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KPMG\"/>
    </mc:Choice>
  </mc:AlternateContent>
  <xr:revisionPtr revIDLastSave="0" documentId="13_ncr:1_{0A6B0FB8-F071-4AD3-9987-88AA90ED8CF3}" xr6:coauthVersionLast="46" xr6:coauthVersionMax="46" xr10:uidLastSave="{00000000-0000-0000-0000-000000000000}"/>
  <bookViews>
    <workbookView xWindow="-108" yWindow="-108" windowWidth="23256" windowHeight="12576" activeTab="2" xr2:uid="{AF015601-85EC-46A9-A87C-1205D98C6D81}"/>
  </bookViews>
  <sheets>
    <sheet name="CustomerDemographic" sheetId="2" r:id="rId1"/>
    <sheet name="Labels" sheetId="1" r:id="rId2"/>
    <sheet name="NewCustomerList" sheetId="4" r:id="rId3"/>
  </sheets>
  <externalReferences>
    <externalReference r:id="rId4"/>
  </externalReferences>
  <definedNames>
    <definedName name="_xlnm._FilterDatabase" localSheetId="0" hidden="1">CustomerDemographic!$A$1:$IW$3534</definedName>
    <definedName name="_xlnm._FilterDatabase" localSheetId="2" hidden="1">NewCustomerList!$A$1:$IX$1001</definedName>
  </definedNames>
  <calcPr calcId="191029"/>
  <pivotCaches>
    <pivotCache cacheId="0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3501" i="2" l="1"/>
  <c r="T3500" i="2"/>
  <c r="T3499" i="2"/>
  <c r="T3498" i="2"/>
  <c r="T3497" i="2"/>
  <c r="T3496" i="2"/>
  <c r="T3495" i="2"/>
  <c r="T3494" i="2"/>
  <c r="T3493" i="2"/>
  <c r="T3492" i="2"/>
  <c r="T3491" i="2"/>
  <c r="T3490" i="2"/>
  <c r="T3489" i="2"/>
  <c r="T3488" i="2"/>
  <c r="T3487" i="2"/>
  <c r="T3486" i="2"/>
  <c r="T3485" i="2"/>
  <c r="T3484" i="2"/>
  <c r="T3483" i="2"/>
  <c r="T3482" i="2"/>
  <c r="T3481" i="2"/>
  <c r="T3480" i="2"/>
  <c r="T3479" i="2"/>
  <c r="T3478" i="2"/>
  <c r="T3477" i="2"/>
  <c r="T3476" i="2"/>
  <c r="T3475" i="2"/>
  <c r="T3473" i="2"/>
  <c r="T3472" i="2"/>
  <c r="T3471" i="2"/>
  <c r="T3470" i="2"/>
  <c r="T3469" i="2"/>
  <c r="T3468" i="2"/>
  <c r="T3467" i="2"/>
  <c r="T3466" i="2"/>
  <c r="T3465" i="2"/>
  <c r="T3464" i="2"/>
  <c r="T3463" i="2"/>
  <c r="T3462" i="2"/>
  <c r="T3461" i="2"/>
  <c r="T3460" i="2"/>
  <c r="T3459" i="2"/>
  <c r="T3458" i="2"/>
  <c r="T3457" i="2"/>
  <c r="T3456" i="2"/>
  <c r="T3455" i="2"/>
  <c r="T3454" i="2"/>
  <c r="T3453" i="2"/>
  <c r="T3452" i="2"/>
  <c r="T3451" i="2"/>
  <c r="T3450" i="2"/>
  <c r="T3449" i="2"/>
  <c r="T3448" i="2"/>
  <c r="T3447" i="2"/>
  <c r="T3446" i="2"/>
  <c r="T3445" i="2"/>
  <c r="T3444" i="2"/>
  <c r="T3443" i="2"/>
  <c r="T3442" i="2"/>
  <c r="T3441" i="2"/>
  <c r="T3440" i="2"/>
  <c r="T3439" i="2"/>
  <c r="T3438" i="2"/>
  <c r="T3437" i="2"/>
  <c r="T3436" i="2"/>
  <c r="T3435" i="2"/>
  <c r="T3434" i="2"/>
  <c r="T3433" i="2"/>
  <c r="T3432" i="2"/>
  <c r="T3431" i="2"/>
  <c r="T3430" i="2"/>
  <c r="T3429" i="2"/>
  <c r="T3428" i="2"/>
  <c r="T3427" i="2"/>
  <c r="T3426" i="2"/>
  <c r="T3425" i="2"/>
  <c r="T3424" i="2"/>
  <c r="T3423" i="2"/>
  <c r="T3422" i="2"/>
  <c r="T3421" i="2"/>
  <c r="T3420" i="2"/>
  <c r="T3419" i="2"/>
  <c r="T3418" i="2"/>
  <c r="T3417" i="2"/>
  <c r="T3416" i="2"/>
  <c r="T3415" i="2"/>
  <c r="T3414" i="2"/>
  <c r="T3413" i="2"/>
  <c r="T3412" i="2"/>
  <c r="T3411" i="2"/>
  <c r="T3410" i="2"/>
  <c r="T3409" i="2"/>
  <c r="T3408" i="2"/>
  <c r="T3407" i="2"/>
  <c r="T3406" i="2"/>
  <c r="T3405" i="2"/>
  <c r="T3404" i="2"/>
  <c r="T3403" i="2"/>
  <c r="T3402" i="2"/>
  <c r="T3401" i="2"/>
  <c r="T3400" i="2"/>
  <c r="T3398" i="2"/>
  <c r="T3397" i="2"/>
  <c r="T3396" i="2"/>
  <c r="T3395" i="2"/>
  <c r="T3394" i="2"/>
  <c r="T3393" i="2"/>
  <c r="T3391" i="2"/>
  <c r="T3390" i="2"/>
  <c r="T3389" i="2"/>
  <c r="T3388" i="2"/>
  <c r="T3387" i="2"/>
  <c r="T3386" i="2"/>
  <c r="T3385" i="2"/>
  <c r="T3384" i="2"/>
  <c r="T3383" i="2"/>
  <c r="T3382" i="2"/>
  <c r="T3381" i="2"/>
  <c r="T3380" i="2"/>
  <c r="T3379" i="2"/>
  <c r="T3378" i="2"/>
  <c r="T3377" i="2"/>
  <c r="T3376" i="2"/>
  <c r="T3375" i="2"/>
  <c r="T3373" i="2"/>
  <c r="T3372" i="2"/>
  <c r="T3371" i="2"/>
  <c r="T3370" i="2"/>
  <c r="T3369" i="2"/>
  <c r="T3368" i="2"/>
  <c r="T3367" i="2"/>
  <c r="T3365" i="2"/>
  <c r="T3364" i="2"/>
  <c r="T3362" i="2"/>
  <c r="T3361" i="2"/>
  <c r="T3359" i="2"/>
  <c r="T3358" i="2"/>
  <c r="T3357" i="2"/>
  <c r="T3356" i="2"/>
  <c r="T3355" i="2"/>
  <c r="T3354" i="2"/>
  <c r="T3353" i="2"/>
  <c r="T3352" i="2"/>
  <c r="T3351" i="2"/>
  <c r="T3350" i="2"/>
  <c r="T3349" i="2"/>
  <c r="T3348" i="2"/>
  <c r="T3346" i="2"/>
  <c r="T3345" i="2"/>
  <c r="T3343" i="2"/>
  <c r="T3342" i="2"/>
  <c r="T3340" i="2"/>
  <c r="T3339" i="2"/>
  <c r="T3338" i="2"/>
  <c r="T3337" i="2"/>
  <c r="T3336" i="2"/>
  <c r="T3335" i="2"/>
  <c r="T3334" i="2"/>
  <c r="T3333" i="2"/>
  <c r="T3331" i="2"/>
  <c r="T3330" i="2"/>
  <c r="T3329" i="2"/>
  <c r="T3328" i="2"/>
  <c r="T3327" i="2"/>
  <c r="T3326" i="2"/>
  <c r="T3325" i="2"/>
  <c r="T3324" i="2"/>
  <c r="T3322" i="2"/>
  <c r="T3321" i="2"/>
  <c r="T3320" i="2"/>
  <c r="T3319" i="2"/>
  <c r="T3318" i="2"/>
  <c r="T3317" i="2"/>
  <c r="T3316" i="2"/>
  <c r="T3315" i="2"/>
  <c r="T3314" i="2"/>
  <c r="T3312" i="2"/>
  <c r="T3311" i="2"/>
  <c r="T3310" i="2"/>
  <c r="T3309" i="2"/>
  <c r="T3308" i="2"/>
  <c r="T3306" i="2"/>
  <c r="T3305" i="2"/>
  <c r="T3304" i="2"/>
  <c r="T3303" i="2"/>
  <c r="T3302" i="2"/>
  <c r="T3301" i="2"/>
  <c r="T3300" i="2"/>
  <c r="T3298" i="2"/>
  <c r="T3297" i="2"/>
  <c r="T3296" i="2"/>
  <c r="T3295" i="2"/>
  <c r="T3294" i="2"/>
  <c r="T3293" i="2"/>
  <c r="T3292" i="2"/>
  <c r="T3291" i="2"/>
  <c r="T3290" i="2"/>
  <c r="T3288" i="2"/>
  <c r="T3287" i="2"/>
  <c r="T3286" i="2"/>
  <c r="T3284" i="2"/>
  <c r="T3283" i="2"/>
  <c r="T3282" i="2"/>
  <c r="T3281" i="2"/>
  <c r="T3280" i="2"/>
  <c r="T3279" i="2"/>
  <c r="T3278" i="2"/>
  <c r="T3277" i="2"/>
  <c r="T3276" i="2"/>
  <c r="T3275" i="2"/>
  <c r="T3274" i="2"/>
  <c r="T3273" i="2"/>
  <c r="T3272" i="2"/>
  <c r="T3271" i="2"/>
  <c r="T3270" i="2"/>
  <c r="T3269" i="2"/>
  <c r="T3268" i="2"/>
  <c r="T3267" i="2"/>
  <c r="T3266" i="2"/>
  <c r="T3265" i="2"/>
  <c r="T3264" i="2"/>
  <c r="T3263" i="2"/>
  <c r="T3262" i="2"/>
  <c r="T3261" i="2"/>
  <c r="T3260" i="2"/>
  <c r="T3259" i="2"/>
  <c r="T3258" i="2"/>
  <c r="T3257" i="2"/>
  <c r="T3255" i="2"/>
  <c r="T3254" i="2"/>
  <c r="T3253" i="2"/>
  <c r="T3252" i="2"/>
  <c r="T3251" i="2"/>
  <c r="T3250" i="2"/>
  <c r="T3249" i="2"/>
  <c r="T3248" i="2"/>
  <c r="T3247" i="2"/>
  <c r="T3246" i="2"/>
  <c r="T3245" i="2"/>
  <c r="T3244" i="2"/>
  <c r="T3243" i="2"/>
  <c r="T3242" i="2"/>
  <c r="T3241" i="2"/>
  <c r="T3239" i="2"/>
  <c r="T3238" i="2"/>
  <c r="T3237" i="2"/>
  <c r="T3236" i="2"/>
  <c r="T3235" i="2"/>
  <c r="T3234" i="2"/>
  <c r="T3233" i="2"/>
  <c r="T3232" i="2"/>
  <c r="T3231" i="2"/>
  <c r="T3230" i="2"/>
  <c r="T3229" i="2"/>
  <c r="T3228" i="2"/>
  <c r="T3227" i="2"/>
  <c r="T3226" i="2"/>
  <c r="T3225" i="2"/>
  <c r="T3222" i="2"/>
  <c r="T3221" i="2"/>
  <c r="T3220" i="2"/>
  <c r="T3219" i="2"/>
  <c r="T3218" i="2"/>
  <c r="T3217" i="2"/>
  <c r="T3216" i="2"/>
  <c r="T3215" i="2"/>
  <c r="T3213" i="2"/>
  <c r="T3212" i="2"/>
  <c r="T3211" i="2"/>
  <c r="T3210" i="2"/>
  <c r="T3209" i="2"/>
  <c r="T3208" i="2"/>
  <c r="T3207" i="2"/>
  <c r="T3206" i="2"/>
  <c r="T3205" i="2"/>
  <c r="T3204" i="2"/>
  <c r="T3203" i="2"/>
  <c r="T3202" i="2"/>
  <c r="T3201" i="2"/>
  <c r="T3200" i="2"/>
  <c r="T3199" i="2"/>
  <c r="T3198" i="2"/>
  <c r="T3197" i="2"/>
  <c r="T3196" i="2"/>
  <c r="T3195" i="2"/>
  <c r="T3194" i="2"/>
  <c r="T3193" i="2"/>
  <c r="T3192" i="2"/>
  <c r="T3191" i="2"/>
  <c r="T3190" i="2"/>
  <c r="T3189" i="2"/>
  <c r="T3188" i="2"/>
  <c r="T3187" i="2"/>
  <c r="T3186" i="2"/>
  <c r="T3185" i="2"/>
  <c r="T3184" i="2"/>
  <c r="T3183" i="2"/>
  <c r="T3182" i="2"/>
  <c r="T3181" i="2"/>
  <c r="T3180" i="2"/>
  <c r="T3178" i="2"/>
  <c r="T3177" i="2"/>
  <c r="T3176" i="2"/>
  <c r="T3175" i="2"/>
  <c r="T3174" i="2"/>
  <c r="T3173" i="2"/>
  <c r="T3172" i="2"/>
  <c r="T3171" i="2"/>
  <c r="T3170" i="2"/>
  <c r="T3169" i="2"/>
  <c r="T3168" i="2"/>
  <c r="T3167" i="2"/>
  <c r="T3166" i="2"/>
  <c r="T3165" i="2"/>
  <c r="T3164" i="2"/>
  <c r="T3163" i="2"/>
  <c r="T3162" i="2"/>
  <c r="T3161" i="2"/>
  <c r="T3160" i="2"/>
  <c r="T3159" i="2"/>
  <c r="T3158" i="2"/>
  <c r="T3157" i="2"/>
  <c r="T3156" i="2"/>
  <c r="T3155" i="2"/>
  <c r="T3154" i="2"/>
  <c r="T3153" i="2"/>
  <c r="T3150" i="2"/>
  <c r="T3149" i="2"/>
  <c r="T3148" i="2"/>
  <c r="T3147" i="2"/>
  <c r="T3146" i="2"/>
  <c r="T3145" i="2"/>
  <c r="T3144" i="2"/>
  <c r="T3143" i="2"/>
  <c r="T3142" i="2"/>
  <c r="T3141" i="2"/>
  <c r="T3140" i="2"/>
  <c r="T3138" i="2"/>
  <c r="T3137" i="2"/>
  <c r="T3136" i="2"/>
  <c r="T3135" i="2"/>
  <c r="T3134" i="2"/>
  <c r="T3133" i="2"/>
  <c r="T3132" i="2"/>
  <c r="T3130" i="2"/>
  <c r="T3129" i="2"/>
  <c r="T3127" i="2"/>
  <c r="T3126" i="2"/>
  <c r="T3125" i="2"/>
  <c r="T3124" i="2"/>
  <c r="T3123" i="2"/>
  <c r="T3122" i="2"/>
  <c r="T3121" i="2"/>
  <c r="T3120" i="2"/>
  <c r="T3119" i="2"/>
  <c r="T3118" i="2"/>
  <c r="T3117" i="2"/>
  <c r="T3116" i="2"/>
  <c r="T3115" i="2"/>
  <c r="T3114" i="2"/>
  <c r="T3113" i="2"/>
  <c r="T3112" i="2"/>
  <c r="T3111" i="2"/>
  <c r="T3110" i="2"/>
  <c r="T3109" i="2"/>
  <c r="T3108" i="2"/>
  <c r="T3107" i="2"/>
  <c r="T3106" i="2"/>
  <c r="T3105" i="2"/>
  <c r="T3104" i="2"/>
  <c r="T3103" i="2"/>
  <c r="T3102" i="2"/>
  <c r="T3101" i="2"/>
  <c r="T3100" i="2"/>
  <c r="T3099" i="2"/>
  <c r="T3098" i="2"/>
  <c r="T3097" i="2"/>
  <c r="T3096" i="2"/>
  <c r="T3095" i="2"/>
  <c r="T3094" i="2"/>
  <c r="T3093" i="2"/>
  <c r="T3092" i="2"/>
  <c r="T3091" i="2"/>
  <c r="T3090" i="2"/>
  <c r="T3089" i="2"/>
  <c r="T3088" i="2"/>
  <c r="T3086" i="2"/>
  <c r="T3085" i="2"/>
  <c r="T3083" i="2"/>
  <c r="T3081" i="2"/>
  <c r="T3080" i="2"/>
  <c r="T3079" i="2"/>
  <c r="T3078" i="2"/>
  <c r="T3076" i="2"/>
  <c r="T3075" i="2"/>
  <c r="T3074" i="2"/>
  <c r="T3073" i="2"/>
  <c r="T3072" i="2"/>
  <c r="T3071" i="2"/>
  <c r="T3070" i="2"/>
  <c r="T3069" i="2"/>
  <c r="T3067" i="2"/>
  <c r="T3066" i="2"/>
  <c r="T3065" i="2"/>
  <c r="T3064" i="2"/>
  <c r="T3063" i="2"/>
  <c r="T3061" i="2"/>
  <c r="T3060" i="2"/>
  <c r="T3059" i="2"/>
  <c r="T3058" i="2"/>
  <c r="T3057" i="2"/>
  <c r="T3056" i="2"/>
  <c r="T3055" i="2"/>
  <c r="T3054" i="2"/>
  <c r="T3053" i="2"/>
  <c r="T3052" i="2"/>
  <c r="T3051" i="2"/>
  <c r="T3050" i="2"/>
  <c r="T3049" i="2"/>
  <c r="T3048" i="2"/>
  <c r="T3047" i="2"/>
  <c r="T3046" i="2"/>
  <c r="T3045" i="2"/>
  <c r="T3044" i="2"/>
  <c r="T3042" i="2"/>
  <c r="T3041" i="2"/>
  <c r="T3040" i="2"/>
  <c r="T3039" i="2"/>
  <c r="T3037" i="2"/>
  <c r="T3036" i="2"/>
  <c r="T3035" i="2"/>
  <c r="T3034" i="2"/>
  <c r="T3033" i="2"/>
  <c r="T3032" i="2"/>
  <c r="T3031" i="2"/>
  <c r="T3030" i="2"/>
  <c r="T3029" i="2"/>
  <c r="T3028" i="2"/>
  <c r="T3027" i="2"/>
  <c r="T3026" i="2"/>
  <c r="T3025" i="2"/>
  <c r="T3024" i="2"/>
  <c r="T3023" i="2"/>
  <c r="T3022" i="2"/>
  <c r="T3021" i="2"/>
  <c r="T3020" i="2"/>
  <c r="T3018" i="2"/>
  <c r="T3017" i="2"/>
  <c r="T3016" i="2"/>
  <c r="T3015" i="2"/>
  <c r="T3014" i="2"/>
  <c r="T3012" i="2"/>
  <c r="T3011" i="2"/>
  <c r="T3010" i="2"/>
  <c r="T3009" i="2"/>
  <c r="T3008" i="2"/>
  <c r="T3007" i="2"/>
  <c r="T3006" i="2"/>
  <c r="T3005" i="2"/>
  <c r="T3004" i="2"/>
  <c r="T3003" i="2"/>
  <c r="T3002" i="2"/>
  <c r="T3001" i="2"/>
  <c r="T2999" i="2"/>
  <c r="T2998" i="2"/>
  <c r="T2997" i="2"/>
  <c r="T2996" i="2"/>
  <c r="T2995" i="2"/>
  <c r="T2994" i="2"/>
  <c r="T2993" i="2"/>
  <c r="T2992" i="2"/>
  <c r="T2991" i="2"/>
  <c r="T2990" i="2"/>
  <c r="T2989" i="2"/>
  <c r="T2988" i="2"/>
  <c r="T2987" i="2"/>
  <c r="T2986" i="2"/>
  <c r="T2985" i="2"/>
  <c r="T2984" i="2"/>
  <c r="T2983" i="2"/>
  <c r="T2982" i="2"/>
  <c r="T2981" i="2"/>
  <c r="T2980" i="2"/>
  <c r="T2979" i="2"/>
  <c r="T2978" i="2"/>
  <c r="T2977" i="2"/>
  <c r="T2976" i="2"/>
  <c r="T2975" i="2"/>
  <c r="T2974" i="2"/>
  <c r="T2973" i="2"/>
  <c r="T2972" i="2"/>
  <c r="T2971" i="2"/>
  <c r="T2970" i="2"/>
  <c r="T2969" i="2"/>
  <c r="T2968" i="2"/>
  <c r="T2967" i="2"/>
  <c r="T2966" i="2"/>
  <c r="T2965" i="2"/>
  <c r="T2962" i="2"/>
  <c r="T2961" i="2"/>
  <c r="T2960" i="2"/>
  <c r="T2959" i="2"/>
  <c r="T2958" i="2"/>
  <c r="T2957" i="2"/>
  <c r="T2956" i="2"/>
  <c r="T2955" i="2"/>
  <c r="T2954" i="2"/>
  <c r="T2953" i="2"/>
  <c r="T2952" i="2"/>
  <c r="T2951" i="2"/>
  <c r="T2950" i="2"/>
  <c r="T2949" i="2"/>
  <c r="T2948" i="2"/>
  <c r="T2947" i="2"/>
  <c r="T2946" i="2"/>
  <c r="T2945" i="2"/>
  <c r="T2944" i="2"/>
  <c r="T2943" i="2"/>
  <c r="T2942" i="2"/>
  <c r="T2941" i="2"/>
  <c r="T2940" i="2"/>
  <c r="T2939" i="2"/>
  <c r="T2938" i="2"/>
  <c r="T2937" i="2"/>
  <c r="T2936" i="2"/>
  <c r="T2935" i="2"/>
  <c r="T2934" i="2"/>
  <c r="T2933" i="2"/>
  <c r="T2932" i="2"/>
  <c r="T2931" i="2"/>
  <c r="T2930" i="2"/>
  <c r="T2929" i="2"/>
  <c r="T2928" i="2"/>
  <c r="T2927" i="2"/>
  <c r="T2926" i="2"/>
  <c r="T2925" i="2"/>
  <c r="T2923" i="2"/>
  <c r="T2922" i="2"/>
  <c r="T2920" i="2"/>
  <c r="T2919" i="2"/>
  <c r="T2918" i="2"/>
  <c r="T2917" i="2"/>
  <c r="T2916" i="2"/>
  <c r="T2915" i="2"/>
  <c r="T2914" i="2"/>
  <c r="T2913" i="2"/>
  <c r="T2912" i="2"/>
  <c r="T2911" i="2"/>
  <c r="T2910" i="2"/>
  <c r="T2909" i="2"/>
  <c r="T2908" i="2"/>
  <c r="T2907" i="2"/>
  <c r="T2906" i="2"/>
  <c r="T2905" i="2"/>
  <c r="T2904" i="2"/>
  <c r="T2903" i="2"/>
  <c r="T2902" i="2"/>
  <c r="T2901" i="2"/>
  <c r="T2900" i="2"/>
  <c r="T2899" i="2"/>
  <c r="T2898" i="2"/>
  <c r="T2897" i="2"/>
  <c r="T2896" i="2"/>
  <c r="T2895" i="2"/>
  <c r="T2894" i="2"/>
  <c r="T2893" i="2"/>
  <c r="T2892" i="2"/>
  <c r="T2891" i="2"/>
  <c r="T2890" i="2"/>
  <c r="T2889" i="2"/>
  <c r="T2888" i="2"/>
  <c r="T2887" i="2"/>
  <c r="T2886" i="2"/>
  <c r="T2885" i="2"/>
  <c r="T2884" i="2"/>
  <c r="T2883" i="2"/>
  <c r="T2882" i="2"/>
  <c r="T2881" i="2"/>
  <c r="T2880" i="2"/>
  <c r="T2879" i="2"/>
  <c r="T2878" i="2"/>
  <c r="T2877" i="2"/>
  <c r="T2876" i="2"/>
  <c r="T2875" i="2"/>
  <c r="T2874" i="2"/>
  <c r="T2873" i="2"/>
  <c r="T2872" i="2"/>
  <c r="T2871" i="2"/>
  <c r="T2870" i="2"/>
  <c r="T2869" i="2"/>
  <c r="T2868" i="2"/>
  <c r="T2867" i="2"/>
  <c r="T2866" i="2"/>
  <c r="T2865" i="2"/>
  <c r="T2864" i="2"/>
  <c r="T2863" i="2"/>
  <c r="T2862" i="2"/>
  <c r="T2861" i="2"/>
  <c r="T2860" i="2"/>
  <c r="T2859" i="2"/>
  <c r="T2858" i="2"/>
  <c r="T2857" i="2"/>
  <c r="T2856" i="2"/>
  <c r="T2854" i="2"/>
  <c r="T2852" i="2"/>
  <c r="T2851" i="2"/>
  <c r="T2850" i="2"/>
  <c r="T2849" i="2"/>
  <c r="T2848" i="2"/>
  <c r="T2847" i="2"/>
  <c r="T2846" i="2"/>
  <c r="T2845" i="2"/>
  <c r="T2844" i="2"/>
  <c r="T2843" i="2"/>
  <c r="T2842" i="2"/>
  <c r="T2841" i="2"/>
  <c r="T2840" i="2"/>
  <c r="T2839" i="2"/>
  <c r="T2838" i="2"/>
  <c r="T2837" i="2"/>
  <c r="T2836" i="2"/>
  <c r="T2835" i="2"/>
  <c r="T2834" i="2"/>
  <c r="T2833" i="2"/>
  <c r="T2832" i="2"/>
  <c r="T2831" i="2"/>
  <c r="T2830" i="2"/>
  <c r="T2829" i="2"/>
  <c r="T2828" i="2"/>
  <c r="T2827" i="2"/>
  <c r="T2825" i="2"/>
  <c r="T2823" i="2"/>
  <c r="T2822" i="2"/>
  <c r="T2821" i="2"/>
  <c r="T2820" i="2"/>
  <c r="T2819" i="2"/>
  <c r="T2818" i="2"/>
  <c r="T2817" i="2"/>
  <c r="T2816" i="2"/>
  <c r="T2815" i="2"/>
  <c r="T2814" i="2"/>
  <c r="T2813" i="2"/>
  <c r="T2812" i="2"/>
  <c r="T2811" i="2"/>
  <c r="T2810" i="2"/>
  <c r="T2809" i="2"/>
  <c r="T2808" i="2"/>
  <c r="T2807" i="2"/>
  <c r="T2806" i="2"/>
  <c r="T2805" i="2"/>
  <c r="T2804" i="2"/>
  <c r="T2803" i="2"/>
  <c r="T2802" i="2"/>
  <c r="T2801" i="2"/>
  <c r="T2800" i="2"/>
  <c r="T2799" i="2"/>
  <c r="T2798" i="2"/>
  <c r="T2797" i="2"/>
  <c r="T2796" i="2"/>
  <c r="T2795" i="2"/>
  <c r="T2793" i="2"/>
  <c r="T2792" i="2"/>
  <c r="T2791" i="2"/>
  <c r="T2790" i="2"/>
  <c r="T2789" i="2"/>
  <c r="T2788" i="2"/>
  <c r="T2787" i="2"/>
  <c r="T2786" i="2"/>
  <c r="T2785" i="2"/>
  <c r="T2784" i="2"/>
  <c r="T2783" i="2"/>
  <c r="T2782" i="2"/>
  <c r="T2781" i="2"/>
  <c r="T2780" i="2"/>
  <c r="T2779" i="2"/>
  <c r="T2778" i="2"/>
  <c r="T2777" i="2"/>
  <c r="T2776" i="2"/>
  <c r="T2775" i="2"/>
  <c r="T2774" i="2"/>
  <c r="T2773" i="2"/>
  <c r="T2772" i="2"/>
  <c r="T2771" i="2"/>
  <c r="T2770" i="2"/>
  <c r="T2769" i="2"/>
  <c r="T2768" i="2"/>
  <c r="T2767" i="2"/>
  <c r="T2766" i="2"/>
  <c r="T2765" i="2"/>
  <c r="T2764" i="2"/>
  <c r="T2763" i="2"/>
  <c r="T2762" i="2"/>
  <c r="T2761" i="2"/>
  <c r="T2760" i="2"/>
  <c r="T2759" i="2"/>
  <c r="T2758" i="2"/>
  <c r="T2757" i="2"/>
  <c r="T2756" i="2"/>
  <c r="T2755" i="2"/>
  <c r="T2754" i="2"/>
  <c r="T2753" i="2"/>
  <c r="T2752" i="2"/>
  <c r="T2751" i="2"/>
  <c r="T2750" i="2"/>
  <c r="T2749" i="2"/>
  <c r="T2748" i="2"/>
  <c r="T2747" i="2"/>
  <c r="T2746" i="2"/>
  <c r="T2745" i="2"/>
  <c r="T2744" i="2"/>
  <c r="T2743" i="2"/>
  <c r="T2742" i="2"/>
  <c r="T2741" i="2"/>
  <c r="T2740" i="2"/>
  <c r="T2739" i="2"/>
  <c r="T2738" i="2"/>
  <c r="T2737" i="2"/>
  <c r="T2736" i="2"/>
  <c r="T2735" i="2"/>
  <c r="T2734" i="2"/>
  <c r="T2733" i="2"/>
  <c r="T2732" i="2"/>
  <c r="T2731" i="2"/>
  <c r="T2730" i="2"/>
  <c r="T2729" i="2"/>
  <c r="T2728" i="2"/>
  <c r="T2727" i="2"/>
  <c r="T2726" i="2"/>
  <c r="T2725" i="2"/>
  <c r="T2724" i="2"/>
  <c r="T2723" i="2"/>
  <c r="T2722" i="2"/>
  <c r="T2721" i="2"/>
  <c r="T2720" i="2"/>
  <c r="T2719" i="2"/>
  <c r="T2718" i="2"/>
  <c r="T2717" i="2"/>
  <c r="T2716" i="2"/>
  <c r="T2715" i="2"/>
  <c r="T2714" i="2"/>
  <c r="T2713" i="2"/>
  <c r="T2712" i="2"/>
  <c r="T2711" i="2"/>
  <c r="T2710" i="2"/>
  <c r="T2709" i="2"/>
  <c r="T2708" i="2"/>
  <c r="T2707" i="2"/>
  <c r="T2706" i="2"/>
  <c r="T2705" i="2"/>
  <c r="T2704" i="2"/>
  <c r="T2703" i="2"/>
  <c r="T2702" i="2"/>
  <c r="T2701" i="2"/>
  <c r="T2700" i="2"/>
  <c r="T2699" i="2"/>
  <c r="T2696" i="2"/>
  <c r="T2695" i="2"/>
  <c r="T2694" i="2"/>
  <c r="T2693" i="2"/>
  <c r="T2692" i="2"/>
  <c r="T2691" i="2"/>
  <c r="T2690" i="2"/>
  <c r="T2689" i="2"/>
  <c r="T2688" i="2"/>
  <c r="T2687" i="2"/>
  <c r="T2686" i="2"/>
  <c r="T2685" i="2"/>
  <c r="T2684" i="2"/>
  <c r="T2683" i="2"/>
  <c r="T2682" i="2"/>
  <c r="T2681" i="2"/>
  <c r="T2680" i="2"/>
  <c r="T2679" i="2"/>
  <c r="T2678" i="2"/>
  <c r="T2677" i="2"/>
  <c r="T2676" i="2"/>
  <c r="T2675" i="2"/>
  <c r="T2674" i="2"/>
  <c r="T2673" i="2"/>
  <c r="T2672" i="2"/>
  <c r="T2671" i="2"/>
  <c r="T2670" i="2"/>
  <c r="T2669" i="2"/>
  <c r="T2668" i="2"/>
  <c r="T2666" i="2"/>
  <c r="T2665" i="2"/>
  <c r="T2664" i="2"/>
  <c r="T2663" i="2"/>
  <c r="T2662" i="2"/>
  <c r="T2661" i="2"/>
  <c r="T2660" i="2"/>
  <c r="T2659" i="2"/>
  <c r="T2657" i="2"/>
  <c r="T2656" i="2"/>
  <c r="T2655" i="2"/>
  <c r="T2654" i="2"/>
  <c r="T2653" i="2"/>
  <c r="T2652" i="2"/>
  <c r="T2651" i="2"/>
  <c r="T2650" i="2"/>
  <c r="T2649" i="2"/>
  <c r="T2647" i="2"/>
  <c r="T2646" i="2"/>
  <c r="T2645" i="2"/>
  <c r="T2644" i="2"/>
  <c r="T2642" i="2"/>
  <c r="T2641" i="2"/>
  <c r="T2640" i="2"/>
  <c r="T2639" i="2"/>
  <c r="T2638" i="2"/>
  <c r="T2637" i="2"/>
  <c r="T2636" i="2"/>
  <c r="T2635" i="2"/>
  <c r="T2634" i="2"/>
  <c r="T2633" i="2"/>
  <c r="T2632" i="2"/>
  <c r="T2631" i="2"/>
  <c r="T2630" i="2"/>
  <c r="T2629" i="2"/>
  <c r="T2627" i="2"/>
  <c r="T2626" i="2"/>
  <c r="T2625" i="2"/>
  <c r="T2624" i="2"/>
  <c r="T2623" i="2"/>
  <c r="T2622" i="2"/>
  <c r="T2621" i="2"/>
  <c r="T2620" i="2"/>
  <c r="T2619" i="2"/>
  <c r="T2618" i="2"/>
  <c r="T2617" i="2"/>
  <c r="T2616" i="2"/>
  <c r="T2615" i="2"/>
  <c r="T2614" i="2"/>
  <c r="T2613" i="2"/>
  <c r="T2611" i="2"/>
  <c r="T2610" i="2"/>
  <c r="T2609" i="2"/>
  <c r="T2608" i="2"/>
  <c r="T2607" i="2"/>
  <c r="T2606" i="2"/>
  <c r="T2605" i="2"/>
  <c r="T2604" i="2"/>
  <c r="T2603" i="2"/>
  <c r="T2602" i="2"/>
  <c r="T2601" i="2"/>
  <c r="T2600" i="2"/>
  <c r="T2599" i="2"/>
  <c r="T2598" i="2"/>
  <c r="T2597" i="2"/>
  <c r="T2596" i="2"/>
  <c r="T2595" i="2"/>
  <c r="T2594" i="2"/>
  <c r="T2593" i="2"/>
  <c r="T2592" i="2"/>
  <c r="T2591" i="2"/>
  <c r="T2590" i="2"/>
  <c r="T2589" i="2"/>
  <c r="T2588" i="2"/>
  <c r="T2587" i="2"/>
  <c r="T2586" i="2"/>
  <c r="T2585" i="2"/>
  <c r="T2584" i="2"/>
  <c r="T2583" i="2"/>
  <c r="T2582" i="2"/>
  <c r="T2581" i="2"/>
  <c r="T2580" i="2"/>
  <c r="T2578" i="2"/>
  <c r="T2577" i="2"/>
  <c r="T2576" i="2"/>
  <c r="T2575" i="2"/>
  <c r="T2574" i="2"/>
  <c r="T2573" i="2"/>
  <c r="T2572" i="2"/>
  <c r="T2571" i="2"/>
  <c r="T2570" i="2"/>
  <c r="T2569" i="2"/>
  <c r="T2568" i="2"/>
  <c r="T2567" i="2"/>
  <c r="T2566" i="2"/>
  <c r="T2565" i="2"/>
  <c r="T2564" i="2"/>
  <c r="T2563" i="2"/>
  <c r="T2562" i="2"/>
  <c r="T2561" i="2"/>
  <c r="T2560" i="2"/>
  <c r="T2559" i="2"/>
  <c r="T2558" i="2"/>
  <c r="T2557" i="2"/>
  <c r="T2556" i="2"/>
  <c r="T2555" i="2"/>
  <c r="T2554" i="2"/>
  <c r="T2553" i="2"/>
  <c r="T2552" i="2"/>
  <c r="T2551" i="2"/>
  <c r="T2550" i="2"/>
  <c r="T2548" i="2"/>
  <c r="T2547" i="2"/>
  <c r="T2546" i="2"/>
  <c r="T2545" i="2"/>
  <c r="T2544" i="2"/>
  <c r="T2543" i="2"/>
  <c r="T2542" i="2"/>
  <c r="T2540" i="2"/>
  <c r="T2539" i="2"/>
  <c r="T2538" i="2"/>
  <c r="T2537" i="2"/>
  <c r="T2536" i="2"/>
  <c r="T2535" i="2"/>
  <c r="T2534" i="2"/>
  <c r="T2533" i="2"/>
  <c r="T2532" i="2"/>
  <c r="T2531" i="2"/>
  <c r="T2530" i="2"/>
  <c r="T2529" i="2"/>
  <c r="T2528" i="2"/>
  <c r="T2527" i="2"/>
  <c r="T2526" i="2"/>
  <c r="T2525" i="2"/>
  <c r="T2524" i="2"/>
  <c r="T2523" i="2"/>
  <c r="T2522" i="2"/>
  <c r="T2521" i="2"/>
  <c r="T2520" i="2"/>
  <c r="T2519" i="2"/>
  <c r="T2518" i="2"/>
  <c r="T2517" i="2"/>
  <c r="T2516" i="2"/>
  <c r="T2515" i="2"/>
  <c r="T2514" i="2"/>
  <c r="T2513" i="2"/>
  <c r="T2511" i="2"/>
  <c r="T2509" i="2"/>
  <c r="T2508" i="2"/>
  <c r="T2507" i="2"/>
  <c r="T2506" i="2"/>
  <c r="T2505" i="2"/>
  <c r="T2504" i="2"/>
  <c r="T2503" i="2"/>
  <c r="T2501" i="2"/>
  <c r="T2500" i="2"/>
  <c r="T2499" i="2"/>
  <c r="T2498" i="2"/>
  <c r="T2497" i="2"/>
  <c r="T2496" i="2"/>
  <c r="T2495" i="2"/>
  <c r="T2494" i="2"/>
  <c r="T2493" i="2"/>
  <c r="T2492" i="2"/>
  <c r="T2491" i="2"/>
  <c r="T2490" i="2"/>
  <c r="T2489" i="2"/>
  <c r="T2488" i="2"/>
  <c r="T2487" i="2"/>
  <c r="T2486" i="2"/>
  <c r="T2485" i="2"/>
  <c r="T2484" i="2"/>
  <c r="T2483" i="2"/>
  <c r="T2482" i="2"/>
  <c r="T2480" i="2"/>
  <c r="T2479" i="2"/>
  <c r="T2478" i="2"/>
  <c r="T2477" i="2"/>
  <c r="T2476" i="2"/>
  <c r="T2475" i="2"/>
  <c r="T2474" i="2"/>
  <c r="T2473" i="2"/>
  <c r="T2472" i="2"/>
  <c r="T2471" i="2"/>
  <c r="T2469" i="2"/>
  <c r="T2468" i="2"/>
  <c r="T2467" i="2"/>
  <c r="T2466" i="2"/>
  <c r="T2465" i="2"/>
  <c r="T2464" i="2"/>
  <c r="T2463" i="2"/>
  <c r="T2462" i="2"/>
  <c r="T2461" i="2"/>
  <c r="T2460" i="2"/>
  <c r="T2459" i="2"/>
  <c r="T2458" i="2"/>
  <c r="T2456" i="2"/>
  <c r="T2455" i="2"/>
  <c r="T2454" i="2"/>
  <c r="T2453" i="2"/>
  <c r="T2452" i="2"/>
  <c r="T2451" i="2"/>
  <c r="T2450" i="2"/>
  <c r="T2449" i="2"/>
  <c r="T2448" i="2"/>
  <c r="T2447" i="2"/>
  <c r="T2446" i="2"/>
  <c r="T2445" i="2"/>
  <c r="T2444" i="2"/>
  <c r="T2443" i="2"/>
  <c r="T2442" i="2"/>
  <c r="T2441" i="2"/>
  <c r="T2440" i="2"/>
  <c r="T2439" i="2"/>
  <c r="T2438" i="2"/>
  <c r="T2437" i="2"/>
  <c r="T2436" i="2"/>
  <c r="T2435" i="2"/>
  <c r="T2434" i="2"/>
  <c r="T2433" i="2"/>
  <c r="T2432" i="2"/>
  <c r="T2431" i="2"/>
  <c r="T2430" i="2"/>
  <c r="T2429" i="2"/>
  <c r="T2428" i="2"/>
  <c r="T2426" i="2"/>
  <c r="T2425" i="2"/>
  <c r="T2424" i="2"/>
  <c r="T2423" i="2"/>
  <c r="T2422" i="2"/>
  <c r="T2421" i="2"/>
  <c r="T2420" i="2"/>
  <c r="T2419" i="2"/>
  <c r="T2418" i="2"/>
  <c r="T2417" i="2"/>
  <c r="T2416" i="2"/>
  <c r="T2414" i="2"/>
  <c r="T2413" i="2"/>
  <c r="T2412" i="2"/>
  <c r="T2411" i="2"/>
  <c r="T2410" i="2"/>
  <c r="T2409" i="2"/>
  <c r="T2408" i="2"/>
  <c r="T2407" i="2"/>
  <c r="T2406" i="2"/>
  <c r="T2405" i="2"/>
  <c r="T2404" i="2"/>
  <c r="T2403" i="2"/>
  <c r="T2402" i="2"/>
  <c r="T2401" i="2"/>
  <c r="T2400" i="2"/>
  <c r="T2399" i="2"/>
  <c r="T2398" i="2"/>
  <c r="T2397" i="2"/>
  <c r="T2396" i="2"/>
  <c r="T2395" i="2"/>
  <c r="T2394" i="2"/>
  <c r="T2393" i="2"/>
  <c r="T2392" i="2"/>
  <c r="T2391" i="2"/>
  <c r="T2390" i="2"/>
  <c r="T2389" i="2"/>
  <c r="T2388" i="2"/>
  <c r="T2387" i="2"/>
  <c r="T2386" i="2"/>
  <c r="T2385" i="2"/>
  <c r="T2384" i="2"/>
  <c r="T2382" i="2"/>
  <c r="T2381" i="2"/>
  <c r="T2380" i="2"/>
  <c r="T2379" i="2"/>
  <c r="T2378" i="2"/>
  <c r="T2377" i="2"/>
  <c r="T2376" i="2"/>
  <c r="T2375" i="2"/>
  <c r="T2374" i="2"/>
  <c r="T2373" i="2"/>
  <c r="T2372" i="2"/>
  <c r="T2371" i="2"/>
  <c r="T2370" i="2"/>
  <c r="T2369" i="2"/>
  <c r="T2368" i="2"/>
  <c r="T2367" i="2"/>
  <c r="T2366" i="2"/>
  <c r="T2365" i="2"/>
  <c r="T2364" i="2"/>
  <c r="T2363" i="2"/>
  <c r="T2362" i="2"/>
  <c r="T2361" i="2"/>
  <c r="T2360" i="2"/>
  <c r="T2359" i="2"/>
  <c r="T2358" i="2"/>
  <c r="T2357" i="2"/>
  <c r="T2356" i="2"/>
  <c r="T2355" i="2"/>
  <c r="T2354" i="2"/>
  <c r="T2352" i="2"/>
  <c r="T2351" i="2"/>
  <c r="T2350" i="2"/>
  <c r="T2349" i="2"/>
  <c r="T2348" i="2"/>
  <c r="T2347" i="2"/>
  <c r="T2346" i="2"/>
  <c r="T2345" i="2"/>
  <c r="T2344" i="2"/>
  <c r="T2343" i="2"/>
  <c r="T2341" i="2"/>
  <c r="T2340" i="2"/>
  <c r="T2339" i="2"/>
  <c r="T2338" i="2"/>
  <c r="T2337" i="2"/>
  <c r="T2335" i="2"/>
  <c r="T2334" i="2"/>
  <c r="T2333" i="2"/>
  <c r="T2332" i="2"/>
  <c r="T2331" i="2"/>
  <c r="T2330" i="2"/>
  <c r="T2329" i="2"/>
  <c r="T2328" i="2"/>
  <c r="T2327" i="2"/>
  <c r="T2326" i="2"/>
  <c r="T2325" i="2"/>
  <c r="T2324" i="2"/>
  <c r="T2323" i="2"/>
  <c r="T2322" i="2"/>
  <c r="T2321" i="2"/>
  <c r="T2320" i="2"/>
  <c r="T2319" i="2"/>
  <c r="T2318" i="2"/>
  <c r="T2317" i="2"/>
  <c r="T2316" i="2"/>
  <c r="T2315" i="2"/>
  <c r="T2314" i="2"/>
  <c r="T2313" i="2"/>
  <c r="T2312" i="2"/>
  <c r="T2311" i="2"/>
  <c r="T2310" i="2"/>
  <c r="T2309" i="2"/>
  <c r="T2308" i="2"/>
  <c r="T2307" i="2"/>
  <c r="T2306" i="2"/>
  <c r="T2305" i="2"/>
  <c r="T2304" i="2"/>
  <c r="T2303" i="2"/>
  <c r="T2302" i="2"/>
  <c r="T2301" i="2"/>
  <c r="T2300" i="2"/>
  <c r="T2299" i="2"/>
  <c r="T2297" i="2"/>
  <c r="T2295" i="2"/>
  <c r="T2294" i="2"/>
  <c r="T2293" i="2"/>
  <c r="T2291" i="2"/>
  <c r="T2290" i="2"/>
  <c r="T2289" i="2"/>
  <c r="T2288" i="2"/>
  <c r="T2287" i="2"/>
  <c r="T2286" i="2"/>
  <c r="T2285" i="2"/>
  <c r="T2284" i="2"/>
  <c r="T2283" i="2"/>
  <c r="T2282" i="2"/>
  <c r="T2281" i="2"/>
  <c r="T2280" i="2"/>
  <c r="T2279" i="2"/>
  <c r="T2278" i="2"/>
  <c r="T2277" i="2"/>
  <c r="T2276" i="2"/>
  <c r="T2275" i="2"/>
  <c r="T2274" i="2"/>
  <c r="T2273" i="2"/>
  <c r="T2272" i="2"/>
  <c r="T2271" i="2"/>
  <c r="T2270" i="2"/>
  <c r="T2269" i="2"/>
  <c r="T2268" i="2"/>
  <c r="T2267" i="2"/>
  <c r="T2266" i="2"/>
  <c r="T2265" i="2"/>
  <c r="T2264" i="2"/>
  <c r="T2263" i="2"/>
  <c r="T2262" i="2"/>
  <c r="T2261" i="2"/>
  <c r="T2260" i="2"/>
  <c r="T2259" i="2"/>
  <c r="T2258" i="2"/>
  <c r="T2257" i="2"/>
  <c r="T2256" i="2"/>
  <c r="T2255" i="2"/>
  <c r="T2254" i="2"/>
  <c r="T2252" i="2"/>
  <c r="T2251" i="2"/>
  <c r="T2250" i="2"/>
  <c r="T2249" i="2"/>
  <c r="T2248" i="2"/>
  <c r="T2247" i="2"/>
  <c r="T2246" i="2"/>
  <c r="T2245" i="2"/>
  <c r="T2244" i="2"/>
  <c r="T2243" i="2"/>
  <c r="T2242" i="2"/>
  <c r="T2241" i="2"/>
  <c r="T2240" i="2"/>
  <c r="T2239" i="2"/>
  <c r="T2238" i="2"/>
  <c r="T2237" i="2"/>
  <c r="T2236" i="2"/>
  <c r="T2235" i="2"/>
  <c r="T2234" i="2"/>
  <c r="T2233" i="2"/>
  <c r="T2232" i="2"/>
  <c r="T2231" i="2"/>
  <c r="T2230" i="2"/>
  <c r="T2229" i="2"/>
  <c r="T2228" i="2"/>
  <c r="T2227" i="2"/>
  <c r="T2226" i="2"/>
  <c r="T2225" i="2"/>
  <c r="T2224" i="2"/>
  <c r="T2223" i="2"/>
  <c r="T2222" i="2"/>
  <c r="T2221" i="2"/>
  <c r="T2220" i="2"/>
  <c r="T2219" i="2"/>
  <c r="T2218" i="2"/>
  <c r="T2217" i="2"/>
  <c r="T2215" i="2"/>
  <c r="T2214" i="2"/>
  <c r="T2213" i="2"/>
  <c r="T2212" i="2"/>
  <c r="T2211" i="2"/>
  <c r="T2210" i="2"/>
  <c r="T2209" i="2"/>
  <c r="T2208" i="2"/>
  <c r="T2207" i="2"/>
  <c r="T2205" i="2"/>
  <c r="T2204" i="2"/>
  <c r="T2203" i="2"/>
  <c r="T2202" i="2"/>
  <c r="T2201" i="2"/>
  <c r="T2200" i="2"/>
  <c r="T2199" i="2"/>
  <c r="T2198" i="2"/>
  <c r="T2197" i="2"/>
  <c r="T2196" i="2"/>
  <c r="T2195" i="2"/>
  <c r="T2194" i="2"/>
  <c r="T2193" i="2"/>
  <c r="T2192" i="2"/>
  <c r="T2191" i="2"/>
  <c r="T2190" i="2"/>
  <c r="T2189" i="2"/>
  <c r="T2188" i="2"/>
  <c r="T2187" i="2"/>
  <c r="T2186" i="2"/>
  <c r="T2184" i="2"/>
  <c r="T2183" i="2"/>
  <c r="T2182" i="2"/>
  <c r="T2181" i="2"/>
  <c r="T2180" i="2"/>
  <c r="T2179" i="2"/>
  <c r="T2178" i="2"/>
  <c r="T2177" i="2"/>
  <c r="T2176" i="2"/>
  <c r="T2175" i="2"/>
  <c r="T2174" i="2"/>
  <c r="T2173" i="2"/>
  <c r="T2172" i="2"/>
  <c r="T2171" i="2"/>
  <c r="T2170" i="2"/>
  <c r="T2169" i="2"/>
  <c r="T2168" i="2"/>
  <c r="T2167" i="2"/>
  <c r="T2165" i="2"/>
  <c r="T2164" i="2"/>
  <c r="T2163" i="2"/>
  <c r="T2162" i="2"/>
  <c r="T2160" i="2"/>
  <c r="T2159" i="2"/>
  <c r="T2158" i="2"/>
  <c r="T2157" i="2"/>
  <c r="T2156" i="2"/>
  <c r="T2155" i="2"/>
  <c r="T2154" i="2"/>
  <c r="T2153" i="2"/>
  <c r="T2152" i="2"/>
  <c r="T2151" i="2"/>
  <c r="T2150" i="2"/>
  <c r="T2149" i="2"/>
  <c r="T2148" i="2"/>
  <c r="T2147" i="2"/>
  <c r="T2146" i="2"/>
  <c r="T2145" i="2"/>
  <c r="T2144" i="2"/>
  <c r="T2143" i="2"/>
  <c r="T2142" i="2"/>
  <c r="T2141" i="2"/>
  <c r="T2140" i="2"/>
  <c r="T2139" i="2"/>
  <c r="T2137" i="2"/>
  <c r="T2136" i="2"/>
  <c r="T2135" i="2"/>
  <c r="T2134" i="2"/>
  <c r="T2133" i="2"/>
  <c r="T2131" i="2"/>
  <c r="T2130" i="2"/>
  <c r="T2129" i="2"/>
  <c r="T2128" i="2"/>
  <c r="T2127" i="2"/>
  <c r="T2126" i="2"/>
  <c r="T2125" i="2"/>
  <c r="T2124" i="2"/>
  <c r="T2123" i="2"/>
  <c r="T2122" i="2"/>
  <c r="T2121" i="2"/>
  <c r="T2120" i="2"/>
  <c r="T2119" i="2"/>
  <c r="T2118" i="2"/>
  <c r="T2117" i="2"/>
  <c r="T2116" i="2"/>
  <c r="T2115" i="2"/>
  <c r="T2113" i="2"/>
  <c r="T2112" i="2"/>
  <c r="T2111" i="2"/>
  <c r="T2110" i="2"/>
  <c r="T2109" i="2"/>
  <c r="T2108" i="2"/>
  <c r="T2107" i="2"/>
  <c r="T2105" i="2"/>
  <c r="T2104" i="2"/>
  <c r="T2103" i="2"/>
  <c r="T2102" i="2"/>
  <c r="T2101" i="2"/>
  <c r="T2100" i="2"/>
  <c r="T2099" i="2"/>
  <c r="T2098" i="2"/>
  <c r="T2097" i="2"/>
  <c r="T2096" i="2"/>
  <c r="T2095" i="2"/>
  <c r="T2094" i="2"/>
  <c r="T2093" i="2"/>
  <c r="T2092" i="2"/>
  <c r="T2091" i="2"/>
  <c r="T2090" i="2"/>
  <c r="T2089" i="2"/>
  <c r="T2088" i="2"/>
  <c r="T2087" i="2"/>
  <c r="T2086" i="2"/>
  <c r="T2085" i="2"/>
  <c r="T2084" i="2"/>
  <c r="T2083" i="2"/>
  <c r="T2082" i="2"/>
  <c r="T2081" i="2"/>
  <c r="T2080" i="2"/>
  <c r="T2079" i="2"/>
  <c r="T2078" i="2"/>
  <c r="T2077" i="2"/>
  <c r="T2076" i="2"/>
  <c r="T2075" i="2"/>
  <c r="T2074" i="2"/>
  <c r="T2073" i="2"/>
  <c r="T2072" i="2"/>
  <c r="T2071" i="2"/>
  <c r="T2069" i="2"/>
  <c r="T2068" i="2"/>
  <c r="T2067" i="2"/>
  <c r="T2066" i="2"/>
  <c r="T2065" i="2"/>
  <c r="T2064" i="2"/>
  <c r="T2063" i="2"/>
  <c r="T2062" i="2"/>
  <c r="T2061" i="2"/>
  <c r="T2060" i="2"/>
  <c r="T2059" i="2"/>
  <c r="T2058" i="2"/>
  <c r="T2057" i="2"/>
  <c r="T2056" i="2"/>
  <c r="T2055" i="2"/>
  <c r="T2054" i="2"/>
  <c r="T2053" i="2"/>
  <c r="T2052" i="2"/>
  <c r="T2051" i="2"/>
  <c r="T2050" i="2"/>
  <c r="T2049" i="2"/>
  <c r="T2048" i="2"/>
  <c r="T2047" i="2"/>
  <c r="T2046" i="2"/>
  <c r="T2045" i="2"/>
  <c r="T2044" i="2"/>
  <c r="T2043" i="2"/>
  <c r="T2042" i="2"/>
  <c r="T2041" i="2"/>
  <c r="T2040" i="2"/>
  <c r="T2039" i="2"/>
  <c r="T2038" i="2"/>
  <c r="T2037" i="2"/>
  <c r="T2036" i="2"/>
  <c r="T2035" i="2"/>
  <c r="T2033" i="2"/>
  <c r="T2032" i="2"/>
  <c r="T2031" i="2"/>
  <c r="T2030" i="2"/>
  <c r="T2029" i="2"/>
  <c r="T2028" i="2"/>
  <c r="T2027" i="2"/>
  <c r="T2026" i="2"/>
  <c r="T2025" i="2"/>
  <c r="T2024" i="2"/>
  <c r="T2023" i="2"/>
  <c r="T2020" i="2"/>
  <c r="T2019" i="2"/>
  <c r="T2018" i="2"/>
  <c r="T2017" i="2"/>
  <c r="T2016" i="2"/>
  <c r="T2015" i="2"/>
  <c r="T2014" i="2"/>
  <c r="T2013" i="2"/>
  <c r="T2012" i="2"/>
  <c r="T2011" i="2"/>
  <c r="T2010" i="2"/>
  <c r="T2009" i="2"/>
  <c r="T2008" i="2"/>
  <c r="T2007" i="2"/>
  <c r="T2006" i="2"/>
  <c r="T2005" i="2"/>
  <c r="T2004" i="2"/>
  <c r="T2002" i="2"/>
  <c r="T2000" i="2"/>
  <c r="T1999" i="2"/>
  <c r="T1998" i="2"/>
  <c r="T1997" i="2"/>
  <c r="T1996" i="2"/>
  <c r="T1995" i="2"/>
  <c r="T1994" i="2"/>
  <c r="T1993" i="2"/>
  <c r="T1992" i="2"/>
  <c r="T1990" i="2"/>
  <c r="T1989" i="2"/>
  <c r="T1988" i="2"/>
  <c r="T1987" i="2"/>
  <c r="T1986" i="2"/>
  <c r="T1985" i="2"/>
  <c r="T1984" i="2"/>
  <c r="T1983" i="2"/>
  <c r="T1982" i="2"/>
  <c r="T1981" i="2"/>
  <c r="T1980" i="2"/>
  <c r="T1979" i="2"/>
  <c r="T1978" i="2"/>
  <c r="T1977" i="2"/>
  <c r="T1976" i="2"/>
  <c r="T1975" i="2"/>
  <c r="T1974" i="2"/>
  <c r="T1973" i="2"/>
  <c r="T1972" i="2"/>
  <c r="T1971" i="2"/>
  <c r="T1970" i="2"/>
  <c r="T1969" i="2"/>
  <c r="T1968" i="2"/>
  <c r="T1967" i="2"/>
  <c r="T1966" i="2"/>
  <c r="T1965" i="2"/>
  <c r="T1964" i="2"/>
  <c r="T1963" i="2"/>
  <c r="T1962" i="2"/>
  <c r="T1961" i="2"/>
  <c r="T1960" i="2"/>
  <c r="T1959" i="2"/>
  <c r="T1958" i="2"/>
  <c r="T1957" i="2"/>
  <c r="T1956" i="2"/>
  <c r="T1955" i="2"/>
  <c r="T1954" i="2"/>
  <c r="T1953" i="2"/>
  <c r="T1952" i="2"/>
  <c r="T1951" i="2"/>
  <c r="T1950" i="2"/>
  <c r="T1949" i="2"/>
  <c r="T1948" i="2"/>
  <c r="T1947" i="2"/>
  <c r="T1946" i="2"/>
  <c r="T1945" i="2"/>
  <c r="T1944" i="2"/>
  <c r="T1943" i="2"/>
  <c r="T1942" i="2"/>
  <c r="T1941" i="2"/>
  <c r="T1940" i="2"/>
  <c r="T1938" i="2"/>
  <c r="T1937" i="2"/>
  <c r="T1936" i="2"/>
  <c r="T1935" i="2"/>
  <c r="T1934" i="2"/>
  <c r="T1933" i="2"/>
  <c r="T1932" i="2"/>
  <c r="T1931" i="2"/>
  <c r="T1930" i="2"/>
  <c r="T1929" i="2"/>
  <c r="T1928" i="2"/>
  <c r="T1927" i="2"/>
  <c r="T1926" i="2"/>
  <c r="T1925" i="2"/>
  <c r="T1924" i="2"/>
  <c r="T1923" i="2"/>
  <c r="T1922" i="2"/>
  <c r="T1921" i="2"/>
  <c r="T1920" i="2"/>
  <c r="T1918" i="2"/>
  <c r="T1917" i="2"/>
  <c r="T1916" i="2"/>
  <c r="T1915" i="2"/>
  <c r="T1914" i="2"/>
  <c r="T1913" i="2"/>
  <c r="T1912" i="2"/>
  <c r="T1911" i="2"/>
  <c r="T1910" i="2"/>
  <c r="T1909" i="2"/>
  <c r="T1908" i="2"/>
  <c r="T1907" i="2"/>
  <c r="T1906" i="2"/>
  <c r="T1905" i="2"/>
  <c r="T1904" i="2"/>
  <c r="T1903" i="2"/>
  <c r="T1902" i="2"/>
  <c r="T1901" i="2"/>
  <c r="T1900" i="2"/>
  <c r="T1899" i="2"/>
  <c r="T1898" i="2"/>
  <c r="T1897" i="2"/>
  <c r="T1896" i="2"/>
  <c r="T1895" i="2"/>
  <c r="T1894" i="2"/>
  <c r="T1893" i="2"/>
  <c r="T1892" i="2"/>
  <c r="T1891" i="2"/>
  <c r="T1890" i="2"/>
  <c r="T1889" i="2"/>
  <c r="T1888" i="2"/>
  <c r="T1887" i="2"/>
  <c r="T1886" i="2"/>
  <c r="T1885" i="2"/>
  <c r="T1883" i="2"/>
  <c r="T1882" i="2"/>
  <c r="T1881" i="2"/>
  <c r="T1880" i="2"/>
  <c r="T1879" i="2"/>
  <c r="T1878" i="2"/>
  <c r="T1877" i="2"/>
  <c r="T1876" i="2"/>
  <c r="T1875" i="2"/>
  <c r="T1874" i="2"/>
  <c r="T1873" i="2"/>
  <c r="T1872" i="2"/>
  <c r="T1871" i="2"/>
  <c r="T1870" i="2"/>
  <c r="T1869" i="2"/>
  <c r="T1868" i="2"/>
  <c r="T1867" i="2"/>
  <c r="T1866" i="2"/>
  <c r="T1865" i="2"/>
  <c r="T1864" i="2"/>
  <c r="T1863" i="2"/>
  <c r="T1862" i="2"/>
  <c r="T1861" i="2"/>
  <c r="T1860" i="2"/>
  <c r="T1859" i="2"/>
  <c r="T1858" i="2"/>
  <c r="T1857" i="2"/>
  <c r="T1855" i="2"/>
  <c r="T1854" i="2"/>
  <c r="T1853" i="2"/>
  <c r="T1852" i="2"/>
  <c r="T1851" i="2"/>
  <c r="T1850" i="2"/>
  <c r="T1849" i="2"/>
  <c r="T1848" i="2"/>
  <c r="T1847" i="2"/>
  <c r="T1846" i="2"/>
  <c r="T1845" i="2"/>
  <c r="T1844" i="2"/>
  <c r="T1843" i="2"/>
  <c r="T1842" i="2"/>
  <c r="T1841" i="2"/>
  <c r="T1840" i="2"/>
  <c r="T1839" i="2"/>
  <c r="T1838" i="2"/>
  <c r="T1837" i="2"/>
  <c r="T1836" i="2"/>
  <c r="T1835" i="2"/>
  <c r="T1834" i="2"/>
  <c r="T1833" i="2"/>
  <c r="T1832" i="2"/>
  <c r="T1831" i="2"/>
  <c r="T1830" i="2"/>
  <c r="T1829" i="2"/>
  <c r="T1828" i="2"/>
  <c r="T1827" i="2"/>
  <c r="T1826" i="2"/>
  <c r="T1825" i="2"/>
  <c r="T1824" i="2"/>
  <c r="T1823" i="2"/>
  <c r="T1822" i="2"/>
  <c r="T1821" i="2"/>
  <c r="T1820" i="2"/>
  <c r="T1819" i="2"/>
  <c r="T1818" i="2"/>
  <c r="T1817" i="2"/>
  <c r="T1816" i="2"/>
  <c r="T1815" i="2"/>
  <c r="T1814" i="2"/>
  <c r="T1813" i="2"/>
  <c r="T1812" i="2"/>
  <c r="T1811" i="2"/>
  <c r="T1810" i="2"/>
  <c r="T1809" i="2"/>
  <c r="T1808" i="2"/>
  <c r="T1806" i="2"/>
  <c r="T1805" i="2"/>
  <c r="T1804" i="2"/>
  <c r="T1803" i="2"/>
  <c r="T1802" i="2"/>
  <c r="T1801" i="2"/>
  <c r="T1800" i="2"/>
  <c r="T1799" i="2"/>
  <c r="T1798" i="2"/>
  <c r="T1797" i="2"/>
  <c r="T1796" i="2"/>
  <c r="T1795" i="2"/>
  <c r="T1794" i="2"/>
  <c r="T1793" i="2"/>
  <c r="T1792" i="2"/>
  <c r="T1791" i="2"/>
  <c r="T1790" i="2"/>
  <c r="T1789" i="2"/>
  <c r="T1788" i="2"/>
  <c r="T1787" i="2"/>
  <c r="T1786" i="2"/>
  <c r="T1785" i="2"/>
  <c r="T1784" i="2"/>
  <c r="T1783" i="2"/>
  <c r="T1782" i="2"/>
  <c r="T1780" i="2"/>
  <c r="T1779" i="2"/>
  <c r="T1778" i="2"/>
  <c r="T1777" i="2"/>
  <c r="T1776" i="2"/>
  <c r="T1775" i="2"/>
  <c r="T1773" i="2"/>
  <c r="T1772" i="2"/>
  <c r="T1771" i="2"/>
  <c r="T1770" i="2"/>
  <c r="T1769" i="2"/>
  <c r="T1768" i="2"/>
  <c r="T1767" i="2"/>
  <c r="T1766" i="2"/>
  <c r="T1765" i="2"/>
  <c r="T1764" i="2"/>
  <c r="T1763" i="2"/>
  <c r="T1762" i="2"/>
  <c r="T1761" i="2"/>
  <c r="T1760" i="2"/>
  <c r="T1758" i="2"/>
  <c r="T1757" i="2"/>
  <c r="T1756" i="2"/>
  <c r="T1755" i="2"/>
  <c r="T1754" i="2"/>
  <c r="T1753" i="2"/>
  <c r="T1752" i="2"/>
  <c r="T1751" i="2"/>
  <c r="T1750" i="2"/>
  <c r="T1749" i="2"/>
  <c r="T1748" i="2"/>
  <c r="T1747" i="2"/>
  <c r="T1746" i="2"/>
  <c r="T1745" i="2"/>
  <c r="T1744" i="2"/>
  <c r="T1743" i="2"/>
  <c r="T1742" i="2"/>
  <c r="T1740" i="2"/>
  <c r="T1739" i="2"/>
  <c r="T1738" i="2"/>
  <c r="T1737" i="2"/>
  <c r="T1736" i="2"/>
  <c r="T1735" i="2"/>
  <c r="T1734" i="2"/>
  <c r="T1733" i="2"/>
  <c r="T1732" i="2"/>
  <c r="T1731" i="2"/>
  <c r="T1730" i="2"/>
  <c r="T1729" i="2"/>
  <c r="T1728" i="2"/>
  <c r="T1727" i="2"/>
  <c r="T1726" i="2"/>
  <c r="T1725" i="2"/>
  <c r="T1724" i="2"/>
  <c r="T1723" i="2"/>
  <c r="T1722" i="2"/>
  <c r="T1721" i="2"/>
  <c r="T1720" i="2"/>
  <c r="T1719" i="2"/>
  <c r="T1718" i="2"/>
  <c r="T1717" i="2"/>
  <c r="T1716" i="2"/>
  <c r="T1715" i="2"/>
  <c r="T1714" i="2"/>
  <c r="T1713" i="2"/>
  <c r="T1712" i="2"/>
  <c r="T1711" i="2"/>
  <c r="T1710" i="2"/>
  <c r="T1709" i="2"/>
  <c r="T1708" i="2"/>
  <c r="T1707" i="2"/>
  <c r="T1706" i="2"/>
  <c r="T1705" i="2"/>
  <c r="T1703" i="2"/>
  <c r="T1702" i="2"/>
  <c r="T1701" i="2"/>
  <c r="T1700" i="2"/>
  <c r="T1698" i="2"/>
  <c r="T1695" i="2"/>
  <c r="T1694" i="2"/>
  <c r="T1693" i="2"/>
  <c r="T1692" i="2"/>
  <c r="T1691" i="2"/>
  <c r="T1690" i="2"/>
  <c r="T1689" i="2"/>
  <c r="T1687" i="2"/>
  <c r="T1686" i="2"/>
  <c r="T1685" i="2"/>
  <c r="T1683" i="2"/>
  <c r="T1682" i="2"/>
  <c r="T1681" i="2"/>
  <c r="T1680" i="2"/>
  <c r="T1679" i="2"/>
  <c r="T1678" i="2"/>
  <c r="T1677" i="2"/>
  <c r="T1676" i="2"/>
  <c r="T1675" i="2"/>
  <c r="T1674" i="2"/>
  <c r="T1673" i="2"/>
  <c r="T1672" i="2"/>
  <c r="T1671" i="2"/>
  <c r="T1670" i="2"/>
  <c r="T1669" i="2"/>
  <c r="T1668" i="2"/>
  <c r="T1667" i="2"/>
  <c r="T1666" i="2"/>
  <c r="T1665" i="2"/>
  <c r="T1664" i="2"/>
  <c r="T1663" i="2"/>
  <c r="T1662" i="2"/>
  <c r="T1661" i="2"/>
  <c r="T1660" i="2"/>
  <c r="T1659" i="2"/>
  <c r="T1658" i="2"/>
  <c r="T1657" i="2"/>
  <c r="T1656" i="2"/>
  <c r="T1655" i="2"/>
  <c r="T1654" i="2"/>
  <c r="T1653" i="2"/>
  <c r="T1652" i="2"/>
  <c r="T1651" i="2"/>
  <c r="T1650" i="2"/>
  <c r="T1649" i="2"/>
  <c r="T1648" i="2"/>
  <c r="T1647" i="2"/>
  <c r="T1646" i="2"/>
  <c r="T1645" i="2"/>
  <c r="T1644" i="2"/>
  <c r="T1643" i="2"/>
  <c r="T1642" i="2"/>
  <c r="T1641" i="2"/>
  <c r="T1640" i="2"/>
  <c r="T1639" i="2"/>
  <c r="T1638" i="2"/>
  <c r="T1637" i="2"/>
  <c r="T1635" i="2"/>
  <c r="T1634" i="2"/>
  <c r="T1633" i="2"/>
  <c r="T1632" i="2"/>
  <c r="T1631" i="2"/>
  <c r="T1630" i="2"/>
  <c r="T1628" i="2"/>
  <c r="T1627" i="2"/>
  <c r="T1626" i="2"/>
  <c r="T1625" i="2"/>
  <c r="T1624" i="2"/>
  <c r="T1623" i="2"/>
  <c r="T1622" i="2"/>
  <c r="T1621" i="2"/>
  <c r="T1619" i="2"/>
  <c r="T1618" i="2"/>
  <c r="T1617" i="2"/>
  <c r="T1615" i="2"/>
  <c r="T1614" i="2"/>
  <c r="T1613" i="2"/>
  <c r="T1611" i="2"/>
  <c r="T1610" i="2"/>
  <c r="T1609" i="2"/>
  <c r="T1608" i="2"/>
  <c r="T1607" i="2"/>
  <c r="T1606" i="2"/>
  <c r="T1605" i="2"/>
  <c r="T1604" i="2"/>
  <c r="T1603" i="2"/>
  <c r="T1602" i="2"/>
  <c r="T1601" i="2"/>
  <c r="T1600" i="2"/>
  <c r="T1599" i="2"/>
  <c r="T1598" i="2"/>
  <c r="T1597" i="2"/>
  <c r="T1596" i="2"/>
  <c r="T1595" i="2"/>
  <c r="T1594" i="2"/>
  <c r="T1593" i="2"/>
  <c r="T1592" i="2"/>
  <c r="T1591" i="2"/>
  <c r="T1590" i="2"/>
  <c r="T1589" i="2"/>
  <c r="T1588" i="2"/>
  <c r="T1587" i="2"/>
  <c r="T1586" i="2"/>
  <c r="T1585" i="2"/>
  <c r="T1583" i="2"/>
  <c r="T1582" i="2"/>
  <c r="T1581" i="2"/>
  <c r="T1580" i="2"/>
  <c r="T1579" i="2"/>
  <c r="T1578" i="2"/>
  <c r="T1577" i="2"/>
  <c r="T1576" i="2"/>
  <c r="T1575" i="2"/>
  <c r="T1574" i="2"/>
  <c r="T1573" i="2"/>
  <c r="T1572" i="2"/>
  <c r="T1571" i="2"/>
  <c r="T1570" i="2"/>
  <c r="T1569" i="2"/>
  <c r="T1567" i="2"/>
  <c r="T1566" i="2"/>
  <c r="T1565" i="2"/>
  <c r="T1564" i="2"/>
  <c r="T1563" i="2"/>
  <c r="T1562" i="2"/>
  <c r="T1561" i="2"/>
  <c r="T1560" i="2"/>
  <c r="T1558" i="2"/>
  <c r="T1557" i="2"/>
  <c r="T1556" i="2"/>
  <c r="T1555" i="2"/>
  <c r="T1554" i="2"/>
  <c r="T1553" i="2"/>
  <c r="T1552" i="2"/>
  <c r="T1551" i="2"/>
  <c r="T1550" i="2"/>
  <c r="T1549" i="2"/>
  <c r="T1548" i="2"/>
  <c r="T1547" i="2"/>
  <c r="T1546" i="2"/>
  <c r="T1545" i="2"/>
  <c r="T1544" i="2"/>
  <c r="T1543" i="2"/>
  <c r="T1542" i="2"/>
  <c r="T1541" i="2"/>
  <c r="T1540" i="2"/>
  <c r="T1539" i="2"/>
  <c r="T1538" i="2"/>
  <c r="T1537" i="2"/>
  <c r="T1536" i="2"/>
  <c r="T1535" i="2"/>
  <c r="T1534" i="2"/>
  <c r="T1533" i="2"/>
  <c r="T1532" i="2"/>
  <c r="T1531" i="2"/>
  <c r="T1530" i="2"/>
  <c r="T1529" i="2"/>
  <c r="T1528" i="2"/>
  <c r="T1527" i="2"/>
  <c r="T1526" i="2"/>
  <c r="T1525" i="2"/>
  <c r="T1524" i="2"/>
  <c r="T1523" i="2"/>
  <c r="T1522" i="2"/>
  <c r="T1521" i="2"/>
  <c r="T1520" i="2"/>
  <c r="T1519" i="2"/>
  <c r="T1518" i="2"/>
  <c r="T1517" i="2"/>
  <c r="T1516" i="2"/>
  <c r="T1515" i="2"/>
  <c r="T1514" i="2"/>
  <c r="T1513" i="2"/>
  <c r="T1512" i="2"/>
  <c r="T1511" i="2"/>
  <c r="T1509" i="2"/>
  <c r="T1508" i="2"/>
  <c r="T1507" i="2"/>
  <c r="T1506" i="2"/>
  <c r="T1505" i="2"/>
  <c r="T1504" i="2"/>
  <c r="T1503" i="2"/>
  <c r="T1502" i="2"/>
  <c r="T1501" i="2"/>
  <c r="T1500" i="2"/>
  <c r="T1499" i="2"/>
  <c r="T1498" i="2"/>
  <c r="T1497" i="2"/>
  <c r="T1496" i="2"/>
  <c r="T1495" i="2"/>
  <c r="T1494" i="2"/>
  <c r="T1493" i="2"/>
  <c r="T1492" i="2"/>
  <c r="T1491" i="2"/>
  <c r="T1490" i="2"/>
  <c r="T1489" i="2"/>
  <c r="T1488" i="2"/>
  <c r="T1487" i="2"/>
  <c r="T1486" i="2"/>
  <c r="T1485" i="2"/>
  <c r="T1483" i="2"/>
  <c r="T1482" i="2"/>
  <c r="T1481" i="2"/>
  <c r="T1480" i="2"/>
  <c r="T1479" i="2"/>
  <c r="T1477" i="2"/>
  <c r="T1476" i="2"/>
  <c r="T1475" i="2"/>
  <c r="T1474" i="2"/>
  <c r="T1473" i="2"/>
  <c r="T1472" i="2"/>
  <c r="T1471" i="2"/>
  <c r="T1470" i="2"/>
  <c r="T1469" i="2"/>
  <c r="T1468" i="2"/>
  <c r="T1467" i="2"/>
  <c r="T1465" i="2"/>
  <c r="T1464" i="2"/>
  <c r="T1463" i="2"/>
  <c r="T1462" i="2"/>
  <c r="T1461" i="2"/>
  <c r="T1460" i="2"/>
  <c r="T1459" i="2"/>
  <c r="T1458" i="2"/>
  <c r="T1457" i="2"/>
  <c r="T1456" i="2"/>
  <c r="T1455" i="2"/>
  <c r="T1454" i="2"/>
  <c r="T1453" i="2"/>
  <c r="T1452" i="2"/>
  <c r="T1451" i="2"/>
  <c r="T1450" i="2"/>
  <c r="T1449" i="2"/>
  <c r="T1448" i="2"/>
  <c r="T1447" i="2"/>
  <c r="T1446" i="2"/>
  <c r="T1445" i="2"/>
  <c r="T1444" i="2"/>
  <c r="T1443" i="2"/>
  <c r="T1442" i="2"/>
  <c r="T1441" i="2"/>
  <c r="T1440" i="2"/>
  <c r="T1439" i="2"/>
  <c r="T1438" i="2"/>
  <c r="T1437" i="2"/>
  <c r="T1436" i="2"/>
  <c r="T1435" i="2"/>
  <c r="T1434" i="2"/>
  <c r="T1433" i="2"/>
  <c r="T1432" i="2"/>
  <c r="T1431" i="2"/>
  <c r="T1430" i="2"/>
  <c r="T1429" i="2"/>
  <c r="T1428" i="2"/>
  <c r="T1427" i="2"/>
  <c r="T1426" i="2"/>
  <c r="T1425" i="2"/>
  <c r="T1424" i="2"/>
  <c r="T1423" i="2"/>
  <c r="T1422" i="2"/>
  <c r="T1421" i="2"/>
  <c r="T1420" i="2"/>
  <c r="T1419" i="2"/>
  <c r="T1418" i="2"/>
  <c r="T1417" i="2"/>
  <c r="T1416" i="2"/>
  <c r="T1415" i="2"/>
  <c r="T1414" i="2"/>
  <c r="T1412" i="2"/>
  <c r="T1411" i="2"/>
  <c r="T1410" i="2"/>
  <c r="T1409" i="2"/>
  <c r="T1408" i="2"/>
  <c r="T1407" i="2"/>
  <c r="T1406" i="2"/>
  <c r="T1405" i="2"/>
  <c r="T1404" i="2"/>
  <c r="T1403" i="2"/>
  <c r="T1402" i="2"/>
  <c r="T1401" i="2"/>
  <c r="T1400" i="2"/>
  <c r="T1399" i="2"/>
  <c r="T1398" i="2"/>
  <c r="T1397" i="2"/>
  <c r="T1396" i="2"/>
  <c r="T1395" i="2"/>
  <c r="T1394" i="2"/>
  <c r="T1393" i="2"/>
  <c r="T1392" i="2"/>
  <c r="T1391" i="2"/>
  <c r="T1390" i="2"/>
  <c r="T1389" i="2"/>
  <c r="T1388" i="2"/>
  <c r="T1387" i="2"/>
  <c r="T1386" i="2"/>
  <c r="T1385" i="2"/>
  <c r="T1384" i="2"/>
  <c r="T1383" i="2"/>
  <c r="T1382" i="2"/>
  <c r="T1381" i="2"/>
  <c r="T1380" i="2"/>
  <c r="T1379" i="2"/>
  <c r="T1378" i="2"/>
  <c r="T1377" i="2"/>
  <c r="T1376" i="2"/>
  <c r="T1375" i="2"/>
  <c r="T1374" i="2"/>
  <c r="T1373" i="2"/>
  <c r="T1372" i="2"/>
  <c r="T1371" i="2"/>
  <c r="T1370" i="2"/>
  <c r="T1369" i="2"/>
  <c r="T1368" i="2"/>
  <c r="T1367" i="2"/>
  <c r="T1366" i="2"/>
  <c r="T1365" i="2"/>
  <c r="T1364" i="2"/>
  <c r="T1363" i="2"/>
  <c r="T1362" i="2"/>
  <c r="T1361" i="2"/>
  <c r="T1360" i="2"/>
  <c r="T1359" i="2"/>
  <c r="T1358" i="2"/>
  <c r="T1357" i="2"/>
  <c r="T1356" i="2"/>
  <c r="T1355" i="2"/>
  <c r="T1354" i="2"/>
  <c r="T1353" i="2"/>
  <c r="T1351" i="2"/>
  <c r="T1350" i="2"/>
  <c r="T1349" i="2"/>
  <c r="T1348" i="2"/>
  <c r="T1347" i="2"/>
  <c r="T1346" i="2"/>
  <c r="T1345" i="2"/>
  <c r="T1344" i="2"/>
  <c r="T1343" i="2"/>
  <c r="T1342" i="2"/>
  <c r="T1341" i="2"/>
  <c r="T1340" i="2"/>
  <c r="T1339" i="2"/>
  <c r="T1338" i="2"/>
  <c r="T1337" i="2"/>
  <c r="T1336" i="2"/>
  <c r="T1335" i="2"/>
  <c r="T1334" i="2"/>
  <c r="T1333" i="2"/>
  <c r="T1332" i="2"/>
  <c r="T1331" i="2"/>
  <c r="T1330" i="2"/>
  <c r="T1329" i="2"/>
  <c r="T1328" i="2"/>
  <c r="T1327" i="2"/>
  <c r="T1326" i="2"/>
  <c r="T1325" i="2"/>
  <c r="T1324" i="2"/>
  <c r="T1323" i="2"/>
  <c r="T1322" i="2"/>
  <c r="T1321" i="2"/>
  <c r="T1320" i="2"/>
  <c r="T1319" i="2"/>
  <c r="T1318" i="2"/>
  <c r="T1317" i="2"/>
  <c r="T1316" i="2"/>
  <c r="T1315" i="2"/>
  <c r="T1314" i="2"/>
  <c r="T1313" i="2"/>
  <c r="T1312" i="2"/>
  <c r="T1311" i="2"/>
  <c r="T1310" i="2"/>
  <c r="T1309" i="2"/>
  <c r="T1308" i="2"/>
  <c r="T1307" i="2"/>
  <c r="T1306" i="2"/>
  <c r="T1305" i="2"/>
  <c r="T1304" i="2"/>
  <c r="T1303" i="2"/>
  <c r="T1300" i="2"/>
  <c r="T1299" i="2"/>
  <c r="T1298" i="2"/>
  <c r="T1297" i="2"/>
  <c r="T1296" i="2"/>
  <c r="T1295" i="2"/>
  <c r="T1294" i="2"/>
  <c r="T1293" i="2"/>
  <c r="T1292" i="2"/>
  <c r="T1291" i="2"/>
  <c r="T1290" i="2"/>
  <c r="T1289" i="2"/>
  <c r="T1288" i="2"/>
  <c r="T1287" i="2"/>
  <c r="T1286" i="2"/>
  <c r="T1285" i="2"/>
  <c r="T1284" i="2"/>
  <c r="T1283" i="2"/>
  <c r="T1282" i="2"/>
  <c r="T1281" i="2"/>
  <c r="T1280" i="2"/>
  <c r="T1279" i="2"/>
  <c r="T1278" i="2"/>
  <c r="T1277" i="2"/>
  <c r="T1276" i="2"/>
  <c r="T1275" i="2"/>
  <c r="T1274" i="2"/>
  <c r="T1273" i="2"/>
  <c r="T1272" i="2"/>
  <c r="T1271" i="2"/>
  <c r="T1270" i="2"/>
  <c r="T1269" i="2"/>
  <c r="T1268" i="2"/>
  <c r="T1267" i="2"/>
  <c r="T1266" i="2"/>
  <c r="T1265" i="2"/>
  <c r="T1264" i="2"/>
  <c r="T1263" i="2"/>
  <c r="T1261" i="2"/>
  <c r="T1260" i="2"/>
  <c r="T1259" i="2"/>
  <c r="T1258" i="2"/>
  <c r="T1257" i="2"/>
  <c r="T1256" i="2"/>
  <c r="T1255" i="2"/>
  <c r="T1254" i="2"/>
  <c r="T1253" i="2"/>
  <c r="T1252" i="2"/>
  <c r="T1251" i="2"/>
  <c r="T1250" i="2"/>
  <c r="T1249" i="2"/>
  <c r="T1248" i="2"/>
  <c r="T1247" i="2"/>
  <c r="T1246" i="2"/>
  <c r="T1244" i="2"/>
  <c r="T1243" i="2"/>
  <c r="T1242" i="2"/>
  <c r="T1241" i="2"/>
  <c r="T1240" i="2"/>
  <c r="T1239" i="2"/>
  <c r="T1238" i="2"/>
  <c r="T1237" i="2"/>
  <c r="T1236" i="2"/>
  <c r="T1235" i="2"/>
  <c r="T1234" i="2"/>
  <c r="T1233" i="2"/>
  <c r="T1232" i="2"/>
  <c r="T1231" i="2"/>
  <c r="T1230" i="2"/>
  <c r="T1229" i="2"/>
  <c r="T1228" i="2"/>
  <c r="T1227" i="2"/>
  <c r="T1226" i="2"/>
  <c r="T1225" i="2"/>
  <c r="T1224" i="2"/>
  <c r="T1223" i="2"/>
  <c r="T1222" i="2"/>
  <c r="T1221" i="2"/>
  <c r="T1219" i="2"/>
  <c r="T1218" i="2"/>
  <c r="T1217" i="2"/>
  <c r="T1216" i="2"/>
  <c r="T1215" i="2"/>
  <c r="T1214" i="2"/>
  <c r="T1213" i="2"/>
  <c r="T1212" i="2"/>
  <c r="T1210" i="2"/>
  <c r="T1209" i="2"/>
  <c r="T1208" i="2"/>
  <c r="T1207" i="2"/>
  <c r="T1206" i="2"/>
  <c r="T1204" i="2"/>
  <c r="T1203" i="2"/>
  <c r="T1202" i="2"/>
  <c r="T1201" i="2"/>
  <c r="T1200" i="2"/>
  <c r="T1199" i="2"/>
  <c r="T1198" i="2"/>
  <c r="T1197" i="2"/>
  <c r="T1196" i="2"/>
  <c r="T1195" i="2"/>
  <c r="T1194" i="2"/>
  <c r="T1193" i="2"/>
  <c r="T1192" i="2"/>
  <c r="T1191" i="2"/>
  <c r="T1190" i="2"/>
  <c r="T1189" i="2"/>
  <c r="T1188" i="2"/>
  <c r="T1187" i="2"/>
  <c r="T1186" i="2"/>
  <c r="T1185" i="2"/>
  <c r="T1184" i="2"/>
  <c r="T1183" i="2"/>
  <c r="T1182" i="2"/>
  <c r="T1181" i="2"/>
  <c r="T1180" i="2"/>
  <c r="T1179" i="2"/>
  <c r="T1178" i="2"/>
  <c r="T1177" i="2"/>
  <c r="T1176" i="2"/>
  <c r="T1174" i="2"/>
  <c r="T1173" i="2"/>
  <c r="T1171" i="2"/>
  <c r="T1170" i="2"/>
  <c r="T1169" i="2"/>
  <c r="T1168" i="2"/>
  <c r="T1167" i="2"/>
  <c r="T1166" i="2"/>
  <c r="T1165" i="2"/>
  <c r="T1164" i="2"/>
  <c r="T1163" i="2"/>
  <c r="T1162" i="2"/>
  <c r="T1161" i="2"/>
  <c r="T1160" i="2"/>
  <c r="T1159" i="2"/>
  <c r="T1158" i="2"/>
  <c r="T1157" i="2"/>
  <c r="T1156" i="2"/>
  <c r="T1155" i="2"/>
  <c r="T1154" i="2"/>
  <c r="T1153" i="2"/>
  <c r="T1152" i="2"/>
  <c r="T1151" i="2"/>
  <c r="T1150" i="2"/>
  <c r="T1149" i="2"/>
  <c r="T1148" i="2"/>
  <c r="T1147" i="2"/>
  <c r="T1146" i="2"/>
  <c r="T1145" i="2"/>
  <c r="T1144" i="2"/>
  <c r="T1143" i="2"/>
  <c r="T1142" i="2"/>
  <c r="T1141" i="2"/>
  <c r="T1140" i="2"/>
  <c r="T1138" i="2"/>
  <c r="T1137" i="2"/>
  <c r="T1136" i="2"/>
  <c r="T1135" i="2"/>
  <c r="T1134" i="2"/>
  <c r="T1133" i="2"/>
  <c r="T1132" i="2"/>
  <c r="T1131" i="2"/>
  <c r="T1130" i="2"/>
  <c r="T1129" i="2"/>
  <c r="T1127" i="2"/>
  <c r="T1126" i="2"/>
  <c r="T1125" i="2"/>
  <c r="T1124" i="2"/>
  <c r="T1123" i="2"/>
  <c r="T1122" i="2"/>
  <c r="T1121" i="2"/>
  <c r="T1120" i="2"/>
  <c r="T1119" i="2"/>
  <c r="T1118" i="2"/>
  <c r="T1117" i="2"/>
  <c r="T1116" i="2"/>
  <c r="T1115" i="2"/>
  <c r="T1114" i="2"/>
  <c r="T1113" i="2"/>
  <c r="T1112" i="2"/>
  <c r="T1110" i="2"/>
  <c r="T1109" i="2"/>
  <c r="T1108" i="2"/>
  <c r="T1107" i="2"/>
  <c r="T1106" i="2"/>
  <c r="T1105" i="2"/>
  <c r="T1104" i="2"/>
  <c r="T1103" i="2"/>
  <c r="T1102" i="2"/>
  <c r="T1101" i="2"/>
  <c r="T1100" i="2"/>
  <c r="T1099" i="2"/>
  <c r="T1098" i="2"/>
  <c r="T1097" i="2"/>
  <c r="T1096" i="2"/>
  <c r="T1095" i="2"/>
  <c r="T1094" i="2"/>
  <c r="T1093" i="2"/>
  <c r="T1092" i="2"/>
  <c r="T1091" i="2"/>
  <c r="T1090" i="2"/>
  <c r="T1089" i="2"/>
  <c r="T1088" i="2"/>
  <c r="T1087" i="2"/>
  <c r="T1086" i="2"/>
  <c r="T1085" i="2"/>
  <c r="T1084" i="2"/>
  <c r="T1082" i="2"/>
  <c r="T1081" i="2"/>
  <c r="T1080" i="2"/>
  <c r="T1079" i="2"/>
  <c r="T1078" i="2"/>
  <c r="T1077" i="2"/>
  <c r="T1076" i="2"/>
  <c r="T1075" i="2"/>
  <c r="T1074" i="2"/>
  <c r="T1073" i="2"/>
  <c r="T1072" i="2"/>
  <c r="T1071" i="2"/>
  <c r="T1070" i="2"/>
  <c r="T1069" i="2"/>
  <c r="T1068" i="2"/>
  <c r="T1067" i="2"/>
  <c r="T1066" i="2"/>
  <c r="T1065" i="2"/>
  <c r="T1064" i="2"/>
  <c r="T1063" i="2"/>
  <c r="T1062" i="2"/>
  <c r="T1061" i="2"/>
  <c r="T1060" i="2"/>
  <c r="T1059" i="2"/>
  <c r="T1058" i="2"/>
  <c r="T1057" i="2"/>
  <c r="T1056" i="2"/>
  <c r="T1055" i="2"/>
  <c r="T1054" i="2"/>
  <c r="T1053" i="2"/>
  <c r="T1052" i="2"/>
  <c r="T1051" i="2"/>
  <c r="T1050" i="2"/>
  <c r="T1049" i="2"/>
  <c r="T1048" i="2"/>
  <c r="T1047" i="2"/>
  <c r="T1046" i="2"/>
  <c r="T1044" i="2"/>
  <c r="T1043" i="2"/>
  <c r="T1042" i="2"/>
  <c r="T1041" i="2"/>
  <c r="T1040" i="2"/>
  <c r="T1038" i="2"/>
  <c r="T1037" i="2"/>
  <c r="T1036" i="2"/>
  <c r="T1035" i="2"/>
  <c r="T1034" i="2"/>
  <c r="T1033" i="2"/>
  <c r="T1032" i="2"/>
  <c r="T1031" i="2"/>
  <c r="T1030" i="2"/>
  <c r="T1029" i="2"/>
  <c r="T1028" i="2"/>
  <c r="T1027" i="2"/>
  <c r="T1026" i="2"/>
  <c r="T1025" i="2"/>
  <c r="T1023" i="2"/>
  <c r="T1022" i="2"/>
  <c r="T1021" i="2"/>
  <c r="T1020" i="2"/>
  <c r="T1019" i="2"/>
  <c r="T1018" i="2"/>
  <c r="T1017" i="2"/>
  <c r="T1016" i="2"/>
  <c r="T1015" i="2"/>
  <c r="T1014" i="2"/>
  <c r="T1013" i="2"/>
  <c r="T1012" i="2"/>
  <c r="T1011" i="2"/>
  <c r="T1010" i="2"/>
  <c r="T1009" i="2"/>
  <c r="T1008" i="2"/>
  <c r="T1007" i="2"/>
  <c r="T1006" i="2"/>
  <c r="T1005" i="2"/>
  <c r="T1004" i="2"/>
  <c r="T1003" i="2"/>
  <c r="T1002" i="2"/>
  <c r="T1001" i="2"/>
  <c r="T1000" i="2"/>
  <c r="T999" i="2"/>
  <c r="T998" i="2"/>
  <c r="T996" i="2"/>
  <c r="T995" i="2"/>
  <c r="T994" i="2"/>
  <c r="T993" i="2"/>
  <c r="T991" i="2"/>
  <c r="T990" i="2"/>
  <c r="T989" i="2"/>
  <c r="T988" i="2"/>
  <c r="T987" i="2"/>
  <c r="T986" i="2"/>
  <c r="T985" i="2"/>
  <c r="T983" i="2"/>
  <c r="T982" i="2"/>
  <c r="T981" i="2"/>
  <c r="T980" i="2"/>
  <c r="T979" i="2"/>
  <c r="T978" i="2"/>
  <c r="T974" i="2"/>
  <c r="T973" i="2"/>
  <c r="T972" i="2"/>
  <c r="T971" i="2"/>
  <c r="T970" i="2"/>
  <c r="T969" i="2"/>
  <c r="T968" i="2"/>
  <c r="T967" i="2"/>
  <c r="T966" i="2"/>
  <c r="T965" i="2"/>
  <c r="T964" i="2"/>
  <c r="T963" i="2"/>
  <c r="T962" i="2"/>
  <c r="T961" i="2"/>
  <c r="T960" i="2"/>
  <c r="T959" i="2"/>
  <c r="T958" i="2"/>
  <c r="T957" i="2"/>
  <c r="T956" i="2"/>
  <c r="T955" i="2"/>
  <c r="T954" i="2"/>
  <c r="T952" i="2"/>
  <c r="T950" i="2"/>
  <c r="T949" i="2"/>
  <c r="T948" i="2"/>
  <c r="T947" i="2"/>
  <c r="T946" i="2"/>
  <c r="T945" i="2"/>
  <c r="T944" i="2"/>
  <c r="T943" i="2"/>
  <c r="T942" i="2"/>
  <c r="T941" i="2"/>
  <c r="T940" i="2"/>
  <c r="T939" i="2"/>
  <c r="T938" i="2"/>
  <c r="T937" i="2"/>
  <c r="T936" i="2"/>
  <c r="T935" i="2"/>
  <c r="T934" i="2"/>
  <c r="T933" i="2"/>
  <c r="T932" i="2"/>
  <c r="T930" i="2"/>
  <c r="T929" i="2"/>
  <c r="T928" i="2"/>
  <c r="T927" i="2"/>
  <c r="T926" i="2"/>
  <c r="T925" i="2"/>
  <c r="T924" i="2"/>
  <c r="T923" i="2"/>
  <c r="T922" i="2"/>
  <c r="T921" i="2"/>
  <c r="T920" i="2"/>
  <c r="T919" i="2"/>
  <c r="T918" i="2"/>
  <c r="T916" i="2"/>
  <c r="T915" i="2"/>
  <c r="T914" i="2"/>
  <c r="T913" i="2"/>
  <c r="T912" i="2"/>
  <c r="T911" i="2"/>
  <c r="T910" i="2"/>
  <c r="T909" i="2"/>
  <c r="T908" i="2"/>
  <c r="T907" i="2"/>
  <c r="T906" i="2"/>
  <c r="T905" i="2"/>
  <c r="T904" i="2"/>
  <c r="T903" i="2"/>
  <c r="T902" i="2"/>
  <c r="T901" i="2"/>
  <c r="T900" i="2"/>
  <c r="T899" i="2"/>
  <c r="T898" i="2"/>
  <c r="T897" i="2"/>
  <c r="T896" i="2"/>
  <c r="T895" i="2"/>
  <c r="T894" i="2"/>
  <c r="T892" i="2"/>
  <c r="T891" i="2"/>
  <c r="T890" i="2"/>
  <c r="T889" i="2"/>
  <c r="T888" i="2"/>
  <c r="T887" i="2"/>
  <c r="T886" i="2"/>
  <c r="T885" i="2"/>
  <c r="T883" i="2"/>
  <c r="T882" i="2"/>
  <c r="T881" i="2"/>
  <c r="T880" i="2"/>
  <c r="T879" i="2"/>
  <c r="T878" i="2"/>
  <c r="T877" i="2"/>
  <c r="T876" i="2"/>
  <c r="T875" i="2"/>
  <c r="T874" i="2"/>
  <c r="T872" i="2"/>
  <c r="T871" i="2"/>
  <c r="T870" i="2"/>
  <c r="T869" i="2"/>
  <c r="T868" i="2"/>
  <c r="T867" i="2"/>
  <c r="T866" i="2"/>
  <c r="T865" i="2"/>
  <c r="T864" i="2"/>
  <c r="T863" i="2"/>
  <c r="T862" i="2"/>
  <c r="T861" i="2"/>
  <c r="T860" i="2"/>
  <c r="T859" i="2"/>
  <c r="T858" i="2"/>
  <c r="T857" i="2"/>
  <c r="T856" i="2"/>
  <c r="T855" i="2"/>
  <c r="T854" i="2"/>
  <c r="T853" i="2"/>
  <c r="T852" i="2"/>
  <c r="T851" i="2"/>
  <c r="T850" i="2"/>
  <c r="T849" i="2"/>
  <c r="T847" i="2"/>
  <c r="T846" i="2"/>
  <c r="T845" i="2"/>
  <c r="T844" i="2"/>
  <c r="T843" i="2"/>
  <c r="T842" i="2"/>
  <c r="T841" i="2"/>
  <c r="T838" i="2"/>
  <c r="T837" i="2"/>
  <c r="T836" i="2"/>
  <c r="T835" i="2"/>
  <c r="T834" i="2"/>
  <c r="T833" i="2"/>
  <c r="T832" i="2"/>
  <c r="T831" i="2"/>
  <c r="T830" i="2"/>
  <c r="T829" i="2"/>
  <c r="T828" i="2"/>
  <c r="T827" i="2"/>
  <c r="T826" i="2"/>
  <c r="T825" i="2"/>
  <c r="T824" i="2"/>
  <c r="T823" i="2"/>
  <c r="T822" i="2"/>
  <c r="T821" i="2"/>
  <c r="T820" i="2"/>
  <c r="T819" i="2"/>
  <c r="T818" i="2"/>
  <c r="T817" i="2"/>
  <c r="T816" i="2"/>
  <c r="T815" i="2"/>
  <c r="T814" i="2"/>
  <c r="T813" i="2"/>
  <c r="T812" i="2"/>
  <c r="T811" i="2"/>
  <c r="T810" i="2"/>
  <c r="T809" i="2"/>
  <c r="T808" i="2"/>
  <c r="T807" i="2"/>
  <c r="T806" i="2"/>
  <c r="T805" i="2"/>
  <c r="T804" i="2"/>
  <c r="T803" i="2"/>
  <c r="T802" i="2"/>
  <c r="T801" i="2"/>
  <c r="T799" i="2"/>
  <c r="T798" i="2"/>
  <c r="T797" i="2"/>
  <c r="T796" i="2"/>
  <c r="T795" i="2"/>
  <c r="T794" i="2"/>
  <c r="T793" i="2"/>
  <c r="T792" i="2"/>
  <c r="T791" i="2"/>
  <c r="T790" i="2"/>
  <c r="T789" i="2"/>
  <c r="T788" i="2"/>
  <c r="T787" i="2"/>
  <c r="T786" i="2"/>
  <c r="T785" i="2"/>
  <c r="T784" i="2"/>
  <c r="T783" i="2"/>
  <c r="T782" i="2"/>
  <c r="T781" i="2"/>
  <c r="T780" i="2"/>
  <c r="T779" i="2"/>
  <c r="T778" i="2"/>
  <c r="T777" i="2"/>
  <c r="T776" i="2"/>
  <c r="T775" i="2"/>
  <c r="T774" i="2"/>
  <c r="T773" i="2"/>
  <c r="T772" i="2"/>
  <c r="T771" i="2"/>
  <c r="T770" i="2"/>
  <c r="T769" i="2"/>
  <c r="T768" i="2"/>
  <c r="T767" i="2"/>
  <c r="T766" i="2"/>
  <c r="T765" i="2"/>
  <c r="T764" i="2"/>
  <c r="T763" i="2"/>
  <c r="T762" i="2"/>
  <c r="T761" i="2"/>
  <c r="T760" i="2"/>
  <c r="T759" i="2"/>
  <c r="T758" i="2"/>
  <c r="T757" i="2"/>
  <c r="T756" i="2"/>
  <c r="T755" i="2"/>
  <c r="T753" i="2"/>
  <c r="T752" i="2"/>
  <c r="T751" i="2"/>
  <c r="T750" i="2"/>
  <c r="T749" i="2"/>
  <c r="T748" i="2"/>
  <c r="T747" i="2"/>
  <c r="T746" i="2"/>
  <c r="T745" i="2"/>
  <c r="T744" i="2"/>
  <c r="T743" i="2"/>
  <c r="T742" i="2"/>
  <c r="T741" i="2"/>
  <c r="T740" i="2"/>
  <c r="T739" i="2"/>
  <c r="T738" i="2"/>
  <c r="T737" i="2"/>
  <c r="T736" i="2"/>
  <c r="T735" i="2"/>
  <c r="T734" i="2"/>
  <c r="T733" i="2"/>
  <c r="T732" i="2"/>
  <c r="T731" i="2"/>
  <c r="T730" i="2"/>
  <c r="T729" i="2"/>
  <c r="T728" i="2"/>
  <c r="T727" i="2"/>
  <c r="T726" i="2"/>
  <c r="T725" i="2"/>
  <c r="T724" i="2"/>
  <c r="T723" i="2"/>
  <c r="T722" i="2"/>
  <c r="T721" i="2"/>
  <c r="T720" i="2"/>
  <c r="T719" i="2"/>
  <c r="T718" i="2"/>
  <c r="T717" i="2"/>
  <c r="T716" i="2"/>
  <c r="T715" i="2"/>
  <c r="T714" i="2"/>
  <c r="T713" i="2"/>
  <c r="T712" i="2"/>
  <c r="T711" i="2"/>
  <c r="T710" i="2"/>
  <c r="T709" i="2"/>
  <c r="T708" i="2"/>
  <c r="T707" i="2"/>
  <c r="T706" i="2"/>
  <c r="T705" i="2"/>
  <c r="T704" i="2"/>
  <c r="T703" i="2"/>
  <c r="T702" i="2"/>
  <c r="T701" i="2"/>
  <c r="T700" i="2"/>
  <c r="T699" i="2"/>
  <c r="T698" i="2"/>
  <c r="T697" i="2"/>
  <c r="T696" i="2"/>
  <c r="T695" i="2"/>
  <c r="T694" i="2"/>
  <c r="T693" i="2"/>
  <c r="T692" i="2"/>
  <c r="T691" i="2"/>
  <c r="T690" i="2"/>
  <c r="T689" i="2"/>
  <c r="T688" i="2"/>
  <c r="T687" i="2"/>
  <c r="T685" i="2"/>
  <c r="T684" i="2"/>
  <c r="T682" i="2"/>
  <c r="T680" i="2"/>
  <c r="T679" i="2"/>
  <c r="T678" i="2"/>
  <c r="T677" i="2"/>
  <c r="T676" i="2"/>
  <c r="T675" i="2"/>
  <c r="T674" i="2"/>
  <c r="T673" i="2"/>
  <c r="T672" i="2"/>
  <c r="T671" i="2"/>
  <c r="T670" i="2"/>
  <c r="T669" i="2"/>
  <c r="T668" i="2"/>
  <c r="T667" i="2"/>
  <c r="T666" i="2"/>
  <c r="T665" i="2"/>
  <c r="T664" i="2"/>
  <c r="T663" i="2"/>
  <c r="T662" i="2"/>
  <c r="T661" i="2"/>
  <c r="T660" i="2"/>
  <c r="T659" i="2"/>
  <c r="T658" i="2"/>
  <c r="T657" i="2"/>
  <c r="T656" i="2"/>
  <c r="T655" i="2"/>
  <c r="T654" i="2"/>
  <c r="T653" i="2"/>
  <c r="T652" i="2"/>
  <c r="T651" i="2"/>
  <c r="T650" i="2"/>
  <c r="T649" i="2"/>
  <c r="T648" i="2"/>
  <c r="T647" i="2"/>
  <c r="T645" i="2"/>
  <c r="T644" i="2"/>
  <c r="T643" i="2"/>
  <c r="T642" i="2"/>
  <c r="T641" i="2"/>
  <c r="T640" i="2"/>
  <c r="T639" i="2"/>
  <c r="T638" i="2"/>
  <c r="T636" i="2"/>
  <c r="T635" i="2"/>
  <c r="T634" i="2"/>
  <c r="T633" i="2"/>
  <c r="T632" i="2"/>
  <c r="T631" i="2"/>
  <c r="T630" i="2"/>
  <c r="T629" i="2"/>
  <c r="T628" i="2"/>
  <c r="T627" i="2"/>
  <c r="T626" i="2"/>
  <c r="T625" i="2"/>
  <c r="T624" i="2"/>
  <c r="T623" i="2"/>
  <c r="T622" i="2"/>
  <c r="T621" i="2"/>
  <c r="T620" i="2"/>
  <c r="T619" i="2"/>
  <c r="T618" i="2"/>
  <c r="T617" i="2"/>
  <c r="T616" i="2"/>
  <c r="T615" i="2"/>
  <c r="T614" i="2"/>
  <c r="T613" i="2"/>
  <c r="T612" i="2"/>
  <c r="T611" i="2"/>
  <c r="T610" i="2"/>
  <c r="T609" i="2"/>
  <c r="T608" i="2"/>
  <c r="T607" i="2"/>
  <c r="T606" i="2"/>
  <c r="T605" i="2"/>
  <c r="T604" i="2"/>
  <c r="T603" i="2"/>
  <c r="T602" i="2"/>
  <c r="T601" i="2"/>
  <c r="T599" i="2"/>
  <c r="T598" i="2"/>
  <c r="T597" i="2"/>
  <c r="T596" i="2"/>
  <c r="T595" i="2"/>
  <c r="T594" i="2"/>
  <c r="T593" i="2"/>
  <c r="T592" i="2"/>
  <c r="T591" i="2"/>
  <c r="T590" i="2"/>
  <c r="T589" i="2"/>
  <c r="T588" i="2"/>
  <c r="T587" i="2"/>
  <c r="T586" i="2"/>
  <c r="T585" i="2"/>
  <c r="T584" i="2"/>
  <c r="T582" i="2"/>
  <c r="T581" i="2"/>
  <c r="T580" i="2"/>
  <c r="T579" i="2"/>
  <c r="T578" i="2"/>
  <c r="T577" i="2"/>
  <c r="T576" i="2"/>
  <c r="T575" i="2"/>
  <c r="T574" i="2"/>
  <c r="T573" i="2"/>
  <c r="T572" i="2"/>
  <c r="T571" i="2"/>
  <c r="T570" i="2"/>
  <c r="T569" i="2"/>
  <c r="T568" i="2"/>
  <c r="T567" i="2"/>
  <c r="T566" i="2"/>
  <c r="T565" i="2"/>
  <c r="T564" i="2"/>
  <c r="T563" i="2"/>
  <c r="T562" i="2"/>
  <c r="T561" i="2"/>
  <c r="T560" i="2"/>
  <c r="T559" i="2"/>
  <c r="T558" i="2"/>
  <c r="T557" i="2"/>
  <c r="T556" i="2"/>
  <c r="T555" i="2"/>
  <c r="T554" i="2"/>
  <c r="T553" i="2"/>
  <c r="T552" i="2"/>
  <c r="T551" i="2"/>
  <c r="T550" i="2"/>
  <c r="T548" i="2"/>
  <c r="T547" i="2"/>
  <c r="T546" i="2"/>
  <c r="T545" i="2"/>
  <c r="T544" i="2"/>
  <c r="T543" i="2"/>
  <c r="T542" i="2"/>
  <c r="T541" i="2"/>
  <c r="T540" i="2"/>
  <c r="T539" i="2"/>
  <c r="T538" i="2"/>
  <c r="T537" i="2"/>
  <c r="T536" i="2"/>
  <c r="T535" i="2"/>
  <c r="T534" i="2"/>
  <c r="T533" i="2"/>
  <c r="T532" i="2"/>
  <c r="T531" i="2"/>
  <c r="T530" i="2"/>
  <c r="T529" i="2"/>
  <c r="T528" i="2"/>
  <c r="T526" i="2"/>
  <c r="T525" i="2"/>
  <c r="T524" i="2"/>
  <c r="T523" i="2"/>
  <c r="T522" i="2"/>
  <c r="T521" i="2"/>
  <c r="T520" i="2"/>
  <c r="T518" i="2"/>
  <c r="T517" i="2"/>
  <c r="T516" i="2"/>
  <c r="T515" i="2"/>
  <c r="T513" i="2"/>
  <c r="T512" i="2"/>
  <c r="T511" i="2"/>
  <c r="T510" i="2"/>
  <c r="T507" i="2"/>
  <c r="T506" i="2"/>
  <c r="T505" i="2"/>
  <c r="T504" i="2"/>
  <c r="T503" i="2"/>
  <c r="T502" i="2"/>
  <c r="T501" i="2"/>
  <c r="T500" i="2"/>
  <c r="T499" i="2"/>
  <c r="T498" i="2"/>
  <c r="T497" i="2"/>
  <c r="T496" i="2"/>
  <c r="T495" i="2"/>
  <c r="T494" i="2"/>
  <c r="T493" i="2"/>
  <c r="T492" i="2"/>
  <c r="T491" i="2"/>
  <c r="T489" i="2"/>
  <c r="T488" i="2"/>
  <c r="T487" i="2"/>
  <c r="T486" i="2"/>
  <c r="T485" i="2"/>
  <c r="T484" i="2"/>
  <c r="T483" i="2"/>
  <c r="T482" i="2"/>
  <c r="T480" i="2"/>
  <c r="T479" i="2"/>
  <c r="T478" i="2"/>
  <c r="T477" i="2"/>
  <c r="T476" i="2"/>
  <c r="T475" i="2"/>
  <c r="T474" i="2"/>
  <c r="T473" i="2"/>
  <c r="T472" i="2"/>
  <c r="T471" i="2"/>
  <c r="T470" i="2"/>
  <c r="T469" i="2"/>
  <c r="T468" i="2"/>
  <c r="T466" i="2"/>
  <c r="T465" i="2"/>
  <c r="T464" i="2"/>
  <c r="T463" i="2"/>
  <c r="T462" i="2"/>
  <c r="T461" i="2"/>
  <c r="T460" i="2"/>
  <c r="T459" i="2"/>
  <c r="T458" i="2"/>
  <c r="T457" i="2"/>
  <c r="T453" i="2"/>
  <c r="T451" i="2"/>
  <c r="T450" i="2"/>
  <c r="T449" i="2"/>
  <c r="T448" i="2"/>
  <c r="T447" i="2"/>
  <c r="T446" i="2"/>
  <c r="T445" i="2"/>
  <c r="T444" i="2"/>
  <c r="T443" i="2"/>
  <c r="T442" i="2"/>
  <c r="T441" i="2"/>
  <c r="T440" i="2"/>
  <c r="T439" i="2"/>
  <c r="T438" i="2"/>
  <c r="T437" i="2"/>
  <c r="T436" i="2"/>
  <c r="T435" i="2"/>
  <c r="T434" i="2"/>
  <c r="T433" i="2"/>
  <c r="T432" i="2"/>
  <c r="T431" i="2"/>
  <c r="T430" i="2"/>
  <c r="T429" i="2"/>
  <c r="T428" i="2"/>
  <c r="T427" i="2"/>
  <c r="T426" i="2"/>
  <c r="T425" i="2"/>
  <c r="T424" i="2"/>
  <c r="T423" i="2"/>
  <c r="T422" i="2"/>
  <c r="T421" i="2"/>
  <c r="T420" i="2"/>
  <c r="T419" i="2"/>
  <c r="T417" i="2"/>
  <c r="T416" i="2"/>
  <c r="T415" i="2"/>
  <c r="T414" i="2"/>
  <c r="T413" i="2"/>
  <c r="T412" i="2"/>
  <c r="T411" i="2"/>
  <c r="T410" i="2"/>
  <c r="T408" i="2"/>
  <c r="T407" i="2"/>
  <c r="T405" i="2"/>
  <c r="T404" i="2"/>
  <c r="T403" i="2"/>
  <c r="T402" i="2"/>
  <c r="T401" i="2"/>
  <c r="T400" i="2"/>
  <c r="T399" i="2"/>
  <c r="T398" i="2"/>
  <c r="T397" i="2"/>
  <c r="T396" i="2"/>
  <c r="T395" i="2"/>
  <c r="T394" i="2"/>
  <c r="T393" i="2"/>
  <c r="T392" i="2"/>
  <c r="T391" i="2"/>
  <c r="T390" i="2"/>
  <c r="T389" i="2"/>
  <c r="T388" i="2"/>
  <c r="T387" i="2"/>
  <c r="T386" i="2"/>
  <c r="T385" i="2"/>
  <c r="T384" i="2"/>
  <c r="T383" i="2"/>
  <c r="T382" i="2"/>
  <c r="T381" i="2"/>
  <c r="T380" i="2"/>
  <c r="T379" i="2"/>
  <c r="T378" i="2"/>
  <c r="T377" i="2"/>
  <c r="T376" i="2"/>
  <c r="T375" i="2"/>
  <c r="T374" i="2"/>
  <c r="T373" i="2"/>
  <c r="T372" i="2"/>
  <c r="T371" i="2"/>
  <c r="T369" i="2"/>
  <c r="T368" i="2"/>
  <c r="T367" i="2"/>
  <c r="T366" i="2"/>
  <c r="T365" i="2"/>
  <c r="T364" i="2"/>
  <c r="T363" i="2"/>
  <c r="T362" i="2"/>
  <c r="T361" i="2"/>
  <c r="T360" i="2"/>
  <c r="T359" i="2"/>
  <c r="T358" i="2"/>
  <c r="T357" i="2"/>
  <c r="T356" i="2"/>
  <c r="T355" i="2"/>
  <c r="T354" i="2"/>
  <c r="T353" i="2"/>
  <c r="T352" i="2"/>
  <c r="T351" i="2"/>
  <c r="T350" i="2"/>
  <c r="T349" i="2"/>
  <c r="T348" i="2"/>
  <c r="T347" i="2"/>
  <c r="T346" i="2"/>
  <c r="T345" i="2"/>
  <c r="T344" i="2"/>
  <c r="T343" i="2"/>
  <c r="T342" i="2"/>
  <c r="T341" i="2"/>
  <c r="T340" i="2"/>
  <c r="T339" i="2"/>
  <c r="T338" i="2"/>
  <c r="T337" i="2"/>
  <c r="T336" i="2"/>
  <c r="T335" i="2"/>
  <c r="T334" i="2"/>
  <c r="T333" i="2"/>
  <c r="T332" i="2"/>
  <c r="T331" i="2"/>
  <c r="T330" i="2"/>
  <c r="T328" i="2"/>
  <c r="T327" i="2"/>
  <c r="T325" i="2"/>
  <c r="T324" i="2"/>
  <c r="T323" i="2"/>
  <c r="T322" i="2"/>
  <c r="T321" i="2"/>
  <c r="T319" i="2"/>
  <c r="T318" i="2"/>
  <c r="T317" i="2"/>
  <c r="T316" i="2"/>
  <c r="T315" i="2"/>
  <c r="T314" i="2"/>
  <c r="T313" i="2"/>
  <c r="T312" i="2"/>
  <c r="T311" i="2"/>
  <c r="T310" i="2"/>
  <c r="T309" i="2"/>
  <c r="T308" i="2"/>
  <c r="T307" i="2"/>
  <c r="T306" i="2"/>
  <c r="T305" i="2"/>
  <c r="T304" i="2"/>
  <c r="T303" i="2"/>
  <c r="T302" i="2"/>
  <c r="T301" i="2"/>
  <c r="T300" i="2"/>
  <c r="T299" i="2"/>
  <c r="T298" i="2"/>
  <c r="T297" i="2"/>
  <c r="T296" i="2"/>
  <c r="T295" i="2"/>
  <c r="T294" i="2"/>
  <c r="T293" i="2"/>
  <c r="T290" i="2"/>
  <c r="T289" i="2"/>
  <c r="T288" i="2"/>
  <c r="T287" i="2"/>
  <c r="T286" i="2"/>
  <c r="T285" i="2"/>
  <c r="T283" i="2"/>
  <c r="T282" i="2"/>
  <c r="T281" i="2"/>
  <c r="T280" i="2"/>
  <c r="T279" i="2"/>
  <c r="T278" i="2"/>
  <c r="T277" i="2"/>
  <c r="T276" i="2"/>
  <c r="T275" i="2"/>
  <c r="T274" i="2"/>
  <c r="T273" i="2"/>
  <c r="T271" i="2"/>
  <c r="T270" i="2"/>
  <c r="T269" i="2"/>
  <c r="T267" i="2"/>
  <c r="T266" i="2"/>
  <c r="T265" i="2"/>
  <c r="T264" i="2"/>
  <c r="T263" i="2"/>
  <c r="T262" i="2"/>
  <c r="T261" i="2"/>
  <c r="T260" i="2"/>
  <c r="T259" i="2"/>
  <c r="T258" i="2"/>
  <c r="T257" i="2"/>
  <c r="T256" i="2"/>
  <c r="T255" i="2"/>
  <c r="T254" i="2"/>
  <c r="T253" i="2"/>
  <c r="T252" i="2"/>
  <c r="T251" i="2"/>
  <c r="T250" i="2"/>
  <c r="T249" i="2"/>
  <c r="T248" i="2"/>
  <c r="T246" i="2"/>
  <c r="T245" i="2"/>
  <c r="T244" i="2"/>
  <c r="T243" i="2"/>
  <c r="T242" i="2"/>
  <c r="T241" i="2"/>
  <c r="T240" i="2"/>
  <c r="T239" i="2"/>
  <c r="T238" i="2"/>
  <c r="T237" i="2"/>
  <c r="T236" i="2"/>
  <c r="T235" i="2"/>
  <c r="T234" i="2"/>
  <c r="T233" i="2"/>
  <c r="T232" i="2"/>
  <c r="T231" i="2"/>
  <c r="T230" i="2"/>
  <c r="T229" i="2"/>
  <c r="T228" i="2"/>
  <c r="T227" i="2"/>
  <c r="T226" i="2"/>
  <c r="T225" i="2"/>
  <c r="T224" i="2"/>
  <c r="T223" i="2"/>
  <c r="T222" i="2"/>
  <c r="T221" i="2"/>
  <c r="T220" i="2"/>
  <c r="T219" i="2"/>
  <c r="T218" i="2"/>
  <c r="T217" i="2"/>
  <c r="T216" i="2"/>
  <c r="T215" i="2"/>
  <c r="T214" i="2"/>
  <c r="T213" i="2"/>
  <c r="T212" i="2"/>
  <c r="T211" i="2"/>
  <c r="T210" i="2"/>
  <c r="T209" i="2"/>
  <c r="T208" i="2"/>
  <c r="T207" i="2"/>
  <c r="T206" i="2"/>
  <c r="T205" i="2"/>
  <c r="T204" i="2"/>
  <c r="T203" i="2"/>
  <c r="T202" i="2"/>
  <c r="T201" i="2"/>
  <c r="T200" i="2"/>
  <c r="T199" i="2"/>
  <c r="T198" i="2"/>
  <c r="T197" i="2"/>
  <c r="T196" i="2"/>
  <c r="T195" i="2"/>
  <c r="T194" i="2"/>
  <c r="T193" i="2"/>
  <c r="T192" i="2"/>
  <c r="T191" i="2"/>
  <c r="T190" i="2"/>
  <c r="T189" i="2"/>
  <c r="T188" i="2"/>
  <c r="T187" i="2"/>
  <c r="T186" i="2"/>
  <c r="T184" i="2"/>
  <c r="T183" i="2"/>
  <c r="T182" i="2"/>
  <c r="T180" i="2"/>
  <c r="T179" i="2"/>
  <c r="T178" i="2"/>
  <c r="T177" i="2"/>
  <c r="T176" i="2"/>
  <c r="T175" i="2"/>
  <c r="T174" i="2"/>
  <c r="T173" i="2"/>
  <c r="T172" i="2"/>
  <c r="T171" i="2"/>
  <c r="T170" i="2"/>
  <c r="T168" i="2"/>
  <c r="T167" i="2"/>
  <c r="T166" i="2"/>
  <c r="T165" i="2"/>
  <c r="T164" i="2"/>
  <c r="T163" i="2"/>
  <c r="T162" i="2"/>
  <c r="T161" i="2"/>
  <c r="T160" i="2"/>
  <c r="T159" i="2"/>
  <c r="T158" i="2"/>
  <c r="T157" i="2"/>
  <c r="T156" i="2"/>
  <c r="T155" i="2"/>
  <c r="T154" i="2"/>
  <c r="T153" i="2"/>
  <c r="T152" i="2"/>
  <c r="T151" i="2"/>
  <c r="T150" i="2"/>
  <c r="T149" i="2"/>
  <c r="T148" i="2"/>
  <c r="T147" i="2"/>
  <c r="T146" i="2"/>
  <c r="T144" i="2"/>
  <c r="T143" i="2"/>
  <c r="T142" i="2"/>
  <c r="T141" i="2"/>
  <c r="T140" i="2"/>
  <c r="T139" i="2"/>
  <c r="T138" i="2"/>
  <c r="T137" i="2"/>
  <c r="T136" i="2"/>
  <c r="T135" i="2"/>
  <c r="T134" i="2"/>
  <c r="T133" i="2"/>
  <c r="T132" i="2"/>
  <c r="T131" i="2"/>
  <c r="T130" i="2"/>
  <c r="T129" i="2"/>
  <c r="T128" i="2"/>
  <c r="T127" i="2"/>
  <c r="T126" i="2"/>
  <c r="T125" i="2"/>
  <c r="T124" i="2"/>
  <c r="T123" i="2"/>
  <c r="T122" i="2"/>
  <c r="T121" i="2"/>
  <c r="T120" i="2"/>
  <c r="T119" i="2"/>
  <c r="T118" i="2"/>
  <c r="T117" i="2"/>
  <c r="T116" i="2"/>
  <c r="T115" i="2"/>
  <c r="T114" i="2"/>
  <c r="T113" i="2"/>
  <c r="T112" i="2"/>
  <c r="T111" i="2"/>
  <c r="T110" i="2"/>
  <c r="T109" i="2"/>
  <c r="T108" i="2"/>
  <c r="T107" i="2"/>
  <c r="T106" i="2"/>
  <c r="T105" i="2"/>
  <c r="T104" i="2"/>
  <c r="T103" i="2"/>
  <c r="T102" i="2"/>
  <c r="T101" i="2"/>
  <c r="T100" i="2"/>
  <c r="T99" i="2"/>
  <c r="T98" i="2"/>
  <c r="T97" i="2"/>
  <c r="T96" i="2"/>
  <c r="T95" i="2"/>
  <c r="T94" i="2"/>
  <c r="T93" i="2"/>
  <c r="T92" i="2"/>
  <c r="T91" i="2"/>
  <c r="T90" i="2"/>
  <c r="T89" i="2"/>
  <c r="T88" i="2"/>
  <c r="T87" i="2"/>
  <c r="T86" i="2"/>
  <c r="T85" i="2"/>
  <c r="T84" i="2"/>
  <c r="T83" i="2"/>
  <c r="T82" i="2"/>
  <c r="T81" i="2"/>
  <c r="T80" i="2"/>
  <c r="T79" i="2"/>
  <c r="T78" i="2"/>
  <c r="T77" i="2"/>
  <c r="T76" i="2"/>
  <c r="T75" i="2"/>
  <c r="T74" i="2"/>
  <c r="T73" i="2"/>
  <c r="T72" i="2"/>
  <c r="T71" i="2"/>
  <c r="T70" i="2"/>
  <c r="T69" i="2"/>
  <c r="T68" i="2"/>
  <c r="T67" i="2"/>
  <c r="T66" i="2"/>
  <c r="T65" i="2"/>
  <c r="T64" i="2"/>
  <c r="T63" i="2"/>
  <c r="T62" i="2"/>
  <c r="T61" i="2"/>
  <c r="T60" i="2"/>
  <c r="T59" i="2"/>
  <c r="T58" i="2"/>
  <c r="T57" i="2"/>
  <c r="T56" i="2"/>
  <c r="T55" i="2"/>
  <c r="T54" i="2"/>
  <c r="T53" i="2"/>
  <c r="T52" i="2"/>
  <c r="T51" i="2"/>
  <c r="T50" i="2"/>
  <c r="T49" i="2"/>
  <c r="T48" i="2"/>
  <c r="T47" i="2"/>
  <c r="T46" i="2"/>
  <c r="T45" i="2"/>
  <c r="T44" i="2"/>
  <c r="T43" i="2"/>
  <c r="T42" i="2"/>
  <c r="T41" i="2"/>
  <c r="T40" i="2"/>
  <c r="T39" i="2"/>
  <c r="T38" i="2"/>
  <c r="T37" i="2"/>
  <c r="T36" i="2"/>
  <c r="T34" i="2"/>
  <c r="T33" i="2"/>
  <c r="T32" i="2"/>
  <c r="T31" i="2"/>
  <c r="T30" i="2"/>
  <c r="T29" i="2"/>
  <c r="T28" i="2"/>
  <c r="T27" i="2"/>
  <c r="T26" i="2"/>
  <c r="T25" i="2"/>
  <c r="T24" i="2"/>
  <c r="T23" i="2"/>
  <c r="T22" i="2"/>
  <c r="T21" i="2"/>
  <c r="T20" i="2"/>
  <c r="T19" i="2"/>
  <c r="T18" i="2"/>
  <c r="T17" i="2"/>
  <c r="T16" i="2"/>
  <c r="T15" i="2"/>
  <c r="T14" i="2"/>
  <c r="T13" i="2"/>
  <c r="T12" i="2"/>
  <c r="T11" i="2"/>
  <c r="T10" i="2"/>
  <c r="T9" i="2"/>
  <c r="T8" i="2"/>
  <c r="T7" i="2"/>
  <c r="T6" i="2"/>
  <c r="T5" i="2"/>
  <c r="T4" i="2"/>
  <c r="T3" i="2"/>
  <c r="T2" i="2"/>
  <c r="W1001" i="4"/>
  <c r="S1001" i="4"/>
  <c r="T1001" i="4" s="1"/>
  <c r="U1001" i="4" s="1"/>
  <c r="V1001" i="4" s="1"/>
  <c r="F1001" i="4"/>
  <c r="G1001" i="4" s="1"/>
  <c r="W1000" i="4"/>
  <c r="S1000" i="4"/>
  <c r="T1000" i="4" s="1"/>
  <c r="U1000" i="4" s="1"/>
  <c r="V1000" i="4" s="1"/>
  <c r="F1000" i="4"/>
  <c r="G1000" i="4" s="1"/>
  <c r="W999" i="4"/>
  <c r="S999" i="4"/>
  <c r="T999" i="4" s="1"/>
  <c r="U999" i="4" s="1"/>
  <c r="V999" i="4" s="1"/>
  <c r="F999" i="4"/>
  <c r="G999" i="4" s="1"/>
  <c r="W998" i="4"/>
  <c r="S998" i="4"/>
  <c r="T998" i="4" s="1"/>
  <c r="U998" i="4" s="1"/>
  <c r="V998" i="4" s="1"/>
  <c r="F998" i="4"/>
  <c r="G998" i="4" s="1"/>
  <c r="W997" i="4"/>
  <c r="S997" i="4"/>
  <c r="T997" i="4" s="1"/>
  <c r="U997" i="4" s="1"/>
  <c r="V997" i="4" s="1"/>
  <c r="F997" i="4"/>
  <c r="G997" i="4" s="1"/>
  <c r="W996" i="4"/>
  <c r="S996" i="4"/>
  <c r="T996" i="4" s="1"/>
  <c r="U996" i="4" s="1"/>
  <c r="V996" i="4" s="1"/>
  <c r="F996" i="4"/>
  <c r="G996" i="4" s="1"/>
  <c r="W995" i="4"/>
  <c r="S995" i="4"/>
  <c r="T995" i="4" s="1"/>
  <c r="U995" i="4" s="1"/>
  <c r="V995" i="4" s="1"/>
  <c r="F995" i="4"/>
  <c r="G995" i="4" s="1"/>
  <c r="W994" i="4"/>
  <c r="S994" i="4"/>
  <c r="T994" i="4" s="1"/>
  <c r="U994" i="4" s="1"/>
  <c r="V994" i="4" s="1"/>
  <c r="F994" i="4"/>
  <c r="G994" i="4" s="1"/>
  <c r="W993" i="4"/>
  <c r="S993" i="4"/>
  <c r="T993" i="4" s="1"/>
  <c r="U993" i="4" s="1"/>
  <c r="V993" i="4" s="1"/>
  <c r="F993" i="4"/>
  <c r="G993" i="4" s="1"/>
  <c r="W992" i="4"/>
  <c r="S992" i="4"/>
  <c r="T992" i="4" s="1"/>
  <c r="U992" i="4" s="1"/>
  <c r="V992" i="4" s="1"/>
  <c r="F992" i="4"/>
  <c r="G992" i="4" s="1"/>
  <c r="W991" i="4"/>
  <c r="S991" i="4"/>
  <c r="T991" i="4" s="1"/>
  <c r="U991" i="4" s="1"/>
  <c r="V991" i="4" s="1"/>
  <c r="F991" i="4"/>
  <c r="G991" i="4" s="1"/>
  <c r="W990" i="4"/>
  <c r="S990" i="4"/>
  <c r="T990" i="4" s="1"/>
  <c r="U990" i="4" s="1"/>
  <c r="V990" i="4" s="1"/>
  <c r="F990" i="4"/>
  <c r="G990" i="4" s="1"/>
  <c r="W989" i="4"/>
  <c r="S989" i="4"/>
  <c r="T989" i="4" s="1"/>
  <c r="U989" i="4" s="1"/>
  <c r="V989" i="4" s="1"/>
  <c r="F989" i="4"/>
  <c r="G989" i="4" s="1"/>
  <c r="W988" i="4"/>
  <c r="S988" i="4"/>
  <c r="T988" i="4" s="1"/>
  <c r="U988" i="4" s="1"/>
  <c r="V988" i="4" s="1"/>
  <c r="F988" i="4"/>
  <c r="G988" i="4" s="1"/>
  <c r="W987" i="4"/>
  <c r="S987" i="4"/>
  <c r="T987" i="4" s="1"/>
  <c r="U987" i="4" s="1"/>
  <c r="V987" i="4" s="1"/>
  <c r="F987" i="4"/>
  <c r="G987" i="4" s="1"/>
  <c r="W986" i="4"/>
  <c r="S986" i="4"/>
  <c r="T986" i="4" s="1"/>
  <c r="U986" i="4" s="1"/>
  <c r="V986" i="4" s="1"/>
  <c r="W985" i="4"/>
  <c r="S985" i="4"/>
  <c r="T985" i="4" s="1"/>
  <c r="U985" i="4" s="1"/>
  <c r="V985" i="4" s="1"/>
  <c r="F985" i="4"/>
  <c r="G985" i="4" s="1"/>
  <c r="W984" i="4"/>
  <c r="S984" i="4"/>
  <c r="T984" i="4" s="1"/>
  <c r="U984" i="4" s="1"/>
  <c r="V984" i="4" s="1"/>
  <c r="F984" i="4"/>
  <c r="G984" i="4" s="1"/>
  <c r="W983" i="4"/>
  <c r="S983" i="4"/>
  <c r="T983" i="4" s="1"/>
  <c r="U983" i="4" s="1"/>
  <c r="V983" i="4" s="1"/>
  <c r="F983" i="4"/>
  <c r="G983" i="4" s="1"/>
  <c r="W982" i="4"/>
  <c r="S982" i="4"/>
  <c r="T982" i="4" s="1"/>
  <c r="U982" i="4" s="1"/>
  <c r="V982" i="4" s="1"/>
  <c r="F982" i="4"/>
  <c r="G982" i="4" s="1"/>
  <c r="W981" i="4"/>
  <c r="S981" i="4"/>
  <c r="T981" i="4" s="1"/>
  <c r="U981" i="4" s="1"/>
  <c r="V981" i="4" s="1"/>
  <c r="F981" i="4"/>
  <c r="G981" i="4" s="1"/>
  <c r="W980" i="4"/>
  <c r="S980" i="4"/>
  <c r="T980" i="4" s="1"/>
  <c r="U980" i="4" s="1"/>
  <c r="V980" i="4" s="1"/>
  <c r="F980" i="4"/>
  <c r="G980" i="4" s="1"/>
  <c r="W979" i="4"/>
  <c r="S979" i="4"/>
  <c r="T979" i="4" s="1"/>
  <c r="U979" i="4" s="1"/>
  <c r="V979" i="4" s="1"/>
  <c r="F979" i="4"/>
  <c r="G979" i="4" s="1"/>
  <c r="W978" i="4"/>
  <c r="S978" i="4"/>
  <c r="T978" i="4" s="1"/>
  <c r="U978" i="4" s="1"/>
  <c r="V978" i="4" s="1"/>
  <c r="F978" i="4"/>
  <c r="G978" i="4" s="1"/>
  <c r="W977" i="4"/>
  <c r="S977" i="4"/>
  <c r="T977" i="4" s="1"/>
  <c r="U977" i="4" s="1"/>
  <c r="V977" i="4" s="1"/>
  <c r="F977" i="4"/>
  <c r="G977" i="4" s="1"/>
  <c r="W976" i="4"/>
  <c r="S976" i="4"/>
  <c r="T976" i="4" s="1"/>
  <c r="U976" i="4" s="1"/>
  <c r="V976" i="4" s="1"/>
  <c r="F976" i="4"/>
  <c r="G976" i="4" s="1"/>
  <c r="W975" i="4"/>
  <c r="S975" i="4"/>
  <c r="T975" i="4" s="1"/>
  <c r="U975" i="4" s="1"/>
  <c r="V975" i="4" s="1"/>
  <c r="F975" i="4"/>
  <c r="G975" i="4" s="1"/>
  <c r="W974" i="4"/>
  <c r="S974" i="4"/>
  <c r="T974" i="4" s="1"/>
  <c r="U974" i="4" s="1"/>
  <c r="V974" i="4" s="1"/>
  <c r="F974" i="4"/>
  <c r="G974" i="4" s="1"/>
  <c r="W973" i="4"/>
  <c r="S973" i="4"/>
  <c r="T973" i="4" s="1"/>
  <c r="U973" i="4" s="1"/>
  <c r="V973" i="4" s="1"/>
  <c r="F973" i="4"/>
  <c r="G973" i="4" s="1"/>
  <c r="W972" i="4"/>
  <c r="S972" i="4"/>
  <c r="T972" i="4" s="1"/>
  <c r="U972" i="4" s="1"/>
  <c r="V972" i="4" s="1"/>
  <c r="F972" i="4"/>
  <c r="G972" i="4" s="1"/>
  <c r="W971" i="4"/>
  <c r="S971" i="4"/>
  <c r="T971" i="4" s="1"/>
  <c r="U971" i="4" s="1"/>
  <c r="V971" i="4" s="1"/>
  <c r="F971" i="4"/>
  <c r="G971" i="4" s="1"/>
  <c r="W970" i="4"/>
  <c r="S970" i="4"/>
  <c r="T970" i="4" s="1"/>
  <c r="U970" i="4" s="1"/>
  <c r="V970" i="4" s="1"/>
  <c r="F970" i="4"/>
  <c r="G970" i="4" s="1"/>
  <c r="W969" i="4"/>
  <c r="S969" i="4"/>
  <c r="T969" i="4" s="1"/>
  <c r="U969" i="4" s="1"/>
  <c r="V969" i="4" s="1"/>
  <c r="F969" i="4"/>
  <c r="G969" i="4" s="1"/>
  <c r="W968" i="4"/>
  <c r="S968" i="4"/>
  <c r="T968" i="4" s="1"/>
  <c r="U968" i="4" s="1"/>
  <c r="V968" i="4" s="1"/>
  <c r="F968" i="4"/>
  <c r="G968" i="4" s="1"/>
  <c r="W967" i="4"/>
  <c r="S967" i="4"/>
  <c r="T967" i="4" s="1"/>
  <c r="U967" i="4" s="1"/>
  <c r="V967" i="4" s="1"/>
  <c r="F967" i="4"/>
  <c r="G967" i="4" s="1"/>
  <c r="W966" i="4"/>
  <c r="S966" i="4"/>
  <c r="T966" i="4" s="1"/>
  <c r="U966" i="4" s="1"/>
  <c r="V966" i="4" s="1"/>
  <c r="F966" i="4"/>
  <c r="G966" i="4" s="1"/>
  <c r="W965" i="4"/>
  <c r="S965" i="4"/>
  <c r="T965" i="4" s="1"/>
  <c r="U965" i="4" s="1"/>
  <c r="V965" i="4" s="1"/>
  <c r="F965" i="4"/>
  <c r="G965" i="4" s="1"/>
  <c r="W964" i="4"/>
  <c r="S964" i="4"/>
  <c r="T964" i="4" s="1"/>
  <c r="U964" i="4" s="1"/>
  <c r="V964" i="4" s="1"/>
  <c r="F964" i="4"/>
  <c r="G964" i="4" s="1"/>
  <c r="W963" i="4"/>
  <c r="S963" i="4"/>
  <c r="T963" i="4" s="1"/>
  <c r="U963" i="4" s="1"/>
  <c r="V963" i="4" s="1"/>
  <c r="F963" i="4"/>
  <c r="G963" i="4" s="1"/>
  <c r="W962" i="4"/>
  <c r="S962" i="4"/>
  <c r="T962" i="4" s="1"/>
  <c r="U962" i="4" s="1"/>
  <c r="V962" i="4" s="1"/>
  <c r="F962" i="4"/>
  <c r="G962" i="4" s="1"/>
  <c r="W961" i="4"/>
  <c r="S961" i="4"/>
  <c r="T961" i="4" s="1"/>
  <c r="U961" i="4" s="1"/>
  <c r="V961" i="4" s="1"/>
  <c r="F961" i="4"/>
  <c r="G961" i="4" s="1"/>
  <c r="W960" i="4"/>
  <c r="S960" i="4"/>
  <c r="T960" i="4" s="1"/>
  <c r="U960" i="4" s="1"/>
  <c r="V960" i="4" s="1"/>
  <c r="F960" i="4"/>
  <c r="G960" i="4" s="1"/>
  <c r="W959" i="4"/>
  <c r="S959" i="4"/>
  <c r="T959" i="4" s="1"/>
  <c r="U959" i="4" s="1"/>
  <c r="V959" i="4" s="1"/>
  <c r="F959" i="4"/>
  <c r="G959" i="4" s="1"/>
  <c r="W958" i="4"/>
  <c r="S958" i="4"/>
  <c r="T958" i="4" s="1"/>
  <c r="U958" i="4" s="1"/>
  <c r="V958" i="4" s="1"/>
  <c r="F958" i="4"/>
  <c r="G958" i="4" s="1"/>
  <c r="W957" i="4"/>
  <c r="S957" i="4"/>
  <c r="T957" i="4" s="1"/>
  <c r="U957" i="4" s="1"/>
  <c r="V957" i="4" s="1"/>
  <c r="F957" i="4"/>
  <c r="G957" i="4" s="1"/>
  <c r="W956" i="4"/>
  <c r="S956" i="4"/>
  <c r="T956" i="4" s="1"/>
  <c r="U956" i="4" s="1"/>
  <c r="V956" i="4" s="1"/>
  <c r="F956" i="4"/>
  <c r="G956" i="4" s="1"/>
  <c r="W955" i="4"/>
  <c r="S955" i="4"/>
  <c r="T955" i="4" s="1"/>
  <c r="U955" i="4" s="1"/>
  <c r="V955" i="4" s="1"/>
  <c r="F955" i="4"/>
  <c r="G955" i="4" s="1"/>
  <c r="W954" i="4"/>
  <c r="S954" i="4"/>
  <c r="T954" i="4" s="1"/>
  <c r="U954" i="4" s="1"/>
  <c r="V954" i="4" s="1"/>
  <c r="F954" i="4"/>
  <c r="G954" i="4" s="1"/>
  <c r="W953" i="4"/>
  <c r="S953" i="4"/>
  <c r="T953" i="4" s="1"/>
  <c r="U953" i="4" s="1"/>
  <c r="V953" i="4" s="1"/>
  <c r="F953" i="4"/>
  <c r="G953" i="4" s="1"/>
  <c r="W952" i="4"/>
  <c r="S952" i="4"/>
  <c r="T952" i="4" s="1"/>
  <c r="U952" i="4" s="1"/>
  <c r="V952" i="4" s="1"/>
  <c r="F952" i="4"/>
  <c r="G952" i="4" s="1"/>
  <c r="W951" i="4"/>
  <c r="S951" i="4"/>
  <c r="T951" i="4" s="1"/>
  <c r="U951" i="4" s="1"/>
  <c r="V951" i="4" s="1"/>
  <c r="F951" i="4"/>
  <c r="G951" i="4" s="1"/>
  <c r="W950" i="4"/>
  <c r="S950" i="4"/>
  <c r="T950" i="4" s="1"/>
  <c r="U950" i="4" s="1"/>
  <c r="V950" i="4" s="1"/>
  <c r="F950" i="4"/>
  <c r="G950" i="4" s="1"/>
  <c r="W949" i="4"/>
  <c r="S949" i="4"/>
  <c r="T949" i="4" s="1"/>
  <c r="U949" i="4" s="1"/>
  <c r="V949" i="4" s="1"/>
  <c r="F949" i="4"/>
  <c r="G949" i="4" s="1"/>
  <c r="W948" i="4"/>
  <c r="S948" i="4"/>
  <c r="T948" i="4" s="1"/>
  <c r="U948" i="4" s="1"/>
  <c r="V948" i="4" s="1"/>
  <c r="F948" i="4"/>
  <c r="G948" i="4" s="1"/>
  <c r="W947" i="4"/>
  <c r="S947" i="4"/>
  <c r="T947" i="4" s="1"/>
  <c r="U947" i="4" s="1"/>
  <c r="V947" i="4" s="1"/>
  <c r="F947" i="4"/>
  <c r="G947" i="4" s="1"/>
  <c r="W946" i="4"/>
  <c r="S946" i="4"/>
  <c r="T946" i="4" s="1"/>
  <c r="U946" i="4" s="1"/>
  <c r="V946" i="4" s="1"/>
  <c r="F946" i="4"/>
  <c r="G946" i="4" s="1"/>
  <c r="W945" i="4"/>
  <c r="S945" i="4"/>
  <c r="T945" i="4" s="1"/>
  <c r="U945" i="4" s="1"/>
  <c r="V945" i="4" s="1"/>
  <c r="F945" i="4"/>
  <c r="G945" i="4" s="1"/>
  <c r="W944" i="4"/>
  <c r="S944" i="4"/>
  <c r="T944" i="4" s="1"/>
  <c r="U944" i="4" s="1"/>
  <c r="V944" i="4" s="1"/>
  <c r="F944" i="4"/>
  <c r="G944" i="4" s="1"/>
  <c r="W943" i="4"/>
  <c r="S943" i="4"/>
  <c r="T943" i="4" s="1"/>
  <c r="U943" i="4" s="1"/>
  <c r="V943" i="4" s="1"/>
  <c r="F943" i="4"/>
  <c r="G943" i="4" s="1"/>
  <c r="W942" i="4"/>
  <c r="S942" i="4"/>
  <c r="T942" i="4" s="1"/>
  <c r="U942" i="4" s="1"/>
  <c r="V942" i="4" s="1"/>
  <c r="F942" i="4"/>
  <c r="G942" i="4" s="1"/>
  <c r="W941" i="4"/>
  <c r="S941" i="4"/>
  <c r="T941" i="4" s="1"/>
  <c r="U941" i="4" s="1"/>
  <c r="V941" i="4" s="1"/>
  <c r="F941" i="4"/>
  <c r="G941" i="4" s="1"/>
  <c r="W940" i="4"/>
  <c r="S940" i="4"/>
  <c r="T940" i="4" s="1"/>
  <c r="U940" i="4" s="1"/>
  <c r="V940" i="4" s="1"/>
  <c r="F940" i="4"/>
  <c r="G940" i="4" s="1"/>
  <c r="W939" i="4"/>
  <c r="S939" i="4"/>
  <c r="T939" i="4" s="1"/>
  <c r="U939" i="4" s="1"/>
  <c r="V939" i="4" s="1"/>
  <c r="F939" i="4"/>
  <c r="G939" i="4" s="1"/>
  <c r="W938" i="4"/>
  <c r="S938" i="4"/>
  <c r="T938" i="4" s="1"/>
  <c r="U938" i="4" s="1"/>
  <c r="V938" i="4" s="1"/>
  <c r="F938" i="4"/>
  <c r="G938" i="4" s="1"/>
  <c r="W937" i="4"/>
  <c r="S937" i="4"/>
  <c r="T937" i="4" s="1"/>
  <c r="U937" i="4" s="1"/>
  <c r="V937" i="4" s="1"/>
  <c r="F937" i="4"/>
  <c r="G937" i="4" s="1"/>
  <c r="W936" i="4"/>
  <c r="S936" i="4"/>
  <c r="T936" i="4" s="1"/>
  <c r="U936" i="4" s="1"/>
  <c r="V936" i="4" s="1"/>
  <c r="F936" i="4"/>
  <c r="G936" i="4" s="1"/>
  <c r="W935" i="4"/>
  <c r="S935" i="4"/>
  <c r="T935" i="4" s="1"/>
  <c r="U935" i="4" s="1"/>
  <c r="V935" i="4" s="1"/>
  <c r="F935" i="4"/>
  <c r="G935" i="4" s="1"/>
  <c r="W934" i="4"/>
  <c r="S934" i="4"/>
  <c r="T934" i="4" s="1"/>
  <c r="U934" i="4" s="1"/>
  <c r="V934" i="4" s="1"/>
  <c r="F934" i="4"/>
  <c r="G934" i="4" s="1"/>
  <c r="W933" i="4"/>
  <c r="S933" i="4"/>
  <c r="T933" i="4" s="1"/>
  <c r="U933" i="4" s="1"/>
  <c r="V933" i="4" s="1"/>
  <c r="F933" i="4"/>
  <c r="G933" i="4" s="1"/>
  <c r="W932" i="4"/>
  <c r="S932" i="4"/>
  <c r="T932" i="4" s="1"/>
  <c r="U932" i="4" s="1"/>
  <c r="V932" i="4" s="1"/>
  <c r="F932" i="4"/>
  <c r="G932" i="4" s="1"/>
  <c r="W931" i="4"/>
  <c r="S931" i="4"/>
  <c r="T931" i="4" s="1"/>
  <c r="U931" i="4" s="1"/>
  <c r="V931" i="4" s="1"/>
  <c r="F931" i="4"/>
  <c r="G931" i="4" s="1"/>
  <c r="W930" i="4"/>
  <c r="S930" i="4"/>
  <c r="T930" i="4" s="1"/>
  <c r="U930" i="4" s="1"/>
  <c r="V930" i="4" s="1"/>
  <c r="F930" i="4"/>
  <c r="G930" i="4" s="1"/>
  <c r="W929" i="4"/>
  <c r="S929" i="4"/>
  <c r="T929" i="4" s="1"/>
  <c r="U929" i="4" s="1"/>
  <c r="V929" i="4" s="1"/>
  <c r="F929" i="4"/>
  <c r="G929" i="4" s="1"/>
  <c r="W928" i="4"/>
  <c r="S928" i="4"/>
  <c r="T928" i="4" s="1"/>
  <c r="U928" i="4" s="1"/>
  <c r="V928" i="4" s="1"/>
  <c r="F928" i="4"/>
  <c r="G928" i="4" s="1"/>
  <c r="W927" i="4"/>
  <c r="S927" i="4"/>
  <c r="T927" i="4" s="1"/>
  <c r="U927" i="4" s="1"/>
  <c r="V927" i="4" s="1"/>
  <c r="F927" i="4"/>
  <c r="G927" i="4" s="1"/>
  <c r="W926" i="4"/>
  <c r="S926" i="4"/>
  <c r="T926" i="4" s="1"/>
  <c r="U926" i="4" s="1"/>
  <c r="V926" i="4" s="1"/>
  <c r="F926" i="4"/>
  <c r="G926" i="4" s="1"/>
  <c r="W925" i="4"/>
  <c r="S925" i="4"/>
  <c r="T925" i="4" s="1"/>
  <c r="U925" i="4" s="1"/>
  <c r="V925" i="4" s="1"/>
  <c r="F925" i="4"/>
  <c r="G925" i="4" s="1"/>
  <c r="W924" i="4"/>
  <c r="S924" i="4"/>
  <c r="T924" i="4" s="1"/>
  <c r="U924" i="4" s="1"/>
  <c r="V924" i="4" s="1"/>
  <c r="F924" i="4"/>
  <c r="G924" i="4" s="1"/>
  <c r="W923" i="4"/>
  <c r="S923" i="4"/>
  <c r="T923" i="4" s="1"/>
  <c r="U923" i="4" s="1"/>
  <c r="V923" i="4" s="1"/>
  <c r="F923" i="4"/>
  <c r="G923" i="4" s="1"/>
  <c r="W922" i="4"/>
  <c r="S922" i="4"/>
  <c r="T922" i="4" s="1"/>
  <c r="U922" i="4" s="1"/>
  <c r="V922" i="4" s="1"/>
  <c r="F922" i="4"/>
  <c r="G922" i="4" s="1"/>
  <c r="W921" i="4"/>
  <c r="S921" i="4"/>
  <c r="T921" i="4" s="1"/>
  <c r="U921" i="4" s="1"/>
  <c r="V921" i="4" s="1"/>
  <c r="F921" i="4"/>
  <c r="G921" i="4" s="1"/>
  <c r="W920" i="4"/>
  <c r="S920" i="4"/>
  <c r="T920" i="4" s="1"/>
  <c r="U920" i="4" s="1"/>
  <c r="V920" i="4" s="1"/>
  <c r="F920" i="4"/>
  <c r="G920" i="4" s="1"/>
  <c r="W919" i="4"/>
  <c r="S919" i="4"/>
  <c r="T919" i="4" s="1"/>
  <c r="U919" i="4" s="1"/>
  <c r="V919" i="4" s="1"/>
  <c r="F919" i="4"/>
  <c r="G919" i="4" s="1"/>
  <c r="W918" i="4"/>
  <c r="S918" i="4"/>
  <c r="T918" i="4" s="1"/>
  <c r="U918" i="4" s="1"/>
  <c r="V918" i="4" s="1"/>
  <c r="F918" i="4"/>
  <c r="G918" i="4" s="1"/>
  <c r="W917" i="4"/>
  <c r="S917" i="4"/>
  <c r="T917" i="4" s="1"/>
  <c r="U917" i="4" s="1"/>
  <c r="V917" i="4" s="1"/>
  <c r="F917" i="4"/>
  <c r="G917" i="4" s="1"/>
  <c r="W916" i="4"/>
  <c r="S916" i="4"/>
  <c r="T916" i="4" s="1"/>
  <c r="U916" i="4" s="1"/>
  <c r="V916" i="4" s="1"/>
  <c r="F916" i="4"/>
  <c r="G916" i="4" s="1"/>
  <c r="W915" i="4"/>
  <c r="S915" i="4"/>
  <c r="T915" i="4" s="1"/>
  <c r="U915" i="4" s="1"/>
  <c r="V915" i="4" s="1"/>
  <c r="F915" i="4"/>
  <c r="G915" i="4" s="1"/>
  <c r="W914" i="4"/>
  <c r="S914" i="4"/>
  <c r="T914" i="4" s="1"/>
  <c r="U914" i="4" s="1"/>
  <c r="V914" i="4" s="1"/>
  <c r="F914" i="4"/>
  <c r="G914" i="4" s="1"/>
  <c r="W913" i="4"/>
  <c r="S913" i="4"/>
  <c r="T913" i="4" s="1"/>
  <c r="U913" i="4" s="1"/>
  <c r="V913" i="4" s="1"/>
  <c r="F913" i="4"/>
  <c r="G913" i="4" s="1"/>
  <c r="W912" i="4"/>
  <c r="S912" i="4"/>
  <c r="T912" i="4" s="1"/>
  <c r="U912" i="4" s="1"/>
  <c r="V912" i="4" s="1"/>
  <c r="F912" i="4"/>
  <c r="G912" i="4" s="1"/>
  <c r="W911" i="4"/>
  <c r="S911" i="4"/>
  <c r="T911" i="4" s="1"/>
  <c r="U911" i="4" s="1"/>
  <c r="V911" i="4" s="1"/>
  <c r="F911" i="4"/>
  <c r="G911" i="4" s="1"/>
  <c r="W910" i="4"/>
  <c r="S910" i="4"/>
  <c r="T910" i="4" s="1"/>
  <c r="U910" i="4" s="1"/>
  <c r="V910" i="4" s="1"/>
  <c r="F910" i="4"/>
  <c r="G910" i="4" s="1"/>
  <c r="W909" i="4"/>
  <c r="S909" i="4"/>
  <c r="T909" i="4" s="1"/>
  <c r="U909" i="4" s="1"/>
  <c r="V909" i="4" s="1"/>
  <c r="F909" i="4"/>
  <c r="G909" i="4" s="1"/>
  <c r="W908" i="4"/>
  <c r="S908" i="4"/>
  <c r="T908" i="4" s="1"/>
  <c r="U908" i="4" s="1"/>
  <c r="V908" i="4" s="1"/>
  <c r="F908" i="4"/>
  <c r="G908" i="4" s="1"/>
  <c r="W907" i="4"/>
  <c r="S907" i="4"/>
  <c r="T907" i="4" s="1"/>
  <c r="U907" i="4" s="1"/>
  <c r="V907" i="4" s="1"/>
  <c r="F907" i="4"/>
  <c r="G907" i="4" s="1"/>
  <c r="W906" i="4"/>
  <c r="S906" i="4"/>
  <c r="T906" i="4" s="1"/>
  <c r="U906" i="4" s="1"/>
  <c r="V906" i="4" s="1"/>
  <c r="W905" i="4"/>
  <c r="S905" i="4"/>
  <c r="T905" i="4" s="1"/>
  <c r="U905" i="4" s="1"/>
  <c r="V905" i="4" s="1"/>
  <c r="F905" i="4"/>
  <c r="G905" i="4" s="1"/>
  <c r="W904" i="4"/>
  <c r="S904" i="4"/>
  <c r="T904" i="4" s="1"/>
  <c r="U904" i="4" s="1"/>
  <c r="V904" i="4" s="1"/>
  <c r="F904" i="4"/>
  <c r="G904" i="4" s="1"/>
  <c r="W903" i="4"/>
  <c r="S903" i="4"/>
  <c r="T903" i="4" s="1"/>
  <c r="U903" i="4" s="1"/>
  <c r="V903" i="4" s="1"/>
  <c r="F903" i="4"/>
  <c r="G903" i="4" s="1"/>
  <c r="W902" i="4"/>
  <c r="S902" i="4"/>
  <c r="T902" i="4" s="1"/>
  <c r="U902" i="4" s="1"/>
  <c r="V902" i="4" s="1"/>
  <c r="F902" i="4"/>
  <c r="G902" i="4" s="1"/>
  <c r="W901" i="4"/>
  <c r="S901" i="4"/>
  <c r="T901" i="4" s="1"/>
  <c r="U901" i="4" s="1"/>
  <c r="V901" i="4" s="1"/>
  <c r="F901" i="4"/>
  <c r="G901" i="4" s="1"/>
  <c r="W900" i="4"/>
  <c r="S900" i="4"/>
  <c r="T900" i="4" s="1"/>
  <c r="U900" i="4" s="1"/>
  <c r="V900" i="4" s="1"/>
  <c r="F900" i="4"/>
  <c r="G900" i="4" s="1"/>
  <c r="W899" i="4"/>
  <c r="S899" i="4"/>
  <c r="T899" i="4" s="1"/>
  <c r="U899" i="4" s="1"/>
  <c r="V899" i="4" s="1"/>
  <c r="F899" i="4"/>
  <c r="G899" i="4" s="1"/>
  <c r="W898" i="4"/>
  <c r="S898" i="4"/>
  <c r="T898" i="4" s="1"/>
  <c r="U898" i="4" s="1"/>
  <c r="V898" i="4" s="1"/>
  <c r="F898" i="4"/>
  <c r="G898" i="4" s="1"/>
  <c r="W897" i="4"/>
  <c r="S897" i="4"/>
  <c r="T897" i="4" s="1"/>
  <c r="U897" i="4" s="1"/>
  <c r="V897" i="4" s="1"/>
  <c r="F897" i="4"/>
  <c r="G897" i="4" s="1"/>
  <c r="W896" i="4"/>
  <c r="S896" i="4"/>
  <c r="T896" i="4" s="1"/>
  <c r="U896" i="4" s="1"/>
  <c r="V896" i="4" s="1"/>
  <c r="F896" i="4"/>
  <c r="G896" i="4" s="1"/>
  <c r="W895" i="4"/>
  <c r="S895" i="4"/>
  <c r="T895" i="4" s="1"/>
  <c r="U895" i="4" s="1"/>
  <c r="V895" i="4" s="1"/>
  <c r="F895" i="4"/>
  <c r="G895" i="4" s="1"/>
  <c r="W894" i="4"/>
  <c r="S894" i="4"/>
  <c r="T894" i="4" s="1"/>
  <c r="U894" i="4" s="1"/>
  <c r="V894" i="4" s="1"/>
  <c r="F894" i="4"/>
  <c r="G894" i="4" s="1"/>
  <c r="W893" i="4"/>
  <c r="S893" i="4"/>
  <c r="T893" i="4" s="1"/>
  <c r="U893" i="4" s="1"/>
  <c r="V893" i="4" s="1"/>
  <c r="F893" i="4"/>
  <c r="G893" i="4" s="1"/>
  <c r="W892" i="4"/>
  <c r="S892" i="4"/>
  <c r="T892" i="4" s="1"/>
  <c r="U892" i="4" s="1"/>
  <c r="V892" i="4" s="1"/>
  <c r="F892" i="4"/>
  <c r="G892" i="4" s="1"/>
  <c r="W891" i="4"/>
  <c r="S891" i="4"/>
  <c r="T891" i="4" s="1"/>
  <c r="U891" i="4" s="1"/>
  <c r="V891" i="4" s="1"/>
  <c r="F891" i="4"/>
  <c r="G891" i="4" s="1"/>
  <c r="W890" i="4"/>
  <c r="S890" i="4"/>
  <c r="T890" i="4" s="1"/>
  <c r="U890" i="4" s="1"/>
  <c r="V890" i="4" s="1"/>
  <c r="F890" i="4"/>
  <c r="G890" i="4" s="1"/>
  <c r="W889" i="4"/>
  <c r="S889" i="4"/>
  <c r="T889" i="4" s="1"/>
  <c r="U889" i="4" s="1"/>
  <c r="V889" i="4" s="1"/>
  <c r="F889" i="4"/>
  <c r="G889" i="4" s="1"/>
  <c r="W888" i="4"/>
  <c r="S888" i="4"/>
  <c r="T888" i="4" s="1"/>
  <c r="U888" i="4" s="1"/>
  <c r="V888" i="4" s="1"/>
  <c r="F888" i="4"/>
  <c r="G888" i="4" s="1"/>
  <c r="W887" i="4"/>
  <c r="S887" i="4"/>
  <c r="T887" i="4" s="1"/>
  <c r="U887" i="4" s="1"/>
  <c r="V887" i="4" s="1"/>
  <c r="F887" i="4"/>
  <c r="G887" i="4" s="1"/>
  <c r="W886" i="4"/>
  <c r="S886" i="4"/>
  <c r="T886" i="4" s="1"/>
  <c r="U886" i="4" s="1"/>
  <c r="V886" i="4" s="1"/>
  <c r="F886" i="4"/>
  <c r="G886" i="4" s="1"/>
  <c r="W885" i="4"/>
  <c r="S885" i="4"/>
  <c r="T885" i="4" s="1"/>
  <c r="U885" i="4" s="1"/>
  <c r="V885" i="4" s="1"/>
  <c r="W884" i="4"/>
  <c r="S884" i="4"/>
  <c r="T884" i="4" s="1"/>
  <c r="U884" i="4" s="1"/>
  <c r="V884" i="4" s="1"/>
  <c r="F884" i="4"/>
  <c r="G884" i="4" s="1"/>
  <c r="W883" i="4"/>
  <c r="S883" i="4"/>
  <c r="T883" i="4" s="1"/>
  <c r="U883" i="4" s="1"/>
  <c r="V883" i="4" s="1"/>
  <c r="F883" i="4"/>
  <c r="G883" i="4" s="1"/>
  <c r="W882" i="4"/>
  <c r="S882" i="4"/>
  <c r="T882" i="4" s="1"/>
  <c r="U882" i="4" s="1"/>
  <c r="V882" i="4" s="1"/>
  <c r="F882" i="4"/>
  <c r="G882" i="4" s="1"/>
  <c r="W881" i="4"/>
  <c r="S881" i="4"/>
  <c r="T881" i="4" s="1"/>
  <c r="U881" i="4" s="1"/>
  <c r="V881" i="4" s="1"/>
  <c r="F881" i="4"/>
  <c r="G881" i="4" s="1"/>
  <c r="W880" i="4"/>
  <c r="S880" i="4"/>
  <c r="T880" i="4" s="1"/>
  <c r="U880" i="4" s="1"/>
  <c r="V880" i="4" s="1"/>
  <c r="F880" i="4"/>
  <c r="G880" i="4" s="1"/>
  <c r="W879" i="4"/>
  <c r="S879" i="4"/>
  <c r="T879" i="4" s="1"/>
  <c r="U879" i="4" s="1"/>
  <c r="V879" i="4" s="1"/>
  <c r="F879" i="4"/>
  <c r="G879" i="4" s="1"/>
  <c r="W878" i="4"/>
  <c r="S878" i="4"/>
  <c r="T878" i="4" s="1"/>
  <c r="U878" i="4" s="1"/>
  <c r="V878" i="4" s="1"/>
  <c r="F878" i="4"/>
  <c r="G878" i="4" s="1"/>
  <c r="W877" i="4"/>
  <c r="S877" i="4"/>
  <c r="T877" i="4" s="1"/>
  <c r="U877" i="4" s="1"/>
  <c r="V877" i="4" s="1"/>
  <c r="F877" i="4"/>
  <c r="G877" i="4" s="1"/>
  <c r="W876" i="4"/>
  <c r="S876" i="4"/>
  <c r="T876" i="4" s="1"/>
  <c r="U876" i="4" s="1"/>
  <c r="V876" i="4" s="1"/>
  <c r="F876" i="4"/>
  <c r="G876" i="4" s="1"/>
  <c r="W875" i="4"/>
  <c r="S875" i="4"/>
  <c r="T875" i="4" s="1"/>
  <c r="U875" i="4" s="1"/>
  <c r="V875" i="4" s="1"/>
  <c r="F875" i="4"/>
  <c r="G875" i="4" s="1"/>
  <c r="W874" i="4"/>
  <c r="S874" i="4"/>
  <c r="T874" i="4" s="1"/>
  <c r="U874" i="4" s="1"/>
  <c r="V874" i="4" s="1"/>
  <c r="F874" i="4"/>
  <c r="G874" i="4" s="1"/>
  <c r="W873" i="4"/>
  <c r="S873" i="4"/>
  <c r="T873" i="4" s="1"/>
  <c r="U873" i="4" s="1"/>
  <c r="V873" i="4" s="1"/>
  <c r="F873" i="4"/>
  <c r="G873" i="4" s="1"/>
  <c r="W872" i="4"/>
  <c r="S872" i="4"/>
  <c r="T872" i="4" s="1"/>
  <c r="U872" i="4" s="1"/>
  <c r="V872" i="4" s="1"/>
  <c r="F872" i="4"/>
  <c r="G872" i="4" s="1"/>
  <c r="W871" i="4"/>
  <c r="S871" i="4"/>
  <c r="T871" i="4" s="1"/>
  <c r="U871" i="4" s="1"/>
  <c r="V871" i="4" s="1"/>
  <c r="F871" i="4"/>
  <c r="G871" i="4" s="1"/>
  <c r="W870" i="4"/>
  <c r="S870" i="4"/>
  <c r="T870" i="4" s="1"/>
  <c r="U870" i="4" s="1"/>
  <c r="V870" i="4" s="1"/>
  <c r="F870" i="4"/>
  <c r="G870" i="4" s="1"/>
  <c r="W869" i="4"/>
  <c r="S869" i="4"/>
  <c r="T869" i="4" s="1"/>
  <c r="U869" i="4" s="1"/>
  <c r="V869" i="4" s="1"/>
  <c r="F869" i="4"/>
  <c r="G869" i="4" s="1"/>
  <c r="W868" i="4"/>
  <c r="S868" i="4"/>
  <c r="T868" i="4" s="1"/>
  <c r="U868" i="4" s="1"/>
  <c r="V868" i="4" s="1"/>
  <c r="F868" i="4"/>
  <c r="G868" i="4" s="1"/>
  <c r="W867" i="4"/>
  <c r="S867" i="4"/>
  <c r="T867" i="4" s="1"/>
  <c r="U867" i="4" s="1"/>
  <c r="V867" i="4" s="1"/>
  <c r="F867" i="4"/>
  <c r="G867" i="4" s="1"/>
  <c r="W866" i="4"/>
  <c r="S866" i="4"/>
  <c r="T866" i="4" s="1"/>
  <c r="U866" i="4" s="1"/>
  <c r="V866" i="4" s="1"/>
  <c r="F866" i="4"/>
  <c r="G866" i="4" s="1"/>
  <c r="W865" i="4"/>
  <c r="S865" i="4"/>
  <c r="T865" i="4" s="1"/>
  <c r="U865" i="4" s="1"/>
  <c r="V865" i="4" s="1"/>
  <c r="F865" i="4"/>
  <c r="G865" i="4" s="1"/>
  <c r="W864" i="4"/>
  <c r="S864" i="4"/>
  <c r="T864" i="4" s="1"/>
  <c r="U864" i="4" s="1"/>
  <c r="V864" i="4" s="1"/>
  <c r="F864" i="4"/>
  <c r="G864" i="4" s="1"/>
  <c r="W863" i="4"/>
  <c r="S863" i="4"/>
  <c r="T863" i="4" s="1"/>
  <c r="U863" i="4" s="1"/>
  <c r="V863" i="4" s="1"/>
  <c r="F863" i="4"/>
  <c r="G863" i="4" s="1"/>
  <c r="W862" i="4"/>
  <c r="S862" i="4"/>
  <c r="T862" i="4" s="1"/>
  <c r="U862" i="4" s="1"/>
  <c r="V862" i="4" s="1"/>
  <c r="F862" i="4"/>
  <c r="G862" i="4" s="1"/>
  <c r="W861" i="4"/>
  <c r="S861" i="4"/>
  <c r="T861" i="4" s="1"/>
  <c r="U861" i="4" s="1"/>
  <c r="V861" i="4" s="1"/>
  <c r="F861" i="4"/>
  <c r="G861" i="4" s="1"/>
  <c r="W860" i="4"/>
  <c r="S860" i="4"/>
  <c r="T860" i="4" s="1"/>
  <c r="U860" i="4" s="1"/>
  <c r="V860" i="4" s="1"/>
  <c r="F860" i="4"/>
  <c r="G860" i="4" s="1"/>
  <c r="W859" i="4"/>
  <c r="S859" i="4"/>
  <c r="T859" i="4" s="1"/>
  <c r="U859" i="4" s="1"/>
  <c r="V859" i="4" s="1"/>
  <c r="F859" i="4"/>
  <c r="G859" i="4" s="1"/>
  <c r="W858" i="4"/>
  <c r="S858" i="4"/>
  <c r="T858" i="4" s="1"/>
  <c r="U858" i="4" s="1"/>
  <c r="V858" i="4" s="1"/>
  <c r="F858" i="4"/>
  <c r="G858" i="4" s="1"/>
  <c r="W857" i="4"/>
  <c r="S857" i="4"/>
  <c r="T857" i="4" s="1"/>
  <c r="U857" i="4" s="1"/>
  <c r="V857" i="4" s="1"/>
  <c r="F857" i="4"/>
  <c r="G857" i="4" s="1"/>
  <c r="W856" i="4"/>
  <c r="S856" i="4"/>
  <c r="T856" i="4" s="1"/>
  <c r="U856" i="4" s="1"/>
  <c r="V856" i="4" s="1"/>
  <c r="F856" i="4"/>
  <c r="G856" i="4" s="1"/>
  <c r="W855" i="4"/>
  <c r="S855" i="4"/>
  <c r="T855" i="4" s="1"/>
  <c r="U855" i="4" s="1"/>
  <c r="V855" i="4" s="1"/>
  <c r="F855" i="4"/>
  <c r="G855" i="4" s="1"/>
  <c r="W854" i="4"/>
  <c r="S854" i="4"/>
  <c r="T854" i="4" s="1"/>
  <c r="U854" i="4" s="1"/>
  <c r="V854" i="4" s="1"/>
  <c r="F854" i="4"/>
  <c r="G854" i="4" s="1"/>
  <c r="W853" i="4"/>
  <c r="S853" i="4"/>
  <c r="T853" i="4" s="1"/>
  <c r="U853" i="4" s="1"/>
  <c r="V853" i="4" s="1"/>
  <c r="F853" i="4"/>
  <c r="G853" i="4" s="1"/>
  <c r="W852" i="4"/>
  <c r="S852" i="4"/>
  <c r="T852" i="4" s="1"/>
  <c r="U852" i="4" s="1"/>
  <c r="V852" i="4" s="1"/>
  <c r="F852" i="4"/>
  <c r="G852" i="4" s="1"/>
  <c r="W851" i="4"/>
  <c r="S851" i="4"/>
  <c r="T851" i="4" s="1"/>
  <c r="U851" i="4" s="1"/>
  <c r="V851" i="4" s="1"/>
  <c r="F851" i="4"/>
  <c r="G851" i="4" s="1"/>
  <c r="W850" i="4"/>
  <c r="S850" i="4"/>
  <c r="T850" i="4" s="1"/>
  <c r="U850" i="4" s="1"/>
  <c r="V850" i="4" s="1"/>
  <c r="F850" i="4"/>
  <c r="G850" i="4" s="1"/>
  <c r="W849" i="4"/>
  <c r="S849" i="4"/>
  <c r="T849" i="4" s="1"/>
  <c r="U849" i="4" s="1"/>
  <c r="V849" i="4" s="1"/>
  <c r="F849" i="4"/>
  <c r="G849" i="4" s="1"/>
  <c r="W848" i="4"/>
  <c r="S848" i="4"/>
  <c r="T848" i="4" s="1"/>
  <c r="U848" i="4" s="1"/>
  <c r="V848" i="4" s="1"/>
  <c r="F848" i="4"/>
  <c r="G848" i="4" s="1"/>
  <c r="W847" i="4"/>
  <c r="S847" i="4"/>
  <c r="T847" i="4" s="1"/>
  <c r="U847" i="4" s="1"/>
  <c r="V847" i="4" s="1"/>
  <c r="F847" i="4"/>
  <c r="G847" i="4" s="1"/>
  <c r="W846" i="4"/>
  <c r="S846" i="4"/>
  <c r="T846" i="4" s="1"/>
  <c r="U846" i="4" s="1"/>
  <c r="V846" i="4" s="1"/>
  <c r="F846" i="4"/>
  <c r="G846" i="4" s="1"/>
  <c r="W845" i="4"/>
  <c r="S845" i="4"/>
  <c r="T845" i="4" s="1"/>
  <c r="U845" i="4" s="1"/>
  <c r="V845" i="4" s="1"/>
  <c r="F845" i="4"/>
  <c r="G845" i="4" s="1"/>
  <c r="W844" i="4"/>
  <c r="S844" i="4"/>
  <c r="T844" i="4" s="1"/>
  <c r="U844" i="4" s="1"/>
  <c r="V844" i="4" s="1"/>
  <c r="F844" i="4"/>
  <c r="G844" i="4" s="1"/>
  <c r="W843" i="4"/>
  <c r="S843" i="4"/>
  <c r="T843" i="4" s="1"/>
  <c r="U843" i="4" s="1"/>
  <c r="V843" i="4" s="1"/>
  <c r="F843" i="4"/>
  <c r="G843" i="4" s="1"/>
  <c r="W842" i="4"/>
  <c r="S842" i="4"/>
  <c r="T842" i="4" s="1"/>
  <c r="U842" i="4" s="1"/>
  <c r="V842" i="4" s="1"/>
  <c r="F842" i="4"/>
  <c r="G842" i="4" s="1"/>
  <c r="W841" i="4"/>
  <c r="S841" i="4"/>
  <c r="T841" i="4" s="1"/>
  <c r="U841" i="4" s="1"/>
  <c r="V841" i="4" s="1"/>
  <c r="F841" i="4"/>
  <c r="G841" i="4" s="1"/>
  <c r="W840" i="4"/>
  <c r="S840" i="4"/>
  <c r="T840" i="4" s="1"/>
  <c r="U840" i="4" s="1"/>
  <c r="V840" i="4" s="1"/>
  <c r="F840" i="4"/>
  <c r="G840" i="4" s="1"/>
  <c r="W839" i="4"/>
  <c r="S839" i="4"/>
  <c r="T839" i="4" s="1"/>
  <c r="U839" i="4" s="1"/>
  <c r="V839" i="4" s="1"/>
  <c r="F839" i="4"/>
  <c r="G839" i="4" s="1"/>
  <c r="W838" i="4"/>
  <c r="S838" i="4"/>
  <c r="T838" i="4" s="1"/>
  <c r="U838" i="4" s="1"/>
  <c r="V838" i="4" s="1"/>
  <c r="F838" i="4"/>
  <c r="G838" i="4" s="1"/>
  <c r="W837" i="4"/>
  <c r="S837" i="4"/>
  <c r="T837" i="4" s="1"/>
  <c r="U837" i="4" s="1"/>
  <c r="V837" i="4" s="1"/>
  <c r="W836" i="4"/>
  <c r="S836" i="4"/>
  <c r="T836" i="4" s="1"/>
  <c r="U836" i="4" s="1"/>
  <c r="V836" i="4" s="1"/>
  <c r="F836" i="4"/>
  <c r="G836" i="4" s="1"/>
  <c r="W835" i="4"/>
  <c r="S835" i="4"/>
  <c r="T835" i="4" s="1"/>
  <c r="U835" i="4" s="1"/>
  <c r="V835" i="4" s="1"/>
  <c r="F835" i="4"/>
  <c r="G835" i="4" s="1"/>
  <c r="W834" i="4"/>
  <c r="S834" i="4"/>
  <c r="T834" i="4" s="1"/>
  <c r="U834" i="4" s="1"/>
  <c r="V834" i="4" s="1"/>
  <c r="F834" i="4"/>
  <c r="G834" i="4" s="1"/>
  <c r="W833" i="4"/>
  <c r="S833" i="4"/>
  <c r="T833" i="4" s="1"/>
  <c r="U833" i="4" s="1"/>
  <c r="V833" i="4" s="1"/>
  <c r="F833" i="4"/>
  <c r="G833" i="4" s="1"/>
  <c r="W832" i="4"/>
  <c r="S832" i="4"/>
  <c r="T832" i="4" s="1"/>
  <c r="U832" i="4" s="1"/>
  <c r="V832" i="4" s="1"/>
  <c r="F832" i="4"/>
  <c r="G832" i="4" s="1"/>
  <c r="W831" i="4"/>
  <c r="S831" i="4"/>
  <c r="T831" i="4" s="1"/>
  <c r="U831" i="4" s="1"/>
  <c r="V831" i="4" s="1"/>
  <c r="F831" i="4"/>
  <c r="G831" i="4" s="1"/>
  <c r="W830" i="4"/>
  <c r="S830" i="4"/>
  <c r="T830" i="4" s="1"/>
  <c r="U830" i="4" s="1"/>
  <c r="V830" i="4" s="1"/>
  <c r="F830" i="4"/>
  <c r="G830" i="4" s="1"/>
  <c r="W829" i="4"/>
  <c r="S829" i="4"/>
  <c r="T829" i="4" s="1"/>
  <c r="U829" i="4" s="1"/>
  <c r="V829" i="4" s="1"/>
  <c r="F829" i="4"/>
  <c r="G829" i="4" s="1"/>
  <c r="W828" i="4"/>
  <c r="S828" i="4"/>
  <c r="T828" i="4" s="1"/>
  <c r="U828" i="4" s="1"/>
  <c r="V828" i="4" s="1"/>
  <c r="F828" i="4"/>
  <c r="G828" i="4" s="1"/>
  <c r="W827" i="4"/>
  <c r="S827" i="4"/>
  <c r="T827" i="4" s="1"/>
  <c r="U827" i="4" s="1"/>
  <c r="V827" i="4" s="1"/>
  <c r="F827" i="4"/>
  <c r="G827" i="4" s="1"/>
  <c r="W826" i="4"/>
  <c r="S826" i="4"/>
  <c r="T826" i="4" s="1"/>
  <c r="U826" i="4" s="1"/>
  <c r="V826" i="4" s="1"/>
  <c r="F826" i="4"/>
  <c r="G826" i="4" s="1"/>
  <c r="W825" i="4"/>
  <c r="S825" i="4"/>
  <c r="T825" i="4" s="1"/>
  <c r="U825" i="4" s="1"/>
  <c r="V825" i="4" s="1"/>
  <c r="F825" i="4"/>
  <c r="G825" i="4" s="1"/>
  <c r="W824" i="4"/>
  <c r="S824" i="4"/>
  <c r="T824" i="4" s="1"/>
  <c r="U824" i="4" s="1"/>
  <c r="V824" i="4" s="1"/>
  <c r="F824" i="4"/>
  <c r="G824" i="4" s="1"/>
  <c r="W823" i="4"/>
  <c r="S823" i="4"/>
  <c r="T823" i="4" s="1"/>
  <c r="U823" i="4" s="1"/>
  <c r="V823" i="4" s="1"/>
  <c r="F823" i="4"/>
  <c r="G823" i="4" s="1"/>
  <c r="W822" i="4"/>
  <c r="S822" i="4"/>
  <c r="T822" i="4" s="1"/>
  <c r="U822" i="4" s="1"/>
  <c r="V822" i="4" s="1"/>
  <c r="F822" i="4"/>
  <c r="G822" i="4" s="1"/>
  <c r="W821" i="4"/>
  <c r="S821" i="4"/>
  <c r="T821" i="4" s="1"/>
  <c r="U821" i="4" s="1"/>
  <c r="V821" i="4" s="1"/>
  <c r="F821" i="4"/>
  <c r="G821" i="4" s="1"/>
  <c r="W820" i="4"/>
  <c r="S820" i="4"/>
  <c r="T820" i="4" s="1"/>
  <c r="U820" i="4" s="1"/>
  <c r="V820" i="4" s="1"/>
  <c r="F820" i="4"/>
  <c r="G820" i="4" s="1"/>
  <c r="W819" i="4"/>
  <c r="S819" i="4"/>
  <c r="T819" i="4" s="1"/>
  <c r="U819" i="4" s="1"/>
  <c r="V819" i="4" s="1"/>
  <c r="F819" i="4"/>
  <c r="G819" i="4" s="1"/>
  <c r="W818" i="4"/>
  <c r="S818" i="4"/>
  <c r="T818" i="4" s="1"/>
  <c r="U818" i="4" s="1"/>
  <c r="V818" i="4" s="1"/>
  <c r="F818" i="4"/>
  <c r="G818" i="4" s="1"/>
  <c r="W817" i="4"/>
  <c r="S817" i="4"/>
  <c r="T817" i="4" s="1"/>
  <c r="U817" i="4" s="1"/>
  <c r="V817" i="4" s="1"/>
  <c r="F817" i="4"/>
  <c r="G817" i="4" s="1"/>
  <c r="W816" i="4"/>
  <c r="S816" i="4"/>
  <c r="T816" i="4" s="1"/>
  <c r="U816" i="4" s="1"/>
  <c r="V816" i="4" s="1"/>
  <c r="F816" i="4"/>
  <c r="G816" i="4" s="1"/>
  <c r="W815" i="4"/>
  <c r="S815" i="4"/>
  <c r="T815" i="4" s="1"/>
  <c r="U815" i="4" s="1"/>
  <c r="V815" i="4" s="1"/>
  <c r="F815" i="4"/>
  <c r="G815" i="4" s="1"/>
  <c r="W814" i="4"/>
  <c r="S814" i="4"/>
  <c r="T814" i="4" s="1"/>
  <c r="U814" i="4" s="1"/>
  <c r="V814" i="4" s="1"/>
  <c r="F814" i="4"/>
  <c r="G814" i="4" s="1"/>
  <c r="W813" i="4"/>
  <c r="S813" i="4"/>
  <c r="T813" i="4" s="1"/>
  <c r="U813" i="4" s="1"/>
  <c r="V813" i="4" s="1"/>
  <c r="F813" i="4"/>
  <c r="G813" i="4" s="1"/>
  <c r="W812" i="4"/>
  <c r="S812" i="4"/>
  <c r="T812" i="4" s="1"/>
  <c r="U812" i="4" s="1"/>
  <c r="V812" i="4" s="1"/>
  <c r="F812" i="4"/>
  <c r="G812" i="4" s="1"/>
  <c r="W811" i="4"/>
  <c r="S811" i="4"/>
  <c r="T811" i="4" s="1"/>
  <c r="U811" i="4" s="1"/>
  <c r="V811" i="4" s="1"/>
  <c r="F811" i="4"/>
  <c r="G811" i="4" s="1"/>
  <c r="W810" i="4"/>
  <c r="S810" i="4"/>
  <c r="T810" i="4" s="1"/>
  <c r="U810" i="4" s="1"/>
  <c r="V810" i="4" s="1"/>
  <c r="F810" i="4"/>
  <c r="G810" i="4" s="1"/>
  <c r="W809" i="4"/>
  <c r="S809" i="4"/>
  <c r="T809" i="4" s="1"/>
  <c r="U809" i="4" s="1"/>
  <c r="V809" i="4" s="1"/>
  <c r="F809" i="4"/>
  <c r="G809" i="4" s="1"/>
  <c r="W808" i="4"/>
  <c r="S808" i="4"/>
  <c r="T808" i="4" s="1"/>
  <c r="U808" i="4" s="1"/>
  <c r="V808" i="4" s="1"/>
  <c r="F808" i="4"/>
  <c r="G808" i="4" s="1"/>
  <c r="W807" i="4"/>
  <c r="S807" i="4"/>
  <c r="T807" i="4" s="1"/>
  <c r="U807" i="4" s="1"/>
  <c r="V807" i="4" s="1"/>
  <c r="F807" i="4"/>
  <c r="G807" i="4" s="1"/>
  <c r="W806" i="4"/>
  <c r="S806" i="4"/>
  <c r="T806" i="4" s="1"/>
  <c r="U806" i="4" s="1"/>
  <c r="V806" i="4" s="1"/>
  <c r="F806" i="4"/>
  <c r="G806" i="4" s="1"/>
  <c r="W805" i="4"/>
  <c r="S805" i="4"/>
  <c r="T805" i="4" s="1"/>
  <c r="U805" i="4" s="1"/>
  <c r="V805" i="4" s="1"/>
  <c r="F805" i="4"/>
  <c r="G805" i="4" s="1"/>
  <c r="W804" i="4"/>
  <c r="S804" i="4"/>
  <c r="T804" i="4" s="1"/>
  <c r="U804" i="4" s="1"/>
  <c r="V804" i="4" s="1"/>
  <c r="F804" i="4"/>
  <c r="G804" i="4" s="1"/>
  <c r="W803" i="4"/>
  <c r="S803" i="4"/>
  <c r="T803" i="4" s="1"/>
  <c r="U803" i="4" s="1"/>
  <c r="V803" i="4" s="1"/>
  <c r="F803" i="4"/>
  <c r="G803" i="4" s="1"/>
  <c r="W802" i="4"/>
  <c r="S802" i="4"/>
  <c r="T802" i="4" s="1"/>
  <c r="U802" i="4" s="1"/>
  <c r="V802" i="4" s="1"/>
  <c r="F802" i="4"/>
  <c r="G802" i="4" s="1"/>
  <c r="W801" i="4"/>
  <c r="S801" i="4"/>
  <c r="T801" i="4" s="1"/>
  <c r="U801" i="4" s="1"/>
  <c r="V801" i="4" s="1"/>
  <c r="F801" i="4"/>
  <c r="G801" i="4" s="1"/>
  <c r="W800" i="4"/>
  <c r="S800" i="4"/>
  <c r="T800" i="4" s="1"/>
  <c r="U800" i="4" s="1"/>
  <c r="V800" i="4" s="1"/>
  <c r="F800" i="4"/>
  <c r="G800" i="4" s="1"/>
  <c r="W799" i="4"/>
  <c r="S799" i="4"/>
  <c r="T799" i="4" s="1"/>
  <c r="U799" i="4" s="1"/>
  <c r="V799" i="4" s="1"/>
  <c r="F799" i="4"/>
  <c r="G799" i="4" s="1"/>
  <c r="W798" i="4"/>
  <c r="S798" i="4"/>
  <c r="T798" i="4" s="1"/>
  <c r="U798" i="4" s="1"/>
  <c r="V798" i="4" s="1"/>
  <c r="F798" i="4"/>
  <c r="G798" i="4" s="1"/>
  <c r="W797" i="4"/>
  <c r="S797" i="4"/>
  <c r="T797" i="4" s="1"/>
  <c r="U797" i="4" s="1"/>
  <c r="V797" i="4" s="1"/>
  <c r="F797" i="4"/>
  <c r="G797" i="4" s="1"/>
  <c r="W796" i="4"/>
  <c r="S796" i="4"/>
  <c r="T796" i="4" s="1"/>
  <c r="U796" i="4" s="1"/>
  <c r="V796" i="4" s="1"/>
  <c r="F796" i="4"/>
  <c r="G796" i="4" s="1"/>
  <c r="W795" i="4"/>
  <c r="S795" i="4"/>
  <c r="T795" i="4" s="1"/>
  <c r="U795" i="4" s="1"/>
  <c r="V795" i="4" s="1"/>
  <c r="F795" i="4"/>
  <c r="G795" i="4" s="1"/>
  <c r="W794" i="4"/>
  <c r="S794" i="4"/>
  <c r="T794" i="4" s="1"/>
  <c r="U794" i="4" s="1"/>
  <c r="V794" i="4" s="1"/>
  <c r="F794" i="4"/>
  <c r="G794" i="4" s="1"/>
  <c r="W793" i="4"/>
  <c r="S793" i="4"/>
  <c r="T793" i="4" s="1"/>
  <c r="U793" i="4" s="1"/>
  <c r="V793" i="4" s="1"/>
  <c r="F793" i="4"/>
  <c r="G793" i="4" s="1"/>
  <c r="W792" i="4"/>
  <c r="S792" i="4"/>
  <c r="T792" i="4" s="1"/>
  <c r="U792" i="4" s="1"/>
  <c r="V792" i="4" s="1"/>
  <c r="F792" i="4"/>
  <c r="G792" i="4" s="1"/>
  <c r="W791" i="4"/>
  <c r="S791" i="4"/>
  <c r="T791" i="4" s="1"/>
  <c r="U791" i="4" s="1"/>
  <c r="V791" i="4" s="1"/>
  <c r="F791" i="4"/>
  <c r="G791" i="4" s="1"/>
  <c r="W790" i="4"/>
  <c r="S790" i="4"/>
  <c r="T790" i="4" s="1"/>
  <c r="U790" i="4" s="1"/>
  <c r="V790" i="4" s="1"/>
  <c r="F790" i="4"/>
  <c r="G790" i="4" s="1"/>
  <c r="W789" i="4"/>
  <c r="S789" i="4"/>
  <c r="T789" i="4" s="1"/>
  <c r="U789" i="4" s="1"/>
  <c r="V789" i="4" s="1"/>
  <c r="F789" i="4"/>
  <c r="G789" i="4" s="1"/>
  <c r="W788" i="4"/>
  <c r="S788" i="4"/>
  <c r="T788" i="4" s="1"/>
  <c r="U788" i="4" s="1"/>
  <c r="V788" i="4" s="1"/>
  <c r="F788" i="4"/>
  <c r="G788" i="4" s="1"/>
  <c r="W787" i="4"/>
  <c r="S787" i="4"/>
  <c r="T787" i="4" s="1"/>
  <c r="U787" i="4" s="1"/>
  <c r="V787" i="4" s="1"/>
  <c r="F787" i="4"/>
  <c r="G787" i="4" s="1"/>
  <c r="W786" i="4"/>
  <c r="S786" i="4"/>
  <c r="T786" i="4" s="1"/>
  <c r="U786" i="4" s="1"/>
  <c r="V786" i="4" s="1"/>
  <c r="F786" i="4"/>
  <c r="G786" i="4" s="1"/>
  <c r="W785" i="4"/>
  <c r="S785" i="4"/>
  <c r="T785" i="4" s="1"/>
  <c r="U785" i="4" s="1"/>
  <c r="V785" i="4" s="1"/>
  <c r="F785" i="4"/>
  <c r="G785" i="4" s="1"/>
  <c r="W784" i="4"/>
  <c r="S784" i="4"/>
  <c r="T784" i="4" s="1"/>
  <c r="U784" i="4" s="1"/>
  <c r="V784" i="4" s="1"/>
  <c r="F784" i="4"/>
  <c r="G784" i="4" s="1"/>
  <c r="W783" i="4"/>
  <c r="S783" i="4"/>
  <c r="T783" i="4" s="1"/>
  <c r="U783" i="4" s="1"/>
  <c r="V783" i="4" s="1"/>
  <c r="F783" i="4"/>
  <c r="G783" i="4" s="1"/>
  <c r="W782" i="4"/>
  <c r="S782" i="4"/>
  <c r="T782" i="4" s="1"/>
  <c r="U782" i="4" s="1"/>
  <c r="V782" i="4" s="1"/>
  <c r="F782" i="4"/>
  <c r="G782" i="4" s="1"/>
  <c r="W781" i="4"/>
  <c r="S781" i="4"/>
  <c r="T781" i="4" s="1"/>
  <c r="U781" i="4" s="1"/>
  <c r="V781" i="4" s="1"/>
  <c r="F781" i="4"/>
  <c r="G781" i="4" s="1"/>
  <c r="W780" i="4"/>
  <c r="S780" i="4"/>
  <c r="T780" i="4" s="1"/>
  <c r="U780" i="4" s="1"/>
  <c r="V780" i="4" s="1"/>
  <c r="F780" i="4"/>
  <c r="G780" i="4" s="1"/>
  <c r="W779" i="4"/>
  <c r="S779" i="4"/>
  <c r="T779" i="4" s="1"/>
  <c r="U779" i="4" s="1"/>
  <c r="V779" i="4" s="1"/>
  <c r="F779" i="4"/>
  <c r="G779" i="4" s="1"/>
  <c r="W778" i="4"/>
  <c r="S778" i="4"/>
  <c r="T778" i="4" s="1"/>
  <c r="U778" i="4" s="1"/>
  <c r="V778" i="4" s="1"/>
  <c r="F778" i="4"/>
  <c r="G778" i="4" s="1"/>
  <c r="W777" i="4"/>
  <c r="S777" i="4"/>
  <c r="T777" i="4" s="1"/>
  <c r="U777" i="4" s="1"/>
  <c r="V777" i="4" s="1"/>
  <c r="W776" i="4"/>
  <c r="S776" i="4"/>
  <c r="T776" i="4" s="1"/>
  <c r="U776" i="4" s="1"/>
  <c r="V776" i="4" s="1"/>
  <c r="F776" i="4"/>
  <c r="G776" i="4" s="1"/>
  <c r="W775" i="4"/>
  <c r="S775" i="4"/>
  <c r="T775" i="4" s="1"/>
  <c r="U775" i="4" s="1"/>
  <c r="V775" i="4" s="1"/>
  <c r="F775" i="4"/>
  <c r="G775" i="4" s="1"/>
  <c r="W774" i="4"/>
  <c r="S774" i="4"/>
  <c r="T774" i="4" s="1"/>
  <c r="U774" i="4" s="1"/>
  <c r="V774" i="4" s="1"/>
  <c r="F774" i="4"/>
  <c r="G774" i="4" s="1"/>
  <c r="W773" i="4"/>
  <c r="S773" i="4"/>
  <c r="T773" i="4" s="1"/>
  <c r="U773" i="4" s="1"/>
  <c r="V773" i="4" s="1"/>
  <c r="F773" i="4"/>
  <c r="G773" i="4" s="1"/>
  <c r="W772" i="4"/>
  <c r="S772" i="4"/>
  <c r="T772" i="4" s="1"/>
  <c r="U772" i="4" s="1"/>
  <c r="V772" i="4" s="1"/>
  <c r="F772" i="4"/>
  <c r="G772" i="4" s="1"/>
  <c r="W771" i="4"/>
  <c r="S771" i="4"/>
  <c r="T771" i="4" s="1"/>
  <c r="U771" i="4" s="1"/>
  <c r="V771" i="4" s="1"/>
  <c r="F771" i="4"/>
  <c r="G771" i="4" s="1"/>
  <c r="W770" i="4"/>
  <c r="S770" i="4"/>
  <c r="T770" i="4" s="1"/>
  <c r="U770" i="4" s="1"/>
  <c r="V770" i="4" s="1"/>
  <c r="F770" i="4"/>
  <c r="G770" i="4" s="1"/>
  <c r="W769" i="4"/>
  <c r="S769" i="4"/>
  <c r="T769" i="4" s="1"/>
  <c r="U769" i="4" s="1"/>
  <c r="V769" i="4" s="1"/>
  <c r="F769" i="4"/>
  <c r="G769" i="4" s="1"/>
  <c r="W768" i="4"/>
  <c r="S768" i="4"/>
  <c r="T768" i="4" s="1"/>
  <c r="U768" i="4" s="1"/>
  <c r="V768" i="4" s="1"/>
  <c r="F768" i="4"/>
  <c r="G768" i="4" s="1"/>
  <c r="W767" i="4"/>
  <c r="S767" i="4"/>
  <c r="T767" i="4" s="1"/>
  <c r="U767" i="4" s="1"/>
  <c r="V767" i="4" s="1"/>
  <c r="F767" i="4"/>
  <c r="G767" i="4" s="1"/>
  <c r="W766" i="4"/>
  <c r="S766" i="4"/>
  <c r="T766" i="4" s="1"/>
  <c r="U766" i="4" s="1"/>
  <c r="V766" i="4" s="1"/>
  <c r="F766" i="4"/>
  <c r="G766" i="4" s="1"/>
  <c r="W765" i="4"/>
  <c r="S765" i="4"/>
  <c r="T765" i="4" s="1"/>
  <c r="U765" i="4" s="1"/>
  <c r="V765" i="4" s="1"/>
  <c r="F765" i="4"/>
  <c r="G765" i="4" s="1"/>
  <c r="W764" i="4"/>
  <c r="S764" i="4"/>
  <c r="T764" i="4" s="1"/>
  <c r="U764" i="4" s="1"/>
  <c r="V764" i="4" s="1"/>
  <c r="F764" i="4"/>
  <c r="G764" i="4" s="1"/>
  <c r="W763" i="4"/>
  <c r="S763" i="4"/>
  <c r="T763" i="4" s="1"/>
  <c r="U763" i="4" s="1"/>
  <c r="V763" i="4" s="1"/>
  <c r="F763" i="4"/>
  <c r="G763" i="4" s="1"/>
  <c r="W762" i="4"/>
  <c r="S762" i="4"/>
  <c r="T762" i="4" s="1"/>
  <c r="U762" i="4" s="1"/>
  <c r="V762" i="4" s="1"/>
  <c r="F762" i="4"/>
  <c r="G762" i="4" s="1"/>
  <c r="W761" i="4"/>
  <c r="S761" i="4"/>
  <c r="T761" i="4" s="1"/>
  <c r="U761" i="4" s="1"/>
  <c r="V761" i="4" s="1"/>
  <c r="F761" i="4"/>
  <c r="G761" i="4" s="1"/>
  <c r="W760" i="4"/>
  <c r="S760" i="4"/>
  <c r="T760" i="4" s="1"/>
  <c r="U760" i="4" s="1"/>
  <c r="V760" i="4" s="1"/>
  <c r="F760" i="4"/>
  <c r="G760" i="4" s="1"/>
  <c r="W759" i="4"/>
  <c r="S759" i="4"/>
  <c r="T759" i="4" s="1"/>
  <c r="U759" i="4" s="1"/>
  <c r="V759" i="4" s="1"/>
  <c r="F759" i="4"/>
  <c r="G759" i="4" s="1"/>
  <c r="W758" i="4"/>
  <c r="S758" i="4"/>
  <c r="T758" i="4" s="1"/>
  <c r="U758" i="4" s="1"/>
  <c r="V758" i="4" s="1"/>
  <c r="F758" i="4"/>
  <c r="G758" i="4" s="1"/>
  <c r="W757" i="4"/>
  <c r="S757" i="4"/>
  <c r="T757" i="4" s="1"/>
  <c r="U757" i="4" s="1"/>
  <c r="V757" i="4" s="1"/>
  <c r="F757" i="4"/>
  <c r="G757" i="4" s="1"/>
  <c r="W756" i="4"/>
  <c r="S756" i="4"/>
  <c r="T756" i="4" s="1"/>
  <c r="U756" i="4" s="1"/>
  <c r="V756" i="4" s="1"/>
  <c r="F756" i="4"/>
  <c r="G756" i="4" s="1"/>
  <c r="W755" i="4"/>
  <c r="S755" i="4"/>
  <c r="T755" i="4" s="1"/>
  <c r="U755" i="4" s="1"/>
  <c r="V755" i="4" s="1"/>
  <c r="F755" i="4"/>
  <c r="G755" i="4" s="1"/>
  <c r="W754" i="4"/>
  <c r="S754" i="4"/>
  <c r="T754" i="4" s="1"/>
  <c r="U754" i="4" s="1"/>
  <c r="V754" i="4" s="1"/>
  <c r="F754" i="4"/>
  <c r="G754" i="4" s="1"/>
  <c r="W753" i="4"/>
  <c r="S753" i="4"/>
  <c r="T753" i="4" s="1"/>
  <c r="U753" i="4" s="1"/>
  <c r="V753" i="4" s="1"/>
  <c r="W752" i="4"/>
  <c r="S752" i="4"/>
  <c r="T752" i="4" s="1"/>
  <c r="U752" i="4" s="1"/>
  <c r="V752" i="4" s="1"/>
  <c r="F752" i="4"/>
  <c r="G752" i="4" s="1"/>
  <c r="W751" i="4"/>
  <c r="S751" i="4"/>
  <c r="T751" i="4" s="1"/>
  <c r="U751" i="4" s="1"/>
  <c r="V751" i="4" s="1"/>
  <c r="F751" i="4"/>
  <c r="G751" i="4" s="1"/>
  <c r="W750" i="4"/>
  <c r="S750" i="4"/>
  <c r="T750" i="4" s="1"/>
  <c r="U750" i="4" s="1"/>
  <c r="V750" i="4" s="1"/>
  <c r="F750" i="4"/>
  <c r="G750" i="4" s="1"/>
  <c r="W749" i="4"/>
  <c r="S749" i="4"/>
  <c r="T749" i="4" s="1"/>
  <c r="U749" i="4" s="1"/>
  <c r="V749" i="4" s="1"/>
  <c r="F749" i="4"/>
  <c r="G749" i="4" s="1"/>
  <c r="W748" i="4"/>
  <c r="S748" i="4"/>
  <c r="T748" i="4" s="1"/>
  <c r="U748" i="4" s="1"/>
  <c r="V748" i="4" s="1"/>
  <c r="F748" i="4"/>
  <c r="G748" i="4" s="1"/>
  <c r="W747" i="4"/>
  <c r="S747" i="4"/>
  <c r="T747" i="4" s="1"/>
  <c r="U747" i="4" s="1"/>
  <c r="V747" i="4" s="1"/>
  <c r="F747" i="4"/>
  <c r="G747" i="4" s="1"/>
  <c r="W746" i="4"/>
  <c r="S746" i="4"/>
  <c r="T746" i="4" s="1"/>
  <c r="U746" i="4" s="1"/>
  <c r="V746" i="4" s="1"/>
  <c r="F746" i="4"/>
  <c r="G746" i="4" s="1"/>
  <c r="W745" i="4"/>
  <c r="S745" i="4"/>
  <c r="T745" i="4" s="1"/>
  <c r="U745" i="4" s="1"/>
  <c r="V745" i="4" s="1"/>
  <c r="F745" i="4"/>
  <c r="G745" i="4" s="1"/>
  <c r="W744" i="4"/>
  <c r="S744" i="4"/>
  <c r="T744" i="4" s="1"/>
  <c r="U744" i="4" s="1"/>
  <c r="V744" i="4" s="1"/>
  <c r="F744" i="4"/>
  <c r="G744" i="4" s="1"/>
  <c r="W743" i="4"/>
  <c r="S743" i="4"/>
  <c r="T743" i="4" s="1"/>
  <c r="U743" i="4" s="1"/>
  <c r="V743" i="4" s="1"/>
  <c r="F743" i="4"/>
  <c r="G743" i="4" s="1"/>
  <c r="W742" i="4"/>
  <c r="S742" i="4"/>
  <c r="T742" i="4" s="1"/>
  <c r="U742" i="4" s="1"/>
  <c r="V742" i="4" s="1"/>
  <c r="F742" i="4"/>
  <c r="G742" i="4" s="1"/>
  <c r="W741" i="4"/>
  <c r="S741" i="4"/>
  <c r="T741" i="4" s="1"/>
  <c r="U741" i="4" s="1"/>
  <c r="V741" i="4" s="1"/>
  <c r="F741" i="4"/>
  <c r="G741" i="4" s="1"/>
  <c r="W740" i="4"/>
  <c r="S740" i="4"/>
  <c r="T740" i="4" s="1"/>
  <c r="U740" i="4" s="1"/>
  <c r="V740" i="4" s="1"/>
  <c r="F740" i="4"/>
  <c r="G740" i="4" s="1"/>
  <c r="W739" i="4"/>
  <c r="S739" i="4"/>
  <c r="T739" i="4" s="1"/>
  <c r="U739" i="4" s="1"/>
  <c r="V739" i="4" s="1"/>
  <c r="F739" i="4"/>
  <c r="G739" i="4" s="1"/>
  <c r="W738" i="4"/>
  <c r="S738" i="4"/>
  <c r="T738" i="4" s="1"/>
  <c r="U738" i="4" s="1"/>
  <c r="V738" i="4" s="1"/>
  <c r="F738" i="4"/>
  <c r="G738" i="4" s="1"/>
  <c r="W737" i="4"/>
  <c r="S737" i="4"/>
  <c r="T737" i="4" s="1"/>
  <c r="U737" i="4" s="1"/>
  <c r="V737" i="4" s="1"/>
  <c r="F737" i="4"/>
  <c r="G737" i="4" s="1"/>
  <c r="W736" i="4"/>
  <c r="S736" i="4"/>
  <c r="T736" i="4" s="1"/>
  <c r="U736" i="4" s="1"/>
  <c r="V736" i="4" s="1"/>
  <c r="F736" i="4"/>
  <c r="G736" i="4" s="1"/>
  <c r="W735" i="4"/>
  <c r="S735" i="4"/>
  <c r="T735" i="4" s="1"/>
  <c r="U735" i="4" s="1"/>
  <c r="V735" i="4" s="1"/>
  <c r="F735" i="4"/>
  <c r="G735" i="4" s="1"/>
  <c r="W734" i="4"/>
  <c r="S734" i="4"/>
  <c r="T734" i="4" s="1"/>
  <c r="U734" i="4" s="1"/>
  <c r="V734" i="4" s="1"/>
  <c r="F734" i="4"/>
  <c r="G734" i="4" s="1"/>
  <c r="W733" i="4"/>
  <c r="S733" i="4"/>
  <c r="T733" i="4" s="1"/>
  <c r="U733" i="4" s="1"/>
  <c r="V733" i="4" s="1"/>
  <c r="F733" i="4"/>
  <c r="G733" i="4" s="1"/>
  <c r="W732" i="4"/>
  <c r="S732" i="4"/>
  <c r="T732" i="4" s="1"/>
  <c r="U732" i="4" s="1"/>
  <c r="V732" i="4" s="1"/>
  <c r="F732" i="4"/>
  <c r="G732" i="4" s="1"/>
  <c r="W731" i="4"/>
  <c r="S731" i="4"/>
  <c r="T731" i="4" s="1"/>
  <c r="U731" i="4" s="1"/>
  <c r="V731" i="4" s="1"/>
  <c r="F731" i="4"/>
  <c r="G731" i="4" s="1"/>
  <c r="W730" i="4"/>
  <c r="S730" i="4"/>
  <c r="T730" i="4" s="1"/>
  <c r="U730" i="4" s="1"/>
  <c r="V730" i="4" s="1"/>
  <c r="F730" i="4"/>
  <c r="G730" i="4" s="1"/>
  <c r="W729" i="4"/>
  <c r="S729" i="4"/>
  <c r="T729" i="4" s="1"/>
  <c r="U729" i="4" s="1"/>
  <c r="V729" i="4" s="1"/>
  <c r="F729" i="4"/>
  <c r="G729" i="4" s="1"/>
  <c r="W728" i="4"/>
  <c r="S728" i="4"/>
  <c r="T728" i="4" s="1"/>
  <c r="U728" i="4" s="1"/>
  <c r="V728" i="4" s="1"/>
  <c r="F728" i="4"/>
  <c r="G728" i="4" s="1"/>
  <c r="W727" i="4"/>
  <c r="S727" i="4"/>
  <c r="T727" i="4" s="1"/>
  <c r="U727" i="4" s="1"/>
  <c r="V727" i="4" s="1"/>
  <c r="F727" i="4"/>
  <c r="G727" i="4" s="1"/>
  <c r="W726" i="4"/>
  <c r="S726" i="4"/>
  <c r="T726" i="4" s="1"/>
  <c r="U726" i="4" s="1"/>
  <c r="V726" i="4" s="1"/>
  <c r="F726" i="4"/>
  <c r="G726" i="4" s="1"/>
  <c r="W725" i="4"/>
  <c r="S725" i="4"/>
  <c r="T725" i="4" s="1"/>
  <c r="U725" i="4" s="1"/>
  <c r="V725" i="4" s="1"/>
  <c r="F725" i="4"/>
  <c r="G725" i="4" s="1"/>
  <c r="W724" i="4"/>
  <c r="S724" i="4"/>
  <c r="T724" i="4" s="1"/>
  <c r="U724" i="4" s="1"/>
  <c r="V724" i="4" s="1"/>
  <c r="F724" i="4"/>
  <c r="G724" i="4" s="1"/>
  <c r="W723" i="4"/>
  <c r="S723" i="4"/>
  <c r="T723" i="4" s="1"/>
  <c r="U723" i="4" s="1"/>
  <c r="V723" i="4" s="1"/>
  <c r="F723" i="4"/>
  <c r="G723" i="4" s="1"/>
  <c r="W722" i="4"/>
  <c r="S722" i="4"/>
  <c r="T722" i="4" s="1"/>
  <c r="U722" i="4" s="1"/>
  <c r="V722" i="4" s="1"/>
  <c r="F722" i="4"/>
  <c r="G722" i="4" s="1"/>
  <c r="W721" i="4"/>
  <c r="S721" i="4"/>
  <c r="T721" i="4" s="1"/>
  <c r="U721" i="4" s="1"/>
  <c r="V721" i="4" s="1"/>
  <c r="F721" i="4"/>
  <c r="G721" i="4" s="1"/>
  <c r="W720" i="4"/>
  <c r="S720" i="4"/>
  <c r="T720" i="4" s="1"/>
  <c r="U720" i="4" s="1"/>
  <c r="V720" i="4" s="1"/>
  <c r="F720" i="4"/>
  <c r="G720" i="4" s="1"/>
  <c r="W719" i="4"/>
  <c r="S719" i="4"/>
  <c r="T719" i="4" s="1"/>
  <c r="U719" i="4" s="1"/>
  <c r="V719" i="4" s="1"/>
  <c r="F719" i="4"/>
  <c r="G719" i="4" s="1"/>
  <c r="W718" i="4"/>
  <c r="S718" i="4"/>
  <c r="T718" i="4" s="1"/>
  <c r="U718" i="4" s="1"/>
  <c r="V718" i="4" s="1"/>
  <c r="F718" i="4"/>
  <c r="G718" i="4" s="1"/>
  <c r="W717" i="4"/>
  <c r="S717" i="4"/>
  <c r="T717" i="4" s="1"/>
  <c r="U717" i="4" s="1"/>
  <c r="V717" i="4" s="1"/>
  <c r="F717" i="4"/>
  <c r="G717" i="4" s="1"/>
  <c r="W716" i="4"/>
  <c r="S716" i="4"/>
  <c r="T716" i="4" s="1"/>
  <c r="U716" i="4" s="1"/>
  <c r="V716" i="4" s="1"/>
  <c r="F716" i="4"/>
  <c r="G716" i="4" s="1"/>
  <c r="W715" i="4"/>
  <c r="S715" i="4"/>
  <c r="T715" i="4" s="1"/>
  <c r="U715" i="4" s="1"/>
  <c r="V715" i="4" s="1"/>
  <c r="F715" i="4"/>
  <c r="G715" i="4" s="1"/>
  <c r="W714" i="4"/>
  <c r="S714" i="4"/>
  <c r="T714" i="4" s="1"/>
  <c r="U714" i="4" s="1"/>
  <c r="V714" i="4" s="1"/>
  <c r="F714" i="4"/>
  <c r="G714" i="4" s="1"/>
  <c r="W713" i="4"/>
  <c r="S713" i="4"/>
  <c r="T713" i="4" s="1"/>
  <c r="U713" i="4" s="1"/>
  <c r="V713" i="4" s="1"/>
  <c r="F713" i="4"/>
  <c r="G713" i="4" s="1"/>
  <c r="W712" i="4"/>
  <c r="S712" i="4"/>
  <c r="T712" i="4" s="1"/>
  <c r="U712" i="4" s="1"/>
  <c r="V712" i="4" s="1"/>
  <c r="F712" i="4"/>
  <c r="G712" i="4" s="1"/>
  <c r="W711" i="4"/>
  <c r="S711" i="4"/>
  <c r="T711" i="4" s="1"/>
  <c r="U711" i="4" s="1"/>
  <c r="V711" i="4" s="1"/>
  <c r="F711" i="4"/>
  <c r="G711" i="4" s="1"/>
  <c r="W710" i="4"/>
  <c r="S710" i="4"/>
  <c r="T710" i="4" s="1"/>
  <c r="U710" i="4" s="1"/>
  <c r="V710" i="4" s="1"/>
  <c r="F710" i="4"/>
  <c r="G710" i="4" s="1"/>
  <c r="W709" i="4"/>
  <c r="S709" i="4"/>
  <c r="T709" i="4" s="1"/>
  <c r="U709" i="4" s="1"/>
  <c r="V709" i="4" s="1"/>
  <c r="F709" i="4"/>
  <c r="G709" i="4" s="1"/>
  <c r="W708" i="4"/>
  <c r="S708" i="4"/>
  <c r="T708" i="4" s="1"/>
  <c r="U708" i="4" s="1"/>
  <c r="V708" i="4" s="1"/>
  <c r="F708" i="4"/>
  <c r="G708" i="4" s="1"/>
  <c r="W707" i="4"/>
  <c r="S707" i="4"/>
  <c r="T707" i="4" s="1"/>
  <c r="U707" i="4" s="1"/>
  <c r="V707" i="4" s="1"/>
  <c r="F707" i="4"/>
  <c r="G707" i="4" s="1"/>
  <c r="W706" i="4"/>
  <c r="S706" i="4"/>
  <c r="T706" i="4" s="1"/>
  <c r="U706" i="4" s="1"/>
  <c r="V706" i="4" s="1"/>
  <c r="F706" i="4"/>
  <c r="G706" i="4" s="1"/>
  <c r="W705" i="4"/>
  <c r="S705" i="4"/>
  <c r="T705" i="4" s="1"/>
  <c r="U705" i="4" s="1"/>
  <c r="V705" i="4" s="1"/>
  <c r="F705" i="4"/>
  <c r="G705" i="4" s="1"/>
  <c r="W704" i="4"/>
  <c r="S704" i="4"/>
  <c r="T704" i="4" s="1"/>
  <c r="U704" i="4" s="1"/>
  <c r="V704" i="4" s="1"/>
  <c r="F704" i="4"/>
  <c r="G704" i="4" s="1"/>
  <c r="W703" i="4"/>
  <c r="S703" i="4"/>
  <c r="T703" i="4" s="1"/>
  <c r="U703" i="4" s="1"/>
  <c r="V703" i="4" s="1"/>
  <c r="F703" i="4"/>
  <c r="G703" i="4" s="1"/>
  <c r="W702" i="4"/>
  <c r="S702" i="4"/>
  <c r="T702" i="4" s="1"/>
  <c r="U702" i="4" s="1"/>
  <c r="V702" i="4" s="1"/>
  <c r="F702" i="4"/>
  <c r="G702" i="4" s="1"/>
  <c r="W701" i="4"/>
  <c r="S701" i="4"/>
  <c r="T701" i="4" s="1"/>
  <c r="U701" i="4" s="1"/>
  <c r="V701" i="4" s="1"/>
  <c r="F701" i="4"/>
  <c r="G701" i="4" s="1"/>
  <c r="W700" i="4"/>
  <c r="S700" i="4"/>
  <c r="T700" i="4" s="1"/>
  <c r="U700" i="4" s="1"/>
  <c r="V700" i="4" s="1"/>
  <c r="F700" i="4"/>
  <c r="G700" i="4" s="1"/>
  <c r="W699" i="4"/>
  <c r="S699" i="4"/>
  <c r="T699" i="4" s="1"/>
  <c r="U699" i="4" s="1"/>
  <c r="V699" i="4" s="1"/>
  <c r="F699" i="4"/>
  <c r="G699" i="4" s="1"/>
  <c r="W698" i="4"/>
  <c r="S698" i="4"/>
  <c r="T698" i="4" s="1"/>
  <c r="U698" i="4" s="1"/>
  <c r="V698" i="4" s="1"/>
  <c r="F698" i="4"/>
  <c r="G698" i="4" s="1"/>
  <c r="W697" i="4"/>
  <c r="S697" i="4"/>
  <c r="T697" i="4" s="1"/>
  <c r="U697" i="4" s="1"/>
  <c r="V697" i="4" s="1"/>
  <c r="F697" i="4"/>
  <c r="G697" i="4" s="1"/>
  <c r="W696" i="4"/>
  <c r="S696" i="4"/>
  <c r="T696" i="4" s="1"/>
  <c r="U696" i="4" s="1"/>
  <c r="V696" i="4" s="1"/>
  <c r="F696" i="4"/>
  <c r="G696" i="4" s="1"/>
  <c r="W695" i="4"/>
  <c r="S695" i="4"/>
  <c r="T695" i="4" s="1"/>
  <c r="U695" i="4" s="1"/>
  <c r="V695" i="4" s="1"/>
  <c r="F695" i="4"/>
  <c r="G695" i="4" s="1"/>
  <c r="W694" i="4"/>
  <c r="S694" i="4"/>
  <c r="T694" i="4" s="1"/>
  <c r="U694" i="4" s="1"/>
  <c r="V694" i="4" s="1"/>
  <c r="F694" i="4"/>
  <c r="G694" i="4" s="1"/>
  <c r="W693" i="4"/>
  <c r="S693" i="4"/>
  <c r="T693" i="4" s="1"/>
  <c r="U693" i="4" s="1"/>
  <c r="V693" i="4" s="1"/>
  <c r="F693" i="4"/>
  <c r="G693" i="4" s="1"/>
  <c r="W692" i="4"/>
  <c r="S692" i="4"/>
  <c r="T692" i="4" s="1"/>
  <c r="U692" i="4" s="1"/>
  <c r="V692" i="4" s="1"/>
  <c r="F692" i="4"/>
  <c r="G692" i="4" s="1"/>
  <c r="W691" i="4"/>
  <c r="S691" i="4"/>
  <c r="T691" i="4" s="1"/>
  <c r="U691" i="4" s="1"/>
  <c r="V691" i="4" s="1"/>
  <c r="F691" i="4"/>
  <c r="G691" i="4" s="1"/>
  <c r="W690" i="4"/>
  <c r="S690" i="4"/>
  <c r="T690" i="4" s="1"/>
  <c r="U690" i="4" s="1"/>
  <c r="V690" i="4" s="1"/>
  <c r="F690" i="4"/>
  <c r="G690" i="4" s="1"/>
  <c r="W689" i="4"/>
  <c r="S689" i="4"/>
  <c r="T689" i="4" s="1"/>
  <c r="U689" i="4" s="1"/>
  <c r="V689" i="4" s="1"/>
  <c r="F689" i="4"/>
  <c r="G689" i="4" s="1"/>
  <c r="W688" i="4"/>
  <c r="S688" i="4"/>
  <c r="T688" i="4" s="1"/>
  <c r="U688" i="4" s="1"/>
  <c r="V688" i="4" s="1"/>
  <c r="F688" i="4"/>
  <c r="G688" i="4" s="1"/>
  <c r="W687" i="4"/>
  <c r="S687" i="4"/>
  <c r="T687" i="4" s="1"/>
  <c r="U687" i="4" s="1"/>
  <c r="V687" i="4" s="1"/>
  <c r="F687" i="4"/>
  <c r="G687" i="4" s="1"/>
  <c r="W686" i="4"/>
  <c r="S686" i="4"/>
  <c r="T686" i="4" s="1"/>
  <c r="U686" i="4" s="1"/>
  <c r="V686" i="4" s="1"/>
  <c r="F686" i="4"/>
  <c r="G686" i="4" s="1"/>
  <c r="W685" i="4"/>
  <c r="S685" i="4"/>
  <c r="T685" i="4" s="1"/>
  <c r="U685" i="4" s="1"/>
  <c r="V685" i="4" s="1"/>
  <c r="F685" i="4"/>
  <c r="G685" i="4" s="1"/>
  <c r="W684" i="4"/>
  <c r="S684" i="4"/>
  <c r="T684" i="4" s="1"/>
  <c r="U684" i="4" s="1"/>
  <c r="V684" i="4" s="1"/>
  <c r="F684" i="4"/>
  <c r="G684" i="4" s="1"/>
  <c r="W683" i="4"/>
  <c r="S683" i="4"/>
  <c r="T683" i="4" s="1"/>
  <c r="U683" i="4" s="1"/>
  <c r="V683" i="4" s="1"/>
  <c r="F683" i="4"/>
  <c r="G683" i="4" s="1"/>
  <c r="W682" i="4"/>
  <c r="S682" i="4"/>
  <c r="T682" i="4" s="1"/>
  <c r="U682" i="4" s="1"/>
  <c r="V682" i="4" s="1"/>
  <c r="F682" i="4"/>
  <c r="G682" i="4" s="1"/>
  <c r="W681" i="4"/>
  <c r="S681" i="4"/>
  <c r="T681" i="4" s="1"/>
  <c r="U681" i="4" s="1"/>
  <c r="V681" i="4" s="1"/>
  <c r="F681" i="4"/>
  <c r="G681" i="4" s="1"/>
  <c r="W680" i="4"/>
  <c r="S680" i="4"/>
  <c r="T680" i="4" s="1"/>
  <c r="U680" i="4" s="1"/>
  <c r="V680" i="4" s="1"/>
  <c r="F680" i="4"/>
  <c r="G680" i="4" s="1"/>
  <c r="W679" i="4"/>
  <c r="S679" i="4"/>
  <c r="T679" i="4" s="1"/>
  <c r="U679" i="4" s="1"/>
  <c r="V679" i="4" s="1"/>
  <c r="F679" i="4"/>
  <c r="G679" i="4" s="1"/>
  <c r="W678" i="4"/>
  <c r="S678" i="4"/>
  <c r="T678" i="4" s="1"/>
  <c r="U678" i="4" s="1"/>
  <c r="V678" i="4" s="1"/>
  <c r="F678" i="4"/>
  <c r="G678" i="4" s="1"/>
  <c r="W677" i="4"/>
  <c r="S677" i="4"/>
  <c r="T677" i="4" s="1"/>
  <c r="U677" i="4" s="1"/>
  <c r="V677" i="4" s="1"/>
  <c r="F677" i="4"/>
  <c r="G677" i="4" s="1"/>
  <c r="W676" i="4"/>
  <c r="S676" i="4"/>
  <c r="T676" i="4" s="1"/>
  <c r="U676" i="4" s="1"/>
  <c r="V676" i="4" s="1"/>
  <c r="F676" i="4"/>
  <c r="G676" i="4" s="1"/>
  <c r="W675" i="4"/>
  <c r="S675" i="4"/>
  <c r="T675" i="4" s="1"/>
  <c r="U675" i="4" s="1"/>
  <c r="V675" i="4" s="1"/>
  <c r="F675" i="4"/>
  <c r="G675" i="4" s="1"/>
  <c r="W674" i="4"/>
  <c r="S674" i="4"/>
  <c r="T674" i="4" s="1"/>
  <c r="U674" i="4" s="1"/>
  <c r="V674" i="4" s="1"/>
  <c r="F674" i="4"/>
  <c r="G674" i="4" s="1"/>
  <c r="W673" i="4"/>
  <c r="S673" i="4"/>
  <c r="T673" i="4" s="1"/>
  <c r="U673" i="4" s="1"/>
  <c r="V673" i="4" s="1"/>
  <c r="F673" i="4"/>
  <c r="G673" i="4" s="1"/>
  <c r="W672" i="4"/>
  <c r="S672" i="4"/>
  <c r="T672" i="4" s="1"/>
  <c r="U672" i="4" s="1"/>
  <c r="V672" i="4" s="1"/>
  <c r="F672" i="4"/>
  <c r="G672" i="4" s="1"/>
  <c r="W671" i="4"/>
  <c r="S671" i="4"/>
  <c r="T671" i="4" s="1"/>
  <c r="U671" i="4" s="1"/>
  <c r="V671" i="4" s="1"/>
  <c r="F671" i="4"/>
  <c r="G671" i="4" s="1"/>
  <c r="W670" i="4"/>
  <c r="S670" i="4"/>
  <c r="T670" i="4" s="1"/>
  <c r="U670" i="4" s="1"/>
  <c r="V670" i="4" s="1"/>
  <c r="F670" i="4"/>
  <c r="G670" i="4" s="1"/>
  <c r="W669" i="4"/>
  <c r="S669" i="4"/>
  <c r="T669" i="4" s="1"/>
  <c r="U669" i="4" s="1"/>
  <c r="V669" i="4" s="1"/>
  <c r="F669" i="4"/>
  <c r="G669" i="4" s="1"/>
  <c r="W668" i="4"/>
  <c r="S668" i="4"/>
  <c r="T668" i="4" s="1"/>
  <c r="U668" i="4" s="1"/>
  <c r="V668" i="4" s="1"/>
  <c r="F668" i="4"/>
  <c r="G668" i="4" s="1"/>
  <c r="W667" i="4"/>
  <c r="S667" i="4"/>
  <c r="T667" i="4" s="1"/>
  <c r="U667" i="4" s="1"/>
  <c r="V667" i="4" s="1"/>
  <c r="F667" i="4"/>
  <c r="G667" i="4" s="1"/>
  <c r="W666" i="4"/>
  <c r="S666" i="4"/>
  <c r="T666" i="4" s="1"/>
  <c r="U666" i="4" s="1"/>
  <c r="V666" i="4" s="1"/>
  <c r="W665" i="4"/>
  <c r="S665" i="4"/>
  <c r="T665" i="4" s="1"/>
  <c r="U665" i="4" s="1"/>
  <c r="V665" i="4" s="1"/>
  <c r="F665" i="4"/>
  <c r="G665" i="4" s="1"/>
  <c r="W664" i="4"/>
  <c r="S664" i="4"/>
  <c r="T664" i="4" s="1"/>
  <c r="U664" i="4" s="1"/>
  <c r="V664" i="4" s="1"/>
  <c r="F664" i="4"/>
  <c r="G664" i="4" s="1"/>
  <c r="W663" i="4"/>
  <c r="S663" i="4"/>
  <c r="T663" i="4" s="1"/>
  <c r="U663" i="4" s="1"/>
  <c r="V663" i="4" s="1"/>
  <c r="F663" i="4"/>
  <c r="G663" i="4" s="1"/>
  <c r="W662" i="4"/>
  <c r="S662" i="4"/>
  <c r="T662" i="4" s="1"/>
  <c r="U662" i="4" s="1"/>
  <c r="V662" i="4" s="1"/>
  <c r="F662" i="4"/>
  <c r="G662" i="4" s="1"/>
  <c r="W661" i="4"/>
  <c r="S661" i="4"/>
  <c r="T661" i="4" s="1"/>
  <c r="U661" i="4" s="1"/>
  <c r="V661" i="4" s="1"/>
  <c r="F661" i="4"/>
  <c r="G661" i="4" s="1"/>
  <c r="W660" i="4"/>
  <c r="S660" i="4"/>
  <c r="T660" i="4" s="1"/>
  <c r="U660" i="4" s="1"/>
  <c r="V660" i="4" s="1"/>
  <c r="F660" i="4"/>
  <c r="G660" i="4" s="1"/>
  <c r="W659" i="4"/>
  <c r="S659" i="4"/>
  <c r="T659" i="4" s="1"/>
  <c r="U659" i="4" s="1"/>
  <c r="V659" i="4" s="1"/>
  <c r="F659" i="4"/>
  <c r="G659" i="4" s="1"/>
  <c r="W658" i="4"/>
  <c r="S658" i="4"/>
  <c r="T658" i="4" s="1"/>
  <c r="U658" i="4" s="1"/>
  <c r="V658" i="4" s="1"/>
  <c r="F658" i="4"/>
  <c r="G658" i="4" s="1"/>
  <c r="W657" i="4"/>
  <c r="S657" i="4"/>
  <c r="T657" i="4" s="1"/>
  <c r="U657" i="4" s="1"/>
  <c r="V657" i="4" s="1"/>
  <c r="F657" i="4"/>
  <c r="G657" i="4" s="1"/>
  <c r="W656" i="4"/>
  <c r="S656" i="4"/>
  <c r="T656" i="4" s="1"/>
  <c r="U656" i="4" s="1"/>
  <c r="V656" i="4" s="1"/>
  <c r="F656" i="4"/>
  <c r="G656" i="4" s="1"/>
  <c r="W655" i="4"/>
  <c r="S655" i="4"/>
  <c r="T655" i="4" s="1"/>
  <c r="U655" i="4" s="1"/>
  <c r="V655" i="4" s="1"/>
  <c r="F655" i="4"/>
  <c r="G655" i="4" s="1"/>
  <c r="W654" i="4"/>
  <c r="S654" i="4"/>
  <c r="T654" i="4" s="1"/>
  <c r="U654" i="4" s="1"/>
  <c r="V654" i="4" s="1"/>
  <c r="F654" i="4"/>
  <c r="G654" i="4" s="1"/>
  <c r="W653" i="4"/>
  <c r="S653" i="4"/>
  <c r="T653" i="4" s="1"/>
  <c r="U653" i="4" s="1"/>
  <c r="V653" i="4" s="1"/>
  <c r="F653" i="4"/>
  <c r="G653" i="4" s="1"/>
  <c r="W652" i="4"/>
  <c r="S652" i="4"/>
  <c r="T652" i="4" s="1"/>
  <c r="U652" i="4" s="1"/>
  <c r="V652" i="4" s="1"/>
  <c r="F652" i="4"/>
  <c r="G652" i="4" s="1"/>
  <c r="W651" i="4"/>
  <c r="S651" i="4"/>
  <c r="T651" i="4" s="1"/>
  <c r="U651" i="4" s="1"/>
  <c r="V651" i="4" s="1"/>
  <c r="F651" i="4"/>
  <c r="G651" i="4" s="1"/>
  <c r="W650" i="4"/>
  <c r="S650" i="4"/>
  <c r="T650" i="4" s="1"/>
  <c r="U650" i="4" s="1"/>
  <c r="V650" i="4" s="1"/>
  <c r="F650" i="4"/>
  <c r="G650" i="4" s="1"/>
  <c r="W649" i="4"/>
  <c r="S649" i="4"/>
  <c r="T649" i="4" s="1"/>
  <c r="U649" i="4" s="1"/>
  <c r="V649" i="4" s="1"/>
  <c r="F649" i="4"/>
  <c r="G649" i="4" s="1"/>
  <c r="W648" i="4"/>
  <c r="S648" i="4"/>
  <c r="T648" i="4" s="1"/>
  <c r="U648" i="4" s="1"/>
  <c r="V648" i="4" s="1"/>
  <c r="F648" i="4"/>
  <c r="G648" i="4" s="1"/>
  <c r="W647" i="4"/>
  <c r="S647" i="4"/>
  <c r="T647" i="4" s="1"/>
  <c r="U647" i="4" s="1"/>
  <c r="V647" i="4" s="1"/>
  <c r="F647" i="4"/>
  <c r="G647" i="4" s="1"/>
  <c r="W646" i="4"/>
  <c r="S646" i="4"/>
  <c r="T646" i="4" s="1"/>
  <c r="U646" i="4" s="1"/>
  <c r="V646" i="4" s="1"/>
  <c r="F646" i="4"/>
  <c r="G646" i="4" s="1"/>
  <c r="W645" i="4"/>
  <c r="S645" i="4"/>
  <c r="T645" i="4" s="1"/>
  <c r="U645" i="4" s="1"/>
  <c r="V645" i="4" s="1"/>
  <c r="F645" i="4"/>
  <c r="G645" i="4" s="1"/>
  <c r="W644" i="4"/>
  <c r="S644" i="4"/>
  <c r="T644" i="4" s="1"/>
  <c r="U644" i="4" s="1"/>
  <c r="V644" i="4" s="1"/>
  <c r="F644" i="4"/>
  <c r="G644" i="4" s="1"/>
  <c r="W643" i="4"/>
  <c r="S643" i="4"/>
  <c r="T643" i="4" s="1"/>
  <c r="U643" i="4" s="1"/>
  <c r="V643" i="4" s="1"/>
  <c r="F643" i="4"/>
  <c r="G643" i="4" s="1"/>
  <c r="W642" i="4"/>
  <c r="S642" i="4"/>
  <c r="T642" i="4" s="1"/>
  <c r="U642" i="4" s="1"/>
  <c r="V642" i="4" s="1"/>
  <c r="F642" i="4"/>
  <c r="G642" i="4" s="1"/>
  <c r="W641" i="4"/>
  <c r="S641" i="4"/>
  <c r="T641" i="4" s="1"/>
  <c r="U641" i="4" s="1"/>
  <c r="V641" i="4" s="1"/>
  <c r="F641" i="4"/>
  <c r="G641" i="4" s="1"/>
  <c r="W640" i="4"/>
  <c r="S640" i="4"/>
  <c r="T640" i="4" s="1"/>
  <c r="U640" i="4" s="1"/>
  <c r="V640" i="4" s="1"/>
  <c r="F640" i="4"/>
  <c r="G640" i="4" s="1"/>
  <c r="W639" i="4"/>
  <c r="S639" i="4"/>
  <c r="T639" i="4" s="1"/>
  <c r="U639" i="4" s="1"/>
  <c r="V639" i="4" s="1"/>
  <c r="F639" i="4"/>
  <c r="G639" i="4" s="1"/>
  <c r="W638" i="4"/>
  <c r="S638" i="4"/>
  <c r="T638" i="4" s="1"/>
  <c r="U638" i="4" s="1"/>
  <c r="V638" i="4" s="1"/>
  <c r="F638" i="4"/>
  <c r="G638" i="4" s="1"/>
  <c r="W637" i="4"/>
  <c r="S637" i="4"/>
  <c r="T637" i="4" s="1"/>
  <c r="U637" i="4" s="1"/>
  <c r="V637" i="4" s="1"/>
  <c r="F637" i="4"/>
  <c r="G637" i="4" s="1"/>
  <c r="W636" i="4"/>
  <c r="S636" i="4"/>
  <c r="T636" i="4" s="1"/>
  <c r="U636" i="4" s="1"/>
  <c r="V636" i="4" s="1"/>
  <c r="F636" i="4"/>
  <c r="G636" i="4" s="1"/>
  <c r="W635" i="4"/>
  <c r="S635" i="4"/>
  <c r="T635" i="4" s="1"/>
  <c r="U635" i="4" s="1"/>
  <c r="V635" i="4" s="1"/>
  <c r="F635" i="4"/>
  <c r="G635" i="4" s="1"/>
  <c r="W634" i="4"/>
  <c r="S634" i="4"/>
  <c r="T634" i="4" s="1"/>
  <c r="U634" i="4" s="1"/>
  <c r="V634" i="4" s="1"/>
  <c r="F634" i="4"/>
  <c r="G634" i="4" s="1"/>
  <c r="W633" i="4"/>
  <c r="S633" i="4"/>
  <c r="T633" i="4" s="1"/>
  <c r="U633" i="4" s="1"/>
  <c r="V633" i="4" s="1"/>
  <c r="F633" i="4"/>
  <c r="G633" i="4" s="1"/>
  <c r="W632" i="4"/>
  <c r="S632" i="4"/>
  <c r="T632" i="4" s="1"/>
  <c r="U632" i="4" s="1"/>
  <c r="V632" i="4" s="1"/>
  <c r="F632" i="4"/>
  <c r="G632" i="4" s="1"/>
  <c r="W631" i="4"/>
  <c r="S631" i="4"/>
  <c r="T631" i="4" s="1"/>
  <c r="U631" i="4" s="1"/>
  <c r="V631" i="4" s="1"/>
  <c r="F631" i="4"/>
  <c r="G631" i="4" s="1"/>
  <c r="W630" i="4"/>
  <c r="S630" i="4"/>
  <c r="T630" i="4" s="1"/>
  <c r="U630" i="4" s="1"/>
  <c r="V630" i="4" s="1"/>
  <c r="F630" i="4"/>
  <c r="G630" i="4" s="1"/>
  <c r="W629" i="4"/>
  <c r="S629" i="4"/>
  <c r="T629" i="4" s="1"/>
  <c r="U629" i="4" s="1"/>
  <c r="V629" i="4" s="1"/>
  <c r="F629" i="4"/>
  <c r="G629" i="4" s="1"/>
  <c r="W628" i="4"/>
  <c r="S628" i="4"/>
  <c r="T628" i="4" s="1"/>
  <c r="U628" i="4" s="1"/>
  <c r="V628" i="4" s="1"/>
  <c r="F628" i="4"/>
  <c r="G628" i="4" s="1"/>
  <c r="W627" i="4"/>
  <c r="S627" i="4"/>
  <c r="T627" i="4" s="1"/>
  <c r="U627" i="4" s="1"/>
  <c r="V627" i="4" s="1"/>
  <c r="F627" i="4"/>
  <c r="G627" i="4" s="1"/>
  <c r="W626" i="4"/>
  <c r="S626" i="4"/>
  <c r="T626" i="4" s="1"/>
  <c r="U626" i="4" s="1"/>
  <c r="V626" i="4" s="1"/>
  <c r="F626" i="4"/>
  <c r="G626" i="4" s="1"/>
  <c r="W625" i="4"/>
  <c r="S625" i="4"/>
  <c r="T625" i="4" s="1"/>
  <c r="U625" i="4" s="1"/>
  <c r="V625" i="4" s="1"/>
  <c r="F625" i="4"/>
  <c r="G625" i="4" s="1"/>
  <c r="W624" i="4"/>
  <c r="S624" i="4"/>
  <c r="T624" i="4" s="1"/>
  <c r="U624" i="4" s="1"/>
  <c r="V624" i="4" s="1"/>
  <c r="F624" i="4"/>
  <c r="G624" i="4" s="1"/>
  <c r="W623" i="4"/>
  <c r="S623" i="4"/>
  <c r="T623" i="4" s="1"/>
  <c r="U623" i="4" s="1"/>
  <c r="V623" i="4" s="1"/>
  <c r="F623" i="4"/>
  <c r="G623" i="4" s="1"/>
  <c r="W622" i="4"/>
  <c r="S622" i="4"/>
  <c r="T622" i="4" s="1"/>
  <c r="U622" i="4" s="1"/>
  <c r="V622" i="4" s="1"/>
  <c r="F622" i="4"/>
  <c r="G622" i="4" s="1"/>
  <c r="W621" i="4"/>
  <c r="S621" i="4"/>
  <c r="T621" i="4" s="1"/>
  <c r="U621" i="4" s="1"/>
  <c r="V621" i="4" s="1"/>
  <c r="F621" i="4"/>
  <c r="G621" i="4" s="1"/>
  <c r="W620" i="4"/>
  <c r="S620" i="4"/>
  <c r="T620" i="4" s="1"/>
  <c r="U620" i="4" s="1"/>
  <c r="V620" i="4" s="1"/>
  <c r="F620" i="4"/>
  <c r="G620" i="4" s="1"/>
  <c r="W619" i="4"/>
  <c r="S619" i="4"/>
  <c r="T619" i="4" s="1"/>
  <c r="U619" i="4" s="1"/>
  <c r="V619" i="4" s="1"/>
  <c r="F619" i="4"/>
  <c r="G619" i="4" s="1"/>
  <c r="W618" i="4"/>
  <c r="S618" i="4"/>
  <c r="T618" i="4" s="1"/>
  <c r="U618" i="4" s="1"/>
  <c r="V618" i="4" s="1"/>
  <c r="F618" i="4"/>
  <c r="G618" i="4" s="1"/>
  <c r="W617" i="4"/>
  <c r="S617" i="4"/>
  <c r="T617" i="4" s="1"/>
  <c r="U617" i="4" s="1"/>
  <c r="V617" i="4" s="1"/>
  <c r="F617" i="4"/>
  <c r="G617" i="4" s="1"/>
  <c r="W616" i="4"/>
  <c r="S616" i="4"/>
  <c r="T616" i="4" s="1"/>
  <c r="U616" i="4" s="1"/>
  <c r="V616" i="4" s="1"/>
  <c r="F616" i="4"/>
  <c r="G616" i="4" s="1"/>
  <c r="W615" i="4"/>
  <c r="S615" i="4"/>
  <c r="T615" i="4" s="1"/>
  <c r="U615" i="4" s="1"/>
  <c r="V615" i="4" s="1"/>
  <c r="F615" i="4"/>
  <c r="G615" i="4" s="1"/>
  <c r="W614" i="4"/>
  <c r="S614" i="4"/>
  <c r="T614" i="4" s="1"/>
  <c r="U614" i="4" s="1"/>
  <c r="V614" i="4" s="1"/>
  <c r="F614" i="4"/>
  <c r="G614" i="4" s="1"/>
  <c r="W613" i="4"/>
  <c r="S613" i="4"/>
  <c r="T613" i="4" s="1"/>
  <c r="U613" i="4" s="1"/>
  <c r="V613" i="4" s="1"/>
  <c r="F613" i="4"/>
  <c r="G613" i="4" s="1"/>
  <c r="W612" i="4"/>
  <c r="S612" i="4"/>
  <c r="T612" i="4" s="1"/>
  <c r="U612" i="4" s="1"/>
  <c r="V612" i="4" s="1"/>
  <c r="F612" i="4"/>
  <c r="G612" i="4" s="1"/>
  <c r="W611" i="4"/>
  <c r="S611" i="4"/>
  <c r="T611" i="4" s="1"/>
  <c r="U611" i="4" s="1"/>
  <c r="V611" i="4" s="1"/>
  <c r="F611" i="4"/>
  <c r="G611" i="4" s="1"/>
  <c r="W610" i="4"/>
  <c r="S610" i="4"/>
  <c r="T610" i="4" s="1"/>
  <c r="U610" i="4" s="1"/>
  <c r="V610" i="4" s="1"/>
  <c r="F610" i="4"/>
  <c r="G610" i="4" s="1"/>
  <c r="W609" i="4"/>
  <c r="S609" i="4"/>
  <c r="T609" i="4" s="1"/>
  <c r="U609" i="4" s="1"/>
  <c r="V609" i="4" s="1"/>
  <c r="F609" i="4"/>
  <c r="G609" i="4" s="1"/>
  <c r="W608" i="4"/>
  <c r="S608" i="4"/>
  <c r="T608" i="4" s="1"/>
  <c r="U608" i="4" s="1"/>
  <c r="V608" i="4" s="1"/>
  <c r="F608" i="4"/>
  <c r="G608" i="4" s="1"/>
  <c r="W607" i="4"/>
  <c r="S607" i="4"/>
  <c r="T607" i="4" s="1"/>
  <c r="U607" i="4" s="1"/>
  <c r="V607" i="4" s="1"/>
  <c r="F607" i="4"/>
  <c r="G607" i="4" s="1"/>
  <c r="W606" i="4"/>
  <c r="S606" i="4"/>
  <c r="T606" i="4" s="1"/>
  <c r="U606" i="4" s="1"/>
  <c r="V606" i="4" s="1"/>
  <c r="F606" i="4"/>
  <c r="G606" i="4" s="1"/>
  <c r="W605" i="4"/>
  <c r="S605" i="4"/>
  <c r="T605" i="4" s="1"/>
  <c r="U605" i="4" s="1"/>
  <c r="V605" i="4" s="1"/>
  <c r="F605" i="4"/>
  <c r="G605" i="4" s="1"/>
  <c r="W604" i="4"/>
  <c r="S604" i="4"/>
  <c r="T604" i="4" s="1"/>
  <c r="U604" i="4" s="1"/>
  <c r="V604" i="4" s="1"/>
  <c r="F604" i="4"/>
  <c r="G604" i="4" s="1"/>
  <c r="W603" i="4"/>
  <c r="S603" i="4"/>
  <c r="T603" i="4" s="1"/>
  <c r="U603" i="4" s="1"/>
  <c r="V603" i="4" s="1"/>
  <c r="F603" i="4"/>
  <c r="G603" i="4" s="1"/>
  <c r="W602" i="4"/>
  <c r="S602" i="4"/>
  <c r="T602" i="4" s="1"/>
  <c r="U602" i="4" s="1"/>
  <c r="V602" i="4" s="1"/>
  <c r="F602" i="4"/>
  <c r="G602" i="4" s="1"/>
  <c r="W601" i="4"/>
  <c r="S601" i="4"/>
  <c r="T601" i="4" s="1"/>
  <c r="U601" i="4" s="1"/>
  <c r="V601" i="4" s="1"/>
  <c r="F601" i="4"/>
  <c r="G601" i="4" s="1"/>
  <c r="W600" i="4"/>
  <c r="S600" i="4"/>
  <c r="T600" i="4" s="1"/>
  <c r="U600" i="4" s="1"/>
  <c r="V600" i="4" s="1"/>
  <c r="W599" i="4"/>
  <c r="S599" i="4"/>
  <c r="T599" i="4" s="1"/>
  <c r="U599" i="4" s="1"/>
  <c r="V599" i="4" s="1"/>
  <c r="F599" i="4"/>
  <c r="G599" i="4" s="1"/>
  <c r="W598" i="4"/>
  <c r="S598" i="4"/>
  <c r="T598" i="4" s="1"/>
  <c r="U598" i="4" s="1"/>
  <c r="V598" i="4" s="1"/>
  <c r="F598" i="4"/>
  <c r="G598" i="4" s="1"/>
  <c r="W597" i="4"/>
  <c r="S597" i="4"/>
  <c r="T597" i="4" s="1"/>
  <c r="U597" i="4" s="1"/>
  <c r="V597" i="4" s="1"/>
  <c r="F597" i="4"/>
  <c r="G597" i="4" s="1"/>
  <c r="W596" i="4"/>
  <c r="S596" i="4"/>
  <c r="T596" i="4" s="1"/>
  <c r="U596" i="4" s="1"/>
  <c r="V596" i="4" s="1"/>
  <c r="F596" i="4"/>
  <c r="G596" i="4" s="1"/>
  <c r="W595" i="4"/>
  <c r="S595" i="4"/>
  <c r="T595" i="4" s="1"/>
  <c r="U595" i="4" s="1"/>
  <c r="V595" i="4" s="1"/>
  <c r="F595" i="4"/>
  <c r="G595" i="4" s="1"/>
  <c r="W594" i="4"/>
  <c r="S594" i="4"/>
  <c r="T594" i="4" s="1"/>
  <c r="U594" i="4" s="1"/>
  <c r="V594" i="4" s="1"/>
  <c r="F594" i="4"/>
  <c r="G594" i="4" s="1"/>
  <c r="W593" i="4"/>
  <c r="S593" i="4"/>
  <c r="T593" i="4" s="1"/>
  <c r="U593" i="4" s="1"/>
  <c r="V593" i="4" s="1"/>
  <c r="F593" i="4"/>
  <c r="G593" i="4" s="1"/>
  <c r="W592" i="4"/>
  <c r="S592" i="4"/>
  <c r="T592" i="4" s="1"/>
  <c r="U592" i="4" s="1"/>
  <c r="V592" i="4" s="1"/>
  <c r="F592" i="4"/>
  <c r="G592" i="4" s="1"/>
  <c r="W591" i="4"/>
  <c r="S591" i="4"/>
  <c r="T591" i="4" s="1"/>
  <c r="U591" i="4" s="1"/>
  <c r="V591" i="4" s="1"/>
  <c r="F591" i="4"/>
  <c r="G591" i="4" s="1"/>
  <c r="W590" i="4"/>
  <c r="S590" i="4"/>
  <c r="T590" i="4" s="1"/>
  <c r="U590" i="4" s="1"/>
  <c r="V590" i="4" s="1"/>
  <c r="F590" i="4"/>
  <c r="G590" i="4" s="1"/>
  <c r="W589" i="4"/>
  <c r="S589" i="4"/>
  <c r="T589" i="4" s="1"/>
  <c r="U589" i="4" s="1"/>
  <c r="V589" i="4" s="1"/>
  <c r="F589" i="4"/>
  <c r="G589" i="4" s="1"/>
  <c r="W588" i="4"/>
  <c r="S588" i="4"/>
  <c r="T588" i="4" s="1"/>
  <c r="U588" i="4" s="1"/>
  <c r="V588" i="4" s="1"/>
  <c r="F588" i="4"/>
  <c r="G588" i="4" s="1"/>
  <c r="W587" i="4"/>
  <c r="S587" i="4"/>
  <c r="T587" i="4" s="1"/>
  <c r="U587" i="4" s="1"/>
  <c r="V587" i="4" s="1"/>
  <c r="F587" i="4"/>
  <c r="G587" i="4" s="1"/>
  <c r="W586" i="4"/>
  <c r="S586" i="4"/>
  <c r="T586" i="4" s="1"/>
  <c r="U586" i="4" s="1"/>
  <c r="V586" i="4" s="1"/>
  <c r="F586" i="4"/>
  <c r="G586" i="4" s="1"/>
  <c r="W585" i="4"/>
  <c r="S585" i="4"/>
  <c r="T585" i="4" s="1"/>
  <c r="U585" i="4" s="1"/>
  <c r="V585" i="4" s="1"/>
  <c r="F585" i="4"/>
  <c r="G585" i="4" s="1"/>
  <c r="W584" i="4"/>
  <c r="S584" i="4"/>
  <c r="T584" i="4" s="1"/>
  <c r="U584" i="4" s="1"/>
  <c r="V584" i="4" s="1"/>
  <c r="F584" i="4"/>
  <c r="G584" i="4" s="1"/>
  <c r="W583" i="4"/>
  <c r="S583" i="4"/>
  <c r="T583" i="4" s="1"/>
  <c r="U583" i="4" s="1"/>
  <c r="V583" i="4" s="1"/>
  <c r="F583" i="4"/>
  <c r="G583" i="4" s="1"/>
  <c r="W582" i="4"/>
  <c r="S582" i="4"/>
  <c r="T582" i="4" s="1"/>
  <c r="U582" i="4" s="1"/>
  <c r="V582" i="4" s="1"/>
  <c r="F582" i="4"/>
  <c r="G582" i="4" s="1"/>
  <c r="W581" i="4"/>
  <c r="S581" i="4"/>
  <c r="T581" i="4" s="1"/>
  <c r="U581" i="4" s="1"/>
  <c r="V581" i="4" s="1"/>
  <c r="F581" i="4"/>
  <c r="G581" i="4" s="1"/>
  <c r="W580" i="4"/>
  <c r="S580" i="4"/>
  <c r="T580" i="4" s="1"/>
  <c r="U580" i="4" s="1"/>
  <c r="V580" i="4" s="1"/>
  <c r="F580" i="4"/>
  <c r="G580" i="4" s="1"/>
  <c r="W579" i="4"/>
  <c r="S579" i="4"/>
  <c r="T579" i="4" s="1"/>
  <c r="U579" i="4" s="1"/>
  <c r="V579" i="4" s="1"/>
  <c r="F579" i="4"/>
  <c r="G579" i="4" s="1"/>
  <c r="W578" i="4"/>
  <c r="S578" i="4"/>
  <c r="T578" i="4" s="1"/>
  <c r="U578" i="4" s="1"/>
  <c r="V578" i="4" s="1"/>
  <c r="F578" i="4"/>
  <c r="G578" i="4" s="1"/>
  <c r="W577" i="4"/>
  <c r="S577" i="4"/>
  <c r="T577" i="4" s="1"/>
  <c r="U577" i="4" s="1"/>
  <c r="V577" i="4" s="1"/>
  <c r="F577" i="4"/>
  <c r="G577" i="4" s="1"/>
  <c r="W576" i="4"/>
  <c r="S576" i="4"/>
  <c r="T576" i="4" s="1"/>
  <c r="U576" i="4" s="1"/>
  <c r="V576" i="4" s="1"/>
  <c r="W575" i="4"/>
  <c r="S575" i="4"/>
  <c r="T575" i="4" s="1"/>
  <c r="U575" i="4" s="1"/>
  <c r="V575" i="4" s="1"/>
  <c r="F575" i="4"/>
  <c r="G575" i="4" s="1"/>
  <c r="W574" i="4"/>
  <c r="S574" i="4"/>
  <c r="T574" i="4" s="1"/>
  <c r="U574" i="4" s="1"/>
  <c r="V574" i="4" s="1"/>
  <c r="F574" i="4"/>
  <c r="G574" i="4" s="1"/>
  <c r="W573" i="4"/>
  <c r="S573" i="4"/>
  <c r="T573" i="4" s="1"/>
  <c r="U573" i="4" s="1"/>
  <c r="V573" i="4" s="1"/>
  <c r="F573" i="4"/>
  <c r="G573" i="4" s="1"/>
  <c r="W572" i="4"/>
  <c r="S572" i="4"/>
  <c r="T572" i="4" s="1"/>
  <c r="U572" i="4" s="1"/>
  <c r="V572" i="4" s="1"/>
  <c r="F572" i="4"/>
  <c r="G572" i="4" s="1"/>
  <c r="W571" i="4"/>
  <c r="S571" i="4"/>
  <c r="T571" i="4" s="1"/>
  <c r="U571" i="4" s="1"/>
  <c r="V571" i="4" s="1"/>
  <c r="F571" i="4"/>
  <c r="G571" i="4" s="1"/>
  <c r="W570" i="4"/>
  <c r="S570" i="4"/>
  <c r="T570" i="4" s="1"/>
  <c r="U570" i="4" s="1"/>
  <c r="V570" i="4" s="1"/>
  <c r="F570" i="4"/>
  <c r="G570" i="4" s="1"/>
  <c r="W569" i="4"/>
  <c r="S569" i="4"/>
  <c r="T569" i="4" s="1"/>
  <c r="U569" i="4" s="1"/>
  <c r="V569" i="4" s="1"/>
  <c r="F569" i="4"/>
  <c r="G569" i="4" s="1"/>
  <c r="W568" i="4"/>
  <c r="S568" i="4"/>
  <c r="T568" i="4" s="1"/>
  <c r="U568" i="4" s="1"/>
  <c r="V568" i="4" s="1"/>
  <c r="F568" i="4"/>
  <c r="G568" i="4" s="1"/>
  <c r="W567" i="4"/>
  <c r="S567" i="4"/>
  <c r="T567" i="4" s="1"/>
  <c r="U567" i="4" s="1"/>
  <c r="V567" i="4" s="1"/>
  <c r="F567" i="4"/>
  <c r="G567" i="4" s="1"/>
  <c r="W566" i="4"/>
  <c r="S566" i="4"/>
  <c r="T566" i="4" s="1"/>
  <c r="U566" i="4" s="1"/>
  <c r="V566" i="4" s="1"/>
  <c r="F566" i="4"/>
  <c r="G566" i="4" s="1"/>
  <c r="W565" i="4"/>
  <c r="S565" i="4"/>
  <c r="T565" i="4" s="1"/>
  <c r="U565" i="4" s="1"/>
  <c r="V565" i="4" s="1"/>
  <c r="F565" i="4"/>
  <c r="G565" i="4" s="1"/>
  <c r="W564" i="4"/>
  <c r="S564" i="4"/>
  <c r="T564" i="4" s="1"/>
  <c r="U564" i="4" s="1"/>
  <c r="V564" i="4" s="1"/>
  <c r="F564" i="4"/>
  <c r="G564" i="4" s="1"/>
  <c r="W563" i="4"/>
  <c r="S563" i="4"/>
  <c r="T563" i="4" s="1"/>
  <c r="U563" i="4" s="1"/>
  <c r="V563" i="4" s="1"/>
  <c r="F563" i="4"/>
  <c r="G563" i="4" s="1"/>
  <c r="W562" i="4"/>
  <c r="S562" i="4"/>
  <c r="T562" i="4" s="1"/>
  <c r="U562" i="4" s="1"/>
  <c r="V562" i="4" s="1"/>
  <c r="F562" i="4"/>
  <c r="G562" i="4" s="1"/>
  <c r="W561" i="4"/>
  <c r="S561" i="4"/>
  <c r="T561" i="4" s="1"/>
  <c r="U561" i="4" s="1"/>
  <c r="V561" i="4" s="1"/>
  <c r="F561" i="4"/>
  <c r="G561" i="4" s="1"/>
  <c r="W560" i="4"/>
  <c r="S560" i="4"/>
  <c r="T560" i="4" s="1"/>
  <c r="U560" i="4" s="1"/>
  <c r="V560" i="4" s="1"/>
  <c r="F560" i="4"/>
  <c r="G560" i="4" s="1"/>
  <c r="W559" i="4"/>
  <c r="S559" i="4"/>
  <c r="T559" i="4" s="1"/>
  <c r="U559" i="4" s="1"/>
  <c r="V559" i="4" s="1"/>
  <c r="F559" i="4"/>
  <c r="G559" i="4" s="1"/>
  <c r="W558" i="4"/>
  <c r="S558" i="4"/>
  <c r="T558" i="4" s="1"/>
  <c r="U558" i="4" s="1"/>
  <c r="V558" i="4" s="1"/>
  <c r="F558" i="4"/>
  <c r="G558" i="4" s="1"/>
  <c r="W557" i="4"/>
  <c r="S557" i="4"/>
  <c r="T557" i="4" s="1"/>
  <c r="U557" i="4" s="1"/>
  <c r="V557" i="4" s="1"/>
  <c r="F557" i="4"/>
  <c r="G557" i="4" s="1"/>
  <c r="W556" i="4"/>
  <c r="S556" i="4"/>
  <c r="T556" i="4" s="1"/>
  <c r="U556" i="4" s="1"/>
  <c r="V556" i="4" s="1"/>
  <c r="F556" i="4"/>
  <c r="G556" i="4" s="1"/>
  <c r="W555" i="4"/>
  <c r="S555" i="4"/>
  <c r="T555" i="4" s="1"/>
  <c r="U555" i="4" s="1"/>
  <c r="V555" i="4" s="1"/>
  <c r="F555" i="4"/>
  <c r="G555" i="4" s="1"/>
  <c r="W554" i="4"/>
  <c r="S554" i="4"/>
  <c r="T554" i="4" s="1"/>
  <c r="U554" i="4" s="1"/>
  <c r="V554" i="4" s="1"/>
  <c r="F554" i="4"/>
  <c r="G554" i="4" s="1"/>
  <c r="W553" i="4"/>
  <c r="S553" i="4"/>
  <c r="T553" i="4" s="1"/>
  <c r="U553" i="4" s="1"/>
  <c r="V553" i="4" s="1"/>
  <c r="F553" i="4"/>
  <c r="G553" i="4" s="1"/>
  <c r="W552" i="4"/>
  <c r="S552" i="4"/>
  <c r="T552" i="4" s="1"/>
  <c r="U552" i="4" s="1"/>
  <c r="V552" i="4" s="1"/>
  <c r="F552" i="4"/>
  <c r="G552" i="4" s="1"/>
  <c r="W551" i="4"/>
  <c r="S551" i="4"/>
  <c r="T551" i="4" s="1"/>
  <c r="U551" i="4" s="1"/>
  <c r="V551" i="4" s="1"/>
  <c r="F551" i="4"/>
  <c r="G551" i="4" s="1"/>
  <c r="W550" i="4"/>
  <c r="S550" i="4"/>
  <c r="T550" i="4" s="1"/>
  <c r="U550" i="4" s="1"/>
  <c r="V550" i="4" s="1"/>
  <c r="F550" i="4"/>
  <c r="G550" i="4" s="1"/>
  <c r="W549" i="4"/>
  <c r="S549" i="4"/>
  <c r="T549" i="4" s="1"/>
  <c r="U549" i="4" s="1"/>
  <c r="V549" i="4" s="1"/>
  <c r="F549" i="4"/>
  <c r="G549" i="4" s="1"/>
  <c r="W548" i="4"/>
  <c r="S548" i="4"/>
  <c r="T548" i="4" s="1"/>
  <c r="U548" i="4" s="1"/>
  <c r="V548" i="4" s="1"/>
  <c r="F548" i="4"/>
  <c r="G548" i="4" s="1"/>
  <c r="W547" i="4"/>
  <c r="S547" i="4"/>
  <c r="T547" i="4" s="1"/>
  <c r="U547" i="4" s="1"/>
  <c r="V547" i="4" s="1"/>
  <c r="F547" i="4"/>
  <c r="G547" i="4" s="1"/>
  <c r="W546" i="4"/>
  <c r="S546" i="4"/>
  <c r="T546" i="4" s="1"/>
  <c r="U546" i="4" s="1"/>
  <c r="V546" i="4" s="1"/>
  <c r="F546" i="4"/>
  <c r="G546" i="4" s="1"/>
  <c r="W545" i="4"/>
  <c r="S545" i="4"/>
  <c r="T545" i="4" s="1"/>
  <c r="U545" i="4" s="1"/>
  <c r="V545" i="4" s="1"/>
  <c r="F545" i="4"/>
  <c r="G545" i="4" s="1"/>
  <c r="W544" i="4"/>
  <c r="S544" i="4"/>
  <c r="T544" i="4" s="1"/>
  <c r="U544" i="4" s="1"/>
  <c r="V544" i="4" s="1"/>
  <c r="F544" i="4"/>
  <c r="G544" i="4" s="1"/>
  <c r="W543" i="4"/>
  <c r="S543" i="4"/>
  <c r="T543" i="4" s="1"/>
  <c r="U543" i="4" s="1"/>
  <c r="V543" i="4" s="1"/>
  <c r="F543" i="4"/>
  <c r="G543" i="4" s="1"/>
  <c r="W542" i="4"/>
  <c r="S542" i="4"/>
  <c r="T542" i="4" s="1"/>
  <c r="U542" i="4" s="1"/>
  <c r="V542" i="4" s="1"/>
  <c r="F542" i="4"/>
  <c r="G542" i="4" s="1"/>
  <c r="W541" i="4"/>
  <c r="S541" i="4"/>
  <c r="T541" i="4" s="1"/>
  <c r="U541" i="4" s="1"/>
  <c r="V541" i="4" s="1"/>
  <c r="F541" i="4"/>
  <c r="G541" i="4" s="1"/>
  <c r="W540" i="4"/>
  <c r="S540" i="4"/>
  <c r="T540" i="4" s="1"/>
  <c r="U540" i="4" s="1"/>
  <c r="V540" i="4" s="1"/>
  <c r="F540" i="4"/>
  <c r="G540" i="4" s="1"/>
  <c r="W539" i="4"/>
  <c r="S539" i="4"/>
  <c r="T539" i="4" s="1"/>
  <c r="U539" i="4" s="1"/>
  <c r="V539" i="4" s="1"/>
  <c r="F539" i="4"/>
  <c r="G539" i="4" s="1"/>
  <c r="W538" i="4"/>
  <c r="S538" i="4"/>
  <c r="T538" i="4" s="1"/>
  <c r="U538" i="4" s="1"/>
  <c r="V538" i="4" s="1"/>
  <c r="F538" i="4"/>
  <c r="G538" i="4" s="1"/>
  <c r="W537" i="4"/>
  <c r="S537" i="4"/>
  <c r="T537" i="4" s="1"/>
  <c r="U537" i="4" s="1"/>
  <c r="V537" i="4" s="1"/>
  <c r="F537" i="4"/>
  <c r="G537" i="4" s="1"/>
  <c r="W536" i="4"/>
  <c r="S536" i="4"/>
  <c r="T536" i="4" s="1"/>
  <c r="U536" i="4" s="1"/>
  <c r="V536" i="4" s="1"/>
  <c r="F536" i="4"/>
  <c r="G536" i="4" s="1"/>
  <c r="W535" i="4"/>
  <c r="S535" i="4"/>
  <c r="T535" i="4" s="1"/>
  <c r="U535" i="4" s="1"/>
  <c r="V535" i="4" s="1"/>
  <c r="F535" i="4"/>
  <c r="G535" i="4" s="1"/>
  <c r="W534" i="4"/>
  <c r="S534" i="4"/>
  <c r="T534" i="4" s="1"/>
  <c r="U534" i="4" s="1"/>
  <c r="V534" i="4" s="1"/>
  <c r="F534" i="4"/>
  <c r="G534" i="4" s="1"/>
  <c r="W533" i="4"/>
  <c r="S533" i="4"/>
  <c r="T533" i="4" s="1"/>
  <c r="U533" i="4" s="1"/>
  <c r="V533" i="4" s="1"/>
  <c r="F533" i="4"/>
  <c r="G533" i="4" s="1"/>
  <c r="W532" i="4"/>
  <c r="S532" i="4"/>
  <c r="T532" i="4" s="1"/>
  <c r="U532" i="4" s="1"/>
  <c r="V532" i="4" s="1"/>
  <c r="F532" i="4"/>
  <c r="G532" i="4" s="1"/>
  <c r="W531" i="4"/>
  <c r="S531" i="4"/>
  <c r="T531" i="4" s="1"/>
  <c r="U531" i="4" s="1"/>
  <c r="V531" i="4" s="1"/>
  <c r="F531" i="4"/>
  <c r="G531" i="4" s="1"/>
  <c r="W530" i="4"/>
  <c r="S530" i="4"/>
  <c r="T530" i="4" s="1"/>
  <c r="U530" i="4" s="1"/>
  <c r="V530" i="4" s="1"/>
  <c r="F530" i="4"/>
  <c r="G530" i="4" s="1"/>
  <c r="W529" i="4"/>
  <c r="S529" i="4"/>
  <c r="T529" i="4" s="1"/>
  <c r="U529" i="4" s="1"/>
  <c r="V529" i="4" s="1"/>
  <c r="F529" i="4"/>
  <c r="G529" i="4" s="1"/>
  <c r="W528" i="4"/>
  <c r="S528" i="4"/>
  <c r="T528" i="4" s="1"/>
  <c r="U528" i="4" s="1"/>
  <c r="V528" i="4" s="1"/>
  <c r="F528" i="4"/>
  <c r="G528" i="4" s="1"/>
  <c r="W527" i="4"/>
  <c r="S527" i="4"/>
  <c r="T527" i="4" s="1"/>
  <c r="U527" i="4" s="1"/>
  <c r="V527" i="4" s="1"/>
  <c r="F527" i="4"/>
  <c r="G527" i="4" s="1"/>
  <c r="W526" i="4"/>
  <c r="S526" i="4"/>
  <c r="T526" i="4" s="1"/>
  <c r="U526" i="4" s="1"/>
  <c r="V526" i="4" s="1"/>
  <c r="F526" i="4"/>
  <c r="G526" i="4" s="1"/>
  <c r="W525" i="4"/>
  <c r="S525" i="4"/>
  <c r="T525" i="4" s="1"/>
  <c r="U525" i="4" s="1"/>
  <c r="V525" i="4" s="1"/>
  <c r="F525" i="4"/>
  <c r="G525" i="4" s="1"/>
  <c r="W524" i="4"/>
  <c r="S524" i="4"/>
  <c r="T524" i="4" s="1"/>
  <c r="U524" i="4" s="1"/>
  <c r="V524" i="4" s="1"/>
  <c r="F524" i="4"/>
  <c r="G524" i="4" s="1"/>
  <c r="W523" i="4"/>
  <c r="S523" i="4"/>
  <c r="T523" i="4" s="1"/>
  <c r="U523" i="4" s="1"/>
  <c r="V523" i="4" s="1"/>
  <c r="F523" i="4"/>
  <c r="G523" i="4" s="1"/>
  <c r="W522" i="4"/>
  <c r="S522" i="4"/>
  <c r="T522" i="4" s="1"/>
  <c r="U522" i="4" s="1"/>
  <c r="V522" i="4" s="1"/>
  <c r="F522" i="4"/>
  <c r="G522" i="4" s="1"/>
  <c r="W521" i="4"/>
  <c r="S521" i="4"/>
  <c r="T521" i="4" s="1"/>
  <c r="U521" i="4" s="1"/>
  <c r="V521" i="4" s="1"/>
  <c r="F521" i="4"/>
  <c r="G521" i="4" s="1"/>
  <c r="W520" i="4"/>
  <c r="S520" i="4"/>
  <c r="T520" i="4" s="1"/>
  <c r="U520" i="4" s="1"/>
  <c r="V520" i="4" s="1"/>
  <c r="F520" i="4"/>
  <c r="G520" i="4" s="1"/>
  <c r="W519" i="4"/>
  <c r="S519" i="4"/>
  <c r="T519" i="4" s="1"/>
  <c r="U519" i="4" s="1"/>
  <c r="V519" i="4" s="1"/>
  <c r="F519" i="4"/>
  <c r="G519" i="4" s="1"/>
  <c r="W518" i="4"/>
  <c r="S518" i="4"/>
  <c r="T518" i="4" s="1"/>
  <c r="U518" i="4" s="1"/>
  <c r="V518" i="4" s="1"/>
  <c r="F518" i="4"/>
  <c r="G518" i="4" s="1"/>
  <c r="W517" i="4"/>
  <c r="S517" i="4"/>
  <c r="T517" i="4" s="1"/>
  <c r="U517" i="4" s="1"/>
  <c r="V517" i="4" s="1"/>
  <c r="F517" i="4"/>
  <c r="G517" i="4" s="1"/>
  <c r="W516" i="4"/>
  <c r="S516" i="4"/>
  <c r="T516" i="4" s="1"/>
  <c r="U516" i="4" s="1"/>
  <c r="V516" i="4" s="1"/>
  <c r="F516" i="4"/>
  <c r="G516" i="4" s="1"/>
  <c r="W515" i="4"/>
  <c r="S515" i="4"/>
  <c r="T515" i="4" s="1"/>
  <c r="U515" i="4" s="1"/>
  <c r="V515" i="4" s="1"/>
  <c r="F515" i="4"/>
  <c r="G515" i="4" s="1"/>
  <c r="W514" i="4"/>
  <c r="S514" i="4"/>
  <c r="T514" i="4" s="1"/>
  <c r="U514" i="4" s="1"/>
  <c r="V514" i="4" s="1"/>
  <c r="F514" i="4"/>
  <c r="G514" i="4" s="1"/>
  <c r="W513" i="4"/>
  <c r="S513" i="4"/>
  <c r="T513" i="4" s="1"/>
  <c r="U513" i="4" s="1"/>
  <c r="V513" i="4" s="1"/>
  <c r="F513" i="4"/>
  <c r="G513" i="4" s="1"/>
  <c r="W512" i="4"/>
  <c r="S512" i="4"/>
  <c r="T512" i="4" s="1"/>
  <c r="U512" i="4" s="1"/>
  <c r="V512" i="4" s="1"/>
  <c r="F512" i="4"/>
  <c r="G512" i="4" s="1"/>
  <c r="W511" i="4"/>
  <c r="S511" i="4"/>
  <c r="T511" i="4" s="1"/>
  <c r="U511" i="4" s="1"/>
  <c r="V511" i="4" s="1"/>
  <c r="F511" i="4"/>
  <c r="G511" i="4" s="1"/>
  <c r="W510" i="4"/>
  <c r="S510" i="4"/>
  <c r="T510" i="4" s="1"/>
  <c r="U510" i="4" s="1"/>
  <c r="V510" i="4" s="1"/>
  <c r="F510" i="4"/>
  <c r="G510" i="4" s="1"/>
  <c r="W509" i="4"/>
  <c r="S509" i="4"/>
  <c r="T509" i="4" s="1"/>
  <c r="U509" i="4" s="1"/>
  <c r="V509" i="4" s="1"/>
  <c r="F509" i="4"/>
  <c r="G509" i="4" s="1"/>
  <c r="W508" i="4"/>
  <c r="S508" i="4"/>
  <c r="T508" i="4" s="1"/>
  <c r="U508" i="4" s="1"/>
  <c r="V508" i="4" s="1"/>
  <c r="F508" i="4"/>
  <c r="G508" i="4" s="1"/>
  <c r="W507" i="4"/>
  <c r="S507" i="4"/>
  <c r="T507" i="4" s="1"/>
  <c r="U507" i="4" s="1"/>
  <c r="V507" i="4" s="1"/>
  <c r="F507" i="4"/>
  <c r="G507" i="4" s="1"/>
  <c r="W506" i="4"/>
  <c r="S506" i="4"/>
  <c r="T506" i="4" s="1"/>
  <c r="U506" i="4" s="1"/>
  <c r="V506" i="4" s="1"/>
  <c r="F506" i="4"/>
  <c r="G506" i="4" s="1"/>
  <c r="W505" i="4"/>
  <c r="S505" i="4"/>
  <c r="T505" i="4" s="1"/>
  <c r="U505" i="4" s="1"/>
  <c r="V505" i="4" s="1"/>
  <c r="F505" i="4"/>
  <c r="G505" i="4" s="1"/>
  <c r="W504" i="4"/>
  <c r="S504" i="4"/>
  <c r="T504" i="4" s="1"/>
  <c r="U504" i="4" s="1"/>
  <c r="V504" i="4" s="1"/>
  <c r="F504" i="4"/>
  <c r="G504" i="4" s="1"/>
  <c r="W503" i="4"/>
  <c r="S503" i="4"/>
  <c r="T503" i="4" s="1"/>
  <c r="U503" i="4" s="1"/>
  <c r="V503" i="4" s="1"/>
  <c r="F503" i="4"/>
  <c r="G503" i="4" s="1"/>
  <c r="W502" i="4"/>
  <c r="S502" i="4"/>
  <c r="T502" i="4" s="1"/>
  <c r="U502" i="4" s="1"/>
  <c r="V502" i="4" s="1"/>
  <c r="F502" i="4"/>
  <c r="G502" i="4" s="1"/>
  <c r="W501" i="4"/>
  <c r="S501" i="4"/>
  <c r="T501" i="4" s="1"/>
  <c r="U501" i="4" s="1"/>
  <c r="V501" i="4" s="1"/>
  <c r="F501" i="4"/>
  <c r="G501" i="4" s="1"/>
  <c r="W500" i="4"/>
  <c r="S500" i="4"/>
  <c r="T500" i="4" s="1"/>
  <c r="U500" i="4" s="1"/>
  <c r="V500" i="4" s="1"/>
  <c r="F500" i="4"/>
  <c r="G500" i="4" s="1"/>
  <c r="W499" i="4"/>
  <c r="S499" i="4"/>
  <c r="T499" i="4" s="1"/>
  <c r="U499" i="4" s="1"/>
  <c r="V499" i="4" s="1"/>
  <c r="F499" i="4"/>
  <c r="G499" i="4" s="1"/>
  <c r="W498" i="4"/>
  <c r="S498" i="4"/>
  <c r="T498" i="4" s="1"/>
  <c r="U498" i="4" s="1"/>
  <c r="V498" i="4" s="1"/>
  <c r="F498" i="4"/>
  <c r="G498" i="4" s="1"/>
  <c r="W497" i="4"/>
  <c r="S497" i="4"/>
  <c r="T497" i="4" s="1"/>
  <c r="U497" i="4" s="1"/>
  <c r="V497" i="4" s="1"/>
  <c r="F497" i="4"/>
  <c r="G497" i="4" s="1"/>
  <c r="W496" i="4"/>
  <c r="S496" i="4"/>
  <c r="T496" i="4" s="1"/>
  <c r="U496" i="4" s="1"/>
  <c r="V496" i="4" s="1"/>
  <c r="F496" i="4"/>
  <c r="G496" i="4" s="1"/>
  <c r="W495" i="4"/>
  <c r="S495" i="4"/>
  <c r="T495" i="4" s="1"/>
  <c r="U495" i="4" s="1"/>
  <c r="V495" i="4" s="1"/>
  <c r="F495" i="4"/>
  <c r="G495" i="4" s="1"/>
  <c r="W494" i="4"/>
  <c r="S494" i="4"/>
  <c r="T494" i="4" s="1"/>
  <c r="U494" i="4" s="1"/>
  <c r="V494" i="4" s="1"/>
  <c r="F494" i="4"/>
  <c r="G494" i="4" s="1"/>
  <c r="W493" i="4"/>
  <c r="S493" i="4"/>
  <c r="T493" i="4" s="1"/>
  <c r="U493" i="4" s="1"/>
  <c r="V493" i="4" s="1"/>
  <c r="F493" i="4"/>
  <c r="G493" i="4" s="1"/>
  <c r="W492" i="4"/>
  <c r="S492" i="4"/>
  <c r="T492" i="4" s="1"/>
  <c r="U492" i="4" s="1"/>
  <c r="V492" i="4" s="1"/>
  <c r="F492" i="4"/>
  <c r="G492" i="4" s="1"/>
  <c r="W491" i="4"/>
  <c r="S491" i="4"/>
  <c r="T491" i="4" s="1"/>
  <c r="U491" i="4" s="1"/>
  <c r="V491" i="4" s="1"/>
  <c r="F491" i="4"/>
  <c r="G491" i="4" s="1"/>
  <c r="W490" i="4"/>
  <c r="S490" i="4"/>
  <c r="T490" i="4" s="1"/>
  <c r="U490" i="4" s="1"/>
  <c r="V490" i="4" s="1"/>
  <c r="F490" i="4"/>
  <c r="G490" i="4" s="1"/>
  <c r="W489" i="4"/>
  <c r="S489" i="4"/>
  <c r="T489" i="4" s="1"/>
  <c r="U489" i="4" s="1"/>
  <c r="V489" i="4" s="1"/>
  <c r="F489" i="4"/>
  <c r="G489" i="4" s="1"/>
  <c r="W488" i="4"/>
  <c r="S488" i="4"/>
  <c r="T488" i="4" s="1"/>
  <c r="U488" i="4" s="1"/>
  <c r="V488" i="4" s="1"/>
  <c r="F488" i="4"/>
  <c r="G488" i="4" s="1"/>
  <c r="W487" i="4"/>
  <c r="S487" i="4"/>
  <c r="T487" i="4" s="1"/>
  <c r="U487" i="4" s="1"/>
  <c r="V487" i="4" s="1"/>
  <c r="F487" i="4"/>
  <c r="G487" i="4" s="1"/>
  <c r="W486" i="4"/>
  <c r="S486" i="4"/>
  <c r="T486" i="4" s="1"/>
  <c r="U486" i="4" s="1"/>
  <c r="V486" i="4" s="1"/>
  <c r="F486" i="4"/>
  <c r="G486" i="4" s="1"/>
  <c r="W485" i="4"/>
  <c r="S485" i="4"/>
  <c r="T485" i="4" s="1"/>
  <c r="U485" i="4" s="1"/>
  <c r="V485" i="4" s="1"/>
  <c r="F485" i="4"/>
  <c r="G485" i="4" s="1"/>
  <c r="W484" i="4"/>
  <c r="S484" i="4"/>
  <c r="T484" i="4" s="1"/>
  <c r="U484" i="4" s="1"/>
  <c r="V484" i="4" s="1"/>
  <c r="F484" i="4"/>
  <c r="G484" i="4" s="1"/>
  <c r="W483" i="4"/>
  <c r="S483" i="4"/>
  <c r="T483" i="4" s="1"/>
  <c r="U483" i="4" s="1"/>
  <c r="V483" i="4" s="1"/>
  <c r="F483" i="4"/>
  <c r="G483" i="4" s="1"/>
  <c r="W482" i="4"/>
  <c r="S482" i="4"/>
  <c r="T482" i="4" s="1"/>
  <c r="U482" i="4" s="1"/>
  <c r="V482" i="4" s="1"/>
  <c r="F482" i="4"/>
  <c r="G482" i="4" s="1"/>
  <c r="W481" i="4"/>
  <c r="S481" i="4"/>
  <c r="T481" i="4" s="1"/>
  <c r="U481" i="4" s="1"/>
  <c r="V481" i="4" s="1"/>
  <c r="F481" i="4"/>
  <c r="G481" i="4" s="1"/>
  <c r="W480" i="4"/>
  <c r="S480" i="4"/>
  <c r="T480" i="4" s="1"/>
  <c r="U480" i="4" s="1"/>
  <c r="V480" i="4" s="1"/>
  <c r="F480" i="4"/>
  <c r="G480" i="4" s="1"/>
  <c r="W479" i="4"/>
  <c r="S479" i="4"/>
  <c r="T479" i="4" s="1"/>
  <c r="U479" i="4" s="1"/>
  <c r="V479" i="4" s="1"/>
  <c r="F479" i="4"/>
  <c r="G479" i="4" s="1"/>
  <c r="W478" i="4"/>
  <c r="S478" i="4"/>
  <c r="T478" i="4" s="1"/>
  <c r="U478" i="4" s="1"/>
  <c r="V478" i="4" s="1"/>
  <c r="F478" i="4"/>
  <c r="G478" i="4" s="1"/>
  <c r="W477" i="4"/>
  <c r="S477" i="4"/>
  <c r="T477" i="4" s="1"/>
  <c r="U477" i="4" s="1"/>
  <c r="V477" i="4" s="1"/>
  <c r="F477" i="4"/>
  <c r="G477" i="4" s="1"/>
  <c r="W476" i="4"/>
  <c r="S476" i="4"/>
  <c r="T476" i="4" s="1"/>
  <c r="U476" i="4" s="1"/>
  <c r="V476" i="4" s="1"/>
  <c r="F476" i="4"/>
  <c r="G476" i="4" s="1"/>
  <c r="W475" i="4"/>
  <c r="S475" i="4"/>
  <c r="T475" i="4" s="1"/>
  <c r="U475" i="4" s="1"/>
  <c r="V475" i="4" s="1"/>
  <c r="F475" i="4"/>
  <c r="G475" i="4" s="1"/>
  <c r="W474" i="4"/>
  <c r="S474" i="4"/>
  <c r="T474" i="4" s="1"/>
  <c r="U474" i="4" s="1"/>
  <c r="V474" i="4" s="1"/>
  <c r="F474" i="4"/>
  <c r="G474" i="4" s="1"/>
  <c r="W473" i="4"/>
  <c r="S473" i="4"/>
  <c r="T473" i="4" s="1"/>
  <c r="U473" i="4" s="1"/>
  <c r="V473" i="4" s="1"/>
  <c r="F473" i="4"/>
  <c r="G473" i="4" s="1"/>
  <c r="W472" i="4"/>
  <c r="S472" i="4"/>
  <c r="T472" i="4" s="1"/>
  <c r="U472" i="4" s="1"/>
  <c r="V472" i="4" s="1"/>
  <c r="F472" i="4"/>
  <c r="G472" i="4" s="1"/>
  <c r="W471" i="4"/>
  <c r="S471" i="4"/>
  <c r="T471" i="4" s="1"/>
  <c r="U471" i="4" s="1"/>
  <c r="V471" i="4" s="1"/>
  <c r="F471" i="4"/>
  <c r="G471" i="4" s="1"/>
  <c r="W470" i="4"/>
  <c r="S470" i="4"/>
  <c r="T470" i="4" s="1"/>
  <c r="U470" i="4" s="1"/>
  <c r="V470" i="4" s="1"/>
  <c r="F470" i="4"/>
  <c r="G470" i="4" s="1"/>
  <c r="W469" i="4"/>
  <c r="S469" i="4"/>
  <c r="T469" i="4" s="1"/>
  <c r="U469" i="4" s="1"/>
  <c r="V469" i="4" s="1"/>
  <c r="F469" i="4"/>
  <c r="G469" i="4" s="1"/>
  <c r="W468" i="4"/>
  <c r="S468" i="4"/>
  <c r="T468" i="4" s="1"/>
  <c r="U468" i="4" s="1"/>
  <c r="V468" i="4" s="1"/>
  <c r="F468" i="4"/>
  <c r="G468" i="4" s="1"/>
  <c r="W467" i="4"/>
  <c r="S467" i="4"/>
  <c r="T467" i="4" s="1"/>
  <c r="U467" i="4" s="1"/>
  <c r="V467" i="4" s="1"/>
  <c r="F467" i="4"/>
  <c r="G467" i="4" s="1"/>
  <c r="W466" i="4"/>
  <c r="S466" i="4"/>
  <c r="T466" i="4" s="1"/>
  <c r="U466" i="4" s="1"/>
  <c r="V466" i="4" s="1"/>
  <c r="F466" i="4"/>
  <c r="G466" i="4" s="1"/>
  <c r="W465" i="4"/>
  <c r="S465" i="4"/>
  <c r="T465" i="4" s="1"/>
  <c r="U465" i="4" s="1"/>
  <c r="V465" i="4" s="1"/>
  <c r="F465" i="4"/>
  <c r="G465" i="4" s="1"/>
  <c r="W464" i="4"/>
  <c r="S464" i="4"/>
  <c r="T464" i="4" s="1"/>
  <c r="U464" i="4" s="1"/>
  <c r="V464" i="4" s="1"/>
  <c r="F464" i="4"/>
  <c r="G464" i="4" s="1"/>
  <c r="W463" i="4"/>
  <c r="S463" i="4"/>
  <c r="T463" i="4" s="1"/>
  <c r="U463" i="4" s="1"/>
  <c r="V463" i="4" s="1"/>
  <c r="F463" i="4"/>
  <c r="G463" i="4" s="1"/>
  <c r="W462" i="4"/>
  <c r="S462" i="4"/>
  <c r="T462" i="4" s="1"/>
  <c r="U462" i="4" s="1"/>
  <c r="V462" i="4" s="1"/>
  <c r="F462" i="4"/>
  <c r="G462" i="4" s="1"/>
  <c r="W461" i="4"/>
  <c r="S461" i="4"/>
  <c r="T461" i="4" s="1"/>
  <c r="U461" i="4" s="1"/>
  <c r="V461" i="4" s="1"/>
  <c r="F461" i="4"/>
  <c r="G461" i="4" s="1"/>
  <c r="W460" i="4"/>
  <c r="S460" i="4"/>
  <c r="T460" i="4" s="1"/>
  <c r="U460" i="4" s="1"/>
  <c r="V460" i="4" s="1"/>
  <c r="F460" i="4"/>
  <c r="G460" i="4" s="1"/>
  <c r="W459" i="4"/>
  <c r="S459" i="4"/>
  <c r="T459" i="4" s="1"/>
  <c r="U459" i="4" s="1"/>
  <c r="V459" i="4" s="1"/>
  <c r="F459" i="4"/>
  <c r="G459" i="4" s="1"/>
  <c r="W458" i="4"/>
  <c r="S458" i="4"/>
  <c r="T458" i="4" s="1"/>
  <c r="U458" i="4" s="1"/>
  <c r="V458" i="4" s="1"/>
  <c r="F458" i="4"/>
  <c r="G458" i="4" s="1"/>
  <c r="W457" i="4"/>
  <c r="S457" i="4"/>
  <c r="T457" i="4" s="1"/>
  <c r="U457" i="4" s="1"/>
  <c r="V457" i="4" s="1"/>
  <c r="F457" i="4"/>
  <c r="G457" i="4" s="1"/>
  <c r="W456" i="4"/>
  <c r="S456" i="4"/>
  <c r="T456" i="4" s="1"/>
  <c r="U456" i="4" s="1"/>
  <c r="V456" i="4" s="1"/>
  <c r="F456" i="4"/>
  <c r="G456" i="4" s="1"/>
  <c r="W455" i="4"/>
  <c r="S455" i="4"/>
  <c r="T455" i="4" s="1"/>
  <c r="U455" i="4" s="1"/>
  <c r="V455" i="4" s="1"/>
  <c r="F455" i="4"/>
  <c r="G455" i="4" s="1"/>
  <c r="W454" i="4"/>
  <c r="S454" i="4"/>
  <c r="T454" i="4" s="1"/>
  <c r="U454" i="4" s="1"/>
  <c r="V454" i="4" s="1"/>
  <c r="F454" i="4"/>
  <c r="G454" i="4" s="1"/>
  <c r="W453" i="4"/>
  <c r="S453" i="4"/>
  <c r="T453" i="4" s="1"/>
  <c r="U453" i="4" s="1"/>
  <c r="V453" i="4" s="1"/>
  <c r="F453" i="4"/>
  <c r="G453" i="4" s="1"/>
  <c r="W452" i="4"/>
  <c r="S452" i="4"/>
  <c r="T452" i="4" s="1"/>
  <c r="U452" i="4" s="1"/>
  <c r="V452" i="4" s="1"/>
  <c r="F452" i="4"/>
  <c r="G452" i="4" s="1"/>
  <c r="W451" i="4"/>
  <c r="S451" i="4"/>
  <c r="T451" i="4" s="1"/>
  <c r="U451" i="4" s="1"/>
  <c r="V451" i="4" s="1"/>
  <c r="F451" i="4"/>
  <c r="G451" i="4" s="1"/>
  <c r="W450" i="4"/>
  <c r="S450" i="4"/>
  <c r="T450" i="4" s="1"/>
  <c r="U450" i="4" s="1"/>
  <c r="V450" i="4" s="1"/>
  <c r="F450" i="4"/>
  <c r="G450" i="4" s="1"/>
  <c r="W449" i="4"/>
  <c r="S449" i="4"/>
  <c r="T449" i="4" s="1"/>
  <c r="U449" i="4" s="1"/>
  <c r="V449" i="4" s="1"/>
  <c r="F449" i="4"/>
  <c r="G449" i="4" s="1"/>
  <c r="W448" i="4"/>
  <c r="S448" i="4"/>
  <c r="T448" i="4" s="1"/>
  <c r="U448" i="4" s="1"/>
  <c r="V448" i="4" s="1"/>
  <c r="F448" i="4"/>
  <c r="G448" i="4" s="1"/>
  <c r="W447" i="4"/>
  <c r="S447" i="4"/>
  <c r="T447" i="4" s="1"/>
  <c r="U447" i="4" s="1"/>
  <c r="V447" i="4" s="1"/>
  <c r="F447" i="4"/>
  <c r="G447" i="4" s="1"/>
  <c r="W446" i="4"/>
  <c r="S446" i="4"/>
  <c r="T446" i="4" s="1"/>
  <c r="U446" i="4" s="1"/>
  <c r="V446" i="4" s="1"/>
  <c r="F446" i="4"/>
  <c r="G446" i="4" s="1"/>
  <c r="W445" i="4"/>
  <c r="S445" i="4"/>
  <c r="T445" i="4" s="1"/>
  <c r="U445" i="4" s="1"/>
  <c r="V445" i="4" s="1"/>
  <c r="F445" i="4"/>
  <c r="G445" i="4" s="1"/>
  <c r="W444" i="4"/>
  <c r="S444" i="4"/>
  <c r="T444" i="4" s="1"/>
  <c r="U444" i="4" s="1"/>
  <c r="V444" i="4" s="1"/>
  <c r="F444" i="4"/>
  <c r="G444" i="4" s="1"/>
  <c r="W443" i="4"/>
  <c r="S443" i="4"/>
  <c r="T443" i="4" s="1"/>
  <c r="U443" i="4" s="1"/>
  <c r="V443" i="4" s="1"/>
  <c r="F443" i="4"/>
  <c r="G443" i="4" s="1"/>
  <c r="W442" i="4"/>
  <c r="S442" i="4"/>
  <c r="T442" i="4" s="1"/>
  <c r="U442" i="4" s="1"/>
  <c r="V442" i="4" s="1"/>
  <c r="F442" i="4"/>
  <c r="G442" i="4" s="1"/>
  <c r="W441" i="4"/>
  <c r="S441" i="4"/>
  <c r="T441" i="4" s="1"/>
  <c r="U441" i="4" s="1"/>
  <c r="V441" i="4" s="1"/>
  <c r="W440" i="4"/>
  <c r="S440" i="4"/>
  <c r="T440" i="4" s="1"/>
  <c r="U440" i="4" s="1"/>
  <c r="V440" i="4" s="1"/>
  <c r="F440" i="4"/>
  <c r="G440" i="4" s="1"/>
  <c r="W439" i="4"/>
  <c r="S439" i="4"/>
  <c r="T439" i="4" s="1"/>
  <c r="U439" i="4" s="1"/>
  <c r="V439" i="4" s="1"/>
  <c r="F439" i="4"/>
  <c r="G439" i="4" s="1"/>
  <c r="W438" i="4"/>
  <c r="S438" i="4"/>
  <c r="T438" i="4" s="1"/>
  <c r="U438" i="4" s="1"/>
  <c r="V438" i="4" s="1"/>
  <c r="F438" i="4"/>
  <c r="G438" i="4" s="1"/>
  <c r="W437" i="4"/>
  <c r="S437" i="4"/>
  <c r="T437" i="4" s="1"/>
  <c r="U437" i="4" s="1"/>
  <c r="V437" i="4" s="1"/>
  <c r="F437" i="4"/>
  <c r="G437" i="4" s="1"/>
  <c r="W436" i="4"/>
  <c r="S436" i="4"/>
  <c r="T436" i="4" s="1"/>
  <c r="U436" i="4" s="1"/>
  <c r="V436" i="4" s="1"/>
  <c r="W435" i="4"/>
  <c r="S435" i="4"/>
  <c r="T435" i="4" s="1"/>
  <c r="U435" i="4" s="1"/>
  <c r="V435" i="4" s="1"/>
  <c r="F435" i="4"/>
  <c r="G435" i="4" s="1"/>
  <c r="W434" i="4"/>
  <c r="S434" i="4"/>
  <c r="T434" i="4" s="1"/>
  <c r="U434" i="4" s="1"/>
  <c r="V434" i="4" s="1"/>
  <c r="F434" i="4"/>
  <c r="G434" i="4" s="1"/>
  <c r="W433" i="4"/>
  <c r="S433" i="4"/>
  <c r="T433" i="4" s="1"/>
  <c r="U433" i="4" s="1"/>
  <c r="V433" i="4" s="1"/>
  <c r="F433" i="4"/>
  <c r="G433" i="4" s="1"/>
  <c r="W432" i="4"/>
  <c r="S432" i="4"/>
  <c r="T432" i="4" s="1"/>
  <c r="U432" i="4" s="1"/>
  <c r="V432" i="4" s="1"/>
  <c r="F432" i="4"/>
  <c r="G432" i="4" s="1"/>
  <c r="W431" i="4"/>
  <c r="S431" i="4"/>
  <c r="T431" i="4" s="1"/>
  <c r="U431" i="4" s="1"/>
  <c r="V431" i="4" s="1"/>
  <c r="F431" i="4"/>
  <c r="G431" i="4" s="1"/>
  <c r="W430" i="4"/>
  <c r="S430" i="4"/>
  <c r="T430" i="4" s="1"/>
  <c r="U430" i="4" s="1"/>
  <c r="V430" i="4" s="1"/>
  <c r="F430" i="4"/>
  <c r="G430" i="4" s="1"/>
  <c r="W429" i="4"/>
  <c r="S429" i="4"/>
  <c r="T429" i="4" s="1"/>
  <c r="U429" i="4" s="1"/>
  <c r="V429" i="4" s="1"/>
  <c r="F429" i="4"/>
  <c r="G429" i="4" s="1"/>
  <c r="W428" i="4"/>
  <c r="S428" i="4"/>
  <c r="T428" i="4" s="1"/>
  <c r="U428" i="4" s="1"/>
  <c r="V428" i="4" s="1"/>
  <c r="F428" i="4"/>
  <c r="G428" i="4" s="1"/>
  <c r="W427" i="4"/>
  <c r="S427" i="4"/>
  <c r="T427" i="4" s="1"/>
  <c r="U427" i="4" s="1"/>
  <c r="V427" i="4" s="1"/>
  <c r="F427" i="4"/>
  <c r="G427" i="4" s="1"/>
  <c r="W426" i="4"/>
  <c r="S426" i="4"/>
  <c r="T426" i="4" s="1"/>
  <c r="U426" i="4" s="1"/>
  <c r="V426" i="4" s="1"/>
  <c r="F426" i="4"/>
  <c r="G426" i="4" s="1"/>
  <c r="W425" i="4"/>
  <c r="S425" i="4"/>
  <c r="T425" i="4" s="1"/>
  <c r="U425" i="4" s="1"/>
  <c r="V425" i="4" s="1"/>
  <c r="F425" i="4"/>
  <c r="G425" i="4" s="1"/>
  <c r="W424" i="4"/>
  <c r="S424" i="4"/>
  <c r="T424" i="4" s="1"/>
  <c r="U424" i="4" s="1"/>
  <c r="V424" i="4" s="1"/>
  <c r="F424" i="4"/>
  <c r="G424" i="4" s="1"/>
  <c r="W423" i="4"/>
  <c r="S423" i="4"/>
  <c r="T423" i="4" s="1"/>
  <c r="U423" i="4" s="1"/>
  <c r="V423" i="4" s="1"/>
  <c r="F423" i="4"/>
  <c r="G423" i="4" s="1"/>
  <c r="W422" i="4"/>
  <c r="S422" i="4"/>
  <c r="T422" i="4" s="1"/>
  <c r="U422" i="4" s="1"/>
  <c r="V422" i="4" s="1"/>
  <c r="F422" i="4"/>
  <c r="G422" i="4" s="1"/>
  <c r="W421" i="4"/>
  <c r="S421" i="4"/>
  <c r="T421" i="4" s="1"/>
  <c r="U421" i="4" s="1"/>
  <c r="V421" i="4" s="1"/>
  <c r="F421" i="4"/>
  <c r="G421" i="4" s="1"/>
  <c r="W420" i="4"/>
  <c r="S420" i="4"/>
  <c r="T420" i="4" s="1"/>
  <c r="U420" i="4" s="1"/>
  <c r="V420" i="4" s="1"/>
  <c r="F420" i="4"/>
  <c r="G420" i="4" s="1"/>
  <c r="W419" i="4"/>
  <c r="S419" i="4"/>
  <c r="T419" i="4" s="1"/>
  <c r="U419" i="4" s="1"/>
  <c r="V419" i="4" s="1"/>
  <c r="F419" i="4"/>
  <c r="G419" i="4" s="1"/>
  <c r="W418" i="4"/>
  <c r="S418" i="4"/>
  <c r="T418" i="4" s="1"/>
  <c r="U418" i="4" s="1"/>
  <c r="V418" i="4" s="1"/>
  <c r="F418" i="4"/>
  <c r="G418" i="4" s="1"/>
  <c r="W417" i="4"/>
  <c r="S417" i="4"/>
  <c r="T417" i="4" s="1"/>
  <c r="U417" i="4" s="1"/>
  <c r="V417" i="4" s="1"/>
  <c r="F417" i="4"/>
  <c r="G417" i="4" s="1"/>
  <c r="W416" i="4"/>
  <c r="S416" i="4"/>
  <c r="T416" i="4" s="1"/>
  <c r="U416" i="4" s="1"/>
  <c r="V416" i="4" s="1"/>
  <c r="F416" i="4"/>
  <c r="G416" i="4" s="1"/>
  <c r="W415" i="4"/>
  <c r="S415" i="4"/>
  <c r="T415" i="4" s="1"/>
  <c r="U415" i="4" s="1"/>
  <c r="V415" i="4" s="1"/>
  <c r="F415" i="4"/>
  <c r="G415" i="4" s="1"/>
  <c r="W414" i="4"/>
  <c r="S414" i="4"/>
  <c r="T414" i="4" s="1"/>
  <c r="U414" i="4" s="1"/>
  <c r="V414" i="4" s="1"/>
  <c r="F414" i="4"/>
  <c r="G414" i="4" s="1"/>
  <c r="W413" i="4"/>
  <c r="S413" i="4"/>
  <c r="T413" i="4" s="1"/>
  <c r="U413" i="4" s="1"/>
  <c r="V413" i="4" s="1"/>
  <c r="F413" i="4"/>
  <c r="G413" i="4" s="1"/>
  <c r="W412" i="4"/>
  <c r="S412" i="4"/>
  <c r="T412" i="4" s="1"/>
  <c r="U412" i="4" s="1"/>
  <c r="V412" i="4" s="1"/>
  <c r="F412" i="4"/>
  <c r="G412" i="4" s="1"/>
  <c r="W411" i="4"/>
  <c r="S411" i="4"/>
  <c r="T411" i="4" s="1"/>
  <c r="U411" i="4" s="1"/>
  <c r="V411" i="4" s="1"/>
  <c r="F411" i="4"/>
  <c r="G411" i="4" s="1"/>
  <c r="W410" i="4"/>
  <c r="S410" i="4"/>
  <c r="T410" i="4" s="1"/>
  <c r="U410" i="4" s="1"/>
  <c r="V410" i="4" s="1"/>
  <c r="F410" i="4"/>
  <c r="G410" i="4" s="1"/>
  <c r="W409" i="4"/>
  <c r="S409" i="4"/>
  <c r="T409" i="4" s="1"/>
  <c r="U409" i="4" s="1"/>
  <c r="V409" i="4" s="1"/>
  <c r="F409" i="4"/>
  <c r="G409" i="4" s="1"/>
  <c r="W408" i="4"/>
  <c r="S408" i="4"/>
  <c r="T408" i="4" s="1"/>
  <c r="U408" i="4" s="1"/>
  <c r="V408" i="4" s="1"/>
  <c r="F408" i="4"/>
  <c r="G408" i="4" s="1"/>
  <c r="W407" i="4"/>
  <c r="S407" i="4"/>
  <c r="T407" i="4" s="1"/>
  <c r="U407" i="4" s="1"/>
  <c r="V407" i="4" s="1"/>
  <c r="F407" i="4"/>
  <c r="G407" i="4" s="1"/>
  <c r="W406" i="4"/>
  <c r="S406" i="4"/>
  <c r="T406" i="4" s="1"/>
  <c r="U406" i="4" s="1"/>
  <c r="V406" i="4" s="1"/>
  <c r="F406" i="4"/>
  <c r="G406" i="4" s="1"/>
  <c r="W405" i="4"/>
  <c r="S405" i="4"/>
  <c r="T405" i="4" s="1"/>
  <c r="U405" i="4" s="1"/>
  <c r="V405" i="4" s="1"/>
  <c r="F405" i="4"/>
  <c r="G405" i="4" s="1"/>
  <c r="W404" i="4"/>
  <c r="S404" i="4"/>
  <c r="T404" i="4" s="1"/>
  <c r="U404" i="4" s="1"/>
  <c r="V404" i="4" s="1"/>
  <c r="F404" i="4"/>
  <c r="G404" i="4" s="1"/>
  <c r="W403" i="4"/>
  <c r="S403" i="4"/>
  <c r="T403" i="4" s="1"/>
  <c r="U403" i="4" s="1"/>
  <c r="V403" i="4" s="1"/>
  <c r="F403" i="4"/>
  <c r="G403" i="4" s="1"/>
  <c r="W402" i="4"/>
  <c r="S402" i="4"/>
  <c r="T402" i="4" s="1"/>
  <c r="U402" i="4" s="1"/>
  <c r="V402" i="4" s="1"/>
  <c r="F402" i="4"/>
  <c r="G402" i="4" s="1"/>
  <c r="W401" i="4"/>
  <c r="S401" i="4"/>
  <c r="T401" i="4" s="1"/>
  <c r="U401" i="4" s="1"/>
  <c r="V401" i="4" s="1"/>
  <c r="F401" i="4"/>
  <c r="G401" i="4" s="1"/>
  <c r="W400" i="4"/>
  <c r="S400" i="4"/>
  <c r="T400" i="4" s="1"/>
  <c r="U400" i="4" s="1"/>
  <c r="V400" i="4" s="1"/>
  <c r="F400" i="4"/>
  <c r="G400" i="4" s="1"/>
  <c r="W399" i="4"/>
  <c r="S399" i="4"/>
  <c r="T399" i="4" s="1"/>
  <c r="U399" i="4" s="1"/>
  <c r="V399" i="4" s="1"/>
  <c r="F399" i="4"/>
  <c r="G399" i="4" s="1"/>
  <c r="W398" i="4"/>
  <c r="S398" i="4"/>
  <c r="T398" i="4" s="1"/>
  <c r="U398" i="4" s="1"/>
  <c r="V398" i="4" s="1"/>
  <c r="F398" i="4"/>
  <c r="G398" i="4" s="1"/>
  <c r="W397" i="4"/>
  <c r="S397" i="4"/>
  <c r="T397" i="4" s="1"/>
  <c r="U397" i="4" s="1"/>
  <c r="V397" i="4" s="1"/>
  <c r="F397" i="4"/>
  <c r="G397" i="4" s="1"/>
  <c r="W396" i="4"/>
  <c r="S396" i="4"/>
  <c r="T396" i="4" s="1"/>
  <c r="U396" i="4" s="1"/>
  <c r="V396" i="4" s="1"/>
  <c r="F396" i="4"/>
  <c r="G396" i="4" s="1"/>
  <c r="W395" i="4"/>
  <c r="S395" i="4"/>
  <c r="T395" i="4" s="1"/>
  <c r="U395" i="4" s="1"/>
  <c r="V395" i="4" s="1"/>
  <c r="F395" i="4"/>
  <c r="G395" i="4" s="1"/>
  <c r="W394" i="4"/>
  <c r="S394" i="4"/>
  <c r="T394" i="4" s="1"/>
  <c r="U394" i="4" s="1"/>
  <c r="V394" i="4" s="1"/>
  <c r="F394" i="4"/>
  <c r="G394" i="4" s="1"/>
  <c r="W393" i="4"/>
  <c r="S393" i="4"/>
  <c r="T393" i="4" s="1"/>
  <c r="U393" i="4" s="1"/>
  <c r="V393" i="4" s="1"/>
  <c r="F393" i="4"/>
  <c r="G393" i="4" s="1"/>
  <c r="W392" i="4"/>
  <c r="S392" i="4"/>
  <c r="T392" i="4" s="1"/>
  <c r="U392" i="4" s="1"/>
  <c r="V392" i="4" s="1"/>
  <c r="F392" i="4"/>
  <c r="G392" i="4" s="1"/>
  <c r="W391" i="4"/>
  <c r="S391" i="4"/>
  <c r="T391" i="4" s="1"/>
  <c r="U391" i="4" s="1"/>
  <c r="V391" i="4" s="1"/>
  <c r="F391" i="4"/>
  <c r="G391" i="4" s="1"/>
  <c r="W390" i="4"/>
  <c r="S390" i="4"/>
  <c r="T390" i="4" s="1"/>
  <c r="U390" i="4" s="1"/>
  <c r="V390" i="4" s="1"/>
  <c r="F390" i="4"/>
  <c r="G390" i="4" s="1"/>
  <c r="W389" i="4"/>
  <c r="S389" i="4"/>
  <c r="T389" i="4" s="1"/>
  <c r="U389" i="4" s="1"/>
  <c r="V389" i="4" s="1"/>
  <c r="F389" i="4"/>
  <c r="G389" i="4" s="1"/>
  <c r="W388" i="4"/>
  <c r="S388" i="4"/>
  <c r="T388" i="4" s="1"/>
  <c r="U388" i="4" s="1"/>
  <c r="V388" i="4" s="1"/>
  <c r="F388" i="4"/>
  <c r="G388" i="4" s="1"/>
  <c r="W387" i="4"/>
  <c r="S387" i="4"/>
  <c r="T387" i="4" s="1"/>
  <c r="U387" i="4" s="1"/>
  <c r="V387" i="4" s="1"/>
  <c r="F387" i="4"/>
  <c r="G387" i="4" s="1"/>
  <c r="W386" i="4"/>
  <c r="S386" i="4"/>
  <c r="T386" i="4" s="1"/>
  <c r="U386" i="4" s="1"/>
  <c r="V386" i="4" s="1"/>
  <c r="F386" i="4"/>
  <c r="G386" i="4" s="1"/>
  <c r="W385" i="4"/>
  <c r="S385" i="4"/>
  <c r="T385" i="4" s="1"/>
  <c r="U385" i="4" s="1"/>
  <c r="V385" i="4" s="1"/>
  <c r="F385" i="4"/>
  <c r="G385" i="4" s="1"/>
  <c r="W384" i="4"/>
  <c r="S384" i="4"/>
  <c r="T384" i="4" s="1"/>
  <c r="U384" i="4" s="1"/>
  <c r="V384" i="4" s="1"/>
  <c r="F384" i="4"/>
  <c r="G384" i="4" s="1"/>
  <c r="W383" i="4"/>
  <c r="S383" i="4"/>
  <c r="T383" i="4" s="1"/>
  <c r="U383" i="4" s="1"/>
  <c r="V383" i="4" s="1"/>
  <c r="F383" i="4"/>
  <c r="G383" i="4" s="1"/>
  <c r="W382" i="4"/>
  <c r="S382" i="4"/>
  <c r="T382" i="4" s="1"/>
  <c r="U382" i="4" s="1"/>
  <c r="V382" i="4" s="1"/>
  <c r="F382" i="4"/>
  <c r="G382" i="4" s="1"/>
  <c r="W381" i="4"/>
  <c r="S381" i="4"/>
  <c r="T381" i="4" s="1"/>
  <c r="U381" i="4" s="1"/>
  <c r="V381" i="4" s="1"/>
  <c r="F381" i="4"/>
  <c r="G381" i="4" s="1"/>
  <c r="W380" i="4"/>
  <c r="S380" i="4"/>
  <c r="T380" i="4" s="1"/>
  <c r="U380" i="4" s="1"/>
  <c r="V380" i="4" s="1"/>
  <c r="F380" i="4"/>
  <c r="G380" i="4" s="1"/>
  <c r="W379" i="4"/>
  <c r="S379" i="4"/>
  <c r="T379" i="4" s="1"/>
  <c r="U379" i="4" s="1"/>
  <c r="V379" i="4" s="1"/>
  <c r="F379" i="4"/>
  <c r="G379" i="4" s="1"/>
  <c r="W378" i="4"/>
  <c r="S378" i="4"/>
  <c r="T378" i="4" s="1"/>
  <c r="U378" i="4" s="1"/>
  <c r="V378" i="4" s="1"/>
  <c r="F378" i="4"/>
  <c r="G378" i="4" s="1"/>
  <c r="W377" i="4"/>
  <c r="S377" i="4"/>
  <c r="T377" i="4" s="1"/>
  <c r="U377" i="4" s="1"/>
  <c r="V377" i="4" s="1"/>
  <c r="F377" i="4"/>
  <c r="G377" i="4" s="1"/>
  <c r="W376" i="4"/>
  <c r="S376" i="4"/>
  <c r="T376" i="4" s="1"/>
  <c r="U376" i="4" s="1"/>
  <c r="V376" i="4" s="1"/>
  <c r="W375" i="4"/>
  <c r="S375" i="4"/>
  <c r="T375" i="4" s="1"/>
  <c r="U375" i="4" s="1"/>
  <c r="V375" i="4" s="1"/>
  <c r="F375" i="4"/>
  <c r="G375" i="4" s="1"/>
  <c r="W374" i="4"/>
  <c r="S374" i="4"/>
  <c r="T374" i="4" s="1"/>
  <c r="U374" i="4" s="1"/>
  <c r="V374" i="4" s="1"/>
  <c r="F374" i="4"/>
  <c r="G374" i="4" s="1"/>
  <c r="W373" i="4"/>
  <c r="S373" i="4"/>
  <c r="T373" i="4" s="1"/>
  <c r="U373" i="4" s="1"/>
  <c r="V373" i="4" s="1"/>
  <c r="F373" i="4"/>
  <c r="G373" i="4" s="1"/>
  <c r="W372" i="4"/>
  <c r="S372" i="4"/>
  <c r="T372" i="4" s="1"/>
  <c r="U372" i="4" s="1"/>
  <c r="V372" i="4" s="1"/>
  <c r="F372" i="4"/>
  <c r="G372" i="4" s="1"/>
  <c r="W371" i="4"/>
  <c r="S371" i="4"/>
  <c r="T371" i="4" s="1"/>
  <c r="U371" i="4" s="1"/>
  <c r="V371" i="4" s="1"/>
  <c r="F371" i="4"/>
  <c r="G371" i="4" s="1"/>
  <c r="W370" i="4"/>
  <c r="S370" i="4"/>
  <c r="T370" i="4" s="1"/>
  <c r="U370" i="4" s="1"/>
  <c r="V370" i="4" s="1"/>
  <c r="F370" i="4"/>
  <c r="G370" i="4" s="1"/>
  <c r="W369" i="4"/>
  <c r="S369" i="4"/>
  <c r="T369" i="4" s="1"/>
  <c r="U369" i="4" s="1"/>
  <c r="V369" i="4" s="1"/>
  <c r="F369" i="4"/>
  <c r="G369" i="4" s="1"/>
  <c r="W368" i="4"/>
  <c r="S368" i="4"/>
  <c r="T368" i="4" s="1"/>
  <c r="U368" i="4" s="1"/>
  <c r="V368" i="4" s="1"/>
  <c r="F368" i="4"/>
  <c r="G368" i="4" s="1"/>
  <c r="W367" i="4"/>
  <c r="S367" i="4"/>
  <c r="T367" i="4" s="1"/>
  <c r="U367" i="4" s="1"/>
  <c r="V367" i="4" s="1"/>
  <c r="F367" i="4"/>
  <c r="G367" i="4" s="1"/>
  <c r="W366" i="4"/>
  <c r="S366" i="4"/>
  <c r="T366" i="4" s="1"/>
  <c r="U366" i="4" s="1"/>
  <c r="V366" i="4" s="1"/>
  <c r="F366" i="4"/>
  <c r="G366" i="4" s="1"/>
  <c r="W365" i="4"/>
  <c r="S365" i="4"/>
  <c r="T365" i="4" s="1"/>
  <c r="U365" i="4" s="1"/>
  <c r="V365" i="4" s="1"/>
  <c r="F365" i="4"/>
  <c r="G365" i="4" s="1"/>
  <c r="W364" i="4"/>
  <c r="S364" i="4"/>
  <c r="T364" i="4" s="1"/>
  <c r="U364" i="4" s="1"/>
  <c r="V364" i="4" s="1"/>
  <c r="F364" i="4"/>
  <c r="G364" i="4" s="1"/>
  <c r="W363" i="4"/>
  <c r="S363" i="4"/>
  <c r="T363" i="4" s="1"/>
  <c r="U363" i="4" s="1"/>
  <c r="V363" i="4" s="1"/>
  <c r="F363" i="4"/>
  <c r="G363" i="4" s="1"/>
  <c r="W362" i="4"/>
  <c r="S362" i="4"/>
  <c r="T362" i="4" s="1"/>
  <c r="U362" i="4" s="1"/>
  <c r="V362" i="4" s="1"/>
  <c r="W361" i="4"/>
  <c r="S361" i="4"/>
  <c r="T361" i="4" s="1"/>
  <c r="U361" i="4" s="1"/>
  <c r="V361" i="4" s="1"/>
  <c r="F361" i="4"/>
  <c r="G361" i="4" s="1"/>
  <c r="W360" i="4"/>
  <c r="S360" i="4"/>
  <c r="T360" i="4" s="1"/>
  <c r="U360" i="4" s="1"/>
  <c r="V360" i="4" s="1"/>
  <c r="W359" i="4"/>
  <c r="S359" i="4"/>
  <c r="T359" i="4" s="1"/>
  <c r="U359" i="4" s="1"/>
  <c r="V359" i="4" s="1"/>
  <c r="F359" i="4"/>
  <c r="G359" i="4" s="1"/>
  <c r="W358" i="4"/>
  <c r="S358" i="4"/>
  <c r="T358" i="4" s="1"/>
  <c r="U358" i="4" s="1"/>
  <c r="V358" i="4" s="1"/>
  <c r="F358" i="4"/>
  <c r="G358" i="4" s="1"/>
  <c r="W357" i="4"/>
  <c r="S357" i="4"/>
  <c r="T357" i="4" s="1"/>
  <c r="U357" i="4" s="1"/>
  <c r="V357" i="4" s="1"/>
  <c r="F357" i="4"/>
  <c r="G357" i="4" s="1"/>
  <c r="W356" i="4"/>
  <c r="S356" i="4"/>
  <c r="T356" i="4" s="1"/>
  <c r="U356" i="4" s="1"/>
  <c r="V356" i="4" s="1"/>
  <c r="F356" i="4"/>
  <c r="G356" i="4" s="1"/>
  <c r="W355" i="4"/>
  <c r="S355" i="4"/>
  <c r="T355" i="4" s="1"/>
  <c r="U355" i="4" s="1"/>
  <c r="V355" i="4" s="1"/>
  <c r="F355" i="4"/>
  <c r="G355" i="4" s="1"/>
  <c r="W354" i="4"/>
  <c r="S354" i="4"/>
  <c r="T354" i="4" s="1"/>
  <c r="U354" i="4" s="1"/>
  <c r="V354" i="4" s="1"/>
  <c r="F354" i="4"/>
  <c r="G354" i="4" s="1"/>
  <c r="W353" i="4"/>
  <c r="S353" i="4"/>
  <c r="T353" i="4" s="1"/>
  <c r="U353" i="4" s="1"/>
  <c r="V353" i="4" s="1"/>
  <c r="F353" i="4"/>
  <c r="G353" i="4" s="1"/>
  <c r="W352" i="4"/>
  <c r="S352" i="4"/>
  <c r="T352" i="4" s="1"/>
  <c r="U352" i="4" s="1"/>
  <c r="V352" i="4" s="1"/>
  <c r="F352" i="4"/>
  <c r="G352" i="4" s="1"/>
  <c r="W351" i="4"/>
  <c r="S351" i="4"/>
  <c r="T351" i="4" s="1"/>
  <c r="U351" i="4" s="1"/>
  <c r="V351" i="4" s="1"/>
  <c r="F351" i="4"/>
  <c r="G351" i="4" s="1"/>
  <c r="W350" i="4"/>
  <c r="S350" i="4"/>
  <c r="T350" i="4" s="1"/>
  <c r="U350" i="4" s="1"/>
  <c r="V350" i="4" s="1"/>
  <c r="F350" i="4"/>
  <c r="G350" i="4" s="1"/>
  <c r="W349" i="4"/>
  <c r="S349" i="4"/>
  <c r="T349" i="4" s="1"/>
  <c r="U349" i="4" s="1"/>
  <c r="V349" i="4" s="1"/>
  <c r="F349" i="4"/>
  <c r="G349" i="4" s="1"/>
  <c r="W348" i="4"/>
  <c r="S348" i="4"/>
  <c r="T348" i="4" s="1"/>
  <c r="U348" i="4" s="1"/>
  <c r="V348" i="4" s="1"/>
  <c r="F348" i="4"/>
  <c r="G348" i="4" s="1"/>
  <c r="W347" i="4"/>
  <c r="S347" i="4"/>
  <c r="T347" i="4" s="1"/>
  <c r="U347" i="4" s="1"/>
  <c r="V347" i="4" s="1"/>
  <c r="F347" i="4"/>
  <c r="G347" i="4" s="1"/>
  <c r="W346" i="4"/>
  <c r="S346" i="4"/>
  <c r="T346" i="4" s="1"/>
  <c r="U346" i="4" s="1"/>
  <c r="V346" i="4" s="1"/>
  <c r="F346" i="4"/>
  <c r="G346" i="4" s="1"/>
  <c r="W345" i="4"/>
  <c r="S345" i="4"/>
  <c r="T345" i="4" s="1"/>
  <c r="U345" i="4" s="1"/>
  <c r="V345" i="4" s="1"/>
  <c r="F345" i="4"/>
  <c r="G345" i="4" s="1"/>
  <c r="W344" i="4"/>
  <c r="S344" i="4"/>
  <c r="T344" i="4" s="1"/>
  <c r="U344" i="4" s="1"/>
  <c r="V344" i="4" s="1"/>
  <c r="F344" i="4"/>
  <c r="G344" i="4" s="1"/>
  <c r="W343" i="4"/>
  <c r="S343" i="4"/>
  <c r="T343" i="4" s="1"/>
  <c r="U343" i="4" s="1"/>
  <c r="V343" i="4" s="1"/>
  <c r="F343" i="4"/>
  <c r="G343" i="4" s="1"/>
  <c r="W342" i="4"/>
  <c r="S342" i="4"/>
  <c r="T342" i="4" s="1"/>
  <c r="U342" i="4" s="1"/>
  <c r="V342" i="4" s="1"/>
  <c r="F342" i="4"/>
  <c r="G342" i="4" s="1"/>
  <c r="W341" i="4"/>
  <c r="S341" i="4"/>
  <c r="T341" i="4" s="1"/>
  <c r="U341" i="4" s="1"/>
  <c r="V341" i="4" s="1"/>
  <c r="F341" i="4"/>
  <c r="G341" i="4" s="1"/>
  <c r="W340" i="4"/>
  <c r="S340" i="4"/>
  <c r="T340" i="4" s="1"/>
  <c r="U340" i="4" s="1"/>
  <c r="V340" i="4" s="1"/>
  <c r="F340" i="4"/>
  <c r="G340" i="4" s="1"/>
  <c r="W339" i="4"/>
  <c r="S339" i="4"/>
  <c r="T339" i="4" s="1"/>
  <c r="U339" i="4" s="1"/>
  <c r="V339" i="4" s="1"/>
  <c r="F339" i="4"/>
  <c r="G339" i="4" s="1"/>
  <c r="W338" i="4"/>
  <c r="S338" i="4"/>
  <c r="T338" i="4" s="1"/>
  <c r="U338" i="4" s="1"/>
  <c r="V338" i="4" s="1"/>
  <c r="F338" i="4"/>
  <c r="G338" i="4" s="1"/>
  <c r="W337" i="4"/>
  <c r="S337" i="4"/>
  <c r="T337" i="4" s="1"/>
  <c r="U337" i="4" s="1"/>
  <c r="V337" i="4" s="1"/>
  <c r="F337" i="4"/>
  <c r="G337" i="4" s="1"/>
  <c r="W336" i="4"/>
  <c r="S336" i="4"/>
  <c r="T336" i="4" s="1"/>
  <c r="U336" i="4" s="1"/>
  <c r="V336" i="4" s="1"/>
  <c r="F336" i="4"/>
  <c r="G336" i="4" s="1"/>
  <c r="W335" i="4"/>
  <c r="S335" i="4"/>
  <c r="T335" i="4" s="1"/>
  <c r="U335" i="4" s="1"/>
  <c r="V335" i="4" s="1"/>
  <c r="F335" i="4"/>
  <c r="G335" i="4" s="1"/>
  <c r="W334" i="4"/>
  <c r="S334" i="4"/>
  <c r="T334" i="4" s="1"/>
  <c r="U334" i="4" s="1"/>
  <c r="V334" i="4" s="1"/>
  <c r="F334" i="4"/>
  <c r="G334" i="4" s="1"/>
  <c r="W333" i="4"/>
  <c r="S333" i="4"/>
  <c r="T333" i="4" s="1"/>
  <c r="U333" i="4" s="1"/>
  <c r="V333" i="4" s="1"/>
  <c r="F333" i="4"/>
  <c r="G333" i="4" s="1"/>
  <c r="W332" i="4"/>
  <c r="S332" i="4"/>
  <c r="T332" i="4" s="1"/>
  <c r="U332" i="4" s="1"/>
  <c r="V332" i="4" s="1"/>
  <c r="F332" i="4"/>
  <c r="G332" i="4" s="1"/>
  <c r="W331" i="4"/>
  <c r="S331" i="4"/>
  <c r="T331" i="4" s="1"/>
  <c r="U331" i="4" s="1"/>
  <c r="V331" i="4" s="1"/>
  <c r="F331" i="4"/>
  <c r="G331" i="4" s="1"/>
  <c r="W330" i="4"/>
  <c r="S330" i="4"/>
  <c r="T330" i="4" s="1"/>
  <c r="U330" i="4" s="1"/>
  <c r="V330" i="4" s="1"/>
  <c r="F330" i="4"/>
  <c r="G330" i="4" s="1"/>
  <c r="W329" i="4"/>
  <c r="S329" i="4"/>
  <c r="T329" i="4" s="1"/>
  <c r="U329" i="4" s="1"/>
  <c r="V329" i="4" s="1"/>
  <c r="F329" i="4"/>
  <c r="G329" i="4" s="1"/>
  <c r="W328" i="4"/>
  <c r="S328" i="4"/>
  <c r="T328" i="4" s="1"/>
  <c r="U328" i="4" s="1"/>
  <c r="V328" i="4" s="1"/>
  <c r="F328" i="4"/>
  <c r="G328" i="4" s="1"/>
  <c r="W327" i="4"/>
  <c r="S327" i="4"/>
  <c r="T327" i="4" s="1"/>
  <c r="U327" i="4" s="1"/>
  <c r="V327" i="4" s="1"/>
  <c r="F327" i="4"/>
  <c r="G327" i="4" s="1"/>
  <c r="W326" i="4"/>
  <c r="S326" i="4"/>
  <c r="T326" i="4" s="1"/>
  <c r="U326" i="4" s="1"/>
  <c r="V326" i="4" s="1"/>
  <c r="W325" i="4"/>
  <c r="S325" i="4"/>
  <c r="T325" i="4" s="1"/>
  <c r="U325" i="4" s="1"/>
  <c r="V325" i="4" s="1"/>
  <c r="F325" i="4"/>
  <c r="G325" i="4" s="1"/>
  <c r="W324" i="4"/>
  <c r="S324" i="4"/>
  <c r="T324" i="4" s="1"/>
  <c r="U324" i="4" s="1"/>
  <c r="V324" i="4" s="1"/>
  <c r="F324" i="4"/>
  <c r="G324" i="4" s="1"/>
  <c r="W323" i="4"/>
  <c r="S323" i="4"/>
  <c r="T323" i="4" s="1"/>
  <c r="U323" i="4" s="1"/>
  <c r="V323" i="4" s="1"/>
  <c r="F323" i="4"/>
  <c r="G323" i="4" s="1"/>
  <c r="W322" i="4"/>
  <c r="S322" i="4"/>
  <c r="T322" i="4" s="1"/>
  <c r="U322" i="4" s="1"/>
  <c r="V322" i="4" s="1"/>
  <c r="F322" i="4"/>
  <c r="G322" i="4" s="1"/>
  <c r="W321" i="4"/>
  <c r="S321" i="4"/>
  <c r="T321" i="4" s="1"/>
  <c r="U321" i="4" s="1"/>
  <c r="V321" i="4" s="1"/>
  <c r="F321" i="4"/>
  <c r="G321" i="4" s="1"/>
  <c r="W320" i="4"/>
  <c r="S320" i="4"/>
  <c r="T320" i="4" s="1"/>
  <c r="U320" i="4" s="1"/>
  <c r="V320" i="4" s="1"/>
  <c r="F320" i="4"/>
  <c r="G320" i="4" s="1"/>
  <c r="W319" i="4"/>
  <c r="S319" i="4"/>
  <c r="T319" i="4" s="1"/>
  <c r="U319" i="4" s="1"/>
  <c r="V319" i="4" s="1"/>
  <c r="F319" i="4"/>
  <c r="G319" i="4" s="1"/>
  <c r="W318" i="4"/>
  <c r="S318" i="4"/>
  <c r="T318" i="4" s="1"/>
  <c r="U318" i="4" s="1"/>
  <c r="V318" i="4" s="1"/>
  <c r="F318" i="4"/>
  <c r="G318" i="4" s="1"/>
  <c r="W317" i="4"/>
  <c r="S317" i="4"/>
  <c r="T317" i="4" s="1"/>
  <c r="U317" i="4" s="1"/>
  <c r="V317" i="4" s="1"/>
  <c r="F317" i="4"/>
  <c r="G317" i="4" s="1"/>
  <c r="W316" i="4"/>
  <c r="S316" i="4"/>
  <c r="T316" i="4" s="1"/>
  <c r="U316" i="4" s="1"/>
  <c r="V316" i="4" s="1"/>
  <c r="F316" i="4"/>
  <c r="G316" i="4" s="1"/>
  <c r="W315" i="4"/>
  <c r="S315" i="4"/>
  <c r="T315" i="4" s="1"/>
  <c r="U315" i="4" s="1"/>
  <c r="V315" i="4" s="1"/>
  <c r="F315" i="4"/>
  <c r="G315" i="4" s="1"/>
  <c r="W314" i="4"/>
  <c r="S314" i="4"/>
  <c r="T314" i="4" s="1"/>
  <c r="U314" i="4" s="1"/>
  <c r="V314" i="4" s="1"/>
  <c r="F314" i="4"/>
  <c r="G314" i="4" s="1"/>
  <c r="W313" i="4"/>
  <c r="S313" i="4"/>
  <c r="T313" i="4" s="1"/>
  <c r="U313" i="4" s="1"/>
  <c r="V313" i="4" s="1"/>
  <c r="F313" i="4"/>
  <c r="G313" i="4" s="1"/>
  <c r="W312" i="4"/>
  <c r="S312" i="4"/>
  <c r="T312" i="4" s="1"/>
  <c r="U312" i="4" s="1"/>
  <c r="V312" i="4" s="1"/>
  <c r="F312" i="4"/>
  <c r="G312" i="4" s="1"/>
  <c r="W311" i="4"/>
  <c r="S311" i="4"/>
  <c r="T311" i="4" s="1"/>
  <c r="U311" i="4" s="1"/>
  <c r="V311" i="4" s="1"/>
  <c r="F311" i="4"/>
  <c r="G311" i="4" s="1"/>
  <c r="W310" i="4"/>
  <c r="S310" i="4"/>
  <c r="T310" i="4" s="1"/>
  <c r="U310" i="4" s="1"/>
  <c r="V310" i="4" s="1"/>
  <c r="F310" i="4"/>
  <c r="G310" i="4" s="1"/>
  <c r="W309" i="4"/>
  <c r="S309" i="4"/>
  <c r="T309" i="4" s="1"/>
  <c r="U309" i="4" s="1"/>
  <c r="V309" i="4" s="1"/>
  <c r="F309" i="4"/>
  <c r="G309" i="4" s="1"/>
  <c r="W308" i="4"/>
  <c r="S308" i="4"/>
  <c r="T308" i="4" s="1"/>
  <c r="U308" i="4" s="1"/>
  <c r="V308" i="4" s="1"/>
  <c r="F308" i="4"/>
  <c r="G308" i="4" s="1"/>
  <c r="W307" i="4"/>
  <c r="S307" i="4"/>
  <c r="T307" i="4" s="1"/>
  <c r="U307" i="4" s="1"/>
  <c r="V307" i="4" s="1"/>
  <c r="F307" i="4"/>
  <c r="G307" i="4" s="1"/>
  <c r="W306" i="4"/>
  <c r="S306" i="4"/>
  <c r="T306" i="4" s="1"/>
  <c r="U306" i="4" s="1"/>
  <c r="V306" i="4" s="1"/>
  <c r="F306" i="4"/>
  <c r="G306" i="4" s="1"/>
  <c r="W305" i="4"/>
  <c r="S305" i="4"/>
  <c r="T305" i="4" s="1"/>
  <c r="U305" i="4" s="1"/>
  <c r="V305" i="4" s="1"/>
  <c r="F305" i="4"/>
  <c r="G305" i="4" s="1"/>
  <c r="W304" i="4"/>
  <c r="S304" i="4"/>
  <c r="T304" i="4" s="1"/>
  <c r="U304" i="4" s="1"/>
  <c r="V304" i="4" s="1"/>
  <c r="F304" i="4"/>
  <c r="G304" i="4" s="1"/>
  <c r="W303" i="4"/>
  <c r="S303" i="4"/>
  <c r="T303" i="4" s="1"/>
  <c r="U303" i="4" s="1"/>
  <c r="V303" i="4" s="1"/>
  <c r="F303" i="4"/>
  <c r="G303" i="4" s="1"/>
  <c r="W302" i="4"/>
  <c r="S302" i="4"/>
  <c r="T302" i="4" s="1"/>
  <c r="U302" i="4" s="1"/>
  <c r="V302" i="4" s="1"/>
  <c r="F302" i="4"/>
  <c r="G302" i="4" s="1"/>
  <c r="W301" i="4"/>
  <c r="S301" i="4"/>
  <c r="T301" i="4" s="1"/>
  <c r="U301" i="4" s="1"/>
  <c r="V301" i="4" s="1"/>
  <c r="F301" i="4"/>
  <c r="G301" i="4" s="1"/>
  <c r="W300" i="4"/>
  <c r="S300" i="4"/>
  <c r="T300" i="4" s="1"/>
  <c r="U300" i="4" s="1"/>
  <c r="V300" i="4" s="1"/>
  <c r="F300" i="4"/>
  <c r="G300" i="4" s="1"/>
  <c r="W299" i="4"/>
  <c r="S299" i="4"/>
  <c r="T299" i="4" s="1"/>
  <c r="U299" i="4" s="1"/>
  <c r="V299" i="4" s="1"/>
  <c r="F299" i="4"/>
  <c r="G299" i="4" s="1"/>
  <c r="W298" i="4"/>
  <c r="S298" i="4"/>
  <c r="T298" i="4" s="1"/>
  <c r="U298" i="4" s="1"/>
  <c r="V298" i="4" s="1"/>
  <c r="F298" i="4"/>
  <c r="G298" i="4" s="1"/>
  <c r="W297" i="4"/>
  <c r="S297" i="4"/>
  <c r="T297" i="4" s="1"/>
  <c r="U297" i="4" s="1"/>
  <c r="V297" i="4" s="1"/>
  <c r="F297" i="4"/>
  <c r="G297" i="4" s="1"/>
  <c r="W296" i="4"/>
  <c r="S296" i="4"/>
  <c r="T296" i="4" s="1"/>
  <c r="U296" i="4" s="1"/>
  <c r="V296" i="4" s="1"/>
  <c r="F296" i="4"/>
  <c r="G296" i="4" s="1"/>
  <c r="W295" i="4"/>
  <c r="S295" i="4"/>
  <c r="T295" i="4" s="1"/>
  <c r="U295" i="4" s="1"/>
  <c r="V295" i="4" s="1"/>
  <c r="F295" i="4"/>
  <c r="G295" i="4" s="1"/>
  <c r="W294" i="4"/>
  <c r="S294" i="4"/>
  <c r="T294" i="4" s="1"/>
  <c r="U294" i="4" s="1"/>
  <c r="V294" i="4" s="1"/>
  <c r="F294" i="4"/>
  <c r="G294" i="4" s="1"/>
  <c r="W293" i="4"/>
  <c r="S293" i="4"/>
  <c r="T293" i="4" s="1"/>
  <c r="U293" i="4" s="1"/>
  <c r="V293" i="4" s="1"/>
  <c r="F293" i="4"/>
  <c r="G293" i="4" s="1"/>
  <c r="W292" i="4"/>
  <c r="S292" i="4"/>
  <c r="T292" i="4" s="1"/>
  <c r="U292" i="4" s="1"/>
  <c r="V292" i="4" s="1"/>
  <c r="F292" i="4"/>
  <c r="G292" i="4" s="1"/>
  <c r="W291" i="4"/>
  <c r="S291" i="4"/>
  <c r="T291" i="4" s="1"/>
  <c r="U291" i="4" s="1"/>
  <c r="V291" i="4" s="1"/>
  <c r="F291" i="4"/>
  <c r="G291" i="4" s="1"/>
  <c r="W290" i="4"/>
  <c r="S290" i="4"/>
  <c r="T290" i="4" s="1"/>
  <c r="U290" i="4" s="1"/>
  <c r="V290" i="4" s="1"/>
  <c r="F290" i="4"/>
  <c r="G290" i="4" s="1"/>
  <c r="W289" i="4"/>
  <c r="S289" i="4"/>
  <c r="T289" i="4" s="1"/>
  <c r="U289" i="4" s="1"/>
  <c r="V289" i="4" s="1"/>
  <c r="F289" i="4"/>
  <c r="G289" i="4" s="1"/>
  <c r="W288" i="4"/>
  <c r="S288" i="4"/>
  <c r="T288" i="4" s="1"/>
  <c r="U288" i="4" s="1"/>
  <c r="V288" i="4" s="1"/>
  <c r="F288" i="4"/>
  <c r="G288" i="4" s="1"/>
  <c r="W287" i="4"/>
  <c r="S287" i="4"/>
  <c r="T287" i="4" s="1"/>
  <c r="U287" i="4" s="1"/>
  <c r="V287" i="4" s="1"/>
  <c r="F287" i="4"/>
  <c r="G287" i="4" s="1"/>
  <c r="W286" i="4"/>
  <c r="S286" i="4"/>
  <c r="T286" i="4" s="1"/>
  <c r="U286" i="4" s="1"/>
  <c r="V286" i="4" s="1"/>
  <c r="F286" i="4"/>
  <c r="G286" i="4" s="1"/>
  <c r="W285" i="4"/>
  <c r="S285" i="4"/>
  <c r="T285" i="4" s="1"/>
  <c r="U285" i="4" s="1"/>
  <c r="V285" i="4" s="1"/>
  <c r="F285" i="4"/>
  <c r="G285" i="4" s="1"/>
  <c r="W284" i="4"/>
  <c r="S284" i="4"/>
  <c r="T284" i="4" s="1"/>
  <c r="U284" i="4" s="1"/>
  <c r="V284" i="4" s="1"/>
  <c r="F284" i="4"/>
  <c r="G284" i="4" s="1"/>
  <c r="W283" i="4"/>
  <c r="S283" i="4"/>
  <c r="T283" i="4" s="1"/>
  <c r="U283" i="4" s="1"/>
  <c r="V283" i="4" s="1"/>
  <c r="F283" i="4"/>
  <c r="G283" i="4" s="1"/>
  <c r="W282" i="4"/>
  <c r="S282" i="4"/>
  <c r="T282" i="4" s="1"/>
  <c r="U282" i="4" s="1"/>
  <c r="V282" i="4" s="1"/>
  <c r="F282" i="4"/>
  <c r="G282" i="4" s="1"/>
  <c r="W281" i="4"/>
  <c r="S281" i="4"/>
  <c r="T281" i="4" s="1"/>
  <c r="U281" i="4" s="1"/>
  <c r="V281" i="4" s="1"/>
  <c r="F281" i="4"/>
  <c r="G281" i="4" s="1"/>
  <c r="W280" i="4"/>
  <c r="S280" i="4"/>
  <c r="T280" i="4" s="1"/>
  <c r="U280" i="4" s="1"/>
  <c r="V280" i="4" s="1"/>
  <c r="F280" i="4"/>
  <c r="G280" i="4" s="1"/>
  <c r="W279" i="4"/>
  <c r="S279" i="4"/>
  <c r="T279" i="4" s="1"/>
  <c r="U279" i="4" s="1"/>
  <c r="V279" i="4" s="1"/>
  <c r="F279" i="4"/>
  <c r="G279" i="4" s="1"/>
  <c r="W278" i="4"/>
  <c r="S278" i="4"/>
  <c r="T278" i="4" s="1"/>
  <c r="U278" i="4" s="1"/>
  <c r="V278" i="4" s="1"/>
  <c r="F278" i="4"/>
  <c r="G278" i="4" s="1"/>
  <c r="W277" i="4"/>
  <c r="S277" i="4"/>
  <c r="T277" i="4" s="1"/>
  <c r="U277" i="4" s="1"/>
  <c r="V277" i="4" s="1"/>
  <c r="F277" i="4"/>
  <c r="G277" i="4" s="1"/>
  <c r="W276" i="4"/>
  <c r="S276" i="4"/>
  <c r="T276" i="4" s="1"/>
  <c r="U276" i="4" s="1"/>
  <c r="V276" i="4" s="1"/>
  <c r="F276" i="4"/>
  <c r="G276" i="4" s="1"/>
  <c r="W275" i="4"/>
  <c r="S275" i="4"/>
  <c r="T275" i="4" s="1"/>
  <c r="U275" i="4" s="1"/>
  <c r="V275" i="4" s="1"/>
  <c r="F275" i="4"/>
  <c r="G275" i="4" s="1"/>
  <c r="W274" i="4"/>
  <c r="S274" i="4"/>
  <c r="T274" i="4" s="1"/>
  <c r="U274" i="4" s="1"/>
  <c r="V274" i="4" s="1"/>
  <c r="F274" i="4"/>
  <c r="G274" i="4" s="1"/>
  <c r="W273" i="4"/>
  <c r="S273" i="4"/>
  <c r="T273" i="4" s="1"/>
  <c r="U273" i="4" s="1"/>
  <c r="V273" i="4" s="1"/>
  <c r="F273" i="4"/>
  <c r="G273" i="4" s="1"/>
  <c r="W272" i="4"/>
  <c r="S272" i="4"/>
  <c r="T272" i="4" s="1"/>
  <c r="U272" i="4" s="1"/>
  <c r="V272" i="4" s="1"/>
  <c r="F272" i="4"/>
  <c r="G272" i="4" s="1"/>
  <c r="W271" i="4"/>
  <c r="S271" i="4"/>
  <c r="T271" i="4" s="1"/>
  <c r="U271" i="4" s="1"/>
  <c r="V271" i="4" s="1"/>
  <c r="F271" i="4"/>
  <c r="G271" i="4" s="1"/>
  <c r="W270" i="4"/>
  <c r="S270" i="4"/>
  <c r="T270" i="4" s="1"/>
  <c r="U270" i="4" s="1"/>
  <c r="V270" i="4" s="1"/>
  <c r="F270" i="4"/>
  <c r="G270" i="4" s="1"/>
  <c r="W269" i="4"/>
  <c r="S269" i="4"/>
  <c r="T269" i="4" s="1"/>
  <c r="U269" i="4" s="1"/>
  <c r="V269" i="4" s="1"/>
  <c r="F269" i="4"/>
  <c r="G269" i="4" s="1"/>
  <c r="W268" i="4"/>
  <c r="S268" i="4"/>
  <c r="T268" i="4" s="1"/>
  <c r="U268" i="4" s="1"/>
  <c r="V268" i="4" s="1"/>
  <c r="F268" i="4"/>
  <c r="G268" i="4" s="1"/>
  <c r="W267" i="4"/>
  <c r="S267" i="4"/>
  <c r="T267" i="4" s="1"/>
  <c r="U267" i="4" s="1"/>
  <c r="V267" i="4" s="1"/>
  <c r="F267" i="4"/>
  <c r="G267" i="4" s="1"/>
  <c r="W266" i="4"/>
  <c r="S266" i="4"/>
  <c r="T266" i="4" s="1"/>
  <c r="U266" i="4" s="1"/>
  <c r="V266" i="4" s="1"/>
  <c r="F266" i="4"/>
  <c r="G266" i="4" s="1"/>
  <c r="W265" i="4"/>
  <c r="S265" i="4"/>
  <c r="T265" i="4" s="1"/>
  <c r="U265" i="4" s="1"/>
  <c r="V265" i="4" s="1"/>
  <c r="F265" i="4"/>
  <c r="G265" i="4" s="1"/>
  <c r="W264" i="4"/>
  <c r="S264" i="4"/>
  <c r="T264" i="4" s="1"/>
  <c r="U264" i="4" s="1"/>
  <c r="V264" i="4" s="1"/>
  <c r="F264" i="4"/>
  <c r="G264" i="4" s="1"/>
  <c r="W263" i="4"/>
  <c r="S263" i="4"/>
  <c r="T263" i="4" s="1"/>
  <c r="U263" i="4" s="1"/>
  <c r="V263" i="4" s="1"/>
  <c r="F263" i="4"/>
  <c r="G263" i="4" s="1"/>
  <c r="W262" i="4"/>
  <c r="S262" i="4"/>
  <c r="T262" i="4" s="1"/>
  <c r="U262" i="4" s="1"/>
  <c r="V262" i="4" s="1"/>
  <c r="F262" i="4"/>
  <c r="G262" i="4" s="1"/>
  <c r="W261" i="4"/>
  <c r="S261" i="4"/>
  <c r="T261" i="4" s="1"/>
  <c r="U261" i="4" s="1"/>
  <c r="V261" i="4" s="1"/>
  <c r="F261" i="4"/>
  <c r="G261" i="4" s="1"/>
  <c r="W260" i="4"/>
  <c r="S260" i="4"/>
  <c r="T260" i="4" s="1"/>
  <c r="U260" i="4" s="1"/>
  <c r="V260" i="4" s="1"/>
  <c r="F260" i="4"/>
  <c r="G260" i="4" s="1"/>
  <c r="W259" i="4"/>
  <c r="S259" i="4"/>
  <c r="T259" i="4" s="1"/>
  <c r="U259" i="4" s="1"/>
  <c r="V259" i="4" s="1"/>
  <c r="F259" i="4"/>
  <c r="G259" i="4" s="1"/>
  <c r="W258" i="4"/>
  <c r="S258" i="4"/>
  <c r="T258" i="4" s="1"/>
  <c r="U258" i="4" s="1"/>
  <c r="V258" i="4" s="1"/>
  <c r="F258" i="4"/>
  <c r="G258" i="4" s="1"/>
  <c r="W257" i="4"/>
  <c r="S257" i="4"/>
  <c r="T257" i="4" s="1"/>
  <c r="U257" i="4" s="1"/>
  <c r="V257" i="4" s="1"/>
  <c r="F257" i="4"/>
  <c r="G257" i="4" s="1"/>
  <c r="W256" i="4"/>
  <c r="S256" i="4"/>
  <c r="T256" i="4" s="1"/>
  <c r="U256" i="4" s="1"/>
  <c r="V256" i="4" s="1"/>
  <c r="F256" i="4"/>
  <c r="G256" i="4" s="1"/>
  <c r="W255" i="4"/>
  <c r="S255" i="4"/>
  <c r="T255" i="4" s="1"/>
  <c r="U255" i="4" s="1"/>
  <c r="V255" i="4" s="1"/>
  <c r="F255" i="4"/>
  <c r="G255" i="4" s="1"/>
  <c r="W254" i="4"/>
  <c r="S254" i="4"/>
  <c r="T254" i="4" s="1"/>
  <c r="U254" i="4" s="1"/>
  <c r="V254" i="4" s="1"/>
  <c r="F254" i="4"/>
  <c r="G254" i="4" s="1"/>
  <c r="W253" i="4"/>
  <c r="S253" i="4"/>
  <c r="T253" i="4" s="1"/>
  <c r="U253" i="4" s="1"/>
  <c r="V253" i="4" s="1"/>
  <c r="F253" i="4"/>
  <c r="G253" i="4" s="1"/>
  <c r="W252" i="4"/>
  <c r="S252" i="4"/>
  <c r="T252" i="4" s="1"/>
  <c r="U252" i="4" s="1"/>
  <c r="V252" i="4" s="1"/>
  <c r="F252" i="4"/>
  <c r="G252" i="4" s="1"/>
  <c r="W251" i="4"/>
  <c r="S251" i="4"/>
  <c r="T251" i="4" s="1"/>
  <c r="U251" i="4" s="1"/>
  <c r="V251" i="4" s="1"/>
  <c r="F251" i="4"/>
  <c r="G251" i="4" s="1"/>
  <c r="W250" i="4"/>
  <c r="S250" i="4"/>
  <c r="T250" i="4" s="1"/>
  <c r="U250" i="4" s="1"/>
  <c r="V250" i="4" s="1"/>
  <c r="F250" i="4"/>
  <c r="G250" i="4" s="1"/>
  <c r="W249" i="4"/>
  <c r="S249" i="4"/>
  <c r="T249" i="4" s="1"/>
  <c r="U249" i="4" s="1"/>
  <c r="V249" i="4" s="1"/>
  <c r="F249" i="4"/>
  <c r="G249" i="4" s="1"/>
  <c r="W248" i="4"/>
  <c r="S248" i="4"/>
  <c r="T248" i="4" s="1"/>
  <c r="U248" i="4" s="1"/>
  <c r="V248" i="4" s="1"/>
  <c r="F248" i="4"/>
  <c r="G248" i="4" s="1"/>
  <c r="W247" i="4"/>
  <c r="S247" i="4"/>
  <c r="T247" i="4" s="1"/>
  <c r="U247" i="4" s="1"/>
  <c r="V247" i="4" s="1"/>
  <c r="F247" i="4"/>
  <c r="G247" i="4" s="1"/>
  <c r="W246" i="4"/>
  <c r="S246" i="4"/>
  <c r="T246" i="4" s="1"/>
  <c r="U246" i="4" s="1"/>
  <c r="V246" i="4" s="1"/>
  <c r="F246" i="4"/>
  <c r="G246" i="4" s="1"/>
  <c r="W245" i="4"/>
  <c r="S245" i="4"/>
  <c r="T245" i="4" s="1"/>
  <c r="U245" i="4" s="1"/>
  <c r="V245" i="4" s="1"/>
  <c r="F245" i="4"/>
  <c r="G245" i="4" s="1"/>
  <c r="W244" i="4"/>
  <c r="S244" i="4"/>
  <c r="T244" i="4" s="1"/>
  <c r="U244" i="4" s="1"/>
  <c r="V244" i="4" s="1"/>
  <c r="F244" i="4"/>
  <c r="G244" i="4" s="1"/>
  <c r="W243" i="4"/>
  <c r="S243" i="4"/>
  <c r="T243" i="4" s="1"/>
  <c r="U243" i="4" s="1"/>
  <c r="V243" i="4" s="1"/>
  <c r="F243" i="4"/>
  <c r="G243" i="4" s="1"/>
  <c r="W242" i="4"/>
  <c r="S242" i="4"/>
  <c r="T242" i="4" s="1"/>
  <c r="U242" i="4" s="1"/>
  <c r="V242" i="4" s="1"/>
  <c r="F242" i="4"/>
  <c r="G242" i="4" s="1"/>
  <c r="W241" i="4"/>
  <c r="S241" i="4"/>
  <c r="T241" i="4" s="1"/>
  <c r="U241" i="4" s="1"/>
  <c r="V241" i="4" s="1"/>
  <c r="F241" i="4"/>
  <c r="G241" i="4" s="1"/>
  <c r="W240" i="4"/>
  <c r="S240" i="4"/>
  <c r="T240" i="4" s="1"/>
  <c r="U240" i="4" s="1"/>
  <c r="V240" i="4" s="1"/>
  <c r="F240" i="4"/>
  <c r="G240" i="4" s="1"/>
  <c r="W239" i="4"/>
  <c r="S239" i="4"/>
  <c r="T239" i="4" s="1"/>
  <c r="U239" i="4" s="1"/>
  <c r="V239" i="4" s="1"/>
  <c r="F239" i="4"/>
  <c r="G239" i="4" s="1"/>
  <c r="W238" i="4"/>
  <c r="S238" i="4"/>
  <c r="T238" i="4" s="1"/>
  <c r="U238" i="4" s="1"/>
  <c r="V238" i="4" s="1"/>
  <c r="F238" i="4"/>
  <c r="G238" i="4" s="1"/>
  <c r="W237" i="4"/>
  <c r="S237" i="4"/>
  <c r="T237" i="4" s="1"/>
  <c r="U237" i="4" s="1"/>
  <c r="V237" i="4" s="1"/>
  <c r="F237" i="4"/>
  <c r="G237" i="4" s="1"/>
  <c r="W236" i="4"/>
  <c r="S236" i="4"/>
  <c r="T236" i="4" s="1"/>
  <c r="U236" i="4" s="1"/>
  <c r="V236" i="4" s="1"/>
  <c r="F236" i="4"/>
  <c r="G236" i="4" s="1"/>
  <c r="W235" i="4"/>
  <c r="S235" i="4"/>
  <c r="T235" i="4" s="1"/>
  <c r="U235" i="4" s="1"/>
  <c r="V235" i="4" s="1"/>
  <c r="F235" i="4"/>
  <c r="G235" i="4" s="1"/>
  <c r="W234" i="4"/>
  <c r="S234" i="4"/>
  <c r="T234" i="4" s="1"/>
  <c r="U234" i="4" s="1"/>
  <c r="V234" i="4" s="1"/>
  <c r="F234" i="4"/>
  <c r="G234" i="4" s="1"/>
  <c r="W233" i="4"/>
  <c r="S233" i="4"/>
  <c r="T233" i="4" s="1"/>
  <c r="U233" i="4" s="1"/>
  <c r="V233" i="4" s="1"/>
  <c r="F233" i="4"/>
  <c r="G233" i="4" s="1"/>
  <c r="W232" i="4"/>
  <c r="S232" i="4"/>
  <c r="T232" i="4" s="1"/>
  <c r="U232" i="4" s="1"/>
  <c r="V232" i="4" s="1"/>
  <c r="F232" i="4"/>
  <c r="G232" i="4" s="1"/>
  <c r="W231" i="4"/>
  <c r="S231" i="4"/>
  <c r="T231" i="4" s="1"/>
  <c r="U231" i="4" s="1"/>
  <c r="V231" i="4" s="1"/>
  <c r="F231" i="4"/>
  <c r="G231" i="4" s="1"/>
  <c r="W230" i="4"/>
  <c r="S230" i="4"/>
  <c r="T230" i="4" s="1"/>
  <c r="U230" i="4" s="1"/>
  <c r="V230" i="4" s="1"/>
  <c r="F230" i="4"/>
  <c r="G230" i="4" s="1"/>
  <c r="W229" i="4"/>
  <c r="S229" i="4"/>
  <c r="T229" i="4" s="1"/>
  <c r="U229" i="4" s="1"/>
  <c r="V229" i="4" s="1"/>
  <c r="F229" i="4"/>
  <c r="G229" i="4" s="1"/>
  <c r="W228" i="4"/>
  <c r="S228" i="4"/>
  <c r="T228" i="4" s="1"/>
  <c r="U228" i="4" s="1"/>
  <c r="V228" i="4" s="1"/>
  <c r="W227" i="4"/>
  <c r="S227" i="4"/>
  <c r="T227" i="4" s="1"/>
  <c r="U227" i="4" s="1"/>
  <c r="V227" i="4" s="1"/>
  <c r="F227" i="4"/>
  <c r="G227" i="4" s="1"/>
  <c r="W226" i="4"/>
  <c r="S226" i="4"/>
  <c r="T226" i="4" s="1"/>
  <c r="U226" i="4" s="1"/>
  <c r="V226" i="4" s="1"/>
  <c r="F226" i="4"/>
  <c r="G226" i="4" s="1"/>
  <c r="W225" i="4"/>
  <c r="S225" i="4"/>
  <c r="T225" i="4" s="1"/>
  <c r="U225" i="4" s="1"/>
  <c r="V225" i="4" s="1"/>
  <c r="F225" i="4"/>
  <c r="G225" i="4" s="1"/>
  <c r="W224" i="4"/>
  <c r="S224" i="4"/>
  <c r="T224" i="4" s="1"/>
  <c r="U224" i="4" s="1"/>
  <c r="V224" i="4" s="1"/>
  <c r="F224" i="4"/>
  <c r="G224" i="4" s="1"/>
  <c r="W223" i="4"/>
  <c r="S223" i="4"/>
  <c r="T223" i="4" s="1"/>
  <c r="U223" i="4" s="1"/>
  <c r="V223" i="4" s="1"/>
  <c r="F223" i="4"/>
  <c r="G223" i="4" s="1"/>
  <c r="W222" i="4"/>
  <c r="S222" i="4"/>
  <c r="T222" i="4" s="1"/>
  <c r="U222" i="4" s="1"/>
  <c r="V222" i="4" s="1"/>
  <c r="F222" i="4"/>
  <c r="G222" i="4" s="1"/>
  <c r="W221" i="4"/>
  <c r="S221" i="4"/>
  <c r="T221" i="4" s="1"/>
  <c r="U221" i="4" s="1"/>
  <c r="V221" i="4" s="1"/>
  <c r="F221" i="4"/>
  <c r="G221" i="4" s="1"/>
  <c r="W220" i="4"/>
  <c r="S220" i="4"/>
  <c r="T220" i="4" s="1"/>
  <c r="U220" i="4" s="1"/>
  <c r="V220" i="4" s="1"/>
  <c r="F220" i="4"/>
  <c r="G220" i="4" s="1"/>
  <c r="W219" i="4"/>
  <c r="S219" i="4"/>
  <c r="T219" i="4" s="1"/>
  <c r="U219" i="4" s="1"/>
  <c r="V219" i="4" s="1"/>
  <c r="F219" i="4"/>
  <c r="G219" i="4" s="1"/>
  <c r="W218" i="4"/>
  <c r="S218" i="4"/>
  <c r="T218" i="4" s="1"/>
  <c r="U218" i="4" s="1"/>
  <c r="V218" i="4" s="1"/>
  <c r="F218" i="4"/>
  <c r="G218" i="4" s="1"/>
  <c r="W217" i="4"/>
  <c r="S217" i="4"/>
  <c r="T217" i="4" s="1"/>
  <c r="U217" i="4" s="1"/>
  <c r="V217" i="4" s="1"/>
  <c r="F217" i="4"/>
  <c r="G217" i="4" s="1"/>
  <c r="W216" i="4"/>
  <c r="S216" i="4"/>
  <c r="T216" i="4" s="1"/>
  <c r="U216" i="4" s="1"/>
  <c r="V216" i="4" s="1"/>
  <c r="F216" i="4"/>
  <c r="G216" i="4" s="1"/>
  <c r="W215" i="4"/>
  <c r="S215" i="4"/>
  <c r="T215" i="4" s="1"/>
  <c r="U215" i="4" s="1"/>
  <c r="V215" i="4" s="1"/>
  <c r="F215" i="4"/>
  <c r="G215" i="4" s="1"/>
  <c r="W214" i="4"/>
  <c r="S214" i="4"/>
  <c r="T214" i="4" s="1"/>
  <c r="U214" i="4" s="1"/>
  <c r="V214" i="4" s="1"/>
  <c r="F214" i="4"/>
  <c r="G214" i="4" s="1"/>
  <c r="W213" i="4"/>
  <c r="S213" i="4"/>
  <c r="T213" i="4" s="1"/>
  <c r="U213" i="4" s="1"/>
  <c r="V213" i="4" s="1"/>
  <c r="F213" i="4"/>
  <c r="G213" i="4" s="1"/>
  <c r="W212" i="4"/>
  <c r="S212" i="4"/>
  <c r="T212" i="4" s="1"/>
  <c r="U212" i="4" s="1"/>
  <c r="V212" i="4" s="1"/>
  <c r="F212" i="4"/>
  <c r="G212" i="4" s="1"/>
  <c r="W211" i="4"/>
  <c r="S211" i="4"/>
  <c r="T211" i="4" s="1"/>
  <c r="U211" i="4" s="1"/>
  <c r="V211" i="4" s="1"/>
  <c r="F211" i="4"/>
  <c r="G211" i="4" s="1"/>
  <c r="W210" i="4"/>
  <c r="S210" i="4"/>
  <c r="T210" i="4" s="1"/>
  <c r="U210" i="4" s="1"/>
  <c r="V210" i="4" s="1"/>
  <c r="F210" i="4"/>
  <c r="G210" i="4" s="1"/>
  <c r="W209" i="4"/>
  <c r="S209" i="4"/>
  <c r="T209" i="4" s="1"/>
  <c r="U209" i="4" s="1"/>
  <c r="V209" i="4" s="1"/>
  <c r="F209" i="4"/>
  <c r="G209" i="4" s="1"/>
  <c r="W208" i="4"/>
  <c r="S208" i="4"/>
  <c r="T208" i="4" s="1"/>
  <c r="U208" i="4" s="1"/>
  <c r="V208" i="4" s="1"/>
  <c r="F208" i="4"/>
  <c r="G208" i="4" s="1"/>
  <c r="W207" i="4"/>
  <c r="S207" i="4"/>
  <c r="T207" i="4" s="1"/>
  <c r="U207" i="4" s="1"/>
  <c r="V207" i="4" s="1"/>
  <c r="F207" i="4"/>
  <c r="G207" i="4" s="1"/>
  <c r="W206" i="4"/>
  <c r="S206" i="4"/>
  <c r="T206" i="4" s="1"/>
  <c r="U206" i="4" s="1"/>
  <c r="V206" i="4" s="1"/>
  <c r="F206" i="4"/>
  <c r="G206" i="4" s="1"/>
  <c r="W205" i="4"/>
  <c r="S205" i="4"/>
  <c r="T205" i="4" s="1"/>
  <c r="U205" i="4" s="1"/>
  <c r="V205" i="4" s="1"/>
  <c r="F205" i="4"/>
  <c r="G205" i="4" s="1"/>
  <c r="W204" i="4"/>
  <c r="S204" i="4"/>
  <c r="T204" i="4" s="1"/>
  <c r="U204" i="4" s="1"/>
  <c r="V204" i="4" s="1"/>
  <c r="F204" i="4"/>
  <c r="G204" i="4" s="1"/>
  <c r="W203" i="4"/>
  <c r="S203" i="4"/>
  <c r="T203" i="4" s="1"/>
  <c r="U203" i="4" s="1"/>
  <c r="V203" i="4" s="1"/>
  <c r="F203" i="4"/>
  <c r="G203" i="4" s="1"/>
  <c r="W202" i="4"/>
  <c r="S202" i="4"/>
  <c r="T202" i="4" s="1"/>
  <c r="U202" i="4" s="1"/>
  <c r="V202" i="4" s="1"/>
  <c r="F202" i="4"/>
  <c r="G202" i="4" s="1"/>
  <c r="W201" i="4"/>
  <c r="S201" i="4"/>
  <c r="T201" i="4" s="1"/>
  <c r="U201" i="4" s="1"/>
  <c r="V201" i="4" s="1"/>
  <c r="F201" i="4"/>
  <c r="G201" i="4" s="1"/>
  <c r="W200" i="4"/>
  <c r="S200" i="4"/>
  <c r="T200" i="4" s="1"/>
  <c r="U200" i="4" s="1"/>
  <c r="V200" i="4" s="1"/>
  <c r="F200" i="4"/>
  <c r="G200" i="4" s="1"/>
  <c r="W199" i="4"/>
  <c r="S199" i="4"/>
  <c r="T199" i="4" s="1"/>
  <c r="U199" i="4" s="1"/>
  <c r="V199" i="4" s="1"/>
  <c r="F199" i="4"/>
  <c r="G199" i="4" s="1"/>
  <c r="W198" i="4"/>
  <c r="S198" i="4"/>
  <c r="T198" i="4" s="1"/>
  <c r="U198" i="4" s="1"/>
  <c r="V198" i="4" s="1"/>
  <c r="F198" i="4"/>
  <c r="G198" i="4" s="1"/>
  <c r="W197" i="4"/>
  <c r="S197" i="4"/>
  <c r="T197" i="4" s="1"/>
  <c r="U197" i="4" s="1"/>
  <c r="V197" i="4" s="1"/>
  <c r="F197" i="4"/>
  <c r="G197" i="4" s="1"/>
  <c r="W196" i="4"/>
  <c r="S196" i="4"/>
  <c r="T196" i="4" s="1"/>
  <c r="U196" i="4" s="1"/>
  <c r="V196" i="4" s="1"/>
  <c r="F196" i="4"/>
  <c r="G196" i="4" s="1"/>
  <c r="W195" i="4"/>
  <c r="S195" i="4"/>
  <c r="T195" i="4" s="1"/>
  <c r="U195" i="4" s="1"/>
  <c r="V195" i="4" s="1"/>
  <c r="F195" i="4"/>
  <c r="G195" i="4" s="1"/>
  <c r="W194" i="4"/>
  <c r="S194" i="4"/>
  <c r="T194" i="4" s="1"/>
  <c r="U194" i="4" s="1"/>
  <c r="V194" i="4" s="1"/>
  <c r="F194" i="4"/>
  <c r="G194" i="4" s="1"/>
  <c r="W193" i="4"/>
  <c r="S193" i="4"/>
  <c r="T193" i="4" s="1"/>
  <c r="U193" i="4" s="1"/>
  <c r="V193" i="4" s="1"/>
  <c r="F193" i="4"/>
  <c r="G193" i="4" s="1"/>
  <c r="W192" i="4"/>
  <c r="S192" i="4"/>
  <c r="T192" i="4" s="1"/>
  <c r="U192" i="4" s="1"/>
  <c r="V192" i="4" s="1"/>
  <c r="F192" i="4"/>
  <c r="G192" i="4" s="1"/>
  <c r="W191" i="4"/>
  <c r="S191" i="4"/>
  <c r="T191" i="4" s="1"/>
  <c r="U191" i="4" s="1"/>
  <c r="V191" i="4" s="1"/>
  <c r="F191" i="4"/>
  <c r="G191" i="4" s="1"/>
  <c r="W190" i="4"/>
  <c r="S190" i="4"/>
  <c r="T190" i="4" s="1"/>
  <c r="U190" i="4" s="1"/>
  <c r="V190" i="4" s="1"/>
  <c r="F190" i="4"/>
  <c r="G190" i="4" s="1"/>
  <c r="W189" i="4"/>
  <c r="S189" i="4"/>
  <c r="T189" i="4" s="1"/>
  <c r="U189" i="4" s="1"/>
  <c r="V189" i="4" s="1"/>
  <c r="F189" i="4"/>
  <c r="G189" i="4" s="1"/>
  <c r="W188" i="4"/>
  <c r="S188" i="4"/>
  <c r="T188" i="4" s="1"/>
  <c r="U188" i="4" s="1"/>
  <c r="V188" i="4" s="1"/>
  <c r="F188" i="4"/>
  <c r="G188" i="4" s="1"/>
  <c r="W187" i="4"/>
  <c r="S187" i="4"/>
  <c r="T187" i="4" s="1"/>
  <c r="U187" i="4" s="1"/>
  <c r="V187" i="4" s="1"/>
  <c r="F187" i="4"/>
  <c r="G187" i="4" s="1"/>
  <c r="W186" i="4"/>
  <c r="S186" i="4"/>
  <c r="T186" i="4" s="1"/>
  <c r="U186" i="4" s="1"/>
  <c r="V186" i="4" s="1"/>
  <c r="F186" i="4"/>
  <c r="G186" i="4" s="1"/>
  <c r="W185" i="4"/>
  <c r="S185" i="4"/>
  <c r="T185" i="4" s="1"/>
  <c r="U185" i="4" s="1"/>
  <c r="V185" i="4" s="1"/>
  <c r="F185" i="4"/>
  <c r="G185" i="4" s="1"/>
  <c r="W184" i="4"/>
  <c r="S184" i="4"/>
  <c r="T184" i="4" s="1"/>
  <c r="U184" i="4" s="1"/>
  <c r="V184" i="4" s="1"/>
  <c r="F184" i="4"/>
  <c r="G184" i="4" s="1"/>
  <c r="W183" i="4"/>
  <c r="S183" i="4"/>
  <c r="T183" i="4" s="1"/>
  <c r="U183" i="4" s="1"/>
  <c r="V183" i="4" s="1"/>
  <c r="F183" i="4"/>
  <c r="G183" i="4" s="1"/>
  <c r="W182" i="4"/>
  <c r="S182" i="4"/>
  <c r="T182" i="4" s="1"/>
  <c r="U182" i="4" s="1"/>
  <c r="V182" i="4" s="1"/>
  <c r="F182" i="4"/>
  <c r="G182" i="4" s="1"/>
  <c r="W181" i="4"/>
  <c r="S181" i="4"/>
  <c r="T181" i="4" s="1"/>
  <c r="U181" i="4" s="1"/>
  <c r="V181" i="4" s="1"/>
  <c r="F181" i="4"/>
  <c r="G181" i="4" s="1"/>
  <c r="W180" i="4"/>
  <c r="S180" i="4"/>
  <c r="T180" i="4" s="1"/>
  <c r="U180" i="4" s="1"/>
  <c r="V180" i="4" s="1"/>
  <c r="F180" i="4"/>
  <c r="G180" i="4" s="1"/>
  <c r="W179" i="4"/>
  <c r="S179" i="4"/>
  <c r="T179" i="4" s="1"/>
  <c r="U179" i="4" s="1"/>
  <c r="V179" i="4" s="1"/>
  <c r="F179" i="4"/>
  <c r="G179" i="4" s="1"/>
  <c r="W178" i="4"/>
  <c r="S178" i="4"/>
  <c r="T178" i="4" s="1"/>
  <c r="U178" i="4" s="1"/>
  <c r="V178" i="4" s="1"/>
  <c r="F178" i="4"/>
  <c r="G178" i="4" s="1"/>
  <c r="W177" i="4"/>
  <c r="S177" i="4"/>
  <c r="T177" i="4" s="1"/>
  <c r="U177" i="4" s="1"/>
  <c r="V177" i="4" s="1"/>
  <c r="F177" i="4"/>
  <c r="G177" i="4" s="1"/>
  <c r="W176" i="4"/>
  <c r="S176" i="4"/>
  <c r="T176" i="4" s="1"/>
  <c r="U176" i="4" s="1"/>
  <c r="V176" i="4" s="1"/>
  <c r="F176" i="4"/>
  <c r="G176" i="4" s="1"/>
  <c r="W175" i="4"/>
  <c r="S175" i="4"/>
  <c r="T175" i="4" s="1"/>
  <c r="U175" i="4" s="1"/>
  <c r="V175" i="4" s="1"/>
  <c r="F175" i="4"/>
  <c r="G175" i="4" s="1"/>
  <c r="W174" i="4"/>
  <c r="S174" i="4"/>
  <c r="T174" i="4" s="1"/>
  <c r="U174" i="4" s="1"/>
  <c r="V174" i="4" s="1"/>
  <c r="F174" i="4"/>
  <c r="G174" i="4" s="1"/>
  <c r="W173" i="4"/>
  <c r="S173" i="4"/>
  <c r="T173" i="4" s="1"/>
  <c r="U173" i="4" s="1"/>
  <c r="V173" i="4" s="1"/>
  <c r="F173" i="4"/>
  <c r="G173" i="4" s="1"/>
  <c r="W172" i="4"/>
  <c r="S172" i="4"/>
  <c r="T172" i="4" s="1"/>
  <c r="U172" i="4" s="1"/>
  <c r="V172" i="4" s="1"/>
  <c r="F172" i="4"/>
  <c r="G172" i="4" s="1"/>
  <c r="W171" i="4"/>
  <c r="S171" i="4"/>
  <c r="T171" i="4" s="1"/>
  <c r="U171" i="4" s="1"/>
  <c r="V171" i="4" s="1"/>
  <c r="F171" i="4"/>
  <c r="G171" i="4" s="1"/>
  <c r="W170" i="4"/>
  <c r="S170" i="4"/>
  <c r="T170" i="4" s="1"/>
  <c r="U170" i="4" s="1"/>
  <c r="V170" i="4" s="1"/>
  <c r="F170" i="4"/>
  <c r="G170" i="4" s="1"/>
  <c r="W169" i="4"/>
  <c r="S169" i="4"/>
  <c r="T169" i="4" s="1"/>
  <c r="U169" i="4" s="1"/>
  <c r="V169" i="4" s="1"/>
  <c r="F169" i="4"/>
  <c r="G169" i="4" s="1"/>
  <c r="W168" i="4"/>
  <c r="S168" i="4"/>
  <c r="T168" i="4" s="1"/>
  <c r="U168" i="4" s="1"/>
  <c r="V168" i="4" s="1"/>
  <c r="F168" i="4"/>
  <c r="G168" i="4" s="1"/>
  <c r="W167" i="4"/>
  <c r="S167" i="4"/>
  <c r="T167" i="4" s="1"/>
  <c r="U167" i="4" s="1"/>
  <c r="V167" i="4" s="1"/>
  <c r="F167" i="4"/>
  <c r="G167" i="4" s="1"/>
  <c r="W166" i="4"/>
  <c r="S166" i="4"/>
  <c r="T166" i="4" s="1"/>
  <c r="U166" i="4" s="1"/>
  <c r="V166" i="4" s="1"/>
  <c r="F166" i="4"/>
  <c r="G166" i="4" s="1"/>
  <c r="W165" i="4"/>
  <c r="S165" i="4"/>
  <c r="T165" i="4" s="1"/>
  <c r="U165" i="4" s="1"/>
  <c r="V165" i="4" s="1"/>
  <c r="F165" i="4"/>
  <c r="G165" i="4" s="1"/>
  <c r="W164" i="4"/>
  <c r="S164" i="4"/>
  <c r="T164" i="4" s="1"/>
  <c r="U164" i="4" s="1"/>
  <c r="V164" i="4" s="1"/>
  <c r="F164" i="4"/>
  <c r="G164" i="4" s="1"/>
  <c r="W163" i="4"/>
  <c r="S163" i="4"/>
  <c r="T163" i="4" s="1"/>
  <c r="U163" i="4" s="1"/>
  <c r="V163" i="4" s="1"/>
  <c r="F163" i="4"/>
  <c r="G163" i="4" s="1"/>
  <c r="W162" i="4"/>
  <c r="S162" i="4"/>
  <c r="T162" i="4" s="1"/>
  <c r="U162" i="4" s="1"/>
  <c r="V162" i="4" s="1"/>
  <c r="F162" i="4"/>
  <c r="G162" i="4" s="1"/>
  <c r="W161" i="4"/>
  <c r="S161" i="4"/>
  <c r="T161" i="4" s="1"/>
  <c r="U161" i="4" s="1"/>
  <c r="V161" i="4" s="1"/>
  <c r="F161" i="4"/>
  <c r="G161" i="4" s="1"/>
  <c r="W160" i="4"/>
  <c r="S160" i="4"/>
  <c r="T160" i="4" s="1"/>
  <c r="U160" i="4" s="1"/>
  <c r="V160" i="4" s="1"/>
  <c r="F160" i="4"/>
  <c r="G160" i="4" s="1"/>
  <c r="W159" i="4"/>
  <c r="S159" i="4"/>
  <c r="T159" i="4" s="1"/>
  <c r="U159" i="4" s="1"/>
  <c r="V159" i="4" s="1"/>
  <c r="F159" i="4"/>
  <c r="G159" i="4" s="1"/>
  <c r="W158" i="4"/>
  <c r="S158" i="4"/>
  <c r="T158" i="4" s="1"/>
  <c r="U158" i="4" s="1"/>
  <c r="V158" i="4" s="1"/>
  <c r="F158" i="4"/>
  <c r="G158" i="4" s="1"/>
  <c r="W157" i="4"/>
  <c r="S157" i="4"/>
  <c r="T157" i="4" s="1"/>
  <c r="U157" i="4" s="1"/>
  <c r="V157" i="4" s="1"/>
  <c r="F157" i="4"/>
  <c r="G157" i="4" s="1"/>
  <c r="W156" i="4"/>
  <c r="S156" i="4"/>
  <c r="T156" i="4" s="1"/>
  <c r="U156" i="4" s="1"/>
  <c r="V156" i="4" s="1"/>
  <c r="F156" i="4"/>
  <c r="G156" i="4" s="1"/>
  <c r="W155" i="4"/>
  <c r="S155" i="4"/>
  <c r="T155" i="4" s="1"/>
  <c r="U155" i="4" s="1"/>
  <c r="V155" i="4" s="1"/>
  <c r="F155" i="4"/>
  <c r="G155" i="4" s="1"/>
  <c r="W154" i="4"/>
  <c r="S154" i="4"/>
  <c r="T154" i="4" s="1"/>
  <c r="U154" i="4" s="1"/>
  <c r="V154" i="4" s="1"/>
  <c r="F154" i="4"/>
  <c r="G154" i="4" s="1"/>
  <c r="W153" i="4"/>
  <c r="S153" i="4"/>
  <c r="T153" i="4" s="1"/>
  <c r="U153" i="4" s="1"/>
  <c r="V153" i="4" s="1"/>
  <c r="F153" i="4"/>
  <c r="G153" i="4" s="1"/>
  <c r="W152" i="4"/>
  <c r="S152" i="4"/>
  <c r="T152" i="4" s="1"/>
  <c r="U152" i="4" s="1"/>
  <c r="V152" i="4" s="1"/>
  <c r="F152" i="4"/>
  <c r="G152" i="4" s="1"/>
  <c r="W151" i="4"/>
  <c r="S151" i="4"/>
  <c r="T151" i="4" s="1"/>
  <c r="U151" i="4" s="1"/>
  <c r="V151" i="4" s="1"/>
  <c r="F151" i="4"/>
  <c r="G151" i="4" s="1"/>
  <c r="W150" i="4"/>
  <c r="S150" i="4"/>
  <c r="T150" i="4" s="1"/>
  <c r="U150" i="4" s="1"/>
  <c r="V150" i="4" s="1"/>
  <c r="F150" i="4"/>
  <c r="G150" i="4" s="1"/>
  <c r="W149" i="4"/>
  <c r="S149" i="4"/>
  <c r="T149" i="4" s="1"/>
  <c r="U149" i="4" s="1"/>
  <c r="V149" i="4" s="1"/>
  <c r="F149" i="4"/>
  <c r="G149" i="4" s="1"/>
  <c r="W148" i="4"/>
  <c r="S148" i="4"/>
  <c r="T148" i="4" s="1"/>
  <c r="U148" i="4" s="1"/>
  <c r="V148" i="4" s="1"/>
  <c r="F148" i="4"/>
  <c r="G148" i="4" s="1"/>
  <c r="W147" i="4"/>
  <c r="S147" i="4"/>
  <c r="T147" i="4" s="1"/>
  <c r="U147" i="4" s="1"/>
  <c r="V147" i="4" s="1"/>
  <c r="F147" i="4"/>
  <c r="G147" i="4" s="1"/>
  <c r="W146" i="4"/>
  <c r="S146" i="4"/>
  <c r="T146" i="4" s="1"/>
  <c r="U146" i="4" s="1"/>
  <c r="V146" i="4" s="1"/>
  <c r="F146" i="4"/>
  <c r="G146" i="4" s="1"/>
  <c r="W145" i="4"/>
  <c r="S145" i="4"/>
  <c r="T145" i="4" s="1"/>
  <c r="U145" i="4" s="1"/>
  <c r="V145" i="4" s="1"/>
  <c r="F145" i="4"/>
  <c r="G145" i="4" s="1"/>
  <c r="W144" i="4"/>
  <c r="S144" i="4"/>
  <c r="T144" i="4" s="1"/>
  <c r="U144" i="4" s="1"/>
  <c r="V144" i="4" s="1"/>
  <c r="F144" i="4"/>
  <c r="G144" i="4" s="1"/>
  <c r="W143" i="4"/>
  <c r="S143" i="4"/>
  <c r="T143" i="4" s="1"/>
  <c r="U143" i="4" s="1"/>
  <c r="V143" i="4" s="1"/>
  <c r="F143" i="4"/>
  <c r="G143" i="4" s="1"/>
  <c r="W142" i="4"/>
  <c r="S142" i="4"/>
  <c r="T142" i="4" s="1"/>
  <c r="U142" i="4" s="1"/>
  <c r="V142" i="4" s="1"/>
  <c r="F142" i="4"/>
  <c r="G142" i="4" s="1"/>
  <c r="W141" i="4"/>
  <c r="S141" i="4"/>
  <c r="T141" i="4" s="1"/>
  <c r="U141" i="4" s="1"/>
  <c r="V141" i="4" s="1"/>
  <c r="F141" i="4"/>
  <c r="G141" i="4" s="1"/>
  <c r="W140" i="4"/>
  <c r="S140" i="4"/>
  <c r="T140" i="4" s="1"/>
  <c r="U140" i="4" s="1"/>
  <c r="V140" i="4" s="1"/>
  <c r="F140" i="4"/>
  <c r="G140" i="4" s="1"/>
  <c r="W139" i="4"/>
  <c r="S139" i="4"/>
  <c r="T139" i="4" s="1"/>
  <c r="U139" i="4" s="1"/>
  <c r="V139" i="4" s="1"/>
  <c r="F139" i="4"/>
  <c r="G139" i="4" s="1"/>
  <c r="W138" i="4"/>
  <c r="S138" i="4"/>
  <c r="T138" i="4" s="1"/>
  <c r="U138" i="4" s="1"/>
  <c r="V138" i="4" s="1"/>
  <c r="F138" i="4"/>
  <c r="G138" i="4" s="1"/>
  <c r="W137" i="4"/>
  <c r="S137" i="4"/>
  <c r="T137" i="4" s="1"/>
  <c r="U137" i="4" s="1"/>
  <c r="V137" i="4" s="1"/>
  <c r="F137" i="4"/>
  <c r="G137" i="4" s="1"/>
  <c r="W136" i="4"/>
  <c r="S136" i="4"/>
  <c r="T136" i="4" s="1"/>
  <c r="U136" i="4" s="1"/>
  <c r="V136" i="4" s="1"/>
  <c r="F136" i="4"/>
  <c r="G136" i="4" s="1"/>
  <c r="W135" i="4"/>
  <c r="S135" i="4"/>
  <c r="T135" i="4" s="1"/>
  <c r="U135" i="4" s="1"/>
  <c r="V135" i="4" s="1"/>
  <c r="F135" i="4"/>
  <c r="G135" i="4" s="1"/>
  <c r="W134" i="4"/>
  <c r="S134" i="4"/>
  <c r="T134" i="4" s="1"/>
  <c r="U134" i="4" s="1"/>
  <c r="V134" i="4" s="1"/>
  <c r="F134" i="4"/>
  <c r="G134" i="4" s="1"/>
  <c r="W133" i="4"/>
  <c r="S133" i="4"/>
  <c r="T133" i="4" s="1"/>
  <c r="U133" i="4" s="1"/>
  <c r="V133" i="4" s="1"/>
  <c r="F133" i="4"/>
  <c r="G133" i="4" s="1"/>
  <c r="W132" i="4"/>
  <c r="S132" i="4"/>
  <c r="T132" i="4" s="1"/>
  <c r="U132" i="4" s="1"/>
  <c r="V132" i="4" s="1"/>
  <c r="F132" i="4"/>
  <c r="G132" i="4" s="1"/>
  <c r="W131" i="4"/>
  <c r="S131" i="4"/>
  <c r="T131" i="4" s="1"/>
  <c r="U131" i="4" s="1"/>
  <c r="V131" i="4" s="1"/>
  <c r="F131" i="4"/>
  <c r="G131" i="4" s="1"/>
  <c r="W130" i="4"/>
  <c r="S130" i="4"/>
  <c r="T130" i="4" s="1"/>
  <c r="U130" i="4" s="1"/>
  <c r="V130" i="4" s="1"/>
  <c r="F130" i="4"/>
  <c r="G130" i="4" s="1"/>
  <c r="W129" i="4"/>
  <c r="S129" i="4"/>
  <c r="T129" i="4" s="1"/>
  <c r="U129" i="4" s="1"/>
  <c r="V129" i="4" s="1"/>
  <c r="F129" i="4"/>
  <c r="G129" i="4" s="1"/>
  <c r="W128" i="4"/>
  <c r="S128" i="4"/>
  <c r="T128" i="4" s="1"/>
  <c r="U128" i="4" s="1"/>
  <c r="V128" i="4" s="1"/>
  <c r="F128" i="4"/>
  <c r="G128" i="4" s="1"/>
  <c r="W127" i="4"/>
  <c r="S127" i="4"/>
  <c r="T127" i="4" s="1"/>
  <c r="U127" i="4" s="1"/>
  <c r="V127" i="4" s="1"/>
  <c r="F127" i="4"/>
  <c r="G127" i="4" s="1"/>
  <c r="W126" i="4"/>
  <c r="S126" i="4"/>
  <c r="T126" i="4" s="1"/>
  <c r="U126" i="4" s="1"/>
  <c r="V126" i="4" s="1"/>
  <c r="F126" i="4"/>
  <c r="G126" i="4" s="1"/>
  <c r="W125" i="4"/>
  <c r="S125" i="4"/>
  <c r="T125" i="4" s="1"/>
  <c r="U125" i="4" s="1"/>
  <c r="V125" i="4" s="1"/>
  <c r="F125" i="4"/>
  <c r="G125" i="4" s="1"/>
  <c r="W124" i="4"/>
  <c r="S124" i="4"/>
  <c r="T124" i="4" s="1"/>
  <c r="U124" i="4" s="1"/>
  <c r="V124" i="4" s="1"/>
  <c r="F124" i="4"/>
  <c r="G124" i="4" s="1"/>
  <c r="W123" i="4"/>
  <c r="S123" i="4"/>
  <c r="T123" i="4" s="1"/>
  <c r="U123" i="4" s="1"/>
  <c r="V123" i="4" s="1"/>
  <c r="F123" i="4"/>
  <c r="G123" i="4" s="1"/>
  <c r="W122" i="4"/>
  <c r="S122" i="4"/>
  <c r="T122" i="4" s="1"/>
  <c r="U122" i="4" s="1"/>
  <c r="V122" i="4" s="1"/>
  <c r="F122" i="4"/>
  <c r="G122" i="4" s="1"/>
  <c r="W121" i="4"/>
  <c r="S121" i="4"/>
  <c r="T121" i="4" s="1"/>
  <c r="U121" i="4" s="1"/>
  <c r="V121" i="4" s="1"/>
  <c r="F121" i="4"/>
  <c r="G121" i="4" s="1"/>
  <c r="W120" i="4"/>
  <c r="S120" i="4"/>
  <c r="T120" i="4" s="1"/>
  <c r="U120" i="4" s="1"/>
  <c r="V120" i="4" s="1"/>
  <c r="F120" i="4"/>
  <c r="G120" i="4" s="1"/>
  <c r="W119" i="4"/>
  <c r="S119" i="4"/>
  <c r="T119" i="4" s="1"/>
  <c r="U119" i="4" s="1"/>
  <c r="V119" i="4" s="1"/>
  <c r="F119" i="4"/>
  <c r="G119" i="4" s="1"/>
  <c r="W118" i="4"/>
  <c r="S118" i="4"/>
  <c r="T118" i="4" s="1"/>
  <c r="U118" i="4" s="1"/>
  <c r="V118" i="4" s="1"/>
  <c r="F118" i="4"/>
  <c r="G118" i="4" s="1"/>
  <c r="W117" i="4"/>
  <c r="S117" i="4"/>
  <c r="T117" i="4" s="1"/>
  <c r="U117" i="4" s="1"/>
  <c r="V117" i="4" s="1"/>
  <c r="F117" i="4"/>
  <c r="G117" i="4" s="1"/>
  <c r="W116" i="4"/>
  <c r="S116" i="4"/>
  <c r="T116" i="4" s="1"/>
  <c r="U116" i="4" s="1"/>
  <c r="V116" i="4" s="1"/>
  <c r="F116" i="4"/>
  <c r="G116" i="4" s="1"/>
  <c r="W115" i="4"/>
  <c r="S115" i="4"/>
  <c r="T115" i="4" s="1"/>
  <c r="U115" i="4" s="1"/>
  <c r="V115" i="4" s="1"/>
  <c r="F115" i="4"/>
  <c r="G115" i="4" s="1"/>
  <c r="W114" i="4"/>
  <c r="S114" i="4"/>
  <c r="T114" i="4" s="1"/>
  <c r="U114" i="4" s="1"/>
  <c r="V114" i="4" s="1"/>
  <c r="F114" i="4"/>
  <c r="G114" i="4" s="1"/>
  <c r="W113" i="4"/>
  <c r="S113" i="4"/>
  <c r="T113" i="4" s="1"/>
  <c r="U113" i="4" s="1"/>
  <c r="V113" i="4" s="1"/>
  <c r="F113" i="4"/>
  <c r="G113" i="4" s="1"/>
  <c r="W112" i="4"/>
  <c r="S112" i="4"/>
  <c r="T112" i="4" s="1"/>
  <c r="U112" i="4" s="1"/>
  <c r="V112" i="4" s="1"/>
  <c r="F112" i="4"/>
  <c r="G112" i="4" s="1"/>
  <c r="W111" i="4"/>
  <c r="S111" i="4"/>
  <c r="T111" i="4" s="1"/>
  <c r="U111" i="4" s="1"/>
  <c r="V111" i="4" s="1"/>
  <c r="F111" i="4"/>
  <c r="G111" i="4" s="1"/>
  <c r="W110" i="4"/>
  <c r="S110" i="4"/>
  <c r="T110" i="4" s="1"/>
  <c r="U110" i="4" s="1"/>
  <c r="V110" i="4" s="1"/>
  <c r="F110" i="4"/>
  <c r="G110" i="4" s="1"/>
  <c r="W109" i="4"/>
  <c r="S109" i="4"/>
  <c r="T109" i="4" s="1"/>
  <c r="U109" i="4" s="1"/>
  <c r="V109" i="4" s="1"/>
  <c r="F109" i="4"/>
  <c r="G109" i="4" s="1"/>
  <c r="W108" i="4"/>
  <c r="S108" i="4"/>
  <c r="T108" i="4" s="1"/>
  <c r="U108" i="4" s="1"/>
  <c r="V108" i="4" s="1"/>
  <c r="F108" i="4"/>
  <c r="G108" i="4" s="1"/>
  <c r="W107" i="4"/>
  <c r="S107" i="4"/>
  <c r="T107" i="4" s="1"/>
  <c r="U107" i="4" s="1"/>
  <c r="V107" i="4" s="1"/>
  <c r="F107" i="4"/>
  <c r="G107" i="4" s="1"/>
  <c r="W106" i="4"/>
  <c r="S106" i="4"/>
  <c r="T106" i="4" s="1"/>
  <c r="U106" i="4" s="1"/>
  <c r="V106" i="4" s="1"/>
  <c r="F106" i="4"/>
  <c r="G106" i="4" s="1"/>
  <c r="W105" i="4"/>
  <c r="S105" i="4"/>
  <c r="T105" i="4" s="1"/>
  <c r="U105" i="4" s="1"/>
  <c r="V105" i="4" s="1"/>
  <c r="F105" i="4"/>
  <c r="G105" i="4" s="1"/>
  <c r="W104" i="4"/>
  <c r="S104" i="4"/>
  <c r="T104" i="4" s="1"/>
  <c r="U104" i="4" s="1"/>
  <c r="V104" i="4" s="1"/>
  <c r="F104" i="4"/>
  <c r="G104" i="4" s="1"/>
  <c r="W103" i="4"/>
  <c r="S103" i="4"/>
  <c r="T103" i="4" s="1"/>
  <c r="U103" i="4" s="1"/>
  <c r="V103" i="4" s="1"/>
  <c r="F103" i="4"/>
  <c r="G103" i="4" s="1"/>
  <c r="W102" i="4"/>
  <c r="S102" i="4"/>
  <c r="T102" i="4" s="1"/>
  <c r="U102" i="4" s="1"/>
  <c r="V102" i="4" s="1"/>
  <c r="F102" i="4"/>
  <c r="G102" i="4" s="1"/>
  <c r="W101" i="4"/>
  <c r="S101" i="4"/>
  <c r="T101" i="4" s="1"/>
  <c r="U101" i="4" s="1"/>
  <c r="V101" i="4" s="1"/>
  <c r="F101" i="4"/>
  <c r="G101" i="4" s="1"/>
  <c r="W100" i="4"/>
  <c r="S100" i="4"/>
  <c r="T100" i="4" s="1"/>
  <c r="U100" i="4" s="1"/>
  <c r="V100" i="4" s="1"/>
  <c r="F100" i="4"/>
  <c r="G100" i="4" s="1"/>
  <c r="W99" i="4"/>
  <c r="S99" i="4"/>
  <c r="T99" i="4" s="1"/>
  <c r="U99" i="4" s="1"/>
  <c r="V99" i="4" s="1"/>
  <c r="F99" i="4"/>
  <c r="G99" i="4" s="1"/>
  <c r="W98" i="4"/>
  <c r="S98" i="4"/>
  <c r="T98" i="4" s="1"/>
  <c r="U98" i="4" s="1"/>
  <c r="V98" i="4" s="1"/>
  <c r="F98" i="4"/>
  <c r="G98" i="4" s="1"/>
  <c r="W97" i="4"/>
  <c r="S97" i="4"/>
  <c r="T97" i="4" s="1"/>
  <c r="U97" i="4" s="1"/>
  <c r="V97" i="4" s="1"/>
  <c r="F97" i="4"/>
  <c r="G97" i="4" s="1"/>
  <c r="W96" i="4"/>
  <c r="S96" i="4"/>
  <c r="T96" i="4" s="1"/>
  <c r="U96" i="4" s="1"/>
  <c r="V96" i="4" s="1"/>
  <c r="F96" i="4"/>
  <c r="G96" i="4" s="1"/>
  <c r="W95" i="4"/>
  <c r="S95" i="4"/>
  <c r="T95" i="4" s="1"/>
  <c r="U95" i="4" s="1"/>
  <c r="V95" i="4" s="1"/>
  <c r="F95" i="4"/>
  <c r="G95" i="4" s="1"/>
  <c r="W94" i="4"/>
  <c r="S94" i="4"/>
  <c r="T94" i="4" s="1"/>
  <c r="U94" i="4" s="1"/>
  <c r="V94" i="4" s="1"/>
  <c r="F94" i="4"/>
  <c r="G94" i="4" s="1"/>
  <c r="W93" i="4"/>
  <c r="S93" i="4"/>
  <c r="T93" i="4" s="1"/>
  <c r="U93" i="4" s="1"/>
  <c r="V93" i="4" s="1"/>
  <c r="F93" i="4"/>
  <c r="G93" i="4" s="1"/>
  <c r="W92" i="4"/>
  <c r="S92" i="4"/>
  <c r="T92" i="4" s="1"/>
  <c r="U92" i="4" s="1"/>
  <c r="V92" i="4" s="1"/>
  <c r="F92" i="4"/>
  <c r="G92" i="4" s="1"/>
  <c r="W91" i="4"/>
  <c r="S91" i="4"/>
  <c r="T91" i="4" s="1"/>
  <c r="U91" i="4" s="1"/>
  <c r="V91" i="4" s="1"/>
  <c r="F91" i="4"/>
  <c r="G91" i="4" s="1"/>
  <c r="W90" i="4"/>
  <c r="S90" i="4"/>
  <c r="T90" i="4" s="1"/>
  <c r="U90" i="4" s="1"/>
  <c r="V90" i="4" s="1"/>
  <c r="F90" i="4"/>
  <c r="G90" i="4" s="1"/>
  <c r="W89" i="4"/>
  <c r="S89" i="4"/>
  <c r="T89" i="4" s="1"/>
  <c r="U89" i="4" s="1"/>
  <c r="V89" i="4" s="1"/>
  <c r="F89" i="4"/>
  <c r="G89" i="4" s="1"/>
  <c r="W88" i="4"/>
  <c r="S88" i="4"/>
  <c r="T88" i="4" s="1"/>
  <c r="U88" i="4" s="1"/>
  <c r="V88" i="4" s="1"/>
  <c r="F88" i="4"/>
  <c r="G88" i="4" s="1"/>
  <c r="W87" i="4"/>
  <c r="S87" i="4"/>
  <c r="T87" i="4" s="1"/>
  <c r="U87" i="4" s="1"/>
  <c r="V87" i="4" s="1"/>
  <c r="F87" i="4"/>
  <c r="G87" i="4" s="1"/>
  <c r="W86" i="4"/>
  <c r="S86" i="4"/>
  <c r="T86" i="4" s="1"/>
  <c r="U86" i="4" s="1"/>
  <c r="V86" i="4" s="1"/>
  <c r="F86" i="4"/>
  <c r="G86" i="4" s="1"/>
  <c r="W85" i="4"/>
  <c r="S85" i="4"/>
  <c r="T85" i="4" s="1"/>
  <c r="U85" i="4" s="1"/>
  <c r="V85" i="4" s="1"/>
  <c r="F85" i="4"/>
  <c r="G85" i="4" s="1"/>
  <c r="W84" i="4"/>
  <c r="S84" i="4"/>
  <c r="T84" i="4" s="1"/>
  <c r="U84" i="4" s="1"/>
  <c r="V84" i="4" s="1"/>
  <c r="F84" i="4"/>
  <c r="G84" i="4" s="1"/>
  <c r="W83" i="4"/>
  <c r="S83" i="4"/>
  <c r="T83" i="4" s="1"/>
  <c r="U83" i="4" s="1"/>
  <c r="V83" i="4" s="1"/>
  <c r="F83" i="4"/>
  <c r="G83" i="4" s="1"/>
  <c r="W82" i="4"/>
  <c r="S82" i="4"/>
  <c r="T82" i="4" s="1"/>
  <c r="U82" i="4" s="1"/>
  <c r="V82" i="4" s="1"/>
  <c r="F82" i="4"/>
  <c r="G82" i="4" s="1"/>
  <c r="W81" i="4"/>
  <c r="S81" i="4"/>
  <c r="T81" i="4" s="1"/>
  <c r="U81" i="4" s="1"/>
  <c r="V81" i="4" s="1"/>
  <c r="F81" i="4"/>
  <c r="G81" i="4" s="1"/>
  <c r="W80" i="4"/>
  <c r="S80" i="4"/>
  <c r="T80" i="4" s="1"/>
  <c r="U80" i="4" s="1"/>
  <c r="V80" i="4" s="1"/>
  <c r="F80" i="4"/>
  <c r="G80" i="4" s="1"/>
  <c r="W79" i="4"/>
  <c r="S79" i="4"/>
  <c r="T79" i="4" s="1"/>
  <c r="U79" i="4" s="1"/>
  <c r="V79" i="4" s="1"/>
  <c r="F79" i="4"/>
  <c r="G79" i="4" s="1"/>
  <c r="W78" i="4"/>
  <c r="S78" i="4"/>
  <c r="T78" i="4" s="1"/>
  <c r="U78" i="4" s="1"/>
  <c r="V78" i="4" s="1"/>
  <c r="F78" i="4"/>
  <c r="G78" i="4" s="1"/>
  <c r="W77" i="4"/>
  <c r="S77" i="4"/>
  <c r="T77" i="4" s="1"/>
  <c r="U77" i="4" s="1"/>
  <c r="V77" i="4" s="1"/>
  <c r="F77" i="4"/>
  <c r="G77" i="4" s="1"/>
  <c r="W76" i="4"/>
  <c r="S76" i="4"/>
  <c r="T76" i="4" s="1"/>
  <c r="U76" i="4" s="1"/>
  <c r="V76" i="4" s="1"/>
  <c r="F76" i="4"/>
  <c r="G76" i="4" s="1"/>
  <c r="W75" i="4"/>
  <c r="S75" i="4"/>
  <c r="T75" i="4" s="1"/>
  <c r="U75" i="4" s="1"/>
  <c r="V75" i="4" s="1"/>
  <c r="F75" i="4"/>
  <c r="G75" i="4" s="1"/>
  <c r="W74" i="4"/>
  <c r="S74" i="4"/>
  <c r="T74" i="4" s="1"/>
  <c r="U74" i="4" s="1"/>
  <c r="V74" i="4" s="1"/>
  <c r="F74" i="4"/>
  <c r="G74" i="4" s="1"/>
  <c r="W73" i="4"/>
  <c r="S73" i="4"/>
  <c r="T73" i="4" s="1"/>
  <c r="U73" i="4" s="1"/>
  <c r="V73" i="4" s="1"/>
  <c r="F73" i="4"/>
  <c r="G73" i="4" s="1"/>
  <c r="W72" i="4"/>
  <c r="S72" i="4"/>
  <c r="T72" i="4" s="1"/>
  <c r="U72" i="4" s="1"/>
  <c r="V72" i="4" s="1"/>
  <c r="F72" i="4"/>
  <c r="G72" i="4" s="1"/>
  <c r="W71" i="4"/>
  <c r="S71" i="4"/>
  <c r="T71" i="4" s="1"/>
  <c r="U71" i="4" s="1"/>
  <c r="V71" i="4" s="1"/>
  <c r="F71" i="4"/>
  <c r="G71" i="4" s="1"/>
  <c r="W70" i="4"/>
  <c r="S70" i="4"/>
  <c r="T70" i="4" s="1"/>
  <c r="U70" i="4" s="1"/>
  <c r="V70" i="4" s="1"/>
  <c r="F70" i="4"/>
  <c r="G70" i="4" s="1"/>
  <c r="W69" i="4"/>
  <c r="S69" i="4"/>
  <c r="T69" i="4" s="1"/>
  <c r="U69" i="4" s="1"/>
  <c r="V69" i="4" s="1"/>
  <c r="F69" i="4"/>
  <c r="G69" i="4" s="1"/>
  <c r="W68" i="4"/>
  <c r="S68" i="4"/>
  <c r="T68" i="4" s="1"/>
  <c r="U68" i="4" s="1"/>
  <c r="V68" i="4" s="1"/>
  <c r="F68" i="4"/>
  <c r="G68" i="4" s="1"/>
  <c r="W67" i="4"/>
  <c r="S67" i="4"/>
  <c r="T67" i="4" s="1"/>
  <c r="U67" i="4" s="1"/>
  <c r="V67" i="4" s="1"/>
  <c r="F67" i="4"/>
  <c r="G67" i="4" s="1"/>
  <c r="W66" i="4"/>
  <c r="S66" i="4"/>
  <c r="T66" i="4" s="1"/>
  <c r="U66" i="4" s="1"/>
  <c r="V66" i="4" s="1"/>
  <c r="F66" i="4"/>
  <c r="G66" i="4" s="1"/>
  <c r="W65" i="4"/>
  <c r="S65" i="4"/>
  <c r="T65" i="4" s="1"/>
  <c r="U65" i="4" s="1"/>
  <c r="V65" i="4" s="1"/>
  <c r="F65" i="4"/>
  <c r="G65" i="4" s="1"/>
  <c r="W64" i="4"/>
  <c r="S64" i="4"/>
  <c r="T64" i="4" s="1"/>
  <c r="U64" i="4" s="1"/>
  <c r="V64" i="4" s="1"/>
  <c r="F64" i="4"/>
  <c r="G64" i="4" s="1"/>
  <c r="W63" i="4"/>
  <c r="S63" i="4"/>
  <c r="T63" i="4" s="1"/>
  <c r="U63" i="4" s="1"/>
  <c r="V63" i="4" s="1"/>
  <c r="F63" i="4"/>
  <c r="G63" i="4" s="1"/>
  <c r="W62" i="4"/>
  <c r="S62" i="4"/>
  <c r="T62" i="4" s="1"/>
  <c r="U62" i="4" s="1"/>
  <c r="V62" i="4" s="1"/>
  <c r="F62" i="4"/>
  <c r="G62" i="4" s="1"/>
  <c r="W61" i="4"/>
  <c r="S61" i="4"/>
  <c r="T61" i="4" s="1"/>
  <c r="U61" i="4" s="1"/>
  <c r="V61" i="4" s="1"/>
  <c r="W60" i="4"/>
  <c r="S60" i="4"/>
  <c r="T60" i="4" s="1"/>
  <c r="U60" i="4" s="1"/>
  <c r="V60" i="4" s="1"/>
  <c r="F60" i="4"/>
  <c r="G60" i="4" s="1"/>
  <c r="W59" i="4"/>
  <c r="S59" i="4"/>
  <c r="T59" i="4" s="1"/>
  <c r="U59" i="4" s="1"/>
  <c r="V59" i="4" s="1"/>
  <c r="F59" i="4"/>
  <c r="G59" i="4" s="1"/>
  <c r="W58" i="4"/>
  <c r="S58" i="4"/>
  <c r="T58" i="4" s="1"/>
  <c r="U58" i="4" s="1"/>
  <c r="V58" i="4" s="1"/>
  <c r="F58" i="4"/>
  <c r="G58" i="4" s="1"/>
  <c r="W57" i="4"/>
  <c r="S57" i="4"/>
  <c r="T57" i="4" s="1"/>
  <c r="U57" i="4" s="1"/>
  <c r="V57" i="4" s="1"/>
  <c r="F57" i="4"/>
  <c r="G57" i="4" s="1"/>
  <c r="W56" i="4"/>
  <c r="S56" i="4"/>
  <c r="T56" i="4" s="1"/>
  <c r="U56" i="4" s="1"/>
  <c r="V56" i="4" s="1"/>
  <c r="F56" i="4"/>
  <c r="G56" i="4" s="1"/>
  <c r="W55" i="4"/>
  <c r="S55" i="4"/>
  <c r="T55" i="4" s="1"/>
  <c r="U55" i="4" s="1"/>
  <c r="V55" i="4" s="1"/>
  <c r="F55" i="4"/>
  <c r="G55" i="4" s="1"/>
  <c r="W54" i="4"/>
  <c r="S54" i="4"/>
  <c r="T54" i="4" s="1"/>
  <c r="U54" i="4" s="1"/>
  <c r="V54" i="4" s="1"/>
  <c r="F54" i="4"/>
  <c r="G54" i="4" s="1"/>
  <c r="W53" i="4"/>
  <c r="S53" i="4"/>
  <c r="T53" i="4" s="1"/>
  <c r="U53" i="4" s="1"/>
  <c r="V53" i="4" s="1"/>
  <c r="F53" i="4"/>
  <c r="G53" i="4" s="1"/>
  <c r="W52" i="4"/>
  <c r="S52" i="4"/>
  <c r="T52" i="4" s="1"/>
  <c r="U52" i="4" s="1"/>
  <c r="V52" i="4" s="1"/>
  <c r="F52" i="4"/>
  <c r="G52" i="4" s="1"/>
  <c r="W51" i="4"/>
  <c r="S51" i="4"/>
  <c r="T51" i="4" s="1"/>
  <c r="U51" i="4" s="1"/>
  <c r="V51" i="4" s="1"/>
  <c r="F51" i="4"/>
  <c r="G51" i="4" s="1"/>
  <c r="W50" i="4"/>
  <c r="S50" i="4"/>
  <c r="T50" i="4" s="1"/>
  <c r="U50" i="4" s="1"/>
  <c r="V50" i="4" s="1"/>
  <c r="F50" i="4"/>
  <c r="G50" i="4" s="1"/>
  <c r="W49" i="4"/>
  <c r="S49" i="4"/>
  <c r="T49" i="4" s="1"/>
  <c r="U49" i="4" s="1"/>
  <c r="V49" i="4" s="1"/>
  <c r="F49" i="4"/>
  <c r="G49" i="4" s="1"/>
  <c r="W48" i="4"/>
  <c r="S48" i="4"/>
  <c r="T48" i="4" s="1"/>
  <c r="U48" i="4" s="1"/>
  <c r="V48" i="4" s="1"/>
  <c r="F48" i="4"/>
  <c r="G48" i="4" s="1"/>
  <c r="W47" i="4"/>
  <c r="S47" i="4"/>
  <c r="T47" i="4" s="1"/>
  <c r="U47" i="4" s="1"/>
  <c r="V47" i="4" s="1"/>
  <c r="F47" i="4"/>
  <c r="G47" i="4" s="1"/>
  <c r="W46" i="4"/>
  <c r="S46" i="4"/>
  <c r="T46" i="4" s="1"/>
  <c r="U46" i="4" s="1"/>
  <c r="V46" i="4" s="1"/>
  <c r="F46" i="4"/>
  <c r="G46" i="4" s="1"/>
  <c r="W45" i="4"/>
  <c r="S45" i="4"/>
  <c r="T45" i="4" s="1"/>
  <c r="U45" i="4" s="1"/>
  <c r="V45" i="4" s="1"/>
  <c r="F45" i="4"/>
  <c r="G45" i="4" s="1"/>
  <c r="W44" i="4"/>
  <c r="S44" i="4"/>
  <c r="T44" i="4" s="1"/>
  <c r="U44" i="4" s="1"/>
  <c r="V44" i="4" s="1"/>
  <c r="F44" i="4"/>
  <c r="G44" i="4" s="1"/>
  <c r="W43" i="4"/>
  <c r="S43" i="4"/>
  <c r="T43" i="4" s="1"/>
  <c r="U43" i="4" s="1"/>
  <c r="V43" i="4" s="1"/>
  <c r="F43" i="4"/>
  <c r="G43" i="4" s="1"/>
  <c r="W42" i="4"/>
  <c r="S42" i="4"/>
  <c r="T42" i="4" s="1"/>
  <c r="U42" i="4" s="1"/>
  <c r="V42" i="4" s="1"/>
  <c r="F42" i="4"/>
  <c r="G42" i="4" s="1"/>
  <c r="W41" i="4"/>
  <c r="S41" i="4"/>
  <c r="T41" i="4" s="1"/>
  <c r="U41" i="4" s="1"/>
  <c r="V41" i="4" s="1"/>
  <c r="F41" i="4"/>
  <c r="G41" i="4" s="1"/>
  <c r="W40" i="4"/>
  <c r="S40" i="4"/>
  <c r="T40" i="4" s="1"/>
  <c r="U40" i="4" s="1"/>
  <c r="V40" i="4" s="1"/>
  <c r="F40" i="4"/>
  <c r="G40" i="4" s="1"/>
  <c r="W39" i="4"/>
  <c r="S39" i="4"/>
  <c r="T39" i="4" s="1"/>
  <c r="U39" i="4" s="1"/>
  <c r="V39" i="4" s="1"/>
  <c r="F39" i="4"/>
  <c r="G39" i="4" s="1"/>
  <c r="W38" i="4"/>
  <c r="S38" i="4"/>
  <c r="T38" i="4" s="1"/>
  <c r="U38" i="4" s="1"/>
  <c r="V38" i="4" s="1"/>
  <c r="F38" i="4"/>
  <c r="G38" i="4" s="1"/>
  <c r="W37" i="4"/>
  <c r="S37" i="4"/>
  <c r="T37" i="4" s="1"/>
  <c r="U37" i="4" s="1"/>
  <c r="V37" i="4" s="1"/>
  <c r="F37" i="4"/>
  <c r="G37" i="4" s="1"/>
  <c r="W36" i="4"/>
  <c r="S36" i="4"/>
  <c r="T36" i="4" s="1"/>
  <c r="U36" i="4" s="1"/>
  <c r="V36" i="4" s="1"/>
  <c r="F36" i="4"/>
  <c r="G36" i="4" s="1"/>
  <c r="W35" i="4"/>
  <c r="S35" i="4"/>
  <c r="T35" i="4" s="1"/>
  <c r="U35" i="4" s="1"/>
  <c r="V35" i="4" s="1"/>
  <c r="F35" i="4"/>
  <c r="G35" i="4" s="1"/>
  <c r="W34" i="4"/>
  <c r="S34" i="4"/>
  <c r="T34" i="4" s="1"/>
  <c r="U34" i="4" s="1"/>
  <c r="V34" i="4" s="1"/>
  <c r="F34" i="4"/>
  <c r="G34" i="4" s="1"/>
  <c r="W33" i="4"/>
  <c r="S33" i="4"/>
  <c r="T33" i="4" s="1"/>
  <c r="U33" i="4" s="1"/>
  <c r="V33" i="4" s="1"/>
  <c r="F33" i="4"/>
  <c r="G33" i="4" s="1"/>
  <c r="W32" i="4"/>
  <c r="S32" i="4"/>
  <c r="T32" i="4" s="1"/>
  <c r="U32" i="4" s="1"/>
  <c r="V32" i="4" s="1"/>
  <c r="F32" i="4"/>
  <c r="G32" i="4" s="1"/>
  <c r="W31" i="4"/>
  <c r="S31" i="4"/>
  <c r="T31" i="4" s="1"/>
  <c r="U31" i="4" s="1"/>
  <c r="V31" i="4" s="1"/>
  <c r="F31" i="4"/>
  <c r="G31" i="4" s="1"/>
  <c r="W30" i="4"/>
  <c r="S30" i="4"/>
  <c r="T30" i="4" s="1"/>
  <c r="U30" i="4" s="1"/>
  <c r="V30" i="4" s="1"/>
  <c r="F30" i="4"/>
  <c r="G30" i="4" s="1"/>
  <c r="W29" i="4"/>
  <c r="S29" i="4"/>
  <c r="T29" i="4" s="1"/>
  <c r="U29" i="4" s="1"/>
  <c r="V29" i="4" s="1"/>
  <c r="F29" i="4"/>
  <c r="G29" i="4" s="1"/>
  <c r="W28" i="4"/>
  <c r="S28" i="4"/>
  <c r="T28" i="4" s="1"/>
  <c r="U28" i="4" s="1"/>
  <c r="V28" i="4" s="1"/>
  <c r="F28" i="4"/>
  <c r="G28" i="4" s="1"/>
  <c r="W27" i="4"/>
  <c r="S27" i="4"/>
  <c r="T27" i="4" s="1"/>
  <c r="U27" i="4" s="1"/>
  <c r="V27" i="4" s="1"/>
  <c r="F27" i="4"/>
  <c r="G27" i="4" s="1"/>
  <c r="W26" i="4"/>
  <c r="S26" i="4"/>
  <c r="T26" i="4" s="1"/>
  <c r="U26" i="4" s="1"/>
  <c r="V26" i="4" s="1"/>
  <c r="F26" i="4"/>
  <c r="G26" i="4" s="1"/>
  <c r="W25" i="4"/>
  <c r="S25" i="4"/>
  <c r="T25" i="4" s="1"/>
  <c r="U25" i="4" s="1"/>
  <c r="V25" i="4" s="1"/>
  <c r="F25" i="4"/>
  <c r="G25" i="4" s="1"/>
  <c r="W24" i="4"/>
  <c r="S24" i="4"/>
  <c r="T24" i="4" s="1"/>
  <c r="U24" i="4" s="1"/>
  <c r="V24" i="4" s="1"/>
  <c r="F24" i="4"/>
  <c r="G24" i="4" s="1"/>
  <c r="W23" i="4"/>
  <c r="S23" i="4"/>
  <c r="T23" i="4" s="1"/>
  <c r="U23" i="4" s="1"/>
  <c r="V23" i="4" s="1"/>
  <c r="F23" i="4"/>
  <c r="G23" i="4" s="1"/>
  <c r="W22" i="4"/>
  <c r="S22" i="4"/>
  <c r="T22" i="4" s="1"/>
  <c r="U22" i="4" s="1"/>
  <c r="V22" i="4" s="1"/>
  <c r="F22" i="4"/>
  <c r="G22" i="4" s="1"/>
  <c r="W21" i="4"/>
  <c r="S21" i="4"/>
  <c r="T21" i="4" s="1"/>
  <c r="U21" i="4" s="1"/>
  <c r="V21" i="4" s="1"/>
  <c r="F21" i="4"/>
  <c r="G21" i="4" s="1"/>
  <c r="W20" i="4"/>
  <c r="S20" i="4"/>
  <c r="T20" i="4" s="1"/>
  <c r="U20" i="4" s="1"/>
  <c r="V20" i="4" s="1"/>
  <c r="F20" i="4"/>
  <c r="G20" i="4" s="1"/>
  <c r="W19" i="4"/>
  <c r="S19" i="4"/>
  <c r="T19" i="4" s="1"/>
  <c r="U19" i="4" s="1"/>
  <c r="V19" i="4" s="1"/>
  <c r="F19" i="4"/>
  <c r="G19" i="4" s="1"/>
  <c r="W18" i="4"/>
  <c r="S18" i="4"/>
  <c r="T18" i="4" s="1"/>
  <c r="U18" i="4" s="1"/>
  <c r="V18" i="4" s="1"/>
  <c r="F18" i="4"/>
  <c r="G18" i="4" s="1"/>
  <c r="W17" i="4"/>
  <c r="S17" i="4"/>
  <c r="T17" i="4" s="1"/>
  <c r="U17" i="4" s="1"/>
  <c r="V17" i="4" s="1"/>
  <c r="F17" i="4"/>
  <c r="G17" i="4" s="1"/>
  <c r="W16" i="4"/>
  <c r="S16" i="4"/>
  <c r="T16" i="4" s="1"/>
  <c r="U16" i="4" s="1"/>
  <c r="V16" i="4" s="1"/>
  <c r="F16" i="4"/>
  <c r="G16" i="4" s="1"/>
  <c r="W15" i="4"/>
  <c r="S15" i="4"/>
  <c r="T15" i="4" s="1"/>
  <c r="U15" i="4" s="1"/>
  <c r="V15" i="4" s="1"/>
  <c r="F15" i="4"/>
  <c r="G15" i="4" s="1"/>
  <c r="W14" i="4"/>
  <c r="S14" i="4"/>
  <c r="T14" i="4" s="1"/>
  <c r="U14" i="4" s="1"/>
  <c r="V14" i="4" s="1"/>
  <c r="F14" i="4"/>
  <c r="G14" i="4" s="1"/>
  <c r="W13" i="4"/>
  <c r="S13" i="4"/>
  <c r="T13" i="4" s="1"/>
  <c r="U13" i="4" s="1"/>
  <c r="V13" i="4" s="1"/>
  <c r="F13" i="4"/>
  <c r="G13" i="4" s="1"/>
  <c r="W12" i="4"/>
  <c r="S12" i="4"/>
  <c r="T12" i="4" s="1"/>
  <c r="U12" i="4" s="1"/>
  <c r="V12" i="4" s="1"/>
  <c r="F12" i="4"/>
  <c r="G12" i="4" s="1"/>
  <c r="W11" i="4"/>
  <c r="S11" i="4"/>
  <c r="T11" i="4" s="1"/>
  <c r="U11" i="4" s="1"/>
  <c r="V11" i="4" s="1"/>
  <c r="F11" i="4"/>
  <c r="G11" i="4" s="1"/>
  <c r="W10" i="4"/>
  <c r="S10" i="4"/>
  <c r="T10" i="4" s="1"/>
  <c r="U10" i="4" s="1"/>
  <c r="V10" i="4" s="1"/>
  <c r="F10" i="4"/>
  <c r="G10" i="4" s="1"/>
  <c r="W9" i="4"/>
  <c r="S9" i="4"/>
  <c r="T9" i="4" s="1"/>
  <c r="U9" i="4" s="1"/>
  <c r="V9" i="4" s="1"/>
  <c r="F9" i="4"/>
  <c r="G9" i="4" s="1"/>
  <c r="W8" i="4"/>
  <c r="S8" i="4"/>
  <c r="T8" i="4" s="1"/>
  <c r="U8" i="4" s="1"/>
  <c r="V8" i="4" s="1"/>
  <c r="F8" i="4"/>
  <c r="G8" i="4" s="1"/>
  <c r="W7" i="4"/>
  <c r="S7" i="4"/>
  <c r="T7" i="4" s="1"/>
  <c r="U7" i="4" s="1"/>
  <c r="V7" i="4" s="1"/>
  <c r="F7" i="4"/>
  <c r="G7" i="4" s="1"/>
  <c r="W6" i="4"/>
  <c r="S6" i="4"/>
  <c r="T6" i="4" s="1"/>
  <c r="U6" i="4" s="1"/>
  <c r="V6" i="4" s="1"/>
  <c r="F6" i="4"/>
  <c r="G6" i="4" s="1"/>
  <c r="W5" i="4"/>
  <c r="S5" i="4"/>
  <c r="T5" i="4" s="1"/>
  <c r="U5" i="4" s="1"/>
  <c r="V5" i="4" s="1"/>
  <c r="F5" i="4"/>
  <c r="G5" i="4" s="1"/>
  <c r="W4" i="4"/>
  <c r="S4" i="4"/>
  <c r="T4" i="4" s="1"/>
  <c r="U4" i="4" s="1"/>
  <c r="V4" i="4" s="1"/>
  <c r="F4" i="4"/>
  <c r="G4" i="4" s="1"/>
  <c r="W3" i="4"/>
  <c r="S3" i="4"/>
  <c r="T3" i="4" s="1"/>
  <c r="U3" i="4" s="1"/>
  <c r="V3" i="4" s="1"/>
  <c r="F3" i="4"/>
  <c r="G3" i="4" s="1"/>
  <c r="W2" i="4"/>
  <c r="S2" i="4"/>
  <c r="T2" i="4" s="1"/>
  <c r="U2" i="4" s="1"/>
  <c r="V2" i="4" s="1"/>
  <c r="F2" i="4"/>
  <c r="G2" i="4" s="1"/>
  <c r="G3533" i="2"/>
  <c r="G3531" i="2"/>
  <c r="G3527" i="2"/>
  <c r="G3526" i="2"/>
  <c r="G3525" i="2"/>
  <c r="G3524" i="2"/>
  <c r="G3523" i="2"/>
  <c r="G3520" i="2"/>
  <c r="G3519" i="2"/>
  <c r="G3518" i="2"/>
  <c r="G3517" i="2"/>
  <c r="G3514" i="2"/>
  <c r="G3513" i="2"/>
  <c r="G3512" i="2"/>
  <c r="G3511" i="2"/>
  <c r="G3509" i="2"/>
  <c r="G3508" i="2"/>
  <c r="G3507" i="2"/>
  <c r="G3506" i="2"/>
  <c r="G3505" i="2"/>
  <c r="S3501" i="2"/>
  <c r="R3501" i="2"/>
  <c r="Q3501" i="2"/>
  <c r="P3501" i="2"/>
  <c r="O3501" i="2"/>
  <c r="G3501" i="2"/>
  <c r="H3501" i="2" s="1"/>
  <c r="S3500" i="2"/>
  <c r="R3500" i="2"/>
  <c r="Q3500" i="2"/>
  <c r="P3500" i="2"/>
  <c r="O3500" i="2"/>
  <c r="G3500" i="2"/>
  <c r="H3500" i="2" s="1"/>
  <c r="S3499" i="2"/>
  <c r="R3499" i="2"/>
  <c r="Q3499" i="2"/>
  <c r="P3499" i="2"/>
  <c r="O3499" i="2"/>
  <c r="G3499" i="2"/>
  <c r="H3499" i="2" s="1"/>
  <c r="S3498" i="2"/>
  <c r="R3498" i="2"/>
  <c r="Q3498" i="2"/>
  <c r="P3498" i="2"/>
  <c r="O3498" i="2"/>
  <c r="G3498" i="2"/>
  <c r="H3498" i="2" s="1"/>
  <c r="S3497" i="2"/>
  <c r="R3497" i="2"/>
  <c r="Q3497" i="2"/>
  <c r="P3497" i="2"/>
  <c r="O3497" i="2"/>
  <c r="G3497" i="2"/>
  <c r="H3497" i="2" s="1"/>
  <c r="S3496" i="2"/>
  <c r="R3496" i="2"/>
  <c r="Q3496" i="2"/>
  <c r="P3496" i="2"/>
  <c r="O3496" i="2"/>
  <c r="G3496" i="2"/>
  <c r="H3496" i="2" s="1"/>
  <c r="S3495" i="2"/>
  <c r="R3495" i="2"/>
  <c r="Q3495" i="2"/>
  <c r="P3495" i="2"/>
  <c r="O3495" i="2"/>
  <c r="G3495" i="2"/>
  <c r="H3495" i="2" s="1"/>
  <c r="S3494" i="2"/>
  <c r="R3494" i="2"/>
  <c r="Q3494" i="2"/>
  <c r="P3494" i="2"/>
  <c r="O3494" i="2"/>
  <c r="G3494" i="2"/>
  <c r="H3494" i="2" s="1"/>
  <c r="S3493" i="2"/>
  <c r="R3493" i="2"/>
  <c r="Q3493" i="2"/>
  <c r="P3493" i="2"/>
  <c r="O3493" i="2"/>
  <c r="G3493" i="2"/>
  <c r="H3493" i="2" s="1"/>
  <c r="S3492" i="2"/>
  <c r="R3492" i="2"/>
  <c r="Q3492" i="2"/>
  <c r="P3492" i="2"/>
  <c r="O3492" i="2"/>
  <c r="G3492" i="2"/>
  <c r="H3492" i="2" s="1"/>
  <c r="S3491" i="2"/>
  <c r="R3491" i="2"/>
  <c r="Q3491" i="2"/>
  <c r="P3491" i="2"/>
  <c r="O3491" i="2"/>
  <c r="G3491" i="2"/>
  <c r="H3491" i="2" s="1"/>
  <c r="S3490" i="2"/>
  <c r="R3490" i="2"/>
  <c r="Q3490" i="2"/>
  <c r="P3490" i="2"/>
  <c r="O3490" i="2"/>
  <c r="G3490" i="2"/>
  <c r="H3490" i="2" s="1"/>
  <c r="S3489" i="2"/>
  <c r="R3489" i="2"/>
  <c r="Q3489" i="2"/>
  <c r="P3489" i="2"/>
  <c r="O3489" i="2"/>
  <c r="G3489" i="2"/>
  <c r="H3489" i="2" s="1"/>
  <c r="S3488" i="2"/>
  <c r="R3488" i="2"/>
  <c r="Q3488" i="2"/>
  <c r="P3488" i="2"/>
  <c r="O3488" i="2"/>
  <c r="G3488" i="2"/>
  <c r="H3488" i="2" s="1"/>
  <c r="S3487" i="2"/>
  <c r="R3487" i="2"/>
  <c r="Q3487" i="2"/>
  <c r="P3487" i="2"/>
  <c r="O3487" i="2"/>
  <c r="G3487" i="2"/>
  <c r="H3487" i="2" s="1"/>
  <c r="S3486" i="2"/>
  <c r="R3486" i="2"/>
  <c r="Q3486" i="2"/>
  <c r="P3486" i="2"/>
  <c r="O3486" i="2"/>
  <c r="G3486" i="2"/>
  <c r="H3486" i="2" s="1"/>
  <c r="S3485" i="2"/>
  <c r="R3485" i="2"/>
  <c r="Q3485" i="2"/>
  <c r="P3485" i="2"/>
  <c r="O3485" i="2"/>
  <c r="G3485" i="2"/>
  <c r="H3485" i="2" s="1"/>
  <c r="S3484" i="2"/>
  <c r="R3484" i="2"/>
  <c r="Q3484" i="2"/>
  <c r="P3484" i="2"/>
  <c r="O3484" i="2"/>
  <c r="G3484" i="2"/>
  <c r="H3484" i="2" s="1"/>
  <c r="S3483" i="2"/>
  <c r="R3483" i="2"/>
  <c r="Q3483" i="2"/>
  <c r="P3483" i="2"/>
  <c r="O3483" i="2"/>
  <c r="G3483" i="2"/>
  <c r="H3483" i="2" s="1"/>
  <c r="S3482" i="2"/>
  <c r="R3482" i="2"/>
  <c r="Q3482" i="2"/>
  <c r="P3482" i="2"/>
  <c r="O3482" i="2"/>
  <c r="G3482" i="2"/>
  <c r="H3482" i="2" s="1"/>
  <c r="S3481" i="2"/>
  <c r="R3481" i="2"/>
  <c r="Q3481" i="2"/>
  <c r="P3481" i="2"/>
  <c r="O3481" i="2"/>
  <c r="G3481" i="2"/>
  <c r="H3481" i="2" s="1"/>
  <c r="S3480" i="2"/>
  <c r="R3480" i="2"/>
  <c r="Q3480" i="2"/>
  <c r="P3480" i="2"/>
  <c r="O3480" i="2"/>
  <c r="G3480" i="2"/>
  <c r="H3480" i="2" s="1"/>
  <c r="S3479" i="2"/>
  <c r="R3479" i="2"/>
  <c r="Q3479" i="2"/>
  <c r="P3479" i="2"/>
  <c r="O3479" i="2"/>
  <c r="G3479" i="2"/>
  <c r="H3479" i="2" s="1"/>
  <c r="S3478" i="2"/>
  <c r="R3478" i="2"/>
  <c r="Q3478" i="2"/>
  <c r="P3478" i="2"/>
  <c r="O3478" i="2"/>
  <c r="G3478" i="2"/>
  <c r="H3478" i="2" s="1"/>
  <c r="S3477" i="2"/>
  <c r="R3477" i="2"/>
  <c r="Q3477" i="2"/>
  <c r="P3477" i="2"/>
  <c r="O3477" i="2"/>
  <c r="G3477" i="2"/>
  <c r="H3477" i="2" s="1"/>
  <c r="S3476" i="2"/>
  <c r="R3476" i="2"/>
  <c r="Q3476" i="2"/>
  <c r="P3476" i="2"/>
  <c r="O3476" i="2"/>
  <c r="G3476" i="2"/>
  <c r="H3476" i="2" s="1"/>
  <c r="S3475" i="2"/>
  <c r="R3475" i="2"/>
  <c r="Q3475" i="2"/>
  <c r="P3475" i="2"/>
  <c r="O3475" i="2"/>
  <c r="G3475" i="2"/>
  <c r="H3475" i="2" s="1"/>
  <c r="S3473" i="2"/>
  <c r="R3473" i="2"/>
  <c r="Q3473" i="2"/>
  <c r="P3473" i="2"/>
  <c r="O3473" i="2"/>
  <c r="G3473" i="2"/>
  <c r="H3473" i="2" s="1"/>
  <c r="S3472" i="2"/>
  <c r="R3472" i="2"/>
  <c r="Q3472" i="2"/>
  <c r="P3472" i="2"/>
  <c r="O3472" i="2"/>
  <c r="G3472" i="2"/>
  <c r="H3472" i="2" s="1"/>
  <c r="S3471" i="2"/>
  <c r="R3471" i="2"/>
  <c r="Q3471" i="2"/>
  <c r="P3471" i="2"/>
  <c r="O3471" i="2"/>
  <c r="G3471" i="2"/>
  <c r="H3471" i="2" s="1"/>
  <c r="S3470" i="2"/>
  <c r="R3470" i="2"/>
  <c r="Q3470" i="2"/>
  <c r="P3470" i="2"/>
  <c r="O3470" i="2"/>
  <c r="G3470" i="2"/>
  <c r="H3470" i="2" s="1"/>
  <c r="S3469" i="2"/>
  <c r="R3469" i="2"/>
  <c r="Q3469" i="2"/>
  <c r="P3469" i="2"/>
  <c r="O3469" i="2"/>
  <c r="G3469" i="2"/>
  <c r="H3469" i="2" s="1"/>
  <c r="S3468" i="2"/>
  <c r="R3468" i="2"/>
  <c r="Q3468" i="2"/>
  <c r="P3468" i="2"/>
  <c r="O3468" i="2"/>
  <c r="G3468" i="2"/>
  <c r="H3468" i="2" s="1"/>
  <c r="S3467" i="2"/>
  <c r="R3467" i="2"/>
  <c r="Q3467" i="2"/>
  <c r="P3467" i="2"/>
  <c r="O3467" i="2"/>
  <c r="G3467" i="2"/>
  <c r="H3467" i="2" s="1"/>
  <c r="S3466" i="2"/>
  <c r="R3466" i="2"/>
  <c r="Q3466" i="2"/>
  <c r="P3466" i="2"/>
  <c r="O3466" i="2"/>
  <c r="G3466" i="2"/>
  <c r="H3466" i="2" s="1"/>
  <c r="S3465" i="2"/>
  <c r="R3465" i="2"/>
  <c r="Q3465" i="2"/>
  <c r="P3465" i="2"/>
  <c r="O3465" i="2"/>
  <c r="G3465" i="2"/>
  <c r="H3465" i="2" s="1"/>
  <c r="S3464" i="2"/>
  <c r="R3464" i="2"/>
  <c r="Q3464" i="2"/>
  <c r="P3464" i="2"/>
  <c r="O3464" i="2"/>
  <c r="G3464" i="2"/>
  <c r="H3464" i="2" s="1"/>
  <c r="S3463" i="2"/>
  <c r="R3463" i="2"/>
  <c r="Q3463" i="2"/>
  <c r="P3463" i="2"/>
  <c r="O3463" i="2"/>
  <c r="G3463" i="2"/>
  <c r="H3463" i="2" s="1"/>
  <c r="S3462" i="2"/>
  <c r="R3462" i="2"/>
  <c r="Q3462" i="2"/>
  <c r="P3462" i="2"/>
  <c r="O3462" i="2"/>
  <c r="G3462" i="2"/>
  <c r="H3462" i="2" s="1"/>
  <c r="S3461" i="2"/>
  <c r="R3461" i="2"/>
  <c r="Q3461" i="2"/>
  <c r="P3461" i="2"/>
  <c r="O3461" i="2"/>
  <c r="G3461" i="2"/>
  <c r="H3461" i="2" s="1"/>
  <c r="S3460" i="2"/>
  <c r="R3460" i="2"/>
  <c r="Q3460" i="2"/>
  <c r="P3460" i="2"/>
  <c r="O3460" i="2"/>
  <c r="G3460" i="2"/>
  <c r="H3460" i="2" s="1"/>
  <c r="S3459" i="2"/>
  <c r="R3459" i="2"/>
  <c r="Q3459" i="2"/>
  <c r="P3459" i="2"/>
  <c r="O3459" i="2"/>
  <c r="G3459" i="2"/>
  <c r="H3459" i="2" s="1"/>
  <c r="S3458" i="2"/>
  <c r="R3458" i="2"/>
  <c r="Q3458" i="2"/>
  <c r="P3458" i="2"/>
  <c r="O3458" i="2"/>
  <c r="G3458" i="2"/>
  <c r="H3458" i="2" s="1"/>
  <c r="S3457" i="2"/>
  <c r="R3457" i="2"/>
  <c r="Q3457" i="2"/>
  <c r="P3457" i="2"/>
  <c r="O3457" i="2"/>
  <c r="G3457" i="2"/>
  <c r="H3457" i="2" s="1"/>
  <c r="S3456" i="2"/>
  <c r="R3456" i="2"/>
  <c r="Q3456" i="2"/>
  <c r="P3456" i="2"/>
  <c r="O3456" i="2"/>
  <c r="G3456" i="2"/>
  <c r="H3456" i="2" s="1"/>
  <c r="S3455" i="2"/>
  <c r="R3455" i="2"/>
  <c r="Q3455" i="2"/>
  <c r="P3455" i="2"/>
  <c r="O3455" i="2"/>
  <c r="G3455" i="2"/>
  <c r="H3455" i="2" s="1"/>
  <c r="S3454" i="2"/>
  <c r="R3454" i="2"/>
  <c r="Q3454" i="2"/>
  <c r="P3454" i="2"/>
  <c r="O3454" i="2"/>
  <c r="G3454" i="2"/>
  <c r="H3454" i="2" s="1"/>
  <c r="S3453" i="2"/>
  <c r="R3453" i="2"/>
  <c r="Q3453" i="2"/>
  <c r="P3453" i="2"/>
  <c r="O3453" i="2"/>
  <c r="G3453" i="2"/>
  <c r="H3453" i="2" s="1"/>
  <c r="S3452" i="2"/>
  <c r="R3452" i="2"/>
  <c r="Q3452" i="2"/>
  <c r="P3452" i="2"/>
  <c r="O3452" i="2"/>
  <c r="G3452" i="2"/>
  <c r="H3452" i="2" s="1"/>
  <c r="S3451" i="2"/>
  <c r="R3451" i="2"/>
  <c r="Q3451" i="2"/>
  <c r="P3451" i="2"/>
  <c r="O3451" i="2"/>
  <c r="G3451" i="2"/>
  <c r="H3451" i="2" s="1"/>
  <c r="S3450" i="2"/>
  <c r="R3450" i="2"/>
  <c r="Q3450" i="2"/>
  <c r="P3450" i="2"/>
  <c r="O3450" i="2"/>
  <c r="G3450" i="2"/>
  <c r="H3450" i="2" s="1"/>
  <c r="S3449" i="2"/>
  <c r="R3449" i="2"/>
  <c r="Q3449" i="2"/>
  <c r="P3449" i="2"/>
  <c r="O3449" i="2"/>
  <c r="G3449" i="2"/>
  <c r="H3449" i="2" s="1"/>
  <c r="S3448" i="2"/>
  <c r="R3448" i="2"/>
  <c r="Q3448" i="2"/>
  <c r="P3448" i="2"/>
  <c r="O3448" i="2"/>
  <c r="G3448" i="2"/>
  <c r="H3448" i="2" s="1"/>
  <c r="S3447" i="2"/>
  <c r="R3447" i="2"/>
  <c r="Q3447" i="2"/>
  <c r="P3447" i="2"/>
  <c r="O3447" i="2"/>
  <c r="G3447" i="2"/>
  <c r="H3447" i="2" s="1"/>
  <c r="S3446" i="2"/>
  <c r="R3446" i="2"/>
  <c r="Q3446" i="2"/>
  <c r="P3446" i="2"/>
  <c r="O3446" i="2"/>
  <c r="G3446" i="2"/>
  <c r="H3446" i="2" s="1"/>
  <c r="S3445" i="2"/>
  <c r="R3445" i="2"/>
  <c r="Q3445" i="2"/>
  <c r="P3445" i="2"/>
  <c r="O3445" i="2"/>
  <c r="G3445" i="2"/>
  <c r="H3445" i="2" s="1"/>
  <c r="S3444" i="2"/>
  <c r="R3444" i="2"/>
  <c r="Q3444" i="2"/>
  <c r="P3444" i="2"/>
  <c r="O3444" i="2"/>
  <c r="G3444" i="2"/>
  <c r="H3444" i="2" s="1"/>
  <c r="S3443" i="2"/>
  <c r="R3443" i="2"/>
  <c r="Q3443" i="2"/>
  <c r="P3443" i="2"/>
  <c r="O3443" i="2"/>
  <c r="G3443" i="2"/>
  <c r="H3443" i="2" s="1"/>
  <c r="S3442" i="2"/>
  <c r="R3442" i="2"/>
  <c r="Q3442" i="2"/>
  <c r="P3442" i="2"/>
  <c r="O3442" i="2"/>
  <c r="G3442" i="2"/>
  <c r="H3442" i="2" s="1"/>
  <c r="S3441" i="2"/>
  <c r="R3441" i="2"/>
  <c r="Q3441" i="2"/>
  <c r="P3441" i="2"/>
  <c r="O3441" i="2"/>
  <c r="G3441" i="2"/>
  <c r="H3441" i="2" s="1"/>
  <c r="S3440" i="2"/>
  <c r="R3440" i="2"/>
  <c r="Q3440" i="2"/>
  <c r="P3440" i="2"/>
  <c r="O3440" i="2"/>
  <c r="G3440" i="2"/>
  <c r="H3440" i="2" s="1"/>
  <c r="S3439" i="2"/>
  <c r="R3439" i="2"/>
  <c r="Q3439" i="2"/>
  <c r="P3439" i="2"/>
  <c r="O3439" i="2"/>
  <c r="G3439" i="2"/>
  <c r="H3439" i="2" s="1"/>
  <c r="S3438" i="2"/>
  <c r="R3438" i="2"/>
  <c r="Q3438" i="2"/>
  <c r="P3438" i="2"/>
  <c r="O3438" i="2"/>
  <c r="G3438" i="2"/>
  <c r="H3438" i="2" s="1"/>
  <c r="S3437" i="2"/>
  <c r="R3437" i="2"/>
  <c r="Q3437" i="2"/>
  <c r="P3437" i="2"/>
  <c r="O3437" i="2"/>
  <c r="G3437" i="2"/>
  <c r="H3437" i="2" s="1"/>
  <c r="S3436" i="2"/>
  <c r="R3436" i="2"/>
  <c r="Q3436" i="2"/>
  <c r="P3436" i="2"/>
  <c r="O3436" i="2"/>
  <c r="G3436" i="2"/>
  <c r="H3436" i="2" s="1"/>
  <c r="S3435" i="2"/>
  <c r="R3435" i="2"/>
  <c r="Q3435" i="2"/>
  <c r="P3435" i="2"/>
  <c r="O3435" i="2"/>
  <c r="G3435" i="2"/>
  <c r="H3435" i="2" s="1"/>
  <c r="S3434" i="2"/>
  <c r="R3434" i="2"/>
  <c r="Q3434" i="2"/>
  <c r="P3434" i="2"/>
  <c r="O3434" i="2"/>
  <c r="G3434" i="2"/>
  <c r="H3434" i="2" s="1"/>
  <c r="S3433" i="2"/>
  <c r="R3433" i="2"/>
  <c r="Q3433" i="2"/>
  <c r="P3433" i="2"/>
  <c r="O3433" i="2"/>
  <c r="G3433" i="2"/>
  <c r="H3433" i="2" s="1"/>
  <c r="S3432" i="2"/>
  <c r="R3432" i="2"/>
  <c r="Q3432" i="2"/>
  <c r="P3432" i="2"/>
  <c r="O3432" i="2"/>
  <c r="G3432" i="2"/>
  <c r="H3432" i="2" s="1"/>
  <c r="S3431" i="2"/>
  <c r="R3431" i="2"/>
  <c r="Q3431" i="2"/>
  <c r="P3431" i="2"/>
  <c r="O3431" i="2"/>
  <c r="G3431" i="2"/>
  <c r="H3431" i="2" s="1"/>
  <c r="S3430" i="2"/>
  <c r="R3430" i="2"/>
  <c r="Q3430" i="2"/>
  <c r="P3430" i="2"/>
  <c r="O3430" i="2"/>
  <c r="G3430" i="2"/>
  <c r="H3430" i="2" s="1"/>
  <c r="S3429" i="2"/>
  <c r="R3429" i="2"/>
  <c r="Q3429" i="2"/>
  <c r="P3429" i="2"/>
  <c r="O3429" i="2"/>
  <c r="G3429" i="2"/>
  <c r="H3429" i="2" s="1"/>
  <c r="S3428" i="2"/>
  <c r="R3428" i="2"/>
  <c r="Q3428" i="2"/>
  <c r="P3428" i="2"/>
  <c r="O3428" i="2"/>
  <c r="G3428" i="2"/>
  <c r="H3428" i="2" s="1"/>
  <c r="S3427" i="2"/>
  <c r="R3427" i="2"/>
  <c r="Q3427" i="2"/>
  <c r="P3427" i="2"/>
  <c r="O3427" i="2"/>
  <c r="G3427" i="2"/>
  <c r="H3427" i="2" s="1"/>
  <c r="S3426" i="2"/>
  <c r="R3426" i="2"/>
  <c r="Q3426" i="2"/>
  <c r="P3426" i="2"/>
  <c r="O3426" i="2"/>
  <c r="G3426" i="2"/>
  <c r="H3426" i="2" s="1"/>
  <c r="S3425" i="2"/>
  <c r="R3425" i="2"/>
  <c r="Q3425" i="2"/>
  <c r="P3425" i="2"/>
  <c r="O3425" i="2"/>
  <c r="G3425" i="2"/>
  <c r="H3425" i="2" s="1"/>
  <c r="S3424" i="2"/>
  <c r="R3424" i="2"/>
  <c r="Q3424" i="2"/>
  <c r="P3424" i="2"/>
  <c r="O3424" i="2"/>
  <c r="G3424" i="2"/>
  <c r="H3424" i="2" s="1"/>
  <c r="S3423" i="2"/>
  <c r="R3423" i="2"/>
  <c r="Q3423" i="2"/>
  <c r="P3423" i="2"/>
  <c r="O3423" i="2"/>
  <c r="G3423" i="2"/>
  <c r="H3423" i="2" s="1"/>
  <c r="S3422" i="2"/>
  <c r="R3422" i="2"/>
  <c r="Q3422" i="2"/>
  <c r="P3422" i="2"/>
  <c r="O3422" i="2"/>
  <c r="G3422" i="2"/>
  <c r="H3422" i="2" s="1"/>
  <c r="S3421" i="2"/>
  <c r="R3421" i="2"/>
  <c r="Q3421" i="2"/>
  <c r="P3421" i="2"/>
  <c r="O3421" i="2"/>
  <c r="G3421" i="2"/>
  <c r="H3421" i="2" s="1"/>
  <c r="S3420" i="2"/>
  <c r="R3420" i="2"/>
  <c r="Q3420" i="2"/>
  <c r="P3420" i="2"/>
  <c r="O3420" i="2"/>
  <c r="G3420" i="2"/>
  <c r="H3420" i="2" s="1"/>
  <c r="S3419" i="2"/>
  <c r="R3419" i="2"/>
  <c r="Q3419" i="2"/>
  <c r="P3419" i="2"/>
  <c r="O3419" i="2"/>
  <c r="G3419" i="2"/>
  <c r="H3419" i="2" s="1"/>
  <c r="S3418" i="2"/>
  <c r="R3418" i="2"/>
  <c r="Q3418" i="2"/>
  <c r="P3418" i="2"/>
  <c r="O3418" i="2"/>
  <c r="G3418" i="2"/>
  <c r="H3418" i="2" s="1"/>
  <c r="S3417" i="2"/>
  <c r="R3417" i="2"/>
  <c r="Q3417" i="2"/>
  <c r="P3417" i="2"/>
  <c r="O3417" i="2"/>
  <c r="G3417" i="2"/>
  <c r="H3417" i="2" s="1"/>
  <c r="S3416" i="2"/>
  <c r="R3416" i="2"/>
  <c r="Q3416" i="2"/>
  <c r="P3416" i="2"/>
  <c r="O3416" i="2"/>
  <c r="G3416" i="2"/>
  <c r="H3416" i="2" s="1"/>
  <c r="S3415" i="2"/>
  <c r="R3415" i="2"/>
  <c r="Q3415" i="2"/>
  <c r="P3415" i="2"/>
  <c r="O3415" i="2"/>
  <c r="G3415" i="2"/>
  <c r="H3415" i="2" s="1"/>
  <c r="S3414" i="2"/>
  <c r="R3414" i="2"/>
  <c r="Q3414" i="2"/>
  <c r="P3414" i="2"/>
  <c r="O3414" i="2"/>
  <c r="G3414" i="2"/>
  <c r="H3414" i="2" s="1"/>
  <c r="S3413" i="2"/>
  <c r="R3413" i="2"/>
  <c r="Q3413" i="2"/>
  <c r="P3413" i="2"/>
  <c r="O3413" i="2"/>
  <c r="G3413" i="2"/>
  <c r="H3413" i="2" s="1"/>
  <c r="S3412" i="2"/>
  <c r="R3412" i="2"/>
  <c r="Q3412" i="2"/>
  <c r="P3412" i="2"/>
  <c r="O3412" i="2"/>
  <c r="G3412" i="2"/>
  <c r="H3412" i="2" s="1"/>
  <c r="S3411" i="2"/>
  <c r="R3411" i="2"/>
  <c r="Q3411" i="2"/>
  <c r="P3411" i="2"/>
  <c r="O3411" i="2"/>
  <c r="G3411" i="2"/>
  <c r="H3411" i="2" s="1"/>
  <c r="S3410" i="2"/>
  <c r="R3410" i="2"/>
  <c r="Q3410" i="2"/>
  <c r="P3410" i="2"/>
  <c r="O3410" i="2"/>
  <c r="G3410" i="2"/>
  <c r="H3410" i="2" s="1"/>
  <c r="S3409" i="2"/>
  <c r="R3409" i="2"/>
  <c r="Q3409" i="2"/>
  <c r="P3409" i="2"/>
  <c r="O3409" i="2"/>
  <c r="G3409" i="2"/>
  <c r="H3409" i="2" s="1"/>
  <c r="S3408" i="2"/>
  <c r="R3408" i="2"/>
  <c r="Q3408" i="2"/>
  <c r="P3408" i="2"/>
  <c r="O3408" i="2"/>
  <c r="G3408" i="2"/>
  <c r="H3408" i="2" s="1"/>
  <c r="S3407" i="2"/>
  <c r="R3407" i="2"/>
  <c r="Q3407" i="2"/>
  <c r="P3407" i="2"/>
  <c r="O3407" i="2"/>
  <c r="G3407" i="2"/>
  <c r="H3407" i="2" s="1"/>
  <c r="S3406" i="2"/>
  <c r="R3406" i="2"/>
  <c r="Q3406" i="2"/>
  <c r="P3406" i="2"/>
  <c r="O3406" i="2"/>
  <c r="G3406" i="2"/>
  <c r="H3406" i="2" s="1"/>
  <c r="S3405" i="2"/>
  <c r="R3405" i="2"/>
  <c r="Q3405" i="2"/>
  <c r="P3405" i="2"/>
  <c r="O3405" i="2"/>
  <c r="G3405" i="2"/>
  <c r="H3405" i="2" s="1"/>
  <c r="S3404" i="2"/>
  <c r="R3404" i="2"/>
  <c r="Q3404" i="2"/>
  <c r="P3404" i="2"/>
  <c r="O3404" i="2"/>
  <c r="G3404" i="2"/>
  <c r="H3404" i="2" s="1"/>
  <c r="S3403" i="2"/>
  <c r="R3403" i="2"/>
  <c r="Q3403" i="2"/>
  <c r="P3403" i="2"/>
  <c r="O3403" i="2"/>
  <c r="G3403" i="2"/>
  <c r="H3403" i="2" s="1"/>
  <c r="S3402" i="2"/>
  <c r="R3402" i="2"/>
  <c r="Q3402" i="2"/>
  <c r="P3402" i="2"/>
  <c r="O3402" i="2"/>
  <c r="G3402" i="2"/>
  <c r="H3402" i="2" s="1"/>
  <c r="S3401" i="2"/>
  <c r="R3401" i="2"/>
  <c r="Q3401" i="2"/>
  <c r="P3401" i="2"/>
  <c r="O3401" i="2"/>
  <c r="G3401" i="2"/>
  <c r="H3401" i="2" s="1"/>
  <c r="S3400" i="2"/>
  <c r="R3400" i="2"/>
  <c r="Q3400" i="2"/>
  <c r="P3400" i="2"/>
  <c r="O3400" i="2"/>
  <c r="G3400" i="2"/>
  <c r="H3400" i="2" s="1"/>
  <c r="G3399" i="2"/>
  <c r="S3398" i="2"/>
  <c r="R3398" i="2"/>
  <c r="Q3398" i="2"/>
  <c r="P3398" i="2"/>
  <c r="O3398" i="2"/>
  <c r="G3398" i="2"/>
  <c r="H3398" i="2" s="1"/>
  <c r="S3397" i="2"/>
  <c r="R3397" i="2"/>
  <c r="Q3397" i="2"/>
  <c r="P3397" i="2"/>
  <c r="O3397" i="2"/>
  <c r="G3397" i="2"/>
  <c r="H3397" i="2" s="1"/>
  <c r="S3396" i="2"/>
  <c r="R3396" i="2"/>
  <c r="Q3396" i="2"/>
  <c r="P3396" i="2"/>
  <c r="O3396" i="2"/>
  <c r="G3396" i="2"/>
  <c r="H3396" i="2" s="1"/>
  <c r="S3395" i="2"/>
  <c r="R3395" i="2"/>
  <c r="Q3395" i="2"/>
  <c r="P3395" i="2"/>
  <c r="O3395" i="2"/>
  <c r="G3395" i="2"/>
  <c r="H3395" i="2" s="1"/>
  <c r="S3394" i="2"/>
  <c r="R3394" i="2"/>
  <c r="Q3394" i="2"/>
  <c r="P3394" i="2"/>
  <c r="O3394" i="2"/>
  <c r="G3394" i="2"/>
  <c r="H3394" i="2" s="1"/>
  <c r="S3393" i="2"/>
  <c r="R3393" i="2"/>
  <c r="Q3393" i="2"/>
  <c r="P3393" i="2"/>
  <c r="O3393" i="2"/>
  <c r="G3393" i="2"/>
  <c r="H3393" i="2" s="1"/>
  <c r="G3392" i="2"/>
  <c r="S3391" i="2"/>
  <c r="R3391" i="2"/>
  <c r="Q3391" i="2"/>
  <c r="P3391" i="2"/>
  <c r="O3391" i="2"/>
  <c r="G3391" i="2"/>
  <c r="H3391" i="2" s="1"/>
  <c r="S3390" i="2"/>
  <c r="R3390" i="2"/>
  <c r="Q3390" i="2"/>
  <c r="P3390" i="2"/>
  <c r="O3390" i="2"/>
  <c r="G3390" i="2"/>
  <c r="H3390" i="2" s="1"/>
  <c r="S3389" i="2"/>
  <c r="R3389" i="2"/>
  <c r="Q3389" i="2"/>
  <c r="P3389" i="2"/>
  <c r="O3389" i="2"/>
  <c r="G3389" i="2"/>
  <c r="H3389" i="2" s="1"/>
  <c r="S3388" i="2"/>
  <c r="R3388" i="2"/>
  <c r="Q3388" i="2"/>
  <c r="P3388" i="2"/>
  <c r="O3388" i="2"/>
  <c r="G3388" i="2"/>
  <c r="H3388" i="2" s="1"/>
  <c r="S3387" i="2"/>
  <c r="R3387" i="2"/>
  <c r="Q3387" i="2"/>
  <c r="P3387" i="2"/>
  <c r="O3387" i="2"/>
  <c r="G3387" i="2"/>
  <c r="H3387" i="2" s="1"/>
  <c r="S3386" i="2"/>
  <c r="R3386" i="2"/>
  <c r="Q3386" i="2"/>
  <c r="P3386" i="2"/>
  <c r="O3386" i="2"/>
  <c r="G3386" i="2"/>
  <c r="H3386" i="2" s="1"/>
  <c r="S3385" i="2"/>
  <c r="R3385" i="2"/>
  <c r="Q3385" i="2"/>
  <c r="P3385" i="2"/>
  <c r="O3385" i="2"/>
  <c r="G3385" i="2"/>
  <c r="H3385" i="2" s="1"/>
  <c r="S3384" i="2"/>
  <c r="R3384" i="2"/>
  <c r="Q3384" i="2"/>
  <c r="P3384" i="2"/>
  <c r="O3384" i="2"/>
  <c r="G3384" i="2"/>
  <c r="H3384" i="2" s="1"/>
  <c r="S3383" i="2"/>
  <c r="R3383" i="2"/>
  <c r="Q3383" i="2"/>
  <c r="P3383" i="2"/>
  <c r="O3383" i="2"/>
  <c r="G3383" i="2"/>
  <c r="H3383" i="2" s="1"/>
  <c r="S3382" i="2"/>
  <c r="R3382" i="2"/>
  <c r="Q3382" i="2"/>
  <c r="P3382" i="2"/>
  <c r="O3382" i="2"/>
  <c r="G3382" i="2"/>
  <c r="H3382" i="2" s="1"/>
  <c r="S3381" i="2"/>
  <c r="R3381" i="2"/>
  <c r="Q3381" i="2"/>
  <c r="P3381" i="2"/>
  <c r="O3381" i="2"/>
  <c r="G3381" i="2"/>
  <c r="H3381" i="2" s="1"/>
  <c r="S3380" i="2"/>
  <c r="R3380" i="2"/>
  <c r="Q3380" i="2"/>
  <c r="P3380" i="2"/>
  <c r="O3380" i="2"/>
  <c r="G3380" i="2"/>
  <c r="H3380" i="2" s="1"/>
  <c r="S3379" i="2"/>
  <c r="R3379" i="2"/>
  <c r="Q3379" i="2"/>
  <c r="P3379" i="2"/>
  <c r="O3379" i="2"/>
  <c r="G3379" i="2"/>
  <c r="H3379" i="2" s="1"/>
  <c r="S3378" i="2"/>
  <c r="R3378" i="2"/>
  <c r="Q3378" i="2"/>
  <c r="P3378" i="2"/>
  <c r="O3378" i="2"/>
  <c r="G3378" i="2"/>
  <c r="H3378" i="2" s="1"/>
  <c r="S3377" i="2"/>
  <c r="R3377" i="2"/>
  <c r="Q3377" i="2"/>
  <c r="P3377" i="2"/>
  <c r="O3377" i="2"/>
  <c r="G3377" i="2"/>
  <c r="H3377" i="2" s="1"/>
  <c r="S3376" i="2"/>
  <c r="R3376" i="2"/>
  <c r="Q3376" i="2"/>
  <c r="P3376" i="2"/>
  <c r="O3376" i="2"/>
  <c r="G3376" i="2"/>
  <c r="H3376" i="2" s="1"/>
  <c r="S3375" i="2"/>
  <c r="R3375" i="2"/>
  <c r="Q3375" i="2"/>
  <c r="P3375" i="2"/>
  <c r="O3375" i="2"/>
  <c r="G3375" i="2"/>
  <c r="H3375" i="2" s="1"/>
  <c r="G3374" i="2"/>
  <c r="S3373" i="2"/>
  <c r="R3373" i="2"/>
  <c r="Q3373" i="2"/>
  <c r="P3373" i="2"/>
  <c r="O3373" i="2"/>
  <c r="G3373" i="2"/>
  <c r="H3373" i="2" s="1"/>
  <c r="S3372" i="2"/>
  <c r="R3372" i="2"/>
  <c r="Q3372" i="2"/>
  <c r="P3372" i="2"/>
  <c r="O3372" i="2"/>
  <c r="G3372" i="2"/>
  <c r="H3372" i="2" s="1"/>
  <c r="S3371" i="2"/>
  <c r="R3371" i="2"/>
  <c r="Q3371" i="2"/>
  <c r="P3371" i="2"/>
  <c r="O3371" i="2"/>
  <c r="G3371" i="2"/>
  <c r="H3371" i="2" s="1"/>
  <c r="S3370" i="2"/>
  <c r="R3370" i="2"/>
  <c r="Q3370" i="2"/>
  <c r="P3370" i="2"/>
  <c r="O3370" i="2"/>
  <c r="G3370" i="2"/>
  <c r="H3370" i="2" s="1"/>
  <c r="S3369" i="2"/>
  <c r="R3369" i="2"/>
  <c r="Q3369" i="2"/>
  <c r="P3369" i="2"/>
  <c r="O3369" i="2"/>
  <c r="G3369" i="2"/>
  <c r="H3369" i="2" s="1"/>
  <c r="S3368" i="2"/>
  <c r="R3368" i="2"/>
  <c r="Q3368" i="2"/>
  <c r="P3368" i="2"/>
  <c r="O3368" i="2"/>
  <c r="G3368" i="2"/>
  <c r="H3368" i="2" s="1"/>
  <c r="S3367" i="2"/>
  <c r="R3367" i="2"/>
  <c r="Q3367" i="2"/>
  <c r="P3367" i="2"/>
  <c r="O3367" i="2"/>
  <c r="G3367" i="2"/>
  <c r="H3367" i="2" s="1"/>
  <c r="S3365" i="2"/>
  <c r="R3365" i="2"/>
  <c r="Q3365" i="2"/>
  <c r="P3365" i="2"/>
  <c r="O3365" i="2"/>
  <c r="G3365" i="2"/>
  <c r="H3365" i="2" s="1"/>
  <c r="S3364" i="2"/>
  <c r="R3364" i="2"/>
  <c r="Q3364" i="2"/>
  <c r="P3364" i="2"/>
  <c r="O3364" i="2"/>
  <c r="G3364" i="2"/>
  <c r="H3364" i="2" s="1"/>
  <c r="G3363" i="2"/>
  <c r="S3362" i="2"/>
  <c r="R3362" i="2"/>
  <c r="Q3362" i="2"/>
  <c r="P3362" i="2"/>
  <c r="O3362" i="2"/>
  <c r="G3362" i="2"/>
  <c r="H3362" i="2" s="1"/>
  <c r="S3361" i="2"/>
  <c r="R3361" i="2"/>
  <c r="Q3361" i="2"/>
  <c r="P3361" i="2"/>
  <c r="O3361" i="2"/>
  <c r="G3361" i="2"/>
  <c r="H3361" i="2" s="1"/>
  <c r="G3360" i="2"/>
  <c r="S3359" i="2"/>
  <c r="R3359" i="2"/>
  <c r="Q3359" i="2"/>
  <c r="P3359" i="2"/>
  <c r="O3359" i="2"/>
  <c r="G3359" i="2"/>
  <c r="H3359" i="2" s="1"/>
  <c r="S3358" i="2"/>
  <c r="R3358" i="2"/>
  <c r="Q3358" i="2"/>
  <c r="P3358" i="2"/>
  <c r="O3358" i="2"/>
  <c r="G3358" i="2"/>
  <c r="H3358" i="2" s="1"/>
  <c r="S3357" i="2"/>
  <c r="R3357" i="2"/>
  <c r="Q3357" i="2"/>
  <c r="P3357" i="2"/>
  <c r="O3357" i="2"/>
  <c r="G3357" i="2"/>
  <c r="H3357" i="2" s="1"/>
  <c r="S3356" i="2"/>
  <c r="R3356" i="2"/>
  <c r="Q3356" i="2"/>
  <c r="P3356" i="2"/>
  <c r="O3356" i="2"/>
  <c r="G3356" i="2"/>
  <c r="H3356" i="2" s="1"/>
  <c r="S3355" i="2"/>
  <c r="R3355" i="2"/>
  <c r="Q3355" i="2"/>
  <c r="P3355" i="2"/>
  <c r="O3355" i="2"/>
  <c r="G3355" i="2"/>
  <c r="H3355" i="2" s="1"/>
  <c r="S3354" i="2"/>
  <c r="R3354" i="2"/>
  <c r="Q3354" i="2"/>
  <c r="P3354" i="2"/>
  <c r="O3354" i="2"/>
  <c r="G3354" i="2"/>
  <c r="H3354" i="2" s="1"/>
  <c r="S3353" i="2"/>
  <c r="R3353" i="2"/>
  <c r="Q3353" i="2"/>
  <c r="P3353" i="2"/>
  <c r="O3353" i="2"/>
  <c r="G3353" i="2"/>
  <c r="H3353" i="2" s="1"/>
  <c r="S3352" i="2"/>
  <c r="R3352" i="2"/>
  <c r="Q3352" i="2"/>
  <c r="P3352" i="2"/>
  <c r="O3352" i="2"/>
  <c r="G3352" i="2"/>
  <c r="H3352" i="2" s="1"/>
  <c r="S3351" i="2"/>
  <c r="R3351" i="2"/>
  <c r="Q3351" i="2"/>
  <c r="P3351" i="2"/>
  <c r="O3351" i="2"/>
  <c r="G3351" i="2"/>
  <c r="H3351" i="2" s="1"/>
  <c r="S3350" i="2"/>
  <c r="R3350" i="2"/>
  <c r="Q3350" i="2"/>
  <c r="P3350" i="2"/>
  <c r="O3350" i="2"/>
  <c r="G3350" i="2"/>
  <c r="H3350" i="2" s="1"/>
  <c r="S3349" i="2"/>
  <c r="R3349" i="2"/>
  <c r="Q3349" i="2"/>
  <c r="P3349" i="2"/>
  <c r="O3349" i="2"/>
  <c r="G3349" i="2"/>
  <c r="H3349" i="2" s="1"/>
  <c r="S3348" i="2"/>
  <c r="R3348" i="2"/>
  <c r="Q3348" i="2"/>
  <c r="P3348" i="2"/>
  <c r="O3348" i="2"/>
  <c r="G3348" i="2"/>
  <c r="H3348" i="2" s="1"/>
  <c r="G3347" i="2"/>
  <c r="S3346" i="2"/>
  <c r="R3346" i="2"/>
  <c r="Q3346" i="2"/>
  <c r="P3346" i="2"/>
  <c r="O3346" i="2"/>
  <c r="G3346" i="2"/>
  <c r="H3346" i="2" s="1"/>
  <c r="S3345" i="2"/>
  <c r="R3345" i="2"/>
  <c r="Q3345" i="2"/>
  <c r="P3345" i="2"/>
  <c r="O3345" i="2"/>
  <c r="G3345" i="2"/>
  <c r="H3345" i="2" s="1"/>
  <c r="S3343" i="2"/>
  <c r="R3343" i="2"/>
  <c r="Q3343" i="2"/>
  <c r="P3343" i="2"/>
  <c r="O3343" i="2"/>
  <c r="G3343" i="2"/>
  <c r="H3343" i="2" s="1"/>
  <c r="S3342" i="2"/>
  <c r="R3342" i="2"/>
  <c r="Q3342" i="2"/>
  <c r="P3342" i="2"/>
  <c r="O3342" i="2"/>
  <c r="G3342" i="2"/>
  <c r="H3342" i="2" s="1"/>
  <c r="G3341" i="2"/>
  <c r="S3340" i="2"/>
  <c r="R3340" i="2"/>
  <c r="Q3340" i="2"/>
  <c r="P3340" i="2"/>
  <c r="O3340" i="2"/>
  <c r="G3340" i="2"/>
  <c r="H3340" i="2" s="1"/>
  <c r="S3339" i="2"/>
  <c r="R3339" i="2"/>
  <c r="Q3339" i="2"/>
  <c r="P3339" i="2"/>
  <c r="O3339" i="2"/>
  <c r="G3339" i="2"/>
  <c r="H3339" i="2" s="1"/>
  <c r="S3338" i="2"/>
  <c r="R3338" i="2"/>
  <c r="Q3338" i="2"/>
  <c r="P3338" i="2"/>
  <c r="O3338" i="2"/>
  <c r="G3338" i="2"/>
  <c r="H3338" i="2" s="1"/>
  <c r="S3337" i="2"/>
  <c r="R3337" i="2"/>
  <c r="Q3337" i="2"/>
  <c r="P3337" i="2"/>
  <c r="O3337" i="2"/>
  <c r="G3337" i="2"/>
  <c r="H3337" i="2" s="1"/>
  <c r="S3336" i="2"/>
  <c r="R3336" i="2"/>
  <c r="Q3336" i="2"/>
  <c r="P3336" i="2"/>
  <c r="O3336" i="2"/>
  <c r="G3336" i="2"/>
  <c r="H3336" i="2" s="1"/>
  <c r="S3335" i="2"/>
  <c r="R3335" i="2"/>
  <c r="Q3335" i="2"/>
  <c r="P3335" i="2"/>
  <c r="O3335" i="2"/>
  <c r="G3335" i="2"/>
  <c r="H3335" i="2" s="1"/>
  <c r="S3334" i="2"/>
  <c r="R3334" i="2"/>
  <c r="Q3334" i="2"/>
  <c r="P3334" i="2"/>
  <c r="O3334" i="2"/>
  <c r="G3334" i="2"/>
  <c r="H3334" i="2" s="1"/>
  <c r="S3333" i="2"/>
  <c r="R3333" i="2"/>
  <c r="Q3333" i="2"/>
  <c r="P3333" i="2"/>
  <c r="O3333" i="2"/>
  <c r="G3333" i="2"/>
  <c r="H3333" i="2" s="1"/>
  <c r="G3332" i="2"/>
  <c r="S3331" i="2"/>
  <c r="R3331" i="2"/>
  <c r="Q3331" i="2"/>
  <c r="P3331" i="2"/>
  <c r="O3331" i="2"/>
  <c r="G3331" i="2"/>
  <c r="H3331" i="2" s="1"/>
  <c r="S3330" i="2"/>
  <c r="R3330" i="2"/>
  <c r="Q3330" i="2"/>
  <c r="P3330" i="2"/>
  <c r="O3330" i="2"/>
  <c r="G3330" i="2"/>
  <c r="H3330" i="2" s="1"/>
  <c r="S3329" i="2"/>
  <c r="R3329" i="2"/>
  <c r="Q3329" i="2"/>
  <c r="P3329" i="2"/>
  <c r="O3329" i="2"/>
  <c r="G3329" i="2"/>
  <c r="H3329" i="2" s="1"/>
  <c r="S3328" i="2"/>
  <c r="R3328" i="2"/>
  <c r="Q3328" i="2"/>
  <c r="P3328" i="2"/>
  <c r="O3328" i="2"/>
  <c r="G3328" i="2"/>
  <c r="H3328" i="2" s="1"/>
  <c r="S3327" i="2"/>
  <c r="R3327" i="2"/>
  <c r="Q3327" i="2"/>
  <c r="P3327" i="2"/>
  <c r="O3327" i="2"/>
  <c r="G3327" i="2"/>
  <c r="H3327" i="2" s="1"/>
  <c r="S3326" i="2"/>
  <c r="R3326" i="2"/>
  <c r="Q3326" i="2"/>
  <c r="P3326" i="2"/>
  <c r="O3326" i="2"/>
  <c r="G3326" i="2"/>
  <c r="H3326" i="2" s="1"/>
  <c r="S3325" i="2"/>
  <c r="R3325" i="2"/>
  <c r="Q3325" i="2"/>
  <c r="P3325" i="2"/>
  <c r="O3325" i="2"/>
  <c r="G3325" i="2"/>
  <c r="H3325" i="2" s="1"/>
  <c r="S3324" i="2"/>
  <c r="R3324" i="2"/>
  <c r="Q3324" i="2"/>
  <c r="P3324" i="2"/>
  <c r="O3324" i="2"/>
  <c r="G3324" i="2"/>
  <c r="H3324" i="2" s="1"/>
  <c r="S3322" i="2"/>
  <c r="R3322" i="2"/>
  <c r="Q3322" i="2"/>
  <c r="P3322" i="2"/>
  <c r="O3322" i="2"/>
  <c r="G3322" i="2"/>
  <c r="H3322" i="2" s="1"/>
  <c r="S3321" i="2"/>
  <c r="R3321" i="2"/>
  <c r="Q3321" i="2"/>
  <c r="P3321" i="2"/>
  <c r="O3321" i="2"/>
  <c r="G3321" i="2"/>
  <c r="H3321" i="2" s="1"/>
  <c r="S3320" i="2"/>
  <c r="R3320" i="2"/>
  <c r="Q3320" i="2"/>
  <c r="P3320" i="2"/>
  <c r="O3320" i="2"/>
  <c r="G3320" i="2"/>
  <c r="H3320" i="2" s="1"/>
  <c r="S3319" i="2"/>
  <c r="R3319" i="2"/>
  <c r="Q3319" i="2"/>
  <c r="P3319" i="2"/>
  <c r="O3319" i="2"/>
  <c r="G3319" i="2"/>
  <c r="H3319" i="2" s="1"/>
  <c r="S3318" i="2"/>
  <c r="R3318" i="2"/>
  <c r="Q3318" i="2"/>
  <c r="P3318" i="2"/>
  <c r="O3318" i="2"/>
  <c r="G3318" i="2"/>
  <c r="H3318" i="2" s="1"/>
  <c r="S3317" i="2"/>
  <c r="R3317" i="2"/>
  <c r="Q3317" i="2"/>
  <c r="P3317" i="2"/>
  <c r="O3317" i="2"/>
  <c r="G3317" i="2"/>
  <c r="H3317" i="2" s="1"/>
  <c r="S3316" i="2"/>
  <c r="R3316" i="2"/>
  <c r="Q3316" i="2"/>
  <c r="P3316" i="2"/>
  <c r="O3316" i="2"/>
  <c r="G3316" i="2"/>
  <c r="H3316" i="2" s="1"/>
  <c r="S3315" i="2"/>
  <c r="R3315" i="2"/>
  <c r="Q3315" i="2"/>
  <c r="P3315" i="2"/>
  <c r="O3315" i="2"/>
  <c r="G3315" i="2"/>
  <c r="H3315" i="2" s="1"/>
  <c r="S3314" i="2"/>
  <c r="R3314" i="2"/>
  <c r="Q3314" i="2"/>
  <c r="P3314" i="2"/>
  <c r="O3314" i="2"/>
  <c r="G3314" i="2"/>
  <c r="H3314" i="2" s="1"/>
  <c r="S3312" i="2"/>
  <c r="R3312" i="2"/>
  <c r="Q3312" i="2"/>
  <c r="P3312" i="2"/>
  <c r="O3312" i="2"/>
  <c r="G3312" i="2"/>
  <c r="H3312" i="2" s="1"/>
  <c r="S3311" i="2"/>
  <c r="R3311" i="2"/>
  <c r="Q3311" i="2"/>
  <c r="P3311" i="2"/>
  <c r="O3311" i="2"/>
  <c r="G3311" i="2"/>
  <c r="H3311" i="2" s="1"/>
  <c r="S3310" i="2"/>
  <c r="R3310" i="2"/>
  <c r="Q3310" i="2"/>
  <c r="P3310" i="2"/>
  <c r="O3310" i="2"/>
  <c r="G3310" i="2"/>
  <c r="H3310" i="2" s="1"/>
  <c r="S3309" i="2"/>
  <c r="R3309" i="2"/>
  <c r="Q3309" i="2"/>
  <c r="P3309" i="2"/>
  <c r="O3309" i="2"/>
  <c r="G3309" i="2"/>
  <c r="H3309" i="2" s="1"/>
  <c r="S3308" i="2"/>
  <c r="R3308" i="2"/>
  <c r="Q3308" i="2"/>
  <c r="P3308" i="2"/>
  <c r="O3308" i="2"/>
  <c r="G3308" i="2"/>
  <c r="H3308" i="2" s="1"/>
  <c r="G3307" i="2"/>
  <c r="S3306" i="2"/>
  <c r="R3306" i="2"/>
  <c r="Q3306" i="2"/>
  <c r="P3306" i="2"/>
  <c r="O3306" i="2"/>
  <c r="G3306" i="2"/>
  <c r="H3306" i="2" s="1"/>
  <c r="S3305" i="2"/>
  <c r="R3305" i="2"/>
  <c r="Q3305" i="2"/>
  <c r="P3305" i="2"/>
  <c r="O3305" i="2"/>
  <c r="G3305" i="2"/>
  <c r="H3305" i="2" s="1"/>
  <c r="S3304" i="2"/>
  <c r="R3304" i="2"/>
  <c r="Q3304" i="2"/>
  <c r="P3304" i="2"/>
  <c r="O3304" i="2"/>
  <c r="G3304" i="2"/>
  <c r="H3304" i="2" s="1"/>
  <c r="S3303" i="2"/>
  <c r="R3303" i="2"/>
  <c r="Q3303" i="2"/>
  <c r="P3303" i="2"/>
  <c r="O3303" i="2"/>
  <c r="G3303" i="2"/>
  <c r="H3303" i="2" s="1"/>
  <c r="S3302" i="2"/>
  <c r="R3302" i="2"/>
  <c r="Q3302" i="2"/>
  <c r="P3302" i="2"/>
  <c r="O3302" i="2"/>
  <c r="G3302" i="2"/>
  <c r="H3302" i="2" s="1"/>
  <c r="S3301" i="2"/>
  <c r="R3301" i="2"/>
  <c r="Q3301" i="2"/>
  <c r="P3301" i="2"/>
  <c r="O3301" i="2"/>
  <c r="G3301" i="2"/>
  <c r="H3301" i="2" s="1"/>
  <c r="S3300" i="2"/>
  <c r="R3300" i="2"/>
  <c r="Q3300" i="2"/>
  <c r="P3300" i="2"/>
  <c r="O3300" i="2"/>
  <c r="G3300" i="2"/>
  <c r="H3300" i="2" s="1"/>
  <c r="S3298" i="2"/>
  <c r="R3298" i="2"/>
  <c r="Q3298" i="2"/>
  <c r="P3298" i="2"/>
  <c r="O3298" i="2"/>
  <c r="G3298" i="2"/>
  <c r="H3298" i="2" s="1"/>
  <c r="S3297" i="2"/>
  <c r="R3297" i="2"/>
  <c r="Q3297" i="2"/>
  <c r="P3297" i="2"/>
  <c r="O3297" i="2"/>
  <c r="G3297" i="2"/>
  <c r="H3297" i="2" s="1"/>
  <c r="S3296" i="2"/>
  <c r="R3296" i="2"/>
  <c r="Q3296" i="2"/>
  <c r="P3296" i="2"/>
  <c r="O3296" i="2"/>
  <c r="G3296" i="2"/>
  <c r="H3296" i="2" s="1"/>
  <c r="S3295" i="2"/>
  <c r="R3295" i="2"/>
  <c r="Q3295" i="2"/>
  <c r="P3295" i="2"/>
  <c r="O3295" i="2"/>
  <c r="G3295" i="2"/>
  <c r="H3295" i="2" s="1"/>
  <c r="S3294" i="2"/>
  <c r="R3294" i="2"/>
  <c r="Q3294" i="2"/>
  <c r="P3294" i="2"/>
  <c r="O3294" i="2"/>
  <c r="G3294" i="2"/>
  <c r="H3294" i="2" s="1"/>
  <c r="S3293" i="2"/>
  <c r="R3293" i="2"/>
  <c r="Q3293" i="2"/>
  <c r="P3293" i="2"/>
  <c r="O3293" i="2"/>
  <c r="G3293" i="2"/>
  <c r="H3293" i="2" s="1"/>
  <c r="S3292" i="2"/>
  <c r="R3292" i="2"/>
  <c r="Q3292" i="2"/>
  <c r="P3292" i="2"/>
  <c r="O3292" i="2"/>
  <c r="G3292" i="2"/>
  <c r="H3292" i="2" s="1"/>
  <c r="S3291" i="2"/>
  <c r="R3291" i="2"/>
  <c r="Q3291" i="2"/>
  <c r="P3291" i="2"/>
  <c r="O3291" i="2"/>
  <c r="G3291" i="2"/>
  <c r="H3291" i="2" s="1"/>
  <c r="S3290" i="2"/>
  <c r="R3290" i="2"/>
  <c r="Q3290" i="2"/>
  <c r="P3290" i="2"/>
  <c r="O3290" i="2"/>
  <c r="G3290" i="2"/>
  <c r="H3290" i="2" s="1"/>
  <c r="S3288" i="2"/>
  <c r="R3288" i="2"/>
  <c r="Q3288" i="2"/>
  <c r="P3288" i="2"/>
  <c r="O3288" i="2"/>
  <c r="G3288" i="2"/>
  <c r="H3288" i="2" s="1"/>
  <c r="S3287" i="2"/>
  <c r="R3287" i="2"/>
  <c r="Q3287" i="2"/>
  <c r="P3287" i="2"/>
  <c r="O3287" i="2"/>
  <c r="G3287" i="2"/>
  <c r="H3287" i="2" s="1"/>
  <c r="S3286" i="2"/>
  <c r="R3286" i="2"/>
  <c r="Q3286" i="2"/>
  <c r="P3286" i="2"/>
  <c r="O3286" i="2"/>
  <c r="G3286" i="2"/>
  <c r="H3286" i="2" s="1"/>
  <c r="G3285" i="2"/>
  <c r="S3284" i="2"/>
  <c r="R3284" i="2"/>
  <c r="Q3284" i="2"/>
  <c r="P3284" i="2"/>
  <c r="O3284" i="2"/>
  <c r="G3284" i="2"/>
  <c r="H3284" i="2" s="1"/>
  <c r="S3283" i="2"/>
  <c r="R3283" i="2"/>
  <c r="Q3283" i="2"/>
  <c r="P3283" i="2"/>
  <c r="O3283" i="2"/>
  <c r="G3283" i="2"/>
  <c r="H3283" i="2" s="1"/>
  <c r="S3282" i="2"/>
  <c r="R3282" i="2"/>
  <c r="Q3282" i="2"/>
  <c r="P3282" i="2"/>
  <c r="O3282" i="2"/>
  <c r="G3282" i="2"/>
  <c r="H3282" i="2" s="1"/>
  <c r="S3281" i="2"/>
  <c r="R3281" i="2"/>
  <c r="Q3281" i="2"/>
  <c r="P3281" i="2"/>
  <c r="O3281" i="2"/>
  <c r="G3281" i="2"/>
  <c r="H3281" i="2" s="1"/>
  <c r="S3280" i="2"/>
  <c r="R3280" i="2"/>
  <c r="Q3280" i="2"/>
  <c r="P3280" i="2"/>
  <c r="O3280" i="2"/>
  <c r="G3280" i="2"/>
  <c r="H3280" i="2" s="1"/>
  <c r="S3279" i="2"/>
  <c r="R3279" i="2"/>
  <c r="Q3279" i="2"/>
  <c r="P3279" i="2"/>
  <c r="O3279" i="2"/>
  <c r="G3279" i="2"/>
  <c r="H3279" i="2" s="1"/>
  <c r="S3278" i="2"/>
  <c r="R3278" i="2"/>
  <c r="Q3278" i="2"/>
  <c r="P3278" i="2"/>
  <c r="O3278" i="2"/>
  <c r="G3278" i="2"/>
  <c r="H3278" i="2" s="1"/>
  <c r="S3277" i="2"/>
  <c r="R3277" i="2"/>
  <c r="Q3277" i="2"/>
  <c r="P3277" i="2"/>
  <c r="O3277" i="2"/>
  <c r="G3277" i="2"/>
  <c r="H3277" i="2" s="1"/>
  <c r="S3276" i="2"/>
  <c r="R3276" i="2"/>
  <c r="Q3276" i="2"/>
  <c r="P3276" i="2"/>
  <c r="O3276" i="2"/>
  <c r="G3276" i="2"/>
  <c r="H3276" i="2" s="1"/>
  <c r="S3275" i="2"/>
  <c r="R3275" i="2"/>
  <c r="Q3275" i="2"/>
  <c r="P3275" i="2"/>
  <c r="O3275" i="2"/>
  <c r="G3275" i="2"/>
  <c r="H3275" i="2" s="1"/>
  <c r="S3274" i="2"/>
  <c r="R3274" i="2"/>
  <c r="Q3274" i="2"/>
  <c r="P3274" i="2"/>
  <c r="O3274" i="2"/>
  <c r="G3274" i="2"/>
  <c r="H3274" i="2" s="1"/>
  <c r="S3273" i="2"/>
  <c r="R3273" i="2"/>
  <c r="Q3273" i="2"/>
  <c r="P3273" i="2"/>
  <c r="O3273" i="2"/>
  <c r="G3273" i="2"/>
  <c r="H3273" i="2" s="1"/>
  <c r="S3272" i="2"/>
  <c r="R3272" i="2"/>
  <c r="Q3272" i="2"/>
  <c r="P3272" i="2"/>
  <c r="O3272" i="2"/>
  <c r="G3272" i="2"/>
  <c r="H3272" i="2" s="1"/>
  <c r="S3271" i="2"/>
  <c r="R3271" i="2"/>
  <c r="Q3271" i="2"/>
  <c r="P3271" i="2"/>
  <c r="O3271" i="2"/>
  <c r="G3271" i="2"/>
  <c r="H3271" i="2" s="1"/>
  <c r="S3270" i="2"/>
  <c r="R3270" i="2"/>
  <c r="Q3270" i="2"/>
  <c r="P3270" i="2"/>
  <c r="O3270" i="2"/>
  <c r="G3270" i="2"/>
  <c r="H3270" i="2" s="1"/>
  <c r="S3269" i="2"/>
  <c r="R3269" i="2"/>
  <c r="Q3269" i="2"/>
  <c r="P3269" i="2"/>
  <c r="O3269" i="2"/>
  <c r="G3269" i="2"/>
  <c r="H3269" i="2" s="1"/>
  <c r="S3268" i="2"/>
  <c r="R3268" i="2"/>
  <c r="Q3268" i="2"/>
  <c r="P3268" i="2"/>
  <c r="O3268" i="2"/>
  <c r="G3268" i="2"/>
  <c r="H3268" i="2" s="1"/>
  <c r="S3267" i="2"/>
  <c r="R3267" i="2"/>
  <c r="Q3267" i="2"/>
  <c r="P3267" i="2"/>
  <c r="O3267" i="2"/>
  <c r="G3267" i="2"/>
  <c r="H3267" i="2" s="1"/>
  <c r="S3266" i="2"/>
  <c r="R3266" i="2"/>
  <c r="Q3266" i="2"/>
  <c r="P3266" i="2"/>
  <c r="O3266" i="2"/>
  <c r="G3266" i="2"/>
  <c r="H3266" i="2" s="1"/>
  <c r="S3265" i="2"/>
  <c r="R3265" i="2"/>
  <c r="Q3265" i="2"/>
  <c r="P3265" i="2"/>
  <c r="O3265" i="2"/>
  <c r="G3265" i="2"/>
  <c r="H3265" i="2" s="1"/>
  <c r="S3264" i="2"/>
  <c r="R3264" i="2"/>
  <c r="Q3264" i="2"/>
  <c r="P3264" i="2"/>
  <c r="O3264" i="2"/>
  <c r="G3264" i="2"/>
  <c r="H3264" i="2" s="1"/>
  <c r="S3263" i="2"/>
  <c r="R3263" i="2"/>
  <c r="Q3263" i="2"/>
  <c r="P3263" i="2"/>
  <c r="O3263" i="2"/>
  <c r="G3263" i="2"/>
  <c r="H3263" i="2" s="1"/>
  <c r="S3262" i="2"/>
  <c r="R3262" i="2"/>
  <c r="Q3262" i="2"/>
  <c r="P3262" i="2"/>
  <c r="O3262" i="2"/>
  <c r="G3262" i="2"/>
  <c r="H3262" i="2" s="1"/>
  <c r="S3261" i="2"/>
  <c r="R3261" i="2"/>
  <c r="Q3261" i="2"/>
  <c r="P3261" i="2"/>
  <c r="O3261" i="2"/>
  <c r="G3261" i="2"/>
  <c r="H3261" i="2" s="1"/>
  <c r="S3260" i="2"/>
  <c r="R3260" i="2"/>
  <c r="Q3260" i="2"/>
  <c r="P3260" i="2"/>
  <c r="O3260" i="2"/>
  <c r="G3260" i="2"/>
  <c r="H3260" i="2" s="1"/>
  <c r="S3259" i="2"/>
  <c r="R3259" i="2"/>
  <c r="Q3259" i="2"/>
  <c r="P3259" i="2"/>
  <c r="O3259" i="2"/>
  <c r="G3259" i="2"/>
  <c r="H3259" i="2" s="1"/>
  <c r="S3258" i="2"/>
  <c r="R3258" i="2"/>
  <c r="Q3258" i="2"/>
  <c r="P3258" i="2"/>
  <c r="O3258" i="2"/>
  <c r="G3258" i="2"/>
  <c r="H3258" i="2" s="1"/>
  <c r="S3257" i="2"/>
  <c r="R3257" i="2"/>
  <c r="Q3257" i="2"/>
  <c r="P3257" i="2"/>
  <c r="O3257" i="2"/>
  <c r="G3257" i="2"/>
  <c r="H3257" i="2" s="1"/>
  <c r="S3255" i="2"/>
  <c r="R3255" i="2"/>
  <c r="Q3255" i="2"/>
  <c r="P3255" i="2"/>
  <c r="O3255" i="2"/>
  <c r="G3255" i="2"/>
  <c r="H3255" i="2" s="1"/>
  <c r="S3254" i="2"/>
  <c r="R3254" i="2"/>
  <c r="Q3254" i="2"/>
  <c r="P3254" i="2"/>
  <c r="O3254" i="2"/>
  <c r="G3254" i="2"/>
  <c r="H3254" i="2" s="1"/>
  <c r="S3253" i="2"/>
  <c r="R3253" i="2"/>
  <c r="Q3253" i="2"/>
  <c r="P3253" i="2"/>
  <c r="O3253" i="2"/>
  <c r="G3253" i="2"/>
  <c r="H3253" i="2" s="1"/>
  <c r="S3252" i="2"/>
  <c r="R3252" i="2"/>
  <c r="Q3252" i="2"/>
  <c r="P3252" i="2"/>
  <c r="O3252" i="2"/>
  <c r="G3252" i="2"/>
  <c r="H3252" i="2" s="1"/>
  <c r="S3251" i="2"/>
  <c r="R3251" i="2"/>
  <c r="Q3251" i="2"/>
  <c r="P3251" i="2"/>
  <c r="O3251" i="2"/>
  <c r="G3251" i="2"/>
  <c r="H3251" i="2" s="1"/>
  <c r="S3250" i="2"/>
  <c r="R3250" i="2"/>
  <c r="Q3250" i="2"/>
  <c r="P3250" i="2"/>
  <c r="O3250" i="2"/>
  <c r="G3250" i="2"/>
  <c r="H3250" i="2" s="1"/>
  <c r="S3249" i="2"/>
  <c r="R3249" i="2"/>
  <c r="Q3249" i="2"/>
  <c r="P3249" i="2"/>
  <c r="O3249" i="2"/>
  <c r="G3249" i="2"/>
  <c r="H3249" i="2" s="1"/>
  <c r="S3248" i="2"/>
  <c r="R3248" i="2"/>
  <c r="Q3248" i="2"/>
  <c r="P3248" i="2"/>
  <c r="O3248" i="2"/>
  <c r="G3248" i="2"/>
  <c r="H3248" i="2" s="1"/>
  <c r="S3247" i="2"/>
  <c r="R3247" i="2"/>
  <c r="Q3247" i="2"/>
  <c r="P3247" i="2"/>
  <c r="O3247" i="2"/>
  <c r="G3247" i="2"/>
  <c r="H3247" i="2" s="1"/>
  <c r="S3246" i="2"/>
  <c r="R3246" i="2"/>
  <c r="Q3246" i="2"/>
  <c r="P3246" i="2"/>
  <c r="O3246" i="2"/>
  <c r="G3246" i="2"/>
  <c r="H3246" i="2" s="1"/>
  <c r="S3245" i="2"/>
  <c r="R3245" i="2"/>
  <c r="Q3245" i="2"/>
  <c r="P3245" i="2"/>
  <c r="O3245" i="2"/>
  <c r="G3245" i="2"/>
  <c r="H3245" i="2" s="1"/>
  <c r="S3244" i="2"/>
  <c r="R3244" i="2"/>
  <c r="Q3244" i="2"/>
  <c r="P3244" i="2"/>
  <c r="O3244" i="2"/>
  <c r="G3244" i="2"/>
  <c r="H3244" i="2" s="1"/>
  <c r="S3243" i="2"/>
  <c r="R3243" i="2"/>
  <c r="Q3243" i="2"/>
  <c r="P3243" i="2"/>
  <c r="O3243" i="2"/>
  <c r="G3243" i="2"/>
  <c r="H3243" i="2" s="1"/>
  <c r="S3242" i="2"/>
  <c r="R3242" i="2"/>
  <c r="Q3242" i="2"/>
  <c r="P3242" i="2"/>
  <c r="O3242" i="2"/>
  <c r="G3242" i="2"/>
  <c r="H3242" i="2" s="1"/>
  <c r="S3241" i="2"/>
  <c r="R3241" i="2"/>
  <c r="Q3241" i="2"/>
  <c r="P3241" i="2"/>
  <c r="O3241" i="2"/>
  <c r="G3241" i="2"/>
  <c r="H3241" i="2" s="1"/>
  <c r="G3240" i="2"/>
  <c r="S3239" i="2"/>
  <c r="R3239" i="2"/>
  <c r="Q3239" i="2"/>
  <c r="P3239" i="2"/>
  <c r="O3239" i="2"/>
  <c r="G3239" i="2"/>
  <c r="H3239" i="2" s="1"/>
  <c r="S3238" i="2"/>
  <c r="R3238" i="2"/>
  <c r="Q3238" i="2"/>
  <c r="P3238" i="2"/>
  <c r="O3238" i="2"/>
  <c r="G3238" i="2"/>
  <c r="H3238" i="2" s="1"/>
  <c r="S3237" i="2"/>
  <c r="R3237" i="2"/>
  <c r="Q3237" i="2"/>
  <c r="P3237" i="2"/>
  <c r="O3237" i="2"/>
  <c r="G3237" i="2"/>
  <c r="H3237" i="2" s="1"/>
  <c r="S3236" i="2"/>
  <c r="R3236" i="2"/>
  <c r="Q3236" i="2"/>
  <c r="P3236" i="2"/>
  <c r="O3236" i="2"/>
  <c r="G3236" i="2"/>
  <c r="H3236" i="2" s="1"/>
  <c r="S3235" i="2"/>
  <c r="R3235" i="2"/>
  <c r="Q3235" i="2"/>
  <c r="P3235" i="2"/>
  <c r="O3235" i="2"/>
  <c r="G3235" i="2"/>
  <c r="H3235" i="2" s="1"/>
  <c r="S3234" i="2"/>
  <c r="R3234" i="2"/>
  <c r="Q3234" i="2"/>
  <c r="P3234" i="2"/>
  <c r="O3234" i="2"/>
  <c r="G3234" i="2"/>
  <c r="H3234" i="2" s="1"/>
  <c r="S3233" i="2"/>
  <c r="R3233" i="2"/>
  <c r="Q3233" i="2"/>
  <c r="P3233" i="2"/>
  <c r="O3233" i="2"/>
  <c r="G3233" i="2"/>
  <c r="H3233" i="2" s="1"/>
  <c r="S3232" i="2"/>
  <c r="R3232" i="2"/>
  <c r="Q3232" i="2"/>
  <c r="P3232" i="2"/>
  <c r="O3232" i="2"/>
  <c r="G3232" i="2"/>
  <c r="H3232" i="2" s="1"/>
  <c r="S3231" i="2"/>
  <c r="R3231" i="2"/>
  <c r="Q3231" i="2"/>
  <c r="P3231" i="2"/>
  <c r="O3231" i="2"/>
  <c r="G3231" i="2"/>
  <c r="H3231" i="2" s="1"/>
  <c r="S3230" i="2"/>
  <c r="R3230" i="2"/>
  <c r="Q3230" i="2"/>
  <c r="P3230" i="2"/>
  <c r="O3230" i="2"/>
  <c r="G3230" i="2"/>
  <c r="H3230" i="2" s="1"/>
  <c r="S3229" i="2"/>
  <c r="R3229" i="2"/>
  <c r="Q3229" i="2"/>
  <c r="P3229" i="2"/>
  <c r="O3229" i="2"/>
  <c r="G3229" i="2"/>
  <c r="H3229" i="2" s="1"/>
  <c r="S3228" i="2"/>
  <c r="R3228" i="2"/>
  <c r="Q3228" i="2"/>
  <c r="P3228" i="2"/>
  <c r="O3228" i="2"/>
  <c r="G3228" i="2"/>
  <c r="H3228" i="2" s="1"/>
  <c r="S3227" i="2"/>
  <c r="R3227" i="2"/>
  <c r="Q3227" i="2"/>
  <c r="P3227" i="2"/>
  <c r="O3227" i="2"/>
  <c r="G3227" i="2"/>
  <c r="H3227" i="2" s="1"/>
  <c r="S3226" i="2"/>
  <c r="R3226" i="2"/>
  <c r="Q3226" i="2"/>
  <c r="P3226" i="2"/>
  <c r="O3226" i="2"/>
  <c r="G3226" i="2"/>
  <c r="H3226" i="2" s="1"/>
  <c r="S3225" i="2"/>
  <c r="R3225" i="2"/>
  <c r="Q3225" i="2"/>
  <c r="P3225" i="2"/>
  <c r="O3225" i="2"/>
  <c r="G3225" i="2"/>
  <c r="H3225" i="2" s="1"/>
  <c r="S3222" i="2"/>
  <c r="R3222" i="2"/>
  <c r="Q3222" i="2"/>
  <c r="P3222" i="2"/>
  <c r="O3222" i="2"/>
  <c r="G3222" i="2"/>
  <c r="H3222" i="2" s="1"/>
  <c r="S3221" i="2"/>
  <c r="R3221" i="2"/>
  <c r="Q3221" i="2"/>
  <c r="P3221" i="2"/>
  <c r="O3221" i="2"/>
  <c r="G3221" i="2"/>
  <c r="H3221" i="2" s="1"/>
  <c r="S3220" i="2"/>
  <c r="R3220" i="2"/>
  <c r="Q3220" i="2"/>
  <c r="P3220" i="2"/>
  <c r="O3220" i="2"/>
  <c r="G3220" i="2"/>
  <c r="H3220" i="2" s="1"/>
  <c r="S3219" i="2"/>
  <c r="R3219" i="2"/>
  <c r="Q3219" i="2"/>
  <c r="P3219" i="2"/>
  <c r="O3219" i="2"/>
  <c r="G3219" i="2"/>
  <c r="H3219" i="2" s="1"/>
  <c r="S3218" i="2"/>
  <c r="R3218" i="2"/>
  <c r="Q3218" i="2"/>
  <c r="P3218" i="2"/>
  <c r="O3218" i="2"/>
  <c r="G3218" i="2"/>
  <c r="H3218" i="2" s="1"/>
  <c r="S3217" i="2"/>
  <c r="R3217" i="2"/>
  <c r="Q3217" i="2"/>
  <c r="P3217" i="2"/>
  <c r="O3217" i="2"/>
  <c r="G3217" i="2"/>
  <c r="H3217" i="2" s="1"/>
  <c r="S3216" i="2"/>
  <c r="R3216" i="2"/>
  <c r="Q3216" i="2"/>
  <c r="P3216" i="2"/>
  <c r="O3216" i="2"/>
  <c r="G3216" i="2"/>
  <c r="H3216" i="2" s="1"/>
  <c r="S3215" i="2"/>
  <c r="R3215" i="2"/>
  <c r="Q3215" i="2"/>
  <c r="P3215" i="2"/>
  <c r="O3215" i="2"/>
  <c r="G3215" i="2"/>
  <c r="H3215" i="2" s="1"/>
  <c r="G3214" i="2"/>
  <c r="S3213" i="2"/>
  <c r="R3213" i="2"/>
  <c r="Q3213" i="2"/>
  <c r="P3213" i="2"/>
  <c r="O3213" i="2"/>
  <c r="G3213" i="2"/>
  <c r="H3213" i="2" s="1"/>
  <c r="S3212" i="2"/>
  <c r="R3212" i="2"/>
  <c r="Q3212" i="2"/>
  <c r="P3212" i="2"/>
  <c r="O3212" i="2"/>
  <c r="G3212" i="2"/>
  <c r="H3212" i="2" s="1"/>
  <c r="S3211" i="2"/>
  <c r="R3211" i="2"/>
  <c r="Q3211" i="2"/>
  <c r="P3211" i="2"/>
  <c r="O3211" i="2"/>
  <c r="G3211" i="2"/>
  <c r="H3211" i="2" s="1"/>
  <c r="S3210" i="2"/>
  <c r="R3210" i="2"/>
  <c r="Q3210" i="2"/>
  <c r="P3210" i="2"/>
  <c r="O3210" i="2"/>
  <c r="G3210" i="2"/>
  <c r="H3210" i="2" s="1"/>
  <c r="S3209" i="2"/>
  <c r="R3209" i="2"/>
  <c r="Q3209" i="2"/>
  <c r="P3209" i="2"/>
  <c r="O3209" i="2"/>
  <c r="G3209" i="2"/>
  <c r="H3209" i="2" s="1"/>
  <c r="S3208" i="2"/>
  <c r="R3208" i="2"/>
  <c r="Q3208" i="2"/>
  <c r="P3208" i="2"/>
  <c r="O3208" i="2"/>
  <c r="G3208" i="2"/>
  <c r="H3208" i="2" s="1"/>
  <c r="S3207" i="2"/>
  <c r="R3207" i="2"/>
  <c r="Q3207" i="2"/>
  <c r="P3207" i="2"/>
  <c r="O3207" i="2"/>
  <c r="G3207" i="2"/>
  <c r="H3207" i="2" s="1"/>
  <c r="S3206" i="2"/>
  <c r="R3206" i="2"/>
  <c r="Q3206" i="2"/>
  <c r="P3206" i="2"/>
  <c r="O3206" i="2"/>
  <c r="G3206" i="2"/>
  <c r="H3206" i="2" s="1"/>
  <c r="S3205" i="2"/>
  <c r="R3205" i="2"/>
  <c r="Q3205" i="2"/>
  <c r="P3205" i="2"/>
  <c r="O3205" i="2"/>
  <c r="G3205" i="2"/>
  <c r="H3205" i="2" s="1"/>
  <c r="S3204" i="2"/>
  <c r="R3204" i="2"/>
  <c r="Q3204" i="2"/>
  <c r="P3204" i="2"/>
  <c r="O3204" i="2"/>
  <c r="G3204" i="2"/>
  <c r="H3204" i="2" s="1"/>
  <c r="S3203" i="2"/>
  <c r="R3203" i="2"/>
  <c r="Q3203" i="2"/>
  <c r="P3203" i="2"/>
  <c r="O3203" i="2"/>
  <c r="G3203" i="2"/>
  <c r="H3203" i="2" s="1"/>
  <c r="S3202" i="2"/>
  <c r="R3202" i="2"/>
  <c r="Q3202" i="2"/>
  <c r="P3202" i="2"/>
  <c r="O3202" i="2"/>
  <c r="G3202" i="2"/>
  <c r="H3202" i="2" s="1"/>
  <c r="S3201" i="2"/>
  <c r="R3201" i="2"/>
  <c r="Q3201" i="2"/>
  <c r="P3201" i="2"/>
  <c r="O3201" i="2"/>
  <c r="G3201" i="2"/>
  <c r="H3201" i="2" s="1"/>
  <c r="S3200" i="2"/>
  <c r="R3200" i="2"/>
  <c r="Q3200" i="2"/>
  <c r="P3200" i="2"/>
  <c r="O3200" i="2"/>
  <c r="G3200" i="2"/>
  <c r="H3200" i="2" s="1"/>
  <c r="S3199" i="2"/>
  <c r="R3199" i="2"/>
  <c r="Q3199" i="2"/>
  <c r="P3199" i="2"/>
  <c r="O3199" i="2"/>
  <c r="G3199" i="2"/>
  <c r="H3199" i="2" s="1"/>
  <c r="S3198" i="2"/>
  <c r="R3198" i="2"/>
  <c r="Q3198" i="2"/>
  <c r="P3198" i="2"/>
  <c r="O3198" i="2"/>
  <c r="G3198" i="2"/>
  <c r="H3198" i="2" s="1"/>
  <c r="S3197" i="2"/>
  <c r="R3197" i="2"/>
  <c r="Q3197" i="2"/>
  <c r="P3197" i="2"/>
  <c r="O3197" i="2"/>
  <c r="G3197" i="2"/>
  <c r="H3197" i="2" s="1"/>
  <c r="S3196" i="2"/>
  <c r="R3196" i="2"/>
  <c r="Q3196" i="2"/>
  <c r="P3196" i="2"/>
  <c r="O3196" i="2"/>
  <c r="G3196" i="2"/>
  <c r="H3196" i="2" s="1"/>
  <c r="S3195" i="2"/>
  <c r="R3195" i="2"/>
  <c r="Q3195" i="2"/>
  <c r="P3195" i="2"/>
  <c r="O3195" i="2"/>
  <c r="G3195" i="2"/>
  <c r="H3195" i="2" s="1"/>
  <c r="S3194" i="2"/>
  <c r="R3194" i="2"/>
  <c r="Q3194" i="2"/>
  <c r="P3194" i="2"/>
  <c r="O3194" i="2"/>
  <c r="G3194" i="2"/>
  <c r="H3194" i="2" s="1"/>
  <c r="S3193" i="2"/>
  <c r="R3193" i="2"/>
  <c r="Q3193" i="2"/>
  <c r="P3193" i="2"/>
  <c r="O3193" i="2"/>
  <c r="G3193" i="2"/>
  <c r="H3193" i="2" s="1"/>
  <c r="S3192" i="2"/>
  <c r="R3192" i="2"/>
  <c r="Q3192" i="2"/>
  <c r="P3192" i="2"/>
  <c r="O3192" i="2"/>
  <c r="G3192" i="2"/>
  <c r="H3192" i="2" s="1"/>
  <c r="S3191" i="2"/>
  <c r="R3191" i="2"/>
  <c r="Q3191" i="2"/>
  <c r="P3191" i="2"/>
  <c r="O3191" i="2"/>
  <c r="G3191" i="2"/>
  <c r="H3191" i="2" s="1"/>
  <c r="S3190" i="2"/>
  <c r="R3190" i="2"/>
  <c r="Q3190" i="2"/>
  <c r="P3190" i="2"/>
  <c r="O3190" i="2"/>
  <c r="G3190" i="2"/>
  <c r="H3190" i="2" s="1"/>
  <c r="S3189" i="2"/>
  <c r="R3189" i="2"/>
  <c r="Q3189" i="2"/>
  <c r="P3189" i="2"/>
  <c r="O3189" i="2"/>
  <c r="G3189" i="2"/>
  <c r="H3189" i="2" s="1"/>
  <c r="S3188" i="2"/>
  <c r="R3188" i="2"/>
  <c r="Q3188" i="2"/>
  <c r="P3188" i="2"/>
  <c r="O3188" i="2"/>
  <c r="G3188" i="2"/>
  <c r="H3188" i="2" s="1"/>
  <c r="S3187" i="2"/>
  <c r="R3187" i="2"/>
  <c r="Q3187" i="2"/>
  <c r="P3187" i="2"/>
  <c r="O3187" i="2"/>
  <c r="G3187" i="2"/>
  <c r="H3187" i="2" s="1"/>
  <c r="S3186" i="2"/>
  <c r="R3186" i="2"/>
  <c r="Q3186" i="2"/>
  <c r="P3186" i="2"/>
  <c r="O3186" i="2"/>
  <c r="G3186" i="2"/>
  <c r="H3186" i="2" s="1"/>
  <c r="S3185" i="2"/>
  <c r="R3185" i="2"/>
  <c r="Q3185" i="2"/>
  <c r="P3185" i="2"/>
  <c r="O3185" i="2"/>
  <c r="G3185" i="2"/>
  <c r="H3185" i="2" s="1"/>
  <c r="S3184" i="2"/>
  <c r="R3184" i="2"/>
  <c r="Q3184" i="2"/>
  <c r="P3184" i="2"/>
  <c r="O3184" i="2"/>
  <c r="G3184" i="2"/>
  <c r="H3184" i="2" s="1"/>
  <c r="S3183" i="2"/>
  <c r="R3183" i="2"/>
  <c r="Q3183" i="2"/>
  <c r="P3183" i="2"/>
  <c r="O3183" i="2"/>
  <c r="G3183" i="2"/>
  <c r="H3183" i="2" s="1"/>
  <c r="S3182" i="2"/>
  <c r="R3182" i="2"/>
  <c r="Q3182" i="2"/>
  <c r="P3182" i="2"/>
  <c r="O3182" i="2"/>
  <c r="G3182" i="2"/>
  <c r="H3182" i="2" s="1"/>
  <c r="S3181" i="2"/>
  <c r="R3181" i="2"/>
  <c r="Q3181" i="2"/>
  <c r="P3181" i="2"/>
  <c r="O3181" i="2"/>
  <c r="G3181" i="2"/>
  <c r="H3181" i="2" s="1"/>
  <c r="S3180" i="2"/>
  <c r="R3180" i="2"/>
  <c r="Q3180" i="2"/>
  <c r="P3180" i="2"/>
  <c r="O3180" i="2"/>
  <c r="G3180" i="2"/>
  <c r="H3180" i="2" s="1"/>
  <c r="G3179" i="2"/>
  <c r="S3178" i="2"/>
  <c r="R3178" i="2"/>
  <c r="Q3178" i="2"/>
  <c r="P3178" i="2"/>
  <c r="O3178" i="2"/>
  <c r="G3178" i="2"/>
  <c r="H3178" i="2" s="1"/>
  <c r="S3177" i="2"/>
  <c r="R3177" i="2"/>
  <c r="Q3177" i="2"/>
  <c r="P3177" i="2"/>
  <c r="O3177" i="2"/>
  <c r="G3177" i="2"/>
  <c r="H3177" i="2" s="1"/>
  <c r="S3176" i="2"/>
  <c r="R3176" i="2"/>
  <c r="Q3176" i="2"/>
  <c r="P3176" i="2"/>
  <c r="O3176" i="2"/>
  <c r="G3176" i="2"/>
  <c r="H3176" i="2" s="1"/>
  <c r="S3175" i="2"/>
  <c r="R3175" i="2"/>
  <c r="Q3175" i="2"/>
  <c r="P3175" i="2"/>
  <c r="O3175" i="2"/>
  <c r="G3175" i="2"/>
  <c r="H3175" i="2" s="1"/>
  <c r="S3174" i="2"/>
  <c r="R3174" i="2"/>
  <c r="Q3174" i="2"/>
  <c r="P3174" i="2"/>
  <c r="O3174" i="2"/>
  <c r="G3174" i="2"/>
  <c r="H3174" i="2" s="1"/>
  <c r="S3173" i="2"/>
  <c r="R3173" i="2"/>
  <c r="Q3173" i="2"/>
  <c r="P3173" i="2"/>
  <c r="O3173" i="2"/>
  <c r="G3173" i="2"/>
  <c r="H3173" i="2" s="1"/>
  <c r="S3172" i="2"/>
  <c r="R3172" i="2"/>
  <c r="Q3172" i="2"/>
  <c r="P3172" i="2"/>
  <c r="O3172" i="2"/>
  <c r="G3172" i="2"/>
  <c r="H3172" i="2" s="1"/>
  <c r="S3171" i="2"/>
  <c r="R3171" i="2"/>
  <c r="Q3171" i="2"/>
  <c r="P3171" i="2"/>
  <c r="O3171" i="2"/>
  <c r="G3171" i="2"/>
  <c r="H3171" i="2" s="1"/>
  <c r="S3170" i="2"/>
  <c r="R3170" i="2"/>
  <c r="Q3170" i="2"/>
  <c r="P3170" i="2"/>
  <c r="O3170" i="2"/>
  <c r="G3170" i="2"/>
  <c r="H3170" i="2" s="1"/>
  <c r="S3169" i="2"/>
  <c r="R3169" i="2"/>
  <c r="Q3169" i="2"/>
  <c r="P3169" i="2"/>
  <c r="O3169" i="2"/>
  <c r="G3169" i="2"/>
  <c r="H3169" i="2" s="1"/>
  <c r="S3168" i="2"/>
  <c r="R3168" i="2"/>
  <c r="Q3168" i="2"/>
  <c r="P3168" i="2"/>
  <c r="O3168" i="2"/>
  <c r="G3168" i="2"/>
  <c r="H3168" i="2" s="1"/>
  <c r="S3167" i="2"/>
  <c r="R3167" i="2"/>
  <c r="Q3167" i="2"/>
  <c r="P3167" i="2"/>
  <c r="O3167" i="2"/>
  <c r="G3167" i="2"/>
  <c r="H3167" i="2" s="1"/>
  <c r="S3166" i="2"/>
  <c r="R3166" i="2"/>
  <c r="Q3166" i="2"/>
  <c r="P3166" i="2"/>
  <c r="O3166" i="2"/>
  <c r="G3166" i="2"/>
  <c r="H3166" i="2" s="1"/>
  <c r="S3165" i="2"/>
  <c r="R3165" i="2"/>
  <c r="Q3165" i="2"/>
  <c r="P3165" i="2"/>
  <c r="O3165" i="2"/>
  <c r="G3165" i="2"/>
  <c r="H3165" i="2" s="1"/>
  <c r="S3164" i="2"/>
  <c r="R3164" i="2"/>
  <c r="Q3164" i="2"/>
  <c r="P3164" i="2"/>
  <c r="O3164" i="2"/>
  <c r="G3164" i="2"/>
  <c r="H3164" i="2" s="1"/>
  <c r="S3163" i="2"/>
  <c r="R3163" i="2"/>
  <c r="Q3163" i="2"/>
  <c r="P3163" i="2"/>
  <c r="O3163" i="2"/>
  <c r="G3163" i="2"/>
  <c r="H3163" i="2" s="1"/>
  <c r="S3162" i="2"/>
  <c r="R3162" i="2"/>
  <c r="Q3162" i="2"/>
  <c r="P3162" i="2"/>
  <c r="O3162" i="2"/>
  <c r="G3162" i="2"/>
  <c r="H3162" i="2" s="1"/>
  <c r="S3161" i="2"/>
  <c r="R3161" i="2"/>
  <c r="Q3161" i="2"/>
  <c r="P3161" i="2"/>
  <c r="O3161" i="2"/>
  <c r="G3161" i="2"/>
  <c r="H3161" i="2" s="1"/>
  <c r="S3160" i="2"/>
  <c r="R3160" i="2"/>
  <c r="Q3160" i="2"/>
  <c r="P3160" i="2"/>
  <c r="O3160" i="2"/>
  <c r="G3160" i="2"/>
  <c r="H3160" i="2" s="1"/>
  <c r="S3159" i="2"/>
  <c r="R3159" i="2"/>
  <c r="Q3159" i="2"/>
  <c r="P3159" i="2"/>
  <c r="O3159" i="2"/>
  <c r="G3159" i="2"/>
  <c r="H3159" i="2" s="1"/>
  <c r="S3158" i="2"/>
  <c r="R3158" i="2"/>
  <c r="Q3158" i="2"/>
  <c r="P3158" i="2"/>
  <c r="O3158" i="2"/>
  <c r="G3158" i="2"/>
  <c r="H3158" i="2" s="1"/>
  <c r="S3157" i="2"/>
  <c r="R3157" i="2"/>
  <c r="Q3157" i="2"/>
  <c r="P3157" i="2"/>
  <c r="O3157" i="2"/>
  <c r="G3157" i="2"/>
  <c r="H3157" i="2" s="1"/>
  <c r="S3156" i="2"/>
  <c r="R3156" i="2"/>
  <c r="Q3156" i="2"/>
  <c r="P3156" i="2"/>
  <c r="O3156" i="2"/>
  <c r="G3156" i="2"/>
  <c r="H3156" i="2" s="1"/>
  <c r="S3155" i="2"/>
  <c r="R3155" i="2"/>
  <c r="Q3155" i="2"/>
  <c r="P3155" i="2"/>
  <c r="O3155" i="2"/>
  <c r="G3155" i="2"/>
  <c r="H3155" i="2" s="1"/>
  <c r="S3154" i="2"/>
  <c r="R3154" i="2"/>
  <c r="Q3154" i="2"/>
  <c r="P3154" i="2"/>
  <c r="O3154" i="2"/>
  <c r="G3154" i="2"/>
  <c r="H3154" i="2" s="1"/>
  <c r="S3153" i="2"/>
  <c r="R3153" i="2"/>
  <c r="Q3153" i="2"/>
  <c r="P3153" i="2"/>
  <c r="O3153" i="2"/>
  <c r="G3153" i="2"/>
  <c r="H3153" i="2" s="1"/>
  <c r="G3151" i="2"/>
  <c r="S3150" i="2"/>
  <c r="R3150" i="2"/>
  <c r="Q3150" i="2"/>
  <c r="P3150" i="2"/>
  <c r="O3150" i="2"/>
  <c r="G3150" i="2"/>
  <c r="H3150" i="2" s="1"/>
  <c r="S3149" i="2"/>
  <c r="R3149" i="2"/>
  <c r="Q3149" i="2"/>
  <c r="P3149" i="2"/>
  <c r="O3149" i="2"/>
  <c r="G3149" i="2"/>
  <c r="H3149" i="2" s="1"/>
  <c r="S3148" i="2"/>
  <c r="R3148" i="2"/>
  <c r="Q3148" i="2"/>
  <c r="P3148" i="2"/>
  <c r="O3148" i="2"/>
  <c r="G3148" i="2"/>
  <c r="H3148" i="2" s="1"/>
  <c r="S3147" i="2"/>
  <c r="R3147" i="2"/>
  <c r="Q3147" i="2"/>
  <c r="P3147" i="2"/>
  <c r="O3147" i="2"/>
  <c r="G3147" i="2"/>
  <c r="H3147" i="2" s="1"/>
  <c r="S3146" i="2"/>
  <c r="R3146" i="2"/>
  <c r="Q3146" i="2"/>
  <c r="P3146" i="2"/>
  <c r="O3146" i="2"/>
  <c r="G3146" i="2"/>
  <c r="H3146" i="2" s="1"/>
  <c r="S3145" i="2"/>
  <c r="R3145" i="2"/>
  <c r="Q3145" i="2"/>
  <c r="P3145" i="2"/>
  <c r="O3145" i="2"/>
  <c r="G3145" i="2"/>
  <c r="H3145" i="2" s="1"/>
  <c r="S3144" i="2"/>
  <c r="R3144" i="2"/>
  <c r="Q3144" i="2"/>
  <c r="P3144" i="2"/>
  <c r="O3144" i="2"/>
  <c r="G3144" i="2"/>
  <c r="H3144" i="2" s="1"/>
  <c r="S3143" i="2"/>
  <c r="R3143" i="2"/>
  <c r="Q3143" i="2"/>
  <c r="P3143" i="2"/>
  <c r="O3143" i="2"/>
  <c r="G3143" i="2"/>
  <c r="H3143" i="2" s="1"/>
  <c r="S3142" i="2"/>
  <c r="R3142" i="2"/>
  <c r="Q3142" i="2"/>
  <c r="P3142" i="2"/>
  <c r="O3142" i="2"/>
  <c r="G3142" i="2"/>
  <c r="H3142" i="2" s="1"/>
  <c r="S3141" i="2"/>
  <c r="R3141" i="2"/>
  <c r="Q3141" i="2"/>
  <c r="P3141" i="2"/>
  <c r="O3141" i="2"/>
  <c r="G3141" i="2"/>
  <c r="H3141" i="2" s="1"/>
  <c r="S3140" i="2"/>
  <c r="R3140" i="2"/>
  <c r="Q3140" i="2"/>
  <c r="P3140" i="2"/>
  <c r="O3140" i="2"/>
  <c r="G3140" i="2"/>
  <c r="H3140" i="2" s="1"/>
  <c r="G3139" i="2"/>
  <c r="S3138" i="2"/>
  <c r="R3138" i="2"/>
  <c r="Q3138" i="2"/>
  <c r="P3138" i="2"/>
  <c r="O3138" i="2"/>
  <c r="G3138" i="2"/>
  <c r="H3138" i="2" s="1"/>
  <c r="S3137" i="2"/>
  <c r="R3137" i="2"/>
  <c r="Q3137" i="2"/>
  <c r="P3137" i="2"/>
  <c r="O3137" i="2"/>
  <c r="G3137" i="2"/>
  <c r="H3137" i="2" s="1"/>
  <c r="S3136" i="2"/>
  <c r="R3136" i="2"/>
  <c r="Q3136" i="2"/>
  <c r="P3136" i="2"/>
  <c r="O3136" i="2"/>
  <c r="G3136" i="2"/>
  <c r="H3136" i="2" s="1"/>
  <c r="S3135" i="2"/>
  <c r="R3135" i="2"/>
  <c r="Q3135" i="2"/>
  <c r="P3135" i="2"/>
  <c r="O3135" i="2"/>
  <c r="G3135" i="2"/>
  <c r="H3135" i="2" s="1"/>
  <c r="S3134" i="2"/>
  <c r="R3134" i="2"/>
  <c r="Q3134" i="2"/>
  <c r="P3134" i="2"/>
  <c r="O3134" i="2"/>
  <c r="G3134" i="2"/>
  <c r="H3134" i="2" s="1"/>
  <c r="S3133" i="2"/>
  <c r="R3133" i="2"/>
  <c r="Q3133" i="2"/>
  <c r="P3133" i="2"/>
  <c r="O3133" i="2"/>
  <c r="G3133" i="2"/>
  <c r="H3133" i="2" s="1"/>
  <c r="S3132" i="2"/>
  <c r="R3132" i="2"/>
  <c r="Q3132" i="2"/>
  <c r="P3132" i="2"/>
  <c r="O3132" i="2"/>
  <c r="G3132" i="2"/>
  <c r="H3132" i="2" s="1"/>
  <c r="G3131" i="2"/>
  <c r="S3130" i="2"/>
  <c r="R3130" i="2"/>
  <c r="Q3130" i="2"/>
  <c r="P3130" i="2"/>
  <c r="O3130" i="2"/>
  <c r="G3130" i="2"/>
  <c r="H3130" i="2" s="1"/>
  <c r="S3129" i="2"/>
  <c r="R3129" i="2"/>
  <c r="Q3129" i="2"/>
  <c r="P3129" i="2"/>
  <c r="O3129" i="2"/>
  <c r="G3129" i="2"/>
  <c r="H3129" i="2" s="1"/>
  <c r="G3128" i="2"/>
  <c r="S3127" i="2"/>
  <c r="R3127" i="2"/>
  <c r="Q3127" i="2"/>
  <c r="P3127" i="2"/>
  <c r="O3127" i="2"/>
  <c r="G3127" i="2"/>
  <c r="H3127" i="2" s="1"/>
  <c r="S3126" i="2"/>
  <c r="R3126" i="2"/>
  <c r="Q3126" i="2"/>
  <c r="P3126" i="2"/>
  <c r="O3126" i="2"/>
  <c r="G3126" i="2"/>
  <c r="H3126" i="2" s="1"/>
  <c r="S3125" i="2"/>
  <c r="R3125" i="2"/>
  <c r="Q3125" i="2"/>
  <c r="P3125" i="2"/>
  <c r="O3125" i="2"/>
  <c r="G3125" i="2"/>
  <c r="H3125" i="2" s="1"/>
  <c r="S3124" i="2"/>
  <c r="R3124" i="2"/>
  <c r="Q3124" i="2"/>
  <c r="P3124" i="2"/>
  <c r="O3124" i="2"/>
  <c r="G3124" i="2"/>
  <c r="H3124" i="2" s="1"/>
  <c r="S3123" i="2"/>
  <c r="R3123" i="2"/>
  <c r="Q3123" i="2"/>
  <c r="P3123" i="2"/>
  <c r="O3123" i="2"/>
  <c r="G3123" i="2"/>
  <c r="H3123" i="2" s="1"/>
  <c r="S3122" i="2"/>
  <c r="R3122" i="2"/>
  <c r="Q3122" i="2"/>
  <c r="P3122" i="2"/>
  <c r="O3122" i="2"/>
  <c r="G3122" i="2"/>
  <c r="H3122" i="2" s="1"/>
  <c r="S3121" i="2"/>
  <c r="R3121" i="2"/>
  <c r="Q3121" i="2"/>
  <c r="P3121" i="2"/>
  <c r="O3121" i="2"/>
  <c r="G3121" i="2"/>
  <c r="H3121" i="2" s="1"/>
  <c r="S3120" i="2"/>
  <c r="R3120" i="2"/>
  <c r="Q3120" i="2"/>
  <c r="P3120" i="2"/>
  <c r="O3120" i="2"/>
  <c r="G3120" i="2"/>
  <c r="H3120" i="2" s="1"/>
  <c r="S3119" i="2"/>
  <c r="R3119" i="2"/>
  <c r="Q3119" i="2"/>
  <c r="P3119" i="2"/>
  <c r="O3119" i="2"/>
  <c r="G3119" i="2"/>
  <c r="H3119" i="2" s="1"/>
  <c r="S3118" i="2"/>
  <c r="R3118" i="2"/>
  <c r="Q3118" i="2"/>
  <c r="P3118" i="2"/>
  <c r="O3118" i="2"/>
  <c r="G3118" i="2"/>
  <c r="H3118" i="2" s="1"/>
  <c r="S3117" i="2"/>
  <c r="R3117" i="2"/>
  <c r="Q3117" i="2"/>
  <c r="P3117" i="2"/>
  <c r="O3117" i="2"/>
  <c r="G3117" i="2"/>
  <c r="H3117" i="2" s="1"/>
  <c r="S3116" i="2"/>
  <c r="R3116" i="2"/>
  <c r="Q3116" i="2"/>
  <c r="P3116" i="2"/>
  <c r="O3116" i="2"/>
  <c r="G3116" i="2"/>
  <c r="H3116" i="2" s="1"/>
  <c r="S3115" i="2"/>
  <c r="R3115" i="2"/>
  <c r="Q3115" i="2"/>
  <c r="P3115" i="2"/>
  <c r="O3115" i="2"/>
  <c r="G3115" i="2"/>
  <c r="H3115" i="2" s="1"/>
  <c r="S3114" i="2"/>
  <c r="R3114" i="2"/>
  <c r="Q3114" i="2"/>
  <c r="P3114" i="2"/>
  <c r="O3114" i="2"/>
  <c r="G3114" i="2"/>
  <c r="H3114" i="2" s="1"/>
  <c r="S3113" i="2"/>
  <c r="R3113" i="2"/>
  <c r="Q3113" i="2"/>
  <c r="P3113" i="2"/>
  <c r="O3113" i="2"/>
  <c r="G3113" i="2"/>
  <c r="H3113" i="2" s="1"/>
  <c r="S3112" i="2"/>
  <c r="R3112" i="2"/>
  <c r="Q3112" i="2"/>
  <c r="P3112" i="2"/>
  <c r="O3112" i="2"/>
  <c r="G3112" i="2"/>
  <c r="H3112" i="2" s="1"/>
  <c r="S3111" i="2"/>
  <c r="R3111" i="2"/>
  <c r="Q3111" i="2"/>
  <c r="P3111" i="2"/>
  <c r="O3111" i="2"/>
  <c r="G3111" i="2"/>
  <c r="H3111" i="2" s="1"/>
  <c r="S3110" i="2"/>
  <c r="R3110" i="2"/>
  <c r="Q3110" i="2"/>
  <c r="P3110" i="2"/>
  <c r="O3110" i="2"/>
  <c r="G3110" i="2"/>
  <c r="H3110" i="2" s="1"/>
  <c r="S3109" i="2"/>
  <c r="R3109" i="2"/>
  <c r="Q3109" i="2"/>
  <c r="P3109" i="2"/>
  <c r="O3109" i="2"/>
  <c r="G3109" i="2"/>
  <c r="H3109" i="2" s="1"/>
  <c r="S3108" i="2"/>
  <c r="R3108" i="2"/>
  <c r="Q3108" i="2"/>
  <c r="P3108" i="2"/>
  <c r="O3108" i="2"/>
  <c r="G3108" i="2"/>
  <c r="H3108" i="2" s="1"/>
  <c r="S3107" i="2"/>
  <c r="R3107" i="2"/>
  <c r="Q3107" i="2"/>
  <c r="P3107" i="2"/>
  <c r="O3107" i="2"/>
  <c r="G3107" i="2"/>
  <c r="H3107" i="2" s="1"/>
  <c r="S3106" i="2"/>
  <c r="R3106" i="2"/>
  <c r="Q3106" i="2"/>
  <c r="P3106" i="2"/>
  <c r="O3106" i="2"/>
  <c r="G3106" i="2"/>
  <c r="H3106" i="2" s="1"/>
  <c r="S3105" i="2"/>
  <c r="R3105" i="2"/>
  <c r="Q3105" i="2"/>
  <c r="P3105" i="2"/>
  <c r="O3105" i="2"/>
  <c r="G3105" i="2"/>
  <c r="H3105" i="2" s="1"/>
  <c r="S3104" i="2"/>
  <c r="R3104" i="2"/>
  <c r="Q3104" i="2"/>
  <c r="P3104" i="2"/>
  <c r="O3104" i="2"/>
  <c r="G3104" i="2"/>
  <c r="H3104" i="2" s="1"/>
  <c r="S3103" i="2"/>
  <c r="R3103" i="2"/>
  <c r="Q3103" i="2"/>
  <c r="P3103" i="2"/>
  <c r="O3103" i="2"/>
  <c r="G3103" i="2"/>
  <c r="H3103" i="2" s="1"/>
  <c r="S3102" i="2"/>
  <c r="R3102" i="2"/>
  <c r="Q3102" i="2"/>
  <c r="P3102" i="2"/>
  <c r="O3102" i="2"/>
  <c r="G3102" i="2"/>
  <c r="H3102" i="2" s="1"/>
  <c r="S3101" i="2"/>
  <c r="R3101" i="2"/>
  <c r="Q3101" i="2"/>
  <c r="P3101" i="2"/>
  <c r="O3101" i="2"/>
  <c r="G3101" i="2"/>
  <c r="H3101" i="2" s="1"/>
  <c r="S3100" i="2"/>
  <c r="R3100" i="2"/>
  <c r="Q3100" i="2"/>
  <c r="P3100" i="2"/>
  <c r="O3100" i="2"/>
  <c r="G3100" i="2"/>
  <c r="H3100" i="2" s="1"/>
  <c r="S3099" i="2"/>
  <c r="R3099" i="2"/>
  <c r="Q3099" i="2"/>
  <c r="P3099" i="2"/>
  <c r="O3099" i="2"/>
  <c r="G3099" i="2"/>
  <c r="H3099" i="2" s="1"/>
  <c r="S3098" i="2"/>
  <c r="R3098" i="2"/>
  <c r="Q3098" i="2"/>
  <c r="P3098" i="2"/>
  <c r="O3098" i="2"/>
  <c r="G3098" i="2"/>
  <c r="H3098" i="2" s="1"/>
  <c r="S3097" i="2"/>
  <c r="R3097" i="2"/>
  <c r="Q3097" i="2"/>
  <c r="P3097" i="2"/>
  <c r="O3097" i="2"/>
  <c r="G3097" i="2"/>
  <c r="H3097" i="2" s="1"/>
  <c r="S3096" i="2"/>
  <c r="R3096" i="2"/>
  <c r="Q3096" i="2"/>
  <c r="P3096" i="2"/>
  <c r="O3096" i="2"/>
  <c r="G3096" i="2"/>
  <c r="H3096" i="2" s="1"/>
  <c r="S3095" i="2"/>
  <c r="R3095" i="2"/>
  <c r="Q3095" i="2"/>
  <c r="P3095" i="2"/>
  <c r="O3095" i="2"/>
  <c r="G3095" i="2"/>
  <c r="H3095" i="2" s="1"/>
  <c r="S3094" i="2"/>
  <c r="R3094" i="2"/>
  <c r="Q3094" i="2"/>
  <c r="P3094" i="2"/>
  <c r="O3094" i="2"/>
  <c r="G3094" i="2"/>
  <c r="H3094" i="2" s="1"/>
  <c r="S3093" i="2"/>
  <c r="R3093" i="2"/>
  <c r="Q3093" i="2"/>
  <c r="P3093" i="2"/>
  <c r="O3093" i="2"/>
  <c r="G3093" i="2"/>
  <c r="H3093" i="2" s="1"/>
  <c r="S3092" i="2"/>
  <c r="R3092" i="2"/>
  <c r="Q3092" i="2"/>
  <c r="P3092" i="2"/>
  <c r="O3092" i="2"/>
  <c r="G3092" i="2"/>
  <c r="H3092" i="2" s="1"/>
  <c r="S3091" i="2"/>
  <c r="R3091" i="2"/>
  <c r="Q3091" i="2"/>
  <c r="P3091" i="2"/>
  <c r="O3091" i="2"/>
  <c r="G3091" i="2"/>
  <c r="H3091" i="2" s="1"/>
  <c r="S3090" i="2"/>
  <c r="R3090" i="2"/>
  <c r="Q3090" i="2"/>
  <c r="P3090" i="2"/>
  <c r="O3090" i="2"/>
  <c r="G3090" i="2"/>
  <c r="H3090" i="2" s="1"/>
  <c r="S3089" i="2"/>
  <c r="R3089" i="2"/>
  <c r="Q3089" i="2"/>
  <c r="P3089" i="2"/>
  <c r="O3089" i="2"/>
  <c r="G3089" i="2"/>
  <c r="H3089" i="2" s="1"/>
  <c r="S3088" i="2"/>
  <c r="R3088" i="2"/>
  <c r="Q3088" i="2"/>
  <c r="P3088" i="2"/>
  <c r="O3088" i="2"/>
  <c r="G3088" i="2"/>
  <c r="H3088" i="2" s="1"/>
  <c r="S3086" i="2"/>
  <c r="R3086" i="2"/>
  <c r="Q3086" i="2"/>
  <c r="P3086" i="2"/>
  <c r="O3086" i="2"/>
  <c r="G3086" i="2"/>
  <c r="H3086" i="2" s="1"/>
  <c r="S3085" i="2"/>
  <c r="R3085" i="2"/>
  <c r="Q3085" i="2"/>
  <c r="P3085" i="2"/>
  <c r="O3085" i="2"/>
  <c r="G3085" i="2"/>
  <c r="H3085" i="2" s="1"/>
  <c r="G3084" i="2"/>
  <c r="S3083" i="2"/>
  <c r="R3083" i="2"/>
  <c r="Q3083" i="2"/>
  <c r="P3083" i="2"/>
  <c r="O3083" i="2"/>
  <c r="G3083" i="2"/>
  <c r="H3083" i="2" s="1"/>
  <c r="G3082" i="2"/>
  <c r="S3081" i="2"/>
  <c r="R3081" i="2"/>
  <c r="Q3081" i="2"/>
  <c r="P3081" i="2"/>
  <c r="O3081" i="2"/>
  <c r="G3081" i="2"/>
  <c r="H3081" i="2" s="1"/>
  <c r="S3080" i="2"/>
  <c r="R3080" i="2"/>
  <c r="Q3080" i="2"/>
  <c r="P3080" i="2"/>
  <c r="O3080" i="2"/>
  <c r="G3080" i="2"/>
  <c r="H3080" i="2" s="1"/>
  <c r="S3079" i="2"/>
  <c r="R3079" i="2"/>
  <c r="Q3079" i="2"/>
  <c r="P3079" i="2"/>
  <c r="O3079" i="2"/>
  <c r="G3079" i="2"/>
  <c r="H3079" i="2" s="1"/>
  <c r="S3078" i="2"/>
  <c r="R3078" i="2"/>
  <c r="Q3078" i="2"/>
  <c r="P3078" i="2"/>
  <c r="O3078" i="2"/>
  <c r="G3078" i="2"/>
  <c r="H3078" i="2" s="1"/>
  <c r="G3077" i="2"/>
  <c r="S3076" i="2"/>
  <c r="R3076" i="2"/>
  <c r="Q3076" i="2"/>
  <c r="P3076" i="2"/>
  <c r="O3076" i="2"/>
  <c r="G3076" i="2"/>
  <c r="H3076" i="2" s="1"/>
  <c r="S3075" i="2"/>
  <c r="R3075" i="2"/>
  <c r="Q3075" i="2"/>
  <c r="P3075" i="2"/>
  <c r="O3075" i="2"/>
  <c r="G3075" i="2"/>
  <c r="H3075" i="2" s="1"/>
  <c r="S3074" i="2"/>
  <c r="R3074" i="2"/>
  <c r="Q3074" i="2"/>
  <c r="P3074" i="2"/>
  <c r="O3074" i="2"/>
  <c r="G3074" i="2"/>
  <c r="H3074" i="2" s="1"/>
  <c r="S3073" i="2"/>
  <c r="R3073" i="2"/>
  <c r="Q3073" i="2"/>
  <c r="P3073" i="2"/>
  <c r="O3073" i="2"/>
  <c r="G3073" i="2"/>
  <c r="H3073" i="2" s="1"/>
  <c r="S3072" i="2"/>
  <c r="R3072" i="2"/>
  <c r="Q3072" i="2"/>
  <c r="P3072" i="2"/>
  <c r="O3072" i="2"/>
  <c r="G3072" i="2"/>
  <c r="H3072" i="2" s="1"/>
  <c r="S3071" i="2"/>
  <c r="R3071" i="2"/>
  <c r="Q3071" i="2"/>
  <c r="P3071" i="2"/>
  <c r="O3071" i="2"/>
  <c r="G3071" i="2"/>
  <c r="H3071" i="2" s="1"/>
  <c r="S3070" i="2"/>
  <c r="R3070" i="2"/>
  <c r="Q3070" i="2"/>
  <c r="P3070" i="2"/>
  <c r="O3070" i="2"/>
  <c r="G3070" i="2"/>
  <c r="H3070" i="2" s="1"/>
  <c r="S3069" i="2"/>
  <c r="R3069" i="2"/>
  <c r="Q3069" i="2"/>
  <c r="P3069" i="2"/>
  <c r="O3069" i="2"/>
  <c r="G3069" i="2"/>
  <c r="H3069" i="2" s="1"/>
  <c r="G3068" i="2"/>
  <c r="S3067" i="2"/>
  <c r="R3067" i="2"/>
  <c r="Q3067" i="2"/>
  <c r="P3067" i="2"/>
  <c r="O3067" i="2"/>
  <c r="G3067" i="2"/>
  <c r="H3067" i="2" s="1"/>
  <c r="S3066" i="2"/>
  <c r="R3066" i="2"/>
  <c r="Q3066" i="2"/>
  <c r="P3066" i="2"/>
  <c r="O3066" i="2"/>
  <c r="G3066" i="2"/>
  <c r="H3066" i="2" s="1"/>
  <c r="S3065" i="2"/>
  <c r="R3065" i="2"/>
  <c r="Q3065" i="2"/>
  <c r="P3065" i="2"/>
  <c r="O3065" i="2"/>
  <c r="G3065" i="2"/>
  <c r="H3065" i="2" s="1"/>
  <c r="S3064" i="2"/>
  <c r="R3064" i="2"/>
  <c r="Q3064" i="2"/>
  <c r="P3064" i="2"/>
  <c r="O3064" i="2"/>
  <c r="G3064" i="2"/>
  <c r="H3064" i="2" s="1"/>
  <c r="S3063" i="2"/>
  <c r="R3063" i="2"/>
  <c r="Q3063" i="2"/>
  <c r="P3063" i="2"/>
  <c r="O3063" i="2"/>
  <c r="G3063" i="2"/>
  <c r="H3063" i="2" s="1"/>
  <c r="G3062" i="2"/>
  <c r="S3061" i="2"/>
  <c r="R3061" i="2"/>
  <c r="Q3061" i="2"/>
  <c r="P3061" i="2"/>
  <c r="O3061" i="2"/>
  <c r="G3061" i="2"/>
  <c r="H3061" i="2" s="1"/>
  <c r="S3060" i="2"/>
  <c r="R3060" i="2"/>
  <c r="Q3060" i="2"/>
  <c r="P3060" i="2"/>
  <c r="O3060" i="2"/>
  <c r="G3060" i="2"/>
  <c r="H3060" i="2" s="1"/>
  <c r="S3059" i="2"/>
  <c r="R3059" i="2"/>
  <c r="Q3059" i="2"/>
  <c r="P3059" i="2"/>
  <c r="O3059" i="2"/>
  <c r="G3059" i="2"/>
  <c r="H3059" i="2" s="1"/>
  <c r="S3058" i="2"/>
  <c r="R3058" i="2"/>
  <c r="Q3058" i="2"/>
  <c r="P3058" i="2"/>
  <c r="O3058" i="2"/>
  <c r="G3058" i="2"/>
  <c r="H3058" i="2" s="1"/>
  <c r="S3057" i="2"/>
  <c r="R3057" i="2"/>
  <c r="Q3057" i="2"/>
  <c r="P3057" i="2"/>
  <c r="O3057" i="2"/>
  <c r="G3057" i="2"/>
  <c r="H3057" i="2" s="1"/>
  <c r="S3056" i="2"/>
  <c r="R3056" i="2"/>
  <c r="Q3056" i="2"/>
  <c r="P3056" i="2"/>
  <c r="O3056" i="2"/>
  <c r="G3056" i="2"/>
  <c r="H3056" i="2" s="1"/>
  <c r="S3055" i="2"/>
  <c r="R3055" i="2"/>
  <c r="Q3055" i="2"/>
  <c r="P3055" i="2"/>
  <c r="O3055" i="2"/>
  <c r="G3055" i="2"/>
  <c r="H3055" i="2" s="1"/>
  <c r="S3054" i="2"/>
  <c r="R3054" i="2"/>
  <c r="Q3054" i="2"/>
  <c r="P3054" i="2"/>
  <c r="O3054" i="2"/>
  <c r="G3054" i="2"/>
  <c r="H3054" i="2" s="1"/>
  <c r="S3053" i="2"/>
  <c r="R3053" i="2"/>
  <c r="Q3053" i="2"/>
  <c r="P3053" i="2"/>
  <c r="O3053" i="2"/>
  <c r="G3053" i="2"/>
  <c r="H3053" i="2" s="1"/>
  <c r="S3052" i="2"/>
  <c r="R3052" i="2"/>
  <c r="Q3052" i="2"/>
  <c r="P3052" i="2"/>
  <c r="O3052" i="2"/>
  <c r="G3052" i="2"/>
  <c r="H3052" i="2" s="1"/>
  <c r="S3051" i="2"/>
  <c r="R3051" i="2"/>
  <c r="Q3051" i="2"/>
  <c r="P3051" i="2"/>
  <c r="O3051" i="2"/>
  <c r="G3051" i="2"/>
  <c r="H3051" i="2" s="1"/>
  <c r="S3050" i="2"/>
  <c r="R3050" i="2"/>
  <c r="Q3050" i="2"/>
  <c r="P3050" i="2"/>
  <c r="O3050" i="2"/>
  <c r="G3050" i="2"/>
  <c r="H3050" i="2" s="1"/>
  <c r="S3049" i="2"/>
  <c r="R3049" i="2"/>
  <c r="Q3049" i="2"/>
  <c r="P3049" i="2"/>
  <c r="O3049" i="2"/>
  <c r="G3049" i="2"/>
  <c r="H3049" i="2" s="1"/>
  <c r="S3048" i="2"/>
  <c r="R3048" i="2"/>
  <c r="Q3048" i="2"/>
  <c r="P3048" i="2"/>
  <c r="O3048" i="2"/>
  <c r="G3048" i="2"/>
  <c r="H3048" i="2" s="1"/>
  <c r="S3047" i="2"/>
  <c r="R3047" i="2"/>
  <c r="Q3047" i="2"/>
  <c r="P3047" i="2"/>
  <c r="O3047" i="2"/>
  <c r="G3047" i="2"/>
  <c r="H3047" i="2" s="1"/>
  <c r="S3046" i="2"/>
  <c r="R3046" i="2"/>
  <c r="Q3046" i="2"/>
  <c r="P3046" i="2"/>
  <c r="O3046" i="2"/>
  <c r="G3046" i="2"/>
  <c r="H3046" i="2" s="1"/>
  <c r="S3045" i="2"/>
  <c r="R3045" i="2"/>
  <c r="Q3045" i="2"/>
  <c r="P3045" i="2"/>
  <c r="O3045" i="2"/>
  <c r="G3045" i="2"/>
  <c r="H3045" i="2" s="1"/>
  <c r="S3044" i="2"/>
  <c r="R3044" i="2"/>
  <c r="Q3044" i="2"/>
  <c r="P3044" i="2"/>
  <c r="O3044" i="2"/>
  <c r="G3044" i="2"/>
  <c r="H3044" i="2" s="1"/>
  <c r="G3043" i="2"/>
  <c r="S3042" i="2"/>
  <c r="R3042" i="2"/>
  <c r="Q3042" i="2"/>
  <c r="P3042" i="2"/>
  <c r="O3042" i="2"/>
  <c r="G3042" i="2"/>
  <c r="H3042" i="2" s="1"/>
  <c r="S3041" i="2"/>
  <c r="R3041" i="2"/>
  <c r="Q3041" i="2"/>
  <c r="P3041" i="2"/>
  <c r="O3041" i="2"/>
  <c r="G3041" i="2"/>
  <c r="H3041" i="2" s="1"/>
  <c r="S3040" i="2"/>
  <c r="R3040" i="2"/>
  <c r="Q3040" i="2"/>
  <c r="P3040" i="2"/>
  <c r="O3040" i="2"/>
  <c r="G3040" i="2"/>
  <c r="H3040" i="2" s="1"/>
  <c r="S3039" i="2"/>
  <c r="R3039" i="2"/>
  <c r="Q3039" i="2"/>
  <c r="P3039" i="2"/>
  <c r="O3039" i="2"/>
  <c r="G3039" i="2"/>
  <c r="H3039" i="2" s="1"/>
  <c r="G3038" i="2"/>
  <c r="S3037" i="2"/>
  <c r="R3037" i="2"/>
  <c r="Q3037" i="2"/>
  <c r="P3037" i="2"/>
  <c r="O3037" i="2"/>
  <c r="G3037" i="2"/>
  <c r="H3037" i="2" s="1"/>
  <c r="S3036" i="2"/>
  <c r="R3036" i="2"/>
  <c r="Q3036" i="2"/>
  <c r="P3036" i="2"/>
  <c r="O3036" i="2"/>
  <c r="G3036" i="2"/>
  <c r="H3036" i="2" s="1"/>
  <c r="S3035" i="2"/>
  <c r="R3035" i="2"/>
  <c r="Q3035" i="2"/>
  <c r="P3035" i="2"/>
  <c r="O3035" i="2"/>
  <c r="G3035" i="2"/>
  <c r="H3035" i="2" s="1"/>
  <c r="S3034" i="2"/>
  <c r="R3034" i="2"/>
  <c r="Q3034" i="2"/>
  <c r="P3034" i="2"/>
  <c r="O3034" i="2"/>
  <c r="G3034" i="2"/>
  <c r="H3034" i="2" s="1"/>
  <c r="S3033" i="2"/>
  <c r="R3033" i="2"/>
  <c r="Q3033" i="2"/>
  <c r="P3033" i="2"/>
  <c r="O3033" i="2"/>
  <c r="G3033" i="2"/>
  <c r="H3033" i="2" s="1"/>
  <c r="S3032" i="2"/>
  <c r="R3032" i="2"/>
  <c r="Q3032" i="2"/>
  <c r="P3032" i="2"/>
  <c r="O3032" i="2"/>
  <c r="G3032" i="2"/>
  <c r="H3032" i="2" s="1"/>
  <c r="S3031" i="2"/>
  <c r="R3031" i="2"/>
  <c r="Q3031" i="2"/>
  <c r="P3031" i="2"/>
  <c r="O3031" i="2"/>
  <c r="G3031" i="2"/>
  <c r="H3031" i="2" s="1"/>
  <c r="S3030" i="2"/>
  <c r="R3030" i="2"/>
  <c r="Q3030" i="2"/>
  <c r="P3030" i="2"/>
  <c r="O3030" i="2"/>
  <c r="G3030" i="2"/>
  <c r="H3030" i="2" s="1"/>
  <c r="S3029" i="2"/>
  <c r="R3029" i="2"/>
  <c r="Q3029" i="2"/>
  <c r="P3029" i="2"/>
  <c r="O3029" i="2"/>
  <c r="G3029" i="2"/>
  <c r="H3029" i="2" s="1"/>
  <c r="S3028" i="2"/>
  <c r="R3028" i="2"/>
  <c r="Q3028" i="2"/>
  <c r="P3028" i="2"/>
  <c r="O3028" i="2"/>
  <c r="G3028" i="2"/>
  <c r="H3028" i="2" s="1"/>
  <c r="S3027" i="2"/>
  <c r="R3027" i="2"/>
  <c r="Q3027" i="2"/>
  <c r="P3027" i="2"/>
  <c r="O3027" i="2"/>
  <c r="G3027" i="2"/>
  <c r="H3027" i="2" s="1"/>
  <c r="S3026" i="2"/>
  <c r="R3026" i="2"/>
  <c r="Q3026" i="2"/>
  <c r="P3026" i="2"/>
  <c r="O3026" i="2"/>
  <c r="G3026" i="2"/>
  <c r="H3026" i="2" s="1"/>
  <c r="S3025" i="2"/>
  <c r="R3025" i="2"/>
  <c r="Q3025" i="2"/>
  <c r="P3025" i="2"/>
  <c r="O3025" i="2"/>
  <c r="G3025" i="2"/>
  <c r="H3025" i="2" s="1"/>
  <c r="S3024" i="2"/>
  <c r="R3024" i="2"/>
  <c r="Q3024" i="2"/>
  <c r="P3024" i="2"/>
  <c r="O3024" i="2"/>
  <c r="G3024" i="2"/>
  <c r="H3024" i="2" s="1"/>
  <c r="S3023" i="2"/>
  <c r="R3023" i="2"/>
  <c r="Q3023" i="2"/>
  <c r="P3023" i="2"/>
  <c r="O3023" i="2"/>
  <c r="G3023" i="2"/>
  <c r="H3023" i="2" s="1"/>
  <c r="S3022" i="2"/>
  <c r="R3022" i="2"/>
  <c r="Q3022" i="2"/>
  <c r="P3022" i="2"/>
  <c r="O3022" i="2"/>
  <c r="G3022" i="2"/>
  <c r="H3022" i="2" s="1"/>
  <c r="S3021" i="2"/>
  <c r="R3021" i="2"/>
  <c r="Q3021" i="2"/>
  <c r="P3021" i="2"/>
  <c r="O3021" i="2"/>
  <c r="G3021" i="2"/>
  <c r="H3021" i="2" s="1"/>
  <c r="S3020" i="2"/>
  <c r="R3020" i="2"/>
  <c r="Q3020" i="2"/>
  <c r="P3020" i="2"/>
  <c r="O3020" i="2"/>
  <c r="G3020" i="2"/>
  <c r="H3020" i="2" s="1"/>
  <c r="G3019" i="2"/>
  <c r="S3018" i="2"/>
  <c r="R3018" i="2"/>
  <c r="Q3018" i="2"/>
  <c r="P3018" i="2"/>
  <c r="O3018" i="2"/>
  <c r="G3018" i="2"/>
  <c r="H3018" i="2" s="1"/>
  <c r="S3017" i="2"/>
  <c r="R3017" i="2"/>
  <c r="Q3017" i="2"/>
  <c r="P3017" i="2"/>
  <c r="O3017" i="2"/>
  <c r="G3017" i="2"/>
  <c r="H3017" i="2" s="1"/>
  <c r="S3016" i="2"/>
  <c r="R3016" i="2"/>
  <c r="Q3016" i="2"/>
  <c r="P3016" i="2"/>
  <c r="O3016" i="2"/>
  <c r="G3016" i="2"/>
  <c r="H3016" i="2" s="1"/>
  <c r="S3015" i="2"/>
  <c r="R3015" i="2"/>
  <c r="Q3015" i="2"/>
  <c r="P3015" i="2"/>
  <c r="O3015" i="2"/>
  <c r="G3015" i="2"/>
  <c r="H3015" i="2" s="1"/>
  <c r="S3014" i="2"/>
  <c r="R3014" i="2"/>
  <c r="Q3014" i="2"/>
  <c r="P3014" i="2"/>
  <c r="O3014" i="2"/>
  <c r="G3014" i="2"/>
  <c r="H3014" i="2" s="1"/>
  <c r="S3012" i="2"/>
  <c r="R3012" i="2"/>
  <c r="Q3012" i="2"/>
  <c r="P3012" i="2"/>
  <c r="O3012" i="2"/>
  <c r="G3012" i="2"/>
  <c r="H3012" i="2" s="1"/>
  <c r="S3011" i="2"/>
  <c r="R3011" i="2"/>
  <c r="Q3011" i="2"/>
  <c r="P3011" i="2"/>
  <c r="O3011" i="2"/>
  <c r="G3011" i="2"/>
  <c r="H3011" i="2" s="1"/>
  <c r="S3010" i="2"/>
  <c r="R3010" i="2"/>
  <c r="Q3010" i="2"/>
  <c r="P3010" i="2"/>
  <c r="O3010" i="2"/>
  <c r="G3010" i="2"/>
  <c r="H3010" i="2" s="1"/>
  <c r="S3009" i="2"/>
  <c r="R3009" i="2"/>
  <c r="Q3009" i="2"/>
  <c r="P3009" i="2"/>
  <c r="O3009" i="2"/>
  <c r="G3009" i="2"/>
  <c r="H3009" i="2" s="1"/>
  <c r="S3008" i="2"/>
  <c r="R3008" i="2"/>
  <c r="Q3008" i="2"/>
  <c r="P3008" i="2"/>
  <c r="O3008" i="2"/>
  <c r="G3008" i="2"/>
  <c r="H3008" i="2" s="1"/>
  <c r="S3007" i="2"/>
  <c r="R3007" i="2"/>
  <c r="Q3007" i="2"/>
  <c r="P3007" i="2"/>
  <c r="O3007" i="2"/>
  <c r="G3007" i="2"/>
  <c r="H3007" i="2" s="1"/>
  <c r="S3006" i="2"/>
  <c r="R3006" i="2"/>
  <c r="Q3006" i="2"/>
  <c r="P3006" i="2"/>
  <c r="O3006" i="2"/>
  <c r="G3006" i="2"/>
  <c r="H3006" i="2" s="1"/>
  <c r="S3005" i="2"/>
  <c r="R3005" i="2"/>
  <c r="Q3005" i="2"/>
  <c r="P3005" i="2"/>
  <c r="O3005" i="2"/>
  <c r="G3005" i="2"/>
  <c r="H3005" i="2" s="1"/>
  <c r="S3004" i="2"/>
  <c r="R3004" i="2"/>
  <c r="Q3004" i="2"/>
  <c r="P3004" i="2"/>
  <c r="O3004" i="2"/>
  <c r="G3004" i="2"/>
  <c r="H3004" i="2" s="1"/>
  <c r="S3003" i="2"/>
  <c r="R3003" i="2"/>
  <c r="Q3003" i="2"/>
  <c r="P3003" i="2"/>
  <c r="O3003" i="2"/>
  <c r="G3003" i="2"/>
  <c r="H3003" i="2" s="1"/>
  <c r="S3002" i="2"/>
  <c r="R3002" i="2"/>
  <c r="Q3002" i="2"/>
  <c r="P3002" i="2"/>
  <c r="O3002" i="2"/>
  <c r="G3002" i="2"/>
  <c r="H3002" i="2" s="1"/>
  <c r="S3001" i="2"/>
  <c r="R3001" i="2"/>
  <c r="Q3001" i="2"/>
  <c r="P3001" i="2"/>
  <c r="O3001" i="2"/>
  <c r="G3001" i="2"/>
  <c r="H3001" i="2" s="1"/>
  <c r="S2999" i="2"/>
  <c r="R2999" i="2"/>
  <c r="Q2999" i="2"/>
  <c r="P2999" i="2"/>
  <c r="O2999" i="2"/>
  <c r="G2999" i="2"/>
  <c r="H2999" i="2" s="1"/>
  <c r="S2998" i="2"/>
  <c r="R2998" i="2"/>
  <c r="Q2998" i="2"/>
  <c r="P2998" i="2"/>
  <c r="O2998" i="2"/>
  <c r="G2998" i="2"/>
  <c r="H2998" i="2" s="1"/>
  <c r="S2997" i="2"/>
  <c r="R2997" i="2"/>
  <c r="Q2997" i="2"/>
  <c r="P2997" i="2"/>
  <c r="O2997" i="2"/>
  <c r="G2997" i="2"/>
  <c r="H2997" i="2" s="1"/>
  <c r="S2996" i="2"/>
  <c r="R2996" i="2"/>
  <c r="Q2996" i="2"/>
  <c r="P2996" i="2"/>
  <c r="O2996" i="2"/>
  <c r="G2996" i="2"/>
  <c r="H2996" i="2" s="1"/>
  <c r="S2995" i="2"/>
  <c r="R2995" i="2"/>
  <c r="Q2995" i="2"/>
  <c r="P2995" i="2"/>
  <c r="O2995" i="2"/>
  <c r="G2995" i="2"/>
  <c r="H2995" i="2" s="1"/>
  <c r="S2994" i="2"/>
  <c r="R2994" i="2"/>
  <c r="Q2994" i="2"/>
  <c r="P2994" i="2"/>
  <c r="O2994" i="2"/>
  <c r="G2994" i="2"/>
  <c r="H2994" i="2" s="1"/>
  <c r="S2993" i="2"/>
  <c r="R2993" i="2"/>
  <c r="Q2993" i="2"/>
  <c r="P2993" i="2"/>
  <c r="O2993" i="2"/>
  <c r="G2993" i="2"/>
  <c r="H2993" i="2" s="1"/>
  <c r="S2992" i="2"/>
  <c r="R2992" i="2"/>
  <c r="Q2992" i="2"/>
  <c r="P2992" i="2"/>
  <c r="O2992" i="2"/>
  <c r="G2992" i="2"/>
  <c r="H2992" i="2" s="1"/>
  <c r="S2991" i="2"/>
  <c r="R2991" i="2"/>
  <c r="Q2991" i="2"/>
  <c r="P2991" i="2"/>
  <c r="O2991" i="2"/>
  <c r="G2991" i="2"/>
  <c r="H2991" i="2" s="1"/>
  <c r="S2990" i="2"/>
  <c r="R2990" i="2"/>
  <c r="Q2990" i="2"/>
  <c r="P2990" i="2"/>
  <c r="O2990" i="2"/>
  <c r="G2990" i="2"/>
  <c r="H2990" i="2" s="1"/>
  <c r="S2989" i="2"/>
  <c r="R2989" i="2"/>
  <c r="Q2989" i="2"/>
  <c r="P2989" i="2"/>
  <c r="O2989" i="2"/>
  <c r="G2989" i="2"/>
  <c r="H2989" i="2" s="1"/>
  <c r="S2988" i="2"/>
  <c r="R2988" i="2"/>
  <c r="Q2988" i="2"/>
  <c r="P2988" i="2"/>
  <c r="O2988" i="2"/>
  <c r="G2988" i="2"/>
  <c r="H2988" i="2" s="1"/>
  <c r="S2987" i="2"/>
  <c r="R2987" i="2"/>
  <c r="Q2987" i="2"/>
  <c r="P2987" i="2"/>
  <c r="O2987" i="2"/>
  <c r="G2987" i="2"/>
  <c r="H2987" i="2" s="1"/>
  <c r="S2986" i="2"/>
  <c r="R2986" i="2"/>
  <c r="Q2986" i="2"/>
  <c r="P2986" i="2"/>
  <c r="O2986" i="2"/>
  <c r="G2986" i="2"/>
  <c r="H2986" i="2" s="1"/>
  <c r="S2985" i="2"/>
  <c r="R2985" i="2"/>
  <c r="Q2985" i="2"/>
  <c r="P2985" i="2"/>
  <c r="O2985" i="2"/>
  <c r="G2985" i="2"/>
  <c r="H2985" i="2" s="1"/>
  <c r="S2984" i="2"/>
  <c r="R2984" i="2"/>
  <c r="Q2984" i="2"/>
  <c r="P2984" i="2"/>
  <c r="O2984" i="2"/>
  <c r="G2984" i="2"/>
  <c r="H2984" i="2" s="1"/>
  <c r="S2983" i="2"/>
  <c r="R2983" i="2"/>
  <c r="Q2983" i="2"/>
  <c r="P2983" i="2"/>
  <c r="O2983" i="2"/>
  <c r="G2983" i="2"/>
  <c r="H2983" i="2" s="1"/>
  <c r="S2982" i="2"/>
  <c r="R2982" i="2"/>
  <c r="Q2982" i="2"/>
  <c r="P2982" i="2"/>
  <c r="O2982" i="2"/>
  <c r="G2982" i="2"/>
  <c r="H2982" i="2" s="1"/>
  <c r="S2981" i="2"/>
  <c r="R2981" i="2"/>
  <c r="Q2981" i="2"/>
  <c r="P2981" i="2"/>
  <c r="O2981" i="2"/>
  <c r="G2981" i="2"/>
  <c r="H2981" i="2" s="1"/>
  <c r="S2980" i="2"/>
  <c r="R2980" i="2"/>
  <c r="Q2980" i="2"/>
  <c r="P2980" i="2"/>
  <c r="O2980" i="2"/>
  <c r="G2980" i="2"/>
  <c r="H2980" i="2" s="1"/>
  <c r="S2979" i="2"/>
  <c r="R2979" i="2"/>
  <c r="Q2979" i="2"/>
  <c r="P2979" i="2"/>
  <c r="O2979" i="2"/>
  <c r="G2979" i="2"/>
  <c r="H2979" i="2" s="1"/>
  <c r="S2978" i="2"/>
  <c r="R2978" i="2"/>
  <c r="Q2978" i="2"/>
  <c r="P2978" i="2"/>
  <c r="O2978" i="2"/>
  <c r="G2978" i="2"/>
  <c r="H2978" i="2" s="1"/>
  <c r="S2977" i="2"/>
  <c r="R2977" i="2"/>
  <c r="Q2977" i="2"/>
  <c r="P2977" i="2"/>
  <c r="O2977" i="2"/>
  <c r="G2977" i="2"/>
  <c r="H2977" i="2" s="1"/>
  <c r="S2976" i="2"/>
  <c r="R2976" i="2"/>
  <c r="Q2976" i="2"/>
  <c r="P2976" i="2"/>
  <c r="O2976" i="2"/>
  <c r="G2976" i="2"/>
  <c r="H2976" i="2" s="1"/>
  <c r="S2975" i="2"/>
  <c r="R2975" i="2"/>
  <c r="Q2975" i="2"/>
  <c r="P2975" i="2"/>
  <c r="O2975" i="2"/>
  <c r="G2975" i="2"/>
  <c r="H2975" i="2" s="1"/>
  <c r="S2974" i="2"/>
  <c r="R2974" i="2"/>
  <c r="Q2974" i="2"/>
  <c r="P2974" i="2"/>
  <c r="O2974" i="2"/>
  <c r="G2974" i="2"/>
  <c r="H2974" i="2" s="1"/>
  <c r="S2973" i="2"/>
  <c r="R2973" i="2"/>
  <c r="Q2973" i="2"/>
  <c r="P2973" i="2"/>
  <c r="O2973" i="2"/>
  <c r="G2973" i="2"/>
  <c r="H2973" i="2" s="1"/>
  <c r="S2972" i="2"/>
  <c r="R2972" i="2"/>
  <c r="Q2972" i="2"/>
  <c r="P2972" i="2"/>
  <c r="O2972" i="2"/>
  <c r="G2972" i="2"/>
  <c r="H2972" i="2" s="1"/>
  <c r="S2971" i="2"/>
  <c r="R2971" i="2"/>
  <c r="Q2971" i="2"/>
  <c r="P2971" i="2"/>
  <c r="O2971" i="2"/>
  <c r="G2971" i="2"/>
  <c r="H2971" i="2" s="1"/>
  <c r="S2970" i="2"/>
  <c r="R2970" i="2"/>
  <c r="Q2970" i="2"/>
  <c r="P2970" i="2"/>
  <c r="O2970" i="2"/>
  <c r="G2970" i="2"/>
  <c r="H2970" i="2" s="1"/>
  <c r="S2969" i="2"/>
  <c r="R2969" i="2"/>
  <c r="Q2969" i="2"/>
  <c r="P2969" i="2"/>
  <c r="O2969" i="2"/>
  <c r="G2969" i="2"/>
  <c r="H2969" i="2" s="1"/>
  <c r="S2968" i="2"/>
  <c r="R2968" i="2"/>
  <c r="Q2968" i="2"/>
  <c r="P2968" i="2"/>
  <c r="O2968" i="2"/>
  <c r="G2968" i="2"/>
  <c r="H2968" i="2" s="1"/>
  <c r="S2967" i="2"/>
  <c r="R2967" i="2"/>
  <c r="Q2967" i="2"/>
  <c r="P2967" i="2"/>
  <c r="O2967" i="2"/>
  <c r="G2967" i="2"/>
  <c r="H2967" i="2" s="1"/>
  <c r="S2966" i="2"/>
  <c r="R2966" i="2"/>
  <c r="Q2966" i="2"/>
  <c r="P2966" i="2"/>
  <c r="O2966" i="2"/>
  <c r="G2966" i="2"/>
  <c r="H2966" i="2" s="1"/>
  <c r="S2965" i="2"/>
  <c r="R2965" i="2"/>
  <c r="Q2965" i="2"/>
  <c r="P2965" i="2"/>
  <c r="O2965" i="2"/>
  <c r="G2965" i="2"/>
  <c r="H2965" i="2" s="1"/>
  <c r="G2963" i="2"/>
  <c r="S2962" i="2"/>
  <c r="R2962" i="2"/>
  <c r="Q2962" i="2"/>
  <c r="P2962" i="2"/>
  <c r="O2962" i="2"/>
  <c r="G2962" i="2"/>
  <c r="H2962" i="2" s="1"/>
  <c r="S2961" i="2"/>
  <c r="R2961" i="2"/>
  <c r="Q2961" i="2"/>
  <c r="P2961" i="2"/>
  <c r="O2961" i="2"/>
  <c r="G2961" i="2"/>
  <c r="H2961" i="2" s="1"/>
  <c r="S2960" i="2"/>
  <c r="R2960" i="2"/>
  <c r="Q2960" i="2"/>
  <c r="P2960" i="2"/>
  <c r="O2960" i="2"/>
  <c r="G2960" i="2"/>
  <c r="H2960" i="2" s="1"/>
  <c r="S2959" i="2"/>
  <c r="R2959" i="2"/>
  <c r="Q2959" i="2"/>
  <c r="P2959" i="2"/>
  <c r="O2959" i="2"/>
  <c r="G2959" i="2"/>
  <c r="H2959" i="2" s="1"/>
  <c r="S2958" i="2"/>
  <c r="R2958" i="2"/>
  <c r="Q2958" i="2"/>
  <c r="P2958" i="2"/>
  <c r="O2958" i="2"/>
  <c r="G2958" i="2"/>
  <c r="H2958" i="2" s="1"/>
  <c r="S2957" i="2"/>
  <c r="R2957" i="2"/>
  <c r="Q2957" i="2"/>
  <c r="P2957" i="2"/>
  <c r="O2957" i="2"/>
  <c r="G2957" i="2"/>
  <c r="H2957" i="2" s="1"/>
  <c r="S2956" i="2"/>
  <c r="R2956" i="2"/>
  <c r="Q2956" i="2"/>
  <c r="P2956" i="2"/>
  <c r="O2956" i="2"/>
  <c r="G2956" i="2"/>
  <c r="H2956" i="2" s="1"/>
  <c r="S2955" i="2"/>
  <c r="R2955" i="2"/>
  <c r="Q2955" i="2"/>
  <c r="P2955" i="2"/>
  <c r="O2955" i="2"/>
  <c r="G2955" i="2"/>
  <c r="H2955" i="2" s="1"/>
  <c r="S2954" i="2"/>
  <c r="R2954" i="2"/>
  <c r="Q2954" i="2"/>
  <c r="P2954" i="2"/>
  <c r="O2954" i="2"/>
  <c r="G2954" i="2"/>
  <c r="H2954" i="2" s="1"/>
  <c r="S2953" i="2"/>
  <c r="R2953" i="2"/>
  <c r="Q2953" i="2"/>
  <c r="P2953" i="2"/>
  <c r="O2953" i="2"/>
  <c r="G2953" i="2"/>
  <c r="H2953" i="2" s="1"/>
  <c r="S2952" i="2"/>
  <c r="R2952" i="2"/>
  <c r="Q2952" i="2"/>
  <c r="P2952" i="2"/>
  <c r="O2952" i="2"/>
  <c r="G2952" i="2"/>
  <c r="H2952" i="2" s="1"/>
  <c r="S2951" i="2"/>
  <c r="R2951" i="2"/>
  <c r="Q2951" i="2"/>
  <c r="P2951" i="2"/>
  <c r="O2951" i="2"/>
  <c r="G2951" i="2"/>
  <c r="H2951" i="2" s="1"/>
  <c r="S2950" i="2"/>
  <c r="R2950" i="2"/>
  <c r="Q2950" i="2"/>
  <c r="P2950" i="2"/>
  <c r="O2950" i="2"/>
  <c r="G2950" i="2"/>
  <c r="H2950" i="2" s="1"/>
  <c r="S2949" i="2"/>
  <c r="R2949" i="2"/>
  <c r="Q2949" i="2"/>
  <c r="P2949" i="2"/>
  <c r="O2949" i="2"/>
  <c r="G2949" i="2"/>
  <c r="H2949" i="2" s="1"/>
  <c r="S2948" i="2"/>
  <c r="R2948" i="2"/>
  <c r="Q2948" i="2"/>
  <c r="P2948" i="2"/>
  <c r="O2948" i="2"/>
  <c r="G2948" i="2"/>
  <c r="H2948" i="2" s="1"/>
  <c r="S2947" i="2"/>
  <c r="R2947" i="2"/>
  <c r="Q2947" i="2"/>
  <c r="P2947" i="2"/>
  <c r="O2947" i="2"/>
  <c r="G2947" i="2"/>
  <c r="H2947" i="2" s="1"/>
  <c r="S2946" i="2"/>
  <c r="R2946" i="2"/>
  <c r="Q2946" i="2"/>
  <c r="P2946" i="2"/>
  <c r="O2946" i="2"/>
  <c r="G2946" i="2"/>
  <c r="H2946" i="2" s="1"/>
  <c r="S2945" i="2"/>
  <c r="R2945" i="2"/>
  <c r="Q2945" i="2"/>
  <c r="P2945" i="2"/>
  <c r="O2945" i="2"/>
  <c r="G2945" i="2"/>
  <c r="H2945" i="2" s="1"/>
  <c r="S2944" i="2"/>
  <c r="R2944" i="2"/>
  <c r="Q2944" i="2"/>
  <c r="P2944" i="2"/>
  <c r="O2944" i="2"/>
  <c r="G2944" i="2"/>
  <c r="H2944" i="2" s="1"/>
  <c r="S2943" i="2"/>
  <c r="R2943" i="2"/>
  <c r="Q2943" i="2"/>
  <c r="P2943" i="2"/>
  <c r="O2943" i="2"/>
  <c r="G2943" i="2"/>
  <c r="H2943" i="2" s="1"/>
  <c r="S2942" i="2"/>
  <c r="R2942" i="2"/>
  <c r="Q2942" i="2"/>
  <c r="P2942" i="2"/>
  <c r="O2942" i="2"/>
  <c r="G2942" i="2"/>
  <c r="H2942" i="2" s="1"/>
  <c r="S2941" i="2"/>
  <c r="R2941" i="2"/>
  <c r="Q2941" i="2"/>
  <c r="P2941" i="2"/>
  <c r="O2941" i="2"/>
  <c r="G2941" i="2"/>
  <c r="H2941" i="2" s="1"/>
  <c r="S2940" i="2"/>
  <c r="R2940" i="2"/>
  <c r="Q2940" i="2"/>
  <c r="P2940" i="2"/>
  <c r="O2940" i="2"/>
  <c r="G2940" i="2"/>
  <c r="H2940" i="2" s="1"/>
  <c r="S2939" i="2"/>
  <c r="R2939" i="2"/>
  <c r="Q2939" i="2"/>
  <c r="P2939" i="2"/>
  <c r="O2939" i="2"/>
  <c r="G2939" i="2"/>
  <c r="H2939" i="2" s="1"/>
  <c r="S2938" i="2"/>
  <c r="R2938" i="2"/>
  <c r="Q2938" i="2"/>
  <c r="P2938" i="2"/>
  <c r="O2938" i="2"/>
  <c r="G2938" i="2"/>
  <c r="H2938" i="2" s="1"/>
  <c r="S2937" i="2"/>
  <c r="R2937" i="2"/>
  <c r="Q2937" i="2"/>
  <c r="P2937" i="2"/>
  <c r="O2937" i="2"/>
  <c r="G2937" i="2"/>
  <c r="H2937" i="2" s="1"/>
  <c r="S2936" i="2"/>
  <c r="R2936" i="2"/>
  <c r="Q2936" i="2"/>
  <c r="P2936" i="2"/>
  <c r="O2936" i="2"/>
  <c r="G2936" i="2"/>
  <c r="H2936" i="2" s="1"/>
  <c r="S2935" i="2"/>
  <c r="R2935" i="2"/>
  <c r="Q2935" i="2"/>
  <c r="P2935" i="2"/>
  <c r="O2935" i="2"/>
  <c r="G2935" i="2"/>
  <c r="H2935" i="2" s="1"/>
  <c r="S2934" i="2"/>
  <c r="R2934" i="2"/>
  <c r="Q2934" i="2"/>
  <c r="P2934" i="2"/>
  <c r="O2934" i="2"/>
  <c r="G2934" i="2"/>
  <c r="H2934" i="2" s="1"/>
  <c r="S2933" i="2"/>
  <c r="R2933" i="2"/>
  <c r="Q2933" i="2"/>
  <c r="P2933" i="2"/>
  <c r="O2933" i="2"/>
  <c r="G2933" i="2"/>
  <c r="H2933" i="2" s="1"/>
  <c r="S2932" i="2"/>
  <c r="R2932" i="2"/>
  <c r="Q2932" i="2"/>
  <c r="P2932" i="2"/>
  <c r="O2932" i="2"/>
  <c r="G2932" i="2"/>
  <c r="H2932" i="2" s="1"/>
  <c r="S2931" i="2"/>
  <c r="R2931" i="2"/>
  <c r="Q2931" i="2"/>
  <c r="P2931" i="2"/>
  <c r="O2931" i="2"/>
  <c r="G2931" i="2"/>
  <c r="H2931" i="2" s="1"/>
  <c r="S2930" i="2"/>
  <c r="R2930" i="2"/>
  <c r="Q2930" i="2"/>
  <c r="P2930" i="2"/>
  <c r="O2930" i="2"/>
  <c r="G2930" i="2"/>
  <c r="H2930" i="2" s="1"/>
  <c r="S2929" i="2"/>
  <c r="R2929" i="2"/>
  <c r="Q2929" i="2"/>
  <c r="P2929" i="2"/>
  <c r="O2929" i="2"/>
  <c r="G2929" i="2"/>
  <c r="H2929" i="2" s="1"/>
  <c r="S2928" i="2"/>
  <c r="R2928" i="2"/>
  <c r="Q2928" i="2"/>
  <c r="P2928" i="2"/>
  <c r="O2928" i="2"/>
  <c r="G2928" i="2"/>
  <c r="H2928" i="2" s="1"/>
  <c r="S2927" i="2"/>
  <c r="R2927" i="2"/>
  <c r="Q2927" i="2"/>
  <c r="P2927" i="2"/>
  <c r="O2927" i="2"/>
  <c r="G2927" i="2"/>
  <c r="H2927" i="2" s="1"/>
  <c r="S2926" i="2"/>
  <c r="R2926" i="2"/>
  <c r="Q2926" i="2"/>
  <c r="P2926" i="2"/>
  <c r="O2926" i="2"/>
  <c r="G2926" i="2"/>
  <c r="H2926" i="2" s="1"/>
  <c r="S2925" i="2"/>
  <c r="R2925" i="2"/>
  <c r="Q2925" i="2"/>
  <c r="P2925" i="2"/>
  <c r="O2925" i="2"/>
  <c r="G2925" i="2"/>
  <c r="H2925" i="2" s="1"/>
  <c r="G2924" i="2"/>
  <c r="S2923" i="2"/>
  <c r="R2923" i="2"/>
  <c r="Q2923" i="2"/>
  <c r="P2923" i="2"/>
  <c r="O2923" i="2"/>
  <c r="G2923" i="2"/>
  <c r="H2923" i="2" s="1"/>
  <c r="S2922" i="2"/>
  <c r="R2922" i="2"/>
  <c r="Q2922" i="2"/>
  <c r="P2922" i="2"/>
  <c r="O2922" i="2"/>
  <c r="G2922" i="2"/>
  <c r="H2922" i="2" s="1"/>
  <c r="S2920" i="2"/>
  <c r="R2920" i="2"/>
  <c r="Q2920" i="2"/>
  <c r="P2920" i="2"/>
  <c r="O2920" i="2"/>
  <c r="G2920" i="2"/>
  <c r="H2920" i="2" s="1"/>
  <c r="S2919" i="2"/>
  <c r="R2919" i="2"/>
  <c r="Q2919" i="2"/>
  <c r="P2919" i="2"/>
  <c r="O2919" i="2"/>
  <c r="G2919" i="2"/>
  <c r="H2919" i="2" s="1"/>
  <c r="S2918" i="2"/>
  <c r="R2918" i="2"/>
  <c r="Q2918" i="2"/>
  <c r="P2918" i="2"/>
  <c r="O2918" i="2"/>
  <c r="G2918" i="2"/>
  <c r="H2918" i="2" s="1"/>
  <c r="S2917" i="2"/>
  <c r="R2917" i="2"/>
  <c r="Q2917" i="2"/>
  <c r="P2917" i="2"/>
  <c r="O2917" i="2"/>
  <c r="G2917" i="2"/>
  <c r="H2917" i="2" s="1"/>
  <c r="S2916" i="2"/>
  <c r="R2916" i="2"/>
  <c r="Q2916" i="2"/>
  <c r="P2916" i="2"/>
  <c r="O2916" i="2"/>
  <c r="G2916" i="2"/>
  <c r="H2916" i="2" s="1"/>
  <c r="S2915" i="2"/>
  <c r="R2915" i="2"/>
  <c r="Q2915" i="2"/>
  <c r="P2915" i="2"/>
  <c r="O2915" i="2"/>
  <c r="G2915" i="2"/>
  <c r="H2915" i="2" s="1"/>
  <c r="S2914" i="2"/>
  <c r="R2914" i="2"/>
  <c r="Q2914" i="2"/>
  <c r="P2914" i="2"/>
  <c r="O2914" i="2"/>
  <c r="G2914" i="2"/>
  <c r="H2914" i="2" s="1"/>
  <c r="S2913" i="2"/>
  <c r="R2913" i="2"/>
  <c r="Q2913" i="2"/>
  <c r="P2913" i="2"/>
  <c r="O2913" i="2"/>
  <c r="G2913" i="2"/>
  <c r="H2913" i="2" s="1"/>
  <c r="S2912" i="2"/>
  <c r="R2912" i="2"/>
  <c r="Q2912" i="2"/>
  <c r="P2912" i="2"/>
  <c r="O2912" i="2"/>
  <c r="G2912" i="2"/>
  <c r="H2912" i="2" s="1"/>
  <c r="S2911" i="2"/>
  <c r="R2911" i="2"/>
  <c r="Q2911" i="2"/>
  <c r="P2911" i="2"/>
  <c r="O2911" i="2"/>
  <c r="G2911" i="2"/>
  <c r="H2911" i="2" s="1"/>
  <c r="S2910" i="2"/>
  <c r="R2910" i="2"/>
  <c r="Q2910" i="2"/>
  <c r="P2910" i="2"/>
  <c r="O2910" i="2"/>
  <c r="G2910" i="2"/>
  <c r="H2910" i="2" s="1"/>
  <c r="S2909" i="2"/>
  <c r="R2909" i="2"/>
  <c r="Q2909" i="2"/>
  <c r="P2909" i="2"/>
  <c r="O2909" i="2"/>
  <c r="G2909" i="2"/>
  <c r="H2909" i="2" s="1"/>
  <c r="S2908" i="2"/>
  <c r="R2908" i="2"/>
  <c r="Q2908" i="2"/>
  <c r="P2908" i="2"/>
  <c r="O2908" i="2"/>
  <c r="G2908" i="2"/>
  <c r="H2908" i="2" s="1"/>
  <c r="S2907" i="2"/>
  <c r="R2907" i="2"/>
  <c r="Q2907" i="2"/>
  <c r="P2907" i="2"/>
  <c r="O2907" i="2"/>
  <c r="G2907" i="2"/>
  <c r="H2907" i="2" s="1"/>
  <c r="S2906" i="2"/>
  <c r="R2906" i="2"/>
  <c r="Q2906" i="2"/>
  <c r="P2906" i="2"/>
  <c r="O2906" i="2"/>
  <c r="G2906" i="2"/>
  <c r="H2906" i="2" s="1"/>
  <c r="S2905" i="2"/>
  <c r="R2905" i="2"/>
  <c r="Q2905" i="2"/>
  <c r="P2905" i="2"/>
  <c r="O2905" i="2"/>
  <c r="G2905" i="2"/>
  <c r="H2905" i="2" s="1"/>
  <c r="S2904" i="2"/>
  <c r="R2904" i="2"/>
  <c r="Q2904" i="2"/>
  <c r="P2904" i="2"/>
  <c r="O2904" i="2"/>
  <c r="G2904" i="2"/>
  <c r="H2904" i="2" s="1"/>
  <c r="S2903" i="2"/>
  <c r="R2903" i="2"/>
  <c r="Q2903" i="2"/>
  <c r="P2903" i="2"/>
  <c r="O2903" i="2"/>
  <c r="G2903" i="2"/>
  <c r="H2903" i="2" s="1"/>
  <c r="S2902" i="2"/>
  <c r="R2902" i="2"/>
  <c r="Q2902" i="2"/>
  <c r="P2902" i="2"/>
  <c r="O2902" i="2"/>
  <c r="G2902" i="2"/>
  <c r="H2902" i="2" s="1"/>
  <c r="S2901" i="2"/>
  <c r="R2901" i="2"/>
  <c r="Q2901" i="2"/>
  <c r="P2901" i="2"/>
  <c r="O2901" i="2"/>
  <c r="G2901" i="2"/>
  <c r="H2901" i="2" s="1"/>
  <c r="S2900" i="2"/>
  <c r="R2900" i="2"/>
  <c r="Q2900" i="2"/>
  <c r="P2900" i="2"/>
  <c r="O2900" i="2"/>
  <c r="G2900" i="2"/>
  <c r="H2900" i="2" s="1"/>
  <c r="S2899" i="2"/>
  <c r="R2899" i="2"/>
  <c r="Q2899" i="2"/>
  <c r="P2899" i="2"/>
  <c r="O2899" i="2"/>
  <c r="G2899" i="2"/>
  <c r="H2899" i="2" s="1"/>
  <c r="S2898" i="2"/>
  <c r="R2898" i="2"/>
  <c r="Q2898" i="2"/>
  <c r="P2898" i="2"/>
  <c r="O2898" i="2"/>
  <c r="G2898" i="2"/>
  <c r="H2898" i="2" s="1"/>
  <c r="S2897" i="2"/>
  <c r="R2897" i="2"/>
  <c r="Q2897" i="2"/>
  <c r="P2897" i="2"/>
  <c r="O2897" i="2"/>
  <c r="G2897" i="2"/>
  <c r="H2897" i="2" s="1"/>
  <c r="S2896" i="2"/>
  <c r="R2896" i="2"/>
  <c r="Q2896" i="2"/>
  <c r="P2896" i="2"/>
  <c r="O2896" i="2"/>
  <c r="G2896" i="2"/>
  <c r="H2896" i="2" s="1"/>
  <c r="S2895" i="2"/>
  <c r="R2895" i="2"/>
  <c r="Q2895" i="2"/>
  <c r="P2895" i="2"/>
  <c r="O2895" i="2"/>
  <c r="G2895" i="2"/>
  <c r="H2895" i="2" s="1"/>
  <c r="S2894" i="2"/>
  <c r="R2894" i="2"/>
  <c r="Q2894" i="2"/>
  <c r="P2894" i="2"/>
  <c r="O2894" i="2"/>
  <c r="G2894" i="2"/>
  <c r="H2894" i="2" s="1"/>
  <c r="S2893" i="2"/>
  <c r="R2893" i="2"/>
  <c r="Q2893" i="2"/>
  <c r="P2893" i="2"/>
  <c r="O2893" i="2"/>
  <c r="G2893" i="2"/>
  <c r="H2893" i="2" s="1"/>
  <c r="S2892" i="2"/>
  <c r="R2892" i="2"/>
  <c r="Q2892" i="2"/>
  <c r="P2892" i="2"/>
  <c r="O2892" i="2"/>
  <c r="G2892" i="2"/>
  <c r="H2892" i="2" s="1"/>
  <c r="S2891" i="2"/>
  <c r="R2891" i="2"/>
  <c r="Q2891" i="2"/>
  <c r="P2891" i="2"/>
  <c r="O2891" i="2"/>
  <c r="G2891" i="2"/>
  <c r="H2891" i="2" s="1"/>
  <c r="S2890" i="2"/>
  <c r="R2890" i="2"/>
  <c r="Q2890" i="2"/>
  <c r="P2890" i="2"/>
  <c r="O2890" i="2"/>
  <c r="G2890" i="2"/>
  <c r="H2890" i="2" s="1"/>
  <c r="S2889" i="2"/>
  <c r="R2889" i="2"/>
  <c r="Q2889" i="2"/>
  <c r="P2889" i="2"/>
  <c r="O2889" i="2"/>
  <c r="G2889" i="2"/>
  <c r="H2889" i="2" s="1"/>
  <c r="S2888" i="2"/>
  <c r="R2888" i="2"/>
  <c r="Q2888" i="2"/>
  <c r="P2888" i="2"/>
  <c r="O2888" i="2"/>
  <c r="G2888" i="2"/>
  <c r="H2888" i="2" s="1"/>
  <c r="S2887" i="2"/>
  <c r="R2887" i="2"/>
  <c r="Q2887" i="2"/>
  <c r="P2887" i="2"/>
  <c r="O2887" i="2"/>
  <c r="G2887" i="2"/>
  <c r="H2887" i="2" s="1"/>
  <c r="S2886" i="2"/>
  <c r="R2886" i="2"/>
  <c r="Q2886" i="2"/>
  <c r="P2886" i="2"/>
  <c r="O2886" i="2"/>
  <c r="G2886" i="2"/>
  <c r="H2886" i="2" s="1"/>
  <c r="S2885" i="2"/>
  <c r="R2885" i="2"/>
  <c r="Q2885" i="2"/>
  <c r="P2885" i="2"/>
  <c r="O2885" i="2"/>
  <c r="G2885" i="2"/>
  <c r="H2885" i="2" s="1"/>
  <c r="S2884" i="2"/>
  <c r="R2884" i="2"/>
  <c r="Q2884" i="2"/>
  <c r="P2884" i="2"/>
  <c r="O2884" i="2"/>
  <c r="G2884" i="2"/>
  <c r="H2884" i="2" s="1"/>
  <c r="S2883" i="2"/>
  <c r="R2883" i="2"/>
  <c r="Q2883" i="2"/>
  <c r="P2883" i="2"/>
  <c r="O2883" i="2"/>
  <c r="G2883" i="2"/>
  <c r="H2883" i="2" s="1"/>
  <c r="S2882" i="2"/>
  <c r="R2882" i="2"/>
  <c r="Q2882" i="2"/>
  <c r="P2882" i="2"/>
  <c r="O2882" i="2"/>
  <c r="G2882" i="2"/>
  <c r="H2882" i="2" s="1"/>
  <c r="S2881" i="2"/>
  <c r="R2881" i="2"/>
  <c r="Q2881" i="2"/>
  <c r="P2881" i="2"/>
  <c r="O2881" i="2"/>
  <c r="G2881" i="2"/>
  <c r="H2881" i="2" s="1"/>
  <c r="S2880" i="2"/>
  <c r="R2880" i="2"/>
  <c r="Q2880" i="2"/>
  <c r="P2880" i="2"/>
  <c r="O2880" i="2"/>
  <c r="G2880" i="2"/>
  <c r="H2880" i="2" s="1"/>
  <c r="S2879" i="2"/>
  <c r="R2879" i="2"/>
  <c r="Q2879" i="2"/>
  <c r="P2879" i="2"/>
  <c r="O2879" i="2"/>
  <c r="G2879" i="2"/>
  <c r="H2879" i="2" s="1"/>
  <c r="S2878" i="2"/>
  <c r="R2878" i="2"/>
  <c r="Q2878" i="2"/>
  <c r="P2878" i="2"/>
  <c r="O2878" i="2"/>
  <c r="G2878" i="2"/>
  <c r="H2878" i="2" s="1"/>
  <c r="S2877" i="2"/>
  <c r="R2877" i="2"/>
  <c r="Q2877" i="2"/>
  <c r="P2877" i="2"/>
  <c r="O2877" i="2"/>
  <c r="G2877" i="2"/>
  <c r="H2877" i="2" s="1"/>
  <c r="S2876" i="2"/>
  <c r="R2876" i="2"/>
  <c r="Q2876" i="2"/>
  <c r="P2876" i="2"/>
  <c r="O2876" i="2"/>
  <c r="G2876" i="2"/>
  <c r="H2876" i="2" s="1"/>
  <c r="S2875" i="2"/>
  <c r="R2875" i="2"/>
  <c r="Q2875" i="2"/>
  <c r="P2875" i="2"/>
  <c r="O2875" i="2"/>
  <c r="G2875" i="2"/>
  <c r="H2875" i="2" s="1"/>
  <c r="S2874" i="2"/>
  <c r="R2874" i="2"/>
  <c r="Q2874" i="2"/>
  <c r="P2874" i="2"/>
  <c r="O2874" i="2"/>
  <c r="G2874" i="2"/>
  <c r="H2874" i="2" s="1"/>
  <c r="S2873" i="2"/>
  <c r="R2873" i="2"/>
  <c r="Q2873" i="2"/>
  <c r="P2873" i="2"/>
  <c r="O2873" i="2"/>
  <c r="G2873" i="2"/>
  <c r="H2873" i="2" s="1"/>
  <c r="S2872" i="2"/>
  <c r="R2872" i="2"/>
  <c r="Q2872" i="2"/>
  <c r="P2872" i="2"/>
  <c r="O2872" i="2"/>
  <c r="G2872" i="2"/>
  <c r="H2872" i="2" s="1"/>
  <c r="S2871" i="2"/>
  <c r="R2871" i="2"/>
  <c r="Q2871" i="2"/>
  <c r="P2871" i="2"/>
  <c r="O2871" i="2"/>
  <c r="G2871" i="2"/>
  <c r="H2871" i="2" s="1"/>
  <c r="S2870" i="2"/>
  <c r="R2870" i="2"/>
  <c r="Q2870" i="2"/>
  <c r="P2870" i="2"/>
  <c r="O2870" i="2"/>
  <c r="G2870" i="2"/>
  <c r="H2870" i="2" s="1"/>
  <c r="S2869" i="2"/>
  <c r="R2869" i="2"/>
  <c r="Q2869" i="2"/>
  <c r="P2869" i="2"/>
  <c r="O2869" i="2"/>
  <c r="G2869" i="2"/>
  <c r="H2869" i="2" s="1"/>
  <c r="S2868" i="2"/>
  <c r="R2868" i="2"/>
  <c r="Q2868" i="2"/>
  <c r="P2868" i="2"/>
  <c r="O2868" i="2"/>
  <c r="G2868" i="2"/>
  <c r="H2868" i="2" s="1"/>
  <c r="S2867" i="2"/>
  <c r="R2867" i="2"/>
  <c r="Q2867" i="2"/>
  <c r="P2867" i="2"/>
  <c r="O2867" i="2"/>
  <c r="G2867" i="2"/>
  <c r="H2867" i="2" s="1"/>
  <c r="S2866" i="2"/>
  <c r="R2866" i="2"/>
  <c r="Q2866" i="2"/>
  <c r="P2866" i="2"/>
  <c r="O2866" i="2"/>
  <c r="G2866" i="2"/>
  <c r="H2866" i="2" s="1"/>
  <c r="S2865" i="2"/>
  <c r="R2865" i="2"/>
  <c r="Q2865" i="2"/>
  <c r="P2865" i="2"/>
  <c r="O2865" i="2"/>
  <c r="G2865" i="2"/>
  <c r="H2865" i="2" s="1"/>
  <c r="S2864" i="2"/>
  <c r="R2864" i="2"/>
  <c r="Q2864" i="2"/>
  <c r="P2864" i="2"/>
  <c r="O2864" i="2"/>
  <c r="G2864" i="2"/>
  <c r="H2864" i="2" s="1"/>
  <c r="S2863" i="2"/>
  <c r="R2863" i="2"/>
  <c r="Q2863" i="2"/>
  <c r="P2863" i="2"/>
  <c r="O2863" i="2"/>
  <c r="G2863" i="2"/>
  <c r="H2863" i="2" s="1"/>
  <c r="S2862" i="2"/>
  <c r="R2862" i="2"/>
  <c r="Q2862" i="2"/>
  <c r="P2862" i="2"/>
  <c r="O2862" i="2"/>
  <c r="G2862" i="2"/>
  <c r="H2862" i="2" s="1"/>
  <c r="S2861" i="2"/>
  <c r="R2861" i="2"/>
  <c r="Q2861" i="2"/>
  <c r="P2861" i="2"/>
  <c r="O2861" i="2"/>
  <c r="G2861" i="2"/>
  <c r="H2861" i="2" s="1"/>
  <c r="S2860" i="2"/>
  <c r="R2860" i="2"/>
  <c r="Q2860" i="2"/>
  <c r="P2860" i="2"/>
  <c r="O2860" i="2"/>
  <c r="G2860" i="2"/>
  <c r="H2860" i="2" s="1"/>
  <c r="S2859" i="2"/>
  <c r="R2859" i="2"/>
  <c r="Q2859" i="2"/>
  <c r="P2859" i="2"/>
  <c r="O2859" i="2"/>
  <c r="G2859" i="2"/>
  <c r="H2859" i="2" s="1"/>
  <c r="S2858" i="2"/>
  <c r="R2858" i="2"/>
  <c r="Q2858" i="2"/>
  <c r="P2858" i="2"/>
  <c r="O2858" i="2"/>
  <c r="G2858" i="2"/>
  <c r="H2858" i="2" s="1"/>
  <c r="S2857" i="2"/>
  <c r="R2857" i="2"/>
  <c r="Q2857" i="2"/>
  <c r="P2857" i="2"/>
  <c r="O2857" i="2"/>
  <c r="G2857" i="2"/>
  <c r="H2857" i="2" s="1"/>
  <c r="S2856" i="2"/>
  <c r="R2856" i="2"/>
  <c r="Q2856" i="2"/>
  <c r="P2856" i="2"/>
  <c r="O2856" i="2"/>
  <c r="G2856" i="2"/>
  <c r="H2856" i="2" s="1"/>
  <c r="S2854" i="2"/>
  <c r="R2854" i="2"/>
  <c r="Q2854" i="2"/>
  <c r="P2854" i="2"/>
  <c r="O2854" i="2"/>
  <c r="G2854" i="2"/>
  <c r="H2854" i="2" s="1"/>
  <c r="G2853" i="2"/>
  <c r="S2852" i="2"/>
  <c r="R2852" i="2"/>
  <c r="Q2852" i="2"/>
  <c r="P2852" i="2"/>
  <c r="O2852" i="2"/>
  <c r="G2852" i="2"/>
  <c r="H2852" i="2" s="1"/>
  <c r="S2851" i="2"/>
  <c r="R2851" i="2"/>
  <c r="Q2851" i="2"/>
  <c r="P2851" i="2"/>
  <c r="O2851" i="2"/>
  <c r="G2851" i="2"/>
  <c r="H2851" i="2" s="1"/>
  <c r="S2850" i="2"/>
  <c r="R2850" i="2"/>
  <c r="Q2850" i="2"/>
  <c r="P2850" i="2"/>
  <c r="O2850" i="2"/>
  <c r="G2850" i="2"/>
  <c r="H2850" i="2" s="1"/>
  <c r="S2849" i="2"/>
  <c r="R2849" i="2"/>
  <c r="Q2849" i="2"/>
  <c r="P2849" i="2"/>
  <c r="O2849" i="2"/>
  <c r="G2849" i="2"/>
  <c r="H2849" i="2" s="1"/>
  <c r="S2848" i="2"/>
  <c r="R2848" i="2"/>
  <c r="Q2848" i="2"/>
  <c r="P2848" i="2"/>
  <c r="O2848" i="2"/>
  <c r="G2848" i="2"/>
  <c r="H2848" i="2" s="1"/>
  <c r="S2847" i="2"/>
  <c r="R2847" i="2"/>
  <c r="Q2847" i="2"/>
  <c r="P2847" i="2"/>
  <c r="O2847" i="2"/>
  <c r="G2847" i="2"/>
  <c r="H2847" i="2" s="1"/>
  <c r="S2846" i="2"/>
  <c r="R2846" i="2"/>
  <c r="Q2846" i="2"/>
  <c r="P2846" i="2"/>
  <c r="O2846" i="2"/>
  <c r="G2846" i="2"/>
  <c r="H2846" i="2" s="1"/>
  <c r="S2845" i="2"/>
  <c r="R2845" i="2"/>
  <c r="Q2845" i="2"/>
  <c r="P2845" i="2"/>
  <c r="O2845" i="2"/>
  <c r="G2845" i="2"/>
  <c r="H2845" i="2" s="1"/>
  <c r="S2844" i="2"/>
  <c r="R2844" i="2"/>
  <c r="Q2844" i="2"/>
  <c r="P2844" i="2"/>
  <c r="O2844" i="2"/>
  <c r="G2844" i="2"/>
  <c r="H2844" i="2" s="1"/>
  <c r="S2843" i="2"/>
  <c r="R2843" i="2"/>
  <c r="Q2843" i="2"/>
  <c r="P2843" i="2"/>
  <c r="O2843" i="2"/>
  <c r="G2843" i="2"/>
  <c r="H2843" i="2" s="1"/>
  <c r="S2842" i="2"/>
  <c r="R2842" i="2"/>
  <c r="Q2842" i="2"/>
  <c r="P2842" i="2"/>
  <c r="O2842" i="2"/>
  <c r="G2842" i="2"/>
  <c r="H2842" i="2" s="1"/>
  <c r="S2841" i="2"/>
  <c r="R2841" i="2"/>
  <c r="Q2841" i="2"/>
  <c r="P2841" i="2"/>
  <c r="O2841" i="2"/>
  <c r="G2841" i="2"/>
  <c r="H2841" i="2" s="1"/>
  <c r="S2840" i="2"/>
  <c r="R2840" i="2"/>
  <c r="Q2840" i="2"/>
  <c r="P2840" i="2"/>
  <c r="O2840" i="2"/>
  <c r="G2840" i="2"/>
  <c r="H2840" i="2" s="1"/>
  <c r="S2839" i="2"/>
  <c r="R2839" i="2"/>
  <c r="Q2839" i="2"/>
  <c r="P2839" i="2"/>
  <c r="O2839" i="2"/>
  <c r="G2839" i="2"/>
  <c r="H2839" i="2" s="1"/>
  <c r="S2838" i="2"/>
  <c r="R2838" i="2"/>
  <c r="Q2838" i="2"/>
  <c r="P2838" i="2"/>
  <c r="O2838" i="2"/>
  <c r="G2838" i="2"/>
  <c r="H2838" i="2" s="1"/>
  <c r="S2837" i="2"/>
  <c r="R2837" i="2"/>
  <c r="Q2837" i="2"/>
  <c r="P2837" i="2"/>
  <c r="O2837" i="2"/>
  <c r="G2837" i="2"/>
  <c r="H2837" i="2" s="1"/>
  <c r="S2836" i="2"/>
  <c r="R2836" i="2"/>
  <c r="Q2836" i="2"/>
  <c r="P2836" i="2"/>
  <c r="O2836" i="2"/>
  <c r="G2836" i="2"/>
  <c r="H2836" i="2" s="1"/>
  <c r="S2835" i="2"/>
  <c r="R2835" i="2"/>
  <c r="Q2835" i="2"/>
  <c r="P2835" i="2"/>
  <c r="O2835" i="2"/>
  <c r="G2835" i="2"/>
  <c r="H2835" i="2" s="1"/>
  <c r="S2834" i="2"/>
  <c r="R2834" i="2"/>
  <c r="Q2834" i="2"/>
  <c r="P2834" i="2"/>
  <c r="O2834" i="2"/>
  <c r="G2834" i="2"/>
  <c r="H2834" i="2" s="1"/>
  <c r="S2833" i="2"/>
  <c r="R2833" i="2"/>
  <c r="Q2833" i="2"/>
  <c r="P2833" i="2"/>
  <c r="O2833" i="2"/>
  <c r="G2833" i="2"/>
  <c r="H2833" i="2" s="1"/>
  <c r="S2832" i="2"/>
  <c r="R2832" i="2"/>
  <c r="Q2832" i="2"/>
  <c r="P2832" i="2"/>
  <c r="O2832" i="2"/>
  <c r="G2832" i="2"/>
  <c r="H2832" i="2" s="1"/>
  <c r="S2831" i="2"/>
  <c r="R2831" i="2"/>
  <c r="Q2831" i="2"/>
  <c r="P2831" i="2"/>
  <c r="O2831" i="2"/>
  <c r="G2831" i="2"/>
  <c r="H2831" i="2" s="1"/>
  <c r="S2830" i="2"/>
  <c r="R2830" i="2"/>
  <c r="Q2830" i="2"/>
  <c r="P2830" i="2"/>
  <c r="O2830" i="2"/>
  <c r="G2830" i="2"/>
  <c r="H2830" i="2" s="1"/>
  <c r="S2829" i="2"/>
  <c r="R2829" i="2"/>
  <c r="Q2829" i="2"/>
  <c r="P2829" i="2"/>
  <c r="O2829" i="2"/>
  <c r="G2829" i="2"/>
  <c r="H2829" i="2" s="1"/>
  <c r="S2828" i="2"/>
  <c r="R2828" i="2"/>
  <c r="Q2828" i="2"/>
  <c r="P2828" i="2"/>
  <c r="O2828" i="2"/>
  <c r="G2828" i="2"/>
  <c r="H2828" i="2" s="1"/>
  <c r="S2827" i="2"/>
  <c r="R2827" i="2"/>
  <c r="Q2827" i="2"/>
  <c r="P2827" i="2"/>
  <c r="O2827" i="2"/>
  <c r="G2827" i="2"/>
  <c r="H2827" i="2" s="1"/>
  <c r="G2826" i="2"/>
  <c r="S2825" i="2"/>
  <c r="R2825" i="2"/>
  <c r="Q2825" i="2"/>
  <c r="P2825" i="2"/>
  <c r="O2825" i="2"/>
  <c r="G2825" i="2"/>
  <c r="H2825" i="2" s="1"/>
  <c r="G2824" i="2"/>
  <c r="S2823" i="2"/>
  <c r="R2823" i="2"/>
  <c r="Q2823" i="2"/>
  <c r="P2823" i="2"/>
  <c r="O2823" i="2"/>
  <c r="G2823" i="2"/>
  <c r="H2823" i="2" s="1"/>
  <c r="S2822" i="2"/>
  <c r="R2822" i="2"/>
  <c r="Q2822" i="2"/>
  <c r="P2822" i="2"/>
  <c r="O2822" i="2"/>
  <c r="G2822" i="2"/>
  <c r="H2822" i="2" s="1"/>
  <c r="S2821" i="2"/>
  <c r="R2821" i="2"/>
  <c r="Q2821" i="2"/>
  <c r="P2821" i="2"/>
  <c r="O2821" i="2"/>
  <c r="G2821" i="2"/>
  <c r="H2821" i="2" s="1"/>
  <c r="S2820" i="2"/>
  <c r="R2820" i="2"/>
  <c r="Q2820" i="2"/>
  <c r="P2820" i="2"/>
  <c r="O2820" i="2"/>
  <c r="G2820" i="2"/>
  <c r="H2820" i="2" s="1"/>
  <c r="S2819" i="2"/>
  <c r="R2819" i="2"/>
  <c r="Q2819" i="2"/>
  <c r="P2819" i="2"/>
  <c r="O2819" i="2"/>
  <c r="G2819" i="2"/>
  <c r="H2819" i="2" s="1"/>
  <c r="S2818" i="2"/>
  <c r="R2818" i="2"/>
  <c r="Q2818" i="2"/>
  <c r="P2818" i="2"/>
  <c r="O2818" i="2"/>
  <c r="G2818" i="2"/>
  <c r="H2818" i="2" s="1"/>
  <c r="S2817" i="2"/>
  <c r="R2817" i="2"/>
  <c r="Q2817" i="2"/>
  <c r="P2817" i="2"/>
  <c r="O2817" i="2"/>
  <c r="G2817" i="2"/>
  <c r="H2817" i="2" s="1"/>
  <c r="S2816" i="2"/>
  <c r="R2816" i="2"/>
  <c r="Q2816" i="2"/>
  <c r="P2816" i="2"/>
  <c r="O2816" i="2"/>
  <c r="G2816" i="2"/>
  <c r="H2816" i="2" s="1"/>
  <c r="S2815" i="2"/>
  <c r="R2815" i="2"/>
  <c r="Q2815" i="2"/>
  <c r="P2815" i="2"/>
  <c r="O2815" i="2"/>
  <c r="G2815" i="2"/>
  <c r="H2815" i="2" s="1"/>
  <c r="S2814" i="2"/>
  <c r="R2814" i="2"/>
  <c r="Q2814" i="2"/>
  <c r="P2814" i="2"/>
  <c r="O2814" i="2"/>
  <c r="G2814" i="2"/>
  <c r="H2814" i="2" s="1"/>
  <c r="S2813" i="2"/>
  <c r="R2813" i="2"/>
  <c r="Q2813" i="2"/>
  <c r="P2813" i="2"/>
  <c r="O2813" i="2"/>
  <c r="G2813" i="2"/>
  <c r="H2813" i="2" s="1"/>
  <c r="S2812" i="2"/>
  <c r="R2812" i="2"/>
  <c r="Q2812" i="2"/>
  <c r="P2812" i="2"/>
  <c r="O2812" i="2"/>
  <c r="G2812" i="2"/>
  <c r="H2812" i="2" s="1"/>
  <c r="S2811" i="2"/>
  <c r="R2811" i="2"/>
  <c r="Q2811" i="2"/>
  <c r="P2811" i="2"/>
  <c r="O2811" i="2"/>
  <c r="G2811" i="2"/>
  <c r="H2811" i="2" s="1"/>
  <c r="S2810" i="2"/>
  <c r="R2810" i="2"/>
  <c r="Q2810" i="2"/>
  <c r="P2810" i="2"/>
  <c r="O2810" i="2"/>
  <c r="G2810" i="2"/>
  <c r="H2810" i="2" s="1"/>
  <c r="S2809" i="2"/>
  <c r="R2809" i="2"/>
  <c r="Q2809" i="2"/>
  <c r="P2809" i="2"/>
  <c r="O2809" i="2"/>
  <c r="G2809" i="2"/>
  <c r="H2809" i="2" s="1"/>
  <c r="S2808" i="2"/>
  <c r="R2808" i="2"/>
  <c r="Q2808" i="2"/>
  <c r="P2808" i="2"/>
  <c r="O2808" i="2"/>
  <c r="G2808" i="2"/>
  <c r="H2808" i="2" s="1"/>
  <c r="S2807" i="2"/>
  <c r="R2807" i="2"/>
  <c r="Q2807" i="2"/>
  <c r="P2807" i="2"/>
  <c r="O2807" i="2"/>
  <c r="G2807" i="2"/>
  <c r="H2807" i="2" s="1"/>
  <c r="S2806" i="2"/>
  <c r="R2806" i="2"/>
  <c r="Q2806" i="2"/>
  <c r="P2806" i="2"/>
  <c r="O2806" i="2"/>
  <c r="G2806" i="2"/>
  <c r="H2806" i="2" s="1"/>
  <c r="S2805" i="2"/>
  <c r="R2805" i="2"/>
  <c r="Q2805" i="2"/>
  <c r="P2805" i="2"/>
  <c r="O2805" i="2"/>
  <c r="G2805" i="2"/>
  <c r="H2805" i="2" s="1"/>
  <c r="S2804" i="2"/>
  <c r="R2804" i="2"/>
  <c r="Q2804" i="2"/>
  <c r="P2804" i="2"/>
  <c r="O2804" i="2"/>
  <c r="G2804" i="2"/>
  <c r="H2804" i="2" s="1"/>
  <c r="S2803" i="2"/>
  <c r="R2803" i="2"/>
  <c r="Q2803" i="2"/>
  <c r="P2803" i="2"/>
  <c r="O2803" i="2"/>
  <c r="G2803" i="2"/>
  <c r="H2803" i="2" s="1"/>
  <c r="S2802" i="2"/>
  <c r="R2802" i="2"/>
  <c r="Q2802" i="2"/>
  <c r="P2802" i="2"/>
  <c r="O2802" i="2"/>
  <c r="G2802" i="2"/>
  <c r="H2802" i="2" s="1"/>
  <c r="S2801" i="2"/>
  <c r="R2801" i="2"/>
  <c r="Q2801" i="2"/>
  <c r="P2801" i="2"/>
  <c r="O2801" i="2"/>
  <c r="G2801" i="2"/>
  <c r="H2801" i="2" s="1"/>
  <c r="S2800" i="2"/>
  <c r="R2800" i="2"/>
  <c r="Q2800" i="2"/>
  <c r="P2800" i="2"/>
  <c r="O2800" i="2"/>
  <c r="G2800" i="2"/>
  <c r="H2800" i="2" s="1"/>
  <c r="S2799" i="2"/>
  <c r="R2799" i="2"/>
  <c r="Q2799" i="2"/>
  <c r="P2799" i="2"/>
  <c r="O2799" i="2"/>
  <c r="G2799" i="2"/>
  <c r="H2799" i="2" s="1"/>
  <c r="S2798" i="2"/>
  <c r="R2798" i="2"/>
  <c r="Q2798" i="2"/>
  <c r="P2798" i="2"/>
  <c r="O2798" i="2"/>
  <c r="G2798" i="2"/>
  <c r="H2798" i="2" s="1"/>
  <c r="S2797" i="2"/>
  <c r="R2797" i="2"/>
  <c r="Q2797" i="2"/>
  <c r="P2797" i="2"/>
  <c r="O2797" i="2"/>
  <c r="G2797" i="2"/>
  <c r="H2797" i="2" s="1"/>
  <c r="S2796" i="2"/>
  <c r="R2796" i="2"/>
  <c r="Q2796" i="2"/>
  <c r="P2796" i="2"/>
  <c r="O2796" i="2"/>
  <c r="G2796" i="2"/>
  <c r="H2796" i="2" s="1"/>
  <c r="S2795" i="2"/>
  <c r="R2795" i="2"/>
  <c r="Q2795" i="2"/>
  <c r="P2795" i="2"/>
  <c r="O2795" i="2"/>
  <c r="G2795" i="2"/>
  <c r="H2795" i="2" s="1"/>
  <c r="G2794" i="2"/>
  <c r="S2793" i="2"/>
  <c r="R2793" i="2"/>
  <c r="Q2793" i="2"/>
  <c r="P2793" i="2"/>
  <c r="O2793" i="2"/>
  <c r="G2793" i="2"/>
  <c r="H2793" i="2" s="1"/>
  <c r="S2792" i="2"/>
  <c r="R2792" i="2"/>
  <c r="Q2792" i="2"/>
  <c r="P2792" i="2"/>
  <c r="O2792" i="2"/>
  <c r="G2792" i="2"/>
  <c r="H2792" i="2" s="1"/>
  <c r="S2791" i="2"/>
  <c r="R2791" i="2"/>
  <c r="Q2791" i="2"/>
  <c r="P2791" i="2"/>
  <c r="O2791" i="2"/>
  <c r="G2791" i="2"/>
  <c r="H2791" i="2" s="1"/>
  <c r="S2790" i="2"/>
  <c r="R2790" i="2"/>
  <c r="Q2790" i="2"/>
  <c r="P2790" i="2"/>
  <c r="O2790" i="2"/>
  <c r="G2790" i="2"/>
  <c r="H2790" i="2" s="1"/>
  <c r="S2789" i="2"/>
  <c r="R2789" i="2"/>
  <c r="Q2789" i="2"/>
  <c r="P2789" i="2"/>
  <c r="O2789" i="2"/>
  <c r="G2789" i="2"/>
  <c r="H2789" i="2" s="1"/>
  <c r="S2788" i="2"/>
  <c r="R2788" i="2"/>
  <c r="Q2788" i="2"/>
  <c r="P2788" i="2"/>
  <c r="O2788" i="2"/>
  <c r="G2788" i="2"/>
  <c r="H2788" i="2" s="1"/>
  <c r="S2787" i="2"/>
  <c r="R2787" i="2"/>
  <c r="Q2787" i="2"/>
  <c r="P2787" i="2"/>
  <c r="O2787" i="2"/>
  <c r="G2787" i="2"/>
  <c r="H2787" i="2" s="1"/>
  <c r="S2786" i="2"/>
  <c r="R2786" i="2"/>
  <c r="Q2786" i="2"/>
  <c r="P2786" i="2"/>
  <c r="O2786" i="2"/>
  <c r="G2786" i="2"/>
  <c r="H2786" i="2" s="1"/>
  <c r="S2785" i="2"/>
  <c r="R2785" i="2"/>
  <c r="Q2785" i="2"/>
  <c r="P2785" i="2"/>
  <c r="O2785" i="2"/>
  <c r="G2785" i="2"/>
  <c r="H2785" i="2" s="1"/>
  <c r="S2784" i="2"/>
  <c r="R2784" i="2"/>
  <c r="Q2784" i="2"/>
  <c r="P2784" i="2"/>
  <c r="O2784" i="2"/>
  <c r="G2784" i="2"/>
  <c r="H2784" i="2" s="1"/>
  <c r="S2783" i="2"/>
  <c r="R2783" i="2"/>
  <c r="Q2783" i="2"/>
  <c r="P2783" i="2"/>
  <c r="O2783" i="2"/>
  <c r="G2783" i="2"/>
  <c r="H2783" i="2" s="1"/>
  <c r="S2782" i="2"/>
  <c r="R2782" i="2"/>
  <c r="Q2782" i="2"/>
  <c r="P2782" i="2"/>
  <c r="O2782" i="2"/>
  <c r="G2782" i="2"/>
  <c r="H2782" i="2" s="1"/>
  <c r="S2781" i="2"/>
  <c r="R2781" i="2"/>
  <c r="Q2781" i="2"/>
  <c r="P2781" i="2"/>
  <c r="O2781" i="2"/>
  <c r="G2781" i="2"/>
  <c r="H2781" i="2" s="1"/>
  <c r="S2780" i="2"/>
  <c r="R2780" i="2"/>
  <c r="Q2780" i="2"/>
  <c r="P2780" i="2"/>
  <c r="O2780" i="2"/>
  <c r="G2780" i="2"/>
  <c r="H2780" i="2" s="1"/>
  <c r="S2779" i="2"/>
  <c r="R2779" i="2"/>
  <c r="Q2779" i="2"/>
  <c r="P2779" i="2"/>
  <c r="O2779" i="2"/>
  <c r="G2779" i="2"/>
  <c r="H2779" i="2" s="1"/>
  <c r="S2778" i="2"/>
  <c r="R2778" i="2"/>
  <c r="Q2778" i="2"/>
  <c r="P2778" i="2"/>
  <c r="O2778" i="2"/>
  <c r="G2778" i="2"/>
  <c r="H2778" i="2" s="1"/>
  <c r="S2777" i="2"/>
  <c r="R2777" i="2"/>
  <c r="Q2777" i="2"/>
  <c r="P2777" i="2"/>
  <c r="O2777" i="2"/>
  <c r="G2777" i="2"/>
  <c r="H2777" i="2" s="1"/>
  <c r="S2776" i="2"/>
  <c r="R2776" i="2"/>
  <c r="Q2776" i="2"/>
  <c r="P2776" i="2"/>
  <c r="O2776" i="2"/>
  <c r="G2776" i="2"/>
  <c r="H2776" i="2" s="1"/>
  <c r="S2775" i="2"/>
  <c r="R2775" i="2"/>
  <c r="Q2775" i="2"/>
  <c r="P2775" i="2"/>
  <c r="O2775" i="2"/>
  <c r="G2775" i="2"/>
  <c r="H2775" i="2" s="1"/>
  <c r="S2774" i="2"/>
  <c r="R2774" i="2"/>
  <c r="Q2774" i="2"/>
  <c r="P2774" i="2"/>
  <c r="O2774" i="2"/>
  <c r="G2774" i="2"/>
  <c r="H2774" i="2" s="1"/>
  <c r="S2773" i="2"/>
  <c r="R2773" i="2"/>
  <c r="Q2773" i="2"/>
  <c r="P2773" i="2"/>
  <c r="O2773" i="2"/>
  <c r="G2773" i="2"/>
  <c r="H2773" i="2" s="1"/>
  <c r="S2772" i="2"/>
  <c r="R2772" i="2"/>
  <c r="Q2772" i="2"/>
  <c r="P2772" i="2"/>
  <c r="O2772" i="2"/>
  <c r="G2772" i="2"/>
  <c r="H2772" i="2" s="1"/>
  <c r="S2771" i="2"/>
  <c r="R2771" i="2"/>
  <c r="Q2771" i="2"/>
  <c r="P2771" i="2"/>
  <c r="O2771" i="2"/>
  <c r="G2771" i="2"/>
  <c r="H2771" i="2" s="1"/>
  <c r="S2770" i="2"/>
  <c r="R2770" i="2"/>
  <c r="Q2770" i="2"/>
  <c r="P2770" i="2"/>
  <c r="O2770" i="2"/>
  <c r="G2770" i="2"/>
  <c r="H2770" i="2" s="1"/>
  <c r="S2769" i="2"/>
  <c r="R2769" i="2"/>
  <c r="Q2769" i="2"/>
  <c r="P2769" i="2"/>
  <c r="O2769" i="2"/>
  <c r="G2769" i="2"/>
  <c r="H2769" i="2" s="1"/>
  <c r="S2768" i="2"/>
  <c r="R2768" i="2"/>
  <c r="Q2768" i="2"/>
  <c r="P2768" i="2"/>
  <c r="O2768" i="2"/>
  <c r="G2768" i="2"/>
  <c r="H2768" i="2" s="1"/>
  <c r="S2767" i="2"/>
  <c r="R2767" i="2"/>
  <c r="Q2767" i="2"/>
  <c r="P2767" i="2"/>
  <c r="O2767" i="2"/>
  <c r="G2767" i="2"/>
  <c r="H2767" i="2" s="1"/>
  <c r="S2766" i="2"/>
  <c r="R2766" i="2"/>
  <c r="Q2766" i="2"/>
  <c r="P2766" i="2"/>
  <c r="O2766" i="2"/>
  <c r="G2766" i="2"/>
  <c r="H2766" i="2" s="1"/>
  <c r="S2765" i="2"/>
  <c r="R2765" i="2"/>
  <c r="Q2765" i="2"/>
  <c r="P2765" i="2"/>
  <c r="O2765" i="2"/>
  <c r="G2765" i="2"/>
  <c r="H2765" i="2" s="1"/>
  <c r="S2764" i="2"/>
  <c r="R2764" i="2"/>
  <c r="Q2764" i="2"/>
  <c r="P2764" i="2"/>
  <c r="O2764" i="2"/>
  <c r="G2764" i="2"/>
  <c r="H2764" i="2" s="1"/>
  <c r="S2763" i="2"/>
  <c r="R2763" i="2"/>
  <c r="Q2763" i="2"/>
  <c r="P2763" i="2"/>
  <c r="O2763" i="2"/>
  <c r="G2763" i="2"/>
  <c r="H2763" i="2" s="1"/>
  <c r="S2762" i="2"/>
  <c r="R2762" i="2"/>
  <c r="Q2762" i="2"/>
  <c r="P2762" i="2"/>
  <c r="O2762" i="2"/>
  <c r="G2762" i="2"/>
  <c r="H2762" i="2" s="1"/>
  <c r="S2761" i="2"/>
  <c r="R2761" i="2"/>
  <c r="Q2761" i="2"/>
  <c r="P2761" i="2"/>
  <c r="O2761" i="2"/>
  <c r="G2761" i="2"/>
  <c r="H2761" i="2" s="1"/>
  <c r="S2760" i="2"/>
  <c r="R2760" i="2"/>
  <c r="Q2760" i="2"/>
  <c r="P2760" i="2"/>
  <c r="O2760" i="2"/>
  <c r="G2760" i="2"/>
  <c r="H2760" i="2" s="1"/>
  <c r="S2759" i="2"/>
  <c r="R2759" i="2"/>
  <c r="Q2759" i="2"/>
  <c r="P2759" i="2"/>
  <c r="O2759" i="2"/>
  <c r="G2759" i="2"/>
  <c r="H2759" i="2" s="1"/>
  <c r="S2758" i="2"/>
  <c r="R2758" i="2"/>
  <c r="Q2758" i="2"/>
  <c r="P2758" i="2"/>
  <c r="O2758" i="2"/>
  <c r="G2758" i="2"/>
  <c r="H2758" i="2" s="1"/>
  <c r="S2757" i="2"/>
  <c r="R2757" i="2"/>
  <c r="Q2757" i="2"/>
  <c r="P2757" i="2"/>
  <c r="O2757" i="2"/>
  <c r="G2757" i="2"/>
  <c r="H2757" i="2" s="1"/>
  <c r="S2756" i="2"/>
  <c r="R2756" i="2"/>
  <c r="Q2756" i="2"/>
  <c r="P2756" i="2"/>
  <c r="O2756" i="2"/>
  <c r="G2756" i="2"/>
  <c r="H2756" i="2" s="1"/>
  <c r="S2755" i="2"/>
  <c r="R2755" i="2"/>
  <c r="Q2755" i="2"/>
  <c r="P2755" i="2"/>
  <c r="O2755" i="2"/>
  <c r="G2755" i="2"/>
  <c r="H2755" i="2" s="1"/>
  <c r="S2754" i="2"/>
  <c r="R2754" i="2"/>
  <c r="Q2754" i="2"/>
  <c r="P2754" i="2"/>
  <c r="O2754" i="2"/>
  <c r="G2754" i="2"/>
  <c r="H2754" i="2" s="1"/>
  <c r="S2753" i="2"/>
  <c r="R2753" i="2"/>
  <c r="Q2753" i="2"/>
  <c r="P2753" i="2"/>
  <c r="O2753" i="2"/>
  <c r="G2753" i="2"/>
  <c r="H2753" i="2" s="1"/>
  <c r="S2752" i="2"/>
  <c r="R2752" i="2"/>
  <c r="Q2752" i="2"/>
  <c r="P2752" i="2"/>
  <c r="O2752" i="2"/>
  <c r="G2752" i="2"/>
  <c r="H2752" i="2" s="1"/>
  <c r="S2751" i="2"/>
  <c r="R2751" i="2"/>
  <c r="Q2751" i="2"/>
  <c r="P2751" i="2"/>
  <c r="O2751" i="2"/>
  <c r="G2751" i="2"/>
  <c r="H2751" i="2" s="1"/>
  <c r="S2750" i="2"/>
  <c r="R2750" i="2"/>
  <c r="Q2750" i="2"/>
  <c r="P2750" i="2"/>
  <c r="O2750" i="2"/>
  <c r="G2750" i="2"/>
  <c r="H2750" i="2" s="1"/>
  <c r="S2749" i="2"/>
  <c r="R2749" i="2"/>
  <c r="Q2749" i="2"/>
  <c r="P2749" i="2"/>
  <c r="O2749" i="2"/>
  <c r="G2749" i="2"/>
  <c r="H2749" i="2" s="1"/>
  <c r="S2748" i="2"/>
  <c r="R2748" i="2"/>
  <c r="Q2748" i="2"/>
  <c r="P2748" i="2"/>
  <c r="O2748" i="2"/>
  <c r="G2748" i="2"/>
  <c r="H2748" i="2" s="1"/>
  <c r="S2747" i="2"/>
  <c r="R2747" i="2"/>
  <c r="Q2747" i="2"/>
  <c r="P2747" i="2"/>
  <c r="O2747" i="2"/>
  <c r="G2747" i="2"/>
  <c r="H2747" i="2" s="1"/>
  <c r="S2746" i="2"/>
  <c r="R2746" i="2"/>
  <c r="Q2746" i="2"/>
  <c r="P2746" i="2"/>
  <c r="O2746" i="2"/>
  <c r="G2746" i="2"/>
  <c r="H2746" i="2" s="1"/>
  <c r="S2745" i="2"/>
  <c r="R2745" i="2"/>
  <c r="Q2745" i="2"/>
  <c r="P2745" i="2"/>
  <c r="O2745" i="2"/>
  <c r="G2745" i="2"/>
  <c r="H2745" i="2" s="1"/>
  <c r="S2744" i="2"/>
  <c r="R2744" i="2"/>
  <c r="Q2744" i="2"/>
  <c r="P2744" i="2"/>
  <c r="O2744" i="2"/>
  <c r="G2744" i="2"/>
  <c r="H2744" i="2" s="1"/>
  <c r="S2743" i="2"/>
  <c r="R2743" i="2"/>
  <c r="Q2743" i="2"/>
  <c r="P2743" i="2"/>
  <c r="O2743" i="2"/>
  <c r="G2743" i="2"/>
  <c r="H2743" i="2" s="1"/>
  <c r="S2742" i="2"/>
  <c r="R2742" i="2"/>
  <c r="Q2742" i="2"/>
  <c r="P2742" i="2"/>
  <c r="O2742" i="2"/>
  <c r="G2742" i="2"/>
  <c r="H2742" i="2" s="1"/>
  <c r="S2741" i="2"/>
  <c r="R2741" i="2"/>
  <c r="Q2741" i="2"/>
  <c r="P2741" i="2"/>
  <c r="O2741" i="2"/>
  <c r="G2741" i="2"/>
  <c r="H2741" i="2" s="1"/>
  <c r="S2740" i="2"/>
  <c r="R2740" i="2"/>
  <c r="Q2740" i="2"/>
  <c r="P2740" i="2"/>
  <c r="O2740" i="2"/>
  <c r="G2740" i="2"/>
  <c r="H2740" i="2" s="1"/>
  <c r="S2739" i="2"/>
  <c r="R2739" i="2"/>
  <c r="Q2739" i="2"/>
  <c r="P2739" i="2"/>
  <c r="O2739" i="2"/>
  <c r="G2739" i="2"/>
  <c r="H2739" i="2" s="1"/>
  <c r="S2738" i="2"/>
  <c r="R2738" i="2"/>
  <c r="Q2738" i="2"/>
  <c r="P2738" i="2"/>
  <c r="O2738" i="2"/>
  <c r="G2738" i="2"/>
  <c r="H2738" i="2" s="1"/>
  <c r="S2737" i="2"/>
  <c r="R2737" i="2"/>
  <c r="Q2737" i="2"/>
  <c r="P2737" i="2"/>
  <c r="O2737" i="2"/>
  <c r="G2737" i="2"/>
  <c r="H2737" i="2" s="1"/>
  <c r="S2736" i="2"/>
  <c r="R2736" i="2"/>
  <c r="Q2736" i="2"/>
  <c r="P2736" i="2"/>
  <c r="O2736" i="2"/>
  <c r="G2736" i="2"/>
  <c r="H2736" i="2" s="1"/>
  <c r="S2735" i="2"/>
  <c r="R2735" i="2"/>
  <c r="Q2735" i="2"/>
  <c r="P2735" i="2"/>
  <c r="O2735" i="2"/>
  <c r="G2735" i="2"/>
  <c r="H2735" i="2" s="1"/>
  <c r="S2734" i="2"/>
  <c r="R2734" i="2"/>
  <c r="Q2734" i="2"/>
  <c r="P2734" i="2"/>
  <c r="O2734" i="2"/>
  <c r="G2734" i="2"/>
  <c r="H2734" i="2" s="1"/>
  <c r="S2733" i="2"/>
  <c r="R2733" i="2"/>
  <c r="Q2733" i="2"/>
  <c r="P2733" i="2"/>
  <c r="O2733" i="2"/>
  <c r="G2733" i="2"/>
  <c r="H2733" i="2" s="1"/>
  <c r="S2732" i="2"/>
  <c r="R2732" i="2"/>
  <c r="Q2732" i="2"/>
  <c r="P2732" i="2"/>
  <c r="O2732" i="2"/>
  <c r="G2732" i="2"/>
  <c r="H2732" i="2" s="1"/>
  <c r="S2731" i="2"/>
  <c r="R2731" i="2"/>
  <c r="Q2731" i="2"/>
  <c r="P2731" i="2"/>
  <c r="O2731" i="2"/>
  <c r="G2731" i="2"/>
  <c r="H2731" i="2" s="1"/>
  <c r="S2730" i="2"/>
  <c r="R2730" i="2"/>
  <c r="Q2730" i="2"/>
  <c r="P2730" i="2"/>
  <c r="O2730" i="2"/>
  <c r="G2730" i="2"/>
  <c r="H2730" i="2" s="1"/>
  <c r="S2729" i="2"/>
  <c r="R2729" i="2"/>
  <c r="Q2729" i="2"/>
  <c r="P2729" i="2"/>
  <c r="O2729" i="2"/>
  <c r="G2729" i="2"/>
  <c r="H2729" i="2" s="1"/>
  <c r="S2728" i="2"/>
  <c r="R2728" i="2"/>
  <c r="Q2728" i="2"/>
  <c r="P2728" i="2"/>
  <c r="O2728" i="2"/>
  <c r="G2728" i="2"/>
  <c r="H2728" i="2" s="1"/>
  <c r="S2727" i="2"/>
  <c r="R2727" i="2"/>
  <c r="Q2727" i="2"/>
  <c r="P2727" i="2"/>
  <c r="O2727" i="2"/>
  <c r="G2727" i="2"/>
  <c r="H2727" i="2" s="1"/>
  <c r="S2726" i="2"/>
  <c r="R2726" i="2"/>
  <c r="Q2726" i="2"/>
  <c r="P2726" i="2"/>
  <c r="O2726" i="2"/>
  <c r="G2726" i="2"/>
  <c r="H2726" i="2" s="1"/>
  <c r="S2725" i="2"/>
  <c r="R2725" i="2"/>
  <c r="Q2725" i="2"/>
  <c r="P2725" i="2"/>
  <c r="O2725" i="2"/>
  <c r="G2725" i="2"/>
  <c r="H2725" i="2" s="1"/>
  <c r="S2724" i="2"/>
  <c r="R2724" i="2"/>
  <c r="Q2724" i="2"/>
  <c r="P2724" i="2"/>
  <c r="O2724" i="2"/>
  <c r="G2724" i="2"/>
  <c r="H2724" i="2" s="1"/>
  <c r="S2723" i="2"/>
  <c r="R2723" i="2"/>
  <c r="Q2723" i="2"/>
  <c r="P2723" i="2"/>
  <c r="O2723" i="2"/>
  <c r="G2723" i="2"/>
  <c r="H2723" i="2" s="1"/>
  <c r="S2722" i="2"/>
  <c r="R2722" i="2"/>
  <c r="Q2722" i="2"/>
  <c r="P2722" i="2"/>
  <c r="O2722" i="2"/>
  <c r="G2722" i="2"/>
  <c r="H2722" i="2" s="1"/>
  <c r="S2721" i="2"/>
  <c r="R2721" i="2"/>
  <c r="Q2721" i="2"/>
  <c r="P2721" i="2"/>
  <c r="O2721" i="2"/>
  <c r="G2721" i="2"/>
  <c r="H2721" i="2" s="1"/>
  <c r="S2720" i="2"/>
  <c r="R2720" i="2"/>
  <c r="Q2720" i="2"/>
  <c r="P2720" i="2"/>
  <c r="O2720" i="2"/>
  <c r="G2720" i="2"/>
  <c r="H2720" i="2" s="1"/>
  <c r="S2719" i="2"/>
  <c r="R2719" i="2"/>
  <c r="Q2719" i="2"/>
  <c r="P2719" i="2"/>
  <c r="O2719" i="2"/>
  <c r="G2719" i="2"/>
  <c r="H2719" i="2" s="1"/>
  <c r="S2718" i="2"/>
  <c r="R2718" i="2"/>
  <c r="Q2718" i="2"/>
  <c r="P2718" i="2"/>
  <c r="O2718" i="2"/>
  <c r="G2718" i="2"/>
  <c r="H2718" i="2" s="1"/>
  <c r="S2717" i="2"/>
  <c r="R2717" i="2"/>
  <c r="Q2717" i="2"/>
  <c r="P2717" i="2"/>
  <c r="O2717" i="2"/>
  <c r="G2717" i="2"/>
  <c r="H2717" i="2" s="1"/>
  <c r="S2716" i="2"/>
  <c r="R2716" i="2"/>
  <c r="Q2716" i="2"/>
  <c r="P2716" i="2"/>
  <c r="O2716" i="2"/>
  <c r="G2716" i="2"/>
  <c r="H2716" i="2" s="1"/>
  <c r="S2715" i="2"/>
  <c r="R2715" i="2"/>
  <c r="Q2715" i="2"/>
  <c r="P2715" i="2"/>
  <c r="O2715" i="2"/>
  <c r="G2715" i="2"/>
  <c r="H2715" i="2" s="1"/>
  <c r="S2714" i="2"/>
  <c r="R2714" i="2"/>
  <c r="Q2714" i="2"/>
  <c r="P2714" i="2"/>
  <c r="O2714" i="2"/>
  <c r="G2714" i="2"/>
  <c r="H2714" i="2" s="1"/>
  <c r="S2713" i="2"/>
  <c r="R2713" i="2"/>
  <c r="Q2713" i="2"/>
  <c r="P2713" i="2"/>
  <c r="O2713" i="2"/>
  <c r="G2713" i="2"/>
  <c r="H2713" i="2" s="1"/>
  <c r="S2712" i="2"/>
  <c r="R2712" i="2"/>
  <c r="Q2712" i="2"/>
  <c r="P2712" i="2"/>
  <c r="O2712" i="2"/>
  <c r="G2712" i="2"/>
  <c r="H2712" i="2" s="1"/>
  <c r="S2711" i="2"/>
  <c r="R2711" i="2"/>
  <c r="Q2711" i="2"/>
  <c r="P2711" i="2"/>
  <c r="O2711" i="2"/>
  <c r="G2711" i="2"/>
  <c r="H2711" i="2" s="1"/>
  <c r="S2710" i="2"/>
  <c r="R2710" i="2"/>
  <c r="Q2710" i="2"/>
  <c r="P2710" i="2"/>
  <c r="O2710" i="2"/>
  <c r="G2710" i="2"/>
  <c r="H2710" i="2" s="1"/>
  <c r="S2709" i="2"/>
  <c r="R2709" i="2"/>
  <c r="Q2709" i="2"/>
  <c r="P2709" i="2"/>
  <c r="O2709" i="2"/>
  <c r="G2709" i="2"/>
  <c r="H2709" i="2" s="1"/>
  <c r="S2708" i="2"/>
  <c r="R2708" i="2"/>
  <c r="Q2708" i="2"/>
  <c r="P2708" i="2"/>
  <c r="O2708" i="2"/>
  <c r="G2708" i="2"/>
  <c r="H2708" i="2" s="1"/>
  <c r="S2707" i="2"/>
  <c r="R2707" i="2"/>
  <c r="Q2707" i="2"/>
  <c r="P2707" i="2"/>
  <c r="O2707" i="2"/>
  <c r="G2707" i="2"/>
  <c r="H2707" i="2" s="1"/>
  <c r="S2706" i="2"/>
  <c r="R2706" i="2"/>
  <c r="Q2706" i="2"/>
  <c r="P2706" i="2"/>
  <c r="O2706" i="2"/>
  <c r="G2706" i="2"/>
  <c r="H2706" i="2" s="1"/>
  <c r="S2705" i="2"/>
  <c r="R2705" i="2"/>
  <c r="Q2705" i="2"/>
  <c r="P2705" i="2"/>
  <c r="O2705" i="2"/>
  <c r="G2705" i="2"/>
  <c r="H2705" i="2" s="1"/>
  <c r="S2704" i="2"/>
  <c r="R2704" i="2"/>
  <c r="Q2704" i="2"/>
  <c r="P2704" i="2"/>
  <c r="O2704" i="2"/>
  <c r="G2704" i="2"/>
  <c r="H2704" i="2" s="1"/>
  <c r="S2703" i="2"/>
  <c r="R2703" i="2"/>
  <c r="Q2703" i="2"/>
  <c r="P2703" i="2"/>
  <c r="O2703" i="2"/>
  <c r="G2703" i="2"/>
  <c r="H2703" i="2" s="1"/>
  <c r="S2702" i="2"/>
  <c r="R2702" i="2"/>
  <c r="Q2702" i="2"/>
  <c r="P2702" i="2"/>
  <c r="O2702" i="2"/>
  <c r="G2702" i="2"/>
  <c r="H2702" i="2" s="1"/>
  <c r="S2701" i="2"/>
  <c r="R2701" i="2"/>
  <c r="Q2701" i="2"/>
  <c r="P2701" i="2"/>
  <c r="O2701" i="2"/>
  <c r="G2701" i="2"/>
  <c r="H2701" i="2" s="1"/>
  <c r="S2700" i="2"/>
  <c r="R2700" i="2"/>
  <c r="Q2700" i="2"/>
  <c r="P2700" i="2"/>
  <c r="O2700" i="2"/>
  <c r="G2700" i="2"/>
  <c r="H2700" i="2" s="1"/>
  <c r="S2699" i="2"/>
  <c r="R2699" i="2"/>
  <c r="Q2699" i="2"/>
  <c r="P2699" i="2"/>
  <c r="O2699" i="2"/>
  <c r="G2699" i="2"/>
  <c r="H2699" i="2" s="1"/>
  <c r="S2696" i="2"/>
  <c r="R2696" i="2"/>
  <c r="Q2696" i="2"/>
  <c r="P2696" i="2"/>
  <c r="O2696" i="2"/>
  <c r="G2696" i="2"/>
  <c r="H2696" i="2" s="1"/>
  <c r="S2695" i="2"/>
  <c r="R2695" i="2"/>
  <c r="Q2695" i="2"/>
  <c r="P2695" i="2"/>
  <c r="O2695" i="2"/>
  <c r="G2695" i="2"/>
  <c r="H2695" i="2" s="1"/>
  <c r="S2694" i="2"/>
  <c r="R2694" i="2"/>
  <c r="Q2694" i="2"/>
  <c r="P2694" i="2"/>
  <c r="O2694" i="2"/>
  <c r="G2694" i="2"/>
  <c r="H2694" i="2" s="1"/>
  <c r="S2693" i="2"/>
  <c r="R2693" i="2"/>
  <c r="Q2693" i="2"/>
  <c r="P2693" i="2"/>
  <c r="O2693" i="2"/>
  <c r="G2693" i="2"/>
  <c r="H2693" i="2" s="1"/>
  <c r="S2692" i="2"/>
  <c r="R2692" i="2"/>
  <c r="Q2692" i="2"/>
  <c r="P2692" i="2"/>
  <c r="O2692" i="2"/>
  <c r="G2692" i="2"/>
  <c r="H2692" i="2" s="1"/>
  <c r="S2691" i="2"/>
  <c r="R2691" i="2"/>
  <c r="Q2691" i="2"/>
  <c r="P2691" i="2"/>
  <c r="O2691" i="2"/>
  <c r="G2691" i="2"/>
  <c r="H2691" i="2" s="1"/>
  <c r="S2690" i="2"/>
  <c r="R2690" i="2"/>
  <c r="Q2690" i="2"/>
  <c r="P2690" i="2"/>
  <c r="O2690" i="2"/>
  <c r="G2690" i="2"/>
  <c r="H2690" i="2" s="1"/>
  <c r="S2689" i="2"/>
  <c r="R2689" i="2"/>
  <c r="Q2689" i="2"/>
  <c r="P2689" i="2"/>
  <c r="O2689" i="2"/>
  <c r="G2689" i="2"/>
  <c r="H2689" i="2" s="1"/>
  <c r="S2688" i="2"/>
  <c r="R2688" i="2"/>
  <c r="Q2688" i="2"/>
  <c r="P2688" i="2"/>
  <c r="O2688" i="2"/>
  <c r="G2688" i="2"/>
  <c r="H2688" i="2" s="1"/>
  <c r="S2687" i="2"/>
  <c r="R2687" i="2"/>
  <c r="Q2687" i="2"/>
  <c r="P2687" i="2"/>
  <c r="O2687" i="2"/>
  <c r="G2687" i="2"/>
  <c r="H2687" i="2" s="1"/>
  <c r="S2686" i="2"/>
  <c r="R2686" i="2"/>
  <c r="Q2686" i="2"/>
  <c r="P2686" i="2"/>
  <c r="O2686" i="2"/>
  <c r="G2686" i="2"/>
  <c r="H2686" i="2" s="1"/>
  <c r="S2685" i="2"/>
  <c r="R2685" i="2"/>
  <c r="Q2685" i="2"/>
  <c r="P2685" i="2"/>
  <c r="O2685" i="2"/>
  <c r="G2685" i="2"/>
  <c r="H2685" i="2" s="1"/>
  <c r="S2684" i="2"/>
  <c r="R2684" i="2"/>
  <c r="Q2684" i="2"/>
  <c r="P2684" i="2"/>
  <c r="O2684" i="2"/>
  <c r="G2684" i="2"/>
  <c r="H2684" i="2" s="1"/>
  <c r="S2683" i="2"/>
  <c r="R2683" i="2"/>
  <c r="Q2683" i="2"/>
  <c r="P2683" i="2"/>
  <c r="O2683" i="2"/>
  <c r="G2683" i="2"/>
  <c r="H2683" i="2" s="1"/>
  <c r="S2682" i="2"/>
  <c r="R2682" i="2"/>
  <c r="Q2682" i="2"/>
  <c r="P2682" i="2"/>
  <c r="O2682" i="2"/>
  <c r="G2682" i="2"/>
  <c r="H2682" i="2" s="1"/>
  <c r="S2681" i="2"/>
  <c r="R2681" i="2"/>
  <c r="Q2681" i="2"/>
  <c r="P2681" i="2"/>
  <c r="O2681" i="2"/>
  <c r="G2681" i="2"/>
  <c r="H2681" i="2" s="1"/>
  <c r="S2680" i="2"/>
  <c r="R2680" i="2"/>
  <c r="Q2680" i="2"/>
  <c r="P2680" i="2"/>
  <c r="O2680" i="2"/>
  <c r="G2680" i="2"/>
  <c r="H2680" i="2" s="1"/>
  <c r="S2679" i="2"/>
  <c r="R2679" i="2"/>
  <c r="Q2679" i="2"/>
  <c r="P2679" i="2"/>
  <c r="O2679" i="2"/>
  <c r="G2679" i="2"/>
  <c r="H2679" i="2" s="1"/>
  <c r="S2678" i="2"/>
  <c r="R2678" i="2"/>
  <c r="Q2678" i="2"/>
  <c r="P2678" i="2"/>
  <c r="O2678" i="2"/>
  <c r="G2678" i="2"/>
  <c r="H2678" i="2" s="1"/>
  <c r="S2677" i="2"/>
  <c r="R2677" i="2"/>
  <c r="Q2677" i="2"/>
  <c r="P2677" i="2"/>
  <c r="O2677" i="2"/>
  <c r="G2677" i="2"/>
  <c r="H2677" i="2" s="1"/>
  <c r="S2676" i="2"/>
  <c r="R2676" i="2"/>
  <c r="Q2676" i="2"/>
  <c r="P2676" i="2"/>
  <c r="O2676" i="2"/>
  <c r="G2676" i="2"/>
  <c r="H2676" i="2" s="1"/>
  <c r="S2675" i="2"/>
  <c r="R2675" i="2"/>
  <c r="Q2675" i="2"/>
  <c r="P2675" i="2"/>
  <c r="O2675" i="2"/>
  <c r="G2675" i="2"/>
  <c r="H2675" i="2" s="1"/>
  <c r="S2674" i="2"/>
  <c r="R2674" i="2"/>
  <c r="Q2674" i="2"/>
  <c r="P2674" i="2"/>
  <c r="O2674" i="2"/>
  <c r="G2674" i="2"/>
  <c r="H2674" i="2" s="1"/>
  <c r="S2673" i="2"/>
  <c r="R2673" i="2"/>
  <c r="Q2673" i="2"/>
  <c r="P2673" i="2"/>
  <c r="O2673" i="2"/>
  <c r="G2673" i="2"/>
  <c r="H2673" i="2" s="1"/>
  <c r="S2672" i="2"/>
  <c r="R2672" i="2"/>
  <c r="Q2672" i="2"/>
  <c r="P2672" i="2"/>
  <c r="O2672" i="2"/>
  <c r="G2672" i="2"/>
  <c r="H2672" i="2" s="1"/>
  <c r="S2671" i="2"/>
  <c r="R2671" i="2"/>
  <c r="Q2671" i="2"/>
  <c r="P2671" i="2"/>
  <c r="O2671" i="2"/>
  <c r="G2671" i="2"/>
  <c r="H2671" i="2" s="1"/>
  <c r="S2670" i="2"/>
  <c r="R2670" i="2"/>
  <c r="Q2670" i="2"/>
  <c r="P2670" i="2"/>
  <c r="O2670" i="2"/>
  <c r="G2670" i="2"/>
  <c r="H2670" i="2" s="1"/>
  <c r="S2669" i="2"/>
  <c r="R2669" i="2"/>
  <c r="Q2669" i="2"/>
  <c r="P2669" i="2"/>
  <c r="O2669" i="2"/>
  <c r="G2669" i="2"/>
  <c r="H2669" i="2" s="1"/>
  <c r="S2668" i="2"/>
  <c r="R2668" i="2"/>
  <c r="Q2668" i="2"/>
  <c r="P2668" i="2"/>
  <c r="O2668" i="2"/>
  <c r="G2668" i="2"/>
  <c r="H2668" i="2" s="1"/>
  <c r="G2667" i="2"/>
  <c r="S2666" i="2"/>
  <c r="R2666" i="2"/>
  <c r="Q2666" i="2"/>
  <c r="P2666" i="2"/>
  <c r="O2666" i="2"/>
  <c r="G2666" i="2"/>
  <c r="H2666" i="2" s="1"/>
  <c r="S2665" i="2"/>
  <c r="R2665" i="2"/>
  <c r="Q2665" i="2"/>
  <c r="P2665" i="2"/>
  <c r="O2665" i="2"/>
  <c r="G2665" i="2"/>
  <c r="H2665" i="2" s="1"/>
  <c r="S2664" i="2"/>
  <c r="R2664" i="2"/>
  <c r="Q2664" i="2"/>
  <c r="P2664" i="2"/>
  <c r="O2664" i="2"/>
  <c r="G2664" i="2"/>
  <c r="H2664" i="2" s="1"/>
  <c r="S2663" i="2"/>
  <c r="R2663" i="2"/>
  <c r="Q2663" i="2"/>
  <c r="P2663" i="2"/>
  <c r="O2663" i="2"/>
  <c r="G2663" i="2"/>
  <c r="H2663" i="2" s="1"/>
  <c r="S2662" i="2"/>
  <c r="R2662" i="2"/>
  <c r="Q2662" i="2"/>
  <c r="P2662" i="2"/>
  <c r="O2662" i="2"/>
  <c r="G2662" i="2"/>
  <c r="H2662" i="2" s="1"/>
  <c r="S2661" i="2"/>
  <c r="R2661" i="2"/>
  <c r="Q2661" i="2"/>
  <c r="P2661" i="2"/>
  <c r="O2661" i="2"/>
  <c r="G2661" i="2"/>
  <c r="H2661" i="2" s="1"/>
  <c r="S2660" i="2"/>
  <c r="R2660" i="2"/>
  <c r="Q2660" i="2"/>
  <c r="P2660" i="2"/>
  <c r="O2660" i="2"/>
  <c r="G2660" i="2"/>
  <c r="H2660" i="2" s="1"/>
  <c r="S2659" i="2"/>
  <c r="R2659" i="2"/>
  <c r="Q2659" i="2"/>
  <c r="P2659" i="2"/>
  <c r="O2659" i="2"/>
  <c r="G2659" i="2"/>
  <c r="H2659" i="2" s="1"/>
  <c r="G2658" i="2"/>
  <c r="S2657" i="2"/>
  <c r="R2657" i="2"/>
  <c r="Q2657" i="2"/>
  <c r="P2657" i="2"/>
  <c r="O2657" i="2"/>
  <c r="G2657" i="2"/>
  <c r="H2657" i="2" s="1"/>
  <c r="S2656" i="2"/>
  <c r="R2656" i="2"/>
  <c r="Q2656" i="2"/>
  <c r="P2656" i="2"/>
  <c r="O2656" i="2"/>
  <c r="G2656" i="2"/>
  <c r="H2656" i="2" s="1"/>
  <c r="S2655" i="2"/>
  <c r="R2655" i="2"/>
  <c r="Q2655" i="2"/>
  <c r="P2655" i="2"/>
  <c r="O2655" i="2"/>
  <c r="G2655" i="2"/>
  <c r="H2655" i="2" s="1"/>
  <c r="S2654" i="2"/>
  <c r="R2654" i="2"/>
  <c r="Q2654" i="2"/>
  <c r="P2654" i="2"/>
  <c r="O2654" i="2"/>
  <c r="G2654" i="2"/>
  <c r="H2654" i="2" s="1"/>
  <c r="S2653" i="2"/>
  <c r="R2653" i="2"/>
  <c r="Q2653" i="2"/>
  <c r="P2653" i="2"/>
  <c r="O2653" i="2"/>
  <c r="G2653" i="2"/>
  <c r="H2653" i="2" s="1"/>
  <c r="S2652" i="2"/>
  <c r="R2652" i="2"/>
  <c r="Q2652" i="2"/>
  <c r="P2652" i="2"/>
  <c r="O2652" i="2"/>
  <c r="G2652" i="2"/>
  <c r="H2652" i="2" s="1"/>
  <c r="S2651" i="2"/>
  <c r="R2651" i="2"/>
  <c r="Q2651" i="2"/>
  <c r="P2651" i="2"/>
  <c r="O2651" i="2"/>
  <c r="G2651" i="2"/>
  <c r="H2651" i="2" s="1"/>
  <c r="S2650" i="2"/>
  <c r="R2650" i="2"/>
  <c r="Q2650" i="2"/>
  <c r="P2650" i="2"/>
  <c r="O2650" i="2"/>
  <c r="G2650" i="2"/>
  <c r="H2650" i="2" s="1"/>
  <c r="S2649" i="2"/>
  <c r="R2649" i="2"/>
  <c r="Q2649" i="2"/>
  <c r="P2649" i="2"/>
  <c r="O2649" i="2"/>
  <c r="G2649" i="2"/>
  <c r="H2649" i="2" s="1"/>
  <c r="S2647" i="2"/>
  <c r="R2647" i="2"/>
  <c r="Q2647" i="2"/>
  <c r="P2647" i="2"/>
  <c r="O2647" i="2"/>
  <c r="G2647" i="2"/>
  <c r="H2647" i="2" s="1"/>
  <c r="S2646" i="2"/>
  <c r="R2646" i="2"/>
  <c r="Q2646" i="2"/>
  <c r="P2646" i="2"/>
  <c r="O2646" i="2"/>
  <c r="G2646" i="2"/>
  <c r="H2646" i="2" s="1"/>
  <c r="S2645" i="2"/>
  <c r="R2645" i="2"/>
  <c r="Q2645" i="2"/>
  <c r="P2645" i="2"/>
  <c r="O2645" i="2"/>
  <c r="G2645" i="2"/>
  <c r="H2645" i="2" s="1"/>
  <c r="S2644" i="2"/>
  <c r="R2644" i="2"/>
  <c r="Q2644" i="2"/>
  <c r="P2644" i="2"/>
  <c r="O2644" i="2"/>
  <c r="G2644" i="2"/>
  <c r="H2644" i="2" s="1"/>
  <c r="S2642" i="2"/>
  <c r="R2642" i="2"/>
  <c r="Q2642" i="2"/>
  <c r="P2642" i="2"/>
  <c r="O2642" i="2"/>
  <c r="G2642" i="2"/>
  <c r="H2642" i="2" s="1"/>
  <c r="S2641" i="2"/>
  <c r="R2641" i="2"/>
  <c r="Q2641" i="2"/>
  <c r="P2641" i="2"/>
  <c r="O2641" i="2"/>
  <c r="G2641" i="2"/>
  <c r="H2641" i="2" s="1"/>
  <c r="S2640" i="2"/>
  <c r="R2640" i="2"/>
  <c r="Q2640" i="2"/>
  <c r="P2640" i="2"/>
  <c r="O2640" i="2"/>
  <c r="G2640" i="2"/>
  <c r="H2640" i="2" s="1"/>
  <c r="S2639" i="2"/>
  <c r="R2639" i="2"/>
  <c r="Q2639" i="2"/>
  <c r="P2639" i="2"/>
  <c r="O2639" i="2"/>
  <c r="G2639" i="2"/>
  <c r="H2639" i="2" s="1"/>
  <c r="S2638" i="2"/>
  <c r="R2638" i="2"/>
  <c r="Q2638" i="2"/>
  <c r="P2638" i="2"/>
  <c r="O2638" i="2"/>
  <c r="G2638" i="2"/>
  <c r="H2638" i="2" s="1"/>
  <c r="S2637" i="2"/>
  <c r="R2637" i="2"/>
  <c r="Q2637" i="2"/>
  <c r="P2637" i="2"/>
  <c r="O2637" i="2"/>
  <c r="G2637" i="2"/>
  <c r="H2637" i="2" s="1"/>
  <c r="S2636" i="2"/>
  <c r="R2636" i="2"/>
  <c r="Q2636" i="2"/>
  <c r="P2636" i="2"/>
  <c r="O2636" i="2"/>
  <c r="G2636" i="2"/>
  <c r="H2636" i="2" s="1"/>
  <c r="S2635" i="2"/>
  <c r="R2635" i="2"/>
  <c r="Q2635" i="2"/>
  <c r="P2635" i="2"/>
  <c r="O2635" i="2"/>
  <c r="G2635" i="2"/>
  <c r="H2635" i="2" s="1"/>
  <c r="S2634" i="2"/>
  <c r="R2634" i="2"/>
  <c r="Q2634" i="2"/>
  <c r="P2634" i="2"/>
  <c r="O2634" i="2"/>
  <c r="G2634" i="2"/>
  <c r="H2634" i="2" s="1"/>
  <c r="S2633" i="2"/>
  <c r="R2633" i="2"/>
  <c r="Q2633" i="2"/>
  <c r="P2633" i="2"/>
  <c r="O2633" i="2"/>
  <c r="G2633" i="2"/>
  <c r="H2633" i="2" s="1"/>
  <c r="S2632" i="2"/>
  <c r="R2632" i="2"/>
  <c r="Q2632" i="2"/>
  <c r="P2632" i="2"/>
  <c r="O2632" i="2"/>
  <c r="G2632" i="2"/>
  <c r="H2632" i="2" s="1"/>
  <c r="S2631" i="2"/>
  <c r="R2631" i="2"/>
  <c r="Q2631" i="2"/>
  <c r="P2631" i="2"/>
  <c r="O2631" i="2"/>
  <c r="G2631" i="2"/>
  <c r="H2631" i="2" s="1"/>
  <c r="S2630" i="2"/>
  <c r="R2630" i="2"/>
  <c r="Q2630" i="2"/>
  <c r="P2630" i="2"/>
  <c r="O2630" i="2"/>
  <c r="G2630" i="2"/>
  <c r="H2630" i="2" s="1"/>
  <c r="S2629" i="2"/>
  <c r="R2629" i="2"/>
  <c r="Q2629" i="2"/>
  <c r="P2629" i="2"/>
  <c r="O2629" i="2"/>
  <c r="G2629" i="2"/>
  <c r="H2629" i="2" s="1"/>
  <c r="G2628" i="2"/>
  <c r="S2627" i="2"/>
  <c r="R2627" i="2"/>
  <c r="Q2627" i="2"/>
  <c r="P2627" i="2"/>
  <c r="O2627" i="2"/>
  <c r="G2627" i="2"/>
  <c r="H2627" i="2" s="1"/>
  <c r="S2626" i="2"/>
  <c r="R2626" i="2"/>
  <c r="Q2626" i="2"/>
  <c r="P2626" i="2"/>
  <c r="O2626" i="2"/>
  <c r="G2626" i="2"/>
  <c r="H2626" i="2" s="1"/>
  <c r="S2625" i="2"/>
  <c r="R2625" i="2"/>
  <c r="Q2625" i="2"/>
  <c r="P2625" i="2"/>
  <c r="O2625" i="2"/>
  <c r="G2625" i="2"/>
  <c r="H2625" i="2" s="1"/>
  <c r="S2624" i="2"/>
  <c r="R2624" i="2"/>
  <c r="Q2624" i="2"/>
  <c r="P2624" i="2"/>
  <c r="O2624" i="2"/>
  <c r="G2624" i="2"/>
  <c r="H2624" i="2" s="1"/>
  <c r="S2623" i="2"/>
  <c r="R2623" i="2"/>
  <c r="Q2623" i="2"/>
  <c r="P2623" i="2"/>
  <c r="O2623" i="2"/>
  <c r="G2623" i="2"/>
  <c r="H2623" i="2" s="1"/>
  <c r="S2622" i="2"/>
  <c r="R2622" i="2"/>
  <c r="Q2622" i="2"/>
  <c r="P2622" i="2"/>
  <c r="O2622" i="2"/>
  <c r="G2622" i="2"/>
  <c r="H2622" i="2" s="1"/>
  <c r="S2621" i="2"/>
  <c r="R2621" i="2"/>
  <c r="Q2621" i="2"/>
  <c r="P2621" i="2"/>
  <c r="O2621" i="2"/>
  <c r="G2621" i="2"/>
  <c r="H2621" i="2" s="1"/>
  <c r="S2620" i="2"/>
  <c r="R2620" i="2"/>
  <c r="Q2620" i="2"/>
  <c r="P2620" i="2"/>
  <c r="O2620" i="2"/>
  <c r="G2620" i="2"/>
  <c r="H2620" i="2" s="1"/>
  <c r="S2619" i="2"/>
  <c r="R2619" i="2"/>
  <c r="Q2619" i="2"/>
  <c r="P2619" i="2"/>
  <c r="O2619" i="2"/>
  <c r="G2619" i="2"/>
  <c r="H2619" i="2" s="1"/>
  <c r="S2618" i="2"/>
  <c r="R2618" i="2"/>
  <c r="Q2618" i="2"/>
  <c r="P2618" i="2"/>
  <c r="O2618" i="2"/>
  <c r="G2618" i="2"/>
  <c r="H2618" i="2" s="1"/>
  <c r="S2617" i="2"/>
  <c r="R2617" i="2"/>
  <c r="Q2617" i="2"/>
  <c r="P2617" i="2"/>
  <c r="O2617" i="2"/>
  <c r="G2617" i="2"/>
  <c r="H2617" i="2" s="1"/>
  <c r="S2616" i="2"/>
  <c r="R2616" i="2"/>
  <c r="Q2616" i="2"/>
  <c r="P2616" i="2"/>
  <c r="O2616" i="2"/>
  <c r="G2616" i="2"/>
  <c r="H2616" i="2" s="1"/>
  <c r="S2615" i="2"/>
  <c r="R2615" i="2"/>
  <c r="Q2615" i="2"/>
  <c r="P2615" i="2"/>
  <c r="O2615" i="2"/>
  <c r="G2615" i="2"/>
  <c r="H2615" i="2" s="1"/>
  <c r="S2614" i="2"/>
  <c r="R2614" i="2"/>
  <c r="Q2614" i="2"/>
  <c r="P2614" i="2"/>
  <c r="O2614" i="2"/>
  <c r="G2614" i="2"/>
  <c r="H2614" i="2" s="1"/>
  <c r="S2613" i="2"/>
  <c r="R2613" i="2"/>
  <c r="Q2613" i="2"/>
  <c r="P2613" i="2"/>
  <c r="O2613" i="2"/>
  <c r="G2613" i="2"/>
  <c r="H2613" i="2" s="1"/>
  <c r="G2612" i="2"/>
  <c r="S2611" i="2"/>
  <c r="R2611" i="2"/>
  <c r="Q2611" i="2"/>
  <c r="P2611" i="2"/>
  <c r="O2611" i="2"/>
  <c r="G2611" i="2"/>
  <c r="H2611" i="2" s="1"/>
  <c r="S2610" i="2"/>
  <c r="R2610" i="2"/>
  <c r="Q2610" i="2"/>
  <c r="P2610" i="2"/>
  <c r="O2610" i="2"/>
  <c r="G2610" i="2"/>
  <c r="H2610" i="2" s="1"/>
  <c r="S2609" i="2"/>
  <c r="R2609" i="2"/>
  <c r="Q2609" i="2"/>
  <c r="P2609" i="2"/>
  <c r="O2609" i="2"/>
  <c r="G2609" i="2"/>
  <c r="H2609" i="2" s="1"/>
  <c r="S2608" i="2"/>
  <c r="R2608" i="2"/>
  <c r="Q2608" i="2"/>
  <c r="P2608" i="2"/>
  <c r="O2608" i="2"/>
  <c r="G2608" i="2"/>
  <c r="H2608" i="2" s="1"/>
  <c r="S2607" i="2"/>
  <c r="R2607" i="2"/>
  <c r="Q2607" i="2"/>
  <c r="P2607" i="2"/>
  <c r="O2607" i="2"/>
  <c r="G2607" i="2"/>
  <c r="H2607" i="2" s="1"/>
  <c r="S2606" i="2"/>
  <c r="R2606" i="2"/>
  <c r="Q2606" i="2"/>
  <c r="P2606" i="2"/>
  <c r="O2606" i="2"/>
  <c r="G2606" i="2"/>
  <c r="H2606" i="2" s="1"/>
  <c r="S2605" i="2"/>
  <c r="R2605" i="2"/>
  <c r="Q2605" i="2"/>
  <c r="P2605" i="2"/>
  <c r="O2605" i="2"/>
  <c r="G2605" i="2"/>
  <c r="H2605" i="2" s="1"/>
  <c r="S2604" i="2"/>
  <c r="R2604" i="2"/>
  <c r="Q2604" i="2"/>
  <c r="P2604" i="2"/>
  <c r="O2604" i="2"/>
  <c r="G2604" i="2"/>
  <c r="H2604" i="2" s="1"/>
  <c r="S2603" i="2"/>
  <c r="R2603" i="2"/>
  <c r="Q2603" i="2"/>
  <c r="P2603" i="2"/>
  <c r="O2603" i="2"/>
  <c r="G2603" i="2"/>
  <c r="H2603" i="2" s="1"/>
  <c r="S2602" i="2"/>
  <c r="R2602" i="2"/>
  <c r="Q2602" i="2"/>
  <c r="P2602" i="2"/>
  <c r="O2602" i="2"/>
  <c r="G2602" i="2"/>
  <c r="H2602" i="2" s="1"/>
  <c r="S2601" i="2"/>
  <c r="R2601" i="2"/>
  <c r="Q2601" i="2"/>
  <c r="P2601" i="2"/>
  <c r="O2601" i="2"/>
  <c r="G2601" i="2"/>
  <c r="H2601" i="2" s="1"/>
  <c r="S2600" i="2"/>
  <c r="R2600" i="2"/>
  <c r="Q2600" i="2"/>
  <c r="P2600" i="2"/>
  <c r="O2600" i="2"/>
  <c r="G2600" i="2"/>
  <c r="H2600" i="2" s="1"/>
  <c r="S2599" i="2"/>
  <c r="R2599" i="2"/>
  <c r="Q2599" i="2"/>
  <c r="P2599" i="2"/>
  <c r="O2599" i="2"/>
  <c r="G2599" i="2"/>
  <c r="H2599" i="2" s="1"/>
  <c r="S2598" i="2"/>
  <c r="R2598" i="2"/>
  <c r="Q2598" i="2"/>
  <c r="P2598" i="2"/>
  <c r="O2598" i="2"/>
  <c r="G2598" i="2"/>
  <c r="H2598" i="2" s="1"/>
  <c r="S2597" i="2"/>
  <c r="R2597" i="2"/>
  <c r="Q2597" i="2"/>
  <c r="P2597" i="2"/>
  <c r="O2597" i="2"/>
  <c r="G2597" i="2"/>
  <c r="H2597" i="2" s="1"/>
  <c r="S2596" i="2"/>
  <c r="R2596" i="2"/>
  <c r="Q2596" i="2"/>
  <c r="P2596" i="2"/>
  <c r="O2596" i="2"/>
  <c r="G2596" i="2"/>
  <c r="H2596" i="2" s="1"/>
  <c r="S2595" i="2"/>
  <c r="R2595" i="2"/>
  <c r="Q2595" i="2"/>
  <c r="P2595" i="2"/>
  <c r="O2595" i="2"/>
  <c r="G2595" i="2"/>
  <c r="H2595" i="2" s="1"/>
  <c r="S2594" i="2"/>
  <c r="R2594" i="2"/>
  <c r="Q2594" i="2"/>
  <c r="P2594" i="2"/>
  <c r="O2594" i="2"/>
  <c r="G2594" i="2"/>
  <c r="H2594" i="2" s="1"/>
  <c r="S2593" i="2"/>
  <c r="R2593" i="2"/>
  <c r="Q2593" i="2"/>
  <c r="P2593" i="2"/>
  <c r="O2593" i="2"/>
  <c r="G2593" i="2"/>
  <c r="H2593" i="2" s="1"/>
  <c r="S2592" i="2"/>
  <c r="R2592" i="2"/>
  <c r="Q2592" i="2"/>
  <c r="P2592" i="2"/>
  <c r="O2592" i="2"/>
  <c r="G2592" i="2"/>
  <c r="H2592" i="2" s="1"/>
  <c r="S2591" i="2"/>
  <c r="R2591" i="2"/>
  <c r="Q2591" i="2"/>
  <c r="P2591" i="2"/>
  <c r="O2591" i="2"/>
  <c r="G2591" i="2"/>
  <c r="H2591" i="2" s="1"/>
  <c r="S2590" i="2"/>
  <c r="R2590" i="2"/>
  <c r="Q2590" i="2"/>
  <c r="P2590" i="2"/>
  <c r="O2590" i="2"/>
  <c r="G2590" i="2"/>
  <c r="H2590" i="2" s="1"/>
  <c r="S2589" i="2"/>
  <c r="R2589" i="2"/>
  <c r="Q2589" i="2"/>
  <c r="P2589" i="2"/>
  <c r="O2589" i="2"/>
  <c r="G2589" i="2"/>
  <c r="H2589" i="2" s="1"/>
  <c r="S2588" i="2"/>
  <c r="R2588" i="2"/>
  <c r="Q2588" i="2"/>
  <c r="P2588" i="2"/>
  <c r="O2588" i="2"/>
  <c r="G2588" i="2"/>
  <c r="H2588" i="2" s="1"/>
  <c r="S2587" i="2"/>
  <c r="R2587" i="2"/>
  <c r="Q2587" i="2"/>
  <c r="P2587" i="2"/>
  <c r="O2587" i="2"/>
  <c r="G2587" i="2"/>
  <c r="H2587" i="2" s="1"/>
  <c r="S2586" i="2"/>
  <c r="R2586" i="2"/>
  <c r="Q2586" i="2"/>
  <c r="P2586" i="2"/>
  <c r="O2586" i="2"/>
  <c r="G2586" i="2"/>
  <c r="H2586" i="2" s="1"/>
  <c r="S2585" i="2"/>
  <c r="R2585" i="2"/>
  <c r="Q2585" i="2"/>
  <c r="P2585" i="2"/>
  <c r="O2585" i="2"/>
  <c r="G2585" i="2"/>
  <c r="H2585" i="2" s="1"/>
  <c r="S2584" i="2"/>
  <c r="R2584" i="2"/>
  <c r="Q2584" i="2"/>
  <c r="P2584" i="2"/>
  <c r="O2584" i="2"/>
  <c r="G2584" i="2"/>
  <c r="H2584" i="2" s="1"/>
  <c r="S2583" i="2"/>
  <c r="R2583" i="2"/>
  <c r="Q2583" i="2"/>
  <c r="P2583" i="2"/>
  <c r="O2583" i="2"/>
  <c r="G2583" i="2"/>
  <c r="H2583" i="2" s="1"/>
  <c r="S2582" i="2"/>
  <c r="R2582" i="2"/>
  <c r="Q2582" i="2"/>
  <c r="P2582" i="2"/>
  <c r="O2582" i="2"/>
  <c r="G2582" i="2"/>
  <c r="H2582" i="2" s="1"/>
  <c r="S2581" i="2"/>
  <c r="R2581" i="2"/>
  <c r="Q2581" i="2"/>
  <c r="P2581" i="2"/>
  <c r="O2581" i="2"/>
  <c r="G2581" i="2"/>
  <c r="H2581" i="2" s="1"/>
  <c r="S2580" i="2"/>
  <c r="R2580" i="2"/>
  <c r="Q2580" i="2"/>
  <c r="P2580" i="2"/>
  <c r="O2580" i="2"/>
  <c r="G2580" i="2"/>
  <c r="H2580" i="2" s="1"/>
  <c r="G2579" i="2"/>
  <c r="S2578" i="2"/>
  <c r="R2578" i="2"/>
  <c r="Q2578" i="2"/>
  <c r="P2578" i="2"/>
  <c r="O2578" i="2"/>
  <c r="G2578" i="2"/>
  <c r="H2578" i="2" s="1"/>
  <c r="S2577" i="2"/>
  <c r="R2577" i="2"/>
  <c r="Q2577" i="2"/>
  <c r="P2577" i="2"/>
  <c r="O2577" i="2"/>
  <c r="G2577" i="2"/>
  <c r="H2577" i="2" s="1"/>
  <c r="S2576" i="2"/>
  <c r="R2576" i="2"/>
  <c r="Q2576" i="2"/>
  <c r="P2576" i="2"/>
  <c r="O2576" i="2"/>
  <c r="G2576" i="2"/>
  <c r="H2576" i="2" s="1"/>
  <c r="S2575" i="2"/>
  <c r="R2575" i="2"/>
  <c r="Q2575" i="2"/>
  <c r="P2575" i="2"/>
  <c r="O2575" i="2"/>
  <c r="G2575" i="2"/>
  <c r="H2575" i="2" s="1"/>
  <c r="S2574" i="2"/>
  <c r="R2574" i="2"/>
  <c r="Q2574" i="2"/>
  <c r="P2574" i="2"/>
  <c r="O2574" i="2"/>
  <c r="G2574" i="2"/>
  <c r="H2574" i="2" s="1"/>
  <c r="S2573" i="2"/>
  <c r="R2573" i="2"/>
  <c r="Q2573" i="2"/>
  <c r="P2573" i="2"/>
  <c r="O2573" i="2"/>
  <c r="G2573" i="2"/>
  <c r="H2573" i="2" s="1"/>
  <c r="S2572" i="2"/>
  <c r="R2572" i="2"/>
  <c r="Q2572" i="2"/>
  <c r="P2572" i="2"/>
  <c r="O2572" i="2"/>
  <c r="G2572" i="2"/>
  <c r="H2572" i="2" s="1"/>
  <c r="S2571" i="2"/>
  <c r="R2571" i="2"/>
  <c r="Q2571" i="2"/>
  <c r="P2571" i="2"/>
  <c r="O2571" i="2"/>
  <c r="G2571" i="2"/>
  <c r="H2571" i="2" s="1"/>
  <c r="S2570" i="2"/>
  <c r="R2570" i="2"/>
  <c r="Q2570" i="2"/>
  <c r="P2570" i="2"/>
  <c r="O2570" i="2"/>
  <c r="G2570" i="2"/>
  <c r="H2570" i="2" s="1"/>
  <c r="S2569" i="2"/>
  <c r="R2569" i="2"/>
  <c r="Q2569" i="2"/>
  <c r="P2569" i="2"/>
  <c r="O2569" i="2"/>
  <c r="G2569" i="2"/>
  <c r="H2569" i="2" s="1"/>
  <c r="S2568" i="2"/>
  <c r="R2568" i="2"/>
  <c r="Q2568" i="2"/>
  <c r="P2568" i="2"/>
  <c r="O2568" i="2"/>
  <c r="G2568" i="2"/>
  <c r="H2568" i="2" s="1"/>
  <c r="S2567" i="2"/>
  <c r="R2567" i="2"/>
  <c r="Q2567" i="2"/>
  <c r="P2567" i="2"/>
  <c r="O2567" i="2"/>
  <c r="G2567" i="2"/>
  <c r="H2567" i="2" s="1"/>
  <c r="S2566" i="2"/>
  <c r="R2566" i="2"/>
  <c r="Q2566" i="2"/>
  <c r="P2566" i="2"/>
  <c r="O2566" i="2"/>
  <c r="G2566" i="2"/>
  <c r="H2566" i="2" s="1"/>
  <c r="S2565" i="2"/>
  <c r="R2565" i="2"/>
  <c r="Q2565" i="2"/>
  <c r="P2565" i="2"/>
  <c r="O2565" i="2"/>
  <c r="G2565" i="2"/>
  <c r="H2565" i="2" s="1"/>
  <c r="S2564" i="2"/>
  <c r="R2564" i="2"/>
  <c r="Q2564" i="2"/>
  <c r="P2564" i="2"/>
  <c r="O2564" i="2"/>
  <c r="G2564" i="2"/>
  <c r="H2564" i="2" s="1"/>
  <c r="S2563" i="2"/>
  <c r="R2563" i="2"/>
  <c r="Q2563" i="2"/>
  <c r="P2563" i="2"/>
  <c r="O2563" i="2"/>
  <c r="G2563" i="2"/>
  <c r="H2563" i="2" s="1"/>
  <c r="S2562" i="2"/>
  <c r="R2562" i="2"/>
  <c r="Q2562" i="2"/>
  <c r="P2562" i="2"/>
  <c r="O2562" i="2"/>
  <c r="G2562" i="2"/>
  <c r="H2562" i="2" s="1"/>
  <c r="S2561" i="2"/>
  <c r="R2561" i="2"/>
  <c r="Q2561" i="2"/>
  <c r="P2561" i="2"/>
  <c r="O2561" i="2"/>
  <c r="G2561" i="2"/>
  <c r="H2561" i="2" s="1"/>
  <c r="S2560" i="2"/>
  <c r="R2560" i="2"/>
  <c r="Q2560" i="2"/>
  <c r="P2560" i="2"/>
  <c r="O2560" i="2"/>
  <c r="G2560" i="2"/>
  <c r="H2560" i="2" s="1"/>
  <c r="S2559" i="2"/>
  <c r="R2559" i="2"/>
  <c r="Q2559" i="2"/>
  <c r="P2559" i="2"/>
  <c r="O2559" i="2"/>
  <c r="G2559" i="2"/>
  <c r="H2559" i="2" s="1"/>
  <c r="S2558" i="2"/>
  <c r="R2558" i="2"/>
  <c r="Q2558" i="2"/>
  <c r="P2558" i="2"/>
  <c r="O2558" i="2"/>
  <c r="G2558" i="2"/>
  <c r="H2558" i="2" s="1"/>
  <c r="S2557" i="2"/>
  <c r="R2557" i="2"/>
  <c r="Q2557" i="2"/>
  <c r="P2557" i="2"/>
  <c r="O2557" i="2"/>
  <c r="G2557" i="2"/>
  <c r="H2557" i="2" s="1"/>
  <c r="S2556" i="2"/>
  <c r="R2556" i="2"/>
  <c r="Q2556" i="2"/>
  <c r="P2556" i="2"/>
  <c r="O2556" i="2"/>
  <c r="G2556" i="2"/>
  <c r="H2556" i="2" s="1"/>
  <c r="S2555" i="2"/>
  <c r="R2555" i="2"/>
  <c r="Q2555" i="2"/>
  <c r="P2555" i="2"/>
  <c r="O2555" i="2"/>
  <c r="G2555" i="2"/>
  <c r="H2555" i="2" s="1"/>
  <c r="S2554" i="2"/>
  <c r="R2554" i="2"/>
  <c r="Q2554" i="2"/>
  <c r="P2554" i="2"/>
  <c r="O2554" i="2"/>
  <c r="G2554" i="2"/>
  <c r="H2554" i="2" s="1"/>
  <c r="S2553" i="2"/>
  <c r="R2553" i="2"/>
  <c r="Q2553" i="2"/>
  <c r="P2553" i="2"/>
  <c r="O2553" i="2"/>
  <c r="G2553" i="2"/>
  <c r="H2553" i="2" s="1"/>
  <c r="S2552" i="2"/>
  <c r="R2552" i="2"/>
  <c r="Q2552" i="2"/>
  <c r="P2552" i="2"/>
  <c r="O2552" i="2"/>
  <c r="G2552" i="2"/>
  <c r="H2552" i="2" s="1"/>
  <c r="S2551" i="2"/>
  <c r="R2551" i="2"/>
  <c r="Q2551" i="2"/>
  <c r="P2551" i="2"/>
  <c r="O2551" i="2"/>
  <c r="G2551" i="2"/>
  <c r="H2551" i="2" s="1"/>
  <c r="S2550" i="2"/>
  <c r="R2550" i="2"/>
  <c r="Q2550" i="2"/>
  <c r="P2550" i="2"/>
  <c r="O2550" i="2"/>
  <c r="G2550" i="2"/>
  <c r="H2550" i="2" s="1"/>
  <c r="G2549" i="2"/>
  <c r="S2548" i="2"/>
  <c r="R2548" i="2"/>
  <c r="Q2548" i="2"/>
  <c r="P2548" i="2"/>
  <c r="O2548" i="2"/>
  <c r="G2548" i="2"/>
  <c r="H2548" i="2" s="1"/>
  <c r="S2547" i="2"/>
  <c r="R2547" i="2"/>
  <c r="Q2547" i="2"/>
  <c r="P2547" i="2"/>
  <c r="O2547" i="2"/>
  <c r="G2547" i="2"/>
  <c r="H2547" i="2" s="1"/>
  <c r="S2546" i="2"/>
  <c r="R2546" i="2"/>
  <c r="Q2546" i="2"/>
  <c r="P2546" i="2"/>
  <c r="O2546" i="2"/>
  <c r="G2546" i="2"/>
  <c r="H2546" i="2" s="1"/>
  <c r="S2545" i="2"/>
  <c r="R2545" i="2"/>
  <c r="Q2545" i="2"/>
  <c r="P2545" i="2"/>
  <c r="O2545" i="2"/>
  <c r="G2545" i="2"/>
  <c r="H2545" i="2" s="1"/>
  <c r="S2544" i="2"/>
  <c r="R2544" i="2"/>
  <c r="Q2544" i="2"/>
  <c r="P2544" i="2"/>
  <c r="O2544" i="2"/>
  <c r="G2544" i="2"/>
  <c r="H2544" i="2" s="1"/>
  <c r="S2543" i="2"/>
  <c r="R2543" i="2"/>
  <c r="Q2543" i="2"/>
  <c r="P2543" i="2"/>
  <c r="O2543" i="2"/>
  <c r="G2543" i="2"/>
  <c r="H2543" i="2" s="1"/>
  <c r="S2542" i="2"/>
  <c r="R2542" i="2"/>
  <c r="Q2542" i="2"/>
  <c r="P2542" i="2"/>
  <c r="O2542" i="2"/>
  <c r="G2542" i="2"/>
  <c r="H2542" i="2" s="1"/>
  <c r="S2540" i="2"/>
  <c r="R2540" i="2"/>
  <c r="Q2540" i="2"/>
  <c r="P2540" i="2"/>
  <c r="O2540" i="2"/>
  <c r="G2540" i="2"/>
  <c r="H2540" i="2" s="1"/>
  <c r="S2539" i="2"/>
  <c r="R2539" i="2"/>
  <c r="Q2539" i="2"/>
  <c r="P2539" i="2"/>
  <c r="O2539" i="2"/>
  <c r="G2539" i="2"/>
  <c r="H2539" i="2" s="1"/>
  <c r="S2538" i="2"/>
  <c r="R2538" i="2"/>
  <c r="Q2538" i="2"/>
  <c r="P2538" i="2"/>
  <c r="O2538" i="2"/>
  <c r="G2538" i="2"/>
  <c r="H2538" i="2" s="1"/>
  <c r="S2537" i="2"/>
  <c r="R2537" i="2"/>
  <c r="Q2537" i="2"/>
  <c r="P2537" i="2"/>
  <c r="O2537" i="2"/>
  <c r="G2537" i="2"/>
  <c r="H2537" i="2" s="1"/>
  <c r="S2536" i="2"/>
  <c r="R2536" i="2"/>
  <c r="Q2536" i="2"/>
  <c r="P2536" i="2"/>
  <c r="O2536" i="2"/>
  <c r="G2536" i="2"/>
  <c r="H2536" i="2" s="1"/>
  <c r="S2535" i="2"/>
  <c r="R2535" i="2"/>
  <c r="Q2535" i="2"/>
  <c r="P2535" i="2"/>
  <c r="O2535" i="2"/>
  <c r="G2535" i="2"/>
  <c r="H2535" i="2" s="1"/>
  <c r="S2534" i="2"/>
  <c r="R2534" i="2"/>
  <c r="Q2534" i="2"/>
  <c r="P2534" i="2"/>
  <c r="O2534" i="2"/>
  <c r="G2534" i="2"/>
  <c r="H2534" i="2" s="1"/>
  <c r="S2533" i="2"/>
  <c r="R2533" i="2"/>
  <c r="Q2533" i="2"/>
  <c r="P2533" i="2"/>
  <c r="O2533" i="2"/>
  <c r="G2533" i="2"/>
  <c r="H2533" i="2" s="1"/>
  <c r="S2532" i="2"/>
  <c r="R2532" i="2"/>
  <c r="Q2532" i="2"/>
  <c r="P2532" i="2"/>
  <c r="O2532" i="2"/>
  <c r="G2532" i="2"/>
  <c r="H2532" i="2" s="1"/>
  <c r="S2531" i="2"/>
  <c r="R2531" i="2"/>
  <c r="Q2531" i="2"/>
  <c r="P2531" i="2"/>
  <c r="O2531" i="2"/>
  <c r="G2531" i="2"/>
  <c r="H2531" i="2" s="1"/>
  <c r="S2530" i="2"/>
  <c r="R2530" i="2"/>
  <c r="Q2530" i="2"/>
  <c r="P2530" i="2"/>
  <c r="O2530" i="2"/>
  <c r="G2530" i="2"/>
  <c r="H2530" i="2" s="1"/>
  <c r="S2529" i="2"/>
  <c r="R2529" i="2"/>
  <c r="Q2529" i="2"/>
  <c r="P2529" i="2"/>
  <c r="O2529" i="2"/>
  <c r="G2529" i="2"/>
  <c r="H2529" i="2" s="1"/>
  <c r="S2528" i="2"/>
  <c r="R2528" i="2"/>
  <c r="Q2528" i="2"/>
  <c r="P2528" i="2"/>
  <c r="O2528" i="2"/>
  <c r="G2528" i="2"/>
  <c r="H2528" i="2" s="1"/>
  <c r="S2527" i="2"/>
  <c r="R2527" i="2"/>
  <c r="Q2527" i="2"/>
  <c r="P2527" i="2"/>
  <c r="O2527" i="2"/>
  <c r="G2527" i="2"/>
  <c r="H2527" i="2" s="1"/>
  <c r="S2526" i="2"/>
  <c r="R2526" i="2"/>
  <c r="Q2526" i="2"/>
  <c r="P2526" i="2"/>
  <c r="O2526" i="2"/>
  <c r="G2526" i="2"/>
  <c r="H2526" i="2" s="1"/>
  <c r="S2525" i="2"/>
  <c r="R2525" i="2"/>
  <c r="Q2525" i="2"/>
  <c r="P2525" i="2"/>
  <c r="O2525" i="2"/>
  <c r="G2525" i="2"/>
  <c r="H2525" i="2" s="1"/>
  <c r="S2524" i="2"/>
  <c r="R2524" i="2"/>
  <c r="Q2524" i="2"/>
  <c r="P2524" i="2"/>
  <c r="O2524" i="2"/>
  <c r="G2524" i="2"/>
  <c r="H2524" i="2" s="1"/>
  <c r="S2523" i="2"/>
  <c r="R2523" i="2"/>
  <c r="Q2523" i="2"/>
  <c r="P2523" i="2"/>
  <c r="O2523" i="2"/>
  <c r="G2523" i="2"/>
  <c r="H2523" i="2" s="1"/>
  <c r="S2522" i="2"/>
  <c r="R2522" i="2"/>
  <c r="Q2522" i="2"/>
  <c r="P2522" i="2"/>
  <c r="O2522" i="2"/>
  <c r="G2522" i="2"/>
  <c r="H2522" i="2" s="1"/>
  <c r="S2521" i="2"/>
  <c r="R2521" i="2"/>
  <c r="Q2521" i="2"/>
  <c r="P2521" i="2"/>
  <c r="O2521" i="2"/>
  <c r="G2521" i="2"/>
  <c r="H2521" i="2" s="1"/>
  <c r="S2520" i="2"/>
  <c r="R2520" i="2"/>
  <c r="Q2520" i="2"/>
  <c r="P2520" i="2"/>
  <c r="O2520" i="2"/>
  <c r="G2520" i="2"/>
  <c r="H2520" i="2" s="1"/>
  <c r="S2519" i="2"/>
  <c r="R2519" i="2"/>
  <c r="Q2519" i="2"/>
  <c r="P2519" i="2"/>
  <c r="O2519" i="2"/>
  <c r="G2519" i="2"/>
  <c r="H2519" i="2" s="1"/>
  <c r="S2518" i="2"/>
  <c r="R2518" i="2"/>
  <c r="Q2518" i="2"/>
  <c r="P2518" i="2"/>
  <c r="O2518" i="2"/>
  <c r="G2518" i="2"/>
  <c r="H2518" i="2" s="1"/>
  <c r="S2517" i="2"/>
  <c r="R2517" i="2"/>
  <c r="Q2517" i="2"/>
  <c r="P2517" i="2"/>
  <c r="O2517" i="2"/>
  <c r="G2517" i="2"/>
  <c r="H2517" i="2" s="1"/>
  <c r="S2516" i="2"/>
  <c r="R2516" i="2"/>
  <c r="Q2516" i="2"/>
  <c r="P2516" i="2"/>
  <c r="O2516" i="2"/>
  <c r="G2516" i="2"/>
  <c r="H2516" i="2" s="1"/>
  <c r="S2515" i="2"/>
  <c r="R2515" i="2"/>
  <c r="Q2515" i="2"/>
  <c r="P2515" i="2"/>
  <c r="O2515" i="2"/>
  <c r="G2515" i="2"/>
  <c r="H2515" i="2" s="1"/>
  <c r="S2514" i="2"/>
  <c r="R2514" i="2"/>
  <c r="Q2514" i="2"/>
  <c r="P2514" i="2"/>
  <c r="O2514" i="2"/>
  <c r="G2514" i="2"/>
  <c r="H2514" i="2" s="1"/>
  <c r="S2513" i="2"/>
  <c r="R2513" i="2"/>
  <c r="Q2513" i="2"/>
  <c r="P2513" i="2"/>
  <c r="O2513" i="2"/>
  <c r="G2513" i="2"/>
  <c r="H2513" i="2" s="1"/>
  <c r="G2512" i="2"/>
  <c r="S2511" i="2"/>
  <c r="R2511" i="2"/>
  <c r="Q2511" i="2"/>
  <c r="P2511" i="2"/>
  <c r="O2511" i="2"/>
  <c r="G2511" i="2"/>
  <c r="H2511" i="2" s="1"/>
  <c r="G2510" i="2"/>
  <c r="S2509" i="2"/>
  <c r="R2509" i="2"/>
  <c r="Q2509" i="2"/>
  <c r="P2509" i="2"/>
  <c r="O2509" i="2"/>
  <c r="G2509" i="2"/>
  <c r="H2509" i="2" s="1"/>
  <c r="S2508" i="2"/>
  <c r="R2508" i="2"/>
  <c r="Q2508" i="2"/>
  <c r="P2508" i="2"/>
  <c r="O2508" i="2"/>
  <c r="G2508" i="2"/>
  <c r="H2508" i="2" s="1"/>
  <c r="S2507" i="2"/>
  <c r="R2507" i="2"/>
  <c r="Q2507" i="2"/>
  <c r="P2507" i="2"/>
  <c r="O2507" i="2"/>
  <c r="G2507" i="2"/>
  <c r="H2507" i="2" s="1"/>
  <c r="S2506" i="2"/>
  <c r="R2506" i="2"/>
  <c r="Q2506" i="2"/>
  <c r="P2506" i="2"/>
  <c r="O2506" i="2"/>
  <c r="G2506" i="2"/>
  <c r="H2506" i="2" s="1"/>
  <c r="S2505" i="2"/>
  <c r="R2505" i="2"/>
  <c r="Q2505" i="2"/>
  <c r="P2505" i="2"/>
  <c r="O2505" i="2"/>
  <c r="G2505" i="2"/>
  <c r="H2505" i="2" s="1"/>
  <c r="S2504" i="2"/>
  <c r="R2504" i="2"/>
  <c r="Q2504" i="2"/>
  <c r="P2504" i="2"/>
  <c r="O2504" i="2"/>
  <c r="G2504" i="2"/>
  <c r="H2504" i="2" s="1"/>
  <c r="S2503" i="2"/>
  <c r="R2503" i="2"/>
  <c r="Q2503" i="2"/>
  <c r="P2503" i="2"/>
  <c r="O2503" i="2"/>
  <c r="G2503" i="2"/>
  <c r="H2503" i="2" s="1"/>
  <c r="G2502" i="2"/>
  <c r="S2501" i="2"/>
  <c r="R2501" i="2"/>
  <c r="Q2501" i="2"/>
  <c r="P2501" i="2"/>
  <c r="O2501" i="2"/>
  <c r="G2501" i="2"/>
  <c r="H2501" i="2" s="1"/>
  <c r="S2500" i="2"/>
  <c r="R2500" i="2"/>
  <c r="Q2500" i="2"/>
  <c r="P2500" i="2"/>
  <c r="O2500" i="2"/>
  <c r="G2500" i="2"/>
  <c r="H2500" i="2" s="1"/>
  <c r="S2499" i="2"/>
  <c r="R2499" i="2"/>
  <c r="Q2499" i="2"/>
  <c r="P2499" i="2"/>
  <c r="O2499" i="2"/>
  <c r="G2499" i="2"/>
  <c r="H2499" i="2" s="1"/>
  <c r="S2498" i="2"/>
  <c r="R2498" i="2"/>
  <c r="Q2498" i="2"/>
  <c r="P2498" i="2"/>
  <c r="O2498" i="2"/>
  <c r="G2498" i="2"/>
  <c r="H2498" i="2" s="1"/>
  <c r="S2497" i="2"/>
  <c r="R2497" i="2"/>
  <c r="Q2497" i="2"/>
  <c r="P2497" i="2"/>
  <c r="O2497" i="2"/>
  <c r="G2497" i="2"/>
  <c r="H2497" i="2" s="1"/>
  <c r="S2496" i="2"/>
  <c r="R2496" i="2"/>
  <c r="Q2496" i="2"/>
  <c r="P2496" i="2"/>
  <c r="O2496" i="2"/>
  <c r="G2496" i="2"/>
  <c r="H2496" i="2" s="1"/>
  <c r="S2495" i="2"/>
  <c r="R2495" i="2"/>
  <c r="Q2495" i="2"/>
  <c r="P2495" i="2"/>
  <c r="O2495" i="2"/>
  <c r="G2495" i="2"/>
  <c r="H2495" i="2" s="1"/>
  <c r="S2494" i="2"/>
  <c r="R2494" i="2"/>
  <c r="Q2494" i="2"/>
  <c r="P2494" i="2"/>
  <c r="O2494" i="2"/>
  <c r="G2494" i="2"/>
  <c r="H2494" i="2" s="1"/>
  <c r="S2493" i="2"/>
  <c r="R2493" i="2"/>
  <c r="Q2493" i="2"/>
  <c r="P2493" i="2"/>
  <c r="O2493" i="2"/>
  <c r="G2493" i="2"/>
  <c r="H2493" i="2" s="1"/>
  <c r="S2492" i="2"/>
  <c r="R2492" i="2"/>
  <c r="Q2492" i="2"/>
  <c r="P2492" i="2"/>
  <c r="O2492" i="2"/>
  <c r="G2492" i="2"/>
  <c r="H2492" i="2" s="1"/>
  <c r="S2491" i="2"/>
  <c r="R2491" i="2"/>
  <c r="Q2491" i="2"/>
  <c r="P2491" i="2"/>
  <c r="O2491" i="2"/>
  <c r="G2491" i="2"/>
  <c r="H2491" i="2" s="1"/>
  <c r="S2490" i="2"/>
  <c r="R2490" i="2"/>
  <c r="Q2490" i="2"/>
  <c r="P2490" i="2"/>
  <c r="O2490" i="2"/>
  <c r="G2490" i="2"/>
  <c r="H2490" i="2" s="1"/>
  <c r="S2489" i="2"/>
  <c r="R2489" i="2"/>
  <c r="Q2489" i="2"/>
  <c r="P2489" i="2"/>
  <c r="O2489" i="2"/>
  <c r="G2489" i="2"/>
  <c r="H2489" i="2" s="1"/>
  <c r="S2488" i="2"/>
  <c r="R2488" i="2"/>
  <c r="Q2488" i="2"/>
  <c r="P2488" i="2"/>
  <c r="O2488" i="2"/>
  <c r="G2488" i="2"/>
  <c r="H2488" i="2" s="1"/>
  <c r="S2487" i="2"/>
  <c r="R2487" i="2"/>
  <c r="Q2487" i="2"/>
  <c r="P2487" i="2"/>
  <c r="O2487" i="2"/>
  <c r="G2487" i="2"/>
  <c r="H2487" i="2" s="1"/>
  <c r="S2486" i="2"/>
  <c r="R2486" i="2"/>
  <c r="Q2486" i="2"/>
  <c r="P2486" i="2"/>
  <c r="O2486" i="2"/>
  <c r="G2486" i="2"/>
  <c r="H2486" i="2" s="1"/>
  <c r="S2485" i="2"/>
  <c r="R2485" i="2"/>
  <c r="Q2485" i="2"/>
  <c r="P2485" i="2"/>
  <c r="O2485" i="2"/>
  <c r="G2485" i="2"/>
  <c r="H2485" i="2" s="1"/>
  <c r="S2484" i="2"/>
  <c r="R2484" i="2"/>
  <c r="Q2484" i="2"/>
  <c r="P2484" i="2"/>
  <c r="O2484" i="2"/>
  <c r="G2484" i="2"/>
  <c r="H2484" i="2" s="1"/>
  <c r="S2483" i="2"/>
  <c r="R2483" i="2"/>
  <c r="Q2483" i="2"/>
  <c r="P2483" i="2"/>
  <c r="O2483" i="2"/>
  <c r="G2483" i="2"/>
  <c r="H2483" i="2" s="1"/>
  <c r="S2482" i="2"/>
  <c r="R2482" i="2"/>
  <c r="Q2482" i="2"/>
  <c r="P2482" i="2"/>
  <c r="O2482" i="2"/>
  <c r="G2482" i="2"/>
  <c r="H2482" i="2" s="1"/>
  <c r="G2481" i="2"/>
  <c r="S2480" i="2"/>
  <c r="R2480" i="2"/>
  <c r="Q2480" i="2"/>
  <c r="P2480" i="2"/>
  <c r="O2480" i="2"/>
  <c r="G2480" i="2"/>
  <c r="H2480" i="2" s="1"/>
  <c r="S2479" i="2"/>
  <c r="R2479" i="2"/>
  <c r="Q2479" i="2"/>
  <c r="P2479" i="2"/>
  <c r="O2479" i="2"/>
  <c r="G2479" i="2"/>
  <c r="H2479" i="2" s="1"/>
  <c r="S2478" i="2"/>
  <c r="R2478" i="2"/>
  <c r="Q2478" i="2"/>
  <c r="P2478" i="2"/>
  <c r="O2478" i="2"/>
  <c r="G2478" i="2"/>
  <c r="H2478" i="2" s="1"/>
  <c r="S2477" i="2"/>
  <c r="R2477" i="2"/>
  <c r="Q2477" i="2"/>
  <c r="P2477" i="2"/>
  <c r="O2477" i="2"/>
  <c r="G2477" i="2"/>
  <c r="H2477" i="2" s="1"/>
  <c r="S2476" i="2"/>
  <c r="R2476" i="2"/>
  <c r="Q2476" i="2"/>
  <c r="P2476" i="2"/>
  <c r="O2476" i="2"/>
  <c r="G2476" i="2"/>
  <c r="H2476" i="2" s="1"/>
  <c r="S2475" i="2"/>
  <c r="R2475" i="2"/>
  <c r="Q2475" i="2"/>
  <c r="P2475" i="2"/>
  <c r="O2475" i="2"/>
  <c r="G2475" i="2"/>
  <c r="H2475" i="2" s="1"/>
  <c r="S2474" i="2"/>
  <c r="R2474" i="2"/>
  <c r="Q2474" i="2"/>
  <c r="P2474" i="2"/>
  <c r="O2474" i="2"/>
  <c r="G2474" i="2"/>
  <c r="H2474" i="2" s="1"/>
  <c r="S2473" i="2"/>
  <c r="R2473" i="2"/>
  <c r="Q2473" i="2"/>
  <c r="P2473" i="2"/>
  <c r="O2473" i="2"/>
  <c r="G2473" i="2"/>
  <c r="H2473" i="2" s="1"/>
  <c r="S2472" i="2"/>
  <c r="R2472" i="2"/>
  <c r="Q2472" i="2"/>
  <c r="P2472" i="2"/>
  <c r="O2472" i="2"/>
  <c r="G2472" i="2"/>
  <c r="H2472" i="2" s="1"/>
  <c r="S2471" i="2"/>
  <c r="R2471" i="2"/>
  <c r="Q2471" i="2"/>
  <c r="P2471" i="2"/>
  <c r="O2471" i="2"/>
  <c r="G2471" i="2"/>
  <c r="H2471" i="2" s="1"/>
  <c r="S2469" i="2"/>
  <c r="R2469" i="2"/>
  <c r="Q2469" i="2"/>
  <c r="P2469" i="2"/>
  <c r="O2469" i="2"/>
  <c r="G2469" i="2"/>
  <c r="H2469" i="2" s="1"/>
  <c r="S2468" i="2"/>
  <c r="R2468" i="2"/>
  <c r="Q2468" i="2"/>
  <c r="P2468" i="2"/>
  <c r="O2468" i="2"/>
  <c r="G2468" i="2"/>
  <c r="H2468" i="2" s="1"/>
  <c r="S2467" i="2"/>
  <c r="R2467" i="2"/>
  <c r="Q2467" i="2"/>
  <c r="P2467" i="2"/>
  <c r="O2467" i="2"/>
  <c r="G2467" i="2"/>
  <c r="H2467" i="2" s="1"/>
  <c r="S2466" i="2"/>
  <c r="R2466" i="2"/>
  <c r="Q2466" i="2"/>
  <c r="P2466" i="2"/>
  <c r="O2466" i="2"/>
  <c r="G2466" i="2"/>
  <c r="H2466" i="2" s="1"/>
  <c r="S2465" i="2"/>
  <c r="R2465" i="2"/>
  <c r="Q2465" i="2"/>
  <c r="P2465" i="2"/>
  <c r="O2465" i="2"/>
  <c r="G2465" i="2"/>
  <c r="H2465" i="2" s="1"/>
  <c r="S2464" i="2"/>
  <c r="R2464" i="2"/>
  <c r="Q2464" i="2"/>
  <c r="P2464" i="2"/>
  <c r="O2464" i="2"/>
  <c r="G2464" i="2"/>
  <c r="H2464" i="2" s="1"/>
  <c r="S2463" i="2"/>
  <c r="R2463" i="2"/>
  <c r="Q2463" i="2"/>
  <c r="P2463" i="2"/>
  <c r="O2463" i="2"/>
  <c r="G2463" i="2"/>
  <c r="H2463" i="2" s="1"/>
  <c r="S2462" i="2"/>
  <c r="R2462" i="2"/>
  <c r="Q2462" i="2"/>
  <c r="P2462" i="2"/>
  <c r="O2462" i="2"/>
  <c r="G2462" i="2"/>
  <c r="H2462" i="2" s="1"/>
  <c r="S2461" i="2"/>
  <c r="R2461" i="2"/>
  <c r="Q2461" i="2"/>
  <c r="P2461" i="2"/>
  <c r="O2461" i="2"/>
  <c r="G2461" i="2"/>
  <c r="H2461" i="2" s="1"/>
  <c r="S2460" i="2"/>
  <c r="R2460" i="2"/>
  <c r="Q2460" i="2"/>
  <c r="P2460" i="2"/>
  <c r="O2460" i="2"/>
  <c r="G2460" i="2"/>
  <c r="H2460" i="2" s="1"/>
  <c r="S2459" i="2"/>
  <c r="R2459" i="2"/>
  <c r="Q2459" i="2"/>
  <c r="P2459" i="2"/>
  <c r="O2459" i="2"/>
  <c r="G2459" i="2"/>
  <c r="H2459" i="2" s="1"/>
  <c r="S2458" i="2"/>
  <c r="R2458" i="2"/>
  <c r="Q2458" i="2"/>
  <c r="P2458" i="2"/>
  <c r="O2458" i="2"/>
  <c r="G2458" i="2"/>
  <c r="H2458" i="2" s="1"/>
  <c r="G2457" i="2"/>
  <c r="S2456" i="2"/>
  <c r="R2456" i="2"/>
  <c r="Q2456" i="2"/>
  <c r="P2456" i="2"/>
  <c r="O2456" i="2"/>
  <c r="G2456" i="2"/>
  <c r="H2456" i="2" s="1"/>
  <c r="S2455" i="2"/>
  <c r="R2455" i="2"/>
  <c r="Q2455" i="2"/>
  <c r="P2455" i="2"/>
  <c r="O2455" i="2"/>
  <c r="G2455" i="2"/>
  <c r="H2455" i="2" s="1"/>
  <c r="S2454" i="2"/>
  <c r="R2454" i="2"/>
  <c r="Q2454" i="2"/>
  <c r="P2454" i="2"/>
  <c r="O2454" i="2"/>
  <c r="G2454" i="2"/>
  <c r="H2454" i="2" s="1"/>
  <c r="S2453" i="2"/>
  <c r="R2453" i="2"/>
  <c r="Q2453" i="2"/>
  <c r="P2453" i="2"/>
  <c r="O2453" i="2"/>
  <c r="G2453" i="2"/>
  <c r="H2453" i="2" s="1"/>
  <c r="S2452" i="2"/>
  <c r="R2452" i="2"/>
  <c r="Q2452" i="2"/>
  <c r="P2452" i="2"/>
  <c r="O2452" i="2"/>
  <c r="G2452" i="2"/>
  <c r="H2452" i="2" s="1"/>
  <c r="S2451" i="2"/>
  <c r="R2451" i="2"/>
  <c r="Q2451" i="2"/>
  <c r="P2451" i="2"/>
  <c r="O2451" i="2"/>
  <c r="G2451" i="2"/>
  <c r="H2451" i="2" s="1"/>
  <c r="S2450" i="2"/>
  <c r="R2450" i="2"/>
  <c r="Q2450" i="2"/>
  <c r="P2450" i="2"/>
  <c r="O2450" i="2"/>
  <c r="G2450" i="2"/>
  <c r="H2450" i="2" s="1"/>
  <c r="S2449" i="2"/>
  <c r="R2449" i="2"/>
  <c r="Q2449" i="2"/>
  <c r="P2449" i="2"/>
  <c r="O2449" i="2"/>
  <c r="G2449" i="2"/>
  <c r="H2449" i="2" s="1"/>
  <c r="S2448" i="2"/>
  <c r="R2448" i="2"/>
  <c r="Q2448" i="2"/>
  <c r="P2448" i="2"/>
  <c r="O2448" i="2"/>
  <c r="G2448" i="2"/>
  <c r="H2448" i="2" s="1"/>
  <c r="S2447" i="2"/>
  <c r="R2447" i="2"/>
  <c r="Q2447" i="2"/>
  <c r="P2447" i="2"/>
  <c r="O2447" i="2"/>
  <c r="G2447" i="2"/>
  <c r="H2447" i="2" s="1"/>
  <c r="S2446" i="2"/>
  <c r="R2446" i="2"/>
  <c r="Q2446" i="2"/>
  <c r="P2446" i="2"/>
  <c r="O2446" i="2"/>
  <c r="G2446" i="2"/>
  <c r="H2446" i="2" s="1"/>
  <c r="S2445" i="2"/>
  <c r="R2445" i="2"/>
  <c r="Q2445" i="2"/>
  <c r="P2445" i="2"/>
  <c r="O2445" i="2"/>
  <c r="G2445" i="2"/>
  <c r="H2445" i="2" s="1"/>
  <c r="S2444" i="2"/>
  <c r="R2444" i="2"/>
  <c r="Q2444" i="2"/>
  <c r="P2444" i="2"/>
  <c r="O2444" i="2"/>
  <c r="G2444" i="2"/>
  <c r="H2444" i="2" s="1"/>
  <c r="S2443" i="2"/>
  <c r="R2443" i="2"/>
  <c r="Q2443" i="2"/>
  <c r="P2443" i="2"/>
  <c r="O2443" i="2"/>
  <c r="G2443" i="2"/>
  <c r="H2443" i="2" s="1"/>
  <c r="S2442" i="2"/>
  <c r="R2442" i="2"/>
  <c r="Q2442" i="2"/>
  <c r="P2442" i="2"/>
  <c r="O2442" i="2"/>
  <c r="G2442" i="2"/>
  <c r="H2442" i="2" s="1"/>
  <c r="S2441" i="2"/>
  <c r="R2441" i="2"/>
  <c r="Q2441" i="2"/>
  <c r="P2441" i="2"/>
  <c r="O2441" i="2"/>
  <c r="G2441" i="2"/>
  <c r="H2441" i="2" s="1"/>
  <c r="S2440" i="2"/>
  <c r="R2440" i="2"/>
  <c r="Q2440" i="2"/>
  <c r="P2440" i="2"/>
  <c r="O2440" i="2"/>
  <c r="G2440" i="2"/>
  <c r="H2440" i="2" s="1"/>
  <c r="S2439" i="2"/>
  <c r="R2439" i="2"/>
  <c r="Q2439" i="2"/>
  <c r="P2439" i="2"/>
  <c r="O2439" i="2"/>
  <c r="G2439" i="2"/>
  <c r="H2439" i="2" s="1"/>
  <c r="S2438" i="2"/>
  <c r="R2438" i="2"/>
  <c r="Q2438" i="2"/>
  <c r="P2438" i="2"/>
  <c r="O2438" i="2"/>
  <c r="G2438" i="2"/>
  <c r="H2438" i="2" s="1"/>
  <c r="S2437" i="2"/>
  <c r="R2437" i="2"/>
  <c r="Q2437" i="2"/>
  <c r="P2437" i="2"/>
  <c r="O2437" i="2"/>
  <c r="G2437" i="2"/>
  <c r="H2437" i="2" s="1"/>
  <c r="S2436" i="2"/>
  <c r="R2436" i="2"/>
  <c r="Q2436" i="2"/>
  <c r="P2436" i="2"/>
  <c r="O2436" i="2"/>
  <c r="G2436" i="2"/>
  <c r="H2436" i="2" s="1"/>
  <c r="S2435" i="2"/>
  <c r="R2435" i="2"/>
  <c r="Q2435" i="2"/>
  <c r="P2435" i="2"/>
  <c r="O2435" i="2"/>
  <c r="G2435" i="2"/>
  <c r="H2435" i="2" s="1"/>
  <c r="S2434" i="2"/>
  <c r="R2434" i="2"/>
  <c r="Q2434" i="2"/>
  <c r="P2434" i="2"/>
  <c r="O2434" i="2"/>
  <c r="G2434" i="2"/>
  <c r="H2434" i="2" s="1"/>
  <c r="S2433" i="2"/>
  <c r="R2433" i="2"/>
  <c r="Q2433" i="2"/>
  <c r="P2433" i="2"/>
  <c r="O2433" i="2"/>
  <c r="G2433" i="2"/>
  <c r="H2433" i="2" s="1"/>
  <c r="S2432" i="2"/>
  <c r="R2432" i="2"/>
  <c r="Q2432" i="2"/>
  <c r="P2432" i="2"/>
  <c r="O2432" i="2"/>
  <c r="G2432" i="2"/>
  <c r="H2432" i="2" s="1"/>
  <c r="S2431" i="2"/>
  <c r="R2431" i="2"/>
  <c r="Q2431" i="2"/>
  <c r="P2431" i="2"/>
  <c r="O2431" i="2"/>
  <c r="G2431" i="2"/>
  <c r="H2431" i="2" s="1"/>
  <c r="S2430" i="2"/>
  <c r="R2430" i="2"/>
  <c r="Q2430" i="2"/>
  <c r="P2430" i="2"/>
  <c r="O2430" i="2"/>
  <c r="G2430" i="2"/>
  <c r="H2430" i="2" s="1"/>
  <c r="S2429" i="2"/>
  <c r="R2429" i="2"/>
  <c r="Q2429" i="2"/>
  <c r="P2429" i="2"/>
  <c r="O2429" i="2"/>
  <c r="G2429" i="2"/>
  <c r="H2429" i="2" s="1"/>
  <c r="S2428" i="2"/>
  <c r="R2428" i="2"/>
  <c r="Q2428" i="2"/>
  <c r="P2428" i="2"/>
  <c r="O2428" i="2"/>
  <c r="G2428" i="2"/>
  <c r="H2428" i="2" s="1"/>
  <c r="S2426" i="2"/>
  <c r="R2426" i="2"/>
  <c r="Q2426" i="2"/>
  <c r="P2426" i="2"/>
  <c r="O2426" i="2"/>
  <c r="G2426" i="2"/>
  <c r="H2426" i="2" s="1"/>
  <c r="S2425" i="2"/>
  <c r="R2425" i="2"/>
  <c r="Q2425" i="2"/>
  <c r="P2425" i="2"/>
  <c r="O2425" i="2"/>
  <c r="G2425" i="2"/>
  <c r="H2425" i="2" s="1"/>
  <c r="S2424" i="2"/>
  <c r="R2424" i="2"/>
  <c r="Q2424" i="2"/>
  <c r="P2424" i="2"/>
  <c r="O2424" i="2"/>
  <c r="G2424" i="2"/>
  <c r="H2424" i="2" s="1"/>
  <c r="S2423" i="2"/>
  <c r="R2423" i="2"/>
  <c r="Q2423" i="2"/>
  <c r="P2423" i="2"/>
  <c r="O2423" i="2"/>
  <c r="G2423" i="2"/>
  <c r="H2423" i="2" s="1"/>
  <c r="S2422" i="2"/>
  <c r="R2422" i="2"/>
  <c r="Q2422" i="2"/>
  <c r="P2422" i="2"/>
  <c r="O2422" i="2"/>
  <c r="G2422" i="2"/>
  <c r="H2422" i="2" s="1"/>
  <c r="S2421" i="2"/>
  <c r="R2421" i="2"/>
  <c r="Q2421" i="2"/>
  <c r="P2421" i="2"/>
  <c r="O2421" i="2"/>
  <c r="G2421" i="2"/>
  <c r="H2421" i="2" s="1"/>
  <c r="S2420" i="2"/>
  <c r="R2420" i="2"/>
  <c r="Q2420" i="2"/>
  <c r="P2420" i="2"/>
  <c r="O2420" i="2"/>
  <c r="G2420" i="2"/>
  <c r="H2420" i="2" s="1"/>
  <c r="S2419" i="2"/>
  <c r="R2419" i="2"/>
  <c r="Q2419" i="2"/>
  <c r="P2419" i="2"/>
  <c r="O2419" i="2"/>
  <c r="G2419" i="2"/>
  <c r="H2419" i="2" s="1"/>
  <c r="S2418" i="2"/>
  <c r="R2418" i="2"/>
  <c r="Q2418" i="2"/>
  <c r="P2418" i="2"/>
  <c r="O2418" i="2"/>
  <c r="G2418" i="2"/>
  <c r="H2418" i="2" s="1"/>
  <c r="S2417" i="2"/>
  <c r="R2417" i="2"/>
  <c r="Q2417" i="2"/>
  <c r="P2417" i="2"/>
  <c r="O2417" i="2"/>
  <c r="G2417" i="2"/>
  <c r="H2417" i="2" s="1"/>
  <c r="S2416" i="2"/>
  <c r="R2416" i="2"/>
  <c r="Q2416" i="2"/>
  <c r="P2416" i="2"/>
  <c r="O2416" i="2"/>
  <c r="G2416" i="2"/>
  <c r="H2416" i="2" s="1"/>
  <c r="S2414" i="2"/>
  <c r="R2414" i="2"/>
  <c r="Q2414" i="2"/>
  <c r="P2414" i="2"/>
  <c r="O2414" i="2"/>
  <c r="G2414" i="2"/>
  <c r="H2414" i="2" s="1"/>
  <c r="S2413" i="2"/>
  <c r="R2413" i="2"/>
  <c r="Q2413" i="2"/>
  <c r="P2413" i="2"/>
  <c r="O2413" i="2"/>
  <c r="G2413" i="2"/>
  <c r="H2413" i="2" s="1"/>
  <c r="S2412" i="2"/>
  <c r="R2412" i="2"/>
  <c r="Q2412" i="2"/>
  <c r="P2412" i="2"/>
  <c r="O2412" i="2"/>
  <c r="G2412" i="2"/>
  <c r="H2412" i="2" s="1"/>
  <c r="S2411" i="2"/>
  <c r="R2411" i="2"/>
  <c r="Q2411" i="2"/>
  <c r="P2411" i="2"/>
  <c r="O2411" i="2"/>
  <c r="G2411" i="2"/>
  <c r="H2411" i="2" s="1"/>
  <c r="S2410" i="2"/>
  <c r="R2410" i="2"/>
  <c r="Q2410" i="2"/>
  <c r="P2410" i="2"/>
  <c r="O2410" i="2"/>
  <c r="G2410" i="2"/>
  <c r="H2410" i="2" s="1"/>
  <c r="S2409" i="2"/>
  <c r="R2409" i="2"/>
  <c r="Q2409" i="2"/>
  <c r="P2409" i="2"/>
  <c r="O2409" i="2"/>
  <c r="G2409" i="2"/>
  <c r="H2409" i="2" s="1"/>
  <c r="S2408" i="2"/>
  <c r="R2408" i="2"/>
  <c r="Q2408" i="2"/>
  <c r="P2408" i="2"/>
  <c r="O2408" i="2"/>
  <c r="G2408" i="2"/>
  <c r="H2408" i="2" s="1"/>
  <c r="S2407" i="2"/>
  <c r="R2407" i="2"/>
  <c r="Q2407" i="2"/>
  <c r="P2407" i="2"/>
  <c r="O2407" i="2"/>
  <c r="G2407" i="2"/>
  <c r="H2407" i="2" s="1"/>
  <c r="S2406" i="2"/>
  <c r="R2406" i="2"/>
  <c r="Q2406" i="2"/>
  <c r="P2406" i="2"/>
  <c r="O2406" i="2"/>
  <c r="G2406" i="2"/>
  <c r="H2406" i="2" s="1"/>
  <c r="S2405" i="2"/>
  <c r="R2405" i="2"/>
  <c r="Q2405" i="2"/>
  <c r="P2405" i="2"/>
  <c r="O2405" i="2"/>
  <c r="G2405" i="2"/>
  <c r="H2405" i="2" s="1"/>
  <c r="S2404" i="2"/>
  <c r="R2404" i="2"/>
  <c r="Q2404" i="2"/>
  <c r="P2404" i="2"/>
  <c r="O2404" i="2"/>
  <c r="G2404" i="2"/>
  <c r="H2404" i="2" s="1"/>
  <c r="S2403" i="2"/>
  <c r="R2403" i="2"/>
  <c r="Q2403" i="2"/>
  <c r="P2403" i="2"/>
  <c r="O2403" i="2"/>
  <c r="G2403" i="2"/>
  <c r="H2403" i="2" s="1"/>
  <c r="S2402" i="2"/>
  <c r="R2402" i="2"/>
  <c r="Q2402" i="2"/>
  <c r="P2402" i="2"/>
  <c r="O2402" i="2"/>
  <c r="G2402" i="2"/>
  <c r="H2402" i="2" s="1"/>
  <c r="S2401" i="2"/>
  <c r="R2401" i="2"/>
  <c r="Q2401" i="2"/>
  <c r="P2401" i="2"/>
  <c r="O2401" i="2"/>
  <c r="G2401" i="2"/>
  <c r="H2401" i="2" s="1"/>
  <c r="S2400" i="2"/>
  <c r="R2400" i="2"/>
  <c r="Q2400" i="2"/>
  <c r="P2400" i="2"/>
  <c r="O2400" i="2"/>
  <c r="G2400" i="2"/>
  <c r="H2400" i="2" s="1"/>
  <c r="S2399" i="2"/>
  <c r="R2399" i="2"/>
  <c r="Q2399" i="2"/>
  <c r="P2399" i="2"/>
  <c r="O2399" i="2"/>
  <c r="G2399" i="2"/>
  <c r="H2399" i="2" s="1"/>
  <c r="S2398" i="2"/>
  <c r="R2398" i="2"/>
  <c r="Q2398" i="2"/>
  <c r="P2398" i="2"/>
  <c r="O2398" i="2"/>
  <c r="G2398" i="2"/>
  <c r="H2398" i="2" s="1"/>
  <c r="S2397" i="2"/>
  <c r="R2397" i="2"/>
  <c r="Q2397" i="2"/>
  <c r="P2397" i="2"/>
  <c r="O2397" i="2"/>
  <c r="G2397" i="2"/>
  <c r="H2397" i="2" s="1"/>
  <c r="S2396" i="2"/>
  <c r="R2396" i="2"/>
  <c r="Q2396" i="2"/>
  <c r="P2396" i="2"/>
  <c r="O2396" i="2"/>
  <c r="G2396" i="2"/>
  <c r="H2396" i="2" s="1"/>
  <c r="S2395" i="2"/>
  <c r="R2395" i="2"/>
  <c r="Q2395" i="2"/>
  <c r="P2395" i="2"/>
  <c r="O2395" i="2"/>
  <c r="G2395" i="2"/>
  <c r="H2395" i="2" s="1"/>
  <c r="S2394" i="2"/>
  <c r="R2394" i="2"/>
  <c r="Q2394" i="2"/>
  <c r="P2394" i="2"/>
  <c r="O2394" i="2"/>
  <c r="G2394" i="2"/>
  <c r="H2394" i="2" s="1"/>
  <c r="S2393" i="2"/>
  <c r="R2393" i="2"/>
  <c r="Q2393" i="2"/>
  <c r="P2393" i="2"/>
  <c r="O2393" i="2"/>
  <c r="G2393" i="2"/>
  <c r="H2393" i="2" s="1"/>
  <c r="S2392" i="2"/>
  <c r="R2392" i="2"/>
  <c r="Q2392" i="2"/>
  <c r="P2392" i="2"/>
  <c r="O2392" i="2"/>
  <c r="G2392" i="2"/>
  <c r="H2392" i="2" s="1"/>
  <c r="S2391" i="2"/>
  <c r="R2391" i="2"/>
  <c r="Q2391" i="2"/>
  <c r="P2391" i="2"/>
  <c r="O2391" i="2"/>
  <c r="G2391" i="2"/>
  <c r="H2391" i="2" s="1"/>
  <c r="S2390" i="2"/>
  <c r="R2390" i="2"/>
  <c r="Q2390" i="2"/>
  <c r="P2390" i="2"/>
  <c r="O2390" i="2"/>
  <c r="G2390" i="2"/>
  <c r="H2390" i="2" s="1"/>
  <c r="S2389" i="2"/>
  <c r="R2389" i="2"/>
  <c r="Q2389" i="2"/>
  <c r="P2389" i="2"/>
  <c r="O2389" i="2"/>
  <c r="G2389" i="2"/>
  <c r="H2389" i="2" s="1"/>
  <c r="S2388" i="2"/>
  <c r="R2388" i="2"/>
  <c r="Q2388" i="2"/>
  <c r="P2388" i="2"/>
  <c r="O2388" i="2"/>
  <c r="G2388" i="2"/>
  <c r="H2388" i="2" s="1"/>
  <c r="S2387" i="2"/>
  <c r="R2387" i="2"/>
  <c r="Q2387" i="2"/>
  <c r="P2387" i="2"/>
  <c r="O2387" i="2"/>
  <c r="G2387" i="2"/>
  <c r="H2387" i="2" s="1"/>
  <c r="S2386" i="2"/>
  <c r="R2386" i="2"/>
  <c r="Q2386" i="2"/>
  <c r="P2386" i="2"/>
  <c r="O2386" i="2"/>
  <c r="G2386" i="2"/>
  <c r="H2386" i="2" s="1"/>
  <c r="S2385" i="2"/>
  <c r="R2385" i="2"/>
  <c r="Q2385" i="2"/>
  <c r="P2385" i="2"/>
  <c r="O2385" i="2"/>
  <c r="G2385" i="2"/>
  <c r="H2385" i="2" s="1"/>
  <c r="S2384" i="2"/>
  <c r="R2384" i="2"/>
  <c r="Q2384" i="2"/>
  <c r="P2384" i="2"/>
  <c r="O2384" i="2"/>
  <c r="G2384" i="2"/>
  <c r="H2384" i="2" s="1"/>
  <c r="G2383" i="2"/>
  <c r="S2382" i="2"/>
  <c r="R2382" i="2"/>
  <c r="Q2382" i="2"/>
  <c r="P2382" i="2"/>
  <c r="O2382" i="2"/>
  <c r="G2382" i="2"/>
  <c r="H2382" i="2" s="1"/>
  <c r="S2381" i="2"/>
  <c r="R2381" i="2"/>
  <c r="Q2381" i="2"/>
  <c r="P2381" i="2"/>
  <c r="O2381" i="2"/>
  <c r="G2381" i="2"/>
  <c r="H2381" i="2" s="1"/>
  <c r="S2380" i="2"/>
  <c r="R2380" i="2"/>
  <c r="Q2380" i="2"/>
  <c r="P2380" i="2"/>
  <c r="O2380" i="2"/>
  <c r="G2380" i="2"/>
  <c r="H2380" i="2" s="1"/>
  <c r="S2379" i="2"/>
  <c r="R2379" i="2"/>
  <c r="Q2379" i="2"/>
  <c r="P2379" i="2"/>
  <c r="O2379" i="2"/>
  <c r="G2379" i="2"/>
  <c r="H2379" i="2" s="1"/>
  <c r="S2378" i="2"/>
  <c r="R2378" i="2"/>
  <c r="Q2378" i="2"/>
  <c r="P2378" i="2"/>
  <c r="O2378" i="2"/>
  <c r="G2378" i="2"/>
  <c r="H2378" i="2" s="1"/>
  <c r="S2377" i="2"/>
  <c r="R2377" i="2"/>
  <c r="Q2377" i="2"/>
  <c r="P2377" i="2"/>
  <c r="O2377" i="2"/>
  <c r="G2377" i="2"/>
  <c r="H2377" i="2" s="1"/>
  <c r="S2376" i="2"/>
  <c r="R2376" i="2"/>
  <c r="Q2376" i="2"/>
  <c r="P2376" i="2"/>
  <c r="O2376" i="2"/>
  <c r="G2376" i="2"/>
  <c r="H2376" i="2" s="1"/>
  <c r="S2375" i="2"/>
  <c r="R2375" i="2"/>
  <c r="Q2375" i="2"/>
  <c r="P2375" i="2"/>
  <c r="O2375" i="2"/>
  <c r="G2375" i="2"/>
  <c r="H2375" i="2" s="1"/>
  <c r="S2374" i="2"/>
  <c r="R2374" i="2"/>
  <c r="Q2374" i="2"/>
  <c r="P2374" i="2"/>
  <c r="O2374" i="2"/>
  <c r="G2374" i="2"/>
  <c r="H2374" i="2" s="1"/>
  <c r="S2373" i="2"/>
  <c r="R2373" i="2"/>
  <c r="Q2373" i="2"/>
  <c r="P2373" i="2"/>
  <c r="O2373" i="2"/>
  <c r="G2373" i="2"/>
  <c r="H2373" i="2" s="1"/>
  <c r="S2372" i="2"/>
  <c r="R2372" i="2"/>
  <c r="Q2372" i="2"/>
  <c r="P2372" i="2"/>
  <c r="O2372" i="2"/>
  <c r="G2372" i="2"/>
  <c r="H2372" i="2" s="1"/>
  <c r="S2371" i="2"/>
  <c r="R2371" i="2"/>
  <c r="Q2371" i="2"/>
  <c r="P2371" i="2"/>
  <c r="O2371" i="2"/>
  <c r="G2371" i="2"/>
  <c r="H2371" i="2" s="1"/>
  <c r="S2370" i="2"/>
  <c r="R2370" i="2"/>
  <c r="Q2370" i="2"/>
  <c r="P2370" i="2"/>
  <c r="O2370" i="2"/>
  <c r="G2370" i="2"/>
  <c r="H2370" i="2" s="1"/>
  <c r="S2369" i="2"/>
  <c r="R2369" i="2"/>
  <c r="Q2369" i="2"/>
  <c r="P2369" i="2"/>
  <c r="O2369" i="2"/>
  <c r="G2369" i="2"/>
  <c r="H2369" i="2" s="1"/>
  <c r="S2368" i="2"/>
  <c r="R2368" i="2"/>
  <c r="Q2368" i="2"/>
  <c r="P2368" i="2"/>
  <c r="O2368" i="2"/>
  <c r="G2368" i="2"/>
  <c r="H2368" i="2" s="1"/>
  <c r="S2367" i="2"/>
  <c r="R2367" i="2"/>
  <c r="Q2367" i="2"/>
  <c r="P2367" i="2"/>
  <c r="O2367" i="2"/>
  <c r="G2367" i="2"/>
  <c r="H2367" i="2" s="1"/>
  <c r="S2366" i="2"/>
  <c r="R2366" i="2"/>
  <c r="Q2366" i="2"/>
  <c r="P2366" i="2"/>
  <c r="O2366" i="2"/>
  <c r="G2366" i="2"/>
  <c r="H2366" i="2" s="1"/>
  <c r="S2365" i="2"/>
  <c r="R2365" i="2"/>
  <c r="Q2365" i="2"/>
  <c r="P2365" i="2"/>
  <c r="O2365" i="2"/>
  <c r="G2365" i="2"/>
  <c r="H2365" i="2" s="1"/>
  <c r="S2364" i="2"/>
  <c r="R2364" i="2"/>
  <c r="Q2364" i="2"/>
  <c r="P2364" i="2"/>
  <c r="O2364" i="2"/>
  <c r="G2364" i="2"/>
  <c r="H2364" i="2" s="1"/>
  <c r="S2363" i="2"/>
  <c r="R2363" i="2"/>
  <c r="Q2363" i="2"/>
  <c r="P2363" i="2"/>
  <c r="O2363" i="2"/>
  <c r="G2363" i="2"/>
  <c r="H2363" i="2" s="1"/>
  <c r="S2362" i="2"/>
  <c r="R2362" i="2"/>
  <c r="Q2362" i="2"/>
  <c r="P2362" i="2"/>
  <c r="O2362" i="2"/>
  <c r="G2362" i="2"/>
  <c r="H2362" i="2" s="1"/>
  <c r="S2361" i="2"/>
  <c r="R2361" i="2"/>
  <c r="Q2361" i="2"/>
  <c r="P2361" i="2"/>
  <c r="O2361" i="2"/>
  <c r="G2361" i="2"/>
  <c r="H2361" i="2" s="1"/>
  <c r="S2360" i="2"/>
  <c r="R2360" i="2"/>
  <c r="Q2360" i="2"/>
  <c r="P2360" i="2"/>
  <c r="O2360" i="2"/>
  <c r="G2360" i="2"/>
  <c r="H2360" i="2" s="1"/>
  <c r="S2359" i="2"/>
  <c r="R2359" i="2"/>
  <c r="Q2359" i="2"/>
  <c r="P2359" i="2"/>
  <c r="O2359" i="2"/>
  <c r="G2359" i="2"/>
  <c r="H2359" i="2" s="1"/>
  <c r="S2358" i="2"/>
  <c r="R2358" i="2"/>
  <c r="Q2358" i="2"/>
  <c r="P2358" i="2"/>
  <c r="O2358" i="2"/>
  <c r="G2358" i="2"/>
  <c r="H2358" i="2" s="1"/>
  <c r="S2357" i="2"/>
  <c r="R2357" i="2"/>
  <c r="Q2357" i="2"/>
  <c r="P2357" i="2"/>
  <c r="O2357" i="2"/>
  <c r="G2357" i="2"/>
  <c r="H2357" i="2" s="1"/>
  <c r="S2356" i="2"/>
  <c r="R2356" i="2"/>
  <c r="Q2356" i="2"/>
  <c r="P2356" i="2"/>
  <c r="O2356" i="2"/>
  <c r="G2356" i="2"/>
  <c r="H2356" i="2" s="1"/>
  <c r="S2355" i="2"/>
  <c r="R2355" i="2"/>
  <c r="Q2355" i="2"/>
  <c r="P2355" i="2"/>
  <c r="O2355" i="2"/>
  <c r="G2355" i="2"/>
  <c r="H2355" i="2" s="1"/>
  <c r="S2354" i="2"/>
  <c r="R2354" i="2"/>
  <c r="Q2354" i="2"/>
  <c r="P2354" i="2"/>
  <c r="O2354" i="2"/>
  <c r="G2354" i="2"/>
  <c r="H2354" i="2" s="1"/>
  <c r="G2353" i="2"/>
  <c r="S2352" i="2"/>
  <c r="R2352" i="2"/>
  <c r="Q2352" i="2"/>
  <c r="P2352" i="2"/>
  <c r="O2352" i="2"/>
  <c r="G2352" i="2"/>
  <c r="H2352" i="2" s="1"/>
  <c r="S2351" i="2"/>
  <c r="R2351" i="2"/>
  <c r="Q2351" i="2"/>
  <c r="P2351" i="2"/>
  <c r="O2351" i="2"/>
  <c r="G2351" i="2"/>
  <c r="H2351" i="2" s="1"/>
  <c r="S2350" i="2"/>
  <c r="R2350" i="2"/>
  <c r="Q2350" i="2"/>
  <c r="P2350" i="2"/>
  <c r="O2350" i="2"/>
  <c r="G2350" i="2"/>
  <c r="H2350" i="2" s="1"/>
  <c r="S2349" i="2"/>
  <c r="R2349" i="2"/>
  <c r="Q2349" i="2"/>
  <c r="P2349" i="2"/>
  <c r="O2349" i="2"/>
  <c r="G2349" i="2"/>
  <c r="H2349" i="2" s="1"/>
  <c r="S2348" i="2"/>
  <c r="R2348" i="2"/>
  <c r="Q2348" i="2"/>
  <c r="P2348" i="2"/>
  <c r="O2348" i="2"/>
  <c r="G2348" i="2"/>
  <c r="H2348" i="2" s="1"/>
  <c r="S2347" i="2"/>
  <c r="R2347" i="2"/>
  <c r="Q2347" i="2"/>
  <c r="P2347" i="2"/>
  <c r="O2347" i="2"/>
  <c r="G2347" i="2"/>
  <c r="H2347" i="2" s="1"/>
  <c r="S2346" i="2"/>
  <c r="R2346" i="2"/>
  <c r="Q2346" i="2"/>
  <c r="P2346" i="2"/>
  <c r="O2346" i="2"/>
  <c r="G2346" i="2"/>
  <c r="H2346" i="2" s="1"/>
  <c r="S2345" i="2"/>
  <c r="R2345" i="2"/>
  <c r="Q2345" i="2"/>
  <c r="P2345" i="2"/>
  <c r="O2345" i="2"/>
  <c r="G2345" i="2"/>
  <c r="H2345" i="2" s="1"/>
  <c r="S2344" i="2"/>
  <c r="R2344" i="2"/>
  <c r="Q2344" i="2"/>
  <c r="P2344" i="2"/>
  <c r="O2344" i="2"/>
  <c r="G2344" i="2"/>
  <c r="H2344" i="2" s="1"/>
  <c r="S2343" i="2"/>
  <c r="R2343" i="2"/>
  <c r="Q2343" i="2"/>
  <c r="P2343" i="2"/>
  <c r="O2343" i="2"/>
  <c r="G2343" i="2"/>
  <c r="H2343" i="2" s="1"/>
  <c r="S2341" i="2"/>
  <c r="R2341" i="2"/>
  <c r="Q2341" i="2"/>
  <c r="P2341" i="2"/>
  <c r="O2341" i="2"/>
  <c r="G2341" i="2"/>
  <c r="H2341" i="2" s="1"/>
  <c r="S2340" i="2"/>
  <c r="R2340" i="2"/>
  <c r="Q2340" i="2"/>
  <c r="P2340" i="2"/>
  <c r="O2340" i="2"/>
  <c r="G2340" i="2"/>
  <c r="H2340" i="2" s="1"/>
  <c r="S2339" i="2"/>
  <c r="R2339" i="2"/>
  <c r="Q2339" i="2"/>
  <c r="P2339" i="2"/>
  <c r="O2339" i="2"/>
  <c r="G2339" i="2"/>
  <c r="H2339" i="2" s="1"/>
  <c r="S2338" i="2"/>
  <c r="R2338" i="2"/>
  <c r="Q2338" i="2"/>
  <c r="P2338" i="2"/>
  <c r="O2338" i="2"/>
  <c r="G2338" i="2"/>
  <c r="H2338" i="2" s="1"/>
  <c r="S2337" i="2"/>
  <c r="R2337" i="2"/>
  <c r="Q2337" i="2"/>
  <c r="P2337" i="2"/>
  <c r="O2337" i="2"/>
  <c r="G2337" i="2"/>
  <c r="H2337" i="2" s="1"/>
  <c r="S2335" i="2"/>
  <c r="R2335" i="2"/>
  <c r="Q2335" i="2"/>
  <c r="P2335" i="2"/>
  <c r="O2335" i="2"/>
  <c r="G2335" i="2"/>
  <c r="H2335" i="2" s="1"/>
  <c r="S2334" i="2"/>
  <c r="R2334" i="2"/>
  <c r="Q2334" i="2"/>
  <c r="P2334" i="2"/>
  <c r="O2334" i="2"/>
  <c r="G2334" i="2"/>
  <c r="H2334" i="2" s="1"/>
  <c r="S2333" i="2"/>
  <c r="R2333" i="2"/>
  <c r="Q2333" i="2"/>
  <c r="P2333" i="2"/>
  <c r="O2333" i="2"/>
  <c r="G2333" i="2"/>
  <c r="H2333" i="2" s="1"/>
  <c r="S2332" i="2"/>
  <c r="R2332" i="2"/>
  <c r="Q2332" i="2"/>
  <c r="P2332" i="2"/>
  <c r="O2332" i="2"/>
  <c r="G2332" i="2"/>
  <c r="H2332" i="2" s="1"/>
  <c r="S2331" i="2"/>
  <c r="R2331" i="2"/>
  <c r="Q2331" i="2"/>
  <c r="P2331" i="2"/>
  <c r="O2331" i="2"/>
  <c r="G2331" i="2"/>
  <c r="H2331" i="2" s="1"/>
  <c r="S2330" i="2"/>
  <c r="R2330" i="2"/>
  <c r="Q2330" i="2"/>
  <c r="P2330" i="2"/>
  <c r="O2330" i="2"/>
  <c r="G2330" i="2"/>
  <c r="H2330" i="2" s="1"/>
  <c r="S2329" i="2"/>
  <c r="R2329" i="2"/>
  <c r="Q2329" i="2"/>
  <c r="P2329" i="2"/>
  <c r="O2329" i="2"/>
  <c r="G2329" i="2"/>
  <c r="H2329" i="2" s="1"/>
  <c r="S2328" i="2"/>
  <c r="R2328" i="2"/>
  <c r="Q2328" i="2"/>
  <c r="P2328" i="2"/>
  <c r="O2328" i="2"/>
  <c r="G2328" i="2"/>
  <c r="H2328" i="2" s="1"/>
  <c r="S2327" i="2"/>
  <c r="R2327" i="2"/>
  <c r="Q2327" i="2"/>
  <c r="P2327" i="2"/>
  <c r="O2327" i="2"/>
  <c r="G2327" i="2"/>
  <c r="H2327" i="2" s="1"/>
  <c r="S2326" i="2"/>
  <c r="R2326" i="2"/>
  <c r="Q2326" i="2"/>
  <c r="P2326" i="2"/>
  <c r="O2326" i="2"/>
  <c r="G2326" i="2"/>
  <c r="H2326" i="2" s="1"/>
  <c r="S2325" i="2"/>
  <c r="R2325" i="2"/>
  <c r="Q2325" i="2"/>
  <c r="P2325" i="2"/>
  <c r="O2325" i="2"/>
  <c r="G2325" i="2"/>
  <c r="H2325" i="2" s="1"/>
  <c r="S2324" i="2"/>
  <c r="R2324" i="2"/>
  <c r="Q2324" i="2"/>
  <c r="P2324" i="2"/>
  <c r="O2324" i="2"/>
  <c r="G2324" i="2"/>
  <c r="H2324" i="2" s="1"/>
  <c r="S2323" i="2"/>
  <c r="R2323" i="2"/>
  <c r="Q2323" i="2"/>
  <c r="P2323" i="2"/>
  <c r="O2323" i="2"/>
  <c r="G2323" i="2"/>
  <c r="H2323" i="2" s="1"/>
  <c r="S2322" i="2"/>
  <c r="R2322" i="2"/>
  <c r="Q2322" i="2"/>
  <c r="P2322" i="2"/>
  <c r="O2322" i="2"/>
  <c r="G2322" i="2"/>
  <c r="H2322" i="2" s="1"/>
  <c r="S2321" i="2"/>
  <c r="R2321" i="2"/>
  <c r="Q2321" i="2"/>
  <c r="P2321" i="2"/>
  <c r="O2321" i="2"/>
  <c r="G2321" i="2"/>
  <c r="H2321" i="2" s="1"/>
  <c r="S2320" i="2"/>
  <c r="R2320" i="2"/>
  <c r="Q2320" i="2"/>
  <c r="P2320" i="2"/>
  <c r="O2320" i="2"/>
  <c r="G2320" i="2"/>
  <c r="H2320" i="2" s="1"/>
  <c r="S2319" i="2"/>
  <c r="R2319" i="2"/>
  <c r="Q2319" i="2"/>
  <c r="P2319" i="2"/>
  <c r="O2319" i="2"/>
  <c r="G2319" i="2"/>
  <c r="H2319" i="2" s="1"/>
  <c r="S2318" i="2"/>
  <c r="R2318" i="2"/>
  <c r="Q2318" i="2"/>
  <c r="P2318" i="2"/>
  <c r="O2318" i="2"/>
  <c r="G2318" i="2"/>
  <c r="H2318" i="2" s="1"/>
  <c r="S2317" i="2"/>
  <c r="R2317" i="2"/>
  <c r="Q2317" i="2"/>
  <c r="P2317" i="2"/>
  <c r="O2317" i="2"/>
  <c r="G2317" i="2"/>
  <c r="H2317" i="2" s="1"/>
  <c r="S2316" i="2"/>
  <c r="R2316" i="2"/>
  <c r="Q2316" i="2"/>
  <c r="P2316" i="2"/>
  <c r="O2316" i="2"/>
  <c r="G2316" i="2"/>
  <c r="H2316" i="2" s="1"/>
  <c r="S2315" i="2"/>
  <c r="R2315" i="2"/>
  <c r="Q2315" i="2"/>
  <c r="P2315" i="2"/>
  <c r="O2315" i="2"/>
  <c r="G2315" i="2"/>
  <c r="H2315" i="2" s="1"/>
  <c r="S2314" i="2"/>
  <c r="R2314" i="2"/>
  <c r="Q2314" i="2"/>
  <c r="P2314" i="2"/>
  <c r="O2314" i="2"/>
  <c r="G2314" i="2"/>
  <c r="H2314" i="2" s="1"/>
  <c r="S2313" i="2"/>
  <c r="R2313" i="2"/>
  <c r="Q2313" i="2"/>
  <c r="P2313" i="2"/>
  <c r="O2313" i="2"/>
  <c r="G2313" i="2"/>
  <c r="H2313" i="2" s="1"/>
  <c r="S2312" i="2"/>
  <c r="R2312" i="2"/>
  <c r="Q2312" i="2"/>
  <c r="P2312" i="2"/>
  <c r="O2312" i="2"/>
  <c r="G2312" i="2"/>
  <c r="H2312" i="2" s="1"/>
  <c r="S2311" i="2"/>
  <c r="R2311" i="2"/>
  <c r="Q2311" i="2"/>
  <c r="P2311" i="2"/>
  <c r="O2311" i="2"/>
  <c r="G2311" i="2"/>
  <c r="H2311" i="2" s="1"/>
  <c r="S2310" i="2"/>
  <c r="R2310" i="2"/>
  <c r="Q2310" i="2"/>
  <c r="P2310" i="2"/>
  <c r="O2310" i="2"/>
  <c r="G2310" i="2"/>
  <c r="H2310" i="2" s="1"/>
  <c r="S2309" i="2"/>
  <c r="R2309" i="2"/>
  <c r="Q2309" i="2"/>
  <c r="P2309" i="2"/>
  <c r="O2309" i="2"/>
  <c r="G2309" i="2"/>
  <c r="H2309" i="2" s="1"/>
  <c r="S2308" i="2"/>
  <c r="R2308" i="2"/>
  <c r="Q2308" i="2"/>
  <c r="P2308" i="2"/>
  <c r="O2308" i="2"/>
  <c r="G2308" i="2"/>
  <c r="H2308" i="2" s="1"/>
  <c r="S2307" i="2"/>
  <c r="R2307" i="2"/>
  <c r="Q2307" i="2"/>
  <c r="P2307" i="2"/>
  <c r="O2307" i="2"/>
  <c r="G2307" i="2"/>
  <c r="H2307" i="2" s="1"/>
  <c r="S2306" i="2"/>
  <c r="R2306" i="2"/>
  <c r="Q2306" i="2"/>
  <c r="P2306" i="2"/>
  <c r="O2306" i="2"/>
  <c r="G2306" i="2"/>
  <c r="H2306" i="2" s="1"/>
  <c r="S2305" i="2"/>
  <c r="R2305" i="2"/>
  <c r="Q2305" i="2"/>
  <c r="P2305" i="2"/>
  <c r="O2305" i="2"/>
  <c r="G2305" i="2"/>
  <c r="H2305" i="2" s="1"/>
  <c r="S2304" i="2"/>
  <c r="R2304" i="2"/>
  <c r="Q2304" i="2"/>
  <c r="P2304" i="2"/>
  <c r="O2304" i="2"/>
  <c r="G2304" i="2"/>
  <c r="H2304" i="2" s="1"/>
  <c r="S2303" i="2"/>
  <c r="R2303" i="2"/>
  <c r="Q2303" i="2"/>
  <c r="P2303" i="2"/>
  <c r="O2303" i="2"/>
  <c r="G2303" i="2"/>
  <c r="H2303" i="2" s="1"/>
  <c r="S2302" i="2"/>
  <c r="R2302" i="2"/>
  <c r="Q2302" i="2"/>
  <c r="P2302" i="2"/>
  <c r="O2302" i="2"/>
  <c r="G2302" i="2"/>
  <c r="H2302" i="2" s="1"/>
  <c r="S2301" i="2"/>
  <c r="R2301" i="2"/>
  <c r="Q2301" i="2"/>
  <c r="P2301" i="2"/>
  <c r="O2301" i="2"/>
  <c r="G2301" i="2"/>
  <c r="H2301" i="2" s="1"/>
  <c r="S2300" i="2"/>
  <c r="R2300" i="2"/>
  <c r="Q2300" i="2"/>
  <c r="P2300" i="2"/>
  <c r="O2300" i="2"/>
  <c r="G2300" i="2"/>
  <c r="H2300" i="2" s="1"/>
  <c r="S2299" i="2"/>
  <c r="R2299" i="2"/>
  <c r="Q2299" i="2"/>
  <c r="P2299" i="2"/>
  <c r="O2299" i="2"/>
  <c r="G2299" i="2"/>
  <c r="H2299" i="2" s="1"/>
  <c r="G2298" i="2"/>
  <c r="S2297" i="2"/>
  <c r="R2297" i="2"/>
  <c r="Q2297" i="2"/>
  <c r="P2297" i="2"/>
  <c r="O2297" i="2"/>
  <c r="G2297" i="2"/>
  <c r="H2297" i="2" s="1"/>
  <c r="S2295" i="2"/>
  <c r="R2295" i="2"/>
  <c r="Q2295" i="2"/>
  <c r="P2295" i="2"/>
  <c r="O2295" i="2"/>
  <c r="G2295" i="2"/>
  <c r="H2295" i="2" s="1"/>
  <c r="S2294" i="2"/>
  <c r="R2294" i="2"/>
  <c r="Q2294" i="2"/>
  <c r="P2294" i="2"/>
  <c r="O2294" i="2"/>
  <c r="G2294" i="2"/>
  <c r="H2294" i="2" s="1"/>
  <c r="S2293" i="2"/>
  <c r="R2293" i="2"/>
  <c r="Q2293" i="2"/>
  <c r="P2293" i="2"/>
  <c r="O2293" i="2"/>
  <c r="G2293" i="2"/>
  <c r="H2293" i="2" s="1"/>
  <c r="G2292" i="2"/>
  <c r="S2291" i="2"/>
  <c r="R2291" i="2"/>
  <c r="Q2291" i="2"/>
  <c r="P2291" i="2"/>
  <c r="O2291" i="2"/>
  <c r="G2291" i="2"/>
  <c r="H2291" i="2" s="1"/>
  <c r="S2290" i="2"/>
  <c r="R2290" i="2"/>
  <c r="Q2290" i="2"/>
  <c r="P2290" i="2"/>
  <c r="O2290" i="2"/>
  <c r="G2290" i="2"/>
  <c r="H2290" i="2" s="1"/>
  <c r="S2289" i="2"/>
  <c r="R2289" i="2"/>
  <c r="Q2289" i="2"/>
  <c r="P2289" i="2"/>
  <c r="O2289" i="2"/>
  <c r="G2289" i="2"/>
  <c r="H2289" i="2" s="1"/>
  <c r="S2288" i="2"/>
  <c r="R2288" i="2"/>
  <c r="Q2288" i="2"/>
  <c r="P2288" i="2"/>
  <c r="O2288" i="2"/>
  <c r="G2288" i="2"/>
  <c r="H2288" i="2" s="1"/>
  <c r="S2287" i="2"/>
  <c r="R2287" i="2"/>
  <c r="Q2287" i="2"/>
  <c r="P2287" i="2"/>
  <c r="O2287" i="2"/>
  <c r="G2287" i="2"/>
  <c r="H2287" i="2" s="1"/>
  <c r="S2286" i="2"/>
  <c r="R2286" i="2"/>
  <c r="Q2286" i="2"/>
  <c r="P2286" i="2"/>
  <c r="O2286" i="2"/>
  <c r="G2286" i="2"/>
  <c r="H2286" i="2" s="1"/>
  <c r="S2285" i="2"/>
  <c r="R2285" i="2"/>
  <c r="Q2285" i="2"/>
  <c r="P2285" i="2"/>
  <c r="O2285" i="2"/>
  <c r="G2285" i="2"/>
  <c r="H2285" i="2" s="1"/>
  <c r="S2284" i="2"/>
  <c r="R2284" i="2"/>
  <c r="Q2284" i="2"/>
  <c r="P2284" i="2"/>
  <c r="O2284" i="2"/>
  <c r="G2284" i="2"/>
  <c r="H2284" i="2" s="1"/>
  <c r="S2283" i="2"/>
  <c r="R2283" i="2"/>
  <c r="Q2283" i="2"/>
  <c r="P2283" i="2"/>
  <c r="O2283" i="2"/>
  <c r="G2283" i="2"/>
  <c r="H2283" i="2" s="1"/>
  <c r="S2282" i="2"/>
  <c r="R2282" i="2"/>
  <c r="Q2282" i="2"/>
  <c r="P2282" i="2"/>
  <c r="O2282" i="2"/>
  <c r="G2282" i="2"/>
  <c r="H2282" i="2" s="1"/>
  <c r="S2281" i="2"/>
  <c r="R2281" i="2"/>
  <c r="Q2281" i="2"/>
  <c r="P2281" i="2"/>
  <c r="O2281" i="2"/>
  <c r="G2281" i="2"/>
  <c r="H2281" i="2" s="1"/>
  <c r="S2280" i="2"/>
  <c r="R2280" i="2"/>
  <c r="Q2280" i="2"/>
  <c r="P2280" i="2"/>
  <c r="O2280" i="2"/>
  <c r="G2280" i="2"/>
  <c r="H2280" i="2" s="1"/>
  <c r="S2279" i="2"/>
  <c r="R2279" i="2"/>
  <c r="Q2279" i="2"/>
  <c r="P2279" i="2"/>
  <c r="O2279" i="2"/>
  <c r="G2279" i="2"/>
  <c r="H2279" i="2" s="1"/>
  <c r="S2278" i="2"/>
  <c r="R2278" i="2"/>
  <c r="Q2278" i="2"/>
  <c r="P2278" i="2"/>
  <c r="O2278" i="2"/>
  <c r="G2278" i="2"/>
  <c r="H2278" i="2" s="1"/>
  <c r="S2277" i="2"/>
  <c r="R2277" i="2"/>
  <c r="Q2277" i="2"/>
  <c r="P2277" i="2"/>
  <c r="O2277" i="2"/>
  <c r="G2277" i="2"/>
  <c r="H2277" i="2" s="1"/>
  <c r="S2276" i="2"/>
  <c r="R2276" i="2"/>
  <c r="Q2276" i="2"/>
  <c r="P2276" i="2"/>
  <c r="O2276" i="2"/>
  <c r="G2276" i="2"/>
  <c r="H2276" i="2" s="1"/>
  <c r="S2275" i="2"/>
  <c r="R2275" i="2"/>
  <c r="Q2275" i="2"/>
  <c r="P2275" i="2"/>
  <c r="O2275" i="2"/>
  <c r="G2275" i="2"/>
  <c r="H2275" i="2" s="1"/>
  <c r="S2274" i="2"/>
  <c r="R2274" i="2"/>
  <c r="Q2274" i="2"/>
  <c r="P2274" i="2"/>
  <c r="O2274" i="2"/>
  <c r="G2274" i="2"/>
  <c r="H2274" i="2" s="1"/>
  <c r="S2273" i="2"/>
  <c r="R2273" i="2"/>
  <c r="Q2273" i="2"/>
  <c r="P2273" i="2"/>
  <c r="O2273" i="2"/>
  <c r="G2273" i="2"/>
  <c r="H2273" i="2" s="1"/>
  <c r="S2272" i="2"/>
  <c r="R2272" i="2"/>
  <c r="Q2272" i="2"/>
  <c r="P2272" i="2"/>
  <c r="O2272" i="2"/>
  <c r="G2272" i="2"/>
  <c r="H2272" i="2" s="1"/>
  <c r="S2271" i="2"/>
  <c r="R2271" i="2"/>
  <c r="Q2271" i="2"/>
  <c r="P2271" i="2"/>
  <c r="O2271" i="2"/>
  <c r="G2271" i="2"/>
  <c r="H2271" i="2" s="1"/>
  <c r="S2270" i="2"/>
  <c r="R2270" i="2"/>
  <c r="Q2270" i="2"/>
  <c r="P2270" i="2"/>
  <c r="O2270" i="2"/>
  <c r="G2270" i="2"/>
  <c r="H2270" i="2" s="1"/>
  <c r="S2269" i="2"/>
  <c r="R2269" i="2"/>
  <c r="Q2269" i="2"/>
  <c r="P2269" i="2"/>
  <c r="O2269" i="2"/>
  <c r="G2269" i="2"/>
  <c r="H2269" i="2" s="1"/>
  <c r="S2268" i="2"/>
  <c r="R2268" i="2"/>
  <c r="Q2268" i="2"/>
  <c r="P2268" i="2"/>
  <c r="O2268" i="2"/>
  <c r="G2268" i="2"/>
  <c r="H2268" i="2" s="1"/>
  <c r="S2267" i="2"/>
  <c r="R2267" i="2"/>
  <c r="Q2267" i="2"/>
  <c r="P2267" i="2"/>
  <c r="O2267" i="2"/>
  <c r="G2267" i="2"/>
  <c r="H2267" i="2" s="1"/>
  <c r="S2266" i="2"/>
  <c r="R2266" i="2"/>
  <c r="Q2266" i="2"/>
  <c r="P2266" i="2"/>
  <c r="O2266" i="2"/>
  <c r="G2266" i="2"/>
  <c r="H2266" i="2" s="1"/>
  <c r="S2265" i="2"/>
  <c r="R2265" i="2"/>
  <c r="Q2265" i="2"/>
  <c r="P2265" i="2"/>
  <c r="O2265" i="2"/>
  <c r="G2265" i="2"/>
  <c r="H2265" i="2" s="1"/>
  <c r="S2264" i="2"/>
  <c r="R2264" i="2"/>
  <c r="Q2264" i="2"/>
  <c r="P2264" i="2"/>
  <c r="O2264" i="2"/>
  <c r="G2264" i="2"/>
  <c r="H2264" i="2" s="1"/>
  <c r="S2263" i="2"/>
  <c r="R2263" i="2"/>
  <c r="Q2263" i="2"/>
  <c r="P2263" i="2"/>
  <c r="O2263" i="2"/>
  <c r="G2263" i="2"/>
  <c r="H2263" i="2" s="1"/>
  <c r="S2262" i="2"/>
  <c r="R2262" i="2"/>
  <c r="Q2262" i="2"/>
  <c r="P2262" i="2"/>
  <c r="O2262" i="2"/>
  <c r="G2262" i="2"/>
  <c r="H2262" i="2" s="1"/>
  <c r="S2261" i="2"/>
  <c r="R2261" i="2"/>
  <c r="Q2261" i="2"/>
  <c r="P2261" i="2"/>
  <c r="O2261" i="2"/>
  <c r="G2261" i="2"/>
  <c r="H2261" i="2" s="1"/>
  <c r="S2260" i="2"/>
  <c r="R2260" i="2"/>
  <c r="Q2260" i="2"/>
  <c r="P2260" i="2"/>
  <c r="O2260" i="2"/>
  <c r="G2260" i="2"/>
  <c r="H2260" i="2" s="1"/>
  <c r="S2259" i="2"/>
  <c r="R2259" i="2"/>
  <c r="Q2259" i="2"/>
  <c r="P2259" i="2"/>
  <c r="O2259" i="2"/>
  <c r="G2259" i="2"/>
  <c r="H2259" i="2" s="1"/>
  <c r="S2258" i="2"/>
  <c r="R2258" i="2"/>
  <c r="Q2258" i="2"/>
  <c r="P2258" i="2"/>
  <c r="O2258" i="2"/>
  <c r="G2258" i="2"/>
  <c r="H2258" i="2" s="1"/>
  <c r="S2257" i="2"/>
  <c r="R2257" i="2"/>
  <c r="Q2257" i="2"/>
  <c r="P2257" i="2"/>
  <c r="O2257" i="2"/>
  <c r="G2257" i="2"/>
  <c r="H2257" i="2" s="1"/>
  <c r="S2256" i="2"/>
  <c r="R2256" i="2"/>
  <c r="Q2256" i="2"/>
  <c r="P2256" i="2"/>
  <c r="O2256" i="2"/>
  <c r="G2256" i="2"/>
  <c r="H2256" i="2" s="1"/>
  <c r="S2255" i="2"/>
  <c r="R2255" i="2"/>
  <c r="Q2255" i="2"/>
  <c r="P2255" i="2"/>
  <c r="O2255" i="2"/>
  <c r="G2255" i="2"/>
  <c r="H2255" i="2" s="1"/>
  <c r="S2254" i="2"/>
  <c r="R2254" i="2"/>
  <c r="Q2254" i="2"/>
  <c r="P2254" i="2"/>
  <c r="O2254" i="2"/>
  <c r="G2254" i="2"/>
  <c r="H2254" i="2" s="1"/>
  <c r="S2252" i="2"/>
  <c r="R2252" i="2"/>
  <c r="Q2252" i="2"/>
  <c r="P2252" i="2"/>
  <c r="O2252" i="2"/>
  <c r="G2252" i="2"/>
  <c r="H2252" i="2" s="1"/>
  <c r="S2251" i="2"/>
  <c r="R2251" i="2"/>
  <c r="Q2251" i="2"/>
  <c r="P2251" i="2"/>
  <c r="O2251" i="2"/>
  <c r="G2251" i="2"/>
  <c r="H2251" i="2" s="1"/>
  <c r="S2250" i="2"/>
  <c r="R2250" i="2"/>
  <c r="Q2250" i="2"/>
  <c r="P2250" i="2"/>
  <c r="O2250" i="2"/>
  <c r="G2250" i="2"/>
  <c r="H2250" i="2" s="1"/>
  <c r="S2249" i="2"/>
  <c r="R2249" i="2"/>
  <c r="Q2249" i="2"/>
  <c r="P2249" i="2"/>
  <c r="O2249" i="2"/>
  <c r="G2249" i="2"/>
  <c r="H2249" i="2" s="1"/>
  <c r="S2248" i="2"/>
  <c r="R2248" i="2"/>
  <c r="Q2248" i="2"/>
  <c r="P2248" i="2"/>
  <c r="O2248" i="2"/>
  <c r="G2248" i="2"/>
  <c r="H2248" i="2" s="1"/>
  <c r="S2247" i="2"/>
  <c r="R2247" i="2"/>
  <c r="Q2247" i="2"/>
  <c r="P2247" i="2"/>
  <c r="O2247" i="2"/>
  <c r="G2247" i="2"/>
  <c r="H2247" i="2" s="1"/>
  <c r="S2246" i="2"/>
  <c r="R2246" i="2"/>
  <c r="Q2246" i="2"/>
  <c r="P2246" i="2"/>
  <c r="O2246" i="2"/>
  <c r="G2246" i="2"/>
  <c r="H2246" i="2" s="1"/>
  <c r="S2245" i="2"/>
  <c r="R2245" i="2"/>
  <c r="Q2245" i="2"/>
  <c r="P2245" i="2"/>
  <c r="O2245" i="2"/>
  <c r="G2245" i="2"/>
  <c r="H2245" i="2" s="1"/>
  <c r="S2244" i="2"/>
  <c r="R2244" i="2"/>
  <c r="Q2244" i="2"/>
  <c r="P2244" i="2"/>
  <c r="O2244" i="2"/>
  <c r="G2244" i="2"/>
  <c r="H2244" i="2" s="1"/>
  <c r="S2243" i="2"/>
  <c r="R2243" i="2"/>
  <c r="Q2243" i="2"/>
  <c r="P2243" i="2"/>
  <c r="O2243" i="2"/>
  <c r="G2243" i="2"/>
  <c r="H2243" i="2" s="1"/>
  <c r="S2242" i="2"/>
  <c r="R2242" i="2"/>
  <c r="Q2242" i="2"/>
  <c r="P2242" i="2"/>
  <c r="O2242" i="2"/>
  <c r="G2242" i="2"/>
  <c r="H2242" i="2" s="1"/>
  <c r="S2241" i="2"/>
  <c r="R2241" i="2"/>
  <c r="Q2241" i="2"/>
  <c r="P2241" i="2"/>
  <c r="O2241" i="2"/>
  <c r="G2241" i="2"/>
  <c r="H2241" i="2" s="1"/>
  <c r="S2240" i="2"/>
  <c r="R2240" i="2"/>
  <c r="Q2240" i="2"/>
  <c r="P2240" i="2"/>
  <c r="O2240" i="2"/>
  <c r="G2240" i="2"/>
  <c r="H2240" i="2" s="1"/>
  <c r="S2239" i="2"/>
  <c r="R2239" i="2"/>
  <c r="Q2239" i="2"/>
  <c r="P2239" i="2"/>
  <c r="O2239" i="2"/>
  <c r="G2239" i="2"/>
  <c r="H2239" i="2" s="1"/>
  <c r="S2238" i="2"/>
  <c r="R2238" i="2"/>
  <c r="Q2238" i="2"/>
  <c r="P2238" i="2"/>
  <c r="O2238" i="2"/>
  <c r="G2238" i="2"/>
  <c r="H2238" i="2" s="1"/>
  <c r="S2237" i="2"/>
  <c r="R2237" i="2"/>
  <c r="Q2237" i="2"/>
  <c r="P2237" i="2"/>
  <c r="O2237" i="2"/>
  <c r="G2237" i="2"/>
  <c r="H2237" i="2" s="1"/>
  <c r="S2236" i="2"/>
  <c r="R2236" i="2"/>
  <c r="Q2236" i="2"/>
  <c r="P2236" i="2"/>
  <c r="O2236" i="2"/>
  <c r="G2236" i="2"/>
  <c r="H2236" i="2" s="1"/>
  <c r="S2235" i="2"/>
  <c r="R2235" i="2"/>
  <c r="Q2235" i="2"/>
  <c r="P2235" i="2"/>
  <c r="O2235" i="2"/>
  <c r="G2235" i="2"/>
  <c r="H2235" i="2" s="1"/>
  <c r="S2234" i="2"/>
  <c r="R2234" i="2"/>
  <c r="Q2234" i="2"/>
  <c r="P2234" i="2"/>
  <c r="O2234" i="2"/>
  <c r="G2234" i="2"/>
  <c r="H2234" i="2" s="1"/>
  <c r="S2233" i="2"/>
  <c r="R2233" i="2"/>
  <c r="Q2233" i="2"/>
  <c r="P2233" i="2"/>
  <c r="O2233" i="2"/>
  <c r="G2233" i="2"/>
  <c r="H2233" i="2" s="1"/>
  <c r="S2232" i="2"/>
  <c r="R2232" i="2"/>
  <c r="Q2232" i="2"/>
  <c r="P2232" i="2"/>
  <c r="O2232" i="2"/>
  <c r="G2232" i="2"/>
  <c r="H2232" i="2" s="1"/>
  <c r="S2231" i="2"/>
  <c r="R2231" i="2"/>
  <c r="Q2231" i="2"/>
  <c r="P2231" i="2"/>
  <c r="O2231" i="2"/>
  <c r="G2231" i="2"/>
  <c r="H2231" i="2" s="1"/>
  <c r="S2230" i="2"/>
  <c r="R2230" i="2"/>
  <c r="Q2230" i="2"/>
  <c r="P2230" i="2"/>
  <c r="O2230" i="2"/>
  <c r="G2230" i="2"/>
  <c r="H2230" i="2" s="1"/>
  <c r="S2229" i="2"/>
  <c r="R2229" i="2"/>
  <c r="Q2229" i="2"/>
  <c r="P2229" i="2"/>
  <c r="O2229" i="2"/>
  <c r="G2229" i="2"/>
  <c r="H2229" i="2" s="1"/>
  <c r="S2228" i="2"/>
  <c r="R2228" i="2"/>
  <c r="Q2228" i="2"/>
  <c r="P2228" i="2"/>
  <c r="O2228" i="2"/>
  <c r="G2228" i="2"/>
  <c r="H2228" i="2" s="1"/>
  <c r="S2227" i="2"/>
  <c r="R2227" i="2"/>
  <c r="Q2227" i="2"/>
  <c r="P2227" i="2"/>
  <c r="O2227" i="2"/>
  <c r="G2227" i="2"/>
  <c r="H2227" i="2" s="1"/>
  <c r="S2226" i="2"/>
  <c r="R2226" i="2"/>
  <c r="Q2226" i="2"/>
  <c r="P2226" i="2"/>
  <c r="O2226" i="2"/>
  <c r="G2226" i="2"/>
  <c r="H2226" i="2" s="1"/>
  <c r="S2225" i="2"/>
  <c r="R2225" i="2"/>
  <c r="Q2225" i="2"/>
  <c r="P2225" i="2"/>
  <c r="O2225" i="2"/>
  <c r="G2225" i="2"/>
  <c r="H2225" i="2" s="1"/>
  <c r="S2224" i="2"/>
  <c r="R2224" i="2"/>
  <c r="Q2224" i="2"/>
  <c r="P2224" i="2"/>
  <c r="O2224" i="2"/>
  <c r="G2224" i="2"/>
  <c r="H2224" i="2" s="1"/>
  <c r="S2223" i="2"/>
  <c r="R2223" i="2"/>
  <c r="Q2223" i="2"/>
  <c r="P2223" i="2"/>
  <c r="O2223" i="2"/>
  <c r="G2223" i="2"/>
  <c r="H2223" i="2" s="1"/>
  <c r="S2222" i="2"/>
  <c r="R2222" i="2"/>
  <c r="Q2222" i="2"/>
  <c r="P2222" i="2"/>
  <c r="O2222" i="2"/>
  <c r="G2222" i="2"/>
  <c r="H2222" i="2" s="1"/>
  <c r="S2221" i="2"/>
  <c r="R2221" i="2"/>
  <c r="Q2221" i="2"/>
  <c r="P2221" i="2"/>
  <c r="O2221" i="2"/>
  <c r="G2221" i="2"/>
  <c r="H2221" i="2" s="1"/>
  <c r="S2220" i="2"/>
  <c r="R2220" i="2"/>
  <c r="Q2220" i="2"/>
  <c r="P2220" i="2"/>
  <c r="O2220" i="2"/>
  <c r="G2220" i="2"/>
  <c r="H2220" i="2" s="1"/>
  <c r="S2219" i="2"/>
  <c r="R2219" i="2"/>
  <c r="Q2219" i="2"/>
  <c r="P2219" i="2"/>
  <c r="O2219" i="2"/>
  <c r="G2219" i="2"/>
  <c r="H2219" i="2" s="1"/>
  <c r="S2218" i="2"/>
  <c r="R2218" i="2"/>
  <c r="Q2218" i="2"/>
  <c r="P2218" i="2"/>
  <c r="O2218" i="2"/>
  <c r="G2218" i="2"/>
  <c r="H2218" i="2" s="1"/>
  <c r="S2217" i="2"/>
  <c r="R2217" i="2"/>
  <c r="Q2217" i="2"/>
  <c r="P2217" i="2"/>
  <c r="O2217" i="2"/>
  <c r="G2217" i="2"/>
  <c r="H2217" i="2" s="1"/>
  <c r="G2216" i="2"/>
  <c r="S2215" i="2"/>
  <c r="R2215" i="2"/>
  <c r="Q2215" i="2"/>
  <c r="P2215" i="2"/>
  <c r="O2215" i="2"/>
  <c r="G2215" i="2"/>
  <c r="H2215" i="2" s="1"/>
  <c r="S2214" i="2"/>
  <c r="R2214" i="2"/>
  <c r="Q2214" i="2"/>
  <c r="P2214" i="2"/>
  <c r="O2214" i="2"/>
  <c r="G2214" i="2"/>
  <c r="H2214" i="2" s="1"/>
  <c r="S2213" i="2"/>
  <c r="R2213" i="2"/>
  <c r="Q2213" i="2"/>
  <c r="P2213" i="2"/>
  <c r="O2213" i="2"/>
  <c r="G2213" i="2"/>
  <c r="H2213" i="2" s="1"/>
  <c r="S2212" i="2"/>
  <c r="R2212" i="2"/>
  <c r="Q2212" i="2"/>
  <c r="P2212" i="2"/>
  <c r="O2212" i="2"/>
  <c r="G2212" i="2"/>
  <c r="H2212" i="2" s="1"/>
  <c r="S2211" i="2"/>
  <c r="R2211" i="2"/>
  <c r="Q2211" i="2"/>
  <c r="P2211" i="2"/>
  <c r="O2211" i="2"/>
  <c r="G2211" i="2"/>
  <c r="H2211" i="2" s="1"/>
  <c r="S2210" i="2"/>
  <c r="R2210" i="2"/>
  <c r="Q2210" i="2"/>
  <c r="P2210" i="2"/>
  <c r="O2210" i="2"/>
  <c r="G2210" i="2"/>
  <c r="H2210" i="2" s="1"/>
  <c r="S2209" i="2"/>
  <c r="R2209" i="2"/>
  <c r="Q2209" i="2"/>
  <c r="P2209" i="2"/>
  <c r="O2209" i="2"/>
  <c r="G2209" i="2"/>
  <c r="H2209" i="2" s="1"/>
  <c r="S2208" i="2"/>
  <c r="R2208" i="2"/>
  <c r="Q2208" i="2"/>
  <c r="P2208" i="2"/>
  <c r="O2208" i="2"/>
  <c r="G2208" i="2"/>
  <c r="H2208" i="2" s="1"/>
  <c r="S2207" i="2"/>
  <c r="R2207" i="2"/>
  <c r="Q2207" i="2"/>
  <c r="P2207" i="2"/>
  <c r="O2207" i="2"/>
  <c r="G2207" i="2"/>
  <c r="H2207" i="2" s="1"/>
  <c r="S2205" i="2"/>
  <c r="R2205" i="2"/>
  <c r="Q2205" i="2"/>
  <c r="P2205" i="2"/>
  <c r="O2205" i="2"/>
  <c r="G2205" i="2"/>
  <c r="H2205" i="2" s="1"/>
  <c r="S2204" i="2"/>
  <c r="R2204" i="2"/>
  <c r="Q2204" i="2"/>
  <c r="P2204" i="2"/>
  <c r="O2204" i="2"/>
  <c r="G2204" i="2"/>
  <c r="H2204" i="2" s="1"/>
  <c r="S2203" i="2"/>
  <c r="R2203" i="2"/>
  <c r="Q2203" i="2"/>
  <c r="P2203" i="2"/>
  <c r="O2203" i="2"/>
  <c r="G2203" i="2"/>
  <c r="H2203" i="2" s="1"/>
  <c r="S2202" i="2"/>
  <c r="R2202" i="2"/>
  <c r="Q2202" i="2"/>
  <c r="P2202" i="2"/>
  <c r="O2202" i="2"/>
  <c r="G2202" i="2"/>
  <c r="H2202" i="2" s="1"/>
  <c r="S2201" i="2"/>
  <c r="R2201" i="2"/>
  <c r="Q2201" i="2"/>
  <c r="P2201" i="2"/>
  <c r="O2201" i="2"/>
  <c r="G2201" i="2"/>
  <c r="H2201" i="2" s="1"/>
  <c r="S2200" i="2"/>
  <c r="R2200" i="2"/>
  <c r="Q2200" i="2"/>
  <c r="P2200" i="2"/>
  <c r="O2200" i="2"/>
  <c r="G2200" i="2"/>
  <c r="H2200" i="2" s="1"/>
  <c r="S2199" i="2"/>
  <c r="R2199" i="2"/>
  <c r="Q2199" i="2"/>
  <c r="P2199" i="2"/>
  <c r="O2199" i="2"/>
  <c r="G2199" i="2"/>
  <c r="H2199" i="2" s="1"/>
  <c r="S2198" i="2"/>
  <c r="R2198" i="2"/>
  <c r="Q2198" i="2"/>
  <c r="P2198" i="2"/>
  <c r="O2198" i="2"/>
  <c r="G2198" i="2"/>
  <c r="H2198" i="2" s="1"/>
  <c r="S2197" i="2"/>
  <c r="R2197" i="2"/>
  <c r="Q2197" i="2"/>
  <c r="P2197" i="2"/>
  <c r="O2197" i="2"/>
  <c r="G2197" i="2"/>
  <c r="H2197" i="2" s="1"/>
  <c r="S2196" i="2"/>
  <c r="R2196" i="2"/>
  <c r="Q2196" i="2"/>
  <c r="P2196" i="2"/>
  <c r="O2196" i="2"/>
  <c r="G2196" i="2"/>
  <c r="H2196" i="2" s="1"/>
  <c r="S2195" i="2"/>
  <c r="R2195" i="2"/>
  <c r="Q2195" i="2"/>
  <c r="P2195" i="2"/>
  <c r="O2195" i="2"/>
  <c r="G2195" i="2"/>
  <c r="H2195" i="2" s="1"/>
  <c r="S2194" i="2"/>
  <c r="R2194" i="2"/>
  <c r="Q2194" i="2"/>
  <c r="P2194" i="2"/>
  <c r="O2194" i="2"/>
  <c r="G2194" i="2"/>
  <c r="H2194" i="2" s="1"/>
  <c r="S2193" i="2"/>
  <c r="R2193" i="2"/>
  <c r="Q2193" i="2"/>
  <c r="P2193" i="2"/>
  <c r="O2193" i="2"/>
  <c r="G2193" i="2"/>
  <c r="H2193" i="2" s="1"/>
  <c r="S2192" i="2"/>
  <c r="R2192" i="2"/>
  <c r="Q2192" i="2"/>
  <c r="P2192" i="2"/>
  <c r="O2192" i="2"/>
  <c r="G2192" i="2"/>
  <c r="H2192" i="2" s="1"/>
  <c r="S2191" i="2"/>
  <c r="R2191" i="2"/>
  <c r="Q2191" i="2"/>
  <c r="P2191" i="2"/>
  <c r="O2191" i="2"/>
  <c r="G2191" i="2"/>
  <c r="H2191" i="2" s="1"/>
  <c r="S2190" i="2"/>
  <c r="R2190" i="2"/>
  <c r="Q2190" i="2"/>
  <c r="P2190" i="2"/>
  <c r="O2190" i="2"/>
  <c r="G2190" i="2"/>
  <c r="H2190" i="2" s="1"/>
  <c r="S2189" i="2"/>
  <c r="R2189" i="2"/>
  <c r="Q2189" i="2"/>
  <c r="P2189" i="2"/>
  <c r="O2189" i="2"/>
  <c r="G2189" i="2"/>
  <c r="H2189" i="2" s="1"/>
  <c r="S2188" i="2"/>
  <c r="R2188" i="2"/>
  <c r="Q2188" i="2"/>
  <c r="P2188" i="2"/>
  <c r="O2188" i="2"/>
  <c r="G2188" i="2"/>
  <c r="H2188" i="2" s="1"/>
  <c r="S2187" i="2"/>
  <c r="R2187" i="2"/>
  <c r="Q2187" i="2"/>
  <c r="P2187" i="2"/>
  <c r="O2187" i="2"/>
  <c r="G2187" i="2"/>
  <c r="H2187" i="2" s="1"/>
  <c r="S2186" i="2"/>
  <c r="R2186" i="2"/>
  <c r="Q2186" i="2"/>
  <c r="P2186" i="2"/>
  <c r="O2186" i="2"/>
  <c r="G2186" i="2"/>
  <c r="H2186" i="2" s="1"/>
  <c r="G2185" i="2"/>
  <c r="S2184" i="2"/>
  <c r="R2184" i="2"/>
  <c r="Q2184" i="2"/>
  <c r="P2184" i="2"/>
  <c r="O2184" i="2"/>
  <c r="G2184" i="2"/>
  <c r="H2184" i="2" s="1"/>
  <c r="S2183" i="2"/>
  <c r="R2183" i="2"/>
  <c r="Q2183" i="2"/>
  <c r="P2183" i="2"/>
  <c r="O2183" i="2"/>
  <c r="G2183" i="2"/>
  <c r="H2183" i="2" s="1"/>
  <c r="S2182" i="2"/>
  <c r="R2182" i="2"/>
  <c r="Q2182" i="2"/>
  <c r="P2182" i="2"/>
  <c r="O2182" i="2"/>
  <c r="G2182" i="2"/>
  <c r="H2182" i="2" s="1"/>
  <c r="S2181" i="2"/>
  <c r="R2181" i="2"/>
  <c r="Q2181" i="2"/>
  <c r="P2181" i="2"/>
  <c r="O2181" i="2"/>
  <c r="G2181" i="2"/>
  <c r="H2181" i="2" s="1"/>
  <c r="S2180" i="2"/>
  <c r="R2180" i="2"/>
  <c r="Q2180" i="2"/>
  <c r="P2180" i="2"/>
  <c r="O2180" i="2"/>
  <c r="G2180" i="2"/>
  <c r="H2180" i="2" s="1"/>
  <c r="S2179" i="2"/>
  <c r="R2179" i="2"/>
  <c r="Q2179" i="2"/>
  <c r="P2179" i="2"/>
  <c r="O2179" i="2"/>
  <c r="G2179" i="2"/>
  <c r="H2179" i="2" s="1"/>
  <c r="S2178" i="2"/>
  <c r="R2178" i="2"/>
  <c r="Q2178" i="2"/>
  <c r="P2178" i="2"/>
  <c r="O2178" i="2"/>
  <c r="G2178" i="2"/>
  <c r="H2178" i="2" s="1"/>
  <c r="S2177" i="2"/>
  <c r="R2177" i="2"/>
  <c r="Q2177" i="2"/>
  <c r="P2177" i="2"/>
  <c r="O2177" i="2"/>
  <c r="G2177" i="2"/>
  <c r="H2177" i="2" s="1"/>
  <c r="S2176" i="2"/>
  <c r="R2176" i="2"/>
  <c r="Q2176" i="2"/>
  <c r="P2176" i="2"/>
  <c r="O2176" i="2"/>
  <c r="G2176" i="2"/>
  <c r="H2176" i="2" s="1"/>
  <c r="S2175" i="2"/>
  <c r="R2175" i="2"/>
  <c r="Q2175" i="2"/>
  <c r="P2175" i="2"/>
  <c r="O2175" i="2"/>
  <c r="G2175" i="2"/>
  <c r="H2175" i="2" s="1"/>
  <c r="S2174" i="2"/>
  <c r="R2174" i="2"/>
  <c r="Q2174" i="2"/>
  <c r="P2174" i="2"/>
  <c r="O2174" i="2"/>
  <c r="G2174" i="2"/>
  <c r="H2174" i="2" s="1"/>
  <c r="S2173" i="2"/>
  <c r="R2173" i="2"/>
  <c r="Q2173" i="2"/>
  <c r="P2173" i="2"/>
  <c r="O2173" i="2"/>
  <c r="G2173" i="2"/>
  <c r="H2173" i="2" s="1"/>
  <c r="S2172" i="2"/>
  <c r="R2172" i="2"/>
  <c r="Q2172" i="2"/>
  <c r="P2172" i="2"/>
  <c r="O2172" i="2"/>
  <c r="G2172" i="2"/>
  <c r="H2172" i="2" s="1"/>
  <c r="S2171" i="2"/>
  <c r="R2171" i="2"/>
  <c r="Q2171" i="2"/>
  <c r="P2171" i="2"/>
  <c r="O2171" i="2"/>
  <c r="G2171" i="2"/>
  <c r="H2171" i="2" s="1"/>
  <c r="S2170" i="2"/>
  <c r="R2170" i="2"/>
  <c r="Q2170" i="2"/>
  <c r="P2170" i="2"/>
  <c r="O2170" i="2"/>
  <c r="G2170" i="2"/>
  <c r="H2170" i="2" s="1"/>
  <c r="S2169" i="2"/>
  <c r="R2169" i="2"/>
  <c r="Q2169" i="2"/>
  <c r="P2169" i="2"/>
  <c r="O2169" i="2"/>
  <c r="G2169" i="2"/>
  <c r="H2169" i="2" s="1"/>
  <c r="S2168" i="2"/>
  <c r="R2168" i="2"/>
  <c r="Q2168" i="2"/>
  <c r="P2168" i="2"/>
  <c r="O2168" i="2"/>
  <c r="G2168" i="2"/>
  <c r="H2168" i="2" s="1"/>
  <c r="S2167" i="2"/>
  <c r="R2167" i="2"/>
  <c r="Q2167" i="2"/>
  <c r="P2167" i="2"/>
  <c r="O2167" i="2"/>
  <c r="G2167" i="2"/>
  <c r="H2167" i="2" s="1"/>
  <c r="S2165" i="2"/>
  <c r="R2165" i="2"/>
  <c r="Q2165" i="2"/>
  <c r="P2165" i="2"/>
  <c r="O2165" i="2"/>
  <c r="G2165" i="2"/>
  <c r="H2165" i="2" s="1"/>
  <c r="S2164" i="2"/>
  <c r="R2164" i="2"/>
  <c r="Q2164" i="2"/>
  <c r="P2164" i="2"/>
  <c r="O2164" i="2"/>
  <c r="G2164" i="2"/>
  <c r="H2164" i="2" s="1"/>
  <c r="S2163" i="2"/>
  <c r="R2163" i="2"/>
  <c r="Q2163" i="2"/>
  <c r="P2163" i="2"/>
  <c r="O2163" i="2"/>
  <c r="G2163" i="2"/>
  <c r="H2163" i="2" s="1"/>
  <c r="S2162" i="2"/>
  <c r="R2162" i="2"/>
  <c r="Q2162" i="2"/>
  <c r="P2162" i="2"/>
  <c r="O2162" i="2"/>
  <c r="G2162" i="2"/>
  <c r="H2162" i="2" s="1"/>
  <c r="G2161" i="2"/>
  <c r="S2160" i="2"/>
  <c r="R2160" i="2"/>
  <c r="Q2160" i="2"/>
  <c r="P2160" i="2"/>
  <c r="O2160" i="2"/>
  <c r="G2160" i="2"/>
  <c r="H2160" i="2" s="1"/>
  <c r="S2159" i="2"/>
  <c r="R2159" i="2"/>
  <c r="Q2159" i="2"/>
  <c r="P2159" i="2"/>
  <c r="O2159" i="2"/>
  <c r="G2159" i="2"/>
  <c r="H2159" i="2" s="1"/>
  <c r="S2158" i="2"/>
  <c r="R2158" i="2"/>
  <c r="Q2158" i="2"/>
  <c r="P2158" i="2"/>
  <c r="O2158" i="2"/>
  <c r="G2158" i="2"/>
  <c r="H2158" i="2" s="1"/>
  <c r="S2157" i="2"/>
  <c r="R2157" i="2"/>
  <c r="Q2157" i="2"/>
  <c r="P2157" i="2"/>
  <c r="O2157" i="2"/>
  <c r="G2157" i="2"/>
  <c r="H2157" i="2" s="1"/>
  <c r="S2156" i="2"/>
  <c r="R2156" i="2"/>
  <c r="Q2156" i="2"/>
  <c r="P2156" i="2"/>
  <c r="O2156" i="2"/>
  <c r="G2156" i="2"/>
  <c r="H2156" i="2" s="1"/>
  <c r="S2155" i="2"/>
  <c r="R2155" i="2"/>
  <c r="Q2155" i="2"/>
  <c r="P2155" i="2"/>
  <c r="O2155" i="2"/>
  <c r="G2155" i="2"/>
  <c r="H2155" i="2" s="1"/>
  <c r="S2154" i="2"/>
  <c r="R2154" i="2"/>
  <c r="Q2154" i="2"/>
  <c r="P2154" i="2"/>
  <c r="O2154" i="2"/>
  <c r="G2154" i="2"/>
  <c r="H2154" i="2" s="1"/>
  <c r="S2153" i="2"/>
  <c r="R2153" i="2"/>
  <c r="Q2153" i="2"/>
  <c r="P2153" i="2"/>
  <c r="O2153" i="2"/>
  <c r="G2153" i="2"/>
  <c r="H2153" i="2" s="1"/>
  <c r="S2152" i="2"/>
  <c r="R2152" i="2"/>
  <c r="Q2152" i="2"/>
  <c r="P2152" i="2"/>
  <c r="O2152" i="2"/>
  <c r="G2152" i="2"/>
  <c r="H2152" i="2" s="1"/>
  <c r="S2151" i="2"/>
  <c r="R2151" i="2"/>
  <c r="Q2151" i="2"/>
  <c r="P2151" i="2"/>
  <c r="O2151" i="2"/>
  <c r="G2151" i="2"/>
  <c r="H2151" i="2" s="1"/>
  <c r="S2150" i="2"/>
  <c r="R2150" i="2"/>
  <c r="Q2150" i="2"/>
  <c r="P2150" i="2"/>
  <c r="O2150" i="2"/>
  <c r="G2150" i="2"/>
  <c r="H2150" i="2" s="1"/>
  <c r="S2149" i="2"/>
  <c r="R2149" i="2"/>
  <c r="Q2149" i="2"/>
  <c r="P2149" i="2"/>
  <c r="O2149" i="2"/>
  <c r="G2149" i="2"/>
  <c r="H2149" i="2" s="1"/>
  <c r="S2148" i="2"/>
  <c r="R2148" i="2"/>
  <c r="Q2148" i="2"/>
  <c r="P2148" i="2"/>
  <c r="O2148" i="2"/>
  <c r="G2148" i="2"/>
  <c r="H2148" i="2" s="1"/>
  <c r="S2147" i="2"/>
  <c r="R2147" i="2"/>
  <c r="Q2147" i="2"/>
  <c r="P2147" i="2"/>
  <c r="O2147" i="2"/>
  <c r="G2147" i="2"/>
  <c r="H2147" i="2" s="1"/>
  <c r="S2146" i="2"/>
  <c r="R2146" i="2"/>
  <c r="Q2146" i="2"/>
  <c r="P2146" i="2"/>
  <c r="O2146" i="2"/>
  <c r="G2146" i="2"/>
  <c r="H2146" i="2" s="1"/>
  <c r="S2145" i="2"/>
  <c r="R2145" i="2"/>
  <c r="Q2145" i="2"/>
  <c r="P2145" i="2"/>
  <c r="O2145" i="2"/>
  <c r="G2145" i="2"/>
  <c r="H2145" i="2" s="1"/>
  <c r="S2144" i="2"/>
  <c r="R2144" i="2"/>
  <c r="Q2144" i="2"/>
  <c r="P2144" i="2"/>
  <c r="O2144" i="2"/>
  <c r="G2144" i="2"/>
  <c r="H2144" i="2" s="1"/>
  <c r="S2143" i="2"/>
  <c r="R2143" i="2"/>
  <c r="Q2143" i="2"/>
  <c r="P2143" i="2"/>
  <c r="O2143" i="2"/>
  <c r="G2143" i="2"/>
  <c r="H2143" i="2" s="1"/>
  <c r="S2142" i="2"/>
  <c r="R2142" i="2"/>
  <c r="Q2142" i="2"/>
  <c r="P2142" i="2"/>
  <c r="O2142" i="2"/>
  <c r="G2142" i="2"/>
  <c r="H2142" i="2" s="1"/>
  <c r="S2141" i="2"/>
  <c r="R2141" i="2"/>
  <c r="Q2141" i="2"/>
  <c r="P2141" i="2"/>
  <c r="O2141" i="2"/>
  <c r="G2141" i="2"/>
  <c r="H2141" i="2" s="1"/>
  <c r="S2140" i="2"/>
  <c r="R2140" i="2"/>
  <c r="Q2140" i="2"/>
  <c r="P2140" i="2"/>
  <c r="O2140" i="2"/>
  <c r="G2140" i="2"/>
  <c r="H2140" i="2" s="1"/>
  <c r="S2139" i="2"/>
  <c r="R2139" i="2"/>
  <c r="Q2139" i="2"/>
  <c r="P2139" i="2"/>
  <c r="O2139" i="2"/>
  <c r="G2139" i="2"/>
  <c r="H2139" i="2" s="1"/>
  <c r="G2138" i="2"/>
  <c r="S2137" i="2"/>
  <c r="R2137" i="2"/>
  <c r="Q2137" i="2"/>
  <c r="P2137" i="2"/>
  <c r="O2137" i="2"/>
  <c r="G2137" i="2"/>
  <c r="H2137" i="2" s="1"/>
  <c r="S2136" i="2"/>
  <c r="R2136" i="2"/>
  <c r="Q2136" i="2"/>
  <c r="P2136" i="2"/>
  <c r="O2136" i="2"/>
  <c r="G2136" i="2"/>
  <c r="H2136" i="2" s="1"/>
  <c r="S2135" i="2"/>
  <c r="R2135" i="2"/>
  <c r="Q2135" i="2"/>
  <c r="P2135" i="2"/>
  <c r="O2135" i="2"/>
  <c r="G2135" i="2"/>
  <c r="H2135" i="2" s="1"/>
  <c r="S2134" i="2"/>
  <c r="R2134" i="2"/>
  <c r="Q2134" i="2"/>
  <c r="P2134" i="2"/>
  <c r="O2134" i="2"/>
  <c r="G2134" i="2"/>
  <c r="H2134" i="2" s="1"/>
  <c r="S2133" i="2"/>
  <c r="R2133" i="2"/>
  <c r="Q2133" i="2"/>
  <c r="P2133" i="2"/>
  <c r="O2133" i="2"/>
  <c r="G2133" i="2"/>
  <c r="H2133" i="2" s="1"/>
  <c r="G2132" i="2"/>
  <c r="S2131" i="2"/>
  <c r="R2131" i="2"/>
  <c r="Q2131" i="2"/>
  <c r="P2131" i="2"/>
  <c r="O2131" i="2"/>
  <c r="G2131" i="2"/>
  <c r="H2131" i="2" s="1"/>
  <c r="S2130" i="2"/>
  <c r="R2130" i="2"/>
  <c r="Q2130" i="2"/>
  <c r="P2130" i="2"/>
  <c r="O2130" i="2"/>
  <c r="G2130" i="2"/>
  <c r="H2130" i="2" s="1"/>
  <c r="S2129" i="2"/>
  <c r="R2129" i="2"/>
  <c r="Q2129" i="2"/>
  <c r="P2129" i="2"/>
  <c r="O2129" i="2"/>
  <c r="G2129" i="2"/>
  <c r="H2129" i="2" s="1"/>
  <c r="S2128" i="2"/>
  <c r="R2128" i="2"/>
  <c r="Q2128" i="2"/>
  <c r="P2128" i="2"/>
  <c r="O2128" i="2"/>
  <c r="G2128" i="2"/>
  <c r="H2128" i="2" s="1"/>
  <c r="S2127" i="2"/>
  <c r="R2127" i="2"/>
  <c r="Q2127" i="2"/>
  <c r="P2127" i="2"/>
  <c r="O2127" i="2"/>
  <c r="G2127" i="2"/>
  <c r="H2127" i="2" s="1"/>
  <c r="S2126" i="2"/>
  <c r="R2126" i="2"/>
  <c r="Q2126" i="2"/>
  <c r="P2126" i="2"/>
  <c r="O2126" i="2"/>
  <c r="G2126" i="2"/>
  <c r="H2126" i="2" s="1"/>
  <c r="S2125" i="2"/>
  <c r="R2125" i="2"/>
  <c r="Q2125" i="2"/>
  <c r="P2125" i="2"/>
  <c r="O2125" i="2"/>
  <c r="G2125" i="2"/>
  <c r="H2125" i="2" s="1"/>
  <c r="S2124" i="2"/>
  <c r="R2124" i="2"/>
  <c r="Q2124" i="2"/>
  <c r="P2124" i="2"/>
  <c r="O2124" i="2"/>
  <c r="G2124" i="2"/>
  <c r="H2124" i="2" s="1"/>
  <c r="S2123" i="2"/>
  <c r="R2123" i="2"/>
  <c r="Q2123" i="2"/>
  <c r="P2123" i="2"/>
  <c r="O2123" i="2"/>
  <c r="G2123" i="2"/>
  <c r="H2123" i="2" s="1"/>
  <c r="S2122" i="2"/>
  <c r="R2122" i="2"/>
  <c r="Q2122" i="2"/>
  <c r="P2122" i="2"/>
  <c r="O2122" i="2"/>
  <c r="G2122" i="2"/>
  <c r="H2122" i="2" s="1"/>
  <c r="S2121" i="2"/>
  <c r="R2121" i="2"/>
  <c r="Q2121" i="2"/>
  <c r="P2121" i="2"/>
  <c r="O2121" i="2"/>
  <c r="G2121" i="2"/>
  <c r="H2121" i="2" s="1"/>
  <c r="S2120" i="2"/>
  <c r="R2120" i="2"/>
  <c r="Q2120" i="2"/>
  <c r="P2120" i="2"/>
  <c r="O2120" i="2"/>
  <c r="G2120" i="2"/>
  <c r="H2120" i="2" s="1"/>
  <c r="S2119" i="2"/>
  <c r="R2119" i="2"/>
  <c r="Q2119" i="2"/>
  <c r="P2119" i="2"/>
  <c r="O2119" i="2"/>
  <c r="G2119" i="2"/>
  <c r="H2119" i="2" s="1"/>
  <c r="S2118" i="2"/>
  <c r="R2118" i="2"/>
  <c r="Q2118" i="2"/>
  <c r="P2118" i="2"/>
  <c r="O2118" i="2"/>
  <c r="G2118" i="2"/>
  <c r="H2118" i="2" s="1"/>
  <c r="S2117" i="2"/>
  <c r="R2117" i="2"/>
  <c r="Q2117" i="2"/>
  <c r="P2117" i="2"/>
  <c r="O2117" i="2"/>
  <c r="G2117" i="2"/>
  <c r="H2117" i="2" s="1"/>
  <c r="S2116" i="2"/>
  <c r="R2116" i="2"/>
  <c r="Q2116" i="2"/>
  <c r="P2116" i="2"/>
  <c r="O2116" i="2"/>
  <c r="G2116" i="2"/>
  <c r="H2116" i="2" s="1"/>
  <c r="S2115" i="2"/>
  <c r="R2115" i="2"/>
  <c r="Q2115" i="2"/>
  <c r="P2115" i="2"/>
  <c r="O2115" i="2"/>
  <c r="G2115" i="2"/>
  <c r="H2115" i="2" s="1"/>
  <c r="G2114" i="2"/>
  <c r="S2113" i="2"/>
  <c r="R2113" i="2"/>
  <c r="Q2113" i="2"/>
  <c r="P2113" i="2"/>
  <c r="O2113" i="2"/>
  <c r="G2113" i="2"/>
  <c r="H2113" i="2" s="1"/>
  <c r="S2112" i="2"/>
  <c r="R2112" i="2"/>
  <c r="Q2112" i="2"/>
  <c r="P2112" i="2"/>
  <c r="O2112" i="2"/>
  <c r="G2112" i="2"/>
  <c r="H2112" i="2" s="1"/>
  <c r="S2111" i="2"/>
  <c r="R2111" i="2"/>
  <c r="Q2111" i="2"/>
  <c r="P2111" i="2"/>
  <c r="O2111" i="2"/>
  <c r="G2111" i="2"/>
  <c r="H2111" i="2" s="1"/>
  <c r="S2110" i="2"/>
  <c r="R2110" i="2"/>
  <c r="Q2110" i="2"/>
  <c r="P2110" i="2"/>
  <c r="O2110" i="2"/>
  <c r="G2110" i="2"/>
  <c r="H2110" i="2" s="1"/>
  <c r="S2109" i="2"/>
  <c r="R2109" i="2"/>
  <c r="Q2109" i="2"/>
  <c r="P2109" i="2"/>
  <c r="O2109" i="2"/>
  <c r="G2109" i="2"/>
  <c r="H2109" i="2" s="1"/>
  <c r="S2108" i="2"/>
  <c r="R2108" i="2"/>
  <c r="Q2108" i="2"/>
  <c r="P2108" i="2"/>
  <c r="O2108" i="2"/>
  <c r="G2108" i="2"/>
  <c r="H2108" i="2" s="1"/>
  <c r="S2107" i="2"/>
  <c r="R2107" i="2"/>
  <c r="Q2107" i="2"/>
  <c r="P2107" i="2"/>
  <c r="O2107" i="2"/>
  <c r="G2107" i="2"/>
  <c r="H2107" i="2" s="1"/>
  <c r="G2106" i="2"/>
  <c r="S2105" i="2"/>
  <c r="R2105" i="2"/>
  <c r="Q2105" i="2"/>
  <c r="P2105" i="2"/>
  <c r="O2105" i="2"/>
  <c r="G2105" i="2"/>
  <c r="H2105" i="2" s="1"/>
  <c r="S2104" i="2"/>
  <c r="R2104" i="2"/>
  <c r="Q2104" i="2"/>
  <c r="P2104" i="2"/>
  <c r="O2104" i="2"/>
  <c r="G2104" i="2"/>
  <c r="H2104" i="2" s="1"/>
  <c r="S2103" i="2"/>
  <c r="R2103" i="2"/>
  <c r="Q2103" i="2"/>
  <c r="P2103" i="2"/>
  <c r="O2103" i="2"/>
  <c r="G2103" i="2"/>
  <c r="H2103" i="2" s="1"/>
  <c r="S2102" i="2"/>
  <c r="R2102" i="2"/>
  <c r="Q2102" i="2"/>
  <c r="P2102" i="2"/>
  <c r="O2102" i="2"/>
  <c r="G2102" i="2"/>
  <c r="H2102" i="2" s="1"/>
  <c r="S2101" i="2"/>
  <c r="R2101" i="2"/>
  <c r="Q2101" i="2"/>
  <c r="P2101" i="2"/>
  <c r="O2101" i="2"/>
  <c r="G2101" i="2"/>
  <c r="H2101" i="2" s="1"/>
  <c r="S2100" i="2"/>
  <c r="R2100" i="2"/>
  <c r="Q2100" i="2"/>
  <c r="P2100" i="2"/>
  <c r="O2100" i="2"/>
  <c r="G2100" i="2"/>
  <c r="H2100" i="2" s="1"/>
  <c r="S2099" i="2"/>
  <c r="R2099" i="2"/>
  <c r="Q2099" i="2"/>
  <c r="P2099" i="2"/>
  <c r="O2099" i="2"/>
  <c r="G2099" i="2"/>
  <c r="H2099" i="2" s="1"/>
  <c r="S2098" i="2"/>
  <c r="R2098" i="2"/>
  <c r="Q2098" i="2"/>
  <c r="P2098" i="2"/>
  <c r="O2098" i="2"/>
  <c r="G2098" i="2"/>
  <c r="H2098" i="2" s="1"/>
  <c r="S2097" i="2"/>
  <c r="R2097" i="2"/>
  <c r="Q2097" i="2"/>
  <c r="P2097" i="2"/>
  <c r="O2097" i="2"/>
  <c r="G2097" i="2"/>
  <c r="H2097" i="2" s="1"/>
  <c r="S2096" i="2"/>
  <c r="R2096" i="2"/>
  <c r="Q2096" i="2"/>
  <c r="P2096" i="2"/>
  <c r="O2096" i="2"/>
  <c r="G2096" i="2"/>
  <c r="H2096" i="2" s="1"/>
  <c r="S2095" i="2"/>
  <c r="R2095" i="2"/>
  <c r="Q2095" i="2"/>
  <c r="P2095" i="2"/>
  <c r="O2095" i="2"/>
  <c r="G2095" i="2"/>
  <c r="H2095" i="2" s="1"/>
  <c r="S2094" i="2"/>
  <c r="R2094" i="2"/>
  <c r="Q2094" i="2"/>
  <c r="P2094" i="2"/>
  <c r="O2094" i="2"/>
  <c r="G2094" i="2"/>
  <c r="H2094" i="2" s="1"/>
  <c r="S2093" i="2"/>
  <c r="R2093" i="2"/>
  <c r="Q2093" i="2"/>
  <c r="P2093" i="2"/>
  <c r="O2093" i="2"/>
  <c r="G2093" i="2"/>
  <c r="H2093" i="2" s="1"/>
  <c r="S2092" i="2"/>
  <c r="R2092" i="2"/>
  <c r="Q2092" i="2"/>
  <c r="P2092" i="2"/>
  <c r="O2092" i="2"/>
  <c r="G2092" i="2"/>
  <c r="H2092" i="2" s="1"/>
  <c r="S2091" i="2"/>
  <c r="R2091" i="2"/>
  <c r="Q2091" i="2"/>
  <c r="P2091" i="2"/>
  <c r="O2091" i="2"/>
  <c r="G2091" i="2"/>
  <c r="H2091" i="2" s="1"/>
  <c r="S2090" i="2"/>
  <c r="R2090" i="2"/>
  <c r="Q2090" i="2"/>
  <c r="P2090" i="2"/>
  <c r="O2090" i="2"/>
  <c r="G2090" i="2"/>
  <c r="H2090" i="2" s="1"/>
  <c r="S2089" i="2"/>
  <c r="R2089" i="2"/>
  <c r="Q2089" i="2"/>
  <c r="P2089" i="2"/>
  <c r="O2089" i="2"/>
  <c r="G2089" i="2"/>
  <c r="H2089" i="2" s="1"/>
  <c r="S2088" i="2"/>
  <c r="R2088" i="2"/>
  <c r="Q2088" i="2"/>
  <c r="P2088" i="2"/>
  <c r="O2088" i="2"/>
  <c r="G2088" i="2"/>
  <c r="H2088" i="2" s="1"/>
  <c r="S2087" i="2"/>
  <c r="R2087" i="2"/>
  <c r="Q2087" i="2"/>
  <c r="P2087" i="2"/>
  <c r="O2087" i="2"/>
  <c r="G2087" i="2"/>
  <c r="H2087" i="2" s="1"/>
  <c r="S2086" i="2"/>
  <c r="R2086" i="2"/>
  <c r="Q2086" i="2"/>
  <c r="P2086" i="2"/>
  <c r="O2086" i="2"/>
  <c r="G2086" i="2"/>
  <c r="H2086" i="2" s="1"/>
  <c r="S2085" i="2"/>
  <c r="R2085" i="2"/>
  <c r="Q2085" i="2"/>
  <c r="P2085" i="2"/>
  <c r="O2085" i="2"/>
  <c r="G2085" i="2"/>
  <c r="H2085" i="2" s="1"/>
  <c r="S2084" i="2"/>
  <c r="R2084" i="2"/>
  <c r="Q2084" i="2"/>
  <c r="P2084" i="2"/>
  <c r="O2084" i="2"/>
  <c r="G2084" i="2"/>
  <c r="H2084" i="2" s="1"/>
  <c r="S2083" i="2"/>
  <c r="R2083" i="2"/>
  <c r="Q2083" i="2"/>
  <c r="P2083" i="2"/>
  <c r="O2083" i="2"/>
  <c r="G2083" i="2"/>
  <c r="H2083" i="2" s="1"/>
  <c r="S2082" i="2"/>
  <c r="R2082" i="2"/>
  <c r="Q2082" i="2"/>
  <c r="P2082" i="2"/>
  <c r="O2082" i="2"/>
  <c r="G2082" i="2"/>
  <c r="H2082" i="2" s="1"/>
  <c r="S2081" i="2"/>
  <c r="R2081" i="2"/>
  <c r="Q2081" i="2"/>
  <c r="P2081" i="2"/>
  <c r="O2081" i="2"/>
  <c r="G2081" i="2"/>
  <c r="H2081" i="2" s="1"/>
  <c r="S2080" i="2"/>
  <c r="R2080" i="2"/>
  <c r="Q2080" i="2"/>
  <c r="P2080" i="2"/>
  <c r="O2080" i="2"/>
  <c r="G2080" i="2"/>
  <c r="H2080" i="2" s="1"/>
  <c r="S2079" i="2"/>
  <c r="R2079" i="2"/>
  <c r="Q2079" i="2"/>
  <c r="P2079" i="2"/>
  <c r="O2079" i="2"/>
  <c r="G2079" i="2"/>
  <c r="H2079" i="2" s="1"/>
  <c r="S2078" i="2"/>
  <c r="R2078" i="2"/>
  <c r="Q2078" i="2"/>
  <c r="P2078" i="2"/>
  <c r="O2078" i="2"/>
  <c r="G2078" i="2"/>
  <c r="H2078" i="2" s="1"/>
  <c r="S2077" i="2"/>
  <c r="R2077" i="2"/>
  <c r="Q2077" i="2"/>
  <c r="P2077" i="2"/>
  <c r="O2077" i="2"/>
  <c r="G2077" i="2"/>
  <c r="H2077" i="2" s="1"/>
  <c r="S2076" i="2"/>
  <c r="R2076" i="2"/>
  <c r="Q2076" i="2"/>
  <c r="P2076" i="2"/>
  <c r="O2076" i="2"/>
  <c r="G2076" i="2"/>
  <c r="H2076" i="2" s="1"/>
  <c r="S2075" i="2"/>
  <c r="R2075" i="2"/>
  <c r="Q2075" i="2"/>
  <c r="P2075" i="2"/>
  <c r="O2075" i="2"/>
  <c r="G2075" i="2"/>
  <c r="H2075" i="2" s="1"/>
  <c r="S2074" i="2"/>
  <c r="R2074" i="2"/>
  <c r="Q2074" i="2"/>
  <c r="P2074" i="2"/>
  <c r="O2074" i="2"/>
  <c r="G2074" i="2"/>
  <c r="H2074" i="2" s="1"/>
  <c r="S2073" i="2"/>
  <c r="R2073" i="2"/>
  <c r="Q2073" i="2"/>
  <c r="P2073" i="2"/>
  <c r="O2073" i="2"/>
  <c r="G2073" i="2"/>
  <c r="H2073" i="2" s="1"/>
  <c r="S2072" i="2"/>
  <c r="R2072" i="2"/>
  <c r="Q2072" i="2"/>
  <c r="P2072" i="2"/>
  <c r="O2072" i="2"/>
  <c r="G2072" i="2"/>
  <c r="H2072" i="2" s="1"/>
  <c r="S2071" i="2"/>
  <c r="R2071" i="2"/>
  <c r="Q2071" i="2"/>
  <c r="P2071" i="2"/>
  <c r="O2071" i="2"/>
  <c r="G2071" i="2"/>
  <c r="H2071" i="2" s="1"/>
  <c r="S2069" i="2"/>
  <c r="R2069" i="2"/>
  <c r="Q2069" i="2"/>
  <c r="P2069" i="2"/>
  <c r="O2069" i="2"/>
  <c r="G2069" i="2"/>
  <c r="H2069" i="2" s="1"/>
  <c r="S2068" i="2"/>
  <c r="R2068" i="2"/>
  <c r="Q2068" i="2"/>
  <c r="P2068" i="2"/>
  <c r="O2068" i="2"/>
  <c r="G2068" i="2"/>
  <c r="H2068" i="2" s="1"/>
  <c r="S2067" i="2"/>
  <c r="R2067" i="2"/>
  <c r="Q2067" i="2"/>
  <c r="P2067" i="2"/>
  <c r="O2067" i="2"/>
  <c r="G2067" i="2"/>
  <c r="H2067" i="2" s="1"/>
  <c r="S2066" i="2"/>
  <c r="R2066" i="2"/>
  <c r="Q2066" i="2"/>
  <c r="P2066" i="2"/>
  <c r="O2066" i="2"/>
  <c r="G2066" i="2"/>
  <c r="H2066" i="2" s="1"/>
  <c r="S2065" i="2"/>
  <c r="R2065" i="2"/>
  <c r="Q2065" i="2"/>
  <c r="P2065" i="2"/>
  <c r="O2065" i="2"/>
  <c r="G2065" i="2"/>
  <c r="H2065" i="2" s="1"/>
  <c r="S2064" i="2"/>
  <c r="R2064" i="2"/>
  <c r="Q2064" i="2"/>
  <c r="P2064" i="2"/>
  <c r="O2064" i="2"/>
  <c r="G2064" i="2"/>
  <c r="H2064" i="2" s="1"/>
  <c r="S2063" i="2"/>
  <c r="R2063" i="2"/>
  <c r="Q2063" i="2"/>
  <c r="P2063" i="2"/>
  <c r="O2063" i="2"/>
  <c r="G2063" i="2"/>
  <c r="H2063" i="2" s="1"/>
  <c r="S2062" i="2"/>
  <c r="R2062" i="2"/>
  <c r="Q2062" i="2"/>
  <c r="P2062" i="2"/>
  <c r="O2062" i="2"/>
  <c r="G2062" i="2"/>
  <c r="H2062" i="2" s="1"/>
  <c r="S2061" i="2"/>
  <c r="R2061" i="2"/>
  <c r="Q2061" i="2"/>
  <c r="P2061" i="2"/>
  <c r="O2061" i="2"/>
  <c r="G2061" i="2"/>
  <c r="H2061" i="2" s="1"/>
  <c r="S2060" i="2"/>
  <c r="R2060" i="2"/>
  <c r="Q2060" i="2"/>
  <c r="P2060" i="2"/>
  <c r="O2060" i="2"/>
  <c r="G2060" i="2"/>
  <c r="H2060" i="2" s="1"/>
  <c r="S2059" i="2"/>
  <c r="R2059" i="2"/>
  <c r="Q2059" i="2"/>
  <c r="P2059" i="2"/>
  <c r="O2059" i="2"/>
  <c r="G2059" i="2"/>
  <c r="H2059" i="2" s="1"/>
  <c r="S2058" i="2"/>
  <c r="R2058" i="2"/>
  <c r="Q2058" i="2"/>
  <c r="P2058" i="2"/>
  <c r="O2058" i="2"/>
  <c r="G2058" i="2"/>
  <c r="H2058" i="2" s="1"/>
  <c r="S2057" i="2"/>
  <c r="R2057" i="2"/>
  <c r="Q2057" i="2"/>
  <c r="P2057" i="2"/>
  <c r="O2057" i="2"/>
  <c r="G2057" i="2"/>
  <c r="H2057" i="2" s="1"/>
  <c r="S2056" i="2"/>
  <c r="R2056" i="2"/>
  <c r="Q2056" i="2"/>
  <c r="P2056" i="2"/>
  <c r="O2056" i="2"/>
  <c r="G2056" i="2"/>
  <c r="H2056" i="2" s="1"/>
  <c r="S2055" i="2"/>
  <c r="R2055" i="2"/>
  <c r="Q2055" i="2"/>
  <c r="P2055" i="2"/>
  <c r="O2055" i="2"/>
  <c r="G2055" i="2"/>
  <c r="H2055" i="2" s="1"/>
  <c r="S2054" i="2"/>
  <c r="R2054" i="2"/>
  <c r="Q2054" i="2"/>
  <c r="P2054" i="2"/>
  <c r="O2054" i="2"/>
  <c r="G2054" i="2"/>
  <c r="H2054" i="2" s="1"/>
  <c r="S2053" i="2"/>
  <c r="R2053" i="2"/>
  <c r="Q2053" i="2"/>
  <c r="P2053" i="2"/>
  <c r="O2053" i="2"/>
  <c r="G2053" i="2"/>
  <c r="H2053" i="2" s="1"/>
  <c r="S2052" i="2"/>
  <c r="R2052" i="2"/>
  <c r="Q2052" i="2"/>
  <c r="P2052" i="2"/>
  <c r="O2052" i="2"/>
  <c r="G2052" i="2"/>
  <c r="H2052" i="2" s="1"/>
  <c r="S2051" i="2"/>
  <c r="R2051" i="2"/>
  <c r="Q2051" i="2"/>
  <c r="P2051" i="2"/>
  <c r="O2051" i="2"/>
  <c r="G2051" i="2"/>
  <c r="H2051" i="2" s="1"/>
  <c r="S2050" i="2"/>
  <c r="R2050" i="2"/>
  <c r="Q2050" i="2"/>
  <c r="P2050" i="2"/>
  <c r="O2050" i="2"/>
  <c r="G2050" i="2"/>
  <c r="H2050" i="2" s="1"/>
  <c r="S2049" i="2"/>
  <c r="R2049" i="2"/>
  <c r="Q2049" i="2"/>
  <c r="P2049" i="2"/>
  <c r="O2049" i="2"/>
  <c r="G2049" i="2"/>
  <c r="H2049" i="2" s="1"/>
  <c r="S2048" i="2"/>
  <c r="R2048" i="2"/>
  <c r="Q2048" i="2"/>
  <c r="P2048" i="2"/>
  <c r="O2048" i="2"/>
  <c r="G2048" i="2"/>
  <c r="H2048" i="2" s="1"/>
  <c r="S2047" i="2"/>
  <c r="R2047" i="2"/>
  <c r="Q2047" i="2"/>
  <c r="P2047" i="2"/>
  <c r="O2047" i="2"/>
  <c r="G2047" i="2"/>
  <c r="H2047" i="2" s="1"/>
  <c r="S2046" i="2"/>
  <c r="R2046" i="2"/>
  <c r="Q2046" i="2"/>
  <c r="P2046" i="2"/>
  <c r="O2046" i="2"/>
  <c r="G2046" i="2"/>
  <c r="H2046" i="2" s="1"/>
  <c r="S2045" i="2"/>
  <c r="R2045" i="2"/>
  <c r="Q2045" i="2"/>
  <c r="P2045" i="2"/>
  <c r="O2045" i="2"/>
  <c r="G2045" i="2"/>
  <c r="H2045" i="2" s="1"/>
  <c r="S2044" i="2"/>
  <c r="R2044" i="2"/>
  <c r="Q2044" i="2"/>
  <c r="P2044" i="2"/>
  <c r="O2044" i="2"/>
  <c r="G2044" i="2"/>
  <c r="H2044" i="2" s="1"/>
  <c r="S2043" i="2"/>
  <c r="R2043" i="2"/>
  <c r="Q2043" i="2"/>
  <c r="P2043" i="2"/>
  <c r="O2043" i="2"/>
  <c r="G2043" i="2"/>
  <c r="H2043" i="2" s="1"/>
  <c r="S2042" i="2"/>
  <c r="R2042" i="2"/>
  <c r="Q2042" i="2"/>
  <c r="P2042" i="2"/>
  <c r="O2042" i="2"/>
  <c r="G2042" i="2"/>
  <c r="H2042" i="2" s="1"/>
  <c r="S2041" i="2"/>
  <c r="R2041" i="2"/>
  <c r="Q2041" i="2"/>
  <c r="P2041" i="2"/>
  <c r="O2041" i="2"/>
  <c r="G2041" i="2"/>
  <c r="H2041" i="2" s="1"/>
  <c r="S2040" i="2"/>
  <c r="R2040" i="2"/>
  <c r="Q2040" i="2"/>
  <c r="P2040" i="2"/>
  <c r="O2040" i="2"/>
  <c r="G2040" i="2"/>
  <c r="H2040" i="2" s="1"/>
  <c r="S2039" i="2"/>
  <c r="R2039" i="2"/>
  <c r="Q2039" i="2"/>
  <c r="P2039" i="2"/>
  <c r="O2039" i="2"/>
  <c r="G2039" i="2"/>
  <c r="H2039" i="2" s="1"/>
  <c r="S2038" i="2"/>
  <c r="R2038" i="2"/>
  <c r="Q2038" i="2"/>
  <c r="P2038" i="2"/>
  <c r="O2038" i="2"/>
  <c r="G2038" i="2"/>
  <c r="H2038" i="2" s="1"/>
  <c r="S2037" i="2"/>
  <c r="R2037" i="2"/>
  <c r="Q2037" i="2"/>
  <c r="P2037" i="2"/>
  <c r="O2037" i="2"/>
  <c r="G2037" i="2"/>
  <c r="H2037" i="2" s="1"/>
  <c r="S2036" i="2"/>
  <c r="R2036" i="2"/>
  <c r="Q2036" i="2"/>
  <c r="P2036" i="2"/>
  <c r="O2036" i="2"/>
  <c r="G2036" i="2"/>
  <c r="H2036" i="2" s="1"/>
  <c r="S2035" i="2"/>
  <c r="R2035" i="2"/>
  <c r="Q2035" i="2"/>
  <c r="P2035" i="2"/>
  <c r="O2035" i="2"/>
  <c r="G2035" i="2"/>
  <c r="H2035" i="2" s="1"/>
  <c r="G2034" i="2"/>
  <c r="S2033" i="2"/>
  <c r="R2033" i="2"/>
  <c r="Q2033" i="2"/>
  <c r="P2033" i="2"/>
  <c r="O2033" i="2"/>
  <c r="G2033" i="2"/>
  <c r="H2033" i="2" s="1"/>
  <c r="S2032" i="2"/>
  <c r="R2032" i="2"/>
  <c r="Q2032" i="2"/>
  <c r="P2032" i="2"/>
  <c r="O2032" i="2"/>
  <c r="G2032" i="2"/>
  <c r="H2032" i="2" s="1"/>
  <c r="S2031" i="2"/>
  <c r="R2031" i="2"/>
  <c r="Q2031" i="2"/>
  <c r="P2031" i="2"/>
  <c r="O2031" i="2"/>
  <c r="G2031" i="2"/>
  <c r="H2031" i="2" s="1"/>
  <c r="S2030" i="2"/>
  <c r="R2030" i="2"/>
  <c r="Q2030" i="2"/>
  <c r="P2030" i="2"/>
  <c r="O2030" i="2"/>
  <c r="G2030" i="2"/>
  <c r="H2030" i="2" s="1"/>
  <c r="S2029" i="2"/>
  <c r="R2029" i="2"/>
  <c r="Q2029" i="2"/>
  <c r="P2029" i="2"/>
  <c r="O2029" i="2"/>
  <c r="G2029" i="2"/>
  <c r="H2029" i="2" s="1"/>
  <c r="S2028" i="2"/>
  <c r="R2028" i="2"/>
  <c r="Q2028" i="2"/>
  <c r="P2028" i="2"/>
  <c r="O2028" i="2"/>
  <c r="G2028" i="2"/>
  <c r="H2028" i="2" s="1"/>
  <c r="S2027" i="2"/>
  <c r="R2027" i="2"/>
  <c r="Q2027" i="2"/>
  <c r="P2027" i="2"/>
  <c r="O2027" i="2"/>
  <c r="G2027" i="2"/>
  <c r="H2027" i="2" s="1"/>
  <c r="S2026" i="2"/>
  <c r="R2026" i="2"/>
  <c r="Q2026" i="2"/>
  <c r="P2026" i="2"/>
  <c r="O2026" i="2"/>
  <c r="G2026" i="2"/>
  <c r="H2026" i="2" s="1"/>
  <c r="S2025" i="2"/>
  <c r="R2025" i="2"/>
  <c r="Q2025" i="2"/>
  <c r="P2025" i="2"/>
  <c r="O2025" i="2"/>
  <c r="G2025" i="2"/>
  <c r="H2025" i="2" s="1"/>
  <c r="S2024" i="2"/>
  <c r="R2024" i="2"/>
  <c r="Q2024" i="2"/>
  <c r="P2024" i="2"/>
  <c r="O2024" i="2"/>
  <c r="G2024" i="2"/>
  <c r="H2024" i="2" s="1"/>
  <c r="S2023" i="2"/>
  <c r="R2023" i="2"/>
  <c r="Q2023" i="2"/>
  <c r="P2023" i="2"/>
  <c r="O2023" i="2"/>
  <c r="G2023" i="2"/>
  <c r="H2023" i="2" s="1"/>
  <c r="G2021" i="2"/>
  <c r="S2020" i="2"/>
  <c r="R2020" i="2"/>
  <c r="Q2020" i="2"/>
  <c r="P2020" i="2"/>
  <c r="O2020" i="2"/>
  <c r="G2020" i="2"/>
  <c r="H2020" i="2" s="1"/>
  <c r="S2019" i="2"/>
  <c r="R2019" i="2"/>
  <c r="Q2019" i="2"/>
  <c r="P2019" i="2"/>
  <c r="O2019" i="2"/>
  <c r="G2019" i="2"/>
  <c r="H2019" i="2" s="1"/>
  <c r="S2018" i="2"/>
  <c r="R2018" i="2"/>
  <c r="Q2018" i="2"/>
  <c r="P2018" i="2"/>
  <c r="O2018" i="2"/>
  <c r="G2018" i="2"/>
  <c r="H2018" i="2" s="1"/>
  <c r="S2017" i="2"/>
  <c r="R2017" i="2"/>
  <c r="Q2017" i="2"/>
  <c r="P2017" i="2"/>
  <c r="O2017" i="2"/>
  <c r="G2017" i="2"/>
  <c r="H2017" i="2" s="1"/>
  <c r="S2016" i="2"/>
  <c r="R2016" i="2"/>
  <c r="Q2016" i="2"/>
  <c r="P2016" i="2"/>
  <c r="O2016" i="2"/>
  <c r="G2016" i="2"/>
  <c r="H2016" i="2" s="1"/>
  <c r="S2015" i="2"/>
  <c r="R2015" i="2"/>
  <c r="Q2015" i="2"/>
  <c r="P2015" i="2"/>
  <c r="O2015" i="2"/>
  <c r="G2015" i="2"/>
  <c r="H2015" i="2" s="1"/>
  <c r="S2014" i="2"/>
  <c r="R2014" i="2"/>
  <c r="Q2014" i="2"/>
  <c r="P2014" i="2"/>
  <c r="O2014" i="2"/>
  <c r="G2014" i="2"/>
  <c r="H2014" i="2" s="1"/>
  <c r="S2013" i="2"/>
  <c r="R2013" i="2"/>
  <c r="Q2013" i="2"/>
  <c r="P2013" i="2"/>
  <c r="O2013" i="2"/>
  <c r="G2013" i="2"/>
  <c r="H2013" i="2" s="1"/>
  <c r="S2012" i="2"/>
  <c r="R2012" i="2"/>
  <c r="Q2012" i="2"/>
  <c r="P2012" i="2"/>
  <c r="O2012" i="2"/>
  <c r="G2012" i="2"/>
  <c r="H2012" i="2" s="1"/>
  <c r="S2011" i="2"/>
  <c r="R2011" i="2"/>
  <c r="Q2011" i="2"/>
  <c r="P2011" i="2"/>
  <c r="O2011" i="2"/>
  <c r="G2011" i="2"/>
  <c r="H2011" i="2" s="1"/>
  <c r="S2010" i="2"/>
  <c r="R2010" i="2"/>
  <c r="Q2010" i="2"/>
  <c r="P2010" i="2"/>
  <c r="O2010" i="2"/>
  <c r="G2010" i="2"/>
  <c r="H2010" i="2" s="1"/>
  <c r="S2009" i="2"/>
  <c r="R2009" i="2"/>
  <c r="Q2009" i="2"/>
  <c r="P2009" i="2"/>
  <c r="O2009" i="2"/>
  <c r="G2009" i="2"/>
  <c r="H2009" i="2" s="1"/>
  <c r="S2008" i="2"/>
  <c r="R2008" i="2"/>
  <c r="Q2008" i="2"/>
  <c r="P2008" i="2"/>
  <c r="O2008" i="2"/>
  <c r="G2008" i="2"/>
  <c r="H2008" i="2" s="1"/>
  <c r="S2007" i="2"/>
  <c r="R2007" i="2"/>
  <c r="Q2007" i="2"/>
  <c r="P2007" i="2"/>
  <c r="O2007" i="2"/>
  <c r="G2007" i="2"/>
  <c r="H2007" i="2" s="1"/>
  <c r="S2006" i="2"/>
  <c r="R2006" i="2"/>
  <c r="Q2006" i="2"/>
  <c r="P2006" i="2"/>
  <c r="O2006" i="2"/>
  <c r="G2006" i="2"/>
  <c r="H2006" i="2" s="1"/>
  <c r="S2005" i="2"/>
  <c r="R2005" i="2"/>
  <c r="Q2005" i="2"/>
  <c r="P2005" i="2"/>
  <c r="O2005" i="2"/>
  <c r="G2005" i="2"/>
  <c r="H2005" i="2" s="1"/>
  <c r="S2004" i="2"/>
  <c r="R2004" i="2"/>
  <c r="Q2004" i="2"/>
  <c r="P2004" i="2"/>
  <c r="O2004" i="2"/>
  <c r="G2004" i="2"/>
  <c r="H2004" i="2" s="1"/>
  <c r="G2003" i="2"/>
  <c r="S2002" i="2"/>
  <c r="R2002" i="2"/>
  <c r="Q2002" i="2"/>
  <c r="P2002" i="2"/>
  <c r="O2002" i="2"/>
  <c r="G2002" i="2"/>
  <c r="H2002" i="2" s="1"/>
  <c r="S2000" i="2"/>
  <c r="R2000" i="2"/>
  <c r="Q2000" i="2"/>
  <c r="P2000" i="2"/>
  <c r="O2000" i="2"/>
  <c r="G2000" i="2"/>
  <c r="H2000" i="2" s="1"/>
  <c r="S1999" i="2"/>
  <c r="R1999" i="2"/>
  <c r="Q1999" i="2"/>
  <c r="P1999" i="2"/>
  <c r="O1999" i="2"/>
  <c r="G1999" i="2"/>
  <c r="H1999" i="2" s="1"/>
  <c r="S1998" i="2"/>
  <c r="R1998" i="2"/>
  <c r="Q1998" i="2"/>
  <c r="P1998" i="2"/>
  <c r="O1998" i="2"/>
  <c r="G1998" i="2"/>
  <c r="H1998" i="2" s="1"/>
  <c r="S1997" i="2"/>
  <c r="R1997" i="2"/>
  <c r="Q1997" i="2"/>
  <c r="P1997" i="2"/>
  <c r="O1997" i="2"/>
  <c r="G1997" i="2"/>
  <c r="H1997" i="2" s="1"/>
  <c r="S1996" i="2"/>
  <c r="R1996" i="2"/>
  <c r="Q1996" i="2"/>
  <c r="P1996" i="2"/>
  <c r="O1996" i="2"/>
  <c r="G1996" i="2"/>
  <c r="H1996" i="2" s="1"/>
  <c r="S1995" i="2"/>
  <c r="R1995" i="2"/>
  <c r="Q1995" i="2"/>
  <c r="P1995" i="2"/>
  <c r="O1995" i="2"/>
  <c r="G1995" i="2"/>
  <c r="H1995" i="2" s="1"/>
  <c r="S1994" i="2"/>
  <c r="R1994" i="2"/>
  <c r="Q1994" i="2"/>
  <c r="P1994" i="2"/>
  <c r="O1994" i="2"/>
  <c r="G1994" i="2"/>
  <c r="H1994" i="2" s="1"/>
  <c r="S1993" i="2"/>
  <c r="R1993" i="2"/>
  <c r="Q1993" i="2"/>
  <c r="P1993" i="2"/>
  <c r="O1993" i="2"/>
  <c r="G1993" i="2"/>
  <c r="H1993" i="2" s="1"/>
  <c r="S1992" i="2"/>
  <c r="R1992" i="2"/>
  <c r="Q1992" i="2"/>
  <c r="P1992" i="2"/>
  <c r="O1992" i="2"/>
  <c r="G1992" i="2"/>
  <c r="H1992" i="2" s="1"/>
  <c r="S1990" i="2"/>
  <c r="R1990" i="2"/>
  <c r="Q1990" i="2"/>
  <c r="P1990" i="2"/>
  <c r="O1990" i="2"/>
  <c r="G1990" i="2"/>
  <c r="H1990" i="2" s="1"/>
  <c r="S1989" i="2"/>
  <c r="R1989" i="2"/>
  <c r="Q1989" i="2"/>
  <c r="P1989" i="2"/>
  <c r="O1989" i="2"/>
  <c r="G1989" i="2"/>
  <c r="H1989" i="2" s="1"/>
  <c r="S1988" i="2"/>
  <c r="R1988" i="2"/>
  <c r="Q1988" i="2"/>
  <c r="P1988" i="2"/>
  <c r="O1988" i="2"/>
  <c r="G1988" i="2"/>
  <c r="H1988" i="2" s="1"/>
  <c r="S1987" i="2"/>
  <c r="R1987" i="2"/>
  <c r="Q1987" i="2"/>
  <c r="P1987" i="2"/>
  <c r="O1987" i="2"/>
  <c r="G1987" i="2"/>
  <c r="H1987" i="2" s="1"/>
  <c r="S1986" i="2"/>
  <c r="R1986" i="2"/>
  <c r="Q1986" i="2"/>
  <c r="P1986" i="2"/>
  <c r="O1986" i="2"/>
  <c r="G1986" i="2"/>
  <c r="H1986" i="2" s="1"/>
  <c r="S1985" i="2"/>
  <c r="R1985" i="2"/>
  <c r="Q1985" i="2"/>
  <c r="P1985" i="2"/>
  <c r="O1985" i="2"/>
  <c r="G1985" i="2"/>
  <c r="H1985" i="2" s="1"/>
  <c r="S1984" i="2"/>
  <c r="R1984" i="2"/>
  <c r="Q1984" i="2"/>
  <c r="P1984" i="2"/>
  <c r="O1984" i="2"/>
  <c r="G1984" i="2"/>
  <c r="H1984" i="2" s="1"/>
  <c r="S1983" i="2"/>
  <c r="R1983" i="2"/>
  <c r="Q1983" i="2"/>
  <c r="P1983" i="2"/>
  <c r="O1983" i="2"/>
  <c r="G1983" i="2"/>
  <c r="H1983" i="2" s="1"/>
  <c r="S1982" i="2"/>
  <c r="R1982" i="2"/>
  <c r="Q1982" i="2"/>
  <c r="P1982" i="2"/>
  <c r="O1982" i="2"/>
  <c r="G1982" i="2"/>
  <c r="H1982" i="2" s="1"/>
  <c r="S1981" i="2"/>
  <c r="R1981" i="2"/>
  <c r="Q1981" i="2"/>
  <c r="P1981" i="2"/>
  <c r="O1981" i="2"/>
  <c r="G1981" i="2"/>
  <c r="H1981" i="2" s="1"/>
  <c r="S1980" i="2"/>
  <c r="R1980" i="2"/>
  <c r="Q1980" i="2"/>
  <c r="P1980" i="2"/>
  <c r="O1980" i="2"/>
  <c r="G1980" i="2"/>
  <c r="H1980" i="2" s="1"/>
  <c r="S1979" i="2"/>
  <c r="R1979" i="2"/>
  <c r="Q1979" i="2"/>
  <c r="P1979" i="2"/>
  <c r="O1979" i="2"/>
  <c r="G1979" i="2"/>
  <c r="H1979" i="2" s="1"/>
  <c r="S1978" i="2"/>
  <c r="R1978" i="2"/>
  <c r="Q1978" i="2"/>
  <c r="P1978" i="2"/>
  <c r="O1978" i="2"/>
  <c r="G1978" i="2"/>
  <c r="H1978" i="2" s="1"/>
  <c r="S1977" i="2"/>
  <c r="R1977" i="2"/>
  <c r="Q1977" i="2"/>
  <c r="P1977" i="2"/>
  <c r="O1977" i="2"/>
  <c r="G1977" i="2"/>
  <c r="H1977" i="2" s="1"/>
  <c r="S1976" i="2"/>
  <c r="R1976" i="2"/>
  <c r="Q1976" i="2"/>
  <c r="P1976" i="2"/>
  <c r="O1976" i="2"/>
  <c r="G1976" i="2"/>
  <c r="H1976" i="2" s="1"/>
  <c r="S1975" i="2"/>
  <c r="R1975" i="2"/>
  <c r="Q1975" i="2"/>
  <c r="P1975" i="2"/>
  <c r="O1975" i="2"/>
  <c r="G1975" i="2"/>
  <c r="H1975" i="2" s="1"/>
  <c r="S1974" i="2"/>
  <c r="R1974" i="2"/>
  <c r="Q1974" i="2"/>
  <c r="P1974" i="2"/>
  <c r="O1974" i="2"/>
  <c r="G1974" i="2"/>
  <c r="H1974" i="2" s="1"/>
  <c r="S1973" i="2"/>
  <c r="R1973" i="2"/>
  <c r="Q1973" i="2"/>
  <c r="P1973" i="2"/>
  <c r="O1973" i="2"/>
  <c r="G1973" i="2"/>
  <c r="H1973" i="2" s="1"/>
  <c r="S1972" i="2"/>
  <c r="R1972" i="2"/>
  <c r="Q1972" i="2"/>
  <c r="P1972" i="2"/>
  <c r="O1972" i="2"/>
  <c r="G1972" i="2"/>
  <c r="H1972" i="2" s="1"/>
  <c r="S1971" i="2"/>
  <c r="R1971" i="2"/>
  <c r="Q1971" i="2"/>
  <c r="P1971" i="2"/>
  <c r="O1971" i="2"/>
  <c r="G1971" i="2"/>
  <c r="H1971" i="2" s="1"/>
  <c r="S1970" i="2"/>
  <c r="R1970" i="2"/>
  <c r="Q1970" i="2"/>
  <c r="P1970" i="2"/>
  <c r="O1970" i="2"/>
  <c r="G1970" i="2"/>
  <c r="H1970" i="2" s="1"/>
  <c r="S1969" i="2"/>
  <c r="R1969" i="2"/>
  <c r="Q1969" i="2"/>
  <c r="P1969" i="2"/>
  <c r="O1969" i="2"/>
  <c r="G1969" i="2"/>
  <c r="H1969" i="2" s="1"/>
  <c r="S1968" i="2"/>
  <c r="R1968" i="2"/>
  <c r="Q1968" i="2"/>
  <c r="P1968" i="2"/>
  <c r="O1968" i="2"/>
  <c r="G1968" i="2"/>
  <c r="H1968" i="2" s="1"/>
  <c r="S1967" i="2"/>
  <c r="R1967" i="2"/>
  <c r="Q1967" i="2"/>
  <c r="P1967" i="2"/>
  <c r="O1967" i="2"/>
  <c r="G1967" i="2"/>
  <c r="H1967" i="2" s="1"/>
  <c r="S1966" i="2"/>
  <c r="R1966" i="2"/>
  <c r="Q1966" i="2"/>
  <c r="P1966" i="2"/>
  <c r="O1966" i="2"/>
  <c r="G1966" i="2"/>
  <c r="H1966" i="2" s="1"/>
  <c r="S1965" i="2"/>
  <c r="R1965" i="2"/>
  <c r="Q1965" i="2"/>
  <c r="P1965" i="2"/>
  <c r="O1965" i="2"/>
  <c r="G1965" i="2"/>
  <c r="H1965" i="2" s="1"/>
  <c r="S1964" i="2"/>
  <c r="R1964" i="2"/>
  <c r="Q1964" i="2"/>
  <c r="P1964" i="2"/>
  <c r="O1964" i="2"/>
  <c r="G1964" i="2"/>
  <c r="H1964" i="2" s="1"/>
  <c r="S1963" i="2"/>
  <c r="R1963" i="2"/>
  <c r="Q1963" i="2"/>
  <c r="P1963" i="2"/>
  <c r="O1963" i="2"/>
  <c r="G1963" i="2"/>
  <c r="H1963" i="2" s="1"/>
  <c r="S1962" i="2"/>
  <c r="R1962" i="2"/>
  <c r="Q1962" i="2"/>
  <c r="P1962" i="2"/>
  <c r="O1962" i="2"/>
  <c r="G1962" i="2"/>
  <c r="H1962" i="2" s="1"/>
  <c r="S1961" i="2"/>
  <c r="R1961" i="2"/>
  <c r="Q1961" i="2"/>
  <c r="P1961" i="2"/>
  <c r="O1961" i="2"/>
  <c r="G1961" i="2"/>
  <c r="H1961" i="2" s="1"/>
  <c r="S1960" i="2"/>
  <c r="R1960" i="2"/>
  <c r="Q1960" i="2"/>
  <c r="P1960" i="2"/>
  <c r="O1960" i="2"/>
  <c r="G1960" i="2"/>
  <c r="H1960" i="2" s="1"/>
  <c r="S1959" i="2"/>
  <c r="R1959" i="2"/>
  <c r="Q1959" i="2"/>
  <c r="P1959" i="2"/>
  <c r="O1959" i="2"/>
  <c r="G1959" i="2"/>
  <c r="H1959" i="2" s="1"/>
  <c r="S1958" i="2"/>
  <c r="R1958" i="2"/>
  <c r="Q1958" i="2"/>
  <c r="P1958" i="2"/>
  <c r="O1958" i="2"/>
  <c r="G1958" i="2"/>
  <c r="H1958" i="2" s="1"/>
  <c r="S1957" i="2"/>
  <c r="R1957" i="2"/>
  <c r="Q1957" i="2"/>
  <c r="P1957" i="2"/>
  <c r="O1957" i="2"/>
  <c r="G1957" i="2"/>
  <c r="H1957" i="2" s="1"/>
  <c r="S1956" i="2"/>
  <c r="R1956" i="2"/>
  <c r="Q1956" i="2"/>
  <c r="P1956" i="2"/>
  <c r="O1956" i="2"/>
  <c r="G1956" i="2"/>
  <c r="H1956" i="2" s="1"/>
  <c r="S1955" i="2"/>
  <c r="R1955" i="2"/>
  <c r="Q1955" i="2"/>
  <c r="P1955" i="2"/>
  <c r="O1955" i="2"/>
  <c r="G1955" i="2"/>
  <c r="H1955" i="2" s="1"/>
  <c r="S1954" i="2"/>
  <c r="R1954" i="2"/>
  <c r="Q1954" i="2"/>
  <c r="P1954" i="2"/>
  <c r="O1954" i="2"/>
  <c r="G1954" i="2"/>
  <c r="H1954" i="2" s="1"/>
  <c r="S1953" i="2"/>
  <c r="R1953" i="2"/>
  <c r="Q1953" i="2"/>
  <c r="P1953" i="2"/>
  <c r="O1953" i="2"/>
  <c r="G1953" i="2"/>
  <c r="H1953" i="2" s="1"/>
  <c r="S1952" i="2"/>
  <c r="R1952" i="2"/>
  <c r="Q1952" i="2"/>
  <c r="P1952" i="2"/>
  <c r="O1952" i="2"/>
  <c r="G1952" i="2"/>
  <c r="H1952" i="2" s="1"/>
  <c r="S1951" i="2"/>
  <c r="R1951" i="2"/>
  <c r="Q1951" i="2"/>
  <c r="P1951" i="2"/>
  <c r="O1951" i="2"/>
  <c r="G1951" i="2"/>
  <c r="H1951" i="2" s="1"/>
  <c r="S1950" i="2"/>
  <c r="R1950" i="2"/>
  <c r="Q1950" i="2"/>
  <c r="P1950" i="2"/>
  <c r="O1950" i="2"/>
  <c r="G1950" i="2"/>
  <c r="H1950" i="2" s="1"/>
  <c r="S1949" i="2"/>
  <c r="R1949" i="2"/>
  <c r="Q1949" i="2"/>
  <c r="P1949" i="2"/>
  <c r="O1949" i="2"/>
  <c r="G1949" i="2"/>
  <c r="H1949" i="2" s="1"/>
  <c r="S1948" i="2"/>
  <c r="R1948" i="2"/>
  <c r="Q1948" i="2"/>
  <c r="P1948" i="2"/>
  <c r="O1948" i="2"/>
  <c r="G1948" i="2"/>
  <c r="H1948" i="2" s="1"/>
  <c r="S1947" i="2"/>
  <c r="R1947" i="2"/>
  <c r="Q1947" i="2"/>
  <c r="P1947" i="2"/>
  <c r="O1947" i="2"/>
  <c r="G1947" i="2"/>
  <c r="H1947" i="2" s="1"/>
  <c r="S1946" i="2"/>
  <c r="R1946" i="2"/>
  <c r="Q1946" i="2"/>
  <c r="P1946" i="2"/>
  <c r="O1946" i="2"/>
  <c r="G1946" i="2"/>
  <c r="H1946" i="2" s="1"/>
  <c r="S1945" i="2"/>
  <c r="R1945" i="2"/>
  <c r="Q1945" i="2"/>
  <c r="P1945" i="2"/>
  <c r="O1945" i="2"/>
  <c r="G1945" i="2"/>
  <c r="H1945" i="2" s="1"/>
  <c r="S1944" i="2"/>
  <c r="R1944" i="2"/>
  <c r="Q1944" i="2"/>
  <c r="P1944" i="2"/>
  <c r="O1944" i="2"/>
  <c r="G1944" i="2"/>
  <c r="H1944" i="2" s="1"/>
  <c r="S1943" i="2"/>
  <c r="R1943" i="2"/>
  <c r="Q1943" i="2"/>
  <c r="P1943" i="2"/>
  <c r="O1943" i="2"/>
  <c r="G1943" i="2"/>
  <c r="H1943" i="2" s="1"/>
  <c r="S1942" i="2"/>
  <c r="R1942" i="2"/>
  <c r="Q1942" i="2"/>
  <c r="P1942" i="2"/>
  <c r="O1942" i="2"/>
  <c r="G1942" i="2"/>
  <c r="H1942" i="2" s="1"/>
  <c r="S1941" i="2"/>
  <c r="R1941" i="2"/>
  <c r="Q1941" i="2"/>
  <c r="P1941" i="2"/>
  <c r="O1941" i="2"/>
  <c r="G1941" i="2"/>
  <c r="H1941" i="2" s="1"/>
  <c r="S1940" i="2"/>
  <c r="R1940" i="2"/>
  <c r="Q1940" i="2"/>
  <c r="P1940" i="2"/>
  <c r="O1940" i="2"/>
  <c r="G1940" i="2"/>
  <c r="H1940" i="2" s="1"/>
  <c r="S1938" i="2"/>
  <c r="R1938" i="2"/>
  <c r="Q1938" i="2"/>
  <c r="P1938" i="2"/>
  <c r="O1938" i="2"/>
  <c r="G1938" i="2"/>
  <c r="H1938" i="2" s="1"/>
  <c r="S1937" i="2"/>
  <c r="R1937" i="2"/>
  <c r="Q1937" i="2"/>
  <c r="P1937" i="2"/>
  <c r="O1937" i="2"/>
  <c r="G1937" i="2"/>
  <c r="H1937" i="2" s="1"/>
  <c r="S1936" i="2"/>
  <c r="R1936" i="2"/>
  <c r="Q1936" i="2"/>
  <c r="P1936" i="2"/>
  <c r="O1936" i="2"/>
  <c r="G1936" i="2"/>
  <c r="H1936" i="2" s="1"/>
  <c r="S1935" i="2"/>
  <c r="R1935" i="2"/>
  <c r="Q1935" i="2"/>
  <c r="P1935" i="2"/>
  <c r="O1935" i="2"/>
  <c r="G1935" i="2"/>
  <c r="H1935" i="2" s="1"/>
  <c r="S1934" i="2"/>
  <c r="R1934" i="2"/>
  <c r="Q1934" i="2"/>
  <c r="P1934" i="2"/>
  <c r="O1934" i="2"/>
  <c r="G1934" i="2"/>
  <c r="H1934" i="2" s="1"/>
  <c r="S1933" i="2"/>
  <c r="R1933" i="2"/>
  <c r="Q1933" i="2"/>
  <c r="P1933" i="2"/>
  <c r="O1933" i="2"/>
  <c r="G1933" i="2"/>
  <c r="H1933" i="2" s="1"/>
  <c r="S1932" i="2"/>
  <c r="R1932" i="2"/>
  <c r="Q1932" i="2"/>
  <c r="P1932" i="2"/>
  <c r="O1932" i="2"/>
  <c r="G1932" i="2"/>
  <c r="H1932" i="2" s="1"/>
  <c r="S1931" i="2"/>
  <c r="R1931" i="2"/>
  <c r="Q1931" i="2"/>
  <c r="P1931" i="2"/>
  <c r="O1931" i="2"/>
  <c r="G1931" i="2"/>
  <c r="H1931" i="2" s="1"/>
  <c r="S1930" i="2"/>
  <c r="R1930" i="2"/>
  <c r="Q1930" i="2"/>
  <c r="P1930" i="2"/>
  <c r="O1930" i="2"/>
  <c r="G1930" i="2"/>
  <c r="H1930" i="2" s="1"/>
  <c r="S1929" i="2"/>
  <c r="R1929" i="2"/>
  <c r="Q1929" i="2"/>
  <c r="P1929" i="2"/>
  <c r="O1929" i="2"/>
  <c r="G1929" i="2"/>
  <c r="H1929" i="2" s="1"/>
  <c r="S1928" i="2"/>
  <c r="R1928" i="2"/>
  <c r="Q1928" i="2"/>
  <c r="P1928" i="2"/>
  <c r="O1928" i="2"/>
  <c r="G1928" i="2"/>
  <c r="H1928" i="2" s="1"/>
  <c r="S1927" i="2"/>
  <c r="R1927" i="2"/>
  <c r="Q1927" i="2"/>
  <c r="P1927" i="2"/>
  <c r="O1927" i="2"/>
  <c r="G1927" i="2"/>
  <c r="H1927" i="2" s="1"/>
  <c r="S1926" i="2"/>
  <c r="R1926" i="2"/>
  <c r="Q1926" i="2"/>
  <c r="P1926" i="2"/>
  <c r="O1926" i="2"/>
  <c r="G1926" i="2"/>
  <c r="H1926" i="2" s="1"/>
  <c r="S1925" i="2"/>
  <c r="R1925" i="2"/>
  <c r="Q1925" i="2"/>
  <c r="P1925" i="2"/>
  <c r="O1925" i="2"/>
  <c r="G1925" i="2"/>
  <c r="H1925" i="2" s="1"/>
  <c r="S1924" i="2"/>
  <c r="R1924" i="2"/>
  <c r="Q1924" i="2"/>
  <c r="P1924" i="2"/>
  <c r="O1924" i="2"/>
  <c r="G1924" i="2"/>
  <c r="H1924" i="2" s="1"/>
  <c r="S1923" i="2"/>
  <c r="R1923" i="2"/>
  <c r="Q1923" i="2"/>
  <c r="P1923" i="2"/>
  <c r="O1923" i="2"/>
  <c r="G1923" i="2"/>
  <c r="H1923" i="2" s="1"/>
  <c r="S1922" i="2"/>
  <c r="R1922" i="2"/>
  <c r="Q1922" i="2"/>
  <c r="P1922" i="2"/>
  <c r="O1922" i="2"/>
  <c r="G1922" i="2"/>
  <c r="H1922" i="2" s="1"/>
  <c r="S1921" i="2"/>
  <c r="R1921" i="2"/>
  <c r="Q1921" i="2"/>
  <c r="P1921" i="2"/>
  <c r="O1921" i="2"/>
  <c r="G1921" i="2"/>
  <c r="H1921" i="2" s="1"/>
  <c r="S1920" i="2"/>
  <c r="R1920" i="2"/>
  <c r="Q1920" i="2"/>
  <c r="P1920" i="2"/>
  <c r="O1920" i="2"/>
  <c r="G1920" i="2"/>
  <c r="H1920" i="2" s="1"/>
  <c r="S1918" i="2"/>
  <c r="R1918" i="2"/>
  <c r="Q1918" i="2"/>
  <c r="P1918" i="2"/>
  <c r="O1918" i="2"/>
  <c r="G1918" i="2"/>
  <c r="H1918" i="2" s="1"/>
  <c r="S1917" i="2"/>
  <c r="R1917" i="2"/>
  <c r="Q1917" i="2"/>
  <c r="P1917" i="2"/>
  <c r="O1917" i="2"/>
  <c r="G1917" i="2"/>
  <c r="H1917" i="2" s="1"/>
  <c r="S1916" i="2"/>
  <c r="R1916" i="2"/>
  <c r="Q1916" i="2"/>
  <c r="P1916" i="2"/>
  <c r="O1916" i="2"/>
  <c r="G1916" i="2"/>
  <c r="H1916" i="2" s="1"/>
  <c r="S1915" i="2"/>
  <c r="R1915" i="2"/>
  <c r="Q1915" i="2"/>
  <c r="P1915" i="2"/>
  <c r="O1915" i="2"/>
  <c r="G1915" i="2"/>
  <c r="H1915" i="2" s="1"/>
  <c r="S1914" i="2"/>
  <c r="R1914" i="2"/>
  <c r="Q1914" i="2"/>
  <c r="P1914" i="2"/>
  <c r="O1914" i="2"/>
  <c r="G1914" i="2"/>
  <c r="H1914" i="2" s="1"/>
  <c r="S1913" i="2"/>
  <c r="R1913" i="2"/>
  <c r="Q1913" i="2"/>
  <c r="P1913" i="2"/>
  <c r="O1913" i="2"/>
  <c r="G1913" i="2"/>
  <c r="H1913" i="2" s="1"/>
  <c r="S1912" i="2"/>
  <c r="R1912" i="2"/>
  <c r="Q1912" i="2"/>
  <c r="P1912" i="2"/>
  <c r="O1912" i="2"/>
  <c r="G1912" i="2"/>
  <c r="H1912" i="2" s="1"/>
  <c r="S1911" i="2"/>
  <c r="R1911" i="2"/>
  <c r="Q1911" i="2"/>
  <c r="P1911" i="2"/>
  <c r="O1911" i="2"/>
  <c r="G1911" i="2"/>
  <c r="H1911" i="2" s="1"/>
  <c r="S1910" i="2"/>
  <c r="R1910" i="2"/>
  <c r="Q1910" i="2"/>
  <c r="P1910" i="2"/>
  <c r="O1910" i="2"/>
  <c r="G1910" i="2"/>
  <c r="H1910" i="2" s="1"/>
  <c r="S1909" i="2"/>
  <c r="R1909" i="2"/>
  <c r="Q1909" i="2"/>
  <c r="P1909" i="2"/>
  <c r="O1909" i="2"/>
  <c r="G1909" i="2"/>
  <c r="H1909" i="2" s="1"/>
  <c r="S1908" i="2"/>
  <c r="R1908" i="2"/>
  <c r="Q1908" i="2"/>
  <c r="P1908" i="2"/>
  <c r="O1908" i="2"/>
  <c r="G1908" i="2"/>
  <c r="H1908" i="2" s="1"/>
  <c r="S1907" i="2"/>
  <c r="R1907" i="2"/>
  <c r="Q1907" i="2"/>
  <c r="P1907" i="2"/>
  <c r="O1907" i="2"/>
  <c r="G1907" i="2"/>
  <c r="H1907" i="2" s="1"/>
  <c r="S1906" i="2"/>
  <c r="R1906" i="2"/>
  <c r="Q1906" i="2"/>
  <c r="P1906" i="2"/>
  <c r="O1906" i="2"/>
  <c r="G1906" i="2"/>
  <c r="H1906" i="2" s="1"/>
  <c r="S1905" i="2"/>
  <c r="R1905" i="2"/>
  <c r="Q1905" i="2"/>
  <c r="P1905" i="2"/>
  <c r="O1905" i="2"/>
  <c r="G1905" i="2"/>
  <c r="H1905" i="2" s="1"/>
  <c r="S1904" i="2"/>
  <c r="R1904" i="2"/>
  <c r="Q1904" i="2"/>
  <c r="P1904" i="2"/>
  <c r="O1904" i="2"/>
  <c r="G1904" i="2"/>
  <c r="H1904" i="2" s="1"/>
  <c r="S1903" i="2"/>
  <c r="R1903" i="2"/>
  <c r="Q1903" i="2"/>
  <c r="P1903" i="2"/>
  <c r="O1903" i="2"/>
  <c r="G1903" i="2"/>
  <c r="H1903" i="2" s="1"/>
  <c r="S1902" i="2"/>
  <c r="R1902" i="2"/>
  <c r="Q1902" i="2"/>
  <c r="P1902" i="2"/>
  <c r="O1902" i="2"/>
  <c r="G1902" i="2"/>
  <c r="H1902" i="2" s="1"/>
  <c r="S1901" i="2"/>
  <c r="R1901" i="2"/>
  <c r="Q1901" i="2"/>
  <c r="P1901" i="2"/>
  <c r="O1901" i="2"/>
  <c r="G1901" i="2"/>
  <c r="H1901" i="2" s="1"/>
  <c r="S1900" i="2"/>
  <c r="R1900" i="2"/>
  <c r="Q1900" i="2"/>
  <c r="P1900" i="2"/>
  <c r="O1900" i="2"/>
  <c r="G1900" i="2"/>
  <c r="H1900" i="2" s="1"/>
  <c r="S1899" i="2"/>
  <c r="R1899" i="2"/>
  <c r="Q1899" i="2"/>
  <c r="P1899" i="2"/>
  <c r="O1899" i="2"/>
  <c r="G1899" i="2"/>
  <c r="H1899" i="2" s="1"/>
  <c r="S1898" i="2"/>
  <c r="R1898" i="2"/>
  <c r="Q1898" i="2"/>
  <c r="P1898" i="2"/>
  <c r="O1898" i="2"/>
  <c r="G1898" i="2"/>
  <c r="H1898" i="2" s="1"/>
  <c r="S1897" i="2"/>
  <c r="R1897" i="2"/>
  <c r="Q1897" i="2"/>
  <c r="P1897" i="2"/>
  <c r="O1897" i="2"/>
  <c r="G1897" i="2"/>
  <c r="H1897" i="2" s="1"/>
  <c r="S1896" i="2"/>
  <c r="R1896" i="2"/>
  <c r="Q1896" i="2"/>
  <c r="P1896" i="2"/>
  <c r="O1896" i="2"/>
  <c r="G1896" i="2"/>
  <c r="H1896" i="2" s="1"/>
  <c r="S1895" i="2"/>
  <c r="R1895" i="2"/>
  <c r="Q1895" i="2"/>
  <c r="P1895" i="2"/>
  <c r="O1895" i="2"/>
  <c r="G1895" i="2"/>
  <c r="H1895" i="2" s="1"/>
  <c r="S1894" i="2"/>
  <c r="R1894" i="2"/>
  <c r="Q1894" i="2"/>
  <c r="P1894" i="2"/>
  <c r="O1894" i="2"/>
  <c r="G1894" i="2"/>
  <c r="H1894" i="2" s="1"/>
  <c r="S1893" i="2"/>
  <c r="R1893" i="2"/>
  <c r="Q1893" i="2"/>
  <c r="P1893" i="2"/>
  <c r="O1893" i="2"/>
  <c r="G1893" i="2"/>
  <c r="H1893" i="2" s="1"/>
  <c r="S1892" i="2"/>
  <c r="R1892" i="2"/>
  <c r="Q1892" i="2"/>
  <c r="P1892" i="2"/>
  <c r="O1892" i="2"/>
  <c r="G1892" i="2"/>
  <c r="H1892" i="2" s="1"/>
  <c r="S1891" i="2"/>
  <c r="R1891" i="2"/>
  <c r="Q1891" i="2"/>
  <c r="P1891" i="2"/>
  <c r="O1891" i="2"/>
  <c r="G1891" i="2"/>
  <c r="H1891" i="2" s="1"/>
  <c r="S1890" i="2"/>
  <c r="R1890" i="2"/>
  <c r="Q1890" i="2"/>
  <c r="P1890" i="2"/>
  <c r="O1890" i="2"/>
  <c r="G1890" i="2"/>
  <c r="H1890" i="2" s="1"/>
  <c r="S1889" i="2"/>
  <c r="R1889" i="2"/>
  <c r="Q1889" i="2"/>
  <c r="P1889" i="2"/>
  <c r="O1889" i="2"/>
  <c r="G1889" i="2"/>
  <c r="H1889" i="2" s="1"/>
  <c r="S1888" i="2"/>
  <c r="R1888" i="2"/>
  <c r="Q1888" i="2"/>
  <c r="P1888" i="2"/>
  <c r="O1888" i="2"/>
  <c r="G1888" i="2"/>
  <c r="H1888" i="2" s="1"/>
  <c r="S1887" i="2"/>
  <c r="R1887" i="2"/>
  <c r="Q1887" i="2"/>
  <c r="P1887" i="2"/>
  <c r="O1887" i="2"/>
  <c r="G1887" i="2"/>
  <c r="H1887" i="2" s="1"/>
  <c r="S1886" i="2"/>
  <c r="R1886" i="2"/>
  <c r="Q1886" i="2"/>
  <c r="P1886" i="2"/>
  <c r="O1886" i="2"/>
  <c r="G1886" i="2"/>
  <c r="H1886" i="2" s="1"/>
  <c r="S1885" i="2"/>
  <c r="R1885" i="2"/>
  <c r="Q1885" i="2"/>
  <c r="P1885" i="2"/>
  <c r="O1885" i="2"/>
  <c r="G1885" i="2"/>
  <c r="H1885" i="2" s="1"/>
  <c r="G1884" i="2"/>
  <c r="S1883" i="2"/>
  <c r="R1883" i="2"/>
  <c r="Q1883" i="2"/>
  <c r="P1883" i="2"/>
  <c r="O1883" i="2"/>
  <c r="G1883" i="2"/>
  <c r="H1883" i="2" s="1"/>
  <c r="S1882" i="2"/>
  <c r="R1882" i="2"/>
  <c r="Q1882" i="2"/>
  <c r="P1882" i="2"/>
  <c r="O1882" i="2"/>
  <c r="G1882" i="2"/>
  <c r="H1882" i="2" s="1"/>
  <c r="S1881" i="2"/>
  <c r="R1881" i="2"/>
  <c r="Q1881" i="2"/>
  <c r="P1881" i="2"/>
  <c r="O1881" i="2"/>
  <c r="G1881" i="2"/>
  <c r="H1881" i="2" s="1"/>
  <c r="S1880" i="2"/>
  <c r="R1880" i="2"/>
  <c r="Q1880" i="2"/>
  <c r="P1880" i="2"/>
  <c r="O1880" i="2"/>
  <c r="G1880" i="2"/>
  <c r="H1880" i="2" s="1"/>
  <c r="S1879" i="2"/>
  <c r="R1879" i="2"/>
  <c r="Q1879" i="2"/>
  <c r="P1879" i="2"/>
  <c r="O1879" i="2"/>
  <c r="G1879" i="2"/>
  <c r="H1879" i="2" s="1"/>
  <c r="S1878" i="2"/>
  <c r="R1878" i="2"/>
  <c r="Q1878" i="2"/>
  <c r="P1878" i="2"/>
  <c r="O1878" i="2"/>
  <c r="G1878" i="2"/>
  <c r="H1878" i="2" s="1"/>
  <c r="S1877" i="2"/>
  <c r="R1877" i="2"/>
  <c r="Q1877" i="2"/>
  <c r="P1877" i="2"/>
  <c r="O1877" i="2"/>
  <c r="G1877" i="2"/>
  <c r="H1877" i="2" s="1"/>
  <c r="S1876" i="2"/>
  <c r="R1876" i="2"/>
  <c r="Q1876" i="2"/>
  <c r="P1876" i="2"/>
  <c r="O1876" i="2"/>
  <c r="G1876" i="2"/>
  <c r="H1876" i="2" s="1"/>
  <c r="S1875" i="2"/>
  <c r="R1875" i="2"/>
  <c r="Q1875" i="2"/>
  <c r="P1875" i="2"/>
  <c r="O1875" i="2"/>
  <c r="G1875" i="2"/>
  <c r="H1875" i="2" s="1"/>
  <c r="S1874" i="2"/>
  <c r="R1874" i="2"/>
  <c r="Q1874" i="2"/>
  <c r="P1874" i="2"/>
  <c r="O1874" i="2"/>
  <c r="G1874" i="2"/>
  <c r="H1874" i="2" s="1"/>
  <c r="S1873" i="2"/>
  <c r="R1873" i="2"/>
  <c r="Q1873" i="2"/>
  <c r="P1873" i="2"/>
  <c r="O1873" i="2"/>
  <c r="G1873" i="2"/>
  <c r="H1873" i="2" s="1"/>
  <c r="S1872" i="2"/>
  <c r="R1872" i="2"/>
  <c r="Q1872" i="2"/>
  <c r="P1872" i="2"/>
  <c r="O1872" i="2"/>
  <c r="G1872" i="2"/>
  <c r="H1872" i="2" s="1"/>
  <c r="S1871" i="2"/>
  <c r="R1871" i="2"/>
  <c r="Q1871" i="2"/>
  <c r="P1871" i="2"/>
  <c r="O1871" i="2"/>
  <c r="G1871" i="2"/>
  <c r="H1871" i="2" s="1"/>
  <c r="S1870" i="2"/>
  <c r="R1870" i="2"/>
  <c r="Q1870" i="2"/>
  <c r="P1870" i="2"/>
  <c r="O1870" i="2"/>
  <c r="G1870" i="2"/>
  <c r="H1870" i="2" s="1"/>
  <c r="S1869" i="2"/>
  <c r="R1869" i="2"/>
  <c r="Q1869" i="2"/>
  <c r="P1869" i="2"/>
  <c r="O1869" i="2"/>
  <c r="G1869" i="2"/>
  <c r="H1869" i="2" s="1"/>
  <c r="S1868" i="2"/>
  <c r="R1868" i="2"/>
  <c r="Q1868" i="2"/>
  <c r="P1868" i="2"/>
  <c r="O1868" i="2"/>
  <c r="G1868" i="2"/>
  <c r="H1868" i="2" s="1"/>
  <c r="S1867" i="2"/>
  <c r="R1867" i="2"/>
  <c r="Q1867" i="2"/>
  <c r="P1867" i="2"/>
  <c r="O1867" i="2"/>
  <c r="G1867" i="2"/>
  <c r="H1867" i="2" s="1"/>
  <c r="S1866" i="2"/>
  <c r="R1866" i="2"/>
  <c r="Q1866" i="2"/>
  <c r="P1866" i="2"/>
  <c r="O1866" i="2"/>
  <c r="G1866" i="2"/>
  <c r="H1866" i="2" s="1"/>
  <c r="S1865" i="2"/>
  <c r="R1865" i="2"/>
  <c r="Q1865" i="2"/>
  <c r="P1865" i="2"/>
  <c r="O1865" i="2"/>
  <c r="G1865" i="2"/>
  <c r="H1865" i="2" s="1"/>
  <c r="S1864" i="2"/>
  <c r="R1864" i="2"/>
  <c r="Q1864" i="2"/>
  <c r="P1864" i="2"/>
  <c r="O1864" i="2"/>
  <c r="G1864" i="2"/>
  <c r="H1864" i="2" s="1"/>
  <c r="S1863" i="2"/>
  <c r="R1863" i="2"/>
  <c r="Q1863" i="2"/>
  <c r="P1863" i="2"/>
  <c r="O1863" i="2"/>
  <c r="G1863" i="2"/>
  <c r="H1863" i="2" s="1"/>
  <c r="S1862" i="2"/>
  <c r="R1862" i="2"/>
  <c r="Q1862" i="2"/>
  <c r="P1862" i="2"/>
  <c r="O1862" i="2"/>
  <c r="G1862" i="2"/>
  <c r="H1862" i="2" s="1"/>
  <c r="S1861" i="2"/>
  <c r="R1861" i="2"/>
  <c r="Q1861" i="2"/>
  <c r="P1861" i="2"/>
  <c r="O1861" i="2"/>
  <c r="G1861" i="2"/>
  <c r="H1861" i="2" s="1"/>
  <c r="S1860" i="2"/>
  <c r="R1860" i="2"/>
  <c r="Q1860" i="2"/>
  <c r="P1860" i="2"/>
  <c r="O1860" i="2"/>
  <c r="G1860" i="2"/>
  <c r="H1860" i="2" s="1"/>
  <c r="S1859" i="2"/>
  <c r="R1859" i="2"/>
  <c r="Q1859" i="2"/>
  <c r="P1859" i="2"/>
  <c r="O1859" i="2"/>
  <c r="G1859" i="2"/>
  <c r="H1859" i="2" s="1"/>
  <c r="S1858" i="2"/>
  <c r="R1858" i="2"/>
  <c r="Q1858" i="2"/>
  <c r="P1858" i="2"/>
  <c r="O1858" i="2"/>
  <c r="G1858" i="2"/>
  <c r="H1858" i="2" s="1"/>
  <c r="S1857" i="2"/>
  <c r="R1857" i="2"/>
  <c r="Q1857" i="2"/>
  <c r="P1857" i="2"/>
  <c r="O1857" i="2"/>
  <c r="G1857" i="2"/>
  <c r="H1857" i="2" s="1"/>
  <c r="G1856" i="2"/>
  <c r="S1855" i="2"/>
  <c r="R1855" i="2"/>
  <c r="Q1855" i="2"/>
  <c r="P1855" i="2"/>
  <c r="O1855" i="2"/>
  <c r="G1855" i="2"/>
  <c r="H1855" i="2" s="1"/>
  <c r="S1854" i="2"/>
  <c r="R1854" i="2"/>
  <c r="Q1854" i="2"/>
  <c r="P1854" i="2"/>
  <c r="O1854" i="2"/>
  <c r="G1854" i="2"/>
  <c r="H1854" i="2" s="1"/>
  <c r="S1853" i="2"/>
  <c r="R1853" i="2"/>
  <c r="Q1853" i="2"/>
  <c r="P1853" i="2"/>
  <c r="O1853" i="2"/>
  <c r="G1853" i="2"/>
  <c r="H1853" i="2" s="1"/>
  <c r="S1852" i="2"/>
  <c r="R1852" i="2"/>
  <c r="Q1852" i="2"/>
  <c r="P1852" i="2"/>
  <c r="O1852" i="2"/>
  <c r="G1852" i="2"/>
  <c r="H1852" i="2" s="1"/>
  <c r="S1851" i="2"/>
  <c r="R1851" i="2"/>
  <c r="Q1851" i="2"/>
  <c r="P1851" i="2"/>
  <c r="O1851" i="2"/>
  <c r="G1851" i="2"/>
  <c r="H1851" i="2" s="1"/>
  <c r="S1850" i="2"/>
  <c r="R1850" i="2"/>
  <c r="Q1850" i="2"/>
  <c r="P1850" i="2"/>
  <c r="O1850" i="2"/>
  <c r="G1850" i="2"/>
  <c r="H1850" i="2" s="1"/>
  <c r="S1849" i="2"/>
  <c r="R1849" i="2"/>
  <c r="Q1849" i="2"/>
  <c r="P1849" i="2"/>
  <c r="O1849" i="2"/>
  <c r="G1849" i="2"/>
  <c r="H1849" i="2" s="1"/>
  <c r="S1848" i="2"/>
  <c r="R1848" i="2"/>
  <c r="Q1848" i="2"/>
  <c r="P1848" i="2"/>
  <c r="O1848" i="2"/>
  <c r="G1848" i="2"/>
  <c r="H1848" i="2" s="1"/>
  <c r="S1847" i="2"/>
  <c r="R1847" i="2"/>
  <c r="Q1847" i="2"/>
  <c r="P1847" i="2"/>
  <c r="O1847" i="2"/>
  <c r="G1847" i="2"/>
  <c r="H1847" i="2" s="1"/>
  <c r="S1846" i="2"/>
  <c r="R1846" i="2"/>
  <c r="Q1846" i="2"/>
  <c r="P1846" i="2"/>
  <c r="O1846" i="2"/>
  <c r="G1846" i="2"/>
  <c r="H1846" i="2" s="1"/>
  <c r="S1845" i="2"/>
  <c r="R1845" i="2"/>
  <c r="Q1845" i="2"/>
  <c r="P1845" i="2"/>
  <c r="O1845" i="2"/>
  <c r="G1845" i="2"/>
  <c r="H1845" i="2" s="1"/>
  <c r="S1844" i="2"/>
  <c r="R1844" i="2"/>
  <c r="Q1844" i="2"/>
  <c r="P1844" i="2"/>
  <c r="O1844" i="2"/>
  <c r="G1844" i="2"/>
  <c r="H1844" i="2" s="1"/>
  <c r="S1843" i="2"/>
  <c r="R1843" i="2"/>
  <c r="Q1843" i="2"/>
  <c r="P1843" i="2"/>
  <c r="O1843" i="2"/>
  <c r="G1843" i="2"/>
  <c r="H1843" i="2" s="1"/>
  <c r="S1842" i="2"/>
  <c r="R1842" i="2"/>
  <c r="Q1842" i="2"/>
  <c r="P1842" i="2"/>
  <c r="O1842" i="2"/>
  <c r="G1842" i="2"/>
  <c r="H1842" i="2" s="1"/>
  <c r="S1841" i="2"/>
  <c r="R1841" i="2"/>
  <c r="Q1841" i="2"/>
  <c r="P1841" i="2"/>
  <c r="O1841" i="2"/>
  <c r="G1841" i="2"/>
  <c r="H1841" i="2" s="1"/>
  <c r="S1840" i="2"/>
  <c r="R1840" i="2"/>
  <c r="Q1840" i="2"/>
  <c r="P1840" i="2"/>
  <c r="O1840" i="2"/>
  <c r="G1840" i="2"/>
  <c r="H1840" i="2" s="1"/>
  <c r="S1839" i="2"/>
  <c r="R1839" i="2"/>
  <c r="Q1839" i="2"/>
  <c r="P1839" i="2"/>
  <c r="O1839" i="2"/>
  <c r="G1839" i="2"/>
  <c r="H1839" i="2" s="1"/>
  <c r="S1838" i="2"/>
  <c r="R1838" i="2"/>
  <c r="Q1838" i="2"/>
  <c r="P1838" i="2"/>
  <c r="O1838" i="2"/>
  <c r="G1838" i="2"/>
  <c r="H1838" i="2" s="1"/>
  <c r="S1837" i="2"/>
  <c r="R1837" i="2"/>
  <c r="Q1837" i="2"/>
  <c r="P1837" i="2"/>
  <c r="O1837" i="2"/>
  <c r="G1837" i="2"/>
  <c r="H1837" i="2" s="1"/>
  <c r="S1836" i="2"/>
  <c r="R1836" i="2"/>
  <c r="Q1836" i="2"/>
  <c r="P1836" i="2"/>
  <c r="O1836" i="2"/>
  <c r="G1836" i="2"/>
  <c r="H1836" i="2" s="1"/>
  <c r="S1835" i="2"/>
  <c r="R1835" i="2"/>
  <c r="Q1835" i="2"/>
  <c r="P1835" i="2"/>
  <c r="O1835" i="2"/>
  <c r="G1835" i="2"/>
  <c r="H1835" i="2" s="1"/>
  <c r="S1834" i="2"/>
  <c r="R1834" i="2"/>
  <c r="Q1834" i="2"/>
  <c r="P1834" i="2"/>
  <c r="O1834" i="2"/>
  <c r="G1834" i="2"/>
  <c r="H1834" i="2" s="1"/>
  <c r="S1833" i="2"/>
  <c r="R1833" i="2"/>
  <c r="Q1833" i="2"/>
  <c r="P1833" i="2"/>
  <c r="O1833" i="2"/>
  <c r="G1833" i="2"/>
  <c r="H1833" i="2" s="1"/>
  <c r="S1832" i="2"/>
  <c r="R1832" i="2"/>
  <c r="Q1832" i="2"/>
  <c r="P1832" i="2"/>
  <c r="O1832" i="2"/>
  <c r="G1832" i="2"/>
  <c r="H1832" i="2" s="1"/>
  <c r="S1831" i="2"/>
  <c r="R1831" i="2"/>
  <c r="Q1831" i="2"/>
  <c r="P1831" i="2"/>
  <c r="O1831" i="2"/>
  <c r="G1831" i="2"/>
  <c r="H1831" i="2" s="1"/>
  <c r="S1830" i="2"/>
  <c r="R1830" i="2"/>
  <c r="Q1830" i="2"/>
  <c r="P1830" i="2"/>
  <c r="O1830" i="2"/>
  <c r="G1830" i="2"/>
  <c r="H1830" i="2" s="1"/>
  <c r="S1829" i="2"/>
  <c r="R1829" i="2"/>
  <c r="Q1829" i="2"/>
  <c r="P1829" i="2"/>
  <c r="O1829" i="2"/>
  <c r="G1829" i="2"/>
  <c r="H1829" i="2" s="1"/>
  <c r="S1828" i="2"/>
  <c r="R1828" i="2"/>
  <c r="Q1828" i="2"/>
  <c r="P1828" i="2"/>
  <c r="O1828" i="2"/>
  <c r="G1828" i="2"/>
  <c r="H1828" i="2" s="1"/>
  <c r="S1827" i="2"/>
  <c r="R1827" i="2"/>
  <c r="Q1827" i="2"/>
  <c r="P1827" i="2"/>
  <c r="O1827" i="2"/>
  <c r="G1827" i="2"/>
  <c r="H1827" i="2" s="1"/>
  <c r="S1826" i="2"/>
  <c r="R1826" i="2"/>
  <c r="Q1826" i="2"/>
  <c r="P1826" i="2"/>
  <c r="O1826" i="2"/>
  <c r="G1826" i="2"/>
  <c r="H1826" i="2" s="1"/>
  <c r="S1825" i="2"/>
  <c r="R1825" i="2"/>
  <c r="Q1825" i="2"/>
  <c r="P1825" i="2"/>
  <c r="O1825" i="2"/>
  <c r="G1825" i="2"/>
  <c r="H1825" i="2" s="1"/>
  <c r="S1824" i="2"/>
  <c r="R1824" i="2"/>
  <c r="Q1824" i="2"/>
  <c r="P1824" i="2"/>
  <c r="O1824" i="2"/>
  <c r="G1824" i="2"/>
  <c r="H1824" i="2" s="1"/>
  <c r="S1823" i="2"/>
  <c r="R1823" i="2"/>
  <c r="Q1823" i="2"/>
  <c r="P1823" i="2"/>
  <c r="O1823" i="2"/>
  <c r="G1823" i="2"/>
  <c r="H1823" i="2" s="1"/>
  <c r="S1822" i="2"/>
  <c r="R1822" i="2"/>
  <c r="Q1822" i="2"/>
  <c r="P1822" i="2"/>
  <c r="O1822" i="2"/>
  <c r="G1822" i="2"/>
  <c r="H1822" i="2" s="1"/>
  <c r="S1821" i="2"/>
  <c r="R1821" i="2"/>
  <c r="Q1821" i="2"/>
  <c r="P1821" i="2"/>
  <c r="O1821" i="2"/>
  <c r="G1821" i="2"/>
  <c r="H1821" i="2" s="1"/>
  <c r="S1820" i="2"/>
  <c r="R1820" i="2"/>
  <c r="Q1820" i="2"/>
  <c r="P1820" i="2"/>
  <c r="O1820" i="2"/>
  <c r="G1820" i="2"/>
  <c r="H1820" i="2" s="1"/>
  <c r="S1819" i="2"/>
  <c r="R1819" i="2"/>
  <c r="Q1819" i="2"/>
  <c r="P1819" i="2"/>
  <c r="O1819" i="2"/>
  <c r="G1819" i="2"/>
  <c r="H1819" i="2" s="1"/>
  <c r="S1818" i="2"/>
  <c r="R1818" i="2"/>
  <c r="Q1818" i="2"/>
  <c r="P1818" i="2"/>
  <c r="O1818" i="2"/>
  <c r="G1818" i="2"/>
  <c r="H1818" i="2" s="1"/>
  <c r="S1817" i="2"/>
  <c r="R1817" i="2"/>
  <c r="Q1817" i="2"/>
  <c r="P1817" i="2"/>
  <c r="O1817" i="2"/>
  <c r="G1817" i="2"/>
  <c r="H1817" i="2" s="1"/>
  <c r="S1816" i="2"/>
  <c r="R1816" i="2"/>
  <c r="Q1816" i="2"/>
  <c r="P1816" i="2"/>
  <c r="O1816" i="2"/>
  <c r="G1816" i="2"/>
  <c r="H1816" i="2" s="1"/>
  <c r="S1815" i="2"/>
  <c r="R1815" i="2"/>
  <c r="Q1815" i="2"/>
  <c r="P1815" i="2"/>
  <c r="O1815" i="2"/>
  <c r="G1815" i="2"/>
  <c r="H1815" i="2" s="1"/>
  <c r="S1814" i="2"/>
  <c r="R1814" i="2"/>
  <c r="Q1814" i="2"/>
  <c r="P1814" i="2"/>
  <c r="O1814" i="2"/>
  <c r="G1814" i="2"/>
  <c r="H1814" i="2" s="1"/>
  <c r="S1813" i="2"/>
  <c r="R1813" i="2"/>
  <c r="Q1813" i="2"/>
  <c r="P1813" i="2"/>
  <c r="O1813" i="2"/>
  <c r="G1813" i="2"/>
  <c r="H1813" i="2" s="1"/>
  <c r="S1812" i="2"/>
  <c r="R1812" i="2"/>
  <c r="Q1812" i="2"/>
  <c r="P1812" i="2"/>
  <c r="O1812" i="2"/>
  <c r="G1812" i="2"/>
  <c r="H1812" i="2" s="1"/>
  <c r="S1811" i="2"/>
  <c r="R1811" i="2"/>
  <c r="Q1811" i="2"/>
  <c r="P1811" i="2"/>
  <c r="O1811" i="2"/>
  <c r="G1811" i="2"/>
  <c r="H1811" i="2" s="1"/>
  <c r="S1810" i="2"/>
  <c r="R1810" i="2"/>
  <c r="Q1810" i="2"/>
  <c r="P1810" i="2"/>
  <c r="O1810" i="2"/>
  <c r="G1810" i="2"/>
  <c r="H1810" i="2" s="1"/>
  <c r="S1809" i="2"/>
  <c r="R1809" i="2"/>
  <c r="Q1809" i="2"/>
  <c r="P1809" i="2"/>
  <c r="O1809" i="2"/>
  <c r="G1809" i="2"/>
  <c r="H1809" i="2" s="1"/>
  <c r="S1808" i="2"/>
  <c r="R1808" i="2"/>
  <c r="Q1808" i="2"/>
  <c r="P1808" i="2"/>
  <c r="O1808" i="2"/>
  <c r="G1808" i="2"/>
  <c r="H1808" i="2" s="1"/>
  <c r="S1806" i="2"/>
  <c r="R1806" i="2"/>
  <c r="Q1806" i="2"/>
  <c r="P1806" i="2"/>
  <c r="O1806" i="2"/>
  <c r="G1806" i="2"/>
  <c r="H1806" i="2" s="1"/>
  <c r="S1805" i="2"/>
  <c r="R1805" i="2"/>
  <c r="Q1805" i="2"/>
  <c r="P1805" i="2"/>
  <c r="O1805" i="2"/>
  <c r="G1805" i="2"/>
  <c r="H1805" i="2" s="1"/>
  <c r="S1804" i="2"/>
  <c r="R1804" i="2"/>
  <c r="Q1804" i="2"/>
  <c r="P1804" i="2"/>
  <c r="O1804" i="2"/>
  <c r="G1804" i="2"/>
  <c r="H1804" i="2" s="1"/>
  <c r="S1803" i="2"/>
  <c r="R1803" i="2"/>
  <c r="Q1803" i="2"/>
  <c r="P1803" i="2"/>
  <c r="O1803" i="2"/>
  <c r="G1803" i="2"/>
  <c r="H1803" i="2" s="1"/>
  <c r="S1802" i="2"/>
  <c r="R1802" i="2"/>
  <c r="Q1802" i="2"/>
  <c r="P1802" i="2"/>
  <c r="O1802" i="2"/>
  <c r="G1802" i="2"/>
  <c r="H1802" i="2" s="1"/>
  <c r="S1801" i="2"/>
  <c r="R1801" i="2"/>
  <c r="Q1801" i="2"/>
  <c r="P1801" i="2"/>
  <c r="O1801" i="2"/>
  <c r="G1801" i="2"/>
  <c r="H1801" i="2" s="1"/>
  <c r="S1800" i="2"/>
  <c r="R1800" i="2"/>
  <c r="Q1800" i="2"/>
  <c r="P1800" i="2"/>
  <c r="O1800" i="2"/>
  <c r="G1800" i="2"/>
  <c r="H1800" i="2" s="1"/>
  <c r="S1799" i="2"/>
  <c r="R1799" i="2"/>
  <c r="Q1799" i="2"/>
  <c r="P1799" i="2"/>
  <c r="O1799" i="2"/>
  <c r="G1799" i="2"/>
  <c r="H1799" i="2" s="1"/>
  <c r="S1798" i="2"/>
  <c r="R1798" i="2"/>
  <c r="Q1798" i="2"/>
  <c r="P1798" i="2"/>
  <c r="O1798" i="2"/>
  <c r="G1798" i="2"/>
  <c r="H1798" i="2" s="1"/>
  <c r="S1797" i="2"/>
  <c r="R1797" i="2"/>
  <c r="Q1797" i="2"/>
  <c r="P1797" i="2"/>
  <c r="O1797" i="2"/>
  <c r="G1797" i="2"/>
  <c r="H1797" i="2" s="1"/>
  <c r="S1796" i="2"/>
  <c r="R1796" i="2"/>
  <c r="Q1796" i="2"/>
  <c r="P1796" i="2"/>
  <c r="O1796" i="2"/>
  <c r="G1796" i="2"/>
  <c r="H1796" i="2" s="1"/>
  <c r="S1795" i="2"/>
  <c r="R1795" i="2"/>
  <c r="Q1795" i="2"/>
  <c r="P1795" i="2"/>
  <c r="O1795" i="2"/>
  <c r="G1795" i="2"/>
  <c r="H1795" i="2" s="1"/>
  <c r="S1794" i="2"/>
  <c r="R1794" i="2"/>
  <c r="Q1794" i="2"/>
  <c r="P1794" i="2"/>
  <c r="O1794" i="2"/>
  <c r="G1794" i="2"/>
  <c r="H1794" i="2" s="1"/>
  <c r="S1793" i="2"/>
  <c r="R1793" i="2"/>
  <c r="Q1793" i="2"/>
  <c r="P1793" i="2"/>
  <c r="O1793" i="2"/>
  <c r="G1793" i="2"/>
  <c r="H1793" i="2" s="1"/>
  <c r="S1792" i="2"/>
  <c r="R1792" i="2"/>
  <c r="Q1792" i="2"/>
  <c r="P1792" i="2"/>
  <c r="O1792" i="2"/>
  <c r="G1792" i="2"/>
  <c r="H1792" i="2" s="1"/>
  <c r="S1791" i="2"/>
  <c r="R1791" i="2"/>
  <c r="Q1791" i="2"/>
  <c r="P1791" i="2"/>
  <c r="O1791" i="2"/>
  <c r="G1791" i="2"/>
  <c r="H1791" i="2" s="1"/>
  <c r="S1790" i="2"/>
  <c r="R1790" i="2"/>
  <c r="Q1790" i="2"/>
  <c r="P1790" i="2"/>
  <c r="O1790" i="2"/>
  <c r="G1790" i="2"/>
  <c r="H1790" i="2" s="1"/>
  <c r="S1789" i="2"/>
  <c r="R1789" i="2"/>
  <c r="Q1789" i="2"/>
  <c r="P1789" i="2"/>
  <c r="O1789" i="2"/>
  <c r="G1789" i="2"/>
  <c r="H1789" i="2" s="1"/>
  <c r="S1788" i="2"/>
  <c r="R1788" i="2"/>
  <c r="Q1788" i="2"/>
  <c r="P1788" i="2"/>
  <c r="O1788" i="2"/>
  <c r="G1788" i="2"/>
  <c r="H1788" i="2" s="1"/>
  <c r="S1787" i="2"/>
  <c r="R1787" i="2"/>
  <c r="Q1787" i="2"/>
  <c r="P1787" i="2"/>
  <c r="O1787" i="2"/>
  <c r="G1787" i="2"/>
  <c r="H1787" i="2" s="1"/>
  <c r="S1786" i="2"/>
  <c r="R1786" i="2"/>
  <c r="Q1786" i="2"/>
  <c r="P1786" i="2"/>
  <c r="O1786" i="2"/>
  <c r="G1786" i="2"/>
  <c r="H1786" i="2" s="1"/>
  <c r="S1785" i="2"/>
  <c r="R1785" i="2"/>
  <c r="Q1785" i="2"/>
  <c r="P1785" i="2"/>
  <c r="O1785" i="2"/>
  <c r="G1785" i="2"/>
  <c r="H1785" i="2" s="1"/>
  <c r="S1784" i="2"/>
  <c r="R1784" i="2"/>
  <c r="Q1784" i="2"/>
  <c r="P1784" i="2"/>
  <c r="O1784" i="2"/>
  <c r="G1784" i="2"/>
  <c r="H1784" i="2" s="1"/>
  <c r="S1783" i="2"/>
  <c r="R1783" i="2"/>
  <c r="Q1783" i="2"/>
  <c r="P1783" i="2"/>
  <c r="O1783" i="2"/>
  <c r="G1783" i="2"/>
  <c r="H1783" i="2" s="1"/>
  <c r="S1782" i="2"/>
  <c r="R1782" i="2"/>
  <c r="Q1782" i="2"/>
  <c r="P1782" i="2"/>
  <c r="O1782" i="2"/>
  <c r="G1782" i="2"/>
  <c r="H1782" i="2" s="1"/>
  <c r="S1780" i="2"/>
  <c r="R1780" i="2"/>
  <c r="Q1780" i="2"/>
  <c r="P1780" i="2"/>
  <c r="O1780" i="2"/>
  <c r="G1780" i="2"/>
  <c r="H1780" i="2" s="1"/>
  <c r="S1779" i="2"/>
  <c r="R1779" i="2"/>
  <c r="Q1779" i="2"/>
  <c r="P1779" i="2"/>
  <c r="O1779" i="2"/>
  <c r="G1779" i="2"/>
  <c r="H1779" i="2" s="1"/>
  <c r="S1778" i="2"/>
  <c r="R1778" i="2"/>
  <c r="Q1778" i="2"/>
  <c r="P1778" i="2"/>
  <c r="O1778" i="2"/>
  <c r="G1778" i="2"/>
  <c r="H1778" i="2" s="1"/>
  <c r="S1777" i="2"/>
  <c r="R1777" i="2"/>
  <c r="Q1777" i="2"/>
  <c r="P1777" i="2"/>
  <c r="O1777" i="2"/>
  <c r="G1777" i="2"/>
  <c r="H1777" i="2" s="1"/>
  <c r="S1776" i="2"/>
  <c r="R1776" i="2"/>
  <c r="Q1776" i="2"/>
  <c r="P1776" i="2"/>
  <c r="O1776" i="2"/>
  <c r="G1776" i="2"/>
  <c r="H1776" i="2" s="1"/>
  <c r="S1775" i="2"/>
  <c r="R1775" i="2"/>
  <c r="Q1775" i="2"/>
  <c r="P1775" i="2"/>
  <c r="O1775" i="2"/>
  <c r="G1775" i="2"/>
  <c r="H1775" i="2" s="1"/>
  <c r="S1773" i="2"/>
  <c r="R1773" i="2"/>
  <c r="Q1773" i="2"/>
  <c r="P1773" i="2"/>
  <c r="O1773" i="2"/>
  <c r="G1773" i="2"/>
  <c r="H1773" i="2" s="1"/>
  <c r="S1772" i="2"/>
  <c r="R1772" i="2"/>
  <c r="Q1772" i="2"/>
  <c r="P1772" i="2"/>
  <c r="O1772" i="2"/>
  <c r="G1772" i="2"/>
  <c r="H1772" i="2" s="1"/>
  <c r="S1771" i="2"/>
  <c r="R1771" i="2"/>
  <c r="Q1771" i="2"/>
  <c r="P1771" i="2"/>
  <c r="O1771" i="2"/>
  <c r="G1771" i="2"/>
  <c r="H1771" i="2" s="1"/>
  <c r="S1770" i="2"/>
  <c r="R1770" i="2"/>
  <c r="Q1770" i="2"/>
  <c r="P1770" i="2"/>
  <c r="O1770" i="2"/>
  <c r="G1770" i="2"/>
  <c r="H1770" i="2" s="1"/>
  <c r="S1769" i="2"/>
  <c r="R1769" i="2"/>
  <c r="Q1769" i="2"/>
  <c r="P1769" i="2"/>
  <c r="O1769" i="2"/>
  <c r="G1769" i="2"/>
  <c r="H1769" i="2" s="1"/>
  <c r="S1768" i="2"/>
  <c r="R1768" i="2"/>
  <c r="Q1768" i="2"/>
  <c r="P1768" i="2"/>
  <c r="O1768" i="2"/>
  <c r="G1768" i="2"/>
  <c r="H1768" i="2" s="1"/>
  <c r="S1767" i="2"/>
  <c r="R1767" i="2"/>
  <c r="Q1767" i="2"/>
  <c r="P1767" i="2"/>
  <c r="O1767" i="2"/>
  <c r="G1767" i="2"/>
  <c r="H1767" i="2" s="1"/>
  <c r="S1766" i="2"/>
  <c r="R1766" i="2"/>
  <c r="Q1766" i="2"/>
  <c r="P1766" i="2"/>
  <c r="O1766" i="2"/>
  <c r="G1766" i="2"/>
  <c r="H1766" i="2" s="1"/>
  <c r="S1765" i="2"/>
  <c r="R1765" i="2"/>
  <c r="Q1765" i="2"/>
  <c r="P1765" i="2"/>
  <c r="O1765" i="2"/>
  <c r="G1765" i="2"/>
  <c r="H1765" i="2" s="1"/>
  <c r="S1764" i="2"/>
  <c r="R1764" i="2"/>
  <c r="Q1764" i="2"/>
  <c r="P1764" i="2"/>
  <c r="O1764" i="2"/>
  <c r="G1764" i="2"/>
  <c r="H1764" i="2" s="1"/>
  <c r="S1763" i="2"/>
  <c r="R1763" i="2"/>
  <c r="Q1763" i="2"/>
  <c r="P1763" i="2"/>
  <c r="O1763" i="2"/>
  <c r="G1763" i="2"/>
  <c r="H1763" i="2" s="1"/>
  <c r="S1762" i="2"/>
  <c r="R1762" i="2"/>
  <c r="Q1762" i="2"/>
  <c r="P1762" i="2"/>
  <c r="O1762" i="2"/>
  <c r="G1762" i="2"/>
  <c r="H1762" i="2" s="1"/>
  <c r="S1761" i="2"/>
  <c r="R1761" i="2"/>
  <c r="Q1761" i="2"/>
  <c r="P1761" i="2"/>
  <c r="O1761" i="2"/>
  <c r="G1761" i="2"/>
  <c r="H1761" i="2" s="1"/>
  <c r="S1760" i="2"/>
  <c r="R1760" i="2"/>
  <c r="Q1760" i="2"/>
  <c r="P1760" i="2"/>
  <c r="O1760" i="2"/>
  <c r="G1760" i="2"/>
  <c r="H1760" i="2" s="1"/>
  <c r="G1759" i="2"/>
  <c r="S1758" i="2"/>
  <c r="R1758" i="2"/>
  <c r="Q1758" i="2"/>
  <c r="P1758" i="2"/>
  <c r="O1758" i="2"/>
  <c r="G1758" i="2"/>
  <c r="H1758" i="2" s="1"/>
  <c r="S1757" i="2"/>
  <c r="R1757" i="2"/>
  <c r="Q1757" i="2"/>
  <c r="P1757" i="2"/>
  <c r="O1757" i="2"/>
  <c r="G1757" i="2"/>
  <c r="H1757" i="2" s="1"/>
  <c r="S1756" i="2"/>
  <c r="R1756" i="2"/>
  <c r="Q1756" i="2"/>
  <c r="P1756" i="2"/>
  <c r="O1756" i="2"/>
  <c r="G1756" i="2"/>
  <c r="H1756" i="2" s="1"/>
  <c r="S1755" i="2"/>
  <c r="R1755" i="2"/>
  <c r="Q1755" i="2"/>
  <c r="P1755" i="2"/>
  <c r="O1755" i="2"/>
  <c r="G1755" i="2"/>
  <c r="H1755" i="2" s="1"/>
  <c r="S1754" i="2"/>
  <c r="R1754" i="2"/>
  <c r="Q1754" i="2"/>
  <c r="P1754" i="2"/>
  <c r="O1754" i="2"/>
  <c r="G1754" i="2"/>
  <c r="H1754" i="2" s="1"/>
  <c r="S1753" i="2"/>
  <c r="R1753" i="2"/>
  <c r="Q1753" i="2"/>
  <c r="P1753" i="2"/>
  <c r="O1753" i="2"/>
  <c r="G1753" i="2"/>
  <c r="H1753" i="2" s="1"/>
  <c r="S1752" i="2"/>
  <c r="R1752" i="2"/>
  <c r="Q1752" i="2"/>
  <c r="P1752" i="2"/>
  <c r="O1752" i="2"/>
  <c r="G1752" i="2"/>
  <c r="H1752" i="2" s="1"/>
  <c r="S1751" i="2"/>
  <c r="R1751" i="2"/>
  <c r="Q1751" i="2"/>
  <c r="P1751" i="2"/>
  <c r="O1751" i="2"/>
  <c r="G1751" i="2"/>
  <c r="H1751" i="2" s="1"/>
  <c r="S1750" i="2"/>
  <c r="R1750" i="2"/>
  <c r="Q1750" i="2"/>
  <c r="P1750" i="2"/>
  <c r="O1750" i="2"/>
  <c r="G1750" i="2"/>
  <c r="H1750" i="2" s="1"/>
  <c r="S1749" i="2"/>
  <c r="R1749" i="2"/>
  <c r="Q1749" i="2"/>
  <c r="P1749" i="2"/>
  <c r="O1749" i="2"/>
  <c r="G1749" i="2"/>
  <c r="H1749" i="2" s="1"/>
  <c r="S1748" i="2"/>
  <c r="R1748" i="2"/>
  <c r="Q1748" i="2"/>
  <c r="P1748" i="2"/>
  <c r="O1748" i="2"/>
  <c r="G1748" i="2"/>
  <c r="H1748" i="2" s="1"/>
  <c r="S1747" i="2"/>
  <c r="R1747" i="2"/>
  <c r="Q1747" i="2"/>
  <c r="P1747" i="2"/>
  <c r="O1747" i="2"/>
  <c r="G1747" i="2"/>
  <c r="H1747" i="2" s="1"/>
  <c r="S1746" i="2"/>
  <c r="R1746" i="2"/>
  <c r="Q1746" i="2"/>
  <c r="P1746" i="2"/>
  <c r="O1746" i="2"/>
  <c r="G1746" i="2"/>
  <c r="H1746" i="2" s="1"/>
  <c r="S1745" i="2"/>
  <c r="R1745" i="2"/>
  <c r="Q1745" i="2"/>
  <c r="P1745" i="2"/>
  <c r="O1745" i="2"/>
  <c r="G1745" i="2"/>
  <c r="H1745" i="2" s="1"/>
  <c r="S1744" i="2"/>
  <c r="R1744" i="2"/>
  <c r="Q1744" i="2"/>
  <c r="P1744" i="2"/>
  <c r="O1744" i="2"/>
  <c r="G1744" i="2"/>
  <c r="H1744" i="2" s="1"/>
  <c r="S1743" i="2"/>
  <c r="R1743" i="2"/>
  <c r="Q1743" i="2"/>
  <c r="P1743" i="2"/>
  <c r="O1743" i="2"/>
  <c r="G1743" i="2"/>
  <c r="H1743" i="2" s="1"/>
  <c r="S1742" i="2"/>
  <c r="R1742" i="2"/>
  <c r="Q1742" i="2"/>
  <c r="P1742" i="2"/>
  <c r="O1742" i="2"/>
  <c r="G1742" i="2"/>
  <c r="H1742" i="2" s="1"/>
  <c r="S1740" i="2"/>
  <c r="R1740" i="2"/>
  <c r="Q1740" i="2"/>
  <c r="P1740" i="2"/>
  <c r="O1740" i="2"/>
  <c r="G1740" i="2"/>
  <c r="H1740" i="2" s="1"/>
  <c r="S1739" i="2"/>
  <c r="R1739" i="2"/>
  <c r="Q1739" i="2"/>
  <c r="P1739" i="2"/>
  <c r="O1739" i="2"/>
  <c r="G1739" i="2"/>
  <c r="H1739" i="2" s="1"/>
  <c r="S1738" i="2"/>
  <c r="R1738" i="2"/>
  <c r="Q1738" i="2"/>
  <c r="P1738" i="2"/>
  <c r="O1738" i="2"/>
  <c r="G1738" i="2"/>
  <c r="H1738" i="2" s="1"/>
  <c r="S1737" i="2"/>
  <c r="R1737" i="2"/>
  <c r="Q1737" i="2"/>
  <c r="P1737" i="2"/>
  <c r="O1737" i="2"/>
  <c r="G1737" i="2"/>
  <c r="H1737" i="2" s="1"/>
  <c r="S1736" i="2"/>
  <c r="R1736" i="2"/>
  <c r="Q1736" i="2"/>
  <c r="P1736" i="2"/>
  <c r="O1736" i="2"/>
  <c r="G1736" i="2"/>
  <c r="H1736" i="2" s="1"/>
  <c r="S1735" i="2"/>
  <c r="R1735" i="2"/>
  <c r="Q1735" i="2"/>
  <c r="P1735" i="2"/>
  <c r="O1735" i="2"/>
  <c r="G1735" i="2"/>
  <c r="H1735" i="2" s="1"/>
  <c r="S1734" i="2"/>
  <c r="R1734" i="2"/>
  <c r="Q1734" i="2"/>
  <c r="P1734" i="2"/>
  <c r="O1734" i="2"/>
  <c r="G1734" i="2"/>
  <c r="H1734" i="2" s="1"/>
  <c r="S1733" i="2"/>
  <c r="R1733" i="2"/>
  <c r="Q1733" i="2"/>
  <c r="P1733" i="2"/>
  <c r="O1733" i="2"/>
  <c r="G1733" i="2"/>
  <c r="H1733" i="2" s="1"/>
  <c r="S1732" i="2"/>
  <c r="R1732" i="2"/>
  <c r="Q1732" i="2"/>
  <c r="P1732" i="2"/>
  <c r="O1732" i="2"/>
  <c r="G1732" i="2"/>
  <c r="H1732" i="2" s="1"/>
  <c r="S1731" i="2"/>
  <c r="R1731" i="2"/>
  <c r="Q1731" i="2"/>
  <c r="P1731" i="2"/>
  <c r="O1731" i="2"/>
  <c r="G1731" i="2"/>
  <c r="H1731" i="2" s="1"/>
  <c r="S1730" i="2"/>
  <c r="R1730" i="2"/>
  <c r="Q1730" i="2"/>
  <c r="P1730" i="2"/>
  <c r="O1730" i="2"/>
  <c r="G1730" i="2"/>
  <c r="H1730" i="2" s="1"/>
  <c r="S1729" i="2"/>
  <c r="R1729" i="2"/>
  <c r="Q1729" i="2"/>
  <c r="P1729" i="2"/>
  <c r="O1729" i="2"/>
  <c r="G1729" i="2"/>
  <c r="H1729" i="2" s="1"/>
  <c r="S1728" i="2"/>
  <c r="R1728" i="2"/>
  <c r="Q1728" i="2"/>
  <c r="P1728" i="2"/>
  <c r="O1728" i="2"/>
  <c r="G1728" i="2"/>
  <c r="H1728" i="2" s="1"/>
  <c r="S1727" i="2"/>
  <c r="R1727" i="2"/>
  <c r="Q1727" i="2"/>
  <c r="P1727" i="2"/>
  <c r="O1727" i="2"/>
  <c r="G1727" i="2"/>
  <c r="H1727" i="2" s="1"/>
  <c r="S1726" i="2"/>
  <c r="R1726" i="2"/>
  <c r="Q1726" i="2"/>
  <c r="P1726" i="2"/>
  <c r="O1726" i="2"/>
  <c r="G1726" i="2"/>
  <c r="H1726" i="2" s="1"/>
  <c r="S1725" i="2"/>
  <c r="R1725" i="2"/>
  <c r="Q1725" i="2"/>
  <c r="P1725" i="2"/>
  <c r="O1725" i="2"/>
  <c r="G1725" i="2"/>
  <c r="H1725" i="2" s="1"/>
  <c r="S1724" i="2"/>
  <c r="R1724" i="2"/>
  <c r="Q1724" i="2"/>
  <c r="P1724" i="2"/>
  <c r="O1724" i="2"/>
  <c r="G1724" i="2"/>
  <c r="H1724" i="2" s="1"/>
  <c r="S1723" i="2"/>
  <c r="R1723" i="2"/>
  <c r="Q1723" i="2"/>
  <c r="P1723" i="2"/>
  <c r="O1723" i="2"/>
  <c r="G1723" i="2"/>
  <c r="H1723" i="2" s="1"/>
  <c r="S1722" i="2"/>
  <c r="R1722" i="2"/>
  <c r="Q1722" i="2"/>
  <c r="P1722" i="2"/>
  <c r="O1722" i="2"/>
  <c r="G1722" i="2"/>
  <c r="H1722" i="2" s="1"/>
  <c r="S1721" i="2"/>
  <c r="R1721" i="2"/>
  <c r="Q1721" i="2"/>
  <c r="P1721" i="2"/>
  <c r="O1721" i="2"/>
  <c r="G1721" i="2"/>
  <c r="H1721" i="2" s="1"/>
  <c r="S1720" i="2"/>
  <c r="R1720" i="2"/>
  <c r="Q1720" i="2"/>
  <c r="P1720" i="2"/>
  <c r="O1720" i="2"/>
  <c r="G1720" i="2"/>
  <c r="H1720" i="2" s="1"/>
  <c r="S1719" i="2"/>
  <c r="R1719" i="2"/>
  <c r="Q1719" i="2"/>
  <c r="P1719" i="2"/>
  <c r="O1719" i="2"/>
  <c r="G1719" i="2"/>
  <c r="H1719" i="2" s="1"/>
  <c r="S1718" i="2"/>
  <c r="R1718" i="2"/>
  <c r="Q1718" i="2"/>
  <c r="P1718" i="2"/>
  <c r="O1718" i="2"/>
  <c r="G1718" i="2"/>
  <c r="H1718" i="2" s="1"/>
  <c r="S1717" i="2"/>
  <c r="R1717" i="2"/>
  <c r="Q1717" i="2"/>
  <c r="P1717" i="2"/>
  <c r="O1717" i="2"/>
  <c r="G1717" i="2"/>
  <c r="H1717" i="2" s="1"/>
  <c r="S1716" i="2"/>
  <c r="R1716" i="2"/>
  <c r="Q1716" i="2"/>
  <c r="P1716" i="2"/>
  <c r="O1716" i="2"/>
  <c r="G1716" i="2"/>
  <c r="H1716" i="2" s="1"/>
  <c r="S1715" i="2"/>
  <c r="R1715" i="2"/>
  <c r="Q1715" i="2"/>
  <c r="P1715" i="2"/>
  <c r="O1715" i="2"/>
  <c r="G1715" i="2"/>
  <c r="H1715" i="2" s="1"/>
  <c r="S1714" i="2"/>
  <c r="R1714" i="2"/>
  <c r="Q1714" i="2"/>
  <c r="P1714" i="2"/>
  <c r="O1714" i="2"/>
  <c r="G1714" i="2"/>
  <c r="H1714" i="2" s="1"/>
  <c r="S1713" i="2"/>
  <c r="R1713" i="2"/>
  <c r="Q1713" i="2"/>
  <c r="P1713" i="2"/>
  <c r="O1713" i="2"/>
  <c r="G1713" i="2"/>
  <c r="H1713" i="2" s="1"/>
  <c r="S1712" i="2"/>
  <c r="R1712" i="2"/>
  <c r="Q1712" i="2"/>
  <c r="P1712" i="2"/>
  <c r="O1712" i="2"/>
  <c r="G1712" i="2"/>
  <c r="H1712" i="2" s="1"/>
  <c r="S1711" i="2"/>
  <c r="R1711" i="2"/>
  <c r="Q1711" i="2"/>
  <c r="P1711" i="2"/>
  <c r="O1711" i="2"/>
  <c r="G1711" i="2"/>
  <c r="H1711" i="2" s="1"/>
  <c r="S1710" i="2"/>
  <c r="R1710" i="2"/>
  <c r="Q1710" i="2"/>
  <c r="P1710" i="2"/>
  <c r="O1710" i="2"/>
  <c r="G1710" i="2"/>
  <c r="H1710" i="2" s="1"/>
  <c r="S1709" i="2"/>
  <c r="R1709" i="2"/>
  <c r="Q1709" i="2"/>
  <c r="P1709" i="2"/>
  <c r="O1709" i="2"/>
  <c r="G1709" i="2"/>
  <c r="H1709" i="2" s="1"/>
  <c r="S1708" i="2"/>
  <c r="R1708" i="2"/>
  <c r="Q1708" i="2"/>
  <c r="P1708" i="2"/>
  <c r="O1708" i="2"/>
  <c r="G1708" i="2"/>
  <c r="H1708" i="2" s="1"/>
  <c r="S1707" i="2"/>
  <c r="R1707" i="2"/>
  <c r="Q1707" i="2"/>
  <c r="P1707" i="2"/>
  <c r="O1707" i="2"/>
  <c r="G1707" i="2"/>
  <c r="H1707" i="2" s="1"/>
  <c r="S1706" i="2"/>
  <c r="R1706" i="2"/>
  <c r="Q1706" i="2"/>
  <c r="P1706" i="2"/>
  <c r="O1706" i="2"/>
  <c r="G1706" i="2"/>
  <c r="H1706" i="2" s="1"/>
  <c r="S1705" i="2"/>
  <c r="R1705" i="2"/>
  <c r="Q1705" i="2"/>
  <c r="P1705" i="2"/>
  <c r="O1705" i="2"/>
  <c r="G1705" i="2"/>
  <c r="H1705" i="2" s="1"/>
  <c r="G1704" i="2"/>
  <c r="S1703" i="2"/>
  <c r="R1703" i="2"/>
  <c r="Q1703" i="2"/>
  <c r="P1703" i="2"/>
  <c r="O1703" i="2"/>
  <c r="G1703" i="2"/>
  <c r="H1703" i="2" s="1"/>
  <c r="S1702" i="2"/>
  <c r="R1702" i="2"/>
  <c r="Q1702" i="2"/>
  <c r="P1702" i="2"/>
  <c r="O1702" i="2"/>
  <c r="G1702" i="2"/>
  <c r="H1702" i="2" s="1"/>
  <c r="S1701" i="2"/>
  <c r="R1701" i="2"/>
  <c r="Q1701" i="2"/>
  <c r="P1701" i="2"/>
  <c r="O1701" i="2"/>
  <c r="G1701" i="2"/>
  <c r="H1701" i="2" s="1"/>
  <c r="S1700" i="2"/>
  <c r="R1700" i="2"/>
  <c r="Q1700" i="2"/>
  <c r="P1700" i="2"/>
  <c r="O1700" i="2"/>
  <c r="G1700" i="2"/>
  <c r="H1700" i="2" s="1"/>
  <c r="G1699" i="2"/>
  <c r="S1698" i="2"/>
  <c r="R1698" i="2"/>
  <c r="Q1698" i="2"/>
  <c r="P1698" i="2"/>
  <c r="O1698" i="2"/>
  <c r="G1698" i="2"/>
  <c r="H1698" i="2" s="1"/>
  <c r="G1697" i="2"/>
  <c r="G1696" i="2"/>
  <c r="S1695" i="2"/>
  <c r="R1695" i="2"/>
  <c r="Q1695" i="2"/>
  <c r="P1695" i="2"/>
  <c r="O1695" i="2"/>
  <c r="G1695" i="2"/>
  <c r="H1695" i="2" s="1"/>
  <c r="S1694" i="2"/>
  <c r="R1694" i="2"/>
  <c r="Q1694" i="2"/>
  <c r="P1694" i="2"/>
  <c r="O1694" i="2"/>
  <c r="G1694" i="2"/>
  <c r="H1694" i="2" s="1"/>
  <c r="S1693" i="2"/>
  <c r="R1693" i="2"/>
  <c r="Q1693" i="2"/>
  <c r="P1693" i="2"/>
  <c r="O1693" i="2"/>
  <c r="G1693" i="2"/>
  <c r="H1693" i="2" s="1"/>
  <c r="S1692" i="2"/>
  <c r="R1692" i="2"/>
  <c r="Q1692" i="2"/>
  <c r="P1692" i="2"/>
  <c r="O1692" i="2"/>
  <c r="G1692" i="2"/>
  <c r="H1692" i="2" s="1"/>
  <c r="S1691" i="2"/>
  <c r="R1691" i="2"/>
  <c r="Q1691" i="2"/>
  <c r="P1691" i="2"/>
  <c r="O1691" i="2"/>
  <c r="G1691" i="2"/>
  <c r="H1691" i="2" s="1"/>
  <c r="S1690" i="2"/>
  <c r="R1690" i="2"/>
  <c r="Q1690" i="2"/>
  <c r="P1690" i="2"/>
  <c r="O1690" i="2"/>
  <c r="G1690" i="2"/>
  <c r="H1690" i="2" s="1"/>
  <c r="S1689" i="2"/>
  <c r="R1689" i="2"/>
  <c r="Q1689" i="2"/>
  <c r="P1689" i="2"/>
  <c r="O1689" i="2"/>
  <c r="G1689" i="2"/>
  <c r="H1689" i="2" s="1"/>
  <c r="G1688" i="2"/>
  <c r="S1687" i="2"/>
  <c r="R1687" i="2"/>
  <c r="Q1687" i="2"/>
  <c r="P1687" i="2"/>
  <c r="O1687" i="2"/>
  <c r="G1687" i="2"/>
  <c r="H1687" i="2" s="1"/>
  <c r="S1686" i="2"/>
  <c r="R1686" i="2"/>
  <c r="Q1686" i="2"/>
  <c r="P1686" i="2"/>
  <c r="O1686" i="2"/>
  <c r="G1686" i="2"/>
  <c r="H1686" i="2" s="1"/>
  <c r="S1685" i="2"/>
  <c r="R1685" i="2"/>
  <c r="Q1685" i="2"/>
  <c r="P1685" i="2"/>
  <c r="O1685" i="2"/>
  <c r="G1685" i="2"/>
  <c r="H1685" i="2" s="1"/>
  <c r="S1683" i="2"/>
  <c r="R1683" i="2"/>
  <c r="Q1683" i="2"/>
  <c r="P1683" i="2"/>
  <c r="O1683" i="2"/>
  <c r="G1683" i="2"/>
  <c r="H1683" i="2" s="1"/>
  <c r="S1682" i="2"/>
  <c r="R1682" i="2"/>
  <c r="Q1682" i="2"/>
  <c r="P1682" i="2"/>
  <c r="O1682" i="2"/>
  <c r="G1682" i="2"/>
  <c r="H1682" i="2" s="1"/>
  <c r="S1681" i="2"/>
  <c r="R1681" i="2"/>
  <c r="Q1681" i="2"/>
  <c r="P1681" i="2"/>
  <c r="O1681" i="2"/>
  <c r="G1681" i="2"/>
  <c r="H1681" i="2" s="1"/>
  <c r="S1680" i="2"/>
  <c r="R1680" i="2"/>
  <c r="Q1680" i="2"/>
  <c r="P1680" i="2"/>
  <c r="O1680" i="2"/>
  <c r="G1680" i="2"/>
  <c r="H1680" i="2" s="1"/>
  <c r="S1679" i="2"/>
  <c r="R1679" i="2"/>
  <c r="Q1679" i="2"/>
  <c r="P1679" i="2"/>
  <c r="O1679" i="2"/>
  <c r="G1679" i="2"/>
  <c r="H1679" i="2" s="1"/>
  <c r="S1678" i="2"/>
  <c r="R1678" i="2"/>
  <c r="Q1678" i="2"/>
  <c r="P1678" i="2"/>
  <c r="O1678" i="2"/>
  <c r="G1678" i="2"/>
  <c r="H1678" i="2" s="1"/>
  <c r="S1677" i="2"/>
  <c r="R1677" i="2"/>
  <c r="Q1677" i="2"/>
  <c r="P1677" i="2"/>
  <c r="O1677" i="2"/>
  <c r="G1677" i="2"/>
  <c r="H1677" i="2" s="1"/>
  <c r="S1676" i="2"/>
  <c r="R1676" i="2"/>
  <c r="Q1676" i="2"/>
  <c r="P1676" i="2"/>
  <c r="O1676" i="2"/>
  <c r="G1676" i="2"/>
  <c r="H1676" i="2" s="1"/>
  <c r="S1675" i="2"/>
  <c r="R1675" i="2"/>
  <c r="Q1675" i="2"/>
  <c r="P1675" i="2"/>
  <c r="O1675" i="2"/>
  <c r="G1675" i="2"/>
  <c r="H1675" i="2" s="1"/>
  <c r="S1674" i="2"/>
  <c r="R1674" i="2"/>
  <c r="Q1674" i="2"/>
  <c r="P1674" i="2"/>
  <c r="O1674" i="2"/>
  <c r="G1674" i="2"/>
  <c r="H1674" i="2" s="1"/>
  <c r="S1673" i="2"/>
  <c r="R1673" i="2"/>
  <c r="Q1673" i="2"/>
  <c r="P1673" i="2"/>
  <c r="O1673" i="2"/>
  <c r="G1673" i="2"/>
  <c r="H1673" i="2" s="1"/>
  <c r="S1672" i="2"/>
  <c r="R1672" i="2"/>
  <c r="Q1672" i="2"/>
  <c r="P1672" i="2"/>
  <c r="O1672" i="2"/>
  <c r="G1672" i="2"/>
  <c r="H1672" i="2" s="1"/>
  <c r="S1671" i="2"/>
  <c r="R1671" i="2"/>
  <c r="Q1671" i="2"/>
  <c r="P1671" i="2"/>
  <c r="O1671" i="2"/>
  <c r="G1671" i="2"/>
  <c r="H1671" i="2" s="1"/>
  <c r="S1670" i="2"/>
  <c r="R1670" i="2"/>
  <c r="Q1670" i="2"/>
  <c r="P1670" i="2"/>
  <c r="O1670" i="2"/>
  <c r="G1670" i="2"/>
  <c r="H1670" i="2" s="1"/>
  <c r="S1669" i="2"/>
  <c r="R1669" i="2"/>
  <c r="Q1669" i="2"/>
  <c r="P1669" i="2"/>
  <c r="O1669" i="2"/>
  <c r="G1669" i="2"/>
  <c r="H1669" i="2" s="1"/>
  <c r="S1668" i="2"/>
  <c r="R1668" i="2"/>
  <c r="Q1668" i="2"/>
  <c r="P1668" i="2"/>
  <c r="O1668" i="2"/>
  <c r="G1668" i="2"/>
  <c r="H1668" i="2" s="1"/>
  <c r="S1667" i="2"/>
  <c r="R1667" i="2"/>
  <c r="Q1667" i="2"/>
  <c r="P1667" i="2"/>
  <c r="O1667" i="2"/>
  <c r="G1667" i="2"/>
  <c r="H1667" i="2" s="1"/>
  <c r="S1666" i="2"/>
  <c r="R1666" i="2"/>
  <c r="Q1666" i="2"/>
  <c r="P1666" i="2"/>
  <c r="O1666" i="2"/>
  <c r="G1666" i="2"/>
  <c r="H1666" i="2" s="1"/>
  <c r="S1665" i="2"/>
  <c r="R1665" i="2"/>
  <c r="Q1665" i="2"/>
  <c r="P1665" i="2"/>
  <c r="O1665" i="2"/>
  <c r="G1665" i="2"/>
  <c r="H1665" i="2" s="1"/>
  <c r="S1664" i="2"/>
  <c r="R1664" i="2"/>
  <c r="Q1664" i="2"/>
  <c r="P1664" i="2"/>
  <c r="O1664" i="2"/>
  <c r="G1664" i="2"/>
  <c r="H1664" i="2" s="1"/>
  <c r="S1663" i="2"/>
  <c r="R1663" i="2"/>
  <c r="Q1663" i="2"/>
  <c r="P1663" i="2"/>
  <c r="O1663" i="2"/>
  <c r="G1663" i="2"/>
  <c r="H1663" i="2" s="1"/>
  <c r="S1662" i="2"/>
  <c r="R1662" i="2"/>
  <c r="Q1662" i="2"/>
  <c r="P1662" i="2"/>
  <c r="O1662" i="2"/>
  <c r="G1662" i="2"/>
  <c r="H1662" i="2" s="1"/>
  <c r="S1661" i="2"/>
  <c r="R1661" i="2"/>
  <c r="Q1661" i="2"/>
  <c r="P1661" i="2"/>
  <c r="O1661" i="2"/>
  <c r="G1661" i="2"/>
  <c r="H1661" i="2" s="1"/>
  <c r="S1660" i="2"/>
  <c r="R1660" i="2"/>
  <c r="Q1660" i="2"/>
  <c r="P1660" i="2"/>
  <c r="O1660" i="2"/>
  <c r="G1660" i="2"/>
  <c r="H1660" i="2" s="1"/>
  <c r="S1659" i="2"/>
  <c r="R1659" i="2"/>
  <c r="Q1659" i="2"/>
  <c r="P1659" i="2"/>
  <c r="O1659" i="2"/>
  <c r="G1659" i="2"/>
  <c r="H1659" i="2" s="1"/>
  <c r="S1658" i="2"/>
  <c r="R1658" i="2"/>
  <c r="Q1658" i="2"/>
  <c r="P1658" i="2"/>
  <c r="O1658" i="2"/>
  <c r="G1658" i="2"/>
  <c r="H1658" i="2" s="1"/>
  <c r="S1657" i="2"/>
  <c r="R1657" i="2"/>
  <c r="Q1657" i="2"/>
  <c r="P1657" i="2"/>
  <c r="O1657" i="2"/>
  <c r="G1657" i="2"/>
  <c r="H1657" i="2" s="1"/>
  <c r="S1656" i="2"/>
  <c r="R1656" i="2"/>
  <c r="Q1656" i="2"/>
  <c r="P1656" i="2"/>
  <c r="O1656" i="2"/>
  <c r="G1656" i="2"/>
  <c r="H1656" i="2" s="1"/>
  <c r="S1655" i="2"/>
  <c r="R1655" i="2"/>
  <c r="Q1655" i="2"/>
  <c r="P1655" i="2"/>
  <c r="O1655" i="2"/>
  <c r="G1655" i="2"/>
  <c r="H1655" i="2" s="1"/>
  <c r="S1654" i="2"/>
  <c r="R1654" i="2"/>
  <c r="Q1654" i="2"/>
  <c r="P1654" i="2"/>
  <c r="O1654" i="2"/>
  <c r="G1654" i="2"/>
  <c r="H1654" i="2" s="1"/>
  <c r="S1653" i="2"/>
  <c r="R1653" i="2"/>
  <c r="Q1653" i="2"/>
  <c r="P1653" i="2"/>
  <c r="O1653" i="2"/>
  <c r="G1653" i="2"/>
  <c r="H1653" i="2" s="1"/>
  <c r="S1652" i="2"/>
  <c r="R1652" i="2"/>
  <c r="Q1652" i="2"/>
  <c r="P1652" i="2"/>
  <c r="O1652" i="2"/>
  <c r="G1652" i="2"/>
  <c r="H1652" i="2" s="1"/>
  <c r="S1651" i="2"/>
  <c r="R1651" i="2"/>
  <c r="Q1651" i="2"/>
  <c r="P1651" i="2"/>
  <c r="O1651" i="2"/>
  <c r="G1651" i="2"/>
  <c r="H1651" i="2" s="1"/>
  <c r="S1650" i="2"/>
  <c r="R1650" i="2"/>
  <c r="Q1650" i="2"/>
  <c r="P1650" i="2"/>
  <c r="O1650" i="2"/>
  <c r="G1650" i="2"/>
  <c r="H1650" i="2" s="1"/>
  <c r="S1649" i="2"/>
  <c r="R1649" i="2"/>
  <c r="Q1649" i="2"/>
  <c r="P1649" i="2"/>
  <c r="O1649" i="2"/>
  <c r="G1649" i="2"/>
  <c r="H1649" i="2" s="1"/>
  <c r="S1648" i="2"/>
  <c r="R1648" i="2"/>
  <c r="Q1648" i="2"/>
  <c r="P1648" i="2"/>
  <c r="O1648" i="2"/>
  <c r="G1648" i="2"/>
  <c r="H1648" i="2" s="1"/>
  <c r="S1647" i="2"/>
  <c r="R1647" i="2"/>
  <c r="Q1647" i="2"/>
  <c r="P1647" i="2"/>
  <c r="O1647" i="2"/>
  <c r="G1647" i="2"/>
  <c r="H1647" i="2" s="1"/>
  <c r="S1646" i="2"/>
  <c r="R1646" i="2"/>
  <c r="Q1646" i="2"/>
  <c r="P1646" i="2"/>
  <c r="O1646" i="2"/>
  <c r="G1646" i="2"/>
  <c r="H1646" i="2" s="1"/>
  <c r="S1645" i="2"/>
  <c r="R1645" i="2"/>
  <c r="Q1645" i="2"/>
  <c r="P1645" i="2"/>
  <c r="O1645" i="2"/>
  <c r="G1645" i="2"/>
  <c r="H1645" i="2" s="1"/>
  <c r="S1644" i="2"/>
  <c r="R1644" i="2"/>
  <c r="Q1644" i="2"/>
  <c r="P1644" i="2"/>
  <c r="O1644" i="2"/>
  <c r="G1644" i="2"/>
  <c r="H1644" i="2" s="1"/>
  <c r="S1643" i="2"/>
  <c r="R1643" i="2"/>
  <c r="Q1643" i="2"/>
  <c r="P1643" i="2"/>
  <c r="O1643" i="2"/>
  <c r="G1643" i="2"/>
  <c r="H1643" i="2" s="1"/>
  <c r="S1642" i="2"/>
  <c r="R1642" i="2"/>
  <c r="Q1642" i="2"/>
  <c r="P1642" i="2"/>
  <c r="O1642" i="2"/>
  <c r="G1642" i="2"/>
  <c r="H1642" i="2" s="1"/>
  <c r="S1641" i="2"/>
  <c r="R1641" i="2"/>
  <c r="Q1641" i="2"/>
  <c r="P1641" i="2"/>
  <c r="O1641" i="2"/>
  <c r="G1641" i="2"/>
  <c r="H1641" i="2" s="1"/>
  <c r="S1640" i="2"/>
  <c r="R1640" i="2"/>
  <c r="Q1640" i="2"/>
  <c r="P1640" i="2"/>
  <c r="O1640" i="2"/>
  <c r="G1640" i="2"/>
  <c r="H1640" i="2" s="1"/>
  <c r="S1639" i="2"/>
  <c r="R1639" i="2"/>
  <c r="Q1639" i="2"/>
  <c r="P1639" i="2"/>
  <c r="O1639" i="2"/>
  <c r="G1639" i="2"/>
  <c r="H1639" i="2" s="1"/>
  <c r="S1638" i="2"/>
  <c r="R1638" i="2"/>
  <c r="Q1638" i="2"/>
  <c r="P1638" i="2"/>
  <c r="O1638" i="2"/>
  <c r="G1638" i="2"/>
  <c r="H1638" i="2" s="1"/>
  <c r="S1637" i="2"/>
  <c r="R1637" i="2"/>
  <c r="Q1637" i="2"/>
  <c r="P1637" i="2"/>
  <c r="O1637" i="2"/>
  <c r="G1637" i="2"/>
  <c r="H1637" i="2" s="1"/>
  <c r="G1636" i="2"/>
  <c r="S1635" i="2"/>
  <c r="R1635" i="2"/>
  <c r="Q1635" i="2"/>
  <c r="P1635" i="2"/>
  <c r="O1635" i="2"/>
  <c r="G1635" i="2"/>
  <c r="H1635" i="2" s="1"/>
  <c r="S1634" i="2"/>
  <c r="R1634" i="2"/>
  <c r="Q1634" i="2"/>
  <c r="P1634" i="2"/>
  <c r="O1634" i="2"/>
  <c r="G1634" i="2"/>
  <c r="H1634" i="2" s="1"/>
  <c r="S1633" i="2"/>
  <c r="R1633" i="2"/>
  <c r="Q1633" i="2"/>
  <c r="P1633" i="2"/>
  <c r="O1633" i="2"/>
  <c r="G1633" i="2"/>
  <c r="H1633" i="2" s="1"/>
  <c r="S1632" i="2"/>
  <c r="R1632" i="2"/>
  <c r="Q1632" i="2"/>
  <c r="P1632" i="2"/>
  <c r="O1632" i="2"/>
  <c r="G1632" i="2"/>
  <c r="H1632" i="2" s="1"/>
  <c r="S1631" i="2"/>
  <c r="R1631" i="2"/>
  <c r="Q1631" i="2"/>
  <c r="P1631" i="2"/>
  <c r="O1631" i="2"/>
  <c r="G1631" i="2"/>
  <c r="H1631" i="2" s="1"/>
  <c r="S1630" i="2"/>
  <c r="R1630" i="2"/>
  <c r="Q1630" i="2"/>
  <c r="P1630" i="2"/>
  <c r="O1630" i="2"/>
  <c r="G1630" i="2"/>
  <c r="H1630" i="2" s="1"/>
  <c r="S1628" i="2"/>
  <c r="R1628" i="2"/>
  <c r="Q1628" i="2"/>
  <c r="P1628" i="2"/>
  <c r="O1628" i="2"/>
  <c r="G1628" i="2"/>
  <c r="H1628" i="2" s="1"/>
  <c r="S1627" i="2"/>
  <c r="R1627" i="2"/>
  <c r="Q1627" i="2"/>
  <c r="P1627" i="2"/>
  <c r="O1627" i="2"/>
  <c r="G1627" i="2"/>
  <c r="H1627" i="2" s="1"/>
  <c r="S1626" i="2"/>
  <c r="R1626" i="2"/>
  <c r="Q1626" i="2"/>
  <c r="P1626" i="2"/>
  <c r="O1626" i="2"/>
  <c r="G1626" i="2"/>
  <c r="H1626" i="2" s="1"/>
  <c r="S1625" i="2"/>
  <c r="R1625" i="2"/>
  <c r="Q1625" i="2"/>
  <c r="P1625" i="2"/>
  <c r="O1625" i="2"/>
  <c r="G1625" i="2"/>
  <c r="H1625" i="2" s="1"/>
  <c r="S1624" i="2"/>
  <c r="R1624" i="2"/>
  <c r="Q1624" i="2"/>
  <c r="P1624" i="2"/>
  <c r="O1624" i="2"/>
  <c r="G1624" i="2"/>
  <c r="H1624" i="2" s="1"/>
  <c r="S1623" i="2"/>
  <c r="R1623" i="2"/>
  <c r="Q1623" i="2"/>
  <c r="P1623" i="2"/>
  <c r="O1623" i="2"/>
  <c r="G1623" i="2"/>
  <c r="H1623" i="2" s="1"/>
  <c r="S1622" i="2"/>
  <c r="R1622" i="2"/>
  <c r="Q1622" i="2"/>
  <c r="P1622" i="2"/>
  <c r="O1622" i="2"/>
  <c r="G1622" i="2"/>
  <c r="H1622" i="2" s="1"/>
  <c r="S1621" i="2"/>
  <c r="R1621" i="2"/>
  <c r="Q1621" i="2"/>
  <c r="P1621" i="2"/>
  <c r="O1621" i="2"/>
  <c r="G1621" i="2"/>
  <c r="H1621" i="2" s="1"/>
  <c r="G1620" i="2"/>
  <c r="S1619" i="2"/>
  <c r="R1619" i="2"/>
  <c r="Q1619" i="2"/>
  <c r="P1619" i="2"/>
  <c r="O1619" i="2"/>
  <c r="G1619" i="2"/>
  <c r="H1619" i="2" s="1"/>
  <c r="S1618" i="2"/>
  <c r="R1618" i="2"/>
  <c r="Q1618" i="2"/>
  <c r="P1618" i="2"/>
  <c r="O1618" i="2"/>
  <c r="G1618" i="2"/>
  <c r="H1618" i="2" s="1"/>
  <c r="S1617" i="2"/>
  <c r="R1617" i="2"/>
  <c r="Q1617" i="2"/>
  <c r="P1617" i="2"/>
  <c r="O1617" i="2"/>
  <c r="G1617" i="2"/>
  <c r="H1617" i="2" s="1"/>
  <c r="G1616" i="2"/>
  <c r="S1615" i="2"/>
  <c r="R1615" i="2"/>
  <c r="Q1615" i="2"/>
  <c r="P1615" i="2"/>
  <c r="O1615" i="2"/>
  <c r="G1615" i="2"/>
  <c r="H1615" i="2" s="1"/>
  <c r="S1614" i="2"/>
  <c r="R1614" i="2"/>
  <c r="Q1614" i="2"/>
  <c r="P1614" i="2"/>
  <c r="O1614" i="2"/>
  <c r="G1614" i="2"/>
  <c r="H1614" i="2" s="1"/>
  <c r="S1613" i="2"/>
  <c r="R1613" i="2"/>
  <c r="Q1613" i="2"/>
  <c r="P1613" i="2"/>
  <c r="O1613" i="2"/>
  <c r="G1613" i="2"/>
  <c r="H1613" i="2" s="1"/>
  <c r="G1612" i="2"/>
  <c r="S1611" i="2"/>
  <c r="R1611" i="2"/>
  <c r="Q1611" i="2"/>
  <c r="P1611" i="2"/>
  <c r="O1611" i="2"/>
  <c r="G1611" i="2"/>
  <c r="H1611" i="2" s="1"/>
  <c r="S1610" i="2"/>
  <c r="R1610" i="2"/>
  <c r="Q1610" i="2"/>
  <c r="P1610" i="2"/>
  <c r="O1610" i="2"/>
  <c r="G1610" i="2"/>
  <c r="H1610" i="2" s="1"/>
  <c r="S1609" i="2"/>
  <c r="R1609" i="2"/>
  <c r="Q1609" i="2"/>
  <c r="P1609" i="2"/>
  <c r="O1609" i="2"/>
  <c r="G1609" i="2"/>
  <c r="H1609" i="2" s="1"/>
  <c r="S1608" i="2"/>
  <c r="R1608" i="2"/>
  <c r="Q1608" i="2"/>
  <c r="P1608" i="2"/>
  <c r="O1608" i="2"/>
  <c r="G1608" i="2"/>
  <c r="H1608" i="2" s="1"/>
  <c r="S1607" i="2"/>
  <c r="R1607" i="2"/>
  <c r="Q1607" i="2"/>
  <c r="P1607" i="2"/>
  <c r="O1607" i="2"/>
  <c r="G1607" i="2"/>
  <c r="H1607" i="2" s="1"/>
  <c r="S1606" i="2"/>
  <c r="R1606" i="2"/>
  <c r="Q1606" i="2"/>
  <c r="P1606" i="2"/>
  <c r="O1606" i="2"/>
  <c r="G1606" i="2"/>
  <c r="H1606" i="2" s="1"/>
  <c r="S1605" i="2"/>
  <c r="R1605" i="2"/>
  <c r="Q1605" i="2"/>
  <c r="P1605" i="2"/>
  <c r="O1605" i="2"/>
  <c r="G1605" i="2"/>
  <c r="H1605" i="2" s="1"/>
  <c r="S1604" i="2"/>
  <c r="R1604" i="2"/>
  <c r="Q1604" i="2"/>
  <c r="P1604" i="2"/>
  <c r="O1604" i="2"/>
  <c r="G1604" i="2"/>
  <c r="H1604" i="2" s="1"/>
  <c r="S1603" i="2"/>
  <c r="R1603" i="2"/>
  <c r="Q1603" i="2"/>
  <c r="P1603" i="2"/>
  <c r="O1603" i="2"/>
  <c r="G1603" i="2"/>
  <c r="H1603" i="2" s="1"/>
  <c r="S1602" i="2"/>
  <c r="R1602" i="2"/>
  <c r="Q1602" i="2"/>
  <c r="P1602" i="2"/>
  <c r="O1602" i="2"/>
  <c r="G1602" i="2"/>
  <c r="H1602" i="2" s="1"/>
  <c r="S1601" i="2"/>
  <c r="R1601" i="2"/>
  <c r="Q1601" i="2"/>
  <c r="P1601" i="2"/>
  <c r="O1601" i="2"/>
  <c r="G1601" i="2"/>
  <c r="H1601" i="2" s="1"/>
  <c r="S1600" i="2"/>
  <c r="R1600" i="2"/>
  <c r="Q1600" i="2"/>
  <c r="P1600" i="2"/>
  <c r="O1600" i="2"/>
  <c r="G1600" i="2"/>
  <c r="H1600" i="2" s="1"/>
  <c r="S1599" i="2"/>
  <c r="R1599" i="2"/>
  <c r="Q1599" i="2"/>
  <c r="P1599" i="2"/>
  <c r="O1599" i="2"/>
  <c r="G1599" i="2"/>
  <c r="H1599" i="2" s="1"/>
  <c r="S1598" i="2"/>
  <c r="R1598" i="2"/>
  <c r="Q1598" i="2"/>
  <c r="P1598" i="2"/>
  <c r="O1598" i="2"/>
  <c r="G1598" i="2"/>
  <c r="H1598" i="2" s="1"/>
  <c r="S1597" i="2"/>
  <c r="R1597" i="2"/>
  <c r="Q1597" i="2"/>
  <c r="P1597" i="2"/>
  <c r="O1597" i="2"/>
  <c r="G1597" i="2"/>
  <c r="H1597" i="2" s="1"/>
  <c r="S1596" i="2"/>
  <c r="R1596" i="2"/>
  <c r="Q1596" i="2"/>
  <c r="P1596" i="2"/>
  <c r="O1596" i="2"/>
  <c r="G1596" i="2"/>
  <c r="H1596" i="2" s="1"/>
  <c r="S1595" i="2"/>
  <c r="R1595" i="2"/>
  <c r="Q1595" i="2"/>
  <c r="P1595" i="2"/>
  <c r="O1595" i="2"/>
  <c r="G1595" i="2"/>
  <c r="H1595" i="2" s="1"/>
  <c r="S1594" i="2"/>
  <c r="R1594" i="2"/>
  <c r="Q1594" i="2"/>
  <c r="P1594" i="2"/>
  <c r="O1594" i="2"/>
  <c r="G1594" i="2"/>
  <c r="H1594" i="2" s="1"/>
  <c r="S1593" i="2"/>
  <c r="R1593" i="2"/>
  <c r="Q1593" i="2"/>
  <c r="P1593" i="2"/>
  <c r="O1593" i="2"/>
  <c r="G1593" i="2"/>
  <c r="H1593" i="2" s="1"/>
  <c r="S1592" i="2"/>
  <c r="R1592" i="2"/>
  <c r="Q1592" i="2"/>
  <c r="P1592" i="2"/>
  <c r="O1592" i="2"/>
  <c r="G1592" i="2"/>
  <c r="H1592" i="2" s="1"/>
  <c r="S1591" i="2"/>
  <c r="R1591" i="2"/>
  <c r="Q1591" i="2"/>
  <c r="P1591" i="2"/>
  <c r="O1591" i="2"/>
  <c r="G1591" i="2"/>
  <c r="H1591" i="2" s="1"/>
  <c r="S1590" i="2"/>
  <c r="R1590" i="2"/>
  <c r="Q1590" i="2"/>
  <c r="P1590" i="2"/>
  <c r="O1590" i="2"/>
  <c r="G1590" i="2"/>
  <c r="H1590" i="2" s="1"/>
  <c r="S1589" i="2"/>
  <c r="R1589" i="2"/>
  <c r="Q1589" i="2"/>
  <c r="P1589" i="2"/>
  <c r="O1589" i="2"/>
  <c r="G1589" i="2"/>
  <c r="H1589" i="2" s="1"/>
  <c r="S1588" i="2"/>
  <c r="R1588" i="2"/>
  <c r="Q1588" i="2"/>
  <c r="P1588" i="2"/>
  <c r="O1588" i="2"/>
  <c r="G1588" i="2"/>
  <c r="H1588" i="2" s="1"/>
  <c r="S1587" i="2"/>
  <c r="R1587" i="2"/>
  <c r="Q1587" i="2"/>
  <c r="P1587" i="2"/>
  <c r="O1587" i="2"/>
  <c r="G1587" i="2"/>
  <c r="H1587" i="2" s="1"/>
  <c r="S1586" i="2"/>
  <c r="R1586" i="2"/>
  <c r="Q1586" i="2"/>
  <c r="P1586" i="2"/>
  <c r="O1586" i="2"/>
  <c r="G1586" i="2"/>
  <c r="H1586" i="2" s="1"/>
  <c r="S1585" i="2"/>
  <c r="R1585" i="2"/>
  <c r="Q1585" i="2"/>
  <c r="P1585" i="2"/>
  <c r="O1585" i="2"/>
  <c r="G1585" i="2"/>
  <c r="H1585" i="2" s="1"/>
  <c r="S1583" i="2"/>
  <c r="R1583" i="2"/>
  <c r="Q1583" i="2"/>
  <c r="P1583" i="2"/>
  <c r="O1583" i="2"/>
  <c r="G1583" i="2"/>
  <c r="H1583" i="2" s="1"/>
  <c r="S1582" i="2"/>
  <c r="R1582" i="2"/>
  <c r="Q1582" i="2"/>
  <c r="P1582" i="2"/>
  <c r="O1582" i="2"/>
  <c r="G1582" i="2"/>
  <c r="H1582" i="2" s="1"/>
  <c r="S1581" i="2"/>
  <c r="R1581" i="2"/>
  <c r="Q1581" i="2"/>
  <c r="P1581" i="2"/>
  <c r="O1581" i="2"/>
  <c r="G1581" i="2"/>
  <c r="H1581" i="2" s="1"/>
  <c r="S1580" i="2"/>
  <c r="R1580" i="2"/>
  <c r="Q1580" i="2"/>
  <c r="P1580" i="2"/>
  <c r="O1580" i="2"/>
  <c r="G1580" i="2"/>
  <c r="H1580" i="2" s="1"/>
  <c r="S1579" i="2"/>
  <c r="R1579" i="2"/>
  <c r="Q1579" i="2"/>
  <c r="P1579" i="2"/>
  <c r="O1579" i="2"/>
  <c r="G1579" i="2"/>
  <c r="H1579" i="2" s="1"/>
  <c r="S1578" i="2"/>
  <c r="R1578" i="2"/>
  <c r="Q1578" i="2"/>
  <c r="P1578" i="2"/>
  <c r="O1578" i="2"/>
  <c r="G1578" i="2"/>
  <c r="H1578" i="2" s="1"/>
  <c r="S1577" i="2"/>
  <c r="R1577" i="2"/>
  <c r="Q1577" i="2"/>
  <c r="P1577" i="2"/>
  <c r="O1577" i="2"/>
  <c r="G1577" i="2"/>
  <c r="H1577" i="2" s="1"/>
  <c r="S1576" i="2"/>
  <c r="R1576" i="2"/>
  <c r="Q1576" i="2"/>
  <c r="P1576" i="2"/>
  <c r="O1576" i="2"/>
  <c r="G1576" i="2"/>
  <c r="H1576" i="2" s="1"/>
  <c r="S1575" i="2"/>
  <c r="R1575" i="2"/>
  <c r="Q1575" i="2"/>
  <c r="P1575" i="2"/>
  <c r="O1575" i="2"/>
  <c r="G1575" i="2"/>
  <c r="H1575" i="2" s="1"/>
  <c r="S1574" i="2"/>
  <c r="R1574" i="2"/>
  <c r="Q1574" i="2"/>
  <c r="P1574" i="2"/>
  <c r="O1574" i="2"/>
  <c r="G1574" i="2"/>
  <c r="H1574" i="2" s="1"/>
  <c r="S1573" i="2"/>
  <c r="R1573" i="2"/>
  <c r="Q1573" i="2"/>
  <c r="P1573" i="2"/>
  <c r="O1573" i="2"/>
  <c r="G1573" i="2"/>
  <c r="H1573" i="2" s="1"/>
  <c r="S1572" i="2"/>
  <c r="R1572" i="2"/>
  <c r="Q1572" i="2"/>
  <c r="P1572" i="2"/>
  <c r="O1572" i="2"/>
  <c r="G1572" i="2"/>
  <c r="H1572" i="2" s="1"/>
  <c r="S1571" i="2"/>
  <c r="R1571" i="2"/>
  <c r="Q1571" i="2"/>
  <c r="P1571" i="2"/>
  <c r="O1571" i="2"/>
  <c r="G1571" i="2"/>
  <c r="H1571" i="2" s="1"/>
  <c r="S1570" i="2"/>
  <c r="R1570" i="2"/>
  <c r="Q1570" i="2"/>
  <c r="P1570" i="2"/>
  <c r="O1570" i="2"/>
  <c r="G1570" i="2"/>
  <c r="H1570" i="2" s="1"/>
  <c r="S1569" i="2"/>
  <c r="R1569" i="2"/>
  <c r="Q1569" i="2"/>
  <c r="P1569" i="2"/>
  <c r="O1569" i="2"/>
  <c r="G1569" i="2"/>
  <c r="H1569" i="2" s="1"/>
  <c r="G1568" i="2"/>
  <c r="S1567" i="2"/>
  <c r="R1567" i="2"/>
  <c r="Q1567" i="2"/>
  <c r="P1567" i="2"/>
  <c r="O1567" i="2"/>
  <c r="G1567" i="2"/>
  <c r="H1567" i="2" s="1"/>
  <c r="S1566" i="2"/>
  <c r="R1566" i="2"/>
  <c r="Q1566" i="2"/>
  <c r="P1566" i="2"/>
  <c r="O1566" i="2"/>
  <c r="G1566" i="2"/>
  <c r="H1566" i="2" s="1"/>
  <c r="S1565" i="2"/>
  <c r="R1565" i="2"/>
  <c r="Q1565" i="2"/>
  <c r="P1565" i="2"/>
  <c r="O1565" i="2"/>
  <c r="G1565" i="2"/>
  <c r="H1565" i="2" s="1"/>
  <c r="S1564" i="2"/>
  <c r="R1564" i="2"/>
  <c r="Q1564" i="2"/>
  <c r="P1564" i="2"/>
  <c r="O1564" i="2"/>
  <c r="G1564" i="2"/>
  <c r="H1564" i="2" s="1"/>
  <c r="S1563" i="2"/>
  <c r="R1563" i="2"/>
  <c r="Q1563" i="2"/>
  <c r="P1563" i="2"/>
  <c r="O1563" i="2"/>
  <c r="G1563" i="2"/>
  <c r="H1563" i="2" s="1"/>
  <c r="S1562" i="2"/>
  <c r="R1562" i="2"/>
  <c r="Q1562" i="2"/>
  <c r="P1562" i="2"/>
  <c r="O1562" i="2"/>
  <c r="G1562" i="2"/>
  <c r="H1562" i="2" s="1"/>
  <c r="S1561" i="2"/>
  <c r="R1561" i="2"/>
  <c r="Q1561" i="2"/>
  <c r="P1561" i="2"/>
  <c r="O1561" i="2"/>
  <c r="G1561" i="2"/>
  <c r="H1561" i="2" s="1"/>
  <c r="S1560" i="2"/>
  <c r="R1560" i="2"/>
  <c r="Q1560" i="2"/>
  <c r="P1560" i="2"/>
  <c r="O1560" i="2"/>
  <c r="G1560" i="2"/>
  <c r="H1560" i="2" s="1"/>
  <c r="G1559" i="2"/>
  <c r="S1558" i="2"/>
  <c r="R1558" i="2"/>
  <c r="Q1558" i="2"/>
  <c r="P1558" i="2"/>
  <c r="O1558" i="2"/>
  <c r="G1558" i="2"/>
  <c r="H1558" i="2" s="1"/>
  <c r="S1557" i="2"/>
  <c r="R1557" i="2"/>
  <c r="Q1557" i="2"/>
  <c r="P1557" i="2"/>
  <c r="O1557" i="2"/>
  <c r="G1557" i="2"/>
  <c r="H1557" i="2" s="1"/>
  <c r="S1556" i="2"/>
  <c r="R1556" i="2"/>
  <c r="Q1556" i="2"/>
  <c r="P1556" i="2"/>
  <c r="O1556" i="2"/>
  <c r="G1556" i="2"/>
  <c r="H1556" i="2" s="1"/>
  <c r="S1555" i="2"/>
  <c r="R1555" i="2"/>
  <c r="Q1555" i="2"/>
  <c r="P1555" i="2"/>
  <c r="O1555" i="2"/>
  <c r="G1555" i="2"/>
  <c r="H1555" i="2" s="1"/>
  <c r="S1554" i="2"/>
  <c r="R1554" i="2"/>
  <c r="Q1554" i="2"/>
  <c r="P1554" i="2"/>
  <c r="O1554" i="2"/>
  <c r="G1554" i="2"/>
  <c r="H1554" i="2" s="1"/>
  <c r="S1553" i="2"/>
  <c r="R1553" i="2"/>
  <c r="Q1553" i="2"/>
  <c r="P1553" i="2"/>
  <c r="O1553" i="2"/>
  <c r="G1553" i="2"/>
  <c r="H1553" i="2" s="1"/>
  <c r="S1552" i="2"/>
  <c r="R1552" i="2"/>
  <c r="Q1552" i="2"/>
  <c r="P1552" i="2"/>
  <c r="O1552" i="2"/>
  <c r="G1552" i="2"/>
  <c r="H1552" i="2" s="1"/>
  <c r="S1551" i="2"/>
  <c r="R1551" i="2"/>
  <c r="Q1551" i="2"/>
  <c r="P1551" i="2"/>
  <c r="O1551" i="2"/>
  <c r="G1551" i="2"/>
  <c r="H1551" i="2" s="1"/>
  <c r="S1550" i="2"/>
  <c r="R1550" i="2"/>
  <c r="Q1550" i="2"/>
  <c r="P1550" i="2"/>
  <c r="O1550" i="2"/>
  <c r="G1550" i="2"/>
  <c r="H1550" i="2" s="1"/>
  <c r="S1549" i="2"/>
  <c r="R1549" i="2"/>
  <c r="Q1549" i="2"/>
  <c r="P1549" i="2"/>
  <c r="O1549" i="2"/>
  <c r="G1549" i="2"/>
  <c r="H1549" i="2" s="1"/>
  <c r="S1548" i="2"/>
  <c r="R1548" i="2"/>
  <c r="Q1548" i="2"/>
  <c r="P1548" i="2"/>
  <c r="O1548" i="2"/>
  <c r="G1548" i="2"/>
  <c r="H1548" i="2" s="1"/>
  <c r="S1547" i="2"/>
  <c r="R1547" i="2"/>
  <c r="Q1547" i="2"/>
  <c r="P1547" i="2"/>
  <c r="O1547" i="2"/>
  <c r="G1547" i="2"/>
  <c r="H1547" i="2" s="1"/>
  <c r="S1546" i="2"/>
  <c r="R1546" i="2"/>
  <c r="Q1546" i="2"/>
  <c r="P1546" i="2"/>
  <c r="O1546" i="2"/>
  <c r="G1546" i="2"/>
  <c r="H1546" i="2" s="1"/>
  <c r="S1545" i="2"/>
  <c r="R1545" i="2"/>
  <c r="Q1545" i="2"/>
  <c r="P1545" i="2"/>
  <c r="O1545" i="2"/>
  <c r="G1545" i="2"/>
  <c r="H1545" i="2" s="1"/>
  <c r="S1544" i="2"/>
  <c r="R1544" i="2"/>
  <c r="Q1544" i="2"/>
  <c r="P1544" i="2"/>
  <c r="O1544" i="2"/>
  <c r="G1544" i="2"/>
  <c r="H1544" i="2" s="1"/>
  <c r="S1543" i="2"/>
  <c r="R1543" i="2"/>
  <c r="Q1543" i="2"/>
  <c r="P1543" i="2"/>
  <c r="O1543" i="2"/>
  <c r="G1543" i="2"/>
  <c r="H1543" i="2" s="1"/>
  <c r="S1542" i="2"/>
  <c r="R1542" i="2"/>
  <c r="Q1542" i="2"/>
  <c r="P1542" i="2"/>
  <c r="O1542" i="2"/>
  <c r="G1542" i="2"/>
  <c r="H1542" i="2" s="1"/>
  <c r="S1541" i="2"/>
  <c r="R1541" i="2"/>
  <c r="Q1541" i="2"/>
  <c r="P1541" i="2"/>
  <c r="O1541" i="2"/>
  <c r="G1541" i="2"/>
  <c r="H1541" i="2" s="1"/>
  <c r="S1540" i="2"/>
  <c r="R1540" i="2"/>
  <c r="Q1540" i="2"/>
  <c r="P1540" i="2"/>
  <c r="O1540" i="2"/>
  <c r="G1540" i="2"/>
  <c r="H1540" i="2" s="1"/>
  <c r="S1539" i="2"/>
  <c r="R1539" i="2"/>
  <c r="Q1539" i="2"/>
  <c r="P1539" i="2"/>
  <c r="O1539" i="2"/>
  <c r="G1539" i="2"/>
  <c r="H1539" i="2" s="1"/>
  <c r="S1538" i="2"/>
  <c r="R1538" i="2"/>
  <c r="Q1538" i="2"/>
  <c r="P1538" i="2"/>
  <c r="O1538" i="2"/>
  <c r="G1538" i="2"/>
  <c r="H1538" i="2" s="1"/>
  <c r="S1537" i="2"/>
  <c r="R1537" i="2"/>
  <c r="Q1537" i="2"/>
  <c r="P1537" i="2"/>
  <c r="O1537" i="2"/>
  <c r="G1537" i="2"/>
  <c r="H1537" i="2" s="1"/>
  <c r="S1536" i="2"/>
  <c r="R1536" i="2"/>
  <c r="Q1536" i="2"/>
  <c r="P1536" i="2"/>
  <c r="O1536" i="2"/>
  <c r="G1536" i="2"/>
  <c r="H1536" i="2" s="1"/>
  <c r="S1535" i="2"/>
  <c r="R1535" i="2"/>
  <c r="Q1535" i="2"/>
  <c r="P1535" i="2"/>
  <c r="O1535" i="2"/>
  <c r="G1535" i="2"/>
  <c r="H1535" i="2" s="1"/>
  <c r="S1534" i="2"/>
  <c r="R1534" i="2"/>
  <c r="Q1534" i="2"/>
  <c r="P1534" i="2"/>
  <c r="O1534" i="2"/>
  <c r="G1534" i="2"/>
  <c r="H1534" i="2" s="1"/>
  <c r="S1533" i="2"/>
  <c r="R1533" i="2"/>
  <c r="Q1533" i="2"/>
  <c r="P1533" i="2"/>
  <c r="O1533" i="2"/>
  <c r="G1533" i="2"/>
  <c r="H1533" i="2" s="1"/>
  <c r="S1532" i="2"/>
  <c r="R1532" i="2"/>
  <c r="Q1532" i="2"/>
  <c r="P1532" i="2"/>
  <c r="O1532" i="2"/>
  <c r="G1532" i="2"/>
  <c r="H1532" i="2" s="1"/>
  <c r="S1531" i="2"/>
  <c r="R1531" i="2"/>
  <c r="Q1531" i="2"/>
  <c r="P1531" i="2"/>
  <c r="O1531" i="2"/>
  <c r="G1531" i="2"/>
  <c r="H1531" i="2" s="1"/>
  <c r="S1530" i="2"/>
  <c r="R1530" i="2"/>
  <c r="Q1530" i="2"/>
  <c r="P1530" i="2"/>
  <c r="O1530" i="2"/>
  <c r="G1530" i="2"/>
  <c r="H1530" i="2" s="1"/>
  <c r="S1529" i="2"/>
  <c r="R1529" i="2"/>
  <c r="Q1529" i="2"/>
  <c r="P1529" i="2"/>
  <c r="O1529" i="2"/>
  <c r="G1529" i="2"/>
  <c r="H1529" i="2" s="1"/>
  <c r="S1528" i="2"/>
  <c r="R1528" i="2"/>
  <c r="Q1528" i="2"/>
  <c r="P1528" i="2"/>
  <c r="O1528" i="2"/>
  <c r="G1528" i="2"/>
  <c r="H1528" i="2" s="1"/>
  <c r="S1527" i="2"/>
  <c r="R1527" i="2"/>
  <c r="Q1527" i="2"/>
  <c r="P1527" i="2"/>
  <c r="O1527" i="2"/>
  <c r="G1527" i="2"/>
  <c r="H1527" i="2" s="1"/>
  <c r="S1526" i="2"/>
  <c r="R1526" i="2"/>
  <c r="Q1526" i="2"/>
  <c r="P1526" i="2"/>
  <c r="O1526" i="2"/>
  <c r="G1526" i="2"/>
  <c r="H1526" i="2" s="1"/>
  <c r="S1525" i="2"/>
  <c r="R1525" i="2"/>
  <c r="Q1525" i="2"/>
  <c r="P1525" i="2"/>
  <c r="O1525" i="2"/>
  <c r="G1525" i="2"/>
  <c r="H1525" i="2" s="1"/>
  <c r="S1524" i="2"/>
  <c r="R1524" i="2"/>
  <c r="Q1524" i="2"/>
  <c r="P1524" i="2"/>
  <c r="O1524" i="2"/>
  <c r="G1524" i="2"/>
  <c r="H1524" i="2" s="1"/>
  <c r="S1523" i="2"/>
  <c r="R1523" i="2"/>
  <c r="Q1523" i="2"/>
  <c r="P1523" i="2"/>
  <c r="O1523" i="2"/>
  <c r="G1523" i="2"/>
  <c r="H1523" i="2" s="1"/>
  <c r="S1522" i="2"/>
  <c r="R1522" i="2"/>
  <c r="Q1522" i="2"/>
  <c r="P1522" i="2"/>
  <c r="O1522" i="2"/>
  <c r="G1522" i="2"/>
  <c r="H1522" i="2" s="1"/>
  <c r="S1521" i="2"/>
  <c r="R1521" i="2"/>
  <c r="Q1521" i="2"/>
  <c r="P1521" i="2"/>
  <c r="O1521" i="2"/>
  <c r="G1521" i="2"/>
  <c r="H1521" i="2" s="1"/>
  <c r="S1520" i="2"/>
  <c r="R1520" i="2"/>
  <c r="Q1520" i="2"/>
  <c r="P1520" i="2"/>
  <c r="O1520" i="2"/>
  <c r="G1520" i="2"/>
  <c r="H1520" i="2" s="1"/>
  <c r="S1519" i="2"/>
  <c r="R1519" i="2"/>
  <c r="Q1519" i="2"/>
  <c r="P1519" i="2"/>
  <c r="O1519" i="2"/>
  <c r="G1519" i="2"/>
  <c r="H1519" i="2" s="1"/>
  <c r="S1518" i="2"/>
  <c r="R1518" i="2"/>
  <c r="Q1518" i="2"/>
  <c r="P1518" i="2"/>
  <c r="O1518" i="2"/>
  <c r="G1518" i="2"/>
  <c r="H1518" i="2" s="1"/>
  <c r="S1517" i="2"/>
  <c r="R1517" i="2"/>
  <c r="Q1517" i="2"/>
  <c r="P1517" i="2"/>
  <c r="O1517" i="2"/>
  <c r="G1517" i="2"/>
  <c r="H1517" i="2" s="1"/>
  <c r="S1516" i="2"/>
  <c r="R1516" i="2"/>
  <c r="Q1516" i="2"/>
  <c r="P1516" i="2"/>
  <c r="O1516" i="2"/>
  <c r="G1516" i="2"/>
  <c r="H1516" i="2" s="1"/>
  <c r="S1515" i="2"/>
  <c r="R1515" i="2"/>
  <c r="Q1515" i="2"/>
  <c r="P1515" i="2"/>
  <c r="O1515" i="2"/>
  <c r="G1515" i="2"/>
  <c r="H1515" i="2" s="1"/>
  <c r="S1514" i="2"/>
  <c r="R1514" i="2"/>
  <c r="Q1514" i="2"/>
  <c r="P1514" i="2"/>
  <c r="O1514" i="2"/>
  <c r="G1514" i="2"/>
  <c r="H1514" i="2" s="1"/>
  <c r="S1513" i="2"/>
  <c r="R1513" i="2"/>
  <c r="Q1513" i="2"/>
  <c r="P1513" i="2"/>
  <c r="O1513" i="2"/>
  <c r="G1513" i="2"/>
  <c r="H1513" i="2" s="1"/>
  <c r="S1512" i="2"/>
  <c r="R1512" i="2"/>
  <c r="Q1512" i="2"/>
  <c r="P1512" i="2"/>
  <c r="O1512" i="2"/>
  <c r="G1512" i="2"/>
  <c r="H1512" i="2" s="1"/>
  <c r="S1511" i="2"/>
  <c r="R1511" i="2"/>
  <c r="Q1511" i="2"/>
  <c r="P1511" i="2"/>
  <c r="O1511" i="2"/>
  <c r="G1511" i="2"/>
  <c r="H1511" i="2" s="1"/>
  <c r="S1509" i="2"/>
  <c r="R1509" i="2"/>
  <c r="Q1509" i="2"/>
  <c r="P1509" i="2"/>
  <c r="O1509" i="2"/>
  <c r="G1509" i="2"/>
  <c r="H1509" i="2" s="1"/>
  <c r="S1508" i="2"/>
  <c r="R1508" i="2"/>
  <c r="Q1508" i="2"/>
  <c r="P1508" i="2"/>
  <c r="O1508" i="2"/>
  <c r="G1508" i="2"/>
  <c r="H1508" i="2" s="1"/>
  <c r="S1507" i="2"/>
  <c r="R1507" i="2"/>
  <c r="Q1507" i="2"/>
  <c r="P1507" i="2"/>
  <c r="O1507" i="2"/>
  <c r="G1507" i="2"/>
  <c r="H1507" i="2" s="1"/>
  <c r="S1506" i="2"/>
  <c r="R1506" i="2"/>
  <c r="Q1506" i="2"/>
  <c r="P1506" i="2"/>
  <c r="O1506" i="2"/>
  <c r="G1506" i="2"/>
  <c r="H1506" i="2" s="1"/>
  <c r="S1505" i="2"/>
  <c r="R1505" i="2"/>
  <c r="Q1505" i="2"/>
  <c r="P1505" i="2"/>
  <c r="O1505" i="2"/>
  <c r="G1505" i="2"/>
  <c r="H1505" i="2" s="1"/>
  <c r="S1504" i="2"/>
  <c r="R1504" i="2"/>
  <c r="Q1504" i="2"/>
  <c r="P1504" i="2"/>
  <c r="O1504" i="2"/>
  <c r="G1504" i="2"/>
  <c r="H1504" i="2" s="1"/>
  <c r="S1503" i="2"/>
  <c r="R1503" i="2"/>
  <c r="Q1503" i="2"/>
  <c r="P1503" i="2"/>
  <c r="O1503" i="2"/>
  <c r="G1503" i="2"/>
  <c r="H1503" i="2" s="1"/>
  <c r="S1502" i="2"/>
  <c r="R1502" i="2"/>
  <c r="Q1502" i="2"/>
  <c r="P1502" i="2"/>
  <c r="O1502" i="2"/>
  <c r="G1502" i="2"/>
  <c r="H1502" i="2" s="1"/>
  <c r="S1501" i="2"/>
  <c r="R1501" i="2"/>
  <c r="Q1501" i="2"/>
  <c r="P1501" i="2"/>
  <c r="O1501" i="2"/>
  <c r="G1501" i="2"/>
  <c r="H1501" i="2" s="1"/>
  <c r="S1500" i="2"/>
  <c r="R1500" i="2"/>
  <c r="Q1500" i="2"/>
  <c r="P1500" i="2"/>
  <c r="O1500" i="2"/>
  <c r="G1500" i="2"/>
  <c r="H1500" i="2" s="1"/>
  <c r="S1499" i="2"/>
  <c r="R1499" i="2"/>
  <c r="Q1499" i="2"/>
  <c r="P1499" i="2"/>
  <c r="O1499" i="2"/>
  <c r="G1499" i="2"/>
  <c r="H1499" i="2" s="1"/>
  <c r="S1498" i="2"/>
  <c r="R1498" i="2"/>
  <c r="Q1498" i="2"/>
  <c r="P1498" i="2"/>
  <c r="O1498" i="2"/>
  <c r="G1498" i="2"/>
  <c r="H1498" i="2" s="1"/>
  <c r="S1497" i="2"/>
  <c r="R1497" i="2"/>
  <c r="Q1497" i="2"/>
  <c r="P1497" i="2"/>
  <c r="O1497" i="2"/>
  <c r="G1497" i="2"/>
  <c r="H1497" i="2" s="1"/>
  <c r="S1496" i="2"/>
  <c r="R1496" i="2"/>
  <c r="Q1496" i="2"/>
  <c r="P1496" i="2"/>
  <c r="O1496" i="2"/>
  <c r="G1496" i="2"/>
  <c r="H1496" i="2" s="1"/>
  <c r="S1495" i="2"/>
  <c r="R1495" i="2"/>
  <c r="Q1495" i="2"/>
  <c r="P1495" i="2"/>
  <c r="O1495" i="2"/>
  <c r="G1495" i="2"/>
  <c r="H1495" i="2" s="1"/>
  <c r="S1494" i="2"/>
  <c r="R1494" i="2"/>
  <c r="Q1494" i="2"/>
  <c r="P1494" i="2"/>
  <c r="O1494" i="2"/>
  <c r="G1494" i="2"/>
  <c r="H1494" i="2" s="1"/>
  <c r="S1493" i="2"/>
  <c r="R1493" i="2"/>
  <c r="Q1493" i="2"/>
  <c r="P1493" i="2"/>
  <c r="O1493" i="2"/>
  <c r="G1493" i="2"/>
  <c r="H1493" i="2" s="1"/>
  <c r="S1492" i="2"/>
  <c r="R1492" i="2"/>
  <c r="Q1492" i="2"/>
  <c r="P1492" i="2"/>
  <c r="O1492" i="2"/>
  <c r="G1492" i="2"/>
  <c r="H1492" i="2" s="1"/>
  <c r="S1491" i="2"/>
  <c r="R1491" i="2"/>
  <c r="Q1491" i="2"/>
  <c r="P1491" i="2"/>
  <c r="O1491" i="2"/>
  <c r="G1491" i="2"/>
  <c r="H1491" i="2" s="1"/>
  <c r="S1490" i="2"/>
  <c r="R1490" i="2"/>
  <c r="Q1490" i="2"/>
  <c r="P1490" i="2"/>
  <c r="O1490" i="2"/>
  <c r="G1490" i="2"/>
  <c r="H1490" i="2" s="1"/>
  <c r="S1489" i="2"/>
  <c r="R1489" i="2"/>
  <c r="Q1489" i="2"/>
  <c r="P1489" i="2"/>
  <c r="O1489" i="2"/>
  <c r="G1489" i="2"/>
  <c r="H1489" i="2" s="1"/>
  <c r="S1488" i="2"/>
  <c r="R1488" i="2"/>
  <c r="Q1488" i="2"/>
  <c r="P1488" i="2"/>
  <c r="O1488" i="2"/>
  <c r="G1488" i="2"/>
  <c r="H1488" i="2" s="1"/>
  <c r="S1487" i="2"/>
  <c r="R1487" i="2"/>
  <c r="Q1487" i="2"/>
  <c r="P1487" i="2"/>
  <c r="O1487" i="2"/>
  <c r="G1487" i="2"/>
  <c r="H1487" i="2" s="1"/>
  <c r="S1486" i="2"/>
  <c r="R1486" i="2"/>
  <c r="Q1486" i="2"/>
  <c r="P1486" i="2"/>
  <c r="O1486" i="2"/>
  <c r="G1486" i="2"/>
  <c r="H1486" i="2" s="1"/>
  <c r="S1485" i="2"/>
  <c r="R1485" i="2"/>
  <c r="Q1485" i="2"/>
  <c r="P1485" i="2"/>
  <c r="O1485" i="2"/>
  <c r="G1485" i="2"/>
  <c r="H1485" i="2" s="1"/>
  <c r="G1484" i="2"/>
  <c r="S1483" i="2"/>
  <c r="R1483" i="2"/>
  <c r="Q1483" i="2"/>
  <c r="P1483" i="2"/>
  <c r="O1483" i="2"/>
  <c r="G1483" i="2"/>
  <c r="H1483" i="2" s="1"/>
  <c r="S1482" i="2"/>
  <c r="R1482" i="2"/>
  <c r="Q1482" i="2"/>
  <c r="P1482" i="2"/>
  <c r="O1482" i="2"/>
  <c r="G1482" i="2"/>
  <c r="H1482" i="2" s="1"/>
  <c r="S1481" i="2"/>
  <c r="R1481" i="2"/>
  <c r="Q1481" i="2"/>
  <c r="P1481" i="2"/>
  <c r="O1481" i="2"/>
  <c r="G1481" i="2"/>
  <c r="H1481" i="2" s="1"/>
  <c r="S1480" i="2"/>
  <c r="R1480" i="2"/>
  <c r="Q1480" i="2"/>
  <c r="P1480" i="2"/>
  <c r="O1480" i="2"/>
  <c r="G1480" i="2"/>
  <c r="H1480" i="2" s="1"/>
  <c r="S1479" i="2"/>
  <c r="R1479" i="2"/>
  <c r="Q1479" i="2"/>
  <c r="P1479" i="2"/>
  <c r="O1479" i="2"/>
  <c r="G1479" i="2"/>
  <c r="H1479" i="2" s="1"/>
  <c r="S1477" i="2"/>
  <c r="R1477" i="2"/>
  <c r="Q1477" i="2"/>
  <c r="P1477" i="2"/>
  <c r="O1477" i="2"/>
  <c r="G1477" i="2"/>
  <c r="H1477" i="2" s="1"/>
  <c r="S1476" i="2"/>
  <c r="R1476" i="2"/>
  <c r="Q1476" i="2"/>
  <c r="P1476" i="2"/>
  <c r="O1476" i="2"/>
  <c r="G1476" i="2"/>
  <c r="H1476" i="2" s="1"/>
  <c r="S1475" i="2"/>
  <c r="R1475" i="2"/>
  <c r="Q1475" i="2"/>
  <c r="P1475" i="2"/>
  <c r="O1475" i="2"/>
  <c r="G1475" i="2"/>
  <c r="H1475" i="2" s="1"/>
  <c r="S1474" i="2"/>
  <c r="R1474" i="2"/>
  <c r="Q1474" i="2"/>
  <c r="P1474" i="2"/>
  <c r="O1474" i="2"/>
  <c r="G1474" i="2"/>
  <c r="H1474" i="2" s="1"/>
  <c r="S1473" i="2"/>
  <c r="R1473" i="2"/>
  <c r="Q1473" i="2"/>
  <c r="P1473" i="2"/>
  <c r="O1473" i="2"/>
  <c r="G1473" i="2"/>
  <c r="H1473" i="2" s="1"/>
  <c r="S1472" i="2"/>
  <c r="R1472" i="2"/>
  <c r="Q1472" i="2"/>
  <c r="P1472" i="2"/>
  <c r="O1472" i="2"/>
  <c r="G1472" i="2"/>
  <c r="H1472" i="2" s="1"/>
  <c r="S1471" i="2"/>
  <c r="R1471" i="2"/>
  <c r="Q1471" i="2"/>
  <c r="P1471" i="2"/>
  <c r="O1471" i="2"/>
  <c r="G1471" i="2"/>
  <c r="H1471" i="2" s="1"/>
  <c r="S1470" i="2"/>
  <c r="R1470" i="2"/>
  <c r="Q1470" i="2"/>
  <c r="P1470" i="2"/>
  <c r="O1470" i="2"/>
  <c r="G1470" i="2"/>
  <c r="H1470" i="2" s="1"/>
  <c r="S1469" i="2"/>
  <c r="R1469" i="2"/>
  <c r="Q1469" i="2"/>
  <c r="P1469" i="2"/>
  <c r="O1469" i="2"/>
  <c r="G1469" i="2"/>
  <c r="H1469" i="2" s="1"/>
  <c r="S1468" i="2"/>
  <c r="R1468" i="2"/>
  <c r="Q1468" i="2"/>
  <c r="P1468" i="2"/>
  <c r="O1468" i="2"/>
  <c r="G1468" i="2"/>
  <c r="H1468" i="2" s="1"/>
  <c r="S1467" i="2"/>
  <c r="R1467" i="2"/>
  <c r="Q1467" i="2"/>
  <c r="P1467" i="2"/>
  <c r="O1467" i="2"/>
  <c r="G1467" i="2"/>
  <c r="H1467" i="2" s="1"/>
  <c r="G1466" i="2"/>
  <c r="S1465" i="2"/>
  <c r="R1465" i="2"/>
  <c r="Q1465" i="2"/>
  <c r="P1465" i="2"/>
  <c r="O1465" i="2"/>
  <c r="G1465" i="2"/>
  <c r="H1465" i="2" s="1"/>
  <c r="S1464" i="2"/>
  <c r="R1464" i="2"/>
  <c r="Q1464" i="2"/>
  <c r="P1464" i="2"/>
  <c r="O1464" i="2"/>
  <c r="G1464" i="2"/>
  <c r="H1464" i="2" s="1"/>
  <c r="S1463" i="2"/>
  <c r="R1463" i="2"/>
  <c r="Q1463" i="2"/>
  <c r="P1463" i="2"/>
  <c r="O1463" i="2"/>
  <c r="G1463" i="2"/>
  <c r="H1463" i="2" s="1"/>
  <c r="S1462" i="2"/>
  <c r="R1462" i="2"/>
  <c r="Q1462" i="2"/>
  <c r="P1462" i="2"/>
  <c r="O1462" i="2"/>
  <c r="G1462" i="2"/>
  <c r="H1462" i="2" s="1"/>
  <c r="S1461" i="2"/>
  <c r="R1461" i="2"/>
  <c r="Q1461" i="2"/>
  <c r="P1461" i="2"/>
  <c r="O1461" i="2"/>
  <c r="G1461" i="2"/>
  <c r="H1461" i="2" s="1"/>
  <c r="S1460" i="2"/>
  <c r="R1460" i="2"/>
  <c r="Q1460" i="2"/>
  <c r="P1460" i="2"/>
  <c r="O1460" i="2"/>
  <c r="G1460" i="2"/>
  <c r="H1460" i="2" s="1"/>
  <c r="S1459" i="2"/>
  <c r="R1459" i="2"/>
  <c r="Q1459" i="2"/>
  <c r="P1459" i="2"/>
  <c r="O1459" i="2"/>
  <c r="G1459" i="2"/>
  <c r="H1459" i="2" s="1"/>
  <c r="S1458" i="2"/>
  <c r="R1458" i="2"/>
  <c r="Q1458" i="2"/>
  <c r="P1458" i="2"/>
  <c r="O1458" i="2"/>
  <c r="G1458" i="2"/>
  <c r="H1458" i="2" s="1"/>
  <c r="S1457" i="2"/>
  <c r="R1457" i="2"/>
  <c r="Q1457" i="2"/>
  <c r="P1457" i="2"/>
  <c r="O1457" i="2"/>
  <c r="G1457" i="2"/>
  <c r="H1457" i="2" s="1"/>
  <c r="S1456" i="2"/>
  <c r="R1456" i="2"/>
  <c r="Q1456" i="2"/>
  <c r="P1456" i="2"/>
  <c r="O1456" i="2"/>
  <c r="G1456" i="2"/>
  <c r="H1456" i="2" s="1"/>
  <c r="S1455" i="2"/>
  <c r="R1455" i="2"/>
  <c r="Q1455" i="2"/>
  <c r="P1455" i="2"/>
  <c r="O1455" i="2"/>
  <c r="G1455" i="2"/>
  <c r="H1455" i="2" s="1"/>
  <c r="S1454" i="2"/>
  <c r="R1454" i="2"/>
  <c r="Q1454" i="2"/>
  <c r="P1454" i="2"/>
  <c r="O1454" i="2"/>
  <c r="G1454" i="2"/>
  <c r="H1454" i="2" s="1"/>
  <c r="S1453" i="2"/>
  <c r="R1453" i="2"/>
  <c r="Q1453" i="2"/>
  <c r="P1453" i="2"/>
  <c r="O1453" i="2"/>
  <c r="G1453" i="2"/>
  <c r="H1453" i="2" s="1"/>
  <c r="S1452" i="2"/>
  <c r="R1452" i="2"/>
  <c r="Q1452" i="2"/>
  <c r="P1452" i="2"/>
  <c r="O1452" i="2"/>
  <c r="G1452" i="2"/>
  <c r="H1452" i="2" s="1"/>
  <c r="S1451" i="2"/>
  <c r="R1451" i="2"/>
  <c r="Q1451" i="2"/>
  <c r="P1451" i="2"/>
  <c r="O1451" i="2"/>
  <c r="G1451" i="2"/>
  <c r="H1451" i="2" s="1"/>
  <c r="S1450" i="2"/>
  <c r="R1450" i="2"/>
  <c r="Q1450" i="2"/>
  <c r="P1450" i="2"/>
  <c r="O1450" i="2"/>
  <c r="G1450" i="2"/>
  <c r="H1450" i="2" s="1"/>
  <c r="S1449" i="2"/>
  <c r="R1449" i="2"/>
  <c r="Q1449" i="2"/>
  <c r="P1449" i="2"/>
  <c r="O1449" i="2"/>
  <c r="G1449" i="2"/>
  <c r="H1449" i="2" s="1"/>
  <c r="S1448" i="2"/>
  <c r="R1448" i="2"/>
  <c r="Q1448" i="2"/>
  <c r="P1448" i="2"/>
  <c r="O1448" i="2"/>
  <c r="G1448" i="2"/>
  <c r="H1448" i="2" s="1"/>
  <c r="S1447" i="2"/>
  <c r="R1447" i="2"/>
  <c r="Q1447" i="2"/>
  <c r="P1447" i="2"/>
  <c r="O1447" i="2"/>
  <c r="G1447" i="2"/>
  <c r="H1447" i="2" s="1"/>
  <c r="S1446" i="2"/>
  <c r="R1446" i="2"/>
  <c r="Q1446" i="2"/>
  <c r="P1446" i="2"/>
  <c r="O1446" i="2"/>
  <c r="G1446" i="2"/>
  <c r="H1446" i="2" s="1"/>
  <c r="S1445" i="2"/>
  <c r="R1445" i="2"/>
  <c r="Q1445" i="2"/>
  <c r="P1445" i="2"/>
  <c r="O1445" i="2"/>
  <c r="G1445" i="2"/>
  <c r="H1445" i="2" s="1"/>
  <c r="S1444" i="2"/>
  <c r="R1444" i="2"/>
  <c r="Q1444" i="2"/>
  <c r="P1444" i="2"/>
  <c r="O1444" i="2"/>
  <c r="G1444" i="2"/>
  <c r="H1444" i="2" s="1"/>
  <c r="S1443" i="2"/>
  <c r="R1443" i="2"/>
  <c r="Q1443" i="2"/>
  <c r="P1443" i="2"/>
  <c r="O1443" i="2"/>
  <c r="G1443" i="2"/>
  <c r="H1443" i="2" s="1"/>
  <c r="S1442" i="2"/>
  <c r="R1442" i="2"/>
  <c r="Q1442" i="2"/>
  <c r="P1442" i="2"/>
  <c r="O1442" i="2"/>
  <c r="G1442" i="2"/>
  <c r="H1442" i="2" s="1"/>
  <c r="S1441" i="2"/>
  <c r="R1441" i="2"/>
  <c r="Q1441" i="2"/>
  <c r="P1441" i="2"/>
  <c r="O1441" i="2"/>
  <c r="G1441" i="2"/>
  <c r="H1441" i="2" s="1"/>
  <c r="S1440" i="2"/>
  <c r="R1440" i="2"/>
  <c r="Q1440" i="2"/>
  <c r="P1440" i="2"/>
  <c r="O1440" i="2"/>
  <c r="G1440" i="2"/>
  <c r="H1440" i="2" s="1"/>
  <c r="S1439" i="2"/>
  <c r="R1439" i="2"/>
  <c r="Q1439" i="2"/>
  <c r="P1439" i="2"/>
  <c r="O1439" i="2"/>
  <c r="G1439" i="2"/>
  <c r="H1439" i="2" s="1"/>
  <c r="S1438" i="2"/>
  <c r="R1438" i="2"/>
  <c r="Q1438" i="2"/>
  <c r="P1438" i="2"/>
  <c r="O1438" i="2"/>
  <c r="G1438" i="2"/>
  <c r="H1438" i="2" s="1"/>
  <c r="S1437" i="2"/>
  <c r="R1437" i="2"/>
  <c r="Q1437" i="2"/>
  <c r="P1437" i="2"/>
  <c r="O1437" i="2"/>
  <c r="G1437" i="2"/>
  <c r="H1437" i="2" s="1"/>
  <c r="S1436" i="2"/>
  <c r="R1436" i="2"/>
  <c r="Q1436" i="2"/>
  <c r="P1436" i="2"/>
  <c r="O1436" i="2"/>
  <c r="G1436" i="2"/>
  <c r="H1436" i="2" s="1"/>
  <c r="S1435" i="2"/>
  <c r="R1435" i="2"/>
  <c r="Q1435" i="2"/>
  <c r="P1435" i="2"/>
  <c r="O1435" i="2"/>
  <c r="G1435" i="2"/>
  <c r="H1435" i="2" s="1"/>
  <c r="S1434" i="2"/>
  <c r="R1434" i="2"/>
  <c r="Q1434" i="2"/>
  <c r="P1434" i="2"/>
  <c r="O1434" i="2"/>
  <c r="G1434" i="2"/>
  <c r="H1434" i="2" s="1"/>
  <c r="S1433" i="2"/>
  <c r="R1433" i="2"/>
  <c r="Q1433" i="2"/>
  <c r="P1433" i="2"/>
  <c r="O1433" i="2"/>
  <c r="G1433" i="2"/>
  <c r="H1433" i="2" s="1"/>
  <c r="S1432" i="2"/>
  <c r="R1432" i="2"/>
  <c r="Q1432" i="2"/>
  <c r="P1432" i="2"/>
  <c r="O1432" i="2"/>
  <c r="G1432" i="2"/>
  <c r="H1432" i="2" s="1"/>
  <c r="S1431" i="2"/>
  <c r="R1431" i="2"/>
  <c r="Q1431" i="2"/>
  <c r="P1431" i="2"/>
  <c r="O1431" i="2"/>
  <c r="G1431" i="2"/>
  <c r="H1431" i="2" s="1"/>
  <c r="S1430" i="2"/>
  <c r="R1430" i="2"/>
  <c r="Q1430" i="2"/>
  <c r="P1430" i="2"/>
  <c r="O1430" i="2"/>
  <c r="G1430" i="2"/>
  <c r="H1430" i="2" s="1"/>
  <c r="S1429" i="2"/>
  <c r="R1429" i="2"/>
  <c r="Q1429" i="2"/>
  <c r="P1429" i="2"/>
  <c r="O1429" i="2"/>
  <c r="G1429" i="2"/>
  <c r="H1429" i="2" s="1"/>
  <c r="S1428" i="2"/>
  <c r="R1428" i="2"/>
  <c r="Q1428" i="2"/>
  <c r="P1428" i="2"/>
  <c r="O1428" i="2"/>
  <c r="G1428" i="2"/>
  <c r="H1428" i="2" s="1"/>
  <c r="S1427" i="2"/>
  <c r="R1427" i="2"/>
  <c r="Q1427" i="2"/>
  <c r="P1427" i="2"/>
  <c r="O1427" i="2"/>
  <c r="G1427" i="2"/>
  <c r="H1427" i="2" s="1"/>
  <c r="S1426" i="2"/>
  <c r="R1426" i="2"/>
  <c r="Q1426" i="2"/>
  <c r="P1426" i="2"/>
  <c r="O1426" i="2"/>
  <c r="G1426" i="2"/>
  <c r="H1426" i="2" s="1"/>
  <c r="S1425" i="2"/>
  <c r="R1425" i="2"/>
  <c r="Q1425" i="2"/>
  <c r="P1425" i="2"/>
  <c r="O1425" i="2"/>
  <c r="G1425" i="2"/>
  <c r="H1425" i="2" s="1"/>
  <c r="S1424" i="2"/>
  <c r="R1424" i="2"/>
  <c r="Q1424" i="2"/>
  <c r="P1424" i="2"/>
  <c r="O1424" i="2"/>
  <c r="G1424" i="2"/>
  <c r="H1424" i="2" s="1"/>
  <c r="S1423" i="2"/>
  <c r="R1423" i="2"/>
  <c r="Q1423" i="2"/>
  <c r="P1423" i="2"/>
  <c r="O1423" i="2"/>
  <c r="G1423" i="2"/>
  <c r="H1423" i="2" s="1"/>
  <c r="S1422" i="2"/>
  <c r="R1422" i="2"/>
  <c r="Q1422" i="2"/>
  <c r="P1422" i="2"/>
  <c r="O1422" i="2"/>
  <c r="G1422" i="2"/>
  <c r="H1422" i="2" s="1"/>
  <c r="S1421" i="2"/>
  <c r="R1421" i="2"/>
  <c r="Q1421" i="2"/>
  <c r="P1421" i="2"/>
  <c r="O1421" i="2"/>
  <c r="G1421" i="2"/>
  <c r="H1421" i="2" s="1"/>
  <c r="S1420" i="2"/>
  <c r="R1420" i="2"/>
  <c r="Q1420" i="2"/>
  <c r="P1420" i="2"/>
  <c r="O1420" i="2"/>
  <c r="G1420" i="2"/>
  <c r="H1420" i="2" s="1"/>
  <c r="S1419" i="2"/>
  <c r="R1419" i="2"/>
  <c r="Q1419" i="2"/>
  <c r="P1419" i="2"/>
  <c r="O1419" i="2"/>
  <c r="G1419" i="2"/>
  <c r="H1419" i="2" s="1"/>
  <c r="S1418" i="2"/>
  <c r="R1418" i="2"/>
  <c r="Q1418" i="2"/>
  <c r="P1418" i="2"/>
  <c r="O1418" i="2"/>
  <c r="G1418" i="2"/>
  <c r="H1418" i="2" s="1"/>
  <c r="S1417" i="2"/>
  <c r="R1417" i="2"/>
  <c r="Q1417" i="2"/>
  <c r="P1417" i="2"/>
  <c r="O1417" i="2"/>
  <c r="G1417" i="2"/>
  <c r="H1417" i="2" s="1"/>
  <c r="S1416" i="2"/>
  <c r="R1416" i="2"/>
  <c r="Q1416" i="2"/>
  <c r="P1416" i="2"/>
  <c r="O1416" i="2"/>
  <c r="G1416" i="2"/>
  <c r="H1416" i="2" s="1"/>
  <c r="S1415" i="2"/>
  <c r="R1415" i="2"/>
  <c r="Q1415" i="2"/>
  <c r="P1415" i="2"/>
  <c r="O1415" i="2"/>
  <c r="G1415" i="2"/>
  <c r="H1415" i="2" s="1"/>
  <c r="S1414" i="2"/>
  <c r="R1414" i="2"/>
  <c r="Q1414" i="2"/>
  <c r="P1414" i="2"/>
  <c r="O1414" i="2"/>
  <c r="G1414" i="2"/>
  <c r="H1414" i="2" s="1"/>
  <c r="G1413" i="2"/>
  <c r="S1412" i="2"/>
  <c r="R1412" i="2"/>
  <c r="Q1412" i="2"/>
  <c r="P1412" i="2"/>
  <c r="O1412" i="2"/>
  <c r="G1412" i="2"/>
  <c r="H1412" i="2" s="1"/>
  <c r="S1411" i="2"/>
  <c r="R1411" i="2"/>
  <c r="Q1411" i="2"/>
  <c r="P1411" i="2"/>
  <c r="O1411" i="2"/>
  <c r="G1411" i="2"/>
  <c r="H1411" i="2" s="1"/>
  <c r="S1410" i="2"/>
  <c r="R1410" i="2"/>
  <c r="Q1410" i="2"/>
  <c r="P1410" i="2"/>
  <c r="O1410" i="2"/>
  <c r="G1410" i="2"/>
  <c r="H1410" i="2" s="1"/>
  <c r="S1409" i="2"/>
  <c r="R1409" i="2"/>
  <c r="Q1409" i="2"/>
  <c r="P1409" i="2"/>
  <c r="O1409" i="2"/>
  <c r="G1409" i="2"/>
  <c r="H1409" i="2" s="1"/>
  <c r="S1408" i="2"/>
  <c r="R1408" i="2"/>
  <c r="Q1408" i="2"/>
  <c r="P1408" i="2"/>
  <c r="O1408" i="2"/>
  <c r="G1408" i="2"/>
  <c r="H1408" i="2" s="1"/>
  <c r="S1407" i="2"/>
  <c r="R1407" i="2"/>
  <c r="Q1407" i="2"/>
  <c r="P1407" i="2"/>
  <c r="O1407" i="2"/>
  <c r="G1407" i="2"/>
  <c r="H1407" i="2" s="1"/>
  <c r="S1406" i="2"/>
  <c r="R1406" i="2"/>
  <c r="Q1406" i="2"/>
  <c r="P1406" i="2"/>
  <c r="O1406" i="2"/>
  <c r="G1406" i="2"/>
  <c r="H1406" i="2" s="1"/>
  <c r="S1405" i="2"/>
  <c r="R1405" i="2"/>
  <c r="Q1405" i="2"/>
  <c r="P1405" i="2"/>
  <c r="O1405" i="2"/>
  <c r="G1405" i="2"/>
  <c r="H1405" i="2" s="1"/>
  <c r="S1404" i="2"/>
  <c r="R1404" i="2"/>
  <c r="Q1404" i="2"/>
  <c r="P1404" i="2"/>
  <c r="O1404" i="2"/>
  <c r="G1404" i="2"/>
  <c r="H1404" i="2" s="1"/>
  <c r="S1403" i="2"/>
  <c r="R1403" i="2"/>
  <c r="Q1403" i="2"/>
  <c r="P1403" i="2"/>
  <c r="O1403" i="2"/>
  <c r="G1403" i="2"/>
  <c r="H1403" i="2" s="1"/>
  <c r="S1402" i="2"/>
  <c r="R1402" i="2"/>
  <c r="Q1402" i="2"/>
  <c r="P1402" i="2"/>
  <c r="O1402" i="2"/>
  <c r="G1402" i="2"/>
  <c r="H1402" i="2" s="1"/>
  <c r="S1401" i="2"/>
  <c r="R1401" i="2"/>
  <c r="Q1401" i="2"/>
  <c r="P1401" i="2"/>
  <c r="O1401" i="2"/>
  <c r="G1401" i="2"/>
  <c r="H1401" i="2" s="1"/>
  <c r="S1400" i="2"/>
  <c r="R1400" i="2"/>
  <c r="Q1400" i="2"/>
  <c r="P1400" i="2"/>
  <c r="O1400" i="2"/>
  <c r="G1400" i="2"/>
  <c r="H1400" i="2" s="1"/>
  <c r="S1399" i="2"/>
  <c r="R1399" i="2"/>
  <c r="Q1399" i="2"/>
  <c r="P1399" i="2"/>
  <c r="O1399" i="2"/>
  <c r="G1399" i="2"/>
  <c r="H1399" i="2" s="1"/>
  <c r="S1398" i="2"/>
  <c r="R1398" i="2"/>
  <c r="Q1398" i="2"/>
  <c r="P1398" i="2"/>
  <c r="O1398" i="2"/>
  <c r="G1398" i="2"/>
  <c r="H1398" i="2" s="1"/>
  <c r="S1397" i="2"/>
  <c r="R1397" i="2"/>
  <c r="Q1397" i="2"/>
  <c r="P1397" i="2"/>
  <c r="O1397" i="2"/>
  <c r="G1397" i="2"/>
  <c r="H1397" i="2" s="1"/>
  <c r="S1396" i="2"/>
  <c r="R1396" i="2"/>
  <c r="Q1396" i="2"/>
  <c r="P1396" i="2"/>
  <c r="O1396" i="2"/>
  <c r="G1396" i="2"/>
  <c r="H1396" i="2" s="1"/>
  <c r="S1395" i="2"/>
  <c r="R1395" i="2"/>
  <c r="Q1395" i="2"/>
  <c r="P1395" i="2"/>
  <c r="O1395" i="2"/>
  <c r="G1395" i="2"/>
  <c r="H1395" i="2" s="1"/>
  <c r="S1394" i="2"/>
  <c r="R1394" i="2"/>
  <c r="Q1394" i="2"/>
  <c r="P1394" i="2"/>
  <c r="O1394" i="2"/>
  <c r="G1394" i="2"/>
  <c r="H1394" i="2" s="1"/>
  <c r="S1393" i="2"/>
  <c r="R1393" i="2"/>
  <c r="Q1393" i="2"/>
  <c r="P1393" i="2"/>
  <c r="O1393" i="2"/>
  <c r="G1393" i="2"/>
  <c r="H1393" i="2" s="1"/>
  <c r="S1392" i="2"/>
  <c r="R1392" i="2"/>
  <c r="Q1392" i="2"/>
  <c r="P1392" i="2"/>
  <c r="O1392" i="2"/>
  <c r="G1392" i="2"/>
  <c r="H1392" i="2" s="1"/>
  <c r="S1391" i="2"/>
  <c r="R1391" i="2"/>
  <c r="Q1391" i="2"/>
  <c r="P1391" i="2"/>
  <c r="O1391" i="2"/>
  <c r="G1391" i="2"/>
  <c r="H1391" i="2" s="1"/>
  <c r="S1390" i="2"/>
  <c r="R1390" i="2"/>
  <c r="Q1390" i="2"/>
  <c r="P1390" i="2"/>
  <c r="O1390" i="2"/>
  <c r="G1390" i="2"/>
  <c r="H1390" i="2" s="1"/>
  <c r="S1389" i="2"/>
  <c r="R1389" i="2"/>
  <c r="Q1389" i="2"/>
  <c r="P1389" i="2"/>
  <c r="O1389" i="2"/>
  <c r="G1389" i="2"/>
  <c r="H1389" i="2" s="1"/>
  <c r="S1388" i="2"/>
  <c r="R1388" i="2"/>
  <c r="Q1388" i="2"/>
  <c r="P1388" i="2"/>
  <c r="O1388" i="2"/>
  <c r="G1388" i="2"/>
  <c r="H1388" i="2" s="1"/>
  <c r="S1387" i="2"/>
  <c r="R1387" i="2"/>
  <c r="Q1387" i="2"/>
  <c r="P1387" i="2"/>
  <c r="O1387" i="2"/>
  <c r="G1387" i="2"/>
  <c r="H1387" i="2" s="1"/>
  <c r="S1386" i="2"/>
  <c r="R1386" i="2"/>
  <c r="Q1386" i="2"/>
  <c r="P1386" i="2"/>
  <c r="O1386" i="2"/>
  <c r="G1386" i="2"/>
  <c r="H1386" i="2" s="1"/>
  <c r="S1385" i="2"/>
  <c r="R1385" i="2"/>
  <c r="Q1385" i="2"/>
  <c r="P1385" i="2"/>
  <c r="O1385" i="2"/>
  <c r="G1385" i="2"/>
  <c r="H1385" i="2" s="1"/>
  <c r="S1384" i="2"/>
  <c r="R1384" i="2"/>
  <c r="Q1384" i="2"/>
  <c r="P1384" i="2"/>
  <c r="O1384" i="2"/>
  <c r="G1384" i="2"/>
  <c r="H1384" i="2" s="1"/>
  <c r="S1383" i="2"/>
  <c r="R1383" i="2"/>
  <c r="Q1383" i="2"/>
  <c r="P1383" i="2"/>
  <c r="O1383" i="2"/>
  <c r="G1383" i="2"/>
  <c r="H1383" i="2" s="1"/>
  <c r="S1382" i="2"/>
  <c r="R1382" i="2"/>
  <c r="Q1382" i="2"/>
  <c r="P1382" i="2"/>
  <c r="O1382" i="2"/>
  <c r="G1382" i="2"/>
  <c r="H1382" i="2" s="1"/>
  <c r="S1381" i="2"/>
  <c r="R1381" i="2"/>
  <c r="Q1381" i="2"/>
  <c r="P1381" i="2"/>
  <c r="O1381" i="2"/>
  <c r="G1381" i="2"/>
  <c r="H1381" i="2" s="1"/>
  <c r="S1380" i="2"/>
  <c r="R1380" i="2"/>
  <c r="Q1380" i="2"/>
  <c r="P1380" i="2"/>
  <c r="O1380" i="2"/>
  <c r="G1380" i="2"/>
  <c r="H1380" i="2" s="1"/>
  <c r="S1379" i="2"/>
  <c r="R1379" i="2"/>
  <c r="Q1379" i="2"/>
  <c r="P1379" i="2"/>
  <c r="O1379" i="2"/>
  <c r="G1379" i="2"/>
  <c r="H1379" i="2" s="1"/>
  <c r="S1378" i="2"/>
  <c r="R1378" i="2"/>
  <c r="Q1378" i="2"/>
  <c r="P1378" i="2"/>
  <c r="O1378" i="2"/>
  <c r="G1378" i="2"/>
  <c r="H1378" i="2" s="1"/>
  <c r="S1377" i="2"/>
  <c r="R1377" i="2"/>
  <c r="Q1377" i="2"/>
  <c r="P1377" i="2"/>
  <c r="O1377" i="2"/>
  <c r="G1377" i="2"/>
  <c r="H1377" i="2" s="1"/>
  <c r="S1376" i="2"/>
  <c r="R1376" i="2"/>
  <c r="Q1376" i="2"/>
  <c r="P1376" i="2"/>
  <c r="O1376" i="2"/>
  <c r="G1376" i="2"/>
  <c r="H1376" i="2" s="1"/>
  <c r="S1375" i="2"/>
  <c r="R1375" i="2"/>
  <c r="Q1375" i="2"/>
  <c r="P1375" i="2"/>
  <c r="O1375" i="2"/>
  <c r="G1375" i="2"/>
  <c r="H1375" i="2" s="1"/>
  <c r="S1374" i="2"/>
  <c r="R1374" i="2"/>
  <c r="Q1374" i="2"/>
  <c r="P1374" i="2"/>
  <c r="O1374" i="2"/>
  <c r="G1374" i="2"/>
  <c r="H1374" i="2" s="1"/>
  <c r="S1373" i="2"/>
  <c r="R1373" i="2"/>
  <c r="Q1373" i="2"/>
  <c r="P1373" i="2"/>
  <c r="O1373" i="2"/>
  <c r="G1373" i="2"/>
  <c r="H1373" i="2" s="1"/>
  <c r="S1372" i="2"/>
  <c r="R1372" i="2"/>
  <c r="Q1372" i="2"/>
  <c r="P1372" i="2"/>
  <c r="O1372" i="2"/>
  <c r="G1372" i="2"/>
  <c r="H1372" i="2" s="1"/>
  <c r="S1371" i="2"/>
  <c r="R1371" i="2"/>
  <c r="Q1371" i="2"/>
  <c r="P1371" i="2"/>
  <c r="O1371" i="2"/>
  <c r="G1371" i="2"/>
  <c r="H1371" i="2" s="1"/>
  <c r="S1370" i="2"/>
  <c r="R1370" i="2"/>
  <c r="Q1370" i="2"/>
  <c r="P1370" i="2"/>
  <c r="O1370" i="2"/>
  <c r="G1370" i="2"/>
  <c r="H1370" i="2" s="1"/>
  <c r="S1369" i="2"/>
  <c r="R1369" i="2"/>
  <c r="Q1369" i="2"/>
  <c r="P1369" i="2"/>
  <c r="O1369" i="2"/>
  <c r="G1369" i="2"/>
  <c r="H1369" i="2" s="1"/>
  <c r="S1368" i="2"/>
  <c r="R1368" i="2"/>
  <c r="Q1368" i="2"/>
  <c r="P1368" i="2"/>
  <c r="O1368" i="2"/>
  <c r="G1368" i="2"/>
  <c r="H1368" i="2" s="1"/>
  <c r="S1367" i="2"/>
  <c r="R1367" i="2"/>
  <c r="Q1367" i="2"/>
  <c r="P1367" i="2"/>
  <c r="O1367" i="2"/>
  <c r="G1367" i="2"/>
  <c r="H1367" i="2" s="1"/>
  <c r="S1366" i="2"/>
  <c r="R1366" i="2"/>
  <c r="Q1366" i="2"/>
  <c r="P1366" i="2"/>
  <c r="O1366" i="2"/>
  <c r="G1366" i="2"/>
  <c r="H1366" i="2" s="1"/>
  <c r="S1365" i="2"/>
  <c r="R1365" i="2"/>
  <c r="Q1365" i="2"/>
  <c r="P1365" i="2"/>
  <c r="O1365" i="2"/>
  <c r="G1365" i="2"/>
  <c r="H1365" i="2" s="1"/>
  <c r="S1364" i="2"/>
  <c r="R1364" i="2"/>
  <c r="Q1364" i="2"/>
  <c r="P1364" i="2"/>
  <c r="O1364" i="2"/>
  <c r="G1364" i="2"/>
  <c r="H1364" i="2" s="1"/>
  <c r="S1363" i="2"/>
  <c r="R1363" i="2"/>
  <c r="Q1363" i="2"/>
  <c r="P1363" i="2"/>
  <c r="O1363" i="2"/>
  <c r="G1363" i="2"/>
  <c r="H1363" i="2" s="1"/>
  <c r="S1362" i="2"/>
  <c r="R1362" i="2"/>
  <c r="Q1362" i="2"/>
  <c r="P1362" i="2"/>
  <c r="O1362" i="2"/>
  <c r="G1362" i="2"/>
  <c r="H1362" i="2" s="1"/>
  <c r="S1361" i="2"/>
  <c r="R1361" i="2"/>
  <c r="Q1361" i="2"/>
  <c r="P1361" i="2"/>
  <c r="O1361" i="2"/>
  <c r="G1361" i="2"/>
  <c r="H1361" i="2" s="1"/>
  <c r="S1360" i="2"/>
  <c r="R1360" i="2"/>
  <c r="Q1360" i="2"/>
  <c r="P1360" i="2"/>
  <c r="O1360" i="2"/>
  <c r="G1360" i="2"/>
  <c r="H1360" i="2" s="1"/>
  <c r="S1359" i="2"/>
  <c r="R1359" i="2"/>
  <c r="Q1359" i="2"/>
  <c r="P1359" i="2"/>
  <c r="O1359" i="2"/>
  <c r="G1359" i="2"/>
  <c r="H1359" i="2" s="1"/>
  <c r="S1358" i="2"/>
  <c r="R1358" i="2"/>
  <c r="Q1358" i="2"/>
  <c r="P1358" i="2"/>
  <c r="O1358" i="2"/>
  <c r="G1358" i="2"/>
  <c r="H1358" i="2" s="1"/>
  <c r="S1357" i="2"/>
  <c r="R1357" i="2"/>
  <c r="Q1357" i="2"/>
  <c r="P1357" i="2"/>
  <c r="O1357" i="2"/>
  <c r="G1357" i="2"/>
  <c r="H1357" i="2" s="1"/>
  <c r="S1356" i="2"/>
  <c r="R1356" i="2"/>
  <c r="Q1356" i="2"/>
  <c r="P1356" i="2"/>
  <c r="O1356" i="2"/>
  <c r="G1356" i="2"/>
  <c r="H1356" i="2" s="1"/>
  <c r="S1355" i="2"/>
  <c r="R1355" i="2"/>
  <c r="Q1355" i="2"/>
  <c r="P1355" i="2"/>
  <c r="O1355" i="2"/>
  <c r="G1355" i="2"/>
  <c r="H1355" i="2" s="1"/>
  <c r="S1354" i="2"/>
  <c r="R1354" i="2"/>
  <c r="Q1354" i="2"/>
  <c r="P1354" i="2"/>
  <c r="O1354" i="2"/>
  <c r="G1354" i="2"/>
  <c r="H1354" i="2" s="1"/>
  <c r="S1353" i="2"/>
  <c r="R1353" i="2"/>
  <c r="Q1353" i="2"/>
  <c r="P1353" i="2"/>
  <c r="O1353" i="2"/>
  <c r="G1353" i="2"/>
  <c r="H1353" i="2" s="1"/>
  <c r="S1351" i="2"/>
  <c r="R1351" i="2"/>
  <c r="Q1351" i="2"/>
  <c r="P1351" i="2"/>
  <c r="O1351" i="2"/>
  <c r="G1351" i="2"/>
  <c r="H1351" i="2" s="1"/>
  <c r="S1350" i="2"/>
  <c r="R1350" i="2"/>
  <c r="Q1350" i="2"/>
  <c r="P1350" i="2"/>
  <c r="O1350" i="2"/>
  <c r="G1350" i="2"/>
  <c r="H1350" i="2" s="1"/>
  <c r="S1349" i="2"/>
  <c r="R1349" i="2"/>
  <c r="Q1349" i="2"/>
  <c r="P1349" i="2"/>
  <c r="O1349" i="2"/>
  <c r="G1349" i="2"/>
  <c r="H1349" i="2" s="1"/>
  <c r="S1348" i="2"/>
  <c r="R1348" i="2"/>
  <c r="Q1348" i="2"/>
  <c r="P1348" i="2"/>
  <c r="O1348" i="2"/>
  <c r="G1348" i="2"/>
  <c r="H1348" i="2" s="1"/>
  <c r="S1347" i="2"/>
  <c r="R1347" i="2"/>
  <c r="Q1347" i="2"/>
  <c r="P1347" i="2"/>
  <c r="O1347" i="2"/>
  <c r="G1347" i="2"/>
  <c r="H1347" i="2" s="1"/>
  <c r="S1346" i="2"/>
  <c r="R1346" i="2"/>
  <c r="Q1346" i="2"/>
  <c r="P1346" i="2"/>
  <c r="O1346" i="2"/>
  <c r="G1346" i="2"/>
  <c r="H1346" i="2" s="1"/>
  <c r="S1345" i="2"/>
  <c r="R1345" i="2"/>
  <c r="Q1345" i="2"/>
  <c r="P1345" i="2"/>
  <c r="O1345" i="2"/>
  <c r="G1345" i="2"/>
  <c r="H1345" i="2" s="1"/>
  <c r="S1344" i="2"/>
  <c r="R1344" i="2"/>
  <c r="Q1344" i="2"/>
  <c r="P1344" i="2"/>
  <c r="O1344" i="2"/>
  <c r="G1344" i="2"/>
  <c r="H1344" i="2" s="1"/>
  <c r="S1343" i="2"/>
  <c r="R1343" i="2"/>
  <c r="Q1343" i="2"/>
  <c r="P1343" i="2"/>
  <c r="O1343" i="2"/>
  <c r="G1343" i="2"/>
  <c r="H1343" i="2" s="1"/>
  <c r="S1342" i="2"/>
  <c r="R1342" i="2"/>
  <c r="Q1342" i="2"/>
  <c r="P1342" i="2"/>
  <c r="O1342" i="2"/>
  <c r="G1342" i="2"/>
  <c r="H1342" i="2" s="1"/>
  <c r="S1341" i="2"/>
  <c r="R1341" i="2"/>
  <c r="Q1341" i="2"/>
  <c r="P1341" i="2"/>
  <c r="O1341" i="2"/>
  <c r="G1341" i="2"/>
  <c r="H1341" i="2" s="1"/>
  <c r="S1340" i="2"/>
  <c r="R1340" i="2"/>
  <c r="Q1340" i="2"/>
  <c r="P1340" i="2"/>
  <c r="O1340" i="2"/>
  <c r="G1340" i="2"/>
  <c r="H1340" i="2" s="1"/>
  <c r="S1339" i="2"/>
  <c r="R1339" i="2"/>
  <c r="Q1339" i="2"/>
  <c r="P1339" i="2"/>
  <c r="O1339" i="2"/>
  <c r="G1339" i="2"/>
  <c r="H1339" i="2" s="1"/>
  <c r="S1338" i="2"/>
  <c r="R1338" i="2"/>
  <c r="Q1338" i="2"/>
  <c r="P1338" i="2"/>
  <c r="O1338" i="2"/>
  <c r="G1338" i="2"/>
  <c r="H1338" i="2" s="1"/>
  <c r="S1337" i="2"/>
  <c r="R1337" i="2"/>
  <c r="Q1337" i="2"/>
  <c r="P1337" i="2"/>
  <c r="O1337" i="2"/>
  <c r="G1337" i="2"/>
  <c r="H1337" i="2" s="1"/>
  <c r="S1336" i="2"/>
  <c r="R1336" i="2"/>
  <c r="Q1336" i="2"/>
  <c r="P1336" i="2"/>
  <c r="O1336" i="2"/>
  <c r="G1336" i="2"/>
  <c r="H1336" i="2" s="1"/>
  <c r="S1335" i="2"/>
  <c r="R1335" i="2"/>
  <c r="Q1335" i="2"/>
  <c r="P1335" i="2"/>
  <c r="O1335" i="2"/>
  <c r="G1335" i="2"/>
  <c r="H1335" i="2" s="1"/>
  <c r="S1334" i="2"/>
  <c r="R1334" i="2"/>
  <c r="Q1334" i="2"/>
  <c r="P1334" i="2"/>
  <c r="O1334" i="2"/>
  <c r="G1334" i="2"/>
  <c r="H1334" i="2" s="1"/>
  <c r="S1333" i="2"/>
  <c r="R1333" i="2"/>
  <c r="Q1333" i="2"/>
  <c r="P1333" i="2"/>
  <c r="O1333" i="2"/>
  <c r="G1333" i="2"/>
  <c r="H1333" i="2" s="1"/>
  <c r="S1332" i="2"/>
  <c r="R1332" i="2"/>
  <c r="Q1332" i="2"/>
  <c r="P1332" i="2"/>
  <c r="O1332" i="2"/>
  <c r="G1332" i="2"/>
  <c r="H1332" i="2" s="1"/>
  <c r="S1331" i="2"/>
  <c r="R1331" i="2"/>
  <c r="Q1331" i="2"/>
  <c r="P1331" i="2"/>
  <c r="O1331" i="2"/>
  <c r="G1331" i="2"/>
  <c r="H1331" i="2" s="1"/>
  <c r="S1330" i="2"/>
  <c r="R1330" i="2"/>
  <c r="Q1330" i="2"/>
  <c r="P1330" i="2"/>
  <c r="O1330" i="2"/>
  <c r="G1330" i="2"/>
  <c r="H1330" i="2" s="1"/>
  <c r="S1329" i="2"/>
  <c r="R1329" i="2"/>
  <c r="Q1329" i="2"/>
  <c r="P1329" i="2"/>
  <c r="O1329" i="2"/>
  <c r="G1329" i="2"/>
  <c r="H1329" i="2" s="1"/>
  <c r="S1328" i="2"/>
  <c r="R1328" i="2"/>
  <c r="Q1328" i="2"/>
  <c r="P1328" i="2"/>
  <c r="O1328" i="2"/>
  <c r="G1328" i="2"/>
  <c r="H1328" i="2" s="1"/>
  <c r="S1327" i="2"/>
  <c r="R1327" i="2"/>
  <c r="Q1327" i="2"/>
  <c r="P1327" i="2"/>
  <c r="O1327" i="2"/>
  <c r="G1327" i="2"/>
  <c r="H1327" i="2" s="1"/>
  <c r="S1326" i="2"/>
  <c r="R1326" i="2"/>
  <c r="Q1326" i="2"/>
  <c r="P1326" i="2"/>
  <c r="O1326" i="2"/>
  <c r="G1326" i="2"/>
  <c r="H1326" i="2" s="1"/>
  <c r="S1325" i="2"/>
  <c r="R1325" i="2"/>
  <c r="Q1325" i="2"/>
  <c r="P1325" i="2"/>
  <c r="O1325" i="2"/>
  <c r="G1325" i="2"/>
  <c r="H1325" i="2" s="1"/>
  <c r="S1324" i="2"/>
  <c r="R1324" i="2"/>
  <c r="Q1324" i="2"/>
  <c r="P1324" i="2"/>
  <c r="O1324" i="2"/>
  <c r="G1324" i="2"/>
  <c r="H1324" i="2" s="1"/>
  <c r="S1323" i="2"/>
  <c r="R1323" i="2"/>
  <c r="Q1323" i="2"/>
  <c r="P1323" i="2"/>
  <c r="O1323" i="2"/>
  <c r="G1323" i="2"/>
  <c r="H1323" i="2" s="1"/>
  <c r="S1322" i="2"/>
  <c r="R1322" i="2"/>
  <c r="Q1322" i="2"/>
  <c r="P1322" i="2"/>
  <c r="O1322" i="2"/>
  <c r="G1322" i="2"/>
  <c r="H1322" i="2" s="1"/>
  <c r="S1321" i="2"/>
  <c r="R1321" i="2"/>
  <c r="Q1321" i="2"/>
  <c r="P1321" i="2"/>
  <c r="O1321" i="2"/>
  <c r="G1321" i="2"/>
  <c r="H1321" i="2" s="1"/>
  <c r="S1320" i="2"/>
  <c r="R1320" i="2"/>
  <c r="Q1320" i="2"/>
  <c r="P1320" i="2"/>
  <c r="O1320" i="2"/>
  <c r="G1320" i="2"/>
  <c r="H1320" i="2" s="1"/>
  <c r="S1319" i="2"/>
  <c r="R1319" i="2"/>
  <c r="Q1319" i="2"/>
  <c r="P1319" i="2"/>
  <c r="O1319" i="2"/>
  <c r="G1319" i="2"/>
  <c r="H1319" i="2" s="1"/>
  <c r="S1318" i="2"/>
  <c r="R1318" i="2"/>
  <c r="Q1318" i="2"/>
  <c r="P1318" i="2"/>
  <c r="O1318" i="2"/>
  <c r="G1318" i="2"/>
  <c r="H1318" i="2" s="1"/>
  <c r="S1317" i="2"/>
  <c r="R1317" i="2"/>
  <c r="Q1317" i="2"/>
  <c r="P1317" i="2"/>
  <c r="O1317" i="2"/>
  <c r="G1317" i="2"/>
  <c r="H1317" i="2" s="1"/>
  <c r="S1316" i="2"/>
  <c r="R1316" i="2"/>
  <c r="Q1316" i="2"/>
  <c r="P1316" i="2"/>
  <c r="O1316" i="2"/>
  <c r="G1316" i="2"/>
  <c r="H1316" i="2" s="1"/>
  <c r="S1315" i="2"/>
  <c r="R1315" i="2"/>
  <c r="Q1315" i="2"/>
  <c r="P1315" i="2"/>
  <c r="O1315" i="2"/>
  <c r="G1315" i="2"/>
  <c r="H1315" i="2" s="1"/>
  <c r="S1314" i="2"/>
  <c r="R1314" i="2"/>
  <c r="Q1314" i="2"/>
  <c r="P1314" i="2"/>
  <c r="O1314" i="2"/>
  <c r="G1314" i="2"/>
  <c r="H1314" i="2" s="1"/>
  <c r="S1313" i="2"/>
  <c r="R1313" i="2"/>
  <c r="Q1313" i="2"/>
  <c r="P1313" i="2"/>
  <c r="O1313" i="2"/>
  <c r="G1313" i="2"/>
  <c r="H1313" i="2" s="1"/>
  <c r="S1312" i="2"/>
  <c r="R1312" i="2"/>
  <c r="Q1312" i="2"/>
  <c r="P1312" i="2"/>
  <c r="O1312" i="2"/>
  <c r="G1312" i="2"/>
  <c r="H1312" i="2" s="1"/>
  <c r="S1311" i="2"/>
  <c r="R1311" i="2"/>
  <c r="Q1311" i="2"/>
  <c r="P1311" i="2"/>
  <c r="O1311" i="2"/>
  <c r="G1311" i="2"/>
  <c r="H1311" i="2" s="1"/>
  <c r="S1310" i="2"/>
  <c r="R1310" i="2"/>
  <c r="Q1310" i="2"/>
  <c r="P1310" i="2"/>
  <c r="O1310" i="2"/>
  <c r="G1310" i="2"/>
  <c r="H1310" i="2" s="1"/>
  <c r="S1309" i="2"/>
  <c r="R1309" i="2"/>
  <c r="Q1309" i="2"/>
  <c r="P1309" i="2"/>
  <c r="O1309" i="2"/>
  <c r="G1309" i="2"/>
  <c r="H1309" i="2" s="1"/>
  <c r="S1308" i="2"/>
  <c r="R1308" i="2"/>
  <c r="Q1308" i="2"/>
  <c r="P1308" i="2"/>
  <c r="O1308" i="2"/>
  <c r="G1308" i="2"/>
  <c r="H1308" i="2" s="1"/>
  <c r="S1307" i="2"/>
  <c r="R1307" i="2"/>
  <c r="Q1307" i="2"/>
  <c r="P1307" i="2"/>
  <c r="O1307" i="2"/>
  <c r="G1307" i="2"/>
  <c r="H1307" i="2" s="1"/>
  <c r="S1306" i="2"/>
  <c r="R1306" i="2"/>
  <c r="Q1306" i="2"/>
  <c r="P1306" i="2"/>
  <c r="O1306" i="2"/>
  <c r="G1306" i="2"/>
  <c r="H1306" i="2" s="1"/>
  <c r="S1305" i="2"/>
  <c r="R1305" i="2"/>
  <c r="Q1305" i="2"/>
  <c r="P1305" i="2"/>
  <c r="O1305" i="2"/>
  <c r="G1305" i="2"/>
  <c r="H1305" i="2" s="1"/>
  <c r="S1304" i="2"/>
  <c r="R1304" i="2"/>
  <c r="Q1304" i="2"/>
  <c r="P1304" i="2"/>
  <c r="O1304" i="2"/>
  <c r="G1304" i="2"/>
  <c r="H1304" i="2" s="1"/>
  <c r="S1303" i="2"/>
  <c r="R1303" i="2"/>
  <c r="Q1303" i="2"/>
  <c r="P1303" i="2"/>
  <c r="O1303" i="2"/>
  <c r="G1303" i="2"/>
  <c r="H1303" i="2" s="1"/>
  <c r="G1302" i="2"/>
  <c r="G1301" i="2"/>
  <c r="S1300" i="2"/>
  <c r="R1300" i="2"/>
  <c r="Q1300" i="2"/>
  <c r="P1300" i="2"/>
  <c r="O1300" i="2"/>
  <c r="G1300" i="2"/>
  <c r="H1300" i="2" s="1"/>
  <c r="S1299" i="2"/>
  <c r="R1299" i="2"/>
  <c r="Q1299" i="2"/>
  <c r="P1299" i="2"/>
  <c r="O1299" i="2"/>
  <c r="G1299" i="2"/>
  <c r="H1299" i="2" s="1"/>
  <c r="S1298" i="2"/>
  <c r="R1298" i="2"/>
  <c r="Q1298" i="2"/>
  <c r="P1298" i="2"/>
  <c r="O1298" i="2"/>
  <c r="G1298" i="2"/>
  <c r="H1298" i="2" s="1"/>
  <c r="S1297" i="2"/>
  <c r="R1297" i="2"/>
  <c r="Q1297" i="2"/>
  <c r="P1297" i="2"/>
  <c r="O1297" i="2"/>
  <c r="G1297" i="2"/>
  <c r="H1297" i="2" s="1"/>
  <c r="S1296" i="2"/>
  <c r="R1296" i="2"/>
  <c r="Q1296" i="2"/>
  <c r="P1296" i="2"/>
  <c r="O1296" i="2"/>
  <c r="G1296" i="2"/>
  <c r="H1296" i="2" s="1"/>
  <c r="S1295" i="2"/>
  <c r="R1295" i="2"/>
  <c r="Q1295" i="2"/>
  <c r="P1295" i="2"/>
  <c r="O1295" i="2"/>
  <c r="G1295" i="2"/>
  <c r="H1295" i="2" s="1"/>
  <c r="S1294" i="2"/>
  <c r="R1294" i="2"/>
  <c r="Q1294" i="2"/>
  <c r="P1294" i="2"/>
  <c r="O1294" i="2"/>
  <c r="G1294" i="2"/>
  <c r="H1294" i="2" s="1"/>
  <c r="S1293" i="2"/>
  <c r="R1293" i="2"/>
  <c r="Q1293" i="2"/>
  <c r="P1293" i="2"/>
  <c r="O1293" i="2"/>
  <c r="G1293" i="2"/>
  <c r="H1293" i="2" s="1"/>
  <c r="S1292" i="2"/>
  <c r="R1292" i="2"/>
  <c r="Q1292" i="2"/>
  <c r="P1292" i="2"/>
  <c r="O1292" i="2"/>
  <c r="G1292" i="2"/>
  <c r="H1292" i="2" s="1"/>
  <c r="S1291" i="2"/>
  <c r="R1291" i="2"/>
  <c r="Q1291" i="2"/>
  <c r="P1291" i="2"/>
  <c r="O1291" i="2"/>
  <c r="G1291" i="2"/>
  <c r="H1291" i="2" s="1"/>
  <c r="S1290" i="2"/>
  <c r="R1290" i="2"/>
  <c r="Q1290" i="2"/>
  <c r="P1290" i="2"/>
  <c r="O1290" i="2"/>
  <c r="G1290" i="2"/>
  <c r="H1290" i="2" s="1"/>
  <c r="S1289" i="2"/>
  <c r="R1289" i="2"/>
  <c r="Q1289" i="2"/>
  <c r="P1289" i="2"/>
  <c r="O1289" i="2"/>
  <c r="G1289" i="2"/>
  <c r="H1289" i="2" s="1"/>
  <c r="S1288" i="2"/>
  <c r="R1288" i="2"/>
  <c r="Q1288" i="2"/>
  <c r="P1288" i="2"/>
  <c r="O1288" i="2"/>
  <c r="G1288" i="2"/>
  <c r="H1288" i="2" s="1"/>
  <c r="S1287" i="2"/>
  <c r="R1287" i="2"/>
  <c r="Q1287" i="2"/>
  <c r="P1287" i="2"/>
  <c r="O1287" i="2"/>
  <c r="G1287" i="2"/>
  <c r="H1287" i="2" s="1"/>
  <c r="S1286" i="2"/>
  <c r="R1286" i="2"/>
  <c r="Q1286" i="2"/>
  <c r="P1286" i="2"/>
  <c r="O1286" i="2"/>
  <c r="G1286" i="2"/>
  <c r="H1286" i="2" s="1"/>
  <c r="S1285" i="2"/>
  <c r="R1285" i="2"/>
  <c r="Q1285" i="2"/>
  <c r="P1285" i="2"/>
  <c r="O1285" i="2"/>
  <c r="G1285" i="2"/>
  <c r="H1285" i="2" s="1"/>
  <c r="S1284" i="2"/>
  <c r="R1284" i="2"/>
  <c r="Q1284" i="2"/>
  <c r="P1284" i="2"/>
  <c r="O1284" i="2"/>
  <c r="G1284" i="2"/>
  <c r="H1284" i="2" s="1"/>
  <c r="S1283" i="2"/>
  <c r="R1283" i="2"/>
  <c r="Q1283" i="2"/>
  <c r="P1283" i="2"/>
  <c r="O1283" i="2"/>
  <c r="G1283" i="2"/>
  <c r="H1283" i="2" s="1"/>
  <c r="S1282" i="2"/>
  <c r="R1282" i="2"/>
  <c r="Q1282" i="2"/>
  <c r="P1282" i="2"/>
  <c r="O1282" i="2"/>
  <c r="G1282" i="2"/>
  <c r="H1282" i="2" s="1"/>
  <c r="S1281" i="2"/>
  <c r="R1281" i="2"/>
  <c r="Q1281" i="2"/>
  <c r="P1281" i="2"/>
  <c r="O1281" i="2"/>
  <c r="G1281" i="2"/>
  <c r="H1281" i="2" s="1"/>
  <c r="S1280" i="2"/>
  <c r="R1280" i="2"/>
  <c r="Q1280" i="2"/>
  <c r="P1280" i="2"/>
  <c r="O1280" i="2"/>
  <c r="G1280" i="2"/>
  <c r="H1280" i="2" s="1"/>
  <c r="S1279" i="2"/>
  <c r="R1279" i="2"/>
  <c r="Q1279" i="2"/>
  <c r="P1279" i="2"/>
  <c r="O1279" i="2"/>
  <c r="G1279" i="2"/>
  <c r="H1279" i="2" s="1"/>
  <c r="S1278" i="2"/>
  <c r="R1278" i="2"/>
  <c r="Q1278" i="2"/>
  <c r="P1278" i="2"/>
  <c r="O1278" i="2"/>
  <c r="G1278" i="2"/>
  <c r="H1278" i="2" s="1"/>
  <c r="S1277" i="2"/>
  <c r="R1277" i="2"/>
  <c r="Q1277" i="2"/>
  <c r="P1277" i="2"/>
  <c r="O1277" i="2"/>
  <c r="G1277" i="2"/>
  <c r="H1277" i="2" s="1"/>
  <c r="S1276" i="2"/>
  <c r="R1276" i="2"/>
  <c r="Q1276" i="2"/>
  <c r="P1276" i="2"/>
  <c r="O1276" i="2"/>
  <c r="G1276" i="2"/>
  <c r="H1276" i="2" s="1"/>
  <c r="S1275" i="2"/>
  <c r="R1275" i="2"/>
  <c r="Q1275" i="2"/>
  <c r="P1275" i="2"/>
  <c r="O1275" i="2"/>
  <c r="G1275" i="2"/>
  <c r="H1275" i="2" s="1"/>
  <c r="S1274" i="2"/>
  <c r="R1274" i="2"/>
  <c r="Q1274" i="2"/>
  <c r="P1274" i="2"/>
  <c r="O1274" i="2"/>
  <c r="G1274" i="2"/>
  <c r="H1274" i="2" s="1"/>
  <c r="S1273" i="2"/>
  <c r="R1273" i="2"/>
  <c r="Q1273" i="2"/>
  <c r="P1273" i="2"/>
  <c r="O1273" i="2"/>
  <c r="G1273" i="2"/>
  <c r="H1273" i="2" s="1"/>
  <c r="S1272" i="2"/>
  <c r="R1272" i="2"/>
  <c r="Q1272" i="2"/>
  <c r="P1272" i="2"/>
  <c r="O1272" i="2"/>
  <c r="G1272" i="2"/>
  <c r="H1272" i="2" s="1"/>
  <c r="S1271" i="2"/>
  <c r="R1271" i="2"/>
  <c r="Q1271" i="2"/>
  <c r="P1271" i="2"/>
  <c r="O1271" i="2"/>
  <c r="G1271" i="2"/>
  <c r="H1271" i="2" s="1"/>
  <c r="S1270" i="2"/>
  <c r="R1270" i="2"/>
  <c r="Q1270" i="2"/>
  <c r="P1270" i="2"/>
  <c r="O1270" i="2"/>
  <c r="G1270" i="2"/>
  <c r="H1270" i="2" s="1"/>
  <c r="S1269" i="2"/>
  <c r="R1269" i="2"/>
  <c r="Q1269" i="2"/>
  <c r="P1269" i="2"/>
  <c r="O1269" i="2"/>
  <c r="G1269" i="2"/>
  <c r="H1269" i="2" s="1"/>
  <c r="S1268" i="2"/>
  <c r="R1268" i="2"/>
  <c r="Q1268" i="2"/>
  <c r="P1268" i="2"/>
  <c r="O1268" i="2"/>
  <c r="G1268" i="2"/>
  <c r="H1268" i="2" s="1"/>
  <c r="S1267" i="2"/>
  <c r="R1267" i="2"/>
  <c r="Q1267" i="2"/>
  <c r="P1267" i="2"/>
  <c r="O1267" i="2"/>
  <c r="G1267" i="2"/>
  <c r="H1267" i="2" s="1"/>
  <c r="S1266" i="2"/>
  <c r="R1266" i="2"/>
  <c r="Q1266" i="2"/>
  <c r="P1266" i="2"/>
  <c r="O1266" i="2"/>
  <c r="G1266" i="2"/>
  <c r="H1266" i="2" s="1"/>
  <c r="S1265" i="2"/>
  <c r="R1265" i="2"/>
  <c r="Q1265" i="2"/>
  <c r="P1265" i="2"/>
  <c r="O1265" i="2"/>
  <c r="G1265" i="2"/>
  <c r="H1265" i="2" s="1"/>
  <c r="S1264" i="2"/>
  <c r="R1264" i="2"/>
  <c r="Q1264" i="2"/>
  <c r="P1264" i="2"/>
  <c r="O1264" i="2"/>
  <c r="G1264" i="2"/>
  <c r="H1264" i="2" s="1"/>
  <c r="S1263" i="2"/>
  <c r="R1263" i="2"/>
  <c r="Q1263" i="2"/>
  <c r="P1263" i="2"/>
  <c r="O1263" i="2"/>
  <c r="G1263" i="2"/>
  <c r="H1263" i="2" s="1"/>
  <c r="G1262" i="2"/>
  <c r="S1261" i="2"/>
  <c r="R1261" i="2"/>
  <c r="Q1261" i="2"/>
  <c r="P1261" i="2"/>
  <c r="O1261" i="2"/>
  <c r="G1261" i="2"/>
  <c r="H1261" i="2" s="1"/>
  <c r="S1260" i="2"/>
  <c r="R1260" i="2"/>
  <c r="Q1260" i="2"/>
  <c r="P1260" i="2"/>
  <c r="O1260" i="2"/>
  <c r="G1260" i="2"/>
  <c r="H1260" i="2" s="1"/>
  <c r="S1259" i="2"/>
  <c r="R1259" i="2"/>
  <c r="Q1259" i="2"/>
  <c r="P1259" i="2"/>
  <c r="O1259" i="2"/>
  <c r="G1259" i="2"/>
  <c r="H1259" i="2" s="1"/>
  <c r="S1258" i="2"/>
  <c r="R1258" i="2"/>
  <c r="Q1258" i="2"/>
  <c r="P1258" i="2"/>
  <c r="O1258" i="2"/>
  <c r="G1258" i="2"/>
  <c r="H1258" i="2" s="1"/>
  <c r="S1257" i="2"/>
  <c r="R1257" i="2"/>
  <c r="Q1257" i="2"/>
  <c r="P1257" i="2"/>
  <c r="O1257" i="2"/>
  <c r="G1257" i="2"/>
  <c r="H1257" i="2" s="1"/>
  <c r="S1256" i="2"/>
  <c r="R1256" i="2"/>
  <c r="Q1256" i="2"/>
  <c r="P1256" i="2"/>
  <c r="O1256" i="2"/>
  <c r="G1256" i="2"/>
  <c r="H1256" i="2" s="1"/>
  <c r="S1255" i="2"/>
  <c r="R1255" i="2"/>
  <c r="Q1255" i="2"/>
  <c r="P1255" i="2"/>
  <c r="O1255" i="2"/>
  <c r="G1255" i="2"/>
  <c r="H1255" i="2" s="1"/>
  <c r="S1254" i="2"/>
  <c r="R1254" i="2"/>
  <c r="Q1254" i="2"/>
  <c r="P1254" i="2"/>
  <c r="O1254" i="2"/>
  <c r="G1254" i="2"/>
  <c r="H1254" i="2" s="1"/>
  <c r="S1253" i="2"/>
  <c r="R1253" i="2"/>
  <c r="Q1253" i="2"/>
  <c r="P1253" i="2"/>
  <c r="O1253" i="2"/>
  <c r="G1253" i="2"/>
  <c r="H1253" i="2" s="1"/>
  <c r="S1252" i="2"/>
  <c r="R1252" i="2"/>
  <c r="Q1252" i="2"/>
  <c r="P1252" i="2"/>
  <c r="O1252" i="2"/>
  <c r="G1252" i="2"/>
  <c r="H1252" i="2" s="1"/>
  <c r="S1251" i="2"/>
  <c r="R1251" i="2"/>
  <c r="Q1251" i="2"/>
  <c r="P1251" i="2"/>
  <c r="O1251" i="2"/>
  <c r="G1251" i="2"/>
  <c r="H1251" i="2" s="1"/>
  <c r="S1250" i="2"/>
  <c r="R1250" i="2"/>
  <c r="Q1250" i="2"/>
  <c r="P1250" i="2"/>
  <c r="O1250" i="2"/>
  <c r="G1250" i="2"/>
  <c r="H1250" i="2" s="1"/>
  <c r="S1249" i="2"/>
  <c r="R1249" i="2"/>
  <c r="Q1249" i="2"/>
  <c r="P1249" i="2"/>
  <c r="O1249" i="2"/>
  <c r="G1249" i="2"/>
  <c r="H1249" i="2" s="1"/>
  <c r="S1248" i="2"/>
  <c r="R1248" i="2"/>
  <c r="Q1248" i="2"/>
  <c r="P1248" i="2"/>
  <c r="O1248" i="2"/>
  <c r="G1248" i="2"/>
  <c r="H1248" i="2" s="1"/>
  <c r="S1247" i="2"/>
  <c r="R1247" i="2"/>
  <c r="Q1247" i="2"/>
  <c r="P1247" i="2"/>
  <c r="O1247" i="2"/>
  <c r="G1247" i="2"/>
  <c r="H1247" i="2" s="1"/>
  <c r="S1246" i="2"/>
  <c r="R1246" i="2"/>
  <c r="Q1246" i="2"/>
  <c r="P1246" i="2"/>
  <c r="O1246" i="2"/>
  <c r="G1246" i="2"/>
  <c r="H1246" i="2" s="1"/>
  <c r="S1244" i="2"/>
  <c r="R1244" i="2"/>
  <c r="Q1244" i="2"/>
  <c r="P1244" i="2"/>
  <c r="O1244" i="2"/>
  <c r="G1244" i="2"/>
  <c r="H1244" i="2" s="1"/>
  <c r="S1243" i="2"/>
  <c r="R1243" i="2"/>
  <c r="Q1243" i="2"/>
  <c r="P1243" i="2"/>
  <c r="O1243" i="2"/>
  <c r="G1243" i="2"/>
  <c r="H1243" i="2" s="1"/>
  <c r="S1242" i="2"/>
  <c r="R1242" i="2"/>
  <c r="Q1242" i="2"/>
  <c r="P1242" i="2"/>
  <c r="O1242" i="2"/>
  <c r="G1242" i="2"/>
  <c r="H1242" i="2" s="1"/>
  <c r="S1241" i="2"/>
  <c r="R1241" i="2"/>
  <c r="Q1241" i="2"/>
  <c r="P1241" i="2"/>
  <c r="O1241" i="2"/>
  <c r="G1241" i="2"/>
  <c r="H1241" i="2" s="1"/>
  <c r="S1240" i="2"/>
  <c r="R1240" i="2"/>
  <c r="Q1240" i="2"/>
  <c r="P1240" i="2"/>
  <c r="O1240" i="2"/>
  <c r="G1240" i="2"/>
  <c r="H1240" i="2" s="1"/>
  <c r="S1239" i="2"/>
  <c r="R1239" i="2"/>
  <c r="Q1239" i="2"/>
  <c r="P1239" i="2"/>
  <c r="O1239" i="2"/>
  <c r="G1239" i="2"/>
  <c r="H1239" i="2" s="1"/>
  <c r="S1238" i="2"/>
  <c r="R1238" i="2"/>
  <c r="Q1238" i="2"/>
  <c r="P1238" i="2"/>
  <c r="O1238" i="2"/>
  <c r="G1238" i="2"/>
  <c r="H1238" i="2" s="1"/>
  <c r="S1237" i="2"/>
  <c r="R1237" i="2"/>
  <c r="Q1237" i="2"/>
  <c r="P1237" i="2"/>
  <c r="O1237" i="2"/>
  <c r="G1237" i="2"/>
  <c r="H1237" i="2" s="1"/>
  <c r="S1236" i="2"/>
  <c r="R1236" i="2"/>
  <c r="Q1236" i="2"/>
  <c r="P1236" i="2"/>
  <c r="O1236" i="2"/>
  <c r="G1236" i="2"/>
  <c r="H1236" i="2" s="1"/>
  <c r="S1235" i="2"/>
  <c r="R1235" i="2"/>
  <c r="Q1235" i="2"/>
  <c r="P1235" i="2"/>
  <c r="O1235" i="2"/>
  <c r="G1235" i="2"/>
  <c r="H1235" i="2" s="1"/>
  <c r="S1234" i="2"/>
  <c r="R1234" i="2"/>
  <c r="Q1234" i="2"/>
  <c r="P1234" i="2"/>
  <c r="O1234" i="2"/>
  <c r="G1234" i="2"/>
  <c r="H1234" i="2" s="1"/>
  <c r="S1233" i="2"/>
  <c r="R1233" i="2"/>
  <c r="Q1233" i="2"/>
  <c r="P1233" i="2"/>
  <c r="O1233" i="2"/>
  <c r="G1233" i="2"/>
  <c r="H1233" i="2" s="1"/>
  <c r="S1232" i="2"/>
  <c r="R1232" i="2"/>
  <c r="Q1232" i="2"/>
  <c r="P1232" i="2"/>
  <c r="O1232" i="2"/>
  <c r="G1232" i="2"/>
  <c r="H1232" i="2" s="1"/>
  <c r="S1231" i="2"/>
  <c r="R1231" i="2"/>
  <c r="Q1231" i="2"/>
  <c r="P1231" i="2"/>
  <c r="O1231" i="2"/>
  <c r="G1231" i="2"/>
  <c r="H1231" i="2" s="1"/>
  <c r="S1230" i="2"/>
  <c r="R1230" i="2"/>
  <c r="Q1230" i="2"/>
  <c r="P1230" i="2"/>
  <c r="O1230" i="2"/>
  <c r="G1230" i="2"/>
  <c r="H1230" i="2" s="1"/>
  <c r="S1229" i="2"/>
  <c r="R1229" i="2"/>
  <c r="Q1229" i="2"/>
  <c r="P1229" i="2"/>
  <c r="O1229" i="2"/>
  <c r="G1229" i="2"/>
  <c r="H1229" i="2" s="1"/>
  <c r="S1228" i="2"/>
  <c r="R1228" i="2"/>
  <c r="Q1228" i="2"/>
  <c r="P1228" i="2"/>
  <c r="O1228" i="2"/>
  <c r="G1228" i="2"/>
  <c r="H1228" i="2" s="1"/>
  <c r="S1227" i="2"/>
  <c r="R1227" i="2"/>
  <c r="Q1227" i="2"/>
  <c r="P1227" i="2"/>
  <c r="O1227" i="2"/>
  <c r="G1227" i="2"/>
  <c r="H1227" i="2" s="1"/>
  <c r="S1226" i="2"/>
  <c r="R1226" i="2"/>
  <c r="Q1226" i="2"/>
  <c r="P1226" i="2"/>
  <c r="O1226" i="2"/>
  <c r="G1226" i="2"/>
  <c r="H1226" i="2" s="1"/>
  <c r="S1225" i="2"/>
  <c r="R1225" i="2"/>
  <c r="Q1225" i="2"/>
  <c r="P1225" i="2"/>
  <c r="O1225" i="2"/>
  <c r="G1225" i="2"/>
  <c r="H1225" i="2" s="1"/>
  <c r="S1224" i="2"/>
  <c r="R1224" i="2"/>
  <c r="Q1224" i="2"/>
  <c r="P1224" i="2"/>
  <c r="O1224" i="2"/>
  <c r="G1224" i="2"/>
  <c r="H1224" i="2" s="1"/>
  <c r="S1223" i="2"/>
  <c r="R1223" i="2"/>
  <c r="Q1223" i="2"/>
  <c r="P1223" i="2"/>
  <c r="O1223" i="2"/>
  <c r="G1223" i="2"/>
  <c r="H1223" i="2" s="1"/>
  <c r="S1222" i="2"/>
  <c r="R1222" i="2"/>
  <c r="Q1222" i="2"/>
  <c r="P1222" i="2"/>
  <c r="O1222" i="2"/>
  <c r="G1222" i="2"/>
  <c r="H1222" i="2" s="1"/>
  <c r="S1221" i="2"/>
  <c r="R1221" i="2"/>
  <c r="Q1221" i="2"/>
  <c r="P1221" i="2"/>
  <c r="O1221" i="2"/>
  <c r="G1221" i="2"/>
  <c r="H1221" i="2" s="1"/>
  <c r="G1220" i="2"/>
  <c r="S1219" i="2"/>
  <c r="R1219" i="2"/>
  <c r="Q1219" i="2"/>
  <c r="P1219" i="2"/>
  <c r="O1219" i="2"/>
  <c r="G1219" i="2"/>
  <c r="H1219" i="2" s="1"/>
  <c r="S1218" i="2"/>
  <c r="R1218" i="2"/>
  <c r="Q1218" i="2"/>
  <c r="P1218" i="2"/>
  <c r="O1218" i="2"/>
  <c r="G1218" i="2"/>
  <c r="H1218" i="2" s="1"/>
  <c r="S1217" i="2"/>
  <c r="R1217" i="2"/>
  <c r="Q1217" i="2"/>
  <c r="P1217" i="2"/>
  <c r="O1217" i="2"/>
  <c r="G1217" i="2"/>
  <c r="H1217" i="2" s="1"/>
  <c r="S1216" i="2"/>
  <c r="R1216" i="2"/>
  <c r="Q1216" i="2"/>
  <c r="P1216" i="2"/>
  <c r="O1216" i="2"/>
  <c r="G1216" i="2"/>
  <c r="H1216" i="2" s="1"/>
  <c r="S1215" i="2"/>
  <c r="R1215" i="2"/>
  <c r="Q1215" i="2"/>
  <c r="P1215" i="2"/>
  <c r="O1215" i="2"/>
  <c r="G1215" i="2"/>
  <c r="H1215" i="2" s="1"/>
  <c r="S1214" i="2"/>
  <c r="R1214" i="2"/>
  <c r="Q1214" i="2"/>
  <c r="P1214" i="2"/>
  <c r="O1214" i="2"/>
  <c r="G1214" i="2"/>
  <c r="H1214" i="2" s="1"/>
  <c r="S1213" i="2"/>
  <c r="R1213" i="2"/>
  <c r="Q1213" i="2"/>
  <c r="P1213" i="2"/>
  <c r="O1213" i="2"/>
  <c r="G1213" i="2"/>
  <c r="H1213" i="2" s="1"/>
  <c r="S1212" i="2"/>
  <c r="R1212" i="2"/>
  <c r="Q1212" i="2"/>
  <c r="P1212" i="2"/>
  <c r="O1212" i="2"/>
  <c r="G1212" i="2"/>
  <c r="H1212" i="2" s="1"/>
  <c r="S1210" i="2"/>
  <c r="R1210" i="2"/>
  <c r="Q1210" i="2"/>
  <c r="P1210" i="2"/>
  <c r="O1210" i="2"/>
  <c r="G1210" i="2"/>
  <c r="H1210" i="2" s="1"/>
  <c r="S1209" i="2"/>
  <c r="R1209" i="2"/>
  <c r="Q1209" i="2"/>
  <c r="P1209" i="2"/>
  <c r="O1209" i="2"/>
  <c r="G1209" i="2"/>
  <c r="H1209" i="2" s="1"/>
  <c r="S1208" i="2"/>
  <c r="R1208" i="2"/>
  <c r="Q1208" i="2"/>
  <c r="P1208" i="2"/>
  <c r="O1208" i="2"/>
  <c r="G1208" i="2"/>
  <c r="H1208" i="2" s="1"/>
  <c r="S1207" i="2"/>
  <c r="R1207" i="2"/>
  <c r="Q1207" i="2"/>
  <c r="P1207" i="2"/>
  <c r="O1207" i="2"/>
  <c r="G1207" i="2"/>
  <c r="H1207" i="2" s="1"/>
  <c r="S1206" i="2"/>
  <c r="R1206" i="2"/>
  <c r="Q1206" i="2"/>
  <c r="P1206" i="2"/>
  <c r="O1206" i="2"/>
  <c r="G1206" i="2"/>
  <c r="H1206" i="2" s="1"/>
  <c r="G1205" i="2"/>
  <c r="S1204" i="2"/>
  <c r="R1204" i="2"/>
  <c r="Q1204" i="2"/>
  <c r="P1204" i="2"/>
  <c r="O1204" i="2"/>
  <c r="G1204" i="2"/>
  <c r="H1204" i="2" s="1"/>
  <c r="S1203" i="2"/>
  <c r="R1203" i="2"/>
  <c r="Q1203" i="2"/>
  <c r="P1203" i="2"/>
  <c r="O1203" i="2"/>
  <c r="G1203" i="2"/>
  <c r="H1203" i="2" s="1"/>
  <c r="S1202" i="2"/>
  <c r="R1202" i="2"/>
  <c r="Q1202" i="2"/>
  <c r="P1202" i="2"/>
  <c r="O1202" i="2"/>
  <c r="G1202" i="2"/>
  <c r="H1202" i="2" s="1"/>
  <c r="S1201" i="2"/>
  <c r="R1201" i="2"/>
  <c r="Q1201" i="2"/>
  <c r="P1201" i="2"/>
  <c r="O1201" i="2"/>
  <c r="G1201" i="2"/>
  <c r="H1201" i="2" s="1"/>
  <c r="S1200" i="2"/>
  <c r="R1200" i="2"/>
  <c r="Q1200" i="2"/>
  <c r="P1200" i="2"/>
  <c r="O1200" i="2"/>
  <c r="G1200" i="2"/>
  <c r="H1200" i="2" s="1"/>
  <c r="S1199" i="2"/>
  <c r="R1199" i="2"/>
  <c r="Q1199" i="2"/>
  <c r="P1199" i="2"/>
  <c r="O1199" i="2"/>
  <c r="G1199" i="2"/>
  <c r="H1199" i="2" s="1"/>
  <c r="S1198" i="2"/>
  <c r="R1198" i="2"/>
  <c r="Q1198" i="2"/>
  <c r="P1198" i="2"/>
  <c r="O1198" i="2"/>
  <c r="G1198" i="2"/>
  <c r="H1198" i="2" s="1"/>
  <c r="S1197" i="2"/>
  <c r="R1197" i="2"/>
  <c r="Q1197" i="2"/>
  <c r="P1197" i="2"/>
  <c r="O1197" i="2"/>
  <c r="G1197" i="2"/>
  <c r="H1197" i="2" s="1"/>
  <c r="S1196" i="2"/>
  <c r="R1196" i="2"/>
  <c r="Q1196" i="2"/>
  <c r="P1196" i="2"/>
  <c r="O1196" i="2"/>
  <c r="G1196" i="2"/>
  <c r="H1196" i="2" s="1"/>
  <c r="S1195" i="2"/>
  <c r="R1195" i="2"/>
  <c r="Q1195" i="2"/>
  <c r="P1195" i="2"/>
  <c r="O1195" i="2"/>
  <c r="G1195" i="2"/>
  <c r="H1195" i="2" s="1"/>
  <c r="S1194" i="2"/>
  <c r="R1194" i="2"/>
  <c r="Q1194" i="2"/>
  <c r="P1194" i="2"/>
  <c r="O1194" i="2"/>
  <c r="G1194" i="2"/>
  <c r="H1194" i="2" s="1"/>
  <c r="S1193" i="2"/>
  <c r="R1193" i="2"/>
  <c r="Q1193" i="2"/>
  <c r="P1193" i="2"/>
  <c r="O1193" i="2"/>
  <c r="G1193" i="2"/>
  <c r="H1193" i="2" s="1"/>
  <c r="S1192" i="2"/>
  <c r="R1192" i="2"/>
  <c r="Q1192" i="2"/>
  <c r="P1192" i="2"/>
  <c r="O1192" i="2"/>
  <c r="G1192" i="2"/>
  <c r="H1192" i="2" s="1"/>
  <c r="S1191" i="2"/>
  <c r="R1191" i="2"/>
  <c r="Q1191" i="2"/>
  <c r="P1191" i="2"/>
  <c r="O1191" i="2"/>
  <c r="G1191" i="2"/>
  <c r="H1191" i="2" s="1"/>
  <c r="S1190" i="2"/>
  <c r="R1190" i="2"/>
  <c r="Q1190" i="2"/>
  <c r="P1190" i="2"/>
  <c r="O1190" i="2"/>
  <c r="G1190" i="2"/>
  <c r="H1190" i="2" s="1"/>
  <c r="S1189" i="2"/>
  <c r="R1189" i="2"/>
  <c r="Q1189" i="2"/>
  <c r="P1189" i="2"/>
  <c r="O1189" i="2"/>
  <c r="G1189" i="2"/>
  <c r="H1189" i="2" s="1"/>
  <c r="S1188" i="2"/>
  <c r="R1188" i="2"/>
  <c r="Q1188" i="2"/>
  <c r="P1188" i="2"/>
  <c r="O1188" i="2"/>
  <c r="G1188" i="2"/>
  <c r="H1188" i="2" s="1"/>
  <c r="S1187" i="2"/>
  <c r="R1187" i="2"/>
  <c r="Q1187" i="2"/>
  <c r="P1187" i="2"/>
  <c r="O1187" i="2"/>
  <c r="G1187" i="2"/>
  <c r="H1187" i="2" s="1"/>
  <c r="S1186" i="2"/>
  <c r="R1186" i="2"/>
  <c r="Q1186" i="2"/>
  <c r="P1186" i="2"/>
  <c r="O1186" i="2"/>
  <c r="G1186" i="2"/>
  <c r="H1186" i="2" s="1"/>
  <c r="S1185" i="2"/>
  <c r="R1185" i="2"/>
  <c r="Q1185" i="2"/>
  <c r="P1185" i="2"/>
  <c r="O1185" i="2"/>
  <c r="G1185" i="2"/>
  <c r="H1185" i="2" s="1"/>
  <c r="S1184" i="2"/>
  <c r="R1184" i="2"/>
  <c r="Q1184" i="2"/>
  <c r="P1184" i="2"/>
  <c r="O1184" i="2"/>
  <c r="G1184" i="2"/>
  <c r="H1184" i="2" s="1"/>
  <c r="S1183" i="2"/>
  <c r="R1183" i="2"/>
  <c r="Q1183" i="2"/>
  <c r="P1183" i="2"/>
  <c r="O1183" i="2"/>
  <c r="G1183" i="2"/>
  <c r="H1183" i="2" s="1"/>
  <c r="S1182" i="2"/>
  <c r="R1182" i="2"/>
  <c r="Q1182" i="2"/>
  <c r="P1182" i="2"/>
  <c r="O1182" i="2"/>
  <c r="G1182" i="2"/>
  <c r="H1182" i="2" s="1"/>
  <c r="S1181" i="2"/>
  <c r="R1181" i="2"/>
  <c r="Q1181" i="2"/>
  <c r="P1181" i="2"/>
  <c r="O1181" i="2"/>
  <c r="G1181" i="2"/>
  <c r="H1181" i="2" s="1"/>
  <c r="S1180" i="2"/>
  <c r="R1180" i="2"/>
  <c r="Q1180" i="2"/>
  <c r="P1180" i="2"/>
  <c r="O1180" i="2"/>
  <c r="G1180" i="2"/>
  <c r="H1180" i="2" s="1"/>
  <c r="S1179" i="2"/>
  <c r="R1179" i="2"/>
  <c r="Q1179" i="2"/>
  <c r="P1179" i="2"/>
  <c r="O1179" i="2"/>
  <c r="G1179" i="2"/>
  <c r="H1179" i="2" s="1"/>
  <c r="S1178" i="2"/>
  <c r="R1178" i="2"/>
  <c r="Q1178" i="2"/>
  <c r="P1178" i="2"/>
  <c r="O1178" i="2"/>
  <c r="G1178" i="2"/>
  <c r="H1178" i="2" s="1"/>
  <c r="S1177" i="2"/>
  <c r="R1177" i="2"/>
  <c r="Q1177" i="2"/>
  <c r="P1177" i="2"/>
  <c r="O1177" i="2"/>
  <c r="G1177" i="2"/>
  <c r="H1177" i="2" s="1"/>
  <c r="S1176" i="2"/>
  <c r="R1176" i="2"/>
  <c r="Q1176" i="2"/>
  <c r="P1176" i="2"/>
  <c r="O1176" i="2"/>
  <c r="G1176" i="2"/>
  <c r="H1176" i="2" s="1"/>
  <c r="S1174" i="2"/>
  <c r="R1174" i="2"/>
  <c r="Q1174" i="2"/>
  <c r="P1174" i="2"/>
  <c r="O1174" i="2"/>
  <c r="G1174" i="2"/>
  <c r="H1174" i="2" s="1"/>
  <c r="S1173" i="2"/>
  <c r="R1173" i="2"/>
  <c r="Q1173" i="2"/>
  <c r="P1173" i="2"/>
  <c r="O1173" i="2"/>
  <c r="G1173" i="2"/>
  <c r="H1173" i="2" s="1"/>
  <c r="G1172" i="2"/>
  <c r="S1171" i="2"/>
  <c r="R1171" i="2"/>
  <c r="Q1171" i="2"/>
  <c r="P1171" i="2"/>
  <c r="O1171" i="2"/>
  <c r="G1171" i="2"/>
  <c r="H1171" i="2" s="1"/>
  <c r="S1170" i="2"/>
  <c r="R1170" i="2"/>
  <c r="Q1170" i="2"/>
  <c r="P1170" i="2"/>
  <c r="O1170" i="2"/>
  <c r="G1170" i="2"/>
  <c r="H1170" i="2" s="1"/>
  <c r="S1169" i="2"/>
  <c r="R1169" i="2"/>
  <c r="Q1169" i="2"/>
  <c r="P1169" i="2"/>
  <c r="O1169" i="2"/>
  <c r="G1169" i="2"/>
  <c r="H1169" i="2" s="1"/>
  <c r="S1168" i="2"/>
  <c r="R1168" i="2"/>
  <c r="Q1168" i="2"/>
  <c r="P1168" i="2"/>
  <c r="O1168" i="2"/>
  <c r="G1168" i="2"/>
  <c r="H1168" i="2" s="1"/>
  <c r="S1167" i="2"/>
  <c r="R1167" i="2"/>
  <c r="Q1167" i="2"/>
  <c r="P1167" i="2"/>
  <c r="O1167" i="2"/>
  <c r="G1167" i="2"/>
  <c r="H1167" i="2" s="1"/>
  <c r="S1166" i="2"/>
  <c r="R1166" i="2"/>
  <c r="Q1166" i="2"/>
  <c r="P1166" i="2"/>
  <c r="O1166" i="2"/>
  <c r="G1166" i="2"/>
  <c r="H1166" i="2" s="1"/>
  <c r="S1165" i="2"/>
  <c r="R1165" i="2"/>
  <c r="Q1165" i="2"/>
  <c r="P1165" i="2"/>
  <c r="O1165" i="2"/>
  <c r="G1165" i="2"/>
  <c r="H1165" i="2" s="1"/>
  <c r="S1164" i="2"/>
  <c r="R1164" i="2"/>
  <c r="Q1164" i="2"/>
  <c r="P1164" i="2"/>
  <c r="O1164" i="2"/>
  <c r="G1164" i="2"/>
  <c r="H1164" i="2" s="1"/>
  <c r="S1163" i="2"/>
  <c r="R1163" i="2"/>
  <c r="Q1163" i="2"/>
  <c r="P1163" i="2"/>
  <c r="O1163" i="2"/>
  <c r="G1163" i="2"/>
  <c r="H1163" i="2" s="1"/>
  <c r="S1162" i="2"/>
  <c r="R1162" i="2"/>
  <c r="Q1162" i="2"/>
  <c r="P1162" i="2"/>
  <c r="O1162" i="2"/>
  <c r="G1162" i="2"/>
  <c r="H1162" i="2" s="1"/>
  <c r="S1161" i="2"/>
  <c r="R1161" i="2"/>
  <c r="Q1161" i="2"/>
  <c r="P1161" i="2"/>
  <c r="O1161" i="2"/>
  <c r="G1161" i="2"/>
  <c r="H1161" i="2" s="1"/>
  <c r="S1160" i="2"/>
  <c r="R1160" i="2"/>
  <c r="Q1160" i="2"/>
  <c r="P1160" i="2"/>
  <c r="O1160" i="2"/>
  <c r="G1160" i="2"/>
  <c r="H1160" i="2" s="1"/>
  <c r="S1159" i="2"/>
  <c r="R1159" i="2"/>
  <c r="Q1159" i="2"/>
  <c r="P1159" i="2"/>
  <c r="O1159" i="2"/>
  <c r="G1159" i="2"/>
  <c r="H1159" i="2" s="1"/>
  <c r="S1158" i="2"/>
  <c r="R1158" i="2"/>
  <c r="Q1158" i="2"/>
  <c r="P1158" i="2"/>
  <c r="O1158" i="2"/>
  <c r="G1158" i="2"/>
  <c r="H1158" i="2" s="1"/>
  <c r="S1157" i="2"/>
  <c r="R1157" i="2"/>
  <c r="Q1157" i="2"/>
  <c r="P1157" i="2"/>
  <c r="O1157" i="2"/>
  <c r="G1157" i="2"/>
  <c r="H1157" i="2" s="1"/>
  <c r="S1156" i="2"/>
  <c r="R1156" i="2"/>
  <c r="Q1156" i="2"/>
  <c r="P1156" i="2"/>
  <c r="O1156" i="2"/>
  <c r="G1156" i="2"/>
  <c r="H1156" i="2" s="1"/>
  <c r="S1155" i="2"/>
  <c r="R1155" i="2"/>
  <c r="Q1155" i="2"/>
  <c r="P1155" i="2"/>
  <c r="O1155" i="2"/>
  <c r="G1155" i="2"/>
  <c r="H1155" i="2" s="1"/>
  <c r="S1154" i="2"/>
  <c r="R1154" i="2"/>
  <c r="Q1154" i="2"/>
  <c r="P1154" i="2"/>
  <c r="O1154" i="2"/>
  <c r="G1154" i="2"/>
  <c r="H1154" i="2" s="1"/>
  <c r="S1153" i="2"/>
  <c r="R1153" i="2"/>
  <c r="Q1153" i="2"/>
  <c r="P1153" i="2"/>
  <c r="O1153" i="2"/>
  <c r="G1153" i="2"/>
  <c r="H1153" i="2" s="1"/>
  <c r="S1152" i="2"/>
  <c r="R1152" i="2"/>
  <c r="Q1152" i="2"/>
  <c r="P1152" i="2"/>
  <c r="O1152" i="2"/>
  <c r="G1152" i="2"/>
  <c r="H1152" i="2" s="1"/>
  <c r="S1151" i="2"/>
  <c r="R1151" i="2"/>
  <c r="Q1151" i="2"/>
  <c r="P1151" i="2"/>
  <c r="O1151" i="2"/>
  <c r="G1151" i="2"/>
  <c r="H1151" i="2" s="1"/>
  <c r="S1150" i="2"/>
  <c r="R1150" i="2"/>
  <c r="Q1150" i="2"/>
  <c r="P1150" i="2"/>
  <c r="O1150" i="2"/>
  <c r="G1150" i="2"/>
  <c r="H1150" i="2" s="1"/>
  <c r="S1149" i="2"/>
  <c r="R1149" i="2"/>
  <c r="Q1149" i="2"/>
  <c r="P1149" i="2"/>
  <c r="O1149" i="2"/>
  <c r="G1149" i="2"/>
  <c r="H1149" i="2" s="1"/>
  <c r="S1148" i="2"/>
  <c r="R1148" i="2"/>
  <c r="Q1148" i="2"/>
  <c r="P1148" i="2"/>
  <c r="O1148" i="2"/>
  <c r="G1148" i="2"/>
  <c r="H1148" i="2" s="1"/>
  <c r="S1147" i="2"/>
  <c r="R1147" i="2"/>
  <c r="Q1147" i="2"/>
  <c r="P1147" i="2"/>
  <c r="O1147" i="2"/>
  <c r="G1147" i="2"/>
  <c r="H1147" i="2" s="1"/>
  <c r="S1146" i="2"/>
  <c r="R1146" i="2"/>
  <c r="Q1146" i="2"/>
  <c r="P1146" i="2"/>
  <c r="O1146" i="2"/>
  <c r="G1146" i="2"/>
  <c r="H1146" i="2" s="1"/>
  <c r="S1145" i="2"/>
  <c r="R1145" i="2"/>
  <c r="Q1145" i="2"/>
  <c r="P1145" i="2"/>
  <c r="O1145" i="2"/>
  <c r="G1145" i="2"/>
  <c r="H1145" i="2" s="1"/>
  <c r="S1144" i="2"/>
  <c r="R1144" i="2"/>
  <c r="Q1144" i="2"/>
  <c r="P1144" i="2"/>
  <c r="O1144" i="2"/>
  <c r="G1144" i="2"/>
  <c r="H1144" i="2" s="1"/>
  <c r="S1143" i="2"/>
  <c r="R1143" i="2"/>
  <c r="Q1143" i="2"/>
  <c r="P1143" i="2"/>
  <c r="O1143" i="2"/>
  <c r="G1143" i="2"/>
  <c r="H1143" i="2" s="1"/>
  <c r="S1142" i="2"/>
  <c r="R1142" i="2"/>
  <c r="Q1142" i="2"/>
  <c r="P1142" i="2"/>
  <c r="O1142" i="2"/>
  <c r="G1142" i="2"/>
  <c r="H1142" i="2" s="1"/>
  <c r="S1141" i="2"/>
  <c r="R1141" i="2"/>
  <c r="Q1141" i="2"/>
  <c r="P1141" i="2"/>
  <c r="O1141" i="2"/>
  <c r="G1141" i="2"/>
  <c r="H1141" i="2" s="1"/>
  <c r="S1140" i="2"/>
  <c r="R1140" i="2"/>
  <c r="Q1140" i="2"/>
  <c r="P1140" i="2"/>
  <c r="O1140" i="2"/>
  <c r="G1140" i="2"/>
  <c r="H1140" i="2" s="1"/>
  <c r="G1139" i="2"/>
  <c r="S1138" i="2"/>
  <c r="R1138" i="2"/>
  <c r="Q1138" i="2"/>
  <c r="P1138" i="2"/>
  <c r="O1138" i="2"/>
  <c r="G1138" i="2"/>
  <c r="H1138" i="2" s="1"/>
  <c r="S1137" i="2"/>
  <c r="R1137" i="2"/>
  <c r="Q1137" i="2"/>
  <c r="P1137" i="2"/>
  <c r="O1137" i="2"/>
  <c r="G1137" i="2"/>
  <c r="H1137" i="2" s="1"/>
  <c r="S1136" i="2"/>
  <c r="R1136" i="2"/>
  <c r="Q1136" i="2"/>
  <c r="P1136" i="2"/>
  <c r="O1136" i="2"/>
  <c r="G1136" i="2"/>
  <c r="H1136" i="2" s="1"/>
  <c r="S1135" i="2"/>
  <c r="R1135" i="2"/>
  <c r="Q1135" i="2"/>
  <c r="P1135" i="2"/>
  <c r="O1135" i="2"/>
  <c r="G1135" i="2"/>
  <c r="H1135" i="2" s="1"/>
  <c r="S1134" i="2"/>
  <c r="R1134" i="2"/>
  <c r="Q1134" i="2"/>
  <c r="P1134" i="2"/>
  <c r="O1134" i="2"/>
  <c r="G1134" i="2"/>
  <c r="H1134" i="2" s="1"/>
  <c r="S1133" i="2"/>
  <c r="R1133" i="2"/>
  <c r="Q1133" i="2"/>
  <c r="P1133" i="2"/>
  <c r="O1133" i="2"/>
  <c r="G1133" i="2"/>
  <c r="H1133" i="2" s="1"/>
  <c r="S1132" i="2"/>
  <c r="R1132" i="2"/>
  <c r="Q1132" i="2"/>
  <c r="P1132" i="2"/>
  <c r="O1132" i="2"/>
  <c r="G1132" i="2"/>
  <c r="H1132" i="2" s="1"/>
  <c r="S1131" i="2"/>
  <c r="R1131" i="2"/>
  <c r="Q1131" i="2"/>
  <c r="P1131" i="2"/>
  <c r="O1131" i="2"/>
  <c r="G1131" i="2"/>
  <c r="H1131" i="2" s="1"/>
  <c r="S1130" i="2"/>
  <c r="R1130" i="2"/>
  <c r="Q1130" i="2"/>
  <c r="P1130" i="2"/>
  <c r="O1130" i="2"/>
  <c r="G1130" i="2"/>
  <c r="H1130" i="2" s="1"/>
  <c r="S1129" i="2"/>
  <c r="R1129" i="2"/>
  <c r="Q1129" i="2"/>
  <c r="P1129" i="2"/>
  <c r="O1129" i="2"/>
  <c r="G1129" i="2"/>
  <c r="H1129" i="2" s="1"/>
  <c r="G1128" i="2"/>
  <c r="S1127" i="2"/>
  <c r="R1127" i="2"/>
  <c r="Q1127" i="2"/>
  <c r="P1127" i="2"/>
  <c r="O1127" i="2"/>
  <c r="G1127" i="2"/>
  <c r="H1127" i="2" s="1"/>
  <c r="S1126" i="2"/>
  <c r="R1126" i="2"/>
  <c r="Q1126" i="2"/>
  <c r="P1126" i="2"/>
  <c r="O1126" i="2"/>
  <c r="G1126" i="2"/>
  <c r="H1126" i="2" s="1"/>
  <c r="S1125" i="2"/>
  <c r="R1125" i="2"/>
  <c r="Q1125" i="2"/>
  <c r="P1125" i="2"/>
  <c r="O1125" i="2"/>
  <c r="G1125" i="2"/>
  <c r="H1125" i="2" s="1"/>
  <c r="S1124" i="2"/>
  <c r="R1124" i="2"/>
  <c r="Q1124" i="2"/>
  <c r="P1124" i="2"/>
  <c r="O1124" i="2"/>
  <c r="G1124" i="2"/>
  <c r="H1124" i="2" s="1"/>
  <c r="S1123" i="2"/>
  <c r="R1123" i="2"/>
  <c r="Q1123" i="2"/>
  <c r="P1123" i="2"/>
  <c r="O1123" i="2"/>
  <c r="G1123" i="2"/>
  <c r="H1123" i="2" s="1"/>
  <c r="S1122" i="2"/>
  <c r="R1122" i="2"/>
  <c r="Q1122" i="2"/>
  <c r="P1122" i="2"/>
  <c r="O1122" i="2"/>
  <c r="G1122" i="2"/>
  <c r="H1122" i="2" s="1"/>
  <c r="S1121" i="2"/>
  <c r="R1121" i="2"/>
  <c r="Q1121" i="2"/>
  <c r="P1121" i="2"/>
  <c r="O1121" i="2"/>
  <c r="G1121" i="2"/>
  <c r="H1121" i="2" s="1"/>
  <c r="S1120" i="2"/>
  <c r="R1120" i="2"/>
  <c r="Q1120" i="2"/>
  <c r="P1120" i="2"/>
  <c r="O1120" i="2"/>
  <c r="G1120" i="2"/>
  <c r="H1120" i="2" s="1"/>
  <c r="S1119" i="2"/>
  <c r="R1119" i="2"/>
  <c r="Q1119" i="2"/>
  <c r="P1119" i="2"/>
  <c r="O1119" i="2"/>
  <c r="G1119" i="2"/>
  <c r="H1119" i="2" s="1"/>
  <c r="S1118" i="2"/>
  <c r="R1118" i="2"/>
  <c r="Q1118" i="2"/>
  <c r="P1118" i="2"/>
  <c r="O1118" i="2"/>
  <c r="G1118" i="2"/>
  <c r="H1118" i="2" s="1"/>
  <c r="S1117" i="2"/>
  <c r="R1117" i="2"/>
  <c r="Q1117" i="2"/>
  <c r="P1117" i="2"/>
  <c r="O1117" i="2"/>
  <c r="G1117" i="2"/>
  <c r="H1117" i="2" s="1"/>
  <c r="S1116" i="2"/>
  <c r="R1116" i="2"/>
  <c r="Q1116" i="2"/>
  <c r="P1116" i="2"/>
  <c r="O1116" i="2"/>
  <c r="G1116" i="2"/>
  <c r="H1116" i="2" s="1"/>
  <c r="S1115" i="2"/>
  <c r="R1115" i="2"/>
  <c r="Q1115" i="2"/>
  <c r="P1115" i="2"/>
  <c r="O1115" i="2"/>
  <c r="G1115" i="2"/>
  <c r="H1115" i="2" s="1"/>
  <c r="S1114" i="2"/>
  <c r="R1114" i="2"/>
  <c r="Q1114" i="2"/>
  <c r="P1114" i="2"/>
  <c r="O1114" i="2"/>
  <c r="G1114" i="2"/>
  <c r="H1114" i="2" s="1"/>
  <c r="S1113" i="2"/>
  <c r="R1113" i="2"/>
  <c r="Q1113" i="2"/>
  <c r="P1113" i="2"/>
  <c r="O1113" i="2"/>
  <c r="G1113" i="2"/>
  <c r="H1113" i="2" s="1"/>
  <c r="S1112" i="2"/>
  <c r="R1112" i="2"/>
  <c r="Q1112" i="2"/>
  <c r="P1112" i="2"/>
  <c r="O1112" i="2"/>
  <c r="G1112" i="2"/>
  <c r="H1112" i="2" s="1"/>
  <c r="G1111" i="2"/>
  <c r="S1110" i="2"/>
  <c r="R1110" i="2"/>
  <c r="Q1110" i="2"/>
  <c r="P1110" i="2"/>
  <c r="O1110" i="2"/>
  <c r="G1110" i="2"/>
  <c r="H1110" i="2" s="1"/>
  <c r="S1109" i="2"/>
  <c r="R1109" i="2"/>
  <c r="Q1109" i="2"/>
  <c r="P1109" i="2"/>
  <c r="O1109" i="2"/>
  <c r="G1109" i="2"/>
  <c r="H1109" i="2" s="1"/>
  <c r="S1108" i="2"/>
  <c r="R1108" i="2"/>
  <c r="Q1108" i="2"/>
  <c r="P1108" i="2"/>
  <c r="O1108" i="2"/>
  <c r="G1108" i="2"/>
  <c r="H1108" i="2" s="1"/>
  <c r="S1107" i="2"/>
  <c r="R1107" i="2"/>
  <c r="Q1107" i="2"/>
  <c r="P1107" i="2"/>
  <c r="O1107" i="2"/>
  <c r="G1107" i="2"/>
  <c r="H1107" i="2" s="1"/>
  <c r="S1106" i="2"/>
  <c r="R1106" i="2"/>
  <c r="Q1106" i="2"/>
  <c r="P1106" i="2"/>
  <c r="O1106" i="2"/>
  <c r="G1106" i="2"/>
  <c r="H1106" i="2" s="1"/>
  <c r="S1105" i="2"/>
  <c r="R1105" i="2"/>
  <c r="Q1105" i="2"/>
  <c r="P1105" i="2"/>
  <c r="O1105" i="2"/>
  <c r="G1105" i="2"/>
  <c r="H1105" i="2" s="1"/>
  <c r="S1104" i="2"/>
  <c r="R1104" i="2"/>
  <c r="Q1104" i="2"/>
  <c r="P1104" i="2"/>
  <c r="O1104" i="2"/>
  <c r="G1104" i="2"/>
  <c r="H1104" i="2" s="1"/>
  <c r="S1103" i="2"/>
  <c r="R1103" i="2"/>
  <c r="Q1103" i="2"/>
  <c r="P1103" i="2"/>
  <c r="O1103" i="2"/>
  <c r="G1103" i="2"/>
  <c r="H1103" i="2" s="1"/>
  <c r="S1102" i="2"/>
  <c r="R1102" i="2"/>
  <c r="Q1102" i="2"/>
  <c r="P1102" i="2"/>
  <c r="O1102" i="2"/>
  <c r="G1102" i="2"/>
  <c r="H1102" i="2" s="1"/>
  <c r="S1101" i="2"/>
  <c r="R1101" i="2"/>
  <c r="Q1101" i="2"/>
  <c r="P1101" i="2"/>
  <c r="O1101" i="2"/>
  <c r="G1101" i="2"/>
  <c r="H1101" i="2" s="1"/>
  <c r="S1100" i="2"/>
  <c r="R1100" i="2"/>
  <c r="Q1100" i="2"/>
  <c r="P1100" i="2"/>
  <c r="O1100" i="2"/>
  <c r="G1100" i="2"/>
  <c r="H1100" i="2" s="1"/>
  <c r="S1099" i="2"/>
  <c r="R1099" i="2"/>
  <c r="Q1099" i="2"/>
  <c r="P1099" i="2"/>
  <c r="O1099" i="2"/>
  <c r="G1099" i="2"/>
  <c r="H1099" i="2" s="1"/>
  <c r="S1098" i="2"/>
  <c r="R1098" i="2"/>
  <c r="Q1098" i="2"/>
  <c r="P1098" i="2"/>
  <c r="O1098" i="2"/>
  <c r="G1098" i="2"/>
  <c r="H1098" i="2" s="1"/>
  <c r="S1097" i="2"/>
  <c r="R1097" i="2"/>
  <c r="Q1097" i="2"/>
  <c r="P1097" i="2"/>
  <c r="O1097" i="2"/>
  <c r="G1097" i="2"/>
  <c r="H1097" i="2" s="1"/>
  <c r="S1096" i="2"/>
  <c r="R1096" i="2"/>
  <c r="Q1096" i="2"/>
  <c r="P1096" i="2"/>
  <c r="O1096" i="2"/>
  <c r="G1096" i="2"/>
  <c r="H1096" i="2" s="1"/>
  <c r="S1095" i="2"/>
  <c r="R1095" i="2"/>
  <c r="Q1095" i="2"/>
  <c r="P1095" i="2"/>
  <c r="O1095" i="2"/>
  <c r="G1095" i="2"/>
  <c r="H1095" i="2" s="1"/>
  <c r="S1094" i="2"/>
  <c r="R1094" i="2"/>
  <c r="Q1094" i="2"/>
  <c r="P1094" i="2"/>
  <c r="O1094" i="2"/>
  <c r="G1094" i="2"/>
  <c r="H1094" i="2" s="1"/>
  <c r="S1093" i="2"/>
  <c r="R1093" i="2"/>
  <c r="Q1093" i="2"/>
  <c r="P1093" i="2"/>
  <c r="O1093" i="2"/>
  <c r="G1093" i="2"/>
  <c r="H1093" i="2" s="1"/>
  <c r="S1092" i="2"/>
  <c r="R1092" i="2"/>
  <c r="Q1092" i="2"/>
  <c r="P1092" i="2"/>
  <c r="O1092" i="2"/>
  <c r="G1092" i="2"/>
  <c r="H1092" i="2" s="1"/>
  <c r="S1091" i="2"/>
  <c r="R1091" i="2"/>
  <c r="Q1091" i="2"/>
  <c r="P1091" i="2"/>
  <c r="O1091" i="2"/>
  <c r="G1091" i="2"/>
  <c r="H1091" i="2" s="1"/>
  <c r="S1090" i="2"/>
  <c r="R1090" i="2"/>
  <c r="Q1090" i="2"/>
  <c r="P1090" i="2"/>
  <c r="O1090" i="2"/>
  <c r="G1090" i="2"/>
  <c r="H1090" i="2" s="1"/>
  <c r="S1089" i="2"/>
  <c r="R1089" i="2"/>
  <c r="Q1089" i="2"/>
  <c r="P1089" i="2"/>
  <c r="O1089" i="2"/>
  <c r="G1089" i="2"/>
  <c r="H1089" i="2" s="1"/>
  <c r="S1088" i="2"/>
  <c r="R1088" i="2"/>
  <c r="Q1088" i="2"/>
  <c r="P1088" i="2"/>
  <c r="O1088" i="2"/>
  <c r="G1088" i="2"/>
  <c r="H1088" i="2" s="1"/>
  <c r="S1087" i="2"/>
  <c r="R1087" i="2"/>
  <c r="Q1087" i="2"/>
  <c r="P1087" i="2"/>
  <c r="O1087" i="2"/>
  <c r="G1087" i="2"/>
  <c r="H1087" i="2" s="1"/>
  <c r="S1086" i="2"/>
  <c r="R1086" i="2"/>
  <c r="Q1086" i="2"/>
  <c r="P1086" i="2"/>
  <c r="O1086" i="2"/>
  <c r="G1086" i="2"/>
  <c r="H1086" i="2" s="1"/>
  <c r="S1085" i="2"/>
  <c r="R1085" i="2"/>
  <c r="Q1085" i="2"/>
  <c r="P1085" i="2"/>
  <c r="O1085" i="2"/>
  <c r="G1085" i="2"/>
  <c r="H1085" i="2" s="1"/>
  <c r="S1084" i="2"/>
  <c r="R1084" i="2"/>
  <c r="Q1084" i="2"/>
  <c r="P1084" i="2"/>
  <c r="O1084" i="2"/>
  <c r="G1084" i="2"/>
  <c r="H1084" i="2" s="1"/>
  <c r="S1082" i="2"/>
  <c r="R1082" i="2"/>
  <c r="Q1082" i="2"/>
  <c r="P1082" i="2"/>
  <c r="O1082" i="2"/>
  <c r="G1082" i="2"/>
  <c r="H1082" i="2" s="1"/>
  <c r="S1081" i="2"/>
  <c r="R1081" i="2"/>
  <c r="Q1081" i="2"/>
  <c r="P1081" i="2"/>
  <c r="O1081" i="2"/>
  <c r="G1081" i="2"/>
  <c r="H1081" i="2" s="1"/>
  <c r="S1080" i="2"/>
  <c r="R1080" i="2"/>
  <c r="Q1080" i="2"/>
  <c r="P1080" i="2"/>
  <c r="O1080" i="2"/>
  <c r="G1080" i="2"/>
  <c r="H1080" i="2" s="1"/>
  <c r="S1079" i="2"/>
  <c r="R1079" i="2"/>
  <c r="Q1079" i="2"/>
  <c r="P1079" i="2"/>
  <c r="O1079" i="2"/>
  <c r="G1079" i="2"/>
  <c r="H1079" i="2" s="1"/>
  <c r="S1078" i="2"/>
  <c r="R1078" i="2"/>
  <c r="Q1078" i="2"/>
  <c r="P1078" i="2"/>
  <c r="O1078" i="2"/>
  <c r="G1078" i="2"/>
  <c r="H1078" i="2" s="1"/>
  <c r="S1077" i="2"/>
  <c r="R1077" i="2"/>
  <c r="Q1077" i="2"/>
  <c r="P1077" i="2"/>
  <c r="O1077" i="2"/>
  <c r="G1077" i="2"/>
  <c r="H1077" i="2" s="1"/>
  <c r="S1076" i="2"/>
  <c r="R1076" i="2"/>
  <c r="Q1076" i="2"/>
  <c r="P1076" i="2"/>
  <c r="O1076" i="2"/>
  <c r="G1076" i="2"/>
  <c r="H1076" i="2" s="1"/>
  <c r="S1075" i="2"/>
  <c r="R1075" i="2"/>
  <c r="Q1075" i="2"/>
  <c r="P1075" i="2"/>
  <c r="O1075" i="2"/>
  <c r="G1075" i="2"/>
  <c r="H1075" i="2" s="1"/>
  <c r="S1074" i="2"/>
  <c r="R1074" i="2"/>
  <c r="Q1074" i="2"/>
  <c r="P1074" i="2"/>
  <c r="O1074" i="2"/>
  <c r="G1074" i="2"/>
  <c r="H1074" i="2" s="1"/>
  <c r="S1073" i="2"/>
  <c r="R1073" i="2"/>
  <c r="Q1073" i="2"/>
  <c r="P1073" i="2"/>
  <c r="O1073" i="2"/>
  <c r="G1073" i="2"/>
  <c r="H1073" i="2" s="1"/>
  <c r="S1072" i="2"/>
  <c r="R1072" i="2"/>
  <c r="Q1072" i="2"/>
  <c r="P1072" i="2"/>
  <c r="O1072" i="2"/>
  <c r="G1072" i="2"/>
  <c r="H1072" i="2" s="1"/>
  <c r="S1071" i="2"/>
  <c r="R1071" i="2"/>
  <c r="Q1071" i="2"/>
  <c r="P1071" i="2"/>
  <c r="O1071" i="2"/>
  <c r="G1071" i="2"/>
  <c r="H1071" i="2" s="1"/>
  <c r="S1070" i="2"/>
  <c r="R1070" i="2"/>
  <c r="Q1070" i="2"/>
  <c r="P1070" i="2"/>
  <c r="O1070" i="2"/>
  <c r="G1070" i="2"/>
  <c r="H1070" i="2" s="1"/>
  <c r="S1069" i="2"/>
  <c r="R1069" i="2"/>
  <c r="Q1069" i="2"/>
  <c r="P1069" i="2"/>
  <c r="O1069" i="2"/>
  <c r="G1069" i="2"/>
  <c r="H1069" i="2" s="1"/>
  <c r="S1068" i="2"/>
  <c r="R1068" i="2"/>
  <c r="Q1068" i="2"/>
  <c r="P1068" i="2"/>
  <c r="O1068" i="2"/>
  <c r="G1068" i="2"/>
  <c r="H1068" i="2" s="1"/>
  <c r="S1067" i="2"/>
  <c r="R1067" i="2"/>
  <c r="Q1067" i="2"/>
  <c r="P1067" i="2"/>
  <c r="O1067" i="2"/>
  <c r="G1067" i="2"/>
  <c r="H1067" i="2" s="1"/>
  <c r="S1066" i="2"/>
  <c r="R1066" i="2"/>
  <c r="Q1066" i="2"/>
  <c r="P1066" i="2"/>
  <c r="O1066" i="2"/>
  <c r="G1066" i="2"/>
  <c r="H1066" i="2" s="1"/>
  <c r="S1065" i="2"/>
  <c r="R1065" i="2"/>
  <c r="Q1065" i="2"/>
  <c r="P1065" i="2"/>
  <c r="O1065" i="2"/>
  <c r="G1065" i="2"/>
  <c r="H1065" i="2" s="1"/>
  <c r="S1064" i="2"/>
  <c r="R1064" i="2"/>
  <c r="Q1064" i="2"/>
  <c r="P1064" i="2"/>
  <c r="O1064" i="2"/>
  <c r="G1064" i="2"/>
  <c r="H1064" i="2" s="1"/>
  <c r="S1063" i="2"/>
  <c r="R1063" i="2"/>
  <c r="Q1063" i="2"/>
  <c r="P1063" i="2"/>
  <c r="O1063" i="2"/>
  <c r="G1063" i="2"/>
  <c r="H1063" i="2" s="1"/>
  <c r="S1062" i="2"/>
  <c r="R1062" i="2"/>
  <c r="Q1062" i="2"/>
  <c r="P1062" i="2"/>
  <c r="O1062" i="2"/>
  <c r="G1062" i="2"/>
  <c r="H1062" i="2" s="1"/>
  <c r="S1061" i="2"/>
  <c r="R1061" i="2"/>
  <c r="Q1061" i="2"/>
  <c r="P1061" i="2"/>
  <c r="O1061" i="2"/>
  <c r="G1061" i="2"/>
  <c r="H1061" i="2" s="1"/>
  <c r="S1060" i="2"/>
  <c r="R1060" i="2"/>
  <c r="Q1060" i="2"/>
  <c r="P1060" i="2"/>
  <c r="O1060" i="2"/>
  <c r="G1060" i="2"/>
  <c r="H1060" i="2" s="1"/>
  <c r="S1059" i="2"/>
  <c r="R1059" i="2"/>
  <c r="Q1059" i="2"/>
  <c r="P1059" i="2"/>
  <c r="O1059" i="2"/>
  <c r="G1059" i="2"/>
  <c r="H1059" i="2" s="1"/>
  <c r="S1058" i="2"/>
  <c r="R1058" i="2"/>
  <c r="Q1058" i="2"/>
  <c r="P1058" i="2"/>
  <c r="O1058" i="2"/>
  <c r="G1058" i="2"/>
  <c r="H1058" i="2" s="1"/>
  <c r="S1057" i="2"/>
  <c r="R1057" i="2"/>
  <c r="Q1057" i="2"/>
  <c r="P1057" i="2"/>
  <c r="O1057" i="2"/>
  <c r="G1057" i="2"/>
  <c r="H1057" i="2" s="1"/>
  <c r="S1056" i="2"/>
  <c r="R1056" i="2"/>
  <c r="Q1056" i="2"/>
  <c r="P1056" i="2"/>
  <c r="O1056" i="2"/>
  <c r="G1056" i="2"/>
  <c r="H1056" i="2" s="1"/>
  <c r="S1055" i="2"/>
  <c r="R1055" i="2"/>
  <c r="Q1055" i="2"/>
  <c r="P1055" i="2"/>
  <c r="O1055" i="2"/>
  <c r="G1055" i="2"/>
  <c r="H1055" i="2" s="1"/>
  <c r="S1054" i="2"/>
  <c r="R1054" i="2"/>
  <c r="Q1054" i="2"/>
  <c r="P1054" i="2"/>
  <c r="O1054" i="2"/>
  <c r="G1054" i="2"/>
  <c r="H1054" i="2" s="1"/>
  <c r="S1053" i="2"/>
  <c r="R1053" i="2"/>
  <c r="Q1053" i="2"/>
  <c r="P1053" i="2"/>
  <c r="O1053" i="2"/>
  <c r="G1053" i="2"/>
  <c r="H1053" i="2" s="1"/>
  <c r="S1052" i="2"/>
  <c r="R1052" i="2"/>
  <c r="Q1052" i="2"/>
  <c r="P1052" i="2"/>
  <c r="O1052" i="2"/>
  <c r="G1052" i="2"/>
  <c r="H1052" i="2" s="1"/>
  <c r="S1051" i="2"/>
  <c r="R1051" i="2"/>
  <c r="Q1051" i="2"/>
  <c r="P1051" i="2"/>
  <c r="O1051" i="2"/>
  <c r="G1051" i="2"/>
  <c r="H1051" i="2" s="1"/>
  <c r="S1050" i="2"/>
  <c r="R1050" i="2"/>
  <c r="Q1050" i="2"/>
  <c r="P1050" i="2"/>
  <c r="O1050" i="2"/>
  <c r="G1050" i="2"/>
  <c r="H1050" i="2" s="1"/>
  <c r="S1049" i="2"/>
  <c r="R1049" i="2"/>
  <c r="Q1049" i="2"/>
  <c r="P1049" i="2"/>
  <c r="O1049" i="2"/>
  <c r="G1049" i="2"/>
  <c r="H1049" i="2" s="1"/>
  <c r="S1048" i="2"/>
  <c r="R1048" i="2"/>
  <c r="Q1048" i="2"/>
  <c r="P1048" i="2"/>
  <c r="O1048" i="2"/>
  <c r="G1048" i="2"/>
  <c r="H1048" i="2" s="1"/>
  <c r="S1047" i="2"/>
  <c r="R1047" i="2"/>
  <c r="Q1047" i="2"/>
  <c r="P1047" i="2"/>
  <c r="O1047" i="2"/>
  <c r="G1047" i="2"/>
  <c r="H1047" i="2" s="1"/>
  <c r="S1046" i="2"/>
  <c r="R1046" i="2"/>
  <c r="Q1046" i="2"/>
  <c r="P1046" i="2"/>
  <c r="O1046" i="2"/>
  <c r="G1046" i="2"/>
  <c r="H1046" i="2" s="1"/>
  <c r="S1044" i="2"/>
  <c r="R1044" i="2"/>
  <c r="Q1044" i="2"/>
  <c r="P1044" i="2"/>
  <c r="O1044" i="2"/>
  <c r="G1044" i="2"/>
  <c r="H1044" i="2" s="1"/>
  <c r="S1043" i="2"/>
  <c r="R1043" i="2"/>
  <c r="Q1043" i="2"/>
  <c r="P1043" i="2"/>
  <c r="O1043" i="2"/>
  <c r="G1043" i="2"/>
  <c r="H1043" i="2" s="1"/>
  <c r="S1042" i="2"/>
  <c r="R1042" i="2"/>
  <c r="Q1042" i="2"/>
  <c r="P1042" i="2"/>
  <c r="O1042" i="2"/>
  <c r="G1042" i="2"/>
  <c r="H1042" i="2" s="1"/>
  <c r="S1041" i="2"/>
  <c r="R1041" i="2"/>
  <c r="Q1041" i="2"/>
  <c r="P1041" i="2"/>
  <c r="O1041" i="2"/>
  <c r="G1041" i="2"/>
  <c r="H1041" i="2" s="1"/>
  <c r="S1040" i="2"/>
  <c r="R1040" i="2"/>
  <c r="Q1040" i="2"/>
  <c r="P1040" i="2"/>
  <c r="O1040" i="2"/>
  <c r="G1040" i="2"/>
  <c r="H1040" i="2" s="1"/>
  <c r="S1038" i="2"/>
  <c r="R1038" i="2"/>
  <c r="Q1038" i="2"/>
  <c r="P1038" i="2"/>
  <c r="O1038" i="2"/>
  <c r="G1038" i="2"/>
  <c r="H1038" i="2" s="1"/>
  <c r="S1037" i="2"/>
  <c r="R1037" i="2"/>
  <c r="Q1037" i="2"/>
  <c r="P1037" i="2"/>
  <c r="O1037" i="2"/>
  <c r="G1037" i="2"/>
  <c r="H1037" i="2" s="1"/>
  <c r="S1036" i="2"/>
  <c r="R1036" i="2"/>
  <c r="Q1036" i="2"/>
  <c r="P1036" i="2"/>
  <c r="O1036" i="2"/>
  <c r="G1036" i="2"/>
  <c r="H1036" i="2" s="1"/>
  <c r="S1035" i="2"/>
  <c r="R1035" i="2"/>
  <c r="Q1035" i="2"/>
  <c r="P1035" i="2"/>
  <c r="O1035" i="2"/>
  <c r="G1035" i="2"/>
  <c r="H1035" i="2" s="1"/>
  <c r="S1034" i="2"/>
  <c r="R1034" i="2"/>
  <c r="Q1034" i="2"/>
  <c r="P1034" i="2"/>
  <c r="O1034" i="2"/>
  <c r="G1034" i="2"/>
  <c r="H1034" i="2" s="1"/>
  <c r="S1033" i="2"/>
  <c r="R1033" i="2"/>
  <c r="Q1033" i="2"/>
  <c r="P1033" i="2"/>
  <c r="O1033" i="2"/>
  <c r="G1033" i="2"/>
  <c r="H1033" i="2" s="1"/>
  <c r="S1032" i="2"/>
  <c r="R1032" i="2"/>
  <c r="Q1032" i="2"/>
  <c r="P1032" i="2"/>
  <c r="O1032" i="2"/>
  <c r="G1032" i="2"/>
  <c r="H1032" i="2" s="1"/>
  <c r="S1031" i="2"/>
  <c r="R1031" i="2"/>
  <c r="Q1031" i="2"/>
  <c r="P1031" i="2"/>
  <c r="O1031" i="2"/>
  <c r="G1031" i="2"/>
  <c r="H1031" i="2" s="1"/>
  <c r="S1030" i="2"/>
  <c r="R1030" i="2"/>
  <c r="Q1030" i="2"/>
  <c r="P1030" i="2"/>
  <c r="O1030" i="2"/>
  <c r="G1030" i="2"/>
  <c r="H1030" i="2" s="1"/>
  <c r="S1029" i="2"/>
  <c r="R1029" i="2"/>
  <c r="Q1029" i="2"/>
  <c r="P1029" i="2"/>
  <c r="O1029" i="2"/>
  <c r="G1029" i="2"/>
  <c r="H1029" i="2" s="1"/>
  <c r="S1028" i="2"/>
  <c r="R1028" i="2"/>
  <c r="Q1028" i="2"/>
  <c r="P1028" i="2"/>
  <c r="O1028" i="2"/>
  <c r="G1028" i="2"/>
  <c r="H1028" i="2" s="1"/>
  <c r="S1027" i="2"/>
  <c r="R1027" i="2"/>
  <c r="Q1027" i="2"/>
  <c r="P1027" i="2"/>
  <c r="O1027" i="2"/>
  <c r="G1027" i="2"/>
  <c r="H1027" i="2" s="1"/>
  <c r="S1026" i="2"/>
  <c r="R1026" i="2"/>
  <c r="Q1026" i="2"/>
  <c r="P1026" i="2"/>
  <c r="O1026" i="2"/>
  <c r="G1026" i="2"/>
  <c r="H1026" i="2" s="1"/>
  <c r="S1025" i="2"/>
  <c r="R1025" i="2"/>
  <c r="Q1025" i="2"/>
  <c r="P1025" i="2"/>
  <c r="O1025" i="2"/>
  <c r="G1025" i="2"/>
  <c r="H1025" i="2" s="1"/>
  <c r="G1024" i="2"/>
  <c r="S1023" i="2"/>
  <c r="R1023" i="2"/>
  <c r="Q1023" i="2"/>
  <c r="P1023" i="2"/>
  <c r="O1023" i="2"/>
  <c r="G1023" i="2"/>
  <c r="H1023" i="2" s="1"/>
  <c r="S1022" i="2"/>
  <c r="R1022" i="2"/>
  <c r="Q1022" i="2"/>
  <c r="P1022" i="2"/>
  <c r="O1022" i="2"/>
  <c r="G1022" i="2"/>
  <c r="H1022" i="2" s="1"/>
  <c r="S1021" i="2"/>
  <c r="R1021" i="2"/>
  <c r="Q1021" i="2"/>
  <c r="P1021" i="2"/>
  <c r="O1021" i="2"/>
  <c r="G1021" i="2"/>
  <c r="H1021" i="2" s="1"/>
  <c r="S1020" i="2"/>
  <c r="R1020" i="2"/>
  <c r="Q1020" i="2"/>
  <c r="P1020" i="2"/>
  <c r="O1020" i="2"/>
  <c r="G1020" i="2"/>
  <c r="H1020" i="2" s="1"/>
  <c r="S1019" i="2"/>
  <c r="R1019" i="2"/>
  <c r="Q1019" i="2"/>
  <c r="P1019" i="2"/>
  <c r="O1019" i="2"/>
  <c r="G1019" i="2"/>
  <c r="H1019" i="2" s="1"/>
  <c r="S1018" i="2"/>
  <c r="R1018" i="2"/>
  <c r="Q1018" i="2"/>
  <c r="P1018" i="2"/>
  <c r="O1018" i="2"/>
  <c r="G1018" i="2"/>
  <c r="H1018" i="2" s="1"/>
  <c r="S1017" i="2"/>
  <c r="R1017" i="2"/>
  <c r="Q1017" i="2"/>
  <c r="P1017" i="2"/>
  <c r="O1017" i="2"/>
  <c r="G1017" i="2"/>
  <c r="H1017" i="2" s="1"/>
  <c r="S1016" i="2"/>
  <c r="R1016" i="2"/>
  <c r="Q1016" i="2"/>
  <c r="P1016" i="2"/>
  <c r="O1016" i="2"/>
  <c r="G1016" i="2"/>
  <c r="H1016" i="2" s="1"/>
  <c r="S1015" i="2"/>
  <c r="R1015" i="2"/>
  <c r="Q1015" i="2"/>
  <c r="P1015" i="2"/>
  <c r="O1015" i="2"/>
  <c r="G1015" i="2"/>
  <c r="H1015" i="2" s="1"/>
  <c r="S1014" i="2"/>
  <c r="R1014" i="2"/>
  <c r="Q1014" i="2"/>
  <c r="P1014" i="2"/>
  <c r="O1014" i="2"/>
  <c r="G1014" i="2"/>
  <c r="H1014" i="2" s="1"/>
  <c r="S1013" i="2"/>
  <c r="R1013" i="2"/>
  <c r="Q1013" i="2"/>
  <c r="P1013" i="2"/>
  <c r="O1013" i="2"/>
  <c r="G1013" i="2"/>
  <c r="H1013" i="2" s="1"/>
  <c r="S1012" i="2"/>
  <c r="R1012" i="2"/>
  <c r="Q1012" i="2"/>
  <c r="P1012" i="2"/>
  <c r="O1012" i="2"/>
  <c r="G1012" i="2"/>
  <c r="H1012" i="2" s="1"/>
  <c r="S1011" i="2"/>
  <c r="R1011" i="2"/>
  <c r="Q1011" i="2"/>
  <c r="P1011" i="2"/>
  <c r="O1011" i="2"/>
  <c r="G1011" i="2"/>
  <c r="H1011" i="2" s="1"/>
  <c r="S1010" i="2"/>
  <c r="R1010" i="2"/>
  <c r="Q1010" i="2"/>
  <c r="P1010" i="2"/>
  <c r="O1010" i="2"/>
  <c r="G1010" i="2"/>
  <c r="H1010" i="2" s="1"/>
  <c r="S1009" i="2"/>
  <c r="R1009" i="2"/>
  <c r="Q1009" i="2"/>
  <c r="P1009" i="2"/>
  <c r="O1009" i="2"/>
  <c r="G1009" i="2"/>
  <c r="H1009" i="2" s="1"/>
  <c r="S1008" i="2"/>
  <c r="R1008" i="2"/>
  <c r="Q1008" i="2"/>
  <c r="P1008" i="2"/>
  <c r="O1008" i="2"/>
  <c r="G1008" i="2"/>
  <c r="H1008" i="2" s="1"/>
  <c r="S1007" i="2"/>
  <c r="R1007" i="2"/>
  <c r="Q1007" i="2"/>
  <c r="P1007" i="2"/>
  <c r="O1007" i="2"/>
  <c r="G1007" i="2"/>
  <c r="H1007" i="2" s="1"/>
  <c r="S1006" i="2"/>
  <c r="R1006" i="2"/>
  <c r="Q1006" i="2"/>
  <c r="P1006" i="2"/>
  <c r="O1006" i="2"/>
  <c r="G1006" i="2"/>
  <c r="H1006" i="2" s="1"/>
  <c r="S1005" i="2"/>
  <c r="R1005" i="2"/>
  <c r="Q1005" i="2"/>
  <c r="P1005" i="2"/>
  <c r="O1005" i="2"/>
  <c r="G1005" i="2"/>
  <c r="H1005" i="2" s="1"/>
  <c r="S1004" i="2"/>
  <c r="R1004" i="2"/>
  <c r="Q1004" i="2"/>
  <c r="P1004" i="2"/>
  <c r="O1004" i="2"/>
  <c r="G1004" i="2"/>
  <c r="H1004" i="2" s="1"/>
  <c r="S1003" i="2"/>
  <c r="R1003" i="2"/>
  <c r="Q1003" i="2"/>
  <c r="P1003" i="2"/>
  <c r="O1003" i="2"/>
  <c r="G1003" i="2"/>
  <c r="H1003" i="2" s="1"/>
  <c r="S1002" i="2"/>
  <c r="R1002" i="2"/>
  <c r="Q1002" i="2"/>
  <c r="P1002" i="2"/>
  <c r="O1002" i="2"/>
  <c r="G1002" i="2"/>
  <c r="H1002" i="2" s="1"/>
  <c r="S1001" i="2"/>
  <c r="R1001" i="2"/>
  <c r="Q1001" i="2"/>
  <c r="P1001" i="2"/>
  <c r="O1001" i="2"/>
  <c r="G1001" i="2"/>
  <c r="H1001" i="2" s="1"/>
  <c r="S1000" i="2"/>
  <c r="R1000" i="2"/>
  <c r="Q1000" i="2"/>
  <c r="P1000" i="2"/>
  <c r="O1000" i="2"/>
  <c r="G1000" i="2"/>
  <c r="H1000" i="2" s="1"/>
  <c r="S999" i="2"/>
  <c r="R999" i="2"/>
  <c r="Q999" i="2"/>
  <c r="P999" i="2"/>
  <c r="O999" i="2"/>
  <c r="G999" i="2"/>
  <c r="H999" i="2" s="1"/>
  <c r="S998" i="2"/>
  <c r="R998" i="2"/>
  <c r="Q998" i="2"/>
  <c r="P998" i="2"/>
  <c r="O998" i="2"/>
  <c r="G998" i="2"/>
  <c r="H998" i="2" s="1"/>
  <c r="S996" i="2"/>
  <c r="R996" i="2"/>
  <c r="Q996" i="2"/>
  <c r="P996" i="2"/>
  <c r="O996" i="2"/>
  <c r="G996" i="2"/>
  <c r="H996" i="2" s="1"/>
  <c r="S995" i="2"/>
  <c r="R995" i="2"/>
  <c r="Q995" i="2"/>
  <c r="P995" i="2"/>
  <c r="O995" i="2"/>
  <c r="G995" i="2"/>
  <c r="H995" i="2" s="1"/>
  <c r="S994" i="2"/>
  <c r="R994" i="2"/>
  <c r="Q994" i="2"/>
  <c r="P994" i="2"/>
  <c r="O994" i="2"/>
  <c r="G994" i="2"/>
  <c r="H994" i="2" s="1"/>
  <c r="S993" i="2"/>
  <c r="R993" i="2"/>
  <c r="Q993" i="2"/>
  <c r="P993" i="2"/>
  <c r="O993" i="2"/>
  <c r="G993" i="2"/>
  <c r="H993" i="2" s="1"/>
  <c r="G992" i="2"/>
  <c r="S991" i="2"/>
  <c r="R991" i="2"/>
  <c r="Q991" i="2"/>
  <c r="P991" i="2"/>
  <c r="O991" i="2"/>
  <c r="G991" i="2"/>
  <c r="H991" i="2" s="1"/>
  <c r="S990" i="2"/>
  <c r="R990" i="2"/>
  <c r="Q990" i="2"/>
  <c r="P990" i="2"/>
  <c r="O990" i="2"/>
  <c r="G990" i="2"/>
  <c r="H990" i="2" s="1"/>
  <c r="S989" i="2"/>
  <c r="R989" i="2"/>
  <c r="Q989" i="2"/>
  <c r="P989" i="2"/>
  <c r="O989" i="2"/>
  <c r="G989" i="2"/>
  <c r="H989" i="2" s="1"/>
  <c r="S988" i="2"/>
  <c r="R988" i="2"/>
  <c r="Q988" i="2"/>
  <c r="P988" i="2"/>
  <c r="O988" i="2"/>
  <c r="G988" i="2"/>
  <c r="H988" i="2" s="1"/>
  <c r="S987" i="2"/>
  <c r="R987" i="2"/>
  <c r="Q987" i="2"/>
  <c r="P987" i="2"/>
  <c r="O987" i="2"/>
  <c r="G987" i="2"/>
  <c r="H987" i="2" s="1"/>
  <c r="S986" i="2"/>
  <c r="R986" i="2"/>
  <c r="Q986" i="2"/>
  <c r="P986" i="2"/>
  <c r="O986" i="2"/>
  <c r="G986" i="2"/>
  <c r="H986" i="2" s="1"/>
  <c r="S985" i="2"/>
  <c r="R985" i="2"/>
  <c r="Q985" i="2"/>
  <c r="P985" i="2"/>
  <c r="O985" i="2"/>
  <c r="G985" i="2"/>
  <c r="H985" i="2" s="1"/>
  <c r="S983" i="2"/>
  <c r="R983" i="2"/>
  <c r="Q983" i="2"/>
  <c r="P983" i="2"/>
  <c r="O983" i="2"/>
  <c r="G983" i="2"/>
  <c r="H983" i="2" s="1"/>
  <c r="S982" i="2"/>
  <c r="R982" i="2"/>
  <c r="Q982" i="2"/>
  <c r="P982" i="2"/>
  <c r="O982" i="2"/>
  <c r="G982" i="2"/>
  <c r="H982" i="2" s="1"/>
  <c r="S981" i="2"/>
  <c r="R981" i="2"/>
  <c r="Q981" i="2"/>
  <c r="P981" i="2"/>
  <c r="O981" i="2"/>
  <c r="G981" i="2"/>
  <c r="H981" i="2" s="1"/>
  <c r="S980" i="2"/>
  <c r="R980" i="2"/>
  <c r="Q980" i="2"/>
  <c r="P980" i="2"/>
  <c r="O980" i="2"/>
  <c r="G980" i="2"/>
  <c r="H980" i="2" s="1"/>
  <c r="S979" i="2"/>
  <c r="R979" i="2"/>
  <c r="Q979" i="2"/>
  <c r="P979" i="2"/>
  <c r="O979" i="2"/>
  <c r="G979" i="2"/>
  <c r="H979" i="2" s="1"/>
  <c r="S978" i="2"/>
  <c r="R978" i="2"/>
  <c r="Q978" i="2"/>
  <c r="P978" i="2"/>
  <c r="O978" i="2"/>
  <c r="G978" i="2"/>
  <c r="H978" i="2" s="1"/>
  <c r="G977" i="2"/>
  <c r="G975" i="2"/>
  <c r="S974" i="2"/>
  <c r="R974" i="2"/>
  <c r="Q974" i="2"/>
  <c r="P974" i="2"/>
  <c r="O974" i="2"/>
  <c r="G974" i="2"/>
  <c r="H974" i="2" s="1"/>
  <c r="S973" i="2"/>
  <c r="R973" i="2"/>
  <c r="Q973" i="2"/>
  <c r="P973" i="2"/>
  <c r="O973" i="2"/>
  <c r="G973" i="2"/>
  <c r="H973" i="2" s="1"/>
  <c r="S972" i="2"/>
  <c r="R972" i="2"/>
  <c r="Q972" i="2"/>
  <c r="P972" i="2"/>
  <c r="O972" i="2"/>
  <c r="G972" i="2"/>
  <c r="H972" i="2" s="1"/>
  <c r="S971" i="2"/>
  <c r="R971" i="2"/>
  <c r="Q971" i="2"/>
  <c r="P971" i="2"/>
  <c r="O971" i="2"/>
  <c r="G971" i="2"/>
  <c r="H971" i="2" s="1"/>
  <c r="S970" i="2"/>
  <c r="R970" i="2"/>
  <c r="Q970" i="2"/>
  <c r="P970" i="2"/>
  <c r="O970" i="2"/>
  <c r="G970" i="2"/>
  <c r="H970" i="2" s="1"/>
  <c r="S969" i="2"/>
  <c r="R969" i="2"/>
  <c r="Q969" i="2"/>
  <c r="P969" i="2"/>
  <c r="O969" i="2"/>
  <c r="G969" i="2"/>
  <c r="H969" i="2" s="1"/>
  <c r="S968" i="2"/>
  <c r="R968" i="2"/>
  <c r="Q968" i="2"/>
  <c r="P968" i="2"/>
  <c r="O968" i="2"/>
  <c r="G968" i="2"/>
  <c r="H968" i="2" s="1"/>
  <c r="S967" i="2"/>
  <c r="R967" i="2"/>
  <c r="Q967" i="2"/>
  <c r="P967" i="2"/>
  <c r="O967" i="2"/>
  <c r="G967" i="2"/>
  <c r="H967" i="2" s="1"/>
  <c r="S966" i="2"/>
  <c r="R966" i="2"/>
  <c r="Q966" i="2"/>
  <c r="P966" i="2"/>
  <c r="O966" i="2"/>
  <c r="G966" i="2"/>
  <c r="H966" i="2" s="1"/>
  <c r="S965" i="2"/>
  <c r="R965" i="2"/>
  <c r="Q965" i="2"/>
  <c r="P965" i="2"/>
  <c r="O965" i="2"/>
  <c r="G965" i="2"/>
  <c r="H965" i="2" s="1"/>
  <c r="S964" i="2"/>
  <c r="R964" i="2"/>
  <c r="Q964" i="2"/>
  <c r="P964" i="2"/>
  <c r="O964" i="2"/>
  <c r="G964" i="2"/>
  <c r="H964" i="2" s="1"/>
  <c r="S963" i="2"/>
  <c r="R963" i="2"/>
  <c r="Q963" i="2"/>
  <c r="P963" i="2"/>
  <c r="O963" i="2"/>
  <c r="G963" i="2"/>
  <c r="H963" i="2" s="1"/>
  <c r="S962" i="2"/>
  <c r="R962" i="2"/>
  <c r="Q962" i="2"/>
  <c r="P962" i="2"/>
  <c r="O962" i="2"/>
  <c r="G962" i="2"/>
  <c r="H962" i="2" s="1"/>
  <c r="S961" i="2"/>
  <c r="R961" i="2"/>
  <c r="Q961" i="2"/>
  <c r="P961" i="2"/>
  <c r="O961" i="2"/>
  <c r="G961" i="2"/>
  <c r="H961" i="2" s="1"/>
  <c r="S960" i="2"/>
  <c r="R960" i="2"/>
  <c r="Q960" i="2"/>
  <c r="P960" i="2"/>
  <c r="O960" i="2"/>
  <c r="G960" i="2"/>
  <c r="H960" i="2" s="1"/>
  <c r="S959" i="2"/>
  <c r="R959" i="2"/>
  <c r="Q959" i="2"/>
  <c r="P959" i="2"/>
  <c r="O959" i="2"/>
  <c r="G959" i="2"/>
  <c r="H959" i="2" s="1"/>
  <c r="S958" i="2"/>
  <c r="R958" i="2"/>
  <c r="Q958" i="2"/>
  <c r="P958" i="2"/>
  <c r="O958" i="2"/>
  <c r="G958" i="2"/>
  <c r="H958" i="2" s="1"/>
  <c r="S957" i="2"/>
  <c r="R957" i="2"/>
  <c r="Q957" i="2"/>
  <c r="P957" i="2"/>
  <c r="O957" i="2"/>
  <c r="G957" i="2"/>
  <c r="H957" i="2" s="1"/>
  <c r="S956" i="2"/>
  <c r="R956" i="2"/>
  <c r="Q956" i="2"/>
  <c r="P956" i="2"/>
  <c r="O956" i="2"/>
  <c r="G956" i="2"/>
  <c r="H956" i="2" s="1"/>
  <c r="S955" i="2"/>
  <c r="R955" i="2"/>
  <c r="Q955" i="2"/>
  <c r="P955" i="2"/>
  <c r="O955" i="2"/>
  <c r="G955" i="2"/>
  <c r="H955" i="2" s="1"/>
  <c r="S954" i="2"/>
  <c r="R954" i="2"/>
  <c r="Q954" i="2"/>
  <c r="P954" i="2"/>
  <c r="O954" i="2"/>
  <c r="G954" i="2"/>
  <c r="H954" i="2" s="1"/>
  <c r="G953" i="2"/>
  <c r="S952" i="2"/>
  <c r="R952" i="2"/>
  <c r="Q952" i="2"/>
  <c r="P952" i="2"/>
  <c r="O952" i="2"/>
  <c r="G952" i="2"/>
  <c r="H952" i="2" s="1"/>
  <c r="S950" i="2"/>
  <c r="R950" i="2"/>
  <c r="Q950" i="2"/>
  <c r="P950" i="2"/>
  <c r="O950" i="2"/>
  <c r="G950" i="2"/>
  <c r="H950" i="2" s="1"/>
  <c r="S949" i="2"/>
  <c r="R949" i="2"/>
  <c r="Q949" i="2"/>
  <c r="P949" i="2"/>
  <c r="O949" i="2"/>
  <c r="G949" i="2"/>
  <c r="H949" i="2" s="1"/>
  <c r="S948" i="2"/>
  <c r="R948" i="2"/>
  <c r="Q948" i="2"/>
  <c r="P948" i="2"/>
  <c r="O948" i="2"/>
  <c r="G948" i="2"/>
  <c r="H948" i="2" s="1"/>
  <c r="S947" i="2"/>
  <c r="R947" i="2"/>
  <c r="Q947" i="2"/>
  <c r="P947" i="2"/>
  <c r="O947" i="2"/>
  <c r="G947" i="2"/>
  <c r="H947" i="2" s="1"/>
  <c r="S946" i="2"/>
  <c r="R946" i="2"/>
  <c r="Q946" i="2"/>
  <c r="P946" i="2"/>
  <c r="O946" i="2"/>
  <c r="G946" i="2"/>
  <c r="H946" i="2" s="1"/>
  <c r="S945" i="2"/>
  <c r="R945" i="2"/>
  <c r="Q945" i="2"/>
  <c r="P945" i="2"/>
  <c r="O945" i="2"/>
  <c r="G945" i="2"/>
  <c r="H945" i="2" s="1"/>
  <c r="S944" i="2"/>
  <c r="R944" i="2"/>
  <c r="Q944" i="2"/>
  <c r="P944" i="2"/>
  <c r="O944" i="2"/>
  <c r="G944" i="2"/>
  <c r="H944" i="2" s="1"/>
  <c r="S943" i="2"/>
  <c r="R943" i="2"/>
  <c r="Q943" i="2"/>
  <c r="P943" i="2"/>
  <c r="O943" i="2"/>
  <c r="G943" i="2"/>
  <c r="H943" i="2" s="1"/>
  <c r="S942" i="2"/>
  <c r="R942" i="2"/>
  <c r="Q942" i="2"/>
  <c r="P942" i="2"/>
  <c r="O942" i="2"/>
  <c r="G942" i="2"/>
  <c r="H942" i="2" s="1"/>
  <c r="S941" i="2"/>
  <c r="R941" i="2"/>
  <c r="Q941" i="2"/>
  <c r="P941" i="2"/>
  <c r="O941" i="2"/>
  <c r="G941" i="2"/>
  <c r="H941" i="2" s="1"/>
  <c r="S940" i="2"/>
  <c r="R940" i="2"/>
  <c r="Q940" i="2"/>
  <c r="P940" i="2"/>
  <c r="O940" i="2"/>
  <c r="G940" i="2"/>
  <c r="H940" i="2" s="1"/>
  <c r="S939" i="2"/>
  <c r="R939" i="2"/>
  <c r="Q939" i="2"/>
  <c r="P939" i="2"/>
  <c r="O939" i="2"/>
  <c r="G939" i="2"/>
  <c r="H939" i="2" s="1"/>
  <c r="S938" i="2"/>
  <c r="R938" i="2"/>
  <c r="Q938" i="2"/>
  <c r="P938" i="2"/>
  <c r="O938" i="2"/>
  <c r="G938" i="2"/>
  <c r="H938" i="2" s="1"/>
  <c r="S937" i="2"/>
  <c r="R937" i="2"/>
  <c r="Q937" i="2"/>
  <c r="P937" i="2"/>
  <c r="O937" i="2"/>
  <c r="G937" i="2"/>
  <c r="H937" i="2" s="1"/>
  <c r="S936" i="2"/>
  <c r="R936" i="2"/>
  <c r="Q936" i="2"/>
  <c r="P936" i="2"/>
  <c r="O936" i="2"/>
  <c r="G936" i="2"/>
  <c r="H936" i="2" s="1"/>
  <c r="S935" i="2"/>
  <c r="R935" i="2"/>
  <c r="Q935" i="2"/>
  <c r="P935" i="2"/>
  <c r="O935" i="2"/>
  <c r="G935" i="2"/>
  <c r="H935" i="2" s="1"/>
  <c r="S934" i="2"/>
  <c r="R934" i="2"/>
  <c r="Q934" i="2"/>
  <c r="P934" i="2"/>
  <c r="O934" i="2"/>
  <c r="G934" i="2"/>
  <c r="H934" i="2" s="1"/>
  <c r="S933" i="2"/>
  <c r="R933" i="2"/>
  <c r="Q933" i="2"/>
  <c r="P933" i="2"/>
  <c r="O933" i="2"/>
  <c r="G933" i="2"/>
  <c r="H933" i="2" s="1"/>
  <c r="S932" i="2"/>
  <c r="R932" i="2"/>
  <c r="Q932" i="2"/>
  <c r="P932" i="2"/>
  <c r="O932" i="2"/>
  <c r="G932" i="2"/>
  <c r="H932" i="2" s="1"/>
  <c r="G931" i="2"/>
  <c r="S930" i="2"/>
  <c r="R930" i="2"/>
  <c r="Q930" i="2"/>
  <c r="P930" i="2"/>
  <c r="O930" i="2"/>
  <c r="G930" i="2"/>
  <c r="H930" i="2" s="1"/>
  <c r="S929" i="2"/>
  <c r="R929" i="2"/>
  <c r="Q929" i="2"/>
  <c r="P929" i="2"/>
  <c r="O929" i="2"/>
  <c r="G929" i="2"/>
  <c r="H929" i="2" s="1"/>
  <c r="S928" i="2"/>
  <c r="R928" i="2"/>
  <c r="Q928" i="2"/>
  <c r="P928" i="2"/>
  <c r="O928" i="2"/>
  <c r="G928" i="2"/>
  <c r="H928" i="2" s="1"/>
  <c r="S927" i="2"/>
  <c r="R927" i="2"/>
  <c r="Q927" i="2"/>
  <c r="P927" i="2"/>
  <c r="O927" i="2"/>
  <c r="G927" i="2"/>
  <c r="H927" i="2" s="1"/>
  <c r="S926" i="2"/>
  <c r="R926" i="2"/>
  <c r="Q926" i="2"/>
  <c r="P926" i="2"/>
  <c r="O926" i="2"/>
  <c r="G926" i="2"/>
  <c r="H926" i="2" s="1"/>
  <c r="S925" i="2"/>
  <c r="R925" i="2"/>
  <c r="Q925" i="2"/>
  <c r="P925" i="2"/>
  <c r="O925" i="2"/>
  <c r="G925" i="2"/>
  <c r="H925" i="2" s="1"/>
  <c r="S924" i="2"/>
  <c r="R924" i="2"/>
  <c r="Q924" i="2"/>
  <c r="P924" i="2"/>
  <c r="O924" i="2"/>
  <c r="G924" i="2"/>
  <c r="H924" i="2" s="1"/>
  <c r="S923" i="2"/>
  <c r="R923" i="2"/>
  <c r="Q923" i="2"/>
  <c r="P923" i="2"/>
  <c r="O923" i="2"/>
  <c r="G923" i="2"/>
  <c r="H923" i="2" s="1"/>
  <c r="S922" i="2"/>
  <c r="R922" i="2"/>
  <c r="Q922" i="2"/>
  <c r="P922" i="2"/>
  <c r="O922" i="2"/>
  <c r="G922" i="2"/>
  <c r="H922" i="2" s="1"/>
  <c r="S921" i="2"/>
  <c r="R921" i="2"/>
  <c r="Q921" i="2"/>
  <c r="P921" i="2"/>
  <c r="O921" i="2"/>
  <c r="G921" i="2"/>
  <c r="H921" i="2" s="1"/>
  <c r="S920" i="2"/>
  <c r="R920" i="2"/>
  <c r="Q920" i="2"/>
  <c r="P920" i="2"/>
  <c r="O920" i="2"/>
  <c r="G920" i="2"/>
  <c r="H920" i="2" s="1"/>
  <c r="S919" i="2"/>
  <c r="R919" i="2"/>
  <c r="Q919" i="2"/>
  <c r="P919" i="2"/>
  <c r="O919" i="2"/>
  <c r="G919" i="2"/>
  <c r="H919" i="2" s="1"/>
  <c r="S918" i="2"/>
  <c r="R918" i="2"/>
  <c r="Q918" i="2"/>
  <c r="P918" i="2"/>
  <c r="O918" i="2"/>
  <c r="G918" i="2"/>
  <c r="H918" i="2" s="1"/>
  <c r="G917" i="2"/>
  <c r="S916" i="2"/>
  <c r="R916" i="2"/>
  <c r="Q916" i="2"/>
  <c r="P916" i="2"/>
  <c r="O916" i="2"/>
  <c r="G916" i="2"/>
  <c r="H916" i="2" s="1"/>
  <c r="S915" i="2"/>
  <c r="R915" i="2"/>
  <c r="Q915" i="2"/>
  <c r="P915" i="2"/>
  <c r="O915" i="2"/>
  <c r="G915" i="2"/>
  <c r="H915" i="2" s="1"/>
  <c r="S914" i="2"/>
  <c r="R914" i="2"/>
  <c r="Q914" i="2"/>
  <c r="P914" i="2"/>
  <c r="O914" i="2"/>
  <c r="G914" i="2"/>
  <c r="H914" i="2" s="1"/>
  <c r="S913" i="2"/>
  <c r="R913" i="2"/>
  <c r="Q913" i="2"/>
  <c r="P913" i="2"/>
  <c r="O913" i="2"/>
  <c r="G913" i="2"/>
  <c r="H913" i="2" s="1"/>
  <c r="S912" i="2"/>
  <c r="R912" i="2"/>
  <c r="Q912" i="2"/>
  <c r="P912" i="2"/>
  <c r="O912" i="2"/>
  <c r="G912" i="2"/>
  <c r="H912" i="2" s="1"/>
  <c r="S911" i="2"/>
  <c r="R911" i="2"/>
  <c r="Q911" i="2"/>
  <c r="P911" i="2"/>
  <c r="O911" i="2"/>
  <c r="G911" i="2"/>
  <c r="H911" i="2" s="1"/>
  <c r="S910" i="2"/>
  <c r="R910" i="2"/>
  <c r="Q910" i="2"/>
  <c r="P910" i="2"/>
  <c r="O910" i="2"/>
  <c r="G910" i="2"/>
  <c r="H910" i="2" s="1"/>
  <c r="S909" i="2"/>
  <c r="R909" i="2"/>
  <c r="Q909" i="2"/>
  <c r="P909" i="2"/>
  <c r="O909" i="2"/>
  <c r="G909" i="2"/>
  <c r="H909" i="2" s="1"/>
  <c r="S908" i="2"/>
  <c r="R908" i="2"/>
  <c r="Q908" i="2"/>
  <c r="P908" i="2"/>
  <c r="O908" i="2"/>
  <c r="G908" i="2"/>
  <c r="H908" i="2" s="1"/>
  <c r="S907" i="2"/>
  <c r="R907" i="2"/>
  <c r="Q907" i="2"/>
  <c r="P907" i="2"/>
  <c r="O907" i="2"/>
  <c r="G907" i="2"/>
  <c r="H907" i="2" s="1"/>
  <c r="S906" i="2"/>
  <c r="R906" i="2"/>
  <c r="Q906" i="2"/>
  <c r="P906" i="2"/>
  <c r="O906" i="2"/>
  <c r="G906" i="2"/>
  <c r="H906" i="2" s="1"/>
  <c r="S905" i="2"/>
  <c r="R905" i="2"/>
  <c r="Q905" i="2"/>
  <c r="P905" i="2"/>
  <c r="O905" i="2"/>
  <c r="G905" i="2"/>
  <c r="H905" i="2" s="1"/>
  <c r="S904" i="2"/>
  <c r="R904" i="2"/>
  <c r="Q904" i="2"/>
  <c r="P904" i="2"/>
  <c r="O904" i="2"/>
  <c r="G904" i="2"/>
  <c r="H904" i="2" s="1"/>
  <c r="S903" i="2"/>
  <c r="R903" i="2"/>
  <c r="Q903" i="2"/>
  <c r="P903" i="2"/>
  <c r="O903" i="2"/>
  <c r="G903" i="2"/>
  <c r="H903" i="2" s="1"/>
  <c r="S902" i="2"/>
  <c r="R902" i="2"/>
  <c r="Q902" i="2"/>
  <c r="P902" i="2"/>
  <c r="O902" i="2"/>
  <c r="G902" i="2"/>
  <c r="H902" i="2" s="1"/>
  <c r="S901" i="2"/>
  <c r="R901" i="2"/>
  <c r="Q901" i="2"/>
  <c r="P901" i="2"/>
  <c r="O901" i="2"/>
  <c r="G901" i="2"/>
  <c r="H901" i="2" s="1"/>
  <c r="S900" i="2"/>
  <c r="R900" i="2"/>
  <c r="Q900" i="2"/>
  <c r="P900" i="2"/>
  <c r="O900" i="2"/>
  <c r="G900" i="2"/>
  <c r="H900" i="2" s="1"/>
  <c r="S899" i="2"/>
  <c r="R899" i="2"/>
  <c r="Q899" i="2"/>
  <c r="P899" i="2"/>
  <c r="O899" i="2"/>
  <c r="G899" i="2"/>
  <c r="H899" i="2" s="1"/>
  <c r="S898" i="2"/>
  <c r="R898" i="2"/>
  <c r="Q898" i="2"/>
  <c r="P898" i="2"/>
  <c r="O898" i="2"/>
  <c r="G898" i="2"/>
  <c r="H898" i="2" s="1"/>
  <c r="S897" i="2"/>
  <c r="R897" i="2"/>
  <c r="Q897" i="2"/>
  <c r="P897" i="2"/>
  <c r="O897" i="2"/>
  <c r="G897" i="2"/>
  <c r="H897" i="2" s="1"/>
  <c r="S896" i="2"/>
  <c r="R896" i="2"/>
  <c r="Q896" i="2"/>
  <c r="P896" i="2"/>
  <c r="O896" i="2"/>
  <c r="G896" i="2"/>
  <c r="H896" i="2" s="1"/>
  <c r="S895" i="2"/>
  <c r="R895" i="2"/>
  <c r="Q895" i="2"/>
  <c r="P895" i="2"/>
  <c r="O895" i="2"/>
  <c r="G895" i="2"/>
  <c r="H895" i="2" s="1"/>
  <c r="S894" i="2"/>
  <c r="R894" i="2"/>
  <c r="Q894" i="2"/>
  <c r="P894" i="2"/>
  <c r="O894" i="2"/>
  <c r="G894" i="2"/>
  <c r="H894" i="2" s="1"/>
  <c r="S892" i="2"/>
  <c r="R892" i="2"/>
  <c r="Q892" i="2"/>
  <c r="P892" i="2"/>
  <c r="O892" i="2"/>
  <c r="G892" i="2"/>
  <c r="H892" i="2" s="1"/>
  <c r="S891" i="2"/>
  <c r="R891" i="2"/>
  <c r="Q891" i="2"/>
  <c r="P891" i="2"/>
  <c r="O891" i="2"/>
  <c r="G891" i="2"/>
  <c r="H891" i="2" s="1"/>
  <c r="S890" i="2"/>
  <c r="R890" i="2"/>
  <c r="Q890" i="2"/>
  <c r="P890" i="2"/>
  <c r="O890" i="2"/>
  <c r="G890" i="2"/>
  <c r="H890" i="2" s="1"/>
  <c r="S889" i="2"/>
  <c r="R889" i="2"/>
  <c r="Q889" i="2"/>
  <c r="P889" i="2"/>
  <c r="O889" i="2"/>
  <c r="G889" i="2"/>
  <c r="H889" i="2" s="1"/>
  <c r="S888" i="2"/>
  <c r="R888" i="2"/>
  <c r="Q888" i="2"/>
  <c r="P888" i="2"/>
  <c r="O888" i="2"/>
  <c r="G888" i="2"/>
  <c r="H888" i="2" s="1"/>
  <c r="S887" i="2"/>
  <c r="R887" i="2"/>
  <c r="Q887" i="2"/>
  <c r="P887" i="2"/>
  <c r="O887" i="2"/>
  <c r="G887" i="2"/>
  <c r="H887" i="2" s="1"/>
  <c r="S886" i="2"/>
  <c r="R886" i="2"/>
  <c r="Q886" i="2"/>
  <c r="P886" i="2"/>
  <c r="O886" i="2"/>
  <c r="G886" i="2"/>
  <c r="H886" i="2" s="1"/>
  <c r="S885" i="2"/>
  <c r="R885" i="2"/>
  <c r="Q885" i="2"/>
  <c r="P885" i="2"/>
  <c r="O885" i="2"/>
  <c r="G885" i="2"/>
  <c r="H885" i="2" s="1"/>
  <c r="S883" i="2"/>
  <c r="R883" i="2"/>
  <c r="Q883" i="2"/>
  <c r="P883" i="2"/>
  <c r="O883" i="2"/>
  <c r="G883" i="2"/>
  <c r="H883" i="2" s="1"/>
  <c r="S882" i="2"/>
  <c r="R882" i="2"/>
  <c r="Q882" i="2"/>
  <c r="P882" i="2"/>
  <c r="O882" i="2"/>
  <c r="G882" i="2"/>
  <c r="H882" i="2" s="1"/>
  <c r="S881" i="2"/>
  <c r="R881" i="2"/>
  <c r="Q881" i="2"/>
  <c r="P881" i="2"/>
  <c r="O881" i="2"/>
  <c r="G881" i="2"/>
  <c r="H881" i="2" s="1"/>
  <c r="S880" i="2"/>
  <c r="R880" i="2"/>
  <c r="Q880" i="2"/>
  <c r="P880" i="2"/>
  <c r="O880" i="2"/>
  <c r="G880" i="2"/>
  <c r="H880" i="2" s="1"/>
  <c r="S879" i="2"/>
  <c r="R879" i="2"/>
  <c r="Q879" i="2"/>
  <c r="P879" i="2"/>
  <c r="O879" i="2"/>
  <c r="G879" i="2"/>
  <c r="H879" i="2" s="1"/>
  <c r="S878" i="2"/>
  <c r="R878" i="2"/>
  <c r="Q878" i="2"/>
  <c r="P878" i="2"/>
  <c r="O878" i="2"/>
  <c r="G878" i="2"/>
  <c r="H878" i="2" s="1"/>
  <c r="S877" i="2"/>
  <c r="R877" i="2"/>
  <c r="Q877" i="2"/>
  <c r="P877" i="2"/>
  <c r="O877" i="2"/>
  <c r="G877" i="2"/>
  <c r="H877" i="2" s="1"/>
  <c r="S876" i="2"/>
  <c r="R876" i="2"/>
  <c r="Q876" i="2"/>
  <c r="P876" i="2"/>
  <c r="O876" i="2"/>
  <c r="G876" i="2"/>
  <c r="H876" i="2" s="1"/>
  <c r="S875" i="2"/>
  <c r="R875" i="2"/>
  <c r="Q875" i="2"/>
  <c r="P875" i="2"/>
  <c r="O875" i="2"/>
  <c r="G875" i="2"/>
  <c r="H875" i="2" s="1"/>
  <c r="S874" i="2"/>
  <c r="R874" i="2"/>
  <c r="Q874" i="2"/>
  <c r="P874" i="2"/>
  <c r="O874" i="2"/>
  <c r="G874" i="2"/>
  <c r="H874" i="2" s="1"/>
  <c r="G873" i="2"/>
  <c r="S872" i="2"/>
  <c r="R872" i="2"/>
  <c r="Q872" i="2"/>
  <c r="P872" i="2"/>
  <c r="O872" i="2"/>
  <c r="G872" i="2"/>
  <c r="H872" i="2" s="1"/>
  <c r="S871" i="2"/>
  <c r="R871" i="2"/>
  <c r="Q871" i="2"/>
  <c r="P871" i="2"/>
  <c r="O871" i="2"/>
  <c r="G871" i="2"/>
  <c r="H871" i="2" s="1"/>
  <c r="S870" i="2"/>
  <c r="R870" i="2"/>
  <c r="Q870" i="2"/>
  <c r="P870" i="2"/>
  <c r="O870" i="2"/>
  <c r="G870" i="2"/>
  <c r="H870" i="2" s="1"/>
  <c r="S869" i="2"/>
  <c r="R869" i="2"/>
  <c r="Q869" i="2"/>
  <c r="P869" i="2"/>
  <c r="O869" i="2"/>
  <c r="G869" i="2"/>
  <c r="H869" i="2" s="1"/>
  <c r="S868" i="2"/>
  <c r="R868" i="2"/>
  <c r="Q868" i="2"/>
  <c r="P868" i="2"/>
  <c r="O868" i="2"/>
  <c r="G868" i="2"/>
  <c r="H868" i="2" s="1"/>
  <c r="S867" i="2"/>
  <c r="R867" i="2"/>
  <c r="Q867" i="2"/>
  <c r="P867" i="2"/>
  <c r="O867" i="2"/>
  <c r="G867" i="2"/>
  <c r="H867" i="2" s="1"/>
  <c r="S866" i="2"/>
  <c r="R866" i="2"/>
  <c r="Q866" i="2"/>
  <c r="P866" i="2"/>
  <c r="O866" i="2"/>
  <c r="G866" i="2"/>
  <c r="H866" i="2" s="1"/>
  <c r="S865" i="2"/>
  <c r="R865" i="2"/>
  <c r="Q865" i="2"/>
  <c r="P865" i="2"/>
  <c r="O865" i="2"/>
  <c r="G865" i="2"/>
  <c r="H865" i="2" s="1"/>
  <c r="S864" i="2"/>
  <c r="R864" i="2"/>
  <c r="Q864" i="2"/>
  <c r="P864" i="2"/>
  <c r="O864" i="2"/>
  <c r="G864" i="2"/>
  <c r="H864" i="2" s="1"/>
  <c r="S863" i="2"/>
  <c r="R863" i="2"/>
  <c r="Q863" i="2"/>
  <c r="P863" i="2"/>
  <c r="O863" i="2"/>
  <c r="G863" i="2"/>
  <c r="H863" i="2" s="1"/>
  <c r="S862" i="2"/>
  <c r="R862" i="2"/>
  <c r="Q862" i="2"/>
  <c r="P862" i="2"/>
  <c r="O862" i="2"/>
  <c r="G862" i="2"/>
  <c r="H862" i="2" s="1"/>
  <c r="S861" i="2"/>
  <c r="R861" i="2"/>
  <c r="Q861" i="2"/>
  <c r="P861" i="2"/>
  <c r="O861" i="2"/>
  <c r="G861" i="2"/>
  <c r="H861" i="2" s="1"/>
  <c r="S860" i="2"/>
  <c r="R860" i="2"/>
  <c r="Q860" i="2"/>
  <c r="P860" i="2"/>
  <c r="O860" i="2"/>
  <c r="G860" i="2"/>
  <c r="H860" i="2" s="1"/>
  <c r="S859" i="2"/>
  <c r="R859" i="2"/>
  <c r="Q859" i="2"/>
  <c r="P859" i="2"/>
  <c r="O859" i="2"/>
  <c r="G859" i="2"/>
  <c r="H859" i="2" s="1"/>
  <c r="S858" i="2"/>
  <c r="R858" i="2"/>
  <c r="Q858" i="2"/>
  <c r="P858" i="2"/>
  <c r="O858" i="2"/>
  <c r="G858" i="2"/>
  <c r="H858" i="2" s="1"/>
  <c r="S857" i="2"/>
  <c r="R857" i="2"/>
  <c r="Q857" i="2"/>
  <c r="P857" i="2"/>
  <c r="O857" i="2"/>
  <c r="G857" i="2"/>
  <c r="H857" i="2" s="1"/>
  <c r="S856" i="2"/>
  <c r="R856" i="2"/>
  <c r="Q856" i="2"/>
  <c r="P856" i="2"/>
  <c r="O856" i="2"/>
  <c r="G856" i="2"/>
  <c r="H856" i="2" s="1"/>
  <c r="S855" i="2"/>
  <c r="R855" i="2"/>
  <c r="Q855" i="2"/>
  <c r="P855" i="2"/>
  <c r="O855" i="2"/>
  <c r="G855" i="2"/>
  <c r="H855" i="2" s="1"/>
  <c r="S854" i="2"/>
  <c r="R854" i="2"/>
  <c r="Q854" i="2"/>
  <c r="P854" i="2"/>
  <c r="O854" i="2"/>
  <c r="G854" i="2"/>
  <c r="H854" i="2" s="1"/>
  <c r="S853" i="2"/>
  <c r="R853" i="2"/>
  <c r="Q853" i="2"/>
  <c r="P853" i="2"/>
  <c r="O853" i="2"/>
  <c r="G853" i="2"/>
  <c r="H853" i="2" s="1"/>
  <c r="S852" i="2"/>
  <c r="R852" i="2"/>
  <c r="Q852" i="2"/>
  <c r="P852" i="2"/>
  <c r="O852" i="2"/>
  <c r="G852" i="2"/>
  <c r="H852" i="2" s="1"/>
  <c r="S851" i="2"/>
  <c r="R851" i="2"/>
  <c r="Q851" i="2"/>
  <c r="P851" i="2"/>
  <c r="O851" i="2"/>
  <c r="G851" i="2"/>
  <c r="H851" i="2" s="1"/>
  <c r="S850" i="2"/>
  <c r="R850" i="2"/>
  <c r="Q850" i="2"/>
  <c r="P850" i="2"/>
  <c r="O850" i="2"/>
  <c r="G850" i="2"/>
  <c r="H850" i="2" s="1"/>
  <c r="S849" i="2"/>
  <c r="R849" i="2"/>
  <c r="Q849" i="2"/>
  <c r="P849" i="2"/>
  <c r="O849" i="2"/>
  <c r="G849" i="2"/>
  <c r="H849" i="2" s="1"/>
  <c r="G848" i="2"/>
  <c r="S847" i="2"/>
  <c r="R847" i="2"/>
  <c r="Q847" i="2"/>
  <c r="P847" i="2"/>
  <c r="O847" i="2"/>
  <c r="G847" i="2"/>
  <c r="H847" i="2" s="1"/>
  <c r="S846" i="2"/>
  <c r="R846" i="2"/>
  <c r="Q846" i="2"/>
  <c r="P846" i="2"/>
  <c r="O846" i="2"/>
  <c r="G846" i="2"/>
  <c r="H846" i="2" s="1"/>
  <c r="S845" i="2"/>
  <c r="R845" i="2"/>
  <c r="Q845" i="2"/>
  <c r="P845" i="2"/>
  <c r="O845" i="2"/>
  <c r="G845" i="2"/>
  <c r="H845" i="2" s="1"/>
  <c r="S844" i="2"/>
  <c r="R844" i="2"/>
  <c r="Q844" i="2"/>
  <c r="P844" i="2"/>
  <c r="O844" i="2"/>
  <c r="G844" i="2"/>
  <c r="H844" i="2" s="1"/>
  <c r="S843" i="2"/>
  <c r="R843" i="2"/>
  <c r="Q843" i="2"/>
  <c r="P843" i="2"/>
  <c r="O843" i="2"/>
  <c r="G843" i="2"/>
  <c r="H843" i="2" s="1"/>
  <c r="S842" i="2"/>
  <c r="R842" i="2"/>
  <c r="Q842" i="2"/>
  <c r="P842" i="2"/>
  <c r="O842" i="2"/>
  <c r="G842" i="2"/>
  <c r="H842" i="2" s="1"/>
  <c r="S841" i="2"/>
  <c r="R841" i="2"/>
  <c r="Q841" i="2"/>
  <c r="P841" i="2"/>
  <c r="O841" i="2"/>
  <c r="G841" i="2"/>
  <c r="H841" i="2" s="1"/>
  <c r="G839" i="2"/>
  <c r="S838" i="2"/>
  <c r="R838" i="2"/>
  <c r="Q838" i="2"/>
  <c r="P838" i="2"/>
  <c r="O838" i="2"/>
  <c r="G838" i="2"/>
  <c r="H838" i="2" s="1"/>
  <c r="S837" i="2"/>
  <c r="R837" i="2"/>
  <c r="Q837" i="2"/>
  <c r="P837" i="2"/>
  <c r="O837" i="2"/>
  <c r="G837" i="2"/>
  <c r="H837" i="2" s="1"/>
  <c r="S836" i="2"/>
  <c r="R836" i="2"/>
  <c r="Q836" i="2"/>
  <c r="P836" i="2"/>
  <c r="O836" i="2"/>
  <c r="G836" i="2"/>
  <c r="H836" i="2" s="1"/>
  <c r="S835" i="2"/>
  <c r="R835" i="2"/>
  <c r="Q835" i="2"/>
  <c r="P835" i="2"/>
  <c r="O835" i="2"/>
  <c r="G835" i="2"/>
  <c r="H835" i="2" s="1"/>
  <c r="S834" i="2"/>
  <c r="R834" i="2"/>
  <c r="Q834" i="2"/>
  <c r="P834" i="2"/>
  <c r="O834" i="2"/>
  <c r="G834" i="2"/>
  <c r="H834" i="2" s="1"/>
  <c r="S833" i="2"/>
  <c r="R833" i="2"/>
  <c r="Q833" i="2"/>
  <c r="P833" i="2"/>
  <c r="O833" i="2"/>
  <c r="G833" i="2"/>
  <c r="H833" i="2" s="1"/>
  <c r="S832" i="2"/>
  <c r="R832" i="2"/>
  <c r="Q832" i="2"/>
  <c r="P832" i="2"/>
  <c r="O832" i="2"/>
  <c r="G832" i="2"/>
  <c r="H832" i="2" s="1"/>
  <c r="S831" i="2"/>
  <c r="R831" i="2"/>
  <c r="Q831" i="2"/>
  <c r="P831" i="2"/>
  <c r="O831" i="2"/>
  <c r="G831" i="2"/>
  <c r="H831" i="2" s="1"/>
  <c r="S830" i="2"/>
  <c r="R830" i="2"/>
  <c r="Q830" i="2"/>
  <c r="P830" i="2"/>
  <c r="O830" i="2"/>
  <c r="G830" i="2"/>
  <c r="H830" i="2" s="1"/>
  <c r="S829" i="2"/>
  <c r="R829" i="2"/>
  <c r="Q829" i="2"/>
  <c r="P829" i="2"/>
  <c r="O829" i="2"/>
  <c r="G829" i="2"/>
  <c r="H829" i="2" s="1"/>
  <c r="S828" i="2"/>
  <c r="R828" i="2"/>
  <c r="Q828" i="2"/>
  <c r="P828" i="2"/>
  <c r="O828" i="2"/>
  <c r="G828" i="2"/>
  <c r="H828" i="2" s="1"/>
  <c r="S827" i="2"/>
  <c r="R827" i="2"/>
  <c r="Q827" i="2"/>
  <c r="P827" i="2"/>
  <c r="O827" i="2"/>
  <c r="G827" i="2"/>
  <c r="H827" i="2" s="1"/>
  <c r="S826" i="2"/>
  <c r="R826" i="2"/>
  <c r="Q826" i="2"/>
  <c r="P826" i="2"/>
  <c r="O826" i="2"/>
  <c r="G826" i="2"/>
  <c r="H826" i="2" s="1"/>
  <c r="S825" i="2"/>
  <c r="R825" i="2"/>
  <c r="Q825" i="2"/>
  <c r="P825" i="2"/>
  <c r="O825" i="2"/>
  <c r="G825" i="2"/>
  <c r="H825" i="2" s="1"/>
  <c r="S824" i="2"/>
  <c r="R824" i="2"/>
  <c r="Q824" i="2"/>
  <c r="P824" i="2"/>
  <c r="O824" i="2"/>
  <c r="G824" i="2"/>
  <c r="H824" i="2" s="1"/>
  <c r="S823" i="2"/>
  <c r="R823" i="2"/>
  <c r="Q823" i="2"/>
  <c r="P823" i="2"/>
  <c r="O823" i="2"/>
  <c r="G823" i="2"/>
  <c r="H823" i="2" s="1"/>
  <c r="S822" i="2"/>
  <c r="R822" i="2"/>
  <c r="Q822" i="2"/>
  <c r="P822" i="2"/>
  <c r="O822" i="2"/>
  <c r="G822" i="2"/>
  <c r="H822" i="2" s="1"/>
  <c r="S821" i="2"/>
  <c r="R821" i="2"/>
  <c r="Q821" i="2"/>
  <c r="P821" i="2"/>
  <c r="O821" i="2"/>
  <c r="G821" i="2"/>
  <c r="H821" i="2" s="1"/>
  <c r="S820" i="2"/>
  <c r="R820" i="2"/>
  <c r="Q820" i="2"/>
  <c r="P820" i="2"/>
  <c r="O820" i="2"/>
  <c r="G820" i="2"/>
  <c r="H820" i="2" s="1"/>
  <c r="S819" i="2"/>
  <c r="R819" i="2"/>
  <c r="Q819" i="2"/>
  <c r="P819" i="2"/>
  <c r="O819" i="2"/>
  <c r="G819" i="2"/>
  <c r="H819" i="2" s="1"/>
  <c r="S818" i="2"/>
  <c r="R818" i="2"/>
  <c r="Q818" i="2"/>
  <c r="P818" i="2"/>
  <c r="O818" i="2"/>
  <c r="G818" i="2"/>
  <c r="H818" i="2" s="1"/>
  <c r="S817" i="2"/>
  <c r="R817" i="2"/>
  <c r="Q817" i="2"/>
  <c r="P817" i="2"/>
  <c r="O817" i="2"/>
  <c r="G817" i="2"/>
  <c r="H817" i="2" s="1"/>
  <c r="S816" i="2"/>
  <c r="R816" i="2"/>
  <c r="Q816" i="2"/>
  <c r="P816" i="2"/>
  <c r="O816" i="2"/>
  <c r="G816" i="2"/>
  <c r="H816" i="2" s="1"/>
  <c r="S815" i="2"/>
  <c r="R815" i="2"/>
  <c r="Q815" i="2"/>
  <c r="P815" i="2"/>
  <c r="O815" i="2"/>
  <c r="G815" i="2"/>
  <c r="H815" i="2" s="1"/>
  <c r="S814" i="2"/>
  <c r="R814" i="2"/>
  <c r="Q814" i="2"/>
  <c r="P814" i="2"/>
  <c r="O814" i="2"/>
  <c r="G814" i="2"/>
  <c r="H814" i="2" s="1"/>
  <c r="S813" i="2"/>
  <c r="R813" i="2"/>
  <c r="Q813" i="2"/>
  <c r="P813" i="2"/>
  <c r="O813" i="2"/>
  <c r="G813" i="2"/>
  <c r="H813" i="2" s="1"/>
  <c r="S812" i="2"/>
  <c r="R812" i="2"/>
  <c r="Q812" i="2"/>
  <c r="P812" i="2"/>
  <c r="O812" i="2"/>
  <c r="G812" i="2"/>
  <c r="H812" i="2" s="1"/>
  <c r="S811" i="2"/>
  <c r="R811" i="2"/>
  <c r="Q811" i="2"/>
  <c r="P811" i="2"/>
  <c r="O811" i="2"/>
  <c r="G811" i="2"/>
  <c r="H811" i="2" s="1"/>
  <c r="S810" i="2"/>
  <c r="R810" i="2"/>
  <c r="Q810" i="2"/>
  <c r="P810" i="2"/>
  <c r="O810" i="2"/>
  <c r="G810" i="2"/>
  <c r="H810" i="2" s="1"/>
  <c r="S809" i="2"/>
  <c r="R809" i="2"/>
  <c r="Q809" i="2"/>
  <c r="P809" i="2"/>
  <c r="O809" i="2"/>
  <c r="G809" i="2"/>
  <c r="H809" i="2" s="1"/>
  <c r="S808" i="2"/>
  <c r="R808" i="2"/>
  <c r="Q808" i="2"/>
  <c r="P808" i="2"/>
  <c r="O808" i="2"/>
  <c r="G808" i="2"/>
  <c r="H808" i="2" s="1"/>
  <c r="S807" i="2"/>
  <c r="R807" i="2"/>
  <c r="Q807" i="2"/>
  <c r="P807" i="2"/>
  <c r="O807" i="2"/>
  <c r="G807" i="2"/>
  <c r="H807" i="2" s="1"/>
  <c r="S806" i="2"/>
  <c r="R806" i="2"/>
  <c r="Q806" i="2"/>
  <c r="P806" i="2"/>
  <c r="O806" i="2"/>
  <c r="G806" i="2"/>
  <c r="H806" i="2" s="1"/>
  <c r="S805" i="2"/>
  <c r="R805" i="2"/>
  <c r="Q805" i="2"/>
  <c r="P805" i="2"/>
  <c r="O805" i="2"/>
  <c r="G805" i="2"/>
  <c r="H805" i="2" s="1"/>
  <c r="S804" i="2"/>
  <c r="R804" i="2"/>
  <c r="Q804" i="2"/>
  <c r="P804" i="2"/>
  <c r="O804" i="2"/>
  <c r="G804" i="2"/>
  <c r="H804" i="2" s="1"/>
  <c r="S803" i="2"/>
  <c r="R803" i="2"/>
  <c r="Q803" i="2"/>
  <c r="P803" i="2"/>
  <c r="O803" i="2"/>
  <c r="G803" i="2"/>
  <c r="H803" i="2" s="1"/>
  <c r="S802" i="2"/>
  <c r="R802" i="2"/>
  <c r="Q802" i="2"/>
  <c r="P802" i="2"/>
  <c r="O802" i="2"/>
  <c r="G802" i="2"/>
  <c r="H802" i="2" s="1"/>
  <c r="S801" i="2"/>
  <c r="R801" i="2"/>
  <c r="Q801" i="2"/>
  <c r="P801" i="2"/>
  <c r="O801" i="2"/>
  <c r="G801" i="2"/>
  <c r="H801" i="2" s="1"/>
  <c r="S799" i="2"/>
  <c r="R799" i="2"/>
  <c r="Q799" i="2"/>
  <c r="P799" i="2"/>
  <c r="O799" i="2"/>
  <c r="G799" i="2"/>
  <c r="H799" i="2" s="1"/>
  <c r="S798" i="2"/>
  <c r="R798" i="2"/>
  <c r="Q798" i="2"/>
  <c r="P798" i="2"/>
  <c r="O798" i="2"/>
  <c r="G798" i="2"/>
  <c r="H798" i="2" s="1"/>
  <c r="S797" i="2"/>
  <c r="R797" i="2"/>
  <c r="Q797" i="2"/>
  <c r="P797" i="2"/>
  <c r="O797" i="2"/>
  <c r="G797" i="2"/>
  <c r="H797" i="2" s="1"/>
  <c r="S796" i="2"/>
  <c r="R796" i="2"/>
  <c r="Q796" i="2"/>
  <c r="P796" i="2"/>
  <c r="O796" i="2"/>
  <c r="G796" i="2"/>
  <c r="H796" i="2" s="1"/>
  <c r="S795" i="2"/>
  <c r="R795" i="2"/>
  <c r="Q795" i="2"/>
  <c r="P795" i="2"/>
  <c r="O795" i="2"/>
  <c r="G795" i="2"/>
  <c r="H795" i="2" s="1"/>
  <c r="S794" i="2"/>
  <c r="R794" i="2"/>
  <c r="Q794" i="2"/>
  <c r="P794" i="2"/>
  <c r="O794" i="2"/>
  <c r="G794" i="2"/>
  <c r="H794" i="2" s="1"/>
  <c r="S793" i="2"/>
  <c r="R793" i="2"/>
  <c r="Q793" i="2"/>
  <c r="P793" i="2"/>
  <c r="O793" i="2"/>
  <c r="G793" i="2"/>
  <c r="H793" i="2" s="1"/>
  <c r="S792" i="2"/>
  <c r="R792" i="2"/>
  <c r="Q792" i="2"/>
  <c r="P792" i="2"/>
  <c r="O792" i="2"/>
  <c r="G792" i="2"/>
  <c r="H792" i="2" s="1"/>
  <c r="S791" i="2"/>
  <c r="R791" i="2"/>
  <c r="Q791" i="2"/>
  <c r="P791" i="2"/>
  <c r="O791" i="2"/>
  <c r="G791" i="2"/>
  <c r="H791" i="2" s="1"/>
  <c r="S790" i="2"/>
  <c r="R790" i="2"/>
  <c r="Q790" i="2"/>
  <c r="P790" i="2"/>
  <c r="O790" i="2"/>
  <c r="G790" i="2"/>
  <c r="H790" i="2" s="1"/>
  <c r="S789" i="2"/>
  <c r="R789" i="2"/>
  <c r="Q789" i="2"/>
  <c r="P789" i="2"/>
  <c r="O789" i="2"/>
  <c r="G789" i="2"/>
  <c r="H789" i="2" s="1"/>
  <c r="S788" i="2"/>
  <c r="R788" i="2"/>
  <c r="Q788" i="2"/>
  <c r="P788" i="2"/>
  <c r="O788" i="2"/>
  <c r="G788" i="2"/>
  <c r="H788" i="2" s="1"/>
  <c r="S787" i="2"/>
  <c r="R787" i="2"/>
  <c r="Q787" i="2"/>
  <c r="P787" i="2"/>
  <c r="O787" i="2"/>
  <c r="G787" i="2"/>
  <c r="H787" i="2" s="1"/>
  <c r="S786" i="2"/>
  <c r="R786" i="2"/>
  <c r="Q786" i="2"/>
  <c r="P786" i="2"/>
  <c r="O786" i="2"/>
  <c r="G786" i="2"/>
  <c r="H786" i="2" s="1"/>
  <c r="S785" i="2"/>
  <c r="R785" i="2"/>
  <c r="Q785" i="2"/>
  <c r="P785" i="2"/>
  <c r="O785" i="2"/>
  <c r="G785" i="2"/>
  <c r="H785" i="2" s="1"/>
  <c r="S784" i="2"/>
  <c r="R784" i="2"/>
  <c r="Q784" i="2"/>
  <c r="P784" i="2"/>
  <c r="O784" i="2"/>
  <c r="G784" i="2"/>
  <c r="H784" i="2" s="1"/>
  <c r="S783" i="2"/>
  <c r="R783" i="2"/>
  <c r="Q783" i="2"/>
  <c r="P783" i="2"/>
  <c r="O783" i="2"/>
  <c r="G783" i="2"/>
  <c r="H783" i="2" s="1"/>
  <c r="S782" i="2"/>
  <c r="R782" i="2"/>
  <c r="Q782" i="2"/>
  <c r="P782" i="2"/>
  <c r="O782" i="2"/>
  <c r="G782" i="2"/>
  <c r="H782" i="2" s="1"/>
  <c r="S781" i="2"/>
  <c r="R781" i="2"/>
  <c r="Q781" i="2"/>
  <c r="P781" i="2"/>
  <c r="O781" i="2"/>
  <c r="G781" i="2"/>
  <c r="H781" i="2" s="1"/>
  <c r="S780" i="2"/>
  <c r="R780" i="2"/>
  <c r="Q780" i="2"/>
  <c r="P780" i="2"/>
  <c r="O780" i="2"/>
  <c r="G780" i="2"/>
  <c r="H780" i="2" s="1"/>
  <c r="S779" i="2"/>
  <c r="R779" i="2"/>
  <c r="Q779" i="2"/>
  <c r="P779" i="2"/>
  <c r="O779" i="2"/>
  <c r="G779" i="2"/>
  <c r="H779" i="2" s="1"/>
  <c r="S778" i="2"/>
  <c r="R778" i="2"/>
  <c r="Q778" i="2"/>
  <c r="P778" i="2"/>
  <c r="O778" i="2"/>
  <c r="G778" i="2"/>
  <c r="H778" i="2" s="1"/>
  <c r="S777" i="2"/>
  <c r="R777" i="2"/>
  <c r="Q777" i="2"/>
  <c r="P777" i="2"/>
  <c r="O777" i="2"/>
  <c r="G777" i="2"/>
  <c r="H777" i="2" s="1"/>
  <c r="S776" i="2"/>
  <c r="R776" i="2"/>
  <c r="Q776" i="2"/>
  <c r="P776" i="2"/>
  <c r="O776" i="2"/>
  <c r="G776" i="2"/>
  <c r="H776" i="2" s="1"/>
  <c r="S775" i="2"/>
  <c r="R775" i="2"/>
  <c r="Q775" i="2"/>
  <c r="P775" i="2"/>
  <c r="O775" i="2"/>
  <c r="G775" i="2"/>
  <c r="H775" i="2" s="1"/>
  <c r="S774" i="2"/>
  <c r="R774" i="2"/>
  <c r="Q774" i="2"/>
  <c r="P774" i="2"/>
  <c r="O774" i="2"/>
  <c r="G774" i="2"/>
  <c r="H774" i="2" s="1"/>
  <c r="S773" i="2"/>
  <c r="R773" i="2"/>
  <c r="Q773" i="2"/>
  <c r="P773" i="2"/>
  <c r="O773" i="2"/>
  <c r="G773" i="2"/>
  <c r="H773" i="2" s="1"/>
  <c r="S772" i="2"/>
  <c r="R772" i="2"/>
  <c r="Q772" i="2"/>
  <c r="P772" i="2"/>
  <c r="O772" i="2"/>
  <c r="G772" i="2"/>
  <c r="H772" i="2" s="1"/>
  <c r="S771" i="2"/>
  <c r="R771" i="2"/>
  <c r="Q771" i="2"/>
  <c r="P771" i="2"/>
  <c r="O771" i="2"/>
  <c r="G771" i="2"/>
  <c r="H771" i="2" s="1"/>
  <c r="S770" i="2"/>
  <c r="R770" i="2"/>
  <c r="Q770" i="2"/>
  <c r="P770" i="2"/>
  <c r="O770" i="2"/>
  <c r="G770" i="2"/>
  <c r="H770" i="2" s="1"/>
  <c r="S769" i="2"/>
  <c r="R769" i="2"/>
  <c r="Q769" i="2"/>
  <c r="P769" i="2"/>
  <c r="O769" i="2"/>
  <c r="G769" i="2"/>
  <c r="H769" i="2" s="1"/>
  <c r="S768" i="2"/>
  <c r="R768" i="2"/>
  <c r="Q768" i="2"/>
  <c r="P768" i="2"/>
  <c r="O768" i="2"/>
  <c r="G768" i="2"/>
  <c r="H768" i="2" s="1"/>
  <c r="S767" i="2"/>
  <c r="R767" i="2"/>
  <c r="Q767" i="2"/>
  <c r="P767" i="2"/>
  <c r="O767" i="2"/>
  <c r="G767" i="2"/>
  <c r="H767" i="2" s="1"/>
  <c r="S766" i="2"/>
  <c r="R766" i="2"/>
  <c r="Q766" i="2"/>
  <c r="P766" i="2"/>
  <c r="O766" i="2"/>
  <c r="G766" i="2"/>
  <c r="H766" i="2" s="1"/>
  <c r="S765" i="2"/>
  <c r="R765" i="2"/>
  <c r="Q765" i="2"/>
  <c r="P765" i="2"/>
  <c r="O765" i="2"/>
  <c r="G765" i="2"/>
  <c r="H765" i="2" s="1"/>
  <c r="S764" i="2"/>
  <c r="R764" i="2"/>
  <c r="Q764" i="2"/>
  <c r="P764" i="2"/>
  <c r="O764" i="2"/>
  <c r="G764" i="2"/>
  <c r="H764" i="2" s="1"/>
  <c r="S763" i="2"/>
  <c r="R763" i="2"/>
  <c r="Q763" i="2"/>
  <c r="P763" i="2"/>
  <c r="O763" i="2"/>
  <c r="G763" i="2"/>
  <c r="H763" i="2" s="1"/>
  <c r="S762" i="2"/>
  <c r="R762" i="2"/>
  <c r="Q762" i="2"/>
  <c r="P762" i="2"/>
  <c r="O762" i="2"/>
  <c r="G762" i="2"/>
  <c r="H762" i="2" s="1"/>
  <c r="S761" i="2"/>
  <c r="R761" i="2"/>
  <c r="Q761" i="2"/>
  <c r="P761" i="2"/>
  <c r="O761" i="2"/>
  <c r="G761" i="2"/>
  <c r="H761" i="2" s="1"/>
  <c r="S760" i="2"/>
  <c r="R760" i="2"/>
  <c r="Q760" i="2"/>
  <c r="P760" i="2"/>
  <c r="O760" i="2"/>
  <c r="G760" i="2"/>
  <c r="H760" i="2" s="1"/>
  <c r="S759" i="2"/>
  <c r="R759" i="2"/>
  <c r="Q759" i="2"/>
  <c r="P759" i="2"/>
  <c r="O759" i="2"/>
  <c r="G759" i="2"/>
  <c r="H759" i="2" s="1"/>
  <c r="S758" i="2"/>
  <c r="R758" i="2"/>
  <c r="Q758" i="2"/>
  <c r="P758" i="2"/>
  <c r="O758" i="2"/>
  <c r="G758" i="2"/>
  <c r="H758" i="2" s="1"/>
  <c r="S757" i="2"/>
  <c r="R757" i="2"/>
  <c r="Q757" i="2"/>
  <c r="P757" i="2"/>
  <c r="O757" i="2"/>
  <c r="G757" i="2"/>
  <c r="H757" i="2" s="1"/>
  <c r="S756" i="2"/>
  <c r="R756" i="2"/>
  <c r="Q756" i="2"/>
  <c r="P756" i="2"/>
  <c r="O756" i="2"/>
  <c r="G756" i="2"/>
  <c r="H756" i="2" s="1"/>
  <c r="S755" i="2"/>
  <c r="R755" i="2"/>
  <c r="Q755" i="2"/>
  <c r="P755" i="2"/>
  <c r="O755" i="2"/>
  <c r="G755" i="2"/>
  <c r="H755" i="2" s="1"/>
  <c r="S753" i="2"/>
  <c r="R753" i="2"/>
  <c r="Q753" i="2"/>
  <c r="P753" i="2"/>
  <c r="O753" i="2"/>
  <c r="G753" i="2"/>
  <c r="H753" i="2" s="1"/>
  <c r="S752" i="2"/>
  <c r="R752" i="2"/>
  <c r="Q752" i="2"/>
  <c r="P752" i="2"/>
  <c r="O752" i="2"/>
  <c r="G752" i="2"/>
  <c r="H752" i="2" s="1"/>
  <c r="S751" i="2"/>
  <c r="R751" i="2"/>
  <c r="Q751" i="2"/>
  <c r="P751" i="2"/>
  <c r="O751" i="2"/>
  <c r="G751" i="2"/>
  <c r="H751" i="2" s="1"/>
  <c r="S750" i="2"/>
  <c r="R750" i="2"/>
  <c r="Q750" i="2"/>
  <c r="P750" i="2"/>
  <c r="O750" i="2"/>
  <c r="G750" i="2"/>
  <c r="H750" i="2" s="1"/>
  <c r="S749" i="2"/>
  <c r="R749" i="2"/>
  <c r="Q749" i="2"/>
  <c r="P749" i="2"/>
  <c r="O749" i="2"/>
  <c r="G749" i="2"/>
  <c r="H749" i="2" s="1"/>
  <c r="S748" i="2"/>
  <c r="R748" i="2"/>
  <c r="Q748" i="2"/>
  <c r="P748" i="2"/>
  <c r="O748" i="2"/>
  <c r="G748" i="2"/>
  <c r="H748" i="2" s="1"/>
  <c r="S747" i="2"/>
  <c r="R747" i="2"/>
  <c r="Q747" i="2"/>
  <c r="P747" i="2"/>
  <c r="O747" i="2"/>
  <c r="G747" i="2"/>
  <c r="H747" i="2" s="1"/>
  <c r="S746" i="2"/>
  <c r="R746" i="2"/>
  <c r="Q746" i="2"/>
  <c r="P746" i="2"/>
  <c r="O746" i="2"/>
  <c r="G746" i="2"/>
  <c r="H746" i="2" s="1"/>
  <c r="S745" i="2"/>
  <c r="R745" i="2"/>
  <c r="Q745" i="2"/>
  <c r="P745" i="2"/>
  <c r="O745" i="2"/>
  <c r="G745" i="2"/>
  <c r="H745" i="2" s="1"/>
  <c r="S744" i="2"/>
  <c r="R744" i="2"/>
  <c r="Q744" i="2"/>
  <c r="P744" i="2"/>
  <c r="O744" i="2"/>
  <c r="G744" i="2"/>
  <c r="H744" i="2" s="1"/>
  <c r="S743" i="2"/>
  <c r="R743" i="2"/>
  <c r="Q743" i="2"/>
  <c r="P743" i="2"/>
  <c r="O743" i="2"/>
  <c r="G743" i="2"/>
  <c r="H743" i="2" s="1"/>
  <c r="S742" i="2"/>
  <c r="R742" i="2"/>
  <c r="Q742" i="2"/>
  <c r="P742" i="2"/>
  <c r="O742" i="2"/>
  <c r="G742" i="2"/>
  <c r="H742" i="2" s="1"/>
  <c r="S741" i="2"/>
  <c r="R741" i="2"/>
  <c r="Q741" i="2"/>
  <c r="P741" i="2"/>
  <c r="O741" i="2"/>
  <c r="G741" i="2"/>
  <c r="H741" i="2" s="1"/>
  <c r="S740" i="2"/>
  <c r="R740" i="2"/>
  <c r="Q740" i="2"/>
  <c r="P740" i="2"/>
  <c r="O740" i="2"/>
  <c r="G740" i="2"/>
  <c r="H740" i="2" s="1"/>
  <c r="S739" i="2"/>
  <c r="R739" i="2"/>
  <c r="Q739" i="2"/>
  <c r="P739" i="2"/>
  <c r="O739" i="2"/>
  <c r="G739" i="2"/>
  <c r="H739" i="2" s="1"/>
  <c r="S738" i="2"/>
  <c r="R738" i="2"/>
  <c r="Q738" i="2"/>
  <c r="P738" i="2"/>
  <c r="O738" i="2"/>
  <c r="G738" i="2"/>
  <c r="H738" i="2" s="1"/>
  <c r="S737" i="2"/>
  <c r="R737" i="2"/>
  <c r="Q737" i="2"/>
  <c r="P737" i="2"/>
  <c r="O737" i="2"/>
  <c r="G737" i="2"/>
  <c r="H737" i="2" s="1"/>
  <c r="S736" i="2"/>
  <c r="R736" i="2"/>
  <c r="Q736" i="2"/>
  <c r="P736" i="2"/>
  <c r="O736" i="2"/>
  <c r="G736" i="2"/>
  <c r="H736" i="2" s="1"/>
  <c r="S735" i="2"/>
  <c r="R735" i="2"/>
  <c r="Q735" i="2"/>
  <c r="P735" i="2"/>
  <c r="O735" i="2"/>
  <c r="G735" i="2"/>
  <c r="H735" i="2" s="1"/>
  <c r="S734" i="2"/>
  <c r="R734" i="2"/>
  <c r="Q734" i="2"/>
  <c r="P734" i="2"/>
  <c r="O734" i="2"/>
  <c r="G734" i="2"/>
  <c r="H734" i="2" s="1"/>
  <c r="S733" i="2"/>
  <c r="R733" i="2"/>
  <c r="Q733" i="2"/>
  <c r="P733" i="2"/>
  <c r="O733" i="2"/>
  <c r="G733" i="2"/>
  <c r="H733" i="2" s="1"/>
  <c r="S732" i="2"/>
  <c r="R732" i="2"/>
  <c r="Q732" i="2"/>
  <c r="P732" i="2"/>
  <c r="O732" i="2"/>
  <c r="G732" i="2"/>
  <c r="H732" i="2" s="1"/>
  <c r="S731" i="2"/>
  <c r="R731" i="2"/>
  <c r="Q731" i="2"/>
  <c r="P731" i="2"/>
  <c r="O731" i="2"/>
  <c r="G731" i="2"/>
  <c r="H731" i="2" s="1"/>
  <c r="S730" i="2"/>
  <c r="R730" i="2"/>
  <c r="Q730" i="2"/>
  <c r="P730" i="2"/>
  <c r="O730" i="2"/>
  <c r="G730" i="2"/>
  <c r="H730" i="2" s="1"/>
  <c r="S729" i="2"/>
  <c r="R729" i="2"/>
  <c r="Q729" i="2"/>
  <c r="P729" i="2"/>
  <c r="O729" i="2"/>
  <c r="G729" i="2"/>
  <c r="H729" i="2" s="1"/>
  <c r="S728" i="2"/>
  <c r="R728" i="2"/>
  <c r="Q728" i="2"/>
  <c r="P728" i="2"/>
  <c r="O728" i="2"/>
  <c r="G728" i="2"/>
  <c r="H728" i="2" s="1"/>
  <c r="S727" i="2"/>
  <c r="R727" i="2"/>
  <c r="Q727" i="2"/>
  <c r="P727" i="2"/>
  <c r="O727" i="2"/>
  <c r="G727" i="2"/>
  <c r="H727" i="2" s="1"/>
  <c r="S726" i="2"/>
  <c r="R726" i="2"/>
  <c r="Q726" i="2"/>
  <c r="P726" i="2"/>
  <c r="O726" i="2"/>
  <c r="G726" i="2"/>
  <c r="H726" i="2" s="1"/>
  <c r="S725" i="2"/>
  <c r="R725" i="2"/>
  <c r="Q725" i="2"/>
  <c r="P725" i="2"/>
  <c r="O725" i="2"/>
  <c r="G725" i="2"/>
  <c r="H725" i="2" s="1"/>
  <c r="S724" i="2"/>
  <c r="R724" i="2"/>
  <c r="Q724" i="2"/>
  <c r="P724" i="2"/>
  <c r="O724" i="2"/>
  <c r="G724" i="2"/>
  <c r="H724" i="2" s="1"/>
  <c r="S723" i="2"/>
  <c r="R723" i="2"/>
  <c r="Q723" i="2"/>
  <c r="P723" i="2"/>
  <c r="O723" i="2"/>
  <c r="G723" i="2"/>
  <c r="H723" i="2" s="1"/>
  <c r="S722" i="2"/>
  <c r="R722" i="2"/>
  <c r="Q722" i="2"/>
  <c r="P722" i="2"/>
  <c r="O722" i="2"/>
  <c r="G722" i="2"/>
  <c r="H722" i="2" s="1"/>
  <c r="S721" i="2"/>
  <c r="R721" i="2"/>
  <c r="Q721" i="2"/>
  <c r="P721" i="2"/>
  <c r="O721" i="2"/>
  <c r="G721" i="2"/>
  <c r="H721" i="2" s="1"/>
  <c r="S720" i="2"/>
  <c r="R720" i="2"/>
  <c r="Q720" i="2"/>
  <c r="P720" i="2"/>
  <c r="O720" i="2"/>
  <c r="G720" i="2"/>
  <c r="H720" i="2" s="1"/>
  <c r="S719" i="2"/>
  <c r="R719" i="2"/>
  <c r="Q719" i="2"/>
  <c r="P719" i="2"/>
  <c r="O719" i="2"/>
  <c r="G719" i="2"/>
  <c r="H719" i="2" s="1"/>
  <c r="S718" i="2"/>
  <c r="R718" i="2"/>
  <c r="Q718" i="2"/>
  <c r="P718" i="2"/>
  <c r="O718" i="2"/>
  <c r="G718" i="2"/>
  <c r="H718" i="2" s="1"/>
  <c r="S717" i="2"/>
  <c r="R717" i="2"/>
  <c r="Q717" i="2"/>
  <c r="P717" i="2"/>
  <c r="O717" i="2"/>
  <c r="G717" i="2"/>
  <c r="H717" i="2" s="1"/>
  <c r="S716" i="2"/>
  <c r="R716" i="2"/>
  <c r="Q716" i="2"/>
  <c r="P716" i="2"/>
  <c r="O716" i="2"/>
  <c r="G716" i="2"/>
  <c r="H716" i="2" s="1"/>
  <c r="S715" i="2"/>
  <c r="R715" i="2"/>
  <c r="Q715" i="2"/>
  <c r="P715" i="2"/>
  <c r="O715" i="2"/>
  <c r="G715" i="2"/>
  <c r="H715" i="2" s="1"/>
  <c r="S714" i="2"/>
  <c r="R714" i="2"/>
  <c r="Q714" i="2"/>
  <c r="P714" i="2"/>
  <c r="O714" i="2"/>
  <c r="G714" i="2"/>
  <c r="H714" i="2" s="1"/>
  <c r="S713" i="2"/>
  <c r="R713" i="2"/>
  <c r="Q713" i="2"/>
  <c r="P713" i="2"/>
  <c r="O713" i="2"/>
  <c r="G713" i="2"/>
  <c r="H713" i="2" s="1"/>
  <c r="S712" i="2"/>
  <c r="R712" i="2"/>
  <c r="Q712" i="2"/>
  <c r="P712" i="2"/>
  <c r="O712" i="2"/>
  <c r="G712" i="2"/>
  <c r="H712" i="2" s="1"/>
  <c r="S711" i="2"/>
  <c r="R711" i="2"/>
  <c r="Q711" i="2"/>
  <c r="P711" i="2"/>
  <c r="O711" i="2"/>
  <c r="G711" i="2"/>
  <c r="H711" i="2" s="1"/>
  <c r="S710" i="2"/>
  <c r="R710" i="2"/>
  <c r="Q710" i="2"/>
  <c r="P710" i="2"/>
  <c r="O710" i="2"/>
  <c r="G710" i="2"/>
  <c r="H710" i="2" s="1"/>
  <c r="S709" i="2"/>
  <c r="R709" i="2"/>
  <c r="Q709" i="2"/>
  <c r="P709" i="2"/>
  <c r="O709" i="2"/>
  <c r="G709" i="2"/>
  <c r="H709" i="2" s="1"/>
  <c r="S708" i="2"/>
  <c r="R708" i="2"/>
  <c r="Q708" i="2"/>
  <c r="P708" i="2"/>
  <c r="O708" i="2"/>
  <c r="G708" i="2"/>
  <c r="H708" i="2" s="1"/>
  <c r="S707" i="2"/>
  <c r="R707" i="2"/>
  <c r="Q707" i="2"/>
  <c r="P707" i="2"/>
  <c r="O707" i="2"/>
  <c r="G707" i="2"/>
  <c r="H707" i="2" s="1"/>
  <c r="S706" i="2"/>
  <c r="R706" i="2"/>
  <c r="Q706" i="2"/>
  <c r="P706" i="2"/>
  <c r="O706" i="2"/>
  <c r="G706" i="2"/>
  <c r="H706" i="2" s="1"/>
  <c r="S705" i="2"/>
  <c r="R705" i="2"/>
  <c r="Q705" i="2"/>
  <c r="P705" i="2"/>
  <c r="O705" i="2"/>
  <c r="G705" i="2"/>
  <c r="H705" i="2" s="1"/>
  <c r="S704" i="2"/>
  <c r="R704" i="2"/>
  <c r="Q704" i="2"/>
  <c r="P704" i="2"/>
  <c r="O704" i="2"/>
  <c r="G704" i="2"/>
  <c r="H704" i="2" s="1"/>
  <c r="S703" i="2"/>
  <c r="R703" i="2"/>
  <c r="Q703" i="2"/>
  <c r="P703" i="2"/>
  <c r="O703" i="2"/>
  <c r="G703" i="2"/>
  <c r="H703" i="2" s="1"/>
  <c r="S702" i="2"/>
  <c r="R702" i="2"/>
  <c r="Q702" i="2"/>
  <c r="P702" i="2"/>
  <c r="O702" i="2"/>
  <c r="G702" i="2"/>
  <c r="H702" i="2" s="1"/>
  <c r="S701" i="2"/>
  <c r="R701" i="2"/>
  <c r="Q701" i="2"/>
  <c r="P701" i="2"/>
  <c r="O701" i="2"/>
  <c r="G701" i="2"/>
  <c r="H701" i="2" s="1"/>
  <c r="S700" i="2"/>
  <c r="R700" i="2"/>
  <c r="Q700" i="2"/>
  <c r="P700" i="2"/>
  <c r="O700" i="2"/>
  <c r="G700" i="2"/>
  <c r="H700" i="2" s="1"/>
  <c r="S699" i="2"/>
  <c r="R699" i="2"/>
  <c r="Q699" i="2"/>
  <c r="P699" i="2"/>
  <c r="O699" i="2"/>
  <c r="G699" i="2"/>
  <c r="H699" i="2" s="1"/>
  <c r="S698" i="2"/>
  <c r="R698" i="2"/>
  <c r="Q698" i="2"/>
  <c r="P698" i="2"/>
  <c r="O698" i="2"/>
  <c r="G698" i="2"/>
  <c r="H698" i="2" s="1"/>
  <c r="S697" i="2"/>
  <c r="R697" i="2"/>
  <c r="Q697" i="2"/>
  <c r="P697" i="2"/>
  <c r="O697" i="2"/>
  <c r="G697" i="2"/>
  <c r="H697" i="2" s="1"/>
  <c r="S696" i="2"/>
  <c r="R696" i="2"/>
  <c r="Q696" i="2"/>
  <c r="P696" i="2"/>
  <c r="O696" i="2"/>
  <c r="G696" i="2"/>
  <c r="H696" i="2" s="1"/>
  <c r="S695" i="2"/>
  <c r="R695" i="2"/>
  <c r="Q695" i="2"/>
  <c r="P695" i="2"/>
  <c r="O695" i="2"/>
  <c r="G695" i="2"/>
  <c r="H695" i="2" s="1"/>
  <c r="S694" i="2"/>
  <c r="R694" i="2"/>
  <c r="Q694" i="2"/>
  <c r="P694" i="2"/>
  <c r="O694" i="2"/>
  <c r="G694" i="2"/>
  <c r="H694" i="2" s="1"/>
  <c r="S693" i="2"/>
  <c r="R693" i="2"/>
  <c r="Q693" i="2"/>
  <c r="P693" i="2"/>
  <c r="O693" i="2"/>
  <c r="G693" i="2"/>
  <c r="H693" i="2" s="1"/>
  <c r="S692" i="2"/>
  <c r="R692" i="2"/>
  <c r="Q692" i="2"/>
  <c r="P692" i="2"/>
  <c r="O692" i="2"/>
  <c r="G692" i="2"/>
  <c r="H692" i="2" s="1"/>
  <c r="S691" i="2"/>
  <c r="R691" i="2"/>
  <c r="Q691" i="2"/>
  <c r="P691" i="2"/>
  <c r="O691" i="2"/>
  <c r="G691" i="2"/>
  <c r="H691" i="2" s="1"/>
  <c r="S690" i="2"/>
  <c r="R690" i="2"/>
  <c r="Q690" i="2"/>
  <c r="P690" i="2"/>
  <c r="O690" i="2"/>
  <c r="G690" i="2"/>
  <c r="H690" i="2" s="1"/>
  <c r="S689" i="2"/>
  <c r="R689" i="2"/>
  <c r="Q689" i="2"/>
  <c r="P689" i="2"/>
  <c r="O689" i="2"/>
  <c r="G689" i="2"/>
  <c r="H689" i="2" s="1"/>
  <c r="S688" i="2"/>
  <c r="R688" i="2"/>
  <c r="Q688" i="2"/>
  <c r="P688" i="2"/>
  <c r="O688" i="2"/>
  <c r="G688" i="2"/>
  <c r="H688" i="2" s="1"/>
  <c r="S687" i="2"/>
  <c r="R687" i="2"/>
  <c r="Q687" i="2"/>
  <c r="P687" i="2"/>
  <c r="O687" i="2"/>
  <c r="G687" i="2"/>
  <c r="H687" i="2" s="1"/>
  <c r="S685" i="2"/>
  <c r="R685" i="2"/>
  <c r="Q685" i="2"/>
  <c r="P685" i="2"/>
  <c r="O685" i="2"/>
  <c r="G685" i="2"/>
  <c r="H685" i="2" s="1"/>
  <c r="S684" i="2"/>
  <c r="R684" i="2"/>
  <c r="Q684" i="2"/>
  <c r="P684" i="2"/>
  <c r="O684" i="2"/>
  <c r="G684" i="2"/>
  <c r="H684" i="2" s="1"/>
  <c r="G683" i="2"/>
  <c r="S682" i="2"/>
  <c r="R682" i="2"/>
  <c r="Q682" i="2"/>
  <c r="P682" i="2"/>
  <c r="O682" i="2"/>
  <c r="G682" i="2"/>
  <c r="H682" i="2" s="1"/>
  <c r="S680" i="2"/>
  <c r="R680" i="2"/>
  <c r="Q680" i="2"/>
  <c r="P680" i="2"/>
  <c r="O680" i="2"/>
  <c r="G680" i="2"/>
  <c r="H680" i="2" s="1"/>
  <c r="S679" i="2"/>
  <c r="R679" i="2"/>
  <c r="Q679" i="2"/>
  <c r="P679" i="2"/>
  <c r="O679" i="2"/>
  <c r="G679" i="2"/>
  <c r="H679" i="2" s="1"/>
  <c r="S678" i="2"/>
  <c r="R678" i="2"/>
  <c r="Q678" i="2"/>
  <c r="P678" i="2"/>
  <c r="O678" i="2"/>
  <c r="G678" i="2"/>
  <c r="H678" i="2" s="1"/>
  <c r="S677" i="2"/>
  <c r="R677" i="2"/>
  <c r="Q677" i="2"/>
  <c r="P677" i="2"/>
  <c r="O677" i="2"/>
  <c r="G677" i="2"/>
  <c r="H677" i="2" s="1"/>
  <c r="S676" i="2"/>
  <c r="R676" i="2"/>
  <c r="Q676" i="2"/>
  <c r="P676" i="2"/>
  <c r="O676" i="2"/>
  <c r="G676" i="2"/>
  <c r="H676" i="2" s="1"/>
  <c r="S675" i="2"/>
  <c r="R675" i="2"/>
  <c r="Q675" i="2"/>
  <c r="P675" i="2"/>
  <c r="O675" i="2"/>
  <c r="G675" i="2"/>
  <c r="H675" i="2" s="1"/>
  <c r="S674" i="2"/>
  <c r="R674" i="2"/>
  <c r="Q674" i="2"/>
  <c r="P674" i="2"/>
  <c r="O674" i="2"/>
  <c r="G674" i="2"/>
  <c r="H674" i="2" s="1"/>
  <c r="S673" i="2"/>
  <c r="R673" i="2"/>
  <c r="Q673" i="2"/>
  <c r="P673" i="2"/>
  <c r="O673" i="2"/>
  <c r="G673" i="2"/>
  <c r="H673" i="2" s="1"/>
  <c r="S672" i="2"/>
  <c r="R672" i="2"/>
  <c r="Q672" i="2"/>
  <c r="P672" i="2"/>
  <c r="O672" i="2"/>
  <c r="G672" i="2"/>
  <c r="H672" i="2" s="1"/>
  <c r="S671" i="2"/>
  <c r="R671" i="2"/>
  <c r="Q671" i="2"/>
  <c r="P671" i="2"/>
  <c r="O671" i="2"/>
  <c r="G671" i="2"/>
  <c r="H671" i="2" s="1"/>
  <c r="S670" i="2"/>
  <c r="R670" i="2"/>
  <c r="Q670" i="2"/>
  <c r="P670" i="2"/>
  <c r="O670" i="2"/>
  <c r="G670" i="2"/>
  <c r="H670" i="2" s="1"/>
  <c r="S669" i="2"/>
  <c r="R669" i="2"/>
  <c r="Q669" i="2"/>
  <c r="P669" i="2"/>
  <c r="O669" i="2"/>
  <c r="G669" i="2"/>
  <c r="H669" i="2" s="1"/>
  <c r="S668" i="2"/>
  <c r="R668" i="2"/>
  <c r="Q668" i="2"/>
  <c r="P668" i="2"/>
  <c r="O668" i="2"/>
  <c r="G668" i="2"/>
  <c r="H668" i="2" s="1"/>
  <c r="S667" i="2"/>
  <c r="R667" i="2"/>
  <c r="Q667" i="2"/>
  <c r="P667" i="2"/>
  <c r="O667" i="2"/>
  <c r="G667" i="2"/>
  <c r="H667" i="2" s="1"/>
  <c r="S666" i="2"/>
  <c r="R666" i="2"/>
  <c r="Q666" i="2"/>
  <c r="P666" i="2"/>
  <c r="O666" i="2"/>
  <c r="G666" i="2"/>
  <c r="H666" i="2" s="1"/>
  <c r="S665" i="2"/>
  <c r="R665" i="2"/>
  <c r="Q665" i="2"/>
  <c r="P665" i="2"/>
  <c r="O665" i="2"/>
  <c r="G665" i="2"/>
  <c r="H665" i="2" s="1"/>
  <c r="S664" i="2"/>
  <c r="R664" i="2"/>
  <c r="Q664" i="2"/>
  <c r="P664" i="2"/>
  <c r="O664" i="2"/>
  <c r="G664" i="2"/>
  <c r="H664" i="2" s="1"/>
  <c r="S663" i="2"/>
  <c r="R663" i="2"/>
  <c r="Q663" i="2"/>
  <c r="P663" i="2"/>
  <c r="O663" i="2"/>
  <c r="G663" i="2"/>
  <c r="H663" i="2" s="1"/>
  <c r="S662" i="2"/>
  <c r="R662" i="2"/>
  <c r="Q662" i="2"/>
  <c r="P662" i="2"/>
  <c r="O662" i="2"/>
  <c r="G662" i="2"/>
  <c r="H662" i="2" s="1"/>
  <c r="S661" i="2"/>
  <c r="R661" i="2"/>
  <c r="Q661" i="2"/>
  <c r="P661" i="2"/>
  <c r="O661" i="2"/>
  <c r="G661" i="2"/>
  <c r="H661" i="2" s="1"/>
  <c r="S660" i="2"/>
  <c r="R660" i="2"/>
  <c r="Q660" i="2"/>
  <c r="P660" i="2"/>
  <c r="O660" i="2"/>
  <c r="G660" i="2"/>
  <c r="H660" i="2" s="1"/>
  <c r="S659" i="2"/>
  <c r="R659" i="2"/>
  <c r="Q659" i="2"/>
  <c r="P659" i="2"/>
  <c r="O659" i="2"/>
  <c r="G659" i="2"/>
  <c r="H659" i="2" s="1"/>
  <c r="S658" i="2"/>
  <c r="R658" i="2"/>
  <c r="Q658" i="2"/>
  <c r="P658" i="2"/>
  <c r="O658" i="2"/>
  <c r="G658" i="2"/>
  <c r="H658" i="2" s="1"/>
  <c r="S657" i="2"/>
  <c r="R657" i="2"/>
  <c r="Q657" i="2"/>
  <c r="P657" i="2"/>
  <c r="O657" i="2"/>
  <c r="G657" i="2"/>
  <c r="H657" i="2" s="1"/>
  <c r="S656" i="2"/>
  <c r="R656" i="2"/>
  <c r="Q656" i="2"/>
  <c r="P656" i="2"/>
  <c r="O656" i="2"/>
  <c r="G656" i="2"/>
  <c r="H656" i="2" s="1"/>
  <c r="S655" i="2"/>
  <c r="R655" i="2"/>
  <c r="Q655" i="2"/>
  <c r="P655" i="2"/>
  <c r="O655" i="2"/>
  <c r="G655" i="2"/>
  <c r="H655" i="2" s="1"/>
  <c r="S654" i="2"/>
  <c r="R654" i="2"/>
  <c r="Q654" i="2"/>
  <c r="P654" i="2"/>
  <c r="O654" i="2"/>
  <c r="G654" i="2"/>
  <c r="H654" i="2" s="1"/>
  <c r="S653" i="2"/>
  <c r="R653" i="2"/>
  <c r="Q653" i="2"/>
  <c r="P653" i="2"/>
  <c r="O653" i="2"/>
  <c r="G653" i="2"/>
  <c r="H653" i="2" s="1"/>
  <c r="S652" i="2"/>
  <c r="R652" i="2"/>
  <c r="Q652" i="2"/>
  <c r="P652" i="2"/>
  <c r="O652" i="2"/>
  <c r="G652" i="2"/>
  <c r="H652" i="2" s="1"/>
  <c r="S651" i="2"/>
  <c r="R651" i="2"/>
  <c r="Q651" i="2"/>
  <c r="P651" i="2"/>
  <c r="O651" i="2"/>
  <c r="G651" i="2"/>
  <c r="H651" i="2" s="1"/>
  <c r="S650" i="2"/>
  <c r="R650" i="2"/>
  <c r="Q650" i="2"/>
  <c r="P650" i="2"/>
  <c r="O650" i="2"/>
  <c r="G650" i="2"/>
  <c r="H650" i="2" s="1"/>
  <c r="S649" i="2"/>
  <c r="R649" i="2"/>
  <c r="Q649" i="2"/>
  <c r="P649" i="2"/>
  <c r="O649" i="2"/>
  <c r="G649" i="2"/>
  <c r="H649" i="2" s="1"/>
  <c r="S648" i="2"/>
  <c r="R648" i="2"/>
  <c r="Q648" i="2"/>
  <c r="P648" i="2"/>
  <c r="O648" i="2"/>
  <c r="G648" i="2"/>
  <c r="H648" i="2" s="1"/>
  <c r="S647" i="2"/>
  <c r="R647" i="2"/>
  <c r="Q647" i="2"/>
  <c r="P647" i="2"/>
  <c r="O647" i="2"/>
  <c r="G647" i="2"/>
  <c r="H647" i="2" s="1"/>
  <c r="G646" i="2"/>
  <c r="S645" i="2"/>
  <c r="R645" i="2"/>
  <c r="Q645" i="2"/>
  <c r="P645" i="2"/>
  <c r="O645" i="2"/>
  <c r="G645" i="2"/>
  <c r="H645" i="2" s="1"/>
  <c r="S644" i="2"/>
  <c r="R644" i="2"/>
  <c r="Q644" i="2"/>
  <c r="P644" i="2"/>
  <c r="O644" i="2"/>
  <c r="G644" i="2"/>
  <c r="H644" i="2" s="1"/>
  <c r="S643" i="2"/>
  <c r="R643" i="2"/>
  <c r="Q643" i="2"/>
  <c r="P643" i="2"/>
  <c r="O643" i="2"/>
  <c r="G643" i="2"/>
  <c r="H643" i="2" s="1"/>
  <c r="S642" i="2"/>
  <c r="R642" i="2"/>
  <c r="Q642" i="2"/>
  <c r="P642" i="2"/>
  <c r="O642" i="2"/>
  <c r="G642" i="2"/>
  <c r="H642" i="2" s="1"/>
  <c r="S641" i="2"/>
  <c r="R641" i="2"/>
  <c r="Q641" i="2"/>
  <c r="P641" i="2"/>
  <c r="O641" i="2"/>
  <c r="G641" i="2"/>
  <c r="H641" i="2" s="1"/>
  <c r="S640" i="2"/>
  <c r="R640" i="2"/>
  <c r="Q640" i="2"/>
  <c r="P640" i="2"/>
  <c r="O640" i="2"/>
  <c r="G640" i="2"/>
  <c r="H640" i="2" s="1"/>
  <c r="S639" i="2"/>
  <c r="R639" i="2"/>
  <c r="Q639" i="2"/>
  <c r="P639" i="2"/>
  <c r="O639" i="2"/>
  <c r="G639" i="2"/>
  <c r="H639" i="2" s="1"/>
  <c r="S638" i="2"/>
  <c r="R638" i="2"/>
  <c r="Q638" i="2"/>
  <c r="P638" i="2"/>
  <c r="O638" i="2"/>
  <c r="G638" i="2"/>
  <c r="H638" i="2" s="1"/>
  <c r="G637" i="2"/>
  <c r="S636" i="2"/>
  <c r="R636" i="2"/>
  <c r="Q636" i="2"/>
  <c r="P636" i="2"/>
  <c r="O636" i="2"/>
  <c r="G636" i="2"/>
  <c r="H636" i="2" s="1"/>
  <c r="S635" i="2"/>
  <c r="R635" i="2"/>
  <c r="Q635" i="2"/>
  <c r="P635" i="2"/>
  <c r="O635" i="2"/>
  <c r="G635" i="2"/>
  <c r="H635" i="2" s="1"/>
  <c r="S634" i="2"/>
  <c r="R634" i="2"/>
  <c r="Q634" i="2"/>
  <c r="P634" i="2"/>
  <c r="O634" i="2"/>
  <c r="G634" i="2"/>
  <c r="H634" i="2" s="1"/>
  <c r="S633" i="2"/>
  <c r="R633" i="2"/>
  <c r="Q633" i="2"/>
  <c r="P633" i="2"/>
  <c r="O633" i="2"/>
  <c r="G633" i="2"/>
  <c r="H633" i="2" s="1"/>
  <c r="S632" i="2"/>
  <c r="R632" i="2"/>
  <c r="Q632" i="2"/>
  <c r="P632" i="2"/>
  <c r="O632" i="2"/>
  <c r="G632" i="2"/>
  <c r="H632" i="2" s="1"/>
  <c r="S631" i="2"/>
  <c r="R631" i="2"/>
  <c r="Q631" i="2"/>
  <c r="P631" i="2"/>
  <c r="O631" i="2"/>
  <c r="G631" i="2"/>
  <c r="H631" i="2" s="1"/>
  <c r="S630" i="2"/>
  <c r="R630" i="2"/>
  <c r="Q630" i="2"/>
  <c r="P630" i="2"/>
  <c r="O630" i="2"/>
  <c r="G630" i="2"/>
  <c r="H630" i="2" s="1"/>
  <c r="S629" i="2"/>
  <c r="R629" i="2"/>
  <c r="Q629" i="2"/>
  <c r="P629" i="2"/>
  <c r="O629" i="2"/>
  <c r="G629" i="2"/>
  <c r="H629" i="2" s="1"/>
  <c r="S628" i="2"/>
  <c r="R628" i="2"/>
  <c r="Q628" i="2"/>
  <c r="P628" i="2"/>
  <c r="O628" i="2"/>
  <c r="G628" i="2"/>
  <c r="H628" i="2" s="1"/>
  <c r="S627" i="2"/>
  <c r="R627" i="2"/>
  <c r="Q627" i="2"/>
  <c r="P627" i="2"/>
  <c r="O627" i="2"/>
  <c r="G627" i="2"/>
  <c r="H627" i="2" s="1"/>
  <c r="S626" i="2"/>
  <c r="R626" i="2"/>
  <c r="Q626" i="2"/>
  <c r="P626" i="2"/>
  <c r="O626" i="2"/>
  <c r="G626" i="2"/>
  <c r="H626" i="2" s="1"/>
  <c r="S625" i="2"/>
  <c r="R625" i="2"/>
  <c r="Q625" i="2"/>
  <c r="P625" i="2"/>
  <c r="O625" i="2"/>
  <c r="G625" i="2"/>
  <c r="H625" i="2" s="1"/>
  <c r="S624" i="2"/>
  <c r="R624" i="2"/>
  <c r="Q624" i="2"/>
  <c r="P624" i="2"/>
  <c r="O624" i="2"/>
  <c r="G624" i="2"/>
  <c r="H624" i="2" s="1"/>
  <c r="S623" i="2"/>
  <c r="R623" i="2"/>
  <c r="Q623" i="2"/>
  <c r="P623" i="2"/>
  <c r="O623" i="2"/>
  <c r="G623" i="2"/>
  <c r="H623" i="2" s="1"/>
  <c r="S622" i="2"/>
  <c r="R622" i="2"/>
  <c r="Q622" i="2"/>
  <c r="P622" i="2"/>
  <c r="O622" i="2"/>
  <c r="G622" i="2"/>
  <c r="H622" i="2" s="1"/>
  <c r="S621" i="2"/>
  <c r="R621" i="2"/>
  <c r="Q621" i="2"/>
  <c r="P621" i="2"/>
  <c r="O621" i="2"/>
  <c r="G621" i="2"/>
  <c r="H621" i="2" s="1"/>
  <c r="S620" i="2"/>
  <c r="R620" i="2"/>
  <c r="Q620" i="2"/>
  <c r="P620" i="2"/>
  <c r="O620" i="2"/>
  <c r="G620" i="2"/>
  <c r="H620" i="2" s="1"/>
  <c r="S619" i="2"/>
  <c r="R619" i="2"/>
  <c r="Q619" i="2"/>
  <c r="P619" i="2"/>
  <c r="O619" i="2"/>
  <c r="G619" i="2"/>
  <c r="H619" i="2" s="1"/>
  <c r="S618" i="2"/>
  <c r="R618" i="2"/>
  <c r="Q618" i="2"/>
  <c r="P618" i="2"/>
  <c r="O618" i="2"/>
  <c r="G618" i="2"/>
  <c r="H618" i="2" s="1"/>
  <c r="S617" i="2"/>
  <c r="R617" i="2"/>
  <c r="Q617" i="2"/>
  <c r="P617" i="2"/>
  <c r="O617" i="2"/>
  <c r="G617" i="2"/>
  <c r="H617" i="2" s="1"/>
  <c r="S616" i="2"/>
  <c r="R616" i="2"/>
  <c r="Q616" i="2"/>
  <c r="P616" i="2"/>
  <c r="O616" i="2"/>
  <c r="G616" i="2"/>
  <c r="H616" i="2" s="1"/>
  <c r="S615" i="2"/>
  <c r="R615" i="2"/>
  <c r="Q615" i="2"/>
  <c r="P615" i="2"/>
  <c r="O615" i="2"/>
  <c r="G615" i="2"/>
  <c r="H615" i="2" s="1"/>
  <c r="S614" i="2"/>
  <c r="R614" i="2"/>
  <c r="Q614" i="2"/>
  <c r="P614" i="2"/>
  <c r="O614" i="2"/>
  <c r="G614" i="2"/>
  <c r="H614" i="2" s="1"/>
  <c r="S613" i="2"/>
  <c r="R613" i="2"/>
  <c r="Q613" i="2"/>
  <c r="P613" i="2"/>
  <c r="O613" i="2"/>
  <c r="G613" i="2"/>
  <c r="H613" i="2" s="1"/>
  <c r="S612" i="2"/>
  <c r="R612" i="2"/>
  <c r="Q612" i="2"/>
  <c r="P612" i="2"/>
  <c r="O612" i="2"/>
  <c r="G612" i="2"/>
  <c r="H612" i="2" s="1"/>
  <c r="S611" i="2"/>
  <c r="R611" i="2"/>
  <c r="Q611" i="2"/>
  <c r="P611" i="2"/>
  <c r="O611" i="2"/>
  <c r="G611" i="2"/>
  <c r="H611" i="2" s="1"/>
  <c r="S610" i="2"/>
  <c r="R610" i="2"/>
  <c r="Q610" i="2"/>
  <c r="P610" i="2"/>
  <c r="O610" i="2"/>
  <c r="G610" i="2"/>
  <c r="H610" i="2" s="1"/>
  <c r="S609" i="2"/>
  <c r="R609" i="2"/>
  <c r="Q609" i="2"/>
  <c r="P609" i="2"/>
  <c r="O609" i="2"/>
  <c r="G609" i="2"/>
  <c r="H609" i="2" s="1"/>
  <c r="S608" i="2"/>
  <c r="R608" i="2"/>
  <c r="Q608" i="2"/>
  <c r="P608" i="2"/>
  <c r="O608" i="2"/>
  <c r="G608" i="2"/>
  <c r="H608" i="2" s="1"/>
  <c r="S607" i="2"/>
  <c r="R607" i="2"/>
  <c r="Q607" i="2"/>
  <c r="P607" i="2"/>
  <c r="O607" i="2"/>
  <c r="G607" i="2"/>
  <c r="H607" i="2" s="1"/>
  <c r="S606" i="2"/>
  <c r="R606" i="2"/>
  <c r="Q606" i="2"/>
  <c r="P606" i="2"/>
  <c r="O606" i="2"/>
  <c r="G606" i="2"/>
  <c r="H606" i="2" s="1"/>
  <c r="S605" i="2"/>
  <c r="R605" i="2"/>
  <c r="Q605" i="2"/>
  <c r="P605" i="2"/>
  <c r="O605" i="2"/>
  <c r="G605" i="2"/>
  <c r="H605" i="2" s="1"/>
  <c r="S604" i="2"/>
  <c r="R604" i="2"/>
  <c r="Q604" i="2"/>
  <c r="P604" i="2"/>
  <c r="O604" i="2"/>
  <c r="G604" i="2"/>
  <c r="H604" i="2" s="1"/>
  <c r="S603" i="2"/>
  <c r="R603" i="2"/>
  <c r="Q603" i="2"/>
  <c r="P603" i="2"/>
  <c r="O603" i="2"/>
  <c r="G603" i="2"/>
  <c r="H603" i="2" s="1"/>
  <c r="S602" i="2"/>
  <c r="R602" i="2"/>
  <c r="Q602" i="2"/>
  <c r="P602" i="2"/>
  <c r="O602" i="2"/>
  <c r="G602" i="2"/>
  <c r="H602" i="2" s="1"/>
  <c r="S601" i="2"/>
  <c r="R601" i="2"/>
  <c r="Q601" i="2"/>
  <c r="P601" i="2"/>
  <c r="O601" i="2"/>
  <c r="G601" i="2"/>
  <c r="H601" i="2" s="1"/>
  <c r="S599" i="2"/>
  <c r="R599" i="2"/>
  <c r="Q599" i="2"/>
  <c r="P599" i="2"/>
  <c r="O599" i="2"/>
  <c r="G599" i="2"/>
  <c r="H599" i="2" s="1"/>
  <c r="S598" i="2"/>
  <c r="R598" i="2"/>
  <c r="Q598" i="2"/>
  <c r="P598" i="2"/>
  <c r="O598" i="2"/>
  <c r="G598" i="2"/>
  <c r="H598" i="2" s="1"/>
  <c r="S597" i="2"/>
  <c r="R597" i="2"/>
  <c r="Q597" i="2"/>
  <c r="P597" i="2"/>
  <c r="O597" i="2"/>
  <c r="G597" i="2"/>
  <c r="H597" i="2" s="1"/>
  <c r="S596" i="2"/>
  <c r="R596" i="2"/>
  <c r="Q596" i="2"/>
  <c r="P596" i="2"/>
  <c r="O596" i="2"/>
  <c r="G596" i="2"/>
  <c r="H596" i="2" s="1"/>
  <c r="S595" i="2"/>
  <c r="R595" i="2"/>
  <c r="Q595" i="2"/>
  <c r="P595" i="2"/>
  <c r="O595" i="2"/>
  <c r="G595" i="2"/>
  <c r="H595" i="2" s="1"/>
  <c r="S594" i="2"/>
  <c r="R594" i="2"/>
  <c r="Q594" i="2"/>
  <c r="P594" i="2"/>
  <c r="O594" i="2"/>
  <c r="G594" i="2"/>
  <c r="H594" i="2" s="1"/>
  <c r="S593" i="2"/>
  <c r="R593" i="2"/>
  <c r="Q593" i="2"/>
  <c r="P593" i="2"/>
  <c r="O593" i="2"/>
  <c r="G593" i="2"/>
  <c r="H593" i="2" s="1"/>
  <c r="S592" i="2"/>
  <c r="R592" i="2"/>
  <c r="Q592" i="2"/>
  <c r="P592" i="2"/>
  <c r="O592" i="2"/>
  <c r="G592" i="2"/>
  <c r="H592" i="2" s="1"/>
  <c r="S591" i="2"/>
  <c r="R591" i="2"/>
  <c r="Q591" i="2"/>
  <c r="P591" i="2"/>
  <c r="O591" i="2"/>
  <c r="G591" i="2"/>
  <c r="H591" i="2" s="1"/>
  <c r="S590" i="2"/>
  <c r="R590" i="2"/>
  <c r="Q590" i="2"/>
  <c r="P590" i="2"/>
  <c r="O590" i="2"/>
  <c r="G590" i="2"/>
  <c r="H590" i="2" s="1"/>
  <c r="S589" i="2"/>
  <c r="R589" i="2"/>
  <c r="Q589" i="2"/>
  <c r="P589" i="2"/>
  <c r="O589" i="2"/>
  <c r="G589" i="2"/>
  <c r="H589" i="2" s="1"/>
  <c r="S588" i="2"/>
  <c r="R588" i="2"/>
  <c r="Q588" i="2"/>
  <c r="P588" i="2"/>
  <c r="O588" i="2"/>
  <c r="G588" i="2"/>
  <c r="H588" i="2" s="1"/>
  <c r="S587" i="2"/>
  <c r="R587" i="2"/>
  <c r="Q587" i="2"/>
  <c r="P587" i="2"/>
  <c r="O587" i="2"/>
  <c r="G587" i="2"/>
  <c r="H587" i="2" s="1"/>
  <c r="S586" i="2"/>
  <c r="R586" i="2"/>
  <c r="Q586" i="2"/>
  <c r="P586" i="2"/>
  <c r="O586" i="2"/>
  <c r="G586" i="2"/>
  <c r="H586" i="2" s="1"/>
  <c r="S585" i="2"/>
  <c r="R585" i="2"/>
  <c r="Q585" i="2"/>
  <c r="P585" i="2"/>
  <c r="O585" i="2"/>
  <c r="G585" i="2"/>
  <c r="H585" i="2" s="1"/>
  <c r="S584" i="2"/>
  <c r="R584" i="2"/>
  <c r="Q584" i="2"/>
  <c r="P584" i="2"/>
  <c r="O584" i="2"/>
  <c r="G584" i="2"/>
  <c r="H584" i="2" s="1"/>
  <c r="S582" i="2"/>
  <c r="R582" i="2"/>
  <c r="Q582" i="2"/>
  <c r="P582" i="2"/>
  <c r="O582" i="2"/>
  <c r="G582" i="2"/>
  <c r="H582" i="2" s="1"/>
  <c r="S581" i="2"/>
  <c r="R581" i="2"/>
  <c r="Q581" i="2"/>
  <c r="P581" i="2"/>
  <c r="O581" i="2"/>
  <c r="G581" i="2"/>
  <c r="H581" i="2" s="1"/>
  <c r="S580" i="2"/>
  <c r="R580" i="2"/>
  <c r="Q580" i="2"/>
  <c r="P580" i="2"/>
  <c r="O580" i="2"/>
  <c r="G580" i="2"/>
  <c r="H580" i="2" s="1"/>
  <c r="S579" i="2"/>
  <c r="R579" i="2"/>
  <c r="Q579" i="2"/>
  <c r="P579" i="2"/>
  <c r="O579" i="2"/>
  <c r="G579" i="2"/>
  <c r="H579" i="2" s="1"/>
  <c r="S578" i="2"/>
  <c r="R578" i="2"/>
  <c r="Q578" i="2"/>
  <c r="P578" i="2"/>
  <c r="O578" i="2"/>
  <c r="G578" i="2"/>
  <c r="H578" i="2" s="1"/>
  <c r="S577" i="2"/>
  <c r="R577" i="2"/>
  <c r="Q577" i="2"/>
  <c r="P577" i="2"/>
  <c r="O577" i="2"/>
  <c r="G577" i="2"/>
  <c r="H577" i="2" s="1"/>
  <c r="S576" i="2"/>
  <c r="R576" i="2"/>
  <c r="Q576" i="2"/>
  <c r="P576" i="2"/>
  <c r="O576" i="2"/>
  <c r="G576" i="2"/>
  <c r="H576" i="2" s="1"/>
  <c r="S575" i="2"/>
  <c r="R575" i="2"/>
  <c r="Q575" i="2"/>
  <c r="P575" i="2"/>
  <c r="O575" i="2"/>
  <c r="G575" i="2"/>
  <c r="H575" i="2" s="1"/>
  <c r="S574" i="2"/>
  <c r="R574" i="2"/>
  <c r="Q574" i="2"/>
  <c r="P574" i="2"/>
  <c r="O574" i="2"/>
  <c r="G574" i="2"/>
  <c r="H574" i="2" s="1"/>
  <c r="S573" i="2"/>
  <c r="R573" i="2"/>
  <c r="Q573" i="2"/>
  <c r="P573" i="2"/>
  <c r="O573" i="2"/>
  <c r="G573" i="2"/>
  <c r="H573" i="2" s="1"/>
  <c r="S572" i="2"/>
  <c r="R572" i="2"/>
  <c r="Q572" i="2"/>
  <c r="P572" i="2"/>
  <c r="O572" i="2"/>
  <c r="G572" i="2"/>
  <c r="H572" i="2" s="1"/>
  <c r="S571" i="2"/>
  <c r="R571" i="2"/>
  <c r="Q571" i="2"/>
  <c r="P571" i="2"/>
  <c r="O571" i="2"/>
  <c r="G571" i="2"/>
  <c r="H571" i="2" s="1"/>
  <c r="S570" i="2"/>
  <c r="R570" i="2"/>
  <c r="Q570" i="2"/>
  <c r="P570" i="2"/>
  <c r="O570" i="2"/>
  <c r="G570" i="2"/>
  <c r="H570" i="2" s="1"/>
  <c r="S569" i="2"/>
  <c r="R569" i="2"/>
  <c r="Q569" i="2"/>
  <c r="P569" i="2"/>
  <c r="O569" i="2"/>
  <c r="G569" i="2"/>
  <c r="H569" i="2" s="1"/>
  <c r="S568" i="2"/>
  <c r="R568" i="2"/>
  <c r="Q568" i="2"/>
  <c r="P568" i="2"/>
  <c r="O568" i="2"/>
  <c r="G568" i="2"/>
  <c r="H568" i="2" s="1"/>
  <c r="S567" i="2"/>
  <c r="R567" i="2"/>
  <c r="Q567" i="2"/>
  <c r="P567" i="2"/>
  <c r="O567" i="2"/>
  <c r="G567" i="2"/>
  <c r="H567" i="2" s="1"/>
  <c r="S566" i="2"/>
  <c r="R566" i="2"/>
  <c r="Q566" i="2"/>
  <c r="P566" i="2"/>
  <c r="O566" i="2"/>
  <c r="G566" i="2"/>
  <c r="H566" i="2" s="1"/>
  <c r="S565" i="2"/>
  <c r="R565" i="2"/>
  <c r="Q565" i="2"/>
  <c r="P565" i="2"/>
  <c r="O565" i="2"/>
  <c r="G565" i="2"/>
  <c r="H565" i="2" s="1"/>
  <c r="S564" i="2"/>
  <c r="R564" i="2"/>
  <c r="Q564" i="2"/>
  <c r="P564" i="2"/>
  <c r="O564" i="2"/>
  <c r="G564" i="2"/>
  <c r="H564" i="2" s="1"/>
  <c r="S563" i="2"/>
  <c r="R563" i="2"/>
  <c r="Q563" i="2"/>
  <c r="P563" i="2"/>
  <c r="O563" i="2"/>
  <c r="G563" i="2"/>
  <c r="H563" i="2" s="1"/>
  <c r="S562" i="2"/>
  <c r="R562" i="2"/>
  <c r="Q562" i="2"/>
  <c r="P562" i="2"/>
  <c r="O562" i="2"/>
  <c r="G562" i="2"/>
  <c r="H562" i="2" s="1"/>
  <c r="S561" i="2"/>
  <c r="R561" i="2"/>
  <c r="Q561" i="2"/>
  <c r="P561" i="2"/>
  <c r="O561" i="2"/>
  <c r="G561" i="2"/>
  <c r="H561" i="2" s="1"/>
  <c r="S560" i="2"/>
  <c r="R560" i="2"/>
  <c r="Q560" i="2"/>
  <c r="P560" i="2"/>
  <c r="O560" i="2"/>
  <c r="G560" i="2"/>
  <c r="H560" i="2" s="1"/>
  <c r="S559" i="2"/>
  <c r="R559" i="2"/>
  <c r="Q559" i="2"/>
  <c r="P559" i="2"/>
  <c r="O559" i="2"/>
  <c r="G559" i="2"/>
  <c r="H559" i="2" s="1"/>
  <c r="S558" i="2"/>
  <c r="R558" i="2"/>
  <c r="Q558" i="2"/>
  <c r="P558" i="2"/>
  <c r="O558" i="2"/>
  <c r="G558" i="2"/>
  <c r="H558" i="2" s="1"/>
  <c r="S557" i="2"/>
  <c r="R557" i="2"/>
  <c r="Q557" i="2"/>
  <c r="P557" i="2"/>
  <c r="O557" i="2"/>
  <c r="G557" i="2"/>
  <c r="H557" i="2" s="1"/>
  <c r="S556" i="2"/>
  <c r="R556" i="2"/>
  <c r="Q556" i="2"/>
  <c r="P556" i="2"/>
  <c r="O556" i="2"/>
  <c r="G556" i="2"/>
  <c r="H556" i="2" s="1"/>
  <c r="S555" i="2"/>
  <c r="R555" i="2"/>
  <c r="Q555" i="2"/>
  <c r="P555" i="2"/>
  <c r="O555" i="2"/>
  <c r="G555" i="2"/>
  <c r="H555" i="2" s="1"/>
  <c r="S554" i="2"/>
  <c r="R554" i="2"/>
  <c r="Q554" i="2"/>
  <c r="P554" i="2"/>
  <c r="O554" i="2"/>
  <c r="G554" i="2"/>
  <c r="H554" i="2" s="1"/>
  <c r="S553" i="2"/>
  <c r="R553" i="2"/>
  <c r="Q553" i="2"/>
  <c r="P553" i="2"/>
  <c r="O553" i="2"/>
  <c r="G553" i="2"/>
  <c r="H553" i="2" s="1"/>
  <c r="S552" i="2"/>
  <c r="R552" i="2"/>
  <c r="Q552" i="2"/>
  <c r="P552" i="2"/>
  <c r="O552" i="2"/>
  <c r="G552" i="2"/>
  <c r="H552" i="2" s="1"/>
  <c r="S551" i="2"/>
  <c r="R551" i="2"/>
  <c r="Q551" i="2"/>
  <c r="P551" i="2"/>
  <c r="O551" i="2"/>
  <c r="G551" i="2"/>
  <c r="H551" i="2" s="1"/>
  <c r="S550" i="2"/>
  <c r="R550" i="2"/>
  <c r="Q550" i="2"/>
  <c r="P550" i="2"/>
  <c r="O550" i="2"/>
  <c r="G550" i="2"/>
  <c r="H550" i="2" s="1"/>
  <c r="S548" i="2"/>
  <c r="R548" i="2"/>
  <c r="Q548" i="2"/>
  <c r="P548" i="2"/>
  <c r="O548" i="2"/>
  <c r="G548" i="2"/>
  <c r="H548" i="2" s="1"/>
  <c r="S547" i="2"/>
  <c r="R547" i="2"/>
  <c r="Q547" i="2"/>
  <c r="P547" i="2"/>
  <c r="O547" i="2"/>
  <c r="G547" i="2"/>
  <c r="H547" i="2" s="1"/>
  <c r="S546" i="2"/>
  <c r="R546" i="2"/>
  <c r="Q546" i="2"/>
  <c r="P546" i="2"/>
  <c r="O546" i="2"/>
  <c r="G546" i="2"/>
  <c r="H546" i="2" s="1"/>
  <c r="S545" i="2"/>
  <c r="R545" i="2"/>
  <c r="Q545" i="2"/>
  <c r="P545" i="2"/>
  <c r="O545" i="2"/>
  <c r="G545" i="2"/>
  <c r="H545" i="2" s="1"/>
  <c r="S544" i="2"/>
  <c r="R544" i="2"/>
  <c r="Q544" i="2"/>
  <c r="P544" i="2"/>
  <c r="O544" i="2"/>
  <c r="G544" i="2"/>
  <c r="H544" i="2" s="1"/>
  <c r="S543" i="2"/>
  <c r="R543" i="2"/>
  <c r="Q543" i="2"/>
  <c r="P543" i="2"/>
  <c r="O543" i="2"/>
  <c r="G543" i="2"/>
  <c r="H543" i="2" s="1"/>
  <c r="S542" i="2"/>
  <c r="R542" i="2"/>
  <c r="Q542" i="2"/>
  <c r="P542" i="2"/>
  <c r="O542" i="2"/>
  <c r="G542" i="2"/>
  <c r="H542" i="2" s="1"/>
  <c r="S541" i="2"/>
  <c r="R541" i="2"/>
  <c r="Q541" i="2"/>
  <c r="P541" i="2"/>
  <c r="O541" i="2"/>
  <c r="G541" i="2"/>
  <c r="H541" i="2" s="1"/>
  <c r="S540" i="2"/>
  <c r="R540" i="2"/>
  <c r="Q540" i="2"/>
  <c r="P540" i="2"/>
  <c r="O540" i="2"/>
  <c r="G540" i="2"/>
  <c r="H540" i="2" s="1"/>
  <c r="S539" i="2"/>
  <c r="R539" i="2"/>
  <c r="Q539" i="2"/>
  <c r="P539" i="2"/>
  <c r="O539" i="2"/>
  <c r="G539" i="2"/>
  <c r="H539" i="2" s="1"/>
  <c r="S538" i="2"/>
  <c r="R538" i="2"/>
  <c r="Q538" i="2"/>
  <c r="P538" i="2"/>
  <c r="O538" i="2"/>
  <c r="G538" i="2"/>
  <c r="H538" i="2" s="1"/>
  <c r="S537" i="2"/>
  <c r="R537" i="2"/>
  <c r="Q537" i="2"/>
  <c r="P537" i="2"/>
  <c r="O537" i="2"/>
  <c r="G537" i="2"/>
  <c r="H537" i="2" s="1"/>
  <c r="S536" i="2"/>
  <c r="R536" i="2"/>
  <c r="Q536" i="2"/>
  <c r="P536" i="2"/>
  <c r="O536" i="2"/>
  <c r="G536" i="2"/>
  <c r="H536" i="2" s="1"/>
  <c r="S535" i="2"/>
  <c r="R535" i="2"/>
  <c r="Q535" i="2"/>
  <c r="P535" i="2"/>
  <c r="O535" i="2"/>
  <c r="G535" i="2"/>
  <c r="H535" i="2" s="1"/>
  <c r="S534" i="2"/>
  <c r="R534" i="2"/>
  <c r="Q534" i="2"/>
  <c r="P534" i="2"/>
  <c r="O534" i="2"/>
  <c r="G534" i="2"/>
  <c r="H534" i="2" s="1"/>
  <c r="S533" i="2"/>
  <c r="R533" i="2"/>
  <c r="Q533" i="2"/>
  <c r="P533" i="2"/>
  <c r="O533" i="2"/>
  <c r="G533" i="2"/>
  <c r="H533" i="2" s="1"/>
  <c r="S532" i="2"/>
  <c r="R532" i="2"/>
  <c r="Q532" i="2"/>
  <c r="P532" i="2"/>
  <c r="O532" i="2"/>
  <c r="G532" i="2"/>
  <c r="H532" i="2" s="1"/>
  <c r="S531" i="2"/>
  <c r="R531" i="2"/>
  <c r="Q531" i="2"/>
  <c r="P531" i="2"/>
  <c r="O531" i="2"/>
  <c r="G531" i="2"/>
  <c r="H531" i="2" s="1"/>
  <c r="S530" i="2"/>
  <c r="R530" i="2"/>
  <c r="Q530" i="2"/>
  <c r="P530" i="2"/>
  <c r="O530" i="2"/>
  <c r="G530" i="2"/>
  <c r="H530" i="2" s="1"/>
  <c r="S529" i="2"/>
  <c r="R529" i="2"/>
  <c r="Q529" i="2"/>
  <c r="P529" i="2"/>
  <c r="O529" i="2"/>
  <c r="G529" i="2"/>
  <c r="H529" i="2" s="1"/>
  <c r="S528" i="2"/>
  <c r="R528" i="2"/>
  <c r="Q528" i="2"/>
  <c r="P528" i="2"/>
  <c r="O528" i="2"/>
  <c r="G528" i="2"/>
  <c r="H528" i="2" s="1"/>
  <c r="S526" i="2"/>
  <c r="R526" i="2"/>
  <c r="Q526" i="2"/>
  <c r="P526" i="2"/>
  <c r="O526" i="2"/>
  <c r="G526" i="2"/>
  <c r="H526" i="2" s="1"/>
  <c r="S525" i="2"/>
  <c r="R525" i="2"/>
  <c r="Q525" i="2"/>
  <c r="P525" i="2"/>
  <c r="O525" i="2"/>
  <c r="G525" i="2"/>
  <c r="H525" i="2" s="1"/>
  <c r="S524" i="2"/>
  <c r="R524" i="2"/>
  <c r="Q524" i="2"/>
  <c r="P524" i="2"/>
  <c r="O524" i="2"/>
  <c r="G524" i="2"/>
  <c r="H524" i="2" s="1"/>
  <c r="S523" i="2"/>
  <c r="R523" i="2"/>
  <c r="Q523" i="2"/>
  <c r="P523" i="2"/>
  <c r="O523" i="2"/>
  <c r="G523" i="2"/>
  <c r="H523" i="2" s="1"/>
  <c r="S522" i="2"/>
  <c r="R522" i="2"/>
  <c r="Q522" i="2"/>
  <c r="P522" i="2"/>
  <c r="O522" i="2"/>
  <c r="G522" i="2"/>
  <c r="H522" i="2" s="1"/>
  <c r="S521" i="2"/>
  <c r="R521" i="2"/>
  <c r="Q521" i="2"/>
  <c r="P521" i="2"/>
  <c r="O521" i="2"/>
  <c r="G521" i="2"/>
  <c r="H521" i="2" s="1"/>
  <c r="S520" i="2"/>
  <c r="R520" i="2"/>
  <c r="Q520" i="2"/>
  <c r="P520" i="2"/>
  <c r="O520" i="2"/>
  <c r="G520" i="2"/>
  <c r="H520" i="2" s="1"/>
  <c r="G519" i="2"/>
  <c r="S518" i="2"/>
  <c r="R518" i="2"/>
  <c r="Q518" i="2"/>
  <c r="P518" i="2"/>
  <c r="O518" i="2"/>
  <c r="G518" i="2"/>
  <c r="H518" i="2" s="1"/>
  <c r="S517" i="2"/>
  <c r="R517" i="2"/>
  <c r="Q517" i="2"/>
  <c r="P517" i="2"/>
  <c r="O517" i="2"/>
  <c r="G517" i="2"/>
  <c r="H517" i="2" s="1"/>
  <c r="S516" i="2"/>
  <c r="R516" i="2"/>
  <c r="Q516" i="2"/>
  <c r="P516" i="2"/>
  <c r="O516" i="2"/>
  <c r="G516" i="2"/>
  <c r="H516" i="2" s="1"/>
  <c r="S515" i="2"/>
  <c r="R515" i="2"/>
  <c r="Q515" i="2"/>
  <c r="P515" i="2"/>
  <c r="O515" i="2"/>
  <c r="G515" i="2"/>
  <c r="H515" i="2" s="1"/>
  <c r="S513" i="2"/>
  <c r="R513" i="2"/>
  <c r="Q513" i="2"/>
  <c r="P513" i="2"/>
  <c r="O513" i="2"/>
  <c r="G513" i="2"/>
  <c r="H513" i="2" s="1"/>
  <c r="S512" i="2"/>
  <c r="R512" i="2"/>
  <c r="Q512" i="2"/>
  <c r="P512" i="2"/>
  <c r="O512" i="2"/>
  <c r="G512" i="2"/>
  <c r="H512" i="2" s="1"/>
  <c r="S511" i="2"/>
  <c r="R511" i="2"/>
  <c r="Q511" i="2"/>
  <c r="P511" i="2"/>
  <c r="O511" i="2"/>
  <c r="G511" i="2"/>
  <c r="H511" i="2" s="1"/>
  <c r="S510" i="2"/>
  <c r="R510" i="2"/>
  <c r="Q510" i="2"/>
  <c r="P510" i="2"/>
  <c r="O510" i="2"/>
  <c r="G510" i="2"/>
  <c r="H510" i="2" s="1"/>
  <c r="G509" i="2"/>
  <c r="G508" i="2"/>
  <c r="S507" i="2"/>
  <c r="R507" i="2"/>
  <c r="Q507" i="2"/>
  <c r="P507" i="2"/>
  <c r="O507" i="2"/>
  <c r="G507" i="2"/>
  <c r="H507" i="2" s="1"/>
  <c r="S506" i="2"/>
  <c r="R506" i="2"/>
  <c r="Q506" i="2"/>
  <c r="P506" i="2"/>
  <c r="O506" i="2"/>
  <c r="G506" i="2"/>
  <c r="H506" i="2" s="1"/>
  <c r="S505" i="2"/>
  <c r="R505" i="2"/>
  <c r="Q505" i="2"/>
  <c r="P505" i="2"/>
  <c r="O505" i="2"/>
  <c r="G505" i="2"/>
  <c r="H505" i="2" s="1"/>
  <c r="S504" i="2"/>
  <c r="R504" i="2"/>
  <c r="Q504" i="2"/>
  <c r="P504" i="2"/>
  <c r="O504" i="2"/>
  <c r="G504" i="2"/>
  <c r="H504" i="2" s="1"/>
  <c r="S503" i="2"/>
  <c r="R503" i="2"/>
  <c r="Q503" i="2"/>
  <c r="P503" i="2"/>
  <c r="O503" i="2"/>
  <c r="G503" i="2"/>
  <c r="H503" i="2" s="1"/>
  <c r="S502" i="2"/>
  <c r="R502" i="2"/>
  <c r="Q502" i="2"/>
  <c r="P502" i="2"/>
  <c r="O502" i="2"/>
  <c r="G502" i="2"/>
  <c r="H502" i="2" s="1"/>
  <c r="S501" i="2"/>
  <c r="R501" i="2"/>
  <c r="Q501" i="2"/>
  <c r="P501" i="2"/>
  <c r="O501" i="2"/>
  <c r="G501" i="2"/>
  <c r="H501" i="2" s="1"/>
  <c r="S500" i="2"/>
  <c r="R500" i="2"/>
  <c r="Q500" i="2"/>
  <c r="P500" i="2"/>
  <c r="O500" i="2"/>
  <c r="G500" i="2"/>
  <c r="H500" i="2" s="1"/>
  <c r="S499" i="2"/>
  <c r="R499" i="2"/>
  <c r="Q499" i="2"/>
  <c r="P499" i="2"/>
  <c r="O499" i="2"/>
  <c r="G499" i="2"/>
  <c r="H499" i="2" s="1"/>
  <c r="S498" i="2"/>
  <c r="R498" i="2"/>
  <c r="Q498" i="2"/>
  <c r="P498" i="2"/>
  <c r="O498" i="2"/>
  <c r="G498" i="2"/>
  <c r="H498" i="2" s="1"/>
  <c r="S497" i="2"/>
  <c r="R497" i="2"/>
  <c r="Q497" i="2"/>
  <c r="P497" i="2"/>
  <c r="O497" i="2"/>
  <c r="G497" i="2"/>
  <c r="H497" i="2" s="1"/>
  <c r="S496" i="2"/>
  <c r="R496" i="2"/>
  <c r="Q496" i="2"/>
  <c r="P496" i="2"/>
  <c r="O496" i="2"/>
  <c r="G496" i="2"/>
  <c r="H496" i="2" s="1"/>
  <c r="S495" i="2"/>
  <c r="R495" i="2"/>
  <c r="Q495" i="2"/>
  <c r="P495" i="2"/>
  <c r="O495" i="2"/>
  <c r="G495" i="2"/>
  <c r="H495" i="2" s="1"/>
  <c r="S494" i="2"/>
  <c r="R494" i="2"/>
  <c r="Q494" i="2"/>
  <c r="P494" i="2"/>
  <c r="O494" i="2"/>
  <c r="G494" i="2"/>
  <c r="H494" i="2" s="1"/>
  <c r="S493" i="2"/>
  <c r="R493" i="2"/>
  <c r="Q493" i="2"/>
  <c r="P493" i="2"/>
  <c r="O493" i="2"/>
  <c r="G493" i="2"/>
  <c r="H493" i="2" s="1"/>
  <c r="S492" i="2"/>
  <c r="R492" i="2"/>
  <c r="Q492" i="2"/>
  <c r="P492" i="2"/>
  <c r="O492" i="2"/>
  <c r="G492" i="2"/>
  <c r="H492" i="2" s="1"/>
  <c r="S491" i="2"/>
  <c r="R491" i="2"/>
  <c r="Q491" i="2"/>
  <c r="P491" i="2"/>
  <c r="O491" i="2"/>
  <c r="G491" i="2"/>
  <c r="H491" i="2" s="1"/>
  <c r="G490" i="2"/>
  <c r="S489" i="2"/>
  <c r="R489" i="2"/>
  <c r="Q489" i="2"/>
  <c r="P489" i="2"/>
  <c r="O489" i="2"/>
  <c r="G489" i="2"/>
  <c r="H489" i="2" s="1"/>
  <c r="S488" i="2"/>
  <c r="R488" i="2"/>
  <c r="Q488" i="2"/>
  <c r="P488" i="2"/>
  <c r="O488" i="2"/>
  <c r="G488" i="2"/>
  <c r="H488" i="2" s="1"/>
  <c r="S487" i="2"/>
  <c r="R487" i="2"/>
  <c r="Q487" i="2"/>
  <c r="P487" i="2"/>
  <c r="O487" i="2"/>
  <c r="G487" i="2"/>
  <c r="H487" i="2" s="1"/>
  <c r="S486" i="2"/>
  <c r="R486" i="2"/>
  <c r="Q486" i="2"/>
  <c r="P486" i="2"/>
  <c r="O486" i="2"/>
  <c r="G486" i="2"/>
  <c r="H486" i="2" s="1"/>
  <c r="S485" i="2"/>
  <c r="R485" i="2"/>
  <c r="Q485" i="2"/>
  <c r="P485" i="2"/>
  <c r="O485" i="2"/>
  <c r="G485" i="2"/>
  <c r="H485" i="2" s="1"/>
  <c r="S484" i="2"/>
  <c r="R484" i="2"/>
  <c r="Q484" i="2"/>
  <c r="P484" i="2"/>
  <c r="O484" i="2"/>
  <c r="G484" i="2"/>
  <c r="H484" i="2" s="1"/>
  <c r="S483" i="2"/>
  <c r="R483" i="2"/>
  <c r="Q483" i="2"/>
  <c r="P483" i="2"/>
  <c r="O483" i="2"/>
  <c r="G483" i="2"/>
  <c r="H483" i="2" s="1"/>
  <c r="S482" i="2"/>
  <c r="R482" i="2"/>
  <c r="Q482" i="2"/>
  <c r="P482" i="2"/>
  <c r="O482" i="2"/>
  <c r="G482" i="2"/>
  <c r="H482" i="2" s="1"/>
  <c r="S480" i="2"/>
  <c r="R480" i="2"/>
  <c r="Q480" i="2"/>
  <c r="P480" i="2"/>
  <c r="O480" i="2"/>
  <c r="G480" i="2"/>
  <c r="H480" i="2" s="1"/>
  <c r="S479" i="2"/>
  <c r="R479" i="2"/>
  <c r="Q479" i="2"/>
  <c r="P479" i="2"/>
  <c r="O479" i="2"/>
  <c r="G479" i="2"/>
  <c r="H479" i="2" s="1"/>
  <c r="S478" i="2"/>
  <c r="R478" i="2"/>
  <c r="Q478" i="2"/>
  <c r="P478" i="2"/>
  <c r="O478" i="2"/>
  <c r="G478" i="2"/>
  <c r="H478" i="2" s="1"/>
  <c r="S477" i="2"/>
  <c r="R477" i="2"/>
  <c r="Q477" i="2"/>
  <c r="P477" i="2"/>
  <c r="O477" i="2"/>
  <c r="G477" i="2"/>
  <c r="H477" i="2" s="1"/>
  <c r="S476" i="2"/>
  <c r="R476" i="2"/>
  <c r="Q476" i="2"/>
  <c r="P476" i="2"/>
  <c r="O476" i="2"/>
  <c r="G476" i="2"/>
  <c r="H476" i="2" s="1"/>
  <c r="S475" i="2"/>
  <c r="R475" i="2"/>
  <c r="Q475" i="2"/>
  <c r="P475" i="2"/>
  <c r="O475" i="2"/>
  <c r="G475" i="2"/>
  <c r="H475" i="2" s="1"/>
  <c r="S474" i="2"/>
  <c r="R474" i="2"/>
  <c r="Q474" i="2"/>
  <c r="P474" i="2"/>
  <c r="O474" i="2"/>
  <c r="G474" i="2"/>
  <c r="H474" i="2" s="1"/>
  <c r="S473" i="2"/>
  <c r="R473" i="2"/>
  <c r="Q473" i="2"/>
  <c r="P473" i="2"/>
  <c r="O473" i="2"/>
  <c r="G473" i="2"/>
  <c r="H473" i="2" s="1"/>
  <c r="S472" i="2"/>
  <c r="R472" i="2"/>
  <c r="Q472" i="2"/>
  <c r="P472" i="2"/>
  <c r="O472" i="2"/>
  <c r="G472" i="2"/>
  <c r="H472" i="2" s="1"/>
  <c r="S471" i="2"/>
  <c r="R471" i="2"/>
  <c r="Q471" i="2"/>
  <c r="P471" i="2"/>
  <c r="O471" i="2"/>
  <c r="G471" i="2"/>
  <c r="H471" i="2" s="1"/>
  <c r="S470" i="2"/>
  <c r="R470" i="2"/>
  <c r="Q470" i="2"/>
  <c r="P470" i="2"/>
  <c r="O470" i="2"/>
  <c r="G470" i="2"/>
  <c r="H470" i="2" s="1"/>
  <c r="S469" i="2"/>
  <c r="R469" i="2"/>
  <c r="Q469" i="2"/>
  <c r="P469" i="2"/>
  <c r="O469" i="2"/>
  <c r="G469" i="2"/>
  <c r="H469" i="2" s="1"/>
  <c r="S468" i="2"/>
  <c r="R468" i="2"/>
  <c r="Q468" i="2"/>
  <c r="P468" i="2"/>
  <c r="O468" i="2"/>
  <c r="G468" i="2"/>
  <c r="H468" i="2" s="1"/>
  <c r="G467" i="2"/>
  <c r="S466" i="2"/>
  <c r="R466" i="2"/>
  <c r="Q466" i="2"/>
  <c r="P466" i="2"/>
  <c r="O466" i="2"/>
  <c r="G466" i="2"/>
  <c r="H466" i="2" s="1"/>
  <c r="S465" i="2"/>
  <c r="R465" i="2"/>
  <c r="Q465" i="2"/>
  <c r="P465" i="2"/>
  <c r="O465" i="2"/>
  <c r="G465" i="2"/>
  <c r="H465" i="2" s="1"/>
  <c r="S464" i="2"/>
  <c r="R464" i="2"/>
  <c r="Q464" i="2"/>
  <c r="P464" i="2"/>
  <c r="O464" i="2"/>
  <c r="G464" i="2"/>
  <c r="H464" i="2" s="1"/>
  <c r="S463" i="2"/>
  <c r="R463" i="2"/>
  <c r="Q463" i="2"/>
  <c r="P463" i="2"/>
  <c r="O463" i="2"/>
  <c r="G463" i="2"/>
  <c r="H463" i="2" s="1"/>
  <c r="S462" i="2"/>
  <c r="R462" i="2"/>
  <c r="Q462" i="2"/>
  <c r="P462" i="2"/>
  <c r="O462" i="2"/>
  <c r="G462" i="2"/>
  <c r="H462" i="2" s="1"/>
  <c r="S461" i="2"/>
  <c r="R461" i="2"/>
  <c r="Q461" i="2"/>
  <c r="P461" i="2"/>
  <c r="O461" i="2"/>
  <c r="G461" i="2"/>
  <c r="H461" i="2" s="1"/>
  <c r="S460" i="2"/>
  <c r="R460" i="2"/>
  <c r="Q460" i="2"/>
  <c r="P460" i="2"/>
  <c r="O460" i="2"/>
  <c r="G460" i="2"/>
  <c r="H460" i="2" s="1"/>
  <c r="S459" i="2"/>
  <c r="R459" i="2"/>
  <c r="Q459" i="2"/>
  <c r="P459" i="2"/>
  <c r="O459" i="2"/>
  <c r="G459" i="2"/>
  <c r="H459" i="2" s="1"/>
  <c r="S458" i="2"/>
  <c r="R458" i="2"/>
  <c r="Q458" i="2"/>
  <c r="P458" i="2"/>
  <c r="O458" i="2"/>
  <c r="G458" i="2"/>
  <c r="H458" i="2" s="1"/>
  <c r="S457" i="2"/>
  <c r="R457" i="2"/>
  <c r="Q457" i="2"/>
  <c r="P457" i="2"/>
  <c r="O457" i="2"/>
  <c r="G457" i="2"/>
  <c r="H457" i="2" s="1"/>
  <c r="G456" i="2"/>
  <c r="S453" i="2"/>
  <c r="R453" i="2"/>
  <c r="Q453" i="2"/>
  <c r="P453" i="2"/>
  <c r="O453" i="2"/>
  <c r="G453" i="2"/>
  <c r="H453" i="2" s="1"/>
  <c r="S451" i="2"/>
  <c r="R451" i="2"/>
  <c r="Q451" i="2"/>
  <c r="P451" i="2"/>
  <c r="O451" i="2"/>
  <c r="G451" i="2"/>
  <c r="H451" i="2" s="1"/>
  <c r="S450" i="2"/>
  <c r="R450" i="2"/>
  <c r="Q450" i="2"/>
  <c r="P450" i="2"/>
  <c r="O450" i="2"/>
  <c r="G450" i="2"/>
  <c r="H450" i="2" s="1"/>
  <c r="S449" i="2"/>
  <c r="R449" i="2"/>
  <c r="Q449" i="2"/>
  <c r="P449" i="2"/>
  <c r="O449" i="2"/>
  <c r="G449" i="2"/>
  <c r="H449" i="2" s="1"/>
  <c r="S448" i="2"/>
  <c r="R448" i="2"/>
  <c r="Q448" i="2"/>
  <c r="P448" i="2"/>
  <c r="O448" i="2"/>
  <c r="G448" i="2"/>
  <c r="H448" i="2" s="1"/>
  <c r="S447" i="2"/>
  <c r="R447" i="2"/>
  <c r="Q447" i="2"/>
  <c r="P447" i="2"/>
  <c r="O447" i="2"/>
  <c r="G447" i="2"/>
  <c r="H447" i="2" s="1"/>
  <c r="S446" i="2"/>
  <c r="R446" i="2"/>
  <c r="Q446" i="2"/>
  <c r="P446" i="2"/>
  <c r="O446" i="2"/>
  <c r="G446" i="2"/>
  <c r="H446" i="2" s="1"/>
  <c r="S445" i="2"/>
  <c r="R445" i="2"/>
  <c r="Q445" i="2"/>
  <c r="P445" i="2"/>
  <c r="O445" i="2"/>
  <c r="G445" i="2"/>
  <c r="H445" i="2" s="1"/>
  <c r="S444" i="2"/>
  <c r="R444" i="2"/>
  <c r="Q444" i="2"/>
  <c r="P444" i="2"/>
  <c r="O444" i="2"/>
  <c r="G444" i="2"/>
  <c r="H444" i="2" s="1"/>
  <c r="S443" i="2"/>
  <c r="R443" i="2"/>
  <c r="Q443" i="2"/>
  <c r="P443" i="2"/>
  <c r="O443" i="2"/>
  <c r="G443" i="2"/>
  <c r="H443" i="2" s="1"/>
  <c r="S442" i="2"/>
  <c r="R442" i="2"/>
  <c r="Q442" i="2"/>
  <c r="P442" i="2"/>
  <c r="O442" i="2"/>
  <c r="G442" i="2"/>
  <c r="H442" i="2" s="1"/>
  <c r="S441" i="2"/>
  <c r="R441" i="2"/>
  <c r="Q441" i="2"/>
  <c r="P441" i="2"/>
  <c r="O441" i="2"/>
  <c r="G441" i="2"/>
  <c r="H441" i="2" s="1"/>
  <c r="S440" i="2"/>
  <c r="R440" i="2"/>
  <c r="Q440" i="2"/>
  <c r="P440" i="2"/>
  <c r="O440" i="2"/>
  <c r="G440" i="2"/>
  <c r="H440" i="2" s="1"/>
  <c r="S439" i="2"/>
  <c r="R439" i="2"/>
  <c r="Q439" i="2"/>
  <c r="P439" i="2"/>
  <c r="O439" i="2"/>
  <c r="G439" i="2"/>
  <c r="H439" i="2" s="1"/>
  <c r="S438" i="2"/>
  <c r="R438" i="2"/>
  <c r="Q438" i="2"/>
  <c r="P438" i="2"/>
  <c r="O438" i="2"/>
  <c r="G438" i="2"/>
  <c r="H438" i="2" s="1"/>
  <c r="S437" i="2"/>
  <c r="R437" i="2"/>
  <c r="Q437" i="2"/>
  <c r="P437" i="2"/>
  <c r="O437" i="2"/>
  <c r="G437" i="2"/>
  <c r="H437" i="2" s="1"/>
  <c r="S436" i="2"/>
  <c r="R436" i="2"/>
  <c r="Q436" i="2"/>
  <c r="P436" i="2"/>
  <c r="O436" i="2"/>
  <c r="G436" i="2"/>
  <c r="H436" i="2" s="1"/>
  <c r="S435" i="2"/>
  <c r="R435" i="2"/>
  <c r="Q435" i="2"/>
  <c r="P435" i="2"/>
  <c r="O435" i="2"/>
  <c r="G435" i="2"/>
  <c r="H435" i="2" s="1"/>
  <c r="S434" i="2"/>
  <c r="R434" i="2"/>
  <c r="Q434" i="2"/>
  <c r="P434" i="2"/>
  <c r="O434" i="2"/>
  <c r="G434" i="2"/>
  <c r="H434" i="2" s="1"/>
  <c r="S433" i="2"/>
  <c r="R433" i="2"/>
  <c r="Q433" i="2"/>
  <c r="P433" i="2"/>
  <c r="O433" i="2"/>
  <c r="G433" i="2"/>
  <c r="H433" i="2" s="1"/>
  <c r="S432" i="2"/>
  <c r="R432" i="2"/>
  <c r="Q432" i="2"/>
  <c r="P432" i="2"/>
  <c r="O432" i="2"/>
  <c r="G432" i="2"/>
  <c r="H432" i="2" s="1"/>
  <c r="S431" i="2"/>
  <c r="R431" i="2"/>
  <c r="Q431" i="2"/>
  <c r="P431" i="2"/>
  <c r="O431" i="2"/>
  <c r="G431" i="2"/>
  <c r="H431" i="2" s="1"/>
  <c r="S430" i="2"/>
  <c r="R430" i="2"/>
  <c r="Q430" i="2"/>
  <c r="P430" i="2"/>
  <c r="O430" i="2"/>
  <c r="G430" i="2"/>
  <c r="H430" i="2" s="1"/>
  <c r="S429" i="2"/>
  <c r="R429" i="2"/>
  <c r="Q429" i="2"/>
  <c r="P429" i="2"/>
  <c r="O429" i="2"/>
  <c r="G429" i="2"/>
  <c r="H429" i="2" s="1"/>
  <c r="S428" i="2"/>
  <c r="R428" i="2"/>
  <c r="Q428" i="2"/>
  <c r="P428" i="2"/>
  <c r="O428" i="2"/>
  <c r="G428" i="2"/>
  <c r="H428" i="2" s="1"/>
  <c r="S427" i="2"/>
  <c r="R427" i="2"/>
  <c r="Q427" i="2"/>
  <c r="P427" i="2"/>
  <c r="O427" i="2"/>
  <c r="G427" i="2"/>
  <c r="H427" i="2" s="1"/>
  <c r="S426" i="2"/>
  <c r="R426" i="2"/>
  <c r="Q426" i="2"/>
  <c r="P426" i="2"/>
  <c r="O426" i="2"/>
  <c r="G426" i="2"/>
  <c r="H426" i="2" s="1"/>
  <c r="S425" i="2"/>
  <c r="R425" i="2"/>
  <c r="Q425" i="2"/>
  <c r="P425" i="2"/>
  <c r="O425" i="2"/>
  <c r="G425" i="2"/>
  <c r="H425" i="2" s="1"/>
  <c r="S424" i="2"/>
  <c r="R424" i="2"/>
  <c r="Q424" i="2"/>
  <c r="P424" i="2"/>
  <c r="O424" i="2"/>
  <c r="G424" i="2"/>
  <c r="H424" i="2" s="1"/>
  <c r="S423" i="2"/>
  <c r="R423" i="2"/>
  <c r="Q423" i="2"/>
  <c r="P423" i="2"/>
  <c r="O423" i="2"/>
  <c r="G423" i="2"/>
  <c r="H423" i="2" s="1"/>
  <c r="S422" i="2"/>
  <c r="R422" i="2"/>
  <c r="Q422" i="2"/>
  <c r="P422" i="2"/>
  <c r="O422" i="2"/>
  <c r="G422" i="2"/>
  <c r="H422" i="2" s="1"/>
  <c r="S421" i="2"/>
  <c r="R421" i="2"/>
  <c r="Q421" i="2"/>
  <c r="P421" i="2"/>
  <c r="O421" i="2"/>
  <c r="G421" i="2"/>
  <c r="H421" i="2" s="1"/>
  <c r="S420" i="2"/>
  <c r="R420" i="2"/>
  <c r="Q420" i="2"/>
  <c r="P420" i="2"/>
  <c r="O420" i="2"/>
  <c r="G420" i="2"/>
  <c r="H420" i="2" s="1"/>
  <c r="S419" i="2"/>
  <c r="R419" i="2"/>
  <c r="Q419" i="2"/>
  <c r="P419" i="2"/>
  <c r="O419" i="2"/>
  <c r="G419" i="2"/>
  <c r="H419" i="2" s="1"/>
  <c r="G418" i="2"/>
  <c r="S417" i="2"/>
  <c r="R417" i="2"/>
  <c r="Q417" i="2"/>
  <c r="P417" i="2"/>
  <c r="O417" i="2"/>
  <c r="G417" i="2"/>
  <c r="H417" i="2" s="1"/>
  <c r="S416" i="2"/>
  <c r="R416" i="2"/>
  <c r="Q416" i="2"/>
  <c r="P416" i="2"/>
  <c r="O416" i="2"/>
  <c r="G416" i="2"/>
  <c r="H416" i="2" s="1"/>
  <c r="S415" i="2"/>
  <c r="R415" i="2"/>
  <c r="Q415" i="2"/>
  <c r="P415" i="2"/>
  <c r="O415" i="2"/>
  <c r="G415" i="2"/>
  <c r="H415" i="2" s="1"/>
  <c r="S414" i="2"/>
  <c r="R414" i="2"/>
  <c r="Q414" i="2"/>
  <c r="P414" i="2"/>
  <c r="O414" i="2"/>
  <c r="G414" i="2"/>
  <c r="H414" i="2" s="1"/>
  <c r="S413" i="2"/>
  <c r="R413" i="2"/>
  <c r="Q413" i="2"/>
  <c r="P413" i="2"/>
  <c r="O413" i="2"/>
  <c r="G413" i="2"/>
  <c r="H413" i="2" s="1"/>
  <c r="S412" i="2"/>
  <c r="R412" i="2"/>
  <c r="Q412" i="2"/>
  <c r="P412" i="2"/>
  <c r="O412" i="2"/>
  <c r="G412" i="2"/>
  <c r="H412" i="2" s="1"/>
  <c r="S411" i="2"/>
  <c r="R411" i="2"/>
  <c r="Q411" i="2"/>
  <c r="P411" i="2"/>
  <c r="O411" i="2"/>
  <c r="G411" i="2"/>
  <c r="H411" i="2" s="1"/>
  <c r="S410" i="2"/>
  <c r="R410" i="2"/>
  <c r="Q410" i="2"/>
  <c r="P410" i="2"/>
  <c r="O410" i="2"/>
  <c r="G410" i="2"/>
  <c r="H410" i="2" s="1"/>
  <c r="G409" i="2"/>
  <c r="S408" i="2"/>
  <c r="R408" i="2"/>
  <c r="Q408" i="2"/>
  <c r="P408" i="2"/>
  <c r="O408" i="2"/>
  <c r="G408" i="2"/>
  <c r="H408" i="2" s="1"/>
  <c r="S407" i="2"/>
  <c r="R407" i="2"/>
  <c r="Q407" i="2"/>
  <c r="P407" i="2"/>
  <c r="O407" i="2"/>
  <c r="G407" i="2"/>
  <c r="H407" i="2" s="1"/>
  <c r="G406" i="2"/>
  <c r="S405" i="2"/>
  <c r="R405" i="2"/>
  <c r="Q405" i="2"/>
  <c r="P405" i="2"/>
  <c r="O405" i="2"/>
  <c r="G405" i="2"/>
  <c r="H405" i="2" s="1"/>
  <c r="S404" i="2"/>
  <c r="R404" i="2"/>
  <c r="Q404" i="2"/>
  <c r="P404" i="2"/>
  <c r="O404" i="2"/>
  <c r="G404" i="2"/>
  <c r="H404" i="2" s="1"/>
  <c r="S403" i="2"/>
  <c r="R403" i="2"/>
  <c r="Q403" i="2"/>
  <c r="P403" i="2"/>
  <c r="O403" i="2"/>
  <c r="G403" i="2"/>
  <c r="H403" i="2" s="1"/>
  <c r="S402" i="2"/>
  <c r="R402" i="2"/>
  <c r="Q402" i="2"/>
  <c r="P402" i="2"/>
  <c r="O402" i="2"/>
  <c r="G402" i="2"/>
  <c r="H402" i="2" s="1"/>
  <c r="S401" i="2"/>
  <c r="R401" i="2"/>
  <c r="Q401" i="2"/>
  <c r="P401" i="2"/>
  <c r="O401" i="2"/>
  <c r="G401" i="2"/>
  <c r="H401" i="2" s="1"/>
  <c r="S400" i="2"/>
  <c r="R400" i="2"/>
  <c r="Q400" i="2"/>
  <c r="P400" i="2"/>
  <c r="O400" i="2"/>
  <c r="G400" i="2"/>
  <c r="H400" i="2" s="1"/>
  <c r="S399" i="2"/>
  <c r="R399" i="2"/>
  <c r="Q399" i="2"/>
  <c r="P399" i="2"/>
  <c r="O399" i="2"/>
  <c r="G399" i="2"/>
  <c r="H399" i="2" s="1"/>
  <c r="S398" i="2"/>
  <c r="R398" i="2"/>
  <c r="Q398" i="2"/>
  <c r="P398" i="2"/>
  <c r="O398" i="2"/>
  <c r="G398" i="2"/>
  <c r="H398" i="2" s="1"/>
  <c r="S397" i="2"/>
  <c r="R397" i="2"/>
  <c r="Q397" i="2"/>
  <c r="P397" i="2"/>
  <c r="O397" i="2"/>
  <c r="G397" i="2"/>
  <c r="H397" i="2" s="1"/>
  <c r="S396" i="2"/>
  <c r="R396" i="2"/>
  <c r="Q396" i="2"/>
  <c r="P396" i="2"/>
  <c r="O396" i="2"/>
  <c r="G396" i="2"/>
  <c r="H396" i="2" s="1"/>
  <c r="S395" i="2"/>
  <c r="R395" i="2"/>
  <c r="Q395" i="2"/>
  <c r="P395" i="2"/>
  <c r="O395" i="2"/>
  <c r="G395" i="2"/>
  <c r="H395" i="2" s="1"/>
  <c r="S394" i="2"/>
  <c r="R394" i="2"/>
  <c r="Q394" i="2"/>
  <c r="P394" i="2"/>
  <c r="O394" i="2"/>
  <c r="G394" i="2"/>
  <c r="H394" i="2" s="1"/>
  <c r="S393" i="2"/>
  <c r="R393" i="2"/>
  <c r="Q393" i="2"/>
  <c r="P393" i="2"/>
  <c r="O393" i="2"/>
  <c r="G393" i="2"/>
  <c r="H393" i="2" s="1"/>
  <c r="S392" i="2"/>
  <c r="R392" i="2"/>
  <c r="Q392" i="2"/>
  <c r="P392" i="2"/>
  <c r="O392" i="2"/>
  <c r="G392" i="2"/>
  <c r="H392" i="2" s="1"/>
  <c r="S391" i="2"/>
  <c r="R391" i="2"/>
  <c r="Q391" i="2"/>
  <c r="P391" i="2"/>
  <c r="O391" i="2"/>
  <c r="G391" i="2"/>
  <c r="H391" i="2" s="1"/>
  <c r="S390" i="2"/>
  <c r="R390" i="2"/>
  <c r="Q390" i="2"/>
  <c r="P390" i="2"/>
  <c r="O390" i="2"/>
  <c r="G390" i="2"/>
  <c r="H390" i="2" s="1"/>
  <c r="S389" i="2"/>
  <c r="R389" i="2"/>
  <c r="Q389" i="2"/>
  <c r="P389" i="2"/>
  <c r="O389" i="2"/>
  <c r="G389" i="2"/>
  <c r="H389" i="2" s="1"/>
  <c r="S388" i="2"/>
  <c r="R388" i="2"/>
  <c r="Q388" i="2"/>
  <c r="P388" i="2"/>
  <c r="O388" i="2"/>
  <c r="G388" i="2"/>
  <c r="H388" i="2" s="1"/>
  <c r="S387" i="2"/>
  <c r="R387" i="2"/>
  <c r="Q387" i="2"/>
  <c r="P387" i="2"/>
  <c r="O387" i="2"/>
  <c r="G387" i="2"/>
  <c r="H387" i="2" s="1"/>
  <c r="S386" i="2"/>
  <c r="R386" i="2"/>
  <c r="Q386" i="2"/>
  <c r="P386" i="2"/>
  <c r="O386" i="2"/>
  <c r="G386" i="2"/>
  <c r="H386" i="2" s="1"/>
  <c r="S385" i="2"/>
  <c r="R385" i="2"/>
  <c r="Q385" i="2"/>
  <c r="P385" i="2"/>
  <c r="O385" i="2"/>
  <c r="G385" i="2"/>
  <c r="H385" i="2" s="1"/>
  <c r="S384" i="2"/>
  <c r="R384" i="2"/>
  <c r="Q384" i="2"/>
  <c r="P384" i="2"/>
  <c r="O384" i="2"/>
  <c r="G384" i="2"/>
  <c r="H384" i="2" s="1"/>
  <c r="S383" i="2"/>
  <c r="R383" i="2"/>
  <c r="Q383" i="2"/>
  <c r="P383" i="2"/>
  <c r="O383" i="2"/>
  <c r="G383" i="2"/>
  <c r="H383" i="2" s="1"/>
  <c r="S382" i="2"/>
  <c r="R382" i="2"/>
  <c r="Q382" i="2"/>
  <c r="P382" i="2"/>
  <c r="O382" i="2"/>
  <c r="G382" i="2"/>
  <c r="H382" i="2" s="1"/>
  <c r="S381" i="2"/>
  <c r="R381" i="2"/>
  <c r="Q381" i="2"/>
  <c r="P381" i="2"/>
  <c r="O381" i="2"/>
  <c r="G381" i="2"/>
  <c r="H381" i="2" s="1"/>
  <c r="S380" i="2"/>
  <c r="R380" i="2"/>
  <c r="Q380" i="2"/>
  <c r="P380" i="2"/>
  <c r="O380" i="2"/>
  <c r="G380" i="2"/>
  <c r="H380" i="2" s="1"/>
  <c r="S379" i="2"/>
  <c r="R379" i="2"/>
  <c r="Q379" i="2"/>
  <c r="P379" i="2"/>
  <c r="O379" i="2"/>
  <c r="G379" i="2"/>
  <c r="H379" i="2" s="1"/>
  <c r="S378" i="2"/>
  <c r="R378" i="2"/>
  <c r="Q378" i="2"/>
  <c r="P378" i="2"/>
  <c r="O378" i="2"/>
  <c r="G378" i="2"/>
  <c r="H378" i="2" s="1"/>
  <c r="S377" i="2"/>
  <c r="R377" i="2"/>
  <c r="Q377" i="2"/>
  <c r="P377" i="2"/>
  <c r="O377" i="2"/>
  <c r="G377" i="2"/>
  <c r="H377" i="2" s="1"/>
  <c r="S376" i="2"/>
  <c r="R376" i="2"/>
  <c r="Q376" i="2"/>
  <c r="P376" i="2"/>
  <c r="O376" i="2"/>
  <c r="G376" i="2"/>
  <c r="H376" i="2" s="1"/>
  <c r="S375" i="2"/>
  <c r="R375" i="2"/>
  <c r="Q375" i="2"/>
  <c r="P375" i="2"/>
  <c r="O375" i="2"/>
  <c r="G375" i="2"/>
  <c r="H375" i="2" s="1"/>
  <c r="S374" i="2"/>
  <c r="R374" i="2"/>
  <c r="Q374" i="2"/>
  <c r="P374" i="2"/>
  <c r="O374" i="2"/>
  <c r="G374" i="2"/>
  <c r="H374" i="2" s="1"/>
  <c r="S373" i="2"/>
  <c r="R373" i="2"/>
  <c r="Q373" i="2"/>
  <c r="P373" i="2"/>
  <c r="O373" i="2"/>
  <c r="G373" i="2"/>
  <c r="H373" i="2" s="1"/>
  <c r="S372" i="2"/>
  <c r="R372" i="2"/>
  <c r="Q372" i="2"/>
  <c r="P372" i="2"/>
  <c r="O372" i="2"/>
  <c r="G372" i="2"/>
  <c r="H372" i="2" s="1"/>
  <c r="S371" i="2"/>
  <c r="R371" i="2"/>
  <c r="Q371" i="2"/>
  <c r="P371" i="2"/>
  <c r="O371" i="2"/>
  <c r="G371" i="2"/>
  <c r="H371" i="2" s="1"/>
  <c r="G370" i="2"/>
  <c r="S369" i="2"/>
  <c r="R369" i="2"/>
  <c r="Q369" i="2"/>
  <c r="P369" i="2"/>
  <c r="O369" i="2"/>
  <c r="G369" i="2"/>
  <c r="H369" i="2" s="1"/>
  <c r="S368" i="2"/>
  <c r="R368" i="2"/>
  <c r="Q368" i="2"/>
  <c r="P368" i="2"/>
  <c r="O368" i="2"/>
  <c r="G368" i="2"/>
  <c r="H368" i="2" s="1"/>
  <c r="S367" i="2"/>
  <c r="R367" i="2"/>
  <c r="Q367" i="2"/>
  <c r="P367" i="2"/>
  <c r="O367" i="2"/>
  <c r="G367" i="2"/>
  <c r="H367" i="2" s="1"/>
  <c r="S366" i="2"/>
  <c r="R366" i="2"/>
  <c r="Q366" i="2"/>
  <c r="P366" i="2"/>
  <c r="O366" i="2"/>
  <c r="G366" i="2"/>
  <c r="H366" i="2" s="1"/>
  <c r="S365" i="2"/>
  <c r="R365" i="2"/>
  <c r="Q365" i="2"/>
  <c r="P365" i="2"/>
  <c r="O365" i="2"/>
  <c r="G365" i="2"/>
  <c r="H365" i="2" s="1"/>
  <c r="S364" i="2"/>
  <c r="R364" i="2"/>
  <c r="Q364" i="2"/>
  <c r="P364" i="2"/>
  <c r="O364" i="2"/>
  <c r="G364" i="2"/>
  <c r="H364" i="2" s="1"/>
  <c r="S363" i="2"/>
  <c r="R363" i="2"/>
  <c r="Q363" i="2"/>
  <c r="P363" i="2"/>
  <c r="O363" i="2"/>
  <c r="G363" i="2"/>
  <c r="H363" i="2" s="1"/>
  <c r="S362" i="2"/>
  <c r="R362" i="2"/>
  <c r="Q362" i="2"/>
  <c r="P362" i="2"/>
  <c r="O362" i="2"/>
  <c r="G362" i="2"/>
  <c r="H362" i="2" s="1"/>
  <c r="S361" i="2"/>
  <c r="R361" i="2"/>
  <c r="Q361" i="2"/>
  <c r="P361" i="2"/>
  <c r="O361" i="2"/>
  <c r="G361" i="2"/>
  <c r="H361" i="2" s="1"/>
  <c r="S360" i="2"/>
  <c r="R360" i="2"/>
  <c r="Q360" i="2"/>
  <c r="P360" i="2"/>
  <c r="O360" i="2"/>
  <c r="G360" i="2"/>
  <c r="H360" i="2" s="1"/>
  <c r="S359" i="2"/>
  <c r="R359" i="2"/>
  <c r="Q359" i="2"/>
  <c r="P359" i="2"/>
  <c r="O359" i="2"/>
  <c r="G359" i="2"/>
  <c r="H359" i="2" s="1"/>
  <c r="S358" i="2"/>
  <c r="R358" i="2"/>
  <c r="Q358" i="2"/>
  <c r="P358" i="2"/>
  <c r="O358" i="2"/>
  <c r="G358" i="2"/>
  <c r="H358" i="2" s="1"/>
  <c r="S357" i="2"/>
  <c r="R357" i="2"/>
  <c r="Q357" i="2"/>
  <c r="P357" i="2"/>
  <c r="O357" i="2"/>
  <c r="G357" i="2"/>
  <c r="H357" i="2" s="1"/>
  <c r="S356" i="2"/>
  <c r="R356" i="2"/>
  <c r="Q356" i="2"/>
  <c r="P356" i="2"/>
  <c r="O356" i="2"/>
  <c r="G356" i="2"/>
  <c r="H356" i="2" s="1"/>
  <c r="S355" i="2"/>
  <c r="R355" i="2"/>
  <c r="Q355" i="2"/>
  <c r="P355" i="2"/>
  <c r="O355" i="2"/>
  <c r="G355" i="2"/>
  <c r="H355" i="2" s="1"/>
  <c r="S354" i="2"/>
  <c r="R354" i="2"/>
  <c r="Q354" i="2"/>
  <c r="P354" i="2"/>
  <c r="O354" i="2"/>
  <c r="G354" i="2"/>
  <c r="H354" i="2" s="1"/>
  <c r="S353" i="2"/>
  <c r="R353" i="2"/>
  <c r="Q353" i="2"/>
  <c r="P353" i="2"/>
  <c r="O353" i="2"/>
  <c r="G353" i="2"/>
  <c r="H353" i="2" s="1"/>
  <c r="S352" i="2"/>
  <c r="R352" i="2"/>
  <c r="Q352" i="2"/>
  <c r="P352" i="2"/>
  <c r="O352" i="2"/>
  <c r="G352" i="2"/>
  <c r="H352" i="2" s="1"/>
  <c r="S351" i="2"/>
  <c r="R351" i="2"/>
  <c r="Q351" i="2"/>
  <c r="P351" i="2"/>
  <c r="O351" i="2"/>
  <c r="G351" i="2"/>
  <c r="H351" i="2" s="1"/>
  <c r="S350" i="2"/>
  <c r="R350" i="2"/>
  <c r="Q350" i="2"/>
  <c r="P350" i="2"/>
  <c r="O350" i="2"/>
  <c r="G350" i="2"/>
  <c r="H350" i="2" s="1"/>
  <c r="S349" i="2"/>
  <c r="R349" i="2"/>
  <c r="Q349" i="2"/>
  <c r="P349" i="2"/>
  <c r="O349" i="2"/>
  <c r="G349" i="2"/>
  <c r="H349" i="2" s="1"/>
  <c r="S348" i="2"/>
  <c r="R348" i="2"/>
  <c r="Q348" i="2"/>
  <c r="P348" i="2"/>
  <c r="O348" i="2"/>
  <c r="G348" i="2"/>
  <c r="H348" i="2" s="1"/>
  <c r="S347" i="2"/>
  <c r="R347" i="2"/>
  <c r="Q347" i="2"/>
  <c r="P347" i="2"/>
  <c r="O347" i="2"/>
  <c r="G347" i="2"/>
  <c r="H347" i="2" s="1"/>
  <c r="S346" i="2"/>
  <c r="R346" i="2"/>
  <c r="Q346" i="2"/>
  <c r="P346" i="2"/>
  <c r="O346" i="2"/>
  <c r="G346" i="2"/>
  <c r="H346" i="2" s="1"/>
  <c r="S345" i="2"/>
  <c r="R345" i="2"/>
  <c r="Q345" i="2"/>
  <c r="P345" i="2"/>
  <c r="O345" i="2"/>
  <c r="G345" i="2"/>
  <c r="H345" i="2" s="1"/>
  <c r="S344" i="2"/>
  <c r="R344" i="2"/>
  <c r="Q344" i="2"/>
  <c r="P344" i="2"/>
  <c r="O344" i="2"/>
  <c r="G344" i="2"/>
  <c r="H344" i="2" s="1"/>
  <c r="S343" i="2"/>
  <c r="R343" i="2"/>
  <c r="Q343" i="2"/>
  <c r="P343" i="2"/>
  <c r="O343" i="2"/>
  <c r="G343" i="2"/>
  <c r="H343" i="2" s="1"/>
  <c r="S342" i="2"/>
  <c r="R342" i="2"/>
  <c r="Q342" i="2"/>
  <c r="P342" i="2"/>
  <c r="O342" i="2"/>
  <c r="G342" i="2"/>
  <c r="H342" i="2" s="1"/>
  <c r="S341" i="2"/>
  <c r="R341" i="2"/>
  <c r="Q341" i="2"/>
  <c r="P341" i="2"/>
  <c r="O341" i="2"/>
  <c r="G341" i="2"/>
  <c r="H341" i="2" s="1"/>
  <c r="S340" i="2"/>
  <c r="R340" i="2"/>
  <c r="Q340" i="2"/>
  <c r="P340" i="2"/>
  <c r="O340" i="2"/>
  <c r="G340" i="2"/>
  <c r="H340" i="2" s="1"/>
  <c r="S339" i="2"/>
  <c r="R339" i="2"/>
  <c r="Q339" i="2"/>
  <c r="P339" i="2"/>
  <c r="O339" i="2"/>
  <c r="G339" i="2"/>
  <c r="H339" i="2" s="1"/>
  <c r="S338" i="2"/>
  <c r="R338" i="2"/>
  <c r="Q338" i="2"/>
  <c r="P338" i="2"/>
  <c r="O338" i="2"/>
  <c r="G338" i="2"/>
  <c r="H338" i="2" s="1"/>
  <c r="S337" i="2"/>
  <c r="R337" i="2"/>
  <c r="Q337" i="2"/>
  <c r="P337" i="2"/>
  <c r="O337" i="2"/>
  <c r="G337" i="2"/>
  <c r="H337" i="2" s="1"/>
  <c r="S336" i="2"/>
  <c r="R336" i="2"/>
  <c r="Q336" i="2"/>
  <c r="P336" i="2"/>
  <c r="O336" i="2"/>
  <c r="G336" i="2"/>
  <c r="H336" i="2" s="1"/>
  <c r="S335" i="2"/>
  <c r="R335" i="2"/>
  <c r="Q335" i="2"/>
  <c r="P335" i="2"/>
  <c r="O335" i="2"/>
  <c r="G335" i="2"/>
  <c r="H335" i="2" s="1"/>
  <c r="S334" i="2"/>
  <c r="R334" i="2"/>
  <c r="Q334" i="2"/>
  <c r="P334" i="2"/>
  <c r="O334" i="2"/>
  <c r="G334" i="2"/>
  <c r="H334" i="2" s="1"/>
  <c r="S333" i="2"/>
  <c r="R333" i="2"/>
  <c r="Q333" i="2"/>
  <c r="P333" i="2"/>
  <c r="O333" i="2"/>
  <c r="G333" i="2"/>
  <c r="H333" i="2" s="1"/>
  <c r="S332" i="2"/>
  <c r="R332" i="2"/>
  <c r="Q332" i="2"/>
  <c r="P332" i="2"/>
  <c r="O332" i="2"/>
  <c r="G332" i="2"/>
  <c r="H332" i="2" s="1"/>
  <c r="S331" i="2"/>
  <c r="R331" i="2"/>
  <c r="Q331" i="2"/>
  <c r="P331" i="2"/>
  <c r="O331" i="2"/>
  <c r="G331" i="2"/>
  <c r="H331" i="2" s="1"/>
  <c r="S330" i="2"/>
  <c r="R330" i="2"/>
  <c r="Q330" i="2"/>
  <c r="P330" i="2"/>
  <c r="O330" i="2"/>
  <c r="G330" i="2"/>
  <c r="H330" i="2" s="1"/>
  <c r="G329" i="2"/>
  <c r="S328" i="2"/>
  <c r="R328" i="2"/>
  <c r="Q328" i="2"/>
  <c r="P328" i="2"/>
  <c r="O328" i="2"/>
  <c r="G328" i="2"/>
  <c r="H328" i="2" s="1"/>
  <c r="S327" i="2"/>
  <c r="R327" i="2"/>
  <c r="Q327" i="2"/>
  <c r="P327" i="2"/>
  <c r="O327" i="2"/>
  <c r="G327" i="2"/>
  <c r="H327" i="2" s="1"/>
  <c r="G326" i="2"/>
  <c r="S325" i="2"/>
  <c r="R325" i="2"/>
  <c r="Q325" i="2"/>
  <c r="P325" i="2"/>
  <c r="O325" i="2"/>
  <c r="G325" i="2"/>
  <c r="H325" i="2" s="1"/>
  <c r="S324" i="2"/>
  <c r="R324" i="2"/>
  <c r="Q324" i="2"/>
  <c r="P324" i="2"/>
  <c r="O324" i="2"/>
  <c r="G324" i="2"/>
  <c r="H324" i="2" s="1"/>
  <c r="S323" i="2"/>
  <c r="R323" i="2"/>
  <c r="Q323" i="2"/>
  <c r="P323" i="2"/>
  <c r="O323" i="2"/>
  <c r="G323" i="2"/>
  <c r="H323" i="2" s="1"/>
  <c r="S322" i="2"/>
  <c r="R322" i="2"/>
  <c r="Q322" i="2"/>
  <c r="P322" i="2"/>
  <c r="O322" i="2"/>
  <c r="G322" i="2"/>
  <c r="H322" i="2" s="1"/>
  <c r="S321" i="2"/>
  <c r="R321" i="2"/>
  <c r="Q321" i="2"/>
  <c r="P321" i="2"/>
  <c r="O321" i="2"/>
  <c r="G321" i="2"/>
  <c r="H321" i="2" s="1"/>
  <c r="G320" i="2"/>
  <c r="S319" i="2"/>
  <c r="R319" i="2"/>
  <c r="Q319" i="2"/>
  <c r="P319" i="2"/>
  <c r="O319" i="2"/>
  <c r="G319" i="2"/>
  <c r="H319" i="2" s="1"/>
  <c r="S318" i="2"/>
  <c r="R318" i="2"/>
  <c r="Q318" i="2"/>
  <c r="P318" i="2"/>
  <c r="O318" i="2"/>
  <c r="G318" i="2"/>
  <c r="H318" i="2" s="1"/>
  <c r="S317" i="2"/>
  <c r="R317" i="2"/>
  <c r="Q317" i="2"/>
  <c r="P317" i="2"/>
  <c r="O317" i="2"/>
  <c r="G317" i="2"/>
  <c r="H317" i="2" s="1"/>
  <c r="S316" i="2"/>
  <c r="R316" i="2"/>
  <c r="Q316" i="2"/>
  <c r="P316" i="2"/>
  <c r="O316" i="2"/>
  <c r="G316" i="2"/>
  <c r="H316" i="2" s="1"/>
  <c r="S315" i="2"/>
  <c r="R315" i="2"/>
  <c r="Q315" i="2"/>
  <c r="P315" i="2"/>
  <c r="O315" i="2"/>
  <c r="G315" i="2"/>
  <c r="H315" i="2" s="1"/>
  <c r="S314" i="2"/>
  <c r="R314" i="2"/>
  <c r="Q314" i="2"/>
  <c r="P314" i="2"/>
  <c r="O314" i="2"/>
  <c r="G314" i="2"/>
  <c r="H314" i="2" s="1"/>
  <c r="S313" i="2"/>
  <c r="R313" i="2"/>
  <c r="Q313" i="2"/>
  <c r="P313" i="2"/>
  <c r="O313" i="2"/>
  <c r="G313" i="2"/>
  <c r="H313" i="2" s="1"/>
  <c r="S312" i="2"/>
  <c r="R312" i="2"/>
  <c r="Q312" i="2"/>
  <c r="P312" i="2"/>
  <c r="O312" i="2"/>
  <c r="G312" i="2"/>
  <c r="H312" i="2" s="1"/>
  <c r="S311" i="2"/>
  <c r="R311" i="2"/>
  <c r="Q311" i="2"/>
  <c r="P311" i="2"/>
  <c r="O311" i="2"/>
  <c r="G311" i="2"/>
  <c r="H311" i="2" s="1"/>
  <c r="S310" i="2"/>
  <c r="R310" i="2"/>
  <c r="Q310" i="2"/>
  <c r="P310" i="2"/>
  <c r="O310" i="2"/>
  <c r="G310" i="2"/>
  <c r="H310" i="2" s="1"/>
  <c r="S309" i="2"/>
  <c r="R309" i="2"/>
  <c r="Q309" i="2"/>
  <c r="P309" i="2"/>
  <c r="O309" i="2"/>
  <c r="G309" i="2"/>
  <c r="H309" i="2" s="1"/>
  <c r="S308" i="2"/>
  <c r="R308" i="2"/>
  <c r="Q308" i="2"/>
  <c r="P308" i="2"/>
  <c r="O308" i="2"/>
  <c r="G308" i="2"/>
  <c r="H308" i="2" s="1"/>
  <c r="S307" i="2"/>
  <c r="R307" i="2"/>
  <c r="Q307" i="2"/>
  <c r="P307" i="2"/>
  <c r="O307" i="2"/>
  <c r="G307" i="2"/>
  <c r="H307" i="2" s="1"/>
  <c r="S306" i="2"/>
  <c r="R306" i="2"/>
  <c r="Q306" i="2"/>
  <c r="P306" i="2"/>
  <c r="O306" i="2"/>
  <c r="G306" i="2"/>
  <c r="H306" i="2" s="1"/>
  <c r="S305" i="2"/>
  <c r="R305" i="2"/>
  <c r="Q305" i="2"/>
  <c r="P305" i="2"/>
  <c r="O305" i="2"/>
  <c r="G305" i="2"/>
  <c r="H305" i="2" s="1"/>
  <c r="S304" i="2"/>
  <c r="R304" i="2"/>
  <c r="Q304" i="2"/>
  <c r="P304" i="2"/>
  <c r="O304" i="2"/>
  <c r="G304" i="2"/>
  <c r="H304" i="2" s="1"/>
  <c r="S303" i="2"/>
  <c r="R303" i="2"/>
  <c r="Q303" i="2"/>
  <c r="P303" i="2"/>
  <c r="O303" i="2"/>
  <c r="G303" i="2"/>
  <c r="H303" i="2" s="1"/>
  <c r="S302" i="2"/>
  <c r="R302" i="2"/>
  <c r="Q302" i="2"/>
  <c r="P302" i="2"/>
  <c r="O302" i="2"/>
  <c r="G302" i="2"/>
  <c r="H302" i="2" s="1"/>
  <c r="S301" i="2"/>
  <c r="R301" i="2"/>
  <c r="Q301" i="2"/>
  <c r="P301" i="2"/>
  <c r="O301" i="2"/>
  <c r="G301" i="2"/>
  <c r="H301" i="2" s="1"/>
  <c r="S300" i="2"/>
  <c r="R300" i="2"/>
  <c r="Q300" i="2"/>
  <c r="P300" i="2"/>
  <c r="O300" i="2"/>
  <c r="G300" i="2"/>
  <c r="H300" i="2" s="1"/>
  <c r="S299" i="2"/>
  <c r="R299" i="2"/>
  <c r="Q299" i="2"/>
  <c r="P299" i="2"/>
  <c r="O299" i="2"/>
  <c r="G299" i="2"/>
  <c r="H299" i="2" s="1"/>
  <c r="S298" i="2"/>
  <c r="R298" i="2"/>
  <c r="Q298" i="2"/>
  <c r="P298" i="2"/>
  <c r="O298" i="2"/>
  <c r="G298" i="2"/>
  <c r="H298" i="2" s="1"/>
  <c r="S297" i="2"/>
  <c r="R297" i="2"/>
  <c r="Q297" i="2"/>
  <c r="P297" i="2"/>
  <c r="O297" i="2"/>
  <c r="G297" i="2"/>
  <c r="H297" i="2" s="1"/>
  <c r="S296" i="2"/>
  <c r="R296" i="2"/>
  <c r="Q296" i="2"/>
  <c r="P296" i="2"/>
  <c r="O296" i="2"/>
  <c r="G296" i="2"/>
  <c r="H296" i="2" s="1"/>
  <c r="S295" i="2"/>
  <c r="R295" i="2"/>
  <c r="Q295" i="2"/>
  <c r="P295" i="2"/>
  <c r="O295" i="2"/>
  <c r="G295" i="2"/>
  <c r="H295" i="2" s="1"/>
  <c r="S294" i="2"/>
  <c r="R294" i="2"/>
  <c r="Q294" i="2"/>
  <c r="P294" i="2"/>
  <c r="O294" i="2"/>
  <c r="G294" i="2"/>
  <c r="H294" i="2" s="1"/>
  <c r="S293" i="2"/>
  <c r="R293" i="2"/>
  <c r="Q293" i="2"/>
  <c r="P293" i="2"/>
  <c r="O293" i="2"/>
  <c r="G293" i="2"/>
  <c r="H293" i="2" s="1"/>
  <c r="G292" i="2"/>
  <c r="S290" i="2"/>
  <c r="R290" i="2"/>
  <c r="Q290" i="2"/>
  <c r="P290" i="2"/>
  <c r="O290" i="2"/>
  <c r="G290" i="2"/>
  <c r="H290" i="2" s="1"/>
  <c r="S289" i="2"/>
  <c r="R289" i="2"/>
  <c r="Q289" i="2"/>
  <c r="P289" i="2"/>
  <c r="O289" i="2"/>
  <c r="G289" i="2"/>
  <c r="H289" i="2" s="1"/>
  <c r="S288" i="2"/>
  <c r="R288" i="2"/>
  <c r="Q288" i="2"/>
  <c r="P288" i="2"/>
  <c r="O288" i="2"/>
  <c r="G288" i="2"/>
  <c r="H288" i="2" s="1"/>
  <c r="S287" i="2"/>
  <c r="R287" i="2"/>
  <c r="Q287" i="2"/>
  <c r="P287" i="2"/>
  <c r="O287" i="2"/>
  <c r="G287" i="2"/>
  <c r="H287" i="2" s="1"/>
  <c r="S286" i="2"/>
  <c r="R286" i="2"/>
  <c r="Q286" i="2"/>
  <c r="P286" i="2"/>
  <c r="O286" i="2"/>
  <c r="G286" i="2"/>
  <c r="H286" i="2" s="1"/>
  <c r="S285" i="2"/>
  <c r="R285" i="2"/>
  <c r="Q285" i="2"/>
  <c r="P285" i="2"/>
  <c r="O285" i="2"/>
  <c r="G285" i="2"/>
  <c r="H285" i="2" s="1"/>
  <c r="G284" i="2"/>
  <c r="S283" i="2"/>
  <c r="R283" i="2"/>
  <c r="Q283" i="2"/>
  <c r="P283" i="2"/>
  <c r="O283" i="2"/>
  <c r="G283" i="2"/>
  <c r="H283" i="2" s="1"/>
  <c r="S282" i="2"/>
  <c r="R282" i="2"/>
  <c r="Q282" i="2"/>
  <c r="P282" i="2"/>
  <c r="O282" i="2"/>
  <c r="G282" i="2"/>
  <c r="H282" i="2" s="1"/>
  <c r="S281" i="2"/>
  <c r="R281" i="2"/>
  <c r="Q281" i="2"/>
  <c r="P281" i="2"/>
  <c r="O281" i="2"/>
  <c r="G281" i="2"/>
  <c r="H281" i="2" s="1"/>
  <c r="S280" i="2"/>
  <c r="R280" i="2"/>
  <c r="Q280" i="2"/>
  <c r="P280" i="2"/>
  <c r="O280" i="2"/>
  <c r="G280" i="2"/>
  <c r="H280" i="2" s="1"/>
  <c r="S279" i="2"/>
  <c r="R279" i="2"/>
  <c r="Q279" i="2"/>
  <c r="P279" i="2"/>
  <c r="O279" i="2"/>
  <c r="G279" i="2"/>
  <c r="H279" i="2" s="1"/>
  <c r="S278" i="2"/>
  <c r="R278" i="2"/>
  <c r="Q278" i="2"/>
  <c r="P278" i="2"/>
  <c r="O278" i="2"/>
  <c r="G278" i="2"/>
  <c r="H278" i="2" s="1"/>
  <c r="S277" i="2"/>
  <c r="R277" i="2"/>
  <c r="Q277" i="2"/>
  <c r="P277" i="2"/>
  <c r="O277" i="2"/>
  <c r="G277" i="2"/>
  <c r="H277" i="2" s="1"/>
  <c r="S276" i="2"/>
  <c r="R276" i="2"/>
  <c r="Q276" i="2"/>
  <c r="P276" i="2"/>
  <c r="O276" i="2"/>
  <c r="G276" i="2"/>
  <c r="H276" i="2" s="1"/>
  <c r="S275" i="2"/>
  <c r="R275" i="2"/>
  <c r="Q275" i="2"/>
  <c r="P275" i="2"/>
  <c r="O275" i="2"/>
  <c r="G275" i="2"/>
  <c r="H275" i="2" s="1"/>
  <c r="S274" i="2"/>
  <c r="R274" i="2"/>
  <c r="Q274" i="2"/>
  <c r="P274" i="2"/>
  <c r="O274" i="2"/>
  <c r="G274" i="2"/>
  <c r="H274" i="2" s="1"/>
  <c r="S273" i="2"/>
  <c r="R273" i="2"/>
  <c r="Q273" i="2"/>
  <c r="P273" i="2"/>
  <c r="O273" i="2"/>
  <c r="G273" i="2"/>
  <c r="H273" i="2" s="1"/>
  <c r="G272" i="2"/>
  <c r="S271" i="2"/>
  <c r="R271" i="2"/>
  <c r="Q271" i="2"/>
  <c r="P271" i="2"/>
  <c r="O271" i="2"/>
  <c r="G271" i="2"/>
  <c r="H271" i="2" s="1"/>
  <c r="S270" i="2"/>
  <c r="R270" i="2"/>
  <c r="Q270" i="2"/>
  <c r="P270" i="2"/>
  <c r="O270" i="2"/>
  <c r="G270" i="2"/>
  <c r="H270" i="2" s="1"/>
  <c r="S269" i="2"/>
  <c r="R269" i="2"/>
  <c r="Q269" i="2"/>
  <c r="P269" i="2"/>
  <c r="O269" i="2"/>
  <c r="G269" i="2"/>
  <c r="H269" i="2" s="1"/>
  <c r="S267" i="2"/>
  <c r="R267" i="2"/>
  <c r="Q267" i="2"/>
  <c r="P267" i="2"/>
  <c r="O267" i="2"/>
  <c r="G267" i="2"/>
  <c r="H267" i="2" s="1"/>
  <c r="S266" i="2"/>
  <c r="R266" i="2"/>
  <c r="Q266" i="2"/>
  <c r="P266" i="2"/>
  <c r="O266" i="2"/>
  <c r="G266" i="2"/>
  <c r="H266" i="2" s="1"/>
  <c r="S265" i="2"/>
  <c r="R265" i="2"/>
  <c r="Q265" i="2"/>
  <c r="P265" i="2"/>
  <c r="O265" i="2"/>
  <c r="G265" i="2"/>
  <c r="H265" i="2" s="1"/>
  <c r="S264" i="2"/>
  <c r="R264" i="2"/>
  <c r="Q264" i="2"/>
  <c r="P264" i="2"/>
  <c r="O264" i="2"/>
  <c r="G264" i="2"/>
  <c r="H264" i="2" s="1"/>
  <c r="S263" i="2"/>
  <c r="R263" i="2"/>
  <c r="Q263" i="2"/>
  <c r="P263" i="2"/>
  <c r="O263" i="2"/>
  <c r="G263" i="2"/>
  <c r="H263" i="2" s="1"/>
  <c r="S262" i="2"/>
  <c r="R262" i="2"/>
  <c r="Q262" i="2"/>
  <c r="P262" i="2"/>
  <c r="O262" i="2"/>
  <c r="G262" i="2"/>
  <c r="H262" i="2" s="1"/>
  <c r="S261" i="2"/>
  <c r="R261" i="2"/>
  <c r="Q261" i="2"/>
  <c r="P261" i="2"/>
  <c r="O261" i="2"/>
  <c r="G261" i="2"/>
  <c r="H261" i="2" s="1"/>
  <c r="S260" i="2"/>
  <c r="R260" i="2"/>
  <c r="Q260" i="2"/>
  <c r="P260" i="2"/>
  <c r="O260" i="2"/>
  <c r="G260" i="2"/>
  <c r="H260" i="2" s="1"/>
  <c r="S259" i="2"/>
  <c r="R259" i="2"/>
  <c r="Q259" i="2"/>
  <c r="P259" i="2"/>
  <c r="O259" i="2"/>
  <c r="G259" i="2"/>
  <c r="H259" i="2" s="1"/>
  <c r="S258" i="2"/>
  <c r="R258" i="2"/>
  <c r="Q258" i="2"/>
  <c r="P258" i="2"/>
  <c r="O258" i="2"/>
  <c r="G258" i="2"/>
  <c r="H258" i="2" s="1"/>
  <c r="S257" i="2"/>
  <c r="R257" i="2"/>
  <c r="Q257" i="2"/>
  <c r="P257" i="2"/>
  <c r="O257" i="2"/>
  <c r="G257" i="2"/>
  <c r="H257" i="2" s="1"/>
  <c r="S256" i="2"/>
  <c r="R256" i="2"/>
  <c r="Q256" i="2"/>
  <c r="P256" i="2"/>
  <c r="O256" i="2"/>
  <c r="G256" i="2"/>
  <c r="H256" i="2" s="1"/>
  <c r="S255" i="2"/>
  <c r="R255" i="2"/>
  <c r="Q255" i="2"/>
  <c r="P255" i="2"/>
  <c r="O255" i="2"/>
  <c r="G255" i="2"/>
  <c r="H255" i="2" s="1"/>
  <c r="S254" i="2"/>
  <c r="R254" i="2"/>
  <c r="Q254" i="2"/>
  <c r="P254" i="2"/>
  <c r="O254" i="2"/>
  <c r="G254" i="2"/>
  <c r="H254" i="2" s="1"/>
  <c r="S253" i="2"/>
  <c r="R253" i="2"/>
  <c r="Q253" i="2"/>
  <c r="P253" i="2"/>
  <c r="O253" i="2"/>
  <c r="G253" i="2"/>
  <c r="H253" i="2" s="1"/>
  <c r="S252" i="2"/>
  <c r="R252" i="2"/>
  <c r="Q252" i="2"/>
  <c r="P252" i="2"/>
  <c r="O252" i="2"/>
  <c r="G252" i="2"/>
  <c r="H252" i="2" s="1"/>
  <c r="S251" i="2"/>
  <c r="R251" i="2"/>
  <c r="Q251" i="2"/>
  <c r="P251" i="2"/>
  <c r="O251" i="2"/>
  <c r="G251" i="2"/>
  <c r="H251" i="2" s="1"/>
  <c r="S250" i="2"/>
  <c r="R250" i="2"/>
  <c r="Q250" i="2"/>
  <c r="P250" i="2"/>
  <c r="O250" i="2"/>
  <c r="G250" i="2"/>
  <c r="H250" i="2" s="1"/>
  <c r="S249" i="2"/>
  <c r="R249" i="2"/>
  <c r="Q249" i="2"/>
  <c r="P249" i="2"/>
  <c r="O249" i="2"/>
  <c r="G249" i="2"/>
  <c r="H249" i="2" s="1"/>
  <c r="S248" i="2"/>
  <c r="R248" i="2"/>
  <c r="Q248" i="2"/>
  <c r="P248" i="2"/>
  <c r="O248" i="2"/>
  <c r="G248" i="2"/>
  <c r="H248" i="2" s="1"/>
  <c r="G247" i="2"/>
  <c r="S246" i="2"/>
  <c r="R246" i="2"/>
  <c r="Q246" i="2"/>
  <c r="P246" i="2"/>
  <c r="O246" i="2"/>
  <c r="G246" i="2"/>
  <c r="H246" i="2" s="1"/>
  <c r="S245" i="2"/>
  <c r="R245" i="2"/>
  <c r="Q245" i="2"/>
  <c r="P245" i="2"/>
  <c r="O245" i="2"/>
  <c r="G245" i="2"/>
  <c r="H245" i="2" s="1"/>
  <c r="S244" i="2"/>
  <c r="R244" i="2"/>
  <c r="Q244" i="2"/>
  <c r="P244" i="2"/>
  <c r="O244" i="2"/>
  <c r="G244" i="2"/>
  <c r="H244" i="2" s="1"/>
  <c r="S243" i="2"/>
  <c r="R243" i="2"/>
  <c r="Q243" i="2"/>
  <c r="P243" i="2"/>
  <c r="O243" i="2"/>
  <c r="G243" i="2"/>
  <c r="H243" i="2" s="1"/>
  <c r="S242" i="2"/>
  <c r="R242" i="2"/>
  <c r="Q242" i="2"/>
  <c r="P242" i="2"/>
  <c r="O242" i="2"/>
  <c r="G242" i="2"/>
  <c r="H242" i="2" s="1"/>
  <c r="S241" i="2"/>
  <c r="R241" i="2"/>
  <c r="Q241" i="2"/>
  <c r="P241" i="2"/>
  <c r="O241" i="2"/>
  <c r="G241" i="2"/>
  <c r="H241" i="2" s="1"/>
  <c r="S240" i="2"/>
  <c r="R240" i="2"/>
  <c r="Q240" i="2"/>
  <c r="P240" i="2"/>
  <c r="O240" i="2"/>
  <c r="G240" i="2"/>
  <c r="H240" i="2" s="1"/>
  <c r="S239" i="2"/>
  <c r="R239" i="2"/>
  <c r="Q239" i="2"/>
  <c r="P239" i="2"/>
  <c r="O239" i="2"/>
  <c r="G239" i="2"/>
  <c r="H239" i="2" s="1"/>
  <c r="S238" i="2"/>
  <c r="R238" i="2"/>
  <c r="Q238" i="2"/>
  <c r="P238" i="2"/>
  <c r="O238" i="2"/>
  <c r="G238" i="2"/>
  <c r="H238" i="2" s="1"/>
  <c r="S237" i="2"/>
  <c r="R237" i="2"/>
  <c r="Q237" i="2"/>
  <c r="P237" i="2"/>
  <c r="O237" i="2"/>
  <c r="G237" i="2"/>
  <c r="H237" i="2" s="1"/>
  <c r="S236" i="2"/>
  <c r="R236" i="2"/>
  <c r="Q236" i="2"/>
  <c r="P236" i="2"/>
  <c r="O236" i="2"/>
  <c r="G236" i="2"/>
  <c r="H236" i="2" s="1"/>
  <c r="S235" i="2"/>
  <c r="R235" i="2"/>
  <c r="Q235" i="2"/>
  <c r="P235" i="2"/>
  <c r="O235" i="2"/>
  <c r="G235" i="2"/>
  <c r="H235" i="2" s="1"/>
  <c r="S234" i="2"/>
  <c r="R234" i="2"/>
  <c r="Q234" i="2"/>
  <c r="P234" i="2"/>
  <c r="O234" i="2"/>
  <c r="G234" i="2"/>
  <c r="H234" i="2" s="1"/>
  <c r="S233" i="2"/>
  <c r="R233" i="2"/>
  <c r="Q233" i="2"/>
  <c r="P233" i="2"/>
  <c r="O233" i="2"/>
  <c r="G233" i="2"/>
  <c r="H233" i="2" s="1"/>
  <c r="S232" i="2"/>
  <c r="R232" i="2"/>
  <c r="Q232" i="2"/>
  <c r="P232" i="2"/>
  <c r="O232" i="2"/>
  <c r="G232" i="2"/>
  <c r="H232" i="2" s="1"/>
  <c r="S231" i="2"/>
  <c r="R231" i="2"/>
  <c r="Q231" i="2"/>
  <c r="P231" i="2"/>
  <c r="O231" i="2"/>
  <c r="G231" i="2"/>
  <c r="H231" i="2" s="1"/>
  <c r="S230" i="2"/>
  <c r="R230" i="2"/>
  <c r="Q230" i="2"/>
  <c r="P230" i="2"/>
  <c r="O230" i="2"/>
  <c r="G230" i="2"/>
  <c r="H230" i="2" s="1"/>
  <c r="S229" i="2"/>
  <c r="R229" i="2"/>
  <c r="Q229" i="2"/>
  <c r="P229" i="2"/>
  <c r="O229" i="2"/>
  <c r="G229" i="2"/>
  <c r="H229" i="2" s="1"/>
  <c r="S228" i="2"/>
  <c r="R228" i="2"/>
  <c r="Q228" i="2"/>
  <c r="P228" i="2"/>
  <c r="O228" i="2"/>
  <c r="G228" i="2"/>
  <c r="H228" i="2" s="1"/>
  <c r="S227" i="2"/>
  <c r="R227" i="2"/>
  <c r="Q227" i="2"/>
  <c r="P227" i="2"/>
  <c r="O227" i="2"/>
  <c r="G227" i="2"/>
  <c r="H227" i="2" s="1"/>
  <c r="S226" i="2"/>
  <c r="R226" i="2"/>
  <c r="Q226" i="2"/>
  <c r="P226" i="2"/>
  <c r="O226" i="2"/>
  <c r="G226" i="2"/>
  <c r="H226" i="2" s="1"/>
  <c r="S225" i="2"/>
  <c r="R225" i="2"/>
  <c r="Q225" i="2"/>
  <c r="P225" i="2"/>
  <c r="O225" i="2"/>
  <c r="G225" i="2"/>
  <c r="H225" i="2" s="1"/>
  <c r="S224" i="2"/>
  <c r="R224" i="2"/>
  <c r="Q224" i="2"/>
  <c r="P224" i="2"/>
  <c r="O224" i="2"/>
  <c r="G224" i="2"/>
  <c r="H224" i="2" s="1"/>
  <c r="S223" i="2"/>
  <c r="R223" i="2"/>
  <c r="Q223" i="2"/>
  <c r="P223" i="2"/>
  <c r="O223" i="2"/>
  <c r="G223" i="2"/>
  <c r="H223" i="2" s="1"/>
  <c r="S222" i="2"/>
  <c r="R222" i="2"/>
  <c r="Q222" i="2"/>
  <c r="P222" i="2"/>
  <c r="O222" i="2"/>
  <c r="G222" i="2"/>
  <c r="H222" i="2" s="1"/>
  <c r="S221" i="2"/>
  <c r="R221" i="2"/>
  <c r="Q221" i="2"/>
  <c r="P221" i="2"/>
  <c r="O221" i="2"/>
  <c r="G221" i="2"/>
  <c r="H221" i="2" s="1"/>
  <c r="S220" i="2"/>
  <c r="R220" i="2"/>
  <c r="Q220" i="2"/>
  <c r="P220" i="2"/>
  <c r="O220" i="2"/>
  <c r="G220" i="2"/>
  <c r="H220" i="2" s="1"/>
  <c r="S219" i="2"/>
  <c r="R219" i="2"/>
  <c r="Q219" i="2"/>
  <c r="P219" i="2"/>
  <c r="O219" i="2"/>
  <c r="G219" i="2"/>
  <c r="H219" i="2" s="1"/>
  <c r="S218" i="2"/>
  <c r="R218" i="2"/>
  <c r="Q218" i="2"/>
  <c r="P218" i="2"/>
  <c r="O218" i="2"/>
  <c r="G218" i="2"/>
  <c r="H218" i="2" s="1"/>
  <c r="S217" i="2"/>
  <c r="R217" i="2"/>
  <c r="Q217" i="2"/>
  <c r="P217" i="2"/>
  <c r="O217" i="2"/>
  <c r="G217" i="2"/>
  <c r="H217" i="2" s="1"/>
  <c r="S216" i="2"/>
  <c r="R216" i="2"/>
  <c r="Q216" i="2"/>
  <c r="P216" i="2"/>
  <c r="O216" i="2"/>
  <c r="G216" i="2"/>
  <c r="H216" i="2" s="1"/>
  <c r="S215" i="2"/>
  <c r="R215" i="2"/>
  <c r="Q215" i="2"/>
  <c r="P215" i="2"/>
  <c r="O215" i="2"/>
  <c r="G215" i="2"/>
  <c r="H215" i="2" s="1"/>
  <c r="S214" i="2"/>
  <c r="R214" i="2"/>
  <c r="Q214" i="2"/>
  <c r="P214" i="2"/>
  <c r="O214" i="2"/>
  <c r="G214" i="2"/>
  <c r="H214" i="2" s="1"/>
  <c r="S213" i="2"/>
  <c r="R213" i="2"/>
  <c r="Q213" i="2"/>
  <c r="P213" i="2"/>
  <c r="O213" i="2"/>
  <c r="G213" i="2"/>
  <c r="H213" i="2" s="1"/>
  <c r="S212" i="2"/>
  <c r="R212" i="2"/>
  <c r="Q212" i="2"/>
  <c r="P212" i="2"/>
  <c r="O212" i="2"/>
  <c r="G212" i="2"/>
  <c r="H212" i="2" s="1"/>
  <c r="S211" i="2"/>
  <c r="R211" i="2"/>
  <c r="Q211" i="2"/>
  <c r="P211" i="2"/>
  <c r="O211" i="2"/>
  <c r="G211" i="2"/>
  <c r="H211" i="2" s="1"/>
  <c r="S210" i="2"/>
  <c r="R210" i="2"/>
  <c r="Q210" i="2"/>
  <c r="P210" i="2"/>
  <c r="O210" i="2"/>
  <c r="G210" i="2"/>
  <c r="H210" i="2" s="1"/>
  <c r="S209" i="2"/>
  <c r="R209" i="2"/>
  <c r="Q209" i="2"/>
  <c r="P209" i="2"/>
  <c r="O209" i="2"/>
  <c r="G209" i="2"/>
  <c r="H209" i="2" s="1"/>
  <c r="S208" i="2"/>
  <c r="R208" i="2"/>
  <c r="Q208" i="2"/>
  <c r="P208" i="2"/>
  <c r="O208" i="2"/>
  <c r="G208" i="2"/>
  <c r="H208" i="2" s="1"/>
  <c r="S207" i="2"/>
  <c r="R207" i="2"/>
  <c r="Q207" i="2"/>
  <c r="P207" i="2"/>
  <c r="O207" i="2"/>
  <c r="G207" i="2"/>
  <c r="H207" i="2" s="1"/>
  <c r="S206" i="2"/>
  <c r="R206" i="2"/>
  <c r="Q206" i="2"/>
  <c r="P206" i="2"/>
  <c r="O206" i="2"/>
  <c r="G206" i="2"/>
  <c r="H206" i="2" s="1"/>
  <c r="S205" i="2"/>
  <c r="R205" i="2"/>
  <c r="Q205" i="2"/>
  <c r="P205" i="2"/>
  <c r="O205" i="2"/>
  <c r="G205" i="2"/>
  <c r="H205" i="2" s="1"/>
  <c r="S204" i="2"/>
  <c r="R204" i="2"/>
  <c r="Q204" i="2"/>
  <c r="P204" i="2"/>
  <c r="O204" i="2"/>
  <c r="G204" i="2"/>
  <c r="H204" i="2" s="1"/>
  <c r="S203" i="2"/>
  <c r="R203" i="2"/>
  <c r="Q203" i="2"/>
  <c r="P203" i="2"/>
  <c r="O203" i="2"/>
  <c r="G203" i="2"/>
  <c r="H203" i="2" s="1"/>
  <c r="S202" i="2"/>
  <c r="R202" i="2"/>
  <c r="Q202" i="2"/>
  <c r="P202" i="2"/>
  <c r="O202" i="2"/>
  <c r="G202" i="2"/>
  <c r="H202" i="2" s="1"/>
  <c r="S201" i="2"/>
  <c r="R201" i="2"/>
  <c r="Q201" i="2"/>
  <c r="P201" i="2"/>
  <c r="O201" i="2"/>
  <c r="G201" i="2"/>
  <c r="H201" i="2" s="1"/>
  <c r="S200" i="2"/>
  <c r="R200" i="2"/>
  <c r="Q200" i="2"/>
  <c r="P200" i="2"/>
  <c r="O200" i="2"/>
  <c r="G200" i="2"/>
  <c r="H200" i="2" s="1"/>
  <c r="S199" i="2"/>
  <c r="R199" i="2"/>
  <c r="Q199" i="2"/>
  <c r="P199" i="2"/>
  <c r="O199" i="2"/>
  <c r="G199" i="2"/>
  <c r="H199" i="2" s="1"/>
  <c r="S198" i="2"/>
  <c r="R198" i="2"/>
  <c r="Q198" i="2"/>
  <c r="P198" i="2"/>
  <c r="O198" i="2"/>
  <c r="G198" i="2"/>
  <c r="H198" i="2" s="1"/>
  <c r="S197" i="2"/>
  <c r="R197" i="2"/>
  <c r="Q197" i="2"/>
  <c r="P197" i="2"/>
  <c r="O197" i="2"/>
  <c r="G197" i="2"/>
  <c r="H197" i="2" s="1"/>
  <c r="S196" i="2"/>
  <c r="R196" i="2"/>
  <c r="Q196" i="2"/>
  <c r="P196" i="2"/>
  <c r="O196" i="2"/>
  <c r="G196" i="2"/>
  <c r="H196" i="2" s="1"/>
  <c r="S195" i="2"/>
  <c r="R195" i="2"/>
  <c r="Q195" i="2"/>
  <c r="P195" i="2"/>
  <c r="O195" i="2"/>
  <c r="G195" i="2"/>
  <c r="H195" i="2" s="1"/>
  <c r="S194" i="2"/>
  <c r="R194" i="2"/>
  <c r="Q194" i="2"/>
  <c r="P194" i="2"/>
  <c r="O194" i="2"/>
  <c r="G194" i="2"/>
  <c r="H194" i="2" s="1"/>
  <c r="S193" i="2"/>
  <c r="R193" i="2"/>
  <c r="Q193" i="2"/>
  <c r="P193" i="2"/>
  <c r="O193" i="2"/>
  <c r="G193" i="2"/>
  <c r="H193" i="2" s="1"/>
  <c r="S192" i="2"/>
  <c r="R192" i="2"/>
  <c r="Q192" i="2"/>
  <c r="P192" i="2"/>
  <c r="O192" i="2"/>
  <c r="G192" i="2"/>
  <c r="H192" i="2" s="1"/>
  <c r="S191" i="2"/>
  <c r="R191" i="2"/>
  <c r="Q191" i="2"/>
  <c r="P191" i="2"/>
  <c r="O191" i="2"/>
  <c r="G191" i="2"/>
  <c r="H191" i="2" s="1"/>
  <c r="S190" i="2"/>
  <c r="R190" i="2"/>
  <c r="Q190" i="2"/>
  <c r="P190" i="2"/>
  <c r="O190" i="2"/>
  <c r="G190" i="2"/>
  <c r="H190" i="2" s="1"/>
  <c r="S189" i="2"/>
  <c r="R189" i="2"/>
  <c r="Q189" i="2"/>
  <c r="P189" i="2"/>
  <c r="O189" i="2"/>
  <c r="G189" i="2"/>
  <c r="H189" i="2" s="1"/>
  <c r="S188" i="2"/>
  <c r="R188" i="2"/>
  <c r="Q188" i="2"/>
  <c r="P188" i="2"/>
  <c r="O188" i="2"/>
  <c r="G188" i="2"/>
  <c r="H188" i="2" s="1"/>
  <c r="S187" i="2"/>
  <c r="R187" i="2"/>
  <c r="Q187" i="2"/>
  <c r="P187" i="2"/>
  <c r="O187" i="2"/>
  <c r="G187" i="2"/>
  <c r="H187" i="2" s="1"/>
  <c r="S186" i="2"/>
  <c r="R186" i="2"/>
  <c r="Q186" i="2"/>
  <c r="P186" i="2"/>
  <c r="O186" i="2"/>
  <c r="G186" i="2"/>
  <c r="H186" i="2" s="1"/>
  <c r="G185" i="2"/>
  <c r="S184" i="2"/>
  <c r="R184" i="2"/>
  <c r="Q184" i="2"/>
  <c r="P184" i="2"/>
  <c r="O184" i="2"/>
  <c r="G184" i="2"/>
  <c r="H184" i="2" s="1"/>
  <c r="S183" i="2"/>
  <c r="R183" i="2"/>
  <c r="Q183" i="2"/>
  <c r="P183" i="2"/>
  <c r="O183" i="2"/>
  <c r="G183" i="2"/>
  <c r="H183" i="2" s="1"/>
  <c r="S182" i="2"/>
  <c r="R182" i="2"/>
  <c r="Q182" i="2"/>
  <c r="P182" i="2"/>
  <c r="O182" i="2"/>
  <c r="G182" i="2"/>
  <c r="H182" i="2" s="1"/>
  <c r="G181" i="2"/>
  <c r="S180" i="2"/>
  <c r="R180" i="2"/>
  <c r="Q180" i="2"/>
  <c r="P180" i="2"/>
  <c r="O180" i="2"/>
  <c r="G180" i="2"/>
  <c r="H180" i="2" s="1"/>
  <c r="S179" i="2"/>
  <c r="R179" i="2"/>
  <c r="Q179" i="2"/>
  <c r="P179" i="2"/>
  <c r="O179" i="2"/>
  <c r="G179" i="2"/>
  <c r="H179" i="2" s="1"/>
  <c r="S178" i="2"/>
  <c r="R178" i="2"/>
  <c r="Q178" i="2"/>
  <c r="P178" i="2"/>
  <c r="O178" i="2"/>
  <c r="G178" i="2"/>
  <c r="H178" i="2" s="1"/>
  <c r="S177" i="2"/>
  <c r="R177" i="2"/>
  <c r="Q177" i="2"/>
  <c r="P177" i="2"/>
  <c r="O177" i="2"/>
  <c r="G177" i="2"/>
  <c r="H177" i="2" s="1"/>
  <c r="S176" i="2"/>
  <c r="R176" i="2"/>
  <c r="Q176" i="2"/>
  <c r="P176" i="2"/>
  <c r="O176" i="2"/>
  <c r="G176" i="2"/>
  <c r="H176" i="2" s="1"/>
  <c r="S175" i="2"/>
  <c r="R175" i="2"/>
  <c r="Q175" i="2"/>
  <c r="P175" i="2"/>
  <c r="O175" i="2"/>
  <c r="G175" i="2"/>
  <c r="H175" i="2" s="1"/>
  <c r="S174" i="2"/>
  <c r="R174" i="2"/>
  <c r="Q174" i="2"/>
  <c r="P174" i="2"/>
  <c r="O174" i="2"/>
  <c r="G174" i="2"/>
  <c r="H174" i="2" s="1"/>
  <c r="S173" i="2"/>
  <c r="R173" i="2"/>
  <c r="Q173" i="2"/>
  <c r="P173" i="2"/>
  <c r="O173" i="2"/>
  <c r="G173" i="2"/>
  <c r="H173" i="2" s="1"/>
  <c r="S172" i="2"/>
  <c r="R172" i="2"/>
  <c r="Q172" i="2"/>
  <c r="P172" i="2"/>
  <c r="O172" i="2"/>
  <c r="G172" i="2"/>
  <c r="H172" i="2" s="1"/>
  <c r="S171" i="2"/>
  <c r="R171" i="2"/>
  <c r="Q171" i="2"/>
  <c r="P171" i="2"/>
  <c r="O171" i="2"/>
  <c r="G171" i="2"/>
  <c r="H171" i="2" s="1"/>
  <c r="S170" i="2"/>
  <c r="R170" i="2"/>
  <c r="Q170" i="2"/>
  <c r="P170" i="2"/>
  <c r="O170" i="2"/>
  <c r="G170" i="2"/>
  <c r="H170" i="2" s="1"/>
  <c r="S168" i="2"/>
  <c r="R168" i="2"/>
  <c r="Q168" i="2"/>
  <c r="P168" i="2"/>
  <c r="O168" i="2"/>
  <c r="G168" i="2"/>
  <c r="H168" i="2" s="1"/>
  <c r="S167" i="2"/>
  <c r="R167" i="2"/>
  <c r="Q167" i="2"/>
  <c r="P167" i="2"/>
  <c r="O167" i="2"/>
  <c r="G167" i="2"/>
  <c r="H167" i="2" s="1"/>
  <c r="S166" i="2"/>
  <c r="R166" i="2"/>
  <c r="Q166" i="2"/>
  <c r="P166" i="2"/>
  <c r="O166" i="2"/>
  <c r="G166" i="2"/>
  <c r="H166" i="2" s="1"/>
  <c r="S165" i="2"/>
  <c r="R165" i="2"/>
  <c r="Q165" i="2"/>
  <c r="P165" i="2"/>
  <c r="O165" i="2"/>
  <c r="G165" i="2"/>
  <c r="H165" i="2" s="1"/>
  <c r="S164" i="2"/>
  <c r="R164" i="2"/>
  <c r="Q164" i="2"/>
  <c r="P164" i="2"/>
  <c r="O164" i="2"/>
  <c r="G164" i="2"/>
  <c r="H164" i="2" s="1"/>
  <c r="S163" i="2"/>
  <c r="R163" i="2"/>
  <c r="Q163" i="2"/>
  <c r="P163" i="2"/>
  <c r="O163" i="2"/>
  <c r="G163" i="2"/>
  <c r="H163" i="2" s="1"/>
  <c r="S162" i="2"/>
  <c r="R162" i="2"/>
  <c r="Q162" i="2"/>
  <c r="P162" i="2"/>
  <c r="O162" i="2"/>
  <c r="G162" i="2"/>
  <c r="H162" i="2" s="1"/>
  <c r="S161" i="2"/>
  <c r="R161" i="2"/>
  <c r="Q161" i="2"/>
  <c r="P161" i="2"/>
  <c r="O161" i="2"/>
  <c r="G161" i="2"/>
  <c r="H161" i="2" s="1"/>
  <c r="S160" i="2"/>
  <c r="R160" i="2"/>
  <c r="Q160" i="2"/>
  <c r="P160" i="2"/>
  <c r="O160" i="2"/>
  <c r="G160" i="2"/>
  <c r="H160" i="2" s="1"/>
  <c r="S159" i="2"/>
  <c r="R159" i="2"/>
  <c r="Q159" i="2"/>
  <c r="P159" i="2"/>
  <c r="O159" i="2"/>
  <c r="G159" i="2"/>
  <c r="H159" i="2" s="1"/>
  <c r="S158" i="2"/>
  <c r="R158" i="2"/>
  <c r="Q158" i="2"/>
  <c r="P158" i="2"/>
  <c r="O158" i="2"/>
  <c r="G158" i="2"/>
  <c r="H158" i="2" s="1"/>
  <c r="S157" i="2"/>
  <c r="R157" i="2"/>
  <c r="Q157" i="2"/>
  <c r="P157" i="2"/>
  <c r="O157" i="2"/>
  <c r="G157" i="2"/>
  <c r="H157" i="2" s="1"/>
  <c r="S156" i="2"/>
  <c r="R156" i="2"/>
  <c r="Q156" i="2"/>
  <c r="P156" i="2"/>
  <c r="O156" i="2"/>
  <c r="G156" i="2"/>
  <c r="H156" i="2" s="1"/>
  <c r="S155" i="2"/>
  <c r="R155" i="2"/>
  <c r="Q155" i="2"/>
  <c r="P155" i="2"/>
  <c r="O155" i="2"/>
  <c r="G155" i="2"/>
  <c r="H155" i="2" s="1"/>
  <c r="S154" i="2"/>
  <c r="R154" i="2"/>
  <c r="Q154" i="2"/>
  <c r="P154" i="2"/>
  <c r="O154" i="2"/>
  <c r="G154" i="2"/>
  <c r="H154" i="2" s="1"/>
  <c r="S153" i="2"/>
  <c r="R153" i="2"/>
  <c r="Q153" i="2"/>
  <c r="P153" i="2"/>
  <c r="O153" i="2"/>
  <c r="G153" i="2"/>
  <c r="H153" i="2" s="1"/>
  <c r="S152" i="2"/>
  <c r="R152" i="2"/>
  <c r="Q152" i="2"/>
  <c r="P152" i="2"/>
  <c r="O152" i="2"/>
  <c r="G152" i="2"/>
  <c r="H152" i="2" s="1"/>
  <c r="S151" i="2"/>
  <c r="R151" i="2"/>
  <c r="Q151" i="2"/>
  <c r="P151" i="2"/>
  <c r="O151" i="2"/>
  <c r="G151" i="2"/>
  <c r="H151" i="2" s="1"/>
  <c r="S150" i="2"/>
  <c r="R150" i="2"/>
  <c r="Q150" i="2"/>
  <c r="P150" i="2"/>
  <c r="O150" i="2"/>
  <c r="G150" i="2"/>
  <c r="H150" i="2" s="1"/>
  <c r="S149" i="2"/>
  <c r="R149" i="2"/>
  <c r="Q149" i="2"/>
  <c r="P149" i="2"/>
  <c r="O149" i="2"/>
  <c r="G149" i="2"/>
  <c r="H149" i="2" s="1"/>
  <c r="S148" i="2"/>
  <c r="R148" i="2"/>
  <c r="Q148" i="2"/>
  <c r="P148" i="2"/>
  <c r="O148" i="2"/>
  <c r="G148" i="2"/>
  <c r="H148" i="2" s="1"/>
  <c r="S147" i="2"/>
  <c r="R147" i="2"/>
  <c r="Q147" i="2"/>
  <c r="P147" i="2"/>
  <c r="O147" i="2"/>
  <c r="G147" i="2"/>
  <c r="H147" i="2" s="1"/>
  <c r="S146" i="2"/>
  <c r="R146" i="2"/>
  <c r="Q146" i="2"/>
  <c r="P146" i="2"/>
  <c r="O146" i="2"/>
  <c r="G146" i="2"/>
  <c r="H146" i="2" s="1"/>
  <c r="S144" i="2"/>
  <c r="R144" i="2"/>
  <c r="Q144" i="2"/>
  <c r="P144" i="2"/>
  <c r="O144" i="2"/>
  <c r="G144" i="2"/>
  <c r="H144" i="2" s="1"/>
  <c r="S143" i="2"/>
  <c r="R143" i="2"/>
  <c r="Q143" i="2"/>
  <c r="P143" i="2"/>
  <c r="O143" i="2"/>
  <c r="G143" i="2"/>
  <c r="H143" i="2" s="1"/>
  <c r="S142" i="2"/>
  <c r="R142" i="2"/>
  <c r="Q142" i="2"/>
  <c r="P142" i="2"/>
  <c r="O142" i="2"/>
  <c r="G142" i="2"/>
  <c r="H142" i="2" s="1"/>
  <c r="S141" i="2"/>
  <c r="R141" i="2"/>
  <c r="Q141" i="2"/>
  <c r="P141" i="2"/>
  <c r="O141" i="2"/>
  <c r="G141" i="2"/>
  <c r="H141" i="2" s="1"/>
  <c r="S140" i="2"/>
  <c r="R140" i="2"/>
  <c r="Q140" i="2"/>
  <c r="P140" i="2"/>
  <c r="O140" i="2"/>
  <c r="G140" i="2"/>
  <c r="H140" i="2" s="1"/>
  <c r="S139" i="2"/>
  <c r="R139" i="2"/>
  <c r="Q139" i="2"/>
  <c r="P139" i="2"/>
  <c r="O139" i="2"/>
  <c r="G139" i="2"/>
  <c r="H139" i="2" s="1"/>
  <c r="S138" i="2"/>
  <c r="R138" i="2"/>
  <c r="Q138" i="2"/>
  <c r="P138" i="2"/>
  <c r="O138" i="2"/>
  <c r="G138" i="2"/>
  <c r="H138" i="2" s="1"/>
  <c r="S137" i="2"/>
  <c r="R137" i="2"/>
  <c r="Q137" i="2"/>
  <c r="P137" i="2"/>
  <c r="O137" i="2"/>
  <c r="G137" i="2"/>
  <c r="H137" i="2" s="1"/>
  <c r="S136" i="2"/>
  <c r="R136" i="2"/>
  <c r="Q136" i="2"/>
  <c r="P136" i="2"/>
  <c r="O136" i="2"/>
  <c r="G136" i="2"/>
  <c r="H136" i="2" s="1"/>
  <c r="S135" i="2"/>
  <c r="R135" i="2"/>
  <c r="Q135" i="2"/>
  <c r="P135" i="2"/>
  <c r="O135" i="2"/>
  <c r="G135" i="2"/>
  <c r="H135" i="2" s="1"/>
  <c r="S134" i="2"/>
  <c r="R134" i="2"/>
  <c r="Q134" i="2"/>
  <c r="P134" i="2"/>
  <c r="O134" i="2"/>
  <c r="G134" i="2"/>
  <c r="H134" i="2" s="1"/>
  <c r="S133" i="2"/>
  <c r="R133" i="2"/>
  <c r="Q133" i="2"/>
  <c r="P133" i="2"/>
  <c r="O133" i="2"/>
  <c r="G133" i="2"/>
  <c r="H133" i="2" s="1"/>
  <c r="S132" i="2"/>
  <c r="R132" i="2"/>
  <c r="Q132" i="2"/>
  <c r="P132" i="2"/>
  <c r="O132" i="2"/>
  <c r="G132" i="2"/>
  <c r="H132" i="2" s="1"/>
  <c r="S131" i="2"/>
  <c r="R131" i="2"/>
  <c r="Q131" i="2"/>
  <c r="P131" i="2"/>
  <c r="O131" i="2"/>
  <c r="G131" i="2"/>
  <c r="H131" i="2" s="1"/>
  <c r="S130" i="2"/>
  <c r="R130" i="2"/>
  <c r="Q130" i="2"/>
  <c r="P130" i="2"/>
  <c r="O130" i="2"/>
  <c r="G130" i="2"/>
  <c r="H130" i="2" s="1"/>
  <c r="S129" i="2"/>
  <c r="R129" i="2"/>
  <c r="Q129" i="2"/>
  <c r="P129" i="2"/>
  <c r="O129" i="2"/>
  <c r="G129" i="2"/>
  <c r="H129" i="2" s="1"/>
  <c r="S128" i="2"/>
  <c r="R128" i="2"/>
  <c r="Q128" i="2"/>
  <c r="P128" i="2"/>
  <c r="O128" i="2"/>
  <c r="G128" i="2"/>
  <c r="H128" i="2" s="1"/>
  <c r="S127" i="2"/>
  <c r="R127" i="2"/>
  <c r="Q127" i="2"/>
  <c r="P127" i="2"/>
  <c r="O127" i="2"/>
  <c r="G127" i="2"/>
  <c r="H127" i="2" s="1"/>
  <c r="S126" i="2"/>
  <c r="R126" i="2"/>
  <c r="Q126" i="2"/>
  <c r="P126" i="2"/>
  <c r="O126" i="2"/>
  <c r="G126" i="2"/>
  <c r="H126" i="2" s="1"/>
  <c r="S125" i="2"/>
  <c r="R125" i="2"/>
  <c r="Q125" i="2"/>
  <c r="P125" i="2"/>
  <c r="O125" i="2"/>
  <c r="G125" i="2"/>
  <c r="H125" i="2" s="1"/>
  <c r="S124" i="2"/>
  <c r="R124" i="2"/>
  <c r="Q124" i="2"/>
  <c r="P124" i="2"/>
  <c r="O124" i="2"/>
  <c r="G124" i="2"/>
  <c r="H124" i="2" s="1"/>
  <c r="S123" i="2"/>
  <c r="R123" i="2"/>
  <c r="Q123" i="2"/>
  <c r="P123" i="2"/>
  <c r="O123" i="2"/>
  <c r="G123" i="2"/>
  <c r="H123" i="2" s="1"/>
  <c r="S122" i="2"/>
  <c r="R122" i="2"/>
  <c r="Q122" i="2"/>
  <c r="P122" i="2"/>
  <c r="O122" i="2"/>
  <c r="G122" i="2"/>
  <c r="H122" i="2" s="1"/>
  <c r="S121" i="2"/>
  <c r="R121" i="2"/>
  <c r="Q121" i="2"/>
  <c r="P121" i="2"/>
  <c r="O121" i="2"/>
  <c r="G121" i="2"/>
  <c r="H121" i="2" s="1"/>
  <c r="S120" i="2"/>
  <c r="R120" i="2"/>
  <c r="Q120" i="2"/>
  <c r="P120" i="2"/>
  <c r="O120" i="2"/>
  <c r="G120" i="2"/>
  <c r="H120" i="2" s="1"/>
  <c r="S119" i="2"/>
  <c r="R119" i="2"/>
  <c r="Q119" i="2"/>
  <c r="P119" i="2"/>
  <c r="O119" i="2"/>
  <c r="G119" i="2"/>
  <c r="H119" i="2" s="1"/>
  <c r="S118" i="2"/>
  <c r="R118" i="2"/>
  <c r="Q118" i="2"/>
  <c r="P118" i="2"/>
  <c r="O118" i="2"/>
  <c r="G118" i="2"/>
  <c r="H118" i="2" s="1"/>
  <c r="S117" i="2"/>
  <c r="R117" i="2"/>
  <c r="Q117" i="2"/>
  <c r="P117" i="2"/>
  <c r="O117" i="2"/>
  <c r="G117" i="2"/>
  <c r="H117" i="2" s="1"/>
  <c r="S116" i="2"/>
  <c r="R116" i="2"/>
  <c r="Q116" i="2"/>
  <c r="P116" i="2"/>
  <c r="O116" i="2"/>
  <c r="G116" i="2"/>
  <c r="H116" i="2" s="1"/>
  <c r="S115" i="2"/>
  <c r="R115" i="2"/>
  <c r="Q115" i="2"/>
  <c r="P115" i="2"/>
  <c r="O115" i="2"/>
  <c r="G115" i="2"/>
  <c r="H115" i="2" s="1"/>
  <c r="S114" i="2"/>
  <c r="R114" i="2"/>
  <c r="Q114" i="2"/>
  <c r="P114" i="2"/>
  <c r="O114" i="2"/>
  <c r="G114" i="2"/>
  <c r="H114" i="2" s="1"/>
  <c r="S113" i="2"/>
  <c r="R113" i="2"/>
  <c r="Q113" i="2"/>
  <c r="P113" i="2"/>
  <c r="O113" i="2"/>
  <c r="G113" i="2"/>
  <c r="H113" i="2" s="1"/>
  <c r="S112" i="2"/>
  <c r="R112" i="2"/>
  <c r="Q112" i="2"/>
  <c r="P112" i="2"/>
  <c r="O112" i="2"/>
  <c r="G112" i="2"/>
  <c r="H112" i="2" s="1"/>
  <c r="S111" i="2"/>
  <c r="R111" i="2"/>
  <c r="Q111" i="2"/>
  <c r="P111" i="2"/>
  <c r="O111" i="2"/>
  <c r="G111" i="2"/>
  <c r="H111" i="2" s="1"/>
  <c r="S110" i="2"/>
  <c r="R110" i="2"/>
  <c r="Q110" i="2"/>
  <c r="P110" i="2"/>
  <c r="O110" i="2"/>
  <c r="G110" i="2"/>
  <c r="H110" i="2" s="1"/>
  <c r="S109" i="2"/>
  <c r="R109" i="2"/>
  <c r="Q109" i="2"/>
  <c r="P109" i="2"/>
  <c r="O109" i="2"/>
  <c r="G109" i="2"/>
  <c r="H109" i="2" s="1"/>
  <c r="S108" i="2"/>
  <c r="R108" i="2"/>
  <c r="Q108" i="2"/>
  <c r="P108" i="2"/>
  <c r="O108" i="2"/>
  <c r="G108" i="2"/>
  <c r="H108" i="2" s="1"/>
  <c r="S107" i="2"/>
  <c r="R107" i="2"/>
  <c r="Q107" i="2"/>
  <c r="P107" i="2"/>
  <c r="O107" i="2"/>
  <c r="G107" i="2"/>
  <c r="H107" i="2" s="1"/>
  <c r="S106" i="2"/>
  <c r="R106" i="2"/>
  <c r="Q106" i="2"/>
  <c r="P106" i="2"/>
  <c r="O106" i="2"/>
  <c r="G106" i="2"/>
  <c r="H106" i="2" s="1"/>
  <c r="S105" i="2"/>
  <c r="R105" i="2"/>
  <c r="Q105" i="2"/>
  <c r="P105" i="2"/>
  <c r="O105" i="2"/>
  <c r="G105" i="2"/>
  <c r="H105" i="2" s="1"/>
  <c r="S104" i="2"/>
  <c r="R104" i="2"/>
  <c r="Q104" i="2"/>
  <c r="P104" i="2"/>
  <c r="O104" i="2"/>
  <c r="G104" i="2"/>
  <c r="H104" i="2" s="1"/>
  <c r="S103" i="2"/>
  <c r="R103" i="2"/>
  <c r="Q103" i="2"/>
  <c r="P103" i="2"/>
  <c r="O103" i="2"/>
  <c r="G103" i="2"/>
  <c r="H103" i="2" s="1"/>
  <c r="S102" i="2"/>
  <c r="R102" i="2"/>
  <c r="Q102" i="2"/>
  <c r="P102" i="2"/>
  <c r="O102" i="2"/>
  <c r="G102" i="2"/>
  <c r="H102" i="2" s="1"/>
  <c r="S101" i="2"/>
  <c r="R101" i="2"/>
  <c r="Q101" i="2"/>
  <c r="P101" i="2"/>
  <c r="O101" i="2"/>
  <c r="G101" i="2"/>
  <c r="H101" i="2" s="1"/>
  <c r="S100" i="2"/>
  <c r="R100" i="2"/>
  <c r="Q100" i="2"/>
  <c r="P100" i="2"/>
  <c r="O100" i="2"/>
  <c r="G100" i="2"/>
  <c r="H100" i="2" s="1"/>
  <c r="S99" i="2"/>
  <c r="R99" i="2"/>
  <c r="Q99" i="2"/>
  <c r="P99" i="2"/>
  <c r="O99" i="2"/>
  <c r="G99" i="2"/>
  <c r="H99" i="2" s="1"/>
  <c r="S98" i="2"/>
  <c r="R98" i="2"/>
  <c r="Q98" i="2"/>
  <c r="P98" i="2"/>
  <c r="O98" i="2"/>
  <c r="G98" i="2"/>
  <c r="H98" i="2" s="1"/>
  <c r="S97" i="2"/>
  <c r="R97" i="2"/>
  <c r="Q97" i="2"/>
  <c r="P97" i="2"/>
  <c r="O97" i="2"/>
  <c r="G97" i="2"/>
  <c r="H97" i="2" s="1"/>
  <c r="S96" i="2"/>
  <c r="R96" i="2"/>
  <c r="Q96" i="2"/>
  <c r="P96" i="2"/>
  <c r="O96" i="2"/>
  <c r="G96" i="2"/>
  <c r="H96" i="2" s="1"/>
  <c r="S95" i="2"/>
  <c r="R95" i="2"/>
  <c r="Q95" i="2"/>
  <c r="P95" i="2"/>
  <c r="O95" i="2"/>
  <c r="G95" i="2"/>
  <c r="H95" i="2" s="1"/>
  <c r="S94" i="2"/>
  <c r="R94" i="2"/>
  <c r="Q94" i="2"/>
  <c r="P94" i="2"/>
  <c r="O94" i="2"/>
  <c r="G94" i="2"/>
  <c r="H94" i="2" s="1"/>
  <c r="S93" i="2"/>
  <c r="R93" i="2"/>
  <c r="Q93" i="2"/>
  <c r="P93" i="2"/>
  <c r="O93" i="2"/>
  <c r="G93" i="2"/>
  <c r="H93" i="2" s="1"/>
  <c r="S92" i="2"/>
  <c r="R92" i="2"/>
  <c r="Q92" i="2"/>
  <c r="P92" i="2"/>
  <c r="O92" i="2"/>
  <c r="G92" i="2"/>
  <c r="H92" i="2" s="1"/>
  <c r="S91" i="2"/>
  <c r="R91" i="2"/>
  <c r="Q91" i="2"/>
  <c r="P91" i="2"/>
  <c r="O91" i="2"/>
  <c r="G91" i="2"/>
  <c r="H91" i="2" s="1"/>
  <c r="S90" i="2"/>
  <c r="R90" i="2"/>
  <c r="Q90" i="2"/>
  <c r="P90" i="2"/>
  <c r="O90" i="2"/>
  <c r="G90" i="2"/>
  <c r="H90" i="2" s="1"/>
  <c r="S89" i="2"/>
  <c r="R89" i="2"/>
  <c r="Q89" i="2"/>
  <c r="P89" i="2"/>
  <c r="O89" i="2"/>
  <c r="G89" i="2"/>
  <c r="H89" i="2" s="1"/>
  <c r="S88" i="2"/>
  <c r="R88" i="2"/>
  <c r="Q88" i="2"/>
  <c r="P88" i="2"/>
  <c r="O88" i="2"/>
  <c r="G88" i="2"/>
  <c r="H88" i="2" s="1"/>
  <c r="S87" i="2"/>
  <c r="R87" i="2"/>
  <c r="Q87" i="2"/>
  <c r="P87" i="2"/>
  <c r="O87" i="2"/>
  <c r="G87" i="2"/>
  <c r="H87" i="2" s="1"/>
  <c r="S86" i="2"/>
  <c r="R86" i="2"/>
  <c r="Q86" i="2"/>
  <c r="P86" i="2"/>
  <c r="O86" i="2"/>
  <c r="G86" i="2"/>
  <c r="H86" i="2" s="1"/>
  <c r="S85" i="2"/>
  <c r="R85" i="2"/>
  <c r="Q85" i="2"/>
  <c r="P85" i="2"/>
  <c r="O85" i="2"/>
  <c r="G85" i="2"/>
  <c r="H85" i="2" s="1"/>
  <c r="S84" i="2"/>
  <c r="R84" i="2"/>
  <c r="Q84" i="2"/>
  <c r="P84" i="2"/>
  <c r="O84" i="2"/>
  <c r="G84" i="2"/>
  <c r="H84" i="2" s="1"/>
  <c r="S83" i="2"/>
  <c r="R83" i="2"/>
  <c r="Q83" i="2"/>
  <c r="P83" i="2"/>
  <c r="O83" i="2"/>
  <c r="G83" i="2"/>
  <c r="H83" i="2" s="1"/>
  <c r="S82" i="2"/>
  <c r="R82" i="2"/>
  <c r="Q82" i="2"/>
  <c r="P82" i="2"/>
  <c r="O82" i="2"/>
  <c r="G82" i="2"/>
  <c r="H82" i="2" s="1"/>
  <c r="S81" i="2"/>
  <c r="R81" i="2"/>
  <c r="Q81" i="2"/>
  <c r="P81" i="2"/>
  <c r="O81" i="2"/>
  <c r="G81" i="2"/>
  <c r="H81" i="2" s="1"/>
  <c r="S80" i="2"/>
  <c r="R80" i="2"/>
  <c r="Q80" i="2"/>
  <c r="P80" i="2"/>
  <c r="O80" i="2"/>
  <c r="G80" i="2"/>
  <c r="H80" i="2" s="1"/>
  <c r="S79" i="2"/>
  <c r="R79" i="2"/>
  <c r="Q79" i="2"/>
  <c r="P79" i="2"/>
  <c r="O79" i="2"/>
  <c r="G79" i="2"/>
  <c r="H79" i="2" s="1"/>
  <c r="S78" i="2"/>
  <c r="R78" i="2"/>
  <c r="Q78" i="2"/>
  <c r="P78" i="2"/>
  <c r="O78" i="2"/>
  <c r="G78" i="2"/>
  <c r="H78" i="2" s="1"/>
  <c r="S77" i="2"/>
  <c r="R77" i="2"/>
  <c r="Q77" i="2"/>
  <c r="P77" i="2"/>
  <c r="O77" i="2"/>
  <c r="G77" i="2"/>
  <c r="H77" i="2" s="1"/>
  <c r="S76" i="2"/>
  <c r="R76" i="2"/>
  <c r="Q76" i="2"/>
  <c r="P76" i="2"/>
  <c r="O76" i="2"/>
  <c r="G76" i="2"/>
  <c r="H76" i="2" s="1"/>
  <c r="S75" i="2"/>
  <c r="R75" i="2"/>
  <c r="Q75" i="2"/>
  <c r="P75" i="2"/>
  <c r="O75" i="2"/>
  <c r="G75" i="2"/>
  <c r="H75" i="2" s="1"/>
  <c r="S74" i="2"/>
  <c r="R74" i="2"/>
  <c r="Q74" i="2"/>
  <c r="P74" i="2"/>
  <c r="O74" i="2"/>
  <c r="G74" i="2"/>
  <c r="H74" i="2" s="1"/>
  <c r="S73" i="2"/>
  <c r="R73" i="2"/>
  <c r="Q73" i="2"/>
  <c r="P73" i="2"/>
  <c r="O73" i="2"/>
  <c r="G73" i="2"/>
  <c r="H73" i="2" s="1"/>
  <c r="S72" i="2"/>
  <c r="R72" i="2"/>
  <c r="Q72" i="2"/>
  <c r="P72" i="2"/>
  <c r="O72" i="2"/>
  <c r="G72" i="2"/>
  <c r="H72" i="2" s="1"/>
  <c r="S71" i="2"/>
  <c r="R71" i="2"/>
  <c r="Q71" i="2"/>
  <c r="P71" i="2"/>
  <c r="O71" i="2"/>
  <c r="G71" i="2"/>
  <c r="H71" i="2" s="1"/>
  <c r="S70" i="2"/>
  <c r="R70" i="2"/>
  <c r="Q70" i="2"/>
  <c r="P70" i="2"/>
  <c r="O70" i="2"/>
  <c r="G70" i="2"/>
  <c r="H70" i="2" s="1"/>
  <c r="S69" i="2"/>
  <c r="R69" i="2"/>
  <c r="Q69" i="2"/>
  <c r="P69" i="2"/>
  <c r="O69" i="2"/>
  <c r="G69" i="2"/>
  <c r="H69" i="2" s="1"/>
  <c r="S68" i="2"/>
  <c r="R68" i="2"/>
  <c r="Q68" i="2"/>
  <c r="P68" i="2"/>
  <c r="O68" i="2"/>
  <c r="G68" i="2"/>
  <c r="H68" i="2" s="1"/>
  <c r="S67" i="2"/>
  <c r="R67" i="2"/>
  <c r="Q67" i="2"/>
  <c r="P67" i="2"/>
  <c r="O67" i="2"/>
  <c r="G67" i="2"/>
  <c r="H67" i="2" s="1"/>
  <c r="S66" i="2"/>
  <c r="R66" i="2"/>
  <c r="Q66" i="2"/>
  <c r="P66" i="2"/>
  <c r="O66" i="2"/>
  <c r="G66" i="2"/>
  <c r="H66" i="2" s="1"/>
  <c r="S65" i="2"/>
  <c r="R65" i="2"/>
  <c r="Q65" i="2"/>
  <c r="P65" i="2"/>
  <c r="O65" i="2"/>
  <c r="G65" i="2"/>
  <c r="H65" i="2" s="1"/>
  <c r="S64" i="2"/>
  <c r="R64" i="2"/>
  <c r="Q64" i="2"/>
  <c r="P64" i="2"/>
  <c r="O64" i="2"/>
  <c r="G64" i="2"/>
  <c r="H64" i="2" s="1"/>
  <c r="S63" i="2"/>
  <c r="R63" i="2"/>
  <c r="Q63" i="2"/>
  <c r="P63" i="2"/>
  <c r="O63" i="2"/>
  <c r="G63" i="2"/>
  <c r="H63" i="2" s="1"/>
  <c r="S62" i="2"/>
  <c r="R62" i="2"/>
  <c r="Q62" i="2"/>
  <c r="P62" i="2"/>
  <c r="O62" i="2"/>
  <c r="G62" i="2"/>
  <c r="H62" i="2" s="1"/>
  <c r="S61" i="2"/>
  <c r="R61" i="2"/>
  <c r="Q61" i="2"/>
  <c r="P61" i="2"/>
  <c r="O61" i="2"/>
  <c r="G61" i="2"/>
  <c r="H61" i="2" s="1"/>
  <c r="S60" i="2"/>
  <c r="R60" i="2"/>
  <c r="Q60" i="2"/>
  <c r="P60" i="2"/>
  <c r="O60" i="2"/>
  <c r="G60" i="2"/>
  <c r="H60" i="2" s="1"/>
  <c r="S59" i="2"/>
  <c r="R59" i="2"/>
  <c r="Q59" i="2"/>
  <c r="P59" i="2"/>
  <c r="O59" i="2"/>
  <c r="G59" i="2"/>
  <c r="H59" i="2" s="1"/>
  <c r="S58" i="2"/>
  <c r="R58" i="2"/>
  <c r="Q58" i="2"/>
  <c r="P58" i="2"/>
  <c r="O58" i="2"/>
  <c r="G58" i="2"/>
  <c r="H58" i="2" s="1"/>
  <c r="S57" i="2"/>
  <c r="R57" i="2"/>
  <c r="Q57" i="2"/>
  <c r="P57" i="2"/>
  <c r="O57" i="2"/>
  <c r="G57" i="2"/>
  <c r="H57" i="2" s="1"/>
  <c r="S56" i="2"/>
  <c r="R56" i="2"/>
  <c r="Q56" i="2"/>
  <c r="P56" i="2"/>
  <c r="O56" i="2"/>
  <c r="G56" i="2"/>
  <c r="H56" i="2" s="1"/>
  <c r="S55" i="2"/>
  <c r="R55" i="2"/>
  <c r="Q55" i="2"/>
  <c r="P55" i="2"/>
  <c r="O55" i="2"/>
  <c r="G55" i="2"/>
  <c r="H55" i="2" s="1"/>
  <c r="S54" i="2"/>
  <c r="R54" i="2"/>
  <c r="Q54" i="2"/>
  <c r="P54" i="2"/>
  <c r="O54" i="2"/>
  <c r="G54" i="2"/>
  <c r="H54" i="2" s="1"/>
  <c r="S53" i="2"/>
  <c r="R53" i="2"/>
  <c r="Q53" i="2"/>
  <c r="P53" i="2"/>
  <c r="O53" i="2"/>
  <c r="G53" i="2"/>
  <c r="H53" i="2" s="1"/>
  <c r="S52" i="2"/>
  <c r="R52" i="2"/>
  <c r="Q52" i="2"/>
  <c r="P52" i="2"/>
  <c r="O52" i="2"/>
  <c r="G52" i="2"/>
  <c r="H52" i="2" s="1"/>
  <c r="S51" i="2"/>
  <c r="R51" i="2"/>
  <c r="Q51" i="2"/>
  <c r="P51" i="2"/>
  <c r="O51" i="2"/>
  <c r="G51" i="2"/>
  <c r="H51" i="2" s="1"/>
  <c r="S50" i="2"/>
  <c r="R50" i="2"/>
  <c r="Q50" i="2"/>
  <c r="P50" i="2"/>
  <c r="O50" i="2"/>
  <c r="G50" i="2"/>
  <c r="H50" i="2" s="1"/>
  <c r="S49" i="2"/>
  <c r="R49" i="2"/>
  <c r="Q49" i="2"/>
  <c r="P49" i="2"/>
  <c r="O49" i="2"/>
  <c r="G49" i="2"/>
  <c r="H49" i="2" s="1"/>
  <c r="S48" i="2"/>
  <c r="R48" i="2"/>
  <c r="Q48" i="2"/>
  <c r="P48" i="2"/>
  <c r="O48" i="2"/>
  <c r="G48" i="2"/>
  <c r="H48" i="2" s="1"/>
  <c r="S47" i="2"/>
  <c r="R47" i="2"/>
  <c r="Q47" i="2"/>
  <c r="P47" i="2"/>
  <c r="O47" i="2"/>
  <c r="G47" i="2"/>
  <c r="H47" i="2" s="1"/>
  <c r="S46" i="2"/>
  <c r="R46" i="2"/>
  <c r="Q46" i="2"/>
  <c r="P46" i="2"/>
  <c r="O46" i="2"/>
  <c r="G46" i="2"/>
  <c r="H46" i="2" s="1"/>
  <c r="S45" i="2"/>
  <c r="R45" i="2"/>
  <c r="Q45" i="2"/>
  <c r="P45" i="2"/>
  <c r="O45" i="2"/>
  <c r="G45" i="2"/>
  <c r="H45" i="2" s="1"/>
  <c r="S44" i="2"/>
  <c r="R44" i="2"/>
  <c r="Q44" i="2"/>
  <c r="P44" i="2"/>
  <c r="O44" i="2"/>
  <c r="G44" i="2"/>
  <c r="H44" i="2" s="1"/>
  <c r="S43" i="2"/>
  <c r="R43" i="2"/>
  <c r="Q43" i="2"/>
  <c r="P43" i="2"/>
  <c r="O43" i="2"/>
  <c r="G43" i="2"/>
  <c r="H43" i="2" s="1"/>
  <c r="S42" i="2"/>
  <c r="R42" i="2"/>
  <c r="Q42" i="2"/>
  <c r="P42" i="2"/>
  <c r="O42" i="2"/>
  <c r="G42" i="2"/>
  <c r="H42" i="2" s="1"/>
  <c r="S41" i="2"/>
  <c r="R41" i="2"/>
  <c r="Q41" i="2"/>
  <c r="P41" i="2"/>
  <c r="O41" i="2"/>
  <c r="G41" i="2"/>
  <c r="H41" i="2" s="1"/>
  <c r="S40" i="2"/>
  <c r="R40" i="2"/>
  <c r="Q40" i="2"/>
  <c r="P40" i="2"/>
  <c r="O40" i="2"/>
  <c r="G40" i="2"/>
  <c r="H40" i="2" s="1"/>
  <c r="S39" i="2"/>
  <c r="R39" i="2"/>
  <c r="Q39" i="2"/>
  <c r="P39" i="2"/>
  <c r="O39" i="2"/>
  <c r="G39" i="2"/>
  <c r="H39" i="2" s="1"/>
  <c r="S38" i="2"/>
  <c r="R38" i="2"/>
  <c r="Q38" i="2"/>
  <c r="P38" i="2"/>
  <c r="O38" i="2"/>
  <c r="G38" i="2"/>
  <c r="H38" i="2" s="1"/>
  <c r="S37" i="2"/>
  <c r="R37" i="2"/>
  <c r="Q37" i="2"/>
  <c r="P37" i="2"/>
  <c r="O37" i="2"/>
  <c r="G37" i="2"/>
  <c r="H37" i="2" s="1"/>
  <c r="S36" i="2"/>
  <c r="R36" i="2"/>
  <c r="Q36" i="2"/>
  <c r="P36" i="2"/>
  <c r="O36" i="2"/>
  <c r="G36" i="2"/>
  <c r="H36" i="2" s="1"/>
  <c r="G35" i="2"/>
  <c r="S34" i="2"/>
  <c r="R34" i="2"/>
  <c r="Q34" i="2"/>
  <c r="P34" i="2"/>
  <c r="O34" i="2"/>
  <c r="G34" i="2"/>
  <c r="H34" i="2" s="1"/>
  <c r="S33" i="2"/>
  <c r="R33" i="2"/>
  <c r="Q33" i="2"/>
  <c r="P33" i="2"/>
  <c r="O33" i="2"/>
  <c r="G33" i="2"/>
  <c r="H33" i="2" s="1"/>
  <c r="S32" i="2"/>
  <c r="R32" i="2"/>
  <c r="Q32" i="2"/>
  <c r="P32" i="2"/>
  <c r="O32" i="2"/>
  <c r="G32" i="2"/>
  <c r="H32" i="2" s="1"/>
  <c r="S31" i="2"/>
  <c r="R31" i="2"/>
  <c r="Q31" i="2"/>
  <c r="P31" i="2"/>
  <c r="O31" i="2"/>
  <c r="G31" i="2"/>
  <c r="H31" i="2" s="1"/>
  <c r="S30" i="2"/>
  <c r="R30" i="2"/>
  <c r="Q30" i="2"/>
  <c r="P30" i="2"/>
  <c r="O30" i="2"/>
  <c r="G30" i="2"/>
  <c r="H30" i="2" s="1"/>
  <c r="S29" i="2"/>
  <c r="R29" i="2"/>
  <c r="Q29" i="2"/>
  <c r="P29" i="2"/>
  <c r="O29" i="2"/>
  <c r="G29" i="2"/>
  <c r="H29" i="2" s="1"/>
  <c r="S28" i="2"/>
  <c r="R28" i="2"/>
  <c r="Q28" i="2"/>
  <c r="P28" i="2"/>
  <c r="O28" i="2"/>
  <c r="G28" i="2"/>
  <c r="H28" i="2" s="1"/>
  <c r="S27" i="2"/>
  <c r="R27" i="2"/>
  <c r="Q27" i="2"/>
  <c r="P27" i="2"/>
  <c r="O27" i="2"/>
  <c r="G27" i="2"/>
  <c r="H27" i="2" s="1"/>
  <c r="S26" i="2"/>
  <c r="R26" i="2"/>
  <c r="Q26" i="2"/>
  <c r="P26" i="2"/>
  <c r="O26" i="2"/>
  <c r="G26" i="2"/>
  <c r="H26" i="2" s="1"/>
  <c r="S25" i="2"/>
  <c r="R25" i="2"/>
  <c r="Q25" i="2"/>
  <c r="P25" i="2"/>
  <c r="O25" i="2"/>
  <c r="G25" i="2"/>
  <c r="H25" i="2" s="1"/>
  <c r="S24" i="2"/>
  <c r="R24" i="2"/>
  <c r="Q24" i="2"/>
  <c r="P24" i="2"/>
  <c r="O24" i="2"/>
  <c r="G24" i="2"/>
  <c r="H24" i="2" s="1"/>
  <c r="S23" i="2"/>
  <c r="R23" i="2"/>
  <c r="Q23" i="2"/>
  <c r="P23" i="2"/>
  <c r="O23" i="2"/>
  <c r="G23" i="2"/>
  <c r="H23" i="2" s="1"/>
  <c r="S22" i="2"/>
  <c r="R22" i="2"/>
  <c r="Q22" i="2"/>
  <c r="P22" i="2"/>
  <c r="O22" i="2"/>
  <c r="G22" i="2"/>
  <c r="H22" i="2" s="1"/>
  <c r="S21" i="2"/>
  <c r="R21" i="2"/>
  <c r="Q21" i="2"/>
  <c r="P21" i="2"/>
  <c r="O21" i="2"/>
  <c r="G21" i="2"/>
  <c r="H21" i="2" s="1"/>
  <c r="S20" i="2"/>
  <c r="R20" i="2"/>
  <c r="Q20" i="2"/>
  <c r="P20" i="2"/>
  <c r="O20" i="2"/>
  <c r="G20" i="2"/>
  <c r="H20" i="2" s="1"/>
  <c r="S19" i="2"/>
  <c r="R19" i="2"/>
  <c r="Q19" i="2"/>
  <c r="P19" i="2"/>
  <c r="O19" i="2"/>
  <c r="G19" i="2"/>
  <c r="H19" i="2" s="1"/>
  <c r="S18" i="2"/>
  <c r="R18" i="2"/>
  <c r="Q18" i="2"/>
  <c r="P18" i="2"/>
  <c r="O18" i="2"/>
  <c r="G18" i="2"/>
  <c r="H18" i="2" s="1"/>
  <c r="S17" i="2"/>
  <c r="R17" i="2"/>
  <c r="Q17" i="2"/>
  <c r="P17" i="2"/>
  <c r="O17" i="2"/>
  <c r="G17" i="2"/>
  <c r="H17" i="2" s="1"/>
  <c r="S16" i="2"/>
  <c r="R16" i="2"/>
  <c r="Q16" i="2"/>
  <c r="P16" i="2"/>
  <c r="O16" i="2"/>
  <c r="G16" i="2"/>
  <c r="H16" i="2" s="1"/>
  <c r="S15" i="2"/>
  <c r="R15" i="2"/>
  <c r="Q15" i="2"/>
  <c r="P15" i="2"/>
  <c r="O15" i="2"/>
  <c r="G15" i="2"/>
  <c r="H15" i="2" s="1"/>
  <c r="S14" i="2"/>
  <c r="R14" i="2"/>
  <c r="Q14" i="2"/>
  <c r="P14" i="2"/>
  <c r="O14" i="2"/>
  <c r="G14" i="2"/>
  <c r="H14" i="2" s="1"/>
  <c r="S13" i="2"/>
  <c r="R13" i="2"/>
  <c r="Q13" i="2"/>
  <c r="P13" i="2"/>
  <c r="O13" i="2"/>
  <c r="G13" i="2"/>
  <c r="H13" i="2" s="1"/>
  <c r="S12" i="2"/>
  <c r="R12" i="2"/>
  <c r="Q12" i="2"/>
  <c r="P12" i="2"/>
  <c r="O12" i="2"/>
  <c r="G12" i="2"/>
  <c r="H12" i="2" s="1"/>
  <c r="S11" i="2"/>
  <c r="R11" i="2"/>
  <c r="Q11" i="2"/>
  <c r="P11" i="2"/>
  <c r="O11" i="2"/>
  <c r="G11" i="2"/>
  <c r="H11" i="2" s="1"/>
  <c r="S10" i="2"/>
  <c r="R10" i="2"/>
  <c r="Q10" i="2"/>
  <c r="P10" i="2"/>
  <c r="O10" i="2"/>
  <c r="G10" i="2"/>
  <c r="H10" i="2" s="1"/>
  <c r="S9" i="2"/>
  <c r="R9" i="2"/>
  <c r="Q9" i="2"/>
  <c r="P9" i="2"/>
  <c r="O9" i="2"/>
  <c r="G9" i="2"/>
  <c r="H9" i="2" s="1"/>
  <c r="S8" i="2"/>
  <c r="R8" i="2"/>
  <c r="Q8" i="2"/>
  <c r="P8" i="2"/>
  <c r="O8" i="2"/>
  <c r="G8" i="2"/>
  <c r="H8" i="2" s="1"/>
  <c r="S7" i="2"/>
  <c r="R7" i="2"/>
  <c r="Q7" i="2"/>
  <c r="P7" i="2"/>
  <c r="O7" i="2"/>
  <c r="G7" i="2"/>
  <c r="H7" i="2" s="1"/>
  <c r="S6" i="2"/>
  <c r="R6" i="2"/>
  <c r="Q6" i="2"/>
  <c r="P6" i="2"/>
  <c r="O6" i="2"/>
  <c r="G6" i="2"/>
  <c r="H6" i="2" s="1"/>
  <c r="S5" i="2"/>
  <c r="R5" i="2"/>
  <c r="Q5" i="2"/>
  <c r="P5" i="2"/>
  <c r="O5" i="2"/>
  <c r="G5" i="2"/>
  <c r="H5" i="2" s="1"/>
  <c r="S4" i="2"/>
  <c r="R4" i="2"/>
  <c r="Q4" i="2"/>
  <c r="P4" i="2"/>
  <c r="O4" i="2"/>
  <c r="G4" i="2"/>
  <c r="H4" i="2" s="1"/>
  <c r="S3" i="2"/>
  <c r="R3" i="2"/>
  <c r="Q3" i="2"/>
  <c r="P3" i="2"/>
  <c r="O3" i="2"/>
  <c r="G3" i="2"/>
  <c r="H3" i="2" s="1"/>
  <c r="S2" i="2"/>
  <c r="R2" i="2"/>
  <c r="Q2" i="2"/>
  <c r="P2" i="2"/>
  <c r="O2" i="2"/>
  <c r="G2" i="2"/>
  <c r="H2" i="2" s="1"/>
  <c r="G3498" i="1"/>
  <c r="F3498" i="1"/>
  <c r="E3498" i="1"/>
  <c r="H3498" i="1" s="1"/>
  <c r="I3498" i="1" s="1"/>
  <c r="G3497" i="1"/>
  <c r="F3497" i="1"/>
  <c r="E3497" i="1"/>
  <c r="H3497" i="1" s="1"/>
  <c r="I3497" i="1" s="1"/>
  <c r="G3496" i="1"/>
  <c r="H3496" i="1" s="1"/>
  <c r="I3496" i="1" s="1"/>
  <c r="F3496" i="1"/>
  <c r="E3496" i="1"/>
  <c r="G3495" i="1"/>
  <c r="F3495" i="1"/>
  <c r="E3495" i="1"/>
  <c r="H3495" i="1" s="1"/>
  <c r="I3495" i="1" s="1"/>
  <c r="G3494" i="1"/>
  <c r="F3494" i="1"/>
  <c r="E3494" i="1"/>
  <c r="H3494" i="1" s="1"/>
  <c r="I3494" i="1" s="1"/>
  <c r="G3493" i="1"/>
  <c r="F3493" i="1"/>
  <c r="H3493" i="1" s="1"/>
  <c r="I3493" i="1" s="1"/>
  <c r="E3493" i="1"/>
  <c r="G3492" i="1"/>
  <c r="H3492" i="1" s="1"/>
  <c r="I3492" i="1" s="1"/>
  <c r="F3492" i="1"/>
  <c r="E3492" i="1"/>
  <c r="G3491" i="1"/>
  <c r="F3491" i="1"/>
  <c r="E3491" i="1"/>
  <c r="H3491" i="1" s="1"/>
  <c r="I3491" i="1" s="1"/>
  <c r="G3490" i="1"/>
  <c r="F3490" i="1"/>
  <c r="E3490" i="1"/>
  <c r="H3490" i="1" s="1"/>
  <c r="I3490" i="1" s="1"/>
  <c r="G3489" i="1"/>
  <c r="F3489" i="1"/>
  <c r="H3489" i="1" s="1"/>
  <c r="I3489" i="1" s="1"/>
  <c r="E3489" i="1"/>
  <c r="G3488" i="1"/>
  <c r="H3488" i="1" s="1"/>
  <c r="I3488" i="1" s="1"/>
  <c r="F3488" i="1"/>
  <c r="E3488" i="1"/>
  <c r="G3487" i="1"/>
  <c r="F3487" i="1"/>
  <c r="E3487" i="1"/>
  <c r="H3487" i="1" s="1"/>
  <c r="I3487" i="1" s="1"/>
  <c r="G3486" i="1"/>
  <c r="F3486" i="1"/>
  <c r="E3486" i="1"/>
  <c r="H3486" i="1" s="1"/>
  <c r="I3486" i="1" s="1"/>
  <c r="G3485" i="1"/>
  <c r="F3485" i="1"/>
  <c r="E3485" i="1"/>
  <c r="H3485" i="1" s="1"/>
  <c r="I3485" i="1" s="1"/>
  <c r="G3484" i="1"/>
  <c r="H3484" i="1" s="1"/>
  <c r="I3484" i="1" s="1"/>
  <c r="F3484" i="1"/>
  <c r="E3484" i="1"/>
  <c r="G3483" i="1"/>
  <c r="F3483" i="1"/>
  <c r="E3483" i="1"/>
  <c r="H3483" i="1" s="1"/>
  <c r="I3483" i="1" s="1"/>
  <c r="G3482" i="1"/>
  <c r="F3482" i="1"/>
  <c r="E3482" i="1"/>
  <c r="H3482" i="1" s="1"/>
  <c r="I3482" i="1" s="1"/>
  <c r="G3481" i="1"/>
  <c r="F3481" i="1"/>
  <c r="H3481" i="1" s="1"/>
  <c r="I3481" i="1" s="1"/>
  <c r="E3481" i="1"/>
  <c r="G3480" i="1"/>
  <c r="H3480" i="1" s="1"/>
  <c r="I3480" i="1" s="1"/>
  <c r="F3480" i="1"/>
  <c r="E3480" i="1"/>
  <c r="G3479" i="1"/>
  <c r="F3479" i="1"/>
  <c r="E3479" i="1"/>
  <c r="H3479" i="1" s="1"/>
  <c r="I3479" i="1" s="1"/>
  <c r="G3478" i="1"/>
  <c r="F3478" i="1"/>
  <c r="E3478" i="1"/>
  <c r="H3478" i="1" s="1"/>
  <c r="I3478" i="1" s="1"/>
  <c r="G3477" i="1"/>
  <c r="F3477" i="1"/>
  <c r="E3477" i="1"/>
  <c r="H3477" i="1" s="1"/>
  <c r="I3477" i="1" s="1"/>
  <c r="G3476" i="1"/>
  <c r="H3476" i="1" s="1"/>
  <c r="I3476" i="1" s="1"/>
  <c r="F3476" i="1"/>
  <c r="E3476" i="1"/>
  <c r="G3475" i="1"/>
  <c r="F3475" i="1"/>
  <c r="E3475" i="1"/>
  <c r="H3475" i="1" s="1"/>
  <c r="I3475" i="1" s="1"/>
  <c r="G3474" i="1"/>
  <c r="F3474" i="1"/>
  <c r="E3474" i="1"/>
  <c r="H3474" i="1" s="1"/>
  <c r="I3474" i="1" s="1"/>
  <c r="G3473" i="1"/>
  <c r="F3473" i="1"/>
  <c r="H3473" i="1" s="1"/>
  <c r="I3473" i="1" s="1"/>
  <c r="E3473" i="1"/>
  <c r="G3472" i="1"/>
  <c r="F3472" i="1"/>
  <c r="E3472" i="1"/>
  <c r="H3472" i="1" s="1"/>
  <c r="I3472" i="1" s="1"/>
  <c r="G3471" i="1"/>
  <c r="F3471" i="1"/>
  <c r="E3471" i="1"/>
  <c r="H3471" i="1" s="1"/>
  <c r="I3471" i="1" s="1"/>
  <c r="G3470" i="1"/>
  <c r="F3470" i="1"/>
  <c r="E3470" i="1"/>
  <c r="H3470" i="1" s="1"/>
  <c r="I3470" i="1" s="1"/>
  <c r="H3469" i="1"/>
  <c r="I3469" i="1" s="1"/>
  <c r="G3469" i="1"/>
  <c r="F3469" i="1"/>
  <c r="E3469" i="1"/>
  <c r="G3468" i="1"/>
  <c r="F3468" i="1"/>
  <c r="E3468" i="1"/>
  <c r="H3468" i="1" s="1"/>
  <c r="I3468" i="1" s="1"/>
  <c r="G3467" i="1"/>
  <c r="F3467" i="1"/>
  <c r="E3467" i="1"/>
  <c r="H3467" i="1" s="1"/>
  <c r="I3467" i="1" s="1"/>
  <c r="G3466" i="1"/>
  <c r="F3466" i="1"/>
  <c r="E3466" i="1"/>
  <c r="H3466" i="1" s="1"/>
  <c r="I3466" i="1" s="1"/>
  <c r="H3465" i="1"/>
  <c r="I3465" i="1" s="1"/>
  <c r="G3465" i="1"/>
  <c r="F3465" i="1"/>
  <c r="E3465" i="1"/>
  <c r="G3464" i="1"/>
  <c r="F3464" i="1"/>
  <c r="E3464" i="1"/>
  <c r="H3464" i="1" s="1"/>
  <c r="I3464" i="1" s="1"/>
  <c r="G3463" i="1"/>
  <c r="F3463" i="1"/>
  <c r="E3463" i="1"/>
  <c r="H3463" i="1" s="1"/>
  <c r="I3463" i="1" s="1"/>
  <c r="G3462" i="1"/>
  <c r="F3462" i="1"/>
  <c r="E3462" i="1"/>
  <c r="H3462" i="1" s="1"/>
  <c r="I3462" i="1" s="1"/>
  <c r="H3461" i="1"/>
  <c r="I3461" i="1" s="1"/>
  <c r="G3461" i="1"/>
  <c r="F3461" i="1"/>
  <c r="E3461" i="1"/>
  <c r="G3460" i="1"/>
  <c r="F3460" i="1"/>
  <c r="E3460" i="1"/>
  <c r="H3460" i="1" s="1"/>
  <c r="I3460" i="1" s="1"/>
  <c r="G3459" i="1"/>
  <c r="F3459" i="1"/>
  <c r="E3459" i="1"/>
  <c r="H3459" i="1" s="1"/>
  <c r="I3459" i="1" s="1"/>
  <c r="G3458" i="1"/>
  <c r="F3458" i="1"/>
  <c r="E3458" i="1"/>
  <c r="H3458" i="1" s="1"/>
  <c r="I3458" i="1" s="1"/>
  <c r="H3457" i="1"/>
  <c r="I3457" i="1" s="1"/>
  <c r="G3457" i="1"/>
  <c r="F3457" i="1"/>
  <c r="E3457" i="1"/>
  <c r="G3456" i="1"/>
  <c r="F3456" i="1"/>
  <c r="E3456" i="1"/>
  <c r="H3456" i="1" s="1"/>
  <c r="I3456" i="1" s="1"/>
  <c r="G3455" i="1"/>
  <c r="F3455" i="1"/>
  <c r="E3455" i="1"/>
  <c r="H3455" i="1" s="1"/>
  <c r="I3455" i="1" s="1"/>
  <c r="G3454" i="1"/>
  <c r="F3454" i="1"/>
  <c r="E3454" i="1"/>
  <c r="H3454" i="1" s="1"/>
  <c r="I3454" i="1" s="1"/>
  <c r="H3453" i="1"/>
  <c r="I3453" i="1" s="1"/>
  <c r="G3453" i="1"/>
  <c r="F3453" i="1"/>
  <c r="E3453" i="1"/>
  <c r="G3452" i="1"/>
  <c r="F3452" i="1"/>
  <c r="E3452" i="1"/>
  <c r="H3452" i="1" s="1"/>
  <c r="I3452" i="1" s="1"/>
  <c r="G3451" i="1"/>
  <c r="F3451" i="1"/>
  <c r="E3451" i="1"/>
  <c r="H3451" i="1" s="1"/>
  <c r="I3451" i="1" s="1"/>
  <c r="G3450" i="1"/>
  <c r="F3450" i="1"/>
  <c r="E3450" i="1"/>
  <c r="H3450" i="1" s="1"/>
  <c r="I3450" i="1" s="1"/>
  <c r="H3449" i="1"/>
  <c r="I3449" i="1" s="1"/>
  <c r="G3449" i="1"/>
  <c r="F3449" i="1"/>
  <c r="E3449" i="1"/>
  <c r="G3448" i="1"/>
  <c r="F3448" i="1"/>
  <c r="E3448" i="1"/>
  <c r="H3448" i="1" s="1"/>
  <c r="I3448" i="1" s="1"/>
  <c r="G3447" i="1"/>
  <c r="F3447" i="1"/>
  <c r="E3447" i="1"/>
  <c r="H3447" i="1" s="1"/>
  <c r="I3447" i="1" s="1"/>
  <c r="G3446" i="1"/>
  <c r="F3446" i="1"/>
  <c r="E3446" i="1"/>
  <c r="H3446" i="1" s="1"/>
  <c r="I3446" i="1" s="1"/>
  <c r="H3445" i="1"/>
  <c r="I3445" i="1" s="1"/>
  <c r="G3445" i="1"/>
  <c r="F3445" i="1"/>
  <c r="E3445" i="1"/>
  <c r="G3444" i="1"/>
  <c r="F3444" i="1"/>
  <c r="E3444" i="1"/>
  <c r="H3444" i="1" s="1"/>
  <c r="I3444" i="1" s="1"/>
  <c r="G3443" i="1"/>
  <c r="F3443" i="1"/>
  <c r="E3443" i="1"/>
  <c r="H3443" i="1" s="1"/>
  <c r="I3443" i="1" s="1"/>
  <c r="G3442" i="1"/>
  <c r="F3442" i="1"/>
  <c r="E3442" i="1"/>
  <c r="H3442" i="1" s="1"/>
  <c r="I3442" i="1" s="1"/>
  <c r="H3441" i="1"/>
  <c r="I3441" i="1" s="1"/>
  <c r="G3441" i="1"/>
  <c r="F3441" i="1"/>
  <c r="E3441" i="1"/>
  <c r="G3440" i="1"/>
  <c r="F3440" i="1"/>
  <c r="E3440" i="1"/>
  <c r="H3440" i="1" s="1"/>
  <c r="I3440" i="1" s="1"/>
  <c r="G3439" i="1"/>
  <c r="F3439" i="1"/>
  <c r="E3439" i="1"/>
  <c r="H3439" i="1" s="1"/>
  <c r="I3439" i="1" s="1"/>
  <c r="G3438" i="1"/>
  <c r="F3438" i="1"/>
  <c r="H3438" i="1" s="1"/>
  <c r="I3438" i="1" s="1"/>
  <c r="E3438" i="1"/>
  <c r="H3437" i="1"/>
  <c r="I3437" i="1" s="1"/>
  <c r="G3437" i="1"/>
  <c r="F3437" i="1"/>
  <c r="E3437" i="1"/>
  <c r="G3436" i="1"/>
  <c r="F3436" i="1"/>
  <c r="E3436" i="1"/>
  <c r="H3436" i="1" s="1"/>
  <c r="I3436" i="1" s="1"/>
  <c r="G3435" i="1"/>
  <c r="F3435" i="1"/>
  <c r="E3435" i="1"/>
  <c r="H3435" i="1" s="1"/>
  <c r="I3435" i="1" s="1"/>
  <c r="G3434" i="1"/>
  <c r="F3434" i="1"/>
  <c r="H3434" i="1" s="1"/>
  <c r="I3434" i="1" s="1"/>
  <c r="E3434" i="1"/>
  <c r="H3433" i="1"/>
  <c r="I3433" i="1" s="1"/>
  <c r="G3433" i="1"/>
  <c r="F3433" i="1"/>
  <c r="E3433" i="1"/>
  <c r="G3432" i="1"/>
  <c r="F3432" i="1"/>
  <c r="E3432" i="1"/>
  <c r="H3432" i="1" s="1"/>
  <c r="I3432" i="1" s="1"/>
  <c r="G3431" i="1"/>
  <c r="F3431" i="1"/>
  <c r="E3431" i="1"/>
  <c r="H3431" i="1" s="1"/>
  <c r="I3431" i="1" s="1"/>
  <c r="G3430" i="1"/>
  <c r="F3430" i="1"/>
  <c r="H3430" i="1" s="1"/>
  <c r="I3430" i="1" s="1"/>
  <c r="E3430" i="1"/>
  <c r="H3429" i="1"/>
  <c r="I3429" i="1" s="1"/>
  <c r="G3429" i="1"/>
  <c r="F3429" i="1"/>
  <c r="E3429" i="1"/>
  <c r="G3428" i="1"/>
  <c r="F3428" i="1"/>
  <c r="E3428" i="1"/>
  <c r="H3428" i="1" s="1"/>
  <c r="I3428" i="1" s="1"/>
  <c r="G3427" i="1"/>
  <c r="F3427" i="1"/>
  <c r="E3427" i="1"/>
  <c r="H3427" i="1" s="1"/>
  <c r="I3427" i="1" s="1"/>
  <c r="G3426" i="1"/>
  <c r="F3426" i="1"/>
  <c r="H3426" i="1" s="1"/>
  <c r="I3426" i="1" s="1"/>
  <c r="E3426" i="1"/>
  <c r="H3425" i="1"/>
  <c r="I3425" i="1" s="1"/>
  <c r="G3425" i="1"/>
  <c r="F3425" i="1"/>
  <c r="E3425" i="1"/>
  <c r="G3424" i="1"/>
  <c r="F3424" i="1"/>
  <c r="E3424" i="1"/>
  <c r="H3424" i="1" s="1"/>
  <c r="I3424" i="1" s="1"/>
  <c r="G3423" i="1"/>
  <c r="F3423" i="1"/>
  <c r="E3423" i="1"/>
  <c r="H3423" i="1" s="1"/>
  <c r="I3423" i="1" s="1"/>
  <c r="G3422" i="1"/>
  <c r="F3422" i="1"/>
  <c r="E3422" i="1"/>
  <c r="H3422" i="1" s="1"/>
  <c r="I3422" i="1" s="1"/>
  <c r="H3421" i="1"/>
  <c r="I3421" i="1" s="1"/>
  <c r="G3421" i="1"/>
  <c r="F3421" i="1"/>
  <c r="E3421" i="1"/>
  <c r="G3420" i="1"/>
  <c r="F3420" i="1"/>
  <c r="E3420" i="1"/>
  <c r="H3420" i="1" s="1"/>
  <c r="I3420" i="1" s="1"/>
  <c r="G3419" i="1"/>
  <c r="F3419" i="1"/>
  <c r="E3419" i="1"/>
  <c r="H3419" i="1" s="1"/>
  <c r="I3419" i="1" s="1"/>
  <c r="G3418" i="1"/>
  <c r="F3418" i="1"/>
  <c r="E3418" i="1"/>
  <c r="H3418" i="1" s="1"/>
  <c r="I3418" i="1" s="1"/>
  <c r="H3417" i="1"/>
  <c r="I3417" i="1" s="1"/>
  <c r="G3417" i="1"/>
  <c r="F3417" i="1"/>
  <c r="E3417" i="1"/>
  <c r="G3416" i="1"/>
  <c r="F3416" i="1"/>
  <c r="E3416" i="1"/>
  <c r="H3416" i="1" s="1"/>
  <c r="I3416" i="1" s="1"/>
  <c r="G3415" i="1"/>
  <c r="F3415" i="1"/>
  <c r="E3415" i="1"/>
  <c r="H3415" i="1" s="1"/>
  <c r="I3415" i="1" s="1"/>
  <c r="G3414" i="1"/>
  <c r="F3414" i="1"/>
  <c r="E3414" i="1"/>
  <c r="H3414" i="1" s="1"/>
  <c r="I3414" i="1" s="1"/>
  <c r="H3413" i="1"/>
  <c r="I3413" i="1" s="1"/>
  <c r="G3413" i="1"/>
  <c r="F3413" i="1"/>
  <c r="E3413" i="1"/>
  <c r="G3412" i="1"/>
  <c r="F3412" i="1"/>
  <c r="E3412" i="1"/>
  <c r="H3412" i="1" s="1"/>
  <c r="I3412" i="1" s="1"/>
  <c r="G3411" i="1"/>
  <c r="F3411" i="1"/>
  <c r="E3411" i="1"/>
  <c r="H3411" i="1" s="1"/>
  <c r="I3411" i="1" s="1"/>
  <c r="G3410" i="1"/>
  <c r="F3410" i="1"/>
  <c r="E3410" i="1"/>
  <c r="H3410" i="1" s="1"/>
  <c r="I3410" i="1" s="1"/>
  <c r="H3409" i="1"/>
  <c r="I3409" i="1" s="1"/>
  <c r="G3409" i="1"/>
  <c r="F3409" i="1"/>
  <c r="E3409" i="1"/>
  <c r="G3408" i="1"/>
  <c r="F3408" i="1"/>
  <c r="E3408" i="1"/>
  <c r="H3408" i="1" s="1"/>
  <c r="I3408" i="1" s="1"/>
  <c r="G3407" i="1"/>
  <c r="F3407" i="1"/>
  <c r="E3407" i="1"/>
  <c r="H3407" i="1" s="1"/>
  <c r="I3407" i="1" s="1"/>
  <c r="G3406" i="1"/>
  <c r="F3406" i="1"/>
  <c r="H3406" i="1" s="1"/>
  <c r="I3406" i="1" s="1"/>
  <c r="E3406" i="1"/>
  <c r="H3405" i="1"/>
  <c r="I3405" i="1" s="1"/>
  <c r="G3405" i="1"/>
  <c r="F3405" i="1"/>
  <c r="E3405" i="1"/>
  <c r="G3404" i="1"/>
  <c r="F3404" i="1"/>
  <c r="E3404" i="1"/>
  <c r="H3404" i="1" s="1"/>
  <c r="I3404" i="1" s="1"/>
  <c r="G3403" i="1"/>
  <c r="F3403" i="1"/>
  <c r="E3403" i="1"/>
  <c r="H3403" i="1" s="1"/>
  <c r="I3403" i="1" s="1"/>
  <c r="G3402" i="1"/>
  <c r="F3402" i="1"/>
  <c r="E3402" i="1"/>
  <c r="H3402" i="1" s="1"/>
  <c r="I3402" i="1" s="1"/>
  <c r="H3401" i="1"/>
  <c r="I3401" i="1" s="1"/>
  <c r="G3401" i="1"/>
  <c r="F3401" i="1"/>
  <c r="E3401" i="1"/>
  <c r="G3400" i="1"/>
  <c r="F3400" i="1"/>
  <c r="E3400" i="1"/>
  <c r="H3400" i="1" s="1"/>
  <c r="I3400" i="1" s="1"/>
  <c r="G3399" i="1"/>
  <c r="F3399" i="1"/>
  <c r="E3399" i="1"/>
  <c r="H3399" i="1" s="1"/>
  <c r="I3399" i="1" s="1"/>
  <c r="G3398" i="1"/>
  <c r="F3398" i="1"/>
  <c r="E3398" i="1"/>
  <c r="H3398" i="1" s="1"/>
  <c r="I3398" i="1" s="1"/>
  <c r="H3397" i="1"/>
  <c r="I3397" i="1" s="1"/>
  <c r="G3397" i="1"/>
  <c r="F3397" i="1"/>
  <c r="E3397" i="1"/>
  <c r="G3396" i="1"/>
  <c r="F3396" i="1"/>
  <c r="E3396" i="1"/>
  <c r="H3396" i="1" s="1"/>
  <c r="I3396" i="1" s="1"/>
  <c r="G3395" i="1"/>
  <c r="F3395" i="1"/>
  <c r="E3395" i="1"/>
  <c r="H3395" i="1" s="1"/>
  <c r="I3395" i="1" s="1"/>
  <c r="G3394" i="1"/>
  <c r="F3394" i="1"/>
  <c r="H3394" i="1" s="1"/>
  <c r="I3394" i="1" s="1"/>
  <c r="E3394" i="1"/>
  <c r="H3393" i="1"/>
  <c r="I3393" i="1" s="1"/>
  <c r="G3393" i="1"/>
  <c r="F3393" i="1"/>
  <c r="E3393" i="1"/>
  <c r="G3392" i="1"/>
  <c r="F3392" i="1"/>
  <c r="E3392" i="1"/>
  <c r="H3392" i="1" s="1"/>
  <c r="I3392" i="1" s="1"/>
  <c r="G3391" i="1"/>
  <c r="F3391" i="1"/>
  <c r="E3391" i="1"/>
  <c r="H3391" i="1" s="1"/>
  <c r="I3391" i="1" s="1"/>
  <c r="G3390" i="1"/>
  <c r="F3390" i="1"/>
  <c r="E3390" i="1"/>
  <c r="H3390" i="1" s="1"/>
  <c r="I3390" i="1" s="1"/>
  <c r="H3389" i="1"/>
  <c r="I3389" i="1" s="1"/>
  <c r="G3389" i="1"/>
  <c r="F3389" i="1"/>
  <c r="E3389" i="1"/>
  <c r="G3388" i="1"/>
  <c r="F3388" i="1"/>
  <c r="E3388" i="1"/>
  <c r="H3388" i="1" s="1"/>
  <c r="I3388" i="1" s="1"/>
  <c r="G3387" i="1"/>
  <c r="F3387" i="1"/>
  <c r="E3387" i="1"/>
  <c r="H3387" i="1" s="1"/>
  <c r="I3387" i="1" s="1"/>
  <c r="G3386" i="1"/>
  <c r="F3386" i="1"/>
  <c r="E3386" i="1"/>
  <c r="H3386" i="1" s="1"/>
  <c r="I3386" i="1" s="1"/>
  <c r="H3385" i="1"/>
  <c r="I3385" i="1" s="1"/>
  <c r="G3385" i="1"/>
  <c r="F3385" i="1"/>
  <c r="E3385" i="1"/>
  <c r="G3384" i="1"/>
  <c r="F3384" i="1"/>
  <c r="E3384" i="1"/>
  <c r="H3384" i="1" s="1"/>
  <c r="I3384" i="1" s="1"/>
  <c r="G3383" i="1"/>
  <c r="F3383" i="1"/>
  <c r="E3383" i="1"/>
  <c r="H3383" i="1" s="1"/>
  <c r="I3383" i="1" s="1"/>
  <c r="G3382" i="1"/>
  <c r="F3382" i="1"/>
  <c r="E3382" i="1"/>
  <c r="H3382" i="1" s="1"/>
  <c r="I3382" i="1" s="1"/>
  <c r="H3381" i="1"/>
  <c r="I3381" i="1" s="1"/>
  <c r="G3381" i="1"/>
  <c r="F3381" i="1"/>
  <c r="E3381" i="1"/>
  <c r="G3380" i="1"/>
  <c r="F3380" i="1"/>
  <c r="E3380" i="1"/>
  <c r="H3380" i="1" s="1"/>
  <c r="I3380" i="1" s="1"/>
  <c r="G3379" i="1"/>
  <c r="F3379" i="1"/>
  <c r="E3379" i="1"/>
  <c r="H3379" i="1" s="1"/>
  <c r="I3379" i="1" s="1"/>
  <c r="G3378" i="1"/>
  <c r="F3378" i="1"/>
  <c r="E3378" i="1"/>
  <c r="H3377" i="1"/>
  <c r="I3377" i="1" s="1"/>
  <c r="G3377" i="1"/>
  <c r="F3377" i="1"/>
  <c r="E3377" i="1"/>
  <c r="I3376" i="1"/>
  <c r="G3376" i="1"/>
  <c r="F3376" i="1"/>
  <c r="E3376" i="1"/>
  <c r="H3376" i="1" s="1"/>
  <c r="G3375" i="1"/>
  <c r="F3375" i="1"/>
  <c r="E3375" i="1"/>
  <c r="G3374" i="1"/>
  <c r="F3374" i="1"/>
  <c r="E3374" i="1"/>
  <c r="H3374" i="1" s="1"/>
  <c r="I3374" i="1" s="1"/>
  <c r="H3373" i="1"/>
  <c r="I3373" i="1" s="1"/>
  <c r="G3373" i="1"/>
  <c r="F3373" i="1"/>
  <c r="E3373" i="1"/>
  <c r="G3372" i="1"/>
  <c r="F3372" i="1"/>
  <c r="E3372" i="1"/>
  <c r="H3372" i="1" s="1"/>
  <c r="I3372" i="1" s="1"/>
  <c r="G3371" i="1"/>
  <c r="F3371" i="1"/>
  <c r="E3371" i="1"/>
  <c r="H3371" i="1" s="1"/>
  <c r="I3371" i="1" s="1"/>
  <c r="G3370" i="1"/>
  <c r="F3370" i="1"/>
  <c r="E3370" i="1"/>
  <c r="H3369" i="1"/>
  <c r="I3369" i="1" s="1"/>
  <c r="G3369" i="1"/>
  <c r="F3369" i="1"/>
  <c r="E3369" i="1"/>
  <c r="I3368" i="1"/>
  <c r="G3368" i="1"/>
  <c r="F3368" i="1"/>
  <c r="E3368" i="1"/>
  <c r="H3368" i="1" s="1"/>
  <c r="G3367" i="1"/>
  <c r="F3367" i="1"/>
  <c r="E3367" i="1"/>
  <c r="G3366" i="1"/>
  <c r="F3366" i="1"/>
  <c r="E3366" i="1"/>
  <c r="H3366" i="1" s="1"/>
  <c r="I3366" i="1" s="1"/>
  <c r="H3365" i="1"/>
  <c r="I3365" i="1" s="1"/>
  <c r="G3365" i="1"/>
  <c r="F3365" i="1"/>
  <c r="E3365" i="1"/>
  <c r="G3364" i="1"/>
  <c r="F3364" i="1"/>
  <c r="E3364" i="1"/>
  <c r="H3364" i="1" s="1"/>
  <c r="I3364" i="1" s="1"/>
  <c r="G3363" i="1"/>
  <c r="F3363" i="1"/>
  <c r="E3363" i="1"/>
  <c r="H3363" i="1" s="1"/>
  <c r="I3363" i="1" s="1"/>
  <c r="G3362" i="1"/>
  <c r="F3362" i="1"/>
  <c r="E3362" i="1"/>
  <c r="H3361" i="1"/>
  <c r="I3361" i="1" s="1"/>
  <c r="G3361" i="1"/>
  <c r="F3361" i="1"/>
  <c r="E3361" i="1"/>
  <c r="I3360" i="1"/>
  <c r="G3360" i="1"/>
  <c r="F3360" i="1"/>
  <c r="E3360" i="1"/>
  <c r="H3360" i="1" s="1"/>
  <c r="G3359" i="1"/>
  <c r="F3359" i="1"/>
  <c r="E3359" i="1"/>
  <c r="G3358" i="1"/>
  <c r="F3358" i="1"/>
  <c r="E3358" i="1"/>
  <c r="H3358" i="1" s="1"/>
  <c r="I3358" i="1" s="1"/>
  <c r="G3357" i="1"/>
  <c r="H3357" i="1" s="1"/>
  <c r="I3357" i="1" s="1"/>
  <c r="F3357" i="1"/>
  <c r="E3357" i="1"/>
  <c r="H3356" i="1"/>
  <c r="I3356" i="1" s="1"/>
  <c r="G3356" i="1"/>
  <c r="F3356" i="1"/>
  <c r="E3356" i="1"/>
  <c r="G3355" i="1"/>
  <c r="F3355" i="1"/>
  <c r="E3355" i="1"/>
  <c r="G3354" i="1"/>
  <c r="F3354" i="1"/>
  <c r="E3354" i="1"/>
  <c r="H3354" i="1" s="1"/>
  <c r="I3354" i="1" s="1"/>
  <c r="G3353" i="1"/>
  <c r="H3353" i="1" s="1"/>
  <c r="I3353" i="1" s="1"/>
  <c r="F3353" i="1"/>
  <c r="E3353" i="1"/>
  <c r="H3352" i="1"/>
  <c r="I3352" i="1" s="1"/>
  <c r="G3352" i="1"/>
  <c r="F3352" i="1"/>
  <c r="E3352" i="1"/>
  <c r="G3351" i="1"/>
  <c r="F3351" i="1"/>
  <c r="E3351" i="1"/>
  <c r="G3350" i="1"/>
  <c r="F3350" i="1"/>
  <c r="E3350" i="1"/>
  <c r="H3350" i="1" s="1"/>
  <c r="I3350" i="1" s="1"/>
  <c r="G3349" i="1"/>
  <c r="H3349" i="1" s="1"/>
  <c r="I3349" i="1" s="1"/>
  <c r="F3349" i="1"/>
  <c r="E3349" i="1"/>
  <c r="H3348" i="1"/>
  <c r="I3348" i="1" s="1"/>
  <c r="G3348" i="1"/>
  <c r="F3348" i="1"/>
  <c r="E3348" i="1"/>
  <c r="G3347" i="1"/>
  <c r="F3347" i="1"/>
  <c r="E3347" i="1"/>
  <c r="G3346" i="1"/>
  <c r="F3346" i="1"/>
  <c r="E3346" i="1"/>
  <c r="H3346" i="1" s="1"/>
  <c r="I3346" i="1" s="1"/>
  <c r="G3345" i="1"/>
  <c r="H3345" i="1" s="1"/>
  <c r="I3345" i="1" s="1"/>
  <c r="F3345" i="1"/>
  <c r="E3345" i="1"/>
  <c r="H3344" i="1"/>
  <c r="I3344" i="1" s="1"/>
  <c r="G3344" i="1"/>
  <c r="F3344" i="1"/>
  <c r="E3344" i="1"/>
  <c r="G3343" i="1"/>
  <c r="F3343" i="1"/>
  <c r="E3343" i="1"/>
  <c r="G3342" i="1"/>
  <c r="F3342" i="1"/>
  <c r="E3342" i="1"/>
  <c r="H3342" i="1" s="1"/>
  <c r="I3342" i="1" s="1"/>
  <c r="G3341" i="1"/>
  <c r="H3341" i="1" s="1"/>
  <c r="I3341" i="1" s="1"/>
  <c r="F3341" i="1"/>
  <c r="E3341" i="1"/>
  <c r="H3340" i="1"/>
  <c r="I3340" i="1" s="1"/>
  <c r="G3340" i="1"/>
  <c r="F3340" i="1"/>
  <c r="E3340" i="1"/>
  <c r="G3339" i="1"/>
  <c r="F3339" i="1"/>
  <c r="E3339" i="1"/>
  <c r="G3338" i="1"/>
  <c r="F3338" i="1"/>
  <c r="E3338" i="1"/>
  <c r="H3338" i="1" s="1"/>
  <c r="I3338" i="1" s="1"/>
  <c r="G3337" i="1"/>
  <c r="H3337" i="1" s="1"/>
  <c r="I3337" i="1" s="1"/>
  <c r="F3337" i="1"/>
  <c r="E3337" i="1"/>
  <c r="H3336" i="1"/>
  <c r="I3336" i="1" s="1"/>
  <c r="G3336" i="1"/>
  <c r="F3336" i="1"/>
  <c r="E3336" i="1"/>
  <c r="G3335" i="1"/>
  <c r="F3335" i="1"/>
  <c r="E3335" i="1"/>
  <c r="G3334" i="1"/>
  <c r="F3334" i="1"/>
  <c r="E3334" i="1"/>
  <c r="H3334" i="1" s="1"/>
  <c r="I3334" i="1" s="1"/>
  <c r="G3333" i="1"/>
  <c r="H3333" i="1" s="1"/>
  <c r="I3333" i="1" s="1"/>
  <c r="F3333" i="1"/>
  <c r="E3333" i="1"/>
  <c r="H3332" i="1"/>
  <c r="I3332" i="1" s="1"/>
  <c r="G3332" i="1"/>
  <c r="F3332" i="1"/>
  <c r="E3332" i="1"/>
  <c r="G3331" i="1"/>
  <c r="F3331" i="1"/>
  <c r="E3331" i="1"/>
  <c r="G3330" i="1"/>
  <c r="F3330" i="1"/>
  <c r="E3330" i="1"/>
  <c r="H3330" i="1" s="1"/>
  <c r="I3330" i="1" s="1"/>
  <c r="G3329" i="1"/>
  <c r="F3329" i="1"/>
  <c r="H3329" i="1" s="1"/>
  <c r="I3329" i="1" s="1"/>
  <c r="E3329" i="1"/>
  <c r="G3328" i="1"/>
  <c r="H3328" i="1" s="1"/>
  <c r="I3328" i="1" s="1"/>
  <c r="F3328" i="1"/>
  <c r="E3328" i="1"/>
  <c r="H3327" i="1"/>
  <c r="I3327" i="1" s="1"/>
  <c r="G3327" i="1"/>
  <c r="F3327" i="1"/>
  <c r="E3327" i="1"/>
  <c r="I3326" i="1"/>
  <c r="G3326" i="1"/>
  <c r="F3326" i="1"/>
  <c r="E3326" i="1"/>
  <c r="H3326" i="1" s="1"/>
  <c r="G3325" i="1"/>
  <c r="F3325" i="1"/>
  <c r="H3325" i="1" s="1"/>
  <c r="I3325" i="1" s="1"/>
  <c r="E3325" i="1"/>
  <c r="G3324" i="1"/>
  <c r="H3324" i="1" s="1"/>
  <c r="I3324" i="1" s="1"/>
  <c r="F3324" i="1"/>
  <c r="E3324" i="1"/>
  <c r="H3323" i="1"/>
  <c r="I3323" i="1" s="1"/>
  <c r="G3323" i="1"/>
  <c r="F3323" i="1"/>
  <c r="E3323" i="1"/>
  <c r="G3322" i="1"/>
  <c r="F3322" i="1"/>
  <c r="E3322" i="1"/>
  <c r="H3322" i="1" s="1"/>
  <c r="I3322" i="1" s="1"/>
  <c r="G3321" i="1"/>
  <c r="F3321" i="1"/>
  <c r="H3321" i="1" s="1"/>
  <c r="I3321" i="1" s="1"/>
  <c r="E3321" i="1"/>
  <c r="G3320" i="1"/>
  <c r="H3320" i="1" s="1"/>
  <c r="I3320" i="1" s="1"/>
  <c r="F3320" i="1"/>
  <c r="E3320" i="1"/>
  <c r="H3319" i="1"/>
  <c r="I3319" i="1" s="1"/>
  <c r="G3319" i="1"/>
  <c r="F3319" i="1"/>
  <c r="E3319" i="1"/>
  <c r="I3318" i="1"/>
  <c r="G3318" i="1"/>
  <c r="F3318" i="1"/>
  <c r="E3318" i="1"/>
  <c r="H3318" i="1" s="1"/>
  <c r="G3317" i="1"/>
  <c r="F3317" i="1"/>
  <c r="H3317" i="1" s="1"/>
  <c r="I3317" i="1" s="1"/>
  <c r="E3317" i="1"/>
  <c r="G3316" i="1"/>
  <c r="H3316" i="1" s="1"/>
  <c r="I3316" i="1" s="1"/>
  <c r="F3316" i="1"/>
  <c r="E3316" i="1"/>
  <c r="H3315" i="1"/>
  <c r="I3315" i="1" s="1"/>
  <c r="G3315" i="1"/>
  <c r="F3315" i="1"/>
  <c r="E3315" i="1"/>
  <c r="G3314" i="1"/>
  <c r="F3314" i="1"/>
  <c r="E3314" i="1"/>
  <c r="H3314" i="1" s="1"/>
  <c r="I3314" i="1" s="1"/>
  <c r="G3313" i="1"/>
  <c r="F3313" i="1"/>
  <c r="H3313" i="1" s="1"/>
  <c r="I3313" i="1" s="1"/>
  <c r="E3313" i="1"/>
  <c r="G3312" i="1"/>
  <c r="H3312" i="1" s="1"/>
  <c r="I3312" i="1" s="1"/>
  <c r="F3312" i="1"/>
  <c r="E3312" i="1"/>
  <c r="H3311" i="1"/>
  <c r="I3311" i="1" s="1"/>
  <c r="G3311" i="1"/>
  <c r="F3311" i="1"/>
  <c r="E3311" i="1"/>
  <c r="I3310" i="1"/>
  <c r="G3310" i="1"/>
  <c r="F3310" i="1"/>
  <c r="E3310" i="1"/>
  <c r="H3310" i="1" s="1"/>
  <c r="G3309" i="1"/>
  <c r="F3309" i="1"/>
  <c r="H3309" i="1" s="1"/>
  <c r="I3309" i="1" s="1"/>
  <c r="E3309" i="1"/>
  <c r="G3308" i="1"/>
  <c r="H3308" i="1" s="1"/>
  <c r="I3308" i="1" s="1"/>
  <c r="F3308" i="1"/>
  <c r="E3308" i="1"/>
  <c r="H3307" i="1"/>
  <c r="I3307" i="1" s="1"/>
  <c r="G3307" i="1"/>
  <c r="F3307" i="1"/>
  <c r="E3307" i="1"/>
  <c r="G3306" i="1"/>
  <c r="F3306" i="1"/>
  <c r="E3306" i="1"/>
  <c r="H3306" i="1" s="1"/>
  <c r="I3306" i="1" s="1"/>
  <c r="G3305" i="1"/>
  <c r="F3305" i="1"/>
  <c r="H3305" i="1" s="1"/>
  <c r="I3305" i="1" s="1"/>
  <c r="E3305" i="1"/>
  <c r="G3304" i="1"/>
  <c r="H3304" i="1" s="1"/>
  <c r="I3304" i="1" s="1"/>
  <c r="F3304" i="1"/>
  <c r="E3304" i="1"/>
  <c r="H3303" i="1"/>
  <c r="I3303" i="1" s="1"/>
  <c r="G3303" i="1"/>
  <c r="F3303" i="1"/>
  <c r="E3303" i="1"/>
  <c r="I3302" i="1"/>
  <c r="G3302" i="1"/>
  <c r="F3302" i="1"/>
  <c r="E3302" i="1"/>
  <c r="H3302" i="1" s="1"/>
  <c r="G3301" i="1"/>
  <c r="F3301" i="1"/>
  <c r="H3301" i="1" s="1"/>
  <c r="I3301" i="1" s="1"/>
  <c r="E3301" i="1"/>
  <c r="G3300" i="1"/>
  <c r="H3300" i="1" s="1"/>
  <c r="I3300" i="1" s="1"/>
  <c r="F3300" i="1"/>
  <c r="E3300" i="1"/>
  <c r="H3299" i="1"/>
  <c r="I3299" i="1" s="1"/>
  <c r="G3299" i="1"/>
  <c r="F3299" i="1"/>
  <c r="E3299" i="1"/>
  <c r="G3298" i="1"/>
  <c r="F3298" i="1"/>
  <c r="E3298" i="1"/>
  <c r="H3298" i="1" s="1"/>
  <c r="I3298" i="1" s="1"/>
  <c r="G3297" i="1"/>
  <c r="F3297" i="1"/>
  <c r="H3297" i="1" s="1"/>
  <c r="I3297" i="1" s="1"/>
  <c r="E3297" i="1"/>
  <c r="G3296" i="1"/>
  <c r="H3296" i="1" s="1"/>
  <c r="I3296" i="1" s="1"/>
  <c r="F3296" i="1"/>
  <c r="E3296" i="1"/>
  <c r="H3295" i="1"/>
  <c r="I3295" i="1" s="1"/>
  <c r="G3295" i="1"/>
  <c r="F3295" i="1"/>
  <c r="E3295" i="1"/>
  <c r="I3294" i="1"/>
  <c r="G3294" i="1"/>
  <c r="F3294" i="1"/>
  <c r="E3294" i="1"/>
  <c r="H3294" i="1" s="1"/>
  <c r="G3293" i="1"/>
  <c r="F3293" i="1"/>
  <c r="E3293" i="1"/>
  <c r="G3292" i="1"/>
  <c r="H3292" i="1" s="1"/>
  <c r="I3292" i="1" s="1"/>
  <c r="F3292" i="1"/>
  <c r="E3292" i="1"/>
  <c r="H3291" i="1"/>
  <c r="I3291" i="1" s="1"/>
  <c r="G3291" i="1"/>
  <c r="F3291" i="1"/>
  <c r="E3291" i="1"/>
  <c r="I3290" i="1"/>
  <c r="G3290" i="1"/>
  <c r="F3290" i="1"/>
  <c r="E3290" i="1"/>
  <c r="H3290" i="1" s="1"/>
  <c r="G3289" i="1"/>
  <c r="F3289" i="1"/>
  <c r="E3289" i="1"/>
  <c r="G3288" i="1"/>
  <c r="H3288" i="1" s="1"/>
  <c r="I3288" i="1" s="1"/>
  <c r="F3288" i="1"/>
  <c r="E3288" i="1"/>
  <c r="H3287" i="1"/>
  <c r="I3287" i="1" s="1"/>
  <c r="G3287" i="1"/>
  <c r="F3287" i="1"/>
  <c r="E3287" i="1"/>
  <c r="I3286" i="1"/>
  <c r="G3286" i="1"/>
  <c r="F3286" i="1"/>
  <c r="E3286" i="1"/>
  <c r="H3286" i="1" s="1"/>
  <c r="G3285" i="1"/>
  <c r="F3285" i="1"/>
  <c r="E3285" i="1"/>
  <c r="G3284" i="1"/>
  <c r="H3284" i="1" s="1"/>
  <c r="I3284" i="1" s="1"/>
  <c r="F3284" i="1"/>
  <c r="E3284" i="1"/>
  <c r="H3283" i="1"/>
  <c r="I3283" i="1" s="1"/>
  <c r="G3283" i="1"/>
  <c r="F3283" i="1"/>
  <c r="E3283" i="1"/>
  <c r="I3282" i="1"/>
  <c r="G3282" i="1"/>
  <c r="F3282" i="1"/>
  <c r="E3282" i="1"/>
  <c r="H3282" i="1" s="1"/>
  <c r="G3281" i="1"/>
  <c r="F3281" i="1"/>
  <c r="E3281" i="1"/>
  <c r="G3280" i="1"/>
  <c r="H3280" i="1" s="1"/>
  <c r="I3280" i="1" s="1"/>
  <c r="F3280" i="1"/>
  <c r="E3280" i="1"/>
  <c r="H3279" i="1"/>
  <c r="I3279" i="1" s="1"/>
  <c r="G3279" i="1"/>
  <c r="F3279" i="1"/>
  <c r="E3279" i="1"/>
  <c r="I3278" i="1"/>
  <c r="G3278" i="1"/>
  <c r="F3278" i="1"/>
  <c r="E3278" i="1"/>
  <c r="H3278" i="1" s="1"/>
  <c r="G3277" i="1"/>
  <c r="F3277" i="1"/>
  <c r="E3277" i="1"/>
  <c r="G3276" i="1"/>
  <c r="H3276" i="1" s="1"/>
  <c r="I3276" i="1" s="1"/>
  <c r="F3276" i="1"/>
  <c r="E3276" i="1"/>
  <c r="H3275" i="1"/>
  <c r="I3275" i="1" s="1"/>
  <c r="G3275" i="1"/>
  <c r="F3275" i="1"/>
  <c r="E3275" i="1"/>
  <c r="I3274" i="1"/>
  <c r="G3274" i="1"/>
  <c r="F3274" i="1"/>
  <c r="E3274" i="1"/>
  <c r="H3274" i="1" s="1"/>
  <c r="G3273" i="1"/>
  <c r="F3273" i="1"/>
  <c r="E3273" i="1"/>
  <c r="G3272" i="1"/>
  <c r="H3272" i="1" s="1"/>
  <c r="I3272" i="1" s="1"/>
  <c r="F3272" i="1"/>
  <c r="E3272" i="1"/>
  <c r="H3271" i="1"/>
  <c r="I3271" i="1" s="1"/>
  <c r="G3271" i="1"/>
  <c r="F3271" i="1"/>
  <c r="E3271" i="1"/>
  <c r="I3270" i="1"/>
  <c r="G3270" i="1"/>
  <c r="F3270" i="1"/>
  <c r="E3270" i="1"/>
  <c r="H3270" i="1" s="1"/>
  <c r="G3269" i="1"/>
  <c r="F3269" i="1"/>
  <c r="E3269" i="1"/>
  <c r="G3268" i="1"/>
  <c r="H3268" i="1" s="1"/>
  <c r="I3268" i="1" s="1"/>
  <c r="F3268" i="1"/>
  <c r="E3268" i="1"/>
  <c r="H3267" i="1"/>
  <c r="I3267" i="1" s="1"/>
  <c r="G3267" i="1"/>
  <c r="F3267" i="1"/>
  <c r="E3267" i="1"/>
  <c r="I3266" i="1"/>
  <c r="G3266" i="1"/>
  <c r="F3266" i="1"/>
  <c r="E3266" i="1"/>
  <c r="H3266" i="1" s="1"/>
  <c r="G3265" i="1"/>
  <c r="F3265" i="1"/>
  <c r="E3265" i="1"/>
  <c r="G3264" i="1"/>
  <c r="H3264" i="1" s="1"/>
  <c r="I3264" i="1" s="1"/>
  <c r="F3264" i="1"/>
  <c r="E3264" i="1"/>
  <c r="H3263" i="1"/>
  <c r="I3263" i="1" s="1"/>
  <c r="G3263" i="1"/>
  <c r="F3263" i="1"/>
  <c r="E3263" i="1"/>
  <c r="I3262" i="1"/>
  <c r="G3262" i="1"/>
  <c r="F3262" i="1"/>
  <c r="E3262" i="1"/>
  <c r="H3262" i="1" s="1"/>
  <c r="G3261" i="1"/>
  <c r="F3261" i="1"/>
  <c r="E3261" i="1"/>
  <c r="G3260" i="1"/>
  <c r="H3260" i="1" s="1"/>
  <c r="I3260" i="1" s="1"/>
  <c r="F3260" i="1"/>
  <c r="E3260" i="1"/>
  <c r="H3259" i="1"/>
  <c r="I3259" i="1" s="1"/>
  <c r="G3259" i="1"/>
  <c r="F3259" i="1"/>
  <c r="E3259" i="1"/>
  <c r="I3258" i="1"/>
  <c r="G3258" i="1"/>
  <c r="F3258" i="1"/>
  <c r="E3258" i="1"/>
  <c r="H3258" i="1" s="1"/>
  <c r="G3257" i="1"/>
  <c r="F3257" i="1"/>
  <c r="E3257" i="1"/>
  <c r="G3256" i="1"/>
  <c r="H3256" i="1" s="1"/>
  <c r="I3256" i="1" s="1"/>
  <c r="F3256" i="1"/>
  <c r="E3256" i="1"/>
  <c r="H3255" i="1"/>
  <c r="I3255" i="1" s="1"/>
  <c r="G3255" i="1"/>
  <c r="F3255" i="1"/>
  <c r="E3255" i="1"/>
  <c r="I3254" i="1"/>
  <c r="G3254" i="1"/>
  <c r="F3254" i="1"/>
  <c r="E3254" i="1"/>
  <c r="H3254" i="1" s="1"/>
  <c r="G3253" i="1"/>
  <c r="F3253" i="1"/>
  <c r="E3253" i="1"/>
  <c r="G3252" i="1"/>
  <c r="H3252" i="1" s="1"/>
  <c r="I3252" i="1" s="1"/>
  <c r="F3252" i="1"/>
  <c r="E3252" i="1"/>
  <c r="H3251" i="1"/>
  <c r="I3251" i="1" s="1"/>
  <c r="G3251" i="1"/>
  <c r="F3251" i="1"/>
  <c r="E3251" i="1"/>
  <c r="I3250" i="1"/>
  <c r="G3250" i="1"/>
  <c r="F3250" i="1"/>
  <c r="E3250" i="1"/>
  <c r="H3250" i="1" s="1"/>
  <c r="G3249" i="1"/>
  <c r="F3249" i="1"/>
  <c r="E3249" i="1"/>
  <c r="G3248" i="1"/>
  <c r="H3248" i="1" s="1"/>
  <c r="I3248" i="1" s="1"/>
  <c r="F3248" i="1"/>
  <c r="E3248" i="1"/>
  <c r="H3247" i="1"/>
  <c r="I3247" i="1" s="1"/>
  <c r="G3247" i="1"/>
  <c r="F3247" i="1"/>
  <c r="E3247" i="1"/>
  <c r="I3246" i="1"/>
  <c r="G3246" i="1"/>
  <c r="F3246" i="1"/>
  <c r="E3246" i="1"/>
  <c r="H3246" i="1" s="1"/>
  <c r="G3245" i="1"/>
  <c r="F3245" i="1"/>
  <c r="E3245" i="1"/>
  <c r="G3244" i="1"/>
  <c r="H3244" i="1" s="1"/>
  <c r="I3244" i="1" s="1"/>
  <c r="F3244" i="1"/>
  <c r="E3244" i="1"/>
  <c r="H3243" i="1"/>
  <c r="I3243" i="1" s="1"/>
  <c r="G3243" i="1"/>
  <c r="F3243" i="1"/>
  <c r="E3243" i="1"/>
  <c r="I3242" i="1"/>
  <c r="G3242" i="1"/>
  <c r="F3242" i="1"/>
  <c r="E3242" i="1"/>
  <c r="H3242" i="1" s="1"/>
  <c r="G3241" i="1"/>
  <c r="F3241" i="1"/>
  <c r="E3241" i="1"/>
  <c r="G3240" i="1"/>
  <c r="H3240" i="1" s="1"/>
  <c r="I3240" i="1" s="1"/>
  <c r="F3240" i="1"/>
  <c r="E3240" i="1"/>
  <c r="H3239" i="1"/>
  <c r="I3239" i="1" s="1"/>
  <c r="G3239" i="1"/>
  <c r="F3239" i="1"/>
  <c r="E3239" i="1"/>
  <c r="I3238" i="1"/>
  <c r="G3238" i="1"/>
  <c r="F3238" i="1"/>
  <c r="E3238" i="1"/>
  <c r="H3238" i="1" s="1"/>
  <c r="G3237" i="1"/>
  <c r="F3237" i="1"/>
  <c r="E3237" i="1"/>
  <c r="G3236" i="1"/>
  <c r="H3236" i="1" s="1"/>
  <c r="I3236" i="1" s="1"/>
  <c r="F3236" i="1"/>
  <c r="E3236" i="1"/>
  <c r="H3235" i="1"/>
  <c r="I3235" i="1" s="1"/>
  <c r="G3235" i="1"/>
  <c r="F3235" i="1"/>
  <c r="E3235" i="1"/>
  <c r="I3234" i="1"/>
  <c r="G3234" i="1"/>
  <c r="F3234" i="1"/>
  <c r="E3234" i="1"/>
  <c r="H3234" i="1" s="1"/>
  <c r="G3233" i="1"/>
  <c r="F3233" i="1"/>
  <c r="E3233" i="1"/>
  <c r="G3232" i="1"/>
  <c r="H3232" i="1" s="1"/>
  <c r="I3232" i="1" s="1"/>
  <c r="F3232" i="1"/>
  <c r="E3232" i="1"/>
  <c r="H3231" i="1"/>
  <c r="I3231" i="1" s="1"/>
  <c r="G3231" i="1"/>
  <c r="F3231" i="1"/>
  <c r="E3231" i="1"/>
  <c r="I3230" i="1"/>
  <c r="G3230" i="1"/>
  <c r="F3230" i="1"/>
  <c r="E3230" i="1"/>
  <c r="H3230" i="1" s="1"/>
  <c r="G3229" i="1"/>
  <c r="F3229" i="1"/>
  <c r="E3229" i="1"/>
  <c r="G3228" i="1"/>
  <c r="H3228" i="1" s="1"/>
  <c r="I3228" i="1" s="1"/>
  <c r="F3228" i="1"/>
  <c r="E3228" i="1"/>
  <c r="H3227" i="1"/>
  <c r="I3227" i="1" s="1"/>
  <c r="G3227" i="1"/>
  <c r="F3227" i="1"/>
  <c r="E3227" i="1"/>
  <c r="I3226" i="1"/>
  <c r="G3226" i="1"/>
  <c r="F3226" i="1"/>
  <c r="E3226" i="1"/>
  <c r="H3226" i="1" s="1"/>
  <c r="G3225" i="1"/>
  <c r="F3225" i="1"/>
  <c r="E3225" i="1"/>
  <c r="G3224" i="1"/>
  <c r="H3224" i="1" s="1"/>
  <c r="I3224" i="1" s="1"/>
  <c r="F3224" i="1"/>
  <c r="E3224" i="1"/>
  <c r="H3223" i="1"/>
  <c r="I3223" i="1" s="1"/>
  <c r="G3223" i="1"/>
  <c r="F3223" i="1"/>
  <c r="E3223" i="1"/>
  <c r="I3222" i="1"/>
  <c r="G3222" i="1"/>
  <c r="F3222" i="1"/>
  <c r="E3222" i="1"/>
  <c r="H3222" i="1" s="1"/>
  <c r="G3221" i="1"/>
  <c r="F3221" i="1"/>
  <c r="E3221" i="1"/>
  <c r="G3220" i="1"/>
  <c r="H3220" i="1" s="1"/>
  <c r="I3220" i="1" s="1"/>
  <c r="F3220" i="1"/>
  <c r="E3220" i="1"/>
  <c r="H3219" i="1"/>
  <c r="I3219" i="1" s="1"/>
  <c r="G3219" i="1"/>
  <c r="F3219" i="1"/>
  <c r="E3219" i="1"/>
  <c r="I3218" i="1"/>
  <c r="G3218" i="1"/>
  <c r="F3218" i="1"/>
  <c r="E3218" i="1"/>
  <c r="H3218" i="1" s="1"/>
  <c r="G3217" i="1"/>
  <c r="F3217" i="1"/>
  <c r="E3217" i="1"/>
  <c r="G3216" i="1"/>
  <c r="H3216" i="1" s="1"/>
  <c r="I3216" i="1" s="1"/>
  <c r="F3216" i="1"/>
  <c r="E3216" i="1"/>
  <c r="H3215" i="1"/>
  <c r="I3215" i="1" s="1"/>
  <c r="G3215" i="1"/>
  <c r="F3215" i="1"/>
  <c r="E3215" i="1"/>
  <c r="I3214" i="1"/>
  <c r="G3214" i="1"/>
  <c r="F3214" i="1"/>
  <c r="E3214" i="1"/>
  <c r="H3214" i="1" s="1"/>
  <c r="G3213" i="1"/>
  <c r="F3213" i="1"/>
  <c r="E3213" i="1"/>
  <c r="G3212" i="1"/>
  <c r="H3212" i="1" s="1"/>
  <c r="I3212" i="1" s="1"/>
  <c r="F3212" i="1"/>
  <c r="E3212" i="1"/>
  <c r="H3211" i="1"/>
  <c r="I3211" i="1" s="1"/>
  <c r="G3211" i="1"/>
  <c r="F3211" i="1"/>
  <c r="E3211" i="1"/>
  <c r="I3210" i="1"/>
  <c r="G3210" i="1"/>
  <c r="F3210" i="1"/>
  <c r="E3210" i="1"/>
  <c r="H3210" i="1" s="1"/>
  <c r="G3209" i="1"/>
  <c r="F3209" i="1"/>
  <c r="E3209" i="1"/>
  <c r="G3208" i="1"/>
  <c r="H3208" i="1" s="1"/>
  <c r="I3208" i="1" s="1"/>
  <c r="F3208" i="1"/>
  <c r="E3208" i="1"/>
  <c r="H3207" i="1"/>
  <c r="I3207" i="1" s="1"/>
  <c r="G3207" i="1"/>
  <c r="F3207" i="1"/>
  <c r="E3207" i="1"/>
  <c r="I3206" i="1"/>
  <c r="G3206" i="1"/>
  <c r="F3206" i="1"/>
  <c r="E3206" i="1"/>
  <c r="H3206" i="1" s="1"/>
  <c r="G3205" i="1"/>
  <c r="F3205" i="1"/>
  <c r="E3205" i="1"/>
  <c r="G3204" i="1"/>
  <c r="H3204" i="1" s="1"/>
  <c r="I3204" i="1" s="1"/>
  <c r="F3204" i="1"/>
  <c r="E3204" i="1"/>
  <c r="H3203" i="1"/>
  <c r="I3203" i="1" s="1"/>
  <c r="G3203" i="1"/>
  <c r="F3203" i="1"/>
  <c r="E3203" i="1"/>
  <c r="I3202" i="1"/>
  <c r="G3202" i="1"/>
  <c r="F3202" i="1"/>
  <c r="E3202" i="1"/>
  <c r="H3202" i="1" s="1"/>
  <c r="G3201" i="1"/>
  <c r="F3201" i="1"/>
  <c r="E3201" i="1"/>
  <c r="G3200" i="1"/>
  <c r="H3200" i="1" s="1"/>
  <c r="I3200" i="1" s="1"/>
  <c r="F3200" i="1"/>
  <c r="E3200" i="1"/>
  <c r="H3199" i="1"/>
  <c r="I3199" i="1" s="1"/>
  <c r="G3199" i="1"/>
  <c r="F3199" i="1"/>
  <c r="E3199" i="1"/>
  <c r="I3198" i="1"/>
  <c r="G3198" i="1"/>
  <c r="F3198" i="1"/>
  <c r="E3198" i="1"/>
  <c r="H3198" i="1" s="1"/>
  <c r="G3197" i="1"/>
  <c r="F3197" i="1"/>
  <c r="E3197" i="1"/>
  <c r="G3196" i="1"/>
  <c r="H3196" i="1" s="1"/>
  <c r="I3196" i="1" s="1"/>
  <c r="F3196" i="1"/>
  <c r="E3196" i="1"/>
  <c r="H3195" i="1"/>
  <c r="I3195" i="1" s="1"/>
  <c r="G3195" i="1"/>
  <c r="F3195" i="1"/>
  <c r="E3195" i="1"/>
  <c r="I3194" i="1"/>
  <c r="G3194" i="1"/>
  <c r="F3194" i="1"/>
  <c r="E3194" i="1"/>
  <c r="H3194" i="1" s="1"/>
  <c r="G3193" i="1"/>
  <c r="F3193" i="1"/>
  <c r="E3193" i="1"/>
  <c r="G3192" i="1"/>
  <c r="H3192" i="1" s="1"/>
  <c r="I3192" i="1" s="1"/>
  <c r="F3192" i="1"/>
  <c r="E3192" i="1"/>
  <c r="H3191" i="1"/>
  <c r="I3191" i="1" s="1"/>
  <c r="G3191" i="1"/>
  <c r="F3191" i="1"/>
  <c r="E3191" i="1"/>
  <c r="I3190" i="1"/>
  <c r="G3190" i="1"/>
  <c r="F3190" i="1"/>
  <c r="E3190" i="1"/>
  <c r="H3190" i="1" s="1"/>
  <c r="G3189" i="1"/>
  <c r="F3189" i="1"/>
  <c r="E3189" i="1"/>
  <c r="G3188" i="1"/>
  <c r="H3188" i="1" s="1"/>
  <c r="I3188" i="1" s="1"/>
  <c r="F3188" i="1"/>
  <c r="E3188" i="1"/>
  <c r="H3187" i="1"/>
  <c r="I3187" i="1" s="1"/>
  <c r="G3187" i="1"/>
  <c r="F3187" i="1"/>
  <c r="E3187" i="1"/>
  <c r="I3186" i="1"/>
  <c r="G3186" i="1"/>
  <c r="F3186" i="1"/>
  <c r="E3186" i="1"/>
  <c r="H3186" i="1" s="1"/>
  <c r="G3185" i="1"/>
  <c r="F3185" i="1"/>
  <c r="E3185" i="1"/>
  <c r="G3184" i="1"/>
  <c r="H3184" i="1" s="1"/>
  <c r="I3184" i="1" s="1"/>
  <c r="F3184" i="1"/>
  <c r="E3184" i="1"/>
  <c r="H3183" i="1"/>
  <c r="I3183" i="1" s="1"/>
  <c r="G3183" i="1"/>
  <c r="F3183" i="1"/>
  <c r="E3183" i="1"/>
  <c r="I3182" i="1"/>
  <c r="G3182" i="1"/>
  <c r="F3182" i="1"/>
  <c r="E3182" i="1"/>
  <c r="H3182" i="1" s="1"/>
  <c r="G3181" i="1"/>
  <c r="F3181" i="1"/>
  <c r="E3181" i="1"/>
  <c r="H3180" i="1"/>
  <c r="I3180" i="1" s="1"/>
  <c r="G3180" i="1"/>
  <c r="F3180" i="1"/>
  <c r="E3180" i="1"/>
  <c r="G3179" i="1"/>
  <c r="F3179" i="1"/>
  <c r="E3179" i="1"/>
  <c r="H3179" i="1" s="1"/>
  <c r="I3179" i="1" s="1"/>
  <c r="G3178" i="1"/>
  <c r="F3178" i="1"/>
  <c r="E3178" i="1"/>
  <c r="H3178" i="1" s="1"/>
  <c r="I3178" i="1" s="1"/>
  <c r="G3177" i="1"/>
  <c r="F3177" i="1"/>
  <c r="H3177" i="1" s="1"/>
  <c r="I3177" i="1" s="1"/>
  <c r="E3177" i="1"/>
  <c r="G3176" i="1"/>
  <c r="F3176" i="1"/>
  <c r="E3176" i="1"/>
  <c r="H3176" i="1" s="1"/>
  <c r="I3176" i="1" s="1"/>
  <c r="H3175" i="1"/>
  <c r="I3175" i="1" s="1"/>
  <c r="G3175" i="1"/>
  <c r="F3175" i="1"/>
  <c r="E3175" i="1"/>
  <c r="G3174" i="1"/>
  <c r="F3174" i="1"/>
  <c r="E3174" i="1"/>
  <c r="G3173" i="1"/>
  <c r="H3173" i="1" s="1"/>
  <c r="I3173" i="1" s="1"/>
  <c r="F3173" i="1"/>
  <c r="E3173" i="1"/>
  <c r="H3172" i="1"/>
  <c r="I3172" i="1" s="1"/>
  <c r="G3172" i="1"/>
  <c r="F3172" i="1"/>
  <c r="E3172" i="1"/>
  <c r="I3171" i="1"/>
  <c r="G3171" i="1"/>
  <c r="F3171" i="1"/>
  <c r="E3171" i="1"/>
  <c r="H3171" i="1" s="1"/>
  <c r="G3170" i="1"/>
  <c r="F3170" i="1"/>
  <c r="E3170" i="1"/>
  <c r="H3170" i="1" s="1"/>
  <c r="I3170" i="1" s="1"/>
  <c r="G3169" i="1"/>
  <c r="F3169" i="1"/>
  <c r="H3169" i="1" s="1"/>
  <c r="I3169" i="1" s="1"/>
  <c r="E3169" i="1"/>
  <c r="G3168" i="1"/>
  <c r="F3168" i="1"/>
  <c r="E3168" i="1"/>
  <c r="H3168" i="1" s="1"/>
  <c r="I3168" i="1" s="1"/>
  <c r="H3167" i="1"/>
  <c r="I3167" i="1" s="1"/>
  <c r="G3167" i="1"/>
  <c r="F3167" i="1"/>
  <c r="E3167" i="1"/>
  <c r="G3166" i="1"/>
  <c r="F3166" i="1"/>
  <c r="E3166" i="1"/>
  <c r="G3165" i="1"/>
  <c r="H3165" i="1" s="1"/>
  <c r="I3165" i="1" s="1"/>
  <c r="F3165" i="1"/>
  <c r="E3165" i="1"/>
  <c r="H3164" i="1"/>
  <c r="I3164" i="1" s="1"/>
  <c r="G3164" i="1"/>
  <c r="F3164" i="1"/>
  <c r="E3164" i="1"/>
  <c r="G3163" i="1"/>
  <c r="F3163" i="1"/>
  <c r="E3163" i="1"/>
  <c r="H3163" i="1" s="1"/>
  <c r="I3163" i="1" s="1"/>
  <c r="G3162" i="1"/>
  <c r="F3162" i="1"/>
  <c r="E3162" i="1"/>
  <c r="H3162" i="1" s="1"/>
  <c r="I3162" i="1" s="1"/>
  <c r="G3161" i="1"/>
  <c r="F3161" i="1"/>
  <c r="H3161" i="1" s="1"/>
  <c r="I3161" i="1" s="1"/>
  <c r="E3161" i="1"/>
  <c r="G3160" i="1"/>
  <c r="F3160" i="1"/>
  <c r="E3160" i="1"/>
  <c r="H3160" i="1" s="1"/>
  <c r="I3160" i="1" s="1"/>
  <c r="H3159" i="1"/>
  <c r="I3159" i="1" s="1"/>
  <c r="G3159" i="1"/>
  <c r="F3159" i="1"/>
  <c r="E3159" i="1"/>
  <c r="G3158" i="1"/>
  <c r="F3158" i="1"/>
  <c r="E3158" i="1"/>
  <c r="G3157" i="1"/>
  <c r="H3157" i="1" s="1"/>
  <c r="I3157" i="1" s="1"/>
  <c r="F3157" i="1"/>
  <c r="E3157" i="1"/>
  <c r="H3156" i="1"/>
  <c r="I3156" i="1" s="1"/>
  <c r="G3156" i="1"/>
  <c r="F3156" i="1"/>
  <c r="E3156" i="1"/>
  <c r="I3155" i="1"/>
  <c r="G3155" i="1"/>
  <c r="F3155" i="1"/>
  <c r="E3155" i="1"/>
  <c r="H3155" i="1" s="1"/>
  <c r="G3154" i="1"/>
  <c r="F3154" i="1"/>
  <c r="E3154" i="1"/>
  <c r="H3154" i="1" s="1"/>
  <c r="I3154" i="1" s="1"/>
  <c r="G3153" i="1"/>
  <c r="F3153" i="1"/>
  <c r="H3153" i="1" s="1"/>
  <c r="I3153" i="1" s="1"/>
  <c r="E3153" i="1"/>
  <c r="G3152" i="1"/>
  <c r="F3152" i="1"/>
  <c r="E3152" i="1"/>
  <c r="H3152" i="1" s="1"/>
  <c r="I3152" i="1" s="1"/>
  <c r="H3151" i="1"/>
  <c r="I3151" i="1" s="1"/>
  <c r="G3151" i="1"/>
  <c r="F3151" i="1"/>
  <c r="E3151" i="1"/>
  <c r="G3150" i="1"/>
  <c r="F3150" i="1"/>
  <c r="E3150" i="1"/>
  <c r="G3149" i="1"/>
  <c r="H3149" i="1" s="1"/>
  <c r="I3149" i="1" s="1"/>
  <c r="F3149" i="1"/>
  <c r="E3149" i="1"/>
  <c r="H3148" i="1"/>
  <c r="I3148" i="1" s="1"/>
  <c r="G3148" i="1"/>
  <c r="F3148" i="1"/>
  <c r="E3148" i="1"/>
  <c r="G3147" i="1"/>
  <c r="F3147" i="1"/>
  <c r="E3147" i="1"/>
  <c r="H3147" i="1" s="1"/>
  <c r="I3147" i="1" s="1"/>
  <c r="G3146" i="1"/>
  <c r="F3146" i="1"/>
  <c r="E3146" i="1"/>
  <c r="H3146" i="1" s="1"/>
  <c r="I3146" i="1" s="1"/>
  <c r="G3145" i="1"/>
  <c r="F3145" i="1"/>
  <c r="H3145" i="1" s="1"/>
  <c r="I3145" i="1" s="1"/>
  <c r="E3145" i="1"/>
  <c r="G3144" i="1"/>
  <c r="F3144" i="1"/>
  <c r="E3144" i="1"/>
  <c r="H3144" i="1" s="1"/>
  <c r="I3144" i="1" s="1"/>
  <c r="H3143" i="1"/>
  <c r="I3143" i="1" s="1"/>
  <c r="G3143" i="1"/>
  <c r="F3143" i="1"/>
  <c r="E3143" i="1"/>
  <c r="G3142" i="1"/>
  <c r="F3142" i="1"/>
  <c r="E3142" i="1"/>
  <c r="G3141" i="1"/>
  <c r="H3141" i="1" s="1"/>
  <c r="I3141" i="1" s="1"/>
  <c r="F3141" i="1"/>
  <c r="E3141" i="1"/>
  <c r="H3140" i="1"/>
  <c r="I3140" i="1" s="1"/>
  <c r="G3140" i="1"/>
  <c r="F3140" i="1"/>
  <c r="E3140" i="1"/>
  <c r="I3139" i="1"/>
  <c r="G3139" i="1"/>
  <c r="F3139" i="1"/>
  <c r="E3139" i="1"/>
  <c r="H3139" i="1" s="1"/>
  <c r="G3138" i="1"/>
  <c r="F3138" i="1"/>
  <c r="E3138" i="1"/>
  <c r="H3138" i="1" s="1"/>
  <c r="I3138" i="1" s="1"/>
  <c r="G3137" i="1"/>
  <c r="F3137" i="1"/>
  <c r="H3137" i="1" s="1"/>
  <c r="I3137" i="1" s="1"/>
  <c r="E3137" i="1"/>
  <c r="G3136" i="1"/>
  <c r="F3136" i="1"/>
  <c r="E3136" i="1"/>
  <c r="H3136" i="1" s="1"/>
  <c r="I3136" i="1" s="1"/>
  <c r="H3135" i="1"/>
  <c r="I3135" i="1" s="1"/>
  <c r="G3135" i="1"/>
  <c r="F3135" i="1"/>
  <c r="E3135" i="1"/>
  <c r="G3134" i="1"/>
  <c r="F3134" i="1"/>
  <c r="E3134" i="1"/>
  <c r="G3133" i="1"/>
  <c r="H3133" i="1" s="1"/>
  <c r="I3133" i="1" s="1"/>
  <c r="F3133" i="1"/>
  <c r="E3133" i="1"/>
  <c r="H3132" i="1"/>
  <c r="I3132" i="1" s="1"/>
  <c r="G3132" i="1"/>
  <c r="F3132" i="1"/>
  <c r="E3132" i="1"/>
  <c r="G3131" i="1"/>
  <c r="F3131" i="1"/>
  <c r="E3131" i="1"/>
  <c r="H3131" i="1" s="1"/>
  <c r="I3131" i="1" s="1"/>
  <c r="G3130" i="1"/>
  <c r="F3130" i="1"/>
  <c r="E3130" i="1"/>
  <c r="H3130" i="1" s="1"/>
  <c r="I3130" i="1" s="1"/>
  <c r="G3129" i="1"/>
  <c r="F3129" i="1"/>
  <c r="H3129" i="1" s="1"/>
  <c r="I3129" i="1" s="1"/>
  <c r="E3129" i="1"/>
  <c r="G3128" i="1"/>
  <c r="F3128" i="1"/>
  <c r="E3128" i="1"/>
  <c r="H3128" i="1" s="1"/>
  <c r="I3128" i="1" s="1"/>
  <c r="H3127" i="1"/>
  <c r="I3127" i="1" s="1"/>
  <c r="G3127" i="1"/>
  <c r="F3127" i="1"/>
  <c r="E3127" i="1"/>
  <c r="G3126" i="1"/>
  <c r="F3126" i="1"/>
  <c r="E3126" i="1"/>
  <c r="G3125" i="1"/>
  <c r="H3125" i="1" s="1"/>
  <c r="I3125" i="1" s="1"/>
  <c r="F3125" i="1"/>
  <c r="E3125" i="1"/>
  <c r="H3124" i="1"/>
  <c r="I3124" i="1" s="1"/>
  <c r="G3124" i="1"/>
  <c r="F3124" i="1"/>
  <c r="E3124" i="1"/>
  <c r="I3123" i="1"/>
  <c r="G3123" i="1"/>
  <c r="F3123" i="1"/>
  <c r="E3123" i="1"/>
  <c r="H3123" i="1" s="1"/>
  <c r="G3122" i="1"/>
  <c r="F3122" i="1"/>
  <c r="E3122" i="1"/>
  <c r="H3122" i="1" s="1"/>
  <c r="I3122" i="1" s="1"/>
  <c r="G3121" i="1"/>
  <c r="F3121" i="1"/>
  <c r="H3121" i="1" s="1"/>
  <c r="I3121" i="1" s="1"/>
  <c r="E3121" i="1"/>
  <c r="G3120" i="1"/>
  <c r="F3120" i="1"/>
  <c r="E3120" i="1"/>
  <c r="H3120" i="1" s="1"/>
  <c r="I3120" i="1" s="1"/>
  <c r="H3119" i="1"/>
  <c r="I3119" i="1" s="1"/>
  <c r="G3119" i="1"/>
  <c r="F3119" i="1"/>
  <c r="E3119" i="1"/>
  <c r="G3118" i="1"/>
  <c r="F3118" i="1"/>
  <c r="E3118" i="1"/>
  <c r="G3117" i="1"/>
  <c r="H3117" i="1" s="1"/>
  <c r="I3117" i="1" s="1"/>
  <c r="F3117" i="1"/>
  <c r="E3117" i="1"/>
  <c r="H3116" i="1"/>
  <c r="I3116" i="1" s="1"/>
  <c r="G3116" i="1"/>
  <c r="F3116" i="1"/>
  <c r="E3116" i="1"/>
  <c r="G3115" i="1"/>
  <c r="F3115" i="1"/>
  <c r="E3115" i="1"/>
  <c r="H3115" i="1" s="1"/>
  <c r="I3115" i="1" s="1"/>
  <c r="G3114" i="1"/>
  <c r="F3114" i="1"/>
  <c r="E3114" i="1"/>
  <c r="H3114" i="1" s="1"/>
  <c r="I3114" i="1" s="1"/>
  <c r="G3113" i="1"/>
  <c r="F3113" i="1"/>
  <c r="H3113" i="1" s="1"/>
  <c r="I3113" i="1" s="1"/>
  <c r="E3113" i="1"/>
  <c r="G3112" i="1"/>
  <c r="F3112" i="1"/>
  <c r="E3112" i="1"/>
  <c r="H3112" i="1" s="1"/>
  <c r="I3112" i="1" s="1"/>
  <c r="H3111" i="1"/>
  <c r="I3111" i="1" s="1"/>
  <c r="G3111" i="1"/>
  <c r="F3111" i="1"/>
  <c r="E3111" i="1"/>
  <c r="G3110" i="1"/>
  <c r="F3110" i="1"/>
  <c r="E3110" i="1"/>
  <c r="G3109" i="1"/>
  <c r="H3109" i="1" s="1"/>
  <c r="I3109" i="1" s="1"/>
  <c r="F3109" i="1"/>
  <c r="E3109" i="1"/>
  <c r="H3108" i="1"/>
  <c r="I3108" i="1" s="1"/>
  <c r="G3108" i="1"/>
  <c r="F3108" i="1"/>
  <c r="E3108" i="1"/>
  <c r="I3107" i="1"/>
  <c r="G3107" i="1"/>
  <c r="F3107" i="1"/>
  <c r="E3107" i="1"/>
  <c r="H3107" i="1" s="1"/>
  <c r="G3106" i="1"/>
  <c r="F3106" i="1"/>
  <c r="E3106" i="1"/>
  <c r="H3106" i="1" s="1"/>
  <c r="I3106" i="1" s="1"/>
  <c r="G3105" i="1"/>
  <c r="H3105" i="1" s="1"/>
  <c r="I3105" i="1" s="1"/>
  <c r="F3105" i="1"/>
  <c r="E3105" i="1"/>
  <c r="G3104" i="1"/>
  <c r="F3104" i="1"/>
  <c r="E3104" i="1"/>
  <c r="H3104" i="1" s="1"/>
  <c r="I3104" i="1" s="1"/>
  <c r="G3103" i="1"/>
  <c r="F3103" i="1"/>
  <c r="E3103" i="1"/>
  <c r="H3103" i="1" s="1"/>
  <c r="I3103" i="1" s="1"/>
  <c r="G3102" i="1"/>
  <c r="F3102" i="1"/>
  <c r="E3102" i="1"/>
  <c r="H3101" i="1"/>
  <c r="I3101" i="1" s="1"/>
  <c r="G3101" i="1"/>
  <c r="F3101" i="1"/>
  <c r="E3101" i="1"/>
  <c r="G3100" i="1"/>
  <c r="F3100" i="1"/>
  <c r="E3100" i="1"/>
  <c r="H3100" i="1" s="1"/>
  <c r="I3100" i="1" s="1"/>
  <c r="G3099" i="1"/>
  <c r="F3099" i="1"/>
  <c r="E3099" i="1"/>
  <c r="H3099" i="1" s="1"/>
  <c r="I3099" i="1" s="1"/>
  <c r="G3098" i="1"/>
  <c r="F3098" i="1"/>
  <c r="E3098" i="1"/>
  <c r="H3097" i="1"/>
  <c r="I3097" i="1" s="1"/>
  <c r="G3097" i="1"/>
  <c r="F3097" i="1"/>
  <c r="E3097" i="1"/>
  <c r="I3096" i="1"/>
  <c r="G3096" i="1"/>
  <c r="F3096" i="1"/>
  <c r="E3096" i="1"/>
  <c r="H3096" i="1" s="1"/>
  <c r="G3095" i="1"/>
  <c r="F3095" i="1"/>
  <c r="E3095" i="1"/>
  <c r="H3095" i="1" s="1"/>
  <c r="I3095" i="1" s="1"/>
  <c r="G3094" i="1"/>
  <c r="F3094" i="1"/>
  <c r="E3094" i="1"/>
  <c r="H3093" i="1"/>
  <c r="I3093" i="1" s="1"/>
  <c r="G3093" i="1"/>
  <c r="F3093" i="1"/>
  <c r="E3093" i="1"/>
  <c r="G3092" i="1"/>
  <c r="F3092" i="1"/>
  <c r="E3092" i="1"/>
  <c r="H3092" i="1" s="1"/>
  <c r="I3092" i="1" s="1"/>
  <c r="G3091" i="1"/>
  <c r="F3091" i="1"/>
  <c r="E3091" i="1"/>
  <c r="H3091" i="1" s="1"/>
  <c r="I3091" i="1" s="1"/>
  <c r="G3090" i="1"/>
  <c r="F3090" i="1"/>
  <c r="E3090" i="1"/>
  <c r="H3089" i="1"/>
  <c r="I3089" i="1" s="1"/>
  <c r="G3089" i="1"/>
  <c r="F3089" i="1"/>
  <c r="E3089" i="1"/>
  <c r="I3088" i="1"/>
  <c r="G3088" i="1"/>
  <c r="F3088" i="1"/>
  <c r="E3088" i="1"/>
  <c r="H3088" i="1" s="1"/>
  <c r="G3087" i="1"/>
  <c r="F3087" i="1"/>
  <c r="E3087" i="1"/>
  <c r="H3087" i="1" s="1"/>
  <c r="I3087" i="1" s="1"/>
  <c r="G3086" i="1"/>
  <c r="F3086" i="1"/>
  <c r="E3086" i="1"/>
  <c r="H3085" i="1"/>
  <c r="I3085" i="1" s="1"/>
  <c r="G3085" i="1"/>
  <c r="F3085" i="1"/>
  <c r="E3085" i="1"/>
  <c r="G3084" i="1"/>
  <c r="F3084" i="1"/>
  <c r="E3084" i="1"/>
  <c r="H3084" i="1" s="1"/>
  <c r="I3084" i="1" s="1"/>
  <c r="G3083" i="1"/>
  <c r="F3083" i="1"/>
  <c r="E3083" i="1"/>
  <c r="H3083" i="1" s="1"/>
  <c r="I3083" i="1" s="1"/>
  <c r="G3082" i="1"/>
  <c r="F3082" i="1"/>
  <c r="E3082" i="1"/>
  <c r="H3081" i="1"/>
  <c r="I3081" i="1" s="1"/>
  <c r="G3081" i="1"/>
  <c r="F3081" i="1"/>
  <c r="E3081" i="1"/>
  <c r="I3080" i="1"/>
  <c r="G3080" i="1"/>
  <c r="F3080" i="1"/>
  <c r="E3080" i="1"/>
  <c r="H3080" i="1" s="1"/>
  <c r="G3079" i="1"/>
  <c r="F3079" i="1"/>
  <c r="E3079" i="1"/>
  <c r="H3079" i="1" s="1"/>
  <c r="I3079" i="1" s="1"/>
  <c r="G3078" i="1"/>
  <c r="F3078" i="1"/>
  <c r="E3078" i="1"/>
  <c r="H3077" i="1"/>
  <c r="I3077" i="1" s="1"/>
  <c r="G3077" i="1"/>
  <c r="F3077" i="1"/>
  <c r="E3077" i="1"/>
  <c r="G3076" i="1"/>
  <c r="F3076" i="1"/>
  <c r="E3076" i="1"/>
  <c r="H3076" i="1" s="1"/>
  <c r="I3076" i="1" s="1"/>
  <c r="G3075" i="1"/>
  <c r="F3075" i="1"/>
  <c r="E3075" i="1"/>
  <c r="H3075" i="1" s="1"/>
  <c r="I3075" i="1" s="1"/>
  <c r="G3074" i="1"/>
  <c r="F3074" i="1"/>
  <c r="E3074" i="1"/>
  <c r="H3073" i="1"/>
  <c r="I3073" i="1" s="1"/>
  <c r="G3073" i="1"/>
  <c r="F3073" i="1"/>
  <c r="E3073" i="1"/>
  <c r="I3072" i="1"/>
  <c r="G3072" i="1"/>
  <c r="F3072" i="1"/>
  <c r="E3072" i="1"/>
  <c r="H3072" i="1" s="1"/>
  <c r="G3071" i="1"/>
  <c r="F3071" i="1"/>
  <c r="E3071" i="1"/>
  <c r="H3071" i="1" s="1"/>
  <c r="I3071" i="1" s="1"/>
  <c r="G3070" i="1"/>
  <c r="F3070" i="1"/>
  <c r="E3070" i="1"/>
  <c r="H3069" i="1"/>
  <c r="I3069" i="1" s="1"/>
  <c r="G3069" i="1"/>
  <c r="F3069" i="1"/>
  <c r="E3069" i="1"/>
  <c r="G3068" i="1"/>
  <c r="F3068" i="1"/>
  <c r="E3068" i="1"/>
  <c r="H3068" i="1" s="1"/>
  <c r="I3068" i="1" s="1"/>
  <c r="G3067" i="1"/>
  <c r="F3067" i="1"/>
  <c r="E3067" i="1"/>
  <c r="H3067" i="1" s="1"/>
  <c r="I3067" i="1" s="1"/>
  <c r="G3066" i="1"/>
  <c r="F3066" i="1"/>
  <c r="E3066" i="1"/>
  <c r="H3065" i="1"/>
  <c r="I3065" i="1" s="1"/>
  <c r="G3065" i="1"/>
  <c r="F3065" i="1"/>
  <c r="E3065" i="1"/>
  <c r="I3064" i="1"/>
  <c r="G3064" i="1"/>
  <c r="F3064" i="1"/>
  <c r="E3064" i="1"/>
  <c r="H3064" i="1" s="1"/>
  <c r="G3063" i="1"/>
  <c r="F3063" i="1"/>
  <c r="H3063" i="1" s="1"/>
  <c r="I3063" i="1" s="1"/>
  <c r="E3063" i="1"/>
  <c r="G3062" i="1"/>
  <c r="F3062" i="1"/>
  <c r="E3062" i="1"/>
  <c r="G3061" i="1"/>
  <c r="F3061" i="1"/>
  <c r="H3061" i="1" s="1"/>
  <c r="I3061" i="1" s="1"/>
  <c r="E3061" i="1"/>
  <c r="G3060" i="1"/>
  <c r="F3060" i="1"/>
  <c r="E3060" i="1"/>
  <c r="H3059" i="1"/>
  <c r="I3059" i="1" s="1"/>
  <c r="G3059" i="1"/>
  <c r="F3059" i="1"/>
  <c r="E3059" i="1"/>
  <c r="G3058" i="1"/>
  <c r="F3058" i="1"/>
  <c r="E3058" i="1"/>
  <c r="H3057" i="1"/>
  <c r="I3057" i="1" s="1"/>
  <c r="G3057" i="1"/>
  <c r="F3057" i="1"/>
  <c r="E3057" i="1"/>
  <c r="I3056" i="1"/>
  <c r="G3056" i="1"/>
  <c r="F3056" i="1"/>
  <c r="E3056" i="1"/>
  <c r="H3056" i="1" s="1"/>
  <c r="G3055" i="1"/>
  <c r="F3055" i="1"/>
  <c r="H3055" i="1" s="1"/>
  <c r="I3055" i="1" s="1"/>
  <c r="E3055" i="1"/>
  <c r="G3054" i="1"/>
  <c r="F3054" i="1"/>
  <c r="E3054" i="1"/>
  <c r="G3053" i="1"/>
  <c r="F3053" i="1"/>
  <c r="H3053" i="1" s="1"/>
  <c r="I3053" i="1" s="1"/>
  <c r="E3053" i="1"/>
  <c r="G3052" i="1"/>
  <c r="F3052" i="1"/>
  <c r="E3052" i="1"/>
  <c r="H3051" i="1"/>
  <c r="I3051" i="1" s="1"/>
  <c r="G3051" i="1"/>
  <c r="F3051" i="1"/>
  <c r="E3051" i="1"/>
  <c r="G3050" i="1"/>
  <c r="F3050" i="1"/>
  <c r="E3050" i="1"/>
  <c r="H3049" i="1"/>
  <c r="I3049" i="1" s="1"/>
  <c r="G3049" i="1"/>
  <c r="F3049" i="1"/>
  <c r="E3049" i="1"/>
  <c r="I3048" i="1"/>
  <c r="G3048" i="1"/>
  <c r="F3048" i="1"/>
  <c r="E3048" i="1"/>
  <c r="H3048" i="1" s="1"/>
  <c r="G3047" i="1"/>
  <c r="F3047" i="1"/>
  <c r="H3047" i="1" s="1"/>
  <c r="I3047" i="1" s="1"/>
  <c r="E3047" i="1"/>
  <c r="G3046" i="1"/>
  <c r="F3046" i="1"/>
  <c r="E3046" i="1"/>
  <c r="G3045" i="1"/>
  <c r="F3045" i="1"/>
  <c r="H3045" i="1" s="1"/>
  <c r="I3045" i="1" s="1"/>
  <c r="E3045" i="1"/>
  <c r="G3044" i="1"/>
  <c r="F3044" i="1"/>
  <c r="E3044" i="1"/>
  <c r="H3043" i="1"/>
  <c r="I3043" i="1" s="1"/>
  <c r="G3043" i="1"/>
  <c r="F3043" i="1"/>
  <c r="E3043" i="1"/>
  <c r="G3042" i="1"/>
  <c r="F3042" i="1"/>
  <c r="E3042" i="1"/>
  <c r="H3041" i="1"/>
  <c r="I3041" i="1" s="1"/>
  <c r="G3041" i="1"/>
  <c r="F3041" i="1"/>
  <c r="E3041" i="1"/>
  <c r="I3040" i="1"/>
  <c r="G3040" i="1"/>
  <c r="F3040" i="1"/>
  <c r="E3040" i="1"/>
  <c r="H3040" i="1" s="1"/>
  <c r="G3039" i="1"/>
  <c r="F3039" i="1"/>
  <c r="H3039" i="1" s="1"/>
  <c r="I3039" i="1" s="1"/>
  <c r="E3039" i="1"/>
  <c r="G3038" i="1"/>
  <c r="F3038" i="1"/>
  <c r="E3038" i="1"/>
  <c r="G3037" i="1"/>
  <c r="F3037" i="1"/>
  <c r="H3037" i="1" s="1"/>
  <c r="I3037" i="1" s="1"/>
  <c r="E3037" i="1"/>
  <c r="G3036" i="1"/>
  <c r="F3036" i="1"/>
  <c r="E3036" i="1"/>
  <c r="H3035" i="1"/>
  <c r="I3035" i="1" s="1"/>
  <c r="G3035" i="1"/>
  <c r="F3035" i="1"/>
  <c r="E3035" i="1"/>
  <c r="G3034" i="1"/>
  <c r="F3034" i="1"/>
  <c r="E3034" i="1"/>
  <c r="H3033" i="1"/>
  <c r="I3033" i="1" s="1"/>
  <c r="G3033" i="1"/>
  <c r="F3033" i="1"/>
  <c r="E3033" i="1"/>
  <c r="I3032" i="1"/>
  <c r="G3032" i="1"/>
  <c r="F3032" i="1"/>
  <c r="E3032" i="1"/>
  <c r="H3032" i="1" s="1"/>
  <c r="G3031" i="1"/>
  <c r="F3031" i="1"/>
  <c r="H3031" i="1" s="1"/>
  <c r="I3031" i="1" s="1"/>
  <c r="E3031" i="1"/>
  <c r="G3030" i="1"/>
  <c r="F3030" i="1"/>
  <c r="E3030" i="1"/>
  <c r="G3029" i="1"/>
  <c r="F3029" i="1"/>
  <c r="H3029" i="1" s="1"/>
  <c r="I3029" i="1" s="1"/>
  <c r="E3029" i="1"/>
  <c r="G3028" i="1"/>
  <c r="F3028" i="1"/>
  <c r="E3028" i="1"/>
  <c r="H3027" i="1"/>
  <c r="I3027" i="1" s="1"/>
  <c r="G3027" i="1"/>
  <c r="F3027" i="1"/>
  <c r="E3027" i="1"/>
  <c r="G3026" i="1"/>
  <c r="F3026" i="1"/>
  <c r="E3026" i="1"/>
  <c r="H3025" i="1"/>
  <c r="I3025" i="1" s="1"/>
  <c r="G3025" i="1"/>
  <c r="F3025" i="1"/>
  <c r="E3025" i="1"/>
  <c r="I3024" i="1"/>
  <c r="G3024" i="1"/>
  <c r="F3024" i="1"/>
  <c r="E3024" i="1"/>
  <c r="H3024" i="1" s="1"/>
  <c r="G3023" i="1"/>
  <c r="F3023" i="1"/>
  <c r="H3023" i="1" s="1"/>
  <c r="I3023" i="1" s="1"/>
  <c r="E3023" i="1"/>
  <c r="G3022" i="1"/>
  <c r="F3022" i="1"/>
  <c r="E3022" i="1"/>
  <c r="G3021" i="1"/>
  <c r="F3021" i="1"/>
  <c r="H3021" i="1" s="1"/>
  <c r="I3021" i="1" s="1"/>
  <c r="E3021" i="1"/>
  <c r="G3020" i="1"/>
  <c r="F3020" i="1"/>
  <c r="E3020" i="1"/>
  <c r="H3019" i="1"/>
  <c r="I3019" i="1" s="1"/>
  <c r="G3019" i="1"/>
  <c r="F3019" i="1"/>
  <c r="E3019" i="1"/>
  <c r="G3018" i="1"/>
  <c r="F3018" i="1"/>
  <c r="E3018" i="1"/>
  <c r="H3017" i="1"/>
  <c r="I3017" i="1" s="1"/>
  <c r="G3017" i="1"/>
  <c r="F3017" i="1"/>
  <c r="E3017" i="1"/>
  <c r="I3016" i="1"/>
  <c r="G3016" i="1"/>
  <c r="F3016" i="1"/>
  <c r="E3016" i="1"/>
  <c r="H3016" i="1" s="1"/>
  <c r="G3015" i="1"/>
  <c r="F3015" i="1"/>
  <c r="H3015" i="1" s="1"/>
  <c r="I3015" i="1" s="1"/>
  <c r="E3015" i="1"/>
  <c r="G3014" i="1"/>
  <c r="F3014" i="1"/>
  <c r="E3014" i="1"/>
  <c r="G3013" i="1"/>
  <c r="F3013" i="1"/>
  <c r="H3013" i="1" s="1"/>
  <c r="I3013" i="1" s="1"/>
  <c r="E3013" i="1"/>
  <c r="G3012" i="1"/>
  <c r="F3012" i="1"/>
  <c r="E3012" i="1"/>
  <c r="H3011" i="1"/>
  <c r="I3011" i="1" s="1"/>
  <c r="G3011" i="1"/>
  <c r="F3011" i="1"/>
  <c r="E3011" i="1"/>
  <c r="G3010" i="1"/>
  <c r="F3010" i="1"/>
  <c r="E3010" i="1"/>
  <c r="H3009" i="1"/>
  <c r="I3009" i="1" s="1"/>
  <c r="G3009" i="1"/>
  <c r="F3009" i="1"/>
  <c r="E3009" i="1"/>
  <c r="I3008" i="1"/>
  <c r="G3008" i="1"/>
  <c r="F3008" i="1"/>
  <c r="E3008" i="1"/>
  <c r="H3008" i="1" s="1"/>
  <c r="G3007" i="1"/>
  <c r="F3007" i="1"/>
  <c r="H3007" i="1" s="1"/>
  <c r="I3007" i="1" s="1"/>
  <c r="E3007" i="1"/>
  <c r="G3006" i="1"/>
  <c r="F3006" i="1"/>
  <c r="E3006" i="1"/>
  <c r="G3005" i="1"/>
  <c r="F3005" i="1"/>
  <c r="H3005" i="1" s="1"/>
  <c r="I3005" i="1" s="1"/>
  <c r="E3005" i="1"/>
  <c r="G3004" i="1"/>
  <c r="F3004" i="1"/>
  <c r="E3004" i="1"/>
  <c r="H3003" i="1"/>
  <c r="I3003" i="1" s="1"/>
  <c r="G3003" i="1"/>
  <c r="F3003" i="1"/>
  <c r="E3003" i="1"/>
  <c r="G3002" i="1"/>
  <c r="F3002" i="1"/>
  <c r="E3002" i="1"/>
  <c r="H3001" i="1"/>
  <c r="I3001" i="1" s="1"/>
  <c r="G3001" i="1"/>
  <c r="F3001" i="1"/>
  <c r="E3001" i="1"/>
  <c r="I3000" i="1"/>
  <c r="G3000" i="1"/>
  <c r="F3000" i="1"/>
  <c r="E3000" i="1"/>
  <c r="H3000" i="1" s="1"/>
  <c r="G2999" i="1"/>
  <c r="F2999" i="1"/>
  <c r="H2999" i="1" s="1"/>
  <c r="I2999" i="1" s="1"/>
  <c r="E2999" i="1"/>
  <c r="G2998" i="1"/>
  <c r="F2998" i="1"/>
  <c r="E2998" i="1"/>
  <c r="G2997" i="1"/>
  <c r="F2997" i="1"/>
  <c r="H2997" i="1" s="1"/>
  <c r="I2997" i="1" s="1"/>
  <c r="E2997" i="1"/>
  <c r="G2996" i="1"/>
  <c r="F2996" i="1"/>
  <c r="E2996" i="1"/>
  <c r="H2995" i="1"/>
  <c r="I2995" i="1" s="1"/>
  <c r="G2995" i="1"/>
  <c r="F2995" i="1"/>
  <c r="E2995" i="1"/>
  <c r="I2994" i="1"/>
  <c r="G2994" i="1"/>
  <c r="F2994" i="1"/>
  <c r="E2994" i="1"/>
  <c r="H2994" i="1" s="1"/>
  <c r="G2993" i="1"/>
  <c r="F2993" i="1"/>
  <c r="H2993" i="1" s="1"/>
  <c r="I2993" i="1" s="1"/>
  <c r="E2993" i="1"/>
  <c r="G2992" i="1"/>
  <c r="F2992" i="1"/>
  <c r="E2992" i="1"/>
  <c r="H2992" i="1" s="1"/>
  <c r="I2992" i="1" s="1"/>
  <c r="H2991" i="1"/>
  <c r="I2991" i="1" s="1"/>
  <c r="G2991" i="1"/>
  <c r="F2991" i="1"/>
  <c r="E2991" i="1"/>
  <c r="G2990" i="1"/>
  <c r="F2990" i="1"/>
  <c r="E2990" i="1"/>
  <c r="H2990" i="1" s="1"/>
  <c r="I2990" i="1" s="1"/>
  <c r="G2989" i="1"/>
  <c r="F2989" i="1"/>
  <c r="H2989" i="1" s="1"/>
  <c r="I2989" i="1" s="1"/>
  <c r="E2989" i="1"/>
  <c r="G2988" i="1"/>
  <c r="F2988" i="1"/>
  <c r="E2988" i="1"/>
  <c r="H2987" i="1"/>
  <c r="I2987" i="1" s="1"/>
  <c r="G2987" i="1"/>
  <c r="F2987" i="1"/>
  <c r="E2987" i="1"/>
  <c r="I2986" i="1"/>
  <c r="G2986" i="1"/>
  <c r="F2986" i="1"/>
  <c r="E2986" i="1"/>
  <c r="H2986" i="1" s="1"/>
  <c r="G2985" i="1"/>
  <c r="F2985" i="1"/>
  <c r="H2985" i="1" s="1"/>
  <c r="I2985" i="1" s="1"/>
  <c r="E2985" i="1"/>
  <c r="G2984" i="1"/>
  <c r="F2984" i="1"/>
  <c r="E2984" i="1"/>
  <c r="H2984" i="1" s="1"/>
  <c r="I2984" i="1" s="1"/>
  <c r="H2983" i="1"/>
  <c r="I2983" i="1" s="1"/>
  <c r="G2983" i="1"/>
  <c r="F2983" i="1"/>
  <c r="E2983" i="1"/>
  <c r="G2982" i="1"/>
  <c r="F2982" i="1"/>
  <c r="E2982" i="1"/>
  <c r="H2982" i="1" s="1"/>
  <c r="I2982" i="1" s="1"/>
  <c r="G2981" i="1"/>
  <c r="F2981" i="1"/>
  <c r="H2981" i="1" s="1"/>
  <c r="I2981" i="1" s="1"/>
  <c r="E2981" i="1"/>
  <c r="G2980" i="1"/>
  <c r="F2980" i="1"/>
  <c r="E2980" i="1"/>
  <c r="H2979" i="1"/>
  <c r="I2979" i="1" s="1"/>
  <c r="G2979" i="1"/>
  <c r="F2979" i="1"/>
  <c r="E2979" i="1"/>
  <c r="I2978" i="1"/>
  <c r="G2978" i="1"/>
  <c r="F2978" i="1"/>
  <c r="E2978" i="1"/>
  <c r="H2978" i="1" s="1"/>
  <c r="G2977" i="1"/>
  <c r="F2977" i="1"/>
  <c r="H2977" i="1" s="1"/>
  <c r="I2977" i="1" s="1"/>
  <c r="E2977" i="1"/>
  <c r="G2976" i="1"/>
  <c r="F2976" i="1"/>
  <c r="E2976" i="1"/>
  <c r="H2976" i="1" s="1"/>
  <c r="I2976" i="1" s="1"/>
  <c r="H2975" i="1"/>
  <c r="I2975" i="1" s="1"/>
  <c r="G2975" i="1"/>
  <c r="F2975" i="1"/>
  <c r="E2975" i="1"/>
  <c r="G2974" i="1"/>
  <c r="F2974" i="1"/>
  <c r="E2974" i="1"/>
  <c r="H2974" i="1" s="1"/>
  <c r="I2974" i="1" s="1"/>
  <c r="G2973" i="1"/>
  <c r="F2973" i="1"/>
  <c r="H2973" i="1" s="1"/>
  <c r="I2973" i="1" s="1"/>
  <c r="E2973" i="1"/>
  <c r="G2972" i="1"/>
  <c r="F2972" i="1"/>
  <c r="E2972" i="1"/>
  <c r="H2971" i="1"/>
  <c r="I2971" i="1" s="1"/>
  <c r="G2971" i="1"/>
  <c r="F2971" i="1"/>
  <c r="E2971" i="1"/>
  <c r="I2970" i="1"/>
  <c r="G2970" i="1"/>
  <c r="F2970" i="1"/>
  <c r="E2970" i="1"/>
  <c r="H2970" i="1" s="1"/>
  <c r="G2969" i="1"/>
  <c r="F2969" i="1"/>
  <c r="H2969" i="1" s="1"/>
  <c r="I2969" i="1" s="1"/>
  <c r="E2969" i="1"/>
  <c r="G2968" i="1"/>
  <c r="F2968" i="1"/>
  <c r="E2968" i="1"/>
  <c r="H2968" i="1" s="1"/>
  <c r="I2968" i="1" s="1"/>
  <c r="H2967" i="1"/>
  <c r="I2967" i="1" s="1"/>
  <c r="G2967" i="1"/>
  <c r="F2967" i="1"/>
  <c r="E2967" i="1"/>
  <c r="G2966" i="1"/>
  <c r="F2966" i="1"/>
  <c r="E2966" i="1"/>
  <c r="H2966" i="1" s="1"/>
  <c r="I2966" i="1" s="1"/>
  <c r="G2965" i="1"/>
  <c r="F2965" i="1"/>
  <c r="H2965" i="1" s="1"/>
  <c r="I2965" i="1" s="1"/>
  <c r="E2965" i="1"/>
  <c r="G2964" i="1"/>
  <c r="F2964" i="1"/>
  <c r="E2964" i="1"/>
  <c r="H2963" i="1"/>
  <c r="I2963" i="1" s="1"/>
  <c r="G2963" i="1"/>
  <c r="F2963" i="1"/>
  <c r="E2963" i="1"/>
  <c r="I2962" i="1"/>
  <c r="G2962" i="1"/>
  <c r="F2962" i="1"/>
  <c r="E2962" i="1"/>
  <c r="H2962" i="1" s="1"/>
  <c r="G2961" i="1"/>
  <c r="F2961" i="1"/>
  <c r="H2961" i="1" s="1"/>
  <c r="I2961" i="1" s="1"/>
  <c r="E2961" i="1"/>
  <c r="G2960" i="1"/>
  <c r="F2960" i="1"/>
  <c r="E2960" i="1"/>
  <c r="H2960" i="1" s="1"/>
  <c r="I2960" i="1" s="1"/>
  <c r="H2959" i="1"/>
  <c r="I2959" i="1" s="1"/>
  <c r="G2959" i="1"/>
  <c r="F2959" i="1"/>
  <c r="E2959" i="1"/>
  <c r="G2958" i="1"/>
  <c r="F2958" i="1"/>
  <c r="E2958" i="1"/>
  <c r="H2958" i="1" s="1"/>
  <c r="I2958" i="1" s="1"/>
  <c r="G2957" i="1"/>
  <c r="F2957" i="1"/>
  <c r="H2957" i="1" s="1"/>
  <c r="I2957" i="1" s="1"/>
  <c r="E2957" i="1"/>
  <c r="G2956" i="1"/>
  <c r="F2956" i="1"/>
  <c r="E2956" i="1"/>
  <c r="H2955" i="1"/>
  <c r="I2955" i="1" s="1"/>
  <c r="G2955" i="1"/>
  <c r="F2955" i="1"/>
  <c r="E2955" i="1"/>
  <c r="I2954" i="1"/>
  <c r="G2954" i="1"/>
  <c r="F2954" i="1"/>
  <c r="E2954" i="1"/>
  <c r="H2954" i="1" s="1"/>
  <c r="G2953" i="1"/>
  <c r="F2953" i="1"/>
  <c r="H2953" i="1" s="1"/>
  <c r="I2953" i="1" s="1"/>
  <c r="E2953" i="1"/>
  <c r="G2952" i="1"/>
  <c r="F2952" i="1"/>
  <c r="E2952" i="1"/>
  <c r="H2952" i="1" s="1"/>
  <c r="I2952" i="1" s="1"/>
  <c r="H2951" i="1"/>
  <c r="I2951" i="1" s="1"/>
  <c r="G2951" i="1"/>
  <c r="F2951" i="1"/>
  <c r="E2951" i="1"/>
  <c r="G2950" i="1"/>
  <c r="F2950" i="1"/>
  <c r="E2950" i="1"/>
  <c r="H2950" i="1" s="1"/>
  <c r="I2950" i="1" s="1"/>
  <c r="G2949" i="1"/>
  <c r="F2949" i="1"/>
  <c r="H2949" i="1" s="1"/>
  <c r="I2949" i="1" s="1"/>
  <c r="E2949" i="1"/>
  <c r="G2948" i="1"/>
  <c r="F2948" i="1"/>
  <c r="E2948" i="1"/>
  <c r="H2947" i="1"/>
  <c r="I2947" i="1" s="1"/>
  <c r="G2947" i="1"/>
  <c r="F2947" i="1"/>
  <c r="E2947" i="1"/>
  <c r="I2946" i="1"/>
  <c r="G2946" i="1"/>
  <c r="F2946" i="1"/>
  <c r="E2946" i="1"/>
  <c r="H2946" i="1" s="1"/>
  <c r="G2945" i="1"/>
  <c r="F2945" i="1"/>
  <c r="H2945" i="1" s="1"/>
  <c r="I2945" i="1" s="1"/>
  <c r="E2945" i="1"/>
  <c r="G2944" i="1"/>
  <c r="F2944" i="1"/>
  <c r="E2944" i="1"/>
  <c r="H2944" i="1" s="1"/>
  <c r="I2944" i="1" s="1"/>
  <c r="H2943" i="1"/>
  <c r="I2943" i="1" s="1"/>
  <c r="G2943" i="1"/>
  <c r="F2943" i="1"/>
  <c r="E2943" i="1"/>
  <c r="G2942" i="1"/>
  <c r="F2942" i="1"/>
  <c r="E2942" i="1"/>
  <c r="H2942" i="1" s="1"/>
  <c r="I2942" i="1" s="1"/>
  <c r="G2941" i="1"/>
  <c r="F2941" i="1"/>
  <c r="H2941" i="1" s="1"/>
  <c r="I2941" i="1" s="1"/>
  <c r="E2941" i="1"/>
  <c r="G2940" i="1"/>
  <c r="F2940" i="1"/>
  <c r="E2940" i="1"/>
  <c r="H2939" i="1"/>
  <c r="I2939" i="1" s="1"/>
  <c r="G2939" i="1"/>
  <c r="F2939" i="1"/>
  <c r="E2939" i="1"/>
  <c r="I2938" i="1"/>
  <c r="G2938" i="1"/>
  <c r="F2938" i="1"/>
  <c r="E2938" i="1"/>
  <c r="H2938" i="1" s="1"/>
  <c r="G2937" i="1"/>
  <c r="F2937" i="1"/>
  <c r="H2937" i="1" s="1"/>
  <c r="I2937" i="1" s="1"/>
  <c r="E2937" i="1"/>
  <c r="G2936" i="1"/>
  <c r="F2936" i="1"/>
  <c r="E2936" i="1"/>
  <c r="H2936" i="1" s="1"/>
  <c r="I2936" i="1" s="1"/>
  <c r="H2935" i="1"/>
  <c r="I2935" i="1" s="1"/>
  <c r="G2935" i="1"/>
  <c r="F2935" i="1"/>
  <c r="E2935" i="1"/>
  <c r="G2934" i="1"/>
  <c r="F2934" i="1"/>
  <c r="E2934" i="1"/>
  <c r="H2934" i="1" s="1"/>
  <c r="I2934" i="1" s="1"/>
  <c r="G2933" i="1"/>
  <c r="F2933" i="1"/>
  <c r="H2933" i="1" s="1"/>
  <c r="I2933" i="1" s="1"/>
  <c r="E2933" i="1"/>
  <c r="G2932" i="1"/>
  <c r="F2932" i="1"/>
  <c r="E2932" i="1"/>
  <c r="H2931" i="1"/>
  <c r="I2931" i="1" s="1"/>
  <c r="G2931" i="1"/>
  <c r="F2931" i="1"/>
  <c r="E2931" i="1"/>
  <c r="I2930" i="1"/>
  <c r="G2930" i="1"/>
  <c r="F2930" i="1"/>
  <c r="E2930" i="1"/>
  <c r="H2930" i="1" s="1"/>
  <c r="G2929" i="1"/>
  <c r="F2929" i="1"/>
  <c r="H2929" i="1" s="1"/>
  <c r="I2929" i="1" s="1"/>
  <c r="E2929" i="1"/>
  <c r="G2928" i="1"/>
  <c r="F2928" i="1"/>
  <c r="E2928" i="1"/>
  <c r="H2928" i="1" s="1"/>
  <c r="I2928" i="1" s="1"/>
  <c r="H2927" i="1"/>
  <c r="I2927" i="1" s="1"/>
  <c r="G2927" i="1"/>
  <c r="F2927" i="1"/>
  <c r="E2927" i="1"/>
  <c r="G2926" i="1"/>
  <c r="F2926" i="1"/>
  <c r="E2926" i="1"/>
  <c r="H2926" i="1" s="1"/>
  <c r="I2926" i="1" s="1"/>
  <c r="G2925" i="1"/>
  <c r="F2925" i="1"/>
  <c r="H2925" i="1" s="1"/>
  <c r="I2925" i="1" s="1"/>
  <c r="E2925" i="1"/>
  <c r="G2924" i="1"/>
  <c r="F2924" i="1"/>
  <c r="E2924" i="1"/>
  <c r="H2923" i="1"/>
  <c r="I2923" i="1" s="1"/>
  <c r="G2923" i="1"/>
  <c r="F2923" i="1"/>
  <c r="E2923" i="1"/>
  <c r="I2922" i="1"/>
  <c r="G2922" i="1"/>
  <c r="F2922" i="1"/>
  <c r="E2922" i="1"/>
  <c r="H2922" i="1" s="1"/>
  <c r="G2921" i="1"/>
  <c r="F2921" i="1"/>
  <c r="H2921" i="1" s="1"/>
  <c r="I2921" i="1" s="1"/>
  <c r="E2921" i="1"/>
  <c r="G2920" i="1"/>
  <c r="F2920" i="1"/>
  <c r="E2920" i="1"/>
  <c r="H2920" i="1" s="1"/>
  <c r="I2920" i="1" s="1"/>
  <c r="H2919" i="1"/>
  <c r="I2919" i="1" s="1"/>
  <c r="G2919" i="1"/>
  <c r="F2919" i="1"/>
  <c r="E2919" i="1"/>
  <c r="G2918" i="1"/>
  <c r="F2918" i="1"/>
  <c r="E2918" i="1"/>
  <c r="H2918" i="1" s="1"/>
  <c r="I2918" i="1" s="1"/>
  <c r="G2917" i="1"/>
  <c r="F2917" i="1"/>
  <c r="H2917" i="1" s="1"/>
  <c r="I2917" i="1" s="1"/>
  <c r="E2917" i="1"/>
  <c r="G2916" i="1"/>
  <c r="F2916" i="1"/>
  <c r="E2916" i="1"/>
  <c r="H2915" i="1"/>
  <c r="I2915" i="1" s="1"/>
  <c r="G2915" i="1"/>
  <c r="F2915" i="1"/>
  <c r="E2915" i="1"/>
  <c r="I2914" i="1"/>
  <c r="G2914" i="1"/>
  <c r="F2914" i="1"/>
  <c r="E2914" i="1"/>
  <c r="H2914" i="1" s="1"/>
  <c r="G2913" i="1"/>
  <c r="F2913" i="1"/>
  <c r="H2913" i="1" s="1"/>
  <c r="I2913" i="1" s="1"/>
  <c r="E2913" i="1"/>
  <c r="G2912" i="1"/>
  <c r="F2912" i="1"/>
  <c r="E2912" i="1"/>
  <c r="H2912" i="1" s="1"/>
  <c r="I2912" i="1" s="1"/>
  <c r="H2911" i="1"/>
  <c r="I2911" i="1" s="1"/>
  <c r="G2911" i="1"/>
  <c r="F2911" i="1"/>
  <c r="E2911" i="1"/>
  <c r="G2910" i="1"/>
  <c r="F2910" i="1"/>
  <c r="E2910" i="1"/>
  <c r="H2910" i="1" s="1"/>
  <c r="I2910" i="1" s="1"/>
  <c r="G2909" i="1"/>
  <c r="F2909" i="1"/>
  <c r="H2909" i="1" s="1"/>
  <c r="I2909" i="1" s="1"/>
  <c r="E2909" i="1"/>
  <c r="G2908" i="1"/>
  <c r="F2908" i="1"/>
  <c r="E2908" i="1"/>
  <c r="H2907" i="1"/>
  <c r="I2907" i="1" s="1"/>
  <c r="G2907" i="1"/>
  <c r="F2907" i="1"/>
  <c r="E2907" i="1"/>
  <c r="I2906" i="1"/>
  <c r="G2906" i="1"/>
  <c r="F2906" i="1"/>
  <c r="E2906" i="1"/>
  <c r="H2906" i="1" s="1"/>
  <c r="G2905" i="1"/>
  <c r="F2905" i="1"/>
  <c r="H2905" i="1" s="1"/>
  <c r="I2905" i="1" s="1"/>
  <c r="E2905" i="1"/>
  <c r="G2904" i="1"/>
  <c r="F2904" i="1"/>
  <c r="E2904" i="1"/>
  <c r="H2904" i="1" s="1"/>
  <c r="I2904" i="1" s="1"/>
  <c r="H2903" i="1"/>
  <c r="I2903" i="1" s="1"/>
  <c r="G2903" i="1"/>
  <c r="F2903" i="1"/>
  <c r="E2903" i="1"/>
  <c r="G2902" i="1"/>
  <c r="F2902" i="1"/>
  <c r="E2902" i="1"/>
  <c r="H2902" i="1" s="1"/>
  <c r="I2902" i="1" s="1"/>
  <c r="G2901" i="1"/>
  <c r="F2901" i="1"/>
  <c r="H2901" i="1" s="1"/>
  <c r="I2901" i="1" s="1"/>
  <c r="E2901" i="1"/>
  <c r="G2900" i="1"/>
  <c r="F2900" i="1"/>
  <c r="E2900" i="1"/>
  <c r="H2899" i="1"/>
  <c r="I2899" i="1" s="1"/>
  <c r="G2899" i="1"/>
  <c r="F2899" i="1"/>
  <c r="E2899" i="1"/>
  <c r="I2898" i="1"/>
  <c r="G2898" i="1"/>
  <c r="F2898" i="1"/>
  <c r="E2898" i="1"/>
  <c r="H2898" i="1" s="1"/>
  <c r="G2897" i="1"/>
  <c r="F2897" i="1"/>
  <c r="H2897" i="1" s="1"/>
  <c r="I2897" i="1" s="1"/>
  <c r="E2897" i="1"/>
  <c r="G2896" i="1"/>
  <c r="F2896" i="1"/>
  <c r="E2896" i="1"/>
  <c r="H2896" i="1" s="1"/>
  <c r="I2896" i="1" s="1"/>
  <c r="H2895" i="1"/>
  <c r="I2895" i="1" s="1"/>
  <c r="G2895" i="1"/>
  <c r="F2895" i="1"/>
  <c r="E2895" i="1"/>
  <c r="G2894" i="1"/>
  <c r="F2894" i="1"/>
  <c r="E2894" i="1"/>
  <c r="H2894" i="1" s="1"/>
  <c r="I2894" i="1" s="1"/>
  <c r="G2893" i="1"/>
  <c r="F2893" i="1"/>
  <c r="H2893" i="1" s="1"/>
  <c r="I2893" i="1" s="1"/>
  <c r="E2893" i="1"/>
  <c r="G2892" i="1"/>
  <c r="F2892" i="1"/>
  <c r="E2892" i="1"/>
  <c r="H2891" i="1"/>
  <c r="I2891" i="1" s="1"/>
  <c r="G2891" i="1"/>
  <c r="F2891" i="1"/>
  <c r="E2891" i="1"/>
  <c r="I2890" i="1"/>
  <c r="G2890" i="1"/>
  <c r="F2890" i="1"/>
  <c r="E2890" i="1"/>
  <c r="H2890" i="1" s="1"/>
  <c r="G2889" i="1"/>
  <c r="F2889" i="1"/>
  <c r="H2889" i="1" s="1"/>
  <c r="I2889" i="1" s="1"/>
  <c r="E2889" i="1"/>
  <c r="G2888" i="1"/>
  <c r="F2888" i="1"/>
  <c r="E2888" i="1"/>
  <c r="H2888" i="1" s="1"/>
  <c r="I2888" i="1" s="1"/>
  <c r="H2887" i="1"/>
  <c r="I2887" i="1" s="1"/>
  <c r="G2887" i="1"/>
  <c r="F2887" i="1"/>
  <c r="E2887" i="1"/>
  <c r="G2886" i="1"/>
  <c r="F2886" i="1"/>
  <c r="E2886" i="1"/>
  <c r="H2886" i="1" s="1"/>
  <c r="I2886" i="1" s="1"/>
  <c r="G2885" i="1"/>
  <c r="F2885" i="1"/>
  <c r="H2885" i="1" s="1"/>
  <c r="I2885" i="1" s="1"/>
  <c r="E2885" i="1"/>
  <c r="G2884" i="1"/>
  <c r="F2884" i="1"/>
  <c r="E2884" i="1"/>
  <c r="H2883" i="1"/>
  <c r="I2883" i="1" s="1"/>
  <c r="G2883" i="1"/>
  <c r="F2883" i="1"/>
  <c r="E2883" i="1"/>
  <c r="I2882" i="1"/>
  <c r="G2882" i="1"/>
  <c r="F2882" i="1"/>
  <c r="E2882" i="1"/>
  <c r="H2882" i="1" s="1"/>
  <c r="G2881" i="1"/>
  <c r="F2881" i="1"/>
  <c r="H2881" i="1" s="1"/>
  <c r="I2881" i="1" s="1"/>
  <c r="E2881" i="1"/>
  <c r="G2880" i="1"/>
  <c r="F2880" i="1"/>
  <c r="E2880" i="1"/>
  <c r="H2880" i="1" s="1"/>
  <c r="I2880" i="1" s="1"/>
  <c r="H2879" i="1"/>
  <c r="I2879" i="1" s="1"/>
  <c r="G2879" i="1"/>
  <c r="F2879" i="1"/>
  <c r="E2879" i="1"/>
  <c r="G2878" i="1"/>
  <c r="F2878" i="1"/>
  <c r="E2878" i="1"/>
  <c r="H2878" i="1" s="1"/>
  <c r="I2878" i="1" s="1"/>
  <c r="G2877" i="1"/>
  <c r="F2877" i="1"/>
  <c r="H2877" i="1" s="1"/>
  <c r="I2877" i="1" s="1"/>
  <c r="E2877" i="1"/>
  <c r="G2876" i="1"/>
  <c r="F2876" i="1"/>
  <c r="E2876" i="1"/>
  <c r="H2875" i="1"/>
  <c r="I2875" i="1" s="1"/>
  <c r="G2875" i="1"/>
  <c r="F2875" i="1"/>
  <c r="E2875" i="1"/>
  <c r="I2874" i="1"/>
  <c r="G2874" i="1"/>
  <c r="F2874" i="1"/>
  <c r="E2874" i="1"/>
  <c r="H2874" i="1" s="1"/>
  <c r="G2873" i="1"/>
  <c r="F2873" i="1"/>
  <c r="H2873" i="1" s="1"/>
  <c r="I2873" i="1" s="1"/>
  <c r="E2873" i="1"/>
  <c r="G2872" i="1"/>
  <c r="F2872" i="1"/>
  <c r="E2872" i="1"/>
  <c r="H2872" i="1" s="1"/>
  <c r="I2872" i="1" s="1"/>
  <c r="H2871" i="1"/>
  <c r="I2871" i="1" s="1"/>
  <c r="G2871" i="1"/>
  <c r="F2871" i="1"/>
  <c r="E2871" i="1"/>
  <c r="G2870" i="1"/>
  <c r="F2870" i="1"/>
  <c r="E2870" i="1"/>
  <c r="H2870" i="1" s="1"/>
  <c r="I2870" i="1" s="1"/>
  <c r="G2869" i="1"/>
  <c r="F2869" i="1"/>
  <c r="H2869" i="1" s="1"/>
  <c r="I2869" i="1" s="1"/>
  <c r="E2869" i="1"/>
  <c r="G2868" i="1"/>
  <c r="F2868" i="1"/>
  <c r="E2868" i="1"/>
  <c r="H2867" i="1"/>
  <c r="I2867" i="1" s="1"/>
  <c r="G2867" i="1"/>
  <c r="F2867" i="1"/>
  <c r="E2867" i="1"/>
  <c r="I2866" i="1"/>
  <c r="G2866" i="1"/>
  <c r="F2866" i="1"/>
  <c r="E2866" i="1"/>
  <c r="H2866" i="1" s="1"/>
  <c r="G2865" i="1"/>
  <c r="F2865" i="1"/>
  <c r="H2865" i="1" s="1"/>
  <c r="I2865" i="1" s="1"/>
  <c r="E2865" i="1"/>
  <c r="G2864" i="1"/>
  <c r="F2864" i="1"/>
  <c r="E2864" i="1"/>
  <c r="H2864" i="1" s="1"/>
  <c r="I2864" i="1" s="1"/>
  <c r="H2863" i="1"/>
  <c r="I2863" i="1" s="1"/>
  <c r="G2863" i="1"/>
  <c r="F2863" i="1"/>
  <c r="E2863" i="1"/>
  <c r="G2862" i="1"/>
  <c r="F2862" i="1"/>
  <c r="E2862" i="1"/>
  <c r="H2862" i="1" s="1"/>
  <c r="I2862" i="1" s="1"/>
  <c r="G2861" i="1"/>
  <c r="F2861" i="1"/>
  <c r="H2861" i="1" s="1"/>
  <c r="I2861" i="1" s="1"/>
  <c r="E2861" i="1"/>
  <c r="G2860" i="1"/>
  <c r="F2860" i="1"/>
  <c r="E2860" i="1"/>
  <c r="H2859" i="1"/>
  <c r="I2859" i="1" s="1"/>
  <c r="G2859" i="1"/>
  <c r="F2859" i="1"/>
  <c r="E2859" i="1"/>
  <c r="I2858" i="1"/>
  <c r="G2858" i="1"/>
  <c r="F2858" i="1"/>
  <c r="E2858" i="1"/>
  <c r="H2858" i="1" s="1"/>
  <c r="G2857" i="1"/>
  <c r="F2857" i="1"/>
  <c r="H2857" i="1" s="1"/>
  <c r="I2857" i="1" s="1"/>
  <c r="E2857" i="1"/>
  <c r="G2856" i="1"/>
  <c r="F2856" i="1"/>
  <c r="E2856" i="1"/>
  <c r="H2856" i="1" s="1"/>
  <c r="I2856" i="1" s="1"/>
  <c r="H2855" i="1"/>
  <c r="I2855" i="1" s="1"/>
  <c r="G2855" i="1"/>
  <c r="F2855" i="1"/>
  <c r="E2855" i="1"/>
  <c r="G2854" i="1"/>
  <c r="F2854" i="1"/>
  <c r="E2854" i="1"/>
  <c r="H2854" i="1" s="1"/>
  <c r="I2854" i="1" s="1"/>
  <c r="G2853" i="1"/>
  <c r="F2853" i="1"/>
  <c r="H2853" i="1" s="1"/>
  <c r="I2853" i="1" s="1"/>
  <c r="E2853" i="1"/>
  <c r="G2852" i="1"/>
  <c r="F2852" i="1"/>
  <c r="E2852" i="1"/>
  <c r="H2851" i="1"/>
  <c r="I2851" i="1" s="1"/>
  <c r="G2851" i="1"/>
  <c r="F2851" i="1"/>
  <c r="E2851" i="1"/>
  <c r="I2850" i="1"/>
  <c r="G2850" i="1"/>
  <c r="F2850" i="1"/>
  <c r="E2850" i="1"/>
  <c r="H2850" i="1" s="1"/>
  <c r="G2849" i="1"/>
  <c r="F2849" i="1"/>
  <c r="H2849" i="1" s="1"/>
  <c r="I2849" i="1" s="1"/>
  <c r="E2849" i="1"/>
  <c r="G2848" i="1"/>
  <c r="F2848" i="1"/>
  <c r="E2848" i="1"/>
  <c r="H2848" i="1" s="1"/>
  <c r="I2848" i="1" s="1"/>
  <c r="H2847" i="1"/>
  <c r="I2847" i="1" s="1"/>
  <c r="G2847" i="1"/>
  <c r="F2847" i="1"/>
  <c r="E2847" i="1"/>
  <c r="G2846" i="1"/>
  <c r="F2846" i="1"/>
  <c r="E2846" i="1"/>
  <c r="H2846" i="1" s="1"/>
  <c r="I2846" i="1" s="1"/>
  <c r="G2845" i="1"/>
  <c r="F2845" i="1"/>
  <c r="H2845" i="1" s="1"/>
  <c r="I2845" i="1" s="1"/>
  <c r="E2845" i="1"/>
  <c r="G2844" i="1"/>
  <c r="F2844" i="1"/>
  <c r="E2844" i="1"/>
  <c r="H2843" i="1"/>
  <c r="I2843" i="1" s="1"/>
  <c r="G2843" i="1"/>
  <c r="F2843" i="1"/>
  <c r="E2843" i="1"/>
  <c r="I2842" i="1"/>
  <c r="G2842" i="1"/>
  <c r="F2842" i="1"/>
  <c r="E2842" i="1"/>
  <c r="H2842" i="1" s="1"/>
  <c r="G2841" i="1"/>
  <c r="F2841" i="1"/>
  <c r="H2841" i="1" s="1"/>
  <c r="I2841" i="1" s="1"/>
  <c r="E2841" i="1"/>
  <c r="G2840" i="1"/>
  <c r="F2840" i="1"/>
  <c r="E2840" i="1"/>
  <c r="H2840" i="1" s="1"/>
  <c r="I2840" i="1" s="1"/>
  <c r="H2839" i="1"/>
  <c r="I2839" i="1" s="1"/>
  <c r="G2839" i="1"/>
  <c r="F2839" i="1"/>
  <c r="E2839" i="1"/>
  <c r="G2838" i="1"/>
  <c r="F2838" i="1"/>
  <c r="E2838" i="1"/>
  <c r="H2838" i="1" s="1"/>
  <c r="I2838" i="1" s="1"/>
  <c r="G2837" i="1"/>
  <c r="F2837" i="1"/>
  <c r="H2837" i="1" s="1"/>
  <c r="I2837" i="1" s="1"/>
  <c r="E2837" i="1"/>
  <c r="G2836" i="1"/>
  <c r="F2836" i="1"/>
  <c r="E2836" i="1"/>
  <c r="H2835" i="1"/>
  <c r="I2835" i="1" s="1"/>
  <c r="G2835" i="1"/>
  <c r="F2835" i="1"/>
  <c r="E2835" i="1"/>
  <c r="I2834" i="1"/>
  <c r="G2834" i="1"/>
  <c r="F2834" i="1"/>
  <c r="E2834" i="1"/>
  <c r="H2834" i="1" s="1"/>
  <c r="G2833" i="1"/>
  <c r="F2833" i="1"/>
  <c r="H2833" i="1" s="1"/>
  <c r="I2833" i="1" s="1"/>
  <c r="E2833" i="1"/>
  <c r="G2832" i="1"/>
  <c r="F2832" i="1"/>
  <c r="E2832" i="1"/>
  <c r="H2832" i="1" s="1"/>
  <c r="I2832" i="1" s="1"/>
  <c r="H2831" i="1"/>
  <c r="I2831" i="1" s="1"/>
  <c r="G2831" i="1"/>
  <c r="F2831" i="1"/>
  <c r="E2831" i="1"/>
  <c r="G2830" i="1"/>
  <c r="F2830" i="1"/>
  <c r="E2830" i="1"/>
  <c r="H2830" i="1" s="1"/>
  <c r="I2830" i="1" s="1"/>
  <c r="G2829" i="1"/>
  <c r="F2829" i="1"/>
  <c r="H2829" i="1" s="1"/>
  <c r="I2829" i="1" s="1"/>
  <c r="E2829" i="1"/>
  <c r="G2828" i="1"/>
  <c r="F2828" i="1"/>
  <c r="E2828" i="1"/>
  <c r="H2827" i="1"/>
  <c r="I2827" i="1" s="1"/>
  <c r="G2827" i="1"/>
  <c r="F2827" i="1"/>
  <c r="E2827" i="1"/>
  <c r="I2826" i="1"/>
  <c r="G2826" i="1"/>
  <c r="F2826" i="1"/>
  <c r="E2826" i="1"/>
  <c r="H2826" i="1" s="1"/>
  <c r="G2825" i="1"/>
  <c r="F2825" i="1"/>
  <c r="H2825" i="1" s="1"/>
  <c r="I2825" i="1" s="1"/>
  <c r="E2825" i="1"/>
  <c r="G2824" i="1"/>
  <c r="F2824" i="1"/>
  <c r="E2824" i="1"/>
  <c r="H2824" i="1" s="1"/>
  <c r="I2824" i="1" s="1"/>
  <c r="H2823" i="1"/>
  <c r="I2823" i="1" s="1"/>
  <c r="G2823" i="1"/>
  <c r="F2823" i="1"/>
  <c r="E2823" i="1"/>
  <c r="G2822" i="1"/>
  <c r="F2822" i="1"/>
  <c r="E2822" i="1"/>
  <c r="H2822" i="1" s="1"/>
  <c r="I2822" i="1" s="1"/>
  <c r="G2821" i="1"/>
  <c r="F2821" i="1"/>
  <c r="H2821" i="1" s="1"/>
  <c r="I2821" i="1" s="1"/>
  <c r="E2821" i="1"/>
  <c r="G2820" i="1"/>
  <c r="F2820" i="1"/>
  <c r="E2820" i="1"/>
  <c r="H2819" i="1"/>
  <c r="I2819" i="1" s="1"/>
  <c r="G2819" i="1"/>
  <c r="F2819" i="1"/>
  <c r="E2819" i="1"/>
  <c r="I2818" i="1"/>
  <c r="G2818" i="1"/>
  <c r="F2818" i="1"/>
  <c r="E2818" i="1"/>
  <c r="H2818" i="1" s="1"/>
  <c r="G2817" i="1"/>
  <c r="F2817" i="1"/>
  <c r="H2817" i="1" s="1"/>
  <c r="I2817" i="1" s="1"/>
  <c r="E2817" i="1"/>
  <c r="G2816" i="1"/>
  <c r="F2816" i="1"/>
  <c r="E2816" i="1"/>
  <c r="H2816" i="1" s="1"/>
  <c r="I2816" i="1" s="1"/>
  <c r="H2815" i="1"/>
  <c r="I2815" i="1" s="1"/>
  <c r="G2815" i="1"/>
  <c r="F2815" i="1"/>
  <c r="E2815" i="1"/>
  <c r="G2814" i="1"/>
  <c r="F2814" i="1"/>
  <c r="E2814" i="1"/>
  <c r="H2814" i="1" s="1"/>
  <c r="I2814" i="1" s="1"/>
  <c r="G2813" i="1"/>
  <c r="F2813" i="1"/>
  <c r="H2813" i="1" s="1"/>
  <c r="I2813" i="1" s="1"/>
  <c r="E2813" i="1"/>
  <c r="G2812" i="1"/>
  <c r="F2812" i="1"/>
  <c r="E2812" i="1"/>
  <c r="H2811" i="1"/>
  <c r="I2811" i="1" s="1"/>
  <c r="G2811" i="1"/>
  <c r="F2811" i="1"/>
  <c r="E2811" i="1"/>
  <c r="I2810" i="1"/>
  <c r="G2810" i="1"/>
  <c r="F2810" i="1"/>
  <c r="E2810" i="1"/>
  <c r="H2810" i="1" s="1"/>
  <c r="G2809" i="1"/>
  <c r="F2809" i="1"/>
  <c r="H2809" i="1" s="1"/>
  <c r="I2809" i="1" s="1"/>
  <c r="E2809" i="1"/>
  <c r="G2808" i="1"/>
  <c r="F2808" i="1"/>
  <c r="E2808" i="1"/>
  <c r="H2808" i="1" s="1"/>
  <c r="I2808" i="1" s="1"/>
  <c r="H2807" i="1"/>
  <c r="I2807" i="1" s="1"/>
  <c r="G2807" i="1"/>
  <c r="F2807" i="1"/>
  <c r="E2807" i="1"/>
  <c r="G2806" i="1"/>
  <c r="F2806" i="1"/>
  <c r="E2806" i="1"/>
  <c r="H2806" i="1" s="1"/>
  <c r="I2806" i="1" s="1"/>
  <c r="G2805" i="1"/>
  <c r="F2805" i="1"/>
  <c r="H2805" i="1" s="1"/>
  <c r="I2805" i="1" s="1"/>
  <c r="E2805" i="1"/>
  <c r="G2804" i="1"/>
  <c r="F2804" i="1"/>
  <c r="E2804" i="1"/>
  <c r="H2803" i="1"/>
  <c r="I2803" i="1" s="1"/>
  <c r="G2803" i="1"/>
  <c r="F2803" i="1"/>
  <c r="E2803" i="1"/>
  <c r="G2802" i="1"/>
  <c r="F2802" i="1"/>
  <c r="E2802" i="1"/>
  <c r="H2801" i="1"/>
  <c r="I2801" i="1" s="1"/>
  <c r="G2801" i="1"/>
  <c r="F2801" i="1"/>
  <c r="E2801" i="1"/>
  <c r="G2800" i="1"/>
  <c r="F2800" i="1"/>
  <c r="E2800" i="1"/>
  <c r="H2799" i="1"/>
  <c r="I2799" i="1" s="1"/>
  <c r="G2799" i="1"/>
  <c r="F2799" i="1"/>
  <c r="E2799" i="1"/>
  <c r="G2798" i="1"/>
  <c r="F2798" i="1"/>
  <c r="E2798" i="1"/>
  <c r="H2797" i="1"/>
  <c r="I2797" i="1" s="1"/>
  <c r="G2797" i="1"/>
  <c r="F2797" i="1"/>
  <c r="E2797" i="1"/>
  <c r="G2796" i="1"/>
  <c r="F2796" i="1"/>
  <c r="E2796" i="1"/>
  <c r="H2795" i="1"/>
  <c r="I2795" i="1" s="1"/>
  <c r="G2795" i="1"/>
  <c r="F2795" i="1"/>
  <c r="E2795" i="1"/>
  <c r="G2794" i="1"/>
  <c r="F2794" i="1"/>
  <c r="E2794" i="1"/>
  <c r="H2793" i="1"/>
  <c r="I2793" i="1" s="1"/>
  <c r="G2793" i="1"/>
  <c r="F2793" i="1"/>
  <c r="E2793" i="1"/>
  <c r="G2792" i="1"/>
  <c r="F2792" i="1"/>
  <c r="E2792" i="1"/>
  <c r="H2791" i="1"/>
  <c r="I2791" i="1" s="1"/>
  <c r="G2791" i="1"/>
  <c r="F2791" i="1"/>
  <c r="E2791" i="1"/>
  <c r="G2790" i="1"/>
  <c r="F2790" i="1"/>
  <c r="E2790" i="1"/>
  <c r="H2789" i="1"/>
  <c r="I2789" i="1" s="1"/>
  <c r="G2789" i="1"/>
  <c r="F2789" i="1"/>
  <c r="E2789" i="1"/>
  <c r="G2788" i="1"/>
  <c r="F2788" i="1"/>
  <c r="E2788" i="1"/>
  <c r="H2787" i="1"/>
  <c r="I2787" i="1" s="1"/>
  <c r="G2787" i="1"/>
  <c r="F2787" i="1"/>
  <c r="E2787" i="1"/>
  <c r="G2786" i="1"/>
  <c r="F2786" i="1"/>
  <c r="E2786" i="1"/>
  <c r="H2785" i="1"/>
  <c r="I2785" i="1" s="1"/>
  <c r="G2785" i="1"/>
  <c r="F2785" i="1"/>
  <c r="E2785" i="1"/>
  <c r="G2784" i="1"/>
  <c r="F2784" i="1"/>
  <c r="E2784" i="1"/>
  <c r="H2783" i="1"/>
  <c r="I2783" i="1" s="1"/>
  <c r="G2783" i="1"/>
  <c r="F2783" i="1"/>
  <c r="E2783" i="1"/>
  <c r="G2782" i="1"/>
  <c r="F2782" i="1"/>
  <c r="E2782" i="1"/>
  <c r="H2781" i="1"/>
  <c r="I2781" i="1" s="1"/>
  <c r="G2781" i="1"/>
  <c r="F2781" i="1"/>
  <c r="E2781" i="1"/>
  <c r="G2780" i="1"/>
  <c r="F2780" i="1"/>
  <c r="E2780" i="1"/>
  <c r="H2779" i="1"/>
  <c r="I2779" i="1" s="1"/>
  <c r="G2779" i="1"/>
  <c r="F2779" i="1"/>
  <c r="E2779" i="1"/>
  <c r="G2778" i="1"/>
  <c r="F2778" i="1"/>
  <c r="E2778" i="1"/>
  <c r="H2777" i="1"/>
  <c r="I2777" i="1" s="1"/>
  <c r="G2777" i="1"/>
  <c r="F2777" i="1"/>
  <c r="E2777" i="1"/>
  <c r="G2776" i="1"/>
  <c r="F2776" i="1"/>
  <c r="E2776" i="1"/>
  <c r="H2775" i="1"/>
  <c r="I2775" i="1" s="1"/>
  <c r="G2775" i="1"/>
  <c r="F2775" i="1"/>
  <c r="E2775" i="1"/>
  <c r="G2774" i="1"/>
  <c r="F2774" i="1"/>
  <c r="E2774" i="1"/>
  <c r="H2773" i="1"/>
  <c r="I2773" i="1" s="1"/>
  <c r="G2773" i="1"/>
  <c r="F2773" i="1"/>
  <c r="E2773" i="1"/>
  <c r="G2772" i="1"/>
  <c r="F2772" i="1"/>
  <c r="E2772" i="1"/>
  <c r="H2771" i="1"/>
  <c r="I2771" i="1" s="1"/>
  <c r="G2771" i="1"/>
  <c r="F2771" i="1"/>
  <c r="E2771" i="1"/>
  <c r="G2770" i="1"/>
  <c r="F2770" i="1"/>
  <c r="E2770" i="1"/>
  <c r="H2769" i="1"/>
  <c r="I2769" i="1" s="1"/>
  <c r="G2769" i="1"/>
  <c r="F2769" i="1"/>
  <c r="E2769" i="1"/>
  <c r="G2768" i="1"/>
  <c r="F2768" i="1"/>
  <c r="E2768" i="1"/>
  <c r="H2767" i="1"/>
  <c r="I2767" i="1" s="1"/>
  <c r="G2767" i="1"/>
  <c r="F2767" i="1"/>
  <c r="E2767" i="1"/>
  <c r="G2766" i="1"/>
  <c r="F2766" i="1"/>
  <c r="E2766" i="1"/>
  <c r="H2765" i="1"/>
  <c r="I2765" i="1" s="1"/>
  <c r="G2765" i="1"/>
  <c r="F2765" i="1"/>
  <c r="E2765" i="1"/>
  <c r="G2764" i="1"/>
  <c r="F2764" i="1"/>
  <c r="E2764" i="1"/>
  <c r="H2763" i="1"/>
  <c r="I2763" i="1" s="1"/>
  <c r="G2763" i="1"/>
  <c r="F2763" i="1"/>
  <c r="E2763" i="1"/>
  <c r="G2762" i="1"/>
  <c r="F2762" i="1"/>
  <c r="E2762" i="1"/>
  <c r="H2761" i="1"/>
  <c r="I2761" i="1" s="1"/>
  <c r="G2761" i="1"/>
  <c r="F2761" i="1"/>
  <c r="E2761" i="1"/>
  <c r="G2760" i="1"/>
  <c r="F2760" i="1"/>
  <c r="E2760" i="1"/>
  <c r="H2759" i="1"/>
  <c r="I2759" i="1" s="1"/>
  <c r="G2759" i="1"/>
  <c r="F2759" i="1"/>
  <c r="E2759" i="1"/>
  <c r="G2758" i="1"/>
  <c r="F2758" i="1"/>
  <c r="E2758" i="1"/>
  <c r="H2757" i="1"/>
  <c r="I2757" i="1" s="1"/>
  <c r="G2757" i="1"/>
  <c r="F2757" i="1"/>
  <c r="E2757" i="1"/>
  <c r="G2756" i="1"/>
  <c r="F2756" i="1"/>
  <c r="E2756" i="1"/>
  <c r="H2755" i="1"/>
  <c r="I2755" i="1" s="1"/>
  <c r="G2755" i="1"/>
  <c r="F2755" i="1"/>
  <c r="E2755" i="1"/>
  <c r="G2754" i="1"/>
  <c r="F2754" i="1"/>
  <c r="E2754" i="1"/>
  <c r="H2753" i="1"/>
  <c r="I2753" i="1" s="1"/>
  <c r="G2753" i="1"/>
  <c r="F2753" i="1"/>
  <c r="E2753" i="1"/>
  <c r="I2752" i="1"/>
  <c r="G2752" i="1"/>
  <c r="F2752" i="1"/>
  <c r="E2752" i="1"/>
  <c r="H2752" i="1" s="1"/>
  <c r="H2751" i="1"/>
  <c r="I2751" i="1" s="1"/>
  <c r="G2751" i="1"/>
  <c r="F2751" i="1"/>
  <c r="E2751" i="1"/>
  <c r="I2750" i="1"/>
  <c r="G2750" i="1"/>
  <c r="F2750" i="1"/>
  <c r="E2750" i="1"/>
  <c r="H2750" i="1" s="1"/>
  <c r="G2749" i="1"/>
  <c r="F2749" i="1"/>
  <c r="H2749" i="1" s="1"/>
  <c r="I2749" i="1" s="1"/>
  <c r="E2749" i="1"/>
  <c r="G2748" i="1"/>
  <c r="H2748" i="1" s="1"/>
  <c r="I2748" i="1" s="1"/>
  <c r="F2748" i="1"/>
  <c r="E2748" i="1"/>
  <c r="H2747" i="1"/>
  <c r="I2747" i="1" s="1"/>
  <c r="G2747" i="1"/>
  <c r="F2747" i="1"/>
  <c r="E2747" i="1"/>
  <c r="I2746" i="1"/>
  <c r="G2746" i="1"/>
  <c r="F2746" i="1"/>
  <c r="E2746" i="1"/>
  <c r="H2746" i="1" s="1"/>
  <c r="G2745" i="1"/>
  <c r="F2745" i="1"/>
  <c r="H2745" i="1" s="1"/>
  <c r="I2745" i="1" s="1"/>
  <c r="E2745" i="1"/>
  <c r="G2744" i="1"/>
  <c r="H2744" i="1" s="1"/>
  <c r="I2744" i="1" s="1"/>
  <c r="F2744" i="1"/>
  <c r="E2744" i="1"/>
  <c r="H2743" i="1"/>
  <c r="I2743" i="1" s="1"/>
  <c r="G2743" i="1"/>
  <c r="F2743" i="1"/>
  <c r="E2743" i="1"/>
  <c r="I2742" i="1"/>
  <c r="G2742" i="1"/>
  <c r="F2742" i="1"/>
  <c r="E2742" i="1"/>
  <c r="H2742" i="1" s="1"/>
  <c r="G2741" i="1"/>
  <c r="F2741" i="1"/>
  <c r="H2741" i="1" s="1"/>
  <c r="I2741" i="1" s="1"/>
  <c r="E2741" i="1"/>
  <c r="G2740" i="1"/>
  <c r="H2740" i="1" s="1"/>
  <c r="I2740" i="1" s="1"/>
  <c r="F2740" i="1"/>
  <c r="E2740" i="1"/>
  <c r="H2739" i="1"/>
  <c r="I2739" i="1" s="1"/>
  <c r="G2739" i="1"/>
  <c r="F2739" i="1"/>
  <c r="E2739" i="1"/>
  <c r="I2738" i="1"/>
  <c r="G2738" i="1"/>
  <c r="F2738" i="1"/>
  <c r="E2738" i="1"/>
  <c r="H2738" i="1" s="1"/>
  <c r="G2737" i="1"/>
  <c r="F2737" i="1"/>
  <c r="H2737" i="1" s="1"/>
  <c r="I2737" i="1" s="1"/>
  <c r="E2737" i="1"/>
  <c r="G2736" i="1"/>
  <c r="H2736" i="1" s="1"/>
  <c r="I2736" i="1" s="1"/>
  <c r="F2736" i="1"/>
  <c r="E2736" i="1"/>
  <c r="H2735" i="1"/>
  <c r="I2735" i="1" s="1"/>
  <c r="G2735" i="1"/>
  <c r="F2735" i="1"/>
  <c r="E2735" i="1"/>
  <c r="I2734" i="1"/>
  <c r="G2734" i="1"/>
  <c r="F2734" i="1"/>
  <c r="E2734" i="1"/>
  <c r="H2734" i="1" s="1"/>
  <c r="G2733" i="1"/>
  <c r="F2733" i="1"/>
  <c r="H2733" i="1" s="1"/>
  <c r="I2733" i="1" s="1"/>
  <c r="E2733" i="1"/>
  <c r="G2732" i="1"/>
  <c r="H2732" i="1" s="1"/>
  <c r="I2732" i="1" s="1"/>
  <c r="F2732" i="1"/>
  <c r="E2732" i="1"/>
  <c r="H2731" i="1"/>
  <c r="I2731" i="1" s="1"/>
  <c r="G2731" i="1"/>
  <c r="F2731" i="1"/>
  <c r="E2731" i="1"/>
  <c r="I2730" i="1"/>
  <c r="G2730" i="1"/>
  <c r="F2730" i="1"/>
  <c r="E2730" i="1"/>
  <c r="H2730" i="1" s="1"/>
  <c r="G2729" i="1"/>
  <c r="F2729" i="1"/>
  <c r="H2729" i="1" s="1"/>
  <c r="I2729" i="1" s="1"/>
  <c r="E2729" i="1"/>
  <c r="G2728" i="1"/>
  <c r="H2728" i="1" s="1"/>
  <c r="I2728" i="1" s="1"/>
  <c r="F2728" i="1"/>
  <c r="E2728" i="1"/>
  <c r="H2727" i="1"/>
  <c r="I2727" i="1" s="1"/>
  <c r="G2727" i="1"/>
  <c r="F2727" i="1"/>
  <c r="E2727" i="1"/>
  <c r="I2726" i="1"/>
  <c r="G2726" i="1"/>
  <c r="F2726" i="1"/>
  <c r="E2726" i="1"/>
  <c r="H2726" i="1" s="1"/>
  <c r="G2725" i="1"/>
  <c r="F2725" i="1"/>
  <c r="H2725" i="1" s="1"/>
  <c r="I2725" i="1" s="1"/>
  <c r="E2725" i="1"/>
  <c r="G2724" i="1"/>
  <c r="H2724" i="1" s="1"/>
  <c r="I2724" i="1" s="1"/>
  <c r="F2724" i="1"/>
  <c r="E2724" i="1"/>
  <c r="H2723" i="1"/>
  <c r="I2723" i="1" s="1"/>
  <c r="G2723" i="1"/>
  <c r="F2723" i="1"/>
  <c r="E2723" i="1"/>
  <c r="I2722" i="1"/>
  <c r="G2722" i="1"/>
  <c r="F2722" i="1"/>
  <c r="E2722" i="1"/>
  <c r="H2722" i="1" s="1"/>
  <c r="G2721" i="1"/>
  <c r="F2721" i="1"/>
  <c r="H2721" i="1" s="1"/>
  <c r="I2721" i="1" s="1"/>
  <c r="E2721" i="1"/>
  <c r="G2720" i="1"/>
  <c r="H2720" i="1" s="1"/>
  <c r="I2720" i="1" s="1"/>
  <c r="F2720" i="1"/>
  <c r="E2720" i="1"/>
  <c r="H2719" i="1"/>
  <c r="I2719" i="1" s="1"/>
  <c r="G2719" i="1"/>
  <c r="F2719" i="1"/>
  <c r="E2719" i="1"/>
  <c r="I2718" i="1"/>
  <c r="G2718" i="1"/>
  <c r="F2718" i="1"/>
  <c r="E2718" i="1"/>
  <c r="H2718" i="1" s="1"/>
  <c r="G2717" i="1"/>
  <c r="F2717" i="1"/>
  <c r="H2717" i="1" s="1"/>
  <c r="I2717" i="1" s="1"/>
  <c r="E2717" i="1"/>
  <c r="G2716" i="1"/>
  <c r="H2716" i="1" s="1"/>
  <c r="I2716" i="1" s="1"/>
  <c r="F2716" i="1"/>
  <c r="E2716" i="1"/>
  <c r="H2715" i="1"/>
  <c r="I2715" i="1" s="1"/>
  <c r="G2715" i="1"/>
  <c r="F2715" i="1"/>
  <c r="E2715" i="1"/>
  <c r="I2714" i="1"/>
  <c r="G2714" i="1"/>
  <c r="F2714" i="1"/>
  <c r="E2714" i="1"/>
  <c r="H2714" i="1" s="1"/>
  <c r="G2713" i="1"/>
  <c r="F2713" i="1"/>
  <c r="H2713" i="1" s="1"/>
  <c r="I2713" i="1" s="1"/>
  <c r="E2713" i="1"/>
  <c r="G2712" i="1"/>
  <c r="H2712" i="1" s="1"/>
  <c r="I2712" i="1" s="1"/>
  <c r="F2712" i="1"/>
  <c r="E2712" i="1"/>
  <c r="H2711" i="1"/>
  <c r="I2711" i="1" s="1"/>
  <c r="G2711" i="1"/>
  <c r="F2711" i="1"/>
  <c r="E2711" i="1"/>
  <c r="I2710" i="1"/>
  <c r="G2710" i="1"/>
  <c r="F2710" i="1"/>
  <c r="E2710" i="1"/>
  <c r="H2710" i="1" s="1"/>
  <c r="G2709" i="1"/>
  <c r="F2709" i="1"/>
  <c r="H2709" i="1" s="1"/>
  <c r="I2709" i="1" s="1"/>
  <c r="E2709" i="1"/>
  <c r="G2708" i="1"/>
  <c r="H2708" i="1" s="1"/>
  <c r="I2708" i="1" s="1"/>
  <c r="F2708" i="1"/>
  <c r="E2708" i="1"/>
  <c r="H2707" i="1"/>
  <c r="I2707" i="1" s="1"/>
  <c r="G2707" i="1"/>
  <c r="F2707" i="1"/>
  <c r="E2707" i="1"/>
  <c r="I2706" i="1"/>
  <c r="G2706" i="1"/>
  <c r="F2706" i="1"/>
  <c r="E2706" i="1"/>
  <c r="H2706" i="1" s="1"/>
  <c r="G2705" i="1"/>
  <c r="F2705" i="1"/>
  <c r="H2705" i="1" s="1"/>
  <c r="I2705" i="1" s="1"/>
  <c r="E2705" i="1"/>
  <c r="G2704" i="1"/>
  <c r="H2704" i="1" s="1"/>
  <c r="I2704" i="1" s="1"/>
  <c r="F2704" i="1"/>
  <c r="E2704" i="1"/>
  <c r="H2703" i="1"/>
  <c r="I2703" i="1" s="1"/>
  <c r="G2703" i="1"/>
  <c r="F2703" i="1"/>
  <c r="E2703" i="1"/>
  <c r="I2702" i="1"/>
  <c r="G2702" i="1"/>
  <c r="F2702" i="1"/>
  <c r="E2702" i="1"/>
  <c r="H2702" i="1" s="1"/>
  <c r="G2701" i="1"/>
  <c r="F2701" i="1"/>
  <c r="H2701" i="1" s="1"/>
  <c r="I2701" i="1" s="1"/>
  <c r="E2701" i="1"/>
  <c r="G2700" i="1"/>
  <c r="H2700" i="1" s="1"/>
  <c r="I2700" i="1" s="1"/>
  <c r="F2700" i="1"/>
  <c r="E2700" i="1"/>
  <c r="H2699" i="1"/>
  <c r="I2699" i="1" s="1"/>
  <c r="G2699" i="1"/>
  <c r="F2699" i="1"/>
  <c r="E2699" i="1"/>
  <c r="I2698" i="1"/>
  <c r="G2698" i="1"/>
  <c r="F2698" i="1"/>
  <c r="E2698" i="1"/>
  <c r="H2698" i="1" s="1"/>
  <c r="G2697" i="1"/>
  <c r="F2697" i="1"/>
  <c r="H2697" i="1" s="1"/>
  <c r="I2697" i="1" s="1"/>
  <c r="E2697" i="1"/>
  <c r="G2696" i="1"/>
  <c r="H2696" i="1" s="1"/>
  <c r="I2696" i="1" s="1"/>
  <c r="F2696" i="1"/>
  <c r="E2696" i="1"/>
  <c r="H2695" i="1"/>
  <c r="I2695" i="1" s="1"/>
  <c r="G2695" i="1"/>
  <c r="F2695" i="1"/>
  <c r="E2695" i="1"/>
  <c r="I2694" i="1"/>
  <c r="G2694" i="1"/>
  <c r="F2694" i="1"/>
  <c r="E2694" i="1"/>
  <c r="H2694" i="1" s="1"/>
  <c r="G2693" i="1"/>
  <c r="F2693" i="1"/>
  <c r="H2693" i="1" s="1"/>
  <c r="I2693" i="1" s="1"/>
  <c r="E2693" i="1"/>
  <c r="G2692" i="1"/>
  <c r="H2692" i="1" s="1"/>
  <c r="I2692" i="1" s="1"/>
  <c r="F2692" i="1"/>
  <c r="E2692" i="1"/>
  <c r="H2691" i="1"/>
  <c r="I2691" i="1" s="1"/>
  <c r="G2691" i="1"/>
  <c r="F2691" i="1"/>
  <c r="E2691" i="1"/>
  <c r="I2690" i="1"/>
  <c r="G2690" i="1"/>
  <c r="F2690" i="1"/>
  <c r="E2690" i="1"/>
  <c r="H2690" i="1" s="1"/>
  <c r="G2689" i="1"/>
  <c r="F2689" i="1"/>
  <c r="H2689" i="1" s="1"/>
  <c r="I2689" i="1" s="1"/>
  <c r="E2689" i="1"/>
  <c r="G2688" i="1"/>
  <c r="H2688" i="1" s="1"/>
  <c r="I2688" i="1" s="1"/>
  <c r="F2688" i="1"/>
  <c r="E2688" i="1"/>
  <c r="H2687" i="1"/>
  <c r="I2687" i="1" s="1"/>
  <c r="G2687" i="1"/>
  <c r="F2687" i="1"/>
  <c r="E2687" i="1"/>
  <c r="I2686" i="1"/>
  <c r="G2686" i="1"/>
  <c r="F2686" i="1"/>
  <c r="E2686" i="1"/>
  <c r="H2686" i="1" s="1"/>
  <c r="G2685" i="1"/>
  <c r="F2685" i="1"/>
  <c r="H2685" i="1" s="1"/>
  <c r="I2685" i="1" s="1"/>
  <c r="E2685" i="1"/>
  <c r="G2684" i="1"/>
  <c r="H2684" i="1" s="1"/>
  <c r="I2684" i="1" s="1"/>
  <c r="F2684" i="1"/>
  <c r="E2684" i="1"/>
  <c r="H2683" i="1"/>
  <c r="I2683" i="1" s="1"/>
  <c r="G2683" i="1"/>
  <c r="F2683" i="1"/>
  <c r="E2683" i="1"/>
  <c r="I2682" i="1"/>
  <c r="G2682" i="1"/>
  <c r="F2682" i="1"/>
  <c r="E2682" i="1"/>
  <c r="H2682" i="1" s="1"/>
  <c r="G2681" i="1"/>
  <c r="F2681" i="1"/>
  <c r="H2681" i="1" s="1"/>
  <c r="I2681" i="1" s="1"/>
  <c r="E2681" i="1"/>
  <c r="G2680" i="1"/>
  <c r="H2680" i="1" s="1"/>
  <c r="I2680" i="1" s="1"/>
  <c r="F2680" i="1"/>
  <c r="E2680" i="1"/>
  <c r="H2679" i="1"/>
  <c r="I2679" i="1" s="1"/>
  <c r="G2679" i="1"/>
  <c r="F2679" i="1"/>
  <c r="E2679" i="1"/>
  <c r="I2678" i="1"/>
  <c r="G2678" i="1"/>
  <c r="F2678" i="1"/>
  <c r="E2678" i="1"/>
  <c r="H2678" i="1" s="1"/>
  <c r="G2677" i="1"/>
  <c r="F2677" i="1"/>
  <c r="H2677" i="1" s="1"/>
  <c r="I2677" i="1" s="1"/>
  <c r="E2677" i="1"/>
  <c r="G2676" i="1"/>
  <c r="H2676" i="1" s="1"/>
  <c r="I2676" i="1" s="1"/>
  <c r="F2676" i="1"/>
  <c r="E2676" i="1"/>
  <c r="H2675" i="1"/>
  <c r="I2675" i="1" s="1"/>
  <c r="G2675" i="1"/>
  <c r="F2675" i="1"/>
  <c r="E2675" i="1"/>
  <c r="I2674" i="1"/>
  <c r="G2674" i="1"/>
  <c r="F2674" i="1"/>
  <c r="E2674" i="1"/>
  <c r="H2674" i="1" s="1"/>
  <c r="G2673" i="1"/>
  <c r="F2673" i="1"/>
  <c r="H2673" i="1" s="1"/>
  <c r="I2673" i="1" s="1"/>
  <c r="E2673" i="1"/>
  <c r="G2672" i="1"/>
  <c r="H2672" i="1" s="1"/>
  <c r="I2672" i="1" s="1"/>
  <c r="F2672" i="1"/>
  <c r="E2672" i="1"/>
  <c r="H2671" i="1"/>
  <c r="I2671" i="1" s="1"/>
  <c r="G2671" i="1"/>
  <c r="F2671" i="1"/>
  <c r="E2671" i="1"/>
  <c r="I2670" i="1"/>
  <c r="G2670" i="1"/>
  <c r="F2670" i="1"/>
  <c r="E2670" i="1"/>
  <c r="H2670" i="1" s="1"/>
  <c r="G2669" i="1"/>
  <c r="F2669" i="1"/>
  <c r="H2669" i="1" s="1"/>
  <c r="I2669" i="1" s="1"/>
  <c r="E2669" i="1"/>
  <c r="G2668" i="1"/>
  <c r="H2668" i="1" s="1"/>
  <c r="I2668" i="1" s="1"/>
  <c r="F2668" i="1"/>
  <c r="E2668" i="1"/>
  <c r="H2667" i="1"/>
  <c r="I2667" i="1" s="1"/>
  <c r="G2667" i="1"/>
  <c r="F2667" i="1"/>
  <c r="E2667" i="1"/>
  <c r="I2666" i="1"/>
  <c r="G2666" i="1"/>
  <c r="F2666" i="1"/>
  <c r="E2666" i="1"/>
  <c r="H2666" i="1" s="1"/>
  <c r="G2665" i="1"/>
  <c r="F2665" i="1"/>
  <c r="H2665" i="1" s="1"/>
  <c r="I2665" i="1" s="1"/>
  <c r="E2665" i="1"/>
  <c r="G2664" i="1"/>
  <c r="H2664" i="1" s="1"/>
  <c r="I2664" i="1" s="1"/>
  <c r="F2664" i="1"/>
  <c r="E2664" i="1"/>
  <c r="H2663" i="1"/>
  <c r="I2663" i="1" s="1"/>
  <c r="G2663" i="1"/>
  <c r="F2663" i="1"/>
  <c r="E2663" i="1"/>
  <c r="G2662" i="1"/>
  <c r="F2662" i="1"/>
  <c r="E2662" i="1"/>
  <c r="G2661" i="1"/>
  <c r="F2661" i="1"/>
  <c r="E2661" i="1"/>
  <c r="G2660" i="1"/>
  <c r="H2660" i="1" s="1"/>
  <c r="I2660" i="1" s="1"/>
  <c r="F2660" i="1"/>
  <c r="E2660" i="1"/>
  <c r="H2659" i="1"/>
  <c r="I2659" i="1" s="1"/>
  <c r="G2659" i="1"/>
  <c r="F2659" i="1"/>
  <c r="E2659" i="1"/>
  <c r="G2658" i="1"/>
  <c r="F2658" i="1"/>
  <c r="E2658" i="1"/>
  <c r="G2657" i="1"/>
  <c r="F2657" i="1"/>
  <c r="E2657" i="1"/>
  <c r="G2656" i="1"/>
  <c r="H2656" i="1" s="1"/>
  <c r="I2656" i="1" s="1"/>
  <c r="F2656" i="1"/>
  <c r="E2656" i="1"/>
  <c r="H2655" i="1"/>
  <c r="I2655" i="1" s="1"/>
  <c r="G2655" i="1"/>
  <c r="F2655" i="1"/>
  <c r="E2655" i="1"/>
  <c r="G2654" i="1"/>
  <c r="F2654" i="1"/>
  <c r="E2654" i="1"/>
  <c r="G2653" i="1"/>
  <c r="F2653" i="1"/>
  <c r="E2653" i="1"/>
  <c r="G2652" i="1"/>
  <c r="H2652" i="1" s="1"/>
  <c r="I2652" i="1" s="1"/>
  <c r="F2652" i="1"/>
  <c r="E2652" i="1"/>
  <c r="H2651" i="1"/>
  <c r="I2651" i="1" s="1"/>
  <c r="G2651" i="1"/>
  <c r="F2651" i="1"/>
  <c r="E2651" i="1"/>
  <c r="G2650" i="1"/>
  <c r="F2650" i="1"/>
  <c r="E2650" i="1"/>
  <c r="G2649" i="1"/>
  <c r="F2649" i="1"/>
  <c r="E2649" i="1"/>
  <c r="G2648" i="1"/>
  <c r="H2648" i="1" s="1"/>
  <c r="I2648" i="1" s="1"/>
  <c r="F2648" i="1"/>
  <c r="E2648" i="1"/>
  <c r="H2647" i="1"/>
  <c r="I2647" i="1" s="1"/>
  <c r="G2647" i="1"/>
  <c r="F2647" i="1"/>
  <c r="E2647" i="1"/>
  <c r="G2646" i="1"/>
  <c r="F2646" i="1"/>
  <c r="E2646" i="1"/>
  <c r="G2645" i="1"/>
  <c r="F2645" i="1"/>
  <c r="E2645" i="1"/>
  <c r="G2644" i="1"/>
  <c r="H2644" i="1" s="1"/>
  <c r="I2644" i="1" s="1"/>
  <c r="F2644" i="1"/>
  <c r="E2644" i="1"/>
  <c r="H2643" i="1"/>
  <c r="I2643" i="1" s="1"/>
  <c r="G2643" i="1"/>
  <c r="F2643" i="1"/>
  <c r="E2643" i="1"/>
  <c r="G2642" i="1"/>
  <c r="F2642" i="1"/>
  <c r="E2642" i="1"/>
  <c r="G2641" i="1"/>
  <c r="F2641" i="1"/>
  <c r="E2641" i="1"/>
  <c r="G2640" i="1"/>
  <c r="H2640" i="1" s="1"/>
  <c r="I2640" i="1" s="1"/>
  <c r="F2640" i="1"/>
  <c r="E2640" i="1"/>
  <c r="H2639" i="1"/>
  <c r="I2639" i="1" s="1"/>
  <c r="G2639" i="1"/>
  <c r="F2639" i="1"/>
  <c r="E2639" i="1"/>
  <c r="G2638" i="1"/>
  <c r="F2638" i="1"/>
  <c r="E2638" i="1"/>
  <c r="G2637" i="1"/>
  <c r="F2637" i="1"/>
  <c r="E2637" i="1"/>
  <c r="G2636" i="1"/>
  <c r="H2636" i="1" s="1"/>
  <c r="I2636" i="1" s="1"/>
  <c r="F2636" i="1"/>
  <c r="E2636" i="1"/>
  <c r="H2635" i="1"/>
  <c r="I2635" i="1" s="1"/>
  <c r="G2635" i="1"/>
  <c r="F2635" i="1"/>
  <c r="E2635" i="1"/>
  <c r="G2634" i="1"/>
  <c r="F2634" i="1"/>
  <c r="E2634" i="1"/>
  <c r="G2633" i="1"/>
  <c r="F2633" i="1"/>
  <c r="E2633" i="1"/>
  <c r="G2632" i="1"/>
  <c r="H2632" i="1" s="1"/>
  <c r="I2632" i="1" s="1"/>
  <c r="F2632" i="1"/>
  <c r="E2632" i="1"/>
  <c r="H2631" i="1"/>
  <c r="I2631" i="1" s="1"/>
  <c r="G2631" i="1"/>
  <c r="F2631" i="1"/>
  <c r="E2631" i="1"/>
  <c r="G2630" i="1"/>
  <c r="F2630" i="1"/>
  <c r="E2630" i="1"/>
  <c r="G2629" i="1"/>
  <c r="F2629" i="1"/>
  <c r="E2629" i="1"/>
  <c r="G2628" i="1"/>
  <c r="H2628" i="1" s="1"/>
  <c r="I2628" i="1" s="1"/>
  <c r="F2628" i="1"/>
  <c r="E2628" i="1"/>
  <c r="H2627" i="1"/>
  <c r="I2627" i="1" s="1"/>
  <c r="G2627" i="1"/>
  <c r="F2627" i="1"/>
  <c r="E2627" i="1"/>
  <c r="G2626" i="1"/>
  <c r="F2626" i="1"/>
  <c r="E2626" i="1"/>
  <c r="G2625" i="1"/>
  <c r="F2625" i="1"/>
  <c r="E2625" i="1"/>
  <c r="G2624" i="1"/>
  <c r="H2624" i="1" s="1"/>
  <c r="I2624" i="1" s="1"/>
  <c r="F2624" i="1"/>
  <c r="E2624" i="1"/>
  <c r="H2623" i="1"/>
  <c r="I2623" i="1" s="1"/>
  <c r="G2623" i="1"/>
  <c r="F2623" i="1"/>
  <c r="E2623" i="1"/>
  <c r="G2622" i="1"/>
  <c r="F2622" i="1"/>
  <c r="E2622" i="1"/>
  <c r="G2621" i="1"/>
  <c r="F2621" i="1"/>
  <c r="E2621" i="1"/>
  <c r="G2620" i="1"/>
  <c r="H2620" i="1" s="1"/>
  <c r="I2620" i="1" s="1"/>
  <c r="F2620" i="1"/>
  <c r="E2620" i="1"/>
  <c r="H2619" i="1"/>
  <c r="I2619" i="1" s="1"/>
  <c r="G2619" i="1"/>
  <c r="F2619" i="1"/>
  <c r="E2619" i="1"/>
  <c r="G2618" i="1"/>
  <c r="F2618" i="1"/>
  <c r="E2618" i="1"/>
  <c r="G2617" i="1"/>
  <c r="F2617" i="1"/>
  <c r="E2617" i="1"/>
  <c r="G2616" i="1"/>
  <c r="H2616" i="1" s="1"/>
  <c r="I2616" i="1" s="1"/>
  <c r="F2616" i="1"/>
  <c r="E2616" i="1"/>
  <c r="H2615" i="1"/>
  <c r="I2615" i="1" s="1"/>
  <c r="G2615" i="1"/>
  <c r="F2615" i="1"/>
  <c r="E2615" i="1"/>
  <c r="G2614" i="1"/>
  <c r="F2614" i="1"/>
  <c r="E2614" i="1"/>
  <c r="G2613" i="1"/>
  <c r="F2613" i="1"/>
  <c r="E2613" i="1"/>
  <c r="G2612" i="1"/>
  <c r="H2612" i="1" s="1"/>
  <c r="I2612" i="1" s="1"/>
  <c r="F2612" i="1"/>
  <c r="E2612" i="1"/>
  <c r="H2611" i="1"/>
  <c r="I2611" i="1" s="1"/>
  <c r="G2611" i="1"/>
  <c r="F2611" i="1"/>
  <c r="E2611" i="1"/>
  <c r="G2610" i="1"/>
  <c r="F2610" i="1"/>
  <c r="E2610" i="1"/>
  <c r="G2609" i="1"/>
  <c r="F2609" i="1"/>
  <c r="E2609" i="1"/>
  <c r="G2608" i="1"/>
  <c r="H2608" i="1" s="1"/>
  <c r="I2608" i="1" s="1"/>
  <c r="F2608" i="1"/>
  <c r="E2608" i="1"/>
  <c r="H2607" i="1"/>
  <c r="I2607" i="1" s="1"/>
  <c r="G2607" i="1"/>
  <c r="F2607" i="1"/>
  <c r="E2607" i="1"/>
  <c r="G2606" i="1"/>
  <c r="F2606" i="1"/>
  <c r="E2606" i="1"/>
  <c r="G2605" i="1"/>
  <c r="F2605" i="1"/>
  <c r="E2605" i="1"/>
  <c r="G2604" i="1"/>
  <c r="H2604" i="1" s="1"/>
  <c r="I2604" i="1" s="1"/>
  <c r="F2604" i="1"/>
  <c r="E2604" i="1"/>
  <c r="H2603" i="1"/>
  <c r="I2603" i="1" s="1"/>
  <c r="G2603" i="1"/>
  <c r="F2603" i="1"/>
  <c r="E2603" i="1"/>
  <c r="G2602" i="1"/>
  <c r="F2602" i="1"/>
  <c r="E2602" i="1"/>
  <c r="G2601" i="1"/>
  <c r="F2601" i="1"/>
  <c r="E2601" i="1"/>
  <c r="G2600" i="1"/>
  <c r="H2600" i="1" s="1"/>
  <c r="I2600" i="1" s="1"/>
  <c r="F2600" i="1"/>
  <c r="E2600" i="1"/>
  <c r="H2599" i="1"/>
  <c r="I2599" i="1" s="1"/>
  <c r="G2599" i="1"/>
  <c r="F2599" i="1"/>
  <c r="E2599" i="1"/>
  <c r="G2598" i="1"/>
  <c r="F2598" i="1"/>
  <c r="E2598" i="1"/>
  <c r="G2597" i="1"/>
  <c r="F2597" i="1"/>
  <c r="E2597" i="1"/>
  <c r="G2596" i="1"/>
  <c r="H2596" i="1" s="1"/>
  <c r="I2596" i="1" s="1"/>
  <c r="F2596" i="1"/>
  <c r="E2596" i="1"/>
  <c r="H2595" i="1"/>
  <c r="I2595" i="1" s="1"/>
  <c r="G2595" i="1"/>
  <c r="F2595" i="1"/>
  <c r="E2595" i="1"/>
  <c r="G2594" i="1"/>
  <c r="F2594" i="1"/>
  <c r="E2594" i="1"/>
  <c r="G2593" i="1"/>
  <c r="F2593" i="1"/>
  <c r="E2593" i="1"/>
  <c r="G2592" i="1"/>
  <c r="H2592" i="1" s="1"/>
  <c r="I2592" i="1" s="1"/>
  <c r="F2592" i="1"/>
  <c r="E2592" i="1"/>
  <c r="H2591" i="1"/>
  <c r="I2591" i="1" s="1"/>
  <c r="G2591" i="1"/>
  <c r="F2591" i="1"/>
  <c r="E2591" i="1"/>
  <c r="G2590" i="1"/>
  <c r="F2590" i="1"/>
  <c r="E2590" i="1"/>
  <c r="G2589" i="1"/>
  <c r="F2589" i="1"/>
  <c r="E2589" i="1"/>
  <c r="G2588" i="1"/>
  <c r="H2588" i="1" s="1"/>
  <c r="I2588" i="1" s="1"/>
  <c r="F2588" i="1"/>
  <c r="E2588" i="1"/>
  <c r="G2587" i="1"/>
  <c r="F2587" i="1"/>
  <c r="E2587" i="1"/>
  <c r="H2587" i="1" s="1"/>
  <c r="I2587" i="1" s="1"/>
  <c r="G2586" i="1"/>
  <c r="F2586" i="1"/>
  <c r="E2586" i="1"/>
  <c r="G2585" i="1"/>
  <c r="F2585" i="1"/>
  <c r="E2585" i="1"/>
  <c r="G2584" i="1"/>
  <c r="H2584" i="1" s="1"/>
  <c r="I2584" i="1" s="1"/>
  <c r="F2584" i="1"/>
  <c r="E2584" i="1"/>
  <c r="G2583" i="1"/>
  <c r="F2583" i="1"/>
  <c r="E2583" i="1"/>
  <c r="H2583" i="1" s="1"/>
  <c r="I2583" i="1" s="1"/>
  <c r="G2582" i="1"/>
  <c r="F2582" i="1"/>
  <c r="E2582" i="1"/>
  <c r="G2581" i="1"/>
  <c r="F2581" i="1"/>
  <c r="E2581" i="1"/>
  <c r="G2580" i="1"/>
  <c r="H2580" i="1" s="1"/>
  <c r="I2580" i="1" s="1"/>
  <c r="F2580" i="1"/>
  <c r="E2580" i="1"/>
  <c r="G2579" i="1"/>
  <c r="F2579" i="1"/>
  <c r="E2579" i="1"/>
  <c r="H2579" i="1" s="1"/>
  <c r="I2579" i="1" s="1"/>
  <c r="G2578" i="1"/>
  <c r="F2578" i="1"/>
  <c r="E2578" i="1"/>
  <c r="G2577" i="1"/>
  <c r="F2577" i="1"/>
  <c r="E2577" i="1"/>
  <c r="G2576" i="1"/>
  <c r="H2576" i="1" s="1"/>
  <c r="I2576" i="1" s="1"/>
  <c r="F2576" i="1"/>
  <c r="E2576" i="1"/>
  <c r="G2575" i="1"/>
  <c r="F2575" i="1"/>
  <c r="E2575" i="1"/>
  <c r="H2575" i="1" s="1"/>
  <c r="I2575" i="1" s="1"/>
  <c r="G2574" i="1"/>
  <c r="F2574" i="1"/>
  <c r="E2574" i="1"/>
  <c r="G2573" i="1"/>
  <c r="F2573" i="1"/>
  <c r="E2573" i="1"/>
  <c r="H2572" i="1"/>
  <c r="I2572" i="1" s="1"/>
  <c r="G2572" i="1"/>
  <c r="F2572" i="1"/>
  <c r="E2572" i="1"/>
  <c r="G2571" i="1"/>
  <c r="F2571" i="1"/>
  <c r="E2571" i="1"/>
  <c r="H2571" i="1" s="1"/>
  <c r="I2571" i="1" s="1"/>
  <c r="G2570" i="1"/>
  <c r="F2570" i="1"/>
  <c r="E2570" i="1"/>
  <c r="G2569" i="1"/>
  <c r="F2569" i="1"/>
  <c r="E2569" i="1"/>
  <c r="H2568" i="1"/>
  <c r="I2568" i="1" s="1"/>
  <c r="G2568" i="1"/>
  <c r="F2568" i="1"/>
  <c r="E2568" i="1"/>
  <c r="G2567" i="1"/>
  <c r="F2567" i="1"/>
  <c r="E2567" i="1"/>
  <c r="H2567" i="1" s="1"/>
  <c r="I2567" i="1" s="1"/>
  <c r="G2566" i="1"/>
  <c r="F2566" i="1"/>
  <c r="E2566" i="1"/>
  <c r="G2565" i="1"/>
  <c r="F2565" i="1"/>
  <c r="E2565" i="1"/>
  <c r="H2564" i="1"/>
  <c r="I2564" i="1" s="1"/>
  <c r="G2564" i="1"/>
  <c r="F2564" i="1"/>
  <c r="E2564" i="1"/>
  <c r="G2563" i="1"/>
  <c r="F2563" i="1"/>
  <c r="E2563" i="1"/>
  <c r="H2563" i="1" s="1"/>
  <c r="I2563" i="1" s="1"/>
  <c r="G2562" i="1"/>
  <c r="F2562" i="1"/>
  <c r="E2562" i="1"/>
  <c r="G2561" i="1"/>
  <c r="F2561" i="1"/>
  <c r="E2561" i="1"/>
  <c r="H2560" i="1"/>
  <c r="I2560" i="1" s="1"/>
  <c r="G2560" i="1"/>
  <c r="F2560" i="1"/>
  <c r="E2560" i="1"/>
  <c r="G2559" i="1"/>
  <c r="F2559" i="1"/>
  <c r="E2559" i="1"/>
  <c r="H2559" i="1" s="1"/>
  <c r="I2559" i="1" s="1"/>
  <c r="G2558" i="1"/>
  <c r="F2558" i="1"/>
  <c r="E2558" i="1"/>
  <c r="G2557" i="1"/>
  <c r="F2557" i="1"/>
  <c r="E2557" i="1"/>
  <c r="H2556" i="1"/>
  <c r="I2556" i="1" s="1"/>
  <c r="G2556" i="1"/>
  <c r="F2556" i="1"/>
  <c r="E2556" i="1"/>
  <c r="G2555" i="1"/>
  <c r="F2555" i="1"/>
  <c r="E2555" i="1"/>
  <c r="H2555" i="1" s="1"/>
  <c r="I2555" i="1" s="1"/>
  <c r="G2554" i="1"/>
  <c r="F2554" i="1"/>
  <c r="E2554" i="1"/>
  <c r="G2553" i="1"/>
  <c r="F2553" i="1"/>
  <c r="E2553" i="1"/>
  <c r="H2552" i="1"/>
  <c r="I2552" i="1" s="1"/>
  <c r="G2552" i="1"/>
  <c r="F2552" i="1"/>
  <c r="E2552" i="1"/>
  <c r="G2551" i="1"/>
  <c r="F2551" i="1"/>
  <c r="E2551" i="1"/>
  <c r="H2551" i="1" s="1"/>
  <c r="I2551" i="1" s="1"/>
  <c r="G2550" i="1"/>
  <c r="F2550" i="1"/>
  <c r="E2550" i="1"/>
  <c r="G2549" i="1"/>
  <c r="F2549" i="1"/>
  <c r="E2549" i="1"/>
  <c r="H2548" i="1"/>
  <c r="I2548" i="1" s="1"/>
  <c r="G2548" i="1"/>
  <c r="F2548" i="1"/>
  <c r="E2548" i="1"/>
  <c r="G2547" i="1"/>
  <c r="F2547" i="1"/>
  <c r="E2547" i="1"/>
  <c r="H2547" i="1" s="1"/>
  <c r="I2547" i="1" s="1"/>
  <c r="G2546" i="1"/>
  <c r="F2546" i="1"/>
  <c r="E2546" i="1"/>
  <c r="G2545" i="1"/>
  <c r="F2545" i="1"/>
  <c r="E2545" i="1"/>
  <c r="H2544" i="1"/>
  <c r="I2544" i="1" s="1"/>
  <c r="G2544" i="1"/>
  <c r="F2544" i="1"/>
  <c r="E2544" i="1"/>
  <c r="G2543" i="1"/>
  <c r="F2543" i="1"/>
  <c r="E2543" i="1"/>
  <c r="H2543" i="1" s="1"/>
  <c r="I2543" i="1" s="1"/>
  <c r="G2542" i="1"/>
  <c r="F2542" i="1"/>
  <c r="E2542" i="1"/>
  <c r="G2541" i="1"/>
  <c r="F2541" i="1"/>
  <c r="E2541" i="1"/>
  <c r="H2540" i="1"/>
  <c r="I2540" i="1" s="1"/>
  <c r="G2540" i="1"/>
  <c r="F2540" i="1"/>
  <c r="E2540" i="1"/>
  <c r="G2539" i="1"/>
  <c r="F2539" i="1"/>
  <c r="E2539" i="1"/>
  <c r="H2539" i="1" s="1"/>
  <c r="I2539" i="1" s="1"/>
  <c r="G2538" i="1"/>
  <c r="F2538" i="1"/>
  <c r="E2538" i="1"/>
  <c r="G2537" i="1"/>
  <c r="F2537" i="1"/>
  <c r="E2537" i="1"/>
  <c r="H2536" i="1"/>
  <c r="I2536" i="1" s="1"/>
  <c r="G2536" i="1"/>
  <c r="F2536" i="1"/>
  <c r="E2536" i="1"/>
  <c r="G2535" i="1"/>
  <c r="F2535" i="1"/>
  <c r="E2535" i="1"/>
  <c r="H2535" i="1" s="1"/>
  <c r="I2535" i="1" s="1"/>
  <c r="G2534" i="1"/>
  <c r="F2534" i="1"/>
  <c r="E2534" i="1"/>
  <c r="G2533" i="1"/>
  <c r="F2533" i="1"/>
  <c r="E2533" i="1"/>
  <c r="H2532" i="1"/>
  <c r="I2532" i="1" s="1"/>
  <c r="G2532" i="1"/>
  <c r="F2532" i="1"/>
  <c r="E2532" i="1"/>
  <c r="G2531" i="1"/>
  <c r="F2531" i="1"/>
  <c r="E2531" i="1"/>
  <c r="H2531" i="1" s="1"/>
  <c r="I2531" i="1" s="1"/>
  <c r="G2530" i="1"/>
  <c r="F2530" i="1"/>
  <c r="E2530" i="1"/>
  <c r="G2529" i="1"/>
  <c r="F2529" i="1"/>
  <c r="E2529" i="1"/>
  <c r="G2528" i="1"/>
  <c r="F2528" i="1"/>
  <c r="E2528" i="1"/>
  <c r="H2528" i="1" s="1"/>
  <c r="I2528" i="1" s="1"/>
  <c r="G2527" i="1"/>
  <c r="F2527" i="1"/>
  <c r="E2527" i="1"/>
  <c r="H2527" i="1" s="1"/>
  <c r="I2527" i="1" s="1"/>
  <c r="G2526" i="1"/>
  <c r="F2526" i="1"/>
  <c r="E2526" i="1"/>
  <c r="G2525" i="1"/>
  <c r="F2525" i="1"/>
  <c r="H2525" i="1" s="1"/>
  <c r="I2525" i="1" s="1"/>
  <c r="E2525" i="1"/>
  <c r="G2524" i="1"/>
  <c r="F2524" i="1"/>
  <c r="E2524" i="1"/>
  <c r="H2523" i="1"/>
  <c r="I2523" i="1" s="1"/>
  <c r="G2523" i="1"/>
  <c r="F2523" i="1"/>
  <c r="E2523" i="1"/>
  <c r="G2522" i="1"/>
  <c r="F2522" i="1"/>
  <c r="E2522" i="1"/>
  <c r="H2521" i="1"/>
  <c r="I2521" i="1" s="1"/>
  <c r="G2521" i="1"/>
  <c r="F2521" i="1"/>
  <c r="E2521" i="1"/>
  <c r="G2520" i="1"/>
  <c r="F2520" i="1"/>
  <c r="E2520" i="1"/>
  <c r="H2520" i="1" s="1"/>
  <c r="I2520" i="1" s="1"/>
  <c r="G2519" i="1"/>
  <c r="F2519" i="1"/>
  <c r="E2519" i="1"/>
  <c r="H2519" i="1" s="1"/>
  <c r="I2519" i="1" s="1"/>
  <c r="G2518" i="1"/>
  <c r="F2518" i="1"/>
  <c r="E2518" i="1"/>
  <c r="G2517" i="1"/>
  <c r="F2517" i="1"/>
  <c r="H2517" i="1" s="1"/>
  <c r="I2517" i="1" s="1"/>
  <c r="E2517" i="1"/>
  <c r="G2516" i="1"/>
  <c r="F2516" i="1"/>
  <c r="E2516" i="1"/>
  <c r="H2515" i="1"/>
  <c r="I2515" i="1" s="1"/>
  <c r="G2515" i="1"/>
  <c r="F2515" i="1"/>
  <c r="E2515" i="1"/>
  <c r="G2514" i="1"/>
  <c r="F2514" i="1"/>
  <c r="E2514" i="1"/>
  <c r="H2513" i="1"/>
  <c r="I2513" i="1" s="1"/>
  <c r="G2513" i="1"/>
  <c r="F2513" i="1"/>
  <c r="E2513" i="1"/>
  <c r="G2512" i="1"/>
  <c r="F2512" i="1"/>
  <c r="E2512" i="1"/>
  <c r="H2512" i="1" s="1"/>
  <c r="I2512" i="1" s="1"/>
  <c r="G2511" i="1"/>
  <c r="F2511" i="1"/>
  <c r="E2511" i="1"/>
  <c r="H2511" i="1" s="1"/>
  <c r="I2511" i="1" s="1"/>
  <c r="G2510" i="1"/>
  <c r="F2510" i="1"/>
  <c r="E2510" i="1"/>
  <c r="G2509" i="1"/>
  <c r="F2509" i="1"/>
  <c r="H2509" i="1" s="1"/>
  <c r="I2509" i="1" s="1"/>
  <c r="E2509" i="1"/>
  <c r="G2508" i="1"/>
  <c r="F2508" i="1"/>
  <c r="E2508" i="1"/>
  <c r="H2507" i="1"/>
  <c r="I2507" i="1" s="1"/>
  <c r="G2507" i="1"/>
  <c r="F2507" i="1"/>
  <c r="E2507" i="1"/>
  <c r="G2506" i="1"/>
  <c r="F2506" i="1"/>
  <c r="E2506" i="1"/>
  <c r="H2505" i="1"/>
  <c r="I2505" i="1" s="1"/>
  <c r="G2505" i="1"/>
  <c r="F2505" i="1"/>
  <c r="E2505" i="1"/>
  <c r="G2504" i="1"/>
  <c r="F2504" i="1"/>
  <c r="E2504" i="1"/>
  <c r="H2504" i="1" s="1"/>
  <c r="I2504" i="1" s="1"/>
  <c r="G2503" i="1"/>
  <c r="F2503" i="1"/>
  <c r="E2503" i="1"/>
  <c r="H2503" i="1" s="1"/>
  <c r="I2503" i="1" s="1"/>
  <c r="G2502" i="1"/>
  <c r="F2502" i="1"/>
  <c r="E2502" i="1"/>
  <c r="G2501" i="1"/>
  <c r="F2501" i="1"/>
  <c r="H2501" i="1" s="1"/>
  <c r="I2501" i="1" s="1"/>
  <c r="E2501" i="1"/>
  <c r="G2500" i="1"/>
  <c r="F2500" i="1"/>
  <c r="E2500" i="1"/>
  <c r="H2499" i="1"/>
  <c r="I2499" i="1" s="1"/>
  <c r="G2499" i="1"/>
  <c r="F2499" i="1"/>
  <c r="E2499" i="1"/>
  <c r="G2498" i="1"/>
  <c r="F2498" i="1"/>
  <c r="E2498" i="1"/>
  <c r="H2497" i="1"/>
  <c r="I2497" i="1" s="1"/>
  <c r="G2497" i="1"/>
  <c r="F2497" i="1"/>
  <c r="E2497" i="1"/>
  <c r="G2496" i="1"/>
  <c r="F2496" i="1"/>
  <c r="E2496" i="1"/>
  <c r="H2496" i="1" s="1"/>
  <c r="I2496" i="1" s="1"/>
  <c r="G2495" i="1"/>
  <c r="F2495" i="1"/>
  <c r="E2495" i="1"/>
  <c r="H2495" i="1" s="1"/>
  <c r="I2495" i="1" s="1"/>
  <c r="G2494" i="1"/>
  <c r="F2494" i="1"/>
  <c r="E2494" i="1"/>
  <c r="G2493" i="1"/>
  <c r="F2493" i="1"/>
  <c r="H2493" i="1" s="1"/>
  <c r="I2493" i="1" s="1"/>
  <c r="E2493" i="1"/>
  <c r="G2492" i="1"/>
  <c r="F2492" i="1"/>
  <c r="E2492" i="1"/>
  <c r="H2491" i="1"/>
  <c r="I2491" i="1" s="1"/>
  <c r="G2491" i="1"/>
  <c r="F2491" i="1"/>
  <c r="E2491" i="1"/>
  <c r="G2490" i="1"/>
  <c r="F2490" i="1"/>
  <c r="E2490" i="1"/>
  <c r="H2489" i="1"/>
  <c r="I2489" i="1" s="1"/>
  <c r="G2489" i="1"/>
  <c r="F2489" i="1"/>
  <c r="E2489" i="1"/>
  <c r="I2488" i="1"/>
  <c r="G2488" i="1"/>
  <c r="F2488" i="1"/>
  <c r="E2488" i="1"/>
  <c r="H2488" i="1" s="1"/>
  <c r="G2487" i="1"/>
  <c r="F2487" i="1"/>
  <c r="E2487" i="1"/>
  <c r="H2487" i="1" s="1"/>
  <c r="I2487" i="1" s="1"/>
  <c r="G2486" i="1"/>
  <c r="F2486" i="1"/>
  <c r="E2486" i="1"/>
  <c r="G2485" i="1"/>
  <c r="F2485" i="1"/>
  <c r="H2485" i="1" s="1"/>
  <c r="I2485" i="1" s="1"/>
  <c r="E2485" i="1"/>
  <c r="G2484" i="1"/>
  <c r="F2484" i="1"/>
  <c r="E2484" i="1"/>
  <c r="H2483" i="1"/>
  <c r="I2483" i="1" s="1"/>
  <c r="G2483" i="1"/>
  <c r="F2483" i="1"/>
  <c r="E2483" i="1"/>
  <c r="G2482" i="1"/>
  <c r="F2482" i="1"/>
  <c r="E2482" i="1"/>
  <c r="H2481" i="1"/>
  <c r="I2481" i="1" s="1"/>
  <c r="G2481" i="1"/>
  <c r="F2481" i="1"/>
  <c r="E2481" i="1"/>
  <c r="I2480" i="1"/>
  <c r="G2480" i="1"/>
  <c r="F2480" i="1"/>
  <c r="E2480" i="1"/>
  <c r="H2480" i="1" s="1"/>
  <c r="G2479" i="1"/>
  <c r="F2479" i="1"/>
  <c r="E2479" i="1"/>
  <c r="H2479" i="1" s="1"/>
  <c r="I2479" i="1" s="1"/>
  <c r="G2478" i="1"/>
  <c r="F2478" i="1"/>
  <c r="E2478" i="1"/>
  <c r="G2477" i="1"/>
  <c r="F2477" i="1"/>
  <c r="H2477" i="1" s="1"/>
  <c r="I2477" i="1" s="1"/>
  <c r="E2477" i="1"/>
  <c r="G2476" i="1"/>
  <c r="F2476" i="1"/>
  <c r="E2476" i="1"/>
  <c r="H2475" i="1"/>
  <c r="I2475" i="1" s="1"/>
  <c r="G2475" i="1"/>
  <c r="F2475" i="1"/>
  <c r="E2475" i="1"/>
  <c r="G2474" i="1"/>
  <c r="F2474" i="1"/>
  <c r="E2474" i="1"/>
  <c r="H2473" i="1"/>
  <c r="I2473" i="1" s="1"/>
  <c r="G2473" i="1"/>
  <c r="F2473" i="1"/>
  <c r="E2473" i="1"/>
  <c r="I2472" i="1"/>
  <c r="G2472" i="1"/>
  <c r="F2472" i="1"/>
  <c r="E2472" i="1"/>
  <c r="H2472" i="1" s="1"/>
  <c r="G2471" i="1"/>
  <c r="F2471" i="1"/>
  <c r="E2471" i="1"/>
  <c r="H2471" i="1" s="1"/>
  <c r="I2471" i="1" s="1"/>
  <c r="G2470" i="1"/>
  <c r="F2470" i="1"/>
  <c r="E2470" i="1"/>
  <c r="G2469" i="1"/>
  <c r="F2469" i="1"/>
  <c r="H2469" i="1" s="1"/>
  <c r="I2469" i="1" s="1"/>
  <c r="E2469" i="1"/>
  <c r="G2468" i="1"/>
  <c r="F2468" i="1"/>
  <c r="E2468" i="1"/>
  <c r="H2467" i="1"/>
  <c r="I2467" i="1" s="1"/>
  <c r="G2467" i="1"/>
  <c r="F2467" i="1"/>
  <c r="E2467" i="1"/>
  <c r="G2466" i="1"/>
  <c r="F2466" i="1"/>
  <c r="E2466" i="1"/>
  <c r="H2465" i="1"/>
  <c r="I2465" i="1" s="1"/>
  <c r="G2465" i="1"/>
  <c r="F2465" i="1"/>
  <c r="E2465" i="1"/>
  <c r="I2464" i="1"/>
  <c r="G2464" i="1"/>
  <c r="F2464" i="1"/>
  <c r="E2464" i="1"/>
  <c r="H2464" i="1" s="1"/>
  <c r="G2463" i="1"/>
  <c r="F2463" i="1"/>
  <c r="E2463" i="1"/>
  <c r="H2463" i="1" s="1"/>
  <c r="I2463" i="1" s="1"/>
  <c r="G2462" i="1"/>
  <c r="F2462" i="1"/>
  <c r="E2462" i="1"/>
  <c r="G2461" i="1"/>
  <c r="F2461" i="1"/>
  <c r="H2461" i="1" s="1"/>
  <c r="I2461" i="1" s="1"/>
  <c r="E2461" i="1"/>
  <c r="G2460" i="1"/>
  <c r="F2460" i="1"/>
  <c r="E2460" i="1"/>
  <c r="H2459" i="1"/>
  <c r="I2459" i="1" s="1"/>
  <c r="G2459" i="1"/>
  <c r="F2459" i="1"/>
  <c r="E2459" i="1"/>
  <c r="G2458" i="1"/>
  <c r="F2458" i="1"/>
  <c r="E2458" i="1"/>
  <c r="H2457" i="1"/>
  <c r="I2457" i="1" s="1"/>
  <c r="G2457" i="1"/>
  <c r="F2457" i="1"/>
  <c r="E2457" i="1"/>
  <c r="I2456" i="1"/>
  <c r="G2456" i="1"/>
  <c r="F2456" i="1"/>
  <c r="E2456" i="1"/>
  <c r="H2456" i="1" s="1"/>
  <c r="G2455" i="1"/>
  <c r="F2455" i="1"/>
  <c r="E2455" i="1"/>
  <c r="H2455" i="1" s="1"/>
  <c r="I2455" i="1" s="1"/>
  <c r="G2454" i="1"/>
  <c r="F2454" i="1"/>
  <c r="E2454" i="1"/>
  <c r="G2453" i="1"/>
  <c r="F2453" i="1"/>
  <c r="H2453" i="1" s="1"/>
  <c r="I2453" i="1" s="1"/>
  <c r="E2453" i="1"/>
  <c r="G2452" i="1"/>
  <c r="F2452" i="1"/>
  <c r="E2452" i="1"/>
  <c r="H2451" i="1"/>
  <c r="I2451" i="1" s="1"/>
  <c r="G2451" i="1"/>
  <c r="F2451" i="1"/>
  <c r="E2451" i="1"/>
  <c r="G2450" i="1"/>
  <c r="F2450" i="1"/>
  <c r="E2450" i="1"/>
  <c r="H2449" i="1"/>
  <c r="I2449" i="1" s="1"/>
  <c r="G2449" i="1"/>
  <c r="F2449" i="1"/>
  <c r="E2449" i="1"/>
  <c r="I2448" i="1"/>
  <c r="G2448" i="1"/>
  <c r="F2448" i="1"/>
  <c r="E2448" i="1"/>
  <c r="H2448" i="1" s="1"/>
  <c r="G2447" i="1"/>
  <c r="F2447" i="1"/>
  <c r="E2447" i="1"/>
  <c r="H2447" i="1" s="1"/>
  <c r="I2447" i="1" s="1"/>
  <c r="G2446" i="1"/>
  <c r="F2446" i="1"/>
  <c r="E2446" i="1"/>
  <c r="G2445" i="1"/>
  <c r="F2445" i="1"/>
  <c r="H2445" i="1" s="1"/>
  <c r="I2445" i="1" s="1"/>
  <c r="E2445" i="1"/>
  <c r="G2444" i="1"/>
  <c r="F2444" i="1"/>
  <c r="E2444" i="1"/>
  <c r="H2443" i="1"/>
  <c r="I2443" i="1" s="1"/>
  <c r="G2443" i="1"/>
  <c r="F2443" i="1"/>
  <c r="E2443" i="1"/>
  <c r="G2442" i="1"/>
  <c r="F2442" i="1"/>
  <c r="E2442" i="1"/>
  <c r="H2441" i="1"/>
  <c r="I2441" i="1" s="1"/>
  <c r="G2441" i="1"/>
  <c r="F2441" i="1"/>
  <c r="E2441" i="1"/>
  <c r="I2440" i="1"/>
  <c r="G2440" i="1"/>
  <c r="F2440" i="1"/>
  <c r="E2440" i="1"/>
  <c r="H2440" i="1" s="1"/>
  <c r="G2439" i="1"/>
  <c r="F2439" i="1"/>
  <c r="E2439" i="1"/>
  <c r="H2439" i="1" s="1"/>
  <c r="I2439" i="1" s="1"/>
  <c r="G2438" i="1"/>
  <c r="F2438" i="1"/>
  <c r="E2438" i="1"/>
  <c r="G2437" i="1"/>
  <c r="F2437" i="1"/>
  <c r="H2437" i="1" s="1"/>
  <c r="I2437" i="1" s="1"/>
  <c r="E2437" i="1"/>
  <c r="G2436" i="1"/>
  <c r="F2436" i="1"/>
  <c r="E2436" i="1"/>
  <c r="H2435" i="1"/>
  <c r="I2435" i="1" s="1"/>
  <c r="G2435" i="1"/>
  <c r="F2435" i="1"/>
  <c r="E2435" i="1"/>
  <c r="G2434" i="1"/>
  <c r="F2434" i="1"/>
  <c r="E2434" i="1"/>
  <c r="H2433" i="1"/>
  <c r="I2433" i="1" s="1"/>
  <c r="G2433" i="1"/>
  <c r="F2433" i="1"/>
  <c r="E2433" i="1"/>
  <c r="I2432" i="1"/>
  <c r="G2432" i="1"/>
  <c r="F2432" i="1"/>
  <c r="E2432" i="1"/>
  <c r="H2432" i="1" s="1"/>
  <c r="G2431" i="1"/>
  <c r="F2431" i="1"/>
  <c r="E2431" i="1"/>
  <c r="H2431" i="1" s="1"/>
  <c r="I2431" i="1" s="1"/>
  <c r="G2430" i="1"/>
  <c r="F2430" i="1"/>
  <c r="E2430" i="1"/>
  <c r="G2429" i="1"/>
  <c r="F2429" i="1"/>
  <c r="H2429" i="1" s="1"/>
  <c r="I2429" i="1" s="1"/>
  <c r="E2429" i="1"/>
  <c r="G2428" i="1"/>
  <c r="F2428" i="1"/>
  <c r="E2428" i="1"/>
  <c r="H2427" i="1"/>
  <c r="I2427" i="1" s="1"/>
  <c r="G2427" i="1"/>
  <c r="F2427" i="1"/>
  <c r="E2427" i="1"/>
  <c r="G2426" i="1"/>
  <c r="F2426" i="1"/>
  <c r="E2426" i="1"/>
  <c r="H2425" i="1"/>
  <c r="I2425" i="1" s="1"/>
  <c r="G2425" i="1"/>
  <c r="F2425" i="1"/>
  <c r="E2425" i="1"/>
  <c r="I2424" i="1"/>
  <c r="G2424" i="1"/>
  <c r="F2424" i="1"/>
  <c r="E2424" i="1"/>
  <c r="H2424" i="1" s="1"/>
  <c r="G2423" i="1"/>
  <c r="F2423" i="1"/>
  <c r="E2423" i="1"/>
  <c r="H2423" i="1" s="1"/>
  <c r="I2423" i="1" s="1"/>
  <c r="G2422" i="1"/>
  <c r="F2422" i="1"/>
  <c r="E2422" i="1"/>
  <c r="G2421" i="1"/>
  <c r="F2421" i="1"/>
  <c r="H2421" i="1" s="1"/>
  <c r="I2421" i="1" s="1"/>
  <c r="E2421" i="1"/>
  <c r="G2420" i="1"/>
  <c r="F2420" i="1"/>
  <c r="E2420" i="1"/>
  <c r="H2419" i="1"/>
  <c r="I2419" i="1" s="1"/>
  <c r="G2419" i="1"/>
  <c r="F2419" i="1"/>
  <c r="E2419" i="1"/>
  <c r="G2418" i="1"/>
  <c r="F2418" i="1"/>
  <c r="E2418" i="1"/>
  <c r="H2417" i="1"/>
  <c r="I2417" i="1" s="1"/>
  <c r="G2417" i="1"/>
  <c r="F2417" i="1"/>
  <c r="E2417" i="1"/>
  <c r="I2416" i="1"/>
  <c r="G2416" i="1"/>
  <c r="F2416" i="1"/>
  <c r="E2416" i="1"/>
  <c r="H2416" i="1" s="1"/>
  <c r="G2415" i="1"/>
  <c r="F2415" i="1"/>
  <c r="E2415" i="1"/>
  <c r="H2415" i="1" s="1"/>
  <c r="I2415" i="1" s="1"/>
  <c r="G2414" i="1"/>
  <c r="F2414" i="1"/>
  <c r="E2414" i="1"/>
  <c r="G2413" i="1"/>
  <c r="F2413" i="1"/>
  <c r="H2413" i="1" s="1"/>
  <c r="I2413" i="1" s="1"/>
  <c r="E2413" i="1"/>
  <c r="G2412" i="1"/>
  <c r="F2412" i="1"/>
  <c r="E2412" i="1"/>
  <c r="H2411" i="1"/>
  <c r="I2411" i="1" s="1"/>
  <c r="G2411" i="1"/>
  <c r="F2411" i="1"/>
  <c r="E2411" i="1"/>
  <c r="G2410" i="1"/>
  <c r="F2410" i="1"/>
  <c r="E2410" i="1"/>
  <c r="H2409" i="1"/>
  <c r="I2409" i="1" s="1"/>
  <c r="G2409" i="1"/>
  <c r="F2409" i="1"/>
  <c r="E2409" i="1"/>
  <c r="I2408" i="1"/>
  <c r="G2408" i="1"/>
  <c r="F2408" i="1"/>
  <c r="E2408" i="1"/>
  <c r="H2408" i="1" s="1"/>
  <c r="G2407" i="1"/>
  <c r="F2407" i="1"/>
  <c r="E2407" i="1"/>
  <c r="H2407" i="1" s="1"/>
  <c r="I2407" i="1" s="1"/>
  <c r="G2406" i="1"/>
  <c r="F2406" i="1"/>
  <c r="E2406" i="1"/>
  <c r="G2405" i="1"/>
  <c r="F2405" i="1"/>
  <c r="H2405" i="1" s="1"/>
  <c r="I2405" i="1" s="1"/>
  <c r="E2405" i="1"/>
  <c r="G2404" i="1"/>
  <c r="F2404" i="1"/>
  <c r="E2404" i="1"/>
  <c r="H2403" i="1"/>
  <c r="I2403" i="1" s="1"/>
  <c r="G2403" i="1"/>
  <c r="F2403" i="1"/>
  <c r="E2403" i="1"/>
  <c r="G2402" i="1"/>
  <c r="F2402" i="1"/>
  <c r="E2402" i="1"/>
  <c r="H2401" i="1"/>
  <c r="I2401" i="1" s="1"/>
  <c r="G2401" i="1"/>
  <c r="F2401" i="1"/>
  <c r="E2401" i="1"/>
  <c r="I2400" i="1"/>
  <c r="G2400" i="1"/>
  <c r="F2400" i="1"/>
  <c r="E2400" i="1"/>
  <c r="H2400" i="1" s="1"/>
  <c r="G2399" i="1"/>
  <c r="F2399" i="1"/>
  <c r="E2399" i="1"/>
  <c r="H2399" i="1" s="1"/>
  <c r="I2399" i="1" s="1"/>
  <c r="G2398" i="1"/>
  <c r="F2398" i="1"/>
  <c r="E2398" i="1"/>
  <c r="H2398" i="1" s="1"/>
  <c r="I2398" i="1" s="1"/>
  <c r="H2397" i="1"/>
  <c r="I2397" i="1" s="1"/>
  <c r="G2397" i="1"/>
  <c r="F2397" i="1"/>
  <c r="E2397" i="1"/>
  <c r="I2396" i="1"/>
  <c r="G2396" i="1"/>
  <c r="F2396" i="1"/>
  <c r="E2396" i="1"/>
  <c r="H2396" i="1" s="1"/>
  <c r="G2395" i="1"/>
  <c r="F2395" i="1"/>
  <c r="E2395" i="1"/>
  <c r="H2395" i="1" s="1"/>
  <c r="I2395" i="1" s="1"/>
  <c r="G2394" i="1"/>
  <c r="F2394" i="1"/>
  <c r="E2394" i="1"/>
  <c r="H2393" i="1"/>
  <c r="I2393" i="1" s="1"/>
  <c r="G2393" i="1"/>
  <c r="F2393" i="1"/>
  <c r="E2393" i="1"/>
  <c r="I2392" i="1"/>
  <c r="G2392" i="1"/>
  <c r="F2392" i="1"/>
  <c r="E2392" i="1"/>
  <c r="H2392" i="1" s="1"/>
  <c r="G2391" i="1"/>
  <c r="F2391" i="1"/>
  <c r="E2391" i="1"/>
  <c r="H2391" i="1" s="1"/>
  <c r="I2391" i="1" s="1"/>
  <c r="G2390" i="1"/>
  <c r="F2390" i="1"/>
  <c r="E2390" i="1"/>
  <c r="H2389" i="1"/>
  <c r="I2389" i="1" s="1"/>
  <c r="G2389" i="1"/>
  <c r="F2389" i="1"/>
  <c r="E2389" i="1"/>
  <c r="I2388" i="1"/>
  <c r="G2388" i="1"/>
  <c r="F2388" i="1"/>
  <c r="E2388" i="1"/>
  <c r="H2388" i="1" s="1"/>
  <c r="G2387" i="1"/>
  <c r="F2387" i="1"/>
  <c r="E2387" i="1"/>
  <c r="H2387" i="1" s="1"/>
  <c r="I2387" i="1" s="1"/>
  <c r="G2386" i="1"/>
  <c r="F2386" i="1"/>
  <c r="E2386" i="1"/>
  <c r="H2385" i="1"/>
  <c r="I2385" i="1" s="1"/>
  <c r="G2385" i="1"/>
  <c r="F2385" i="1"/>
  <c r="E2385" i="1"/>
  <c r="I2384" i="1"/>
  <c r="G2384" i="1"/>
  <c r="F2384" i="1"/>
  <c r="E2384" i="1"/>
  <c r="H2384" i="1" s="1"/>
  <c r="G2383" i="1"/>
  <c r="F2383" i="1"/>
  <c r="E2383" i="1"/>
  <c r="H2383" i="1" s="1"/>
  <c r="I2383" i="1" s="1"/>
  <c r="G2382" i="1"/>
  <c r="F2382" i="1"/>
  <c r="E2382" i="1"/>
  <c r="H2381" i="1"/>
  <c r="I2381" i="1" s="1"/>
  <c r="G2381" i="1"/>
  <c r="F2381" i="1"/>
  <c r="E2381" i="1"/>
  <c r="I2380" i="1"/>
  <c r="G2380" i="1"/>
  <c r="F2380" i="1"/>
  <c r="E2380" i="1"/>
  <c r="H2380" i="1" s="1"/>
  <c r="G2379" i="1"/>
  <c r="F2379" i="1"/>
  <c r="E2379" i="1"/>
  <c r="H2379" i="1" s="1"/>
  <c r="I2379" i="1" s="1"/>
  <c r="G2378" i="1"/>
  <c r="F2378" i="1"/>
  <c r="E2378" i="1"/>
  <c r="H2377" i="1"/>
  <c r="I2377" i="1" s="1"/>
  <c r="G2377" i="1"/>
  <c r="F2377" i="1"/>
  <c r="E2377" i="1"/>
  <c r="I2376" i="1"/>
  <c r="G2376" i="1"/>
  <c r="F2376" i="1"/>
  <c r="E2376" i="1"/>
  <c r="H2376" i="1" s="1"/>
  <c r="G2375" i="1"/>
  <c r="F2375" i="1"/>
  <c r="E2375" i="1"/>
  <c r="H2375" i="1" s="1"/>
  <c r="I2375" i="1" s="1"/>
  <c r="G2374" i="1"/>
  <c r="F2374" i="1"/>
  <c r="E2374" i="1"/>
  <c r="H2373" i="1"/>
  <c r="I2373" i="1" s="1"/>
  <c r="G2373" i="1"/>
  <c r="F2373" i="1"/>
  <c r="E2373" i="1"/>
  <c r="I2372" i="1"/>
  <c r="G2372" i="1"/>
  <c r="F2372" i="1"/>
  <c r="E2372" i="1"/>
  <c r="H2372" i="1" s="1"/>
  <c r="G2371" i="1"/>
  <c r="F2371" i="1"/>
  <c r="E2371" i="1"/>
  <c r="H2371" i="1" s="1"/>
  <c r="I2371" i="1" s="1"/>
  <c r="G2370" i="1"/>
  <c r="F2370" i="1"/>
  <c r="E2370" i="1"/>
  <c r="H2369" i="1"/>
  <c r="I2369" i="1" s="1"/>
  <c r="G2369" i="1"/>
  <c r="F2369" i="1"/>
  <c r="E2369" i="1"/>
  <c r="I2368" i="1"/>
  <c r="G2368" i="1"/>
  <c r="F2368" i="1"/>
  <c r="E2368" i="1"/>
  <c r="H2368" i="1" s="1"/>
  <c r="G2367" i="1"/>
  <c r="F2367" i="1"/>
  <c r="E2367" i="1"/>
  <c r="H2367" i="1" s="1"/>
  <c r="I2367" i="1" s="1"/>
  <c r="G2366" i="1"/>
  <c r="F2366" i="1"/>
  <c r="E2366" i="1"/>
  <c r="H2365" i="1"/>
  <c r="I2365" i="1" s="1"/>
  <c r="G2365" i="1"/>
  <c r="F2365" i="1"/>
  <c r="E2365" i="1"/>
  <c r="I2364" i="1"/>
  <c r="G2364" i="1"/>
  <c r="F2364" i="1"/>
  <c r="E2364" i="1"/>
  <c r="H2364" i="1" s="1"/>
  <c r="G2363" i="1"/>
  <c r="F2363" i="1"/>
  <c r="H2363" i="1" s="1"/>
  <c r="I2363" i="1" s="1"/>
  <c r="E2363" i="1"/>
  <c r="G2362" i="1"/>
  <c r="F2362" i="1"/>
  <c r="E2362" i="1"/>
  <c r="G2361" i="1"/>
  <c r="F2361" i="1"/>
  <c r="H2361" i="1" s="1"/>
  <c r="I2361" i="1" s="1"/>
  <c r="E2361" i="1"/>
  <c r="G2360" i="1"/>
  <c r="F2360" i="1"/>
  <c r="E2360" i="1"/>
  <c r="H2360" i="1" s="1"/>
  <c r="I2360" i="1" s="1"/>
  <c r="H2359" i="1"/>
  <c r="I2359" i="1" s="1"/>
  <c r="G2359" i="1"/>
  <c r="F2359" i="1"/>
  <c r="E2359" i="1"/>
  <c r="G2358" i="1"/>
  <c r="F2358" i="1"/>
  <c r="E2358" i="1"/>
  <c r="H2357" i="1"/>
  <c r="I2357" i="1" s="1"/>
  <c r="G2357" i="1"/>
  <c r="F2357" i="1"/>
  <c r="E2357" i="1"/>
  <c r="I2356" i="1"/>
  <c r="G2356" i="1"/>
  <c r="F2356" i="1"/>
  <c r="E2356" i="1"/>
  <c r="H2356" i="1" s="1"/>
  <c r="G2355" i="1"/>
  <c r="F2355" i="1"/>
  <c r="H2355" i="1" s="1"/>
  <c r="I2355" i="1" s="1"/>
  <c r="E2355" i="1"/>
  <c r="G2354" i="1"/>
  <c r="F2354" i="1"/>
  <c r="E2354" i="1"/>
  <c r="G2353" i="1"/>
  <c r="F2353" i="1"/>
  <c r="H2353" i="1" s="1"/>
  <c r="I2353" i="1" s="1"/>
  <c r="E2353" i="1"/>
  <c r="G2352" i="1"/>
  <c r="F2352" i="1"/>
  <c r="E2352" i="1"/>
  <c r="H2352" i="1" s="1"/>
  <c r="I2352" i="1" s="1"/>
  <c r="H2351" i="1"/>
  <c r="I2351" i="1" s="1"/>
  <c r="G2351" i="1"/>
  <c r="F2351" i="1"/>
  <c r="E2351" i="1"/>
  <c r="G2350" i="1"/>
  <c r="F2350" i="1"/>
  <c r="E2350" i="1"/>
  <c r="H2349" i="1"/>
  <c r="I2349" i="1" s="1"/>
  <c r="G2349" i="1"/>
  <c r="F2349" i="1"/>
  <c r="E2349" i="1"/>
  <c r="I2348" i="1"/>
  <c r="G2348" i="1"/>
  <c r="F2348" i="1"/>
  <c r="E2348" i="1"/>
  <c r="H2348" i="1" s="1"/>
  <c r="G2347" i="1"/>
  <c r="F2347" i="1"/>
  <c r="H2347" i="1" s="1"/>
  <c r="I2347" i="1" s="1"/>
  <c r="E2347" i="1"/>
  <c r="G2346" i="1"/>
  <c r="F2346" i="1"/>
  <c r="E2346" i="1"/>
  <c r="G2345" i="1"/>
  <c r="F2345" i="1"/>
  <c r="H2345" i="1" s="1"/>
  <c r="I2345" i="1" s="1"/>
  <c r="E2345" i="1"/>
  <c r="G2344" i="1"/>
  <c r="F2344" i="1"/>
  <c r="E2344" i="1"/>
  <c r="H2344" i="1" s="1"/>
  <c r="I2344" i="1" s="1"/>
  <c r="H2343" i="1"/>
  <c r="I2343" i="1" s="1"/>
  <c r="G2343" i="1"/>
  <c r="F2343" i="1"/>
  <c r="E2343" i="1"/>
  <c r="G2342" i="1"/>
  <c r="F2342" i="1"/>
  <c r="E2342" i="1"/>
  <c r="H2341" i="1"/>
  <c r="I2341" i="1" s="1"/>
  <c r="G2341" i="1"/>
  <c r="F2341" i="1"/>
  <c r="E2341" i="1"/>
  <c r="I2340" i="1"/>
  <c r="G2340" i="1"/>
  <c r="F2340" i="1"/>
  <c r="E2340" i="1"/>
  <c r="H2340" i="1" s="1"/>
  <c r="G2339" i="1"/>
  <c r="F2339" i="1"/>
  <c r="H2339" i="1" s="1"/>
  <c r="I2339" i="1" s="1"/>
  <c r="E2339" i="1"/>
  <c r="G2338" i="1"/>
  <c r="F2338" i="1"/>
  <c r="E2338" i="1"/>
  <c r="G2337" i="1"/>
  <c r="F2337" i="1"/>
  <c r="H2337" i="1" s="1"/>
  <c r="I2337" i="1" s="1"/>
  <c r="E2337" i="1"/>
  <c r="G2336" i="1"/>
  <c r="F2336" i="1"/>
  <c r="E2336" i="1"/>
  <c r="H2336" i="1" s="1"/>
  <c r="I2336" i="1" s="1"/>
  <c r="H2335" i="1"/>
  <c r="I2335" i="1" s="1"/>
  <c r="G2335" i="1"/>
  <c r="F2335" i="1"/>
  <c r="E2335" i="1"/>
  <c r="G2334" i="1"/>
  <c r="F2334" i="1"/>
  <c r="E2334" i="1"/>
  <c r="H2333" i="1"/>
  <c r="I2333" i="1" s="1"/>
  <c r="G2333" i="1"/>
  <c r="F2333" i="1"/>
  <c r="E2333" i="1"/>
  <c r="I2332" i="1"/>
  <c r="G2332" i="1"/>
  <c r="F2332" i="1"/>
  <c r="E2332" i="1"/>
  <c r="H2332" i="1" s="1"/>
  <c r="G2331" i="1"/>
  <c r="F2331" i="1"/>
  <c r="H2331" i="1" s="1"/>
  <c r="I2331" i="1" s="1"/>
  <c r="E2331" i="1"/>
  <c r="G2330" i="1"/>
  <c r="F2330" i="1"/>
  <c r="E2330" i="1"/>
  <c r="G2329" i="1"/>
  <c r="F2329" i="1"/>
  <c r="H2329" i="1" s="1"/>
  <c r="I2329" i="1" s="1"/>
  <c r="E2329" i="1"/>
  <c r="G2328" i="1"/>
  <c r="F2328" i="1"/>
  <c r="E2328" i="1"/>
  <c r="H2328" i="1" s="1"/>
  <c r="I2328" i="1" s="1"/>
  <c r="H2327" i="1"/>
  <c r="I2327" i="1" s="1"/>
  <c r="G2327" i="1"/>
  <c r="F2327" i="1"/>
  <c r="E2327" i="1"/>
  <c r="G2326" i="1"/>
  <c r="F2326" i="1"/>
  <c r="E2326" i="1"/>
  <c r="H2325" i="1"/>
  <c r="I2325" i="1" s="1"/>
  <c r="G2325" i="1"/>
  <c r="F2325" i="1"/>
  <c r="E2325" i="1"/>
  <c r="I2324" i="1"/>
  <c r="G2324" i="1"/>
  <c r="F2324" i="1"/>
  <c r="E2324" i="1"/>
  <c r="H2324" i="1" s="1"/>
  <c r="G2323" i="1"/>
  <c r="F2323" i="1"/>
  <c r="H2323" i="1" s="1"/>
  <c r="I2323" i="1" s="1"/>
  <c r="E2323" i="1"/>
  <c r="G2322" i="1"/>
  <c r="F2322" i="1"/>
  <c r="E2322" i="1"/>
  <c r="G2321" i="1"/>
  <c r="F2321" i="1"/>
  <c r="H2321" i="1" s="1"/>
  <c r="I2321" i="1" s="1"/>
  <c r="E2321" i="1"/>
  <c r="G2320" i="1"/>
  <c r="F2320" i="1"/>
  <c r="E2320" i="1"/>
  <c r="H2320" i="1" s="1"/>
  <c r="I2320" i="1" s="1"/>
  <c r="H2319" i="1"/>
  <c r="I2319" i="1" s="1"/>
  <c r="G2319" i="1"/>
  <c r="F2319" i="1"/>
  <c r="E2319" i="1"/>
  <c r="G2318" i="1"/>
  <c r="F2318" i="1"/>
  <c r="E2318" i="1"/>
  <c r="H2317" i="1"/>
  <c r="I2317" i="1" s="1"/>
  <c r="G2317" i="1"/>
  <c r="F2317" i="1"/>
  <c r="E2317" i="1"/>
  <c r="I2316" i="1"/>
  <c r="G2316" i="1"/>
  <c r="F2316" i="1"/>
  <c r="E2316" i="1"/>
  <c r="H2316" i="1" s="1"/>
  <c r="G2315" i="1"/>
  <c r="F2315" i="1"/>
  <c r="H2315" i="1" s="1"/>
  <c r="I2315" i="1" s="1"/>
  <c r="E2315" i="1"/>
  <c r="G2314" i="1"/>
  <c r="F2314" i="1"/>
  <c r="E2314" i="1"/>
  <c r="G2313" i="1"/>
  <c r="F2313" i="1"/>
  <c r="H2313" i="1" s="1"/>
  <c r="I2313" i="1" s="1"/>
  <c r="E2313" i="1"/>
  <c r="G2312" i="1"/>
  <c r="F2312" i="1"/>
  <c r="E2312" i="1"/>
  <c r="H2312" i="1" s="1"/>
  <c r="I2312" i="1" s="1"/>
  <c r="H2311" i="1"/>
  <c r="I2311" i="1" s="1"/>
  <c r="G2311" i="1"/>
  <c r="F2311" i="1"/>
  <c r="E2311" i="1"/>
  <c r="G2310" i="1"/>
  <c r="F2310" i="1"/>
  <c r="E2310" i="1"/>
  <c r="H2309" i="1"/>
  <c r="I2309" i="1" s="1"/>
  <c r="G2309" i="1"/>
  <c r="F2309" i="1"/>
  <c r="E2309" i="1"/>
  <c r="I2308" i="1"/>
  <c r="G2308" i="1"/>
  <c r="F2308" i="1"/>
  <c r="E2308" i="1"/>
  <c r="H2308" i="1" s="1"/>
  <c r="G2307" i="1"/>
  <c r="F2307" i="1"/>
  <c r="H2307" i="1" s="1"/>
  <c r="I2307" i="1" s="1"/>
  <c r="E2307" i="1"/>
  <c r="G2306" i="1"/>
  <c r="F2306" i="1"/>
  <c r="E2306" i="1"/>
  <c r="G2305" i="1"/>
  <c r="F2305" i="1"/>
  <c r="H2305" i="1" s="1"/>
  <c r="I2305" i="1" s="1"/>
  <c r="E2305" i="1"/>
  <c r="G2304" i="1"/>
  <c r="F2304" i="1"/>
  <c r="E2304" i="1"/>
  <c r="H2304" i="1" s="1"/>
  <c r="I2304" i="1" s="1"/>
  <c r="H2303" i="1"/>
  <c r="I2303" i="1" s="1"/>
  <c r="G2303" i="1"/>
  <c r="F2303" i="1"/>
  <c r="E2303" i="1"/>
  <c r="G2302" i="1"/>
  <c r="F2302" i="1"/>
  <c r="E2302" i="1"/>
  <c r="H2301" i="1"/>
  <c r="I2301" i="1" s="1"/>
  <c r="G2301" i="1"/>
  <c r="F2301" i="1"/>
  <c r="E2301" i="1"/>
  <c r="I2300" i="1"/>
  <c r="G2300" i="1"/>
  <c r="F2300" i="1"/>
  <c r="E2300" i="1"/>
  <c r="H2300" i="1" s="1"/>
  <c r="G2299" i="1"/>
  <c r="F2299" i="1"/>
  <c r="H2299" i="1" s="1"/>
  <c r="I2299" i="1" s="1"/>
  <c r="E2299" i="1"/>
  <c r="G2298" i="1"/>
  <c r="F2298" i="1"/>
  <c r="E2298" i="1"/>
  <c r="G2297" i="1"/>
  <c r="F2297" i="1"/>
  <c r="H2297" i="1" s="1"/>
  <c r="I2297" i="1" s="1"/>
  <c r="E2297" i="1"/>
  <c r="G2296" i="1"/>
  <c r="F2296" i="1"/>
  <c r="E2296" i="1"/>
  <c r="H2296" i="1" s="1"/>
  <c r="I2296" i="1" s="1"/>
  <c r="H2295" i="1"/>
  <c r="I2295" i="1" s="1"/>
  <c r="G2295" i="1"/>
  <c r="F2295" i="1"/>
  <c r="E2295" i="1"/>
  <c r="G2294" i="1"/>
  <c r="F2294" i="1"/>
  <c r="E2294" i="1"/>
  <c r="H2293" i="1"/>
  <c r="I2293" i="1" s="1"/>
  <c r="G2293" i="1"/>
  <c r="F2293" i="1"/>
  <c r="E2293" i="1"/>
  <c r="I2292" i="1"/>
  <c r="G2292" i="1"/>
  <c r="F2292" i="1"/>
  <c r="E2292" i="1"/>
  <c r="H2292" i="1" s="1"/>
  <c r="G2291" i="1"/>
  <c r="F2291" i="1"/>
  <c r="H2291" i="1" s="1"/>
  <c r="I2291" i="1" s="1"/>
  <c r="E2291" i="1"/>
  <c r="G2290" i="1"/>
  <c r="F2290" i="1"/>
  <c r="E2290" i="1"/>
  <c r="G2289" i="1"/>
  <c r="F2289" i="1"/>
  <c r="H2289" i="1" s="1"/>
  <c r="I2289" i="1" s="1"/>
  <c r="E2289" i="1"/>
  <c r="G2288" i="1"/>
  <c r="F2288" i="1"/>
  <c r="E2288" i="1"/>
  <c r="H2288" i="1" s="1"/>
  <c r="I2288" i="1" s="1"/>
  <c r="H2287" i="1"/>
  <c r="I2287" i="1" s="1"/>
  <c r="G2287" i="1"/>
  <c r="F2287" i="1"/>
  <c r="E2287" i="1"/>
  <c r="G2286" i="1"/>
  <c r="F2286" i="1"/>
  <c r="E2286" i="1"/>
  <c r="H2285" i="1"/>
  <c r="I2285" i="1" s="1"/>
  <c r="G2285" i="1"/>
  <c r="F2285" i="1"/>
  <c r="E2285" i="1"/>
  <c r="I2284" i="1"/>
  <c r="G2284" i="1"/>
  <c r="F2284" i="1"/>
  <c r="E2284" i="1"/>
  <c r="H2284" i="1" s="1"/>
  <c r="G2283" i="1"/>
  <c r="F2283" i="1"/>
  <c r="H2283" i="1" s="1"/>
  <c r="I2283" i="1" s="1"/>
  <c r="E2283" i="1"/>
  <c r="G2282" i="1"/>
  <c r="F2282" i="1"/>
  <c r="E2282" i="1"/>
  <c r="G2281" i="1"/>
  <c r="F2281" i="1"/>
  <c r="H2281" i="1" s="1"/>
  <c r="I2281" i="1" s="1"/>
  <c r="E2281" i="1"/>
  <c r="G2280" i="1"/>
  <c r="F2280" i="1"/>
  <c r="E2280" i="1"/>
  <c r="H2280" i="1" s="1"/>
  <c r="I2280" i="1" s="1"/>
  <c r="H2279" i="1"/>
  <c r="I2279" i="1" s="1"/>
  <c r="G2279" i="1"/>
  <c r="F2279" i="1"/>
  <c r="E2279" i="1"/>
  <c r="G2278" i="1"/>
  <c r="F2278" i="1"/>
  <c r="E2278" i="1"/>
  <c r="H2277" i="1"/>
  <c r="I2277" i="1" s="1"/>
  <c r="G2277" i="1"/>
  <c r="F2277" i="1"/>
  <c r="E2277" i="1"/>
  <c r="I2276" i="1"/>
  <c r="G2276" i="1"/>
  <c r="F2276" i="1"/>
  <c r="E2276" i="1"/>
  <c r="H2276" i="1" s="1"/>
  <c r="G2275" i="1"/>
  <c r="F2275" i="1"/>
  <c r="H2275" i="1" s="1"/>
  <c r="I2275" i="1" s="1"/>
  <c r="E2275" i="1"/>
  <c r="G2274" i="1"/>
  <c r="F2274" i="1"/>
  <c r="E2274" i="1"/>
  <c r="G2273" i="1"/>
  <c r="F2273" i="1"/>
  <c r="H2273" i="1" s="1"/>
  <c r="I2273" i="1" s="1"/>
  <c r="E2273" i="1"/>
  <c r="G2272" i="1"/>
  <c r="F2272" i="1"/>
  <c r="E2272" i="1"/>
  <c r="H2272" i="1" s="1"/>
  <c r="I2272" i="1" s="1"/>
  <c r="H2271" i="1"/>
  <c r="I2271" i="1" s="1"/>
  <c r="G2271" i="1"/>
  <c r="F2271" i="1"/>
  <c r="E2271" i="1"/>
  <c r="G2270" i="1"/>
  <c r="F2270" i="1"/>
  <c r="E2270" i="1"/>
  <c r="H2269" i="1"/>
  <c r="I2269" i="1" s="1"/>
  <c r="G2269" i="1"/>
  <c r="F2269" i="1"/>
  <c r="E2269" i="1"/>
  <c r="I2268" i="1"/>
  <c r="G2268" i="1"/>
  <c r="F2268" i="1"/>
  <c r="E2268" i="1"/>
  <c r="H2268" i="1" s="1"/>
  <c r="G2267" i="1"/>
  <c r="F2267" i="1"/>
  <c r="H2267" i="1" s="1"/>
  <c r="I2267" i="1" s="1"/>
  <c r="E2267" i="1"/>
  <c r="G2266" i="1"/>
  <c r="F2266" i="1"/>
  <c r="E2266" i="1"/>
  <c r="G2265" i="1"/>
  <c r="F2265" i="1"/>
  <c r="H2265" i="1" s="1"/>
  <c r="I2265" i="1" s="1"/>
  <c r="E2265" i="1"/>
  <c r="G2264" i="1"/>
  <c r="F2264" i="1"/>
  <c r="E2264" i="1"/>
  <c r="H2264" i="1" s="1"/>
  <c r="I2264" i="1" s="1"/>
  <c r="H2263" i="1"/>
  <c r="I2263" i="1" s="1"/>
  <c r="G2263" i="1"/>
  <c r="F2263" i="1"/>
  <c r="E2263" i="1"/>
  <c r="G2262" i="1"/>
  <c r="F2262" i="1"/>
  <c r="E2262" i="1"/>
  <c r="H2261" i="1"/>
  <c r="I2261" i="1" s="1"/>
  <c r="G2261" i="1"/>
  <c r="F2261" i="1"/>
  <c r="E2261" i="1"/>
  <c r="I2260" i="1"/>
  <c r="G2260" i="1"/>
  <c r="F2260" i="1"/>
  <c r="E2260" i="1"/>
  <c r="H2260" i="1" s="1"/>
  <c r="G2259" i="1"/>
  <c r="F2259" i="1"/>
  <c r="H2259" i="1" s="1"/>
  <c r="I2259" i="1" s="1"/>
  <c r="E2259" i="1"/>
  <c r="G2258" i="1"/>
  <c r="F2258" i="1"/>
  <c r="E2258" i="1"/>
  <c r="G2257" i="1"/>
  <c r="F2257" i="1"/>
  <c r="H2257" i="1" s="1"/>
  <c r="I2257" i="1" s="1"/>
  <c r="E2257" i="1"/>
  <c r="G2256" i="1"/>
  <c r="F2256" i="1"/>
  <c r="E2256" i="1"/>
  <c r="H2256" i="1" s="1"/>
  <c r="I2256" i="1" s="1"/>
  <c r="H2255" i="1"/>
  <c r="I2255" i="1" s="1"/>
  <c r="G2255" i="1"/>
  <c r="F2255" i="1"/>
  <c r="E2255" i="1"/>
  <c r="G2254" i="1"/>
  <c r="F2254" i="1"/>
  <c r="E2254" i="1"/>
  <c r="H2253" i="1"/>
  <c r="I2253" i="1" s="1"/>
  <c r="G2253" i="1"/>
  <c r="F2253" i="1"/>
  <c r="E2253" i="1"/>
  <c r="I2252" i="1"/>
  <c r="G2252" i="1"/>
  <c r="F2252" i="1"/>
  <c r="E2252" i="1"/>
  <c r="H2252" i="1" s="1"/>
  <c r="G2251" i="1"/>
  <c r="F2251" i="1"/>
  <c r="H2251" i="1" s="1"/>
  <c r="I2251" i="1" s="1"/>
  <c r="E2251" i="1"/>
  <c r="G2250" i="1"/>
  <c r="F2250" i="1"/>
  <c r="E2250" i="1"/>
  <c r="G2249" i="1"/>
  <c r="F2249" i="1"/>
  <c r="H2249" i="1" s="1"/>
  <c r="I2249" i="1" s="1"/>
  <c r="E2249" i="1"/>
  <c r="G2248" i="1"/>
  <c r="F2248" i="1"/>
  <c r="E2248" i="1"/>
  <c r="H2248" i="1" s="1"/>
  <c r="I2248" i="1" s="1"/>
  <c r="H2247" i="1"/>
  <c r="I2247" i="1" s="1"/>
  <c r="G2247" i="1"/>
  <c r="F2247" i="1"/>
  <c r="E2247" i="1"/>
  <c r="G2246" i="1"/>
  <c r="F2246" i="1"/>
  <c r="E2246" i="1"/>
  <c r="H2245" i="1"/>
  <c r="I2245" i="1" s="1"/>
  <c r="G2245" i="1"/>
  <c r="F2245" i="1"/>
  <c r="E2245" i="1"/>
  <c r="I2244" i="1"/>
  <c r="G2244" i="1"/>
  <c r="F2244" i="1"/>
  <c r="E2244" i="1"/>
  <c r="H2244" i="1" s="1"/>
  <c r="G2243" i="1"/>
  <c r="F2243" i="1"/>
  <c r="H2243" i="1" s="1"/>
  <c r="I2243" i="1" s="1"/>
  <c r="E2243" i="1"/>
  <c r="G2242" i="1"/>
  <c r="F2242" i="1"/>
  <c r="E2242" i="1"/>
  <c r="G2241" i="1"/>
  <c r="F2241" i="1"/>
  <c r="H2241" i="1" s="1"/>
  <c r="I2241" i="1" s="1"/>
  <c r="E2241" i="1"/>
  <c r="G2240" i="1"/>
  <c r="F2240" i="1"/>
  <c r="E2240" i="1"/>
  <c r="H2240" i="1" s="1"/>
  <c r="I2240" i="1" s="1"/>
  <c r="H2239" i="1"/>
  <c r="I2239" i="1" s="1"/>
  <c r="G2239" i="1"/>
  <c r="F2239" i="1"/>
  <c r="E2239" i="1"/>
  <c r="G2238" i="1"/>
  <c r="F2238" i="1"/>
  <c r="E2238" i="1"/>
  <c r="H2237" i="1"/>
  <c r="I2237" i="1" s="1"/>
  <c r="G2237" i="1"/>
  <c r="F2237" i="1"/>
  <c r="E2237" i="1"/>
  <c r="I2236" i="1"/>
  <c r="G2236" i="1"/>
  <c r="F2236" i="1"/>
  <c r="E2236" i="1"/>
  <c r="H2236" i="1" s="1"/>
  <c r="G2235" i="1"/>
  <c r="F2235" i="1"/>
  <c r="H2235" i="1" s="1"/>
  <c r="I2235" i="1" s="1"/>
  <c r="E2235" i="1"/>
  <c r="G2234" i="1"/>
  <c r="F2234" i="1"/>
  <c r="E2234" i="1"/>
  <c r="G2233" i="1"/>
  <c r="F2233" i="1"/>
  <c r="H2233" i="1" s="1"/>
  <c r="I2233" i="1" s="1"/>
  <c r="E2233" i="1"/>
  <c r="G2232" i="1"/>
  <c r="F2232" i="1"/>
  <c r="E2232" i="1"/>
  <c r="H2232" i="1" s="1"/>
  <c r="I2232" i="1" s="1"/>
  <c r="H2231" i="1"/>
  <c r="I2231" i="1" s="1"/>
  <c r="G2231" i="1"/>
  <c r="F2231" i="1"/>
  <c r="E2231" i="1"/>
  <c r="G2230" i="1"/>
  <c r="F2230" i="1"/>
  <c r="E2230" i="1"/>
  <c r="H2229" i="1"/>
  <c r="I2229" i="1" s="1"/>
  <c r="G2229" i="1"/>
  <c r="F2229" i="1"/>
  <c r="E2229" i="1"/>
  <c r="I2228" i="1"/>
  <c r="G2228" i="1"/>
  <c r="F2228" i="1"/>
  <c r="E2228" i="1"/>
  <c r="H2228" i="1" s="1"/>
  <c r="G2227" i="1"/>
  <c r="F2227" i="1"/>
  <c r="H2227" i="1" s="1"/>
  <c r="I2227" i="1" s="1"/>
  <c r="E2227" i="1"/>
  <c r="G2226" i="1"/>
  <c r="F2226" i="1"/>
  <c r="E2226" i="1"/>
  <c r="G2225" i="1"/>
  <c r="F2225" i="1"/>
  <c r="H2225" i="1" s="1"/>
  <c r="I2225" i="1" s="1"/>
  <c r="E2225" i="1"/>
  <c r="G2224" i="1"/>
  <c r="F2224" i="1"/>
  <c r="E2224" i="1"/>
  <c r="H2224" i="1" s="1"/>
  <c r="I2224" i="1" s="1"/>
  <c r="H2223" i="1"/>
  <c r="I2223" i="1" s="1"/>
  <c r="G2223" i="1"/>
  <c r="F2223" i="1"/>
  <c r="E2223" i="1"/>
  <c r="I2222" i="1"/>
  <c r="G2222" i="1"/>
  <c r="F2222" i="1"/>
  <c r="E2222" i="1"/>
  <c r="H2222" i="1" s="1"/>
  <c r="G2221" i="1"/>
  <c r="F2221" i="1"/>
  <c r="H2221" i="1" s="1"/>
  <c r="I2221" i="1" s="1"/>
  <c r="E2221" i="1"/>
  <c r="G2220" i="1"/>
  <c r="F2220" i="1"/>
  <c r="E2220" i="1"/>
  <c r="H2219" i="1"/>
  <c r="I2219" i="1" s="1"/>
  <c r="G2219" i="1"/>
  <c r="F2219" i="1"/>
  <c r="E2219" i="1"/>
  <c r="G2218" i="1"/>
  <c r="F2218" i="1"/>
  <c r="E2218" i="1"/>
  <c r="H2218" i="1" s="1"/>
  <c r="I2218" i="1" s="1"/>
  <c r="G2217" i="1"/>
  <c r="F2217" i="1"/>
  <c r="H2217" i="1" s="1"/>
  <c r="I2217" i="1" s="1"/>
  <c r="E2217" i="1"/>
  <c r="G2216" i="1"/>
  <c r="F2216" i="1"/>
  <c r="E2216" i="1"/>
  <c r="H2216" i="1" s="1"/>
  <c r="I2216" i="1" s="1"/>
  <c r="H2215" i="1"/>
  <c r="I2215" i="1" s="1"/>
  <c r="G2215" i="1"/>
  <c r="F2215" i="1"/>
  <c r="E2215" i="1"/>
  <c r="I2214" i="1"/>
  <c r="G2214" i="1"/>
  <c r="F2214" i="1"/>
  <c r="E2214" i="1"/>
  <c r="H2214" i="1" s="1"/>
  <c r="G2213" i="1"/>
  <c r="F2213" i="1"/>
  <c r="H2213" i="1" s="1"/>
  <c r="I2213" i="1" s="1"/>
  <c r="E2213" i="1"/>
  <c r="G2212" i="1"/>
  <c r="F2212" i="1"/>
  <c r="E2212" i="1"/>
  <c r="H2211" i="1"/>
  <c r="I2211" i="1" s="1"/>
  <c r="G2211" i="1"/>
  <c r="F2211" i="1"/>
  <c r="E2211" i="1"/>
  <c r="G2210" i="1"/>
  <c r="F2210" i="1"/>
  <c r="E2210" i="1"/>
  <c r="H2210" i="1" s="1"/>
  <c r="I2210" i="1" s="1"/>
  <c r="G2209" i="1"/>
  <c r="F2209" i="1"/>
  <c r="H2209" i="1" s="1"/>
  <c r="I2209" i="1" s="1"/>
  <c r="E2209" i="1"/>
  <c r="G2208" i="1"/>
  <c r="F2208" i="1"/>
  <c r="E2208" i="1"/>
  <c r="H2208" i="1" s="1"/>
  <c r="I2208" i="1" s="1"/>
  <c r="H2207" i="1"/>
  <c r="I2207" i="1" s="1"/>
  <c r="G2207" i="1"/>
  <c r="F2207" i="1"/>
  <c r="E2207" i="1"/>
  <c r="I2206" i="1"/>
  <c r="G2206" i="1"/>
  <c r="F2206" i="1"/>
  <c r="E2206" i="1"/>
  <c r="H2206" i="1" s="1"/>
  <c r="G2205" i="1"/>
  <c r="F2205" i="1"/>
  <c r="H2205" i="1" s="1"/>
  <c r="I2205" i="1" s="1"/>
  <c r="E2205" i="1"/>
  <c r="G2204" i="1"/>
  <c r="F2204" i="1"/>
  <c r="E2204" i="1"/>
  <c r="H2203" i="1"/>
  <c r="I2203" i="1" s="1"/>
  <c r="G2203" i="1"/>
  <c r="F2203" i="1"/>
  <c r="E2203" i="1"/>
  <c r="G2202" i="1"/>
  <c r="F2202" i="1"/>
  <c r="E2202" i="1"/>
  <c r="H2202" i="1" s="1"/>
  <c r="I2202" i="1" s="1"/>
  <c r="G2201" i="1"/>
  <c r="F2201" i="1"/>
  <c r="H2201" i="1" s="1"/>
  <c r="I2201" i="1" s="1"/>
  <c r="E2201" i="1"/>
  <c r="G2200" i="1"/>
  <c r="F2200" i="1"/>
  <c r="E2200" i="1"/>
  <c r="H2200" i="1" s="1"/>
  <c r="I2200" i="1" s="1"/>
  <c r="H2199" i="1"/>
  <c r="I2199" i="1" s="1"/>
  <c r="G2199" i="1"/>
  <c r="F2199" i="1"/>
  <c r="E2199" i="1"/>
  <c r="I2198" i="1"/>
  <c r="G2198" i="1"/>
  <c r="F2198" i="1"/>
  <c r="E2198" i="1"/>
  <c r="H2198" i="1" s="1"/>
  <c r="G2197" i="1"/>
  <c r="F2197" i="1"/>
  <c r="H2197" i="1" s="1"/>
  <c r="I2197" i="1" s="1"/>
  <c r="E2197" i="1"/>
  <c r="G2196" i="1"/>
  <c r="F2196" i="1"/>
  <c r="E2196" i="1"/>
  <c r="H2195" i="1"/>
  <c r="I2195" i="1" s="1"/>
  <c r="G2195" i="1"/>
  <c r="F2195" i="1"/>
  <c r="E2195" i="1"/>
  <c r="G2194" i="1"/>
  <c r="F2194" i="1"/>
  <c r="E2194" i="1"/>
  <c r="H2194" i="1" s="1"/>
  <c r="I2194" i="1" s="1"/>
  <c r="G2193" i="1"/>
  <c r="F2193" i="1"/>
  <c r="H2193" i="1" s="1"/>
  <c r="I2193" i="1" s="1"/>
  <c r="E2193" i="1"/>
  <c r="G2192" i="1"/>
  <c r="F2192" i="1"/>
  <c r="E2192" i="1"/>
  <c r="H2192" i="1" s="1"/>
  <c r="I2192" i="1" s="1"/>
  <c r="H2191" i="1"/>
  <c r="I2191" i="1" s="1"/>
  <c r="G2191" i="1"/>
  <c r="F2191" i="1"/>
  <c r="E2191" i="1"/>
  <c r="I2190" i="1"/>
  <c r="G2190" i="1"/>
  <c r="F2190" i="1"/>
  <c r="E2190" i="1"/>
  <c r="H2190" i="1" s="1"/>
  <c r="G2189" i="1"/>
  <c r="F2189" i="1"/>
  <c r="H2189" i="1" s="1"/>
  <c r="I2189" i="1" s="1"/>
  <c r="E2189" i="1"/>
  <c r="G2188" i="1"/>
  <c r="F2188" i="1"/>
  <c r="E2188" i="1"/>
  <c r="H2187" i="1"/>
  <c r="I2187" i="1" s="1"/>
  <c r="G2187" i="1"/>
  <c r="F2187" i="1"/>
  <c r="E2187" i="1"/>
  <c r="G2186" i="1"/>
  <c r="F2186" i="1"/>
  <c r="E2186" i="1"/>
  <c r="H2186" i="1" s="1"/>
  <c r="I2186" i="1" s="1"/>
  <c r="G2185" i="1"/>
  <c r="F2185" i="1"/>
  <c r="H2185" i="1" s="1"/>
  <c r="I2185" i="1" s="1"/>
  <c r="E2185" i="1"/>
  <c r="G2184" i="1"/>
  <c r="F2184" i="1"/>
  <c r="E2184" i="1"/>
  <c r="H2184" i="1" s="1"/>
  <c r="I2184" i="1" s="1"/>
  <c r="H2183" i="1"/>
  <c r="I2183" i="1" s="1"/>
  <c r="G2183" i="1"/>
  <c r="F2183" i="1"/>
  <c r="E2183" i="1"/>
  <c r="I2182" i="1"/>
  <c r="G2182" i="1"/>
  <c r="F2182" i="1"/>
  <c r="E2182" i="1"/>
  <c r="H2182" i="1" s="1"/>
  <c r="G2181" i="1"/>
  <c r="F2181" i="1"/>
  <c r="H2181" i="1" s="1"/>
  <c r="I2181" i="1" s="1"/>
  <c r="E2181" i="1"/>
  <c r="G2180" i="1"/>
  <c r="F2180" i="1"/>
  <c r="E2180" i="1"/>
  <c r="H2179" i="1"/>
  <c r="I2179" i="1" s="1"/>
  <c r="G2179" i="1"/>
  <c r="F2179" i="1"/>
  <c r="E2179" i="1"/>
  <c r="G2178" i="1"/>
  <c r="F2178" i="1"/>
  <c r="E2178" i="1"/>
  <c r="H2178" i="1" s="1"/>
  <c r="I2178" i="1" s="1"/>
  <c r="G2177" i="1"/>
  <c r="F2177" i="1"/>
  <c r="H2177" i="1" s="1"/>
  <c r="I2177" i="1" s="1"/>
  <c r="E2177" i="1"/>
  <c r="G2176" i="1"/>
  <c r="F2176" i="1"/>
  <c r="E2176" i="1"/>
  <c r="H2176" i="1" s="1"/>
  <c r="I2176" i="1" s="1"/>
  <c r="H2175" i="1"/>
  <c r="I2175" i="1" s="1"/>
  <c r="G2175" i="1"/>
  <c r="F2175" i="1"/>
  <c r="E2175" i="1"/>
  <c r="I2174" i="1"/>
  <c r="G2174" i="1"/>
  <c r="F2174" i="1"/>
  <c r="E2174" i="1"/>
  <c r="H2174" i="1" s="1"/>
  <c r="G2173" i="1"/>
  <c r="F2173" i="1"/>
  <c r="H2173" i="1" s="1"/>
  <c r="I2173" i="1" s="1"/>
  <c r="E2173" i="1"/>
  <c r="G2172" i="1"/>
  <c r="F2172" i="1"/>
  <c r="E2172" i="1"/>
  <c r="H2171" i="1"/>
  <c r="I2171" i="1" s="1"/>
  <c r="G2171" i="1"/>
  <c r="F2171" i="1"/>
  <c r="E2171" i="1"/>
  <c r="G2170" i="1"/>
  <c r="F2170" i="1"/>
  <c r="E2170" i="1"/>
  <c r="H2170" i="1" s="1"/>
  <c r="I2170" i="1" s="1"/>
  <c r="G2169" i="1"/>
  <c r="F2169" i="1"/>
  <c r="H2169" i="1" s="1"/>
  <c r="I2169" i="1" s="1"/>
  <c r="E2169" i="1"/>
  <c r="G2168" i="1"/>
  <c r="F2168" i="1"/>
  <c r="E2168" i="1"/>
  <c r="H2168" i="1" s="1"/>
  <c r="I2168" i="1" s="1"/>
  <c r="H2167" i="1"/>
  <c r="I2167" i="1" s="1"/>
  <c r="G2167" i="1"/>
  <c r="F2167" i="1"/>
  <c r="E2167" i="1"/>
  <c r="I2166" i="1"/>
  <c r="G2166" i="1"/>
  <c r="F2166" i="1"/>
  <c r="E2166" i="1"/>
  <c r="H2166" i="1" s="1"/>
  <c r="G2165" i="1"/>
  <c r="F2165" i="1"/>
  <c r="H2165" i="1" s="1"/>
  <c r="I2165" i="1" s="1"/>
  <c r="E2165" i="1"/>
  <c r="G2164" i="1"/>
  <c r="F2164" i="1"/>
  <c r="E2164" i="1"/>
  <c r="H2163" i="1"/>
  <c r="I2163" i="1" s="1"/>
  <c r="G2163" i="1"/>
  <c r="F2163" i="1"/>
  <c r="E2163" i="1"/>
  <c r="G2162" i="1"/>
  <c r="F2162" i="1"/>
  <c r="E2162" i="1"/>
  <c r="H2162" i="1" s="1"/>
  <c r="I2162" i="1" s="1"/>
  <c r="G2161" i="1"/>
  <c r="F2161" i="1"/>
  <c r="H2161" i="1" s="1"/>
  <c r="I2161" i="1" s="1"/>
  <c r="E2161" i="1"/>
  <c r="G2160" i="1"/>
  <c r="F2160" i="1"/>
  <c r="E2160" i="1"/>
  <c r="H2160" i="1" s="1"/>
  <c r="I2160" i="1" s="1"/>
  <c r="H2159" i="1"/>
  <c r="I2159" i="1" s="1"/>
  <c r="G2159" i="1"/>
  <c r="F2159" i="1"/>
  <c r="E2159" i="1"/>
  <c r="I2158" i="1"/>
  <c r="G2158" i="1"/>
  <c r="F2158" i="1"/>
  <c r="E2158" i="1"/>
  <c r="H2158" i="1" s="1"/>
  <c r="G2157" i="1"/>
  <c r="F2157" i="1"/>
  <c r="H2157" i="1" s="1"/>
  <c r="I2157" i="1" s="1"/>
  <c r="E2157" i="1"/>
  <c r="G2156" i="1"/>
  <c r="F2156" i="1"/>
  <c r="E2156" i="1"/>
  <c r="H2155" i="1"/>
  <c r="I2155" i="1" s="1"/>
  <c r="G2155" i="1"/>
  <c r="F2155" i="1"/>
  <c r="E2155" i="1"/>
  <c r="G2154" i="1"/>
  <c r="F2154" i="1"/>
  <c r="E2154" i="1"/>
  <c r="H2154" i="1" s="1"/>
  <c r="I2154" i="1" s="1"/>
  <c r="G2153" i="1"/>
  <c r="F2153" i="1"/>
  <c r="H2153" i="1" s="1"/>
  <c r="I2153" i="1" s="1"/>
  <c r="E2153" i="1"/>
  <c r="G2152" i="1"/>
  <c r="F2152" i="1"/>
  <c r="E2152" i="1"/>
  <c r="H2152" i="1" s="1"/>
  <c r="I2152" i="1" s="1"/>
  <c r="H2151" i="1"/>
  <c r="I2151" i="1" s="1"/>
  <c r="G2151" i="1"/>
  <c r="F2151" i="1"/>
  <c r="E2151" i="1"/>
  <c r="I2150" i="1"/>
  <c r="G2150" i="1"/>
  <c r="F2150" i="1"/>
  <c r="E2150" i="1"/>
  <c r="H2150" i="1" s="1"/>
  <c r="G2149" i="1"/>
  <c r="F2149" i="1"/>
  <c r="H2149" i="1" s="1"/>
  <c r="I2149" i="1" s="1"/>
  <c r="E2149" i="1"/>
  <c r="G2148" i="1"/>
  <c r="F2148" i="1"/>
  <c r="E2148" i="1"/>
  <c r="H2147" i="1"/>
  <c r="I2147" i="1" s="1"/>
  <c r="G2147" i="1"/>
  <c r="F2147" i="1"/>
  <c r="E2147" i="1"/>
  <c r="G2146" i="1"/>
  <c r="F2146" i="1"/>
  <c r="E2146" i="1"/>
  <c r="H2146" i="1" s="1"/>
  <c r="I2146" i="1" s="1"/>
  <c r="G2145" i="1"/>
  <c r="F2145" i="1"/>
  <c r="H2145" i="1" s="1"/>
  <c r="I2145" i="1" s="1"/>
  <c r="E2145" i="1"/>
  <c r="G2144" i="1"/>
  <c r="F2144" i="1"/>
  <c r="E2144" i="1"/>
  <c r="H2144" i="1" s="1"/>
  <c r="I2144" i="1" s="1"/>
  <c r="H2143" i="1"/>
  <c r="I2143" i="1" s="1"/>
  <c r="G2143" i="1"/>
  <c r="F2143" i="1"/>
  <c r="E2143" i="1"/>
  <c r="I2142" i="1"/>
  <c r="G2142" i="1"/>
  <c r="F2142" i="1"/>
  <c r="E2142" i="1"/>
  <c r="H2142" i="1" s="1"/>
  <c r="G2141" i="1"/>
  <c r="F2141" i="1"/>
  <c r="H2141" i="1" s="1"/>
  <c r="I2141" i="1" s="1"/>
  <c r="E2141" i="1"/>
  <c r="G2140" i="1"/>
  <c r="F2140" i="1"/>
  <c r="E2140" i="1"/>
  <c r="H2139" i="1"/>
  <c r="I2139" i="1" s="1"/>
  <c r="G2139" i="1"/>
  <c r="F2139" i="1"/>
  <c r="E2139" i="1"/>
  <c r="G2138" i="1"/>
  <c r="F2138" i="1"/>
  <c r="E2138" i="1"/>
  <c r="H2138" i="1" s="1"/>
  <c r="I2138" i="1" s="1"/>
  <c r="G2137" i="1"/>
  <c r="F2137" i="1"/>
  <c r="H2137" i="1" s="1"/>
  <c r="I2137" i="1" s="1"/>
  <c r="E2137" i="1"/>
  <c r="G2136" i="1"/>
  <c r="F2136" i="1"/>
  <c r="E2136" i="1"/>
  <c r="H2136" i="1" s="1"/>
  <c r="I2136" i="1" s="1"/>
  <c r="H2135" i="1"/>
  <c r="I2135" i="1" s="1"/>
  <c r="G2135" i="1"/>
  <c r="F2135" i="1"/>
  <c r="E2135" i="1"/>
  <c r="I2134" i="1"/>
  <c r="G2134" i="1"/>
  <c r="F2134" i="1"/>
  <c r="E2134" i="1"/>
  <c r="H2134" i="1" s="1"/>
  <c r="G2133" i="1"/>
  <c r="F2133" i="1"/>
  <c r="H2133" i="1" s="1"/>
  <c r="I2133" i="1" s="1"/>
  <c r="E2133" i="1"/>
  <c r="G2132" i="1"/>
  <c r="F2132" i="1"/>
  <c r="E2132" i="1"/>
  <c r="H2131" i="1"/>
  <c r="I2131" i="1" s="1"/>
  <c r="G2131" i="1"/>
  <c r="F2131" i="1"/>
  <c r="E2131" i="1"/>
  <c r="G2130" i="1"/>
  <c r="F2130" i="1"/>
  <c r="E2130" i="1"/>
  <c r="H2130" i="1" s="1"/>
  <c r="I2130" i="1" s="1"/>
  <c r="G2129" i="1"/>
  <c r="F2129" i="1"/>
  <c r="H2129" i="1" s="1"/>
  <c r="I2129" i="1" s="1"/>
  <c r="E2129" i="1"/>
  <c r="G2128" i="1"/>
  <c r="F2128" i="1"/>
  <c r="E2128" i="1"/>
  <c r="H2128" i="1" s="1"/>
  <c r="I2128" i="1" s="1"/>
  <c r="H2127" i="1"/>
  <c r="I2127" i="1" s="1"/>
  <c r="G2127" i="1"/>
  <c r="F2127" i="1"/>
  <c r="E2127" i="1"/>
  <c r="I2126" i="1"/>
  <c r="G2126" i="1"/>
  <c r="F2126" i="1"/>
  <c r="E2126" i="1"/>
  <c r="H2126" i="1" s="1"/>
  <c r="G2125" i="1"/>
  <c r="F2125" i="1"/>
  <c r="H2125" i="1" s="1"/>
  <c r="I2125" i="1" s="1"/>
  <c r="E2125" i="1"/>
  <c r="G2124" i="1"/>
  <c r="F2124" i="1"/>
  <c r="E2124" i="1"/>
  <c r="H2123" i="1"/>
  <c r="I2123" i="1" s="1"/>
  <c r="G2123" i="1"/>
  <c r="F2123" i="1"/>
  <c r="E2123" i="1"/>
  <c r="G2122" i="1"/>
  <c r="F2122" i="1"/>
  <c r="E2122" i="1"/>
  <c r="H2122" i="1" s="1"/>
  <c r="I2122" i="1" s="1"/>
  <c r="G2121" i="1"/>
  <c r="F2121" i="1"/>
  <c r="H2121" i="1" s="1"/>
  <c r="I2121" i="1" s="1"/>
  <c r="E2121" i="1"/>
  <c r="G2120" i="1"/>
  <c r="F2120" i="1"/>
  <c r="E2120" i="1"/>
  <c r="H2120" i="1" s="1"/>
  <c r="I2120" i="1" s="1"/>
  <c r="H2119" i="1"/>
  <c r="I2119" i="1" s="1"/>
  <c r="G2119" i="1"/>
  <c r="F2119" i="1"/>
  <c r="E2119" i="1"/>
  <c r="I2118" i="1"/>
  <c r="G2118" i="1"/>
  <c r="F2118" i="1"/>
  <c r="E2118" i="1"/>
  <c r="H2118" i="1" s="1"/>
  <c r="G2117" i="1"/>
  <c r="F2117" i="1"/>
  <c r="H2117" i="1" s="1"/>
  <c r="I2117" i="1" s="1"/>
  <c r="E2117" i="1"/>
  <c r="G2116" i="1"/>
  <c r="F2116" i="1"/>
  <c r="E2116" i="1"/>
  <c r="H2115" i="1"/>
  <c r="I2115" i="1" s="1"/>
  <c r="G2115" i="1"/>
  <c r="F2115" i="1"/>
  <c r="E2115" i="1"/>
  <c r="G2114" i="1"/>
  <c r="F2114" i="1"/>
  <c r="E2114" i="1"/>
  <c r="H2114" i="1" s="1"/>
  <c r="I2114" i="1" s="1"/>
  <c r="G2113" i="1"/>
  <c r="F2113" i="1"/>
  <c r="H2113" i="1" s="1"/>
  <c r="I2113" i="1" s="1"/>
  <c r="E2113" i="1"/>
  <c r="G2112" i="1"/>
  <c r="F2112" i="1"/>
  <c r="E2112" i="1"/>
  <c r="H2112" i="1" s="1"/>
  <c r="I2112" i="1" s="1"/>
  <c r="H2111" i="1"/>
  <c r="I2111" i="1" s="1"/>
  <c r="G2111" i="1"/>
  <c r="F2111" i="1"/>
  <c r="E2111" i="1"/>
  <c r="I2110" i="1"/>
  <c r="G2110" i="1"/>
  <c r="F2110" i="1"/>
  <c r="E2110" i="1"/>
  <c r="H2110" i="1" s="1"/>
  <c r="G2109" i="1"/>
  <c r="F2109" i="1"/>
  <c r="H2109" i="1" s="1"/>
  <c r="I2109" i="1" s="1"/>
  <c r="E2109" i="1"/>
  <c r="G2108" i="1"/>
  <c r="F2108" i="1"/>
  <c r="E2108" i="1"/>
  <c r="H2107" i="1"/>
  <c r="I2107" i="1" s="1"/>
  <c r="G2107" i="1"/>
  <c r="F2107" i="1"/>
  <c r="E2107" i="1"/>
  <c r="G2106" i="1"/>
  <c r="F2106" i="1"/>
  <c r="E2106" i="1"/>
  <c r="H2106" i="1" s="1"/>
  <c r="I2106" i="1" s="1"/>
  <c r="G2105" i="1"/>
  <c r="F2105" i="1"/>
  <c r="H2105" i="1" s="1"/>
  <c r="I2105" i="1" s="1"/>
  <c r="E2105" i="1"/>
  <c r="G2104" i="1"/>
  <c r="F2104" i="1"/>
  <c r="E2104" i="1"/>
  <c r="H2104" i="1" s="1"/>
  <c r="I2104" i="1" s="1"/>
  <c r="H2103" i="1"/>
  <c r="I2103" i="1" s="1"/>
  <c r="G2103" i="1"/>
  <c r="F2103" i="1"/>
  <c r="E2103" i="1"/>
  <c r="I2102" i="1"/>
  <c r="G2102" i="1"/>
  <c r="F2102" i="1"/>
  <c r="E2102" i="1"/>
  <c r="H2102" i="1" s="1"/>
  <c r="G2101" i="1"/>
  <c r="F2101" i="1"/>
  <c r="H2101" i="1" s="1"/>
  <c r="I2101" i="1" s="1"/>
  <c r="E2101" i="1"/>
  <c r="G2100" i="1"/>
  <c r="F2100" i="1"/>
  <c r="E2100" i="1"/>
  <c r="H2099" i="1"/>
  <c r="I2099" i="1" s="1"/>
  <c r="G2099" i="1"/>
  <c r="F2099" i="1"/>
  <c r="E2099" i="1"/>
  <c r="G2098" i="1"/>
  <c r="F2098" i="1"/>
  <c r="E2098" i="1"/>
  <c r="H2098" i="1" s="1"/>
  <c r="I2098" i="1" s="1"/>
  <c r="G2097" i="1"/>
  <c r="F2097" i="1"/>
  <c r="H2097" i="1" s="1"/>
  <c r="I2097" i="1" s="1"/>
  <c r="E2097" i="1"/>
  <c r="G2096" i="1"/>
  <c r="F2096" i="1"/>
  <c r="E2096" i="1"/>
  <c r="H2096" i="1" s="1"/>
  <c r="I2096" i="1" s="1"/>
  <c r="H2095" i="1"/>
  <c r="I2095" i="1" s="1"/>
  <c r="G2095" i="1"/>
  <c r="F2095" i="1"/>
  <c r="E2095" i="1"/>
  <c r="I2094" i="1"/>
  <c r="G2094" i="1"/>
  <c r="F2094" i="1"/>
  <c r="E2094" i="1"/>
  <c r="H2094" i="1" s="1"/>
  <c r="G2093" i="1"/>
  <c r="F2093" i="1"/>
  <c r="H2093" i="1" s="1"/>
  <c r="I2093" i="1" s="1"/>
  <c r="E2093" i="1"/>
  <c r="G2092" i="1"/>
  <c r="F2092" i="1"/>
  <c r="E2092" i="1"/>
  <c r="H2091" i="1"/>
  <c r="I2091" i="1" s="1"/>
  <c r="G2091" i="1"/>
  <c r="F2091" i="1"/>
  <c r="E2091" i="1"/>
  <c r="G2090" i="1"/>
  <c r="F2090" i="1"/>
  <c r="E2090" i="1"/>
  <c r="H2090" i="1" s="1"/>
  <c r="I2090" i="1" s="1"/>
  <c r="G2089" i="1"/>
  <c r="F2089" i="1"/>
  <c r="H2089" i="1" s="1"/>
  <c r="I2089" i="1" s="1"/>
  <c r="E2089" i="1"/>
  <c r="G2088" i="1"/>
  <c r="F2088" i="1"/>
  <c r="E2088" i="1"/>
  <c r="H2088" i="1" s="1"/>
  <c r="I2088" i="1" s="1"/>
  <c r="H2087" i="1"/>
  <c r="I2087" i="1" s="1"/>
  <c r="G2087" i="1"/>
  <c r="F2087" i="1"/>
  <c r="E2087" i="1"/>
  <c r="I2086" i="1"/>
  <c r="G2086" i="1"/>
  <c r="F2086" i="1"/>
  <c r="E2086" i="1"/>
  <c r="H2086" i="1" s="1"/>
  <c r="G2085" i="1"/>
  <c r="F2085" i="1"/>
  <c r="H2085" i="1" s="1"/>
  <c r="I2085" i="1" s="1"/>
  <c r="E2085" i="1"/>
  <c r="G2084" i="1"/>
  <c r="F2084" i="1"/>
  <c r="E2084" i="1"/>
  <c r="H2083" i="1"/>
  <c r="I2083" i="1" s="1"/>
  <c r="G2083" i="1"/>
  <c r="F2083" i="1"/>
  <c r="E2083" i="1"/>
  <c r="G2082" i="1"/>
  <c r="F2082" i="1"/>
  <c r="E2082" i="1"/>
  <c r="H2082" i="1" s="1"/>
  <c r="I2082" i="1" s="1"/>
  <c r="G2081" i="1"/>
  <c r="F2081" i="1"/>
  <c r="H2081" i="1" s="1"/>
  <c r="I2081" i="1" s="1"/>
  <c r="E2081" i="1"/>
  <c r="G2080" i="1"/>
  <c r="F2080" i="1"/>
  <c r="E2080" i="1"/>
  <c r="H2080" i="1" s="1"/>
  <c r="I2080" i="1" s="1"/>
  <c r="H2079" i="1"/>
  <c r="I2079" i="1" s="1"/>
  <c r="G2079" i="1"/>
  <c r="F2079" i="1"/>
  <c r="E2079" i="1"/>
  <c r="I2078" i="1"/>
  <c r="G2078" i="1"/>
  <c r="F2078" i="1"/>
  <c r="E2078" i="1"/>
  <c r="H2078" i="1" s="1"/>
  <c r="G2077" i="1"/>
  <c r="F2077" i="1"/>
  <c r="H2077" i="1" s="1"/>
  <c r="I2077" i="1" s="1"/>
  <c r="E2077" i="1"/>
  <c r="G2076" i="1"/>
  <c r="F2076" i="1"/>
  <c r="E2076" i="1"/>
  <c r="H2075" i="1"/>
  <c r="I2075" i="1" s="1"/>
  <c r="G2075" i="1"/>
  <c r="F2075" i="1"/>
  <c r="E2075" i="1"/>
  <c r="G2074" i="1"/>
  <c r="F2074" i="1"/>
  <c r="E2074" i="1"/>
  <c r="H2074" i="1" s="1"/>
  <c r="I2074" i="1" s="1"/>
  <c r="G2073" i="1"/>
  <c r="F2073" i="1"/>
  <c r="H2073" i="1" s="1"/>
  <c r="I2073" i="1" s="1"/>
  <c r="E2073" i="1"/>
  <c r="G2072" i="1"/>
  <c r="F2072" i="1"/>
  <c r="E2072" i="1"/>
  <c r="H2072" i="1" s="1"/>
  <c r="I2072" i="1" s="1"/>
  <c r="H2071" i="1"/>
  <c r="I2071" i="1" s="1"/>
  <c r="G2071" i="1"/>
  <c r="F2071" i="1"/>
  <c r="E2071" i="1"/>
  <c r="I2070" i="1"/>
  <c r="G2070" i="1"/>
  <c r="F2070" i="1"/>
  <c r="E2070" i="1"/>
  <c r="H2070" i="1" s="1"/>
  <c r="G2069" i="1"/>
  <c r="F2069" i="1"/>
  <c r="H2069" i="1" s="1"/>
  <c r="I2069" i="1" s="1"/>
  <c r="E2069" i="1"/>
  <c r="G2068" i="1"/>
  <c r="F2068" i="1"/>
  <c r="E2068" i="1"/>
  <c r="H2067" i="1"/>
  <c r="I2067" i="1" s="1"/>
  <c r="G2067" i="1"/>
  <c r="F2067" i="1"/>
  <c r="E2067" i="1"/>
  <c r="G2066" i="1"/>
  <c r="F2066" i="1"/>
  <c r="E2066" i="1"/>
  <c r="H2066" i="1" s="1"/>
  <c r="I2066" i="1" s="1"/>
  <c r="G2065" i="1"/>
  <c r="F2065" i="1"/>
  <c r="H2065" i="1" s="1"/>
  <c r="I2065" i="1" s="1"/>
  <c r="E2065" i="1"/>
  <c r="G2064" i="1"/>
  <c r="F2064" i="1"/>
  <c r="E2064" i="1"/>
  <c r="H2064" i="1" s="1"/>
  <c r="I2064" i="1" s="1"/>
  <c r="H2063" i="1"/>
  <c r="I2063" i="1" s="1"/>
  <c r="G2063" i="1"/>
  <c r="F2063" i="1"/>
  <c r="E2063" i="1"/>
  <c r="I2062" i="1"/>
  <c r="G2062" i="1"/>
  <c r="F2062" i="1"/>
  <c r="E2062" i="1"/>
  <c r="H2062" i="1" s="1"/>
  <c r="G2061" i="1"/>
  <c r="F2061" i="1"/>
  <c r="H2061" i="1" s="1"/>
  <c r="I2061" i="1" s="1"/>
  <c r="E2061" i="1"/>
  <c r="G2060" i="1"/>
  <c r="F2060" i="1"/>
  <c r="E2060" i="1"/>
  <c r="H2059" i="1"/>
  <c r="I2059" i="1" s="1"/>
  <c r="G2059" i="1"/>
  <c r="F2059" i="1"/>
  <c r="E2059" i="1"/>
  <c r="G2058" i="1"/>
  <c r="F2058" i="1"/>
  <c r="E2058" i="1"/>
  <c r="H2058" i="1" s="1"/>
  <c r="I2058" i="1" s="1"/>
  <c r="G2057" i="1"/>
  <c r="F2057" i="1"/>
  <c r="H2057" i="1" s="1"/>
  <c r="I2057" i="1" s="1"/>
  <c r="E2057" i="1"/>
  <c r="G2056" i="1"/>
  <c r="F2056" i="1"/>
  <c r="E2056" i="1"/>
  <c r="H2056" i="1" s="1"/>
  <c r="I2056" i="1" s="1"/>
  <c r="H2055" i="1"/>
  <c r="I2055" i="1" s="1"/>
  <c r="G2055" i="1"/>
  <c r="F2055" i="1"/>
  <c r="E2055" i="1"/>
  <c r="I2054" i="1"/>
  <c r="G2054" i="1"/>
  <c r="F2054" i="1"/>
  <c r="E2054" i="1"/>
  <c r="H2054" i="1" s="1"/>
  <c r="G2053" i="1"/>
  <c r="F2053" i="1"/>
  <c r="H2053" i="1" s="1"/>
  <c r="I2053" i="1" s="1"/>
  <c r="E2053" i="1"/>
  <c r="G2052" i="1"/>
  <c r="F2052" i="1"/>
  <c r="E2052" i="1"/>
  <c r="H2051" i="1"/>
  <c r="I2051" i="1" s="1"/>
  <c r="G2051" i="1"/>
  <c r="F2051" i="1"/>
  <c r="E2051" i="1"/>
  <c r="G2050" i="1"/>
  <c r="F2050" i="1"/>
  <c r="E2050" i="1"/>
  <c r="H2050" i="1" s="1"/>
  <c r="I2050" i="1" s="1"/>
  <c r="G2049" i="1"/>
  <c r="F2049" i="1"/>
  <c r="H2049" i="1" s="1"/>
  <c r="I2049" i="1" s="1"/>
  <c r="E2049" i="1"/>
  <c r="G2048" i="1"/>
  <c r="F2048" i="1"/>
  <c r="E2048" i="1"/>
  <c r="H2048" i="1" s="1"/>
  <c r="I2048" i="1" s="1"/>
  <c r="H2047" i="1"/>
  <c r="I2047" i="1" s="1"/>
  <c r="G2047" i="1"/>
  <c r="F2047" i="1"/>
  <c r="E2047" i="1"/>
  <c r="I2046" i="1"/>
  <c r="G2046" i="1"/>
  <c r="F2046" i="1"/>
  <c r="E2046" i="1"/>
  <c r="H2046" i="1" s="1"/>
  <c r="G2045" i="1"/>
  <c r="F2045" i="1"/>
  <c r="H2045" i="1" s="1"/>
  <c r="I2045" i="1" s="1"/>
  <c r="E2045" i="1"/>
  <c r="G2044" i="1"/>
  <c r="F2044" i="1"/>
  <c r="E2044" i="1"/>
  <c r="H2043" i="1"/>
  <c r="I2043" i="1" s="1"/>
  <c r="G2043" i="1"/>
  <c r="F2043" i="1"/>
  <c r="E2043" i="1"/>
  <c r="G2042" i="1"/>
  <c r="F2042" i="1"/>
  <c r="E2042" i="1"/>
  <c r="H2042" i="1" s="1"/>
  <c r="I2042" i="1" s="1"/>
  <c r="G2041" i="1"/>
  <c r="F2041" i="1"/>
  <c r="H2041" i="1" s="1"/>
  <c r="I2041" i="1" s="1"/>
  <c r="E2041" i="1"/>
  <c r="G2040" i="1"/>
  <c r="F2040" i="1"/>
  <c r="E2040" i="1"/>
  <c r="H2040" i="1" s="1"/>
  <c r="I2040" i="1" s="1"/>
  <c r="H2039" i="1"/>
  <c r="I2039" i="1" s="1"/>
  <c r="G2039" i="1"/>
  <c r="F2039" i="1"/>
  <c r="E2039" i="1"/>
  <c r="I2038" i="1"/>
  <c r="G2038" i="1"/>
  <c r="F2038" i="1"/>
  <c r="E2038" i="1"/>
  <c r="H2038" i="1" s="1"/>
  <c r="G2037" i="1"/>
  <c r="F2037" i="1"/>
  <c r="H2037" i="1" s="1"/>
  <c r="I2037" i="1" s="1"/>
  <c r="E2037" i="1"/>
  <c r="G2036" i="1"/>
  <c r="F2036" i="1"/>
  <c r="E2036" i="1"/>
  <c r="H2035" i="1"/>
  <c r="I2035" i="1" s="1"/>
  <c r="G2035" i="1"/>
  <c r="F2035" i="1"/>
  <c r="E2035" i="1"/>
  <c r="G2034" i="1"/>
  <c r="F2034" i="1"/>
  <c r="E2034" i="1"/>
  <c r="H2034" i="1" s="1"/>
  <c r="I2034" i="1" s="1"/>
  <c r="G2033" i="1"/>
  <c r="F2033" i="1"/>
  <c r="H2033" i="1" s="1"/>
  <c r="I2033" i="1" s="1"/>
  <c r="E2033" i="1"/>
  <c r="G2032" i="1"/>
  <c r="F2032" i="1"/>
  <c r="E2032" i="1"/>
  <c r="H2032" i="1" s="1"/>
  <c r="I2032" i="1" s="1"/>
  <c r="H2031" i="1"/>
  <c r="I2031" i="1" s="1"/>
  <c r="G2031" i="1"/>
  <c r="F2031" i="1"/>
  <c r="E2031" i="1"/>
  <c r="I2030" i="1"/>
  <c r="G2030" i="1"/>
  <c r="F2030" i="1"/>
  <c r="E2030" i="1"/>
  <c r="H2030" i="1" s="1"/>
  <c r="G2029" i="1"/>
  <c r="F2029" i="1"/>
  <c r="H2029" i="1" s="1"/>
  <c r="I2029" i="1" s="1"/>
  <c r="E2029" i="1"/>
  <c r="G2028" i="1"/>
  <c r="F2028" i="1"/>
  <c r="E2028" i="1"/>
  <c r="H2027" i="1"/>
  <c r="I2027" i="1" s="1"/>
  <c r="G2027" i="1"/>
  <c r="F2027" i="1"/>
  <c r="E2027" i="1"/>
  <c r="G2026" i="1"/>
  <c r="F2026" i="1"/>
  <c r="E2026" i="1"/>
  <c r="H2026" i="1" s="1"/>
  <c r="I2026" i="1" s="1"/>
  <c r="G2025" i="1"/>
  <c r="F2025" i="1"/>
  <c r="H2025" i="1" s="1"/>
  <c r="I2025" i="1" s="1"/>
  <c r="E2025" i="1"/>
  <c r="G2024" i="1"/>
  <c r="F2024" i="1"/>
  <c r="E2024" i="1"/>
  <c r="H2024" i="1" s="1"/>
  <c r="I2024" i="1" s="1"/>
  <c r="H2023" i="1"/>
  <c r="I2023" i="1" s="1"/>
  <c r="G2023" i="1"/>
  <c r="F2023" i="1"/>
  <c r="E2023" i="1"/>
  <c r="I2022" i="1"/>
  <c r="G2022" i="1"/>
  <c r="F2022" i="1"/>
  <c r="E2022" i="1"/>
  <c r="H2022" i="1" s="1"/>
  <c r="G2021" i="1"/>
  <c r="F2021" i="1"/>
  <c r="H2021" i="1" s="1"/>
  <c r="I2021" i="1" s="1"/>
  <c r="E2021" i="1"/>
  <c r="G2020" i="1"/>
  <c r="F2020" i="1"/>
  <c r="E2020" i="1"/>
  <c r="H2019" i="1"/>
  <c r="I2019" i="1" s="1"/>
  <c r="G2019" i="1"/>
  <c r="F2019" i="1"/>
  <c r="E2019" i="1"/>
  <c r="G2018" i="1"/>
  <c r="F2018" i="1"/>
  <c r="E2018" i="1"/>
  <c r="H2018" i="1" s="1"/>
  <c r="I2018" i="1" s="1"/>
  <c r="G2017" i="1"/>
  <c r="F2017" i="1"/>
  <c r="H2017" i="1" s="1"/>
  <c r="I2017" i="1" s="1"/>
  <c r="E2017" i="1"/>
  <c r="G2016" i="1"/>
  <c r="F2016" i="1"/>
  <c r="E2016" i="1"/>
  <c r="H2016" i="1" s="1"/>
  <c r="I2016" i="1" s="1"/>
  <c r="H2015" i="1"/>
  <c r="I2015" i="1" s="1"/>
  <c r="G2015" i="1"/>
  <c r="F2015" i="1"/>
  <c r="E2015" i="1"/>
  <c r="I2014" i="1"/>
  <c r="G2014" i="1"/>
  <c r="F2014" i="1"/>
  <c r="E2014" i="1"/>
  <c r="H2014" i="1" s="1"/>
  <c r="G2013" i="1"/>
  <c r="F2013" i="1"/>
  <c r="H2013" i="1" s="1"/>
  <c r="I2013" i="1" s="1"/>
  <c r="E2013" i="1"/>
  <c r="G2012" i="1"/>
  <c r="F2012" i="1"/>
  <c r="E2012" i="1"/>
  <c r="H2011" i="1"/>
  <c r="I2011" i="1" s="1"/>
  <c r="G2011" i="1"/>
  <c r="F2011" i="1"/>
  <c r="E2011" i="1"/>
  <c r="G2010" i="1"/>
  <c r="F2010" i="1"/>
  <c r="E2010" i="1"/>
  <c r="H2010" i="1" s="1"/>
  <c r="I2010" i="1" s="1"/>
  <c r="G2009" i="1"/>
  <c r="F2009" i="1"/>
  <c r="H2009" i="1" s="1"/>
  <c r="I2009" i="1" s="1"/>
  <c r="E2009" i="1"/>
  <c r="G2008" i="1"/>
  <c r="F2008" i="1"/>
  <c r="E2008" i="1"/>
  <c r="H2008" i="1" s="1"/>
  <c r="I2008" i="1" s="1"/>
  <c r="H2007" i="1"/>
  <c r="I2007" i="1" s="1"/>
  <c r="G2007" i="1"/>
  <c r="F2007" i="1"/>
  <c r="E2007" i="1"/>
  <c r="I2006" i="1"/>
  <c r="G2006" i="1"/>
  <c r="F2006" i="1"/>
  <c r="E2006" i="1"/>
  <c r="H2006" i="1" s="1"/>
  <c r="G2005" i="1"/>
  <c r="F2005" i="1"/>
  <c r="H2005" i="1" s="1"/>
  <c r="I2005" i="1" s="1"/>
  <c r="E2005" i="1"/>
  <c r="G2004" i="1"/>
  <c r="F2004" i="1"/>
  <c r="E2004" i="1"/>
  <c r="H2003" i="1"/>
  <c r="I2003" i="1" s="1"/>
  <c r="G2003" i="1"/>
  <c r="F2003" i="1"/>
  <c r="E2003" i="1"/>
  <c r="G2002" i="1"/>
  <c r="F2002" i="1"/>
  <c r="E2002" i="1"/>
  <c r="H2002" i="1" s="1"/>
  <c r="I2002" i="1" s="1"/>
  <c r="G2001" i="1"/>
  <c r="F2001" i="1"/>
  <c r="H2001" i="1" s="1"/>
  <c r="I2001" i="1" s="1"/>
  <c r="E2001" i="1"/>
  <c r="G2000" i="1"/>
  <c r="F2000" i="1"/>
  <c r="E2000" i="1"/>
  <c r="H2000" i="1" s="1"/>
  <c r="I2000" i="1" s="1"/>
  <c r="H1999" i="1"/>
  <c r="I1999" i="1" s="1"/>
  <c r="G1999" i="1"/>
  <c r="F1999" i="1"/>
  <c r="E1999" i="1"/>
  <c r="I1998" i="1"/>
  <c r="G1998" i="1"/>
  <c r="F1998" i="1"/>
  <c r="E1998" i="1"/>
  <c r="H1998" i="1" s="1"/>
  <c r="G1997" i="1"/>
  <c r="F1997" i="1"/>
  <c r="H1997" i="1" s="1"/>
  <c r="I1997" i="1" s="1"/>
  <c r="E1997" i="1"/>
  <c r="G1996" i="1"/>
  <c r="F1996" i="1"/>
  <c r="E1996" i="1"/>
  <c r="H1995" i="1"/>
  <c r="I1995" i="1" s="1"/>
  <c r="G1995" i="1"/>
  <c r="F1995" i="1"/>
  <c r="E1995" i="1"/>
  <c r="G1994" i="1"/>
  <c r="F1994" i="1"/>
  <c r="E1994" i="1"/>
  <c r="H1994" i="1" s="1"/>
  <c r="I1994" i="1" s="1"/>
  <c r="G1993" i="1"/>
  <c r="F1993" i="1"/>
  <c r="H1993" i="1" s="1"/>
  <c r="I1993" i="1" s="1"/>
  <c r="E1993" i="1"/>
  <c r="G1992" i="1"/>
  <c r="F1992" i="1"/>
  <c r="E1992" i="1"/>
  <c r="H1992" i="1" s="1"/>
  <c r="I1992" i="1" s="1"/>
  <c r="H1991" i="1"/>
  <c r="I1991" i="1" s="1"/>
  <c r="G1991" i="1"/>
  <c r="F1991" i="1"/>
  <c r="E1991" i="1"/>
  <c r="I1990" i="1"/>
  <c r="G1990" i="1"/>
  <c r="F1990" i="1"/>
  <c r="E1990" i="1"/>
  <c r="H1990" i="1" s="1"/>
  <c r="G1989" i="1"/>
  <c r="F1989" i="1"/>
  <c r="H1989" i="1" s="1"/>
  <c r="I1989" i="1" s="1"/>
  <c r="E1989" i="1"/>
  <c r="G1988" i="1"/>
  <c r="F1988" i="1"/>
  <c r="E1988" i="1"/>
  <c r="H1987" i="1"/>
  <c r="I1987" i="1" s="1"/>
  <c r="G1987" i="1"/>
  <c r="F1987" i="1"/>
  <c r="E1987" i="1"/>
  <c r="G1986" i="1"/>
  <c r="F1986" i="1"/>
  <c r="E1986" i="1"/>
  <c r="H1986" i="1" s="1"/>
  <c r="I1986" i="1" s="1"/>
  <c r="G1985" i="1"/>
  <c r="F1985" i="1"/>
  <c r="H1985" i="1" s="1"/>
  <c r="I1985" i="1" s="1"/>
  <c r="E1985" i="1"/>
  <c r="G1984" i="1"/>
  <c r="F1984" i="1"/>
  <c r="E1984" i="1"/>
  <c r="H1984" i="1" s="1"/>
  <c r="I1984" i="1" s="1"/>
  <c r="H1983" i="1"/>
  <c r="I1983" i="1" s="1"/>
  <c r="G1983" i="1"/>
  <c r="F1983" i="1"/>
  <c r="E1983" i="1"/>
  <c r="I1982" i="1"/>
  <c r="G1982" i="1"/>
  <c r="F1982" i="1"/>
  <c r="E1982" i="1"/>
  <c r="H1982" i="1" s="1"/>
  <c r="G1981" i="1"/>
  <c r="F1981" i="1"/>
  <c r="H1981" i="1" s="1"/>
  <c r="I1981" i="1" s="1"/>
  <c r="E1981" i="1"/>
  <c r="G1980" i="1"/>
  <c r="F1980" i="1"/>
  <c r="E1980" i="1"/>
  <c r="H1979" i="1"/>
  <c r="I1979" i="1" s="1"/>
  <c r="G1979" i="1"/>
  <c r="F1979" i="1"/>
  <c r="E1979" i="1"/>
  <c r="G1978" i="1"/>
  <c r="F1978" i="1"/>
  <c r="E1978" i="1"/>
  <c r="H1978" i="1" s="1"/>
  <c r="I1978" i="1" s="1"/>
  <c r="G1977" i="1"/>
  <c r="F1977" i="1"/>
  <c r="H1977" i="1" s="1"/>
  <c r="I1977" i="1" s="1"/>
  <c r="E1977" i="1"/>
  <c r="G1976" i="1"/>
  <c r="F1976" i="1"/>
  <c r="E1976" i="1"/>
  <c r="H1976" i="1" s="1"/>
  <c r="I1976" i="1" s="1"/>
  <c r="H1975" i="1"/>
  <c r="I1975" i="1" s="1"/>
  <c r="G1975" i="1"/>
  <c r="F1975" i="1"/>
  <c r="E1975" i="1"/>
  <c r="I1974" i="1"/>
  <c r="G1974" i="1"/>
  <c r="F1974" i="1"/>
  <c r="E1974" i="1"/>
  <c r="H1974" i="1" s="1"/>
  <c r="G1973" i="1"/>
  <c r="F1973" i="1"/>
  <c r="H1973" i="1" s="1"/>
  <c r="I1973" i="1" s="1"/>
  <c r="E1973" i="1"/>
  <c r="G1972" i="1"/>
  <c r="F1972" i="1"/>
  <c r="E1972" i="1"/>
  <c r="H1971" i="1"/>
  <c r="I1971" i="1" s="1"/>
  <c r="G1971" i="1"/>
  <c r="F1971" i="1"/>
  <c r="E1971" i="1"/>
  <c r="G1970" i="1"/>
  <c r="F1970" i="1"/>
  <c r="E1970" i="1"/>
  <c r="H1970" i="1" s="1"/>
  <c r="I1970" i="1" s="1"/>
  <c r="G1969" i="1"/>
  <c r="F1969" i="1"/>
  <c r="H1969" i="1" s="1"/>
  <c r="I1969" i="1" s="1"/>
  <c r="E1969" i="1"/>
  <c r="G1968" i="1"/>
  <c r="F1968" i="1"/>
  <c r="E1968" i="1"/>
  <c r="H1968" i="1" s="1"/>
  <c r="I1968" i="1" s="1"/>
  <c r="H1967" i="1"/>
  <c r="I1967" i="1" s="1"/>
  <c r="G1967" i="1"/>
  <c r="F1967" i="1"/>
  <c r="E1967" i="1"/>
  <c r="I1966" i="1"/>
  <c r="G1966" i="1"/>
  <c r="F1966" i="1"/>
  <c r="E1966" i="1"/>
  <c r="H1966" i="1" s="1"/>
  <c r="G1965" i="1"/>
  <c r="F1965" i="1"/>
  <c r="H1965" i="1" s="1"/>
  <c r="I1965" i="1" s="1"/>
  <c r="E1965" i="1"/>
  <c r="G1964" i="1"/>
  <c r="F1964" i="1"/>
  <c r="E1964" i="1"/>
  <c r="H1963" i="1"/>
  <c r="I1963" i="1" s="1"/>
  <c r="G1963" i="1"/>
  <c r="F1963" i="1"/>
  <c r="E1963" i="1"/>
  <c r="G1962" i="1"/>
  <c r="F1962" i="1"/>
  <c r="E1962" i="1"/>
  <c r="H1962" i="1" s="1"/>
  <c r="I1962" i="1" s="1"/>
  <c r="G1961" i="1"/>
  <c r="F1961" i="1"/>
  <c r="H1961" i="1" s="1"/>
  <c r="I1961" i="1" s="1"/>
  <c r="E1961" i="1"/>
  <c r="G1960" i="1"/>
  <c r="F1960" i="1"/>
  <c r="E1960" i="1"/>
  <c r="H1960" i="1" s="1"/>
  <c r="I1960" i="1" s="1"/>
  <c r="H1959" i="1"/>
  <c r="I1959" i="1" s="1"/>
  <c r="G1959" i="1"/>
  <c r="F1959" i="1"/>
  <c r="E1959" i="1"/>
  <c r="I1958" i="1"/>
  <c r="G1958" i="1"/>
  <c r="F1958" i="1"/>
  <c r="E1958" i="1"/>
  <c r="H1958" i="1" s="1"/>
  <c r="G1957" i="1"/>
  <c r="F1957" i="1"/>
  <c r="H1957" i="1" s="1"/>
  <c r="I1957" i="1" s="1"/>
  <c r="E1957" i="1"/>
  <c r="G1956" i="1"/>
  <c r="F1956" i="1"/>
  <c r="E1956" i="1"/>
  <c r="H1955" i="1"/>
  <c r="I1955" i="1" s="1"/>
  <c r="G1955" i="1"/>
  <c r="F1955" i="1"/>
  <c r="E1955" i="1"/>
  <c r="G1954" i="1"/>
  <c r="F1954" i="1"/>
  <c r="E1954" i="1"/>
  <c r="H1954" i="1" s="1"/>
  <c r="I1954" i="1" s="1"/>
  <c r="G1953" i="1"/>
  <c r="F1953" i="1"/>
  <c r="H1953" i="1" s="1"/>
  <c r="I1953" i="1" s="1"/>
  <c r="E1953" i="1"/>
  <c r="G1952" i="1"/>
  <c r="F1952" i="1"/>
  <c r="E1952" i="1"/>
  <c r="H1952" i="1" s="1"/>
  <c r="I1952" i="1" s="1"/>
  <c r="H1951" i="1"/>
  <c r="I1951" i="1" s="1"/>
  <c r="G1951" i="1"/>
  <c r="F1951" i="1"/>
  <c r="E1951" i="1"/>
  <c r="I1950" i="1"/>
  <c r="G1950" i="1"/>
  <c r="F1950" i="1"/>
  <c r="E1950" i="1"/>
  <c r="H1950" i="1" s="1"/>
  <c r="G1949" i="1"/>
  <c r="F1949" i="1"/>
  <c r="H1949" i="1" s="1"/>
  <c r="I1949" i="1" s="1"/>
  <c r="E1949" i="1"/>
  <c r="G1948" i="1"/>
  <c r="F1948" i="1"/>
  <c r="E1948" i="1"/>
  <c r="H1947" i="1"/>
  <c r="I1947" i="1" s="1"/>
  <c r="G1947" i="1"/>
  <c r="F1947" i="1"/>
  <c r="E1947" i="1"/>
  <c r="G1946" i="1"/>
  <c r="F1946" i="1"/>
  <c r="E1946" i="1"/>
  <c r="H1946" i="1" s="1"/>
  <c r="I1946" i="1" s="1"/>
  <c r="G1945" i="1"/>
  <c r="F1945" i="1"/>
  <c r="H1945" i="1" s="1"/>
  <c r="I1945" i="1" s="1"/>
  <c r="E1945" i="1"/>
  <c r="G1944" i="1"/>
  <c r="F1944" i="1"/>
  <c r="E1944" i="1"/>
  <c r="H1944" i="1" s="1"/>
  <c r="I1944" i="1" s="1"/>
  <c r="H1943" i="1"/>
  <c r="I1943" i="1" s="1"/>
  <c r="G1943" i="1"/>
  <c r="F1943" i="1"/>
  <c r="E1943" i="1"/>
  <c r="I1942" i="1"/>
  <c r="G1942" i="1"/>
  <c r="F1942" i="1"/>
  <c r="E1942" i="1"/>
  <c r="H1942" i="1" s="1"/>
  <c r="G1941" i="1"/>
  <c r="F1941" i="1"/>
  <c r="H1941" i="1" s="1"/>
  <c r="I1941" i="1" s="1"/>
  <c r="E1941" i="1"/>
  <c r="G1940" i="1"/>
  <c r="F1940" i="1"/>
  <c r="E1940" i="1"/>
  <c r="H1939" i="1"/>
  <c r="I1939" i="1" s="1"/>
  <c r="G1939" i="1"/>
  <c r="F1939" i="1"/>
  <c r="E1939" i="1"/>
  <c r="G1938" i="1"/>
  <c r="F1938" i="1"/>
  <c r="E1938" i="1"/>
  <c r="H1938" i="1" s="1"/>
  <c r="I1938" i="1" s="1"/>
  <c r="G1937" i="1"/>
  <c r="F1937" i="1"/>
  <c r="H1937" i="1" s="1"/>
  <c r="I1937" i="1" s="1"/>
  <c r="E1937" i="1"/>
  <c r="G1936" i="1"/>
  <c r="F1936" i="1"/>
  <c r="E1936" i="1"/>
  <c r="H1936" i="1" s="1"/>
  <c r="I1936" i="1" s="1"/>
  <c r="H1935" i="1"/>
  <c r="I1935" i="1" s="1"/>
  <c r="G1935" i="1"/>
  <c r="F1935" i="1"/>
  <c r="E1935" i="1"/>
  <c r="I1934" i="1"/>
  <c r="G1934" i="1"/>
  <c r="F1934" i="1"/>
  <c r="E1934" i="1"/>
  <c r="H1934" i="1" s="1"/>
  <c r="G1933" i="1"/>
  <c r="F1933" i="1"/>
  <c r="H1933" i="1" s="1"/>
  <c r="I1933" i="1" s="1"/>
  <c r="E1933" i="1"/>
  <c r="G1932" i="1"/>
  <c r="F1932" i="1"/>
  <c r="E1932" i="1"/>
  <c r="H1931" i="1"/>
  <c r="I1931" i="1" s="1"/>
  <c r="G1931" i="1"/>
  <c r="F1931" i="1"/>
  <c r="E1931" i="1"/>
  <c r="G1930" i="1"/>
  <c r="F1930" i="1"/>
  <c r="E1930" i="1"/>
  <c r="H1930" i="1" s="1"/>
  <c r="I1930" i="1" s="1"/>
  <c r="G1929" i="1"/>
  <c r="F1929" i="1"/>
  <c r="H1929" i="1" s="1"/>
  <c r="I1929" i="1" s="1"/>
  <c r="E1929" i="1"/>
  <c r="G1928" i="1"/>
  <c r="F1928" i="1"/>
  <c r="E1928" i="1"/>
  <c r="H1928" i="1" s="1"/>
  <c r="I1928" i="1" s="1"/>
  <c r="H1927" i="1"/>
  <c r="I1927" i="1" s="1"/>
  <c r="G1927" i="1"/>
  <c r="F1927" i="1"/>
  <c r="E1927" i="1"/>
  <c r="I1926" i="1"/>
  <c r="G1926" i="1"/>
  <c r="F1926" i="1"/>
  <c r="E1926" i="1"/>
  <c r="H1926" i="1" s="1"/>
  <c r="G1925" i="1"/>
  <c r="F1925" i="1"/>
  <c r="H1925" i="1" s="1"/>
  <c r="I1925" i="1" s="1"/>
  <c r="E1925" i="1"/>
  <c r="G1924" i="1"/>
  <c r="F1924" i="1"/>
  <c r="E1924" i="1"/>
  <c r="H1923" i="1"/>
  <c r="I1923" i="1" s="1"/>
  <c r="G1923" i="1"/>
  <c r="F1923" i="1"/>
  <c r="E1923" i="1"/>
  <c r="G1922" i="1"/>
  <c r="F1922" i="1"/>
  <c r="E1922" i="1"/>
  <c r="H1922" i="1" s="1"/>
  <c r="I1922" i="1" s="1"/>
  <c r="G1921" i="1"/>
  <c r="F1921" i="1"/>
  <c r="H1921" i="1" s="1"/>
  <c r="I1921" i="1" s="1"/>
  <c r="E1921" i="1"/>
  <c r="G1920" i="1"/>
  <c r="F1920" i="1"/>
  <c r="E1920" i="1"/>
  <c r="H1920" i="1" s="1"/>
  <c r="I1920" i="1" s="1"/>
  <c r="H1919" i="1"/>
  <c r="I1919" i="1" s="1"/>
  <c r="G1919" i="1"/>
  <c r="F1919" i="1"/>
  <c r="E1919" i="1"/>
  <c r="I1918" i="1"/>
  <c r="G1918" i="1"/>
  <c r="F1918" i="1"/>
  <c r="E1918" i="1"/>
  <c r="H1918" i="1" s="1"/>
  <c r="G1917" i="1"/>
  <c r="F1917" i="1"/>
  <c r="H1917" i="1" s="1"/>
  <c r="I1917" i="1" s="1"/>
  <c r="E1917" i="1"/>
  <c r="G1916" i="1"/>
  <c r="F1916" i="1"/>
  <c r="E1916" i="1"/>
  <c r="H1915" i="1"/>
  <c r="I1915" i="1" s="1"/>
  <c r="G1915" i="1"/>
  <c r="F1915" i="1"/>
  <c r="E1915" i="1"/>
  <c r="G1914" i="1"/>
  <c r="F1914" i="1"/>
  <c r="E1914" i="1"/>
  <c r="H1914" i="1" s="1"/>
  <c r="I1914" i="1" s="1"/>
  <c r="G1913" i="1"/>
  <c r="F1913" i="1"/>
  <c r="H1913" i="1" s="1"/>
  <c r="I1913" i="1" s="1"/>
  <c r="E1913" i="1"/>
  <c r="G1912" i="1"/>
  <c r="F1912" i="1"/>
  <c r="E1912" i="1"/>
  <c r="H1912" i="1" s="1"/>
  <c r="I1912" i="1" s="1"/>
  <c r="H1911" i="1"/>
  <c r="I1911" i="1" s="1"/>
  <c r="G1911" i="1"/>
  <c r="F1911" i="1"/>
  <c r="E1911" i="1"/>
  <c r="I1910" i="1"/>
  <c r="G1910" i="1"/>
  <c r="F1910" i="1"/>
  <c r="E1910" i="1"/>
  <c r="H1910" i="1" s="1"/>
  <c r="G1909" i="1"/>
  <c r="F1909" i="1"/>
  <c r="H1909" i="1" s="1"/>
  <c r="I1909" i="1" s="1"/>
  <c r="E1909" i="1"/>
  <c r="G1908" i="1"/>
  <c r="F1908" i="1"/>
  <c r="E1908" i="1"/>
  <c r="H1907" i="1"/>
  <c r="I1907" i="1" s="1"/>
  <c r="G1907" i="1"/>
  <c r="F1907" i="1"/>
  <c r="E1907" i="1"/>
  <c r="G1906" i="1"/>
  <c r="F1906" i="1"/>
  <c r="E1906" i="1"/>
  <c r="H1906" i="1" s="1"/>
  <c r="I1906" i="1" s="1"/>
  <c r="G1905" i="1"/>
  <c r="F1905" i="1"/>
  <c r="H1905" i="1" s="1"/>
  <c r="I1905" i="1" s="1"/>
  <c r="E1905" i="1"/>
  <c r="G1904" i="1"/>
  <c r="F1904" i="1"/>
  <c r="E1904" i="1"/>
  <c r="H1904" i="1" s="1"/>
  <c r="I1904" i="1" s="1"/>
  <c r="H1903" i="1"/>
  <c r="I1903" i="1" s="1"/>
  <c r="G1903" i="1"/>
  <c r="F1903" i="1"/>
  <c r="E1903" i="1"/>
  <c r="I1902" i="1"/>
  <c r="G1902" i="1"/>
  <c r="F1902" i="1"/>
  <c r="E1902" i="1"/>
  <c r="H1902" i="1" s="1"/>
  <c r="G1901" i="1"/>
  <c r="F1901" i="1"/>
  <c r="H1901" i="1" s="1"/>
  <c r="I1901" i="1" s="1"/>
  <c r="E1901" i="1"/>
  <c r="G1900" i="1"/>
  <c r="F1900" i="1"/>
  <c r="E1900" i="1"/>
  <c r="H1899" i="1"/>
  <c r="I1899" i="1" s="1"/>
  <c r="G1899" i="1"/>
  <c r="F1899" i="1"/>
  <c r="E1899" i="1"/>
  <c r="G1898" i="1"/>
  <c r="F1898" i="1"/>
  <c r="E1898" i="1"/>
  <c r="H1898" i="1" s="1"/>
  <c r="I1898" i="1" s="1"/>
  <c r="G1897" i="1"/>
  <c r="F1897" i="1"/>
  <c r="H1897" i="1" s="1"/>
  <c r="I1897" i="1" s="1"/>
  <c r="E1897" i="1"/>
  <c r="G1896" i="1"/>
  <c r="F1896" i="1"/>
  <c r="E1896" i="1"/>
  <c r="H1896" i="1" s="1"/>
  <c r="I1896" i="1" s="1"/>
  <c r="H1895" i="1"/>
  <c r="I1895" i="1" s="1"/>
  <c r="G1895" i="1"/>
  <c r="F1895" i="1"/>
  <c r="E1895" i="1"/>
  <c r="I1894" i="1"/>
  <c r="G1894" i="1"/>
  <c r="F1894" i="1"/>
  <c r="E1894" i="1"/>
  <c r="H1894" i="1" s="1"/>
  <c r="G1893" i="1"/>
  <c r="F1893" i="1"/>
  <c r="H1893" i="1" s="1"/>
  <c r="I1893" i="1" s="1"/>
  <c r="E1893" i="1"/>
  <c r="G1892" i="1"/>
  <c r="F1892" i="1"/>
  <c r="E1892" i="1"/>
  <c r="H1891" i="1"/>
  <c r="I1891" i="1" s="1"/>
  <c r="G1891" i="1"/>
  <c r="F1891" i="1"/>
  <c r="E1891" i="1"/>
  <c r="G1890" i="1"/>
  <c r="F1890" i="1"/>
  <c r="E1890" i="1"/>
  <c r="H1890" i="1" s="1"/>
  <c r="I1890" i="1" s="1"/>
  <c r="G1889" i="1"/>
  <c r="F1889" i="1"/>
  <c r="H1889" i="1" s="1"/>
  <c r="I1889" i="1" s="1"/>
  <c r="E1889" i="1"/>
  <c r="G1888" i="1"/>
  <c r="F1888" i="1"/>
  <c r="E1888" i="1"/>
  <c r="H1888" i="1" s="1"/>
  <c r="I1888" i="1" s="1"/>
  <c r="H1887" i="1"/>
  <c r="I1887" i="1" s="1"/>
  <c r="G1887" i="1"/>
  <c r="F1887" i="1"/>
  <c r="E1887" i="1"/>
  <c r="G1886" i="1"/>
  <c r="F1886" i="1"/>
  <c r="E1886" i="1"/>
  <c r="H1886" i="1" s="1"/>
  <c r="I1886" i="1" s="1"/>
  <c r="G1885" i="1"/>
  <c r="F1885" i="1"/>
  <c r="H1885" i="1" s="1"/>
  <c r="I1885" i="1" s="1"/>
  <c r="E1885" i="1"/>
  <c r="G1884" i="1"/>
  <c r="F1884" i="1"/>
  <c r="E1884" i="1"/>
  <c r="H1883" i="1"/>
  <c r="I1883" i="1" s="1"/>
  <c r="G1883" i="1"/>
  <c r="F1883" i="1"/>
  <c r="E1883" i="1"/>
  <c r="G1882" i="1"/>
  <c r="F1882" i="1"/>
  <c r="E1882" i="1"/>
  <c r="H1882" i="1" s="1"/>
  <c r="I1882" i="1" s="1"/>
  <c r="G1881" i="1"/>
  <c r="F1881" i="1"/>
  <c r="H1881" i="1" s="1"/>
  <c r="I1881" i="1" s="1"/>
  <c r="E1881" i="1"/>
  <c r="G1880" i="1"/>
  <c r="F1880" i="1"/>
  <c r="E1880" i="1"/>
  <c r="H1880" i="1" s="1"/>
  <c r="I1880" i="1" s="1"/>
  <c r="H1879" i="1"/>
  <c r="I1879" i="1" s="1"/>
  <c r="G1879" i="1"/>
  <c r="F1879" i="1"/>
  <c r="E1879" i="1"/>
  <c r="G1878" i="1"/>
  <c r="F1878" i="1"/>
  <c r="E1878" i="1"/>
  <c r="H1878" i="1" s="1"/>
  <c r="I1878" i="1" s="1"/>
  <c r="G1877" i="1"/>
  <c r="F1877" i="1"/>
  <c r="H1877" i="1" s="1"/>
  <c r="I1877" i="1" s="1"/>
  <c r="E1877" i="1"/>
  <c r="G1876" i="1"/>
  <c r="F1876" i="1"/>
  <c r="E1876" i="1"/>
  <c r="H1875" i="1"/>
  <c r="I1875" i="1" s="1"/>
  <c r="G1875" i="1"/>
  <c r="F1875" i="1"/>
  <c r="E1875" i="1"/>
  <c r="G1874" i="1"/>
  <c r="F1874" i="1"/>
  <c r="E1874" i="1"/>
  <c r="H1874" i="1" s="1"/>
  <c r="I1874" i="1" s="1"/>
  <c r="G1873" i="1"/>
  <c r="F1873" i="1"/>
  <c r="H1873" i="1" s="1"/>
  <c r="I1873" i="1" s="1"/>
  <c r="E1873" i="1"/>
  <c r="G1872" i="1"/>
  <c r="F1872" i="1"/>
  <c r="E1872" i="1"/>
  <c r="H1872" i="1" s="1"/>
  <c r="I1872" i="1" s="1"/>
  <c r="H1871" i="1"/>
  <c r="I1871" i="1" s="1"/>
  <c r="G1871" i="1"/>
  <c r="F1871" i="1"/>
  <c r="E1871" i="1"/>
  <c r="I1870" i="1"/>
  <c r="G1870" i="1"/>
  <c r="F1870" i="1"/>
  <c r="E1870" i="1"/>
  <c r="H1870" i="1" s="1"/>
  <c r="G1869" i="1"/>
  <c r="F1869" i="1"/>
  <c r="H1869" i="1" s="1"/>
  <c r="I1869" i="1" s="1"/>
  <c r="E1869" i="1"/>
  <c r="G1868" i="1"/>
  <c r="F1868" i="1"/>
  <c r="E1868" i="1"/>
  <c r="H1867" i="1"/>
  <c r="I1867" i="1" s="1"/>
  <c r="G1867" i="1"/>
  <c r="F1867" i="1"/>
  <c r="E1867" i="1"/>
  <c r="G1866" i="1"/>
  <c r="F1866" i="1"/>
  <c r="E1866" i="1"/>
  <c r="H1866" i="1" s="1"/>
  <c r="I1866" i="1" s="1"/>
  <c r="G1865" i="1"/>
  <c r="F1865" i="1"/>
  <c r="H1865" i="1" s="1"/>
  <c r="I1865" i="1" s="1"/>
  <c r="E1865" i="1"/>
  <c r="G1864" i="1"/>
  <c r="F1864" i="1"/>
  <c r="E1864" i="1"/>
  <c r="H1864" i="1" s="1"/>
  <c r="I1864" i="1" s="1"/>
  <c r="H1863" i="1"/>
  <c r="I1863" i="1" s="1"/>
  <c r="G1863" i="1"/>
  <c r="F1863" i="1"/>
  <c r="E1863" i="1"/>
  <c r="I1862" i="1"/>
  <c r="G1862" i="1"/>
  <c r="F1862" i="1"/>
  <c r="E1862" i="1"/>
  <c r="H1862" i="1" s="1"/>
  <c r="G1861" i="1"/>
  <c r="F1861" i="1"/>
  <c r="H1861" i="1" s="1"/>
  <c r="I1861" i="1" s="1"/>
  <c r="E1861" i="1"/>
  <c r="G1860" i="1"/>
  <c r="F1860" i="1"/>
  <c r="E1860" i="1"/>
  <c r="H1859" i="1"/>
  <c r="I1859" i="1" s="1"/>
  <c r="G1859" i="1"/>
  <c r="F1859" i="1"/>
  <c r="E1859" i="1"/>
  <c r="G1858" i="1"/>
  <c r="F1858" i="1"/>
  <c r="E1858" i="1"/>
  <c r="H1858" i="1" s="1"/>
  <c r="I1858" i="1" s="1"/>
  <c r="G1857" i="1"/>
  <c r="F1857" i="1"/>
  <c r="H1857" i="1" s="1"/>
  <c r="I1857" i="1" s="1"/>
  <c r="E1857" i="1"/>
  <c r="G1856" i="1"/>
  <c r="F1856" i="1"/>
  <c r="E1856" i="1"/>
  <c r="H1856" i="1" s="1"/>
  <c r="I1856" i="1" s="1"/>
  <c r="H1855" i="1"/>
  <c r="I1855" i="1" s="1"/>
  <c r="G1855" i="1"/>
  <c r="F1855" i="1"/>
  <c r="E1855" i="1"/>
  <c r="G1854" i="1"/>
  <c r="F1854" i="1"/>
  <c r="E1854" i="1"/>
  <c r="H1854" i="1" s="1"/>
  <c r="I1854" i="1" s="1"/>
  <c r="G1853" i="1"/>
  <c r="F1853" i="1"/>
  <c r="H1853" i="1" s="1"/>
  <c r="I1853" i="1" s="1"/>
  <c r="E1853" i="1"/>
  <c r="G1852" i="1"/>
  <c r="F1852" i="1"/>
  <c r="E1852" i="1"/>
  <c r="H1851" i="1"/>
  <c r="I1851" i="1" s="1"/>
  <c r="G1851" i="1"/>
  <c r="F1851" i="1"/>
  <c r="E1851" i="1"/>
  <c r="G1850" i="1"/>
  <c r="F1850" i="1"/>
  <c r="E1850" i="1"/>
  <c r="H1850" i="1" s="1"/>
  <c r="I1850" i="1" s="1"/>
  <c r="G1849" i="1"/>
  <c r="F1849" i="1"/>
  <c r="H1849" i="1" s="1"/>
  <c r="I1849" i="1" s="1"/>
  <c r="E1849" i="1"/>
  <c r="G1848" i="1"/>
  <c r="F1848" i="1"/>
  <c r="E1848" i="1"/>
  <c r="H1848" i="1" s="1"/>
  <c r="I1848" i="1" s="1"/>
  <c r="H1847" i="1"/>
  <c r="I1847" i="1" s="1"/>
  <c r="G1847" i="1"/>
  <c r="F1847" i="1"/>
  <c r="E1847" i="1"/>
  <c r="G1846" i="1"/>
  <c r="F1846" i="1"/>
  <c r="E1846" i="1"/>
  <c r="H1846" i="1" s="1"/>
  <c r="I1846" i="1" s="1"/>
  <c r="G1845" i="1"/>
  <c r="F1845" i="1"/>
  <c r="H1845" i="1" s="1"/>
  <c r="I1845" i="1" s="1"/>
  <c r="E1845" i="1"/>
  <c r="G1844" i="1"/>
  <c r="F1844" i="1"/>
  <c r="E1844" i="1"/>
  <c r="H1843" i="1"/>
  <c r="I1843" i="1" s="1"/>
  <c r="G1843" i="1"/>
  <c r="F1843" i="1"/>
  <c r="E1843" i="1"/>
  <c r="G1842" i="1"/>
  <c r="F1842" i="1"/>
  <c r="E1842" i="1"/>
  <c r="H1842" i="1" s="1"/>
  <c r="I1842" i="1" s="1"/>
  <c r="G1841" i="1"/>
  <c r="F1841" i="1"/>
  <c r="H1841" i="1" s="1"/>
  <c r="I1841" i="1" s="1"/>
  <c r="E1841" i="1"/>
  <c r="G1840" i="1"/>
  <c r="F1840" i="1"/>
  <c r="E1840" i="1"/>
  <c r="H1840" i="1" s="1"/>
  <c r="I1840" i="1" s="1"/>
  <c r="H1839" i="1"/>
  <c r="I1839" i="1" s="1"/>
  <c r="G1839" i="1"/>
  <c r="F1839" i="1"/>
  <c r="E1839" i="1"/>
  <c r="I1838" i="1"/>
  <c r="G1838" i="1"/>
  <c r="F1838" i="1"/>
  <c r="E1838" i="1"/>
  <c r="H1838" i="1" s="1"/>
  <c r="G1837" i="1"/>
  <c r="F1837" i="1"/>
  <c r="H1837" i="1" s="1"/>
  <c r="I1837" i="1" s="1"/>
  <c r="E1837" i="1"/>
  <c r="G1836" i="1"/>
  <c r="F1836" i="1"/>
  <c r="E1836" i="1"/>
  <c r="H1835" i="1"/>
  <c r="I1835" i="1" s="1"/>
  <c r="G1835" i="1"/>
  <c r="F1835" i="1"/>
  <c r="E1835" i="1"/>
  <c r="G1834" i="1"/>
  <c r="F1834" i="1"/>
  <c r="E1834" i="1"/>
  <c r="H1834" i="1" s="1"/>
  <c r="I1834" i="1" s="1"/>
  <c r="G1833" i="1"/>
  <c r="F1833" i="1"/>
  <c r="H1833" i="1" s="1"/>
  <c r="I1833" i="1" s="1"/>
  <c r="E1833" i="1"/>
  <c r="G1832" i="1"/>
  <c r="F1832" i="1"/>
  <c r="E1832" i="1"/>
  <c r="H1832" i="1" s="1"/>
  <c r="I1832" i="1" s="1"/>
  <c r="H1831" i="1"/>
  <c r="I1831" i="1" s="1"/>
  <c r="G1831" i="1"/>
  <c r="F1831" i="1"/>
  <c r="E1831" i="1"/>
  <c r="I1830" i="1"/>
  <c r="G1830" i="1"/>
  <c r="F1830" i="1"/>
  <c r="E1830" i="1"/>
  <c r="H1830" i="1" s="1"/>
  <c r="G1829" i="1"/>
  <c r="F1829" i="1"/>
  <c r="H1829" i="1" s="1"/>
  <c r="I1829" i="1" s="1"/>
  <c r="E1829" i="1"/>
  <c r="G1828" i="1"/>
  <c r="F1828" i="1"/>
  <c r="E1828" i="1"/>
  <c r="H1827" i="1"/>
  <c r="I1827" i="1" s="1"/>
  <c r="G1827" i="1"/>
  <c r="F1827" i="1"/>
  <c r="E1827" i="1"/>
  <c r="G1826" i="1"/>
  <c r="F1826" i="1"/>
  <c r="E1826" i="1"/>
  <c r="H1826" i="1" s="1"/>
  <c r="I1826" i="1" s="1"/>
  <c r="G1825" i="1"/>
  <c r="F1825" i="1"/>
  <c r="H1825" i="1" s="1"/>
  <c r="I1825" i="1" s="1"/>
  <c r="E1825" i="1"/>
  <c r="G1824" i="1"/>
  <c r="F1824" i="1"/>
  <c r="E1824" i="1"/>
  <c r="H1824" i="1" s="1"/>
  <c r="I1824" i="1" s="1"/>
  <c r="H1823" i="1"/>
  <c r="I1823" i="1" s="1"/>
  <c r="G1823" i="1"/>
  <c r="F1823" i="1"/>
  <c r="E1823" i="1"/>
  <c r="G1822" i="1"/>
  <c r="F1822" i="1"/>
  <c r="E1822" i="1"/>
  <c r="H1822" i="1" s="1"/>
  <c r="I1822" i="1" s="1"/>
  <c r="G1821" i="1"/>
  <c r="F1821" i="1"/>
  <c r="H1821" i="1" s="1"/>
  <c r="I1821" i="1" s="1"/>
  <c r="E1821" i="1"/>
  <c r="G1820" i="1"/>
  <c r="F1820" i="1"/>
  <c r="E1820" i="1"/>
  <c r="H1819" i="1"/>
  <c r="I1819" i="1" s="1"/>
  <c r="G1819" i="1"/>
  <c r="F1819" i="1"/>
  <c r="E1819" i="1"/>
  <c r="G1818" i="1"/>
  <c r="F1818" i="1"/>
  <c r="E1818" i="1"/>
  <c r="H1818" i="1" s="1"/>
  <c r="I1818" i="1" s="1"/>
  <c r="G1817" i="1"/>
  <c r="F1817" i="1"/>
  <c r="H1817" i="1" s="1"/>
  <c r="I1817" i="1" s="1"/>
  <c r="E1817" i="1"/>
  <c r="G1816" i="1"/>
  <c r="F1816" i="1"/>
  <c r="E1816" i="1"/>
  <c r="H1816" i="1" s="1"/>
  <c r="I1816" i="1" s="1"/>
  <c r="H1815" i="1"/>
  <c r="I1815" i="1" s="1"/>
  <c r="G1815" i="1"/>
  <c r="F1815" i="1"/>
  <c r="E1815" i="1"/>
  <c r="G1814" i="1"/>
  <c r="F1814" i="1"/>
  <c r="E1814" i="1"/>
  <c r="H1814" i="1" s="1"/>
  <c r="I1814" i="1" s="1"/>
  <c r="G1813" i="1"/>
  <c r="F1813" i="1"/>
  <c r="H1813" i="1" s="1"/>
  <c r="I1813" i="1" s="1"/>
  <c r="E1813" i="1"/>
  <c r="G1812" i="1"/>
  <c r="F1812" i="1"/>
  <c r="E1812" i="1"/>
  <c r="H1811" i="1"/>
  <c r="I1811" i="1" s="1"/>
  <c r="G1811" i="1"/>
  <c r="F1811" i="1"/>
  <c r="E1811" i="1"/>
  <c r="G1810" i="1"/>
  <c r="F1810" i="1"/>
  <c r="E1810" i="1"/>
  <c r="H1810" i="1" s="1"/>
  <c r="I1810" i="1" s="1"/>
  <c r="G1809" i="1"/>
  <c r="F1809" i="1"/>
  <c r="H1809" i="1" s="1"/>
  <c r="I1809" i="1" s="1"/>
  <c r="E1809" i="1"/>
  <c r="G1808" i="1"/>
  <c r="F1808" i="1"/>
  <c r="E1808" i="1"/>
  <c r="H1808" i="1" s="1"/>
  <c r="I1808" i="1" s="1"/>
  <c r="H1807" i="1"/>
  <c r="I1807" i="1" s="1"/>
  <c r="G1807" i="1"/>
  <c r="F1807" i="1"/>
  <c r="E1807" i="1"/>
  <c r="I1806" i="1"/>
  <c r="G1806" i="1"/>
  <c r="F1806" i="1"/>
  <c r="E1806" i="1"/>
  <c r="H1806" i="1" s="1"/>
  <c r="G1805" i="1"/>
  <c r="F1805" i="1"/>
  <c r="H1805" i="1" s="1"/>
  <c r="I1805" i="1" s="1"/>
  <c r="E1805" i="1"/>
  <c r="G1804" i="1"/>
  <c r="F1804" i="1"/>
  <c r="E1804" i="1"/>
  <c r="H1803" i="1"/>
  <c r="I1803" i="1" s="1"/>
  <c r="G1803" i="1"/>
  <c r="F1803" i="1"/>
  <c r="E1803" i="1"/>
  <c r="G1802" i="1"/>
  <c r="F1802" i="1"/>
  <c r="E1802" i="1"/>
  <c r="H1802" i="1" s="1"/>
  <c r="I1802" i="1" s="1"/>
  <c r="G1801" i="1"/>
  <c r="F1801" i="1"/>
  <c r="H1801" i="1" s="1"/>
  <c r="I1801" i="1" s="1"/>
  <c r="E1801" i="1"/>
  <c r="G1800" i="1"/>
  <c r="F1800" i="1"/>
  <c r="E1800" i="1"/>
  <c r="H1800" i="1" s="1"/>
  <c r="I1800" i="1" s="1"/>
  <c r="H1799" i="1"/>
  <c r="I1799" i="1" s="1"/>
  <c r="G1799" i="1"/>
  <c r="F1799" i="1"/>
  <c r="E1799" i="1"/>
  <c r="I1798" i="1"/>
  <c r="G1798" i="1"/>
  <c r="F1798" i="1"/>
  <c r="E1798" i="1"/>
  <c r="H1798" i="1" s="1"/>
  <c r="G1797" i="1"/>
  <c r="F1797" i="1"/>
  <c r="H1797" i="1" s="1"/>
  <c r="I1797" i="1" s="1"/>
  <c r="E1797" i="1"/>
  <c r="G1796" i="1"/>
  <c r="F1796" i="1"/>
  <c r="E1796" i="1"/>
  <c r="H1795" i="1"/>
  <c r="I1795" i="1" s="1"/>
  <c r="G1795" i="1"/>
  <c r="F1795" i="1"/>
  <c r="E1795" i="1"/>
  <c r="G1794" i="1"/>
  <c r="F1794" i="1"/>
  <c r="E1794" i="1"/>
  <c r="H1794" i="1" s="1"/>
  <c r="I1794" i="1" s="1"/>
  <c r="G1793" i="1"/>
  <c r="F1793" i="1"/>
  <c r="H1793" i="1" s="1"/>
  <c r="I1793" i="1" s="1"/>
  <c r="E1793" i="1"/>
  <c r="G1792" i="1"/>
  <c r="F1792" i="1"/>
  <c r="E1792" i="1"/>
  <c r="H1792" i="1" s="1"/>
  <c r="I1792" i="1" s="1"/>
  <c r="H1791" i="1"/>
  <c r="I1791" i="1" s="1"/>
  <c r="G1791" i="1"/>
  <c r="F1791" i="1"/>
  <c r="E1791" i="1"/>
  <c r="G1790" i="1"/>
  <c r="F1790" i="1"/>
  <c r="E1790" i="1"/>
  <c r="H1790" i="1" s="1"/>
  <c r="I1790" i="1" s="1"/>
  <c r="G1789" i="1"/>
  <c r="F1789" i="1"/>
  <c r="H1789" i="1" s="1"/>
  <c r="I1789" i="1" s="1"/>
  <c r="E1789" i="1"/>
  <c r="G1788" i="1"/>
  <c r="F1788" i="1"/>
  <c r="E1788" i="1"/>
  <c r="H1787" i="1"/>
  <c r="I1787" i="1" s="1"/>
  <c r="G1787" i="1"/>
  <c r="F1787" i="1"/>
  <c r="E1787" i="1"/>
  <c r="G1786" i="1"/>
  <c r="F1786" i="1"/>
  <c r="E1786" i="1"/>
  <c r="H1786" i="1" s="1"/>
  <c r="I1786" i="1" s="1"/>
  <c r="G1785" i="1"/>
  <c r="F1785" i="1"/>
  <c r="H1785" i="1" s="1"/>
  <c r="I1785" i="1" s="1"/>
  <c r="E1785" i="1"/>
  <c r="G1784" i="1"/>
  <c r="F1784" i="1"/>
  <c r="E1784" i="1"/>
  <c r="H1784" i="1" s="1"/>
  <c r="I1784" i="1" s="1"/>
  <c r="H1783" i="1"/>
  <c r="I1783" i="1" s="1"/>
  <c r="G1783" i="1"/>
  <c r="F1783" i="1"/>
  <c r="E1783" i="1"/>
  <c r="G1782" i="1"/>
  <c r="F1782" i="1"/>
  <c r="E1782" i="1"/>
  <c r="H1782" i="1" s="1"/>
  <c r="I1782" i="1" s="1"/>
  <c r="G1781" i="1"/>
  <c r="F1781" i="1"/>
  <c r="H1781" i="1" s="1"/>
  <c r="I1781" i="1" s="1"/>
  <c r="E1781" i="1"/>
  <c r="G1780" i="1"/>
  <c r="F1780" i="1"/>
  <c r="E1780" i="1"/>
  <c r="H1779" i="1"/>
  <c r="I1779" i="1" s="1"/>
  <c r="G1779" i="1"/>
  <c r="F1779" i="1"/>
  <c r="E1779" i="1"/>
  <c r="G1778" i="1"/>
  <c r="F1778" i="1"/>
  <c r="E1778" i="1"/>
  <c r="H1778" i="1" s="1"/>
  <c r="I1778" i="1" s="1"/>
  <c r="G1777" i="1"/>
  <c r="F1777" i="1"/>
  <c r="H1777" i="1" s="1"/>
  <c r="I1777" i="1" s="1"/>
  <c r="E1777" i="1"/>
  <c r="G1776" i="1"/>
  <c r="F1776" i="1"/>
  <c r="E1776" i="1"/>
  <c r="H1776" i="1" s="1"/>
  <c r="I1776" i="1" s="1"/>
  <c r="H1775" i="1"/>
  <c r="I1775" i="1" s="1"/>
  <c r="G1775" i="1"/>
  <c r="F1775" i="1"/>
  <c r="E1775" i="1"/>
  <c r="I1774" i="1"/>
  <c r="G1774" i="1"/>
  <c r="F1774" i="1"/>
  <c r="E1774" i="1"/>
  <c r="H1774" i="1" s="1"/>
  <c r="G1773" i="1"/>
  <c r="F1773" i="1"/>
  <c r="H1773" i="1" s="1"/>
  <c r="I1773" i="1" s="1"/>
  <c r="E1773" i="1"/>
  <c r="G1772" i="1"/>
  <c r="F1772" i="1"/>
  <c r="E1772" i="1"/>
  <c r="H1771" i="1"/>
  <c r="I1771" i="1" s="1"/>
  <c r="G1771" i="1"/>
  <c r="F1771" i="1"/>
  <c r="E1771" i="1"/>
  <c r="G1770" i="1"/>
  <c r="F1770" i="1"/>
  <c r="E1770" i="1"/>
  <c r="H1770" i="1" s="1"/>
  <c r="I1770" i="1" s="1"/>
  <c r="G1769" i="1"/>
  <c r="F1769" i="1"/>
  <c r="H1769" i="1" s="1"/>
  <c r="I1769" i="1" s="1"/>
  <c r="E1769" i="1"/>
  <c r="G1768" i="1"/>
  <c r="F1768" i="1"/>
  <c r="E1768" i="1"/>
  <c r="H1768" i="1" s="1"/>
  <c r="I1768" i="1" s="1"/>
  <c r="H1767" i="1"/>
  <c r="I1767" i="1" s="1"/>
  <c r="G1767" i="1"/>
  <c r="F1767" i="1"/>
  <c r="E1767" i="1"/>
  <c r="I1766" i="1"/>
  <c r="G1766" i="1"/>
  <c r="F1766" i="1"/>
  <c r="E1766" i="1"/>
  <c r="H1766" i="1" s="1"/>
  <c r="G1765" i="1"/>
  <c r="F1765" i="1"/>
  <c r="H1765" i="1" s="1"/>
  <c r="I1765" i="1" s="1"/>
  <c r="E1765" i="1"/>
  <c r="G1764" i="1"/>
  <c r="F1764" i="1"/>
  <c r="E1764" i="1"/>
  <c r="H1763" i="1"/>
  <c r="I1763" i="1" s="1"/>
  <c r="G1763" i="1"/>
  <c r="F1763" i="1"/>
  <c r="E1763" i="1"/>
  <c r="G1762" i="1"/>
  <c r="F1762" i="1"/>
  <c r="E1762" i="1"/>
  <c r="H1762" i="1" s="1"/>
  <c r="I1762" i="1" s="1"/>
  <c r="G1761" i="1"/>
  <c r="F1761" i="1"/>
  <c r="H1761" i="1" s="1"/>
  <c r="I1761" i="1" s="1"/>
  <c r="E1761" i="1"/>
  <c r="G1760" i="1"/>
  <c r="F1760" i="1"/>
  <c r="E1760" i="1"/>
  <c r="G1759" i="1"/>
  <c r="F1759" i="1"/>
  <c r="H1759" i="1" s="1"/>
  <c r="I1759" i="1" s="1"/>
  <c r="E1759" i="1"/>
  <c r="G1758" i="1"/>
  <c r="F1758" i="1"/>
  <c r="E1758" i="1"/>
  <c r="G1757" i="1"/>
  <c r="F1757" i="1"/>
  <c r="H1757" i="1" s="1"/>
  <c r="I1757" i="1" s="1"/>
  <c r="E1757" i="1"/>
  <c r="G1756" i="1"/>
  <c r="F1756" i="1"/>
  <c r="E1756" i="1"/>
  <c r="G1755" i="1"/>
  <c r="F1755" i="1"/>
  <c r="H1755" i="1" s="1"/>
  <c r="I1755" i="1" s="1"/>
  <c r="E1755" i="1"/>
  <c r="G1754" i="1"/>
  <c r="F1754" i="1"/>
  <c r="E1754" i="1"/>
  <c r="G1753" i="1"/>
  <c r="F1753" i="1"/>
  <c r="H1753" i="1" s="1"/>
  <c r="I1753" i="1" s="1"/>
  <c r="E1753" i="1"/>
  <c r="G1752" i="1"/>
  <c r="F1752" i="1"/>
  <c r="E1752" i="1"/>
  <c r="G1751" i="1"/>
  <c r="F1751" i="1"/>
  <c r="H1751" i="1" s="1"/>
  <c r="I1751" i="1" s="1"/>
  <c r="E1751" i="1"/>
  <c r="G1750" i="1"/>
  <c r="F1750" i="1"/>
  <c r="E1750" i="1"/>
  <c r="G1749" i="1"/>
  <c r="F1749" i="1"/>
  <c r="H1749" i="1" s="1"/>
  <c r="I1749" i="1" s="1"/>
  <c r="E1749" i="1"/>
  <c r="G1748" i="1"/>
  <c r="F1748" i="1"/>
  <c r="E1748" i="1"/>
  <c r="G1747" i="1"/>
  <c r="F1747" i="1"/>
  <c r="H1747" i="1" s="1"/>
  <c r="I1747" i="1" s="1"/>
  <c r="E1747" i="1"/>
  <c r="G1746" i="1"/>
  <c r="F1746" i="1"/>
  <c r="E1746" i="1"/>
  <c r="G1745" i="1"/>
  <c r="F1745" i="1"/>
  <c r="H1745" i="1" s="1"/>
  <c r="I1745" i="1" s="1"/>
  <c r="E1745" i="1"/>
  <c r="G1744" i="1"/>
  <c r="F1744" i="1"/>
  <c r="E1744" i="1"/>
  <c r="G1743" i="1"/>
  <c r="F1743" i="1"/>
  <c r="H1743" i="1" s="1"/>
  <c r="I1743" i="1" s="1"/>
  <c r="E1743" i="1"/>
  <c r="G1742" i="1"/>
  <c r="F1742" i="1"/>
  <c r="E1742" i="1"/>
  <c r="G1741" i="1"/>
  <c r="F1741" i="1"/>
  <c r="H1741" i="1" s="1"/>
  <c r="I1741" i="1" s="1"/>
  <c r="E1741" i="1"/>
  <c r="G1740" i="1"/>
  <c r="F1740" i="1"/>
  <c r="E1740" i="1"/>
  <c r="G1739" i="1"/>
  <c r="F1739" i="1"/>
  <c r="H1739" i="1" s="1"/>
  <c r="I1739" i="1" s="1"/>
  <c r="E1739" i="1"/>
  <c r="G1738" i="1"/>
  <c r="F1738" i="1"/>
  <c r="E1738" i="1"/>
  <c r="G1737" i="1"/>
  <c r="F1737" i="1"/>
  <c r="H1737" i="1" s="1"/>
  <c r="I1737" i="1" s="1"/>
  <c r="E1737" i="1"/>
  <c r="G1736" i="1"/>
  <c r="F1736" i="1"/>
  <c r="E1736" i="1"/>
  <c r="G1735" i="1"/>
  <c r="F1735" i="1"/>
  <c r="H1735" i="1" s="1"/>
  <c r="I1735" i="1" s="1"/>
  <c r="E1735" i="1"/>
  <c r="G1734" i="1"/>
  <c r="F1734" i="1"/>
  <c r="E1734" i="1"/>
  <c r="G1733" i="1"/>
  <c r="F1733" i="1"/>
  <c r="H1733" i="1" s="1"/>
  <c r="I1733" i="1" s="1"/>
  <c r="E1733" i="1"/>
  <c r="G1732" i="1"/>
  <c r="H1732" i="1" s="1"/>
  <c r="I1732" i="1" s="1"/>
  <c r="F1732" i="1"/>
  <c r="E1732" i="1"/>
  <c r="H1731" i="1"/>
  <c r="I1731" i="1" s="1"/>
  <c r="G1731" i="1"/>
  <c r="F1731" i="1"/>
  <c r="E1731" i="1"/>
  <c r="I1730" i="1"/>
  <c r="G1730" i="1"/>
  <c r="F1730" i="1"/>
  <c r="E1730" i="1"/>
  <c r="H1730" i="1" s="1"/>
  <c r="H1729" i="1"/>
  <c r="I1729" i="1" s="1"/>
  <c r="G1729" i="1"/>
  <c r="F1729" i="1"/>
  <c r="E1729" i="1"/>
  <c r="I1728" i="1"/>
  <c r="G1728" i="1"/>
  <c r="F1728" i="1"/>
  <c r="E1728" i="1"/>
  <c r="H1728" i="1" s="1"/>
  <c r="G1727" i="1"/>
  <c r="F1727" i="1"/>
  <c r="E1727" i="1"/>
  <c r="G1726" i="1"/>
  <c r="F1726" i="1"/>
  <c r="E1726" i="1"/>
  <c r="G1725" i="1"/>
  <c r="F1725" i="1"/>
  <c r="H1725" i="1" s="1"/>
  <c r="I1725" i="1" s="1"/>
  <c r="E1725" i="1"/>
  <c r="H1724" i="1"/>
  <c r="I1724" i="1" s="1"/>
  <c r="G1724" i="1"/>
  <c r="F1724" i="1"/>
  <c r="E1724" i="1"/>
  <c r="G1723" i="1"/>
  <c r="F1723" i="1"/>
  <c r="E1723" i="1"/>
  <c r="H1723" i="1" s="1"/>
  <c r="I1723" i="1" s="1"/>
  <c r="G1722" i="1"/>
  <c r="F1722" i="1"/>
  <c r="E1722" i="1"/>
  <c r="H1722" i="1" s="1"/>
  <c r="I1722" i="1" s="1"/>
  <c r="H1721" i="1"/>
  <c r="I1721" i="1" s="1"/>
  <c r="G1721" i="1"/>
  <c r="F1721" i="1"/>
  <c r="E1721" i="1"/>
  <c r="G1720" i="1"/>
  <c r="F1720" i="1"/>
  <c r="E1720" i="1"/>
  <c r="H1720" i="1" s="1"/>
  <c r="I1720" i="1" s="1"/>
  <c r="G1719" i="1"/>
  <c r="F1719" i="1"/>
  <c r="E1719" i="1"/>
  <c r="H1719" i="1" s="1"/>
  <c r="I1719" i="1" s="1"/>
  <c r="G1718" i="1"/>
  <c r="F1718" i="1"/>
  <c r="E1718" i="1"/>
  <c r="G1717" i="1"/>
  <c r="F1717" i="1"/>
  <c r="E1717" i="1"/>
  <c r="G1716" i="1"/>
  <c r="H1716" i="1" s="1"/>
  <c r="I1716" i="1" s="1"/>
  <c r="F1716" i="1"/>
  <c r="E1716" i="1"/>
  <c r="H1715" i="1"/>
  <c r="I1715" i="1" s="1"/>
  <c r="G1715" i="1"/>
  <c r="F1715" i="1"/>
  <c r="E1715" i="1"/>
  <c r="I1714" i="1"/>
  <c r="G1714" i="1"/>
  <c r="F1714" i="1"/>
  <c r="E1714" i="1"/>
  <c r="H1714" i="1" s="1"/>
  <c r="I1713" i="1"/>
  <c r="G1713" i="1"/>
  <c r="F1713" i="1"/>
  <c r="E1713" i="1"/>
  <c r="H1713" i="1" s="1"/>
  <c r="G1712" i="1"/>
  <c r="F1712" i="1"/>
  <c r="E1712" i="1"/>
  <c r="G1711" i="1"/>
  <c r="H1711" i="1" s="1"/>
  <c r="I1711" i="1" s="1"/>
  <c r="F1711" i="1"/>
  <c r="E1711" i="1"/>
  <c r="H1710" i="1"/>
  <c r="I1710" i="1" s="1"/>
  <c r="G1710" i="1"/>
  <c r="F1710" i="1"/>
  <c r="E1710" i="1"/>
  <c r="I1709" i="1"/>
  <c r="G1709" i="1"/>
  <c r="F1709" i="1"/>
  <c r="E1709" i="1"/>
  <c r="H1709" i="1" s="1"/>
  <c r="G1708" i="1"/>
  <c r="F1708" i="1"/>
  <c r="E1708" i="1"/>
  <c r="G1707" i="1"/>
  <c r="H1707" i="1" s="1"/>
  <c r="I1707" i="1" s="1"/>
  <c r="F1707" i="1"/>
  <c r="E1707" i="1"/>
  <c r="H1706" i="1"/>
  <c r="I1706" i="1" s="1"/>
  <c r="G1706" i="1"/>
  <c r="F1706" i="1"/>
  <c r="E1706" i="1"/>
  <c r="I1705" i="1"/>
  <c r="G1705" i="1"/>
  <c r="F1705" i="1"/>
  <c r="E1705" i="1"/>
  <c r="H1705" i="1" s="1"/>
  <c r="G1704" i="1"/>
  <c r="F1704" i="1"/>
  <c r="E1704" i="1"/>
  <c r="G1703" i="1"/>
  <c r="H1703" i="1" s="1"/>
  <c r="I1703" i="1" s="1"/>
  <c r="F1703" i="1"/>
  <c r="E1703" i="1"/>
  <c r="H1702" i="1"/>
  <c r="I1702" i="1" s="1"/>
  <c r="G1702" i="1"/>
  <c r="F1702" i="1"/>
  <c r="E1702" i="1"/>
  <c r="I1701" i="1"/>
  <c r="G1701" i="1"/>
  <c r="F1701" i="1"/>
  <c r="E1701" i="1"/>
  <c r="H1701" i="1" s="1"/>
  <c r="G1700" i="1"/>
  <c r="F1700" i="1"/>
  <c r="E1700" i="1"/>
  <c r="G1699" i="1"/>
  <c r="H1699" i="1" s="1"/>
  <c r="I1699" i="1" s="1"/>
  <c r="F1699" i="1"/>
  <c r="E1699" i="1"/>
  <c r="H1698" i="1"/>
  <c r="I1698" i="1" s="1"/>
  <c r="G1698" i="1"/>
  <c r="F1698" i="1"/>
  <c r="E1698" i="1"/>
  <c r="I1697" i="1"/>
  <c r="G1697" i="1"/>
  <c r="F1697" i="1"/>
  <c r="E1697" i="1"/>
  <c r="H1697" i="1" s="1"/>
  <c r="G1696" i="1"/>
  <c r="F1696" i="1"/>
  <c r="E1696" i="1"/>
  <c r="G1695" i="1"/>
  <c r="H1695" i="1" s="1"/>
  <c r="I1695" i="1" s="1"/>
  <c r="F1695" i="1"/>
  <c r="E1695" i="1"/>
  <c r="H1694" i="1"/>
  <c r="I1694" i="1" s="1"/>
  <c r="G1694" i="1"/>
  <c r="F1694" i="1"/>
  <c r="E1694" i="1"/>
  <c r="I1693" i="1"/>
  <c r="G1693" i="1"/>
  <c r="F1693" i="1"/>
  <c r="E1693" i="1"/>
  <c r="H1693" i="1" s="1"/>
  <c r="G1692" i="1"/>
  <c r="F1692" i="1"/>
  <c r="E1692" i="1"/>
  <c r="G1691" i="1"/>
  <c r="H1691" i="1" s="1"/>
  <c r="I1691" i="1" s="1"/>
  <c r="F1691" i="1"/>
  <c r="E1691" i="1"/>
  <c r="H1690" i="1"/>
  <c r="I1690" i="1" s="1"/>
  <c r="G1690" i="1"/>
  <c r="F1690" i="1"/>
  <c r="E1690" i="1"/>
  <c r="I1689" i="1"/>
  <c r="G1689" i="1"/>
  <c r="F1689" i="1"/>
  <c r="E1689" i="1"/>
  <c r="H1689" i="1" s="1"/>
  <c r="G1688" i="1"/>
  <c r="F1688" i="1"/>
  <c r="E1688" i="1"/>
  <c r="G1687" i="1"/>
  <c r="H1687" i="1" s="1"/>
  <c r="I1687" i="1" s="1"/>
  <c r="F1687" i="1"/>
  <c r="E1687" i="1"/>
  <c r="H1686" i="1"/>
  <c r="I1686" i="1" s="1"/>
  <c r="G1686" i="1"/>
  <c r="F1686" i="1"/>
  <c r="E1686" i="1"/>
  <c r="I1685" i="1"/>
  <c r="G1685" i="1"/>
  <c r="F1685" i="1"/>
  <c r="E1685" i="1"/>
  <c r="H1685" i="1" s="1"/>
  <c r="G1684" i="1"/>
  <c r="F1684" i="1"/>
  <c r="E1684" i="1"/>
  <c r="G1683" i="1"/>
  <c r="H1683" i="1" s="1"/>
  <c r="I1683" i="1" s="1"/>
  <c r="F1683" i="1"/>
  <c r="E1683" i="1"/>
  <c r="H1682" i="1"/>
  <c r="I1682" i="1" s="1"/>
  <c r="G1682" i="1"/>
  <c r="F1682" i="1"/>
  <c r="E1682" i="1"/>
  <c r="I1681" i="1"/>
  <c r="G1681" i="1"/>
  <c r="F1681" i="1"/>
  <c r="E1681" i="1"/>
  <c r="H1681" i="1" s="1"/>
  <c r="G1680" i="1"/>
  <c r="F1680" i="1"/>
  <c r="E1680" i="1"/>
  <c r="G1679" i="1"/>
  <c r="H1679" i="1" s="1"/>
  <c r="I1679" i="1" s="1"/>
  <c r="F1679" i="1"/>
  <c r="E1679" i="1"/>
  <c r="H1678" i="1"/>
  <c r="I1678" i="1" s="1"/>
  <c r="G1678" i="1"/>
  <c r="F1678" i="1"/>
  <c r="E1678" i="1"/>
  <c r="I1677" i="1"/>
  <c r="G1677" i="1"/>
  <c r="F1677" i="1"/>
  <c r="E1677" i="1"/>
  <c r="H1677" i="1" s="1"/>
  <c r="G1676" i="1"/>
  <c r="F1676" i="1"/>
  <c r="E1676" i="1"/>
  <c r="G1675" i="1"/>
  <c r="H1675" i="1" s="1"/>
  <c r="I1675" i="1" s="1"/>
  <c r="F1675" i="1"/>
  <c r="E1675" i="1"/>
  <c r="H1674" i="1"/>
  <c r="I1674" i="1" s="1"/>
  <c r="G1674" i="1"/>
  <c r="F1674" i="1"/>
  <c r="E1674" i="1"/>
  <c r="I1673" i="1"/>
  <c r="G1673" i="1"/>
  <c r="F1673" i="1"/>
  <c r="E1673" i="1"/>
  <c r="H1673" i="1" s="1"/>
  <c r="G1672" i="1"/>
  <c r="F1672" i="1"/>
  <c r="E1672" i="1"/>
  <c r="G1671" i="1"/>
  <c r="H1671" i="1" s="1"/>
  <c r="I1671" i="1" s="1"/>
  <c r="F1671" i="1"/>
  <c r="E1671" i="1"/>
  <c r="H1670" i="1"/>
  <c r="I1670" i="1" s="1"/>
  <c r="G1670" i="1"/>
  <c r="F1670" i="1"/>
  <c r="E1670" i="1"/>
  <c r="I1669" i="1"/>
  <c r="G1669" i="1"/>
  <c r="F1669" i="1"/>
  <c r="E1669" i="1"/>
  <c r="H1669" i="1" s="1"/>
  <c r="G1668" i="1"/>
  <c r="F1668" i="1"/>
  <c r="E1668" i="1"/>
  <c r="G1667" i="1"/>
  <c r="H1667" i="1" s="1"/>
  <c r="I1667" i="1" s="1"/>
  <c r="F1667" i="1"/>
  <c r="E1667" i="1"/>
  <c r="H1666" i="1"/>
  <c r="I1666" i="1" s="1"/>
  <c r="G1666" i="1"/>
  <c r="F1666" i="1"/>
  <c r="E1666" i="1"/>
  <c r="I1665" i="1"/>
  <c r="G1665" i="1"/>
  <c r="F1665" i="1"/>
  <c r="E1665" i="1"/>
  <c r="H1665" i="1" s="1"/>
  <c r="G1664" i="1"/>
  <c r="F1664" i="1"/>
  <c r="E1664" i="1"/>
  <c r="G1663" i="1"/>
  <c r="H1663" i="1" s="1"/>
  <c r="I1663" i="1" s="1"/>
  <c r="F1663" i="1"/>
  <c r="E1663" i="1"/>
  <c r="H1662" i="1"/>
  <c r="I1662" i="1" s="1"/>
  <c r="G1662" i="1"/>
  <c r="F1662" i="1"/>
  <c r="E1662" i="1"/>
  <c r="I1661" i="1"/>
  <c r="G1661" i="1"/>
  <c r="F1661" i="1"/>
  <c r="E1661" i="1"/>
  <c r="H1661" i="1" s="1"/>
  <c r="G1660" i="1"/>
  <c r="F1660" i="1"/>
  <c r="E1660" i="1"/>
  <c r="G1659" i="1"/>
  <c r="H1659" i="1" s="1"/>
  <c r="I1659" i="1" s="1"/>
  <c r="F1659" i="1"/>
  <c r="E1659" i="1"/>
  <c r="H1658" i="1"/>
  <c r="I1658" i="1" s="1"/>
  <c r="G1658" i="1"/>
  <c r="F1658" i="1"/>
  <c r="E1658" i="1"/>
  <c r="I1657" i="1"/>
  <c r="G1657" i="1"/>
  <c r="F1657" i="1"/>
  <c r="E1657" i="1"/>
  <c r="H1657" i="1" s="1"/>
  <c r="G1656" i="1"/>
  <c r="F1656" i="1"/>
  <c r="E1656" i="1"/>
  <c r="G1655" i="1"/>
  <c r="H1655" i="1" s="1"/>
  <c r="I1655" i="1" s="1"/>
  <c r="F1655" i="1"/>
  <c r="E1655" i="1"/>
  <c r="H1654" i="1"/>
  <c r="I1654" i="1" s="1"/>
  <c r="G1654" i="1"/>
  <c r="F1654" i="1"/>
  <c r="E1654" i="1"/>
  <c r="I1653" i="1"/>
  <c r="G1653" i="1"/>
  <c r="F1653" i="1"/>
  <c r="E1653" i="1"/>
  <c r="H1653" i="1" s="1"/>
  <c r="G1652" i="1"/>
  <c r="F1652" i="1"/>
  <c r="E1652" i="1"/>
  <c r="G1651" i="1"/>
  <c r="H1651" i="1" s="1"/>
  <c r="I1651" i="1" s="1"/>
  <c r="F1651" i="1"/>
  <c r="E1651" i="1"/>
  <c r="H1650" i="1"/>
  <c r="I1650" i="1" s="1"/>
  <c r="G1650" i="1"/>
  <c r="F1650" i="1"/>
  <c r="E1650" i="1"/>
  <c r="I1649" i="1"/>
  <c r="G1649" i="1"/>
  <c r="F1649" i="1"/>
  <c r="E1649" i="1"/>
  <c r="H1649" i="1" s="1"/>
  <c r="G1648" i="1"/>
  <c r="F1648" i="1"/>
  <c r="E1648" i="1"/>
  <c r="G1647" i="1"/>
  <c r="H1647" i="1" s="1"/>
  <c r="I1647" i="1" s="1"/>
  <c r="F1647" i="1"/>
  <c r="E1647" i="1"/>
  <c r="H1646" i="1"/>
  <c r="I1646" i="1" s="1"/>
  <c r="G1646" i="1"/>
  <c r="F1646" i="1"/>
  <c r="E1646" i="1"/>
  <c r="I1645" i="1"/>
  <c r="G1645" i="1"/>
  <c r="F1645" i="1"/>
  <c r="E1645" i="1"/>
  <c r="H1645" i="1" s="1"/>
  <c r="G1644" i="1"/>
  <c r="F1644" i="1"/>
  <c r="E1644" i="1"/>
  <c r="G1643" i="1"/>
  <c r="H1643" i="1" s="1"/>
  <c r="I1643" i="1" s="1"/>
  <c r="F1643" i="1"/>
  <c r="E1643" i="1"/>
  <c r="H1642" i="1"/>
  <c r="I1642" i="1" s="1"/>
  <c r="G1642" i="1"/>
  <c r="F1642" i="1"/>
  <c r="E1642" i="1"/>
  <c r="I1641" i="1"/>
  <c r="G1641" i="1"/>
  <c r="F1641" i="1"/>
  <c r="E1641" i="1"/>
  <c r="H1641" i="1" s="1"/>
  <c r="G1640" i="1"/>
  <c r="F1640" i="1"/>
  <c r="E1640" i="1"/>
  <c r="G1639" i="1"/>
  <c r="H1639" i="1" s="1"/>
  <c r="I1639" i="1" s="1"/>
  <c r="F1639" i="1"/>
  <c r="E1639" i="1"/>
  <c r="H1638" i="1"/>
  <c r="I1638" i="1" s="1"/>
  <c r="G1638" i="1"/>
  <c r="F1638" i="1"/>
  <c r="E1638" i="1"/>
  <c r="I1637" i="1"/>
  <c r="G1637" i="1"/>
  <c r="F1637" i="1"/>
  <c r="E1637" i="1"/>
  <c r="H1637" i="1" s="1"/>
  <c r="G1636" i="1"/>
  <c r="F1636" i="1"/>
  <c r="E1636" i="1"/>
  <c r="G1635" i="1"/>
  <c r="H1635" i="1" s="1"/>
  <c r="I1635" i="1" s="1"/>
  <c r="F1635" i="1"/>
  <c r="E1635" i="1"/>
  <c r="H1634" i="1"/>
  <c r="I1634" i="1" s="1"/>
  <c r="G1634" i="1"/>
  <c r="F1634" i="1"/>
  <c r="E1634" i="1"/>
  <c r="I1633" i="1"/>
  <c r="G1633" i="1"/>
  <c r="F1633" i="1"/>
  <c r="E1633" i="1"/>
  <c r="H1633" i="1" s="1"/>
  <c r="G1632" i="1"/>
  <c r="F1632" i="1"/>
  <c r="E1632" i="1"/>
  <c r="G1631" i="1"/>
  <c r="H1631" i="1" s="1"/>
  <c r="I1631" i="1" s="1"/>
  <c r="F1631" i="1"/>
  <c r="E1631" i="1"/>
  <c r="H1630" i="1"/>
  <c r="I1630" i="1" s="1"/>
  <c r="G1630" i="1"/>
  <c r="F1630" i="1"/>
  <c r="E1630" i="1"/>
  <c r="I1629" i="1"/>
  <c r="G1629" i="1"/>
  <c r="F1629" i="1"/>
  <c r="E1629" i="1"/>
  <c r="H1629" i="1" s="1"/>
  <c r="G1628" i="1"/>
  <c r="F1628" i="1"/>
  <c r="E1628" i="1"/>
  <c r="G1627" i="1"/>
  <c r="H1627" i="1" s="1"/>
  <c r="I1627" i="1" s="1"/>
  <c r="F1627" i="1"/>
  <c r="E1627" i="1"/>
  <c r="H1626" i="1"/>
  <c r="I1626" i="1" s="1"/>
  <c r="G1626" i="1"/>
  <c r="F1626" i="1"/>
  <c r="E1626" i="1"/>
  <c r="I1625" i="1"/>
  <c r="G1625" i="1"/>
  <c r="F1625" i="1"/>
  <c r="E1625" i="1"/>
  <c r="H1625" i="1" s="1"/>
  <c r="G1624" i="1"/>
  <c r="F1624" i="1"/>
  <c r="E1624" i="1"/>
  <c r="G1623" i="1"/>
  <c r="H1623" i="1" s="1"/>
  <c r="I1623" i="1" s="1"/>
  <c r="F1623" i="1"/>
  <c r="E1623" i="1"/>
  <c r="H1622" i="1"/>
  <c r="I1622" i="1" s="1"/>
  <c r="G1622" i="1"/>
  <c r="F1622" i="1"/>
  <c r="E1622" i="1"/>
  <c r="I1621" i="1"/>
  <c r="G1621" i="1"/>
  <c r="F1621" i="1"/>
  <c r="E1621" i="1"/>
  <c r="H1621" i="1" s="1"/>
  <c r="G1620" i="1"/>
  <c r="F1620" i="1"/>
  <c r="E1620" i="1"/>
  <c r="G1619" i="1"/>
  <c r="H1619" i="1" s="1"/>
  <c r="I1619" i="1" s="1"/>
  <c r="F1619" i="1"/>
  <c r="E1619" i="1"/>
  <c r="H1618" i="1"/>
  <c r="I1618" i="1" s="1"/>
  <c r="G1618" i="1"/>
  <c r="F1618" i="1"/>
  <c r="E1618" i="1"/>
  <c r="I1617" i="1"/>
  <c r="G1617" i="1"/>
  <c r="F1617" i="1"/>
  <c r="E1617" i="1"/>
  <c r="H1617" i="1" s="1"/>
  <c r="G1616" i="1"/>
  <c r="F1616" i="1"/>
  <c r="E1616" i="1"/>
  <c r="G1615" i="1"/>
  <c r="H1615" i="1" s="1"/>
  <c r="I1615" i="1" s="1"/>
  <c r="F1615" i="1"/>
  <c r="E1615" i="1"/>
  <c r="H1614" i="1"/>
  <c r="I1614" i="1" s="1"/>
  <c r="G1614" i="1"/>
  <c r="F1614" i="1"/>
  <c r="E1614" i="1"/>
  <c r="I1613" i="1"/>
  <c r="G1613" i="1"/>
  <c r="F1613" i="1"/>
  <c r="E1613" i="1"/>
  <c r="H1613" i="1" s="1"/>
  <c r="G1612" i="1"/>
  <c r="F1612" i="1"/>
  <c r="E1612" i="1"/>
  <c r="G1611" i="1"/>
  <c r="H1611" i="1" s="1"/>
  <c r="I1611" i="1" s="1"/>
  <c r="F1611" i="1"/>
  <c r="E1611" i="1"/>
  <c r="H1610" i="1"/>
  <c r="I1610" i="1" s="1"/>
  <c r="G1610" i="1"/>
  <c r="F1610" i="1"/>
  <c r="E1610" i="1"/>
  <c r="I1609" i="1"/>
  <c r="G1609" i="1"/>
  <c r="F1609" i="1"/>
  <c r="E1609" i="1"/>
  <c r="H1609" i="1" s="1"/>
  <c r="G1608" i="1"/>
  <c r="F1608" i="1"/>
  <c r="E1608" i="1"/>
  <c r="G1607" i="1"/>
  <c r="H1607" i="1" s="1"/>
  <c r="I1607" i="1" s="1"/>
  <c r="F1607" i="1"/>
  <c r="E1607" i="1"/>
  <c r="H1606" i="1"/>
  <c r="I1606" i="1" s="1"/>
  <c r="G1606" i="1"/>
  <c r="F1606" i="1"/>
  <c r="E1606" i="1"/>
  <c r="I1605" i="1"/>
  <c r="G1605" i="1"/>
  <c r="F1605" i="1"/>
  <c r="E1605" i="1"/>
  <c r="H1605" i="1" s="1"/>
  <c r="G1604" i="1"/>
  <c r="F1604" i="1"/>
  <c r="E1604" i="1"/>
  <c r="G1603" i="1"/>
  <c r="H1603" i="1" s="1"/>
  <c r="I1603" i="1" s="1"/>
  <c r="F1603" i="1"/>
  <c r="E1603" i="1"/>
  <c r="H1602" i="1"/>
  <c r="I1602" i="1" s="1"/>
  <c r="G1602" i="1"/>
  <c r="F1602" i="1"/>
  <c r="E1602" i="1"/>
  <c r="I1601" i="1"/>
  <c r="G1601" i="1"/>
  <c r="F1601" i="1"/>
  <c r="E1601" i="1"/>
  <c r="H1601" i="1" s="1"/>
  <c r="G1600" i="1"/>
  <c r="F1600" i="1"/>
  <c r="E1600" i="1"/>
  <c r="G1599" i="1"/>
  <c r="H1599" i="1" s="1"/>
  <c r="I1599" i="1" s="1"/>
  <c r="F1599" i="1"/>
  <c r="E1599" i="1"/>
  <c r="H1598" i="1"/>
  <c r="I1598" i="1" s="1"/>
  <c r="G1598" i="1"/>
  <c r="F1598" i="1"/>
  <c r="E1598" i="1"/>
  <c r="I1597" i="1"/>
  <c r="G1597" i="1"/>
  <c r="F1597" i="1"/>
  <c r="E1597" i="1"/>
  <c r="H1597" i="1" s="1"/>
  <c r="G1596" i="1"/>
  <c r="F1596" i="1"/>
  <c r="E1596" i="1"/>
  <c r="G1595" i="1"/>
  <c r="H1595" i="1" s="1"/>
  <c r="I1595" i="1" s="1"/>
  <c r="F1595" i="1"/>
  <c r="E1595" i="1"/>
  <c r="H1594" i="1"/>
  <c r="I1594" i="1" s="1"/>
  <c r="G1594" i="1"/>
  <c r="F1594" i="1"/>
  <c r="E1594" i="1"/>
  <c r="I1593" i="1"/>
  <c r="G1593" i="1"/>
  <c r="F1593" i="1"/>
  <c r="E1593" i="1"/>
  <c r="H1593" i="1" s="1"/>
  <c r="G1592" i="1"/>
  <c r="F1592" i="1"/>
  <c r="E1592" i="1"/>
  <c r="G1591" i="1"/>
  <c r="H1591" i="1" s="1"/>
  <c r="I1591" i="1" s="1"/>
  <c r="F1591" i="1"/>
  <c r="E1591" i="1"/>
  <c r="H1590" i="1"/>
  <c r="I1590" i="1" s="1"/>
  <c r="G1590" i="1"/>
  <c r="F1590" i="1"/>
  <c r="E1590" i="1"/>
  <c r="I1589" i="1"/>
  <c r="G1589" i="1"/>
  <c r="F1589" i="1"/>
  <c r="E1589" i="1"/>
  <c r="H1589" i="1" s="1"/>
  <c r="G1588" i="1"/>
  <c r="F1588" i="1"/>
  <c r="E1588" i="1"/>
  <c r="G1587" i="1"/>
  <c r="H1587" i="1" s="1"/>
  <c r="I1587" i="1" s="1"/>
  <c r="F1587" i="1"/>
  <c r="E1587" i="1"/>
  <c r="H1586" i="1"/>
  <c r="I1586" i="1" s="1"/>
  <c r="G1586" i="1"/>
  <c r="F1586" i="1"/>
  <c r="E1586" i="1"/>
  <c r="I1585" i="1"/>
  <c r="G1585" i="1"/>
  <c r="F1585" i="1"/>
  <c r="E1585" i="1"/>
  <c r="H1585" i="1" s="1"/>
  <c r="G1584" i="1"/>
  <c r="F1584" i="1"/>
  <c r="E1584" i="1"/>
  <c r="G1583" i="1"/>
  <c r="H1583" i="1" s="1"/>
  <c r="I1583" i="1" s="1"/>
  <c r="F1583" i="1"/>
  <c r="E1583" i="1"/>
  <c r="H1582" i="1"/>
  <c r="I1582" i="1" s="1"/>
  <c r="G1582" i="1"/>
  <c r="F1582" i="1"/>
  <c r="E1582" i="1"/>
  <c r="I1581" i="1"/>
  <c r="G1581" i="1"/>
  <c r="F1581" i="1"/>
  <c r="E1581" i="1"/>
  <c r="H1581" i="1" s="1"/>
  <c r="G1580" i="1"/>
  <c r="F1580" i="1"/>
  <c r="E1580" i="1"/>
  <c r="G1579" i="1"/>
  <c r="H1579" i="1" s="1"/>
  <c r="I1579" i="1" s="1"/>
  <c r="F1579" i="1"/>
  <c r="E1579" i="1"/>
  <c r="H1578" i="1"/>
  <c r="I1578" i="1" s="1"/>
  <c r="G1578" i="1"/>
  <c r="F1578" i="1"/>
  <c r="E1578" i="1"/>
  <c r="I1577" i="1"/>
  <c r="G1577" i="1"/>
  <c r="F1577" i="1"/>
  <c r="E1577" i="1"/>
  <c r="H1577" i="1" s="1"/>
  <c r="G1576" i="1"/>
  <c r="F1576" i="1"/>
  <c r="E1576" i="1"/>
  <c r="G1575" i="1"/>
  <c r="H1575" i="1" s="1"/>
  <c r="I1575" i="1" s="1"/>
  <c r="F1575" i="1"/>
  <c r="E1575" i="1"/>
  <c r="H1574" i="1"/>
  <c r="I1574" i="1" s="1"/>
  <c r="G1574" i="1"/>
  <c r="F1574" i="1"/>
  <c r="E1574" i="1"/>
  <c r="I1573" i="1"/>
  <c r="G1573" i="1"/>
  <c r="F1573" i="1"/>
  <c r="E1573" i="1"/>
  <c r="H1573" i="1" s="1"/>
  <c r="G1572" i="1"/>
  <c r="F1572" i="1"/>
  <c r="E1572" i="1"/>
  <c r="G1571" i="1"/>
  <c r="H1571" i="1" s="1"/>
  <c r="I1571" i="1" s="1"/>
  <c r="F1571" i="1"/>
  <c r="E1571" i="1"/>
  <c r="H1570" i="1"/>
  <c r="I1570" i="1" s="1"/>
  <c r="G1570" i="1"/>
  <c r="F1570" i="1"/>
  <c r="E1570" i="1"/>
  <c r="I1569" i="1"/>
  <c r="G1569" i="1"/>
  <c r="F1569" i="1"/>
  <c r="E1569" i="1"/>
  <c r="H1569" i="1" s="1"/>
  <c r="G1568" i="1"/>
  <c r="F1568" i="1"/>
  <c r="E1568" i="1"/>
  <c r="G1567" i="1"/>
  <c r="H1567" i="1" s="1"/>
  <c r="I1567" i="1" s="1"/>
  <c r="F1567" i="1"/>
  <c r="E1567" i="1"/>
  <c r="H1566" i="1"/>
  <c r="I1566" i="1" s="1"/>
  <c r="G1566" i="1"/>
  <c r="F1566" i="1"/>
  <c r="E1566" i="1"/>
  <c r="I1565" i="1"/>
  <c r="G1565" i="1"/>
  <c r="F1565" i="1"/>
  <c r="E1565" i="1"/>
  <c r="H1565" i="1" s="1"/>
  <c r="G1564" i="1"/>
  <c r="F1564" i="1"/>
  <c r="E1564" i="1"/>
  <c r="G1563" i="1"/>
  <c r="H1563" i="1" s="1"/>
  <c r="I1563" i="1" s="1"/>
  <c r="F1563" i="1"/>
  <c r="E1563" i="1"/>
  <c r="H1562" i="1"/>
  <c r="I1562" i="1" s="1"/>
  <c r="G1562" i="1"/>
  <c r="F1562" i="1"/>
  <c r="E1562" i="1"/>
  <c r="I1561" i="1"/>
  <c r="G1561" i="1"/>
  <c r="F1561" i="1"/>
  <c r="E1561" i="1"/>
  <c r="H1561" i="1" s="1"/>
  <c r="G1560" i="1"/>
  <c r="F1560" i="1"/>
  <c r="E1560" i="1"/>
  <c r="G1559" i="1"/>
  <c r="H1559" i="1" s="1"/>
  <c r="I1559" i="1" s="1"/>
  <c r="F1559" i="1"/>
  <c r="E1559" i="1"/>
  <c r="H1558" i="1"/>
  <c r="I1558" i="1" s="1"/>
  <c r="G1558" i="1"/>
  <c r="F1558" i="1"/>
  <c r="E1558" i="1"/>
  <c r="I1557" i="1"/>
  <c r="G1557" i="1"/>
  <c r="F1557" i="1"/>
  <c r="E1557" i="1"/>
  <c r="H1557" i="1" s="1"/>
  <c r="G1556" i="1"/>
  <c r="F1556" i="1"/>
  <c r="E1556" i="1"/>
  <c r="G1555" i="1"/>
  <c r="H1555" i="1" s="1"/>
  <c r="I1555" i="1" s="1"/>
  <c r="F1555" i="1"/>
  <c r="E1555" i="1"/>
  <c r="H1554" i="1"/>
  <c r="I1554" i="1" s="1"/>
  <c r="G1554" i="1"/>
  <c r="F1554" i="1"/>
  <c r="E1554" i="1"/>
  <c r="I1553" i="1"/>
  <c r="G1553" i="1"/>
  <c r="F1553" i="1"/>
  <c r="E1553" i="1"/>
  <c r="H1553" i="1" s="1"/>
  <c r="G1552" i="1"/>
  <c r="F1552" i="1"/>
  <c r="E1552" i="1"/>
  <c r="G1551" i="1"/>
  <c r="H1551" i="1" s="1"/>
  <c r="I1551" i="1" s="1"/>
  <c r="F1551" i="1"/>
  <c r="E1551" i="1"/>
  <c r="H1550" i="1"/>
  <c r="I1550" i="1" s="1"/>
  <c r="G1550" i="1"/>
  <c r="F1550" i="1"/>
  <c r="E1550" i="1"/>
  <c r="I1549" i="1"/>
  <c r="G1549" i="1"/>
  <c r="F1549" i="1"/>
  <c r="E1549" i="1"/>
  <c r="H1549" i="1" s="1"/>
  <c r="G1548" i="1"/>
  <c r="F1548" i="1"/>
  <c r="E1548" i="1"/>
  <c r="G1547" i="1"/>
  <c r="H1547" i="1" s="1"/>
  <c r="I1547" i="1" s="1"/>
  <c r="F1547" i="1"/>
  <c r="E1547" i="1"/>
  <c r="H1546" i="1"/>
  <c r="I1546" i="1" s="1"/>
  <c r="G1546" i="1"/>
  <c r="F1546" i="1"/>
  <c r="E1546" i="1"/>
  <c r="I1545" i="1"/>
  <c r="G1545" i="1"/>
  <c r="F1545" i="1"/>
  <c r="E1545" i="1"/>
  <c r="H1545" i="1" s="1"/>
  <c r="G1544" i="1"/>
  <c r="F1544" i="1"/>
  <c r="E1544" i="1"/>
  <c r="G1543" i="1"/>
  <c r="H1543" i="1" s="1"/>
  <c r="I1543" i="1" s="1"/>
  <c r="F1543" i="1"/>
  <c r="E1543" i="1"/>
  <c r="H1542" i="1"/>
  <c r="I1542" i="1" s="1"/>
  <c r="G1542" i="1"/>
  <c r="F1542" i="1"/>
  <c r="E1542" i="1"/>
  <c r="I1541" i="1"/>
  <c r="G1541" i="1"/>
  <c r="F1541" i="1"/>
  <c r="E1541" i="1"/>
  <c r="H1541" i="1" s="1"/>
  <c r="G1540" i="1"/>
  <c r="F1540" i="1"/>
  <c r="E1540" i="1"/>
  <c r="G1539" i="1"/>
  <c r="H1539" i="1" s="1"/>
  <c r="I1539" i="1" s="1"/>
  <c r="F1539" i="1"/>
  <c r="E1539" i="1"/>
  <c r="H1538" i="1"/>
  <c r="I1538" i="1" s="1"/>
  <c r="G1538" i="1"/>
  <c r="F1538" i="1"/>
  <c r="E1538" i="1"/>
  <c r="I1537" i="1"/>
  <c r="G1537" i="1"/>
  <c r="F1537" i="1"/>
  <c r="E1537" i="1"/>
  <c r="H1537" i="1" s="1"/>
  <c r="G1536" i="1"/>
  <c r="F1536" i="1"/>
  <c r="E1536" i="1"/>
  <c r="G1535" i="1"/>
  <c r="H1535" i="1" s="1"/>
  <c r="I1535" i="1" s="1"/>
  <c r="F1535" i="1"/>
  <c r="E1535" i="1"/>
  <c r="H1534" i="1"/>
  <c r="I1534" i="1" s="1"/>
  <c r="G1534" i="1"/>
  <c r="F1534" i="1"/>
  <c r="E1534" i="1"/>
  <c r="I1533" i="1"/>
  <c r="G1533" i="1"/>
  <c r="F1533" i="1"/>
  <c r="E1533" i="1"/>
  <c r="H1533" i="1" s="1"/>
  <c r="G1532" i="1"/>
  <c r="F1532" i="1"/>
  <c r="E1532" i="1"/>
  <c r="G1531" i="1"/>
  <c r="H1531" i="1" s="1"/>
  <c r="I1531" i="1" s="1"/>
  <c r="F1531" i="1"/>
  <c r="E1531" i="1"/>
  <c r="H1530" i="1"/>
  <c r="I1530" i="1" s="1"/>
  <c r="G1530" i="1"/>
  <c r="F1530" i="1"/>
  <c r="E1530" i="1"/>
  <c r="I1529" i="1"/>
  <c r="G1529" i="1"/>
  <c r="F1529" i="1"/>
  <c r="E1529" i="1"/>
  <c r="H1529" i="1" s="1"/>
  <c r="G1528" i="1"/>
  <c r="F1528" i="1"/>
  <c r="E1528" i="1"/>
  <c r="G1527" i="1"/>
  <c r="H1527" i="1" s="1"/>
  <c r="I1527" i="1" s="1"/>
  <c r="F1527" i="1"/>
  <c r="E1527" i="1"/>
  <c r="H1526" i="1"/>
  <c r="I1526" i="1" s="1"/>
  <c r="G1526" i="1"/>
  <c r="F1526" i="1"/>
  <c r="E1526" i="1"/>
  <c r="I1525" i="1"/>
  <c r="G1525" i="1"/>
  <c r="F1525" i="1"/>
  <c r="E1525" i="1"/>
  <c r="H1525" i="1" s="1"/>
  <c r="G1524" i="1"/>
  <c r="F1524" i="1"/>
  <c r="E1524" i="1"/>
  <c r="G1523" i="1"/>
  <c r="H1523" i="1" s="1"/>
  <c r="I1523" i="1" s="1"/>
  <c r="F1523" i="1"/>
  <c r="E1523" i="1"/>
  <c r="H1522" i="1"/>
  <c r="I1522" i="1" s="1"/>
  <c r="G1522" i="1"/>
  <c r="F1522" i="1"/>
  <c r="E1522" i="1"/>
  <c r="I1521" i="1"/>
  <c r="G1521" i="1"/>
  <c r="F1521" i="1"/>
  <c r="E1521" i="1"/>
  <c r="H1521" i="1" s="1"/>
  <c r="G1520" i="1"/>
  <c r="F1520" i="1"/>
  <c r="E1520" i="1"/>
  <c r="G1519" i="1"/>
  <c r="H1519" i="1" s="1"/>
  <c r="I1519" i="1" s="1"/>
  <c r="F1519" i="1"/>
  <c r="E1519" i="1"/>
  <c r="H1518" i="1"/>
  <c r="I1518" i="1" s="1"/>
  <c r="G1518" i="1"/>
  <c r="F1518" i="1"/>
  <c r="E1518" i="1"/>
  <c r="I1517" i="1"/>
  <c r="G1517" i="1"/>
  <c r="F1517" i="1"/>
  <c r="E1517" i="1"/>
  <c r="H1517" i="1" s="1"/>
  <c r="G1516" i="1"/>
  <c r="F1516" i="1"/>
  <c r="E1516" i="1"/>
  <c r="G1515" i="1"/>
  <c r="H1515" i="1" s="1"/>
  <c r="I1515" i="1" s="1"/>
  <c r="F1515" i="1"/>
  <c r="E1515" i="1"/>
  <c r="H1514" i="1"/>
  <c r="I1514" i="1" s="1"/>
  <c r="G1514" i="1"/>
  <c r="F1514" i="1"/>
  <c r="E1514" i="1"/>
  <c r="I1513" i="1"/>
  <c r="G1513" i="1"/>
  <c r="F1513" i="1"/>
  <c r="E1513" i="1"/>
  <c r="H1513" i="1" s="1"/>
  <c r="G1512" i="1"/>
  <c r="F1512" i="1"/>
  <c r="E1512" i="1"/>
  <c r="G1511" i="1"/>
  <c r="H1511" i="1" s="1"/>
  <c r="I1511" i="1" s="1"/>
  <c r="F1511" i="1"/>
  <c r="E1511" i="1"/>
  <c r="H1510" i="1"/>
  <c r="I1510" i="1" s="1"/>
  <c r="G1510" i="1"/>
  <c r="F1510" i="1"/>
  <c r="E1510" i="1"/>
  <c r="I1509" i="1"/>
  <c r="G1509" i="1"/>
  <c r="F1509" i="1"/>
  <c r="E1509" i="1"/>
  <c r="H1509" i="1" s="1"/>
  <c r="G1508" i="1"/>
  <c r="F1508" i="1"/>
  <c r="E1508" i="1"/>
  <c r="G1507" i="1"/>
  <c r="H1507" i="1" s="1"/>
  <c r="I1507" i="1" s="1"/>
  <c r="F1507" i="1"/>
  <c r="E1507" i="1"/>
  <c r="H1506" i="1"/>
  <c r="I1506" i="1" s="1"/>
  <c r="G1506" i="1"/>
  <c r="F1506" i="1"/>
  <c r="E1506" i="1"/>
  <c r="I1505" i="1"/>
  <c r="G1505" i="1"/>
  <c r="F1505" i="1"/>
  <c r="E1505" i="1"/>
  <c r="H1505" i="1" s="1"/>
  <c r="G1504" i="1"/>
  <c r="F1504" i="1"/>
  <c r="E1504" i="1"/>
  <c r="G1503" i="1"/>
  <c r="H1503" i="1" s="1"/>
  <c r="I1503" i="1" s="1"/>
  <c r="F1503" i="1"/>
  <c r="E1503" i="1"/>
  <c r="H1502" i="1"/>
  <c r="I1502" i="1" s="1"/>
  <c r="G1502" i="1"/>
  <c r="F1502" i="1"/>
  <c r="E1502" i="1"/>
  <c r="I1501" i="1"/>
  <c r="G1501" i="1"/>
  <c r="F1501" i="1"/>
  <c r="E1501" i="1"/>
  <c r="H1501" i="1" s="1"/>
  <c r="G1500" i="1"/>
  <c r="F1500" i="1"/>
  <c r="E1500" i="1"/>
  <c r="G1499" i="1"/>
  <c r="H1499" i="1" s="1"/>
  <c r="I1499" i="1" s="1"/>
  <c r="F1499" i="1"/>
  <c r="E1499" i="1"/>
  <c r="H1498" i="1"/>
  <c r="I1498" i="1" s="1"/>
  <c r="G1498" i="1"/>
  <c r="F1498" i="1"/>
  <c r="E1498" i="1"/>
  <c r="I1497" i="1"/>
  <c r="G1497" i="1"/>
  <c r="F1497" i="1"/>
  <c r="E1497" i="1"/>
  <c r="H1497" i="1" s="1"/>
  <c r="G1496" i="1"/>
  <c r="F1496" i="1"/>
  <c r="E1496" i="1"/>
  <c r="G1495" i="1"/>
  <c r="H1495" i="1" s="1"/>
  <c r="I1495" i="1" s="1"/>
  <c r="F1495" i="1"/>
  <c r="E1495" i="1"/>
  <c r="H1494" i="1"/>
  <c r="I1494" i="1" s="1"/>
  <c r="G1494" i="1"/>
  <c r="F1494" i="1"/>
  <c r="E1494" i="1"/>
  <c r="I1493" i="1"/>
  <c r="G1493" i="1"/>
  <c r="F1493" i="1"/>
  <c r="E1493" i="1"/>
  <c r="H1493" i="1" s="1"/>
  <c r="G1492" i="1"/>
  <c r="F1492" i="1"/>
  <c r="E1492" i="1"/>
  <c r="G1491" i="1"/>
  <c r="H1491" i="1" s="1"/>
  <c r="I1491" i="1" s="1"/>
  <c r="F1491" i="1"/>
  <c r="E1491" i="1"/>
  <c r="H1490" i="1"/>
  <c r="I1490" i="1" s="1"/>
  <c r="G1490" i="1"/>
  <c r="F1490" i="1"/>
  <c r="E1490" i="1"/>
  <c r="I1489" i="1"/>
  <c r="G1489" i="1"/>
  <c r="F1489" i="1"/>
  <c r="E1489" i="1"/>
  <c r="H1489" i="1" s="1"/>
  <c r="G1488" i="1"/>
  <c r="F1488" i="1"/>
  <c r="E1488" i="1"/>
  <c r="G1487" i="1"/>
  <c r="H1487" i="1" s="1"/>
  <c r="I1487" i="1" s="1"/>
  <c r="F1487" i="1"/>
  <c r="E1487" i="1"/>
  <c r="H1486" i="1"/>
  <c r="I1486" i="1" s="1"/>
  <c r="G1486" i="1"/>
  <c r="F1486" i="1"/>
  <c r="E1486" i="1"/>
  <c r="I1485" i="1"/>
  <c r="G1485" i="1"/>
  <c r="F1485" i="1"/>
  <c r="E1485" i="1"/>
  <c r="H1485" i="1" s="1"/>
  <c r="G1484" i="1"/>
  <c r="F1484" i="1"/>
  <c r="E1484" i="1"/>
  <c r="G1483" i="1"/>
  <c r="H1483" i="1" s="1"/>
  <c r="I1483" i="1" s="1"/>
  <c r="F1483" i="1"/>
  <c r="E1483" i="1"/>
  <c r="H1482" i="1"/>
  <c r="I1482" i="1" s="1"/>
  <c r="G1482" i="1"/>
  <c r="F1482" i="1"/>
  <c r="E1482" i="1"/>
  <c r="I1481" i="1"/>
  <c r="G1481" i="1"/>
  <c r="F1481" i="1"/>
  <c r="E1481" i="1"/>
  <c r="H1481" i="1" s="1"/>
  <c r="G1480" i="1"/>
  <c r="F1480" i="1"/>
  <c r="E1480" i="1"/>
  <c r="G1479" i="1"/>
  <c r="H1479" i="1" s="1"/>
  <c r="I1479" i="1" s="1"/>
  <c r="F1479" i="1"/>
  <c r="E1479" i="1"/>
  <c r="H1478" i="1"/>
  <c r="I1478" i="1" s="1"/>
  <c r="G1478" i="1"/>
  <c r="F1478" i="1"/>
  <c r="E1478" i="1"/>
  <c r="I1477" i="1"/>
  <c r="G1477" i="1"/>
  <c r="F1477" i="1"/>
  <c r="E1477" i="1"/>
  <c r="H1477" i="1" s="1"/>
  <c r="G1476" i="1"/>
  <c r="F1476" i="1"/>
  <c r="E1476" i="1"/>
  <c r="G1475" i="1"/>
  <c r="H1475" i="1" s="1"/>
  <c r="I1475" i="1" s="1"/>
  <c r="F1475" i="1"/>
  <c r="E1475" i="1"/>
  <c r="H1474" i="1"/>
  <c r="I1474" i="1" s="1"/>
  <c r="G1474" i="1"/>
  <c r="F1474" i="1"/>
  <c r="E1474" i="1"/>
  <c r="I1473" i="1"/>
  <c r="G1473" i="1"/>
  <c r="F1473" i="1"/>
  <c r="E1473" i="1"/>
  <c r="H1473" i="1" s="1"/>
  <c r="G1472" i="1"/>
  <c r="F1472" i="1"/>
  <c r="E1472" i="1"/>
  <c r="G1471" i="1"/>
  <c r="H1471" i="1" s="1"/>
  <c r="I1471" i="1" s="1"/>
  <c r="F1471" i="1"/>
  <c r="E1471" i="1"/>
  <c r="H1470" i="1"/>
  <c r="I1470" i="1" s="1"/>
  <c r="G1470" i="1"/>
  <c r="F1470" i="1"/>
  <c r="E1470" i="1"/>
  <c r="I1469" i="1"/>
  <c r="G1469" i="1"/>
  <c r="F1469" i="1"/>
  <c r="E1469" i="1"/>
  <c r="H1469" i="1" s="1"/>
  <c r="G1468" i="1"/>
  <c r="F1468" i="1"/>
  <c r="E1468" i="1"/>
  <c r="G1467" i="1"/>
  <c r="H1467" i="1" s="1"/>
  <c r="I1467" i="1" s="1"/>
  <c r="F1467" i="1"/>
  <c r="E1467" i="1"/>
  <c r="H1466" i="1"/>
  <c r="I1466" i="1" s="1"/>
  <c r="G1466" i="1"/>
  <c r="F1466" i="1"/>
  <c r="E1466" i="1"/>
  <c r="I1465" i="1"/>
  <c r="G1465" i="1"/>
  <c r="F1465" i="1"/>
  <c r="E1465" i="1"/>
  <c r="H1465" i="1" s="1"/>
  <c r="G1464" i="1"/>
  <c r="F1464" i="1"/>
  <c r="E1464" i="1"/>
  <c r="G1463" i="1"/>
  <c r="H1463" i="1" s="1"/>
  <c r="I1463" i="1" s="1"/>
  <c r="F1463" i="1"/>
  <c r="E1463" i="1"/>
  <c r="H1462" i="1"/>
  <c r="I1462" i="1" s="1"/>
  <c r="G1462" i="1"/>
  <c r="F1462" i="1"/>
  <c r="E1462" i="1"/>
  <c r="I1461" i="1"/>
  <c r="G1461" i="1"/>
  <c r="F1461" i="1"/>
  <c r="E1461" i="1"/>
  <c r="H1461" i="1" s="1"/>
  <c r="G1460" i="1"/>
  <c r="F1460" i="1"/>
  <c r="E1460" i="1"/>
  <c r="G1459" i="1"/>
  <c r="H1459" i="1" s="1"/>
  <c r="I1459" i="1" s="1"/>
  <c r="F1459" i="1"/>
  <c r="E1459" i="1"/>
  <c r="H1458" i="1"/>
  <c r="I1458" i="1" s="1"/>
  <c r="G1458" i="1"/>
  <c r="F1458" i="1"/>
  <c r="E1458" i="1"/>
  <c r="I1457" i="1"/>
  <c r="G1457" i="1"/>
  <c r="F1457" i="1"/>
  <c r="E1457" i="1"/>
  <c r="H1457" i="1" s="1"/>
  <c r="G1456" i="1"/>
  <c r="F1456" i="1"/>
  <c r="E1456" i="1"/>
  <c r="G1455" i="1"/>
  <c r="H1455" i="1" s="1"/>
  <c r="I1455" i="1" s="1"/>
  <c r="F1455" i="1"/>
  <c r="E1455" i="1"/>
  <c r="H1454" i="1"/>
  <c r="I1454" i="1" s="1"/>
  <c r="G1454" i="1"/>
  <c r="F1454" i="1"/>
  <c r="E1454" i="1"/>
  <c r="I1453" i="1"/>
  <c r="G1453" i="1"/>
  <c r="F1453" i="1"/>
  <c r="E1453" i="1"/>
  <c r="H1453" i="1" s="1"/>
  <c r="G1452" i="1"/>
  <c r="F1452" i="1"/>
  <c r="E1452" i="1"/>
  <c r="G1451" i="1"/>
  <c r="H1451" i="1" s="1"/>
  <c r="I1451" i="1" s="1"/>
  <c r="F1451" i="1"/>
  <c r="E1451" i="1"/>
  <c r="H1450" i="1"/>
  <c r="I1450" i="1" s="1"/>
  <c r="G1450" i="1"/>
  <c r="F1450" i="1"/>
  <c r="E1450" i="1"/>
  <c r="I1449" i="1"/>
  <c r="G1449" i="1"/>
  <c r="F1449" i="1"/>
  <c r="E1449" i="1"/>
  <c r="H1449" i="1" s="1"/>
  <c r="G1448" i="1"/>
  <c r="F1448" i="1"/>
  <c r="E1448" i="1"/>
  <c r="G1447" i="1"/>
  <c r="H1447" i="1" s="1"/>
  <c r="I1447" i="1" s="1"/>
  <c r="F1447" i="1"/>
  <c r="E1447" i="1"/>
  <c r="H1446" i="1"/>
  <c r="I1446" i="1" s="1"/>
  <c r="G1446" i="1"/>
  <c r="F1446" i="1"/>
  <c r="E1446" i="1"/>
  <c r="I1445" i="1"/>
  <c r="G1445" i="1"/>
  <c r="F1445" i="1"/>
  <c r="E1445" i="1"/>
  <c r="H1445" i="1" s="1"/>
  <c r="G1444" i="1"/>
  <c r="F1444" i="1"/>
  <c r="E1444" i="1"/>
  <c r="G1443" i="1"/>
  <c r="H1443" i="1" s="1"/>
  <c r="I1443" i="1" s="1"/>
  <c r="F1443" i="1"/>
  <c r="E1443" i="1"/>
  <c r="H1442" i="1"/>
  <c r="I1442" i="1" s="1"/>
  <c r="G1442" i="1"/>
  <c r="F1442" i="1"/>
  <c r="E1442" i="1"/>
  <c r="I1441" i="1"/>
  <c r="G1441" i="1"/>
  <c r="F1441" i="1"/>
  <c r="E1441" i="1"/>
  <c r="H1441" i="1" s="1"/>
  <c r="G1440" i="1"/>
  <c r="F1440" i="1"/>
  <c r="E1440" i="1"/>
  <c r="G1439" i="1"/>
  <c r="H1439" i="1" s="1"/>
  <c r="I1439" i="1" s="1"/>
  <c r="F1439" i="1"/>
  <c r="E1439" i="1"/>
  <c r="H1438" i="1"/>
  <c r="I1438" i="1" s="1"/>
  <c r="G1438" i="1"/>
  <c r="F1438" i="1"/>
  <c r="E1438" i="1"/>
  <c r="I1437" i="1"/>
  <c r="G1437" i="1"/>
  <c r="F1437" i="1"/>
  <c r="E1437" i="1"/>
  <c r="H1437" i="1" s="1"/>
  <c r="G1436" i="1"/>
  <c r="F1436" i="1"/>
  <c r="E1436" i="1"/>
  <c r="G1435" i="1"/>
  <c r="H1435" i="1" s="1"/>
  <c r="I1435" i="1" s="1"/>
  <c r="F1435" i="1"/>
  <c r="E1435" i="1"/>
  <c r="H1434" i="1"/>
  <c r="I1434" i="1" s="1"/>
  <c r="G1434" i="1"/>
  <c r="F1434" i="1"/>
  <c r="E1434" i="1"/>
  <c r="I1433" i="1"/>
  <c r="G1433" i="1"/>
  <c r="F1433" i="1"/>
  <c r="E1433" i="1"/>
  <c r="H1433" i="1" s="1"/>
  <c r="G1432" i="1"/>
  <c r="F1432" i="1"/>
  <c r="E1432" i="1"/>
  <c r="G1431" i="1"/>
  <c r="H1431" i="1" s="1"/>
  <c r="I1431" i="1" s="1"/>
  <c r="F1431" i="1"/>
  <c r="E1431" i="1"/>
  <c r="H1430" i="1"/>
  <c r="I1430" i="1" s="1"/>
  <c r="G1430" i="1"/>
  <c r="F1430" i="1"/>
  <c r="E1430" i="1"/>
  <c r="I1429" i="1"/>
  <c r="G1429" i="1"/>
  <c r="F1429" i="1"/>
  <c r="E1429" i="1"/>
  <c r="H1429" i="1" s="1"/>
  <c r="G1428" i="1"/>
  <c r="F1428" i="1"/>
  <c r="E1428" i="1"/>
  <c r="G1427" i="1"/>
  <c r="H1427" i="1" s="1"/>
  <c r="I1427" i="1" s="1"/>
  <c r="F1427" i="1"/>
  <c r="E1427" i="1"/>
  <c r="H1426" i="1"/>
  <c r="I1426" i="1" s="1"/>
  <c r="G1426" i="1"/>
  <c r="F1426" i="1"/>
  <c r="E1426" i="1"/>
  <c r="I1425" i="1"/>
  <c r="G1425" i="1"/>
  <c r="F1425" i="1"/>
  <c r="E1425" i="1"/>
  <c r="H1425" i="1" s="1"/>
  <c r="G1424" i="1"/>
  <c r="F1424" i="1"/>
  <c r="E1424" i="1"/>
  <c r="G1423" i="1"/>
  <c r="H1423" i="1" s="1"/>
  <c r="I1423" i="1" s="1"/>
  <c r="F1423" i="1"/>
  <c r="E1423" i="1"/>
  <c r="H1422" i="1"/>
  <c r="I1422" i="1" s="1"/>
  <c r="G1422" i="1"/>
  <c r="F1422" i="1"/>
  <c r="E1422" i="1"/>
  <c r="I1421" i="1"/>
  <c r="G1421" i="1"/>
  <c r="F1421" i="1"/>
  <c r="E1421" i="1"/>
  <c r="H1421" i="1" s="1"/>
  <c r="G1420" i="1"/>
  <c r="F1420" i="1"/>
  <c r="E1420" i="1"/>
  <c r="G1419" i="1"/>
  <c r="H1419" i="1" s="1"/>
  <c r="I1419" i="1" s="1"/>
  <c r="F1419" i="1"/>
  <c r="E1419" i="1"/>
  <c r="H1418" i="1"/>
  <c r="I1418" i="1" s="1"/>
  <c r="G1418" i="1"/>
  <c r="F1418" i="1"/>
  <c r="E1418" i="1"/>
  <c r="I1417" i="1"/>
  <c r="G1417" i="1"/>
  <c r="F1417" i="1"/>
  <c r="E1417" i="1"/>
  <c r="H1417" i="1" s="1"/>
  <c r="G1416" i="1"/>
  <c r="F1416" i="1"/>
  <c r="E1416" i="1"/>
  <c r="G1415" i="1"/>
  <c r="H1415" i="1" s="1"/>
  <c r="I1415" i="1" s="1"/>
  <c r="F1415" i="1"/>
  <c r="E1415" i="1"/>
  <c r="H1414" i="1"/>
  <c r="I1414" i="1" s="1"/>
  <c r="G1414" i="1"/>
  <c r="F1414" i="1"/>
  <c r="E1414" i="1"/>
  <c r="I1413" i="1"/>
  <c r="G1413" i="1"/>
  <c r="F1413" i="1"/>
  <c r="E1413" i="1"/>
  <c r="H1413" i="1" s="1"/>
  <c r="G1412" i="1"/>
  <c r="F1412" i="1"/>
  <c r="E1412" i="1"/>
  <c r="G1411" i="1"/>
  <c r="H1411" i="1" s="1"/>
  <c r="I1411" i="1" s="1"/>
  <c r="F1411" i="1"/>
  <c r="E1411" i="1"/>
  <c r="H1410" i="1"/>
  <c r="I1410" i="1" s="1"/>
  <c r="G1410" i="1"/>
  <c r="F1410" i="1"/>
  <c r="E1410" i="1"/>
  <c r="I1409" i="1"/>
  <c r="G1409" i="1"/>
  <c r="F1409" i="1"/>
  <c r="E1409" i="1"/>
  <c r="H1409" i="1" s="1"/>
  <c r="G1408" i="1"/>
  <c r="F1408" i="1"/>
  <c r="E1408" i="1"/>
  <c r="G1407" i="1"/>
  <c r="H1407" i="1" s="1"/>
  <c r="I1407" i="1" s="1"/>
  <c r="F1407" i="1"/>
  <c r="E1407" i="1"/>
  <c r="H1406" i="1"/>
  <c r="I1406" i="1" s="1"/>
  <c r="G1406" i="1"/>
  <c r="F1406" i="1"/>
  <c r="E1406" i="1"/>
  <c r="I1405" i="1"/>
  <c r="G1405" i="1"/>
  <c r="F1405" i="1"/>
  <c r="E1405" i="1"/>
  <c r="H1405" i="1" s="1"/>
  <c r="G1404" i="1"/>
  <c r="F1404" i="1"/>
  <c r="E1404" i="1"/>
  <c r="G1403" i="1"/>
  <c r="H1403" i="1" s="1"/>
  <c r="I1403" i="1" s="1"/>
  <c r="F1403" i="1"/>
  <c r="E1403" i="1"/>
  <c r="H1402" i="1"/>
  <c r="I1402" i="1" s="1"/>
  <c r="G1402" i="1"/>
  <c r="F1402" i="1"/>
  <c r="E1402" i="1"/>
  <c r="I1401" i="1"/>
  <c r="G1401" i="1"/>
  <c r="F1401" i="1"/>
  <c r="E1401" i="1"/>
  <c r="H1401" i="1" s="1"/>
  <c r="G1400" i="1"/>
  <c r="F1400" i="1"/>
  <c r="E1400" i="1"/>
  <c r="G1399" i="1"/>
  <c r="H1399" i="1" s="1"/>
  <c r="I1399" i="1" s="1"/>
  <c r="F1399" i="1"/>
  <c r="E1399" i="1"/>
  <c r="H1398" i="1"/>
  <c r="I1398" i="1" s="1"/>
  <c r="G1398" i="1"/>
  <c r="F1398" i="1"/>
  <c r="E1398" i="1"/>
  <c r="I1397" i="1"/>
  <c r="G1397" i="1"/>
  <c r="F1397" i="1"/>
  <c r="E1397" i="1"/>
  <c r="H1397" i="1" s="1"/>
  <c r="G1396" i="1"/>
  <c r="F1396" i="1"/>
  <c r="E1396" i="1"/>
  <c r="G1395" i="1"/>
  <c r="H1395" i="1" s="1"/>
  <c r="I1395" i="1" s="1"/>
  <c r="F1395" i="1"/>
  <c r="E1395" i="1"/>
  <c r="H1394" i="1"/>
  <c r="I1394" i="1" s="1"/>
  <c r="G1394" i="1"/>
  <c r="F1394" i="1"/>
  <c r="E1394" i="1"/>
  <c r="I1393" i="1"/>
  <c r="G1393" i="1"/>
  <c r="F1393" i="1"/>
  <c r="E1393" i="1"/>
  <c r="H1393" i="1" s="1"/>
  <c r="G1392" i="1"/>
  <c r="F1392" i="1"/>
  <c r="E1392" i="1"/>
  <c r="G1391" i="1"/>
  <c r="H1391" i="1" s="1"/>
  <c r="I1391" i="1" s="1"/>
  <c r="F1391" i="1"/>
  <c r="E1391" i="1"/>
  <c r="H1390" i="1"/>
  <c r="I1390" i="1" s="1"/>
  <c r="G1390" i="1"/>
  <c r="F1390" i="1"/>
  <c r="E1390" i="1"/>
  <c r="I1389" i="1"/>
  <c r="G1389" i="1"/>
  <c r="F1389" i="1"/>
  <c r="E1389" i="1"/>
  <c r="H1389" i="1" s="1"/>
  <c r="G1388" i="1"/>
  <c r="F1388" i="1"/>
  <c r="E1388" i="1"/>
  <c r="G1387" i="1"/>
  <c r="H1387" i="1" s="1"/>
  <c r="I1387" i="1" s="1"/>
  <c r="F1387" i="1"/>
  <c r="E1387" i="1"/>
  <c r="H1386" i="1"/>
  <c r="I1386" i="1" s="1"/>
  <c r="G1386" i="1"/>
  <c r="F1386" i="1"/>
  <c r="E1386" i="1"/>
  <c r="I1385" i="1"/>
  <c r="G1385" i="1"/>
  <c r="F1385" i="1"/>
  <c r="E1385" i="1"/>
  <c r="H1385" i="1" s="1"/>
  <c r="G1384" i="1"/>
  <c r="F1384" i="1"/>
  <c r="E1384" i="1"/>
  <c r="G1383" i="1"/>
  <c r="H1383" i="1" s="1"/>
  <c r="I1383" i="1" s="1"/>
  <c r="F1383" i="1"/>
  <c r="E1383" i="1"/>
  <c r="H1382" i="1"/>
  <c r="I1382" i="1" s="1"/>
  <c r="G1382" i="1"/>
  <c r="F1382" i="1"/>
  <c r="E1382" i="1"/>
  <c r="I1381" i="1"/>
  <c r="G1381" i="1"/>
  <c r="F1381" i="1"/>
  <c r="E1381" i="1"/>
  <c r="H1381" i="1" s="1"/>
  <c r="G1380" i="1"/>
  <c r="F1380" i="1"/>
  <c r="E1380" i="1"/>
  <c r="G1379" i="1"/>
  <c r="H1379" i="1" s="1"/>
  <c r="I1379" i="1" s="1"/>
  <c r="F1379" i="1"/>
  <c r="E1379" i="1"/>
  <c r="H1378" i="1"/>
  <c r="I1378" i="1" s="1"/>
  <c r="G1378" i="1"/>
  <c r="F1378" i="1"/>
  <c r="E1378" i="1"/>
  <c r="I1377" i="1"/>
  <c r="G1377" i="1"/>
  <c r="F1377" i="1"/>
  <c r="E1377" i="1"/>
  <c r="H1377" i="1" s="1"/>
  <c r="G1376" i="1"/>
  <c r="F1376" i="1"/>
  <c r="E1376" i="1"/>
  <c r="G1375" i="1"/>
  <c r="H1375" i="1" s="1"/>
  <c r="I1375" i="1" s="1"/>
  <c r="F1375" i="1"/>
  <c r="E1375" i="1"/>
  <c r="H1374" i="1"/>
  <c r="I1374" i="1" s="1"/>
  <c r="G1374" i="1"/>
  <c r="F1374" i="1"/>
  <c r="E1374" i="1"/>
  <c r="I1373" i="1"/>
  <c r="G1373" i="1"/>
  <c r="F1373" i="1"/>
  <c r="E1373" i="1"/>
  <c r="H1373" i="1" s="1"/>
  <c r="G1372" i="1"/>
  <c r="F1372" i="1"/>
  <c r="E1372" i="1"/>
  <c r="G1371" i="1"/>
  <c r="H1371" i="1" s="1"/>
  <c r="I1371" i="1" s="1"/>
  <c r="F1371" i="1"/>
  <c r="E1371" i="1"/>
  <c r="H1370" i="1"/>
  <c r="I1370" i="1" s="1"/>
  <c r="G1370" i="1"/>
  <c r="F1370" i="1"/>
  <c r="E1370" i="1"/>
  <c r="I1369" i="1"/>
  <c r="G1369" i="1"/>
  <c r="F1369" i="1"/>
  <c r="E1369" i="1"/>
  <c r="H1369" i="1" s="1"/>
  <c r="G1368" i="1"/>
  <c r="F1368" i="1"/>
  <c r="E1368" i="1"/>
  <c r="G1367" i="1"/>
  <c r="H1367" i="1" s="1"/>
  <c r="I1367" i="1" s="1"/>
  <c r="F1367" i="1"/>
  <c r="E1367" i="1"/>
  <c r="H1366" i="1"/>
  <c r="I1366" i="1" s="1"/>
  <c r="G1366" i="1"/>
  <c r="F1366" i="1"/>
  <c r="E1366" i="1"/>
  <c r="I1365" i="1"/>
  <c r="G1365" i="1"/>
  <c r="F1365" i="1"/>
  <c r="E1365" i="1"/>
  <c r="H1365" i="1" s="1"/>
  <c r="G1364" i="1"/>
  <c r="F1364" i="1"/>
  <c r="E1364" i="1"/>
  <c r="G1363" i="1"/>
  <c r="H1363" i="1" s="1"/>
  <c r="I1363" i="1" s="1"/>
  <c r="F1363" i="1"/>
  <c r="E1363" i="1"/>
  <c r="H1362" i="1"/>
  <c r="I1362" i="1" s="1"/>
  <c r="G1362" i="1"/>
  <c r="F1362" i="1"/>
  <c r="E1362" i="1"/>
  <c r="I1361" i="1"/>
  <c r="G1361" i="1"/>
  <c r="F1361" i="1"/>
  <c r="E1361" i="1"/>
  <c r="H1361" i="1" s="1"/>
  <c r="G1360" i="1"/>
  <c r="F1360" i="1"/>
  <c r="E1360" i="1"/>
  <c r="G1359" i="1"/>
  <c r="H1359" i="1" s="1"/>
  <c r="I1359" i="1" s="1"/>
  <c r="F1359" i="1"/>
  <c r="E1359" i="1"/>
  <c r="H1358" i="1"/>
  <c r="I1358" i="1" s="1"/>
  <c r="G1358" i="1"/>
  <c r="F1358" i="1"/>
  <c r="E1358" i="1"/>
  <c r="I1357" i="1"/>
  <c r="G1357" i="1"/>
  <c r="F1357" i="1"/>
  <c r="E1357" i="1"/>
  <c r="H1357" i="1" s="1"/>
  <c r="G1356" i="1"/>
  <c r="F1356" i="1"/>
  <c r="E1356" i="1"/>
  <c r="G1355" i="1"/>
  <c r="H1355" i="1" s="1"/>
  <c r="I1355" i="1" s="1"/>
  <c r="F1355" i="1"/>
  <c r="E1355" i="1"/>
  <c r="H1354" i="1"/>
  <c r="I1354" i="1" s="1"/>
  <c r="G1354" i="1"/>
  <c r="F1354" i="1"/>
  <c r="E1354" i="1"/>
  <c r="I1353" i="1"/>
  <c r="G1353" i="1"/>
  <c r="F1353" i="1"/>
  <c r="E1353" i="1"/>
  <c r="H1353" i="1" s="1"/>
  <c r="G1352" i="1"/>
  <c r="F1352" i="1"/>
  <c r="E1352" i="1"/>
  <c r="G1351" i="1"/>
  <c r="H1351" i="1" s="1"/>
  <c r="I1351" i="1" s="1"/>
  <c r="F1351" i="1"/>
  <c r="E1351" i="1"/>
  <c r="H1350" i="1"/>
  <c r="I1350" i="1" s="1"/>
  <c r="G1350" i="1"/>
  <c r="F1350" i="1"/>
  <c r="E1350" i="1"/>
  <c r="I1349" i="1"/>
  <c r="G1349" i="1"/>
  <c r="F1349" i="1"/>
  <c r="E1349" i="1"/>
  <c r="H1349" i="1" s="1"/>
  <c r="G1348" i="1"/>
  <c r="F1348" i="1"/>
  <c r="E1348" i="1"/>
  <c r="G1347" i="1"/>
  <c r="H1347" i="1" s="1"/>
  <c r="I1347" i="1" s="1"/>
  <c r="F1347" i="1"/>
  <c r="E1347" i="1"/>
  <c r="H1346" i="1"/>
  <c r="I1346" i="1" s="1"/>
  <c r="G1346" i="1"/>
  <c r="F1346" i="1"/>
  <c r="E1346" i="1"/>
  <c r="I1345" i="1"/>
  <c r="G1345" i="1"/>
  <c r="F1345" i="1"/>
  <c r="E1345" i="1"/>
  <c r="H1345" i="1" s="1"/>
  <c r="G1344" i="1"/>
  <c r="F1344" i="1"/>
  <c r="E1344" i="1"/>
  <c r="G1343" i="1"/>
  <c r="H1343" i="1" s="1"/>
  <c r="I1343" i="1" s="1"/>
  <c r="F1343" i="1"/>
  <c r="E1343" i="1"/>
  <c r="H1342" i="1"/>
  <c r="I1342" i="1" s="1"/>
  <c r="G1342" i="1"/>
  <c r="F1342" i="1"/>
  <c r="E1342" i="1"/>
  <c r="I1341" i="1"/>
  <c r="G1341" i="1"/>
  <c r="F1341" i="1"/>
  <c r="E1341" i="1"/>
  <c r="H1341" i="1" s="1"/>
  <c r="G1340" i="1"/>
  <c r="F1340" i="1"/>
  <c r="E1340" i="1"/>
  <c r="G1339" i="1"/>
  <c r="H1339" i="1" s="1"/>
  <c r="I1339" i="1" s="1"/>
  <c r="F1339" i="1"/>
  <c r="E1339" i="1"/>
  <c r="H1338" i="1"/>
  <c r="I1338" i="1" s="1"/>
  <c r="G1338" i="1"/>
  <c r="F1338" i="1"/>
  <c r="E1338" i="1"/>
  <c r="I1337" i="1"/>
  <c r="G1337" i="1"/>
  <c r="F1337" i="1"/>
  <c r="E1337" i="1"/>
  <c r="H1337" i="1" s="1"/>
  <c r="G1336" i="1"/>
  <c r="F1336" i="1"/>
  <c r="E1336" i="1"/>
  <c r="G1335" i="1"/>
  <c r="H1335" i="1" s="1"/>
  <c r="I1335" i="1" s="1"/>
  <c r="F1335" i="1"/>
  <c r="E1335" i="1"/>
  <c r="H1334" i="1"/>
  <c r="I1334" i="1" s="1"/>
  <c r="G1334" i="1"/>
  <c r="F1334" i="1"/>
  <c r="E1334" i="1"/>
  <c r="I1333" i="1"/>
  <c r="G1333" i="1"/>
  <c r="F1333" i="1"/>
  <c r="E1333" i="1"/>
  <c r="H1333" i="1" s="1"/>
  <c r="G1332" i="1"/>
  <c r="F1332" i="1"/>
  <c r="E1332" i="1"/>
  <c r="G1331" i="1"/>
  <c r="H1331" i="1" s="1"/>
  <c r="I1331" i="1" s="1"/>
  <c r="F1331" i="1"/>
  <c r="E1331" i="1"/>
  <c r="H1330" i="1"/>
  <c r="I1330" i="1" s="1"/>
  <c r="G1330" i="1"/>
  <c r="F1330" i="1"/>
  <c r="E1330" i="1"/>
  <c r="I1329" i="1"/>
  <c r="G1329" i="1"/>
  <c r="F1329" i="1"/>
  <c r="E1329" i="1"/>
  <c r="H1329" i="1" s="1"/>
  <c r="G1328" i="1"/>
  <c r="F1328" i="1"/>
  <c r="E1328" i="1"/>
  <c r="G1327" i="1"/>
  <c r="H1327" i="1" s="1"/>
  <c r="I1327" i="1" s="1"/>
  <c r="F1327" i="1"/>
  <c r="E1327" i="1"/>
  <c r="H1326" i="1"/>
  <c r="I1326" i="1" s="1"/>
  <c r="G1326" i="1"/>
  <c r="F1326" i="1"/>
  <c r="E1326" i="1"/>
  <c r="I1325" i="1"/>
  <c r="G1325" i="1"/>
  <c r="F1325" i="1"/>
  <c r="E1325" i="1"/>
  <c r="H1325" i="1" s="1"/>
  <c r="G1324" i="1"/>
  <c r="F1324" i="1"/>
  <c r="E1324" i="1"/>
  <c r="H1324" i="1" s="1"/>
  <c r="I1324" i="1" s="1"/>
  <c r="G1323" i="1"/>
  <c r="F1323" i="1"/>
  <c r="H1323" i="1" s="1"/>
  <c r="I1323" i="1" s="1"/>
  <c r="E1323" i="1"/>
  <c r="G1322" i="1"/>
  <c r="F1322" i="1"/>
  <c r="E1322" i="1"/>
  <c r="H1322" i="1" s="1"/>
  <c r="I1322" i="1" s="1"/>
  <c r="H1321" i="1"/>
  <c r="I1321" i="1" s="1"/>
  <c r="G1321" i="1"/>
  <c r="F1321" i="1"/>
  <c r="E1321" i="1"/>
  <c r="G1320" i="1"/>
  <c r="F1320" i="1"/>
  <c r="E1320" i="1"/>
  <c r="G1319" i="1"/>
  <c r="H1319" i="1" s="1"/>
  <c r="I1319" i="1" s="1"/>
  <c r="F1319" i="1"/>
  <c r="E1319" i="1"/>
  <c r="H1318" i="1"/>
  <c r="I1318" i="1" s="1"/>
  <c r="G1318" i="1"/>
  <c r="F1318" i="1"/>
  <c r="E1318" i="1"/>
  <c r="G1317" i="1"/>
  <c r="F1317" i="1"/>
  <c r="E1317" i="1"/>
  <c r="H1317" i="1" s="1"/>
  <c r="I1317" i="1" s="1"/>
  <c r="G1316" i="1"/>
  <c r="F1316" i="1"/>
  <c r="E1316" i="1"/>
  <c r="H1316" i="1" s="1"/>
  <c r="I1316" i="1" s="1"/>
  <c r="G1315" i="1"/>
  <c r="F1315" i="1"/>
  <c r="H1315" i="1" s="1"/>
  <c r="I1315" i="1" s="1"/>
  <c r="E1315" i="1"/>
  <c r="G1314" i="1"/>
  <c r="F1314" i="1"/>
  <c r="E1314" i="1"/>
  <c r="H1314" i="1" s="1"/>
  <c r="I1314" i="1" s="1"/>
  <c r="H1313" i="1"/>
  <c r="I1313" i="1" s="1"/>
  <c r="G1313" i="1"/>
  <c r="F1313" i="1"/>
  <c r="E1313" i="1"/>
  <c r="G1312" i="1"/>
  <c r="F1312" i="1"/>
  <c r="E1312" i="1"/>
  <c r="G1311" i="1"/>
  <c r="H1311" i="1" s="1"/>
  <c r="I1311" i="1" s="1"/>
  <c r="F1311" i="1"/>
  <c r="E1311" i="1"/>
  <c r="H1310" i="1"/>
  <c r="I1310" i="1" s="1"/>
  <c r="G1310" i="1"/>
  <c r="F1310" i="1"/>
  <c r="E1310" i="1"/>
  <c r="I1309" i="1"/>
  <c r="G1309" i="1"/>
  <c r="F1309" i="1"/>
  <c r="E1309" i="1"/>
  <c r="H1309" i="1" s="1"/>
  <c r="G1308" i="1"/>
  <c r="F1308" i="1"/>
  <c r="E1308" i="1"/>
  <c r="H1308" i="1" s="1"/>
  <c r="I1308" i="1" s="1"/>
  <c r="G1307" i="1"/>
  <c r="F1307" i="1"/>
  <c r="H1307" i="1" s="1"/>
  <c r="I1307" i="1" s="1"/>
  <c r="E1307" i="1"/>
  <c r="G1306" i="1"/>
  <c r="F1306" i="1"/>
  <c r="E1306" i="1"/>
  <c r="H1306" i="1" s="1"/>
  <c r="I1306" i="1" s="1"/>
  <c r="H1305" i="1"/>
  <c r="I1305" i="1" s="1"/>
  <c r="G1305" i="1"/>
  <c r="F1305" i="1"/>
  <c r="E1305" i="1"/>
  <c r="G1304" i="1"/>
  <c r="F1304" i="1"/>
  <c r="E1304" i="1"/>
  <c r="G1303" i="1"/>
  <c r="H1303" i="1" s="1"/>
  <c r="I1303" i="1" s="1"/>
  <c r="F1303" i="1"/>
  <c r="E1303" i="1"/>
  <c r="H1302" i="1"/>
  <c r="I1302" i="1" s="1"/>
  <c r="G1302" i="1"/>
  <c r="F1302" i="1"/>
  <c r="E1302" i="1"/>
  <c r="I1301" i="1"/>
  <c r="G1301" i="1"/>
  <c r="F1301" i="1"/>
  <c r="E1301" i="1"/>
  <c r="H1301" i="1" s="1"/>
  <c r="G1300" i="1"/>
  <c r="F1300" i="1"/>
  <c r="E1300" i="1"/>
  <c r="H1300" i="1" s="1"/>
  <c r="I1300" i="1" s="1"/>
  <c r="G1299" i="1"/>
  <c r="F1299" i="1"/>
  <c r="H1299" i="1" s="1"/>
  <c r="I1299" i="1" s="1"/>
  <c r="E1299" i="1"/>
  <c r="G1298" i="1"/>
  <c r="F1298" i="1"/>
  <c r="E1298" i="1"/>
  <c r="H1298" i="1" s="1"/>
  <c r="I1298" i="1" s="1"/>
  <c r="H1297" i="1"/>
  <c r="I1297" i="1" s="1"/>
  <c r="G1297" i="1"/>
  <c r="F1297" i="1"/>
  <c r="E1297" i="1"/>
  <c r="G1296" i="1"/>
  <c r="F1296" i="1"/>
  <c r="E1296" i="1"/>
  <c r="G1295" i="1"/>
  <c r="H1295" i="1" s="1"/>
  <c r="I1295" i="1" s="1"/>
  <c r="F1295" i="1"/>
  <c r="E1295" i="1"/>
  <c r="H1294" i="1"/>
  <c r="I1294" i="1" s="1"/>
  <c r="G1294" i="1"/>
  <c r="F1294" i="1"/>
  <c r="E1294" i="1"/>
  <c r="I1293" i="1"/>
  <c r="G1293" i="1"/>
  <c r="F1293" i="1"/>
  <c r="E1293" i="1"/>
  <c r="H1293" i="1" s="1"/>
  <c r="G1292" i="1"/>
  <c r="F1292" i="1"/>
  <c r="E1292" i="1"/>
  <c r="H1292" i="1" s="1"/>
  <c r="I1292" i="1" s="1"/>
  <c r="G1291" i="1"/>
  <c r="F1291" i="1"/>
  <c r="H1291" i="1" s="1"/>
  <c r="I1291" i="1" s="1"/>
  <c r="E1291" i="1"/>
  <c r="G1290" i="1"/>
  <c r="F1290" i="1"/>
  <c r="E1290" i="1"/>
  <c r="H1290" i="1" s="1"/>
  <c r="I1290" i="1" s="1"/>
  <c r="H1289" i="1"/>
  <c r="I1289" i="1" s="1"/>
  <c r="G1289" i="1"/>
  <c r="F1289" i="1"/>
  <c r="E1289" i="1"/>
  <c r="G1288" i="1"/>
  <c r="F1288" i="1"/>
  <c r="E1288" i="1"/>
  <c r="G1287" i="1"/>
  <c r="H1287" i="1" s="1"/>
  <c r="I1287" i="1" s="1"/>
  <c r="F1287" i="1"/>
  <c r="E1287" i="1"/>
  <c r="H1286" i="1"/>
  <c r="I1286" i="1" s="1"/>
  <c r="G1286" i="1"/>
  <c r="F1286" i="1"/>
  <c r="E1286" i="1"/>
  <c r="G1285" i="1"/>
  <c r="F1285" i="1"/>
  <c r="E1285" i="1"/>
  <c r="H1285" i="1" s="1"/>
  <c r="I1285" i="1" s="1"/>
  <c r="G1284" i="1"/>
  <c r="F1284" i="1"/>
  <c r="E1284" i="1"/>
  <c r="H1284" i="1" s="1"/>
  <c r="I1284" i="1" s="1"/>
  <c r="G1283" i="1"/>
  <c r="F1283" i="1"/>
  <c r="H1283" i="1" s="1"/>
  <c r="I1283" i="1" s="1"/>
  <c r="E1283" i="1"/>
  <c r="G1282" i="1"/>
  <c r="F1282" i="1"/>
  <c r="E1282" i="1"/>
  <c r="H1282" i="1" s="1"/>
  <c r="I1282" i="1" s="1"/>
  <c r="H1281" i="1"/>
  <c r="I1281" i="1" s="1"/>
  <c r="G1281" i="1"/>
  <c r="F1281" i="1"/>
  <c r="E1281" i="1"/>
  <c r="G1280" i="1"/>
  <c r="F1280" i="1"/>
  <c r="E1280" i="1"/>
  <c r="G1279" i="1"/>
  <c r="H1279" i="1" s="1"/>
  <c r="I1279" i="1" s="1"/>
  <c r="F1279" i="1"/>
  <c r="E1279" i="1"/>
  <c r="H1278" i="1"/>
  <c r="I1278" i="1" s="1"/>
  <c r="G1278" i="1"/>
  <c r="F1278" i="1"/>
  <c r="E1278" i="1"/>
  <c r="I1277" i="1"/>
  <c r="G1277" i="1"/>
  <c r="F1277" i="1"/>
  <c r="E1277" i="1"/>
  <c r="H1277" i="1" s="1"/>
  <c r="G1276" i="1"/>
  <c r="F1276" i="1"/>
  <c r="E1276" i="1"/>
  <c r="H1276" i="1" s="1"/>
  <c r="I1276" i="1" s="1"/>
  <c r="G1275" i="1"/>
  <c r="F1275" i="1"/>
  <c r="H1275" i="1" s="1"/>
  <c r="I1275" i="1" s="1"/>
  <c r="E1275" i="1"/>
  <c r="G1274" i="1"/>
  <c r="F1274" i="1"/>
  <c r="E1274" i="1"/>
  <c r="H1274" i="1" s="1"/>
  <c r="I1274" i="1" s="1"/>
  <c r="H1273" i="1"/>
  <c r="I1273" i="1" s="1"/>
  <c r="G1273" i="1"/>
  <c r="F1273" i="1"/>
  <c r="E1273" i="1"/>
  <c r="G1272" i="1"/>
  <c r="F1272" i="1"/>
  <c r="E1272" i="1"/>
  <c r="G1271" i="1"/>
  <c r="H1271" i="1" s="1"/>
  <c r="I1271" i="1" s="1"/>
  <c r="F1271" i="1"/>
  <c r="E1271" i="1"/>
  <c r="H1270" i="1"/>
  <c r="I1270" i="1" s="1"/>
  <c r="G1270" i="1"/>
  <c r="F1270" i="1"/>
  <c r="E1270" i="1"/>
  <c r="I1269" i="1"/>
  <c r="G1269" i="1"/>
  <c r="F1269" i="1"/>
  <c r="E1269" i="1"/>
  <c r="H1269" i="1" s="1"/>
  <c r="G1268" i="1"/>
  <c r="F1268" i="1"/>
  <c r="E1268" i="1"/>
  <c r="H1268" i="1" s="1"/>
  <c r="I1268" i="1" s="1"/>
  <c r="G1267" i="1"/>
  <c r="F1267" i="1"/>
  <c r="H1267" i="1" s="1"/>
  <c r="I1267" i="1" s="1"/>
  <c r="E1267" i="1"/>
  <c r="G1266" i="1"/>
  <c r="F1266" i="1"/>
  <c r="E1266" i="1"/>
  <c r="H1266" i="1" s="1"/>
  <c r="I1266" i="1" s="1"/>
  <c r="H1265" i="1"/>
  <c r="I1265" i="1" s="1"/>
  <c r="G1265" i="1"/>
  <c r="F1265" i="1"/>
  <c r="E1265" i="1"/>
  <c r="G1264" i="1"/>
  <c r="F1264" i="1"/>
  <c r="E1264" i="1"/>
  <c r="G1263" i="1"/>
  <c r="H1263" i="1" s="1"/>
  <c r="I1263" i="1" s="1"/>
  <c r="F1263" i="1"/>
  <c r="E1263" i="1"/>
  <c r="H1262" i="1"/>
  <c r="I1262" i="1" s="1"/>
  <c r="G1262" i="1"/>
  <c r="F1262" i="1"/>
  <c r="E1262" i="1"/>
  <c r="I1261" i="1"/>
  <c r="G1261" i="1"/>
  <c r="F1261" i="1"/>
  <c r="E1261" i="1"/>
  <c r="H1261" i="1" s="1"/>
  <c r="G1260" i="1"/>
  <c r="F1260" i="1"/>
  <c r="E1260" i="1"/>
  <c r="H1260" i="1" s="1"/>
  <c r="I1260" i="1" s="1"/>
  <c r="G1259" i="1"/>
  <c r="F1259" i="1"/>
  <c r="H1259" i="1" s="1"/>
  <c r="I1259" i="1" s="1"/>
  <c r="E1259" i="1"/>
  <c r="G1258" i="1"/>
  <c r="F1258" i="1"/>
  <c r="E1258" i="1"/>
  <c r="H1258" i="1" s="1"/>
  <c r="I1258" i="1" s="1"/>
  <c r="H1257" i="1"/>
  <c r="I1257" i="1" s="1"/>
  <c r="G1257" i="1"/>
  <c r="F1257" i="1"/>
  <c r="E1257" i="1"/>
  <c r="G1256" i="1"/>
  <c r="F1256" i="1"/>
  <c r="E1256" i="1"/>
  <c r="G1255" i="1"/>
  <c r="H1255" i="1" s="1"/>
  <c r="I1255" i="1" s="1"/>
  <c r="F1255" i="1"/>
  <c r="E1255" i="1"/>
  <c r="H1254" i="1"/>
  <c r="I1254" i="1" s="1"/>
  <c r="G1254" i="1"/>
  <c r="F1254" i="1"/>
  <c r="E1254" i="1"/>
  <c r="G1253" i="1"/>
  <c r="F1253" i="1"/>
  <c r="E1253" i="1"/>
  <c r="H1253" i="1" s="1"/>
  <c r="I1253" i="1" s="1"/>
  <c r="G1252" i="1"/>
  <c r="F1252" i="1"/>
  <c r="E1252" i="1"/>
  <c r="H1252" i="1" s="1"/>
  <c r="I1252" i="1" s="1"/>
  <c r="G1251" i="1"/>
  <c r="F1251" i="1"/>
  <c r="H1251" i="1" s="1"/>
  <c r="I1251" i="1" s="1"/>
  <c r="E1251" i="1"/>
  <c r="G1250" i="1"/>
  <c r="F1250" i="1"/>
  <c r="E1250" i="1"/>
  <c r="H1250" i="1" s="1"/>
  <c r="I1250" i="1" s="1"/>
  <c r="H1249" i="1"/>
  <c r="I1249" i="1" s="1"/>
  <c r="G1249" i="1"/>
  <c r="F1249" i="1"/>
  <c r="E1249" i="1"/>
  <c r="G1248" i="1"/>
  <c r="F1248" i="1"/>
  <c r="E1248" i="1"/>
  <c r="G1247" i="1"/>
  <c r="H1247" i="1" s="1"/>
  <c r="I1247" i="1" s="1"/>
  <c r="F1247" i="1"/>
  <c r="E1247" i="1"/>
  <c r="H1246" i="1"/>
  <c r="I1246" i="1" s="1"/>
  <c r="G1246" i="1"/>
  <c r="F1246" i="1"/>
  <c r="E1246" i="1"/>
  <c r="I1245" i="1"/>
  <c r="G1245" i="1"/>
  <c r="F1245" i="1"/>
  <c r="E1245" i="1"/>
  <c r="H1245" i="1" s="1"/>
  <c r="G1244" i="1"/>
  <c r="F1244" i="1"/>
  <c r="E1244" i="1"/>
  <c r="H1244" i="1" s="1"/>
  <c r="I1244" i="1" s="1"/>
  <c r="G1243" i="1"/>
  <c r="F1243" i="1"/>
  <c r="H1243" i="1" s="1"/>
  <c r="I1243" i="1" s="1"/>
  <c r="E1243" i="1"/>
  <c r="G1242" i="1"/>
  <c r="F1242" i="1"/>
  <c r="E1242" i="1"/>
  <c r="H1242" i="1" s="1"/>
  <c r="I1242" i="1" s="1"/>
  <c r="H1241" i="1"/>
  <c r="I1241" i="1" s="1"/>
  <c r="G1241" i="1"/>
  <c r="F1241" i="1"/>
  <c r="E1241" i="1"/>
  <c r="G1240" i="1"/>
  <c r="F1240" i="1"/>
  <c r="E1240" i="1"/>
  <c r="G1239" i="1"/>
  <c r="H1239" i="1" s="1"/>
  <c r="I1239" i="1" s="1"/>
  <c r="F1239" i="1"/>
  <c r="E1239" i="1"/>
  <c r="H1238" i="1"/>
  <c r="I1238" i="1" s="1"/>
  <c r="G1238" i="1"/>
  <c r="F1238" i="1"/>
  <c r="E1238" i="1"/>
  <c r="I1237" i="1"/>
  <c r="G1237" i="1"/>
  <c r="F1237" i="1"/>
  <c r="E1237" i="1"/>
  <c r="H1237" i="1" s="1"/>
  <c r="G1236" i="1"/>
  <c r="F1236" i="1"/>
  <c r="E1236" i="1"/>
  <c r="H1236" i="1" s="1"/>
  <c r="I1236" i="1" s="1"/>
  <c r="G1235" i="1"/>
  <c r="F1235" i="1"/>
  <c r="H1235" i="1" s="1"/>
  <c r="I1235" i="1" s="1"/>
  <c r="E1235" i="1"/>
  <c r="G1234" i="1"/>
  <c r="F1234" i="1"/>
  <c r="E1234" i="1"/>
  <c r="H1234" i="1" s="1"/>
  <c r="I1234" i="1" s="1"/>
  <c r="H1233" i="1"/>
  <c r="I1233" i="1" s="1"/>
  <c r="G1233" i="1"/>
  <c r="F1233" i="1"/>
  <c r="E1233" i="1"/>
  <c r="G1232" i="1"/>
  <c r="F1232" i="1"/>
  <c r="E1232" i="1"/>
  <c r="G1231" i="1"/>
  <c r="H1231" i="1" s="1"/>
  <c r="I1231" i="1" s="1"/>
  <c r="F1231" i="1"/>
  <c r="E1231" i="1"/>
  <c r="H1230" i="1"/>
  <c r="I1230" i="1" s="1"/>
  <c r="G1230" i="1"/>
  <c r="F1230" i="1"/>
  <c r="E1230" i="1"/>
  <c r="I1229" i="1"/>
  <c r="G1229" i="1"/>
  <c r="F1229" i="1"/>
  <c r="E1229" i="1"/>
  <c r="H1229" i="1" s="1"/>
  <c r="G1228" i="1"/>
  <c r="F1228" i="1"/>
  <c r="E1228" i="1"/>
  <c r="H1228" i="1" s="1"/>
  <c r="I1228" i="1" s="1"/>
  <c r="G1227" i="1"/>
  <c r="F1227" i="1"/>
  <c r="H1227" i="1" s="1"/>
  <c r="I1227" i="1" s="1"/>
  <c r="E1227" i="1"/>
  <c r="G1226" i="1"/>
  <c r="F1226" i="1"/>
  <c r="E1226" i="1"/>
  <c r="H1226" i="1" s="1"/>
  <c r="I1226" i="1" s="1"/>
  <c r="H1225" i="1"/>
  <c r="I1225" i="1" s="1"/>
  <c r="G1225" i="1"/>
  <c r="F1225" i="1"/>
  <c r="E1225" i="1"/>
  <c r="G1224" i="1"/>
  <c r="F1224" i="1"/>
  <c r="E1224" i="1"/>
  <c r="H1223" i="1"/>
  <c r="I1223" i="1" s="1"/>
  <c r="G1223" i="1"/>
  <c r="F1223" i="1"/>
  <c r="E1223" i="1"/>
  <c r="I1222" i="1"/>
  <c r="G1222" i="1"/>
  <c r="F1222" i="1"/>
  <c r="E1222" i="1"/>
  <c r="H1222" i="1" s="1"/>
  <c r="G1221" i="1"/>
  <c r="F1221" i="1"/>
  <c r="E1221" i="1"/>
  <c r="H1221" i="1" s="1"/>
  <c r="I1221" i="1" s="1"/>
  <c r="G1220" i="1"/>
  <c r="H1220" i="1" s="1"/>
  <c r="I1220" i="1" s="1"/>
  <c r="F1220" i="1"/>
  <c r="E1220" i="1"/>
  <c r="H1219" i="1"/>
  <c r="I1219" i="1" s="1"/>
  <c r="G1219" i="1"/>
  <c r="F1219" i="1"/>
  <c r="E1219" i="1"/>
  <c r="I1218" i="1"/>
  <c r="G1218" i="1"/>
  <c r="F1218" i="1"/>
  <c r="E1218" i="1"/>
  <c r="H1218" i="1" s="1"/>
  <c r="G1217" i="1"/>
  <c r="F1217" i="1"/>
  <c r="E1217" i="1"/>
  <c r="H1217" i="1" s="1"/>
  <c r="I1217" i="1" s="1"/>
  <c r="G1216" i="1"/>
  <c r="H1216" i="1" s="1"/>
  <c r="I1216" i="1" s="1"/>
  <c r="F1216" i="1"/>
  <c r="E1216" i="1"/>
  <c r="H1215" i="1"/>
  <c r="I1215" i="1" s="1"/>
  <c r="G1215" i="1"/>
  <c r="F1215" i="1"/>
  <c r="E1215" i="1"/>
  <c r="I1214" i="1"/>
  <c r="G1214" i="1"/>
  <c r="F1214" i="1"/>
  <c r="E1214" i="1"/>
  <c r="H1214" i="1" s="1"/>
  <c r="G1213" i="1"/>
  <c r="F1213" i="1"/>
  <c r="E1213" i="1"/>
  <c r="H1213" i="1" s="1"/>
  <c r="I1213" i="1" s="1"/>
  <c r="G1212" i="1"/>
  <c r="H1212" i="1" s="1"/>
  <c r="I1212" i="1" s="1"/>
  <c r="F1212" i="1"/>
  <c r="E1212" i="1"/>
  <c r="H1211" i="1"/>
  <c r="I1211" i="1" s="1"/>
  <c r="G1211" i="1"/>
  <c r="F1211" i="1"/>
  <c r="E1211" i="1"/>
  <c r="I1210" i="1"/>
  <c r="G1210" i="1"/>
  <c r="F1210" i="1"/>
  <c r="E1210" i="1"/>
  <c r="H1210" i="1" s="1"/>
  <c r="G1209" i="1"/>
  <c r="F1209" i="1"/>
  <c r="E1209" i="1"/>
  <c r="H1209" i="1" s="1"/>
  <c r="I1209" i="1" s="1"/>
  <c r="G1208" i="1"/>
  <c r="H1208" i="1" s="1"/>
  <c r="I1208" i="1" s="1"/>
  <c r="F1208" i="1"/>
  <c r="E1208" i="1"/>
  <c r="H1207" i="1"/>
  <c r="I1207" i="1" s="1"/>
  <c r="G1207" i="1"/>
  <c r="F1207" i="1"/>
  <c r="E1207" i="1"/>
  <c r="I1206" i="1"/>
  <c r="G1206" i="1"/>
  <c r="F1206" i="1"/>
  <c r="E1206" i="1"/>
  <c r="H1206" i="1" s="1"/>
  <c r="G1205" i="1"/>
  <c r="F1205" i="1"/>
  <c r="E1205" i="1"/>
  <c r="H1205" i="1" s="1"/>
  <c r="I1205" i="1" s="1"/>
  <c r="G1204" i="1"/>
  <c r="H1204" i="1" s="1"/>
  <c r="I1204" i="1" s="1"/>
  <c r="F1204" i="1"/>
  <c r="E1204" i="1"/>
  <c r="H1203" i="1"/>
  <c r="I1203" i="1" s="1"/>
  <c r="G1203" i="1"/>
  <c r="F1203" i="1"/>
  <c r="E1203" i="1"/>
  <c r="I1202" i="1"/>
  <c r="G1202" i="1"/>
  <c r="F1202" i="1"/>
  <c r="E1202" i="1"/>
  <c r="H1202" i="1" s="1"/>
  <c r="G1201" i="1"/>
  <c r="F1201" i="1"/>
  <c r="E1201" i="1"/>
  <c r="H1201" i="1" s="1"/>
  <c r="I1201" i="1" s="1"/>
  <c r="G1200" i="1"/>
  <c r="H1200" i="1" s="1"/>
  <c r="I1200" i="1" s="1"/>
  <c r="F1200" i="1"/>
  <c r="E1200" i="1"/>
  <c r="H1199" i="1"/>
  <c r="I1199" i="1" s="1"/>
  <c r="G1199" i="1"/>
  <c r="F1199" i="1"/>
  <c r="E1199" i="1"/>
  <c r="I1198" i="1"/>
  <c r="G1198" i="1"/>
  <c r="F1198" i="1"/>
  <c r="E1198" i="1"/>
  <c r="H1198" i="1" s="1"/>
  <c r="G1197" i="1"/>
  <c r="F1197" i="1"/>
  <c r="E1197" i="1"/>
  <c r="H1197" i="1" s="1"/>
  <c r="I1197" i="1" s="1"/>
  <c r="G1196" i="1"/>
  <c r="H1196" i="1" s="1"/>
  <c r="I1196" i="1" s="1"/>
  <c r="F1196" i="1"/>
  <c r="E1196" i="1"/>
  <c r="H1195" i="1"/>
  <c r="I1195" i="1" s="1"/>
  <c r="G1195" i="1"/>
  <c r="F1195" i="1"/>
  <c r="E1195" i="1"/>
  <c r="I1194" i="1"/>
  <c r="G1194" i="1"/>
  <c r="F1194" i="1"/>
  <c r="E1194" i="1"/>
  <c r="H1194" i="1" s="1"/>
  <c r="G1193" i="1"/>
  <c r="F1193" i="1"/>
  <c r="E1193" i="1"/>
  <c r="H1193" i="1" s="1"/>
  <c r="I1193" i="1" s="1"/>
  <c r="G1192" i="1"/>
  <c r="H1192" i="1" s="1"/>
  <c r="I1192" i="1" s="1"/>
  <c r="F1192" i="1"/>
  <c r="E1192" i="1"/>
  <c r="H1191" i="1"/>
  <c r="I1191" i="1" s="1"/>
  <c r="G1191" i="1"/>
  <c r="F1191" i="1"/>
  <c r="E1191" i="1"/>
  <c r="I1190" i="1"/>
  <c r="G1190" i="1"/>
  <c r="F1190" i="1"/>
  <c r="E1190" i="1"/>
  <c r="H1190" i="1" s="1"/>
  <c r="G1189" i="1"/>
  <c r="F1189" i="1"/>
  <c r="E1189" i="1"/>
  <c r="H1189" i="1" s="1"/>
  <c r="I1189" i="1" s="1"/>
  <c r="G1188" i="1"/>
  <c r="H1188" i="1" s="1"/>
  <c r="I1188" i="1" s="1"/>
  <c r="F1188" i="1"/>
  <c r="E1188" i="1"/>
  <c r="H1187" i="1"/>
  <c r="I1187" i="1" s="1"/>
  <c r="G1187" i="1"/>
  <c r="F1187" i="1"/>
  <c r="E1187" i="1"/>
  <c r="I1186" i="1"/>
  <c r="G1186" i="1"/>
  <c r="F1186" i="1"/>
  <c r="E1186" i="1"/>
  <c r="H1186" i="1" s="1"/>
  <c r="G1185" i="1"/>
  <c r="F1185" i="1"/>
  <c r="E1185" i="1"/>
  <c r="H1185" i="1" s="1"/>
  <c r="I1185" i="1" s="1"/>
  <c r="G1184" i="1"/>
  <c r="H1184" i="1" s="1"/>
  <c r="I1184" i="1" s="1"/>
  <c r="F1184" i="1"/>
  <c r="E1184" i="1"/>
  <c r="H1183" i="1"/>
  <c r="I1183" i="1" s="1"/>
  <c r="G1183" i="1"/>
  <c r="F1183" i="1"/>
  <c r="E1183" i="1"/>
  <c r="I1182" i="1"/>
  <c r="G1182" i="1"/>
  <c r="F1182" i="1"/>
  <c r="E1182" i="1"/>
  <c r="H1182" i="1" s="1"/>
  <c r="G1181" i="1"/>
  <c r="F1181" i="1"/>
  <c r="E1181" i="1"/>
  <c r="H1181" i="1" s="1"/>
  <c r="I1181" i="1" s="1"/>
  <c r="G1180" i="1"/>
  <c r="H1180" i="1" s="1"/>
  <c r="I1180" i="1" s="1"/>
  <c r="F1180" i="1"/>
  <c r="E1180" i="1"/>
  <c r="H1179" i="1"/>
  <c r="I1179" i="1" s="1"/>
  <c r="G1179" i="1"/>
  <c r="F1179" i="1"/>
  <c r="E1179" i="1"/>
  <c r="I1178" i="1"/>
  <c r="G1178" i="1"/>
  <c r="F1178" i="1"/>
  <c r="E1178" i="1"/>
  <c r="H1178" i="1" s="1"/>
  <c r="G1177" i="1"/>
  <c r="F1177" i="1"/>
  <c r="E1177" i="1"/>
  <c r="H1177" i="1" s="1"/>
  <c r="I1177" i="1" s="1"/>
  <c r="G1176" i="1"/>
  <c r="H1176" i="1" s="1"/>
  <c r="I1176" i="1" s="1"/>
  <c r="F1176" i="1"/>
  <c r="E1176" i="1"/>
  <c r="H1175" i="1"/>
  <c r="I1175" i="1" s="1"/>
  <c r="G1175" i="1"/>
  <c r="F1175" i="1"/>
  <c r="E1175" i="1"/>
  <c r="I1174" i="1"/>
  <c r="G1174" i="1"/>
  <c r="F1174" i="1"/>
  <c r="E1174" i="1"/>
  <c r="H1174" i="1" s="1"/>
  <c r="G1173" i="1"/>
  <c r="F1173" i="1"/>
  <c r="E1173" i="1"/>
  <c r="H1173" i="1" s="1"/>
  <c r="I1173" i="1" s="1"/>
  <c r="G1172" i="1"/>
  <c r="H1172" i="1" s="1"/>
  <c r="I1172" i="1" s="1"/>
  <c r="F1172" i="1"/>
  <c r="E1172" i="1"/>
  <c r="H1171" i="1"/>
  <c r="I1171" i="1" s="1"/>
  <c r="G1171" i="1"/>
  <c r="F1171" i="1"/>
  <c r="E1171" i="1"/>
  <c r="I1170" i="1"/>
  <c r="G1170" i="1"/>
  <c r="F1170" i="1"/>
  <c r="E1170" i="1"/>
  <c r="H1170" i="1" s="1"/>
  <c r="G1169" i="1"/>
  <c r="F1169" i="1"/>
  <c r="E1169" i="1"/>
  <c r="H1169" i="1" s="1"/>
  <c r="I1169" i="1" s="1"/>
  <c r="G1168" i="1"/>
  <c r="H1168" i="1" s="1"/>
  <c r="I1168" i="1" s="1"/>
  <c r="F1168" i="1"/>
  <c r="E1168" i="1"/>
  <c r="H1167" i="1"/>
  <c r="I1167" i="1" s="1"/>
  <c r="G1167" i="1"/>
  <c r="F1167" i="1"/>
  <c r="E1167" i="1"/>
  <c r="I1166" i="1"/>
  <c r="G1166" i="1"/>
  <c r="F1166" i="1"/>
  <c r="E1166" i="1"/>
  <c r="H1166" i="1" s="1"/>
  <c r="G1165" i="1"/>
  <c r="F1165" i="1"/>
  <c r="E1165" i="1"/>
  <c r="H1165" i="1" s="1"/>
  <c r="I1165" i="1" s="1"/>
  <c r="G1164" i="1"/>
  <c r="H1164" i="1" s="1"/>
  <c r="I1164" i="1" s="1"/>
  <c r="F1164" i="1"/>
  <c r="E1164" i="1"/>
  <c r="H1163" i="1"/>
  <c r="I1163" i="1" s="1"/>
  <c r="G1163" i="1"/>
  <c r="F1163" i="1"/>
  <c r="E1163" i="1"/>
  <c r="I1162" i="1"/>
  <c r="G1162" i="1"/>
  <c r="F1162" i="1"/>
  <c r="E1162" i="1"/>
  <c r="H1162" i="1" s="1"/>
  <c r="G1161" i="1"/>
  <c r="F1161" i="1"/>
  <c r="E1161" i="1"/>
  <c r="H1161" i="1" s="1"/>
  <c r="I1161" i="1" s="1"/>
  <c r="G1160" i="1"/>
  <c r="H1160" i="1" s="1"/>
  <c r="I1160" i="1" s="1"/>
  <c r="F1160" i="1"/>
  <c r="E1160" i="1"/>
  <c r="H1159" i="1"/>
  <c r="I1159" i="1" s="1"/>
  <c r="G1159" i="1"/>
  <c r="F1159" i="1"/>
  <c r="E1159" i="1"/>
  <c r="I1158" i="1"/>
  <c r="G1158" i="1"/>
  <c r="F1158" i="1"/>
  <c r="E1158" i="1"/>
  <c r="H1158" i="1" s="1"/>
  <c r="G1157" i="1"/>
  <c r="F1157" i="1"/>
  <c r="E1157" i="1"/>
  <c r="H1157" i="1" s="1"/>
  <c r="I1157" i="1" s="1"/>
  <c r="G1156" i="1"/>
  <c r="H1156" i="1" s="1"/>
  <c r="I1156" i="1" s="1"/>
  <c r="F1156" i="1"/>
  <c r="E1156" i="1"/>
  <c r="H1155" i="1"/>
  <c r="I1155" i="1" s="1"/>
  <c r="G1155" i="1"/>
  <c r="F1155" i="1"/>
  <c r="E1155" i="1"/>
  <c r="I1154" i="1"/>
  <c r="G1154" i="1"/>
  <c r="F1154" i="1"/>
  <c r="E1154" i="1"/>
  <c r="H1154" i="1" s="1"/>
  <c r="G1153" i="1"/>
  <c r="F1153" i="1"/>
  <c r="E1153" i="1"/>
  <c r="H1153" i="1" s="1"/>
  <c r="I1153" i="1" s="1"/>
  <c r="G1152" i="1"/>
  <c r="H1152" i="1" s="1"/>
  <c r="I1152" i="1" s="1"/>
  <c r="F1152" i="1"/>
  <c r="E1152" i="1"/>
  <c r="H1151" i="1"/>
  <c r="I1151" i="1" s="1"/>
  <c r="G1151" i="1"/>
  <c r="F1151" i="1"/>
  <c r="E1151" i="1"/>
  <c r="I1150" i="1"/>
  <c r="G1150" i="1"/>
  <c r="F1150" i="1"/>
  <c r="E1150" i="1"/>
  <c r="H1150" i="1" s="1"/>
  <c r="G1149" i="1"/>
  <c r="F1149" i="1"/>
  <c r="E1149" i="1"/>
  <c r="H1149" i="1" s="1"/>
  <c r="I1149" i="1" s="1"/>
  <c r="G1148" i="1"/>
  <c r="H1148" i="1" s="1"/>
  <c r="I1148" i="1" s="1"/>
  <c r="F1148" i="1"/>
  <c r="E1148" i="1"/>
  <c r="H1147" i="1"/>
  <c r="I1147" i="1" s="1"/>
  <c r="G1147" i="1"/>
  <c r="F1147" i="1"/>
  <c r="E1147" i="1"/>
  <c r="I1146" i="1"/>
  <c r="G1146" i="1"/>
  <c r="F1146" i="1"/>
  <c r="E1146" i="1"/>
  <c r="H1146" i="1" s="1"/>
  <c r="G1145" i="1"/>
  <c r="F1145" i="1"/>
  <c r="E1145" i="1"/>
  <c r="H1145" i="1" s="1"/>
  <c r="I1145" i="1" s="1"/>
  <c r="G1144" i="1"/>
  <c r="H1144" i="1" s="1"/>
  <c r="I1144" i="1" s="1"/>
  <c r="F1144" i="1"/>
  <c r="E1144" i="1"/>
  <c r="H1143" i="1"/>
  <c r="I1143" i="1" s="1"/>
  <c r="G1143" i="1"/>
  <c r="F1143" i="1"/>
  <c r="E1143" i="1"/>
  <c r="I1142" i="1"/>
  <c r="G1142" i="1"/>
  <c r="F1142" i="1"/>
  <c r="E1142" i="1"/>
  <c r="H1142" i="1" s="1"/>
  <c r="G1141" i="1"/>
  <c r="F1141" i="1"/>
  <c r="E1141" i="1"/>
  <c r="H1141" i="1" s="1"/>
  <c r="I1141" i="1" s="1"/>
  <c r="G1140" i="1"/>
  <c r="H1140" i="1" s="1"/>
  <c r="I1140" i="1" s="1"/>
  <c r="F1140" i="1"/>
  <c r="E1140" i="1"/>
  <c r="H1139" i="1"/>
  <c r="I1139" i="1" s="1"/>
  <c r="G1139" i="1"/>
  <c r="F1139" i="1"/>
  <c r="E1139" i="1"/>
  <c r="I1138" i="1"/>
  <c r="G1138" i="1"/>
  <c r="F1138" i="1"/>
  <c r="E1138" i="1"/>
  <c r="H1138" i="1" s="1"/>
  <c r="G1137" i="1"/>
  <c r="F1137" i="1"/>
  <c r="E1137" i="1"/>
  <c r="H1137" i="1" s="1"/>
  <c r="I1137" i="1" s="1"/>
  <c r="G1136" i="1"/>
  <c r="H1136" i="1" s="1"/>
  <c r="I1136" i="1" s="1"/>
  <c r="F1136" i="1"/>
  <c r="E1136" i="1"/>
  <c r="H1135" i="1"/>
  <c r="I1135" i="1" s="1"/>
  <c r="G1135" i="1"/>
  <c r="F1135" i="1"/>
  <c r="E1135" i="1"/>
  <c r="I1134" i="1"/>
  <c r="G1134" i="1"/>
  <c r="F1134" i="1"/>
  <c r="E1134" i="1"/>
  <c r="H1134" i="1" s="1"/>
  <c r="G1133" i="1"/>
  <c r="F1133" i="1"/>
  <c r="E1133" i="1"/>
  <c r="H1133" i="1" s="1"/>
  <c r="I1133" i="1" s="1"/>
  <c r="G1132" i="1"/>
  <c r="H1132" i="1" s="1"/>
  <c r="I1132" i="1" s="1"/>
  <c r="F1132" i="1"/>
  <c r="E1132" i="1"/>
  <c r="H1131" i="1"/>
  <c r="I1131" i="1" s="1"/>
  <c r="G1131" i="1"/>
  <c r="F1131" i="1"/>
  <c r="E1131" i="1"/>
  <c r="I1130" i="1"/>
  <c r="G1130" i="1"/>
  <c r="F1130" i="1"/>
  <c r="E1130" i="1"/>
  <c r="H1130" i="1" s="1"/>
  <c r="G1129" i="1"/>
  <c r="F1129" i="1"/>
  <c r="E1129" i="1"/>
  <c r="H1129" i="1" s="1"/>
  <c r="I1129" i="1" s="1"/>
  <c r="G1128" i="1"/>
  <c r="H1128" i="1" s="1"/>
  <c r="I1128" i="1" s="1"/>
  <c r="F1128" i="1"/>
  <c r="E1128" i="1"/>
  <c r="H1127" i="1"/>
  <c r="I1127" i="1" s="1"/>
  <c r="G1127" i="1"/>
  <c r="F1127" i="1"/>
  <c r="E1127" i="1"/>
  <c r="I1126" i="1"/>
  <c r="G1126" i="1"/>
  <c r="F1126" i="1"/>
  <c r="E1126" i="1"/>
  <c r="H1126" i="1" s="1"/>
  <c r="G1125" i="1"/>
  <c r="F1125" i="1"/>
  <c r="E1125" i="1"/>
  <c r="H1125" i="1" s="1"/>
  <c r="I1125" i="1" s="1"/>
  <c r="G1124" i="1"/>
  <c r="H1124" i="1" s="1"/>
  <c r="I1124" i="1" s="1"/>
  <c r="F1124" i="1"/>
  <c r="E1124" i="1"/>
  <c r="H1123" i="1"/>
  <c r="I1123" i="1" s="1"/>
  <c r="G1123" i="1"/>
  <c r="F1123" i="1"/>
  <c r="E1123" i="1"/>
  <c r="I1122" i="1"/>
  <c r="G1122" i="1"/>
  <c r="F1122" i="1"/>
  <c r="E1122" i="1"/>
  <c r="H1122" i="1" s="1"/>
  <c r="G1121" i="1"/>
  <c r="F1121" i="1"/>
  <c r="E1121" i="1"/>
  <c r="H1121" i="1" s="1"/>
  <c r="I1121" i="1" s="1"/>
  <c r="G1120" i="1"/>
  <c r="H1120" i="1" s="1"/>
  <c r="I1120" i="1" s="1"/>
  <c r="F1120" i="1"/>
  <c r="E1120" i="1"/>
  <c r="H1119" i="1"/>
  <c r="I1119" i="1" s="1"/>
  <c r="G1119" i="1"/>
  <c r="F1119" i="1"/>
  <c r="E1119" i="1"/>
  <c r="I1118" i="1"/>
  <c r="G1118" i="1"/>
  <c r="F1118" i="1"/>
  <c r="E1118" i="1"/>
  <c r="H1118" i="1" s="1"/>
  <c r="G1117" i="1"/>
  <c r="F1117" i="1"/>
  <c r="E1117" i="1"/>
  <c r="H1117" i="1" s="1"/>
  <c r="I1117" i="1" s="1"/>
  <c r="G1116" i="1"/>
  <c r="H1116" i="1" s="1"/>
  <c r="I1116" i="1" s="1"/>
  <c r="F1116" i="1"/>
  <c r="E1116" i="1"/>
  <c r="H1115" i="1"/>
  <c r="I1115" i="1" s="1"/>
  <c r="G1115" i="1"/>
  <c r="F1115" i="1"/>
  <c r="E1115" i="1"/>
  <c r="I1114" i="1"/>
  <c r="G1114" i="1"/>
  <c r="F1114" i="1"/>
  <c r="E1114" i="1"/>
  <c r="H1114" i="1" s="1"/>
  <c r="G1113" i="1"/>
  <c r="F1113" i="1"/>
  <c r="E1113" i="1"/>
  <c r="H1113" i="1" s="1"/>
  <c r="I1113" i="1" s="1"/>
  <c r="G1112" i="1"/>
  <c r="H1112" i="1" s="1"/>
  <c r="I1112" i="1" s="1"/>
  <c r="F1112" i="1"/>
  <c r="E1112" i="1"/>
  <c r="H1111" i="1"/>
  <c r="I1111" i="1" s="1"/>
  <c r="G1111" i="1"/>
  <c r="F1111" i="1"/>
  <c r="E1111" i="1"/>
  <c r="I1110" i="1"/>
  <c r="G1110" i="1"/>
  <c r="F1110" i="1"/>
  <c r="E1110" i="1"/>
  <c r="H1110" i="1" s="1"/>
  <c r="G1109" i="1"/>
  <c r="F1109" i="1"/>
  <c r="E1109" i="1"/>
  <c r="H1109" i="1" s="1"/>
  <c r="I1109" i="1" s="1"/>
  <c r="G1108" i="1"/>
  <c r="H1108" i="1" s="1"/>
  <c r="I1108" i="1" s="1"/>
  <c r="F1108" i="1"/>
  <c r="E1108" i="1"/>
  <c r="H1107" i="1"/>
  <c r="I1107" i="1" s="1"/>
  <c r="G1107" i="1"/>
  <c r="F1107" i="1"/>
  <c r="E1107" i="1"/>
  <c r="I1106" i="1"/>
  <c r="G1106" i="1"/>
  <c r="F1106" i="1"/>
  <c r="E1106" i="1"/>
  <c r="H1106" i="1" s="1"/>
  <c r="G1105" i="1"/>
  <c r="F1105" i="1"/>
  <c r="E1105" i="1"/>
  <c r="H1105" i="1" s="1"/>
  <c r="I1105" i="1" s="1"/>
  <c r="G1104" i="1"/>
  <c r="H1104" i="1" s="1"/>
  <c r="I1104" i="1" s="1"/>
  <c r="F1104" i="1"/>
  <c r="E1104" i="1"/>
  <c r="H1103" i="1"/>
  <c r="I1103" i="1" s="1"/>
  <c r="G1103" i="1"/>
  <c r="F1103" i="1"/>
  <c r="E1103" i="1"/>
  <c r="I1102" i="1"/>
  <c r="G1102" i="1"/>
  <c r="F1102" i="1"/>
  <c r="E1102" i="1"/>
  <c r="H1102" i="1" s="1"/>
  <c r="G1101" i="1"/>
  <c r="F1101" i="1"/>
  <c r="E1101" i="1"/>
  <c r="H1101" i="1" s="1"/>
  <c r="I1101" i="1" s="1"/>
  <c r="G1100" i="1"/>
  <c r="H1100" i="1" s="1"/>
  <c r="I1100" i="1" s="1"/>
  <c r="F1100" i="1"/>
  <c r="E1100" i="1"/>
  <c r="H1099" i="1"/>
  <c r="I1099" i="1" s="1"/>
  <c r="G1099" i="1"/>
  <c r="F1099" i="1"/>
  <c r="E1099" i="1"/>
  <c r="I1098" i="1"/>
  <c r="G1098" i="1"/>
  <c r="F1098" i="1"/>
  <c r="E1098" i="1"/>
  <c r="H1098" i="1" s="1"/>
  <c r="G1097" i="1"/>
  <c r="F1097" i="1"/>
  <c r="E1097" i="1"/>
  <c r="H1097" i="1" s="1"/>
  <c r="I1097" i="1" s="1"/>
  <c r="G1096" i="1"/>
  <c r="H1096" i="1" s="1"/>
  <c r="I1096" i="1" s="1"/>
  <c r="F1096" i="1"/>
  <c r="E1096" i="1"/>
  <c r="H1095" i="1"/>
  <c r="I1095" i="1" s="1"/>
  <c r="G1095" i="1"/>
  <c r="F1095" i="1"/>
  <c r="E1095" i="1"/>
  <c r="I1094" i="1"/>
  <c r="G1094" i="1"/>
  <c r="F1094" i="1"/>
  <c r="E1094" i="1"/>
  <c r="H1094" i="1" s="1"/>
  <c r="G1093" i="1"/>
  <c r="F1093" i="1"/>
  <c r="E1093" i="1"/>
  <c r="H1093" i="1" s="1"/>
  <c r="I1093" i="1" s="1"/>
  <c r="G1092" i="1"/>
  <c r="H1092" i="1" s="1"/>
  <c r="I1092" i="1" s="1"/>
  <c r="F1092" i="1"/>
  <c r="E1092" i="1"/>
  <c r="H1091" i="1"/>
  <c r="I1091" i="1" s="1"/>
  <c r="G1091" i="1"/>
  <c r="F1091" i="1"/>
  <c r="E1091" i="1"/>
  <c r="I1090" i="1"/>
  <c r="G1090" i="1"/>
  <c r="F1090" i="1"/>
  <c r="E1090" i="1"/>
  <c r="H1090" i="1" s="1"/>
  <c r="G1089" i="1"/>
  <c r="F1089" i="1"/>
  <c r="E1089" i="1"/>
  <c r="H1089" i="1" s="1"/>
  <c r="I1089" i="1" s="1"/>
  <c r="G1088" i="1"/>
  <c r="H1088" i="1" s="1"/>
  <c r="I1088" i="1" s="1"/>
  <c r="F1088" i="1"/>
  <c r="E1088" i="1"/>
  <c r="H1087" i="1"/>
  <c r="I1087" i="1" s="1"/>
  <c r="G1087" i="1"/>
  <c r="F1087" i="1"/>
  <c r="E1087" i="1"/>
  <c r="I1086" i="1"/>
  <c r="G1086" i="1"/>
  <c r="F1086" i="1"/>
  <c r="E1086" i="1"/>
  <c r="H1086" i="1" s="1"/>
  <c r="G1085" i="1"/>
  <c r="F1085" i="1"/>
  <c r="E1085" i="1"/>
  <c r="H1085" i="1" s="1"/>
  <c r="I1085" i="1" s="1"/>
  <c r="G1084" i="1"/>
  <c r="H1084" i="1" s="1"/>
  <c r="I1084" i="1" s="1"/>
  <c r="F1084" i="1"/>
  <c r="E1084" i="1"/>
  <c r="H1083" i="1"/>
  <c r="I1083" i="1" s="1"/>
  <c r="G1083" i="1"/>
  <c r="F1083" i="1"/>
  <c r="E1083" i="1"/>
  <c r="I1082" i="1"/>
  <c r="G1082" i="1"/>
  <c r="F1082" i="1"/>
  <c r="E1082" i="1"/>
  <c r="H1082" i="1" s="1"/>
  <c r="G1081" i="1"/>
  <c r="F1081" i="1"/>
  <c r="E1081" i="1"/>
  <c r="H1081" i="1" s="1"/>
  <c r="I1081" i="1" s="1"/>
  <c r="G1080" i="1"/>
  <c r="H1080" i="1" s="1"/>
  <c r="I1080" i="1" s="1"/>
  <c r="F1080" i="1"/>
  <c r="E1080" i="1"/>
  <c r="H1079" i="1"/>
  <c r="I1079" i="1" s="1"/>
  <c r="G1079" i="1"/>
  <c r="F1079" i="1"/>
  <c r="E1079" i="1"/>
  <c r="I1078" i="1"/>
  <c r="G1078" i="1"/>
  <c r="F1078" i="1"/>
  <c r="E1078" i="1"/>
  <c r="H1078" i="1" s="1"/>
  <c r="G1077" i="1"/>
  <c r="F1077" i="1"/>
  <c r="E1077" i="1"/>
  <c r="H1077" i="1" s="1"/>
  <c r="I1077" i="1" s="1"/>
  <c r="G1076" i="1"/>
  <c r="H1076" i="1" s="1"/>
  <c r="I1076" i="1" s="1"/>
  <c r="F1076" i="1"/>
  <c r="E1076" i="1"/>
  <c r="H1075" i="1"/>
  <c r="I1075" i="1" s="1"/>
  <c r="G1075" i="1"/>
  <c r="F1075" i="1"/>
  <c r="E1075" i="1"/>
  <c r="I1074" i="1"/>
  <c r="G1074" i="1"/>
  <c r="F1074" i="1"/>
  <c r="E1074" i="1"/>
  <c r="H1074" i="1" s="1"/>
  <c r="G1073" i="1"/>
  <c r="F1073" i="1"/>
  <c r="E1073" i="1"/>
  <c r="H1073" i="1" s="1"/>
  <c r="I1073" i="1" s="1"/>
  <c r="G1072" i="1"/>
  <c r="H1072" i="1" s="1"/>
  <c r="I1072" i="1" s="1"/>
  <c r="F1072" i="1"/>
  <c r="E1072" i="1"/>
  <c r="H1071" i="1"/>
  <c r="I1071" i="1" s="1"/>
  <c r="G1071" i="1"/>
  <c r="F1071" i="1"/>
  <c r="E1071" i="1"/>
  <c r="I1070" i="1"/>
  <c r="G1070" i="1"/>
  <c r="F1070" i="1"/>
  <c r="E1070" i="1"/>
  <c r="H1070" i="1" s="1"/>
  <c r="G1069" i="1"/>
  <c r="F1069" i="1"/>
  <c r="E1069" i="1"/>
  <c r="H1069" i="1" s="1"/>
  <c r="I1069" i="1" s="1"/>
  <c r="G1068" i="1"/>
  <c r="H1068" i="1" s="1"/>
  <c r="I1068" i="1" s="1"/>
  <c r="F1068" i="1"/>
  <c r="E1068" i="1"/>
  <c r="H1067" i="1"/>
  <c r="I1067" i="1" s="1"/>
  <c r="G1067" i="1"/>
  <c r="F1067" i="1"/>
  <c r="E1067" i="1"/>
  <c r="I1066" i="1"/>
  <c r="G1066" i="1"/>
  <c r="F1066" i="1"/>
  <c r="E1066" i="1"/>
  <c r="H1066" i="1" s="1"/>
  <c r="G1065" i="1"/>
  <c r="F1065" i="1"/>
  <c r="E1065" i="1"/>
  <c r="H1065" i="1" s="1"/>
  <c r="I1065" i="1" s="1"/>
  <c r="G1064" i="1"/>
  <c r="H1064" i="1" s="1"/>
  <c r="I1064" i="1" s="1"/>
  <c r="F1064" i="1"/>
  <c r="E1064" i="1"/>
  <c r="H1063" i="1"/>
  <c r="I1063" i="1" s="1"/>
  <c r="G1063" i="1"/>
  <c r="F1063" i="1"/>
  <c r="E1063" i="1"/>
  <c r="I1062" i="1"/>
  <c r="G1062" i="1"/>
  <c r="F1062" i="1"/>
  <c r="E1062" i="1"/>
  <c r="H1062" i="1" s="1"/>
  <c r="G1061" i="1"/>
  <c r="F1061" i="1"/>
  <c r="E1061" i="1"/>
  <c r="H1061" i="1" s="1"/>
  <c r="I1061" i="1" s="1"/>
  <c r="G1060" i="1"/>
  <c r="H1060" i="1" s="1"/>
  <c r="I1060" i="1" s="1"/>
  <c r="F1060" i="1"/>
  <c r="E1060" i="1"/>
  <c r="H1059" i="1"/>
  <c r="I1059" i="1" s="1"/>
  <c r="G1059" i="1"/>
  <c r="F1059" i="1"/>
  <c r="E1059" i="1"/>
  <c r="I1058" i="1"/>
  <c r="G1058" i="1"/>
  <c r="F1058" i="1"/>
  <c r="E1058" i="1"/>
  <c r="H1058" i="1" s="1"/>
  <c r="G1057" i="1"/>
  <c r="F1057" i="1"/>
  <c r="E1057" i="1"/>
  <c r="H1057" i="1" s="1"/>
  <c r="I1057" i="1" s="1"/>
  <c r="G1056" i="1"/>
  <c r="H1056" i="1" s="1"/>
  <c r="I1056" i="1" s="1"/>
  <c r="F1056" i="1"/>
  <c r="E1056" i="1"/>
  <c r="H1055" i="1"/>
  <c r="I1055" i="1" s="1"/>
  <c r="G1055" i="1"/>
  <c r="F1055" i="1"/>
  <c r="E1055" i="1"/>
  <c r="I1054" i="1"/>
  <c r="G1054" i="1"/>
  <c r="F1054" i="1"/>
  <c r="E1054" i="1"/>
  <c r="H1054" i="1" s="1"/>
  <c r="G1053" i="1"/>
  <c r="F1053" i="1"/>
  <c r="E1053" i="1"/>
  <c r="H1053" i="1" s="1"/>
  <c r="I1053" i="1" s="1"/>
  <c r="G1052" i="1"/>
  <c r="H1052" i="1" s="1"/>
  <c r="I1052" i="1" s="1"/>
  <c r="F1052" i="1"/>
  <c r="E1052" i="1"/>
  <c r="H1051" i="1"/>
  <c r="I1051" i="1" s="1"/>
  <c r="G1051" i="1"/>
  <c r="F1051" i="1"/>
  <c r="E1051" i="1"/>
  <c r="I1050" i="1"/>
  <c r="G1050" i="1"/>
  <c r="F1050" i="1"/>
  <c r="E1050" i="1"/>
  <c r="H1050" i="1" s="1"/>
  <c r="G1049" i="1"/>
  <c r="F1049" i="1"/>
  <c r="E1049" i="1"/>
  <c r="H1049" i="1" s="1"/>
  <c r="I1049" i="1" s="1"/>
  <c r="G1048" i="1"/>
  <c r="H1048" i="1" s="1"/>
  <c r="I1048" i="1" s="1"/>
  <c r="F1048" i="1"/>
  <c r="E1048" i="1"/>
  <c r="H1047" i="1"/>
  <c r="I1047" i="1" s="1"/>
  <c r="G1047" i="1"/>
  <c r="F1047" i="1"/>
  <c r="E1047" i="1"/>
  <c r="I1046" i="1"/>
  <c r="G1046" i="1"/>
  <c r="F1046" i="1"/>
  <c r="E1046" i="1"/>
  <c r="H1046" i="1" s="1"/>
  <c r="G1045" i="1"/>
  <c r="F1045" i="1"/>
  <c r="E1045" i="1"/>
  <c r="H1045" i="1" s="1"/>
  <c r="I1045" i="1" s="1"/>
  <c r="G1044" i="1"/>
  <c r="H1044" i="1" s="1"/>
  <c r="I1044" i="1" s="1"/>
  <c r="F1044" i="1"/>
  <c r="E1044" i="1"/>
  <c r="H1043" i="1"/>
  <c r="I1043" i="1" s="1"/>
  <c r="G1043" i="1"/>
  <c r="F1043" i="1"/>
  <c r="E1043" i="1"/>
  <c r="I1042" i="1"/>
  <c r="G1042" i="1"/>
  <c r="F1042" i="1"/>
  <c r="E1042" i="1"/>
  <c r="H1042" i="1" s="1"/>
  <c r="G1041" i="1"/>
  <c r="F1041" i="1"/>
  <c r="E1041" i="1"/>
  <c r="H1041" i="1" s="1"/>
  <c r="I1041" i="1" s="1"/>
  <c r="G1040" i="1"/>
  <c r="H1040" i="1" s="1"/>
  <c r="I1040" i="1" s="1"/>
  <c r="F1040" i="1"/>
  <c r="E1040" i="1"/>
  <c r="H1039" i="1"/>
  <c r="I1039" i="1" s="1"/>
  <c r="G1039" i="1"/>
  <c r="F1039" i="1"/>
  <c r="E1039" i="1"/>
  <c r="I1038" i="1"/>
  <c r="G1038" i="1"/>
  <c r="F1038" i="1"/>
  <c r="E1038" i="1"/>
  <c r="H1038" i="1" s="1"/>
  <c r="G1037" i="1"/>
  <c r="F1037" i="1"/>
  <c r="E1037" i="1"/>
  <c r="H1037" i="1" s="1"/>
  <c r="I1037" i="1" s="1"/>
  <c r="G1036" i="1"/>
  <c r="H1036" i="1" s="1"/>
  <c r="I1036" i="1" s="1"/>
  <c r="F1036" i="1"/>
  <c r="E1036" i="1"/>
  <c r="H1035" i="1"/>
  <c r="I1035" i="1" s="1"/>
  <c r="G1035" i="1"/>
  <c r="F1035" i="1"/>
  <c r="E1035" i="1"/>
  <c r="I1034" i="1"/>
  <c r="G1034" i="1"/>
  <c r="F1034" i="1"/>
  <c r="E1034" i="1"/>
  <c r="H1034" i="1" s="1"/>
  <c r="G1033" i="1"/>
  <c r="F1033" i="1"/>
  <c r="E1033" i="1"/>
  <c r="H1033" i="1" s="1"/>
  <c r="I1033" i="1" s="1"/>
  <c r="G1032" i="1"/>
  <c r="H1032" i="1" s="1"/>
  <c r="I1032" i="1" s="1"/>
  <c r="F1032" i="1"/>
  <c r="E1032" i="1"/>
  <c r="H1031" i="1"/>
  <c r="I1031" i="1" s="1"/>
  <c r="G1031" i="1"/>
  <c r="F1031" i="1"/>
  <c r="E1031" i="1"/>
  <c r="I1030" i="1"/>
  <c r="G1030" i="1"/>
  <c r="F1030" i="1"/>
  <c r="E1030" i="1"/>
  <c r="H1030" i="1" s="1"/>
  <c r="G1029" i="1"/>
  <c r="F1029" i="1"/>
  <c r="E1029" i="1"/>
  <c r="H1029" i="1" s="1"/>
  <c r="I1029" i="1" s="1"/>
  <c r="G1028" i="1"/>
  <c r="H1028" i="1" s="1"/>
  <c r="I1028" i="1" s="1"/>
  <c r="F1028" i="1"/>
  <c r="E1028" i="1"/>
  <c r="H1027" i="1"/>
  <c r="I1027" i="1" s="1"/>
  <c r="G1027" i="1"/>
  <c r="F1027" i="1"/>
  <c r="E1027" i="1"/>
  <c r="I1026" i="1"/>
  <c r="G1026" i="1"/>
  <c r="F1026" i="1"/>
  <c r="E1026" i="1"/>
  <c r="H1026" i="1" s="1"/>
  <c r="G1025" i="1"/>
  <c r="F1025" i="1"/>
  <c r="E1025" i="1"/>
  <c r="H1025" i="1" s="1"/>
  <c r="I1025" i="1" s="1"/>
  <c r="G1024" i="1"/>
  <c r="H1024" i="1" s="1"/>
  <c r="I1024" i="1" s="1"/>
  <c r="F1024" i="1"/>
  <c r="E1024" i="1"/>
  <c r="H1023" i="1"/>
  <c r="I1023" i="1" s="1"/>
  <c r="G1023" i="1"/>
  <c r="F1023" i="1"/>
  <c r="E1023" i="1"/>
  <c r="I1022" i="1"/>
  <c r="G1022" i="1"/>
  <c r="F1022" i="1"/>
  <c r="E1022" i="1"/>
  <c r="H1022" i="1" s="1"/>
  <c r="G1021" i="1"/>
  <c r="F1021" i="1"/>
  <c r="E1021" i="1"/>
  <c r="H1021" i="1" s="1"/>
  <c r="I1021" i="1" s="1"/>
  <c r="G1020" i="1"/>
  <c r="H1020" i="1" s="1"/>
  <c r="I1020" i="1" s="1"/>
  <c r="F1020" i="1"/>
  <c r="E1020" i="1"/>
  <c r="H1019" i="1"/>
  <c r="I1019" i="1" s="1"/>
  <c r="G1019" i="1"/>
  <c r="F1019" i="1"/>
  <c r="E1019" i="1"/>
  <c r="I1018" i="1"/>
  <c r="G1018" i="1"/>
  <c r="F1018" i="1"/>
  <c r="E1018" i="1"/>
  <c r="H1018" i="1" s="1"/>
  <c r="G1017" i="1"/>
  <c r="F1017" i="1"/>
  <c r="E1017" i="1"/>
  <c r="H1017" i="1" s="1"/>
  <c r="I1017" i="1" s="1"/>
  <c r="G1016" i="1"/>
  <c r="H1016" i="1" s="1"/>
  <c r="I1016" i="1" s="1"/>
  <c r="F1016" i="1"/>
  <c r="E1016" i="1"/>
  <c r="H1015" i="1"/>
  <c r="I1015" i="1" s="1"/>
  <c r="G1015" i="1"/>
  <c r="F1015" i="1"/>
  <c r="E1015" i="1"/>
  <c r="I1014" i="1"/>
  <c r="G1014" i="1"/>
  <c r="F1014" i="1"/>
  <c r="E1014" i="1"/>
  <c r="H1014" i="1" s="1"/>
  <c r="G1013" i="1"/>
  <c r="F1013" i="1"/>
  <c r="E1013" i="1"/>
  <c r="H1013" i="1" s="1"/>
  <c r="I1013" i="1" s="1"/>
  <c r="G1012" i="1"/>
  <c r="H1012" i="1" s="1"/>
  <c r="I1012" i="1" s="1"/>
  <c r="F1012" i="1"/>
  <c r="E1012" i="1"/>
  <c r="G1011" i="1"/>
  <c r="F1011" i="1"/>
  <c r="E1011" i="1"/>
  <c r="H1011" i="1" s="1"/>
  <c r="I1011" i="1" s="1"/>
  <c r="G1010" i="1"/>
  <c r="F1010" i="1"/>
  <c r="E1010" i="1"/>
  <c r="H1010" i="1" s="1"/>
  <c r="I1010" i="1" s="1"/>
  <c r="G1009" i="1"/>
  <c r="F1009" i="1"/>
  <c r="E1009" i="1"/>
  <c r="H1009" i="1" s="1"/>
  <c r="I1009" i="1" s="1"/>
  <c r="H1008" i="1"/>
  <c r="I1008" i="1" s="1"/>
  <c r="G1008" i="1"/>
  <c r="F1008" i="1"/>
  <c r="E1008" i="1"/>
  <c r="G1007" i="1"/>
  <c r="F1007" i="1"/>
  <c r="E1007" i="1"/>
  <c r="H1007" i="1" s="1"/>
  <c r="I1007" i="1" s="1"/>
  <c r="G1006" i="1"/>
  <c r="F1006" i="1"/>
  <c r="E1006" i="1"/>
  <c r="H1006" i="1" s="1"/>
  <c r="I1006" i="1" s="1"/>
  <c r="G1005" i="1"/>
  <c r="F1005" i="1"/>
  <c r="E1005" i="1"/>
  <c r="H1005" i="1" s="1"/>
  <c r="I1005" i="1" s="1"/>
  <c r="H1004" i="1"/>
  <c r="I1004" i="1" s="1"/>
  <c r="G1004" i="1"/>
  <c r="F1004" i="1"/>
  <c r="E1004" i="1"/>
  <c r="G1003" i="1"/>
  <c r="F1003" i="1"/>
  <c r="E1003" i="1"/>
  <c r="H1003" i="1" s="1"/>
  <c r="I1003" i="1" s="1"/>
  <c r="G1002" i="1"/>
  <c r="F1002" i="1"/>
  <c r="E1002" i="1"/>
  <c r="H1002" i="1" s="1"/>
  <c r="I1002" i="1" s="1"/>
  <c r="G1001" i="1"/>
  <c r="F1001" i="1"/>
  <c r="E1001" i="1"/>
  <c r="H1001" i="1" s="1"/>
  <c r="I1001" i="1" s="1"/>
  <c r="H1000" i="1"/>
  <c r="I1000" i="1" s="1"/>
  <c r="G1000" i="1"/>
  <c r="F1000" i="1"/>
  <c r="E1000" i="1"/>
  <c r="G999" i="1"/>
  <c r="F999" i="1"/>
  <c r="E999" i="1"/>
  <c r="H999" i="1" s="1"/>
  <c r="I999" i="1" s="1"/>
  <c r="G998" i="1"/>
  <c r="F998" i="1"/>
  <c r="E998" i="1"/>
  <c r="H998" i="1" s="1"/>
  <c r="I998" i="1" s="1"/>
  <c r="G997" i="1"/>
  <c r="F997" i="1"/>
  <c r="E997" i="1"/>
  <c r="H997" i="1" s="1"/>
  <c r="I997" i="1" s="1"/>
  <c r="H996" i="1"/>
  <c r="I996" i="1" s="1"/>
  <c r="G996" i="1"/>
  <c r="F996" i="1"/>
  <c r="E996" i="1"/>
  <c r="G995" i="1"/>
  <c r="F995" i="1"/>
  <c r="E995" i="1"/>
  <c r="H995" i="1" s="1"/>
  <c r="I995" i="1" s="1"/>
  <c r="G994" i="1"/>
  <c r="F994" i="1"/>
  <c r="E994" i="1"/>
  <c r="H994" i="1" s="1"/>
  <c r="I994" i="1" s="1"/>
  <c r="G993" i="1"/>
  <c r="F993" i="1"/>
  <c r="E993" i="1"/>
  <c r="H993" i="1" s="1"/>
  <c r="I993" i="1" s="1"/>
  <c r="H992" i="1"/>
  <c r="I992" i="1" s="1"/>
  <c r="G992" i="1"/>
  <c r="F992" i="1"/>
  <c r="E992" i="1"/>
  <c r="G991" i="1"/>
  <c r="F991" i="1"/>
  <c r="E991" i="1"/>
  <c r="H991" i="1" s="1"/>
  <c r="I991" i="1" s="1"/>
  <c r="G990" i="1"/>
  <c r="F990" i="1"/>
  <c r="E990" i="1"/>
  <c r="H990" i="1" s="1"/>
  <c r="I990" i="1" s="1"/>
  <c r="G989" i="1"/>
  <c r="F989" i="1"/>
  <c r="E989" i="1"/>
  <c r="H989" i="1" s="1"/>
  <c r="I989" i="1" s="1"/>
  <c r="H988" i="1"/>
  <c r="I988" i="1" s="1"/>
  <c r="G988" i="1"/>
  <c r="F988" i="1"/>
  <c r="E988" i="1"/>
  <c r="G987" i="1"/>
  <c r="F987" i="1"/>
  <c r="E987" i="1"/>
  <c r="H987" i="1" s="1"/>
  <c r="I987" i="1" s="1"/>
  <c r="G986" i="1"/>
  <c r="F986" i="1"/>
  <c r="E986" i="1"/>
  <c r="H986" i="1" s="1"/>
  <c r="I986" i="1" s="1"/>
  <c r="G985" i="1"/>
  <c r="F985" i="1"/>
  <c r="E985" i="1"/>
  <c r="H985" i="1" s="1"/>
  <c r="I985" i="1" s="1"/>
  <c r="H984" i="1"/>
  <c r="I984" i="1" s="1"/>
  <c r="G984" i="1"/>
  <c r="F984" i="1"/>
  <c r="E984" i="1"/>
  <c r="G983" i="1"/>
  <c r="F983" i="1"/>
  <c r="E983" i="1"/>
  <c r="H983" i="1" s="1"/>
  <c r="I983" i="1" s="1"/>
  <c r="G982" i="1"/>
  <c r="F982" i="1"/>
  <c r="E982" i="1"/>
  <c r="H982" i="1" s="1"/>
  <c r="I982" i="1" s="1"/>
  <c r="G981" i="1"/>
  <c r="F981" i="1"/>
  <c r="E981" i="1"/>
  <c r="H981" i="1" s="1"/>
  <c r="I981" i="1" s="1"/>
  <c r="H980" i="1"/>
  <c r="I980" i="1" s="1"/>
  <c r="G980" i="1"/>
  <c r="F980" i="1"/>
  <c r="E980" i="1"/>
  <c r="G979" i="1"/>
  <c r="F979" i="1"/>
  <c r="E979" i="1"/>
  <c r="H979" i="1" s="1"/>
  <c r="I979" i="1" s="1"/>
  <c r="G978" i="1"/>
  <c r="F978" i="1"/>
  <c r="E978" i="1"/>
  <c r="H978" i="1" s="1"/>
  <c r="I978" i="1" s="1"/>
  <c r="G977" i="1"/>
  <c r="F977" i="1"/>
  <c r="E977" i="1"/>
  <c r="H977" i="1" s="1"/>
  <c r="I977" i="1" s="1"/>
  <c r="H976" i="1"/>
  <c r="I976" i="1" s="1"/>
  <c r="G976" i="1"/>
  <c r="F976" i="1"/>
  <c r="E976" i="1"/>
  <c r="G975" i="1"/>
  <c r="F975" i="1"/>
  <c r="E975" i="1"/>
  <c r="H975" i="1" s="1"/>
  <c r="I975" i="1" s="1"/>
  <c r="G974" i="1"/>
  <c r="F974" i="1"/>
  <c r="E974" i="1"/>
  <c r="H974" i="1" s="1"/>
  <c r="I974" i="1" s="1"/>
  <c r="G973" i="1"/>
  <c r="F973" i="1"/>
  <c r="E973" i="1"/>
  <c r="H973" i="1" s="1"/>
  <c r="I973" i="1" s="1"/>
  <c r="H972" i="1"/>
  <c r="I972" i="1" s="1"/>
  <c r="G972" i="1"/>
  <c r="F972" i="1"/>
  <c r="E972" i="1"/>
  <c r="G971" i="1"/>
  <c r="F971" i="1"/>
  <c r="E971" i="1"/>
  <c r="H971" i="1" s="1"/>
  <c r="I971" i="1" s="1"/>
  <c r="G970" i="1"/>
  <c r="F970" i="1"/>
  <c r="E970" i="1"/>
  <c r="H970" i="1" s="1"/>
  <c r="I970" i="1" s="1"/>
  <c r="G969" i="1"/>
  <c r="F969" i="1"/>
  <c r="E969" i="1"/>
  <c r="H969" i="1" s="1"/>
  <c r="I969" i="1" s="1"/>
  <c r="H968" i="1"/>
  <c r="I968" i="1" s="1"/>
  <c r="G968" i="1"/>
  <c r="F968" i="1"/>
  <c r="E968" i="1"/>
  <c r="G967" i="1"/>
  <c r="F967" i="1"/>
  <c r="E967" i="1"/>
  <c r="H967" i="1" s="1"/>
  <c r="I967" i="1" s="1"/>
  <c r="G966" i="1"/>
  <c r="F966" i="1"/>
  <c r="E966" i="1"/>
  <c r="H966" i="1" s="1"/>
  <c r="I966" i="1" s="1"/>
  <c r="G965" i="1"/>
  <c r="F965" i="1"/>
  <c r="E965" i="1"/>
  <c r="H965" i="1" s="1"/>
  <c r="I965" i="1" s="1"/>
  <c r="H964" i="1"/>
  <c r="I964" i="1" s="1"/>
  <c r="G964" i="1"/>
  <c r="F964" i="1"/>
  <c r="E964" i="1"/>
  <c r="G963" i="1"/>
  <c r="F963" i="1"/>
  <c r="E963" i="1"/>
  <c r="H963" i="1" s="1"/>
  <c r="I963" i="1" s="1"/>
  <c r="G962" i="1"/>
  <c r="F962" i="1"/>
  <c r="E962" i="1"/>
  <c r="H962" i="1" s="1"/>
  <c r="I962" i="1" s="1"/>
  <c r="G961" i="1"/>
  <c r="F961" i="1"/>
  <c r="E961" i="1"/>
  <c r="H961" i="1" s="1"/>
  <c r="I961" i="1" s="1"/>
  <c r="H960" i="1"/>
  <c r="I960" i="1" s="1"/>
  <c r="G960" i="1"/>
  <c r="F960" i="1"/>
  <c r="E960" i="1"/>
  <c r="G959" i="1"/>
  <c r="F959" i="1"/>
  <c r="E959" i="1"/>
  <c r="H959" i="1" s="1"/>
  <c r="I959" i="1" s="1"/>
  <c r="G958" i="1"/>
  <c r="F958" i="1"/>
  <c r="E958" i="1"/>
  <c r="H958" i="1" s="1"/>
  <c r="I958" i="1" s="1"/>
  <c r="G957" i="1"/>
  <c r="F957" i="1"/>
  <c r="E957" i="1"/>
  <c r="H957" i="1" s="1"/>
  <c r="I957" i="1" s="1"/>
  <c r="H956" i="1"/>
  <c r="I956" i="1" s="1"/>
  <c r="G956" i="1"/>
  <c r="F956" i="1"/>
  <c r="E956" i="1"/>
  <c r="G955" i="1"/>
  <c r="F955" i="1"/>
  <c r="E955" i="1"/>
  <c r="H955" i="1" s="1"/>
  <c r="I955" i="1" s="1"/>
  <c r="G954" i="1"/>
  <c r="F954" i="1"/>
  <c r="E954" i="1"/>
  <c r="H954" i="1" s="1"/>
  <c r="I954" i="1" s="1"/>
  <c r="G953" i="1"/>
  <c r="F953" i="1"/>
  <c r="E953" i="1"/>
  <c r="H953" i="1" s="1"/>
  <c r="I953" i="1" s="1"/>
  <c r="H952" i="1"/>
  <c r="I952" i="1" s="1"/>
  <c r="G952" i="1"/>
  <c r="F952" i="1"/>
  <c r="E952" i="1"/>
  <c r="G951" i="1"/>
  <c r="F951" i="1"/>
  <c r="E951" i="1"/>
  <c r="H951" i="1" s="1"/>
  <c r="I951" i="1" s="1"/>
  <c r="G950" i="1"/>
  <c r="F950" i="1"/>
  <c r="E950" i="1"/>
  <c r="H950" i="1" s="1"/>
  <c r="I950" i="1" s="1"/>
  <c r="G949" i="1"/>
  <c r="F949" i="1"/>
  <c r="E949" i="1"/>
  <c r="H949" i="1" s="1"/>
  <c r="I949" i="1" s="1"/>
  <c r="H948" i="1"/>
  <c r="I948" i="1" s="1"/>
  <c r="G948" i="1"/>
  <c r="F948" i="1"/>
  <c r="E948" i="1"/>
  <c r="G947" i="1"/>
  <c r="F947" i="1"/>
  <c r="E947" i="1"/>
  <c r="H947" i="1" s="1"/>
  <c r="I947" i="1" s="1"/>
  <c r="G946" i="1"/>
  <c r="F946" i="1"/>
  <c r="E946" i="1"/>
  <c r="H946" i="1" s="1"/>
  <c r="I946" i="1" s="1"/>
  <c r="G945" i="1"/>
  <c r="F945" i="1"/>
  <c r="E945" i="1"/>
  <c r="H945" i="1" s="1"/>
  <c r="I945" i="1" s="1"/>
  <c r="H944" i="1"/>
  <c r="I944" i="1" s="1"/>
  <c r="G944" i="1"/>
  <c r="F944" i="1"/>
  <c r="E944" i="1"/>
  <c r="G943" i="1"/>
  <c r="F943" i="1"/>
  <c r="E943" i="1"/>
  <c r="H943" i="1" s="1"/>
  <c r="I943" i="1" s="1"/>
  <c r="G942" i="1"/>
  <c r="F942" i="1"/>
  <c r="E942" i="1"/>
  <c r="H942" i="1" s="1"/>
  <c r="I942" i="1" s="1"/>
  <c r="G941" i="1"/>
  <c r="F941" i="1"/>
  <c r="E941" i="1"/>
  <c r="H941" i="1" s="1"/>
  <c r="I941" i="1" s="1"/>
  <c r="H940" i="1"/>
  <c r="I940" i="1" s="1"/>
  <c r="G940" i="1"/>
  <c r="F940" i="1"/>
  <c r="E940" i="1"/>
  <c r="G939" i="1"/>
  <c r="F939" i="1"/>
  <c r="E939" i="1"/>
  <c r="H939" i="1" s="1"/>
  <c r="I939" i="1" s="1"/>
  <c r="G938" i="1"/>
  <c r="F938" i="1"/>
  <c r="E938" i="1"/>
  <c r="H938" i="1" s="1"/>
  <c r="I938" i="1" s="1"/>
  <c r="G937" i="1"/>
  <c r="F937" i="1"/>
  <c r="E937" i="1"/>
  <c r="H937" i="1" s="1"/>
  <c r="I937" i="1" s="1"/>
  <c r="H936" i="1"/>
  <c r="I936" i="1" s="1"/>
  <c r="G936" i="1"/>
  <c r="F936" i="1"/>
  <c r="E936" i="1"/>
  <c r="G935" i="1"/>
  <c r="F935" i="1"/>
  <c r="E935" i="1"/>
  <c r="H935" i="1" s="1"/>
  <c r="I935" i="1" s="1"/>
  <c r="G934" i="1"/>
  <c r="F934" i="1"/>
  <c r="E934" i="1"/>
  <c r="H934" i="1" s="1"/>
  <c r="I934" i="1" s="1"/>
  <c r="G933" i="1"/>
  <c r="F933" i="1"/>
  <c r="E933" i="1"/>
  <c r="H933" i="1" s="1"/>
  <c r="I933" i="1" s="1"/>
  <c r="H932" i="1"/>
  <c r="I932" i="1" s="1"/>
  <c r="G932" i="1"/>
  <c r="F932" i="1"/>
  <c r="E932" i="1"/>
  <c r="G931" i="1"/>
  <c r="F931" i="1"/>
  <c r="E931" i="1"/>
  <c r="H931" i="1" s="1"/>
  <c r="I931" i="1" s="1"/>
  <c r="G930" i="1"/>
  <c r="F930" i="1"/>
  <c r="E930" i="1"/>
  <c r="H930" i="1" s="1"/>
  <c r="I930" i="1" s="1"/>
  <c r="G929" i="1"/>
  <c r="F929" i="1"/>
  <c r="E929" i="1"/>
  <c r="H929" i="1" s="1"/>
  <c r="I929" i="1" s="1"/>
  <c r="H928" i="1"/>
  <c r="I928" i="1" s="1"/>
  <c r="G928" i="1"/>
  <c r="F928" i="1"/>
  <c r="E928" i="1"/>
  <c r="G927" i="1"/>
  <c r="F927" i="1"/>
  <c r="E927" i="1"/>
  <c r="H927" i="1" s="1"/>
  <c r="I927" i="1" s="1"/>
  <c r="G926" i="1"/>
  <c r="F926" i="1"/>
  <c r="E926" i="1"/>
  <c r="H926" i="1" s="1"/>
  <c r="I926" i="1" s="1"/>
  <c r="G925" i="1"/>
  <c r="F925" i="1"/>
  <c r="E925" i="1"/>
  <c r="H925" i="1" s="1"/>
  <c r="I925" i="1" s="1"/>
  <c r="H924" i="1"/>
  <c r="I924" i="1" s="1"/>
  <c r="G924" i="1"/>
  <c r="F924" i="1"/>
  <c r="E924" i="1"/>
  <c r="G923" i="1"/>
  <c r="F923" i="1"/>
  <c r="E923" i="1"/>
  <c r="H923" i="1" s="1"/>
  <c r="I923" i="1" s="1"/>
  <c r="G922" i="1"/>
  <c r="F922" i="1"/>
  <c r="E922" i="1"/>
  <c r="H922" i="1" s="1"/>
  <c r="I922" i="1" s="1"/>
  <c r="G921" i="1"/>
  <c r="F921" i="1"/>
  <c r="E921" i="1"/>
  <c r="H921" i="1" s="1"/>
  <c r="I921" i="1" s="1"/>
  <c r="H920" i="1"/>
  <c r="I920" i="1" s="1"/>
  <c r="G920" i="1"/>
  <c r="F920" i="1"/>
  <c r="E920" i="1"/>
  <c r="G919" i="1"/>
  <c r="F919" i="1"/>
  <c r="E919" i="1"/>
  <c r="H919" i="1" s="1"/>
  <c r="I919" i="1" s="1"/>
  <c r="G918" i="1"/>
  <c r="F918" i="1"/>
  <c r="E918" i="1"/>
  <c r="H918" i="1" s="1"/>
  <c r="I918" i="1" s="1"/>
  <c r="G917" i="1"/>
  <c r="F917" i="1"/>
  <c r="E917" i="1"/>
  <c r="H917" i="1" s="1"/>
  <c r="I917" i="1" s="1"/>
  <c r="H916" i="1"/>
  <c r="I916" i="1" s="1"/>
  <c r="G916" i="1"/>
  <c r="F916" i="1"/>
  <c r="E916" i="1"/>
  <c r="G915" i="1"/>
  <c r="F915" i="1"/>
  <c r="E915" i="1"/>
  <c r="H915" i="1" s="1"/>
  <c r="I915" i="1" s="1"/>
  <c r="G914" i="1"/>
  <c r="F914" i="1"/>
  <c r="E914" i="1"/>
  <c r="H914" i="1" s="1"/>
  <c r="I914" i="1" s="1"/>
  <c r="G913" i="1"/>
  <c r="F913" i="1"/>
  <c r="E913" i="1"/>
  <c r="H913" i="1" s="1"/>
  <c r="I913" i="1" s="1"/>
  <c r="H912" i="1"/>
  <c r="I912" i="1" s="1"/>
  <c r="G912" i="1"/>
  <c r="F912" i="1"/>
  <c r="E912" i="1"/>
  <c r="G911" i="1"/>
  <c r="F911" i="1"/>
  <c r="E911" i="1"/>
  <c r="H911" i="1" s="1"/>
  <c r="I911" i="1" s="1"/>
  <c r="G910" i="1"/>
  <c r="F910" i="1"/>
  <c r="E910" i="1"/>
  <c r="H910" i="1" s="1"/>
  <c r="I910" i="1" s="1"/>
  <c r="G909" i="1"/>
  <c r="F909" i="1"/>
  <c r="E909" i="1"/>
  <c r="H909" i="1" s="1"/>
  <c r="I909" i="1" s="1"/>
  <c r="H908" i="1"/>
  <c r="I908" i="1" s="1"/>
  <c r="G908" i="1"/>
  <c r="F908" i="1"/>
  <c r="E908" i="1"/>
  <c r="G907" i="1"/>
  <c r="F907" i="1"/>
  <c r="E907" i="1"/>
  <c r="H907" i="1" s="1"/>
  <c r="I907" i="1" s="1"/>
  <c r="G906" i="1"/>
  <c r="F906" i="1"/>
  <c r="E906" i="1"/>
  <c r="H906" i="1" s="1"/>
  <c r="I906" i="1" s="1"/>
  <c r="G905" i="1"/>
  <c r="F905" i="1"/>
  <c r="E905" i="1"/>
  <c r="H905" i="1" s="1"/>
  <c r="I905" i="1" s="1"/>
  <c r="H904" i="1"/>
  <c r="I904" i="1" s="1"/>
  <c r="G904" i="1"/>
  <c r="F904" i="1"/>
  <c r="E904" i="1"/>
  <c r="G903" i="1"/>
  <c r="F903" i="1"/>
  <c r="E903" i="1"/>
  <c r="H903" i="1" s="1"/>
  <c r="I903" i="1" s="1"/>
  <c r="G902" i="1"/>
  <c r="F902" i="1"/>
  <c r="E902" i="1"/>
  <c r="H902" i="1" s="1"/>
  <c r="I902" i="1" s="1"/>
  <c r="G901" i="1"/>
  <c r="F901" i="1"/>
  <c r="E901" i="1"/>
  <c r="H901" i="1" s="1"/>
  <c r="I901" i="1" s="1"/>
  <c r="H900" i="1"/>
  <c r="I900" i="1" s="1"/>
  <c r="G900" i="1"/>
  <c r="F900" i="1"/>
  <c r="E900" i="1"/>
  <c r="G899" i="1"/>
  <c r="F899" i="1"/>
  <c r="E899" i="1"/>
  <c r="H899" i="1" s="1"/>
  <c r="I899" i="1" s="1"/>
  <c r="G898" i="1"/>
  <c r="F898" i="1"/>
  <c r="E898" i="1"/>
  <c r="H898" i="1" s="1"/>
  <c r="I898" i="1" s="1"/>
  <c r="G897" i="1"/>
  <c r="F897" i="1"/>
  <c r="E897" i="1"/>
  <c r="H897" i="1" s="1"/>
  <c r="I897" i="1" s="1"/>
  <c r="H896" i="1"/>
  <c r="I896" i="1" s="1"/>
  <c r="G896" i="1"/>
  <c r="F896" i="1"/>
  <c r="E896" i="1"/>
  <c r="G895" i="1"/>
  <c r="F895" i="1"/>
  <c r="E895" i="1"/>
  <c r="H895" i="1" s="1"/>
  <c r="I895" i="1" s="1"/>
  <c r="G894" i="1"/>
  <c r="F894" i="1"/>
  <c r="E894" i="1"/>
  <c r="H894" i="1" s="1"/>
  <c r="I894" i="1" s="1"/>
  <c r="G893" i="1"/>
  <c r="F893" i="1"/>
  <c r="E893" i="1"/>
  <c r="H893" i="1" s="1"/>
  <c r="I893" i="1" s="1"/>
  <c r="H892" i="1"/>
  <c r="I892" i="1" s="1"/>
  <c r="G892" i="1"/>
  <c r="F892" i="1"/>
  <c r="E892" i="1"/>
  <c r="G891" i="1"/>
  <c r="F891" i="1"/>
  <c r="E891" i="1"/>
  <c r="H891" i="1" s="1"/>
  <c r="I891" i="1" s="1"/>
  <c r="G890" i="1"/>
  <c r="F890" i="1"/>
  <c r="E890" i="1"/>
  <c r="H890" i="1" s="1"/>
  <c r="I890" i="1" s="1"/>
  <c r="G889" i="1"/>
  <c r="F889" i="1"/>
  <c r="E889" i="1"/>
  <c r="H889" i="1" s="1"/>
  <c r="I889" i="1" s="1"/>
  <c r="H888" i="1"/>
  <c r="I888" i="1" s="1"/>
  <c r="G888" i="1"/>
  <c r="F888" i="1"/>
  <c r="E888" i="1"/>
  <c r="G887" i="1"/>
  <c r="F887" i="1"/>
  <c r="E887" i="1"/>
  <c r="H887" i="1" s="1"/>
  <c r="I887" i="1" s="1"/>
  <c r="G886" i="1"/>
  <c r="F886" i="1"/>
  <c r="E886" i="1"/>
  <c r="H886" i="1" s="1"/>
  <c r="I886" i="1" s="1"/>
  <c r="G885" i="1"/>
  <c r="F885" i="1"/>
  <c r="E885" i="1"/>
  <c r="H885" i="1" s="1"/>
  <c r="I885" i="1" s="1"/>
  <c r="H884" i="1"/>
  <c r="I884" i="1" s="1"/>
  <c r="G884" i="1"/>
  <c r="F884" i="1"/>
  <c r="E884" i="1"/>
  <c r="G883" i="1"/>
  <c r="F883" i="1"/>
  <c r="E883" i="1"/>
  <c r="H883" i="1" s="1"/>
  <c r="I883" i="1" s="1"/>
  <c r="G882" i="1"/>
  <c r="F882" i="1"/>
  <c r="E882" i="1"/>
  <c r="H882" i="1" s="1"/>
  <c r="I882" i="1" s="1"/>
  <c r="G881" i="1"/>
  <c r="F881" i="1"/>
  <c r="E881" i="1"/>
  <c r="H881" i="1" s="1"/>
  <c r="I881" i="1" s="1"/>
  <c r="H880" i="1"/>
  <c r="I880" i="1" s="1"/>
  <c r="G880" i="1"/>
  <c r="F880" i="1"/>
  <c r="E880" i="1"/>
  <c r="G879" i="1"/>
  <c r="F879" i="1"/>
  <c r="E879" i="1"/>
  <c r="H879" i="1" s="1"/>
  <c r="I879" i="1" s="1"/>
  <c r="G878" i="1"/>
  <c r="F878" i="1"/>
  <c r="E878" i="1"/>
  <c r="H878" i="1" s="1"/>
  <c r="I878" i="1" s="1"/>
  <c r="G877" i="1"/>
  <c r="F877" i="1"/>
  <c r="E877" i="1"/>
  <c r="H877" i="1" s="1"/>
  <c r="I877" i="1" s="1"/>
  <c r="H876" i="1"/>
  <c r="I876" i="1" s="1"/>
  <c r="G876" i="1"/>
  <c r="F876" i="1"/>
  <c r="E876" i="1"/>
  <c r="G875" i="1"/>
  <c r="F875" i="1"/>
  <c r="E875" i="1"/>
  <c r="H875" i="1" s="1"/>
  <c r="I875" i="1" s="1"/>
  <c r="G874" i="1"/>
  <c r="F874" i="1"/>
  <c r="E874" i="1"/>
  <c r="H874" i="1" s="1"/>
  <c r="I874" i="1" s="1"/>
  <c r="G873" i="1"/>
  <c r="F873" i="1"/>
  <c r="E873" i="1"/>
  <c r="H873" i="1" s="1"/>
  <c r="I873" i="1" s="1"/>
  <c r="H872" i="1"/>
  <c r="I872" i="1" s="1"/>
  <c r="G872" i="1"/>
  <c r="F872" i="1"/>
  <c r="E872" i="1"/>
  <c r="G871" i="1"/>
  <c r="F871" i="1"/>
  <c r="E871" i="1"/>
  <c r="H871" i="1" s="1"/>
  <c r="I871" i="1" s="1"/>
  <c r="G870" i="1"/>
  <c r="F870" i="1"/>
  <c r="E870" i="1"/>
  <c r="H870" i="1" s="1"/>
  <c r="I870" i="1" s="1"/>
  <c r="G869" i="1"/>
  <c r="F869" i="1"/>
  <c r="E869" i="1"/>
  <c r="H869" i="1" s="1"/>
  <c r="I869" i="1" s="1"/>
  <c r="H868" i="1"/>
  <c r="I868" i="1" s="1"/>
  <c r="G868" i="1"/>
  <c r="F868" i="1"/>
  <c r="E868" i="1"/>
  <c r="G867" i="1"/>
  <c r="F867" i="1"/>
  <c r="E867" i="1"/>
  <c r="H867" i="1" s="1"/>
  <c r="I867" i="1" s="1"/>
  <c r="G866" i="1"/>
  <c r="F866" i="1"/>
  <c r="E866" i="1"/>
  <c r="H866" i="1" s="1"/>
  <c r="I866" i="1" s="1"/>
  <c r="G865" i="1"/>
  <c r="F865" i="1"/>
  <c r="E865" i="1"/>
  <c r="H865" i="1" s="1"/>
  <c r="I865" i="1" s="1"/>
  <c r="H864" i="1"/>
  <c r="I864" i="1" s="1"/>
  <c r="G864" i="1"/>
  <c r="F864" i="1"/>
  <c r="E864" i="1"/>
  <c r="G863" i="1"/>
  <c r="F863" i="1"/>
  <c r="E863" i="1"/>
  <c r="H863" i="1" s="1"/>
  <c r="I863" i="1" s="1"/>
  <c r="G862" i="1"/>
  <c r="F862" i="1"/>
  <c r="E862" i="1"/>
  <c r="H862" i="1" s="1"/>
  <c r="I862" i="1" s="1"/>
  <c r="G861" i="1"/>
  <c r="F861" i="1"/>
  <c r="E861" i="1"/>
  <c r="H861" i="1" s="1"/>
  <c r="I861" i="1" s="1"/>
  <c r="H860" i="1"/>
  <c r="I860" i="1" s="1"/>
  <c r="G860" i="1"/>
  <c r="F860" i="1"/>
  <c r="E860" i="1"/>
  <c r="G859" i="1"/>
  <c r="F859" i="1"/>
  <c r="E859" i="1"/>
  <c r="H859" i="1" s="1"/>
  <c r="I859" i="1" s="1"/>
  <c r="G858" i="1"/>
  <c r="F858" i="1"/>
  <c r="E858" i="1"/>
  <c r="H858" i="1" s="1"/>
  <c r="I858" i="1" s="1"/>
  <c r="G857" i="1"/>
  <c r="F857" i="1"/>
  <c r="E857" i="1"/>
  <c r="H857" i="1" s="1"/>
  <c r="I857" i="1" s="1"/>
  <c r="H856" i="1"/>
  <c r="I856" i="1" s="1"/>
  <c r="G856" i="1"/>
  <c r="F856" i="1"/>
  <c r="E856" i="1"/>
  <c r="G855" i="1"/>
  <c r="F855" i="1"/>
  <c r="E855" i="1"/>
  <c r="H855" i="1" s="1"/>
  <c r="I855" i="1" s="1"/>
  <c r="G854" i="1"/>
  <c r="F854" i="1"/>
  <c r="E854" i="1"/>
  <c r="H854" i="1" s="1"/>
  <c r="I854" i="1" s="1"/>
  <c r="G853" i="1"/>
  <c r="F853" i="1"/>
  <c r="E853" i="1"/>
  <c r="H853" i="1" s="1"/>
  <c r="I853" i="1" s="1"/>
  <c r="H852" i="1"/>
  <c r="I852" i="1" s="1"/>
  <c r="G852" i="1"/>
  <c r="F852" i="1"/>
  <c r="E852" i="1"/>
  <c r="G851" i="1"/>
  <c r="F851" i="1"/>
  <c r="E851" i="1"/>
  <c r="H851" i="1" s="1"/>
  <c r="I851" i="1" s="1"/>
  <c r="G850" i="1"/>
  <c r="F850" i="1"/>
  <c r="E850" i="1"/>
  <c r="H850" i="1" s="1"/>
  <c r="I850" i="1" s="1"/>
  <c r="G849" i="1"/>
  <c r="F849" i="1"/>
  <c r="E849" i="1"/>
  <c r="H849" i="1" s="1"/>
  <c r="I849" i="1" s="1"/>
  <c r="H848" i="1"/>
  <c r="I848" i="1" s="1"/>
  <c r="G848" i="1"/>
  <c r="F848" i="1"/>
  <c r="E848" i="1"/>
  <c r="G847" i="1"/>
  <c r="F847" i="1"/>
  <c r="E847" i="1"/>
  <c r="H847" i="1" s="1"/>
  <c r="I847" i="1" s="1"/>
  <c r="G846" i="1"/>
  <c r="F846" i="1"/>
  <c r="E846" i="1"/>
  <c r="H846" i="1" s="1"/>
  <c r="I846" i="1" s="1"/>
  <c r="G845" i="1"/>
  <c r="F845" i="1"/>
  <c r="E845" i="1"/>
  <c r="H845" i="1" s="1"/>
  <c r="I845" i="1" s="1"/>
  <c r="H844" i="1"/>
  <c r="I844" i="1" s="1"/>
  <c r="G844" i="1"/>
  <c r="F844" i="1"/>
  <c r="E844" i="1"/>
  <c r="G843" i="1"/>
  <c r="F843" i="1"/>
  <c r="E843" i="1"/>
  <c r="H843" i="1" s="1"/>
  <c r="I843" i="1" s="1"/>
  <c r="G842" i="1"/>
  <c r="F842" i="1"/>
  <c r="E842" i="1"/>
  <c r="H842" i="1" s="1"/>
  <c r="I842" i="1" s="1"/>
  <c r="G841" i="1"/>
  <c r="F841" i="1"/>
  <c r="E841" i="1"/>
  <c r="H841" i="1" s="1"/>
  <c r="I841" i="1" s="1"/>
  <c r="H840" i="1"/>
  <c r="I840" i="1" s="1"/>
  <c r="G840" i="1"/>
  <c r="F840" i="1"/>
  <c r="E840" i="1"/>
  <c r="G839" i="1"/>
  <c r="F839" i="1"/>
  <c r="E839" i="1"/>
  <c r="H839" i="1" s="1"/>
  <c r="I839" i="1" s="1"/>
  <c r="G838" i="1"/>
  <c r="F838" i="1"/>
  <c r="E838" i="1"/>
  <c r="H838" i="1" s="1"/>
  <c r="I838" i="1" s="1"/>
  <c r="G837" i="1"/>
  <c r="F837" i="1"/>
  <c r="E837" i="1"/>
  <c r="H837" i="1" s="1"/>
  <c r="I837" i="1" s="1"/>
  <c r="H836" i="1"/>
  <c r="I836" i="1" s="1"/>
  <c r="G836" i="1"/>
  <c r="F836" i="1"/>
  <c r="E836" i="1"/>
  <c r="G835" i="1"/>
  <c r="F835" i="1"/>
  <c r="E835" i="1"/>
  <c r="H835" i="1" s="1"/>
  <c r="I835" i="1" s="1"/>
  <c r="G834" i="1"/>
  <c r="F834" i="1"/>
  <c r="E834" i="1"/>
  <c r="H834" i="1" s="1"/>
  <c r="I834" i="1" s="1"/>
  <c r="G833" i="1"/>
  <c r="F833" i="1"/>
  <c r="E833" i="1"/>
  <c r="H833" i="1" s="1"/>
  <c r="I833" i="1" s="1"/>
  <c r="H832" i="1"/>
  <c r="I832" i="1" s="1"/>
  <c r="G832" i="1"/>
  <c r="F832" i="1"/>
  <c r="E832" i="1"/>
  <c r="G831" i="1"/>
  <c r="F831" i="1"/>
  <c r="E831" i="1"/>
  <c r="H831" i="1" s="1"/>
  <c r="I831" i="1" s="1"/>
  <c r="G830" i="1"/>
  <c r="F830" i="1"/>
  <c r="E830" i="1"/>
  <c r="H830" i="1" s="1"/>
  <c r="I830" i="1" s="1"/>
  <c r="G829" i="1"/>
  <c r="F829" i="1"/>
  <c r="E829" i="1"/>
  <c r="H829" i="1" s="1"/>
  <c r="I829" i="1" s="1"/>
  <c r="H828" i="1"/>
  <c r="I828" i="1" s="1"/>
  <c r="G828" i="1"/>
  <c r="F828" i="1"/>
  <c r="E828" i="1"/>
  <c r="G827" i="1"/>
  <c r="F827" i="1"/>
  <c r="E827" i="1"/>
  <c r="H827" i="1" s="1"/>
  <c r="I827" i="1" s="1"/>
  <c r="G826" i="1"/>
  <c r="F826" i="1"/>
  <c r="E826" i="1"/>
  <c r="H826" i="1" s="1"/>
  <c r="I826" i="1" s="1"/>
  <c r="G825" i="1"/>
  <c r="F825" i="1"/>
  <c r="E825" i="1"/>
  <c r="H825" i="1" s="1"/>
  <c r="I825" i="1" s="1"/>
  <c r="H824" i="1"/>
  <c r="I824" i="1" s="1"/>
  <c r="G824" i="1"/>
  <c r="F824" i="1"/>
  <c r="E824" i="1"/>
  <c r="G823" i="1"/>
  <c r="F823" i="1"/>
  <c r="E823" i="1"/>
  <c r="H823" i="1" s="1"/>
  <c r="I823" i="1" s="1"/>
  <c r="G822" i="1"/>
  <c r="F822" i="1"/>
  <c r="E822" i="1"/>
  <c r="H822" i="1" s="1"/>
  <c r="I822" i="1" s="1"/>
  <c r="G821" i="1"/>
  <c r="F821" i="1"/>
  <c r="E821" i="1"/>
  <c r="H821" i="1" s="1"/>
  <c r="I821" i="1" s="1"/>
  <c r="H820" i="1"/>
  <c r="I820" i="1" s="1"/>
  <c r="G820" i="1"/>
  <c r="F820" i="1"/>
  <c r="E820" i="1"/>
  <c r="G819" i="1"/>
  <c r="F819" i="1"/>
  <c r="E819" i="1"/>
  <c r="H819" i="1" s="1"/>
  <c r="I819" i="1" s="1"/>
  <c r="G818" i="1"/>
  <c r="F818" i="1"/>
  <c r="E818" i="1"/>
  <c r="H818" i="1" s="1"/>
  <c r="I818" i="1" s="1"/>
  <c r="G817" i="1"/>
  <c r="F817" i="1"/>
  <c r="E817" i="1"/>
  <c r="H817" i="1" s="1"/>
  <c r="I817" i="1" s="1"/>
  <c r="H816" i="1"/>
  <c r="I816" i="1" s="1"/>
  <c r="G816" i="1"/>
  <c r="F816" i="1"/>
  <c r="E816" i="1"/>
  <c r="G815" i="1"/>
  <c r="F815" i="1"/>
  <c r="E815" i="1"/>
  <c r="H815" i="1" s="1"/>
  <c r="I815" i="1" s="1"/>
  <c r="G814" i="1"/>
  <c r="F814" i="1"/>
  <c r="E814" i="1"/>
  <c r="H814" i="1" s="1"/>
  <c r="I814" i="1" s="1"/>
  <c r="G813" i="1"/>
  <c r="F813" i="1"/>
  <c r="E813" i="1"/>
  <c r="H813" i="1" s="1"/>
  <c r="I813" i="1" s="1"/>
  <c r="H812" i="1"/>
  <c r="I812" i="1" s="1"/>
  <c r="G812" i="1"/>
  <c r="F812" i="1"/>
  <c r="E812" i="1"/>
  <c r="G811" i="1"/>
  <c r="F811" i="1"/>
  <c r="E811" i="1"/>
  <c r="H811" i="1" s="1"/>
  <c r="I811" i="1" s="1"/>
  <c r="G810" i="1"/>
  <c r="F810" i="1"/>
  <c r="E810" i="1"/>
  <c r="H810" i="1" s="1"/>
  <c r="I810" i="1" s="1"/>
  <c r="G809" i="1"/>
  <c r="F809" i="1"/>
  <c r="E809" i="1"/>
  <c r="H809" i="1" s="1"/>
  <c r="I809" i="1" s="1"/>
  <c r="H808" i="1"/>
  <c r="I808" i="1" s="1"/>
  <c r="G808" i="1"/>
  <c r="F808" i="1"/>
  <c r="E808" i="1"/>
  <c r="G807" i="1"/>
  <c r="F807" i="1"/>
  <c r="E807" i="1"/>
  <c r="H807" i="1" s="1"/>
  <c r="I807" i="1" s="1"/>
  <c r="G806" i="1"/>
  <c r="F806" i="1"/>
  <c r="E806" i="1"/>
  <c r="H806" i="1" s="1"/>
  <c r="I806" i="1" s="1"/>
  <c r="G805" i="1"/>
  <c r="F805" i="1"/>
  <c r="E805" i="1"/>
  <c r="H805" i="1" s="1"/>
  <c r="I805" i="1" s="1"/>
  <c r="H804" i="1"/>
  <c r="I804" i="1" s="1"/>
  <c r="G804" i="1"/>
  <c r="F804" i="1"/>
  <c r="E804" i="1"/>
  <c r="G803" i="1"/>
  <c r="F803" i="1"/>
  <c r="E803" i="1"/>
  <c r="H803" i="1" s="1"/>
  <c r="I803" i="1" s="1"/>
  <c r="G802" i="1"/>
  <c r="F802" i="1"/>
  <c r="E802" i="1"/>
  <c r="H802" i="1" s="1"/>
  <c r="I802" i="1" s="1"/>
  <c r="G801" i="1"/>
  <c r="F801" i="1"/>
  <c r="E801" i="1"/>
  <c r="H801" i="1" s="1"/>
  <c r="I801" i="1" s="1"/>
  <c r="H800" i="1"/>
  <c r="I800" i="1" s="1"/>
  <c r="G800" i="1"/>
  <c r="F800" i="1"/>
  <c r="E800" i="1"/>
  <c r="G799" i="1"/>
  <c r="F799" i="1"/>
  <c r="E799" i="1"/>
  <c r="H799" i="1" s="1"/>
  <c r="I799" i="1" s="1"/>
  <c r="G798" i="1"/>
  <c r="F798" i="1"/>
  <c r="E798" i="1"/>
  <c r="H798" i="1" s="1"/>
  <c r="I798" i="1" s="1"/>
  <c r="G797" i="1"/>
  <c r="F797" i="1"/>
  <c r="E797" i="1"/>
  <c r="H797" i="1" s="1"/>
  <c r="I797" i="1" s="1"/>
  <c r="H796" i="1"/>
  <c r="I796" i="1" s="1"/>
  <c r="G796" i="1"/>
  <c r="F796" i="1"/>
  <c r="E796" i="1"/>
  <c r="G795" i="1"/>
  <c r="F795" i="1"/>
  <c r="E795" i="1"/>
  <c r="H795" i="1" s="1"/>
  <c r="I795" i="1" s="1"/>
  <c r="G794" i="1"/>
  <c r="F794" i="1"/>
  <c r="E794" i="1"/>
  <c r="H794" i="1" s="1"/>
  <c r="I794" i="1" s="1"/>
  <c r="G793" i="1"/>
  <c r="F793" i="1"/>
  <c r="E793" i="1"/>
  <c r="H793" i="1" s="1"/>
  <c r="I793" i="1" s="1"/>
  <c r="H792" i="1"/>
  <c r="I792" i="1" s="1"/>
  <c r="G792" i="1"/>
  <c r="F792" i="1"/>
  <c r="E792" i="1"/>
  <c r="G791" i="1"/>
  <c r="F791" i="1"/>
  <c r="E791" i="1"/>
  <c r="H791" i="1" s="1"/>
  <c r="I791" i="1" s="1"/>
  <c r="G790" i="1"/>
  <c r="F790" i="1"/>
  <c r="E790" i="1"/>
  <c r="H790" i="1" s="1"/>
  <c r="I790" i="1" s="1"/>
  <c r="G789" i="1"/>
  <c r="F789" i="1"/>
  <c r="E789" i="1"/>
  <c r="H789" i="1" s="1"/>
  <c r="I789" i="1" s="1"/>
  <c r="H788" i="1"/>
  <c r="I788" i="1" s="1"/>
  <c r="G788" i="1"/>
  <c r="F788" i="1"/>
  <c r="E788" i="1"/>
  <c r="G787" i="1"/>
  <c r="F787" i="1"/>
  <c r="E787" i="1"/>
  <c r="H787" i="1" s="1"/>
  <c r="I787" i="1" s="1"/>
  <c r="G786" i="1"/>
  <c r="F786" i="1"/>
  <c r="E786" i="1"/>
  <c r="H786" i="1" s="1"/>
  <c r="I786" i="1" s="1"/>
  <c r="G785" i="1"/>
  <c r="F785" i="1"/>
  <c r="E785" i="1"/>
  <c r="H785" i="1" s="1"/>
  <c r="I785" i="1" s="1"/>
  <c r="H784" i="1"/>
  <c r="I784" i="1" s="1"/>
  <c r="G784" i="1"/>
  <c r="F784" i="1"/>
  <c r="E784" i="1"/>
  <c r="G783" i="1"/>
  <c r="F783" i="1"/>
  <c r="E783" i="1"/>
  <c r="H783" i="1" s="1"/>
  <c r="I783" i="1" s="1"/>
  <c r="G782" i="1"/>
  <c r="F782" i="1"/>
  <c r="E782" i="1"/>
  <c r="H782" i="1" s="1"/>
  <c r="I782" i="1" s="1"/>
  <c r="G781" i="1"/>
  <c r="F781" i="1"/>
  <c r="E781" i="1"/>
  <c r="H781" i="1" s="1"/>
  <c r="I781" i="1" s="1"/>
  <c r="H780" i="1"/>
  <c r="I780" i="1" s="1"/>
  <c r="G780" i="1"/>
  <c r="F780" i="1"/>
  <c r="E780" i="1"/>
  <c r="G779" i="1"/>
  <c r="F779" i="1"/>
  <c r="E779" i="1"/>
  <c r="H779" i="1" s="1"/>
  <c r="I779" i="1" s="1"/>
  <c r="G778" i="1"/>
  <c r="F778" i="1"/>
  <c r="E778" i="1"/>
  <c r="H778" i="1" s="1"/>
  <c r="I778" i="1" s="1"/>
  <c r="G777" i="1"/>
  <c r="F777" i="1"/>
  <c r="E777" i="1"/>
  <c r="H777" i="1" s="1"/>
  <c r="I777" i="1" s="1"/>
  <c r="H776" i="1"/>
  <c r="I776" i="1" s="1"/>
  <c r="G776" i="1"/>
  <c r="F776" i="1"/>
  <c r="E776" i="1"/>
  <c r="G775" i="1"/>
  <c r="F775" i="1"/>
  <c r="E775" i="1"/>
  <c r="H775" i="1" s="1"/>
  <c r="I775" i="1" s="1"/>
  <c r="G774" i="1"/>
  <c r="F774" i="1"/>
  <c r="E774" i="1"/>
  <c r="H774" i="1" s="1"/>
  <c r="I774" i="1" s="1"/>
  <c r="G773" i="1"/>
  <c r="F773" i="1"/>
  <c r="E773" i="1"/>
  <c r="H773" i="1" s="1"/>
  <c r="I773" i="1" s="1"/>
  <c r="H772" i="1"/>
  <c r="I772" i="1" s="1"/>
  <c r="G772" i="1"/>
  <c r="F772" i="1"/>
  <c r="E772" i="1"/>
  <c r="G771" i="1"/>
  <c r="F771" i="1"/>
  <c r="E771" i="1"/>
  <c r="H771" i="1" s="1"/>
  <c r="I771" i="1" s="1"/>
  <c r="G770" i="1"/>
  <c r="F770" i="1"/>
  <c r="E770" i="1"/>
  <c r="H770" i="1" s="1"/>
  <c r="I770" i="1" s="1"/>
  <c r="G769" i="1"/>
  <c r="F769" i="1"/>
  <c r="E769" i="1"/>
  <c r="H769" i="1" s="1"/>
  <c r="I769" i="1" s="1"/>
  <c r="H768" i="1"/>
  <c r="I768" i="1" s="1"/>
  <c r="G768" i="1"/>
  <c r="F768" i="1"/>
  <c r="E768" i="1"/>
  <c r="G767" i="1"/>
  <c r="F767" i="1"/>
  <c r="E767" i="1"/>
  <c r="H767" i="1" s="1"/>
  <c r="I767" i="1" s="1"/>
  <c r="G766" i="1"/>
  <c r="F766" i="1"/>
  <c r="E766" i="1"/>
  <c r="H766" i="1" s="1"/>
  <c r="I766" i="1" s="1"/>
  <c r="G765" i="1"/>
  <c r="F765" i="1"/>
  <c r="E765" i="1"/>
  <c r="H765" i="1" s="1"/>
  <c r="I765" i="1" s="1"/>
  <c r="H764" i="1"/>
  <c r="I764" i="1" s="1"/>
  <c r="G764" i="1"/>
  <c r="F764" i="1"/>
  <c r="E764" i="1"/>
  <c r="G763" i="1"/>
  <c r="F763" i="1"/>
  <c r="E763" i="1"/>
  <c r="H763" i="1" s="1"/>
  <c r="I763" i="1" s="1"/>
  <c r="G762" i="1"/>
  <c r="F762" i="1"/>
  <c r="E762" i="1"/>
  <c r="H762" i="1" s="1"/>
  <c r="I762" i="1" s="1"/>
  <c r="G761" i="1"/>
  <c r="F761" i="1"/>
  <c r="E761" i="1"/>
  <c r="H761" i="1" s="1"/>
  <c r="I761" i="1" s="1"/>
  <c r="H760" i="1"/>
  <c r="I760" i="1" s="1"/>
  <c r="G760" i="1"/>
  <c r="F760" i="1"/>
  <c r="E760" i="1"/>
  <c r="G759" i="1"/>
  <c r="F759" i="1"/>
  <c r="E759" i="1"/>
  <c r="H759" i="1" s="1"/>
  <c r="I759" i="1" s="1"/>
  <c r="G758" i="1"/>
  <c r="F758" i="1"/>
  <c r="E758" i="1"/>
  <c r="H758" i="1" s="1"/>
  <c r="I758" i="1" s="1"/>
  <c r="G757" i="1"/>
  <c r="F757" i="1"/>
  <c r="E757" i="1"/>
  <c r="H757" i="1" s="1"/>
  <c r="I757" i="1" s="1"/>
  <c r="H756" i="1"/>
  <c r="I756" i="1" s="1"/>
  <c r="G756" i="1"/>
  <c r="F756" i="1"/>
  <c r="E756" i="1"/>
  <c r="G755" i="1"/>
  <c r="F755" i="1"/>
  <c r="E755" i="1"/>
  <c r="H755" i="1" s="1"/>
  <c r="I755" i="1" s="1"/>
  <c r="G754" i="1"/>
  <c r="F754" i="1"/>
  <c r="E754" i="1"/>
  <c r="H754" i="1" s="1"/>
  <c r="I754" i="1" s="1"/>
  <c r="G753" i="1"/>
  <c r="F753" i="1"/>
  <c r="E753" i="1"/>
  <c r="H753" i="1" s="1"/>
  <c r="I753" i="1" s="1"/>
  <c r="H752" i="1"/>
  <c r="I752" i="1" s="1"/>
  <c r="G752" i="1"/>
  <c r="F752" i="1"/>
  <c r="E752" i="1"/>
  <c r="G751" i="1"/>
  <c r="F751" i="1"/>
  <c r="E751" i="1"/>
  <c r="H751" i="1" s="1"/>
  <c r="I751" i="1" s="1"/>
  <c r="G750" i="1"/>
  <c r="F750" i="1"/>
  <c r="E750" i="1"/>
  <c r="H750" i="1" s="1"/>
  <c r="I750" i="1" s="1"/>
  <c r="G749" i="1"/>
  <c r="F749" i="1"/>
  <c r="E749" i="1"/>
  <c r="H749" i="1" s="1"/>
  <c r="I749" i="1" s="1"/>
  <c r="H748" i="1"/>
  <c r="I748" i="1" s="1"/>
  <c r="G748" i="1"/>
  <c r="F748" i="1"/>
  <c r="E748" i="1"/>
  <c r="G747" i="1"/>
  <c r="F747" i="1"/>
  <c r="E747" i="1"/>
  <c r="H747" i="1" s="1"/>
  <c r="I747" i="1" s="1"/>
  <c r="G746" i="1"/>
  <c r="F746" i="1"/>
  <c r="E746" i="1"/>
  <c r="H746" i="1" s="1"/>
  <c r="I746" i="1" s="1"/>
  <c r="G745" i="1"/>
  <c r="F745" i="1"/>
  <c r="E745" i="1"/>
  <c r="H745" i="1" s="1"/>
  <c r="I745" i="1" s="1"/>
  <c r="H744" i="1"/>
  <c r="I744" i="1" s="1"/>
  <c r="G744" i="1"/>
  <c r="F744" i="1"/>
  <c r="E744" i="1"/>
  <c r="G743" i="1"/>
  <c r="F743" i="1"/>
  <c r="E743" i="1"/>
  <c r="H743" i="1" s="1"/>
  <c r="I743" i="1" s="1"/>
  <c r="G742" i="1"/>
  <c r="F742" i="1"/>
  <c r="E742" i="1"/>
  <c r="H742" i="1" s="1"/>
  <c r="I742" i="1" s="1"/>
  <c r="G741" i="1"/>
  <c r="F741" i="1"/>
  <c r="E741" i="1"/>
  <c r="H741" i="1" s="1"/>
  <c r="I741" i="1" s="1"/>
  <c r="H740" i="1"/>
  <c r="I740" i="1" s="1"/>
  <c r="G740" i="1"/>
  <c r="F740" i="1"/>
  <c r="E740" i="1"/>
  <c r="I739" i="1"/>
  <c r="G739" i="1"/>
  <c r="F739" i="1"/>
  <c r="E739" i="1"/>
  <c r="H739" i="1" s="1"/>
  <c r="G738" i="1"/>
  <c r="F738" i="1"/>
  <c r="E738" i="1"/>
  <c r="H738" i="1" s="1"/>
  <c r="I738" i="1" s="1"/>
  <c r="G737" i="1"/>
  <c r="F737" i="1"/>
  <c r="E737" i="1"/>
  <c r="H737" i="1" s="1"/>
  <c r="I737" i="1" s="1"/>
  <c r="H736" i="1"/>
  <c r="I736" i="1" s="1"/>
  <c r="G736" i="1"/>
  <c r="F736" i="1"/>
  <c r="E736" i="1"/>
  <c r="I735" i="1"/>
  <c r="G735" i="1"/>
  <c r="F735" i="1"/>
  <c r="E735" i="1"/>
  <c r="H735" i="1" s="1"/>
  <c r="G734" i="1"/>
  <c r="F734" i="1"/>
  <c r="E734" i="1"/>
  <c r="H734" i="1" s="1"/>
  <c r="I734" i="1" s="1"/>
  <c r="G733" i="1"/>
  <c r="F733" i="1"/>
  <c r="E733" i="1"/>
  <c r="H733" i="1" s="1"/>
  <c r="I733" i="1" s="1"/>
  <c r="H732" i="1"/>
  <c r="I732" i="1" s="1"/>
  <c r="G732" i="1"/>
  <c r="F732" i="1"/>
  <c r="E732" i="1"/>
  <c r="I731" i="1"/>
  <c r="G731" i="1"/>
  <c r="F731" i="1"/>
  <c r="E731" i="1"/>
  <c r="H731" i="1" s="1"/>
  <c r="G730" i="1"/>
  <c r="F730" i="1"/>
  <c r="E730" i="1"/>
  <c r="H730" i="1" s="1"/>
  <c r="I730" i="1" s="1"/>
  <c r="G729" i="1"/>
  <c r="F729" i="1"/>
  <c r="E729" i="1"/>
  <c r="H729" i="1" s="1"/>
  <c r="I729" i="1" s="1"/>
  <c r="H728" i="1"/>
  <c r="I728" i="1" s="1"/>
  <c r="G728" i="1"/>
  <c r="F728" i="1"/>
  <c r="E728" i="1"/>
  <c r="I727" i="1"/>
  <c r="G727" i="1"/>
  <c r="F727" i="1"/>
  <c r="E727" i="1"/>
  <c r="H727" i="1" s="1"/>
  <c r="G726" i="1"/>
  <c r="F726" i="1"/>
  <c r="E726" i="1"/>
  <c r="H726" i="1" s="1"/>
  <c r="I726" i="1" s="1"/>
  <c r="G725" i="1"/>
  <c r="F725" i="1"/>
  <c r="E725" i="1"/>
  <c r="H725" i="1" s="1"/>
  <c r="I725" i="1" s="1"/>
  <c r="H724" i="1"/>
  <c r="I724" i="1" s="1"/>
  <c r="G724" i="1"/>
  <c r="F724" i="1"/>
  <c r="E724" i="1"/>
  <c r="I723" i="1"/>
  <c r="G723" i="1"/>
  <c r="F723" i="1"/>
  <c r="E723" i="1"/>
  <c r="H723" i="1" s="1"/>
  <c r="G722" i="1"/>
  <c r="F722" i="1"/>
  <c r="E722" i="1"/>
  <c r="H722" i="1" s="1"/>
  <c r="I722" i="1" s="1"/>
  <c r="G721" i="1"/>
  <c r="F721" i="1"/>
  <c r="E721" i="1"/>
  <c r="H721" i="1" s="1"/>
  <c r="I721" i="1" s="1"/>
  <c r="H720" i="1"/>
  <c r="I720" i="1" s="1"/>
  <c r="G720" i="1"/>
  <c r="F720" i="1"/>
  <c r="E720" i="1"/>
  <c r="I719" i="1"/>
  <c r="G719" i="1"/>
  <c r="F719" i="1"/>
  <c r="E719" i="1"/>
  <c r="H719" i="1" s="1"/>
  <c r="G718" i="1"/>
  <c r="F718" i="1"/>
  <c r="E718" i="1"/>
  <c r="H718" i="1" s="1"/>
  <c r="I718" i="1" s="1"/>
  <c r="G717" i="1"/>
  <c r="F717" i="1"/>
  <c r="E717" i="1"/>
  <c r="H717" i="1" s="1"/>
  <c r="I717" i="1" s="1"/>
  <c r="H716" i="1"/>
  <c r="I716" i="1" s="1"/>
  <c r="G716" i="1"/>
  <c r="F716" i="1"/>
  <c r="E716" i="1"/>
  <c r="I715" i="1"/>
  <c r="G715" i="1"/>
  <c r="F715" i="1"/>
  <c r="E715" i="1"/>
  <c r="H715" i="1" s="1"/>
  <c r="G714" i="1"/>
  <c r="F714" i="1"/>
  <c r="E714" i="1"/>
  <c r="H714" i="1" s="1"/>
  <c r="I714" i="1" s="1"/>
  <c r="G713" i="1"/>
  <c r="F713" i="1"/>
  <c r="E713" i="1"/>
  <c r="H713" i="1" s="1"/>
  <c r="I713" i="1" s="1"/>
  <c r="H712" i="1"/>
  <c r="I712" i="1" s="1"/>
  <c r="G712" i="1"/>
  <c r="F712" i="1"/>
  <c r="E712" i="1"/>
  <c r="I711" i="1"/>
  <c r="G711" i="1"/>
  <c r="F711" i="1"/>
  <c r="E711" i="1"/>
  <c r="H711" i="1" s="1"/>
  <c r="G710" i="1"/>
  <c r="F710" i="1"/>
  <c r="E710" i="1"/>
  <c r="H710" i="1" s="1"/>
  <c r="I710" i="1" s="1"/>
  <c r="G709" i="1"/>
  <c r="F709" i="1"/>
  <c r="E709" i="1"/>
  <c r="H709" i="1" s="1"/>
  <c r="I709" i="1" s="1"/>
  <c r="H708" i="1"/>
  <c r="I708" i="1" s="1"/>
  <c r="G708" i="1"/>
  <c r="F708" i="1"/>
  <c r="E708" i="1"/>
  <c r="I707" i="1"/>
  <c r="G707" i="1"/>
  <c r="F707" i="1"/>
  <c r="E707" i="1"/>
  <c r="H707" i="1" s="1"/>
  <c r="G706" i="1"/>
  <c r="F706" i="1"/>
  <c r="E706" i="1"/>
  <c r="H706" i="1" s="1"/>
  <c r="I706" i="1" s="1"/>
  <c r="G705" i="1"/>
  <c r="F705" i="1"/>
  <c r="E705" i="1"/>
  <c r="H705" i="1" s="1"/>
  <c r="I705" i="1" s="1"/>
  <c r="H704" i="1"/>
  <c r="I704" i="1" s="1"/>
  <c r="G704" i="1"/>
  <c r="F704" i="1"/>
  <c r="E704" i="1"/>
  <c r="I703" i="1"/>
  <c r="G703" i="1"/>
  <c r="F703" i="1"/>
  <c r="E703" i="1"/>
  <c r="H703" i="1" s="1"/>
  <c r="G702" i="1"/>
  <c r="F702" i="1"/>
  <c r="E702" i="1"/>
  <c r="H702" i="1" s="1"/>
  <c r="I702" i="1" s="1"/>
  <c r="G701" i="1"/>
  <c r="F701" i="1"/>
  <c r="E701" i="1"/>
  <c r="H701" i="1" s="1"/>
  <c r="I701" i="1" s="1"/>
  <c r="H700" i="1"/>
  <c r="I700" i="1" s="1"/>
  <c r="G700" i="1"/>
  <c r="F700" i="1"/>
  <c r="E700" i="1"/>
  <c r="I699" i="1"/>
  <c r="G699" i="1"/>
  <c r="F699" i="1"/>
  <c r="E699" i="1"/>
  <c r="H699" i="1" s="1"/>
  <c r="G698" i="1"/>
  <c r="F698" i="1"/>
  <c r="E698" i="1"/>
  <c r="H698" i="1" s="1"/>
  <c r="I698" i="1" s="1"/>
  <c r="G697" i="1"/>
  <c r="F697" i="1"/>
  <c r="E697" i="1"/>
  <c r="H697" i="1" s="1"/>
  <c r="I697" i="1" s="1"/>
  <c r="H696" i="1"/>
  <c r="I696" i="1" s="1"/>
  <c r="G696" i="1"/>
  <c r="F696" i="1"/>
  <c r="E696" i="1"/>
  <c r="I695" i="1"/>
  <c r="G695" i="1"/>
  <c r="F695" i="1"/>
  <c r="E695" i="1"/>
  <c r="H695" i="1" s="1"/>
  <c r="G694" i="1"/>
  <c r="F694" i="1"/>
  <c r="E694" i="1"/>
  <c r="H694" i="1" s="1"/>
  <c r="I694" i="1" s="1"/>
  <c r="G693" i="1"/>
  <c r="F693" i="1"/>
  <c r="E693" i="1"/>
  <c r="H693" i="1" s="1"/>
  <c r="I693" i="1" s="1"/>
  <c r="H692" i="1"/>
  <c r="I692" i="1" s="1"/>
  <c r="G692" i="1"/>
  <c r="F692" i="1"/>
  <c r="E692" i="1"/>
  <c r="I691" i="1"/>
  <c r="G691" i="1"/>
  <c r="F691" i="1"/>
  <c r="E691" i="1"/>
  <c r="H691" i="1" s="1"/>
  <c r="G690" i="1"/>
  <c r="F690" i="1"/>
  <c r="E690" i="1"/>
  <c r="H690" i="1" s="1"/>
  <c r="I690" i="1" s="1"/>
  <c r="G689" i="1"/>
  <c r="F689" i="1"/>
  <c r="E689" i="1"/>
  <c r="H689" i="1" s="1"/>
  <c r="I689" i="1" s="1"/>
  <c r="H688" i="1"/>
  <c r="I688" i="1" s="1"/>
  <c r="G688" i="1"/>
  <c r="F688" i="1"/>
  <c r="E688" i="1"/>
  <c r="I687" i="1"/>
  <c r="G687" i="1"/>
  <c r="F687" i="1"/>
  <c r="E687" i="1"/>
  <c r="H687" i="1" s="1"/>
  <c r="G686" i="1"/>
  <c r="F686" i="1"/>
  <c r="E686" i="1"/>
  <c r="H686" i="1" s="1"/>
  <c r="I686" i="1" s="1"/>
  <c r="G685" i="1"/>
  <c r="F685" i="1"/>
  <c r="E685" i="1"/>
  <c r="H685" i="1" s="1"/>
  <c r="I685" i="1" s="1"/>
  <c r="H684" i="1"/>
  <c r="I684" i="1" s="1"/>
  <c r="G684" i="1"/>
  <c r="F684" i="1"/>
  <c r="E684" i="1"/>
  <c r="I683" i="1"/>
  <c r="G683" i="1"/>
  <c r="F683" i="1"/>
  <c r="E683" i="1"/>
  <c r="H683" i="1" s="1"/>
  <c r="G682" i="1"/>
  <c r="F682" i="1"/>
  <c r="E682" i="1"/>
  <c r="H682" i="1" s="1"/>
  <c r="I682" i="1" s="1"/>
  <c r="G681" i="1"/>
  <c r="F681" i="1"/>
  <c r="E681" i="1"/>
  <c r="H681" i="1" s="1"/>
  <c r="I681" i="1" s="1"/>
  <c r="H680" i="1"/>
  <c r="I680" i="1" s="1"/>
  <c r="G680" i="1"/>
  <c r="F680" i="1"/>
  <c r="E680" i="1"/>
  <c r="I679" i="1"/>
  <c r="G679" i="1"/>
  <c r="F679" i="1"/>
  <c r="E679" i="1"/>
  <c r="H679" i="1" s="1"/>
  <c r="G678" i="1"/>
  <c r="F678" i="1"/>
  <c r="E678" i="1"/>
  <c r="H678" i="1" s="1"/>
  <c r="I678" i="1" s="1"/>
  <c r="G677" i="1"/>
  <c r="F677" i="1"/>
  <c r="E677" i="1"/>
  <c r="H677" i="1" s="1"/>
  <c r="I677" i="1" s="1"/>
  <c r="H676" i="1"/>
  <c r="I676" i="1" s="1"/>
  <c r="G676" i="1"/>
  <c r="F676" i="1"/>
  <c r="E676" i="1"/>
  <c r="I675" i="1"/>
  <c r="G675" i="1"/>
  <c r="F675" i="1"/>
  <c r="E675" i="1"/>
  <c r="H675" i="1" s="1"/>
  <c r="G674" i="1"/>
  <c r="F674" i="1"/>
  <c r="E674" i="1"/>
  <c r="H674" i="1" s="1"/>
  <c r="I674" i="1" s="1"/>
  <c r="G673" i="1"/>
  <c r="F673" i="1"/>
  <c r="E673" i="1"/>
  <c r="H673" i="1" s="1"/>
  <c r="I673" i="1" s="1"/>
  <c r="H672" i="1"/>
  <c r="I672" i="1" s="1"/>
  <c r="G672" i="1"/>
  <c r="F672" i="1"/>
  <c r="E672" i="1"/>
  <c r="I671" i="1"/>
  <c r="G671" i="1"/>
  <c r="F671" i="1"/>
  <c r="E671" i="1"/>
  <c r="H671" i="1" s="1"/>
  <c r="G670" i="1"/>
  <c r="F670" i="1"/>
  <c r="E670" i="1"/>
  <c r="H670" i="1" s="1"/>
  <c r="I670" i="1" s="1"/>
  <c r="G669" i="1"/>
  <c r="F669" i="1"/>
  <c r="E669" i="1"/>
  <c r="H669" i="1" s="1"/>
  <c r="I669" i="1" s="1"/>
  <c r="H668" i="1"/>
  <c r="I668" i="1" s="1"/>
  <c r="G668" i="1"/>
  <c r="F668" i="1"/>
  <c r="E668" i="1"/>
  <c r="I667" i="1"/>
  <c r="G667" i="1"/>
  <c r="F667" i="1"/>
  <c r="E667" i="1"/>
  <c r="H667" i="1" s="1"/>
  <c r="G666" i="1"/>
  <c r="F666" i="1"/>
  <c r="E666" i="1"/>
  <c r="H666" i="1" s="1"/>
  <c r="I666" i="1" s="1"/>
  <c r="G665" i="1"/>
  <c r="F665" i="1"/>
  <c r="E665" i="1"/>
  <c r="H665" i="1" s="1"/>
  <c r="I665" i="1" s="1"/>
  <c r="H664" i="1"/>
  <c r="I664" i="1" s="1"/>
  <c r="G664" i="1"/>
  <c r="F664" i="1"/>
  <c r="E664" i="1"/>
  <c r="I663" i="1"/>
  <c r="G663" i="1"/>
  <c r="F663" i="1"/>
  <c r="E663" i="1"/>
  <c r="H663" i="1" s="1"/>
  <c r="G662" i="1"/>
  <c r="F662" i="1"/>
  <c r="H662" i="1" s="1"/>
  <c r="I662" i="1" s="1"/>
  <c r="E662" i="1"/>
  <c r="G661" i="1"/>
  <c r="F661" i="1"/>
  <c r="E661" i="1"/>
  <c r="G660" i="1"/>
  <c r="F660" i="1"/>
  <c r="H660" i="1" s="1"/>
  <c r="I660" i="1" s="1"/>
  <c r="E660" i="1"/>
  <c r="G659" i="1"/>
  <c r="H659" i="1" s="1"/>
  <c r="I659" i="1" s="1"/>
  <c r="F659" i="1"/>
  <c r="E659" i="1"/>
  <c r="H658" i="1"/>
  <c r="I658" i="1" s="1"/>
  <c r="G658" i="1"/>
  <c r="F658" i="1"/>
  <c r="E658" i="1"/>
  <c r="I657" i="1"/>
  <c r="G657" i="1"/>
  <c r="F657" i="1"/>
  <c r="E657" i="1"/>
  <c r="H657" i="1" s="1"/>
  <c r="H656" i="1"/>
  <c r="I656" i="1" s="1"/>
  <c r="G656" i="1"/>
  <c r="F656" i="1"/>
  <c r="E656" i="1"/>
  <c r="I655" i="1"/>
  <c r="G655" i="1"/>
  <c r="F655" i="1"/>
  <c r="E655" i="1"/>
  <c r="H655" i="1" s="1"/>
  <c r="G654" i="1"/>
  <c r="F654" i="1"/>
  <c r="H654" i="1" s="1"/>
  <c r="I654" i="1" s="1"/>
  <c r="E654" i="1"/>
  <c r="G653" i="1"/>
  <c r="F653" i="1"/>
  <c r="E653" i="1"/>
  <c r="G652" i="1"/>
  <c r="F652" i="1"/>
  <c r="H652" i="1" s="1"/>
  <c r="I652" i="1" s="1"/>
  <c r="E652" i="1"/>
  <c r="G651" i="1"/>
  <c r="H651" i="1" s="1"/>
  <c r="I651" i="1" s="1"/>
  <c r="F651" i="1"/>
  <c r="E651" i="1"/>
  <c r="H650" i="1"/>
  <c r="I650" i="1" s="1"/>
  <c r="G650" i="1"/>
  <c r="F650" i="1"/>
  <c r="E650" i="1"/>
  <c r="I649" i="1"/>
  <c r="G649" i="1"/>
  <c r="F649" i="1"/>
  <c r="E649" i="1"/>
  <c r="H649" i="1" s="1"/>
  <c r="H648" i="1"/>
  <c r="I648" i="1" s="1"/>
  <c r="G648" i="1"/>
  <c r="F648" i="1"/>
  <c r="E648" i="1"/>
  <c r="I647" i="1"/>
  <c r="G647" i="1"/>
  <c r="F647" i="1"/>
  <c r="E647" i="1"/>
  <c r="H647" i="1" s="1"/>
  <c r="G646" i="1"/>
  <c r="F646" i="1"/>
  <c r="H646" i="1" s="1"/>
  <c r="I646" i="1" s="1"/>
  <c r="E646" i="1"/>
  <c r="G645" i="1"/>
  <c r="F645" i="1"/>
  <c r="E645" i="1"/>
  <c r="G644" i="1"/>
  <c r="H644" i="1" s="1"/>
  <c r="I644" i="1" s="1"/>
  <c r="F644" i="1"/>
  <c r="E644" i="1"/>
  <c r="H643" i="1"/>
  <c r="I643" i="1" s="1"/>
  <c r="G643" i="1"/>
  <c r="F643" i="1"/>
  <c r="E643" i="1"/>
  <c r="G642" i="1"/>
  <c r="F642" i="1"/>
  <c r="E642" i="1"/>
  <c r="H642" i="1" s="1"/>
  <c r="I642" i="1" s="1"/>
  <c r="G641" i="1"/>
  <c r="F641" i="1"/>
  <c r="H641" i="1" s="1"/>
  <c r="I641" i="1" s="1"/>
  <c r="E641" i="1"/>
  <c r="G640" i="1"/>
  <c r="H640" i="1" s="1"/>
  <c r="I640" i="1" s="1"/>
  <c r="F640" i="1"/>
  <c r="E640" i="1"/>
  <c r="H639" i="1"/>
  <c r="I639" i="1" s="1"/>
  <c r="G639" i="1"/>
  <c r="F639" i="1"/>
  <c r="E639" i="1"/>
  <c r="G638" i="1"/>
  <c r="F638" i="1"/>
  <c r="E638" i="1"/>
  <c r="H638" i="1" s="1"/>
  <c r="I638" i="1" s="1"/>
  <c r="G637" i="1"/>
  <c r="F637" i="1"/>
  <c r="H637" i="1" s="1"/>
  <c r="I637" i="1" s="1"/>
  <c r="E637" i="1"/>
  <c r="G636" i="1"/>
  <c r="H636" i="1" s="1"/>
  <c r="I636" i="1" s="1"/>
  <c r="F636" i="1"/>
  <c r="E636" i="1"/>
  <c r="H635" i="1"/>
  <c r="I635" i="1" s="1"/>
  <c r="G635" i="1"/>
  <c r="F635" i="1"/>
  <c r="E635" i="1"/>
  <c r="G634" i="1"/>
  <c r="F634" i="1"/>
  <c r="E634" i="1"/>
  <c r="H634" i="1" s="1"/>
  <c r="I634" i="1" s="1"/>
  <c r="G633" i="1"/>
  <c r="F633" i="1"/>
  <c r="H633" i="1" s="1"/>
  <c r="I633" i="1" s="1"/>
  <c r="E633" i="1"/>
  <c r="G632" i="1"/>
  <c r="H632" i="1" s="1"/>
  <c r="I632" i="1" s="1"/>
  <c r="F632" i="1"/>
  <c r="E632" i="1"/>
  <c r="H631" i="1"/>
  <c r="I631" i="1" s="1"/>
  <c r="G631" i="1"/>
  <c r="F631" i="1"/>
  <c r="E631" i="1"/>
  <c r="G630" i="1"/>
  <c r="F630" i="1"/>
  <c r="E630" i="1"/>
  <c r="H630" i="1" s="1"/>
  <c r="I630" i="1" s="1"/>
  <c r="G629" i="1"/>
  <c r="F629" i="1"/>
  <c r="H629" i="1" s="1"/>
  <c r="I629" i="1" s="1"/>
  <c r="E629" i="1"/>
  <c r="G628" i="1"/>
  <c r="H628" i="1" s="1"/>
  <c r="I628" i="1" s="1"/>
  <c r="F628" i="1"/>
  <c r="E628" i="1"/>
  <c r="H627" i="1"/>
  <c r="I627" i="1" s="1"/>
  <c r="G627" i="1"/>
  <c r="F627" i="1"/>
  <c r="E627" i="1"/>
  <c r="G626" i="1"/>
  <c r="F626" i="1"/>
  <c r="E626" i="1"/>
  <c r="H626" i="1" s="1"/>
  <c r="I626" i="1" s="1"/>
  <c r="G625" i="1"/>
  <c r="F625" i="1"/>
  <c r="H625" i="1" s="1"/>
  <c r="I625" i="1" s="1"/>
  <c r="E625" i="1"/>
  <c r="G624" i="1"/>
  <c r="H624" i="1" s="1"/>
  <c r="I624" i="1" s="1"/>
  <c r="F624" i="1"/>
  <c r="E624" i="1"/>
  <c r="H623" i="1"/>
  <c r="I623" i="1" s="1"/>
  <c r="G623" i="1"/>
  <c r="F623" i="1"/>
  <c r="E623" i="1"/>
  <c r="G622" i="1"/>
  <c r="F622" i="1"/>
  <c r="E622" i="1"/>
  <c r="H622" i="1" s="1"/>
  <c r="I622" i="1" s="1"/>
  <c r="G621" i="1"/>
  <c r="F621" i="1"/>
  <c r="H621" i="1" s="1"/>
  <c r="I621" i="1" s="1"/>
  <c r="E621" i="1"/>
  <c r="G620" i="1"/>
  <c r="H620" i="1" s="1"/>
  <c r="I620" i="1" s="1"/>
  <c r="F620" i="1"/>
  <c r="E620" i="1"/>
  <c r="H619" i="1"/>
  <c r="I619" i="1" s="1"/>
  <c r="G619" i="1"/>
  <c r="F619" i="1"/>
  <c r="E619" i="1"/>
  <c r="G618" i="1"/>
  <c r="F618" i="1"/>
  <c r="E618" i="1"/>
  <c r="H618" i="1" s="1"/>
  <c r="I618" i="1" s="1"/>
  <c r="G617" i="1"/>
  <c r="F617" i="1"/>
  <c r="H617" i="1" s="1"/>
  <c r="I617" i="1" s="1"/>
  <c r="E617" i="1"/>
  <c r="G616" i="1"/>
  <c r="H616" i="1" s="1"/>
  <c r="I616" i="1" s="1"/>
  <c r="F616" i="1"/>
  <c r="E616" i="1"/>
  <c r="H615" i="1"/>
  <c r="I615" i="1" s="1"/>
  <c r="G615" i="1"/>
  <c r="F615" i="1"/>
  <c r="E615" i="1"/>
  <c r="G614" i="1"/>
  <c r="F614" i="1"/>
  <c r="E614" i="1"/>
  <c r="H614" i="1" s="1"/>
  <c r="I614" i="1" s="1"/>
  <c r="G613" i="1"/>
  <c r="F613" i="1"/>
  <c r="H613" i="1" s="1"/>
  <c r="I613" i="1" s="1"/>
  <c r="E613" i="1"/>
  <c r="G612" i="1"/>
  <c r="H612" i="1" s="1"/>
  <c r="I612" i="1" s="1"/>
  <c r="F612" i="1"/>
  <c r="E612" i="1"/>
  <c r="H611" i="1"/>
  <c r="I611" i="1" s="1"/>
  <c r="G611" i="1"/>
  <c r="F611" i="1"/>
  <c r="E611" i="1"/>
  <c r="G610" i="1"/>
  <c r="F610" i="1"/>
  <c r="E610" i="1"/>
  <c r="H610" i="1" s="1"/>
  <c r="I610" i="1" s="1"/>
  <c r="G609" i="1"/>
  <c r="F609" i="1"/>
  <c r="H609" i="1" s="1"/>
  <c r="I609" i="1" s="1"/>
  <c r="E609" i="1"/>
  <c r="G608" i="1"/>
  <c r="H608" i="1" s="1"/>
  <c r="I608" i="1" s="1"/>
  <c r="F608" i="1"/>
  <c r="E608" i="1"/>
  <c r="H607" i="1"/>
  <c r="I607" i="1" s="1"/>
  <c r="G607" i="1"/>
  <c r="F607" i="1"/>
  <c r="E607" i="1"/>
  <c r="G606" i="1"/>
  <c r="F606" i="1"/>
  <c r="E606" i="1"/>
  <c r="H606" i="1" s="1"/>
  <c r="I606" i="1" s="1"/>
  <c r="G605" i="1"/>
  <c r="F605" i="1"/>
  <c r="H605" i="1" s="1"/>
  <c r="I605" i="1" s="1"/>
  <c r="E605" i="1"/>
  <c r="G604" i="1"/>
  <c r="H604" i="1" s="1"/>
  <c r="I604" i="1" s="1"/>
  <c r="F604" i="1"/>
  <c r="E604" i="1"/>
  <c r="H603" i="1"/>
  <c r="I603" i="1" s="1"/>
  <c r="G603" i="1"/>
  <c r="F603" i="1"/>
  <c r="E603" i="1"/>
  <c r="G602" i="1"/>
  <c r="F602" i="1"/>
  <c r="E602" i="1"/>
  <c r="H602" i="1" s="1"/>
  <c r="I602" i="1" s="1"/>
  <c r="G601" i="1"/>
  <c r="F601" i="1"/>
  <c r="H601" i="1" s="1"/>
  <c r="I601" i="1" s="1"/>
  <c r="E601" i="1"/>
  <c r="G600" i="1"/>
  <c r="H600" i="1" s="1"/>
  <c r="I600" i="1" s="1"/>
  <c r="F600" i="1"/>
  <c r="E600" i="1"/>
  <c r="H599" i="1"/>
  <c r="I599" i="1" s="1"/>
  <c r="G599" i="1"/>
  <c r="F599" i="1"/>
  <c r="E599" i="1"/>
  <c r="G598" i="1"/>
  <c r="F598" i="1"/>
  <c r="E598" i="1"/>
  <c r="H598" i="1" s="1"/>
  <c r="I598" i="1" s="1"/>
  <c r="G597" i="1"/>
  <c r="F597" i="1"/>
  <c r="H597" i="1" s="1"/>
  <c r="I597" i="1" s="1"/>
  <c r="E597" i="1"/>
  <c r="G596" i="1"/>
  <c r="H596" i="1" s="1"/>
  <c r="I596" i="1" s="1"/>
  <c r="F596" i="1"/>
  <c r="E596" i="1"/>
  <c r="H595" i="1"/>
  <c r="I595" i="1" s="1"/>
  <c r="G595" i="1"/>
  <c r="F595" i="1"/>
  <c r="E595" i="1"/>
  <c r="G594" i="1"/>
  <c r="F594" i="1"/>
  <c r="E594" i="1"/>
  <c r="H594" i="1" s="1"/>
  <c r="I594" i="1" s="1"/>
  <c r="G593" i="1"/>
  <c r="F593" i="1"/>
  <c r="H593" i="1" s="1"/>
  <c r="I593" i="1" s="1"/>
  <c r="E593" i="1"/>
  <c r="G592" i="1"/>
  <c r="H592" i="1" s="1"/>
  <c r="I592" i="1" s="1"/>
  <c r="F592" i="1"/>
  <c r="E592" i="1"/>
  <c r="H591" i="1"/>
  <c r="I591" i="1" s="1"/>
  <c r="G591" i="1"/>
  <c r="F591" i="1"/>
  <c r="E591" i="1"/>
  <c r="G590" i="1"/>
  <c r="F590" i="1"/>
  <c r="E590" i="1"/>
  <c r="H590" i="1" s="1"/>
  <c r="I590" i="1" s="1"/>
  <c r="G589" i="1"/>
  <c r="F589" i="1"/>
  <c r="H589" i="1" s="1"/>
  <c r="I589" i="1" s="1"/>
  <c r="E589" i="1"/>
  <c r="G588" i="1"/>
  <c r="H588" i="1" s="1"/>
  <c r="I588" i="1" s="1"/>
  <c r="F588" i="1"/>
  <c r="E588" i="1"/>
  <c r="H587" i="1"/>
  <c r="I587" i="1" s="1"/>
  <c r="G587" i="1"/>
  <c r="F587" i="1"/>
  <c r="E587" i="1"/>
  <c r="G586" i="1"/>
  <c r="F586" i="1"/>
  <c r="E586" i="1"/>
  <c r="H586" i="1" s="1"/>
  <c r="I586" i="1" s="1"/>
  <c r="G585" i="1"/>
  <c r="F585" i="1"/>
  <c r="H585" i="1" s="1"/>
  <c r="I585" i="1" s="1"/>
  <c r="E585" i="1"/>
  <c r="G584" i="1"/>
  <c r="H584" i="1" s="1"/>
  <c r="I584" i="1" s="1"/>
  <c r="F584" i="1"/>
  <c r="E584" i="1"/>
  <c r="H583" i="1"/>
  <c r="I583" i="1" s="1"/>
  <c r="G583" i="1"/>
  <c r="F583" i="1"/>
  <c r="E583" i="1"/>
  <c r="G582" i="1"/>
  <c r="F582" i="1"/>
  <c r="E582" i="1"/>
  <c r="H582" i="1" s="1"/>
  <c r="I582" i="1" s="1"/>
  <c r="G581" i="1"/>
  <c r="F581" i="1"/>
  <c r="H581" i="1" s="1"/>
  <c r="I581" i="1" s="1"/>
  <c r="E581" i="1"/>
  <c r="G580" i="1"/>
  <c r="H580" i="1" s="1"/>
  <c r="I580" i="1" s="1"/>
  <c r="F580" i="1"/>
  <c r="E580" i="1"/>
  <c r="H579" i="1"/>
  <c r="I579" i="1" s="1"/>
  <c r="G579" i="1"/>
  <c r="F579" i="1"/>
  <c r="E579" i="1"/>
  <c r="G578" i="1"/>
  <c r="F578" i="1"/>
  <c r="E578" i="1"/>
  <c r="H578" i="1" s="1"/>
  <c r="I578" i="1" s="1"/>
  <c r="G577" i="1"/>
  <c r="F577" i="1"/>
  <c r="H577" i="1" s="1"/>
  <c r="I577" i="1" s="1"/>
  <c r="E577" i="1"/>
  <c r="G576" i="1"/>
  <c r="H576" i="1" s="1"/>
  <c r="I576" i="1" s="1"/>
  <c r="F576" i="1"/>
  <c r="E576" i="1"/>
  <c r="H575" i="1"/>
  <c r="I575" i="1" s="1"/>
  <c r="G575" i="1"/>
  <c r="F575" i="1"/>
  <c r="E575" i="1"/>
  <c r="G574" i="1"/>
  <c r="F574" i="1"/>
  <c r="E574" i="1"/>
  <c r="H574" i="1" s="1"/>
  <c r="I574" i="1" s="1"/>
  <c r="G573" i="1"/>
  <c r="F573" i="1"/>
  <c r="H573" i="1" s="1"/>
  <c r="I573" i="1" s="1"/>
  <c r="E573" i="1"/>
  <c r="G572" i="1"/>
  <c r="H572" i="1" s="1"/>
  <c r="I572" i="1" s="1"/>
  <c r="F572" i="1"/>
  <c r="E572" i="1"/>
  <c r="H571" i="1"/>
  <c r="I571" i="1" s="1"/>
  <c r="G571" i="1"/>
  <c r="F571" i="1"/>
  <c r="E571" i="1"/>
  <c r="G570" i="1"/>
  <c r="F570" i="1"/>
  <c r="E570" i="1"/>
  <c r="H570" i="1" s="1"/>
  <c r="I570" i="1" s="1"/>
  <c r="G569" i="1"/>
  <c r="F569" i="1"/>
  <c r="H569" i="1" s="1"/>
  <c r="I569" i="1" s="1"/>
  <c r="E569" i="1"/>
  <c r="G568" i="1"/>
  <c r="H568" i="1" s="1"/>
  <c r="I568" i="1" s="1"/>
  <c r="F568" i="1"/>
  <c r="E568" i="1"/>
  <c r="H567" i="1"/>
  <c r="I567" i="1" s="1"/>
  <c r="G567" i="1"/>
  <c r="F567" i="1"/>
  <c r="E567" i="1"/>
  <c r="G566" i="1"/>
  <c r="F566" i="1"/>
  <c r="E566" i="1"/>
  <c r="H566" i="1" s="1"/>
  <c r="I566" i="1" s="1"/>
  <c r="G565" i="1"/>
  <c r="F565" i="1"/>
  <c r="H565" i="1" s="1"/>
  <c r="I565" i="1" s="1"/>
  <c r="E565" i="1"/>
  <c r="G564" i="1"/>
  <c r="H564" i="1" s="1"/>
  <c r="I564" i="1" s="1"/>
  <c r="F564" i="1"/>
  <c r="E564" i="1"/>
  <c r="H563" i="1"/>
  <c r="I563" i="1" s="1"/>
  <c r="G563" i="1"/>
  <c r="F563" i="1"/>
  <c r="E563" i="1"/>
  <c r="G562" i="1"/>
  <c r="F562" i="1"/>
  <c r="E562" i="1"/>
  <c r="H562" i="1" s="1"/>
  <c r="I562" i="1" s="1"/>
  <c r="G561" i="1"/>
  <c r="F561" i="1"/>
  <c r="H561" i="1" s="1"/>
  <c r="I561" i="1" s="1"/>
  <c r="E561" i="1"/>
  <c r="G560" i="1"/>
  <c r="H560" i="1" s="1"/>
  <c r="I560" i="1" s="1"/>
  <c r="F560" i="1"/>
  <c r="E560" i="1"/>
  <c r="H559" i="1"/>
  <c r="I559" i="1" s="1"/>
  <c r="G559" i="1"/>
  <c r="F559" i="1"/>
  <c r="E559" i="1"/>
  <c r="G558" i="1"/>
  <c r="F558" i="1"/>
  <c r="E558" i="1"/>
  <c r="H558" i="1" s="1"/>
  <c r="I558" i="1" s="1"/>
  <c r="G557" i="1"/>
  <c r="F557" i="1"/>
  <c r="H557" i="1" s="1"/>
  <c r="I557" i="1" s="1"/>
  <c r="E557" i="1"/>
  <c r="G556" i="1"/>
  <c r="H556" i="1" s="1"/>
  <c r="I556" i="1" s="1"/>
  <c r="F556" i="1"/>
  <c r="E556" i="1"/>
  <c r="H555" i="1"/>
  <c r="I555" i="1" s="1"/>
  <c r="G555" i="1"/>
  <c r="F555" i="1"/>
  <c r="E555" i="1"/>
  <c r="G554" i="1"/>
  <c r="F554" i="1"/>
  <c r="E554" i="1"/>
  <c r="H554" i="1" s="1"/>
  <c r="I554" i="1" s="1"/>
  <c r="G553" i="1"/>
  <c r="F553" i="1"/>
  <c r="H553" i="1" s="1"/>
  <c r="I553" i="1" s="1"/>
  <c r="E553" i="1"/>
  <c r="G552" i="1"/>
  <c r="H552" i="1" s="1"/>
  <c r="I552" i="1" s="1"/>
  <c r="F552" i="1"/>
  <c r="E552" i="1"/>
  <c r="H551" i="1"/>
  <c r="I551" i="1" s="1"/>
  <c r="G551" i="1"/>
  <c r="F551" i="1"/>
  <c r="E551" i="1"/>
  <c r="G550" i="1"/>
  <c r="F550" i="1"/>
  <c r="E550" i="1"/>
  <c r="H550" i="1" s="1"/>
  <c r="I550" i="1" s="1"/>
  <c r="G549" i="1"/>
  <c r="F549" i="1"/>
  <c r="H549" i="1" s="1"/>
  <c r="I549" i="1" s="1"/>
  <c r="E549" i="1"/>
  <c r="G548" i="1"/>
  <c r="H548" i="1" s="1"/>
  <c r="I548" i="1" s="1"/>
  <c r="F548" i="1"/>
  <c r="E548" i="1"/>
  <c r="H547" i="1"/>
  <c r="I547" i="1" s="1"/>
  <c r="G547" i="1"/>
  <c r="F547" i="1"/>
  <c r="E547" i="1"/>
  <c r="G546" i="1"/>
  <c r="F546" i="1"/>
  <c r="E546" i="1"/>
  <c r="H546" i="1" s="1"/>
  <c r="I546" i="1" s="1"/>
  <c r="G545" i="1"/>
  <c r="F545" i="1"/>
  <c r="H545" i="1" s="1"/>
  <c r="I545" i="1" s="1"/>
  <c r="E545" i="1"/>
  <c r="G544" i="1"/>
  <c r="H544" i="1" s="1"/>
  <c r="I544" i="1" s="1"/>
  <c r="F544" i="1"/>
  <c r="E544" i="1"/>
  <c r="H543" i="1"/>
  <c r="I543" i="1" s="1"/>
  <c r="G543" i="1"/>
  <c r="F543" i="1"/>
  <c r="E543" i="1"/>
  <c r="G542" i="1"/>
  <c r="F542" i="1"/>
  <c r="E542" i="1"/>
  <c r="H542" i="1" s="1"/>
  <c r="I542" i="1" s="1"/>
  <c r="G541" i="1"/>
  <c r="F541" i="1"/>
  <c r="H541" i="1" s="1"/>
  <c r="I541" i="1" s="1"/>
  <c r="E541" i="1"/>
  <c r="G540" i="1"/>
  <c r="H540" i="1" s="1"/>
  <c r="I540" i="1" s="1"/>
  <c r="F540" i="1"/>
  <c r="E540" i="1"/>
  <c r="H539" i="1"/>
  <c r="I539" i="1" s="1"/>
  <c r="G539" i="1"/>
  <c r="F539" i="1"/>
  <c r="E539" i="1"/>
  <c r="G538" i="1"/>
  <c r="F538" i="1"/>
  <c r="E538" i="1"/>
  <c r="H538" i="1" s="1"/>
  <c r="I538" i="1" s="1"/>
  <c r="G537" i="1"/>
  <c r="F537" i="1"/>
  <c r="H537" i="1" s="1"/>
  <c r="I537" i="1" s="1"/>
  <c r="E537" i="1"/>
  <c r="G536" i="1"/>
  <c r="H536" i="1" s="1"/>
  <c r="I536" i="1" s="1"/>
  <c r="F536" i="1"/>
  <c r="E536" i="1"/>
  <c r="H535" i="1"/>
  <c r="I535" i="1" s="1"/>
  <c r="G535" i="1"/>
  <c r="F535" i="1"/>
  <c r="E535" i="1"/>
  <c r="G534" i="1"/>
  <c r="F534" i="1"/>
  <c r="E534" i="1"/>
  <c r="H534" i="1" s="1"/>
  <c r="I534" i="1" s="1"/>
  <c r="G533" i="1"/>
  <c r="F533" i="1"/>
  <c r="H533" i="1" s="1"/>
  <c r="I533" i="1" s="1"/>
  <c r="E533" i="1"/>
  <c r="G532" i="1"/>
  <c r="H532" i="1" s="1"/>
  <c r="I532" i="1" s="1"/>
  <c r="F532" i="1"/>
  <c r="E532" i="1"/>
  <c r="H531" i="1"/>
  <c r="I531" i="1" s="1"/>
  <c r="G531" i="1"/>
  <c r="F531" i="1"/>
  <c r="E531" i="1"/>
  <c r="G530" i="1"/>
  <c r="F530" i="1"/>
  <c r="E530" i="1"/>
  <c r="H530" i="1" s="1"/>
  <c r="I530" i="1" s="1"/>
  <c r="G529" i="1"/>
  <c r="F529" i="1"/>
  <c r="H529" i="1" s="1"/>
  <c r="I529" i="1" s="1"/>
  <c r="E529" i="1"/>
  <c r="G528" i="1"/>
  <c r="H528" i="1" s="1"/>
  <c r="I528" i="1" s="1"/>
  <c r="F528" i="1"/>
  <c r="E528" i="1"/>
  <c r="H527" i="1"/>
  <c r="I527" i="1" s="1"/>
  <c r="G527" i="1"/>
  <c r="F527" i="1"/>
  <c r="E527" i="1"/>
  <c r="G526" i="1"/>
  <c r="F526" i="1"/>
  <c r="E526" i="1"/>
  <c r="H526" i="1" s="1"/>
  <c r="I526" i="1" s="1"/>
  <c r="G525" i="1"/>
  <c r="F525" i="1"/>
  <c r="H525" i="1" s="1"/>
  <c r="I525" i="1" s="1"/>
  <c r="E525" i="1"/>
  <c r="G524" i="1"/>
  <c r="H524" i="1" s="1"/>
  <c r="I524" i="1" s="1"/>
  <c r="F524" i="1"/>
  <c r="E524" i="1"/>
  <c r="H523" i="1"/>
  <c r="I523" i="1" s="1"/>
  <c r="G523" i="1"/>
  <c r="F523" i="1"/>
  <c r="E523" i="1"/>
  <c r="G522" i="1"/>
  <c r="F522" i="1"/>
  <c r="E522" i="1"/>
  <c r="H522" i="1" s="1"/>
  <c r="I522" i="1" s="1"/>
  <c r="G521" i="1"/>
  <c r="F521" i="1"/>
  <c r="H521" i="1" s="1"/>
  <c r="I521" i="1" s="1"/>
  <c r="E521" i="1"/>
  <c r="G520" i="1"/>
  <c r="H520" i="1" s="1"/>
  <c r="I520" i="1" s="1"/>
  <c r="F520" i="1"/>
  <c r="E520" i="1"/>
  <c r="H519" i="1"/>
  <c r="I519" i="1" s="1"/>
  <c r="G519" i="1"/>
  <c r="F519" i="1"/>
  <c r="E519" i="1"/>
  <c r="G518" i="1"/>
  <c r="F518" i="1"/>
  <c r="E518" i="1"/>
  <c r="H518" i="1" s="1"/>
  <c r="I518" i="1" s="1"/>
  <c r="G517" i="1"/>
  <c r="F517" i="1"/>
  <c r="H517" i="1" s="1"/>
  <c r="I517" i="1" s="1"/>
  <c r="E517" i="1"/>
  <c r="G516" i="1"/>
  <c r="H516" i="1" s="1"/>
  <c r="I516" i="1" s="1"/>
  <c r="F516" i="1"/>
  <c r="E516" i="1"/>
  <c r="H515" i="1"/>
  <c r="I515" i="1" s="1"/>
  <c r="G515" i="1"/>
  <c r="F515" i="1"/>
  <c r="E515" i="1"/>
  <c r="G514" i="1"/>
  <c r="F514" i="1"/>
  <c r="E514" i="1"/>
  <c r="H514" i="1" s="1"/>
  <c r="I514" i="1" s="1"/>
  <c r="G513" i="1"/>
  <c r="F513" i="1"/>
  <c r="H513" i="1" s="1"/>
  <c r="I513" i="1" s="1"/>
  <c r="E513" i="1"/>
  <c r="G512" i="1"/>
  <c r="H512" i="1" s="1"/>
  <c r="I512" i="1" s="1"/>
  <c r="F512" i="1"/>
  <c r="E512" i="1"/>
  <c r="H511" i="1"/>
  <c r="I511" i="1" s="1"/>
  <c r="G511" i="1"/>
  <c r="F511" i="1"/>
  <c r="E511" i="1"/>
  <c r="G510" i="1"/>
  <c r="F510" i="1"/>
  <c r="E510" i="1"/>
  <c r="H510" i="1" s="1"/>
  <c r="I510" i="1" s="1"/>
  <c r="G509" i="1"/>
  <c r="F509" i="1"/>
  <c r="H509" i="1" s="1"/>
  <c r="I509" i="1" s="1"/>
  <c r="E509" i="1"/>
  <c r="G508" i="1"/>
  <c r="H508" i="1" s="1"/>
  <c r="I508" i="1" s="1"/>
  <c r="F508" i="1"/>
  <c r="E508" i="1"/>
  <c r="H507" i="1"/>
  <c r="I507" i="1" s="1"/>
  <c r="G507" i="1"/>
  <c r="F507" i="1"/>
  <c r="E507" i="1"/>
  <c r="G506" i="1"/>
  <c r="F506" i="1"/>
  <c r="E506" i="1"/>
  <c r="H506" i="1" s="1"/>
  <c r="I506" i="1" s="1"/>
  <c r="G505" i="1"/>
  <c r="F505" i="1"/>
  <c r="H505" i="1" s="1"/>
  <c r="I505" i="1" s="1"/>
  <c r="E505" i="1"/>
  <c r="G504" i="1"/>
  <c r="H504" i="1" s="1"/>
  <c r="I504" i="1" s="1"/>
  <c r="F504" i="1"/>
  <c r="E504" i="1"/>
  <c r="H503" i="1"/>
  <c r="I503" i="1" s="1"/>
  <c r="G503" i="1"/>
  <c r="F503" i="1"/>
  <c r="E503" i="1"/>
  <c r="G502" i="1"/>
  <c r="F502" i="1"/>
  <c r="E502" i="1"/>
  <c r="H502" i="1" s="1"/>
  <c r="I502" i="1" s="1"/>
  <c r="G501" i="1"/>
  <c r="F501" i="1"/>
  <c r="H501" i="1" s="1"/>
  <c r="I501" i="1" s="1"/>
  <c r="E501" i="1"/>
  <c r="G500" i="1"/>
  <c r="H500" i="1" s="1"/>
  <c r="I500" i="1" s="1"/>
  <c r="F500" i="1"/>
  <c r="E500" i="1"/>
  <c r="H499" i="1"/>
  <c r="I499" i="1" s="1"/>
  <c r="G499" i="1"/>
  <c r="F499" i="1"/>
  <c r="E499" i="1"/>
  <c r="G498" i="1"/>
  <c r="F498" i="1"/>
  <c r="E498" i="1"/>
  <c r="H498" i="1" s="1"/>
  <c r="I498" i="1" s="1"/>
  <c r="G497" i="1"/>
  <c r="F497" i="1"/>
  <c r="H497" i="1" s="1"/>
  <c r="I497" i="1" s="1"/>
  <c r="E497" i="1"/>
  <c r="G496" i="1"/>
  <c r="H496" i="1" s="1"/>
  <c r="I496" i="1" s="1"/>
  <c r="F496" i="1"/>
  <c r="E496" i="1"/>
  <c r="H495" i="1"/>
  <c r="I495" i="1" s="1"/>
  <c r="G495" i="1"/>
  <c r="F495" i="1"/>
  <c r="E495" i="1"/>
  <c r="G494" i="1"/>
  <c r="F494" i="1"/>
  <c r="E494" i="1"/>
  <c r="H494" i="1" s="1"/>
  <c r="I494" i="1" s="1"/>
  <c r="G493" i="1"/>
  <c r="F493" i="1"/>
  <c r="H493" i="1" s="1"/>
  <c r="I493" i="1" s="1"/>
  <c r="E493" i="1"/>
  <c r="G492" i="1"/>
  <c r="H492" i="1" s="1"/>
  <c r="I492" i="1" s="1"/>
  <c r="F492" i="1"/>
  <c r="E492" i="1"/>
  <c r="H491" i="1"/>
  <c r="I491" i="1" s="1"/>
  <c r="G491" i="1"/>
  <c r="F491" i="1"/>
  <c r="E491" i="1"/>
  <c r="G490" i="1"/>
  <c r="F490" i="1"/>
  <c r="E490" i="1"/>
  <c r="H490" i="1" s="1"/>
  <c r="I490" i="1" s="1"/>
  <c r="G489" i="1"/>
  <c r="F489" i="1"/>
  <c r="H489" i="1" s="1"/>
  <c r="I489" i="1" s="1"/>
  <c r="E489" i="1"/>
  <c r="G488" i="1"/>
  <c r="H488" i="1" s="1"/>
  <c r="I488" i="1" s="1"/>
  <c r="F488" i="1"/>
  <c r="E488" i="1"/>
  <c r="H487" i="1"/>
  <c r="I487" i="1" s="1"/>
  <c r="G487" i="1"/>
  <c r="F487" i="1"/>
  <c r="E487" i="1"/>
  <c r="G486" i="1"/>
  <c r="F486" i="1"/>
  <c r="E486" i="1"/>
  <c r="H486" i="1" s="1"/>
  <c r="I486" i="1" s="1"/>
  <c r="G485" i="1"/>
  <c r="F485" i="1"/>
  <c r="H485" i="1" s="1"/>
  <c r="I485" i="1" s="1"/>
  <c r="E485" i="1"/>
  <c r="G484" i="1"/>
  <c r="H484" i="1" s="1"/>
  <c r="I484" i="1" s="1"/>
  <c r="F484" i="1"/>
  <c r="E484" i="1"/>
  <c r="H483" i="1"/>
  <c r="I483" i="1" s="1"/>
  <c r="G483" i="1"/>
  <c r="F483" i="1"/>
  <c r="E483" i="1"/>
  <c r="G482" i="1"/>
  <c r="F482" i="1"/>
  <c r="E482" i="1"/>
  <c r="H482" i="1" s="1"/>
  <c r="I482" i="1" s="1"/>
  <c r="G481" i="1"/>
  <c r="F481" i="1"/>
  <c r="H481" i="1" s="1"/>
  <c r="I481" i="1" s="1"/>
  <c r="E481" i="1"/>
  <c r="G480" i="1"/>
  <c r="H480" i="1" s="1"/>
  <c r="I480" i="1" s="1"/>
  <c r="F480" i="1"/>
  <c r="E480" i="1"/>
  <c r="H479" i="1"/>
  <c r="I479" i="1" s="1"/>
  <c r="G479" i="1"/>
  <c r="F479" i="1"/>
  <c r="E479" i="1"/>
  <c r="G478" i="1"/>
  <c r="F478" i="1"/>
  <c r="E478" i="1"/>
  <c r="H478" i="1" s="1"/>
  <c r="I478" i="1" s="1"/>
  <c r="G477" i="1"/>
  <c r="F477" i="1"/>
  <c r="H477" i="1" s="1"/>
  <c r="I477" i="1" s="1"/>
  <c r="E477" i="1"/>
  <c r="G476" i="1"/>
  <c r="H476" i="1" s="1"/>
  <c r="I476" i="1" s="1"/>
  <c r="F476" i="1"/>
  <c r="E476" i="1"/>
  <c r="H475" i="1"/>
  <c r="I475" i="1" s="1"/>
  <c r="G475" i="1"/>
  <c r="F475" i="1"/>
  <c r="E475" i="1"/>
  <c r="G474" i="1"/>
  <c r="F474" i="1"/>
  <c r="E474" i="1"/>
  <c r="H474" i="1" s="1"/>
  <c r="I474" i="1" s="1"/>
  <c r="G473" i="1"/>
  <c r="F473" i="1"/>
  <c r="H473" i="1" s="1"/>
  <c r="I473" i="1" s="1"/>
  <c r="E473" i="1"/>
  <c r="G472" i="1"/>
  <c r="H472" i="1" s="1"/>
  <c r="I472" i="1" s="1"/>
  <c r="F472" i="1"/>
  <c r="E472" i="1"/>
  <c r="H471" i="1"/>
  <c r="I471" i="1" s="1"/>
  <c r="G471" i="1"/>
  <c r="F471" i="1"/>
  <c r="E471" i="1"/>
  <c r="G470" i="1"/>
  <c r="F470" i="1"/>
  <c r="E470" i="1"/>
  <c r="H470" i="1" s="1"/>
  <c r="I470" i="1" s="1"/>
  <c r="G469" i="1"/>
  <c r="F469" i="1"/>
  <c r="H469" i="1" s="1"/>
  <c r="I469" i="1" s="1"/>
  <c r="E469" i="1"/>
  <c r="G468" i="1"/>
  <c r="H468" i="1" s="1"/>
  <c r="I468" i="1" s="1"/>
  <c r="F468" i="1"/>
  <c r="E468" i="1"/>
  <c r="H467" i="1"/>
  <c r="I467" i="1" s="1"/>
  <c r="G467" i="1"/>
  <c r="F467" i="1"/>
  <c r="E467" i="1"/>
  <c r="G466" i="1"/>
  <c r="F466" i="1"/>
  <c r="E466" i="1"/>
  <c r="H466" i="1" s="1"/>
  <c r="I466" i="1" s="1"/>
  <c r="G465" i="1"/>
  <c r="F465" i="1"/>
  <c r="H465" i="1" s="1"/>
  <c r="I465" i="1" s="1"/>
  <c r="E465" i="1"/>
  <c r="G464" i="1"/>
  <c r="H464" i="1" s="1"/>
  <c r="I464" i="1" s="1"/>
  <c r="F464" i="1"/>
  <c r="E464" i="1"/>
  <c r="H463" i="1"/>
  <c r="I463" i="1" s="1"/>
  <c r="G463" i="1"/>
  <c r="F463" i="1"/>
  <c r="E463" i="1"/>
  <c r="G462" i="1"/>
  <c r="F462" i="1"/>
  <c r="E462" i="1"/>
  <c r="H462" i="1" s="1"/>
  <c r="I462" i="1" s="1"/>
  <c r="G461" i="1"/>
  <c r="F461" i="1"/>
  <c r="H461" i="1" s="1"/>
  <c r="I461" i="1" s="1"/>
  <c r="E461" i="1"/>
  <c r="G460" i="1"/>
  <c r="H460" i="1" s="1"/>
  <c r="I460" i="1" s="1"/>
  <c r="F460" i="1"/>
  <c r="E460" i="1"/>
  <c r="H459" i="1"/>
  <c r="I459" i="1" s="1"/>
  <c r="G459" i="1"/>
  <c r="F459" i="1"/>
  <c r="E459" i="1"/>
  <c r="G458" i="1"/>
  <c r="F458" i="1"/>
  <c r="E458" i="1"/>
  <c r="H458" i="1" s="1"/>
  <c r="I458" i="1" s="1"/>
  <c r="G457" i="1"/>
  <c r="F457" i="1"/>
  <c r="H457" i="1" s="1"/>
  <c r="I457" i="1" s="1"/>
  <c r="E457" i="1"/>
  <c r="G456" i="1"/>
  <c r="H456" i="1" s="1"/>
  <c r="I456" i="1" s="1"/>
  <c r="F456" i="1"/>
  <c r="E456" i="1"/>
  <c r="H455" i="1"/>
  <c r="I455" i="1" s="1"/>
  <c r="G455" i="1"/>
  <c r="F455" i="1"/>
  <c r="E455" i="1"/>
  <c r="G454" i="1"/>
  <c r="F454" i="1"/>
  <c r="E454" i="1"/>
  <c r="H454" i="1" s="1"/>
  <c r="I454" i="1" s="1"/>
  <c r="G453" i="1"/>
  <c r="F453" i="1"/>
  <c r="H453" i="1" s="1"/>
  <c r="I453" i="1" s="1"/>
  <c r="E453" i="1"/>
  <c r="G452" i="1"/>
  <c r="H452" i="1" s="1"/>
  <c r="I452" i="1" s="1"/>
  <c r="F452" i="1"/>
  <c r="E452" i="1"/>
  <c r="H451" i="1"/>
  <c r="I451" i="1" s="1"/>
  <c r="G451" i="1"/>
  <c r="F451" i="1"/>
  <c r="E451" i="1"/>
  <c r="G450" i="1"/>
  <c r="F450" i="1"/>
  <c r="E450" i="1"/>
  <c r="H450" i="1" s="1"/>
  <c r="I450" i="1" s="1"/>
  <c r="G449" i="1"/>
  <c r="F449" i="1"/>
  <c r="H449" i="1" s="1"/>
  <c r="I449" i="1" s="1"/>
  <c r="E449" i="1"/>
  <c r="G448" i="1"/>
  <c r="H448" i="1" s="1"/>
  <c r="I448" i="1" s="1"/>
  <c r="F448" i="1"/>
  <c r="E448" i="1"/>
  <c r="H447" i="1"/>
  <c r="I447" i="1" s="1"/>
  <c r="G447" i="1"/>
  <c r="F447" i="1"/>
  <c r="E447" i="1"/>
  <c r="G446" i="1"/>
  <c r="F446" i="1"/>
  <c r="E446" i="1"/>
  <c r="H446" i="1" s="1"/>
  <c r="I446" i="1" s="1"/>
  <c r="G445" i="1"/>
  <c r="F445" i="1"/>
  <c r="H445" i="1" s="1"/>
  <c r="I445" i="1" s="1"/>
  <c r="E445" i="1"/>
  <c r="G444" i="1"/>
  <c r="H444" i="1" s="1"/>
  <c r="I444" i="1" s="1"/>
  <c r="F444" i="1"/>
  <c r="E444" i="1"/>
  <c r="H443" i="1"/>
  <c r="I443" i="1" s="1"/>
  <c r="G443" i="1"/>
  <c r="F443" i="1"/>
  <c r="E443" i="1"/>
  <c r="G442" i="1"/>
  <c r="F442" i="1"/>
  <c r="E442" i="1"/>
  <c r="H442" i="1" s="1"/>
  <c r="I442" i="1" s="1"/>
  <c r="G441" i="1"/>
  <c r="F441" i="1"/>
  <c r="H441" i="1" s="1"/>
  <c r="I441" i="1" s="1"/>
  <c r="E441" i="1"/>
  <c r="G440" i="1"/>
  <c r="H440" i="1" s="1"/>
  <c r="I440" i="1" s="1"/>
  <c r="F440" i="1"/>
  <c r="E440" i="1"/>
  <c r="H439" i="1"/>
  <c r="I439" i="1" s="1"/>
  <c r="G439" i="1"/>
  <c r="F439" i="1"/>
  <c r="E439" i="1"/>
  <c r="G438" i="1"/>
  <c r="F438" i="1"/>
  <c r="E438" i="1"/>
  <c r="H438" i="1" s="1"/>
  <c r="I438" i="1" s="1"/>
  <c r="G437" i="1"/>
  <c r="F437" i="1"/>
  <c r="H437" i="1" s="1"/>
  <c r="I437" i="1" s="1"/>
  <c r="E437" i="1"/>
  <c r="G436" i="1"/>
  <c r="H436" i="1" s="1"/>
  <c r="I436" i="1" s="1"/>
  <c r="F436" i="1"/>
  <c r="E436" i="1"/>
  <c r="H435" i="1"/>
  <c r="I435" i="1" s="1"/>
  <c r="G435" i="1"/>
  <c r="F435" i="1"/>
  <c r="E435" i="1"/>
  <c r="G434" i="1"/>
  <c r="F434" i="1"/>
  <c r="E434" i="1"/>
  <c r="H434" i="1" s="1"/>
  <c r="I434" i="1" s="1"/>
  <c r="G433" i="1"/>
  <c r="F433" i="1"/>
  <c r="H433" i="1" s="1"/>
  <c r="I433" i="1" s="1"/>
  <c r="E433" i="1"/>
  <c r="G432" i="1"/>
  <c r="H432" i="1" s="1"/>
  <c r="I432" i="1" s="1"/>
  <c r="F432" i="1"/>
  <c r="E432" i="1"/>
  <c r="H431" i="1"/>
  <c r="I431" i="1" s="1"/>
  <c r="G431" i="1"/>
  <c r="F431" i="1"/>
  <c r="E431" i="1"/>
  <c r="G430" i="1"/>
  <c r="F430" i="1"/>
  <c r="E430" i="1"/>
  <c r="H430" i="1" s="1"/>
  <c r="I430" i="1" s="1"/>
  <c r="G429" i="1"/>
  <c r="F429" i="1"/>
  <c r="H429" i="1" s="1"/>
  <c r="I429" i="1" s="1"/>
  <c r="E429" i="1"/>
  <c r="G428" i="1"/>
  <c r="H428" i="1" s="1"/>
  <c r="I428" i="1" s="1"/>
  <c r="F428" i="1"/>
  <c r="E428" i="1"/>
  <c r="H427" i="1"/>
  <c r="I427" i="1" s="1"/>
  <c r="G427" i="1"/>
  <c r="F427" i="1"/>
  <c r="E427" i="1"/>
  <c r="G426" i="1"/>
  <c r="F426" i="1"/>
  <c r="E426" i="1"/>
  <c r="H426" i="1" s="1"/>
  <c r="I426" i="1" s="1"/>
  <c r="G425" i="1"/>
  <c r="F425" i="1"/>
  <c r="H425" i="1" s="1"/>
  <c r="I425" i="1" s="1"/>
  <c r="E425" i="1"/>
  <c r="G424" i="1"/>
  <c r="H424" i="1" s="1"/>
  <c r="I424" i="1" s="1"/>
  <c r="F424" i="1"/>
  <c r="E424" i="1"/>
  <c r="H423" i="1"/>
  <c r="I423" i="1" s="1"/>
  <c r="G423" i="1"/>
  <c r="F423" i="1"/>
  <c r="E423" i="1"/>
  <c r="G422" i="1"/>
  <c r="F422" i="1"/>
  <c r="E422" i="1"/>
  <c r="H422" i="1" s="1"/>
  <c r="I422" i="1" s="1"/>
  <c r="G421" i="1"/>
  <c r="F421" i="1"/>
  <c r="H421" i="1" s="1"/>
  <c r="I421" i="1" s="1"/>
  <c r="E421" i="1"/>
  <c r="G420" i="1"/>
  <c r="H420" i="1" s="1"/>
  <c r="I420" i="1" s="1"/>
  <c r="F420" i="1"/>
  <c r="E420" i="1"/>
  <c r="H419" i="1"/>
  <c r="I419" i="1" s="1"/>
  <c r="G419" i="1"/>
  <c r="F419" i="1"/>
  <c r="E419" i="1"/>
  <c r="G418" i="1"/>
  <c r="F418" i="1"/>
  <c r="E418" i="1"/>
  <c r="H418" i="1" s="1"/>
  <c r="I418" i="1" s="1"/>
  <c r="G417" i="1"/>
  <c r="F417" i="1"/>
  <c r="H417" i="1" s="1"/>
  <c r="I417" i="1" s="1"/>
  <c r="E417" i="1"/>
  <c r="G416" i="1"/>
  <c r="H416" i="1" s="1"/>
  <c r="I416" i="1" s="1"/>
  <c r="F416" i="1"/>
  <c r="E416" i="1"/>
  <c r="H415" i="1"/>
  <c r="I415" i="1" s="1"/>
  <c r="G415" i="1"/>
  <c r="F415" i="1"/>
  <c r="E415" i="1"/>
  <c r="G414" i="1"/>
  <c r="F414" i="1"/>
  <c r="E414" i="1"/>
  <c r="H414" i="1" s="1"/>
  <c r="I414" i="1" s="1"/>
  <c r="G413" i="1"/>
  <c r="F413" i="1"/>
  <c r="H413" i="1" s="1"/>
  <c r="I413" i="1" s="1"/>
  <c r="E413" i="1"/>
  <c r="G412" i="1"/>
  <c r="H412" i="1" s="1"/>
  <c r="I412" i="1" s="1"/>
  <c r="F412" i="1"/>
  <c r="E412" i="1"/>
  <c r="H411" i="1"/>
  <c r="I411" i="1" s="1"/>
  <c r="G411" i="1"/>
  <c r="F411" i="1"/>
  <c r="E411" i="1"/>
  <c r="G410" i="1"/>
  <c r="F410" i="1"/>
  <c r="E410" i="1"/>
  <c r="H410" i="1" s="1"/>
  <c r="I410" i="1" s="1"/>
  <c r="G409" i="1"/>
  <c r="F409" i="1"/>
  <c r="H409" i="1" s="1"/>
  <c r="I409" i="1" s="1"/>
  <c r="E409" i="1"/>
  <c r="G408" i="1"/>
  <c r="H408" i="1" s="1"/>
  <c r="I408" i="1" s="1"/>
  <c r="F408" i="1"/>
  <c r="E408" i="1"/>
  <c r="H407" i="1"/>
  <c r="I407" i="1" s="1"/>
  <c r="G407" i="1"/>
  <c r="F407" i="1"/>
  <c r="E407" i="1"/>
  <c r="G406" i="1"/>
  <c r="F406" i="1"/>
  <c r="E406" i="1"/>
  <c r="H406" i="1" s="1"/>
  <c r="I406" i="1" s="1"/>
  <c r="G405" i="1"/>
  <c r="F405" i="1"/>
  <c r="H405" i="1" s="1"/>
  <c r="I405" i="1" s="1"/>
  <c r="E405" i="1"/>
  <c r="G404" i="1"/>
  <c r="H404" i="1" s="1"/>
  <c r="I404" i="1" s="1"/>
  <c r="F404" i="1"/>
  <c r="E404" i="1"/>
  <c r="H403" i="1"/>
  <c r="I403" i="1" s="1"/>
  <c r="G403" i="1"/>
  <c r="F403" i="1"/>
  <c r="E403" i="1"/>
  <c r="G402" i="1"/>
  <c r="F402" i="1"/>
  <c r="E402" i="1"/>
  <c r="H402" i="1" s="1"/>
  <c r="I402" i="1" s="1"/>
  <c r="G401" i="1"/>
  <c r="F401" i="1"/>
  <c r="H401" i="1" s="1"/>
  <c r="I401" i="1" s="1"/>
  <c r="E401" i="1"/>
  <c r="G400" i="1"/>
  <c r="H400" i="1" s="1"/>
  <c r="I400" i="1" s="1"/>
  <c r="F400" i="1"/>
  <c r="E400" i="1"/>
  <c r="H399" i="1"/>
  <c r="I399" i="1" s="1"/>
  <c r="G399" i="1"/>
  <c r="F399" i="1"/>
  <c r="E399" i="1"/>
  <c r="G398" i="1"/>
  <c r="F398" i="1"/>
  <c r="E398" i="1"/>
  <c r="H398" i="1" s="1"/>
  <c r="I398" i="1" s="1"/>
  <c r="G397" i="1"/>
  <c r="F397" i="1"/>
  <c r="H397" i="1" s="1"/>
  <c r="I397" i="1" s="1"/>
  <c r="E397" i="1"/>
  <c r="G396" i="1"/>
  <c r="H396" i="1" s="1"/>
  <c r="I396" i="1" s="1"/>
  <c r="F396" i="1"/>
  <c r="E396" i="1"/>
  <c r="H395" i="1"/>
  <c r="I395" i="1" s="1"/>
  <c r="G395" i="1"/>
  <c r="F395" i="1"/>
  <c r="E395" i="1"/>
  <c r="G394" i="1"/>
  <c r="F394" i="1"/>
  <c r="E394" i="1"/>
  <c r="H394" i="1" s="1"/>
  <c r="I394" i="1" s="1"/>
  <c r="G393" i="1"/>
  <c r="F393" i="1"/>
  <c r="H393" i="1" s="1"/>
  <c r="I393" i="1" s="1"/>
  <c r="E393" i="1"/>
  <c r="G392" i="1"/>
  <c r="H392" i="1" s="1"/>
  <c r="I392" i="1" s="1"/>
  <c r="F392" i="1"/>
  <c r="E392" i="1"/>
  <c r="H391" i="1"/>
  <c r="I391" i="1" s="1"/>
  <c r="G391" i="1"/>
  <c r="F391" i="1"/>
  <c r="E391" i="1"/>
  <c r="G390" i="1"/>
  <c r="F390" i="1"/>
  <c r="E390" i="1"/>
  <c r="H390" i="1" s="1"/>
  <c r="I390" i="1" s="1"/>
  <c r="G389" i="1"/>
  <c r="F389" i="1"/>
  <c r="H389" i="1" s="1"/>
  <c r="I389" i="1" s="1"/>
  <c r="E389" i="1"/>
  <c r="G388" i="1"/>
  <c r="H388" i="1" s="1"/>
  <c r="I388" i="1" s="1"/>
  <c r="F388" i="1"/>
  <c r="E388" i="1"/>
  <c r="H387" i="1"/>
  <c r="I387" i="1" s="1"/>
  <c r="G387" i="1"/>
  <c r="F387" i="1"/>
  <c r="E387" i="1"/>
  <c r="G386" i="1"/>
  <c r="F386" i="1"/>
  <c r="E386" i="1"/>
  <c r="H386" i="1" s="1"/>
  <c r="I386" i="1" s="1"/>
  <c r="G385" i="1"/>
  <c r="F385" i="1"/>
  <c r="H385" i="1" s="1"/>
  <c r="I385" i="1" s="1"/>
  <c r="E385" i="1"/>
  <c r="G384" i="1"/>
  <c r="H384" i="1" s="1"/>
  <c r="I384" i="1" s="1"/>
  <c r="F384" i="1"/>
  <c r="E384" i="1"/>
  <c r="H383" i="1"/>
  <c r="I383" i="1" s="1"/>
  <c r="G383" i="1"/>
  <c r="F383" i="1"/>
  <c r="E383" i="1"/>
  <c r="G382" i="1"/>
  <c r="F382" i="1"/>
  <c r="E382" i="1"/>
  <c r="H382" i="1" s="1"/>
  <c r="I382" i="1" s="1"/>
  <c r="G381" i="1"/>
  <c r="F381" i="1"/>
  <c r="H381" i="1" s="1"/>
  <c r="I381" i="1" s="1"/>
  <c r="E381" i="1"/>
  <c r="G380" i="1"/>
  <c r="H380" i="1" s="1"/>
  <c r="I380" i="1" s="1"/>
  <c r="F380" i="1"/>
  <c r="E380" i="1"/>
  <c r="H379" i="1"/>
  <c r="I379" i="1" s="1"/>
  <c r="G379" i="1"/>
  <c r="F379" i="1"/>
  <c r="E379" i="1"/>
  <c r="G378" i="1"/>
  <c r="F378" i="1"/>
  <c r="E378" i="1"/>
  <c r="H378" i="1" s="1"/>
  <c r="I378" i="1" s="1"/>
  <c r="G377" i="1"/>
  <c r="F377" i="1"/>
  <c r="H377" i="1" s="1"/>
  <c r="I377" i="1" s="1"/>
  <c r="E377" i="1"/>
  <c r="G376" i="1"/>
  <c r="H376" i="1" s="1"/>
  <c r="I376" i="1" s="1"/>
  <c r="F376" i="1"/>
  <c r="E376" i="1"/>
  <c r="H375" i="1"/>
  <c r="I375" i="1" s="1"/>
  <c r="G375" i="1"/>
  <c r="F375" i="1"/>
  <c r="E375" i="1"/>
  <c r="G374" i="1"/>
  <c r="F374" i="1"/>
  <c r="E374" i="1"/>
  <c r="H374" i="1" s="1"/>
  <c r="I374" i="1" s="1"/>
  <c r="G373" i="1"/>
  <c r="F373" i="1"/>
  <c r="H373" i="1" s="1"/>
  <c r="I373" i="1" s="1"/>
  <c r="E373" i="1"/>
  <c r="G372" i="1"/>
  <c r="H372" i="1" s="1"/>
  <c r="I372" i="1" s="1"/>
  <c r="F372" i="1"/>
  <c r="E372" i="1"/>
  <c r="H371" i="1"/>
  <c r="I371" i="1" s="1"/>
  <c r="G371" i="1"/>
  <c r="F371" i="1"/>
  <c r="E371" i="1"/>
  <c r="G370" i="1"/>
  <c r="F370" i="1"/>
  <c r="E370" i="1"/>
  <c r="H370" i="1" s="1"/>
  <c r="I370" i="1" s="1"/>
  <c r="G369" i="1"/>
  <c r="F369" i="1"/>
  <c r="H369" i="1" s="1"/>
  <c r="I369" i="1" s="1"/>
  <c r="E369" i="1"/>
  <c r="G368" i="1"/>
  <c r="H368" i="1" s="1"/>
  <c r="I368" i="1" s="1"/>
  <c r="F368" i="1"/>
  <c r="E368" i="1"/>
  <c r="H367" i="1"/>
  <c r="I367" i="1" s="1"/>
  <c r="G367" i="1"/>
  <c r="F367" i="1"/>
  <c r="E367" i="1"/>
  <c r="G366" i="1"/>
  <c r="F366" i="1"/>
  <c r="E366" i="1"/>
  <c r="H366" i="1" s="1"/>
  <c r="I366" i="1" s="1"/>
  <c r="G365" i="1"/>
  <c r="F365" i="1"/>
  <c r="H365" i="1" s="1"/>
  <c r="I365" i="1" s="1"/>
  <c r="E365" i="1"/>
  <c r="G364" i="1"/>
  <c r="H364" i="1" s="1"/>
  <c r="I364" i="1" s="1"/>
  <c r="F364" i="1"/>
  <c r="E364" i="1"/>
  <c r="H363" i="1"/>
  <c r="I363" i="1" s="1"/>
  <c r="G363" i="1"/>
  <c r="F363" i="1"/>
  <c r="E363" i="1"/>
  <c r="G362" i="1"/>
  <c r="F362" i="1"/>
  <c r="E362" i="1"/>
  <c r="H362" i="1" s="1"/>
  <c r="I362" i="1" s="1"/>
  <c r="G361" i="1"/>
  <c r="F361" i="1"/>
  <c r="H361" i="1" s="1"/>
  <c r="I361" i="1" s="1"/>
  <c r="E361" i="1"/>
  <c r="G360" i="1"/>
  <c r="H360" i="1" s="1"/>
  <c r="I360" i="1" s="1"/>
  <c r="F360" i="1"/>
  <c r="E360" i="1"/>
  <c r="H359" i="1"/>
  <c r="I359" i="1" s="1"/>
  <c r="G359" i="1"/>
  <c r="F359" i="1"/>
  <c r="E359" i="1"/>
  <c r="G358" i="1"/>
  <c r="F358" i="1"/>
  <c r="E358" i="1"/>
  <c r="H358" i="1" s="1"/>
  <c r="I358" i="1" s="1"/>
  <c r="G357" i="1"/>
  <c r="F357" i="1"/>
  <c r="H357" i="1" s="1"/>
  <c r="I357" i="1" s="1"/>
  <c r="E357" i="1"/>
  <c r="G356" i="1"/>
  <c r="H356" i="1" s="1"/>
  <c r="I356" i="1" s="1"/>
  <c r="F356" i="1"/>
  <c r="E356" i="1"/>
  <c r="H355" i="1"/>
  <c r="I355" i="1" s="1"/>
  <c r="G355" i="1"/>
  <c r="F355" i="1"/>
  <c r="E355" i="1"/>
  <c r="G354" i="1"/>
  <c r="F354" i="1"/>
  <c r="E354" i="1"/>
  <c r="H354" i="1" s="1"/>
  <c r="I354" i="1" s="1"/>
  <c r="G353" i="1"/>
  <c r="F353" i="1"/>
  <c r="H353" i="1" s="1"/>
  <c r="I353" i="1" s="1"/>
  <c r="E353" i="1"/>
  <c r="G352" i="1"/>
  <c r="H352" i="1" s="1"/>
  <c r="I352" i="1" s="1"/>
  <c r="F352" i="1"/>
  <c r="E352" i="1"/>
  <c r="H351" i="1"/>
  <c r="I351" i="1" s="1"/>
  <c r="G351" i="1"/>
  <c r="F351" i="1"/>
  <c r="E351" i="1"/>
  <c r="G350" i="1"/>
  <c r="F350" i="1"/>
  <c r="E350" i="1"/>
  <c r="H350" i="1" s="1"/>
  <c r="I350" i="1" s="1"/>
  <c r="G349" i="1"/>
  <c r="F349" i="1"/>
  <c r="H349" i="1" s="1"/>
  <c r="I349" i="1" s="1"/>
  <c r="E349" i="1"/>
  <c r="G348" i="1"/>
  <c r="H348" i="1" s="1"/>
  <c r="I348" i="1" s="1"/>
  <c r="F348" i="1"/>
  <c r="E348" i="1"/>
  <c r="H347" i="1"/>
  <c r="I347" i="1" s="1"/>
  <c r="G347" i="1"/>
  <c r="F347" i="1"/>
  <c r="E347" i="1"/>
  <c r="G346" i="1"/>
  <c r="F346" i="1"/>
  <c r="E346" i="1"/>
  <c r="H346" i="1" s="1"/>
  <c r="I346" i="1" s="1"/>
  <c r="G345" i="1"/>
  <c r="F345" i="1"/>
  <c r="H345" i="1" s="1"/>
  <c r="I345" i="1" s="1"/>
  <c r="E345" i="1"/>
  <c r="G344" i="1"/>
  <c r="H344" i="1" s="1"/>
  <c r="I344" i="1" s="1"/>
  <c r="F344" i="1"/>
  <c r="E344" i="1"/>
  <c r="H343" i="1"/>
  <c r="I343" i="1" s="1"/>
  <c r="G343" i="1"/>
  <c r="F343" i="1"/>
  <c r="E343" i="1"/>
  <c r="G342" i="1"/>
  <c r="F342" i="1"/>
  <c r="E342" i="1"/>
  <c r="H342" i="1" s="1"/>
  <c r="I342" i="1" s="1"/>
  <c r="G341" i="1"/>
  <c r="F341" i="1"/>
  <c r="H341" i="1" s="1"/>
  <c r="I341" i="1" s="1"/>
  <c r="E341" i="1"/>
  <c r="G340" i="1"/>
  <c r="H340" i="1" s="1"/>
  <c r="I340" i="1" s="1"/>
  <c r="F340" i="1"/>
  <c r="E340" i="1"/>
  <c r="H339" i="1"/>
  <c r="I339" i="1" s="1"/>
  <c r="G339" i="1"/>
  <c r="F339" i="1"/>
  <c r="E339" i="1"/>
  <c r="G338" i="1"/>
  <c r="F338" i="1"/>
  <c r="E338" i="1"/>
  <c r="H338" i="1" s="1"/>
  <c r="I338" i="1" s="1"/>
  <c r="G337" i="1"/>
  <c r="F337" i="1"/>
  <c r="H337" i="1" s="1"/>
  <c r="I337" i="1" s="1"/>
  <c r="E337" i="1"/>
  <c r="G336" i="1"/>
  <c r="H336" i="1" s="1"/>
  <c r="I336" i="1" s="1"/>
  <c r="F336" i="1"/>
  <c r="E336" i="1"/>
  <c r="H335" i="1"/>
  <c r="I335" i="1" s="1"/>
  <c r="G335" i="1"/>
  <c r="F335" i="1"/>
  <c r="E335" i="1"/>
  <c r="G334" i="1"/>
  <c r="F334" i="1"/>
  <c r="E334" i="1"/>
  <c r="H334" i="1" s="1"/>
  <c r="I334" i="1" s="1"/>
  <c r="G333" i="1"/>
  <c r="F333" i="1"/>
  <c r="H333" i="1" s="1"/>
  <c r="I333" i="1" s="1"/>
  <c r="E333" i="1"/>
  <c r="G332" i="1"/>
  <c r="H332" i="1" s="1"/>
  <c r="I332" i="1" s="1"/>
  <c r="F332" i="1"/>
  <c r="E332" i="1"/>
  <c r="H331" i="1"/>
  <c r="I331" i="1" s="1"/>
  <c r="G331" i="1"/>
  <c r="F331" i="1"/>
  <c r="E331" i="1"/>
  <c r="G330" i="1"/>
  <c r="F330" i="1"/>
  <c r="E330" i="1"/>
  <c r="H330" i="1" s="1"/>
  <c r="I330" i="1" s="1"/>
  <c r="G329" i="1"/>
  <c r="F329" i="1"/>
  <c r="H329" i="1" s="1"/>
  <c r="I329" i="1" s="1"/>
  <c r="E329" i="1"/>
  <c r="G328" i="1"/>
  <c r="H328" i="1" s="1"/>
  <c r="I328" i="1" s="1"/>
  <c r="F328" i="1"/>
  <c r="E328" i="1"/>
  <c r="H327" i="1"/>
  <c r="I327" i="1" s="1"/>
  <c r="G327" i="1"/>
  <c r="F327" i="1"/>
  <c r="E327" i="1"/>
  <c r="G326" i="1"/>
  <c r="F326" i="1"/>
  <c r="E326" i="1"/>
  <c r="H326" i="1" s="1"/>
  <c r="I326" i="1" s="1"/>
  <c r="G325" i="1"/>
  <c r="F325" i="1"/>
  <c r="H325" i="1" s="1"/>
  <c r="I325" i="1" s="1"/>
  <c r="E325" i="1"/>
  <c r="G324" i="1"/>
  <c r="H324" i="1" s="1"/>
  <c r="I324" i="1" s="1"/>
  <c r="F324" i="1"/>
  <c r="E324" i="1"/>
  <c r="H323" i="1"/>
  <c r="I323" i="1" s="1"/>
  <c r="G323" i="1"/>
  <c r="F323" i="1"/>
  <c r="E323" i="1"/>
  <c r="G322" i="1"/>
  <c r="F322" i="1"/>
  <c r="E322" i="1"/>
  <c r="H322" i="1" s="1"/>
  <c r="I322" i="1" s="1"/>
  <c r="G321" i="1"/>
  <c r="F321" i="1"/>
  <c r="H321" i="1" s="1"/>
  <c r="I321" i="1" s="1"/>
  <c r="E321" i="1"/>
  <c r="G320" i="1"/>
  <c r="H320" i="1" s="1"/>
  <c r="I320" i="1" s="1"/>
  <c r="F320" i="1"/>
  <c r="E320" i="1"/>
  <c r="H319" i="1"/>
  <c r="I319" i="1" s="1"/>
  <c r="G319" i="1"/>
  <c r="F319" i="1"/>
  <c r="E319" i="1"/>
  <c r="G318" i="1"/>
  <c r="F318" i="1"/>
  <c r="E318" i="1"/>
  <c r="H318" i="1" s="1"/>
  <c r="I318" i="1" s="1"/>
  <c r="G317" i="1"/>
  <c r="F317" i="1"/>
  <c r="H317" i="1" s="1"/>
  <c r="I317" i="1" s="1"/>
  <c r="E317" i="1"/>
  <c r="G316" i="1"/>
  <c r="H316" i="1" s="1"/>
  <c r="I316" i="1" s="1"/>
  <c r="F316" i="1"/>
  <c r="E316" i="1"/>
  <c r="H315" i="1"/>
  <c r="I315" i="1" s="1"/>
  <c r="G315" i="1"/>
  <c r="F315" i="1"/>
  <c r="E315" i="1"/>
  <c r="G314" i="1"/>
  <c r="F314" i="1"/>
  <c r="E314" i="1"/>
  <c r="H314" i="1" s="1"/>
  <c r="I314" i="1" s="1"/>
  <c r="G313" i="1"/>
  <c r="F313" i="1"/>
  <c r="H313" i="1" s="1"/>
  <c r="I313" i="1" s="1"/>
  <c r="E313" i="1"/>
  <c r="G312" i="1"/>
  <c r="H312" i="1" s="1"/>
  <c r="I312" i="1" s="1"/>
  <c r="F312" i="1"/>
  <c r="E312" i="1"/>
  <c r="H311" i="1"/>
  <c r="I311" i="1" s="1"/>
  <c r="G311" i="1"/>
  <c r="F311" i="1"/>
  <c r="E311" i="1"/>
  <c r="G310" i="1"/>
  <c r="F310" i="1"/>
  <c r="E310" i="1"/>
  <c r="H310" i="1" s="1"/>
  <c r="I310" i="1" s="1"/>
  <c r="G309" i="1"/>
  <c r="F309" i="1"/>
  <c r="H309" i="1" s="1"/>
  <c r="I309" i="1" s="1"/>
  <c r="E309" i="1"/>
  <c r="G308" i="1"/>
  <c r="H308" i="1" s="1"/>
  <c r="I308" i="1" s="1"/>
  <c r="F308" i="1"/>
  <c r="E308" i="1"/>
  <c r="H307" i="1"/>
  <c r="I307" i="1" s="1"/>
  <c r="G307" i="1"/>
  <c r="F307" i="1"/>
  <c r="E307" i="1"/>
  <c r="G306" i="1"/>
  <c r="F306" i="1"/>
  <c r="E306" i="1"/>
  <c r="H306" i="1" s="1"/>
  <c r="I306" i="1" s="1"/>
  <c r="G305" i="1"/>
  <c r="F305" i="1"/>
  <c r="H305" i="1" s="1"/>
  <c r="I305" i="1" s="1"/>
  <c r="E305" i="1"/>
  <c r="G304" i="1"/>
  <c r="H304" i="1" s="1"/>
  <c r="I304" i="1" s="1"/>
  <c r="F304" i="1"/>
  <c r="E304" i="1"/>
  <c r="H303" i="1"/>
  <c r="I303" i="1" s="1"/>
  <c r="G303" i="1"/>
  <c r="F303" i="1"/>
  <c r="E303" i="1"/>
  <c r="G302" i="1"/>
  <c r="F302" i="1"/>
  <c r="E302" i="1"/>
  <c r="H302" i="1" s="1"/>
  <c r="I302" i="1" s="1"/>
  <c r="G301" i="1"/>
  <c r="F301" i="1"/>
  <c r="H301" i="1" s="1"/>
  <c r="I301" i="1" s="1"/>
  <c r="E301" i="1"/>
  <c r="G300" i="1"/>
  <c r="H300" i="1" s="1"/>
  <c r="I300" i="1" s="1"/>
  <c r="F300" i="1"/>
  <c r="E300" i="1"/>
  <c r="H299" i="1"/>
  <c r="I299" i="1" s="1"/>
  <c r="G299" i="1"/>
  <c r="F299" i="1"/>
  <c r="E299" i="1"/>
  <c r="G298" i="1"/>
  <c r="F298" i="1"/>
  <c r="E298" i="1"/>
  <c r="H298" i="1" s="1"/>
  <c r="I298" i="1" s="1"/>
  <c r="G297" i="1"/>
  <c r="F297" i="1"/>
  <c r="H297" i="1" s="1"/>
  <c r="I297" i="1" s="1"/>
  <c r="E297" i="1"/>
  <c r="G296" i="1"/>
  <c r="H296" i="1" s="1"/>
  <c r="I296" i="1" s="1"/>
  <c r="F296" i="1"/>
  <c r="E296" i="1"/>
  <c r="H295" i="1"/>
  <c r="I295" i="1" s="1"/>
  <c r="G295" i="1"/>
  <c r="F295" i="1"/>
  <c r="E295" i="1"/>
  <c r="G294" i="1"/>
  <c r="F294" i="1"/>
  <c r="E294" i="1"/>
  <c r="H294" i="1" s="1"/>
  <c r="I294" i="1" s="1"/>
  <c r="G293" i="1"/>
  <c r="F293" i="1"/>
  <c r="H293" i="1" s="1"/>
  <c r="I293" i="1" s="1"/>
  <c r="E293" i="1"/>
  <c r="G292" i="1"/>
  <c r="H292" i="1" s="1"/>
  <c r="I292" i="1" s="1"/>
  <c r="F292" i="1"/>
  <c r="E292" i="1"/>
  <c r="H291" i="1"/>
  <c r="I291" i="1" s="1"/>
  <c r="G291" i="1"/>
  <c r="F291" i="1"/>
  <c r="E291" i="1"/>
  <c r="G290" i="1"/>
  <c r="F290" i="1"/>
  <c r="E290" i="1"/>
  <c r="H290" i="1" s="1"/>
  <c r="I290" i="1" s="1"/>
  <c r="G289" i="1"/>
  <c r="F289" i="1"/>
  <c r="H289" i="1" s="1"/>
  <c r="I289" i="1" s="1"/>
  <c r="E289" i="1"/>
  <c r="G288" i="1"/>
  <c r="H288" i="1" s="1"/>
  <c r="I288" i="1" s="1"/>
  <c r="F288" i="1"/>
  <c r="E288" i="1"/>
  <c r="H287" i="1"/>
  <c r="I287" i="1" s="1"/>
  <c r="G287" i="1"/>
  <c r="F287" i="1"/>
  <c r="E287" i="1"/>
  <c r="G286" i="1"/>
  <c r="F286" i="1"/>
  <c r="E286" i="1"/>
  <c r="H286" i="1" s="1"/>
  <c r="I286" i="1" s="1"/>
  <c r="G285" i="1"/>
  <c r="F285" i="1"/>
  <c r="H285" i="1" s="1"/>
  <c r="I285" i="1" s="1"/>
  <c r="E285" i="1"/>
  <c r="G284" i="1"/>
  <c r="H284" i="1" s="1"/>
  <c r="I284" i="1" s="1"/>
  <c r="F284" i="1"/>
  <c r="E284" i="1"/>
  <c r="H283" i="1"/>
  <c r="I283" i="1" s="1"/>
  <c r="G283" i="1"/>
  <c r="F283" i="1"/>
  <c r="E283" i="1"/>
  <c r="G282" i="1"/>
  <c r="F282" i="1"/>
  <c r="E282" i="1"/>
  <c r="H282" i="1" s="1"/>
  <c r="I282" i="1" s="1"/>
  <c r="G281" i="1"/>
  <c r="F281" i="1"/>
  <c r="H281" i="1" s="1"/>
  <c r="I281" i="1" s="1"/>
  <c r="E281" i="1"/>
  <c r="G280" i="1"/>
  <c r="H280" i="1" s="1"/>
  <c r="I280" i="1" s="1"/>
  <c r="F280" i="1"/>
  <c r="E280" i="1"/>
  <c r="H279" i="1"/>
  <c r="I279" i="1" s="1"/>
  <c r="G279" i="1"/>
  <c r="F279" i="1"/>
  <c r="E279" i="1"/>
  <c r="G278" i="1"/>
  <c r="F278" i="1"/>
  <c r="E278" i="1"/>
  <c r="H278" i="1" s="1"/>
  <c r="I278" i="1" s="1"/>
  <c r="G277" i="1"/>
  <c r="F277" i="1"/>
  <c r="H277" i="1" s="1"/>
  <c r="I277" i="1" s="1"/>
  <c r="E277" i="1"/>
  <c r="G276" i="1"/>
  <c r="H276" i="1" s="1"/>
  <c r="I276" i="1" s="1"/>
  <c r="F276" i="1"/>
  <c r="E276" i="1"/>
  <c r="H275" i="1"/>
  <c r="I275" i="1" s="1"/>
  <c r="G275" i="1"/>
  <c r="F275" i="1"/>
  <c r="E275" i="1"/>
  <c r="G274" i="1"/>
  <c r="F274" i="1"/>
  <c r="E274" i="1"/>
  <c r="H274" i="1" s="1"/>
  <c r="I274" i="1" s="1"/>
  <c r="G273" i="1"/>
  <c r="F273" i="1"/>
  <c r="H273" i="1" s="1"/>
  <c r="I273" i="1" s="1"/>
  <c r="E273" i="1"/>
  <c r="G272" i="1"/>
  <c r="H272" i="1" s="1"/>
  <c r="I272" i="1" s="1"/>
  <c r="F272" i="1"/>
  <c r="E272" i="1"/>
  <c r="H271" i="1"/>
  <c r="I271" i="1" s="1"/>
  <c r="G271" i="1"/>
  <c r="F271" i="1"/>
  <c r="E271" i="1"/>
  <c r="G270" i="1"/>
  <c r="F270" i="1"/>
  <c r="E270" i="1"/>
  <c r="H270" i="1" s="1"/>
  <c r="I270" i="1" s="1"/>
  <c r="G269" i="1"/>
  <c r="F269" i="1"/>
  <c r="H269" i="1" s="1"/>
  <c r="I269" i="1" s="1"/>
  <c r="E269" i="1"/>
  <c r="G268" i="1"/>
  <c r="H268" i="1" s="1"/>
  <c r="I268" i="1" s="1"/>
  <c r="F268" i="1"/>
  <c r="E268" i="1"/>
  <c r="H267" i="1"/>
  <c r="I267" i="1" s="1"/>
  <c r="G267" i="1"/>
  <c r="F267" i="1"/>
  <c r="E267" i="1"/>
  <c r="G266" i="1"/>
  <c r="F266" i="1"/>
  <c r="E266" i="1"/>
  <c r="H266" i="1" s="1"/>
  <c r="I266" i="1" s="1"/>
  <c r="G265" i="1"/>
  <c r="F265" i="1"/>
  <c r="H265" i="1" s="1"/>
  <c r="I265" i="1" s="1"/>
  <c r="E265" i="1"/>
  <c r="G264" i="1"/>
  <c r="H264" i="1" s="1"/>
  <c r="I264" i="1" s="1"/>
  <c r="F264" i="1"/>
  <c r="E264" i="1"/>
  <c r="H263" i="1"/>
  <c r="I263" i="1" s="1"/>
  <c r="G263" i="1"/>
  <c r="F263" i="1"/>
  <c r="E263" i="1"/>
  <c r="G262" i="1"/>
  <c r="F262" i="1"/>
  <c r="E262" i="1"/>
  <c r="H262" i="1" s="1"/>
  <c r="I262" i="1" s="1"/>
  <c r="G261" i="1"/>
  <c r="F261" i="1"/>
  <c r="H261" i="1" s="1"/>
  <c r="I261" i="1" s="1"/>
  <c r="E261" i="1"/>
  <c r="G260" i="1"/>
  <c r="H260" i="1" s="1"/>
  <c r="I260" i="1" s="1"/>
  <c r="F260" i="1"/>
  <c r="E260" i="1"/>
  <c r="H259" i="1"/>
  <c r="I259" i="1" s="1"/>
  <c r="G259" i="1"/>
  <c r="F259" i="1"/>
  <c r="E259" i="1"/>
  <c r="G258" i="1"/>
  <c r="F258" i="1"/>
  <c r="E258" i="1"/>
  <c r="H258" i="1" s="1"/>
  <c r="I258" i="1" s="1"/>
  <c r="G257" i="1"/>
  <c r="F257" i="1"/>
  <c r="H257" i="1" s="1"/>
  <c r="I257" i="1" s="1"/>
  <c r="E257" i="1"/>
  <c r="G256" i="1"/>
  <c r="H256" i="1" s="1"/>
  <c r="I256" i="1" s="1"/>
  <c r="F256" i="1"/>
  <c r="E256" i="1"/>
  <c r="H255" i="1"/>
  <c r="I255" i="1" s="1"/>
  <c r="G255" i="1"/>
  <c r="F255" i="1"/>
  <c r="E255" i="1"/>
  <c r="G254" i="1"/>
  <c r="F254" i="1"/>
  <c r="E254" i="1"/>
  <c r="H254" i="1" s="1"/>
  <c r="I254" i="1" s="1"/>
  <c r="G253" i="1"/>
  <c r="F253" i="1"/>
  <c r="H253" i="1" s="1"/>
  <c r="I253" i="1" s="1"/>
  <c r="E253" i="1"/>
  <c r="G252" i="1"/>
  <c r="H252" i="1" s="1"/>
  <c r="I252" i="1" s="1"/>
  <c r="F252" i="1"/>
  <c r="E252" i="1"/>
  <c r="H251" i="1"/>
  <c r="I251" i="1" s="1"/>
  <c r="G251" i="1"/>
  <c r="F251" i="1"/>
  <c r="E251" i="1"/>
  <c r="G250" i="1"/>
  <c r="F250" i="1"/>
  <c r="E250" i="1"/>
  <c r="H250" i="1" s="1"/>
  <c r="I250" i="1" s="1"/>
  <c r="G249" i="1"/>
  <c r="F249" i="1"/>
  <c r="H249" i="1" s="1"/>
  <c r="I249" i="1" s="1"/>
  <c r="E249" i="1"/>
  <c r="G248" i="1"/>
  <c r="H248" i="1" s="1"/>
  <c r="I248" i="1" s="1"/>
  <c r="F248" i="1"/>
  <c r="E248" i="1"/>
  <c r="H247" i="1"/>
  <c r="I247" i="1" s="1"/>
  <c r="G247" i="1"/>
  <c r="F247" i="1"/>
  <c r="E247" i="1"/>
  <c r="G246" i="1"/>
  <c r="F246" i="1"/>
  <c r="E246" i="1"/>
  <c r="H246" i="1" s="1"/>
  <c r="I246" i="1" s="1"/>
  <c r="G245" i="1"/>
  <c r="F245" i="1"/>
  <c r="H245" i="1" s="1"/>
  <c r="I245" i="1" s="1"/>
  <c r="E245" i="1"/>
  <c r="G244" i="1"/>
  <c r="H244" i="1" s="1"/>
  <c r="I244" i="1" s="1"/>
  <c r="F244" i="1"/>
  <c r="E244" i="1"/>
  <c r="H243" i="1"/>
  <c r="I243" i="1" s="1"/>
  <c r="G243" i="1"/>
  <c r="F243" i="1"/>
  <c r="E243" i="1"/>
  <c r="G242" i="1"/>
  <c r="F242" i="1"/>
  <c r="E242" i="1"/>
  <c r="H242" i="1" s="1"/>
  <c r="I242" i="1" s="1"/>
  <c r="G241" i="1"/>
  <c r="F241" i="1"/>
  <c r="H241" i="1" s="1"/>
  <c r="I241" i="1" s="1"/>
  <c r="E241" i="1"/>
  <c r="G240" i="1"/>
  <c r="H240" i="1" s="1"/>
  <c r="I240" i="1" s="1"/>
  <c r="F240" i="1"/>
  <c r="E240" i="1"/>
  <c r="H239" i="1"/>
  <c r="I239" i="1" s="1"/>
  <c r="G239" i="1"/>
  <c r="F239" i="1"/>
  <c r="E239" i="1"/>
  <c r="G238" i="1"/>
  <c r="F238" i="1"/>
  <c r="E238" i="1"/>
  <c r="H238" i="1" s="1"/>
  <c r="I238" i="1" s="1"/>
  <c r="G237" i="1"/>
  <c r="F237" i="1"/>
  <c r="H237" i="1" s="1"/>
  <c r="I237" i="1" s="1"/>
  <c r="E237" i="1"/>
  <c r="G236" i="1"/>
  <c r="H236" i="1" s="1"/>
  <c r="I236" i="1" s="1"/>
  <c r="F236" i="1"/>
  <c r="E236" i="1"/>
  <c r="H235" i="1"/>
  <c r="I235" i="1" s="1"/>
  <c r="G235" i="1"/>
  <c r="F235" i="1"/>
  <c r="E235" i="1"/>
  <c r="G234" i="1"/>
  <c r="F234" i="1"/>
  <c r="E234" i="1"/>
  <c r="H234" i="1" s="1"/>
  <c r="I234" i="1" s="1"/>
  <c r="G233" i="1"/>
  <c r="F233" i="1"/>
  <c r="H233" i="1" s="1"/>
  <c r="I233" i="1" s="1"/>
  <c r="E233" i="1"/>
  <c r="G232" i="1"/>
  <c r="H232" i="1" s="1"/>
  <c r="I232" i="1" s="1"/>
  <c r="F232" i="1"/>
  <c r="E232" i="1"/>
  <c r="H231" i="1"/>
  <c r="I231" i="1" s="1"/>
  <c r="G231" i="1"/>
  <c r="F231" i="1"/>
  <c r="E231" i="1"/>
  <c r="G230" i="1"/>
  <c r="F230" i="1"/>
  <c r="E230" i="1"/>
  <c r="H230" i="1" s="1"/>
  <c r="I230" i="1" s="1"/>
  <c r="G229" i="1"/>
  <c r="F229" i="1"/>
  <c r="H229" i="1" s="1"/>
  <c r="I229" i="1" s="1"/>
  <c r="E229" i="1"/>
  <c r="G228" i="1"/>
  <c r="H228" i="1" s="1"/>
  <c r="I228" i="1" s="1"/>
  <c r="F228" i="1"/>
  <c r="E228" i="1"/>
  <c r="H227" i="1"/>
  <c r="I227" i="1" s="1"/>
  <c r="G227" i="1"/>
  <c r="F227" i="1"/>
  <c r="E227" i="1"/>
  <c r="G226" i="1"/>
  <c r="F226" i="1"/>
  <c r="E226" i="1"/>
  <c r="H226" i="1" s="1"/>
  <c r="I226" i="1" s="1"/>
  <c r="G225" i="1"/>
  <c r="F225" i="1"/>
  <c r="H225" i="1" s="1"/>
  <c r="I225" i="1" s="1"/>
  <c r="E225" i="1"/>
  <c r="G224" i="1"/>
  <c r="H224" i="1" s="1"/>
  <c r="I224" i="1" s="1"/>
  <c r="F224" i="1"/>
  <c r="E224" i="1"/>
  <c r="H223" i="1"/>
  <c r="I223" i="1" s="1"/>
  <c r="G223" i="1"/>
  <c r="F223" i="1"/>
  <c r="E223" i="1"/>
  <c r="G222" i="1"/>
  <c r="F222" i="1"/>
  <c r="E222" i="1"/>
  <c r="H222" i="1" s="1"/>
  <c r="I222" i="1" s="1"/>
  <c r="G221" i="1"/>
  <c r="F221" i="1"/>
  <c r="H221" i="1" s="1"/>
  <c r="I221" i="1" s="1"/>
  <c r="E221" i="1"/>
  <c r="G220" i="1"/>
  <c r="H220" i="1" s="1"/>
  <c r="I220" i="1" s="1"/>
  <c r="F220" i="1"/>
  <c r="E220" i="1"/>
  <c r="H219" i="1"/>
  <c r="I219" i="1" s="1"/>
  <c r="G219" i="1"/>
  <c r="F219" i="1"/>
  <c r="E219" i="1"/>
  <c r="G218" i="1"/>
  <c r="F218" i="1"/>
  <c r="E218" i="1"/>
  <c r="H218" i="1" s="1"/>
  <c r="I218" i="1" s="1"/>
  <c r="G217" i="1"/>
  <c r="F217" i="1"/>
  <c r="H217" i="1" s="1"/>
  <c r="I217" i="1" s="1"/>
  <c r="E217" i="1"/>
  <c r="G216" i="1"/>
  <c r="H216" i="1" s="1"/>
  <c r="I216" i="1" s="1"/>
  <c r="F216" i="1"/>
  <c r="E216" i="1"/>
  <c r="H215" i="1"/>
  <c r="I215" i="1" s="1"/>
  <c r="G215" i="1"/>
  <c r="F215" i="1"/>
  <c r="E215" i="1"/>
  <c r="G214" i="1"/>
  <c r="F214" i="1"/>
  <c r="E214" i="1"/>
  <c r="H214" i="1" s="1"/>
  <c r="I214" i="1" s="1"/>
  <c r="G213" i="1"/>
  <c r="F213" i="1"/>
  <c r="H213" i="1" s="1"/>
  <c r="I213" i="1" s="1"/>
  <c r="E213" i="1"/>
  <c r="G212" i="1"/>
  <c r="H212" i="1" s="1"/>
  <c r="I212" i="1" s="1"/>
  <c r="F212" i="1"/>
  <c r="E212" i="1"/>
  <c r="H211" i="1"/>
  <c r="I211" i="1" s="1"/>
  <c r="G211" i="1"/>
  <c r="F211" i="1"/>
  <c r="E211" i="1"/>
  <c r="G210" i="1"/>
  <c r="F210" i="1"/>
  <c r="E210" i="1"/>
  <c r="H210" i="1" s="1"/>
  <c r="I210" i="1" s="1"/>
  <c r="G209" i="1"/>
  <c r="F209" i="1"/>
  <c r="H209" i="1" s="1"/>
  <c r="I209" i="1" s="1"/>
  <c r="E209" i="1"/>
  <c r="G208" i="1"/>
  <c r="H208" i="1" s="1"/>
  <c r="I208" i="1" s="1"/>
  <c r="F208" i="1"/>
  <c r="E208" i="1"/>
  <c r="H207" i="1"/>
  <c r="I207" i="1" s="1"/>
  <c r="G207" i="1"/>
  <c r="F207" i="1"/>
  <c r="E207" i="1"/>
  <c r="G206" i="1"/>
  <c r="F206" i="1"/>
  <c r="E206" i="1"/>
  <c r="H206" i="1" s="1"/>
  <c r="I206" i="1" s="1"/>
  <c r="G205" i="1"/>
  <c r="F205" i="1"/>
  <c r="H205" i="1" s="1"/>
  <c r="I205" i="1" s="1"/>
  <c r="E205" i="1"/>
  <c r="G204" i="1"/>
  <c r="H204" i="1" s="1"/>
  <c r="I204" i="1" s="1"/>
  <c r="F204" i="1"/>
  <c r="E204" i="1"/>
  <c r="H203" i="1"/>
  <c r="I203" i="1" s="1"/>
  <c r="G203" i="1"/>
  <c r="F203" i="1"/>
  <c r="E203" i="1"/>
  <c r="G202" i="1"/>
  <c r="F202" i="1"/>
  <c r="E202" i="1"/>
  <c r="H202" i="1" s="1"/>
  <c r="I202" i="1" s="1"/>
  <c r="G201" i="1"/>
  <c r="F201" i="1"/>
  <c r="H201" i="1" s="1"/>
  <c r="I201" i="1" s="1"/>
  <c r="E201" i="1"/>
  <c r="G200" i="1"/>
  <c r="H200" i="1" s="1"/>
  <c r="I200" i="1" s="1"/>
  <c r="F200" i="1"/>
  <c r="E200" i="1"/>
  <c r="H199" i="1"/>
  <c r="I199" i="1" s="1"/>
  <c r="G199" i="1"/>
  <c r="F199" i="1"/>
  <c r="E199" i="1"/>
  <c r="G198" i="1"/>
  <c r="F198" i="1"/>
  <c r="E198" i="1"/>
  <c r="H198" i="1" s="1"/>
  <c r="I198" i="1" s="1"/>
  <c r="G197" i="1"/>
  <c r="F197" i="1"/>
  <c r="H197" i="1" s="1"/>
  <c r="I197" i="1" s="1"/>
  <c r="E197" i="1"/>
  <c r="G196" i="1"/>
  <c r="H196" i="1" s="1"/>
  <c r="I196" i="1" s="1"/>
  <c r="F196" i="1"/>
  <c r="E196" i="1"/>
  <c r="H195" i="1"/>
  <c r="I195" i="1" s="1"/>
  <c r="G195" i="1"/>
  <c r="F195" i="1"/>
  <c r="E195" i="1"/>
  <c r="G194" i="1"/>
  <c r="F194" i="1"/>
  <c r="E194" i="1"/>
  <c r="H194" i="1" s="1"/>
  <c r="I194" i="1" s="1"/>
  <c r="G193" i="1"/>
  <c r="F193" i="1"/>
  <c r="H193" i="1" s="1"/>
  <c r="I193" i="1" s="1"/>
  <c r="E193" i="1"/>
  <c r="G192" i="1"/>
  <c r="H192" i="1" s="1"/>
  <c r="I192" i="1" s="1"/>
  <c r="F192" i="1"/>
  <c r="E192" i="1"/>
  <c r="H191" i="1"/>
  <c r="I191" i="1" s="1"/>
  <c r="G191" i="1"/>
  <c r="F191" i="1"/>
  <c r="E191" i="1"/>
  <c r="G190" i="1"/>
  <c r="F190" i="1"/>
  <c r="E190" i="1"/>
  <c r="H190" i="1" s="1"/>
  <c r="I190" i="1" s="1"/>
  <c r="G189" i="1"/>
  <c r="F189" i="1"/>
  <c r="H189" i="1" s="1"/>
  <c r="I189" i="1" s="1"/>
  <c r="E189" i="1"/>
  <c r="G188" i="1"/>
  <c r="H188" i="1" s="1"/>
  <c r="I188" i="1" s="1"/>
  <c r="F188" i="1"/>
  <c r="E188" i="1"/>
  <c r="H187" i="1"/>
  <c r="I187" i="1" s="1"/>
  <c r="G187" i="1"/>
  <c r="F187" i="1"/>
  <c r="E187" i="1"/>
  <c r="G186" i="1"/>
  <c r="F186" i="1"/>
  <c r="E186" i="1"/>
  <c r="H186" i="1" s="1"/>
  <c r="I186" i="1" s="1"/>
  <c r="G185" i="1"/>
  <c r="F185" i="1"/>
  <c r="H185" i="1" s="1"/>
  <c r="I185" i="1" s="1"/>
  <c r="E185" i="1"/>
  <c r="G184" i="1"/>
  <c r="H184" i="1" s="1"/>
  <c r="I184" i="1" s="1"/>
  <c r="F184" i="1"/>
  <c r="E184" i="1"/>
  <c r="H183" i="1"/>
  <c r="I183" i="1" s="1"/>
  <c r="G183" i="1"/>
  <c r="F183" i="1"/>
  <c r="E183" i="1"/>
  <c r="G182" i="1"/>
  <c r="F182" i="1"/>
  <c r="E182" i="1"/>
  <c r="H182" i="1" s="1"/>
  <c r="I182" i="1" s="1"/>
  <c r="G181" i="1"/>
  <c r="F181" i="1"/>
  <c r="H181" i="1" s="1"/>
  <c r="I181" i="1" s="1"/>
  <c r="E181" i="1"/>
  <c r="G180" i="1"/>
  <c r="H180" i="1" s="1"/>
  <c r="I180" i="1" s="1"/>
  <c r="F180" i="1"/>
  <c r="E180" i="1"/>
  <c r="H179" i="1"/>
  <c r="I179" i="1" s="1"/>
  <c r="G179" i="1"/>
  <c r="F179" i="1"/>
  <c r="E179" i="1"/>
  <c r="G178" i="1"/>
  <c r="F178" i="1"/>
  <c r="E178" i="1"/>
  <c r="H178" i="1" s="1"/>
  <c r="I178" i="1" s="1"/>
  <c r="G177" i="1"/>
  <c r="F177" i="1"/>
  <c r="H177" i="1" s="1"/>
  <c r="I177" i="1" s="1"/>
  <c r="E177" i="1"/>
  <c r="G176" i="1"/>
  <c r="H176" i="1" s="1"/>
  <c r="I176" i="1" s="1"/>
  <c r="F176" i="1"/>
  <c r="E176" i="1"/>
  <c r="H175" i="1"/>
  <c r="I175" i="1" s="1"/>
  <c r="G175" i="1"/>
  <c r="F175" i="1"/>
  <c r="E175" i="1"/>
  <c r="G174" i="1"/>
  <c r="F174" i="1"/>
  <c r="E174" i="1"/>
  <c r="H174" i="1" s="1"/>
  <c r="I174" i="1" s="1"/>
  <c r="G173" i="1"/>
  <c r="F173" i="1"/>
  <c r="H173" i="1" s="1"/>
  <c r="I173" i="1" s="1"/>
  <c r="E173" i="1"/>
  <c r="G172" i="1"/>
  <c r="H172" i="1" s="1"/>
  <c r="I172" i="1" s="1"/>
  <c r="F172" i="1"/>
  <c r="E172" i="1"/>
  <c r="H171" i="1"/>
  <c r="I171" i="1" s="1"/>
  <c r="G171" i="1"/>
  <c r="F171" i="1"/>
  <c r="E171" i="1"/>
  <c r="G170" i="1"/>
  <c r="F170" i="1"/>
  <c r="E170" i="1"/>
  <c r="H170" i="1" s="1"/>
  <c r="I170" i="1" s="1"/>
  <c r="G169" i="1"/>
  <c r="F169" i="1"/>
  <c r="H169" i="1" s="1"/>
  <c r="I169" i="1" s="1"/>
  <c r="E169" i="1"/>
  <c r="G168" i="1"/>
  <c r="H168" i="1" s="1"/>
  <c r="I168" i="1" s="1"/>
  <c r="F168" i="1"/>
  <c r="E168" i="1"/>
  <c r="H167" i="1"/>
  <c r="I167" i="1" s="1"/>
  <c r="G167" i="1"/>
  <c r="F167" i="1"/>
  <c r="E167" i="1"/>
  <c r="G166" i="1"/>
  <c r="F166" i="1"/>
  <c r="E166" i="1"/>
  <c r="H166" i="1" s="1"/>
  <c r="I166" i="1" s="1"/>
  <c r="G165" i="1"/>
  <c r="F165" i="1"/>
  <c r="H165" i="1" s="1"/>
  <c r="I165" i="1" s="1"/>
  <c r="E165" i="1"/>
  <c r="G164" i="1"/>
  <c r="H164" i="1" s="1"/>
  <c r="I164" i="1" s="1"/>
  <c r="F164" i="1"/>
  <c r="E164" i="1"/>
  <c r="H163" i="1"/>
  <c r="I163" i="1" s="1"/>
  <c r="G163" i="1"/>
  <c r="F163" i="1"/>
  <c r="E163" i="1"/>
  <c r="G162" i="1"/>
  <c r="F162" i="1"/>
  <c r="E162" i="1"/>
  <c r="H162" i="1" s="1"/>
  <c r="I162" i="1" s="1"/>
  <c r="G161" i="1"/>
  <c r="F161" i="1"/>
  <c r="H161" i="1" s="1"/>
  <c r="I161" i="1" s="1"/>
  <c r="E161" i="1"/>
  <c r="G160" i="1"/>
  <c r="H160" i="1" s="1"/>
  <c r="I160" i="1" s="1"/>
  <c r="F160" i="1"/>
  <c r="E160" i="1"/>
  <c r="H159" i="1"/>
  <c r="I159" i="1" s="1"/>
  <c r="G159" i="1"/>
  <c r="F159" i="1"/>
  <c r="E159" i="1"/>
  <c r="G158" i="1"/>
  <c r="F158" i="1"/>
  <c r="E158" i="1"/>
  <c r="H158" i="1" s="1"/>
  <c r="I158" i="1" s="1"/>
  <c r="G157" i="1"/>
  <c r="F157" i="1"/>
  <c r="H157" i="1" s="1"/>
  <c r="I157" i="1" s="1"/>
  <c r="E157" i="1"/>
  <c r="G156" i="1"/>
  <c r="H156" i="1" s="1"/>
  <c r="I156" i="1" s="1"/>
  <c r="F156" i="1"/>
  <c r="E156" i="1"/>
  <c r="H155" i="1"/>
  <c r="I155" i="1" s="1"/>
  <c r="G155" i="1"/>
  <c r="F155" i="1"/>
  <c r="E155" i="1"/>
  <c r="G154" i="1"/>
  <c r="F154" i="1"/>
  <c r="E154" i="1"/>
  <c r="H154" i="1" s="1"/>
  <c r="I154" i="1" s="1"/>
  <c r="G153" i="1"/>
  <c r="F153" i="1"/>
  <c r="H153" i="1" s="1"/>
  <c r="I153" i="1" s="1"/>
  <c r="E153" i="1"/>
  <c r="G152" i="1"/>
  <c r="H152" i="1" s="1"/>
  <c r="I152" i="1" s="1"/>
  <c r="F152" i="1"/>
  <c r="E152" i="1"/>
  <c r="H151" i="1"/>
  <c r="I151" i="1" s="1"/>
  <c r="G151" i="1"/>
  <c r="F151" i="1"/>
  <c r="E151" i="1"/>
  <c r="G150" i="1"/>
  <c r="F150" i="1"/>
  <c r="E150" i="1"/>
  <c r="H150" i="1" s="1"/>
  <c r="I150" i="1" s="1"/>
  <c r="G149" i="1"/>
  <c r="F149" i="1"/>
  <c r="H149" i="1" s="1"/>
  <c r="I149" i="1" s="1"/>
  <c r="E149" i="1"/>
  <c r="G148" i="1"/>
  <c r="H148" i="1" s="1"/>
  <c r="I148" i="1" s="1"/>
  <c r="F148" i="1"/>
  <c r="E148" i="1"/>
  <c r="H147" i="1"/>
  <c r="I147" i="1" s="1"/>
  <c r="G147" i="1"/>
  <c r="F147" i="1"/>
  <c r="E147" i="1"/>
  <c r="G146" i="1"/>
  <c r="F146" i="1"/>
  <c r="E146" i="1"/>
  <c r="H146" i="1" s="1"/>
  <c r="I146" i="1" s="1"/>
  <c r="G145" i="1"/>
  <c r="F145" i="1"/>
  <c r="H145" i="1" s="1"/>
  <c r="I145" i="1" s="1"/>
  <c r="E145" i="1"/>
  <c r="G144" i="1"/>
  <c r="H144" i="1" s="1"/>
  <c r="I144" i="1" s="1"/>
  <c r="F144" i="1"/>
  <c r="E144" i="1"/>
  <c r="H143" i="1"/>
  <c r="I143" i="1" s="1"/>
  <c r="G143" i="1"/>
  <c r="F143" i="1"/>
  <c r="E143" i="1"/>
  <c r="G142" i="1"/>
  <c r="F142" i="1"/>
  <c r="E142" i="1"/>
  <c r="H142" i="1" s="1"/>
  <c r="I142" i="1" s="1"/>
  <c r="G141" i="1"/>
  <c r="F141" i="1"/>
  <c r="H141" i="1" s="1"/>
  <c r="I141" i="1" s="1"/>
  <c r="E141" i="1"/>
  <c r="G140" i="1"/>
  <c r="H140" i="1" s="1"/>
  <c r="I140" i="1" s="1"/>
  <c r="F140" i="1"/>
  <c r="E140" i="1"/>
  <c r="H139" i="1"/>
  <c r="I139" i="1" s="1"/>
  <c r="G139" i="1"/>
  <c r="F139" i="1"/>
  <c r="E139" i="1"/>
  <c r="G138" i="1"/>
  <c r="F138" i="1"/>
  <c r="E138" i="1"/>
  <c r="H138" i="1" s="1"/>
  <c r="I138" i="1" s="1"/>
  <c r="G137" i="1"/>
  <c r="F137" i="1"/>
  <c r="H137" i="1" s="1"/>
  <c r="I137" i="1" s="1"/>
  <c r="E137" i="1"/>
  <c r="G136" i="1"/>
  <c r="H136" i="1" s="1"/>
  <c r="I136" i="1" s="1"/>
  <c r="F136" i="1"/>
  <c r="E136" i="1"/>
  <c r="H135" i="1"/>
  <c r="I135" i="1" s="1"/>
  <c r="G135" i="1"/>
  <c r="F135" i="1"/>
  <c r="E135" i="1"/>
  <c r="G134" i="1"/>
  <c r="F134" i="1"/>
  <c r="E134" i="1"/>
  <c r="H134" i="1" s="1"/>
  <c r="I134" i="1" s="1"/>
  <c r="G133" i="1"/>
  <c r="F133" i="1"/>
  <c r="H133" i="1" s="1"/>
  <c r="I133" i="1" s="1"/>
  <c r="E133" i="1"/>
  <c r="G132" i="1"/>
  <c r="H132" i="1" s="1"/>
  <c r="I132" i="1" s="1"/>
  <c r="F132" i="1"/>
  <c r="E132" i="1"/>
  <c r="H131" i="1"/>
  <c r="I131" i="1" s="1"/>
  <c r="G131" i="1"/>
  <c r="F131" i="1"/>
  <c r="E131" i="1"/>
  <c r="G130" i="1"/>
  <c r="F130" i="1"/>
  <c r="E130" i="1"/>
  <c r="H130" i="1" s="1"/>
  <c r="I130" i="1" s="1"/>
  <c r="G129" i="1"/>
  <c r="F129" i="1"/>
  <c r="H129" i="1" s="1"/>
  <c r="I129" i="1" s="1"/>
  <c r="E129" i="1"/>
  <c r="G128" i="1"/>
  <c r="H128" i="1" s="1"/>
  <c r="I128" i="1" s="1"/>
  <c r="F128" i="1"/>
  <c r="E128" i="1"/>
  <c r="H127" i="1"/>
  <c r="I127" i="1" s="1"/>
  <c r="G127" i="1"/>
  <c r="F127" i="1"/>
  <c r="E127" i="1"/>
  <c r="G126" i="1"/>
  <c r="F126" i="1"/>
  <c r="E126" i="1"/>
  <c r="H126" i="1" s="1"/>
  <c r="I126" i="1" s="1"/>
  <c r="G125" i="1"/>
  <c r="F125" i="1"/>
  <c r="H125" i="1" s="1"/>
  <c r="I125" i="1" s="1"/>
  <c r="E125" i="1"/>
  <c r="G124" i="1"/>
  <c r="H124" i="1" s="1"/>
  <c r="I124" i="1" s="1"/>
  <c r="F124" i="1"/>
  <c r="E124" i="1"/>
  <c r="H123" i="1"/>
  <c r="I123" i="1" s="1"/>
  <c r="G123" i="1"/>
  <c r="F123" i="1"/>
  <c r="E123" i="1"/>
  <c r="G122" i="1"/>
  <c r="F122" i="1"/>
  <c r="E122" i="1"/>
  <c r="H122" i="1" s="1"/>
  <c r="I122" i="1" s="1"/>
  <c r="G121" i="1"/>
  <c r="F121" i="1"/>
  <c r="H121" i="1" s="1"/>
  <c r="I121" i="1" s="1"/>
  <c r="E121" i="1"/>
  <c r="G120" i="1"/>
  <c r="H120" i="1" s="1"/>
  <c r="I120" i="1" s="1"/>
  <c r="F120" i="1"/>
  <c r="E120" i="1"/>
  <c r="H119" i="1"/>
  <c r="I119" i="1" s="1"/>
  <c r="G119" i="1"/>
  <c r="F119" i="1"/>
  <c r="E119" i="1"/>
  <c r="G118" i="1"/>
  <c r="F118" i="1"/>
  <c r="E118" i="1"/>
  <c r="H118" i="1" s="1"/>
  <c r="I118" i="1" s="1"/>
  <c r="G117" i="1"/>
  <c r="F117" i="1"/>
  <c r="H117" i="1" s="1"/>
  <c r="I117" i="1" s="1"/>
  <c r="E117" i="1"/>
  <c r="G116" i="1"/>
  <c r="H116" i="1" s="1"/>
  <c r="I116" i="1" s="1"/>
  <c r="F116" i="1"/>
  <c r="E116" i="1"/>
  <c r="H115" i="1"/>
  <c r="I115" i="1" s="1"/>
  <c r="G115" i="1"/>
  <c r="F115" i="1"/>
  <c r="E115" i="1"/>
  <c r="G114" i="1"/>
  <c r="F114" i="1"/>
  <c r="E114" i="1"/>
  <c r="H114" i="1" s="1"/>
  <c r="I114" i="1" s="1"/>
  <c r="G113" i="1"/>
  <c r="F113" i="1"/>
  <c r="H113" i="1" s="1"/>
  <c r="I113" i="1" s="1"/>
  <c r="E113" i="1"/>
  <c r="G112" i="1"/>
  <c r="H112" i="1" s="1"/>
  <c r="I112" i="1" s="1"/>
  <c r="F112" i="1"/>
  <c r="E112" i="1"/>
  <c r="H111" i="1"/>
  <c r="I111" i="1" s="1"/>
  <c r="G111" i="1"/>
  <c r="F111" i="1"/>
  <c r="E111" i="1"/>
  <c r="G110" i="1"/>
  <c r="F110" i="1"/>
  <c r="E110" i="1"/>
  <c r="H110" i="1" s="1"/>
  <c r="I110" i="1" s="1"/>
  <c r="G109" i="1"/>
  <c r="F109" i="1"/>
  <c r="H109" i="1" s="1"/>
  <c r="I109" i="1" s="1"/>
  <c r="E109" i="1"/>
  <c r="G108" i="1"/>
  <c r="H108" i="1" s="1"/>
  <c r="I108" i="1" s="1"/>
  <c r="F108" i="1"/>
  <c r="E108" i="1"/>
  <c r="H107" i="1"/>
  <c r="I107" i="1" s="1"/>
  <c r="G107" i="1"/>
  <c r="F107" i="1"/>
  <c r="E107" i="1"/>
  <c r="G106" i="1"/>
  <c r="F106" i="1"/>
  <c r="E106" i="1"/>
  <c r="H106" i="1" s="1"/>
  <c r="I106" i="1" s="1"/>
  <c r="G105" i="1"/>
  <c r="F105" i="1"/>
  <c r="H105" i="1" s="1"/>
  <c r="I105" i="1" s="1"/>
  <c r="E105" i="1"/>
  <c r="G104" i="1"/>
  <c r="H104" i="1" s="1"/>
  <c r="I104" i="1" s="1"/>
  <c r="F104" i="1"/>
  <c r="E104" i="1"/>
  <c r="H103" i="1"/>
  <c r="I103" i="1" s="1"/>
  <c r="G103" i="1"/>
  <c r="F103" i="1"/>
  <c r="E103" i="1"/>
  <c r="G102" i="1"/>
  <c r="F102" i="1"/>
  <c r="E102" i="1"/>
  <c r="H102" i="1" s="1"/>
  <c r="I102" i="1" s="1"/>
  <c r="G101" i="1"/>
  <c r="F101" i="1"/>
  <c r="H101" i="1" s="1"/>
  <c r="I101" i="1" s="1"/>
  <c r="E101" i="1"/>
  <c r="G100" i="1"/>
  <c r="H100" i="1" s="1"/>
  <c r="I100" i="1" s="1"/>
  <c r="F100" i="1"/>
  <c r="E100" i="1"/>
  <c r="H99" i="1"/>
  <c r="I99" i="1" s="1"/>
  <c r="G99" i="1"/>
  <c r="F99" i="1"/>
  <c r="E99" i="1"/>
  <c r="G98" i="1"/>
  <c r="F98" i="1"/>
  <c r="E98" i="1"/>
  <c r="H98" i="1" s="1"/>
  <c r="I98" i="1" s="1"/>
  <c r="G97" i="1"/>
  <c r="F97" i="1"/>
  <c r="H97" i="1" s="1"/>
  <c r="I97" i="1" s="1"/>
  <c r="E97" i="1"/>
  <c r="G96" i="1"/>
  <c r="H96" i="1" s="1"/>
  <c r="I96" i="1" s="1"/>
  <c r="F96" i="1"/>
  <c r="E96" i="1"/>
  <c r="H95" i="1"/>
  <c r="I95" i="1" s="1"/>
  <c r="G95" i="1"/>
  <c r="F95" i="1"/>
  <c r="E95" i="1"/>
  <c r="G94" i="1"/>
  <c r="F94" i="1"/>
  <c r="E94" i="1"/>
  <c r="H94" i="1" s="1"/>
  <c r="I94" i="1" s="1"/>
  <c r="G93" i="1"/>
  <c r="F93" i="1"/>
  <c r="H93" i="1" s="1"/>
  <c r="I93" i="1" s="1"/>
  <c r="E93" i="1"/>
  <c r="G92" i="1"/>
  <c r="H92" i="1" s="1"/>
  <c r="I92" i="1" s="1"/>
  <c r="F92" i="1"/>
  <c r="E92" i="1"/>
  <c r="H91" i="1"/>
  <c r="I91" i="1" s="1"/>
  <c r="G91" i="1"/>
  <c r="F91" i="1"/>
  <c r="E91" i="1"/>
  <c r="G90" i="1"/>
  <c r="F90" i="1"/>
  <c r="E90" i="1"/>
  <c r="H90" i="1" s="1"/>
  <c r="I90" i="1" s="1"/>
  <c r="G89" i="1"/>
  <c r="F89" i="1"/>
  <c r="H89" i="1" s="1"/>
  <c r="I89" i="1" s="1"/>
  <c r="E89" i="1"/>
  <c r="G88" i="1"/>
  <c r="H88" i="1" s="1"/>
  <c r="I88" i="1" s="1"/>
  <c r="F88" i="1"/>
  <c r="E88" i="1"/>
  <c r="H87" i="1"/>
  <c r="I87" i="1" s="1"/>
  <c r="G87" i="1"/>
  <c r="F87" i="1"/>
  <c r="E87" i="1"/>
  <c r="G86" i="1"/>
  <c r="F86" i="1"/>
  <c r="E86" i="1"/>
  <c r="H86" i="1" s="1"/>
  <c r="I86" i="1" s="1"/>
  <c r="G85" i="1"/>
  <c r="F85" i="1"/>
  <c r="H85" i="1" s="1"/>
  <c r="I85" i="1" s="1"/>
  <c r="E85" i="1"/>
  <c r="G84" i="1"/>
  <c r="H84" i="1" s="1"/>
  <c r="I84" i="1" s="1"/>
  <c r="F84" i="1"/>
  <c r="E84" i="1"/>
  <c r="H83" i="1"/>
  <c r="I83" i="1" s="1"/>
  <c r="G83" i="1"/>
  <c r="F83" i="1"/>
  <c r="E83" i="1"/>
  <c r="G82" i="1"/>
  <c r="F82" i="1"/>
  <c r="E82" i="1"/>
  <c r="H82" i="1" s="1"/>
  <c r="I82" i="1" s="1"/>
  <c r="G81" i="1"/>
  <c r="F81" i="1"/>
  <c r="H81" i="1" s="1"/>
  <c r="I81" i="1" s="1"/>
  <c r="E81" i="1"/>
  <c r="G80" i="1"/>
  <c r="H80" i="1" s="1"/>
  <c r="I80" i="1" s="1"/>
  <c r="F80" i="1"/>
  <c r="E80" i="1"/>
  <c r="H79" i="1"/>
  <c r="I79" i="1" s="1"/>
  <c r="G79" i="1"/>
  <c r="F79" i="1"/>
  <c r="E79" i="1"/>
  <c r="G78" i="1"/>
  <c r="F78" i="1"/>
  <c r="E78" i="1"/>
  <c r="H78" i="1" s="1"/>
  <c r="I78" i="1" s="1"/>
  <c r="G77" i="1"/>
  <c r="F77" i="1"/>
  <c r="H77" i="1" s="1"/>
  <c r="I77" i="1" s="1"/>
  <c r="E77" i="1"/>
  <c r="G76" i="1"/>
  <c r="H76" i="1" s="1"/>
  <c r="I76" i="1" s="1"/>
  <c r="F76" i="1"/>
  <c r="E76" i="1"/>
  <c r="H75" i="1"/>
  <c r="I75" i="1" s="1"/>
  <c r="G75" i="1"/>
  <c r="F75" i="1"/>
  <c r="E75" i="1"/>
  <c r="G74" i="1"/>
  <c r="F74" i="1"/>
  <c r="E74" i="1"/>
  <c r="H74" i="1" s="1"/>
  <c r="I74" i="1" s="1"/>
  <c r="G73" i="1"/>
  <c r="F73" i="1"/>
  <c r="H73" i="1" s="1"/>
  <c r="I73" i="1" s="1"/>
  <c r="E73" i="1"/>
  <c r="G72" i="1"/>
  <c r="H72" i="1" s="1"/>
  <c r="I72" i="1" s="1"/>
  <c r="F72" i="1"/>
  <c r="E72" i="1"/>
  <c r="H71" i="1"/>
  <c r="I71" i="1" s="1"/>
  <c r="G71" i="1"/>
  <c r="F71" i="1"/>
  <c r="E71" i="1"/>
  <c r="G70" i="1"/>
  <c r="F70" i="1"/>
  <c r="E70" i="1"/>
  <c r="H70" i="1" s="1"/>
  <c r="I70" i="1" s="1"/>
  <c r="G69" i="1"/>
  <c r="F69" i="1"/>
  <c r="H69" i="1" s="1"/>
  <c r="I69" i="1" s="1"/>
  <c r="E69" i="1"/>
  <c r="G68" i="1"/>
  <c r="H68" i="1" s="1"/>
  <c r="I68" i="1" s="1"/>
  <c r="F68" i="1"/>
  <c r="E68" i="1"/>
  <c r="H67" i="1"/>
  <c r="I67" i="1" s="1"/>
  <c r="G67" i="1"/>
  <c r="F67" i="1"/>
  <c r="E67" i="1"/>
  <c r="G66" i="1"/>
  <c r="F66" i="1"/>
  <c r="E66" i="1"/>
  <c r="H66" i="1" s="1"/>
  <c r="I66" i="1" s="1"/>
  <c r="G65" i="1"/>
  <c r="F65" i="1"/>
  <c r="H65" i="1" s="1"/>
  <c r="I65" i="1" s="1"/>
  <c r="E65" i="1"/>
  <c r="G64" i="1"/>
  <c r="H64" i="1" s="1"/>
  <c r="I64" i="1" s="1"/>
  <c r="F64" i="1"/>
  <c r="E64" i="1"/>
  <c r="H63" i="1"/>
  <c r="I63" i="1" s="1"/>
  <c r="G63" i="1"/>
  <c r="F63" i="1"/>
  <c r="E63" i="1"/>
  <c r="G62" i="1"/>
  <c r="F62" i="1"/>
  <c r="E62" i="1"/>
  <c r="H62" i="1" s="1"/>
  <c r="I62" i="1" s="1"/>
  <c r="G61" i="1"/>
  <c r="F61" i="1"/>
  <c r="H61" i="1" s="1"/>
  <c r="I61" i="1" s="1"/>
  <c r="E61" i="1"/>
  <c r="G60" i="1"/>
  <c r="H60" i="1" s="1"/>
  <c r="I60" i="1" s="1"/>
  <c r="F60" i="1"/>
  <c r="E60" i="1"/>
  <c r="H59" i="1"/>
  <c r="I59" i="1" s="1"/>
  <c r="G59" i="1"/>
  <c r="F59" i="1"/>
  <c r="E59" i="1"/>
  <c r="G58" i="1"/>
  <c r="F58" i="1"/>
  <c r="E58" i="1"/>
  <c r="H58" i="1" s="1"/>
  <c r="I58" i="1" s="1"/>
  <c r="G57" i="1"/>
  <c r="F57" i="1"/>
  <c r="H57" i="1" s="1"/>
  <c r="I57" i="1" s="1"/>
  <c r="E57" i="1"/>
  <c r="G56" i="1"/>
  <c r="H56" i="1" s="1"/>
  <c r="I56" i="1" s="1"/>
  <c r="F56" i="1"/>
  <c r="E56" i="1"/>
  <c r="H55" i="1"/>
  <c r="I55" i="1" s="1"/>
  <c r="G55" i="1"/>
  <c r="F55" i="1"/>
  <c r="E55" i="1"/>
  <c r="G54" i="1"/>
  <c r="F54" i="1"/>
  <c r="E54" i="1"/>
  <c r="H54" i="1" s="1"/>
  <c r="I54" i="1" s="1"/>
  <c r="G53" i="1"/>
  <c r="F53" i="1"/>
  <c r="H53" i="1" s="1"/>
  <c r="I53" i="1" s="1"/>
  <c r="E53" i="1"/>
  <c r="G52" i="1"/>
  <c r="H52" i="1" s="1"/>
  <c r="I52" i="1" s="1"/>
  <c r="F52" i="1"/>
  <c r="E52" i="1"/>
  <c r="H51" i="1"/>
  <c r="I51" i="1" s="1"/>
  <c r="G51" i="1"/>
  <c r="F51" i="1"/>
  <c r="E51" i="1"/>
  <c r="G50" i="1"/>
  <c r="F50" i="1"/>
  <c r="E50" i="1"/>
  <c r="H50" i="1" s="1"/>
  <c r="I50" i="1" s="1"/>
  <c r="G49" i="1"/>
  <c r="F49" i="1"/>
  <c r="H49" i="1" s="1"/>
  <c r="I49" i="1" s="1"/>
  <c r="E49" i="1"/>
  <c r="G48" i="1"/>
  <c r="H48" i="1" s="1"/>
  <c r="I48" i="1" s="1"/>
  <c r="F48" i="1"/>
  <c r="E48" i="1"/>
  <c r="H47" i="1"/>
  <c r="I47" i="1" s="1"/>
  <c r="G47" i="1"/>
  <c r="F47" i="1"/>
  <c r="E47" i="1"/>
  <c r="G46" i="1"/>
  <c r="F46" i="1"/>
  <c r="E46" i="1"/>
  <c r="H46" i="1" s="1"/>
  <c r="I46" i="1" s="1"/>
  <c r="G45" i="1"/>
  <c r="F45" i="1"/>
  <c r="H45" i="1" s="1"/>
  <c r="I45" i="1" s="1"/>
  <c r="E45" i="1"/>
  <c r="G44" i="1"/>
  <c r="H44" i="1" s="1"/>
  <c r="I44" i="1" s="1"/>
  <c r="F44" i="1"/>
  <c r="E44" i="1"/>
  <c r="H43" i="1"/>
  <c r="I43" i="1" s="1"/>
  <c r="G43" i="1"/>
  <c r="F43" i="1"/>
  <c r="E43" i="1"/>
  <c r="G42" i="1"/>
  <c r="F42" i="1"/>
  <c r="E42" i="1"/>
  <c r="H42" i="1" s="1"/>
  <c r="I42" i="1" s="1"/>
  <c r="G41" i="1"/>
  <c r="F41" i="1"/>
  <c r="H41" i="1" s="1"/>
  <c r="I41" i="1" s="1"/>
  <c r="E41" i="1"/>
  <c r="G40" i="1"/>
  <c r="H40" i="1" s="1"/>
  <c r="I40" i="1" s="1"/>
  <c r="F40" i="1"/>
  <c r="E40" i="1"/>
  <c r="H39" i="1"/>
  <c r="I39" i="1" s="1"/>
  <c r="G39" i="1"/>
  <c r="F39" i="1"/>
  <c r="E39" i="1"/>
  <c r="G38" i="1"/>
  <c r="F38" i="1"/>
  <c r="E38" i="1"/>
  <c r="H38" i="1" s="1"/>
  <c r="I38" i="1" s="1"/>
  <c r="G37" i="1"/>
  <c r="F37" i="1"/>
  <c r="H37" i="1" s="1"/>
  <c r="I37" i="1" s="1"/>
  <c r="E37" i="1"/>
  <c r="G36" i="1"/>
  <c r="H36" i="1" s="1"/>
  <c r="I36" i="1" s="1"/>
  <c r="F36" i="1"/>
  <c r="E36" i="1"/>
  <c r="H35" i="1"/>
  <c r="I35" i="1" s="1"/>
  <c r="G35" i="1"/>
  <c r="F35" i="1"/>
  <c r="E35" i="1"/>
  <c r="G34" i="1"/>
  <c r="F34" i="1"/>
  <c r="E34" i="1"/>
  <c r="H34" i="1" s="1"/>
  <c r="I34" i="1" s="1"/>
  <c r="G33" i="1"/>
  <c r="F33" i="1"/>
  <c r="H33" i="1" s="1"/>
  <c r="I33" i="1" s="1"/>
  <c r="E33" i="1"/>
  <c r="G32" i="1"/>
  <c r="H32" i="1" s="1"/>
  <c r="I32" i="1" s="1"/>
  <c r="F32" i="1"/>
  <c r="E32" i="1"/>
  <c r="H31" i="1"/>
  <c r="I31" i="1" s="1"/>
  <c r="G31" i="1"/>
  <c r="F31" i="1"/>
  <c r="E31" i="1"/>
  <c r="G30" i="1"/>
  <c r="F30" i="1"/>
  <c r="E30" i="1"/>
  <c r="H30" i="1" s="1"/>
  <c r="I30" i="1" s="1"/>
  <c r="G29" i="1"/>
  <c r="F29" i="1"/>
  <c r="H29" i="1" s="1"/>
  <c r="I29" i="1" s="1"/>
  <c r="E29" i="1"/>
  <c r="G28" i="1"/>
  <c r="H28" i="1" s="1"/>
  <c r="I28" i="1" s="1"/>
  <c r="F28" i="1"/>
  <c r="E28" i="1"/>
  <c r="H27" i="1"/>
  <c r="I27" i="1" s="1"/>
  <c r="G27" i="1"/>
  <c r="F27" i="1"/>
  <c r="E27" i="1"/>
  <c r="G26" i="1"/>
  <c r="F26" i="1"/>
  <c r="E26" i="1"/>
  <c r="H26" i="1" s="1"/>
  <c r="I26" i="1" s="1"/>
  <c r="G25" i="1"/>
  <c r="F25" i="1"/>
  <c r="H25" i="1" s="1"/>
  <c r="I25" i="1" s="1"/>
  <c r="E25" i="1"/>
  <c r="G24" i="1"/>
  <c r="H24" i="1" s="1"/>
  <c r="I24" i="1" s="1"/>
  <c r="F24" i="1"/>
  <c r="E24" i="1"/>
  <c r="H23" i="1"/>
  <c r="I23" i="1" s="1"/>
  <c r="G23" i="1"/>
  <c r="F23" i="1"/>
  <c r="E23" i="1"/>
  <c r="G22" i="1"/>
  <c r="F22" i="1"/>
  <c r="E22" i="1"/>
  <c r="H22" i="1" s="1"/>
  <c r="I22" i="1" s="1"/>
  <c r="G21" i="1"/>
  <c r="F21" i="1"/>
  <c r="H21" i="1" s="1"/>
  <c r="I21" i="1" s="1"/>
  <c r="E21" i="1"/>
  <c r="G20" i="1"/>
  <c r="H20" i="1" s="1"/>
  <c r="I20" i="1" s="1"/>
  <c r="F20" i="1"/>
  <c r="E20" i="1"/>
  <c r="H19" i="1"/>
  <c r="I19" i="1" s="1"/>
  <c r="G19" i="1"/>
  <c r="F19" i="1"/>
  <c r="E19" i="1"/>
  <c r="G18" i="1"/>
  <c r="F18" i="1"/>
  <c r="E18" i="1"/>
  <c r="H18" i="1" s="1"/>
  <c r="I18" i="1" s="1"/>
  <c r="G17" i="1"/>
  <c r="F17" i="1"/>
  <c r="H17" i="1" s="1"/>
  <c r="I17" i="1" s="1"/>
  <c r="E17" i="1"/>
  <c r="G16" i="1"/>
  <c r="H16" i="1" s="1"/>
  <c r="I16" i="1" s="1"/>
  <c r="F16" i="1"/>
  <c r="E16" i="1"/>
  <c r="H15" i="1"/>
  <c r="I15" i="1" s="1"/>
  <c r="G15" i="1"/>
  <c r="F15" i="1"/>
  <c r="E15" i="1"/>
  <c r="G14" i="1"/>
  <c r="F14" i="1"/>
  <c r="E14" i="1"/>
  <c r="H14" i="1" s="1"/>
  <c r="I14" i="1" s="1"/>
  <c r="G13" i="1"/>
  <c r="F13" i="1"/>
  <c r="H13" i="1" s="1"/>
  <c r="I13" i="1" s="1"/>
  <c r="E13" i="1"/>
  <c r="G12" i="1"/>
  <c r="H12" i="1" s="1"/>
  <c r="I12" i="1" s="1"/>
  <c r="F12" i="1"/>
  <c r="E12" i="1"/>
  <c r="H11" i="1"/>
  <c r="I11" i="1" s="1"/>
  <c r="G11" i="1"/>
  <c r="F11" i="1"/>
  <c r="E11" i="1"/>
  <c r="G10" i="1"/>
  <c r="F10" i="1"/>
  <c r="E10" i="1"/>
  <c r="H10" i="1" s="1"/>
  <c r="I10" i="1" s="1"/>
  <c r="O9" i="1"/>
  <c r="N9" i="1"/>
  <c r="M9" i="1"/>
  <c r="G9" i="1"/>
  <c r="F9" i="1"/>
  <c r="E9" i="1"/>
  <c r="H9" i="1" s="1"/>
  <c r="I9" i="1" s="1"/>
  <c r="O8" i="1"/>
  <c r="N8" i="1"/>
  <c r="M8" i="1"/>
  <c r="H8" i="1"/>
  <c r="I8" i="1" s="1"/>
  <c r="G8" i="1"/>
  <c r="F8" i="1"/>
  <c r="E8" i="1"/>
  <c r="O7" i="1"/>
  <c r="N7" i="1"/>
  <c r="M7" i="1"/>
  <c r="G7" i="1"/>
  <c r="F7" i="1"/>
  <c r="E7" i="1"/>
  <c r="H7" i="1" s="1"/>
  <c r="I7" i="1" s="1"/>
  <c r="O6" i="1"/>
  <c r="N6" i="1"/>
  <c r="M6" i="1"/>
  <c r="G6" i="1"/>
  <c r="F6" i="1"/>
  <c r="H6" i="1" s="1"/>
  <c r="I6" i="1" s="1"/>
  <c r="E6" i="1"/>
  <c r="O5" i="1"/>
  <c r="N5" i="1"/>
  <c r="M5" i="1"/>
  <c r="G5" i="1"/>
  <c r="F5" i="1"/>
  <c r="E5" i="1"/>
  <c r="H5" i="1" s="1"/>
  <c r="I5" i="1" l="1"/>
  <c r="H645" i="1"/>
  <c r="I645" i="1" s="1"/>
  <c r="H653" i="1"/>
  <c r="I653" i="1" s="1"/>
  <c r="H661" i="1"/>
  <c r="I661" i="1" s="1"/>
  <c r="H1224" i="1"/>
  <c r="I1224" i="1" s="1"/>
  <c r="H1232" i="1"/>
  <c r="I1232" i="1" s="1"/>
  <c r="H1240" i="1"/>
  <c r="I1240" i="1" s="1"/>
  <c r="H1248" i="1"/>
  <c r="I1248" i="1" s="1"/>
  <c r="H1256" i="1"/>
  <c r="I1256" i="1" s="1"/>
  <c r="H1264" i="1"/>
  <c r="I1264" i="1" s="1"/>
  <c r="H1272" i="1"/>
  <c r="I1272" i="1" s="1"/>
  <c r="H1280" i="1"/>
  <c r="I1280" i="1" s="1"/>
  <c r="H1288" i="1"/>
  <c r="I1288" i="1" s="1"/>
  <c r="H1296" i="1"/>
  <c r="I1296" i="1" s="1"/>
  <c r="H1304" i="1"/>
  <c r="I1304" i="1" s="1"/>
  <c r="H1312" i="1"/>
  <c r="I1312" i="1" s="1"/>
  <c r="H1320" i="1"/>
  <c r="I1320" i="1" s="1"/>
  <c r="H1328" i="1"/>
  <c r="I1328" i="1" s="1"/>
  <c r="H1332" i="1"/>
  <c r="I1332" i="1" s="1"/>
  <c r="H1336" i="1"/>
  <c r="I1336" i="1" s="1"/>
  <c r="H1340" i="1"/>
  <c r="I1340" i="1" s="1"/>
  <c r="H1344" i="1"/>
  <c r="I1344" i="1" s="1"/>
  <c r="H1348" i="1"/>
  <c r="I1348" i="1" s="1"/>
  <c r="H1352" i="1"/>
  <c r="I1352" i="1" s="1"/>
  <c r="H1356" i="1"/>
  <c r="I1356" i="1" s="1"/>
  <c r="H1360" i="1"/>
  <c r="I1360" i="1" s="1"/>
  <c r="H1364" i="1"/>
  <c r="I1364" i="1" s="1"/>
  <c r="H1368" i="1"/>
  <c r="I1368" i="1" s="1"/>
  <c r="H1372" i="1"/>
  <c r="I1372" i="1" s="1"/>
  <c r="H1376" i="1"/>
  <c r="I1376" i="1" s="1"/>
  <c r="H1380" i="1"/>
  <c r="I1380" i="1" s="1"/>
  <c r="H1384" i="1"/>
  <c r="I1384" i="1" s="1"/>
  <c r="H1388" i="1"/>
  <c r="I1388" i="1" s="1"/>
  <c r="H1392" i="1"/>
  <c r="I1392" i="1" s="1"/>
  <c r="H1396" i="1"/>
  <c r="I1396" i="1" s="1"/>
  <c r="H1400" i="1"/>
  <c r="I1400" i="1" s="1"/>
  <c r="H1404" i="1"/>
  <c r="I1404" i="1" s="1"/>
  <c r="H1408" i="1"/>
  <c r="I1408" i="1" s="1"/>
  <c r="H1412" i="1"/>
  <c r="I1412" i="1" s="1"/>
  <c r="H1416" i="1"/>
  <c r="I1416" i="1" s="1"/>
  <c r="H1420" i="1"/>
  <c r="I1420" i="1" s="1"/>
  <c r="H1424" i="1"/>
  <c r="I1424" i="1" s="1"/>
  <c r="H1428" i="1"/>
  <c r="I1428" i="1" s="1"/>
  <c r="H1432" i="1"/>
  <c r="I1432" i="1" s="1"/>
  <c r="H1436" i="1"/>
  <c r="I1436" i="1" s="1"/>
  <c r="H1440" i="1"/>
  <c r="I1440" i="1" s="1"/>
  <c r="H1444" i="1"/>
  <c r="I1444" i="1" s="1"/>
  <c r="H1448" i="1"/>
  <c r="I1448" i="1" s="1"/>
  <c r="H1452" i="1"/>
  <c r="I1452" i="1" s="1"/>
  <c r="H1456" i="1"/>
  <c r="I1456" i="1" s="1"/>
  <c r="H1460" i="1"/>
  <c r="I1460" i="1" s="1"/>
  <c r="H1464" i="1"/>
  <c r="I1464" i="1" s="1"/>
  <c r="H1468" i="1"/>
  <c r="I1468" i="1" s="1"/>
  <c r="H1472" i="1"/>
  <c r="I1472" i="1" s="1"/>
  <c r="H1476" i="1"/>
  <c r="I1476" i="1" s="1"/>
  <c r="H1480" i="1"/>
  <c r="I1480" i="1" s="1"/>
  <c r="H1484" i="1"/>
  <c r="I1484" i="1" s="1"/>
  <c r="H1488" i="1"/>
  <c r="I1488" i="1" s="1"/>
  <c r="H1492" i="1"/>
  <c r="I1492" i="1" s="1"/>
  <c r="H1496" i="1"/>
  <c r="I1496" i="1" s="1"/>
  <c r="H1500" i="1"/>
  <c r="I1500" i="1" s="1"/>
  <c r="H1504" i="1"/>
  <c r="I1504" i="1" s="1"/>
  <c r="H1508" i="1"/>
  <c r="I1508" i="1" s="1"/>
  <c r="H1512" i="1"/>
  <c r="I1512" i="1" s="1"/>
  <c r="H1516" i="1"/>
  <c r="I1516" i="1" s="1"/>
  <c r="H1520" i="1"/>
  <c r="I1520" i="1" s="1"/>
  <c r="H1524" i="1"/>
  <c r="I1524" i="1" s="1"/>
  <c r="H1528" i="1"/>
  <c r="I1528" i="1" s="1"/>
  <c r="H1532" i="1"/>
  <c r="I1532" i="1" s="1"/>
  <c r="H1536" i="1"/>
  <c r="I1536" i="1" s="1"/>
  <c r="H1540" i="1"/>
  <c r="I1540" i="1" s="1"/>
  <c r="H1544" i="1"/>
  <c r="I1544" i="1" s="1"/>
  <c r="H1548" i="1"/>
  <c r="I1548" i="1" s="1"/>
  <c r="H1552" i="1"/>
  <c r="I1552" i="1" s="1"/>
  <c r="H1556" i="1"/>
  <c r="I1556" i="1" s="1"/>
  <c r="H1560" i="1"/>
  <c r="I1560" i="1" s="1"/>
  <c r="H1564" i="1"/>
  <c r="I1564" i="1" s="1"/>
  <c r="H1568" i="1"/>
  <c r="I1568" i="1" s="1"/>
  <c r="H1572" i="1"/>
  <c r="I1572" i="1" s="1"/>
  <c r="H1576" i="1"/>
  <c r="I1576" i="1" s="1"/>
  <c r="H1580" i="1"/>
  <c r="I1580" i="1" s="1"/>
  <c r="H1584" i="1"/>
  <c r="I1584" i="1" s="1"/>
  <c r="H1588" i="1"/>
  <c r="I1588" i="1" s="1"/>
  <c r="H1592" i="1"/>
  <c r="I1592" i="1" s="1"/>
  <c r="H1596" i="1"/>
  <c r="I1596" i="1" s="1"/>
  <c r="H1600" i="1"/>
  <c r="I1600" i="1" s="1"/>
  <c r="H1604" i="1"/>
  <c r="I1604" i="1" s="1"/>
  <c r="H1608" i="1"/>
  <c r="I1608" i="1" s="1"/>
  <c r="H1612" i="1"/>
  <c r="I1612" i="1" s="1"/>
  <c r="H1616" i="1"/>
  <c r="I1616" i="1" s="1"/>
  <c r="H1620" i="1"/>
  <c r="I1620" i="1" s="1"/>
  <c r="H1624" i="1"/>
  <c r="I1624" i="1" s="1"/>
  <c r="H1628" i="1"/>
  <c r="I1628" i="1" s="1"/>
  <c r="H1632" i="1"/>
  <c r="I1632" i="1" s="1"/>
  <c r="H1636" i="1"/>
  <c r="I1636" i="1" s="1"/>
  <c r="H1640" i="1"/>
  <c r="I1640" i="1" s="1"/>
  <c r="H1644" i="1"/>
  <c r="I1644" i="1" s="1"/>
  <c r="H1648" i="1"/>
  <c r="I1648" i="1" s="1"/>
  <c r="H1652" i="1"/>
  <c r="I1652" i="1" s="1"/>
  <c r="H1656" i="1"/>
  <c r="I1656" i="1" s="1"/>
  <c r="H1660" i="1"/>
  <c r="I1660" i="1" s="1"/>
  <c r="H1664" i="1"/>
  <c r="I1664" i="1" s="1"/>
  <c r="H1668" i="1"/>
  <c r="I1668" i="1" s="1"/>
  <c r="H1672" i="1"/>
  <c r="I1672" i="1" s="1"/>
  <c r="H1676" i="1"/>
  <c r="I1676" i="1" s="1"/>
  <c r="H1680" i="1"/>
  <c r="I1680" i="1" s="1"/>
  <c r="H1684" i="1"/>
  <c r="I1684" i="1" s="1"/>
  <c r="H1688" i="1"/>
  <c r="I1688" i="1" s="1"/>
  <c r="H1692" i="1"/>
  <c r="I1692" i="1" s="1"/>
  <c r="H1696" i="1"/>
  <c r="I1696" i="1" s="1"/>
  <c r="H1700" i="1"/>
  <c r="I1700" i="1" s="1"/>
  <c r="H1704" i="1"/>
  <c r="I1704" i="1" s="1"/>
  <c r="H1708" i="1"/>
  <c r="I1708" i="1" s="1"/>
  <c r="H1712" i="1"/>
  <c r="I1712" i="1" s="1"/>
  <c r="H1727" i="1"/>
  <c r="I1727" i="1" s="1"/>
  <c r="H1717" i="1"/>
  <c r="I1717" i="1" s="1"/>
  <c r="H1718" i="1"/>
  <c r="I1718" i="1" s="1"/>
  <c r="H1726" i="1"/>
  <c r="I1726" i="1" s="1"/>
  <c r="H1734" i="1"/>
  <c r="I1734" i="1" s="1"/>
  <c r="H1736" i="1"/>
  <c r="I1736" i="1" s="1"/>
  <c r="H1738" i="1"/>
  <c r="I1738" i="1" s="1"/>
  <c r="H1740" i="1"/>
  <c r="I1740" i="1" s="1"/>
  <c r="H1742" i="1"/>
  <c r="I1742" i="1" s="1"/>
  <c r="H1744" i="1"/>
  <c r="I1744" i="1" s="1"/>
  <c r="H1746" i="1"/>
  <c r="I1746" i="1" s="1"/>
  <c r="H1748" i="1"/>
  <c r="I1748" i="1" s="1"/>
  <c r="H1750" i="1"/>
  <c r="I1750" i="1" s="1"/>
  <c r="H1752" i="1"/>
  <c r="I1752" i="1" s="1"/>
  <c r="H1754" i="1"/>
  <c r="I1754" i="1" s="1"/>
  <c r="H1756" i="1"/>
  <c r="I1756" i="1" s="1"/>
  <c r="H1758" i="1"/>
  <c r="I1758" i="1" s="1"/>
  <c r="H1760" i="1"/>
  <c r="I1760" i="1" s="1"/>
  <c r="H1764" i="1"/>
  <c r="I1764" i="1" s="1"/>
  <c r="H1772" i="1"/>
  <c r="I1772" i="1" s="1"/>
  <c r="H1780" i="1"/>
  <c r="I1780" i="1" s="1"/>
  <c r="H1788" i="1"/>
  <c r="I1788" i="1" s="1"/>
  <c r="H1796" i="1"/>
  <c r="I1796" i="1" s="1"/>
  <c r="H1804" i="1"/>
  <c r="I1804" i="1" s="1"/>
  <c r="H1812" i="1"/>
  <c r="I1812" i="1" s="1"/>
  <c r="H1820" i="1"/>
  <c r="I1820" i="1" s="1"/>
  <c r="H1828" i="1"/>
  <c r="I1828" i="1" s="1"/>
  <c r="H1836" i="1"/>
  <c r="I1836" i="1" s="1"/>
  <c r="H1844" i="1"/>
  <c r="I1844" i="1" s="1"/>
  <c r="H1852" i="1"/>
  <c r="I1852" i="1" s="1"/>
  <c r="H1860" i="1"/>
  <c r="I1860" i="1" s="1"/>
  <c r="H1868" i="1"/>
  <c r="I1868" i="1" s="1"/>
  <c r="H1876" i="1"/>
  <c r="I1876" i="1" s="1"/>
  <c r="H1884" i="1"/>
  <c r="I1884" i="1" s="1"/>
  <c r="H1892" i="1"/>
  <c r="I1892" i="1" s="1"/>
  <c r="H1900" i="1"/>
  <c r="I1900" i="1" s="1"/>
  <c r="H1908" i="1"/>
  <c r="I1908" i="1" s="1"/>
  <c r="H1916" i="1"/>
  <c r="I1916" i="1" s="1"/>
  <c r="H1924" i="1"/>
  <c r="I1924" i="1" s="1"/>
  <c r="H1932" i="1"/>
  <c r="I1932" i="1" s="1"/>
  <c r="H1940" i="1"/>
  <c r="I1940" i="1" s="1"/>
  <c r="H1948" i="1"/>
  <c r="I1948" i="1" s="1"/>
  <c r="H1956" i="1"/>
  <c r="I1956" i="1" s="1"/>
  <c r="H1964" i="1"/>
  <c r="I1964" i="1" s="1"/>
  <c r="H1972" i="1"/>
  <c r="I1972" i="1" s="1"/>
  <c r="H1980" i="1"/>
  <c r="I1980" i="1" s="1"/>
  <c r="H1988" i="1"/>
  <c r="I1988" i="1" s="1"/>
  <c r="H1996" i="1"/>
  <c r="I1996" i="1" s="1"/>
  <c r="H2004" i="1"/>
  <c r="I2004" i="1" s="1"/>
  <c r="H2012" i="1"/>
  <c r="I2012" i="1" s="1"/>
  <c r="H2020" i="1"/>
  <c r="I2020" i="1" s="1"/>
  <c r="H2028" i="1"/>
  <c r="I2028" i="1" s="1"/>
  <c r="H2036" i="1"/>
  <c r="I2036" i="1" s="1"/>
  <c r="H2044" i="1"/>
  <c r="I2044" i="1" s="1"/>
  <c r="H2052" i="1"/>
  <c r="I2052" i="1" s="1"/>
  <c r="H2060" i="1"/>
  <c r="I2060" i="1" s="1"/>
  <c r="H2068" i="1"/>
  <c r="I2068" i="1" s="1"/>
  <c r="H2076" i="1"/>
  <c r="I2076" i="1" s="1"/>
  <c r="H2084" i="1"/>
  <c r="I2084" i="1" s="1"/>
  <c r="H2092" i="1"/>
  <c r="I2092" i="1" s="1"/>
  <c r="H2100" i="1"/>
  <c r="I2100" i="1" s="1"/>
  <c r="H2108" i="1"/>
  <c r="I2108" i="1" s="1"/>
  <c r="H2116" i="1"/>
  <c r="I2116" i="1" s="1"/>
  <c r="H2124" i="1"/>
  <c r="I2124" i="1" s="1"/>
  <c r="H2132" i="1"/>
  <c r="I2132" i="1" s="1"/>
  <c r="H2140" i="1"/>
  <c r="I2140" i="1" s="1"/>
  <c r="H2148" i="1"/>
  <c r="I2148" i="1" s="1"/>
  <c r="H2156" i="1"/>
  <c r="I2156" i="1" s="1"/>
  <c r="H2164" i="1"/>
  <c r="I2164" i="1" s="1"/>
  <c r="H2172" i="1"/>
  <c r="I2172" i="1" s="1"/>
  <c r="H2180" i="1"/>
  <c r="I2180" i="1" s="1"/>
  <c r="H2188" i="1"/>
  <c r="I2188" i="1" s="1"/>
  <c r="H2196" i="1"/>
  <c r="I2196" i="1" s="1"/>
  <c r="H2204" i="1"/>
  <c r="I2204" i="1" s="1"/>
  <c r="H2212" i="1"/>
  <c r="I2212" i="1" s="1"/>
  <c r="H2220" i="1"/>
  <c r="I2220" i="1" s="1"/>
  <c r="H2230" i="1"/>
  <c r="I2230" i="1" s="1"/>
  <c r="H2238" i="1"/>
  <c r="I2238" i="1" s="1"/>
  <c r="H2246" i="1"/>
  <c r="I2246" i="1" s="1"/>
  <c r="H2254" i="1"/>
  <c r="I2254" i="1" s="1"/>
  <c r="H2262" i="1"/>
  <c r="I2262" i="1" s="1"/>
  <c r="H2270" i="1"/>
  <c r="I2270" i="1" s="1"/>
  <c r="H2278" i="1"/>
  <c r="I2278" i="1" s="1"/>
  <c r="H2286" i="1"/>
  <c r="I2286" i="1" s="1"/>
  <c r="H2294" i="1"/>
  <c r="I2294" i="1" s="1"/>
  <c r="H2302" i="1"/>
  <c r="I2302" i="1" s="1"/>
  <c r="H2310" i="1"/>
  <c r="I2310" i="1" s="1"/>
  <c r="H2318" i="1"/>
  <c r="I2318" i="1" s="1"/>
  <c r="H2326" i="1"/>
  <c r="I2326" i="1" s="1"/>
  <c r="H2334" i="1"/>
  <c r="I2334" i="1" s="1"/>
  <c r="H2342" i="1"/>
  <c r="I2342" i="1" s="1"/>
  <c r="H2350" i="1"/>
  <c r="I2350" i="1" s="1"/>
  <c r="H2358" i="1"/>
  <c r="I2358" i="1" s="1"/>
  <c r="H2366" i="1"/>
  <c r="I2366" i="1" s="1"/>
  <c r="H2370" i="1"/>
  <c r="I2370" i="1" s="1"/>
  <c r="H2374" i="1"/>
  <c r="I2374" i="1" s="1"/>
  <c r="H2378" i="1"/>
  <c r="I2378" i="1" s="1"/>
  <c r="H2382" i="1"/>
  <c r="I2382" i="1" s="1"/>
  <c r="H2386" i="1"/>
  <c r="I2386" i="1" s="1"/>
  <c r="H2390" i="1"/>
  <c r="I2390" i="1" s="1"/>
  <c r="H2394" i="1"/>
  <c r="I2394" i="1" s="1"/>
  <c r="H2226" i="1"/>
  <c r="I2226" i="1" s="1"/>
  <c r="H2234" i="1"/>
  <c r="I2234" i="1" s="1"/>
  <c r="H2242" i="1"/>
  <c r="I2242" i="1" s="1"/>
  <c r="H2250" i="1"/>
  <c r="I2250" i="1" s="1"/>
  <c r="H2258" i="1"/>
  <c r="I2258" i="1" s="1"/>
  <c r="H2266" i="1"/>
  <c r="I2266" i="1" s="1"/>
  <c r="H2274" i="1"/>
  <c r="I2274" i="1" s="1"/>
  <c r="H2282" i="1"/>
  <c r="I2282" i="1" s="1"/>
  <c r="H2290" i="1"/>
  <c r="I2290" i="1" s="1"/>
  <c r="H2298" i="1"/>
  <c r="I2298" i="1" s="1"/>
  <c r="H2306" i="1"/>
  <c r="I2306" i="1" s="1"/>
  <c r="H2314" i="1"/>
  <c r="I2314" i="1" s="1"/>
  <c r="H2322" i="1"/>
  <c r="I2322" i="1" s="1"/>
  <c r="H2330" i="1"/>
  <c r="I2330" i="1" s="1"/>
  <c r="H2338" i="1"/>
  <c r="I2338" i="1" s="1"/>
  <c r="H2346" i="1"/>
  <c r="I2346" i="1" s="1"/>
  <c r="H2354" i="1"/>
  <c r="I2354" i="1" s="1"/>
  <c r="H2362" i="1"/>
  <c r="I2362" i="1" s="1"/>
  <c r="H2404" i="1"/>
  <c r="I2404" i="1" s="1"/>
  <c r="H2412" i="1"/>
  <c r="I2412" i="1" s="1"/>
  <c r="H2420" i="1"/>
  <c r="I2420" i="1" s="1"/>
  <c r="H2428" i="1"/>
  <c r="I2428" i="1" s="1"/>
  <c r="H2436" i="1"/>
  <c r="I2436" i="1" s="1"/>
  <c r="H2444" i="1"/>
  <c r="I2444" i="1" s="1"/>
  <c r="H2452" i="1"/>
  <c r="I2452" i="1" s="1"/>
  <c r="H2460" i="1"/>
  <c r="I2460" i="1" s="1"/>
  <c r="H2468" i="1"/>
  <c r="I2468" i="1" s="1"/>
  <c r="H2476" i="1"/>
  <c r="I2476" i="1" s="1"/>
  <c r="H2484" i="1"/>
  <c r="I2484" i="1" s="1"/>
  <c r="H2492" i="1"/>
  <c r="I2492" i="1" s="1"/>
  <c r="H2500" i="1"/>
  <c r="I2500" i="1" s="1"/>
  <c r="H2508" i="1"/>
  <c r="I2508" i="1" s="1"/>
  <c r="H2516" i="1"/>
  <c r="I2516" i="1" s="1"/>
  <c r="H2524" i="1"/>
  <c r="I2524" i="1" s="1"/>
  <c r="H2402" i="1"/>
  <c r="I2402" i="1" s="1"/>
  <c r="H2410" i="1"/>
  <c r="I2410" i="1" s="1"/>
  <c r="H2418" i="1"/>
  <c r="I2418" i="1" s="1"/>
  <c r="H2426" i="1"/>
  <c r="I2426" i="1" s="1"/>
  <c r="H2434" i="1"/>
  <c r="I2434" i="1" s="1"/>
  <c r="H2442" i="1"/>
  <c r="I2442" i="1" s="1"/>
  <c r="H2450" i="1"/>
  <c r="I2450" i="1" s="1"/>
  <c r="H2458" i="1"/>
  <c r="I2458" i="1" s="1"/>
  <c r="H2466" i="1"/>
  <c r="I2466" i="1" s="1"/>
  <c r="H2474" i="1"/>
  <c r="I2474" i="1" s="1"/>
  <c r="H2482" i="1"/>
  <c r="I2482" i="1" s="1"/>
  <c r="H2490" i="1"/>
  <c r="I2490" i="1" s="1"/>
  <c r="H2498" i="1"/>
  <c r="I2498" i="1" s="1"/>
  <c r="H2506" i="1"/>
  <c r="I2506" i="1" s="1"/>
  <c r="H2514" i="1"/>
  <c r="I2514" i="1" s="1"/>
  <c r="H2522" i="1"/>
  <c r="I2522" i="1" s="1"/>
  <c r="H2529" i="1"/>
  <c r="I2529" i="1" s="1"/>
  <c r="H2533" i="1"/>
  <c r="I2533" i="1" s="1"/>
  <c r="H2537" i="1"/>
  <c r="I2537" i="1" s="1"/>
  <c r="H2541" i="1"/>
  <c r="I2541" i="1" s="1"/>
  <c r="H2545" i="1"/>
  <c r="I2545" i="1" s="1"/>
  <c r="H2549" i="1"/>
  <c r="I2549" i="1" s="1"/>
  <c r="H2553" i="1"/>
  <c r="I2553" i="1" s="1"/>
  <c r="H2557" i="1"/>
  <c r="I2557" i="1" s="1"/>
  <c r="H2561" i="1"/>
  <c r="I2561" i="1" s="1"/>
  <c r="H2565" i="1"/>
  <c r="I2565" i="1" s="1"/>
  <c r="H2569" i="1"/>
  <c r="I2569" i="1" s="1"/>
  <c r="H2573" i="1"/>
  <c r="I2573" i="1" s="1"/>
  <c r="H2577" i="1"/>
  <c r="I2577" i="1" s="1"/>
  <c r="H2581" i="1"/>
  <c r="I2581" i="1" s="1"/>
  <c r="H2585" i="1"/>
  <c r="I2585" i="1" s="1"/>
  <c r="H2589" i="1"/>
  <c r="I2589" i="1" s="1"/>
  <c r="H2593" i="1"/>
  <c r="I2593" i="1" s="1"/>
  <c r="H2597" i="1"/>
  <c r="I2597" i="1" s="1"/>
  <c r="H2601" i="1"/>
  <c r="I2601" i="1" s="1"/>
  <c r="H2605" i="1"/>
  <c r="I2605" i="1" s="1"/>
  <c r="H2609" i="1"/>
  <c r="I2609" i="1" s="1"/>
  <c r="H2613" i="1"/>
  <c r="I2613" i="1" s="1"/>
  <c r="H2617" i="1"/>
  <c r="I2617" i="1" s="1"/>
  <c r="H2621" i="1"/>
  <c r="I2621" i="1" s="1"/>
  <c r="H2625" i="1"/>
  <c r="I2625" i="1" s="1"/>
  <c r="H2629" i="1"/>
  <c r="I2629" i="1" s="1"/>
  <c r="H2633" i="1"/>
  <c r="I2633" i="1" s="1"/>
  <c r="H2637" i="1"/>
  <c r="I2637" i="1" s="1"/>
  <c r="H2641" i="1"/>
  <c r="I2641" i="1" s="1"/>
  <c r="H2645" i="1"/>
  <c r="I2645" i="1" s="1"/>
  <c r="H2649" i="1"/>
  <c r="I2649" i="1" s="1"/>
  <c r="H2653" i="1"/>
  <c r="I2653" i="1" s="1"/>
  <c r="H2657" i="1"/>
  <c r="I2657" i="1" s="1"/>
  <c r="H2661" i="1"/>
  <c r="I2661" i="1" s="1"/>
  <c r="H2406" i="1"/>
  <c r="I2406" i="1" s="1"/>
  <c r="H2414" i="1"/>
  <c r="I2414" i="1" s="1"/>
  <c r="H2422" i="1"/>
  <c r="I2422" i="1" s="1"/>
  <c r="H2430" i="1"/>
  <c r="I2430" i="1" s="1"/>
  <c r="H2438" i="1"/>
  <c r="I2438" i="1" s="1"/>
  <c r="H2446" i="1"/>
  <c r="I2446" i="1" s="1"/>
  <c r="H2454" i="1"/>
  <c r="I2454" i="1" s="1"/>
  <c r="H2462" i="1"/>
  <c r="I2462" i="1" s="1"/>
  <c r="H2470" i="1"/>
  <c r="I2470" i="1" s="1"/>
  <c r="H2478" i="1"/>
  <c r="I2478" i="1" s="1"/>
  <c r="H2486" i="1"/>
  <c r="I2486" i="1" s="1"/>
  <c r="H2494" i="1"/>
  <c r="I2494" i="1" s="1"/>
  <c r="H2502" i="1"/>
  <c r="I2502" i="1" s="1"/>
  <c r="H2510" i="1"/>
  <c r="I2510" i="1" s="1"/>
  <c r="H2518" i="1"/>
  <c r="I2518" i="1" s="1"/>
  <c r="H2526" i="1"/>
  <c r="I2526" i="1" s="1"/>
  <c r="H2530" i="1"/>
  <c r="I2530" i="1" s="1"/>
  <c r="H2534" i="1"/>
  <c r="I2534" i="1" s="1"/>
  <c r="H2538" i="1"/>
  <c r="I2538" i="1" s="1"/>
  <c r="H2542" i="1"/>
  <c r="I2542" i="1" s="1"/>
  <c r="H2546" i="1"/>
  <c r="I2546" i="1" s="1"/>
  <c r="H2550" i="1"/>
  <c r="I2550" i="1" s="1"/>
  <c r="H2554" i="1"/>
  <c r="I2554" i="1" s="1"/>
  <c r="H2558" i="1"/>
  <c r="I2558" i="1" s="1"/>
  <c r="H2562" i="1"/>
  <c r="I2562" i="1" s="1"/>
  <c r="H2566" i="1"/>
  <c r="I2566" i="1" s="1"/>
  <c r="H2570" i="1"/>
  <c r="I2570" i="1" s="1"/>
  <c r="H2574" i="1"/>
  <c r="I2574" i="1" s="1"/>
  <c r="H2578" i="1"/>
  <c r="I2578" i="1" s="1"/>
  <c r="H2582" i="1"/>
  <c r="I2582" i="1" s="1"/>
  <c r="H2586" i="1"/>
  <c r="I2586" i="1" s="1"/>
  <c r="H2590" i="1"/>
  <c r="I2590" i="1" s="1"/>
  <c r="H2594" i="1"/>
  <c r="I2594" i="1" s="1"/>
  <c r="H2598" i="1"/>
  <c r="I2598" i="1" s="1"/>
  <c r="H2602" i="1"/>
  <c r="I2602" i="1" s="1"/>
  <c r="H2606" i="1"/>
  <c r="I2606" i="1" s="1"/>
  <c r="H2610" i="1"/>
  <c r="I2610" i="1" s="1"/>
  <c r="H2614" i="1"/>
  <c r="I2614" i="1" s="1"/>
  <c r="H2618" i="1"/>
  <c r="I2618" i="1" s="1"/>
  <c r="H2622" i="1"/>
  <c r="I2622" i="1" s="1"/>
  <c r="H2626" i="1"/>
  <c r="I2626" i="1" s="1"/>
  <c r="H2630" i="1"/>
  <c r="I2630" i="1" s="1"/>
  <c r="H2634" i="1"/>
  <c r="I2634" i="1" s="1"/>
  <c r="H2638" i="1"/>
  <c r="I2638" i="1" s="1"/>
  <c r="H2642" i="1"/>
  <c r="I2642" i="1" s="1"/>
  <c r="H2646" i="1"/>
  <c r="I2646" i="1" s="1"/>
  <c r="H2650" i="1"/>
  <c r="I2650" i="1" s="1"/>
  <c r="H2654" i="1"/>
  <c r="I2654" i="1" s="1"/>
  <c r="H2658" i="1"/>
  <c r="I2658" i="1" s="1"/>
  <c r="H2662" i="1"/>
  <c r="I2662" i="1" s="1"/>
  <c r="H2754" i="1"/>
  <c r="I2754" i="1" s="1"/>
  <c r="H2756" i="1"/>
  <c r="I2756" i="1" s="1"/>
  <c r="H2758" i="1"/>
  <c r="I2758" i="1" s="1"/>
  <c r="H2760" i="1"/>
  <c r="I2760" i="1" s="1"/>
  <c r="H2762" i="1"/>
  <c r="I2762" i="1" s="1"/>
  <c r="H2764" i="1"/>
  <c r="I2764" i="1" s="1"/>
  <c r="H2766" i="1"/>
  <c r="I2766" i="1" s="1"/>
  <c r="H2768" i="1"/>
  <c r="I2768" i="1" s="1"/>
  <c r="H2770" i="1"/>
  <c r="I2770" i="1" s="1"/>
  <c r="H2772" i="1"/>
  <c r="I2772" i="1" s="1"/>
  <c r="H2774" i="1"/>
  <c r="I2774" i="1" s="1"/>
  <c r="H2776" i="1"/>
  <c r="I2776" i="1" s="1"/>
  <c r="H2778" i="1"/>
  <c r="I2778" i="1" s="1"/>
  <c r="H2780" i="1"/>
  <c r="I2780" i="1" s="1"/>
  <c r="H2782" i="1"/>
  <c r="I2782" i="1" s="1"/>
  <c r="H2784" i="1"/>
  <c r="I2784" i="1" s="1"/>
  <c r="H2786" i="1"/>
  <c r="I2786" i="1" s="1"/>
  <c r="H2788" i="1"/>
  <c r="I2788" i="1" s="1"/>
  <c r="H2790" i="1"/>
  <c r="I2790" i="1" s="1"/>
  <c r="H2792" i="1"/>
  <c r="I2792" i="1" s="1"/>
  <c r="H2794" i="1"/>
  <c r="I2794" i="1" s="1"/>
  <c r="H2796" i="1"/>
  <c r="I2796" i="1" s="1"/>
  <c r="H2798" i="1"/>
  <c r="I2798" i="1" s="1"/>
  <c r="H2800" i="1"/>
  <c r="I2800" i="1" s="1"/>
  <c r="H2802" i="1"/>
  <c r="I2802" i="1" s="1"/>
  <c r="H2804" i="1"/>
  <c r="I2804" i="1" s="1"/>
  <c r="H2812" i="1"/>
  <c r="I2812" i="1" s="1"/>
  <c r="H2820" i="1"/>
  <c r="I2820" i="1" s="1"/>
  <c r="H2828" i="1"/>
  <c r="I2828" i="1" s="1"/>
  <c r="H2836" i="1"/>
  <c r="I2836" i="1" s="1"/>
  <c r="H2844" i="1"/>
  <c r="I2844" i="1" s="1"/>
  <c r="H2852" i="1"/>
  <c r="I2852" i="1" s="1"/>
  <c r="H2860" i="1"/>
  <c r="I2860" i="1" s="1"/>
  <c r="H2868" i="1"/>
  <c r="I2868" i="1" s="1"/>
  <c r="H2876" i="1"/>
  <c r="I2876" i="1" s="1"/>
  <c r="H2884" i="1"/>
  <c r="I2884" i="1" s="1"/>
  <c r="H2892" i="1"/>
  <c r="I2892" i="1" s="1"/>
  <c r="H2900" i="1"/>
  <c r="I2900" i="1" s="1"/>
  <c r="H2908" i="1"/>
  <c r="I2908" i="1" s="1"/>
  <c r="H2916" i="1"/>
  <c r="I2916" i="1" s="1"/>
  <c r="H2924" i="1"/>
  <c r="I2924" i="1" s="1"/>
  <c r="H2932" i="1"/>
  <c r="I2932" i="1" s="1"/>
  <c r="H2940" i="1"/>
  <c r="I2940" i="1" s="1"/>
  <c r="H2948" i="1"/>
  <c r="I2948" i="1" s="1"/>
  <c r="H2956" i="1"/>
  <c r="I2956" i="1" s="1"/>
  <c r="H2964" i="1"/>
  <c r="I2964" i="1" s="1"/>
  <c r="H2972" i="1"/>
  <c r="I2972" i="1" s="1"/>
  <c r="H2980" i="1"/>
  <c r="I2980" i="1" s="1"/>
  <c r="H2988" i="1"/>
  <c r="I2988" i="1" s="1"/>
  <c r="H2996" i="1"/>
  <c r="I2996" i="1" s="1"/>
  <c r="H3004" i="1"/>
  <c r="I3004" i="1" s="1"/>
  <c r="H3012" i="1"/>
  <c r="I3012" i="1" s="1"/>
  <c r="H3020" i="1"/>
  <c r="I3020" i="1" s="1"/>
  <c r="H3028" i="1"/>
  <c r="I3028" i="1" s="1"/>
  <c r="H3036" i="1"/>
  <c r="I3036" i="1" s="1"/>
  <c r="H3044" i="1"/>
  <c r="I3044" i="1" s="1"/>
  <c r="H3052" i="1"/>
  <c r="I3052" i="1" s="1"/>
  <c r="H3060" i="1"/>
  <c r="I3060" i="1" s="1"/>
  <c r="H3002" i="1"/>
  <c r="I3002" i="1" s="1"/>
  <c r="H3010" i="1"/>
  <c r="I3010" i="1" s="1"/>
  <c r="H3018" i="1"/>
  <c r="I3018" i="1" s="1"/>
  <c r="H3026" i="1"/>
  <c r="I3026" i="1" s="1"/>
  <c r="H3034" i="1"/>
  <c r="I3034" i="1" s="1"/>
  <c r="H3042" i="1"/>
  <c r="I3042" i="1" s="1"/>
  <c r="H3050" i="1"/>
  <c r="I3050" i="1" s="1"/>
  <c r="H3058" i="1"/>
  <c r="I3058" i="1" s="1"/>
  <c r="H3066" i="1"/>
  <c r="I3066" i="1" s="1"/>
  <c r="H3070" i="1"/>
  <c r="I3070" i="1" s="1"/>
  <c r="H3074" i="1"/>
  <c r="I3074" i="1" s="1"/>
  <c r="H3078" i="1"/>
  <c r="I3078" i="1" s="1"/>
  <c r="H3082" i="1"/>
  <c r="I3082" i="1" s="1"/>
  <c r="H3086" i="1"/>
  <c r="I3086" i="1" s="1"/>
  <c r="H3090" i="1"/>
  <c r="I3090" i="1" s="1"/>
  <c r="H3094" i="1"/>
  <c r="I3094" i="1" s="1"/>
  <c r="H3098" i="1"/>
  <c r="I3098" i="1" s="1"/>
  <c r="H3102" i="1"/>
  <c r="I3102" i="1" s="1"/>
  <c r="H2998" i="1"/>
  <c r="I2998" i="1" s="1"/>
  <c r="H3006" i="1"/>
  <c r="I3006" i="1" s="1"/>
  <c r="H3014" i="1"/>
  <c r="I3014" i="1" s="1"/>
  <c r="H3022" i="1"/>
  <c r="I3022" i="1" s="1"/>
  <c r="H3030" i="1"/>
  <c r="I3030" i="1" s="1"/>
  <c r="H3038" i="1"/>
  <c r="I3038" i="1" s="1"/>
  <c r="H3046" i="1"/>
  <c r="I3046" i="1" s="1"/>
  <c r="H3054" i="1"/>
  <c r="I3054" i="1" s="1"/>
  <c r="H3062" i="1"/>
  <c r="I3062" i="1" s="1"/>
  <c r="H3110" i="1"/>
  <c r="I3110" i="1" s="1"/>
  <c r="H3118" i="1"/>
  <c r="I3118" i="1" s="1"/>
  <c r="H3126" i="1"/>
  <c r="I3126" i="1" s="1"/>
  <c r="H3134" i="1"/>
  <c r="I3134" i="1" s="1"/>
  <c r="H3142" i="1"/>
  <c r="I3142" i="1" s="1"/>
  <c r="H3150" i="1"/>
  <c r="I3150" i="1" s="1"/>
  <c r="H3158" i="1"/>
  <c r="I3158" i="1" s="1"/>
  <c r="H3166" i="1"/>
  <c r="I3166" i="1" s="1"/>
  <c r="H3174" i="1"/>
  <c r="I3174" i="1" s="1"/>
  <c r="H3181" i="1"/>
  <c r="I3181" i="1" s="1"/>
  <c r="H3185" i="1"/>
  <c r="I3185" i="1" s="1"/>
  <c r="H3189" i="1"/>
  <c r="I3189" i="1" s="1"/>
  <c r="H3193" i="1"/>
  <c r="I3193" i="1" s="1"/>
  <c r="H3197" i="1"/>
  <c r="I3197" i="1" s="1"/>
  <c r="H3201" i="1"/>
  <c r="I3201" i="1" s="1"/>
  <c r="H3205" i="1"/>
  <c r="I3205" i="1" s="1"/>
  <c r="H3209" i="1"/>
  <c r="I3209" i="1" s="1"/>
  <c r="H3213" i="1"/>
  <c r="I3213" i="1" s="1"/>
  <c r="H3217" i="1"/>
  <c r="I3217" i="1" s="1"/>
  <c r="H3221" i="1"/>
  <c r="I3221" i="1" s="1"/>
  <c r="H3225" i="1"/>
  <c r="I3225" i="1" s="1"/>
  <c r="H3229" i="1"/>
  <c r="I3229" i="1" s="1"/>
  <c r="H3233" i="1"/>
  <c r="I3233" i="1" s="1"/>
  <c r="H3237" i="1"/>
  <c r="I3237" i="1" s="1"/>
  <c r="H3241" i="1"/>
  <c r="I3241" i="1" s="1"/>
  <c r="H3245" i="1"/>
  <c r="I3245" i="1" s="1"/>
  <c r="H3249" i="1"/>
  <c r="I3249" i="1" s="1"/>
  <c r="H3253" i="1"/>
  <c r="I3253" i="1" s="1"/>
  <c r="H3257" i="1"/>
  <c r="I3257" i="1" s="1"/>
  <c r="H3261" i="1"/>
  <c r="I3261" i="1" s="1"/>
  <c r="H3265" i="1"/>
  <c r="I3265" i="1" s="1"/>
  <c r="H3269" i="1"/>
  <c r="I3269" i="1" s="1"/>
  <c r="H3273" i="1"/>
  <c r="I3273" i="1" s="1"/>
  <c r="H3277" i="1"/>
  <c r="I3277" i="1" s="1"/>
  <c r="H3281" i="1"/>
  <c r="I3281" i="1" s="1"/>
  <c r="H3285" i="1"/>
  <c r="I3285" i="1" s="1"/>
  <c r="H3289" i="1"/>
  <c r="I3289" i="1" s="1"/>
  <c r="H3293" i="1"/>
  <c r="I3293" i="1" s="1"/>
  <c r="H3362" i="1"/>
  <c r="I3362" i="1" s="1"/>
  <c r="H3370" i="1"/>
  <c r="I3370" i="1" s="1"/>
  <c r="H3378" i="1"/>
  <c r="I3378" i="1" s="1"/>
  <c r="H3331" i="1"/>
  <c r="I3331" i="1" s="1"/>
  <c r="H3335" i="1"/>
  <c r="I3335" i="1" s="1"/>
  <c r="H3339" i="1"/>
  <c r="I3339" i="1" s="1"/>
  <c r="H3343" i="1"/>
  <c r="I3343" i="1" s="1"/>
  <c r="H3347" i="1"/>
  <c r="I3347" i="1" s="1"/>
  <c r="H3351" i="1"/>
  <c r="I3351" i="1" s="1"/>
  <c r="H3355" i="1"/>
  <c r="I3355" i="1" s="1"/>
  <c r="H3359" i="1"/>
  <c r="I3359" i="1" s="1"/>
  <c r="H3367" i="1"/>
  <c r="I3367" i="1" s="1"/>
  <c r="H3375" i="1"/>
  <c r="I3375" i="1" s="1"/>
  <c r="P5" i="1" l="1"/>
  <c r="P7" i="1"/>
  <c r="P6" i="1"/>
  <c r="P8" i="1"/>
  <c r="P9" i="1"/>
</calcChain>
</file>

<file path=xl/sharedStrings.xml><?xml version="1.0" encoding="utf-8"?>
<sst xmlns="http://schemas.openxmlformats.org/spreadsheetml/2006/main" count="39568" uniqueCount="9761">
  <si>
    <t>Values</t>
  </si>
  <si>
    <t>Row Labels</t>
  </si>
  <si>
    <t>Min of Recency</t>
  </si>
  <si>
    <t>Count of product_id</t>
  </si>
  <si>
    <t>Sum of Profit</t>
  </si>
  <si>
    <t>R_Score</t>
  </si>
  <si>
    <t>F_Score</t>
  </si>
  <si>
    <t>M_Score</t>
  </si>
  <si>
    <t>RFM</t>
  </si>
  <si>
    <t>Customer Segment</t>
  </si>
  <si>
    <t>Recency</t>
  </si>
  <si>
    <t>Frequency</t>
  </si>
  <si>
    <t>Monetary</t>
  </si>
  <si>
    <t>Min</t>
  </si>
  <si>
    <t>Q1</t>
  </si>
  <si>
    <t>Median</t>
  </si>
  <si>
    <t>Q3</t>
  </si>
  <si>
    <t>Max</t>
  </si>
  <si>
    <t>Grand Total</t>
  </si>
  <si>
    <t>customer_id</t>
  </si>
  <si>
    <t>first_name</t>
  </si>
  <si>
    <t>last_name</t>
  </si>
  <si>
    <t>gender</t>
  </si>
  <si>
    <t>past_3_years_bike_related_purchases</t>
  </si>
  <si>
    <t>DOB</t>
  </si>
  <si>
    <t>AGE</t>
  </si>
  <si>
    <t>Age_Group</t>
  </si>
  <si>
    <t>job_title</t>
  </si>
  <si>
    <t>job_industry_category</t>
  </si>
  <si>
    <t>wealth_segment</t>
  </si>
  <si>
    <t>deceased_indicator</t>
  </si>
  <si>
    <t>owns_car</t>
  </si>
  <si>
    <t>tenure</t>
  </si>
  <si>
    <t>address</t>
  </si>
  <si>
    <t>postcode</t>
  </si>
  <si>
    <t>state</t>
  </si>
  <si>
    <t>country</t>
  </si>
  <si>
    <t>property_valuation</t>
  </si>
  <si>
    <t>Laraine</t>
  </si>
  <si>
    <t>Medendorp</t>
  </si>
  <si>
    <t>F</t>
  </si>
  <si>
    <t>Executive Secretary</t>
  </si>
  <si>
    <t>Health</t>
  </si>
  <si>
    <t>Mass Customer</t>
  </si>
  <si>
    <t>N</t>
  </si>
  <si>
    <t>Yes</t>
  </si>
  <si>
    <t>Eli</t>
  </si>
  <si>
    <t>Bockman</t>
  </si>
  <si>
    <t>M</t>
  </si>
  <si>
    <t>Administrative Officer</t>
  </si>
  <si>
    <t>Financial Services</t>
  </si>
  <si>
    <t>Arlin</t>
  </si>
  <si>
    <t>Dearle</t>
  </si>
  <si>
    <t>Recruiting Manager</t>
  </si>
  <si>
    <t>Property</t>
  </si>
  <si>
    <t>Talbot</t>
  </si>
  <si>
    <t>IT</t>
  </si>
  <si>
    <t>No</t>
  </si>
  <si>
    <t>Sheila-kathryn</t>
  </si>
  <si>
    <t>Calton</t>
  </si>
  <si>
    <t>Senior Editor</t>
  </si>
  <si>
    <t>n/a</t>
  </si>
  <si>
    <t>Affluent Customer</t>
  </si>
  <si>
    <t>Curr</t>
  </si>
  <si>
    <t>Duckhouse</t>
  </si>
  <si>
    <t>Retail</t>
  </si>
  <si>
    <t>High Net Worth</t>
  </si>
  <si>
    <t>Fina</t>
  </si>
  <si>
    <t>Merali</t>
  </si>
  <si>
    <t>Rod</t>
  </si>
  <si>
    <t>Inder</t>
  </si>
  <si>
    <t>Media Manager I</t>
  </si>
  <si>
    <t>Mala</t>
  </si>
  <si>
    <t>Lind</t>
  </si>
  <si>
    <t>Business Systems Development Analyst</t>
  </si>
  <si>
    <t>Argiculture</t>
  </si>
  <si>
    <t>Fiorenze</t>
  </si>
  <si>
    <t>Birdall</t>
  </si>
  <si>
    <t>Senior Quality Engineer</t>
  </si>
  <si>
    <t>Uriah</t>
  </si>
  <si>
    <t>Bisatt</t>
  </si>
  <si>
    <t>Sawyere</t>
  </si>
  <si>
    <t>Flattman</t>
  </si>
  <si>
    <t>Nuclear Power Engineer</t>
  </si>
  <si>
    <t>Manufacturing</t>
  </si>
  <si>
    <t>Gabriele</t>
  </si>
  <si>
    <t>Norcross</t>
  </si>
  <si>
    <t>Developer I</t>
  </si>
  <si>
    <t>Rayshell</t>
  </si>
  <si>
    <t>Kitteman</t>
  </si>
  <si>
    <t>Account Executive</t>
  </si>
  <si>
    <t>Erroll</t>
  </si>
  <si>
    <t>Radage</t>
  </si>
  <si>
    <t>Junior Executive</t>
  </si>
  <si>
    <t>Harlin</t>
  </si>
  <si>
    <t>Parr</t>
  </si>
  <si>
    <t>Media Manager IV</t>
  </si>
  <si>
    <t>Heath</t>
  </si>
  <si>
    <t>Faraday</t>
  </si>
  <si>
    <t>Sales Associate</t>
  </si>
  <si>
    <t>Marjie</t>
  </si>
  <si>
    <t>Neasham</t>
  </si>
  <si>
    <t>Professor</t>
  </si>
  <si>
    <t>Sorcha</t>
  </si>
  <si>
    <t>Keyson</t>
  </si>
  <si>
    <t>Geological Engineer</t>
  </si>
  <si>
    <t>Basile</t>
  </si>
  <si>
    <t>Firth</t>
  </si>
  <si>
    <t>Project Manager</t>
  </si>
  <si>
    <t>Mile</t>
  </si>
  <si>
    <t>Cammocke</t>
  </si>
  <si>
    <t>Safety Technician I</t>
  </si>
  <si>
    <t>Deeanne</t>
  </si>
  <si>
    <t>Durtnell</t>
  </si>
  <si>
    <t>Olav</t>
  </si>
  <si>
    <t>Polak</t>
  </si>
  <si>
    <t>Kim</t>
  </si>
  <si>
    <t>Skpsey</t>
  </si>
  <si>
    <t>Research Assistant I</t>
  </si>
  <si>
    <t>Geoff</t>
  </si>
  <si>
    <t>Assaf</t>
  </si>
  <si>
    <t>Accounting Assistant III</t>
  </si>
  <si>
    <t>Trixi</t>
  </si>
  <si>
    <t>Ginnelly</t>
  </si>
  <si>
    <t>Editor</t>
  </si>
  <si>
    <t>Garvin</t>
  </si>
  <si>
    <t>Klees</t>
  </si>
  <si>
    <t>Research Nurse</t>
  </si>
  <si>
    <t>Fee</t>
  </si>
  <si>
    <t>Zellmer</t>
  </si>
  <si>
    <t>Mona</t>
  </si>
  <si>
    <t>Sancraft</t>
  </si>
  <si>
    <t>Safety Technician III</t>
  </si>
  <si>
    <t>Darrick</t>
  </si>
  <si>
    <t>Helleckas</t>
  </si>
  <si>
    <t>Star</t>
  </si>
  <si>
    <t>Praton</t>
  </si>
  <si>
    <t>Staff Accountant III</t>
  </si>
  <si>
    <t>Telecommunications</t>
  </si>
  <si>
    <t>Marion</t>
  </si>
  <si>
    <t>Vanichkin</t>
  </si>
  <si>
    <t>Legal Assistant</t>
  </si>
  <si>
    <t>Ernst</t>
  </si>
  <si>
    <t>Hacon</t>
  </si>
  <si>
    <t>Product Engineer</t>
  </si>
  <si>
    <t>Jephthah</t>
  </si>
  <si>
    <t>Bachmann</t>
  </si>
  <si>
    <t>U</t>
  </si>
  <si>
    <t>1843-12-21</t>
  </si>
  <si>
    <t>Margaretha</t>
  </si>
  <si>
    <t>Strettle</t>
  </si>
  <si>
    <t>Information Systems Manager</t>
  </si>
  <si>
    <t>Lurette</t>
  </si>
  <si>
    <t>Stonnell</t>
  </si>
  <si>
    <t>VP Quality Control</t>
  </si>
  <si>
    <t>Laurie</t>
  </si>
  <si>
    <t>Dwerryhouse</t>
  </si>
  <si>
    <t>Social Worker</t>
  </si>
  <si>
    <t>Cordi</t>
  </si>
  <si>
    <t>Merman</t>
  </si>
  <si>
    <t>Senior Cost Accountant</t>
  </si>
  <si>
    <t>Hunfredo</t>
  </si>
  <si>
    <t>Smalley</t>
  </si>
  <si>
    <t>Assistant Media Planner</t>
  </si>
  <si>
    <t>Entertainment</t>
  </si>
  <si>
    <t>Tomasine</t>
  </si>
  <si>
    <t>Jerche</t>
  </si>
  <si>
    <t>Payment Adjustment Coordinator</t>
  </si>
  <si>
    <t>Basilius</t>
  </si>
  <si>
    <t>Coupe</t>
  </si>
  <si>
    <t>Food Chemist</t>
  </si>
  <si>
    <t>Chiquita</t>
  </si>
  <si>
    <t>Durnall</t>
  </si>
  <si>
    <t>Accountant III</t>
  </si>
  <si>
    <t>Indira</t>
  </si>
  <si>
    <t>Belt</t>
  </si>
  <si>
    <t>Director of Sales</t>
  </si>
  <si>
    <t>Neron</t>
  </si>
  <si>
    <t>Verick</t>
  </si>
  <si>
    <t>Trace</t>
  </si>
  <si>
    <t>Woodhead</t>
  </si>
  <si>
    <t>Senior Financial Analyst</t>
  </si>
  <si>
    <t>Kaila</t>
  </si>
  <si>
    <t>Allin</t>
  </si>
  <si>
    <t>Matthew</t>
  </si>
  <si>
    <t>Jeaycock</t>
  </si>
  <si>
    <t>Registered Nurse</t>
  </si>
  <si>
    <t>Rebbecca</t>
  </si>
  <si>
    <t>Casone</t>
  </si>
  <si>
    <t>Biostatistician II</t>
  </si>
  <si>
    <t>Nolly</t>
  </si>
  <si>
    <t>Ownsworth</t>
  </si>
  <si>
    <t>Whitby</t>
  </si>
  <si>
    <t>Schapero</t>
  </si>
  <si>
    <t>Fidelio</t>
  </si>
  <si>
    <t>Dilke</t>
  </si>
  <si>
    <t>Computer Systems Analyst II</t>
  </si>
  <si>
    <t>Curran</t>
  </si>
  <si>
    <t>Bentson</t>
  </si>
  <si>
    <t>Agnella</t>
  </si>
  <si>
    <t>Gocke</t>
  </si>
  <si>
    <t>Software Test Engineer II</t>
  </si>
  <si>
    <t>Loralyn</t>
  </si>
  <si>
    <t>Wonfor</t>
  </si>
  <si>
    <t>Linc</t>
  </si>
  <si>
    <t>Jillions</t>
  </si>
  <si>
    <t>Paralegal</t>
  </si>
  <si>
    <t>Reese</t>
  </si>
  <si>
    <t>Ensor</t>
  </si>
  <si>
    <t>VP Sales</t>
  </si>
  <si>
    <t>Abba</t>
  </si>
  <si>
    <t>Masedon</t>
  </si>
  <si>
    <t>Chief Design Engineer</t>
  </si>
  <si>
    <t>Dalenna</t>
  </si>
  <si>
    <t>Pinnock</t>
  </si>
  <si>
    <t>Office Assistant III</t>
  </si>
  <si>
    <t>Niki</t>
  </si>
  <si>
    <t>Heathcote</t>
  </si>
  <si>
    <t>Physical Therapy Assistant</t>
  </si>
  <si>
    <t>Nadiya</t>
  </si>
  <si>
    <t>Champerlen</t>
  </si>
  <si>
    <t>Kacey</t>
  </si>
  <si>
    <t>Rowbottom</t>
  </si>
  <si>
    <t>Help Desk Operator</t>
  </si>
  <si>
    <t>Roggers</t>
  </si>
  <si>
    <t>Ebony</t>
  </si>
  <si>
    <t>Zini</t>
  </si>
  <si>
    <t>Gerek</t>
  </si>
  <si>
    <t>Yve</t>
  </si>
  <si>
    <t>Yale</t>
  </si>
  <si>
    <t>Tanser</t>
  </si>
  <si>
    <t>Anselm</t>
  </si>
  <si>
    <t>Gawne</t>
  </si>
  <si>
    <t>Vernon</t>
  </si>
  <si>
    <t>Web Developer II</t>
  </si>
  <si>
    <t>Dahlia</t>
  </si>
  <si>
    <t>Eddoes</t>
  </si>
  <si>
    <t>Heidi</t>
  </si>
  <si>
    <t>Milner</t>
  </si>
  <si>
    <t>Foster</t>
  </si>
  <si>
    <t>Vannoort</t>
  </si>
  <si>
    <t>Hoyt</t>
  </si>
  <si>
    <t>Glavias</t>
  </si>
  <si>
    <t>Research Associate</t>
  </si>
  <si>
    <t>Sammy</t>
  </si>
  <si>
    <t>Cheese</t>
  </si>
  <si>
    <t>Minette</t>
  </si>
  <si>
    <t>Worters</t>
  </si>
  <si>
    <t>Teacher</t>
  </si>
  <si>
    <t>Pansy</t>
  </si>
  <si>
    <t>Kiddie</t>
  </si>
  <si>
    <t>Dollie</t>
  </si>
  <si>
    <t>Sealy</t>
  </si>
  <si>
    <t>VP Product Management</t>
  </si>
  <si>
    <t>Rea</t>
  </si>
  <si>
    <t>Hasser</t>
  </si>
  <si>
    <t>Statistician II</t>
  </si>
  <si>
    <t>Shermie</t>
  </si>
  <si>
    <t>Andrin</t>
  </si>
  <si>
    <t>Automation Specialist IV</t>
  </si>
  <si>
    <t>Arch</t>
  </si>
  <si>
    <t>Van der Kruis</t>
  </si>
  <si>
    <t>Tybi</t>
  </si>
  <si>
    <t>Silliman</t>
  </si>
  <si>
    <t>Pablo</t>
  </si>
  <si>
    <t>Small</t>
  </si>
  <si>
    <t>Data Coordiator</t>
  </si>
  <si>
    <t>Bee</t>
  </si>
  <si>
    <t>Blazewicz</t>
  </si>
  <si>
    <t>Gleda</t>
  </si>
  <si>
    <t>Cokely</t>
  </si>
  <si>
    <t>Software Test Engineer III</t>
  </si>
  <si>
    <t>Kerr</t>
  </si>
  <si>
    <t>Simmell</t>
  </si>
  <si>
    <t>Internal Auditor</t>
  </si>
  <si>
    <t>Rich</t>
  </si>
  <si>
    <t>Mathiasen</t>
  </si>
  <si>
    <t>Kane</t>
  </si>
  <si>
    <t>Tixall</t>
  </si>
  <si>
    <t>Analyst Programmer</t>
  </si>
  <si>
    <t>Job</t>
  </si>
  <si>
    <t>Sleney</t>
  </si>
  <si>
    <t>Occupational Therapist</t>
  </si>
  <si>
    <t>Fields</t>
  </si>
  <si>
    <t>Langdon</t>
  </si>
  <si>
    <t>Malynda</t>
  </si>
  <si>
    <t>Tumber</t>
  </si>
  <si>
    <t>Benedicto</t>
  </si>
  <si>
    <t>Hoxey</t>
  </si>
  <si>
    <t>Speech Pathologist</t>
  </si>
  <si>
    <t>Cary</t>
  </si>
  <si>
    <t>Garron</t>
  </si>
  <si>
    <t>Quality Control Specialist</t>
  </si>
  <si>
    <t>Dylan</t>
  </si>
  <si>
    <t>Meaker</t>
  </si>
  <si>
    <t>Jodee</t>
  </si>
  <si>
    <t>Judkins</t>
  </si>
  <si>
    <t>Gordon</t>
  </si>
  <si>
    <t>Gowar</t>
  </si>
  <si>
    <t>Wallache</t>
  </si>
  <si>
    <t>Simchenko</t>
  </si>
  <si>
    <t>Civil Engineer</t>
  </si>
  <si>
    <t>Nomi</t>
  </si>
  <si>
    <t>Mallinder</t>
  </si>
  <si>
    <t>Software Engineer III</t>
  </si>
  <si>
    <t>Olford</t>
  </si>
  <si>
    <t>Arne</t>
  </si>
  <si>
    <t>Corain</t>
  </si>
  <si>
    <t>Community Outreach Specialist</t>
  </si>
  <si>
    <t>Allianora</t>
  </si>
  <si>
    <t>Babalola</t>
  </si>
  <si>
    <t>Safety Technician IV</t>
  </si>
  <si>
    <t>Reggie</t>
  </si>
  <si>
    <t>Mulliner</t>
  </si>
  <si>
    <t>VP Accounting</t>
  </si>
  <si>
    <t>Tripp</t>
  </si>
  <si>
    <t>Steed</t>
  </si>
  <si>
    <t>General Manager</t>
  </si>
  <si>
    <t>Goran</t>
  </si>
  <si>
    <t>Kwietek</t>
  </si>
  <si>
    <t>Nurse Practicioner</t>
  </si>
  <si>
    <t>Langsdon</t>
  </si>
  <si>
    <t>Tranfield</t>
  </si>
  <si>
    <t>Ethyl</t>
  </si>
  <si>
    <t>Runham</t>
  </si>
  <si>
    <t>Odille</t>
  </si>
  <si>
    <t>Panketh</t>
  </si>
  <si>
    <t>Automation Specialist II</t>
  </si>
  <si>
    <t>Maribeth</t>
  </si>
  <si>
    <t>Pristnor</t>
  </si>
  <si>
    <t>Glyn</t>
  </si>
  <si>
    <t>Pris</t>
  </si>
  <si>
    <t>Stallebrass</t>
  </si>
  <si>
    <t>Kayle</t>
  </si>
  <si>
    <t>Mingaud</t>
  </si>
  <si>
    <t>Cody</t>
  </si>
  <si>
    <t>Blabey</t>
  </si>
  <si>
    <t>Marketing Assistant</t>
  </si>
  <si>
    <t>Sascha</t>
  </si>
  <si>
    <t>St. Quintin</t>
  </si>
  <si>
    <t>Cele</t>
  </si>
  <si>
    <t>Evason</t>
  </si>
  <si>
    <t>Shena</t>
  </si>
  <si>
    <t>Parren</t>
  </si>
  <si>
    <t>Marketing Manager</t>
  </si>
  <si>
    <t>Gage</t>
  </si>
  <si>
    <t>Nickless</t>
  </si>
  <si>
    <t>Staff Scientist</t>
  </si>
  <si>
    <t>Sunny</t>
  </si>
  <si>
    <t>Swindells</t>
  </si>
  <si>
    <t>Alberik</t>
  </si>
  <si>
    <t>Mereweather</t>
  </si>
  <si>
    <t>Scottie</t>
  </si>
  <si>
    <t>Swiffen</t>
  </si>
  <si>
    <t>Assistant Professor</t>
  </si>
  <si>
    <t>Nance</t>
  </si>
  <si>
    <t>Suttling</t>
  </si>
  <si>
    <t>Prentice</t>
  </si>
  <si>
    <t>Pearmain</t>
  </si>
  <si>
    <t>Budget/Accounting Analyst IV</t>
  </si>
  <si>
    <t>Willey</t>
  </si>
  <si>
    <t>Chastanet</t>
  </si>
  <si>
    <t>Associate Professor</t>
  </si>
  <si>
    <t>Sloan</t>
  </si>
  <si>
    <t>Wagg</t>
  </si>
  <si>
    <t>Myles</t>
  </si>
  <si>
    <t>Pauncefort</t>
  </si>
  <si>
    <t>Graphic Designer</t>
  </si>
  <si>
    <t>Colver</t>
  </si>
  <si>
    <t>Itter</t>
  </si>
  <si>
    <t>Almeta</t>
  </si>
  <si>
    <t>Kalinsky</t>
  </si>
  <si>
    <t>Kath</t>
  </si>
  <si>
    <t>Cunney</t>
  </si>
  <si>
    <t>Administrative Assistant II</t>
  </si>
  <si>
    <t>Darrelle</t>
  </si>
  <si>
    <t>Antoniewski</t>
  </si>
  <si>
    <t>Norman</t>
  </si>
  <si>
    <t>Cliff</t>
  </si>
  <si>
    <t>Merrili</t>
  </si>
  <si>
    <t>Whitear</t>
  </si>
  <si>
    <t>Compensation Analyst</t>
  </si>
  <si>
    <t>Isidro</t>
  </si>
  <si>
    <t>Cypler</t>
  </si>
  <si>
    <t>Systems Administrator III</t>
  </si>
  <si>
    <t>Weidar</t>
  </si>
  <si>
    <t>Silkstone</t>
  </si>
  <si>
    <t>Financial Advisor</t>
  </si>
  <si>
    <t>Raddy</t>
  </si>
  <si>
    <t>Delete</t>
  </si>
  <si>
    <t>Chemical Engineer</t>
  </si>
  <si>
    <t>Jana</t>
  </si>
  <si>
    <t>Renyard</t>
  </si>
  <si>
    <t>Celesta</t>
  </si>
  <si>
    <t>Willavoys</t>
  </si>
  <si>
    <t>Web Designer I</t>
  </si>
  <si>
    <t>Eldridge</t>
  </si>
  <si>
    <t>Fiddeman</t>
  </si>
  <si>
    <t>Merna</t>
  </si>
  <si>
    <t>McCulloch</t>
  </si>
  <si>
    <t>Rosalia</t>
  </si>
  <si>
    <t>Sigart</t>
  </si>
  <si>
    <t>Mel</t>
  </si>
  <si>
    <t>Bennet</t>
  </si>
  <si>
    <t>Senior Developer</t>
  </si>
  <si>
    <t>Vaughn</t>
  </si>
  <si>
    <t>Artin</t>
  </si>
  <si>
    <t>Office Assistant II</t>
  </si>
  <si>
    <t>Onofredo</t>
  </si>
  <si>
    <t>Franc</t>
  </si>
  <si>
    <t>Recruiter</t>
  </si>
  <si>
    <t>Gar</t>
  </si>
  <si>
    <t>Operator</t>
  </si>
  <si>
    <t>Morrie</t>
  </si>
  <si>
    <t>Flaxon</t>
  </si>
  <si>
    <t>Programmer Analyst III</t>
  </si>
  <si>
    <t>Townsend</t>
  </si>
  <si>
    <t>Trobe</t>
  </si>
  <si>
    <t>Bentley</t>
  </si>
  <si>
    <t>Fortesquieu</t>
  </si>
  <si>
    <t>Quality Engineer</t>
  </si>
  <si>
    <t>Kendall</t>
  </si>
  <si>
    <t>Figg</t>
  </si>
  <si>
    <t>Jory</t>
  </si>
  <si>
    <t>Barrabeale</t>
  </si>
  <si>
    <t>Environmental Tech</t>
  </si>
  <si>
    <t>Filippo</t>
  </si>
  <si>
    <t>Ferrara</t>
  </si>
  <si>
    <t>Ricoriki</t>
  </si>
  <si>
    <t>Matlock</t>
  </si>
  <si>
    <t>Pattrick</t>
  </si>
  <si>
    <t>Analog Circuit Design manager</t>
  </si>
  <si>
    <t>Jaquith</t>
  </si>
  <si>
    <t>Maffey</t>
  </si>
  <si>
    <t>Drucy</t>
  </si>
  <si>
    <t>Kausche</t>
  </si>
  <si>
    <t>Bradly</t>
  </si>
  <si>
    <t>Crosse</t>
  </si>
  <si>
    <t>Cost Accountant</t>
  </si>
  <si>
    <t>Donnie</t>
  </si>
  <si>
    <t>Brimson</t>
  </si>
  <si>
    <t>Stephana</t>
  </si>
  <si>
    <t>Cardew</t>
  </si>
  <si>
    <t>Lorilyn</t>
  </si>
  <si>
    <t>Walshe</t>
  </si>
  <si>
    <t>Faydra</t>
  </si>
  <si>
    <t>Dulieu</t>
  </si>
  <si>
    <t>Orran</t>
  </si>
  <si>
    <t>Bogges</t>
  </si>
  <si>
    <t>Shayla</t>
  </si>
  <si>
    <t>Rimmington</t>
  </si>
  <si>
    <t>Chad</t>
  </si>
  <si>
    <t>Houtby</t>
  </si>
  <si>
    <t>Hamlin</t>
  </si>
  <si>
    <t>Odams</t>
  </si>
  <si>
    <t>Arin</t>
  </si>
  <si>
    <t>Matskevich</t>
  </si>
  <si>
    <t>Wake</t>
  </si>
  <si>
    <t>Durning</t>
  </si>
  <si>
    <t>Tadd</t>
  </si>
  <si>
    <t>Bloss</t>
  </si>
  <si>
    <t>Port</t>
  </si>
  <si>
    <t>Acuna</t>
  </si>
  <si>
    <t>Kessia</t>
  </si>
  <si>
    <t>Helder</t>
  </si>
  <si>
    <t>Librarian</t>
  </si>
  <si>
    <t>Aarika</t>
  </si>
  <si>
    <t>Van Vuuren</t>
  </si>
  <si>
    <t>Aldon</t>
  </si>
  <si>
    <t>Roelofs</t>
  </si>
  <si>
    <t>Elston</t>
  </si>
  <si>
    <t>Oleszczak</t>
  </si>
  <si>
    <t>Structural Analysis Engineer</t>
  </si>
  <si>
    <t>Nathalie</t>
  </si>
  <si>
    <t>Tideswell</t>
  </si>
  <si>
    <t>Broggetti</t>
  </si>
  <si>
    <t>Alfy</t>
  </si>
  <si>
    <t>Bruhnke</t>
  </si>
  <si>
    <t>Jammal</t>
  </si>
  <si>
    <t>Gever</t>
  </si>
  <si>
    <t>Pharmacist</t>
  </si>
  <si>
    <t>Halli</t>
  </si>
  <si>
    <t>Davidoff</t>
  </si>
  <si>
    <t>Assistant Manager</t>
  </si>
  <si>
    <t>Hilton</t>
  </si>
  <si>
    <t>Carney</t>
  </si>
  <si>
    <t>Ebba</t>
  </si>
  <si>
    <t>Hanselmann</t>
  </si>
  <si>
    <t>Catie</t>
  </si>
  <si>
    <t>Tosspell</t>
  </si>
  <si>
    <t>Templeton</t>
  </si>
  <si>
    <t>Hambrook</t>
  </si>
  <si>
    <t>Angelo</t>
  </si>
  <si>
    <t>Clayal</t>
  </si>
  <si>
    <t>Accountant I</t>
  </si>
  <si>
    <t>Ondrea</t>
  </si>
  <si>
    <t>Pablos</t>
  </si>
  <si>
    <t>Matthieu</t>
  </si>
  <si>
    <t>Bertelmot</t>
  </si>
  <si>
    <t>Esteban</t>
  </si>
  <si>
    <t>Sewill</t>
  </si>
  <si>
    <t>Trisha</t>
  </si>
  <si>
    <t>Web Designer III</t>
  </si>
  <si>
    <t>Pavla</t>
  </si>
  <si>
    <t>Braunle</t>
  </si>
  <si>
    <t>Lydon</t>
  </si>
  <si>
    <t>Dahlman</t>
  </si>
  <si>
    <t>Dannie</t>
  </si>
  <si>
    <t>Hissie</t>
  </si>
  <si>
    <t>Geologist III</t>
  </si>
  <si>
    <t>Nappie</t>
  </si>
  <si>
    <t>Paolo</t>
  </si>
  <si>
    <t>Crosby</t>
  </si>
  <si>
    <t>Walcot</t>
  </si>
  <si>
    <t>Mireielle</t>
  </si>
  <si>
    <t>Jeppe</t>
  </si>
  <si>
    <t>Software Test Engineer I</t>
  </si>
  <si>
    <t>Pincas</t>
  </si>
  <si>
    <t>Ather</t>
  </si>
  <si>
    <t>Structural Engineer</t>
  </si>
  <si>
    <t>Audry</t>
  </si>
  <si>
    <t>Seine</t>
  </si>
  <si>
    <t>Safety Technician II</t>
  </si>
  <si>
    <t>Umberto</t>
  </si>
  <si>
    <t>Torricella</t>
  </si>
  <si>
    <t>Hayley</t>
  </si>
  <si>
    <t>Girardengo</t>
  </si>
  <si>
    <t>Christopher</t>
  </si>
  <si>
    <t>Heining</t>
  </si>
  <si>
    <t>Goldi</t>
  </si>
  <si>
    <t>Osler</t>
  </si>
  <si>
    <t>Foss</t>
  </si>
  <si>
    <t>Hardes</t>
  </si>
  <si>
    <t>Ursala</t>
  </si>
  <si>
    <t>Ferrai</t>
  </si>
  <si>
    <t>Web Developer III</t>
  </si>
  <si>
    <t>Talyah</t>
  </si>
  <si>
    <t>Rylatt</t>
  </si>
  <si>
    <t>Swen</t>
  </si>
  <si>
    <t>Odhams</t>
  </si>
  <si>
    <t>Programmer Analyst II</t>
  </si>
  <si>
    <t>Avis</t>
  </si>
  <si>
    <t>Vanya</t>
  </si>
  <si>
    <t>Gumb</t>
  </si>
  <si>
    <t>Verla</t>
  </si>
  <si>
    <t>Alven</t>
  </si>
  <si>
    <t>Hube</t>
  </si>
  <si>
    <t>Weald</t>
  </si>
  <si>
    <t>Salem</t>
  </si>
  <si>
    <t>Huie</t>
  </si>
  <si>
    <t>Design Engineer</t>
  </si>
  <si>
    <t>Audie</t>
  </si>
  <si>
    <t>Pillinger</t>
  </si>
  <si>
    <t>Donovan</t>
  </si>
  <si>
    <t>Conry</t>
  </si>
  <si>
    <t>Thorny</t>
  </si>
  <si>
    <t>Hackworth</t>
  </si>
  <si>
    <t>Rolfe</t>
  </si>
  <si>
    <t>Kellard</t>
  </si>
  <si>
    <t>Mari</t>
  </si>
  <si>
    <t>Chevolleau</t>
  </si>
  <si>
    <t>Statistician I</t>
  </si>
  <si>
    <t>Adena</t>
  </si>
  <si>
    <t>Whyman</t>
  </si>
  <si>
    <t>Rutter</t>
  </si>
  <si>
    <t>Excell</t>
  </si>
  <si>
    <t>Udall</t>
  </si>
  <si>
    <t>Bellard</t>
  </si>
  <si>
    <t>Albrecht</t>
  </si>
  <si>
    <t>Thomasson</t>
  </si>
  <si>
    <t>Beitris</t>
  </si>
  <si>
    <t>VP Marketing</t>
  </si>
  <si>
    <t>Nanice</t>
  </si>
  <si>
    <t>Ellse</t>
  </si>
  <si>
    <t>Desktop Support Technician</t>
  </si>
  <si>
    <t>Lockwood</t>
  </si>
  <si>
    <t>Exroll</t>
  </si>
  <si>
    <t>Actuary</t>
  </si>
  <si>
    <t>Jeramie</t>
  </si>
  <si>
    <t>Cellier</t>
  </si>
  <si>
    <t>Debera</t>
  </si>
  <si>
    <t>Foxworthy</t>
  </si>
  <si>
    <t>Cinderella</t>
  </si>
  <si>
    <t>Parcall</t>
  </si>
  <si>
    <t>Jeralee</t>
  </si>
  <si>
    <t>Quartly</t>
  </si>
  <si>
    <t>Stefa</t>
  </si>
  <si>
    <t>Dunnan</t>
  </si>
  <si>
    <t>Markus</t>
  </si>
  <si>
    <t>Mughal</t>
  </si>
  <si>
    <t>Database Administrator III</t>
  </si>
  <si>
    <t>Jeniffer</t>
  </si>
  <si>
    <t>Apark</t>
  </si>
  <si>
    <t>Electrical Engineer</t>
  </si>
  <si>
    <t>Mara</t>
  </si>
  <si>
    <t>Bloore</t>
  </si>
  <si>
    <t>Tax Accountant</t>
  </si>
  <si>
    <t>Nev</t>
  </si>
  <si>
    <t>Larive</t>
  </si>
  <si>
    <t>Clinical Specialist</t>
  </si>
  <si>
    <t>Ossie</t>
  </si>
  <si>
    <t>Meaton</t>
  </si>
  <si>
    <t>Morgun</t>
  </si>
  <si>
    <t>Girvan</t>
  </si>
  <si>
    <t>Brittaney</t>
  </si>
  <si>
    <t>Pring</t>
  </si>
  <si>
    <t>Bondie</t>
  </si>
  <si>
    <t>Letty</t>
  </si>
  <si>
    <t>Database Administrator IV</t>
  </si>
  <si>
    <t>Wendall</t>
  </si>
  <si>
    <t>McKeand</t>
  </si>
  <si>
    <t>Lucia</t>
  </si>
  <si>
    <t>Pickervance</t>
  </si>
  <si>
    <t>Systems Administrator II</t>
  </si>
  <si>
    <t>Lambis</t>
  </si>
  <si>
    <t>Maegan</t>
  </si>
  <si>
    <t>Scyone</t>
  </si>
  <si>
    <t>Winsor</t>
  </si>
  <si>
    <t>Zaria</t>
  </si>
  <si>
    <t>Koeppke</t>
  </si>
  <si>
    <t>Art</t>
  </si>
  <si>
    <t>Barwell</t>
  </si>
  <si>
    <t>Mead</t>
  </si>
  <si>
    <t>Alpes</t>
  </si>
  <si>
    <t>Leona</t>
  </si>
  <si>
    <t>Phateplace</t>
  </si>
  <si>
    <t>Tybalt</t>
  </si>
  <si>
    <t>Gillingwater</t>
  </si>
  <si>
    <t>Reginald</t>
  </si>
  <si>
    <t>Dartan</t>
  </si>
  <si>
    <t>Account Coordinator</t>
  </si>
  <si>
    <t>Bilborough</t>
  </si>
  <si>
    <t>Programmer III</t>
  </si>
  <si>
    <t>Wells</t>
  </si>
  <si>
    <t>Pressman</t>
  </si>
  <si>
    <t>Gavin</t>
  </si>
  <si>
    <t>Fawks</t>
  </si>
  <si>
    <t>Administrative Assistant III</t>
  </si>
  <si>
    <t>Quillan</t>
  </si>
  <si>
    <t>Duigan</t>
  </si>
  <si>
    <t>Taite</t>
  </si>
  <si>
    <t>Droghan</t>
  </si>
  <si>
    <t>Nurse</t>
  </si>
  <si>
    <t>Barbara</t>
  </si>
  <si>
    <t>Croxley</t>
  </si>
  <si>
    <t>Germayne</t>
  </si>
  <si>
    <t>Sperry</t>
  </si>
  <si>
    <t>Noell</t>
  </si>
  <si>
    <t>Grahlmans</t>
  </si>
  <si>
    <t>Binny</t>
  </si>
  <si>
    <t>Whight</t>
  </si>
  <si>
    <t>Technical Writer</t>
  </si>
  <si>
    <t>Kristal</t>
  </si>
  <si>
    <t>Joysey</t>
  </si>
  <si>
    <t>Staff Accountant II</t>
  </si>
  <si>
    <t>Inger</t>
  </si>
  <si>
    <t>Eskell</t>
  </si>
  <si>
    <t>D'arcy</t>
  </si>
  <si>
    <t>Slay</t>
  </si>
  <si>
    <t>Kristofer</t>
  </si>
  <si>
    <t>Anthea</t>
  </si>
  <si>
    <t>Ruskin</t>
  </si>
  <si>
    <t>Amalee</t>
  </si>
  <si>
    <t>Choak</t>
  </si>
  <si>
    <t>Barbie</t>
  </si>
  <si>
    <t>Rubi</t>
  </si>
  <si>
    <t>Keeley</t>
  </si>
  <si>
    <t>Kruger</t>
  </si>
  <si>
    <t>Linell</t>
  </si>
  <si>
    <t>Beadle</t>
  </si>
  <si>
    <t>Marissa</t>
  </si>
  <si>
    <t>Othella</t>
  </si>
  <si>
    <t>Keher</t>
  </si>
  <si>
    <t>Venita</t>
  </si>
  <si>
    <t>Dymick</t>
  </si>
  <si>
    <t>Farand</t>
  </si>
  <si>
    <t>Marriner</t>
  </si>
  <si>
    <t>Marve</t>
  </si>
  <si>
    <t>Pryn</t>
  </si>
  <si>
    <t>Cordie</t>
  </si>
  <si>
    <t>Petrelli</t>
  </si>
  <si>
    <t>Tonia</t>
  </si>
  <si>
    <t>Leigh</t>
  </si>
  <si>
    <t>Dental Hygienist</t>
  </si>
  <si>
    <t>Jedd</t>
  </si>
  <si>
    <t>Spiby</t>
  </si>
  <si>
    <t>Pennie</t>
  </si>
  <si>
    <t>Stoile</t>
  </si>
  <si>
    <t>Sales Representative</t>
  </si>
  <si>
    <t>Lelia</t>
  </si>
  <si>
    <t>Garatty</t>
  </si>
  <si>
    <t>Edgar</t>
  </si>
  <si>
    <t>Buckler</t>
  </si>
  <si>
    <t>Kacie</t>
  </si>
  <si>
    <t>Kidston</t>
  </si>
  <si>
    <t>Zacherie</t>
  </si>
  <si>
    <t>Grindley</t>
  </si>
  <si>
    <t>Auberta</t>
  </si>
  <si>
    <t>Roundtree</t>
  </si>
  <si>
    <t>Budget/Accounting Analyst III</t>
  </si>
  <si>
    <t>Doll</t>
  </si>
  <si>
    <t>Burtwell</t>
  </si>
  <si>
    <t>Arlie</t>
  </si>
  <si>
    <t>Crean</t>
  </si>
  <si>
    <t>Nevile</t>
  </si>
  <si>
    <t>Abraham</t>
  </si>
  <si>
    <t>Computer Systems Analyst IV</t>
  </si>
  <si>
    <t>Tessi</t>
  </si>
  <si>
    <t>Hesse</t>
  </si>
  <si>
    <t>Dud</t>
  </si>
  <si>
    <t>Dwine</t>
  </si>
  <si>
    <t>Jehanna</t>
  </si>
  <si>
    <t>Alvarado</t>
  </si>
  <si>
    <t>Sydney</t>
  </si>
  <si>
    <t>Georger</t>
  </si>
  <si>
    <t>Tamera</t>
  </si>
  <si>
    <t>Hinckes</t>
  </si>
  <si>
    <t>Welch</t>
  </si>
  <si>
    <t>MacAllaster</t>
  </si>
  <si>
    <t>Geologist I</t>
  </si>
  <si>
    <t>Jeanette</t>
  </si>
  <si>
    <t>Sizzey</t>
  </si>
  <si>
    <t>Lauren</t>
  </si>
  <si>
    <t>Curcher</t>
  </si>
  <si>
    <t>Sari</t>
  </si>
  <si>
    <t>Noye</t>
  </si>
  <si>
    <t>Seth</t>
  </si>
  <si>
    <t>Moorman</t>
  </si>
  <si>
    <t>Financial Analyst</t>
  </si>
  <si>
    <t>Julee</t>
  </si>
  <si>
    <t>Janovsky</t>
  </si>
  <si>
    <t>Kiley</t>
  </si>
  <si>
    <t>Canaan</t>
  </si>
  <si>
    <t>Accounting Assistant II</t>
  </si>
  <si>
    <t>Hannie</t>
  </si>
  <si>
    <t>Wodham</t>
  </si>
  <si>
    <t>Ebenezer</t>
  </si>
  <si>
    <t>Seedman</t>
  </si>
  <si>
    <t>Modestia</t>
  </si>
  <si>
    <t>Lithgow</t>
  </si>
  <si>
    <t>Giorgio</t>
  </si>
  <si>
    <t>Kevane</t>
  </si>
  <si>
    <t>Senior Sales Associate</t>
  </si>
  <si>
    <t>Aime</t>
  </si>
  <si>
    <t>Burston</t>
  </si>
  <si>
    <t>Gelya</t>
  </si>
  <si>
    <t>Gerant</t>
  </si>
  <si>
    <t>Virgilio</t>
  </si>
  <si>
    <t>Willcocks</t>
  </si>
  <si>
    <t>Magnum</t>
  </si>
  <si>
    <t>Slowan</t>
  </si>
  <si>
    <t>Lena</t>
  </si>
  <si>
    <t>Chape</t>
  </si>
  <si>
    <t>Database Administrator II</t>
  </si>
  <si>
    <t>Marshal</t>
  </si>
  <si>
    <t>Rathbone</t>
  </si>
  <si>
    <t>Cecile</t>
  </si>
  <si>
    <t>MacLise</t>
  </si>
  <si>
    <t>Maurise</t>
  </si>
  <si>
    <t>Lenglet</t>
  </si>
  <si>
    <t>Engineer I</t>
  </si>
  <si>
    <t>Corabelle</t>
  </si>
  <si>
    <t>Hartnell</t>
  </si>
  <si>
    <t>Budget/Accounting Analyst I</t>
  </si>
  <si>
    <t>Malachi</t>
  </si>
  <si>
    <t>Hadcroft</t>
  </si>
  <si>
    <t>Hildy</t>
  </si>
  <si>
    <t>Bilbrook</t>
  </si>
  <si>
    <t>Developer IV</t>
  </si>
  <si>
    <t>Laurice</t>
  </si>
  <si>
    <t>Colgrave</t>
  </si>
  <si>
    <t>Shane</t>
  </si>
  <si>
    <t>Smetoun</t>
  </si>
  <si>
    <t>Paddy</t>
  </si>
  <si>
    <t>Mumbray</t>
  </si>
  <si>
    <t>Cris</t>
  </si>
  <si>
    <t>Chellam</t>
  </si>
  <si>
    <t>Ruy</t>
  </si>
  <si>
    <t>Adanet</t>
  </si>
  <si>
    <t>Ruben</t>
  </si>
  <si>
    <t>Handlin</t>
  </si>
  <si>
    <t>Iver</t>
  </si>
  <si>
    <t>Dobsons</t>
  </si>
  <si>
    <t>Database Administrator I</t>
  </si>
  <si>
    <t>Maurizia</t>
  </si>
  <si>
    <t>Ligerton</t>
  </si>
  <si>
    <t>Myranda</t>
  </si>
  <si>
    <t>Clowser</t>
  </si>
  <si>
    <t>Jaimie</t>
  </si>
  <si>
    <t>Halms</t>
  </si>
  <si>
    <t>Garek</t>
  </si>
  <si>
    <t>Prattin</t>
  </si>
  <si>
    <t>Theo</t>
  </si>
  <si>
    <t>McKune</t>
  </si>
  <si>
    <t>Advani</t>
  </si>
  <si>
    <t>Lisa</t>
  </si>
  <si>
    <t>Odlin</t>
  </si>
  <si>
    <t>Genni</t>
  </si>
  <si>
    <t>Larway</t>
  </si>
  <si>
    <t>Environmental Specialist</t>
  </si>
  <si>
    <t>Elicia</t>
  </si>
  <si>
    <t>Dahler</t>
  </si>
  <si>
    <t>Libbie</t>
  </si>
  <si>
    <t>Castelin</t>
  </si>
  <si>
    <t>Madelle</t>
  </si>
  <si>
    <t>Matteris</t>
  </si>
  <si>
    <t>Aldous</t>
  </si>
  <si>
    <t>Cubin</t>
  </si>
  <si>
    <t>Christean</t>
  </si>
  <si>
    <t>Finnes</t>
  </si>
  <si>
    <t>De</t>
  </si>
  <si>
    <t>Denington</t>
  </si>
  <si>
    <t>Celka</t>
  </si>
  <si>
    <t>Goodrich</t>
  </si>
  <si>
    <t>Franz</t>
  </si>
  <si>
    <t>Lyptrit</t>
  </si>
  <si>
    <t>Computer Systems Analyst I</t>
  </si>
  <si>
    <t>Anthia</t>
  </si>
  <si>
    <t>Ghilardini</t>
  </si>
  <si>
    <t>Guenna</t>
  </si>
  <si>
    <t>Spensly</t>
  </si>
  <si>
    <t>Richfield</t>
  </si>
  <si>
    <t>Bernice</t>
  </si>
  <si>
    <t>Kings</t>
  </si>
  <si>
    <t>Garvy</t>
  </si>
  <si>
    <t>Berthel</t>
  </si>
  <si>
    <t>Account Representative IV</t>
  </si>
  <si>
    <t>Pancost</t>
  </si>
  <si>
    <t>Ford</t>
  </si>
  <si>
    <t>Groucock</t>
  </si>
  <si>
    <t>Liza</t>
  </si>
  <si>
    <t>Trouel</t>
  </si>
  <si>
    <t>Debbi</t>
  </si>
  <si>
    <t>Doohey</t>
  </si>
  <si>
    <t>Fredi</t>
  </si>
  <si>
    <t>Iannuzzelli</t>
  </si>
  <si>
    <t>Debee</t>
  </si>
  <si>
    <t>Martynov</t>
  </si>
  <si>
    <t>Georgiana</t>
  </si>
  <si>
    <t>Wallington</t>
  </si>
  <si>
    <t>Shaylah</t>
  </si>
  <si>
    <t>Urquhart</t>
  </si>
  <si>
    <t>Statistician IV</t>
  </si>
  <si>
    <t>Hilliary</t>
  </si>
  <si>
    <t>Littrell</t>
  </si>
  <si>
    <t>Nanny</t>
  </si>
  <si>
    <t>Casero</t>
  </si>
  <si>
    <t>Human Resources Manager</t>
  </si>
  <si>
    <t>Joshuah</t>
  </si>
  <si>
    <t>Purvey</t>
  </si>
  <si>
    <t>Jeremiah</t>
  </si>
  <si>
    <t>Wasling</t>
  </si>
  <si>
    <t>GIS Technical Architect</t>
  </si>
  <si>
    <t>Winslow</t>
  </si>
  <si>
    <t>Hammant</t>
  </si>
  <si>
    <t>Programmer IV</t>
  </si>
  <si>
    <t>Nicole</t>
  </si>
  <si>
    <t>Johananoff</t>
  </si>
  <si>
    <t>Carlene</t>
  </si>
  <si>
    <t>Eyckelbeck</t>
  </si>
  <si>
    <t>Tish</t>
  </si>
  <si>
    <t>Oleksiak</t>
  </si>
  <si>
    <t>Timmie</t>
  </si>
  <si>
    <t>Eisikowitz</t>
  </si>
  <si>
    <t>Berkly</t>
  </si>
  <si>
    <t>Grishinov</t>
  </si>
  <si>
    <t>Gan</t>
  </si>
  <si>
    <t>Devoy</t>
  </si>
  <si>
    <t>Vinnie</t>
  </si>
  <si>
    <t>Usherwood</t>
  </si>
  <si>
    <t>Carmela</t>
  </si>
  <si>
    <t>Jesper</t>
  </si>
  <si>
    <t>Dev</t>
  </si>
  <si>
    <t>Hafner</t>
  </si>
  <si>
    <t>Orrin</t>
  </si>
  <si>
    <t>Finding</t>
  </si>
  <si>
    <t>Antonia</t>
  </si>
  <si>
    <t>Cardis</t>
  </si>
  <si>
    <t>Mavra</t>
  </si>
  <si>
    <t>Donavan</t>
  </si>
  <si>
    <t>Stacy</t>
  </si>
  <si>
    <t>Gullane</t>
  </si>
  <si>
    <t>Nichole</t>
  </si>
  <si>
    <t>Betta</t>
  </si>
  <si>
    <t>Shrimpton</t>
  </si>
  <si>
    <t>Kippie</t>
  </si>
  <si>
    <t>Crimpe</t>
  </si>
  <si>
    <t>Accounting Assistant IV</t>
  </si>
  <si>
    <t>Dulcine</t>
  </si>
  <si>
    <t>Gauson</t>
  </si>
  <si>
    <t>Atalanta</t>
  </si>
  <si>
    <t>Starbucke</t>
  </si>
  <si>
    <t>Minero</t>
  </si>
  <si>
    <t>Software Engineer IV</t>
  </si>
  <si>
    <t>Jamima</t>
  </si>
  <si>
    <t>Pirolini</t>
  </si>
  <si>
    <t>Sabrina</t>
  </si>
  <si>
    <t>Caddy</t>
  </si>
  <si>
    <t>Leontyne</t>
  </si>
  <si>
    <t>Simpkiss</t>
  </si>
  <si>
    <t>Romona</t>
  </si>
  <si>
    <t>Capitano</t>
  </si>
  <si>
    <t>Constance</t>
  </si>
  <si>
    <t>Ucchino</t>
  </si>
  <si>
    <t>Katrinka</t>
  </si>
  <si>
    <t>Sturrock</t>
  </si>
  <si>
    <t>Programmer II</t>
  </si>
  <si>
    <t>Lacee</t>
  </si>
  <si>
    <t>Roan</t>
  </si>
  <si>
    <t>Alic</t>
  </si>
  <si>
    <t>Trenear</t>
  </si>
  <si>
    <t>Trstram</t>
  </si>
  <si>
    <t>Bondesen</t>
  </si>
  <si>
    <t>Pernell</t>
  </si>
  <si>
    <t>Favelle</t>
  </si>
  <si>
    <t>Moina</t>
  </si>
  <si>
    <t>Thumim</t>
  </si>
  <si>
    <t>Eva</t>
  </si>
  <si>
    <t>Colenutt</t>
  </si>
  <si>
    <t>Valdemar</t>
  </si>
  <si>
    <t>MacCoughen</t>
  </si>
  <si>
    <t>Salvidor</t>
  </si>
  <si>
    <t>Renzo</t>
  </si>
  <si>
    <t>Marena</t>
  </si>
  <si>
    <t>Brunotti</t>
  </si>
  <si>
    <t>Levy</t>
  </si>
  <si>
    <t>Bonavia</t>
  </si>
  <si>
    <t>Raquela</t>
  </si>
  <si>
    <t>Yuille</t>
  </si>
  <si>
    <t>Bert</t>
  </si>
  <si>
    <t>Ainslie</t>
  </si>
  <si>
    <t>Teriann</t>
  </si>
  <si>
    <t>Birdsey</t>
  </si>
  <si>
    <t>Leesa</t>
  </si>
  <si>
    <t>Castleman</t>
  </si>
  <si>
    <t>Issiah</t>
  </si>
  <si>
    <t>Fardell</t>
  </si>
  <si>
    <t>Barclay</t>
  </si>
  <si>
    <t>Shalders</t>
  </si>
  <si>
    <t>Friederike</t>
  </si>
  <si>
    <t>Bestar</t>
  </si>
  <si>
    <t>Humes</t>
  </si>
  <si>
    <t>Ethelyn</t>
  </si>
  <si>
    <t>Pincott</t>
  </si>
  <si>
    <t>Spike</t>
  </si>
  <si>
    <t>Thieme</t>
  </si>
  <si>
    <t>Carlye</t>
  </si>
  <si>
    <t>Bartle</t>
  </si>
  <si>
    <t>Dorene</t>
  </si>
  <si>
    <t>Scrivner</t>
  </si>
  <si>
    <t>Royall</t>
  </si>
  <si>
    <t>Slimings</t>
  </si>
  <si>
    <t>Duffie</t>
  </si>
  <si>
    <t>Woodier</t>
  </si>
  <si>
    <t>Brandyn</t>
  </si>
  <si>
    <t>Morrid</t>
  </si>
  <si>
    <t>Cesaro</t>
  </si>
  <si>
    <t>Isbell</t>
  </si>
  <si>
    <t>Roanne</t>
  </si>
  <si>
    <t>Cowthard</t>
  </si>
  <si>
    <t>Penn</t>
  </si>
  <si>
    <t>Burkinshaw</t>
  </si>
  <si>
    <t>Peria</t>
  </si>
  <si>
    <t>Iscowitz</t>
  </si>
  <si>
    <t>Nerissa</t>
  </si>
  <si>
    <t>Foote</t>
  </si>
  <si>
    <t>Randee</t>
  </si>
  <si>
    <t>Douberday</t>
  </si>
  <si>
    <t>Nickie</t>
  </si>
  <si>
    <t>Neissen</t>
  </si>
  <si>
    <t>Engineer III</t>
  </si>
  <si>
    <t>Sibeal</t>
  </si>
  <si>
    <t>Fellow</t>
  </si>
  <si>
    <t>Halette</t>
  </si>
  <si>
    <t>Helling</t>
  </si>
  <si>
    <t>Berne</t>
  </si>
  <si>
    <t>Donegan</t>
  </si>
  <si>
    <t>Easter</t>
  </si>
  <si>
    <t>Laffoley-Lane</t>
  </si>
  <si>
    <t>Sinclair</t>
  </si>
  <si>
    <t>Sustins</t>
  </si>
  <si>
    <t>Vivien</t>
  </si>
  <si>
    <t>Urion</t>
  </si>
  <si>
    <t>Rhona</t>
  </si>
  <si>
    <t>Spilsburie</t>
  </si>
  <si>
    <t>Chryste</t>
  </si>
  <si>
    <t>Acum</t>
  </si>
  <si>
    <t>Kurtis</t>
  </si>
  <si>
    <t>Baistow</t>
  </si>
  <si>
    <t>Tatiania</t>
  </si>
  <si>
    <t>O'Kane</t>
  </si>
  <si>
    <t>Alicia</t>
  </si>
  <si>
    <t>Townend</t>
  </si>
  <si>
    <t>Cathyleen</t>
  </si>
  <si>
    <t>Bern</t>
  </si>
  <si>
    <t>Evanne</t>
  </si>
  <si>
    <t>Feechum</t>
  </si>
  <si>
    <t>Simone</t>
  </si>
  <si>
    <t>Denys</t>
  </si>
  <si>
    <t>Thorin</t>
  </si>
  <si>
    <t>Grimoldby</t>
  </si>
  <si>
    <t>Conchita</t>
  </si>
  <si>
    <t>Jeans</t>
  </si>
  <si>
    <t>Dory</t>
  </si>
  <si>
    <t>Barnsdall</t>
  </si>
  <si>
    <t>Software Consultant</t>
  </si>
  <si>
    <t>Fernandina</t>
  </si>
  <si>
    <t>Brambley</t>
  </si>
  <si>
    <t>Biostatistician IV</t>
  </si>
  <si>
    <t>Jere</t>
  </si>
  <si>
    <t>Ding</t>
  </si>
  <si>
    <t>Chrissie</t>
  </si>
  <si>
    <t>Bernardini</t>
  </si>
  <si>
    <t>Clem</t>
  </si>
  <si>
    <t>Leek</t>
  </si>
  <si>
    <t>Netti</t>
  </si>
  <si>
    <t>Vito</t>
  </si>
  <si>
    <t>Norker</t>
  </si>
  <si>
    <t>Orville</t>
  </si>
  <si>
    <t>Akerman</t>
  </si>
  <si>
    <t>Dennie</t>
  </si>
  <si>
    <t>Eunson</t>
  </si>
  <si>
    <t>Michaeline</t>
  </si>
  <si>
    <t>Bordman</t>
  </si>
  <si>
    <t>Emlyn</t>
  </si>
  <si>
    <t>Anstice</t>
  </si>
  <si>
    <t>Giusto</t>
  </si>
  <si>
    <t>Torbett</t>
  </si>
  <si>
    <t>Freida</t>
  </si>
  <si>
    <t>Everil</t>
  </si>
  <si>
    <t>Berny</t>
  </si>
  <si>
    <t>Bold</t>
  </si>
  <si>
    <t>Janice</t>
  </si>
  <si>
    <t>Himsworth</t>
  </si>
  <si>
    <t>Gale</t>
  </si>
  <si>
    <t>Done</t>
  </si>
  <si>
    <t>Amby</t>
  </si>
  <si>
    <t>Pentin</t>
  </si>
  <si>
    <t>Reinhard</t>
  </si>
  <si>
    <t>Jubert</t>
  </si>
  <si>
    <t>Raff</t>
  </si>
  <si>
    <t>Waadenburg</t>
  </si>
  <si>
    <t>Jerome</t>
  </si>
  <si>
    <t>Muggeridge</t>
  </si>
  <si>
    <t>Erwin</t>
  </si>
  <si>
    <t>Pendre</t>
  </si>
  <si>
    <t>Sayres</t>
  </si>
  <si>
    <t>Duthie</t>
  </si>
  <si>
    <t>Bottelstone</t>
  </si>
  <si>
    <t>Lida</t>
  </si>
  <si>
    <t>Wych</t>
  </si>
  <si>
    <t>Sheena</t>
  </si>
  <si>
    <t>O'Duggan</t>
  </si>
  <si>
    <t>Felicle</t>
  </si>
  <si>
    <t>Beneze</t>
  </si>
  <si>
    <t>Vedyasov</t>
  </si>
  <si>
    <t>Lauree</t>
  </si>
  <si>
    <t>Leason</t>
  </si>
  <si>
    <t>Britteny</t>
  </si>
  <si>
    <t>Falconer-Taylor</t>
  </si>
  <si>
    <t>Timothy</t>
  </si>
  <si>
    <t>Wenham</t>
  </si>
  <si>
    <t>Marilee</t>
  </si>
  <si>
    <t>Oosthout de Vree</t>
  </si>
  <si>
    <t>Brittany</t>
  </si>
  <si>
    <t>Peasey</t>
  </si>
  <si>
    <t>Help Desk Technician</t>
  </si>
  <si>
    <t>Robin</t>
  </si>
  <si>
    <t>Crack</t>
  </si>
  <si>
    <t>Shana</t>
  </si>
  <si>
    <t>Myrlene</t>
  </si>
  <si>
    <t>Rothwell</t>
  </si>
  <si>
    <t>Marlow</t>
  </si>
  <si>
    <t>Flowerdew</t>
  </si>
  <si>
    <t>Natalee</t>
  </si>
  <si>
    <t>Bamford</t>
  </si>
  <si>
    <t>Cornelius</t>
  </si>
  <si>
    <t>Yarmouth</t>
  </si>
  <si>
    <t>Eugenie</t>
  </si>
  <si>
    <t>Domenc</t>
  </si>
  <si>
    <t>Dionisii</t>
  </si>
  <si>
    <t>Randolph</t>
  </si>
  <si>
    <t>Redihalgh</t>
  </si>
  <si>
    <t>Automation Specialist I</t>
  </si>
  <si>
    <t>Querida</t>
  </si>
  <si>
    <t>Danilchev</t>
  </si>
  <si>
    <t>Osborn</t>
  </si>
  <si>
    <t>Pentony</t>
  </si>
  <si>
    <t>Bel</t>
  </si>
  <si>
    <t>Cheeke</t>
  </si>
  <si>
    <t>Illa</t>
  </si>
  <si>
    <t>Jsandye</t>
  </si>
  <si>
    <t>Melendez</t>
  </si>
  <si>
    <t>Melany</t>
  </si>
  <si>
    <t>Thorrington</t>
  </si>
  <si>
    <t>Allis</t>
  </si>
  <si>
    <t>Blanche</t>
  </si>
  <si>
    <t>Karel</t>
  </si>
  <si>
    <t>Dimelow</t>
  </si>
  <si>
    <t>Alina</t>
  </si>
  <si>
    <t>Wilsey</t>
  </si>
  <si>
    <t>Developer III</t>
  </si>
  <si>
    <t>Jarad</t>
  </si>
  <si>
    <t>Bauser</t>
  </si>
  <si>
    <t>Welbie</t>
  </si>
  <si>
    <t>Rockliffe</t>
  </si>
  <si>
    <t>Human Resources Assistant I</t>
  </si>
  <si>
    <t>Valeria</t>
  </si>
  <si>
    <t>Ladyman</t>
  </si>
  <si>
    <t>Levi</t>
  </si>
  <si>
    <t>Cartmell</t>
  </si>
  <si>
    <t>Darbee</t>
  </si>
  <si>
    <t>Klimowicz</t>
  </si>
  <si>
    <t>Libby</t>
  </si>
  <si>
    <t>Wardesworth</t>
  </si>
  <si>
    <t>Kippy</t>
  </si>
  <si>
    <t>Jessel</t>
  </si>
  <si>
    <t>Benji</t>
  </si>
  <si>
    <t>O'Shirine</t>
  </si>
  <si>
    <t>Consolata</t>
  </si>
  <si>
    <t>Clacson</t>
  </si>
  <si>
    <t>Geologist IV</t>
  </si>
  <si>
    <t>Vernor</t>
  </si>
  <si>
    <t>Jahnel</t>
  </si>
  <si>
    <t>Cheri</t>
  </si>
  <si>
    <t>Hazeman</t>
  </si>
  <si>
    <t>Media Manager II</t>
  </si>
  <si>
    <t>Darcey</t>
  </si>
  <si>
    <t>Harberer</t>
  </si>
  <si>
    <t>Blythe</t>
  </si>
  <si>
    <t>Keighley</t>
  </si>
  <si>
    <t>Darelle</t>
  </si>
  <si>
    <t>Ive</t>
  </si>
  <si>
    <t>Marcella</t>
  </si>
  <si>
    <t>Manzell</t>
  </si>
  <si>
    <t>Wallis</t>
  </si>
  <si>
    <t>Bertrand</t>
  </si>
  <si>
    <t>Penkethman</t>
  </si>
  <si>
    <t>Mason</t>
  </si>
  <si>
    <t>Kohrsen</t>
  </si>
  <si>
    <t>Ulrika</t>
  </si>
  <si>
    <t>Steagall</t>
  </si>
  <si>
    <t>Statistician III</t>
  </si>
  <si>
    <t>Prudi</t>
  </si>
  <si>
    <t>Edon</t>
  </si>
  <si>
    <t>Elayne</t>
  </si>
  <si>
    <t>Braiden</t>
  </si>
  <si>
    <t>Domini</t>
  </si>
  <si>
    <t>Ghelerdini</t>
  </si>
  <si>
    <t>Tresa</t>
  </si>
  <si>
    <t>Reeks</t>
  </si>
  <si>
    <t>Boynton</t>
  </si>
  <si>
    <t>Andrea</t>
  </si>
  <si>
    <t>Funcheon</t>
  </si>
  <si>
    <t>Pail</t>
  </si>
  <si>
    <t>Ashplant</t>
  </si>
  <si>
    <t>Tommie</t>
  </si>
  <si>
    <t>Banbridge</t>
  </si>
  <si>
    <t>Gaby</t>
  </si>
  <si>
    <t>Lucius</t>
  </si>
  <si>
    <t>Prescott</t>
  </si>
  <si>
    <t>Korry</t>
  </si>
  <si>
    <t>Cosgrove</t>
  </si>
  <si>
    <t>Engineer II</t>
  </si>
  <si>
    <t>Allissa</t>
  </si>
  <si>
    <t>Brinklow</t>
  </si>
  <si>
    <t>Emmalee</t>
  </si>
  <si>
    <t>Sketcher</t>
  </si>
  <si>
    <t>Dalli</t>
  </si>
  <si>
    <t>Baggally</t>
  </si>
  <si>
    <t>Lazar</t>
  </si>
  <si>
    <t>Crathern</t>
  </si>
  <si>
    <t>Henrieta</t>
  </si>
  <si>
    <t>MacClancey</t>
  </si>
  <si>
    <t>Rica</t>
  </si>
  <si>
    <t>Raveau</t>
  </si>
  <si>
    <t>Burr</t>
  </si>
  <si>
    <t>Gerb</t>
  </si>
  <si>
    <t>Vinny</t>
  </si>
  <si>
    <t>Hegley</t>
  </si>
  <si>
    <t>Wylma</t>
  </si>
  <si>
    <t>Elsy</t>
  </si>
  <si>
    <t>Brett</t>
  </si>
  <si>
    <t>Scrancher</t>
  </si>
  <si>
    <t>Health Coach II</t>
  </si>
  <si>
    <t>Gwen</t>
  </si>
  <si>
    <t>Jakubczyk</t>
  </si>
  <si>
    <t>Abagail</t>
  </si>
  <si>
    <t>Tordiffe</t>
  </si>
  <si>
    <t>Tobe</t>
  </si>
  <si>
    <t>Vamplew</t>
  </si>
  <si>
    <t>Developer II</t>
  </si>
  <si>
    <t>Sheilah</t>
  </si>
  <si>
    <t>Blackmore</t>
  </si>
  <si>
    <t>Tolmie</t>
  </si>
  <si>
    <t>Sigfried</t>
  </si>
  <si>
    <t>Semken</t>
  </si>
  <si>
    <t>Kienan</t>
  </si>
  <si>
    <t>Soar</t>
  </si>
  <si>
    <t>Trent</t>
  </si>
  <si>
    <t>Winna</t>
  </si>
  <si>
    <t>Verny</t>
  </si>
  <si>
    <t>Craggy</t>
  </si>
  <si>
    <t>Loadsman</t>
  </si>
  <si>
    <t>Iona</t>
  </si>
  <si>
    <t>Fidgeon</t>
  </si>
  <si>
    <t>Bernhard</t>
  </si>
  <si>
    <t>Senett</t>
  </si>
  <si>
    <t>Rabi</t>
  </si>
  <si>
    <t>Nissle</t>
  </si>
  <si>
    <t>Jazmin</t>
  </si>
  <si>
    <t>Neumann</t>
  </si>
  <si>
    <t>Peri</t>
  </si>
  <si>
    <t>Hovie</t>
  </si>
  <si>
    <t>Lynnelle</t>
  </si>
  <si>
    <t>Comettoi</t>
  </si>
  <si>
    <t>Elberta</t>
  </si>
  <si>
    <t>Florence</t>
  </si>
  <si>
    <t>Held</t>
  </si>
  <si>
    <t>Lennard</t>
  </si>
  <si>
    <t>Donizeau</t>
  </si>
  <si>
    <t>Ardelle</t>
  </si>
  <si>
    <t>Topaz</t>
  </si>
  <si>
    <t>Gayel</t>
  </si>
  <si>
    <t>Downs</t>
  </si>
  <si>
    <t>Sandor</t>
  </si>
  <si>
    <t>Townie</t>
  </si>
  <si>
    <t>Perez</t>
  </si>
  <si>
    <t>Modesty</t>
  </si>
  <si>
    <t>Fletcher</t>
  </si>
  <si>
    <t>Row</t>
  </si>
  <si>
    <t>Mawditt</t>
  </si>
  <si>
    <t>Conny</t>
  </si>
  <si>
    <t>Shearmer</t>
  </si>
  <si>
    <t>Madel</t>
  </si>
  <si>
    <t>Palffrey</t>
  </si>
  <si>
    <t>Systems Administrator I</t>
  </si>
  <si>
    <t>Gracie</t>
  </si>
  <si>
    <t>Merrifield</t>
  </si>
  <si>
    <t>Jannelle</t>
  </si>
  <si>
    <t>Leist</t>
  </si>
  <si>
    <t>Raine</t>
  </si>
  <si>
    <t>Sneezum</t>
  </si>
  <si>
    <t>Millicent</t>
  </si>
  <si>
    <t>Wiffler</t>
  </si>
  <si>
    <t>Hobie</t>
  </si>
  <si>
    <t>Knappett</t>
  </si>
  <si>
    <t>Dy</t>
  </si>
  <si>
    <t>Annissa</t>
  </si>
  <si>
    <t>Balmforth</t>
  </si>
  <si>
    <t>Berri</t>
  </si>
  <si>
    <t>McManamen</t>
  </si>
  <si>
    <t>Mikey</t>
  </si>
  <si>
    <t>Rizzetti</t>
  </si>
  <si>
    <t>Giacomo</t>
  </si>
  <si>
    <t>Johanning</t>
  </si>
  <si>
    <t>Alecia</t>
  </si>
  <si>
    <t>Jorie</t>
  </si>
  <si>
    <t>Pigott</t>
  </si>
  <si>
    <t>Andee</t>
  </si>
  <si>
    <t>Robjant</t>
  </si>
  <si>
    <t>Georgie</t>
  </si>
  <si>
    <t>Cudbertson</t>
  </si>
  <si>
    <t>Abrahan</t>
  </si>
  <si>
    <t>Luckman</t>
  </si>
  <si>
    <t>Emeline</t>
  </si>
  <si>
    <t>Jorioz</t>
  </si>
  <si>
    <t>Muldoon</t>
  </si>
  <si>
    <t>Hilly</t>
  </si>
  <si>
    <t>Kleinmann</t>
  </si>
  <si>
    <t>Charlean</t>
  </si>
  <si>
    <t>Fantone</t>
  </si>
  <si>
    <t>Esmaria</t>
  </si>
  <si>
    <t>Dobbison</t>
  </si>
  <si>
    <t>Jarib</t>
  </si>
  <si>
    <t>Senior</t>
  </si>
  <si>
    <t>Oralia</t>
  </si>
  <si>
    <t>Gifford</t>
  </si>
  <si>
    <t>Cassie</t>
  </si>
  <si>
    <t>Morley</t>
  </si>
  <si>
    <t>Allene</t>
  </si>
  <si>
    <t>Claypole</t>
  </si>
  <si>
    <t>Erma</t>
  </si>
  <si>
    <t>Vyel</t>
  </si>
  <si>
    <t>Dorree</t>
  </si>
  <si>
    <t>Sanja</t>
  </si>
  <si>
    <t>Karin</t>
  </si>
  <si>
    <t>Burkill</t>
  </si>
  <si>
    <t>Lindy</t>
  </si>
  <si>
    <t>Fitzpayn</t>
  </si>
  <si>
    <t>Rube</t>
  </si>
  <si>
    <t>Itzhayek</t>
  </si>
  <si>
    <t>Nettie</t>
  </si>
  <si>
    <t>Iddy</t>
  </si>
  <si>
    <t>Saleem</t>
  </si>
  <si>
    <t>Meller</t>
  </si>
  <si>
    <t>Datha</t>
  </si>
  <si>
    <t>McPheat</t>
  </si>
  <si>
    <t>Hashim</t>
  </si>
  <si>
    <t>O'Leahy</t>
  </si>
  <si>
    <t>Quinn</t>
  </si>
  <si>
    <t>Fulks</t>
  </si>
  <si>
    <t>Jaime</t>
  </si>
  <si>
    <t>Warkup</t>
  </si>
  <si>
    <t>Xever</t>
  </si>
  <si>
    <t>Baldetti</t>
  </si>
  <si>
    <t>Ramonda</t>
  </si>
  <si>
    <t>McKellar</t>
  </si>
  <si>
    <t>Clementius</t>
  </si>
  <si>
    <t>Everington</t>
  </si>
  <si>
    <t>Maurits</t>
  </si>
  <si>
    <t>Kix</t>
  </si>
  <si>
    <t>Gerard</t>
  </si>
  <si>
    <t>Steketee</t>
  </si>
  <si>
    <t>Etan</t>
  </si>
  <si>
    <t>Poyle</t>
  </si>
  <si>
    <t>Bart</t>
  </si>
  <si>
    <t>Eakle</t>
  </si>
  <si>
    <t>Nadean</t>
  </si>
  <si>
    <t>Fielding</t>
  </si>
  <si>
    <t>Charyl</t>
  </si>
  <si>
    <t>Haimes</t>
  </si>
  <si>
    <t>Web Developer I</t>
  </si>
  <si>
    <t>Cathlene</t>
  </si>
  <si>
    <t>Bellas</t>
  </si>
  <si>
    <t>Software Engineer II</t>
  </si>
  <si>
    <t>Johnathan</t>
  </si>
  <si>
    <t>Audiss</t>
  </si>
  <si>
    <t>Brenna</t>
  </si>
  <si>
    <t>Dacks</t>
  </si>
  <si>
    <t>Rhoda</t>
  </si>
  <si>
    <t>McKeown</t>
  </si>
  <si>
    <t>Tirrell</t>
  </si>
  <si>
    <t>Haysham</t>
  </si>
  <si>
    <t>Fiona</t>
  </si>
  <si>
    <t>Clines</t>
  </si>
  <si>
    <t>Tiphany</t>
  </si>
  <si>
    <t>Bonnier</t>
  </si>
  <si>
    <t>Jayme</t>
  </si>
  <si>
    <t>Baunton</t>
  </si>
  <si>
    <t>Adolphus</t>
  </si>
  <si>
    <t>Seers</t>
  </si>
  <si>
    <t>Gunther</t>
  </si>
  <si>
    <t>Jackman</t>
  </si>
  <si>
    <t>Duff</t>
  </si>
  <si>
    <t>Anan</t>
  </si>
  <si>
    <t>Ddene</t>
  </si>
  <si>
    <t>Burleton</t>
  </si>
  <si>
    <t>Endacott</t>
  </si>
  <si>
    <t>Edik</t>
  </si>
  <si>
    <t>Connichie</t>
  </si>
  <si>
    <t>Eugenius</t>
  </si>
  <si>
    <t>Packe</t>
  </si>
  <si>
    <t>Humfrey</t>
  </si>
  <si>
    <t>Frankland</t>
  </si>
  <si>
    <t>Nikola</t>
  </si>
  <si>
    <t>Jeanon</t>
  </si>
  <si>
    <t>Sue</t>
  </si>
  <si>
    <t>Chapelhow</t>
  </si>
  <si>
    <t>Cassandra</t>
  </si>
  <si>
    <t>Aucoate</t>
  </si>
  <si>
    <t>Zebulen</t>
  </si>
  <si>
    <t>Swadon</t>
  </si>
  <si>
    <t>Ernestus</t>
  </si>
  <si>
    <t>Cruden</t>
  </si>
  <si>
    <t>Duke</t>
  </si>
  <si>
    <t>Allnatt</t>
  </si>
  <si>
    <t>Ken</t>
  </si>
  <si>
    <t>Renfree</t>
  </si>
  <si>
    <t>Lebbie</t>
  </si>
  <si>
    <t>Bruck</t>
  </si>
  <si>
    <t>Alidia</t>
  </si>
  <si>
    <t>Durrett</t>
  </si>
  <si>
    <t>Mella</t>
  </si>
  <si>
    <t>Petrovsky</t>
  </si>
  <si>
    <t>Creenan</t>
  </si>
  <si>
    <t>Filia</t>
  </si>
  <si>
    <t>Rosson</t>
  </si>
  <si>
    <t>Adelaida</t>
  </si>
  <si>
    <t>Redmond</t>
  </si>
  <si>
    <t>Alisun</t>
  </si>
  <si>
    <t>Heinecke</t>
  </si>
  <si>
    <t>Accounting Assistant I</t>
  </si>
  <si>
    <t>Margalit</t>
  </si>
  <si>
    <t>Dorwood</t>
  </si>
  <si>
    <t>Hyatt</t>
  </si>
  <si>
    <t>Craine</t>
  </si>
  <si>
    <t>Otto</t>
  </si>
  <si>
    <t>Huriche</t>
  </si>
  <si>
    <t>Grange</t>
  </si>
  <si>
    <t>Skillington</t>
  </si>
  <si>
    <t>Carolann</t>
  </si>
  <si>
    <t>O'Hallagan</t>
  </si>
  <si>
    <t>Nonnah</t>
  </si>
  <si>
    <t>Johns</t>
  </si>
  <si>
    <t>Rebeca</t>
  </si>
  <si>
    <t>Martonfi</t>
  </si>
  <si>
    <t>Perl</t>
  </si>
  <si>
    <t>Bysaker</t>
  </si>
  <si>
    <t>Idell</t>
  </si>
  <si>
    <t>Cole</t>
  </si>
  <si>
    <t>Lucho</t>
  </si>
  <si>
    <t>Mitie</t>
  </si>
  <si>
    <t>Finn</t>
  </si>
  <si>
    <t>Willy</t>
  </si>
  <si>
    <t>Langley</t>
  </si>
  <si>
    <t>Constantin</t>
  </si>
  <si>
    <t>Giacobbo</t>
  </si>
  <si>
    <t>Arri</t>
  </si>
  <si>
    <t>Lamden</t>
  </si>
  <si>
    <t>Hazel</t>
  </si>
  <si>
    <t>Brokenshire</t>
  </si>
  <si>
    <t>Winny</t>
  </si>
  <si>
    <t>Girtin</t>
  </si>
  <si>
    <t>Research Assistant II</t>
  </si>
  <si>
    <t>Abra</t>
  </si>
  <si>
    <t>Probets</t>
  </si>
  <si>
    <t>Forty</t>
  </si>
  <si>
    <t>Shanta</t>
  </si>
  <si>
    <t>Knill</t>
  </si>
  <si>
    <t>Mallissa</t>
  </si>
  <si>
    <t>Gillespie</t>
  </si>
  <si>
    <t>Basil</t>
  </si>
  <si>
    <t>Brellin</t>
  </si>
  <si>
    <t>Rowden</t>
  </si>
  <si>
    <t>Ortensia</t>
  </si>
  <si>
    <t>Dronsfield</t>
  </si>
  <si>
    <t>Angeli</t>
  </si>
  <si>
    <t>O'Hegertie</t>
  </si>
  <si>
    <t>Alair</t>
  </si>
  <si>
    <t>Hopkins</t>
  </si>
  <si>
    <t>Melonie</t>
  </si>
  <si>
    <t>Zisneros</t>
  </si>
  <si>
    <t>Joelle</t>
  </si>
  <si>
    <t>Prior</t>
  </si>
  <si>
    <t>Programmer Analyst IV</t>
  </si>
  <si>
    <t>Alejandrina</t>
  </si>
  <si>
    <t>Canavan</t>
  </si>
  <si>
    <t>Mercy</t>
  </si>
  <si>
    <t>Wilsone</t>
  </si>
  <si>
    <t>Health Coach I</t>
  </si>
  <si>
    <t>Joey</t>
  </si>
  <si>
    <t>Ledram</t>
  </si>
  <si>
    <t>Mayor</t>
  </si>
  <si>
    <t>Ismay</t>
  </si>
  <si>
    <t>Galvin</t>
  </si>
  <si>
    <t>O'Keenan</t>
  </si>
  <si>
    <t>Haysar</t>
  </si>
  <si>
    <t>Les</t>
  </si>
  <si>
    <t>Mines</t>
  </si>
  <si>
    <t>Carolee</t>
  </si>
  <si>
    <t>Butters</t>
  </si>
  <si>
    <t>Tomlin</t>
  </si>
  <si>
    <t>Hastwall</t>
  </si>
  <si>
    <t>Randolf</t>
  </si>
  <si>
    <t>Durant</t>
  </si>
  <si>
    <t>Rowena</t>
  </si>
  <si>
    <t>Parchment</t>
  </si>
  <si>
    <t>Stanislas</t>
  </si>
  <si>
    <t>Baildon</t>
  </si>
  <si>
    <t>Gardiner</t>
  </si>
  <si>
    <t>Nutley</t>
  </si>
  <si>
    <t>Accountant II</t>
  </si>
  <si>
    <t>Krissie</t>
  </si>
  <si>
    <t>Dinan</t>
  </si>
  <si>
    <t>Petschelt</t>
  </si>
  <si>
    <t>Minni</t>
  </si>
  <si>
    <t>Deegin</t>
  </si>
  <si>
    <t>Edee</t>
  </si>
  <si>
    <t>Stoker</t>
  </si>
  <si>
    <t>Maxy</t>
  </si>
  <si>
    <t>Hurles</t>
  </si>
  <si>
    <t>Noelani</t>
  </si>
  <si>
    <t>Andreuzzi</t>
  </si>
  <si>
    <t>Stuart</t>
  </si>
  <si>
    <t>Gebhardt</t>
  </si>
  <si>
    <t>Marty</t>
  </si>
  <si>
    <t>Lebreton</t>
  </si>
  <si>
    <t>Automation Specialist III</t>
  </si>
  <si>
    <t>Donn</t>
  </si>
  <si>
    <t>Bonnell</t>
  </si>
  <si>
    <t>Stringman</t>
  </si>
  <si>
    <t>Stormi</t>
  </si>
  <si>
    <t>Haslen</t>
  </si>
  <si>
    <t>Bonnibelle</t>
  </si>
  <si>
    <t>Imos</t>
  </si>
  <si>
    <t>Massimo</t>
  </si>
  <si>
    <t>Seymour</t>
  </si>
  <si>
    <t>Mathe</t>
  </si>
  <si>
    <t>Scatcher</t>
  </si>
  <si>
    <t>Chan</t>
  </si>
  <si>
    <t>Kirckman</t>
  </si>
  <si>
    <t>Anselma</t>
  </si>
  <si>
    <t>Ricardon</t>
  </si>
  <si>
    <t>Nicoline</t>
  </si>
  <si>
    <t>Samwayes</t>
  </si>
  <si>
    <t>Threadgall</t>
  </si>
  <si>
    <t>Fleur</t>
  </si>
  <si>
    <t>Whittlesea</t>
  </si>
  <si>
    <t>Janifer</t>
  </si>
  <si>
    <t>Pountain</t>
  </si>
  <si>
    <t>Aristotle</t>
  </si>
  <si>
    <t>Vanni</t>
  </si>
  <si>
    <t>Kleon</t>
  </si>
  <si>
    <t>Pallatina</t>
  </si>
  <si>
    <t>Artie</t>
  </si>
  <si>
    <t>Ommanney</t>
  </si>
  <si>
    <t>Dalila</t>
  </si>
  <si>
    <t>Rosel</t>
  </si>
  <si>
    <t>Sharl</t>
  </si>
  <si>
    <t>Wiggin</t>
  </si>
  <si>
    <t>Administrative Assistant I</t>
  </si>
  <si>
    <t>Curtis</t>
  </si>
  <si>
    <t>El</t>
  </si>
  <si>
    <t>Toupe</t>
  </si>
  <si>
    <t>Ambur</t>
  </si>
  <si>
    <t>Symcoxe</t>
  </si>
  <si>
    <t>Yolande</t>
  </si>
  <si>
    <t>Whild</t>
  </si>
  <si>
    <t>Gay</t>
  </si>
  <si>
    <t>Pickersgill</t>
  </si>
  <si>
    <t>Jobyna</t>
  </si>
  <si>
    <t>Elgey</t>
  </si>
  <si>
    <t>Ole</t>
  </si>
  <si>
    <t>Euplate</t>
  </si>
  <si>
    <t>Health Coach IV</t>
  </si>
  <si>
    <t>Brennan</t>
  </si>
  <si>
    <t>Gagen</t>
  </si>
  <si>
    <t>Malvin</t>
  </si>
  <si>
    <t>Booth</t>
  </si>
  <si>
    <t>Birkin</t>
  </si>
  <si>
    <t>Hallie</t>
  </si>
  <si>
    <t>Le feaver</t>
  </si>
  <si>
    <t>Welby</t>
  </si>
  <si>
    <t>Ninnotti</t>
  </si>
  <si>
    <t>Baron</t>
  </si>
  <si>
    <t>Bullus</t>
  </si>
  <si>
    <t>Hamnet</t>
  </si>
  <si>
    <t>Berford</t>
  </si>
  <si>
    <t>Lindsey</t>
  </si>
  <si>
    <t>Carver</t>
  </si>
  <si>
    <t>Carwardine</t>
  </si>
  <si>
    <t>Goraud</t>
  </si>
  <si>
    <t>Ayling</t>
  </si>
  <si>
    <t>Bambi</t>
  </si>
  <si>
    <t>Hebblethwaite</t>
  </si>
  <si>
    <t>Lilith</t>
  </si>
  <si>
    <t>Lanning</t>
  </si>
  <si>
    <t>Media Manager III</t>
  </si>
  <si>
    <t>Kevan</t>
  </si>
  <si>
    <t>Kubal</t>
  </si>
  <si>
    <t>Gaitskill</t>
  </si>
  <si>
    <t>Weston</t>
  </si>
  <si>
    <t>Brokenshaw</t>
  </si>
  <si>
    <t>Ellette</t>
  </si>
  <si>
    <t>Fahy</t>
  </si>
  <si>
    <t>Mirabella</t>
  </si>
  <si>
    <t>Richter</t>
  </si>
  <si>
    <t>Josias</t>
  </si>
  <si>
    <t>Ransell</t>
  </si>
  <si>
    <t>Ruler</t>
  </si>
  <si>
    <t>Zorina</t>
  </si>
  <si>
    <t>Bosomworth</t>
  </si>
  <si>
    <t>Ethelda</t>
  </si>
  <si>
    <t>Lindsay</t>
  </si>
  <si>
    <t>Acaster</t>
  </si>
  <si>
    <t>Eddie</t>
  </si>
  <si>
    <t>Yekel</t>
  </si>
  <si>
    <t>Gaffer</t>
  </si>
  <si>
    <t>Homere</t>
  </si>
  <si>
    <t>Rounds</t>
  </si>
  <si>
    <t>Idalina</t>
  </si>
  <si>
    <t>Wilcot</t>
  </si>
  <si>
    <t>Holly</t>
  </si>
  <si>
    <t>Cavil</t>
  </si>
  <si>
    <t>Benton</t>
  </si>
  <si>
    <t>Oakly</t>
  </si>
  <si>
    <t>Audrey</t>
  </si>
  <si>
    <t>Vickerman</t>
  </si>
  <si>
    <t>Norine</t>
  </si>
  <si>
    <t>Antonik</t>
  </si>
  <si>
    <t>Northedge</t>
  </si>
  <si>
    <t>Burtie</t>
  </si>
  <si>
    <t>Scintsbury</t>
  </si>
  <si>
    <t>Royal</t>
  </si>
  <si>
    <t>Shinn</t>
  </si>
  <si>
    <t>Trescha</t>
  </si>
  <si>
    <t>Preshous</t>
  </si>
  <si>
    <t>Spieck</t>
  </si>
  <si>
    <t>Cathe</t>
  </si>
  <si>
    <t>Lorriman</t>
  </si>
  <si>
    <t>Pattin</t>
  </si>
  <si>
    <t>Weathey</t>
  </si>
  <si>
    <t>Darrel</t>
  </si>
  <si>
    <t>Canet</t>
  </si>
  <si>
    <t>Harmonia</t>
  </si>
  <si>
    <t>Cornock</t>
  </si>
  <si>
    <t>Account Representative III</t>
  </si>
  <si>
    <t>Stewart</t>
  </si>
  <si>
    <t>Brosoli</t>
  </si>
  <si>
    <t>Madelina</t>
  </si>
  <si>
    <t>Marte</t>
  </si>
  <si>
    <t>Heinrik</t>
  </si>
  <si>
    <t>Norcock</t>
  </si>
  <si>
    <t>Crossan</t>
  </si>
  <si>
    <t>Norma</t>
  </si>
  <si>
    <t>Blackbourn</t>
  </si>
  <si>
    <t>Lenci</t>
  </si>
  <si>
    <t>Duerden</t>
  </si>
  <si>
    <t>Winthrop</t>
  </si>
  <si>
    <t>Corser</t>
  </si>
  <si>
    <t>Ammamaria</t>
  </si>
  <si>
    <t>Standbridge</t>
  </si>
  <si>
    <t>Robb</t>
  </si>
  <si>
    <t>Poll</t>
  </si>
  <si>
    <t>Web Designer IV</t>
  </si>
  <si>
    <t>Lorenza</t>
  </si>
  <si>
    <t>Cawthorne</t>
  </si>
  <si>
    <t>Bonita</t>
  </si>
  <si>
    <t>Gethins</t>
  </si>
  <si>
    <t>Ham</t>
  </si>
  <si>
    <t>Mayoh</t>
  </si>
  <si>
    <t>Leicester</t>
  </si>
  <si>
    <t>Fynes</t>
  </si>
  <si>
    <t>Khalil</t>
  </si>
  <si>
    <t>Pennings</t>
  </si>
  <si>
    <t>Sansone</t>
  </si>
  <si>
    <t>Eastcourt</t>
  </si>
  <si>
    <t>Sisely</t>
  </si>
  <si>
    <t>Oppy</t>
  </si>
  <si>
    <t>Bunnie</t>
  </si>
  <si>
    <t>Whines</t>
  </si>
  <si>
    <t>Arnie</t>
  </si>
  <si>
    <t>Zorn</t>
  </si>
  <si>
    <t>Farr</t>
  </si>
  <si>
    <t>Butterick</t>
  </si>
  <si>
    <t>Cristionna</t>
  </si>
  <si>
    <t>Mapes</t>
  </si>
  <si>
    <t>Dexter</t>
  </si>
  <si>
    <t>Robelin</t>
  </si>
  <si>
    <t>Morican</t>
  </si>
  <si>
    <t>Dotty</t>
  </si>
  <si>
    <t>Maylott</t>
  </si>
  <si>
    <t>Aldo</t>
  </si>
  <si>
    <t>Waistall</t>
  </si>
  <si>
    <t>Eula</t>
  </si>
  <si>
    <t>Bruni</t>
  </si>
  <si>
    <t>Linet</t>
  </si>
  <si>
    <t>Postill</t>
  </si>
  <si>
    <t>Andreas</t>
  </si>
  <si>
    <t>Cosin</t>
  </si>
  <si>
    <t>Izaak</t>
  </si>
  <si>
    <t>Gisborne</t>
  </si>
  <si>
    <t>Amie</t>
  </si>
  <si>
    <t>Dufty</t>
  </si>
  <si>
    <t>Kalil</t>
  </si>
  <si>
    <t>Palombi</t>
  </si>
  <si>
    <t>Josy</t>
  </si>
  <si>
    <t>St. Quentin</t>
  </si>
  <si>
    <t>Female</t>
  </si>
  <si>
    <t>Y</t>
  </si>
  <si>
    <t>Patsy</t>
  </si>
  <si>
    <t>Beefon</t>
  </si>
  <si>
    <t>Baily</t>
  </si>
  <si>
    <t>Imison</t>
  </si>
  <si>
    <t>Carin</t>
  </si>
  <si>
    <t>Lauthian</t>
  </si>
  <si>
    <t>Kinsley</t>
  </si>
  <si>
    <t>Klimus</t>
  </si>
  <si>
    <t>Teena</t>
  </si>
  <si>
    <t>Birrel</t>
  </si>
  <si>
    <t>Mitchel</t>
  </si>
  <si>
    <t>Schimek</t>
  </si>
  <si>
    <t>Shamus</t>
  </si>
  <si>
    <t>Fyndon</t>
  </si>
  <si>
    <t>Vaughan</t>
  </si>
  <si>
    <t>McCromley</t>
  </si>
  <si>
    <t>Kerwin</t>
  </si>
  <si>
    <t>Jossel</t>
  </si>
  <si>
    <t>Benita</t>
  </si>
  <si>
    <t>Cuffley</t>
  </si>
  <si>
    <t>Samuel</t>
  </si>
  <si>
    <t>Stiff</t>
  </si>
  <si>
    <t>Chazette</t>
  </si>
  <si>
    <t>Nonna</t>
  </si>
  <si>
    <t>Hun</t>
  </si>
  <si>
    <t>Gustav</t>
  </si>
  <si>
    <t>Kos</t>
  </si>
  <si>
    <t>Budget/Accounting Analyst II</t>
  </si>
  <si>
    <t>Alexia</t>
  </si>
  <si>
    <t>Wolford</t>
  </si>
  <si>
    <t>Web Developer IV</t>
  </si>
  <si>
    <t>Cameron</t>
  </si>
  <si>
    <t>Letherbury</t>
  </si>
  <si>
    <t>Zara</t>
  </si>
  <si>
    <t>Maccaddie</t>
  </si>
  <si>
    <t>Lammond</t>
  </si>
  <si>
    <t>MacGeffen</t>
  </si>
  <si>
    <t>Lorianna</t>
  </si>
  <si>
    <t>Vidyapin</t>
  </si>
  <si>
    <t>Robbie</t>
  </si>
  <si>
    <t>Handaside</t>
  </si>
  <si>
    <t>Phelia</t>
  </si>
  <si>
    <t>Perotti</t>
  </si>
  <si>
    <t>Nikita</t>
  </si>
  <si>
    <t>Kilby</t>
  </si>
  <si>
    <t>Stanley</t>
  </si>
  <si>
    <t>Seven</t>
  </si>
  <si>
    <t>Wolfgang</t>
  </si>
  <si>
    <t>Tarrier</t>
  </si>
  <si>
    <t>Pozzi</t>
  </si>
  <si>
    <t>Maddy</t>
  </si>
  <si>
    <t>Larrat</t>
  </si>
  <si>
    <t>Elvis</t>
  </si>
  <si>
    <t>O'Leagham</t>
  </si>
  <si>
    <t>Bevvy</t>
  </si>
  <si>
    <t>Siegertsz</t>
  </si>
  <si>
    <t>Rudd</t>
  </si>
  <si>
    <t>Strangeways</t>
  </si>
  <si>
    <t>Frederik</t>
  </si>
  <si>
    <t>Duckett</t>
  </si>
  <si>
    <t>Guesford</t>
  </si>
  <si>
    <t>Francklin</t>
  </si>
  <si>
    <t>Ubanks</t>
  </si>
  <si>
    <t>Batrim</t>
  </si>
  <si>
    <t>Gregg</t>
  </si>
  <si>
    <t>Gabrielle</t>
  </si>
  <si>
    <t>Giraudot</t>
  </si>
  <si>
    <t>Yvonne</t>
  </si>
  <si>
    <t>Tootsie</t>
  </si>
  <si>
    <t>Hurt</t>
  </si>
  <si>
    <t>Mitch</t>
  </si>
  <si>
    <t>Rains</t>
  </si>
  <si>
    <t>Kissie</t>
  </si>
  <si>
    <t>Delong</t>
  </si>
  <si>
    <t>Scott</t>
  </si>
  <si>
    <t>Ommundsen</t>
  </si>
  <si>
    <t>Cassy</t>
  </si>
  <si>
    <t>Awdry</t>
  </si>
  <si>
    <t>Ira</t>
  </si>
  <si>
    <t>Lamlin</t>
  </si>
  <si>
    <t>Meridel</t>
  </si>
  <si>
    <t>Rawet</t>
  </si>
  <si>
    <t>Dorita</t>
  </si>
  <si>
    <t>Blackburne</t>
  </si>
  <si>
    <t>Harland</t>
  </si>
  <si>
    <t>Spilisy</t>
  </si>
  <si>
    <t>Programmer I</t>
  </si>
  <si>
    <t>Quint</t>
  </si>
  <si>
    <t>Popov</t>
  </si>
  <si>
    <t>Bertram</t>
  </si>
  <si>
    <t>Linn</t>
  </si>
  <si>
    <t>Ailyn</t>
  </si>
  <si>
    <t>Carberry</t>
  </si>
  <si>
    <t>Nina</t>
  </si>
  <si>
    <t>Murcutt</t>
  </si>
  <si>
    <t>Henrietta</t>
  </si>
  <si>
    <t>Seater</t>
  </si>
  <si>
    <t>Jorrie</t>
  </si>
  <si>
    <t>Hanhardt</t>
  </si>
  <si>
    <t>Carter</t>
  </si>
  <si>
    <t>Kaesmakers</t>
  </si>
  <si>
    <t>Lorne</t>
  </si>
  <si>
    <t>Quested</t>
  </si>
  <si>
    <t>Nigel</t>
  </si>
  <si>
    <t>Phippard</t>
  </si>
  <si>
    <t>Nevsa</t>
  </si>
  <si>
    <t>Washtell</t>
  </si>
  <si>
    <t>Biostatistician III</t>
  </si>
  <si>
    <t>Fawnia</t>
  </si>
  <si>
    <t>Bartrum</t>
  </si>
  <si>
    <t>Software Test Engineer IV</t>
  </si>
  <si>
    <t>Coral</t>
  </si>
  <si>
    <t>Dunkirk</t>
  </si>
  <si>
    <t>Lisette</t>
  </si>
  <si>
    <t>Nesbit</t>
  </si>
  <si>
    <t>Raffarty</t>
  </si>
  <si>
    <t>Giacomoni</t>
  </si>
  <si>
    <t>Caryn</t>
  </si>
  <si>
    <t>Sampey</t>
  </si>
  <si>
    <t>Donni</t>
  </si>
  <si>
    <t>Boor</t>
  </si>
  <si>
    <t>Niel</t>
  </si>
  <si>
    <t>Abilowitz</t>
  </si>
  <si>
    <t>Beverie</t>
  </si>
  <si>
    <t>Bosanko</t>
  </si>
  <si>
    <t>Temp</t>
  </si>
  <si>
    <t>Thebeau</t>
  </si>
  <si>
    <t>Cecilia</t>
  </si>
  <si>
    <t>Chipchase</t>
  </si>
  <si>
    <t>Gregoor</t>
  </si>
  <si>
    <t>Aronovitz</t>
  </si>
  <si>
    <t>Ardis</t>
  </si>
  <si>
    <t>Tomlett</t>
  </si>
  <si>
    <t>Stesha</t>
  </si>
  <si>
    <t>Morecombe</t>
  </si>
  <si>
    <t>Fleurette</t>
  </si>
  <si>
    <t>Whardley</t>
  </si>
  <si>
    <t>Willis</t>
  </si>
  <si>
    <t>Whyler</t>
  </si>
  <si>
    <t>Marc</t>
  </si>
  <si>
    <t>Waddilove</t>
  </si>
  <si>
    <t>Phillis</t>
  </si>
  <si>
    <t>Rudwell</t>
  </si>
  <si>
    <t>Darda</t>
  </si>
  <si>
    <t>Kernocke</t>
  </si>
  <si>
    <t>Byran</t>
  </si>
  <si>
    <t>Goodfield</t>
  </si>
  <si>
    <t>Jayson</t>
  </si>
  <si>
    <t>Chilcott</t>
  </si>
  <si>
    <t>Teddy</t>
  </si>
  <si>
    <t>Keijser</t>
  </si>
  <si>
    <t>Shaun</t>
  </si>
  <si>
    <t>Murphey</t>
  </si>
  <si>
    <t>Research Assistant IV</t>
  </si>
  <si>
    <t>Wadsworth</t>
  </si>
  <si>
    <t>Hubane</t>
  </si>
  <si>
    <t>Rudolf</t>
  </si>
  <si>
    <t>Brandes</t>
  </si>
  <si>
    <t>Zachary</t>
  </si>
  <si>
    <t>Matyukon</t>
  </si>
  <si>
    <t>Clemence</t>
  </si>
  <si>
    <t>Vautre</t>
  </si>
  <si>
    <t>Derick</t>
  </si>
  <si>
    <t>Fasler</t>
  </si>
  <si>
    <t>Hayden</t>
  </si>
  <si>
    <t>Heersema</t>
  </si>
  <si>
    <t>Charis</t>
  </si>
  <si>
    <t>Greaves</t>
  </si>
  <si>
    <t>Chas</t>
  </si>
  <si>
    <t>Carabet</t>
  </si>
  <si>
    <t>Hanan</t>
  </si>
  <si>
    <t>McGreay</t>
  </si>
  <si>
    <t>Mahmud</t>
  </si>
  <si>
    <t>Dobbson</t>
  </si>
  <si>
    <t>Salomone</t>
  </si>
  <si>
    <t>Sleford</t>
  </si>
  <si>
    <t>Tome</t>
  </si>
  <si>
    <t>Tyt</t>
  </si>
  <si>
    <t>Koressa</t>
  </si>
  <si>
    <t>Maris</t>
  </si>
  <si>
    <t>Alvan</t>
  </si>
  <si>
    <t>Rebichon</t>
  </si>
  <si>
    <t>Kelci</t>
  </si>
  <si>
    <t>Morrison</t>
  </si>
  <si>
    <t>Lannie</t>
  </si>
  <si>
    <t>Chat</t>
  </si>
  <si>
    <t>Sylvan</t>
  </si>
  <si>
    <t>Capper</t>
  </si>
  <si>
    <t>Nevin</t>
  </si>
  <si>
    <t>Hanfrey</t>
  </si>
  <si>
    <t>Cammi</t>
  </si>
  <si>
    <t>Tesmond</t>
  </si>
  <si>
    <t>Andie</t>
  </si>
  <si>
    <t>Bonney</t>
  </si>
  <si>
    <t>Nolana</t>
  </si>
  <si>
    <t>Rotter</t>
  </si>
  <si>
    <t>Charisse</t>
  </si>
  <si>
    <t>Thoresby</t>
  </si>
  <si>
    <t>Bennie</t>
  </si>
  <si>
    <t>Llywarch</t>
  </si>
  <si>
    <t>Peyton</t>
  </si>
  <si>
    <t>Monkeman</t>
  </si>
  <si>
    <t>Barby</t>
  </si>
  <si>
    <t>Charlwood</t>
  </si>
  <si>
    <t>Devinne</t>
  </si>
  <si>
    <t>Tommeo</t>
  </si>
  <si>
    <t>Ida</t>
  </si>
  <si>
    <t>Rebekah</t>
  </si>
  <si>
    <t>Dmych</t>
  </si>
  <si>
    <t>Worden</t>
  </si>
  <si>
    <t>Fossitt</t>
  </si>
  <si>
    <t>Kessiah</t>
  </si>
  <si>
    <t>Logg</t>
  </si>
  <si>
    <t>Regen</t>
  </si>
  <si>
    <t>Nares</t>
  </si>
  <si>
    <t>Germain</t>
  </si>
  <si>
    <t>De la Harpe</t>
  </si>
  <si>
    <t>Stanislaus</t>
  </si>
  <si>
    <t>Gottelier</t>
  </si>
  <si>
    <t>Lura</t>
  </si>
  <si>
    <t>MacKim</t>
  </si>
  <si>
    <t>Effie</t>
  </si>
  <si>
    <t>Duddy</t>
  </si>
  <si>
    <t>Addia</t>
  </si>
  <si>
    <t>Abels</t>
  </si>
  <si>
    <t>Account Representative I</t>
  </si>
  <si>
    <t>Hugh</t>
  </si>
  <si>
    <t>Wilce</t>
  </si>
  <si>
    <t>Janka</t>
  </si>
  <si>
    <t>Yesinin</t>
  </si>
  <si>
    <t>Suki</t>
  </si>
  <si>
    <t>Ivachyov</t>
  </si>
  <si>
    <t>Worthington</t>
  </si>
  <si>
    <t>Penwarden</t>
  </si>
  <si>
    <t>Howard</t>
  </si>
  <si>
    <t>Oseland</t>
  </si>
  <si>
    <t>Caryl</t>
  </si>
  <si>
    <t>Linnett</t>
  </si>
  <si>
    <t>Neil</t>
  </si>
  <si>
    <t>Jencey</t>
  </si>
  <si>
    <t>Didi</t>
  </si>
  <si>
    <t>Milne</t>
  </si>
  <si>
    <t>Clarence</t>
  </si>
  <si>
    <t>Silby</t>
  </si>
  <si>
    <t>Hestia</t>
  </si>
  <si>
    <t>Neely</t>
  </si>
  <si>
    <t>Lundon</t>
  </si>
  <si>
    <t>Carmella</t>
  </si>
  <si>
    <t>O' Lone</t>
  </si>
  <si>
    <t>Lythgoe</t>
  </si>
  <si>
    <t>Lolita</t>
  </si>
  <si>
    <t>Pepito</t>
  </si>
  <si>
    <t>Lamming</t>
  </si>
  <si>
    <t>Yancey</t>
  </si>
  <si>
    <t>Wivell</t>
  </si>
  <si>
    <t>Dawna</t>
  </si>
  <si>
    <t>McCullen</t>
  </si>
  <si>
    <t>Patrizius</t>
  </si>
  <si>
    <t>Hardinge</t>
  </si>
  <si>
    <t>Chickie</t>
  </si>
  <si>
    <t>Gulleford</t>
  </si>
  <si>
    <t>Accountant IV</t>
  </si>
  <si>
    <t>Ezequiel</t>
  </si>
  <si>
    <t>Coggeshall</t>
  </si>
  <si>
    <t>Tony</t>
  </si>
  <si>
    <t>Cordsen</t>
  </si>
  <si>
    <t>Andrioni</t>
  </si>
  <si>
    <t>Conroy</t>
  </si>
  <si>
    <t>Healy</t>
  </si>
  <si>
    <t>Gibby</t>
  </si>
  <si>
    <t>Fearnley</t>
  </si>
  <si>
    <t>Kibbey</t>
  </si>
  <si>
    <t>Juli</t>
  </si>
  <si>
    <t>Curness</t>
  </si>
  <si>
    <t>Belderson</t>
  </si>
  <si>
    <t>Fance</t>
  </si>
  <si>
    <t>Reyna</t>
  </si>
  <si>
    <t>Braizier</t>
  </si>
  <si>
    <t>Teodora</t>
  </si>
  <si>
    <t>Lawling</t>
  </si>
  <si>
    <t>Clevey</t>
  </si>
  <si>
    <t>Ivamy</t>
  </si>
  <si>
    <t>Letta</t>
  </si>
  <si>
    <t>McCarter</t>
  </si>
  <si>
    <t>Selene</t>
  </si>
  <si>
    <t>Vasiltsov</t>
  </si>
  <si>
    <t>Hewe</t>
  </si>
  <si>
    <t>Lidgley</t>
  </si>
  <si>
    <t>Kariotta</t>
  </si>
  <si>
    <t>Ludman</t>
  </si>
  <si>
    <t>Dorian</t>
  </si>
  <si>
    <t>Drinkel</t>
  </si>
  <si>
    <t>Cammy</t>
  </si>
  <si>
    <t>Marcroft</t>
  </si>
  <si>
    <t>Eamon</t>
  </si>
  <si>
    <t>McWhin</t>
  </si>
  <si>
    <t>Carry</t>
  </si>
  <si>
    <t>Suzette</t>
  </si>
  <si>
    <t>Surgison</t>
  </si>
  <si>
    <t>Lewes</t>
  </si>
  <si>
    <t>Foulcher</t>
  </si>
  <si>
    <t>Biostatistician I</t>
  </si>
  <si>
    <t>Marcellus</t>
  </si>
  <si>
    <t>Shawcroft</t>
  </si>
  <si>
    <t>Vince</t>
  </si>
  <si>
    <t>Dalmon</t>
  </si>
  <si>
    <t>Dayle</t>
  </si>
  <si>
    <t>Spearman</t>
  </si>
  <si>
    <t>Egleton</t>
  </si>
  <si>
    <t>Austina</t>
  </si>
  <si>
    <t>Orrice</t>
  </si>
  <si>
    <t>Joycelin</t>
  </si>
  <si>
    <t>Odo</t>
  </si>
  <si>
    <t>MacKaig</t>
  </si>
  <si>
    <t>Chiles</t>
  </si>
  <si>
    <t>Grove</t>
  </si>
  <si>
    <t>Peltzer</t>
  </si>
  <si>
    <t>Stefano</t>
  </si>
  <si>
    <t>Thornborrow</t>
  </si>
  <si>
    <t>Gretchen</t>
  </si>
  <si>
    <t>Seneschal</t>
  </si>
  <si>
    <t>Bekki</t>
  </si>
  <si>
    <t>Ralston</t>
  </si>
  <si>
    <t>Garrek</t>
  </si>
  <si>
    <t>Grimwade</t>
  </si>
  <si>
    <t>Hambric</t>
  </si>
  <si>
    <t>Nicko</t>
  </si>
  <si>
    <t>Pembridge</t>
  </si>
  <si>
    <t>Terrel</t>
  </si>
  <si>
    <t>Matthisson</t>
  </si>
  <si>
    <t>Jarret</t>
  </si>
  <si>
    <t>Porty</t>
  </si>
  <si>
    <t>Clemmitt</t>
  </si>
  <si>
    <t>Conerding</t>
  </si>
  <si>
    <t>Evelina</t>
  </si>
  <si>
    <t>Katrina</t>
  </si>
  <si>
    <t>Sappson</t>
  </si>
  <si>
    <t>Yoko</t>
  </si>
  <si>
    <t>Dowrey</t>
  </si>
  <si>
    <t>L'oiseau</t>
  </si>
  <si>
    <t>Louisot</t>
  </si>
  <si>
    <t>Aldin</t>
  </si>
  <si>
    <t>Cracker</t>
  </si>
  <si>
    <t>Raffaello</t>
  </si>
  <si>
    <t>Godleman</t>
  </si>
  <si>
    <t>Nikolos</t>
  </si>
  <si>
    <t>McKyrrelly</t>
  </si>
  <si>
    <t>Human Resources Assistant IV</t>
  </si>
  <si>
    <t>Cristian</t>
  </si>
  <si>
    <t>Theodoris</t>
  </si>
  <si>
    <t>Marnia</t>
  </si>
  <si>
    <t>Claesens</t>
  </si>
  <si>
    <t>Tye</t>
  </si>
  <si>
    <t>Doohan</t>
  </si>
  <si>
    <t>Shirley</t>
  </si>
  <si>
    <t>Brook</t>
  </si>
  <si>
    <t>Gamett</t>
  </si>
  <si>
    <t>Anderea</t>
  </si>
  <si>
    <t>Dallewater</t>
  </si>
  <si>
    <t>Hebert</t>
  </si>
  <si>
    <t>Bernocchi</t>
  </si>
  <si>
    <t>Bettina</t>
  </si>
  <si>
    <t>Farrer</t>
  </si>
  <si>
    <t>Hyacinth</t>
  </si>
  <si>
    <t>Naldrett</t>
  </si>
  <si>
    <t>Yardley</t>
  </si>
  <si>
    <t>Argo</t>
  </si>
  <si>
    <t>Jarid</t>
  </si>
  <si>
    <t>Grebner</t>
  </si>
  <si>
    <t>Bret</t>
  </si>
  <si>
    <t>Ivakhnov</t>
  </si>
  <si>
    <t>Meryl</t>
  </si>
  <si>
    <t>Dumbar</t>
  </si>
  <si>
    <t>Marina</t>
  </si>
  <si>
    <t>Andresen</t>
  </si>
  <si>
    <t>Jasmin</t>
  </si>
  <si>
    <t>Brodeur</t>
  </si>
  <si>
    <t>Alain</t>
  </si>
  <si>
    <t>Immins</t>
  </si>
  <si>
    <t>Teresina</t>
  </si>
  <si>
    <t>Gibbie</t>
  </si>
  <si>
    <t>Ezechiel</t>
  </si>
  <si>
    <t>Pettecrew</t>
  </si>
  <si>
    <t>Gannan</t>
  </si>
  <si>
    <t>Kristofor</t>
  </si>
  <si>
    <t>Saulter</t>
  </si>
  <si>
    <t>Katharina</t>
  </si>
  <si>
    <t>Jennins</t>
  </si>
  <si>
    <t>Crumley</t>
  </si>
  <si>
    <t>Rosamund</t>
  </si>
  <si>
    <t>Shelton</t>
  </si>
  <si>
    <t>Granger</t>
  </si>
  <si>
    <t>Tuftin</t>
  </si>
  <si>
    <t>Valery</t>
  </si>
  <si>
    <t>Haresign</t>
  </si>
  <si>
    <t>Rhetta</t>
  </si>
  <si>
    <t>Grellier</t>
  </si>
  <si>
    <t>Meggie</t>
  </si>
  <si>
    <t>Whitchurch</t>
  </si>
  <si>
    <t>Krystyna</t>
  </si>
  <si>
    <t>Linning</t>
  </si>
  <si>
    <t>April</t>
  </si>
  <si>
    <t>Causon</t>
  </si>
  <si>
    <t>Wayne</t>
  </si>
  <si>
    <t>Woodfin</t>
  </si>
  <si>
    <t>Jo</t>
  </si>
  <si>
    <t>Mallinar</t>
  </si>
  <si>
    <t>Kellyann</t>
  </si>
  <si>
    <t>Hawton</t>
  </si>
  <si>
    <t>Sarge</t>
  </si>
  <si>
    <t>Lerohan</t>
  </si>
  <si>
    <t>Dena</t>
  </si>
  <si>
    <t>Crewdson</t>
  </si>
  <si>
    <t>Annabella</t>
  </si>
  <si>
    <t>Hebron</t>
  </si>
  <si>
    <t>Mellicent</t>
  </si>
  <si>
    <t>Dollin</t>
  </si>
  <si>
    <t>Administrative Assistant IV</t>
  </si>
  <si>
    <t>Goldarina</t>
  </si>
  <si>
    <t>Rzehorz</t>
  </si>
  <si>
    <t>Andonis</t>
  </si>
  <si>
    <t>Slimmon</t>
  </si>
  <si>
    <t>Olga</t>
  </si>
  <si>
    <t>Dyke</t>
  </si>
  <si>
    <t>Erena</t>
  </si>
  <si>
    <t>Escalero</t>
  </si>
  <si>
    <t>Kayla</t>
  </si>
  <si>
    <t>Falkingham</t>
  </si>
  <si>
    <t>Gronaver</t>
  </si>
  <si>
    <t>Bud</t>
  </si>
  <si>
    <t>Smittoune</t>
  </si>
  <si>
    <t>Tibold</t>
  </si>
  <si>
    <t>Bonwell</t>
  </si>
  <si>
    <t>Shaylyn</t>
  </si>
  <si>
    <t>Riggs</t>
  </si>
  <si>
    <t>Luciano</t>
  </si>
  <si>
    <t>Weddup</t>
  </si>
  <si>
    <t>Aryn</t>
  </si>
  <si>
    <t>O'Halloran</t>
  </si>
  <si>
    <t>Barnard</t>
  </si>
  <si>
    <t>Stranks</t>
  </si>
  <si>
    <t>Office Assistant I</t>
  </si>
  <si>
    <t>Lars</t>
  </si>
  <si>
    <t>Andree</t>
  </si>
  <si>
    <t>Simonato</t>
  </si>
  <si>
    <t>Caralie</t>
  </si>
  <si>
    <t>Morfett</t>
  </si>
  <si>
    <t>Melissa</t>
  </si>
  <si>
    <t>Purple</t>
  </si>
  <si>
    <t>Lenna</t>
  </si>
  <si>
    <t>Coales</t>
  </si>
  <si>
    <t>Cordelia</t>
  </si>
  <si>
    <t>Hawkeswood</t>
  </si>
  <si>
    <t>Reine</t>
  </si>
  <si>
    <t>Kupker</t>
  </si>
  <si>
    <t>Urbano</t>
  </si>
  <si>
    <t>Mews</t>
  </si>
  <si>
    <t>Aura</t>
  </si>
  <si>
    <t>Bemlott</t>
  </si>
  <si>
    <t>Ambros</t>
  </si>
  <si>
    <t>Kernes</t>
  </si>
  <si>
    <t>Petunia</t>
  </si>
  <si>
    <t>Dufton</t>
  </si>
  <si>
    <t>Dido</t>
  </si>
  <si>
    <t>Leyburn</t>
  </si>
  <si>
    <t>Paulie</t>
  </si>
  <si>
    <t>Castelot</t>
  </si>
  <si>
    <t>Finley</t>
  </si>
  <si>
    <t>Vost</t>
  </si>
  <si>
    <t>Pacorro</t>
  </si>
  <si>
    <t>De Clairmont</t>
  </si>
  <si>
    <t>Mariann</t>
  </si>
  <si>
    <t>O'Geaney</t>
  </si>
  <si>
    <t>Colas</t>
  </si>
  <si>
    <t>Pumfrett</t>
  </si>
  <si>
    <t>Kalila</t>
  </si>
  <si>
    <t>Birtwistle</t>
  </si>
  <si>
    <t>Norbert</t>
  </si>
  <si>
    <t>Gotcher</t>
  </si>
  <si>
    <t>Cord</t>
  </si>
  <si>
    <t>Warriner</t>
  </si>
  <si>
    <t>Lorry</t>
  </si>
  <si>
    <t>Booley</t>
  </si>
  <si>
    <t>Nolie</t>
  </si>
  <si>
    <t>Orring</t>
  </si>
  <si>
    <t>Leighton</t>
  </si>
  <si>
    <t>Ebbles</t>
  </si>
  <si>
    <t>Cymbre</t>
  </si>
  <si>
    <t>Janos</t>
  </si>
  <si>
    <t>Anna-diane</t>
  </si>
  <si>
    <t>Preddle</t>
  </si>
  <si>
    <t>Corissa</t>
  </si>
  <si>
    <t>Zienkiewicz</t>
  </si>
  <si>
    <t>Miller</t>
  </si>
  <si>
    <t>Faloon</t>
  </si>
  <si>
    <t>Toiboid</t>
  </si>
  <si>
    <t>Sorrel</t>
  </si>
  <si>
    <t>Adrian</t>
  </si>
  <si>
    <t>Prettyjohns</t>
  </si>
  <si>
    <t>Jacquenette</t>
  </si>
  <si>
    <t>Pluthero</t>
  </si>
  <si>
    <t>Matthiew</t>
  </si>
  <si>
    <t>Ferreras</t>
  </si>
  <si>
    <t>Ignazio</t>
  </si>
  <si>
    <t>Milby</t>
  </si>
  <si>
    <t>Human Resources Assistant II</t>
  </si>
  <si>
    <t>Natala</t>
  </si>
  <si>
    <t>Thorndale</t>
  </si>
  <si>
    <t>Rixon</t>
  </si>
  <si>
    <t>Mechanical Systems Engineer</t>
  </si>
  <si>
    <t>Suzann</t>
  </si>
  <si>
    <t>Wilks</t>
  </si>
  <si>
    <t>Iseabal</t>
  </si>
  <si>
    <t>Fullbrook</t>
  </si>
  <si>
    <t>Rhodia</t>
  </si>
  <si>
    <t>D'Onise</t>
  </si>
  <si>
    <t>Ario</t>
  </si>
  <si>
    <t>Jeromson</t>
  </si>
  <si>
    <t>Hakking</t>
  </si>
  <si>
    <t>Rolando</t>
  </si>
  <si>
    <t>Sherewood</t>
  </si>
  <si>
    <t>Thorn</t>
  </si>
  <si>
    <t>Torfin</t>
  </si>
  <si>
    <t>Forbes</t>
  </si>
  <si>
    <t>Londors</t>
  </si>
  <si>
    <t>Nariko</t>
  </si>
  <si>
    <t>Dummigan</t>
  </si>
  <si>
    <t>Roi</t>
  </si>
  <si>
    <t>Ogden</t>
  </si>
  <si>
    <t>Maribelle</t>
  </si>
  <si>
    <t>Werndly</t>
  </si>
  <si>
    <t>Jacob</t>
  </si>
  <si>
    <t>Claringbold</t>
  </si>
  <si>
    <t>Denney</t>
  </si>
  <si>
    <t>Cretney</t>
  </si>
  <si>
    <t>Kara-lynn</t>
  </si>
  <si>
    <t>Doddridge</t>
  </si>
  <si>
    <t>Randene</t>
  </si>
  <si>
    <t>Ingle</t>
  </si>
  <si>
    <t>Sissie</t>
  </si>
  <si>
    <t>Rielly</t>
  </si>
  <si>
    <t>Fraser</t>
  </si>
  <si>
    <t>Acome</t>
  </si>
  <si>
    <t>Nona</t>
  </si>
  <si>
    <t>Diamant</t>
  </si>
  <si>
    <t>Jacenta</t>
  </si>
  <si>
    <t>Wedlock</t>
  </si>
  <si>
    <t>Free</t>
  </si>
  <si>
    <t>Bonniface</t>
  </si>
  <si>
    <t>Isacco</t>
  </si>
  <si>
    <t>Woodwind</t>
  </si>
  <si>
    <t>Giorgi</t>
  </si>
  <si>
    <t>Hurford</t>
  </si>
  <si>
    <t>Frederico</t>
  </si>
  <si>
    <t>Whilder</t>
  </si>
  <si>
    <t>Aeriel</t>
  </si>
  <si>
    <t>Everest</t>
  </si>
  <si>
    <t>Shir</t>
  </si>
  <si>
    <t>Clevely</t>
  </si>
  <si>
    <t>Standford</t>
  </si>
  <si>
    <t>Tanswill</t>
  </si>
  <si>
    <t>Braden</t>
  </si>
  <si>
    <t>Gaenor</t>
  </si>
  <si>
    <t>Ghion</t>
  </si>
  <si>
    <t>Xylia</t>
  </si>
  <si>
    <t>Lange</t>
  </si>
  <si>
    <t>Dela</t>
  </si>
  <si>
    <t>Flannigan</t>
  </si>
  <si>
    <t>Davon</t>
  </si>
  <si>
    <t>Stanyland</t>
  </si>
  <si>
    <t>Natal</t>
  </si>
  <si>
    <t>Matiewe</t>
  </si>
  <si>
    <t>Danell</t>
  </si>
  <si>
    <t>Rose</t>
  </si>
  <si>
    <t>Kendricks</t>
  </si>
  <si>
    <t>Markel</t>
  </si>
  <si>
    <t>Laryssa</t>
  </si>
  <si>
    <t>Durdle</t>
  </si>
  <si>
    <t>Gretel</t>
  </si>
  <si>
    <t>Gionettitti</t>
  </si>
  <si>
    <t>Chantal</t>
  </si>
  <si>
    <t>Plante</t>
  </si>
  <si>
    <t>Vanda</t>
  </si>
  <si>
    <t>Boadby</t>
  </si>
  <si>
    <t>Anderson</t>
  </si>
  <si>
    <t>Mowett</t>
  </si>
  <si>
    <t>Terrence</t>
  </si>
  <si>
    <t>Geck</t>
  </si>
  <si>
    <t>Thornie</t>
  </si>
  <si>
    <t>Andrusov</t>
  </si>
  <si>
    <t>Chilton</t>
  </si>
  <si>
    <t>Ghirigori</t>
  </si>
  <si>
    <t>Hailey</t>
  </si>
  <si>
    <t>Ricciardi</t>
  </si>
  <si>
    <t>Cotillard</t>
  </si>
  <si>
    <t>Engineer IV</t>
  </si>
  <si>
    <t>Frazer</t>
  </si>
  <si>
    <t>Searston</t>
  </si>
  <si>
    <t>Titterington</t>
  </si>
  <si>
    <t>Albert</t>
  </si>
  <si>
    <t>Gomery</t>
  </si>
  <si>
    <t>Chrisy</t>
  </si>
  <si>
    <t>Miranda</t>
  </si>
  <si>
    <t>Curt</t>
  </si>
  <si>
    <t>Petrello</t>
  </si>
  <si>
    <t>Elbertina</t>
  </si>
  <si>
    <t>Donne</t>
  </si>
  <si>
    <t>Griswold</t>
  </si>
  <si>
    <t>Juett</t>
  </si>
  <si>
    <t>Cullin</t>
  </si>
  <si>
    <t>Elcoate</t>
  </si>
  <si>
    <t>Siegfried</t>
  </si>
  <si>
    <t>Trattles</t>
  </si>
  <si>
    <t>Sheba</t>
  </si>
  <si>
    <t>Este</t>
  </si>
  <si>
    <t>Abe</t>
  </si>
  <si>
    <t>Pilley</t>
  </si>
  <si>
    <t>L' Anglois</t>
  </si>
  <si>
    <t>Monah</t>
  </si>
  <si>
    <t>Marga</t>
  </si>
  <si>
    <t>Cradduck</t>
  </si>
  <si>
    <t>Guinevere</t>
  </si>
  <si>
    <t>Kelby</t>
  </si>
  <si>
    <t>Chadd</t>
  </si>
  <si>
    <t>Fowlds</t>
  </si>
  <si>
    <t>Serena</t>
  </si>
  <si>
    <t>Jagson</t>
  </si>
  <si>
    <t>Strafen</t>
  </si>
  <si>
    <t>Parnall</t>
  </si>
  <si>
    <t>Lian</t>
  </si>
  <si>
    <t>Madrell</t>
  </si>
  <si>
    <t>Andy</t>
  </si>
  <si>
    <t>Polgreen</t>
  </si>
  <si>
    <t>Korney</t>
  </si>
  <si>
    <t>Hess</t>
  </si>
  <si>
    <t>Lorettalorna</t>
  </si>
  <si>
    <t>Keith</t>
  </si>
  <si>
    <t>Housden</t>
  </si>
  <si>
    <t>Katlin</t>
  </si>
  <si>
    <t>Creddon</t>
  </si>
  <si>
    <t>Clarita</t>
  </si>
  <si>
    <t>Penright</t>
  </si>
  <si>
    <t>Shaughn</t>
  </si>
  <si>
    <t>Salters</t>
  </si>
  <si>
    <t>Emelda</t>
  </si>
  <si>
    <t>Gerler</t>
  </si>
  <si>
    <t>Jakie</t>
  </si>
  <si>
    <t>Mungham</t>
  </si>
  <si>
    <t>Gwenora</t>
  </si>
  <si>
    <t>Grabbam</t>
  </si>
  <si>
    <t>Maure</t>
  </si>
  <si>
    <t>Crow</t>
  </si>
  <si>
    <t>Jarrett</t>
  </si>
  <si>
    <t>Maffia</t>
  </si>
  <si>
    <t>Braundt</t>
  </si>
  <si>
    <t>Haily</t>
  </si>
  <si>
    <t>McWilliams</t>
  </si>
  <si>
    <t>Puzey</t>
  </si>
  <si>
    <t>Glynnis</t>
  </si>
  <si>
    <t>Sailor</t>
  </si>
  <si>
    <t>Jewelle</t>
  </si>
  <si>
    <t>Sherman</t>
  </si>
  <si>
    <t>McCusker</t>
  </si>
  <si>
    <t>Sibyl</t>
  </si>
  <si>
    <t>Bigmore</t>
  </si>
  <si>
    <t>Maridel</t>
  </si>
  <si>
    <t>Ginnie</t>
  </si>
  <si>
    <t>Farriar</t>
  </si>
  <si>
    <t>Nestor</t>
  </si>
  <si>
    <t>Billingsley</t>
  </si>
  <si>
    <t>Cherryman</t>
  </si>
  <si>
    <t>Zach</t>
  </si>
  <si>
    <t>Maynard</t>
  </si>
  <si>
    <t>Chiplin</t>
  </si>
  <si>
    <t>Dorie</t>
  </si>
  <si>
    <t>Willock</t>
  </si>
  <si>
    <t>Evonne</t>
  </si>
  <si>
    <t>Southan</t>
  </si>
  <si>
    <t>Merola</t>
  </si>
  <si>
    <t>Stutard</t>
  </si>
  <si>
    <t>Tori</t>
  </si>
  <si>
    <t>Coche</t>
  </si>
  <si>
    <t>Georgena</t>
  </si>
  <si>
    <t>Guilaem</t>
  </si>
  <si>
    <t>Colline</t>
  </si>
  <si>
    <t>Coulman</t>
  </si>
  <si>
    <t>Lemmy</t>
  </si>
  <si>
    <t>Bennit</t>
  </si>
  <si>
    <t>Jacquelyn</t>
  </si>
  <si>
    <t>Rowlinson</t>
  </si>
  <si>
    <t>Dione</t>
  </si>
  <si>
    <t>Raithby</t>
  </si>
  <si>
    <t>Gerladina</t>
  </si>
  <si>
    <t>Dominick</t>
  </si>
  <si>
    <t>Downey</t>
  </si>
  <si>
    <t>Eben</t>
  </si>
  <si>
    <t>Threader</t>
  </si>
  <si>
    <t>Health Coach III</t>
  </si>
  <si>
    <t>Everley</t>
  </si>
  <si>
    <t>Atlante</t>
  </si>
  <si>
    <t>Sonley</t>
  </si>
  <si>
    <t>Elly</t>
  </si>
  <si>
    <t>Ormshaw</t>
  </si>
  <si>
    <t>Kirsten</t>
  </si>
  <si>
    <t>Longman</t>
  </si>
  <si>
    <t>Hercule</t>
  </si>
  <si>
    <t>Prine</t>
  </si>
  <si>
    <t>Sigmund</t>
  </si>
  <si>
    <t>Barkworth</t>
  </si>
  <si>
    <t>Coriss</t>
  </si>
  <si>
    <t>Darkott</t>
  </si>
  <si>
    <t>Forrester</t>
  </si>
  <si>
    <t>McFetridge</t>
  </si>
  <si>
    <t>Sullivan</t>
  </si>
  <si>
    <t>Scullion</t>
  </si>
  <si>
    <t>Avrasin</t>
  </si>
  <si>
    <t>Ivan</t>
  </si>
  <si>
    <t>Blackhall</t>
  </si>
  <si>
    <t>Jermayne</t>
  </si>
  <si>
    <t>Hryniewicki</t>
  </si>
  <si>
    <t>Elli</t>
  </si>
  <si>
    <t>Loxdale</t>
  </si>
  <si>
    <t>Shellysheldon</t>
  </si>
  <si>
    <t>Wickey</t>
  </si>
  <si>
    <t>Deana</t>
  </si>
  <si>
    <t>Rathbourne</t>
  </si>
  <si>
    <t>Shannah</t>
  </si>
  <si>
    <t>Gritsaev</t>
  </si>
  <si>
    <t>Michal</t>
  </si>
  <si>
    <t>Paiton</t>
  </si>
  <si>
    <t>Boissieux</t>
  </si>
  <si>
    <t>Office Assistant IV</t>
  </si>
  <si>
    <t>Damon</t>
  </si>
  <si>
    <t>Phelip</t>
  </si>
  <si>
    <t>Korella</t>
  </si>
  <si>
    <t>Begin</t>
  </si>
  <si>
    <t>Hadleigh</t>
  </si>
  <si>
    <t>Birley</t>
  </si>
  <si>
    <t>Tate</t>
  </si>
  <si>
    <t>Studholme</t>
  </si>
  <si>
    <t>Inigo</t>
  </si>
  <si>
    <t>Ojeda</t>
  </si>
  <si>
    <t>Ki</t>
  </si>
  <si>
    <t>Bernelle</t>
  </si>
  <si>
    <t>Warwick</t>
  </si>
  <si>
    <t>Brena</t>
  </si>
  <si>
    <t>Amburgy</t>
  </si>
  <si>
    <t>Humfrid</t>
  </si>
  <si>
    <t>Ducket</t>
  </si>
  <si>
    <t>Mirilla</t>
  </si>
  <si>
    <t>Lothlorien</t>
  </si>
  <si>
    <t>Chase</t>
  </si>
  <si>
    <t>Youd</t>
  </si>
  <si>
    <t>Janetta</t>
  </si>
  <si>
    <t>Hartrick</t>
  </si>
  <si>
    <t>Breena</t>
  </si>
  <si>
    <t>Risebrow</t>
  </si>
  <si>
    <t>Saunder</t>
  </si>
  <si>
    <t>Camerati</t>
  </si>
  <si>
    <t>Butch</t>
  </si>
  <si>
    <t>Geertje</t>
  </si>
  <si>
    <t>Elbert</t>
  </si>
  <si>
    <t>Bridgement</t>
  </si>
  <si>
    <t>Nisuis</t>
  </si>
  <si>
    <t>Sibylle</t>
  </si>
  <si>
    <t>Cutsforth</t>
  </si>
  <si>
    <t>Ambrose</t>
  </si>
  <si>
    <t>Raiston</t>
  </si>
  <si>
    <t>Manolo</t>
  </si>
  <si>
    <t>Dwire</t>
  </si>
  <si>
    <t>Gilligan</t>
  </si>
  <si>
    <t>Mowat</t>
  </si>
  <si>
    <t>Fanni</t>
  </si>
  <si>
    <t>Wakelin</t>
  </si>
  <si>
    <t>Fannie</t>
  </si>
  <si>
    <t>Devil</t>
  </si>
  <si>
    <t>Crickett</t>
  </si>
  <si>
    <t>Iosep</t>
  </si>
  <si>
    <t>Shaddick</t>
  </si>
  <si>
    <t>Corden</t>
  </si>
  <si>
    <t>Lari</t>
  </si>
  <si>
    <t>Rotte</t>
  </si>
  <si>
    <t>Ilise</t>
  </si>
  <si>
    <t>Solloway</t>
  </si>
  <si>
    <t>Smith</t>
  </si>
  <si>
    <t>Babbs</t>
  </si>
  <si>
    <t>Gertie</t>
  </si>
  <si>
    <t>Chaim</t>
  </si>
  <si>
    <t>Gooderridge</t>
  </si>
  <si>
    <t>Paige</t>
  </si>
  <si>
    <t>Hodgin</t>
  </si>
  <si>
    <t>Celia</t>
  </si>
  <si>
    <t>Dockerty</t>
  </si>
  <si>
    <t>Bobbette</t>
  </si>
  <si>
    <t>Byne</t>
  </si>
  <si>
    <t>Kerry</t>
  </si>
  <si>
    <t>Pashenkov</t>
  </si>
  <si>
    <t>Gaye</t>
  </si>
  <si>
    <t>Quickenden</t>
  </si>
  <si>
    <t>Brita</t>
  </si>
  <si>
    <t>Plant</t>
  </si>
  <si>
    <t>Ottiwill</t>
  </si>
  <si>
    <t>Joe</t>
  </si>
  <si>
    <t>Shalliker</t>
  </si>
  <si>
    <t>Teodori</t>
  </si>
  <si>
    <t>Xena</t>
  </si>
  <si>
    <t>Rossbrooke</t>
  </si>
  <si>
    <t>Brantley</t>
  </si>
  <si>
    <t>Cecchi</t>
  </si>
  <si>
    <t>Antonino</t>
  </si>
  <si>
    <t>Hogben</t>
  </si>
  <si>
    <t>Sally</t>
  </si>
  <si>
    <t>Cominoli</t>
  </si>
  <si>
    <t>Mart</t>
  </si>
  <si>
    <t>Bazoche</t>
  </si>
  <si>
    <t>Sib</t>
  </si>
  <si>
    <t>Gilby</t>
  </si>
  <si>
    <t>Merrielle</t>
  </si>
  <si>
    <t>Vegas</t>
  </si>
  <si>
    <t>Hollyanne</t>
  </si>
  <si>
    <t>Quintus</t>
  </si>
  <si>
    <t>Whear</t>
  </si>
  <si>
    <t>Scurrey</t>
  </si>
  <si>
    <t>Ally</t>
  </si>
  <si>
    <t>Folliott</t>
  </si>
  <si>
    <t>Phillie</t>
  </si>
  <si>
    <t>Bradforth</t>
  </si>
  <si>
    <t>Isobel</t>
  </si>
  <si>
    <t>Lampett</t>
  </si>
  <si>
    <t>Rickson</t>
  </si>
  <si>
    <t>Ludovico</t>
  </si>
  <si>
    <t>Bertot</t>
  </si>
  <si>
    <t>Hedda</t>
  </si>
  <si>
    <t>Lathom</t>
  </si>
  <si>
    <t>Stephani</t>
  </si>
  <si>
    <t>Mellhuish</t>
  </si>
  <si>
    <t>Rollie</t>
  </si>
  <si>
    <t>Claresta</t>
  </si>
  <si>
    <t>Carnier</t>
  </si>
  <si>
    <t>Trudy</t>
  </si>
  <si>
    <t>Huffy</t>
  </si>
  <si>
    <t>Barton</t>
  </si>
  <si>
    <t>Baudts</t>
  </si>
  <si>
    <t>Lucina</t>
  </si>
  <si>
    <t>Metcalf</t>
  </si>
  <si>
    <t>Mabel</t>
  </si>
  <si>
    <t>Marousek</t>
  </si>
  <si>
    <t>Lira</t>
  </si>
  <si>
    <t>Durn</t>
  </si>
  <si>
    <t>Jacky</t>
  </si>
  <si>
    <t>Jerosch</t>
  </si>
  <si>
    <t>Shandie</t>
  </si>
  <si>
    <t>Sprigg</t>
  </si>
  <si>
    <t>Gunar</t>
  </si>
  <si>
    <t>Petasch</t>
  </si>
  <si>
    <t>Cindy</t>
  </si>
  <si>
    <t>Freeborn</t>
  </si>
  <si>
    <t>Schruur</t>
  </si>
  <si>
    <t>Martino</t>
  </si>
  <si>
    <t>Shalcros</t>
  </si>
  <si>
    <t>Dyann</t>
  </si>
  <si>
    <t>Turbard</t>
  </si>
  <si>
    <t>Frank</t>
  </si>
  <si>
    <t>Vallerine</t>
  </si>
  <si>
    <t>Dulcinea</t>
  </si>
  <si>
    <t>Janssen</t>
  </si>
  <si>
    <t>Marlie</t>
  </si>
  <si>
    <t>Lister</t>
  </si>
  <si>
    <t>Kaine</t>
  </si>
  <si>
    <t>Parkeson</t>
  </si>
  <si>
    <t>Byrom</t>
  </si>
  <si>
    <t>Draisey</t>
  </si>
  <si>
    <t>Barbey</t>
  </si>
  <si>
    <t>Ville</t>
  </si>
  <si>
    <t>Kristyn</t>
  </si>
  <si>
    <t>Aundrea</t>
  </si>
  <si>
    <t>Reisenberg</t>
  </si>
  <si>
    <t>Arte</t>
  </si>
  <si>
    <t>Witchell</t>
  </si>
  <si>
    <t>Constantia</t>
  </si>
  <si>
    <t>Sirr</t>
  </si>
  <si>
    <t>Carlina</t>
  </si>
  <si>
    <t>Pencot</t>
  </si>
  <si>
    <t>Software Engineer I</t>
  </si>
  <si>
    <t>Marti</t>
  </si>
  <si>
    <t>Bisterfeld</t>
  </si>
  <si>
    <t>Sebastian</t>
  </si>
  <si>
    <t>Trass</t>
  </si>
  <si>
    <t>Powley</t>
  </si>
  <si>
    <t>Aloisia</t>
  </si>
  <si>
    <t>Shawel</t>
  </si>
  <si>
    <t>Stillmann</t>
  </si>
  <si>
    <t>Wilfling</t>
  </si>
  <si>
    <t>Hawsby</t>
  </si>
  <si>
    <t>Rancell</t>
  </si>
  <si>
    <t>Yven</t>
  </si>
  <si>
    <t>Sharon</t>
  </si>
  <si>
    <t>Cranage</t>
  </si>
  <si>
    <t>Bryanty</t>
  </si>
  <si>
    <t>Megarrell</t>
  </si>
  <si>
    <t>Junia</t>
  </si>
  <si>
    <t>Humerstone</t>
  </si>
  <si>
    <t>Steward</t>
  </si>
  <si>
    <t>Beedham</t>
  </si>
  <si>
    <t>Carroll</t>
  </si>
  <si>
    <t>Cobbin</t>
  </si>
  <si>
    <t>Pen</t>
  </si>
  <si>
    <t>Earey</t>
  </si>
  <si>
    <t>Lolly</t>
  </si>
  <si>
    <t>Junkison</t>
  </si>
  <si>
    <t>Bartholomeo</t>
  </si>
  <si>
    <t>Meeke</t>
  </si>
  <si>
    <t>Human Resources Assistant III</t>
  </si>
  <si>
    <t>Robbert</t>
  </si>
  <si>
    <t>Blakey</t>
  </si>
  <si>
    <t>Glenn</t>
  </si>
  <si>
    <t>Tinham</t>
  </si>
  <si>
    <t>Erin</t>
  </si>
  <si>
    <t>Shawell</t>
  </si>
  <si>
    <t>Ibrahim</t>
  </si>
  <si>
    <t>Wibrew</t>
  </si>
  <si>
    <t>Hildagarde</t>
  </si>
  <si>
    <t>Eyrl</t>
  </si>
  <si>
    <t>Genia</t>
  </si>
  <si>
    <t>Bartel</t>
  </si>
  <si>
    <t>Tabb</t>
  </si>
  <si>
    <t>McKeowon</t>
  </si>
  <si>
    <t>Jacklyn</t>
  </si>
  <si>
    <t>Kewley</t>
  </si>
  <si>
    <t>Codie</t>
  </si>
  <si>
    <t>Arnecke</t>
  </si>
  <si>
    <t>Ellwood</t>
  </si>
  <si>
    <t>Mahalia</t>
  </si>
  <si>
    <t>McDuffie</t>
  </si>
  <si>
    <t>Erhart</t>
  </si>
  <si>
    <t>Glazebrook</t>
  </si>
  <si>
    <t>Granny</t>
  </si>
  <si>
    <t>Lukes</t>
  </si>
  <si>
    <t>Prentiss</t>
  </si>
  <si>
    <t>MacVicar</t>
  </si>
  <si>
    <t>Nefen</t>
  </si>
  <si>
    <t>Ferriere</t>
  </si>
  <si>
    <t>Emmi</t>
  </si>
  <si>
    <t>Dymock</t>
  </si>
  <si>
    <t>Fremont</t>
  </si>
  <si>
    <t>Spawton</t>
  </si>
  <si>
    <t>Candice</t>
  </si>
  <si>
    <t>Lohde</t>
  </si>
  <si>
    <t>Aindrea</t>
  </si>
  <si>
    <t>MacConchie</t>
  </si>
  <si>
    <t>Elliot</t>
  </si>
  <si>
    <t>Posselow</t>
  </si>
  <si>
    <t>Michail</t>
  </si>
  <si>
    <t>Heart</t>
  </si>
  <si>
    <t>Kipper</t>
  </si>
  <si>
    <t>Monck</t>
  </si>
  <si>
    <t>Harry</t>
  </si>
  <si>
    <t>Leopold</t>
  </si>
  <si>
    <t>Dainton</t>
  </si>
  <si>
    <t>Baudoin</t>
  </si>
  <si>
    <t>McCartney</t>
  </si>
  <si>
    <t>Ravid</t>
  </si>
  <si>
    <t>Kilgallon</t>
  </si>
  <si>
    <t>Cullen</t>
  </si>
  <si>
    <t>Langshaw</t>
  </si>
  <si>
    <t>Jo-anne</t>
  </si>
  <si>
    <t>Pringer</t>
  </si>
  <si>
    <t>Bulfit</t>
  </si>
  <si>
    <t>Hieronymus</t>
  </si>
  <si>
    <t>Whinray</t>
  </si>
  <si>
    <t>Emmerich</t>
  </si>
  <si>
    <t>Tinkler</t>
  </si>
  <si>
    <t>Francisca</t>
  </si>
  <si>
    <t>Whittek</t>
  </si>
  <si>
    <t>Farrel</t>
  </si>
  <si>
    <t>Waiting</t>
  </si>
  <si>
    <t>Elias</t>
  </si>
  <si>
    <t>Gerrie</t>
  </si>
  <si>
    <t>Betsy</t>
  </si>
  <si>
    <t>Schruurs</t>
  </si>
  <si>
    <t>Lygoe</t>
  </si>
  <si>
    <t>Staff Accountant I</t>
  </si>
  <si>
    <t>Horacio</t>
  </si>
  <si>
    <t>Peyntue</t>
  </si>
  <si>
    <t>Garald</t>
  </si>
  <si>
    <t>Pidler</t>
  </si>
  <si>
    <t>Tory</t>
  </si>
  <si>
    <t>Minnette</t>
  </si>
  <si>
    <t>Alexis</t>
  </si>
  <si>
    <t>Aronov</t>
  </si>
  <si>
    <t>Tomkin</t>
  </si>
  <si>
    <t>Fudge</t>
  </si>
  <si>
    <t>Mina</t>
  </si>
  <si>
    <t>Clawley</t>
  </si>
  <si>
    <t>Saddleton</t>
  </si>
  <si>
    <t>Cuardall</t>
  </si>
  <si>
    <t>Shelley</t>
  </si>
  <si>
    <t>Stroyan</t>
  </si>
  <si>
    <t>Vassily</t>
  </si>
  <si>
    <t>Ramalho</t>
  </si>
  <si>
    <t>Warner</t>
  </si>
  <si>
    <t>Zuker</t>
  </si>
  <si>
    <t>Alice</t>
  </si>
  <si>
    <t>Backson</t>
  </si>
  <si>
    <t>Vidovic</t>
  </si>
  <si>
    <t>Fretson</t>
  </si>
  <si>
    <t>Cari</t>
  </si>
  <si>
    <t>Worling</t>
  </si>
  <si>
    <t>Irving</t>
  </si>
  <si>
    <t>Murton</t>
  </si>
  <si>
    <t>Essy</t>
  </si>
  <si>
    <t>Vondrak</t>
  </si>
  <si>
    <t>Shay</t>
  </si>
  <si>
    <t>Gimbart</t>
  </si>
  <si>
    <t>Guglielmo</t>
  </si>
  <si>
    <t>Yele</t>
  </si>
  <si>
    <t>Aiskovitch</t>
  </si>
  <si>
    <t>Strelitzer</t>
  </si>
  <si>
    <t>Trix</t>
  </si>
  <si>
    <t>Ericka</t>
  </si>
  <si>
    <t>Eggers</t>
  </si>
  <si>
    <t>Nollie</t>
  </si>
  <si>
    <t>Guilliatt</t>
  </si>
  <si>
    <t>Emmy</t>
  </si>
  <si>
    <t>Lumbly</t>
  </si>
  <si>
    <t>Averil</t>
  </si>
  <si>
    <t>Gentiry</t>
  </si>
  <si>
    <t>Doyle</t>
  </si>
  <si>
    <t>Oleksinski</t>
  </si>
  <si>
    <t>Musgrave</t>
  </si>
  <si>
    <t>Andrey</t>
  </si>
  <si>
    <t>Conre</t>
  </si>
  <si>
    <t>Adlai</t>
  </si>
  <si>
    <t>Fabry</t>
  </si>
  <si>
    <t>Keane</t>
  </si>
  <si>
    <t>Leebeter</t>
  </si>
  <si>
    <t>Sharona</t>
  </si>
  <si>
    <t>Cunah</t>
  </si>
  <si>
    <t>Magda</t>
  </si>
  <si>
    <t>Baugh</t>
  </si>
  <si>
    <t>Hughie</t>
  </si>
  <si>
    <t>Laboune</t>
  </si>
  <si>
    <t>Eilhart</t>
  </si>
  <si>
    <t>Comport</t>
  </si>
  <si>
    <t>Steven</t>
  </si>
  <si>
    <t>Castellaccio</t>
  </si>
  <si>
    <t>Barrett</t>
  </si>
  <si>
    <t>Lindley</t>
  </si>
  <si>
    <t>Barbe</t>
  </si>
  <si>
    <t>Assender</t>
  </si>
  <si>
    <t>Trevor</t>
  </si>
  <si>
    <t>St. Paul</t>
  </si>
  <si>
    <t>Fae</t>
  </si>
  <si>
    <t>Bree</t>
  </si>
  <si>
    <t>Domenge</t>
  </si>
  <si>
    <t>Kathye</t>
  </si>
  <si>
    <t>Christie</t>
  </si>
  <si>
    <t>Mockes</t>
  </si>
  <si>
    <t>Randie</t>
  </si>
  <si>
    <t>Arnowitz</t>
  </si>
  <si>
    <t>Ty</t>
  </si>
  <si>
    <t>Belliard</t>
  </si>
  <si>
    <t>Goddard</t>
  </si>
  <si>
    <t>Tinn</t>
  </si>
  <si>
    <t>Sarita</t>
  </si>
  <si>
    <t>Khosa</t>
  </si>
  <si>
    <t>Stavro</t>
  </si>
  <si>
    <t>Gargett</t>
  </si>
  <si>
    <t>Wendy</t>
  </si>
  <si>
    <t>Randlesome</t>
  </si>
  <si>
    <t>Gery</t>
  </si>
  <si>
    <t>Headrick</t>
  </si>
  <si>
    <t>Edward</t>
  </si>
  <si>
    <t>Hawkwood</t>
  </si>
  <si>
    <t>De la Barre</t>
  </si>
  <si>
    <t>Phillipp</t>
  </si>
  <si>
    <t>McMonnies</t>
  </si>
  <si>
    <t>Cicily</t>
  </si>
  <si>
    <t>Jenks</t>
  </si>
  <si>
    <t>Sibylla</t>
  </si>
  <si>
    <t>Marlon</t>
  </si>
  <si>
    <t>Moise</t>
  </si>
  <si>
    <t>Inde</t>
  </si>
  <si>
    <t>Damara</t>
  </si>
  <si>
    <t>Wheatland</t>
  </si>
  <si>
    <t>Giuseppe</t>
  </si>
  <si>
    <t>Tezure</t>
  </si>
  <si>
    <t>Mariam</t>
  </si>
  <si>
    <t>Guiel</t>
  </si>
  <si>
    <t>Crawford</t>
  </si>
  <si>
    <t>Dreini</t>
  </si>
  <si>
    <t>Parry</t>
  </si>
  <si>
    <t>Rigolle</t>
  </si>
  <si>
    <t>Barnett</t>
  </si>
  <si>
    <t>Morville</t>
  </si>
  <si>
    <t>Creight</t>
  </si>
  <si>
    <t>Deery</t>
  </si>
  <si>
    <t>Renelle</t>
  </si>
  <si>
    <t>Tutin</t>
  </si>
  <si>
    <t>Jeth</t>
  </si>
  <si>
    <t>Marien</t>
  </si>
  <si>
    <t>Woody</t>
  </si>
  <si>
    <t>Dowthwaite</t>
  </si>
  <si>
    <t>Leisha</t>
  </si>
  <si>
    <t>Signoret</t>
  </si>
  <si>
    <t>Lowe</t>
  </si>
  <si>
    <t>Gush</t>
  </si>
  <si>
    <t>Bing</t>
  </si>
  <si>
    <t>Vicar</t>
  </si>
  <si>
    <t>Jerald</t>
  </si>
  <si>
    <t>Lesly</t>
  </si>
  <si>
    <t>Phebe</t>
  </si>
  <si>
    <t>Dockwra</t>
  </si>
  <si>
    <t>Karee</t>
  </si>
  <si>
    <t>Hyman</t>
  </si>
  <si>
    <t>Isador</t>
  </si>
  <si>
    <t>Hallitt</t>
  </si>
  <si>
    <t>Ofella</t>
  </si>
  <si>
    <t>Walbrook</t>
  </si>
  <si>
    <t>Waylin</t>
  </si>
  <si>
    <t>Eassom</t>
  </si>
  <si>
    <t>Gerome</t>
  </si>
  <si>
    <t>Whittock</t>
  </si>
  <si>
    <t>Estrella</t>
  </si>
  <si>
    <t>Carwithen</t>
  </si>
  <si>
    <t>Maurice</t>
  </si>
  <si>
    <t>Blas</t>
  </si>
  <si>
    <t>Gradeigh</t>
  </si>
  <si>
    <t>Saltmarshe</t>
  </si>
  <si>
    <t>Giuditta</t>
  </si>
  <si>
    <t>Dearlove</t>
  </si>
  <si>
    <t>Boniface</t>
  </si>
  <si>
    <t>Kivelhan</t>
  </si>
  <si>
    <t>Selby</t>
  </si>
  <si>
    <t>Cabbell</t>
  </si>
  <si>
    <t>Shurlocke</t>
  </si>
  <si>
    <t>Pirie</t>
  </si>
  <si>
    <t>Zacharia</t>
  </si>
  <si>
    <t>Rigler</t>
  </si>
  <si>
    <t>Fredrika</t>
  </si>
  <si>
    <t>Danielkiewicz</t>
  </si>
  <si>
    <t>Magog</t>
  </si>
  <si>
    <t>Ilka</t>
  </si>
  <si>
    <t>Allabush</t>
  </si>
  <si>
    <t>Chastity</t>
  </si>
  <si>
    <t>Martinat</t>
  </si>
  <si>
    <t>Aretha</t>
  </si>
  <si>
    <t>Joscelyn</t>
  </si>
  <si>
    <t>Rockie</t>
  </si>
  <si>
    <t>Wheldon</t>
  </si>
  <si>
    <t>Computer Systems Analyst III</t>
  </si>
  <si>
    <t>Shaylynn</t>
  </si>
  <si>
    <t>Epsley</t>
  </si>
  <si>
    <t>Cleveland</t>
  </si>
  <si>
    <t>Spilling</t>
  </si>
  <si>
    <t>Archie</t>
  </si>
  <si>
    <t>Van den Hof</t>
  </si>
  <si>
    <t>Roseburgh</t>
  </si>
  <si>
    <t>Ellie</t>
  </si>
  <si>
    <t>Prester</t>
  </si>
  <si>
    <t>Lou</t>
  </si>
  <si>
    <t>Drews</t>
  </si>
  <si>
    <t>Lavina</t>
  </si>
  <si>
    <t>Clavey</t>
  </si>
  <si>
    <t>Ellary</t>
  </si>
  <si>
    <t>Ramsey</t>
  </si>
  <si>
    <t>Lucio</t>
  </si>
  <si>
    <t>Reame</t>
  </si>
  <si>
    <t>Casarino</t>
  </si>
  <si>
    <t>Marcile</t>
  </si>
  <si>
    <t>Carren</t>
  </si>
  <si>
    <t>Melesa</t>
  </si>
  <si>
    <t>Priddy</t>
  </si>
  <si>
    <t>Mufinella</t>
  </si>
  <si>
    <t>Kalvin</t>
  </si>
  <si>
    <t>Carny</t>
  </si>
  <si>
    <t>Shilstone</t>
  </si>
  <si>
    <t>Reina</t>
  </si>
  <si>
    <t>Drever</t>
  </si>
  <si>
    <t>Christyna</t>
  </si>
  <si>
    <t>Feldberg</t>
  </si>
  <si>
    <t>Winni</t>
  </si>
  <si>
    <t>Cana</t>
  </si>
  <si>
    <t>Marris</t>
  </si>
  <si>
    <t>Waison</t>
  </si>
  <si>
    <t>Adria</t>
  </si>
  <si>
    <t>MacRorie</t>
  </si>
  <si>
    <t>Freemon</t>
  </si>
  <si>
    <t>Perago</t>
  </si>
  <si>
    <t>Jandy</t>
  </si>
  <si>
    <t>Pennazzi</t>
  </si>
  <si>
    <t>Melonby</t>
  </si>
  <si>
    <t>Dimitri</t>
  </si>
  <si>
    <t>Durie</t>
  </si>
  <si>
    <t>Pulteneye</t>
  </si>
  <si>
    <t>Kaye</t>
  </si>
  <si>
    <t>Clulow</t>
  </si>
  <si>
    <t>Rikki</t>
  </si>
  <si>
    <t>Eytel</t>
  </si>
  <si>
    <t>Ashien</t>
  </si>
  <si>
    <t>Winspare</t>
  </si>
  <si>
    <t>Hillier</t>
  </si>
  <si>
    <t>Andraud</t>
  </si>
  <si>
    <t>Germana</t>
  </si>
  <si>
    <t>McFadin</t>
  </si>
  <si>
    <t>Geologist II</t>
  </si>
  <si>
    <t>Emmott</t>
  </si>
  <si>
    <t>Mercik</t>
  </si>
  <si>
    <t>Kylie</t>
  </si>
  <si>
    <t>Spriggin</t>
  </si>
  <si>
    <t>Georges</t>
  </si>
  <si>
    <t>Tilne</t>
  </si>
  <si>
    <t>Tamarah</t>
  </si>
  <si>
    <t>Sobtka</t>
  </si>
  <si>
    <t>Plastow</t>
  </si>
  <si>
    <t>Tiffi</t>
  </si>
  <si>
    <t>Hartless</t>
  </si>
  <si>
    <t>Althea</t>
  </si>
  <si>
    <t>Macvey</t>
  </si>
  <si>
    <t>Coltart</t>
  </si>
  <si>
    <t>Antonetta</t>
  </si>
  <si>
    <t>Dumbrall</t>
  </si>
  <si>
    <t>Vi</t>
  </si>
  <si>
    <t>Lauga</t>
  </si>
  <si>
    <t>Allison</t>
  </si>
  <si>
    <t>Clowton</t>
  </si>
  <si>
    <t>Merilyn</t>
  </si>
  <si>
    <t>Dikle</t>
  </si>
  <si>
    <t>Fraze</t>
  </si>
  <si>
    <t>Face</t>
  </si>
  <si>
    <t>Micki</t>
  </si>
  <si>
    <t>Russel</t>
  </si>
  <si>
    <t>Valaria</t>
  </si>
  <si>
    <t>Roddy</t>
  </si>
  <si>
    <t>Ollerton</t>
  </si>
  <si>
    <t>Hanner</t>
  </si>
  <si>
    <t>Mallorie</t>
  </si>
  <si>
    <t>Gouth</t>
  </si>
  <si>
    <t>Georgy</t>
  </si>
  <si>
    <t>Rickwood</t>
  </si>
  <si>
    <t>Tiphanie</t>
  </si>
  <si>
    <t>Klossek</t>
  </si>
  <si>
    <t>Arbuckel</t>
  </si>
  <si>
    <t>Sivess</t>
  </si>
  <si>
    <t>Allyn</t>
  </si>
  <si>
    <t>Carswell</t>
  </si>
  <si>
    <t>Jodie</t>
  </si>
  <si>
    <t>Morissa</t>
  </si>
  <si>
    <t>Ozintsev</t>
  </si>
  <si>
    <t>Dante</t>
  </si>
  <si>
    <t>Jikylls</t>
  </si>
  <si>
    <t>Kalli</t>
  </si>
  <si>
    <t>Pigeram</t>
  </si>
  <si>
    <t>Derek</t>
  </si>
  <si>
    <t>Malafe</t>
  </si>
  <si>
    <t>Hiram</t>
  </si>
  <si>
    <t>Kittiman</t>
  </si>
  <si>
    <t>Marya</t>
  </si>
  <si>
    <t>Szwandt</t>
  </si>
  <si>
    <t>Craig</t>
  </si>
  <si>
    <t>Guswell</t>
  </si>
  <si>
    <t>Podmore</t>
  </si>
  <si>
    <t>Tonnie</t>
  </si>
  <si>
    <t>Andryunin</t>
  </si>
  <si>
    <t>Gearalt</t>
  </si>
  <si>
    <t>Challis</t>
  </si>
  <si>
    <t>Winifred</t>
  </si>
  <si>
    <t>MacRonald</t>
  </si>
  <si>
    <t>Leupold</t>
  </si>
  <si>
    <t>Detoc</t>
  </si>
  <si>
    <t>Consuela</t>
  </si>
  <si>
    <t>O'Logan</t>
  </si>
  <si>
    <t>Renae</t>
  </si>
  <si>
    <t>Burns</t>
  </si>
  <si>
    <t>Mylo</t>
  </si>
  <si>
    <t>Norrie</t>
  </si>
  <si>
    <t>Angela</t>
  </si>
  <si>
    <t>Mowles</t>
  </si>
  <si>
    <t>Claudian</t>
  </si>
  <si>
    <t>Ruos</t>
  </si>
  <si>
    <t>Bettine</t>
  </si>
  <si>
    <t>Yoselevitch</t>
  </si>
  <si>
    <t>Web Designer II</t>
  </si>
  <si>
    <t>Gabriello</t>
  </si>
  <si>
    <t>Nell</t>
  </si>
  <si>
    <t>Renaldo</t>
  </si>
  <si>
    <t>Maudsley</t>
  </si>
  <si>
    <t>Hinze</t>
  </si>
  <si>
    <t>Bullent</t>
  </si>
  <si>
    <t>Ashly</t>
  </si>
  <si>
    <t>Abramamovh</t>
  </si>
  <si>
    <t>Staff Accountant IV</t>
  </si>
  <si>
    <t>Floris</t>
  </si>
  <si>
    <t>Dunkerley</t>
  </si>
  <si>
    <t>Courtney</t>
  </si>
  <si>
    <t>Meas</t>
  </si>
  <si>
    <t>Zachery</t>
  </si>
  <si>
    <t>Hamber</t>
  </si>
  <si>
    <t>Ahmed</t>
  </si>
  <si>
    <t>Caesar</t>
  </si>
  <si>
    <t>Wattam</t>
  </si>
  <si>
    <t>Cleo</t>
  </si>
  <si>
    <t>Berkie</t>
  </si>
  <si>
    <t>Croall</t>
  </si>
  <si>
    <t>Leonore</t>
  </si>
  <si>
    <t>Slixby</t>
  </si>
  <si>
    <t>Ashley</t>
  </si>
  <si>
    <t>Behneke</t>
  </si>
  <si>
    <t>Haydon</t>
  </si>
  <si>
    <t>Berkery</t>
  </si>
  <si>
    <t>Shutt</t>
  </si>
  <si>
    <t>Earl</t>
  </si>
  <si>
    <t>Skeels</t>
  </si>
  <si>
    <t>Omero</t>
  </si>
  <si>
    <t>Hauxley</t>
  </si>
  <si>
    <t>Willie</t>
  </si>
  <si>
    <t>Landsberg</t>
  </si>
  <si>
    <t>Mac</t>
  </si>
  <si>
    <t>Leguay</t>
  </si>
  <si>
    <t>Wilona</t>
  </si>
  <si>
    <t>Osgood</t>
  </si>
  <si>
    <t>Cyndia</t>
  </si>
  <si>
    <t>Gull</t>
  </si>
  <si>
    <t>Alysia</t>
  </si>
  <si>
    <t>Cantrill</t>
  </si>
  <si>
    <t>Adaline</t>
  </si>
  <si>
    <t>Hayles</t>
  </si>
  <si>
    <t>Shermy</t>
  </si>
  <si>
    <t>Albie</t>
  </si>
  <si>
    <t>Pach</t>
  </si>
  <si>
    <t>Demeter</t>
  </si>
  <si>
    <t>Robbeke</t>
  </si>
  <si>
    <t>Feake</t>
  </si>
  <si>
    <t>Farley</t>
  </si>
  <si>
    <t>Rosen</t>
  </si>
  <si>
    <t>Jess</t>
  </si>
  <si>
    <t>Browse</t>
  </si>
  <si>
    <t>Leo</t>
  </si>
  <si>
    <t>Balharry</t>
  </si>
  <si>
    <t>Fulton</t>
  </si>
  <si>
    <t>Blayney</t>
  </si>
  <si>
    <t>Avrom</t>
  </si>
  <si>
    <t>Clougher</t>
  </si>
  <si>
    <t>Bird</t>
  </si>
  <si>
    <t>Diess</t>
  </si>
  <si>
    <t>Ellissa</t>
  </si>
  <si>
    <t>Stanney</t>
  </si>
  <si>
    <t>Georas</t>
  </si>
  <si>
    <t>Niesel</t>
  </si>
  <si>
    <t>Beth</t>
  </si>
  <si>
    <t>Daile</t>
  </si>
  <si>
    <t>Willette</t>
  </si>
  <si>
    <t>Boodell</t>
  </si>
  <si>
    <t>Meredeth</t>
  </si>
  <si>
    <t>Luck</t>
  </si>
  <si>
    <t>Dag</t>
  </si>
  <si>
    <t>Landell</t>
  </si>
  <si>
    <t>Kaela</t>
  </si>
  <si>
    <t>Soppett</t>
  </si>
  <si>
    <t>Donnamarie</t>
  </si>
  <si>
    <t>Andrieu</t>
  </si>
  <si>
    <t>Wollard</t>
  </si>
  <si>
    <t>Lusa</t>
  </si>
  <si>
    <t>Hargerie</t>
  </si>
  <si>
    <t>Agneta</t>
  </si>
  <si>
    <t>Swiggs</t>
  </si>
  <si>
    <t>Cordey</t>
  </si>
  <si>
    <t>Tomik</t>
  </si>
  <si>
    <t>Lisabeth</t>
  </si>
  <si>
    <t>Fundell</t>
  </si>
  <si>
    <t>Levon</t>
  </si>
  <si>
    <t>Parlor</t>
  </si>
  <si>
    <t>Charmion</t>
  </si>
  <si>
    <t>Disbrow</t>
  </si>
  <si>
    <t>Karole</t>
  </si>
  <si>
    <t>Grinin</t>
  </si>
  <si>
    <t>Janot</t>
  </si>
  <si>
    <t>McGougan</t>
  </si>
  <si>
    <t>Patton</t>
  </si>
  <si>
    <t>Wrey</t>
  </si>
  <si>
    <t>Bellina</t>
  </si>
  <si>
    <t>Bradberry</t>
  </si>
  <si>
    <t>Shelby</t>
  </si>
  <si>
    <t>Trayhorn</t>
  </si>
  <si>
    <t>Handrick</t>
  </si>
  <si>
    <t>Del</t>
  </si>
  <si>
    <t>Scullin</t>
  </si>
  <si>
    <t>Coop</t>
  </si>
  <si>
    <t>Corneck</t>
  </si>
  <si>
    <t>Trounce</t>
  </si>
  <si>
    <t>Cochrane</t>
  </si>
  <si>
    <t>Holmes</t>
  </si>
  <si>
    <t>Benkin</t>
  </si>
  <si>
    <t>Orv</t>
  </si>
  <si>
    <t>Milland</t>
  </si>
  <si>
    <t>Sibley</t>
  </si>
  <si>
    <t>Janek</t>
  </si>
  <si>
    <t>Chitty</t>
  </si>
  <si>
    <t>Yves</t>
  </si>
  <si>
    <t>Trehearne</t>
  </si>
  <si>
    <t>Chandler</t>
  </si>
  <si>
    <t>Wendel</t>
  </si>
  <si>
    <t>Cator</t>
  </si>
  <si>
    <t>Pren</t>
  </si>
  <si>
    <t>Brangan</t>
  </si>
  <si>
    <t>Dietrich</t>
  </si>
  <si>
    <t>Escott</t>
  </si>
  <si>
    <t>Pietrusiak</t>
  </si>
  <si>
    <t>Murdoch</t>
  </si>
  <si>
    <t>Twort</t>
  </si>
  <si>
    <t>Dallon</t>
  </si>
  <si>
    <t>Greatreax</t>
  </si>
  <si>
    <t>Marwin</t>
  </si>
  <si>
    <t>Jeyness</t>
  </si>
  <si>
    <t>Dillie</t>
  </si>
  <si>
    <t>Wilstead</t>
  </si>
  <si>
    <t>Duffett</t>
  </si>
  <si>
    <t>Hubie</t>
  </si>
  <si>
    <t>Thunnerclef</t>
  </si>
  <si>
    <t>Brnaba</t>
  </si>
  <si>
    <t>Dighton</t>
  </si>
  <si>
    <t>Bonni</t>
  </si>
  <si>
    <t>Drakers</t>
  </si>
  <si>
    <t>Philis</t>
  </si>
  <si>
    <t>Whittam</t>
  </si>
  <si>
    <t>Charlie</t>
  </si>
  <si>
    <t>MacKibbon</t>
  </si>
  <si>
    <t>Ranee</t>
  </si>
  <si>
    <t>Henriksson</t>
  </si>
  <si>
    <t>Tansy</t>
  </si>
  <si>
    <t>Beltzner</t>
  </si>
  <si>
    <t>Alexandr</t>
  </si>
  <si>
    <t>Maylard</t>
  </si>
  <si>
    <t>Evaleen</t>
  </si>
  <si>
    <t>Pusey</t>
  </si>
  <si>
    <t>Wiggall</t>
  </si>
  <si>
    <t>Sonia</t>
  </si>
  <si>
    <t>Rous</t>
  </si>
  <si>
    <t>Rosabelle</t>
  </si>
  <si>
    <t>Hollington</t>
  </si>
  <si>
    <t>Emanuel</t>
  </si>
  <si>
    <t>Baukham</t>
  </si>
  <si>
    <t>Tiffany</t>
  </si>
  <si>
    <t>Fanshaw</t>
  </si>
  <si>
    <t>Andres</t>
  </si>
  <si>
    <t>Beranek</t>
  </si>
  <si>
    <t>Edmondson</t>
  </si>
  <si>
    <t>Filberte</t>
  </si>
  <si>
    <t>Godmer</t>
  </si>
  <si>
    <t>Ilene</t>
  </si>
  <si>
    <t>Agett</t>
  </si>
  <si>
    <t>Dynah</t>
  </si>
  <si>
    <t>Grimes</t>
  </si>
  <si>
    <t>Sanders</t>
  </si>
  <si>
    <t>Fernyhough</t>
  </si>
  <si>
    <t>Michaela</t>
  </si>
  <si>
    <t>Andrasch</t>
  </si>
  <si>
    <t>Moneypenny</t>
  </si>
  <si>
    <t>Saturley</t>
  </si>
  <si>
    <t>Natalya</t>
  </si>
  <si>
    <t>Moscone</t>
  </si>
  <si>
    <t>Billyard</t>
  </si>
  <si>
    <t>Perla</t>
  </si>
  <si>
    <t>Cortnay</t>
  </si>
  <si>
    <t>Vikki</t>
  </si>
  <si>
    <t>Tett</t>
  </si>
  <si>
    <t>MacCafferky</t>
  </si>
  <si>
    <t>Joell</t>
  </si>
  <si>
    <t>Balfe</t>
  </si>
  <si>
    <t>Cully</t>
  </si>
  <si>
    <t>Mangeon</t>
  </si>
  <si>
    <t>Vanna</t>
  </si>
  <si>
    <t>Matts</t>
  </si>
  <si>
    <t>Land</t>
  </si>
  <si>
    <t>Aarons</t>
  </si>
  <si>
    <t>Marcello</t>
  </si>
  <si>
    <t>Spenclay</t>
  </si>
  <si>
    <t>Bartram</t>
  </si>
  <si>
    <t>Brownstein</t>
  </si>
  <si>
    <t>Efren</t>
  </si>
  <si>
    <t>Castanos</t>
  </si>
  <si>
    <t>Oberon</t>
  </si>
  <si>
    <t>Scading</t>
  </si>
  <si>
    <t>Gladwell</t>
  </si>
  <si>
    <t>Tymon</t>
  </si>
  <si>
    <t>Blackstone</t>
  </si>
  <si>
    <t>Clemens</t>
  </si>
  <si>
    <t>Rawll</t>
  </si>
  <si>
    <t>Elset</t>
  </si>
  <si>
    <t>Biasio</t>
  </si>
  <si>
    <t>Claeskens</t>
  </si>
  <si>
    <t>Tander</t>
  </si>
  <si>
    <t>Jay</t>
  </si>
  <si>
    <t>Janiszewski</t>
  </si>
  <si>
    <t>Stavros</t>
  </si>
  <si>
    <t>Goodinson</t>
  </si>
  <si>
    <t>Florri</t>
  </si>
  <si>
    <t>Ramsdell</t>
  </si>
  <si>
    <t>Bellanca</t>
  </si>
  <si>
    <t>Strutz</t>
  </si>
  <si>
    <t>Dave</t>
  </si>
  <si>
    <t>Phil</t>
  </si>
  <si>
    <t>Dodle</t>
  </si>
  <si>
    <t>Tadeas</t>
  </si>
  <si>
    <t>McUre</t>
  </si>
  <si>
    <t>Tam</t>
  </si>
  <si>
    <t>Jahner</t>
  </si>
  <si>
    <t>Aurea</t>
  </si>
  <si>
    <t>Reubens</t>
  </si>
  <si>
    <t>Werner</t>
  </si>
  <si>
    <t>Wall</t>
  </si>
  <si>
    <t>Phaidra</t>
  </si>
  <si>
    <t>Jindacek</t>
  </si>
  <si>
    <t>Reube</t>
  </si>
  <si>
    <t>Roscrigg</t>
  </si>
  <si>
    <t>Diannne</t>
  </si>
  <si>
    <t>Teager</t>
  </si>
  <si>
    <t>Bazely</t>
  </si>
  <si>
    <t>Madelaine</t>
  </si>
  <si>
    <t>Laird</t>
  </si>
  <si>
    <t>Prover</t>
  </si>
  <si>
    <t>Melessa</t>
  </si>
  <si>
    <t>Delyth</t>
  </si>
  <si>
    <t>Francesco</t>
  </si>
  <si>
    <t>Wasson</t>
  </si>
  <si>
    <t>Krysta</t>
  </si>
  <si>
    <t>O' Reagan</t>
  </si>
  <si>
    <t>Susanetta</t>
  </si>
  <si>
    <t>Stillman</t>
  </si>
  <si>
    <t>Sackur</t>
  </si>
  <si>
    <t>Madelena</t>
  </si>
  <si>
    <t>Risson</t>
  </si>
  <si>
    <t>Laminman</t>
  </si>
  <si>
    <t>Dukey</t>
  </si>
  <si>
    <t>McCrie</t>
  </si>
  <si>
    <t>Walker</t>
  </si>
  <si>
    <t>Bartalot</t>
  </si>
  <si>
    <t>Crystie</t>
  </si>
  <si>
    <t>Fontanet</t>
  </si>
  <si>
    <t>Fonz</t>
  </si>
  <si>
    <t>Jankin</t>
  </si>
  <si>
    <t>Klagges</t>
  </si>
  <si>
    <t>Tommy</t>
  </si>
  <si>
    <t>Kupisz</t>
  </si>
  <si>
    <t>Amyes</t>
  </si>
  <si>
    <t>Kora</t>
  </si>
  <si>
    <t>Paoli</t>
  </si>
  <si>
    <t>Sails</t>
  </si>
  <si>
    <t>Jeffry</t>
  </si>
  <si>
    <t>Slowly</t>
  </si>
  <si>
    <t>Guendolen</t>
  </si>
  <si>
    <t>Betterton</t>
  </si>
  <si>
    <t>Ozzy</t>
  </si>
  <si>
    <t>Silver</t>
  </si>
  <si>
    <t>Priscella</t>
  </si>
  <si>
    <t>Stathers</t>
  </si>
  <si>
    <t>Nita</t>
  </si>
  <si>
    <t>McCarthy</t>
  </si>
  <si>
    <t>Dennerly</t>
  </si>
  <si>
    <t>Emerine</t>
  </si>
  <si>
    <t>Natale</t>
  </si>
  <si>
    <t>Duinbleton</t>
  </si>
  <si>
    <t>Latrena</t>
  </si>
  <si>
    <t>Ker</t>
  </si>
  <si>
    <t>Shayne</t>
  </si>
  <si>
    <t>Ellesworthe</t>
  </si>
  <si>
    <t>Tiffani</t>
  </si>
  <si>
    <t>Van Castele</t>
  </si>
  <si>
    <t>Fernande</t>
  </si>
  <si>
    <t>Petzolt</t>
  </si>
  <si>
    <t>Hanwright</t>
  </si>
  <si>
    <t>Valaree</t>
  </si>
  <si>
    <t>Chisolm</t>
  </si>
  <si>
    <t>Terencio</t>
  </si>
  <si>
    <t>Headland</t>
  </si>
  <si>
    <t>Ernesta</t>
  </si>
  <si>
    <t>Billany</t>
  </si>
  <si>
    <t>Currie</t>
  </si>
  <si>
    <t>Gimber</t>
  </si>
  <si>
    <t>Evvie</t>
  </si>
  <si>
    <t>Attenbrough</t>
  </si>
  <si>
    <t>Ort</t>
  </si>
  <si>
    <t>Scardifeild</t>
  </si>
  <si>
    <t>Matteo</t>
  </si>
  <si>
    <t>Hallum</t>
  </si>
  <si>
    <t>Jerrold</t>
  </si>
  <si>
    <t>Bernetti</t>
  </si>
  <si>
    <t>Eliyahu</t>
  </si>
  <si>
    <t>Pietrek</t>
  </si>
  <si>
    <t>Crowe</t>
  </si>
  <si>
    <t>Katy</t>
  </si>
  <si>
    <t>Taffee</t>
  </si>
  <si>
    <t>Hakim</t>
  </si>
  <si>
    <t>Burnhard</t>
  </si>
  <si>
    <t>Clara</t>
  </si>
  <si>
    <t>Fanchon</t>
  </si>
  <si>
    <t>Fist</t>
  </si>
  <si>
    <t>Vladimir</t>
  </si>
  <si>
    <t>Morphet</t>
  </si>
  <si>
    <t>Hermione</t>
  </si>
  <si>
    <t>Brereton</t>
  </si>
  <si>
    <t>Edsel</t>
  </si>
  <si>
    <t>Lester</t>
  </si>
  <si>
    <t>Sonni</t>
  </si>
  <si>
    <t>Lindstedt</t>
  </si>
  <si>
    <t>Towny</t>
  </si>
  <si>
    <t>Beebee</t>
  </si>
  <si>
    <t>Orbadiah</t>
  </si>
  <si>
    <t>Kennicott</t>
  </si>
  <si>
    <t>Ashia</t>
  </si>
  <si>
    <t>Muzzi</t>
  </si>
  <si>
    <t>Jordana</t>
  </si>
  <si>
    <t>Beach</t>
  </si>
  <si>
    <t>Robotham</t>
  </si>
  <si>
    <t>Karly</t>
  </si>
  <si>
    <t>Ackenhead</t>
  </si>
  <si>
    <t>Timothee</t>
  </si>
  <si>
    <t>Mervyn</t>
  </si>
  <si>
    <t>Monkhouse</t>
  </si>
  <si>
    <t>Marna</t>
  </si>
  <si>
    <t>Showers</t>
  </si>
  <si>
    <t>Erie</t>
  </si>
  <si>
    <t>Worswick</t>
  </si>
  <si>
    <t>Vasily</t>
  </si>
  <si>
    <t>Sturgeon</t>
  </si>
  <si>
    <t>Matteoli</t>
  </si>
  <si>
    <t>Manda</t>
  </si>
  <si>
    <t>Forsey</t>
  </si>
  <si>
    <t>Harriot</t>
  </si>
  <si>
    <t>Dal</t>
  </si>
  <si>
    <t>Colquhoun</t>
  </si>
  <si>
    <t>Emmye</t>
  </si>
  <si>
    <t>Flacke</t>
  </si>
  <si>
    <t>Ivory</t>
  </si>
  <si>
    <t>Roscam</t>
  </si>
  <si>
    <t>Prissie</t>
  </si>
  <si>
    <t>Dyde</t>
  </si>
  <si>
    <t>Brenden</t>
  </si>
  <si>
    <t>Dinley</t>
  </si>
  <si>
    <t>Raphaela</t>
  </si>
  <si>
    <t>Looby</t>
  </si>
  <si>
    <t>Ulrikaumeko</t>
  </si>
  <si>
    <t>Heffernon</t>
  </si>
  <si>
    <t>Florry</t>
  </si>
  <si>
    <t>Folbige</t>
  </si>
  <si>
    <t>Melli</t>
  </si>
  <si>
    <t>Sperwell</t>
  </si>
  <si>
    <t>Prinz</t>
  </si>
  <si>
    <t>Codman</t>
  </si>
  <si>
    <t>Rodrigues</t>
  </si>
  <si>
    <t>Stanwood</t>
  </si>
  <si>
    <t>Troillet</t>
  </si>
  <si>
    <t>Selina</t>
  </si>
  <si>
    <t>Clow</t>
  </si>
  <si>
    <t>Olva</t>
  </si>
  <si>
    <t>Sheehy</t>
  </si>
  <si>
    <t>Justinian</t>
  </si>
  <si>
    <t>Jekyll</t>
  </si>
  <si>
    <t>Meggy</t>
  </si>
  <si>
    <t>Delgadillo</t>
  </si>
  <si>
    <t>Xenia</t>
  </si>
  <si>
    <t>Willmett</t>
  </si>
  <si>
    <t>Analiese</t>
  </si>
  <si>
    <t>Grimsditch</t>
  </si>
  <si>
    <t>Karlis</t>
  </si>
  <si>
    <t>Alner</t>
  </si>
  <si>
    <t>Witty</t>
  </si>
  <si>
    <t>Launce</t>
  </si>
  <si>
    <t>Lording</t>
  </si>
  <si>
    <t>Simonnin</t>
  </si>
  <si>
    <t>Aurlie</t>
  </si>
  <si>
    <t>Bolter</t>
  </si>
  <si>
    <t>Jabez</t>
  </si>
  <si>
    <t>Glasspoole</t>
  </si>
  <si>
    <t>Gisella</t>
  </si>
  <si>
    <t>Ravens</t>
  </si>
  <si>
    <t>Nerty</t>
  </si>
  <si>
    <t>Renak</t>
  </si>
  <si>
    <t>Sharla</t>
  </si>
  <si>
    <t>Creebo</t>
  </si>
  <si>
    <t>Suzie</t>
  </si>
  <si>
    <t>Dahle</t>
  </si>
  <si>
    <t>Rahal</t>
  </si>
  <si>
    <t>Woodman</t>
  </si>
  <si>
    <t>Luke</t>
  </si>
  <si>
    <t>Wombwell</t>
  </si>
  <si>
    <t>Olerenshaw</t>
  </si>
  <si>
    <t>Petrina</t>
  </si>
  <si>
    <t>Pollins</t>
  </si>
  <si>
    <t>Dale</t>
  </si>
  <si>
    <t>Hursey</t>
  </si>
  <si>
    <t>Arabel</t>
  </si>
  <si>
    <t>Kayser</t>
  </si>
  <si>
    <t>Loise</t>
  </si>
  <si>
    <t>Austins</t>
  </si>
  <si>
    <t>Rupert</t>
  </si>
  <si>
    <t>Gilstoun</t>
  </si>
  <si>
    <t>Cuddon</t>
  </si>
  <si>
    <t>Brenn</t>
  </si>
  <si>
    <t>Bacon</t>
  </si>
  <si>
    <t>Janie</t>
  </si>
  <si>
    <t>Stonehewer</t>
  </si>
  <si>
    <t>Milington</t>
  </si>
  <si>
    <t>Trundle</t>
  </si>
  <si>
    <t>Chance</t>
  </si>
  <si>
    <t>Maben</t>
  </si>
  <si>
    <t>Charmaine</t>
  </si>
  <si>
    <t>Suller</t>
  </si>
  <si>
    <t>Teodor</t>
  </si>
  <si>
    <t>Larwell</t>
  </si>
  <si>
    <t>Torey</t>
  </si>
  <si>
    <t>Kensall</t>
  </si>
  <si>
    <t>Harriette</t>
  </si>
  <si>
    <t>De Matteis</t>
  </si>
  <si>
    <t>Ring</t>
  </si>
  <si>
    <t>Birchall</t>
  </si>
  <si>
    <t>McLinden</t>
  </si>
  <si>
    <t>Blanch</t>
  </si>
  <si>
    <t>Leyshon</t>
  </si>
  <si>
    <t>Mose</t>
  </si>
  <si>
    <t>Middler</t>
  </si>
  <si>
    <t>Eddi</t>
  </si>
  <si>
    <t>Mansbridge</t>
  </si>
  <si>
    <t>Christabella</t>
  </si>
  <si>
    <t>Eldredge</t>
  </si>
  <si>
    <t>Poul</t>
  </si>
  <si>
    <t>Dumphy</t>
  </si>
  <si>
    <t>Rana</t>
  </si>
  <si>
    <t>Streets</t>
  </si>
  <si>
    <t>Hazlett</t>
  </si>
  <si>
    <t>Goane</t>
  </si>
  <si>
    <t>Bryn</t>
  </si>
  <si>
    <t>Whisby</t>
  </si>
  <si>
    <t>Nerita</t>
  </si>
  <si>
    <t>Keppie</t>
  </si>
  <si>
    <t>Tremain</t>
  </si>
  <si>
    <t>Breadon</t>
  </si>
  <si>
    <t>Nelle</t>
  </si>
  <si>
    <t>Haworth</t>
  </si>
  <si>
    <t>Slade</t>
  </si>
  <si>
    <t>Semark</t>
  </si>
  <si>
    <t>Alfonso</t>
  </si>
  <si>
    <t>Readett</t>
  </si>
  <si>
    <t>Wenona</t>
  </si>
  <si>
    <t>Mahaddie</t>
  </si>
  <si>
    <t>Seeborne</t>
  </si>
  <si>
    <t>Matilde</t>
  </si>
  <si>
    <t>MacKeeg</t>
  </si>
  <si>
    <t>Marie-jeanne</t>
  </si>
  <si>
    <t>Mattson</t>
  </si>
  <si>
    <t>Jennica</t>
  </si>
  <si>
    <t>Jeeks</t>
  </si>
  <si>
    <t>Esma</t>
  </si>
  <si>
    <t>Rycroft</t>
  </si>
  <si>
    <t>Cobb</t>
  </si>
  <si>
    <t>Schrinel</t>
  </si>
  <si>
    <t>Yellep</t>
  </si>
  <si>
    <t>Obadias</t>
  </si>
  <si>
    <t>Gristwood</t>
  </si>
  <si>
    <t>Eada</t>
  </si>
  <si>
    <t>Coaster</t>
  </si>
  <si>
    <t>Devy</t>
  </si>
  <si>
    <t>Hannum</t>
  </si>
  <si>
    <t>Matilda</t>
  </si>
  <si>
    <t>Milton</t>
  </si>
  <si>
    <t>Delcine</t>
  </si>
  <si>
    <t>Hansod</t>
  </si>
  <si>
    <t>Fritz</t>
  </si>
  <si>
    <t>Geare</t>
  </si>
  <si>
    <t>Stoeck</t>
  </si>
  <si>
    <t>Davita</t>
  </si>
  <si>
    <t>Corena</t>
  </si>
  <si>
    <t>Postlewhite</t>
  </si>
  <si>
    <t>Mariette</t>
  </si>
  <si>
    <t>Alexsandrev</t>
  </si>
  <si>
    <t>Everard</t>
  </si>
  <si>
    <t>Pryce</t>
  </si>
  <si>
    <t>Larner</t>
  </si>
  <si>
    <t>Alla</t>
  </si>
  <si>
    <t>Kyles</t>
  </si>
  <si>
    <t>Tildi</t>
  </si>
  <si>
    <t>Kirkup</t>
  </si>
  <si>
    <t>Aigneis</t>
  </si>
  <si>
    <t>MacKall</t>
  </si>
  <si>
    <t>Elihu</t>
  </si>
  <si>
    <t>Cudworth</t>
  </si>
  <si>
    <t>Gothart</t>
  </si>
  <si>
    <t>Coomer</t>
  </si>
  <si>
    <t>Adriana</t>
  </si>
  <si>
    <t>Cullerne</t>
  </si>
  <si>
    <t>Sly</t>
  </si>
  <si>
    <t>Offord</t>
  </si>
  <si>
    <t>Rowbotham</t>
  </si>
  <si>
    <t>Benny</t>
  </si>
  <si>
    <t>Jammet</t>
  </si>
  <si>
    <t>Frankie</t>
  </si>
  <si>
    <t>Seydlitz</t>
  </si>
  <si>
    <t>Burnaby</t>
  </si>
  <si>
    <t>Stiffkins</t>
  </si>
  <si>
    <t>Faythe</t>
  </si>
  <si>
    <t>Janaszewski</t>
  </si>
  <si>
    <t>Karlens</t>
  </si>
  <si>
    <t>Carneck</t>
  </si>
  <si>
    <t>Quintin</t>
  </si>
  <si>
    <t>Dublin</t>
  </si>
  <si>
    <t>Pall</t>
  </si>
  <si>
    <t>Creek</t>
  </si>
  <si>
    <t>Phoebe</t>
  </si>
  <si>
    <t>Kahen</t>
  </si>
  <si>
    <t>Leigha</t>
  </si>
  <si>
    <t>Clawson</t>
  </si>
  <si>
    <t>Kev</t>
  </si>
  <si>
    <t>Obadiah</t>
  </si>
  <si>
    <t>Fairall</t>
  </si>
  <si>
    <t>Skell</t>
  </si>
  <si>
    <t>Oxenden</t>
  </si>
  <si>
    <t>Filbert</t>
  </si>
  <si>
    <t>Evreux</t>
  </si>
  <si>
    <t>Sara-ann</t>
  </si>
  <si>
    <t>Haddick</t>
  </si>
  <si>
    <t>Diane</t>
  </si>
  <si>
    <t>Busk</t>
  </si>
  <si>
    <t>Zonnya</t>
  </si>
  <si>
    <t>Tolland</t>
  </si>
  <si>
    <t>Dagmar</t>
  </si>
  <si>
    <t>Panyer</t>
  </si>
  <si>
    <t>Daron</t>
  </si>
  <si>
    <t>Hartwell</t>
  </si>
  <si>
    <t>Helli</t>
  </si>
  <si>
    <t>Cooksley</t>
  </si>
  <si>
    <t>Shortland</t>
  </si>
  <si>
    <t>Kelsy</t>
  </si>
  <si>
    <t>Barrowcliff</t>
  </si>
  <si>
    <t>Kassi</t>
  </si>
  <si>
    <t>List</t>
  </si>
  <si>
    <t>Steutly</t>
  </si>
  <si>
    <t>Ornillos</t>
  </si>
  <si>
    <t>Van der Krui</t>
  </si>
  <si>
    <t>Sibella</t>
  </si>
  <si>
    <t>O' Mara</t>
  </si>
  <si>
    <t>Maye</t>
  </si>
  <si>
    <t>O'Moylane</t>
  </si>
  <si>
    <t>Cicely</t>
  </si>
  <si>
    <t>Millier</t>
  </si>
  <si>
    <t>Normand</t>
  </si>
  <si>
    <t>Ganderton</t>
  </si>
  <si>
    <t>Sheridan</t>
  </si>
  <si>
    <t>Shaves</t>
  </si>
  <si>
    <t>Chrysler</t>
  </si>
  <si>
    <t>Vasile</t>
  </si>
  <si>
    <t>Zarah</t>
  </si>
  <si>
    <t>Santello</t>
  </si>
  <si>
    <t>Michael</t>
  </si>
  <si>
    <t>Foulis</t>
  </si>
  <si>
    <t>Nickolas</t>
  </si>
  <si>
    <t>Guittet</t>
  </si>
  <si>
    <t>Vidovik</t>
  </si>
  <si>
    <t>Astall</t>
  </si>
  <si>
    <t>Kimberly</t>
  </si>
  <si>
    <t>Dishmon</t>
  </si>
  <si>
    <t>Korey</t>
  </si>
  <si>
    <t>Gate</t>
  </si>
  <si>
    <t>Lucinda</t>
  </si>
  <si>
    <t>Jerok</t>
  </si>
  <si>
    <t>Emera</t>
  </si>
  <si>
    <t>Margrem</t>
  </si>
  <si>
    <t>Krishnah</t>
  </si>
  <si>
    <t>Firmage</t>
  </si>
  <si>
    <t>Maude</t>
  </si>
  <si>
    <t>Tixier</t>
  </si>
  <si>
    <t>Sammie</t>
  </si>
  <si>
    <t>Uglow</t>
  </si>
  <si>
    <t>Ewen</t>
  </si>
  <si>
    <t>Emes</t>
  </si>
  <si>
    <t>McCalister</t>
  </si>
  <si>
    <t>Louella</t>
  </si>
  <si>
    <t>O' Timony</t>
  </si>
  <si>
    <t>Whatford</t>
  </si>
  <si>
    <t>Lonee</t>
  </si>
  <si>
    <t>Gorce</t>
  </si>
  <si>
    <t>Tull</t>
  </si>
  <si>
    <r>
      <rPr>
        <u/>
        <sz val="10"/>
        <color indexed="18"/>
        <rFont val="Arial"/>
      </rPr>
      <t>Godehard.sf</t>
    </r>
  </si>
  <si>
    <t>Anna-diana</t>
  </si>
  <si>
    <t>Kurten</t>
  </si>
  <si>
    <t>Talya</t>
  </si>
  <si>
    <t>Darycott</t>
  </si>
  <si>
    <t>Vite</t>
  </si>
  <si>
    <t>Molyneux</t>
  </si>
  <si>
    <t>Ninon</t>
  </si>
  <si>
    <t>Van Der Hoog</t>
  </si>
  <si>
    <t>Dunstan</t>
  </si>
  <si>
    <t>Kegley</t>
  </si>
  <si>
    <t>Hewett</t>
  </si>
  <si>
    <t>Handes</t>
  </si>
  <si>
    <t>Caro</t>
  </si>
  <si>
    <t>McKirton</t>
  </si>
  <si>
    <t>Wally</t>
  </si>
  <si>
    <t>Rebbeck</t>
  </si>
  <si>
    <t>Cayla</t>
  </si>
  <si>
    <t>Marcus</t>
  </si>
  <si>
    <t>Le Floch</t>
  </si>
  <si>
    <t>Eunice</t>
  </si>
  <si>
    <t>Risom</t>
  </si>
  <si>
    <t>Tito</t>
  </si>
  <si>
    <t>Brash</t>
  </si>
  <si>
    <t>Dianemarie</t>
  </si>
  <si>
    <t>Hatherall</t>
  </si>
  <si>
    <t>Bendix</t>
  </si>
  <si>
    <t>Olivella</t>
  </si>
  <si>
    <t>Lizzie</t>
  </si>
  <si>
    <t>Clarinda</t>
  </si>
  <si>
    <t>Edlyn</t>
  </si>
  <si>
    <t>Matelda</t>
  </si>
  <si>
    <t>Kordas</t>
  </si>
  <si>
    <t>Venus</t>
  </si>
  <si>
    <t>Sketch</t>
  </si>
  <si>
    <t>Gil</t>
  </si>
  <si>
    <t>De Gregorio</t>
  </si>
  <si>
    <t>Pollyanna</t>
  </si>
  <si>
    <t>Serjeantson</t>
  </si>
  <si>
    <t>Charles</t>
  </si>
  <si>
    <t>Reba</t>
  </si>
  <si>
    <t>Southon</t>
  </si>
  <si>
    <t>Terris</t>
  </si>
  <si>
    <t>Sugge</t>
  </si>
  <si>
    <t>Daffi</t>
  </si>
  <si>
    <t>Sewley</t>
  </si>
  <si>
    <t>Reeva</t>
  </si>
  <si>
    <t>Eakeley</t>
  </si>
  <si>
    <t>Shawn</t>
  </si>
  <si>
    <t>Platfoot</t>
  </si>
  <si>
    <t>Bab</t>
  </si>
  <si>
    <t>Bingall</t>
  </si>
  <si>
    <t>Lonni</t>
  </si>
  <si>
    <t>Andrichak</t>
  </si>
  <si>
    <t>Jozef</t>
  </si>
  <si>
    <t>Frizzell</t>
  </si>
  <si>
    <t>Katha</t>
  </si>
  <si>
    <t>Lockhurst</t>
  </si>
  <si>
    <t>Deedee</t>
  </si>
  <si>
    <t>Fransinelli</t>
  </si>
  <si>
    <t>Yard</t>
  </si>
  <si>
    <t>Teeney</t>
  </si>
  <si>
    <t>Bayne</t>
  </si>
  <si>
    <t>Trudie</t>
  </si>
  <si>
    <t>Trude</t>
  </si>
  <si>
    <t>Rizzardo</t>
  </si>
  <si>
    <t>Yakubovics</t>
  </si>
  <si>
    <t>Arv</t>
  </si>
  <si>
    <t>Whitsey</t>
  </si>
  <si>
    <t>Jareb</t>
  </si>
  <si>
    <t>Langcaster</t>
  </si>
  <si>
    <t>Stormie</t>
  </si>
  <si>
    <t>Smyth</t>
  </si>
  <si>
    <t>Bacchus</t>
  </si>
  <si>
    <t>Darcy</t>
  </si>
  <si>
    <t>Jaslem</t>
  </si>
  <si>
    <t>Nathan</t>
  </si>
  <si>
    <t>Antognazzi</t>
  </si>
  <si>
    <t>Lisle</t>
  </si>
  <si>
    <t>Yokel</t>
  </si>
  <si>
    <t>Normanvill</t>
  </si>
  <si>
    <t>Klemens</t>
  </si>
  <si>
    <t>Eite</t>
  </si>
  <si>
    <t>Otes</t>
  </si>
  <si>
    <t>Rodrigo</t>
  </si>
  <si>
    <t>Felce</t>
  </si>
  <si>
    <t>Rochella</t>
  </si>
  <si>
    <t>Harce</t>
  </si>
  <si>
    <t>Cosgreave</t>
  </si>
  <si>
    <t>Jobina</t>
  </si>
  <si>
    <t>Dudenie</t>
  </si>
  <si>
    <t>Rance</t>
  </si>
  <si>
    <t>Gullen</t>
  </si>
  <si>
    <t>Nathanial</t>
  </si>
  <si>
    <t>D'Ambrogi</t>
  </si>
  <si>
    <t>Ephrayim</t>
  </si>
  <si>
    <t>Beville</t>
  </si>
  <si>
    <t>Kennett</t>
  </si>
  <si>
    <t>Attack</t>
  </si>
  <si>
    <t>Amaleta</t>
  </si>
  <si>
    <t>Slafford</t>
  </si>
  <si>
    <t>Pascal</t>
  </si>
  <si>
    <t>Veronique</t>
  </si>
  <si>
    <t>Lorette</t>
  </si>
  <si>
    <t>Daspar</t>
  </si>
  <si>
    <t>Bobinette</t>
  </si>
  <si>
    <t>Stanaway</t>
  </si>
  <si>
    <t>Caghan</t>
  </si>
  <si>
    <t>Bollans</t>
  </si>
  <si>
    <t>Dare</t>
  </si>
  <si>
    <t>Miles</t>
  </si>
  <si>
    <t>Fallows</t>
  </si>
  <si>
    <t>Account Representative II</t>
  </si>
  <si>
    <t>Darby</t>
  </si>
  <si>
    <t>Shailer</t>
  </si>
  <si>
    <t>Agathe</t>
  </si>
  <si>
    <t>Dimmick</t>
  </si>
  <si>
    <t>Mandie</t>
  </si>
  <si>
    <t>Jeger</t>
  </si>
  <si>
    <t>Yanele</t>
  </si>
  <si>
    <t>Toni</t>
  </si>
  <si>
    <t>Harbidge</t>
  </si>
  <si>
    <t>Purcell</t>
  </si>
  <si>
    <t>Chinnery</t>
  </si>
  <si>
    <t>Gabriella</t>
  </si>
  <si>
    <t>Melamie</t>
  </si>
  <si>
    <t>Hardman</t>
  </si>
  <si>
    <t>Holly-anne</t>
  </si>
  <si>
    <t>Hamman</t>
  </si>
  <si>
    <t>Charlena</t>
  </si>
  <si>
    <t>Umpleby</t>
  </si>
  <si>
    <t>Adelbert</t>
  </si>
  <si>
    <t>Doelle</t>
  </si>
  <si>
    <t>Anet</t>
  </si>
  <si>
    <t>Pellitt</t>
  </si>
  <si>
    <t>Isabelita</t>
  </si>
  <si>
    <t>Kitchener</t>
  </si>
  <si>
    <t>Huberto</t>
  </si>
  <si>
    <t>Bazylets</t>
  </si>
  <si>
    <t>Tonya</t>
  </si>
  <si>
    <t>Ritmeier</t>
  </si>
  <si>
    <t>Ivel</t>
  </si>
  <si>
    <t>Neda</t>
  </si>
  <si>
    <t>Longfellow</t>
  </si>
  <si>
    <t>Alikee</t>
  </si>
  <si>
    <t>Sjollema</t>
  </si>
  <si>
    <t>Shayna</t>
  </si>
  <si>
    <t>McQuin</t>
  </si>
  <si>
    <t>Leif</t>
  </si>
  <si>
    <t>Feeney</t>
  </si>
  <si>
    <t>Raul</t>
  </si>
  <si>
    <t>Cabrer</t>
  </si>
  <si>
    <t>Nickolai</t>
  </si>
  <si>
    <t>McChesney</t>
  </si>
  <si>
    <t>Amory</t>
  </si>
  <si>
    <t>Bohler</t>
  </si>
  <si>
    <t>Borden</t>
  </si>
  <si>
    <t>Wooles</t>
  </si>
  <si>
    <t>Radcliffe</t>
  </si>
  <si>
    <t>Bartolomeoni</t>
  </si>
  <si>
    <t>Hedgecock</t>
  </si>
  <si>
    <t>Kermy</t>
  </si>
  <si>
    <t>Heningam</t>
  </si>
  <si>
    <t>Garrett</t>
  </si>
  <si>
    <t>Dommett</t>
  </si>
  <si>
    <t>Gherardo</t>
  </si>
  <si>
    <t>Lahy</t>
  </si>
  <si>
    <t>Justin</t>
  </si>
  <si>
    <t>Ragless</t>
  </si>
  <si>
    <t>Jinny</t>
  </si>
  <si>
    <t>Cawood</t>
  </si>
  <si>
    <t>Aurore</t>
  </si>
  <si>
    <t>Buckmaster</t>
  </si>
  <si>
    <t>Sheavills</t>
  </si>
  <si>
    <t>Belcham</t>
  </si>
  <si>
    <t>Kynthia</t>
  </si>
  <si>
    <t>Purcer</t>
  </si>
  <si>
    <t>Scholtz</t>
  </si>
  <si>
    <t>Carce</t>
  </si>
  <si>
    <t>Gunthorp</t>
  </si>
  <si>
    <t>Neville</t>
  </si>
  <si>
    <t>Bloyes</t>
  </si>
  <si>
    <t>Allyson</t>
  </si>
  <si>
    <t>Pinsent</t>
  </si>
  <si>
    <t>Sleit</t>
  </si>
  <si>
    <t>Patten</t>
  </si>
  <si>
    <t>Laytham</t>
  </si>
  <si>
    <t>Leese</t>
  </si>
  <si>
    <t>Lohan</t>
  </si>
  <si>
    <t>Brasner</t>
  </si>
  <si>
    <t>Cosette</t>
  </si>
  <si>
    <t>Callar</t>
  </si>
  <si>
    <t>Katalin</t>
  </si>
  <si>
    <t>Mantz</t>
  </si>
  <si>
    <t>Lambert</t>
  </si>
  <si>
    <t>Vardey</t>
  </si>
  <si>
    <t>Noland</t>
  </si>
  <si>
    <t>Larder</t>
  </si>
  <si>
    <t>Vail</t>
  </si>
  <si>
    <t>Southernwood</t>
  </si>
  <si>
    <t>Camille</t>
  </si>
  <si>
    <t>Vallintine</t>
  </si>
  <si>
    <t>Tucky</t>
  </si>
  <si>
    <t>Pizzie</t>
  </si>
  <si>
    <t>Nert</t>
  </si>
  <si>
    <t>Muglestone</t>
  </si>
  <si>
    <t>Waylan</t>
  </si>
  <si>
    <t>Katte</t>
  </si>
  <si>
    <t>Dredge</t>
  </si>
  <si>
    <t>Jaquelyn</t>
  </si>
  <si>
    <t>Workman</t>
  </si>
  <si>
    <t>Drucill</t>
  </si>
  <si>
    <t>Laurand</t>
  </si>
  <si>
    <t>Yovonnda</t>
  </si>
  <si>
    <t>Warrior</t>
  </si>
  <si>
    <t>Hallsy</t>
  </si>
  <si>
    <t>De Leek</t>
  </si>
  <si>
    <t>Hall</t>
  </si>
  <si>
    <t>Grouer</t>
  </si>
  <si>
    <t>Tamiko</t>
  </si>
  <si>
    <t>Fergie</t>
  </si>
  <si>
    <t>Clyve</t>
  </si>
  <si>
    <t>Sandwick</t>
  </si>
  <si>
    <t>Dusty</t>
  </si>
  <si>
    <t>Tesimon</t>
  </si>
  <si>
    <t>Redd</t>
  </si>
  <si>
    <t>O'Crowley</t>
  </si>
  <si>
    <t>Schimpke</t>
  </si>
  <si>
    <t>Devin</t>
  </si>
  <si>
    <t>Sandeson</t>
  </si>
  <si>
    <t>Bartie</t>
  </si>
  <si>
    <t>Hartburn</t>
  </si>
  <si>
    <t>Marlen</t>
  </si>
  <si>
    <t>Cybill</t>
  </si>
  <si>
    <t>Wakes</t>
  </si>
  <si>
    <t>Ailene</t>
  </si>
  <si>
    <t>Tomkies</t>
  </si>
  <si>
    <t>Immanuel</t>
  </si>
  <si>
    <t>Farlamb</t>
  </si>
  <si>
    <t>Eolande</t>
  </si>
  <si>
    <t>Kauscher</t>
  </si>
  <si>
    <t>Dickens</t>
  </si>
  <si>
    <t>Menhenitt</t>
  </si>
  <si>
    <t>Masha</t>
  </si>
  <si>
    <t>Bibbie</t>
  </si>
  <si>
    <t>Sully</t>
  </si>
  <si>
    <t>Dorling</t>
  </si>
  <si>
    <t>Elka</t>
  </si>
  <si>
    <t>Crossgrove</t>
  </si>
  <si>
    <t>Bleasby</t>
  </si>
  <si>
    <t>Boris</t>
  </si>
  <si>
    <t>Syres</t>
  </si>
  <si>
    <t>Sybila</t>
  </si>
  <si>
    <t>Enefer</t>
  </si>
  <si>
    <t>Ephraim</t>
  </si>
  <si>
    <t>Fulep</t>
  </si>
  <si>
    <t>Bryant</t>
  </si>
  <si>
    <t>Galvan</t>
  </si>
  <si>
    <t>Scad</t>
  </si>
  <si>
    <t>Renaud</t>
  </si>
  <si>
    <t>Gahagan</t>
  </si>
  <si>
    <t>Austin</t>
  </si>
  <si>
    <t>Toopin</t>
  </si>
  <si>
    <t>Pierce</t>
  </si>
  <si>
    <t>Cheke</t>
  </si>
  <si>
    <t>Gabriellia</t>
  </si>
  <si>
    <t>Coulter</t>
  </si>
  <si>
    <t>Dmitri</t>
  </si>
  <si>
    <t>Eleshenar</t>
  </si>
  <si>
    <t>Townby</t>
  </si>
  <si>
    <t>Armstrong</t>
  </si>
  <si>
    <t>Style</t>
  </si>
  <si>
    <t>Gregory</t>
  </si>
  <si>
    <t>Balchin</t>
  </si>
  <si>
    <t>Griffin</t>
  </si>
  <si>
    <t>Gisbourn</t>
  </si>
  <si>
    <t>Brannon</t>
  </si>
  <si>
    <t>Gladman</t>
  </si>
  <si>
    <t>Gretta</t>
  </si>
  <si>
    <t>Patrone</t>
  </si>
  <si>
    <t>Elizabeth</t>
  </si>
  <si>
    <t>Applewhaite</t>
  </si>
  <si>
    <t>Onida</t>
  </si>
  <si>
    <t>Cockshot</t>
  </si>
  <si>
    <t>Fulkes</t>
  </si>
  <si>
    <t>MacCosty</t>
  </si>
  <si>
    <t>Patrica</t>
  </si>
  <si>
    <t>Donativo</t>
  </si>
  <si>
    <t>Luisa</t>
  </si>
  <si>
    <t>McGlue</t>
  </si>
  <si>
    <t>Greg</t>
  </si>
  <si>
    <t>Iacovo</t>
  </si>
  <si>
    <t>Thornton</t>
  </si>
  <si>
    <t>Vereker</t>
  </si>
  <si>
    <t>Murra</t>
  </si>
  <si>
    <t>Gary</t>
  </si>
  <si>
    <t>Eager</t>
  </si>
  <si>
    <t>Janina</t>
  </si>
  <si>
    <t>Keme</t>
  </si>
  <si>
    <t>Arlen</t>
  </si>
  <si>
    <t>Falkner</t>
  </si>
  <si>
    <t>Jochens</t>
  </si>
  <si>
    <t>Licha</t>
  </si>
  <si>
    <t>Lyes</t>
  </si>
  <si>
    <t>Paddie</t>
  </si>
  <si>
    <t>Grunder</t>
  </si>
  <si>
    <t>Syman</t>
  </si>
  <si>
    <t>Trimnell</t>
  </si>
  <si>
    <t>Cara</t>
  </si>
  <si>
    <t>Campbell-Dunlop</t>
  </si>
  <si>
    <t>Bendicty</t>
  </si>
  <si>
    <t>Powrie</t>
  </si>
  <si>
    <t>Moshe</t>
  </si>
  <si>
    <t>Nicholl</t>
  </si>
  <si>
    <t>Frederica</t>
  </si>
  <si>
    <t>Hughman</t>
  </si>
  <si>
    <t>Dimitry</t>
  </si>
  <si>
    <t>Kunkler</t>
  </si>
  <si>
    <t>Carl</t>
  </si>
  <si>
    <t>Eyre</t>
  </si>
  <si>
    <t>Mariel</t>
  </si>
  <si>
    <t>Obed</t>
  </si>
  <si>
    <t>Pauler</t>
  </si>
  <si>
    <t>Liffe</t>
  </si>
  <si>
    <t>Aharon</t>
  </si>
  <si>
    <t>Moller</t>
  </si>
  <si>
    <t>Midden</t>
  </si>
  <si>
    <t>Letitia</t>
  </si>
  <si>
    <t>Coan</t>
  </si>
  <si>
    <t>Myrtia</t>
  </si>
  <si>
    <t>Paschke</t>
  </si>
  <si>
    <t>Marge</t>
  </si>
  <si>
    <t>Skerm</t>
  </si>
  <si>
    <t>Ephrem</t>
  </si>
  <si>
    <t>Cariss</t>
  </si>
  <si>
    <t>Kenneth</t>
  </si>
  <si>
    <t>Viall</t>
  </si>
  <si>
    <t>Calv</t>
  </si>
  <si>
    <t>Zelland</t>
  </si>
  <si>
    <t>Hallewell</t>
  </si>
  <si>
    <t>Kimberlee</t>
  </si>
  <si>
    <t>Soonhouse</t>
  </si>
  <si>
    <t>Alessandretti</t>
  </si>
  <si>
    <t>Longstaffe</t>
  </si>
  <si>
    <t>Melania</t>
  </si>
  <si>
    <t>Ruske</t>
  </si>
  <si>
    <t>Jacobo</t>
  </si>
  <si>
    <t>Rosenblum</t>
  </si>
  <si>
    <t>Kelwin</t>
  </si>
  <si>
    <t>Goldsmith</t>
  </si>
  <si>
    <t>Emalee</t>
  </si>
  <si>
    <t>Guitel</t>
  </si>
  <si>
    <t>Mira</t>
  </si>
  <si>
    <t>Askham</t>
  </si>
  <si>
    <t>Godrich</t>
  </si>
  <si>
    <t>Attrill</t>
  </si>
  <si>
    <t>Agustin</t>
  </si>
  <si>
    <t>Isworth</t>
  </si>
  <si>
    <t>Gray</t>
  </si>
  <si>
    <t>McLorinan</t>
  </si>
  <si>
    <t>Sallter</t>
  </si>
  <si>
    <t>Filmer</t>
  </si>
  <si>
    <t>Furby</t>
  </si>
  <si>
    <t>Tedmund</t>
  </si>
  <si>
    <t>Simonsson</t>
  </si>
  <si>
    <t>Hamil</t>
  </si>
  <si>
    <t>Britch</t>
  </si>
  <si>
    <t>Raquel</t>
  </si>
  <si>
    <t>Bamlett</t>
  </si>
  <si>
    <t>Kain</t>
  </si>
  <si>
    <t>Rene</t>
  </si>
  <si>
    <t>Mada</t>
  </si>
  <si>
    <t>Martinho</t>
  </si>
  <si>
    <t>Hamsher</t>
  </si>
  <si>
    <t>Lilli</t>
  </si>
  <si>
    <t>Hargey</t>
  </si>
  <si>
    <t>Brandy</t>
  </si>
  <si>
    <t>Showering</t>
  </si>
  <si>
    <t>McElwee</t>
  </si>
  <si>
    <t>Hyacinthia</t>
  </si>
  <si>
    <t>Tuley</t>
  </si>
  <si>
    <t>Gail</t>
  </si>
  <si>
    <t>Scarrisbrick</t>
  </si>
  <si>
    <t>Jamill</t>
  </si>
  <si>
    <t>Cudd</t>
  </si>
  <si>
    <t>Neilla</t>
  </si>
  <si>
    <t>Castrillo</t>
  </si>
  <si>
    <t>Guyer</t>
  </si>
  <si>
    <t>Guthrie</t>
  </si>
  <si>
    <t>MacAne</t>
  </si>
  <si>
    <t>Maisey</t>
  </si>
  <si>
    <t>Lavell</t>
  </si>
  <si>
    <t>Girault</t>
  </si>
  <si>
    <t>Sandye</t>
  </si>
  <si>
    <t>Avraam</t>
  </si>
  <si>
    <t>Sibson</t>
  </si>
  <si>
    <t>Merioth</t>
  </si>
  <si>
    <t>Ezri</t>
  </si>
  <si>
    <t>Sadry</t>
  </si>
  <si>
    <t>Richie</t>
  </si>
  <si>
    <t>Perkis</t>
  </si>
  <si>
    <t>Portia</t>
  </si>
  <si>
    <t>Proudlock</t>
  </si>
  <si>
    <t>Ulrica</t>
  </si>
  <si>
    <t>Abelwhite</t>
  </si>
  <si>
    <t>Mortimer</t>
  </si>
  <si>
    <t>Iremonger</t>
  </si>
  <si>
    <t>Marco</t>
  </si>
  <si>
    <t>Denziloe</t>
  </si>
  <si>
    <t>Elinor</t>
  </si>
  <si>
    <t>Biggerstaff</t>
  </si>
  <si>
    <t>Agosto</t>
  </si>
  <si>
    <t>Thon</t>
  </si>
  <si>
    <t>Anabelle</t>
  </si>
  <si>
    <t>Rogerson</t>
  </si>
  <si>
    <t>Whitney</t>
  </si>
  <si>
    <t>Cathy</t>
  </si>
  <si>
    <t>Parmley</t>
  </si>
  <si>
    <t>Hastilow</t>
  </si>
  <si>
    <t>Xymenes</t>
  </si>
  <si>
    <t>Sprull</t>
  </si>
  <si>
    <t>Philbert</t>
  </si>
  <si>
    <t>Albone</t>
  </si>
  <si>
    <t>Theodore</t>
  </si>
  <si>
    <t>Chicchelli</t>
  </si>
  <si>
    <t>Mar</t>
  </si>
  <si>
    <t>Philippon</t>
  </si>
  <si>
    <t>June</t>
  </si>
  <si>
    <t>Haslam</t>
  </si>
  <si>
    <t>Terese</t>
  </si>
  <si>
    <t>Alix</t>
  </si>
  <si>
    <t>Gilliland</t>
  </si>
  <si>
    <t>Irwin</t>
  </si>
  <si>
    <t>Ryall</t>
  </si>
  <si>
    <t>Laureen</t>
  </si>
  <si>
    <t>Blower</t>
  </si>
  <si>
    <t>Gal</t>
  </si>
  <si>
    <t>Scardafield</t>
  </si>
  <si>
    <t>Mort</t>
  </si>
  <si>
    <t>Cooke</t>
  </si>
  <si>
    <t>Veronike</t>
  </si>
  <si>
    <t>Clampett</t>
  </si>
  <si>
    <t>Leyla</t>
  </si>
  <si>
    <t>Eddington</t>
  </si>
  <si>
    <t>Hermina</t>
  </si>
  <si>
    <t>Franzel</t>
  </si>
  <si>
    <t>Maas</t>
  </si>
  <si>
    <t>Slegg</t>
  </si>
  <si>
    <t>Genthner</t>
  </si>
  <si>
    <t>Jud</t>
  </si>
  <si>
    <t>Purchon</t>
  </si>
  <si>
    <t>Opal</t>
  </si>
  <si>
    <t>Costa</t>
  </si>
  <si>
    <t>Teresita</t>
  </si>
  <si>
    <t>Drinnan</t>
  </si>
  <si>
    <t>Ganny</t>
  </si>
  <si>
    <t>Sealeaf</t>
  </si>
  <si>
    <t>Horatius</t>
  </si>
  <si>
    <t>Horace</t>
  </si>
  <si>
    <t>Gilpillan</t>
  </si>
  <si>
    <t>Harmon</t>
  </si>
  <si>
    <t>Bakster</t>
  </si>
  <si>
    <t>Cristin</t>
  </si>
  <si>
    <t>Smoughton</t>
  </si>
  <si>
    <t>Elianora</t>
  </si>
  <si>
    <t>Ronna</t>
  </si>
  <si>
    <t>Wickersham</t>
  </si>
  <si>
    <t>Kylen</t>
  </si>
  <si>
    <t>Gimson</t>
  </si>
  <si>
    <t>Constancia</t>
  </si>
  <si>
    <t>Akram</t>
  </si>
  <si>
    <t>Guillermo</t>
  </si>
  <si>
    <t>Kolakovic</t>
  </si>
  <si>
    <t>Crudge</t>
  </si>
  <si>
    <t>Reynard</t>
  </si>
  <si>
    <t>Jaffrey</t>
  </si>
  <si>
    <t>Silvio</t>
  </si>
  <si>
    <t>Henrichs</t>
  </si>
  <si>
    <t>Skipp</t>
  </si>
  <si>
    <t>McLarens</t>
  </si>
  <si>
    <t>Mulvin</t>
  </si>
  <si>
    <t>Wandie</t>
  </si>
  <si>
    <t>Nare</t>
  </si>
  <si>
    <t>Sol</t>
  </si>
  <si>
    <t>Holdron</t>
  </si>
  <si>
    <t>Leppington</t>
  </si>
  <si>
    <t>Ramelet</t>
  </si>
  <si>
    <t>Margie</t>
  </si>
  <si>
    <t>Tillyer</t>
  </si>
  <si>
    <t>Linea</t>
  </si>
  <si>
    <t>Roslyn</t>
  </si>
  <si>
    <t>Rawdall</t>
  </si>
  <si>
    <t>Devondra</t>
  </si>
  <si>
    <t>Jovis</t>
  </si>
  <si>
    <t>Beatriz</t>
  </si>
  <si>
    <t>Tweddle</t>
  </si>
  <si>
    <t>Lindroos</t>
  </si>
  <si>
    <t>Joice</t>
  </si>
  <si>
    <t>Govett</t>
  </si>
  <si>
    <t>Eda</t>
  </si>
  <si>
    <t>Rosamond</t>
  </si>
  <si>
    <t>Sainer</t>
  </si>
  <si>
    <t>Coaker</t>
  </si>
  <si>
    <t>Sybyl</t>
  </si>
  <si>
    <t>Beekman</t>
  </si>
  <si>
    <t>Ortler</t>
  </si>
  <si>
    <t>Britni</t>
  </si>
  <si>
    <t>Menguy</t>
  </si>
  <si>
    <t>Carolynn</t>
  </si>
  <si>
    <t>Samsin</t>
  </si>
  <si>
    <t>Gayle</t>
  </si>
  <si>
    <t>Cockerell</t>
  </si>
  <si>
    <t>Yehudi</t>
  </si>
  <si>
    <t>Sandon</t>
  </si>
  <si>
    <t>Ernie</t>
  </si>
  <si>
    <t>Wankel</t>
  </si>
  <si>
    <t>Ballston</t>
  </si>
  <si>
    <t>Stanton</t>
  </si>
  <si>
    <t>Schimoni</t>
  </si>
  <si>
    <t>Dominga</t>
  </si>
  <si>
    <t>Crosfield</t>
  </si>
  <si>
    <t>Hazelby</t>
  </si>
  <si>
    <t>Doiley</t>
  </si>
  <si>
    <t>Merle</t>
  </si>
  <si>
    <t>Pesticcio</t>
  </si>
  <si>
    <t>Anette</t>
  </si>
  <si>
    <t>Guerreiro</t>
  </si>
  <si>
    <t>Torrie</t>
  </si>
  <si>
    <t>Smartman</t>
  </si>
  <si>
    <t>Web</t>
  </si>
  <si>
    <t>Decaze</t>
  </si>
  <si>
    <t>Ame</t>
  </si>
  <si>
    <t>Tossell</t>
  </si>
  <si>
    <t>Mikel</t>
  </si>
  <si>
    <t>McKechnie</t>
  </si>
  <si>
    <t>Der</t>
  </si>
  <si>
    <t>Blatcher</t>
  </si>
  <si>
    <t>Maryann</t>
  </si>
  <si>
    <t>Penquet</t>
  </si>
  <si>
    <t>Hendin</t>
  </si>
  <si>
    <t>Livy</t>
  </si>
  <si>
    <t>Roote</t>
  </si>
  <si>
    <t>Terrance</t>
  </si>
  <si>
    <t>Goligher</t>
  </si>
  <si>
    <t>Antons</t>
  </si>
  <si>
    <t>Ley</t>
  </si>
  <si>
    <t>Dre</t>
  </si>
  <si>
    <t>Ferrillo</t>
  </si>
  <si>
    <t>Michel</t>
  </si>
  <si>
    <t>O'Halligan</t>
  </si>
  <si>
    <t>Grazia</t>
  </si>
  <si>
    <t>Vinson</t>
  </si>
  <si>
    <t>Gard</t>
  </si>
  <si>
    <t>Ellis</t>
  </si>
  <si>
    <t>Vokes</t>
  </si>
  <si>
    <t>Aubrie</t>
  </si>
  <si>
    <t>Glaum</t>
  </si>
  <si>
    <t>Bushell</t>
  </si>
  <si>
    <t>Erick</t>
  </si>
  <si>
    <t>Caveill</t>
  </si>
  <si>
    <t>Shannon</t>
  </si>
  <si>
    <t>Pflieger</t>
  </si>
  <si>
    <t>Wyndham</t>
  </si>
  <si>
    <t>Ecob</t>
  </si>
  <si>
    <t>Llywellyn</t>
  </si>
  <si>
    <t>Christall</t>
  </si>
  <si>
    <t>Ulrick</t>
  </si>
  <si>
    <t>Calyton</t>
  </si>
  <si>
    <t>Dorise</t>
  </si>
  <si>
    <t>Bellon</t>
  </si>
  <si>
    <t>Clare</t>
  </si>
  <si>
    <t>Attoe</t>
  </si>
  <si>
    <t>Jaqueminet</t>
  </si>
  <si>
    <t>Osborne</t>
  </si>
  <si>
    <t>Nawton</t>
  </si>
  <si>
    <t>Negal</t>
  </si>
  <si>
    <t>Damien</t>
  </si>
  <si>
    <t>Bartczak</t>
  </si>
  <si>
    <t>Laurene</t>
  </si>
  <si>
    <t>Linstead</t>
  </si>
  <si>
    <t>Hugibert</t>
  </si>
  <si>
    <t>Getcliff</t>
  </si>
  <si>
    <t>Wanids</t>
  </si>
  <si>
    <t>Baudet</t>
  </si>
  <si>
    <t>Gregorius</t>
  </si>
  <si>
    <t>Cockram</t>
  </si>
  <si>
    <t>Barron</t>
  </si>
  <si>
    <t>Waszkiewicz</t>
  </si>
  <si>
    <t>Evangelina</t>
  </si>
  <si>
    <t>Coxhell</t>
  </si>
  <si>
    <t>Nettle</t>
  </si>
  <si>
    <t>Painter</t>
  </si>
  <si>
    <t>Davina</t>
  </si>
  <si>
    <t>Dougary</t>
  </si>
  <si>
    <t>Clarissa</t>
  </si>
  <si>
    <t>Blaisdale</t>
  </si>
  <si>
    <t>Ruoff</t>
  </si>
  <si>
    <t>Teador</t>
  </si>
  <si>
    <t>Laurant</t>
  </si>
  <si>
    <t>Heather</t>
  </si>
  <si>
    <t>Golsworthy</t>
  </si>
  <si>
    <t>Renie</t>
  </si>
  <si>
    <t>Jonell</t>
  </si>
  <si>
    <t>Gon</t>
  </si>
  <si>
    <t>Carolina</t>
  </si>
  <si>
    <t>Brands</t>
  </si>
  <si>
    <t>Hilario</t>
  </si>
  <si>
    <t>Bruggen</t>
  </si>
  <si>
    <t>McComish</t>
  </si>
  <si>
    <t>Napoleon</t>
  </si>
  <si>
    <t>Terron</t>
  </si>
  <si>
    <t>Maureene</t>
  </si>
  <si>
    <t>Kingstne</t>
  </si>
  <si>
    <t>Adrea</t>
  </si>
  <si>
    <t>Quittonden</t>
  </si>
  <si>
    <t>Lenden</t>
  </si>
  <si>
    <t>Franzen</t>
  </si>
  <si>
    <t>Kielty</t>
  </si>
  <si>
    <t>Annis</t>
  </si>
  <si>
    <t>Freeth</t>
  </si>
  <si>
    <t>Lana</t>
  </si>
  <si>
    <t>Druce</t>
  </si>
  <si>
    <t>Huntlee</t>
  </si>
  <si>
    <t>Pashba</t>
  </si>
  <si>
    <t>Herrick</t>
  </si>
  <si>
    <t>Gammett</t>
  </si>
  <si>
    <t>Junina</t>
  </si>
  <si>
    <t>Labone</t>
  </si>
  <si>
    <t>Jimmy</t>
  </si>
  <si>
    <t>Bolf</t>
  </si>
  <si>
    <t>Fayth</t>
  </si>
  <si>
    <t>Millions</t>
  </si>
  <si>
    <t>Darill</t>
  </si>
  <si>
    <t>Mowday</t>
  </si>
  <si>
    <t>Petyankin</t>
  </si>
  <si>
    <t>Begbie</t>
  </si>
  <si>
    <t>Godfrey</t>
  </si>
  <si>
    <t>Bottini</t>
  </si>
  <si>
    <t>Kettie</t>
  </si>
  <si>
    <t>Cantopher</t>
  </si>
  <si>
    <t>Mardle</t>
  </si>
  <si>
    <t>Andrew</t>
  </si>
  <si>
    <t>Blunt</t>
  </si>
  <si>
    <t>Tim</t>
  </si>
  <si>
    <t>Toinette</t>
  </si>
  <si>
    <t>Clementson</t>
  </si>
  <si>
    <t>Teesdale</t>
  </si>
  <si>
    <t>Mareah</t>
  </si>
  <si>
    <t>Woodnutt</t>
  </si>
  <si>
    <t>Laina</t>
  </si>
  <si>
    <t>Semorad</t>
  </si>
  <si>
    <t>Woollard</t>
  </si>
  <si>
    <t>Jarrad</t>
  </si>
  <si>
    <t>Atwell</t>
  </si>
  <si>
    <t>Dewitt</t>
  </si>
  <si>
    <t>Laight</t>
  </si>
  <si>
    <t>Maes</t>
  </si>
  <si>
    <t>Emmery</t>
  </si>
  <si>
    <t>Angrock</t>
  </si>
  <si>
    <t>Gracia</t>
  </si>
  <si>
    <t>McAteer</t>
  </si>
  <si>
    <t>Rock</t>
  </si>
  <si>
    <t>Vickerstaff</t>
  </si>
  <si>
    <t>Elvyn</t>
  </si>
  <si>
    <t>Bullas</t>
  </si>
  <si>
    <t>Josie</t>
  </si>
  <si>
    <t>Gallemore</t>
  </si>
  <si>
    <t>Waverly</t>
  </si>
  <si>
    <t>Veriee</t>
  </si>
  <si>
    <t>Colthard</t>
  </si>
  <si>
    <t>Benson</t>
  </si>
  <si>
    <t>cornhill</t>
  </si>
  <si>
    <t>Urbanus</t>
  </si>
  <si>
    <t>Trevaskus</t>
  </si>
  <si>
    <t>Roxby</t>
  </si>
  <si>
    <t>Symon</t>
  </si>
  <si>
    <t>Minchin</t>
  </si>
  <si>
    <t>Jillie</t>
  </si>
  <si>
    <t>Lamar</t>
  </si>
  <si>
    <t>Gridley</t>
  </si>
  <si>
    <t>Sexty</t>
  </si>
  <si>
    <t>Brunhilde</t>
  </si>
  <si>
    <t>Fayter</t>
  </si>
  <si>
    <t>Thedric</t>
  </si>
  <si>
    <t>Maressa</t>
  </si>
  <si>
    <t>Kondrachenko</t>
  </si>
  <si>
    <t>Alley</t>
  </si>
  <si>
    <t>Fitchell</t>
  </si>
  <si>
    <t>Leipold</t>
  </si>
  <si>
    <t>Roldan</t>
  </si>
  <si>
    <t>Carrington</t>
  </si>
  <si>
    <t>Johnette</t>
  </si>
  <si>
    <t>O'Fergus</t>
  </si>
  <si>
    <t>Taill</t>
  </si>
  <si>
    <t>Skylar</t>
  </si>
  <si>
    <t>Brise</t>
  </si>
  <si>
    <t>Filip</t>
  </si>
  <si>
    <t>Willows</t>
  </si>
  <si>
    <t>Programmer Analyst I</t>
  </si>
  <si>
    <t>Marijn</t>
  </si>
  <si>
    <t>Arnoll</t>
  </si>
  <si>
    <t>Ranger</t>
  </si>
  <si>
    <t>Teodoor</t>
  </si>
  <si>
    <t>Lovelace</t>
  </si>
  <si>
    <t>Basset</t>
  </si>
  <si>
    <t>Alessandrelli</t>
  </si>
  <si>
    <t>Barthram</t>
  </si>
  <si>
    <t>Birk</t>
  </si>
  <si>
    <t>Elphey</t>
  </si>
  <si>
    <t>Osmond</t>
  </si>
  <si>
    <t>McCamish</t>
  </si>
  <si>
    <t>Gall</t>
  </si>
  <si>
    <t>Lavena</t>
  </si>
  <si>
    <t>Embling</t>
  </si>
  <si>
    <t>Rriocard</t>
  </si>
  <si>
    <t>Gavan</t>
  </si>
  <si>
    <t>Kirby</t>
  </si>
  <si>
    <t>Carmelita</t>
  </si>
  <si>
    <t>Matuskiewicz</t>
  </si>
  <si>
    <t>Adrianne</t>
  </si>
  <si>
    <t>Raoux</t>
  </si>
  <si>
    <t>Jesse</t>
  </si>
  <si>
    <t>Farlay</t>
  </si>
  <si>
    <t>Plevey</t>
  </si>
  <si>
    <t>Viola</t>
  </si>
  <si>
    <t>Wadhams</t>
  </si>
  <si>
    <t>Woffinden</t>
  </si>
  <si>
    <t>Juris</t>
  </si>
  <si>
    <t>Blincoe</t>
  </si>
  <si>
    <t>Ansel</t>
  </si>
  <si>
    <t>Napier</t>
  </si>
  <si>
    <t>Jancey</t>
  </si>
  <si>
    <t>Scottini</t>
  </si>
  <si>
    <t>Caroline</t>
  </si>
  <si>
    <t>Grabban</t>
  </si>
  <si>
    <t>Georgiev</t>
  </si>
  <si>
    <t>Sydel</t>
  </si>
  <si>
    <t>Seccombe</t>
  </si>
  <si>
    <t>Christina</t>
  </si>
  <si>
    <t>Easum</t>
  </si>
  <si>
    <t>Hedvig</t>
  </si>
  <si>
    <t>Flatt</t>
  </si>
  <si>
    <t>Kemble</t>
  </si>
  <si>
    <t>Rosita</t>
  </si>
  <si>
    <t>Soppeth</t>
  </si>
  <si>
    <t>Linette</t>
  </si>
  <si>
    <t>Gotmann</t>
  </si>
  <si>
    <t>Gertruda</t>
  </si>
  <si>
    <t>Shrimpling</t>
  </si>
  <si>
    <t>Rasla</t>
  </si>
  <si>
    <t>Landreth</t>
  </si>
  <si>
    <t>Malone</t>
  </si>
  <si>
    <t>Cassi</t>
  </si>
  <si>
    <t>Killingworth</t>
  </si>
  <si>
    <t>Hanvey</t>
  </si>
  <si>
    <t>Maxine</t>
  </si>
  <si>
    <t>Cauldwell</t>
  </si>
  <si>
    <t>Crickmoor</t>
  </si>
  <si>
    <t>Julia</t>
  </si>
  <si>
    <t>Walden</t>
  </si>
  <si>
    <t>Nata</t>
  </si>
  <si>
    <t>Plinck</t>
  </si>
  <si>
    <t>Jocelyne</t>
  </si>
  <si>
    <t>Pasquale</t>
  </si>
  <si>
    <t>Niall</t>
  </si>
  <si>
    <t>Hallifax</t>
  </si>
  <si>
    <t>Augy</t>
  </si>
  <si>
    <t>Jerrems</t>
  </si>
  <si>
    <t>Springell</t>
  </si>
  <si>
    <t>Cronshaw</t>
  </si>
  <si>
    <t>Sidney</t>
  </si>
  <si>
    <t>Cargon</t>
  </si>
  <si>
    <t>Elsinore</t>
  </si>
  <si>
    <t>Banbrook</t>
  </si>
  <si>
    <t>Giraldo</t>
  </si>
  <si>
    <t>Lacer</t>
  </si>
  <si>
    <t>Gweneth</t>
  </si>
  <si>
    <t>Wilkins</t>
  </si>
  <si>
    <t>Helsa</t>
  </si>
  <si>
    <t>Grandisson</t>
  </si>
  <si>
    <t>Kiele</t>
  </si>
  <si>
    <t>De witt</t>
  </si>
  <si>
    <t>Gleave</t>
  </si>
  <si>
    <t>Leslie</t>
  </si>
  <si>
    <t>Shotboult</t>
  </si>
  <si>
    <t>Kubacki</t>
  </si>
  <si>
    <t>Ann</t>
  </si>
  <si>
    <t>Beek</t>
  </si>
  <si>
    <t>Iorgo</t>
  </si>
  <si>
    <t>Krol</t>
  </si>
  <si>
    <t>Rosterne</t>
  </si>
  <si>
    <t>Siward</t>
  </si>
  <si>
    <t>Corradino</t>
  </si>
  <si>
    <t>Powter</t>
  </si>
  <si>
    <t>Leanora</t>
  </si>
  <si>
    <t>Calbert</t>
  </si>
  <si>
    <t>Barthropp</t>
  </si>
  <si>
    <t>Monshall</t>
  </si>
  <si>
    <t>Nyssa</t>
  </si>
  <si>
    <t>Banister</t>
  </si>
  <si>
    <t>Lois</t>
  </si>
  <si>
    <t>Sorel</t>
  </si>
  <si>
    <t>Brendan</t>
  </si>
  <si>
    <t>Vicent</t>
  </si>
  <si>
    <t>Tomes</t>
  </si>
  <si>
    <t>Andrei</t>
  </si>
  <si>
    <t>Mulchrone</t>
  </si>
  <si>
    <t>Wilhelmina</t>
  </si>
  <si>
    <t>Gothup</t>
  </si>
  <si>
    <t>Lamy</t>
  </si>
  <si>
    <t>Augustus</t>
  </si>
  <si>
    <t>Edleston</t>
  </si>
  <si>
    <t>King</t>
  </si>
  <si>
    <t>Hoston</t>
  </si>
  <si>
    <t>Grete</t>
  </si>
  <si>
    <t>Hindenburg</t>
  </si>
  <si>
    <t>Lambrook</t>
  </si>
  <si>
    <t>Nada</t>
  </si>
  <si>
    <t>Reinert</t>
  </si>
  <si>
    <t>Ursulina</t>
  </si>
  <si>
    <t>Stormy</t>
  </si>
  <si>
    <t>Caveney</t>
  </si>
  <si>
    <t>Gillie</t>
  </si>
  <si>
    <t>Gerri</t>
  </si>
  <si>
    <t>Heliet</t>
  </si>
  <si>
    <t>Szymon</t>
  </si>
  <si>
    <t>Wrennie</t>
  </si>
  <si>
    <t>Alexandersson</t>
  </si>
  <si>
    <t>Abrehart</t>
  </si>
  <si>
    <t>Dominic</t>
  </si>
  <si>
    <t>Gregoletti</t>
  </si>
  <si>
    <t>Gaspar</t>
  </si>
  <si>
    <t>Janaway</t>
  </si>
  <si>
    <t>Ola</t>
  </si>
  <si>
    <t>Lenoir</t>
  </si>
  <si>
    <t>Maritsa</t>
  </si>
  <si>
    <t>Bellison</t>
  </si>
  <si>
    <t>Katuscha</t>
  </si>
  <si>
    <t>Sapsed</t>
  </si>
  <si>
    <t>Gisela</t>
  </si>
  <si>
    <t>Partener</t>
  </si>
  <si>
    <t>Cirillo</t>
  </si>
  <si>
    <t>Hook</t>
  </si>
  <si>
    <t>Steanson</t>
  </si>
  <si>
    <t>Myca</t>
  </si>
  <si>
    <t>Standley</t>
  </si>
  <si>
    <t>Guido</t>
  </si>
  <si>
    <t>Meynell</t>
  </si>
  <si>
    <t>MacClure</t>
  </si>
  <si>
    <t>Engracia</t>
  </si>
  <si>
    <t>Newcom</t>
  </si>
  <si>
    <t>Skipton</t>
  </si>
  <si>
    <t>Farris</t>
  </si>
  <si>
    <t>Nathalia</t>
  </si>
  <si>
    <t>Sanger</t>
  </si>
  <si>
    <t>Pauletta</t>
  </si>
  <si>
    <t>Brigham</t>
  </si>
  <si>
    <t>Vyse</t>
  </si>
  <si>
    <t>Mahmoud</t>
  </si>
  <si>
    <t>Dagworthy</t>
  </si>
  <si>
    <t>Cockerham</t>
  </si>
  <si>
    <t>Vashchenko</t>
  </si>
  <si>
    <t>Loraine</t>
  </si>
  <si>
    <t>Beamish</t>
  </si>
  <si>
    <t>Combe</t>
  </si>
  <si>
    <t>Shelia</t>
  </si>
  <si>
    <t>Bellew</t>
  </si>
  <si>
    <t>Aeriell</t>
  </si>
  <si>
    <t>Greeding</t>
  </si>
  <si>
    <t>Hilary</t>
  </si>
  <si>
    <t>Tregunna</t>
  </si>
  <si>
    <t>Corina</t>
  </si>
  <si>
    <t>Shadwick</t>
  </si>
  <si>
    <t>Nancey</t>
  </si>
  <si>
    <t>Hastie</t>
  </si>
  <si>
    <t>Herc</t>
  </si>
  <si>
    <t>McIlhone</t>
  </si>
  <si>
    <t>Jed</t>
  </si>
  <si>
    <t>Humpherston</t>
  </si>
  <si>
    <t>Addi</t>
  </si>
  <si>
    <t>Ronnica</t>
  </si>
  <si>
    <t>Christa</t>
  </si>
  <si>
    <t>Pauley</t>
  </si>
  <si>
    <t>Lapenna</t>
  </si>
  <si>
    <t>MacCheyne</t>
  </si>
  <si>
    <t>Vernen</t>
  </si>
  <si>
    <t>Bourgaize</t>
  </si>
  <si>
    <t>Alwin</t>
  </si>
  <si>
    <t>Cuberley</t>
  </si>
  <si>
    <t>Willa</t>
  </si>
  <si>
    <t>Malyan</t>
  </si>
  <si>
    <t>David</t>
  </si>
  <si>
    <t>Darrigrand</t>
  </si>
  <si>
    <t>Kaylyn</t>
  </si>
  <si>
    <t>Throssell</t>
  </si>
  <si>
    <t>Libbi</t>
  </si>
  <si>
    <t>Freeberne</t>
  </si>
  <si>
    <t>Rosenschein</t>
  </si>
  <si>
    <t>Adair</t>
  </si>
  <si>
    <t>Piser</t>
  </si>
  <si>
    <t>Robben</t>
  </si>
  <si>
    <t>Emmett</t>
  </si>
  <si>
    <t>Whatsize</t>
  </si>
  <si>
    <t>Trev</t>
  </si>
  <si>
    <t>Boothebie</t>
  </si>
  <si>
    <t>Alie</t>
  </si>
  <si>
    <t>Sowle</t>
  </si>
  <si>
    <t>Gayler</t>
  </si>
  <si>
    <t>Shackle</t>
  </si>
  <si>
    <t>Donny</t>
  </si>
  <si>
    <t>Stiven</t>
  </si>
  <si>
    <t>Bonnor</t>
  </si>
  <si>
    <t>Marybelle</t>
  </si>
  <si>
    <t>Antal</t>
  </si>
  <si>
    <t>Jeff</t>
  </si>
  <si>
    <t>Goodere</t>
  </si>
  <si>
    <t>Ives</t>
  </si>
  <si>
    <t>Adolfson</t>
  </si>
  <si>
    <t>Hefford</t>
  </si>
  <si>
    <t>Payton</t>
  </si>
  <si>
    <t>Sheach</t>
  </si>
  <si>
    <t>Karney</t>
  </si>
  <si>
    <t>Labrone</t>
  </si>
  <si>
    <t>Odilia</t>
  </si>
  <si>
    <t>Bick</t>
  </si>
  <si>
    <t>Clarie</t>
  </si>
  <si>
    <t>Haddeston</t>
  </si>
  <si>
    <t>Joachim</t>
  </si>
  <si>
    <t>Amer</t>
  </si>
  <si>
    <t>Caterina</t>
  </si>
  <si>
    <t>Scedall</t>
  </si>
  <si>
    <t>Jakel</t>
  </si>
  <si>
    <t>Wilhelm</t>
  </si>
  <si>
    <t>Corteis</t>
  </si>
  <si>
    <t>Wat</t>
  </si>
  <si>
    <t>Arden</t>
  </si>
  <si>
    <t>Godard</t>
  </si>
  <si>
    <t>Scheffler</t>
  </si>
  <si>
    <t>L;urette</t>
  </si>
  <si>
    <t>Annott</t>
  </si>
  <si>
    <t>Winslet</t>
  </si>
  <si>
    <t>Garwell</t>
  </si>
  <si>
    <t>Lorinda</t>
  </si>
  <si>
    <t>Malpass</t>
  </si>
  <si>
    <t>Felicity</t>
  </si>
  <si>
    <t>Beirne</t>
  </si>
  <si>
    <t>Cilka</t>
  </si>
  <si>
    <t>Dabbes</t>
  </si>
  <si>
    <t>Lyn</t>
  </si>
  <si>
    <t>Luquet</t>
  </si>
  <si>
    <t>Tammie</t>
  </si>
  <si>
    <t>Fisbey</t>
  </si>
  <si>
    <t>Arluene</t>
  </si>
  <si>
    <t>Manchester</t>
  </si>
  <si>
    <t>Mingardi</t>
  </si>
  <si>
    <t>Ave</t>
  </si>
  <si>
    <t>Peatt</t>
  </si>
  <si>
    <t>Merlina</t>
  </si>
  <si>
    <t>Bream</t>
  </si>
  <si>
    <t>Karleen</t>
  </si>
  <si>
    <t>McGenn</t>
  </si>
  <si>
    <t>Jeannette</t>
  </si>
  <si>
    <t>Cerman</t>
  </si>
  <si>
    <t>Herbie</t>
  </si>
  <si>
    <t>Machans</t>
  </si>
  <si>
    <t>Bobby</t>
  </si>
  <si>
    <t>Farmiloe</t>
  </si>
  <si>
    <t>Linklater</t>
  </si>
  <si>
    <t>Lauretta</t>
  </si>
  <si>
    <t>Furmonger</t>
  </si>
  <si>
    <t>Idette</t>
  </si>
  <si>
    <t>Mapam</t>
  </si>
  <si>
    <t>Sabin</t>
  </si>
  <si>
    <t>Rowe</t>
  </si>
  <si>
    <t>Losbie</t>
  </si>
  <si>
    <t>Averyl</t>
  </si>
  <si>
    <t>Gosz</t>
  </si>
  <si>
    <t>Juliane</t>
  </si>
  <si>
    <t>Calltone</t>
  </si>
  <si>
    <t>Rory</t>
  </si>
  <si>
    <t>Lokier</t>
  </si>
  <si>
    <t>Jim</t>
  </si>
  <si>
    <t>Shoppee</t>
  </si>
  <si>
    <t>Cordy</t>
  </si>
  <si>
    <t>Readshall</t>
  </si>
  <si>
    <t>Dolf</t>
  </si>
  <si>
    <t>Baudichon</t>
  </si>
  <si>
    <t>Alika</t>
  </si>
  <si>
    <t>Milbourne</t>
  </si>
  <si>
    <t>Narbett</t>
  </si>
  <si>
    <t>Kristien</t>
  </si>
  <si>
    <t>Dunne</t>
  </si>
  <si>
    <t>Aggi</t>
  </si>
  <si>
    <t>Farncombe</t>
  </si>
  <si>
    <t>Trixie</t>
  </si>
  <si>
    <t>Piscopiello</t>
  </si>
  <si>
    <t>Merissa</t>
  </si>
  <si>
    <t>Milella</t>
  </si>
  <si>
    <t>Dulsea</t>
  </si>
  <si>
    <t>Pladen</t>
  </si>
  <si>
    <t>Turner</t>
  </si>
  <si>
    <t>Huggens</t>
  </si>
  <si>
    <t>Eberz</t>
  </si>
  <si>
    <t>Garey</t>
  </si>
  <si>
    <t>Letrange</t>
  </si>
  <si>
    <t>Gaultiero</t>
  </si>
  <si>
    <t>Lissenden</t>
  </si>
  <si>
    <t>Lowerson</t>
  </si>
  <si>
    <t>Roy</t>
  </si>
  <si>
    <t>Jone</t>
  </si>
  <si>
    <t>Quincy</t>
  </si>
  <si>
    <t>Weben</t>
  </si>
  <si>
    <t>Gudge</t>
  </si>
  <si>
    <t>Nealand</t>
  </si>
  <si>
    <t>Corny</t>
  </si>
  <si>
    <t>Millott</t>
  </si>
  <si>
    <t>Isadora</t>
  </si>
  <si>
    <t>Gronaller</t>
  </si>
  <si>
    <t>Colledge</t>
  </si>
  <si>
    <t>Ferne</t>
  </si>
  <si>
    <t>Ashlin</t>
  </si>
  <si>
    <t>Kesby</t>
  </si>
  <si>
    <t>Elmira</t>
  </si>
  <si>
    <t>Wildblood</t>
  </si>
  <si>
    <t>Cassius</t>
  </si>
  <si>
    <t>Birchenough</t>
  </si>
  <si>
    <t>Mirelle</t>
  </si>
  <si>
    <t>Devonne</t>
  </si>
  <si>
    <t>McPolin</t>
  </si>
  <si>
    <t>Stollsteiner</t>
  </si>
  <si>
    <t>Drake</t>
  </si>
  <si>
    <t>Riguard</t>
  </si>
  <si>
    <t>Karalee</t>
  </si>
  <si>
    <t>Tremlett</t>
  </si>
  <si>
    <t>Conney</t>
  </si>
  <si>
    <t>Grouse</t>
  </si>
  <si>
    <t>Quintana</t>
  </si>
  <si>
    <t>Merricks</t>
  </si>
  <si>
    <t>Randal</t>
  </si>
  <si>
    <t>Messager</t>
  </si>
  <si>
    <t>Merrily</t>
  </si>
  <si>
    <t>Celestia</t>
  </si>
  <si>
    <t>Carolan</t>
  </si>
  <si>
    <t>Eugenia</t>
  </si>
  <si>
    <t>Verey</t>
  </si>
  <si>
    <t>Casey</t>
  </si>
  <si>
    <t>McDade</t>
  </si>
  <si>
    <t>Havercroft</t>
  </si>
  <si>
    <t>Abbey</t>
  </si>
  <si>
    <t>Murrow</t>
  </si>
  <si>
    <t>Bowlas</t>
  </si>
  <si>
    <t>Tanner</t>
  </si>
  <si>
    <t>Harp</t>
  </si>
  <si>
    <t>Eberhard</t>
  </si>
  <si>
    <t>Shalcras</t>
  </si>
  <si>
    <t>Cacilia</t>
  </si>
  <si>
    <t>Swetland</t>
  </si>
  <si>
    <t>Elspeth</t>
  </si>
  <si>
    <t>Brazil</t>
  </si>
  <si>
    <t>Aron</t>
  </si>
  <si>
    <t>Karlsen</t>
  </si>
  <si>
    <t>Celie</t>
  </si>
  <si>
    <t>Guyers</t>
  </si>
  <si>
    <t>Garbott</t>
  </si>
  <si>
    <t>Crysta</t>
  </si>
  <si>
    <t>Woliter</t>
  </si>
  <si>
    <t>Symcox</t>
  </si>
  <si>
    <t>Loren</t>
  </si>
  <si>
    <t>Batkin</t>
  </si>
  <si>
    <t>Barn</t>
  </si>
  <si>
    <t>Sainsberry</t>
  </si>
  <si>
    <t>Yancy</t>
  </si>
  <si>
    <t>Ovett</t>
  </si>
  <si>
    <t>Myrta</t>
  </si>
  <si>
    <t>Whibley</t>
  </si>
  <si>
    <t>Pauly</t>
  </si>
  <si>
    <t>Keightley</t>
  </si>
  <si>
    <t>Baldi</t>
  </si>
  <si>
    <t>Humbert</t>
  </si>
  <si>
    <t>Dikles</t>
  </si>
  <si>
    <t>Alvy</t>
  </si>
  <si>
    <t>Tyndall</t>
  </si>
  <si>
    <t>Melhuish</t>
  </si>
  <si>
    <t>Burty</t>
  </si>
  <si>
    <t>Soars</t>
  </si>
  <si>
    <t>Orly</t>
  </si>
  <si>
    <t>Ceney</t>
  </si>
  <si>
    <t>Jaymie</t>
  </si>
  <si>
    <t>Wellesley</t>
  </si>
  <si>
    <t>Simonette</t>
  </si>
  <si>
    <t>Cressingham</t>
  </si>
  <si>
    <t>Lorianne</t>
  </si>
  <si>
    <t>Ethersey</t>
  </si>
  <si>
    <t>Shelly</t>
  </si>
  <si>
    <t>Yakebovitch</t>
  </si>
  <si>
    <t>Lethia</t>
  </si>
  <si>
    <t>Juanes</t>
  </si>
  <si>
    <t>Loutitia</t>
  </si>
  <si>
    <t>Pinkie</t>
  </si>
  <si>
    <t>Odie</t>
  </si>
  <si>
    <t>Enrrico</t>
  </si>
  <si>
    <t>Python</t>
  </si>
  <si>
    <t>Emmet</t>
  </si>
  <si>
    <t>Cristoforo</t>
  </si>
  <si>
    <t>Johnnie</t>
  </si>
  <si>
    <t>Prujean</t>
  </si>
  <si>
    <t>Lovell</t>
  </si>
  <si>
    <t>Kiss</t>
  </si>
  <si>
    <t>Richard</t>
  </si>
  <si>
    <t>Poor</t>
  </si>
  <si>
    <t>Lorri</t>
  </si>
  <si>
    <t>Iston</t>
  </si>
  <si>
    <t>Oates</t>
  </si>
  <si>
    <t>Broadberrie</t>
  </si>
  <si>
    <t>Breheny</t>
  </si>
  <si>
    <t>Upton</t>
  </si>
  <si>
    <t>Orford</t>
  </si>
  <si>
    <t>Sophronia</t>
  </si>
  <si>
    <t>Yerrill</t>
  </si>
  <si>
    <t>Ruthe</t>
  </si>
  <si>
    <t>Campe</t>
  </si>
  <si>
    <t>Gene</t>
  </si>
  <si>
    <t>Brome</t>
  </si>
  <si>
    <t>Kathe</t>
  </si>
  <si>
    <t>Heatlie</t>
  </si>
  <si>
    <t>Reidar</t>
  </si>
  <si>
    <t>Pullin</t>
  </si>
  <si>
    <t>Benito</t>
  </si>
  <si>
    <t>Vearnals</t>
  </si>
  <si>
    <t>Leilah</t>
  </si>
  <si>
    <t>Liddel</t>
  </si>
  <si>
    <t>Jeanna</t>
  </si>
  <si>
    <t>Naulls</t>
  </si>
  <si>
    <t>Mick</t>
  </si>
  <si>
    <t>Boutellier</t>
  </si>
  <si>
    <t>Tully</t>
  </si>
  <si>
    <t>Hutchens</t>
  </si>
  <si>
    <t>Krystle</t>
  </si>
  <si>
    <t>Jovicevic</t>
  </si>
  <si>
    <t>Cleve</t>
  </si>
  <si>
    <t>Jindrak</t>
  </si>
  <si>
    <t>Paloma</t>
  </si>
  <si>
    <t>Nilles</t>
  </si>
  <si>
    <t>Araldo</t>
  </si>
  <si>
    <t>Klamp</t>
  </si>
  <si>
    <t>Ynez</t>
  </si>
  <si>
    <t>Fawloe</t>
  </si>
  <si>
    <t>Parker</t>
  </si>
  <si>
    <t>Barenskie</t>
  </si>
  <si>
    <t>Kermie</t>
  </si>
  <si>
    <t>Hedger</t>
  </si>
  <si>
    <t>Dunaway</t>
  </si>
  <si>
    <t>Bresland</t>
  </si>
  <si>
    <t>Mathias</t>
  </si>
  <si>
    <t>Element</t>
  </si>
  <si>
    <t>Chrysa</t>
  </si>
  <si>
    <t>Burrett</t>
  </si>
  <si>
    <t>Ambrogioni</t>
  </si>
  <si>
    <t>Hal</t>
  </si>
  <si>
    <t>Braddon</t>
  </si>
  <si>
    <t>Barney</t>
  </si>
  <si>
    <t>Tilling</t>
  </si>
  <si>
    <t>Lamke</t>
  </si>
  <si>
    <t>Helge</t>
  </si>
  <si>
    <t>Voller</t>
  </si>
  <si>
    <t>Adey</t>
  </si>
  <si>
    <t>Shevlin</t>
  </si>
  <si>
    <t>Amber</t>
  </si>
  <si>
    <t>Ruslin</t>
  </si>
  <si>
    <t>Regan</t>
  </si>
  <si>
    <t>Siemens</t>
  </si>
  <si>
    <t>Greta</t>
  </si>
  <si>
    <t>Cotterrill</t>
  </si>
  <si>
    <t>Elise</t>
  </si>
  <si>
    <t>Slimm</t>
  </si>
  <si>
    <t>Ringo</t>
  </si>
  <si>
    <t>Parkyn</t>
  </si>
  <si>
    <t>Alaine</t>
  </si>
  <si>
    <t>Halbord</t>
  </si>
  <si>
    <t>Elton</t>
  </si>
  <si>
    <t>Piggford</t>
  </si>
  <si>
    <t>Idalia</t>
  </si>
  <si>
    <t>Braunton</t>
  </si>
  <si>
    <t>Emma</t>
  </si>
  <si>
    <t>Mates</t>
  </si>
  <si>
    <t>Clint</t>
  </si>
  <si>
    <t>Krause</t>
  </si>
  <si>
    <t>Tabbie</t>
  </si>
  <si>
    <t>Turone</t>
  </si>
  <si>
    <t>Gayelord</t>
  </si>
  <si>
    <t>Lipman</t>
  </si>
  <si>
    <t>Rey</t>
  </si>
  <si>
    <t>Collum</t>
  </si>
  <si>
    <t>Donella</t>
  </si>
  <si>
    <t>Emm</t>
  </si>
  <si>
    <t>Gwenore</t>
  </si>
  <si>
    <t>Suero</t>
  </si>
  <si>
    <t>Lew</t>
  </si>
  <si>
    <t>Wittleton</t>
  </si>
  <si>
    <t>Aaronsohn</t>
  </si>
  <si>
    <t>Rosana</t>
  </si>
  <si>
    <t>Emmatt</t>
  </si>
  <si>
    <t>Tschirschky</t>
  </si>
  <si>
    <t>Micky</t>
  </si>
  <si>
    <t>Livings</t>
  </si>
  <si>
    <t>Ora</t>
  </si>
  <si>
    <t>Meaddowcroft</t>
  </si>
  <si>
    <t>Concordia</t>
  </si>
  <si>
    <t>Mussington</t>
  </si>
  <si>
    <t>Devlin</t>
  </si>
  <si>
    <t>Laneham</t>
  </si>
  <si>
    <t>Aloysius</t>
  </si>
  <si>
    <t>Huffer</t>
  </si>
  <si>
    <t>Myrah</t>
  </si>
  <si>
    <t>McCarry</t>
  </si>
  <si>
    <t>Arlana</t>
  </si>
  <si>
    <t>Ferrick</t>
  </si>
  <si>
    <t>Alysa</t>
  </si>
  <si>
    <t>Galilee</t>
  </si>
  <si>
    <t>Virgil</t>
  </si>
  <si>
    <t>Borkett</t>
  </si>
  <si>
    <t>Danya</t>
  </si>
  <si>
    <t>Beadles</t>
  </si>
  <si>
    <t>Nealson</t>
  </si>
  <si>
    <t>Lowdham</t>
  </si>
  <si>
    <t>Jedidiah</t>
  </si>
  <si>
    <t>Daulby</t>
  </si>
  <si>
    <t>Halliday</t>
  </si>
  <si>
    <t>Rustie</t>
  </si>
  <si>
    <t>Ligoe</t>
  </si>
  <si>
    <t>Vincenty</t>
  </si>
  <si>
    <t>Sayer</t>
  </si>
  <si>
    <t>Manya</t>
  </si>
  <si>
    <t>Zoe</t>
  </si>
  <si>
    <t>Kiddye</t>
  </si>
  <si>
    <t>Rozanna</t>
  </si>
  <si>
    <t>Kegan</t>
  </si>
  <si>
    <t>Krystalle</t>
  </si>
  <si>
    <t>Ryon</t>
  </si>
  <si>
    <t>Dalliston</t>
  </si>
  <si>
    <t>Gabie</t>
  </si>
  <si>
    <t>Skett</t>
  </si>
  <si>
    <t>Kellia</t>
  </si>
  <si>
    <t>Martugin</t>
  </si>
  <si>
    <t>MacGragh</t>
  </si>
  <si>
    <t>Shewery</t>
  </si>
  <si>
    <t>Kingsland</t>
  </si>
  <si>
    <t>Hans</t>
  </si>
  <si>
    <t>Ison</t>
  </si>
  <si>
    <t>Dopson</t>
  </si>
  <si>
    <t>Arly</t>
  </si>
  <si>
    <t>Petersen</t>
  </si>
  <si>
    <t>Toffaloni</t>
  </si>
  <si>
    <t>Ben</t>
  </si>
  <si>
    <t>Laidler</t>
  </si>
  <si>
    <t>Verbeke</t>
  </si>
  <si>
    <t>Milli</t>
  </si>
  <si>
    <t>Hubbert</t>
  </si>
  <si>
    <t>Harper</t>
  </si>
  <si>
    <t>Ioannidis</t>
  </si>
  <si>
    <t>Estelle</t>
  </si>
  <si>
    <t>Broadnicke</t>
  </si>
  <si>
    <t>Brignall</t>
  </si>
  <si>
    <t>Peggi</t>
  </si>
  <si>
    <t>Tolan</t>
  </si>
  <si>
    <t>Jacinta</t>
  </si>
  <si>
    <t>Petrillo</t>
  </si>
  <si>
    <t>Tracie</t>
  </si>
  <si>
    <t>Ashdown</t>
  </si>
  <si>
    <t>Donavon</t>
  </si>
  <si>
    <t>Islep</t>
  </si>
  <si>
    <t>Amanda</t>
  </si>
  <si>
    <t>Leverington</t>
  </si>
  <si>
    <t>Kitchin</t>
  </si>
  <si>
    <t>Ellery</t>
  </si>
  <si>
    <t>Bowra</t>
  </si>
  <si>
    <t>Grayce</t>
  </si>
  <si>
    <t>Aumerle</t>
  </si>
  <si>
    <t>Marinna</t>
  </si>
  <si>
    <t>Hancke</t>
  </si>
  <si>
    <t>Aili</t>
  </si>
  <si>
    <t>Scruby</t>
  </si>
  <si>
    <t>Robberts</t>
  </si>
  <si>
    <t>Mike</t>
  </si>
  <si>
    <t>Geggus</t>
  </si>
  <si>
    <t>Dionysus</t>
  </si>
  <si>
    <t>Elmhurst</t>
  </si>
  <si>
    <t>Gabrila</t>
  </si>
  <si>
    <t>Gobbett</t>
  </si>
  <si>
    <t>Allard</t>
  </si>
  <si>
    <t>Buddy</t>
  </si>
  <si>
    <t>Morfell</t>
  </si>
  <si>
    <t>Fan</t>
  </si>
  <si>
    <t>Gaythwaite</t>
  </si>
  <si>
    <t>Brad</t>
  </si>
  <si>
    <t>Tenman</t>
  </si>
  <si>
    <t>Chucho</t>
  </si>
  <si>
    <t>Francey</t>
  </si>
  <si>
    <t>Zarfai</t>
  </si>
  <si>
    <t>Imojean</t>
  </si>
  <si>
    <t>Bosquet</t>
  </si>
  <si>
    <t>Fulvia</t>
  </si>
  <si>
    <t>Bernini</t>
  </si>
  <si>
    <t>Sherm</t>
  </si>
  <si>
    <t>Tythe</t>
  </si>
  <si>
    <t>Elga</t>
  </si>
  <si>
    <t>McWard</t>
  </si>
  <si>
    <t>Boonie</t>
  </si>
  <si>
    <t>Withams</t>
  </si>
  <si>
    <t>Sabatier</t>
  </si>
  <si>
    <t>Bell</t>
  </si>
  <si>
    <t>Carley</t>
  </si>
  <si>
    <t>Joannes</t>
  </si>
  <si>
    <t>Harbron</t>
  </si>
  <si>
    <t>Nani</t>
  </si>
  <si>
    <t>Brilleman</t>
  </si>
  <si>
    <t>Spirit</t>
  </si>
  <si>
    <t>Systems Administrator IV</t>
  </si>
  <si>
    <t>Slyne</t>
  </si>
  <si>
    <t>Sig</t>
  </si>
  <si>
    <t>Sellan</t>
  </si>
  <si>
    <t>Hirsch</t>
  </si>
  <si>
    <t>Peele</t>
  </si>
  <si>
    <t>Chariot</t>
  </si>
  <si>
    <t>Keefe</t>
  </si>
  <si>
    <t>Sheila</t>
  </si>
  <si>
    <t>McInulty</t>
  </si>
  <si>
    <t>Tera</t>
  </si>
  <si>
    <t>Van Weedenburg</t>
  </si>
  <si>
    <t>Boyse</t>
  </si>
  <si>
    <t>Hagan</t>
  </si>
  <si>
    <t>Abrahmer</t>
  </si>
  <si>
    <t>Lotty</t>
  </si>
  <si>
    <t>Szubert</t>
  </si>
  <si>
    <t>Thor</t>
  </si>
  <si>
    <t>Rickardsson</t>
  </si>
  <si>
    <t>Felice</t>
  </si>
  <si>
    <t>McVane</t>
  </si>
  <si>
    <t>Demsey</t>
  </si>
  <si>
    <t>Kalinda</t>
  </si>
  <si>
    <t>Gwenette</t>
  </si>
  <si>
    <t>Appleton</t>
  </si>
  <si>
    <t>Harv</t>
  </si>
  <si>
    <t>Pavey</t>
  </si>
  <si>
    <t>Appolonia</t>
  </si>
  <si>
    <t>Oxe</t>
  </si>
  <si>
    <t>Sharia</t>
  </si>
  <si>
    <t>Passo</t>
  </si>
  <si>
    <t>Heywood</t>
  </si>
  <si>
    <t>Sollett</t>
  </si>
  <si>
    <t>Maren</t>
  </si>
  <si>
    <t>Dachs</t>
  </si>
  <si>
    <t>Kimball</t>
  </si>
  <si>
    <t>Alvera</t>
  </si>
  <si>
    <t>Kiddle</t>
  </si>
  <si>
    <t>Tewkesbury.</t>
  </si>
  <si>
    <t>Estevan</t>
  </si>
  <si>
    <t>Rylett</t>
  </si>
  <si>
    <t>Archibaldo</t>
  </si>
  <si>
    <t>Argrave</t>
  </si>
  <si>
    <t>Yorkston</t>
  </si>
  <si>
    <t>Sigismond</t>
  </si>
  <si>
    <t>Stockow</t>
  </si>
  <si>
    <t>Bangley</t>
  </si>
  <si>
    <t>Lexis</t>
  </si>
  <si>
    <t>Deason</t>
  </si>
  <si>
    <t>Carita</t>
  </si>
  <si>
    <t>Kemwall</t>
  </si>
  <si>
    <t>Maydway</t>
  </si>
  <si>
    <t>Eilles</t>
  </si>
  <si>
    <t>Darnell</t>
  </si>
  <si>
    <t>Wistance</t>
  </si>
  <si>
    <t>Morgana</t>
  </si>
  <si>
    <t>Wardel</t>
  </si>
  <si>
    <t>Jessamine</t>
  </si>
  <si>
    <t>Butcher</t>
  </si>
  <si>
    <t>Jost</t>
  </si>
  <si>
    <t>Lewiss</t>
  </si>
  <si>
    <t>Jaeggi</t>
  </si>
  <si>
    <t>Had</t>
  </si>
  <si>
    <t>Gilling</t>
  </si>
  <si>
    <t>Seager</t>
  </si>
  <si>
    <t>Laurent</t>
  </si>
  <si>
    <t>Ainslee</t>
  </si>
  <si>
    <t>Fenelia</t>
  </si>
  <si>
    <t>Dockrell</t>
  </si>
  <si>
    <t>Genvieve</t>
  </si>
  <si>
    <t>Kobes</t>
  </si>
  <si>
    <t>Arliene</t>
  </si>
  <si>
    <t>Bartolijn</t>
  </si>
  <si>
    <t>Lejeune</t>
  </si>
  <si>
    <t>Bran</t>
  </si>
  <si>
    <t>Sauven</t>
  </si>
  <si>
    <t>Trenton</t>
  </si>
  <si>
    <t>Casaccio</t>
  </si>
  <si>
    <t>Anatollo</t>
  </si>
  <si>
    <t>Stendell</t>
  </si>
  <si>
    <t>Ormrod</t>
  </si>
  <si>
    <t>Donnellan</t>
  </si>
  <si>
    <t>Prue</t>
  </si>
  <si>
    <t>Lavinia</t>
  </si>
  <si>
    <t>Niess</t>
  </si>
  <si>
    <t>Henderson</t>
  </si>
  <si>
    <t>Koubek</t>
  </si>
  <si>
    <t>Moreen</t>
  </si>
  <si>
    <t>Zoren</t>
  </si>
  <si>
    <t>Natty</t>
  </si>
  <si>
    <t>Sisneros</t>
  </si>
  <si>
    <t>Zackariah</t>
  </si>
  <si>
    <t>Catteroll</t>
  </si>
  <si>
    <t>Winfield</t>
  </si>
  <si>
    <t>Lampitt</t>
  </si>
  <si>
    <t>McRobbie</t>
  </si>
  <si>
    <t>Lawrenz</t>
  </si>
  <si>
    <t>Hildegaard</t>
  </si>
  <si>
    <t>Gennrich</t>
  </si>
  <si>
    <t>Giselbert</t>
  </si>
  <si>
    <t>Gudyer</t>
  </si>
  <si>
    <t>Jonathon</t>
  </si>
  <si>
    <t>Antonio</t>
  </si>
  <si>
    <t>Brewis</t>
  </si>
  <si>
    <t>Krishna</t>
  </si>
  <si>
    <t>Frood</t>
  </si>
  <si>
    <t>Colnett</t>
  </si>
  <si>
    <t>Silvester</t>
  </si>
  <si>
    <t>Scowcroft</t>
  </si>
  <si>
    <t>Arty</t>
  </si>
  <si>
    <t>Mac Geaney</t>
  </si>
  <si>
    <t>Carly</t>
  </si>
  <si>
    <t>Struys</t>
  </si>
  <si>
    <t>Christley</t>
  </si>
  <si>
    <t>Moritz</t>
  </si>
  <si>
    <t>Brognot</t>
  </si>
  <si>
    <t>Mufi</t>
  </si>
  <si>
    <t>O'Kielt</t>
  </si>
  <si>
    <t>McMeekan</t>
  </si>
  <si>
    <t>Vina</t>
  </si>
  <si>
    <t>Tackell</t>
  </si>
  <si>
    <t>Arabelle</t>
  </si>
  <si>
    <t>Rentelll</t>
  </si>
  <si>
    <t>Maffi</t>
  </si>
  <si>
    <t>Brooke</t>
  </si>
  <si>
    <t>Alastair</t>
  </si>
  <si>
    <t>Ado</t>
  </si>
  <si>
    <t>Yaldren</t>
  </si>
  <si>
    <t>Jesselyn</t>
  </si>
  <si>
    <t>Di Biaggi</t>
  </si>
  <si>
    <t>Marcelia</t>
  </si>
  <si>
    <t>Blannin</t>
  </si>
  <si>
    <t>Newens</t>
  </si>
  <si>
    <t>Merwyn</t>
  </si>
  <si>
    <t>MacPhail</t>
  </si>
  <si>
    <t>Patriskson</t>
  </si>
  <si>
    <t>Silvan</t>
  </si>
  <si>
    <t>Ellison</t>
  </si>
  <si>
    <t>Kelbee</t>
  </si>
  <si>
    <t>Bernat</t>
  </si>
  <si>
    <t>Aylmer</t>
  </si>
  <si>
    <t>Glenwright</t>
  </si>
  <si>
    <t>Dawn</t>
  </si>
  <si>
    <t>Yakovitch</t>
  </si>
  <si>
    <t>York</t>
  </si>
  <si>
    <t>Strongman</t>
  </si>
  <si>
    <t>Littledike</t>
  </si>
  <si>
    <t>Stancer</t>
  </si>
  <si>
    <t>Barnham</t>
  </si>
  <si>
    <t>Konstance</t>
  </si>
  <si>
    <t>Hunt</t>
  </si>
  <si>
    <t>Scollard</t>
  </si>
  <si>
    <t>Dorrie</t>
  </si>
  <si>
    <t>Meaden</t>
  </si>
  <si>
    <t>Louisette</t>
  </si>
  <si>
    <t>Cullimore</t>
  </si>
  <si>
    <t>Royce</t>
  </si>
  <si>
    <t>Pietrowicz</t>
  </si>
  <si>
    <t>Raynor</t>
  </si>
  <si>
    <t>Olech</t>
  </si>
  <si>
    <t>Murdie</t>
  </si>
  <si>
    <t>Lyle</t>
  </si>
  <si>
    <t>Brown</t>
  </si>
  <si>
    <t>Allan</t>
  </si>
  <si>
    <t>Govan</t>
  </si>
  <si>
    <t>Carrol</t>
  </si>
  <si>
    <t>Jordin</t>
  </si>
  <si>
    <t>Cam</t>
  </si>
  <si>
    <t>MacFadyen</t>
  </si>
  <si>
    <t>Bridget</t>
  </si>
  <si>
    <t>Bussons</t>
  </si>
  <si>
    <t>Talbert</t>
  </si>
  <si>
    <t>Folliss</t>
  </si>
  <si>
    <t>McOwen</t>
  </si>
  <si>
    <t>Lynsey</t>
  </si>
  <si>
    <t>Broady</t>
  </si>
  <si>
    <t>Girardetti</t>
  </si>
  <si>
    <t>Stinky</t>
  </si>
  <si>
    <t>Zollie</t>
  </si>
  <si>
    <t>Exell</t>
  </si>
  <si>
    <t>Amble</t>
  </si>
  <si>
    <t>Tandy</t>
  </si>
  <si>
    <t>Padriac</t>
  </si>
  <si>
    <t>Apple</t>
  </si>
  <si>
    <t>Noella</t>
  </si>
  <si>
    <t>Firk</t>
  </si>
  <si>
    <t>LeEstut</t>
  </si>
  <si>
    <t>Annamarie</t>
  </si>
  <si>
    <t>Bouzan</t>
  </si>
  <si>
    <t>Rentilll</t>
  </si>
  <si>
    <t>Erastus</t>
  </si>
  <si>
    <t>Payley</t>
  </si>
  <si>
    <t>Demetria</t>
  </si>
  <si>
    <t>Shoobridge</t>
  </si>
  <si>
    <t>Takos</t>
  </si>
  <si>
    <t>Fabe</t>
  </si>
  <si>
    <t>Smallbone</t>
  </si>
  <si>
    <t>Shelden</t>
  </si>
  <si>
    <t>Lorent</t>
  </si>
  <si>
    <t>Tore</t>
  </si>
  <si>
    <t>Doerr</t>
  </si>
  <si>
    <t>Giordano</t>
  </si>
  <si>
    <t>Stearn</t>
  </si>
  <si>
    <t>Boutton</t>
  </si>
  <si>
    <t>Bromehed</t>
  </si>
  <si>
    <t>Abram</t>
  </si>
  <si>
    <t>Phillipson</t>
  </si>
  <si>
    <t>Research Assistant III</t>
  </si>
  <si>
    <t>Teddi</t>
  </si>
  <si>
    <t>De la Yglesias</t>
  </si>
  <si>
    <t>Heater</t>
  </si>
  <si>
    <t>Isabelle</t>
  </si>
  <si>
    <t>Bursnoll</t>
  </si>
  <si>
    <t>Klarika</t>
  </si>
  <si>
    <t>Yerby</t>
  </si>
  <si>
    <t>Nedi</t>
  </si>
  <si>
    <t>MacClay</t>
  </si>
  <si>
    <t>Woltering</t>
  </si>
  <si>
    <t>Ingaberg</t>
  </si>
  <si>
    <t>Cornillot</t>
  </si>
  <si>
    <t>Ileana</t>
  </si>
  <si>
    <t>Timms</t>
  </si>
  <si>
    <t>Saraann</t>
  </si>
  <si>
    <t>Gilliard</t>
  </si>
  <si>
    <t>Amis</t>
  </si>
  <si>
    <t>Orlando</t>
  </si>
  <si>
    <t>Gniewosz</t>
  </si>
  <si>
    <t>Madalena</t>
  </si>
  <si>
    <t>MacCaughey</t>
  </si>
  <si>
    <t>Kelly</t>
  </si>
  <si>
    <t>Bilyard</t>
  </si>
  <si>
    <t>Haberjam</t>
  </si>
  <si>
    <t>Sophey</t>
  </si>
  <si>
    <t>Wawer</t>
  </si>
  <si>
    <t>Boanas</t>
  </si>
  <si>
    <t>Flory</t>
  </si>
  <si>
    <t>Standering</t>
  </si>
  <si>
    <t>Keetley</t>
  </si>
  <si>
    <t>Carissa</t>
  </si>
  <si>
    <t>Hassent</t>
  </si>
  <si>
    <t>Hadlee</t>
  </si>
  <si>
    <t>Mackro</t>
  </si>
  <si>
    <t>Jenton</t>
  </si>
  <si>
    <t>Cappineer</t>
  </si>
  <si>
    <t>Claribel</t>
  </si>
  <si>
    <t>Frederic</t>
  </si>
  <si>
    <t>McGown</t>
  </si>
  <si>
    <t>Hakonsen</t>
  </si>
  <si>
    <t>Alleyn</t>
  </si>
  <si>
    <t>Clear</t>
  </si>
  <si>
    <t>Shirline</t>
  </si>
  <si>
    <t>Yellowlee</t>
  </si>
  <si>
    <t>Alf</t>
  </si>
  <si>
    <t>Farnie</t>
  </si>
  <si>
    <t>Faustine</t>
  </si>
  <si>
    <t>Peert</t>
  </si>
  <si>
    <t>Morganne</t>
  </si>
  <si>
    <t>Smitham</t>
  </si>
  <si>
    <t>Dutteridge</t>
  </si>
  <si>
    <t>Langmuir</t>
  </si>
  <si>
    <t>Bradford</t>
  </si>
  <si>
    <t>Monkton</t>
  </si>
  <si>
    <t>Gabbitis</t>
  </si>
  <si>
    <t>Atyeo</t>
  </si>
  <si>
    <t>Meggi</t>
  </si>
  <si>
    <t>Shipcott</t>
  </si>
  <si>
    <t>Taddeo</t>
  </si>
  <si>
    <t>Karlicek</t>
  </si>
  <si>
    <t>Meagan</t>
  </si>
  <si>
    <t>Ferry</t>
  </si>
  <si>
    <t>Clarine</t>
  </si>
  <si>
    <t>Yushkin</t>
  </si>
  <si>
    <t>Jordanna</t>
  </si>
  <si>
    <t>Skyme</t>
  </si>
  <si>
    <t>Hetty</t>
  </si>
  <si>
    <t>Thormann</t>
  </si>
  <si>
    <t>Burree</t>
  </si>
  <si>
    <t>Awcock</t>
  </si>
  <si>
    <t>Andras</t>
  </si>
  <si>
    <t>Yurocjkin</t>
  </si>
  <si>
    <t>Lurleen</t>
  </si>
  <si>
    <t>Shoebridge</t>
  </si>
  <si>
    <t>Cullingford</t>
  </si>
  <si>
    <t>Godiva</t>
  </si>
  <si>
    <t>Bulward</t>
  </si>
  <si>
    <t>Reinwald</t>
  </si>
  <si>
    <t>Sinkins</t>
  </si>
  <si>
    <t>Risby</t>
  </si>
  <si>
    <t>Carr</t>
  </si>
  <si>
    <t>Muckley</t>
  </si>
  <si>
    <t>Bjorn</t>
  </si>
  <si>
    <t>Isitt</t>
  </si>
  <si>
    <t>Moyra</t>
  </si>
  <si>
    <t>Mount</t>
  </si>
  <si>
    <t>Carmelia</t>
  </si>
  <si>
    <t>Egle of Germany</t>
  </si>
  <si>
    <t>Crumpe</t>
  </si>
  <si>
    <t>Dolorita</t>
  </si>
  <si>
    <t>Dufaur</t>
  </si>
  <si>
    <t>Cale</t>
  </si>
  <si>
    <t>Cunningham</t>
  </si>
  <si>
    <t>Sybille</t>
  </si>
  <si>
    <t>Maddison</t>
  </si>
  <si>
    <t>Cordell</t>
  </si>
  <si>
    <t>Cissiee</t>
  </si>
  <si>
    <t>Jobern</t>
  </si>
  <si>
    <t>Bale</t>
  </si>
  <si>
    <t>Ney</t>
  </si>
  <si>
    <t>Waring</t>
  </si>
  <si>
    <t>Selwyn</t>
  </si>
  <si>
    <t>Karen</t>
  </si>
  <si>
    <t>La Wille</t>
  </si>
  <si>
    <t>Sloey</t>
  </si>
  <si>
    <t>Leodora</t>
  </si>
  <si>
    <t>Carillo</t>
  </si>
  <si>
    <t>Fabien</t>
  </si>
  <si>
    <t>Melodee</t>
  </si>
  <si>
    <t>Hendrik</t>
  </si>
  <si>
    <t>Early</t>
  </si>
  <si>
    <t>Saggs</t>
  </si>
  <si>
    <t>Weafer</t>
  </si>
  <si>
    <t>Rozamond</t>
  </si>
  <si>
    <t>Franceschino</t>
  </si>
  <si>
    <t>Snawdon</t>
  </si>
  <si>
    <t>Callie</t>
  </si>
  <si>
    <t>Bartholomew</t>
  </si>
  <si>
    <t>Gowdy</t>
  </si>
  <si>
    <t>Chartman</t>
  </si>
  <si>
    <t>Sybil</t>
  </si>
  <si>
    <t>Scramage</t>
  </si>
  <si>
    <t>Forest</t>
  </si>
  <si>
    <t>Knowling</t>
  </si>
  <si>
    <t>Itschakov</t>
  </si>
  <si>
    <t>Olvan</t>
  </si>
  <si>
    <t>Loadwick</t>
  </si>
  <si>
    <t>Jamie</t>
  </si>
  <si>
    <t>Gildersleeve</t>
  </si>
  <si>
    <t>Reynolds</t>
  </si>
  <si>
    <t>Vreede</t>
  </si>
  <si>
    <t>Page</t>
  </si>
  <si>
    <t>Farthin</t>
  </si>
  <si>
    <t>Danella</t>
  </si>
  <si>
    <t>Chevers</t>
  </si>
  <si>
    <t>Dael</t>
  </si>
  <si>
    <t>Glentz</t>
  </si>
  <si>
    <t>Tyson</t>
  </si>
  <si>
    <t>Pearcy</t>
  </si>
  <si>
    <t>Dita</t>
  </si>
  <si>
    <t>Darlison</t>
  </si>
  <si>
    <t>Micheil</t>
  </si>
  <si>
    <t>Pockey</t>
  </si>
  <si>
    <t>Douglas</t>
  </si>
  <si>
    <t>Wrout</t>
  </si>
  <si>
    <t>Papageno</t>
  </si>
  <si>
    <t>Beare</t>
  </si>
  <si>
    <t>Linnea</t>
  </si>
  <si>
    <t>Jeacop</t>
  </si>
  <si>
    <t>Gillian</t>
  </si>
  <si>
    <t>Scrimshire</t>
  </si>
  <si>
    <t>Antonin</t>
  </si>
  <si>
    <t>Gleaves</t>
  </si>
  <si>
    <t>Thurston</t>
  </si>
  <si>
    <t>McKennan</t>
  </si>
  <si>
    <t>Gennifer</t>
  </si>
  <si>
    <t>Bottoner</t>
  </si>
  <si>
    <t>Teressa</t>
  </si>
  <si>
    <t>Tague</t>
  </si>
  <si>
    <t>Melantha</t>
  </si>
  <si>
    <t>Pickburn</t>
  </si>
  <si>
    <t>Violetta</t>
  </si>
  <si>
    <t>Bucksey</t>
  </si>
  <si>
    <t>Shirleen</t>
  </si>
  <si>
    <t>Shelsher</t>
  </si>
  <si>
    <t>Dew</t>
  </si>
  <si>
    <t>Lavrinov</t>
  </si>
  <si>
    <t>Darben</t>
  </si>
  <si>
    <t>Corkell</t>
  </si>
  <si>
    <t>Megen</t>
  </si>
  <si>
    <t>Lorenc</t>
  </si>
  <si>
    <t>Amar</t>
  </si>
  <si>
    <t>Margette</t>
  </si>
  <si>
    <t>Agatha</t>
  </si>
  <si>
    <t>Vowden</t>
  </si>
  <si>
    <t>Gricks</t>
  </si>
  <si>
    <t>Ilysa</t>
  </si>
  <si>
    <t>Palle</t>
  </si>
  <si>
    <t>Planke</t>
  </si>
  <si>
    <t>Lines</t>
  </si>
  <si>
    <t>Fosdick</t>
  </si>
  <si>
    <t>Ailsun</t>
  </si>
  <si>
    <t>Hawlgarth</t>
  </si>
  <si>
    <t>Jeno</t>
  </si>
  <si>
    <t>Brimming</t>
  </si>
  <si>
    <t>Laverna</t>
  </si>
  <si>
    <t>Shiril</t>
  </si>
  <si>
    <t>Thorndike</t>
  </si>
  <si>
    <t>Glossop</t>
  </si>
  <si>
    <t>Lynna</t>
  </si>
  <si>
    <t>Revens</t>
  </si>
  <si>
    <t>Preston</t>
  </si>
  <si>
    <t>Tinkham</t>
  </si>
  <si>
    <t>Jenilee</t>
  </si>
  <si>
    <t>Lonsbrough</t>
  </si>
  <si>
    <t>Burchill</t>
  </si>
  <si>
    <t>Allkins</t>
  </si>
  <si>
    <t>Molli</t>
  </si>
  <si>
    <t>Hagergham</t>
  </si>
  <si>
    <t>Lillian</t>
  </si>
  <si>
    <t>Crookall</t>
  </si>
  <si>
    <t>Mandel</t>
  </si>
  <si>
    <t>Hellyar</t>
  </si>
  <si>
    <t>Emery</t>
  </si>
  <si>
    <t>Carlett</t>
  </si>
  <si>
    <t>Dumingos</t>
  </si>
  <si>
    <t>Agata</t>
  </si>
  <si>
    <t>Inglesent</t>
  </si>
  <si>
    <t>Frazier</t>
  </si>
  <si>
    <t>Streak</t>
  </si>
  <si>
    <t>Starmont</t>
  </si>
  <si>
    <t>Tristam</t>
  </si>
  <si>
    <t>Gutcher</t>
  </si>
  <si>
    <t>Fairlie</t>
  </si>
  <si>
    <t>Alasdair</t>
  </si>
  <si>
    <t>Rebecca</t>
  </si>
  <si>
    <t>Shaughnessy</t>
  </si>
  <si>
    <t>Lombard</t>
  </si>
  <si>
    <t>Essame</t>
  </si>
  <si>
    <t>Tammara</t>
  </si>
  <si>
    <t>Twigley</t>
  </si>
  <si>
    <t>Mulvany</t>
  </si>
  <si>
    <t>Shelli</t>
  </si>
  <si>
    <t>Wilkennson</t>
  </si>
  <si>
    <t>Philippine</t>
  </si>
  <si>
    <t>Maycey</t>
  </si>
  <si>
    <t>Juditha</t>
  </si>
  <si>
    <t>Cufley</t>
  </si>
  <si>
    <t>Simioli</t>
  </si>
  <si>
    <t>Starlin</t>
  </si>
  <si>
    <t>Aysh</t>
  </si>
  <si>
    <t>Plumm</t>
  </si>
  <si>
    <t>Cy</t>
  </si>
  <si>
    <t>Braim</t>
  </si>
  <si>
    <t>Deloria</t>
  </si>
  <si>
    <t>Yellowley</t>
  </si>
  <si>
    <t>Caitrin</t>
  </si>
  <si>
    <t>MacTavish</t>
  </si>
  <si>
    <t>Lydie</t>
  </si>
  <si>
    <t>Scholfield</t>
  </si>
  <si>
    <t>Dikelin</t>
  </si>
  <si>
    <t>Wallie</t>
  </si>
  <si>
    <t>Baitman</t>
  </si>
  <si>
    <t>Bibby</t>
  </si>
  <si>
    <t>Carnson</t>
  </si>
  <si>
    <t>Olimpia</t>
  </si>
  <si>
    <t>Traynor</t>
  </si>
  <si>
    <t>Lorain</t>
  </si>
  <si>
    <t>Danforth</t>
  </si>
  <si>
    <t>Felgate</t>
  </si>
  <si>
    <t>Benni</t>
  </si>
  <si>
    <t>Ilem</t>
  </si>
  <si>
    <t>Bryana</t>
  </si>
  <si>
    <t>Lindell</t>
  </si>
  <si>
    <t>Noreen</t>
  </si>
  <si>
    <t>Matelaitis</t>
  </si>
  <si>
    <t>Garthshore</t>
  </si>
  <si>
    <t>Palm</t>
  </si>
  <si>
    <t>Bartoszek</t>
  </si>
  <si>
    <t>Shorto</t>
  </si>
  <si>
    <t>Ulberto</t>
  </si>
  <si>
    <t>Haking</t>
  </si>
  <si>
    <t>Noen</t>
  </si>
  <si>
    <t>Flook</t>
  </si>
  <si>
    <t>Vikky</t>
  </si>
  <si>
    <t>Tineman</t>
  </si>
  <si>
    <t>Milissent</t>
  </si>
  <si>
    <t>Deinert</t>
  </si>
  <si>
    <t>Alanna</t>
  </si>
  <si>
    <t>Geram</t>
  </si>
  <si>
    <t>Radki</t>
  </si>
  <si>
    <t>Brandais</t>
  </si>
  <si>
    <t>Goodlad</t>
  </si>
  <si>
    <t>Charity</t>
  </si>
  <si>
    <t>Robken</t>
  </si>
  <si>
    <t>Cecelia</t>
  </si>
  <si>
    <t>Franzini</t>
  </si>
  <si>
    <t>Pattillo</t>
  </si>
  <si>
    <t>Alisander</t>
  </si>
  <si>
    <t>Fetherstone</t>
  </si>
  <si>
    <t>Mariejeanne</t>
  </si>
  <si>
    <t>Laise</t>
  </si>
  <si>
    <t>Lila</t>
  </si>
  <si>
    <t>Eyeington</t>
  </si>
  <si>
    <t>Ky</t>
  </si>
  <si>
    <t>Stredder</t>
  </si>
  <si>
    <t>Lem</t>
  </si>
  <si>
    <t>Meegan</t>
  </si>
  <si>
    <t>Thurlbeck</t>
  </si>
  <si>
    <t>Gavra</t>
  </si>
  <si>
    <t>Woolvin</t>
  </si>
  <si>
    <t>Aldis</t>
  </si>
  <si>
    <t>Chazerand</t>
  </si>
  <si>
    <t>Keld</t>
  </si>
  <si>
    <t>Tabbi</t>
  </si>
  <si>
    <t>Tyght</t>
  </si>
  <si>
    <t>Elvina</t>
  </si>
  <si>
    <t>Saiger</t>
  </si>
  <si>
    <t>Delores</t>
  </si>
  <si>
    <t>Ashcroft</t>
  </si>
  <si>
    <t>Keven</t>
  </si>
  <si>
    <t>Leahair</t>
  </si>
  <si>
    <t>McGarahan</t>
  </si>
  <si>
    <t>Sauveur</t>
  </si>
  <si>
    <t>Skeel</t>
  </si>
  <si>
    <t>Tatum</t>
  </si>
  <si>
    <t>Askem</t>
  </si>
  <si>
    <t>Ingra</t>
  </si>
  <si>
    <t>Ezra</t>
  </si>
  <si>
    <t>Steffan</t>
  </si>
  <si>
    <t>Claudia</t>
  </si>
  <si>
    <t>Doog</t>
  </si>
  <si>
    <t>Ulick</t>
  </si>
  <si>
    <t>Bruty</t>
  </si>
  <si>
    <t>Karola</t>
  </si>
  <si>
    <t>Conneely</t>
  </si>
  <si>
    <t>Minnie</t>
  </si>
  <si>
    <t>Rolley</t>
  </si>
  <si>
    <t>Lulu</t>
  </si>
  <si>
    <t>Watkiss</t>
  </si>
  <si>
    <t>Spehr</t>
  </si>
  <si>
    <t>Hamel</t>
  </si>
  <si>
    <t>Crosser</t>
  </si>
  <si>
    <t>Ximenes</t>
  </si>
  <si>
    <t>Patmore</t>
  </si>
  <si>
    <t>Ecclesall</t>
  </si>
  <si>
    <t>Ughetti</t>
  </si>
  <si>
    <t>Wolffers</t>
  </si>
  <si>
    <t>Erik</t>
  </si>
  <si>
    <t>Pothecary</t>
  </si>
  <si>
    <t>Gilburt</t>
  </si>
  <si>
    <t>Mc Ilory</t>
  </si>
  <si>
    <t>Deaville</t>
  </si>
  <si>
    <t>Kimbra</t>
  </si>
  <si>
    <t>Gerraty</t>
  </si>
  <si>
    <t>Tiertza</t>
  </si>
  <si>
    <t>Hilldrop</t>
  </si>
  <si>
    <t>Leora</t>
  </si>
  <si>
    <t>Sanderson</t>
  </si>
  <si>
    <t>Cyrille</t>
  </si>
  <si>
    <t>Figliovanni</t>
  </si>
  <si>
    <t>Banky</t>
  </si>
  <si>
    <t>Stacia</t>
  </si>
  <si>
    <t>Avery</t>
  </si>
  <si>
    <t>Adamov</t>
  </si>
  <si>
    <t>Freddi</t>
  </si>
  <si>
    <t>Arrington</t>
  </si>
  <si>
    <t>Emily</t>
  </si>
  <si>
    <t>Shackel</t>
  </si>
  <si>
    <t>MacKnocker</t>
  </si>
  <si>
    <t>Tiffy</t>
  </si>
  <si>
    <t>Feenan</t>
  </si>
  <si>
    <t>Rowthorn</t>
  </si>
  <si>
    <t>Petrus</t>
  </si>
  <si>
    <t>Janenna</t>
  </si>
  <si>
    <t>Knowlman</t>
  </si>
  <si>
    <t>Tobit</t>
  </si>
  <si>
    <t>Padraic</t>
  </si>
  <si>
    <t>Bonnar</t>
  </si>
  <si>
    <t>Brazear</t>
  </si>
  <si>
    <t>Enrichetta</t>
  </si>
  <si>
    <t>Broadberry</t>
  </si>
  <si>
    <t>Hulmes</t>
  </si>
  <si>
    <t>Rustin</t>
  </si>
  <si>
    <t>Casar</t>
  </si>
  <si>
    <t>Ritchley</t>
  </si>
  <si>
    <t>Astrid</t>
  </si>
  <si>
    <t>Mac Giolla Pheadair</t>
  </si>
  <si>
    <t>Tatlow</t>
  </si>
  <si>
    <t>Julie</t>
  </si>
  <si>
    <t>Kennagh</t>
  </si>
  <si>
    <t>McLaughlin</t>
  </si>
  <si>
    <t>Jonie</t>
  </si>
  <si>
    <t>Bickerstasse</t>
  </si>
  <si>
    <t>Spellman</t>
  </si>
  <si>
    <t>Cedric</t>
  </si>
  <si>
    <t>Layzell</t>
  </si>
  <si>
    <t>Cakes</t>
  </si>
  <si>
    <t>Benthall</t>
  </si>
  <si>
    <t>Twiddell</t>
  </si>
  <si>
    <t>Deboick</t>
  </si>
  <si>
    <t>Ralf</t>
  </si>
  <si>
    <t>Presidey</t>
  </si>
  <si>
    <t>Candida</t>
  </si>
  <si>
    <t>Hickenbottom</t>
  </si>
  <si>
    <t>Jessi</t>
  </si>
  <si>
    <t>Aldwich</t>
  </si>
  <si>
    <t>Pavia</t>
  </si>
  <si>
    <t>Gethen</t>
  </si>
  <si>
    <t>Belia</t>
  </si>
  <si>
    <t>Mitchener</t>
  </si>
  <si>
    <t>Richardo</t>
  </si>
  <si>
    <t>Cocher</t>
  </si>
  <si>
    <t>Dugan</t>
  </si>
  <si>
    <t>Wilek</t>
  </si>
  <si>
    <t>Adolf</t>
  </si>
  <si>
    <t>Emylee</t>
  </si>
  <si>
    <t>Pavlov</t>
  </si>
  <si>
    <t>Garner</t>
  </si>
  <si>
    <t>Arnolds</t>
  </si>
  <si>
    <t>Scutter</t>
  </si>
  <si>
    <t>Arlan</t>
  </si>
  <si>
    <t>Bax</t>
  </si>
  <si>
    <t>Sauter</t>
  </si>
  <si>
    <t>Yank</t>
  </si>
  <si>
    <t>Scarlett</t>
  </si>
  <si>
    <t>Alexa</t>
  </si>
  <si>
    <t>Simanek</t>
  </si>
  <si>
    <t>Kristos</t>
  </si>
  <si>
    <t>Anthony</t>
  </si>
  <si>
    <t>Duffy</t>
  </si>
  <si>
    <t>Godbehere</t>
  </si>
  <si>
    <t>Cristy</t>
  </si>
  <si>
    <t>McQuirter</t>
  </si>
  <si>
    <t>Hector</t>
  </si>
  <si>
    <t>Carwithan</t>
  </si>
  <si>
    <t>Albertine</t>
  </si>
  <si>
    <t>Fibbitts</t>
  </si>
  <si>
    <t>Dutnell</t>
  </si>
  <si>
    <t>Bolding</t>
  </si>
  <si>
    <t>Hurlee</t>
  </si>
  <si>
    <t>Botly</t>
  </si>
  <si>
    <t>Gonthier</t>
  </si>
  <si>
    <t>Hollie</t>
  </si>
  <si>
    <t>MacEllen</t>
  </si>
  <si>
    <t>Merv</t>
  </si>
  <si>
    <t>Barradell</t>
  </si>
  <si>
    <t>Shari</t>
  </si>
  <si>
    <t>MacCallester</t>
  </si>
  <si>
    <t>Christin</t>
  </si>
  <si>
    <t>Fricke</t>
  </si>
  <si>
    <t>Geneva</t>
  </si>
  <si>
    <t>McCrystal</t>
  </si>
  <si>
    <t>Greenrod</t>
  </si>
  <si>
    <t>Aldhous</t>
  </si>
  <si>
    <t>Coom</t>
  </si>
  <si>
    <t>Lek</t>
  </si>
  <si>
    <t>Viel</t>
  </si>
  <si>
    <t>Pascale</t>
  </si>
  <si>
    <t>Cuxson</t>
  </si>
  <si>
    <t>Noades</t>
  </si>
  <si>
    <t>Esther</t>
  </si>
  <si>
    <t>Caught</t>
  </si>
  <si>
    <t>Deena</t>
  </si>
  <si>
    <t>Burnsides</t>
  </si>
  <si>
    <t>Torr</t>
  </si>
  <si>
    <t>Mintram</t>
  </si>
  <si>
    <t>Settle</t>
  </si>
  <si>
    <t>Deva</t>
  </si>
  <si>
    <t>Carnow</t>
  </si>
  <si>
    <t>Beausang</t>
  </si>
  <si>
    <t>Ottilie</t>
  </si>
  <si>
    <t>Filkov</t>
  </si>
  <si>
    <t>Erasmus</t>
  </si>
  <si>
    <t>Winckworth</t>
  </si>
  <si>
    <t>Mandifield</t>
  </si>
  <si>
    <t>Di</t>
  </si>
  <si>
    <t>Plaid</t>
  </si>
  <si>
    <t>Jadczak</t>
  </si>
  <si>
    <t>Celisse</t>
  </si>
  <si>
    <t>McCloughen</t>
  </si>
  <si>
    <t>Magrane</t>
  </si>
  <si>
    <t>Frances</t>
  </si>
  <si>
    <t>Mishaw</t>
  </si>
  <si>
    <t>Kerby</t>
  </si>
  <si>
    <t>Nesfield</t>
  </si>
  <si>
    <t>Ettore</t>
  </si>
  <si>
    <t>Bere</t>
  </si>
  <si>
    <t>Riane</t>
  </si>
  <si>
    <t>Schultes</t>
  </si>
  <si>
    <t>Michie</t>
  </si>
  <si>
    <t>Brice</t>
  </si>
  <si>
    <t>Martinuzzi</t>
  </si>
  <si>
    <t>Fred</t>
  </si>
  <si>
    <t>Catanheira</t>
  </si>
  <si>
    <t>Crystal</t>
  </si>
  <si>
    <t>Assur</t>
  </si>
  <si>
    <t>Blinnie</t>
  </si>
  <si>
    <t>Hazelden</t>
  </si>
  <si>
    <t>Karlen</t>
  </si>
  <si>
    <t>Iacovacci</t>
  </si>
  <si>
    <t>Cunradi</t>
  </si>
  <si>
    <t>Jerrylee</t>
  </si>
  <si>
    <t>Shinfield</t>
  </si>
  <si>
    <t>Jo-ann</t>
  </si>
  <si>
    <t>Carlile</t>
  </si>
  <si>
    <t>Housley</t>
  </si>
  <si>
    <t>Rinaldo</t>
  </si>
  <si>
    <t>Diggin</t>
  </si>
  <si>
    <t>Tann</t>
  </si>
  <si>
    <t>McCard</t>
  </si>
  <si>
    <t>Waleran</t>
  </si>
  <si>
    <t>Tracey</t>
  </si>
  <si>
    <t>Verdun</t>
  </si>
  <si>
    <t>Tupie</t>
  </si>
  <si>
    <t>Waylon</t>
  </si>
  <si>
    <t>Rafaellle</t>
  </si>
  <si>
    <t>Tantrum</t>
  </si>
  <si>
    <t>Ariel</t>
  </si>
  <si>
    <t>Dillingston</t>
  </si>
  <si>
    <t>Tudor</t>
  </si>
  <si>
    <t>Pepper</t>
  </si>
  <si>
    <t>Etta</t>
  </si>
  <si>
    <t>Criag</t>
  </si>
  <si>
    <t>Hephzibah</t>
  </si>
  <si>
    <t>Cliffe</t>
  </si>
  <si>
    <t>Tobye</t>
  </si>
  <si>
    <t>Cock</t>
  </si>
  <si>
    <t>Robena</t>
  </si>
  <si>
    <t>Barks</t>
  </si>
  <si>
    <t>Devland</t>
  </si>
  <si>
    <t>Probart</t>
  </si>
  <si>
    <t>Eddisforth</t>
  </si>
  <si>
    <t>Terrijo</t>
  </si>
  <si>
    <t>Merlin</t>
  </si>
  <si>
    <t>Queenie</t>
  </si>
  <si>
    <t>Flips</t>
  </si>
  <si>
    <t>Forster</t>
  </si>
  <si>
    <t>Bumford</t>
  </si>
  <si>
    <t>Jason</t>
  </si>
  <si>
    <t>De Lorenzo</t>
  </si>
  <si>
    <t>Ainsley</t>
  </si>
  <si>
    <t>Alonso</t>
  </si>
  <si>
    <t>Ceyssen</t>
  </si>
  <si>
    <t>McArthur</t>
  </si>
  <si>
    <t>Lukacs</t>
  </si>
  <si>
    <t>Gert</t>
  </si>
  <si>
    <t>Bernet</t>
  </si>
  <si>
    <t>Craddy</t>
  </si>
  <si>
    <t>Stolting</t>
  </si>
  <si>
    <t>Minda</t>
  </si>
  <si>
    <t>Pendrid</t>
  </si>
  <si>
    <t>Rudall</t>
  </si>
  <si>
    <t>Leandra</t>
  </si>
  <si>
    <t>Schubert</t>
  </si>
  <si>
    <t>Gori</t>
  </si>
  <si>
    <t>Flor</t>
  </si>
  <si>
    <t>Agnew</t>
  </si>
  <si>
    <t>Diego</t>
  </si>
  <si>
    <t>Renado</t>
  </si>
  <si>
    <t>Danielle</t>
  </si>
  <si>
    <t>Kener</t>
  </si>
  <si>
    <t>Tofanini</t>
  </si>
  <si>
    <t>Sigfrid</t>
  </si>
  <si>
    <t>Caldecot</t>
  </si>
  <si>
    <t>Windy</t>
  </si>
  <si>
    <t>Orehead</t>
  </si>
  <si>
    <t>Isles</t>
  </si>
  <si>
    <t>Coralie</t>
  </si>
  <si>
    <t>Guitonneau</t>
  </si>
  <si>
    <t>Kameko</t>
  </si>
  <si>
    <t>Kinrade</t>
  </si>
  <si>
    <t>Sherrie</t>
  </si>
  <si>
    <t>Kingaby</t>
  </si>
  <si>
    <t>Barris</t>
  </si>
  <si>
    <t>Trayton</t>
  </si>
  <si>
    <t>Kelcey</t>
  </si>
  <si>
    <t>Argontt</t>
  </si>
  <si>
    <t>Russell</t>
  </si>
  <si>
    <t>Brittoner</t>
  </si>
  <si>
    <t>Renato</t>
  </si>
  <si>
    <t>Shela</t>
  </si>
  <si>
    <t>Ridgers</t>
  </si>
  <si>
    <t>Eddy</t>
  </si>
  <si>
    <t>Cossans</t>
  </si>
  <si>
    <t>Kenon</t>
  </si>
  <si>
    <t>Messruther</t>
  </si>
  <si>
    <t>O'Fallone</t>
  </si>
  <si>
    <t>Dinnie</t>
  </si>
  <si>
    <t>Worsom</t>
  </si>
  <si>
    <t>Edi</t>
  </si>
  <si>
    <t>Lugton</t>
  </si>
  <si>
    <t>Lisetta</t>
  </si>
  <si>
    <t>Susie</t>
  </si>
  <si>
    <t>Marieann</t>
  </si>
  <si>
    <t>Viki</t>
  </si>
  <si>
    <t>Drache</t>
  </si>
  <si>
    <t>Catlin</t>
  </si>
  <si>
    <t>Storm</t>
  </si>
  <si>
    <t>Shoebottom</t>
  </si>
  <si>
    <t>Kibblewhite</t>
  </si>
  <si>
    <t>Hercules</t>
  </si>
  <si>
    <t>Klewi</t>
  </si>
  <si>
    <t>Gorini</t>
  </si>
  <si>
    <t>Evie</t>
  </si>
  <si>
    <t>Bendtsen</t>
  </si>
  <si>
    <t>Lesley</t>
  </si>
  <si>
    <t>Wildber</t>
  </si>
  <si>
    <t>Billison</t>
  </si>
  <si>
    <t>Brusle</t>
  </si>
  <si>
    <t>Renell</t>
  </si>
  <si>
    <t>Bellocht</t>
  </si>
  <si>
    <t>Wash</t>
  </si>
  <si>
    <t>Gill</t>
  </si>
  <si>
    <t>Branney</t>
  </si>
  <si>
    <t>Phylis</t>
  </si>
  <si>
    <t>Traves</t>
  </si>
  <si>
    <t>Malissia</t>
  </si>
  <si>
    <t>Minthorpe</t>
  </si>
  <si>
    <t>Shirlee</t>
  </si>
  <si>
    <t>Roma</t>
  </si>
  <si>
    <t>Prettjohn</t>
  </si>
  <si>
    <t>Hernando</t>
  </si>
  <si>
    <t>Farnham</t>
  </si>
  <si>
    <t>Grishaev</t>
  </si>
  <si>
    <t>Corty</t>
  </si>
  <si>
    <t>Debell</t>
  </si>
  <si>
    <t>Eyers</t>
  </si>
  <si>
    <t>Emelen</t>
  </si>
  <si>
    <t>Gillopp</t>
  </si>
  <si>
    <t>Blacksell</t>
  </si>
  <si>
    <t>Yorker</t>
  </si>
  <si>
    <t>McKevany</t>
  </si>
  <si>
    <t>Christoforo</t>
  </si>
  <si>
    <t>Santus</t>
  </si>
  <si>
    <t>Dodi</t>
  </si>
  <si>
    <t>Volker</t>
  </si>
  <si>
    <t>Maile</t>
  </si>
  <si>
    <t>Duprey</t>
  </si>
  <si>
    <t>Birgit</t>
  </si>
  <si>
    <t>Dowers</t>
  </si>
  <si>
    <t>Kaleb</t>
  </si>
  <si>
    <t>Eslemont</t>
  </si>
  <si>
    <t>Pieter</t>
  </si>
  <si>
    <t>Gadesby</t>
  </si>
  <si>
    <t>Gerry</t>
  </si>
  <si>
    <t>Hilarius</t>
  </si>
  <si>
    <t>Trenbey</t>
  </si>
  <si>
    <t>Wood</t>
  </si>
  <si>
    <t>Zared</t>
  </si>
  <si>
    <t>Pinchback</t>
  </si>
  <si>
    <t>Guenevere</t>
  </si>
  <si>
    <t>Treffry</t>
  </si>
  <si>
    <t>Blackden</t>
  </si>
  <si>
    <t>Harwilll</t>
  </si>
  <si>
    <t>Crimes</t>
  </si>
  <si>
    <t>Izak</t>
  </si>
  <si>
    <t>Andreutti</t>
  </si>
  <si>
    <t>Cabane</t>
  </si>
  <si>
    <t>Alessandro</t>
  </si>
  <si>
    <t>Casley</t>
  </si>
  <si>
    <t>Tiff</t>
  </si>
  <si>
    <t>Benitti</t>
  </si>
  <si>
    <t>Peggy</t>
  </si>
  <si>
    <t>Wrankling</t>
  </si>
  <si>
    <t>Paxton</t>
  </si>
  <si>
    <t>Lermit</t>
  </si>
  <si>
    <t>Paquito</t>
  </si>
  <si>
    <t>Maitland</t>
  </si>
  <si>
    <t>Hatchell</t>
  </si>
  <si>
    <t>Diahann</t>
  </si>
  <si>
    <t>Blundan</t>
  </si>
  <si>
    <t>Rycraft</t>
  </si>
  <si>
    <t>Yetty</t>
  </si>
  <si>
    <t>Dell</t>
  </si>
  <si>
    <t>Tremathick</t>
  </si>
  <si>
    <t>Trip</t>
  </si>
  <si>
    <t>Domleo</t>
  </si>
  <si>
    <t>Iacapucci</t>
  </si>
  <si>
    <t>Maxwell</t>
  </si>
  <si>
    <t>Blabber</t>
  </si>
  <si>
    <t>Terri</t>
  </si>
  <si>
    <t>Gornal</t>
  </si>
  <si>
    <t>Wenonah</t>
  </si>
  <si>
    <t>Lethabridge</t>
  </si>
  <si>
    <t>Judah</t>
  </si>
  <si>
    <t>Prime</t>
  </si>
  <si>
    <t>Rip</t>
  </si>
  <si>
    <t>Spiers</t>
  </si>
  <si>
    <t>Correy</t>
  </si>
  <si>
    <t>Loynes</t>
  </si>
  <si>
    <t>Nisse</t>
  </si>
  <si>
    <t>Marriage</t>
  </si>
  <si>
    <t>Coxon</t>
  </si>
  <si>
    <t>Earle</t>
  </si>
  <si>
    <t>Frisby</t>
  </si>
  <si>
    <t>O'Donnell</t>
  </si>
  <si>
    <t>Batterbee</t>
  </si>
  <si>
    <t>Cthrine</t>
  </si>
  <si>
    <t>Orans</t>
  </si>
  <si>
    <t>Tina</t>
  </si>
  <si>
    <t>Riggulsford</t>
  </si>
  <si>
    <t>Anastasie</t>
  </si>
  <si>
    <t>Le Grand</t>
  </si>
  <si>
    <t>Scarasbrick</t>
  </si>
  <si>
    <t>Bondon</t>
  </si>
  <si>
    <t>Deeley</t>
  </si>
  <si>
    <t>Tucker</t>
  </si>
  <si>
    <t>Lewsley</t>
  </si>
  <si>
    <t>Betteanne</t>
  </si>
  <si>
    <t>Alldread</t>
  </si>
  <si>
    <t>Leola</t>
  </si>
  <si>
    <t>Mandrier</t>
  </si>
  <si>
    <t>Krissy</t>
  </si>
  <si>
    <t>Robard</t>
  </si>
  <si>
    <t>Sybilla</t>
  </si>
  <si>
    <t>O' Markey</t>
  </si>
  <si>
    <t>Artois</t>
  </si>
  <si>
    <t>Pierette</t>
  </si>
  <si>
    <t>Roseman</t>
  </si>
  <si>
    <t>Titus</t>
  </si>
  <si>
    <t>Worsall</t>
  </si>
  <si>
    <t>Leonardo</t>
  </si>
  <si>
    <t>Brennon</t>
  </si>
  <si>
    <t>Wait</t>
  </si>
  <si>
    <t>Pardey</t>
  </si>
  <si>
    <t>De Blasi</t>
  </si>
  <si>
    <t>Britt</t>
  </si>
  <si>
    <t>Muddimer</t>
  </si>
  <si>
    <t>Kiernan</t>
  </si>
  <si>
    <t>Hubert</t>
  </si>
  <si>
    <t>Kliner</t>
  </si>
  <si>
    <t>Streatfeild</t>
  </si>
  <si>
    <t>Everson</t>
  </si>
  <si>
    <t>Barnewille</t>
  </si>
  <si>
    <t>Kleinmintz</t>
  </si>
  <si>
    <t>Bonnee</t>
  </si>
  <si>
    <t>Berky</t>
  </si>
  <si>
    <t>Degoix</t>
  </si>
  <si>
    <t>Caprice</t>
  </si>
  <si>
    <t>Pack</t>
  </si>
  <si>
    <t>Wolfendell</t>
  </si>
  <si>
    <t>Choffin</t>
  </si>
  <si>
    <t>Lettie</t>
  </si>
  <si>
    <t>McGenis</t>
  </si>
  <si>
    <t>Hannis</t>
  </si>
  <si>
    <t>Jakubovits</t>
  </si>
  <si>
    <t>Angil</t>
  </si>
  <si>
    <t>Ellesmere</t>
  </si>
  <si>
    <t>Tiphani</t>
  </si>
  <si>
    <t>Bearnard</t>
  </si>
  <si>
    <t>Letixier</t>
  </si>
  <si>
    <t>Fasson</t>
  </si>
  <si>
    <t>Lansbury</t>
  </si>
  <si>
    <t>Jesus</t>
  </si>
  <si>
    <t>MacShirie</t>
  </si>
  <si>
    <t>Eadmund</t>
  </si>
  <si>
    <t>Braycotton</t>
  </si>
  <si>
    <t>Cindie</t>
  </si>
  <si>
    <t>Deanne</t>
  </si>
  <si>
    <t>Delacour</t>
  </si>
  <si>
    <t>Irvine</t>
  </si>
  <si>
    <t>Mc Mechan</t>
  </si>
  <si>
    <t>Hortensia</t>
  </si>
  <si>
    <t>Rainger</t>
  </si>
  <si>
    <t>Vyky</t>
  </si>
  <si>
    <t>Coppen</t>
  </si>
  <si>
    <t>Bronson</t>
  </si>
  <si>
    <t>Plowman</t>
  </si>
  <si>
    <t>Stedall</t>
  </si>
  <si>
    <t>Johan</t>
  </si>
  <si>
    <t>Dudderidge</t>
  </si>
  <si>
    <t>Maxim</t>
  </si>
  <si>
    <t>Chavrin</t>
  </si>
  <si>
    <t>Bethanne</t>
  </si>
  <si>
    <t>Kytter</t>
  </si>
  <si>
    <t>Marje</t>
  </si>
  <si>
    <t>Kennewell</t>
  </si>
  <si>
    <t>Odele</t>
  </si>
  <si>
    <t>Alphard</t>
  </si>
  <si>
    <t>Rafe</t>
  </si>
  <si>
    <t>Antoniak</t>
  </si>
  <si>
    <t>Titos</t>
  </si>
  <si>
    <t>Scanes</t>
  </si>
  <si>
    <t>Marrion</t>
  </si>
  <si>
    <t>Redwood</t>
  </si>
  <si>
    <t>Ferd</t>
  </si>
  <si>
    <t>Chominski</t>
  </si>
  <si>
    <t>Catherina</t>
  </si>
  <si>
    <t>Hammel</t>
  </si>
  <si>
    <t>Phethean</t>
  </si>
  <si>
    <t>Marlee</t>
  </si>
  <si>
    <t>Brundle</t>
  </si>
  <si>
    <t>Duky</t>
  </si>
  <si>
    <t>Crichley</t>
  </si>
  <si>
    <t>Rora</t>
  </si>
  <si>
    <t>Warre</t>
  </si>
  <si>
    <t>Samuele</t>
  </si>
  <si>
    <t>Roycroft</t>
  </si>
  <si>
    <t>Boyd</t>
  </si>
  <si>
    <t>Abbott</t>
  </si>
  <si>
    <t>Knaggs</t>
  </si>
  <si>
    <t>Lizabeth</t>
  </si>
  <si>
    <t>Amps</t>
  </si>
  <si>
    <t>Klemenz</t>
  </si>
  <si>
    <t>Augusta</t>
  </si>
  <si>
    <t>Henryson</t>
  </si>
  <si>
    <t>Hakeem</t>
  </si>
  <si>
    <t>Bernardinelli</t>
  </si>
  <si>
    <t>Vickie</t>
  </si>
  <si>
    <t>West</t>
  </si>
  <si>
    <t>Adcocks</t>
  </si>
  <si>
    <t>Stern</t>
  </si>
  <si>
    <t>Ilyenko</t>
  </si>
  <si>
    <t>Dur</t>
  </si>
  <si>
    <t>Knappen</t>
  </si>
  <si>
    <t>Neasam</t>
  </si>
  <si>
    <t>Zed</t>
  </si>
  <si>
    <t>Blanckley</t>
  </si>
  <si>
    <t>Garry</t>
  </si>
  <si>
    <t>Gadson</t>
  </si>
  <si>
    <t>Ibby</t>
  </si>
  <si>
    <t>Beedon</t>
  </si>
  <si>
    <t>Egan</t>
  </si>
  <si>
    <t>Flockhart</t>
  </si>
  <si>
    <t>Elbertine</t>
  </si>
  <si>
    <t>Trewin</t>
  </si>
  <si>
    <t>Anica</t>
  </si>
  <si>
    <t>Halfhyde</t>
  </si>
  <si>
    <t>Jeanne</t>
  </si>
  <si>
    <t>O'Meara</t>
  </si>
  <si>
    <t>Markushkin</t>
  </si>
  <si>
    <t>Stella</t>
  </si>
  <si>
    <t>Abreheart</t>
  </si>
  <si>
    <t>Cosh</t>
  </si>
  <si>
    <t>Corella</t>
  </si>
  <si>
    <t>Bartomeu</t>
  </si>
  <si>
    <t>Vasiliev</t>
  </si>
  <si>
    <t>Cindelyn</t>
  </si>
  <si>
    <t>Balas</t>
  </si>
  <si>
    <t>Raffles</t>
  </si>
  <si>
    <t>Ordish</t>
  </si>
  <si>
    <t>Lorena</t>
  </si>
  <si>
    <t>Titterrell</t>
  </si>
  <si>
    <t>Starbeck</t>
  </si>
  <si>
    <t>Denyse</t>
  </si>
  <si>
    <t>Scutts</t>
  </si>
  <si>
    <t>Brigid</t>
  </si>
  <si>
    <t>Quigley</t>
  </si>
  <si>
    <t>Sellors</t>
  </si>
  <si>
    <t>Wortt</t>
  </si>
  <si>
    <t>Darell</t>
  </si>
  <si>
    <t>Mulqueeny</t>
  </si>
  <si>
    <t>Durante</t>
  </si>
  <si>
    <t>Reddan</t>
  </si>
  <si>
    <t>Andi</t>
  </si>
  <si>
    <t>Whittet</t>
  </si>
  <si>
    <t>Sharpin</t>
  </si>
  <si>
    <t>Donaghie</t>
  </si>
  <si>
    <t>Gheorghie</t>
  </si>
  <si>
    <t>Calida</t>
  </si>
  <si>
    <t>Clardge</t>
  </si>
  <si>
    <t>Cazzie</t>
  </si>
  <si>
    <t>Gravell</t>
  </si>
  <si>
    <t>Milsom</t>
  </si>
  <si>
    <t>Feeley</t>
  </si>
  <si>
    <t>Mata</t>
  </si>
  <si>
    <t>Hoggan</t>
  </si>
  <si>
    <t>Woolfall</t>
  </si>
  <si>
    <t>Arguile</t>
  </si>
  <si>
    <t>Sumnall</t>
  </si>
  <si>
    <t>Edmands</t>
  </si>
  <si>
    <t>Wendi</t>
  </si>
  <si>
    <t>Hew</t>
  </si>
  <si>
    <t>Elsay</t>
  </si>
  <si>
    <t>Milt</t>
  </si>
  <si>
    <t>Erett</t>
  </si>
  <si>
    <t>Lib</t>
  </si>
  <si>
    <t>Schohier</t>
  </si>
  <si>
    <t>Besset</t>
  </si>
  <si>
    <t>Rosene</t>
  </si>
  <si>
    <t>Bullar</t>
  </si>
  <si>
    <t>Wainwright</t>
  </si>
  <si>
    <t>Succamore</t>
  </si>
  <si>
    <t>Norene</t>
  </si>
  <si>
    <t>Raymond</t>
  </si>
  <si>
    <t>Van der Beken</t>
  </si>
  <si>
    <t>Cortney</t>
  </si>
  <si>
    <t>Leet</t>
  </si>
  <si>
    <t>Hussein</t>
  </si>
  <si>
    <t>Ticic</t>
  </si>
  <si>
    <t>Cammie</t>
  </si>
  <si>
    <t>Edridge</t>
  </si>
  <si>
    <t>McTerrelly</t>
  </si>
  <si>
    <t>Bernadine</t>
  </si>
  <si>
    <t>Shakeshaft</t>
  </si>
  <si>
    <t>Lissy</t>
  </si>
  <si>
    <t>Paliser</t>
  </si>
  <si>
    <t>Sutherlan</t>
  </si>
  <si>
    <t>Truin</t>
  </si>
  <si>
    <t>Collen</t>
  </si>
  <si>
    <t>Kew</t>
  </si>
  <si>
    <t>Travis</t>
  </si>
  <si>
    <t>Hulatt</t>
  </si>
  <si>
    <t>Hettie</t>
  </si>
  <si>
    <t>Godden</t>
  </si>
  <si>
    <t>Rao</t>
  </si>
  <si>
    <t>Blumire</t>
  </si>
  <si>
    <t>Maynord</t>
  </si>
  <si>
    <t>L'Episcopi</t>
  </si>
  <si>
    <t>Quentin</t>
  </si>
  <si>
    <t>Forte</t>
  </si>
  <si>
    <t>Garret</t>
  </si>
  <si>
    <t>Higginbottam</t>
  </si>
  <si>
    <t>Isaak</t>
  </si>
  <si>
    <t>Higounet</t>
  </si>
  <si>
    <t>Edser</t>
  </si>
  <si>
    <t>Prott</t>
  </si>
  <si>
    <t>Sam</t>
  </si>
  <si>
    <t>Paskin</t>
  </si>
  <si>
    <t>Redsull</t>
  </si>
  <si>
    <t>Daisi</t>
  </si>
  <si>
    <t>Philip</t>
  </si>
  <si>
    <t>Bar</t>
  </si>
  <si>
    <t>Frankcom</t>
  </si>
  <si>
    <t>Darline</t>
  </si>
  <si>
    <t>Dosdell</t>
  </si>
  <si>
    <t>Lela</t>
  </si>
  <si>
    <t>Carrell</t>
  </si>
  <si>
    <t>Goddart</t>
  </si>
  <si>
    <t>Pavelin</t>
  </si>
  <si>
    <t>Demetris</t>
  </si>
  <si>
    <t>Shapcote</t>
  </si>
  <si>
    <t>Marcel</t>
  </si>
  <si>
    <t>Eddolls</t>
  </si>
  <si>
    <t>Razoux</t>
  </si>
  <si>
    <t>McNamara</t>
  </si>
  <si>
    <t>Peg</t>
  </si>
  <si>
    <t>Helga</t>
  </si>
  <si>
    <t>Nuzzi</t>
  </si>
  <si>
    <t>Barbary</t>
  </si>
  <si>
    <t>Mendie</t>
  </si>
  <si>
    <t>Teresi</t>
  </si>
  <si>
    <t>Kent</t>
  </si>
  <si>
    <t>Hatter</t>
  </si>
  <si>
    <t>Marys</t>
  </si>
  <si>
    <t>Vazquez</t>
  </si>
  <si>
    <t>Fair</t>
  </si>
  <si>
    <t>Dewen</t>
  </si>
  <si>
    <t>Gain</t>
  </si>
  <si>
    <t>Eakin</t>
  </si>
  <si>
    <t>Hamlen</t>
  </si>
  <si>
    <t>Slograve</t>
  </si>
  <si>
    <t>Woodstock</t>
  </si>
  <si>
    <t>Leidl</t>
  </si>
  <si>
    <t>Cleavland</t>
  </si>
  <si>
    <t>Karchowski</t>
  </si>
  <si>
    <t>Jackett</t>
  </si>
  <si>
    <t>Addy</t>
  </si>
  <si>
    <t>Moukes</t>
  </si>
  <si>
    <t>Christine</t>
  </si>
  <si>
    <t>Baignard</t>
  </si>
  <si>
    <t>Ballsdon</t>
  </si>
  <si>
    <t>Gouldthorpe</t>
  </si>
  <si>
    <t>Guntar</t>
  </si>
  <si>
    <t>Faulkner</t>
  </si>
  <si>
    <t>McKiernan</t>
  </si>
  <si>
    <t>Ced</t>
  </si>
  <si>
    <t>Cuell</t>
  </si>
  <si>
    <t>Tymothy</t>
  </si>
  <si>
    <t>Rodder</t>
  </si>
  <si>
    <t>Neddy</t>
  </si>
  <si>
    <t>La Grange</t>
  </si>
  <si>
    <t>Iggy</t>
  </si>
  <si>
    <t>Whorton</t>
  </si>
  <si>
    <t>Thirlwall</t>
  </si>
  <si>
    <t>Idale</t>
  </si>
  <si>
    <t>Bremeyer</t>
  </si>
  <si>
    <t>Bethany</t>
  </si>
  <si>
    <t>Jarrell</t>
  </si>
  <si>
    <t>Clary</t>
  </si>
  <si>
    <t>Bennitt</t>
  </si>
  <si>
    <t>Franky</t>
  </si>
  <si>
    <t>Nanninini</t>
  </si>
  <si>
    <t>Kori</t>
  </si>
  <si>
    <t>Antoshin</t>
  </si>
  <si>
    <t>Blakelee</t>
  </si>
  <si>
    <t>Tassel</t>
  </si>
  <si>
    <t>Ninnette</t>
  </si>
  <si>
    <t>Pandey</t>
  </si>
  <si>
    <t>Stoddard</t>
  </si>
  <si>
    <t>Ric</t>
  </si>
  <si>
    <t>Courtnay</t>
  </si>
  <si>
    <t>Allmen</t>
  </si>
  <si>
    <t>Erda</t>
  </si>
  <si>
    <t>Anabella</t>
  </si>
  <si>
    <t>Mealham</t>
  </si>
  <si>
    <t>Sworder</t>
  </si>
  <si>
    <t>Cortie</t>
  </si>
  <si>
    <t>Hamshar</t>
  </si>
  <si>
    <t>Sholom</t>
  </si>
  <si>
    <t>Sylas</t>
  </si>
  <si>
    <t>Wes</t>
  </si>
  <si>
    <t>Crotch</t>
  </si>
  <si>
    <t>Le Gallo</t>
  </si>
  <si>
    <t>Arabella</t>
  </si>
  <si>
    <t>Delgaty</t>
  </si>
  <si>
    <t>Karissa</t>
  </si>
  <si>
    <t>Leal</t>
  </si>
  <si>
    <t>Claire</t>
  </si>
  <si>
    <t>Trahar</t>
  </si>
  <si>
    <t>Cissy</t>
  </si>
  <si>
    <t>Jeffress</t>
  </si>
  <si>
    <t>Celinda</t>
  </si>
  <si>
    <t>Asher</t>
  </si>
  <si>
    <t>Koralle</t>
  </si>
  <si>
    <t>Winckles</t>
  </si>
  <si>
    <t>Damian</t>
  </si>
  <si>
    <t>Dutt</t>
  </si>
  <si>
    <t>Konstantine</t>
  </si>
  <si>
    <t>Terne</t>
  </si>
  <si>
    <t>Aird</t>
  </si>
  <si>
    <t>Ozanne</t>
  </si>
  <si>
    <t>Rand</t>
  </si>
  <si>
    <t>Beharrell</t>
  </si>
  <si>
    <t>Vitia</t>
  </si>
  <si>
    <t>Crum</t>
  </si>
  <si>
    <t>Henry</t>
  </si>
  <si>
    <t>Phillps</t>
  </si>
  <si>
    <t>Cristabel</t>
  </si>
  <si>
    <t>Bim</t>
  </si>
  <si>
    <t>Clerissa</t>
  </si>
  <si>
    <t>Columbell</t>
  </si>
  <si>
    <t>Hersch</t>
  </si>
  <si>
    <t>Gilkes</t>
  </si>
  <si>
    <t>Nadya</t>
  </si>
  <si>
    <t>Callaghan</t>
  </si>
  <si>
    <t>Nichols</t>
  </si>
  <si>
    <t>Hazeltine</t>
  </si>
  <si>
    <t>Byram</t>
  </si>
  <si>
    <t>Lamberts</t>
  </si>
  <si>
    <t>Prestner</t>
  </si>
  <si>
    <t>Nornable</t>
  </si>
  <si>
    <t>Fredek</t>
  </si>
  <si>
    <t>Lobley</t>
  </si>
  <si>
    <t>Scorrer</t>
  </si>
  <si>
    <t>Ollie</t>
  </si>
  <si>
    <t>Restorick</t>
  </si>
  <si>
    <t>Cherin</t>
  </si>
  <si>
    <t>Thireau</t>
  </si>
  <si>
    <t>Dill</t>
  </si>
  <si>
    <t>Bampford</t>
  </si>
  <si>
    <t>Henze</t>
  </si>
  <si>
    <t>McGavin</t>
  </si>
  <si>
    <t>Joelie</t>
  </si>
  <si>
    <t>Sherlaw</t>
  </si>
  <si>
    <t>Riva</t>
  </si>
  <si>
    <t>Yushin</t>
  </si>
  <si>
    <t>Piotr</t>
  </si>
  <si>
    <t>Saladin</t>
  </si>
  <si>
    <t>Orson</t>
  </si>
  <si>
    <t>Tythacott</t>
  </si>
  <si>
    <t>Trueman</t>
  </si>
  <si>
    <t>Chaffyn</t>
  </si>
  <si>
    <t>Rickey</t>
  </si>
  <si>
    <t>Gregolotti</t>
  </si>
  <si>
    <t>Melisse</t>
  </si>
  <si>
    <t>Massei</t>
  </si>
  <si>
    <t>Tanya</t>
  </si>
  <si>
    <t>Boddis</t>
  </si>
  <si>
    <t>Cathrin</t>
  </si>
  <si>
    <t>Rosencrantz</t>
  </si>
  <si>
    <t>Brant</t>
  </si>
  <si>
    <t>Follis</t>
  </si>
  <si>
    <t>Josey</t>
  </si>
  <si>
    <t>Alves</t>
  </si>
  <si>
    <t>Orazio</t>
  </si>
  <si>
    <t>Wissby</t>
  </si>
  <si>
    <t>Inna</t>
  </si>
  <si>
    <t>Atack</t>
  </si>
  <si>
    <t>Joann</t>
  </si>
  <si>
    <t>Corrigan</t>
  </si>
  <si>
    <t>Thorsten</t>
  </si>
  <si>
    <t>Gregon</t>
  </si>
  <si>
    <t>Amity</t>
  </si>
  <si>
    <t>Widdall</t>
  </si>
  <si>
    <t>Jamal</t>
  </si>
  <si>
    <t>MacRury</t>
  </si>
  <si>
    <t>Ina</t>
  </si>
  <si>
    <t>Habershaw</t>
  </si>
  <si>
    <t>Elysee</t>
  </si>
  <si>
    <t>Spurr</t>
  </si>
  <si>
    <t>Ealam</t>
  </si>
  <si>
    <t>Bruce</t>
  </si>
  <si>
    <t>Lackie</t>
  </si>
  <si>
    <t>Burk</t>
  </si>
  <si>
    <t>Walczak</t>
  </si>
  <si>
    <t>Dane</t>
  </si>
  <si>
    <t>Swansbury</t>
  </si>
  <si>
    <t>Wesley</t>
  </si>
  <si>
    <t>Ronda</t>
  </si>
  <si>
    <t>Nolin</t>
  </si>
  <si>
    <t>Shel</t>
  </si>
  <si>
    <t>Pichan</t>
  </si>
  <si>
    <t>Margo</t>
  </si>
  <si>
    <t>Baudins</t>
  </si>
  <si>
    <t>Kreuzer</t>
  </si>
  <si>
    <t>Brock</t>
  </si>
  <si>
    <t>Ride</t>
  </si>
  <si>
    <t>Olexa</t>
  </si>
  <si>
    <t>Barde</t>
  </si>
  <si>
    <t>Spoward</t>
  </si>
  <si>
    <t>Fishbourn</t>
  </si>
  <si>
    <t>Nappin</t>
  </si>
  <si>
    <t>Melisande</t>
  </si>
  <si>
    <t>Looks</t>
  </si>
  <si>
    <t>Hillyer</t>
  </si>
  <si>
    <t>Biddulph</t>
  </si>
  <si>
    <t>Childes</t>
  </si>
  <si>
    <t>Cristie</t>
  </si>
  <si>
    <t>Scadden</t>
  </si>
  <si>
    <t>Jessalyn</t>
  </si>
  <si>
    <t>Zoellner</t>
  </si>
  <si>
    <t>Thomasine</t>
  </si>
  <si>
    <t>McCloch</t>
  </si>
  <si>
    <t>Robez</t>
  </si>
  <si>
    <t>Lucy</t>
  </si>
  <si>
    <t>Lackmann</t>
  </si>
  <si>
    <t>Marven</t>
  </si>
  <si>
    <t>Ditts</t>
  </si>
  <si>
    <t>Becka</t>
  </si>
  <si>
    <t>Nellen</t>
  </si>
  <si>
    <t>Brittin</t>
  </si>
  <si>
    <t>Alena</t>
  </si>
  <si>
    <t>Almira</t>
  </si>
  <si>
    <t>Ethelstone</t>
  </si>
  <si>
    <t>Zulema</t>
  </si>
  <si>
    <t>Cristofolo</t>
  </si>
  <si>
    <t>Winnifred</t>
  </si>
  <si>
    <t>Zima</t>
  </si>
  <si>
    <t>Kelsey</t>
  </si>
  <si>
    <t>Bentote</t>
  </si>
  <si>
    <t>Coxall</t>
  </si>
  <si>
    <t>Felipa</t>
  </si>
  <si>
    <t>Paddingdon</t>
  </si>
  <si>
    <t>Guslon</t>
  </si>
  <si>
    <t>Norby</t>
  </si>
  <si>
    <t>Elion</t>
  </si>
  <si>
    <t>Ronalda</t>
  </si>
  <si>
    <t>McGeechan</t>
  </si>
  <si>
    <t>Lucine</t>
  </si>
  <si>
    <t>Virgin</t>
  </si>
  <si>
    <t>Griselda</t>
  </si>
  <si>
    <t>Bezants</t>
  </si>
  <si>
    <t>Vale</t>
  </si>
  <si>
    <t>Whittuck</t>
  </si>
  <si>
    <t>Alister</t>
  </si>
  <si>
    <t>De la Yglesia</t>
  </si>
  <si>
    <t>Ron</t>
  </si>
  <si>
    <t>Dilon</t>
  </si>
  <si>
    <t>Mace</t>
  </si>
  <si>
    <t>Edington</t>
  </si>
  <si>
    <t>Leonora</t>
  </si>
  <si>
    <t>Iglesia</t>
  </si>
  <si>
    <t>Hirtzmann</t>
  </si>
  <si>
    <t>Pickin</t>
  </si>
  <si>
    <t>Calbreath</t>
  </si>
  <si>
    <t>Cloney</t>
  </si>
  <si>
    <t>Cabral</t>
  </si>
  <si>
    <t>Miners</t>
  </si>
  <si>
    <t>Stevena</t>
  </si>
  <si>
    <t>Allcock</t>
  </si>
  <si>
    <t>Marget</t>
  </si>
  <si>
    <t>Freeland</t>
  </si>
  <si>
    <t>Penny</t>
  </si>
  <si>
    <t>Wellington</t>
  </si>
  <si>
    <t>Gaylor</t>
  </si>
  <si>
    <t>Carbry</t>
  </si>
  <si>
    <t>Rubie</t>
  </si>
  <si>
    <t>O'Gorman</t>
  </si>
  <si>
    <t>Retha</t>
  </si>
  <si>
    <t>Kahane</t>
  </si>
  <si>
    <t>Janelle</t>
  </si>
  <si>
    <t>Ebbage</t>
  </si>
  <si>
    <t>Petrecz</t>
  </si>
  <si>
    <t>Fran</t>
  </si>
  <si>
    <t>Bims</t>
  </si>
  <si>
    <t>Tidy</t>
  </si>
  <si>
    <t>Roderich</t>
  </si>
  <si>
    <t>Mixer</t>
  </si>
  <si>
    <t>Ilyssa</t>
  </si>
  <si>
    <t>Hannabuss</t>
  </si>
  <si>
    <t>Durman</t>
  </si>
  <si>
    <t>Ruprecht</t>
  </si>
  <si>
    <t>Loreit</t>
  </si>
  <si>
    <t>Maura</t>
  </si>
  <si>
    <t>Estevez</t>
  </si>
  <si>
    <t>Jammie</t>
  </si>
  <si>
    <t>McEvon</t>
  </si>
  <si>
    <t>Akim</t>
  </si>
  <si>
    <t>Mathes</t>
  </si>
  <si>
    <t>Skey</t>
  </si>
  <si>
    <t>Clovis</t>
  </si>
  <si>
    <t>Ortsmann</t>
  </si>
  <si>
    <t>Robbi</t>
  </si>
  <si>
    <t>Springthorpe</t>
  </si>
  <si>
    <t>Alejandro</t>
  </si>
  <si>
    <t>Shakelade</t>
  </si>
  <si>
    <t>Reinhold</t>
  </si>
  <si>
    <t>Barthrup</t>
  </si>
  <si>
    <t>Izard</t>
  </si>
  <si>
    <t>Sparhawk</t>
  </si>
  <si>
    <t>Fletch</t>
  </si>
  <si>
    <t>Etheline</t>
  </si>
  <si>
    <t>Gerretsen</t>
  </si>
  <si>
    <t>Hadria</t>
  </si>
  <si>
    <t>Pizer</t>
  </si>
  <si>
    <t>Victor</t>
  </si>
  <si>
    <t>Zaple</t>
  </si>
  <si>
    <t>Killy</t>
  </si>
  <si>
    <t>Spaducci</t>
  </si>
  <si>
    <t>Averill</t>
  </si>
  <si>
    <t>Woodbridge</t>
  </si>
  <si>
    <t>Arabele</t>
  </si>
  <si>
    <t>Lantoph</t>
  </si>
  <si>
    <t>Ricca</t>
  </si>
  <si>
    <t>Afonso</t>
  </si>
  <si>
    <t>McCarlie</t>
  </si>
  <si>
    <t>Alloway</t>
  </si>
  <si>
    <t>Crowhurst</t>
  </si>
  <si>
    <t>Correna</t>
  </si>
  <si>
    <t>Goldsberry</t>
  </si>
  <si>
    <t>Willerstone</t>
  </si>
  <si>
    <t>Jaquelin</t>
  </si>
  <si>
    <t>Schach</t>
  </si>
  <si>
    <t>O' Ronan</t>
  </si>
  <si>
    <t>Haley</t>
  </si>
  <si>
    <t>Dessent</t>
  </si>
  <si>
    <t>Roch</t>
  </si>
  <si>
    <t>Rilston</t>
  </si>
  <si>
    <t>Burnel</t>
  </si>
  <si>
    <t>Hedi</t>
  </si>
  <si>
    <t>Berthe</t>
  </si>
  <si>
    <t>Ludwell</t>
  </si>
  <si>
    <t>Reece</t>
  </si>
  <si>
    <t>Crewther</t>
  </si>
  <si>
    <t>Cristobal</t>
  </si>
  <si>
    <t>Whitrod</t>
  </si>
  <si>
    <t>Taylor</t>
  </si>
  <si>
    <t>Dutchburn</t>
  </si>
  <si>
    <t>Leanna</t>
  </si>
  <si>
    <t>Cromb</t>
  </si>
  <si>
    <t>Redding</t>
  </si>
  <si>
    <t>Jeffie</t>
  </si>
  <si>
    <t>Eakly</t>
  </si>
  <si>
    <t>Robers</t>
  </si>
  <si>
    <t>Richen</t>
  </si>
  <si>
    <t>Constantine</t>
  </si>
  <si>
    <t>Frissell</t>
  </si>
  <si>
    <t>Burnyeat</t>
  </si>
  <si>
    <t>Thia</t>
  </si>
  <si>
    <t>O'Day</t>
  </si>
  <si>
    <t>Abrahim</t>
  </si>
  <si>
    <t>Tewkesberrie</t>
  </si>
  <si>
    <t>Fleeman</t>
  </si>
  <si>
    <t>Wilfrid</t>
  </si>
  <si>
    <t>Keriann</t>
  </si>
  <si>
    <t>Jemima</t>
  </si>
  <si>
    <t>Izaac</t>
  </si>
  <si>
    <t>Enriqueta</t>
  </si>
  <si>
    <t>Waterhowse</t>
  </si>
  <si>
    <t>Austine</t>
  </si>
  <si>
    <t>Macewan</t>
  </si>
  <si>
    <t>Farra</t>
  </si>
  <si>
    <t>Pottiphar</t>
  </si>
  <si>
    <t>Eileen</t>
  </si>
  <si>
    <t>Eland</t>
  </si>
  <si>
    <t>Rochette</t>
  </si>
  <si>
    <t>Nalani</t>
  </si>
  <si>
    <t>MacCart</t>
  </si>
  <si>
    <t>Timi</t>
  </si>
  <si>
    <t>Findlay</t>
  </si>
  <si>
    <t>Lubman</t>
  </si>
  <si>
    <t>Conway</t>
  </si>
  <si>
    <t>Chicky</t>
  </si>
  <si>
    <t>Ackhurst</t>
  </si>
  <si>
    <t>Sharron</t>
  </si>
  <si>
    <t>Bettye</t>
  </si>
  <si>
    <t>Dumberrill</t>
  </si>
  <si>
    <t>Carlyle</t>
  </si>
  <si>
    <t>Frape</t>
  </si>
  <si>
    <t>Rosas</t>
  </si>
  <si>
    <t>Kenyon</t>
  </si>
  <si>
    <t>Paddefield</t>
  </si>
  <si>
    <t>Toma</t>
  </si>
  <si>
    <t>Deshorts</t>
  </si>
  <si>
    <t>Dukie</t>
  </si>
  <si>
    <t>Solomon</t>
  </si>
  <si>
    <t>Jessie</t>
  </si>
  <si>
    <t>Wards</t>
  </si>
  <si>
    <t>Clamp</t>
  </si>
  <si>
    <t>Restall</t>
  </si>
  <si>
    <t>Clawsley</t>
  </si>
  <si>
    <t>Damiano</t>
  </si>
  <si>
    <t>Griffith</t>
  </si>
  <si>
    <t>Ange</t>
  </si>
  <si>
    <t>Eba</t>
  </si>
  <si>
    <t>Youle</t>
  </si>
  <si>
    <t>Chanda</t>
  </si>
  <si>
    <t>Rodgers</t>
  </si>
  <si>
    <t>Gates</t>
  </si>
  <si>
    <t>Nelthorpe</t>
  </si>
  <si>
    <t>Riki</t>
  </si>
  <si>
    <t>Stephen</t>
  </si>
  <si>
    <t>Grevatt</t>
  </si>
  <si>
    <t>Ilaire</t>
  </si>
  <si>
    <t>Redborn</t>
  </si>
  <si>
    <t>Eachelle</t>
  </si>
  <si>
    <t>Davie</t>
  </si>
  <si>
    <t>Morson</t>
  </si>
  <si>
    <t>Male</t>
  </si>
  <si>
    <t>Shannen</t>
  </si>
  <si>
    <t>Morgen</t>
  </si>
  <si>
    <t>Monnery</t>
  </si>
  <si>
    <t>Andrault</t>
  </si>
  <si>
    <t>Josepha</t>
  </si>
  <si>
    <t>Cal</t>
  </si>
  <si>
    <t>Kory</t>
  </si>
  <si>
    <t>Mabson</t>
  </si>
  <si>
    <t>Barnebas</t>
  </si>
  <si>
    <t>Van</t>
  </si>
  <si>
    <t>Durnell</t>
  </si>
  <si>
    <t>Clotilda</t>
  </si>
  <si>
    <t>Georgine</t>
  </si>
  <si>
    <t>Poutress</t>
  </si>
  <si>
    <t>Disley</t>
  </si>
  <si>
    <t>Nissa</t>
  </si>
  <si>
    <t>Conrad</t>
  </si>
  <si>
    <t>Frans</t>
  </si>
  <si>
    <t>Perry</t>
  </si>
  <si>
    <t>Jacqui</t>
  </si>
  <si>
    <t>Epine</t>
  </si>
  <si>
    <t>Alfonsini</t>
  </si>
  <si>
    <t>Wylie</t>
  </si>
  <si>
    <t>Roberto</t>
  </si>
  <si>
    <t>Benoit</t>
  </si>
  <si>
    <t>Lillis</t>
  </si>
  <si>
    <t>Penchen</t>
  </si>
  <si>
    <t>Kidgell</t>
  </si>
  <si>
    <t>Nils</t>
  </si>
  <si>
    <t>Nicolas</t>
  </si>
  <si>
    <t>Sarene</t>
  </si>
  <si>
    <t>Woolley</t>
  </si>
  <si>
    <t>Oldland</t>
  </si>
  <si>
    <t>Australia</t>
  </si>
  <si>
    <t>NSW</t>
  </si>
  <si>
    <t>21875 Grover Drive</t>
  </si>
  <si>
    <t>1955-10-02</t>
  </si>
  <si>
    <t>Duffill</t>
  </si>
  <si>
    <t>QLD</t>
  </si>
  <si>
    <t>57666 Victoria Way</t>
  </si>
  <si>
    <t>1952-12-17</t>
  </si>
  <si>
    <t>Cubbini</t>
  </si>
  <si>
    <t>Dickie</t>
  </si>
  <si>
    <t>33475 Fair Oaks Junction</t>
  </si>
  <si>
    <t>1954-10-05</t>
  </si>
  <si>
    <t>Temby</t>
  </si>
  <si>
    <t>Melloney</t>
  </si>
  <si>
    <t>04 Union Crossing</t>
  </si>
  <si>
    <t>2001-10-17</t>
  </si>
  <si>
    <t>Wortley</t>
  </si>
  <si>
    <t>2 Sloan Way</t>
  </si>
  <si>
    <t>1959-10-07</t>
  </si>
  <si>
    <t>Romanetti</t>
  </si>
  <si>
    <t>Ferdinand</t>
  </si>
  <si>
    <t>VIC</t>
  </si>
  <si>
    <t>6 Caliangt Way</t>
  </si>
  <si>
    <t>1990-07-02</t>
  </si>
  <si>
    <t>Fishburn</t>
  </si>
  <si>
    <t>0535 Jay Point</t>
  </si>
  <si>
    <t>1959-07-13</t>
  </si>
  <si>
    <t>Etheridge</t>
  </si>
  <si>
    <t>1 Shelley Pass</t>
  </si>
  <si>
    <t>1973-12-18</t>
  </si>
  <si>
    <t>Laundon</t>
  </si>
  <si>
    <t>56 Moland Crossing</t>
  </si>
  <si>
    <t>1974-05-15</t>
  </si>
  <si>
    <t>Jachtym</t>
  </si>
  <si>
    <t>Bryan</t>
  </si>
  <si>
    <t>260 Briar Crest Drive</t>
  </si>
  <si>
    <t>1954-05-14</t>
  </si>
  <si>
    <t>Bagshawe</t>
  </si>
  <si>
    <t>Jermaine</t>
  </si>
  <si>
    <t>125 Manufacturers Parkway</t>
  </si>
  <si>
    <t>1945-07-26</t>
  </si>
  <si>
    <t>Pawelski</t>
  </si>
  <si>
    <t>Kellen</t>
  </si>
  <si>
    <t>31854 Anniversary Terrace</t>
  </si>
  <si>
    <t>1943-03-15</t>
  </si>
  <si>
    <t>Pegg</t>
  </si>
  <si>
    <t>694 Coolidge Center</t>
  </si>
  <si>
    <t>1997-10-23</t>
  </si>
  <si>
    <t>Prewer</t>
  </si>
  <si>
    <t>72 Village Terrace</t>
  </si>
  <si>
    <t>1959-09-18</t>
  </si>
  <si>
    <t>Ballay</t>
  </si>
  <si>
    <t>Consalve</t>
  </si>
  <si>
    <t>9460 Monument Park</t>
  </si>
  <si>
    <t>1987-09-21</t>
  </si>
  <si>
    <t>Lauralee</t>
  </si>
  <si>
    <t>9594 Badeau Street</t>
  </si>
  <si>
    <t>Dallosso</t>
  </si>
  <si>
    <t>Pauline</t>
  </si>
  <si>
    <t>607 Memorial Avenue</t>
  </si>
  <si>
    <t>1951-09-17</t>
  </si>
  <si>
    <t>Munns</t>
  </si>
  <si>
    <t>1 Quincy Road</t>
  </si>
  <si>
    <t>1956-06-25</t>
  </si>
  <si>
    <t>Carass</t>
  </si>
  <si>
    <t>Bertrando</t>
  </si>
  <si>
    <t>1560 Grim Avenue</t>
  </si>
  <si>
    <t>1951-08-23</t>
  </si>
  <si>
    <t>Shorrock</t>
  </si>
  <si>
    <t>93 Sutherland Terrace</t>
  </si>
  <si>
    <t>1992-04-08</t>
  </si>
  <si>
    <t>Anshell</t>
  </si>
  <si>
    <t>Tyne</t>
  </si>
  <si>
    <t>21316 Ohio Place</t>
  </si>
  <si>
    <t>1986-06-27</t>
  </si>
  <si>
    <t>Marginson</t>
  </si>
  <si>
    <t>Daryle</t>
  </si>
  <si>
    <t>5 Melvin Park</t>
  </si>
  <si>
    <t>1977-02-12</t>
  </si>
  <si>
    <t>Swanson</t>
  </si>
  <si>
    <t>Artemis</t>
  </si>
  <si>
    <t>8 Burning Wood Junction</t>
  </si>
  <si>
    <t>1938-12-10</t>
  </si>
  <si>
    <t>Domnick</t>
  </si>
  <si>
    <t>Beverly</t>
  </si>
  <si>
    <t>9 Ruskin Way</t>
  </si>
  <si>
    <t>1967-05-06</t>
  </si>
  <si>
    <t>Pilipets</t>
  </si>
  <si>
    <t>Esme</t>
  </si>
  <si>
    <t>669 Declaration Street</t>
  </si>
  <si>
    <t>1968-06-12</t>
  </si>
  <si>
    <t>Bodega</t>
  </si>
  <si>
    <t>1530 Columbus Lane</t>
  </si>
  <si>
    <t>2001-01-24</t>
  </si>
  <si>
    <t>Outridge</t>
  </si>
  <si>
    <t>446 High Crossing Way</t>
  </si>
  <si>
    <t>1966-01-02</t>
  </si>
  <si>
    <t>Patshull</t>
  </si>
  <si>
    <t>Alex</t>
  </si>
  <si>
    <t>79907 Randy Center</t>
  </si>
  <si>
    <t>1998-06-03</t>
  </si>
  <si>
    <t>Budden</t>
  </si>
  <si>
    <t>7 Mallory Lane</t>
  </si>
  <si>
    <t>1999-03-04</t>
  </si>
  <si>
    <t>Tavinor</t>
  </si>
  <si>
    <t>Frieda</t>
  </si>
  <si>
    <t>88 Shopko Way</t>
  </si>
  <si>
    <t>1967-08-23</t>
  </si>
  <si>
    <t>Finan</t>
  </si>
  <si>
    <t>305 Sloan Junction</t>
  </si>
  <si>
    <t>1951-04-30</t>
  </si>
  <si>
    <t>Gludor</t>
  </si>
  <si>
    <t>Evered</t>
  </si>
  <si>
    <t>36 Killdeer Crossing</t>
  </si>
  <si>
    <t>1986-01-17</t>
  </si>
  <si>
    <t>Babcock</t>
  </si>
  <si>
    <t>59208 Barnett Avenue</t>
  </si>
  <si>
    <t>1960-08-10</t>
  </si>
  <si>
    <t>Bisseker</t>
  </si>
  <si>
    <t>Tillie</t>
  </si>
  <si>
    <t>8491 Pennsylvania Crossing</t>
  </si>
  <si>
    <t>1963-08-25</t>
  </si>
  <si>
    <t>Broschek</t>
  </si>
  <si>
    <t>Clarabelle</t>
  </si>
  <si>
    <t>14067 Armistice Plaza</t>
  </si>
  <si>
    <t>1994-06-25</t>
  </si>
  <si>
    <t>Pickaver</t>
  </si>
  <si>
    <t>Inglis</t>
  </si>
  <si>
    <t>8 Saint Paul Junction</t>
  </si>
  <si>
    <t>1975-02-25</t>
  </si>
  <si>
    <t>Seldner</t>
  </si>
  <si>
    <t>6 Hansons Crossing</t>
  </si>
  <si>
    <t>1980-12-19</t>
  </si>
  <si>
    <t>Ogilby</t>
  </si>
  <si>
    <t>Moll</t>
  </si>
  <si>
    <t>078 Erie Point</t>
  </si>
  <si>
    <t>1969-01-05</t>
  </si>
  <si>
    <t>Spratling</t>
  </si>
  <si>
    <t>Don</t>
  </si>
  <si>
    <t>4 Bluestem Pass</t>
  </si>
  <si>
    <t>1987-01-15</t>
  </si>
  <si>
    <t>Adamou</t>
  </si>
  <si>
    <t>Benedikt</t>
  </si>
  <si>
    <t>99 Park Meadow Hill</t>
  </si>
  <si>
    <t>1975-07-30</t>
  </si>
  <si>
    <t>Dunstall</t>
  </si>
  <si>
    <t>34 Bunting Pass</t>
  </si>
  <si>
    <t>1967-01-03</t>
  </si>
  <si>
    <t>Dibdall</t>
  </si>
  <si>
    <t>Blondell</t>
  </si>
  <si>
    <t>220 Cody Alley</t>
  </si>
  <si>
    <t>1998-10-14</t>
  </si>
  <si>
    <t>Andrassy</t>
  </si>
  <si>
    <t>Afton</t>
  </si>
  <si>
    <t>251 Pierstorff Alley</t>
  </si>
  <si>
    <t>1964-02-01</t>
  </si>
  <si>
    <t>Gaskall</t>
  </si>
  <si>
    <t>Rhodie</t>
  </si>
  <si>
    <t>345 Fieldstone Park</t>
  </si>
  <si>
    <t>1995-08-13</t>
  </si>
  <si>
    <t>Naptin</t>
  </si>
  <si>
    <t>Benedikta</t>
  </si>
  <si>
    <t>2941 Loftsgordon Hill</t>
  </si>
  <si>
    <t>1969-04-29</t>
  </si>
  <si>
    <t>Bourget</t>
  </si>
  <si>
    <t>Maximilien</t>
  </si>
  <si>
    <t>58770 Monterey Plaza</t>
  </si>
  <si>
    <t>1994-11-28</t>
  </si>
  <si>
    <t>Jereatt</t>
  </si>
  <si>
    <t>Lyndell</t>
  </si>
  <si>
    <t>2886 Buena Vista Terrace</t>
  </si>
  <si>
    <t>1962-09-17</t>
  </si>
  <si>
    <t>Cokly</t>
  </si>
  <si>
    <t>Noami</t>
  </si>
  <si>
    <t>59252 Maryland Drive</t>
  </si>
  <si>
    <t>1977-12-08</t>
  </si>
  <si>
    <t>Candy</t>
  </si>
  <si>
    <t>02643 Moose Court</t>
  </si>
  <si>
    <t>1966-03-03</t>
  </si>
  <si>
    <t>Bangs</t>
  </si>
  <si>
    <t>85340 Hovde Way</t>
  </si>
  <si>
    <t>1976-11-25</t>
  </si>
  <si>
    <t>Abelevitz</t>
  </si>
  <si>
    <t>Liane</t>
  </si>
  <si>
    <t>37 Mesta Road</t>
  </si>
  <si>
    <t>1983-06-26</t>
  </si>
  <si>
    <t>Pammenter</t>
  </si>
  <si>
    <t>Michele</t>
  </si>
  <si>
    <t>6792 Kropf Hill</t>
  </si>
  <si>
    <t>1994-02-10</t>
  </si>
  <si>
    <t>Ivanchikov</t>
  </si>
  <si>
    <t>6 Milwaukee Hill</t>
  </si>
  <si>
    <t>1992-03-26</t>
  </si>
  <si>
    <t>Patinkin</t>
  </si>
  <si>
    <t>Edin</t>
  </si>
  <si>
    <t>2115 Maryland Alley</t>
  </si>
  <si>
    <t>1988-08-22</t>
  </si>
  <si>
    <t>Oddboy</t>
  </si>
  <si>
    <t>10 Cottonwood Point</t>
  </si>
  <si>
    <t>1941-08-19</t>
  </si>
  <si>
    <t>Shanon</t>
  </si>
  <si>
    <t>41002 Loomis Park</t>
  </si>
  <si>
    <t>1992-08-09</t>
  </si>
  <si>
    <t>Constantinou</t>
  </si>
  <si>
    <t>Sim</t>
  </si>
  <si>
    <t>27 Crownhardt Center</t>
  </si>
  <si>
    <t>Messenger</t>
  </si>
  <si>
    <t>955 Burning Wood Way</t>
  </si>
  <si>
    <t>1971-04-26</t>
  </si>
  <si>
    <t>Hast</t>
  </si>
  <si>
    <t>85894 Amoth Court</t>
  </si>
  <si>
    <t>1954-09-06</t>
  </si>
  <si>
    <t>Cadore</t>
  </si>
  <si>
    <t>Angele</t>
  </si>
  <si>
    <t>31 Schurz Parkway</t>
  </si>
  <si>
    <t>Ricciardiello</t>
  </si>
  <si>
    <t>Claudetta</t>
  </si>
  <si>
    <t>3094 Elka Place</t>
  </si>
  <si>
    <t>1946-09-09</t>
  </si>
  <si>
    <t>Gabbitas</t>
  </si>
  <si>
    <t>9 Memorial Road</t>
  </si>
  <si>
    <t>1940-03-18</t>
  </si>
  <si>
    <t>Duchant</t>
  </si>
  <si>
    <t>Jacklin</t>
  </si>
  <si>
    <t>20139 Lakewood Plaza</t>
  </si>
  <si>
    <t>1945-10-31</t>
  </si>
  <si>
    <t>Roberts</t>
  </si>
  <si>
    <t>70 Evergreen Hill</t>
  </si>
  <si>
    <t>1964-08-23</t>
  </si>
  <si>
    <t>Natt</t>
  </si>
  <si>
    <t>Reinold</t>
  </si>
  <si>
    <t>7109 Grayhawk Avenue</t>
  </si>
  <si>
    <t>1963-08-10</t>
  </si>
  <si>
    <t>Brinson</t>
  </si>
  <si>
    <t>9 Washington Center</t>
  </si>
  <si>
    <t>1960-08-31</t>
  </si>
  <si>
    <t>Newport</t>
  </si>
  <si>
    <t>47 Scofield Junction</t>
  </si>
  <si>
    <t>Scoles</t>
  </si>
  <si>
    <t>293 Mendota Park</t>
  </si>
  <si>
    <t>1987-09-09</t>
  </si>
  <si>
    <t>Highton</t>
  </si>
  <si>
    <t>Stephi</t>
  </si>
  <si>
    <t>122 Marcy Park</t>
  </si>
  <si>
    <t>1976-07-25</t>
  </si>
  <si>
    <t>Agget</t>
  </si>
  <si>
    <t>Kizzee</t>
  </si>
  <si>
    <t>21712 Texas Court</t>
  </si>
  <si>
    <t>1951-01-18</t>
  </si>
  <si>
    <t>Blenkinship</t>
  </si>
  <si>
    <t>Ogdan</t>
  </si>
  <si>
    <t>6660 Riverside Circle</t>
  </si>
  <si>
    <t>1993-08-11</t>
  </si>
  <si>
    <t>Furman</t>
  </si>
  <si>
    <t>42 3rd Plaza</t>
  </si>
  <si>
    <t>Caldes</t>
  </si>
  <si>
    <t>Joane</t>
  </si>
  <si>
    <t>4 Kingsford Trail</t>
  </si>
  <si>
    <t>1998-02-05</t>
  </si>
  <si>
    <t>Dechelette</t>
  </si>
  <si>
    <t>30 Lukken Point</t>
  </si>
  <si>
    <t>1957-07-03</t>
  </si>
  <si>
    <t>Bradwell</t>
  </si>
  <si>
    <t>Dulce</t>
  </si>
  <si>
    <t>817 Loftsgordon Road</t>
  </si>
  <si>
    <t>1959-08-20</t>
  </si>
  <si>
    <t>Oller</t>
  </si>
  <si>
    <t>0504 Nevada Drive</t>
  </si>
  <si>
    <t>1973-05-30</t>
  </si>
  <si>
    <t>Clemits</t>
  </si>
  <si>
    <t>Lezlie</t>
  </si>
  <si>
    <t>9346 Lyons Point</t>
  </si>
  <si>
    <t>1983-11-06</t>
  </si>
  <si>
    <t>Champley</t>
  </si>
  <si>
    <t>Wilone</t>
  </si>
  <si>
    <t>24593 Jackson Parkway</t>
  </si>
  <si>
    <t>1981-04-06</t>
  </si>
  <si>
    <t>Cross</t>
  </si>
  <si>
    <t>64213 Miller Point</t>
  </si>
  <si>
    <t>1990-12-21</t>
  </si>
  <si>
    <t>Evetts</t>
  </si>
  <si>
    <t>Rubia</t>
  </si>
  <si>
    <t>04 Miller Drive</t>
  </si>
  <si>
    <t>1958-05-15</t>
  </si>
  <si>
    <t>Huff</t>
  </si>
  <si>
    <t>Sheilakathryn</t>
  </si>
  <si>
    <t>9 Killdeer Circle</t>
  </si>
  <si>
    <t>1950-06-15</t>
  </si>
  <si>
    <t>Gaskin</t>
  </si>
  <si>
    <t>55 Dorton Point</t>
  </si>
  <si>
    <t>1988-10-16</t>
  </si>
  <si>
    <t>Bointon</t>
  </si>
  <si>
    <t>Keely</t>
  </si>
  <si>
    <t>723 Grayhawk Way</t>
  </si>
  <si>
    <t>1984-05-15</t>
  </si>
  <si>
    <t>Willbond</t>
  </si>
  <si>
    <t>Ashlen</t>
  </si>
  <si>
    <t>5 Myrtle Junction</t>
  </si>
  <si>
    <t>1979-05-16</t>
  </si>
  <si>
    <t>Prene</t>
  </si>
  <si>
    <t>Julita</t>
  </si>
  <si>
    <t>659 Comanche Plaza</t>
  </si>
  <si>
    <t>1987-11-16</t>
  </si>
  <si>
    <t>Clissold</t>
  </si>
  <si>
    <t>4 Fordem Avenue</t>
  </si>
  <si>
    <t>1939-01-15</t>
  </si>
  <si>
    <t>5070 Division Parkway</t>
  </si>
  <si>
    <t>1961-02-10</t>
  </si>
  <si>
    <t>Bamb</t>
  </si>
  <si>
    <t>Hildegarde</t>
  </si>
  <si>
    <t>31815 Vermont Drive</t>
  </si>
  <si>
    <t>1960-12-27</t>
  </si>
  <si>
    <t>A'field</t>
  </si>
  <si>
    <t>Harman</t>
  </si>
  <si>
    <t>07 Acker Pass</t>
  </si>
  <si>
    <t>1991-05-21</t>
  </si>
  <si>
    <t>Strutton</t>
  </si>
  <si>
    <t>2030 Anderson Lane</t>
  </si>
  <si>
    <t>1975-09-16</t>
  </si>
  <si>
    <t>Feige</t>
  </si>
  <si>
    <t>Aleece</t>
  </si>
  <si>
    <t>58 Meadow Valley Court</t>
  </si>
  <si>
    <t>1957-11-17</t>
  </si>
  <si>
    <t>Eade</t>
  </si>
  <si>
    <t>34020 Sheridan Park</t>
  </si>
  <si>
    <t>2000-05-06</t>
  </si>
  <si>
    <t>MacEvilly</t>
  </si>
  <si>
    <t>Shaw</t>
  </si>
  <si>
    <t>90 Morningstar Drive</t>
  </si>
  <si>
    <t>1963-03-04</t>
  </si>
  <si>
    <t>Crellim</t>
  </si>
  <si>
    <t>Dru</t>
  </si>
  <si>
    <t>66904 American Ash Hill</t>
  </si>
  <si>
    <t>1967-03-02</t>
  </si>
  <si>
    <t>Juarez</t>
  </si>
  <si>
    <t>6315 Mendota Parkway</t>
  </si>
  <si>
    <t>O' Mullan</t>
  </si>
  <si>
    <t>Olia</t>
  </si>
  <si>
    <t>276 Anthes Court</t>
  </si>
  <si>
    <t>Roth</t>
  </si>
  <si>
    <t>85420 Myrtle Road</t>
  </si>
  <si>
    <t>1973-05-13</t>
  </si>
  <si>
    <t>Spleving</t>
  </si>
  <si>
    <t>Denny</t>
  </si>
  <si>
    <t>8845 Spaight Way</t>
  </si>
  <si>
    <t>1996-02-15</t>
  </si>
  <si>
    <t>Wiggam</t>
  </si>
  <si>
    <t>Nilson</t>
  </si>
  <si>
    <t>900 Brown Junction</t>
  </si>
  <si>
    <t>1964-05-19</t>
  </si>
  <si>
    <t>Gosnoll</t>
  </si>
  <si>
    <t>Andriana</t>
  </si>
  <si>
    <t>64467 Pankratz Pass</t>
  </si>
  <si>
    <t>1970-12-30</t>
  </si>
  <si>
    <t>Edis</t>
  </si>
  <si>
    <t>Pancho</t>
  </si>
  <si>
    <t>30 Harper Trail</t>
  </si>
  <si>
    <t>1968-05-28</t>
  </si>
  <si>
    <t>Tomasicchio</t>
  </si>
  <si>
    <t>Penrod</t>
  </si>
  <si>
    <t>6293 Hooker Point</t>
  </si>
  <si>
    <t>1952-08-21</t>
  </si>
  <si>
    <t>Hedwig</t>
  </si>
  <si>
    <t>20 Hoffman Park</t>
  </si>
  <si>
    <t>Brasted</t>
  </si>
  <si>
    <t>Rickert</t>
  </si>
  <si>
    <t>370 Eastwood Road</t>
  </si>
  <si>
    <t>1941-06-17</t>
  </si>
  <si>
    <t>Andrioli</t>
  </si>
  <si>
    <t>Heall</t>
  </si>
  <si>
    <t>66 Shopko Circle</t>
  </si>
  <si>
    <t>1961-10-02</t>
  </si>
  <si>
    <t>Commuzzo</t>
  </si>
  <si>
    <t>Fabio</t>
  </si>
  <si>
    <t>0 Summit Center</t>
  </si>
  <si>
    <t>2000-03-24</t>
  </si>
  <si>
    <t>Kelcie</t>
  </si>
  <si>
    <t>49 Northfield Drive</t>
  </si>
  <si>
    <t>1984-09-01</t>
  </si>
  <si>
    <t>Alflat</t>
  </si>
  <si>
    <t>53877 Dakota Crossing</t>
  </si>
  <si>
    <t>1999-06-18</t>
  </si>
  <si>
    <t>Yetts</t>
  </si>
  <si>
    <t>4011 Prairieview Court</t>
  </si>
  <si>
    <t>1972-07-02</t>
  </si>
  <si>
    <t>Burstow</t>
  </si>
  <si>
    <t>1 Mandrake Way</t>
  </si>
  <si>
    <t>1956-10-05</t>
  </si>
  <si>
    <t>Briand</t>
  </si>
  <si>
    <t>5990 Fairfield Pass</t>
  </si>
  <si>
    <t>1971-10-18</t>
  </si>
  <si>
    <t>Hopkynson</t>
  </si>
  <si>
    <t>9 Derek Alley</t>
  </si>
  <si>
    <t>1980-07-28</t>
  </si>
  <si>
    <t>Antoinette</t>
  </si>
  <si>
    <t>1 Manitowish Court</t>
  </si>
  <si>
    <t>1957-03-17</t>
  </si>
  <si>
    <t>Giffin</t>
  </si>
  <si>
    <t>Adriena</t>
  </si>
  <si>
    <t>924 Lindbergh Court</t>
  </si>
  <si>
    <t>1994-03-29</t>
  </si>
  <si>
    <t>24815 Lindbergh Avenue</t>
  </si>
  <si>
    <t>1938-06-09</t>
  </si>
  <si>
    <t>Meininking</t>
  </si>
  <si>
    <t>Zachariah</t>
  </si>
  <si>
    <t>7650 Gulseth Parkway</t>
  </si>
  <si>
    <t>1964-11-02</t>
  </si>
  <si>
    <t>Pont</t>
  </si>
  <si>
    <t>Raleigh</t>
  </si>
  <si>
    <t>01 Bunker Hill Drive</t>
  </si>
  <si>
    <t>Bramhill</t>
  </si>
  <si>
    <t>Shara</t>
  </si>
  <si>
    <t>22 Farmco Avenue</t>
  </si>
  <si>
    <t>1997-03-03</t>
  </si>
  <si>
    <t>Cazereau</t>
  </si>
  <si>
    <t>Judi</t>
  </si>
  <si>
    <t>771 Union Crossing</t>
  </si>
  <si>
    <t>1973-10-10</t>
  </si>
  <si>
    <t>Brigg</t>
  </si>
  <si>
    <t>891 Sachtjen Hill</t>
  </si>
  <si>
    <t>1941-07-21</t>
  </si>
  <si>
    <t>Strafford</t>
  </si>
  <si>
    <t>15 Weeping Birch Crossing</t>
  </si>
  <si>
    <t>1966-04-07</t>
  </si>
  <si>
    <t>Bhar</t>
  </si>
  <si>
    <t>Muffin</t>
  </si>
  <si>
    <t>6412 Butternut Road</t>
  </si>
  <si>
    <t>1994-04-11</t>
  </si>
  <si>
    <t>McKeaveney</t>
  </si>
  <si>
    <t>Lizette</t>
  </si>
  <si>
    <t>860 Barby Lane</t>
  </si>
  <si>
    <t>1948-08-03</t>
  </si>
  <si>
    <t>Padefield</t>
  </si>
  <si>
    <t>Ricki</t>
  </si>
  <si>
    <t>097 Hollow Ridge Alley</t>
  </si>
  <si>
    <t>1956-03-08</t>
  </si>
  <si>
    <t>Paulina</t>
  </si>
  <si>
    <t>4 Pine View Junction</t>
  </si>
  <si>
    <t>1995-10-20</t>
  </si>
  <si>
    <t>Duckerin</t>
  </si>
  <si>
    <t>Thorvald</t>
  </si>
  <si>
    <t>4787 Golf Terrace</t>
  </si>
  <si>
    <t>Glenton</t>
  </si>
  <si>
    <t>Rodolphe</t>
  </si>
  <si>
    <t>5 Ohio Road</t>
  </si>
  <si>
    <t>Sissel</t>
  </si>
  <si>
    <t>Babara</t>
  </si>
  <si>
    <t>6 Prairieview Pass</t>
  </si>
  <si>
    <t>1953-10-12</t>
  </si>
  <si>
    <t>Breawood</t>
  </si>
  <si>
    <t>78451 South Street</t>
  </si>
  <si>
    <t>1961-08-23</t>
  </si>
  <si>
    <t>Loach</t>
  </si>
  <si>
    <t>488 Briar Crest Court</t>
  </si>
  <si>
    <t>1967-06-01</t>
  </si>
  <si>
    <t>Humby</t>
  </si>
  <si>
    <t>Donica</t>
  </si>
  <si>
    <t>83497 Memorial Plaza</t>
  </si>
  <si>
    <t>1974-07-28</t>
  </si>
  <si>
    <t>Randall</t>
  </si>
  <si>
    <t>727 Morrow Parkway</t>
  </si>
  <si>
    <t>1958-07-28</t>
  </si>
  <si>
    <t>Bartoszewicz</t>
  </si>
  <si>
    <t>Clemmie</t>
  </si>
  <si>
    <t>2 Mandrake Street</t>
  </si>
  <si>
    <t>1961-07-31</t>
  </si>
  <si>
    <t>Beaston</t>
  </si>
  <si>
    <t>Mycah</t>
  </si>
  <si>
    <t>7523 Eggendart Hill</t>
  </si>
  <si>
    <t>1964-12-07</t>
  </si>
  <si>
    <t>Piecha</t>
  </si>
  <si>
    <t>18 Morning Circle</t>
  </si>
  <si>
    <t>1947-04-06</t>
  </si>
  <si>
    <t>Burgoine</t>
  </si>
  <si>
    <t>Karoly</t>
  </si>
  <si>
    <t>88 Aberg Circle</t>
  </si>
  <si>
    <t>1990-09-15</t>
  </si>
  <si>
    <t>Gerleit</t>
  </si>
  <si>
    <t>629 Grasskamp Junction</t>
  </si>
  <si>
    <t>2000-05-20</t>
  </si>
  <si>
    <t>Line</t>
  </si>
  <si>
    <t>858 Portage Hill</t>
  </si>
  <si>
    <t>1953-08-21</t>
  </si>
  <si>
    <t>Bembrigg</t>
  </si>
  <si>
    <t>Reinald</t>
  </si>
  <si>
    <t>79 Mockingbird Plaza</t>
  </si>
  <si>
    <t>1980-11-26</t>
  </si>
  <si>
    <t>Egor</t>
  </si>
  <si>
    <t>23 Del Sol Alley</t>
  </si>
  <si>
    <t>1979-02-10</t>
  </si>
  <si>
    <t>Happel</t>
  </si>
  <si>
    <t>44350 Buell Alley</t>
  </si>
  <si>
    <t>1958-03-29</t>
  </si>
  <si>
    <t>Zappel</t>
  </si>
  <si>
    <t>Sile</t>
  </si>
  <si>
    <t>2382 Anthes Crossing</t>
  </si>
  <si>
    <t>1959-08-01</t>
  </si>
  <si>
    <t>Pendrey</t>
  </si>
  <si>
    <t>52201 Tony Avenue</t>
  </si>
  <si>
    <t>1939-11-08</t>
  </si>
  <si>
    <t>Issacov</t>
  </si>
  <si>
    <t>Piper</t>
  </si>
  <si>
    <t>1 Becker Parkway</t>
  </si>
  <si>
    <t>1953-03-27</t>
  </si>
  <si>
    <t>Daveren</t>
  </si>
  <si>
    <t>Hayes</t>
  </si>
  <si>
    <t>6812 Gina Point</t>
  </si>
  <si>
    <t>Bumpas</t>
  </si>
  <si>
    <t>Darwin</t>
  </si>
  <si>
    <t>6 Maple Plaza</t>
  </si>
  <si>
    <t>1980-09-13</t>
  </si>
  <si>
    <t>Clee</t>
  </si>
  <si>
    <t>Maurine</t>
  </si>
  <si>
    <t>68 Bluestem Center</t>
  </si>
  <si>
    <t>1942-09-10</t>
  </si>
  <si>
    <t>Betteridge</t>
  </si>
  <si>
    <t>Casandra</t>
  </si>
  <si>
    <t>096 Gateway Road</t>
  </si>
  <si>
    <t>1998-08-16</t>
  </si>
  <si>
    <t>Baise</t>
  </si>
  <si>
    <t>Alick</t>
  </si>
  <si>
    <t>4897 Melody Road</t>
  </si>
  <si>
    <t>1956-11-07</t>
  </si>
  <si>
    <t>Howell</t>
  </si>
  <si>
    <t>Karrah</t>
  </si>
  <si>
    <t>074 Badeau Crossing</t>
  </si>
  <si>
    <t>1959-11-13</t>
  </si>
  <si>
    <t>Porrett</t>
  </si>
  <si>
    <t>Gerta</t>
  </si>
  <si>
    <t>9 Stephen Center</t>
  </si>
  <si>
    <t>1957-01-24</t>
  </si>
  <si>
    <t>Leeland</t>
  </si>
  <si>
    <t>535 Graedel Circle</t>
  </si>
  <si>
    <t>1997-03-07</t>
  </si>
  <si>
    <t>Urwin</t>
  </si>
  <si>
    <t>Meridith</t>
  </si>
  <si>
    <t>47776 Packers Street</t>
  </si>
  <si>
    <t>1982-10-29</t>
  </si>
  <si>
    <t>Bearns</t>
  </si>
  <si>
    <t>Guilbert</t>
  </si>
  <si>
    <t>4871 Caliangt Hill</t>
  </si>
  <si>
    <t>1995-10-19</t>
  </si>
  <si>
    <t>Godsmark</t>
  </si>
  <si>
    <t>22 Muir Avenue</t>
  </si>
  <si>
    <t>1994-09-30</t>
  </si>
  <si>
    <t>Padden</t>
  </si>
  <si>
    <t>Wilburt</t>
  </si>
  <si>
    <t>06 Main Alley</t>
  </si>
  <si>
    <t>1973-04-14</t>
  </si>
  <si>
    <t>Leete</t>
  </si>
  <si>
    <t>900 Victoria Way</t>
  </si>
  <si>
    <t>2001-04-17</t>
  </si>
  <si>
    <t>McOwan</t>
  </si>
  <si>
    <t>Melosa</t>
  </si>
  <si>
    <t>192 South Junction</t>
  </si>
  <si>
    <t>1958-04-16</t>
  </si>
  <si>
    <t>Davitt</t>
  </si>
  <si>
    <t>Catha</t>
  </si>
  <si>
    <t>5280 Waxwing Point</t>
  </si>
  <si>
    <t>1979-09-29</t>
  </si>
  <si>
    <t>Devinn</t>
  </si>
  <si>
    <t>266 Lakewood Terrace</t>
  </si>
  <si>
    <t>1948-01-01</t>
  </si>
  <si>
    <t>Colomb</t>
  </si>
  <si>
    <t>Logan</t>
  </si>
  <si>
    <t>160 Fremont Point</t>
  </si>
  <si>
    <t>1939-02-19</t>
  </si>
  <si>
    <t>Ginger</t>
  </si>
  <si>
    <t>3259 Eagan Parkway</t>
  </si>
  <si>
    <t>1994-07-17</t>
  </si>
  <si>
    <t>Janowski</t>
  </si>
  <si>
    <t>Briano</t>
  </si>
  <si>
    <t>30738 Muir Avenue</t>
  </si>
  <si>
    <t>1951-09-16</t>
  </si>
  <si>
    <t>Thomazin</t>
  </si>
  <si>
    <t>Monty</t>
  </si>
  <si>
    <t>63386 Talisman Hill</t>
  </si>
  <si>
    <t>Deeming</t>
  </si>
  <si>
    <t>768 Southridge Drive</t>
  </si>
  <si>
    <t>Hansed</t>
  </si>
  <si>
    <t>6195 Bellgrove Lane</t>
  </si>
  <si>
    <t>Fendlow</t>
  </si>
  <si>
    <t>Jared</t>
  </si>
  <si>
    <t>43 Pond Junction</t>
  </si>
  <si>
    <t>1962-08-26</t>
  </si>
  <si>
    <t>Mullinder</t>
  </si>
  <si>
    <t>660 Hallows Place</t>
  </si>
  <si>
    <t>1967-10-05</t>
  </si>
  <si>
    <t>Swetenham</t>
  </si>
  <si>
    <t>8734 Fulton Hill</t>
  </si>
  <si>
    <t>1973-08-11</t>
  </si>
  <si>
    <t>Toope</t>
  </si>
  <si>
    <t>1 Mcguire Lane</t>
  </si>
  <si>
    <t>1962-05-05</t>
  </si>
  <si>
    <t>Dunleavy</t>
  </si>
  <si>
    <t>76 Melody Avenue</t>
  </si>
  <si>
    <t>1992-03-09</t>
  </si>
  <si>
    <t>Woolforde</t>
  </si>
  <si>
    <t>4189 Laurel Center</t>
  </si>
  <si>
    <t>1963-12-08</t>
  </si>
  <si>
    <t>Whyte</t>
  </si>
  <si>
    <t>Renate</t>
  </si>
  <si>
    <t>3413 Schmedeman Court</t>
  </si>
  <si>
    <t>2000-04-17</t>
  </si>
  <si>
    <t>Bence</t>
  </si>
  <si>
    <t>05123 Bobwhite Plaza</t>
  </si>
  <si>
    <t>1995-10-10</t>
  </si>
  <si>
    <t>Herbert</t>
  </si>
  <si>
    <t>6233 Fulton Point</t>
  </si>
  <si>
    <t>1971-05-31</t>
  </si>
  <si>
    <t>Heakey</t>
  </si>
  <si>
    <t>Tessa</t>
  </si>
  <si>
    <t>41153 Pond Park</t>
  </si>
  <si>
    <t>1973-05-11</t>
  </si>
  <si>
    <t>Lassen</t>
  </si>
  <si>
    <t>Becky</t>
  </si>
  <si>
    <t>6 Union Center</t>
  </si>
  <si>
    <t>1977-01-28</t>
  </si>
  <si>
    <t>Mandy</t>
  </si>
  <si>
    <t>Manny</t>
  </si>
  <si>
    <t>180 Lakewood Park</t>
  </si>
  <si>
    <t>1966-11-05</t>
  </si>
  <si>
    <t>Attrey</t>
  </si>
  <si>
    <t>Brod</t>
  </si>
  <si>
    <t>5864 Mcbride Trail</t>
  </si>
  <si>
    <t>1978-08-06</t>
  </si>
  <si>
    <t>Rodrique</t>
  </si>
  <si>
    <t>8042 Cherokee Court</t>
  </si>
  <si>
    <t>1988-09-01</t>
  </si>
  <si>
    <t>Sudlow</t>
  </si>
  <si>
    <t>Keelby</t>
  </si>
  <si>
    <t>0593 Stoughton Center</t>
  </si>
  <si>
    <t>1988-12-15</t>
  </si>
  <si>
    <t>Wass</t>
  </si>
  <si>
    <t>Callean</t>
  </si>
  <si>
    <t>1 Roth Plaza</t>
  </si>
  <si>
    <t>1965-05-04</t>
  </si>
  <si>
    <t>Sleany</t>
  </si>
  <si>
    <t>Noak</t>
  </si>
  <si>
    <t>33 Pond Point</t>
  </si>
  <si>
    <t>1940-05-18</t>
  </si>
  <si>
    <t>Hayselden</t>
  </si>
  <si>
    <t>Boothe</t>
  </si>
  <si>
    <t>4 Anzinger Street</t>
  </si>
  <si>
    <t>1960-04-23</t>
  </si>
  <si>
    <t>Sollas</t>
  </si>
  <si>
    <t>Rowen</t>
  </si>
  <si>
    <t>4594 Jackson Hill</t>
  </si>
  <si>
    <t>2000-04-10</t>
  </si>
  <si>
    <t>Winchcum</t>
  </si>
  <si>
    <t>64037 Swallow Crossing</t>
  </si>
  <si>
    <t>1952-12-09</t>
  </si>
  <si>
    <t>Hencke</t>
  </si>
  <si>
    <t>Maddalena</t>
  </si>
  <si>
    <t>4 Mallory Pass</t>
  </si>
  <si>
    <t>1991-02-06</t>
  </si>
  <si>
    <t>6030 Becker Plaza</t>
  </si>
  <si>
    <t>1978-07-10</t>
  </si>
  <si>
    <t>Van den Velde</t>
  </si>
  <si>
    <t>9 Spohn Way</t>
  </si>
  <si>
    <t>1945-06-11</t>
  </si>
  <si>
    <t>Chaffey</t>
  </si>
  <si>
    <t>04153 Johnson Point</t>
  </si>
  <si>
    <t>1968-11-23</t>
  </si>
  <si>
    <t>McReedy</t>
  </si>
  <si>
    <t>Meade</t>
  </si>
  <si>
    <t>602 Clove Center</t>
  </si>
  <si>
    <t>1961-01-15</t>
  </si>
  <si>
    <t>Osmon</t>
  </si>
  <si>
    <t>Dorolice</t>
  </si>
  <si>
    <t>7021 5th Alley</t>
  </si>
  <si>
    <t>1985-12-19</t>
  </si>
  <si>
    <t>Blay</t>
  </si>
  <si>
    <t>2632 Del Mar Point</t>
  </si>
  <si>
    <t>1940-11-25</t>
  </si>
  <si>
    <t>Elegood</t>
  </si>
  <si>
    <t>6771 Pleasure Terrace</t>
  </si>
  <si>
    <t>1964-11-10</t>
  </si>
  <si>
    <t>Pudney</t>
  </si>
  <si>
    <t>2 Namekagon Trail</t>
  </si>
  <si>
    <t>1952-05-30</t>
  </si>
  <si>
    <t>Dyter</t>
  </si>
  <si>
    <t>Luci</t>
  </si>
  <si>
    <t>1 Alpine Crossing</t>
  </si>
  <si>
    <t>1947-07-13</t>
  </si>
  <si>
    <t>Minocchi</t>
  </si>
  <si>
    <t>Sherwin</t>
  </si>
  <si>
    <t>005 Kensington Street</t>
  </si>
  <si>
    <t>1951-02-05</t>
  </si>
  <si>
    <t>Goundry</t>
  </si>
  <si>
    <t>Bryon</t>
  </si>
  <si>
    <t>383 Graceland Avenue</t>
  </si>
  <si>
    <t>1980-09-14</t>
  </si>
  <si>
    <t>Darlleen</t>
  </si>
  <si>
    <t>02463 Portage Center</t>
  </si>
  <si>
    <t>1974-05-21</t>
  </si>
  <si>
    <t>Beckey</t>
  </si>
  <si>
    <t>1969 Melody Lane</t>
  </si>
  <si>
    <t>1982-03-09</t>
  </si>
  <si>
    <t>Rabidge</t>
  </si>
  <si>
    <t>Erminie</t>
  </si>
  <si>
    <t>13 Montana Place</t>
  </si>
  <si>
    <t>1949-08-11</t>
  </si>
  <si>
    <t>Tolhurst</t>
  </si>
  <si>
    <t>Ansell</t>
  </si>
  <si>
    <t>56766 Mariners Cove Place</t>
  </si>
  <si>
    <t>1981-07-05</t>
  </si>
  <si>
    <t>Stanfield</t>
  </si>
  <si>
    <t>Cherye</t>
  </si>
  <si>
    <t>276 Derek Circle</t>
  </si>
  <si>
    <t>1938-06-08</t>
  </si>
  <si>
    <t>Morison</t>
  </si>
  <si>
    <t>99376 Namekagon Street</t>
  </si>
  <si>
    <t>1966-11-17</t>
  </si>
  <si>
    <t>Amara</t>
  </si>
  <si>
    <t>96 Hermina Place</t>
  </si>
  <si>
    <t>1969-10-03</t>
  </si>
  <si>
    <t>15 Fisk Road</t>
  </si>
  <si>
    <t>1951-08-25</t>
  </si>
  <si>
    <t>Schlagman</t>
  </si>
  <si>
    <t>75024 Ronald Regan Hill</t>
  </si>
  <si>
    <t>1955-11-09</t>
  </si>
  <si>
    <t>Pays</t>
  </si>
  <si>
    <t>Jackie</t>
  </si>
  <si>
    <t>46 Westerfield Place</t>
  </si>
  <si>
    <t>1954-09-21</t>
  </si>
  <si>
    <t>Brankley</t>
  </si>
  <si>
    <t>1217 Melody Alley</t>
  </si>
  <si>
    <t>1973-03-12</t>
  </si>
  <si>
    <t>Troyes</t>
  </si>
  <si>
    <t>80 Schiller Center</t>
  </si>
  <si>
    <t>1974-01-26</t>
  </si>
  <si>
    <t>Noirel</t>
  </si>
  <si>
    <t>31351 Sunbrook Place</t>
  </si>
  <si>
    <t>1992-10-13</t>
  </si>
  <si>
    <t>Brannigan</t>
  </si>
  <si>
    <t>Fayre</t>
  </si>
  <si>
    <t>6227 Quincy Terrace</t>
  </si>
  <si>
    <t>1980-04-23</t>
  </si>
  <si>
    <t>Wiszniewski</t>
  </si>
  <si>
    <t>Eleonora</t>
  </si>
  <si>
    <t>598 Memorial Place</t>
  </si>
  <si>
    <t>1982-03-20</t>
  </si>
  <si>
    <t>Loalday</t>
  </si>
  <si>
    <t>Verne</t>
  </si>
  <si>
    <t>77 Paget Park</t>
  </si>
  <si>
    <t>1957-09-04</t>
  </si>
  <si>
    <t>Fey</t>
  </si>
  <si>
    <t>11 Brickson Park Alley</t>
  </si>
  <si>
    <t>1956-08-12</t>
  </si>
  <si>
    <t>Brettelle</t>
  </si>
  <si>
    <t>Rafi</t>
  </si>
  <si>
    <t>544 Pawling Road</t>
  </si>
  <si>
    <t>1994-04-12</t>
  </si>
  <si>
    <t>Winn</t>
  </si>
  <si>
    <t>176 Fallview Plaza</t>
  </si>
  <si>
    <t>Calhoun</t>
  </si>
  <si>
    <t>6112 Mariners Cove Park</t>
  </si>
  <si>
    <t>1955-01-15</t>
  </si>
  <si>
    <t>Simmig</t>
  </si>
  <si>
    <t>Reinaldos</t>
  </si>
  <si>
    <t>315 Hudson Road</t>
  </si>
  <si>
    <t>1964-07-07</t>
  </si>
  <si>
    <t>Beccero</t>
  </si>
  <si>
    <t>Pansie</t>
  </si>
  <si>
    <t>25044 Bay Avenue</t>
  </si>
  <si>
    <t>1981-07-28</t>
  </si>
  <si>
    <t>Brotherhood</t>
  </si>
  <si>
    <t>Therese</t>
  </si>
  <si>
    <t>922 Utah Avenue</t>
  </si>
  <si>
    <t>1996-04-05</t>
  </si>
  <si>
    <t>Ashleigh</t>
  </si>
  <si>
    <t>89244 Macpherson Trail</t>
  </si>
  <si>
    <t>1972-11-10</t>
  </si>
  <si>
    <t>Dennick</t>
  </si>
  <si>
    <t>Yuma</t>
  </si>
  <si>
    <t>5731 Bunker Hill Lane</t>
  </si>
  <si>
    <t>1966-01-19</t>
  </si>
  <si>
    <t>Haygreen</t>
  </si>
  <si>
    <t>Kellina</t>
  </si>
  <si>
    <t>04769 Dahle Plaza</t>
  </si>
  <si>
    <t>1988-03-05</t>
  </si>
  <si>
    <t>Milligan</t>
  </si>
  <si>
    <t>95960 Warner Parkway</t>
  </si>
  <si>
    <t>Viant</t>
  </si>
  <si>
    <t>79 Sheridan Point</t>
  </si>
  <si>
    <t>1993-06-02</t>
  </si>
  <si>
    <t>Elvin</t>
  </si>
  <si>
    <t>56334 Vera Crossing</t>
  </si>
  <si>
    <t>1989-07-23</t>
  </si>
  <si>
    <t>Rochford</t>
  </si>
  <si>
    <t>3662 Beilfuss Lane</t>
  </si>
  <si>
    <t>1953-04-02</t>
  </si>
  <si>
    <t>Stranio</t>
  </si>
  <si>
    <t>2782 Northridge Street</t>
  </si>
  <si>
    <t>1984-12-13</t>
  </si>
  <si>
    <t>Janaye</t>
  </si>
  <si>
    <t>28 Parkside Park</t>
  </si>
  <si>
    <t>1947-12-15</t>
  </si>
  <si>
    <t>Siemantel</t>
  </si>
  <si>
    <t>Juliann</t>
  </si>
  <si>
    <t>31281 Meadow Valley Way</t>
  </si>
  <si>
    <t>1938-08-05</t>
  </si>
  <si>
    <t>Pendle</t>
  </si>
  <si>
    <t>7 Sycamore Terrace</t>
  </si>
  <si>
    <t>1965-12-22</t>
  </si>
  <si>
    <t>Deirdre</t>
  </si>
  <si>
    <t>66 Hoffman Court</t>
  </si>
  <si>
    <t>1990-04-06</t>
  </si>
  <si>
    <t>1 Eliot Plaza</t>
  </si>
  <si>
    <t>1999-02-22</t>
  </si>
  <si>
    <t>Gwillym</t>
  </si>
  <si>
    <t>6026 Mallory Drive</t>
  </si>
  <si>
    <t>1960-10-01</t>
  </si>
  <si>
    <t>Stanwix</t>
  </si>
  <si>
    <t>7 Ramsey Trail</t>
  </si>
  <si>
    <t>1983-02-08</t>
  </si>
  <si>
    <t>MacCarter</t>
  </si>
  <si>
    <t>Hagen</t>
  </si>
  <si>
    <t>47 Susan Park</t>
  </si>
  <si>
    <t>2002-01-04</t>
  </si>
  <si>
    <t>Bapty</t>
  </si>
  <si>
    <t>Simmonds</t>
  </si>
  <si>
    <t>4 Talmadge Road</t>
  </si>
  <si>
    <t>1950-09-09</t>
  </si>
  <si>
    <t>Dewhurst</t>
  </si>
  <si>
    <t>Yorgos</t>
  </si>
  <si>
    <t>98454 Dapin Park</t>
  </si>
  <si>
    <t>1987-11-02</t>
  </si>
  <si>
    <t>Westman</t>
  </si>
  <si>
    <t>Petr</t>
  </si>
  <si>
    <t>7234 Sycamore Pass</t>
  </si>
  <si>
    <t>Firbanks</t>
  </si>
  <si>
    <t>4 Vera Pass</t>
  </si>
  <si>
    <t>1978-06-21</t>
  </si>
  <si>
    <t>Cashen</t>
  </si>
  <si>
    <t>Flore</t>
  </si>
  <si>
    <t>7870 Stuart Crossing</t>
  </si>
  <si>
    <t>1982-04-25</t>
  </si>
  <si>
    <t>Bampton</t>
  </si>
  <si>
    <t>00 Southridge Avenue</t>
  </si>
  <si>
    <t>1973-09-29</t>
  </si>
  <si>
    <t>Sidsaff</t>
  </si>
  <si>
    <t>77916 Moland Park</t>
  </si>
  <si>
    <t>1996-03-18</t>
  </si>
  <si>
    <t>780 Bonner Pass</t>
  </si>
  <si>
    <t>1969-06-04</t>
  </si>
  <si>
    <t>Darb</t>
  </si>
  <si>
    <t>1 Fordem Way</t>
  </si>
  <si>
    <t>1974-06-17</t>
  </si>
  <si>
    <t>Eliet</t>
  </si>
  <si>
    <t>Glenda</t>
  </si>
  <si>
    <t>42280 Namekagon Crossing</t>
  </si>
  <si>
    <t>1965-03-15</t>
  </si>
  <si>
    <t>Cribbott</t>
  </si>
  <si>
    <t>Frederigo</t>
  </si>
  <si>
    <t>077 Dennis Lane</t>
  </si>
  <si>
    <t>1960-07-04</t>
  </si>
  <si>
    <t>Phinnessy</t>
  </si>
  <si>
    <t>82 Gina Junction</t>
  </si>
  <si>
    <t>Saundercock</t>
  </si>
  <si>
    <t>89100 Rusk Crossing</t>
  </si>
  <si>
    <t>1950-04-15</t>
  </si>
  <si>
    <t>Vasechkin</t>
  </si>
  <si>
    <t>Burt</t>
  </si>
  <si>
    <t>03 Bellgrove Avenue</t>
  </si>
  <si>
    <t>1971-01-10</t>
  </si>
  <si>
    <t>Wibberley</t>
  </si>
  <si>
    <t>Phyllis</t>
  </si>
  <si>
    <t>15621 Twin Pines Crossing</t>
  </si>
  <si>
    <t>Eck</t>
  </si>
  <si>
    <t>Mikol</t>
  </si>
  <si>
    <t>435 Mitchell Street</t>
  </si>
  <si>
    <t>1962-05-12</t>
  </si>
  <si>
    <t>Wandtke</t>
  </si>
  <si>
    <t>216 Bultman Park</t>
  </si>
  <si>
    <t>1980-01-03</t>
  </si>
  <si>
    <t>Batterson</t>
  </si>
  <si>
    <t>Agnola</t>
  </si>
  <si>
    <t>28 Prentice Trail</t>
  </si>
  <si>
    <t>1976-07-19</t>
  </si>
  <si>
    <t>Renard</t>
  </si>
  <si>
    <t>417 Killdeer Alley</t>
  </si>
  <si>
    <t>1998-08-19</t>
  </si>
  <si>
    <t>Burgin</t>
  </si>
  <si>
    <t>Errick</t>
  </si>
  <si>
    <t>53870 Jay Pass</t>
  </si>
  <si>
    <t>1948-03-02</t>
  </si>
  <si>
    <t>Christophers</t>
  </si>
  <si>
    <t>Gilli</t>
  </si>
  <si>
    <t>70360 Onsgard Plaza</t>
  </si>
  <si>
    <t>2001-04-16</t>
  </si>
  <si>
    <t>Horsley</t>
  </si>
  <si>
    <t>Tomaso</t>
  </si>
  <si>
    <t>44 Thompson Center</t>
  </si>
  <si>
    <t>1974-02-21</t>
  </si>
  <si>
    <t>Wark</t>
  </si>
  <si>
    <t>4286 Rowland Circle</t>
  </si>
  <si>
    <t>1939-09-09</t>
  </si>
  <si>
    <t>Glory</t>
  </si>
  <si>
    <t>8 Bluejay Road</t>
  </si>
  <si>
    <t>1947-06-12</t>
  </si>
  <si>
    <t>Faircley</t>
  </si>
  <si>
    <t>Cecily</t>
  </si>
  <si>
    <t>174 Lotheville Crossing</t>
  </si>
  <si>
    <t>1975-09-20</t>
  </si>
  <si>
    <t>Fleote</t>
  </si>
  <si>
    <t>44 Ronald Regan Parkway</t>
  </si>
  <si>
    <t>1963-09-01</t>
  </si>
  <si>
    <t>Emtage</t>
  </si>
  <si>
    <t>8 Crowley Center</t>
  </si>
  <si>
    <t>1966-09-17</t>
  </si>
  <si>
    <t>Woofendell</t>
  </si>
  <si>
    <t>Fancie</t>
  </si>
  <si>
    <t>6936 Homewood Avenue</t>
  </si>
  <si>
    <t>1990-04-04</t>
  </si>
  <si>
    <t>Curzey</t>
  </si>
  <si>
    <t>38 Nobel Lane</t>
  </si>
  <si>
    <t>1981-04-14</t>
  </si>
  <si>
    <t>Leonards</t>
  </si>
  <si>
    <t>Shepperd</t>
  </si>
  <si>
    <t>74 Everett Court</t>
  </si>
  <si>
    <t>1991-03-06</t>
  </si>
  <si>
    <t>Matten</t>
  </si>
  <si>
    <t>64 Armistice Point</t>
  </si>
  <si>
    <t>Basezzi</t>
  </si>
  <si>
    <t>Kylila</t>
  </si>
  <si>
    <t>25 Westerfield Road</t>
  </si>
  <si>
    <t>1992-04-07</t>
  </si>
  <si>
    <t>Adamsson</t>
  </si>
  <si>
    <t>Mandi</t>
  </si>
  <si>
    <t>62 Dryden Junction</t>
  </si>
  <si>
    <t>1997-03-28</t>
  </si>
  <si>
    <t>Densie</t>
  </si>
  <si>
    <t>Killie</t>
  </si>
  <si>
    <t>356 Pennsylvania Point</t>
  </si>
  <si>
    <t>1961-12-10</t>
  </si>
  <si>
    <t>Borsi</t>
  </si>
  <si>
    <t>174 Farwell Point</t>
  </si>
  <si>
    <t>1956-09-15</t>
  </si>
  <si>
    <t>Caltun</t>
  </si>
  <si>
    <t>189 Bayside Court</t>
  </si>
  <si>
    <t>1993-11-02</t>
  </si>
  <si>
    <t>Varney</t>
  </si>
  <si>
    <t>Son</t>
  </si>
  <si>
    <t>3 Redwing Center</t>
  </si>
  <si>
    <t>Currall</t>
  </si>
  <si>
    <t>Lanny</t>
  </si>
  <si>
    <t>9 Westerfield Point</t>
  </si>
  <si>
    <t>1970-03-11</t>
  </si>
  <si>
    <t>Voysey</t>
  </si>
  <si>
    <t>1861 Chive Court</t>
  </si>
  <si>
    <t>1969-03-06</t>
  </si>
  <si>
    <t>Schaben</t>
  </si>
  <si>
    <t>19453 Ramsey Point</t>
  </si>
  <si>
    <t>Bentke</t>
  </si>
  <si>
    <t>Morganica</t>
  </si>
  <si>
    <t>6 Anzinger Pass</t>
  </si>
  <si>
    <t>1965-08-21</t>
  </si>
  <si>
    <t>Malham</t>
  </si>
  <si>
    <t>Glendon</t>
  </si>
  <si>
    <t>0 Bay Drive</t>
  </si>
  <si>
    <t>1972-10-23</t>
  </si>
  <si>
    <t>Lancastle</t>
  </si>
  <si>
    <t>43030 Carberry Way</t>
  </si>
  <si>
    <t>1978-01-15</t>
  </si>
  <si>
    <t>Pineaux</t>
  </si>
  <si>
    <t>Brendis</t>
  </si>
  <si>
    <t>51837 Canary Center</t>
  </si>
  <si>
    <t>1966-01-30</t>
  </si>
  <si>
    <t>Butland</t>
  </si>
  <si>
    <t>Inglebert</t>
  </si>
  <si>
    <t>1 Oriole Crossing</t>
  </si>
  <si>
    <t>1999-11-30</t>
  </si>
  <si>
    <t>Hallad</t>
  </si>
  <si>
    <t>6 Sutherland Parkway</t>
  </si>
  <si>
    <t>1966-10-18</t>
  </si>
  <si>
    <t>McGivena</t>
  </si>
  <si>
    <t>Beatrix</t>
  </si>
  <si>
    <t>290 Menomonie Circle</t>
  </si>
  <si>
    <t>1965-09-09</t>
  </si>
  <si>
    <t>Petrolli</t>
  </si>
  <si>
    <t>6 Meadow Ridge Pass</t>
  </si>
  <si>
    <t>1963-10-16</t>
  </si>
  <si>
    <t>Massy</t>
  </si>
  <si>
    <t>Jenny</t>
  </si>
  <si>
    <t>72 Lukken Crossing</t>
  </si>
  <si>
    <t>1950-10-12</t>
  </si>
  <si>
    <t>Fenwick</t>
  </si>
  <si>
    <t>Dorotea</t>
  </si>
  <si>
    <t>6634 Old Gate Parkway</t>
  </si>
  <si>
    <t>1975-07-09</t>
  </si>
  <si>
    <t>Runchman</t>
  </si>
  <si>
    <t>Miran</t>
  </si>
  <si>
    <t>96081 Lakewood Hill</t>
  </si>
  <si>
    <t>1971-10-11</t>
  </si>
  <si>
    <t>Fellibrand</t>
  </si>
  <si>
    <t>22580 Doe Crossing Drive</t>
  </si>
  <si>
    <t>1983-05-18</t>
  </si>
  <si>
    <t>O'Loughnan</t>
  </si>
  <si>
    <t>Wilbert</t>
  </si>
  <si>
    <t>7 Johnson Hill</t>
  </si>
  <si>
    <t>1983-12-10</t>
  </si>
  <si>
    <t>Smalles</t>
  </si>
  <si>
    <t>Bertine</t>
  </si>
  <si>
    <t>283 Golf View Lane</t>
  </si>
  <si>
    <t>1972-09-04</t>
  </si>
  <si>
    <t>Keunemann</t>
  </si>
  <si>
    <t>57568 Northview Junction</t>
  </si>
  <si>
    <t>1999-11-18</t>
  </si>
  <si>
    <t>Pithcock</t>
  </si>
  <si>
    <t>Alta</t>
  </si>
  <si>
    <t>784 Lotheville Court</t>
  </si>
  <si>
    <t>1946-08-22</t>
  </si>
  <si>
    <t>Weare</t>
  </si>
  <si>
    <t>Barth</t>
  </si>
  <si>
    <t>85 Badeau Pass</t>
  </si>
  <si>
    <t>1975-11-18</t>
  </si>
  <si>
    <t>Raybould</t>
  </si>
  <si>
    <t>18 Dottie Park</t>
  </si>
  <si>
    <t>1951-07-22</t>
  </si>
  <si>
    <t>Baylis</t>
  </si>
  <si>
    <t>2 Golden Leaf Parkway</t>
  </si>
  <si>
    <t>1953-08-07</t>
  </si>
  <si>
    <t>Vezey</t>
  </si>
  <si>
    <t>25 Oneill Alley</t>
  </si>
  <si>
    <t>1973-04-29</t>
  </si>
  <si>
    <t>Bussens</t>
  </si>
  <si>
    <t>Suzy</t>
  </si>
  <si>
    <t>660 Carey Avenue</t>
  </si>
  <si>
    <t>1965-09-04</t>
  </si>
  <si>
    <t>Billie</t>
  </si>
  <si>
    <t>1009 Roxbury Point</t>
  </si>
  <si>
    <t>MacAdie</t>
  </si>
  <si>
    <t>5331 Ilene Parkway</t>
  </si>
  <si>
    <t>1981-01-29</t>
  </si>
  <si>
    <t>Shoesmith</t>
  </si>
  <si>
    <t>Lynnell</t>
  </si>
  <si>
    <t>7 Caliangt Street</t>
  </si>
  <si>
    <t>1974-07-03</t>
  </si>
  <si>
    <t>Simion</t>
  </si>
  <si>
    <t>Jillane</t>
  </si>
  <si>
    <t>2 Harper Junction</t>
  </si>
  <si>
    <t>1961-11-03</t>
  </si>
  <si>
    <t>27185 Fisk Drive</t>
  </si>
  <si>
    <t>1957-12-10</t>
  </si>
  <si>
    <t>Joder</t>
  </si>
  <si>
    <t>Thaddus</t>
  </si>
  <si>
    <t>32834 Caliangt Way</t>
  </si>
  <si>
    <t>1950-11-06</t>
  </si>
  <si>
    <t>Le Teve</t>
  </si>
  <si>
    <t>Cathleen</t>
  </si>
  <si>
    <t>1 Elgar Alley</t>
  </si>
  <si>
    <t>1991-06-01</t>
  </si>
  <si>
    <t>Gypps</t>
  </si>
  <si>
    <t>11121 Jackson Crossing</t>
  </si>
  <si>
    <t>Yakubov</t>
  </si>
  <si>
    <t>Arman</t>
  </si>
  <si>
    <t>3745 Thierer Trail</t>
  </si>
  <si>
    <t>1954-06-15</t>
  </si>
  <si>
    <t>Pariss</t>
  </si>
  <si>
    <t>Patrice</t>
  </si>
  <si>
    <t>59846 2nd Pass</t>
  </si>
  <si>
    <t>1973-08-30</t>
  </si>
  <si>
    <t>Dwelley</t>
  </si>
  <si>
    <t>Harvey</t>
  </si>
  <si>
    <t>8 Bunker Hill Court</t>
  </si>
  <si>
    <t>1978-04-20</t>
  </si>
  <si>
    <t>738 Spaight Drive</t>
  </si>
  <si>
    <t>1992-06-24</t>
  </si>
  <si>
    <t>Balmadier</t>
  </si>
  <si>
    <t>Debby</t>
  </si>
  <si>
    <t>05 Ronald Regan Alley</t>
  </si>
  <si>
    <t>1938-09-02</t>
  </si>
  <si>
    <t>Booton</t>
  </si>
  <si>
    <t>Willard</t>
  </si>
  <si>
    <t>2 Anniversary Trail</t>
  </si>
  <si>
    <t>1992-10-10</t>
  </si>
  <si>
    <t>Fiveash</t>
  </si>
  <si>
    <t>23737 Bartillon Street</t>
  </si>
  <si>
    <t>1941-02-23</t>
  </si>
  <si>
    <t>Senten</t>
  </si>
  <si>
    <t>Davide</t>
  </si>
  <si>
    <t>077 Hansons Point</t>
  </si>
  <si>
    <t>1994-12-23</t>
  </si>
  <si>
    <t>Moriarty</t>
  </si>
  <si>
    <t>Keenan</t>
  </si>
  <si>
    <t>0 Express Lane</t>
  </si>
  <si>
    <t>1980-04-09</t>
  </si>
  <si>
    <t>Ritmeyer</t>
  </si>
  <si>
    <t>78 Bluestem Road</t>
  </si>
  <si>
    <t>1977-07-19</t>
  </si>
  <si>
    <t>Froment</t>
  </si>
  <si>
    <t>34 Jay Hill</t>
  </si>
  <si>
    <t>1978-03-27</t>
  </si>
  <si>
    <t>Casper</t>
  </si>
  <si>
    <t>Selle</t>
  </si>
  <si>
    <t>3 Sunbrook Alley</t>
  </si>
  <si>
    <t>1981-05-05</t>
  </si>
  <si>
    <t>Skinner</t>
  </si>
  <si>
    <t>Sibby</t>
  </si>
  <si>
    <t>2874 Bay Hill</t>
  </si>
  <si>
    <t>1947-12-28</t>
  </si>
  <si>
    <t>Vidgen</t>
  </si>
  <si>
    <t>Ross</t>
  </si>
  <si>
    <t>320 Acker Drive</t>
  </si>
  <si>
    <t>1996-06-18</t>
  </si>
  <si>
    <t>Ostrich</t>
  </si>
  <si>
    <t>Myrtie</t>
  </si>
  <si>
    <t>344 Darwin Junction</t>
  </si>
  <si>
    <t>1970-09-09</t>
  </si>
  <si>
    <t>Ackery</t>
  </si>
  <si>
    <t>5 Schurz Street</t>
  </si>
  <si>
    <t>1996-09-06</t>
  </si>
  <si>
    <t>Garvan</t>
  </si>
  <si>
    <t>Lizbeth</t>
  </si>
  <si>
    <t>08822 Duke Road</t>
  </si>
  <si>
    <t>1966-08-11</t>
  </si>
  <si>
    <t>Huntingdon</t>
  </si>
  <si>
    <t>87 Crescent Oaks Alley</t>
  </si>
  <si>
    <t>1952-04-07</t>
  </si>
  <si>
    <t>Naper</t>
  </si>
  <si>
    <t>3 Ruskin Hill</t>
  </si>
  <si>
    <t>1962-08-05</t>
  </si>
  <si>
    <t>Kibble</t>
  </si>
  <si>
    <t>179 Carey Terrace</t>
  </si>
  <si>
    <t>1940-03-11</t>
  </si>
  <si>
    <t>Dwelly</t>
  </si>
  <si>
    <t>8593 Prairie Rose Way</t>
  </si>
  <si>
    <t>1956-03-19</t>
  </si>
  <si>
    <t>Bruyett</t>
  </si>
  <si>
    <t>Cobbie</t>
  </si>
  <si>
    <t>0433 La Follette Road</t>
  </si>
  <si>
    <t>1944-03-18</t>
  </si>
  <si>
    <t>Trill</t>
  </si>
  <si>
    <t>Briana</t>
  </si>
  <si>
    <t>77608 Donald Center</t>
  </si>
  <si>
    <t>1956-12-04</t>
  </si>
  <si>
    <t>Nixie</t>
  </si>
  <si>
    <t>2 Shasta Place</t>
  </si>
  <si>
    <t>Izacenko</t>
  </si>
  <si>
    <t>Ted</t>
  </si>
  <si>
    <t>46057 Harbort Hill</t>
  </si>
  <si>
    <t>Eshmade</t>
  </si>
  <si>
    <t>22435 Barnett Court</t>
  </si>
  <si>
    <t>1976-07-16</t>
  </si>
  <si>
    <t>Gant</t>
  </si>
  <si>
    <t>Cecil</t>
  </si>
  <si>
    <t>539 Graceland Pass</t>
  </si>
  <si>
    <t>1941-02-26</t>
  </si>
  <si>
    <t>Withur</t>
  </si>
  <si>
    <t>Essie</t>
  </si>
  <si>
    <t>5 Southridge Hill</t>
  </si>
  <si>
    <t>1960-02-14</t>
  </si>
  <si>
    <t>264 Valley Edge Pass</t>
  </si>
  <si>
    <t>1960-01-21</t>
  </si>
  <si>
    <t>Whyatt</t>
  </si>
  <si>
    <t>Kippar</t>
  </si>
  <si>
    <t>5 Red Cloud Place</t>
  </si>
  <si>
    <t>Sinclar</t>
  </si>
  <si>
    <t>504 Stuart Pass</t>
  </si>
  <si>
    <t>1940-10-26</t>
  </si>
  <si>
    <t>Davers</t>
  </si>
  <si>
    <t>22 Shelley Plaza</t>
  </si>
  <si>
    <t>1980-10-29</t>
  </si>
  <si>
    <t>Diss</t>
  </si>
  <si>
    <t>653 2nd Park</t>
  </si>
  <si>
    <t>1959-07-28</t>
  </si>
  <si>
    <t>Pickring</t>
  </si>
  <si>
    <t>8 Scott Drive</t>
  </si>
  <si>
    <t>1991-12-21</t>
  </si>
  <si>
    <t>Tittershill</t>
  </si>
  <si>
    <t>36506 Bartillon Point</t>
  </si>
  <si>
    <t>1968-07-12</t>
  </si>
  <si>
    <t>Trowsdale</t>
  </si>
  <si>
    <t>Nobe</t>
  </si>
  <si>
    <t>7 Elgar Hill</t>
  </si>
  <si>
    <t>Nicol</t>
  </si>
  <si>
    <t>37068 Montana Street</t>
  </si>
  <si>
    <t>1942-07-06</t>
  </si>
  <si>
    <t>Gibard</t>
  </si>
  <si>
    <t>7 Beilfuss Road</t>
  </si>
  <si>
    <t>1985-03-25</t>
  </si>
  <si>
    <t>Nesbitt</t>
  </si>
  <si>
    <t>381 Emmet Terrace</t>
  </si>
  <si>
    <t>1944-04-28</t>
  </si>
  <si>
    <t>Hovee</t>
  </si>
  <si>
    <t>Darryl</t>
  </si>
  <si>
    <t>99 Sherman Parkway</t>
  </si>
  <si>
    <t>1951-11-28</t>
  </si>
  <si>
    <t>Hanwell</t>
  </si>
  <si>
    <t>Annabelle</t>
  </si>
  <si>
    <t>48971 Marquette Point</t>
  </si>
  <si>
    <t>1958-04-25</t>
  </si>
  <si>
    <t>Compston</t>
  </si>
  <si>
    <t>Caritta</t>
  </si>
  <si>
    <t>54782 Lake View Parkway</t>
  </si>
  <si>
    <t>1997-04-03</t>
  </si>
  <si>
    <t>Hovenden</t>
  </si>
  <si>
    <t>Leticia</t>
  </si>
  <si>
    <t>43863 Victoria Lane</t>
  </si>
  <si>
    <t>1976-10-29</t>
  </si>
  <si>
    <t>Brough</t>
  </si>
  <si>
    <t>Israel</t>
  </si>
  <si>
    <t>91 Calypso Trail</t>
  </si>
  <si>
    <t>1988-01-07</t>
  </si>
  <si>
    <t>Rewan</t>
  </si>
  <si>
    <t>3 Spohn Circle</t>
  </si>
  <si>
    <t>1958-06-25</t>
  </si>
  <si>
    <t>Arlett</t>
  </si>
  <si>
    <t>Truman</t>
  </si>
  <si>
    <t>0689 Melby Park</t>
  </si>
  <si>
    <t>1942-10-21</t>
  </si>
  <si>
    <t>Jasik</t>
  </si>
  <si>
    <t>Sindee</t>
  </si>
  <si>
    <t>058 Morningstar Center</t>
  </si>
  <si>
    <t>1981-07-06</t>
  </si>
  <si>
    <t>Newsome</t>
  </si>
  <si>
    <t>7513 Swallow Drive</t>
  </si>
  <si>
    <t>1995-07-19</t>
  </si>
  <si>
    <t>Craft</t>
  </si>
  <si>
    <t>Wolf</t>
  </si>
  <si>
    <t>69 Sunfield Terrace</t>
  </si>
  <si>
    <t>1940-05-23</t>
  </si>
  <si>
    <t>Speedy</t>
  </si>
  <si>
    <t>0 Larry Park</t>
  </si>
  <si>
    <t>Marquiss</t>
  </si>
  <si>
    <t>Madella</t>
  </si>
  <si>
    <t>5880 Hauk Street</t>
  </si>
  <si>
    <t>1962-07-12</t>
  </si>
  <si>
    <t>Bevans</t>
  </si>
  <si>
    <t>Irvin</t>
  </si>
  <si>
    <t>01 Reindahl Circle</t>
  </si>
  <si>
    <t>1996-05-28</t>
  </si>
  <si>
    <t>Kleinplatz</t>
  </si>
  <si>
    <t>Wendye</t>
  </si>
  <si>
    <t>28 Hazelcrest Drive</t>
  </si>
  <si>
    <t>1982-12-15</t>
  </si>
  <si>
    <t>Mullaly</t>
  </si>
  <si>
    <t>Demott</t>
  </si>
  <si>
    <t>7 Brentwood Circle</t>
  </si>
  <si>
    <t>1968-02-17</t>
  </si>
  <si>
    <t>Withinshaw</t>
  </si>
  <si>
    <t>Nady</t>
  </si>
  <si>
    <t>29 Maple Trail</t>
  </si>
  <si>
    <t>1966-08-04</t>
  </si>
  <si>
    <t>Gummie</t>
  </si>
  <si>
    <t>Pierrette</t>
  </si>
  <si>
    <t>2 Ridgeway Avenue</t>
  </si>
  <si>
    <t>1950-05-04</t>
  </si>
  <si>
    <t>Harrop</t>
  </si>
  <si>
    <t>Kata</t>
  </si>
  <si>
    <t>93 Scofield Pass</t>
  </si>
  <si>
    <t>1954-10-19</t>
  </si>
  <si>
    <t>Breeds</t>
  </si>
  <si>
    <t>5 Hoard Trail</t>
  </si>
  <si>
    <t>1978-04-04</t>
  </si>
  <si>
    <t>Venmore</t>
  </si>
  <si>
    <t>Menard</t>
  </si>
  <si>
    <t>045 Magdeline Court</t>
  </si>
  <si>
    <t>1950-03-18</t>
  </si>
  <si>
    <t>Oscroft</t>
  </si>
  <si>
    <t>7199 Springview Parkway</t>
  </si>
  <si>
    <t>1954-01-06</t>
  </si>
  <si>
    <t>Bichard</t>
  </si>
  <si>
    <t>98 Shoshone Road</t>
  </si>
  <si>
    <t>1997-05-18</t>
  </si>
  <si>
    <t>Cuddehy</t>
  </si>
  <si>
    <t>Kearney</t>
  </si>
  <si>
    <t>95 Del Mar Court</t>
  </si>
  <si>
    <t>1975-10-31</t>
  </si>
  <si>
    <t>McConway</t>
  </si>
  <si>
    <t>14183 Iowa Center</t>
  </si>
  <si>
    <t>1962-09-21</t>
  </si>
  <si>
    <t>Gawn</t>
  </si>
  <si>
    <t>Lissa</t>
  </si>
  <si>
    <t>5 Dryden Road</t>
  </si>
  <si>
    <t>1987-05-01</t>
  </si>
  <si>
    <t>Gherardini</t>
  </si>
  <si>
    <t>Osbourn</t>
  </si>
  <si>
    <t>43 Dayton Drive</t>
  </si>
  <si>
    <t>1945-12-24</t>
  </si>
  <si>
    <t>Bannister</t>
  </si>
  <si>
    <t>Dillon</t>
  </si>
  <si>
    <t>7 Golden Leaf Avenue</t>
  </si>
  <si>
    <t>1939-08-22</t>
  </si>
  <si>
    <t>Swallwell</t>
  </si>
  <si>
    <t>Augie</t>
  </si>
  <si>
    <t>65 David Pass</t>
  </si>
  <si>
    <t>1961-04-20</t>
  </si>
  <si>
    <t>Keynd</t>
  </si>
  <si>
    <t>45000 Randy Court</t>
  </si>
  <si>
    <t>1973-07-13</t>
  </si>
  <si>
    <t>O'Scandall</t>
  </si>
  <si>
    <t>7 Spaight Drive</t>
  </si>
  <si>
    <t>1993-09-20</t>
  </si>
  <si>
    <t>Godsil</t>
  </si>
  <si>
    <t>Wheeler</t>
  </si>
  <si>
    <t>0 Emmet Trail</t>
  </si>
  <si>
    <t>1960-04-12</t>
  </si>
  <si>
    <t>Taree</t>
  </si>
  <si>
    <t>9503 New Castle Street</t>
  </si>
  <si>
    <t>1967-01-19</t>
  </si>
  <si>
    <t>Madison</t>
  </si>
  <si>
    <t>8194 Lien Street</t>
  </si>
  <si>
    <t>1998-01-15</t>
  </si>
  <si>
    <t>Paulusch</t>
  </si>
  <si>
    <t>Ewell</t>
  </si>
  <si>
    <t>29 Tennyson Alley</t>
  </si>
  <si>
    <t>1940-06-07</t>
  </si>
  <si>
    <t>Adshad</t>
  </si>
  <si>
    <t>97 Merrick Center</t>
  </si>
  <si>
    <t>1955-09-29</t>
  </si>
  <si>
    <t>Pimblett</t>
  </si>
  <si>
    <t>804 Washington Point</t>
  </si>
  <si>
    <t>1968-12-26</t>
  </si>
  <si>
    <t>Delcina</t>
  </si>
  <si>
    <t>74 Shopko Pass</t>
  </si>
  <si>
    <t>1959-01-08</t>
  </si>
  <si>
    <t>Girodias</t>
  </si>
  <si>
    <t>Nanni</t>
  </si>
  <si>
    <t>602 Toban Center</t>
  </si>
  <si>
    <t>Ungerechts</t>
  </si>
  <si>
    <t>Beverlee</t>
  </si>
  <si>
    <t>770 Farmco Point</t>
  </si>
  <si>
    <t>1956-07-05</t>
  </si>
  <si>
    <t>6692 Independence Way</t>
  </si>
  <si>
    <t>1963-07-31</t>
  </si>
  <si>
    <t>Brookz</t>
  </si>
  <si>
    <t>Farlie</t>
  </si>
  <si>
    <t>8600 Forster Lane</t>
  </si>
  <si>
    <t>1957-06-10</t>
  </si>
  <si>
    <t>Pottage</t>
  </si>
  <si>
    <t>432 Ronald Regan Court</t>
  </si>
  <si>
    <t>1951-03-19</t>
  </si>
  <si>
    <t>6115 Forest Crossing</t>
  </si>
  <si>
    <t>1950-05-08</t>
  </si>
  <si>
    <t>Prosh</t>
  </si>
  <si>
    <t>2 Main Lane</t>
  </si>
  <si>
    <t>1969-03-05</t>
  </si>
  <si>
    <t>Cowpe</t>
  </si>
  <si>
    <t>Agna</t>
  </si>
  <si>
    <t>976 Roxbury Alley</t>
  </si>
  <si>
    <t>Swinford</t>
  </si>
  <si>
    <t>67 Beilfuss Plaza</t>
  </si>
  <si>
    <t>1998-08-24</t>
  </si>
  <si>
    <t>7 Dunning Avenue</t>
  </si>
  <si>
    <t>1970-05-19</t>
  </si>
  <si>
    <t>Cashin</t>
  </si>
  <si>
    <t>Jamison</t>
  </si>
  <si>
    <t>5 Homewood Road</t>
  </si>
  <si>
    <t>1979-09-30</t>
  </si>
  <si>
    <t>Worham</t>
  </si>
  <si>
    <t>Ajay</t>
  </si>
  <si>
    <t>8634 Wayridge Pass</t>
  </si>
  <si>
    <t>1955-07-13</t>
  </si>
  <si>
    <t>Geffen</t>
  </si>
  <si>
    <t>Maximilian</t>
  </si>
  <si>
    <t>8738 Lukken Terrace</t>
  </si>
  <si>
    <t>1955-11-25</t>
  </si>
  <si>
    <t>Downer</t>
  </si>
  <si>
    <t>Annabell</t>
  </si>
  <si>
    <t>608 Dapin Court</t>
  </si>
  <si>
    <t>1966-09-19</t>
  </si>
  <si>
    <t>Sommer</t>
  </si>
  <si>
    <t>21667 Randy Crossing</t>
  </si>
  <si>
    <t>1961-05-23</t>
  </si>
  <si>
    <t>Minett</t>
  </si>
  <si>
    <t>Garreth</t>
  </si>
  <si>
    <t>25 Lakeland Point</t>
  </si>
  <si>
    <t>1973-01-29</t>
  </si>
  <si>
    <t>Critten</t>
  </si>
  <si>
    <t>6060 Veith Crossing</t>
  </si>
  <si>
    <t>1997-06-29</t>
  </si>
  <si>
    <t>Dearnaly</t>
  </si>
  <si>
    <t>Anson</t>
  </si>
  <si>
    <t>42590 Bellgrove Court</t>
  </si>
  <si>
    <t>1996-01-21</t>
  </si>
  <si>
    <t>Kingdon</t>
  </si>
  <si>
    <t>844 Forster Place</t>
  </si>
  <si>
    <t>1939-05-26</t>
  </si>
  <si>
    <t>McOnie</t>
  </si>
  <si>
    <t>882 Toban Lane</t>
  </si>
  <si>
    <t>Kaysor</t>
  </si>
  <si>
    <t>Gerianne</t>
  </si>
  <si>
    <t>6 Havey Pass</t>
  </si>
  <si>
    <t>1994-11-07</t>
  </si>
  <si>
    <t>Gilbert</t>
  </si>
  <si>
    <t>936 Porter Lane</t>
  </si>
  <si>
    <t>Cobbold</t>
  </si>
  <si>
    <t>Lanie</t>
  </si>
  <si>
    <t>07226 Anzinger Avenue</t>
  </si>
  <si>
    <t>1958-07-19</t>
  </si>
  <si>
    <t>Kyle</t>
  </si>
  <si>
    <t>9 Forster Circle</t>
  </si>
  <si>
    <t>Kauschke</t>
  </si>
  <si>
    <t>32 Hazelcrest Court</t>
  </si>
  <si>
    <t>1955-10-22</t>
  </si>
  <si>
    <t>Coxen</t>
  </si>
  <si>
    <t>Levin</t>
  </si>
  <si>
    <t>2712 Namekagon Crossing</t>
  </si>
  <si>
    <t>1965-02-09</t>
  </si>
  <si>
    <t>Dudgeon</t>
  </si>
  <si>
    <t>822 Di Loreto Junction</t>
  </si>
  <si>
    <t>1996-05-10</t>
  </si>
  <si>
    <t>Haddacks</t>
  </si>
  <si>
    <t>9107 Pine View Plaza</t>
  </si>
  <si>
    <t>1979-10-22</t>
  </si>
  <si>
    <t>Woolford</t>
  </si>
  <si>
    <t>02023 Loeprich Drive</t>
  </si>
  <si>
    <t>1987-04-20</t>
  </si>
  <si>
    <t>Pabst</t>
  </si>
  <si>
    <t>65 Rutledge Parkway</t>
  </si>
  <si>
    <t>1974-12-25</t>
  </si>
  <si>
    <t>Ethelred</t>
  </si>
  <si>
    <t>17393 Colorado Hill</t>
  </si>
  <si>
    <t>1994-04-17</t>
  </si>
  <si>
    <t>20187 Loomis Court</t>
  </si>
  <si>
    <t>1996-04-13</t>
  </si>
  <si>
    <t>Raynard</t>
  </si>
  <si>
    <t>95796 Mcbride Drive</t>
  </si>
  <si>
    <t>1938-08-30</t>
  </si>
  <si>
    <t>Poore</t>
  </si>
  <si>
    <t>Letizia</t>
  </si>
  <si>
    <t>0736 West Crossing</t>
  </si>
  <si>
    <t>1951-10-28</t>
  </si>
  <si>
    <t>Sturch</t>
  </si>
  <si>
    <t>Noel</t>
  </si>
  <si>
    <t>9940 Manley Drive</t>
  </si>
  <si>
    <t>1995-12-17</t>
  </si>
  <si>
    <t>Yoskowitz</t>
  </si>
  <si>
    <t>Flin</t>
  </si>
  <si>
    <t>6 Loftsgordon Pass</t>
  </si>
  <si>
    <t>1995-07-18</t>
  </si>
  <si>
    <t>Pirkis</t>
  </si>
  <si>
    <t>Judie</t>
  </si>
  <si>
    <t>527 Jay Trail</t>
  </si>
  <si>
    <t>1990-07-06</t>
  </si>
  <si>
    <t>Tillman</t>
  </si>
  <si>
    <t>Debbie</t>
  </si>
  <si>
    <t>2978 Mccormick Center</t>
  </si>
  <si>
    <t>1973-01-04</t>
  </si>
  <si>
    <t>9313 Mayer Street</t>
  </si>
  <si>
    <t>1994-04-15</t>
  </si>
  <si>
    <t>Crosio</t>
  </si>
  <si>
    <t>563 Waywood Park</t>
  </si>
  <si>
    <t>1994-10-15</t>
  </si>
  <si>
    <t>Berenice</t>
  </si>
  <si>
    <t>8970 Anhalt Junction</t>
  </si>
  <si>
    <t>1976-08-12</t>
  </si>
  <si>
    <t>Shepherd</t>
  </si>
  <si>
    <t>1478 Oak Valley Park</t>
  </si>
  <si>
    <t>1943-10-27</t>
  </si>
  <si>
    <t>Summersby</t>
  </si>
  <si>
    <t>743 Stuart Terrace</t>
  </si>
  <si>
    <t>1998-05-12</t>
  </si>
  <si>
    <t>Gritskov</t>
  </si>
  <si>
    <t>Kirsteni</t>
  </si>
  <si>
    <t>0307 Namekagon Crossing</t>
  </si>
  <si>
    <t>Nono</t>
  </si>
  <si>
    <t>Harlene</t>
  </si>
  <si>
    <t>423 Holy Cross Lane</t>
  </si>
  <si>
    <t>1965-02-25</t>
  </si>
  <si>
    <t>Styles</t>
  </si>
  <si>
    <t>Charmain</t>
  </si>
  <si>
    <t>38407 Sutteridge Circle</t>
  </si>
  <si>
    <t>1942-08-23</t>
  </si>
  <si>
    <t>Gertray</t>
  </si>
  <si>
    <t>5287 Clarendon Plaza</t>
  </si>
  <si>
    <t>1950-12-09</t>
  </si>
  <si>
    <t>Birchett</t>
  </si>
  <si>
    <t>Esdras</t>
  </si>
  <si>
    <t>10236 Mifflin Avenue</t>
  </si>
  <si>
    <t>1968-07-29</t>
  </si>
  <si>
    <t>Salthouse</t>
  </si>
  <si>
    <t>Karol</t>
  </si>
  <si>
    <t>197 Northport Plaza</t>
  </si>
  <si>
    <t>2001-09-27</t>
  </si>
  <si>
    <t>Howgate</t>
  </si>
  <si>
    <t>16 Mosinee Place</t>
  </si>
  <si>
    <t>1991-11-24</t>
  </si>
  <si>
    <t>MacCarlich</t>
  </si>
  <si>
    <t>Oswald</t>
  </si>
  <si>
    <t>3319 Anthes Crossing</t>
  </si>
  <si>
    <t>1986-09-25</t>
  </si>
  <si>
    <t>88093 Pierstorff Plaza</t>
  </si>
  <si>
    <t>1964-03-14</t>
  </si>
  <si>
    <t>De Antoni</t>
  </si>
  <si>
    <t>Virginia</t>
  </si>
  <si>
    <t>898 Muir Court</t>
  </si>
  <si>
    <t>Benedict</t>
  </si>
  <si>
    <t>26667 Rigney Place</t>
  </si>
  <si>
    <t>1955-07-06</t>
  </si>
  <si>
    <t>Mozzi</t>
  </si>
  <si>
    <t>Olive</t>
  </si>
  <si>
    <t>76 Mendota Park</t>
  </si>
  <si>
    <t>1967-04-07</t>
  </si>
  <si>
    <t>Collacombe</t>
  </si>
  <si>
    <t>65 Milwaukee Lane</t>
  </si>
  <si>
    <t>1994-06-16</t>
  </si>
  <si>
    <t>Sapshed</t>
  </si>
  <si>
    <t>31 Mccormick Court</t>
  </si>
  <si>
    <t>1954-03-08</t>
  </si>
  <si>
    <t>Parsonage</t>
  </si>
  <si>
    <t>Kamila</t>
  </si>
  <si>
    <t>4 Schlimgen Trail</t>
  </si>
  <si>
    <t>1951-01-29</t>
  </si>
  <si>
    <t>Chaney</t>
  </si>
  <si>
    <t>920 Cambridge Way</t>
  </si>
  <si>
    <t>1950-03-31</t>
  </si>
  <si>
    <t>8 Kim Avenue</t>
  </si>
  <si>
    <t>1947-04-21</t>
  </si>
  <si>
    <t>Cockroft</t>
  </si>
  <si>
    <t>Davidde</t>
  </si>
  <si>
    <t>168 Schlimgen Center</t>
  </si>
  <si>
    <t>1994-02-04</t>
  </si>
  <si>
    <t>Dye</t>
  </si>
  <si>
    <t>Chico</t>
  </si>
  <si>
    <t>39408 Manufacturers Road</t>
  </si>
  <si>
    <t>1972-03-24</t>
  </si>
  <si>
    <t>2 Jackson Place</t>
  </si>
  <si>
    <t>Ramas</t>
  </si>
  <si>
    <t>656 Kennedy Crossing</t>
  </si>
  <si>
    <t>1995-10-01</t>
  </si>
  <si>
    <t>Devey</t>
  </si>
  <si>
    <t>8 Fordem Place</t>
  </si>
  <si>
    <t>1958-05-14</t>
  </si>
  <si>
    <t>Gabey</t>
  </si>
  <si>
    <t>596 Boyd Park</t>
  </si>
  <si>
    <t>1999-04-21</t>
  </si>
  <si>
    <t>Dunsmore</t>
  </si>
  <si>
    <t>50897 Northfield Road</t>
  </si>
  <si>
    <t>1976-01-16</t>
  </si>
  <si>
    <t>Degenhardt</t>
  </si>
  <si>
    <t>Reiko</t>
  </si>
  <si>
    <t>1408 Hovde Circle</t>
  </si>
  <si>
    <t>Eitter</t>
  </si>
  <si>
    <t>Cami</t>
  </si>
  <si>
    <t>891 Ohio Terrace</t>
  </si>
  <si>
    <t>1991-04-21</t>
  </si>
  <si>
    <t>Querree</t>
  </si>
  <si>
    <t>261 Holy Cross Park</t>
  </si>
  <si>
    <t>1984-07-06</t>
  </si>
  <si>
    <t>Champion</t>
  </si>
  <si>
    <t>1 Raven Way</t>
  </si>
  <si>
    <t>1973-01-06</t>
  </si>
  <si>
    <t>Ainsbury</t>
  </si>
  <si>
    <t>0 Kipling Way</t>
  </si>
  <si>
    <t>1972-04-27</t>
  </si>
  <si>
    <t>67081 Burrows Center</t>
  </si>
  <si>
    <t>1977-06-30</t>
  </si>
  <si>
    <t>Crooke</t>
  </si>
  <si>
    <t>240 Main Hill</t>
  </si>
  <si>
    <t>1998-02-19</t>
  </si>
  <si>
    <t>Dalligan</t>
  </si>
  <si>
    <t>8 Cardinal Junction</t>
  </si>
  <si>
    <t>1950-11-30</t>
  </si>
  <si>
    <t>Tansley</t>
  </si>
  <si>
    <t>Angie</t>
  </si>
  <si>
    <t>89 Green Ridge Point</t>
  </si>
  <si>
    <t>Darthe</t>
  </si>
  <si>
    <t>Elvira</t>
  </si>
  <si>
    <t>069 Hoard Pass</t>
  </si>
  <si>
    <t>1976-09-25</t>
  </si>
  <si>
    <t>Devennie</t>
  </si>
  <si>
    <t>Laurel</t>
  </si>
  <si>
    <t>0439 Mandrake Park</t>
  </si>
  <si>
    <t>1965-04-22</t>
  </si>
  <si>
    <t>MacGregor</t>
  </si>
  <si>
    <t>5263 Stone Corner Crossing</t>
  </si>
  <si>
    <t>1997-11-29</t>
  </si>
  <si>
    <t>Bowstead</t>
  </si>
  <si>
    <t>Claude</t>
  </si>
  <si>
    <t>4 Gale Center</t>
  </si>
  <si>
    <t>1978-12-14</t>
  </si>
  <si>
    <t>D'Agostini</t>
  </si>
  <si>
    <t>Lucretia</t>
  </si>
  <si>
    <t>5 Hovde Lane</t>
  </si>
  <si>
    <t>1994-11-16</t>
  </si>
  <si>
    <t>Hatch</t>
  </si>
  <si>
    <t>Dwain</t>
  </si>
  <si>
    <t>3460 Dapin Street</t>
  </si>
  <si>
    <t>Mertel</t>
  </si>
  <si>
    <t>Jethro</t>
  </si>
  <si>
    <t>72 Melrose Street</t>
  </si>
  <si>
    <t>1956-05-29</t>
  </si>
  <si>
    <t>5512 Ronald Regan Hill</t>
  </si>
  <si>
    <t>1952-12-04</t>
  </si>
  <si>
    <t>Mucklow</t>
  </si>
  <si>
    <t>53 Dryden Trail</t>
  </si>
  <si>
    <t>1955-04-08</t>
  </si>
  <si>
    <t>Haddrell</t>
  </si>
  <si>
    <t>799 Luster Road</t>
  </si>
  <si>
    <t>1986-01-10</t>
  </si>
  <si>
    <t>3128 Mallory Pass</t>
  </si>
  <si>
    <t>1981-09-14</t>
  </si>
  <si>
    <t>Amabel</t>
  </si>
  <si>
    <t>16898 Donald Plaza</t>
  </si>
  <si>
    <t>1998-12-19</t>
  </si>
  <si>
    <t>Lavalde</t>
  </si>
  <si>
    <t>Dallas</t>
  </si>
  <si>
    <t>08470 Kingsford Lane</t>
  </si>
  <si>
    <t>Ivy</t>
  </si>
  <si>
    <t>2 Warrior Crossing</t>
  </si>
  <si>
    <t>1972-06-27</t>
  </si>
  <si>
    <t>Skipperbottom</t>
  </si>
  <si>
    <t>Joline</t>
  </si>
  <si>
    <t>355 Roxbury Lane</t>
  </si>
  <si>
    <t>1953-05-24</t>
  </si>
  <si>
    <t>Chadwick</t>
  </si>
  <si>
    <t>Nico</t>
  </si>
  <si>
    <t>2109 Shoshone Court</t>
  </si>
  <si>
    <t>1964-11-06</t>
  </si>
  <si>
    <t>Hallgate</t>
  </si>
  <si>
    <t>Corene</t>
  </si>
  <si>
    <t>93264 Almo Plaza</t>
  </si>
  <si>
    <t>1954-03-10</t>
  </si>
  <si>
    <t>Tuma</t>
  </si>
  <si>
    <t>Antony</t>
  </si>
  <si>
    <t>0 Nelson Crossing</t>
  </si>
  <si>
    <t>1980-05-29</t>
  </si>
  <si>
    <t>Whitehurst</t>
  </si>
  <si>
    <t>36 Golf Course Circle</t>
  </si>
  <si>
    <t>1950-09-30</t>
  </si>
  <si>
    <t>Bereford</t>
  </si>
  <si>
    <t>Bailey</t>
  </si>
  <si>
    <t>846 Daystar Lane</t>
  </si>
  <si>
    <t>1991-01-23</t>
  </si>
  <si>
    <t>Cohane</t>
  </si>
  <si>
    <t>24929 Spaight Junction</t>
  </si>
  <si>
    <t>1956-05-17</t>
  </si>
  <si>
    <t>Rowland</t>
  </si>
  <si>
    <t>12 Eastlawn Terrace</t>
  </si>
  <si>
    <t>1951-10-14</t>
  </si>
  <si>
    <t>Vasilyev</t>
  </si>
  <si>
    <t>7 Maple Wood Plaza</t>
  </si>
  <si>
    <t>1954-10-06</t>
  </si>
  <si>
    <t>Worsfold</t>
  </si>
  <si>
    <t>Sofie</t>
  </si>
  <si>
    <t>1 Bluejay Court</t>
  </si>
  <si>
    <t>1999-07-28</t>
  </si>
  <si>
    <t>Angood</t>
  </si>
  <si>
    <t>1092 Kinsman Parkway</t>
  </si>
  <si>
    <t>1964-05-15</t>
  </si>
  <si>
    <t>Margram</t>
  </si>
  <si>
    <t>Zabrina</t>
  </si>
  <si>
    <t>80388 Ryan Place</t>
  </si>
  <si>
    <t>2001-06-21</t>
  </si>
  <si>
    <t>Fominov</t>
  </si>
  <si>
    <t>Isa</t>
  </si>
  <si>
    <t>4810 Kim Park</t>
  </si>
  <si>
    <t>1971-06-28</t>
  </si>
  <si>
    <t>Huke</t>
  </si>
  <si>
    <t>1 South Street</t>
  </si>
  <si>
    <t>1988-09-30</t>
  </si>
  <si>
    <t>Ackwood</t>
  </si>
  <si>
    <t>Emelia</t>
  </si>
  <si>
    <t>05 Corry Center</t>
  </si>
  <si>
    <t>1954-01-30</t>
  </si>
  <si>
    <t>Jodi</t>
  </si>
  <si>
    <t>4 Randy Street</t>
  </si>
  <si>
    <t>Richardson</t>
  </si>
  <si>
    <t>Adriane</t>
  </si>
  <si>
    <t>18 Sage Plaza</t>
  </si>
  <si>
    <t>1999-05-14</t>
  </si>
  <si>
    <t>Devenny</t>
  </si>
  <si>
    <t>612 Annamark Center</t>
  </si>
  <si>
    <t>1973-10-13</t>
  </si>
  <si>
    <t>Aspinal</t>
  </si>
  <si>
    <t>938 Bartillon Hill</t>
  </si>
  <si>
    <t>1980-03-14</t>
  </si>
  <si>
    <t>Fibbens</t>
  </si>
  <si>
    <t>540 Farragut Avenue</t>
  </si>
  <si>
    <t>Arnoult</t>
  </si>
  <si>
    <t>Katleen</t>
  </si>
  <si>
    <t>4 Arapahoe Terrace</t>
  </si>
  <si>
    <t>Fredia</t>
  </si>
  <si>
    <t>16 Pepper Wood Junction</t>
  </si>
  <si>
    <t>1980-09-01</t>
  </si>
  <si>
    <t>Nettles</t>
  </si>
  <si>
    <t>Killian</t>
  </si>
  <si>
    <t>54 6th Trail</t>
  </si>
  <si>
    <t>1945-07-10</t>
  </si>
  <si>
    <t>Brauninger</t>
  </si>
  <si>
    <t>Milty</t>
  </si>
  <si>
    <t>1690 Forster Place</t>
  </si>
  <si>
    <t>Foat</t>
  </si>
  <si>
    <t>Kissiah</t>
  </si>
  <si>
    <t>535 Corben Point</t>
  </si>
  <si>
    <t>1960-12-19</t>
  </si>
  <si>
    <t>Jose</t>
  </si>
  <si>
    <t>George</t>
  </si>
  <si>
    <t>2336 Continental Point</t>
  </si>
  <si>
    <t>Cariotta</t>
  </si>
  <si>
    <t>0 Veith Way</t>
  </si>
  <si>
    <t>1976-09-20</t>
  </si>
  <si>
    <t>Aisthorpe</t>
  </si>
  <si>
    <t>600 Artisan Drive</t>
  </si>
  <si>
    <t>1967-02-02</t>
  </si>
  <si>
    <t>Philipsson</t>
  </si>
  <si>
    <t>79 Manufacturers Plaza</t>
  </si>
  <si>
    <t>1954-10-21</t>
  </si>
  <si>
    <t>Earley</t>
  </si>
  <si>
    <t>7 Dayton Circle</t>
  </si>
  <si>
    <t>1989-03-17</t>
  </si>
  <si>
    <t>Thomann</t>
  </si>
  <si>
    <t>Sula</t>
  </si>
  <si>
    <t>703 Ludington Plaza</t>
  </si>
  <si>
    <t>1960-05-09</t>
  </si>
  <si>
    <t>Hallt</t>
  </si>
  <si>
    <t>Romonda</t>
  </si>
  <si>
    <t>390 Express Plaza</t>
  </si>
  <si>
    <t>1952-05-05</t>
  </si>
  <si>
    <t>Poizer</t>
  </si>
  <si>
    <t>427 Oak Avenue</t>
  </si>
  <si>
    <t>1997-11-01</t>
  </si>
  <si>
    <t>Lindstrom</t>
  </si>
  <si>
    <t>07 Boyd Drive</t>
  </si>
  <si>
    <t>1977-11-08</t>
  </si>
  <si>
    <t>Park</t>
  </si>
  <si>
    <t>5 Macpherson Drive</t>
  </si>
  <si>
    <t>1944-06-14</t>
  </si>
  <si>
    <t>Poolton</t>
  </si>
  <si>
    <t>0800 Dahle Alley</t>
  </si>
  <si>
    <t>1996-02-11</t>
  </si>
  <si>
    <t>Renackowna</t>
  </si>
  <si>
    <t>Claudette</t>
  </si>
  <si>
    <t>734 Veith Way</t>
  </si>
  <si>
    <t>1965-05-28</t>
  </si>
  <si>
    <t>Pyffe</t>
  </si>
  <si>
    <t>9 Rieder Junction</t>
  </si>
  <si>
    <t>1975-10-12</t>
  </si>
  <si>
    <t>Mabley</t>
  </si>
  <si>
    <t>Alexina</t>
  </si>
  <si>
    <t>902 Westend Lane</t>
  </si>
  <si>
    <t>1975-06-15</t>
  </si>
  <si>
    <t>Openshaw</t>
  </si>
  <si>
    <t>99 Quincy Parkway</t>
  </si>
  <si>
    <t>1994-03-13</t>
  </si>
  <si>
    <t>McCloid</t>
  </si>
  <si>
    <t>777 Fairfield Court</t>
  </si>
  <si>
    <t>1966-09-14</t>
  </si>
  <si>
    <t>Lucien</t>
  </si>
  <si>
    <t>309 Maple Wood Pass</t>
  </si>
  <si>
    <t>1966-06-27</t>
  </si>
  <si>
    <t>Hatt</t>
  </si>
  <si>
    <t>2763 Buhler Circle</t>
  </si>
  <si>
    <t>1944-10-25</t>
  </si>
  <si>
    <t>Bellerby</t>
  </si>
  <si>
    <t>Adolpho</t>
  </si>
  <si>
    <t>59 Garrison Terrace</t>
  </si>
  <si>
    <t>1970-01-14</t>
  </si>
  <si>
    <t>Georgi</t>
  </si>
  <si>
    <t>31121 Pierstorff Center</t>
  </si>
  <si>
    <t>1961-08-27</t>
  </si>
  <si>
    <t>Mollatt</t>
  </si>
  <si>
    <t>98555 Victoria Hill</t>
  </si>
  <si>
    <t>1939-03-06</t>
  </si>
  <si>
    <t>1 Graceland Plaza</t>
  </si>
  <si>
    <t>1959-03-01</t>
  </si>
  <si>
    <t>Okenden</t>
  </si>
  <si>
    <t>Ingmar</t>
  </si>
  <si>
    <t>315 Center Park</t>
  </si>
  <si>
    <t>1979-07-28</t>
  </si>
  <si>
    <t>Hellikes</t>
  </si>
  <si>
    <t>Fitzgerald</t>
  </si>
  <si>
    <t>1037 Roth Park</t>
  </si>
  <si>
    <t>Philler</t>
  </si>
  <si>
    <t>Carola</t>
  </si>
  <si>
    <t>625 Mandrake Junction</t>
  </si>
  <si>
    <t>1957-02-14</t>
  </si>
  <si>
    <t>Killingsworth</t>
  </si>
  <si>
    <t>780 Norway Maple Hill</t>
  </si>
  <si>
    <t>1995-10-03</t>
  </si>
  <si>
    <t>Blondie</t>
  </si>
  <si>
    <t>1 Fair Oaks Alley</t>
  </si>
  <si>
    <t>1972-07-29</t>
  </si>
  <si>
    <t>Fanstone</t>
  </si>
  <si>
    <t>0492 Kings Street</t>
  </si>
  <si>
    <t>2001-12-29</t>
  </si>
  <si>
    <t>Bernlin</t>
  </si>
  <si>
    <t>94 Barby Lane</t>
  </si>
  <si>
    <t>9 Hovde Way</t>
  </si>
  <si>
    <t>1956-04-21</t>
  </si>
  <si>
    <t>Headon</t>
  </si>
  <si>
    <t>8069 Sunbrook Way</t>
  </si>
  <si>
    <t>1999-11-29</t>
  </si>
  <si>
    <t>Sedger</t>
  </si>
  <si>
    <t>Sigismund</t>
  </si>
  <si>
    <t>36963 Pierstorff Terrace</t>
  </si>
  <si>
    <t>1967-03-14</t>
  </si>
  <si>
    <t>de la Valette Parisot</t>
  </si>
  <si>
    <t>Torry</t>
  </si>
  <si>
    <t>409 Starling Lane</t>
  </si>
  <si>
    <t>1990-10-19</t>
  </si>
  <si>
    <t>Harg</t>
  </si>
  <si>
    <t>Ceciley</t>
  </si>
  <si>
    <t>0 Memorial Road</t>
  </si>
  <si>
    <t>2001-08-04</t>
  </si>
  <si>
    <t>Rosenbaum</t>
  </si>
  <si>
    <t>057 Victoria Crossing</t>
  </si>
  <si>
    <t>2000-12-09</t>
  </si>
  <si>
    <t>Mapis</t>
  </si>
  <si>
    <t>Norah</t>
  </si>
  <si>
    <t>095 Glacier Hill Circle</t>
  </si>
  <si>
    <t>1970-12-17</t>
  </si>
  <si>
    <t>Billing</t>
  </si>
  <si>
    <t>6218 Delladonna Parkway</t>
  </si>
  <si>
    <t>1972-05-19</t>
  </si>
  <si>
    <t>Stigers</t>
  </si>
  <si>
    <t>9 Ridgeview Avenue</t>
  </si>
  <si>
    <t>1993-08-03</t>
  </si>
  <si>
    <t>Tipper</t>
  </si>
  <si>
    <t>Lynnett</t>
  </si>
  <si>
    <t>846 Loftsgordon Crossing</t>
  </si>
  <si>
    <t>1977-03-20</t>
  </si>
  <si>
    <t>Sand</t>
  </si>
  <si>
    <t>415 Rockefeller Trail</t>
  </si>
  <si>
    <t>1965-02-03</t>
  </si>
  <si>
    <t>Olenchenko</t>
  </si>
  <si>
    <t>0796 Barnett Plaza</t>
  </si>
  <si>
    <t>1947-11-26</t>
  </si>
  <si>
    <t>Klainman</t>
  </si>
  <si>
    <t>Lucky</t>
  </si>
  <si>
    <t>37 Rigney Park</t>
  </si>
  <si>
    <t>1940-05-19</t>
  </si>
  <si>
    <t>Sparsholt</t>
  </si>
  <si>
    <t>92 Ludington Street</t>
  </si>
  <si>
    <t>1974-11-25</t>
  </si>
  <si>
    <t>Canton</t>
  </si>
  <si>
    <t>66 Merry Court</t>
  </si>
  <si>
    <t>1951-04-29</t>
  </si>
  <si>
    <t>56 Comanche Terrace</t>
  </si>
  <si>
    <t>1947-03-11</t>
  </si>
  <si>
    <t>Baynton</t>
  </si>
  <si>
    <t>Marcellina</t>
  </si>
  <si>
    <t>3653 Steensland Road</t>
  </si>
  <si>
    <t>1972-08-27</t>
  </si>
  <si>
    <t>005 Loeprich Way</t>
  </si>
  <si>
    <t>1976-09-07</t>
  </si>
  <si>
    <t>Fairpool</t>
  </si>
  <si>
    <t>Heloise</t>
  </si>
  <si>
    <t>7 Messerschmidt Crossing</t>
  </si>
  <si>
    <t>Laurena</t>
  </si>
  <si>
    <t>9645 Moose Terrace</t>
  </si>
  <si>
    <t>1985-01-29</t>
  </si>
  <si>
    <t>Larose</t>
  </si>
  <si>
    <t>638 Caliangt Avenue</t>
  </si>
  <si>
    <t>1982-02-01</t>
  </si>
  <si>
    <t>Trolley</t>
  </si>
  <si>
    <t>Stearne</t>
  </si>
  <si>
    <t>2905 Towne Place</t>
  </si>
  <si>
    <t>1943-04-06</t>
  </si>
  <si>
    <t>Bryden</t>
  </si>
  <si>
    <t>96 Rutledge Drive</t>
  </si>
  <si>
    <t>1991-12-02</t>
  </si>
  <si>
    <t>Warhurst</t>
  </si>
  <si>
    <t>Katie</t>
  </si>
  <si>
    <t>31 Melody Circle</t>
  </si>
  <si>
    <t>1996-11-24</t>
  </si>
  <si>
    <t>4 Meadow Ridge Place</t>
  </si>
  <si>
    <t>1998-11-22</t>
  </si>
  <si>
    <t>Dowyer</t>
  </si>
  <si>
    <t>Sada</t>
  </si>
  <si>
    <t>1507 Schlimgen Trail</t>
  </si>
  <si>
    <t>1977-02-03</t>
  </si>
  <si>
    <t>Melloi</t>
  </si>
  <si>
    <t>Matias</t>
  </si>
  <si>
    <t>4 Lukken Lane</t>
  </si>
  <si>
    <t>1966-04-30</t>
  </si>
  <si>
    <t>Leebetter</t>
  </si>
  <si>
    <t>Bunny</t>
  </si>
  <si>
    <t>0 Union Parkway</t>
  </si>
  <si>
    <t>1958-04-19</t>
  </si>
  <si>
    <t>Nurden</t>
  </si>
  <si>
    <t>Garwin</t>
  </si>
  <si>
    <t>61416 Karstens Place</t>
  </si>
  <si>
    <t>1993-11-27</t>
  </si>
  <si>
    <t>Rounsefell</t>
  </si>
  <si>
    <t>Claudell</t>
  </si>
  <si>
    <t>3864 Sheridan Alley</t>
  </si>
  <si>
    <t>1972-05-17</t>
  </si>
  <si>
    <t>Ladewig</t>
  </si>
  <si>
    <t>481 Moulton Place</t>
  </si>
  <si>
    <t>1964-01-22</t>
  </si>
  <si>
    <t>Howerd</t>
  </si>
  <si>
    <t>253 Katie Junction</t>
  </si>
  <si>
    <t>1987-03-01</t>
  </si>
  <si>
    <t>Theresina</t>
  </si>
  <si>
    <t>737 Service Lane</t>
  </si>
  <si>
    <t>1997-03-17</t>
  </si>
  <si>
    <t>Trethewey</t>
  </si>
  <si>
    <t>Rodney</t>
  </si>
  <si>
    <t>6 Killdeer Way</t>
  </si>
  <si>
    <t>1941-04-04</t>
  </si>
  <si>
    <t>MacPeake</t>
  </si>
  <si>
    <t>Giralda</t>
  </si>
  <si>
    <t>3686 Waubesa Way</t>
  </si>
  <si>
    <t>Bunker</t>
  </si>
  <si>
    <t>Johna</t>
  </si>
  <si>
    <t>11 Paget Road</t>
  </si>
  <si>
    <t>1952-10-05</t>
  </si>
  <si>
    <t>Dering</t>
  </si>
  <si>
    <t>Craggie</t>
  </si>
  <si>
    <t>91281 Transport Center</t>
  </si>
  <si>
    <t>1974-08-07</t>
  </si>
  <si>
    <t>Denniss</t>
  </si>
  <si>
    <t>Rodolph</t>
  </si>
  <si>
    <t>9 Glacier Hill Circle</t>
  </si>
  <si>
    <t>1997-08-27</t>
  </si>
  <si>
    <t>Glantz</t>
  </si>
  <si>
    <t>Frederich</t>
  </si>
  <si>
    <t>76 Green Ridge Drive</t>
  </si>
  <si>
    <t>Swales</t>
  </si>
  <si>
    <t>72423 Surrey Street</t>
  </si>
  <si>
    <t>Aimeric</t>
  </si>
  <si>
    <t>3 Roth Junction</t>
  </si>
  <si>
    <t>1978-10-26</t>
  </si>
  <si>
    <t>Easdon</t>
  </si>
  <si>
    <t>Kit</t>
  </si>
  <si>
    <t>32249 Sycamore Way</t>
  </si>
  <si>
    <t>1957-11-12</t>
  </si>
  <si>
    <t>Abramovitz</t>
  </si>
  <si>
    <t>Arel</t>
  </si>
  <si>
    <t>52 Bobwhite Court</t>
  </si>
  <si>
    <t>1975-12-22</t>
  </si>
  <si>
    <t>Frome</t>
  </si>
  <si>
    <t>Marilin</t>
  </si>
  <si>
    <t>3867 Barby Hill</t>
  </si>
  <si>
    <t>1974-12-12</t>
  </si>
  <si>
    <t>Circuit</t>
  </si>
  <si>
    <t>2 David Pass</t>
  </si>
  <si>
    <t>1940-11-10</t>
  </si>
  <si>
    <t>Wanless</t>
  </si>
  <si>
    <t>247 Blue Bill Park Parkway</t>
  </si>
  <si>
    <t>Cleare</t>
  </si>
  <si>
    <t>43 Stoughton Drive</t>
  </si>
  <si>
    <t>1969-02-09</t>
  </si>
  <si>
    <t>Filisov</t>
  </si>
  <si>
    <t>24960 Shopko Crossing</t>
  </si>
  <si>
    <t>1975-01-08</t>
  </si>
  <si>
    <t>Runacres</t>
  </si>
  <si>
    <t>Jobie</t>
  </si>
  <si>
    <t>0627 Golf Center</t>
  </si>
  <si>
    <t>1947-07-19</t>
  </si>
  <si>
    <t>Trounson</t>
  </si>
  <si>
    <t>3 Service Center</t>
  </si>
  <si>
    <t>1945-11-08</t>
  </si>
  <si>
    <t>Hritzko</t>
  </si>
  <si>
    <t>Cheston</t>
  </si>
  <si>
    <t>7 Huxley Trail</t>
  </si>
  <si>
    <t>1993-10-18</t>
  </si>
  <si>
    <t>Kleinstein</t>
  </si>
  <si>
    <t>Harwell</t>
  </si>
  <si>
    <t>30049 Brown Road</t>
  </si>
  <si>
    <t>1991-12-01</t>
  </si>
  <si>
    <t>Donaugh</t>
  </si>
  <si>
    <t>9082 Waywood Avenue</t>
  </si>
  <si>
    <t>1970-01-21</t>
  </si>
  <si>
    <t>Prinett</t>
  </si>
  <si>
    <t>7 Sauthoff Park</t>
  </si>
  <si>
    <t>1948-01-24</t>
  </si>
  <si>
    <t>Learie</t>
  </si>
  <si>
    <t>53 Moulton Avenue</t>
  </si>
  <si>
    <t>1991-12-18</t>
  </si>
  <si>
    <t>Sherill</t>
  </si>
  <si>
    <t>45 Banding Hill</t>
  </si>
  <si>
    <t>1998-01-12</t>
  </si>
  <si>
    <t>Perkins</t>
  </si>
  <si>
    <t>Salomon</t>
  </si>
  <si>
    <t>7873 Meadow Vale Plaza</t>
  </si>
  <si>
    <t>1989-01-14</t>
  </si>
  <si>
    <t>Litherborough</t>
  </si>
  <si>
    <t>6455 Mayfield Street</t>
  </si>
  <si>
    <t>1953-05-17</t>
  </si>
  <si>
    <t>Varnham</t>
  </si>
  <si>
    <t>Dennis</t>
  </si>
  <si>
    <t>7 Clemons Circle</t>
  </si>
  <si>
    <t>1963-10-15</t>
  </si>
  <si>
    <t>Shardlow</t>
  </si>
  <si>
    <t>79 Armistice Junction</t>
  </si>
  <si>
    <t>1938-09-10</t>
  </si>
  <si>
    <t>Meach</t>
  </si>
  <si>
    <t>Wyn</t>
  </si>
  <si>
    <t>00 Judy Terrace</t>
  </si>
  <si>
    <t>1958-08-28</t>
  </si>
  <si>
    <t>Haruard</t>
  </si>
  <si>
    <t>Justinn</t>
  </si>
  <si>
    <t>37919 Old Gate Park</t>
  </si>
  <si>
    <t>1954-07-18</t>
  </si>
  <si>
    <t>Dullard</t>
  </si>
  <si>
    <t>Hilliard</t>
  </si>
  <si>
    <t>2637 Monument Trail</t>
  </si>
  <si>
    <t>1995-12-09</t>
  </si>
  <si>
    <t>Terlinden</t>
  </si>
  <si>
    <t>330 Melby Terrace</t>
  </si>
  <si>
    <t>1946-03-15</t>
  </si>
  <si>
    <t>Copins</t>
  </si>
  <si>
    <t>79 Armistice Parkway</t>
  </si>
  <si>
    <t>1957-12-05</t>
  </si>
  <si>
    <t>Mair</t>
  </si>
  <si>
    <t>15669 Arizona Trail</t>
  </si>
  <si>
    <t>1983-03-08</t>
  </si>
  <si>
    <t>72 Mccormick Circle</t>
  </si>
  <si>
    <t>1996-02-29</t>
  </si>
  <si>
    <t>Beretta</t>
  </si>
  <si>
    <t>Corinna</t>
  </si>
  <si>
    <t>082 Welch Lane</t>
  </si>
  <si>
    <t>1938-11-29</t>
  </si>
  <si>
    <t>Brimilcome</t>
  </si>
  <si>
    <t>05 Everett Trail</t>
  </si>
  <si>
    <t>1980-08-15</t>
  </si>
  <si>
    <t>Kiggel</t>
  </si>
  <si>
    <t>73 Riverside Trail</t>
  </si>
  <si>
    <t>1977-09-10</t>
  </si>
  <si>
    <t>Huckleby</t>
  </si>
  <si>
    <t>5642 Debs Terrace</t>
  </si>
  <si>
    <t>Doel</t>
  </si>
  <si>
    <t>Dwayne</t>
  </si>
  <si>
    <t>1832 Burning Wood Place</t>
  </si>
  <si>
    <t>1955-02-13</t>
  </si>
  <si>
    <t>Bargh</t>
  </si>
  <si>
    <t>Gannie</t>
  </si>
  <si>
    <t>678 Lyons Trail</t>
  </si>
  <si>
    <t>1967-01-20</t>
  </si>
  <si>
    <t>Langworthy</t>
  </si>
  <si>
    <t>Otha</t>
  </si>
  <si>
    <t>43094 Kedzie Pass</t>
  </si>
  <si>
    <t>1976-11-04</t>
  </si>
  <si>
    <t>Ibbeson</t>
  </si>
  <si>
    <t>Bastien</t>
  </si>
  <si>
    <t>07 Susan Lane</t>
  </si>
  <si>
    <t>1979-03-24</t>
  </si>
  <si>
    <t>Glowacz</t>
  </si>
  <si>
    <t>61926 Tomscot Hill</t>
  </si>
  <si>
    <t>1942-08-09</t>
  </si>
  <si>
    <t>Eastment</t>
  </si>
  <si>
    <t>2 Emmet Parkway</t>
  </si>
  <si>
    <t>1961-01-05</t>
  </si>
  <si>
    <t>Nora</t>
  </si>
  <si>
    <t>67183 Anniversary Parkway</t>
  </si>
  <si>
    <t>2002-01-17</t>
  </si>
  <si>
    <t>Fawdrie</t>
  </si>
  <si>
    <t>97 Transport Plaza</t>
  </si>
  <si>
    <t>1961-12-22</t>
  </si>
  <si>
    <t>Bausor</t>
  </si>
  <si>
    <t>5735 Starling Plaza</t>
  </si>
  <si>
    <t>1990-05-20</t>
  </si>
  <si>
    <t>Eastes</t>
  </si>
  <si>
    <t>Hanson</t>
  </si>
  <si>
    <t>7 Northridge Court</t>
  </si>
  <si>
    <t>1950-04-26</t>
  </si>
  <si>
    <t>Wackett</t>
  </si>
  <si>
    <t>Packston</t>
  </si>
  <si>
    <t>02 Roth Drive</t>
  </si>
  <si>
    <t>1982-12-10</t>
  </si>
  <si>
    <t>Stockport</t>
  </si>
  <si>
    <t>Kipp</t>
  </si>
  <si>
    <t>4669 Troy Place</t>
  </si>
  <si>
    <t>1939-08-28</t>
  </si>
  <si>
    <t>Windmill</t>
  </si>
  <si>
    <t>Tamar</t>
  </si>
  <si>
    <t>817 Bunker Hill Place</t>
  </si>
  <si>
    <t>Raatz</t>
  </si>
  <si>
    <t>540 Forest Run Plaza</t>
  </si>
  <si>
    <t>1948-06-30</t>
  </si>
  <si>
    <t>Sarath</t>
  </si>
  <si>
    <t>Fara</t>
  </si>
  <si>
    <t>89 Riverside Court</t>
  </si>
  <si>
    <t>1993-03-02</t>
  </si>
  <si>
    <t>Offill</t>
  </si>
  <si>
    <t>Giffie</t>
  </si>
  <si>
    <t>2972 Holy Cross Crossing</t>
  </si>
  <si>
    <t>1973-08-25</t>
  </si>
  <si>
    <t>Ducker</t>
  </si>
  <si>
    <t>5979 Green Ridge Way</t>
  </si>
  <si>
    <t>1961-09-29</t>
  </si>
  <si>
    <t>Kemston</t>
  </si>
  <si>
    <t>376 Talmadge Street</t>
  </si>
  <si>
    <t>1954-06-14</t>
  </si>
  <si>
    <t>Buckenhill</t>
  </si>
  <si>
    <t>Porter</t>
  </si>
  <si>
    <t>5 Hoard Parkway</t>
  </si>
  <si>
    <t>1995-05-18</t>
  </si>
  <si>
    <t>Heaven</t>
  </si>
  <si>
    <t>Palmer</t>
  </si>
  <si>
    <t>84650 Novick Point</t>
  </si>
  <si>
    <t>1944-10-05</t>
  </si>
  <si>
    <t>Dillet</t>
  </si>
  <si>
    <t>62 Melrose Court</t>
  </si>
  <si>
    <t>1964-01-31</t>
  </si>
  <si>
    <t>Strudwick</t>
  </si>
  <si>
    <t>179 Anzinger Center</t>
  </si>
  <si>
    <t>1996-01-24</t>
  </si>
  <si>
    <t>Mangion</t>
  </si>
  <si>
    <t>1914 Oakridge Place</t>
  </si>
  <si>
    <t>1963-01-14</t>
  </si>
  <si>
    <t>9 Springview Terrace</t>
  </si>
  <si>
    <t>1942-01-23</t>
  </si>
  <si>
    <t>Mc-Kerley</t>
  </si>
  <si>
    <t>Jenelle</t>
  </si>
  <si>
    <t>9736 Mitchell Pass</t>
  </si>
  <si>
    <t>1974-06-24</t>
  </si>
  <si>
    <t>Branton</t>
  </si>
  <si>
    <t>66 Ruskin Parkway</t>
  </si>
  <si>
    <t>1986-12-03</t>
  </si>
  <si>
    <t>Brattan</t>
  </si>
  <si>
    <t>Harriet</t>
  </si>
  <si>
    <t>9495 Jenna Way</t>
  </si>
  <si>
    <t>Link</t>
  </si>
  <si>
    <t>540 Katie Street</t>
  </si>
  <si>
    <t>1960-09-12</t>
  </si>
  <si>
    <t>Jermy</t>
  </si>
  <si>
    <t>5773 Acker Way</t>
  </si>
  <si>
    <t>McAmish</t>
  </si>
  <si>
    <t>3 Loeprich Point</t>
  </si>
  <si>
    <t>1975-08-04</t>
  </si>
  <si>
    <t>Rabat</t>
  </si>
  <si>
    <t>Ian</t>
  </si>
  <si>
    <t>58231 Tomscot Plaza</t>
  </si>
  <si>
    <t>1974-07-05</t>
  </si>
  <si>
    <t>Summerly</t>
  </si>
  <si>
    <t>Rowan</t>
  </si>
  <si>
    <t>105 Carpenter Court</t>
  </si>
  <si>
    <t>1963-08-20</t>
  </si>
  <si>
    <t>Emloch</t>
  </si>
  <si>
    <t>Whit</t>
  </si>
  <si>
    <t>81 Donald Parkway</t>
  </si>
  <si>
    <t>Hazart</t>
  </si>
  <si>
    <t>Giulia</t>
  </si>
  <si>
    <t>7872 South Junction</t>
  </si>
  <si>
    <t>1994-10-21</t>
  </si>
  <si>
    <t>Fontelles</t>
  </si>
  <si>
    <t>0516 Fremont Point</t>
  </si>
  <si>
    <t>1957-10-01</t>
  </si>
  <si>
    <t>MacConnulty</t>
  </si>
  <si>
    <t>41 Kropf Road</t>
  </si>
  <si>
    <t>1959-06-13</t>
  </si>
  <si>
    <t>Woodroof</t>
  </si>
  <si>
    <t>Gerik</t>
  </si>
  <si>
    <t>19561 Express Street</t>
  </si>
  <si>
    <t>1971-12-24</t>
  </si>
  <si>
    <t>Tinwell</t>
  </si>
  <si>
    <t>3 Hoepker Parkway</t>
  </si>
  <si>
    <t>1981-08-17</t>
  </si>
  <si>
    <t>Bourley</t>
  </si>
  <si>
    <t>42 Donald Hill</t>
  </si>
  <si>
    <t>1999-11-08</t>
  </si>
  <si>
    <t>Southers</t>
  </si>
  <si>
    <t>27429 Dottie Plaza</t>
  </si>
  <si>
    <t>1957-09-03</t>
  </si>
  <si>
    <t>Elleyne</t>
  </si>
  <si>
    <t>9 Walton Way</t>
  </si>
  <si>
    <t>1997-12-26</t>
  </si>
  <si>
    <t>Biner</t>
  </si>
  <si>
    <t>Allsun</t>
  </si>
  <si>
    <t>4597 Marcy Point</t>
  </si>
  <si>
    <t>1979-10-31</t>
  </si>
  <si>
    <t>Grigolon</t>
  </si>
  <si>
    <t>5675 Burning Wood Trail</t>
  </si>
  <si>
    <t>Andrejevic</t>
  </si>
  <si>
    <t>Tracy</t>
  </si>
  <si>
    <t>335 Cambridge Hill</t>
  </si>
  <si>
    <t>1990-07-28</t>
  </si>
  <si>
    <t>Clemonts</t>
  </si>
  <si>
    <t>Pace</t>
  </si>
  <si>
    <t>78 Clarendon Drive</t>
  </si>
  <si>
    <t>Swatman</t>
  </si>
  <si>
    <t>Tamas</t>
  </si>
  <si>
    <t>04 Oakridge Plaza</t>
  </si>
  <si>
    <t>1971-01-11</t>
  </si>
  <si>
    <t>Otis</t>
  </si>
  <si>
    <t>3 Sheridan Lane</t>
  </si>
  <si>
    <t>1944-11-10</t>
  </si>
  <si>
    <t>Goodyear</t>
  </si>
  <si>
    <t>Brynn</t>
  </si>
  <si>
    <t>67 Heath Circle</t>
  </si>
  <si>
    <t>1980-07-30</t>
  </si>
  <si>
    <t>Jakaway</t>
  </si>
  <si>
    <t>48297 Stuart Circle</t>
  </si>
  <si>
    <t>2002-02-27</t>
  </si>
  <si>
    <t>Giulietta</t>
  </si>
  <si>
    <t>0197 Sachs Avenue</t>
  </si>
  <si>
    <t>1953-10-19</t>
  </si>
  <si>
    <t>Tapenden</t>
  </si>
  <si>
    <t>28 Golf View Terrace</t>
  </si>
  <si>
    <t>1944-10-21</t>
  </si>
  <si>
    <t>Ech</t>
  </si>
  <si>
    <t>Delinda</t>
  </si>
  <si>
    <t>391 Old Shore Lane</t>
  </si>
  <si>
    <t>1964-10-01</t>
  </si>
  <si>
    <t>Bulloch</t>
  </si>
  <si>
    <t>Murial</t>
  </si>
  <si>
    <t>91634 Badeau Crossing</t>
  </si>
  <si>
    <t>1956-12-02</t>
  </si>
  <si>
    <t>Bromell</t>
  </si>
  <si>
    <t>Gallagher</t>
  </si>
  <si>
    <t>48578 Farmco Park</t>
  </si>
  <si>
    <t>1981-05-26</t>
  </si>
  <si>
    <t>Stirland</t>
  </si>
  <si>
    <t>40553 Rigney Avenue</t>
  </si>
  <si>
    <t>1953-08-08</t>
  </si>
  <si>
    <t>Kezar</t>
  </si>
  <si>
    <t>Caron</t>
  </si>
  <si>
    <t>1 Kinsman Crossing</t>
  </si>
  <si>
    <t>1961-02-11</t>
  </si>
  <si>
    <t>69710 Northfield Center</t>
  </si>
  <si>
    <t>Pollington</t>
  </si>
  <si>
    <t>0237 Mallard Place</t>
  </si>
  <si>
    <t>1952-04-15</t>
  </si>
  <si>
    <t>Minshall</t>
  </si>
  <si>
    <t>Lucilia</t>
  </si>
  <si>
    <t>8 Schlimgen Drive</t>
  </si>
  <si>
    <t>1964-09-28</t>
  </si>
  <si>
    <t>Van den Broek</t>
  </si>
  <si>
    <t>60073 Pankratz Pass</t>
  </si>
  <si>
    <t>1939-12-22</t>
  </si>
  <si>
    <t>Bessy</t>
  </si>
  <si>
    <t>691 Valley Edge Alley</t>
  </si>
  <si>
    <t>1951-11-27</t>
  </si>
  <si>
    <t>Petrakov</t>
  </si>
  <si>
    <t>Tannie</t>
  </si>
  <si>
    <t>53 Memorial Street</t>
  </si>
  <si>
    <t>1968-12-11</t>
  </si>
  <si>
    <t>Lethardy</t>
  </si>
  <si>
    <t>Celestina</t>
  </si>
  <si>
    <t>23694 Leroy Place</t>
  </si>
  <si>
    <t>1969-10-09</t>
  </si>
  <si>
    <t>Ruckhard</t>
  </si>
  <si>
    <t>5 Trailsway Avenue</t>
  </si>
  <si>
    <t>1975-03-28</t>
  </si>
  <si>
    <t>Drowsfield</t>
  </si>
  <si>
    <t>Kylynn</t>
  </si>
  <si>
    <t>102 Charing Cross Terrace</t>
  </si>
  <si>
    <t>1956-06-19</t>
  </si>
  <si>
    <t>Westmerland</t>
  </si>
  <si>
    <t>5 Summer Ridge Court</t>
  </si>
  <si>
    <t>1976-01-24</t>
  </si>
  <si>
    <t>Boler</t>
  </si>
  <si>
    <t>Lincoln</t>
  </si>
  <si>
    <t>990 Hoffman Avenue</t>
  </si>
  <si>
    <t>1999-10-24</t>
  </si>
  <si>
    <t>2941 Talisman Alley</t>
  </si>
  <si>
    <t>1943-08-27</t>
  </si>
  <si>
    <t>Moxted</t>
  </si>
  <si>
    <t>Haskell</t>
  </si>
  <si>
    <t>42681 Carey Alley</t>
  </si>
  <si>
    <t>1945-08-08</t>
  </si>
  <si>
    <t>Axtens</t>
  </si>
  <si>
    <t>01124 Dottie Lane</t>
  </si>
  <si>
    <t>1978-05-27</t>
  </si>
  <si>
    <t>Erhard</t>
  </si>
  <si>
    <t>4793 Mcbride Pass</t>
  </si>
  <si>
    <t>1997-09-27</t>
  </si>
  <si>
    <t>Shirer</t>
  </si>
  <si>
    <t>Nil</t>
  </si>
  <si>
    <t>50 American Street</t>
  </si>
  <si>
    <t>1959-12-25</t>
  </si>
  <si>
    <t>Pickthorne</t>
  </si>
  <si>
    <t>770 Crest Line Parkway</t>
  </si>
  <si>
    <t>1999-06-23</t>
  </si>
  <si>
    <t>Alon</t>
  </si>
  <si>
    <t>5316 Farwell Hill</t>
  </si>
  <si>
    <t>1972-11-26</t>
  </si>
  <si>
    <t>Costi</t>
  </si>
  <si>
    <t>797 Westend Street</t>
  </si>
  <si>
    <t>McReidy</t>
  </si>
  <si>
    <t>Zechariah</t>
  </si>
  <si>
    <t>7 Fordem Point</t>
  </si>
  <si>
    <t>1982-02-10</t>
  </si>
  <si>
    <t>Poskitt</t>
  </si>
  <si>
    <t>Aldridge</t>
  </si>
  <si>
    <t>49 Jana Point</t>
  </si>
  <si>
    <t>1952-05-19</t>
  </si>
  <si>
    <t>Haleigh</t>
  </si>
  <si>
    <t>0 Stoughton Park</t>
  </si>
  <si>
    <t>1955-01-08</t>
  </si>
  <si>
    <t>57025 New Castle Street</t>
  </si>
  <si>
    <t>Turtle</t>
  </si>
  <si>
    <t>52752 Barby Hill</t>
  </si>
  <si>
    <t>1992-08-27</t>
  </si>
  <si>
    <t>McCart</t>
  </si>
  <si>
    <t>Sonny</t>
  </si>
  <si>
    <t>066 Warner Trail</t>
  </si>
  <si>
    <t>1981-11-29</t>
  </si>
  <si>
    <t>Gosdin</t>
  </si>
  <si>
    <t>Honey</t>
  </si>
  <si>
    <t>7353 Mallard Junction</t>
  </si>
  <si>
    <t>1977-04-08</t>
  </si>
  <si>
    <t>Lamprey</t>
  </si>
  <si>
    <t>Parnell</t>
  </si>
  <si>
    <t>3 Express Lane</t>
  </si>
  <si>
    <t>Roomes</t>
  </si>
  <si>
    <t>Paxon</t>
  </si>
  <si>
    <t>62 Spaight Center</t>
  </si>
  <si>
    <t>1981-09-11</t>
  </si>
  <si>
    <t>Hedman</t>
  </si>
  <si>
    <t>4110 Mifflin Center</t>
  </si>
  <si>
    <t>1955-07-28</t>
  </si>
  <si>
    <t>Voas</t>
  </si>
  <si>
    <t>Clari</t>
  </si>
  <si>
    <t>665 Sachs Way</t>
  </si>
  <si>
    <t>1985-03-26</t>
  </si>
  <si>
    <t>Cisar</t>
  </si>
  <si>
    <t>19 Debs Parkway</t>
  </si>
  <si>
    <t>1957-10-17</t>
  </si>
  <si>
    <t>Fann</t>
  </si>
  <si>
    <t>016 Westport Park</t>
  </si>
  <si>
    <t>1978-05-13</t>
  </si>
  <si>
    <t>Symson</t>
  </si>
  <si>
    <t>4 Manufacturers Crossing</t>
  </si>
  <si>
    <t>1992-01-31</t>
  </si>
  <si>
    <t>Setchfield</t>
  </si>
  <si>
    <t>Julietta</t>
  </si>
  <si>
    <t>4 Warner Circle</t>
  </si>
  <si>
    <t>1968-11-24</t>
  </si>
  <si>
    <t>Karim</t>
  </si>
  <si>
    <t>Guss</t>
  </si>
  <si>
    <t>4882 Dakota Center</t>
  </si>
  <si>
    <t>1989-12-15</t>
  </si>
  <si>
    <t>Cains</t>
  </si>
  <si>
    <t>Seamus</t>
  </si>
  <si>
    <t>31675 Corry Way</t>
  </si>
  <si>
    <t>1965-12-13</t>
  </si>
  <si>
    <t>Claudine</t>
  </si>
  <si>
    <t>4472 Washington Junction</t>
  </si>
  <si>
    <t>1991-02-07</t>
  </si>
  <si>
    <t>Balducci</t>
  </si>
  <si>
    <t>Natividad</t>
  </si>
  <si>
    <t>5 Caliangt Center</t>
  </si>
  <si>
    <t>1971-08-19</t>
  </si>
  <si>
    <t>Birney</t>
  </si>
  <si>
    <t>Aldric</t>
  </si>
  <si>
    <t>99 Westend Court</t>
  </si>
  <si>
    <t>1981-02-15</t>
  </si>
  <si>
    <t>Aberdalgy</t>
  </si>
  <si>
    <t>Loleta</t>
  </si>
  <si>
    <t>763 Ridgeway Place</t>
  </si>
  <si>
    <t>1959-06-12</t>
  </si>
  <si>
    <t>Sabbins</t>
  </si>
  <si>
    <t>Alfi</t>
  </si>
  <si>
    <t>57903 Hanson Parkway</t>
  </si>
  <si>
    <t>1954-11-09</t>
  </si>
  <si>
    <t>0 Mayfield Parkway</t>
  </si>
  <si>
    <t>1974-08-09</t>
  </si>
  <si>
    <t>Tivers</t>
  </si>
  <si>
    <t>Brynna</t>
  </si>
  <si>
    <t>8 Randy Park</t>
  </si>
  <si>
    <t>1955-07-17</t>
  </si>
  <si>
    <t>Abramovici</t>
  </si>
  <si>
    <t>7 Michigan Hill</t>
  </si>
  <si>
    <t>1949-05-20</t>
  </si>
  <si>
    <t>Boman</t>
  </si>
  <si>
    <t>11 Oak Terrace</t>
  </si>
  <si>
    <t>1981-08-05</t>
  </si>
  <si>
    <t>Bidnall</t>
  </si>
  <si>
    <t>61825 Debs Terrace</t>
  </si>
  <si>
    <t>1993-08-09</t>
  </si>
  <si>
    <t>Pollen</t>
  </si>
  <si>
    <t>Daisy</t>
  </si>
  <si>
    <t>0 Esker Avenue</t>
  </si>
  <si>
    <t>1988-01-10</t>
  </si>
  <si>
    <t>Crinidge</t>
  </si>
  <si>
    <t>71 Stone Corner Avenue</t>
  </si>
  <si>
    <t>1947-10-08</t>
  </si>
  <si>
    <t>Blackader</t>
  </si>
  <si>
    <t>00003 Hoffman Pass</t>
  </si>
  <si>
    <t>1991-02-14</t>
  </si>
  <si>
    <t>Chitham</t>
  </si>
  <si>
    <t>7 Elgar Road</t>
  </si>
  <si>
    <t>1965-02-27</t>
  </si>
  <si>
    <t>Sitford</t>
  </si>
  <si>
    <t>2 7th Way</t>
  </si>
  <si>
    <t>1970-08-08</t>
  </si>
  <si>
    <t>Marrow</t>
  </si>
  <si>
    <t>2116 Continental Terrace</t>
  </si>
  <si>
    <t>1988-01-30</t>
  </si>
  <si>
    <t>Biddie</t>
  </si>
  <si>
    <t>71 Ludington Center</t>
  </si>
  <si>
    <t>1980-02-01</t>
  </si>
  <si>
    <t>Lebond</t>
  </si>
  <si>
    <t>Kermit</t>
  </si>
  <si>
    <t>356 Carberry Avenue</t>
  </si>
  <si>
    <t>1963-05-11</t>
  </si>
  <si>
    <t>Bartholomaus</t>
  </si>
  <si>
    <t>93235 Hoard Trail</t>
  </si>
  <si>
    <t>1958-12-07</t>
  </si>
  <si>
    <t>Tribbeck</t>
  </si>
  <si>
    <t>2 Magdeline Street</t>
  </si>
  <si>
    <t>1972-07-30</t>
  </si>
  <si>
    <t>Atwood</t>
  </si>
  <si>
    <t>3 Surrey Court</t>
  </si>
  <si>
    <t>1981-06-03</t>
  </si>
  <si>
    <t>Vittoria</t>
  </si>
  <si>
    <t>385 Montana Place</t>
  </si>
  <si>
    <t>1990-11-13</t>
  </si>
  <si>
    <t>Petkens</t>
  </si>
  <si>
    <t>Morton</t>
  </si>
  <si>
    <t>8737 Scoville Center</t>
  </si>
  <si>
    <t>1976-04-20</t>
  </si>
  <si>
    <t>Staresmeare</t>
  </si>
  <si>
    <t>Giana</t>
  </si>
  <si>
    <t>3 Pepper Wood Hill</t>
  </si>
  <si>
    <t>1958-12-28</t>
  </si>
  <si>
    <t>Dannatt</t>
  </si>
  <si>
    <t>984 Del Sol Junction</t>
  </si>
  <si>
    <t>1947-04-22</t>
  </si>
  <si>
    <t>Taber</t>
  </si>
  <si>
    <t>8427 Moulton Place</t>
  </si>
  <si>
    <t>1957-03-23</t>
  </si>
  <si>
    <t>Bentje</t>
  </si>
  <si>
    <t>Bink</t>
  </si>
  <si>
    <t>351 Sunfield Lane</t>
  </si>
  <si>
    <t>1967-01-09</t>
  </si>
  <si>
    <t>Konstanze</t>
  </si>
  <si>
    <t>07 Dayton Court</t>
  </si>
  <si>
    <t>1959-01-05</t>
  </si>
  <si>
    <t>Shutle</t>
  </si>
  <si>
    <t>67 Shelley Crossing</t>
  </si>
  <si>
    <t>6784 Spohn Alley</t>
  </si>
  <si>
    <t>1971-09-18</t>
  </si>
  <si>
    <t>602 Meadow Vale Lane</t>
  </si>
  <si>
    <t>1968-10-14</t>
  </si>
  <si>
    <t>Frossell</t>
  </si>
  <si>
    <t>1 Namekagon Point</t>
  </si>
  <si>
    <t>1965-07-03</t>
  </si>
  <si>
    <t>1199 Express Plaza</t>
  </si>
  <si>
    <t>Roo</t>
  </si>
  <si>
    <t>Raye</t>
  </si>
  <si>
    <t>7307 Lake View Crossing</t>
  </si>
  <si>
    <t>1962-10-06</t>
  </si>
  <si>
    <t>39192 Glendale Alley</t>
  </si>
  <si>
    <t>1953-03-12</t>
  </si>
  <si>
    <t>Duny</t>
  </si>
  <si>
    <t>655 Glendale Trail</t>
  </si>
  <si>
    <t>1966-03-07</t>
  </si>
  <si>
    <t>Shovlar</t>
  </si>
  <si>
    <t>3 Sundown Hill</t>
  </si>
  <si>
    <t>Ortells</t>
  </si>
  <si>
    <t>Egon</t>
  </si>
  <si>
    <t>10 Dexter Park</t>
  </si>
  <si>
    <t>1956-06-28</t>
  </si>
  <si>
    <t>Raraty</t>
  </si>
  <si>
    <t>88 Mifflin Pass</t>
  </si>
  <si>
    <t>1976-08-24</t>
  </si>
  <si>
    <t>Cowper</t>
  </si>
  <si>
    <t>Theresa</t>
  </si>
  <si>
    <t>83509 Delaware Street</t>
  </si>
  <si>
    <t>1961-01-03</t>
  </si>
  <si>
    <t>Di Lucia</t>
  </si>
  <si>
    <t>667 Waxwing Plaza</t>
  </si>
  <si>
    <t>1996-07-01</t>
  </si>
  <si>
    <t>Longley</t>
  </si>
  <si>
    <t>Cletis</t>
  </si>
  <si>
    <t>261 Orin Center</t>
  </si>
  <si>
    <t>1972-01-17</t>
  </si>
  <si>
    <t>Gonet</t>
  </si>
  <si>
    <t>Lark</t>
  </si>
  <si>
    <t>94694 Eagle Crest Terrace</t>
  </si>
  <si>
    <t>1951-12-16</t>
  </si>
  <si>
    <t>Waycott</t>
  </si>
  <si>
    <t>590 Hagan Parkway</t>
  </si>
  <si>
    <t>1973-09-25</t>
  </si>
  <si>
    <t>Egle</t>
  </si>
  <si>
    <t>Antonietta</t>
  </si>
  <si>
    <t>47 Kim Terrace</t>
  </si>
  <si>
    <t>1969-11-17</t>
  </si>
  <si>
    <t>Schimann</t>
  </si>
  <si>
    <t>343 Lakewood Center</t>
  </si>
  <si>
    <t>1938-08-31</t>
  </si>
  <si>
    <t>Eaken</t>
  </si>
  <si>
    <t>Alleen</t>
  </si>
  <si>
    <t>05475 Elgar Place</t>
  </si>
  <si>
    <t>1996-02-19</t>
  </si>
  <si>
    <t>Apfel</t>
  </si>
  <si>
    <t>416 Lighthouse Bay Lane</t>
  </si>
  <si>
    <t>1948-01-13</t>
  </si>
  <si>
    <t>Ringham</t>
  </si>
  <si>
    <t>Zondra</t>
  </si>
  <si>
    <t>4 Monterey Road</t>
  </si>
  <si>
    <t>1992-11-18</t>
  </si>
  <si>
    <t>Attew</t>
  </si>
  <si>
    <t>Bogey</t>
  </si>
  <si>
    <t>29 Aberg Crossing</t>
  </si>
  <si>
    <t>1991-06-07</t>
  </si>
  <si>
    <t>Lewin</t>
  </si>
  <si>
    <t>13272 Basil Avenue</t>
  </si>
  <si>
    <t>1969-07-06</t>
  </si>
  <si>
    <t>Bembridge</t>
  </si>
  <si>
    <t>9193 Prairieview Drive</t>
  </si>
  <si>
    <t>1971-11-27</t>
  </si>
  <si>
    <t>Romaines</t>
  </si>
  <si>
    <t>7 Schiller Point</t>
  </si>
  <si>
    <t>2000-09-25</t>
  </si>
  <si>
    <t>Hamberston</t>
  </si>
  <si>
    <t>5356 Sugar Plaza</t>
  </si>
  <si>
    <t>1962-03-03</t>
  </si>
  <si>
    <t>Ryhorovich</t>
  </si>
  <si>
    <t>652 Fuller Terrace</t>
  </si>
  <si>
    <t>1959-04-11</t>
  </si>
  <si>
    <t>Sunman</t>
  </si>
  <si>
    <t>Delly</t>
  </si>
  <si>
    <t>0474 Bowman Hill</t>
  </si>
  <si>
    <t>1939-07-17</t>
  </si>
  <si>
    <t>Olechnowicz</t>
  </si>
  <si>
    <t>895 Glendale Park</t>
  </si>
  <si>
    <t>1997-09-25</t>
  </si>
  <si>
    <t>Ilyinski</t>
  </si>
  <si>
    <t>Lea</t>
  </si>
  <si>
    <t>14709 Portage Avenue</t>
  </si>
  <si>
    <t>1980-09-16</t>
  </si>
  <si>
    <t>Celeste</t>
  </si>
  <si>
    <t>5202 Crowley Place</t>
  </si>
  <si>
    <t>1961-01-16</t>
  </si>
  <si>
    <t>Priddie</t>
  </si>
  <si>
    <t>Sharai</t>
  </si>
  <si>
    <t>06 Dwight Park</t>
  </si>
  <si>
    <t>1967-02-03</t>
  </si>
  <si>
    <t>Yakutin</t>
  </si>
  <si>
    <t>Shadow</t>
  </si>
  <si>
    <t>6668 Blue Bill Park Plaza</t>
  </si>
  <si>
    <t>1975-03-12</t>
  </si>
  <si>
    <t>Christescu</t>
  </si>
  <si>
    <t>0686 Hallows Trail</t>
  </si>
  <si>
    <t>1974-05-14</t>
  </si>
  <si>
    <t>Hornung</t>
  </si>
  <si>
    <t>Ferdy</t>
  </si>
  <si>
    <t>720 Menomonie Crossing</t>
  </si>
  <si>
    <t>1978-12-11</t>
  </si>
  <si>
    <t>Leuty</t>
  </si>
  <si>
    <t>Federico</t>
  </si>
  <si>
    <t>08912 Carberry Place</t>
  </si>
  <si>
    <t>Andrieux</t>
  </si>
  <si>
    <t>Ellsworth</t>
  </si>
  <si>
    <t>8648 Green Alley</t>
  </si>
  <si>
    <t>1963-05-02</t>
  </si>
  <si>
    <t>Stoneham</t>
  </si>
  <si>
    <t>178 Waxwing Trail</t>
  </si>
  <si>
    <t>1967-09-11</t>
  </si>
  <si>
    <t>Redbourn</t>
  </si>
  <si>
    <t>Katharine</t>
  </si>
  <si>
    <t>75760 Toban Junction</t>
  </si>
  <si>
    <t>1950-09-05</t>
  </si>
  <si>
    <t>Airey</t>
  </si>
  <si>
    <t>5 High Crossing Junction</t>
  </si>
  <si>
    <t>1957-11-15</t>
  </si>
  <si>
    <t>8957 Anhalt Alley</t>
  </si>
  <si>
    <t>1969-09-21</t>
  </si>
  <si>
    <t>Eastwood</t>
  </si>
  <si>
    <t>Roman</t>
  </si>
  <si>
    <t>8 Fieldstone Street</t>
  </si>
  <si>
    <t>1959-05-08</t>
  </si>
  <si>
    <t>Monks</t>
  </si>
  <si>
    <t>Robenia</t>
  </si>
  <si>
    <t>52761 Portage Crossing</t>
  </si>
  <si>
    <t>1974-01-24</t>
  </si>
  <si>
    <t>Matyushkin</t>
  </si>
  <si>
    <t>538 Gina Way</t>
  </si>
  <si>
    <t>1961-05-27</t>
  </si>
  <si>
    <t>Lynds</t>
  </si>
  <si>
    <t>2 Logan Avenue</t>
  </si>
  <si>
    <t>1941-10-02</t>
  </si>
  <si>
    <t>Danovich</t>
  </si>
  <si>
    <t>811 Melrose Park</t>
  </si>
  <si>
    <t>1939-04-04</t>
  </si>
  <si>
    <t>Mariquilla</t>
  </si>
  <si>
    <t>87 Sheridan Junction</t>
  </si>
  <si>
    <t>1943-10-05</t>
  </si>
  <si>
    <t>Walklate</t>
  </si>
  <si>
    <t>72008 7th Avenue</t>
  </si>
  <si>
    <t>1940-07-13</t>
  </si>
  <si>
    <t>Esmead</t>
  </si>
  <si>
    <t>Rolland</t>
  </si>
  <si>
    <t>92 Petterle Place</t>
  </si>
  <si>
    <t>1997-07-23</t>
  </si>
  <si>
    <t>Hedge</t>
  </si>
  <si>
    <t>Agace</t>
  </si>
  <si>
    <t>036 Redwing Street</t>
  </si>
  <si>
    <t>1943-07-14</t>
  </si>
  <si>
    <t>Deborah</t>
  </si>
  <si>
    <t>3 Anthes Court</t>
  </si>
  <si>
    <t>1965-08-15</t>
  </si>
  <si>
    <t>Boxen</t>
  </si>
  <si>
    <t>Vittorio</t>
  </si>
  <si>
    <t>68 Anthes Park</t>
  </si>
  <si>
    <t>1943-09-24</t>
  </si>
  <si>
    <t>Bodle</t>
  </si>
  <si>
    <t>Danny</t>
  </si>
  <si>
    <t>21824 Northridge Alley</t>
  </si>
  <si>
    <t>1978-05-31</t>
  </si>
  <si>
    <t>Artus</t>
  </si>
  <si>
    <t>2 Glendale Center</t>
  </si>
  <si>
    <t>1963-12-13</t>
  </si>
  <si>
    <t>Sives</t>
  </si>
  <si>
    <t>Abigale</t>
  </si>
  <si>
    <t>945 Bobwhite Court</t>
  </si>
  <si>
    <t>1954-11-13</t>
  </si>
  <si>
    <t>Stivani</t>
  </si>
  <si>
    <t>5 Briar Crest Road</t>
  </si>
  <si>
    <t>1964-06-22</t>
  </si>
  <si>
    <t>Saynor</t>
  </si>
  <si>
    <t>6 Iowa Center</t>
  </si>
  <si>
    <t>Carletti</t>
  </si>
  <si>
    <t>Hatti</t>
  </si>
  <si>
    <t>68 Fairfield Street</t>
  </si>
  <si>
    <t>2000-06-25</t>
  </si>
  <si>
    <t>Stubbert</t>
  </si>
  <si>
    <t>Hersh</t>
  </si>
  <si>
    <t>29007 Dapin Street</t>
  </si>
  <si>
    <t>Newart</t>
  </si>
  <si>
    <t>Wallace</t>
  </si>
  <si>
    <t>3630 Dawn Crossing</t>
  </si>
  <si>
    <t>2000-01-25</t>
  </si>
  <si>
    <t>Heinsius</t>
  </si>
  <si>
    <t>Tobiah</t>
  </si>
  <si>
    <t>1607 Westridge Drive</t>
  </si>
  <si>
    <t>1966-01-08</t>
  </si>
  <si>
    <t>Thredder</t>
  </si>
  <si>
    <t>Gretna</t>
  </si>
  <si>
    <t>76 Donald Trail</t>
  </si>
  <si>
    <t>Kort</t>
  </si>
  <si>
    <t>6 Novick Alley</t>
  </si>
  <si>
    <t>1981-06-20</t>
  </si>
  <si>
    <t>60461 Esch Avenue</t>
  </si>
  <si>
    <t>Hayball</t>
  </si>
  <si>
    <t>72922 Cambridge Terrace</t>
  </si>
  <si>
    <t>1980-02-16</t>
  </si>
  <si>
    <t>Stollen</t>
  </si>
  <si>
    <t>890 Truax Lane</t>
  </si>
  <si>
    <t>1963-01-01</t>
  </si>
  <si>
    <t>Barnbrook</t>
  </si>
  <si>
    <t>6 Lotheville Trail</t>
  </si>
  <si>
    <t>1997-09-04</t>
  </si>
  <si>
    <t>Cubuzzi</t>
  </si>
  <si>
    <t>Rosalinde</t>
  </si>
  <si>
    <t>840 Graceland Street</t>
  </si>
  <si>
    <t>2000-04-07</t>
  </si>
  <si>
    <t>Barabisch</t>
  </si>
  <si>
    <t>013 David Junction</t>
  </si>
  <si>
    <t>1947-02-28</t>
  </si>
  <si>
    <t>Goodale</t>
  </si>
  <si>
    <t>Roberta</t>
  </si>
  <si>
    <t>7 Hazelcrest Place</t>
  </si>
  <si>
    <t>1956-10-16</t>
  </si>
  <si>
    <t>Killen</t>
  </si>
  <si>
    <t>89 Parkside Street</t>
  </si>
  <si>
    <t>1997-03-13</t>
  </si>
  <si>
    <t>Curner</t>
  </si>
  <si>
    <t>4 North Drive</t>
  </si>
  <si>
    <t>1983-11-26</t>
  </si>
  <si>
    <t>Oldman</t>
  </si>
  <si>
    <t>Abbie</t>
  </si>
  <si>
    <t>59254 Northland Alley</t>
  </si>
  <si>
    <t>1967-12-12</t>
  </si>
  <si>
    <t>49 Surrey Point</t>
  </si>
  <si>
    <t>1967-05-25</t>
  </si>
  <si>
    <t>Gambrell</t>
  </si>
  <si>
    <t>06 Old Gate Park</t>
  </si>
  <si>
    <t>1958-01-03</t>
  </si>
  <si>
    <t>Fearnill</t>
  </si>
  <si>
    <t>3 Homewood Park</t>
  </si>
  <si>
    <t>1955-08-18</t>
  </si>
  <si>
    <t>Darte</t>
  </si>
  <si>
    <t>1582 Bashford Drive</t>
  </si>
  <si>
    <t>1976-08-27</t>
  </si>
  <si>
    <t>Harniman</t>
  </si>
  <si>
    <t>3 Mallory Circle</t>
  </si>
  <si>
    <t>1948-10-12</t>
  </si>
  <si>
    <t>Baribal</t>
  </si>
  <si>
    <t>Corrine</t>
  </si>
  <si>
    <t>87107 Shelley Crossing</t>
  </si>
  <si>
    <t>1998-11-26</t>
  </si>
  <si>
    <t>Satchel</t>
  </si>
  <si>
    <t>Alano</t>
  </si>
  <si>
    <t>518 Paget Hill</t>
  </si>
  <si>
    <t>1952-10-20</t>
  </si>
  <si>
    <t>Cartwight</t>
  </si>
  <si>
    <t>Rosemonde</t>
  </si>
  <si>
    <t>67 Bluejay Plaza</t>
  </si>
  <si>
    <t>1945-02-13</t>
  </si>
  <si>
    <t>72 Eliot Place</t>
  </si>
  <si>
    <t>1959-04-19</t>
  </si>
  <si>
    <t>Dobbs</t>
  </si>
  <si>
    <t>6065 Talisman Crossing</t>
  </si>
  <si>
    <t>1940-12-05</t>
  </si>
  <si>
    <t>Massel</t>
  </si>
  <si>
    <t>496 Logan Center</t>
  </si>
  <si>
    <t>Berney</t>
  </si>
  <si>
    <t>02 Hoffman Road</t>
  </si>
  <si>
    <t>1993-11-18</t>
  </si>
  <si>
    <t>Dorricott</t>
  </si>
  <si>
    <t>Leonid</t>
  </si>
  <si>
    <t>8625 Dakota Plaza</t>
  </si>
  <si>
    <t>1990-01-09</t>
  </si>
  <si>
    <t>Collete</t>
  </si>
  <si>
    <t>96515 Di Loreto Pass</t>
  </si>
  <si>
    <t>1981-02-16</t>
  </si>
  <si>
    <t>Jeffryes</t>
  </si>
  <si>
    <t>45788 Stang Plaza</t>
  </si>
  <si>
    <t>1972-03-10</t>
  </si>
  <si>
    <t>Jopke</t>
  </si>
  <si>
    <t>Vincent</t>
  </si>
  <si>
    <t>593 Alpine Drive</t>
  </si>
  <si>
    <t>1944-01-05</t>
  </si>
  <si>
    <t>Lerway</t>
  </si>
  <si>
    <t>307 Knutson Center</t>
  </si>
  <si>
    <t>1969-08-02</t>
  </si>
  <si>
    <t>Heindle</t>
  </si>
  <si>
    <t>Ermentrude</t>
  </si>
  <si>
    <t>98221 Pennsylvania Place</t>
  </si>
  <si>
    <t>1970-03-19</t>
  </si>
  <si>
    <t>Petchell</t>
  </si>
  <si>
    <t>6966 Delladonna Street</t>
  </si>
  <si>
    <t>1938-10-16</t>
  </si>
  <si>
    <t>Wohler</t>
  </si>
  <si>
    <t>Franklin</t>
  </si>
  <si>
    <t>743 Debra Court</t>
  </si>
  <si>
    <t>1992-03-27</t>
  </si>
  <si>
    <t>Fendley</t>
  </si>
  <si>
    <t>25805 Eagan Place</t>
  </si>
  <si>
    <t>1996-05-30</t>
  </si>
  <si>
    <t>Comi</t>
  </si>
  <si>
    <t>Maurizio</t>
  </si>
  <si>
    <t>232 Knutson Park</t>
  </si>
  <si>
    <t>1986-11-09</t>
  </si>
  <si>
    <t>Kollasch</t>
  </si>
  <si>
    <t>Kinna</t>
  </si>
  <si>
    <t>77785 Veith Lane</t>
  </si>
  <si>
    <t>Whellams</t>
  </si>
  <si>
    <t>Brigitte</t>
  </si>
  <si>
    <t>90 Northport Hill</t>
  </si>
  <si>
    <t>1971-11-28</t>
  </si>
  <si>
    <t>Kernar</t>
  </si>
  <si>
    <t>370 Division Junction</t>
  </si>
  <si>
    <t>1992-07-27</t>
  </si>
  <si>
    <t>Galego</t>
  </si>
  <si>
    <t>Maury</t>
  </si>
  <si>
    <t>1190 Hanson Street</t>
  </si>
  <si>
    <t>1985-09-02</t>
  </si>
  <si>
    <t>Dornan</t>
  </si>
  <si>
    <t>Eustacia</t>
  </si>
  <si>
    <t>735 Westridge Road</t>
  </si>
  <si>
    <t>1974-03-25</t>
  </si>
  <si>
    <t>Mazin</t>
  </si>
  <si>
    <t>803 Badeau Point</t>
  </si>
  <si>
    <t>1946-03-24</t>
  </si>
  <si>
    <t>Guinane</t>
  </si>
  <si>
    <t>6156 Summit Center</t>
  </si>
  <si>
    <t>1974-12-09</t>
  </si>
  <si>
    <t>Rustman</t>
  </si>
  <si>
    <t>5219 Pearson Drive</t>
  </si>
  <si>
    <t>1965-01-08</t>
  </si>
  <si>
    <t>Rappaport</t>
  </si>
  <si>
    <t>0193 Northland Street</t>
  </si>
  <si>
    <t>1975-03-26</t>
  </si>
  <si>
    <t>Newham</t>
  </si>
  <si>
    <t>170 Briar Crest Place</t>
  </si>
  <si>
    <t>1950-12-26</t>
  </si>
  <si>
    <t>Haversham</t>
  </si>
  <si>
    <t>Iain</t>
  </si>
  <si>
    <t>48 Shoshone Park</t>
  </si>
  <si>
    <t>1952-04-01</t>
  </si>
  <si>
    <t>McDonand</t>
  </si>
  <si>
    <t>534 Lien Lane</t>
  </si>
  <si>
    <t>1939-01-29</t>
  </si>
  <si>
    <t>Alderwick</t>
  </si>
  <si>
    <t>4 Warner Park</t>
  </si>
  <si>
    <t>1992-07-05</t>
  </si>
  <si>
    <t>Kiefer</t>
  </si>
  <si>
    <t>3920 Swallow Junction</t>
  </si>
  <si>
    <t>1955-09-06</t>
  </si>
  <si>
    <t>Tappington</t>
  </si>
  <si>
    <t>Loria</t>
  </si>
  <si>
    <t>1398 Burning Wood Way</t>
  </si>
  <si>
    <t>1995-02-19</t>
  </si>
  <si>
    <t>Cayet</t>
  </si>
  <si>
    <t>Paten</t>
  </si>
  <si>
    <t>40809 Truax Way</t>
  </si>
  <si>
    <t>1989-11-18</t>
  </si>
  <si>
    <t>Vickers</t>
  </si>
  <si>
    <t>Feodor</t>
  </si>
  <si>
    <t>5 Golf Terrace</t>
  </si>
  <si>
    <t>1956-02-22</t>
  </si>
  <si>
    <t>Sponton</t>
  </si>
  <si>
    <t>Sawyer</t>
  </si>
  <si>
    <t>823 Wayridge Trail</t>
  </si>
  <si>
    <t>1955-06-05</t>
  </si>
  <si>
    <t>Alvira</t>
  </si>
  <si>
    <t>67 Northport Avenue</t>
  </si>
  <si>
    <t>1986-01-23</t>
  </si>
  <si>
    <t>Fraschetti</t>
  </si>
  <si>
    <t>Abner</t>
  </si>
  <si>
    <t>255 Loeprich Lane</t>
  </si>
  <si>
    <t>1952-07-01</t>
  </si>
  <si>
    <t>Bownes</t>
  </si>
  <si>
    <t>Regine</t>
  </si>
  <si>
    <t>74 Russell Terrace</t>
  </si>
  <si>
    <t>1989-01-05</t>
  </si>
  <si>
    <t>Mitchenson</t>
  </si>
  <si>
    <t>Juliana</t>
  </si>
  <si>
    <t>65 Ridge Oak Court</t>
  </si>
  <si>
    <t>1973-03-18</t>
  </si>
  <si>
    <t>5612 Toban Point</t>
  </si>
  <si>
    <t>1976-03-12</t>
  </si>
  <si>
    <t>Corkill</t>
  </si>
  <si>
    <t>Robert</t>
  </si>
  <si>
    <t>5388 Burrows Alley</t>
  </si>
  <si>
    <t>1979-05-22</t>
  </si>
  <si>
    <t>Brody</t>
  </si>
  <si>
    <t>Emilie</t>
  </si>
  <si>
    <t>83 Armistice Terrace</t>
  </si>
  <si>
    <t>1951-07-10</t>
  </si>
  <si>
    <t>Levane</t>
  </si>
  <si>
    <t>Fonsie</t>
  </si>
  <si>
    <t>57343 Eagan Avenue</t>
  </si>
  <si>
    <t>1969-08-27</t>
  </si>
  <si>
    <t>Hinrichsen</t>
  </si>
  <si>
    <t>Shawna</t>
  </si>
  <si>
    <t>2093 Amoth Pass</t>
  </si>
  <si>
    <t>1995-08-04</t>
  </si>
  <si>
    <t>Ennor</t>
  </si>
  <si>
    <t>Amil</t>
  </si>
  <si>
    <t>35151 Bunker Hill Crossing</t>
  </si>
  <si>
    <t>1986-08-07</t>
  </si>
  <si>
    <t>Leisman</t>
  </si>
  <si>
    <t>101 Starling Pass</t>
  </si>
  <si>
    <t>1951-06-11</t>
  </si>
  <si>
    <t>Harme</t>
  </si>
  <si>
    <t>8 Debs Road</t>
  </si>
  <si>
    <t>Goodbanne</t>
  </si>
  <si>
    <t>Tedra</t>
  </si>
  <si>
    <t>33652 Lyons Alley</t>
  </si>
  <si>
    <t>1957-05-25</t>
  </si>
  <si>
    <t>Caruth</t>
  </si>
  <si>
    <t>Roseanne</t>
  </si>
  <si>
    <t>98158 Alpine Point</t>
  </si>
  <si>
    <t>Friese</t>
  </si>
  <si>
    <t>6704 Pine View Lane</t>
  </si>
  <si>
    <t>1963-04-24</t>
  </si>
  <si>
    <t>Bill</t>
  </si>
  <si>
    <t>95306 John Wall Avenue</t>
  </si>
  <si>
    <t>1956-09-04</t>
  </si>
  <si>
    <t>Yearsley</t>
  </si>
  <si>
    <t>Skippie</t>
  </si>
  <si>
    <t>24695 Boyd Road</t>
  </si>
  <si>
    <t>1961-08-14</t>
  </si>
  <si>
    <t>Englishby</t>
  </si>
  <si>
    <t>7795 Memorial Drive</t>
  </si>
  <si>
    <t>1969-02-10</t>
  </si>
  <si>
    <t>Blessed</t>
  </si>
  <si>
    <t>Archibald</t>
  </si>
  <si>
    <t>7 Myrtle Lane</t>
  </si>
  <si>
    <t>1961-12-26</t>
  </si>
  <si>
    <t>115 Westridge Road</t>
  </si>
  <si>
    <t>1967-12-18</t>
  </si>
  <si>
    <t>Spowart</t>
  </si>
  <si>
    <t>0721 Meadow Ridge Pass</t>
  </si>
  <si>
    <t>1971-03-31</t>
  </si>
  <si>
    <t>Delmonti</t>
  </si>
  <si>
    <t>Bernardine</t>
  </si>
  <si>
    <t>49185 Derek Circle</t>
  </si>
  <si>
    <t>1969-05-21</t>
  </si>
  <si>
    <t>Capener</t>
  </si>
  <si>
    <t>48 Ludington Plaza</t>
  </si>
  <si>
    <t>1969-10-02</t>
  </si>
  <si>
    <t>Anders</t>
  </si>
  <si>
    <t>90820 Thackeray Street</t>
  </si>
  <si>
    <t>1965-07-15</t>
  </si>
  <si>
    <t>Coate</t>
  </si>
  <si>
    <t>92934 Mallory Trail</t>
  </si>
  <si>
    <t>1950-11-05</t>
  </si>
  <si>
    <t>Balasini</t>
  </si>
  <si>
    <t>2 Morrow Alley</t>
  </si>
  <si>
    <t>1981-08-08</t>
  </si>
  <si>
    <t>Casbourne</t>
  </si>
  <si>
    <t>801 Atwood Alley</t>
  </si>
  <si>
    <t>1975-12-27</t>
  </si>
  <si>
    <t>Lourenco</t>
  </si>
  <si>
    <t>87254 Hermina Pass</t>
  </si>
  <si>
    <t>1949-03-06</t>
  </si>
  <si>
    <t>Grannie</t>
  </si>
  <si>
    <t>68 Karstens Pass</t>
  </si>
  <si>
    <t>2001-03-08</t>
  </si>
  <si>
    <t>Bergstram</t>
  </si>
  <si>
    <t>Isak</t>
  </si>
  <si>
    <t>74613 Northport Park</t>
  </si>
  <si>
    <t>1966-07-16</t>
  </si>
  <si>
    <t>Chaston</t>
  </si>
  <si>
    <t>My</t>
  </si>
  <si>
    <t>75813 Lawn Lane</t>
  </si>
  <si>
    <t>1980-02-11</t>
  </si>
  <si>
    <t>Blakeway</t>
  </si>
  <si>
    <t>Norina</t>
  </si>
  <si>
    <t>0 Dexter Parkway</t>
  </si>
  <si>
    <t>1979-06-18</t>
  </si>
  <si>
    <t>Daryl</t>
  </si>
  <si>
    <t>7 Oakridge Lane</t>
  </si>
  <si>
    <t>1967-09-27</t>
  </si>
  <si>
    <t>Ricards</t>
  </si>
  <si>
    <t>6160 Weeping Birch Hill</t>
  </si>
  <si>
    <t>1990-05-29</t>
  </si>
  <si>
    <t>Votier</t>
  </si>
  <si>
    <t>Malorie</t>
  </si>
  <si>
    <t>12683 Mifflin Point</t>
  </si>
  <si>
    <t>1970-11-08</t>
  </si>
  <si>
    <t>Snel</t>
  </si>
  <si>
    <t>Padraig</t>
  </si>
  <si>
    <t>492 Waywood Lane</t>
  </si>
  <si>
    <t>1978-02-05</t>
  </si>
  <si>
    <t>Drance</t>
  </si>
  <si>
    <t>Lacy</t>
  </si>
  <si>
    <t>932 Glendale Avenue</t>
  </si>
  <si>
    <t>1985-07-23</t>
  </si>
  <si>
    <t>Preddy</t>
  </si>
  <si>
    <t>Nowell</t>
  </si>
  <si>
    <t>367 Bay Point</t>
  </si>
  <si>
    <t>1960-03-18</t>
  </si>
  <si>
    <t>Abyss</t>
  </si>
  <si>
    <t>Sharline</t>
  </si>
  <si>
    <t>49309 Redwing Lane</t>
  </si>
  <si>
    <t>Skettles</t>
  </si>
  <si>
    <t>235 Mendota Court</t>
  </si>
  <si>
    <t>1962-07-28</t>
  </si>
  <si>
    <t>Rhead</t>
  </si>
  <si>
    <t>Aurie</t>
  </si>
  <si>
    <t>28970 Monument Lane</t>
  </si>
  <si>
    <t>1990-07-12</t>
  </si>
  <si>
    <t>Cogger</t>
  </si>
  <si>
    <t>1 Bluejay Place</t>
  </si>
  <si>
    <t>1940-02-02</t>
  </si>
  <si>
    <t>Lovett</t>
  </si>
  <si>
    <t>Georgetta</t>
  </si>
  <si>
    <t>8 Eggendart Pass</t>
  </si>
  <si>
    <t>1975-03-10</t>
  </si>
  <si>
    <t>Dobrowski</t>
  </si>
  <si>
    <t>7026 Katie Lane</t>
  </si>
  <si>
    <t>1953-02-27</t>
  </si>
  <si>
    <t>Aggas</t>
  </si>
  <si>
    <t>9722 Northport Way</t>
  </si>
  <si>
    <t>1956-02-08</t>
  </si>
  <si>
    <t>Abbitt</t>
  </si>
  <si>
    <t>Elsworth</t>
  </si>
  <si>
    <t>578 Waywood Circle</t>
  </si>
  <si>
    <t>1941-02-22</t>
  </si>
  <si>
    <t>Andren</t>
  </si>
  <si>
    <t>Ludvig</t>
  </si>
  <si>
    <t>8350 Moulton Terrace</t>
  </si>
  <si>
    <t>1975-03-13</t>
  </si>
  <si>
    <t>Rantoull</t>
  </si>
  <si>
    <t>2 Charing Cross Trail</t>
  </si>
  <si>
    <t>1969-07-20</t>
  </si>
  <si>
    <t>Lagadu</t>
  </si>
  <si>
    <t>265 Stephen Trail</t>
  </si>
  <si>
    <t>1997-05-28</t>
  </si>
  <si>
    <t>Broadbent</t>
  </si>
  <si>
    <t>Alexander</t>
  </si>
  <si>
    <t>83716 Russell Lane</t>
  </si>
  <si>
    <t>1981-10-29</t>
  </si>
  <si>
    <t>Bispham</t>
  </si>
  <si>
    <t>Ashby</t>
  </si>
  <si>
    <t>6 Golf View Alley</t>
  </si>
  <si>
    <t>1952-12-14</t>
  </si>
  <si>
    <t>Coutts</t>
  </si>
  <si>
    <t>3 Mcguire Crossing</t>
  </si>
  <si>
    <t>1987-10-08</t>
  </si>
  <si>
    <t>Rubinshtein</t>
  </si>
  <si>
    <t>29307 Russell Avenue</t>
  </si>
  <si>
    <t>1978-01-11</t>
  </si>
  <si>
    <t>Cosbey</t>
  </si>
  <si>
    <t>Jerrine</t>
  </si>
  <si>
    <t>7 Cascade Park</t>
  </si>
  <si>
    <t>1946-07-09</t>
  </si>
  <si>
    <t>Louedey</t>
  </si>
  <si>
    <t>Rollo</t>
  </si>
  <si>
    <t>56 Riverside Street</t>
  </si>
  <si>
    <t>1997-11-13</t>
  </si>
  <si>
    <t>Milan</t>
  </si>
  <si>
    <t>4252 Dovetail Pass</t>
  </si>
  <si>
    <t>Dolley</t>
  </si>
  <si>
    <t>65 Milwaukee Hill</t>
  </si>
  <si>
    <t>Tapp</t>
  </si>
  <si>
    <t>Meriel</t>
  </si>
  <si>
    <t>69 Garrison Point</t>
  </si>
  <si>
    <t>1961-11-05</t>
  </si>
  <si>
    <t>276 Westend Road</t>
  </si>
  <si>
    <t>1939-12-09</t>
  </si>
  <si>
    <t>Clampe</t>
  </si>
  <si>
    <t>Jordan</t>
  </si>
  <si>
    <t>6 Anderson Junction</t>
  </si>
  <si>
    <t>1968-11-15</t>
  </si>
  <si>
    <t>Stigell</t>
  </si>
  <si>
    <t>Franciska</t>
  </si>
  <si>
    <t>4275 Bluestem Pass</t>
  </si>
  <si>
    <t>1969-11-09</t>
  </si>
  <si>
    <t>422 Forster Circle</t>
  </si>
  <si>
    <t>1961-10-22</t>
  </si>
  <si>
    <t>Sephton</t>
  </si>
  <si>
    <t>Aridatha</t>
  </si>
  <si>
    <t>540 Sachs Road</t>
  </si>
  <si>
    <t>1972-04-23</t>
  </si>
  <si>
    <t>Brittan</t>
  </si>
  <si>
    <t>Lyon</t>
  </si>
  <si>
    <t>5013 Erie Crossing</t>
  </si>
  <si>
    <t>1963-06-16</t>
  </si>
  <si>
    <t>Jiruca</t>
  </si>
  <si>
    <t>94 Manitowish Court</t>
  </si>
  <si>
    <t>1946-10-23</t>
  </si>
  <si>
    <t>Escot</t>
  </si>
  <si>
    <t>93 Judy Drive</t>
  </si>
  <si>
    <t>1961-10-20</t>
  </si>
  <si>
    <t>Wiltshire</t>
  </si>
  <si>
    <t>Cristen</t>
  </si>
  <si>
    <t>802 Mallory Park</t>
  </si>
  <si>
    <t>1980-10-20</t>
  </si>
  <si>
    <t>Concannon</t>
  </si>
  <si>
    <t>Flossy</t>
  </si>
  <si>
    <t>966 Sunnyside Center</t>
  </si>
  <si>
    <t>1940-01-18</t>
  </si>
  <si>
    <t>Elman</t>
  </si>
  <si>
    <t>Reynold</t>
  </si>
  <si>
    <t>13025 Johnson Plaza</t>
  </si>
  <si>
    <t>1994-02-11</t>
  </si>
  <si>
    <t>Mallon</t>
  </si>
  <si>
    <t>Gina</t>
  </si>
  <si>
    <t>5 Quincy Street</t>
  </si>
  <si>
    <t>1991-01-22</t>
  </si>
  <si>
    <t>Treven</t>
  </si>
  <si>
    <t>Hanny</t>
  </si>
  <si>
    <t>0 Meadow Ridge Street</t>
  </si>
  <si>
    <t>2000-05-09</t>
  </si>
  <si>
    <t>Boc</t>
  </si>
  <si>
    <t>Evangelin</t>
  </si>
  <si>
    <t>67 Grayhawk Circle</t>
  </si>
  <si>
    <t>1972-11-02</t>
  </si>
  <si>
    <t>Bilson</t>
  </si>
  <si>
    <t>Bengt</t>
  </si>
  <si>
    <t>5 Nevada Point</t>
  </si>
  <si>
    <t>1994-10-31</t>
  </si>
  <si>
    <t>Karlik</t>
  </si>
  <si>
    <t>37439 High Crossing Circle</t>
  </si>
  <si>
    <t>1943-02-08</t>
  </si>
  <si>
    <t>Mawne</t>
  </si>
  <si>
    <t>88 Annamark Avenue</t>
  </si>
  <si>
    <t>1999-10-20</t>
  </si>
  <si>
    <t>Prestedge</t>
  </si>
  <si>
    <t>Jehu</t>
  </si>
  <si>
    <t>1 Orin Hill</t>
  </si>
  <si>
    <t>McAughtry</t>
  </si>
  <si>
    <t>6776 Anderson Center</t>
  </si>
  <si>
    <t>1952-09-21</t>
  </si>
  <si>
    <t>Abramamov</t>
  </si>
  <si>
    <t>74 Carpenter Street</t>
  </si>
  <si>
    <t>1977-09-01</t>
  </si>
  <si>
    <t>Bonafacino</t>
  </si>
  <si>
    <t>Andromache</t>
  </si>
  <si>
    <t>91164 Washington Terrace</t>
  </si>
  <si>
    <t>Everix</t>
  </si>
  <si>
    <t>Patricia</t>
  </si>
  <si>
    <t>1 Talisman Avenue</t>
  </si>
  <si>
    <t>1992-04-19</t>
  </si>
  <si>
    <t>Juster</t>
  </si>
  <si>
    <t>76 Sunnyside Avenue</t>
  </si>
  <si>
    <t>1971-08-18</t>
  </si>
  <si>
    <t>Carlone</t>
  </si>
  <si>
    <t>Sid</t>
  </si>
  <si>
    <t>4915 Debra Center</t>
  </si>
  <si>
    <t>1950-02-10</t>
  </si>
  <si>
    <t>12 Arapahoe Park</t>
  </si>
  <si>
    <t>1942-11-01</t>
  </si>
  <si>
    <t>Kahaleel</t>
  </si>
  <si>
    <t>411 Twin Pines Way</t>
  </si>
  <si>
    <t>1999-02-15</t>
  </si>
  <si>
    <t>Rouchy</t>
  </si>
  <si>
    <t>Marysa</t>
  </si>
  <si>
    <t>387 Dixon Alley</t>
  </si>
  <si>
    <t>1949-04-29</t>
  </si>
  <si>
    <t>Buckleigh</t>
  </si>
  <si>
    <t>Pietra</t>
  </si>
  <si>
    <t>83 Old Gate Point</t>
  </si>
  <si>
    <t>1961-03-22</t>
  </si>
  <si>
    <t>O'Loughlin</t>
  </si>
  <si>
    <t>Sean</t>
  </si>
  <si>
    <t>564 Forest Dale Avenue</t>
  </si>
  <si>
    <t>Gardie</t>
  </si>
  <si>
    <t>5186 Main Trail</t>
  </si>
  <si>
    <t>1981-02-22</t>
  </si>
  <si>
    <t>Rooson</t>
  </si>
  <si>
    <t>92214 Spenser Road</t>
  </si>
  <si>
    <t>1965-09-08</t>
  </si>
  <si>
    <t>Pickover</t>
  </si>
  <si>
    <t>Valerie</t>
  </si>
  <si>
    <t>5 4th Center</t>
  </si>
  <si>
    <t>1995-04-09</t>
  </si>
  <si>
    <t>Carrivick</t>
  </si>
  <si>
    <t>Sumner</t>
  </si>
  <si>
    <t>1665 Kenwood Center</t>
  </si>
  <si>
    <t>1973-11-28</t>
  </si>
  <si>
    <t>Kinner</t>
  </si>
  <si>
    <t>Katheryn</t>
  </si>
  <si>
    <t>0 Mockingbird Plaza</t>
  </si>
  <si>
    <t>1972-01-14</t>
  </si>
  <si>
    <t>Mensler</t>
  </si>
  <si>
    <t>1601 Rutledge Lane</t>
  </si>
  <si>
    <t>1956-10-22</t>
  </si>
  <si>
    <t>Flintoff</t>
  </si>
  <si>
    <t>Glennis</t>
  </si>
  <si>
    <t>4 Valley Edge Plaza</t>
  </si>
  <si>
    <t>1961-04-15</t>
  </si>
  <si>
    <t>Woodhams</t>
  </si>
  <si>
    <t>Tobias</t>
  </si>
  <si>
    <t>12351 Spenser Pass</t>
  </si>
  <si>
    <t>1974-09-17</t>
  </si>
  <si>
    <t>Hasheem</t>
  </si>
  <si>
    <t>800 Emmet Park</t>
  </si>
  <si>
    <t>1958-04-21</t>
  </si>
  <si>
    <t>Wellbelove</t>
  </si>
  <si>
    <t>Mabelle</t>
  </si>
  <si>
    <t>9 Union Center</t>
  </si>
  <si>
    <t>1968-02-16</t>
  </si>
  <si>
    <t>Clementet</t>
  </si>
  <si>
    <t>9608 Heffernan Drive</t>
  </si>
  <si>
    <t>1999-09-21</t>
  </si>
  <si>
    <t>Ferandez</t>
  </si>
  <si>
    <t>Kevina</t>
  </si>
  <si>
    <t>4185 Florence Trail</t>
  </si>
  <si>
    <t>1994-08-04</t>
  </si>
  <si>
    <t>Roscow</t>
  </si>
  <si>
    <t>Bessie</t>
  </si>
  <si>
    <t>8288 Lyons Way</t>
  </si>
  <si>
    <t>1996-08-03</t>
  </si>
  <si>
    <t>Canero</t>
  </si>
  <si>
    <t>Sherilyn</t>
  </si>
  <si>
    <t>69 Algoma Center</t>
  </si>
  <si>
    <t>1988-09-18</t>
  </si>
  <si>
    <t>Crayden</t>
  </si>
  <si>
    <t>Vivienne</t>
  </si>
  <si>
    <t>29778 Mendota Drive</t>
  </si>
  <si>
    <t>1999-06-08</t>
  </si>
  <si>
    <t>Petti</t>
  </si>
  <si>
    <t>Gunner</t>
  </si>
  <si>
    <t>76 Bartelt Center</t>
  </si>
  <si>
    <t>1984-10-07</t>
  </si>
  <si>
    <t>Riha</t>
  </si>
  <si>
    <t>989 Graedel Terrace</t>
  </si>
  <si>
    <t>1996-07-20</t>
  </si>
  <si>
    <t>Duxbarry</t>
  </si>
  <si>
    <t>Rosmunda</t>
  </si>
  <si>
    <t>9630 Cottonwood Avenue</t>
  </si>
  <si>
    <t>1983-02-01</t>
  </si>
  <si>
    <t>Barnardo</t>
  </si>
  <si>
    <t>Dorothy</t>
  </si>
  <si>
    <t>27 Karstens Crossing</t>
  </si>
  <si>
    <t>1999-11-21</t>
  </si>
  <si>
    <t>Maroney</t>
  </si>
  <si>
    <t>45 Becker Place</t>
  </si>
  <si>
    <t>1967-03-18</t>
  </si>
  <si>
    <t>Iltchev</t>
  </si>
  <si>
    <t>9 Mosinee Parkway</t>
  </si>
  <si>
    <t>1942-02-06</t>
  </si>
  <si>
    <t>Smallcombe</t>
  </si>
  <si>
    <t>283 Acker Drive</t>
  </si>
  <si>
    <t>1971-12-29</t>
  </si>
  <si>
    <t>Kedie</t>
  </si>
  <si>
    <t>Jedediah</t>
  </si>
  <si>
    <t>06936 Bobwhite Circle</t>
  </si>
  <si>
    <t>1983-02-11</t>
  </si>
  <si>
    <t>Antonelli</t>
  </si>
  <si>
    <t>Lorrie</t>
  </si>
  <si>
    <t>7232 Fulton Parkway</t>
  </si>
  <si>
    <t>Goodinge</t>
  </si>
  <si>
    <t>Normy</t>
  </si>
  <si>
    <t>683 Florence Way</t>
  </si>
  <si>
    <t>1966-07-29</t>
  </si>
  <si>
    <t>Whittaker</t>
  </si>
  <si>
    <t>76733 Sunbrook Terrace</t>
  </si>
  <si>
    <t>1972-10-31</t>
  </si>
  <si>
    <t>Marylou</t>
  </si>
  <si>
    <t>2 Schlimgen Terrace</t>
  </si>
  <si>
    <t>1979-12-17</t>
  </si>
  <si>
    <t>Ladley</t>
  </si>
  <si>
    <t>Briant</t>
  </si>
  <si>
    <t>261 Grayhawk Way</t>
  </si>
  <si>
    <t>1981-02-03</t>
  </si>
  <si>
    <t>Tuppeny</t>
  </si>
  <si>
    <t>Martelle</t>
  </si>
  <si>
    <t>293 Mayfield Street</t>
  </si>
  <si>
    <t>1995-03-25</t>
  </si>
  <si>
    <t>Seekings</t>
  </si>
  <si>
    <t>31756 Meadow Valley Lane</t>
  </si>
  <si>
    <t>1981-12-01</t>
  </si>
  <si>
    <t>Mc Andrew</t>
  </si>
  <si>
    <t>Odessa</t>
  </si>
  <si>
    <t>74127 Blaine Point</t>
  </si>
  <si>
    <t>1993-12-19</t>
  </si>
  <si>
    <t>Kelsall</t>
  </si>
  <si>
    <t>64 Mcguire Trail</t>
  </si>
  <si>
    <t>1999-03-22</t>
  </si>
  <si>
    <t>Steuhlmeyer</t>
  </si>
  <si>
    <t>998 Gale Park</t>
  </si>
  <si>
    <t>Heinrick</t>
  </si>
  <si>
    <t>3 Vermont Lane</t>
  </si>
  <si>
    <t>1950-05-03</t>
  </si>
  <si>
    <t>Kingsbury</t>
  </si>
  <si>
    <t>Thaxter</t>
  </si>
  <si>
    <t>169 Bashford Drive</t>
  </si>
  <si>
    <t>1977-05-14</t>
  </si>
  <si>
    <t>18 Grim Road</t>
  </si>
  <si>
    <t>1994-12-04</t>
  </si>
  <si>
    <t>Gobourn</t>
  </si>
  <si>
    <t>306 Clemons Junction</t>
  </si>
  <si>
    <t>1956-07-16</t>
  </si>
  <si>
    <t>Kybbye</t>
  </si>
  <si>
    <t>08708 Moulton Park</t>
  </si>
  <si>
    <t>1956-08-30</t>
  </si>
  <si>
    <t>Ewestace</t>
  </si>
  <si>
    <t>Gipsy</t>
  </si>
  <si>
    <t>6 Melby Center</t>
  </si>
  <si>
    <t>1961-12-05</t>
  </si>
  <si>
    <t>Arling</t>
  </si>
  <si>
    <t>938 Ilene Road</t>
  </si>
  <si>
    <t>1966-09-18</t>
  </si>
  <si>
    <t>Suggey</t>
  </si>
  <si>
    <t>2548 Arrowood Pass</t>
  </si>
  <si>
    <t>1946-10-25</t>
  </si>
  <si>
    <t>Argent</t>
  </si>
  <si>
    <t>Neile</t>
  </si>
  <si>
    <t>44 Darwin Lane</t>
  </si>
  <si>
    <t>1985-03-14</t>
  </si>
  <si>
    <t>Fishleigh</t>
  </si>
  <si>
    <t>Colene</t>
  </si>
  <si>
    <t>8 Grayhawk Circle</t>
  </si>
  <si>
    <t>1953-02-13</t>
  </si>
  <si>
    <t>Incogna</t>
  </si>
  <si>
    <t>011 Northland Trail</t>
  </si>
  <si>
    <t>1993-08-28</t>
  </si>
  <si>
    <t>04 Dexter Way</t>
  </si>
  <si>
    <t>1955-06-13</t>
  </si>
  <si>
    <t>Whitwell</t>
  </si>
  <si>
    <t>Garik</t>
  </si>
  <si>
    <t>240 Acker Avenue</t>
  </si>
  <si>
    <t>1979-04-11</t>
  </si>
  <si>
    <t>MacCague</t>
  </si>
  <si>
    <t>Mitchell</t>
  </si>
  <si>
    <t>2330 Butternut Trail</t>
  </si>
  <si>
    <t>1968-03-25</t>
  </si>
  <si>
    <t>Petford</t>
  </si>
  <si>
    <t>41042 Lotheville Crossing</t>
  </si>
  <si>
    <t>1975-05-10</t>
  </si>
  <si>
    <t>Casbolt</t>
  </si>
  <si>
    <t>Arleen</t>
  </si>
  <si>
    <t>8 Dennis Point</t>
  </si>
  <si>
    <t>Maddox</t>
  </si>
  <si>
    <t>Maisie</t>
  </si>
  <si>
    <t>3 Pleasure Drive</t>
  </si>
  <si>
    <t>1981-09-22</t>
  </si>
  <si>
    <t>McNess</t>
  </si>
  <si>
    <t>74 Welch Pass</t>
  </si>
  <si>
    <t>8 Novick Trail</t>
  </si>
  <si>
    <t>Heaton</t>
  </si>
  <si>
    <t>Brien</t>
  </si>
  <si>
    <t>555 Hermina Avenue</t>
  </si>
  <si>
    <t>1980-01-26</t>
  </si>
  <si>
    <t>Claibourn</t>
  </si>
  <si>
    <t>11184 East Drive</t>
  </si>
  <si>
    <t>1960-11-22</t>
  </si>
  <si>
    <t>De Freyne</t>
  </si>
  <si>
    <t>44557 Rutledge Court</t>
  </si>
  <si>
    <t>1960-12-10</t>
  </si>
  <si>
    <t>Roze</t>
  </si>
  <si>
    <t>1859 Forest Circle</t>
  </si>
  <si>
    <t>1966-07-20</t>
  </si>
  <si>
    <t>Barstowk</t>
  </si>
  <si>
    <t>51 Hooker Court</t>
  </si>
  <si>
    <t>1952-06-27</t>
  </si>
  <si>
    <t>Burwell</t>
  </si>
  <si>
    <t>Dyane</t>
  </si>
  <si>
    <t>75 Cordelia Trail</t>
  </si>
  <si>
    <t>1945-08-03</t>
  </si>
  <si>
    <t>Gillbard</t>
  </si>
  <si>
    <t>Rourke</t>
  </si>
  <si>
    <t>67 Shelley Street</t>
  </si>
  <si>
    <t>1982-10-11</t>
  </si>
  <si>
    <t>Schnitter</t>
  </si>
  <si>
    <t>663 8th Parkway</t>
  </si>
  <si>
    <t>Tabbatha</t>
  </si>
  <si>
    <t>1562 Merchant Street</t>
  </si>
  <si>
    <t>Ottey</t>
  </si>
  <si>
    <t>656 Fuller Street</t>
  </si>
  <si>
    <t>1993-09-29</t>
  </si>
  <si>
    <t>Dallaghan</t>
  </si>
  <si>
    <t>Gaston</t>
  </si>
  <si>
    <t>321 Raven Plaza</t>
  </si>
  <si>
    <t>1968-12-21</t>
  </si>
  <si>
    <t>Teddie</t>
  </si>
  <si>
    <t>193 North Point</t>
  </si>
  <si>
    <t>1954-08-12</t>
  </si>
  <si>
    <t>Willavize</t>
  </si>
  <si>
    <t>1550 Russell Way</t>
  </si>
  <si>
    <t>1938-11-09</t>
  </si>
  <si>
    <t>Quick</t>
  </si>
  <si>
    <t>61 4th Street</t>
  </si>
  <si>
    <t>Beswetherick</t>
  </si>
  <si>
    <t>610 Swallow Street</t>
  </si>
  <si>
    <t>1993-08-22</t>
  </si>
  <si>
    <t>Monkleigh</t>
  </si>
  <si>
    <t>64 Granby Parkway</t>
  </si>
  <si>
    <t>1954-03-31</t>
  </si>
  <si>
    <t>Swire</t>
  </si>
  <si>
    <t>39 Kedzie Pass</t>
  </si>
  <si>
    <t>1964-04-19</t>
  </si>
  <si>
    <t>Feares</t>
  </si>
  <si>
    <t>0591 Anzinger Circle</t>
  </si>
  <si>
    <t>1976-12-09</t>
  </si>
  <si>
    <t>Spellacy</t>
  </si>
  <si>
    <t>Melba</t>
  </si>
  <si>
    <t>0484 North Avenue</t>
  </si>
  <si>
    <t>1990-05-13</t>
  </si>
  <si>
    <t>Olag</t>
  </si>
  <si>
    <t>3 Golden Leaf Point</t>
  </si>
  <si>
    <t>1999-08-30</t>
  </si>
  <si>
    <t>Winward</t>
  </si>
  <si>
    <t>3682 Crowley Point</t>
  </si>
  <si>
    <t>1995-01-01</t>
  </si>
  <si>
    <t>Matson</t>
  </si>
  <si>
    <t>Rockwell</t>
  </si>
  <si>
    <t>80 Scofield Junction</t>
  </si>
  <si>
    <t>1985-08-02</t>
  </si>
  <si>
    <t>Docket</t>
  </si>
  <si>
    <t>Barthel</t>
  </si>
  <si>
    <t>717 West Drive</t>
  </si>
  <si>
    <t>1972-04-28</t>
  </si>
  <si>
    <t>Karlowicz</t>
  </si>
  <si>
    <t>85 Carioca Point</t>
  </si>
  <si>
    <t>1972-12-27</t>
  </si>
  <si>
    <t>Vian</t>
  </si>
  <si>
    <t>Nancie</t>
  </si>
  <si>
    <t>7 Nevada Crossing</t>
  </si>
  <si>
    <t>1976-10-06</t>
  </si>
  <si>
    <t>Rutledge</t>
  </si>
  <si>
    <t>89105 Pearson Terrace</t>
  </si>
  <si>
    <t>Brandli</t>
  </si>
  <si>
    <t>Druci</t>
  </si>
  <si>
    <t>115 Montana Place</t>
  </si>
  <si>
    <t>1965-09-21</t>
  </si>
  <si>
    <t>Melinda</t>
  </si>
  <si>
    <t>207 Annamark Plaza</t>
  </si>
  <si>
    <t>1979-01-28</t>
  </si>
  <si>
    <t>Stutt</t>
  </si>
  <si>
    <t>5 Colorado Crossing</t>
  </si>
  <si>
    <t>Ardelis</t>
  </si>
  <si>
    <t>14 Mccormick Park</t>
  </si>
  <si>
    <t>1970-03-22</t>
  </si>
  <si>
    <t>Genery</t>
  </si>
  <si>
    <t>Morly</t>
  </si>
  <si>
    <t>45 Shopko Center</t>
  </si>
  <si>
    <t>1957-07-12</t>
  </si>
  <si>
    <t>Brister</t>
  </si>
  <si>
    <t>Value</t>
  </si>
  <si>
    <t>Rank</t>
  </si>
  <si>
    <t>Mck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</si>
</sst>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&quot;-&quot;mm&quot;-&quot;dd"/>
    <numFmt numFmtId="165" formatCode="0.0000"/>
  </numFmts>
  <fonts count="5" x14ac:knownFonts="1">
    <font>
      <sz val="10"/>
      <color indexed="8"/>
      <name val="Arial"/>
    </font>
    <font>
      <sz val="10"/>
      <color indexed="8"/>
      <name val="Arial"/>
    </font>
    <font>
      <u/>
      <sz val="10"/>
      <color indexed="18"/>
      <name val="Arial"/>
    </font>
    <font>
      <sz val="11"/>
      <color indexed="8"/>
      <name val="Calibri"/>
    </font>
    <font>
      <sz val="11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14">
    <border>
      <left/>
      <right/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65"/>
      </left>
      <right/>
      <top style="thin">
        <color indexed="8"/>
      </top>
      <bottom/>
      <diagonal/>
    </border>
    <border>
      <left style="thin">
        <color indexed="65"/>
      </left>
      <right style="thin">
        <color indexed="8"/>
      </right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65"/>
      </top>
      <bottom/>
      <diagonal/>
    </border>
    <border>
      <left/>
      <right/>
      <top style="thin">
        <color indexed="65"/>
      </top>
      <bottom/>
      <diagonal/>
    </border>
    <border>
      <left/>
      <right style="thin">
        <color indexed="8"/>
      </right>
      <top style="thin">
        <color indexed="65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2">
    <xf numFmtId="0" fontId="0" fillId="0" borderId="0" applyNumberFormat="0" applyFill="0" applyBorder="0" applyProtection="0"/>
    <xf numFmtId="0" fontId="1" fillId="0" borderId="0" applyNumberFormat="0" applyFill="0" applyBorder="0" applyProtection="0"/>
  </cellStyleXfs>
  <cellXfs count="56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0" xfId="0" applyFill="1" applyBorder="1"/>
    <xf numFmtId="0" fontId="0" fillId="0" borderId="1" xfId="0" applyBorder="1" applyAlignment="1">
      <alignment horizontal="left"/>
    </xf>
    <xf numFmtId="0" fontId="0" fillId="0" borderId="1" xfId="0" applyNumberFormat="1" applyBorder="1"/>
    <xf numFmtId="0" fontId="0" fillId="0" borderId="4" xfId="0" applyNumberFormat="1" applyBorder="1"/>
    <xf numFmtId="0" fontId="0" fillId="0" borderId="5" xfId="0" applyNumberFormat="1" applyBorder="1"/>
    <xf numFmtId="0" fontId="0" fillId="0" borderId="6" xfId="0" applyBorder="1" applyAlignment="1">
      <alignment horizontal="left"/>
    </xf>
    <xf numFmtId="0" fontId="0" fillId="0" borderId="6" xfId="0" applyNumberFormat="1" applyBorder="1"/>
    <xf numFmtId="0" fontId="0" fillId="0" borderId="7" xfId="0" applyNumberFormat="1" applyBorder="1"/>
    <xf numFmtId="0" fontId="0" fillId="0" borderId="8" xfId="0" applyNumberFormat="1" applyBorder="1"/>
    <xf numFmtId="0" fontId="0" fillId="0" borderId="9" xfId="0" applyBorder="1" applyAlignment="1">
      <alignment horizontal="left"/>
    </xf>
    <xf numFmtId="0" fontId="0" fillId="0" borderId="9" xfId="0" applyNumberFormat="1" applyBorder="1"/>
    <xf numFmtId="0" fontId="0" fillId="0" borderId="10" xfId="0" applyNumberFormat="1" applyBorder="1"/>
    <xf numFmtId="0" fontId="0" fillId="0" borderId="11" xfId="0" applyNumberFormat="1" applyBorder="1"/>
    <xf numFmtId="1" fontId="0" fillId="0" borderId="12" xfId="0" applyNumberFormat="1" applyBorder="1"/>
    <xf numFmtId="49" fontId="0" fillId="0" borderId="12" xfId="0" applyNumberFormat="1" applyBorder="1"/>
    <xf numFmtId="14" fontId="0" fillId="0" borderId="12" xfId="0" applyNumberFormat="1" applyBorder="1"/>
    <xf numFmtId="0" fontId="0" fillId="0" borderId="13" xfId="0" applyNumberFormat="1" applyBorder="1"/>
    <xf numFmtId="1" fontId="0" fillId="0" borderId="13" xfId="0" applyNumberFormat="1" applyBorder="1"/>
    <xf numFmtId="49" fontId="0" fillId="0" borderId="13" xfId="0" applyNumberFormat="1" applyBorder="1"/>
    <xf numFmtId="14" fontId="0" fillId="0" borderId="13" xfId="0" applyNumberFormat="1" applyBorder="1"/>
    <xf numFmtId="164" fontId="0" fillId="0" borderId="13" xfId="0" applyNumberFormat="1" applyBorder="1"/>
    <xf numFmtId="49" fontId="2" fillId="0" borderId="13" xfId="0" applyNumberFormat="1" applyFont="1" applyBorder="1"/>
    <xf numFmtId="0" fontId="0" fillId="0" borderId="0" xfId="0" applyNumberFormat="1"/>
    <xf numFmtId="1" fontId="0" fillId="0" borderId="0" xfId="0" applyNumberFormat="1"/>
    <xf numFmtId="14" fontId="0" fillId="0" borderId="0" xfId="0" applyNumberFormat="1"/>
    <xf numFmtId="49" fontId="3" fillId="0" borderId="12" xfId="1" applyNumberFormat="1" applyFont="1" applyBorder="1"/>
    <xf numFmtId="1" fontId="3" fillId="0" borderId="12" xfId="1" applyNumberFormat="1" applyFont="1" applyBorder="1" applyAlignment="1">
      <alignment horizontal="right"/>
    </xf>
    <xf numFmtId="14" fontId="4" fillId="0" borderId="12" xfId="1" applyNumberFormat="1" applyFont="1" applyBorder="1"/>
    <xf numFmtId="1" fontId="4" fillId="0" borderId="12" xfId="1" applyNumberFormat="1" applyFont="1" applyBorder="1"/>
    <xf numFmtId="1" fontId="3" fillId="0" borderId="12" xfId="1" applyNumberFormat="1" applyFont="1" applyBorder="1"/>
    <xf numFmtId="1" fontId="4" fillId="0" borderId="12" xfId="1" applyNumberFormat="1" applyFont="1" applyBorder="1" applyAlignment="1">
      <alignment horizontal="right"/>
    </xf>
    <xf numFmtId="0" fontId="1" fillId="0" borderId="13" xfId="1" applyBorder="1"/>
    <xf numFmtId="1" fontId="1" fillId="0" borderId="12" xfId="1" applyNumberFormat="1" applyBorder="1"/>
    <xf numFmtId="165" fontId="1" fillId="0" borderId="12" xfId="1" applyNumberFormat="1" applyBorder="1"/>
    <xf numFmtId="0" fontId="1" fillId="0" borderId="0" xfId="1" applyNumberFormat="1"/>
    <xf numFmtId="0" fontId="1" fillId="0" borderId="0" xfId="1"/>
    <xf numFmtId="49" fontId="3" fillId="0" borderId="13" xfId="1" applyNumberFormat="1" applyFont="1" applyBorder="1"/>
    <xf numFmtId="1" fontId="4" fillId="0" borderId="13" xfId="1" applyNumberFormat="1" applyFont="1" applyBorder="1" applyAlignment="1">
      <alignment horizontal="right"/>
    </xf>
    <xf numFmtId="14" fontId="3" fillId="0" borderId="13" xfId="1" applyNumberFormat="1" applyFont="1" applyBorder="1"/>
    <xf numFmtId="1" fontId="3" fillId="0" borderId="13" xfId="1" applyNumberFormat="1" applyFont="1" applyBorder="1"/>
    <xf numFmtId="1" fontId="3" fillId="0" borderId="13" xfId="1" applyNumberFormat="1" applyFont="1" applyBorder="1" applyAlignment="1">
      <alignment horizontal="right"/>
    </xf>
    <xf numFmtId="0" fontId="1" fillId="0" borderId="13" xfId="1" applyNumberFormat="1" applyBorder="1"/>
    <xf numFmtId="1" fontId="1" fillId="0" borderId="13" xfId="1" applyNumberFormat="1" applyBorder="1"/>
    <xf numFmtId="165" fontId="1" fillId="0" borderId="13" xfId="1" applyNumberFormat="1" applyBorder="1"/>
    <xf numFmtId="14" fontId="3" fillId="0" borderId="13" xfId="1" applyNumberFormat="1" applyFont="1" applyBorder="1" applyAlignment="1">
      <alignment horizontal="left"/>
    </xf>
    <xf numFmtId="0" fontId="3" fillId="0" borderId="13" xfId="1" applyFont="1" applyBorder="1"/>
    <xf numFmtId="1" fontId="1" fillId="0" borderId="0" xfId="1" applyNumberFormat="1" applyAlignment="1">
      <alignment horizontal="right"/>
    </xf>
    <xf numFmtId="14" fontId="1" fillId="0" borderId="0" xfId="1" applyNumberFormat="1"/>
    <xf numFmtId="1" fontId="1" fillId="0" borderId="0" xfId="1" applyNumberFormat="1"/>
    <xf numFmtId="165" fontId="1" fillId="0" borderId="0" xfId="1" applyNumberFormat="1"/>
  </cellXfs>
  <cellStyles count="2">
    <cellStyle name="Normal" xfId="0" builtinId="0"/>
    <cellStyle name="Normal 2" xfId="1" xr:uid="{C4F97761-4FF3-46C5-A188-48C4F379A32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externalLink" Target="externalLinks/externalLink1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KPMG_data_module3_Dashboar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itle Sheet"/>
      <sheetName val="Dashboard"/>
      <sheetName val="Sheet16"/>
      <sheetName val="Sheet14"/>
      <sheetName val="Sheet13"/>
      <sheetName val="Sheet12"/>
      <sheetName val="Sheet11"/>
      <sheetName val="Sheet10"/>
      <sheetName val="Sheet9"/>
      <sheetName val="Sheet8"/>
      <sheetName val="Sheet7"/>
      <sheetName val="Sheet5"/>
      <sheetName val="Sheet6"/>
      <sheetName val="Sheet1"/>
      <sheetName val="Sheet3"/>
      <sheetName val="Sheet17"/>
      <sheetName val="Sheet2"/>
      <sheetName val="Transactions"/>
      <sheetName val="NewCustomerList"/>
      <sheetName val="CustomerDemographic"/>
      <sheetName val="CustomerAddres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1">
          <cell r="A1" t="str">
            <v>customer_id</v>
          </cell>
          <cell r="B1" t="str">
            <v>address</v>
          </cell>
          <cell r="C1" t="str">
            <v>postcode</v>
          </cell>
          <cell r="D1" t="str">
            <v>state</v>
          </cell>
          <cell r="E1" t="str">
            <v>country</v>
          </cell>
          <cell r="F1" t="str">
            <v>property_valuation</v>
          </cell>
        </row>
        <row r="2">
          <cell r="A2">
            <v>1</v>
          </cell>
          <cell r="B2" t="str">
            <v>060 Morning Avenue</v>
          </cell>
          <cell r="C2">
            <v>2016</v>
          </cell>
          <cell r="D2" t="str">
            <v>NSW</v>
          </cell>
          <cell r="E2" t="str">
            <v>Australia</v>
          </cell>
          <cell r="F2">
            <v>10</v>
          </cell>
        </row>
        <row r="3">
          <cell r="A3">
            <v>2</v>
          </cell>
          <cell r="B3" t="str">
            <v>6 Meadow Vale Court</v>
          </cell>
          <cell r="C3">
            <v>2153</v>
          </cell>
          <cell r="D3" t="str">
            <v>NSW</v>
          </cell>
          <cell r="E3" t="str">
            <v>Australia</v>
          </cell>
          <cell r="F3">
            <v>10</v>
          </cell>
        </row>
        <row r="4">
          <cell r="A4">
            <v>4</v>
          </cell>
          <cell r="B4" t="str">
            <v>0 Holy Cross Court</v>
          </cell>
          <cell r="C4">
            <v>4211</v>
          </cell>
          <cell r="D4" t="str">
            <v>QLD</v>
          </cell>
          <cell r="E4" t="str">
            <v>Australia</v>
          </cell>
          <cell r="F4">
            <v>9</v>
          </cell>
        </row>
        <row r="5">
          <cell r="A5">
            <v>5</v>
          </cell>
          <cell r="B5" t="str">
            <v>17979 Del Mar Point</v>
          </cell>
          <cell r="C5">
            <v>2448</v>
          </cell>
          <cell r="D5" t="str">
            <v>NSW</v>
          </cell>
          <cell r="E5" t="str">
            <v>Australia</v>
          </cell>
          <cell r="F5">
            <v>4</v>
          </cell>
        </row>
        <row r="6">
          <cell r="A6">
            <v>6</v>
          </cell>
          <cell r="B6" t="str">
            <v>9 Oakridge Court</v>
          </cell>
          <cell r="C6">
            <v>3216</v>
          </cell>
          <cell r="D6" t="str">
            <v>VIC</v>
          </cell>
          <cell r="E6" t="str">
            <v>Australia</v>
          </cell>
          <cell r="F6">
            <v>9</v>
          </cell>
        </row>
        <row r="7">
          <cell r="A7">
            <v>7</v>
          </cell>
          <cell r="B7" t="str">
            <v>4 Delaware Trail</v>
          </cell>
          <cell r="C7">
            <v>2210</v>
          </cell>
          <cell r="D7" t="str">
            <v>NSW</v>
          </cell>
          <cell r="E7" t="str">
            <v>Australia</v>
          </cell>
          <cell r="F7">
            <v>9</v>
          </cell>
        </row>
        <row r="8">
          <cell r="A8">
            <v>8</v>
          </cell>
          <cell r="B8" t="str">
            <v>49 Londonderry Lane</v>
          </cell>
          <cell r="C8">
            <v>2650</v>
          </cell>
          <cell r="D8" t="str">
            <v>NSW</v>
          </cell>
          <cell r="E8" t="str">
            <v>Australia</v>
          </cell>
          <cell r="F8">
            <v>4</v>
          </cell>
        </row>
        <row r="9">
          <cell r="A9">
            <v>9</v>
          </cell>
          <cell r="B9" t="str">
            <v>97736 7th Trail</v>
          </cell>
          <cell r="C9">
            <v>2023</v>
          </cell>
          <cell r="D9" t="str">
            <v>NSW</v>
          </cell>
          <cell r="E9" t="str">
            <v>Australia</v>
          </cell>
          <cell r="F9">
            <v>12</v>
          </cell>
        </row>
        <row r="10">
          <cell r="A10">
            <v>11</v>
          </cell>
          <cell r="B10" t="str">
            <v>93405 Ludington Park</v>
          </cell>
          <cell r="C10">
            <v>3044</v>
          </cell>
          <cell r="D10" t="str">
            <v>VIC</v>
          </cell>
          <cell r="E10" t="str">
            <v>Australia</v>
          </cell>
          <cell r="F10">
            <v>8</v>
          </cell>
        </row>
        <row r="11">
          <cell r="A11">
            <v>12</v>
          </cell>
          <cell r="B11" t="str">
            <v>44339 Golden Leaf Alley</v>
          </cell>
          <cell r="C11">
            <v>4557</v>
          </cell>
          <cell r="D11" t="str">
            <v>QLD</v>
          </cell>
          <cell r="E11" t="str">
            <v>Australia</v>
          </cell>
          <cell r="F11">
            <v>4</v>
          </cell>
        </row>
        <row r="12">
          <cell r="A12">
            <v>13</v>
          </cell>
          <cell r="B12" t="str">
            <v>2 Sutherland Street</v>
          </cell>
          <cell r="C12">
            <v>3799</v>
          </cell>
          <cell r="D12" t="str">
            <v>VIC</v>
          </cell>
          <cell r="E12" t="str">
            <v>Australia</v>
          </cell>
          <cell r="F12">
            <v>6</v>
          </cell>
        </row>
        <row r="13">
          <cell r="A13">
            <v>14</v>
          </cell>
          <cell r="B13" t="str">
            <v>9 Mcbride Trail</v>
          </cell>
          <cell r="C13">
            <v>2760</v>
          </cell>
          <cell r="D13" t="str">
            <v>NSW</v>
          </cell>
          <cell r="E13" t="str">
            <v>Australia</v>
          </cell>
          <cell r="F13">
            <v>8</v>
          </cell>
        </row>
        <row r="14">
          <cell r="A14">
            <v>15</v>
          </cell>
          <cell r="B14" t="str">
            <v>9861 New Castle Avenue</v>
          </cell>
          <cell r="C14">
            <v>2428</v>
          </cell>
          <cell r="D14" t="str">
            <v>NSW</v>
          </cell>
          <cell r="E14" t="str">
            <v>Australia</v>
          </cell>
          <cell r="F14">
            <v>9</v>
          </cell>
        </row>
        <row r="15">
          <cell r="A15">
            <v>16</v>
          </cell>
          <cell r="B15" t="str">
            <v>52 Moland Street</v>
          </cell>
          <cell r="C15">
            <v>3331</v>
          </cell>
          <cell r="D15" t="str">
            <v>VIC</v>
          </cell>
          <cell r="E15" t="str">
            <v>Australia</v>
          </cell>
          <cell r="F15">
            <v>4</v>
          </cell>
        </row>
        <row r="16">
          <cell r="A16">
            <v>17</v>
          </cell>
          <cell r="B16" t="str">
            <v>82391 Kensington Lane</v>
          </cell>
          <cell r="C16">
            <v>3058</v>
          </cell>
          <cell r="D16" t="str">
            <v>VIC</v>
          </cell>
          <cell r="E16" t="str">
            <v>Australia</v>
          </cell>
          <cell r="F16">
            <v>9</v>
          </cell>
        </row>
        <row r="17">
          <cell r="A17">
            <v>18</v>
          </cell>
          <cell r="B17" t="str">
            <v>092 2nd Alley</v>
          </cell>
          <cell r="C17">
            <v>2135</v>
          </cell>
          <cell r="D17" t="str">
            <v>NSW</v>
          </cell>
          <cell r="E17" t="str">
            <v>Australia</v>
          </cell>
          <cell r="F17">
            <v>12</v>
          </cell>
        </row>
        <row r="18">
          <cell r="A18">
            <v>19</v>
          </cell>
          <cell r="B18" t="str">
            <v>59 Spaight Circle</v>
          </cell>
          <cell r="C18">
            <v>2233</v>
          </cell>
          <cell r="D18" t="str">
            <v>NSW</v>
          </cell>
          <cell r="E18" t="str">
            <v>Australia</v>
          </cell>
          <cell r="F18">
            <v>9</v>
          </cell>
        </row>
        <row r="19">
          <cell r="A19">
            <v>20</v>
          </cell>
          <cell r="B19" t="str">
            <v>032 Bartelt Crossing</v>
          </cell>
          <cell r="C19">
            <v>2444</v>
          </cell>
          <cell r="D19" t="str">
            <v>NSW</v>
          </cell>
          <cell r="E19" t="str">
            <v>Australia</v>
          </cell>
          <cell r="F19">
            <v>8</v>
          </cell>
        </row>
        <row r="20">
          <cell r="A20">
            <v>21</v>
          </cell>
          <cell r="B20" t="str">
            <v>18 Jenna Center</v>
          </cell>
          <cell r="C20">
            <v>2650</v>
          </cell>
          <cell r="D20" t="str">
            <v>NSW</v>
          </cell>
          <cell r="E20" t="str">
            <v>Australia</v>
          </cell>
          <cell r="F20">
            <v>7</v>
          </cell>
        </row>
        <row r="21">
          <cell r="A21">
            <v>24</v>
          </cell>
          <cell r="B21" t="str">
            <v>3 Cordelia Plaza</v>
          </cell>
          <cell r="C21">
            <v>2153</v>
          </cell>
          <cell r="D21" t="str">
            <v>NSW</v>
          </cell>
          <cell r="E21" t="str">
            <v>Australia</v>
          </cell>
          <cell r="F21">
            <v>10</v>
          </cell>
        </row>
        <row r="22">
          <cell r="A22">
            <v>25</v>
          </cell>
          <cell r="B22" t="str">
            <v>28 5th Center</v>
          </cell>
          <cell r="C22">
            <v>4413</v>
          </cell>
          <cell r="D22" t="str">
            <v>QLD</v>
          </cell>
          <cell r="E22" t="str">
            <v>Australia</v>
          </cell>
          <cell r="F22">
            <v>3</v>
          </cell>
        </row>
        <row r="23">
          <cell r="A23">
            <v>26</v>
          </cell>
          <cell r="B23" t="str">
            <v>52 Carey Alley</v>
          </cell>
          <cell r="C23">
            <v>4740</v>
          </cell>
          <cell r="D23" t="str">
            <v>QLD</v>
          </cell>
          <cell r="E23" t="str">
            <v>Australia</v>
          </cell>
          <cell r="F23">
            <v>5</v>
          </cell>
        </row>
        <row r="24">
          <cell r="A24">
            <v>27</v>
          </cell>
          <cell r="B24" t="str">
            <v>96 Texas Plaza</v>
          </cell>
          <cell r="C24">
            <v>3218</v>
          </cell>
          <cell r="D24" t="str">
            <v>VIC</v>
          </cell>
          <cell r="E24" t="str">
            <v>Australia</v>
          </cell>
          <cell r="F24">
            <v>7</v>
          </cell>
        </row>
        <row r="25">
          <cell r="A25">
            <v>28</v>
          </cell>
          <cell r="B25" t="str">
            <v>48 Eagan Avenue</v>
          </cell>
          <cell r="C25">
            <v>4868</v>
          </cell>
          <cell r="D25" t="str">
            <v>QLD</v>
          </cell>
          <cell r="E25" t="str">
            <v>Australia</v>
          </cell>
          <cell r="F25">
            <v>4</v>
          </cell>
        </row>
        <row r="26">
          <cell r="A26">
            <v>29</v>
          </cell>
          <cell r="B26" t="str">
            <v>9 Buell Park</v>
          </cell>
          <cell r="C26">
            <v>4116</v>
          </cell>
          <cell r="D26" t="str">
            <v>QLD</v>
          </cell>
          <cell r="E26" t="str">
            <v>Australia</v>
          </cell>
          <cell r="F26">
            <v>7</v>
          </cell>
        </row>
        <row r="27">
          <cell r="A27">
            <v>30</v>
          </cell>
          <cell r="B27" t="str">
            <v>02663 Buell Parkway</v>
          </cell>
          <cell r="C27">
            <v>2519</v>
          </cell>
          <cell r="D27" t="str">
            <v>NSW</v>
          </cell>
          <cell r="E27" t="str">
            <v>Australia</v>
          </cell>
          <cell r="F27">
            <v>11</v>
          </cell>
        </row>
        <row r="28">
          <cell r="A28">
            <v>31</v>
          </cell>
          <cell r="B28" t="str">
            <v>2294 Pleasure Place</v>
          </cell>
          <cell r="C28">
            <v>2135</v>
          </cell>
          <cell r="D28" t="str">
            <v>NSW</v>
          </cell>
          <cell r="E28" t="str">
            <v>Australia</v>
          </cell>
          <cell r="F28">
            <v>12</v>
          </cell>
        </row>
        <row r="29">
          <cell r="A29">
            <v>32</v>
          </cell>
          <cell r="B29" t="str">
            <v>2951 Petterle Place</v>
          </cell>
          <cell r="C29">
            <v>2756</v>
          </cell>
          <cell r="D29" t="str">
            <v>NSW</v>
          </cell>
          <cell r="E29" t="str">
            <v>Australia</v>
          </cell>
          <cell r="F29">
            <v>9</v>
          </cell>
        </row>
        <row r="30">
          <cell r="A30">
            <v>33</v>
          </cell>
          <cell r="B30" t="str">
            <v>63 Lukken Drive</v>
          </cell>
          <cell r="C30">
            <v>2170</v>
          </cell>
          <cell r="D30" t="str">
            <v>NSW</v>
          </cell>
          <cell r="E30" t="str">
            <v>Australia</v>
          </cell>
          <cell r="F30">
            <v>9</v>
          </cell>
        </row>
        <row r="31">
          <cell r="A31">
            <v>34</v>
          </cell>
          <cell r="B31" t="str">
            <v>833 Luster Way</v>
          </cell>
          <cell r="C31">
            <v>4005</v>
          </cell>
          <cell r="D31" t="str">
            <v>QLD</v>
          </cell>
          <cell r="E31" t="str">
            <v>Australia</v>
          </cell>
          <cell r="F31">
            <v>8</v>
          </cell>
        </row>
        <row r="32">
          <cell r="A32">
            <v>35</v>
          </cell>
          <cell r="B32" t="str">
            <v>34 Russell Plaza</v>
          </cell>
          <cell r="C32">
            <v>4127</v>
          </cell>
          <cell r="D32" t="str">
            <v>QLD</v>
          </cell>
          <cell r="E32" t="str">
            <v>Australia</v>
          </cell>
          <cell r="F32">
            <v>6</v>
          </cell>
        </row>
        <row r="33">
          <cell r="A33">
            <v>36</v>
          </cell>
          <cell r="B33" t="str">
            <v>78 Del Sol Hill</v>
          </cell>
          <cell r="C33">
            <v>2535</v>
          </cell>
          <cell r="D33" t="str">
            <v>NSW</v>
          </cell>
          <cell r="E33" t="str">
            <v>Australia</v>
          </cell>
          <cell r="F33">
            <v>8</v>
          </cell>
        </row>
        <row r="34">
          <cell r="A34">
            <v>37</v>
          </cell>
          <cell r="B34" t="str">
            <v>54 Sage Plaza</v>
          </cell>
          <cell r="C34">
            <v>4726</v>
          </cell>
          <cell r="D34" t="str">
            <v>QLD</v>
          </cell>
          <cell r="E34" t="str">
            <v>Australia</v>
          </cell>
          <cell r="F34">
            <v>1</v>
          </cell>
        </row>
        <row r="35">
          <cell r="A35">
            <v>38</v>
          </cell>
          <cell r="B35" t="str">
            <v>90 Lawn Parkway</v>
          </cell>
          <cell r="C35">
            <v>4805</v>
          </cell>
          <cell r="D35" t="str">
            <v>QLD</v>
          </cell>
          <cell r="E35" t="str">
            <v>Australia</v>
          </cell>
          <cell r="F35">
            <v>4</v>
          </cell>
        </row>
        <row r="36">
          <cell r="A36">
            <v>39</v>
          </cell>
          <cell r="B36" t="str">
            <v>38726 Ilene Crossing</v>
          </cell>
          <cell r="C36">
            <v>2212</v>
          </cell>
          <cell r="D36" t="str">
            <v>NSW</v>
          </cell>
          <cell r="E36" t="str">
            <v>Australia</v>
          </cell>
          <cell r="F36">
            <v>10</v>
          </cell>
        </row>
        <row r="37">
          <cell r="A37">
            <v>40</v>
          </cell>
          <cell r="B37" t="str">
            <v>3496 Brown Drive</v>
          </cell>
          <cell r="C37">
            <v>2207</v>
          </cell>
          <cell r="D37" t="str">
            <v>NSW</v>
          </cell>
          <cell r="E37" t="str">
            <v>Australia</v>
          </cell>
          <cell r="F37">
            <v>8</v>
          </cell>
        </row>
        <row r="38">
          <cell r="A38">
            <v>41</v>
          </cell>
          <cell r="B38" t="str">
            <v>7188 Cody Way</v>
          </cell>
          <cell r="C38">
            <v>3350</v>
          </cell>
          <cell r="D38" t="str">
            <v>VIC</v>
          </cell>
          <cell r="E38" t="str">
            <v>Australia</v>
          </cell>
          <cell r="F38">
            <v>9</v>
          </cell>
        </row>
        <row r="39">
          <cell r="A39">
            <v>42</v>
          </cell>
          <cell r="B39" t="str">
            <v>1 Claremont Park</v>
          </cell>
          <cell r="C39">
            <v>3931</v>
          </cell>
          <cell r="D39" t="str">
            <v>VIC</v>
          </cell>
          <cell r="E39" t="str">
            <v>Australia</v>
          </cell>
          <cell r="F39">
            <v>10</v>
          </cell>
        </row>
        <row r="40">
          <cell r="A40">
            <v>43</v>
          </cell>
          <cell r="B40" t="str">
            <v>60 Eagan Circle</v>
          </cell>
          <cell r="C40">
            <v>4018</v>
          </cell>
          <cell r="D40" t="str">
            <v>QLD</v>
          </cell>
          <cell r="E40" t="str">
            <v>Australia</v>
          </cell>
          <cell r="F40">
            <v>8</v>
          </cell>
        </row>
        <row r="41">
          <cell r="A41">
            <v>44</v>
          </cell>
          <cell r="B41" t="str">
            <v>89314 Eagle Crest Center</v>
          </cell>
          <cell r="C41">
            <v>4670</v>
          </cell>
          <cell r="D41" t="str">
            <v>QLD</v>
          </cell>
          <cell r="E41" t="str">
            <v>Australia</v>
          </cell>
          <cell r="F41">
            <v>2</v>
          </cell>
        </row>
        <row r="42">
          <cell r="A42">
            <v>45</v>
          </cell>
          <cell r="B42" t="str">
            <v>2028 Lakewood Place</v>
          </cell>
          <cell r="C42">
            <v>2480</v>
          </cell>
          <cell r="D42" t="str">
            <v>NSW</v>
          </cell>
          <cell r="E42" t="str">
            <v>Australia</v>
          </cell>
          <cell r="F42">
            <v>3</v>
          </cell>
        </row>
        <row r="43">
          <cell r="A43">
            <v>46</v>
          </cell>
          <cell r="B43" t="str">
            <v>70875 Hudson Point</v>
          </cell>
          <cell r="C43">
            <v>3212</v>
          </cell>
          <cell r="D43" t="str">
            <v>VIC</v>
          </cell>
          <cell r="E43" t="str">
            <v>Australia</v>
          </cell>
          <cell r="F43">
            <v>6</v>
          </cell>
        </row>
        <row r="44">
          <cell r="A44">
            <v>47</v>
          </cell>
          <cell r="B44" t="str">
            <v>543 Killdeer Park</v>
          </cell>
          <cell r="C44">
            <v>2322</v>
          </cell>
          <cell r="D44" t="str">
            <v>NSW</v>
          </cell>
          <cell r="E44" t="str">
            <v>Australia</v>
          </cell>
          <cell r="F44">
            <v>4</v>
          </cell>
        </row>
        <row r="45">
          <cell r="A45">
            <v>48</v>
          </cell>
          <cell r="B45" t="str">
            <v>22125 Ramsey Drive</v>
          </cell>
          <cell r="C45">
            <v>3198</v>
          </cell>
          <cell r="D45" t="str">
            <v>VIC</v>
          </cell>
          <cell r="E45" t="str">
            <v>Australia</v>
          </cell>
          <cell r="F45">
            <v>9</v>
          </cell>
        </row>
        <row r="46">
          <cell r="A46">
            <v>49</v>
          </cell>
          <cell r="B46" t="str">
            <v>3107 Calypso Terrace</v>
          </cell>
          <cell r="C46">
            <v>2210</v>
          </cell>
          <cell r="D46" t="str">
            <v>NSW</v>
          </cell>
          <cell r="E46" t="str">
            <v>Australia</v>
          </cell>
          <cell r="F46">
            <v>9</v>
          </cell>
        </row>
        <row r="47">
          <cell r="A47">
            <v>50</v>
          </cell>
          <cell r="B47" t="str">
            <v>957 Veith Junction</v>
          </cell>
          <cell r="C47">
            <v>2047</v>
          </cell>
          <cell r="D47" t="str">
            <v>NSW</v>
          </cell>
          <cell r="E47" t="str">
            <v>Australia</v>
          </cell>
          <cell r="F47">
            <v>10</v>
          </cell>
        </row>
        <row r="48">
          <cell r="A48">
            <v>51</v>
          </cell>
          <cell r="B48" t="str">
            <v>4853 Gulseth Avenue</v>
          </cell>
          <cell r="C48">
            <v>4503</v>
          </cell>
          <cell r="D48" t="str">
            <v>QLD</v>
          </cell>
          <cell r="E48" t="str">
            <v>Australia</v>
          </cell>
          <cell r="F48">
            <v>5</v>
          </cell>
        </row>
        <row r="49">
          <cell r="A49">
            <v>52</v>
          </cell>
          <cell r="B49" t="str">
            <v>9 Michigan Terrace</v>
          </cell>
          <cell r="C49">
            <v>2145</v>
          </cell>
          <cell r="D49" t="str">
            <v>NSW</v>
          </cell>
          <cell r="E49" t="str">
            <v>Australia</v>
          </cell>
          <cell r="F49">
            <v>8</v>
          </cell>
        </row>
        <row r="50">
          <cell r="A50">
            <v>53</v>
          </cell>
          <cell r="B50" t="str">
            <v>62 Steensland Road</v>
          </cell>
          <cell r="C50">
            <v>4350</v>
          </cell>
          <cell r="D50" t="str">
            <v>QLD</v>
          </cell>
          <cell r="E50" t="str">
            <v>Australia</v>
          </cell>
          <cell r="F50">
            <v>3</v>
          </cell>
        </row>
        <row r="51">
          <cell r="A51">
            <v>54</v>
          </cell>
          <cell r="B51" t="str">
            <v>6 Homewood Avenue</v>
          </cell>
          <cell r="C51">
            <v>2142</v>
          </cell>
          <cell r="D51" t="str">
            <v>NSW</v>
          </cell>
          <cell r="E51" t="str">
            <v>Australia</v>
          </cell>
          <cell r="F51">
            <v>8</v>
          </cell>
        </row>
        <row r="52">
          <cell r="A52">
            <v>55</v>
          </cell>
          <cell r="B52" t="str">
            <v>15 Almo Lane</v>
          </cell>
          <cell r="C52">
            <v>2029</v>
          </cell>
          <cell r="D52" t="str">
            <v>NSW</v>
          </cell>
          <cell r="E52" t="str">
            <v>Australia</v>
          </cell>
          <cell r="F52">
            <v>10</v>
          </cell>
        </row>
        <row r="53">
          <cell r="A53">
            <v>56</v>
          </cell>
          <cell r="B53" t="str">
            <v>690 Glacier Hill Circle</v>
          </cell>
          <cell r="C53">
            <v>2127</v>
          </cell>
          <cell r="D53" t="str">
            <v>NSW</v>
          </cell>
          <cell r="E53" t="str">
            <v>Australia</v>
          </cell>
          <cell r="F53">
            <v>10</v>
          </cell>
        </row>
        <row r="54">
          <cell r="A54">
            <v>57</v>
          </cell>
          <cell r="B54" t="str">
            <v>89787 Village Green Terrace</v>
          </cell>
          <cell r="C54">
            <v>4280</v>
          </cell>
          <cell r="D54" t="str">
            <v>QLD</v>
          </cell>
          <cell r="E54" t="str">
            <v>Australia</v>
          </cell>
          <cell r="F54">
            <v>6</v>
          </cell>
        </row>
        <row r="55">
          <cell r="A55">
            <v>58</v>
          </cell>
          <cell r="B55" t="str">
            <v>18 Elgar Park</v>
          </cell>
          <cell r="C55">
            <v>2166</v>
          </cell>
          <cell r="D55" t="str">
            <v>NSW</v>
          </cell>
          <cell r="E55" t="str">
            <v>Australia</v>
          </cell>
          <cell r="F55">
            <v>9</v>
          </cell>
        </row>
        <row r="56">
          <cell r="A56">
            <v>59</v>
          </cell>
          <cell r="B56" t="str">
            <v>413 Mayer Street</v>
          </cell>
          <cell r="C56">
            <v>2046</v>
          </cell>
          <cell r="D56" t="str">
            <v>NSW</v>
          </cell>
          <cell r="E56" t="str">
            <v>Australia</v>
          </cell>
          <cell r="F56">
            <v>9</v>
          </cell>
        </row>
        <row r="57">
          <cell r="A57">
            <v>60</v>
          </cell>
          <cell r="B57" t="str">
            <v>39 3rd Drive</v>
          </cell>
          <cell r="C57">
            <v>2026</v>
          </cell>
          <cell r="D57" t="str">
            <v>NSW</v>
          </cell>
          <cell r="E57" t="str">
            <v>Australia</v>
          </cell>
          <cell r="F57">
            <v>10</v>
          </cell>
        </row>
        <row r="58">
          <cell r="A58">
            <v>61</v>
          </cell>
          <cell r="B58" t="str">
            <v>44516 Katie Parkway</v>
          </cell>
          <cell r="C58">
            <v>2765</v>
          </cell>
          <cell r="D58" t="str">
            <v>NSW</v>
          </cell>
          <cell r="E58" t="str">
            <v>Australia</v>
          </cell>
          <cell r="F58">
            <v>7</v>
          </cell>
        </row>
        <row r="59">
          <cell r="A59">
            <v>62</v>
          </cell>
          <cell r="B59" t="str">
            <v>41 Schurz Center</v>
          </cell>
          <cell r="C59">
            <v>2749</v>
          </cell>
          <cell r="D59" t="str">
            <v>NSW</v>
          </cell>
          <cell r="E59" t="str">
            <v>Australia</v>
          </cell>
          <cell r="F59">
            <v>8</v>
          </cell>
        </row>
        <row r="60">
          <cell r="A60">
            <v>63</v>
          </cell>
          <cell r="B60" t="str">
            <v>68150 Boyd Road</v>
          </cell>
          <cell r="C60">
            <v>2745</v>
          </cell>
          <cell r="D60" t="str">
            <v>NSW</v>
          </cell>
          <cell r="E60" t="str">
            <v>Australia</v>
          </cell>
          <cell r="F60">
            <v>9</v>
          </cell>
        </row>
        <row r="61">
          <cell r="A61">
            <v>64</v>
          </cell>
          <cell r="B61" t="str">
            <v>11474 Westend Hill</v>
          </cell>
          <cell r="C61">
            <v>3752</v>
          </cell>
          <cell r="D61" t="str">
            <v>VIC</v>
          </cell>
          <cell r="E61" t="str">
            <v>Australia</v>
          </cell>
          <cell r="F61">
            <v>8</v>
          </cell>
        </row>
        <row r="62">
          <cell r="A62">
            <v>65</v>
          </cell>
          <cell r="B62" t="str">
            <v>308 Jana Crossing</v>
          </cell>
          <cell r="C62">
            <v>2153</v>
          </cell>
          <cell r="D62" t="str">
            <v>NSW</v>
          </cell>
          <cell r="E62" t="str">
            <v>Australia</v>
          </cell>
          <cell r="F62">
            <v>10</v>
          </cell>
        </row>
        <row r="63">
          <cell r="A63">
            <v>66</v>
          </cell>
          <cell r="B63" t="str">
            <v>163 Straubel Trail</v>
          </cell>
          <cell r="C63">
            <v>2217</v>
          </cell>
          <cell r="D63" t="str">
            <v>NSW</v>
          </cell>
          <cell r="E63" t="str">
            <v>Australia</v>
          </cell>
          <cell r="F63">
            <v>10</v>
          </cell>
        </row>
        <row r="64">
          <cell r="A64">
            <v>67</v>
          </cell>
          <cell r="B64" t="str">
            <v>68294 Clarendon Crossing</v>
          </cell>
          <cell r="C64">
            <v>2230</v>
          </cell>
          <cell r="D64" t="str">
            <v>NSW</v>
          </cell>
          <cell r="E64" t="str">
            <v>Australia</v>
          </cell>
          <cell r="F64">
            <v>10</v>
          </cell>
        </row>
        <row r="65">
          <cell r="A65">
            <v>68</v>
          </cell>
          <cell r="B65" t="str">
            <v>486 Mariners Cove Plaza</v>
          </cell>
          <cell r="C65">
            <v>3046</v>
          </cell>
          <cell r="D65" t="str">
            <v>VIC</v>
          </cell>
          <cell r="E65" t="str">
            <v>Australia</v>
          </cell>
          <cell r="F65">
            <v>7</v>
          </cell>
        </row>
        <row r="66">
          <cell r="A66">
            <v>69</v>
          </cell>
          <cell r="B66" t="str">
            <v>0322 Dryden Court</v>
          </cell>
          <cell r="C66">
            <v>3183</v>
          </cell>
          <cell r="D66" t="str">
            <v>VIC</v>
          </cell>
          <cell r="E66" t="str">
            <v>Australia</v>
          </cell>
          <cell r="F66">
            <v>7</v>
          </cell>
        </row>
        <row r="67">
          <cell r="A67">
            <v>70</v>
          </cell>
          <cell r="B67" t="str">
            <v>9 Bonner Road</v>
          </cell>
          <cell r="C67">
            <v>2070</v>
          </cell>
          <cell r="D67" t="str">
            <v>NSW</v>
          </cell>
          <cell r="E67" t="str">
            <v>Australia</v>
          </cell>
          <cell r="F67">
            <v>12</v>
          </cell>
        </row>
        <row r="68">
          <cell r="A68">
            <v>71</v>
          </cell>
          <cell r="B68" t="str">
            <v>07041 Briar Crest Lane</v>
          </cell>
          <cell r="C68">
            <v>2213</v>
          </cell>
          <cell r="D68" t="str">
            <v>NSW</v>
          </cell>
          <cell r="E68" t="str">
            <v>Australia</v>
          </cell>
          <cell r="F68">
            <v>10</v>
          </cell>
        </row>
        <row r="69">
          <cell r="A69">
            <v>72</v>
          </cell>
          <cell r="B69" t="str">
            <v>29466 Hanson Pass</v>
          </cell>
          <cell r="C69">
            <v>4208</v>
          </cell>
          <cell r="D69" t="str">
            <v>QLD</v>
          </cell>
          <cell r="E69" t="str">
            <v>Australia</v>
          </cell>
          <cell r="F69">
            <v>6</v>
          </cell>
        </row>
        <row r="70">
          <cell r="A70">
            <v>73</v>
          </cell>
          <cell r="B70" t="str">
            <v>0212 Forest Run Trail</v>
          </cell>
          <cell r="C70">
            <v>2774</v>
          </cell>
          <cell r="D70" t="str">
            <v>NSW</v>
          </cell>
          <cell r="E70" t="str">
            <v>Australia</v>
          </cell>
          <cell r="F70">
            <v>8</v>
          </cell>
        </row>
        <row r="71">
          <cell r="A71">
            <v>74</v>
          </cell>
          <cell r="B71" t="str">
            <v>33055 Menomonie Parkway</v>
          </cell>
          <cell r="C71">
            <v>4133</v>
          </cell>
          <cell r="D71" t="str">
            <v>QLD</v>
          </cell>
          <cell r="E71" t="str">
            <v>Australia</v>
          </cell>
          <cell r="F71">
            <v>8</v>
          </cell>
        </row>
        <row r="72">
          <cell r="A72">
            <v>75</v>
          </cell>
          <cell r="B72" t="str">
            <v>4763 Merchant Avenue</v>
          </cell>
          <cell r="C72">
            <v>2756</v>
          </cell>
          <cell r="D72" t="str">
            <v>NSW</v>
          </cell>
          <cell r="E72" t="str">
            <v>Australia</v>
          </cell>
          <cell r="F72">
            <v>8</v>
          </cell>
        </row>
        <row r="73">
          <cell r="A73">
            <v>76</v>
          </cell>
          <cell r="B73" t="str">
            <v>439 Ridgeway Court</v>
          </cell>
          <cell r="C73">
            <v>4213</v>
          </cell>
          <cell r="D73" t="str">
            <v>QLD</v>
          </cell>
          <cell r="E73" t="str">
            <v>Australia</v>
          </cell>
          <cell r="F73">
            <v>9</v>
          </cell>
        </row>
        <row r="74">
          <cell r="A74">
            <v>77</v>
          </cell>
          <cell r="B74" t="str">
            <v>2 Clyde Gallagher Lane</v>
          </cell>
          <cell r="C74">
            <v>4170</v>
          </cell>
          <cell r="D74" t="str">
            <v>QLD</v>
          </cell>
          <cell r="E74" t="str">
            <v>Australia</v>
          </cell>
          <cell r="F74">
            <v>5</v>
          </cell>
        </row>
        <row r="75">
          <cell r="A75">
            <v>78</v>
          </cell>
          <cell r="B75" t="str">
            <v>97455 Loeprich Lane</v>
          </cell>
          <cell r="C75">
            <v>2153</v>
          </cell>
          <cell r="D75" t="str">
            <v>NSW</v>
          </cell>
          <cell r="E75" t="str">
            <v>Australia</v>
          </cell>
          <cell r="F75">
            <v>9</v>
          </cell>
        </row>
        <row r="76">
          <cell r="A76">
            <v>79</v>
          </cell>
          <cell r="B76" t="str">
            <v>9527 Ridgeway Street</v>
          </cell>
          <cell r="C76">
            <v>2073</v>
          </cell>
          <cell r="D76" t="str">
            <v>NSW</v>
          </cell>
          <cell r="E76" t="str">
            <v>Australia</v>
          </cell>
          <cell r="F76">
            <v>10</v>
          </cell>
        </row>
        <row r="77">
          <cell r="A77">
            <v>80</v>
          </cell>
          <cell r="B77" t="str">
            <v>7 Jackson Point</v>
          </cell>
          <cell r="C77">
            <v>3561</v>
          </cell>
          <cell r="D77" t="str">
            <v>VIC</v>
          </cell>
          <cell r="E77" t="str">
            <v>Australia</v>
          </cell>
          <cell r="F77">
            <v>1</v>
          </cell>
        </row>
        <row r="78">
          <cell r="A78">
            <v>81</v>
          </cell>
          <cell r="B78" t="str">
            <v>74 Anniversary Junction</v>
          </cell>
          <cell r="C78">
            <v>2330</v>
          </cell>
          <cell r="D78" t="str">
            <v>NSW</v>
          </cell>
          <cell r="E78" t="str">
            <v>Australia</v>
          </cell>
          <cell r="F78">
            <v>6</v>
          </cell>
        </row>
        <row r="79">
          <cell r="A79">
            <v>82</v>
          </cell>
          <cell r="B79" t="str">
            <v>2083 Spaight Court</v>
          </cell>
          <cell r="C79">
            <v>3977</v>
          </cell>
          <cell r="D79" t="str">
            <v>VIC</v>
          </cell>
          <cell r="E79" t="str">
            <v>Australia</v>
          </cell>
          <cell r="F79">
            <v>8</v>
          </cell>
        </row>
        <row r="80">
          <cell r="A80">
            <v>83</v>
          </cell>
          <cell r="B80" t="str">
            <v>2796 Caliangt Circle</v>
          </cell>
          <cell r="C80">
            <v>2204</v>
          </cell>
          <cell r="D80" t="str">
            <v>NSW</v>
          </cell>
          <cell r="E80" t="str">
            <v>Australia</v>
          </cell>
          <cell r="F80">
            <v>12</v>
          </cell>
        </row>
        <row r="81">
          <cell r="A81">
            <v>84</v>
          </cell>
          <cell r="B81" t="str">
            <v>96061 Ludington Place</v>
          </cell>
          <cell r="C81">
            <v>2086</v>
          </cell>
          <cell r="D81" t="str">
            <v>NSW</v>
          </cell>
          <cell r="E81" t="str">
            <v>Australia</v>
          </cell>
          <cell r="F81">
            <v>11</v>
          </cell>
        </row>
        <row r="82">
          <cell r="A82">
            <v>85</v>
          </cell>
          <cell r="B82" t="str">
            <v>5037 Merchant Crossing</v>
          </cell>
          <cell r="C82">
            <v>2226</v>
          </cell>
          <cell r="D82" t="str">
            <v>NSW</v>
          </cell>
          <cell r="E82" t="str">
            <v>Australia</v>
          </cell>
          <cell r="F82">
            <v>11</v>
          </cell>
        </row>
        <row r="83">
          <cell r="A83">
            <v>86</v>
          </cell>
          <cell r="B83" t="str">
            <v>289 Haas Street</v>
          </cell>
          <cell r="C83">
            <v>2075</v>
          </cell>
          <cell r="D83" t="str">
            <v>NSW</v>
          </cell>
          <cell r="E83" t="str">
            <v>Australia</v>
          </cell>
          <cell r="F83">
            <v>11</v>
          </cell>
        </row>
        <row r="84">
          <cell r="A84">
            <v>87</v>
          </cell>
          <cell r="B84" t="str">
            <v>4423 Bartelt Parkway</v>
          </cell>
          <cell r="C84">
            <v>2038</v>
          </cell>
          <cell r="D84" t="str">
            <v>NSW</v>
          </cell>
          <cell r="E84" t="str">
            <v>Australia</v>
          </cell>
          <cell r="F84">
            <v>12</v>
          </cell>
        </row>
        <row r="85">
          <cell r="A85">
            <v>88</v>
          </cell>
          <cell r="B85" t="str">
            <v>5 Grim Center</v>
          </cell>
          <cell r="C85">
            <v>2069</v>
          </cell>
          <cell r="D85" t="str">
            <v>NSW</v>
          </cell>
          <cell r="E85" t="str">
            <v>Australia</v>
          </cell>
          <cell r="F85">
            <v>12</v>
          </cell>
        </row>
        <row r="86">
          <cell r="A86">
            <v>89</v>
          </cell>
          <cell r="B86" t="str">
            <v>73042 Roth Crossing</v>
          </cell>
          <cell r="C86">
            <v>2100</v>
          </cell>
          <cell r="D86" t="str">
            <v>NSW</v>
          </cell>
          <cell r="E86" t="str">
            <v>Australia</v>
          </cell>
          <cell r="F86">
            <v>11</v>
          </cell>
        </row>
        <row r="87">
          <cell r="A87">
            <v>90</v>
          </cell>
          <cell r="B87" t="str">
            <v>171 Fordem Junction</v>
          </cell>
          <cell r="C87">
            <v>2233</v>
          </cell>
          <cell r="D87" t="str">
            <v>NSW</v>
          </cell>
          <cell r="E87" t="str">
            <v>Australia</v>
          </cell>
          <cell r="F87">
            <v>10</v>
          </cell>
        </row>
        <row r="88">
          <cell r="A88">
            <v>91</v>
          </cell>
          <cell r="B88" t="str">
            <v>2640 Manley Point</v>
          </cell>
          <cell r="C88">
            <v>2166</v>
          </cell>
          <cell r="D88" t="str">
            <v>NSW</v>
          </cell>
          <cell r="E88" t="str">
            <v>Australia</v>
          </cell>
          <cell r="F88">
            <v>9</v>
          </cell>
        </row>
        <row r="89">
          <cell r="A89">
            <v>92</v>
          </cell>
          <cell r="B89" t="str">
            <v>3 Hintze Pass</v>
          </cell>
          <cell r="C89">
            <v>3133</v>
          </cell>
          <cell r="D89" t="str">
            <v>VIC</v>
          </cell>
          <cell r="E89" t="str">
            <v>Australia</v>
          </cell>
          <cell r="F89">
            <v>10</v>
          </cell>
        </row>
        <row r="90">
          <cell r="A90">
            <v>93</v>
          </cell>
          <cell r="B90" t="str">
            <v>2 Mcbride Road</v>
          </cell>
          <cell r="C90">
            <v>3070</v>
          </cell>
          <cell r="D90" t="str">
            <v>VIC</v>
          </cell>
          <cell r="E90" t="str">
            <v>Australia</v>
          </cell>
          <cell r="F90">
            <v>10</v>
          </cell>
        </row>
        <row r="91">
          <cell r="A91">
            <v>94</v>
          </cell>
          <cell r="B91" t="str">
            <v>67234 Transport Hill</v>
          </cell>
          <cell r="C91">
            <v>2777</v>
          </cell>
          <cell r="D91" t="str">
            <v>NSW</v>
          </cell>
          <cell r="E91" t="str">
            <v>Australia</v>
          </cell>
          <cell r="F91">
            <v>7</v>
          </cell>
        </row>
        <row r="92">
          <cell r="A92">
            <v>95</v>
          </cell>
          <cell r="B92" t="str">
            <v>72 Dorton Crossing</v>
          </cell>
          <cell r="C92">
            <v>3133</v>
          </cell>
          <cell r="D92" t="str">
            <v>VIC</v>
          </cell>
          <cell r="E92" t="str">
            <v>Australia</v>
          </cell>
          <cell r="F92">
            <v>10</v>
          </cell>
        </row>
        <row r="93">
          <cell r="A93">
            <v>96</v>
          </cell>
          <cell r="B93" t="str">
            <v>6 Heffernan Center</v>
          </cell>
          <cell r="C93">
            <v>2125</v>
          </cell>
          <cell r="D93" t="str">
            <v>NSW</v>
          </cell>
          <cell r="E93" t="str">
            <v>Australia</v>
          </cell>
          <cell r="F93">
            <v>11</v>
          </cell>
        </row>
        <row r="94">
          <cell r="A94">
            <v>97</v>
          </cell>
          <cell r="B94" t="str">
            <v>6088 Roxbury Hill</v>
          </cell>
          <cell r="C94">
            <v>2766</v>
          </cell>
          <cell r="D94" t="str">
            <v>NSW</v>
          </cell>
          <cell r="E94" t="str">
            <v>Australia</v>
          </cell>
          <cell r="F94">
            <v>8</v>
          </cell>
        </row>
        <row r="95">
          <cell r="A95">
            <v>98</v>
          </cell>
          <cell r="B95" t="str">
            <v>105 Shelley Alley</v>
          </cell>
          <cell r="C95">
            <v>2209</v>
          </cell>
          <cell r="D95" t="str">
            <v>NSW</v>
          </cell>
          <cell r="E95" t="str">
            <v>Australia</v>
          </cell>
          <cell r="F95">
            <v>10</v>
          </cell>
        </row>
        <row r="96">
          <cell r="A96">
            <v>99</v>
          </cell>
          <cell r="B96" t="str">
            <v>079 Merry Park</v>
          </cell>
          <cell r="C96">
            <v>2160</v>
          </cell>
          <cell r="D96" t="str">
            <v>NSW</v>
          </cell>
          <cell r="E96" t="str">
            <v>Australia</v>
          </cell>
          <cell r="F96">
            <v>9</v>
          </cell>
        </row>
        <row r="97">
          <cell r="A97">
            <v>100</v>
          </cell>
          <cell r="B97" t="str">
            <v>8722 Summit Alley</v>
          </cell>
          <cell r="C97">
            <v>2065</v>
          </cell>
          <cell r="D97" t="str">
            <v>NSW</v>
          </cell>
          <cell r="E97" t="str">
            <v>Australia</v>
          </cell>
          <cell r="F97">
            <v>12</v>
          </cell>
        </row>
        <row r="98">
          <cell r="A98">
            <v>101</v>
          </cell>
          <cell r="B98" t="str">
            <v>9554 Artisan Pass</v>
          </cell>
          <cell r="C98">
            <v>2150</v>
          </cell>
          <cell r="D98" t="str">
            <v>NSW</v>
          </cell>
          <cell r="E98" t="str">
            <v>Australia</v>
          </cell>
          <cell r="F98">
            <v>10</v>
          </cell>
        </row>
        <row r="99">
          <cell r="A99">
            <v>102</v>
          </cell>
          <cell r="B99" t="str">
            <v>55850 Butterfield Road</v>
          </cell>
          <cell r="C99">
            <v>2168</v>
          </cell>
          <cell r="D99" t="str">
            <v>NSW</v>
          </cell>
          <cell r="E99" t="str">
            <v>Australia</v>
          </cell>
          <cell r="F99">
            <v>9</v>
          </cell>
        </row>
        <row r="100">
          <cell r="A100">
            <v>103</v>
          </cell>
          <cell r="B100" t="str">
            <v>68 Little Fleur Crossing</v>
          </cell>
          <cell r="C100">
            <v>2046</v>
          </cell>
          <cell r="D100" t="str">
            <v>NSW</v>
          </cell>
          <cell r="E100" t="str">
            <v>Australia</v>
          </cell>
          <cell r="F100">
            <v>12</v>
          </cell>
        </row>
        <row r="101">
          <cell r="A101">
            <v>104</v>
          </cell>
          <cell r="B101" t="str">
            <v>85688 New Castle Crossing</v>
          </cell>
          <cell r="C101">
            <v>4171</v>
          </cell>
          <cell r="D101" t="str">
            <v>QLD</v>
          </cell>
          <cell r="E101" t="str">
            <v>Australia</v>
          </cell>
          <cell r="F101">
            <v>10</v>
          </cell>
        </row>
        <row r="102">
          <cell r="A102">
            <v>105</v>
          </cell>
          <cell r="B102" t="str">
            <v>8611 Loomis Lane</v>
          </cell>
          <cell r="C102">
            <v>2155</v>
          </cell>
          <cell r="D102" t="str">
            <v>NSW</v>
          </cell>
          <cell r="E102" t="str">
            <v>Australia</v>
          </cell>
          <cell r="F102">
            <v>10</v>
          </cell>
        </row>
        <row r="103">
          <cell r="A103">
            <v>106</v>
          </cell>
          <cell r="B103" t="str">
            <v>7909 Pierstorff Crossing</v>
          </cell>
          <cell r="C103">
            <v>2517</v>
          </cell>
          <cell r="D103" t="str">
            <v>NSW</v>
          </cell>
          <cell r="E103" t="str">
            <v>Australia</v>
          </cell>
          <cell r="F103">
            <v>9</v>
          </cell>
        </row>
        <row r="104">
          <cell r="A104">
            <v>107</v>
          </cell>
          <cell r="B104" t="str">
            <v>01 Muir Parkway</v>
          </cell>
          <cell r="C104">
            <v>2096</v>
          </cell>
          <cell r="D104" t="str">
            <v>NSW</v>
          </cell>
          <cell r="E104" t="str">
            <v>Australia</v>
          </cell>
          <cell r="F104">
            <v>12</v>
          </cell>
        </row>
        <row r="105">
          <cell r="A105">
            <v>108</v>
          </cell>
          <cell r="B105" t="str">
            <v>0410 Division Junction</v>
          </cell>
          <cell r="C105">
            <v>2750</v>
          </cell>
          <cell r="D105" t="str">
            <v>NSW</v>
          </cell>
          <cell r="E105" t="str">
            <v>Australia</v>
          </cell>
          <cell r="F105">
            <v>8</v>
          </cell>
        </row>
        <row r="106">
          <cell r="A106">
            <v>109</v>
          </cell>
          <cell r="B106" t="str">
            <v>41 Service Lane</v>
          </cell>
          <cell r="C106">
            <v>2217</v>
          </cell>
          <cell r="D106" t="str">
            <v>NSW</v>
          </cell>
          <cell r="E106" t="str">
            <v>Australia</v>
          </cell>
          <cell r="F106">
            <v>11</v>
          </cell>
        </row>
        <row r="107">
          <cell r="A107">
            <v>110</v>
          </cell>
          <cell r="B107" t="str">
            <v>5 Moose Road</v>
          </cell>
          <cell r="C107">
            <v>3977</v>
          </cell>
          <cell r="D107" t="str">
            <v>VIC</v>
          </cell>
          <cell r="E107" t="str">
            <v>Australia</v>
          </cell>
          <cell r="F107">
            <v>8</v>
          </cell>
        </row>
        <row r="108">
          <cell r="A108">
            <v>111</v>
          </cell>
          <cell r="B108" t="str">
            <v>7342 Fieldstone Junction</v>
          </cell>
          <cell r="C108">
            <v>2093</v>
          </cell>
          <cell r="D108" t="str">
            <v>NSW</v>
          </cell>
          <cell r="E108" t="str">
            <v>Australia</v>
          </cell>
          <cell r="F108">
            <v>12</v>
          </cell>
        </row>
        <row r="109">
          <cell r="A109">
            <v>112</v>
          </cell>
          <cell r="B109" t="str">
            <v>0 David Terrace</v>
          </cell>
          <cell r="C109">
            <v>3204</v>
          </cell>
          <cell r="D109" t="str">
            <v>VIC</v>
          </cell>
          <cell r="E109" t="str">
            <v>Australia</v>
          </cell>
          <cell r="F109">
            <v>11</v>
          </cell>
        </row>
        <row r="110">
          <cell r="A110">
            <v>113</v>
          </cell>
          <cell r="B110" t="str">
            <v>15239 Northwestern Point</v>
          </cell>
          <cell r="C110">
            <v>4300</v>
          </cell>
          <cell r="D110" t="str">
            <v>QLD</v>
          </cell>
          <cell r="E110" t="str">
            <v>Australia</v>
          </cell>
          <cell r="F110">
            <v>4</v>
          </cell>
        </row>
        <row r="111">
          <cell r="A111">
            <v>114</v>
          </cell>
          <cell r="B111" t="str">
            <v>60 Oneill Street</v>
          </cell>
          <cell r="C111">
            <v>2170</v>
          </cell>
          <cell r="D111" t="str">
            <v>NSW</v>
          </cell>
          <cell r="E111" t="str">
            <v>Australia</v>
          </cell>
          <cell r="F111">
            <v>9</v>
          </cell>
        </row>
        <row r="112">
          <cell r="A112">
            <v>115</v>
          </cell>
          <cell r="B112" t="str">
            <v>8194 Sachtjen Drive</v>
          </cell>
          <cell r="C112">
            <v>3844</v>
          </cell>
          <cell r="D112" t="str">
            <v>VIC</v>
          </cell>
          <cell r="E112" t="str">
            <v>Australia</v>
          </cell>
          <cell r="F112">
            <v>1</v>
          </cell>
        </row>
        <row r="113">
          <cell r="A113">
            <v>116</v>
          </cell>
          <cell r="B113" t="str">
            <v>0349 Farmco Terrace</v>
          </cell>
          <cell r="C113">
            <v>2168</v>
          </cell>
          <cell r="D113" t="str">
            <v>NSW</v>
          </cell>
          <cell r="E113" t="str">
            <v>Australia</v>
          </cell>
          <cell r="F113">
            <v>8</v>
          </cell>
        </row>
        <row r="114">
          <cell r="A114">
            <v>117</v>
          </cell>
          <cell r="B114" t="str">
            <v>185 Pennsylvania Way</v>
          </cell>
          <cell r="C114">
            <v>4226</v>
          </cell>
          <cell r="D114" t="str">
            <v>QLD</v>
          </cell>
          <cell r="E114" t="str">
            <v>Australia</v>
          </cell>
          <cell r="F114">
            <v>6</v>
          </cell>
        </row>
        <row r="115">
          <cell r="A115">
            <v>118</v>
          </cell>
          <cell r="B115" t="str">
            <v>432 Longview Circle</v>
          </cell>
          <cell r="C115">
            <v>3192</v>
          </cell>
          <cell r="D115" t="str">
            <v>VIC</v>
          </cell>
          <cell r="E115" t="str">
            <v>Australia</v>
          </cell>
          <cell r="F115">
            <v>10</v>
          </cell>
        </row>
        <row r="116">
          <cell r="A116">
            <v>119</v>
          </cell>
          <cell r="B116" t="str">
            <v>5814 Bunker Hill Street</v>
          </cell>
          <cell r="C116">
            <v>3070</v>
          </cell>
          <cell r="D116" t="str">
            <v>VIC</v>
          </cell>
          <cell r="E116" t="str">
            <v>Australia</v>
          </cell>
          <cell r="F116">
            <v>7</v>
          </cell>
        </row>
        <row r="117">
          <cell r="A117">
            <v>120</v>
          </cell>
          <cell r="B117" t="str">
            <v>7 Carberry Crossing</v>
          </cell>
          <cell r="C117">
            <v>2485</v>
          </cell>
          <cell r="D117" t="str">
            <v>NSW</v>
          </cell>
          <cell r="E117" t="str">
            <v>Australia</v>
          </cell>
          <cell r="F117">
            <v>2</v>
          </cell>
        </row>
        <row r="118">
          <cell r="A118">
            <v>121</v>
          </cell>
          <cell r="B118" t="str">
            <v>53 Talisman Trail</v>
          </cell>
          <cell r="C118">
            <v>2097</v>
          </cell>
          <cell r="D118" t="str">
            <v>NSW</v>
          </cell>
          <cell r="E118" t="str">
            <v>Australia</v>
          </cell>
          <cell r="F118">
            <v>9</v>
          </cell>
        </row>
        <row r="119">
          <cell r="A119">
            <v>122</v>
          </cell>
          <cell r="B119" t="str">
            <v>5 Prairie Rose Road</v>
          </cell>
          <cell r="C119">
            <v>4817</v>
          </cell>
          <cell r="D119" t="str">
            <v>QLD</v>
          </cell>
          <cell r="E119" t="str">
            <v>Australia</v>
          </cell>
          <cell r="F119">
            <v>2</v>
          </cell>
        </row>
        <row r="120">
          <cell r="A120">
            <v>123</v>
          </cell>
          <cell r="B120" t="str">
            <v>84 Florence Parkway</v>
          </cell>
          <cell r="C120">
            <v>2516</v>
          </cell>
          <cell r="D120" t="str">
            <v>NSW</v>
          </cell>
          <cell r="E120" t="str">
            <v>Australia</v>
          </cell>
          <cell r="F120">
            <v>8</v>
          </cell>
        </row>
        <row r="121">
          <cell r="A121">
            <v>124</v>
          </cell>
          <cell r="B121" t="str">
            <v>739 Elmside Way</v>
          </cell>
          <cell r="C121">
            <v>3074</v>
          </cell>
          <cell r="D121" t="str">
            <v>VIC</v>
          </cell>
          <cell r="E121" t="str">
            <v>Australia</v>
          </cell>
          <cell r="F121">
            <v>8</v>
          </cell>
        </row>
        <row r="122">
          <cell r="A122">
            <v>125</v>
          </cell>
          <cell r="B122" t="str">
            <v>684 Northport Circle</v>
          </cell>
          <cell r="C122">
            <v>2213</v>
          </cell>
          <cell r="D122" t="str">
            <v>NSW</v>
          </cell>
          <cell r="E122" t="str">
            <v>Australia</v>
          </cell>
          <cell r="F122">
            <v>10</v>
          </cell>
        </row>
        <row r="123">
          <cell r="A123">
            <v>126</v>
          </cell>
          <cell r="B123" t="str">
            <v>8 Hagan Hill</v>
          </cell>
          <cell r="C123">
            <v>4508</v>
          </cell>
          <cell r="D123" t="str">
            <v>QLD</v>
          </cell>
          <cell r="E123" t="str">
            <v>Australia</v>
          </cell>
          <cell r="F123">
            <v>4</v>
          </cell>
        </row>
        <row r="124">
          <cell r="A124">
            <v>127</v>
          </cell>
          <cell r="B124" t="str">
            <v>0 Pearson Crossing</v>
          </cell>
          <cell r="C124">
            <v>4405</v>
          </cell>
          <cell r="D124" t="str">
            <v>QLD</v>
          </cell>
          <cell r="E124" t="str">
            <v>Australia</v>
          </cell>
          <cell r="F124">
            <v>1</v>
          </cell>
        </row>
        <row r="125">
          <cell r="A125">
            <v>128</v>
          </cell>
          <cell r="B125" t="str">
            <v>10918 Merry Way</v>
          </cell>
          <cell r="C125">
            <v>2452</v>
          </cell>
          <cell r="D125" t="str">
            <v>NSW</v>
          </cell>
          <cell r="E125" t="str">
            <v>Australia</v>
          </cell>
          <cell r="F125">
            <v>5</v>
          </cell>
        </row>
        <row r="126">
          <cell r="A126">
            <v>129</v>
          </cell>
          <cell r="B126" t="str">
            <v>97 Coolidge Trail</v>
          </cell>
          <cell r="C126">
            <v>2142</v>
          </cell>
          <cell r="D126" t="str">
            <v>NSW</v>
          </cell>
          <cell r="E126" t="str">
            <v>Australia</v>
          </cell>
          <cell r="F126">
            <v>9</v>
          </cell>
        </row>
        <row r="127">
          <cell r="A127">
            <v>130</v>
          </cell>
          <cell r="B127" t="str">
            <v>58 Helena Hill</v>
          </cell>
          <cell r="C127">
            <v>2205</v>
          </cell>
          <cell r="D127" t="str">
            <v>NSW</v>
          </cell>
          <cell r="E127" t="str">
            <v>Australia</v>
          </cell>
          <cell r="F127">
            <v>7</v>
          </cell>
        </row>
        <row r="128">
          <cell r="A128">
            <v>131</v>
          </cell>
          <cell r="B128" t="str">
            <v>352 Forster Place</v>
          </cell>
          <cell r="C128">
            <v>4132</v>
          </cell>
          <cell r="D128" t="str">
            <v>QLD</v>
          </cell>
          <cell r="E128" t="str">
            <v>Australia</v>
          </cell>
          <cell r="F128">
            <v>3</v>
          </cell>
        </row>
        <row r="129">
          <cell r="A129">
            <v>132</v>
          </cell>
          <cell r="B129" t="str">
            <v>12306 Lawn Street</v>
          </cell>
          <cell r="C129">
            <v>2145</v>
          </cell>
          <cell r="D129" t="str">
            <v>NSW</v>
          </cell>
          <cell r="E129" t="str">
            <v>Australia</v>
          </cell>
          <cell r="F129">
            <v>8</v>
          </cell>
        </row>
        <row r="130">
          <cell r="A130">
            <v>133</v>
          </cell>
          <cell r="B130" t="str">
            <v>19392 7th Trail</v>
          </cell>
          <cell r="C130">
            <v>4744</v>
          </cell>
          <cell r="D130" t="str">
            <v>QLD</v>
          </cell>
          <cell r="E130" t="str">
            <v>Australia</v>
          </cell>
          <cell r="F130">
            <v>1</v>
          </cell>
        </row>
        <row r="131">
          <cell r="A131">
            <v>134</v>
          </cell>
          <cell r="B131" t="str">
            <v>1605 Northfield Junction</v>
          </cell>
          <cell r="C131">
            <v>2158</v>
          </cell>
          <cell r="D131" t="str">
            <v>NSW</v>
          </cell>
          <cell r="E131" t="str">
            <v>Australia</v>
          </cell>
          <cell r="F131">
            <v>11</v>
          </cell>
        </row>
        <row r="132">
          <cell r="A132">
            <v>135</v>
          </cell>
          <cell r="B132" t="str">
            <v>9674 Graceland Junction</v>
          </cell>
          <cell r="C132">
            <v>3201</v>
          </cell>
          <cell r="D132" t="str">
            <v>VIC</v>
          </cell>
          <cell r="E132" t="str">
            <v>Australia</v>
          </cell>
          <cell r="F132">
            <v>6</v>
          </cell>
        </row>
        <row r="133">
          <cell r="A133">
            <v>136</v>
          </cell>
          <cell r="B133" t="str">
            <v>638 Thackeray Junction</v>
          </cell>
          <cell r="C133">
            <v>4178</v>
          </cell>
          <cell r="D133" t="str">
            <v>QLD</v>
          </cell>
          <cell r="E133" t="str">
            <v>Australia</v>
          </cell>
          <cell r="F133">
            <v>3</v>
          </cell>
        </row>
        <row r="134">
          <cell r="A134">
            <v>137</v>
          </cell>
          <cell r="B134" t="str">
            <v>869 Forster Circle</v>
          </cell>
          <cell r="C134">
            <v>2112</v>
          </cell>
          <cell r="D134" t="str">
            <v>NSW</v>
          </cell>
          <cell r="E134" t="str">
            <v>Australia</v>
          </cell>
          <cell r="F134">
            <v>10</v>
          </cell>
        </row>
        <row r="135">
          <cell r="A135">
            <v>138</v>
          </cell>
          <cell r="B135" t="str">
            <v>0 Golden Leaf Crossing</v>
          </cell>
          <cell r="C135">
            <v>2033</v>
          </cell>
          <cell r="D135" t="str">
            <v>NSW</v>
          </cell>
          <cell r="E135" t="str">
            <v>Australia</v>
          </cell>
          <cell r="F135">
            <v>9</v>
          </cell>
        </row>
        <row r="136">
          <cell r="A136">
            <v>139</v>
          </cell>
          <cell r="B136" t="str">
            <v>215 Lindbergh Trail</v>
          </cell>
          <cell r="C136">
            <v>4401</v>
          </cell>
          <cell r="D136" t="str">
            <v>QLD</v>
          </cell>
          <cell r="E136" t="str">
            <v>Australia</v>
          </cell>
          <cell r="F136">
            <v>1</v>
          </cell>
        </row>
        <row r="137">
          <cell r="A137">
            <v>140</v>
          </cell>
          <cell r="B137" t="str">
            <v>829 Washington Crossing</v>
          </cell>
          <cell r="C137">
            <v>3186</v>
          </cell>
          <cell r="D137" t="str">
            <v>VIC</v>
          </cell>
          <cell r="E137" t="str">
            <v>Australia</v>
          </cell>
          <cell r="F137">
            <v>9</v>
          </cell>
        </row>
        <row r="138">
          <cell r="A138">
            <v>141</v>
          </cell>
          <cell r="B138" t="str">
            <v>585 Loomis Court</v>
          </cell>
          <cell r="C138">
            <v>2097</v>
          </cell>
          <cell r="D138" t="str">
            <v>NSW</v>
          </cell>
          <cell r="E138" t="str">
            <v>Australia</v>
          </cell>
          <cell r="F138">
            <v>11</v>
          </cell>
        </row>
        <row r="139">
          <cell r="A139">
            <v>142</v>
          </cell>
          <cell r="B139" t="str">
            <v>68063 Blue Bill Park Center</v>
          </cell>
          <cell r="C139">
            <v>3058</v>
          </cell>
          <cell r="D139" t="str">
            <v>VIC</v>
          </cell>
          <cell r="E139" t="str">
            <v>Australia</v>
          </cell>
          <cell r="F139">
            <v>9</v>
          </cell>
        </row>
        <row r="140">
          <cell r="A140">
            <v>143</v>
          </cell>
          <cell r="B140" t="str">
            <v>15673 Farmco Point</v>
          </cell>
          <cell r="C140">
            <v>4017</v>
          </cell>
          <cell r="D140" t="str">
            <v>QLD</v>
          </cell>
          <cell r="E140" t="str">
            <v>Australia</v>
          </cell>
          <cell r="F140">
            <v>6</v>
          </cell>
        </row>
        <row r="141">
          <cell r="A141">
            <v>144</v>
          </cell>
          <cell r="B141" t="str">
            <v>22 Oxford Junction</v>
          </cell>
          <cell r="C141">
            <v>2315</v>
          </cell>
          <cell r="D141" t="str">
            <v>NSW</v>
          </cell>
          <cell r="E141" t="str">
            <v>Australia</v>
          </cell>
          <cell r="F141">
            <v>3</v>
          </cell>
        </row>
        <row r="142">
          <cell r="A142">
            <v>145</v>
          </cell>
          <cell r="B142" t="str">
            <v>7245 Cottonwood Center</v>
          </cell>
          <cell r="C142">
            <v>2285</v>
          </cell>
          <cell r="D142" t="str">
            <v>NSW</v>
          </cell>
          <cell r="E142" t="str">
            <v>Australia</v>
          </cell>
          <cell r="F142">
            <v>5</v>
          </cell>
        </row>
        <row r="143">
          <cell r="A143">
            <v>146</v>
          </cell>
          <cell r="B143" t="str">
            <v>20382 Spohn Alley</v>
          </cell>
          <cell r="C143">
            <v>2219</v>
          </cell>
          <cell r="D143" t="str">
            <v>NSW</v>
          </cell>
          <cell r="E143" t="str">
            <v>Australia</v>
          </cell>
          <cell r="F143">
            <v>11</v>
          </cell>
        </row>
        <row r="144">
          <cell r="A144">
            <v>147</v>
          </cell>
          <cell r="B144" t="str">
            <v>12375 Cambridge Pass</v>
          </cell>
          <cell r="C144">
            <v>2065</v>
          </cell>
          <cell r="D144" t="str">
            <v>NSW</v>
          </cell>
          <cell r="E144" t="str">
            <v>Australia</v>
          </cell>
          <cell r="F144">
            <v>11</v>
          </cell>
        </row>
        <row r="145">
          <cell r="A145">
            <v>148</v>
          </cell>
          <cell r="B145" t="str">
            <v>03 Granby Parkway</v>
          </cell>
          <cell r="C145">
            <v>3216</v>
          </cell>
          <cell r="D145" t="str">
            <v>VIC</v>
          </cell>
          <cell r="E145" t="str">
            <v>Australia</v>
          </cell>
          <cell r="F145">
            <v>8</v>
          </cell>
        </row>
        <row r="146">
          <cell r="A146">
            <v>149</v>
          </cell>
          <cell r="B146" t="str">
            <v>939 Coleman Pass</v>
          </cell>
          <cell r="C146">
            <v>4509</v>
          </cell>
          <cell r="D146" t="str">
            <v>QLD</v>
          </cell>
          <cell r="E146" t="str">
            <v>Australia</v>
          </cell>
          <cell r="F146">
            <v>7</v>
          </cell>
        </row>
        <row r="147">
          <cell r="A147">
            <v>150</v>
          </cell>
          <cell r="B147" t="str">
            <v>69914 Bowman Place</v>
          </cell>
          <cell r="C147">
            <v>2330</v>
          </cell>
          <cell r="D147" t="str">
            <v>NSW</v>
          </cell>
          <cell r="E147" t="str">
            <v>Australia</v>
          </cell>
          <cell r="F147">
            <v>7</v>
          </cell>
        </row>
        <row r="148">
          <cell r="A148">
            <v>151</v>
          </cell>
          <cell r="B148" t="str">
            <v>34457 Springview Street</v>
          </cell>
          <cell r="C148">
            <v>2759</v>
          </cell>
          <cell r="D148" t="str">
            <v>NSW</v>
          </cell>
          <cell r="E148" t="str">
            <v>Australia</v>
          </cell>
          <cell r="F148">
            <v>9</v>
          </cell>
        </row>
        <row r="149">
          <cell r="A149">
            <v>152</v>
          </cell>
          <cell r="B149" t="str">
            <v>992 Old Shore Trail</v>
          </cell>
          <cell r="C149">
            <v>2069</v>
          </cell>
          <cell r="D149" t="str">
            <v>NSW</v>
          </cell>
          <cell r="E149" t="str">
            <v>Australia</v>
          </cell>
          <cell r="F149">
            <v>12</v>
          </cell>
        </row>
        <row r="150">
          <cell r="A150">
            <v>153</v>
          </cell>
          <cell r="B150" t="str">
            <v>453 Sheridan Street</v>
          </cell>
          <cell r="C150">
            <v>2747</v>
          </cell>
          <cell r="D150" t="str">
            <v>NSW</v>
          </cell>
          <cell r="E150" t="str">
            <v>Australia</v>
          </cell>
          <cell r="F150">
            <v>8</v>
          </cell>
        </row>
        <row r="151">
          <cell r="A151">
            <v>154</v>
          </cell>
          <cell r="B151" t="str">
            <v>8 Mccormick Crossing</v>
          </cell>
          <cell r="C151">
            <v>2227</v>
          </cell>
          <cell r="D151" t="str">
            <v>NSW</v>
          </cell>
          <cell r="E151" t="str">
            <v>Australia</v>
          </cell>
          <cell r="F151">
            <v>8</v>
          </cell>
        </row>
        <row r="152">
          <cell r="A152">
            <v>155</v>
          </cell>
          <cell r="B152" t="str">
            <v>63344 Holmberg Crossing</v>
          </cell>
          <cell r="C152">
            <v>2025</v>
          </cell>
          <cell r="D152" t="str">
            <v>NSW</v>
          </cell>
          <cell r="E152" t="str">
            <v>Australia</v>
          </cell>
          <cell r="F152">
            <v>10</v>
          </cell>
        </row>
        <row r="153">
          <cell r="A153">
            <v>156</v>
          </cell>
          <cell r="B153" t="str">
            <v>9 Huxley Circle</v>
          </cell>
          <cell r="C153">
            <v>3191</v>
          </cell>
          <cell r="D153" t="str">
            <v>VIC</v>
          </cell>
          <cell r="E153" t="str">
            <v>Australia</v>
          </cell>
          <cell r="F153">
            <v>11</v>
          </cell>
        </row>
        <row r="154">
          <cell r="A154">
            <v>157</v>
          </cell>
          <cell r="B154" t="str">
            <v>0 Hazelcrest Road</v>
          </cell>
          <cell r="C154">
            <v>3025</v>
          </cell>
          <cell r="D154" t="str">
            <v>VIC</v>
          </cell>
          <cell r="E154" t="str">
            <v>Australia</v>
          </cell>
          <cell r="F154">
            <v>8</v>
          </cell>
        </row>
        <row r="155">
          <cell r="A155">
            <v>158</v>
          </cell>
          <cell r="B155" t="str">
            <v>2 Continental Plaza</v>
          </cell>
          <cell r="C155">
            <v>2263</v>
          </cell>
          <cell r="D155" t="str">
            <v>NSW</v>
          </cell>
          <cell r="E155" t="str">
            <v>Australia</v>
          </cell>
          <cell r="F155">
            <v>6</v>
          </cell>
        </row>
        <row r="156">
          <cell r="A156">
            <v>159</v>
          </cell>
          <cell r="B156" t="str">
            <v>80 Duke Terrace</v>
          </cell>
          <cell r="C156">
            <v>2233</v>
          </cell>
          <cell r="D156" t="str">
            <v>NSW</v>
          </cell>
          <cell r="E156" t="str">
            <v>Australia</v>
          </cell>
          <cell r="F156">
            <v>10</v>
          </cell>
        </row>
        <row r="157">
          <cell r="A157">
            <v>160</v>
          </cell>
          <cell r="B157" t="str">
            <v>860 Hintze Lane</v>
          </cell>
          <cell r="C157">
            <v>2154</v>
          </cell>
          <cell r="D157" t="str">
            <v>NSW</v>
          </cell>
          <cell r="E157" t="str">
            <v>Australia</v>
          </cell>
          <cell r="F157">
            <v>11</v>
          </cell>
        </row>
        <row r="158">
          <cell r="A158">
            <v>161</v>
          </cell>
          <cell r="B158" t="str">
            <v>3723 Bunker Hill Circle</v>
          </cell>
          <cell r="C158">
            <v>2065</v>
          </cell>
          <cell r="D158" t="str">
            <v>NSW</v>
          </cell>
          <cell r="E158" t="str">
            <v>Australia</v>
          </cell>
          <cell r="F158">
            <v>10</v>
          </cell>
        </row>
        <row r="159">
          <cell r="A159">
            <v>162</v>
          </cell>
          <cell r="B159" t="str">
            <v>5 Corry Court</v>
          </cell>
          <cell r="C159">
            <v>2119</v>
          </cell>
          <cell r="D159" t="str">
            <v>NSW</v>
          </cell>
          <cell r="E159" t="str">
            <v>Australia</v>
          </cell>
          <cell r="F159">
            <v>10</v>
          </cell>
        </row>
        <row r="160">
          <cell r="A160">
            <v>163</v>
          </cell>
          <cell r="B160" t="str">
            <v>65105 Sommers Pass</v>
          </cell>
          <cell r="C160">
            <v>3016</v>
          </cell>
          <cell r="D160" t="str">
            <v>VIC</v>
          </cell>
          <cell r="E160" t="str">
            <v>Australia</v>
          </cell>
          <cell r="F160">
            <v>10</v>
          </cell>
        </row>
        <row r="161">
          <cell r="A161">
            <v>164</v>
          </cell>
          <cell r="B161" t="str">
            <v>2054 Sommers Pass</v>
          </cell>
          <cell r="C161">
            <v>4113</v>
          </cell>
          <cell r="D161" t="str">
            <v>QLD</v>
          </cell>
          <cell r="E161" t="str">
            <v>Australia</v>
          </cell>
          <cell r="F161">
            <v>4</v>
          </cell>
        </row>
        <row r="162">
          <cell r="A162">
            <v>165</v>
          </cell>
          <cell r="B162" t="str">
            <v>22371 Miller Trail</v>
          </cell>
          <cell r="C162">
            <v>2032</v>
          </cell>
          <cell r="D162" t="str">
            <v>NSW</v>
          </cell>
          <cell r="E162" t="str">
            <v>Australia</v>
          </cell>
          <cell r="F162">
            <v>10</v>
          </cell>
        </row>
        <row r="163">
          <cell r="A163">
            <v>166</v>
          </cell>
          <cell r="B163" t="str">
            <v>35807 Oneill Way</v>
          </cell>
          <cell r="C163">
            <v>4300</v>
          </cell>
          <cell r="D163" t="str">
            <v>QLD</v>
          </cell>
          <cell r="E163" t="str">
            <v>Australia</v>
          </cell>
          <cell r="F163">
            <v>4</v>
          </cell>
        </row>
        <row r="164">
          <cell r="A164">
            <v>167</v>
          </cell>
          <cell r="B164" t="str">
            <v>75612 Clarendon Junction</v>
          </cell>
          <cell r="C164">
            <v>4352</v>
          </cell>
          <cell r="D164" t="str">
            <v>QLD</v>
          </cell>
          <cell r="E164" t="str">
            <v>Australia</v>
          </cell>
          <cell r="F164">
            <v>6</v>
          </cell>
        </row>
        <row r="165">
          <cell r="A165">
            <v>168</v>
          </cell>
          <cell r="B165" t="str">
            <v>16 Golf View Center</v>
          </cell>
          <cell r="C165">
            <v>3020</v>
          </cell>
          <cell r="D165" t="str">
            <v>VIC</v>
          </cell>
          <cell r="E165" t="str">
            <v>Australia</v>
          </cell>
          <cell r="F165">
            <v>6</v>
          </cell>
        </row>
        <row r="166">
          <cell r="A166">
            <v>169</v>
          </cell>
          <cell r="B166" t="str">
            <v>93 Iowa Junction</v>
          </cell>
          <cell r="C166">
            <v>2116</v>
          </cell>
          <cell r="D166" t="str">
            <v>NSW</v>
          </cell>
          <cell r="E166" t="str">
            <v>Australia</v>
          </cell>
          <cell r="F166">
            <v>9</v>
          </cell>
        </row>
        <row r="167">
          <cell r="A167">
            <v>170</v>
          </cell>
          <cell r="B167" t="str">
            <v>48 Cascade Terrace</v>
          </cell>
          <cell r="C167">
            <v>3057</v>
          </cell>
          <cell r="D167" t="str">
            <v>VIC</v>
          </cell>
          <cell r="E167" t="str">
            <v>Australia</v>
          </cell>
          <cell r="F167">
            <v>8</v>
          </cell>
        </row>
        <row r="168">
          <cell r="A168">
            <v>171</v>
          </cell>
          <cell r="B168" t="str">
            <v>13950 Jackson Avenue</v>
          </cell>
          <cell r="C168">
            <v>2099</v>
          </cell>
          <cell r="D168" t="str">
            <v>NSW</v>
          </cell>
          <cell r="E168" t="str">
            <v>Australia</v>
          </cell>
          <cell r="F168">
            <v>11</v>
          </cell>
        </row>
        <row r="169">
          <cell r="A169">
            <v>172</v>
          </cell>
          <cell r="B169" t="str">
            <v>35386 Mockingbird Road</v>
          </cell>
          <cell r="C169">
            <v>3749</v>
          </cell>
          <cell r="D169" t="str">
            <v>VIC</v>
          </cell>
          <cell r="E169" t="str">
            <v>Australia</v>
          </cell>
          <cell r="F169">
            <v>4</v>
          </cell>
        </row>
        <row r="170">
          <cell r="A170">
            <v>173</v>
          </cell>
          <cell r="B170" t="str">
            <v>2 Randy Point</v>
          </cell>
          <cell r="C170">
            <v>2766</v>
          </cell>
          <cell r="D170" t="str">
            <v>NSW</v>
          </cell>
          <cell r="E170" t="str">
            <v>Australia</v>
          </cell>
          <cell r="F170">
            <v>8</v>
          </cell>
        </row>
        <row r="171">
          <cell r="A171">
            <v>174</v>
          </cell>
          <cell r="B171" t="str">
            <v>6898 Redwing Park</v>
          </cell>
          <cell r="C171">
            <v>2148</v>
          </cell>
          <cell r="D171" t="str">
            <v>NSW</v>
          </cell>
          <cell r="E171" t="str">
            <v>Australia</v>
          </cell>
          <cell r="F171">
            <v>9</v>
          </cell>
        </row>
        <row r="172">
          <cell r="A172">
            <v>175</v>
          </cell>
          <cell r="B172" t="str">
            <v>52273 Bay Place</v>
          </cell>
          <cell r="C172">
            <v>3145</v>
          </cell>
          <cell r="D172" t="str">
            <v>VIC</v>
          </cell>
          <cell r="E172" t="str">
            <v>Australia</v>
          </cell>
          <cell r="F172">
            <v>11</v>
          </cell>
        </row>
        <row r="173">
          <cell r="A173">
            <v>176</v>
          </cell>
          <cell r="B173" t="str">
            <v>272 Montana Avenue</v>
          </cell>
          <cell r="C173">
            <v>2021</v>
          </cell>
          <cell r="D173" t="str">
            <v>NSW</v>
          </cell>
          <cell r="E173" t="str">
            <v>Australia</v>
          </cell>
          <cell r="F173">
            <v>8</v>
          </cell>
        </row>
        <row r="174">
          <cell r="A174">
            <v>177</v>
          </cell>
          <cell r="B174" t="str">
            <v>82520 Mifflin Drive</v>
          </cell>
          <cell r="C174">
            <v>2333</v>
          </cell>
          <cell r="D174" t="str">
            <v>NSW</v>
          </cell>
          <cell r="E174" t="str">
            <v>Australia</v>
          </cell>
          <cell r="F174">
            <v>5</v>
          </cell>
        </row>
        <row r="175">
          <cell r="A175">
            <v>178</v>
          </cell>
          <cell r="B175" t="str">
            <v>8 Dixon Parkway</v>
          </cell>
          <cell r="C175">
            <v>2783</v>
          </cell>
          <cell r="D175" t="str">
            <v>NSW</v>
          </cell>
          <cell r="E175" t="str">
            <v>Australia</v>
          </cell>
          <cell r="F175">
            <v>7</v>
          </cell>
        </row>
        <row r="176">
          <cell r="A176">
            <v>179</v>
          </cell>
          <cell r="B176" t="str">
            <v>4 Dayton Terrace</v>
          </cell>
          <cell r="C176">
            <v>2280</v>
          </cell>
          <cell r="D176" t="str">
            <v>NSW</v>
          </cell>
          <cell r="E176" t="str">
            <v>Australia</v>
          </cell>
          <cell r="F176">
            <v>9</v>
          </cell>
        </row>
        <row r="177">
          <cell r="A177">
            <v>180</v>
          </cell>
          <cell r="B177" t="str">
            <v>216 Barnett Junction</v>
          </cell>
          <cell r="C177">
            <v>4120</v>
          </cell>
          <cell r="D177" t="str">
            <v>QLD</v>
          </cell>
          <cell r="E177" t="str">
            <v>Australia</v>
          </cell>
          <cell r="F177">
            <v>8</v>
          </cell>
        </row>
        <row r="178">
          <cell r="A178">
            <v>181</v>
          </cell>
          <cell r="B178" t="str">
            <v>8256 Annamark Court</v>
          </cell>
          <cell r="C178">
            <v>3638</v>
          </cell>
          <cell r="D178" t="str">
            <v>VIC</v>
          </cell>
          <cell r="E178" t="str">
            <v>Australia</v>
          </cell>
          <cell r="F178">
            <v>1</v>
          </cell>
        </row>
        <row r="179">
          <cell r="A179">
            <v>182</v>
          </cell>
          <cell r="B179" t="str">
            <v>83012 Dapin Lane</v>
          </cell>
          <cell r="C179">
            <v>4300</v>
          </cell>
          <cell r="D179" t="str">
            <v>QLD</v>
          </cell>
          <cell r="E179" t="str">
            <v>Australia</v>
          </cell>
          <cell r="F179">
            <v>4</v>
          </cell>
        </row>
        <row r="180">
          <cell r="A180">
            <v>183</v>
          </cell>
          <cell r="B180" t="str">
            <v>8 Haas Park</v>
          </cell>
          <cell r="C180">
            <v>2074</v>
          </cell>
          <cell r="D180" t="str">
            <v>NSW</v>
          </cell>
          <cell r="E180" t="str">
            <v>Australia</v>
          </cell>
          <cell r="F180">
            <v>10</v>
          </cell>
        </row>
        <row r="181">
          <cell r="A181">
            <v>184</v>
          </cell>
          <cell r="B181" t="str">
            <v>50 Meadow Ridge Way</v>
          </cell>
          <cell r="C181">
            <v>2880</v>
          </cell>
          <cell r="D181" t="str">
            <v>NSW</v>
          </cell>
          <cell r="E181" t="str">
            <v>Australia</v>
          </cell>
          <cell r="F181">
            <v>1</v>
          </cell>
        </row>
        <row r="182">
          <cell r="A182">
            <v>185</v>
          </cell>
          <cell r="B182" t="str">
            <v>3567 Northfield Lane</v>
          </cell>
          <cell r="C182">
            <v>2430</v>
          </cell>
          <cell r="D182" t="str">
            <v>NSW</v>
          </cell>
          <cell r="E182" t="str">
            <v>Australia</v>
          </cell>
          <cell r="F182">
            <v>5</v>
          </cell>
        </row>
        <row r="183">
          <cell r="A183">
            <v>186</v>
          </cell>
          <cell r="B183" t="str">
            <v>0059 Brentwood Road</v>
          </cell>
          <cell r="C183">
            <v>4560</v>
          </cell>
          <cell r="D183" t="str">
            <v>QLD</v>
          </cell>
          <cell r="E183" t="str">
            <v>Australia</v>
          </cell>
          <cell r="F183">
            <v>7</v>
          </cell>
        </row>
        <row r="184">
          <cell r="A184">
            <v>187</v>
          </cell>
          <cell r="B184" t="str">
            <v>0274 Oneill Alley</v>
          </cell>
          <cell r="C184">
            <v>2088</v>
          </cell>
          <cell r="D184" t="str">
            <v>NSW</v>
          </cell>
          <cell r="E184" t="str">
            <v>Australia</v>
          </cell>
          <cell r="F184">
            <v>10</v>
          </cell>
        </row>
        <row r="185">
          <cell r="A185">
            <v>188</v>
          </cell>
          <cell r="B185" t="str">
            <v>4179 Carioca Terrace</v>
          </cell>
          <cell r="C185">
            <v>2220</v>
          </cell>
          <cell r="D185" t="str">
            <v>NSW</v>
          </cell>
          <cell r="E185" t="str">
            <v>Australia</v>
          </cell>
          <cell r="F185">
            <v>11</v>
          </cell>
        </row>
        <row r="186">
          <cell r="A186">
            <v>189</v>
          </cell>
          <cell r="B186" t="str">
            <v>59265 Sullivan Junction</v>
          </cell>
          <cell r="C186">
            <v>3031</v>
          </cell>
          <cell r="D186" t="str">
            <v>VIC</v>
          </cell>
          <cell r="E186" t="str">
            <v>Australia</v>
          </cell>
          <cell r="F186">
            <v>4</v>
          </cell>
        </row>
        <row r="187">
          <cell r="A187">
            <v>190</v>
          </cell>
          <cell r="B187" t="str">
            <v>7 Warbler Point</v>
          </cell>
          <cell r="C187">
            <v>2250</v>
          </cell>
          <cell r="D187" t="str">
            <v>NSW</v>
          </cell>
          <cell r="E187" t="str">
            <v>Australia</v>
          </cell>
          <cell r="F187">
            <v>9</v>
          </cell>
        </row>
        <row r="188">
          <cell r="A188">
            <v>191</v>
          </cell>
          <cell r="B188" t="str">
            <v>3 Buell Park</v>
          </cell>
          <cell r="C188">
            <v>2261</v>
          </cell>
          <cell r="D188" t="str">
            <v>NSW</v>
          </cell>
          <cell r="E188" t="str">
            <v>Australia</v>
          </cell>
          <cell r="F188">
            <v>7</v>
          </cell>
        </row>
        <row r="189">
          <cell r="A189">
            <v>192</v>
          </cell>
          <cell r="B189" t="str">
            <v>0 Bay Center</v>
          </cell>
          <cell r="C189">
            <v>3196</v>
          </cell>
          <cell r="D189" t="str">
            <v>VIC</v>
          </cell>
          <cell r="E189" t="str">
            <v>Australia</v>
          </cell>
          <cell r="F189">
            <v>6</v>
          </cell>
        </row>
        <row r="190">
          <cell r="A190">
            <v>193</v>
          </cell>
          <cell r="B190" t="str">
            <v>10878 Waywood Way</v>
          </cell>
          <cell r="C190">
            <v>4352</v>
          </cell>
          <cell r="D190" t="str">
            <v>QLD</v>
          </cell>
          <cell r="E190" t="str">
            <v>Australia</v>
          </cell>
          <cell r="F190">
            <v>7</v>
          </cell>
        </row>
        <row r="191">
          <cell r="A191">
            <v>194</v>
          </cell>
          <cell r="B191" t="str">
            <v>362 Mayer Terrace</v>
          </cell>
          <cell r="C191">
            <v>4680</v>
          </cell>
          <cell r="D191" t="str">
            <v>QLD</v>
          </cell>
          <cell r="E191" t="str">
            <v>Australia</v>
          </cell>
          <cell r="F191">
            <v>5</v>
          </cell>
        </row>
        <row r="192">
          <cell r="A192">
            <v>195</v>
          </cell>
          <cell r="B192" t="str">
            <v>43 Upham Crossing</v>
          </cell>
          <cell r="C192">
            <v>3143</v>
          </cell>
          <cell r="D192" t="str">
            <v>VIC</v>
          </cell>
          <cell r="E192" t="str">
            <v>Australia</v>
          </cell>
          <cell r="F192">
            <v>9</v>
          </cell>
        </row>
        <row r="193">
          <cell r="A193">
            <v>196</v>
          </cell>
          <cell r="B193" t="str">
            <v>0 Superior Drive</v>
          </cell>
          <cell r="C193">
            <v>2747</v>
          </cell>
          <cell r="D193" t="str">
            <v>NSW</v>
          </cell>
          <cell r="E193" t="str">
            <v>Australia</v>
          </cell>
          <cell r="F193">
            <v>8</v>
          </cell>
        </row>
        <row r="194">
          <cell r="A194">
            <v>197</v>
          </cell>
          <cell r="B194" t="str">
            <v>8890 Golden Leaf Street</v>
          </cell>
          <cell r="C194">
            <v>2063</v>
          </cell>
          <cell r="D194" t="str">
            <v>NSW</v>
          </cell>
          <cell r="E194" t="str">
            <v>Australia</v>
          </cell>
          <cell r="F194">
            <v>12</v>
          </cell>
        </row>
        <row r="195">
          <cell r="A195">
            <v>198</v>
          </cell>
          <cell r="B195" t="str">
            <v>5484 Hagan Crossing</v>
          </cell>
          <cell r="C195">
            <v>3021</v>
          </cell>
          <cell r="D195" t="str">
            <v>VIC</v>
          </cell>
          <cell r="E195" t="str">
            <v>Australia</v>
          </cell>
          <cell r="F195">
            <v>7</v>
          </cell>
        </row>
        <row r="196">
          <cell r="A196">
            <v>199</v>
          </cell>
          <cell r="B196" t="str">
            <v>7451 Jana Lane</v>
          </cell>
          <cell r="C196">
            <v>2138</v>
          </cell>
          <cell r="D196" t="str">
            <v>NSW</v>
          </cell>
          <cell r="E196" t="str">
            <v>Australia</v>
          </cell>
          <cell r="F196">
            <v>8</v>
          </cell>
        </row>
        <row r="197">
          <cell r="A197">
            <v>200</v>
          </cell>
          <cell r="B197" t="str">
            <v>7 Havey Point</v>
          </cell>
          <cell r="C197">
            <v>4005</v>
          </cell>
          <cell r="D197" t="str">
            <v>QLD</v>
          </cell>
          <cell r="E197" t="str">
            <v>Australia</v>
          </cell>
          <cell r="F197">
            <v>2</v>
          </cell>
        </row>
        <row r="198">
          <cell r="A198">
            <v>201</v>
          </cell>
          <cell r="B198" t="str">
            <v>32 Steensland Plaza</v>
          </cell>
          <cell r="C198">
            <v>2233</v>
          </cell>
          <cell r="D198" t="str">
            <v>NSW</v>
          </cell>
          <cell r="E198" t="str">
            <v>Australia</v>
          </cell>
          <cell r="F198">
            <v>9</v>
          </cell>
        </row>
        <row r="199">
          <cell r="A199">
            <v>202</v>
          </cell>
          <cell r="B199" t="str">
            <v>107 Elmside Parkway</v>
          </cell>
          <cell r="C199">
            <v>4811</v>
          </cell>
          <cell r="D199" t="str">
            <v>QLD</v>
          </cell>
          <cell r="E199" t="str">
            <v>Australia</v>
          </cell>
          <cell r="F199">
            <v>5</v>
          </cell>
        </row>
        <row r="200">
          <cell r="A200">
            <v>203</v>
          </cell>
          <cell r="B200" t="str">
            <v>2 Gina Junction</v>
          </cell>
          <cell r="C200">
            <v>2085</v>
          </cell>
          <cell r="D200" t="str">
            <v>NSW</v>
          </cell>
          <cell r="E200" t="str">
            <v>Australia</v>
          </cell>
          <cell r="F200">
            <v>11</v>
          </cell>
        </row>
        <row r="201">
          <cell r="A201">
            <v>204</v>
          </cell>
          <cell r="B201" t="str">
            <v>4 Londonderry Lane</v>
          </cell>
          <cell r="C201">
            <v>3084</v>
          </cell>
          <cell r="D201" t="str">
            <v>VIC</v>
          </cell>
          <cell r="E201" t="str">
            <v>Australia</v>
          </cell>
          <cell r="F201">
            <v>10</v>
          </cell>
        </row>
        <row r="202">
          <cell r="A202">
            <v>205</v>
          </cell>
          <cell r="B202" t="str">
            <v>39716 Vera Junction</v>
          </cell>
          <cell r="C202">
            <v>3170</v>
          </cell>
          <cell r="D202" t="str">
            <v>VIC</v>
          </cell>
          <cell r="E202" t="str">
            <v>Australia</v>
          </cell>
          <cell r="F202">
            <v>9</v>
          </cell>
        </row>
        <row r="203">
          <cell r="A203">
            <v>206</v>
          </cell>
          <cell r="B203" t="str">
            <v>183 Ronald Regan Street</v>
          </cell>
          <cell r="C203">
            <v>2066</v>
          </cell>
          <cell r="D203" t="str">
            <v>NSW</v>
          </cell>
          <cell r="E203" t="str">
            <v>Australia</v>
          </cell>
          <cell r="F203">
            <v>9</v>
          </cell>
        </row>
        <row r="204">
          <cell r="A204">
            <v>207</v>
          </cell>
          <cell r="B204" t="str">
            <v>2 Thierer Road</v>
          </cell>
          <cell r="C204">
            <v>4113</v>
          </cell>
          <cell r="D204" t="str">
            <v>QLD</v>
          </cell>
          <cell r="E204" t="str">
            <v>Australia</v>
          </cell>
          <cell r="F204">
            <v>8</v>
          </cell>
        </row>
        <row r="205">
          <cell r="A205">
            <v>208</v>
          </cell>
          <cell r="B205" t="str">
            <v>056 Stone Corner Alley</v>
          </cell>
          <cell r="C205">
            <v>4078</v>
          </cell>
          <cell r="D205" t="str">
            <v>QLD</v>
          </cell>
          <cell r="E205" t="str">
            <v>Australia</v>
          </cell>
          <cell r="F205">
            <v>7</v>
          </cell>
        </row>
        <row r="206">
          <cell r="A206">
            <v>209</v>
          </cell>
          <cell r="B206" t="str">
            <v>528 Mandrake Crossing</v>
          </cell>
          <cell r="C206">
            <v>2222</v>
          </cell>
          <cell r="D206" t="str">
            <v>NSW</v>
          </cell>
          <cell r="E206" t="str">
            <v>Australia</v>
          </cell>
          <cell r="F206">
            <v>11</v>
          </cell>
        </row>
        <row r="207">
          <cell r="A207">
            <v>210</v>
          </cell>
          <cell r="B207" t="str">
            <v>19969 5th Parkway</v>
          </cell>
          <cell r="C207">
            <v>3152</v>
          </cell>
          <cell r="D207" t="str">
            <v>VIC</v>
          </cell>
          <cell r="E207" t="str">
            <v>Australia</v>
          </cell>
          <cell r="F207">
            <v>9</v>
          </cell>
        </row>
        <row r="208">
          <cell r="A208">
            <v>211</v>
          </cell>
          <cell r="B208" t="str">
            <v>78 Rockefeller Park</v>
          </cell>
          <cell r="C208">
            <v>2159</v>
          </cell>
          <cell r="D208" t="str">
            <v>NSW</v>
          </cell>
          <cell r="E208" t="str">
            <v>Australia</v>
          </cell>
          <cell r="F208">
            <v>10</v>
          </cell>
        </row>
        <row r="209">
          <cell r="A209">
            <v>212</v>
          </cell>
          <cell r="B209" t="str">
            <v>417 Transport Trail</v>
          </cell>
          <cell r="C209">
            <v>4503</v>
          </cell>
          <cell r="D209" t="str">
            <v>QLD</v>
          </cell>
          <cell r="E209" t="str">
            <v>Australia</v>
          </cell>
          <cell r="F209">
            <v>4</v>
          </cell>
        </row>
        <row r="210">
          <cell r="A210">
            <v>213</v>
          </cell>
          <cell r="B210" t="str">
            <v>6327 Lunder Crossing</v>
          </cell>
          <cell r="C210">
            <v>4655</v>
          </cell>
          <cell r="D210" t="str">
            <v>QLD</v>
          </cell>
          <cell r="E210" t="str">
            <v>Australia</v>
          </cell>
          <cell r="F210">
            <v>4</v>
          </cell>
        </row>
        <row r="211">
          <cell r="A211">
            <v>214</v>
          </cell>
          <cell r="B211" t="str">
            <v>811 Tony Road</v>
          </cell>
          <cell r="C211">
            <v>4220</v>
          </cell>
          <cell r="D211" t="str">
            <v>QLD</v>
          </cell>
          <cell r="E211" t="str">
            <v>Australia</v>
          </cell>
          <cell r="F211">
            <v>9</v>
          </cell>
        </row>
        <row r="212">
          <cell r="A212">
            <v>215</v>
          </cell>
          <cell r="B212" t="str">
            <v>0 Northport Court</v>
          </cell>
          <cell r="C212">
            <v>4012</v>
          </cell>
          <cell r="D212" t="str">
            <v>QLD</v>
          </cell>
          <cell r="E212" t="str">
            <v>Australia</v>
          </cell>
          <cell r="F212">
            <v>3</v>
          </cell>
        </row>
        <row r="213">
          <cell r="A213">
            <v>216</v>
          </cell>
          <cell r="B213" t="str">
            <v>231 Havey Court</v>
          </cell>
          <cell r="C213">
            <v>2153</v>
          </cell>
          <cell r="D213" t="str">
            <v>NSW</v>
          </cell>
          <cell r="E213" t="str">
            <v>Australia</v>
          </cell>
          <cell r="F213">
            <v>10</v>
          </cell>
        </row>
        <row r="214">
          <cell r="A214">
            <v>217</v>
          </cell>
          <cell r="B214" t="str">
            <v>603 Kenwood Avenue</v>
          </cell>
          <cell r="C214">
            <v>2070</v>
          </cell>
          <cell r="D214" t="str">
            <v>NSW</v>
          </cell>
          <cell r="E214" t="str">
            <v>Australia</v>
          </cell>
          <cell r="F214">
            <v>11</v>
          </cell>
        </row>
        <row r="215">
          <cell r="A215">
            <v>218</v>
          </cell>
          <cell r="B215" t="str">
            <v>09040 Myrtle Parkway</v>
          </cell>
          <cell r="C215">
            <v>2015</v>
          </cell>
          <cell r="D215" t="str">
            <v>NSW</v>
          </cell>
          <cell r="E215" t="str">
            <v>Australia</v>
          </cell>
          <cell r="F215">
            <v>8</v>
          </cell>
        </row>
        <row r="216">
          <cell r="A216">
            <v>219</v>
          </cell>
          <cell r="B216" t="str">
            <v>05241 Shelley Park</v>
          </cell>
          <cell r="C216">
            <v>2776</v>
          </cell>
          <cell r="D216" t="str">
            <v>NSW</v>
          </cell>
          <cell r="E216" t="str">
            <v>Australia</v>
          </cell>
          <cell r="F216">
            <v>8</v>
          </cell>
        </row>
        <row r="217">
          <cell r="A217">
            <v>220</v>
          </cell>
          <cell r="B217" t="str">
            <v>7 Pankratz Point</v>
          </cell>
          <cell r="C217">
            <v>3011</v>
          </cell>
          <cell r="D217" t="str">
            <v>VIC</v>
          </cell>
          <cell r="E217" t="str">
            <v>Australia</v>
          </cell>
          <cell r="F217">
            <v>8</v>
          </cell>
        </row>
        <row r="218">
          <cell r="A218">
            <v>221</v>
          </cell>
          <cell r="B218" t="str">
            <v>51 Crescent Oaks Parkway</v>
          </cell>
          <cell r="C218">
            <v>2761</v>
          </cell>
          <cell r="D218" t="str">
            <v>NSW</v>
          </cell>
          <cell r="E218" t="str">
            <v>Australia</v>
          </cell>
          <cell r="F218">
            <v>8</v>
          </cell>
        </row>
        <row r="219">
          <cell r="A219">
            <v>222</v>
          </cell>
          <cell r="B219" t="str">
            <v>49 Emmet Junction</v>
          </cell>
          <cell r="C219">
            <v>2015</v>
          </cell>
          <cell r="D219" t="str">
            <v>NSW</v>
          </cell>
          <cell r="E219" t="str">
            <v>Australia</v>
          </cell>
          <cell r="F219">
            <v>11</v>
          </cell>
        </row>
        <row r="220">
          <cell r="A220">
            <v>223</v>
          </cell>
          <cell r="B220" t="str">
            <v>78 Surrey Place</v>
          </cell>
          <cell r="C220">
            <v>2502</v>
          </cell>
          <cell r="D220" t="str">
            <v>NSW</v>
          </cell>
          <cell r="E220" t="str">
            <v>Australia</v>
          </cell>
          <cell r="F220">
            <v>7</v>
          </cell>
        </row>
        <row r="221">
          <cell r="A221">
            <v>224</v>
          </cell>
          <cell r="B221" t="str">
            <v>6236 Summerview Terrace</v>
          </cell>
          <cell r="C221">
            <v>2110</v>
          </cell>
          <cell r="D221" t="str">
            <v>NSW</v>
          </cell>
          <cell r="E221" t="str">
            <v>Australia</v>
          </cell>
          <cell r="F221">
            <v>12</v>
          </cell>
        </row>
        <row r="222">
          <cell r="A222">
            <v>225</v>
          </cell>
          <cell r="B222" t="str">
            <v>682 Sheridan Avenue</v>
          </cell>
          <cell r="C222">
            <v>2566</v>
          </cell>
          <cell r="D222" t="str">
            <v>NSW</v>
          </cell>
          <cell r="E222" t="str">
            <v>Australia</v>
          </cell>
          <cell r="F222">
            <v>9</v>
          </cell>
        </row>
        <row r="223">
          <cell r="A223">
            <v>226</v>
          </cell>
          <cell r="B223" t="str">
            <v>04139 Delladonna Place</v>
          </cell>
          <cell r="C223">
            <v>2519</v>
          </cell>
          <cell r="D223" t="str">
            <v>NSW</v>
          </cell>
          <cell r="E223" t="str">
            <v>Australia</v>
          </cell>
          <cell r="F223">
            <v>7</v>
          </cell>
        </row>
        <row r="224">
          <cell r="A224">
            <v>227</v>
          </cell>
          <cell r="B224" t="str">
            <v>2 Scott Circle</v>
          </cell>
          <cell r="C224">
            <v>2506</v>
          </cell>
          <cell r="D224" t="str">
            <v>NSW</v>
          </cell>
          <cell r="E224" t="str">
            <v>Australia</v>
          </cell>
          <cell r="F224">
            <v>9</v>
          </cell>
        </row>
        <row r="225">
          <cell r="A225">
            <v>228</v>
          </cell>
          <cell r="B225" t="str">
            <v>92253 Kensington Drive</v>
          </cell>
          <cell r="C225">
            <v>2209</v>
          </cell>
          <cell r="D225" t="str">
            <v>NSW</v>
          </cell>
          <cell r="E225" t="str">
            <v>Australia</v>
          </cell>
          <cell r="F225">
            <v>7</v>
          </cell>
        </row>
        <row r="226">
          <cell r="A226">
            <v>229</v>
          </cell>
          <cell r="B226" t="str">
            <v>93 Westend Terrace</v>
          </cell>
          <cell r="C226">
            <v>2116</v>
          </cell>
          <cell r="D226" t="str">
            <v>NSW</v>
          </cell>
          <cell r="E226" t="str">
            <v>Australia</v>
          </cell>
          <cell r="F226">
            <v>10</v>
          </cell>
        </row>
        <row r="227">
          <cell r="A227">
            <v>230</v>
          </cell>
          <cell r="B227" t="str">
            <v>4 5th Point</v>
          </cell>
          <cell r="C227">
            <v>2075</v>
          </cell>
          <cell r="D227" t="str">
            <v>NSW</v>
          </cell>
          <cell r="E227" t="str">
            <v>Australia</v>
          </cell>
          <cell r="F227">
            <v>11</v>
          </cell>
        </row>
        <row r="228">
          <cell r="A228">
            <v>231</v>
          </cell>
          <cell r="B228" t="str">
            <v>11667 Blackbird Street</v>
          </cell>
          <cell r="C228">
            <v>2226</v>
          </cell>
          <cell r="D228" t="str">
            <v>NSW</v>
          </cell>
          <cell r="E228" t="str">
            <v>Australia</v>
          </cell>
          <cell r="F228">
            <v>10</v>
          </cell>
        </row>
        <row r="229">
          <cell r="A229">
            <v>232</v>
          </cell>
          <cell r="B229" t="str">
            <v>0 Sommers Circle</v>
          </cell>
          <cell r="C229">
            <v>2145</v>
          </cell>
          <cell r="D229" t="str">
            <v>NSW</v>
          </cell>
          <cell r="E229" t="str">
            <v>Australia</v>
          </cell>
          <cell r="F229">
            <v>9</v>
          </cell>
        </row>
        <row r="230">
          <cell r="A230">
            <v>233</v>
          </cell>
          <cell r="B230" t="str">
            <v>2 Northridge Street</v>
          </cell>
          <cell r="C230">
            <v>2508</v>
          </cell>
          <cell r="D230" t="str">
            <v>NSW</v>
          </cell>
          <cell r="E230" t="str">
            <v>Australia</v>
          </cell>
          <cell r="F230">
            <v>10</v>
          </cell>
        </row>
        <row r="231">
          <cell r="A231">
            <v>234</v>
          </cell>
          <cell r="B231" t="str">
            <v>816 Spohn Center</v>
          </cell>
          <cell r="C231">
            <v>2036</v>
          </cell>
          <cell r="D231" t="str">
            <v>NSW</v>
          </cell>
          <cell r="E231" t="str">
            <v>Australia</v>
          </cell>
          <cell r="F231">
            <v>10</v>
          </cell>
        </row>
        <row r="232">
          <cell r="A232">
            <v>235</v>
          </cell>
          <cell r="B232" t="str">
            <v>98 Service Court</v>
          </cell>
          <cell r="C232">
            <v>2018</v>
          </cell>
          <cell r="D232" t="str">
            <v>NSW</v>
          </cell>
          <cell r="E232" t="str">
            <v>Australia</v>
          </cell>
          <cell r="F232">
            <v>8</v>
          </cell>
        </row>
        <row r="233">
          <cell r="A233">
            <v>236</v>
          </cell>
          <cell r="B233" t="str">
            <v>6 Morning Park</v>
          </cell>
          <cell r="C233">
            <v>3666</v>
          </cell>
          <cell r="D233" t="str">
            <v>VIC</v>
          </cell>
          <cell r="E233" t="str">
            <v>Australia</v>
          </cell>
          <cell r="F233">
            <v>2</v>
          </cell>
        </row>
        <row r="234">
          <cell r="A234">
            <v>237</v>
          </cell>
          <cell r="B234" t="str">
            <v>4263 Hanson Place</v>
          </cell>
          <cell r="C234">
            <v>2021</v>
          </cell>
          <cell r="D234" t="str">
            <v>NSW</v>
          </cell>
          <cell r="E234" t="str">
            <v>Australia</v>
          </cell>
          <cell r="F234">
            <v>11</v>
          </cell>
        </row>
        <row r="235">
          <cell r="A235">
            <v>238</v>
          </cell>
          <cell r="B235" t="str">
            <v>6159 Katie Street</v>
          </cell>
          <cell r="C235">
            <v>2750</v>
          </cell>
          <cell r="D235" t="str">
            <v>NSW</v>
          </cell>
          <cell r="E235" t="str">
            <v>Australia</v>
          </cell>
          <cell r="F235">
            <v>8</v>
          </cell>
        </row>
        <row r="236">
          <cell r="A236">
            <v>239</v>
          </cell>
          <cell r="B236" t="str">
            <v>95 Eliot Street</v>
          </cell>
          <cell r="C236">
            <v>4514</v>
          </cell>
          <cell r="D236" t="str">
            <v>QLD</v>
          </cell>
          <cell r="E236" t="str">
            <v>Australia</v>
          </cell>
          <cell r="F236">
            <v>3</v>
          </cell>
        </row>
        <row r="237">
          <cell r="A237">
            <v>240</v>
          </cell>
          <cell r="B237" t="str">
            <v>0 Westend Park</v>
          </cell>
          <cell r="C237">
            <v>2525</v>
          </cell>
          <cell r="D237" t="str">
            <v>NSW</v>
          </cell>
          <cell r="E237" t="str">
            <v>Australia</v>
          </cell>
          <cell r="F237">
            <v>9</v>
          </cell>
        </row>
        <row r="238">
          <cell r="A238">
            <v>241</v>
          </cell>
          <cell r="B238" t="str">
            <v>39988 Porter Pass</v>
          </cell>
          <cell r="C238">
            <v>4152</v>
          </cell>
          <cell r="D238" t="str">
            <v>QLD</v>
          </cell>
          <cell r="E238" t="str">
            <v>Australia</v>
          </cell>
          <cell r="F238">
            <v>7</v>
          </cell>
        </row>
        <row r="239">
          <cell r="A239">
            <v>242</v>
          </cell>
          <cell r="B239" t="str">
            <v>0796 Melody Park</v>
          </cell>
          <cell r="C239">
            <v>2200</v>
          </cell>
          <cell r="D239" t="str">
            <v>NSW</v>
          </cell>
          <cell r="E239" t="str">
            <v>Australia</v>
          </cell>
          <cell r="F239">
            <v>9</v>
          </cell>
        </row>
        <row r="240">
          <cell r="A240">
            <v>243</v>
          </cell>
          <cell r="B240" t="str">
            <v>2914 Vahlen Lane</v>
          </cell>
          <cell r="C240">
            <v>2250</v>
          </cell>
          <cell r="D240" t="str">
            <v>NSW</v>
          </cell>
          <cell r="E240" t="str">
            <v>Australia</v>
          </cell>
          <cell r="F240">
            <v>8</v>
          </cell>
        </row>
        <row r="241">
          <cell r="A241">
            <v>244</v>
          </cell>
          <cell r="B241" t="str">
            <v>65 Kinsman Trail</v>
          </cell>
          <cell r="C241">
            <v>3023</v>
          </cell>
          <cell r="D241" t="str">
            <v>VIC</v>
          </cell>
          <cell r="E241" t="str">
            <v>Australia</v>
          </cell>
          <cell r="F241">
            <v>6</v>
          </cell>
        </row>
        <row r="242">
          <cell r="A242">
            <v>245</v>
          </cell>
          <cell r="B242" t="str">
            <v>07227 Hoard Terrace</v>
          </cell>
          <cell r="C242">
            <v>3500</v>
          </cell>
          <cell r="D242" t="str">
            <v>VIC</v>
          </cell>
          <cell r="E242" t="str">
            <v>Australia</v>
          </cell>
          <cell r="F242">
            <v>1</v>
          </cell>
        </row>
        <row r="243">
          <cell r="A243">
            <v>246</v>
          </cell>
          <cell r="B243" t="str">
            <v>25503 Evergreen Drive</v>
          </cell>
          <cell r="C243">
            <v>4300</v>
          </cell>
          <cell r="D243" t="str">
            <v>QLD</v>
          </cell>
          <cell r="E243" t="str">
            <v>Australia</v>
          </cell>
          <cell r="F243">
            <v>5</v>
          </cell>
        </row>
        <row r="244">
          <cell r="A244">
            <v>247</v>
          </cell>
          <cell r="B244" t="str">
            <v>2 2nd Plaza</v>
          </cell>
          <cell r="C244">
            <v>2283</v>
          </cell>
          <cell r="D244" t="str">
            <v>NSW</v>
          </cell>
          <cell r="E244" t="str">
            <v>Australia</v>
          </cell>
          <cell r="F244">
            <v>4</v>
          </cell>
        </row>
        <row r="245">
          <cell r="A245">
            <v>248</v>
          </cell>
          <cell r="B245" t="str">
            <v>122 Melrose Drive</v>
          </cell>
          <cell r="C245">
            <v>2102</v>
          </cell>
          <cell r="D245" t="str">
            <v>NSW</v>
          </cell>
          <cell r="E245" t="str">
            <v>Australia</v>
          </cell>
          <cell r="F245">
            <v>10</v>
          </cell>
        </row>
        <row r="246">
          <cell r="A246">
            <v>249</v>
          </cell>
          <cell r="B246" t="str">
            <v>37024 Anniversary Place</v>
          </cell>
          <cell r="C246">
            <v>2204</v>
          </cell>
          <cell r="D246" t="str">
            <v>NSW</v>
          </cell>
          <cell r="E246" t="str">
            <v>Australia</v>
          </cell>
          <cell r="F246">
            <v>11</v>
          </cell>
        </row>
        <row r="247">
          <cell r="A247">
            <v>250</v>
          </cell>
          <cell r="B247" t="str">
            <v>91141 Huxley Parkway</v>
          </cell>
          <cell r="C247">
            <v>2040</v>
          </cell>
          <cell r="D247" t="str">
            <v>NSW</v>
          </cell>
          <cell r="E247" t="str">
            <v>Australia</v>
          </cell>
          <cell r="F247">
            <v>10</v>
          </cell>
        </row>
        <row r="248">
          <cell r="A248">
            <v>251</v>
          </cell>
          <cell r="B248" t="str">
            <v>04 Fallview Trail</v>
          </cell>
          <cell r="C248">
            <v>2749</v>
          </cell>
          <cell r="D248" t="str">
            <v>NSW</v>
          </cell>
          <cell r="E248" t="str">
            <v>Australia</v>
          </cell>
          <cell r="F248">
            <v>8</v>
          </cell>
        </row>
        <row r="249">
          <cell r="A249">
            <v>252</v>
          </cell>
          <cell r="B249" t="str">
            <v>8029 Gulseth Center</v>
          </cell>
          <cell r="C249">
            <v>2304</v>
          </cell>
          <cell r="D249" t="str">
            <v>NSW</v>
          </cell>
          <cell r="E249" t="str">
            <v>Australia</v>
          </cell>
          <cell r="F249">
            <v>7</v>
          </cell>
        </row>
        <row r="250">
          <cell r="A250">
            <v>253</v>
          </cell>
          <cell r="B250" t="str">
            <v>77248 Columbus Drive</v>
          </cell>
          <cell r="C250">
            <v>2340</v>
          </cell>
          <cell r="D250" t="str">
            <v>NSW</v>
          </cell>
          <cell r="E250" t="str">
            <v>Australia</v>
          </cell>
          <cell r="F250">
            <v>7</v>
          </cell>
        </row>
        <row r="251">
          <cell r="A251">
            <v>254</v>
          </cell>
          <cell r="B251" t="str">
            <v>0850 Schmedeman Drive</v>
          </cell>
          <cell r="C251">
            <v>3580</v>
          </cell>
          <cell r="D251" t="str">
            <v>VIC</v>
          </cell>
          <cell r="E251" t="str">
            <v>Australia</v>
          </cell>
          <cell r="F251">
            <v>1</v>
          </cell>
        </row>
        <row r="252">
          <cell r="A252">
            <v>255</v>
          </cell>
          <cell r="B252" t="str">
            <v>131 Northfield Parkway</v>
          </cell>
          <cell r="C252">
            <v>3355</v>
          </cell>
          <cell r="D252" t="str">
            <v>VIC</v>
          </cell>
          <cell r="E252" t="str">
            <v>Australia</v>
          </cell>
          <cell r="F252">
            <v>2</v>
          </cell>
        </row>
        <row r="253">
          <cell r="A253">
            <v>256</v>
          </cell>
          <cell r="B253" t="str">
            <v>5130 Manley Court</v>
          </cell>
          <cell r="C253">
            <v>2287</v>
          </cell>
          <cell r="D253" t="str">
            <v>NSW</v>
          </cell>
          <cell r="E253" t="str">
            <v>Australia</v>
          </cell>
          <cell r="F253">
            <v>7</v>
          </cell>
        </row>
        <row r="254">
          <cell r="A254">
            <v>257</v>
          </cell>
          <cell r="B254" t="str">
            <v>879 Coolidge Point</v>
          </cell>
          <cell r="C254">
            <v>2324</v>
          </cell>
          <cell r="D254" t="str">
            <v>NSW</v>
          </cell>
          <cell r="E254" t="str">
            <v>Australia</v>
          </cell>
          <cell r="F254">
            <v>5</v>
          </cell>
        </row>
        <row r="255">
          <cell r="A255">
            <v>258</v>
          </cell>
          <cell r="B255" t="str">
            <v>6759 Nevada Point</v>
          </cell>
          <cell r="C255">
            <v>2323</v>
          </cell>
          <cell r="D255" t="str">
            <v>NSW</v>
          </cell>
          <cell r="E255" t="str">
            <v>Australia</v>
          </cell>
          <cell r="F255">
            <v>6</v>
          </cell>
        </row>
        <row r="256">
          <cell r="A256">
            <v>259</v>
          </cell>
          <cell r="B256" t="str">
            <v>8208 Parkside Point</v>
          </cell>
          <cell r="C256">
            <v>2320</v>
          </cell>
          <cell r="D256" t="str">
            <v>NSW</v>
          </cell>
          <cell r="E256" t="str">
            <v>Australia</v>
          </cell>
          <cell r="F256">
            <v>6</v>
          </cell>
        </row>
        <row r="257">
          <cell r="A257">
            <v>260</v>
          </cell>
          <cell r="B257" t="str">
            <v>15 Straubel Way</v>
          </cell>
          <cell r="C257">
            <v>4680</v>
          </cell>
          <cell r="D257" t="str">
            <v>QLD</v>
          </cell>
          <cell r="E257" t="str">
            <v>Australia</v>
          </cell>
          <cell r="F257">
            <v>2</v>
          </cell>
        </row>
        <row r="258">
          <cell r="A258">
            <v>261</v>
          </cell>
          <cell r="B258" t="str">
            <v>7 Eastlawn Street</v>
          </cell>
          <cell r="C258">
            <v>2346</v>
          </cell>
          <cell r="D258" t="str">
            <v>NSW</v>
          </cell>
          <cell r="E258" t="str">
            <v>Australia</v>
          </cell>
          <cell r="F258">
            <v>1</v>
          </cell>
        </row>
        <row r="259">
          <cell r="A259">
            <v>262</v>
          </cell>
          <cell r="B259" t="str">
            <v>42067 Duke Terrace</v>
          </cell>
          <cell r="C259">
            <v>2031</v>
          </cell>
          <cell r="D259" t="str">
            <v>NSW</v>
          </cell>
          <cell r="E259" t="str">
            <v>Australia</v>
          </cell>
          <cell r="F259">
            <v>10</v>
          </cell>
        </row>
        <row r="260">
          <cell r="A260">
            <v>263</v>
          </cell>
          <cell r="B260" t="str">
            <v>50 Everett Way</v>
          </cell>
          <cell r="C260">
            <v>2064</v>
          </cell>
          <cell r="D260" t="str">
            <v>NSW</v>
          </cell>
          <cell r="E260" t="str">
            <v>Australia</v>
          </cell>
          <cell r="F260">
            <v>9</v>
          </cell>
        </row>
        <row r="261">
          <cell r="A261">
            <v>264</v>
          </cell>
          <cell r="B261" t="str">
            <v>454 Green Ridge Avenue</v>
          </cell>
          <cell r="C261">
            <v>2176</v>
          </cell>
          <cell r="D261" t="str">
            <v>NSW</v>
          </cell>
          <cell r="E261" t="str">
            <v>Australia</v>
          </cell>
          <cell r="F261">
            <v>10</v>
          </cell>
        </row>
        <row r="262">
          <cell r="A262">
            <v>265</v>
          </cell>
          <cell r="B262" t="str">
            <v>19220 Evergreen Crossing</v>
          </cell>
          <cell r="C262">
            <v>3195</v>
          </cell>
          <cell r="D262" t="str">
            <v>VIC</v>
          </cell>
          <cell r="E262" t="str">
            <v>Australia</v>
          </cell>
          <cell r="F262">
            <v>9</v>
          </cell>
        </row>
        <row r="263">
          <cell r="A263">
            <v>266</v>
          </cell>
          <cell r="B263" t="str">
            <v>109 Tomscot Avenue</v>
          </cell>
          <cell r="C263">
            <v>2010</v>
          </cell>
          <cell r="D263" t="str">
            <v>NSW</v>
          </cell>
          <cell r="E263" t="str">
            <v>Australia</v>
          </cell>
          <cell r="F263">
            <v>10</v>
          </cell>
        </row>
        <row r="264">
          <cell r="A264">
            <v>267</v>
          </cell>
          <cell r="B264" t="str">
            <v>48 Arizona Drive</v>
          </cell>
          <cell r="C264">
            <v>2768</v>
          </cell>
          <cell r="D264" t="str">
            <v>NSW</v>
          </cell>
          <cell r="E264" t="str">
            <v>Australia</v>
          </cell>
          <cell r="F264">
            <v>10</v>
          </cell>
        </row>
        <row r="265">
          <cell r="A265">
            <v>268</v>
          </cell>
          <cell r="B265" t="str">
            <v>92 Lyons Place</v>
          </cell>
          <cell r="C265">
            <v>2752</v>
          </cell>
          <cell r="D265" t="str">
            <v>NSW</v>
          </cell>
          <cell r="E265" t="str">
            <v>Australia</v>
          </cell>
          <cell r="F265">
            <v>9</v>
          </cell>
        </row>
        <row r="266">
          <cell r="A266">
            <v>269</v>
          </cell>
          <cell r="B266" t="str">
            <v>47 Jana Junction</v>
          </cell>
          <cell r="C266">
            <v>3802</v>
          </cell>
          <cell r="D266" t="str">
            <v>VIC</v>
          </cell>
          <cell r="E266" t="str">
            <v>Australia</v>
          </cell>
          <cell r="F266">
            <v>7</v>
          </cell>
        </row>
        <row r="267">
          <cell r="A267">
            <v>270</v>
          </cell>
          <cell r="B267" t="str">
            <v>90173 Oneill Place</v>
          </cell>
          <cell r="C267">
            <v>3071</v>
          </cell>
          <cell r="D267" t="str">
            <v>VIC</v>
          </cell>
          <cell r="E267" t="str">
            <v>Australia</v>
          </cell>
          <cell r="F267">
            <v>10</v>
          </cell>
        </row>
        <row r="268">
          <cell r="A268">
            <v>271</v>
          </cell>
          <cell r="B268" t="str">
            <v>6262 Elgar Avenue</v>
          </cell>
          <cell r="C268">
            <v>4735</v>
          </cell>
          <cell r="D268" t="str">
            <v>QLD</v>
          </cell>
          <cell r="E268" t="str">
            <v>Australia</v>
          </cell>
          <cell r="F268">
            <v>2</v>
          </cell>
        </row>
        <row r="269">
          <cell r="A269">
            <v>272</v>
          </cell>
          <cell r="B269" t="str">
            <v>5668 Corscot Circle</v>
          </cell>
          <cell r="C269">
            <v>2065</v>
          </cell>
          <cell r="D269" t="str">
            <v>NSW</v>
          </cell>
          <cell r="E269" t="str">
            <v>Australia</v>
          </cell>
          <cell r="F269">
            <v>12</v>
          </cell>
        </row>
        <row r="270">
          <cell r="A270">
            <v>273</v>
          </cell>
          <cell r="B270" t="str">
            <v>8 Texas Plaza</v>
          </cell>
          <cell r="C270">
            <v>3081</v>
          </cell>
          <cell r="D270" t="str">
            <v>VIC</v>
          </cell>
          <cell r="E270" t="str">
            <v>Australia</v>
          </cell>
          <cell r="F270">
            <v>9</v>
          </cell>
        </row>
        <row r="271">
          <cell r="A271">
            <v>274</v>
          </cell>
          <cell r="B271" t="str">
            <v>32062 Oak Terrace</v>
          </cell>
          <cell r="C271">
            <v>3205</v>
          </cell>
          <cell r="D271" t="str">
            <v>VIC</v>
          </cell>
          <cell r="E271" t="str">
            <v>Australia</v>
          </cell>
          <cell r="F271">
            <v>8</v>
          </cell>
        </row>
        <row r="272">
          <cell r="A272">
            <v>275</v>
          </cell>
          <cell r="B272" t="str">
            <v>07158 Roth Pass</v>
          </cell>
          <cell r="C272">
            <v>2165</v>
          </cell>
          <cell r="D272" t="str">
            <v>NSW</v>
          </cell>
          <cell r="E272" t="str">
            <v>Australia</v>
          </cell>
          <cell r="F272">
            <v>4</v>
          </cell>
        </row>
        <row r="273">
          <cell r="A273">
            <v>276</v>
          </cell>
          <cell r="B273" t="str">
            <v>370 Portage Parkway</v>
          </cell>
          <cell r="C273">
            <v>3125</v>
          </cell>
          <cell r="D273" t="str">
            <v>VIC</v>
          </cell>
          <cell r="E273" t="str">
            <v>Australia</v>
          </cell>
          <cell r="F273">
            <v>8</v>
          </cell>
        </row>
        <row r="274">
          <cell r="A274">
            <v>277</v>
          </cell>
          <cell r="B274" t="str">
            <v>19795 Bultman Circle</v>
          </cell>
          <cell r="C274">
            <v>4214</v>
          </cell>
          <cell r="D274" t="str">
            <v>QLD</v>
          </cell>
          <cell r="E274" t="str">
            <v>Australia</v>
          </cell>
          <cell r="F274">
            <v>8</v>
          </cell>
        </row>
        <row r="275">
          <cell r="A275">
            <v>278</v>
          </cell>
          <cell r="B275" t="str">
            <v>3 Corscot Crossing</v>
          </cell>
          <cell r="C275">
            <v>2030</v>
          </cell>
          <cell r="D275" t="str">
            <v>NSW</v>
          </cell>
          <cell r="E275" t="str">
            <v>Australia</v>
          </cell>
          <cell r="F275">
            <v>12</v>
          </cell>
        </row>
        <row r="276">
          <cell r="A276">
            <v>279</v>
          </cell>
          <cell r="B276" t="str">
            <v>34 Kim Center</v>
          </cell>
          <cell r="C276">
            <v>2036</v>
          </cell>
          <cell r="D276" t="str">
            <v>NSW</v>
          </cell>
          <cell r="E276" t="str">
            <v>Australia</v>
          </cell>
          <cell r="F276">
            <v>11</v>
          </cell>
        </row>
        <row r="277">
          <cell r="A277">
            <v>280</v>
          </cell>
          <cell r="B277" t="str">
            <v>8 Starling Pass</v>
          </cell>
          <cell r="C277">
            <v>2767</v>
          </cell>
          <cell r="D277" t="str">
            <v>NSW</v>
          </cell>
          <cell r="E277" t="str">
            <v>Australia</v>
          </cell>
          <cell r="F277">
            <v>8</v>
          </cell>
        </row>
        <row r="278">
          <cell r="A278">
            <v>281</v>
          </cell>
          <cell r="B278" t="str">
            <v>36 Vidon Parkway</v>
          </cell>
          <cell r="C278">
            <v>2798</v>
          </cell>
          <cell r="D278" t="str">
            <v>NSW</v>
          </cell>
          <cell r="E278" t="str">
            <v>Australia</v>
          </cell>
          <cell r="F278">
            <v>6</v>
          </cell>
        </row>
        <row r="279">
          <cell r="A279">
            <v>282</v>
          </cell>
          <cell r="B279" t="str">
            <v>8 Riverside Place</v>
          </cell>
          <cell r="C279">
            <v>4211</v>
          </cell>
          <cell r="D279" t="str">
            <v>QLD</v>
          </cell>
          <cell r="E279" t="str">
            <v>Australia</v>
          </cell>
          <cell r="F279">
            <v>5</v>
          </cell>
        </row>
        <row r="280">
          <cell r="A280">
            <v>283</v>
          </cell>
          <cell r="B280" t="str">
            <v>28604 Bellgrove Circle</v>
          </cell>
          <cell r="C280">
            <v>4508</v>
          </cell>
          <cell r="D280" t="str">
            <v>QLD</v>
          </cell>
          <cell r="E280" t="str">
            <v>Australia</v>
          </cell>
          <cell r="F280">
            <v>6</v>
          </cell>
        </row>
        <row r="281">
          <cell r="A281">
            <v>284</v>
          </cell>
          <cell r="B281" t="str">
            <v>2 Cottonwood Road</v>
          </cell>
          <cell r="C281">
            <v>2032</v>
          </cell>
          <cell r="D281" t="str">
            <v>NSW</v>
          </cell>
          <cell r="E281" t="str">
            <v>Australia</v>
          </cell>
          <cell r="F281">
            <v>11</v>
          </cell>
        </row>
        <row r="282">
          <cell r="A282">
            <v>285</v>
          </cell>
          <cell r="B282" t="str">
            <v>58 Parkside Hill</v>
          </cell>
          <cell r="C282">
            <v>2117</v>
          </cell>
          <cell r="D282" t="str">
            <v>NSW</v>
          </cell>
          <cell r="E282" t="str">
            <v>Australia</v>
          </cell>
          <cell r="F282">
            <v>12</v>
          </cell>
        </row>
        <row r="283">
          <cell r="A283">
            <v>286</v>
          </cell>
          <cell r="B283" t="str">
            <v>747 Thackeray Circle</v>
          </cell>
          <cell r="C283">
            <v>4551</v>
          </cell>
          <cell r="D283" t="str">
            <v>QLD</v>
          </cell>
          <cell r="E283" t="str">
            <v>Australia</v>
          </cell>
          <cell r="F283">
            <v>7</v>
          </cell>
        </row>
        <row r="284">
          <cell r="A284">
            <v>287</v>
          </cell>
          <cell r="B284" t="str">
            <v>5583 Prairie Rose Trail</v>
          </cell>
          <cell r="C284">
            <v>2765</v>
          </cell>
          <cell r="D284" t="str">
            <v>NSW</v>
          </cell>
          <cell r="E284" t="str">
            <v>Australia</v>
          </cell>
          <cell r="F284">
            <v>8</v>
          </cell>
        </row>
        <row r="285">
          <cell r="A285">
            <v>288</v>
          </cell>
          <cell r="B285" t="str">
            <v>071 Cardinal Point</v>
          </cell>
          <cell r="C285">
            <v>3064</v>
          </cell>
          <cell r="D285" t="str">
            <v>VIC</v>
          </cell>
          <cell r="E285" t="str">
            <v>Australia</v>
          </cell>
          <cell r="F285">
            <v>7</v>
          </cell>
        </row>
        <row r="286">
          <cell r="A286">
            <v>289</v>
          </cell>
          <cell r="B286" t="str">
            <v>7169 North Lane</v>
          </cell>
          <cell r="C286">
            <v>2023</v>
          </cell>
          <cell r="D286" t="str">
            <v>NSW</v>
          </cell>
          <cell r="E286" t="str">
            <v>Australia</v>
          </cell>
          <cell r="F286">
            <v>9</v>
          </cell>
        </row>
        <row r="287">
          <cell r="A287">
            <v>290</v>
          </cell>
          <cell r="B287" t="str">
            <v>6923 Tennessee Circle</v>
          </cell>
          <cell r="C287">
            <v>2766</v>
          </cell>
          <cell r="D287" t="str">
            <v>NSW</v>
          </cell>
          <cell r="E287" t="str">
            <v>Australia</v>
          </cell>
          <cell r="F287">
            <v>9</v>
          </cell>
        </row>
        <row r="288">
          <cell r="A288">
            <v>291</v>
          </cell>
          <cell r="B288" t="str">
            <v>8207 Cascade Court</v>
          </cell>
          <cell r="C288">
            <v>3810</v>
          </cell>
          <cell r="D288" t="str">
            <v>VIC</v>
          </cell>
          <cell r="E288" t="str">
            <v>Australia</v>
          </cell>
          <cell r="F288">
            <v>5</v>
          </cell>
        </row>
        <row r="289">
          <cell r="A289">
            <v>292</v>
          </cell>
          <cell r="B289" t="str">
            <v>2 Brentwood Place</v>
          </cell>
          <cell r="C289">
            <v>4151</v>
          </cell>
          <cell r="D289" t="str">
            <v>QLD</v>
          </cell>
          <cell r="E289" t="str">
            <v>Australia</v>
          </cell>
          <cell r="F289">
            <v>8</v>
          </cell>
        </row>
        <row r="290">
          <cell r="A290">
            <v>293</v>
          </cell>
          <cell r="B290" t="str">
            <v>00 5th Lane</v>
          </cell>
          <cell r="C290">
            <v>2830</v>
          </cell>
          <cell r="D290" t="str">
            <v>NSW</v>
          </cell>
          <cell r="E290" t="str">
            <v>Australia</v>
          </cell>
          <cell r="F290">
            <v>2</v>
          </cell>
        </row>
        <row r="291">
          <cell r="A291">
            <v>294</v>
          </cell>
          <cell r="B291" t="str">
            <v>807 Beilfuss Crossing</v>
          </cell>
          <cell r="C291">
            <v>3030</v>
          </cell>
          <cell r="D291" t="str">
            <v>VIC</v>
          </cell>
          <cell r="E291" t="str">
            <v>Australia</v>
          </cell>
          <cell r="F291">
            <v>7</v>
          </cell>
        </row>
        <row r="292">
          <cell r="A292">
            <v>295</v>
          </cell>
          <cell r="B292" t="str">
            <v>76 Graedel Street</v>
          </cell>
          <cell r="C292">
            <v>4812</v>
          </cell>
          <cell r="D292" t="str">
            <v>QLD</v>
          </cell>
          <cell r="E292" t="str">
            <v>Australia</v>
          </cell>
          <cell r="F292">
            <v>6</v>
          </cell>
        </row>
        <row r="293">
          <cell r="A293">
            <v>296</v>
          </cell>
          <cell r="B293" t="str">
            <v>29886 Crownhardt Crossing</v>
          </cell>
          <cell r="C293">
            <v>2141</v>
          </cell>
          <cell r="D293" t="str">
            <v>NSW</v>
          </cell>
          <cell r="E293" t="str">
            <v>Australia</v>
          </cell>
          <cell r="F293">
            <v>8</v>
          </cell>
        </row>
        <row r="294">
          <cell r="A294">
            <v>297</v>
          </cell>
          <cell r="B294" t="str">
            <v>1 Drewry Junction</v>
          </cell>
          <cell r="C294">
            <v>3810</v>
          </cell>
          <cell r="D294" t="str">
            <v>VIC</v>
          </cell>
          <cell r="E294" t="str">
            <v>Australia</v>
          </cell>
          <cell r="F294">
            <v>7</v>
          </cell>
        </row>
        <row r="295">
          <cell r="A295">
            <v>298</v>
          </cell>
          <cell r="B295" t="str">
            <v>83 Brickson Park Drive</v>
          </cell>
          <cell r="C295">
            <v>3029</v>
          </cell>
          <cell r="D295" t="str">
            <v>VIC</v>
          </cell>
          <cell r="E295" t="str">
            <v>Australia</v>
          </cell>
          <cell r="F295">
            <v>8</v>
          </cell>
        </row>
        <row r="296">
          <cell r="A296">
            <v>299</v>
          </cell>
          <cell r="B296" t="str">
            <v>95 Almo Junction</v>
          </cell>
          <cell r="C296">
            <v>2173</v>
          </cell>
          <cell r="D296" t="str">
            <v>NSW</v>
          </cell>
          <cell r="E296" t="str">
            <v>Australia</v>
          </cell>
          <cell r="F296">
            <v>9</v>
          </cell>
        </row>
        <row r="297">
          <cell r="A297">
            <v>300</v>
          </cell>
          <cell r="B297" t="str">
            <v>08 Golf View Plaza</v>
          </cell>
          <cell r="C297">
            <v>3199</v>
          </cell>
          <cell r="D297" t="str">
            <v>VIC</v>
          </cell>
          <cell r="E297" t="str">
            <v>Australia</v>
          </cell>
          <cell r="F297">
            <v>9</v>
          </cell>
        </row>
        <row r="298">
          <cell r="A298">
            <v>301</v>
          </cell>
          <cell r="B298" t="str">
            <v>6170 Buena Vista Way</v>
          </cell>
          <cell r="C298">
            <v>2320</v>
          </cell>
          <cell r="D298" t="str">
            <v>NSW</v>
          </cell>
          <cell r="E298" t="str">
            <v>Australia</v>
          </cell>
          <cell r="F298">
            <v>7</v>
          </cell>
        </row>
        <row r="299">
          <cell r="A299">
            <v>302</v>
          </cell>
          <cell r="B299" t="str">
            <v>0 Orin Place</v>
          </cell>
          <cell r="C299">
            <v>4506</v>
          </cell>
          <cell r="D299" t="str">
            <v>QLD</v>
          </cell>
          <cell r="E299" t="str">
            <v>Australia</v>
          </cell>
          <cell r="F299">
            <v>7</v>
          </cell>
        </row>
        <row r="300">
          <cell r="A300">
            <v>303</v>
          </cell>
          <cell r="B300" t="str">
            <v>20924 Banding Crossing</v>
          </cell>
          <cell r="C300">
            <v>2516</v>
          </cell>
          <cell r="D300" t="str">
            <v>NSW</v>
          </cell>
          <cell r="E300" t="str">
            <v>Australia</v>
          </cell>
          <cell r="F300">
            <v>9</v>
          </cell>
        </row>
        <row r="301">
          <cell r="A301">
            <v>304</v>
          </cell>
          <cell r="B301" t="str">
            <v>91193 Petterle Road</v>
          </cell>
          <cell r="C301">
            <v>2035</v>
          </cell>
          <cell r="D301" t="str">
            <v>NSW</v>
          </cell>
          <cell r="E301" t="str">
            <v>Australia</v>
          </cell>
          <cell r="F301">
            <v>11</v>
          </cell>
        </row>
        <row r="302">
          <cell r="A302">
            <v>305</v>
          </cell>
          <cell r="B302" t="str">
            <v>01459 Fremont Place</v>
          </cell>
          <cell r="C302">
            <v>2747</v>
          </cell>
          <cell r="D302" t="str">
            <v>NSW</v>
          </cell>
          <cell r="E302" t="str">
            <v>Australia</v>
          </cell>
          <cell r="F302">
            <v>4</v>
          </cell>
        </row>
        <row r="303">
          <cell r="A303">
            <v>306</v>
          </cell>
          <cell r="B303" t="str">
            <v>58 Spenser Circle</v>
          </cell>
          <cell r="C303">
            <v>3030</v>
          </cell>
          <cell r="D303" t="str">
            <v>VIC</v>
          </cell>
          <cell r="E303" t="str">
            <v>Australia</v>
          </cell>
          <cell r="F303">
            <v>3</v>
          </cell>
        </row>
        <row r="304">
          <cell r="A304">
            <v>307</v>
          </cell>
          <cell r="B304" t="str">
            <v>93 Lawn Park</v>
          </cell>
          <cell r="C304">
            <v>3152</v>
          </cell>
          <cell r="D304" t="str">
            <v>VIC</v>
          </cell>
          <cell r="E304" t="str">
            <v>Australia</v>
          </cell>
          <cell r="F304">
            <v>9</v>
          </cell>
        </row>
        <row r="305">
          <cell r="A305">
            <v>308</v>
          </cell>
          <cell r="B305" t="str">
            <v>5982 Mosinee Avenue</v>
          </cell>
          <cell r="C305">
            <v>3340</v>
          </cell>
          <cell r="D305" t="str">
            <v>VIC</v>
          </cell>
          <cell r="E305" t="str">
            <v>Australia</v>
          </cell>
          <cell r="F305">
            <v>5</v>
          </cell>
        </row>
        <row r="306">
          <cell r="A306">
            <v>309</v>
          </cell>
          <cell r="B306" t="str">
            <v>37006 Hoard Circle</v>
          </cell>
          <cell r="C306">
            <v>3182</v>
          </cell>
          <cell r="D306" t="str">
            <v>VIC</v>
          </cell>
          <cell r="E306" t="str">
            <v>Australia</v>
          </cell>
          <cell r="F306">
            <v>7</v>
          </cell>
        </row>
        <row r="307">
          <cell r="A307">
            <v>310</v>
          </cell>
          <cell r="B307" t="str">
            <v>06 Corry Pass</v>
          </cell>
          <cell r="C307">
            <v>2450</v>
          </cell>
          <cell r="D307" t="str">
            <v>NSW</v>
          </cell>
          <cell r="E307" t="str">
            <v>Australia</v>
          </cell>
          <cell r="F307">
            <v>9</v>
          </cell>
        </row>
        <row r="308">
          <cell r="A308">
            <v>311</v>
          </cell>
          <cell r="B308" t="str">
            <v>099 Nova Plaza</v>
          </cell>
          <cell r="C308">
            <v>2227</v>
          </cell>
          <cell r="D308" t="str">
            <v>NSW</v>
          </cell>
          <cell r="E308" t="str">
            <v>Australia</v>
          </cell>
          <cell r="F308">
            <v>10</v>
          </cell>
        </row>
        <row r="309">
          <cell r="A309">
            <v>312</v>
          </cell>
          <cell r="B309" t="str">
            <v>252 Mockingbird Plaza</v>
          </cell>
          <cell r="C309">
            <v>2216</v>
          </cell>
          <cell r="D309" t="str">
            <v>NSW</v>
          </cell>
          <cell r="E309" t="str">
            <v>Australia</v>
          </cell>
          <cell r="F309">
            <v>10</v>
          </cell>
        </row>
        <row r="310">
          <cell r="A310">
            <v>313</v>
          </cell>
          <cell r="B310" t="str">
            <v>990 Kensington Park</v>
          </cell>
          <cell r="C310">
            <v>3796</v>
          </cell>
          <cell r="D310" t="str">
            <v>VIC</v>
          </cell>
          <cell r="E310" t="str">
            <v>Australia</v>
          </cell>
          <cell r="F310">
            <v>8</v>
          </cell>
        </row>
        <row r="311">
          <cell r="A311">
            <v>314</v>
          </cell>
          <cell r="B311" t="str">
            <v>706 Anniversary Alley</v>
          </cell>
          <cell r="C311">
            <v>3064</v>
          </cell>
          <cell r="D311" t="str">
            <v>VIC</v>
          </cell>
          <cell r="E311" t="str">
            <v>Australia</v>
          </cell>
          <cell r="F311">
            <v>3</v>
          </cell>
        </row>
        <row r="312">
          <cell r="A312">
            <v>315</v>
          </cell>
          <cell r="B312" t="str">
            <v>52 Corben Place</v>
          </cell>
          <cell r="C312">
            <v>3197</v>
          </cell>
          <cell r="D312" t="str">
            <v>VIC</v>
          </cell>
          <cell r="E312" t="str">
            <v>Australia</v>
          </cell>
          <cell r="F312">
            <v>10</v>
          </cell>
        </row>
        <row r="313">
          <cell r="A313">
            <v>316</v>
          </cell>
          <cell r="B313" t="str">
            <v>4270 Loeprich Lane</v>
          </cell>
          <cell r="C313">
            <v>3064</v>
          </cell>
          <cell r="D313" t="str">
            <v>VIC</v>
          </cell>
          <cell r="E313" t="str">
            <v>Australia</v>
          </cell>
          <cell r="F313">
            <v>7</v>
          </cell>
        </row>
        <row r="314">
          <cell r="A314">
            <v>317</v>
          </cell>
          <cell r="B314" t="str">
            <v>2 Clyde Gallagher Drive</v>
          </cell>
          <cell r="C314">
            <v>2232</v>
          </cell>
          <cell r="D314" t="str">
            <v>NSW</v>
          </cell>
          <cell r="E314" t="str">
            <v>Australia</v>
          </cell>
          <cell r="F314">
            <v>10</v>
          </cell>
        </row>
        <row r="315">
          <cell r="A315">
            <v>318</v>
          </cell>
          <cell r="B315" t="str">
            <v>671 American Ash Way</v>
          </cell>
          <cell r="C315">
            <v>2365</v>
          </cell>
          <cell r="D315" t="str">
            <v>NSW</v>
          </cell>
          <cell r="E315" t="str">
            <v>Australia</v>
          </cell>
          <cell r="F315">
            <v>2</v>
          </cell>
        </row>
        <row r="316">
          <cell r="A316">
            <v>319</v>
          </cell>
          <cell r="B316" t="str">
            <v>93 American Ash Avenue</v>
          </cell>
          <cell r="C316">
            <v>2747</v>
          </cell>
          <cell r="D316" t="str">
            <v>NSW</v>
          </cell>
          <cell r="E316" t="str">
            <v>Australia</v>
          </cell>
          <cell r="F316">
            <v>8</v>
          </cell>
        </row>
        <row r="317">
          <cell r="A317">
            <v>320</v>
          </cell>
          <cell r="B317" t="str">
            <v>1108 Nevada Junction</v>
          </cell>
          <cell r="C317">
            <v>4701</v>
          </cell>
          <cell r="D317" t="str">
            <v>QLD</v>
          </cell>
          <cell r="E317" t="str">
            <v>Australia</v>
          </cell>
          <cell r="F317">
            <v>2</v>
          </cell>
        </row>
        <row r="318">
          <cell r="A318">
            <v>321</v>
          </cell>
          <cell r="B318" t="str">
            <v>41 Spaight Road</v>
          </cell>
          <cell r="C318">
            <v>4503</v>
          </cell>
          <cell r="D318" t="str">
            <v>QLD</v>
          </cell>
          <cell r="E318" t="str">
            <v>Australia</v>
          </cell>
          <cell r="F318">
            <v>5</v>
          </cell>
        </row>
        <row r="319">
          <cell r="A319">
            <v>322</v>
          </cell>
          <cell r="B319" t="str">
            <v>5 Schurz Place</v>
          </cell>
          <cell r="C319">
            <v>4350</v>
          </cell>
          <cell r="D319" t="str">
            <v>QLD</v>
          </cell>
          <cell r="E319" t="str">
            <v>Australia</v>
          </cell>
          <cell r="F319">
            <v>6</v>
          </cell>
        </row>
        <row r="320">
          <cell r="A320">
            <v>323</v>
          </cell>
          <cell r="B320" t="str">
            <v>82 8th Alley</v>
          </cell>
          <cell r="C320">
            <v>4210</v>
          </cell>
          <cell r="D320" t="str">
            <v>QLD</v>
          </cell>
          <cell r="E320" t="str">
            <v>Australia</v>
          </cell>
          <cell r="F320">
            <v>9</v>
          </cell>
        </row>
        <row r="321">
          <cell r="A321">
            <v>324</v>
          </cell>
          <cell r="B321" t="str">
            <v>84 Lawn Way</v>
          </cell>
          <cell r="C321">
            <v>2223</v>
          </cell>
          <cell r="D321" t="str">
            <v>NSW</v>
          </cell>
          <cell r="E321" t="str">
            <v>Australia</v>
          </cell>
          <cell r="F321">
            <v>9</v>
          </cell>
        </row>
        <row r="322">
          <cell r="A322">
            <v>325</v>
          </cell>
          <cell r="B322" t="str">
            <v>0 Coolidge Avenue</v>
          </cell>
          <cell r="C322">
            <v>4122</v>
          </cell>
          <cell r="D322" t="str">
            <v>QLD</v>
          </cell>
          <cell r="E322" t="str">
            <v>Australia</v>
          </cell>
          <cell r="F322">
            <v>8</v>
          </cell>
        </row>
        <row r="323">
          <cell r="A323">
            <v>326</v>
          </cell>
          <cell r="B323" t="str">
            <v>0 Graceland Plaza</v>
          </cell>
          <cell r="C323">
            <v>2515</v>
          </cell>
          <cell r="D323" t="str">
            <v>NSW</v>
          </cell>
          <cell r="E323" t="str">
            <v>Australia</v>
          </cell>
          <cell r="F323">
            <v>10</v>
          </cell>
        </row>
        <row r="324">
          <cell r="A324">
            <v>327</v>
          </cell>
          <cell r="B324" t="str">
            <v>8717 Mandrake Place</v>
          </cell>
          <cell r="C324">
            <v>4214</v>
          </cell>
          <cell r="D324" t="str">
            <v>QLD</v>
          </cell>
          <cell r="E324" t="str">
            <v>Australia</v>
          </cell>
          <cell r="F324">
            <v>8</v>
          </cell>
        </row>
        <row r="325">
          <cell r="A325">
            <v>328</v>
          </cell>
          <cell r="B325" t="str">
            <v>2 Thierer Lane</v>
          </cell>
          <cell r="C325">
            <v>3437</v>
          </cell>
          <cell r="D325" t="str">
            <v>VIC</v>
          </cell>
          <cell r="E325" t="str">
            <v>Australia</v>
          </cell>
          <cell r="F325">
            <v>8</v>
          </cell>
        </row>
        <row r="326">
          <cell r="A326">
            <v>329</v>
          </cell>
          <cell r="B326" t="str">
            <v>19507 Red Cloud Park</v>
          </cell>
          <cell r="C326">
            <v>3338</v>
          </cell>
          <cell r="D326" t="str">
            <v>VIC</v>
          </cell>
          <cell r="E326" t="str">
            <v>Australia</v>
          </cell>
          <cell r="F326">
            <v>4</v>
          </cell>
        </row>
        <row r="327">
          <cell r="A327">
            <v>330</v>
          </cell>
          <cell r="B327" t="str">
            <v>3 Golf Course Avenue</v>
          </cell>
          <cell r="C327">
            <v>2203</v>
          </cell>
          <cell r="D327" t="str">
            <v>NSW</v>
          </cell>
          <cell r="E327" t="str">
            <v>Australia</v>
          </cell>
          <cell r="F327">
            <v>9</v>
          </cell>
        </row>
        <row r="328">
          <cell r="A328">
            <v>331</v>
          </cell>
          <cell r="B328" t="str">
            <v>042 Bunker Hill Avenue</v>
          </cell>
          <cell r="C328">
            <v>2088</v>
          </cell>
          <cell r="D328" t="str">
            <v>NSW</v>
          </cell>
          <cell r="E328" t="str">
            <v>Australia</v>
          </cell>
          <cell r="F328">
            <v>8</v>
          </cell>
        </row>
        <row r="329">
          <cell r="A329">
            <v>332</v>
          </cell>
          <cell r="B329" t="str">
            <v>45793 Nancy Plaza</v>
          </cell>
          <cell r="C329">
            <v>4226</v>
          </cell>
          <cell r="D329" t="str">
            <v>QLD</v>
          </cell>
          <cell r="E329" t="str">
            <v>Australia</v>
          </cell>
          <cell r="F329">
            <v>8</v>
          </cell>
        </row>
        <row r="330">
          <cell r="A330">
            <v>333</v>
          </cell>
          <cell r="B330" t="str">
            <v>314 Northland Plaza</v>
          </cell>
          <cell r="C330">
            <v>4213</v>
          </cell>
          <cell r="D330" t="str">
            <v>QLD</v>
          </cell>
          <cell r="E330" t="str">
            <v>Australia</v>
          </cell>
          <cell r="F330">
            <v>5</v>
          </cell>
        </row>
        <row r="331">
          <cell r="A331">
            <v>334</v>
          </cell>
          <cell r="B331" t="str">
            <v>3093 Mockingbird Place</v>
          </cell>
          <cell r="C331">
            <v>3356</v>
          </cell>
          <cell r="D331" t="str">
            <v>VIC</v>
          </cell>
          <cell r="E331" t="str">
            <v>Australia</v>
          </cell>
          <cell r="F331">
            <v>2</v>
          </cell>
        </row>
        <row r="332">
          <cell r="A332">
            <v>335</v>
          </cell>
          <cell r="B332" t="str">
            <v>82 Mcbride Trail</v>
          </cell>
          <cell r="C332">
            <v>3223</v>
          </cell>
          <cell r="D332" t="str">
            <v>VIC</v>
          </cell>
          <cell r="E332" t="str">
            <v>Australia</v>
          </cell>
          <cell r="F332">
            <v>6</v>
          </cell>
        </row>
        <row r="333">
          <cell r="A333">
            <v>336</v>
          </cell>
          <cell r="B333" t="str">
            <v>24044 Bonner Hill</v>
          </cell>
          <cell r="C333">
            <v>3032</v>
          </cell>
          <cell r="D333" t="str">
            <v>VIC</v>
          </cell>
          <cell r="E333" t="str">
            <v>Australia</v>
          </cell>
          <cell r="F333">
            <v>8</v>
          </cell>
        </row>
        <row r="334">
          <cell r="A334">
            <v>337</v>
          </cell>
          <cell r="B334" t="str">
            <v>1 Rowland Circle</v>
          </cell>
          <cell r="C334">
            <v>3105</v>
          </cell>
          <cell r="D334" t="str">
            <v>VIC</v>
          </cell>
          <cell r="E334" t="str">
            <v>Australia</v>
          </cell>
          <cell r="F334">
            <v>10</v>
          </cell>
        </row>
        <row r="335">
          <cell r="A335">
            <v>338</v>
          </cell>
          <cell r="B335" t="str">
            <v>7 Arapahoe Pass</v>
          </cell>
          <cell r="C335">
            <v>3101</v>
          </cell>
          <cell r="D335" t="str">
            <v>VIC</v>
          </cell>
          <cell r="E335" t="str">
            <v>Australia</v>
          </cell>
          <cell r="F335">
            <v>12</v>
          </cell>
        </row>
        <row r="336">
          <cell r="A336">
            <v>339</v>
          </cell>
          <cell r="B336" t="str">
            <v>7905 Spaight Alley</v>
          </cell>
          <cell r="C336">
            <v>2763</v>
          </cell>
          <cell r="D336" t="str">
            <v>NSW</v>
          </cell>
          <cell r="E336" t="str">
            <v>Australia</v>
          </cell>
          <cell r="F336">
            <v>8</v>
          </cell>
        </row>
        <row r="337">
          <cell r="A337">
            <v>340</v>
          </cell>
          <cell r="B337" t="str">
            <v>8 Grayhawk Circle</v>
          </cell>
          <cell r="C337">
            <v>2089</v>
          </cell>
          <cell r="D337" t="str">
            <v>NSW</v>
          </cell>
          <cell r="E337" t="str">
            <v>Australia</v>
          </cell>
          <cell r="F337">
            <v>10</v>
          </cell>
        </row>
        <row r="338">
          <cell r="A338">
            <v>341</v>
          </cell>
          <cell r="B338" t="str">
            <v>3 Lyons Road</v>
          </cell>
          <cell r="C338">
            <v>2759</v>
          </cell>
          <cell r="D338" t="str">
            <v>NSW</v>
          </cell>
          <cell r="E338" t="str">
            <v>Australia</v>
          </cell>
          <cell r="F338">
            <v>8</v>
          </cell>
        </row>
        <row r="339">
          <cell r="A339">
            <v>342</v>
          </cell>
          <cell r="B339" t="str">
            <v>72419 Eagan Road</v>
          </cell>
          <cell r="C339">
            <v>2040</v>
          </cell>
          <cell r="D339" t="str">
            <v>NSW</v>
          </cell>
          <cell r="E339" t="str">
            <v>Australia</v>
          </cell>
          <cell r="F339">
            <v>10</v>
          </cell>
        </row>
        <row r="340">
          <cell r="A340">
            <v>343</v>
          </cell>
          <cell r="B340" t="str">
            <v>6860 Green Ridge Avenue</v>
          </cell>
          <cell r="C340">
            <v>2126</v>
          </cell>
          <cell r="D340" t="str">
            <v>NSW</v>
          </cell>
          <cell r="E340" t="str">
            <v>Australia</v>
          </cell>
          <cell r="F340">
            <v>11</v>
          </cell>
        </row>
        <row r="341">
          <cell r="A341">
            <v>344</v>
          </cell>
          <cell r="B341" t="str">
            <v>85 Straubel Park</v>
          </cell>
          <cell r="C341">
            <v>2147</v>
          </cell>
          <cell r="D341" t="str">
            <v>NSW</v>
          </cell>
          <cell r="E341" t="str">
            <v>Australia</v>
          </cell>
          <cell r="F341">
            <v>9</v>
          </cell>
        </row>
        <row r="342">
          <cell r="A342">
            <v>345</v>
          </cell>
          <cell r="B342" t="str">
            <v>08 Ronald Regan Plaza</v>
          </cell>
          <cell r="C342">
            <v>2251</v>
          </cell>
          <cell r="D342" t="str">
            <v>NSW</v>
          </cell>
          <cell r="E342" t="str">
            <v>Australia</v>
          </cell>
          <cell r="F342">
            <v>9</v>
          </cell>
        </row>
        <row r="343">
          <cell r="A343">
            <v>346</v>
          </cell>
          <cell r="B343" t="str">
            <v>44621 Linden Drive</v>
          </cell>
          <cell r="C343">
            <v>2155</v>
          </cell>
          <cell r="D343" t="str">
            <v>NSW</v>
          </cell>
          <cell r="E343" t="str">
            <v>Australia</v>
          </cell>
          <cell r="F343">
            <v>10</v>
          </cell>
        </row>
        <row r="344">
          <cell r="A344">
            <v>347</v>
          </cell>
          <cell r="B344" t="str">
            <v>3 Moulton Lane</v>
          </cell>
          <cell r="C344">
            <v>2153</v>
          </cell>
          <cell r="D344" t="str">
            <v>NSW</v>
          </cell>
          <cell r="E344" t="str">
            <v>Australia</v>
          </cell>
          <cell r="F344">
            <v>9</v>
          </cell>
        </row>
        <row r="345">
          <cell r="A345">
            <v>348</v>
          </cell>
          <cell r="B345" t="str">
            <v>7633 Mayer Plaza</v>
          </cell>
          <cell r="C345">
            <v>2768</v>
          </cell>
          <cell r="D345" t="str">
            <v>NSW</v>
          </cell>
          <cell r="E345" t="str">
            <v>Australia</v>
          </cell>
          <cell r="F345">
            <v>10</v>
          </cell>
        </row>
        <row r="346">
          <cell r="A346">
            <v>349</v>
          </cell>
          <cell r="B346" t="str">
            <v>98 Westerfield Trail</v>
          </cell>
          <cell r="C346">
            <v>3127</v>
          </cell>
          <cell r="D346" t="str">
            <v>VIC</v>
          </cell>
          <cell r="E346" t="str">
            <v>Australia</v>
          </cell>
          <cell r="F346">
            <v>11</v>
          </cell>
        </row>
        <row r="347">
          <cell r="A347">
            <v>350</v>
          </cell>
          <cell r="B347" t="str">
            <v>1826 Hazelcrest Park</v>
          </cell>
          <cell r="C347">
            <v>3087</v>
          </cell>
          <cell r="D347" t="str">
            <v>VIC</v>
          </cell>
          <cell r="E347" t="str">
            <v>Australia</v>
          </cell>
          <cell r="F347">
            <v>9</v>
          </cell>
        </row>
        <row r="348">
          <cell r="A348">
            <v>351</v>
          </cell>
          <cell r="B348" t="str">
            <v>98 Sutteridge Point</v>
          </cell>
          <cell r="C348">
            <v>3131</v>
          </cell>
          <cell r="D348" t="str">
            <v>VIC</v>
          </cell>
          <cell r="E348" t="str">
            <v>Australia</v>
          </cell>
          <cell r="F348">
            <v>10</v>
          </cell>
        </row>
        <row r="349">
          <cell r="A349">
            <v>352</v>
          </cell>
          <cell r="B349" t="str">
            <v>6 Sunbrook Center</v>
          </cell>
          <cell r="C349">
            <v>4350</v>
          </cell>
          <cell r="D349" t="str">
            <v>QLD</v>
          </cell>
          <cell r="E349" t="str">
            <v>Australia</v>
          </cell>
          <cell r="F349">
            <v>6</v>
          </cell>
        </row>
        <row r="350">
          <cell r="A350">
            <v>353</v>
          </cell>
          <cell r="B350" t="str">
            <v>143 Elka Circle</v>
          </cell>
          <cell r="C350">
            <v>3134</v>
          </cell>
          <cell r="D350" t="str">
            <v>VIC</v>
          </cell>
          <cell r="E350" t="str">
            <v>Australia</v>
          </cell>
          <cell r="F350">
            <v>9</v>
          </cell>
        </row>
        <row r="351">
          <cell r="A351">
            <v>354</v>
          </cell>
          <cell r="B351" t="str">
            <v>0293 Porter Crossing</v>
          </cell>
          <cell r="C351">
            <v>2830</v>
          </cell>
          <cell r="D351" t="str">
            <v>NSW</v>
          </cell>
          <cell r="E351" t="str">
            <v>Australia</v>
          </cell>
          <cell r="F351">
            <v>5</v>
          </cell>
        </row>
        <row r="352">
          <cell r="A352">
            <v>355</v>
          </cell>
          <cell r="B352" t="str">
            <v>7447 Nevada Park</v>
          </cell>
          <cell r="C352">
            <v>2193</v>
          </cell>
          <cell r="D352" t="str">
            <v>NSW</v>
          </cell>
          <cell r="E352" t="str">
            <v>Australia</v>
          </cell>
          <cell r="F352">
            <v>8</v>
          </cell>
        </row>
        <row r="353">
          <cell r="A353">
            <v>356</v>
          </cell>
          <cell r="B353" t="str">
            <v>7 Park Meadow Drive</v>
          </cell>
          <cell r="C353">
            <v>4055</v>
          </cell>
          <cell r="D353" t="str">
            <v>QLD</v>
          </cell>
          <cell r="E353" t="str">
            <v>Australia</v>
          </cell>
          <cell r="F353">
            <v>3</v>
          </cell>
        </row>
        <row r="354">
          <cell r="A354">
            <v>357</v>
          </cell>
          <cell r="B354" t="str">
            <v>780 Carberry Place</v>
          </cell>
          <cell r="C354">
            <v>3199</v>
          </cell>
          <cell r="D354" t="str">
            <v>VIC</v>
          </cell>
          <cell r="E354" t="str">
            <v>Australia</v>
          </cell>
          <cell r="F354">
            <v>9</v>
          </cell>
        </row>
        <row r="355">
          <cell r="A355">
            <v>358</v>
          </cell>
          <cell r="B355" t="str">
            <v>5337 Dennis Pass</v>
          </cell>
          <cell r="C355">
            <v>2170</v>
          </cell>
          <cell r="D355" t="str">
            <v>NSW</v>
          </cell>
          <cell r="E355" t="str">
            <v>Australia</v>
          </cell>
          <cell r="F355">
            <v>9</v>
          </cell>
        </row>
        <row r="356">
          <cell r="A356">
            <v>359</v>
          </cell>
          <cell r="B356" t="str">
            <v>7 Debs Point</v>
          </cell>
          <cell r="C356">
            <v>2322</v>
          </cell>
          <cell r="D356" t="str">
            <v>NSW</v>
          </cell>
          <cell r="E356" t="str">
            <v>Australia</v>
          </cell>
          <cell r="F356">
            <v>4</v>
          </cell>
        </row>
        <row r="357">
          <cell r="A357">
            <v>360</v>
          </cell>
          <cell r="B357" t="str">
            <v>708 Russell Parkway</v>
          </cell>
          <cell r="C357">
            <v>2530</v>
          </cell>
          <cell r="D357" t="str">
            <v>NSW</v>
          </cell>
          <cell r="E357" t="str">
            <v>Australia</v>
          </cell>
          <cell r="F357">
            <v>7</v>
          </cell>
        </row>
        <row r="358">
          <cell r="A358">
            <v>361</v>
          </cell>
          <cell r="B358" t="str">
            <v>66286 Homewood Alley</v>
          </cell>
          <cell r="C358">
            <v>2075</v>
          </cell>
          <cell r="D358" t="str">
            <v>NSW</v>
          </cell>
          <cell r="E358" t="str">
            <v>Australia</v>
          </cell>
          <cell r="F358">
            <v>11</v>
          </cell>
        </row>
        <row r="359">
          <cell r="A359">
            <v>362</v>
          </cell>
          <cell r="B359" t="str">
            <v>8728 Express Way</v>
          </cell>
          <cell r="C359">
            <v>2340</v>
          </cell>
          <cell r="D359" t="str">
            <v>NSW</v>
          </cell>
          <cell r="E359" t="str">
            <v>Australia</v>
          </cell>
          <cell r="F359">
            <v>7</v>
          </cell>
        </row>
        <row r="360">
          <cell r="A360">
            <v>363</v>
          </cell>
          <cell r="B360" t="str">
            <v>93583 Moland Way</v>
          </cell>
          <cell r="C360">
            <v>2066</v>
          </cell>
          <cell r="D360" t="str">
            <v>NSW</v>
          </cell>
          <cell r="E360" t="str">
            <v>Australia</v>
          </cell>
          <cell r="F360">
            <v>12</v>
          </cell>
        </row>
        <row r="361">
          <cell r="A361">
            <v>364</v>
          </cell>
          <cell r="B361" t="str">
            <v>18264 Maryland Way</v>
          </cell>
          <cell r="C361">
            <v>4217</v>
          </cell>
          <cell r="D361" t="str">
            <v>QLD</v>
          </cell>
          <cell r="E361" t="str">
            <v>Australia</v>
          </cell>
          <cell r="F361">
            <v>9</v>
          </cell>
        </row>
        <row r="362">
          <cell r="A362">
            <v>365</v>
          </cell>
          <cell r="B362" t="str">
            <v>411 Homewood Lane</v>
          </cell>
          <cell r="C362">
            <v>4020</v>
          </cell>
          <cell r="D362" t="str">
            <v>QLD</v>
          </cell>
          <cell r="E362" t="str">
            <v>Australia</v>
          </cell>
          <cell r="F362">
            <v>5</v>
          </cell>
        </row>
        <row r="363">
          <cell r="A363">
            <v>366</v>
          </cell>
          <cell r="B363" t="str">
            <v>8 Mariners Cove Drive</v>
          </cell>
          <cell r="C363">
            <v>2096</v>
          </cell>
          <cell r="D363" t="str">
            <v>NSW</v>
          </cell>
          <cell r="E363" t="str">
            <v>Australia</v>
          </cell>
          <cell r="F363">
            <v>10</v>
          </cell>
        </row>
        <row r="364">
          <cell r="A364">
            <v>367</v>
          </cell>
          <cell r="B364" t="str">
            <v>279 Jenna Circle</v>
          </cell>
          <cell r="C364">
            <v>2179</v>
          </cell>
          <cell r="D364" t="str">
            <v>NSW</v>
          </cell>
          <cell r="E364" t="str">
            <v>Australia</v>
          </cell>
          <cell r="F364">
            <v>12</v>
          </cell>
        </row>
        <row r="365">
          <cell r="A365">
            <v>368</v>
          </cell>
          <cell r="B365" t="str">
            <v>382 Maywood Parkway</v>
          </cell>
          <cell r="C365">
            <v>4127</v>
          </cell>
          <cell r="D365" t="str">
            <v>QLD</v>
          </cell>
          <cell r="E365" t="str">
            <v>Australia</v>
          </cell>
          <cell r="F365">
            <v>6</v>
          </cell>
        </row>
        <row r="366">
          <cell r="A366">
            <v>369</v>
          </cell>
          <cell r="B366" t="str">
            <v>6085 Petterle Circle</v>
          </cell>
          <cell r="C366">
            <v>3130</v>
          </cell>
          <cell r="D366" t="str">
            <v>VIC</v>
          </cell>
          <cell r="E366" t="str">
            <v>Australia</v>
          </cell>
          <cell r="F366">
            <v>10</v>
          </cell>
        </row>
        <row r="367">
          <cell r="A367">
            <v>370</v>
          </cell>
          <cell r="B367" t="str">
            <v>06324 Michigan Trail</v>
          </cell>
          <cell r="C367">
            <v>4570</v>
          </cell>
          <cell r="D367" t="str">
            <v>QLD</v>
          </cell>
          <cell r="E367" t="str">
            <v>Australia</v>
          </cell>
          <cell r="F367">
            <v>4</v>
          </cell>
        </row>
        <row r="368">
          <cell r="A368">
            <v>371</v>
          </cell>
          <cell r="B368" t="str">
            <v>92808 Mallard Terrace</v>
          </cell>
          <cell r="C368">
            <v>3215</v>
          </cell>
          <cell r="D368" t="str">
            <v>VIC</v>
          </cell>
          <cell r="E368" t="str">
            <v>Australia</v>
          </cell>
          <cell r="F368">
            <v>4</v>
          </cell>
        </row>
        <row r="369">
          <cell r="A369">
            <v>372</v>
          </cell>
          <cell r="B369" t="str">
            <v>841 Anderson Drive</v>
          </cell>
          <cell r="C369">
            <v>3101</v>
          </cell>
          <cell r="D369" t="str">
            <v>VIC</v>
          </cell>
          <cell r="E369" t="str">
            <v>Australia</v>
          </cell>
          <cell r="F369">
            <v>8</v>
          </cell>
        </row>
        <row r="370">
          <cell r="A370">
            <v>373</v>
          </cell>
          <cell r="B370" t="str">
            <v>67884 Fair Oaks Parkway</v>
          </cell>
          <cell r="C370">
            <v>3931</v>
          </cell>
          <cell r="D370" t="str">
            <v>VIC</v>
          </cell>
          <cell r="E370" t="str">
            <v>Australia</v>
          </cell>
          <cell r="F370">
            <v>9</v>
          </cell>
        </row>
        <row r="371">
          <cell r="A371">
            <v>374</v>
          </cell>
          <cell r="B371" t="str">
            <v>1823 Judy Center</v>
          </cell>
          <cell r="C371">
            <v>3165</v>
          </cell>
          <cell r="D371" t="str">
            <v>VIC</v>
          </cell>
          <cell r="E371" t="str">
            <v>Australia</v>
          </cell>
          <cell r="F371">
            <v>10</v>
          </cell>
        </row>
        <row r="372">
          <cell r="A372">
            <v>375</v>
          </cell>
          <cell r="B372" t="str">
            <v>953 Eliot Crossing</v>
          </cell>
          <cell r="C372">
            <v>2166</v>
          </cell>
          <cell r="D372" t="str">
            <v>NSW</v>
          </cell>
          <cell r="E372" t="str">
            <v>Australia</v>
          </cell>
          <cell r="F372">
            <v>9</v>
          </cell>
        </row>
        <row r="373">
          <cell r="A373">
            <v>376</v>
          </cell>
          <cell r="B373" t="str">
            <v>90761 Shasta Pass</v>
          </cell>
          <cell r="C373">
            <v>3936</v>
          </cell>
          <cell r="D373" t="str">
            <v>VIC</v>
          </cell>
          <cell r="E373" t="str">
            <v>Australia</v>
          </cell>
          <cell r="F373">
            <v>7</v>
          </cell>
        </row>
        <row r="374">
          <cell r="A374">
            <v>377</v>
          </cell>
          <cell r="B374" t="str">
            <v>259 Barnett Crossing</v>
          </cell>
          <cell r="C374">
            <v>2265</v>
          </cell>
          <cell r="D374" t="str">
            <v>NSW</v>
          </cell>
          <cell r="E374" t="str">
            <v>Australia</v>
          </cell>
          <cell r="F374">
            <v>5</v>
          </cell>
        </row>
        <row r="375">
          <cell r="A375">
            <v>378</v>
          </cell>
          <cell r="B375" t="str">
            <v>0 Brown Trail</v>
          </cell>
          <cell r="C375">
            <v>2203</v>
          </cell>
          <cell r="D375" t="str">
            <v>NSW</v>
          </cell>
          <cell r="E375" t="str">
            <v>Australia</v>
          </cell>
          <cell r="F375">
            <v>9</v>
          </cell>
        </row>
        <row r="376">
          <cell r="A376">
            <v>379</v>
          </cell>
          <cell r="B376" t="str">
            <v>3467 Prairie Rose Lane</v>
          </cell>
          <cell r="C376">
            <v>3034</v>
          </cell>
          <cell r="D376" t="str">
            <v>VIC</v>
          </cell>
          <cell r="E376" t="str">
            <v>Australia</v>
          </cell>
          <cell r="F376">
            <v>7</v>
          </cell>
        </row>
        <row r="377">
          <cell r="A377">
            <v>380</v>
          </cell>
          <cell r="B377" t="str">
            <v>24 Scoville Parkway</v>
          </cell>
          <cell r="C377">
            <v>4670</v>
          </cell>
          <cell r="D377" t="str">
            <v>QLD</v>
          </cell>
          <cell r="E377" t="str">
            <v>Australia</v>
          </cell>
          <cell r="F377">
            <v>1</v>
          </cell>
        </row>
        <row r="378">
          <cell r="A378">
            <v>381</v>
          </cell>
          <cell r="B378" t="str">
            <v>010 Namekagon Parkway</v>
          </cell>
          <cell r="C378">
            <v>2062</v>
          </cell>
          <cell r="D378" t="str">
            <v>NSW</v>
          </cell>
          <cell r="E378" t="str">
            <v>Australia</v>
          </cell>
          <cell r="F378">
            <v>12</v>
          </cell>
        </row>
        <row r="379">
          <cell r="A379">
            <v>382</v>
          </cell>
          <cell r="B379" t="str">
            <v>99826 Steensland Avenue</v>
          </cell>
          <cell r="C379">
            <v>2162</v>
          </cell>
          <cell r="D379" t="str">
            <v>NSW</v>
          </cell>
          <cell r="E379" t="str">
            <v>Australia</v>
          </cell>
          <cell r="F379">
            <v>5</v>
          </cell>
        </row>
        <row r="380">
          <cell r="A380">
            <v>383</v>
          </cell>
          <cell r="B380" t="str">
            <v>28809 Mesta Pass</v>
          </cell>
          <cell r="C380">
            <v>4170</v>
          </cell>
          <cell r="D380" t="str">
            <v>QLD</v>
          </cell>
          <cell r="E380" t="str">
            <v>Australia</v>
          </cell>
          <cell r="F380">
            <v>8</v>
          </cell>
        </row>
        <row r="381">
          <cell r="A381">
            <v>384</v>
          </cell>
          <cell r="B381" t="str">
            <v>201 Randy Parkway</v>
          </cell>
          <cell r="C381">
            <v>3033</v>
          </cell>
          <cell r="D381" t="str">
            <v>VIC</v>
          </cell>
          <cell r="E381" t="str">
            <v>Australia</v>
          </cell>
          <cell r="F381">
            <v>7</v>
          </cell>
        </row>
        <row r="382">
          <cell r="A382">
            <v>385</v>
          </cell>
          <cell r="B382" t="str">
            <v>58211 Surrey Crossing</v>
          </cell>
          <cell r="C382">
            <v>2170</v>
          </cell>
          <cell r="D382" t="str">
            <v>NSW</v>
          </cell>
          <cell r="E382" t="str">
            <v>Australia</v>
          </cell>
          <cell r="F382">
            <v>9</v>
          </cell>
        </row>
        <row r="383">
          <cell r="A383">
            <v>386</v>
          </cell>
          <cell r="B383" t="str">
            <v>720 Menomonie Avenue</v>
          </cell>
          <cell r="C383">
            <v>2749</v>
          </cell>
          <cell r="D383" t="str">
            <v>NSW</v>
          </cell>
          <cell r="E383" t="str">
            <v>Australia</v>
          </cell>
          <cell r="F383">
            <v>8</v>
          </cell>
        </row>
        <row r="384">
          <cell r="A384">
            <v>387</v>
          </cell>
          <cell r="B384" t="str">
            <v>4604 Cordelia Drive</v>
          </cell>
          <cell r="C384">
            <v>2144</v>
          </cell>
          <cell r="D384" t="str">
            <v>NSW</v>
          </cell>
          <cell r="E384" t="str">
            <v>Australia</v>
          </cell>
          <cell r="F384">
            <v>10</v>
          </cell>
        </row>
        <row r="385">
          <cell r="A385">
            <v>388</v>
          </cell>
          <cell r="B385" t="str">
            <v>3788 Service Trail</v>
          </cell>
          <cell r="C385">
            <v>3805</v>
          </cell>
          <cell r="D385" t="str">
            <v>VIC</v>
          </cell>
          <cell r="E385" t="str">
            <v>Australia</v>
          </cell>
          <cell r="F385">
            <v>8</v>
          </cell>
        </row>
        <row r="386">
          <cell r="A386">
            <v>389</v>
          </cell>
          <cell r="B386" t="str">
            <v>8 Holy Cross Center</v>
          </cell>
          <cell r="C386">
            <v>2047</v>
          </cell>
          <cell r="D386" t="str">
            <v>NSW</v>
          </cell>
          <cell r="E386" t="str">
            <v>Australia</v>
          </cell>
          <cell r="F386">
            <v>9</v>
          </cell>
        </row>
        <row r="387">
          <cell r="A387">
            <v>390</v>
          </cell>
          <cell r="B387" t="str">
            <v>740 Calypso Drive</v>
          </cell>
          <cell r="C387">
            <v>2100</v>
          </cell>
          <cell r="D387" t="str">
            <v>NSW</v>
          </cell>
          <cell r="E387" t="str">
            <v>Australia</v>
          </cell>
          <cell r="F387">
            <v>10</v>
          </cell>
        </row>
        <row r="388">
          <cell r="A388">
            <v>391</v>
          </cell>
          <cell r="B388" t="str">
            <v>9457 Arizona Plaza</v>
          </cell>
          <cell r="C388">
            <v>2642</v>
          </cell>
          <cell r="D388" t="str">
            <v>NSW</v>
          </cell>
          <cell r="E388" t="str">
            <v>Australia</v>
          </cell>
          <cell r="F388">
            <v>2</v>
          </cell>
        </row>
        <row r="389">
          <cell r="A389">
            <v>392</v>
          </cell>
          <cell r="B389" t="str">
            <v>75 Bartillon Street</v>
          </cell>
          <cell r="C389">
            <v>3228</v>
          </cell>
          <cell r="D389" t="str">
            <v>VIC</v>
          </cell>
          <cell r="E389" t="str">
            <v>Australia</v>
          </cell>
          <cell r="F389">
            <v>8</v>
          </cell>
        </row>
        <row r="390">
          <cell r="A390">
            <v>393</v>
          </cell>
          <cell r="B390" t="str">
            <v>7 Reinke Junction</v>
          </cell>
          <cell r="C390">
            <v>2145</v>
          </cell>
          <cell r="D390" t="str">
            <v>NSW</v>
          </cell>
          <cell r="E390" t="str">
            <v>Australia</v>
          </cell>
          <cell r="F390">
            <v>10</v>
          </cell>
        </row>
        <row r="391">
          <cell r="A391">
            <v>394</v>
          </cell>
          <cell r="B391" t="str">
            <v>7343 Washington Road</v>
          </cell>
          <cell r="C391">
            <v>2287</v>
          </cell>
          <cell r="D391" t="str">
            <v>NSW</v>
          </cell>
          <cell r="E391" t="str">
            <v>Australia</v>
          </cell>
          <cell r="F391">
            <v>5</v>
          </cell>
        </row>
        <row r="392">
          <cell r="A392">
            <v>395</v>
          </cell>
          <cell r="B392" t="str">
            <v>3 Valley Edge Trail</v>
          </cell>
          <cell r="C392">
            <v>3444</v>
          </cell>
          <cell r="D392" t="str">
            <v>VIC</v>
          </cell>
          <cell r="E392" t="str">
            <v>Australia</v>
          </cell>
          <cell r="F392">
            <v>7</v>
          </cell>
        </row>
        <row r="393">
          <cell r="A393">
            <v>396</v>
          </cell>
          <cell r="B393" t="str">
            <v>32 Farragut Avenue</v>
          </cell>
          <cell r="C393">
            <v>2076</v>
          </cell>
          <cell r="D393" t="str">
            <v>NSW</v>
          </cell>
          <cell r="E393" t="str">
            <v>Australia</v>
          </cell>
          <cell r="F393">
            <v>11</v>
          </cell>
        </row>
        <row r="394">
          <cell r="A394">
            <v>397</v>
          </cell>
          <cell r="B394" t="str">
            <v>5 Florence Hill</v>
          </cell>
          <cell r="C394">
            <v>4124</v>
          </cell>
          <cell r="D394" t="str">
            <v>QLD</v>
          </cell>
          <cell r="E394" t="str">
            <v>Australia</v>
          </cell>
          <cell r="F394">
            <v>7</v>
          </cell>
        </row>
        <row r="395">
          <cell r="A395">
            <v>398</v>
          </cell>
          <cell r="B395" t="str">
            <v>095 Prairieview Circle</v>
          </cell>
          <cell r="C395">
            <v>3191</v>
          </cell>
          <cell r="D395" t="str">
            <v>VIC</v>
          </cell>
          <cell r="E395" t="str">
            <v>Australia</v>
          </cell>
          <cell r="F395">
            <v>12</v>
          </cell>
        </row>
        <row r="396">
          <cell r="A396">
            <v>399</v>
          </cell>
          <cell r="B396" t="str">
            <v>47226 Algoma Place</v>
          </cell>
          <cell r="C396">
            <v>4305</v>
          </cell>
          <cell r="D396" t="str">
            <v>QLD</v>
          </cell>
          <cell r="E396" t="str">
            <v>Australia</v>
          </cell>
          <cell r="F396">
            <v>3</v>
          </cell>
        </row>
        <row r="397">
          <cell r="A397">
            <v>400</v>
          </cell>
          <cell r="B397" t="str">
            <v>564 Northview Junction</v>
          </cell>
          <cell r="C397">
            <v>3195</v>
          </cell>
          <cell r="D397" t="str">
            <v>VIC</v>
          </cell>
          <cell r="E397" t="str">
            <v>Australia</v>
          </cell>
          <cell r="F397">
            <v>11</v>
          </cell>
        </row>
        <row r="398">
          <cell r="A398">
            <v>401</v>
          </cell>
          <cell r="B398" t="str">
            <v>5359 Alpine Hill</v>
          </cell>
          <cell r="C398">
            <v>2579</v>
          </cell>
          <cell r="D398" t="str">
            <v>NSW</v>
          </cell>
          <cell r="E398" t="str">
            <v>Australia</v>
          </cell>
          <cell r="F398">
            <v>5</v>
          </cell>
        </row>
        <row r="399">
          <cell r="A399">
            <v>402</v>
          </cell>
          <cell r="B399" t="str">
            <v>586 Miller Parkway</v>
          </cell>
          <cell r="C399">
            <v>2835</v>
          </cell>
          <cell r="D399" t="str">
            <v>NSW</v>
          </cell>
          <cell r="E399" t="str">
            <v>Australia</v>
          </cell>
          <cell r="F399">
            <v>1</v>
          </cell>
        </row>
        <row r="400">
          <cell r="A400">
            <v>403</v>
          </cell>
          <cell r="B400" t="str">
            <v>32571 Dixon Center</v>
          </cell>
          <cell r="C400">
            <v>3337</v>
          </cell>
          <cell r="D400" t="str">
            <v>VIC</v>
          </cell>
          <cell r="E400" t="str">
            <v>Australia</v>
          </cell>
          <cell r="F400">
            <v>3</v>
          </cell>
        </row>
        <row r="401">
          <cell r="A401">
            <v>404</v>
          </cell>
          <cell r="B401" t="str">
            <v>333 Bunting Crossing</v>
          </cell>
          <cell r="C401">
            <v>2536</v>
          </cell>
          <cell r="D401" t="str">
            <v>NSW</v>
          </cell>
          <cell r="E401" t="str">
            <v>Australia</v>
          </cell>
          <cell r="F401">
            <v>4</v>
          </cell>
        </row>
        <row r="402">
          <cell r="A402">
            <v>405</v>
          </cell>
          <cell r="B402" t="str">
            <v>1 Red Cloud Street</v>
          </cell>
          <cell r="C402">
            <v>2770</v>
          </cell>
          <cell r="D402" t="str">
            <v>NSW</v>
          </cell>
          <cell r="E402" t="str">
            <v>Australia</v>
          </cell>
          <cell r="F402">
            <v>8</v>
          </cell>
        </row>
        <row r="403">
          <cell r="A403">
            <v>406</v>
          </cell>
          <cell r="B403" t="str">
            <v>07 New Castle Circle</v>
          </cell>
          <cell r="C403">
            <v>2646</v>
          </cell>
          <cell r="D403" t="str">
            <v>NSW</v>
          </cell>
          <cell r="E403" t="str">
            <v>Australia</v>
          </cell>
          <cell r="F403">
            <v>1</v>
          </cell>
        </row>
        <row r="404">
          <cell r="A404">
            <v>407</v>
          </cell>
          <cell r="B404" t="str">
            <v>78152 Harper Parkway</v>
          </cell>
          <cell r="C404">
            <v>2756</v>
          </cell>
          <cell r="D404" t="str">
            <v>NSW</v>
          </cell>
          <cell r="E404" t="str">
            <v>Australia</v>
          </cell>
          <cell r="F404">
            <v>8</v>
          </cell>
        </row>
        <row r="405">
          <cell r="A405">
            <v>408</v>
          </cell>
          <cell r="B405" t="str">
            <v>981 West Way</v>
          </cell>
          <cell r="C405">
            <v>3133</v>
          </cell>
          <cell r="D405" t="str">
            <v>VIC</v>
          </cell>
          <cell r="E405" t="str">
            <v>Australia</v>
          </cell>
          <cell r="F405">
            <v>10</v>
          </cell>
        </row>
        <row r="406">
          <cell r="A406">
            <v>409</v>
          </cell>
          <cell r="B406" t="str">
            <v>8 Monterey Plaza</v>
          </cell>
          <cell r="C406">
            <v>2066</v>
          </cell>
          <cell r="D406" t="str">
            <v>NSW</v>
          </cell>
          <cell r="E406" t="str">
            <v>Australia</v>
          </cell>
          <cell r="F406">
            <v>9</v>
          </cell>
        </row>
        <row r="407">
          <cell r="A407">
            <v>410</v>
          </cell>
          <cell r="B407" t="str">
            <v>25 Graceland Way</v>
          </cell>
          <cell r="C407">
            <v>2750</v>
          </cell>
          <cell r="D407" t="str">
            <v>NSW</v>
          </cell>
          <cell r="E407" t="str">
            <v>Australia</v>
          </cell>
          <cell r="F407">
            <v>8</v>
          </cell>
        </row>
        <row r="408">
          <cell r="A408">
            <v>411</v>
          </cell>
          <cell r="B408" t="str">
            <v>41605 Mitchell Street</v>
          </cell>
          <cell r="C408">
            <v>2750</v>
          </cell>
          <cell r="D408" t="str">
            <v>NSW</v>
          </cell>
          <cell r="E408" t="str">
            <v>Australia</v>
          </cell>
          <cell r="F408">
            <v>8</v>
          </cell>
        </row>
        <row r="409">
          <cell r="A409">
            <v>412</v>
          </cell>
          <cell r="B409" t="str">
            <v>42 Upham Pass</v>
          </cell>
          <cell r="C409">
            <v>4558</v>
          </cell>
          <cell r="D409" t="str">
            <v>QLD</v>
          </cell>
          <cell r="E409" t="str">
            <v>Australia</v>
          </cell>
          <cell r="F409">
            <v>3</v>
          </cell>
        </row>
        <row r="410">
          <cell r="A410">
            <v>413</v>
          </cell>
          <cell r="B410" t="str">
            <v>17 Sunfield Road</v>
          </cell>
          <cell r="C410">
            <v>2211</v>
          </cell>
          <cell r="D410" t="str">
            <v>NSW</v>
          </cell>
          <cell r="E410" t="str">
            <v>Australia</v>
          </cell>
          <cell r="F410">
            <v>9</v>
          </cell>
        </row>
        <row r="411">
          <cell r="A411">
            <v>414</v>
          </cell>
          <cell r="B411" t="str">
            <v>84549 Jenifer Crossing</v>
          </cell>
          <cell r="C411">
            <v>2570</v>
          </cell>
          <cell r="D411" t="str">
            <v>NSW</v>
          </cell>
          <cell r="E411" t="str">
            <v>Australia</v>
          </cell>
          <cell r="F411">
            <v>8</v>
          </cell>
        </row>
        <row r="412">
          <cell r="A412">
            <v>415</v>
          </cell>
          <cell r="B412" t="str">
            <v>5449 Jenna Road</v>
          </cell>
          <cell r="C412">
            <v>2170</v>
          </cell>
          <cell r="D412" t="str">
            <v>NSW</v>
          </cell>
          <cell r="E412" t="str">
            <v>Australia</v>
          </cell>
          <cell r="F412">
            <v>9</v>
          </cell>
        </row>
        <row r="413">
          <cell r="A413">
            <v>416</v>
          </cell>
          <cell r="B413" t="str">
            <v>05 Butternut Crossing</v>
          </cell>
          <cell r="C413">
            <v>4552</v>
          </cell>
          <cell r="D413" t="str">
            <v>QLD</v>
          </cell>
          <cell r="E413" t="str">
            <v>Australia</v>
          </cell>
          <cell r="F413">
            <v>4</v>
          </cell>
        </row>
        <row r="414">
          <cell r="A414">
            <v>417</v>
          </cell>
          <cell r="B414" t="str">
            <v>7427 Fuller Trail</v>
          </cell>
          <cell r="C414">
            <v>3082</v>
          </cell>
          <cell r="D414" t="str">
            <v>VIC</v>
          </cell>
          <cell r="E414" t="str">
            <v>Australia</v>
          </cell>
          <cell r="F414">
            <v>8</v>
          </cell>
        </row>
        <row r="415">
          <cell r="A415">
            <v>418</v>
          </cell>
          <cell r="B415" t="str">
            <v>713 Eastwood Terrace</v>
          </cell>
          <cell r="C415">
            <v>2360</v>
          </cell>
          <cell r="D415" t="str">
            <v>NSW</v>
          </cell>
          <cell r="E415" t="str">
            <v>Australia</v>
          </cell>
          <cell r="F415">
            <v>1</v>
          </cell>
        </row>
        <row r="416">
          <cell r="A416">
            <v>419</v>
          </cell>
          <cell r="B416" t="str">
            <v>7526 Artisan Parkway</v>
          </cell>
          <cell r="C416">
            <v>4223</v>
          </cell>
          <cell r="D416" t="str">
            <v>QLD</v>
          </cell>
          <cell r="E416" t="str">
            <v>Australia</v>
          </cell>
          <cell r="F416">
            <v>8</v>
          </cell>
        </row>
        <row r="417">
          <cell r="A417">
            <v>420</v>
          </cell>
          <cell r="B417" t="str">
            <v>3 Oriole Place</v>
          </cell>
          <cell r="C417">
            <v>3183</v>
          </cell>
          <cell r="D417" t="str">
            <v>VIC</v>
          </cell>
          <cell r="E417" t="str">
            <v>Australia</v>
          </cell>
          <cell r="F417">
            <v>7</v>
          </cell>
        </row>
        <row r="418">
          <cell r="A418">
            <v>421</v>
          </cell>
          <cell r="B418" t="str">
            <v>690 Hanson Center</v>
          </cell>
          <cell r="C418">
            <v>2330</v>
          </cell>
          <cell r="D418" t="str">
            <v>NSW</v>
          </cell>
          <cell r="E418" t="str">
            <v>Australia</v>
          </cell>
          <cell r="F418">
            <v>3</v>
          </cell>
        </row>
        <row r="419">
          <cell r="A419">
            <v>422</v>
          </cell>
          <cell r="B419" t="str">
            <v>509 Fisk Hill</v>
          </cell>
          <cell r="C419">
            <v>2031</v>
          </cell>
          <cell r="D419" t="str">
            <v>NSW</v>
          </cell>
          <cell r="E419" t="str">
            <v>Australia</v>
          </cell>
          <cell r="F419">
            <v>11</v>
          </cell>
        </row>
        <row r="420">
          <cell r="A420">
            <v>423</v>
          </cell>
          <cell r="B420" t="str">
            <v>27 Petterle Center</v>
          </cell>
          <cell r="C420">
            <v>4370</v>
          </cell>
          <cell r="D420" t="str">
            <v>QLD</v>
          </cell>
          <cell r="E420" t="str">
            <v>Australia</v>
          </cell>
          <cell r="F420">
            <v>2</v>
          </cell>
        </row>
        <row r="421">
          <cell r="A421">
            <v>424</v>
          </cell>
          <cell r="B421" t="str">
            <v>3 Annamark Avenue</v>
          </cell>
          <cell r="C421">
            <v>3150</v>
          </cell>
          <cell r="D421" t="str">
            <v>VIC</v>
          </cell>
          <cell r="E421" t="str">
            <v>Australia</v>
          </cell>
          <cell r="F421">
            <v>11</v>
          </cell>
        </row>
        <row r="422">
          <cell r="A422">
            <v>425</v>
          </cell>
          <cell r="B422" t="str">
            <v>311 Dapin Point</v>
          </cell>
          <cell r="C422">
            <v>2549</v>
          </cell>
          <cell r="D422" t="str">
            <v>NSW</v>
          </cell>
          <cell r="E422" t="str">
            <v>Australia</v>
          </cell>
          <cell r="F422">
            <v>3</v>
          </cell>
        </row>
        <row r="423">
          <cell r="A423">
            <v>426</v>
          </cell>
          <cell r="B423" t="str">
            <v>15082 Crest Line Plaza</v>
          </cell>
          <cell r="C423">
            <v>3040</v>
          </cell>
          <cell r="D423" t="str">
            <v>VIC</v>
          </cell>
          <cell r="E423" t="str">
            <v>Australia</v>
          </cell>
          <cell r="F423">
            <v>8</v>
          </cell>
        </row>
        <row r="424">
          <cell r="A424">
            <v>427</v>
          </cell>
          <cell r="B424" t="str">
            <v>1 Carey Pass</v>
          </cell>
          <cell r="C424">
            <v>2065</v>
          </cell>
          <cell r="D424" t="str">
            <v>NSW</v>
          </cell>
          <cell r="E424" t="str">
            <v>Australia</v>
          </cell>
          <cell r="F424">
            <v>11</v>
          </cell>
        </row>
        <row r="425">
          <cell r="A425">
            <v>428</v>
          </cell>
          <cell r="B425" t="str">
            <v>8 Moland Pass</v>
          </cell>
          <cell r="C425">
            <v>2065</v>
          </cell>
          <cell r="D425" t="str">
            <v>NSW</v>
          </cell>
          <cell r="E425" t="str">
            <v>Australia</v>
          </cell>
          <cell r="F425">
            <v>10</v>
          </cell>
        </row>
        <row r="426">
          <cell r="A426">
            <v>429</v>
          </cell>
          <cell r="B426" t="str">
            <v>25386 Fallview Place</v>
          </cell>
          <cell r="C426">
            <v>2340</v>
          </cell>
          <cell r="D426" t="str">
            <v>NSW</v>
          </cell>
          <cell r="E426" t="str">
            <v>Australia</v>
          </cell>
          <cell r="F426">
            <v>3</v>
          </cell>
        </row>
        <row r="427">
          <cell r="A427">
            <v>430</v>
          </cell>
          <cell r="B427" t="str">
            <v>8078 Talisman Trail</v>
          </cell>
          <cell r="C427">
            <v>4209</v>
          </cell>
          <cell r="D427" t="str">
            <v>QLD</v>
          </cell>
          <cell r="E427" t="str">
            <v>Australia</v>
          </cell>
          <cell r="F427">
            <v>7</v>
          </cell>
        </row>
        <row r="428">
          <cell r="A428">
            <v>431</v>
          </cell>
          <cell r="B428" t="str">
            <v>6920 Dwight Circle</v>
          </cell>
          <cell r="C428">
            <v>4173</v>
          </cell>
          <cell r="D428" t="str">
            <v>QLD</v>
          </cell>
          <cell r="E428" t="str">
            <v>Australia</v>
          </cell>
          <cell r="F428">
            <v>7</v>
          </cell>
        </row>
        <row r="429">
          <cell r="A429">
            <v>432</v>
          </cell>
          <cell r="B429" t="str">
            <v>9 Lukken Parkway</v>
          </cell>
          <cell r="C429">
            <v>2065</v>
          </cell>
          <cell r="D429" t="str">
            <v>NSW</v>
          </cell>
          <cell r="E429" t="str">
            <v>Australia</v>
          </cell>
          <cell r="F429">
            <v>10</v>
          </cell>
        </row>
        <row r="430">
          <cell r="A430">
            <v>433</v>
          </cell>
          <cell r="B430" t="str">
            <v>09 Graceland Junction</v>
          </cell>
          <cell r="C430">
            <v>3204</v>
          </cell>
          <cell r="D430" t="str">
            <v>VIC</v>
          </cell>
          <cell r="E430" t="str">
            <v>Australia</v>
          </cell>
          <cell r="F430">
            <v>2</v>
          </cell>
        </row>
        <row r="431">
          <cell r="A431">
            <v>434</v>
          </cell>
          <cell r="B431" t="str">
            <v>155 Basil Junction</v>
          </cell>
          <cell r="C431">
            <v>2210</v>
          </cell>
          <cell r="D431" t="str">
            <v>NSW</v>
          </cell>
          <cell r="E431" t="str">
            <v>Australia</v>
          </cell>
          <cell r="F431">
            <v>10</v>
          </cell>
        </row>
        <row r="432">
          <cell r="A432">
            <v>435</v>
          </cell>
          <cell r="B432" t="str">
            <v>4284 Surrey Circle</v>
          </cell>
          <cell r="C432">
            <v>2068</v>
          </cell>
          <cell r="D432" t="str">
            <v>NSW</v>
          </cell>
          <cell r="E432" t="str">
            <v>Australia</v>
          </cell>
          <cell r="F432">
            <v>12</v>
          </cell>
        </row>
        <row r="433">
          <cell r="A433">
            <v>436</v>
          </cell>
          <cell r="B433" t="str">
            <v>4 Almo Plaza</v>
          </cell>
          <cell r="C433">
            <v>2085</v>
          </cell>
          <cell r="D433" t="str">
            <v>NSW</v>
          </cell>
          <cell r="E433" t="str">
            <v>Australia</v>
          </cell>
          <cell r="F433">
            <v>10</v>
          </cell>
        </row>
        <row r="434">
          <cell r="A434">
            <v>437</v>
          </cell>
          <cell r="B434" t="str">
            <v>91 Porter Pass</v>
          </cell>
          <cell r="C434">
            <v>3064</v>
          </cell>
          <cell r="D434" t="str">
            <v>VIC</v>
          </cell>
          <cell r="E434" t="str">
            <v>Australia</v>
          </cell>
          <cell r="F434">
            <v>7</v>
          </cell>
        </row>
        <row r="435">
          <cell r="A435">
            <v>438</v>
          </cell>
          <cell r="B435" t="str">
            <v>007 Gerald Place</v>
          </cell>
          <cell r="C435">
            <v>3074</v>
          </cell>
          <cell r="D435" t="str">
            <v>VIC</v>
          </cell>
          <cell r="E435" t="str">
            <v>Australia</v>
          </cell>
          <cell r="F435">
            <v>4</v>
          </cell>
        </row>
        <row r="436">
          <cell r="A436">
            <v>439</v>
          </cell>
          <cell r="B436" t="str">
            <v>8788 Armistice Trail</v>
          </cell>
          <cell r="C436">
            <v>3806</v>
          </cell>
          <cell r="D436" t="str">
            <v>VIC</v>
          </cell>
          <cell r="E436" t="str">
            <v>Australia</v>
          </cell>
          <cell r="F436">
            <v>8</v>
          </cell>
        </row>
        <row r="437">
          <cell r="A437">
            <v>440</v>
          </cell>
          <cell r="B437" t="str">
            <v>1693 Artisan Hill</v>
          </cell>
          <cell r="C437">
            <v>2259</v>
          </cell>
          <cell r="D437" t="str">
            <v>NSW</v>
          </cell>
          <cell r="E437" t="str">
            <v>Australia</v>
          </cell>
          <cell r="F437">
            <v>6</v>
          </cell>
        </row>
        <row r="438">
          <cell r="A438">
            <v>441</v>
          </cell>
          <cell r="B438" t="str">
            <v>532 Emmet Way</v>
          </cell>
          <cell r="C438">
            <v>2260</v>
          </cell>
          <cell r="D438" t="str">
            <v>NSW</v>
          </cell>
          <cell r="E438" t="str">
            <v>Australia</v>
          </cell>
          <cell r="F438">
            <v>8</v>
          </cell>
        </row>
        <row r="439">
          <cell r="A439">
            <v>442</v>
          </cell>
          <cell r="B439" t="str">
            <v>3 Sutteridge Park</v>
          </cell>
          <cell r="C439">
            <v>4074</v>
          </cell>
          <cell r="D439" t="str">
            <v>QLD</v>
          </cell>
          <cell r="E439" t="str">
            <v>Australia</v>
          </cell>
          <cell r="F439">
            <v>6</v>
          </cell>
        </row>
        <row r="440">
          <cell r="A440">
            <v>443</v>
          </cell>
          <cell r="B440" t="str">
            <v>25522 Mosinee Point</v>
          </cell>
          <cell r="C440">
            <v>4215</v>
          </cell>
          <cell r="D440" t="str">
            <v>QLD</v>
          </cell>
          <cell r="E440" t="str">
            <v>Australia</v>
          </cell>
          <cell r="F440">
            <v>7</v>
          </cell>
        </row>
        <row r="441">
          <cell r="A441">
            <v>444</v>
          </cell>
          <cell r="B441" t="str">
            <v>421 Bobwhite Road</v>
          </cell>
          <cell r="C441">
            <v>2160</v>
          </cell>
          <cell r="D441" t="str">
            <v>NSW</v>
          </cell>
          <cell r="E441" t="str">
            <v>Australia</v>
          </cell>
          <cell r="F441">
            <v>6</v>
          </cell>
        </row>
        <row r="442">
          <cell r="A442">
            <v>445</v>
          </cell>
          <cell r="B442" t="str">
            <v>41 Ronald Regan Center</v>
          </cell>
          <cell r="C442">
            <v>3008</v>
          </cell>
          <cell r="D442" t="str">
            <v>VIC</v>
          </cell>
          <cell r="E442" t="str">
            <v>Australia</v>
          </cell>
          <cell r="F442">
            <v>5</v>
          </cell>
        </row>
        <row r="443">
          <cell r="A443">
            <v>446</v>
          </cell>
          <cell r="B443" t="str">
            <v>3 Loomis Crossing</v>
          </cell>
          <cell r="C443">
            <v>2217</v>
          </cell>
          <cell r="D443" t="str">
            <v>NSW</v>
          </cell>
          <cell r="E443" t="str">
            <v>Australia</v>
          </cell>
          <cell r="F443">
            <v>9</v>
          </cell>
        </row>
        <row r="444">
          <cell r="A444">
            <v>447</v>
          </cell>
          <cell r="B444" t="str">
            <v>93 Jana Junction</v>
          </cell>
          <cell r="C444">
            <v>2213</v>
          </cell>
          <cell r="D444" t="str">
            <v>NSW</v>
          </cell>
          <cell r="E444" t="str">
            <v>Australia</v>
          </cell>
          <cell r="F444">
            <v>10</v>
          </cell>
        </row>
        <row r="445">
          <cell r="A445">
            <v>448</v>
          </cell>
          <cell r="B445" t="str">
            <v>528 Buell Crossing</v>
          </cell>
          <cell r="C445">
            <v>2748</v>
          </cell>
          <cell r="D445" t="str">
            <v>NSW</v>
          </cell>
          <cell r="E445" t="str">
            <v>Australia</v>
          </cell>
          <cell r="F445">
            <v>10</v>
          </cell>
        </row>
        <row r="446">
          <cell r="A446">
            <v>449</v>
          </cell>
          <cell r="B446" t="str">
            <v>261 Northport Lane</v>
          </cell>
          <cell r="C446">
            <v>2567</v>
          </cell>
          <cell r="D446" t="str">
            <v>NSW</v>
          </cell>
          <cell r="E446" t="str">
            <v>Australia</v>
          </cell>
          <cell r="F446">
            <v>7</v>
          </cell>
        </row>
        <row r="447">
          <cell r="A447">
            <v>450</v>
          </cell>
          <cell r="B447" t="str">
            <v>98 Scott Parkway</v>
          </cell>
          <cell r="C447">
            <v>2096</v>
          </cell>
          <cell r="D447" t="str">
            <v>NSW</v>
          </cell>
          <cell r="E447" t="str">
            <v>Australia</v>
          </cell>
          <cell r="F447">
            <v>10</v>
          </cell>
        </row>
        <row r="448">
          <cell r="A448">
            <v>451</v>
          </cell>
          <cell r="B448" t="str">
            <v>8385 Lien Drive</v>
          </cell>
          <cell r="C448">
            <v>3192</v>
          </cell>
          <cell r="D448" t="str">
            <v>VIC</v>
          </cell>
          <cell r="E448" t="str">
            <v>Australia</v>
          </cell>
          <cell r="F448">
            <v>10</v>
          </cell>
        </row>
        <row r="449">
          <cell r="A449">
            <v>452</v>
          </cell>
          <cell r="B449" t="str">
            <v>24919 Artisan Court</v>
          </cell>
          <cell r="C449">
            <v>3015</v>
          </cell>
          <cell r="D449" t="str">
            <v>VIC</v>
          </cell>
          <cell r="E449" t="str">
            <v>Australia</v>
          </cell>
          <cell r="F449">
            <v>8</v>
          </cell>
        </row>
        <row r="450">
          <cell r="A450">
            <v>453</v>
          </cell>
          <cell r="B450" t="str">
            <v>37093 Manitowish Center</v>
          </cell>
          <cell r="C450">
            <v>2170</v>
          </cell>
          <cell r="D450" t="str">
            <v>NSW</v>
          </cell>
          <cell r="E450" t="str">
            <v>Australia</v>
          </cell>
          <cell r="F450">
            <v>10</v>
          </cell>
        </row>
        <row r="451">
          <cell r="A451">
            <v>454</v>
          </cell>
          <cell r="B451" t="str">
            <v>9 Monterey Point</v>
          </cell>
          <cell r="C451">
            <v>4221</v>
          </cell>
          <cell r="D451" t="str">
            <v>QLD</v>
          </cell>
          <cell r="E451" t="str">
            <v>Australia</v>
          </cell>
          <cell r="F451">
            <v>10</v>
          </cell>
        </row>
        <row r="452">
          <cell r="A452">
            <v>455</v>
          </cell>
          <cell r="B452" t="str">
            <v>6 Mariners Cove Center</v>
          </cell>
          <cell r="C452">
            <v>2233</v>
          </cell>
          <cell r="D452" t="str">
            <v>NSW</v>
          </cell>
          <cell r="E452" t="str">
            <v>Australia</v>
          </cell>
          <cell r="F452">
            <v>10</v>
          </cell>
        </row>
        <row r="453">
          <cell r="A453">
            <v>456</v>
          </cell>
          <cell r="B453" t="str">
            <v>572 Gerald Trail</v>
          </cell>
          <cell r="C453">
            <v>2145</v>
          </cell>
          <cell r="D453" t="str">
            <v>NSW</v>
          </cell>
          <cell r="E453" t="str">
            <v>Australia</v>
          </cell>
          <cell r="F453">
            <v>7</v>
          </cell>
        </row>
        <row r="454">
          <cell r="A454">
            <v>457</v>
          </cell>
          <cell r="B454" t="str">
            <v>7 Farmco Trail</v>
          </cell>
          <cell r="C454">
            <v>2759</v>
          </cell>
          <cell r="D454" t="str">
            <v>NSW</v>
          </cell>
          <cell r="E454" t="str">
            <v>Australia</v>
          </cell>
          <cell r="F454">
            <v>9</v>
          </cell>
        </row>
        <row r="455">
          <cell r="A455">
            <v>458</v>
          </cell>
          <cell r="B455" t="str">
            <v>19964 Nancy Drive</v>
          </cell>
          <cell r="C455">
            <v>3121</v>
          </cell>
          <cell r="D455" t="str">
            <v>VIC</v>
          </cell>
          <cell r="E455" t="str">
            <v>Australia</v>
          </cell>
          <cell r="F455">
            <v>8</v>
          </cell>
        </row>
        <row r="456">
          <cell r="A456">
            <v>459</v>
          </cell>
          <cell r="B456" t="str">
            <v>57 Columbus Road</v>
          </cell>
          <cell r="C456">
            <v>4870</v>
          </cell>
          <cell r="D456" t="str">
            <v>QLD</v>
          </cell>
          <cell r="E456" t="str">
            <v>Australia</v>
          </cell>
          <cell r="F456">
            <v>5</v>
          </cell>
        </row>
        <row r="457">
          <cell r="A457">
            <v>460</v>
          </cell>
          <cell r="B457" t="str">
            <v>455 Hooker Lane</v>
          </cell>
          <cell r="C457">
            <v>3337</v>
          </cell>
          <cell r="D457" t="str">
            <v>VIC</v>
          </cell>
          <cell r="E457" t="str">
            <v>Australia</v>
          </cell>
          <cell r="F457">
            <v>2</v>
          </cell>
        </row>
        <row r="458">
          <cell r="A458">
            <v>461</v>
          </cell>
          <cell r="B458" t="str">
            <v>0777 Farwell Pass</v>
          </cell>
          <cell r="C458">
            <v>2118</v>
          </cell>
          <cell r="D458" t="str">
            <v>NSW</v>
          </cell>
          <cell r="E458" t="str">
            <v>Australia</v>
          </cell>
          <cell r="F458">
            <v>10</v>
          </cell>
        </row>
        <row r="459">
          <cell r="A459">
            <v>462</v>
          </cell>
          <cell r="B459" t="str">
            <v>23 Glacier Hill Avenue</v>
          </cell>
          <cell r="C459">
            <v>2259</v>
          </cell>
          <cell r="D459" t="str">
            <v>NSW</v>
          </cell>
          <cell r="E459" t="str">
            <v>Australia</v>
          </cell>
          <cell r="F459">
            <v>6</v>
          </cell>
        </row>
        <row r="460">
          <cell r="A460">
            <v>463</v>
          </cell>
          <cell r="B460" t="str">
            <v>8750 Lakewood Gardens Park</v>
          </cell>
          <cell r="C460">
            <v>2760</v>
          </cell>
          <cell r="D460" t="str">
            <v>NSW</v>
          </cell>
          <cell r="E460" t="str">
            <v>Australia</v>
          </cell>
          <cell r="F460">
            <v>7</v>
          </cell>
        </row>
        <row r="461">
          <cell r="A461">
            <v>464</v>
          </cell>
          <cell r="B461" t="str">
            <v>0619 Dorton Plaza</v>
          </cell>
          <cell r="C461">
            <v>3150</v>
          </cell>
          <cell r="D461" t="str">
            <v>VIC</v>
          </cell>
          <cell r="E461" t="str">
            <v>Australia</v>
          </cell>
          <cell r="F461">
            <v>11</v>
          </cell>
        </row>
        <row r="462">
          <cell r="A462">
            <v>465</v>
          </cell>
          <cell r="B462" t="str">
            <v>3469 Service Road</v>
          </cell>
          <cell r="C462">
            <v>2770</v>
          </cell>
          <cell r="D462" t="str">
            <v>NSW</v>
          </cell>
          <cell r="E462" t="str">
            <v>Australia</v>
          </cell>
          <cell r="F462">
            <v>5</v>
          </cell>
        </row>
        <row r="463">
          <cell r="A463">
            <v>466</v>
          </cell>
          <cell r="B463" t="str">
            <v>9 Dahle Place</v>
          </cell>
          <cell r="C463">
            <v>2763</v>
          </cell>
          <cell r="D463" t="str">
            <v>NSW</v>
          </cell>
          <cell r="E463" t="str">
            <v>Australia</v>
          </cell>
          <cell r="F463">
            <v>9</v>
          </cell>
        </row>
        <row r="464">
          <cell r="A464">
            <v>467</v>
          </cell>
          <cell r="B464" t="str">
            <v>8 Dayton Park</v>
          </cell>
          <cell r="C464">
            <v>2050</v>
          </cell>
          <cell r="D464" t="str">
            <v>NSW</v>
          </cell>
          <cell r="E464" t="str">
            <v>Australia</v>
          </cell>
          <cell r="F464">
            <v>9</v>
          </cell>
        </row>
        <row r="465">
          <cell r="A465">
            <v>468</v>
          </cell>
          <cell r="B465" t="str">
            <v>091 Farragut Crossing</v>
          </cell>
          <cell r="C465">
            <v>3058</v>
          </cell>
          <cell r="D465" t="str">
            <v>VIC</v>
          </cell>
          <cell r="E465" t="str">
            <v>Australia</v>
          </cell>
          <cell r="F465">
            <v>9</v>
          </cell>
        </row>
        <row r="466">
          <cell r="A466">
            <v>469</v>
          </cell>
          <cell r="B466" t="str">
            <v>70488 Logan Court</v>
          </cell>
          <cell r="C466">
            <v>2074</v>
          </cell>
          <cell r="D466" t="str">
            <v>NSW</v>
          </cell>
          <cell r="E466" t="str">
            <v>Australia</v>
          </cell>
          <cell r="F466">
            <v>12</v>
          </cell>
        </row>
        <row r="467">
          <cell r="A467">
            <v>470</v>
          </cell>
          <cell r="B467" t="str">
            <v>0 Golf Lane</v>
          </cell>
          <cell r="C467">
            <v>2120</v>
          </cell>
          <cell r="D467" t="str">
            <v>NSW</v>
          </cell>
          <cell r="E467" t="str">
            <v>Australia</v>
          </cell>
          <cell r="F467">
            <v>11</v>
          </cell>
        </row>
        <row r="468">
          <cell r="A468">
            <v>471</v>
          </cell>
          <cell r="B468" t="str">
            <v>663 Bellgrove Parkway</v>
          </cell>
          <cell r="C468">
            <v>3812</v>
          </cell>
          <cell r="D468" t="str">
            <v>VIC</v>
          </cell>
          <cell r="E468" t="str">
            <v>Australia</v>
          </cell>
          <cell r="F468">
            <v>8</v>
          </cell>
        </row>
        <row r="469">
          <cell r="A469">
            <v>472</v>
          </cell>
          <cell r="B469" t="str">
            <v>9907 Morningstar Pass</v>
          </cell>
          <cell r="C469">
            <v>2147</v>
          </cell>
          <cell r="D469" t="str">
            <v>NSW</v>
          </cell>
          <cell r="E469" t="str">
            <v>Australia</v>
          </cell>
          <cell r="F469">
            <v>9</v>
          </cell>
        </row>
        <row r="470">
          <cell r="A470">
            <v>473</v>
          </cell>
          <cell r="B470" t="str">
            <v>29 South Point</v>
          </cell>
          <cell r="C470">
            <v>3111</v>
          </cell>
          <cell r="D470" t="str">
            <v>VIC</v>
          </cell>
          <cell r="E470" t="str">
            <v>Australia</v>
          </cell>
          <cell r="F470">
            <v>9</v>
          </cell>
        </row>
        <row r="471">
          <cell r="A471">
            <v>474</v>
          </cell>
          <cell r="B471" t="str">
            <v>91 Eagle Crest Circle</v>
          </cell>
          <cell r="C471">
            <v>2567</v>
          </cell>
          <cell r="D471" t="str">
            <v>NSW</v>
          </cell>
          <cell r="E471" t="str">
            <v>Australia</v>
          </cell>
          <cell r="F471">
            <v>9</v>
          </cell>
        </row>
        <row r="472">
          <cell r="A472">
            <v>475</v>
          </cell>
          <cell r="B472" t="str">
            <v>781 Dorton Avenue</v>
          </cell>
          <cell r="C472">
            <v>3012</v>
          </cell>
          <cell r="D472" t="str">
            <v>VIC</v>
          </cell>
          <cell r="E472" t="str">
            <v>Australia</v>
          </cell>
          <cell r="F472">
            <v>10</v>
          </cell>
        </row>
        <row r="473">
          <cell r="A473">
            <v>476</v>
          </cell>
          <cell r="B473" t="str">
            <v>47 Dwight Road</v>
          </cell>
          <cell r="C473">
            <v>4217</v>
          </cell>
          <cell r="D473" t="str">
            <v>QLD</v>
          </cell>
          <cell r="E473" t="str">
            <v>Australia</v>
          </cell>
          <cell r="F473">
            <v>8</v>
          </cell>
        </row>
        <row r="474">
          <cell r="A474">
            <v>477</v>
          </cell>
          <cell r="B474" t="str">
            <v>6674 Russell Center</v>
          </cell>
          <cell r="C474">
            <v>2197</v>
          </cell>
          <cell r="D474" t="str">
            <v>NSW</v>
          </cell>
          <cell r="E474" t="str">
            <v>Australia</v>
          </cell>
          <cell r="F474">
            <v>9</v>
          </cell>
        </row>
        <row r="475">
          <cell r="A475">
            <v>478</v>
          </cell>
          <cell r="B475" t="str">
            <v>84041 Holy Cross Circle</v>
          </cell>
          <cell r="C475">
            <v>2142</v>
          </cell>
          <cell r="D475" t="str">
            <v>NSW</v>
          </cell>
          <cell r="E475" t="str">
            <v>Australia</v>
          </cell>
          <cell r="F475">
            <v>8</v>
          </cell>
        </row>
        <row r="476">
          <cell r="A476">
            <v>479</v>
          </cell>
          <cell r="B476" t="str">
            <v>340 Northview Circle</v>
          </cell>
          <cell r="C476">
            <v>2340</v>
          </cell>
          <cell r="D476" t="str">
            <v>NSW</v>
          </cell>
          <cell r="E476" t="str">
            <v>Australia</v>
          </cell>
          <cell r="F476">
            <v>4</v>
          </cell>
        </row>
        <row r="477">
          <cell r="A477">
            <v>480</v>
          </cell>
          <cell r="B477" t="str">
            <v>74011 Manufacturers Street</v>
          </cell>
          <cell r="C477">
            <v>2320</v>
          </cell>
          <cell r="D477" t="str">
            <v>NSW</v>
          </cell>
          <cell r="E477" t="str">
            <v>Australia</v>
          </cell>
          <cell r="F477">
            <v>6</v>
          </cell>
        </row>
        <row r="478">
          <cell r="A478">
            <v>481</v>
          </cell>
          <cell r="B478" t="str">
            <v>30991 Macpherson Parkway</v>
          </cell>
          <cell r="C478">
            <v>2155</v>
          </cell>
          <cell r="D478" t="str">
            <v>NSW</v>
          </cell>
          <cell r="E478" t="str">
            <v>Australia</v>
          </cell>
          <cell r="F478">
            <v>9</v>
          </cell>
        </row>
        <row r="479">
          <cell r="A479">
            <v>482</v>
          </cell>
          <cell r="B479" t="str">
            <v>40504 Tennyson Drive</v>
          </cell>
          <cell r="C479">
            <v>2046</v>
          </cell>
          <cell r="D479" t="str">
            <v>NSW</v>
          </cell>
          <cell r="E479" t="str">
            <v>Australia</v>
          </cell>
          <cell r="F479">
            <v>9</v>
          </cell>
        </row>
        <row r="480">
          <cell r="A480">
            <v>483</v>
          </cell>
          <cell r="B480" t="str">
            <v>76369 Ridge Oak Place</v>
          </cell>
          <cell r="C480">
            <v>3162</v>
          </cell>
          <cell r="D480" t="str">
            <v>VIC</v>
          </cell>
          <cell r="E480" t="str">
            <v>Australia</v>
          </cell>
          <cell r="F480">
            <v>9</v>
          </cell>
        </row>
        <row r="481">
          <cell r="A481">
            <v>484</v>
          </cell>
          <cell r="B481" t="str">
            <v>51188 Annamark Hill</v>
          </cell>
          <cell r="C481">
            <v>2037</v>
          </cell>
          <cell r="D481" t="str">
            <v>NSW</v>
          </cell>
          <cell r="E481" t="str">
            <v>Australia</v>
          </cell>
          <cell r="F481">
            <v>9</v>
          </cell>
        </row>
        <row r="482">
          <cell r="A482">
            <v>485</v>
          </cell>
          <cell r="B482" t="str">
            <v>00976 Sundown Lane</v>
          </cell>
          <cell r="C482">
            <v>2428</v>
          </cell>
          <cell r="D482" t="str">
            <v>NSW</v>
          </cell>
          <cell r="E482" t="str">
            <v>Australia</v>
          </cell>
          <cell r="F482">
            <v>3</v>
          </cell>
        </row>
        <row r="483">
          <cell r="A483">
            <v>486</v>
          </cell>
          <cell r="B483" t="str">
            <v>87 Stone Corner Park</v>
          </cell>
          <cell r="C483">
            <v>3141</v>
          </cell>
          <cell r="D483" t="str">
            <v>VIC</v>
          </cell>
          <cell r="E483" t="str">
            <v>Australia</v>
          </cell>
          <cell r="F483">
            <v>7</v>
          </cell>
        </row>
        <row r="484">
          <cell r="A484">
            <v>487</v>
          </cell>
          <cell r="B484" t="str">
            <v>9 Westridge Road</v>
          </cell>
          <cell r="C484">
            <v>3178</v>
          </cell>
          <cell r="D484" t="str">
            <v>VIC</v>
          </cell>
          <cell r="E484" t="str">
            <v>Australia</v>
          </cell>
          <cell r="F484">
            <v>9</v>
          </cell>
        </row>
        <row r="485">
          <cell r="A485">
            <v>488</v>
          </cell>
          <cell r="B485" t="str">
            <v>4671 Buell Trail</v>
          </cell>
          <cell r="C485">
            <v>3564</v>
          </cell>
          <cell r="D485" t="str">
            <v>VIC</v>
          </cell>
          <cell r="E485" t="str">
            <v>Australia</v>
          </cell>
          <cell r="F485">
            <v>2</v>
          </cell>
        </row>
        <row r="486">
          <cell r="A486">
            <v>489</v>
          </cell>
          <cell r="B486" t="str">
            <v>3743 Melody Avenue</v>
          </cell>
          <cell r="C486">
            <v>3550</v>
          </cell>
          <cell r="D486" t="str">
            <v>VIC</v>
          </cell>
          <cell r="E486" t="str">
            <v>Australia</v>
          </cell>
          <cell r="F486">
            <v>4</v>
          </cell>
        </row>
        <row r="487">
          <cell r="A487">
            <v>490</v>
          </cell>
          <cell r="B487" t="str">
            <v>8670 Pine View Street</v>
          </cell>
          <cell r="C487">
            <v>3070</v>
          </cell>
          <cell r="D487" t="str">
            <v>VIC</v>
          </cell>
          <cell r="E487" t="str">
            <v>Australia</v>
          </cell>
          <cell r="F487">
            <v>11</v>
          </cell>
        </row>
        <row r="488">
          <cell r="A488">
            <v>491</v>
          </cell>
          <cell r="B488" t="str">
            <v>31 Twin Pines Trail</v>
          </cell>
          <cell r="C488">
            <v>3775</v>
          </cell>
          <cell r="D488" t="str">
            <v>VIC</v>
          </cell>
          <cell r="E488" t="str">
            <v>Australia</v>
          </cell>
          <cell r="F488">
            <v>10</v>
          </cell>
        </row>
        <row r="489">
          <cell r="A489">
            <v>492</v>
          </cell>
          <cell r="B489" t="str">
            <v>11731 3rd Hill</v>
          </cell>
          <cell r="C489">
            <v>3004</v>
          </cell>
          <cell r="D489" t="str">
            <v>VIC</v>
          </cell>
          <cell r="E489" t="str">
            <v>Australia</v>
          </cell>
          <cell r="F489">
            <v>9</v>
          </cell>
        </row>
        <row r="490">
          <cell r="A490">
            <v>493</v>
          </cell>
          <cell r="B490" t="str">
            <v>411 Lien Place</v>
          </cell>
          <cell r="C490">
            <v>4226</v>
          </cell>
          <cell r="D490" t="str">
            <v>QLD</v>
          </cell>
          <cell r="E490" t="str">
            <v>Australia</v>
          </cell>
          <cell r="F490">
            <v>10</v>
          </cell>
        </row>
        <row r="491">
          <cell r="A491">
            <v>494</v>
          </cell>
          <cell r="B491" t="str">
            <v>431 Ilene Center</v>
          </cell>
          <cell r="C491">
            <v>2026</v>
          </cell>
          <cell r="D491" t="str">
            <v>NSW</v>
          </cell>
          <cell r="E491" t="str">
            <v>Australia</v>
          </cell>
          <cell r="F491">
            <v>10</v>
          </cell>
        </row>
        <row r="492">
          <cell r="A492">
            <v>495</v>
          </cell>
          <cell r="B492" t="str">
            <v>4 Pond Parkway</v>
          </cell>
          <cell r="C492">
            <v>3185</v>
          </cell>
          <cell r="D492" t="str">
            <v>VIC</v>
          </cell>
          <cell r="E492" t="str">
            <v>Australia</v>
          </cell>
          <cell r="F492">
            <v>9</v>
          </cell>
        </row>
        <row r="493">
          <cell r="A493">
            <v>496</v>
          </cell>
          <cell r="B493" t="str">
            <v>61293 Delladonna Way</v>
          </cell>
          <cell r="C493">
            <v>2015</v>
          </cell>
          <cell r="D493" t="str">
            <v>NSW</v>
          </cell>
          <cell r="E493" t="str">
            <v>Australia</v>
          </cell>
          <cell r="F493">
            <v>9</v>
          </cell>
        </row>
        <row r="494">
          <cell r="A494">
            <v>497</v>
          </cell>
          <cell r="B494" t="str">
            <v>6390 Truax Park</v>
          </cell>
          <cell r="C494">
            <v>3012</v>
          </cell>
          <cell r="D494" t="str">
            <v>VIC</v>
          </cell>
          <cell r="E494" t="str">
            <v>Australia</v>
          </cell>
          <cell r="F494">
            <v>9</v>
          </cell>
        </row>
        <row r="495">
          <cell r="A495">
            <v>498</v>
          </cell>
          <cell r="B495" t="str">
            <v>470 Bunting Center</v>
          </cell>
          <cell r="C495">
            <v>2447</v>
          </cell>
          <cell r="D495" t="str">
            <v>NSW</v>
          </cell>
          <cell r="E495" t="str">
            <v>Australia</v>
          </cell>
          <cell r="F495">
            <v>3</v>
          </cell>
        </row>
        <row r="496">
          <cell r="A496">
            <v>499</v>
          </cell>
          <cell r="B496" t="str">
            <v>02 Boyd Crossing</v>
          </cell>
          <cell r="C496">
            <v>3143</v>
          </cell>
          <cell r="D496" t="str">
            <v>VIC</v>
          </cell>
          <cell r="E496" t="str">
            <v>Australia</v>
          </cell>
          <cell r="F496">
            <v>7</v>
          </cell>
        </row>
        <row r="497">
          <cell r="A497">
            <v>500</v>
          </cell>
          <cell r="B497" t="str">
            <v>2639 Brown Road</v>
          </cell>
          <cell r="C497">
            <v>3910</v>
          </cell>
          <cell r="D497" t="str">
            <v>VIC</v>
          </cell>
          <cell r="E497" t="str">
            <v>Australia</v>
          </cell>
          <cell r="F497">
            <v>7</v>
          </cell>
        </row>
        <row r="498">
          <cell r="A498">
            <v>501</v>
          </cell>
          <cell r="B498" t="str">
            <v>0897 Little Fleur Way</v>
          </cell>
          <cell r="C498">
            <v>3621</v>
          </cell>
          <cell r="D498" t="str">
            <v>VIC</v>
          </cell>
          <cell r="E498" t="str">
            <v>Australia</v>
          </cell>
          <cell r="F498">
            <v>8</v>
          </cell>
        </row>
        <row r="499">
          <cell r="A499">
            <v>502</v>
          </cell>
          <cell r="B499" t="str">
            <v>353 Stuart Trail</v>
          </cell>
          <cell r="C499">
            <v>4702</v>
          </cell>
          <cell r="D499" t="str">
            <v>QLD</v>
          </cell>
          <cell r="E499" t="str">
            <v>Australia</v>
          </cell>
          <cell r="F499">
            <v>3</v>
          </cell>
        </row>
        <row r="500">
          <cell r="A500">
            <v>503</v>
          </cell>
          <cell r="B500" t="str">
            <v>9 Rowland Road</v>
          </cell>
          <cell r="C500">
            <v>2133</v>
          </cell>
          <cell r="D500" t="str">
            <v>NSW</v>
          </cell>
          <cell r="E500" t="str">
            <v>Australia</v>
          </cell>
          <cell r="F500">
            <v>10</v>
          </cell>
        </row>
        <row r="501">
          <cell r="A501">
            <v>504</v>
          </cell>
          <cell r="B501" t="str">
            <v>830 Summit Center</v>
          </cell>
          <cell r="C501">
            <v>3075</v>
          </cell>
          <cell r="D501" t="str">
            <v>VIC</v>
          </cell>
          <cell r="E501" t="str">
            <v>Australia</v>
          </cell>
          <cell r="F501">
            <v>7</v>
          </cell>
        </row>
        <row r="502">
          <cell r="A502">
            <v>505</v>
          </cell>
          <cell r="B502" t="str">
            <v>4754 Moulton Alley</v>
          </cell>
          <cell r="C502">
            <v>2069</v>
          </cell>
          <cell r="D502" t="str">
            <v>NSW</v>
          </cell>
          <cell r="E502" t="str">
            <v>Australia</v>
          </cell>
          <cell r="F502">
            <v>9</v>
          </cell>
        </row>
        <row r="503">
          <cell r="A503">
            <v>506</v>
          </cell>
          <cell r="B503" t="str">
            <v>808 Debra Center</v>
          </cell>
          <cell r="C503">
            <v>3911</v>
          </cell>
          <cell r="D503" t="str">
            <v>VIC</v>
          </cell>
          <cell r="E503" t="str">
            <v>Australia</v>
          </cell>
          <cell r="F503">
            <v>10</v>
          </cell>
        </row>
        <row r="504">
          <cell r="A504">
            <v>507</v>
          </cell>
          <cell r="B504" t="str">
            <v>8739 Service Park</v>
          </cell>
          <cell r="C504">
            <v>2250</v>
          </cell>
          <cell r="D504" t="str">
            <v>NSW</v>
          </cell>
          <cell r="E504" t="str">
            <v>Australia</v>
          </cell>
          <cell r="F504">
            <v>8</v>
          </cell>
        </row>
        <row r="505">
          <cell r="A505">
            <v>508</v>
          </cell>
          <cell r="B505" t="str">
            <v>4 Thackeray Pass</v>
          </cell>
          <cell r="C505">
            <v>2487</v>
          </cell>
          <cell r="D505" t="str">
            <v>NSW</v>
          </cell>
          <cell r="E505" t="str">
            <v>Australia</v>
          </cell>
          <cell r="F505">
            <v>9</v>
          </cell>
        </row>
        <row r="506">
          <cell r="A506">
            <v>509</v>
          </cell>
          <cell r="B506" t="str">
            <v>9 Bayside Hill</v>
          </cell>
          <cell r="C506">
            <v>4123</v>
          </cell>
          <cell r="D506" t="str">
            <v>QLD</v>
          </cell>
          <cell r="E506" t="str">
            <v>Australia</v>
          </cell>
          <cell r="F506">
            <v>6</v>
          </cell>
        </row>
        <row r="507">
          <cell r="A507">
            <v>510</v>
          </cell>
          <cell r="B507" t="str">
            <v>20373 Kensington Pass</v>
          </cell>
          <cell r="C507">
            <v>2151</v>
          </cell>
          <cell r="D507" t="str">
            <v>NSW</v>
          </cell>
          <cell r="E507" t="str">
            <v>Australia</v>
          </cell>
          <cell r="F507">
            <v>8</v>
          </cell>
        </row>
        <row r="508">
          <cell r="A508">
            <v>511</v>
          </cell>
          <cell r="B508" t="str">
            <v>7 Hooker Place</v>
          </cell>
          <cell r="C508">
            <v>2428</v>
          </cell>
          <cell r="D508" t="str">
            <v>NSW</v>
          </cell>
          <cell r="E508" t="str">
            <v>Australia</v>
          </cell>
          <cell r="F508">
            <v>3</v>
          </cell>
        </row>
        <row r="509">
          <cell r="A509">
            <v>512</v>
          </cell>
          <cell r="B509" t="str">
            <v>089 Old Shore Point</v>
          </cell>
          <cell r="C509">
            <v>3156</v>
          </cell>
          <cell r="D509" t="str">
            <v>VIC</v>
          </cell>
          <cell r="E509" t="str">
            <v>Australia</v>
          </cell>
          <cell r="F509">
            <v>8</v>
          </cell>
        </row>
        <row r="510">
          <cell r="A510">
            <v>513</v>
          </cell>
          <cell r="B510" t="str">
            <v>5723 Raven Drive</v>
          </cell>
          <cell r="C510">
            <v>3126</v>
          </cell>
          <cell r="D510" t="str">
            <v>VIC</v>
          </cell>
          <cell r="E510" t="str">
            <v>Australia</v>
          </cell>
          <cell r="F510">
            <v>12</v>
          </cell>
        </row>
        <row r="511">
          <cell r="A511">
            <v>514</v>
          </cell>
          <cell r="B511" t="str">
            <v>08501 Kropf Trail</v>
          </cell>
          <cell r="C511">
            <v>3152</v>
          </cell>
          <cell r="D511" t="str">
            <v>VIC</v>
          </cell>
          <cell r="E511" t="str">
            <v>Australia</v>
          </cell>
          <cell r="F511">
            <v>10</v>
          </cell>
        </row>
        <row r="512">
          <cell r="A512">
            <v>515</v>
          </cell>
          <cell r="B512" t="str">
            <v>12845 Paget Lane</v>
          </cell>
          <cell r="C512">
            <v>2026</v>
          </cell>
          <cell r="D512" t="str">
            <v>NSW</v>
          </cell>
          <cell r="E512" t="str">
            <v>Australia</v>
          </cell>
          <cell r="F512">
            <v>12</v>
          </cell>
        </row>
        <row r="513">
          <cell r="A513">
            <v>516</v>
          </cell>
          <cell r="B513" t="str">
            <v>1 Vidon Pass</v>
          </cell>
          <cell r="C513">
            <v>2233</v>
          </cell>
          <cell r="D513" t="str">
            <v>NSW</v>
          </cell>
          <cell r="E513" t="str">
            <v>Australia</v>
          </cell>
          <cell r="F513">
            <v>8</v>
          </cell>
        </row>
        <row r="514">
          <cell r="A514">
            <v>517</v>
          </cell>
          <cell r="B514" t="str">
            <v>590 Hayes Court</v>
          </cell>
          <cell r="C514">
            <v>2027</v>
          </cell>
          <cell r="D514" t="str">
            <v>NSW</v>
          </cell>
          <cell r="E514" t="str">
            <v>Australia</v>
          </cell>
          <cell r="F514">
            <v>11</v>
          </cell>
        </row>
        <row r="515">
          <cell r="A515">
            <v>518</v>
          </cell>
          <cell r="B515" t="str">
            <v>49503 Sachtjen Circle</v>
          </cell>
          <cell r="C515">
            <v>4208</v>
          </cell>
          <cell r="D515" t="str">
            <v>QLD</v>
          </cell>
          <cell r="E515" t="str">
            <v>Australia</v>
          </cell>
          <cell r="F515">
            <v>8</v>
          </cell>
        </row>
        <row r="516">
          <cell r="A516">
            <v>519</v>
          </cell>
          <cell r="B516" t="str">
            <v>2595 Grover Drive</v>
          </cell>
          <cell r="C516">
            <v>3124</v>
          </cell>
          <cell r="D516" t="str">
            <v>VIC</v>
          </cell>
          <cell r="E516" t="str">
            <v>Australia</v>
          </cell>
          <cell r="F516">
            <v>12</v>
          </cell>
        </row>
        <row r="517">
          <cell r="A517">
            <v>520</v>
          </cell>
          <cell r="B517" t="str">
            <v>3169 Old Gate Point</v>
          </cell>
          <cell r="C517">
            <v>2211</v>
          </cell>
          <cell r="D517" t="str">
            <v>NSW</v>
          </cell>
          <cell r="E517" t="str">
            <v>Australia</v>
          </cell>
          <cell r="F517">
            <v>9</v>
          </cell>
        </row>
        <row r="518">
          <cell r="A518">
            <v>521</v>
          </cell>
          <cell r="B518" t="str">
            <v>90974 Chinook Parkway</v>
          </cell>
          <cell r="C518">
            <v>2564</v>
          </cell>
          <cell r="D518" t="str">
            <v>NSW</v>
          </cell>
          <cell r="E518" t="str">
            <v>Australia</v>
          </cell>
          <cell r="F518">
            <v>8</v>
          </cell>
        </row>
        <row r="519">
          <cell r="A519">
            <v>522</v>
          </cell>
          <cell r="B519" t="str">
            <v>75790 Towne Avenue</v>
          </cell>
          <cell r="C519">
            <v>4221</v>
          </cell>
          <cell r="D519" t="str">
            <v>QLD</v>
          </cell>
          <cell r="E519" t="str">
            <v>Australia</v>
          </cell>
          <cell r="F519">
            <v>9</v>
          </cell>
        </row>
        <row r="520">
          <cell r="A520">
            <v>523</v>
          </cell>
          <cell r="B520" t="str">
            <v>62 Northport Lane</v>
          </cell>
          <cell r="C520">
            <v>2049</v>
          </cell>
          <cell r="D520" t="str">
            <v>NSW</v>
          </cell>
          <cell r="E520" t="str">
            <v>Australia</v>
          </cell>
          <cell r="F520">
            <v>10</v>
          </cell>
        </row>
        <row r="521">
          <cell r="A521">
            <v>524</v>
          </cell>
          <cell r="B521" t="str">
            <v>84 Calypso Circle</v>
          </cell>
          <cell r="C521">
            <v>3690</v>
          </cell>
          <cell r="D521" t="str">
            <v>VIC</v>
          </cell>
          <cell r="E521" t="str">
            <v>Australia</v>
          </cell>
          <cell r="F521">
            <v>5</v>
          </cell>
        </row>
        <row r="522">
          <cell r="A522">
            <v>525</v>
          </cell>
          <cell r="B522" t="str">
            <v>81848 Amoth Road</v>
          </cell>
          <cell r="C522">
            <v>3282</v>
          </cell>
          <cell r="D522" t="str">
            <v>VIC</v>
          </cell>
          <cell r="E522" t="str">
            <v>Australia</v>
          </cell>
          <cell r="F522">
            <v>2</v>
          </cell>
        </row>
        <row r="523">
          <cell r="A523">
            <v>526</v>
          </cell>
          <cell r="B523" t="str">
            <v>27230 7th Place</v>
          </cell>
          <cell r="C523">
            <v>2068</v>
          </cell>
          <cell r="D523" t="str">
            <v>NSW</v>
          </cell>
          <cell r="E523" t="str">
            <v>Australia</v>
          </cell>
          <cell r="F523">
            <v>12</v>
          </cell>
        </row>
        <row r="524">
          <cell r="A524">
            <v>527</v>
          </cell>
          <cell r="B524" t="str">
            <v>1 Cordelia Alley</v>
          </cell>
          <cell r="C524">
            <v>2261</v>
          </cell>
          <cell r="D524" t="str">
            <v>NSW</v>
          </cell>
          <cell r="E524" t="str">
            <v>Australia</v>
          </cell>
          <cell r="F524">
            <v>8</v>
          </cell>
        </row>
        <row r="525">
          <cell r="A525">
            <v>528</v>
          </cell>
          <cell r="B525" t="str">
            <v>80 Lakewood Street</v>
          </cell>
          <cell r="C525">
            <v>2576</v>
          </cell>
          <cell r="D525" t="str">
            <v>NSW</v>
          </cell>
          <cell r="E525" t="str">
            <v>Australia</v>
          </cell>
          <cell r="F525">
            <v>10</v>
          </cell>
        </row>
        <row r="526">
          <cell r="A526">
            <v>529</v>
          </cell>
          <cell r="B526" t="str">
            <v>66834 Melby Way</v>
          </cell>
          <cell r="C526">
            <v>2160</v>
          </cell>
          <cell r="D526" t="str">
            <v>NSW</v>
          </cell>
          <cell r="E526" t="str">
            <v>Australia</v>
          </cell>
          <cell r="F526">
            <v>9</v>
          </cell>
        </row>
        <row r="527">
          <cell r="A527">
            <v>530</v>
          </cell>
          <cell r="B527" t="str">
            <v>35796 Buhler Plaza</v>
          </cell>
          <cell r="C527">
            <v>3108</v>
          </cell>
          <cell r="D527" t="str">
            <v>VIC</v>
          </cell>
          <cell r="E527" t="str">
            <v>Australia</v>
          </cell>
          <cell r="F527">
            <v>10</v>
          </cell>
        </row>
        <row r="528">
          <cell r="A528">
            <v>531</v>
          </cell>
          <cell r="B528" t="str">
            <v>306 Longview Street</v>
          </cell>
          <cell r="C528">
            <v>2145</v>
          </cell>
          <cell r="D528" t="str">
            <v>NSW</v>
          </cell>
          <cell r="E528" t="str">
            <v>Australia</v>
          </cell>
          <cell r="F528">
            <v>7</v>
          </cell>
        </row>
        <row r="529">
          <cell r="A529">
            <v>532</v>
          </cell>
          <cell r="B529" t="str">
            <v>39632 Michigan Park</v>
          </cell>
          <cell r="C529">
            <v>4165</v>
          </cell>
          <cell r="D529" t="str">
            <v>QLD</v>
          </cell>
          <cell r="E529" t="str">
            <v>Australia</v>
          </cell>
          <cell r="F529">
            <v>5</v>
          </cell>
        </row>
        <row r="530">
          <cell r="A530">
            <v>533</v>
          </cell>
          <cell r="B530" t="str">
            <v>1038 Hayes Point</v>
          </cell>
          <cell r="C530">
            <v>2021</v>
          </cell>
          <cell r="D530" t="str">
            <v>NSW</v>
          </cell>
          <cell r="E530" t="str">
            <v>Australia</v>
          </cell>
          <cell r="F530">
            <v>7</v>
          </cell>
        </row>
        <row r="531">
          <cell r="A531">
            <v>534</v>
          </cell>
          <cell r="B531" t="str">
            <v>46 Eastlawn Lane</v>
          </cell>
          <cell r="C531">
            <v>2218</v>
          </cell>
          <cell r="D531" t="str">
            <v>NSW</v>
          </cell>
          <cell r="E531" t="str">
            <v>Australia</v>
          </cell>
          <cell r="F531">
            <v>11</v>
          </cell>
        </row>
        <row r="532">
          <cell r="A532">
            <v>535</v>
          </cell>
          <cell r="B532" t="str">
            <v>12 Monument Alley</v>
          </cell>
          <cell r="C532">
            <v>3124</v>
          </cell>
          <cell r="D532" t="str">
            <v>VIC</v>
          </cell>
          <cell r="E532" t="str">
            <v>Australia</v>
          </cell>
          <cell r="F532">
            <v>12</v>
          </cell>
        </row>
        <row r="533">
          <cell r="A533">
            <v>536</v>
          </cell>
          <cell r="B533" t="str">
            <v>64700 2nd Alley</v>
          </cell>
          <cell r="C533">
            <v>2145</v>
          </cell>
          <cell r="D533" t="str">
            <v>NSW</v>
          </cell>
          <cell r="E533" t="str">
            <v>Australia</v>
          </cell>
          <cell r="F533">
            <v>7</v>
          </cell>
        </row>
        <row r="534">
          <cell r="A534">
            <v>537</v>
          </cell>
          <cell r="B534" t="str">
            <v>999 Huxley Hill</v>
          </cell>
          <cell r="C534">
            <v>2190</v>
          </cell>
          <cell r="D534" t="str">
            <v>NSW</v>
          </cell>
          <cell r="E534" t="str">
            <v>Australia</v>
          </cell>
          <cell r="F534">
            <v>10</v>
          </cell>
        </row>
        <row r="535">
          <cell r="A535">
            <v>538</v>
          </cell>
          <cell r="B535" t="str">
            <v>311 Emmet Point</v>
          </cell>
          <cell r="C535">
            <v>4211</v>
          </cell>
          <cell r="D535" t="str">
            <v>QLD</v>
          </cell>
          <cell r="E535" t="str">
            <v>Australia</v>
          </cell>
          <cell r="F535">
            <v>7</v>
          </cell>
        </row>
        <row r="536">
          <cell r="A536">
            <v>539</v>
          </cell>
          <cell r="B536" t="str">
            <v>000 Jana Hill</v>
          </cell>
          <cell r="C536">
            <v>3170</v>
          </cell>
          <cell r="D536" t="str">
            <v>VIC</v>
          </cell>
          <cell r="E536" t="str">
            <v>Australia</v>
          </cell>
          <cell r="F536">
            <v>9</v>
          </cell>
        </row>
        <row r="537">
          <cell r="A537">
            <v>540</v>
          </cell>
          <cell r="B537" t="str">
            <v>7671 Oak Valley Junction</v>
          </cell>
          <cell r="C537">
            <v>2170</v>
          </cell>
          <cell r="D537" t="str">
            <v>NSW</v>
          </cell>
          <cell r="E537" t="str">
            <v>Australia</v>
          </cell>
          <cell r="F537">
            <v>9</v>
          </cell>
        </row>
        <row r="538">
          <cell r="A538">
            <v>541</v>
          </cell>
          <cell r="B538" t="str">
            <v>8304 Derek Park</v>
          </cell>
          <cell r="C538">
            <v>3130</v>
          </cell>
          <cell r="D538" t="str">
            <v>VIC</v>
          </cell>
          <cell r="E538" t="str">
            <v>Australia</v>
          </cell>
          <cell r="F538">
            <v>10</v>
          </cell>
        </row>
        <row r="539">
          <cell r="A539">
            <v>542</v>
          </cell>
          <cell r="B539" t="str">
            <v>8635 Cody Crossing</v>
          </cell>
          <cell r="C539">
            <v>2337</v>
          </cell>
          <cell r="D539" t="str">
            <v>NSW</v>
          </cell>
          <cell r="E539" t="str">
            <v>Australia</v>
          </cell>
          <cell r="F539">
            <v>6</v>
          </cell>
        </row>
        <row r="540">
          <cell r="A540">
            <v>543</v>
          </cell>
          <cell r="B540" t="str">
            <v>20 Debs Road</v>
          </cell>
          <cell r="C540">
            <v>2307</v>
          </cell>
          <cell r="D540" t="str">
            <v>NSW</v>
          </cell>
          <cell r="E540" t="str">
            <v>Australia</v>
          </cell>
          <cell r="F540">
            <v>4</v>
          </cell>
        </row>
        <row r="541">
          <cell r="A541">
            <v>544</v>
          </cell>
          <cell r="B541" t="str">
            <v>858 Independence Terrace</v>
          </cell>
          <cell r="C541">
            <v>2121</v>
          </cell>
          <cell r="D541" t="str">
            <v>NSW</v>
          </cell>
          <cell r="E541" t="str">
            <v>Australia</v>
          </cell>
          <cell r="F541">
            <v>10</v>
          </cell>
        </row>
        <row r="542">
          <cell r="A542">
            <v>545</v>
          </cell>
          <cell r="B542" t="str">
            <v>142 Cambridge Place</v>
          </cell>
          <cell r="C542">
            <v>2761</v>
          </cell>
          <cell r="D542" t="str">
            <v>NSW</v>
          </cell>
          <cell r="E542" t="str">
            <v>Australia</v>
          </cell>
          <cell r="F542">
            <v>8</v>
          </cell>
        </row>
        <row r="543">
          <cell r="A543">
            <v>546</v>
          </cell>
          <cell r="B543" t="str">
            <v>20198 Hansons Plaza</v>
          </cell>
          <cell r="C543">
            <v>2340</v>
          </cell>
          <cell r="D543" t="str">
            <v>NSW</v>
          </cell>
          <cell r="E543" t="str">
            <v>Australia</v>
          </cell>
          <cell r="F543">
            <v>2</v>
          </cell>
        </row>
        <row r="544">
          <cell r="A544">
            <v>547</v>
          </cell>
          <cell r="B544" t="str">
            <v>04678 Elka Crossing</v>
          </cell>
          <cell r="C544">
            <v>2745</v>
          </cell>
          <cell r="D544" t="str">
            <v>NSW</v>
          </cell>
          <cell r="E544" t="str">
            <v>Australia</v>
          </cell>
          <cell r="F544">
            <v>9</v>
          </cell>
        </row>
        <row r="545">
          <cell r="A545">
            <v>548</v>
          </cell>
          <cell r="B545" t="str">
            <v>5 Farmco Junction</v>
          </cell>
          <cell r="C545">
            <v>4127</v>
          </cell>
          <cell r="D545" t="str">
            <v>QLD</v>
          </cell>
          <cell r="E545" t="str">
            <v>Australia</v>
          </cell>
          <cell r="F545">
            <v>7</v>
          </cell>
        </row>
        <row r="546">
          <cell r="A546">
            <v>549</v>
          </cell>
          <cell r="B546" t="str">
            <v>2 East Circle</v>
          </cell>
          <cell r="C546">
            <v>2716</v>
          </cell>
          <cell r="D546" t="str">
            <v>NSW</v>
          </cell>
          <cell r="E546" t="str">
            <v>Australia</v>
          </cell>
          <cell r="F546">
            <v>1</v>
          </cell>
        </row>
        <row r="547">
          <cell r="A547">
            <v>550</v>
          </cell>
          <cell r="B547" t="str">
            <v>1949 Pepper Wood Pass</v>
          </cell>
          <cell r="C547">
            <v>3168</v>
          </cell>
          <cell r="D547" t="str">
            <v>VIC</v>
          </cell>
          <cell r="E547" t="str">
            <v>Australia</v>
          </cell>
          <cell r="F547">
            <v>6</v>
          </cell>
        </row>
        <row r="548">
          <cell r="A548">
            <v>551</v>
          </cell>
          <cell r="B548" t="str">
            <v>7901 Park Meadow Plaza</v>
          </cell>
          <cell r="C548">
            <v>3076</v>
          </cell>
          <cell r="D548" t="str">
            <v>VIC</v>
          </cell>
          <cell r="E548" t="str">
            <v>Australia</v>
          </cell>
          <cell r="F548">
            <v>7</v>
          </cell>
        </row>
        <row r="549">
          <cell r="A549">
            <v>552</v>
          </cell>
          <cell r="B549" t="str">
            <v>58 Maywood Place</v>
          </cell>
          <cell r="C549">
            <v>2750</v>
          </cell>
          <cell r="D549" t="str">
            <v>NSW</v>
          </cell>
          <cell r="E549" t="str">
            <v>Australia</v>
          </cell>
          <cell r="F549">
            <v>9</v>
          </cell>
        </row>
        <row r="550">
          <cell r="A550">
            <v>553</v>
          </cell>
          <cell r="B550" t="str">
            <v>532 Bartillon Circle</v>
          </cell>
          <cell r="C550">
            <v>2166</v>
          </cell>
          <cell r="D550" t="str">
            <v>NSW</v>
          </cell>
          <cell r="E550" t="str">
            <v>Australia</v>
          </cell>
          <cell r="F550">
            <v>7</v>
          </cell>
        </row>
        <row r="551">
          <cell r="A551">
            <v>554</v>
          </cell>
          <cell r="B551" t="str">
            <v>032 Kenwood Circle</v>
          </cell>
          <cell r="C551">
            <v>2031</v>
          </cell>
          <cell r="D551" t="str">
            <v>NSW</v>
          </cell>
          <cell r="E551" t="str">
            <v>Australia</v>
          </cell>
          <cell r="F551">
            <v>9</v>
          </cell>
        </row>
        <row r="552">
          <cell r="A552">
            <v>555</v>
          </cell>
          <cell r="B552" t="str">
            <v>67 8th Terrace</v>
          </cell>
          <cell r="C552">
            <v>3564</v>
          </cell>
          <cell r="D552" t="str">
            <v>VIC</v>
          </cell>
          <cell r="E552" t="str">
            <v>Australia</v>
          </cell>
          <cell r="F552">
            <v>4</v>
          </cell>
        </row>
        <row r="553">
          <cell r="A553">
            <v>556</v>
          </cell>
          <cell r="B553" t="str">
            <v>06008 Anthes Pass</v>
          </cell>
          <cell r="C553">
            <v>2478</v>
          </cell>
          <cell r="D553" t="str">
            <v>NSW</v>
          </cell>
          <cell r="E553" t="str">
            <v>Australia</v>
          </cell>
          <cell r="F553">
            <v>8</v>
          </cell>
        </row>
        <row r="554">
          <cell r="A554">
            <v>557</v>
          </cell>
          <cell r="B554" t="str">
            <v>956 Mccormick Place</v>
          </cell>
          <cell r="C554">
            <v>4127</v>
          </cell>
          <cell r="D554" t="str">
            <v>QLD</v>
          </cell>
          <cell r="E554" t="str">
            <v>Australia</v>
          </cell>
          <cell r="F554">
            <v>2</v>
          </cell>
        </row>
        <row r="555">
          <cell r="A555">
            <v>558</v>
          </cell>
          <cell r="B555" t="str">
            <v>6 Eggendart Circle</v>
          </cell>
          <cell r="C555">
            <v>3016</v>
          </cell>
          <cell r="D555" t="str">
            <v>VIC</v>
          </cell>
          <cell r="E555" t="str">
            <v>Australia</v>
          </cell>
          <cell r="F555">
            <v>7</v>
          </cell>
        </row>
        <row r="556">
          <cell r="A556">
            <v>559</v>
          </cell>
          <cell r="B556" t="str">
            <v>1 Service Alley</v>
          </cell>
          <cell r="C556">
            <v>2116</v>
          </cell>
          <cell r="D556" t="str">
            <v>NSW</v>
          </cell>
          <cell r="E556" t="str">
            <v>Australia</v>
          </cell>
          <cell r="F556">
            <v>10</v>
          </cell>
        </row>
        <row r="557">
          <cell r="A557">
            <v>560</v>
          </cell>
          <cell r="B557" t="str">
            <v>62117 Trailsway Place</v>
          </cell>
          <cell r="C557">
            <v>3356</v>
          </cell>
          <cell r="D557" t="str">
            <v>VIC</v>
          </cell>
          <cell r="E557" t="str">
            <v>Australia</v>
          </cell>
          <cell r="F557">
            <v>1</v>
          </cell>
        </row>
        <row r="558">
          <cell r="A558">
            <v>561</v>
          </cell>
          <cell r="B558" t="str">
            <v>4 Graedel Parkway</v>
          </cell>
          <cell r="C558">
            <v>2560</v>
          </cell>
          <cell r="D558" t="str">
            <v>NSW</v>
          </cell>
          <cell r="E558" t="str">
            <v>Australia</v>
          </cell>
          <cell r="F558">
            <v>8</v>
          </cell>
        </row>
        <row r="559">
          <cell r="A559">
            <v>562</v>
          </cell>
          <cell r="B559" t="str">
            <v>311 Chive Way</v>
          </cell>
          <cell r="C559">
            <v>4680</v>
          </cell>
          <cell r="D559" t="str">
            <v>QLD</v>
          </cell>
          <cell r="E559" t="str">
            <v>Australia</v>
          </cell>
          <cell r="F559">
            <v>3</v>
          </cell>
        </row>
        <row r="560">
          <cell r="A560">
            <v>563</v>
          </cell>
          <cell r="B560" t="str">
            <v>9161 Hoepker Street</v>
          </cell>
          <cell r="C560">
            <v>4740</v>
          </cell>
          <cell r="D560" t="str">
            <v>QLD</v>
          </cell>
          <cell r="E560" t="str">
            <v>Australia</v>
          </cell>
          <cell r="F560">
            <v>5</v>
          </cell>
        </row>
        <row r="561">
          <cell r="A561">
            <v>564</v>
          </cell>
          <cell r="B561" t="str">
            <v>19 Lakewood Gardens Way</v>
          </cell>
          <cell r="C561">
            <v>2760</v>
          </cell>
          <cell r="D561" t="str">
            <v>NSW</v>
          </cell>
          <cell r="E561" t="str">
            <v>Australia</v>
          </cell>
          <cell r="F561">
            <v>9</v>
          </cell>
        </row>
        <row r="562">
          <cell r="A562">
            <v>565</v>
          </cell>
          <cell r="B562" t="str">
            <v>5861 Browning Park</v>
          </cell>
          <cell r="C562">
            <v>2065</v>
          </cell>
          <cell r="D562" t="str">
            <v>NSW</v>
          </cell>
          <cell r="E562" t="str">
            <v>Australia</v>
          </cell>
          <cell r="F562">
            <v>8</v>
          </cell>
        </row>
        <row r="563">
          <cell r="A563">
            <v>566</v>
          </cell>
          <cell r="B563" t="str">
            <v>396 Butternut Point</v>
          </cell>
          <cell r="C563">
            <v>2230</v>
          </cell>
          <cell r="D563" t="str">
            <v>NSW</v>
          </cell>
          <cell r="E563" t="str">
            <v>Australia</v>
          </cell>
          <cell r="F563">
            <v>12</v>
          </cell>
        </row>
        <row r="564">
          <cell r="A564">
            <v>567</v>
          </cell>
          <cell r="B564" t="str">
            <v>04 Hansons Street</v>
          </cell>
          <cell r="C564">
            <v>2087</v>
          </cell>
          <cell r="D564" t="str">
            <v>NSW</v>
          </cell>
          <cell r="E564" t="str">
            <v>Australia</v>
          </cell>
          <cell r="F564">
            <v>11</v>
          </cell>
        </row>
        <row r="565">
          <cell r="A565">
            <v>568</v>
          </cell>
          <cell r="B565" t="str">
            <v>8601 Cardinal Court</v>
          </cell>
          <cell r="C565">
            <v>4505</v>
          </cell>
          <cell r="D565" t="str">
            <v>QLD</v>
          </cell>
          <cell r="E565" t="str">
            <v>Australia</v>
          </cell>
          <cell r="F565">
            <v>8</v>
          </cell>
        </row>
        <row r="566">
          <cell r="A566">
            <v>569</v>
          </cell>
          <cell r="B566" t="str">
            <v>35631 Colorado Crossing</v>
          </cell>
          <cell r="C566">
            <v>2630</v>
          </cell>
          <cell r="D566" t="str">
            <v>NSW</v>
          </cell>
          <cell r="E566" t="str">
            <v>Australia</v>
          </cell>
          <cell r="F566">
            <v>2</v>
          </cell>
        </row>
        <row r="567">
          <cell r="A567">
            <v>570</v>
          </cell>
          <cell r="B567" t="str">
            <v>446 Dottie Court</v>
          </cell>
          <cell r="C567">
            <v>2225</v>
          </cell>
          <cell r="D567" t="str">
            <v>NSW</v>
          </cell>
          <cell r="E567" t="str">
            <v>Australia</v>
          </cell>
          <cell r="F567">
            <v>10</v>
          </cell>
        </row>
        <row r="568">
          <cell r="A568">
            <v>571</v>
          </cell>
          <cell r="B568" t="str">
            <v>37 Ilene Hill</v>
          </cell>
          <cell r="C568">
            <v>3121</v>
          </cell>
          <cell r="D568" t="str">
            <v>VIC</v>
          </cell>
          <cell r="E568" t="str">
            <v>Australia</v>
          </cell>
          <cell r="F568">
            <v>10</v>
          </cell>
        </row>
        <row r="569">
          <cell r="A569">
            <v>572</v>
          </cell>
          <cell r="B569" t="str">
            <v>909 Browning Crossing</v>
          </cell>
          <cell r="C569">
            <v>3013</v>
          </cell>
          <cell r="D569" t="str">
            <v>VIC</v>
          </cell>
          <cell r="E569" t="str">
            <v>Australia</v>
          </cell>
          <cell r="F569">
            <v>10</v>
          </cell>
        </row>
        <row r="570">
          <cell r="A570">
            <v>573</v>
          </cell>
          <cell r="B570" t="str">
            <v>8498 Hoepker Circle</v>
          </cell>
          <cell r="C570">
            <v>3136</v>
          </cell>
          <cell r="D570" t="str">
            <v>VIC</v>
          </cell>
          <cell r="E570" t="str">
            <v>Australia</v>
          </cell>
          <cell r="F570">
            <v>8</v>
          </cell>
        </row>
        <row r="571">
          <cell r="A571">
            <v>574</v>
          </cell>
          <cell r="B571" t="str">
            <v>7 Claremont Court</v>
          </cell>
          <cell r="C571">
            <v>2111</v>
          </cell>
          <cell r="D571" t="str">
            <v>NSW</v>
          </cell>
          <cell r="E571" t="str">
            <v>Australia</v>
          </cell>
          <cell r="F571">
            <v>12</v>
          </cell>
        </row>
        <row r="572">
          <cell r="A572">
            <v>575</v>
          </cell>
          <cell r="B572" t="str">
            <v>64 Hayes Circle</v>
          </cell>
          <cell r="C572">
            <v>2209</v>
          </cell>
          <cell r="D572" t="str">
            <v>NSW</v>
          </cell>
          <cell r="E572" t="str">
            <v>Australia</v>
          </cell>
          <cell r="F572">
            <v>11</v>
          </cell>
        </row>
        <row r="573">
          <cell r="A573">
            <v>576</v>
          </cell>
          <cell r="B573" t="str">
            <v>44 Bunting Parkway</v>
          </cell>
          <cell r="C573">
            <v>2106</v>
          </cell>
          <cell r="D573" t="str">
            <v>NSW</v>
          </cell>
          <cell r="E573" t="str">
            <v>Australia</v>
          </cell>
          <cell r="F573">
            <v>10</v>
          </cell>
        </row>
        <row r="574">
          <cell r="A574">
            <v>577</v>
          </cell>
          <cell r="B574" t="str">
            <v>8 Pawling Alley</v>
          </cell>
          <cell r="C574">
            <v>3930</v>
          </cell>
          <cell r="D574" t="str">
            <v>VIC</v>
          </cell>
          <cell r="E574" t="str">
            <v>Australia</v>
          </cell>
          <cell r="F574">
            <v>8</v>
          </cell>
        </row>
        <row r="575">
          <cell r="A575">
            <v>578</v>
          </cell>
          <cell r="B575" t="str">
            <v>4 Carioca Way</v>
          </cell>
          <cell r="C575">
            <v>3182</v>
          </cell>
          <cell r="D575" t="str">
            <v>VIC</v>
          </cell>
          <cell r="E575" t="str">
            <v>Australia</v>
          </cell>
          <cell r="F575">
            <v>10</v>
          </cell>
        </row>
        <row r="576">
          <cell r="A576">
            <v>579</v>
          </cell>
          <cell r="B576" t="str">
            <v>4559 Stoughton Lane</v>
          </cell>
          <cell r="C576">
            <v>2097</v>
          </cell>
          <cell r="D576" t="str">
            <v>NSW</v>
          </cell>
          <cell r="E576" t="str">
            <v>Australia</v>
          </cell>
          <cell r="F576">
            <v>10</v>
          </cell>
        </row>
        <row r="577">
          <cell r="A577">
            <v>580</v>
          </cell>
          <cell r="B577" t="str">
            <v>7046 Surrey Road</v>
          </cell>
          <cell r="C577">
            <v>2287</v>
          </cell>
          <cell r="D577" t="str">
            <v>NSW</v>
          </cell>
          <cell r="E577" t="str">
            <v>Australia</v>
          </cell>
          <cell r="F577">
            <v>7</v>
          </cell>
        </row>
        <row r="578">
          <cell r="A578">
            <v>581</v>
          </cell>
          <cell r="B578" t="str">
            <v>58821 Warbler Crossing</v>
          </cell>
          <cell r="C578">
            <v>2291</v>
          </cell>
          <cell r="D578" t="str">
            <v>NSW</v>
          </cell>
          <cell r="E578" t="str">
            <v>Australia</v>
          </cell>
          <cell r="F578">
            <v>9</v>
          </cell>
        </row>
        <row r="579">
          <cell r="A579">
            <v>582</v>
          </cell>
          <cell r="B579" t="str">
            <v>95 Delladonna Plaza</v>
          </cell>
          <cell r="C579">
            <v>2283</v>
          </cell>
          <cell r="D579" t="str">
            <v>NSW</v>
          </cell>
          <cell r="E579" t="str">
            <v>Australia</v>
          </cell>
          <cell r="F579">
            <v>4</v>
          </cell>
        </row>
        <row r="580">
          <cell r="A580">
            <v>583</v>
          </cell>
          <cell r="B580" t="str">
            <v>8 Sommers Circle</v>
          </cell>
          <cell r="C580">
            <v>2305</v>
          </cell>
          <cell r="D580" t="str">
            <v>NSW</v>
          </cell>
          <cell r="E580" t="str">
            <v>Australia</v>
          </cell>
          <cell r="F580">
            <v>7</v>
          </cell>
        </row>
        <row r="581">
          <cell r="A581">
            <v>584</v>
          </cell>
          <cell r="B581" t="str">
            <v>3 Lunder Place</v>
          </cell>
          <cell r="C581">
            <v>2300</v>
          </cell>
          <cell r="D581" t="str">
            <v>NSW</v>
          </cell>
          <cell r="E581" t="str">
            <v>Australia</v>
          </cell>
          <cell r="F581">
            <v>10</v>
          </cell>
        </row>
        <row r="582">
          <cell r="A582">
            <v>585</v>
          </cell>
          <cell r="B582" t="str">
            <v>93098 Loftsgordon Pass</v>
          </cell>
          <cell r="C582">
            <v>4179</v>
          </cell>
          <cell r="D582" t="str">
            <v>QLD</v>
          </cell>
          <cell r="E582" t="str">
            <v>Australia</v>
          </cell>
          <cell r="F582">
            <v>4</v>
          </cell>
        </row>
        <row r="583">
          <cell r="A583">
            <v>586</v>
          </cell>
          <cell r="B583" t="str">
            <v>61493 Manufacturers Junction</v>
          </cell>
          <cell r="C583">
            <v>2539</v>
          </cell>
          <cell r="D583" t="str">
            <v>NSW</v>
          </cell>
          <cell r="E583" t="str">
            <v>Australia</v>
          </cell>
          <cell r="F583">
            <v>9</v>
          </cell>
        </row>
        <row r="584">
          <cell r="A584">
            <v>587</v>
          </cell>
          <cell r="B584" t="str">
            <v>1192 Declaration Hill</v>
          </cell>
          <cell r="C584">
            <v>3207</v>
          </cell>
          <cell r="D584" t="str">
            <v>VIC</v>
          </cell>
          <cell r="E584" t="str">
            <v>Australia</v>
          </cell>
          <cell r="F584">
            <v>8</v>
          </cell>
        </row>
        <row r="585">
          <cell r="A585">
            <v>588</v>
          </cell>
          <cell r="B585" t="str">
            <v>62 Cherokee Terrace</v>
          </cell>
          <cell r="C585">
            <v>2630</v>
          </cell>
          <cell r="D585" t="str">
            <v>NSW</v>
          </cell>
          <cell r="E585" t="str">
            <v>Australia</v>
          </cell>
          <cell r="F585">
            <v>1</v>
          </cell>
        </row>
        <row r="586">
          <cell r="A586">
            <v>589</v>
          </cell>
          <cell r="B586" t="str">
            <v>01736 Saint Paul Way</v>
          </cell>
          <cell r="C586">
            <v>2154</v>
          </cell>
          <cell r="D586" t="str">
            <v>NSW</v>
          </cell>
          <cell r="E586" t="str">
            <v>Australia</v>
          </cell>
          <cell r="F586">
            <v>11</v>
          </cell>
        </row>
        <row r="587">
          <cell r="A587">
            <v>590</v>
          </cell>
          <cell r="B587" t="str">
            <v>9816 Carberry Trail</v>
          </cell>
          <cell r="C587">
            <v>2036</v>
          </cell>
          <cell r="D587" t="str">
            <v>NSW</v>
          </cell>
          <cell r="E587" t="str">
            <v>Australia</v>
          </cell>
          <cell r="F587">
            <v>11</v>
          </cell>
        </row>
        <row r="588">
          <cell r="A588">
            <v>591</v>
          </cell>
          <cell r="B588" t="str">
            <v>36912 Gina Pass</v>
          </cell>
          <cell r="C588">
            <v>2133</v>
          </cell>
          <cell r="D588" t="str">
            <v>NSW</v>
          </cell>
          <cell r="E588" t="str">
            <v>Australia</v>
          </cell>
          <cell r="F588">
            <v>11</v>
          </cell>
        </row>
        <row r="589">
          <cell r="A589">
            <v>592</v>
          </cell>
          <cell r="B589" t="str">
            <v>86857 Hoepker Lane</v>
          </cell>
          <cell r="C589">
            <v>4300</v>
          </cell>
          <cell r="D589" t="str">
            <v>QLD</v>
          </cell>
          <cell r="E589" t="str">
            <v>Australia</v>
          </cell>
          <cell r="F589">
            <v>8</v>
          </cell>
        </row>
        <row r="590">
          <cell r="A590">
            <v>593</v>
          </cell>
          <cell r="B590" t="str">
            <v>8435 Arkansas Terrace</v>
          </cell>
          <cell r="C590">
            <v>2340</v>
          </cell>
          <cell r="D590" t="str">
            <v>NSW</v>
          </cell>
          <cell r="E590" t="str">
            <v>Australia</v>
          </cell>
          <cell r="F590">
            <v>4</v>
          </cell>
        </row>
        <row r="591">
          <cell r="A591">
            <v>594</v>
          </cell>
          <cell r="B591" t="str">
            <v>25 Novick Center</v>
          </cell>
          <cell r="C591">
            <v>2010</v>
          </cell>
          <cell r="D591" t="str">
            <v>NSW</v>
          </cell>
          <cell r="E591" t="str">
            <v>Australia</v>
          </cell>
          <cell r="F591">
            <v>9</v>
          </cell>
        </row>
        <row r="592">
          <cell r="A592">
            <v>595</v>
          </cell>
          <cell r="B592" t="str">
            <v>0278 Elka Place</v>
          </cell>
          <cell r="C592">
            <v>4305</v>
          </cell>
          <cell r="D592" t="str">
            <v>QLD</v>
          </cell>
          <cell r="E592" t="str">
            <v>Australia</v>
          </cell>
          <cell r="F592">
            <v>4</v>
          </cell>
        </row>
        <row r="593">
          <cell r="A593">
            <v>596</v>
          </cell>
          <cell r="B593" t="str">
            <v>067 Cottonwood Park</v>
          </cell>
          <cell r="C593">
            <v>4340</v>
          </cell>
          <cell r="D593" t="str">
            <v>QLD</v>
          </cell>
          <cell r="E593" t="str">
            <v>Australia</v>
          </cell>
          <cell r="F593">
            <v>2</v>
          </cell>
        </row>
        <row r="594">
          <cell r="A594">
            <v>597</v>
          </cell>
          <cell r="B594" t="str">
            <v>60010 Knutson Road</v>
          </cell>
          <cell r="C594">
            <v>3137</v>
          </cell>
          <cell r="D594" t="str">
            <v>VIC</v>
          </cell>
          <cell r="E594" t="str">
            <v>Australia</v>
          </cell>
          <cell r="F594">
            <v>7</v>
          </cell>
        </row>
        <row r="595">
          <cell r="A595">
            <v>598</v>
          </cell>
          <cell r="B595" t="str">
            <v>945 Hayes Park</v>
          </cell>
          <cell r="C595">
            <v>2075</v>
          </cell>
          <cell r="D595" t="str">
            <v>NSW</v>
          </cell>
          <cell r="E595" t="str">
            <v>Australia</v>
          </cell>
          <cell r="F595">
            <v>12</v>
          </cell>
        </row>
        <row r="596">
          <cell r="A596">
            <v>599</v>
          </cell>
          <cell r="B596" t="str">
            <v>86 Huxley Parkway</v>
          </cell>
          <cell r="C596">
            <v>3068</v>
          </cell>
          <cell r="D596" t="str">
            <v>VIC</v>
          </cell>
          <cell r="E596" t="str">
            <v>Australia</v>
          </cell>
          <cell r="F596">
            <v>8</v>
          </cell>
        </row>
        <row r="597">
          <cell r="A597">
            <v>600</v>
          </cell>
          <cell r="B597" t="str">
            <v>0 Rigney Way</v>
          </cell>
          <cell r="C597">
            <v>2148</v>
          </cell>
          <cell r="D597" t="str">
            <v>NSW</v>
          </cell>
          <cell r="E597" t="str">
            <v>Australia</v>
          </cell>
          <cell r="F597">
            <v>8</v>
          </cell>
        </row>
        <row r="598">
          <cell r="A598">
            <v>601</v>
          </cell>
          <cell r="B598" t="str">
            <v>71 Meadow Ridge Parkway</v>
          </cell>
          <cell r="C598">
            <v>2539</v>
          </cell>
          <cell r="D598" t="str">
            <v>NSW</v>
          </cell>
          <cell r="E598" t="str">
            <v>Australia</v>
          </cell>
          <cell r="F598">
            <v>11</v>
          </cell>
        </row>
        <row r="599">
          <cell r="A599">
            <v>602</v>
          </cell>
          <cell r="B599" t="str">
            <v>506 Iowa Center</v>
          </cell>
          <cell r="C599">
            <v>4580</v>
          </cell>
          <cell r="D599" t="str">
            <v>QLD</v>
          </cell>
          <cell r="E599" t="str">
            <v>Australia</v>
          </cell>
          <cell r="F599">
            <v>3</v>
          </cell>
        </row>
        <row r="600">
          <cell r="A600">
            <v>603</v>
          </cell>
          <cell r="B600" t="str">
            <v>846 Clove Junction</v>
          </cell>
          <cell r="C600">
            <v>4300</v>
          </cell>
          <cell r="D600" t="str">
            <v>QLD</v>
          </cell>
          <cell r="E600" t="str">
            <v>Australia</v>
          </cell>
          <cell r="F600">
            <v>5</v>
          </cell>
        </row>
        <row r="601">
          <cell r="A601">
            <v>604</v>
          </cell>
          <cell r="B601" t="str">
            <v>07 Pepper Wood Way</v>
          </cell>
          <cell r="C601">
            <v>2750</v>
          </cell>
          <cell r="D601" t="str">
            <v>NSW</v>
          </cell>
          <cell r="E601" t="str">
            <v>Australia</v>
          </cell>
          <cell r="F601">
            <v>8</v>
          </cell>
        </row>
        <row r="602">
          <cell r="A602">
            <v>605</v>
          </cell>
          <cell r="B602" t="str">
            <v>425 Thierer Junction</v>
          </cell>
          <cell r="C602">
            <v>2761</v>
          </cell>
          <cell r="D602" t="str">
            <v>NSW</v>
          </cell>
          <cell r="E602" t="str">
            <v>Australia</v>
          </cell>
          <cell r="F602">
            <v>8</v>
          </cell>
        </row>
        <row r="603">
          <cell r="A603">
            <v>606</v>
          </cell>
          <cell r="B603" t="str">
            <v>876 Ridgeview Circle</v>
          </cell>
          <cell r="C603">
            <v>2566</v>
          </cell>
          <cell r="D603" t="str">
            <v>NSW</v>
          </cell>
          <cell r="E603" t="str">
            <v>Australia</v>
          </cell>
          <cell r="F603">
            <v>8</v>
          </cell>
        </row>
        <row r="604">
          <cell r="A604">
            <v>607</v>
          </cell>
          <cell r="B604" t="str">
            <v>00164 Canary Drive</v>
          </cell>
          <cell r="C604">
            <v>2041</v>
          </cell>
          <cell r="D604" t="str">
            <v>NSW</v>
          </cell>
          <cell r="E604" t="str">
            <v>Australia</v>
          </cell>
          <cell r="F604">
            <v>11</v>
          </cell>
        </row>
        <row r="605">
          <cell r="A605">
            <v>608</v>
          </cell>
          <cell r="B605" t="str">
            <v>61 Talmadge Lane</v>
          </cell>
          <cell r="C605">
            <v>4504</v>
          </cell>
          <cell r="D605" t="str">
            <v>QLD</v>
          </cell>
          <cell r="E605" t="str">
            <v>Australia</v>
          </cell>
          <cell r="F605">
            <v>6</v>
          </cell>
        </row>
        <row r="606">
          <cell r="A606">
            <v>609</v>
          </cell>
          <cell r="B606" t="str">
            <v>55 Birchwood Alley</v>
          </cell>
          <cell r="C606">
            <v>2176</v>
          </cell>
          <cell r="D606" t="str">
            <v>NSW</v>
          </cell>
          <cell r="E606" t="str">
            <v>Australia</v>
          </cell>
          <cell r="F606">
            <v>9</v>
          </cell>
        </row>
        <row r="607">
          <cell r="A607">
            <v>610</v>
          </cell>
          <cell r="B607" t="str">
            <v>3785 Dapin Drive</v>
          </cell>
          <cell r="C607">
            <v>2036</v>
          </cell>
          <cell r="D607" t="str">
            <v>NSW</v>
          </cell>
          <cell r="E607" t="str">
            <v>Australia</v>
          </cell>
          <cell r="F607">
            <v>6</v>
          </cell>
        </row>
        <row r="608">
          <cell r="A608">
            <v>611</v>
          </cell>
          <cell r="B608" t="str">
            <v>83 Ryan Hill</v>
          </cell>
          <cell r="C608">
            <v>4551</v>
          </cell>
          <cell r="D608" t="str">
            <v>QLD</v>
          </cell>
          <cell r="E608" t="str">
            <v>Australia</v>
          </cell>
          <cell r="F608">
            <v>8</v>
          </cell>
        </row>
        <row r="609">
          <cell r="A609">
            <v>612</v>
          </cell>
          <cell r="B609" t="str">
            <v>679 Huxley Trail</v>
          </cell>
          <cell r="C609">
            <v>2087</v>
          </cell>
          <cell r="D609" t="str">
            <v>NSW</v>
          </cell>
          <cell r="E609" t="str">
            <v>Australia</v>
          </cell>
          <cell r="F609">
            <v>11</v>
          </cell>
        </row>
        <row r="610">
          <cell r="A610">
            <v>613</v>
          </cell>
          <cell r="B610" t="str">
            <v>2 Hoffman Way</v>
          </cell>
          <cell r="C610">
            <v>2212</v>
          </cell>
          <cell r="D610" t="str">
            <v>NSW</v>
          </cell>
          <cell r="E610" t="str">
            <v>Australia</v>
          </cell>
          <cell r="F610">
            <v>9</v>
          </cell>
        </row>
        <row r="611">
          <cell r="A611">
            <v>614</v>
          </cell>
          <cell r="B611" t="str">
            <v>786 Rowland Court</v>
          </cell>
          <cell r="C611">
            <v>2035</v>
          </cell>
          <cell r="D611" t="str">
            <v>NSW</v>
          </cell>
          <cell r="E611" t="str">
            <v>Australia</v>
          </cell>
          <cell r="F611">
            <v>11</v>
          </cell>
        </row>
        <row r="612">
          <cell r="A612">
            <v>615</v>
          </cell>
          <cell r="B612" t="str">
            <v>375 Drewry Alley</v>
          </cell>
          <cell r="C612">
            <v>4120</v>
          </cell>
          <cell r="D612" t="str">
            <v>QLD</v>
          </cell>
          <cell r="E612" t="str">
            <v>Australia</v>
          </cell>
          <cell r="F612">
            <v>9</v>
          </cell>
        </row>
        <row r="613">
          <cell r="A613">
            <v>616</v>
          </cell>
          <cell r="B613" t="str">
            <v>608 Basil Alley</v>
          </cell>
          <cell r="C613">
            <v>2306</v>
          </cell>
          <cell r="D613" t="str">
            <v>NSW</v>
          </cell>
          <cell r="E613" t="str">
            <v>Australia</v>
          </cell>
          <cell r="F613">
            <v>4</v>
          </cell>
        </row>
        <row r="614">
          <cell r="A614">
            <v>617</v>
          </cell>
          <cell r="B614" t="str">
            <v>9 Schmedeman Hill</v>
          </cell>
          <cell r="C614">
            <v>4075</v>
          </cell>
          <cell r="D614" t="str">
            <v>QLD</v>
          </cell>
          <cell r="E614" t="str">
            <v>Australia</v>
          </cell>
          <cell r="F614">
            <v>7</v>
          </cell>
        </row>
        <row r="615">
          <cell r="A615">
            <v>618</v>
          </cell>
          <cell r="B615" t="str">
            <v>95022 Roth Terrace</v>
          </cell>
          <cell r="C615">
            <v>3975</v>
          </cell>
          <cell r="D615" t="str">
            <v>VIC</v>
          </cell>
          <cell r="E615" t="str">
            <v>Australia</v>
          </cell>
          <cell r="F615">
            <v>7</v>
          </cell>
        </row>
        <row r="616">
          <cell r="A616">
            <v>619</v>
          </cell>
          <cell r="B616" t="str">
            <v>66897 Pawling Circle</v>
          </cell>
          <cell r="C616">
            <v>2066</v>
          </cell>
          <cell r="D616" t="str">
            <v>NSW</v>
          </cell>
          <cell r="E616" t="str">
            <v>Australia</v>
          </cell>
          <cell r="F616">
            <v>9</v>
          </cell>
        </row>
        <row r="617">
          <cell r="A617">
            <v>620</v>
          </cell>
          <cell r="B617" t="str">
            <v>1 Thackeray Crossing</v>
          </cell>
          <cell r="C617">
            <v>4114</v>
          </cell>
          <cell r="D617" t="str">
            <v>QLD</v>
          </cell>
          <cell r="E617" t="str">
            <v>Australia</v>
          </cell>
          <cell r="F617">
            <v>3</v>
          </cell>
        </row>
        <row r="618">
          <cell r="A618">
            <v>621</v>
          </cell>
          <cell r="B618" t="str">
            <v>363 Schiller Court</v>
          </cell>
          <cell r="C618">
            <v>2763</v>
          </cell>
          <cell r="D618" t="str">
            <v>NSW</v>
          </cell>
          <cell r="E618" t="str">
            <v>Australia</v>
          </cell>
          <cell r="F618">
            <v>7</v>
          </cell>
        </row>
        <row r="619">
          <cell r="A619">
            <v>622</v>
          </cell>
          <cell r="B619" t="str">
            <v>1923 Fisk Lane</v>
          </cell>
          <cell r="C619">
            <v>4341</v>
          </cell>
          <cell r="D619" t="str">
            <v>QLD</v>
          </cell>
          <cell r="E619" t="str">
            <v>Australia</v>
          </cell>
          <cell r="F619">
            <v>3</v>
          </cell>
        </row>
        <row r="620">
          <cell r="A620">
            <v>623</v>
          </cell>
          <cell r="B620" t="str">
            <v>4 Loeprich Avenue</v>
          </cell>
          <cell r="C620">
            <v>4022</v>
          </cell>
          <cell r="D620" t="str">
            <v>QLD</v>
          </cell>
          <cell r="E620" t="str">
            <v>Australia</v>
          </cell>
          <cell r="F620">
            <v>3</v>
          </cell>
        </row>
        <row r="621">
          <cell r="A621">
            <v>624</v>
          </cell>
          <cell r="B621" t="str">
            <v>575 Prentice Road</v>
          </cell>
          <cell r="C621">
            <v>2168</v>
          </cell>
          <cell r="D621" t="str">
            <v>NSW</v>
          </cell>
          <cell r="E621" t="str">
            <v>Australia</v>
          </cell>
          <cell r="F621">
            <v>8</v>
          </cell>
        </row>
        <row r="622">
          <cell r="A622">
            <v>625</v>
          </cell>
          <cell r="B622" t="str">
            <v>8 Melrose Road</v>
          </cell>
          <cell r="C622">
            <v>4116</v>
          </cell>
          <cell r="D622" t="str">
            <v>QLD</v>
          </cell>
          <cell r="E622" t="str">
            <v>Australia</v>
          </cell>
          <cell r="F622">
            <v>7</v>
          </cell>
        </row>
        <row r="623">
          <cell r="A623">
            <v>626</v>
          </cell>
          <cell r="B623" t="str">
            <v>226 Rowland Street</v>
          </cell>
          <cell r="C623">
            <v>4178</v>
          </cell>
          <cell r="D623" t="str">
            <v>QLD</v>
          </cell>
          <cell r="E623" t="str">
            <v>Australia</v>
          </cell>
          <cell r="F623">
            <v>7</v>
          </cell>
        </row>
        <row r="624">
          <cell r="A624">
            <v>627</v>
          </cell>
          <cell r="B624" t="str">
            <v>6 Springs Junction</v>
          </cell>
          <cell r="C624">
            <v>4123</v>
          </cell>
          <cell r="D624" t="str">
            <v>QLD</v>
          </cell>
          <cell r="E624" t="str">
            <v>Australia</v>
          </cell>
          <cell r="F624">
            <v>5</v>
          </cell>
        </row>
        <row r="625">
          <cell r="A625">
            <v>628</v>
          </cell>
          <cell r="B625" t="str">
            <v>4744 Garrison Drive</v>
          </cell>
          <cell r="C625">
            <v>4132</v>
          </cell>
          <cell r="D625" t="str">
            <v>QLD</v>
          </cell>
          <cell r="E625" t="str">
            <v>Australia</v>
          </cell>
          <cell r="F625">
            <v>4</v>
          </cell>
        </row>
        <row r="626">
          <cell r="A626">
            <v>629</v>
          </cell>
          <cell r="B626" t="str">
            <v>64 Nelson Drive</v>
          </cell>
          <cell r="C626">
            <v>4820</v>
          </cell>
          <cell r="D626" t="str">
            <v>QLD</v>
          </cell>
          <cell r="E626" t="str">
            <v>Australia</v>
          </cell>
          <cell r="F626">
            <v>1</v>
          </cell>
        </row>
        <row r="627">
          <cell r="A627">
            <v>630</v>
          </cell>
          <cell r="B627" t="str">
            <v>87 Linden Park</v>
          </cell>
          <cell r="C627">
            <v>2153</v>
          </cell>
          <cell r="D627" t="str">
            <v>NSW</v>
          </cell>
          <cell r="E627" t="str">
            <v>Australia</v>
          </cell>
          <cell r="F627">
            <v>10</v>
          </cell>
        </row>
        <row r="628">
          <cell r="A628">
            <v>631</v>
          </cell>
          <cell r="B628" t="str">
            <v>329 Glacier Hill Alley</v>
          </cell>
          <cell r="C628">
            <v>3076</v>
          </cell>
          <cell r="D628" t="str">
            <v>VIC</v>
          </cell>
          <cell r="E628" t="str">
            <v>Australia</v>
          </cell>
          <cell r="F628">
            <v>8</v>
          </cell>
        </row>
        <row r="629">
          <cell r="A629">
            <v>632</v>
          </cell>
          <cell r="B629" t="str">
            <v>725 Cordelia Junction</v>
          </cell>
          <cell r="C629">
            <v>3028</v>
          </cell>
          <cell r="D629" t="str">
            <v>VIC</v>
          </cell>
          <cell r="E629" t="str">
            <v>Australia</v>
          </cell>
          <cell r="F629">
            <v>8</v>
          </cell>
        </row>
        <row r="630">
          <cell r="A630">
            <v>633</v>
          </cell>
          <cell r="B630" t="str">
            <v>32 Cody Place</v>
          </cell>
          <cell r="C630">
            <v>4035</v>
          </cell>
          <cell r="D630" t="str">
            <v>QLD</v>
          </cell>
          <cell r="E630" t="str">
            <v>Australia</v>
          </cell>
          <cell r="F630">
            <v>8</v>
          </cell>
        </row>
        <row r="631">
          <cell r="A631">
            <v>634</v>
          </cell>
          <cell r="B631" t="str">
            <v>04 Namekagon Pass</v>
          </cell>
          <cell r="C631">
            <v>2326</v>
          </cell>
          <cell r="D631" t="str">
            <v>NSW</v>
          </cell>
          <cell r="E631" t="str">
            <v>Australia</v>
          </cell>
          <cell r="F631">
            <v>3</v>
          </cell>
        </row>
        <row r="632">
          <cell r="A632">
            <v>635</v>
          </cell>
          <cell r="B632" t="str">
            <v>165 Petterle Place</v>
          </cell>
          <cell r="C632">
            <v>2145</v>
          </cell>
          <cell r="D632" t="str">
            <v>NSW</v>
          </cell>
          <cell r="E632" t="str">
            <v>Australia</v>
          </cell>
          <cell r="F632">
            <v>8</v>
          </cell>
        </row>
        <row r="633">
          <cell r="A633">
            <v>636</v>
          </cell>
          <cell r="B633" t="str">
            <v>8 Golf Drive</v>
          </cell>
          <cell r="C633">
            <v>2747</v>
          </cell>
          <cell r="D633" t="str">
            <v>NSW</v>
          </cell>
          <cell r="E633" t="str">
            <v>Australia</v>
          </cell>
          <cell r="F633">
            <v>9</v>
          </cell>
        </row>
        <row r="634">
          <cell r="A634">
            <v>637</v>
          </cell>
          <cell r="B634" t="str">
            <v>9427 Tennyson Plaza</v>
          </cell>
          <cell r="C634">
            <v>2759</v>
          </cell>
          <cell r="D634" t="str">
            <v>NSW</v>
          </cell>
          <cell r="E634" t="str">
            <v>Australia</v>
          </cell>
          <cell r="F634">
            <v>8</v>
          </cell>
        </row>
        <row r="635">
          <cell r="A635">
            <v>638</v>
          </cell>
          <cell r="B635" t="str">
            <v>8300 Vermont Center</v>
          </cell>
          <cell r="C635">
            <v>3429</v>
          </cell>
          <cell r="D635" t="str">
            <v>VIC</v>
          </cell>
          <cell r="E635" t="str">
            <v>Australia</v>
          </cell>
          <cell r="F635">
            <v>6</v>
          </cell>
        </row>
        <row r="636">
          <cell r="A636">
            <v>639</v>
          </cell>
          <cell r="B636" t="str">
            <v>44 Upham Crossing</v>
          </cell>
          <cell r="C636">
            <v>2148</v>
          </cell>
          <cell r="D636" t="str">
            <v>NSW</v>
          </cell>
          <cell r="E636" t="str">
            <v>Australia</v>
          </cell>
          <cell r="F636">
            <v>7</v>
          </cell>
        </row>
        <row r="637">
          <cell r="A637">
            <v>640</v>
          </cell>
          <cell r="B637" t="str">
            <v>18 Forest Avenue</v>
          </cell>
          <cell r="C637">
            <v>2204</v>
          </cell>
          <cell r="D637" t="str">
            <v>NSW</v>
          </cell>
          <cell r="E637" t="str">
            <v>Australia</v>
          </cell>
          <cell r="F637">
            <v>9</v>
          </cell>
        </row>
        <row r="638">
          <cell r="A638">
            <v>641</v>
          </cell>
          <cell r="B638" t="str">
            <v>049 Michigan Parkway</v>
          </cell>
          <cell r="C638">
            <v>3337</v>
          </cell>
          <cell r="D638" t="str">
            <v>VIC</v>
          </cell>
          <cell r="E638" t="str">
            <v>Australia</v>
          </cell>
          <cell r="F638">
            <v>6</v>
          </cell>
        </row>
        <row r="639">
          <cell r="A639">
            <v>642</v>
          </cell>
          <cell r="B639" t="str">
            <v>831 Hayes Park</v>
          </cell>
          <cell r="C639">
            <v>4218</v>
          </cell>
          <cell r="D639" t="str">
            <v>QLD</v>
          </cell>
          <cell r="E639" t="str">
            <v>Australia</v>
          </cell>
          <cell r="F639">
            <v>8</v>
          </cell>
        </row>
        <row r="640">
          <cell r="A640">
            <v>643</v>
          </cell>
          <cell r="B640" t="str">
            <v>491 Merry Crossing</v>
          </cell>
          <cell r="C640">
            <v>3011</v>
          </cell>
          <cell r="D640" t="str">
            <v>VIC</v>
          </cell>
          <cell r="E640" t="str">
            <v>Australia</v>
          </cell>
          <cell r="F640">
            <v>4</v>
          </cell>
        </row>
        <row r="641">
          <cell r="A641">
            <v>644</v>
          </cell>
          <cell r="B641" t="str">
            <v>598 Randy Way</v>
          </cell>
          <cell r="C641">
            <v>2380</v>
          </cell>
          <cell r="D641" t="str">
            <v>NSW</v>
          </cell>
          <cell r="E641" t="str">
            <v>Australia</v>
          </cell>
          <cell r="F641">
            <v>1</v>
          </cell>
        </row>
        <row r="642">
          <cell r="A642">
            <v>645</v>
          </cell>
          <cell r="B642" t="str">
            <v>5873 Hagan Park</v>
          </cell>
          <cell r="C642">
            <v>3015</v>
          </cell>
          <cell r="D642" t="str">
            <v>VIC</v>
          </cell>
          <cell r="E642" t="str">
            <v>Australia</v>
          </cell>
          <cell r="F642">
            <v>10</v>
          </cell>
        </row>
        <row r="643">
          <cell r="A643">
            <v>646</v>
          </cell>
          <cell r="B643" t="str">
            <v>3 Erie Hill</v>
          </cell>
          <cell r="C643">
            <v>3564</v>
          </cell>
          <cell r="D643" t="str">
            <v>VIC</v>
          </cell>
          <cell r="E643" t="str">
            <v>Australia</v>
          </cell>
          <cell r="F643">
            <v>2</v>
          </cell>
        </row>
        <row r="644">
          <cell r="A644">
            <v>647</v>
          </cell>
          <cell r="B644" t="str">
            <v>678 Old Gate Pass</v>
          </cell>
          <cell r="C644">
            <v>3171</v>
          </cell>
          <cell r="D644" t="str">
            <v>VIC</v>
          </cell>
          <cell r="E644" t="str">
            <v>Australia</v>
          </cell>
          <cell r="F644">
            <v>9</v>
          </cell>
        </row>
        <row r="645">
          <cell r="A645">
            <v>648</v>
          </cell>
          <cell r="B645" t="str">
            <v>9 Mayfield Road</v>
          </cell>
          <cell r="C645">
            <v>4551</v>
          </cell>
          <cell r="D645" t="str">
            <v>QLD</v>
          </cell>
          <cell r="E645" t="str">
            <v>Australia</v>
          </cell>
          <cell r="F645">
            <v>7</v>
          </cell>
        </row>
        <row r="646">
          <cell r="A646">
            <v>649</v>
          </cell>
          <cell r="B646" t="str">
            <v>41759 Crowley Circle</v>
          </cell>
          <cell r="C646">
            <v>2560</v>
          </cell>
          <cell r="D646" t="str">
            <v>NSW</v>
          </cell>
          <cell r="E646" t="str">
            <v>Australia</v>
          </cell>
          <cell r="F646">
            <v>8</v>
          </cell>
        </row>
        <row r="647">
          <cell r="A647">
            <v>650</v>
          </cell>
          <cell r="B647" t="str">
            <v>9892 Dennis Alley</v>
          </cell>
          <cell r="C647">
            <v>2565</v>
          </cell>
          <cell r="D647" t="str">
            <v>NSW</v>
          </cell>
          <cell r="E647" t="str">
            <v>Australia</v>
          </cell>
          <cell r="F647">
            <v>7</v>
          </cell>
        </row>
        <row r="648">
          <cell r="A648">
            <v>651</v>
          </cell>
          <cell r="B648" t="str">
            <v>58729 Moland Trail</v>
          </cell>
          <cell r="C648">
            <v>2035</v>
          </cell>
          <cell r="D648" t="str">
            <v>NSW</v>
          </cell>
          <cell r="E648" t="str">
            <v>Australia</v>
          </cell>
          <cell r="F648">
            <v>12</v>
          </cell>
        </row>
        <row r="649">
          <cell r="A649">
            <v>652</v>
          </cell>
          <cell r="B649" t="str">
            <v>36360 Coleman Trail</v>
          </cell>
          <cell r="C649">
            <v>3850</v>
          </cell>
          <cell r="D649" t="str">
            <v>VIC</v>
          </cell>
          <cell r="E649" t="str">
            <v>Australia</v>
          </cell>
          <cell r="F649">
            <v>3</v>
          </cell>
        </row>
        <row r="650">
          <cell r="A650">
            <v>653</v>
          </cell>
          <cell r="B650" t="str">
            <v>67 Aberg Hill</v>
          </cell>
          <cell r="C650">
            <v>2519</v>
          </cell>
          <cell r="D650" t="str">
            <v>NSW</v>
          </cell>
          <cell r="E650" t="str">
            <v>Australia</v>
          </cell>
          <cell r="F650">
            <v>4</v>
          </cell>
        </row>
        <row r="651">
          <cell r="A651">
            <v>654</v>
          </cell>
          <cell r="B651" t="str">
            <v>88 La Follette Way</v>
          </cell>
          <cell r="C651">
            <v>2166</v>
          </cell>
          <cell r="D651" t="str">
            <v>NSW</v>
          </cell>
          <cell r="E651" t="str">
            <v>Australia</v>
          </cell>
          <cell r="F651">
            <v>8</v>
          </cell>
        </row>
        <row r="652">
          <cell r="A652">
            <v>655</v>
          </cell>
          <cell r="B652" t="str">
            <v>2884 Welch Lane</v>
          </cell>
          <cell r="C652">
            <v>3807</v>
          </cell>
          <cell r="D652" t="str">
            <v>VIC</v>
          </cell>
          <cell r="E652" t="str">
            <v>Australia</v>
          </cell>
          <cell r="F652">
            <v>8</v>
          </cell>
        </row>
        <row r="653">
          <cell r="A653">
            <v>656</v>
          </cell>
          <cell r="B653" t="str">
            <v>60 Meadow Vale Hill</v>
          </cell>
          <cell r="C653">
            <v>3032</v>
          </cell>
          <cell r="D653" t="str">
            <v>VIC</v>
          </cell>
          <cell r="E653" t="str">
            <v>Australia</v>
          </cell>
          <cell r="F653">
            <v>5</v>
          </cell>
        </row>
        <row r="654">
          <cell r="A654">
            <v>657</v>
          </cell>
          <cell r="B654" t="str">
            <v>9912 Eagle Crest Lane</v>
          </cell>
          <cell r="C654">
            <v>4800</v>
          </cell>
          <cell r="D654" t="str">
            <v>QLD</v>
          </cell>
          <cell r="E654" t="str">
            <v>Australia</v>
          </cell>
          <cell r="F654">
            <v>7</v>
          </cell>
        </row>
        <row r="655">
          <cell r="A655">
            <v>658</v>
          </cell>
          <cell r="B655" t="str">
            <v>355 Thackeray Circle</v>
          </cell>
          <cell r="C655">
            <v>3025</v>
          </cell>
          <cell r="D655" t="str">
            <v>VIC</v>
          </cell>
          <cell r="E655" t="str">
            <v>Australia</v>
          </cell>
          <cell r="F655">
            <v>9</v>
          </cell>
        </row>
        <row r="656">
          <cell r="A656">
            <v>659</v>
          </cell>
          <cell r="B656" t="str">
            <v>56 Anniversary Avenue</v>
          </cell>
          <cell r="C656">
            <v>2121</v>
          </cell>
          <cell r="D656" t="str">
            <v>NSW</v>
          </cell>
          <cell r="E656" t="str">
            <v>Australia</v>
          </cell>
          <cell r="F656">
            <v>12</v>
          </cell>
        </row>
        <row r="657">
          <cell r="A657">
            <v>660</v>
          </cell>
          <cell r="B657" t="str">
            <v>14 Autumn Leaf Avenue</v>
          </cell>
          <cell r="C657">
            <v>2570</v>
          </cell>
          <cell r="D657" t="str">
            <v>NSW</v>
          </cell>
          <cell r="E657" t="str">
            <v>Australia</v>
          </cell>
          <cell r="F657">
            <v>10</v>
          </cell>
        </row>
        <row r="658">
          <cell r="A658">
            <v>661</v>
          </cell>
          <cell r="B658" t="str">
            <v>30274 Graedel Way</v>
          </cell>
          <cell r="C658">
            <v>2577</v>
          </cell>
          <cell r="D658" t="str">
            <v>NSW</v>
          </cell>
          <cell r="E658" t="str">
            <v>Australia</v>
          </cell>
          <cell r="F658">
            <v>7</v>
          </cell>
        </row>
        <row r="659">
          <cell r="A659">
            <v>662</v>
          </cell>
          <cell r="B659" t="str">
            <v>74013 Mesta Terrace</v>
          </cell>
          <cell r="C659">
            <v>3084</v>
          </cell>
          <cell r="D659" t="str">
            <v>VIC</v>
          </cell>
          <cell r="E659" t="str">
            <v>Australia</v>
          </cell>
          <cell r="F659">
            <v>9</v>
          </cell>
        </row>
        <row r="660">
          <cell r="A660">
            <v>663</v>
          </cell>
          <cell r="B660" t="str">
            <v>15 Lindbergh Center</v>
          </cell>
          <cell r="C660">
            <v>2199</v>
          </cell>
          <cell r="D660" t="str">
            <v>NSW</v>
          </cell>
          <cell r="E660" t="str">
            <v>Australia</v>
          </cell>
          <cell r="F660">
            <v>9</v>
          </cell>
        </row>
        <row r="661">
          <cell r="A661">
            <v>664</v>
          </cell>
          <cell r="B661" t="str">
            <v>3 Corscot Hill</v>
          </cell>
          <cell r="C661">
            <v>4870</v>
          </cell>
          <cell r="D661" t="str">
            <v>QLD</v>
          </cell>
          <cell r="E661" t="str">
            <v>Australia</v>
          </cell>
          <cell r="F661">
            <v>5</v>
          </cell>
        </row>
        <row r="662">
          <cell r="A662">
            <v>665</v>
          </cell>
          <cell r="B662" t="str">
            <v>77006 Nelson Point</v>
          </cell>
          <cell r="C662">
            <v>4171</v>
          </cell>
          <cell r="D662" t="str">
            <v>QLD</v>
          </cell>
          <cell r="E662" t="str">
            <v>Australia</v>
          </cell>
          <cell r="F662">
            <v>10</v>
          </cell>
        </row>
        <row r="663">
          <cell r="A663">
            <v>666</v>
          </cell>
          <cell r="B663" t="str">
            <v>25 Mesta Plaza</v>
          </cell>
          <cell r="C663">
            <v>3975</v>
          </cell>
          <cell r="D663" t="str">
            <v>VIC</v>
          </cell>
          <cell r="E663" t="str">
            <v>Australia</v>
          </cell>
          <cell r="F663">
            <v>8</v>
          </cell>
        </row>
        <row r="664">
          <cell r="A664">
            <v>667</v>
          </cell>
          <cell r="B664" t="str">
            <v>1349 Namekagon Crossing</v>
          </cell>
          <cell r="C664">
            <v>2134</v>
          </cell>
          <cell r="D664" t="str">
            <v>NSW</v>
          </cell>
          <cell r="E664" t="str">
            <v>Australia</v>
          </cell>
          <cell r="F664">
            <v>12</v>
          </cell>
        </row>
        <row r="665">
          <cell r="A665">
            <v>668</v>
          </cell>
          <cell r="B665" t="str">
            <v>186 Shasta Avenue</v>
          </cell>
          <cell r="C665">
            <v>2066</v>
          </cell>
          <cell r="D665" t="str">
            <v>NSW</v>
          </cell>
          <cell r="E665" t="str">
            <v>Australia</v>
          </cell>
          <cell r="F665">
            <v>9</v>
          </cell>
        </row>
        <row r="666">
          <cell r="A666">
            <v>669</v>
          </cell>
          <cell r="B666" t="str">
            <v>48 Warbler Road</v>
          </cell>
          <cell r="C666">
            <v>4053</v>
          </cell>
          <cell r="D666" t="str">
            <v>QLD</v>
          </cell>
          <cell r="E666" t="str">
            <v>Australia</v>
          </cell>
          <cell r="F666">
            <v>7</v>
          </cell>
        </row>
        <row r="667">
          <cell r="A667">
            <v>670</v>
          </cell>
          <cell r="B667" t="str">
            <v>756 Farragut Place</v>
          </cell>
          <cell r="C667">
            <v>4740</v>
          </cell>
          <cell r="D667" t="str">
            <v>QLD</v>
          </cell>
          <cell r="E667" t="str">
            <v>Australia</v>
          </cell>
          <cell r="F667">
            <v>2</v>
          </cell>
        </row>
        <row r="668">
          <cell r="A668">
            <v>671</v>
          </cell>
          <cell r="B668" t="str">
            <v>197 Mifflin Hill</v>
          </cell>
          <cell r="C668">
            <v>2260</v>
          </cell>
          <cell r="D668" t="str">
            <v>NSW</v>
          </cell>
          <cell r="E668" t="str">
            <v>Australia</v>
          </cell>
          <cell r="F668">
            <v>10</v>
          </cell>
        </row>
        <row r="669">
          <cell r="A669">
            <v>672</v>
          </cell>
          <cell r="B669" t="str">
            <v>618 Independence Pass</v>
          </cell>
          <cell r="C669">
            <v>2800</v>
          </cell>
          <cell r="D669" t="str">
            <v>NSW</v>
          </cell>
          <cell r="E669" t="str">
            <v>Australia</v>
          </cell>
          <cell r="F669">
            <v>1</v>
          </cell>
        </row>
        <row r="670">
          <cell r="A670">
            <v>673</v>
          </cell>
          <cell r="B670" t="str">
            <v>2836 Morning Drive</v>
          </cell>
          <cell r="C670">
            <v>2304</v>
          </cell>
          <cell r="D670" t="str">
            <v>NSW</v>
          </cell>
          <cell r="E670" t="str">
            <v>Australia</v>
          </cell>
          <cell r="F670">
            <v>7</v>
          </cell>
        </row>
        <row r="671">
          <cell r="A671">
            <v>674</v>
          </cell>
          <cell r="B671" t="str">
            <v>8 Lawn Hill</v>
          </cell>
          <cell r="C671">
            <v>3752</v>
          </cell>
          <cell r="D671" t="str">
            <v>VIC</v>
          </cell>
          <cell r="E671" t="str">
            <v>Australia</v>
          </cell>
          <cell r="F671">
            <v>7</v>
          </cell>
        </row>
        <row r="672">
          <cell r="A672">
            <v>675</v>
          </cell>
          <cell r="B672" t="str">
            <v>99 Cascade Crossing</v>
          </cell>
          <cell r="C672">
            <v>2048</v>
          </cell>
          <cell r="D672" t="str">
            <v>NSW</v>
          </cell>
          <cell r="E672" t="str">
            <v>Australia</v>
          </cell>
          <cell r="F672">
            <v>12</v>
          </cell>
        </row>
        <row r="673">
          <cell r="A673">
            <v>676</v>
          </cell>
          <cell r="B673" t="str">
            <v>4 Sunfield Circle</v>
          </cell>
          <cell r="C673">
            <v>2194</v>
          </cell>
          <cell r="D673" t="str">
            <v>NSW</v>
          </cell>
          <cell r="E673" t="str">
            <v>Australia</v>
          </cell>
          <cell r="F673">
            <v>8</v>
          </cell>
        </row>
        <row r="674">
          <cell r="A674">
            <v>677</v>
          </cell>
          <cell r="B674" t="str">
            <v>5 Lyons Alley</v>
          </cell>
          <cell r="C674">
            <v>2216</v>
          </cell>
          <cell r="D674" t="str">
            <v>NSW</v>
          </cell>
          <cell r="E674" t="str">
            <v>Australia</v>
          </cell>
          <cell r="F674">
            <v>10</v>
          </cell>
        </row>
        <row r="675">
          <cell r="A675">
            <v>678</v>
          </cell>
          <cell r="B675" t="str">
            <v>96910 Sugar Point</v>
          </cell>
          <cell r="C675">
            <v>4352</v>
          </cell>
          <cell r="D675" t="str">
            <v>QLD</v>
          </cell>
          <cell r="E675" t="str">
            <v>Australia</v>
          </cell>
          <cell r="F675">
            <v>7</v>
          </cell>
        </row>
        <row r="676">
          <cell r="A676">
            <v>679</v>
          </cell>
          <cell r="B676" t="str">
            <v>558 Maple Court</v>
          </cell>
          <cell r="C676">
            <v>2557</v>
          </cell>
          <cell r="D676" t="str">
            <v>NSW</v>
          </cell>
          <cell r="E676" t="str">
            <v>Australia</v>
          </cell>
          <cell r="F676">
            <v>9</v>
          </cell>
        </row>
        <row r="677">
          <cell r="A677">
            <v>680</v>
          </cell>
          <cell r="B677" t="str">
            <v>9114 Union Center</v>
          </cell>
          <cell r="C677">
            <v>2209</v>
          </cell>
          <cell r="D677" t="str">
            <v>NSW</v>
          </cell>
          <cell r="E677" t="str">
            <v>Australia</v>
          </cell>
          <cell r="F677">
            <v>7</v>
          </cell>
        </row>
        <row r="678">
          <cell r="A678">
            <v>681</v>
          </cell>
          <cell r="B678" t="str">
            <v>76 Hanson Junction</v>
          </cell>
          <cell r="C678">
            <v>2147</v>
          </cell>
          <cell r="D678" t="str">
            <v>NSW</v>
          </cell>
          <cell r="E678" t="str">
            <v>Australia</v>
          </cell>
          <cell r="F678">
            <v>9</v>
          </cell>
        </row>
        <row r="679">
          <cell r="A679">
            <v>682</v>
          </cell>
          <cell r="B679" t="str">
            <v>3 Sheridan Park</v>
          </cell>
          <cell r="C679">
            <v>2548</v>
          </cell>
          <cell r="D679" t="str">
            <v>NSW</v>
          </cell>
          <cell r="E679" t="str">
            <v>Australia</v>
          </cell>
          <cell r="F679">
            <v>8</v>
          </cell>
        </row>
        <row r="680">
          <cell r="A680">
            <v>683</v>
          </cell>
          <cell r="B680" t="str">
            <v>40545 Forster Point</v>
          </cell>
          <cell r="C680">
            <v>2262</v>
          </cell>
          <cell r="D680" t="str">
            <v>NSW</v>
          </cell>
          <cell r="E680" t="str">
            <v>Australia</v>
          </cell>
          <cell r="F680">
            <v>7</v>
          </cell>
        </row>
        <row r="681">
          <cell r="A681">
            <v>684</v>
          </cell>
          <cell r="B681" t="str">
            <v>8425 Jackson Terrace</v>
          </cell>
          <cell r="C681">
            <v>2763</v>
          </cell>
          <cell r="D681" t="str">
            <v>NSW</v>
          </cell>
          <cell r="E681" t="str">
            <v>Australia</v>
          </cell>
          <cell r="F681">
            <v>9</v>
          </cell>
        </row>
        <row r="682">
          <cell r="A682">
            <v>685</v>
          </cell>
          <cell r="B682" t="str">
            <v>39035 Westerfield Plaza</v>
          </cell>
          <cell r="C682">
            <v>2463</v>
          </cell>
          <cell r="D682" t="str">
            <v>NSW</v>
          </cell>
          <cell r="E682" t="str">
            <v>Australia</v>
          </cell>
          <cell r="F682">
            <v>4</v>
          </cell>
        </row>
        <row r="683">
          <cell r="A683">
            <v>686</v>
          </cell>
          <cell r="B683" t="str">
            <v>8234 Riverside Park</v>
          </cell>
          <cell r="C683">
            <v>2481</v>
          </cell>
          <cell r="D683" t="str">
            <v>NSW</v>
          </cell>
          <cell r="E683" t="str">
            <v>Australia</v>
          </cell>
          <cell r="F683">
            <v>9</v>
          </cell>
        </row>
        <row r="684">
          <cell r="A684">
            <v>687</v>
          </cell>
          <cell r="B684" t="str">
            <v>4535 Daystar Parkway</v>
          </cell>
          <cell r="C684">
            <v>2072</v>
          </cell>
          <cell r="D684" t="str">
            <v>NSW</v>
          </cell>
          <cell r="E684" t="str">
            <v>Australia</v>
          </cell>
          <cell r="F684">
            <v>12</v>
          </cell>
        </row>
        <row r="685">
          <cell r="A685">
            <v>688</v>
          </cell>
          <cell r="B685" t="str">
            <v>95 Fallview Avenue</v>
          </cell>
          <cell r="C685">
            <v>3155</v>
          </cell>
          <cell r="D685" t="str">
            <v>VIC</v>
          </cell>
          <cell r="E685" t="str">
            <v>Australia</v>
          </cell>
          <cell r="F685">
            <v>8</v>
          </cell>
        </row>
        <row r="686">
          <cell r="A686">
            <v>689</v>
          </cell>
          <cell r="B686" t="str">
            <v>75826 Bellgrove Trail</v>
          </cell>
          <cell r="C686">
            <v>3095</v>
          </cell>
          <cell r="D686" t="str">
            <v>VIC</v>
          </cell>
          <cell r="E686" t="str">
            <v>Australia</v>
          </cell>
          <cell r="F686">
            <v>10</v>
          </cell>
        </row>
        <row r="687">
          <cell r="A687">
            <v>690</v>
          </cell>
          <cell r="B687" t="str">
            <v>64080 Susan Park</v>
          </cell>
          <cell r="C687">
            <v>4207</v>
          </cell>
          <cell r="D687" t="str">
            <v>QLD</v>
          </cell>
          <cell r="E687" t="str">
            <v>Australia</v>
          </cell>
          <cell r="F687">
            <v>7</v>
          </cell>
        </row>
        <row r="688">
          <cell r="A688">
            <v>691</v>
          </cell>
          <cell r="B688" t="str">
            <v>8179 Veith Pass</v>
          </cell>
          <cell r="C688">
            <v>2577</v>
          </cell>
          <cell r="D688" t="str">
            <v>NSW</v>
          </cell>
          <cell r="E688" t="str">
            <v>Australia</v>
          </cell>
          <cell r="F688">
            <v>7</v>
          </cell>
        </row>
        <row r="689">
          <cell r="A689">
            <v>692</v>
          </cell>
          <cell r="B689" t="str">
            <v>5 Maple Parkway</v>
          </cell>
          <cell r="C689">
            <v>2160</v>
          </cell>
          <cell r="D689" t="str">
            <v>NSW</v>
          </cell>
          <cell r="E689" t="str">
            <v>Australia</v>
          </cell>
          <cell r="F689">
            <v>9</v>
          </cell>
        </row>
        <row r="690">
          <cell r="A690">
            <v>693</v>
          </cell>
          <cell r="B690" t="str">
            <v>0 Carey Drive</v>
          </cell>
          <cell r="C690">
            <v>4110</v>
          </cell>
          <cell r="D690" t="str">
            <v>QLD</v>
          </cell>
          <cell r="E690" t="str">
            <v>Australia</v>
          </cell>
          <cell r="F690">
            <v>4</v>
          </cell>
        </row>
        <row r="691">
          <cell r="A691">
            <v>694</v>
          </cell>
          <cell r="B691" t="str">
            <v>1 Moose Avenue</v>
          </cell>
          <cell r="C691">
            <v>2017</v>
          </cell>
          <cell r="D691" t="str">
            <v>NSW</v>
          </cell>
          <cell r="E691" t="str">
            <v>Australia</v>
          </cell>
          <cell r="F691">
            <v>8</v>
          </cell>
        </row>
        <row r="692">
          <cell r="A692">
            <v>695</v>
          </cell>
          <cell r="B692" t="str">
            <v>02 Bartelt Center</v>
          </cell>
          <cell r="C692">
            <v>2745</v>
          </cell>
          <cell r="D692" t="str">
            <v>NSW</v>
          </cell>
          <cell r="E692" t="str">
            <v>Australia</v>
          </cell>
          <cell r="F692">
            <v>8</v>
          </cell>
        </row>
        <row r="693">
          <cell r="A693">
            <v>696</v>
          </cell>
          <cell r="B693" t="str">
            <v>0650 Sachs Circle</v>
          </cell>
          <cell r="C693">
            <v>2769</v>
          </cell>
          <cell r="D693" t="str">
            <v>NSW</v>
          </cell>
          <cell r="E693" t="str">
            <v>Australia</v>
          </cell>
          <cell r="F693">
            <v>10</v>
          </cell>
        </row>
        <row r="694">
          <cell r="A694">
            <v>697</v>
          </cell>
          <cell r="B694" t="str">
            <v>16420 Veith Crossing</v>
          </cell>
          <cell r="C694">
            <v>4214</v>
          </cell>
          <cell r="D694" t="str">
            <v>QLD</v>
          </cell>
          <cell r="E694" t="str">
            <v>Australia</v>
          </cell>
          <cell r="F694">
            <v>7</v>
          </cell>
        </row>
        <row r="695">
          <cell r="A695">
            <v>698</v>
          </cell>
          <cell r="B695" t="str">
            <v>81310 Charing Cross Plaza</v>
          </cell>
          <cell r="C695">
            <v>3805</v>
          </cell>
          <cell r="D695" t="str">
            <v>VIC</v>
          </cell>
          <cell r="E695" t="str">
            <v>Australia</v>
          </cell>
          <cell r="F695">
            <v>7</v>
          </cell>
        </row>
        <row r="696">
          <cell r="A696">
            <v>699</v>
          </cell>
          <cell r="B696" t="str">
            <v>37430 Merrick Center</v>
          </cell>
          <cell r="C696">
            <v>2770</v>
          </cell>
          <cell r="D696" t="str">
            <v>NSW</v>
          </cell>
          <cell r="E696" t="str">
            <v>Australia</v>
          </cell>
          <cell r="F696">
            <v>6</v>
          </cell>
        </row>
        <row r="697">
          <cell r="A697">
            <v>700</v>
          </cell>
          <cell r="B697" t="str">
            <v>6046 Sheridan Way</v>
          </cell>
          <cell r="C697">
            <v>2322</v>
          </cell>
          <cell r="D697" t="str">
            <v>NSW</v>
          </cell>
          <cell r="E697" t="str">
            <v>Australia</v>
          </cell>
          <cell r="F697">
            <v>3</v>
          </cell>
        </row>
        <row r="698">
          <cell r="A698">
            <v>701</v>
          </cell>
          <cell r="B698" t="str">
            <v>537 Packers Street</v>
          </cell>
          <cell r="C698">
            <v>4562</v>
          </cell>
          <cell r="D698" t="str">
            <v>QLD</v>
          </cell>
          <cell r="E698" t="str">
            <v>Australia</v>
          </cell>
          <cell r="F698">
            <v>5</v>
          </cell>
        </row>
        <row r="699">
          <cell r="A699">
            <v>702</v>
          </cell>
          <cell r="B699" t="str">
            <v>6 Briar Crest Court</v>
          </cell>
          <cell r="C699">
            <v>2117</v>
          </cell>
          <cell r="D699" t="str">
            <v>NSW</v>
          </cell>
          <cell r="E699" t="str">
            <v>Australia</v>
          </cell>
          <cell r="F699">
            <v>12</v>
          </cell>
        </row>
        <row r="700">
          <cell r="A700">
            <v>703</v>
          </cell>
          <cell r="B700" t="str">
            <v>4 Lillian Plaza</v>
          </cell>
          <cell r="C700">
            <v>2283</v>
          </cell>
          <cell r="D700" t="str">
            <v>NSW</v>
          </cell>
          <cell r="E700" t="str">
            <v>Australia</v>
          </cell>
          <cell r="F700">
            <v>6</v>
          </cell>
        </row>
        <row r="701">
          <cell r="A701">
            <v>704</v>
          </cell>
          <cell r="B701" t="str">
            <v>70836 Colorado Plaza</v>
          </cell>
          <cell r="C701">
            <v>2571</v>
          </cell>
          <cell r="D701" t="str">
            <v>NSW</v>
          </cell>
          <cell r="E701" t="str">
            <v>Australia</v>
          </cell>
          <cell r="F701">
            <v>11</v>
          </cell>
        </row>
        <row r="702">
          <cell r="A702">
            <v>705</v>
          </cell>
          <cell r="B702" t="str">
            <v>15 Emmet Street</v>
          </cell>
          <cell r="C702">
            <v>2233</v>
          </cell>
          <cell r="D702" t="str">
            <v>NSW</v>
          </cell>
          <cell r="E702" t="str">
            <v>Australia</v>
          </cell>
          <cell r="F702">
            <v>10</v>
          </cell>
        </row>
        <row r="703">
          <cell r="A703">
            <v>706</v>
          </cell>
          <cell r="B703" t="str">
            <v>8 Dottie Court</v>
          </cell>
          <cell r="C703">
            <v>3480</v>
          </cell>
          <cell r="D703" t="str">
            <v>VIC</v>
          </cell>
          <cell r="E703" t="str">
            <v>Australia</v>
          </cell>
          <cell r="F703">
            <v>1</v>
          </cell>
        </row>
        <row r="704">
          <cell r="A704">
            <v>707</v>
          </cell>
          <cell r="B704" t="str">
            <v>520 Stephen Pass</v>
          </cell>
          <cell r="C704">
            <v>3011</v>
          </cell>
          <cell r="D704" t="str">
            <v>VIC</v>
          </cell>
          <cell r="E704" t="str">
            <v>Australia</v>
          </cell>
          <cell r="F704">
            <v>9</v>
          </cell>
        </row>
        <row r="705">
          <cell r="A705">
            <v>708</v>
          </cell>
          <cell r="B705" t="str">
            <v>18939 Upham Hill</v>
          </cell>
          <cell r="C705">
            <v>3551</v>
          </cell>
          <cell r="D705" t="str">
            <v>VIC</v>
          </cell>
          <cell r="E705" t="str">
            <v>Australia</v>
          </cell>
          <cell r="F705">
            <v>3</v>
          </cell>
        </row>
        <row r="706">
          <cell r="A706">
            <v>709</v>
          </cell>
          <cell r="B706" t="str">
            <v>4222 Porter Lane</v>
          </cell>
          <cell r="C706">
            <v>3136</v>
          </cell>
          <cell r="D706" t="str">
            <v>VIC</v>
          </cell>
          <cell r="E706" t="str">
            <v>Australia</v>
          </cell>
          <cell r="F706">
            <v>9</v>
          </cell>
        </row>
        <row r="707">
          <cell r="A707">
            <v>710</v>
          </cell>
          <cell r="B707" t="str">
            <v>1721 Nobel Junction</v>
          </cell>
          <cell r="C707">
            <v>2753</v>
          </cell>
          <cell r="D707" t="str">
            <v>NSW</v>
          </cell>
          <cell r="E707" t="str">
            <v>Australia</v>
          </cell>
          <cell r="F707">
            <v>8</v>
          </cell>
        </row>
        <row r="708">
          <cell r="A708">
            <v>711</v>
          </cell>
          <cell r="B708" t="str">
            <v>30550 Pierstorff Lane</v>
          </cell>
          <cell r="C708">
            <v>3093</v>
          </cell>
          <cell r="D708" t="str">
            <v>VIC</v>
          </cell>
          <cell r="E708" t="str">
            <v>Australia</v>
          </cell>
          <cell r="F708">
            <v>7</v>
          </cell>
        </row>
        <row r="709">
          <cell r="A709">
            <v>712</v>
          </cell>
          <cell r="B709" t="str">
            <v>6 Morning Drive</v>
          </cell>
          <cell r="C709">
            <v>2232</v>
          </cell>
          <cell r="D709" t="str">
            <v>NSW</v>
          </cell>
          <cell r="E709" t="str">
            <v>Australia</v>
          </cell>
          <cell r="F709">
            <v>9</v>
          </cell>
        </row>
        <row r="710">
          <cell r="A710">
            <v>713</v>
          </cell>
          <cell r="B710" t="str">
            <v>646 Mariners Cove Place</v>
          </cell>
          <cell r="C710">
            <v>3023</v>
          </cell>
          <cell r="D710" t="str">
            <v>VIC</v>
          </cell>
          <cell r="E710" t="str">
            <v>Australia</v>
          </cell>
          <cell r="F710">
            <v>6</v>
          </cell>
        </row>
        <row r="711">
          <cell r="A711">
            <v>714</v>
          </cell>
          <cell r="B711" t="str">
            <v>51 Londonderry Trail</v>
          </cell>
          <cell r="C711">
            <v>2153</v>
          </cell>
          <cell r="D711" t="str">
            <v>NSW</v>
          </cell>
          <cell r="E711" t="str">
            <v>Australia</v>
          </cell>
          <cell r="F711">
            <v>10</v>
          </cell>
        </row>
        <row r="712">
          <cell r="A712">
            <v>715</v>
          </cell>
          <cell r="B712" t="str">
            <v>4086 Darwin Terrace</v>
          </cell>
          <cell r="C712">
            <v>2176</v>
          </cell>
          <cell r="D712" t="str">
            <v>NSW</v>
          </cell>
          <cell r="E712" t="str">
            <v>Australia</v>
          </cell>
          <cell r="F712">
            <v>9</v>
          </cell>
        </row>
        <row r="713">
          <cell r="A713">
            <v>716</v>
          </cell>
          <cell r="B713" t="str">
            <v>4033 Hermina Road</v>
          </cell>
          <cell r="C713">
            <v>2304</v>
          </cell>
          <cell r="D713" t="str">
            <v>NSW</v>
          </cell>
          <cell r="E713" t="str">
            <v>Australia</v>
          </cell>
          <cell r="F713">
            <v>7</v>
          </cell>
        </row>
        <row r="714">
          <cell r="A714">
            <v>717</v>
          </cell>
          <cell r="B714" t="str">
            <v>37 Banding Avenue</v>
          </cell>
          <cell r="C714">
            <v>2567</v>
          </cell>
          <cell r="D714" t="str">
            <v>NSW</v>
          </cell>
          <cell r="E714" t="str">
            <v>Australia</v>
          </cell>
          <cell r="F714">
            <v>9</v>
          </cell>
        </row>
        <row r="715">
          <cell r="A715">
            <v>718</v>
          </cell>
          <cell r="B715" t="str">
            <v>8080 VIC Plaza</v>
          </cell>
          <cell r="C715">
            <v>4217</v>
          </cell>
          <cell r="D715" t="str">
            <v>QLD</v>
          </cell>
          <cell r="E715" t="str">
            <v>Australia</v>
          </cell>
          <cell r="F715">
            <v>11</v>
          </cell>
        </row>
        <row r="716">
          <cell r="A716">
            <v>719</v>
          </cell>
          <cell r="B716" t="str">
            <v>14254 Hallows Parkway</v>
          </cell>
          <cell r="C716">
            <v>4615</v>
          </cell>
          <cell r="D716" t="str">
            <v>QLD</v>
          </cell>
          <cell r="E716" t="str">
            <v>Australia</v>
          </cell>
          <cell r="F716">
            <v>1</v>
          </cell>
        </row>
        <row r="717">
          <cell r="A717">
            <v>720</v>
          </cell>
          <cell r="B717" t="str">
            <v>78 Glacier Hill Drive</v>
          </cell>
          <cell r="C717">
            <v>2026</v>
          </cell>
          <cell r="D717" t="str">
            <v>NSW</v>
          </cell>
          <cell r="E717" t="str">
            <v>Australia</v>
          </cell>
          <cell r="F717">
            <v>10</v>
          </cell>
        </row>
        <row r="718">
          <cell r="A718">
            <v>721</v>
          </cell>
          <cell r="B718" t="str">
            <v>6 Fulton Road</v>
          </cell>
          <cell r="C718">
            <v>3174</v>
          </cell>
          <cell r="D718" t="str">
            <v>VIC</v>
          </cell>
          <cell r="E718" t="str">
            <v>Australia</v>
          </cell>
          <cell r="F718">
            <v>8</v>
          </cell>
        </row>
        <row r="719">
          <cell r="A719">
            <v>722</v>
          </cell>
          <cell r="B719" t="str">
            <v>76 Londonderry Park</v>
          </cell>
          <cell r="C719">
            <v>2777</v>
          </cell>
          <cell r="D719" t="str">
            <v>NSW</v>
          </cell>
          <cell r="E719" t="str">
            <v>Australia</v>
          </cell>
          <cell r="F719">
            <v>9</v>
          </cell>
        </row>
        <row r="720">
          <cell r="A720">
            <v>723</v>
          </cell>
          <cell r="B720" t="str">
            <v>68861 School Hill</v>
          </cell>
          <cell r="C720">
            <v>2199</v>
          </cell>
          <cell r="D720" t="str">
            <v>NSW</v>
          </cell>
          <cell r="E720" t="str">
            <v>Australia</v>
          </cell>
          <cell r="F720">
            <v>9</v>
          </cell>
        </row>
        <row r="721">
          <cell r="A721">
            <v>724</v>
          </cell>
          <cell r="B721" t="str">
            <v>09 Bartelt Lane</v>
          </cell>
          <cell r="C721">
            <v>2190</v>
          </cell>
          <cell r="D721" t="str">
            <v>NSW</v>
          </cell>
          <cell r="E721" t="str">
            <v>Australia</v>
          </cell>
          <cell r="F721">
            <v>8</v>
          </cell>
        </row>
        <row r="722">
          <cell r="A722">
            <v>725</v>
          </cell>
          <cell r="B722" t="str">
            <v>29639 Porter Center</v>
          </cell>
          <cell r="C722">
            <v>4221</v>
          </cell>
          <cell r="D722" t="str">
            <v>QLD</v>
          </cell>
          <cell r="E722" t="str">
            <v>Australia</v>
          </cell>
          <cell r="F722">
            <v>8</v>
          </cell>
        </row>
        <row r="723">
          <cell r="A723">
            <v>726</v>
          </cell>
          <cell r="B723" t="str">
            <v>5811 Moulton Drive</v>
          </cell>
          <cell r="C723">
            <v>2766</v>
          </cell>
          <cell r="D723" t="str">
            <v>NSW</v>
          </cell>
          <cell r="E723" t="str">
            <v>Australia</v>
          </cell>
          <cell r="F723">
            <v>8</v>
          </cell>
        </row>
        <row r="724">
          <cell r="A724">
            <v>727</v>
          </cell>
          <cell r="B724" t="str">
            <v>80027 Ryan Terrace</v>
          </cell>
          <cell r="C724">
            <v>3551</v>
          </cell>
          <cell r="D724" t="str">
            <v>VIC</v>
          </cell>
          <cell r="E724" t="str">
            <v>Australia</v>
          </cell>
          <cell r="F724">
            <v>3</v>
          </cell>
        </row>
        <row r="725">
          <cell r="A725">
            <v>728</v>
          </cell>
          <cell r="B725" t="str">
            <v>8 Kingsford Hill</v>
          </cell>
          <cell r="C725">
            <v>3429</v>
          </cell>
          <cell r="D725" t="str">
            <v>VIC</v>
          </cell>
          <cell r="E725" t="str">
            <v>Australia</v>
          </cell>
          <cell r="F725">
            <v>6</v>
          </cell>
        </row>
        <row r="726">
          <cell r="A726">
            <v>729</v>
          </cell>
          <cell r="B726" t="str">
            <v>8044 Emmet Hill</v>
          </cell>
          <cell r="C726">
            <v>3150</v>
          </cell>
          <cell r="D726" t="str">
            <v>VIC</v>
          </cell>
          <cell r="E726" t="str">
            <v>Australia</v>
          </cell>
          <cell r="F726">
            <v>9</v>
          </cell>
        </row>
        <row r="727">
          <cell r="A727">
            <v>730</v>
          </cell>
          <cell r="B727" t="str">
            <v>2249 Havey Hill</v>
          </cell>
          <cell r="C727">
            <v>3183</v>
          </cell>
          <cell r="D727" t="str">
            <v>VIC</v>
          </cell>
          <cell r="E727" t="str">
            <v>Australia</v>
          </cell>
          <cell r="F727">
            <v>10</v>
          </cell>
        </row>
        <row r="728">
          <cell r="A728">
            <v>731</v>
          </cell>
          <cell r="B728" t="str">
            <v>1855 Stang Terrace</v>
          </cell>
          <cell r="C728">
            <v>2145</v>
          </cell>
          <cell r="D728" t="str">
            <v>NSW</v>
          </cell>
          <cell r="E728" t="str">
            <v>Australia</v>
          </cell>
          <cell r="F728">
            <v>9</v>
          </cell>
        </row>
        <row r="729">
          <cell r="A729">
            <v>732</v>
          </cell>
          <cell r="B729" t="str">
            <v>2 Riverside Trail</v>
          </cell>
          <cell r="C729">
            <v>2154</v>
          </cell>
          <cell r="D729" t="str">
            <v>NSW</v>
          </cell>
          <cell r="E729" t="str">
            <v>Australia</v>
          </cell>
          <cell r="F729">
            <v>11</v>
          </cell>
        </row>
        <row r="730">
          <cell r="A730">
            <v>733</v>
          </cell>
          <cell r="B730" t="str">
            <v>98 Esker Junction</v>
          </cell>
          <cell r="C730">
            <v>2192</v>
          </cell>
          <cell r="D730" t="str">
            <v>NSW</v>
          </cell>
          <cell r="E730" t="str">
            <v>Australia</v>
          </cell>
          <cell r="F730">
            <v>10</v>
          </cell>
        </row>
        <row r="731">
          <cell r="A731">
            <v>734</v>
          </cell>
          <cell r="B731" t="str">
            <v>9984 Pankratz Road</v>
          </cell>
          <cell r="C731">
            <v>2145</v>
          </cell>
          <cell r="D731" t="str">
            <v>NSW</v>
          </cell>
          <cell r="E731" t="str">
            <v>Australia</v>
          </cell>
          <cell r="F731">
            <v>10</v>
          </cell>
        </row>
        <row r="732">
          <cell r="A732">
            <v>735</v>
          </cell>
          <cell r="B732" t="str">
            <v>324 Mifflin Road</v>
          </cell>
          <cell r="C732">
            <v>2290</v>
          </cell>
          <cell r="D732" t="str">
            <v>NSW</v>
          </cell>
          <cell r="E732" t="str">
            <v>Australia</v>
          </cell>
          <cell r="F732">
            <v>7</v>
          </cell>
        </row>
        <row r="733">
          <cell r="A733">
            <v>736</v>
          </cell>
          <cell r="B733" t="str">
            <v>2726 Cardinal Way</v>
          </cell>
          <cell r="C733">
            <v>3073</v>
          </cell>
          <cell r="D733" t="str">
            <v>VIC</v>
          </cell>
          <cell r="E733" t="str">
            <v>Australia</v>
          </cell>
          <cell r="F733">
            <v>5</v>
          </cell>
        </row>
        <row r="734">
          <cell r="A734">
            <v>737</v>
          </cell>
          <cell r="B734" t="str">
            <v>3 Talisman Place</v>
          </cell>
          <cell r="C734">
            <v>4811</v>
          </cell>
          <cell r="D734" t="str">
            <v>QLD</v>
          </cell>
          <cell r="E734" t="str">
            <v>Australia</v>
          </cell>
          <cell r="F734">
            <v>2</v>
          </cell>
        </row>
        <row r="735">
          <cell r="A735">
            <v>738</v>
          </cell>
          <cell r="B735" t="str">
            <v>282 West Trail</v>
          </cell>
          <cell r="C735">
            <v>4005</v>
          </cell>
          <cell r="D735" t="str">
            <v>QLD</v>
          </cell>
          <cell r="E735" t="str">
            <v>Australia</v>
          </cell>
          <cell r="F735">
            <v>5</v>
          </cell>
        </row>
        <row r="736">
          <cell r="A736">
            <v>739</v>
          </cell>
          <cell r="B736" t="str">
            <v>08260 Jay Court</v>
          </cell>
          <cell r="C736">
            <v>3191</v>
          </cell>
          <cell r="D736" t="str">
            <v>VIC</v>
          </cell>
          <cell r="E736" t="str">
            <v>Australia</v>
          </cell>
          <cell r="F736">
            <v>11</v>
          </cell>
        </row>
        <row r="737">
          <cell r="A737">
            <v>740</v>
          </cell>
          <cell r="B737" t="str">
            <v>12 6th Hill</v>
          </cell>
          <cell r="C737">
            <v>4810</v>
          </cell>
          <cell r="D737" t="str">
            <v>QLD</v>
          </cell>
          <cell r="E737" t="str">
            <v>Australia</v>
          </cell>
          <cell r="F737">
            <v>2</v>
          </cell>
        </row>
        <row r="738">
          <cell r="A738">
            <v>741</v>
          </cell>
          <cell r="B738" t="str">
            <v>0297 Merchant Avenue</v>
          </cell>
          <cell r="C738">
            <v>4121</v>
          </cell>
          <cell r="D738" t="str">
            <v>QLD</v>
          </cell>
          <cell r="E738" t="str">
            <v>Australia</v>
          </cell>
          <cell r="F738">
            <v>9</v>
          </cell>
        </row>
        <row r="739">
          <cell r="A739">
            <v>742</v>
          </cell>
          <cell r="B739" t="str">
            <v>1 Monica Street</v>
          </cell>
          <cell r="C739">
            <v>2100</v>
          </cell>
          <cell r="D739" t="str">
            <v>NSW</v>
          </cell>
          <cell r="E739" t="str">
            <v>Australia</v>
          </cell>
          <cell r="F739">
            <v>9</v>
          </cell>
        </row>
        <row r="740">
          <cell r="A740">
            <v>743</v>
          </cell>
          <cell r="B740" t="str">
            <v>0272 Pankratz Hill</v>
          </cell>
          <cell r="C740">
            <v>2031</v>
          </cell>
          <cell r="D740" t="str">
            <v>NSW</v>
          </cell>
          <cell r="E740" t="str">
            <v>Australia</v>
          </cell>
          <cell r="F740">
            <v>10</v>
          </cell>
        </row>
        <row r="741">
          <cell r="A741">
            <v>744</v>
          </cell>
          <cell r="B741" t="str">
            <v>2 North Crossing</v>
          </cell>
          <cell r="C741">
            <v>3111</v>
          </cell>
          <cell r="D741" t="str">
            <v>VIC</v>
          </cell>
          <cell r="E741" t="str">
            <v>Australia</v>
          </cell>
          <cell r="F741">
            <v>11</v>
          </cell>
        </row>
        <row r="742">
          <cell r="A742">
            <v>745</v>
          </cell>
          <cell r="B742" t="str">
            <v>345 Dovetail Avenue</v>
          </cell>
          <cell r="C742">
            <v>4305</v>
          </cell>
          <cell r="D742" t="str">
            <v>QLD</v>
          </cell>
          <cell r="E742" t="str">
            <v>Australia</v>
          </cell>
          <cell r="F742">
            <v>5</v>
          </cell>
        </row>
        <row r="743">
          <cell r="A743">
            <v>746</v>
          </cell>
          <cell r="B743" t="str">
            <v>2826 Huxley Center</v>
          </cell>
          <cell r="C743">
            <v>3137</v>
          </cell>
          <cell r="D743" t="str">
            <v>VIC</v>
          </cell>
          <cell r="E743" t="str">
            <v>Australia</v>
          </cell>
          <cell r="F743">
            <v>8</v>
          </cell>
        </row>
        <row r="744">
          <cell r="A744">
            <v>747</v>
          </cell>
          <cell r="B744" t="str">
            <v>61043 Summer Ridge Junction</v>
          </cell>
          <cell r="C744">
            <v>2229</v>
          </cell>
          <cell r="D744" t="str">
            <v>NSW</v>
          </cell>
          <cell r="E744" t="str">
            <v>Australia</v>
          </cell>
          <cell r="F744">
            <v>11</v>
          </cell>
        </row>
        <row r="745">
          <cell r="A745">
            <v>748</v>
          </cell>
          <cell r="B745" t="str">
            <v>56045 Express Avenue</v>
          </cell>
          <cell r="C745">
            <v>2176</v>
          </cell>
          <cell r="D745" t="str">
            <v>NSW</v>
          </cell>
          <cell r="E745" t="str">
            <v>Australia</v>
          </cell>
          <cell r="F745">
            <v>9</v>
          </cell>
        </row>
        <row r="746">
          <cell r="A746">
            <v>749</v>
          </cell>
          <cell r="B746" t="str">
            <v>760 Forest Dale Place</v>
          </cell>
          <cell r="C746">
            <v>3068</v>
          </cell>
          <cell r="D746" t="str">
            <v>VIC</v>
          </cell>
          <cell r="E746" t="str">
            <v>Australia</v>
          </cell>
          <cell r="F746">
            <v>12</v>
          </cell>
        </row>
        <row r="747">
          <cell r="A747">
            <v>750</v>
          </cell>
          <cell r="B747" t="str">
            <v>99 Wayridge Place</v>
          </cell>
          <cell r="C747">
            <v>2263</v>
          </cell>
          <cell r="D747" t="str">
            <v>NSW</v>
          </cell>
          <cell r="E747" t="str">
            <v>Australia</v>
          </cell>
          <cell r="F747">
            <v>8</v>
          </cell>
        </row>
        <row r="748">
          <cell r="A748">
            <v>751</v>
          </cell>
          <cell r="B748" t="str">
            <v>5 Dahle Trail</v>
          </cell>
          <cell r="C748">
            <v>2117</v>
          </cell>
          <cell r="D748" t="str">
            <v>NSW</v>
          </cell>
          <cell r="E748" t="str">
            <v>Australia</v>
          </cell>
          <cell r="F748">
            <v>10</v>
          </cell>
        </row>
        <row r="749">
          <cell r="A749">
            <v>752</v>
          </cell>
          <cell r="B749" t="str">
            <v>62215 Delaware Plaza</v>
          </cell>
          <cell r="C749">
            <v>4118</v>
          </cell>
          <cell r="D749" t="str">
            <v>QLD</v>
          </cell>
          <cell r="E749" t="str">
            <v>Australia</v>
          </cell>
          <cell r="F749">
            <v>3</v>
          </cell>
        </row>
        <row r="750">
          <cell r="A750">
            <v>753</v>
          </cell>
          <cell r="B750" t="str">
            <v>37 Dorton Street</v>
          </cell>
          <cell r="C750">
            <v>2594</v>
          </cell>
          <cell r="D750" t="str">
            <v>NSW</v>
          </cell>
          <cell r="E750" t="str">
            <v>Australia</v>
          </cell>
          <cell r="F750">
            <v>3</v>
          </cell>
        </row>
        <row r="751">
          <cell r="A751">
            <v>754</v>
          </cell>
          <cell r="B751" t="str">
            <v>00 Evergreen Center</v>
          </cell>
          <cell r="C751">
            <v>3850</v>
          </cell>
          <cell r="D751" t="str">
            <v>VIC</v>
          </cell>
          <cell r="E751" t="str">
            <v>Australia</v>
          </cell>
          <cell r="F751">
            <v>4</v>
          </cell>
        </row>
        <row r="752">
          <cell r="A752">
            <v>755</v>
          </cell>
          <cell r="B752" t="str">
            <v>80 Maple Avenue</v>
          </cell>
          <cell r="C752">
            <v>2536</v>
          </cell>
          <cell r="D752" t="str">
            <v>NSW</v>
          </cell>
          <cell r="E752" t="str">
            <v>Australia</v>
          </cell>
          <cell r="F752">
            <v>4</v>
          </cell>
        </row>
        <row r="753">
          <cell r="A753">
            <v>756</v>
          </cell>
          <cell r="B753" t="str">
            <v>43 Jana Way</v>
          </cell>
          <cell r="C753">
            <v>3750</v>
          </cell>
          <cell r="D753" t="str">
            <v>VIC</v>
          </cell>
          <cell r="E753" t="str">
            <v>Australia</v>
          </cell>
          <cell r="F753">
            <v>7</v>
          </cell>
        </row>
        <row r="754">
          <cell r="A754">
            <v>757</v>
          </cell>
          <cell r="B754" t="str">
            <v>195 Knutson Place</v>
          </cell>
          <cell r="C754">
            <v>4019</v>
          </cell>
          <cell r="D754" t="str">
            <v>QLD</v>
          </cell>
          <cell r="E754" t="str">
            <v>Australia</v>
          </cell>
          <cell r="F754">
            <v>8</v>
          </cell>
        </row>
        <row r="755">
          <cell r="A755">
            <v>758</v>
          </cell>
          <cell r="B755" t="str">
            <v>9 Melby Park</v>
          </cell>
          <cell r="C755">
            <v>2197</v>
          </cell>
          <cell r="D755" t="str">
            <v>NSW</v>
          </cell>
          <cell r="E755" t="str">
            <v>Australia</v>
          </cell>
          <cell r="F755">
            <v>10</v>
          </cell>
        </row>
        <row r="756">
          <cell r="A756">
            <v>759</v>
          </cell>
          <cell r="B756" t="str">
            <v>4 Vahlen Junction</v>
          </cell>
          <cell r="C756">
            <v>2227</v>
          </cell>
          <cell r="D756" t="str">
            <v>NSW</v>
          </cell>
          <cell r="E756" t="str">
            <v>Australia</v>
          </cell>
          <cell r="F756">
            <v>10</v>
          </cell>
        </row>
        <row r="757">
          <cell r="A757">
            <v>760</v>
          </cell>
          <cell r="B757" t="str">
            <v>6330 Monica Way</v>
          </cell>
          <cell r="C757">
            <v>2540</v>
          </cell>
          <cell r="D757" t="str">
            <v>NSW</v>
          </cell>
          <cell r="E757" t="str">
            <v>Australia</v>
          </cell>
          <cell r="F757">
            <v>9</v>
          </cell>
        </row>
        <row r="758">
          <cell r="A758">
            <v>761</v>
          </cell>
          <cell r="B758" t="str">
            <v>7101 Gulseth Hill</v>
          </cell>
          <cell r="C758">
            <v>2293</v>
          </cell>
          <cell r="D758" t="str">
            <v>NSW</v>
          </cell>
          <cell r="E758" t="str">
            <v>Australia</v>
          </cell>
          <cell r="F758">
            <v>9</v>
          </cell>
        </row>
        <row r="759">
          <cell r="A759">
            <v>762</v>
          </cell>
          <cell r="B759" t="str">
            <v>983 2nd Road</v>
          </cell>
          <cell r="C759">
            <v>2560</v>
          </cell>
          <cell r="D759" t="str">
            <v>NSW</v>
          </cell>
          <cell r="E759" t="str">
            <v>Australia</v>
          </cell>
          <cell r="F759">
            <v>8</v>
          </cell>
        </row>
        <row r="760">
          <cell r="A760">
            <v>763</v>
          </cell>
          <cell r="B760" t="str">
            <v>08 Vidon Center</v>
          </cell>
          <cell r="C760">
            <v>2143</v>
          </cell>
          <cell r="D760" t="str">
            <v>NSW</v>
          </cell>
          <cell r="E760" t="str">
            <v>Australia</v>
          </cell>
          <cell r="F760">
            <v>5</v>
          </cell>
        </row>
        <row r="761">
          <cell r="A761">
            <v>764</v>
          </cell>
          <cell r="B761" t="str">
            <v>36 Helena Drive</v>
          </cell>
          <cell r="C761">
            <v>4305</v>
          </cell>
          <cell r="D761" t="str">
            <v>QLD</v>
          </cell>
          <cell r="E761" t="str">
            <v>Australia</v>
          </cell>
          <cell r="F761">
            <v>1</v>
          </cell>
        </row>
        <row r="762">
          <cell r="A762">
            <v>765</v>
          </cell>
          <cell r="B762" t="str">
            <v>20554 Orin Place</v>
          </cell>
          <cell r="C762">
            <v>3630</v>
          </cell>
          <cell r="D762" t="str">
            <v>VIC</v>
          </cell>
          <cell r="E762" t="str">
            <v>Australia</v>
          </cell>
          <cell r="F762">
            <v>1</v>
          </cell>
        </row>
        <row r="763">
          <cell r="A763">
            <v>766</v>
          </cell>
          <cell r="B763" t="str">
            <v>3903 Messerschmidt Park</v>
          </cell>
          <cell r="C763">
            <v>2164</v>
          </cell>
          <cell r="D763" t="str">
            <v>NSW</v>
          </cell>
          <cell r="E763" t="str">
            <v>Australia</v>
          </cell>
          <cell r="F763">
            <v>8</v>
          </cell>
        </row>
        <row r="764">
          <cell r="A764">
            <v>767</v>
          </cell>
          <cell r="B764" t="str">
            <v>64 Muir Lane</v>
          </cell>
          <cell r="C764">
            <v>2148</v>
          </cell>
          <cell r="D764" t="str">
            <v>NSW</v>
          </cell>
          <cell r="E764" t="str">
            <v>Australia</v>
          </cell>
          <cell r="F764">
            <v>8</v>
          </cell>
        </row>
        <row r="765">
          <cell r="A765">
            <v>768</v>
          </cell>
          <cell r="B765" t="str">
            <v>06495 Swallow Terrace</v>
          </cell>
          <cell r="C765">
            <v>2759</v>
          </cell>
          <cell r="D765" t="str">
            <v>NSW</v>
          </cell>
          <cell r="E765" t="str">
            <v>Australia</v>
          </cell>
          <cell r="F765">
            <v>9</v>
          </cell>
        </row>
        <row r="766">
          <cell r="A766">
            <v>769</v>
          </cell>
          <cell r="B766" t="str">
            <v>033 Loftsgordon Center</v>
          </cell>
          <cell r="C766">
            <v>2150</v>
          </cell>
          <cell r="D766" t="str">
            <v>NSW</v>
          </cell>
          <cell r="E766" t="str">
            <v>Australia</v>
          </cell>
          <cell r="F766">
            <v>8</v>
          </cell>
        </row>
        <row r="767">
          <cell r="A767">
            <v>770</v>
          </cell>
          <cell r="B767" t="str">
            <v>80 Scofield Alley</v>
          </cell>
          <cell r="C767">
            <v>3121</v>
          </cell>
          <cell r="D767" t="str">
            <v>VIC</v>
          </cell>
          <cell r="E767" t="str">
            <v>Australia</v>
          </cell>
          <cell r="F767">
            <v>10</v>
          </cell>
        </row>
        <row r="768">
          <cell r="A768">
            <v>771</v>
          </cell>
          <cell r="B768" t="str">
            <v>64 Milwaukee Pass</v>
          </cell>
          <cell r="C768">
            <v>4350</v>
          </cell>
          <cell r="D768" t="str">
            <v>QLD</v>
          </cell>
          <cell r="E768" t="str">
            <v>Australia</v>
          </cell>
          <cell r="F768">
            <v>4</v>
          </cell>
        </row>
        <row r="769">
          <cell r="A769">
            <v>772</v>
          </cell>
          <cell r="B769" t="str">
            <v>50851 Vahlen Avenue</v>
          </cell>
          <cell r="C769">
            <v>2567</v>
          </cell>
          <cell r="D769" t="str">
            <v>NSW</v>
          </cell>
          <cell r="E769" t="str">
            <v>Australia</v>
          </cell>
          <cell r="F769">
            <v>7</v>
          </cell>
        </row>
        <row r="770">
          <cell r="A770">
            <v>773</v>
          </cell>
          <cell r="B770" t="str">
            <v>88 Bay Drive</v>
          </cell>
          <cell r="C770">
            <v>4305</v>
          </cell>
          <cell r="D770" t="str">
            <v>QLD</v>
          </cell>
          <cell r="E770" t="str">
            <v>Australia</v>
          </cell>
          <cell r="F770">
            <v>3</v>
          </cell>
        </row>
        <row r="771">
          <cell r="A771">
            <v>774</v>
          </cell>
          <cell r="B771" t="str">
            <v>0 Thompson Road</v>
          </cell>
          <cell r="C771">
            <v>3183</v>
          </cell>
          <cell r="D771" t="str">
            <v>VIC</v>
          </cell>
          <cell r="E771" t="str">
            <v>Australia</v>
          </cell>
          <cell r="F771">
            <v>8</v>
          </cell>
        </row>
        <row r="772">
          <cell r="A772">
            <v>775</v>
          </cell>
          <cell r="B772" t="str">
            <v>99 Elka Street</v>
          </cell>
          <cell r="C772">
            <v>4350</v>
          </cell>
          <cell r="D772" t="str">
            <v>QLD</v>
          </cell>
          <cell r="E772" t="str">
            <v>Australia</v>
          </cell>
          <cell r="F772">
            <v>4</v>
          </cell>
        </row>
        <row r="773">
          <cell r="A773">
            <v>776</v>
          </cell>
          <cell r="B773" t="str">
            <v>2699 Crest Line Way</v>
          </cell>
          <cell r="C773">
            <v>4869</v>
          </cell>
          <cell r="D773" t="str">
            <v>QLD</v>
          </cell>
          <cell r="E773" t="str">
            <v>Australia</v>
          </cell>
          <cell r="F773">
            <v>4</v>
          </cell>
        </row>
        <row r="774">
          <cell r="A774">
            <v>777</v>
          </cell>
          <cell r="B774" t="str">
            <v>6 Melody Trail</v>
          </cell>
          <cell r="C774">
            <v>2145</v>
          </cell>
          <cell r="D774" t="str">
            <v>NSW</v>
          </cell>
          <cell r="E774" t="str">
            <v>Australia</v>
          </cell>
          <cell r="F774">
            <v>9</v>
          </cell>
        </row>
        <row r="775">
          <cell r="A775">
            <v>778</v>
          </cell>
          <cell r="B775" t="str">
            <v>90 New Castle Trail</v>
          </cell>
          <cell r="C775">
            <v>2137</v>
          </cell>
          <cell r="D775" t="str">
            <v>NSW</v>
          </cell>
          <cell r="E775" t="str">
            <v>Australia</v>
          </cell>
          <cell r="F775">
            <v>9</v>
          </cell>
        </row>
        <row r="776">
          <cell r="A776">
            <v>779</v>
          </cell>
          <cell r="B776" t="str">
            <v>2570 Wayridge Park</v>
          </cell>
          <cell r="C776">
            <v>2093</v>
          </cell>
          <cell r="D776" t="str">
            <v>NSW</v>
          </cell>
          <cell r="E776" t="str">
            <v>Australia</v>
          </cell>
          <cell r="F776">
            <v>9</v>
          </cell>
        </row>
        <row r="777">
          <cell r="A777">
            <v>780</v>
          </cell>
          <cell r="B777" t="str">
            <v>70 Old Gate Street</v>
          </cell>
          <cell r="C777">
            <v>2354</v>
          </cell>
          <cell r="D777" t="str">
            <v>NSW</v>
          </cell>
          <cell r="E777" t="str">
            <v>Australia</v>
          </cell>
          <cell r="F777">
            <v>3</v>
          </cell>
        </row>
        <row r="778">
          <cell r="A778">
            <v>781</v>
          </cell>
          <cell r="B778" t="str">
            <v>3 Magdeline Terrace</v>
          </cell>
          <cell r="C778">
            <v>2190</v>
          </cell>
          <cell r="D778" t="str">
            <v>NSW</v>
          </cell>
          <cell r="E778" t="str">
            <v>Australia</v>
          </cell>
          <cell r="F778">
            <v>10</v>
          </cell>
        </row>
        <row r="779">
          <cell r="A779">
            <v>782</v>
          </cell>
          <cell r="B779" t="str">
            <v>36744 Birchwood Center</v>
          </cell>
          <cell r="C779">
            <v>4019</v>
          </cell>
          <cell r="D779" t="str">
            <v>QLD</v>
          </cell>
          <cell r="E779" t="str">
            <v>Australia</v>
          </cell>
          <cell r="F779">
            <v>3</v>
          </cell>
        </row>
        <row r="780">
          <cell r="A780">
            <v>783</v>
          </cell>
          <cell r="B780" t="str">
            <v>68 Chinook Street</v>
          </cell>
          <cell r="C780">
            <v>4814</v>
          </cell>
          <cell r="D780" t="str">
            <v>QLD</v>
          </cell>
          <cell r="E780" t="str">
            <v>Australia</v>
          </cell>
          <cell r="F780">
            <v>2</v>
          </cell>
        </row>
        <row r="781">
          <cell r="A781">
            <v>784</v>
          </cell>
          <cell r="B781" t="str">
            <v>0 Valley Edge Plaza</v>
          </cell>
          <cell r="C781">
            <v>3201</v>
          </cell>
          <cell r="D781" t="str">
            <v>VIC</v>
          </cell>
          <cell r="E781" t="str">
            <v>Australia</v>
          </cell>
          <cell r="F781">
            <v>6</v>
          </cell>
        </row>
        <row r="782">
          <cell r="A782">
            <v>785</v>
          </cell>
          <cell r="B782" t="str">
            <v>8 Starling Trail</v>
          </cell>
          <cell r="C782">
            <v>2282</v>
          </cell>
          <cell r="D782" t="str">
            <v>NSW</v>
          </cell>
          <cell r="E782" t="str">
            <v>Australia</v>
          </cell>
          <cell r="F782">
            <v>8</v>
          </cell>
        </row>
        <row r="783">
          <cell r="A783">
            <v>786</v>
          </cell>
          <cell r="B783" t="str">
            <v>3 Crest Line Plaza</v>
          </cell>
          <cell r="C783">
            <v>2223</v>
          </cell>
          <cell r="D783" t="str">
            <v>NSW</v>
          </cell>
          <cell r="E783" t="str">
            <v>Australia</v>
          </cell>
          <cell r="F783">
            <v>10</v>
          </cell>
        </row>
        <row r="784">
          <cell r="A784">
            <v>787</v>
          </cell>
          <cell r="B784" t="str">
            <v>0601 Stephen Place</v>
          </cell>
          <cell r="C784">
            <v>2292</v>
          </cell>
          <cell r="D784" t="str">
            <v>NSW</v>
          </cell>
          <cell r="E784" t="str">
            <v>Australia</v>
          </cell>
          <cell r="F784">
            <v>7</v>
          </cell>
        </row>
        <row r="785">
          <cell r="A785">
            <v>788</v>
          </cell>
          <cell r="B785" t="str">
            <v>00 Mockingbird Junction</v>
          </cell>
          <cell r="C785">
            <v>2141</v>
          </cell>
          <cell r="D785" t="str">
            <v>NSW</v>
          </cell>
          <cell r="E785" t="str">
            <v>Australia</v>
          </cell>
          <cell r="F785">
            <v>9</v>
          </cell>
        </row>
        <row r="786">
          <cell r="A786">
            <v>789</v>
          </cell>
          <cell r="B786" t="str">
            <v>37817 Burning Wood Circle</v>
          </cell>
          <cell r="C786">
            <v>2126</v>
          </cell>
          <cell r="D786" t="str">
            <v>NSW</v>
          </cell>
          <cell r="E786" t="str">
            <v>Australia</v>
          </cell>
          <cell r="F786">
            <v>11</v>
          </cell>
        </row>
        <row r="787">
          <cell r="A787">
            <v>790</v>
          </cell>
          <cell r="B787" t="str">
            <v>02353 Kropf Lane</v>
          </cell>
          <cell r="C787">
            <v>3046</v>
          </cell>
          <cell r="D787" t="str">
            <v>VIC</v>
          </cell>
          <cell r="E787" t="str">
            <v>Australia</v>
          </cell>
          <cell r="F787">
            <v>9</v>
          </cell>
        </row>
        <row r="788">
          <cell r="A788">
            <v>791</v>
          </cell>
          <cell r="B788" t="str">
            <v>79 Arkansas Drive</v>
          </cell>
          <cell r="C788">
            <v>3008</v>
          </cell>
          <cell r="D788" t="str">
            <v>VIC</v>
          </cell>
          <cell r="E788" t="str">
            <v>Australia</v>
          </cell>
          <cell r="F788">
            <v>10</v>
          </cell>
        </row>
        <row r="789">
          <cell r="A789">
            <v>792</v>
          </cell>
          <cell r="B789" t="str">
            <v>4085 Jackson Hill</v>
          </cell>
          <cell r="C789">
            <v>2830</v>
          </cell>
          <cell r="D789" t="str">
            <v>NSW</v>
          </cell>
          <cell r="E789" t="str">
            <v>Australia</v>
          </cell>
          <cell r="F789">
            <v>7</v>
          </cell>
        </row>
        <row r="790">
          <cell r="A790">
            <v>793</v>
          </cell>
          <cell r="B790" t="str">
            <v>57 Gulseth Terrace</v>
          </cell>
          <cell r="C790">
            <v>2099</v>
          </cell>
          <cell r="D790" t="str">
            <v>NSW</v>
          </cell>
          <cell r="E790" t="str">
            <v>Australia</v>
          </cell>
          <cell r="F790">
            <v>10</v>
          </cell>
        </row>
        <row r="791">
          <cell r="A791">
            <v>794</v>
          </cell>
          <cell r="B791" t="str">
            <v>52737 Morningstar Crossing</v>
          </cell>
          <cell r="C791">
            <v>2250</v>
          </cell>
          <cell r="D791" t="str">
            <v>NSW</v>
          </cell>
          <cell r="E791" t="str">
            <v>Australia</v>
          </cell>
          <cell r="F791">
            <v>3</v>
          </cell>
        </row>
        <row r="792">
          <cell r="A792">
            <v>795</v>
          </cell>
          <cell r="B792" t="str">
            <v>866 Rockefeller Junction</v>
          </cell>
          <cell r="C792">
            <v>2171</v>
          </cell>
          <cell r="D792" t="str">
            <v>NSW</v>
          </cell>
          <cell r="E792" t="str">
            <v>Australia</v>
          </cell>
          <cell r="F792">
            <v>9</v>
          </cell>
        </row>
        <row r="793">
          <cell r="A793">
            <v>796</v>
          </cell>
          <cell r="B793" t="str">
            <v>414 Kensington Lane</v>
          </cell>
          <cell r="C793">
            <v>3076</v>
          </cell>
          <cell r="D793" t="str">
            <v>VIC</v>
          </cell>
          <cell r="E793" t="str">
            <v>Australia</v>
          </cell>
          <cell r="F793">
            <v>8</v>
          </cell>
        </row>
        <row r="794">
          <cell r="A794">
            <v>797</v>
          </cell>
          <cell r="B794" t="str">
            <v>81 Holy Cross Alley</v>
          </cell>
          <cell r="C794">
            <v>2077</v>
          </cell>
          <cell r="D794" t="str">
            <v>NSW</v>
          </cell>
          <cell r="E794" t="str">
            <v>Australia</v>
          </cell>
          <cell r="F794">
            <v>8</v>
          </cell>
        </row>
        <row r="795">
          <cell r="A795">
            <v>798</v>
          </cell>
          <cell r="B795" t="str">
            <v>1 Loomis Parkway</v>
          </cell>
          <cell r="C795">
            <v>3156</v>
          </cell>
          <cell r="D795" t="str">
            <v>VIC</v>
          </cell>
          <cell r="E795" t="str">
            <v>Australia</v>
          </cell>
          <cell r="F795">
            <v>9</v>
          </cell>
        </row>
        <row r="796">
          <cell r="A796">
            <v>799</v>
          </cell>
          <cell r="B796" t="str">
            <v>572 Brown Circle</v>
          </cell>
          <cell r="C796">
            <v>2756</v>
          </cell>
          <cell r="D796" t="str">
            <v>NSW</v>
          </cell>
          <cell r="E796" t="str">
            <v>Australia</v>
          </cell>
          <cell r="F796">
            <v>8</v>
          </cell>
        </row>
        <row r="797">
          <cell r="A797">
            <v>800</v>
          </cell>
          <cell r="B797" t="str">
            <v>92344 Oakridge Drive</v>
          </cell>
          <cell r="C797">
            <v>4873</v>
          </cell>
          <cell r="D797" t="str">
            <v>QLD</v>
          </cell>
          <cell r="E797" t="str">
            <v>Australia</v>
          </cell>
          <cell r="F797">
            <v>4</v>
          </cell>
        </row>
        <row r="798">
          <cell r="A798">
            <v>801</v>
          </cell>
          <cell r="B798" t="str">
            <v>1626 Dawn Street</v>
          </cell>
          <cell r="C798">
            <v>4514</v>
          </cell>
          <cell r="D798" t="str">
            <v>QLD</v>
          </cell>
          <cell r="E798" t="str">
            <v>Australia</v>
          </cell>
          <cell r="F798">
            <v>3</v>
          </cell>
        </row>
        <row r="799">
          <cell r="A799">
            <v>802</v>
          </cell>
          <cell r="B799" t="str">
            <v>845 Talisman Pass</v>
          </cell>
          <cell r="C799">
            <v>4210</v>
          </cell>
          <cell r="D799" t="str">
            <v>QLD</v>
          </cell>
          <cell r="E799" t="str">
            <v>Australia</v>
          </cell>
          <cell r="F799">
            <v>7</v>
          </cell>
        </row>
        <row r="800">
          <cell r="A800">
            <v>803</v>
          </cell>
          <cell r="B800" t="str">
            <v>1899 Manley Court</v>
          </cell>
          <cell r="C800">
            <v>4551</v>
          </cell>
          <cell r="D800" t="str">
            <v>QLD</v>
          </cell>
          <cell r="E800" t="str">
            <v>Australia</v>
          </cell>
          <cell r="F800">
            <v>7</v>
          </cell>
        </row>
        <row r="801">
          <cell r="A801">
            <v>804</v>
          </cell>
          <cell r="B801" t="str">
            <v>15067 Commercial Pass</v>
          </cell>
          <cell r="C801">
            <v>4006</v>
          </cell>
          <cell r="D801" t="str">
            <v>QLD</v>
          </cell>
          <cell r="E801" t="str">
            <v>Australia</v>
          </cell>
          <cell r="F801">
            <v>7</v>
          </cell>
        </row>
        <row r="802">
          <cell r="A802">
            <v>805</v>
          </cell>
          <cell r="B802" t="str">
            <v>80932 5th Street</v>
          </cell>
          <cell r="C802">
            <v>2754</v>
          </cell>
          <cell r="D802" t="str">
            <v>NSW</v>
          </cell>
          <cell r="E802" t="str">
            <v>Australia</v>
          </cell>
          <cell r="F802">
            <v>8</v>
          </cell>
        </row>
        <row r="803">
          <cell r="A803">
            <v>806</v>
          </cell>
          <cell r="B803" t="str">
            <v>018 Erie Point</v>
          </cell>
          <cell r="C803">
            <v>2767</v>
          </cell>
          <cell r="D803" t="str">
            <v>NSW</v>
          </cell>
          <cell r="E803" t="str">
            <v>Australia</v>
          </cell>
          <cell r="F803">
            <v>9</v>
          </cell>
        </row>
        <row r="804">
          <cell r="A804">
            <v>807</v>
          </cell>
          <cell r="B804" t="str">
            <v>40402 Moulton Park</v>
          </cell>
          <cell r="C804">
            <v>2282</v>
          </cell>
          <cell r="D804" t="str">
            <v>NSW</v>
          </cell>
          <cell r="E804" t="str">
            <v>Australia</v>
          </cell>
          <cell r="F804">
            <v>8</v>
          </cell>
        </row>
        <row r="805">
          <cell r="A805">
            <v>808</v>
          </cell>
          <cell r="B805" t="str">
            <v>246 Norway Maple Trail</v>
          </cell>
          <cell r="C805">
            <v>3810</v>
          </cell>
          <cell r="D805" t="str">
            <v>VIC</v>
          </cell>
          <cell r="E805" t="str">
            <v>Australia</v>
          </cell>
          <cell r="F805">
            <v>2</v>
          </cell>
        </row>
        <row r="806">
          <cell r="A806">
            <v>809</v>
          </cell>
          <cell r="B806" t="str">
            <v>2 Autumn Leaf Plaza</v>
          </cell>
          <cell r="C806">
            <v>2137</v>
          </cell>
          <cell r="D806" t="str">
            <v>NSW</v>
          </cell>
          <cell r="E806" t="str">
            <v>Australia</v>
          </cell>
          <cell r="F806">
            <v>8</v>
          </cell>
        </row>
        <row r="807">
          <cell r="A807">
            <v>810</v>
          </cell>
          <cell r="B807" t="str">
            <v>808 Starling Place</v>
          </cell>
          <cell r="C807">
            <v>2173</v>
          </cell>
          <cell r="D807" t="str">
            <v>NSW</v>
          </cell>
          <cell r="E807" t="str">
            <v>Australia</v>
          </cell>
          <cell r="F807">
            <v>9</v>
          </cell>
        </row>
        <row r="808">
          <cell r="A808">
            <v>811</v>
          </cell>
          <cell r="B808" t="str">
            <v>5409 Mandrake Circle</v>
          </cell>
          <cell r="C808">
            <v>2152</v>
          </cell>
          <cell r="D808" t="str">
            <v>NSW</v>
          </cell>
          <cell r="E808" t="str">
            <v>Australia</v>
          </cell>
          <cell r="F808">
            <v>10</v>
          </cell>
        </row>
        <row r="809">
          <cell r="A809">
            <v>812</v>
          </cell>
          <cell r="B809" t="str">
            <v>786 Bonner Drive</v>
          </cell>
          <cell r="C809">
            <v>2340</v>
          </cell>
          <cell r="D809" t="str">
            <v>NSW</v>
          </cell>
          <cell r="E809" t="str">
            <v>Australia</v>
          </cell>
          <cell r="F809">
            <v>4</v>
          </cell>
        </row>
        <row r="810">
          <cell r="A810">
            <v>813</v>
          </cell>
          <cell r="B810" t="str">
            <v>7175 Orin Junction</v>
          </cell>
          <cell r="C810">
            <v>2088</v>
          </cell>
          <cell r="D810" t="str">
            <v>NSW</v>
          </cell>
          <cell r="E810" t="str">
            <v>Australia</v>
          </cell>
          <cell r="F810">
            <v>12</v>
          </cell>
        </row>
        <row r="811">
          <cell r="A811">
            <v>814</v>
          </cell>
          <cell r="B811" t="str">
            <v>8208 Lotheville Street</v>
          </cell>
          <cell r="C811">
            <v>3805</v>
          </cell>
          <cell r="D811" t="str">
            <v>VIC</v>
          </cell>
          <cell r="E811" t="str">
            <v>Australia</v>
          </cell>
          <cell r="F811">
            <v>8</v>
          </cell>
        </row>
        <row r="812">
          <cell r="A812">
            <v>815</v>
          </cell>
          <cell r="B812" t="str">
            <v>25689 Eastlawn Crossing</v>
          </cell>
          <cell r="C812">
            <v>2067</v>
          </cell>
          <cell r="D812" t="str">
            <v>NSW</v>
          </cell>
          <cell r="E812" t="str">
            <v>Australia</v>
          </cell>
          <cell r="F812">
            <v>11</v>
          </cell>
        </row>
        <row r="813">
          <cell r="A813">
            <v>816</v>
          </cell>
          <cell r="B813" t="str">
            <v>44 Lakewood Gardens Pass</v>
          </cell>
          <cell r="C813">
            <v>2122</v>
          </cell>
          <cell r="D813" t="str">
            <v>NSW</v>
          </cell>
          <cell r="E813" t="str">
            <v>Australia</v>
          </cell>
          <cell r="F813">
            <v>10</v>
          </cell>
        </row>
        <row r="814">
          <cell r="A814">
            <v>817</v>
          </cell>
          <cell r="B814" t="str">
            <v>87 Twin Pines Plaza</v>
          </cell>
          <cell r="C814">
            <v>3976</v>
          </cell>
          <cell r="D814" t="str">
            <v>VIC</v>
          </cell>
          <cell r="E814" t="str">
            <v>Australia</v>
          </cell>
          <cell r="F814">
            <v>5</v>
          </cell>
        </row>
        <row r="815">
          <cell r="A815">
            <v>818</v>
          </cell>
          <cell r="B815" t="str">
            <v>65 Sachtjen Park</v>
          </cell>
          <cell r="C815">
            <v>2067</v>
          </cell>
          <cell r="D815" t="str">
            <v>NSW</v>
          </cell>
          <cell r="E815" t="str">
            <v>Australia</v>
          </cell>
          <cell r="F815">
            <v>11</v>
          </cell>
        </row>
        <row r="816">
          <cell r="A816">
            <v>819</v>
          </cell>
          <cell r="B816" t="str">
            <v>84 Loomis Pass</v>
          </cell>
          <cell r="C816">
            <v>2000</v>
          </cell>
          <cell r="D816" t="str">
            <v>NSW</v>
          </cell>
          <cell r="E816" t="str">
            <v>Australia</v>
          </cell>
          <cell r="F816">
            <v>12</v>
          </cell>
        </row>
        <row r="817">
          <cell r="A817">
            <v>820</v>
          </cell>
          <cell r="B817" t="str">
            <v>58047 Westport Road</v>
          </cell>
          <cell r="C817">
            <v>2040</v>
          </cell>
          <cell r="D817" t="str">
            <v>NSW</v>
          </cell>
          <cell r="E817" t="str">
            <v>Australia</v>
          </cell>
          <cell r="F817">
            <v>12</v>
          </cell>
        </row>
        <row r="818">
          <cell r="A818">
            <v>821</v>
          </cell>
          <cell r="B818" t="str">
            <v>59000 American Center</v>
          </cell>
          <cell r="C818">
            <v>2530</v>
          </cell>
          <cell r="D818" t="str">
            <v>NSW</v>
          </cell>
          <cell r="E818" t="str">
            <v>Australia</v>
          </cell>
          <cell r="F818">
            <v>8</v>
          </cell>
        </row>
        <row r="819">
          <cell r="A819">
            <v>822</v>
          </cell>
          <cell r="B819" t="str">
            <v>659 Scofield Street</v>
          </cell>
          <cell r="C819">
            <v>3175</v>
          </cell>
          <cell r="D819" t="str">
            <v>VIC</v>
          </cell>
          <cell r="E819" t="str">
            <v>Australia</v>
          </cell>
          <cell r="F819">
            <v>5</v>
          </cell>
        </row>
        <row r="820">
          <cell r="A820">
            <v>823</v>
          </cell>
          <cell r="B820" t="str">
            <v>388 Weeping Birch Plaza</v>
          </cell>
          <cell r="C820">
            <v>2156</v>
          </cell>
          <cell r="D820" t="str">
            <v>NSW</v>
          </cell>
          <cell r="E820" t="str">
            <v>Australia</v>
          </cell>
          <cell r="F820">
            <v>11</v>
          </cell>
        </row>
        <row r="821">
          <cell r="A821">
            <v>824</v>
          </cell>
          <cell r="B821" t="str">
            <v>09413 Holmberg Terrace</v>
          </cell>
          <cell r="C821">
            <v>4127</v>
          </cell>
          <cell r="D821" t="str">
            <v>QLD</v>
          </cell>
          <cell r="E821" t="str">
            <v>Australia</v>
          </cell>
          <cell r="F821">
            <v>3</v>
          </cell>
        </row>
        <row r="822">
          <cell r="A822">
            <v>825</v>
          </cell>
          <cell r="B822" t="str">
            <v>8640 Village Junction</v>
          </cell>
          <cell r="C822">
            <v>2066</v>
          </cell>
          <cell r="D822" t="str">
            <v>NSW</v>
          </cell>
          <cell r="E822" t="str">
            <v>Australia</v>
          </cell>
          <cell r="F822">
            <v>12</v>
          </cell>
        </row>
        <row r="823">
          <cell r="A823">
            <v>826</v>
          </cell>
          <cell r="B823" t="str">
            <v>177 Sheridan Trail</v>
          </cell>
          <cell r="C823">
            <v>2759</v>
          </cell>
          <cell r="D823" t="str">
            <v>NSW</v>
          </cell>
          <cell r="E823" t="str">
            <v>Australia</v>
          </cell>
          <cell r="F823">
            <v>8</v>
          </cell>
        </row>
        <row r="824">
          <cell r="A824">
            <v>827</v>
          </cell>
          <cell r="B824" t="str">
            <v>1 Oriole Alley</v>
          </cell>
          <cell r="C824">
            <v>4171</v>
          </cell>
          <cell r="D824" t="str">
            <v>QLD</v>
          </cell>
          <cell r="E824" t="str">
            <v>Australia</v>
          </cell>
          <cell r="F824">
            <v>11</v>
          </cell>
        </row>
        <row r="825">
          <cell r="A825">
            <v>828</v>
          </cell>
          <cell r="B825" t="str">
            <v>8925 Ryan Trail</v>
          </cell>
          <cell r="C825">
            <v>2073</v>
          </cell>
          <cell r="D825" t="str">
            <v>NSW</v>
          </cell>
          <cell r="E825" t="str">
            <v>Australia</v>
          </cell>
          <cell r="F825">
            <v>11</v>
          </cell>
        </row>
        <row r="826">
          <cell r="A826">
            <v>829</v>
          </cell>
          <cell r="B826" t="str">
            <v>77 Nova Junction</v>
          </cell>
          <cell r="C826">
            <v>3218</v>
          </cell>
          <cell r="D826" t="str">
            <v>VIC</v>
          </cell>
          <cell r="E826" t="str">
            <v>Australia</v>
          </cell>
          <cell r="F826">
            <v>8</v>
          </cell>
        </row>
        <row r="827">
          <cell r="A827">
            <v>830</v>
          </cell>
          <cell r="B827" t="str">
            <v>43 Esker Pass</v>
          </cell>
          <cell r="C827">
            <v>2228</v>
          </cell>
          <cell r="D827" t="str">
            <v>NSW</v>
          </cell>
          <cell r="E827" t="str">
            <v>Australia</v>
          </cell>
          <cell r="F827">
            <v>8</v>
          </cell>
        </row>
        <row r="828">
          <cell r="A828">
            <v>831</v>
          </cell>
          <cell r="B828" t="str">
            <v>205 Melody Circle</v>
          </cell>
          <cell r="C828">
            <v>4207</v>
          </cell>
          <cell r="D828" t="str">
            <v>QLD</v>
          </cell>
          <cell r="E828" t="str">
            <v>Australia</v>
          </cell>
          <cell r="F828">
            <v>4</v>
          </cell>
        </row>
        <row r="829">
          <cell r="A829">
            <v>832</v>
          </cell>
          <cell r="B829" t="str">
            <v>44997 Anniversary Way</v>
          </cell>
          <cell r="C829">
            <v>4114</v>
          </cell>
          <cell r="D829" t="str">
            <v>QLD</v>
          </cell>
          <cell r="E829" t="str">
            <v>Australia</v>
          </cell>
          <cell r="F829">
            <v>3</v>
          </cell>
        </row>
        <row r="830">
          <cell r="A830">
            <v>833</v>
          </cell>
          <cell r="B830" t="str">
            <v>4444 Bunting Point</v>
          </cell>
          <cell r="C830">
            <v>2430</v>
          </cell>
          <cell r="D830" t="str">
            <v>NSW</v>
          </cell>
          <cell r="E830" t="str">
            <v>Australia</v>
          </cell>
          <cell r="F830">
            <v>7</v>
          </cell>
        </row>
        <row r="831">
          <cell r="A831">
            <v>834</v>
          </cell>
          <cell r="B831" t="str">
            <v>3 Washington Plaza</v>
          </cell>
          <cell r="C831">
            <v>3199</v>
          </cell>
          <cell r="D831" t="str">
            <v>VIC</v>
          </cell>
          <cell r="E831" t="str">
            <v>Australia</v>
          </cell>
          <cell r="F831">
            <v>7</v>
          </cell>
        </row>
        <row r="832">
          <cell r="A832">
            <v>835</v>
          </cell>
          <cell r="B832" t="str">
            <v>285 Aberg Point</v>
          </cell>
          <cell r="C832">
            <v>2192</v>
          </cell>
          <cell r="D832" t="str">
            <v>NSW</v>
          </cell>
          <cell r="E832" t="str">
            <v>Australia</v>
          </cell>
          <cell r="F832">
            <v>10</v>
          </cell>
        </row>
        <row r="833">
          <cell r="A833">
            <v>836</v>
          </cell>
          <cell r="B833" t="str">
            <v>4 Sachtjen Avenue</v>
          </cell>
          <cell r="C833">
            <v>4210</v>
          </cell>
          <cell r="D833" t="str">
            <v>QLD</v>
          </cell>
          <cell r="E833" t="str">
            <v>Australia</v>
          </cell>
          <cell r="F833">
            <v>10</v>
          </cell>
        </row>
        <row r="834">
          <cell r="A834">
            <v>837</v>
          </cell>
          <cell r="B834" t="str">
            <v>055 Dakota Pass</v>
          </cell>
          <cell r="C834">
            <v>2290</v>
          </cell>
          <cell r="D834" t="str">
            <v>NSW</v>
          </cell>
          <cell r="E834" t="str">
            <v>Australia</v>
          </cell>
          <cell r="F834">
            <v>8</v>
          </cell>
        </row>
        <row r="835">
          <cell r="A835">
            <v>838</v>
          </cell>
          <cell r="B835" t="str">
            <v>6 Green Ridge Circle</v>
          </cell>
          <cell r="C835">
            <v>4350</v>
          </cell>
          <cell r="D835" t="str">
            <v>QLD</v>
          </cell>
          <cell r="E835" t="str">
            <v>Australia</v>
          </cell>
          <cell r="F835">
            <v>3</v>
          </cell>
        </row>
        <row r="836">
          <cell r="A836">
            <v>839</v>
          </cell>
          <cell r="B836" t="str">
            <v>6841 Dawn Drive</v>
          </cell>
          <cell r="C836">
            <v>2880</v>
          </cell>
          <cell r="D836" t="str">
            <v>NSW</v>
          </cell>
          <cell r="E836" t="str">
            <v>Australia</v>
          </cell>
          <cell r="F836">
            <v>1</v>
          </cell>
        </row>
        <row r="837">
          <cell r="A837">
            <v>840</v>
          </cell>
          <cell r="B837" t="str">
            <v>74251 Golden Leaf Lane</v>
          </cell>
          <cell r="C837">
            <v>4413</v>
          </cell>
          <cell r="D837" t="str">
            <v>QLD</v>
          </cell>
          <cell r="E837" t="str">
            <v>Australia</v>
          </cell>
          <cell r="F837">
            <v>3</v>
          </cell>
        </row>
        <row r="838">
          <cell r="A838">
            <v>841</v>
          </cell>
          <cell r="B838" t="str">
            <v>2 Dwight Street</v>
          </cell>
          <cell r="C838">
            <v>3187</v>
          </cell>
          <cell r="D838" t="str">
            <v>VIC</v>
          </cell>
          <cell r="E838" t="str">
            <v>Australia</v>
          </cell>
          <cell r="F838">
            <v>11</v>
          </cell>
        </row>
        <row r="839">
          <cell r="A839">
            <v>842</v>
          </cell>
          <cell r="B839" t="str">
            <v>511 Gulseth Plaza</v>
          </cell>
          <cell r="C839">
            <v>3028</v>
          </cell>
          <cell r="D839" t="str">
            <v>VIC</v>
          </cell>
          <cell r="E839" t="str">
            <v>Australia</v>
          </cell>
          <cell r="F839">
            <v>6</v>
          </cell>
        </row>
        <row r="840">
          <cell r="A840">
            <v>843</v>
          </cell>
          <cell r="B840" t="str">
            <v>71801 Grover Point</v>
          </cell>
          <cell r="C840">
            <v>2166</v>
          </cell>
          <cell r="D840" t="str">
            <v>NSW</v>
          </cell>
          <cell r="E840" t="str">
            <v>Australia</v>
          </cell>
          <cell r="F840">
            <v>10</v>
          </cell>
        </row>
        <row r="841">
          <cell r="A841">
            <v>844</v>
          </cell>
          <cell r="B841" t="str">
            <v>69 Hovde Plaza</v>
          </cell>
          <cell r="C841">
            <v>2680</v>
          </cell>
          <cell r="D841" t="str">
            <v>NSW</v>
          </cell>
          <cell r="E841" t="str">
            <v>Australia</v>
          </cell>
          <cell r="F841">
            <v>5</v>
          </cell>
        </row>
        <row r="842">
          <cell r="A842">
            <v>845</v>
          </cell>
          <cell r="B842" t="str">
            <v>3387 Warrior Court</v>
          </cell>
          <cell r="C842">
            <v>2527</v>
          </cell>
          <cell r="D842" t="str">
            <v>NSW</v>
          </cell>
          <cell r="E842" t="str">
            <v>Australia</v>
          </cell>
          <cell r="F842">
            <v>7</v>
          </cell>
        </row>
        <row r="843">
          <cell r="A843">
            <v>846</v>
          </cell>
          <cell r="B843" t="str">
            <v>7837 Derek Street</v>
          </cell>
          <cell r="C843">
            <v>2147</v>
          </cell>
          <cell r="D843" t="str">
            <v>NSW</v>
          </cell>
          <cell r="E843" t="str">
            <v>Australia</v>
          </cell>
          <cell r="F843">
            <v>9</v>
          </cell>
        </row>
        <row r="844">
          <cell r="A844">
            <v>847</v>
          </cell>
          <cell r="B844" t="str">
            <v>00 Algoma Crossing</v>
          </cell>
          <cell r="C844">
            <v>2141</v>
          </cell>
          <cell r="D844" t="str">
            <v>NSW</v>
          </cell>
          <cell r="E844" t="str">
            <v>Australia</v>
          </cell>
          <cell r="F844">
            <v>7</v>
          </cell>
        </row>
        <row r="845">
          <cell r="A845">
            <v>848</v>
          </cell>
          <cell r="B845" t="str">
            <v>341 Londonderry Point</v>
          </cell>
          <cell r="C845">
            <v>4215</v>
          </cell>
          <cell r="D845" t="str">
            <v>QLD</v>
          </cell>
          <cell r="E845" t="str">
            <v>Australia</v>
          </cell>
          <cell r="F845">
            <v>7</v>
          </cell>
        </row>
        <row r="846">
          <cell r="A846">
            <v>849</v>
          </cell>
          <cell r="B846" t="str">
            <v>2661 Di Loreto Point</v>
          </cell>
          <cell r="C846">
            <v>4701</v>
          </cell>
          <cell r="D846" t="str">
            <v>QLD</v>
          </cell>
          <cell r="E846" t="str">
            <v>Australia</v>
          </cell>
          <cell r="F846">
            <v>7</v>
          </cell>
        </row>
        <row r="847">
          <cell r="A847">
            <v>850</v>
          </cell>
          <cell r="B847" t="str">
            <v>036 Kedzie Terrace</v>
          </cell>
          <cell r="C847">
            <v>2163</v>
          </cell>
          <cell r="D847" t="str">
            <v>NSW</v>
          </cell>
          <cell r="E847" t="str">
            <v>Australia</v>
          </cell>
          <cell r="F847">
            <v>9</v>
          </cell>
        </row>
        <row r="848">
          <cell r="A848">
            <v>851</v>
          </cell>
          <cell r="B848" t="str">
            <v>615 Spenser Drive</v>
          </cell>
          <cell r="C848">
            <v>4220</v>
          </cell>
          <cell r="D848" t="str">
            <v>QLD</v>
          </cell>
          <cell r="E848" t="str">
            <v>Australia</v>
          </cell>
          <cell r="F848">
            <v>10</v>
          </cell>
        </row>
        <row r="849">
          <cell r="A849">
            <v>852</v>
          </cell>
          <cell r="B849" t="str">
            <v>641 Waywood Lane</v>
          </cell>
          <cell r="C849">
            <v>2336</v>
          </cell>
          <cell r="D849" t="str">
            <v>NSW</v>
          </cell>
          <cell r="E849" t="str">
            <v>Australia</v>
          </cell>
          <cell r="F849">
            <v>7</v>
          </cell>
        </row>
        <row r="850">
          <cell r="A850">
            <v>853</v>
          </cell>
          <cell r="B850" t="str">
            <v>49 Buhler Plaza</v>
          </cell>
          <cell r="C850">
            <v>2650</v>
          </cell>
          <cell r="D850" t="str">
            <v>NSW</v>
          </cell>
          <cell r="E850" t="str">
            <v>Australia</v>
          </cell>
          <cell r="F850">
            <v>2</v>
          </cell>
        </row>
        <row r="851">
          <cell r="A851">
            <v>854</v>
          </cell>
          <cell r="B851" t="str">
            <v>56 Graceland Alley</v>
          </cell>
          <cell r="C851">
            <v>3031</v>
          </cell>
          <cell r="D851" t="str">
            <v>VIC</v>
          </cell>
          <cell r="E851" t="str">
            <v>Australia</v>
          </cell>
          <cell r="F851">
            <v>7</v>
          </cell>
        </row>
        <row r="852">
          <cell r="A852">
            <v>855</v>
          </cell>
          <cell r="B852" t="str">
            <v>3 Magdeline Way</v>
          </cell>
          <cell r="C852">
            <v>4415</v>
          </cell>
          <cell r="D852" t="str">
            <v>QLD</v>
          </cell>
          <cell r="E852" t="str">
            <v>Australia</v>
          </cell>
          <cell r="F852">
            <v>2</v>
          </cell>
        </row>
        <row r="853">
          <cell r="A853">
            <v>856</v>
          </cell>
          <cell r="B853" t="str">
            <v>94 Anhalt Way</v>
          </cell>
          <cell r="C853">
            <v>3139</v>
          </cell>
          <cell r="D853" t="str">
            <v>VIC</v>
          </cell>
          <cell r="E853" t="str">
            <v>Australia</v>
          </cell>
          <cell r="F853">
            <v>7</v>
          </cell>
        </row>
        <row r="854">
          <cell r="A854">
            <v>857</v>
          </cell>
          <cell r="B854" t="str">
            <v>18 Parkside Plaza</v>
          </cell>
          <cell r="C854">
            <v>4122</v>
          </cell>
          <cell r="D854" t="str">
            <v>QLD</v>
          </cell>
          <cell r="E854" t="str">
            <v>Australia</v>
          </cell>
          <cell r="F854">
            <v>4</v>
          </cell>
        </row>
        <row r="855">
          <cell r="A855">
            <v>858</v>
          </cell>
          <cell r="B855" t="str">
            <v>681 Transport Pass</v>
          </cell>
          <cell r="C855">
            <v>4055</v>
          </cell>
          <cell r="D855" t="str">
            <v>QLD</v>
          </cell>
          <cell r="E855" t="str">
            <v>Australia</v>
          </cell>
          <cell r="F855">
            <v>7</v>
          </cell>
        </row>
        <row r="856">
          <cell r="A856">
            <v>859</v>
          </cell>
          <cell r="B856" t="str">
            <v>6 Harper Lane</v>
          </cell>
          <cell r="C856">
            <v>2150</v>
          </cell>
          <cell r="D856" t="str">
            <v>NSW</v>
          </cell>
          <cell r="E856" t="str">
            <v>Australia</v>
          </cell>
          <cell r="F856">
            <v>10</v>
          </cell>
        </row>
        <row r="857">
          <cell r="A857">
            <v>860</v>
          </cell>
          <cell r="B857" t="str">
            <v>59041 Independence Point</v>
          </cell>
          <cell r="C857">
            <v>4020</v>
          </cell>
          <cell r="D857" t="str">
            <v>QLD</v>
          </cell>
          <cell r="E857" t="str">
            <v>Australia</v>
          </cell>
          <cell r="F857">
            <v>9</v>
          </cell>
        </row>
        <row r="858">
          <cell r="A858">
            <v>861</v>
          </cell>
          <cell r="B858" t="str">
            <v>55 Hovde Parkway</v>
          </cell>
          <cell r="C858">
            <v>3975</v>
          </cell>
          <cell r="D858" t="str">
            <v>VIC</v>
          </cell>
          <cell r="E858" t="str">
            <v>Australia</v>
          </cell>
          <cell r="F858">
            <v>8</v>
          </cell>
        </row>
        <row r="859">
          <cell r="A859">
            <v>862</v>
          </cell>
          <cell r="B859" t="str">
            <v>36903 Reinke Trail</v>
          </cell>
          <cell r="C859">
            <v>3147</v>
          </cell>
          <cell r="D859" t="str">
            <v>VIC</v>
          </cell>
          <cell r="E859" t="str">
            <v>Australia</v>
          </cell>
          <cell r="F859">
            <v>10</v>
          </cell>
        </row>
        <row r="860">
          <cell r="A860">
            <v>863</v>
          </cell>
          <cell r="B860" t="str">
            <v>938 Nova Junction</v>
          </cell>
          <cell r="C860">
            <v>3623</v>
          </cell>
          <cell r="D860" t="str">
            <v>VIC</v>
          </cell>
          <cell r="E860" t="str">
            <v>Australia</v>
          </cell>
          <cell r="F860">
            <v>1</v>
          </cell>
        </row>
        <row r="861">
          <cell r="A861">
            <v>864</v>
          </cell>
          <cell r="B861" t="str">
            <v>48 Bobwhite Crossing</v>
          </cell>
          <cell r="C861">
            <v>4122</v>
          </cell>
          <cell r="D861" t="str">
            <v>QLD</v>
          </cell>
          <cell r="E861" t="str">
            <v>Australia</v>
          </cell>
          <cell r="F861">
            <v>8</v>
          </cell>
        </row>
        <row r="862">
          <cell r="A862">
            <v>865</v>
          </cell>
          <cell r="B862" t="str">
            <v>7391 Ruskin Parkway</v>
          </cell>
          <cell r="C862">
            <v>4356</v>
          </cell>
          <cell r="D862" t="str">
            <v>QLD</v>
          </cell>
          <cell r="E862" t="str">
            <v>Australia</v>
          </cell>
          <cell r="F862">
            <v>5</v>
          </cell>
        </row>
        <row r="863">
          <cell r="A863">
            <v>866</v>
          </cell>
          <cell r="B863" t="str">
            <v>677 Butternut Crossing</v>
          </cell>
          <cell r="C863">
            <v>2216</v>
          </cell>
          <cell r="D863" t="str">
            <v>NSW</v>
          </cell>
          <cell r="E863" t="str">
            <v>Australia</v>
          </cell>
          <cell r="F863">
            <v>7</v>
          </cell>
        </row>
        <row r="864">
          <cell r="A864">
            <v>867</v>
          </cell>
          <cell r="B864" t="str">
            <v>8360 Washington Avenue</v>
          </cell>
          <cell r="C864">
            <v>3124</v>
          </cell>
          <cell r="D864" t="str">
            <v>VIC</v>
          </cell>
          <cell r="E864" t="str">
            <v>Australia</v>
          </cell>
          <cell r="F864">
            <v>12</v>
          </cell>
        </row>
        <row r="865">
          <cell r="A865">
            <v>868</v>
          </cell>
          <cell r="B865" t="str">
            <v>519 Maywood Pass</v>
          </cell>
          <cell r="C865">
            <v>2768</v>
          </cell>
          <cell r="D865" t="str">
            <v>NSW</v>
          </cell>
          <cell r="E865" t="str">
            <v>Australia</v>
          </cell>
          <cell r="F865">
            <v>10</v>
          </cell>
        </row>
        <row r="866">
          <cell r="A866">
            <v>869</v>
          </cell>
          <cell r="B866" t="str">
            <v>6712 Nova Crossing</v>
          </cell>
          <cell r="C866">
            <v>2065</v>
          </cell>
          <cell r="D866" t="str">
            <v>NSW</v>
          </cell>
          <cell r="E866" t="str">
            <v>Australia</v>
          </cell>
          <cell r="F866">
            <v>10</v>
          </cell>
        </row>
        <row r="867">
          <cell r="A867">
            <v>870</v>
          </cell>
          <cell r="B867" t="str">
            <v>383 Rockefeller Junction</v>
          </cell>
          <cell r="C867">
            <v>2753</v>
          </cell>
          <cell r="D867" t="str">
            <v>NSW</v>
          </cell>
          <cell r="E867" t="str">
            <v>Australia</v>
          </cell>
          <cell r="F867">
            <v>9</v>
          </cell>
        </row>
        <row r="868">
          <cell r="A868">
            <v>871</v>
          </cell>
          <cell r="B868" t="str">
            <v>71039 Packers Street</v>
          </cell>
          <cell r="C868">
            <v>2034</v>
          </cell>
          <cell r="D868" t="str">
            <v>NSW</v>
          </cell>
          <cell r="E868" t="str">
            <v>Australia</v>
          </cell>
          <cell r="F868">
            <v>10</v>
          </cell>
        </row>
        <row r="869">
          <cell r="A869">
            <v>872</v>
          </cell>
          <cell r="B869" t="str">
            <v>5 Hauk Lane</v>
          </cell>
          <cell r="C869">
            <v>2650</v>
          </cell>
          <cell r="D869" t="str">
            <v>NSW</v>
          </cell>
          <cell r="E869" t="str">
            <v>Australia</v>
          </cell>
          <cell r="F869">
            <v>3</v>
          </cell>
        </row>
        <row r="870">
          <cell r="A870">
            <v>873</v>
          </cell>
          <cell r="B870" t="str">
            <v>02377 Maywood Trail</v>
          </cell>
          <cell r="C870">
            <v>2287</v>
          </cell>
          <cell r="D870" t="str">
            <v>NSW</v>
          </cell>
          <cell r="E870" t="str">
            <v>Australia</v>
          </cell>
          <cell r="F870">
            <v>7</v>
          </cell>
        </row>
        <row r="871">
          <cell r="A871">
            <v>874</v>
          </cell>
          <cell r="B871" t="str">
            <v>2 School Street</v>
          </cell>
          <cell r="C871">
            <v>2010</v>
          </cell>
          <cell r="D871" t="str">
            <v>NSW</v>
          </cell>
          <cell r="E871" t="str">
            <v>Australia</v>
          </cell>
          <cell r="F871">
            <v>10</v>
          </cell>
        </row>
        <row r="872">
          <cell r="A872">
            <v>875</v>
          </cell>
          <cell r="B872" t="str">
            <v>9254 Straubel Street</v>
          </cell>
          <cell r="C872">
            <v>3034</v>
          </cell>
          <cell r="D872" t="str">
            <v>VIC</v>
          </cell>
          <cell r="E872" t="str">
            <v>Australia</v>
          </cell>
          <cell r="F872">
            <v>9</v>
          </cell>
        </row>
        <row r="873">
          <cell r="A873">
            <v>876</v>
          </cell>
          <cell r="B873" t="str">
            <v>3 Glacier Hill Parkway</v>
          </cell>
          <cell r="C873">
            <v>2196</v>
          </cell>
          <cell r="D873" t="str">
            <v>NSW</v>
          </cell>
          <cell r="E873" t="str">
            <v>Australia</v>
          </cell>
          <cell r="F873">
            <v>10</v>
          </cell>
        </row>
        <row r="874">
          <cell r="A874">
            <v>877</v>
          </cell>
          <cell r="B874" t="str">
            <v>029 Springview Place</v>
          </cell>
          <cell r="C874">
            <v>2177</v>
          </cell>
          <cell r="D874" t="str">
            <v>NSW</v>
          </cell>
          <cell r="E874" t="str">
            <v>Australia</v>
          </cell>
          <cell r="F874">
            <v>8</v>
          </cell>
        </row>
        <row r="875">
          <cell r="A875">
            <v>878</v>
          </cell>
          <cell r="B875" t="str">
            <v>1 Springview Place</v>
          </cell>
          <cell r="C875">
            <v>4800</v>
          </cell>
          <cell r="D875" t="str">
            <v>QLD</v>
          </cell>
          <cell r="E875" t="str">
            <v>Australia</v>
          </cell>
          <cell r="F875">
            <v>5</v>
          </cell>
        </row>
        <row r="876">
          <cell r="A876">
            <v>879</v>
          </cell>
          <cell r="B876" t="str">
            <v>60 Meadow Valley Avenue</v>
          </cell>
          <cell r="C876">
            <v>2219</v>
          </cell>
          <cell r="D876" t="str">
            <v>NSW</v>
          </cell>
          <cell r="E876" t="str">
            <v>Australia</v>
          </cell>
          <cell r="F876">
            <v>10</v>
          </cell>
        </row>
        <row r="877">
          <cell r="A877">
            <v>880</v>
          </cell>
          <cell r="B877" t="str">
            <v>42 Thompson Hill</v>
          </cell>
          <cell r="C877">
            <v>2234</v>
          </cell>
          <cell r="D877" t="str">
            <v>NSW</v>
          </cell>
          <cell r="E877" t="str">
            <v>Australia</v>
          </cell>
          <cell r="F877">
            <v>10</v>
          </cell>
        </row>
        <row r="878">
          <cell r="A878">
            <v>881</v>
          </cell>
          <cell r="B878" t="str">
            <v>2 Pankratz Street</v>
          </cell>
          <cell r="C878">
            <v>4812</v>
          </cell>
          <cell r="D878" t="str">
            <v>QLD</v>
          </cell>
          <cell r="E878" t="str">
            <v>Australia</v>
          </cell>
          <cell r="F878">
            <v>5</v>
          </cell>
        </row>
        <row r="879">
          <cell r="A879">
            <v>882</v>
          </cell>
          <cell r="B879" t="str">
            <v>65345 Marcy Crossing</v>
          </cell>
          <cell r="C879">
            <v>2065</v>
          </cell>
          <cell r="D879" t="str">
            <v>NSW</v>
          </cell>
          <cell r="E879" t="str">
            <v>Australia</v>
          </cell>
          <cell r="F879">
            <v>12</v>
          </cell>
        </row>
        <row r="880">
          <cell r="A880">
            <v>883</v>
          </cell>
          <cell r="B880" t="str">
            <v>77 Pawling Pass</v>
          </cell>
          <cell r="C880">
            <v>2537</v>
          </cell>
          <cell r="D880" t="str">
            <v>NSW</v>
          </cell>
          <cell r="E880" t="str">
            <v>Australia</v>
          </cell>
          <cell r="F880">
            <v>3</v>
          </cell>
        </row>
        <row r="881">
          <cell r="A881">
            <v>884</v>
          </cell>
          <cell r="B881" t="str">
            <v>06419 Dayton Junction</v>
          </cell>
          <cell r="C881">
            <v>3191</v>
          </cell>
          <cell r="D881" t="str">
            <v>VIC</v>
          </cell>
          <cell r="E881" t="str">
            <v>Australia</v>
          </cell>
          <cell r="F881">
            <v>10</v>
          </cell>
        </row>
        <row r="882">
          <cell r="A882">
            <v>885</v>
          </cell>
          <cell r="B882" t="str">
            <v>5 Hauk Way</v>
          </cell>
          <cell r="C882">
            <v>4870</v>
          </cell>
          <cell r="D882" t="str">
            <v>QLD</v>
          </cell>
          <cell r="E882" t="str">
            <v>Australia</v>
          </cell>
          <cell r="F882">
            <v>8</v>
          </cell>
        </row>
        <row r="883">
          <cell r="A883">
            <v>886</v>
          </cell>
          <cell r="B883" t="str">
            <v>923 Westerfield Junction</v>
          </cell>
          <cell r="C883">
            <v>2065</v>
          </cell>
          <cell r="D883" t="str">
            <v>NSW</v>
          </cell>
          <cell r="E883" t="str">
            <v>Australia</v>
          </cell>
          <cell r="F883">
            <v>10</v>
          </cell>
        </row>
        <row r="884">
          <cell r="A884">
            <v>887</v>
          </cell>
          <cell r="B884" t="str">
            <v>707 Spaight Place</v>
          </cell>
          <cell r="C884">
            <v>2830</v>
          </cell>
          <cell r="D884" t="str">
            <v>NSW</v>
          </cell>
          <cell r="E884" t="str">
            <v>Australia</v>
          </cell>
          <cell r="F884">
            <v>4</v>
          </cell>
        </row>
        <row r="885">
          <cell r="A885">
            <v>888</v>
          </cell>
          <cell r="B885" t="str">
            <v>89 Monument Place</v>
          </cell>
          <cell r="C885">
            <v>4720</v>
          </cell>
          <cell r="D885" t="str">
            <v>QLD</v>
          </cell>
          <cell r="E885" t="str">
            <v>Australia</v>
          </cell>
          <cell r="F885">
            <v>1</v>
          </cell>
        </row>
        <row r="886">
          <cell r="A886">
            <v>889</v>
          </cell>
          <cell r="B886" t="str">
            <v>583 Coleman Parkway</v>
          </cell>
          <cell r="C886">
            <v>4213</v>
          </cell>
          <cell r="D886" t="str">
            <v>QLD</v>
          </cell>
          <cell r="E886" t="str">
            <v>Australia</v>
          </cell>
          <cell r="F886">
            <v>9</v>
          </cell>
        </row>
        <row r="887">
          <cell r="A887">
            <v>890</v>
          </cell>
          <cell r="B887" t="str">
            <v>376 Buena Vista Street</v>
          </cell>
          <cell r="C887">
            <v>2026</v>
          </cell>
          <cell r="D887" t="str">
            <v>NSW</v>
          </cell>
          <cell r="E887" t="str">
            <v>Australia</v>
          </cell>
          <cell r="F887">
            <v>11</v>
          </cell>
        </row>
        <row r="888">
          <cell r="A888">
            <v>891</v>
          </cell>
          <cell r="B888" t="str">
            <v>91457 Anderson Avenue</v>
          </cell>
          <cell r="C888">
            <v>3124</v>
          </cell>
          <cell r="D888" t="str">
            <v>VIC</v>
          </cell>
          <cell r="E888" t="str">
            <v>Australia</v>
          </cell>
          <cell r="F888">
            <v>12</v>
          </cell>
        </row>
        <row r="889">
          <cell r="A889">
            <v>892</v>
          </cell>
          <cell r="B889" t="str">
            <v>39 Ronald Regan Alley</v>
          </cell>
          <cell r="C889">
            <v>3765</v>
          </cell>
          <cell r="D889" t="str">
            <v>VIC</v>
          </cell>
          <cell r="E889" t="str">
            <v>Australia</v>
          </cell>
          <cell r="F889">
            <v>8</v>
          </cell>
        </row>
        <row r="890">
          <cell r="A890">
            <v>893</v>
          </cell>
          <cell r="B890" t="str">
            <v>1 5th Parkway</v>
          </cell>
          <cell r="C890">
            <v>2148</v>
          </cell>
          <cell r="D890" t="str">
            <v>NSW</v>
          </cell>
          <cell r="E890" t="str">
            <v>Australia</v>
          </cell>
          <cell r="F890">
            <v>8</v>
          </cell>
        </row>
        <row r="891">
          <cell r="A891">
            <v>894</v>
          </cell>
          <cell r="B891" t="str">
            <v>7 Meadow Ridge Center</v>
          </cell>
          <cell r="C891">
            <v>2165</v>
          </cell>
          <cell r="D891" t="str">
            <v>NSW</v>
          </cell>
          <cell r="E891" t="str">
            <v>Australia</v>
          </cell>
          <cell r="F891">
            <v>9</v>
          </cell>
        </row>
        <row r="892">
          <cell r="A892">
            <v>895</v>
          </cell>
          <cell r="B892" t="str">
            <v>41821 Sheridan Center</v>
          </cell>
          <cell r="C892">
            <v>2756</v>
          </cell>
          <cell r="D892" t="str">
            <v>NSW</v>
          </cell>
          <cell r="E892" t="str">
            <v>Australia</v>
          </cell>
          <cell r="F892">
            <v>9</v>
          </cell>
        </row>
        <row r="893">
          <cell r="A893">
            <v>896</v>
          </cell>
          <cell r="B893" t="str">
            <v>7 Reindahl Center</v>
          </cell>
          <cell r="C893">
            <v>2767</v>
          </cell>
          <cell r="D893" t="str">
            <v>NSW</v>
          </cell>
          <cell r="E893" t="str">
            <v>Australia</v>
          </cell>
          <cell r="F893">
            <v>8</v>
          </cell>
        </row>
        <row r="894">
          <cell r="A894">
            <v>897</v>
          </cell>
          <cell r="B894" t="str">
            <v>6382 Bayside Street</v>
          </cell>
          <cell r="C894">
            <v>2153</v>
          </cell>
          <cell r="D894" t="str">
            <v>NSW</v>
          </cell>
          <cell r="E894" t="str">
            <v>Australia</v>
          </cell>
          <cell r="F894">
            <v>10</v>
          </cell>
        </row>
        <row r="895">
          <cell r="A895">
            <v>898</v>
          </cell>
          <cell r="B895" t="str">
            <v>850 Manitowish Avenue</v>
          </cell>
          <cell r="C895">
            <v>2148</v>
          </cell>
          <cell r="D895" t="str">
            <v>NSW</v>
          </cell>
          <cell r="E895" t="str">
            <v>Australia</v>
          </cell>
          <cell r="F895">
            <v>8</v>
          </cell>
        </row>
        <row r="896">
          <cell r="A896">
            <v>899</v>
          </cell>
          <cell r="B896" t="str">
            <v>88 Comanche Point</v>
          </cell>
          <cell r="C896">
            <v>2486</v>
          </cell>
          <cell r="D896" t="str">
            <v>NSW</v>
          </cell>
          <cell r="E896" t="str">
            <v>Australia</v>
          </cell>
          <cell r="F896">
            <v>7</v>
          </cell>
        </row>
        <row r="897">
          <cell r="A897">
            <v>900</v>
          </cell>
          <cell r="B897" t="str">
            <v>13845 Hayes Center</v>
          </cell>
          <cell r="C897">
            <v>3228</v>
          </cell>
          <cell r="D897" t="str">
            <v>VIC</v>
          </cell>
          <cell r="E897" t="str">
            <v>Australia</v>
          </cell>
          <cell r="F897">
            <v>8</v>
          </cell>
        </row>
        <row r="898">
          <cell r="A898">
            <v>901</v>
          </cell>
          <cell r="B898" t="str">
            <v>88022 South Road</v>
          </cell>
          <cell r="C898">
            <v>4511</v>
          </cell>
          <cell r="D898" t="str">
            <v>QLD</v>
          </cell>
          <cell r="E898" t="str">
            <v>Australia</v>
          </cell>
          <cell r="F898">
            <v>5</v>
          </cell>
        </row>
        <row r="899">
          <cell r="A899">
            <v>902</v>
          </cell>
          <cell r="B899" t="str">
            <v>9 Northridge Lane</v>
          </cell>
          <cell r="C899">
            <v>2340</v>
          </cell>
          <cell r="D899" t="str">
            <v>NSW</v>
          </cell>
          <cell r="E899" t="str">
            <v>Australia</v>
          </cell>
          <cell r="F899">
            <v>3</v>
          </cell>
        </row>
        <row r="900">
          <cell r="A900">
            <v>903</v>
          </cell>
          <cell r="B900" t="str">
            <v>95530 Hallows Circle</v>
          </cell>
          <cell r="C900">
            <v>4110</v>
          </cell>
          <cell r="D900" t="str">
            <v>QLD</v>
          </cell>
          <cell r="E900" t="str">
            <v>Australia</v>
          </cell>
          <cell r="F900">
            <v>5</v>
          </cell>
        </row>
        <row r="901">
          <cell r="A901">
            <v>904</v>
          </cell>
          <cell r="B901" t="str">
            <v>97 Karstens Place</v>
          </cell>
          <cell r="C901">
            <v>4226</v>
          </cell>
          <cell r="D901" t="str">
            <v>QLD</v>
          </cell>
          <cell r="E901" t="str">
            <v>Australia</v>
          </cell>
          <cell r="F901">
            <v>7</v>
          </cell>
        </row>
        <row r="902">
          <cell r="A902">
            <v>905</v>
          </cell>
          <cell r="B902" t="str">
            <v>237 Summit Pass</v>
          </cell>
          <cell r="C902">
            <v>4506</v>
          </cell>
          <cell r="D902" t="str">
            <v>QLD</v>
          </cell>
          <cell r="E902" t="str">
            <v>Australia</v>
          </cell>
          <cell r="F902">
            <v>3</v>
          </cell>
        </row>
        <row r="903">
          <cell r="A903">
            <v>906</v>
          </cell>
          <cell r="B903" t="str">
            <v>1 Cottonwood Street</v>
          </cell>
          <cell r="C903">
            <v>3150</v>
          </cell>
          <cell r="D903" t="str">
            <v>VIC</v>
          </cell>
          <cell r="E903" t="str">
            <v>Australia</v>
          </cell>
          <cell r="F903">
            <v>9</v>
          </cell>
        </row>
        <row r="904">
          <cell r="A904">
            <v>907</v>
          </cell>
          <cell r="B904" t="str">
            <v>8642 Forest Run Avenue</v>
          </cell>
          <cell r="C904">
            <v>2026</v>
          </cell>
          <cell r="D904" t="str">
            <v>NSW</v>
          </cell>
          <cell r="E904" t="str">
            <v>Australia</v>
          </cell>
          <cell r="F904">
            <v>9</v>
          </cell>
        </row>
        <row r="905">
          <cell r="A905">
            <v>908</v>
          </cell>
          <cell r="B905" t="str">
            <v>352 Bonner Crossing</v>
          </cell>
          <cell r="C905">
            <v>3084</v>
          </cell>
          <cell r="D905" t="str">
            <v>VIC</v>
          </cell>
          <cell r="E905" t="str">
            <v>Australia</v>
          </cell>
          <cell r="F905">
            <v>8</v>
          </cell>
        </row>
        <row r="906">
          <cell r="A906">
            <v>909</v>
          </cell>
          <cell r="B906" t="str">
            <v>52726 High Crossing Junction</v>
          </cell>
          <cell r="C906">
            <v>3802</v>
          </cell>
          <cell r="D906" t="str">
            <v>VIC</v>
          </cell>
          <cell r="E906" t="str">
            <v>Australia</v>
          </cell>
          <cell r="F906">
            <v>7</v>
          </cell>
        </row>
        <row r="907">
          <cell r="A907">
            <v>910</v>
          </cell>
          <cell r="B907" t="str">
            <v>60086 Summit Lane</v>
          </cell>
          <cell r="C907">
            <v>2116</v>
          </cell>
          <cell r="D907" t="str">
            <v>NSW</v>
          </cell>
          <cell r="E907" t="str">
            <v>Australia</v>
          </cell>
          <cell r="F907">
            <v>10</v>
          </cell>
        </row>
        <row r="908">
          <cell r="A908">
            <v>911</v>
          </cell>
          <cell r="B908" t="str">
            <v>5 Farmco Way</v>
          </cell>
          <cell r="C908">
            <v>2747</v>
          </cell>
          <cell r="D908" t="str">
            <v>NSW</v>
          </cell>
          <cell r="E908" t="str">
            <v>Australia</v>
          </cell>
          <cell r="F908">
            <v>8</v>
          </cell>
        </row>
        <row r="909">
          <cell r="A909">
            <v>912</v>
          </cell>
          <cell r="B909" t="str">
            <v>33 Kropf Hill</v>
          </cell>
          <cell r="C909">
            <v>2211</v>
          </cell>
          <cell r="D909" t="str">
            <v>NSW</v>
          </cell>
          <cell r="E909" t="str">
            <v>Australia</v>
          </cell>
          <cell r="F909">
            <v>10</v>
          </cell>
        </row>
        <row r="910">
          <cell r="A910">
            <v>913</v>
          </cell>
          <cell r="B910" t="str">
            <v>2 Derek Pass</v>
          </cell>
          <cell r="C910">
            <v>2222</v>
          </cell>
          <cell r="D910" t="str">
            <v>NSW</v>
          </cell>
          <cell r="E910" t="str">
            <v>Australia</v>
          </cell>
          <cell r="F910">
            <v>7</v>
          </cell>
        </row>
        <row r="911">
          <cell r="A911">
            <v>914</v>
          </cell>
          <cell r="B911" t="str">
            <v>87140 Mandrake Lane</v>
          </cell>
          <cell r="C911">
            <v>3124</v>
          </cell>
          <cell r="D911" t="str">
            <v>VIC</v>
          </cell>
          <cell r="E911" t="str">
            <v>Australia</v>
          </cell>
          <cell r="F911">
            <v>8</v>
          </cell>
        </row>
        <row r="912">
          <cell r="A912">
            <v>915</v>
          </cell>
          <cell r="B912" t="str">
            <v>69278 High Crossing Place</v>
          </cell>
          <cell r="C912">
            <v>2795</v>
          </cell>
          <cell r="D912" t="str">
            <v>NSW</v>
          </cell>
          <cell r="E912" t="str">
            <v>Australia</v>
          </cell>
          <cell r="F912">
            <v>5</v>
          </cell>
        </row>
        <row r="913">
          <cell r="A913">
            <v>916</v>
          </cell>
          <cell r="B913" t="str">
            <v>42 Cordelia Park</v>
          </cell>
          <cell r="C913">
            <v>2567</v>
          </cell>
          <cell r="D913" t="str">
            <v>NSW</v>
          </cell>
          <cell r="E913" t="str">
            <v>Australia</v>
          </cell>
          <cell r="F913">
            <v>8</v>
          </cell>
        </row>
        <row r="914">
          <cell r="A914">
            <v>917</v>
          </cell>
          <cell r="B914" t="str">
            <v>50 2nd Center</v>
          </cell>
          <cell r="C914">
            <v>3188</v>
          </cell>
          <cell r="D914" t="str">
            <v>VIC</v>
          </cell>
          <cell r="E914" t="str">
            <v>Australia</v>
          </cell>
          <cell r="F914">
            <v>9</v>
          </cell>
        </row>
        <row r="915">
          <cell r="A915">
            <v>918</v>
          </cell>
          <cell r="B915" t="str">
            <v>8 Colorado Circle</v>
          </cell>
          <cell r="C915">
            <v>3730</v>
          </cell>
          <cell r="D915" t="str">
            <v>VIC</v>
          </cell>
          <cell r="E915" t="str">
            <v>Australia</v>
          </cell>
          <cell r="F915">
            <v>4</v>
          </cell>
        </row>
        <row r="916">
          <cell r="A916">
            <v>919</v>
          </cell>
          <cell r="B916" t="str">
            <v>55 Daystar Court</v>
          </cell>
          <cell r="C916">
            <v>2234</v>
          </cell>
          <cell r="D916" t="str">
            <v>NSW</v>
          </cell>
          <cell r="E916" t="str">
            <v>Australia</v>
          </cell>
          <cell r="F916">
            <v>10</v>
          </cell>
        </row>
        <row r="917">
          <cell r="A917">
            <v>920</v>
          </cell>
          <cell r="B917" t="str">
            <v>21 Dwight Crossing</v>
          </cell>
          <cell r="C917">
            <v>2062</v>
          </cell>
          <cell r="D917" t="str">
            <v>NSW</v>
          </cell>
          <cell r="E917" t="str">
            <v>Australia</v>
          </cell>
          <cell r="F917">
            <v>10</v>
          </cell>
        </row>
        <row r="918">
          <cell r="A918">
            <v>921</v>
          </cell>
          <cell r="B918" t="str">
            <v>3828 Norway Maple Avenue</v>
          </cell>
          <cell r="C918">
            <v>2027</v>
          </cell>
          <cell r="D918" t="str">
            <v>NSW</v>
          </cell>
          <cell r="E918" t="str">
            <v>Australia</v>
          </cell>
          <cell r="F918">
            <v>11</v>
          </cell>
        </row>
        <row r="919">
          <cell r="A919">
            <v>922</v>
          </cell>
          <cell r="B919" t="str">
            <v>3044 Summer Ridge Center</v>
          </cell>
          <cell r="C919">
            <v>3060</v>
          </cell>
          <cell r="D919" t="str">
            <v>VIC</v>
          </cell>
          <cell r="E919" t="str">
            <v>Australia</v>
          </cell>
          <cell r="F919">
            <v>8</v>
          </cell>
        </row>
        <row r="920">
          <cell r="A920">
            <v>923</v>
          </cell>
          <cell r="B920" t="str">
            <v>43455 Carey Center</v>
          </cell>
          <cell r="C920">
            <v>4131</v>
          </cell>
          <cell r="D920" t="str">
            <v>QLD</v>
          </cell>
          <cell r="E920" t="str">
            <v>Australia</v>
          </cell>
          <cell r="F920">
            <v>4</v>
          </cell>
        </row>
        <row r="921">
          <cell r="A921">
            <v>924</v>
          </cell>
          <cell r="B921" t="str">
            <v>57953 Drewry Street</v>
          </cell>
          <cell r="C921">
            <v>2518</v>
          </cell>
          <cell r="D921" t="str">
            <v>NSW</v>
          </cell>
          <cell r="E921" t="str">
            <v>Australia</v>
          </cell>
          <cell r="F921">
            <v>10</v>
          </cell>
        </row>
        <row r="922">
          <cell r="A922">
            <v>925</v>
          </cell>
          <cell r="B922" t="str">
            <v>3 Luster Junction</v>
          </cell>
          <cell r="C922">
            <v>2323</v>
          </cell>
          <cell r="D922" t="str">
            <v>NSW</v>
          </cell>
          <cell r="E922" t="str">
            <v>Australia</v>
          </cell>
          <cell r="F922">
            <v>4</v>
          </cell>
        </row>
        <row r="923">
          <cell r="A923">
            <v>926</v>
          </cell>
          <cell r="B923" t="str">
            <v>9987 Stuart Alley</v>
          </cell>
          <cell r="C923">
            <v>2766</v>
          </cell>
          <cell r="D923" t="str">
            <v>NSW</v>
          </cell>
          <cell r="E923" t="str">
            <v>Australia</v>
          </cell>
          <cell r="F923">
            <v>8</v>
          </cell>
        </row>
        <row r="924">
          <cell r="A924">
            <v>927</v>
          </cell>
          <cell r="B924" t="str">
            <v>2309 Gulseth Way</v>
          </cell>
          <cell r="C924">
            <v>3199</v>
          </cell>
          <cell r="D924" t="str">
            <v>VIC</v>
          </cell>
          <cell r="E924" t="str">
            <v>Australia</v>
          </cell>
          <cell r="F924">
            <v>8</v>
          </cell>
        </row>
        <row r="925">
          <cell r="A925">
            <v>928</v>
          </cell>
          <cell r="B925" t="str">
            <v>730 Dixon Place</v>
          </cell>
          <cell r="C925">
            <v>3158</v>
          </cell>
          <cell r="D925" t="str">
            <v>VIC</v>
          </cell>
          <cell r="E925" t="str">
            <v>Australia</v>
          </cell>
          <cell r="F925">
            <v>8</v>
          </cell>
        </row>
        <row r="926">
          <cell r="A926">
            <v>929</v>
          </cell>
          <cell r="B926" t="str">
            <v>10421 Cordelia Parkway</v>
          </cell>
          <cell r="C926">
            <v>3188</v>
          </cell>
          <cell r="D926" t="str">
            <v>VIC</v>
          </cell>
          <cell r="E926" t="str">
            <v>Australia</v>
          </cell>
          <cell r="F926">
            <v>12</v>
          </cell>
        </row>
        <row r="927">
          <cell r="A927">
            <v>930</v>
          </cell>
          <cell r="B927" t="str">
            <v>35454 Welch Hill</v>
          </cell>
          <cell r="C927">
            <v>2477</v>
          </cell>
          <cell r="D927" t="str">
            <v>NSW</v>
          </cell>
          <cell r="E927" t="str">
            <v>Australia</v>
          </cell>
          <cell r="F927">
            <v>6</v>
          </cell>
        </row>
        <row r="928">
          <cell r="A928">
            <v>931</v>
          </cell>
          <cell r="B928" t="str">
            <v>3403 Spenser Terrace</v>
          </cell>
          <cell r="C928">
            <v>3143</v>
          </cell>
          <cell r="D928" t="str">
            <v>VIC</v>
          </cell>
          <cell r="E928" t="str">
            <v>Australia</v>
          </cell>
          <cell r="F928">
            <v>8</v>
          </cell>
        </row>
        <row r="929">
          <cell r="A929">
            <v>932</v>
          </cell>
          <cell r="B929" t="str">
            <v>06 Oneill Parkway</v>
          </cell>
          <cell r="C929">
            <v>2770</v>
          </cell>
          <cell r="D929" t="str">
            <v>NSW</v>
          </cell>
          <cell r="E929" t="str">
            <v>Australia</v>
          </cell>
          <cell r="F929">
            <v>7</v>
          </cell>
        </row>
        <row r="930">
          <cell r="A930">
            <v>933</v>
          </cell>
          <cell r="B930" t="str">
            <v>243 Ridge Oak Center</v>
          </cell>
          <cell r="C930">
            <v>2195</v>
          </cell>
          <cell r="D930" t="str">
            <v>NSW</v>
          </cell>
          <cell r="E930" t="str">
            <v>Australia</v>
          </cell>
          <cell r="F930">
            <v>9</v>
          </cell>
        </row>
        <row r="931">
          <cell r="A931">
            <v>934</v>
          </cell>
          <cell r="B931" t="str">
            <v>4 Eastlawn Crossing</v>
          </cell>
          <cell r="C931">
            <v>2036</v>
          </cell>
          <cell r="D931" t="str">
            <v>NSW</v>
          </cell>
          <cell r="E931" t="str">
            <v>Australia</v>
          </cell>
          <cell r="F931">
            <v>12</v>
          </cell>
        </row>
        <row r="932">
          <cell r="A932">
            <v>935</v>
          </cell>
          <cell r="B932" t="str">
            <v>33 Farwell Crossing</v>
          </cell>
          <cell r="C932">
            <v>2575</v>
          </cell>
          <cell r="D932" t="str">
            <v>NSW</v>
          </cell>
          <cell r="E932" t="str">
            <v>Australia</v>
          </cell>
          <cell r="F932">
            <v>10</v>
          </cell>
        </row>
        <row r="933">
          <cell r="A933">
            <v>936</v>
          </cell>
          <cell r="B933" t="str">
            <v>5 Reindahl Point</v>
          </cell>
          <cell r="C933">
            <v>3400</v>
          </cell>
          <cell r="D933" t="str">
            <v>VIC</v>
          </cell>
          <cell r="E933" t="str">
            <v>Australia</v>
          </cell>
          <cell r="F933">
            <v>2</v>
          </cell>
        </row>
        <row r="934">
          <cell r="A934">
            <v>937</v>
          </cell>
          <cell r="B934" t="str">
            <v>8882 Valley Edge Junction</v>
          </cell>
          <cell r="C934">
            <v>2145</v>
          </cell>
          <cell r="D934" t="str">
            <v>NSW</v>
          </cell>
          <cell r="E934" t="str">
            <v>Australia</v>
          </cell>
          <cell r="F934">
            <v>8</v>
          </cell>
        </row>
        <row r="935">
          <cell r="A935">
            <v>938</v>
          </cell>
          <cell r="B935" t="str">
            <v>633 Cordelia Alley</v>
          </cell>
          <cell r="C935">
            <v>3037</v>
          </cell>
          <cell r="D935" t="str">
            <v>VIC</v>
          </cell>
          <cell r="E935" t="str">
            <v>Australia</v>
          </cell>
          <cell r="F935">
            <v>7</v>
          </cell>
        </row>
        <row r="936">
          <cell r="A936">
            <v>939</v>
          </cell>
          <cell r="B936" t="str">
            <v>32 Dennis Hill</v>
          </cell>
          <cell r="C936">
            <v>2233</v>
          </cell>
          <cell r="D936" t="str">
            <v>NSW</v>
          </cell>
          <cell r="E936" t="str">
            <v>Australia</v>
          </cell>
          <cell r="F936">
            <v>9</v>
          </cell>
        </row>
        <row r="937">
          <cell r="A937">
            <v>940</v>
          </cell>
          <cell r="B937" t="str">
            <v>54905 Anniversary Pass</v>
          </cell>
          <cell r="C937">
            <v>4570</v>
          </cell>
          <cell r="D937" t="str">
            <v>QLD</v>
          </cell>
          <cell r="E937" t="str">
            <v>Australia</v>
          </cell>
          <cell r="F937">
            <v>2</v>
          </cell>
        </row>
        <row r="938">
          <cell r="A938">
            <v>941</v>
          </cell>
          <cell r="B938" t="str">
            <v>5 Gale Street</v>
          </cell>
          <cell r="C938">
            <v>4507</v>
          </cell>
          <cell r="D938" t="str">
            <v>QLD</v>
          </cell>
          <cell r="E938" t="str">
            <v>Australia</v>
          </cell>
          <cell r="F938">
            <v>8</v>
          </cell>
        </row>
        <row r="939">
          <cell r="A939">
            <v>942</v>
          </cell>
          <cell r="B939" t="str">
            <v>5413 Burning Wood Plaza</v>
          </cell>
          <cell r="C939">
            <v>4220</v>
          </cell>
          <cell r="D939" t="str">
            <v>QLD</v>
          </cell>
          <cell r="E939" t="str">
            <v>Australia</v>
          </cell>
          <cell r="F939">
            <v>8</v>
          </cell>
        </row>
        <row r="940">
          <cell r="A940">
            <v>943</v>
          </cell>
          <cell r="B940" t="str">
            <v>6183 Morrow Court</v>
          </cell>
          <cell r="C940">
            <v>2113</v>
          </cell>
          <cell r="D940" t="str">
            <v>NSW</v>
          </cell>
          <cell r="E940" t="str">
            <v>Australia</v>
          </cell>
          <cell r="F940">
            <v>11</v>
          </cell>
        </row>
        <row r="941">
          <cell r="A941">
            <v>944</v>
          </cell>
          <cell r="B941" t="str">
            <v>9 Colorado Trail</v>
          </cell>
          <cell r="C941">
            <v>3799</v>
          </cell>
          <cell r="D941" t="str">
            <v>VIC</v>
          </cell>
          <cell r="E941" t="str">
            <v>Australia</v>
          </cell>
          <cell r="F941">
            <v>3</v>
          </cell>
        </row>
        <row r="942">
          <cell r="A942">
            <v>945</v>
          </cell>
          <cell r="B942" t="str">
            <v>627 Ronald Regan Alley</v>
          </cell>
          <cell r="C942">
            <v>4505</v>
          </cell>
          <cell r="D942" t="str">
            <v>QLD</v>
          </cell>
          <cell r="E942" t="str">
            <v>Australia</v>
          </cell>
          <cell r="F942">
            <v>6</v>
          </cell>
        </row>
        <row r="943">
          <cell r="A943">
            <v>946</v>
          </cell>
          <cell r="B943" t="str">
            <v>93446 Eagle Crest Plaza</v>
          </cell>
          <cell r="C943">
            <v>2229</v>
          </cell>
          <cell r="D943" t="str">
            <v>NSW</v>
          </cell>
          <cell r="E943" t="str">
            <v>Australia</v>
          </cell>
          <cell r="F943">
            <v>10</v>
          </cell>
        </row>
        <row r="944">
          <cell r="A944">
            <v>947</v>
          </cell>
          <cell r="B944" t="str">
            <v>9 Clyde Gallagher Plaza</v>
          </cell>
          <cell r="C944">
            <v>3021</v>
          </cell>
          <cell r="D944" t="str">
            <v>VIC</v>
          </cell>
          <cell r="E944" t="str">
            <v>Australia</v>
          </cell>
          <cell r="F944">
            <v>7</v>
          </cell>
        </row>
        <row r="945">
          <cell r="A945">
            <v>948</v>
          </cell>
          <cell r="B945" t="str">
            <v>56709 Petterle Street</v>
          </cell>
          <cell r="C945">
            <v>2443</v>
          </cell>
          <cell r="D945" t="str">
            <v>NSW</v>
          </cell>
          <cell r="E945" t="str">
            <v>Australia</v>
          </cell>
          <cell r="F945">
            <v>6</v>
          </cell>
        </row>
        <row r="946">
          <cell r="A946">
            <v>949</v>
          </cell>
          <cell r="B946" t="str">
            <v>221 Coolidge Parkway</v>
          </cell>
          <cell r="C946">
            <v>2010</v>
          </cell>
          <cell r="D946" t="str">
            <v>NSW</v>
          </cell>
          <cell r="E946" t="str">
            <v>Australia</v>
          </cell>
          <cell r="F946">
            <v>9</v>
          </cell>
        </row>
        <row r="947">
          <cell r="A947">
            <v>950</v>
          </cell>
          <cell r="B947" t="str">
            <v>33564 Jana Court</v>
          </cell>
          <cell r="C947">
            <v>4218</v>
          </cell>
          <cell r="D947" t="str">
            <v>QLD</v>
          </cell>
          <cell r="E947" t="str">
            <v>Australia</v>
          </cell>
          <cell r="F947">
            <v>5</v>
          </cell>
        </row>
        <row r="948">
          <cell r="A948">
            <v>951</v>
          </cell>
          <cell r="B948" t="str">
            <v>7 Starling Crossing</v>
          </cell>
          <cell r="C948">
            <v>2570</v>
          </cell>
          <cell r="D948" t="str">
            <v>NSW</v>
          </cell>
          <cell r="E948" t="str">
            <v>Australia</v>
          </cell>
          <cell r="F948">
            <v>9</v>
          </cell>
        </row>
        <row r="949">
          <cell r="A949">
            <v>952</v>
          </cell>
          <cell r="B949" t="str">
            <v>283 Ryan Street</v>
          </cell>
          <cell r="C949">
            <v>3752</v>
          </cell>
          <cell r="D949" t="str">
            <v>VIC</v>
          </cell>
          <cell r="E949" t="str">
            <v>Australia</v>
          </cell>
          <cell r="F949">
            <v>7</v>
          </cell>
        </row>
        <row r="950">
          <cell r="A950">
            <v>953</v>
          </cell>
          <cell r="B950" t="str">
            <v>97 Aberg Pass</v>
          </cell>
          <cell r="C950">
            <v>4720</v>
          </cell>
          <cell r="D950" t="str">
            <v>QLD</v>
          </cell>
          <cell r="E950" t="str">
            <v>Australia</v>
          </cell>
          <cell r="F950">
            <v>1</v>
          </cell>
        </row>
        <row r="951">
          <cell r="A951">
            <v>954</v>
          </cell>
          <cell r="B951" t="str">
            <v>0 Menomonie Avenue</v>
          </cell>
          <cell r="C951">
            <v>3177</v>
          </cell>
          <cell r="D951" t="str">
            <v>VIC</v>
          </cell>
          <cell r="E951" t="str">
            <v>Australia</v>
          </cell>
          <cell r="F951">
            <v>6</v>
          </cell>
        </row>
        <row r="952">
          <cell r="A952">
            <v>955</v>
          </cell>
          <cell r="B952" t="str">
            <v>20 Carpenter Parkway</v>
          </cell>
          <cell r="C952">
            <v>2192</v>
          </cell>
          <cell r="D952" t="str">
            <v>NSW</v>
          </cell>
          <cell r="E952" t="str">
            <v>Australia</v>
          </cell>
          <cell r="F952">
            <v>9</v>
          </cell>
        </row>
        <row r="953">
          <cell r="A953">
            <v>956</v>
          </cell>
          <cell r="B953" t="str">
            <v>14796 Ramsey Street</v>
          </cell>
          <cell r="C953">
            <v>2069</v>
          </cell>
          <cell r="D953" t="str">
            <v>NSW</v>
          </cell>
          <cell r="E953" t="str">
            <v>Australia</v>
          </cell>
          <cell r="F953">
            <v>12</v>
          </cell>
        </row>
        <row r="954">
          <cell r="A954">
            <v>957</v>
          </cell>
          <cell r="B954" t="str">
            <v>1346 Forest Dale Point</v>
          </cell>
          <cell r="C954">
            <v>3111</v>
          </cell>
          <cell r="D954" t="str">
            <v>VIC</v>
          </cell>
          <cell r="E954" t="str">
            <v>Australia</v>
          </cell>
          <cell r="F954">
            <v>10</v>
          </cell>
        </row>
        <row r="955">
          <cell r="A955">
            <v>958</v>
          </cell>
          <cell r="B955" t="str">
            <v>217 Meadow Vale Point</v>
          </cell>
          <cell r="C955">
            <v>2023</v>
          </cell>
          <cell r="D955" t="str">
            <v>NSW</v>
          </cell>
          <cell r="E955" t="str">
            <v>Australia</v>
          </cell>
          <cell r="F955">
            <v>12</v>
          </cell>
        </row>
        <row r="956">
          <cell r="A956">
            <v>959</v>
          </cell>
          <cell r="B956" t="str">
            <v>341 Saint Paul Lane</v>
          </cell>
          <cell r="C956">
            <v>2033</v>
          </cell>
          <cell r="D956" t="str">
            <v>NSW</v>
          </cell>
          <cell r="E956" t="str">
            <v>Australia</v>
          </cell>
          <cell r="F956">
            <v>9</v>
          </cell>
        </row>
        <row r="957">
          <cell r="A957">
            <v>960</v>
          </cell>
          <cell r="B957" t="str">
            <v>7823 Village Green Park</v>
          </cell>
          <cell r="C957">
            <v>3030</v>
          </cell>
          <cell r="D957" t="str">
            <v>VIC</v>
          </cell>
          <cell r="E957" t="str">
            <v>Australia</v>
          </cell>
          <cell r="F957">
            <v>8</v>
          </cell>
        </row>
        <row r="958">
          <cell r="A958">
            <v>961</v>
          </cell>
          <cell r="B958" t="str">
            <v>382 Dayton Lane</v>
          </cell>
          <cell r="C958">
            <v>2148</v>
          </cell>
          <cell r="D958" t="str">
            <v>NSW</v>
          </cell>
          <cell r="E958" t="str">
            <v>Australia</v>
          </cell>
          <cell r="F958">
            <v>8</v>
          </cell>
        </row>
        <row r="959">
          <cell r="A959">
            <v>962</v>
          </cell>
          <cell r="B959" t="str">
            <v>4 Kennedy Trail</v>
          </cell>
          <cell r="C959">
            <v>3147</v>
          </cell>
          <cell r="D959" t="str">
            <v>VIC</v>
          </cell>
          <cell r="E959" t="str">
            <v>Australia</v>
          </cell>
          <cell r="F959">
            <v>8</v>
          </cell>
        </row>
        <row r="960">
          <cell r="A960">
            <v>963</v>
          </cell>
          <cell r="B960" t="str">
            <v>4364 Gale Park</v>
          </cell>
          <cell r="C960">
            <v>2196</v>
          </cell>
          <cell r="D960" t="str">
            <v>NSW</v>
          </cell>
          <cell r="E960" t="str">
            <v>Australia</v>
          </cell>
          <cell r="F960">
            <v>10</v>
          </cell>
        </row>
        <row r="961">
          <cell r="A961">
            <v>964</v>
          </cell>
          <cell r="B961" t="str">
            <v>2379 Dorton Pass</v>
          </cell>
          <cell r="C961">
            <v>2089</v>
          </cell>
          <cell r="D961" t="str">
            <v>NSW</v>
          </cell>
          <cell r="E961" t="str">
            <v>Australia</v>
          </cell>
          <cell r="F961">
            <v>12</v>
          </cell>
        </row>
        <row r="962">
          <cell r="A962">
            <v>965</v>
          </cell>
          <cell r="B962" t="str">
            <v>5 Hintze Hill</v>
          </cell>
          <cell r="C962">
            <v>2641</v>
          </cell>
          <cell r="D962" t="str">
            <v>NSW</v>
          </cell>
          <cell r="E962" t="str">
            <v>Australia</v>
          </cell>
          <cell r="F962">
            <v>1</v>
          </cell>
        </row>
        <row r="963">
          <cell r="A963">
            <v>966</v>
          </cell>
          <cell r="B963" t="str">
            <v>58 High Crossing Place</v>
          </cell>
          <cell r="C963">
            <v>4212</v>
          </cell>
          <cell r="D963" t="str">
            <v>QLD</v>
          </cell>
          <cell r="E963" t="str">
            <v>Australia</v>
          </cell>
          <cell r="F963">
            <v>10</v>
          </cell>
        </row>
        <row r="964">
          <cell r="A964">
            <v>967</v>
          </cell>
          <cell r="B964" t="str">
            <v>1 Ridgeway Court</v>
          </cell>
          <cell r="C964">
            <v>3241</v>
          </cell>
          <cell r="D964" t="str">
            <v>VIC</v>
          </cell>
          <cell r="E964" t="str">
            <v>Australia</v>
          </cell>
          <cell r="F964">
            <v>5</v>
          </cell>
        </row>
        <row r="965">
          <cell r="A965">
            <v>968</v>
          </cell>
          <cell r="B965" t="str">
            <v>00 Park Meadow Terrace</v>
          </cell>
          <cell r="C965">
            <v>2450</v>
          </cell>
          <cell r="D965" t="str">
            <v>NSW</v>
          </cell>
          <cell r="E965" t="str">
            <v>Australia</v>
          </cell>
          <cell r="F965">
            <v>6</v>
          </cell>
        </row>
        <row r="966">
          <cell r="A966">
            <v>969</v>
          </cell>
          <cell r="B966" t="str">
            <v>29419 Harper Circle</v>
          </cell>
          <cell r="C966">
            <v>4209</v>
          </cell>
          <cell r="D966" t="str">
            <v>QLD</v>
          </cell>
          <cell r="E966" t="str">
            <v>Australia</v>
          </cell>
          <cell r="F966">
            <v>5</v>
          </cell>
        </row>
        <row r="967">
          <cell r="A967">
            <v>970</v>
          </cell>
          <cell r="B967" t="str">
            <v>1601 Judy Drive</v>
          </cell>
          <cell r="C967">
            <v>2026</v>
          </cell>
          <cell r="D967" t="str">
            <v>NSW</v>
          </cell>
          <cell r="E967" t="str">
            <v>Australia</v>
          </cell>
          <cell r="F967">
            <v>10</v>
          </cell>
        </row>
        <row r="968">
          <cell r="A968">
            <v>971</v>
          </cell>
          <cell r="B968" t="str">
            <v>7628 Larry Trail</v>
          </cell>
          <cell r="C968">
            <v>3428</v>
          </cell>
          <cell r="D968" t="str">
            <v>VIC</v>
          </cell>
          <cell r="E968" t="str">
            <v>Australia</v>
          </cell>
          <cell r="F968">
            <v>7</v>
          </cell>
        </row>
        <row r="969">
          <cell r="A969">
            <v>972</v>
          </cell>
          <cell r="B969" t="str">
            <v>004 Lawn Trail</v>
          </cell>
          <cell r="C969">
            <v>4227</v>
          </cell>
          <cell r="D969" t="str">
            <v>QLD</v>
          </cell>
          <cell r="E969" t="str">
            <v>Australia</v>
          </cell>
          <cell r="F969">
            <v>5</v>
          </cell>
        </row>
        <row r="970">
          <cell r="A970">
            <v>973</v>
          </cell>
          <cell r="B970" t="str">
            <v>42 Dahle Parkway</v>
          </cell>
          <cell r="C970">
            <v>3806</v>
          </cell>
          <cell r="D970" t="str">
            <v>VIC</v>
          </cell>
          <cell r="E970" t="str">
            <v>Australia</v>
          </cell>
          <cell r="F970">
            <v>7</v>
          </cell>
        </row>
        <row r="971">
          <cell r="A971">
            <v>974</v>
          </cell>
          <cell r="B971" t="str">
            <v>1472 Meadow Vale Lane</v>
          </cell>
          <cell r="C971">
            <v>4034</v>
          </cell>
          <cell r="D971" t="str">
            <v>QLD</v>
          </cell>
          <cell r="E971" t="str">
            <v>Australia</v>
          </cell>
          <cell r="F971">
            <v>7</v>
          </cell>
        </row>
        <row r="972">
          <cell r="A972">
            <v>975</v>
          </cell>
          <cell r="B972" t="str">
            <v>95 Old Gate Junction</v>
          </cell>
          <cell r="C972">
            <v>2760</v>
          </cell>
          <cell r="D972" t="str">
            <v>NSW</v>
          </cell>
          <cell r="E972" t="str">
            <v>Australia</v>
          </cell>
          <cell r="F972">
            <v>8</v>
          </cell>
        </row>
        <row r="973">
          <cell r="A973">
            <v>976</v>
          </cell>
          <cell r="B973" t="str">
            <v>55 Fairfield Court</v>
          </cell>
          <cell r="C973">
            <v>3175</v>
          </cell>
          <cell r="D973" t="str">
            <v>VIC</v>
          </cell>
          <cell r="E973" t="str">
            <v>Australia</v>
          </cell>
          <cell r="F973">
            <v>8</v>
          </cell>
        </row>
        <row r="974">
          <cell r="A974">
            <v>977</v>
          </cell>
          <cell r="B974" t="str">
            <v>92 Bunker Hill Trail</v>
          </cell>
          <cell r="C974">
            <v>2558</v>
          </cell>
          <cell r="D974" t="str">
            <v>NSW</v>
          </cell>
          <cell r="E974" t="str">
            <v>Australia</v>
          </cell>
          <cell r="F974">
            <v>7</v>
          </cell>
        </row>
        <row r="975">
          <cell r="A975">
            <v>978</v>
          </cell>
          <cell r="B975" t="str">
            <v>1 Boyd Junction</v>
          </cell>
          <cell r="C975">
            <v>2460</v>
          </cell>
          <cell r="D975" t="str">
            <v>NSW</v>
          </cell>
          <cell r="E975" t="str">
            <v>Australia</v>
          </cell>
          <cell r="F975">
            <v>1</v>
          </cell>
        </row>
        <row r="976">
          <cell r="A976">
            <v>979</v>
          </cell>
          <cell r="B976" t="str">
            <v>938 Monica Park</v>
          </cell>
          <cell r="C976">
            <v>3173</v>
          </cell>
          <cell r="D976" t="str">
            <v>VIC</v>
          </cell>
          <cell r="E976" t="str">
            <v>Australia</v>
          </cell>
          <cell r="F976">
            <v>9</v>
          </cell>
        </row>
        <row r="977">
          <cell r="A977">
            <v>980</v>
          </cell>
          <cell r="B977" t="str">
            <v>26204 Monument Alley</v>
          </cell>
          <cell r="C977">
            <v>2289</v>
          </cell>
          <cell r="D977" t="str">
            <v>NSW</v>
          </cell>
          <cell r="E977" t="str">
            <v>Australia</v>
          </cell>
          <cell r="F977">
            <v>8</v>
          </cell>
        </row>
        <row r="978">
          <cell r="A978">
            <v>981</v>
          </cell>
          <cell r="B978" t="str">
            <v>36 Grayhawk Plaza</v>
          </cell>
          <cell r="C978">
            <v>2031</v>
          </cell>
          <cell r="D978" t="str">
            <v>NSW</v>
          </cell>
          <cell r="E978" t="str">
            <v>Australia</v>
          </cell>
          <cell r="F978">
            <v>9</v>
          </cell>
        </row>
        <row r="979">
          <cell r="A979">
            <v>982</v>
          </cell>
          <cell r="B979" t="str">
            <v>8276 Hudson Trail</v>
          </cell>
          <cell r="C979">
            <v>2250</v>
          </cell>
          <cell r="D979" t="str">
            <v>NSW</v>
          </cell>
          <cell r="E979" t="str">
            <v>Australia</v>
          </cell>
          <cell r="F979">
            <v>6</v>
          </cell>
        </row>
        <row r="980">
          <cell r="A980">
            <v>983</v>
          </cell>
          <cell r="B980" t="str">
            <v>3638 Starling Alley</v>
          </cell>
          <cell r="C980">
            <v>2027</v>
          </cell>
          <cell r="D980" t="str">
            <v>NSW</v>
          </cell>
          <cell r="E980" t="str">
            <v>Australia</v>
          </cell>
          <cell r="F980">
            <v>11</v>
          </cell>
        </row>
        <row r="981">
          <cell r="A981">
            <v>984</v>
          </cell>
          <cell r="B981" t="str">
            <v>7380 Canary Pass</v>
          </cell>
          <cell r="C981">
            <v>3111</v>
          </cell>
          <cell r="D981" t="str">
            <v>VIC</v>
          </cell>
          <cell r="E981" t="str">
            <v>Australia</v>
          </cell>
          <cell r="F981">
            <v>7</v>
          </cell>
        </row>
        <row r="982">
          <cell r="A982">
            <v>985</v>
          </cell>
          <cell r="B982" t="str">
            <v>9 Debs Trail</v>
          </cell>
          <cell r="C982">
            <v>4500</v>
          </cell>
          <cell r="D982" t="str">
            <v>QLD</v>
          </cell>
          <cell r="E982" t="str">
            <v>Australia</v>
          </cell>
          <cell r="F982">
            <v>4</v>
          </cell>
        </row>
        <row r="983">
          <cell r="A983">
            <v>986</v>
          </cell>
          <cell r="B983" t="str">
            <v>82 Shasta Drive</v>
          </cell>
          <cell r="C983">
            <v>4825</v>
          </cell>
          <cell r="D983" t="str">
            <v>QLD</v>
          </cell>
          <cell r="E983" t="str">
            <v>Australia</v>
          </cell>
          <cell r="F983">
            <v>3</v>
          </cell>
        </row>
        <row r="984">
          <cell r="A984">
            <v>987</v>
          </cell>
          <cell r="B984" t="str">
            <v>9 Goodland Center</v>
          </cell>
          <cell r="C984">
            <v>4213</v>
          </cell>
          <cell r="D984" t="str">
            <v>QLD</v>
          </cell>
          <cell r="E984" t="str">
            <v>Australia</v>
          </cell>
          <cell r="F984">
            <v>9</v>
          </cell>
        </row>
        <row r="985">
          <cell r="A985">
            <v>988</v>
          </cell>
          <cell r="B985" t="str">
            <v>4 Amoth Trail</v>
          </cell>
          <cell r="C985">
            <v>4161</v>
          </cell>
          <cell r="D985" t="str">
            <v>QLD</v>
          </cell>
          <cell r="E985" t="str">
            <v>Australia</v>
          </cell>
          <cell r="F985">
            <v>6</v>
          </cell>
        </row>
        <row r="986">
          <cell r="A986">
            <v>989</v>
          </cell>
          <cell r="B986" t="str">
            <v>730 Butternut Trail</v>
          </cell>
          <cell r="C986">
            <v>4018</v>
          </cell>
          <cell r="D986" t="str">
            <v>QLD</v>
          </cell>
          <cell r="E986" t="str">
            <v>Australia</v>
          </cell>
          <cell r="F986">
            <v>4</v>
          </cell>
        </row>
        <row r="987">
          <cell r="A987">
            <v>990</v>
          </cell>
          <cell r="B987" t="str">
            <v>21780 Service Park</v>
          </cell>
          <cell r="C987">
            <v>2560</v>
          </cell>
          <cell r="D987" t="str">
            <v>NSW</v>
          </cell>
          <cell r="E987" t="str">
            <v>Australia</v>
          </cell>
          <cell r="F987">
            <v>7</v>
          </cell>
        </row>
        <row r="988">
          <cell r="A988">
            <v>991</v>
          </cell>
          <cell r="B988" t="str">
            <v>00745 Huxley Center</v>
          </cell>
          <cell r="C988">
            <v>3757</v>
          </cell>
          <cell r="D988" t="str">
            <v>VIC</v>
          </cell>
          <cell r="E988" t="str">
            <v>Australia</v>
          </cell>
          <cell r="F988">
            <v>9</v>
          </cell>
        </row>
        <row r="989">
          <cell r="A989">
            <v>992</v>
          </cell>
          <cell r="B989" t="str">
            <v>45 Hazelcrest Junction</v>
          </cell>
          <cell r="C989">
            <v>3073</v>
          </cell>
          <cell r="D989" t="str">
            <v>VIC</v>
          </cell>
          <cell r="E989" t="str">
            <v>Australia</v>
          </cell>
          <cell r="F989">
            <v>9</v>
          </cell>
        </row>
        <row r="990">
          <cell r="A990">
            <v>993</v>
          </cell>
          <cell r="B990" t="str">
            <v>84019 Porter Trail</v>
          </cell>
          <cell r="C990">
            <v>2871</v>
          </cell>
          <cell r="D990" t="str">
            <v>NSW</v>
          </cell>
          <cell r="E990" t="str">
            <v>Australia</v>
          </cell>
          <cell r="F990">
            <v>3</v>
          </cell>
        </row>
        <row r="991">
          <cell r="A991">
            <v>994</v>
          </cell>
          <cell r="B991" t="str">
            <v>64211 Laurel Alley</v>
          </cell>
          <cell r="C991">
            <v>3141</v>
          </cell>
          <cell r="D991" t="str">
            <v>VIC</v>
          </cell>
          <cell r="E991" t="str">
            <v>Australia</v>
          </cell>
          <cell r="F991">
            <v>10</v>
          </cell>
        </row>
        <row r="992">
          <cell r="A992">
            <v>995</v>
          </cell>
          <cell r="B992" t="str">
            <v>31369 Meadow Valley Road</v>
          </cell>
          <cell r="C992">
            <v>4034</v>
          </cell>
          <cell r="D992" t="str">
            <v>QLD</v>
          </cell>
          <cell r="E992" t="str">
            <v>Australia</v>
          </cell>
          <cell r="F992">
            <v>5</v>
          </cell>
        </row>
        <row r="993">
          <cell r="A993">
            <v>996</v>
          </cell>
          <cell r="B993" t="str">
            <v>8298 Texas Alley</v>
          </cell>
          <cell r="C993">
            <v>2194</v>
          </cell>
          <cell r="D993" t="str">
            <v>NSW</v>
          </cell>
          <cell r="E993" t="str">
            <v>Australia</v>
          </cell>
          <cell r="F993">
            <v>10</v>
          </cell>
        </row>
        <row r="994">
          <cell r="A994">
            <v>997</v>
          </cell>
          <cell r="B994" t="str">
            <v>1 Continental Center</v>
          </cell>
          <cell r="C994">
            <v>2146</v>
          </cell>
          <cell r="D994" t="str">
            <v>NSW</v>
          </cell>
          <cell r="E994" t="str">
            <v>Australia</v>
          </cell>
          <cell r="F994">
            <v>9</v>
          </cell>
        </row>
        <row r="995">
          <cell r="A995">
            <v>998</v>
          </cell>
          <cell r="B995" t="str">
            <v>0465 Melrose Alley</v>
          </cell>
          <cell r="C995">
            <v>2768</v>
          </cell>
          <cell r="D995" t="str">
            <v>NSW</v>
          </cell>
          <cell r="E995" t="str">
            <v>Australia</v>
          </cell>
          <cell r="F995">
            <v>9</v>
          </cell>
        </row>
        <row r="996">
          <cell r="A996">
            <v>999</v>
          </cell>
          <cell r="B996" t="str">
            <v>5357 Mcguire Plaza</v>
          </cell>
          <cell r="C996">
            <v>3073</v>
          </cell>
          <cell r="D996" t="str">
            <v>VIC</v>
          </cell>
          <cell r="E996" t="str">
            <v>Australia</v>
          </cell>
          <cell r="F996">
            <v>9</v>
          </cell>
        </row>
        <row r="997">
          <cell r="A997">
            <v>1000</v>
          </cell>
          <cell r="B997" t="str">
            <v>4757 Texas Trail</v>
          </cell>
          <cell r="C997">
            <v>3136</v>
          </cell>
          <cell r="D997" t="str">
            <v>VIC</v>
          </cell>
          <cell r="E997" t="str">
            <v>Australia</v>
          </cell>
          <cell r="F997">
            <v>9</v>
          </cell>
        </row>
        <row r="998">
          <cell r="A998">
            <v>1001</v>
          </cell>
          <cell r="B998" t="str">
            <v>27 Sunfield Center</v>
          </cell>
          <cell r="C998">
            <v>4869</v>
          </cell>
          <cell r="D998" t="str">
            <v>QLD</v>
          </cell>
          <cell r="E998" t="str">
            <v>Australia</v>
          </cell>
          <cell r="F998">
            <v>3</v>
          </cell>
        </row>
        <row r="999">
          <cell r="A999">
            <v>1002</v>
          </cell>
          <cell r="B999" t="str">
            <v>656 Bartelt Parkway</v>
          </cell>
          <cell r="C999">
            <v>3127</v>
          </cell>
          <cell r="D999" t="str">
            <v>VIC</v>
          </cell>
          <cell r="E999" t="str">
            <v>Australia</v>
          </cell>
          <cell r="F999">
            <v>12</v>
          </cell>
        </row>
        <row r="1000">
          <cell r="A1000">
            <v>1003</v>
          </cell>
          <cell r="B1000" t="str">
            <v>610 Lakewood Gardens Point</v>
          </cell>
          <cell r="C1000">
            <v>4078</v>
          </cell>
          <cell r="D1000" t="str">
            <v>QLD</v>
          </cell>
          <cell r="E1000" t="str">
            <v>Australia</v>
          </cell>
          <cell r="F1000">
            <v>7</v>
          </cell>
        </row>
        <row r="1001">
          <cell r="A1001">
            <v>1004</v>
          </cell>
          <cell r="B1001" t="str">
            <v>61 Lukken Plaza</v>
          </cell>
          <cell r="C1001">
            <v>3182</v>
          </cell>
          <cell r="D1001" t="str">
            <v>VIC</v>
          </cell>
          <cell r="E1001" t="str">
            <v>Australia</v>
          </cell>
          <cell r="F1001">
            <v>6</v>
          </cell>
        </row>
        <row r="1002">
          <cell r="A1002">
            <v>1005</v>
          </cell>
          <cell r="B1002" t="str">
            <v>67 Holmberg Way</v>
          </cell>
          <cell r="C1002">
            <v>2165</v>
          </cell>
          <cell r="D1002" t="str">
            <v>NSW</v>
          </cell>
          <cell r="E1002" t="str">
            <v>Australia</v>
          </cell>
          <cell r="F1002">
            <v>9</v>
          </cell>
        </row>
        <row r="1003">
          <cell r="A1003">
            <v>1006</v>
          </cell>
          <cell r="B1003" t="str">
            <v>3383 Fair Oaks Circle</v>
          </cell>
          <cell r="C1003">
            <v>3046</v>
          </cell>
          <cell r="D1003" t="str">
            <v>VIC</v>
          </cell>
          <cell r="E1003" t="str">
            <v>Australia</v>
          </cell>
          <cell r="F1003">
            <v>8</v>
          </cell>
        </row>
        <row r="1004">
          <cell r="A1004">
            <v>1007</v>
          </cell>
          <cell r="B1004" t="str">
            <v>2 Vermont Avenue</v>
          </cell>
          <cell r="C1004">
            <v>2066</v>
          </cell>
          <cell r="D1004" t="str">
            <v>NSW</v>
          </cell>
          <cell r="E1004" t="str">
            <v>Australia</v>
          </cell>
          <cell r="F1004">
            <v>12</v>
          </cell>
        </row>
        <row r="1005">
          <cell r="A1005">
            <v>1008</v>
          </cell>
          <cell r="B1005" t="str">
            <v>486 Atwood Pass</v>
          </cell>
          <cell r="C1005">
            <v>2065</v>
          </cell>
          <cell r="D1005" t="str">
            <v>NSW</v>
          </cell>
          <cell r="E1005" t="str">
            <v>Australia</v>
          </cell>
          <cell r="F1005">
            <v>12</v>
          </cell>
        </row>
        <row r="1006">
          <cell r="A1006">
            <v>1009</v>
          </cell>
          <cell r="B1006" t="str">
            <v>05 Loftsgordon Pass</v>
          </cell>
          <cell r="C1006">
            <v>4380</v>
          </cell>
          <cell r="D1006" t="str">
            <v>QLD</v>
          </cell>
          <cell r="E1006" t="str">
            <v>Australia</v>
          </cell>
          <cell r="F1006">
            <v>9</v>
          </cell>
        </row>
        <row r="1007">
          <cell r="A1007">
            <v>1010</v>
          </cell>
          <cell r="B1007" t="str">
            <v>570 Butternut Pass</v>
          </cell>
          <cell r="C1007">
            <v>2340</v>
          </cell>
          <cell r="D1007" t="str">
            <v>NSW</v>
          </cell>
          <cell r="E1007" t="str">
            <v>Australia</v>
          </cell>
          <cell r="F1007">
            <v>4</v>
          </cell>
        </row>
        <row r="1008">
          <cell r="A1008">
            <v>1011</v>
          </cell>
          <cell r="B1008" t="str">
            <v>63 Grayhawk Pass</v>
          </cell>
          <cell r="C1008">
            <v>2769</v>
          </cell>
          <cell r="D1008" t="str">
            <v>NSW</v>
          </cell>
          <cell r="E1008" t="str">
            <v>Australia</v>
          </cell>
          <cell r="F1008">
            <v>9</v>
          </cell>
        </row>
        <row r="1009">
          <cell r="A1009">
            <v>1012</v>
          </cell>
          <cell r="B1009" t="str">
            <v>44594 5th Street</v>
          </cell>
          <cell r="C1009">
            <v>4220</v>
          </cell>
          <cell r="D1009" t="str">
            <v>QLD</v>
          </cell>
          <cell r="E1009" t="str">
            <v>Australia</v>
          </cell>
          <cell r="F1009">
            <v>9</v>
          </cell>
        </row>
        <row r="1010">
          <cell r="A1010">
            <v>1013</v>
          </cell>
          <cell r="B1010" t="str">
            <v>495 Elmside Drive</v>
          </cell>
          <cell r="C1010">
            <v>2179</v>
          </cell>
          <cell r="D1010" t="str">
            <v>NSW</v>
          </cell>
          <cell r="E1010" t="str">
            <v>Australia</v>
          </cell>
          <cell r="F1010">
            <v>8</v>
          </cell>
        </row>
        <row r="1011">
          <cell r="A1011">
            <v>1014</v>
          </cell>
          <cell r="B1011" t="str">
            <v>9 Macpherson Avenue</v>
          </cell>
          <cell r="C1011">
            <v>2527</v>
          </cell>
          <cell r="D1011" t="str">
            <v>NSW</v>
          </cell>
          <cell r="E1011" t="str">
            <v>Australia</v>
          </cell>
          <cell r="F1011">
            <v>8</v>
          </cell>
        </row>
        <row r="1012">
          <cell r="A1012">
            <v>1015</v>
          </cell>
          <cell r="B1012" t="str">
            <v>738 Division Street</v>
          </cell>
          <cell r="C1012">
            <v>3024</v>
          </cell>
          <cell r="D1012" t="str">
            <v>VIC</v>
          </cell>
          <cell r="E1012" t="str">
            <v>Australia</v>
          </cell>
          <cell r="F1012">
            <v>8</v>
          </cell>
        </row>
        <row r="1013">
          <cell r="A1013">
            <v>1016</v>
          </cell>
          <cell r="B1013" t="str">
            <v>5 Sheridan Circle</v>
          </cell>
          <cell r="C1013">
            <v>3934</v>
          </cell>
          <cell r="D1013" t="str">
            <v>VIC</v>
          </cell>
          <cell r="E1013" t="str">
            <v>Australia</v>
          </cell>
          <cell r="F1013">
            <v>11</v>
          </cell>
        </row>
        <row r="1014">
          <cell r="A1014">
            <v>1017</v>
          </cell>
          <cell r="B1014" t="str">
            <v>42 Lunder Drive</v>
          </cell>
          <cell r="C1014">
            <v>2027</v>
          </cell>
          <cell r="D1014" t="str">
            <v>NSW</v>
          </cell>
          <cell r="E1014" t="str">
            <v>Australia</v>
          </cell>
          <cell r="F1014">
            <v>11</v>
          </cell>
        </row>
        <row r="1015">
          <cell r="A1015">
            <v>1018</v>
          </cell>
          <cell r="B1015" t="str">
            <v>3 Hayes Court</v>
          </cell>
          <cell r="C1015">
            <v>3109</v>
          </cell>
          <cell r="D1015" t="str">
            <v>VIC</v>
          </cell>
          <cell r="E1015" t="str">
            <v>Australia</v>
          </cell>
          <cell r="F1015">
            <v>10</v>
          </cell>
        </row>
        <row r="1016">
          <cell r="A1016">
            <v>1019</v>
          </cell>
          <cell r="B1016" t="str">
            <v>711 Sachtjen Point</v>
          </cell>
          <cell r="C1016">
            <v>2540</v>
          </cell>
          <cell r="D1016" t="str">
            <v>NSW</v>
          </cell>
          <cell r="E1016" t="str">
            <v>Australia</v>
          </cell>
          <cell r="F1016">
            <v>8</v>
          </cell>
        </row>
        <row r="1017">
          <cell r="A1017">
            <v>1020</v>
          </cell>
          <cell r="B1017" t="str">
            <v>16395 Nevada Lane</v>
          </cell>
          <cell r="C1017">
            <v>2145</v>
          </cell>
          <cell r="D1017" t="str">
            <v>NSW</v>
          </cell>
          <cell r="E1017" t="str">
            <v>Australia</v>
          </cell>
          <cell r="F1017">
            <v>10</v>
          </cell>
        </row>
        <row r="1018">
          <cell r="A1018">
            <v>1021</v>
          </cell>
          <cell r="B1018" t="str">
            <v>0996 Cody Terrace</v>
          </cell>
          <cell r="C1018">
            <v>2761</v>
          </cell>
          <cell r="D1018" t="str">
            <v>NSW</v>
          </cell>
          <cell r="E1018" t="str">
            <v>Australia</v>
          </cell>
          <cell r="F1018">
            <v>8</v>
          </cell>
        </row>
        <row r="1019">
          <cell r="A1019">
            <v>1022</v>
          </cell>
          <cell r="B1019" t="str">
            <v>80424 Corben Alley</v>
          </cell>
          <cell r="C1019">
            <v>2136</v>
          </cell>
          <cell r="D1019" t="str">
            <v>NSW</v>
          </cell>
          <cell r="E1019" t="str">
            <v>Australia</v>
          </cell>
          <cell r="F1019">
            <v>10</v>
          </cell>
        </row>
        <row r="1020">
          <cell r="A1020">
            <v>1023</v>
          </cell>
          <cell r="B1020" t="str">
            <v>37208 Golf View Terrace</v>
          </cell>
          <cell r="C1020">
            <v>2145</v>
          </cell>
          <cell r="D1020" t="str">
            <v>NSW</v>
          </cell>
          <cell r="E1020" t="str">
            <v>Australia</v>
          </cell>
          <cell r="F1020">
            <v>8</v>
          </cell>
        </row>
        <row r="1021">
          <cell r="A1021">
            <v>1024</v>
          </cell>
          <cell r="B1021" t="str">
            <v>1128 Golden Leaf Center</v>
          </cell>
          <cell r="C1021">
            <v>3124</v>
          </cell>
          <cell r="D1021" t="str">
            <v>VIC</v>
          </cell>
          <cell r="E1021" t="str">
            <v>Australia</v>
          </cell>
          <cell r="F1021">
            <v>9</v>
          </cell>
        </row>
        <row r="1022">
          <cell r="A1022">
            <v>1025</v>
          </cell>
          <cell r="B1022" t="str">
            <v>4885 Stone Corner Alley</v>
          </cell>
          <cell r="C1022">
            <v>3046</v>
          </cell>
          <cell r="D1022" t="str">
            <v>VIC</v>
          </cell>
          <cell r="E1022" t="str">
            <v>Australia</v>
          </cell>
          <cell r="F1022">
            <v>8</v>
          </cell>
        </row>
        <row r="1023">
          <cell r="A1023">
            <v>1026</v>
          </cell>
          <cell r="B1023" t="str">
            <v>66 Hudson Crossing</v>
          </cell>
          <cell r="C1023">
            <v>2153</v>
          </cell>
          <cell r="D1023" t="str">
            <v>NSW</v>
          </cell>
          <cell r="E1023" t="str">
            <v>Australia</v>
          </cell>
          <cell r="F1023">
            <v>10</v>
          </cell>
        </row>
        <row r="1024">
          <cell r="A1024">
            <v>1027</v>
          </cell>
          <cell r="B1024" t="str">
            <v>5287 Wayridge Alley</v>
          </cell>
          <cell r="C1024">
            <v>2069</v>
          </cell>
          <cell r="D1024" t="str">
            <v>NSW</v>
          </cell>
          <cell r="E1024" t="str">
            <v>Australia</v>
          </cell>
          <cell r="F1024">
            <v>12</v>
          </cell>
        </row>
        <row r="1025">
          <cell r="A1025">
            <v>1028</v>
          </cell>
          <cell r="B1025" t="str">
            <v>15393 Cody Lane</v>
          </cell>
          <cell r="C1025">
            <v>2046</v>
          </cell>
          <cell r="D1025" t="str">
            <v>NSW</v>
          </cell>
          <cell r="E1025" t="str">
            <v>Australia</v>
          </cell>
          <cell r="F1025">
            <v>9</v>
          </cell>
        </row>
        <row r="1026">
          <cell r="A1026">
            <v>1029</v>
          </cell>
          <cell r="B1026" t="str">
            <v>1 Mcbride Center</v>
          </cell>
          <cell r="C1026">
            <v>2484</v>
          </cell>
          <cell r="D1026" t="str">
            <v>NSW</v>
          </cell>
          <cell r="E1026" t="str">
            <v>Australia</v>
          </cell>
          <cell r="F1026">
            <v>6</v>
          </cell>
        </row>
        <row r="1027">
          <cell r="A1027">
            <v>1030</v>
          </cell>
          <cell r="B1027" t="str">
            <v>4870 Shelley Alley</v>
          </cell>
          <cell r="C1027">
            <v>3225</v>
          </cell>
          <cell r="D1027" t="str">
            <v>VIC</v>
          </cell>
          <cell r="E1027" t="str">
            <v>Australia</v>
          </cell>
          <cell r="F1027">
            <v>7</v>
          </cell>
        </row>
        <row r="1028">
          <cell r="A1028">
            <v>1031</v>
          </cell>
          <cell r="B1028" t="str">
            <v>65634 Del Mar Crossing</v>
          </cell>
          <cell r="C1028">
            <v>4053</v>
          </cell>
          <cell r="D1028" t="str">
            <v>QLD</v>
          </cell>
          <cell r="E1028" t="str">
            <v>Australia</v>
          </cell>
          <cell r="F1028">
            <v>7</v>
          </cell>
        </row>
        <row r="1029">
          <cell r="A1029">
            <v>1032</v>
          </cell>
          <cell r="B1029" t="str">
            <v>8572 Melvin Drive</v>
          </cell>
          <cell r="C1029">
            <v>3145</v>
          </cell>
          <cell r="D1029" t="str">
            <v>VIC</v>
          </cell>
          <cell r="E1029" t="str">
            <v>Australia</v>
          </cell>
          <cell r="F1029">
            <v>11</v>
          </cell>
        </row>
        <row r="1030">
          <cell r="A1030">
            <v>1033</v>
          </cell>
          <cell r="B1030" t="str">
            <v>5549 Bay Point</v>
          </cell>
          <cell r="C1030">
            <v>4068</v>
          </cell>
          <cell r="D1030" t="str">
            <v>QLD</v>
          </cell>
          <cell r="E1030" t="str">
            <v>Australia</v>
          </cell>
          <cell r="F1030">
            <v>9</v>
          </cell>
        </row>
        <row r="1031">
          <cell r="A1031">
            <v>1034</v>
          </cell>
          <cell r="B1031" t="str">
            <v>9 Forest Circle</v>
          </cell>
          <cell r="C1031">
            <v>2324</v>
          </cell>
          <cell r="D1031" t="str">
            <v>NSW</v>
          </cell>
          <cell r="E1031" t="str">
            <v>Australia</v>
          </cell>
          <cell r="F1031">
            <v>3</v>
          </cell>
        </row>
        <row r="1032">
          <cell r="A1032">
            <v>1035</v>
          </cell>
          <cell r="B1032" t="str">
            <v>6 Kedzie Hill</v>
          </cell>
          <cell r="C1032">
            <v>2214</v>
          </cell>
          <cell r="D1032" t="str">
            <v>NSW</v>
          </cell>
          <cell r="E1032" t="str">
            <v>Australia</v>
          </cell>
          <cell r="F1032">
            <v>9</v>
          </cell>
        </row>
        <row r="1033">
          <cell r="A1033">
            <v>1036</v>
          </cell>
          <cell r="B1033" t="str">
            <v>60601 Hoffman Court</v>
          </cell>
          <cell r="C1033">
            <v>2041</v>
          </cell>
          <cell r="D1033" t="str">
            <v>NSW</v>
          </cell>
          <cell r="E1033" t="str">
            <v>Australia</v>
          </cell>
          <cell r="F1033">
            <v>12</v>
          </cell>
        </row>
        <row r="1034">
          <cell r="A1034">
            <v>1037</v>
          </cell>
          <cell r="B1034" t="str">
            <v>1715 Scoville Drive</v>
          </cell>
          <cell r="C1034">
            <v>2031</v>
          </cell>
          <cell r="D1034" t="str">
            <v>NSW</v>
          </cell>
          <cell r="E1034" t="str">
            <v>Australia</v>
          </cell>
          <cell r="F1034">
            <v>11</v>
          </cell>
        </row>
        <row r="1035">
          <cell r="A1035">
            <v>1038</v>
          </cell>
          <cell r="B1035" t="str">
            <v>85 Laurel Trail</v>
          </cell>
          <cell r="C1035">
            <v>3809</v>
          </cell>
          <cell r="D1035" t="str">
            <v>VIC</v>
          </cell>
          <cell r="E1035" t="str">
            <v>Australia</v>
          </cell>
          <cell r="F1035">
            <v>6</v>
          </cell>
        </row>
        <row r="1036">
          <cell r="A1036">
            <v>1039</v>
          </cell>
          <cell r="B1036" t="str">
            <v>3082 Almo Center</v>
          </cell>
          <cell r="C1036">
            <v>2454</v>
          </cell>
          <cell r="D1036" t="str">
            <v>NSW</v>
          </cell>
          <cell r="E1036" t="str">
            <v>Australia</v>
          </cell>
          <cell r="F1036">
            <v>4</v>
          </cell>
        </row>
        <row r="1037">
          <cell r="A1037">
            <v>1040</v>
          </cell>
          <cell r="B1037" t="str">
            <v>27135 Melvin Plaza</v>
          </cell>
          <cell r="C1037">
            <v>4556</v>
          </cell>
          <cell r="D1037" t="str">
            <v>QLD</v>
          </cell>
          <cell r="E1037" t="str">
            <v>Australia</v>
          </cell>
          <cell r="F1037">
            <v>8</v>
          </cell>
        </row>
        <row r="1038">
          <cell r="A1038">
            <v>1041</v>
          </cell>
          <cell r="B1038" t="str">
            <v>40 Kinsman Pass</v>
          </cell>
          <cell r="C1038">
            <v>2065</v>
          </cell>
          <cell r="D1038" t="str">
            <v>NSW</v>
          </cell>
          <cell r="E1038" t="str">
            <v>Australia</v>
          </cell>
          <cell r="F1038">
            <v>10</v>
          </cell>
        </row>
        <row r="1039">
          <cell r="A1039">
            <v>1042</v>
          </cell>
          <cell r="B1039" t="str">
            <v>094 Green Road</v>
          </cell>
          <cell r="C1039">
            <v>2216</v>
          </cell>
          <cell r="D1039" t="str">
            <v>NSW</v>
          </cell>
          <cell r="E1039" t="str">
            <v>Australia</v>
          </cell>
          <cell r="F1039">
            <v>11</v>
          </cell>
        </row>
        <row r="1040">
          <cell r="A1040">
            <v>1043</v>
          </cell>
          <cell r="B1040" t="str">
            <v>91 Spohn Plaza</v>
          </cell>
          <cell r="C1040">
            <v>4573</v>
          </cell>
          <cell r="D1040" t="str">
            <v>QLD</v>
          </cell>
          <cell r="E1040" t="str">
            <v>Australia</v>
          </cell>
          <cell r="F1040">
            <v>7</v>
          </cell>
        </row>
        <row r="1041">
          <cell r="A1041">
            <v>1044</v>
          </cell>
          <cell r="B1041" t="str">
            <v>5 Jana Drive</v>
          </cell>
          <cell r="C1041">
            <v>4570</v>
          </cell>
          <cell r="D1041" t="str">
            <v>QLD</v>
          </cell>
          <cell r="E1041" t="str">
            <v>Australia</v>
          </cell>
          <cell r="F1041">
            <v>1</v>
          </cell>
        </row>
        <row r="1042">
          <cell r="A1042">
            <v>1045</v>
          </cell>
          <cell r="B1042" t="str">
            <v>201 Pepper Wood Avenue</v>
          </cell>
          <cell r="C1042">
            <v>2154</v>
          </cell>
          <cell r="D1042" t="str">
            <v>NSW</v>
          </cell>
          <cell r="E1042" t="str">
            <v>Australia</v>
          </cell>
          <cell r="F1042">
            <v>11</v>
          </cell>
        </row>
        <row r="1043">
          <cell r="A1043">
            <v>1046</v>
          </cell>
          <cell r="B1043" t="str">
            <v>4408 Haas Way</v>
          </cell>
          <cell r="C1043">
            <v>2171</v>
          </cell>
          <cell r="D1043" t="str">
            <v>NSW</v>
          </cell>
          <cell r="E1043" t="str">
            <v>Australia</v>
          </cell>
          <cell r="F1043">
            <v>9</v>
          </cell>
        </row>
        <row r="1044">
          <cell r="A1044">
            <v>1047</v>
          </cell>
          <cell r="B1044" t="str">
            <v>6 Pawling Trail</v>
          </cell>
          <cell r="C1044">
            <v>2871</v>
          </cell>
          <cell r="D1044" t="str">
            <v>NSW</v>
          </cell>
          <cell r="E1044" t="str">
            <v>Australia</v>
          </cell>
          <cell r="F1044">
            <v>7</v>
          </cell>
        </row>
        <row r="1045">
          <cell r="A1045">
            <v>1048</v>
          </cell>
          <cell r="B1045" t="str">
            <v>31111 Hoepker Road</v>
          </cell>
          <cell r="C1045">
            <v>3034</v>
          </cell>
          <cell r="D1045" t="str">
            <v>VIC</v>
          </cell>
          <cell r="E1045" t="str">
            <v>Australia</v>
          </cell>
          <cell r="F1045">
            <v>9</v>
          </cell>
        </row>
        <row r="1046">
          <cell r="A1046">
            <v>1049</v>
          </cell>
          <cell r="B1046" t="str">
            <v>79 Lighthouse Bay Lane</v>
          </cell>
          <cell r="C1046">
            <v>3082</v>
          </cell>
          <cell r="D1046" t="str">
            <v>VIC</v>
          </cell>
          <cell r="E1046" t="str">
            <v>Australia</v>
          </cell>
          <cell r="F1046">
            <v>8</v>
          </cell>
        </row>
        <row r="1047">
          <cell r="A1047">
            <v>1050</v>
          </cell>
          <cell r="B1047" t="str">
            <v>2354 Forster Road</v>
          </cell>
          <cell r="C1047">
            <v>2131</v>
          </cell>
          <cell r="D1047" t="str">
            <v>NSW</v>
          </cell>
          <cell r="E1047" t="str">
            <v>Australia</v>
          </cell>
          <cell r="F1047">
            <v>11</v>
          </cell>
        </row>
        <row r="1048">
          <cell r="A1048">
            <v>1051</v>
          </cell>
          <cell r="B1048" t="str">
            <v>5271 Vernon Court</v>
          </cell>
          <cell r="C1048">
            <v>3207</v>
          </cell>
          <cell r="D1048" t="str">
            <v>VIC</v>
          </cell>
          <cell r="E1048" t="str">
            <v>Australia</v>
          </cell>
          <cell r="F1048">
            <v>10</v>
          </cell>
        </row>
        <row r="1049">
          <cell r="A1049">
            <v>1052</v>
          </cell>
          <cell r="B1049" t="str">
            <v>06 Declaration Hill</v>
          </cell>
          <cell r="C1049">
            <v>3184</v>
          </cell>
          <cell r="D1049" t="str">
            <v>VIC</v>
          </cell>
          <cell r="E1049" t="str">
            <v>Australia</v>
          </cell>
          <cell r="F1049">
            <v>11</v>
          </cell>
        </row>
        <row r="1050">
          <cell r="A1050">
            <v>1053</v>
          </cell>
          <cell r="B1050" t="str">
            <v>07716 5th Alley</v>
          </cell>
          <cell r="C1050">
            <v>2250</v>
          </cell>
          <cell r="D1050" t="str">
            <v>NSW</v>
          </cell>
          <cell r="E1050" t="str">
            <v>Australia</v>
          </cell>
          <cell r="F1050">
            <v>5</v>
          </cell>
        </row>
        <row r="1051">
          <cell r="A1051">
            <v>1054</v>
          </cell>
          <cell r="B1051" t="str">
            <v>10 Pennsylvania Hill</v>
          </cell>
          <cell r="C1051">
            <v>2118</v>
          </cell>
          <cell r="D1051" t="str">
            <v>NSW</v>
          </cell>
          <cell r="E1051" t="str">
            <v>Australia</v>
          </cell>
          <cell r="F1051">
            <v>11</v>
          </cell>
        </row>
        <row r="1052">
          <cell r="A1052">
            <v>1055</v>
          </cell>
          <cell r="B1052" t="str">
            <v>2330 Huxley Crossing</v>
          </cell>
          <cell r="C1052">
            <v>2570</v>
          </cell>
          <cell r="D1052" t="str">
            <v>NSW</v>
          </cell>
          <cell r="E1052" t="str">
            <v>Australia</v>
          </cell>
          <cell r="F1052">
            <v>10</v>
          </cell>
        </row>
        <row r="1053">
          <cell r="A1053">
            <v>1056</v>
          </cell>
          <cell r="B1053" t="str">
            <v>5811 Hanson Lane</v>
          </cell>
          <cell r="C1053">
            <v>2260</v>
          </cell>
          <cell r="D1053" t="str">
            <v>NSW</v>
          </cell>
          <cell r="E1053" t="str">
            <v>Australia</v>
          </cell>
          <cell r="F1053">
            <v>7</v>
          </cell>
        </row>
        <row r="1054">
          <cell r="A1054">
            <v>1057</v>
          </cell>
          <cell r="B1054" t="str">
            <v>7 Main Crossing</v>
          </cell>
          <cell r="C1054">
            <v>2065</v>
          </cell>
          <cell r="D1054" t="str">
            <v>NSW</v>
          </cell>
          <cell r="E1054" t="str">
            <v>Australia</v>
          </cell>
          <cell r="F1054">
            <v>12</v>
          </cell>
        </row>
        <row r="1055">
          <cell r="A1055">
            <v>1058</v>
          </cell>
          <cell r="B1055" t="str">
            <v>682 Spenser Plaza</v>
          </cell>
          <cell r="C1055">
            <v>3977</v>
          </cell>
          <cell r="D1055" t="str">
            <v>VIC</v>
          </cell>
          <cell r="E1055" t="str">
            <v>Australia</v>
          </cell>
          <cell r="F1055">
            <v>6</v>
          </cell>
        </row>
        <row r="1056">
          <cell r="A1056">
            <v>1059</v>
          </cell>
          <cell r="B1056" t="str">
            <v>1149 Riverside Parkway</v>
          </cell>
          <cell r="C1056">
            <v>2016</v>
          </cell>
          <cell r="D1056" t="str">
            <v>NSW</v>
          </cell>
          <cell r="E1056" t="str">
            <v>Australia</v>
          </cell>
          <cell r="F1056">
            <v>11</v>
          </cell>
        </row>
        <row r="1057">
          <cell r="A1057">
            <v>1060</v>
          </cell>
          <cell r="B1057" t="str">
            <v>1176 Pine View Lane</v>
          </cell>
          <cell r="C1057">
            <v>2112</v>
          </cell>
          <cell r="D1057" t="str">
            <v>NSW</v>
          </cell>
          <cell r="E1057" t="str">
            <v>Australia</v>
          </cell>
          <cell r="F1057">
            <v>11</v>
          </cell>
        </row>
        <row r="1058">
          <cell r="A1058">
            <v>1061</v>
          </cell>
          <cell r="B1058" t="str">
            <v>22 Sachtjen Avenue</v>
          </cell>
          <cell r="C1058">
            <v>2137</v>
          </cell>
          <cell r="D1058" t="str">
            <v>NSW</v>
          </cell>
          <cell r="E1058" t="str">
            <v>Australia</v>
          </cell>
          <cell r="F1058">
            <v>12</v>
          </cell>
        </row>
        <row r="1059">
          <cell r="A1059">
            <v>1062</v>
          </cell>
          <cell r="B1059" t="str">
            <v>6 Pankratz Crossing</v>
          </cell>
          <cell r="C1059">
            <v>2228</v>
          </cell>
          <cell r="D1059" t="str">
            <v>NSW</v>
          </cell>
          <cell r="E1059" t="str">
            <v>Australia</v>
          </cell>
          <cell r="F1059">
            <v>11</v>
          </cell>
        </row>
        <row r="1060">
          <cell r="A1060">
            <v>1063</v>
          </cell>
          <cell r="B1060" t="str">
            <v>6988 Acker Crossing</v>
          </cell>
          <cell r="C1060">
            <v>2217</v>
          </cell>
          <cell r="D1060" t="str">
            <v>NSW</v>
          </cell>
          <cell r="E1060" t="str">
            <v>Australia</v>
          </cell>
          <cell r="F1060">
            <v>10</v>
          </cell>
        </row>
        <row r="1061">
          <cell r="A1061">
            <v>1064</v>
          </cell>
          <cell r="B1061" t="str">
            <v>9993 Mccormick Street</v>
          </cell>
          <cell r="C1061">
            <v>2223</v>
          </cell>
          <cell r="D1061" t="str">
            <v>NSW</v>
          </cell>
          <cell r="E1061" t="str">
            <v>Australia</v>
          </cell>
          <cell r="F1061">
            <v>8</v>
          </cell>
        </row>
        <row r="1062">
          <cell r="A1062">
            <v>1065</v>
          </cell>
          <cell r="B1062" t="str">
            <v>7 Holmberg Circle</v>
          </cell>
          <cell r="C1062">
            <v>2018</v>
          </cell>
          <cell r="D1062" t="str">
            <v>NSW</v>
          </cell>
          <cell r="E1062" t="str">
            <v>Australia</v>
          </cell>
          <cell r="F1062">
            <v>9</v>
          </cell>
        </row>
        <row r="1063">
          <cell r="A1063">
            <v>1066</v>
          </cell>
          <cell r="B1063" t="str">
            <v>7 Village Green Circle</v>
          </cell>
          <cell r="C1063">
            <v>3109</v>
          </cell>
          <cell r="D1063" t="str">
            <v>VIC</v>
          </cell>
          <cell r="E1063" t="str">
            <v>Australia</v>
          </cell>
          <cell r="F1063">
            <v>10</v>
          </cell>
        </row>
        <row r="1064">
          <cell r="A1064">
            <v>1067</v>
          </cell>
          <cell r="B1064" t="str">
            <v>4044 Tennessee Parkway</v>
          </cell>
          <cell r="C1064">
            <v>2315</v>
          </cell>
          <cell r="D1064" t="str">
            <v>NSW</v>
          </cell>
          <cell r="E1064" t="str">
            <v>Australia</v>
          </cell>
          <cell r="F1064">
            <v>9</v>
          </cell>
        </row>
        <row r="1065">
          <cell r="A1065">
            <v>1068</v>
          </cell>
          <cell r="B1065" t="str">
            <v>4297 Emmet Lane</v>
          </cell>
          <cell r="C1065">
            <v>2170</v>
          </cell>
          <cell r="D1065" t="str">
            <v>NSW</v>
          </cell>
          <cell r="E1065" t="str">
            <v>Australia</v>
          </cell>
          <cell r="F1065">
            <v>8</v>
          </cell>
        </row>
        <row r="1066">
          <cell r="A1066">
            <v>1069</v>
          </cell>
          <cell r="B1066" t="str">
            <v>6 Sycamore Drive</v>
          </cell>
          <cell r="C1066">
            <v>4053</v>
          </cell>
          <cell r="D1066" t="str">
            <v>QLD</v>
          </cell>
          <cell r="E1066" t="str">
            <v>Australia</v>
          </cell>
          <cell r="F1066">
            <v>7</v>
          </cell>
        </row>
        <row r="1067">
          <cell r="A1067">
            <v>1070</v>
          </cell>
          <cell r="B1067" t="str">
            <v>6 Barby Road</v>
          </cell>
          <cell r="C1067">
            <v>4300</v>
          </cell>
          <cell r="D1067" t="str">
            <v>QLD</v>
          </cell>
          <cell r="E1067" t="str">
            <v>Australia</v>
          </cell>
          <cell r="F1067">
            <v>4</v>
          </cell>
        </row>
        <row r="1068">
          <cell r="A1068">
            <v>1071</v>
          </cell>
          <cell r="B1068" t="str">
            <v>37495 Summerview Park</v>
          </cell>
          <cell r="C1068">
            <v>2619</v>
          </cell>
          <cell r="D1068" t="str">
            <v>NSW</v>
          </cell>
          <cell r="E1068" t="str">
            <v>Australia</v>
          </cell>
          <cell r="F1068">
            <v>7</v>
          </cell>
        </row>
        <row r="1069">
          <cell r="A1069">
            <v>1072</v>
          </cell>
          <cell r="B1069" t="str">
            <v>3 Center Crossing</v>
          </cell>
          <cell r="C1069">
            <v>2452</v>
          </cell>
          <cell r="D1069" t="str">
            <v>NSW</v>
          </cell>
          <cell r="E1069" t="str">
            <v>Australia</v>
          </cell>
          <cell r="F1069">
            <v>3</v>
          </cell>
        </row>
        <row r="1070">
          <cell r="A1070">
            <v>1073</v>
          </cell>
          <cell r="B1070" t="str">
            <v>19386 Burrows Way</v>
          </cell>
          <cell r="C1070">
            <v>2229</v>
          </cell>
          <cell r="D1070" t="str">
            <v>NSW</v>
          </cell>
          <cell r="E1070" t="str">
            <v>Australia</v>
          </cell>
          <cell r="F1070">
            <v>10</v>
          </cell>
        </row>
        <row r="1071">
          <cell r="A1071">
            <v>1074</v>
          </cell>
          <cell r="B1071" t="str">
            <v>4 Quincy Trail</v>
          </cell>
          <cell r="C1071">
            <v>2800</v>
          </cell>
          <cell r="D1071" t="str">
            <v>NSW</v>
          </cell>
          <cell r="E1071" t="str">
            <v>Australia</v>
          </cell>
          <cell r="F1071">
            <v>3</v>
          </cell>
        </row>
        <row r="1072">
          <cell r="A1072">
            <v>1075</v>
          </cell>
          <cell r="B1072" t="str">
            <v>69881 Westport Parkway</v>
          </cell>
          <cell r="C1072">
            <v>2880</v>
          </cell>
          <cell r="D1072" t="str">
            <v>NSW</v>
          </cell>
          <cell r="E1072" t="str">
            <v>Australia</v>
          </cell>
          <cell r="F1072">
            <v>1</v>
          </cell>
        </row>
        <row r="1073">
          <cell r="A1073">
            <v>1076</v>
          </cell>
          <cell r="B1073" t="str">
            <v>44 Ramsey Road</v>
          </cell>
          <cell r="C1073">
            <v>2515</v>
          </cell>
          <cell r="D1073" t="str">
            <v>NSW</v>
          </cell>
          <cell r="E1073" t="str">
            <v>Australia</v>
          </cell>
          <cell r="F1073">
            <v>9</v>
          </cell>
        </row>
        <row r="1074">
          <cell r="A1074">
            <v>1077</v>
          </cell>
          <cell r="B1074" t="str">
            <v>12764 Raven Plaza</v>
          </cell>
          <cell r="C1074">
            <v>4020</v>
          </cell>
          <cell r="D1074" t="str">
            <v>QLD</v>
          </cell>
          <cell r="E1074" t="str">
            <v>Australia</v>
          </cell>
          <cell r="F1074">
            <v>7</v>
          </cell>
        </row>
        <row r="1075">
          <cell r="A1075">
            <v>1078</v>
          </cell>
          <cell r="B1075" t="str">
            <v>356 Petterle Way</v>
          </cell>
          <cell r="C1075">
            <v>2193</v>
          </cell>
          <cell r="D1075" t="str">
            <v>NSW</v>
          </cell>
          <cell r="E1075" t="str">
            <v>Australia</v>
          </cell>
          <cell r="F1075">
            <v>9</v>
          </cell>
        </row>
        <row r="1076">
          <cell r="A1076">
            <v>1079</v>
          </cell>
          <cell r="B1076" t="str">
            <v>2827 Fallview Lane</v>
          </cell>
          <cell r="C1076">
            <v>2064</v>
          </cell>
          <cell r="D1076" t="str">
            <v>NSW</v>
          </cell>
          <cell r="E1076" t="str">
            <v>Australia</v>
          </cell>
          <cell r="F1076">
            <v>9</v>
          </cell>
        </row>
        <row r="1077">
          <cell r="A1077">
            <v>1080</v>
          </cell>
          <cell r="B1077" t="str">
            <v>7 Del Sol Road</v>
          </cell>
          <cell r="C1077">
            <v>4220</v>
          </cell>
          <cell r="D1077" t="str">
            <v>QLD</v>
          </cell>
          <cell r="E1077" t="str">
            <v>Australia</v>
          </cell>
          <cell r="F1077">
            <v>9</v>
          </cell>
        </row>
        <row r="1078">
          <cell r="A1078">
            <v>1081</v>
          </cell>
          <cell r="B1078" t="str">
            <v>05415 Basil Junction</v>
          </cell>
          <cell r="C1078">
            <v>2450</v>
          </cell>
          <cell r="D1078" t="str">
            <v>NSW</v>
          </cell>
          <cell r="E1078" t="str">
            <v>Australia</v>
          </cell>
          <cell r="F1078">
            <v>8</v>
          </cell>
        </row>
        <row r="1079">
          <cell r="A1079">
            <v>1082</v>
          </cell>
          <cell r="B1079" t="str">
            <v>09 Warbler Court</v>
          </cell>
          <cell r="C1079">
            <v>4152</v>
          </cell>
          <cell r="D1079" t="str">
            <v>QLD</v>
          </cell>
          <cell r="E1079" t="str">
            <v>Australia</v>
          </cell>
          <cell r="F1079">
            <v>9</v>
          </cell>
        </row>
        <row r="1080">
          <cell r="A1080">
            <v>1083</v>
          </cell>
          <cell r="B1080" t="str">
            <v>847 David Hill</v>
          </cell>
          <cell r="C1080">
            <v>4035</v>
          </cell>
          <cell r="D1080" t="str">
            <v>QLD</v>
          </cell>
          <cell r="E1080" t="str">
            <v>Australia</v>
          </cell>
          <cell r="F1080">
            <v>8</v>
          </cell>
        </row>
        <row r="1081">
          <cell r="A1081">
            <v>1084</v>
          </cell>
          <cell r="B1081" t="str">
            <v>24596 Hoepker Avenue</v>
          </cell>
          <cell r="C1081">
            <v>2322</v>
          </cell>
          <cell r="D1081" t="str">
            <v>NSW</v>
          </cell>
          <cell r="E1081" t="str">
            <v>Australia</v>
          </cell>
          <cell r="F1081">
            <v>4</v>
          </cell>
        </row>
        <row r="1082">
          <cell r="A1082">
            <v>1085</v>
          </cell>
          <cell r="B1082" t="str">
            <v>75 Mesta Hill</v>
          </cell>
          <cell r="C1082">
            <v>4509</v>
          </cell>
          <cell r="D1082" t="str">
            <v>QLD</v>
          </cell>
          <cell r="E1082" t="str">
            <v>Australia</v>
          </cell>
          <cell r="F1082">
            <v>7</v>
          </cell>
        </row>
        <row r="1083">
          <cell r="A1083">
            <v>1086</v>
          </cell>
          <cell r="B1083" t="str">
            <v>7258 Mandrake Terrace</v>
          </cell>
          <cell r="C1083">
            <v>3138</v>
          </cell>
          <cell r="D1083" t="str">
            <v>VIC</v>
          </cell>
          <cell r="E1083" t="str">
            <v>Australia</v>
          </cell>
          <cell r="F1083">
            <v>9</v>
          </cell>
        </row>
        <row r="1084">
          <cell r="A1084">
            <v>1087</v>
          </cell>
          <cell r="B1084" t="str">
            <v>84741 Scoville Terrace</v>
          </cell>
          <cell r="C1084">
            <v>3029</v>
          </cell>
          <cell r="D1084" t="str">
            <v>VIC</v>
          </cell>
          <cell r="E1084" t="str">
            <v>Australia</v>
          </cell>
          <cell r="F1084">
            <v>5</v>
          </cell>
        </row>
        <row r="1085">
          <cell r="A1085">
            <v>1088</v>
          </cell>
          <cell r="B1085" t="str">
            <v>04328 Rowland Plaza</v>
          </cell>
          <cell r="C1085">
            <v>3441</v>
          </cell>
          <cell r="D1085" t="str">
            <v>VIC</v>
          </cell>
          <cell r="E1085" t="str">
            <v>Australia</v>
          </cell>
          <cell r="F1085">
            <v>9</v>
          </cell>
        </row>
        <row r="1086">
          <cell r="A1086">
            <v>1089</v>
          </cell>
          <cell r="B1086" t="str">
            <v>332 Maywood Crossing</v>
          </cell>
          <cell r="C1086">
            <v>3136</v>
          </cell>
          <cell r="D1086" t="str">
            <v>VIC</v>
          </cell>
          <cell r="E1086" t="str">
            <v>Australia</v>
          </cell>
          <cell r="F1086">
            <v>9</v>
          </cell>
        </row>
        <row r="1087">
          <cell r="A1087">
            <v>1090</v>
          </cell>
          <cell r="B1087" t="str">
            <v>6026 Graceland Crossing</v>
          </cell>
          <cell r="C1087">
            <v>2121</v>
          </cell>
          <cell r="D1087" t="str">
            <v>NSW</v>
          </cell>
          <cell r="E1087" t="str">
            <v>Australia</v>
          </cell>
          <cell r="F1087">
            <v>11</v>
          </cell>
        </row>
        <row r="1088">
          <cell r="A1088">
            <v>1091</v>
          </cell>
          <cell r="B1088" t="str">
            <v>0 Fremont Court</v>
          </cell>
          <cell r="C1088">
            <v>3023</v>
          </cell>
          <cell r="D1088" t="str">
            <v>VIC</v>
          </cell>
          <cell r="E1088" t="str">
            <v>Australia</v>
          </cell>
          <cell r="F1088">
            <v>7</v>
          </cell>
        </row>
        <row r="1089">
          <cell r="A1089">
            <v>1092</v>
          </cell>
          <cell r="B1089" t="str">
            <v>5515 Artisan Center</v>
          </cell>
          <cell r="C1089">
            <v>3337</v>
          </cell>
          <cell r="D1089" t="str">
            <v>VIC</v>
          </cell>
          <cell r="E1089" t="str">
            <v>Australia</v>
          </cell>
          <cell r="F1089">
            <v>3</v>
          </cell>
        </row>
        <row r="1090">
          <cell r="A1090">
            <v>1093</v>
          </cell>
          <cell r="B1090" t="str">
            <v>0 Nevada Pass</v>
          </cell>
          <cell r="C1090">
            <v>2216</v>
          </cell>
          <cell r="D1090" t="str">
            <v>NSW</v>
          </cell>
          <cell r="E1090" t="str">
            <v>Australia</v>
          </cell>
          <cell r="F1090">
            <v>10</v>
          </cell>
        </row>
        <row r="1091">
          <cell r="A1091">
            <v>1094</v>
          </cell>
          <cell r="B1091" t="str">
            <v>06 Heffernan Junction</v>
          </cell>
          <cell r="C1091">
            <v>4074</v>
          </cell>
          <cell r="D1091" t="str">
            <v>QLD</v>
          </cell>
          <cell r="E1091" t="str">
            <v>Australia</v>
          </cell>
          <cell r="F1091">
            <v>7</v>
          </cell>
        </row>
        <row r="1092">
          <cell r="A1092">
            <v>1095</v>
          </cell>
          <cell r="B1092" t="str">
            <v>04 Onsgard Center</v>
          </cell>
          <cell r="C1092">
            <v>2101</v>
          </cell>
          <cell r="D1092" t="str">
            <v>NSW</v>
          </cell>
          <cell r="E1092" t="str">
            <v>Australia</v>
          </cell>
          <cell r="F1092">
            <v>9</v>
          </cell>
        </row>
        <row r="1093">
          <cell r="A1093">
            <v>1096</v>
          </cell>
          <cell r="B1093" t="str">
            <v>37 Division Way</v>
          </cell>
          <cell r="C1093">
            <v>2153</v>
          </cell>
          <cell r="D1093" t="str">
            <v>NSW</v>
          </cell>
          <cell r="E1093" t="str">
            <v>Australia</v>
          </cell>
          <cell r="F1093">
            <v>9</v>
          </cell>
        </row>
        <row r="1094">
          <cell r="A1094">
            <v>1097</v>
          </cell>
          <cell r="B1094" t="str">
            <v>9623 Fisk Plaza</v>
          </cell>
          <cell r="C1094">
            <v>2164</v>
          </cell>
          <cell r="D1094" t="str">
            <v>NSW</v>
          </cell>
          <cell r="E1094" t="str">
            <v>Australia</v>
          </cell>
          <cell r="F1094">
            <v>8</v>
          </cell>
        </row>
        <row r="1095">
          <cell r="A1095">
            <v>1098</v>
          </cell>
          <cell r="B1095" t="str">
            <v>9419 Homewood Way</v>
          </cell>
          <cell r="C1095">
            <v>2160</v>
          </cell>
          <cell r="D1095" t="str">
            <v>NSW</v>
          </cell>
          <cell r="E1095" t="str">
            <v>Australia</v>
          </cell>
          <cell r="F1095">
            <v>9</v>
          </cell>
        </row>
        <row r="1096">
          <cell r="A1096">
            <v>1099</v>
          </cell>
          <cell r="B1096" t="str">
            <v>26349 Spaight Junction</v>
          </cell>
          <cell r="C1096">
            <v>2756</v>
          </cell>
          <cell r="D1096" t="str">
            <v>NSW</v>
          </cell>
          <cell r="E1096" t="str">
            <v>Australia</v>
          </cell>
          <cell r="F1096">
            <v>8</v>
          </cell>
        </row>
        <row r="1097">
          <cell r="A1097">
            <v>1100</v>
          </cell>
          <cell r="B1097" t="str">
            <v>1063 Forest Avenue</v>
          </cell>
          <cell r="C1097">
            <v>4510</v>
          </cell>
          <cell r="D1097" t="str">
            <v>QLD</v>
          </cell>
          <cell r="E1097" t="str">
            <v>Australia</v>
          </cell>
          <cell r="F1097">
            <v>3</v>
          </cell>
        </row>
        <row r="1098">
          <cell r="A1098">
            <v>1101</v>
          </cell>
          <cell r="B1098" t="str">
            <v>548 Dahle Lane</v>
          </cell>
          <cell r="C1098">
            <v>2075</v>
          </cell>
          <cell r="D1098" t="str">
            <v>NSW</v>
          </cell>
          <cell r="E1098" t="str">
            <v>Australia</v>
          </cell>
          <cell r="F1098">
            <v>11</v>
          </cell>
        </row>
        <row r="1099">
          <cell r="A1099">
            <v>1102</v>
          </cell>
          <cell r="B1099" t="str">
            <v>4 Barby Road</v>
          </cell>
          <cell r="C1099">
            <v>2647</v>
          </cell>
          <cell r="D1099" t="str">
            <v>NSW</v>
          </cell>
          <cell r="E1099" t="str">
            <v>Australia</v>
          </cell>
          <cell r="F1099">
            <v>3</v>
          </cell>
        </row>
        <row r="1100">
          <cell r="A1100">
            <v>1103</v>
          </cell>
          <cell r="B1100" t="str">
            <v>258 Luster Court</v>
          </cell>
          <cell r="C1100">
            <v>2154</v>
          </cell>
          <cell r="D1100" t="str">
            <v>NSW</v>
          </cell>
          <cell r="E1100" t="str">
            <v>Australia</v>
          </cell>
          <cell r="F1100">
            <v>10</v>
          </cell>
        </row>
        <row r="1101">
          <cell r="A1101">
            <v>1104</v>
          </cell>
          <cell r="B1101" t="str">
            <v>22669 Lien Center</v>
          </cell>
          <cell r="C1101">
            <v>2565</v>
          </cell>
          <cell r="D1101" t="str">
            <v>NSW</v>
          </cell>
          <cell r="E1101" t="str">
            <v>Australia</v>
          </cell>
          <cell r="F1101">
            <v>6</v>
          </cell>
        </row>
        <row r="1102">
          <cell r="A1102">
            <v>1105</v>
          </cell>
          <cell r="B1102" t="str">
            <v>9 Autumn Leaf Court</v>
          </cell>
          <cell r="C1102">
            <v>2731</v>
          </cell>
          <cell r="D1102" t="str">
            <v>NSW</v>
          </cell>
          <cell r="E1102" t="str">
            <v>Australia</v>
          </cell>
          <cell r="F1102">
            <v>4</v>
          </cell>
        </row>
        <row r="1103">
          <cell r="A1103">
            <v>1106</v>
          </cell>
          <cell r="B1103" t="str">
            <v>9 Superior Plaza</v>
          </cell>
          <cell r="C1103">
            <v>3185</v>
          </cell>
          <cell r="D1103" t="str">
            <v>VIC</v>
          </cell>
          <cell r="E1103" t="str">
            <v>Australia</v>
          </cell>
          <cell r="F1103">
            <v>11</v>
          </cell>
        </row>
        <row r="1104">
          <cell r="A1104">
            <v>1107</v>
          </cell>
          <cell r="B1104" t="str">
            <v>86603 Dexter Road</v>
          </cell>
          <cell r="C1104">
            <v>2164</v>
          </cell>
          <cell r="D1104" t="str">
            <v>NSW</v>
          </cell>
          <cell r="E1104" t="str">
            <v>Australia</v>
          </cell>
          <cell r="F1104">
            <v>9</v>
          </cell>
        </row>
        <row r="1105">
          <cell r="A1105">
            <v>1108</v>
          </cell>
          <cell r="B1105" t="str">
            <v>8 Ridgeview Park</v>
          </cell>
          <cell r="C1105">
            <v>2323</v>
          </cell>
          <cell r="D1105" t="str">
            <v>NSW</v>
          </cell>
          <cell r="E1105" t="str">
            <v>Australia</v>
          </cell>
          <cell r="F1105">
            <v>5</v>
          </cell>
        </row>
        <row r="1106">
          <cell r="A1106">
            <v>1109</v>
          </cell>
          <cell r="B1106" t="str">
            <v>4754 Ramsey Junction</v>
          </cell>
          <cell r="C1106">
            <v>3130</v>
          </cell>
          <cell r="D1106" t="str">
            <v>VIC</v>
          </cell>
          <cell r="E1106" t="str">
            <v>Australia</v>
          </cell>
          <cell r="F1106">
            <v>9</v>
          </cell>
        </row>
        <row r="1107">
          <cell r="A1107">
            <v>1110</v>
          </cell>
          <cell r="B1107" t="str">
            <v>9 Dayton Alley</v>
          </cell>
          <cell r="C1107">
            <v>3757</v>
          </cell>
          <cell r="D1107" t="str">
            <v>VIC</v>
          </cell>
          <cell r="E1107" t="str">
            <v>Australia</v>
          </cell>
          <cell r="F1107">
            <v>7</v>
          </cell>
        </row>
        <row r="1108">
          <cell r="A1108">
            <v>1111</v>
          </cell>
          <cell r="B1108" t="str">
            <v>08 Carey Center</v>
          </cell>
          <cell r="C1108">
            <v>3284</v>
          </cell>
          <cell r="D1108" t="str">
            <v>VIC</v>
          </cell>
          <cell r="E1108" t="str">
            <v>Australia</v>
          </cell>
          <cell r="F1108">
            <v>6</v>
          </cell>
        </row>
        <row r="1109">
          <cell r="A1109">
            <v>1112</v>
          </cell>
          <cell r="B1109" t="str">
            <v>915 Thackeray Junction</v>
          </cell>
          <cell r="C1109">
            <v>2204</v>
          </cell>
          <cell r="D1109" t="str">
            <v>NSW</v>
          </cell>
          <cell r="E1109" t="str">
            <v>Australia</v>
          </cell>
          <cell r="F1109">
            <v>11</v>
          </cell>
        </row>
        <row r="1110">
          <cell r="A1110">
            <v>1113</v>
          </cell>
          <cell r="B1110" t="str">
            <v>515 3rd Road</v>
          </cell>
          <cell r="C1110">
            <v>2037</v>
          </cell>
          <cell r="D1110" t="str">
            <v>NSW</v>
          </cell>
          <cell r="E1110" t="str">
            <v>Australia</v>
          </cell>
          <cell r="F1110">
            <v>12</v>
          </cell>
        </row>
        <row r="1111">
          <cell r="A1111">
            <v>1114</v>
          </cell>
          <cell r="B1111" t="str">
            <v>184 Roth Pass</v>
          </cell>
          <cell r="C1111">
            <v>4211</v>
          </cell>
          <cell r="D1111" t="str">
            <v>QLD</v>
          </cell>
          <cell r="E1111" t="str">
            <v>Australia</v>
          </cell>
          <cell r="F1111">
            <v>7</v>
          </cell>
        </row>
        <row r="1112">
          <cell r="A1112">
            <v>1115</v>
          </cell>
          <cell r="B1112" t="str">
            <v>84 Porter Alley</v>
          </cell>
          <cell r="C1112">
            <v>2153</v>
          </cell>
          <cell r="D1112" t="str">
            <v>NSW</v>
          </cell>
          <cell r="E1112" t="str">
            <v>Australia</v>
          </cell>
          <cell r="F1112">
            <v>10</v>
          </cell>
        </row>
        <row r="1113">
          <cell r="A1113">
            <v>1116</v>
          </cell>
          <cell r="B1113" t="str">
            <v>79494 Ruskin Circle</v>
          </cell>
          <cell r="C1113">
            <v>2527</v>
          </cell>
          <cell r="D1113" t="str">
            <v>NSW</v>
          </cell>
          <cell r="E1113" t="str">
            <v>Australia</v>
          </cell>
          <cell r="F1113">
            <v>9</v>
          </cell>
        </row>
        <row r="1114">
          <cell r="A1114">
            <v>1117</v>
          </cell>
          <cell r="B1114" t="str">
            <v>98 Schiller Junction</v>
          </cell>
          <cell r="C1114">
            <v>2747</v>
          </cell>
          <cell r="D1114" t="str">
            <v>NSW</v>
          </cell>
          <cell r="E1114" t="str">
            <v>Australia</v>
          </cell>
          <cell r="F1114">
            <v>9</v>
          </cell>
        </row>
        <row r="1115">
          <cell r="A1115">
            <v>1118</v>
          </cell>
          <cell r="B1115" t="str">
            <v>20519 Katie Circle</v>
          </cell>
          <cell r="C1115">
            <v>2152</v>
          </cell>
          <cell r="D1115" t="str">
            <v>NSW</v>
          </cell>
          <cell r="E1115" t="str">
            <v>Australia</v>
          </cell>
          <cell r="F1115">
            <v>8</v>
          </cell>
        </row>
        <row r="1116">
          <cell r="A1116">
            <v>1119</v>
          </cell>
          <cell r="B1116" t="str">
            <v>2273 Oneill Place</v>
          </cell>
          <cell r="C1116">
            <v>2118</v>
          </cell>
          <cell r="D1116" t="str">
            <v>NSW</v>
          </cell>
          <cell r="E1116" t="str">
            <v>Australia</v>
          </cell>
          <cell r="F1116">
            <v>11</v>
          </cell>
        </row>
        <row r="1117">
          <cell r="A1117">
            <v>1120</v>
          </cell>
          <cell r="B1117" t="str">
            <v>03 6th Alley</v>
          </cell>
          <cell r="C1117">
            <v>2168</v>
          </cell>
          <cell r="D1117" t="str">
            <v>NSW</v>
          </cell>
          <cell r="E1117" t="str">
            <v>Australia</v>
          </cell>
          <cell r="F1117">
            <v>9</v>
          </cell>
        </row>
        <row r="1118">
          <cell r="A1118">
            <v>1121</v>
          </cell>
          <cell r="B1118" t="str">
            <v>8548 Hanover Park</v>
          </cell>
          <cell r="C1118">
            <v>2067</v>
          </cell>
          <cell r="D1118" t="str">
            <v>NSW</v>
          </cell>
          <cell r="E1118" t="str">
            <v>Australia</v>
          </cell>
          <cell r="F1118">
            <v>11</v>
          </cell>
        </row>
        <row r="1119">
          <cell r="A1119">
            <v>1122</v>
          </cell>
          <cell r="B1119" t="str">
            <v>4079 Lindbergh Center</v>
          </cell>
          <cell r="C1119">
            <v>3021</v>
          </cell>
          <cell r="D1119" t="str">
            <v>VIC</v>
          </cell>
          <cell r="E1119" t="str">
            <v>Australia</v>
          </cell>
          <cell r="F1119">
            <v>8</v>
          </cell>
        </row>
        <row r="1120">
          <cell r="A1120">
            <v>1123</v>
          </cell>
          <cell r="B1120" t="str">
            <v>338 Grasskamp Lane</v>
          </cell>
          <cell r="C1120">
            <v>2573</v>
          </cell>
          <cell r="D1120" t="str">
            <v>NSW</v>
          </cell>
          <cell r="E1120" t="str">
            <v>Australia</v>
          </cell>
          <cell r="F1120">
            <v>7</v>
          </cell>
        </row>
        <row r="1121">
          <cell r="A1121">
            <v>1124</v>
          </cell>
          <cell r="B1121" t="str">
            <v>0355 3rd Drive</v>
          </cell>
          <cell r="C1121">
            <v>2118</v>
          </cell>
          <cell r="D1121" t="str">
            <v>NSW</v>
          </cell>
          <cell r="E1121" t="str">
            <v>Australia</v>
          </cell>
          <cell r="F1121">
            <v>11</v>
          </cell>
        </row>
        <row r="1122">
          <cell r="A1122">
            <v>1125</v>
          </cell>
          <cell r="B1122" t="str">
            <v>0182 Esker Center</v>
          </cell>
          <cell r="C1122">
            <v>2759</v>
          </cell>
          <cell r="D1122" t="str">
            <v>NSW</v>
          </cell>
          <cell r="E1122" t="str">
            <v>Australia</v>
          </cell>
          <cell r="F1122">
            <v>9</v>
          </cell>
        </row>
        <row r="1123">
          <cell r="A1123">
            <v>1126</v>
          </cell>
          <cell r="B1123" t="str">
            <v>48 Sheridan Road</v>
          </cell>
          <cell r="C1123">
            <v>3185</v>
          </cell>
          <cell r="D1123" t="str">
            <v>VIC</v>
          </cell>
          <cell r="E1123" t="str">
            <v>Australia</v>
          </cell>
          <cell r="F1123">
            <v>11</v>
          </cell>
        </row>
        <row r="1124">
          <cell r="A1124">
            <v>1127</v>
          </cell>
          <cell r="B1124" t="str">
            <v>1879 Mitchell Center</v>
          </cell>
          <cell r="C1124">
            <v>2206</v>
          </cell>
          <cell r="D1124" t="str">
            <v>NSW</v>
          </cell>
          <cell r="E1124" t="str">
            <v>Australia</v>
          </cell>
          <cell r="F1124">
            <v>10</v>
          </cell>
        </row>
        <row r="1125">
          <cell r="A1125">
            <v>1128</v>
          </cell>
          <cell r="B1125" t="str">
            <v>81114 7th Place</v>
          </cell>
          <cell r="C1125">
            <v>4869</v>
          </cell>
          <cell r="D1125" t="str">
            <v>QLD</v>
          </cell>
          <cell r="E1125" t="str">
            <v>Australia</v>
          </cell>
          <cell r="F1125">
            <v>4</v>
          </cell>
        </row>
        <row r="1126">
          <cell r="A1126">
            <v>1129</v>
          </cell>
          <cell r="B1126" t="str">
            <v>1 Nevada Park</v>
          </cell>
          <cell r="C1126">
            <v>4226</v>
          </cell>
          <cell r="D1126" t="str">
            <v>QLD</v>
          </cell>
          <cell r="E1126" t="str">
            <v>Australia</v>
          </cell>
          <cell r="F1126">
            <v>8</v>
          </cell>
        </row>
        <row r="1127">
          <cell r="A1127">
            <v>1130</v>
          </cell>
          <cell r="B1127" t="str">
            <v>6 Buell Point</v>
          </cell>
          <cell r="C1127">
            <v>2062</v>
          </cell>
          <cell r="D1127" t="str">
            <v>NSW</v>
          </cell>
          <cell r="E1127" t="str">
            <v>Australia</v>
          </cell>
          <cell r="F1127">
            <v>12</v>
          </cell>
        </row>
        <row r="1128">
          <cell r="A1128">
            <v>1131</v>
          </cell>
          <cell r="B1128" t="str">
            <v>4284 Debra Drive</v>
          </cell>
          <cell r="C1128">
            <v>4814</v>
          </cell>
          <cell r="D1128" t="str">
            <v>QLD</v>
          </cell>
          <cell r="E1128" t="str">
            <v>Australia</v>
          </cell>
          <cell r="F1128">
            <v>3</v>
          </cell>
        </row>
        <row r="1129">
          <cell r="A1129">
            <v>1132</v>
          </cell>
          <cell r="B1129" t="str">
            <v>8 Hansons Street</v>
          </cell>
          <cell r="C1129">
            <v>3076</v>
          </cell>
          <cell r="D1129" t="str">
            <v>VIC</v>
          </cell>
          <cell r="E1129" t="str">
            <v>Australia</v>
          </cell>
          <cell r="F1129">
            <v>7</v>
          </cell>
        </row>
        <row r="1130">
          <cell r="A1130">
            <v>1133</v>
          </cell>
          <cell r="B1130" t="str">
            <v>7674 Roxbury Junction</v>
          </cell>
          <cell r="C1130">
            <v>4815</v>
          </cell>
          <cell r="D1130" t="str">
            <v>QLD</v>
          </cell>
          <cell r="E1130" t="str">
            <v>Australia</v>
          </cell>
          <cell r="F1130">
            <v>4</v>
          </cell>
        </row>
        <row r="1131">
          <cell r="A1131">
            <v>1134</v>
          </cell>
          <cell r="B1131" t="str">
            <v>771 Sugar Way</v>
          </cell>
          <cell r="C1131">
            <v>2076</v>
          </cell>
          <cell r="D1131" t="str">
            <v>NSW</v>
          </cell>
          <cell r="E1131" t="str">
            <v>Australia</v>
          </cell>
          <cell r="F1131">
            <v>11</v>
          </cell>
        </row>
        <row r="1132">
          <cell r="A1132">
            <v>1135</v>
          </cell>
          <cell r="B1132" t="str">
            <v>1792 Judy Road</v>
          </cell>
          <cell r="C1132">
            <v>2539</v>
          </cell>
          <cell r="D1132" t="str">
            <v>NSW</v>
          </cell>
          <cell r="E1132" t="str">
            <v>Australia</v>
          </cell>
          <cell r="F1132">
            <v>6</v>
          </cell>
        </row>
        <row r="1133">
          <cell r="A1133">
            <v>1136</v>
          </cell>
          <cell r="B1133" t="str">
            <v>92 Melvin Hill</v>
          </cell>
          <cell r="C1133">
            <v>2147</v>
          </cell>
          <cell r="D1133" t="str">
            <v>NSW</v>
          </cell>
          <cell r="E1133" t="str">
            <v>Australia</v>
          </cell>
          <cell r="F1133">
            <v>9</v>
          </cell>
        </row>
        <row r="1134">
          <cell r="A1134">
            <v>1137</v>
          </cell>
          <cell r="B1134" t="str">
            <v>592 Merry Lane</v>
          </cell>
          <cell r="C1134">
            <v>3184</v>
          </cell>
          <cell r="D1134" t="str">
            <v>VIC</v>
          </cell>
          <cell r="E1134" t="str">
            <v>Australia</v>
          </cell>
          <cell r="F1134">
            <v>3</v>
          </cell>
        </row>
        <row r="1135">
          <cell r="A1135">
            <v>1138</v>
          </cell>
          <cell r="B1135" t="str">
            <v>6 Dapin Park</v>
          </cell>
          <cell r="C1135">
            <v>4503</v>
          </cell>
          <cell r="D1135" t="str">
            <v>QLD</v>
          </cell>
          <cell r="E1135" t="str">
            <v>Australia</v>
          </cell>
          <cell r="F1135">
            <v>6</v>
          </cell>
        </row>
        <row r="1136">
          <cell r="A1136">
            <v>1139</v>
          </cell>
          <cell r="B1136" t="str">
            <v>03 Holmberg Park</v>
          </cell>
          <cell r="C1136">
            <v>4127</v>
          </cell>
          <cell r="D1136" t="str">
            <v>QLD</v>
          </cell>
          <cell r="E1136" t="str">
            <v>Australia</v>
          </cell>
          <cell r="F1136">
            <v>2</v>
          </cell>
        </row>
        <row r="1137">
          <cell r="A1137">
            <v>1140</v>
          </cell>
          <cell r="B1137" t="str">
            <v>8587 Graceland Way</v>
          </cell>
          <cell r="C1137">
            <v>2206</v>
          </cell>
          <cell r="D1137" t="str">
            <v>NSW</v>
          </cell>
          <cell r="E1137" t="str">
            <v>Australia</v>
          </cell>
          <cell r="F1137">
            <v>10</v>
          </cell>
        </row>
        <row r="1138">
          <cell r="A1138">
            <v>1141</v>
          </cell>
          <cell r="B1138" t="str">
            <v>91 Messerschmidt Trail</v>
          </cell>
          <cell r="C1138">
            <v>3162</v>
          </cell>
          <cell r="D1138" t="str">
            <v>VIC</v>
          </cell>
          <cell r="E1138" t="str">
            <v>Australia</v>
          </cell>
          <cell r="F1138">
            <v>11</v>
          </cell>
        </row>
        <row r="1139">
          <cell r="A1139">
            <v>1142</v>
          </cell>
          <cell r="B1139" t="str">
            <v>5998 Bayside Terrace</v>
          </cell>
          <cell r="C1139">
            <v>2526</v>
          </cell>
          <cell r="D1139" t="str">
            <v>NSW</v>
          </cell>
          <cell r="E1139" t="str">
            <v>Australia</v>
          </cell>
          <cell r="F1139">
            <v>9</v>
          </cell>
        </row>
        <row r="1140">
          <cell r="A1140">
            <v>1143</v>
          </cell>
          <cell r="B1140" t="str">
            <v>107 Moland Court</v>
          </cell>
          <cell r="C1140">
            <v>2579</v>
          </cell>
          <cell r="D1140" t="str">
            <v>NSW</v>
          </cell>
          <cell r="E1140" t="str">
            <v>Australia</v>
          </cell>
          <cell r="F1140">
            <v>5</v>
          </cell>
        </row>
        <row r="1141">
          <cell r="A1141">
            <v>1144</v>
          </cell>
          <cell r="B1141" t="str">
            <v>4439 7th Terrace</v>
          </cell>
          <cell r="C1141">
            <v>2177</v>
          </cell>
          <cell r="D1141" t="str">
            <v>NSW</v>
          </cell>
          <cell r="E1141" t="str">
            <v>Australia</v>
          </cell>
          <cell r="F1141">
            <v>9</v>
          </cell>
        </row>
        <row r="1142">
          <cell r="A1142">
            <v>1145</v>
          </cell>
          <cell r="B1142" t="str">
            <v>2272 Dennis Alley</v>
          </cell>
          <cell r="C1142">
            <v>3165</v>
          </cell>
          <cell r="D1142" t="str">
            <v>VIC</v>
          </cell>
          <cell r="E1142" t="str">
            <v>Australia</v>
          </cell>
          <cell r="F1142">
            <v>10</v>
          </cell>
        </row>
        <row r="1143">
          <cell r="A1143">
            <v>1146</v>
          </cell>
          <cell r="B1143" t="str">
            <v>0 Scofield Plaza</v>
          </cell>
          <cell r="C1143">
            <v>3201</v>
          </cell>
          <cell r="D1143" t="str">
            <v>VIC</v>
          </cell>
          <cell r="E1143" t="str">
            <v>Australia</v>
          </cell>
          <cell r="F1143">
            <v>4</v>
          </cell>
        </row>
        <row r="1144">
          <cell r="A1144">
            <v>1147</v>
          </cell>
          <cell r="B1144" t="str">
            <v>51152 Brickson Park Crossing</v>
          </cell>
          <cell r="C1144">
            <v>2768</v>
          </cell>
          <cell r="D1144" t="str">
            <v>NSW</v>
          </cell>
          <cell r="E1144" t="str">
            <v>Australia</v>
          </cell>
          <cell r="F1144">
            <v>9</v>
          </cell>
        </row>
        <row r="1145">
          <cell r="A1145">
            <v>1148</v>
          </cell>
          <cell r="B1145" t="str">
            <v>4668 Coleman Street</v>
          </cell>
          <cell r="C1145">
            <v>2160</v>
          </cell>
          <cell r="D1145" t="str">
            <v>NSW</v>
          </cell>
          <cell r="E1145" t="str">
            <v>Australia</v>
          </cell>
          <cell r="F1145">
            <v>5</v>
          </cell>
        </row>
        <row r="1146">
          <cell r="A1146">
            <v>1149</v>
          </cell>
          <cell r="B1146" t="str">
            <v>8 Moland Junction</v>
          </cell>
          <cell r="C1146">
            <v>2148</v>
          </cell>
          <cell r="D1146" t="str">
            <v>NSW</v>
          </cell>
          <cell r="E1146" t="str">
            <v>Australia</v>
          </cell>
          <cell r="F1146">
            <v>7</v>
          </cell>
        </row>
        <row r="1147">
          <cell r="A1147">
            <v>1150</v>
          </cell>
          <cell r="B1147" t="str">
            <v>1 Raven Junction</v>
          </cell>
          <cell r="C1147">
            <v>4502</v>
          </cell>
          <cell r="D1147" t="str">
            <v>QLD</v>
          </cell>
          <cell r="E1147" t="str">
            <v>Australia</v>
          </cell>
          <cell r="F1147">
            <v>4</v>
          </cell>
        </row>
        <row r="1148">
          <cell r="A1148">
            <v>1151</v>
          </cell>
          <cell r="B1148" t="str">
            <v>40570 Acker Alley</v>
          </cell>
          <cell r="C1148">
            <v>2166</v>
          </cell>
          <cell r="D1148" t="str">
            <v>NSW</v>
          </cell>
          <cell r="E1148" t="str">
            <v>Australia</v>
          </cell>
          <cell r="F1148">
            <v>9</v>
          </cell>
        </row>
        <row r="1149">
          <cell r="A1149">
            <v>1152</v>
          </cell>
          <cell r="B1149" t="str">
            <v>893 Petterle Trail</v>
          </cell>
          <cell r="C1149">
            <v>4551</v>
          </cell>
          <cell r="D1149" t="str">
            <v>QLD</v>
          </cell>
          <cell r="E1149" t="str">
            <v>Australia</v>
          </cell>
          <cell r="F1149">
            <v>10</v>
          </cell>
        </row>
        <row r="1150">
          <cell r="A1150">
            <v>1153</v>
          </cell>
          <cell r="B1150" t="str">
            <v>84 Monument Terrace</v>
          </cell>
          <cell r="C1150">
            <v>4127</v>
          </cell>
          <cell r="D1150" t="str">
            <v>QLD</v>
          </cell>
          <cell r="E1150" t="str">
            <v>Australia</v>
          </cell>
          <cell r="F1150">
            <v>4</v>
          </cell>
        </row>
        <row r="1151">
          <cell r="A1151">
            <v>1154</v>
          </cell>
          <cell r="B1151" t="str">
            <v>0103 Bay Junction</v>
          </cell>
          <cell r="C1151">
            <v>2222</v>
          </cell>
          <cell r="D1151" t="str">
            <v>NSW</v>
          </cell>
          <cell r="E1151" t="str">
            <v>Australia</v>
          </cell>
          <cell r="F1151">
            <v>11</v>
          </cell>
        </row>
        <row r="1152">
          <cell r="A1152">
            <v>1155</v>
          </cell>
          <cell r="B1152" t="str">
            <v>9618 Havey Place</v>
          </cell>
          <cell r="C1152">
            <v>2710</v>
          </cell>
          <cell r="D1152" t="str">
            <v>NSW</v>
          </cell>
          <cell r="E1152" t="str">
            <v>Australia</v>
          </cell>
          <cell r="F1152">
            <v>1</v>
          </cell>
        </row>
        <row r="1153">
          <cell r="A1153">
            <v>1156</v>
          </cell>
          <cell r="B1153" t="str">
            <v>098 Veith Hill</v>
          </cell>
          <cell r="C1153">
            <v>4510</v>
          </cell>
          <cell r="D1153" t="str">
            <v>QLD</v>
          </cell>
          <cell r="E1153" t="str">
            <v>Australia</v>
          </cell>
          <cell r="F1153">
            <v>3</v>
          </cell>
        </row>
        <row r="1154">
          <cell r="A1154">
            <v>1157</v>
          </cell>
          <cell r="B1154" t="str">
            <v>03058 Shoshone Lane</v>
          </cell>
          <cell r="C1154">
            <v>2090</v>
          </cell>
          <cell r="D1154" t="str">
            <v>NSW</v>
          </cell>
          <cell r="E1154" t="str">
            <v>Australia</v>
          </cell>
          <cell r="F1154">
            <v>12</v>
          </cell>
        </row>
        <row r="1155">
          <cell r="A1155">
            <v>1158</v>
          </cell>
          <cell r="B1155" t="str">
            <v>7975 Browning Plaza</v>
          </cell>
          <cell r="C1155">
            <v>3038</v>
          </cell>
          <cell r="D1155" t="str">
            <v>VIC</v>
          </cell>
          <cell r="E1155" t="str">
            <v>Australia</v>
          </cell>
          <cell r="F1155">
            <v>4</v>
          </cell>
        </row>
        <row r="1156">
          <cell r="A1156">
            <v>1159</v>
          </cell>
          <cell r="B1156" t="str">
            <v>154 Cambridge Point</v>
          </cell>
          <cell r="C1156">
            <v>3551</v>
          </cell>
          <cell r="D1156" t="str">
            <v>VIC</v>
          </cell>
          <cell r="E1156" t="str">
            <v>Australia</v>
          </cell>
          <cell r="F1156">
            <v>8</v>
          </cell>
        </row>
        <row r="1157">
          <cell r="A1157">
            <v>1160</v>
          </cell>
          <cell r="B1157" t="str">
            <v>3 Sachs Point</v>
          </cell>
          <cell r="C1157">
            <v>2250</v>
          </cell>
          <cell r="D1157" t="str">
            <v>NSW</v>
          </cell>
          <cell r="E1157" t="str">
            <v>Australia</v>
          </cell>
          <cell r="F1157">
            <v>7</v>
          </cell>
        </row>
        <row r="1158">
          <cell r="A1158">
            <v>1161</v>
          </cell>
          <cell r="B1158" t="str">
            <v>0386 Mayfield Way</v>
          </cell>
          <cell r="C1158">
            <v>4122</v>
          </cell>
          <cell r="D1158" t="str">
            <v>QLD</v>
          </cell>
          <cell r="E1158" t="str">
            <v>Australia</v>
          </cell>
          <cell r="F1158">
            <v>7</v>
          </cell>
        </row>
        <row r="1159">
          <cell r="A1159">
            <v>1162</v>
          </cell>
          <cell r="B1159" t="str">
            <v>24 Merchant Plaza</v>
          </cell>
          <cell r="C1159">
            <v>3031</v>
          </cell>
          <cell r="D1159" t="str">
            <v>VIC</v>
          </cell>
          <cell r="E1159" t="str">
            <v>Australia</v>
          </cell>
          <cell r="F1159">
            <v>10</v>
          </cell>
        </row>
        <row r="1160">
          <cell r="A1160">
            <v>1163</v>
          </cell>
          <cell r="B1160" t="str">
            <v>353 Oneill Park</v>
          </cell>
          <cell r="C1160">
            <v>3145</v>
          </cell>
          <cell r="D1160" t="str">
            <v>VIC</v>
          </cell>
          <cell r="E1160" t="str">
            <v>Australia</v>
          </cell>
          <cell r="F1160">
            <v>9</v>
          </cell>
        </row>
        <row r="1161">
          <cell r="A1161">
            <v>1164</v>
          </cell>
          <cell r="B1161" t="str">
            <v>92867 Lukken Lane</v>
          </cell>
          <cell r="C1161">
            <v>3142</v>
          </cell>
          <cell r="D1161" t="str">
            <v>VIC</v>
          </cell>
          <cell r="E1161" t="str">
            <v>Australia</v>
          </cell>
          <cell r="F1161">
            <v>9</v>
          </cell>
        </row>
        <row r="1162">
          <cell r="A1162">
            <v>1165</v>
          </cell>
          <cell r="B1162" t="str">
            <v>11 Corscot Plaza</v>
          </cell>
          <cell r="C1162">
            <v>2710</v>
          </cell>
          <cell r="D1162" t="str">
            <v>NSW</v>
          </cell>
          <cell r="E1162" t="str">
            <v>Australia</v>
          </cell>
          <cell r="F1162">
            <v>1</v>
          </cell>
        </row>
        <row r="1163">
          <cell r="A1163">
            <v>1166</v>
          </cell>
          <cell r="B1163" t="str">
            <v>13 Buhler Plaza</v>
          </cell>
          <cell r="C1163">
            <v>2576</v>
          </cell>
          <cell r="D1163" t="str">
            <v>NSW</v>
          </cell>
          <cell r="E1163" t="str">
            <v>Australia</v>
          </cell>
          <cell r="F1163">
            <v>8</v>
          </cell>
        </row>
        <row r="1164">
          <cell r="A1164">
            <v>1167</v>
          </cell>
          <cell r="B1164" t="str">
            <v>72673 Mayfield Trail</v>
          </cell>
          <cell r="C1164">
            <v>4209</v>
          </cell>
          <cell r="D1164" t="str">
            <v>QLD</v>
          </cell>
          <cell r="E1164" t="str">
            <v>Australia</v>
          </cell>
          <cell r="F1164">
            <v>6</v>
          </cell>
        </row>
        <row r="1165">
          <cell r="A1165">
            <v>1168</v>
          </cell>
          <cell r="B1165" t="str">
            <v>42739 Moose Pass</v>
          </cell>
          <cell r="C1165">
            <v>3442</v>
          </cell>
          <cell r="D1165" t="str">
            <v>VIC</v>
          </cell>
          <cell r="E1165" t="str">
            <v>Australia</v>
          </cell>
          <cell r="F1165">
            <v>8</v>
          </cell>
        </row>
        <row r="1166">
          <cell r="A1166">
            <v>1169</v>
          </cell>
          <cell r="B1166" t="str">
            <v>3 Atwood Lane</v>
          </cell>
          <cell r="C1166">
            <v>2153</v>
          </cell>
          <cell r="D1166" t="str">
            <v>NSW</v>
          </cell>
          <cell r="E1166" t="str">
            <v>Australia</v>
          </cell>
          <cell r="F1166">
            <v>10</v>
          </cell>
        </row>
        <row r="1167">
          <cell r="A1167">
            <v>1170</v>
          </cell>
          <cell r="B1167" t="str">
            <v>378 Prentice Point</v>
          </cell>
          <cell r="C1167">
            <v>4064</v>
          </cell>
          <cell r="D1167" t="str">
            <v>QLD</v>
          </cell>
          <cell r="E1167" t="str">
            <v>Australia</v>
          </cell>
          <cell r="F1167">
            <v>9</v>
          </cell>
        </row>
        <row r="1168">
          <cell r="A1168">
            <v>1171</v>
          </cell>
          <cell r="B1168" t="str">
            <v>95 Forest Run Drive</v>
          </cell>
          <cell r="C1168">
            <v>4152</v>
          </cell>
          <cell r="D1168" t="str">
            <v>QLD</v>
          </cell>
          <cell r="E1168" t="str">
            <v>Australia</v>
          </cell>
          <cell r="F1168">
            <v>8</v>
          </cell>
        </row>
        <row r="1169">
          <cell r="A1169">
            <v>1172</v>
          </cell>
          <cell r="B1169" t="str">
            <v>20 Main Road</v>
          </cell>
          <cell r="C1169">
            <v>2230</v>
          </cell>
          <cell r="D1169" t="str">
            <v>NSW</v>
          </cell>
          <cell r="E1169" t="str">
            <v>Australia</v>
          </cell>
          <cell r="F1169">
            <v>9</v>
          </cell>
        </row>
        <row r="1170">
          <cell r="A1170">
            <v>1173</v>
          </cell>
          <cell r="B1170" t="str">
            <v>71 Cherokee Hill</v>
          </cell>
          <cell r="C1170">
            <v>2127</v>
          </cell>
          <cell r="D1170" t="str">
            <v>NSW</v>
          </cell>
          <cell r="E1170" t="str">
            <v>Australia</v>
          </cell>
          <cell r="F1170">
            <v>7</v>
          </cell>
        </row>
        <row r="1171">
          <cell r="A1171">
            <v>1174</v>
          </cell>
          <cell r="B1171" t="str">
            <v>698 Summer Ridge Way</v>
          </cell>
          <cell r="C1171">
            <v>2529</v>
          </cell>
          <cell r="D1171" t="str">
            <v>NSW</v>
          </cell>
          <cell r="E1171" t="str">
            <v>Australia</v>
          </cell>
          <cell r="F1171">
            <v>7</v>
          </cell>
        </row>
        <row r="1172">
          <cell r="A1172">
            <v>1175</v>
          </cell>
          <cell r="B1172" t="str">
            <v>79 Grasskamp Center</v>
          </cell>
          <cell r="C1172">
            <v>2170</v>
          </cell>
          <cell r="D1172" t="str">
            <v>NSW</v>
          </cell>
          <cell r="E1172" t="str">
            <v>Australia</v>
          </cell>
          <cell r="F1172">
            <v>9</v>
          </cell>
        </row>
        <row r="1173">
          <cell r="A1173">
            <v>1176</v>
          </cell>
          <cell r="B1173" t="str">
            <v>6541 Dahle Junction</v>
          </cell>
          <cell r="C1173">
            <v>2212</v>
          </cell>
          <cell r="D1173" t="str">
            <v>NSW</v>
          </cell>
          <cell r="E1173" t="str">
            <v>Australia</v>
          </cell>
          <cell r="F1173">
            <v>9</v>
          </cell>
        </row>
        <row r="1174">
          <cell r="A1174">
            <v>1177</v>
          </cell>
          <cell r="B1174" t="str">
            <v>858 Swallow Parkway</v>
          </cell>
          <cell r="C1174">
            <v>2150</v>
          </cell>
          <cell r="D1174" t="str">
            <v>NSW</v>
          </cell>
          <cell r="E1174" t="str">
            <v>Australia</v>
          </cell>
          <cell r="F1174">
            <v>8</v>
          </cell>
        </row>
        <row r="1175">
          <cell r="A1175">
            <v>1178</v>
          </cell>
          <cell r="B1175" t="str">
            <v>0005 Independence Drive</v>
          </cell>
          <cell r="C1175">
            <v>2118</v>
          </cell>
          <cell r="D1175" t="str">
            <v>NSW</v>
          </cell>
          <cell r="E1175" t="str">
            <v>Australia</v>
          </cell>
          <cell r="F1175">
            <v>9</v>
          </cell>
        </row>
        <row r="1176">
          <cell r="A1176">
            <v>1179</v>
          </cell>
          <cell r="B1176" t="str">
            <v>525 Kedzie Street</v>
          </cell>
          <cell r="C1176">
            <v>4012</v>
          </cell>
          <cell r="D1176" t="str">
            <v>QLD</v>
          </cell>
          <cell r="E1176" t="str">
            <v>Australia</v>
          </cell>
          <cell r="F1176">
            <v>8</v>
          </cell>
        </row>
        <row r="1177">
          <cell r="A1177">
            <v>1180</v>
          </cell>
          <cell r="B1177" t="str">
            <v>03890 Logan Court</v>
          </cell>
          <cell r="C1177">
            <v>2747</v>
          </cell>
          <cell r="D1177" t="str">
            <v>NSW</v>
          </cell>
          <cell r="E1177" t="str">
            <v>Australia</v>
          </cell>
          <cell r="F1177">
            <v>8</v>
          </cell>
        </row>
        <row r="1178">
          <cell r="A1178">
            <v>1181</v>
          </cell>
          <cell r="B1178" t="str">
            <v>8 Clyde Gallagher Court</v>
          </cell>
          <cell r="C1178">
            <v>4217</v>
          </cell>
          <cell r="D1178" t="str">
            <v>QLD</v>
          </cell>
          <cell r="E1178" t="str">
            <v>Australia</v>
          </cell>
          <cell r="F1178">
            <v>8</v>
          </cell>
        </row>
        <row r="1179">
          <cell r="A1179">
            <v>1182</v>
          </cell>
          <cell r="B1179" t="str">
            <v>62 Elka Terrace</v>
          </cell>
          <cell r="C1179">
            <v>2430</v>
          </cell>
          <cell r="D1179" t="str">
            <v>NSW</v>
          </cell>
          <cell r="E1179" t="str">
            <v>Australia</v>
          </cell>
          <cell r="F1179">
            <v>3</v>
          </cell>
        </row>
        <row r="1180">
          <cell r="A1180">
            <v>1183</v>
          </cell>
          <cell r="B1180" t="str">
            <v>85931 Johnson Alley</v>
          </cell>
          <cell r="C1180">
            <v>3039</v>
          </cell>
          <cell r="D1180" t="str">
            <v>VIC</v>
          </cell>
          <cell r="E1180" t="str">
            <v>Australia</v>
          </cell>
          <cell r="F1180">
            <v>6</v>
          </cell>
        </row>
        <row r="1181">
          <cell r="A1181">
            <v>1184</v>
          </cell>
          <cell r="B1181" t="str">
            <v>63588 Clove Court</v>
          </cell>
          <cell r="C1181">
            <v>2017</v>
          </cell>
          <cell r="D1181" t="str">
            <v>NSW</v>
          </cell>
          <cell r="E1181" t="str">
            <v>Australia</v>
          </cell>
          <cell r="F1181">
            <v>9</v>
          </cell>
        </row>
        <row r="1182">
          <cell r="A1182">
            <v>1185</v>
          </cell>
          <cell r="B1182" t="str">
            <v>86 Stang Way</v>
          </cell>
          <cell r="C1182">
            <v>2213</v>
          </cell>
          <cell r="D1182" t="str">
            <v>NSW</v>
          </cell>
          <cell r="E1182" t="str">
            <v>Australia</v>
          </cell>
          <cell r="F1182">
            <v>10</v>
          </cell>
        </row>
        <row r="1183">
          <cell r="A1183">
            <v>1186</v>
          </cell>
          <cell r="B1183" t="str">
            <v>84 Westridge Hill</v>
          </cell>
          <cell r="C1183">
            <v>2061</v>
          </cell>
          <cell r="D1183" t="str">
            <v>NSW</v>
          </cell>
          <cell r="E1183" t="str">
            <v>Australia</v>
          </cell>
          <cell r="F1183">
            <v>10</v>
          </cell>
        </row>
        <row r="1184">
          <cell r="A1184">
            <v>1187</v>
          </cell>
          <cell r="B1184" t="str">
            <v>53740 Vera Parkway</v>
          </cell>
          <cell r="C1184">
            <v>3644</v>
          </cell>
          <cell r="D1184" t="str">
            <v>VIC</v>
          </cell>
          <cell r="E1184" t="str">
            <v>Australia</v>
          </cell>
          <cell r="F1184">
            <v>1</v>
          </cell>
        </row>
        <row r="1185">
          <cell r="A1185">
            <v>1188</v>
          </cell>
          <cell r="B1185" t="str">
            <v>2 Ramsey Parkway</v>
          </cell>
          <cell r="C1185">
            <v>2104</v>
          </cell>
          <cell r="D1185" t="str">
            <v>NSW</v>
          </cell>
          <cell r="E1185" t="str">
            <v>Australia</v>
          </cell>
          <cell r="F1185">
            <v>11</v>
          </cell>
        </row>
        <row r="1186">
          <cell r="A1186">
            <v>1189</v>
          </cell>
          <cell r="B1186" t="str">
            <v>651 Mesta Drive</v>
          </cell>
          <cell r="C1186">
            <v>3173</v>
          </cell>
          <cell r="D1186" t="str">
            <v>VIC</v>
          </cell>
          <cell r="E1186" t="str">
            <v>Australia</v>
          </cell>
          <cell r="F1186">
            <v>9</v>
          </cell>
        </row>
        <row r="1187">
          <cell r="A1187">
            <v>1190</v>
          </cell>
          <cell r="B1187" t="str">
            <v>1 Merrick Parkway</v>
          </cell>
          <cell r="C1187">
            <v>2830</v>
          </cell>
          <cell r="D1187" t="str">
            <v>NSW</v>
          </cell>
          <cell r="E1187" t="str">
            <v>Australia</v>
          </cell>
          <cell r="F1187">
            <v>2</v>
          </cell>
        </row>
        <row r="1188">
          <cell r="A1188">
            <v>1191</v>
          </cell>
          <cell r="B1188" t="str">
            <v>135 Crest Line Drive</v>
          </cell>
          <cell r="C1188">
            <v>2044</v>
          </cell>
          <cell r="D1188" t="str">
            <v>NSW</v>
          </cell>
          <cell r="E1188" t="str">
            <v>Australia</v>
          </cell>
          <cell r="F1188">
            <v>10</v>
          </cell>
        </row>
        <row r="1189">
          <cell r="A1189">
            <v>1192</v>
          </cell>
          <cell r="B1189" t="str">
            <v>63576 Anzinger Trail</v>
          </cell>
          <cell r="C1189">
            <v>2168</v>
          </cell>
          <cell r="D1189" t="str">
            <v>NSW</v>
          </cell>
          <cell r="E1189" t="str">
            <v>Australia</v>
          </cell>
          <cell r="F1189">
            <v>9</v>
          </cell>
        </row>
        <row r="1190">
          <cell r="A1190">
            <v>1193</v>
          </cell>
          <cell r="B1190" t="str">
            <v>05 Charing Cross Plaza</v>
          </cell>
          <cell r="C1190">
            <v>2320</v>
          </cell>
          <cell r="D1190" t="str">
            <v>NSW</v>
          </cell>
          <cell r="E1190" t="str">
            <v>Australia</v>
          </cell>
          <cell r="F1190">
            <v>5</v>
          </cell>
        </row>
        <row r="1191">
          <cell r="A1191">
            <v>1194</v>
          </cell>
          <cell r="B1191" t="str">
            <v>261 Farmco Drive</v>
          </cell>
          <cell r="C1191">
            <v>4118</v>
          </cell>
          <cell r="D1191" t="str">
            <v>QLD</v>
          </cell>
          <cell r="E1191" t="str">
            <v>Australia</v>
          </cell>
          <cell r="F1191">
            <v>4</v>
          </cell>
        </row>
        <row r="1192">
          <cell r="A1192">
            <v>1195</v>
          </cell>
          <cell r="B1192" t="str">
            <v>0 Northport Hill</v>
          </cell>
          <cell r="C1192">
            <v>3043</v>
          </cell>
          <cell r="D1192" t="str">
            <v>VIC</v>
          </cell>
          <cell r="E1192" t="str">
            <v>Australia</v>
          </cell>
          <cell r="F1192">
            <v>8</v>
          </cell>
        </row>
        <row r="1193">
          <cell r="A1193">
            <v>1196</v>
          </cell>
          <cell r="B1193" t="str">
            <v>894 Maple Wood Drive</v>
          </cell>
          <cell r="C1193">
            <v>2251</v>
          </cell>
          <cell r="D1193" t="str">
            <v>NSW</v>
          </cell>
          <cell r="E1193" t="str">
            <v>Australia</v>
          </cell>
          <cell r="F1193">
            <v>10</v>
          </cell>
        </row>
        <row r="1194">
          <cell r="A1194">
            <v>1197</v>
          </cell>
          <cell r="B1194" t="str">
            <v>05 Daystar Lane</v>
          </cell>
          <cell r="C1194">
            <v>2560</v>
          </cell>
          <cell r="D1194" t="str">
            <v>NSW</v>
          </cell>
          <cell r="E1194" t="str">
            <v>Australia</v>
          </cell>
          <cell r="F1194">
            <v>8</v>
          </cell>
        </row>
        <row r="1195">
          <cell r="A1195">
            <v>1198</v>
          </cell>
          <cell r="B1195" t="str">
            <v>81167 Division Hill</v>
          </cell>
          <cell r="C1195">
            <v>2873</v>
          </cell>
          <cell r="D1195" t="str">
            <v>NSW</v>
          </cell>
          <cell r="E1195" t="str">
            <v>Australia</v>
          </cell>
          <cell r="F1195">
            <v>1</v>
          </cell>
        </row>
        <row r="1196">
          <cell r="A1196">
            <v>1199</v>
          </cell>
          <cell r="B1196" t="str">
            <v>761 Bellgrove Lane</v>
          </cell>
          <cell r="C1196">
            <v>2541</v>
          </cell>
          <cell r="D1196" t="str">
            <v>NSW</v>
          </cell>
          <cell r="E1196" t="str">
            <v>Australia</v>
          </cell>
          <cell r="F1196">
            <v>7</v>
          </cell>
        </row>
        <row r="1197">
          <cell r="A1197">
            <v>1200</v>
          </cell>
          <cell r="B1197" t="str">
            <v>614 Shopko Trail</v>
          </cell>
          <cell r="C1197">
            <v>4350</v>
          </cell>
          <cell r="D1197" t="str">
            <v>QLD</v>
          </cell>
          <cell r="E1197" t="str">
            <v>Australia</v>
          </cell>
          <cell r="F1197">
            <v>3</v>
          </cell>
        </row>
        <row r="1198">
          <cell r="A1198">
            <v>1201</v>
          </cell>
          <cell r="B1198" t="str">
            <v>1911 Waxwing Point</v>
          </cell>
          <cell r="C1198">
            <v>2761</v>
          </cell>
          <cell r="D1198" t="str">
            <v>NSW</v>
          </cell>
          <cell r="E1198" t="str">
            <v>Australia</v>
          </cell>
          <cell r="F1198">
            <v>9</v>
          </cell>
        </row>
        <row r="1199">
          <cell r="A1199">
            <v>1202</v>
          </cell>
          <cell r="B1199" t="str">
            <v>0 Kedzie Junction</v>
          </cell>
          <cell r="C1199">
            <v>2155</v>
          </cell>
          <cell r="D1199" t="str">
            <v>NSW</v>
          </cell>
          <cell r="E1199" t="str">
            <v>Australia</v>
          </cell>
          <cell r="F1199">
            <v>10</v>
          </cell>
        </row>
        <row r="1200">
          <cell r="A1200">
            <v>1203</v>
          </cell>
          <cell r="B1200" t="str">
            <v>0108 Forster Parkway</v>
          </cell>
          <cell r="C1200">
            <v>4017</v>
          </cell>
          <cell r="D1200" t="str">
            <v>QLD</v>
          </cell>
          <cell r="E1200" t="str">
            <v>Australia</v>
          </cell>
          <cell r="F1200">
            <v>6</v>
          </cell>
        </row>
        <row r="1201">
          <cell r="A1201">
            <v>1204</v>
          </cell>
          <cell r="B1201" t="str">
            <v>466 Briar Crest Junction</v>
          </cell>
          <cell r="C1201">
            <v>2222</v>
          </cell>
          <cell r="D1201" t="str">
            <v>NSW</v>
          </cell>
          <cell r="E1201" t="str">
            <v>Australia</v>
          </cell>
          <cell r="F1201">
            <v>10</v>
          </cell>
        </row>
        <row r="1202">
          <cell r="A1202">
            <v>1205</v>
          </cell>
          <cell r="B1202" t="str">
            <v>6072 Ridge Oak Junction</v>
          </cell>
          <cell r="C1202">
            <v>2222</v>
          </cell>
          <cell r="D1202" t="str">
            <v>NSW</v>
          </cell>
          <cell r="E1202" t="str">
            <v>Australia</v>
          </cell>
          <cell r="F1202">
            <v>10</v>
          </cell>
        </row>
        <row r="1203">
          <cell r="A1203">
            <v>1206</v>
          </cell>
          <cell r="B1203" t="str">
            <v>31445 Morningstar Drive</v>
          </cell>
          <cell r="C1203">
            <v>3429</v>
          </cell>
          <cell r="D1203" t="str">
            <v>VIC</v>
          </cell>
          <cell r="E1203" t="str">
            <v>Australia</v>
          </cell>
          <cell r="F1203">
            <v>5</v>
          </cell>
        </row>
        <row r="1204">
          <cell r="A1204">
            <v>1207</v>
          </cell>
          <cell r="B1204" t="str">
            <v>22619 Schurz Street</v>
          </cell>
          <cell r="C1204">
            <v>2321</v>
          </cell>
          <cell r="D1204" t="str">
            <v>NSW</v>
          </cell>
          <cell r="E1204" t="str">
            <v>Australia</v>
          </cell>
          <cell r="F1204">
            <v>4</v>
          </cell>
        </row>
        <row r="1205">
          <cell r="A1205">
            <v>1208</v>
          </cell>
          <cell r="B1205" t="str">
            <v>61 Kim Avenue</v>
          </cell>
          <cell r="C1205">
            <v>2079</v>
          </cell>
          <cell r="D1205" t="str">
            <v>NSW</v>
          </cell>
          <cell r="E1205" t="str">
            <v>Australia</v>
          </cell>
          <cell r="F1205">
            <v>10</v>
          </cell>
        </row>
        <row r="1206">
          <cell r="A1206">
            <v>1209</v>
          </cell>
          <cell r="B1206" t="str">
            <v>12103 Merchant Circle</v>
          </cell>
          <cell r="C1206">
            <v>3072</v>
          </cell>
          <cell r="D1206" t="str">
            <v>VIC</v>
          </cell>
          <cell r="E1206" t="str">
            <v>Australia</v>
          </cell>
          <cell r="F1206">
            <v>9</v>
          </cell>
        </row>
        <row r="1207">
          <cell r="A1207">
            <v>1210</v>
          </cell>
          <cell r="B1207" t="str">
            <v>3 Porter Center</v>
          </cell>
          <cell r="C1207">
            <v>2230</v>
          </cell>
          <cell r="D1207" t="str">
            <v>NSW</v>
          </cell>
          <cell r="E1207" t="str">
            <v>Australia</v>
          </cell>
          <cell r="F1207">
            <v>9</v>
          </cell>
        </row>
        <row r="1208">
          <cell r="A1208">
            <v>1211</v>
          </cell>
          <cell r="B1208" t="str">
            <v>7 Luster Trail</v>
          </cell>
          <cell r="C1208">
            <v>2007</v>
          </cell>
          <cell r="D1208" t="str">
            <v>NSW</v>
          </cell>
          <cell r="E1208" t="str">
            <v>Australia</v>
          </cell>
          <cell r="F1208">
            <v>8</v>
          </cell>
        </row>
        <row r="1209">
          <cell r="A1209">
            <v>1212</v>
          </cell>
          <cell r="B1209" t="str">
            <v>7 Dahle Avenue</v>
          </cell>
          <cell r="C1209">
            <v>2620</v>
          </cell>
          <cell r="D1209" t="str">
            <v>NSW</v>
          </cell>
          <cell r="E1209" t="str">
            <v>Australia</v>
          </cell>
          <cell r="F1209">
            <v>9</v>
          </cell>
        </row>
        <row r="1210">
          <cell r="A1210">
            <v>1213</v>
          </cell>
          <cell r="B1210" t="str">
            <v>7 Magdeline Trail</v>
          </cell>
          <cell r="C1210">
            <v>3034</v>
          </cell>
          <cell r="D1210" t="str">
            <v>VIC</v>
          </cell>
          <cell r="E1210" t="str">
            <v>Australia</v>
          </cell>
          <cell r="F1210">
            <v>10</v>
          </cell>
        </row>
        <row r="1211">
          <cell r="A1211">
            <v>1214</v>
          </cell>
          <cell r="B1211" t="str">
            <v>275 Lindbergh Parkway</v>
          </cell>
          <cell r="C1211">
            <v>2086</v>
          </cell>
          <cell r="D1211" t="str">
            <v>NSW</v>
          </cell>
          <cell r="E1211" t="str">
            <v>Australia</v>
          </cell>
          <cell r="F1211">
            <v>11</v>
          </cell>
        </row>
        <row r="1212">
          <cell r="A1212">
            <v>1215</v>
          </cell>
          <cell r="B1212" t="str">
            <v>592 Tennessee Alley</v>
          </cell>
          <cell r="C1212">
            <v>2231</v>
          </cell>
          <cell r="D1212" t="str">
            <v>NSW</v>
          </cell>
          <cell r="E1212" t="str">
            <v>Australia</v>
          </cell>
          <cell r="F1212">
            <v>10</v>
          </cell>
        </row>
        <row r="1213">
          <cell r="A1213">
            <v>1216</v>
          </cell>
          <cell r="B1213" t="str">
            <v>0 American Ash Parkway</v>
          </cell>
          <cell r="C1213">
            <v>3175</v>
          </cell>
          <cell r="D1213" t="str">
            <v>VIC</v>
          </cell>
          <cell r="E1213" t="str">
            <v>Australia</v>
          </cell>
          <cell r="F1213">
            <v>7</v>
          </cell>
        </row>
        <row r="1214">
          <cell r="A1214">
            <v>1217</v>
          </cell>
          <cell r="B1214" t="str">
            <v>387 Pawling Drive</v>
          </cell>
          <cell r="C1214">
            <v>2580</v>
          </cell>
          <cell r="D1214" t="str">
            <v>NSW</v>
          </cell>
          <cell r="E1214" t="str">
            <v>Australia</v>
          </cell>
          <cell r="F1214">
            <v>4</v>
          </cell>
        </row>
        <row r="1215">
          <cell r="A1215">
            <v>1218</v>
          </cell>
          <cell r="B1215" t="str">
            <v>0 Evergreen Road</v>
          </cell>
          <cell r="C1215">
            <v>3037</v>
          </cell>
          <cell r="D1215" t="str">
            <v>VIC</v>
          </cell>
          <cell r="E1215" t="str">
            <v>Australia</v>
          </cell>
          <cell r="F1215">
            <v>7</v>
          </cell>
        </row>
        <row r="1216">
          <cell r="A1216">
            <v>1219</v>
          </cell>
          <cell r="B1216" t="str">
            <v>51529 Cascade Place</v>
          </cell>
          <cell r="C1216">
            <v>3550</v>
          </cell>
          <cell r="D1216" t="str">
            <v>VIC</v>
          </cell>
          <cell r="E1216" t="str">
            <v>Australia</v>
          </cell>
          <cell r="F1216">
            <v>4</v>
          </cell>
        </row>
        <row r="1217">
          <cell r="A1217">
            <v>1220</v>
          </cell>
          <cell r="B1217" t="str">
            <v>457 Ryan Road</v>
          </cell>
          <cell r="C1217">
            <v>3218</v>
          </cell>
          <cell r="D1217" t="str">
            <v>VIC</v>
          </cell>
          <cell r="E1217" t="str">
            <v>Australia</v>
          </cell>
          <cell r="F1217">
            <v>7</v>
          </cell>
        </row>
        <row r="1218">
          <cell r="A1218">
            <v>1221</v>
          </cell>
          <cell r="B1218" t="str">
            <v>94219 Buell Circle</v>
          </cell>
          <cell r="C1218">
            <v>2020</v>
          </cell>
          <cell r="D1218" t="str">
            <v>NSW</v>
          </cell>
          <cell r="E1218" t="str">
            <v>Australia</v>
          </cell>
          <cell r="F1218">
            <v>9</v>
          </cell>
        </row>
        <row r="1219">
          <cell r="A1219">
            <v>1222</v>
          </cell>
          <cell r="B1219" t="str">
            <v>267 Lukken Park</v>
          </cell>
          <cell r="C1219">
            <v>3930</v>
          </cell>
          <cell r="D1219" t="str">
            <v>VIC</v>
          </cell>
          <cell r="E1219" t="str">
            <v>Australia</v>
          </cell>
          <cell r="F1219">
            <v>9</v>
          </cell>
        </row>
        <row r="1220">
          <cell r="A1220">
            <v>1223</v>
          </cell>
          <cell r="B1220" t="str">
            <v>54 Harbort Road</v>
          </cell>
          <cell r="C1220">
            <v>2480</v>
          </cell>
          <cell r="D1220" t="str">
            <v>NSW</v>
          </cell>
          <cell r="E1220" t="str">
            <v>Australia</v>
          </cell>
          <cell r="F1220">
            <v>7</v>
          </cell>
        </row>
        <row r="1221">
          <cell r="A1221">
            <v>1224</v>
          </cell>
          <cell r="B1221" t="str">
            <v>81 American Place</v>
          </cell>
          <cell r="C1221">
            <v>2259</v>
          </cell>
          <cell r="D1221" t="str">
            <v>NSW</v>
          </cell>
          <cell r="E1221" t="str">
            <v>Australia</v>
          </cell>
          <cell r="F1221">
            <v>6</v>
          </cell>
        </row>
        <row r="1222">
          <cell r="A1222">
            <v>1225</v>
          </cell>
          <cell r="B1222" t="str">
            <v>2388 Thackeray Place</v>
          </cell>
          <cell r="C1222">
            <v>3130</v>
          </cell>
          <cell r="D1222" t="str">
            <v>VIC</v>
          </cell>
          <cell r="E1222" t="str">
            <v>Australia</v>
          </cell>
          <cell r="F1222">
            <v>10</v>
          </cell>
        </row>
        <row r="1223">
          <cell r="A1223">
            <v>1226</v>
          </cell>
          <cell r="B1223" t="str">
            <v>85957 Basil Way</v>
          </cell>
          <cell r="C1223">
            <v>3029</v>
          </cell>
          <cell r="D1223" t="str">
            <v>VIC</v>
          </cell>
          <cell r="E1223" t="str">
            <v>Australia</v>
          </cell>
          <cell r="F1223">
            <v>7</v>
          </cell>
        </row>
        <row r="1224">
          <cell r="A1224">
            <v>1227</v>
          </cell>
          <cell r="B1224" t="str">
            <v>01 Cottonwood Junction</v>
          </cell>
          <cell r="C1224">
            <v>2285</v>
          </cell>
          <cell r="D1224" t="str">
            <v>NSW</v>
          </cell>
          <cell r="E1224" t="str">
            <v>Australia</v>
          </cell>
          <cell r="F1224">
            <v>7</v>
          </cell>
        </row>
        <row r="1225">
          <cell r="A1225">
            <v>1228</v>
          </cell>
          <cell r="B1225" t="str">
            <v>37 Sutherland Terrace</v>
          </cell>
          <cell r="C1225">
            <v>2830</v>
          </cell>
          <cell r="D1225" t="str">
            <v>NSW</v>
          </cell>
          <cell r="E1225" t="str">
            <v>Australia</v>
          </cell>
          <cell r="F1225">
            <v>4</v>
          </cell>
        </row>
        <row r="1226">
          <cell r="A1226">
            <v>1229</v>
          </cell>
          <cell r="B1226" t="str">
            <v>7929 Grasskamp Trail</v>
          </cell>
          <cell r="C1226">
            <v>2119</v>
          </cell>
          <cell r="D1226" t="str">
            <v>NSW</v>
          </cell>
          <cell r="E1226" t="str">
            <v>Australia</v>
          </cell>
          <cell r="F1226">
            <v>11</v>
          </cell>
        </row>
        <row r="1227">
          <cell r="A1227">
            <v>1230</v>
          </cell>
          <cell r="B1227" t="str">
            <v>4 Hoard Pass</v>
          </cell>
          <cell r="C1227">
            <v>2153</v>
          </cell>
          <cell r="D1227" t="str">
            <v>NSW</v>
          </cell>
          <cell r="E1227" t="str">
            <v>Australia</v>
          </cell>
          <cell r="F1227">
            <v>9</v>
          </cell>
        </row>
        <row r="1228">
          <cell r="A1228">
            <v>1231</v>
          </cell>
          <cell r="B1228" t="str">
            <v>2 Dunning Alley</v>
          </cell>
          <cell r="C1228">
            <v>2120</v>
          </cell>
          <cell r="D1228" t="str">
            <v>NSW</v>
          </cell>
          <cell r="E1228" t="str">
            <v>Australia</v>
          </cell>
          <cell r="F1228">
            <v>10</v>
          </cell>
        </row>
        <row r="1229">
          <cell r="A1229">
            <v>1232</v>
          </cell>
          <cell r="B1229" t="str">
            <v>61949 7th Road</v>
          </cell>
          <cell r="C1229">
            <v>4573</v>
          </cell>
          <cell r="D1229" t="str">
            <v>QLD</v>
          </cell>
          <cell r="E1229" t="str">
            <v>Australia</v>
          </cell>
          <cell r="F1229">
            <v>8</v>
          </cell>
        </row>
        <row r="1230">
          <cell r="A1230">
            <v>1233</v>
          </cell>
          <cell r="B1230" t="str">
            <v>26 Lotheville Court</v>
          </cell>
          <cell r="C1230">
            <v>2085</v>
          </cell>
          <cell r="D1230" t="str">
            <v>NSW</v>
          </cell>
          <cell r="E1230" t="str">
            <v>Australia</v>
          </cell>
          <cell r="F1230">
            <v>11</v>
          </cell>
        </row>
        <row r="1231">
          <cell r="A1231">
            <v>1234</v>
          </cell>
          <cell r="B1231" t="str">
            <v>3765 Mandrake Alley</v>
          </cell>
          <cell r="C1231">
            <v>2763</v>
          </cell>
          <cell r="D1231" t="str">
            <v>NSW</v>
          </cell>
          <cell r="E1231" t="str">
            <v>Australia</v>
          </cell>
          <cell r="F1231">
            <v>9</v>
          </cell>
        </row>
        <row r="1232">
          <cell r="A1232">
            <v>1235</v>
          </cell>
          <cell r="B1232" t="str">
            <v>67348 Lakewood Gardens Road</v>
          </cell>
          <cell r="C1232">
            <v>2852</v>
          </cell>
          <cell r="D1232" t="str">
            <v>NSW</v>
          </cell>
          <cell r="E1232" t="str">
            <v>Australia</v>
          </cell>
          <cell r="F1232">
            <v>2</v>
          </cell>
        </row>
        <row r="1233">
          <cell r="A1233">
            <v>1236</v>
          </cell>
          <cell r="B1233" t="str">
            <v>014 Birchwood Parkway</v>
          </cell>
          <cell r="C1233">
            <v>3030</v>
          </cell>
          <cell r="D1233" t="str">
            <v>VIC</v>
          </cell>
          <cell r="E1233" t="str">
            <v>Australia</v>
          </cell>
          <cell r="F1233">
            <v>7</v>
          </cell>
        </row>
        <row r="1234">
          <cell r="A1234">
            <v>1237</v>
          </cell>
          <cell r="B1234" t="str">
            <v>17357 Katie Center</v>
          </cell>
          <cell r="C1234">
            <v>3677</v>
          </cell>
          <cell r="D1234" t="str">
            <v>VIC</v>
          </cell>
          <cell r="E1234" t="str">
            <v>Australia</v>
          </cell>
          <cell r="F1234">
            <v>4</v>
          </cell>
        </row>
        <row r="1235">
          <cell r="A1235">
            <v>1238</v>
          </cell>
          <cell r="B1235" t="str">
            <v>5772 Kennedy Junction</v>
          </cell>
          <cell r="C1235">
            <v>3030</v>
          </cell>
          <cell r="D1235" t="str">
            <v>VIC</v>
          </cell>
          <cell r="E1235" t="str">
            <v>Australia</v>
          </cell>
          <cell r="F1235">
            <v>5</v>
          </cell>
        </row>
        <row r="1236">
          <cell r="A1236">
            <v>1239</v>
          </cell>
          <cell r="B1236" t="str">
            <v>560 Melody Alley</v>
          </cell>
          <cell r="C1236">
            <v>4122</v>
          </cell>
          <cell r="D1236" t="str">
            <v>QLD</v>
          </cell>
          <cell r="E1236" t="str">
            <v>Australia</v>
          </cell>
          <cell r="F1236">
            <v>7</v>
          </cell>
        </row>
        <row r="1237">
          <cell r="A1237">
            <v>1240</v>
          </cell>
          <cell r="B1237" t="str">
            <v>92 Waubesa Center</v>
          </cell>
          <cell r="C1237">
            <v>2760</v>
          </cell>
          <cell r="D1237" t="str">
            <v>NSW</v>
          </cell>
          <cell r="E1237" t="str">
            <v>Australia</v>
          </cell>
          <cell r="F1237">
            <v>8</v>
          </cell>
        </row>
        <row r="1238">
          <cell r="A1238">
            <v>1241</v>
          </cell>
          <cell r="B1238" t="str">
            <v>359 Kropf Point</v>
          </cell>
          <cell r="C1238">
            <v>2750</v>
          </cell>
          <cell r="D1238" t="str">
            <v>NSW</v>
          </cell>
          <cell r="E1238" t="str">
            <v>Australia</v>
          </cell>
          <cell r="F1238">
            <v>9</v>
          </cell>
        </row>
        <row r="1239">
          <cell r="A1239">
            <v>1242</v>
          </cell>
          <cell r="B1239" t="str">
            <v>75 Scott Place</v>
          </cell>
          <cell r="C1239">
            <v>3806</v>
          </cell>
          <cell r="D1239" t="str">
            <v>VIC</v>
          </cell>
          <cell r="E1239" t="str">
            <v>Australia</v>
          </cell>
          <cell r="F1239">
            <v>7</v>
          </cell>
        </row>
        <row r="1240">
          <cell r="A1240">
            <v>1243</v>
          </cell>
          <cell r="B1240" t="str">
            <v>2 Eliot Lane</v>
          </cell>
          <cell r="C1240">
            <v>2155</v>
          </cell>
          <cell r="D1240" t="str">
            <v>NSW</v>
          </cell>
          <cell r="E1240" t="str">
            <v>Australia</v>
          </cell>
          <cell r="F1240">
            <v>11</v>
          </cell>
        </row>
        <row r="1241">
          <cell r="A1241">
            <v>1244</v>
          </cell>
          <cell r="B1241" t="str">
            <v>3466 Truax Terrace</v>
          </cell>
          <cell r="C1241">
            <v>2127</v>
          </cell>
          <cell r="D1241" t="str">
            <v>NSW</v>
          </cell>
          <cell r="E1241" t="str">
            <v>Australia</v>
          </cell>
          <cell r="F1241">
            <v>8</v>
          </cell>
        </row>
        <row r="1242">
          <cell r="A1242">
            <v>1245</v>
          </cell>
          <cell r="B1242" t="str">
            <v>9 7th Terrace</v>
          </cell>
          <cell r="C1242">
            <v>2155</v>
          </cell>
          <cell r="D1242" t="str">
            <v>NSW</v>
          </cell>
          <cell r="E1242" t="str">
            <v>Australia</v>
          </cell>
          <cell r="F1242">
            <v>10</v>
          </cell>
        </row>
        <row r="1243">
          <cell r="A1243">
            <v>1246</v>
          </cell>
          <cell r="B1243" t="str">
            <v>65209 Merrick Avenue</v>
          </cell>
          <cell r="C1243">
            <v>4873</v>
          </cell>
          <cell r="D1243" t="str">
            <v>QLD</v>
          </cell>
          <cell r="E1243" t="str">
            <v>Australia</v>
          </cell>
          <cell r="F1243">
            <v>2</v>
          </cell>
        </row>
        <row r="1244">
          <cell r="A1244">
            <v>1247</v>
          </cell>
          <cell r="B1244" t="str">
            <v>90351 Duke Junction</v>
          </cell>
          <cell r="C1244">
            <v>4820</v>
          </cell>
          <cell r="D1244" t="str">
            <v>QLD</v>
          </cell>
          <cell r="E1244" t="str">
            <v>Australia</v>
          </cell>
          <cell r="F1244">
            <v>1</v>
          </cell>
        </row>
        <row r="1245">
          <cell r="A1245">
            <v>1248</v>
          </cell>
          <cell r="B1245" t="str">
            <v>47 Glacier Hill Junction</v>
          </cell>
          <cell r="C1245">
            <v>4873</v>
          </cell>
          <cell r="D1245" t="str">
            <v>QLD</v>
          </cell>
          <cell r="E1245" t="str">
            <v>Australia</v>
          </cell>
          <cell r="F1245">
            <v>2</v>
          </cell>
        </row>
        <row r="1246">
          <cell r="A1246">
            <v>1249</v>
          </cell>
          <cell r="B1246" t="str">
            <v>7978 Carberry Way</v>
          </cell>
          <cell r="C1246">
            <v>4817</v>
          </cell>
          <cell r="D1246" t="str">
            <v>QLD</v>
          </cell>
          <cell r="E1246" t="str">
            <v>Australia</v>
          </cell>
          <cell r="F1246">
            <v>2</v>
          </cell>
        </row>
        <row r="1247">
          <cell r="A1247">
            <v>1250</v>
          </cell>
          <cell r="B1247" t="str">
            <v>795 Arapahoe Hill</v>
          </cell>
          <cell r="C1247">
            <v>4818</v>
          </cell>
          <cell r="D1247" t="str">
            <v>QLD</v>
          </cell>
          <cell r="E1247" t="str">
            <v>Australia</v>
          </cell>
          <cell r="F1247">
            <v>7</v>
          </cell>
        </row>
        <row r="1248">
          <cell r="A1248">
            <v>1251</v>
          </cell>
          <cell r="B1248" t="str">
            <v>6 Lerdahl Plaza</v>
          </cell>
          <cell r="C1248">
            <v>4519</v>
          </cell>
          <cell r="D1248" t="str">
            <v>QLD</v>
          </cell>
          <cell r="E1248" t="str">
            <v>Australia</v>
          </cell>
          <cell r="F1248">
            <v>6</v>
          </cell>
        </row>
        <row r="1249">
          <cell r="A1249">
            <v>1252</v>
          </cell>
          <cell r="B1249" t="str">
            <v>60320 Emmet Road</v>
          </cell>
          <cell r="C1249">
            <v>4806</v>
          </cell>
          <cell r="D1249" t="str">
            <v>QLD</v>
          </cell>
          <cell r="E1249" t="str">
            <v>Australia</v>
          </cell>
          <cell r="F1249">
            <v>4</v>
          </cell>
        </row>
        <row r="1250">
          <cell r="A1250">
            <v>1253</v>
          </cell>
          <cell r="B1250" t="str">
            <v>11 Golf Pass</v>
          </cell>
          <cell r="C1250">
            <v>4805</v>
          </cell>
          <cell r="D1250" t="str">
            <v>QLD</v>
          </cell>
          <cell r="E1250" t="str">
            <v>Australia</v>
          </cell>
          <cell r="F1250">
            <v>2</v>
          </cell>
        </row>
        <row r="1251">
          <cell r="A1251">
            <v>1254</v>
          </cell>
          <cell r="B1251" t="str">
            <v>563 Northport Drive</v>
          </cell>
          <cell r="C1251">
            <v>4701</v>
          </cell>
          <cell r="D1251" t="str">
            <v>QLD</v>
          </cell>
          <cell r="E1251" t="str">
            <v>Australia</v>
          </cell>
          <cell r="F1251">
            <v>1</v>
          </cell>
        </row>
        <row r="1252">
          <cell r="A1252">
            <v>1255</v>
          </cell>
          <cell r="B1252" t="str">
            <v>8 Eggendart Court</v>
          </cell>
          <cell r="C1252">
            <v>2478</v>
          </cell>
          <cell r="D1252" t="str">
            <v>NSW</v>
          </cell>
          <cell r="E1252" t="str">
            <v>Australia</v>
          </cell>
          <cell r="F1252">
            <v>9</v>
          </cell>
        </row>
        <row r="1253">
          <cell r="A1253">
            <v>1256</v>
          </cell>
          <cell r="B1253" t="str">
            <v>91336 Spenser Street</v>
          </cell>
          <cell r="C1253">
            <v>4560</v>
          </cell>
          <cell r="D1253" t="str">
            <v>QLD</v>
          </cell>
          <cell r="E1253" t="str">
            <v>Australia</v>
          </cell>
          <cell r="F1253">
            <v>6</v>
          </cell>
        </row>
        <row r="1254">
          <cell r="A1254">
            <v>1257</v>
          </cell>
          <cell r="B1254" t="str">
            <v>33 Rockefeller Avenue</v>
          </cell>
          <cell r="C1254">
            <v>4740</v>
          </cell>
          <cell r="D1254" t="str">
            <v>QLD</v>
          </cell>
          <cell r="E1254" t="str">
            <v>Australia</v>
          </cell>
          <cell r="F1254">
            <v>2</v>
          </cell>
        </row>
        <row r="1255">
          <cell r="A1255">
            <v>1258</v>
          </cell>
          <cell r="B1255" t="str">
            <v>71 Sundown Circle</v>
          </cell>
          <cell r="C1255">
            <v>4720</v>
          </cell>
          <cell r="D1255" t="str">
            <v>QLD</v>
          </cell>
          <cell r="E1255" t="str">
            <v>Australia</v>
          </cell>
          <cell r="F1255">
            <v>1</v>
          </cell>
        </row>
        <row r="1256">
          <cell r="A1256">
            <v>1259</v>
          </cell>
          <cell r="B1256" t="str">
            <v>33 Bayside Way</v>
          </cell>
          <cell r="C1256">
            <v>4702</v>
          </cell>
          <cell r="D1256" t="str">
            <v>QLD</v>
          </cell>
          <cell r="E1256" t="str">
            <v>Australia</v>
          </cell>
          <cell r="F1256">
            <v>1</v>
          </cell>
        </row>
        <row r="1257">
          <cell r="A1257">
            <v>1260</v>
          </cell>
          <cell r="B1257" t="str">
            <v>23 Hollow Ridge Avenue</v>
          </cell>
          <cell r="C1257">
            <v>4702</v>
          </cell>
          <cell r="D1257" t="str">
            <v>QLD</v>
          </cell>
          <cell r="E1257" t="str">
            <v>Australia</v>
          </cell>
          <cell r="F1257">
            <v>2</v>
          </cell>
        </row>
        <row r="1258">
          <cell r="A1258">
            <v>1261</v>
          </cell>
          <cell r="B1258" t="str">
            <v>16623 Mariners Cove Plaza</v>
          </cell>
          <cell r="C1258">
            <v>4127</v>
          </cell>
          <cell r="D1258" t="str">
            <v>QLD</v>
          </cell>
          <cell r="E1258" t="str">
            <v>Australia</v>
          </cell>
          <cell r="F1258">
            <v>2</v>
          </cell>
        </row>
        <row r="1259">
          <cell r="A1259">
            <v>1262</v>
          </cell>
          <cell r="B1259" t="str">
            <v>884 Shoshone Lane</v>
          </cell>
          <cell r="C1259">
            <v>4670</v>
          </cell>
          <cell r="D1259" t="str">
            <v>QLD</v>
          </cell>
          <cell r="E1259" t="str">
            <v>Australia</v>
          </cell>
          <cell r="F1259">
            <v>3</v>
          </cell>
        </row>
        <row r="1260">
          <cell r="A1260">
            <v>1263</v>
          </cell>
          <cell r="B1260" t="str">
            <v>12 Prentice Point</v>
          </cell>
          <cell r="C1260">
            <v>4670</v>
          </cell>
          <cell r="D1260" t="str">
            <v>QLD</v>
          </cell>
          <cell r="E1260" t="str">
            <v>Australia</v>
          </cell>
          <cell r="F1260">
            <v>1</v>
          </cell>
        </row>
        <row r="1261">
          <cell r="A1261">
            <v>1264</v>
          </cell>
          <cell r="B1261" t="str">
            <v>7008 Warner Park</v>
          </cell>
          <cell r="C1261">
            <v>4670</v>
          </cell>
          <cell r="D1261" t="str">
            <v>QLD</v>
          </cell>
          <cell r="E1261" t="str">
            <v>Australia</v>
          </cell>
          <cell r="F1261">
            <v>2</v>
          </cell>
        </row>
        <row r="1262">
          <cell r="A1262">
            <v>1265</v>
          </cell>
          <cell r="B1262" t="str">
            <v>51673 Heffernan Park</v>
          </cell>
          <cell r="C1262">
            <v>4655</v>
          </cell>
          <cell r="D1262" t="str">
            <v>QLD</v>
          </cell>
          <cell r="E1262" t="str">
            <v>Australia</v>
          </cell>
          <cell r="F1262">
            <v>3</v>
          </cell>
        </row>
        <row r="1263">
          <cell r="A1263">
            <v>1266</v>
          </cell>
          <cell r="B1263" t="str">
            <v>32 Meadow Ridge Alley</v>
          </cell>
          <cell r="C1263">
            <v>4610</v>
          </cell>
          <cell r="D1263" t="str">
            <v>QLD</v>
          </cell>
          <cell r="E1263" t="str">
            <v>Australia</v>
          </cell>
          <cell r="F1263">
            <v>1</v>
          </cell>
        </row>
        <row r="1264">
          <cell r="A1264">
            <v>1267</v>
          </cell>
          <cell r="B1264" t="str">
            <v>37 Clarendon Lane</v>
          </cell>
          <cell r="C1264">
            <v>4655</v>
          </cell>
          <cell r="D1264" t="str">
            <v>QLD</v>
          </cell>
          <cell r="E1264" t="str">
            <v>Australia</v>
          </cell>
          <cell r="F1264">
            <v>3</v>
          </cell>
        </row>
        <row r="1265">
          <cell r="A1265">
            <v>1268</v>
          </cell>
          <cell r="B1265" t="str">
            <v>7 Onsgard Court</v>
          </cell>
          <cell r="C1265">
            <v>4551</v>
          </cell>
          <cell r="D1265" t="str">
            <v>QLD</v>
          </cell>
          <cell r="E1265" t="str">
            <v>Australia</v>
          </cell>
          <cell r="F1265">
            <v>9</v>
          </cell>
        </row>
        <row r="1266">
          <cell r="A1266">
            <v>1269</v>
          </cell>
          <cell r="B1266" t="str">
            <v>543 VIC Park</v>
          </cell>
          <cell r="C1266">
            <v>4702</v>
          </cell>
          <cell r="D1266" t="str">
            <v>QLD</v>
          </cell>
          <cell r="E1266" t="str">
            <v>Australia</v>
          </cell>
          <cell r="F1266">
            <v>6</v>
          </cell>
        </row>
        <row r="1267">
          <cell r="A1267">
            <v>1270</v>
          </cell>
          <cell r="B1267" t="str">
            <v>640 Toban Hill</v>
          </cell>
          <cell r="C1267">
            <v>4702</v>
          </cell>
          <cell r="D1267" t="str">
            <v>QLD</v>
          </cell>
          <cell r="E1267" t="str">
            <v>Australia</v>
          </cell>
          <cell r="F1267">
            <v>6</v>
          </cell>
        </row>
        <row r="1268">
          <cell r="A1268">
            <v>1271</v>
          </cell>
          <cell r="B1268" t="str">
            <v>93 Corben Crossing</v>
          </cell>
          <cell r="C1268">
            <v>4506</v>
          </cell>
          <cell r="D1268" t="str">
            <v>QLD</v>
          </cell>
          <cell r="E1268" t="str">
            <v>Australia</v>
          </cell>
          <cell r="F1268">
            <v>4</v>
          </cell>
        </row>
        <row r="1269">
          <cell r="A1269">
            <v>1272</v>
          </cell>
          <cell r="B1269" t="str">
            <v>26 Portage Junction</v>
          </cell>
          <cell r="C1269">
            <v>4503</v>
          </cell>
          <cell r="D1269" t="str">
            <v>QLD</v>
          </cell>
          <cell r="E1269" t="str">
            <v>Australia</v>
          </cell>
          <cell r="F1269">
            <v>5</v>
          </cell>
        </row>
        <row r="1270">
          <cell r="A1270">
            <v>1273</v>
          </cell>
          <cell r="B1270" t="str">
            <v>7928 Mendota Circle</v>
          </cell>
          <cell r="C1270">
            <v>4503</v>
          </cell>
          <cell r="D1270" t="str">
            <v>QLD</v>
          </cell>
          <cell r="E1270" t="str">
            <v>Australia</v>
          </cell>
          <cell r="F1270">
            <v>2</v>
          </cell>
        </row>
        <row r="1271">
          <cell r="A1271">
            <v>1274</v>
          </cell>
          <cell r="B1271" t="str">
            <v>1075 Raven Place</v>
          </cell>
          <cell r="C1271">
            <v>4512</v>
          </cell>
          <cell r="D1271" t="str">
            <v>QLD</v>
          </cell>
          <cell r="E1271" t="str">
            <v>Australia</v>
          </cell>
          <cell r="F1271">
            <v>7</v>
          </cell>
        </row>
        <row r="1272">
          <cell r="A1272">
            <v>1275</v>
          </cell>
          <cell r="B1272" t="str">
            <v>0 Summerview Pass</v>
          </cell>
          <cell r="C1272">
            <v>4511</v>
          </cell>
          <cell r="D1272" t="str">
            <v>QLD</v>
          </cell>
          <cell r="E1272" t="str">
            <v>Australia</v>
          </cell>
          <cell r="F1272">
            <v>2</v>
          </cell>
        </row>
        <row r="1273">
          <cell r="A1273">
            <v>1276</v>
          </cell>
          <cell r="B1273" t="str">
            <v>7310 Shopko Trail</v>
          </cell>
          <cell r="C1273">
            <v>4500</v>
          </cell>
          <cell r="D1273" t="str">
            <v>QLD</v>
          </cell>
          <cell r="E1273" t="str">
            <v>Australia</v>
          </cell>
          <cell r="F1273">
            <v>8</v>
          </cell>
        </row>
        <row r="1274">
          <cell r="A1274">
            <v>1277</v>
          </cell>
          <cell r="B1274" t="str">
            <v>6659 Kenwood Plaza</v>
          </cell>
          <cell r="C1274">
            <v>4380</v>
          </cell>
          <cell r="D1274" t="str">
            <v>QLD</v>
          </cell>
          <cell r="E1274" t="str">
            <v>Australia</v>
          </cell>
          <cell r="F1274">
            <v>1</v>
          </cell>
        </row>
        <row r="1275">
          <cell r="A1275">
            <v>1278</v>
          </cell>
          <cell r="B1275" t="str">
            <v>41 Knutson Alley</v>
          </cell>
          <cell r="C1275">
            <v>4370</v>
          </cell>
          <cell r="D1275" t="str">
            <v>QLD</v>
          </cell>
          <cell r="E1275" t="str">
            <v>Australia</v>
          </cell>
          <cell r="F1275">
            <v>4</v>
          </cell>
        </row>
        <row r="1276">
          <cell r="A1276">
            <v>1279</v>
          </cell>
          <cell r="B1276" t="str">
            <v>67396 Roxbury Court</v>
          </cell>
          <cell r="C1276">
            <v>4817</v>
          </cell>
          <cell r="D1276" t="str">
            <v>QLD</v>
          </cell>
          <cell r="E1276" t="str">
            <v>Australia</v>
          </cell>
          <cell r="F1276">
            <v>3</v>
          </cell>
        </row>
        <row r="1277">
          <cell r="A1277">
            <v>1280</v>
          </cell>
          <cell r="B1277" t="str">
            <v>55 Hauk Court</v>
          </cell>
          <cell r="C1277">
            <v>4350</v>
          </cell>
          <cell r="D1277" t="str">
            <v>QLD</v>
          </cell>
          <cell r="E1277" t="str">
            <v>Australia</v>
          </cell>
          <cell r="F1277">
            <v>7</v>
          </cell>
        </row>
        <row r="1278">
          <cell r="A1278">
            <v>1281</v>
          </cell>
          <cell r="B1278" t="str">
            <v>131 Tony Road</v>
          </cell>
          <cell r="C1278">
            <v>4213</v>
          </cell>
          <cell r="D1278" t="str">
            <v>QLD</v>
          </cell>
          <cell r="E1278" t="str">
            <v>Australia</v>
          </cell>
          <cell r="F1278">
            <v>8</v>
          </cell>
        </row>
        <row r="1279">
          <cell r="A1279">
            <v>1282</v>
          </cell>
          <cell r="B1279" t="str">
            <v>791 Elgar Trail</v>
          </cell>
          <cell r="C1279">
            <v>4340</v>
          </cell>
          <cell r="D1279" t="str">
            <v>QLD</v>
          </cell>
          <cell r="E1279" t="str">
            <v>Australia</v>
          </cell>
          <cell r="F1279">
            <v>5</v>
          </cell>
        </row>
        <row r="1280">
          <cell r="A1280">
            <v>1283</v>
          </cell>
          <cell r="B1280" t="str">
            <v>617 Welch Street</v>
          </cell>
          <cell r="C1280">
            <v>4122</v>
          </cell>
          <cell r="D1280" t="str">
            <v>QLD</v>
          </cell>
          <cell r="E1280" t="str">
            <v>Australia</v>
          </cell>
          <cell r="F1280">
            <v>7</v>
          </cell>
        </row>
        <row r="1281">
          <cell r="A1281">
            <v>1284</v>
          </cell>
          <cell r="B1281" t="str">
            <v>1 Namekagon Plaza</v>
          </cell>
          <cell r="C1281">
            <v>4306</v>
          </cell>
          <cell r="D1281" t="str">
            <v>QLD</v>
          </cell>
          <cell r="E1281" t="str">
            <v>Australia</v>
          </cell>
          <cell r="F1281">
            <v>8</v>
          </cell>
        </row>
        <row r="1282">
          <cell r="A1282">
            <v>1285</v>
          </cell>
          <cell r="B1282" t="str">
            <v>3 Blaine Road</v>
          </cell>
          <cell r="C1282">
            <v>4306</v>
          </cell>
          <cell r="D1282" t="str">
            <v>QLD</v>
          </cell>
          <cell r="E1282" t="str">
            <v>Australia</v>
          </cell>
          <cell r="F1282">
            <v>6</v>
          </cell>
        </row>
        <row r="1283">
          <cell r="A1283">
            <v>1286</v>
          </cell>
          <cell r="B1283" t="str">
            <v>77 Pankratz Plaza</v>
          </cell>
          <cell r="C1283">
            <v>4306</v>
          </cell>
          <cell r="D1283" t="str">
            <v>QLD</v>
          </cell>
          <cell r="E1283" t="str">
            <v>Australia</v>
          </cell>
          <cell r="F1283">
            <v>8</v>
          </cell>
        </row>
        <row r="1284">
          <cell r="A1284">
            <v>1287</v>
          </cell>
          <cell r="B1284" t="str">
            <v>4081 Veith Lane</v>
          </cell>
          <cell r="C1284">
            <v>4306</v>
          </cell>
          <cell r="D1284" t="str">
            <v>QLD</v>
          </cell>
          <cell r="E1284" t="str">
            <v>Australia</v>
          </cell>
          <cell r="F1284">
            <v>4</v>
          </cell>
        </row>
        <row r="1285">
          <cell r="A1285">
            <v>1288</v>
          </cell>
          <cell r="B1285" t="str">
            <v>55 Elgar Park</v>
          </cell>
          <cell r="C1285">
            <v>4306</v>
          </cell>
          <cell r="D1285" t="str">
            <v>QLD</v>
          </cell>
          <cell r="E1285" t="str">
            <v>Australia</v>
          </cell>
          <cell r="F1285">
            <v>7</v>
          </cell>
        </row>
        <row r="1286">
          <cell r="A1286">
            <v>1289</v>
          </cell>
          <cell r="B1286" t="str">
            <v>9821 Fair Oaks Trail</v>
          </cell>
          <cell r="C1286">
            <v>4306</v>
          </cell>
          <cell r="D1286" t="str">
            <v>QLD</v>
          </cell>
          <cell r="E1286" t="str">
            <v>Australia</v>
          </cell>
          <cell r="F1286">
            <v>1</v>
          </cell>
        </row>
        <row r="1287">
          <cell r="A1287">
            <v>1290</v>
          </cell>
          <cell r="B1287" t="str">
            <v>19679 Buell Pass</v>
          </cell>
          <cell r="C1287">
            <v>4305</v>
          </cell>
          <cell r="D1287" t="str">
            <v>QLD</v>
          </cell>
          <cell r="E1287" t="str">
            <v>Australia</v>
          </cell>
          <cell r="F1287">
            <v>5</v>
          </cell>
        </row>
        <row r="1288">
          <cell r="A1288">
            <v>1291</v>
          </cell>
          <cell r="B1288" t="str">
            <v>8 Kinsman Alley</v>
          </cell>
          <cell r="C1288">
            <v>4304</v>
          </cell>
          <cell r="D1288" t="str">
            <v>QLD</v>
          </cell>
          <cell r="E1288" t="str">
            <v>Australia</v>
          </cell>
          <cell r="F1288">
            <v>2</v>
          </cell>
        </row>
        <row r="1289">
          <cell r="A1289">
            <v>1292</v>
          </cell>
          <cell r="B1289" t="str">
            <v>9989 Toban Way</v>
          </cell>
          <cell r="C1289">
            <v>4301</v>
          </cell>
          <cell r="D1289" t="str">
            <v>QLD</v>
          </cell>
          <cell r="E1289" t="str">
            <v>Australia</v>
          </cell>
          <cell r="F1289">
            <v>3</v>
          </cell>
        </row>
        <row r="1290">
          <cell r="A1290">
            <v>1293</v>
          </cell>
          <cell r="B1290" t="str">
            <v>378 Butterfield Pass</v>
          </cell>
          <cell r="C1290">
            <v>4300</v>
          </cell>
          <cell r="D1290" t="str">
            <v>QLD</v>
          </cell>
          <cell r="E1290" t="str">
            <v>Australia</v>
          </cell>
          <cell r="F1290">
            <v>6</v>
          </cell>
        </row>
        <row r="1291">
          <cell r="A1291">
            <v>1294</v>
          </cell>
          <cell r="B1291" t="str">
            <v>7 Schurz Parkway</v>
          </cell>
          <cell r="C1291">
            <v>4212</v>
          </cell>
          <cell r="D1291" t="str">
            <v>QLD</v>
          </cell>
          <cell r="E1291" t="str">
            <v>Australia</v>
          </cell>
          <cell r="F1291">
            <v>7</v>
          </cell>
        </row>
        <row r="1292">
          <cell r="A1292">
            <v>1295</v>
          </cell>
          <cell r="B1292" t="str">
            <v>07780 Autumn Leaf Drive</v>
          </cell>
          <cell r="C1292">
            <v>4209</v>
          </cell>
          <cell r="D1292" t="str">
            <v>QLD</v>
          </cell>
          <cell r="E1292" t="str">
            <v>Australia</v>
          </cell>
          <cell r="F1292">
            <v>7</v>
          </cell>
        </row>
        <row r="1293">
          <cell r="A1293">
            <v>1296</v>
          </cell>
          <cell r="B1293" t="str">
            <v>87 Reinke Drive</v>
          </cell>
          <cell r="C1293">
            <v>4211</v>
          </cell>
          <cell r="D1293" t="str">
            <v>QLD</v>
          </cell>
          <cell r="E1293" t="str">
            <v>Australia</v>
          </cell>
          <cell r="F1293">
            <v>6</v>
          </cell>
        </row>
        <row r="1294">
          <cell r="A1294">
            <v>1297</v>
          </cell>
          <cell r="B1294" t="str">
            <v>3 Gina Center</v>
          </cell>
          <cell r="C1294">
            <v>4210</v>
          </cell>
          <cell r="D1294" t="str">
            <v>QLD</v>
          </cell>
          <cell r="E1294" t="str">
            <v>Australia</v>
          </cell>
          <cell r="F1294">
            <v>7</v>
          </cell>
        </row>
        <row r="1295">
          <cell r="A1295">
            <v>1298</v>
          </cell>
          <cell r="B1295" t="str">
            <v>029 Scott Center</v>
          </cell>
          <cell r="C1295">
            <v>4205</v>
          </cell>
          <cell r="D1295" t="str">
            <v>QLD</v>
          </cell>
          <cell r="E1295" t="str">
            <v>Australia</v>
          </cell>
          <cell r="F1295">
            <v>5</v>
          </cell>
        </row>
        <row r="1296">
          <cell r="A1296">
            <v>1299</v>
          </cell>
          <cell r="B1296" t="str">
            <v>36072 Lakewood Gardens Court</v>
          </cell>
          <cell r="C1296">
            <v>4051</v>
          </cell>
          <cell r="D1296" t="str">
            <v>QLD</v>
          </cell>
          <cell r="E1296" t="str">
            <v>Australia</v>
          </cell>
          <cell r="F1296">
            <v>8</v>
          </cell>
        </row>
        <row r="1297">
          <cell r="A1297">
            <v>1300</v>
          </cell>
          <cell r="B1297" t="str">
            <v>408 Grover Place</v>
          </cell>
          <cell r="C1297">
            <v>4165</v>
          </cell>
          <cell r="D1297" t="str">
            <v>QLD</v>
          </cell>
          <cell r="E1297" t="str">
            <v>Australia</v>
          </cell>
          <cell r="F1297">
            <v>9</v>
          </cell>
        </row>
        <row r="1298">
          <cell r="A1298">
            <v>1301</v>
          </cell>
          <cell r="B1298" t="str">
            <v>392 Ridge Oak Road</v>
          </cell>
          <cell r="C1298">
            <v>4165</v>
          </cell>
          <cell r="D1298" t="str">
            <v>QLD</v>
          </cell>
          <cell r="E1298" t="str">
            <v>Australia</v>
          </cell>
          <cell r="F1298">
            <v>7</v>
          </cell>
        </row>
        <row r="1299">
          <cell r="A1299">
            <v>1302</v>
          </cell>
          <cell r="B1299" t="str">
            <v>9 Sugar Junction</v>
          </cell>
          <cell r="C1299">
            <v>4053</v>
          </cell>
          <cell r="D1299" t="str">
            <v>QLD</v>
          </cell>
          <cell r="E1299" t="str">
            <v>Australia</v>
          </cell>
          <cell r="F1299">
            <v>7</v>
          </cell>
        </row>
        <row r="1300">
          <cell r="A1300">
            <v>1303</v>
          </cell>
          <cell r="B1300" t="str">
            <v>0917 Golf View Parkway</v>
          </cell>
          <cell r="C1300">
            <v>4217</v>
          </cell>
          <cell r="D1300" t="str">
            <v>QLD</v>
          </cell>
          <cell r="E1300" t="str">
            <v>Australia</v>
          </cell>
          <cell r="F1300">
            <v>1</v>
          </cell>
        </row>
        <row r="1301">
          <cell r="A1301">
            <v>1304</v>
          </cell>
          <cell r="B1301" t="str">
            <v>16039 Warrior Parkway</v>
          </cell>
          <cell r="C1301">
            <v>4130</v>
          </cell>
          <cell r="D1301" t="str">
            <v>QLD</v>
          </cell>
          <cell r="E1301" t="str">
            <v>Australia</v>
          </cell>
          <cell r="F1301">
            <v>7</v>
          </cell>
        </row>
        <row r="1302">
          <cell r="A1302">
            <v>1305</v>
          </cell>
          <cell r="B1302" t="str">
            <v>3 School Place</v>
          </cell>
          <cell r="C1302">
            <v>4124</v>
          </cell>
          <cell r="D1302" t="str">
            <v>QLD</v>
          </cell>
          <cell r="E1302" t="str">
            <v>Australia</v>
          </cell>
          <cell r="F1302">
            <v>4</v>
          </cell>
        </row>
        <row r="1303">
          <cell r="A1303">
            <v>1306</v>
          </cell>
          <cell r="B1303" t="str">
            <v>9120 Corry Avenue</v>
          </cell>
          <cell r="C1303">
            <v>4208</v>
          </cell>
          <cell r="D1303" t="str">
            <v>QLD</v>
          </cell>
          <cell r="E1303" t="str">
            <v>Australia</v>
          </cell>
          <cell r="F1303">
            <v>7</v>
          </cell>
        </row>
        <row r="1304">
          <cell r="A1304">
            <v>1307</v>
          </cell>
          <cell r="B1304" t="str">
            <v>2 Shoshone Way</v>
          </cell>
          <cell r="C1304">
            <v>4123</v>
          </cell>
          <cell r="D1304" t="str">
            <v>QLD</v>
          </cell>
          <cell r="E1304" t="str">
            <v>Australia</v>
          </cell>
          <cell r="F1304">
            <v>6</v>
          </cell>
        </row>
        <row r="1305">
          <cell r="A1305">
            <v>1308</v>
          </cell>
          <cell r="B1305" t="str">
            <v>32 Vidon Point</v>
          </cell>
          <cell r="C1305">
            <v>4118</v>
          </cell>
          <cell r="D1305" t="str">
            <v>QLD</v>
          </cell>
          <cell r="E1305" t="str">
            <v>Australia</v>
          </cell>
          <cell r="F1305">
            <v>7</v>
          </cell>
        </row>
        <row r="1306">
          <cell r="A1306">
            <v>1309</v>
          </cell>
          <cell r="B1306" t="str">
            <v>515 Bunting Point</v>
          </cell>
          <cell r="C1306">
            <v>4115</v>
          </cell>
          <cell r="D1306" t="str">
            <v>QLD</v>
          </cell>
          <cell r="E1306" t="str">
            <v>Australia</v>
          </cell>
          <cell r="F1306">
            <v>8</v>
          </cell>
        </row>
        <row r="1307">
          <cell r="A1307">
            <v>1310</v>
          </cell>
          <cell r="B1307" t="str">
            <v>67727 Westerfield Hill</v>
          </cell>
          <cell r="C1307">
            <v>4164</v>
          </cell>
          <cell r="D1307" t="str">
            <v>QLD</v>
          </cell>
          <cell r="E1307" t="str">
            <v>Australia</v>
          </cell>
          <cell r="F1307">
            <v>9</v>
          </cell>
        </row>
        <row r="1308">
          <cell r="A1308">
            <v>1311</v>
          </cell>
          <cell r="B1308" t="str">
            <v>0 Moland Parkway</v>
          </cell>
          <cell r="C1308">
            <v>4127</v>
          </cell>
          <cell r="D1308" t="str">
            <v>QLD</v>
          </cell>
          <cell r="E1308" t="str">
            <v>Australia</v>
          </cell>
          <cell r="F1308">
            <v>7</v>
          </cell>
        </row>
        <row r="1309">
          <cell r="A1309">
            <v>1312</v>
          </cell>
          <cell r="B1309" t="str">
            <v>764 Dahle Alley</v>
          </cell>
          <cell r="C1309">
            <v>4115</v>
          </cell>
          <cell r="D1309" t="str">
            <v>QLD</v>
          </cell>
          <cell r="E1309" t="str">
            <v>Australia</v>
          </cell>
          <cell r="F1309">
            <v>8</v>
          </cell>
        </row>
        <row r="1310">
          <cell r="A1310">
            <v>1313</v>
          </cell>
          <cell r="B1310" t="str">
            <v>72 Shasta Plaza</v>
          </cell>
          <cell r="C1310">
            <v>4152</v>
          </cell>
          <cell r="D1310" t="str">
            <v>QLD</v>
          </cell>
          <cell r="E1310" t="str">
            <v>Australia</v>
          </cell>
          <cell r="F1310">
            <v>4</v>
          </cell>
        </row>
        <row r="1311">
          <cell r="A1311">
            <v>1314</v>
          </cell>
          <cell r="B1311" t="str">
            <v>210 Esch Park</v>
          </cell>
          <cell r="C1311">
            <v>2452</v>
          </cell>
          <cell r="D1311" t="str">
            <v>NSW</v>
          </cell>
          <cell r="E1311" t="str">
            <v>Australia</v>
          </cell>
          <cell r="F1311">
            <v>8</v>
          </cell>
        </row>
        <row r="1312">
          <cell r="A1312">
            <v>1315</v>
          </cell>
          <cell r="B1312" t="str">
            <v>55326 Fulton Hill</v>
          </cell>
          <cell r="C1312">
            <v>3931</v>
          </cell>
          <cell r="D1312" t="str">
            <v>VIC</v>
          </cell>
          <cell r="E1312" t="str">
            <v>Australia</v>
          </cell>
          <cell r="F1312">
            <v>10</v>
          </cell>
        </row>
        <row r="1313">
          <cell r="A1313">
            <v>1316</v>
          </cell>
          <cell r="B1313" t="str">
            <v>482 Bartelt Junction</v>
          </cell>
          <cell r="C1313">
            <v>4280</v>
          </cell>
          <cell r="D1313" t="str">
            <v>QLD</v>
          </cell>
          <cell r="E1313" t="str">
            <v>Australia</v>
          </cell>
          <cell r="F1313">
            <v>7</v>
          </cell>
        </row>
        <row r="1314">
          <cell r="A1314">
            <v>1317</v>
          </cell>
          <cell r="B1314" t="str">
            <v>58563 Monterey Hill</v>
          </cell>
          <cell r="C1314">
            <v>4300</v>
          </cell>
          <cell r="D1314" t="str">
            <v>QLD</v>
          </cell>
          <cell r="E1314" t="str">
            <v>Australia</v>
          </cell>
          <cell r="F1314">
            <v>2</v>
          </cell>
        </row>
        <row r="1315">
          <cell r="A1315">
            <v>1318</v>
          </cell>
          <cell r="B1315" t="str">
            <v>889 Straubel Way</v>
          </cell>
          <cell r="C1315">
            <v>4055</v>
          </cell>
          <cell r="D1315" t="str">
            <v>QLD</v>
          </cell>
          <cell r="E1315" t="str">
            <v>Australia</v>
          </cell>
          <cell r="F1315">
            <v>6</v>
          </cell>
        </row>
        <row r="1316">
          <cell r="A1316">
            <v>1319</v>
          </cell>
          <cell r="B1316" t="str">
            <v>9 Dawn Court</v>
          </cell>
          <cell r="C1316">
            <v>4128</v>
          </cell>
          <cell r="D1316" t="str">
            <v>QLD</v>
          </cell>
          <cell r="E1316" t="str">
            <v>Australia</v>
          </cell>
          <cell r="F1316">
            <v>2</v>
          </cell>
        </row>
        <row r="1317">
          <cell r="A1317">
            <v>1320</v>
          </cell>
          <cell r="B1317" t="str">
            <v>1988 Bartillon Terrace</v>
          </cell>
          <cell r="C1317">
            <v>4500</v>
          </cell>
          <cell r="D1317" t="str">
            <v>QLD</v>
          </cell>
          <cell r="E1317" t="str">
            <v>Australia</v>
          </cell>
          <cell r="F1317">
            <v>3</v>
          </cell>
        </row>
        <row r="1318">
          <cell r="A1318">
            <v>1321</v>
          </cell>
          <cell r="B1318" t="str">
            <v>57384 Sycamore Park</v>
          </cell>
          <cell r="C1318">
            <v>4370</v>
          </cell>
          <cell r="D1318" t="str">
            <v>QLD</v>
          </cell>
          <cell r="E1318" t="str">
            <v>Australia</v>
          </cell>
          <cell r="F1318">
            <v>6</v>
          </cell>
        </row>
        <row r="1319">
          <cell r="A1319">
            <v>1322</v>
          </cell>
          <cell r="B1319" t="str">
            <v>276 Hoffman Road</v>
          </cell>
          <cell r="C1319">
            <v>4017</v>
          </cell>
          <cell r="D1319" t="str">
            <v>QLD</v>
          </cell>
          <cell r="E1319" t="str">
            <v>Australia</v>
          </cell>
          <cell r="F1319">
            <v>8</v>
          </cell>
        </row>
        <row r="1320">
          <cell r="A1320">
            <v>1323</v>
          </cell>
          <cell r="B1320" t="str">
            <v>98791 Johnson Way</v>
          </cell>
          <cell r="C1320">
            <v>4053</v>
          </cell>
          <cell r="D1320" t="str">
            <v>QLD</v>
          </cell>
          <cell r="E1320" t="str">
            <v>Australia</v>
          </cell>
          <cell r="F1320">
            <v>7</v>
          </cell>
        </row>
        <row r="1321">
          <cell r="A1321">
            <v>1324</v>
          </cell>
          <cell r="B1321" t="str">
            <v>7 John Wall Parkway</v>
          </cell>
          <cell r="C1321">
            <v>4020</v>
          </cell>
          <cell r="D1321" t="str">
            <v>QLD</v>
          </cell>
          <cell r="E1321" t="str">
            <v>Australia</v>
          </cell>
          <cell r="F1321">
            <v>5</v>
          </cell>
        </row>
        <row r="1322">
          <cell r="A1322">
            <v>1325</v>
          </cell>
          <cell r="B1322" t="str">
            <v>0693 Eagan Court</v>
          </cell>
          <cell r="C1322">
            <v>4019</v>
          </cell>
          <cell r="D1322" t="str">
            <v>QLD</v>
          </cell>
          <cell r="E1322" t="str">
            <v>Australia</v>
          </cell>
          <cell r="F1322">
            <v>4</v>
          </cell>
        </row>
        <row r="1323">
          <cell r="A1323">
            <v>1326</v>
          </cell>
          <cell r="B1323" t="str">
            <v>38 Main Park</v>
          </cell>
          <cell r="C1323">
            <v>3188</v>
          </cell>
          <cell r="D1323" t="str">
            <v>VIC</v>
          </cell>
          <cell r="E1323" t="str">
            <v>Australia</v>
          </cell>
          <cell r="F1323">
            <v>8</v>
          </cell>
        </row>
        <row r="1324">
          <cell r="A1324">
            <v>1327</v>
          </cell>
          <cell r="B1324" t="str">
            <v>2 Shasta Street</v>
          </cell>
          <cell r="C1324">
            <v>3977</v>
          </cell>
          <cell r="D1324" t="str">
            <v>VIC</v>
          </cell>
          <cell r="E1324" t="str">
            <v>Australia</v>
          </cell>
          <cell r="F1324">
            <v>8</v>
          </cell>
        </row>
        <row r="1325">
          <cell r="A1325">
            <v>1328</v>
          </cell>
          <cell r="B1325" t="str">
            <v>27 Farmco Pass</v>
          </cell>
          <cell r="C1325">
            <v>3806</v>
          </cell>
          <cell r="D1325" t="str">
            <v>VIC</v>
          </cell>
          <cell r="E1325" t="str">
            <v>Australia</v>
          </cell>
          <cell r="F1325">
            <v>8</v>
          </cell>
        </row>
        <row r="1326">
          <cell r="A1326">
            <v>1329</v>
          </cell>
          <cell r="B1326" t="str">
            <v>9985 Barnett Circle</v>
          </cell>
          <cell r="C1326">
            <v>3940</v>
          </cell>
          <cell r="D1326" t="str">
            <v>VIC</v>
          </cell>
          <cell r="E1326" t="str">
            <v>Australia</v>
          </cell>
          <cell r="F1326">
            <v>7</v>
          </cell>
        </row>
        <row r="1327">
          <cell r="A1327">
            <v>1330</v>
          </cell>
          <cell r="B1327" t="str">
            <v>60855 Fieldstone Avenue</v>
          </cell>
          <cell r="C1327">
            <v>3939</v>
          </cell>
          <cell r="D1327" t="str">
            <v>VIC</v>
          </cell>
          <cell r="E1327" t="str">
            <v>Australia</v>
          </cell>
          <cell r="F1327">
            <v>6</v>
          </cell>
        </row>
        <row r="1328">
          <cell r="A1328">
            <v>1331</v>
          </cell>
          <cell r="B1328" t="str">
            <v>2 Dixon Crossing</v>
          </cell>
          <cell r="C1328">
            <v>3910</v>
          </cell>
          <cell r="D1328" t="str">
            <v>VIC</v>
          </cell>
          <cell r="E1328" t="str">
            <v>Australia</v>
          </cell>
          <cell r="F1328">
            <v>7</v>
          </cell>
        </row>
        <row r="1329">
          <cell r="A1329">
            <v>1332</v>
          </cell>
          <cell r="B1329" t="str">
            <v>7 Canary Trail</v>
          </cell>
          <cell r="C1329">
            <v>3977</v>
          </cell>
          <cell r="D1329" t="str">
            <v>VIC</v>
          </cell>
          <cell r="E1329" t="str">
            <v>Australia</v>
          </cell>
          <cell r="F1329">
            <v>10</v>
          </cell>
        </row>
        <row r="1330">
          <cell r="A1330">
            <v>1333</v>
          </cell>
          <cell r="B1330" t="str">
            <v>09653 Golf View Way</v>
          </cell>
          <cell r="C1330">
            <v>3840</v>
          </cell>
          <cell r="D1330" t="str">
            <v>VIC</v>
          </cell>
          <cell r="E1330" t="str">
            <v>Australia</v>
          </cell>
          <cell r="F1330">
            <v>2</v>
          </cell>
        </row>
        <row r="1331">
          <cell r="A1331">
            <v>1334</v>
          </cell>
          <cell r="B1331" t="str">
            <v>433 Mockingbird Center</v>
          </cell>
          <cell r="C1331">
            <v>3840</v>
          </cell>
          <cell r="D1331" t="str">
            <v>VIC</v>
          </cell>
          <cell r="E1331" t="str">
            <v>Australia</v>
          </cell>
          <cell r="F1331">
            <v>2</v>
          </cell>
        </row>
        <row r="1332">
          <cell r="A1332">
            <v>1335</v>
          </cell>
          <cell r="B1332" t="str">
            <v>4 Sycamore Pass</v>
          </cell>
          <cell r="C1332">
            <v>3977</v>
          </cell>
          <cell r="D1332" t="str">
            <v>VIC</v>
          </cell>
          <cell r="E1332" t="str">
            <v>Australia</v>
          </cell>
          <cell r="F1332">
            <v>5</v>
          </cell>
        </row>
        <row r="1333">
          <cell r="A1333">
            <v>1336</v>
          </cell>
          <cell r="B1333" t="str">
            <v>833 Sherman Court</v>
          </cell>
          <cell r="C1333">
            <v>3810</v>
          </cell>
          <cell r="D1333" t="str">
            <v>VIC</v>
          </cell>
          <cell r="E1333" t="str">
            <v>Australia</v>
          </cell>
          <cell r="F1333">
            <v>6</v>
          </cell>
        </row>
        <row r="1334">
          <cell r="A1334">
            <v>1337</v>
          </cell>
          <cell r="B1334" t="str">
            <v>0 Fulton Drive</v>
          </cell>
          <cell r="C1334">
            <v>3806</v>
          </cell>
          <cell r="D1334" t="str">
            <v>VIC</v>
          </cell>
          <cell r="E1334" t="str">
            <v>Australia</v>
          </cell>
          <cell r="F1334">
            <v>8</v>
          </cell>
        </row>
        <row r="1335">
          <cell r="A1335">
            <v>1338</v>
          </cell>
          <cell r="B1335" t="str">
            <v>02885 Buhler Court</v>
          </cell>
          <cell r="C1335">
            <v>3804</v>
          </cell>
          <cell r="D1335" t="str">
            <v>VIC</v>
          </cell>
          <cell r="E1335" t="str">
            <v>Australia</v>
          </cell>
          <cell r="F1335">
            <v>9</v>
          </cell>
        </row>
        <row r="1336">
          <cell r="A1336">
            <v>1339</v>
          </cell>
          <cell r="B1336" t="str">
            <v>8766 Onsgard Plaza</v>
          </cell>
          <cell r="C1336">
            <v>3805</v>
          </cell>
          <cell r="D1336" t="str">
            <v>VIC</v>
          </cell>
          <cell r="E1336" t="str">
            <v>Australia</v>
          </cell>
          <cell r="F1336">
            <v>8</v>
          </cell>
        </row>
        <row r="1337">
          <cell r="A1337">
            <v>1340</v>
          </cell>
          <cell r="B1337" t="str">
            <v>5061 Cottonwood Trail</v>
          </cell>
          <cell r="C1337">
            <v>3765</v>
          </cell>
          <cell r="D1337" t="str">
            <v>VIC</v>
          </cell>
          <cell r="E1337" t="str">
            <v>Australia</v>
          </cell>
          <cell r="F1337">
            <v>7</v>
          </cell>
        </row>
        <row r="1338">
          <cell r="A1338">
            <v>1341</v>
          </cell>
          <cell r="B1338" t="str">
            <v>05 Dahle Drive</v>
          </cell>
          <cell r="C1338">
            <v>3757</v>
          </cell>
          <cell r="D1338" t="str">
            <v>VIC</v>
          </cell>
          <cell r="E1338" t="str">
            <v>Australia</v>
          </cell>
          <cell r="F1338">
            <v>7</v>
          </cell>
        </row>
        <row r="1339">
          <cell r="A1339">
            <v>1342</v>
          </cell>
          <cell r="B1339" t="str">
            <v>5063 Shopko Pass</v>
          </cell>
          <cell r="C1339">
            <v>2582</v>
          </cell>
          <cell r="D1339" t="str">
            <v>NSW</v>
          </cell>
          <cell r="E1339" t="str">
            <v>Australia</v>
          </cell>
          <cell r="F1339">
            <v>8</v>
          </cell>
        </row>
        <row r="1340">
          <cell r="A1340">
            <v>1343</v>
          </cell>
          <cell r="B1340" t="str">
            <v>09 Hagan Pass</v>
          </cell>
          <cell r="C1340">
            <v>3196</v>
          </cell>
          <cell r="D1340" t="str">
            <v>VIC</v>
          </cell>
          <cell r="E1340" t="str">
            <v>Australia</v>
          </cell>
          <cell r="F1340">
            <v>8</v>
          </cell>
        </row>
        <row r="1341">
          <cell r="A1341">
            <v>1344</v>
          </cell>
          <cell r="B1341" t="str">
            <v>87897 Lighthouse Bay Pass</v>
          </cell>
          <cell r="C1341">
            <v>3747</v>
          </cell>
          <cell r="D1341" t="str">
            <v>VIC</v>
          </cell>
          <cell r="E1341" t="str">
            <v>Australia</v>
          </cell>
          <cell r="F1341">
            <v>4</v>
          </cell>
        </row>
        <row r="1342">
          <cell r="A1342">
            <v>1345</v>
          </cell>
          <cell r="B1342" t="str">
            <v>294 Lawn Junction</v>
          </cell>
          <cell r="C1342">
            <v>3677</v>
          </cell>
          <cell r="D1342" t="str">
            <v>VIC</v>
          </cell>
          <cell r="E1342" t="str">
            <v>Australia</v>
          </cell>
          <cell r="F1342">
            <v>1</v>
          </cell>
        </row>
        <row r="1343">
          <cell r="A1343">
            <v>1346</v>
          </cell>
          <cell r="B1343" t="str">
            <v>5 Springview Terrace</v>
          </cell>
          <cell r="C1343">
            <v>3620</v>
          </cell>
          <cell r="D1343" t="str">
            <v>VIC</v>
          </cell>
          <cell r="E1343" t="str">
            <v>Australia</v>
          </cell>
          <cell r="F1343">
            <v>4</v>
          </cell>
        </row>
        <row r="1344">
          <cell r="A1344">
            <v>1347</v>
          </cell>
          <cell r="B1344" t="str">
            <v>9 Logan Drive</v>
          </cell>
          <cell r="C1344">
            <v>3620</v>
          </cell>
          <cell r="D1344" t="str">
            <v>VIC</v>
          </cell>
          <cell r="E1344" t="str">
            <v>Australia</v>
          </cell>
          <cell r="F1344">
            <v>2</v>
          </cell>
        </row>
        <row r="1345">
          <cell r="A1345">
            <v>1348</v>
          </cell>
          <cell r="B1345" t="str">
            <v>6002 Del Sol Trail</v>
          </cell>
          <cell r="C1345">
            <v>3630</v>
          </cell>
          <cell r="D1345" t="str">
            <v>VIC</v>
          </cell>
          <cell r="E1345" t="str">
            <v>Australia</v>
          </cell>
          <cell r="F1345">
            <v>2</v>
          </cell>
        </row>
        <row r="1346">
          <cell r="A1346">
            <v>1349</v>
          </cell>
          <cell r="B1346" t="str">
            <v>77 Acker Alley</v>
          </cell>
          <cell r="C1346">
            <v>3151</v>
          </cell>
          <cell r="D1346" t="str">
            <v>VIC</v>
          </cell>
          <cell r="E1346" t="str">
            <v>Australia</v>
          </cell>
          <cell r="F1346">
            <v>10</v>
          </cell>
        </row>
        <row r="1347">
          <cell r="A1347">
            <v>1350</v>
          </cell>
          <cell r="B1347" t="str">
            <v>38 Hansons Place</v>
          </cell>
          <cell r="C1347">
            <v>3023</v>
          </cell>
          <cell r="D1347" t="str">
            <v>VIC</v>
          </cell>
          <cell r="E1347" t="str">
            <v>Australia</v>
          </cell>
          <cell r="F1347">
            <v>7</v>
          </cell>
        </row>
        <row r="1348">
          <cell r="A1348">
            <v>1351</v>
          </cell>
          <cell r="B1348" t="str">
            <v>30 Crescent Oaks Point</v>
          </cell>
          <cell r="C1348">
            <v>3564</v>
          </cell>
          <cell r="D1348" t="str">
            <v>VIC</v>
          </cell>
          <cell r="E1348" t="str">
            <v>Australia</v>
          </cell>
          <cell r="F1348">
            <v>2</v>
          </cell>
        </row>
        <row r="1349">
          <cell r="A1349">
            <v>1352</v>
          </cell>
          <cell r="B1349" t="str">
            <v>0784 Utah Plaza</v>
          </cell>
          <cell r="C1349">
            <v>3199</v>
          </cell>
          <cell r="D1349" t="str">
            <v>VIC</v>
          </cell>
          <cell r="E1349" t="str">
            <v>Australia</v>
          </cell>
          <cell r="F1349">
            <v>7</v>
          </cell>
        </row>
        <row r="1350">
          <cell r="A1350">
            <v>1353</v>
          </cell>
          <cell r="B1350" t="str">
            <v>5298 Nevada Circle</v>
          </cell>
          <cell r="C1350">
            <v>3500</v>
          </cell>
          <cell r="D1350" t="str">
            <v>VIC</v>
          </cell>
          <cell r="E1350" t="str">
            <v>Australia</v>
          </cell>
          <cell r="F1350">
            <v>1</v>
          </cell>
        </row>
        <row r="1351">
          <cell r="A1351">
            <v>1354</v>
          </cell>
          <cell r="B1351" t="str">
            <v>0 Ramsey Place</v>
          </cell>
          <cell r="C1351">
            <v>3444</v>
          </cell>
          <cell r="D1351" t="str">
            <v>VIC</v>
          </cell>
          <cell r="E1351" t="str">
            <v>Australia</v>
          </cell>
          <cell r="F1351">
            <v>4</v>
          </cell>
        </row>
        <row r="1352">
          <cell r="A1352">
            <v>1355</v>
          </cell>
          <cell r="B1352" t="str">
            <v>7006 Miller Avenue</v>
          </cell>
          <cell r="C1352">
            <v>3444</v>
          </cell>
          <cell r="D1352" t="str">
            <v>VIC</v>
          </cell>
          <cell r="E1352" t="str">
            <v>Australia</v>
          </cell>
          <cell r="F1352">
            <v>4</v>
          </cell>
        </row>
        <row r="1353">
          <cell r="A1353">
            <v>1356</v>
          </cell>
          <cell r="B1353" t="str">
            <v>1 Bayside Pass</v>
          </cell>
          <cell r="C1353">
            <v>3076</v>
          </cell>
          <cell r="D1353" t="str">
            <v>VIC</v>
          </cell>
          <cell r="E1353" t="str">
            <v>Australia</v>
          </cell>
          <cell r="F1353">
            <v>8</v>
          </cell>
        </row>
        <row r="1354">
          <cell r="A1354">
            <v>1357</v>
          </cell>
          <cell r="B1354" t="str">
            <v>43811 Golf View Road</v>
          </cell>
          <cell r="C1354">
            <v>3380</v>
          </cell>
          <cell r="D1354" t="str">
            <v>VIC</v>
          </cell>
          <cell r="E1354" t="str">
            <v>Australia</v>
          </cell>
          <cell r="F1354">
            <v>1</v>
          </cell>
        </row>
        <row r="1355">
          <cell r="A1355">
            <v>1358</v>
          </cell>
          <cell r="B1355" t="str">
            <v>19 Green Ridge Avenue</v>
          </cell>
          <cell r="C1355">
            <v>3340</v>
          </cell>
          <cell r="D1355" t="str">
            <v>VIC</v>
          </cell>
          <cell r="E1355" t="str">
            <v>Australia</v>
          </cell>
          <cell r="F1355">
            <v>3</v>
          </cell>
        </row>
        <row r="1356">
          <cell r="A1356">
            <v>1359</v>
          </cell>
          <cell r="B1356" t="str">
            <v>91079 Lukken Way</v>
          </cell>
          <cell r="C1356">
            <v>3338</v>
          </cell>
          <cell r="D1356" t="str">
            <v>VIC</v>
          </cell>
          <cell r="E1356" t="str">
            <v>Australia</v>
          </cell>
          <cell r="F1356">
            <v>5</v>
          </cell>
        </row>
        <row r="1357">
          <cell r="A1357">
            <v>1360</v>
          </cell>
          <cell r="B1357" t="str">
            <v>1450 Gulseth Park</v>
          </cell>
          <cell r="C1357">
            <v>3337</v>
          </cell>
          <cell r="D1357" t="str">
            <v>VIC</v>
          </cell>
          <cell r="E1357" t="str">
            <v>Australia</v>
          </cell>
          <cell r="F1357">
            <v>5</v>
          </cell>
        </row>
        <row r="1358">
          <cell r="A1358">
            <v>1361</v>
          </cell>
          <cell r="B1358" t="str">
            <v>1 Boyd Terrace</v>
          </cell>
          <cell r="C1358">
            <v>3280</v>
          </cell>
          <cell r="D1358" t="str">
            <v>VIC</v>
          </cell>
          <cell r="E1358" t="str">
            <v>Australia</v>
          </cell>
          <cell r="F1358">
            <v>4</v>
          </cell>
        </row>
        <row r="1359">
          <cell r="A1359">
            <v>1362</v>
          </cell>
          <cell r="B1359" t="str">
            <v>9 Almo Alley</v>
          </cell>
          <cell r="C1359">
            <v>3224</v>
          </cell>
          <cell r="D1359" t="str">
            <v>VIC</v>
          </cell>
          <cell r="E1359" t="str">
            <v>Australia</v>
          </cell>
          <cell r="F1359">
            <v>5</v>
          </cell>
        </row>
        <row r="1360">
          <cell r="A1360">
            <v>1363</v>
          </cell>
          <cell r="B1360" t="str">
            <v>016 Tony Street</v>
          </cell>
          <cell r="C1360">
            <v>3222</v>
          </cell>
          <cell r="D1360" t="str">
            <v>VIC</v>
          </cell>
          <cell r="E1360" t="str">
            <v>Australia</v>
          </cell>
          <cell r="F1360">
            <v>5</v>
          </cell>
        </row>
        <row r="1361">
          <cell r="A1361">
            <v>1364</v>
          </cell>
          <cell r="B1361" t="str">
            <v>02505 Mariners Cove Street</v>
          </cell>
          <cell r="C1361">
            <v>3222</v>
          </cell>
          <cell r="D1361" t="str">
            <v>VIC</v>
          </cell>
          <cell r="E1361" t="str">
            <v>Australia</v>
          </cell>
          <cell r="F1361">
            <v>6</v>
          </cell>
        </row>
        <row r="1362">
          <cell r="A1362">
            <v>1365</v>
          </cell>
          <cell r="B1362" t="str">
            <v>970 Sundown Place</v>
          </cell>
          <cell r="C1362">
            <v>3222</v>
          </cell>
          <cell r="D1362" t="str">
            <v>VIC</v>
          </cell>
          <cell r="E1362" t="str">
            <v>Australia</v>
          </cell>
          <cell r="F1362">
            <v>5</v>
          </cell>
        </row>
        <row r="1363">
          <cell r="A1363">
            <v>1366</v>
          </cell>
          <cell r="B1363" t="str">
            <v>0261 Roxbury Crossing</v>
          </cell>
          <cell r="C1363">
            <v>4164</v>
          </cell>
          <cell r="D1363" t="str">
            <v>QLD</v>
          </cell>
          <cell r="E1363" t="str">
            <v>Australia</v>
          </cell>
          <cell r="F1363">
            <v>9</v>
          </cell>
        </row>
        <row r="1364">
          <cell r="A1364">
            <v>1367</v>
          </cell>
          <cell r="B1364" t="str">
            <v>5413 Harbort Terrace</v>
          </cell>
          <cell r="C1364">
            <v>3226</v>
          </cell>
          <cell r="D1364" t="str">
            <v>VIC</v>
          </cell>
          <cell r="E1364" t="str">
            <v>Australia</v>
          </cell>
          <cell r="F1364">
            <v>7</v>
          </cell>
        </row>
        <row r="1365">
          <cell r="A1365">
            <v>1368</v>
          </cell>
          <cell r="B1365" t="str">
            <v>03444 Scott Lane</v>
          </cell>
          <cell r="C1365">
            <v>3204</v>
          </cell>
          <cell r="D1365" t="str">
            <v>VIC</v>
          </cell>
          <cell r="E1365" t="str">
            <v>Australia</v>
          </cell>
          <cell r="F1365">
            <v>10</v>
          </cell>
        </row>
        <row r="1366">
          <cell r="A1366">
            <v>1369</v>
          </cell>
          <cell r="B1366" t="str">
            <v>3 Schlimgen Alley</v>
          </cell>
          <cell r="C1366">
            <v>3201</v>
          </cell>
          <cell r="D1366" t="str">
            <v>VIC</v>
          </cell>
          <cell r="E1366" t="str">
            <v>Australia</v>
          </cell>
          <cell r="F1366">
            <v>6</v>
          </cell>
        </row>
        <row r="1367">
          <cell r="A1367">
            <v>1370</v>
          </cell>
          <cell r="B1367" t="str">
            <v>0162 Darwin Alley</v>
          </cell>
          <cell r="C1367">
            <v>3201</v>
          </cell>
          <cell r="D1367" t="str">
            <v>VIC</v>
          </cell>
          <cell r="E1367" t="str">
            <v>Australia</v>
          </cell>
          <cell r="F1367">
            <v>6</v>
          </cell>
        </row>
        <row r="1368">
          <cell r="A1368">
            <v>1371</v>
          </cell>
          <cell r="B1368" t="str">
            <v>66 Division Pass</v>
          </cell>
          <cell r="C1368">
            <v>3840</v>
          </cell>
          <cell r="D1368" t="str">
            <v>VIC</v>
          </cell>
          <cell r="E1368" t="str">
            <v>Australia</v>
          </cell>
          <cell r="F1368">
            <v>1</v>
          </cell>
        </row>
        <row r="1369">
          <cell r="A1369">
            <v>1372</v>
          </cell>
          <cell r="B1369" t="str">
            <v>6 Forster Crossing</v>
          </cell>
          <cell r="C1369">
            <v>3198</v>
          </cell>
          <cell r="D1369" t="str">
            <v>VIC</v>
          </cell>
          <cell r="E1369" t="str">
            <v>Australia</v>
          </cell>
          <cell r="F1369">
            <v>8</v>
          </cell>
        </row>
        <row r="1370">
          <cell r="A1370">
            <v>1373</v>
          </cell>
          <cell r="B1370" t="str">
            <v>939 Hermina Drive</v>
          </cell>
          <cell r="C1370">
            <v>3198</v>
          </cell>
          <cell r="D1370" t="str">
            <v>VIC</v>
          </cell>
          <cell r="E1370" t="str">
            <v>Australia</v>
          </cell>
          <cell r="F1370">
            <v>8</v>
          </cell>
        </row>
        <row r="1371">
          <cell r="A1371">
            <v>1374</v>
          </cell>
          <cell r="B1371" t="str">
            <v>393 Warrior Crossing</v>
          </cell>
          <cell r="C1371">
            <v>3190</v>
          </cell>
          <cell r="D1371" t="str">
            <v>VIC</v>
          </cell>
          <cell r="E1371" t="str">
            <v>Australia</v>
          </cell>
          <cell r="F1371">
            <v>10</v>
          </cell>
        </row>
        <row r="1372">
          <cell r="A1372">
            <v>1375</v>
          </cell>
          <cell r="B1372" t="str">
            <v>3962 Rigney Center</v>
          </cell>
          <cell r="C1372">
            <v>3156</v>
          </cell>
          <cell r="D1372" t="str">
            <v>VIC</v>
          </cell>
          <cell r="E1372" t="str">
            <v>Australia</v>
          </cell>
          <cell r="F1372">
            <v>8</v>
          </cell>
        </row>
        <row r="1373">
          <cell r="A1373">
            <v>1376</v>
          </cell>
          <cell r="B1373" t="str">
            <v>64201 Bonner Point</v>
          </cell>
          <cell r="C1373">
            <v>3169</v>
          </cell>
          <cell r="D1373" t="str">
            <v>VIC</v>
          </cell>
          <cell r="E1373" t="str">
            <v>Australia</v>
          </cell>
          <cell r="F1373">
            <v>5</v>
          </cell>
        </row>
        <row r="1374">
          <cell r="A1374">
            <v>1377</v>
          </cell>
          <cell r="B1374" t="str">
            <v>0 Grasskamp Pass</v>
          </cell>
          <cell r="C1374">
            <v>3170</v>
          </cell>
          <cell r="D1374" t="str">
            <v>VIC</v>
          </cell>
          <cell r="E1374" t="str">
            <v>Australia</v>
          </cell>
          <cell r="F1374">
            <v>10</v>
          </cell>
        </row>
        <row r="1375">
          <cell r="A1375">
            <v>1378</v>
          </cell>
          <cell r="B1375" t="str">
            <v>3831 Paget Road</v>
          </cell>
          <cell r="C1375">
            <v>3163</v>
          </cell>
          <cell r="D1375" t="str">
            <v>VIC</v>
          </cell>
          <cell r="E1375" t="str">
            <v>Australia</v>
          </cell>
          <cell r="F1375">
            <v>6</v>
          </cell>
        </row>
        <row r="1376">
          <cell r="A1376">
            <v>1379</v>
          </cell>
          <cell r="B1376" t="str">
            <v>46523 Mcbride Circle</v>
          </cell>
          <cell r="C1376">
            <v>3161</v>
          </cell>
          <cell r="D1376" t="str">
            <v>VIC</v>
          </cell>
          <cell r="E1376" t="str">
            <v>Australia</v>
          </cell>
          <cell r="F1376">
            <v>9</v>
          </cell>
        </row>
        <row r="1377">
          <cell r="A1377">
            <v>1380</v>
          </cell>
          <cell r="B1377" t="str">
            <v>29 Mallory Circle</v>
          </cell>
          <cell r="C1377">
            <v>3791</v>
          </cell>
          <cell r="D1377" t="str">
            <v>VIC</v>
          </cell>
          <cell r="E1377" t="str">
            <v>Australia</v>
          </cell>
          <cell r="F1377">
            <v>9</v>
          </cell>
        </row>
        <row r="1378">
          <cell r="A1378">
            <v>1381</v>
          </cell>
          <cell r="B1378" t="str">
            <v>6229 Amoth Place</v>
          </cell>
          <cell r="C1378">
            <v>3156</v>
          </cell>
          <cell r="D1378" t="str">
            <v>VIC</v>
          </cell>
          <cell r="E1378" t="str">
            <v>Australia</v>
          </cell>
          <cell r="F1378">
            <v>8</v>
          </cell>
        </row>
        <row r="1379">
          <cell r="A1379">
            <v>1382</v>
          </cell>
          <cell r="B1379" t="str">
            <v>952 Fairview Hill</v>
          </cell>
          <cell r="C1379">
            <v>3155</v>
          </cell>
          <cell r="D1379" t="str">
            <v>VIC</v>
          </cell>
          <cell r="E1379" t="str">
            <v>Australia</v>
          </cell>
          <cell r="F1379">
            <v>8</v>
          </cell>
        </row>
        <row r="1380">
          <cell r="A1380">
            <v>1383</v>
          </cell>
          <cell r="B1380" t="str">
            <v>6 La Follette Lane</v>
          </cell>
          <cell r="C1380">
            <v>3977</v>
          </cell>
          <cell r="D1380" t="str">
            <v>VIC</v>
          </cell>
          <cell r="E1380" t="str">
            <v>Australia</v>
          </cell>
          <cell r="F1380">
            <v>6</v>
          </cell>
        </row>
        <row r="1381">
          <cell r="A1381">
            <v>1384</v>
          </cell>
          <cell r="B1381" t="str">
            <v>6837 West Pass</v>
          </cell>
          <cell r="C1381">
            <v>4119</v>
          </cell>
          <cell r="D1381" t="str">
            <v>QLD</v>
          </cell>
          <cell r="E1381" t="str">
            <v>Australia</v>
          </cell>
          <cell r="F1381">
            <v>7</v>
          </cell>
        </row>
        <row r="1382">
          <cell r="A1382">
            <v>1385</v>
          </cell>
          <cell r="B1382" t="str">
            <v>28 Menomonie Street</v>
          </cell>
          <cell r="C1382">
            <v>3140</v>
          </cell>
          <cell r="D1382" t="str">
            <v>VIC</v>
          </cell>
          <cell r="E1382" t="str">
            <v>Australia</v>
          </cell>
          <cell r="F1382">
            <v>10</v>
          </cell>
        </row>
        <row r="1383">
          <cell r="A1383">
            <v>1386</v>
          </cell>
          <cell r="B1383" t="str">
            <v>94 Sheridan Parkway</v>
          </cell>
          <cell r="C1383">
            <v>3136</v>
          </cell>
          <cell r="D1383" t="str">
            <v>VIC</v>
          </cell>
          <cell r="E1383" t="str">
            <v>Australia</v>
          </cell>
          <cell r="F1383">
            <v>9</v>
          </cell>
        </row>
        <row r="1384">
          <cell r="A1384">
            <v>1387</v>
          </cell>
          <cell r="B1384" t="str">
            <v>50 Claremont Junction</v>
          </cell>
          <cell r="C1384">
            <v>3818</v>
          </cell>
          <cell r="D1384" t="str">
            <v>VIC</v>
          </cell>
          <cell r="E1384" t="str">
            <v>Australia</v>
          </cell>
          <cell r="F1384">
            <v>6</v>
          </cell>
        </row>
        <row r="1385">
          <cell r="A1385">
            <v>1388</v>
          </cell>
          <cell r="B1385" t="str">
            <v>70676 Eggendart Trail</v>
          </cell>
          <cell r="C1385">
            <v>3028</v>
          </cell>
          <cell r="D1385" t="str">
            <v>VIC</v>
          </cell>
          <cell r="E1385" t="str">
            <v>Australia</v>
          </cell>
          <cell r="F1385">
            <v>8</v>
          </cell>
        </row>
        <row r="1386">
          <cell r="A1386">
            <v>1389</v>
          </cell>
          <cell r="B1386" t="str">
            <v>5586 Buena Vista Avenue</v>
          </cell>
          <cell r="C1386">
            <v>3106</v>
          </cell>
          <cell r="D1386" t="str">
            <v>VIC</v>
          </cell>
          <cell r="E1386" t="str">
            <v>Australia</v>
          </cell>
          <cell r="F1386">
            <v>10</v>
          </cell>
        </row>
        <row r="1387">
          <cell r="A1387">
            <v>1390</v>
          </cell>
          <cell r="B1387" t="str">
            <v>02701 Talmadge Junction</v>
          </cell>
          <cell r="C1387">
            <v>3082</v>
          </cell>
          <cell r="D1387" t="str">
            <v>VIC</v>
          </cell>
          <cell r="E1387" t="str">
            <v>Australia</v>
          </cell>
          <cell r="F1387">
            <v>7</v>
          </cell>
        </row>
        <row r="1388">
          <cell r="A1388">
            <v>1391</v>
          </cell>
          <cell r="B1388" t="str">
            <v>220 Mitchell Place</v>
          </cell>
          <cell r="C1388">
            <v>3099</v>
          </cell>
          <cell r="D1388" t="str">
            <v>VIC</v>
          </cell>
          <cell r="E1388" t="str">
            <v>Australia</v>
          </cell>
          <cell r="F1388">
            <v>9</v>
          </cell>
        </row>
        <row r="1389">
          <cell r="A1389">
            <v>1392</v>
          </cell>
          <cell r="B1389" t="str">
            <v>02570 Tony Way</v>
          </cell>
          <cell r="C1389">
            <v>3752</v>
          </cell>
          <cell r="D1389" t="str">
            <v>VIC</v>
          </cell>
          <cell r="E1389" t="str">
            <v>Australia</v>
          </cell>
          <cell r="F1389">
            <v>6</v>
          </cell>
        </row>
        <row r="1390">
          <cell r="A1390">
            <v>1393</v>
          </cell>
          <cell r="B1390" t="str">
            <v>12 Alpine Lane</v>
          </cell>
          <cell r="C1390">
            <v>3754</v>
          </cell>
          <cell r="D1390" t="str">
            <v>VIC</v>
          </cell>
          <cell r="E1390" t="str">
            <v>Australia</v>
          </cell>
          <cell r="F1390">
            <v>8</v>
          </cell>
        </row>
        <row r="1391">
          <cell r="A1391">
            <v>1394</v>
          </cell>
          <cell r="B1391" t="str">
            <v>6 Northfield Point</v>
          </cell>
          <cell r="C1391">
            <v>3140</v>
          </cell>
          <cell r="D1391" t="str">
            <v>VIC</v>
          </cell>
          <cell r="E1391" t="str">
            <v>Australia</v>
          </cell>
          <cell r="F1391">
            <v>9</v>
          </cell>
        </row>
        <row r="1392">
          <cell r="A1392">
            <v>1395</v>
          </cell>
          <cell r="B1392" t="str">
            <v>7709 Bluestem Place</v>
          </cell>
          <cell r="C1392">
            <v>3068</v>
          </cell>
          <cell r="D1392" t="str">
            <v>VIC</v>
          </cell>
          <cell r="E1392" t="str">
            <v>Australia</v>
          </cell>
          <cell r="F1392">
            <v>5</v>
          </cell>
        </row>
        <row r="1393">
          <cell r="A1393">
            <v>1396</v>
          </cell>
          <cell r="B1393" t="str">
            <v>8108 Clyde Gallagher Crossing</v>
          </cell>
          <cell r="C1393">
            <v>3756</v>
          </cell>
          <cell r="D1393" t="str">
            <v>VIC</v>
          </cell>
          <cell r="E1393" t="str">
            <v>Australia</v>
          </cell>
          <cell r="F1393">
            <v>4</v>
          </cell>
        </row>
        <row r="1394">
          <cell r="A1394">
            <v>1397</v>
          </cell>
          <cell r="B1394" t="str">
            <v>79206 Independence Drive</v>
          </cell>
          <cell r="C1394">
            <v>3061</v>
          </cell>
          <cell r="D1394" t="str">
            <v>VIC</v>
          </cell>
          <cell r="E1394" t="str">
            <v>Australia</v>
          </cell>
          <cell r="F1394">
            <v>5</v>
          </cell>
        </row>
        <row r="1395">
          <cell r="A1395">
            <v>1398</v>
          </cell>
          <cell r="B1395" t="str">
            <v>60447 Ridgeway Plaza</v>
          </cell>
          <cell r="C1395">
            <v>3048</v>
          </cell>
          <cell r="D1395" t="str">
            <v>VIC</v>
          </cell>
          <cell r="E1395" t="str">
            <v>Australia</v>
          </cell>
          <cell r="F1395">
            <v>6</v>
          </cell>
        </row>
        <row r="1396">
          <cell r="A1396">
            <v>1399</v>
          </cell>
          <cell r="B1396" t="str">
            <v>4 Milwaukee Park</v>
          </cell>
          <cell r="C1396">
            <v>3046</v>
          </cell>
          <cell r="D1396" t="str">
            <v>VIC</v>
          </cell>
          <cell r="E1396" t="str">
            <v>Australia</v>
          </cell>
          <cell r="F1396">
            <v>9</v>
          </cell>
        </row>
        <row r="1397">
          <cell r="A1397">
            <v>1400</v>
          </cell>
          <cell r="B1397" t="str">
            <v>73506 Cordelia Lane</v>
          </cell>
          <cell r="C1397">
            <v>4217</v>
          </cell>
          <cell r="D1397" t="str">
            <v>QLD</v>
          </cell>
          <cell r="E1397" t="str">
            <v>Australia</v>
          </cell>
          <cell r="F1397">
            <v>4</v>
          </cell>
        </row>
        <row r="1398">
          <cell r="A1398">
            <v>1401</v>
          </cell>
          <cell r="B1398" t="str">
            <v>0 Rowland Road</v>
          </cell>
          <cell r="C1398">
            <v>3036</v>
          </cell>
          <cell r="D1398" t="str">
            <v>VIC</v>
          </cell>
          <cell r="E1398" t="str">
            <v>Australia</v>
          </cell>
          <cell r="F1398">
            <v>9</v>
          </cell>
        </row>
        <row r="1399">
          <cell r="A1399">
            <v>1402</v>
          </cell>
          <cell r="B1399" t="str">
            <v>42829 Charing Cross Road</v>
          </cell>
          <cell r="C1399">
            <v>3107</v>
          </cell>
          <cell r="D1399" t="str">
            <v>VIC</v>
          </cell>
          <cell r="E1399" t="str">
            <v>Australia</v>
          </cell>
          <cell r="F1399">
            <v>8</v>
          </cell>
        </row>
        <row r="1400">
          <cell r="A1400">
            <v>1403</v>
          </cell>
          <cell r="B1400" t="str">
            <v>7530 Sutteridge Hill</v>
          </cell>
          <cell r="C1400">
            <v>3030</v>
          </cell>
          <cell r="D1400" t="str">
            <v>VIC</v>
          </cell>
          <cell r="E1400" t="str">
            <v>Australia</v>
          </cell>
          <cell r="F1400">
            <v>7</v>
          </cell>
        </row>
        <row r="1401">
          <cell r="A1401">
            <v>1404</v>
          </cell>
          <cell r="B1401" t="str">
            <v>88545 Milwaukee Center</v>
          </cell>
          <cell r="C1401">
            <v>3022</v>
          </cell>
          <cell r="D1401" t="str">
            <v>VIC</v>
          </cell>
          <cell r="E1401" t="str">
            <v>Australia</v>
          </cell>
          <cell r="F1401">
            <v>8</v>
          </cell>
        </row>
        <row r="1402">
          <cell r="A1402">
            <v>1405</v>
          </cell>
          <cell r="B1402" t="str">
            <v>070 Shelley Terrace</v>
          </cell>
          <cell r="C1402">
            <v>3020</v>
          </cell>
          <cell r="D1402" t="str">
            <v>VIC</v>
          </cell>
          <cell r="E1402" t="str">
            <v>Australia</v>
          </cell>
          <cell r="F1402">
            <v>4</v>
          </cell>
        </row>
        <row r="1403">
          <cell r="A1403">
            <v>1406</v>
          </cell>
          <cell r="B1403" t="str">
            <v>12439 Kropf Way</v>
          </cell>
          <cell r="C1403">
            <v>3049</v>
          </cell>
          <cell r="D1403" t="str">
            <v>VIC</v>
          </cell>
          <cell r="E1403" t="str">
            <v>Australia</v>
          </cell>
          <cell r="F1403">
            <v>6</v>
          </cell>
        </row>
        <row r="1404">
          <cell r="A1404">
            <v>1407</v>
          </cell>
          <cell r="B1404" t="str">
            <v>931 Rigney Terrace</v>
          </cell>
          <cell r="C1404">
            <v>3015</v>
          </cell>
          <cell r="D1404" t="str">
            <v>VIC</v>
          </cell>
          <cell r="E1404" t="str">
            <v>Australia</v>
          </cell>
          <cell r="F1404">
            <v>10</v>
          </cell>
        </row>
        <row r="1405">
          <cell r="A1405">
            <v>1408</v>
          </cell>
          <cell r="B1405" t="str">
            <v>6 Anderson Court</v>
          </cell>
          <cell r="C1405">
            <v>2880</v>
          </cell>
          <cell r="D1405" t="str">
            <v>NSW</v>
          </cell>
          <cell r="E1405" t="str">
            <v>Australia</v>
          </cell>
          <cell r="F1405">
            <v>1</v>
          </cell>
        </row>
        <row r="1406">
          <cell r="A1406">
            <v>1409</v>
          </cell>
          <cell r="B1406" t="str">
            <v>11207 Lukken Center</v>
          </cell>
          <cell r="C1406">
            <v>3500</v>
          </cell>
          <cell r="D1406" t="str">
            <v>VIC</v>
          </cell>
          <cell r="E1406" t="str">
            <v>Australia</v>
          </cell>
          <cell r="F1406">
            <v>2</v>
          </cell>
        </row>
        <row r="1407">
          <cell r="A1407">
            <v>1410</v>
          </cell>
          <cell r="B1407" t="str">
            <v>4370 Haas Trail</v>
          </cell>
          <cell r="C1407">
            <v>2870</v>
          </cell>
          <cell r="D1407" t="str">
            <v>NSW</v>
          </cell>
          <cell r="E1407" t="str">
            <v>Australia</v>
          </cell>
          <cell r="F1407">
            <v>5</v>
          </cell>
        </row>
        <row r="1408">
          <cell r="A1408">
            <v>1411</v>
          </cell>
          <cell r="B1408" t="str">
            <v>45 Tony Trail</v>
          </cell>
          <cell r="C1408">
            <v>2259</v>
          </cell>
          <cell r="D1408" t="str">
            <v>NSW</v>
          </cell>
          <cell r="E1408" t="str">
            <v>Australia</v>
          </cell>
          <cell r="F1408">
            <v>7</v>
          </cell>
        </row>
        <row r="1409">
          <cell r="A1409">
            <v>1412</v>
          </cell>
          <cell r="B1409" t="str">
            <v>46 Dovetail Avenue</v>
          </cell>
          <cell r="C1409">
            <v>2830</v>
          </cell>
          <cell r="D1409" t="str">
            <v>NSW</v>
          </cell>
          <cell r="E1409" t="str">
            <v>Australia</v>
          </cell>
          <cell r="F1409">
            <v>4</v>
          </cell>
        </row>
        <row r="1410">
          <cell r="A1410">
            <v>1413</v>
          </cell>
          <cell r="B1410" t="str">
            <v>967 Farmco Road</v>
          </cell>
          <cell r="C1410">
            <v>2880</v>
          </cell>
          <cell r="D1410" t="str">
            <v>NSW</v>
          </cell>
          <cell r="E1410" t="str">
            <v>Australia</v>
          </cell>
          <cell r="F1410">
            <v>1</v>
          </cell>
        </row>
        <row r="1411">
          <cell r="A1411">
            <v>1414</v>
          </cell>
          <cell r="B1411" t="str">
            <v>623 Talisman Way</v>
          </cell>
          <cell r="C1411">
            <v>2763</v>
          </cell>
          <cell r="D1411" t="str">
            <v>NSW</v>
          </cell>
          <cell r="E1411" t="str">
            <v>Australia</v>
          </cell>
          <cell r="F1411">
            <v>8</v>
          </cell>
        </row>
        <row r="1412">
          <cell r="A1412">
            <v>1415</v>
          </cell>
          <cell r="B1412" t="str">
            <v>837 Evergreen Junction</v>
          </cell>
          <cell r="C1412">
            <v>2774</v>
          </cell>
          <cell r="D1412" t="str">
            <v>NSW</v>
          </cell>
          <cell r="E1412" t="str">
            <v>Australia</v>
          </cell>
          <cell r="F1412">
            <v>8</v>
          </cell>
        </row>
        <row r="1413">
          <cell r="A1413">
            <v>1416</v>
          </cell>
          <cell r="B1413" t="str">
            <v>21 West Avenue</v>
          </cell>
          <cell r="C1413">
            <v>2155</v>
          </cell>
          <cell r="D1413" t="str">
            <v>NSW</v>
          </cell>
          <cell r="E1413" t="str">
            <v>Australia</v>
          </cell>
          <cell r="F1413">
            <v>10</v>
          </cell>
        </row>
        <row r="1414">
          <cell r="A1414">
            <v>1417</v>
          </cell>
          <cell r="B1414" t="str">
            <v>83758 Kings Hill</v>
          </cell>
          <cell r="C1414">
            <v>2770</v>
          </cell>
          <cell r="D1414" t="str">
            <v>NSW</v>
          </cell>
          <cell r="E1414" t="str">
            <v>Australia</v>
          </cell>
          <cell r="F1414">
            <v>7</v>
          </cell>
        </row>
        <row r="1415">
          <cell r="A1415">
            <v>1418</v>
          </cell>
          <cell r="B1415" t="str">
            <v>8 Veith Alley</v>
          </cell>
          <cell r="C1415">
            <v>2750</v>
          </cell>
          <cell r="D1415" t="str">
            <v>NSW</v>
          </cell>
          <cell r="E1415" t="str">
            <v>Australia</v>
          </cell>
          <cell r="F1415">
            <v>5</v>
          </cell>
        </row>
        <row r="1416">
          <cell r="A1416">
            <v>1419</v>
          </cell>
          <cell r="B1416" t="str">
            <v>9 Pond Avenue</v>
          </cell>
          <cell r="C1416">
            <v>2767</v>
          </cell>
          <cell r="D1416" t="str">
            <v>NSW</v>
          </cell>
          <cell r="E1416" t="str">
            <v>Australia</v>
          </cell>
          <cell r="F1416">
            <v>9</v>
          </cell>
        </row>
        <row r="1417">
          <cell r="A1417">
            <v>1420</v>
          </cell>
          <cell r="B1417" t="str">
            <v>255 Doe Crossing Terrace</v>
          </cell>
          <cell r="C1417">
            <v>2767</v>
          </cell>
          <cell r="D1417" t="str">
            <v>NSW</v>
          </cell>
          <cell r="E1417" t="str">
            <v>Australia</v>
          </cell>
          <cell r="F1417">
            <v>8</v>
          </cell>
        </row>
        <row r="1418">
          <cell r="A1418">
            <v>1421</v>
          </cell>
          <cell r="B1418" t="str">
            <v>2 Alpine Circle</v>
          </cell>
          <cell r="C1418">
            <v>2765</v>
          </cell>
          <cell r="D1418" t="str">
            <v>NSW</v>
          </cell>
          <cell r="E1418" t="str">
            <v>Australia</v>
          </cell>
          <cell r="F1418">
            <v>10</v>
          </cell>
        </row>
        <row r="1419">
          <cell r="A1419">
            <v>1422</v>
          </cell>
          <cell r="B1419" t="str">
            <v>0 Talisman Trail</v>
          </cell>
          <cell r="C1419">
            <v>2769</v>
          </cell>
          <cell r="D1419" t="str">
            <v>NSW</v>
          </cell>
          <cell r="E1419" t="str">
            <v>Australia</v>
          </cell>
          <cell r="F1419">
            <v>10</v>
          </cell>
        </row>
        <row r="1420">
          <cell r="A1420">
            <v>1423</v>
          </cell>
          <cell r="B1420" t="str">
            <v>5700 Banding Lane</v>
          </cell>
          <cell r="C1420">
            <v>2762</v>
          </cell>
          <cell r="D1420" t="str">
            <v>NSW</v>
          </cell>
          <cell r="E1420" t="str">
            <v>Australia</v>
          </cell>
          <cell r="F1420">
            <v>9</v>
          </cell>
        </row>
        <row r="1421">
          <cell r="A1421">
            <v>1424</v>
          </cell>
          <cell r="B1421" t="str">
            <v>94079 Eggendart Point</v>
          </cell>
          <cell r="C1421">
            <v>2745</v>
          </cell>
          <cell r="D1421" t="str">
            <v>NSW</v>
          </cell>
          <cell r="E1421" t="str">
            <v>Australia</v>
          </cell>
          <cell r="F1421">
            <v>9</v>
          </cell>
        </row>
        <row r="1422">
          <cell r="A1422">
            <v>1425</v>
          </cell>
          <cell r="B1422" t="str">
            <v>87038 Sauthoff Road</v>
          </cell>
          <cell r="C1422">
            <v>2761</v>
          </cell>
          <cell r="D1422" t="str">
            <v>NSW</v>
          </cell>
          <cell r="E1422" t="str">
            <v>Australia</v>
          </cell>
          <cell r="F1422">
            <v>7</v>
          </cell>
        </row>
        <row r="1423">
          <cell r="A1423">
            <v>1426</v>
          </cell>
          <cell r="B1423" t="str">
            <v>4817 Fulton Junction</v>
          </cell>
          <cell r="C1423">
            <v>2761</v>
          </cell>
          <cell r="D1423" t="str">
            <v>NSW</v>
          </cell>
          <cell r="E1423" t="str">
            <v>Australia</v>
          </cell>
          <cell r="F1423">
            <v>8</v>
          </cell>
        </row>
        <row r="1424">
          <cell r="A1424">
            <v>1427</v>
          </cell>
          <cell r="B1424" t="str">
            <v>22 Transport Alley</v>
          </cell>
          <cell r="C1424">
            <v>2761</v>
          </cell>
          <cell r="D1424" t="str">
            <v>NSW</v>
          </cell>
          <cell r="E1424" t="str">
            <v>Australia</v>
          </cell>
          <cell r="F1424">
            <v>9</v>
          </cell>
        </row>
        <row r="1425">
          <cell r="A1425">
            <v>1428</v>
          </cell>
          <cell r="B1425" t="str">
            <v>1231 Grim Road</v>
          </cell>
          <cell r="C1425">
            <v>2760</v>
          </cell>
          <cell r="D1425" t="str">
            <v>NSW</v>
          </cell>
          <cell r="E1425" t="str">
            <v>Australia</v>
          </cell>
          <cell r="F1425">
            <v>8</v>
          </cell>
        </row>
        <row r="1426">
          <cell r="A1426">
            <v>1429</v>
          </cell>
          <cell r="B1426" t="str">
            <v>3 Rigney Center</v>
          </cell>
          <cell r="C1426">
            <v>2794</v>
          </cell>
          <cell r="D1426" t="str">
            <v>NSW</v>
          </cell>
          <cell r="E1426" t="str">
            <v>Australia</v>
          </cell>
          <cell r="F1426">
            <v>2</v>
          </cell>
        </row>
        <row r="1427">
          <cell r="A1427">
            <v>1430</v>
          </cell>
          <cell r="B1427" t="str">
            <v>7847 Buell Trail</v>
          </cell>
          <cell r="C1427">
            <v>2759</v>
          </cell>
          <cell r="D1427" t="str">
            <v>NSW</v>
          </cell>
          <cell r="E1427" t="str">
            <v>Australia</v>
          </cell>
          <cell r="F1427">
            <v>8</v>
          </cell>
        </row>
        <row r="1428">
          <cell r="A1428">
            <v>1431</v>
          </cell>
          <cell r="B1428" t="str">
            <v>42946 Fieldstone Pass</v>
          </cell>
          <cell r="C1428">
            <v>2750</v>
          </cell>
          <cell r="D1428" t="str">
            <v>NSW</v>
          </cell>
          <cell r="E1428" t="str">
            <v>Australia</v>
          </cell>
          <cell r="F1428">
            <v>9</v>
          </cell>
        </row>
        <row r="1429">
          <cell r="A1429">
            <v>1432</v>
          </cell>
          <cell r="B1429" t="str">
            <v>1617 Beilfuss Street</v>
          </cell>
          <cell r="C1429">
            <v>2759</v>
          </cell>
          <cell r="D1429" t="str">
            <v>NSW</v>
          </cell>
          <cell r="E1429" t="str">
            <v>Australia</v>
          </cell>
          <cell r="F1429">
            <v>8</v>
          </cell>
        </row>
        <row r="1430">
          <cell r="A1430">
            <v>1433</v>
          </cell>
          <cell r="B1430" t="str">
            <v>64 Everett Circle</v>
          </cell>
          <cell r="C1430">
            <v>2756</v>
          </cell>
          <cell r="D1430" t="str">
            <v>NSW</v>
          </cell>
          <cell r="E1430" t="str">
            <v>Australia</v>
          </cell>
          <cell r="F1430">
            <v>8</v>
          </cell>
        </row>
        <row r="1431">
          <cell r="A1431">
            <v>1434</v>
          </cell>
          <cell r="B1431" t="str">
            <v>184 Melrose Pass</v>
          </cell>
          <cell r="C1431">
            <v>2756</v>
          </cell>
          <cell r="D1431" t="str">
            <v>NSW</v>
          </cell>
          <cell r="E1431" t="str">
            <v>Australia</v>
          </cell>
          <cell r="F1431">
            <v>11</v>
          </cell>
        </row>
        <row r="1432">
          <cell r="A1432">
            <v>1435</v>
          </cell>
          <cell r="B1432" t="str">
            <v>8934 Park Meadow Street</v>
          </cell>
          <cell r="C1432">
            <v>2756</v>
          </cell>
          <cell r="D1432" t="str">
            <v>NSW</v>
          </cell>
          <cell r="E1432" t="str">
            <v>Australia</v>
          </cell>
          <cell r="F1432">
            <v>8</v>
          </cell>
        </row>
        <row r="1433">
          <cell r="A1433">
            <v>1436</v>
          </cell>
          <cell r="B1433" t="str">
            <v>14155 Evergreen Way</v>
          </cell>
          <cell r="C1433">
            <v>2756</v>
          </cell>
          <cell r="D1433" t="str">
            <v>NSW</v>
          </cell>
          <cell r="E1433" t="str">
            <v>Australia</v>
          </cell>
          <cell r="F1433">
            <v>8</v>
          </cell>
        </row>
        <row r="1434">
          <cell r="A1434">
            <v>1437</v>
          </cell>
          <cell r="B1434" t="str">
            <v>26607 West Hill</v>
          </cell>
          <cell r="C1434">
            <v>2777</v>
          </cell>
          <cell r="D1434" t="str">
            <v>NSW</v>
          </cell>
          <cell r="E1434" t="str">
            <v>Australia</v>
          </cell>
          <cell r="F1434">
            <v>9</v>
          </cell>
        </row>
        <row r="1435">
          <cell r="A1435">
            <v>1438</v>
          </cell>
          <cell r="B1435" t="str">
            <v>53649 Mandrake Place</v>
          </cell>
          <cell r="C1435">
            <v>2749</v>
          </cell>
          <cell r="D1435" t="str">
            <v>NSW</v>
          </cell>
          <cell r="E1435" t="str">
            <v>Australia</v>
          </cell>
          <cell r="F1435">
            <v>8</v>
          </cell>
        </row>
        <row r="1436">
          <cell r="A1436">
            <v>1439</v>
          </cell>
          <cell r="B1436" t="str">
            <v>223 Trailsway Parkway</v>
          </cell>
          <cell r="C1436">
            <v>2154</v>
          </cell>
          <cell r="D1436" t="str">
            <v>NSW</v>
          </cell>
          <cell r="E1436" t="str">
            <v>Australia</v>
          </cell>
          <cell r="F1436">
            <v>10</v>
          </cell>
        </row>
        <row r="1437">
          <cell r="A1437">
            <v>1440</v>
          </cell>
          <cell r="B1437" t="str">
            <v>8999 Elmside Pass</v>
          </cell>
          <cell r="C1437">
            <v>2749</v>
          </cell>
          <cell r="D1437" t="str">
            <v>NSW</v>
          </cell>
          <cell r="E1437" t="str">
            <v>Australia</v>
          </cell>
          <cell r="F1437">
            <v>9</v>
          </cell>
        </row>
        <row r="1438">
          <cell r="A1438">
            <v>1441</v>
          </cell>
          <cell r="B1438" t="str">
            <v>53 Steensland Parkway</v>
          </cell>
          <cell r="C1438">
            <v>2773</v>
          </cell>
          <cell r="D1438" t="str">
            <v>NSW</v>
          </cell>
          <cell r="E1438" t="str">
            <v>Australia</v>
          </cell>
          <cell r="F1438">
            <v>10</v>
          </cell>
        </row>
        <row r="1439">
          <cell r="A1439">
            <v>1442</v>
          </cell>
          <cell r="B1439" t="str">
            <v>8 Prairie Rose Circle</v>
          </cell>
          <cell r="C1439">
            <v>2745</v>
          </cell>
          <cell r="D1439" t="str">
            <v>NSW</v>
          </cell>
          <cell r="E1439" t="str">
            <v>Australia</v>
          </cell>
          <cell r="F1439">
            <v>9</v>
          </cell>
        </row>
        <row r="1440">
          <cell r="A1440">
            <v>1443</v>
          </cell>
          <cell r="B1440" t="str">
            <v>3416 Texas Pass</v>
          </cell>
          <cell r="C1440">
            <v>2747</v>
          </cell>
          <cell r="D1440" t="str">
            <v>NSW</v>
          </cell>
          <cell r="E1440" t="str">
            <v>Australia</v>
          </cell>
          <cell r="F1440">
            <v>7</v>
          </cell>
        </row>
        <row r="1441">
          <cell r="A1441">
            <v>1444</v>
          </cell>
          <cell r="B1441" t="str">
            <v>8088 Macpherson Hill</v>
          </cell>
          <cell r="C1441">
            <v>2323</v>
          </cell>
          <cell r="D1441" t="str">
            <v>NSW</v>
          </cell>
          <cell r="E1441" t="str">
            <v>Australia</v>
          </cell>
          <cell r="F1441">
            <v>5</v>
          </cell>
        </row>
        <row r="1442">
          <cell r="A1442">
            <v>1445</v>
          </cell>
          <cell r="B1442" t="str">
            <v>6418 Jenna Trail</v>
          </cell>
          <cell r="C1442">
            <v>2640</v>
          </cell>
          <cell r="D1442" t="str">
            <v>NSW</v>
          </cell>
          <cell r="E1442" t="str">
            <v>Australia</v>
          </cell>
          <cell r="F1442">
            <v>4</v>
          </cell>
        </row>
        <row r="1443">
          <cell r="A1443">
            <v>1446</v>
          </cell>
          <cell r="B1443" t="str">
            <v>70262 Hermina Court</v>
          </cell>
          <cell r="C1443">
            <v>3690</v>
          </cell>
          <cell r="D1443" t="str">
            <v>VIC</v>
          </cell>
          <cell r="E1443" t="str">
            <v>Australia</v>
          </cell>
          <cell r="F1443">
            <v>2</v>
          </cell>
        </row>
        <row r="1444">
          <cell r="A1444">
            <v>1447</v>
          </cell>
          <cell r="B1444" t="str">
            <v>89684 Coolidge Hill</v>
          </cell>
          <cell r="C1444">
            <v>2630</v>
          </cell>
          <cell r="D1444" t="str">
            <v>NSW</v>
          </cell>
          <cell r="E1444" t="str">
            <v>Australia</v>
          </cell>
          <cell r="F1444">
            <v>1</v>
          </cell>
        </row>
        <row r="1445">
          <cell r="A1445">
            <v>1448</v>
          </cell>
          <cell r="B1445" t="str">
            <v>00 International Junction</v>
          </cell>
          <cell r="C1445">
            <v>2260</v>
          </cell>
          <cell r="D1445" t="str">
            <v>NSW</v>
          </cell>
          <cell r="E1445" t="str">
            <v>Australia</v>
          </cell>
          <cell r="F1445">
            <v>8</v>
          </cell>
        </row>
        <row r="1446">
          <cell r="A1446">
            <v>1449</v>
          </cell>
          <cell r="B1446" t="str">
            <v>5 Carioca Pass</v>
          </cell>
          <cell r="C1446">
            <v>2594</v>
          </cell>
          <cell r="D1446" t="str">
            <v>NSW</v>
          </cell>
          <cell r="E1446" t="str">
            <v>Australia</v>
          </cell>
          <cell r="F1446">
            <v>3</v>
          </cell>
        </row>
        <row r="1447">
          <cell r="A1447">
            <v>1450</v>
          </cell>
          <cell r="B1447" t="str">
            <v>6386 Raven Road</v>
          </cell>
          <cell r="C1447">
            <v>2579</v>
          </cell>
          <cell r="D1447" t="str">
            <v>NSW</v>
          </cell>
          <cell r="E1447" t="str">
            <v>Australia</v>
          </cell>
          <cell r="F1447">
            <v>2</v>
          </cell>
        </row>
        <row r="1448">
          <cell r="A1448">
            <v>1451</v>
          </cell>
          <cell r="B1448" t="str">
            <v>8 Mendota Plaza</v>
          </cell>
          <cell r="C1448">
            <v>2567</v>
          </cell>
          <cell r="D1448" t="str">
            <v>NSW</v>
          </cell>
          <cell r="E1448" t="str">
            <v>Australia</v>
          </cell>
          <cell r="F1448">
            <v>9</v>
          </cell>
        </row>
        <row r="1449">
          <cell r="A1449">
            <v>1452</v>
          </cell>
          <cell r="B1449" t="str">
            <v>913 Londonderry Trail</v>
          </cell>
          <cell r="C1449">
            <v>2567</v>
          </cell>
          <cell r="D1449" t="str">
            <v>NSW</v>
          </cell>
          <cell r="E1449" t="str">
            <v>Australia</v>
          </cell>
          <cell r="F1449">
            <v>8</v>
          </cell>
        </row>
        <row r="1450">
          <cell r="A1450">
            <v>1453</v>
          </cell>
          <cell r="B1450" t="str">
            <v>58516 Tony Plaza</v>
          </cell>
          <cell r="C1450">
            <v>2567</v>
          </cell>
          <cell r="D1450" t="str">
            <v>NSW</v>
          </cell>
          <cell r="E1450" t="str">
            <v>Australia</v>
          </cell>
          <cell r="F1450">
            <v>8</v>
          </cell>
        </row>
        <row r="1451">
          <cell r="A1451">
            <v>1454</v>
          </cell>
          <cell r="B1451" t="str">
            <v>583 Jenna Pass</v>
          </cell>
          <cell r="C1451">
            <v>2567</v>
          </cell>
          <cell r="D1451" t="str">
            <v>NSW</v>
          </cell>
          <cell r="E1451" t="str">
            <v>Australia</v>
          </cell>
          <cell r="F1451">
            <v>9</v>
          </cell>
        </row>
        <row r="1452">
          <cell r="A1452">
            <v>1455</v>
          </cell>
          <cell r="B1452" t="str">
            <v>77729 Kim Plaza</v>
          </cell>
          <cell r="C1452">
            <v>2560</v>
          </cell>
          <cell r="D1452" t="str">
            <v>NSW</v>
          </cell>
          <cell r="E1452" t="str">
            <v>Australia</v>
          </cell>
          <cell r="F1452">
            <v>7</v>
          </cell>
        </row>
        <row r="1453">
          <cell r="A1453">
            <v>1456</v>
          </cell>
          <cell r="B1453" t="str">
            <v>1253 Ridge Oak Center</v>
          </cell>
          <cell r="C1453">
            <v>2560</v>
          </cell>
          <cell r="D1453" t="str">
            <v>NSW</v>
          </cell>
          <cell r="E1453" t="str">
            <v>Australia</v>
          </cell>
          <cell r="F1453">
            <v>4</v>
          </cell>
        </row>
        <row r="1454">
          <cell r="A1454">
            <v>1457</v>
          </cell>
          <cell r="B1454" t="str">
            <v>975 Melby Street</v>
          </cell>
          <cell r="C1454">
            <v>2564</v>
          </cell>
          <cell r="D1454" t="str">
            <v>NSW</v>
          </cell>
          <cell r="E1454" t="str">
            <v>Australia</v>
          </cell>
          <cell r="F1454">
            <v>8</v>
          </cell>
        </row>
        <row r="1455">
          <cell r="A1455">
            <v>1458</v>
          </cell>
          <cell r="B1455" t="str">
            <v>6279 Lien Junction</v>
          </cell>
          <cell r="C1455">
            <v>2560</v>
          </cell>
          <cell r="D1455" t="str">
            <v>NSW</v>
          </cell>
          <cell r="E1455" t="str">
            <v>Australia</v>
          </cell>
          <cell r="F1455">
            <v>6</v>
          </cell>
        </row>
        <row r="1456">
          <cell r="A1456">
            <v>1459</v>
          </cell>
          <cell r="B1456" t="str">
            <v>1435 Lukken Trail</v>
          </cell>
          <cell r="C1456">
            <v>2570</v>
          </cell>
          <cell r="D1456" t="str">
            <v>NSW</v>
          </cell>
          <cell r="E1456" t="str">
            <v>Australia</v>
          </cell>
          <cell r="F1456">
            <v>8</v>
          </cell>
        </row>
        <row r="1457">
          <cell r="A1457">
            <v>1460</v>
          </cell>
          <cell r="B1457" t="str">
            <v>25 Darwin Terrace</v>
          </cell>
          <cell r="C1457">
            <v>2207</v>
          </cell>
          <cell r="D1457" t="str">
            <v>NSW</v>
          </cell>
          <cell r="E1457" t="str">
            <v>Australia</v>
          </cell>
          <cell r="F1457">
            <v>9</v>
          </cell>
        </row>
        <row r="1458">
          <cell r="A1458">
            <v>1461</v>
          </cell>
          <cell r="B1458" t="str">
            <v>3 Independence Hill</v>
          </cell>
          <cell r="C1458">
            <v>2560</v>
          </cell>
          <cell r="D1458" t="str">
            <v>NSW</v>
          </cell>
          <cell r="E1458" t="str">
            <v>Australia</v>
          </cell>
          <cell r="F1458">
            <v>9</v>
          </cell>
        </row>
        <row r="1459">
          <cell r="A1459">
            <v>1462</v>
          </cell>
          <cell r="B1459" t="str">
            <v>4 Stone Corner Avenue</v>
          </cell>
          <cell r="C1459">
            <v>4503</v>
          </cell>
          <cell r="D1459" t="str">
            <v>QLD</v>
          </cell>
          <cell r="E1459" t="str">
            <v>Australia</v>
          </cell>
          <cell r="F1459">
            <v>6</v>
          </cell>
        </row>
        <row r="1460">
          <cell r="A1460">
            <v>1463</v>
          </cell>
          <cell r="B1460" t="str">
            <v>14179 Springs Drive</v>
          </cell>
          <cell r="C1460">
            <v>2557</v>
          </cell>
          <cell r="D1460" t="str">
            <v>NSW</v>
          </cell>
          <cell r="E1460" t="str">
            <v>Australia</v>
          </cell>
          <cell r="F1460">
            <v>9</v>
          </cell>
        </row>
        <row r="1461">
          <cell r="A1461">
            <v>1464</v>
          </cell>
          <cell r="B1461" t="str">
            <v>8 Green Ridge Place</v>
          </cell>
          <cell r="C1461">
            <v>2565</v>
          </cell>
          <cell r="D1461" t="str">
            <v>NSW</v>
          </cell>
          <cell r="E1461" t="str">
            <v>Australia</v>
          </cell>
          <cell r="F1461">
            <v>9</v>
          </cell>
        </row>
        <row r="1462">
          <cell r="A1462">
            <v>1465</v>
          </cell>
          <cell r="B1462" t="str">
            <v>55 Red Cloud Pass</v>
          </cell>
          <cell r="C1462">
            <v>2536</v>
          </cell>
          <cell r="D1462" t="str">
            <v>NSW</v>
          </cell>
          <cell r="E1462" t="str">
            <v>Australia</v>
          </cell>
          <cell r="F1462">
            <v>5</v>
          </cell>
        </row>
        <row r="1463">
          <cell r="A1463">
            <v>1466</v>
          </cell>
          <cell r="B1463" t="str">
            <v>21 Spohn Drive</v>
          </cell>
          <cell r="C1463">
            <v>2530</v>
          </cell>
          <cell r="D1463" t="str">
            <v>NSW</v>
          </cell>
          <cell r="E1463" t="str">
            <v>Australia</v>
          </cell>
          <cell r="F1463">
            <v>8</v>
          </cell>
        </row>
        <row r="1464">
          <cell r="A1464">
            <v>1467</v>
          </cell>
          <cell r="B1464" t="str">
            <v>11606 Myrtle Street</v>
          </cell>
          <cell r="C1464">
            <v>2207</v>
          </cell>
          <cell r="D1464" t="str">
            <v>NSW</v>
          </cell>
          <cell r="E1464" t="str">
            <v>Australia</v>
          </cell>
          <cell r="F1464">
            <v>8</v>
          </cell>
        </row>
        <row r="1465">
          <cell r="A1465">
            <v>1468</v>
          </cell>
          <cell r="B1465" t="str">
            <v>45725 Hagan Pass</v>
          </cell>
          <cell r="C1465">
            <v>2519</v>
          </cell>
          <cell r="D1465" t="str">
            <v>NSW</v>
          </cell>
          <cell r="E1465" t="str">
            <v>Australia</v>
          </cell>
          <cell r="F1465">
            <v>9</v>
          </cell>
        </row>
        <row r="1466">
          <cell r="A1466">
            <v>1469</v>
          </cell>
          <cell r="B1466" t="str">
            <v>93482 Jenifer Alley</v>
          </cell>
          <cell r="C1466">
            <v>2439</v>
          </cell>
          <cell r="D1466" t="str">
            <v>NSW</v>
          </cell>
          <cell r="E1466" t="str">
            <v>Australia</v>
          </cell>
          <cell r="F1466">
            <v>10</v>
          </cell>
        </row>
        <row r="1467">
          <cell r="A1467">
            <v>1470</v>
          </cell>
          <cell r="B1467" t="str">
            <v>04 Gulseth Plaza</v>
          </cell>
          <cell r="C1467">
            <v>2528</v>
          </cell>
          <cell r="D1467" t="str">
            <v>NSW</v>
          </cell>
          <cell r="E1467" t="str">
            <v>Australia</v>
          </cell>
          <cell r="F1467">
            <v>8</v>
          </cell>
        </row>
        <row r="1468">
          <cell r="A1468">
            <v>1471</v>
          </cell>
          <cell r="B1468" t="str">
            <v>0 Canary Parkway</v>
          </cell>
          <cell r="C1468">
            <v>2506</v>
          </cell>
          <cell r="D1468" t="str">
            <v>NSW</v>
          </cell>
          <cell r="E1468" t="str">
            <v>Australia</v>
          </cell>
          <cell r="F1468">
            <v>9</v>
          </cell>
        </row>
        <row r="1469">
          <cell r="A1469">
            <v>1472</v>
          </cell>
          <cell r="B1469" t="str">
            <v>2 Dayton Center</v>
          </cell>
          <cell r="C1469">
            <v>2487</v>
          </cell>
          <cell r="D1469" t="str">
            <v>NSW</v>
          </cell>
          <cell r="E1469" t="str">
            <v>Australia</v>
          </cell>
          <cell r="F1469">
            <v>9</v>
          </cell>
        </row>
        <row r="1470">
          <cell r="A1470">
            <v>1473</v>
          </cell>
          <cell r="B1470" t="str">
            <v>25607 Summer Ridge Way</v>
          </cell>
          <cell r="C1470">
            <v>2448</v>
          </cell>
          <cell r="D1470" t="str">
            <v>NSW</v>
          </cell>
          <cell r="E1470" t="str">
            <v>Australia</v>
          </cell>
          <cell r="F1470">
            <v>5</v>
          </cell>
        </row>
        <row r="1471">
          <cell r="A1471">
            <v>1474</v>
          </cell>
          <cell r="B1471" t="str">
            <v>828 Schlimgen Circle</v>
          </cell>
          <cell r="C1471">
            <v>2450</v>
          </cell>
          <cell r="D1471" t="str">
            <v>NSW</v>
          </cell>
          <cell r="E1471" t="str">
            <v>Australia</v>
          </cell>
          <cell r="F1471">
            <v>5</v>
          </cell>
        </row>
        <row r="1472">
          <cell r="A1472">
            <v>1475</v>
          </cell>
          <cell r="B1472" t="str">
            <v>558 Thompson Junction</v>
          </cell>
          <cell r="C1472">
            <v>2440</v>
          </cell>
          <cell r="D1472" t="str">
            <v>NSW</v>
          </cell>
          <cell r="E1472" t="str">
            <v>Australia</v>
          </cell>
          <cell r="F1472">
            <v>6</v>
          </cell>
        </row>
        <row r="1473">
          <cell r="A1473">
            <v>1476</v>
          </cell>
          <cell r="B1473" t="str">
            <v>589 Main Plaza</v>
          </cell>
          <cell r="C1473">
            <v>2290</v>
          </cell>
          <cell r="D1473" t="str">
            <v>NSW</v>
          </cell>
          <cell r="E1473" t="str">
            <v>Australia</v>
          </cell>
          <cell r="F1473">
            <v>4</v>
          </cell>
        </row>
        <row r="1474">
          <cell r="A1474">
            <v>1477</v>
          </cell>
          <cell r="B1474" t="str">
            <v>472 Blaine Junction</v>
          </cell>
          <cell r="C1474">
            <v>2440</v>
          </cell>
          <cell r="D1474" t="str">
            <v>NSW</v>
          </cell>
          <cell r="E1474" t="str">
            <v>Australia</v>
          </cell>
          <cell r="F1474">
            <v>3</v>
          </cell>
        </row>
        <row r="1475">
          <cell r="A1475">
            <v>1478</v>
          </cell>
          <cell r="B1475" t="str">
            <v>12 Express Pass</v>
          </cell>
          <cell r="C1475">
            <v>2340</v>
          </cell>
          <cell r="D1475" t="str">
            <v>NSW</v>
          </cell>
          <cell r="E1475" t="str">
            <v>Australia</v>
          </cell>
          <cell r="F1475">
            <v>2</v>
          </cell>
        </row>
        <row r="1476">
          <cell r="A1476">
            <v>1479</v>
          </cell>
          <cell r="B1476" t="str">
            <v>76 Norway Maple Drive</v>
          </cell>
          <cell r="C1476">
            <v>4509</v>
          </cell>
          <cell r="D1476" t="str">
            <v>QLD</v>
          </cell>
          <cell r="E1476" t="str">
            <v>Australia</v>
          </cell>
          <cell r="F1476">
            <v>6</v>
          </cell>
        </row>
        <row r="1477">
          <cell r="A1477">
            <v>1480</v>
          </cell>
          <cell r="B1477" t="str">
            <v>4 Oriole Hill</v>
          </cell>
          <cell r="C1477">
            <v>2340</v>
          </cell>
          <cell r="D1477" t="str">
            <v>NSW</v>
          </cell>
          <cell r="E1477" t="str">
            <v>Australia</v>
          </cell>
          <cell r="F1477">
            <v>7</v>
          </cell>
        </row>
        <row r="1478">
          <cell r="A1478">
            <v>1481</v>
          </cell>
          <cell r="B1478" t="str">
            <v>038 North Court</v>
          </cell>
          <cell r="C1478">
            <v>2333</v>
          </cell>
          <cell r="D1478" t="str">
            <v>NSW</v>
          </cell>
          <cell r="E1478" t="str">
            <v>Australia</v>
          </cell>
          <cell r="F1478">
            <v>3</v>
          </cell>
        </row>
        <row r="1479">
          <cell r="A1479">
            <v>1482</v>
          </cell>
          <cell r="B1479" t="str">
            <v>7231 Pepper Wood Point</v>
          </cell>
          <cell r="C1479">
            <v>2428</v>
          </cell>
          <cell r="D1479" t="str">
            <v>NSW</v>
          </cell>
          <cell r="E1479" t="str">
            <v>Australia</v>
          </cell>
          <cell r="F1479">
            <v>8</v>
          </cell>
        </row>
        <row r="1480">
          <cell r="A1480">
            <v>1483</v>
          </cell>
          <cell r="B1480" t="str">
            <v>941 La Follette Hill</v>
          </cell>
          <cell r="C1480">
            <v>2263</v>
          </cell>
          <cell r="D1480" t="str">
            <v>NSW</v>
          </cell>
          <cell r="E1480" t="str">
            <v>Australia</v>
          </cell>
          <cell r="F1480">
            <v>10</v>
          </cell>
        </row>
        <row r="1481">
          <cell r="A1481">
            <v>1484</v>
          </cell>
          <cell r="B1481" t="str">
            <v>2 Barby Trail</v>
          </cell>
          <cell r="C1481">
            <v>2769</v>
          </cell>
          <cell r="D1481" t="str">
            <v>NSW</v>
          </cell>
          <cell r="E1481" t="str">
            <v>Australia</v>
          </cell>
          <cell r="F1481">
            <v>10</v>
          </cell>
        </row>
        <row r="1482">
          <cell r="A1482">
            <v>1485</v>
          </cell>
          <cell r="B1482" t="str">
            <v>29133 Canary Circle</v>
          </cell>
          <cell r="C1482">
            <v>2282</v>
          </cell>
          <cell r="D1482" t="str">
            <v>NSW</v>
          </cell>
          <cell r="E1482" t="str">
            <v>Australia</v>
          </cell>
          <cell r="F1482">
            <v>8</v>
          </cell>
        </row>
        <row r="1483">
          <cell r="A1483">
            <v>1486</v>
          </cell>
          <cell r="B1483" t="str">
            <v>12 Redwing Street</v>
          </cell>
          <cell r="C1483">
            <v>2325</v>
          </cell>
          <cell r="D1483" t="str">
            <v>NSW</v>
          </cell>
          <cell r="E1483" t="str">
            <v>Australia</v>
          </cell>
          <cell r="F1483">
            <v>4</v>
          </cell>
        </row>
        <row r="1484">
          <cell r="A1484">
            <v>1487</v>
          </cell>
          <cell r="B1484" t="str">
            <v>57835 Ruskin Lane</v>
          </cell>
          <cell r="C1484">
            <v>2325</v>
          </cell>
          <cell r="D1484" t="str">
            <v>NSW</v>
          </cell>
          <cell r="E1484" t="str">
            <v>Australia</v>
          </cell>
          <cell r="F1484">
            <v>5</v>
          </cell>
        </row>
        <row r="1485">
          <cell r="A1485">
            <v>1488</v>
          </cell>
          <cell r="B1485" t="str">
            <v>7 Mifflin Terrace</v>
          </cell>
          <cell r="C1485">
            <v>2323</v>
          </cell>
          <cell r="D1485" t="str">
            <v>NSW</v>
          </cell>
          <cell r="E1485" t="str">
            <v>Australia</v>
          </cell>
          <cell r="F1485">
            <v>3</v>
          </cell>
        </row>
        <row r="1486">
          <cell r="A1486">
            <v>1489</v>
          </cell>
          <cell r="B1486" t="str">
            <v>7509 Prairieview Center</v>
          </cell>
          <cell r="C1486">
            <v>2289</v>
          </cell>
          <cell r="D1486" t="str">
            <v>NSW</v>
          </cell>
          <cell r="E1486" t="str">
            <v>Australia</v>
          </cell>
          <cell r="F1486">
            <v>9</v>
          </cell>
        </row>
        <row r="1487">
          <cell r="A1487">
            <v>1490</v>
          </cell>
          <cell r="B1487" t="str">
            <v>7 Delaware Hill</v>
          </cell>
          <cell r="C1487">
            <v>2320</v>
          </cell>
          <cell r="D1487" t="str">
            <v>NSW</v>
          </cell>
          <cell r="E1487" t="str">
            <v>Australia</v>
          </cell>
          <cell r="F1487">
            <v>6</v>
          </cell>
        </row>
        <row r="1488">
          <cell r="A1488">
            <v>1491</v>
          </cell>
          <cell r="B1488" t="str">
            <v>15012 Oneill Plaza</v>
          </cell>
          <cell r="C1488">
            <v>2285</v>
          </cell>
          <cell r="D1488" t="str">
            <v>NSW</v>
          </cell>
          <cell r="E1488" t="str">
            <v>Australia</v>
          </cell>
          <cell r="F1488">
            <v>5</v>
          </cell>
        </row>
        <row r="1489">
          <cell r="A1489">
            <v>1492</v>
          </cell>
          <cell r="B1489" t="str">
            <v>4861 School Park</v>
          </cell>
          <cell r="C1489">
            <v>2290</v>
          </cell>
          <cell r="D1489" t="str">
            <v>NSW</v>
          </cell>
          <cell r="E1489" t="str">
            <v>Australia</v>
          </cell>
          <cell r="F1489">
            <v>3</v>
          </cell>
        </row>
        <row r="1490">
          <cell r="A1490">
            <v>1493</v>
          </cell>
          <cell r="B1490" t="str">
            <v>9 Sycamore Pass</v>
          </cell>
          <cell r="C1490">
            <v>2287</v>
          </cell>
          <cell r="D1490" t="str">
            <v>NSW</v>
          </cell>
          <cell r="E1490" t="str">
            <v>Australia</v>
          </cell>
          <cell r="F1490">
            <v>5</v>
          </cell>
        </row>
        <row r="1491">
          <cell r="A1491">
            <v>1494</v>
          </cell>
          <cell r="B1491" t="str">
            <v>005 Prentice Circle</v>
          </cell>
          <cell r="C1491">
            <v>2307</v>
          </cell>
          <cell r="D1491" t="str">
            <v>NSW</v>
          </cell>
          <cell r="E1491" t="str">
            <v>Australia</v>
          </cell>
          <cell r="F1491">
            <v>5</v>
          </cell>
        </row>
        <row r="1492">
          <cell r="A1492">
            <v>1495</v>
          </cell>
          <cell r="B1492" t="str">
            <v>81 Artisan Park</v>
          </cell>
          <cell r="C1492">
            <v>2259</v>
          </cell>
          <cell r="D1492" t="str">
            <v>NSW</v>
          </cell>
          <cell r="E1492" t="str">
            <v>Australia</v>
          </cell>
          <cell r="F1492">
            <v>5</v>
          </cell>
        </row>
        <row r="1493">
          <cell r="A1493">
            <v>1496</v>
          </cell>
          <cell r="B1493" t="str">
            <v>7764 Declaration Hill</v>
          </cell>
          <cell r="C1493">
            <v>2261</v>
          </cell>
          <cell r="D1493" t="str">
            <v>NSW</v>
          </cell>
          <cell r="E1493" t="str">
            <v>Australia</v>
          </cell>
          <cell r="F1493">
            <v>9</v>
          </cell>
        </row>
        <row r="1494">
          <cell r="A1494">
            <v>1497</v>
          </cell>
          <cell r="B1494" t="str">
            <v>7049 Sutteridge Lane</v>
          </cell>
          <cell r="C1494">
            <v>2251</v>
          </cell>
          <cell r="D1494" t="str">
            <v>NSW</v>
          </cell>
          <cell r="E1494" t="str">
            <v>Australia</v>
          </cell>
          <cell r="F1494">
            <v>8</v>
          </cell>
        </row>
        <row r="1495">
          <cell r="A1495">
            <v>1498</v>
          </cell>
          <cell r="B1495" t="str">
            <v>40 Dexter Crossing</v>
          </cell>
          <cell r="C1495">
            <v>2250</v>
          </cell>
          <cell r="D1495" t="str">
            <v>NSW</v>
          </cell>
          <cell r="E1495" t="str">
            <v>Australia</v>
          </cell>
          <cell r="F1495">
            <v>9</v>
          </cell>
        </row>
        <row r="1496">
          <cell r="A1496">
            <v>1499</v>
          </cell>
          <cell r="B1496" t="str">
            <v>543 Morrow Terrace</v>
          </cell>
          <cell r="C1496">
            <v>2261</v>
          </cell>
          <cell r="D1496" t="str">
            <v>NSW</v>
          </cell>
          <cell r="E1496" t="str">
            <v>Australia</v>
          </cell>
          <cell r="F1496">
            <v>8</v>
          </cell>
        </row>
        <row r="1497">
          <cell r="A1497">
            <v>1500</v>
          </cell>
          <cell r="B1497" t="str">
            <v>36 Marquette Center</v>
          </cell>
          <cell r="C1497">
            <v>2250</v>
          </cell>
          <cell r="D1497" t="str">
            <v>NSW</v>
          </cell>
          <cell r="E1497" t="str">
            <v>Australia</v>
          </cell>
          <cell r="F1497">
            <v>7</v>
          </cell>
        </row>
        <row r="1498">
          <cell r="A1498">
            <v>1501</v>
          </cell>
          <cell r="B1498" t="str">
            <v>8 Arizona Way</v>
          </cell>
          <cell r="C1498">
            <v>2233</v>
          </cell>
          <cell r="D1498" t="str">
            <v>NSW</v>
          </cell>
          <cell r="E1498" t="str">
            <v>Australia</v>
          </cell>
          <cell r="F1498">
            <v>9</v>
          </cell>
        </row>
        <row r="1499">
          <cell r="A1499">
            <v>1502</v>
          </cell>
          <cell r="B1499" t="str">
            <v>78960 Schiller Lane</v>
          </cell>
          <cell r="C1499">
            <v>2450</v>
          </cell>
          <cell r="D1499" t="str">
            <v>NSW</v>
          </cell>
          <cell r="E1499" t="str">
            <v>Australia</v>
          </cell>
          <cell r="F1499">
            <v>4</v>
          </cell>
        </row>
        <row r="1500">
          <cell r="A1500">
            <v>1503</v>
          </cell>
          <cell r="B1500" t="str">
            <v>75 Hoepker Street</v>
          </cell>
          <cell r="C1500">
            <v>2232</v>
          </cell>
          <cell r="D1500" t="str">
            <v>NSW</v>
          </cell>
          <cell r="E1500" t="str">
            <v>Australia</v>
          </cell>
          <cell r="F1500">
            <v>10</v>
          </cell>
        </row>
        <row r="1501">
          <cell r="A1501">
            <v>1504</v>
          </cell>
          <cell r="B1501" t="str">
            <v>39677 Emmet Terrace</v>
          </cell>
          <cell r="C1501">
            <v>2211</v>
          </cell>
          <cell r="D1501" t="str">
            <v>NSW</v>
          </cell>
          <cell r="E1501" t="str">
            <v>Australia</v>
          </cell>
          <cell r="F1501">
            <v>10</v>
          </cell>
        </row>
        <row r="1502">
          <cell r="A1502">
            <v>1505</v>
          </cell>
          <cell r="B1502" t="str">
            <v>30 Bay Hill</v>
          </cell>
          <cell r="C1502">
            <v>2229</v>
          </cell>
          <cell r="D1502" t="str">
            <v>NSW</v>
          </cell>
          <cell r="E1502" t="str">
            <v>Australia</v>
          </cell>
          <cell r="F1502">
            <v>12</v>
          </cell>
        </row>
        <row r="1503">
          <cell r="A1503">
            <v>1506</v>
          </cell>
          <cell r="B1503" t="str">
            <v>6 Canary Plaza</v>
          </cell>
          <cell r="C1503">
            <v>2223</v>
          </cell>
          <cell r="D1503" t="str">
            <v>NSW</v>
          </cell>
          <cell r="E1503" t="str">
            <v>Australia</v>
          </cell>
          <cell r="F1503">
            <v>8</v>
          </cell>
        </row>
        <row r="1504">
          <cell r="A1504">
            <v>1507</v>
          </cell>
          <cell r="B1504" t="str">
            <v>4 Maywood Court</v>
          </cell>
          <cell r="C1504">
            <v>2228</v>
          </cell>
          <cell r="D1504" t="str">
            <v>NSW</v>
          </cell>
          <cell r="E1504" t="str">
            <v>Australia</v>
          </cell>
          <cell r="F1504">
            <v>10</v>
          </cell>
        </row>
        <row r="1505">
          <cell r="A1505">
            <v>1508</v>
          </cell>
          <cell r="B1505" t="str">
            <v>04489 Corscot Hill</v>
          </cell>
          <cell r="C1505">
            <v>2232</v>
          </cell>
          <cell r="D1505" t="str">
            <v>NSW</v>
          </cell>
          <cell r="E1505" t="str">
            <v>Australia</v>
          </cell>
          <cell r="F1505">
            <v>10</v>
          </cell>
        </row>
        <row r="1506">
          <cell r="A1506">
            <v>1509</v>
          </cell>
          <cell r="B1506" t="str">
            <v>00941 7th Place</v>
          </cell>
          <cell r="C1506">
            <v>2227</v>
          </cell>
          <cell r="D1506" t="str">
            <v>NSW</v>
          </cell>
          <cell r="E1506" t="str">
            <v>Australia</v>
          </cell>
          <cell r="F1506">
            <v>10</v>
          </cell>
        </row>
        <row r="1507">
          <cell r="A1507">
            <v>1510</v>
          </cell>
          <cell r="B1507" t="str">
            <v>09 Bayside Place</v>
          </cell>
          <cell r="C1507">
            <v>2223</v>
          </cell>
          <cell r="D1507" t="str">
            <v>NSW</v>
          </cell>
          <cell r="E1507" t="str">
            <v>Australia</v>
          </cell>
          <cell r="F1507">
            <v>10</v>
          </cell>
        </row>
        <row r="1508">
          <cell r="A1508">
            <v>1511</v>
          </cell>
          <cell r="B1508" t="str">
            <v>8802 Fisk Street</v>
          </cell>
          <cell r="C1508">
            <v>2234</v>
          </cell>
          <cell r="D1508" t="str">
            <v>NSW</v>
          </cell>
          <cell r="E1508" t="str">
            <v>Australia</v>
          </cell>
          <cell r="F1508">
            <v>10</v>
          </cell>
        </row>
        <row r="1509">
          <cell r="A1509">
            <v>1512</v>
          </cell>
          <cell r="B1509" t="str">
            <v>81 Darwin Court</v>
          </cell>
          <cell r="C1509">
            <v>2210</v>
          </cell>
          <cell r="D1509" t="str">
            <v>NSW</v>
          </cell>
          <cell r="E1509" t="str">
            <v>Australia</v>
          </cell>
          <cell r="F1509">
            <v>10</v>
          </cell>
        </row>
        <row r="1510">
          <cell r="A1510">
            <v>1513</v>
          </cell>
          <cell r="B1510" t="str">
            <v>54295 Dorton Hill</v>
          </cell>
          <cell r="C1510">
            <v>2219</v>
          </cell>
          <cell r="D1510" t="str">
            <v>NSW</v>
          </cell>
          <cell r="E1510" t="str">
            <v>Australia</v>
          </cell>
          <cell r="F1510">
            <v>10</v>
          </cell>
        </row>
        <row r="1511">
          <cell r="A1511">
            <v>1514</v>
          </cell>
          <cell r="B1511" t="str">
            <v>29 Spohn Drive</v>
          </cell>
          <cell r="C1511">
            <v>2212</v>
          </cell>
          <cell r="D1511" t="str">
            <v>NSW</v>
          </cell>
          <cell r="E1511" t="str">
            <v>Australia</v>
          </cell>
          <cell r="F1511">
            <v>10</v>
          </cell>
        </row>
        <row r="1512">
          <cell r="A1512">
            <v>1515</v>
          </cell>
          <cell r="B1512" t="str">
            <v>87746 Bellgrove Park</v>
          </cell>
          <cell r="C1512">
            <v>2211</v>
          </cell>
          <cell r="D1512" t="str">
            <v>NSW</v>
          </cell>
          <cell r="E1512" t="str">
            <v>Australia</v>
          </cell>
          <cell r="F1512">
            <v>10</v>
          </cell>
        </row>
        <row r="1513">
          <cell r="A1513">
            <v>1516</v>
          </cell>
          <cell r="B1513" t="str">
            <v>4517 Colorado Place</v>
          </cell>
          <cell r="C1513">
            <v>2210</v>
          </cell>
          <cell r="D1513" t="str">
            <v>NSW</v>
          </cell>
          <cell r="E1513" t="str">
            <v>Australia</v>
          </cell>
          <cell r="F1513">
            <v>10</v>
          </cell>
        </row>
        <row r="1514">
          <cell r="A1514">
            <v>1517</v>
          </cell>
          <cell r="B1514" t="str">
            <v>91433 Hollow Ridge Crossing</v>
          </cell>
          <cell r="C1514">
            <v>2210</v>
          </cell>
          <cell r="D1514" t="str">
            <v>NSW</v>
          </cell>
          <cell r="E1514" t="str">
            <v>Australia</v>
          </cell>
          <cell r="F1514">
            <v>10</v>
          </cell>
        </row>
        <row r="1515">
          <cell r="A1515">
            <v>1518</v>
          </cell>
          <cell r="B1515" t="str">
            <v>237 Garrison Way</v>
          </cell>
          <cell r="C1515">
            <v>2207</v>
          </cell>
          <cell r="D1515" t="str">
            <v>NSW</v>
          </cell>
          <cell r="E1515" t="str">
            <v>Australia</v>
          </cell>
          <cell r="F1515">
            <v>8</v>
          </cell>
        </row>
        <row r="1516">
          <cell r="A1516">
            <v>1519</v>
          </cell>
          <cell r="B1516" t="str">
            <v>7 Bartillon Circle</v>
          </cell>
          <cell r="C1516">
            <v>2260</v>
          </cell>
          <cell r="D1516" t="str">
            <v>NSW</v>
          </cell>
          <cell r="E1516" t="str">
            <v>Australia</v>
          </cell>
          <cell r="F1516">
            <v>8</v>
          </cell>
        </row>
        <row r="1517">
          <cell r="A1517">
            <v>1520</v>
          </cell>
          <cell r="B1517" t="str">
            <v>22 Nelson Terrace</v>
          </cell>
          <cell r="C1517">
            <v>2190</v>
          </cell>
          <cell r="D1517" t="str">
            <v>NSW</v>
          </cell>
          <cell r="E1517" t="str">
            <v>Australia</v>
          </cell>
          <cell r="F1517">
            <v>10</v>
          </cell>
        </row>
        <row r="1518">
          <cell r="A1518">
            <v>1521</v>
          </cell>
          <cell r="B1518" t="str">
            <v>96 Pepper Wood Drive</v>
          </cell>
          <cell r="C1518">
            <v>2567</v>
          </cell>
          <cell r="D1518" t="str">
            <v>NSW</v>
          </cell>
          <cell r="E1518" t="str">
            <v>Australia</v>
          </cell>
          <cell r="F1518">
            <v>10</v>
          </cell>
        </row>
        <row r="1519">
          <cell r="A1519">
            <v>1522</v>
          </cell>
          <cell r="B1519" t="str">
            <v>79055 Moose Terrace</v>
          </cell>
          <cell r="C1519">
            <v>2176</v>
          </cell>
          <cell r="D1519" t="str">
            <v>NSW</v>
          </cell>
          <cell r="E1519" t="str">
            <v>Australia</v>
          </cell>
          <cell r="F1519">
            <v>9</v>
          </cell>
        </row>
        <row r="1520">
          <cell r="A1520">
            <v>1523</v>
          </cell>
          <cell r="B1520" t="str">
            <v>520 Mesta Alley</v>
          </cell>
          <cell r="C1520">
            <v>2200</v>
          </cell>
          <cell r="D1520" t="str">
            <v>NSW</v>
          </cell>
          <cell r="E1520" t="str">
            <v>Australia</v>
          </cell>
          <cell r="F1520">
            <v>8</v>
          </cell>
        </row>
        <row r="1521">
          <cell r="A1521">
            <v>1524</v>
          </cell>
          <cell r="B1521" t="str">
            <v>0534 Bartelt Trail</v>
          </cell>
          <cell r="C1521">
            <v>2760</v>
          </cell>
          <cell r="D1521" t="str">
            <v>NSW</v>
          </cell>
          <cell r="E1521" t="str">
            <v>Australia</v>
          </cell>
          <cell r="F1521">
            <v>8</v>
          </cell>
        </row>
        <row r="1522">
          <cell r="A1522">
            <v>1525</v>
          </cell>
          <cell r="B1522" t="str">
            <v>3009 Duke Crossing</v>
          </cell>
          <cell r="C1522">
            <v>2200</v>
          </cell>
          <cell r="D1522" t="str">
            <v>NSW</v>
          </cell>
          <cell r="E1522" t="str">
            <v>Australia</v>
          </cell>
          <cell r="F1522">
            <v>8</v>
          </cell>
        </row>
        <row r="1523">
          <cell r="A1523">
            <v>1526</v>
          </cell>
          <cell r="B1523" t="str">
            <v>484 Lindbergh Street</v>
          </cell>
          <cell r="C1523">
            <v>2161</v>
          </cell>
          <cell r="D1523" t="str">
            <v>NSW</v>
          </cell>
          <cell r="E1523" t="str">
            <v>Australia</v>
          </cell>
          <cell r="F1523">
            <v>6</v>
          </cell>
        </row>
        <row r="1524">
          <cell r="A1524">
            <v>1527</v>
          </cell>
          <cell r="B1524" t="str">
            <v>83 Luster Drive</v>
          </cell>
          <cell r="C1524">
            <v>2848</v>
          </cell>
          <cell r="D1524" t="str">
            <v>NSW</v>
          </cell>
          <cell r="E1524" t="str">
            <v>Australia</v>
          </cell>
          <cell r="F1524">
            <v>1</v>
          </cell>
        </row>
        <row r="1525">
          <cell r="A1525">
            <v>1528</v>
          </cell>
          <cell r="B1525" t="str">
            <v>28 Mcguire Junction</v>
          </cell>
          <cell r="C1525">
            <v>2171</v>
          </cell>
          <cell r="D1525" t="str">
            <v>NSW</v>
          </cell>
          <cell r="E1525" t="str">
            <v>Australia</v>
          </cell>
          <cell r="F1525">
            <v>10</v>
          </cell>
        </row>
        <row r="1526">
          <cell r="A1526">
            <v>1529</v>
          </cell>
          <cell r="B1526" t="str">
            <v>6750 Truax Trail</v>
          </cell>
          <cell r="C1526">
            <v>2145</v>
          </cell>
          <cell r="D1526" t="str">
            <v>NSW</v>
          </cell>
          <cell r="E1526" t="str">
            <v>Australia</v>
          </cell>
          <cell r="F1526">
            <v>8</v>
          </cell>
        </row>
        <row r="1527">
          <cell r="A1527">
            <v>1530</v>
          </cell>
          <cell r="B1527" t="str">
            <v>84749 Holy Cross Terrace</v>
          </cell>
          <cell r="C1527">
            <v>2767</v>
          </cell>
          <cell r="D1527" t="str">
            <v>NSW</v>
          </cell>
          <cell r="E1527" t="str">
            <v>Australia</v>
          </cell>
          <cell r="F1527">
            <v>8</v>
          </cell>
        </row>
        <row r="1528">
          <cell r="A1528">
            <v>1531</v>
          </cell>
          <cell r="B1528" t="str">
            <v>486 Clyde Gallagher Road</v>
          </cell>
          <cell r="C1528">
            <v>2170</v>
          </cell>
          <cell r="D1528" t="str">
            <v>NSW</v>
          </cell>
          <cell r="E1528" t="str">
            <v>Australia</v>
          </cell>
          <cell r="F1528">
            <v>9</v>
          </cell>
        </row>
        <row r="1529">
          <cell r="A1529">
            <v>1532</v>
          </cell>
          <cell r="B1529" t="str">
            <v>305 Vera Lane</v>
          </cell>
          <cell r="C1529">
            <v>2165</v>
          </cell>
          <cell r="D1529" t="str">
            <v>NSW</v>
          </cell>
          <cell r="E1529" t="str">
            <v>Australia</v>
          </cell>
          <cell r="F1529">
            <v>8</v>
          </cell>
        </row>
        <row r="1530">
          <cell r="A1530">
            <v>1533</v>
          </cell>
          <cell r="B1530" t="str">
            <v>2 Moulton Drive</v>
          </cell>
          <cell r="C1530">
            <v>2567</v>
          </cell>
          <cell r="D1530" t="str">
            <v>NSW</v>
          </cell>
          <cell r="E1530" t="str">
            <v>Australia</v>
          </cell>
          <cell r="F1530">
            <v>10</v>
          </cell>
        </row>
        <row r="1531">
          <cell r="A1531">
            <v>1534</v>
          </cell>
          <cell r="B1531" t="str">
            <v>213 Alpine Avenue</v>
          </cell>
          <cell r="C1531">
            <v>2168</v>
          </cell>
          <cell r="D1531" t="str">
            <v>NSW</v>
          </cell>
          <cell r="E1531" t="str">
            <v>Australia</v>
          </cell>
          <cell r="F1531">
            <v>9</v>
          </cell>
        </row>
        <row r="1532">
          <cell r="A1532">
            <v>1535</v>
          </cell>
          <cell r="B1532" t="str">
            <v>2 Saint Paul Parkway</v>
          </cell>
          <cell r="C1532">
            <v>2040</v>
          </cell>
          <cell r="D1532" t="str">
            <v>NSW</v>
          </cell>
          <cell r="E1532" t="str">
            <v>Australia</v>
          </cell>
          <cell r="F1532">
            <v>12</v>
          </cell>
        </row>
        <row r="1533">
          <cell r="A1533">
            <v>1536</v>
          </cell>
          <cell r="B1533" t="str">
            <v>7921 Trailsway Center</v>
          </cell>
          <cell r="C1533">
            <v>2759</v>
          </cell>
          <cell r="D1533" t="str">
            <v>NSW</v>
          </cell>
          <cell r="E1533" t="str">
            <v>Australia</v>
          </cell>
          <cell r="F1533">
            <v>9</v>
          </cell>
        </row>
        <row r="1534">
          <cell r="A1534">
            <v>1537</v>
          </cell>
          <cell r="B1534" t="str">
            <v>90323 Pine View Hill</v>
          </cell>
          <cell r="C1534">
            <v>2148</v>
          </cell>
          <cell r="D1534" t="str">
            <v>NSW</v>
          </cell>
          <cell r="E1534" t="str">
            <v>Australia</v>
          </cell>
          <cell r="F1534">
            <v>8</v>
          </cell>
        </row>
        <row r="1535">
          <cell r="A1535">
            <v>1538</v>
          </cell>
          <cell r="B1535" t="str">
            <v>27 Hooker Plaza</v>
          </cell>
          <cell r="C1535">
            <v>2177</v>
          </cell>
          <cell r="D1535" t="str">
            <v>NSW</v>
          </cell>
          <cell r="E1535" t="str">
            <v>Australia</v>
          </cell>
          <cell r="F1535">
            <v>8</v>
          </cell>
        </row>
        <row r="1536">
          <cell r="A1536">
            <v>1539</v>
          </cell>
          <cell r="B1536" t="str">
            <v>193 Bluejay Hill</v>
          </cell>
          <cell r="C1536">
            <v>2160</v>
          </cell>
          <cell r="D1536" t="str">
            <v>NSW</v>
          </cell>
          <cell r="E1536" t="str">
            <v>Australia</v>
          </cell>
          <cell r="F1536">
            <v>9</v>
          </cell>
        </row>
        <row r="1537">
          <cell r="A1537">
            <v>1540</v>
          </cell>
          <cell r="B1537" t="str">
            <v>8 Monument Junction</v>
          </cell>
          <cell r="C1537">
            <v>2154</v>
          </cell>
          <cell r="D1537" t="str">
            <v>NSW</v>
          </cell>
          <cell r="E1537" t="str">
            <v>Australia</v>
          </cell>
          <cell r="F1537">
            <v>11</v>
          </cell>
        </row>
        <row r="1538">
          <cell r="A1538">
            <v>1541</v>
          </cell>
          <cell r="B1538" t="str">
            <v>22 Portage Road</v>
          </cell>
          <cell r="C1538">
            <v>2155</v>
          </cell>
          <cell r="D1538" t="str">
            <v>NSW</v>
          </cell>
          <cell r="E1538" t="str">
            <v>Australia</v>
          </cell>
          <cell r="F1538">
            <v>9</v>
          </cell>
        </row>
        <row r="1539">
          <cell r="A1539">
            <v>1542</v>
          </cell>
          <cell r="B1539" t="str">
            <v>243 Mosinee Place</v>
          </cell>
          <cell r="C1539">
            <v>2155</v>
          </cell>
          <cell r="D1539" t="str">
            <v>NSW</v>
          </cell>
          <cell r="E1539" t="str">
            <v>Australia</v>
          </cell>
          <cell r="F1539">
            <v>10</v>
          </cell>
        </row>
        <row r="1540">
          <cell r="A1540">
            <v>1543</v>
          </cell>
          <cell r="B1540" t="str">
            <v>65 Southridge Alley</v>
          </cell>
          <cell r="C1540">
            <v>2745</v>
          </cell>
          <cell r="D1540" t="str">
            <v>NSW</v>
          </cell>
          <cell r="E1540" t="str">
            <v>Australia</v>
          </cell>
          <cell r="F1540">
            <v>10</v>
          </cell>
        </row>
        <row r="1541">
          <cell r="A1541">
            <v>1544</v>
          </cell>
          <cell r="B1541" t="str">
            <v>16 Maple Wood Center</v>
          </cell>
          <cell r="C1541">
            <v>2155</v>
          </cell>
          <cell r="D1541" t="str">
            <v>NSW</v>
          </cell>
          <cell r="E1541" t="str">
            <v>Australia</v>
          </cell>
          <cell r="F1541">
            <v>10</v>
          </cell>
        </row>
        <row r="1542">
          <cell r="A1542">
            <v>1545</v>
          </cell>
          <cell r="B1542" t="str">
            <v>8595 Ruskin Plaza</v>
          </cell>
          <cell r="C1542">
            <v>3196</v>
          </cell>
          <cell r="D1542" t="str">
            <v>VIC</v>
          </cell>
          <cell r="E1542" t="str">
            <v>Australia</v>
          </cell>
          <cell r="F1542">
            <v>10</v>
          </cell>
        </row>
        <row r="1543">
          <cell r="A1543">
            <v>1546</v>
          </cell>
          <cell r="B1543" t="str">
            <v>2 Eastwood Street</v>
          </cell>
          <cell r="C1543">
            <v>2153</v>
          </cell>
          <cell r="D1543" t="str">
            <v>NSW</v>
          </cell>
          <cell r="E1543" t="str">
            <v>Australia</v>
          </cell>
          <cell r="F1543">
            <v>10</v>
          </cell>
        </row>
        <row r="1544">
          <cell r="A1544">
            <v>1547</v>
          </cell>
          <cell r="B1544" t="str">
            <v>68 Delaware Avenue</v>
          </cell>
          <cell r="C1544">
            <v>2768</v>
          </cell>
          <cell r="D1544" t="str">
            <v>NSW</v>
          </cell>
          <cell r="E1544" t="str">
            <v>Australia</v>
          </cell>
          <cell r="F1544">
            <v>10</v>
          </cell>
        </row>
        <row r="1545">
          <cell r="A1545">
            <v>1548</v>
          </cell>
          <cell r="B1545" t="str">
            <v>08167 Buhler Avenue</v>
          </cell>
          <cell r="C1545">
            <v>2153</v>
          </cell>
          <cell r="D1545" t="str">
            <v>NSW</v>
          </cell>
          <cell r="E1545" t="str">
            <v>Australia</v>
          </cell>
          <cell r="F1545">
            <v>10</v>
          </cell>
        </row>
        <row r="1546">
          <cell r="A1546">
            <v>1549</v>
          </cell>
          <cell r="B1546" t="str">
            <v>0046 Grim Pass</v>
          </cell>
          <cell r="C1546">
            <v>2148</v>
          </cell>
          <cell r="D1546" t="str">
            <v>NSW</v>
          </cell>
          <cell r="E1546" t="str">
            <v>Australia</v>
          </cell>
          <cell r="F1546">
            <v>7</v>
          </cell>
        </row>
        <row r="1547">
          <cell r="A1547">
            <v>1550</v>
          </cell>
          <cell r="B1547" t="str">
            <v>4 Sutteridge Trail</v>
          </cell>
          <cell r="C1547">
            <v>2153</v>
          </cell>
          <cell r="D1547" t="str">
            <v>NSW</v>
          </cell>
          <cell r="E1547" t="str">
            <v>Australia</v>
          </cell>
          <cell r="F1547">
            <v>10</v>
          </cell>
        </row>
        <row r="1548">
          <cell r="A1548">
            <v>1551</v>
          </cell>
          <cell r="B1548" t="str">
            <v>8 Boyd Road</v>
          </cell>
          <cell r="C1548">
            <v>2075</v>
          </cell>
          <cell r="D1548" t="str">
            <v>NSW</v>
          </cell>
          <cell r="E1548" t="str">
            <v>Australia</v>
          </cell>
          <cell r="F1548">
            <v>12</v>
          </cell>
        </row>
        <row r="1549">
          <cell r="A1549">
            <v>1552</v>
          </cell>
          <cell r="B1549" t="str">
            <v>8 Bobwhite Park</v>
          </cell>
          <cell r="C1549">
            <v>2768</v>
          </cell>
          <cell r="D1549" t="str">
            <v>NSW</v>
          </cell>
          <cell r="E1549" t="str">
            <v>Australia</v>
          </cell>
          <cell r="F1549">
            <v>10</v>
          </cell>
        </row>
        <row r="1550">
          <cell r="A1550">
            <v>1553</v>
          </cell>
          <cell r="B1550" t="str">
            <v>62047 Ludington Terrace</v>
          </cell>
          <cell r="C1550">
            <v>2148</v>
          </cell>
          <cell r="D1550" t="str">
            <v>NSW</v>
          </cell>
          <cell r="E1550" t="str">
            <v>Australia</v>
          </cell>
          <cell r="F1550">
            <v>8</v>
          </cell>
        </row>
        <row r="1551">
          <cell r="A1551">
            <v>1554</v>
          </cell>
          <cell r="B1551" t="str">
            <v>277 Maple Circle</v>
          </cell>
          <cell r="C1551">
            <v>2768</v>
          </cell>
          <cell r="D1551" t="str">
            <v>NSW</v>
          </cell>
          <cell r="E1551" t="str">
            <v>Australia</v>
          </cell>
          <cell r="F1551">
            <v>8</v>
          </cell>
        </row>
        <row r="1552">
          <cell r="A1552">
            <v>1555</v>
          </cell>
          <cell r="B1552" t="str">
            <v>845 Mendota Center</v>
          </cell>
          <cell r="C1552">
            <v>2148</v>
          </cell>
          <cell r="D1552" t="str">
            <v>NSW</v>
          </cell>
          <cell r="E1552" t="str">
            <v>Australia</v>
          </cell>
          <cell r="F1552">
            <v>8</v>
          </cell>
        </row>
        <row r="1553">
          <cell r="A1553">
            <v>1556</v>
          </cell>
          <cell r="B1553" t="str">
            <v>13795 Corscot Drive</v>
          </cell>
          <cell r="C1553">
            <v>2147</v>
          </cell>
          <cell r="D1553" t="str">
            <v>NSW</v>
          </cell>
          <cell r="E1553" t="str">
            <v>Australia</v>
          </cell>
          <cell r="F1553">
            <v>9</v>
          </cell>
        </row>
        <row r="1554">
          <cell r="A1554">
            <v>1557</v>
          </cell>
          <cell r="B1554" t="str">
            <v>08 Twin Pines Place</v>
          </cell>
          <cell r="C1554">
            <v>2768</v>
          </cell>
          <cell r="D1554" t="str">
            <v>NSW</v>
          </cell>
          <cell r="E1554" t="str">
            <v>Australia</v>
          </cell>
          <cell r="F1554">
            <v>9</v>
          </cell>
        </row>
        <row r="1555">
          <cell r="A1555">
            <v>1558</v>
          </cell>
          <cell r="B1555" t="str">
            <v>07236 Jenifer Point</v>
          </cell>
          <cell r="C1555">
            <v>2763</v>
          </cell>
          <cell r="D1555" t="str">
            <v>NSW</v>
          </cell>
          <cell r="E1555" t="str">
            <v>Australia</v>
          </cell>
          <cell r="F1555">
            <v>10</v>
          </cell>
        </row>
        <row r="1556">
          <cell r="A1556">
            <v>1559</v>
          </cell>
          <cell r="B1556" t="str">
            <v>2 Darwin Parkway</v>
          </cell>
          <cell r="C1556">
            <v>2118</v>
          </cell>
          <cell r="D1556" t="str">
            <v>NSW</v>
          </cell>
          <cell r="E1556" t="str">
            <v>Australia</v>
          </cell>
          <cell r="F1556">
            <v>9</v>
          </cell>
        </row>
        <row r="1557">
          <cell r="A1557">
            <v>1560</v>
          </cell>
          <cell r="B1557" t="str">
            <v>57878 Northfield Crossing</v>
          </cell>
          <cell r="C1557">
            <v>2144</v>
          </cell>
          <cell r="D1557" t="str">
            <v>NSW</v>
          </cell>
          <cell r="E1557" t="str">
            <v>Australia</v>
          </cell>
          <cell r="F1557">
            <v>10</v>
          </cell>
        </row>
        <row r="1558">
          <cell r="A1558">
            <v>1561</v>
          </cell>
          <cell r="B1558" t="str">
            <v>61 Donald Crossing</v>
          </cell>
          <cell r="C1558">
            <v>2142</v>
          </cell>
          <cell r="D1558" t="str">
            <v>NSW</v>
          </cell>
          <cell r="E1558" t="str">
            <v>Australia</v>
          </cell>
          <cell r="F1558">
            <v>9</v>
          </cell>
        </row>
        <row r="1559">
          <cell r="A1559">
            <v>1562</v>
          </cell>
          <cell r="B1559" t="str">
            <v>842 Rutledge Parkway</v>
          </cell>
          <cell r="C1559">
            <v>2145</v>
          </cell>
          <cell r="D1559" t="str">
            <v>NSW</v>
          </cell>
          <cell r="E1559" t="str">
            <v>Australia</v>
          </cell>
          <cell r="F1559">
            <v>9</v>
          </cell>
        </row>
        <row r="1560">
          <cell r="A1560">
            <v>1563</v>
          </cell>
          <cell r="B1560" t="str">
            <v>8462 Emmet Trail</v>
          </cell>
          <cell r="C1560">
            <v>4878</v>
          </cell>
          <cell r="D1560" t="str">
            <v>QLD</v>
          </cell>
          <cell r="E1560" t="str">
            <v>Australia</v>
          </cell>
          <cell r="F1560">
            <v>4</v>
          </cell>
        </row>
        <row r="1561">
          <cell r="A1561">
            <v>1564</v>
          </cell>
          <cell r="B1561" t="str">
            <v>6265 Moland Terrace</v>
          </cell>
          <cell r="C1561">
            <v>2076</v>
          </cell>
          <cell r="D1561" t="str">
            <v>NSW</v>
          </cell>
          <cell r="E1561" t="str">
            <v>Australia</v>
          </cell>
          <cell r="F1561">
            <v>10</v>
          </cell>
        </row>
        <row r="1562">
          <cell r="A1562">
            <v>1565</v>
          </cell>
          <cell r="B1562" t="str">
            <v>4 Rowland Way</v>
          </cell>
          <cell r="C1562">
            <v>2126</v>
          </cell>
          <cell r="D1562" t="str">
            <v>NSW</v>
          </cell>
          <cell r="E1562" t="str">
            <v>Australia</v>
          </cell>
          <cell r="F1562">
            <v>10</v>
          </cell>
        </row>
        <row r="1563">
          <cell r="A1563">
            <v>1566</v>
          </cell>
          <cell r="B1563" t="str">
            <v>04488 Jenna Alley</v>
          </cell>
          <cell r="C1563">
            <v>2289</v>
          </cell>
          <cell r="D1563" t="str">
            <v>NSW</v>
          </cell>
          <cell r="E1563" t="str">
            <v>Australia</v>
          </cell>
          <cell r="F1563">
            <v>9</v>
          </cell>
        </row>
        <row r="1564">
          <cell r="A1564">
            <v>1567</v>
          </cell>
          <cell r="B1564" t="str">
            <v>4 Toban Junction</v>
          </cell>
          <cell r="C1564">
            <v>2154</v>
          </cell>
          <cell r="D1564" t="str">
            <v>NSW</v>
          </cell>
          <cell r="E1564" t="str">
            <v>Australia</v>
          </cell>
          <cell r="F1564">
            <v>8</v>
          </cell>
        </row>
        <row r="1565">
          <cell r="A1565">
            <v>1568</v>
          </cell>
          <cell r="B1565" t="str">
            <v>5 Manley Avenue</v>
          </cell>
          <cell r="C1565">
            <v>2122</v>
          </cell>
          <cell r="D1565" t="str">
            <v>NSW</v>
          </cell>
          <cell r="E1565" t="str">
            <v>Australia</v>
          </cell>
          <cell r="F1565">
            <v>11</v>
          </cell>
        </row>
        <row r="1566">
          <cell r="A1566">
            <v>1569</v>
          </cell>
          <cell r="B1566" t="str">
            <v>9 Eastlawn Court</v>
          </cell>
          <cell r="C1566">
            <v>2155</v>
          </cell>
          <cell r="D1566" t="str">
            <v>NSW</v>
          </cell>
          <cell r="E1566" t="str">
            <v>Australia</v>
          </cell>
          <cell r="F1566">
            <v>10</v>
          </cell>
        </row>
        <row r="1567">
          <cell r="A1567">
            <v>1570</v>
          </cell>
          <cell r="B1567" t="str">
            <v>97910 Leroy Junction</v>
          </cell>
          <cell r="C1567">
            <v>2073</v>
          </cell>
          <cell r="D1567" t="str">
            <v>NSW</v>
          </cell>
          <cell r="E1567" t="str">
            <v>Australia</v>
          </cell>
          <cell r="F1567">
            <v>12</v>
          </cell>
        </row>
        <row r="1568">
          <cell r="A1568">
            <v>1571</v>
          </cell>
          <cell r="B1568" t="str">
            <v>608 Rutledge Drive</v>
          </cell>
          <cell r="C1568">
            <v>2121</v>
          </cell>
          <cell r="D1568" t="str">
            <v>NSW</v>
          </cell>
          <cell r="E1568" t="str">
            <v>Australia</v>
          </cell>
          <cell r="F1568">
            <v>11</v>
          </cell>
        </row>
        <row r="1569">
          <cell r="A1569">
            <v>1572</v>
          </cell>
          <cell r="B1569" t="str">
            <v>8 Heffernan Crossing</v>
          </cell>
          <cell r="C1569">
            <v>2126</v>
          </cell>
          <cell r="D1569" t="str">
            <v>NSW</v>
          </cell>
          <cell r="E1569" t="str">
            <v>Australia</v>
          </cell>
          <cell r="F1569">
            <v>12</v>
          </cell>
        </row>
        <row r="1570">
          <cell r="A1570">
            <v>1573</v>
          </cell>
          <cell r="B1570" t="str">
            <v>9 Northfield Circle</v>
          </cell>
          <cell r="C1570">
            <v>2121</v>
          </cell>
          <cell r="D1570" t="str">
            <v>NSW</v>
          </cell>
          <cell r="E1570" t="str">
            <v>Australia</v>
          </cell>
          <cell r="F1570">
            <v>12</v>
          </cell>
        </row>
        <row r="1571">
          <cell r="A1571">
            <v>1574</v>
          </cell>
          <cell r="B1571" t="str">
            <v>996 Morning Parkway</v>
          </cell>
          <cell r="C1571">
            <v>2119</v>
          </cell>
          <cell r="D1571" t="str">
            <v>NSW</v>
          </cell>
          <cell r="E1571" t="str">
            <v>Australia</v>
          </cell>
          <cell r="F1571">
            <v>11</v>
          </cell>
        </row>
        <row r="1572">
          <cell r="A1572">
            <v>1575</v>
          </cell>
          <cell r="B1572" t="str">
            <v>7015 Hintze Parkway</v>
          </cell>
          <cell r="C1572">
            <v>2153</v>
          </cell>
          <cell r="D1572" t="str">
            <v>NSW</v>
          </cell>
          <cell r="E1572" t="str">
            <v>Australia</v>
          </cell>
          <cell r="F1572">
            <v>11</v>
          </cell>
        </row>
        <row r="1573">
          <cell r="A1573">
            <v>1576</v>
          </cell>
          <cell r="B1573" t="str">
            <v>3525 Buena Vista Plaza</v>
          </cell>
          <cell r="C1573">
            <v>2120</v>
          </cell>
          <cell r="D1573" t="str">
            <v>NSW</v>
          </cell>
          <cell r="E1573" t="str">
            <v>Australia</v>
          </cell>
          <cell r="F1573">
            <v>9</v>
          </cell>
        </row>
        <row r="1574">
          <cell r="A1574">
            <v>1577</v>
          </cell>
          <cell r="B1574" t="str">
            <v>6 Hallows Pass</v>
          </cell>
          <cell r="C1574">
            <v>2118</v>
          </cell>
          <cell r="D1574" t="str">
            <v>NSW</v>
          </cell>
          <cell r="E1574" t="str">
            <v>Australia</v>
          </cell>
          <cell r="F1574">
            <v>11</v>
          </cell>
        </row>
        <row r="1575">
          <cell r="A1575">
            <v>1578</v>
          </cell>
          <cell r="B1575" t="str">
            <v>7317 Huxley Alley</v>
          </cell>
          <cell r="C1575">
            <v>2112</v>
          </cell>
          <cell r="D1575" t="str">
            <v>NSW</v>
          </cell>
          <cell r="E1575" t="str">
            <v>Australia</v>
          </cell>
          <cell r="F1575">
            <v>8</v>
          </cell>
        </row>
        <row r="1576">
          <cell r="A1576">
            <v>1579</v>
          </cell>
          <cell r="B1576" t="str">
            <v>82 Hanover Avenue</v>
          </cell>
          <cell r="C1576">
            <v>2101</v>
          </cell>
          <cell r="D1576" t="str">
            <v>NSW</v>
          </cell>
          <cell r="E1576" t="str">
            <v>Australia</v>
          </cell>
          <cell r="F1576">
            <v>10</v>
          </cell>
        </row>
        <row r="1577">
          <cell r="A1577">
            <v>1580</v>
          </cell>
          <cell r="B1577" t="str">
            <v>3384 Nelson Circle</v>
          </cell>
          <cell r="C1577">
            <v>4227</v>
          </cell>
          <cell r="D1577" t="str">
            <v>QLD</v>
          </cell>
          <cell r="E1577" t="str">
            <v>Australia</v>
          </cell>
          <cell r="F1577">
            <v>3</v>
          </cell>
        </row>
        <row r="1578">
          <cell r="A1578">
            <v>1581</v>
          </cell>
          <cell r="B1578" t="str">
            <v>45314 Pepper Wood Junction</v>
          </cell>
          <cell r="C1578">
            <v>2251</v>
          </cell>
          <cell r="D1578" t="str">
            <v>NSW</v>
          </cell>
          <cell r="E1578" t="str">
            <v>Australia</v>
          </cell>
          <cell r="F1578">
            <v>6</v>
          </cell>
        </row>
        <row r="1579">
          <cell r="A1579">
            <v>1582</v>
          </cell>
          <cell r="B1579" t="str">
            <v>85301 John Wall Road</v>
          </cell>
          <cell r="C1579">
            <v>2101</v>
          </cell>
          <cell r="D1579" t="str">
            <v>NSW</v>
          </cell>
          <cell r="E1579" t="str">
            <v>Australia</v>
          </cell>
          <cell r="F1579">
            <v>11</v>
          </cell>
        </row>
        <row r="1580">
          <cell r="A1580">
            <v>1583</v>
          </cell>
          <cell r="B1580" t="str">
            <v>277 Lindbergh Alley</v>
          </cell>
          <cell r="C1580">
            <v>2100</v>
          </cell>
          <cell r="D1580" t="str">
            <v>NSW</v>
          </cell>
          <cell r="E1580" t="str">
            <v>Australia</v>
          </cell>
          <cell r="F1580">
            <v>11</v>
          </cell>
        </row>
        <row r="1581">
          <cell r="A1581">
            <v>1584</v>
          </cell>
          <cell r="B1581" t="str">
            <v>6 Logan Junction</v>
          </cell>
          <cell r="C1581">
            <v>2148</v>
          </cell>
          <cell r="D1581" t="str">
            <v>NSW</v>
          </cell>
          <cell r="E1581" t="str">
            <v>Australia</v>
          </cell>
          <cell r="F1581">
            <v>9</v>
          </cell>
        </row>
        <row r="1582">
          <cell r="A1582">
            <v>1585</v>
          </cell>
          <cell r="B1582" t="str">
            <v>70416 Becker Court</v>
          </cell>
          <cell r="C1582">
            <v>2099</v>
          </cell>
          <cell r="D1582" t="str">
            <v>NSW</v>
          </cell>
          <cell r="E1582" t="str">
            <v>Australia</v>
          </cell>
          <cell r="F1582">
            <v>10</v>
          </cell>
        </row>
        <row r="1583">
          <cell r="A1583">
            <v>1586</v>
          </cell>
          <cell r="B1583" t="str">
            <v>256 Fordem Street</v>
          </cell>
          <cell r="C1583">
            <v>2119</v>
          </cell>
          <cell r="D1583" t="str">
            <v>NSW</v>
          </cell>
          <cell r="E1583" t="str">
            <v>Australia</v>
          </cell>
          <cell r="F1583">
            <v>11</v>
          </cell>
        </row>
        <row r="1584">
          <cell r="A1584">
            <v>1587</v>
          </cell>
          <cell r="B1584" t="str">
            <v>7 Laurel Junction</v>
          </cell>
          <cell r="C1584">
            <v>2079</v>
          </cell>
          <cell r="D1584" t="str">
            <v>NSW</v>
          </cell>
          <cell r="E1584" t="str">
            <v>Australia</v>
          </cell>
          <cell r="F1584">
            <v>10</v>
          </cell>
        </row>
        <row r="1585">
          <cell r="A1585">
            <v>1588</v>
          </cell>
          <cell r="B1585" t="str">
            <v>7032 Hallows Drive</v>
          </cell>
          <cell r="C1585">
            <v>2126</v>
          </cell>
          <cell r="D1585" t="str">
            <v>NSW</v>
          </cell>
          <cell r="E1585" t="str">
            <v>Australia</v>
          </cell>
          <cell r="F1585">
            <v>11</v>
          </cell>
        </row>
        <row r="1586">
          <cell r="A1586">
            <v>1589</v>
          </cell>
          <cell r="B1586" t="str">
            <v>78000 Arrowood Center</v>
          </cell>
          <cell r="C1586">
            <v>2775</v>
          </cell>
          <cell r="D1586" t="str">
            <v>NSW</v>
          </cell>
          <cell r="E1586" t="str">
            <v>Australia</v>
          </cell>
          <cell r="F1586">
            <v>9</v>
          </cell>
        </row>
        <row r="1587">
          <cell r="A1587">
            <v>1590</v>
          </cell>
          <cell r="B1587" t="str">
            <v>5 Elgar Place</v>
          </cell>
          <cell r="C1587">
            <v>4132</v>
          </cell>
          <cell r="D1587" t="str">
            <v>QLD</v>
          </cell>
          <cell r="E1587" t="str">
            <v>Australia</v>
          </cell>
          <cell r="F1587">
            <v>5</v>
          </cell>
        </row>
        <row r="1588">
          <cell r="A1588">
            <v>1591</v>
          </cell>
          <cell r="B1588" t="str">
            <v>54 Veith Drive</v>
          </cell>
          <cell r="C1588">
            <v>2073</v>
          </cell>
          <cell r="D1588" t="str">
            <v>NSW</v>
          </cell>
          <cell r="E1588" t="str">
            <v>Australia</v>
          </cell>
          <cell r="F1588">
            <v>12</v>
          </cell>
        </row>
        <row r="1589">
          <cell r="A1589">
            <v>1592</v>
          </cell>
          <cell r="B1589" t="str">
            <v>0 Michigan Plaza</v>
          </cell>
          <cell r="C1589">
            <v>2077</v>
          </cell>
          <cell r="D1589" t="str">
            <v>NSW</v>
          </cell>
          <cell r="E1589" t="str">
            <v>Australia</v>
          </cell>
          <cell r="F1589">
            <v>10</v>
          </cell>
        </row>
        <row r="1590">
          <cell r="A1590">
            <v>1593</v>
          </cell>
          <cell r="B1590" t="str">
            <v>2272 Buena Vista Center</v>
          </cell>
          <cell r="C1590">
            <v>2065</v>
          </cell>
          <cell r="D1590" t="str">
            <v>NSW</v>
          </cell>
          <cell r="E1590" t="str">
            <v>Australia</v>
          </cell>
          <cell r="F1590">
            <v>12</v>
          </cell>
        </row>
        <row r="1591">
          <cell r="A1591">
            <v>1594</v>
          </cell>
          <cell r="B1591" t="str">
            <v>0 Thackeray Avenue</v>
          </cell>
          <cell r="C1591">
            <v>2100</v>
          </cell>
          <cell r="D1591" t="str">
            <v>NSW</v>
          </cell>
          <cell r="E1591" t="str">
            <v>Australia</v>
          </cell>
          <cell r="F1591">
            <v>10</v>
          </cell>
        </row>
        <row r="1592">
          <cell r="A1592">
            <v>1595</v>
          </cell>
          <cell r="B1592" t="str">
            <v>8 Warrior Avenue</v>
          </cell>
          <cell r="C1592">
            <v>3197</v>
          </cell>
          <cell r="D1592" t="str">
            <v>VIC</v>
          </cell>
          <cell r="E1592" t="str">
            <v>Australia</v>
          </cell>
          <cell r="F1592">
            <v>9</v>
          </cell>
        </row>
        <row r="1593">
          <cell r="A1593">
            <v>1596</v>
          </cell>
          <cell r="B1593" t="str">
            <v>5447 Weeping Birch Place</v>
          </cell>
          <cell r="C1593">
            <v>2086</v>
          </cell>
          <cell r="D1593" t="str">
            <v>NSW</v>
          </cell>
          <cell r="E1593" t="str">
            <v>Australia</v>
          </cell>
          <cell r="F1593">
            <v>12</v>
          </cell>
        </row>
        <row r="1594">
          <cell r="A1594">
            <v>1597</v>
          </cell>
          <cell r="B1594" t="str">
            <v>019 Derek Hill</v>
          </cell>
          <cell r="C1594">
            <v>2224</v>
          </cell>
          <cell r="D1594" t="str">
            <v>NSW</v>
          </cell>
          <cell r="E1594" t="str">
            <v>Australia</v>
          </cell>
          <cell r="F1594">
            <v>10</v>
          </cell>
        </row>
        <row r="1595">
          <cell r="A1595">
            <v>1598</v>
          </cell>
          <cell r="B1595" t="str">
            <v>4 Florence Street</v>
          </cell>
          <cell r="C1595">
            <v>2032</v>
          </cell>
          <cell r="D1595" t="str">
            <v>NSW</v>
          </cell>
          <cell r="E1595" t="str">
            <v>Australia</v>
          </cell>
          <cell r="F1595">
            <v>11</v>
          </cell>
        </row>
        <row r="1596">
          <cell r="A1596">
            <v>1599</v>
          </cell>
          <cell r="B1596" t="str">
            <v>2390 Blackbird Point</v>
          </cell>
          <cell r="C1596">
            <v>2035</v>
          </cell>
          <cell r="D1596" t="str">
            <v>NSW</v>
          </cell>
          <cell r="E1596" t="str">
            <v>Australia</v>
          </cell>
          <cell r="F1596">
            <v>11</v>
          </cell>
        </row>
        <row r="1597">
          <cell r="A1597">
            <v>1600</v>
          </cell>
          <cell r="B1597" t="str">
            <v>96 Sundown Point</v>
          </cell>
          <cell r="C1597">
            <v>4220</v>
          </cell>
          <cell r="D1597" t="str">
            <v>QLD</v>
          </cell>
          <cell r="E1597" t="str">
            <v>Australia</v>
          </cell>
          <cell r="F1597">
            <v>9</v>
          </cell>
        </row>
        <row r="1598">
          <cell r="A1598">
            <v>1601</v>
          </cell>
          <cell r="B1598" t="str">
            <v>5447 Buell Hill</v>
          </cell>
          <cell r="C1598">
            <v>2567</v>
          </cell>
          <cell r="D1598" t="str">
            <v>NSW</v>
          </cell>
          <cell r="E1598" t="str">
            <v>Australia</v>
          </cell>
          <cell r="F1598">
            <v>9</v>
          </cell>
        </row>
        <row r="1599">
          <cell r="A1599">
            <v>1602</v>
          </cell>
          <cell r="B1599" t="str">
            <v>978 Valley Edge Park</v>
          </cell>
          <cell r="C1599">
            <v>2777</v>
          </cell>
          <cell r="D1599" t="str">
            <v>NSW</v>
          </cell>
          <cell r="E1599" t="str">
            <v>Australia</v>
          </cell>
          <cell r="F1599">
            <v>9</v>
          </cell>
        </row>
        <row r="1600">
          <cell r="A1600">
            <v>1603</v>
          </cell>
          <cell r="B1600" t="str">
            <v>46 Dunning Junction</v>
          </cell>
          <cell r="C1600">
            <v>4220</v>
          </cell>
          <cell r="D1600" t="str">
            <v>QLD</v>
          </cell>
          <cell r="E1600" t="str">
            <v>Australia</v>
          </cell>
          <cell r="F1600">
            <v>9</v>
          </cell>
        </row>
        <row r="1601">
          <cell r="A1601">
            <v>1604</v>
          </cell>
          <cell r="B1601" t="str">
            <v>848 Dawn Drive</v>
          </cell>
          <cell r="C1601">
            <v>4818</v>
          </cell>
          <cell r="D1601" t="str">
            <v>QLD</v>
          </cell>
          <cell r="E1601" t="str">
            <v>Australia</v>
          </cell>
          <cell r="F1601">
            <v>5</v>
          </cell>
        </row>
        <row r="1602">
          <cell r="A1602">
            <v>1605</v>
          </cell>
          <cell r="B1602" t="str">
            <v>2517 Glacier Hill Point</v>
          </cell>
          <cell r="C1602">
            <v>3219</v>
          </cell>
          <cell r="D1602" t="str">
            <v>VIC</v>
          </cell>
          <cell r="E1602" t="str">
            <v>Australia</v>
          </cell>
          <cell r="F1602">
            <v>3</v>
          </cell>
        </row>
        <row r="1603">
          <cell r="A1603">
            <v>1606</v>
          </cell>
          <cell r="B1603" t="str">
            <v>658 Northfield Junction</v>
          </cell>
          <cell r="C1603">
            <v>3023</v>
          </cell>
          <cell r="D1603" t="str">
            <v>VIC</v>
          </cell>
          <cell r="E1603" t="str">
            <v>Australia</v>
          </cell>
          <cell r="F1603">
            <v>7</v>
          </cell>
        </row>
        <row r="1604">
          <cell r="A1604">
            <v>1607</v>
          </cell>
          <cell r="B1604" t="str">
            <v>5 Algoma Point</v>
          </cell>
          <cell r="C1604">
            <v>3809</v>
          </cell>
          <cell r="D1604" t="str">
            <v>VIC</v>
          </cell>
          <cell r="E1604" t="str">
            <v>Australia</v>
          </cell>
          <cell r="F1604">
            <v>5</v>
          </cell>
        </row>
        <row r="1605">
          <cell r="A1605">
            <v>1608</v>
          </cell>
          <cell r="B1605" t="str">
            <v>1617 Lakewood Gardens Lane</v>
          </cell>
          <cell r="C1605">
            <v>2090</v>
          </cell>
          <cell r="D1605" t="str">
            <v>NSW</v>
          </cell>
          <cell r="E1605" t="str">
            <v>Australia</v>
          </cell>
          <cell r="F1605">
            <v>11</v>
          </cell>
        </row>
        <row r="1606">
          <cell r="A1606">
            <v>1609</v>
          </cell>
          <cell r="B1606" t="str">
            <v>373 Oak Valley Avenue</v>
          </cell>
          <cell r="C1606">
            <v>2048</v>
          </cell>
          <cell r="D1606" t="str">
            <v>NSW</v>
          </cell>
          <cell r="E1606" t="str">
            <v>Australia</v>
          </cell>
          <cell r="F1606">
            <v>11</v>
          </cell>
        </row>
        <row r="1607">
          <cell r="A1607">
            <v>1610</v>
          </cell>
          <cell r="B1607" t="str">
            <v>75164 Sherman Crossing</v>
          </cell>
          <cell r="C1607">
            <v>2031</v>
          </cell>
          <cell r="D1607" t="str">
            <v>NSW</v>
          </cell>
          <cell r="E1607" t="str">
            <v>Australia</v>
          </cell>
          <cell r="F1607">
            <v>11</v>
          </cell>
        </row>
        <row r="1608">
          <cell r="A1608">
            <v>1611</v>
          </cell>
          <cell r="B1608" t="str">
            <v>6491 Gerald Court</v>
          </cell>
          <cell r="C1608">
            <v>2261</v>
          </cell>
          <cell r="D1608" t="str">
            <v>NSW</v>
          </cell>
          <cell r="E1608" t="str">
            <v>Australia</v>
          </cell>
          <cell r="F1608">
            <v>9</v>
          </cell>
        </row>
        <row r="1609">
          <cell r="A1609">
            <v>1612</v>
          </cell>
          <cell r="B1609" t="str">
            <v>84504 Doe Crossing Road</v>
          </cell>
          <cell r="C1609">
            <v>2441</v>
          </cell>
          <cell r="D1609" t="str">
            <v>NSW</v>
          </cell>
          <cell r="E1609" t="str">
            <v>Australia</v>
          </cell>
          <cell r="F1609">
            <v>4</v>
          </cell>
        </row>
        <row r="1610">
          <cell r="A1610">
            <v>1613</v>
          </cell>
          <cell r="B1610" t="str">
            <v>55433 Schmedeman Lane</v>
          </cell>
          <cell r="C1610">
            <v>2263</v>
          </cell>
          <cell r="D1610" t="str">
            <v>NSW</v>
          </cell>
          <cell r="E1610" t="str">
            <v>Australia</v>
          </cell>
          <cell r="F1610">
            <v>8</v>
          </cell>
        </row>
        <row r="1611">
          <cell r="A1611">
            <v>1614</v>
          </cell>
          <cell r="B1611" t="str">
            <v>835 Thackeray Place</v>
          </cell>
          <cell r="C1611">
            <v>2261</v>
          </cell>
          <cell r="D1611" t="str">
            <v>NSW</v>
          </cell>
          <cell r="E1611" t="str">
            <v>Australia</v>
          </cell>
          <cell r="F1611">
            <v>6</v>
          </cell>
        </row>
        <row r="1612">
          <cell r="A1612">
            <v>1615</v>
          </cell>
          <cell r="B1612" t="str">
            <v>24 Fuller Lane</v>
          </cell>
          <cell r="C1612">
            <v>3183</v>
          </cell>
          <cell r="D1612" t="str">
            <v>VIC</v>
          </cell>
          <cell r="E1612" t="str">
            <v>Australia</v>
          </cell>
          <cell r="F1612">
            <v>6</v>
          </cell>
        </row>
        <row r="1613">
          <cell r="A1613">
            <v>1616</v>
          </cell>
          <cell r="B1613" t="str">
            <v>5333 Aberg Lane</v>
          </cell>
          <cell r="C1613">
            <v>4877</v>
          </cell>
          <cell r="D1613" t="str">
            <v>QLD</v>
          </cell>
          <cell r="E1613" t="str">
            <v>Australia</v>
          </cell>
          <cell r="F1613">
            <v>4</v>
          </cell>
        </row>
        <row r="1614">
          <cell r="A1614">
            <v>1617</v>
          </cell>
          <cell r="B1614" t="str">
            <v>6 Melody Plaza</v>
          </cell>
          <cell r="C1614">
            <v>4215</v>
          </cell>
          <cell r="D1614" t="str">
            <v>QLD</v>
          </cell>
          <cell r="E1614" t="str">
            <v>Australia</v>
          </cell>
          <cell r="F1614">
            <v>8</v>
          </cell>
        </row>
        <row r="1615">
          <cell r="A1615">
            <v>1618</v>
          </cell>
          <cell r="B1615" t="str">
            <v>50 Dahle Crossing</v>
          </cell>
          <cell r="C1615">
            <v>3199</v>
          </cell>
          <cell r="D1615" t="str">
            <v>VIC</v>
          </cell>
          <cell r="E1615" t="str">
            <v>Australia</v>
          </cell>
          <cell r="F1615">
            <v>9</v>
          </cell>
        </row>
        <row r="1616">
          <cell r="A1616">
            <v>1619</v>
          </cell>
          <cell r="B1616" t="str">
            <v>2 Mayfield Alley</v>
          </cell>
          <cell r="C1616">
            <v>2089</v>
          </cell>
          <cell r="D1616" t="str">
            <v>NSW</v>
          </cell>
          <cell r="E1616" t="str">
            <v>Australia</v>
          </cell>
          <cell r="F1616">
            <v>10</v>
          </cell>
        </row>
        <row r="1617">
          <cell r="A1617">
            <v>1620</v>
          </cell>
          <cell r="B1617" t="str">
            <v>9020 Anhalt Park</v>
          </cell>
          <cell r="C1617">
            <v>2528</v>
          </cell>
          <cell r="D1617" t="str">
            <v>NSW</v>
          </cell>
          <cell r="E1617" t="str">
            <v>Australia</v>
          </cell>
          <cell r="F1617">
            <v>7</v>
          </cell>
        </row>
        <row r="1618">
          <cell r="A1618">
            <v>1621</v>
          </cell>
          <cell r="B1618" t="str">
            <v>48 Melby Trail</v>
          </cell>
          <cell r="C1618">
            <v>2131</v>
          </cell>
          <cell r="D1618" t="str">
            <v>NSW</v>
          </cell>
          <cell r="E1618" t="str">
            <v>Australia</v>
          </cell>
          <cell r="F1618">
            <v>8</v>
          </cell>
        </row>
        <row r="1619">
          <cell r="A1619">
            <v>1622</v>
          </cell>
          <cell r="B1619" t="str">
            <v>1 Eliot Road</v>
          </cell>
          <cell r="C1619">
            <v>3910</v>
          </cell>
          <cell r="D1619" t="str">
            <v>VIC</v>
          </cell>
          <cell r="E1619" t="str">
            <v>Australia</v>
          </cell>
          <cell r="F1619">
            <v>8</v>
          </cell>
        </row>
        <row r="1620">
          <cell r="A1620">
            <v>1623</v>
          </cell>
          <cell r="B1620" t="str">
            <v>94181 South Park</v>
          </cell>
          <cell r="C1620">
            <v>3264</v>
          </cell>
          <cell r="D1620" t="str">
            <v>VIC</v>
          </cell>
          <cell r="E1620" t="str">
            <v>Australia</v>
          </cell>
          <cell r="F1620">
            <v>1</v>
          </cell>
        </row>
        <row r="1621">
          <cell r="A1621">
            <v>1624</v>
          </cell>
          <cell r="B1621" t="str">
            <v>718 Colorado Court</v>
          </cell>
          <cell r="C1621">
            <v>2220</v>
          </cell>
          <cell r="D1621" t="str">
            <v>NSW</v>
          </cell>
          <cell r="E1621" t="str">
            <v>Australia</v>
          </cell>
          <cell r="F1621">
            <v>8</v>
          </cell>
        </row>
        <row r="1622">
          <cell r="A1622">
            <v>1625</v>
          </cell>
          <cell r="B1622" t="str">
            <v>2 Southridge Crossing</v>
          </cell>
          <cell r="C1622">
            <v>2763</v>
          </cell>
          <cell r="D1622" t="str">
            <v>NSW</v>
          </cell>
          <cell r="E1622" t="str">
            <v>Australia</v>
          </cell>
          <cell r="F1622">
            <v>8</v>
          </cell>
        </row>
        <row r="1623">
          <cell r="A1623">
            <v>1626</v>
          </cell>
          <cell r="B1623" t="str">
            <v>0 Westport Terrace</v>
          </cell>
          <cell r="C1623">
            <v>4570</v>
          </cell>
          <cell r="D1623" t="str">
            <v>QLD</v>
          </cell>
          <cell r="E1623" t="str">
            <v>Australia</v>
          </cell>
          <cell r="F1623">
            <v>5</v>
          </cell>
        </row>
        <row r="1624">
          <cell r="A1624">
            <v>1627</v>
          </cell>
          <cell r="B1624" t="str">
            <v>0 Namekagon Circle</v>
          </cell>
          <cell r="C1624">
            <v>3150</v>
          </cell>
          <cell r="D1624" t="str">
            <v>VIC</v>
          </cell>
          <cell r="E1624" t="str">
            <v>Australia</v>
          </cell>
          <cell r="F1624">
            <v>9</v>
          </cell>
        </row>
        <row r="1625">
          <cell r="A1625">
            <v>1628</v>
          </cell>
          <cell r="B1625" t="str">
            <v>76 Roxbury Pass</v>
          </cell>
          <cell r="C1625">
            <v>2528</v>
          </cell>
          <cell r="D1625" t="str">
            <v>NSW</v>
          </cell>
          <cell r="E1625" t="str">
            <v>Australia</v>
          </cell>
          <cell r="F1625">
            <v>6</v>
          </cell>
        </row>
        <row r="1626">
          <cell r="A1626">
            <v>1629</v>
          </cell>
          <cell r="B1626" t="str">
            <v>10 Hazelcrest Street</v>
          </cell>
          <cell r="C1626">
            <v>4413</v>
          </cell>
          <cell r="D1626" t="str">
            <v>QLD</v>
          </cell>
          <cell r="E1626" t="str">
            <v>Australia</v>
          </cell>
          <cell r="F1626">
            <v>5</v>
          </cell>
        </row>
        <row r="1627">
          <cell r="A1627">
            <v>1630</v>
          </cell>
          <cell r="B1627" t="str">
            <v>5528 North Hill</v>
          </cell>
          <cell r="C1627">
            <v>2681</v>
          </cell>
          <cell r="D1627" t="str">
            <v>NSW</v>
          </cell>
          <cell r="E1627" t="str">
            <v>Australia</v>
          </cell>
          <cell r="F1627">
            <v>1</v>
          </cell>
        </row>
        <row r="1628">
          <cell r="A1628">
            <v>1631</v>
          </cell>
          <cell r="B1628" t="str">
            <v>9179 Sunfield Terrace</v>
          </cell>
          <cell r="C1628">
            <v>4510</v>
          </cell>
          <cell r="D1628" t="str">
            <v>QLD</v>
          </cell>
          <cell r="E1628" t="str">
            <v>Australia</v>
          </cell>
          <cell r="F1628">
            <v>2</v>
          </cell>
        </row>
        <row r="1629">
          <cell r="A1629">
            <v>1632</v>
          </cell>
          <cell r="B1629" t="str">
            <v>18708 Darwin Park</v>
          </cell>
          <cell r="C1629">
            <v>3977</v>
          </cell>
          <cell r="D1629" t="str">
            <v>VIC</v>
          </cell>
          <cell r="E1629" t="str">
            <v>Australia</v>
          </cell>
          <cell r="F1629">
            <v>7</v>
          </cell>
        </row>
        <row r="1630">
          <cell r="A1630">
            <v>1633</v>
          </cell>
          <cell r="B1630" t="str">
            <v>46310 Raven Trail</v>
          </cell>
          <cell r="C1630">
            <v>4220</v>
          </cell>
          <cell r="D1630" t="str">
            <v>QLD</v>
          </cell>
          <cell r="E1630" t="str">
            <v>Australia</v>
          </cell>
          <cell r="F1630">
            <v>4</v>
          </cell>
        </row>
        <row r="1631">
          <cell r="A1631">
            <v>1634</v>
          </cell>
          <cell r="B1631" t="str">
            <v>49932 Messerschmidt Point</v>
          </cell>
          <cell r="C1631">
            <v>2138</v>
          </cell>
          <cell r="D1631" t="str">
            <v>NSW</v>
          </cell>
          <cell r="E1631" t="str">
            <v>Australia</v>
          </cell>
          <cell r="F1631">
            <v>11</v>
          </cell>
        </row>
        <row r="1632">
          <cell r="A1632">
            <v>1635</v>
          </cell>
          <cell r="B1632" t="str">
            <v>6 Monument Circle</v>
          </cell>
          <cell r="C1632">
            <v>3186</v>
          </cell>
          <cell r="D1632" t="str">
            <v>VIC</v>
          </cell>
          <cell r="E1632" t="str">
            <v>Australia</v>
          </cell>
          <cell r="F1632">
            <v>11</v>
          </cell>
        </row>
        <row r="1633">
          <cell r="A1633">
            <v>1636</v>
          </cell>
          <cell r="B1633" t="str">
            <v>2 Green Ridge Park</v>
          </cell>
          <cell r="C1633">
            <v>2478</v>
          </cell>
          <cell r="D1633" t="str">
            <v>NSW</v>
          </cell>
          <cell r="E1633" t="str">
            <v>Australia</v>
          </cell>
          <cell r="F1633">
            <v>8</v>
          </cell>
        </row>
        <row r="1634">
          <cell r="A1634">
            <v>1637</v>
          </cell>
          <cell r="B1634" t="str">
            <v>60 Briar Crest Circle</v>
          </cell>
          <cell r="C1634">
            <v>2170</v>
          </cell>
          <cell r="D1634" t="str">
            <v>NSW</v>
          </cell>
          <cell r="E1634" t="str">
            <v>Australia</v>
          </cell>
          <cell r="F1634">
            <v>9</v>
          </cell>
        </row>
        <row r="1635">
          <cell r="A1635">
            <v>1638</v>
          </cell>
          <cell r="B1635" t="str">
            <v>313 Schiller Trail</v>
          </cell>
          <cell r="C1635">
            <v>3018</v>
          </cell>
          <cell r="D1635" t="str">
            <v>VIC</v>
          </cell>
          <cell r="E1635" t="str">
            <v>Australia</v>
          </cell>
          <cell r="F1635">
            <v>4</v>
          </cell>
        </row>
        <row r="1636">
          <cell r="A1636">
            <v>1639</v>
          </cell>
          <cell r="B1636" t="str">
            <v>89 Bartillon Plaza</v>
          </cell>
          <cell r="C1636">
            <v>2753</v>
          </cell>
          <cell r="D1636" t="str">
            <v>NSW</v>
          </cell>
          <cell r="E1636" t="str">
            <v>Australia</v>
          </cell>
          <cell r="F1636">
            <v>10</v>
          </cell>
        </row>
        <row r="1637">
          <cell r="A1637">
            <v>1640</v>
          </cell>
          <cell r="B1637" t="str">
            <v>5 Moland Court</v>
          </cell>
          <cell r="C1637">
            <v>4551</v>
          </cell>
          <cell r="D1637" t="str">
            <v>QLD</v>
          </cell>
          <cell r="E1637" t="str">
            <v>Australia</v>
          </cell>
          <cell r="F1637">
            <v>6</v>
          </cell>
        </row>
        <row r="1638">
          <cell r="A1638">
            <v>1641</v>
          </cell>
          <cell r="B1638" t="str">
            <v>20 Mcguire Hill</v>
          </cell>
          <cell r="C1638">
            <v>3198</v>
          </cell>
          <cell r="D1638" t="str">
            <v>VIC</v>
          </cell>
          <cell r="E1638" t="str">
            <v>Australia</v>
          </cell>
          <cell r="F1638">
            <v>4</v>
          </cell>
        </row>
        <row r="1639">
          <cell r="A1639">
            <v>1642</v>
          </cell>
          <cell r="B1639" t="str">
            <v>2 Ridgeway Circle</v>
          </cell>
          <cell r="C1639">
            <v>2090</v>
          </cell>
          <cell r="D1639" t="str">
            <v>NSW</v>
          </cell>
          <cell r="E1639" t="str">
            <v>Australia</v>
          </cell>
          <cell r="F1639">
            <v>10</v>
          </cell>
        </row>
        <row r="1640">
          <cell r="A1640">
            <v>1643</v>
          </cell>
          <cell r="B1640" t="str">
            <v>78 Bultman Junction</v>
          </cell>
          <cell r="C1640">
            <v>2047</v>
          </cell>
          <cell r="D1640" t="str">
            <v>NSW</v>
          </cell>
          <cell r="E1640" t="str">
            <v>Australia</v>
          </cell>
          <cell r="F1640">
            <v>10</v>
          </cell>
        </row>
        <row r="1641">
          <cell r="A1641">
            <v>1644</v>
          </cell>
          <cell r="B1641" t="str">
            <v>4 Mariners Cove Street</v>
          </cell>
          <cell r="C1641">
            <v>2043</v>
          </cell>
          <cell r="D1641" t="str">
            <v>NSW</v>
          </cell>
          <cell r="E1641" t="str">
            <v>Australia</v>
          </cell>
          <cell r="F1641">
            <v>9</v>
          </cell>
        </row>
        <row r="1642">
          <cell r="A1642">
            <v>1645</v>
          </cell>
          <cell r="B1642" t="str">
            <v>38330 Badeau Place</v>
          </cell>
          <cell r="C1642">
            <v>2154</v>
          </cell>
          <cell r="D1642" t="str">
            <v>NSW</v>
          </cell>
          <cell r="E1642" t="str">
            <v>Australia</v>
          </cell>
          <cell r="F1642">
            <v>11</v>
          </cell>
        </row>
        <row r="1643">
          <cell r="A1643">
            <v>1646</v>
          </cell>
          <cell r="B1643" t="str">
            <v>515 Monterey Terrace</v>
          </cell>
          <cell r="C1643">
            <v>2107</v>
          </cell>
          <cell r="D1643" t="str">
            <v>NSW</v>
          </cell>
          <cell r="E1643" t="str">
            <v>Australia</v>
          </cell>
          <cell r="F1643">
            <v>12</v>
          </cell>
        </row>
        <row r="1644">
          <cell r="A1644">
            <v>1647</v>
          </cell>
          <cell r="B1644" t="str">
            <v>73363 Butterfield Crossing</v>
          </cell>
          <cell r="C1644">
            <v>4567</v>
          </cell>
          <cell r="D1644" t="str">
            <v>QLD</v>
          </cell>
          <cell r="E1644" t="str">
            <v>Australia</v>
          </cell>
          <cell r="F1644">
            <v>9</v>
          </cell>
        </row>
        <row r="1645">
          <cell r="A1645">
            <v>1648</v>
          </cell>
          <cell r="B1645" t="str">
            <v>65387 Thackeray Parkway</v>
          </cell>
          <cell r="C1645">
            <v>3197</v>
          </cell>
          <cell r="D1645" t="str">
            <v>VIC</v>
          </cell>
          <cell r="E1645" t="str">
            <v>Australia</v>
          </cell>
          <cell r="F1645">
            <v>10</v>
          </cell>
        </row>
        <row r="1646">
          <cell r="A1646">
            <v>1649</v>
          </cell>
          <cell r="B1646" t="str">
            <v>06 Hudson Parkway</v>
          </cell>
          <cell r="C1646">
            <v>2250</v>
          </cell>
          <cell r="D1646" t="str">
            <v>NSW</v>
          </cell>
          <cell r="E1646" t="str">
            <v>Australia</v>
          </cell>
          <cell r="F1646">
            <v>8</v>
          </cell>
        </row>
        <row r="1647">
          <cell r="A1647">
            <v>1650</v>
          </cell>
          <cell r="B1647" t="str">
            <v>5274 Lindbergh Alley</v>
          </cell>
          <cell r="C1647">
            <v>4217</v>
          </cell>
          <cell r="D1647" t="str">
            <v>QLD</v>
          </cell>
          <cell r="E1647" t="str">
            <v>Australia</v>
          </cell>
          <cell r="F1647">
            <v>1</v>
          </cell>
        </row>
        <row r="1648">
          <cell r="A1648">
            <v>1651</v>
          </cell>
          <cell r="B1648" t="str">
            <v>81942 Scott Street</v>
          </cell>
          <cell r="C1648">
            <v>2066</v>
          </cell>
          <cell r="D1648" t="str">
            <v>NSW</v>
          </cell>
          <cell r="E1648" t="str">
            <v>Australia</v>
          </cell>
          <cell r="F1648">
            <v>10</v>
          </cell>
        </row>
        <row r="1649">
          <cell r="A1649">
            <v>1652</v>
          </cell>
          <cell r="B1649" t="str">
            <v>3 Fordem Park</v>
          </cell>
          <cell r="C1649">
            <v>4011</v>
          </cell>
          <cell r="D1649" t="str">
            <v>QLD</v>
          </cell>
          <cell r="E1649" t="str">
            <v>Australia</v>
          </cell>
          <cell r="F1649">
            <v>10</v>
          </cell>
        </row>
        <row r="1650">
          <cell r="A1650">
            <v>1653</v>
          </cell>
          <cell r="B1650" t="str">
            <v>8012 American Parkway</v>
          </cell>
          <cell r="C1650">
            <v>2138</v>
          </cell>
          <cell r="D1650" t="str">
            <v>NSW</v>
          </cell>
          <cell r="E1650" t="str">
            <v>Australia</v>
          </cell>
          <cell r="F1650">
            <v>11</v>
          </cell>
        </row>
        <row r="1651">
          <cell r="A1651">
            <v>1654</v>
          </cell>
          <cell r="B1651" t="str">
            <v>461 Esker Court</v>
          </cell>
          <cell r="C1651">
            <v>3630</v>
          </cell>
          <cell r="D1651" t="str">
            <v>VIC</v>
          </cell>
          <cell r="E1651" t="str">
            <v>Australia</v>
          </cell>
          <cell r="F1651">
            <v>1</v>
          </cell>
        </row>
        <row r="1652">
          <cell r="A1652">
            <v>1655</v>
          </cell>
          <cell r="B1652" t="str">
            <v>22 Badeau Avenue</v>
          </cell>
          <cell r="C1652">
            <v>3161</v>
          </cell>
          <cell r="D1652" t="str">
            <v>VIC</v>
          </cell>
          <cell r="E1652" t="str">
            <v>Australia</v>
          </cell>
          <cell r="F1652">
            <v>11</v>
          </cell>
        </row>
        <row r="1653">
          <cell r="A1653">
            <v>1656</v>
          </cell>
          <cell r="B1653" t="str">
            <v>58 Kipling Avenue</v>
          </cell>
          <cell r="C1653">
            <v>4560</v>
          </cell>
          <cell r="D1653" t="str">
            <v>QLD</v>
          </cell>
          <cell r="E1653" t="str">
            <v>Australia</v>
          </cell>
          <cell r="F1653">
            <v>8</v>
          </cell>
        </row>
        <row r="1654">
          <cell r="A1654">
            <v>1657</v>
          </cell>
          <cell r="B1654" t="str">
            <v>4 Jay Court</v>
          </cell>
          <cell r="C1654">
            <v>2763</v>
          </cell>
          <cell r="D1654" t="str">
            <v>NSW</v>
          </cell>
          <cell r="E1654" t="str">
            <v>Australia</v>
          </cell>
          <cell r="F1654">
            <v>9</v>
          </cell>
        </row>
        <row r="1655">
          <cell r="A1655">
            <v>1658</v>
          </cell>
          <cell r="B1655" t="str">
            <v>17974 Kedzie Circle</v>
          </cell>
          <cell r="C1655">
            <v>2795</v>
          </cell>
          <cell r="D1655" t="str">
            <v>NSW</v>
          </cell>
          <cell r="E1655" t="str">
            <v>Australia</v>
          </cell>
          <cell r="F1655">
            <v>7</v>
          </cell>
        </row>
        <row r="1656">
          <cell r="A1656">
            <v>1659</v>
          </cell>
          <cell r="B1656" t="str">
            <v>82598 Arkansas Hill</v>
          </cell>
          <cell r="C1656">
            <v>2088</v>
          </cell>
          <cell r="D1656" t="str">
            <v>NSW</v>
          </cell>
          <cell r="E1656" t="str">
            <v>Australia</v>
          </cell>
          <cell r="F1656">
            <v>12</v>
          </cell>
        </row>
        <row r="1657">
          <cell r="A1657">
            <v>1660</v>
          </cell>
          <cell r="B1657" t="str">
            <v>208 Golden Leaf Pass</v>
          </cell>
          <cell r="C1657">
            <v>3195</v>
          </cell>
          <cell r="D1657" t="str">
            <v>VIC</v>
          </cell>
          <cell r="E1657" t="str">
            <v>Australia</v>
          </cell>
          <cell r="F1657">
            <v>10</v>
          </cell>
        </row>
        <row r="1658">
          <cell r="A1658">
            <v>1661</v>
          </cell>
          <cell r="B1658" t="str">
            <v>4 Pankratz Street</v>
          </cell>
          <cell r="C1658">
            <v>2101</v>
          </cell>
          <cell r="D1658" t="str">
            <v>NSW</v>
          </cell>
          <cell r="E1658" t="str">
            <v>Australia</v>
          </cell>
          <cell r="F1658">
            <v>11</v>
          </cell>
        </row>
        <row r="1659">
          <cell r="A1659">
            <v>1662</v>
          </cell>
          <cell r="B1659" t="str">
            <v>83 Graceland Avenue</v>
          </cell>
          <cell r="C1659">
            <v>3977</v>
          </cell>
          <cell r="D1659" t="str">
            <v>VIC</v>
          </cell>
          <cell r="E1659" t="str">
            <v>Australia</v>
          </cell>
          <cell r="F1659">
            <v>3</v>
          </cell>
        </row>
        <row r="1660">
          <cell r="A1660">
            <v>1663</v>
          </cell>
          <cell r="B1660" t="str">
            <v>1041 Center Road</v>
          </cell>
          <cell r="C1660">
            <v>2155</v>
          </cell>
          <cell r="D1660" t="str">
            <v>NSW</v>
          </cell>
          <cell r="E1660" t="str">
            <v>Australia</v>
          </cell>
          <cell r="F1660">
            <v>10</v>
          </cell>
        </row>
        <row r="1661">
          <cell r="A1661">
            <v>1664</v>
          </cell>
          <cell r="B1661" t="str">
            <v>9161 Macpherson Terrace</v>
          </cell>
          <cell r="C1661">
            <v>4680</v>
          </cell>
          <cell r="D1661" t="str">
            <v>QLD</v>
          </cell>
          <cell r="E1661" t="str">
            <v>Australia</v>
          </cell>
          <cell r="F1661">
            <v>2</v>
          </cell>
        </row>
        <row r="1662">
          <cell r="A1662">
            <v>1665</v>
          </cell>
          <cell r="B1662" t="str">
            <v>816 Gale Pass</v>
          </cell>
          <cell r="C1662">
            <v>2261</v>
          </cell>
          <cell r="D1662" t="str">
            <v>NSW</v>
          </cell>
          <cell r="E1662" t="str">
            <v>Australia</v>
          </cell>
          <cell r="F1662">
            <v>7</v>
          </cell>
        </row>
        <row r="1663">
          <cell r="A1663">
            <v>1666</v>
          </cell>
          <cell r="B1663" t="str">
            <v>17485 Tennyson Pass</v>
          </cell>
          <cell r="C1663">
            <v>2221</v>
          </cell>
          <cell r="D1663" t="str">
            <v>NSW</v>
          </cell>
          <cell r="E1663" t="str">
            <v>Australia</v>
          </cell>
          <cell r="F1663">
            <v>10</v>
          </cell>
        </row>
        <row r="1664">
          <cell r="A1664">
            <v>1667</v>
          </cell>
          <cell r="B1664" t="str">
            <v>9168 Thackeray Place</v>
          </cell>
          <cell r="C1664">
            <v>2026</v>
          </cell>
          <cell r="D1664" t="str">
            <v>NSW</v>
          </cell>
          <cell r="E1664" t="str">
            <v>Australia</v>
          </cell>
          <cell r="F1664">
            <v>12</v>
          </cell>
        </row>
        <row r="1665">
          <cell r="A1665">
            <v>1668</v>
          </cell>
          <cell r="B1665" t="str">
            <v>4889 Tomscot Park</v>
          </cell>
          <cell r="C1665">
            <v>2093</v>
          </cell>
          <cell r="D1665" t="str">
            <v>NSW</v>
          </cell>
          <cell r="E1665" t="str">
            <v>Australia</v>
          </cell>
          <cell r="F1665">
            <v>11</v>
          </cell>
        </row>
        <row r="1666">
          <cell r="A1666">
            <v>1669</v>
          </cell>
          <cell r="B1666" t="str">
            <v>709 Schmedeman Street</v>
          </cell>
          <cell r="C1666">
            <v>2155</v>
          </cell>
          <cell r="D1666" t="str">
            <v>NSW</v>
          </cell>
          <cell r="E1666" t="str">
            <v>Australia</v>
          </cell>
          <cell r="F1666">
            <v>11</v>
          </cell>
        </row>
        <row r="1667">
          <cell r="A1667">
            <v>1670</v>
          </cell>
          <cell r="B1667" t="str">
            <v>59 Steensland Alley</v>
          </cell>
          <cell r="C1667">
            <v>2018</v>
          </cell>
          <cell r="D1667" t="str">
            <v>NSW</v>
          </cell>
          <cell r="E1667" t="str">
            <v>Australia</v>
          </cell>
          <cell r="F1667">
            <v>11</v>
          </cell>
        </row>
        <row r="1668">
          <cell r="A1668">
            <v>1671</v>
          </cell>
          <cell r="B1668" t="str">
            <v>59643 Reindahl Plaza</v>
          </cell>
          <cell r="C1668">
            <v>3127</v>
          </cell>
          <cell r="D1668" t="str">
            <v>VIC</v>
          </cell>
          <cell r="E1668" t="str">
            <v>Australia</v>
          </cell>
          <cell r="F1668">
            <v>11</v>
          </cell>
        </row>
        <row r="1669">
          <cell r="A1669">
            <v>1672</v>
          </cell>
          <cell r="B1669" t="str">
            <v>29438 Swallow Crossing</v>
          </cell>
          <cell r="C1669">
            <v>2217</v>
          </cell>
          <cell r="D1669" t="str">
            <v>NSW</v>
          </cell>
          <cell r="E1669" t="str">
            <v>Australia</v>
          </cell>
          <cell r="F1669">
            <v>11</v>
          </cell>
        </row>
        <row r="1670">
          <cell r="A1670">
            <v>1673</v>
          </cell>
          <cell r="B1670" t="str">
            <v>1 Fallview Street</v>
          </cell>
          <cell r="C1670">
            <v>2155</v>
          </cell>
          <cell r="D1670" t="str">
            <v>NSW</v>
          </cell>
          <cell r="E1670" t="str">
            <v>Australia</v>
          </cell>
          <cell r="F1670">
            <v>10</v>
          </cell>
        </row>
        <row r="1671">
          <cell r="A1671">
            <v>1674</v>
          </cell>
          <cell r="B1671" t="str">
            <v>54 Bowman Park</v>
          </cell>
          <cell r="C1671">
            <v>2031</v>
          </cell>
          <cell r="D1671" t="str">
            <v>NSW</v>
          </cell>
          <cell r="E1671" t="str">
            <v>Australia</v>
          </cell>
          <cell r="F1671">
            <v>10</v>
          </cell>
        </row>
        <row r="1672">
          <cell r="A1672">
            <v>1675</v>
          </cell>
          <cell r="B1672" t="str">
            <v>7 Monterey Street</v>
          </cell>
          <cell r="C1672">
            <v>3068</v>
          </cell>
          <cell r="D1672" t="str">
            <v>VIC</v>
          </cell>
          <cell r="E1672" t="str">
            <v>Australia</v>
          </cell>
          <cell r="F1672">
            <v>12</v>
          </cell>
        </row>
        <row r="1673">
          <cell r="A1673">
            <v>1676</v>
          </cell>
          <cell r="B1673" t="str">
            <v>1 Morning Circle</v>
          </cell>
          <cell r="C1673">
            <v>2250</v>
          </cell>
          <cell r="D1673" t="str">
            <v>NSW</v>
          </cell>
          <cell r="E1673" t="str">
            <v>Australia</v>
          </cell>
          <cell r="F1673">
            <v>8</v>
          </cell>
        </row>
        <row r="1674">
          <cell r="A1674">
            <v>1677</v>
          </cell>
          <cell r="B1674" t="str">
            <v>41 Vahlen Park</v>
          </cell>
          <cell r="C1674">
            <v>2230</v>
          </cell>
          <cell r="D1674" t="str">
            <v>NSW</v>
          </cell>
          <cell r="E1674" t="str">
            <v>Australia</v>
          </cell>
          <cell r="F1674">
            <v>12</v>
          </cell>
        </row>
        <row r="1675">
          <cell r="A1675">
            <v>1678</v>
          </cell>
          <cell r="B1675" t="str">
            <v>9175 Ryan Street</v>
          </cell>
          <cell r="C1675">
            <v>2088</v>
          </cell>
          <cell r="D1675" t="str">
            <v>NSW</v>
          </cell>
          <cell r="E1675" t="str">
            <v>Australia</v>
          </cell>
          <cell r="F1675">
            <v>12</v>
          </cell>
        </row>
        <row r="1676">
          <cell r="A1676">
            <v>1679</v>
          </cell>
          <cell r="B1676" t="str">
            <v>2 Pankratz Place</v>
          </cell>
          <cell r="C1676">
            <v>2063</v>
          </cell>
          <cell r="D1676" t="str">
            <v>NSW</v>
          </cell>
          <cell r="E1676" t="str">
            <v>Australia</v>
          </cell>
          <cell r="F1676">
            <v>11</v>
          </cell>
        </row>
        <row r="1677">
          <cell r="A1677">
            <v>1680</v>
          </cell>
          <cell r="B1677" t="str">
            <v>018 Superior Plaza</v>
          </cell>
          <cell r="C1677">
            <v>2068</v>
          </cell>
          <cell r="D1677" t="str">
            <v>NSW</v>
          </cell>
          <cell r="E1677" t="str">
            <v>Australia</v>
          </cell>
          <cell r="F1677">
            <v>10</v>
          </cell>
        </row>
        <row r="1678">
          <cell r="A1678">
            <v>1681</v>
          </cell>
          <cell r="B1678" t="str">
            <v>9737 Vernon Junction</v>
          </cell>
          <cell r="C1678">
            <v>3152</v>
          </cell>
          <cell r="D1678" t="str">
            <v>VIC</v>
          </cell>
          <cell r="E1678" t="str">
            <v>Australia</v>
          </cell>
          <cell r="F1678">
            <v>9</v>
          </cell>
        </row>
        <row r="1679">
          <cell r="A1679">
            <v>1682</v>
          </cell>
          <cell r="B1679" t="str">
            <v>290 Havey Crossing</v>
          </cell>
          <cell r="C1679">
            <v>3145</v>
          </cell>
          <cell r="D1679" t="str">
            <v>VIC</v>
          </cell>
          <cell r="E1679" t="str">
            <v>Australia</v>
          </cell>
          <cell r="F1679">
            <v>12</v>
          </cell>
        </row>
        <row r="1680">
          <cell r="A1680">
            <v>1683</v>
          </cell>
          <cell r="B1680" t="str">
            <v>4709 Cardinal Hill</v>
          </cell>
          <cell r="C1680">
            <v>2028</v>
          </cell>
          <cell r="D1680" t="str">
            <v>NSW</v>
          </cell>
          <cell r="E1680" t="str">
            <v>Australia</v>
          </cell>
          <cell r="F1680">
            <v>12</v>
          </cell>
        </row>
        <row r="1681">
          <cell r="A1681">
            <v>1684</v>
          </cell>
          <cell r="B1681" t="str">
            <v>087 Fallview Plaza</v>
          </cell>
          <cell r="C1681">
            <v>4209</v>
          </cell>
          <cell r="D1681" t="str">
            <v>QLD</v>
          </cell>
          <cell r="E1681" t="str">
            <v>Australia</v>
          </cell>
          <cell r="F1681">
            <v>5</v>
          </cell>
        </row>
        <row r="1682">
          <cell r="A1682">
            <v>1685</v>
          </cell>
          <cell r="B1682" t="str">
            <v>116 Sullivan Avenue</v>
          </cell>
          <cell r="C1682">
            <v>3941</v>
          </cell>
          <cell r="D1682" t="str">
            <v>VIC</v>
          </cell>
          <cell r="E1682" t="str">
            <v>Australia</v>
          </cell>
          <cell r="F1682">
            <v>9</v>
          </cell>
        </row>
        <row r="1683">
          <cell r="A1683">
            <v>1686</v>
          </cell>
          <cell r="B1683" t="str">
            <v>309 Oneill Way</v>
          </cell>
          <cell r="C1683">
            <v>2068</v>
          </cell>
          <cell r="D1683" t="str">
            <v>NSW</v>
          </cell>
          <cell r="E1683" t="str">
            <v>Australia</v>
          </cell>
          <cell r="F1683">
            <v>10</v>
          </cell>
        </row>
        <row r="1684">
          <cell r="A1684">
            <v>1687</v>
          </cell>
          <cell r="B1684" t="str">
            <v>86 Morningstar Junction</v>
          </cell>
          <cell r="C1684">
            <v>2031</v>
          </cell>
          <cell r="D1684" t="str">
            <v>NSW</v>
          </cell>
          <cell r="E1684" t="str">
            <v>Australia</v>
          </cell>
          <cell r="F1684">
            <v>12</v>
          </cell>
        </row>
        <row r="1685">
          <cell r="A1685">
            <v>1688</v>
          </cell>
          <cell r="B1685" t="str">
            <v>72 Mosinee Court</v>
          </cell>
          <cell r="C1685">
            <v>3146</v>
          </cell>
          <cell r="D1685" t="str">
            <v>VIC</v>
          </cell>
          <cell r="E1685" t="str">
            <v>Australia</v>
          </cell>
          <cell r="F1685">
            <v>9</v>
          </cell>
        </row>
        <row r="1686">
          <cell r="A1686">
            <v>1689</v>
          </cell>
          <cell r="B1686" t="str">
            <v>16 Saint Paul Street</v>
          </cell>
          <cell r="C1686">
            <v>4670</v>
          </cell>
          <cell r="D1686" t="str">
            <v>QLD</v>
          </cell>
          <cell r="E1686" t="str">
            <v>Australia</v>
          </cell>
          <cell r="F1686">
            <v>2</v>
          </cell>
        </row>
        <row r="1687">
          <cell r="A1687">
            <v>1690</v>
          </cell>
          <cell r="B1687" t="str">
            <v>8 Northridge Drive</v>
          </cell>
          <cell r="C1687">
            <v>2072</v>
          </cell>
          <cell r="D1687" t="str">
            <v>NSW</v>
          </cell>
          <cell r="E1687" t="str">
            <v>Australia</v>
          </cell>
          <cell r="F1687">
            <v>10</v>
          </cell>
        </row>
        <row r="1688">
          <cell r="A1688">
            <v>1691</v>
          </cell>
          <cell r="B1688" t="str">
            <v>091 Hoard Street</v>
          </cell>
          <cell r="C1688">
            <v>2229</v>
          </cell>
          <cell r="D1688" t="str">
            <v>NSW</v>
          </cell>
          <cell r="E1688" t="str">
            <v>Australia</v>
          </cell>
          <cell r="F1688">
            <v>12</v>
          </cell>
        </row>
        <row r="1689">
          <cell r="A1689">
            <v>1692</v>
          </cell>
          <cell r="B1689" t="str">
            <v>36445 Meadow Valley Road</v>
          </cell>
          <cell r="C1689">
            <v>3087</v>
          </cell>
          <cell r="D1689" t="str">
            <v>VIC</v>
          </cell>
          <cell r="E1689" t="str">
            <v>Australia</v>
          </cell>
          <cell r="F1689">
            <v>9</v>
          </cell>
        </row>
        <row r="1690">
          <cell r="A1690">
            <v>1693</v>
          </cell>
          <cell r="B1690" t="str">
            <v>419 2nd Center</v>
          </cell>
          <cell r="C1690">
            <v>4220</v>
          </cell>
          <cell r="D1690" t="str">
            <v>QLD</v>
          </cell>
          <cell r="E1690" t="str">
            <v>Australia</v>
          </cell>
          <cell r="F1690">
            <v>9</v>
          </cell>
        </row>
        <row r="1691">
          <cell r="A1691">
            <v>1694</v>
          </cell>
          <cell r="B1691" t="str">
            <v>41 Dwight Way</v>
          </cell>
          <cell r="C1691">
            <v>3585</v>
          </cell>
          <cell r="D1691" t="str">
            <v>VIC</v>
          </cell>
          <cell r="E1691" t="str">
            <v>Australia</v>
          </cell>
          <cell r="F1691">
            <v>1</v>
          </cell>
        </row>
        <row r="1692">
          <cell r="A1692">
            <v>1695</v>
          </cell>
          <cell r="B1692" t="str">
            <v>1908 Brickson Park Trail</v>
          </cell>
          <cell r="C1692">
            <v>2112</v>
          </cell>
          <cell r="D1692" t="str">
            <v>NSW</v>
          </cell>
          <cell r="E1692" t="str">
            <v>Australia</v>
          </cell>
          <cell r="F1692">
            <v>8</v>
          </cell>
        </row>
        <row r="1693">
          <cell r="A1693">
            <v>1696</v>
          </cell>
          <cell r="B1693" t="str">
            <v>367 Algoma Lane</v>
          </cell>
          <cell r="C1693">
            <v>2153</v>
          </cell>
          <cell r="D1693" t="str">
            <v>NSW</v>
          </cell>
          <cell r="E1693" t="str">
            <v>Australia</v>
          </cell>
          <cell r="F1693">
            <v>10</v>
          </cell>
        </row>
        <row r="1694">
          <cell r="A1694">
            <v>1697</v>
          </cell>
          <cell r="B1694" t="str">
            <v>9037 Norway Maple Junction</v>
          </cell>
          <cell r="C1694">
            <v>2087</v>
          </cell>
          <cell r="D1694" t="str">
            <v>NSW</v>
          </cell>
          <cell r="E1694" t="str">
            <v>Australia</v>
          </cell>
          <cell r="F1694">
            <v>11</v>
          </cell>
        </row>
        <row r="1695">
          <cell r="A1695">
            <v>1698</v>
          </cell>
          <cell r="B1695" t="str">
            <v>1301 Northwestern Place</v>
          </cell>
          <cell r="C1695">
            <v>2117</v>
          </cell>
          <cell r="D1695" t="str">
            <v>NSW</v>
          </cell>
          <cell r="E1695" t="str">
            <v>Australia</v>
          </cell>
          <cell r="F1695">
            <v>9</v>
          </cell>
        </row>
        <row r="1696">
          <cell r="A1696">
            <v>1699</v>
          </cell>
          <cell r="B1696" t="str">
            <v>3205 Service Park</v>
          </cell>
          <cell r="C1696">
            <v>2158</v>
          </cell>
          <cell r="D1696" t="str">
            <v>NSW</v>
          </cell>
          <cell r="E1696" t="str">
            <v>Australia</v>
          </cell>
          <cell r="F1696">
            <v>10</v>
          </cell>
        </row>
        <row r="1697">
          <cell r="A1697">
            <v>1700</v>
          </cell>
          <cell r="B1697" t="str">
            <v>906 Pawling Place</v>
          </cell>
          <cell r="C1697">
            <v>4352</v>
          </cell>
          <cell r="D1697" t="str">
            <v>QLD</v>
          </cell>
          <cell r="E1697" t="str">
            <v>Australia</v>
          </cell>
          <cell r="F1697">
            <v>6</v>
          </cell>
        </row>
        <row r="1698">
          <cell r="A1698">
            <v>1701</v>
          </cell>
          <cell r="B1698" t="str">
            <v>53141 Merrick Street</v>
          </cell>
          <cell r="C1698">
            <v>2064</v>
          </cell>
          <cell r="D1698" t="str">
            <v>NSW</v>
          </cell>
          <cell r="E1698" t="str">
            <v>Australia</v>
          </cell>
          <cell r="F1698">
            <v>12</v>
          </cell>
        </row>
        <row r="1699">
          <cell r="A1699">
            <v>1702</v>
          </cell>
          <cell r="B1699" t="str">
            <v>51 Hollow Ridge Terrace</v>
          </cell>
          <cell r="C1699">
            <v>2768</v>
          </cell>
          <cell r="D1699" t="str">
            <v>NSW</v>
          </cell>
          <cell r="E1699" t="str">
            <v>Australia</v>
          </cell>
          <cell r="F1699">
            <v>9</v>
          </cell>
        </row>
        <row r="1700">
          <cell r="A1700">
            <v>1703</v>
          </cell>
          <cell r="B1700" t="str">
            <v>38233 Boyd Alley</v>
          </cell>
          <cell r="C1700">
            <v>3976</v>
          </cell>
          <cell r="D1700" t="str">
            <v>VIC</v>
          </cell>
          <cell r="E1700" t="str">
            <v>Australia</v>
          </cell>
          <cell r="F1700">
            <v>6</v>
          </cell>
        </row>
        <row r="1701">
          <cell r="A1701">
            <v>1704</v>
          </cell>
          <cell r="B1701" t="str">
            <v>21800 Duke Parkway</v>
          </cell>
          <cell r="C1701">
            <v>3219</v>
          </cell>
          <cell r="D1701" t="str">
            <v>VIC</v>
          </cell>
          <cell r="E1701" t="str">
            <v>Australia</v>
          </cell>
          <cell r="F1701">
            <v>3</v>
          </cell>
        </row>
        <row r="1702">
          <cell r="A1702">
            <v>1705</v>
          </cell>
          <cell r="B1702" t="str">
            <v>3 Buena Vista Pass</v>
          </cell>
          <cell r="C1702">
            <v>4209</v>
          </cell>
          <cell r="D1702" t="str">
            <v>QLD</v>
          </cell>
          <cell r="E1702" t="str">
            <v>Australia</v>
          </cell>
          <cell r="F1702">
            <v>5</v>
          </cell>
        </row>
        <row r="1703">
          <cell r="A1703">
            <v>1706</v>
          </cell>
          <cell r="B1703" t="str">
            <v>11 VIC Place</v>
          </cell>
          <cell r="C1703">
            <v>2036</v>
          </cell>
          <cell r="D1703" t="str">
            <v>NSW</v>
          </cell>
          <cell r="E1703" t="str">
            <v>Australia</v>
          </cell>
          <cell r="F1703">
            <v>11</v>
          </cell>
        </row>
        <row r="1704">
          <cell r="A1704">
            <v>1707</v>
          </cell>
          <cell r="B1704" t="str">
            <v>78 Colorado Park</v>
          </cell>
          <cell r="C1704">
            <v>4105</v>
          </cell>
          <cell r="D1704" t="str">
            <v>QLD</v>
          </cell>
          <cell r="E1704" t="str">
            <v>Australia</v>
          </cell>
          <cell r="F1704">
            <v>8</v>
          </cell>
        </row>
        <row r="1705">
          <cell r="A1705">
            <v>1708</v>
          </cell>
          <cell r="B1705" t="str">
            <v>39846 Springs Crossing</v>
          </cell>
          <cell r="C1705">
            <v>2154</v>
          </cell>
          <cell r="D1705" t="str">
            <v>NSW</v>
          </cell>
          <cell r="E1705" t="str">
            <v>Australia</v>
          </cell>
          <cell r="F1705">
            <v>10</v>
          </cell>
        </row>
        <row r="1706">
          <cell r="A1706">
            <v>1709</v>
          </cell>
          <cell r="B1706" t="str">
            <v>8 Talisman Avenue</v>
          </cell>
          <cell r="C1706">
            <v>2211</v>
          </cell>
          <cell r="D1706" t="str">
            <v>NSW</v>
          </cell>
          <cell r="E1706" t="str">
            <v>Australia</v>
          </cell>
          <cell r="F1706">
            <v>10</v>
          </cell>
        </row>
        <row r="1707">
          <cell r="A1707">
            <v>1710</v>
          </cell>
          <cell r="B1707" t="str">
            <v>147 Waubesa Point</v>
          </cell>
          <cell r="C1707">
            <v>2094</v>
          </cell>
          <cell r="D1707" t="str">
            <v>NSW</v>
          </cell>
          <cell r="E1707" t="str">
            <v>Australia</v>
          </cell>
          <cell r="F1707">
            <v>12</v>
          </cell>
        </row>
        <row r="1708">
          <cell r="A1708">
            <v>1711</v>
          </cell>
          <cell r="B1708" t="str">
            <v>2 Dwight Point</v>
          </cell>
          <cell r="C1708">
            <v>4133</v>
          </cell>
          <cell r="D1708" t="str">
            <v>QLD</v>
          </cell>
          <cell r="E1708" t="str">
            <v>Australia</v>
          </cell>
          <cell r="F1708">
            <v>5</v>
          </cell>
        </row>
        <row r="1709">
          <cell r="A1709">
            <v>1712</v>
          </cell>
          <cell r="B1709" t="str">
            <v>62 Mallard Avenue</v>
          </cell>
          <cell r="C1709">
            <v>3437</v>
          </cell>
          <cell r="D1709" t="str">
            <v>VIC</v>
          </cell>
          <cell r="E1709" t="str">
            <v>Australia</v>
          </cell>
          <cell r="F1709">
            <v>7</v>
          </cell>
        </row>
        <row r="1710">
          <cell r="A1710">
            <v>1713</v>
          </cell>
          <cell r="B1710" t="str">
            <v>9 Onsgard Court</v>
          </cell>
          <cell r="C1710">
            <v>3170</v>
          </cell>
          <cell r="D1710" t="str">
            <v>VIC</v>
          </cell>
          <cell r="E1710" t="str">
            <v>Australia</v>
          </cell>
          <cell r="F1710">
            <v>9</v>
          </cell>
        </row>
        <row r="1711">
          <cell r="A1711">
            <v>1714</v>
          </cell>
          <cell r="B1711" t="str">
            <v>20415 Clyde Gallagher Parkway</v>
          </cell>
          <cell r="C1711">
            <v>2333</v>
          </cell>
          <cell r="D1711" t="str">
            <v>NSW</v>
          </cell>
          <cell r="E1711" t="str">
            <v>Australia</v>
          </cell>
          <cell r="F1711">
            <v>5</v>
          </cell>
        </row>
        <row r="1712">
          <cell r="A1712">
            <v>1715</v>
          </cell>
          <cell r="B1712" t="str">
            <v>32 Hagan Junction</v>
          </cell>
          <cell r="C1712">
            <v>2570</v>
          </cell>
          <cell r="D1712" t="str">
            <v>NSW</v>
          </cell>
          <cell r="E1712" t="str">
            <v>Australia</v>
          </cell>
          <cell r="F1712">
            <v>9</v>
          </cell>
        </row>
        <row r="1713">
          <cell r="A1713">
            <v>1716</v>
          </cell>
          <cell r="B1713" t="str">
            <v>5 Spohn Alley</v>
          </cell>
          <cell r="C1713">
            <v>2121</v>
          </cell>
          <cell r="D1713" t="str">
            <v>NSW</v>
          </cell>
          <cell r="E1713" t="str">
            <v>Australia</v>
          </cell>
          <cell r="F1713">
            <v>11</v>
          </cell>
        </row>
        <row r="1714">
          <cell r="A1714">
            <v>1717</v>
          </cell>
          <cell r="B1714" t="str">
            <v>8 Scott Street</v>
          </cell>
          <cell r="C1714">
            <v>3205</v>
          </cell>
          <cell r="D1714" t="str">
            <v>VIC</v>
          </cell>
          <cell r="E1714" t="str">
            <v>Australia</v>
          </cell>
          <cell r="F1714">
            <v>8</v>
          </cell>
        </row>
        <row r="1715">
          <cell r="A1715">
            <v>1718</v>
          </cell>
          <cell r="B1715" t="str">
            <v>02862 Esker Crossing</v>
          </cell>
          <cell r="C1715">
            <v>2173</v>
          </cell>
          <cell r="D1715" t="str">
            <v>NSW</v>
          </cell>
          <cell r="E1715" t="str">
            <v>Australia</v>
          </cell>
          <cell r="F1715">
            <v>9</v>
          </cell>
        </row>
        <row r="1716">
          <cell r="A1716">
            <v>1719</v>
          </cell>
          <cell r="B1716" t="str">
            <v>03 Lillian Street</v>
          </cell>
          <cell r="C1716">
            <v>3071</v>
          </cell>
          <cell r="D1716" t="str">
            <v>VIC</v>
          </cell>
          <cell r="E1716" t="str">
            <v>Australia</v>
          </cell>
          <cell r="F1716">
            <v>8</v>
          </cell>
        </row>
        <row r="1717">
          <cell r="A1717">
            <v>1720</v>
          </cell>
          <cell r="B1717" t="str">
            <v>644 Karstens Place</v>
          </cell>
          <cell r="C1717">
            <v>3040</v>
          </cell>
          <cell r="D1717" t="str">
            <v>VIC</v>
          </cell>
          <cell r="E1717" t="str">
            <v>Australia</v>
          </cell>
          <cell r="F1717">
            <v>11</v>
          </cell>
        </row>
        <row r="1718">
          <cell r="A1718">
            <v>1721</v>
          </cell>
          <cell r="B1718" t="str">
            <v>0 Graedel Drive</v>
          </cell>
          <cell r="C1718">
            <v>4817</v>
          </cell>
          <cell r="D1718" t="str">
            <v>QLD</v>
          </cell>
          <cell r="E1718" t="str">
            <v>Australia</v>
          </cell>
          <cell r="F1718">
            <v>4</v>
          </cell>
        </row>
        <row r="1719">
          <cell r="A1719">
            <v>1722</v>
          </cell>
          <cell r="B1719" t="str">
            <v>86 Menomonie Plaza</v>
          </cell>
          <cell r="C1719">
            <v>2290</v>
          </cell>
          <cell r="D1719" t="str">
            <v>NSW</v>
          </cell>
          <cell r="E1719" t="str">
            <v>Australia</v>
          </cell>
          <cell r="F1719">
            <v>4</v>
          </cell>
        </row>
        <row r="1720">
          <cell r="A1720">
            <v>1723</v>
          </cell>
          <cell r="B1720" t="str">
            <v>7233 Lerdahl Lane</v>
          </cell>
          <cell r="C1720">
            <v>4212</v>
          </cell>
          <cell r="D1720" t="str">
            <v>QLD</v>
          </cell>
          <cell r="E1720" t="str">
            <v>Australia</v>
          </cell>
          <cell r="F1720">
            <v>7</v>
          </cell>
        </row>
        <row r="1721">
          <cell r="A1721">
            <v>1724</v>
          </cell>
          <cell r="B1721" t="str">
            <v>5676 Golf View Junction</v>
          </cell>
          <cell r="C1721">
            <v>2137</v>
          </cell>
          <cell r="D1721" t="str">
            <v>NSW</v>
          </cell>
          <cell r="E1721" t="str">
            <v>Australia</v>
          </cell>
          <cell r="F1721">
            <v>12</v>
          </cell>
        </row>
        <row r="1722">
          <cell r="A1722">
            <v>1725</v>
          </cell>
          <cell r="B1722" t="str">
            <v>2 Mcguire Terrace</v>
          </cell>
          <cell r="C1722">
            <v>2323</v>
          </cell>
          <cell r="D1722" t="str">
            <v>NSW</v>
          </cell>
          <cell r="E1722" t="str">
            <v>Australia</v>
          </cell>
          <cell r="F1722">
            <v>7</v>
          </cell>
        </row>
        <row r="1723">
          <cell r="A1723">
            <v>1726</v>
          </cell>
          <cell r="B1723" t="str">
            <v>773 Tomscot Plaza</v>
          </cell>
          <cell r="C1723">
            <v>2203</v>
          </cell>
          <cell r="D1723" t="str">
            <v>NSW</v>
          </cell>
          <cell r="E1723" t="str">
            <v>Australia</v>
          </cell>
          <cell r="F1723">
            <v>10</v>
          </cell>
        </row>
        <row r="1724">
          <cell r="A1724">
            <v>1727</v>
          </cell>
          <cell r="B1724" t="str">
            <v>5 Fisk Way</v>
          </cell>
          <cell r="C1724">
            <v>2230</v>
          </cell>
          <cell r="D1724" t="str">
            <v>NSW</v>
          </cell>
          <cell r="E1724" t="str">
            <v>Australia</v>
          </cell>
          <cell r="F1724">
            <v>12</v>
          </cell>
        </row>
        <row r="1725">
          <cell r="A1725">
            <v>1728</v>
          </cell>
          <cell r="B1725" t="str">
            <v>0 Pierstorff Place</v>
          </cell>
          <cell r="C1725">
            <v>2770</v>
          </cell>
          <cell r="D1725" t="str">
            <v>NSW</v>
          </cell>
          <cell r="E1725" t="str">
            <v>Australia</v>
          </cell>
          <cell r="F1725">
            <v>8</v>
          </cell>
        </row>
        <row r="1726">
          <cell r="A1726">
            <v>1729</v>
          </cell>
          <cell r="B1726" t="str">
            <v>25253 Straubel Trail</v>
          </cell>
          <cell r="C1726">
            <v>2153</v>
          </cell>
          <cell r="D1726" t="str">
            <v>NSW</v>
          </cell>
          <cell r="E1726" t="str">
            <v>Australia</v>
          </cell>
          <cell r="F1726">
            <v>10</v>
          </cell>
        </row>
        <row r="1727">
          <cell r="A1727">
            <v>1730</v>
          </cell>
          <cell r="B1727" t="str">
            <v>752 Nevada Circle</v>
          </cell>
          <cell r="C1727">
            <v>2089</v>
          </cell>
          <cell r="D1727" t="str">
            <v>NSW</v>
          </cell>
          <cell r="E1727" t="str">
            <v>Australia</v>
          </cell>
          <cell r="F1727">
            <v>10</v>
          </cell>
        </row>
        <row r="1728">
          <cell r="A1728">
            <v>1731</v>
          </cell>
          <cell r="B1728" t="str">
            <v>0672 Mitchell Terrace</v>
          </cell>
          <cell r="C1728">
            <v>4161</v>
          </cell>
          <cell r="D1728" t="str">
            <v>QLD</v>
          </cell>
          <cell r="E1728" t="str">
            <v>Australia</v>
          </cell>
          <cell r="F1728">
            <v>5</v>
          </cell>
        </row>
        <row r="1729">
          <cell r="A1729">
            <v>1732</v>
          </cell>
          <cell r="B1729" t="str">
            <v>78 Parkside Trail</v>
          </cell>
          <cell r="C1729">
            <v>3046</v>
          </cell>
          <cell r="D1729" t="str">
            <v>VIC</v>
          </cell>
          <cell r="E1729" t="str">
            <v>Australia</v>
          </cell>
          <cell r="F1729">
            <v>8</v>
          </cell>
        </row>
        <row r="1730">
          <cell r="A1730">
            <v>1733</v>
          </cell>
          <cell r="B1730" t="str">
            <v>7962 Dottie Park</v>
          </cell>
          <cell r="C1730">
            <v>2284</v>
          </cell>
          <cell r="D1730" t="str">
            <v>NSW</v>
          </cell>
          <cell r="E1730" t="str">
            <v>Australia</v>
          </cell>
          <cell r="F1730">
            <v>5</v>
          </cell>
        </row>
        <row r="1731">
          <cell r="A1731">
            <v>1734</v>
          </cell>
          <cell r="B1731" t="str">
            <v>0 Westport Center</v>
          </cell>
          <cell r="C1731">
            <v>4558</v>
          </cell>
          <cell r="D1731" t="str">
            <v>QLD</v>
          </cell>
          <cell r="E1731" t="str">
            <v>Australia</v>
          </cell>
          <cell r="F1731">
            <v>4</v>
          </cell>
        </row>
        <row r="1732">
          <cell r="A1732">
            <v>1735</v>
          </cell>
          <cell r="B1732" t="str">
            <v>63862 Dawn Park</v>
          </cell>
          <cell r="C1732">
            <v>4655</v>
          </cell>
          <cell r="D1732" t="str">
            <v>QLD</v>
          </cell>
          <cell r="E1732" t="str">
            <v>Australia</v>
          </cell>
          <cell r="F1732">
            <v>2</v>
          </cell>
        </row>
        <row r="1733">
          <cell r="A1733">
            <v>1736</v>
          </cell>
          <cell r="B1733" t="str">
            <v>2538 Gateway Pass</v>
          </cell>
          <cell r="C1733">
            <v>4152</v>
          </cell>
          <cell r="D1733" t="str">
            <v>QLD</v>
          </cell>
          <cell r="E1733" t="str">
            <v>Australia</v>
          </cell>
          <cell r="F1733">
            <v>4</v>
          </cell>
        </row>
        <row r="1734">
          <cell r="A1734">
            <v>1737</v>
          </cell>
          <cell r="B1734" t="str">
            <v>33006 Petterle Trail</v>
          </cell>
          <cell r="C1734">
            <v>4121</v>
          </cell>
          <cell r="D1734" t="str">
            <v>QLD</v>
          </cell>
          <cell r="E1734" t="str">
            <v>Australia</v>
          </cell>
          <cell r="F1734">
            <v>8</v>
          </cell>
        </row>
        <row r="1735">
          <cell r="A1735">
            <v>1738</v>
          </cell>
          <cell r="B1735" t="str">
            <v>0130 Loeprich Lane</v>
          </cell>
          <cell r="C1735">
            <v>3808</v>
          </cell>
          <cell r="D1735" t="str">
            <v>VIC</v>
          </cell>
          <cell r="E1735" t="str">
            <v>Australia</v>
          </cell>
          <cell r="F1735">
            <v>9</v>
          </cell>
        </row>
        <row r="1736">
          <cell r="A1736">
            <v>1739</v>
          </cell>
          <cell r="B1736" t="str">
            <v>0 Warner Road</v>
          </cell>
          <cell r="C1736">
            <v>2680</v>
          </cell>
          <cell r="D1736" t="str">
            <v>NSW</v>
          </cell>
          <cell r="E1736" t="str">
            <v>Australia</v>
          </cell>
          <cell r="F1736">
            <v>4</v>
          </cell>
        </row>
        <row r="1737">
          <cell r="A1737">
            <v>1740</v>
          </cell>
          <cell r="B1737" t="str">
            <v>7 Ohio Court</v>
          </cell>
          <cell r="C1737">
            <v>3796</v>
          </cell>
          <cell r="D1737" t="str">
            <v>VIC</v>
          </cell>
          <cell r="E1737" t="str">
            <v>Australia</v>
          </cell>
          <cell r="F1737">
            <v>8</v>
          </cell>
        </row>
        <row r="1738">
          <cell r="A1738">
            <v>1741</v>
          </cell>
          <cell r="B1738" t="str">
            <v>27 Evergreen Terrace</v>
          </cell>
          <cell r="C1738">
            <v>2261</v>
          </cell>
          <cell r="D1738" t="str">
            <v>NSW</v>
          </cell>
          <cell r="E1738" t="str">
            <v>Australia</v>
          </cell>
          <cell r="F1738">
            <v>9</v>
          </cell>
        </row>
        <row r="1739">
          <cell r="A1739">
            <v>1742</v>
          </cell>
          <cell r="B1739" t="str">
            <v>17 Ohio Drive</v>
          </cell>
          <cell r="C1739">
            <v>4053</v>
          </cell>
          <cell r="D1739" t="str">
            <v>QLD</v>
          </cell>
          <cell r="E1739" t="str">
            <v>Australia</v>
          </cell>
          <cell r="F1739">
            <v>7</v>
          </cell>
        </row>
        <row r="1740">
          <cell r="A1740">
            <v>1743</v>
          </cell>
          <cell r="B1740" t="str">
            <v>4912 Lukken Way</v>
          </cell>
          <cell r="C1740">
            <v>4570</v>
          </cell>
          <cell r="D1740" t="str">
            <v>QLD</v>
          </cell>
          <cell r="E1740" t="str">
            <v>Australia</v>
          </cell>
          <cell r="F1740">
            <v>3</v>
          </cell>
        </row>
        <row r="1741">
          <cell r="A1741">
            <v>1744</v>
          </cell>
          <cell r="B1741" t="str">
            <v>89 Cherokee Road</v>
          </cell>
          <cell r="C1741">
            <v>4211</v>
          </cell>
          <cell r="D1741" t="str">
            <v>QLD</v>
          </cell>
          <cell r="E1741" t="str">
            <v>Australia</v>
          </cell>
          <cell r="F1741">
            <v>8</v>
          </cell>
        </row>
        <row r="1742">
          <cell r="A1742">
            <v>1745</v>
          </cell>
          <cell r="B1742" t="str">
            <v>4216 Annamark Pass</v>
          </cell>
          <cell r="C1742">
            <v>4300</v>
          </cell>
          <cell r="D1742" t="str">
            <v>QLD</v>
          </cell>
          <cell r="E1742" t="str">
            <v>Australia</v>
          </cell>
          <cell r="F1742">
            <v>4</v>
          </cell>
        </row>
        <row r="1743">
          <cell r="A1743">
            <v>1746</v>
          </cell>
          <cell r="B1743" t="str">
            <v>6 Forest Dale Parkway</v>
          </cell>
          <cell r="C1743">
            <v>4017</v>
          </cell>
          <cell r="D1743" t="str">
            <v>QLD</v>
          </cell>
          <cell r="E1743" t="str">
            <v>Australia</v>
          </cell>
          <cell r="F1743">
            <v>4</v>
          </cell>
        </row>
        <row r="1744">
          <cell r="A1744">
            <v>1747</v>
          </cell>
          <cell r="B1744" t="str">
            <v>1 Namekagon Parkway</v>
          </cell>
          <cell r="C1744">
            <v>4075</v>
          </cell>
          <cell r="D1744" t="str">
            <v>QLD</v>
          </cell>
          <cell r="E1744" t="str">
            <v>Australia</v>
          </cell>
          <cell r="F1744">
            <v>5</v>
          </cell>
        </row>
        <row r="1745">
          <cell r="A1745">
            <v>1748</v>
          </cell>
          <cell r="B1745" t="str">
            <v>09810 Dayton Hill</v>
          </cell>
          <cell r="C1745">
            <v>4035</v>
          </cell>
          <cell r="D1745" t="str">
            <v>QLD</v>
          </cell>
          <cell r="E1745" t="str">
            <v>Australia</v>
          </cell>
          <cell r="F1745">
            <v>8</v>
          </cell>
        </row>
        <row r="1746">
          <cell r="A1746">
            <v>1749</v>
          </cell>
          <cell r="B1746" t="str">
            <v>85 Magdeline Crossing</v>
          </cell>
          <cell r="C1746">
            <v>3149</v>
          </cell>
          <cell r="D1746" t="str">
            <v>VIC</v>
          </cell>
          <cell r="E1746" t="str">
            <v>Australia</v>
          </cell>
          <cell r="F1746">
            <v>9</v>
          </cell>
        </row>
        <row r="1747">
          <cell r="A1747">
            <v>1750</v>
          </cell>
          <cell r="B1747" t="str">
            <v>7 Laurel Avenue</v>
          </cell>
          <cell r="C1747">
            <v>2125</v>
          </cell>
          <cell r="D1747" t="str">
            <v>NSW</v>
          </cell>
          <cell r="E1747" t="str">
            <v>Australia</v>
          </cell>
          <cell r="F1747">
            <v>12</v>
          </cell>
        </row>
        <row r="1748">
          <cell r="A1748">
            <v>1751</v>
          </cell>
          <cell r="B1748" t="str">
            <v>441 Old Shore Circle</v>
          </cell>
          <cell r="C1748">
            <v>2131</v>
          </cell>
          <cell r="D1748" t="str">
            <v>NSW</v>
          </cell>
          <cell r="E1748" t="str">
            <v>Australia</v>
          </cell>
          <cell r="F1748">
            <v>11</v>
          </cell>
        </row>
        <row r="1749">
          <cell r="A1749">
            <v>1752</v>
          </cell>
          <cell r="B1749" t="str">
            <v>5 Huxley Point</v>
          </cell>
          <cell r="C1749">
            <v>2154</v>
          </cell>
          <cell r="D1749" t="str">
            <v>NSW</v>
          </cell>
          <cell r="E1749" t="str">
            <v>Australia</v>
          </cell>
          <cell r="F1749">
            <v>10</v>
          </cell>
        </row>
        <row r="1750">
          <cell r="A1750">
            <v>1753</v>
          </cell>
          <cell r="B1750" t="str">
            <v>3483 Burrows Hill</v>
          </cell>
          <cell r="C1750">
            <v>2137</v>
          </cell>
          <cell r="D1750" t="str">
            <v>NSW</v>
          </cell>
          <cell r="E1750" t="str">
            <v>Australia</v>
          </cell>
          <cell r="F1750">
            <v>11</v>
          </cell>
        </row>
        <row r="1751">
          <cell r="A1751">
            <v>1754</v>
          </cell>
          <cell r="B1751" t="str">
            <v>84707 Harper Circle</v>
          </cell>
          <cell r="C1751">
            <v>3114</v>
          </cell>
          <cell r="D1751" t="str">
            <v>VIC</v>
          </cell>
          <cell r="E1751" t="str">
            <v>Australia</v>
          </cell>
          <cell r="F1751">
            <v>10</v>
          </cell>
        </row>
        <row r="1752">
          <cell r="A1752">
            <v>1755</v>
          </cell>
          <cell r="B1752" t="str">
            <v>78 Jackson Point</v>
          </cell>
          <cell r="C1752">
            <v>2047</v>
          </cell>
          <cell r="D1752" t="str">
            <v>NSW</v>
          </cell>
          <cell r="E1752" t="str">
            <v>Australia</v>
          </cell>
          <cell r="F1752">
            <v>11</v>
          </cell>
        </row>
        <row r="1753">
          <cell r="A1753">
            <v>1756</v>
          </cell>
          <cell r="B1753" t="str">
            <v>8 Armistice Circle</v>
          </cell>
          <cell r="C1753">
            <v>3977</v>
          </cell>
          <cell r="D1753" t="str">
            <v>VIC</v>
          </cell>
          <cell r="E1753" t="str">
            <v>Australia</v>
          </cell>
          <cell r="F1753">
            <v>6</v>
          </cell>
        </row>
        <row r="1754">
          <cell r="A1754">
            <v>1757</v>
          </cell>
          <cell r="B1754" t="str">
            <v>73425 Mitchell Court</v>
          </cell>
          <cell r="C1754">
            <v>4304</v>
          </cell>
          <cell r="D1754" t="str">
            <v>QLD</v>
          </cell>
          <cell r="E1754" t="str">
            <v>Australia</v>
          </cell>
          <cell r="F1754">
            <v>3</v>
          </cell>
        </row>
        <row r="1755">
          <cell r="A1755">
            <v>1758</v>
          </cell>
          <cell r="B1755" t="str">
            <v>4 5th Circle</v>
          </cell>
          <cell r="C1755">
            <v>2800</v>
          </cell>
          <cell r="D1755" t="str">
            <v>NSW</v>
          </cell>
          <cell r="E1755" t="str">
            <v>Australia</v>
          </cell>
          <cell r="F1755">
            <v>2</v>
          </cell>
        </row>
        <row r="1756">
          <cell r="A1756">
            <v>1759</v>
          </cell>
          <cell r="B1756" t="str">
            <v>096 Anniversary Point</v>
          </cell>
          <cell r="C1756">
            <v>2030</v>
          </cell>
          <cell r="D1756" t="str">
            <v>NSW</v>
          </cell>
          <cell r="E1756" t="str">
            <v>Australia</v>
          </cell>
          <cell r="F1756">
            <v>12</v>
          </cell>
        </row>
        <row r="1757">
          <cell r="A1757">
            <v>1760</v>
          </cell>
          <cell r="B1757" t="str">
            <v>7714 Heffernan Circle</v>
          </cell>
          <cell r="C1757">
            <v>3130</v>
          </cell>
          <cell r="D1757" t="str">
            <v>VIC</v>
          </cell>
          <cell r="E1757" t="str">
            <v>Australia</v>
          </cell>
          <cell r="F1757">
            <v>8</v>
          </cell>
        </row>
        <row r="1758">
          <cell r="A1758">
            <v>1761</v>
          </cell>
          <cell r="B1758" t="str">
            <v>2 Portage Avenue</v>
          </cell>
          <cell r="C1758">
            <v>2170</v>
          </cell>
          <cell r="D1758" t="str">
            <v>NSW</v>
          </cell>
          <cell r="E1758" t="str">
            <v>Australia</v>
          </cell>
          <cell r="F1758">
            <v>9</v>
          </cell>
        </row>
        <row r="1759">
          <cell r="A1759">
            <v>1762</v>
          </cell>
          <cell r="B1759" t="str">
            <v>636 Debs Circle</v>
          </cell>
          <cell r="C1759">
            <v>3039</v>
          </cell>
          <cell r="D1759" t="str">
            <v>VIC</v>
          </cell>
          <cell r="E1759" t="str">
            <v>Australia</v>
          </cell>
          <cell r="F1759">
            <v>9</v>
          </cell>
        </row>
        <row r="1760">
          <cell r="A1760">
            <v>1763</v>
          </cell>
          <cell r="B1760" t="str">
            <v>08731 Coleman Lane</v>
          </cell>
          <cell r="C1760">
            <v>3352</v>
          </cell>
          <cell r="D1760" t="str">
            <v>VIC</v>
          </cell>
          <cell r="E1760" t="str">
            <v>Australia</v>
          </cell>
          <cell r="F1760">
            <v>6</v>
          </cell>
        </row>
        <row r="1761">
          <cell r="A1761">
            <v>1764</v>
          </cell>
          <cell r="B1761" t="str">
            <v>12860 Warner Court</v>
          </cell>
          <cell r="C1761">
            <v>3129</v>
          </cell>
          <cell r="D1761" t="str">
            <v>VIC</v>
          </cell>
          <cell r="E1761" t="str">
            <v>Australia</v>
          </cell>
          <cell r="F1761">
            <v>8</v>
          </cell>
        </row>
        <row r="1762">
          <cell r="A1762">
            <v>1765</v>
          </cell>
          <cell r="B1762" t="str">
            <v>10 Cambridge Street</v>
          </cell>
          <cell r="C1762">
            <v>4567</v>
          </cell>
          <cell r="D1762" t="str">
            <v>QLD</v>
          </cell>
          <cell r="E1762" t="str">
            <v>Australia</v>
          </cell>
          <cell r="F1762">
            <v>7</v>
          </cell>
        </row>
        <row r="1763">
          <cell r="A1763">
            <v>1766</v>
          </cell>
          <cell r="B1763" t="str">
            <v>8943 Knutson Point</v>
          </cell>
          <cell r="C1763">
            <v>4154</v>
          </cell>
          <cell r="D1763" t="str">
            <v>QLD</v>
          </cell>
          <cell r="E1763" t="str">
            <v>Australia</v>
          </cell>
          <cell r="F1763">
            <v>9</v>
          </cell>
        </row>
        <row r="1764">
          <cell r="A1764">
            <v>1767</v>
          </cell>
          <cell r="B1764" t="str">
            <v>3 Nevada Road</v>
          </cell>
          <cell r="C1764">
            <v>4215</v>
          </cell>
          <cell r="D1764" t="str">
            <v>QLD</v>
          </cell>
          <cell r="E1764" t="str">
            <v>Australia</v>
          </cell>
          <cell r="F1764">
            <v>3</v>
          </cell>
        </row>
        <row r="1765">
          <cell r="A1765">
            <v>1768</v>
          </cell>
          <cell r="B1765" t="str">
            <v>01 Havey Drive</v>
          </cell>
          <cell r="C1765">
            <v>2099</v>
          </cell>
          <cell r="D1765" t="str">
            <v>NSW</v>
          </cell>
          <cell r="E1765" t="str">
            <v>Australia</v>
          </cell>
          <cell r="F1765">
            <v>12</v>
          </cell>
        </row>
        <row r="1766">
          <cell r="A1766">
            <v>1769</v>
          </cell>
          <cell r="B1766" t="str">
            <v>466 Westport Drive</v>
          </cell>
          <cell r="C1766">
            <v>2263</v>
          </cell>
          <cell r="D1766" t="str">
            <v>NSW</v>
          </cell>
          <cell r="E1766" t="str">
            <v>Australia</v>
          </cell>
          <cell r="F1766">
            <v>7</v>
          </cell>
        </row>
        <row r="1767">
          <cell r="A1767">
            <v>1770</v>
          </cell>
          <cell r="B1767" t="str">
            <v>40985 Cherokee Junction</v>
          </cell>
          <cell r="C1767">
            <v>2155</v>
          </cell>
          <cell r="D1767" t="str">
            <v>NSW</v>
          </cell>
          <cell r="E1767" t="str">
            <v>Australia</v>
          </cell>
          <cell r="F1767">
            <v>10</v>
          </cell>
        </row>
        <row r="1768">
          <cell r="A1768">
            <v>1771</v>
          </cell>
          <cell r="B1768" t="str">
            <v>410 Hoepker Pass</v>
          </cell>
          <cell r="C1768">
            <v>4123</v>
          </cell>
          <cell r="D1768" t="str">
            <v>QLD</v>
          </cell>
          <cell r="E1768" t="str">
            <v>Australia</v>
          </cell>
          <cell r="F1768">
            <v>5</v>
          </cell>
        </row>
        <row r="1769">
          <cell r="A1769">
            <v>1772</v>
          </cell>
          <cell r="B1769" t="str">
            <v>6 Reinke Street</v>
          </cell>
          <cell r="C1769">
            <v>2768</v>
          </cell>
          <cell r="D1769" t="str">
            <v>NSW</v>
          </cell>
          <cell r="E1769" t="str">
            <v>Australia</v>
          </cell>
          <cell r="F1769">
            <v>10</v>
          </cell>
        </row>
        <row r="1770">
          <cell r="A1770">
            <v>1773</v>
          </cell>
          <cell r="B1770" t="str">
            <v>9097 Superior Drive</v>
          </cell>
          <cell r="C1770">
            <v>2114</v>
          </cell>
          <cell r="D1770" t="str">
            <v>NSW</v>
          </cell>
          <cell r="E1770" t="str">
            <v>Australia</v>
          </cell>
          <cell r="F1770">
            <v>8</v>
          </cell>
        </row>
        <row r="1771">
          <cell r="A1771">
            <v>1774</v>
          </cell>
          <cell r="B1771" t="str">
            <v>6 Hansons Park</v>
          </cell>
          <cell r="C1771">
            <v>2145</v>
          </cell>
          <cell r="D1771" t="str">
            <v>NSW</v>
          </cell>
          <cell r="E1771" t="str">
            <v>Australia</v>
          </cell>
          <cell r="F1771">
            <v>7</v>
          </cell>
        </row>
        <row r="1772">
          <cell r="A1772">
            <v>1775</v>
          </cell>
          <cell r="B1772" t="str">
            <v>5394 Dryden Terrace</v>
          </cell>
          <cell r="C1772">
            <v>3149</v>
          </cell>
          <cell r="D1772" t="str">
            <v>VIC</v>
          </cell>
          <cell r="E1772" t="str">
            <v>Australia</v>
          </cell>
          <cell r="F1772">
            <v>11</v>
          </cell>
        </row>
        <row r="1773">
          <cell r="A1773">
            <v>1776</v>
          </cell>
          <cell r="B1773" t="str">
            <v>56 Bultman Parkway</v>
          </cell>
          <cell r="C1773">
            <v>4721</v>
          </cell>
          <cell r="D1773" t="str">
            <v>QLD</v>
          </cell>
          <cell r="E1773" t="str">
            <v>Australia</v>
          </cell>
          <cell r="F1773">
            <v>1</v>
          </cell>
        </row>
        <row r="1774">
          <cell r="A1774">
            <v>1777</v>
          </cell>
          <cell r="B1774" t="str">
            <v>835 West Hill</v>
          </cell>
          <cell r="C1774">
            <v>2118</v>
          </cell>
          <cell r="D1774" t="str">
            <v>NSW</v>
          </cell>
          <cell r="E1774" t="str">
            <v>Australia</v>
          </cell>
          <cell r="F1774">
            <v>11</v>
          </cell>
        </row>
        <row r="1775">
          <cell r="A1775">
            <v>1778</v>
          </cell>
          <cell r="B1775" t="str">
            <v>8 Vermont Pass</v>
          </cell>
          <cell r="C1775">
            <v>3930</v>
          </cell>
          <cell r="D1775" t="str">
            <v>VIC</v>
          </cell>
          <cell r="E1775" t="str">
            <v>Australia</v>
          </cell>
          <cell r="F1775">
            <v>9</v>
          </cell>
        </row>
        <row r="1776">
          <cell r="A1776">
            <v>1779</v>
          </cell>
          <cell r="B1776" t="str">
            <v>6238 Hanover Crossing</v>
          </cell>
          <cell r="C1776">
            <v>3141</v>
          </cell>
          <cell r="D1776" t="str">
            <v>VIC</v>
          </cell>
          <cell r="E1776" t="str">
            <v>Australia</v>
          </cell>
          <cell r="F1776">
            <v>7</v>
          </cell>
        </row>
        <row r="1777">
          <cell r="A1777">
            <v>1780</v>
          </cell>
          <cell r="B1777" t="str">
            <v>2 Thierer Plaza</v>
          </cell>
          <cell r="C1777">
            <v>3976</v>
          </cell>
          <cell r="D1777" t="str">
            <v>VIC</v>
          </cell>
          <cell r="E1777" t="str">
            <v>Australia</v>
          </cell>
          <cell r="F1777">
            <v>3</v>
          </cell>
        </row>
        <row r="1778">
          <cell r="A1778">
            <v>1781</v>
          </cell>
          <cell r="B1778" t="str">
            <v>71776 Express Avenue</v>
          </cell>
          <cell r="C1778">
            <v>2749</v>
          </cell>
          <cell r="D1778" t="str">
            <v>NSW</v>
          </cell>
          <cell r="E1778" t="str">
            <v>Australia</v>
          </cell>
          <cell r="F1778">
            <v>8</v>
          </cell>
        </row>
        <row r="1779">
          <cell r="A1779">
            <v>1782</v>
          </cell>
          <cell r="B1779" t="str">
            <v>162 Golf View Hill</v>
          </cell>
          <cell r="C1779">
            <v>2011</v>
          </cell>
          <cell r="D1779" t="str">
            <v>NSW</v>
          </cell>
          <cell r="E1779" t="str">
            <v>Australia</v>
          </cell>
          <cell r="F1779">
            <v>6</v>
          </cell>
        </row>
        <row r="1780">
          <cell r="A1780">
            <v>1783</v>
          </cell>
          <cell r="B1780" t="str">
            <v>7389 Union Place</v>
          </cell>
          <cell r="C1780">
            <v>2745</v>
          </cell>
          <cell r="D1780" t="str">
            <v>NSW</v>
          </cell>
          <cell r="E1780" t="str">
            <v>Australia</v>
          </cell>
          <cell r="F1780">
            <v>8</v>
          </cell>
        </row>
        <row r="1781">
          <cell r="A1781">
            <v>1784</v>
          </cell>
          <cell r="B1781" t="str">
            <v>07 Miller Pass</v>
          </cell>
          <cell r="C1781">
            <v>2017</v>
          </cell>
          <cell r="D1781" t="str">
            <v>NSW</v>
          </cell>
          <cell r="E1781" t="str">
            <v>Australia</v>
          </cell>
          <cell r="F1781">
            <v>9</v>
          </cell>
        </row>
        <row r="1782">
          <cell r="A1782">
            <v>1785</v>
          </cell>
          <cell r="B1782" t="str">
            <v>30 Delladonna Plaza</v>
          </cell>
          <cell r="C1782">
            <v>3046</v>
          </cell>
          <cell r="D1782" t="str">
            <v>VIC</v>
          </cell>
          <cell r="E1782" t="str">
            <v>Australia</v>
          </cell>
          <cell r="F1782">
            <v>8</v>
          </cell>
        </row>
        <row r="1783">
          <cell r="A1783">
            <v>1786</v>
          </cell>
          <cell r="B1783" t="str">
            <v>7395 Blackbird Lane</v>
          </cell>
          <cell r="C1783">
            <v>2134</v>
          </cell>
          <cell r="D1783" t="str">
            <v>NSW</v>
          </cell>
          <cell r="E1783" t="str">
            <v>Australia</v>
          </cell>
          <cell r="F1783">
            <v>9</v>
          </cell>
        </row>
        <row r="1784">
          <cell r="A1784">
            <v>1787</v>
          </cell>
          <cell r="B1784" t="str">
            <v>79427 Hudson Trail</v>
          </cell>
          <cell r="C1784">
            <v>3677</v>
          </cell>
          <cell r="D1784" t="str">
            <v>VIC</v>
          </cell>
          <cell r="E1784" t="str">
            <v>Australia</v>
          </cell>
          <cell r="F1784">
            <v>1</v>
          </cell>
        </row>
        <row r="1785">
          <cell r="A1785">
            <v>1788</v>
          </cell>
          <cell r="B1785" t="str">
            <v>67 Hooker Place</v>
          </cell>
          <cell r="C1785">
            <v>2380</v>
          </cell>
          <cell r="D1785" t="str">
            <v>NSW</v>
          </cell>
          <cell r="E1785" t="str">
            <v>Australia</v>
          </cell>
          <cell r="F1785">
            <v>5</v>
          </cell>
        </row>
        <row r="1786">
          <cell r="A1786">
            <v>1789</v>
          </cell>
          <cell r="B1786" t="str">
            <v>0380 Chinook Avenue</v>
          </cell>
          <cell r="C1786">
            <v>2047</v>
          </cell>
          <cell r="D1786" t="str">
            <v>NSW</v>
          </cell>
          <cell r="E1786" t="str">
            <v>Australia</v>
          </cell>
          <cell r="F1786">
            <v>12</v>
          </cell>
        </row>
        <row r="1787">
          <cell r="A1787">
            <v>1790</v>
          </cell>
          <cell r="B1787" t="str">
            <v>4092 Brentwood Trail</v>
          </cell>
          <cell r="C1787">
            <v>2147</v>
          </cell>
          <cell r="D1787" t="str">
            <v>NSW</v>
          </cell>
          <cell r="E1787" t="str">
            <v>Australia</v>
          </cell>
          <cell r="F1787">
            <v>10</v>
          </cell>
        </row>
        <row r="1788">
          <cell r="A1788">
            <v>1791</v>
          </cell>
          <cell r="B1788" t="str">
            <v>613 Mayfield Trail</v>
          </cell>
          <cell r="C1788">
            <v>4012</v>
          </cell>
          <cell r="D1788" t="str">
            <v>QLD</v>
          </cell>
          <cell r="E1788" t="str">
            <v>Australia</v>
          </cell>
          <cell r="F1788">
            <v>6</v>
          </cell>
        </row>
        <row r="1789">
          <cell r="A1789">
            <v>1792</v>
          </cell>
          <cell r="B1789" t="str">
            <v>2 Spohn Court</v>
          </cell>
          <cell r="C1789">
            <v>2750</v>
          </cell>
          <cell r="D1789" t="str">
            <v>NSW</v>
          </cell>
          <cell r="E1789" t="str">
            <v>Australia</v>
          </cell>
          <cell r="F1789">
            <v>9</v>
          </cell>
        </row>
        <row r="1790">
          <cell r="A1790">
            <v>1793</v>
          </cell>
          <cell r="B1790" t="str">
            <v>05239 Springs Circle</v>
          </cell>
          <cell r="C1790">
            <v>3030</v>
          </cell>
          <cell r="D1790" t="str">
            <v>VIC</v>
          </cell>
          <cell r="E1790" t="str">
            <v>Australia</v>
          </cell>
          <cell r="F1790">
            <v>7</v>
          </cell>
        </row>
        <row r="1791">
          <cell r="A1791">
            <v>1794</v>
          </cell>
          <cell r="B1791" t="str">
            <v>59 Old Gate Drive</v>
          </cell>
          <cell r="C1791">
            <v>4878</v>
          </cell>
          <cell r="D1791" t="str">
            <v>QLD</v>
          </cell>
          <cell r="E1791" t="str">
            <v>Australia</v>
          </cell>
          <cell r="F1791">
            <v>5</v>
          </cell>
        </row>
        <row r="1792">
          <cell r="A1792">
            <v>1795</v>
          </cell>
          <cell r="B1792" t="str">
            <v>31186 Hoard Junction</v>
          </cell>
          <cell r="C1792">
            <v>2015</v>
          </cell>
          <cell r="D1792" t="str">
            <v>NSW</v>
          </cell>
          <cell r="E1792" t="str">
            <v>Australia</v>
          </cell>
          <cell r="F1792">
            <v>12</v>
          </cell>
        </row>
        <row r="1793">
          <cell r="A1793">
            <v>1796</v>
          </cell>
          <cell r="B1793" t="str">
            <v>2 Crest Line Crossing</v>
          </cell>
          <cell r="C1793">
            <v>2072</v>
          </cell>
          <cell r="D1793" t="str">
            <v>NSW</v>
          </cell>
          <cell r="E1793" t="str">
            <v>Australia</v>
          </cell>
          <cell r="F1793">
            <v>9</v>
          </cell>
        </row>
        <row r="1794">
          <cell r="A1794">
            <v>1797</v>
          </cell>
          <cell r="B1794" t="str">
            <v>18083 Mallard Drive</v>
          </cell>
          <cell r="C1794">
            <v>3075</v>
          </cell>
          <cell r="D1794" t="str">
            <v>VIC</v>
          </cell>
          <cell r="E1794" t="str">
            <v>Australia</v>
          </cell>
          <cell r="F1794">
            <v>7</v>
          </cell>
        </row>
        <row r="1795">
          <cell r="A1795">
            <v>1798</v>
          </cell>
          <cell r="B1795" t="str">
            <v>93 Lakeland Court</v>
          </cell>
          <cell r="C1795">
            <v>3810</v>
          </cell>
          <cell r="D1795" t="str">
            <v>VIC</v>
          </cell>
          <cell r="E1795" t="str">
            <v>Australia</v>
          </cell>
          <cell r="F1795">
            <v>6</v>
          </cell>
        </row>
        <row r="1796">
          <cell r="A1796">
            <v>1799</v>
          </cell>
          <cell r="B1796" t="str">
            <v>023 Thackeray Lane</v>
          </cell>
          <cell r="C1796">
            <v>2070</v>
          </cell>
          <cell r="D1796" t="str">
            <v>NSW</v>
          </cell>
          <cell r="E1796" t="str">
            <v>Australia</v>
          </cell>
          <cell r="F1796">
            <v>12</v>
          </cell>
        </row>
        <row r="1797">
          <cell r="A1797">
            <v>1800</v>
          </cell>
          <cell r="B1797" t="str">
            <v>79737 Hollow Ridge Trail</v>
          </cell>
          <cell r="C1797">
            <v>2199</v>
          </cell>
          <cell r="D1797" t="str">
            <v>NSW</v>
          </cell>
          <cell r="E1797" t="str">
            <v>Australia</v>
          </cell>
          <cell r="F1797">
            <v>9</v>
          </cell>
        </row>
        <row r="1798">
          <cell r="A1798">
            <v>1801</v>
          </cell>
          <cell r="B1798" t="str">
            <v>95465 Union Plaza</v>
          </cell>
          <cell r="C1798">
            <v>4055</v>
          </cell>
          <cell r="D1798" t="str">
            <v>QLD</v>
          </cell>
          <cell r="E1798" t="str">
            <v>Australia</v>
          </cell>
          <cell r="F1798">
            <v>7</v>
          </cell>
        </row>
        <row r="1799">
          <cell r="A1799">
            <v>1802</v>
          </cell>
          <cell r="B1799" t="str">
            <v>66238 Old Gate Circle</v>
          </cell>
          <cell r="C1799">
            <v>4157</v>
          </cell>
          <cell r="D1799" t="str">
            <v>QLD</v>
          </cell>
          <cell r="E1799" t="str">
            <v>Australia</v>
          </cell>
          <cell r="F1799">
            <v>9</v>
          </cell>
        </row>
        <row r="1800">
          <cell r="A1800">
            <v>1803</v>
          </cell>
          <cell r="B1800" t="str">
            <v>3 Delladonna Street</v>
          </cell>
          <cell r="C1800">
            <v>4799</v>
          </cell>
          <cell r="D1800" t="str">
            <v>QLD</v>
          </cell>
          <cell r="E1800" t="str">
            <v>Australia</v>
          </cell>
          <cell r="F1800">
            <v>3</v>
          </cell>
        </row>
        <row r="1801">
          <cell r="A1801">
            <v>1804</v>
          </cell>
          <cell r="B1801" t="str">
            <v>3 Mallard Center</v>
          </cell>
          <cell r="C1801">
            <v>2251</v>
          </cell>
          <cell r="D1801" t="str">
            <v>NSW</v>
          </cell>
          <cell r="E1801" t="str">
            <v>Australia</v>
          </cell>
          <cell r="F1801">
            <v>8</v>
          </cell>
        </row>
        <row r="1802">
          <cell r="A1802">
            <v>1805</v>
          </cell>
          <cell r="B1802" t="str">
            <v>31 Eastwood Circle</v>
          </cell>
          <cell r="C1802">
            <v>2460</v>
          </cell>
          <cell r="D1802" t="str">
            <v>NSW</v>
          </cell>
          <cell r="E1802" t="str">
            <v>Australia</v>
          </cell>
          <cell r="F1802">
            <v>3</v>
          </cell>
        </row>
        <row r="1803">
          <cell r="A1803">
            <v>1806</v>
          </cell>
          <cell r="B1803" t="str">
            <v>507 Onsgard Place</v>
          </cell>
          <cell r="C1803">
            <v>4701</v>
          </cell>
          <cell r="D1803" t="str">
            <v>QLD</v>
          </cell>
          <cell r="E1803" t="str">
            <v>Australia</v>
          </cell>
          <cell r="F1803">
            <v>1</v>
          </cell>
        </row>
        <row r="1804">
          <cell r="A1804">
            <v>1807</v>
          </cell>
          <cell r="B1804" t="str">
            <v>69555 Dakota Alley</v>
          </cell>
          <cell r="C1804">
            <v>4211</v>
          </cell>
          <cell r="D1804" t="str">
            <v>QLD</v>
          </cell>
          <cell r="E1804" t="str">
            <v>Australia</v>
          </cell>
          <cell r="F1804">
            <v>5</v>
          </cell>
        </row>
        <row r="1805">
          <cell r="A1805">
            <v>1808</v>
          </cell>
          <cell r="B1805" t="str">
            <v>21969 Lawn Court</v>
          </cell>
          <cell r="C1805">
            <v>2095</v>
          </cell>
          <cell r="D1805" t="str">
            <v>NSW</v>
          </cell>
          <cell r="E1805" t="str">
            <v>Australia</v>
          </cell>
          <cell r="F1805">
            <v>9</v>
          </cell>
        </row>
        <row r="1806">
          <cell r="A1806">
            <v>1809</v>
          </cell>
          <cell r="B1806" t="str">
            <v>7 Erie Court</v>
          </cell>
          <cell r="C1806">
            <v>2263</v>
          </cell>
          <cell r="D1806" t="str">
            <v>NSW</v>
          </cell>
          <cell r="E1806" t="str">
            <v>Australia</v>
          </cell>
          <cell r="F1806">
            <v>7</v>
          </cell>
        </row>
        <row r="1807">
          <cell r="A1807">
            <v>1810</v>
          </cell>
          <cell r="B1807" t="str">
            <v>0724 Oxford Crossing</v>
          </cell>
          <cell r="C1807">
            <v>2146</v>
          </cell>
          <cell r="D1807" t="str">
            <v>NSW</v>
          </cell>
          <cell r="E1807" t="str">
            <v>Australia</v>
          </cell>
          <cell r="F1807">
            <v>9</v>
          </cell>
        </row>
        <row r="1808">
          <cell r="A1808">
            <v>1811</v>
          </cell>
          <cell r="B1808" t="str">
            <v>1 Monterey Terrace</v>
          </cell>
          <cell r="C1808">
            <v>2011</v>
          </cell>
          <cell r="D1808" t="str">
            <v>NSW</v>
          </cell>
          <cell r="E1808" t="str">
            <v>Australia</v>
          </cell>
          <cell r="F1808">
            <v>12</v>
          </cell>
        </row>
        <row r="1809">
          <cell r="A1809">
            <v>1812</v>
          </cell>
          <cell r="B1809" t="str">
            <v>75 Duke Plaza</v>
          </cell>
          <cell r="C1809">
            <v>2147</v>
          </cell>
          <cell r="D1809" t="str">
            <v>NSW</v>
          </cell>
          <cell r="E1809" t="str">
            <v>Australia</v>
          </cell>
          <cell r="F1809">
            <v>9</v>
          </cell>
        </row>
        <row r="1810">
          <cell r="A1810">
            <v>1813</v>
          </cell>
          <cell r="B1810" t="str">
            <v>156 Lakeland Way</v>
          </cell>
          <cell r="C1810">
            <v>4035</v>
          </cell>
          <cell r="D1810" t="str">
            <v>QLD</v>
          </cell>
          <cell r="E1810" t="str">
            <v>Australia</v>
          </cell>
          <cell r="F1810">
            <v>9</v>
          </cell>
        </row>
        <row r="1811">
          <cell r="A1811">
            <v>1814</v>
          </cell>
          <cell r="B1811" t="str">
            <v>91 Mosinee Point</v>
          </cell>
          <cell r="C1811">
            <v>2166</v>
          </cell>
          <cell r="D1811" t="str">
            <v>NSW</v>
          </cell>
          <cell r="E1811" t="str">
            <v>Australia</v>
          </cell>
          <cell r="F1811">
            <v>5</v>
          </cell>
        </row>
        <row r="1812">
          <cell r="A1812">
            <v>1815</v>
          </cell>
          <cell r="B1812" t="str">
            <v>1508 Hooker Avenue</v>
          </cell>
          <cell r="C1812">
            <v>2000</v>
          </cell>
          <cell r="D1812" t="str">
            <v>NSW</v>
          </cell>
          <cell r="E1812" t="str">
            <v>Australia</v>
          </cell>
          <cell r="F1812">
            <v>8</v>
          </cell>
        </row>
        <row r="1813">
          <cell r="A1813">
            <v>1816</v>
          </cell>
          <cell r="B1813" t="str">
            <v>3202 Ridge Oak Alley</v>
          </cell>
          <cell r="C1813">
            <v>4121</v>
          </cell>
          <cell r="D1813" t="str">
            <v>QLD</v>
          </cell>
          <cell r="E1813" t="str">
            <v>Australia</v>
          </cell>
          <cell r="F1813">
            <v>9</v>
          </cell>
        </row>
        <row r="1814">
          <cell r="A1814">
            <v>1817</v>
          </cell>
          <cell r="B1814" t="str">
            <v>5510 Pepper Wood Street</v>
          </cell>
          <cell r="C1814">
            <v>3429</v>
          </cell>
          <cell r="D1814" t="str">
            <v>VIC</v>
          </cell>
          <cell r="E1814" t="str">
            <v>Australia</v>
          </cell>
          <cell r="F1814">
            <v>6</v>
          </cell>
        </row>
        <row r="1815">
          <cell r="A1815">
            <v>1818</v>
          </cell>
          <cell r="B1815" t="str">
            <v>42952 Fairfield Center</v>
          </cell>
          <cell r="C1815">
            <v>3012</v>
          </cell>
          <cell r="D1815" t="str">
            <v>VIC</v>
          </cell>
          <cell r="E1815" t="str">
            <v>Australia</v>
          </cell>
          <cell r="F1815">
            <v>8</v>
          </cell>
        </row>
        <row r="1816">
          <cell r="A1816">
            <v>1819</v>
          </cell>
          <cell r="B1816" t="str">
            <v>1 Garrison Street</v>
          </cell>
          <cell r="C1816">
            <v>3103</v>
          </cell>
          <cell r="D1816" t="str">
            <v>VIC</v>
          </cell>
          <cell r="E1816" t="str">
            <v>Australia</v>
          </cell>
          <cell r="F1816">
            <v>12</v>
          </cell>
        </row>
        <row r="1817">
          <cell r="A1817">
            <v>1820</v>
          </cell>
          <cell r="B1817" t="str">
            <v>013 Armistice Street</v>
          </cell>
          <cell r="C1817">
            <v>2769</v>
          </cell>
          <cell r="D1817" t="str">
            <v>NSW</v>
          </cell>
          <cell r="E1817" t="str">
            <v>Australia</v>
          </cell>
          <cell r="F1817">
            <v>10</v>
          </cell>
        </row>
        <row r="1818">
          <cell r="A1818">
            <v>1821</v>
          </cell>
          <cell r="B1818" t="str">
            <v>3201 Canary Center</v>
          </cell>
          <cell r="C1818">
            <v>2540</v>
          </cell>
          <cell r="D1818" t="str">
            <v>NSW</v>
          </cell>
          <cell r="E1818" t="str">
            <v>Australia</v>
          </cell>
          <cell r="F1818">
            <v>9</v>
          </cell>
        </row>
        <row r="1819">
          <cell r="A1819">
            <v>1822</v>
          </cell>
          <cell r="B1819" t="str">
            <v>4365 Basil Junction</v>
          </cell>
          <cell r="C1819">
            <v>2539</v>
          </cell>
          <cell r="D1819" t="str">
            <v>NSW</v>
          </cell>
          <cell r="E1819" t="str">
            <v>Australia</v>
          </cell>
          <cell r="F1819">
            <v>7</v>
          </cell>
        </row>
        <row r="1820">
          <cell r="A1820">
            <v>1823</v>
          </cell>
          <cell r="B1820" t="str">
            <v>1164 Toban Road</v>
          </cell>
          <cell r="C1820">
            <v>3806</v>
          </cell>
          <cell r="D1820" t="str">
            <v>VIC</v>
          </cell>
          <cell r="E1820" t="str">
            <v>Australia</v>
          </cell>
          <cell r="F1820">
            <v>5</v>
          </cell>
        </row>
        <row r="1821">
          <cell r="A1821">
            <v>1824</v>
          </cell>
          <cell r="B1821" t="str">
            <v>2364 Dovetail Way</v>
          </cell>
          <cell r="C1821">
            <v>3048</v>
          </cell>
          <cell r="D1821" t="str">
            <v>VIC</v>
          </cell>
          <cell r="E1821" t="str">
            <v>Australia</v>
          </cell>
          <cell r="F1821">
            <v>6</v>
          </cell>
        </row>
        <row r="1822">
          <cell r="A1822">
            <v>1825</v>
          </cell>
          <cell r="B1822" t="str">
            <v>738 Sloan Place</v>
          </cell>
          <cell r="C1822">
            <v>3212</v>
          </cell>
          <cell r="D1822" t="str">
            <v>VIC</v>
          </cell>
          <cell r="E1822" t="str">
            <v>Australia</v>
          </cell>
          <cell r="F1822">
            <v>5</v>
          </cell>
        </row>
        <row r="1823">
          <cell r="A1823">
            <v>1826</v>
          </cell>
          <cell r="B1823" t="str">
            <v>318 Jenifer Alley</v>
          </cell>
          <cell r="C1823">
            <v>2119</v>
          </cell>
          <cell r="D1823" t="str">
            <v>NSW</v>
          </cell>
          <cell r="E1823" t="str">
            <v>Australia</v>
          </cell>
          <cell r="F1823">
            <v>11</v>
          </cell>
        </row>
        <row r="1824">
          <cell r="A1824">
            <v>1827</v>
          </cell>
          <cell r="B1824" t="str">
            <v>6395 Anthes Hill</v>
          </cell>
          <cell r="C1824">
            <v>4504</v>
          </cell>
          <cell r="D1824" t="str">
            <v>QLD</v>
          </cell>
          <cell r="E1824" t="str">
            <v>Australia</v>
          </cell>
          <cell r="F1824">
            <v>4</v>
          </cell>
        </row>
        <row r="1825">
          <cell r="A1825">
            <v>1828</v>
          </cell>
          <cell r="B1825" t="str">
            <v>36516 Forster Lane</v>
          </cell>
          <cell r="C1825">
            <v>4034</v>
          </cell>
          <cell r="D1825" t="str">
            <v>QLD</v>
          </cell>
          <cell r="E1825" t="str">
            <v>Australia</v>
          </cell>
          <cell r="F1825">
            <v>7</v>
          </cell>
        </row>
        <row r="1826">
          <cell r="A1826">
            <v>1829</v>
          </cell>
          <cell r="B1826" t="str">
            <v>107 Garrison Plaza</v>
          </cell>
          <cell r="C1826">
            <v>2200</v>
          </cell>
          <cell r="D1826" t="str">
            <v>NSW</v>
          </cell>
          <cell r="E1826" t="str">
            <v>Australia</v>
          </cell>
          <cell r="F1826">
            <v>10</v>
          </cell>
        </row>
        <row r="1827">
          <cell r="A1827">
            <v>1830</v>
          </cell>
          <cell r="B1827" t="str">
            <v>717 Oakridge Way</v>
          </cell>
          <cell r="C1827">
            <v>2117</v>
          </cell>
          <cell r="D1827" t="str">
            <v>NSW</v>
          </cell>
          <cell r="E1827" t="str">
            <v>Australia</v>
          </cell>
          <cell r="F1827">
            <v>8</v>
          </cell>
        </row>
        <row r="1828">
          <cell r="A1828">
            <v>1831</v>
          </cell>
          <cell r="B1828" t="str">
            <v>16405 Doe Crossing Parkway</v>
          </cell>
          <cell r="C1828">
            <v>3630</v>
          </cell>
          <cell r="D1828" t="str">
            <v>VIC</v>
          </cell>
          <cell r="E1828" t="str">
            <v>Australia</v>
          </cell>
          <cell r="F1828">
            <v>3</v>
          </cell>
        </row>
        <row r="1829">
          <cell r="A1829">
            <v>1832</v>
          </cell>
          <cell r="B1829" t="str">
            <v>16 Monument Place</v>
          </cell>
          <cell r="C1829">
            <v>4701</v>
          </cell>
          <cell r="D1829" t="str">
            <v>QLD</v>
          </cell>
          <cell r="E1829" t="str">
            <v>Australia</v>
          </cell>
          <cell r="F1829">
            <v>3</v>
          </cell>
        </row>
        <row r="1830">
          <cell r="A1830">
            <v>1833</v>
          </cell>
          <cell r="B1830" t="str">
            <v>99841 Talisman Street</v>
          </cell>
          <cell r="C1830">
            <v>4224</v>
          </cell>
          <cell r="D1830" t="str">
            <v>QLD</v>
          </cell>
          <cell r="E1830" t="str">
            <v>Australia</v>
          </cell>
          <cell r="F1830">
            <v>3</v>
          </cell>
        </row>
        <row r="1831">
          <cell r="A1831">
            <v>1834</v>
          </cell>
          <cell r="B1831" t="str">
            <v>21 Duke Hill</v>
          </cell>
          <cell r="C1831">
            <v>4344</v>
          </cell>
          <cell r="D1831" t="str">
            <v>QLD</v>
          </cell>
          <cell r="E1831" t="str">
            <v>Australia</v>
          </cell>
          <cell r="F1831">
            <v>4</v>
          </cell>
        </row>
        <row r="1832">
          <cell r="A1832">
            <v>1835</v>
          </cell>
          <cell r="B1832" t="str">
            <v>891 Anderson Parkway</v>
          </cell>
          <cell r="C1832">
            <v>2009</v>
          </cell>
          <cell r="D1832" t="str">
            <v>NSW</v>
          </cell>
          <cell r="E1832" t="str">
            <v>Australia</v>
          </cell>
          <cell r="F1832">
            <v>10</v>
          </cell>
        </row>
        <row r="1833">
          <cell r="A1833">
            <v>1836</v>
          </cell>
          <cell r="B1833" t="str">
            <v>9446 Holmberg Court</v>
          </cell>
          <cell r="C1833">
            <v>2133</v>
          </cell>
          <cell r="D1833" t="str">
            <v>NSW</v>
          </cell>
          <cell r="E1833" t="str">
            <v>Australia</v>
          </cell>
          <cell r="F1833">
            <v>11</v>
          </cell>
        </row>
        <row r="1834">
          <cell r="A1834">
            <v>1837</v>
          </cell>
          <cell r="B1834" t="str">
            <v>46512 Cambridge Avenue</v>
          </cell>
          <cell r="C1834">
            <v>2759</v>
          </cell>
          <cell r="D1834" t="str">
            <v>NSW</v>
          </cell>
          <cell r="E1834" t="str">
            <v>Australia</v>
          </cell>
          <cell r="F1834">
            <v>8</v>
          </cell>
        </row>
        <row r="1835">
          <cell r="A1835">
            <v>1838</v>
          </cell>
          <cell r="B1835" t="str">
            <v>54250 Welch Pass</v>
          </cell>
          <cell r="C1835">
            <v>3145</v>
          </cell>
          <cell r="D1835" t="str">
            <v>VIC</v>
          </cell>
          <cell r="E1835" t="str">
            <v>Australia</v>
          </cell>
          <cell r="F1835">
            <v>11</v>
          </cell>
        </row>
        <row r="1836">
          <cell r="A1836">
            <v>1839</v>
          </cell>
          <cell r="B1836" t="str">
            <v>734 South Court</v>
          </cell>
          <cell r="C1836">
            <v>4152</v>
          </cell>
          <cell r="D1836" t="str">
            <v>QLD</v>
          </cell>
          <cell r="E1836" t="str">
            <v>Australia</v>
          </cell>
          <cell r="F1836">
            <v>8</v>
          </cell>
        </row>
        <row r="1837">
          <cell r="A1837">
            <v>1840</v>
          </cell>
          <cell r="B1837" t="str">
            <v>769 Banding Avenue</v>
          </cell>
          <cell r="C1837">
            <v>2151</v>
          </cell>
          <cell r="D1837" t="str">
            <v>NSW</v>
          </cell>
          <cell r="E1837" t="str">
            <v>Australia</v>
          </cell>
          <cell r="F1837">
            <v>10</v>
          </cell>
        </row>
        <row r="1838">
          <cell r="A1838">
            <v>1841</v>
          </cell>
          <cell r="B1838" t="str">
            <v>2590 Northport Hill</v>
          </cell>
          <cell r="C1838">
            <v>2070</v>
          </cell>
          <cell r="D1838" t="str">
            <v>NSW</v>
          </cell>
          <cell r="E1838" t="str">
            <v>Australia</v>
          </cell>
          <cell r="F1838">
            <v>11</v>
          </cell>
        </row>
        <row r="1839">
          <cell r="A1839">
            <v>1842</v>
          </cell>
          <cell r="B1839" t="str">
            <v>9649 Cascade Way</v>
          </cell>
          <cell r="C1839">
            <v>2250</v>
          </cell>
          <cell r="D1839" t="str">
            <v>NSW</v>
          </cell>
          <cell r="E1839" t="str">
            <v>Australia</v>
          </cell>
          <cell r="F1839">
            <v>8</v>
          </cell>
        </row>
        <row r="1840">
          <cell r="A1840">
            <v>1843</v>
          </cell>
          <cell r="B1840" t="str">
            <v>69 Valley Edge Lane</v>
          </cell>
          <cell r="C1840">
            <v>3144</v>
          </cell>
          <cell r="D1840" t="str">
            <v>VIC</v>
          </cell>
          <cell r="E1840" t="str">
            <v>Australia</v>
          </cell>
          <cell r="F1840">
            <v>8</v>
          </cell>
        </row>
        <row r="1841">
          <cell r="A1841">
            <v>1844</v>
          </cell>
          <cell r="B1841" t="str">
            <v>327 Monument Street</v>
          </cell>
          <cell r="C1841">
            <v>3201</v>
          </cell>
          <cell r="D1841" t="str">
            <v>VIC</v>
          </cell>
          <cell r="E1841" t="str">
            <v>Australia</v>
          </cell>
          <cell r="F1841">
            <v>4</v>
          </cell>
        </row>
        <row r="1842">
          <cell r="A1842">
            <v>1845</v>
          </cell>
          <cell r="B1842" t="str">
            <v>4 Sunnyside Crossing</v>
          </cell>
          <cell r="C1842">
            <v>2125</v>
          </cell>
          <cell r="D1842" t="str">
            <v>NSW</v>
          </cell>
          <cell r="E1842" t="str">
            <v>Australia</v>
          </cell>
          <cell r="F1842">
            <v>12</v>
          </cell>
        </row>
        <row r="1843">
          <cell r="A1843">
            <v>1846</v>
          </cell>
          <cell r="B1843" t="str">
            <v>8 Hoffman Alley</v>
          </cell>
          <cell r="C1843">
            <v>3181</v>
          </cell>
          <cell r="D1843" t="str">
            <v>VIC</v>
          </cell>
          <cell r="E1843" t="str">
            <v>Australia</v>
          </cell>
          <cell r="F1843">
            <v>10</v>
          </cell>
        </row>
        <row r="1844">
          <cell r="A1844">
            <v>1847</v>
          </cell>
          <cell r="B1844" t="str">
            <v>894 Duke Crossing</v>
          </cell>
          <cell r="C1844">
            <v>2665</v>
          </cell>
          <cell r="D1844" t="str">
            <v>NSW</v>
          </cell>
          <cell r="E1844" t="str">
            <v>Australia</v>
          </cell>
          <cell r="F1844">
            <v>1</v>
          </cell>
        </row>
        <row r="1845">
          <cell r="A1845">
            <v>1848</v>
          </cell>
          <cell r="B1845" t="str">
            <v>01714 Claremont Center</v>
          </cell>
          <cell r="C1845">
            <v>2474</v>
          </cell>
          <cell r="D1845" t="str">
            <v>NSW</v>
          </cell>
          <cell r="E1845" t="str">
            <v>Australia</v>
          </cell>
          <cell r="F1845">
            <v>3</v>
          </cell>
        </row>
        <row r="1846">
          <cell r="A1846">
            <v>1849</v>
          </cell>
          <cell r="B1846" t="str">
            <v>6809 Maple Park</v>
          </cell>
          <cell r="C1846">
            <v>3023</v>
          </cell>
          <cell r="D1846" t="str">
            <v>VIC</v>
          </cell>
          <cell r="E1846" t="str">
            <v>Australia</v>
          </cell>
          <cell r="F1846">
            <v>8</v>
          </cell>
        </row>
        <row r="1847">
          <cell r="A1847">
            <v>1850</v>
          </cell>
          <cell r="B1847" t="str">
            <v>95294 Karstens Park</v>
          </cell>
          <cell r="C1847">
            <v>2155</v>
          </cell>
          <cell r="D1847" t="str">
            <v>NSW</v>
          </cell>
          <cell r="E1847" t="str">
            <v>Australia</v>
          </cell>
          <cell r="F1847">
            <v>9</v>
          </cell>
        </row>
        <row r="1848">
          <cell r="A1848">
            <v>1851</v>
          </cell>
          <cell r="B1848" t="str">
            <v>8872 Bunker Hill Crossing</v>
          </cell>
          <cell r="C1848">
            <v>2196</v>
          </cell>
          <cell r="D1848" t="str">
            <v>NSW</v>
          </cell>
          <cell r="E1848" t="str">
            <v>Australia</v>
          </cell>
          <cell r="F1848">
            <v>9</v>
          </cell>
        </row>
        <row r="1849">
          <cell r="A1849">
            <v>1852</v>
          </cell>
          <cell r="B1849" t="str">
            <v>14 Westport Pass</v>
          </cell>
          <cell r="C1849">
            <v>3029</v>
          </cell>
          <cell r="D1849" t="str">
            <v>VIC</v>
          </cell>
          <cell r="E1849" t="str">
            <v>Australia</v>
          </cell>
          <cell r="F1849">
            <v>6</v>
          </cell>
        </row>
        <row r="1850">
          <cell r="A1850">
            <v>1853</v>
          </cell>
          <cell r="B1850" t="str">
            <v>867 Grim Terrace</v>
          </cell>
          <cell r="C1850">
            <v>3754</v>
          </cell>
          <cell r="D1850" t="str">
            <v>VIC</v>
          </cell>
          <cell r="E1850" t="str">
            <v>Australia</v>
          </cell>
          <cell r="F1850">
            <v>6</v>
          </cell>
        </row>
        <row r="1851">
          <cell r="A1851">
            <v>1854</v>
          </cell>
          <cell r="B1851" t="str">
            <v>48023 International Way</v>
          </cell>
          <cell r="C1851">
            <v>3630</v>
          </cell>
          <cell r="D1851" t="str">
            <v>VIC</v>
          </cell>
          <cell r="E1851" t="str">
            <v>Australia</v>
          </cell>
          <cell r="F1851">
            <v>1</v>
          </cell>
        </row>
        <row r="1852">
          <cell r="A1852">
            <v>1855</v>
          </cell>
          <cell r="B1852" t="str">
            <v>0 Prairie Rose Place</v>
          </cell>
          <cell r="C1852">
            <v>3802</v>
          </cell>
          <cell r="D1852" t="str">
            <v>VIC</v>
          </cell>
          <cell r="E1852" t="str">
            <v>Australia</v>
          </cell>
          <cell r="F1852">
            <v>7</v>
          </cell>
        </row>
        <row r="1853">
          <cell r="A1853">
            <v>1856</v>
          </cell>
          <cell r="B1853" t="str">
            <v>56145 Porter Lane</v>
          </cell>
          <cell r="C1853">
            <v>2010</v>
          </cell>
          <cell r="D1853" t="str">
            <v>NSW</v>
          </cell>
          <cell r="E1853" t="str">
            <v>Australia</v>
          </cell>
          <cell r="F1853">
            <v>10</v>
          </cell>
        </row>
        <row r="1854">
          <cell r="A1854">
            <v>1857</v>
          </cell>
          <cell r="B1854" t="str">
            <v>509 Ridgeway Junction</v>
          </cell>
          <cell r="C1854">
            <v>3166</v>
          </cell>
          <cell r="D1854" t="str">
            <v>VIC</v>
          </cell>
          <cell r="E1854" t="str">
            <v>Australia</v>
          </cell>
          <cell r="F1854">
            <v>10</v>
          </cell>
        </row>
        <row r="1855">
          <cell r="A1855">
            <v>1858</v>
          </cell>
          <cell r="B1855" t="str">
            <v>41 Eagan Junction</v>
          </cell>
          <cell r="C1855">
            <v>2570</v>
          </cell>
          <cell r="D1855" t="str">
            <v>NSW</v>
          </cell>
          <cell r="E1855" t="str">
            <v>Australia</v>
          </cell>
          <cell r="F1855">
            <v>8</v>
          </cell>
        </row>
        <row r="1856">
          <cell r="A1856">
            <v>1859</v>
          </cell>
          <cell r="B1856" t="str">
            <v>5290 Lunder Park</v>
          </cell>
          <cell r="C1856">
            <v>2287</v>
          </cell>
          <cell r="D1856" t="str">
            <v>NSW</v>
          </cell>
          <cell r="E1856" t="str">
            <v>Australia</v>
          </cell>
          <cell r="F1856">
            <v>7</v>
          </cell>
        </row>
        <row r="1857">
          <cell r="A1857">
            <v>1860</v>
          </cell>
          <cell r="B1857" t="str">
            <v>52425 Prairie Rose Road</v>
          </cell>
          <cell r="C1857">
            <v>4500</v>
          </cell>
          <cell r="D1857" t="str">
            <v>QLD</v>
          </cell>
          <cell r="E1857" t="str">
            <v>Australia</v>
          </cell>
          <cell r="F1857">
            <v>6</v>
          </cell>
        </row>
        <row r="1858">
          <cell r="A1858">
            <v>1861</v>
          </cell>
          <cell r="B1858" t="str">
            <v>7939 Toban Crossing</v>
          </cell>
          <cell r="C1858">
            <v>2770</v>
          </cell>
          <cell r="D1858" t="str">
            <v>NSW</v>
          </cell>
          <cell r="E1858" t="str">
            <v>Australia</v>
          </cell>
          <cell r="F1858">
            <v>7</v>
          </cell>
        </row>
        <row r="1859">
          <cell r="A1859">
            <v>1862</v>
          </cell>
          <cell r="B1859" t="str">
            <v>0672 Lyons Pass</v>
          </cell>
          <cell r="C1859">
            <v>2153</v>
          </cell>
          <cell r="D1859" t="str">
            <v>NSW</v>
          </cell>
          <cell r="E1859" t="str">
            <v>Australia</v>
          </cell>
          <cell r="F1859">
            <v>10</v>
          </cell>
        </row>
        <row r="1860">
          <cell r="A1860">
            <v>1863</v>
          </cell>
          <cell r="B1860" t="str">
            <v>904 Mandrake Parkway</v>
          </cell>
          <cell r="C1860">
            <v>2820</v>
          </cell>
          <cell r="D1860" t="str">
            <v>NSW</v>
          </cell>
          <cell r="E1860" t="str">
            <v>Australia</v>
          </cell>
          <cell r="F1860">
            <v>1</v>
          </cell>
        </row>
        <row r="1861">
          <cell r="A1861">
            <v>1864</v>
          </cell>
          <cell r="B1861" t="str">
            <v>3007 Summer Ridge Street</v>
          </cell>
          <cell r="C1861">
            <v>4511</v>
          </cell>
          <cell r="D1861" t="str">
            <v>QLD</v>
          </cell>
          <cell r="E1861" t="str">
            <v>Australia</v>
          </cell>
          <cell r="F1861">
            <v>7</v>
          </cell>
        </row>
        <row r="1862">
          <cell r="A1862">
            <v>1865</v>
          </cell>
          <cell r="B1862" t="str">
            <v>47 Veith Junction</v>
          </cell>
          <cell r="C1862">
            <v>3196</v>
          </cell>
          <cell r="D1862" t="str">
            <v>VIC</v>
          </cell>
          <cell r="E1862" t="str">
            <v>Australia</v>
          </cell>
          <cell r="F1862">
            <v>9</v>
          </cell>
        </row>
        <row r="1863">
          <cell r="A1863">
            <v>1866</v>
          </cell>
          <cell r="B1863" t="str">
            <v>007 Canary Circle</v>
          </cell>
          <cell r="C1863">
            <v>2047</v>
          </cell>
          <cell r="D1863" t="str">
            <v>NSW</v>
          </cell>
          <cell r="E1863" t="str">
            <v>Australia</v>
          </cell>
          <cell r="F1863">
            <v>12</v>
          </cell>
        </row>
        <row r="1864">
          <cell r="A1864">
            <v>1867</v>
          </cell>
          <cell r="B1864" t="str">
            <v>1 Saint Paul Terrace</v>
          </cell>
          <cell r="C1864">
            <v>2161</v>
          </cell>
          <cell r="D1864" t="str">
            <v>NSW</v>
          </cell>
          <cell r="E1864" t="str">
            <v>Australia</v>
          </cell>
          <cell r="F1864">
            <v>6</v>
          </cell>
        </row>
        <row r="1865">
          <cell r="A1865">
            <v>1868</v>
          </cell>
          <cell r="B1865" t="str">
            <v>87705 Hovde Center</v>
          </cell>
          <cell r="C1865">
            <v>4870</v>
          </cell>
          <cell r="D1865" t="str">
            <v>QLD</v>
          </cell>
          <cell r="E1865" t="str">
            <v>Australia</v>
          </cell>
          <cell r="F1865">
            <v>5</v>
          </cell>
        </row>
        <row r="1866">
          <cell r="A1866">
            <v>1869</v>
          </cell>
          <cell r="B1866" t="str">
            <v>765 6th Plaza</v>
          </cell>
          <cell r="C1866">
            <v>4226</v>
          </cell>
          <cell r="D1866" t="str">
            <v>QLD</v>
          </cell>
          <cell r="E1866" t="str">
            <v>Australia</v>
          </cell>
          <cell r="F1866">
            <v>7</v>
          </cell>
        </row>
        <row r="1867">
          <cell r="A1867">
            <v>1870</v>
          </cell>
          <cell r="B1867" t="str">
            <v>248 Bartillon Plaza</v>
          </cell>
          <cell r="C1867">
            <v>4059</v>
          </cell>
          <cell r="D1867" t="str">
            <v>QLD</v>
          </cell>
          <cell r="E1867" t="str">
            <v>Australia</v>
          </cell>
          <cell r="F1867">
            <v>9</v>
          </cell>
        </row>
        <row r="1868">
          <cell r="A1868">
            <v>1871</v>
          </cell>
          <cell r="B1868" t="str">
            <v>66811 Lerdahl Way</v>
          </cell>
          <cell r="C1868">
            <v>4160</v>
          </cell>
          <cell r="D1868" t="str">
            <v>QLD</v>
          </cell>
          <cell r="E1868" t="str">
            <v>Australia</v>
          </cell>
          <cell r="F1868">
            <v>4</v>
          </cell>
        </row>
        <row r="1869">
          <cell r="A1869">
            <v>1872</v>
          </cell>
          <cell r="B1869" t="str">
            <v>5809 Coolidge Avenue</v>
          </cell>
          <cell r="C1869">
            <v>2747</v>
          </cell>
          <cell r="D1869" t="str">
            <v>NSW</v>
          </cell>
          <cell r="E1869" t="str">
            <v>Australia</v>
          </cell>
          <cell r="F1869">
            <v>6</v>
          </cell>
        </row>
        <row r="1870">
          <cell r="A1870">
            <v>1873</v>
          </cell>
          <cell r="B1870" t="str">
            <v>2769 Banding Avenue</v>
          </cell>
          <cell r="C1870">
            <v>3189</v>
          </cell>
          <cell r="D1870" t="str">
            <v>VIC</v>
          </cell>
          <cell r="E1870" t="str">
            <v>Australia</v>
          </cell>
          <cell r="F1870">
            <v>10</v>
          </cell>
        </row>
        <row r="1871">
          <cell r="A1871">
            <v>1874</v>
          </cell>
          <cell r="B1871" t="str">
            <v>3 Monterey Trail</v>
          </cell>
          <cell r="C1871">
            <v>2582</v>
          </cell>
          <cell r="D1871" t="str">
            <v>NSW</v>
          </cell>
          <cell r="E1871" t="str">
            <v>Australia</v>
          </cell>
          <cell r="F1871">
            <v>9</v>
          </cell>
        </row>
        <row r="1872">
          <cell r="A1872">
            <v>1875</v>
          </cell>
          <cell r="B1872" t="str">
            <v>85549 Sheridan Parkway</v>
          </cell>
          <cell r="C1872">
            <v>4170</v>
          </cell>
          <cell r="D1872" t="str">
            <v>QLD</v>
          </cell>
          <cell r="E1872" t="str">
            <v>Australia</v>
          </cell>
          <cell r="F1872">
            <v>8</v>
          </cell>
        </row>
        <row r="1873">
          <cell r="A1873">
            <v>1876</v>
          </cell>
          <cell r="B1873" t="str">
            <v>4498 Donald Crossing</v>
          </cell>
          <cell r="C1873">
            <v>2525</v>
          </cell>
          <cell r="D1873" t="str">
            <v>NSW</v>
          </cell>
          <cell r="E1873" t="str">
            <v>Australia</v>
          </cell>
          <cell r="F1873">
            <v>10</v>
          </cell>
        </row>
        <row r="1874">
          <cell r="A1874">
            <v>1877</v>
          </cell>
          <cell r="B1874" t="str">
            <v>4 Ridgeway Court</v>
          </cell>
          <cell r="C1874">
            <v>4030</v>
          </cell>
          <cell r="D1874" t="str">
            <v>QLD</v>
          </cell>
          <cell r="E1874" t="str">
            <v>Australia</v>
          </cell>
          <cell r="F1874">
            <v>4</v>
          </cell>
        </row>
        <row r="1875">
          <cell r="A1875">
            <v>1878</v>
          </cell>
          <cell r="B1875" t="str">
            <v>4 Bartelt Hill</v>
          </cell>
          <cell r="C1875">
            <v>4510</v>
          </cell>
          <cell r="D1875" t="str">
            <v>QLD</v>
          </cell>
          <cell r="E1875" t="str">
            <v>Australia</v>
          </cell>
          <cell r="F1875">
            <v>1</v>
          </cell>
        </row>
        <row r="1876">
          <cell r="A1876">
            <v>1879</v>
          </cell>
          <cell r="B1876" t="str">
            <v>91116 Riverside Plaza</v>
          </cell>
          <cell r="C1876">
            <v>2114</v>
          </cell>
          <cell r="D1876" t="str">
            <v>NSW</v>
          </cell>
          <cell r="E1876" t="str">
            <v>Australia</v>
          </cell>
          <cell r="F1876">
            <v>8</v>
          </cell>
        </row>
        <row r="1877">
          <cell r="A1877">
            <v>1880</v>
          </cell>
          <cell r="B1877" t="str">
            <v>60911 Almo Point</v>
          </cell>
          <cell r="C1877">
            <v>2066</v>
          </cell>
          <cell r="D1877" t="str">
            <v>NSW</v>
          </cell>
          <cell r="E1877" t="str">
            <v>Australia</v>
          </cell>
          <cell r="F1877">
            <v>12</v>
          </cell>
        </row>
        <row r="1878">
          <cell r="A1878">
            <v>1881</v>
          </cell>
          <cell r="B1878" t="str">
            <v>0 Superior Pass</v>
          </cell>
          <cell r="C1878">
            <v>2050</v>
          </cell>
          <cell r="D1878" t="str">
            <v>NSW</v>
          </cell>
          <cell r="E1878" t="str">
            <v>Australia</v>
          </cell>
          <cell r="F1878">
            <v>8</v>
          </cell>
        </row>
        <row r="1879">
          <cell r="A1879">
            <v>1882</v>
          </cell>
          <cell r="B1879" t="str">
            <v>9 Superior Terrace</v>
          </cell>
          <cell r="C1879">
            <v>2199</v>
          </cell>
          <cell r="D1879" t="str">
            <v>NSW</v>
          </cell>
          <cell r="E1879" t="str">
            <v>Australia</v>
          </cell>
          <cell r="F1879">
            <v>9</v>
          </cell>
        </row>
        <row r="1880">
          <cell r="A1880">
            <v>1883</v>
          </cell>
          <cell r="B1880" t="str">
            <v>57 Marquette Hill</v>
          </cell>
          <cell r="C1880">
            <v>4120</v>
          </cell>
          <cell r="D1880" t="str">
            <v>QLD</v>
          </cell>
          <cell r="E1880" t="str">
            <v>Australia</v>
          </cell>
          <cell r="F1880">
            <v>6</v>
          </cell>
        </row>
        <row r="1881">
          <cell r="A1881">
            <v>1884</v>
          </cell>
          <cell r="B1881" t="str">
            <v>36 Sommers Place</v>
          </cell>
          <cell r="C1881">
            <v>2096</v>
          </cell>
          <cell r="D1881" t="str">
            <v>NSW</v>
          </cell>
          <cell r="E1881" t="str">
            <v>Australia</v>
          </cell>
          <cell r="F1881">
            <v>12</v>
          </cell>
        </row>
        <row r="1882">
          <cell r="A1882">
            <v>1885</v>
          </cell>
          <cell r="B1882" t="str">
            <v>83148 Rowland Alley</v>
          </cell>
          <cell r="C1882">
            <v>2530</v>
          </cell>
          <cell r="D1882" t="str">
            <v>NSW</v>
          </cell>
          <cell r="E1882" t="str">
            <v>Australia</v>
          </cell>
          <cell r="F1882">
            <v>8</v>
          </cell>
        </row>
        <row r="1883">
          <cell r="A1883">
            <v>1886</v>
          </cell>
          <cell r="B1883" t="str">
            <v>34 Arrowood Pass</v>
          </cell>
          <cell r="C1883">
            <v>2567</v>
          </cell>
          <cell r="D1883" t="str">
            <v>NSW</v>
          </cell>
          <cell r="E1883" t="str">
            <v>Australia</v>
          </cell>
          <cell r="F1883">
            <v>9</v>
          </cell>
        </row>
        <row r="1884">
          <cell r="A1884">
            <v>1887</v>
          </cell>
          <cell r="B1884" t="str">
            <v>72 Mandrake Court</v>
          </cell>
          <cell r="C1884">
            <v>3183</v>
          </cell>
          <cell r="D1884" t="str">
            <v>VIC</v>
          </cell>
          <cell r="E1884" t="str">
            <v>Australia</v>
          </cell>
          <cell r="F1884">
            <v>9</v>
          </cell>
        </row>
        <row r="1885">
          <cell r="A1885">
            <v>1888</v>
          </cell>
          <cell r="B1885" t="str">
            <v>9 Emmet Hill</v>
          </cell>
          <cell r="C1885">
            <v>2042</v>
          </cell>
          <cell r="D1885" t="str">
            <v>NSW</v>
          </cell>
          <cell r="E1885" t="str">
            <v>Australia</v>
          </cell>
          <cell r="F1885">
            <v>10</v>
          </cell>
        </row>
        <row r="1886">
          <cell r="A1886">
            <v>1889</v>
          </cell>
          <cell r="B1886" t="str">
            <v>16984 Pankratz Park</v>
          </cell>
          <cell r="C1886">
            <v>2324</v>
          </cell>
          <cell r="D1886" t="str">
            <v>NSW</v>
          </cell>
          <cell r="E1886" t="str">
            <v>Australia</v>
          </cell>
          <cell r="F1886">
            <v>7</v>
          </cell>
        </row>
        <row r="1887">
          <cell r="A1887">
            <v>1890</v>
          </cell>
          <cell r="B1887" t="str">
            <v>9460 Laurel Crossing</v>
          </cell>
          <cell r="C1887">
            <v>4032</v>
          </cell>
          <cell r="D1887" t="str">
            <v>QLD</v>
          </cell>
          <cell r="E1887" t="str">
            <v>Australia</v>
          </cell>
          <cell r="F1887">
            <v>7</v>
          </cell>
        </row>
        <row r="1888">
          <cell r="A1888">
            <v>1891</v>
          </cell>
          <cell r="B1888" t="str">
            <v>5786 Kinsman Point</v>
          </cell>
          <cell r="C1888">
            <v>2127</v>
          </cell>
          <cell r="D1888" t="str">
            <v>NSW</v>
          </cell>
          <cell r="E1888" t="str">
            <v>Australia</v>
          </cell>
          <cell r="F1888">
            <v>8</v>
          </cell>
        </row>
        <row r="1889">
          <cell r="A1889">
            <v>1892</v>
          </cell>
          <cell r="B1889" t="str">
            <v>4 Fairfield Way</v>
          </cell>
          <cell r="C1889">
            <v>2487</v>
          </cell>
          <cell r="D1889" t="str">
            <v>NSW</v>
          </cell>
          <cell r="E1889" t="str">
            <v>Australia</v>
          </cell>
          <cell r="F1889">
            <v>10</v>
          </cell>
        </row>
        <row r="1890">
          <cell r="A1890">
            <v>1893</v>
          </cell>
          <cell r="B1890" t="str">
            <v>319 Michigan Way</v>
          </cell>
          <cell r="C1890">
            <v>4350</v>
          </cell>
          <cell r="D1890" t="str">
            <v>QLD</v>
          </cell>
          <cell r="E1890" t="str">
            <v>Australia</v>
          </cell>
          <cell r="F1890">
            <v>4</v>
          </cell>
        </row>
        <row r="1891">
          <cell r="A1891">
            <v>1894</v>
          </cell>
          <cell r="B1891" t="str">
            <v>49 Fulton Park</v>
          </cell>
          <cell r="C1891">
            <v>3156</v>
          </cell>
          <cell r="D1891" t="str">
            <v>VIC</v>
          </cell>
          <cell r="E1891" t="str">
            <v>Australia</v>
          </cell>
          <cell r="F1891">
            <v>8</v>
          </cell>
        </row>
        <row r="1892">
          <cell r="A1892">
            <v>1895</v>
          </cell>
          <cell r="B1892" t="str">
            <v>0 Corben Court</v>
          </cell>
          <cell r="C1892">
            <v>3121</v>
          </cell>
          <cell r="D1892" t="str">
            <v>VIC</v>
          </cell>
          <cell r="E1892" t="str">
            <v>Australia</v>
          </cell>
          <cell r="F1892">
            <v>11</v>
          </cell>
        </row>
        <row r="1893">
          <cell r="A1893">
            <v>1896</v>
          </cell>
          <cell r="B1893" t="str">
            <v>8 Drewry Street</v>
          </cell>
          <cell r="C1893">
            <v>4655</v>
          </cell>
          <cell r="D1893" t="str">
            <v>QLD</v>
          </cell>
          <cell r="E1893" t="str">
            <v>Australia</v>
          </cell>
          <cell r="F1893">
            <v>5</v>
          </cell>
        </row>
        <row r="1894">
          <cell r="A1894">
            <v>1897</v>
          </cell>
          <cell r="B1894" t="str">
            <v>48 Dawn Center</v>
          </cell>
          <cell r="C1894">
            <v>4132</v>
          </cell>
          <cell r="D1894" t="str">
            <v>QLD</v>
          </cell>
          <cell r="E1894" t="str">
            <v>Australia</v>
          </cell>
          <cell r="F1894">
            <v>3</v>
          </cell>
        </row>
        <row r="1895">
          <cell r="A1895">
            <v>1898</v>
          </cell>
          <cell r="B1895" t="str">
            <v>6244 Forest Point</v>
          </cell>
          <cell r="C1895">
            <v>4103</v>
          </cell>
          <cell r="D1895" t="str">
            <v>QLD</v>
          </cell>
          <cell r="E1895" t="str">
            <v>Australia</v>
          </cell>
          <cell r="F1895">
            <v>9</v>
          </cell>
        </row>
        <row r="1896">
          <cell r="A1896">
            <v>1899</v>
          </cell>
          <cell r="B1896" t="str">
            <v>0306 Donald Court</v>
          </cell>
          <cell r="C1896">
            <v>3844</v>
          </cell>
          <cell r="D1896" t="str">
            <v>VIC</v>
          </cell>
          <cell r="E1896" t="str">
            <v>Australia</v>
          </cell>
          <cell r="F1896">
            <v>1</v>
          </cell>
        </row>
        <row r="1897">
          <cell r="A1897">
            <v>1900</v>
          </cell>
          <cell r="B1897" t="str">
            <v>3762 VIC Alley</v>
          </cell>
          <cell r="C1897">
            <v>4078</v>
          </cell>
          <cell r="D1897" t="str">
            <v>QLD</v>
          </cell>
          <cell r="E1897" t="str">
            <v>Australia</v>
          </cell>
          <cell r="F1897">
            <v>6</v>
          </cell>
        </row>
        <row r="1898">
          <cell r="A1898">
            <v>1901</v>
          </cell>
          <cell r="B1898" t="str">
            <v>3 Manley Crossing</v>
          </cell>
          <cell r="C1898">
            <v>4074</v>
          </cell>
          <cell r="D1898" t="str">
            <v>QLD</v>
          </cell>
          <cell r="E1898" t="str">
            <v>Australia</v>
          </cell>
          <cell r="F1898">
            <v>6</v>
          </cell>
        </row>
        <row r="1899">
          <cell r="A1899">
            <v>1902</v>
          </cell>
          <cell r="B1899" t="str">
            <v>36866 Summit Point</v>
          </cell>
          <cell r="C1899">
            <v>3750</v>
          </cell>
          <cell r="D1899" t="str">
            <v>VIC</v>
          </cell>
          <cell r="E1899" t="str">
            <v>Australia</v>
          </cell>
          <cell r="F1899">
            <v>9</v>
          </cell>
        </row>
        <row r="1900">
          <cell r="A1900">
            <v>1903</v>
          </cell>
          <cell r="B1900" t="str">
            <v>9 Pearson Plaza</v>
          </cell>
          <cell r="C1900">
            <v>3177</v>
          </cell>
          <cell r="D1900" t="str">
            <v>VIC</v>
          </cell>
          <cell r="E1900" t="str">
            <v>Australia</v>
          </cell>
          <cell r="F1900">
            <v>7</v>
          </cell>
        </row>
        <row r="1901">
          <cell r="A1901">
            <v>1904</v>
          </cell>
          <cell r="B1901" t="str">
            <v>7450 Prairie Rose Drive</v>
          </cell>
          <cell r="C1901">
            <v>2868</v>
          </cell>
          <cell r="D1901" t="str">
            <v>NSW</v>
          </cell>
          <cell r="E1901" t="str">
            <v>Australia</v>
          </cell>
          <cell r="F1901">
            <v>1</v>
          </cell>
        </row>
        <row r="1902">
          <cell r="A1902">
            <v>1905</v>
          </cell>
          <cell r="B1902" t="str">
            <v>83975 Rowland Place</v>
          </cell>
          <cell r="C1902">
            <v>2166</v>
          </cell>
          <cell r="D1902" t="str">
            <v>NSW</v>
          </cell>
          <cell r="E1902" t="str">
            <v>Australia</v>
          </cell>
          <cell r="F1902">
            <v>6</v>
          </cell>
        </row>
        <row r="1903">
          <cell r="A1903">
            <v>1906</v>
          </cell>
          <cell r="B1903" t="str">
            <v>01 Weeping Birch Plaza</v>
          </cell>
          <cell r="C1903">
            <v>2640</v>
          </cell>
          <cell r="D1903" t="str">
            <v>NSW</v>
          </cell>
          <cell r="E1903" t="str">
            <v>Australia</v>
          </cell>
          <cell r="F1903">
            <v>4</v>
          </cell>
        </row>
        <row r="1904">
          <cell r="A1904">
            <v>1907</v>
          </cell>
          <cell r="B1904" t="str">
            <v>738 Dixon Drive</v>
          </cell>
          <cell r="C1904">
            <v>2575</v>
          </cell>
          <cell r="D1904" t="str">
            <v>NSW</v>
          </cell>
          <cell r="E1904" t="str">
            <v>Australia</v>
          </cell>
          <cell r="F1904">
            <v>8</v>
          </cell>
        </row>
        <row r="1905">
          <cell r="A1905">
            <v>1908</v>
          </cell>
          <cell r="B1905" t="str">
            <v>5766 Pearson Court</v>
          </cell>
          <cell r="C1905">
            <v>2227</v>
          </cell>
          <cell r="D1905" t="str">
            <v>NSW</v>
          </cell>
          <cell r="E1905" t="str">
            <v>Australia</v>
          </cell>
          <cell r="F1905">
            <v>8</v>
          </cell>
        </row>
        <row r="1906">
          <cell r="A1906">
            <v>1909</v>
          </cell>
          <cell r="B1906" t="str">
            <v>9 Shelley Center</v>
          </cell>
          <cell r="C1906">
            <v>2170</v>
          </cell>
          <cell r="D1906" t="str">
            <v>NSW</v>
          </cell>
          <cell r="E1906" t="str">
            <v>Australia</v>
          </cell>
          <cell r="F1906">
            <v>7</v>
          </cell>
        </row>
        <row r="1907">
          <cell r="A1907">
            <v>1910</v>
          </cell>
          <cell r="B1907" t="str">
            <v>07273 Sundown Trail</v>
          </cell>
          <cell r="C1907">
            <v>2358</v>
          </cell>
          <cell r="D1907" t="str">
            <v>NSW</v>
          </cell>
          <cell r="E1907" t="str">
            <v>Australia</v>
          </cell>
          <cell r="F1907">
            <v>2</v>
          </cell>
        </row>
        <row r="1908">
          <cell r="A1908">
            <v>1911</v>
          </cell>
          <cell r="B1908" t="str">
            <v>2 Maryland Drive</v>
          </cell>
          <cell r="C1908">
            <v>4227</v>
          </cell>
          <cell r="D1908" t="str">
            <v>QLD</v>
          </cell>
          <cell r="E1908" t="str">
            <v>Australia</v>
          </cell>
          <cell r="F1908">
            <v>7</v>
          </cell>
        </row>
        <row r="1909">
          <cell r="A1909">
            <v>1912</v>
          </cell>
          <cell r="B1909" t="str">
            <v>3 Roth Place</v>
          </cell>
          <cell r="C1909">
            <v>2449</v>
          </cell>
          <cell r="D1909" t="str">
            <v>NSW</v>
          </cell>
          <cell r="E1909" t="str">
            <v>Australia</v>
          </cell>
          <cell r="F1909">
            <v>2</v>
          </cell>
        </row>
        <row r="1910">
          <cell r="A1910">
            <v>1913</v>
          </cell>
          <cell r="B1910" t="str">
            <v>81856 Express Lane</v>
          </cell>
          <cell r="C1910">
            <v>2299</v>
          </cell>
          <cell r="D1910" t="str">
            <v>NSW</v>
          </cell>
          <cell r="E1910" t="str">
            <v>Australia</v>
          </cell>
          <cell r="F1910">
            <v>6</v>
          </cell>
        </row>
        <row r="1911">
          <cell r="A1911">
            <v>1914</v>
          </cell>
          <cell r="B1911" t="str">
            <v>5 Porter Road</v>
          </cell>
          <cell r="C1911">
            <v>4014</v>
          </cell>
          <cell r="D1911" t="str">
            <v>QLD</v>
          </cell>
          <cell r="E1911" t="str">
            <v>Australia</v>
          </cell>
          <cell r="F1911">
            <v>6</v>
          </cell>
        </row>
        <row r="1912">
          <cell r="A1912">
            <v>1915</v>
          </cell>
          <cell r="B1912" t="str">
            <v>59 Waywood Road</v>
          </cell>
          <cell r="C1912">
            <v>3163</v>
          </cell>
          <cell r="D1912" t="str">
            <v>VIC</v>
          </cell>
          <cell r="E1912" t="str">
            <v>Australia</v>
          </cell>
          <cell r="F1912">
            <v>8</v>
          </cell>
        </row>
        <row r="1913">
          <cell r="A1913">
            <v>1916</v>
          </cell>
          <cell r="B1913" t="str">
            <v>6838 Anniversary Junction</v>
          </cell>
          <cell r="C1913">
            <v>2484</v>
          </cell>
          <cell r="D1913" t="str">
            <v>NSW</v>
          </cell>
          <cell r="E1913" t="str">
            <v>Australia</v>
          </cell>
          <cell r="F1913">
            <v>4</v>
          </cell>
        </row>
        <row r="1914">
          <cell r="A1914">
            <v>1917</v>
          </cell>
          <cell r="B1914" t="str">
            <v>90128 Caliangt Place</v>
          </cell>
          <cell r="C1914">
            <v>2484</v>
          </cell>
          <cell r="D1914" t="str">
            <v>NSW</v>
          </cell>
          <cell r="E1914" t="str">
            <v>Australia</v>
          </cell>
          <cell r="F1914">
            <v>4</v>
          </cell>
        </row>
        <row r="1915">
          <cell r="A1915">
            <v>1918</v>
          </cell>
          <cell r="B1915" t="str">
            <v>504 Mesta Lane</v>
          </cell>
          <cell r="C1915">
            <v>2261</v>
          </cell>
          <cell r="D1915" t="str">
            <v>NSW</v>
          </cell>
          <cell r="E1915" t="str">
            <v>Australia</v>
          </cell>
          <cell r="F1915">
            <v>8</v>
          </cell>
        </row>
        <row r="1916">
          <cell r="A1916">
            <v>1919</v>
          </cell>
          <cell r="B1916" t="str">
            <v>9 Utah Road</v>
          </cell>
          <cell r="C1916">
            <v>4179</v>
          </cell>
          <cell r="D1916" t="str">
            <v>QLD</v>
          </cell>
          <cell r="E1916" t="str">
            <v>Australia</v>
          </cell>
          <cell r="F1916">
            <v>8</v>
          </cell>
        </row>
        <row r="1917">
          <cell r="A1917">
            <v>1920</v>
          </cell>
          <cell r="B1917" t="str">
            <v>00213 Atwood Pass</v>
          </cell>
          <cell r="C1917">
            <v>2340</v>
          </cell>
          <cell r="D1917" t="str">
            <v>NSW</v>
          </cell>
          <cell r="E1917" t="str">
            <v>Australia</v>
          </cell>
          <cell r="F1917">
            <v>1</v>
          </cell>
        </row>
        <row r="1918">
          <cell r="A1918">
            <v>1921</v>
          </cell>
          <cell r="B1918" t="str">
            <v>7230 Montana Place</v>
          </cell>
          <cell r="C1918">
            <v>2777</v>
          </cell>
          <cell r="D1918" t="str">
            <v>NSW</v>
          </cell>
          <cell r="E1918" t="str">
            <v>Australia</v>
          </cell>
          <cell r="F1918">
            <v>9</v>
          </cell>
        </row>
        <row r="1919">
          <cell r="A1919">
            <v>1922</v>
          </cell>
          <cell r="B1919" t="str">
            <v>51763 Carey Place</v>
          </cell>
          <cell r="C1919">
            <v>3056</v>
          </cell>
          <cell r="D1919" t="str">
            <v>VIC</v>
          </cell>
          <cell r="E1919" t="str">
            <v>Australia</v>
          </cell>
          <cell r="F1919">
            <v>7</v>
          </cell>
        </row>
        <row r="1920">
          <cell r="A1920">
            <v>1923</v>
          </cell>
          <cell r="B1920" t="str">
            <v>4 Susan Center</v>
          </cell>
          <cell r="C1920">
            <v>3170</v>
          </cell>
          <cell r="D1920" t="str">
            <v>VIC</v>
          </cell>
          <cell r="E1920" t="str">
            <v>Australia</v>
          </cell>
          <cell r="F1920">
            <v>9</v>
          </cell>
        </row>
        <row r="1921">
          <cell r="A1921">
            <v>1924</v>
          </cell>
          <cell r="B1921" t="str">
            <v>745 Troy Avenue</v>
          </cell>
          <cell r="C1921">
            <v>2769</v>
          </cell>
          <cell r="D1921" t="str">
            <v>NSW</v>
          </cell>
          <cell r="E1921" t="str">
            <v>Australia</v>
          </cell>
          <cell r="F1921">
            <v>9</v>
          </cell>
        </row>
        <row r="1922">
          <cell r="A1922">
            <v>1925</v>
          </cell>
          <cell r="B1922" t="str">
            <v>6 Upham Place</v>
          </cell>
          <cell r="C1922">
            <v>4556</v>
          </cell>
          <cell r="D1922" t="str">
            <v>QLD</v>
          </cell>
          <cell r="E1922" t="str">
            <v>Australia</v>
          </cell>
          <cell r="F1922">
            <v>7</v>
          </cell>
        </row>
        <row r="1923">
          <cell r="A1923">
            <v>1926</v>
          </cell>
          <cell r="B1923" t="str">
            <v>34694 Sugar Place</v>
          </cell>
          <cell r="C1923">
            <v>4740</v>
          </cell>
          <cell r="D1923" t="str">
            <v>QLD</v>
          </cell>
          <cell r="E1923" t="str">
            <v>Australia</v>
          </cell>
          <cell r="F1923">
            <v>5</v>
          </cell>
        </row>
        <row r="1924">
          <cell r="A1924">
            <v>1927</v>
          </cell>
          <cell r="B1924" t="str">
            <v>26876 Lyons Court</v>
          </cell>
          <cell r="C1924">
            <v>3166</v>
          </cell>
          <cell r="D1924" t="str">
            <v>VIC</v>
          </cell>
          <cell r="E1924" t="str">
            <v>Australia</v>
          </cell>
          <cell r="F1924">
            <v>10</v>
          </cell>
        </row>
        <row r="1925">
          <cell r="A1925">
            <v>1928</v>
          </cell>
          <cell r="B1925" t="str">
            <v>8308 Linden Place</v>
          </cell>
          <cell r="C1925">
            <v>2570</v>
          </cell>
          <cell r="D1925" t="str">
            <v>NSW</v>
          </cell>
          <cell r="E1925" t="str">
            <v>Australia</v>
          </cell>
          <cell r="F1925">
            <v>9</v>
          </cell>
        </row>
        <row r="1926">
          <cell r="A1926">
            <v>1929</v>
          </cell>
          <cell r="B1926" t="str">
            <v>32708 Bluestem Alley</v>
          </cell>
          <cell r="C1926">
            <v>3976</v>
          </cell>
          <cell r="D1926" t="str">
            <v>VIC</v>
          </cell>
          <cell r="E1926" t="str">
            <v>Australia</v>
          </cell>
          <cell r="F1926">
            <v>7</v>
          </cell>
        </row>
        <row r="1927">
          <cell r="A1927">
            <v>1930</v>
          </cell>
          <cell r="B1927" t="str">
            <v>3542 Arkansas Place</v>
          </cell>
          <cell r="C1927">
            <v>3380</v>
          </cell>
          <cell r="D1927" t="str">
            <v>VIC</v>
          </cell>
          <cell r="E1927" t="str">
            <v>Australia</v>
          </cell>
          <cell r="F1927">
            <v>1</v>
          </cell>
        </row>
        <row r="1928">
          <cell r="A1928">
            <v>1931</v>
          </cell>
          <cell r="B1928" t="str">
            <v>642 Anderson Circle</v>
          </cell>
          <cell r="C1928">
            <v>4132</v>
          </cell>
          <cell r="D1928" t="str">
            <v>QLD</v>
          </cell>
          <cell r="E1928" t="str">
            <v>Australia</v>
          </cell>
          <cell r="F1928">
            <v>5</v>
          </cell>
        </row>
        <row r="1929">
          <cell r="A1929">
            <v>1932</v>
          </cell>
          <cell r="B1929" t="str">
            <v>8318 Continental Alley</v>
          </cell>
          <cell r="C1929">
            <v>3175</v>
          </cell>
          <cell r="D1929" t="str">
            <v>VIC</v>
          </cell>
          <cell r="E1929" t="str">
            <v>Australia</v>
          </cell>
          <cell r="F1929">
            <v>7</v>
          </cell>
        </row>
        <row r="1930">
          <cell r="A1930">
            <v>1933</v>
          </cell>
          <cell r="B1930" t="str">
            <v>7202 Prairieview Court</v>
          </cell>
          <cell r="C1930">
            <v>2221</v>
          </cell>
          <cell r="D1930" t="str">
            <v>NSW</v>
          </cell>
          <cell r="E1930" t="str">
            <v>Australia</v>
          </cell>
          <cell r="F1930">
            <v>11</v>
          </cell>
        </row>
        <row r="1931">
          <cell r="A1931">
            <v>1934</v>
          </cell>
          <cell r="B1931" t="str">
            <v>64610 Sachtjen Center</v>
          </cell>
          <cell r="C1931">
            <v>2575</v>
          </cell>
          <cell r="D1931" t="str">
            <v>NSW</v>
          </cell>
          <cell r="E1931" t="str">
            <v>Australia</v>
          </cell>
          <cell r="F1931">
            <v>10</v>
          </cell>
        </row>
        <row r="1932">
          <cell r="A1932">
            <v>1935</v>
          </cell>
          <cell r="B1932" t="str">
            <v>53 Muir Terrace</v>
          </cell>
          <cell r="C1932">
            <v>2170</v>
          </cell>
          <cell r="D1932" t="str">
            <v>NSW</v>
          </cell>
          <cell r="E1932" t="str">
            <v>Australia</v>
          </cell>
          <cell r="F1932">
            <v>8</v>
          </cell>
        </row>
        <row r="1933">
          <cell r="A1933">
            <v>1936</v>
          </cell>
          <cell r="B1933" t="str">
            <v>710 Schiller Plaza</v>
          </cell>
          <cell r="C1933">
            <v>3338</v>
          </cell>
          <cell r="D1933" t="str">
            <v>VIC</v>
          </cell>
          <cell r="E1933" t="str">
            <v>Australia</v>
          </cell>
          <cell r="F1933">
            <v>1</v>
          </cell>
        </row>
        <row r="1934">
          <cell r="A1934">
            <v>1937</v>
          </cell>
          <cell r="B1934" t="str">
            <v>698 Old Gate Lane</v>
          </cell>
          <cell r="C1934">
            <v>2619</v>
          </cell>
          <cell r="D1934" t="str">
            <v>NSW</v>
          </cell>
          <cell r="E1934" t="str">
            <v>Australia</v>
          </cell>
          <cell r="F1934">
            <v>3</v>
          </cell>
        </row>
        <row r="1935">
          <cell r="A1935">
            <v>1938</v>
          </cell>
          <cell r="B1935" t="str">
            <v>4 Golden Leaf Road</v>
          </cell>
          <cell r="C1935">
            <v>4670</v>
          </cell>
          <cell r="D1935" t="str">
            <v>QLD</v>
          </cell>
          <cell r="E1935" t="str">
            <v>Australia</v>
          </cell>
          <cell r="F1935">
            <v>2</v>
          </cell>
        </row>
        <row r="1936">
          <cell r="A1936">
            <v>1939</v>
          </cell>
          <cell r="B1936" t="str">
            <v>1979 Arapahoe Trail</v>
          </cell>
          <cell r="C1936">
            <v>4701</v>
          </cell>
          <cell r="D1936" t="str">
            <v>QLD</v>
          </cell>
          <cell r="E1936" t="str">
            <v>Australia</v>
          </cell>
          <cell r="F1936">
            <v>3</v>
          </cell>
        </row>
        <row r="1937">
          <cell r="A1937">
            <v>1940</v>
          </cell>
          <cell r="B1937" t="str">
            <v>1 Vernon Terrace</v>
          </cell>
          <cell r="C1937">
            <v>4226</v>
          </cell>
          <cell r="D1937" t="str">
            <v>QLD</v>
          </cell>
          <cell r="E1937" t="str">
            <v>Australia</v>
          </cell>
          <cell r="F1937">
            <v>6</v>
          </cell>
        </row>
        <row r="1938">
          <cell r="A1938">
            <v>1941</v>
          </cell>
          <cell r="B1938" t="str">
            <v>79862 Darwin Crossing</v>
          </cell>
          <cell r="C1938">
            <v>4215</v>
          </cell>
          <cell r="D1938" t="str">
            <v>QLD</v>
          </cell>
          <cell r="E1938" t="str">
            <v>Australia</v>
          </cell>
          <cell r="F1938">
            <v>8</v>
          </cell>
        </row>
        <row r="1939">
          <cell r="A1939">
            <v>1942</v>
          </cell>
          <cell r="B1939" t="str">
            <v>184 Hoepker Way</v>
          </cell>
          <cell r="C1939">
            <v>2197</v>
          </cell>
          <cell r="D1939" t="str">
            <v>NSW</v>
          </cell>
          <cell r="E1939" t="str">
            <v>Australia</v>
          </cell>
          <cell r="F1939">
            <v>9</v>
          </cell>
        </row>
        <row r="1940">
          <cell r="A1940">
            <v>1943</v>
          </cell>
          <cell r="B1940" t="str">
            <v>40 New Castle Avenue</v>
          </cell>
          <cell r="C1940">
            <v>2043</v>
          </cell>
          <cell r="D1940" t="str">
            <v>NSW</v>
          </cell>
          <cell r="E1940" t="str">
            <v>Australia</v>
          </cell>
          <cell r="F1940">
            <v>11</v>
          </cell>
        </row>
        <row r="1941">
          <cell r="A1941">
            <v>1944</v>
          </cell>
          <cell r="B1941" t="str">
            <v>9525 Johnson Place</v>
          </cell>
          <cell r="C1941">
            <v>3190</v>
          </cell>
          <cell r="D1941" t="str">
            <v>VIC</v>
          </cell>
          <cell r="E1941" t="str">
            <v>Australia</v>
          </cell>
          <cell r="F1941">
            <v>8</v>
          </cell>
        </row>
        <row r="1942">
          <cell r="A1942">
            <v>1945</v>
          </cell>
          <cell r="B1942" t="str">
            <v>8 Pearson Trail</v>
          </cell>
          <cell r="C1942">
            <v>2166</v>
          </cell>
          <cell r="D1942" t="str">
            <v>NSW</v>
          </cell>
          <cell r="E1942" t="str">
            <v>Australia</v>
          </cell>
          <cell r="F1942">
            <v>9</v>
          </cell>
        </row>
        <row r="1943">
          <cell r="A1943">
            <v>1946</v>
          </cell>
          <cell r="B1943" t="str">
            <v>53 Dakota Court</v>
          </cell>
          <cell r="C1943">
            <v>2027</v>
          </cell>
          <cell r="D1943" t="str">
            <v>NSW</v>
          </cell>
          <cell r="E1943" t="str">
            <v>Australia</v>
          </cell>
          <cell r="F1943">
            <v>9</v>
          </cell>
        </row>
        <row r="1944">
          <cell r="A1944">
            <v>1947</v>
          </cell>
          <cell r="B1944" t="str">
            <v>4262 Melvin Avenue</v>
          </cell>
          <cell r="C1944">
            <v>2759</v>
          </cell>
          <cell r="D1944" t="str">
            <v>NSW</v>
          </cell>
          <cell r="E1944" t="str">
            <v>Australia</v>
          </cell>
          <cell r="F1944">
            <v>8</v>
          </cell>
        </row>
        <row r="1945">
          <cell r="A1945">
            <v>1948</v>
          </cell>
          <cell r="B1945" t="str">
            <v>4415 Dwight Center</v>
          </cell>
          <cell r="C1945">
            <v>2528</v>
          </cell>
          <cell r="D1945" t="str">
            <v>NSW</v>
          </cell>
          <cell r="E1945" t="str">
            <v>Australia</v>
          </cell>
          <cell r="F1945">
            <v>7</v>
          </cell>
        </row>
        <row r="1946">
          <cell r="A1946">
            <v>1949</v>
          </cell>
          <cell r="B1946" t="str">
            <v>1197 Carey Junction</v>
          </cell>
          <cell r="C1946">
            <v>2280</v>
          </cell>
          <cell r="D1946" t="str">
            <v>NSW</v>
          </cell>
          <cell r="E1946" t="str">
            <v>Australia</v>
          </cell>
          <cell r="F1946">
            <v>7</v>
          </cell>
        </row>
        <row r="1947">
          <cell r="A1947">
            <v>1950</v>
          </cell>
          <cell r="B1947" t="str">
            <v>227 Havey Trail</v>
          </cell>
          <cell r="C1947">
            <v>2795</v>
          </cell>
          <cell r="D1947" t="str">
            <v>NSW</v>
          </cell>
          <cell r="E1947" t="str">
            <v>Australia</v>
          </cell>
          <cell r="F1947">
            <v>6</v>
          </cell>
        </row>
        <row r="1948">
          <cell r="A1948">
            <v>1951</v>
          </cell>
          <cell r="B1948" t="str">
            <v>2 Manufacturers Parkway</v>
          </cell>
          <cell r="C1948">
            <v>3199</v>
          </cell>
          <cell r="D1948" t="str">
            <v>VIC</v>
          </cell>
          <cell r="E1948" t="str">
            <v>Australia</v>
          </cell>
          <cell r="F1948">
            <v>6</v>
          </cell>
        </row>
        <row r="1949">
          <cell r="A1949">
            <v>1952</v>
          </cell>
          <cell r="B1949" t="str">
            <v>9175 Stephen Drive</v>
          </cell>
          <cell r="C1949">
            <v>4035</v>
          </cell>
          <cell r="D1949" t="str">
            <v>QLD</v>
          </cell>
          <cell r="E1949" t="str">
            <v>Australia</v>
          </cell>
          <cell r="F1949">
            <v>8</v>
          </cell>
        </row>
        <row r="1950">
          <cell r="A1950">
            <v>1953</v>
          </cell>
          <cell r="B1950" t="str">
            <v>299 Pine View Parkway</v>
          </cell>
          <cell r="C1950">
            <v>3121</v>
          </cell>
          <cell r="D1950" t="str">
            <v>VIC</v>
          </cell>
          <cell r="E1950" t="str">
            <v>Australia</v>
          </cell>
          <cell r="F1950">
            <v>12</v>
          </cell>
        </row>
        <row r="1951">
          <cell r="A1951">
            <v>1954</v>
          </cell>
          <cell r="B1951" t="str">
            <v>71 Orin Crossing</v>
          </cell>
          <cell r="C1951">
            <v>2155</v>
          </cell>
          <cell r="D1951" t="str">
            <v>NSW</v>
          </cell>
          <cell r="E1951" t="str">
            <v>Australia</v>
          </cell>
          <cell r="F1951">
            <v>9</v>
          </cell>
        </row>
        <row r="1952">
          <cell r="A1952">
            <v>1955</v>
          </cell>
          <cell r="B1952" t="str">
            <v>134 Knutson Street</v>
          </cell>
          <cell r="C1952">
            <v>2281</v>
          </cell>
          <cell r="D1952" t="str">
            <v>NSW</v>
          </cell>
          <cell r="E1952" t="str">
            <v>Australia</v>
          </cell>
          <cell r="F1952">
            <v>9</v>
          </cell>
        </row>
        <row r="1953">
          <cell r="A1953">
            <v>1956</v>
          </cell>
          <cell r="B1953" t="str">
            <v>37 Mockingbird Street</v>
          </cell>
          <cell r="C1953">
            <v>4017</v>
          </cell>
          <cell r="D1953" t="str">
            <v>QLD</v>
          </cell>
          <cell r="E1953" t="str">
            <v>Australia</v>
          </cell>
          <cell r="F1953">
            <v>3</v>
          </cell>
        </row>
        <row r="1954">
          <cell r="A1954">
            <v>1957</v>
          </cell>
          <cell r="B1954" t="str">
            <v>00969 Gale Way</v>
          </cell>
          <cell r="C1954">
            <v>3108</v>
          </cell>
          <cell r="D1954" t="str">
            <v>VIC</v>
          </cell>
          <cell r="E1954" t="str">
            <v>Australia</v>
          </cell>
          <cell r="F1954">
            <v>10</v>
          </cell>
        </row>
        <row r="1955">
          <cell r="A1955">
            <v>1958</v>
          </cell>
          <cell r="B1955" t="str">
            <v>05665 Dottie Circle</v>
          </cell>
          <cell r="C1955">
            <v>2085</v>
          </cell>
          <cell r="D1955" t="str">
            <v>NSW</v>
          </cell>
          <cell r="E1955" t="str">
            <v>Australia</v>
          </cell>
          <cell r="F1955">
            <v>11</v>
          </cell>
        </row>
        <row r="1956">
          <cell r="A1956">
            <v>1959</v>
          </cell>
          <cell r="B1956" t="str">
            <v>83 Wayridge Circle</v>
          </cell>
          <cell r="C1956">
            <v>4152</v>
          </cell>
          <cell r="D1956" t="str">
            <v>QLD</v>
          </cell>
          <cell r="E1956" t="str">
            <v>Australia</v>
          </cell>
          <cell r="F1956">
            <v>9</v>
          </cell>
        </row>
        <row r="1957">
          <cell r="A1957">
            <v>1960</v>
          </cell>
          <cell r="B1957" t="str">
            <v>8 Carioca Terrace</v>
          </cell>
          <cell r="C1957">
            <v>4007</v>
          </cell>
          <cell r="D1957" t="str">
            <v>QLD</v>
          </cell>
          <cell r="E1957" t="str">
            <v>Australia</v>
          </cell>
          <cell r="F1957">
            <v>8</v>
          </cell>
        </row>
        <row r="1958">
          <cell r="A1958">
            <v>1961</v>
          </cell>
          <cell r="B1958" t="str">
            <v>5 Kenwood Road</v>
          </cell>
          <cell r="C1958">
            <v>2075</v>
          </cell>
          <cell r="D1958" t="str">
            <v>NSW</v>
          </cell>
          <cell r="E1958" t="str">
            <v>Australia</v>
          </cell>
          <cell r="F1958">
            <v>11</v>
          </cell>
        </row>
        <row r="1959">
          <cell r="A1959">
            <v>1962</v>
          </cell>
          <cell r="B1959" t="str">
            <v>29 Hansons Crossing</v>
          </cell>
          <cell r="C1959">
            <v>2318</v>
          </cell>
          <cell r="D1959" t="str">
            <v>NSW</v>
          </cell>
          <cell r="E1959" t="str">
            <v>Australia</v>
          </cell>
          <cell r="F1959">
            <v>4</v>
          </cell>
        </row>
        <row r="1960">
          <cell r="A1960">
            <v>1963</v>
          </cell>
          <cell r="B1960" t="str">
            <v>493 Buell Point</v>
          </cell>
          <cell r="C1960">
            <v>4500</v>
          </cell>
          <cell r="D1960" t="str">
            <v>QLD</v>
          </cell>
          <cell r="E1960" t="str">
            <v>Australia</v>
          </cell>
          <cell r="F1960">
            <v>8</v>
          </cell>
        </row>
        <row r="1961">
          <cell r="A1961">
            <v>1964</v>
          </cell>
          <cell r="B1961" t="str">
            <v>7 Del Mar Crossing</v>
          </cell>
          <cell r="C1961">
            <v>4680</v>
          </cell>
          <cell r="D1961" t="str">
            <v>QLD</v>
          </cell>
          <cell r="E1961" t="str">
            <v>Australia</v>
          </cell>
          <cell r="F1961">
            <v>7</v>
          </cell>
        </row>
        <row r="1962">
          <cell r="A1962">
            <v>1965</v>
          </cell>
          <cell r="B1962" t="str">
            <v>7 Elgar Plaza</v>
          </cell>
          <cell r="C1962">
            <v>2250</v>
          </cell>
          <cell r="D1962" t="str">
            <v>NSW</v>
          </cell>
          <cell r="E1962" t="str">
            <v>Australia</v>
          </cell>
          <cell r="F1962">
            <v>9</v>
          </cell>
        </row>
        <row r="1963">
          <cell r="A1963">
            <v>1966</v>
          </cell>
          <cell r="B1963" t="str">
            <v>425 Marquette Way</v>
          </cell>
          <cell r="C1963">
            <v>2116</v>
          </cell>
          <cell r="D1963" t="str">
            <v>NSW</v>
          </cell>
          <cell r="E1963" t="str">
            <v>Australia</v>
          </cell>
          <cell r="F1963">
            <v>10</v>
          </cell>
        </row>
        <row r="1964">
          <cell r="A1964">
            <v>1967</v>
          </cell>
          <cell r="B1964" t="str">
            <v>67104 Bunting Crossing</v>
          </cell>
          <cell r="C1964">
            <v>2043</v>
          </cell>
          <cell r="D1964" t="str">
            <v>NSW</v>
          </cell>
          <cell r="E1964" t="str">
            <v>Australia</v>
          </cell>
          <cell r="F1964">
            <v>9</v>
          </cell>
        </row>
        <row r="1965">
          <cell r="A1965">
            <v>1968</v>
          </cell>
          <cell r="B1965" t="str">
            <v>243 Raven Drive</v>
          </cell>
          <cell r="C1965">
            <v>4815</v>
          </cell>
          <cell r="D1965" t="str">
            <v>QLD</v>
          </cell>
          <cell r="E1965" t="str">
            <v>Australia</v>
          </cell>
          <cell r="F1965">
            <v>3</v>
          </cell>
        </row>
        <row r="1966">
          <cell r="A1966">
            <v>1969</v>
          </cell>
          <cell r="B1966" t="str">
            <v>248 School Park</v>
          </cell>
          <cell r="C1966">
            <v>3156</v>
          </cell>
          <cell r="D1966" t="str">
            <v>VIC</v>
          </cell>
          <cell r="E1966" t="str">
            <v>Australia</v>
          </cell>
          <cell r="F1966">
            <v>8</v>
          </cell>
        </row>
        <row r="1967">
          <cell r="A1967">
            <v>1970</v>
          </cell>
          <cell r="B1967" t="str">
            <v>5 Onsgard Plaza</v>
          </cell>
          <cell r="C1967">
            <v>3134</v>
          </cell>
          <cell r="D1967" t="str">
            <v>VIC</v>
          </cell>
          <cell r="E1967" t="str">
            <v>Australia</v>
          </cell>
          <cell r="F1967">
            <v>10</v>
          </cell>
        </row>
        <row r="1968">
          <cell r="A1968">
            <v>1971</v>
          </cell>
          <cell r="B1968" t="str">
            <v>38 Havey Place</v>
          </cell>
          <cell r="C1968">
            <v>3049</v>
          </cell>
          <cell r="D1968" t="str">
            <v>VIC</v>
          </cell>
          <cell r="E1968" t="str">
            <v>Australia</v>
          </cell>
          <cell r="F1968">
            <v>5</v>
          </cell>
        </row>
        <row r="1969">
          <cell r="A1969">
            <v>1972</v>
          </cell>
          <cell r="B1969" t="str">
            <v>38 Armistice Alley</v>
          </cell>
          <cell r="C1969">
            <v>2018</v>
          </cell>
          <cell r="D1969" t="str">
            <v>NSW</v>
          </cell>
          <cell r="E1969" t="str">
            <v>Australia</v>
          </cell>
          <cell r="F1969">
            <v>8</v>
          </cell>
        </row>
        <row r="1970">
          <cell r="A1970">
            <v>1973</v>
          </cell>
          <cell r="B1970" t="str">
            <v>34953 Oak Circle</v>
          </cell>
          <cell r="C1970">
            <v>2153</v>
          </cell>
          <cell r="D1970" t="str">
            <v>NSW</v>
          </cell>
          <cell r="E1970" t="str">
            <v>Australia</v>
          </cell>
          <cell r="F1970">
            <v>10</v>
          </cell>
        </row>
        <row r="1971">
          <cell r="A1971">
            <v>1974</v>
          </cell>
          <cell r="B1971" t="str">
            <v>18 Express Street</v>
          </cell>
          <cell r="C1971">
            <v>2165</v>
          </cell>
          <cell r="D1971" t="str">
            <v>NSW</v>
          </cell>
          <cell r="E1971" t="str">
            <v>Australia</v>
          </cell>
          <cell r="F1971">
            <v>9</v>
          </cell>
        </row>
        <row r="1972">
          <cell r="A1972">
            <v>1975</v>
          </cell>
          <cell r="B1972" t="str">
            <v>04046 Summit Avenue</v>
          </cell>
          <cell r="C1972">
            <v>4217</v>
          </cell>
          <cell r="D1972" t="str">
            <v>QLD</v>
          </cell>
          <cell r="E1972" t="str">
            <v>Australia</v>
          </cell>
          <cell r="F1972">
            <v>9</v>
          </cell>
        </row>
        <row r="1973">
          <cell r="A1973">
            <v>1976</v>
          </cell>
          <cell r="B1973" t="str">
            <v>986 Hollow Ridge Crossing</v>
          </cell>
          <cell r="C1973">
            <v>3821</v>
          </cell>
          <cell r="D1973" t="str">
            <v>VIC</v>
          </cell>
          <cell r="E1973" t="str">
            <v>Australia</v>
          </cell>
          <cell r="F1973">
            <v>7</v>
          </cell>
        </row>
        <row r="1974">
          <cell r="A1974">
            <v>1977</v>
          </cell>
          <cell r="B1974" t="str">
            <v>4622 Dixon Junction</v>
          </cell>
          <cell r="C1974">
            <v>2048</v>
          </cell>
          <cell r="D1974" t="str">
            <v>NSW</v>
          </cell>
          <cell r="E1974" t="str">
            <v>Australia</v>
          </cell>
          <cell r="F1974">
            <v>8</v>
          </cell>
        </row>
        <row r="1975">
          <cell r="A1975">
            <v>1978</v>
          </cell>
          <cell r="B1975" t="str">
            <v>3563 Darwin Avenue</v>
          </cell>
          <cell r="C1975">
            <v>3095</v>
          </cell>
          <cell r="D1975" t="str">
            <v>VIC</v>
          </cell>
          <cell r="E1975" t="str">
            <v>Australia</v>
          </cell>
          <cell r="F1975">
            <v>9</v>
          </cell>
        </row>
        <row r="1976">
          <cell r="A1976">
            <v>1979</v>
          </cell>
          <cell r="B1976" t="str">
            <v>38759 Butterfield Avenue</v>
          </cell>
          <cell r="C1976">
            <v>4305</v>
          </cell>
          <cell r="D1976" t="str">
            <v>QLD</v>
          </cell>
          <cell r="E1976" t="str">
            <v>Australia</v>
          </cell>
          <cell r="F1976">
            <v>2</v>
          </cell>
        </row>
        <row r="1977">
          <cell r="A1977">
            <v>1980</v>
          </cell>
          <cell r="B1977" t="str">
            <v>67125 Melody Place</v>
          </cell>
          <cell r="C1977">
            <v>2747</v>
          </cell>
          <cell r="D1977" t="str">
            <v>NSW</v>
          </cell>
          <cell r="E1977" t="str">
            <v>Australia</v>
          </cell>
          <cell r="F1977">
            <v>8</v>
          </cell>
        </row>
        <row r="1978">
          <cell r="A1978">
            <v>1981</v>
          </cell>
          <cell r="B1978" t="str">
            <v>31 Northwestern Court</v>
          </cell>
          <cell r="C1978">
            <v>2206</v>
          </cell>
          <cell r="D1978" t="str">
            <v>NSW</v>
          </cell>
          <cell r="E1978" t="str">
            <v>Australia</v>
          </cell>
          <cell r="F1978">
            <v>10</v>
          </cell>
        </row>
        <row r="1979">
          <cell r="A1979">
            <v>1982</v>
          </cell>
          <cell r="B1979" t="str">
            <v>8 Farwell Parkway</v>
          </cell>
          <cell r="C1979">
            <v>2428</v>
          </cell>
          <cell r="D1979" t="str">
            <v>NSW</v>
          </cell>
          <cell r="E1979" t="str">
            <v>Australia</v>
          </cell>
          <cell r="F1979">
            <v>2</v>
          </cell>
        </row>
        <row r="1980">
          <cell r="A1980">
            <v>1983</v>
          </cell>
          <cell r="B1980" t="str">
            <v>19 Barby Parkway</v>
          </cell>
          <cell r="C1980">
            <v>4127</v>
          </cell>
          <cell r="D1980" t="str">
            <v>QLD</v>
          </cell>
          <cell r="E1980" t="str">
            <v>Australia</v>
          </cell>
          <cell r="F1980">
            <v>4</v>
          </cell>
        </row>
        <row r="1981">
          <cell r="A1981">
            <v>1984</v>
          </cell>
          <cell r="B1981" t="str">
            <v>681 School Avenue</v>
          </cell>
          <cell r="C1981">
            <v>2077</v>
          </cell>
          <cell r="D1981" t="str">
            <v>NSW</v>
          </cell>
          <cell r="E1981" t="str">
            <v>Australia</v>
          </cell>
          <cell r="F1981">
            <v>10</v>
          </cell>
        </row>
        <row r="1982">
          <cell r="A1982">
            <v>1985</v>
          </cell>
          <cell r="B1982" t="str">
            <v>27 Dawn Lane</v>
          </cell>
          <cell r="C1982">
            <v>2233</v>
          </cell>
          <cell r="D1982" t="str">
            <v>NSW</v>
          </cell>
          <cell r="E1982" t="str">
            <v>Australia</v>
          </cell>
          <cell r="F1982">
            <v>10</v>
          </cell>
        </row>
        <row r="1983">
          <cell r="A1983">
            <v>1986</v>
          </cell>
          <cell r="B1983" t="str">
            <v>366 International Way</v>
          </cell>
          <cell r="C1983">
            <v>2170</v>
          </cell>
          <cell r="D1983" t="str">
            <v>NSW</v>
          </cell>
          <cell r="E1983" t="str">
            <v>Australia</v>
          </cell>
          <cell r="F1983">
            <v>8</v>
          </cell>
        </row>
        <row r="1984">
          <cell r="A1984">
            <v>1987</v>
          </cell>
          <cell r="B1984" t="str">
            <v>427 Rockefeller Drive</v>
          </cell>
          <cell r="C1984">
            <v>2093</v>
          </cell>
          <cell r="D1984" t="str">
            <v>NSW</v>
          </cell>
          <cell r="E1984" t="str">
            <v>Australia</v>
          </cell>
          <cell r="F1984">
            <v>12</v>
          </cell>
        </row>
        <row r="1985">
          <cell r="A1985">
            <v>1988</v>
          </cell>
          <cell r="B1985" t="str">
            <v>5176 Division Hill</v>
          </cell>
          <cell r="C1985">
            <v>3216</v>
          </cell>
          <cell r="D1985" t="str">
            <v>VIC</v>
          </cell>
          <cell r="E1985" t="str">
            <v>Australia</v>
          </cell>
          <cell r="F1985">
            <v>5</v>
          </cell>
        </row>
        <row r="1986">
          <cell r="A1986">
            <v>1989</v>
          </cell>
          <cell r="B1986" t="str">
            <v>1 Raven Place</v>
          </cell>
          <cell r="C1986">
            <v>2160</v>
          </cell>
          <cell r="D1986" t="str">
            <v>NSW</v>
          </cell>
          <cell r="E1986" t="str">
            <v>Australia</v>
          </cell>
          <cell r="F1986">
            <v>6</v>
          </cell>
        </row>
        <row r="1987">
          <cell r="A1987">
            <v>1990</v>
          </cell>
          <cell r="B1987" t="str">
            <v>29 Delaware Pass</v>
          </cell>
          <cell r="C1987">
            <v>2567</v>
          </cell>
          <cell r="D1987" t="str">
            <v>NSW</v>
          </cell>
          <cell r="E1987" t="str">
            <v>Australia</v>
          </cell>
          <cell r="F1987">
            <v>8</v>
          </cell>
        </row>
        <row r="1988">
          <cell r="A1988">
            <v>1991</v>
          </cell>
          <cell r="B1988" t="str">
            <v>42554 Burrows Court</v>
          </cell>
          <cell r="C1988">
            <v>2117</v>
          </cell>
          <cell r="D1988" t="str">
            <v>NSW</v>
          </cell>
          <cell r="E1988" t="str">
            <v>Australia</v>
          </cell>
          <cell r="F1988">
            <v>10</v>
          </cell>
        </row>
        <row r="1989">
          <cell r="A1989">
            <v>1992</v>
          </cell>
          <cell r="B1989" t="str">
            <v>726 Warrior Center</v>
          </cell>
          <cell r="C1989">
            <v>2077</v>
          </cell>
          <cell r="D1989" t="str">
            <v>NSW</v>
          </cell>
          <cell r="E1989" t="str">
            <v>Australia</v>
          </cell>
          <cell r="F1989">
            <v>10</v>
          </cell>
        </row>
        <row r="1990">
          <cell r="A1990">
            <v>1993</v>
          </cell>
          <cell r="B1990" t="str">
            <v>500 VIC Plaza</v>
          </cell>
          <cell r="C1990">
            <v>2147</v>
          </cell>
          <cell r="D1990" t="str">
            <v>NSW</v>
          </cell>
          <cell r="E1990" t="str">
            <v>Australia</v>
          </cell>
          <cell r="F1990">
            <v>9</v>
          </cell>
        </row>
        <row r="1991">
          <cell r="A1991">
            <v>1994</v>
          </cell>
          <cell r="B1991" t="str">
            <v>35 Debra Way</v>
          </cell>
          <cell r="C1991">
            <v>3201</v>
          </cell>
          <cell r="D1991" t="str">
            <v>VIC</v>
          </cell>
          <cell r="E1991" t="str">
            <v>Australia</v>
          </cell>
          <cell r="F1991">
            <v>6</v>
          </cell>
        </row>
        <row r="1992">
          <cell r="A1992">
            <v>1995</v>
          </cell>
          <cell r="B1992" t="str">
            <v>62965 Morningstar Junction</v>
          </cell>
          <cell r="C1992">
            <v>4109</v>
          </cell>
          <cell r="D1992" t="str">
            <v>QLD</v>
          </cell>
          <cell r="E1992" t="str">
            <v>Australia</v>
          </cell>
          <cell r="F1992">
            <v>9</v>
          </cell>
        </row>
        <row r="1993">
          <cell r="A1993">
            <v>1996</v>
          </cell>
          <cell r="B1993" t="str">
            <v>6698 Melody Crossing</v>
          </cell>
          <cell r="C1993">
            <v>4556</v>
          </cell>
          <cell r="D1993" t="str">
            <v>QLD</v>
          </cell>
          <cell r="E1993" t="str">
            <v>Australia</v>
          </cell>
          <cell r="F1993">
            <v>8</v>
          </cell>
        </row>
        <row r="1994">
          <cell r="A1994">
            <v>1997</v>
          </cell>
          <cell r="B1994" t="str">
            <v>05919 Morning Parkway</v>
          </cell>
          <cell r="C1994">
            <v>2034</v>
          </cell>
          <cell r="D1994" t="str">
            <v>NSW</v>
          </cell>
          <cell r="E1994" t="str">
            <v>Australia</v>
          </cell>
          <cell r="F1994">
            <v>11</v>
          </cell>
        </row>
        <row r="1995">
          <cell r="A1995">
            <v>1998</v>
          </cell>
          <cell r="B1995" t="str">
            <v>6 Rockefeller Pass</v>
          </cell>
          <cell r="C1995">
            <v>3075</v>
          </cell>
          <cell r="D1995" t="str">
            <v>VIC</v>
          </cell>
          <cell r="E1995" t="str">
            <v>Australia</v>
          </cell>
          <cell r="F1995">
            <v>7</v>
          </cell>
        </row>
        <row r="1996">
          <cell r="A1996">
            <v>1999</v>
          </cell>
          <cell r="B1996" t="str">
            <v>7875 Fieldstone Pass</v>
          </cell>
          <cell r="C1996">
            <v>4216</v>
          </cell>
          <cell r="D1996" t="str">
            <v>QLD</v>
          </cell>
          <cell r="E1996" t="str">
            <v>Australia</v>
          </cell>
          <cell r="F1996">
            <v>10</v>
          </cell>
        </row>
        <row r="1997">
          <cell r="A1997">
            <v>2000</v>
          </cell>
          <cell r="B1997" t="str">
            <v>59170 Westridge Junction</v>
          </cell>
          <cell r="C1997">
            <v>2147</v>
          </cell>
          <cell r="D1997" t="str">
            <v>NSW</v>
          </cell>
          <cell r="E1997" t="str">
            <v>Australia</v>
          </cell>
          <cell r="F1997">
            <v>8</v>
          </cell>
        </row>
        <row r="1998">
          <cell r="A1998">
            <v>2001</v>
          </cell>
          <cell r="B1998" t="str">
            <v>3 Bonner Point</v>
          </cell>
          <cell r="C1998">
            <v>2800</v>
          </cell>
          <cell r="D1998" t="str">
            <v>NSW</v>
          </cell>
          <cell r="E1998" t="str">
            <v>Australia</v>
          </cell>
          <cell r="F1998">
            <v>4</v>
          </cell>
        </row>
        <row r="1999">
          <cell r="A1999">
            <v>2002</v>
          </cell>
          <cell r="B1999" t="str">
            <v>113 Lien Place</v>
          </cell>
          <cell r="C1999">
            <v>2560</v>
          </cell>
          <cell r="D1999" t="str">
            <v>NSW</v>
          </cell>
          <cell r="E1999" t="str">
            <v>Australia</v>
          </cell>
          <cell r="F1999">
            <v>6</v>
          </cell>
        </row>
        <row r="2000">
          <cell r="A2000">
            <v>2003</v>
          </cell>
          <cell r="B2000" t="str">
            <v>064 Fallview Terrace</v>
          </cell>
          <cell r="C2000">
            <v>4500</v>
          </cell>
          <cell r="D2000" t="str">
            <v>QLD</v>
          </cell>
          <cell r="E2000" t="str">
            <v>Australia</v>
          </cell>
          <cell r="F2000">
            <v>7</v>
          </cell>
        </row>
        <row r="2001">
          <cell r="A2001">
            <v>2004</v>
          </cell>
          <cell r="B2001" t="str">
            <v>32 Sutteridge Trail</v>
          </cell>
          <cell r="C2001">
            <v>2470</v>
          </cell>
          <cell r="D2001" t="str">
            <v>NSW</v>
          </cell>
          <cell r="E2001" t="str">
            <v>Australia</v>
          </cell>
          <cell r="F2001">
            <v>1</v>
          </cell>
        </row>
        <row r="2002">
          <cell r="A2002">
            <v>2005</v>
          </cell>
          <cell r="B2002" t="str">
            <v>3984 Clove Street</v>
          </cell>
          <cell r="C2002">
            <v>3192</v>
          </cell>
          <cell r="D2002" t="str">
            <v>VIC</v>
          </cell>
          <cell r="E2002" t="str">
            <v>Australia</v>
          </cell>
          <cell r="F2002">
            <v>10</v>
          </cell>
        </row>
        <row r="2003">
          <cell r="A2003">
            <v>2006</v>
          </cell>
          <cell r="B2003" t="str">
            <v>4 Rowland Plaza</v>
          </cell>
          <cell r="C2003">
            <v>2324</v>
          </cell>
          <cell r="D2003" t="str">
            <v>NSW</v>
          </cell>
          <cell r="E2003" t="str">
            <v>Australia</v>
          </cell>
          <cell r="F2003">
            <v>4</v>
          </cell>
        </row>
        <row r="2004">
          <cell r="A2004">
            <v>2007</v>
          </cell>
          <cell r="B2004" t="str">
            <v>5157 Maple Wood Circle</v>
          </cell>
          <cell r="C2004">
            <v>2537</v>
          </cell>
          <cell r="D2004" t="str">
            <v>NSW</v>
          </cell>
          <cell r="E2004" t="str">
            <v>Australia</v>
          </cell>
          <cell r="F2004">
            <v>8</v>
          </cell>
        </row>
        <row r="2005">
          <cell r="A2005">
            <v>2008</v>
          </cell>
          <cell r="B2005" t="str">
            <v>559 Blackbird Street</v>
          </cell>
          <cell r="C2005">
            <v>4580</v>
          </cell>
          <cell r="D2005" t="str">
            <v>QLD</v>
          </cell>
          <cell r="E2005" t="str">
            <v>Australia</v>
          </cell>
          <cell r="F2005">
            <v>2</v>
          </cell>
        </row>
        <row r="2006">
          <cell r="A2006">
            <v>2009</v>
          </cell>
          <cell r="B2006" t="str">
            <v>6466 Troy Street</v>
          </cell>
          <cell r="C2006">
            <v>2763</v>
          </cell>
          <cell r="D2006" t="str">
            <v>NSW</v>
          </cell>
          <cell r="E2006" t="str">
            <v>Australia</v>
          </cell>
          <cell r="F2006">
            <v>8</v>
          </cell>
        </row>
        <row r="2007">
          <cell r="A2007">
            <v>2010</v>
          </cell>
          <cell r="B2007" t="str">
            <v>7135 Ruskin Avenue</v>
          </cell>
          <cell r="C2007">
            <v>2563</v>
          </cell>
          <cell r="D2007" t="str">
            <v>NSW</v>
          </cell>
          <cell r="E2007" t="str">
            <v>Australia</v>
          </cell>
          <cell r="F2007">
            <v>11</v>
          </cell>
        </row>
        <row r="2008">
          <cell r="A2008">
            <v>2011</v>
          </cell>
          <cell r="B2008" t="str">
            <v>5 Loftsgordon Avenue</v>
          </cell>
          <cell r="C2008">
            <v>2068</v>
          </cell>
          <cell r="D2008" t="str">
            <v>NSW</v>
          </cell>
          <cell r="E2008" t="str">
            <v>Australia</v>
          </cell>
          <cell r="F2008">
            <v>12</v>
          </cell>
        </row>
        <row r="2009">
          <cell r="A2009">
            <v>2012</v>
          </cell>
          <cell r="B2009" t="str">
            <v>33 Del Mar Junction</v>
          </cell>
          <cell r="C2009">
            <v>2264</v>
          </cell>
          <cell r="D2009" t="str">
            <v>NSW</v>
          </cell>
          <cell r="E2009" t="str">
            <v>Australia</v>
          </cell>
          <cell r="F2009">
            <v>8</v>
          </cell>
        </row>
        <row r="2010">
          <cell r="A2010">
            <v>2013</v>
          </cell>
          <cell r="B2010" t="str">
            <v>06069 Hayes Road</v>
          </cell>
          <cell r="C2010">
            <v>2099</v>
          </cell>
          <cell r="D2010" t="str">
            <v>NSW</v>
          </cell>
          <cell r="E2010" t="str">
            <v>Australia</v>
          </cell>
          <cell r="F2010">
            <v>8</v>
          </cell>
        </row>
        <row r="2011">
          <cell r="A2011">
            <v>2014</v>
          </cell>
          <cell r="B2011" t="str">
            <v>828 Waubesa Pass</v>
          </cell>
          <cell r="C2011">
            <v>2234</v>
          </cell>
          <cell r="D2011" t="str">
            <v>NSW</v>
          </cell>
          <cell r="E2011" t="str">
            <v>Australia</v>
          </cell>
          <cell r="F2011">
            <v>10</v>
          </cell>
        </row>
        <row r="2012">
          <cell r="A2012">
            <v>2015</v>
          </cell>
          <cell r="B2012" t="str">
            <v>1 Bobwhite Circle</v>
          </cell>
          <cell r="C2012">
            <v>2230</v>
          </cell>
          <cell r="D2012" t="str">
            <v>NSW</v>
          </cell>
          <cell r="E2012" t="str">
            <v>Australia</v>
          </cell>
          <cell r="F2012">
            <v>9</v>
          </cell>
        </row>
        <row r="2013">
          <cell r="A2013">
            <v>2016</v>
          </cell>
          <cell r="B2013" t="str">
            <v>3 Memorial Junction</v>
          </cell>
          <cell r="C2013">
            <v>2126</v>
          </cell>
          <cell r="D2013" t="str">
            <v>NSW</v>
          </cell>
          <cell r="E2013" t="str">
            <v>Australia</v>
          </cell>
          <cell r="F2013">
            <v>11</v>
          </cell>
        </row>
        <row r="2014">
          <cell r="A2014">
            <v>2017</v>
          </cell>
          <cell r="B2014" t="str">
            <v>644 Mcbride Street</v>
          </cell>
          <cell r="C2014">
            <v>2086</v>
          </cell>
          <cell r="D2014" t="str">
            <v>NSW</v>
          </cell>
          <cell r="E2014" t="str">
            <v>Australia</v>
          </cell>
          <cell r="F2014">
            <v>11</v>
          </cell>
        </row>
        <row r="2015">
          <cell r="A2015">
            <v>2018</v>
          </cell>
          <cell r="B2015" t="str">
            <v>23700 Dennis Way</v>
          </cell>
          <cell r="C2015">
            <v>2075</v>
          </cell>
          <cell r="D2015" t="str">
            <v>NSW</v>
          </cell>
          <cell r="E2015" t="str">
            <v>Australia</v>
          </cell>
          <cell r="F2015">
            <v>11</v>
          </cell>
        </row>
        <row r="2016">
          <cell r="A2016">
            <v>2019</v>
          </cell>
          <cell r="B2016" t="str">
            <v>5795 Comanche Circle</v>
          </cell>
          <cell r="C2016">
            <v>4825</v>
          </cell>
          <cell r="D2016" t="str">
            <v>QLD</v>
          </cell>
          <cell r="E2016" t="str">
            <v>Australia</v>
          </cell>
          <cell r="F2016">
            <v>2</v>
          </cell>
        </row>
        <row r="2017">
          <cell r="A2017">
            <v>2020</v>
          </cell>
          <cell r="B2017" t="str">
            <v>31 Scofield Trail</v>
          </cell>
          <cell r="C2017">
            <v>3020</v>
          </cell>
          <cell r="D2017" t="str">
            <v>VIC</v>
          </cell>
          <cell r="E2017" t="str">
            <v>Australia</v>
          </cell>
          <cell r="F2017">
            <v>8</v>
          </cell>
        </row>
        <row r="2018">
          <cell r="A2018">
            <v>2021</v>
          </cell>
          <cell r="B2018" t="str">
            <v>218 Elka Point</v>
          </cell>
          <cell r="C2018">
            <v>2176</v>
          </cell>
          <cell r="D2018" t="str">
            <v>NSW</v>
          </cell>
          <cell r="E2018" t="str">
            <v>Australia</v>
          </cell>
          <cell r="F2018">
            <v>10</v>
          </cell>
        </row>
        <row r="2019">
          <cell r="A2019">
            <v>2022</v>
          </cell>
          <cell r="B2019" t="str">
            <v>5468 Moose Lane</v>
          </cell>
          <cell r="C2019">
            <v>2445</v>
          </cell>
          <cell r="D2019" t="str">
            <v>NSW</v>
          </cell>
          <cell r="E2019" t="str">
            <v>Australia</v>
          </cell>
          <cell r="F2019">
            <v>7</v>
          </cell>
        </row>
        <row r="2020">
          <cell r="A2020">
            <v>2023</v>
          </cell>
          <cell r="B2020" t="str">
            <v>174 Calypso Crossing</v>
          </cell>
          <cell r="C2020">
            <v>2770</v>
          </cell>
          <cell r="D2020" t="str">
            <v>NSW</v>
          </cell>
          <cell r="E2020" t="str">
            <v>Australia</v>
          </cell>
          <cell r="F2020">
            <v>7</v>
          </cell>
        </row>
        <row r="2021">
          <cell r="A2021">
            <v>2024</v>
          </cell>
          <cell r="B2021" t="str">
            <v>53358 David Circle</v>
          </cell>
          <cell r="C2021">
            <v>4306</v>
          </cell>
          <cell r="D2021" t="str">
            <v>QLD</v>
          </cell>
          <cell r="E2021" t="str">
            <v>Australia</v>
          </cell>
          <cell r="F2021">
            <v>3</v>
          </cell>
        </row>
        <row r="2022">
          <cell r="A2022">
            <v>2025</v>
          </cell>
          <cell r="B2022" t="str">
            <v>0 3rd Road</v>
          </cell>
          <cell r="C2022">
            <v>4060</v>
          </cell>
          <cell r="D2022" t="str">
            <v>QLD</v>
          </cell>
          <cell r="E2022" t="str">
            <v>Australia</v>
          </cell>
          <cell r="F2022">
            <v>9</v>
          </cell>
        </row>
        <row r="2023">
          <cell r="A2023">
            <v>2026</v>
          </cell>
          <cell r="B2023" t="str">
            <v>9 Melvin Drive</v>
          </cell>
          <cell r="C2023">
            <v>2144</v>
          </cell>
          <cell r="D2023" t="str">
            <v>NSW</v>
          </cell>
          <cell r="E2023" t="str">
            <v>Australia</v>
          </cell>
          <cell r="F2023">
            <v>7</v>
          </cell>
        </row>
        <row r="2024">
          <cell r="A2024">
            <v>2027</v>
          </cell>
          <cell r="B2024" t="str">
            <v>9670 4th Point</v>
          </cell>
          <cell r="C2024">
            <v>2065</v>
          </cell>
          <cell r="D2024" t="str">
            <v>NSW</v>
          </cell>
          <cell r="E2024" t="str">
            <v>Australia</v>
          </cell>
          <cell r="F2024">
            <v>10</v>
          </cell>
        </row>
        <row r="2025">
          <cell r="A2025">
            <v>2028</v>
          </cell>
          <cell r="B2025" t="str">
            <v>2228 Steensland Terrace</v>
          </cell>
          <cell r="C2025">
            <v>2148</v>
          </cell>
          <cell r="D2025" t="str">
            <v>NSW</v>
          </cell>
          <cell r="E2025" t="str">
            <v>Australia</v>
          </cell>
          <cell r="F2025">
            <v>8</v>
          </cell>
        </row>
        <row r="2026">
          <cell r="A2026">
            <v>2029</v>
          </cell>
          <cell r="B2026" t="str">
            <v>2 Thierer Place</v>
          </cell>
          <cell r="C2026">
            <v>4053</v>
          </cell>
          <cell r="D2026" t="str">
            <v>QLD</v>
          </cell>
          <cell r="E2026" t="str">
            <v>Australia</v>
          </cell>
          <cell r="F2026">
            <v>8</v>
          </cell>
        </row>
        <row r="2027">
          <cell r="A2027">
            <v>2030</v>
          </cell>
          <cell r="B2027" t="str">
            <v>23 Huxley Road</v>
          </cell>
          <cell r="C2027">
            <v>3064</v>
          </cell>
          <cell r="D2027" t="str">
            <v>VIC</v>
          </cell>
          <cell r="E2027" t="str">
            <v>Australia</v>
          </cell>
          <cell r="F2027">
            <v>7</v>
          </cell>
        </row>
        <row r="2028">
          <cell r="A2028">
            <v>2031</v>
          </cell>
          <cell r="B2028" t="str">
            <v>34 3rd Place</v>
          </cell>
          <cell r="C2028">
            <v>3030</v>
          </cell>
          <cell r="D2028" t="str">
            <v>VIC</v>
          </cell>
          <cell r="E2028" t="str">
            <v>Australia</v>
          </cell>
          <cell r="F2028">
            <v>8</v>
          </cell>
        </row>
        <row r="2029">
          <cell r="A2029">
            <v>2032</v>
          </cell>
          <cell r="B2029" t="str">
            <v>63 Golf Crossing</v>
          </cell>
          <cell r="C2029">
            <v>2217</v>
          </cell>
          <cell r="D2029" t="str">
            <v>NSW</v>
          </cell>
          <cell r="E2029" t="str">
            <v>Australia</v>
          </cell>
          <cell r="F2029">
            <v>8</v>
          </cell>
        </row>
        <row r="2030">
          <cell r="A2030">
            <v>2033</v>
          </cell>
          <cell r="B2030" t="str">
            <v>1 Sloan Avenue</v>
          </cell>
          <cell r="C2030">
            <v>2176</v>
          </cell>
          <cell r="D2030" t="str">
            <v>NSW</v>
          </cell>
          <cell r="E2030" t="str">
            <v>Australia</v>
          </cell>
          <cell r="F2030">
            <v>10</v>
          </cell>
        </row>
        <row r="2031">
          <cell r="A2031">
            <v>2034</v>
          </cell>
          <cell r="B2031" t="str">
            <v>056 Pierstorff Alley</v>
          </cell>
          <cell r="C2031">
            <v>2040</v>
          </cell>
          <cell r="D2031" t="str">
            <v>NSW</v>
          </cell>
          <cell r="E2031" t="str">
            <v>Australia</v>
          </cell>
          <cell r="F2031">
            <v>11</v>
          </cell>
        </row>
        <row r="2032">
          <cell r="A2032">
            <v>2035</v>
          </cell>
          <cell r="B2032" t="str">
            <v>177 Anniversary Parkway</v>
          </cell>
          <cell r="C2032">
            <v>2428</v>
          </cell>
          <cell r="D2032" t="str">
            <v>NSW</v>
          </cell>
          <cell r="E2032" t="str">
            <v>Australia</v>
          </cell>
          <cell r="F2032">
            <v>7</v>
          </cell>
        </row>
        <row r="2033">
          <cell r="A2033">
            <v>2036</v>
          </cell>
          <cell r="B2033" t="str">
            <v>18 Karstens Drive</v>
          </cell>
          <cell r="C2033">
            <v>2233</v>
          </cell>
          <cell r="D2033" t="str">
            <v>NSW</v>
          </cell>
          <cell r="E2033" t="str">
            <v>Australia</v>
          </cell>
          <cell r="F2033">
            <v>10</v>
          </cell>
        </row>
        <row r="2034">
          <cell r="A2034">
            <v>2037</v>
          </cell>
          <cell r="B2034" t="str">
            <v>6950 Morrow Street</v>
          </cell>
          <cell r="C2034">
            <v>2326</v>
          </cell>
          <cell r="D2034" t="str">
            <v>NSW</v>
          </cell>
          <cell r="E2034" t="str">
            <v>Australia</v>
          </cell>
          <cell r="F2034">
            <v>3</v>
          </cell>
        </row>
        <row r="2035">
          <cell r="A2035">
            <v>2038</v>
          </cell>
          <cell r="B2035" t="str">
            <v>8492 Autumn Leaf Center</v>
          </cell>
          <cell r="C2035">
            <v>3214</v>
          </cell>
          <cell r="D2035" t="str">
            <v>VIC</v>
          </cell>
          <cell r="E2035" t="str">
            <v>Australia</v>
          </cell>
          <cell r="F2035">
            <v>2</v>
          </cell>
        </row>
        <row r="2036">
          <cell r="A2036">
            <v>2039</v>
          </cell>
          <cell r="B2036" t="str">
            <v>91749 Portage Park</v>
          </cell>
          <cell r="C2036">
            <v>2528</v>
          </cell>
          <cell r="D2036" t="str">
            <v>NSW</v>
          </cell>
          <cell r="E2036" t="str">
            <v>Australia</v>
          </cell>
          <cell r="F2036">
            <v>8</v>
          </cell>
        </row>
        <row r="2037">
          <cell r="A2037">
            <v>2040</v>
          </cell>
          <cell r="B2037" t="str">
            <v>45 Waubesa Lane</v>
          </cell>
          <cell r="C2037">
            <v>4213</v>
          </cell>
          <cell r="D2037" t="str">
            <v>QLD</v>
          </cell>
          <cell r="E2037" t="str">
            <v>Australia</v>
          </cell>
          <cell r="F2037">
            <v>9</v>
          </cell>
        </row>
        <row r="2038">
          <cell r="A2038">
            <v>2041</v>
          </cell>
          <cell r="B2038" t="str">
            <v>51739 Sundown Hill</v>
          </cell>
          <cell r="C2038">
            <v>2009</v>
          </cell>
          <cell r="D2038" t="str">
            <v>NSW</v>
          </cell>
          <cell r="E2038" t="str">
            <v>Australia</v>
          </cell>
          <cell r="F2038">
            <v>9</v>
          </cell>
        </row>
        <row r="2039">
          <cell r="A2039">
            <v>2042</v>
          </cell>
          <cell r="B2039" t="str">
            <v>95 Butterfield Circle</v>
          </cell>
          <cell r="C2039">
            <v>3352</v>
          </cell>
          <cell r="D2039" t="str">
            <v>VIC</v>
          </cell>
          <cell r="E2039" t="str">
            <v>Australia</v>
          </cell>
          <cell r="F2039">
            <v>4</v>
          </cell>
        </row>
        <row r="2040">
          <cell r="A2040">
            <v>2043</v>
          </cell>
          <cell r="B2040" t="str">
            <v>9 Porter Pass</v>
          </cell>
          <cell r="C2040">
            <v>4077</v>
          </cell>
          <cell r="D2040" t="str">
            <v>QLD</v>
          </cell>
          <cell r="E2040" t="str">
            <v>Australia</v>
          </cell>
          <cell r="F2040">
            <v>6</v>
          </cell>
        </row>
        <row r="2041">
          <cell r="A2041">
            <v>2044</v>
          </cell>
          <cell r="B2041" t="str">
            <v>236 Fremont Alley</v>
          </cell>
          <cell r="C2041">
            <v>2156</v>
          </cell>
          <cell r="D2041" t="str">
            <v>NSW</v>
          </cell>
          <cell r="E2041" t="str">
            <v>Australia</v>
          </cell>
          <cell r="F2041">
            <v>12</v>
          </cell>
        </row>
        <row r="2042">
          <cell r="A2042">
            <v>2045</v>
          </cell>
          <cell r="B2042" t="str">
            <v>46031 Hudson Place</v>
          </cell>
          <cell r="C2042">
            <v>2075</v>
          </cell>
          <cell r="D2042" t="str">
            <v>NSW</v>
          </cell>
          <cell r="E2042" t="str">
            <v>Australia</v>
          </cell>
          <cell r="F2042">
            <v>11</v>
          </cell>
        </row>
        <row r="2043">
          <cell r="A2043">
            <v>2046</v>
          </cell>
          <cell r="B2043" t="str">
            <v>8 Crowley Terrace</v>
          </cell>
          <cell r="C2043">
            <v>2760</v>
          </cell>
          <cell r="D2043" t="str">
            <v>NSW</v>
          </cell>
          <cell r="E2043" t="str">
            <v>Australia</v>
          </cell>
          <cell r="F2043">
            <v>8</v>
          </cell>
        </row>
        <row r="2044">
          <cell r="A2044">
            <v>2047</v>
          </cell>
          <cell r="B2044" t="str">
            <v>50532 Hoard Center</v>
          </cell>
          <cell r="C2044">
            <v>4209</v>
          </cell>
          <cell r="D2044" t="str">
            <v>QLD</v>
          </cell>
          <cell r="E2044" t="str">
            <v>Australia</v>
          </cell>
          <cell r="F2044">
            <v>7</v>
          </cell>
        </row>
        <row r="2045">
          <cell r="A2045">
            <v>2048</v>
          </cell>
          <cell r="B2045" t="str">
            <v>56 Sommers Point</v>
          </cell>
          <cell r="C2045">
            <v>2204</v>
          </cell>
          <cell r="D2045" t="str">
            <v>NSW</v>
          </cell>
          <cell r="E2045" t="str">
            <v>Australia</v>
          </cell>
          <cell r="F2045">
            <v>8</v>
          </cell>
        </row>
        <row r="2046">
          <cell r="A2046">
            <v>2049</v>
          </cell>
          <cell r="B2046" t="str">
            <v>0 Red Cloud Place</v>
          </cell>
          <cell r="C2046">
            <v>2217</v>
          </cell>
          <cell r="D2046" t="str">
            <v>NSW</v>
          </cell>
          <cell r="E2046" t="str">
            <v>Australia</v>
          </cell>
          <cell r="F2046">
            <v>8</v>
          </cell>
        </row>
        <row r="2047">
          <cell r="A2047">
            <v>2050</v>
          </cell>
          <cell r="B2047" t="str">
            <v>24951 Michigan Pass</v>
          </cell>
          <cell r="C2047">
            <v>2176</v>
          </cell>
          <cell r="D2047" t="str">
            <v>NSW</v>
          </cell>
          <cell r="E2047" t="str">
            <v>Australia</v>
          </cell>
          <cell r="F2047">
            <v>10</v>
          </cell>
        </row>
        <row r="2048">
          <cell r="A2048">
            <v>2051</v>
          </cell>
          <cell r="B2048" t="str">
            <v>51960 Gulseth Point</v>
          </cell>
          <cell r="C2048">
            <v>2009</v>
          </cell>
          <cell r="D2048" t="str">
            <v>NSW</v>
          </cell>
          <cell r="E2048" t="str">
            <v>Australia</v>
          </cell>
          <cell r="F2048">
            <v>12</v>
          </cell>
        </row>
        <row r="2049">
          <cell r="A2049">
            <v>2052</v>
          </cell>
          <cell r="B2049" t="str">
            <v>144 Parkside Parkway</v>
          </cell>
          <cell r="C2049">
            <v>4655</v>
          </cell>
          <cell r="D2049" t="str">
            <v>QLD</v>
          </cell>
          <cell r="E2049" t="str">
            <v>Australia</v>
          </cell>
          <cell r="F2049">
            <v>3</v>
          </cell>
        </row>
        <row r="2050">
          <cell r="A2050">
            <v>2053</v>
          </cell>
          <cell r="B2050" t="str">
            <v>896 Helena Parkway</v>
          </cell>
          <cell r="C2050">
            <v>4551</v>
          </cell>
          <cell r="D2050" t="str">
            <v>QLD</v>
          </cell>
          <cell r="E2050" t="str">
            <v>Australia</v>
          </cell>
          <cell r="F2050">
            <v>7</v>
          </cell>
        </row>
        <row r="2051">
          <cell r="A2051">
            <v>2054</v>
          </cell>
          <cell r="B2051" t="str">
            <v>89 Anhalt Park</v>
          </cell>
          <cell r="C2051">
            <v>2106</v>
          </cell>
          <cell r="D2051" t="str">
            <v>NSW</v>
          </cell>
          <cell r="E2051" t="str">
            <v>Australia</v>
          </cell>
          <cell r="F2051">
            <v>11</v>
          </cell>
        </row>
        <row r="2052">
          <cell r="A2052">
            <v>2055</v>
          </cell>
          <cell r="B2052" t="str">
            <v>1786 Orin Street</v>
          </cell>
          <cell r="C2052">
            <v>2327</v>
          </cell>
          <cell r="D2052" t="str">
            <v>NSW</v>
          </cell>
          <cell r="E2052" t="str">
            <v>Australia</v>
          </cell>
          <cell r="F2052">
            <v>3</v>
          </cell>
        </row>
        <row r="2053">
          <cell r="A2053">
            <v>2056</v>
          </cell>
          <cell r="B2053" t="str">
            <v>7 Green Ridge Way</v>
          </cell>
          <cell r="C2053">
            <v>2763</v>
          </cell>
          <cell r="D2053" t="str">
            <v>NSW</v>
          </cell>
          <cell r="E2053" t="str">
            <v>Australia</v>
          </cell>
          <cell r="F2053">
            <v>8</v>
          </cell>
        </row>
        <row r="2054">
          <cell r="A2054">
            <v>2057</v>
          </cell>
          <cell r="B2054" t="str">
            <v>2807 Northwestern Pass</v>
          </cell>
          <cell r="C2054">
            <v>3182</v>
          </cell>
          <cell r="D2054" t="str">
            <v>VIC</v>
          </cell>
          <cell r="E2054" t="str">
            <v>Australia</v>
          </cell>
          <cell r="F2054">
            <v>8</v>
          </cell>
        </row>
        <row r="2055">
          <cell r="A2055">
            <v>2058</v>
          </cell>
          <cell r="B2055" t="str">
            <v>9362 Grim Plaza</v>
          </cell>
          <cell r="C2055">
            <v>4702</v>
          </cell>
          <cell r="D2055" t="str">
            <v>QLD</v>
          </cell>
          <cell r="E2055" t="str">
            <v>Australia</v>
          </cell>
          <cell r="F2055">
            <v>1</v>
          </cell>
        </row>
        <row r="2056">
          <cell r="A2056">
            <v>2059</v>
          </cell>
          <cell r="B2056" t="str">
            <v>2 Sommers Drive</v>
          </cell>
          <cell r="C2056">
            <v>3181</v>
          </cell>
          <cell r="D2056" t="str">
            <v>VIC</v>
          </cell>
          <cell r="E2056" t="str">
            <v>Australia</v>
          </cell>
          <cell r="F2056">
            <v>10</v>
          </cell>
        </row>
        <row r="2057">
          <cell r="A2057">
            <v>2060</v>
          </cell>
          <cell r="B2057" t="str">
            <v>74164 Village Green Parkway</v>
          </cell>
          <cell r="C2057">
            <v>3037</v>
          </cell>
          <cell r="D2057" t="str">
            <v>VIC</v>
          </cell>
          <cell r="E2057" t="str">
            <v>Australia</v>
          </cell>
          <cell r="F2057">
            <v>9</v>
          </cell>
        </row>
        <row r="2058">
          <cell r="A2058">
            <v>2061</v>
          </cell>
          <cell r="B2058" t="str">
            <v>623 Melody Avenue</v>
          </cell>
          <cell r="C2058">
            <v>4500</v>
          </cell>
          <cell r="D2058" t="str">
            <v>QLD</v>
          </cell>
          <cell r="E2058" t="str">
            <v>Australia</v>
          </cell>
          <cell r="F2058">
            <v>4</v>
          </cell>
        </row>
        <row r="2059">
          <cell r="A2059">
            <v>2062</v>
          </cell>
          <cell r="B2059" t="str">
            <v>9 Roth Park</v>
          </cell>
          <cell r="C2059">
            <v>4104</v>
          </cell>
          <cell r="D2059" t="str">
            <v>QLD</v>
          </cell>
          <cell r="E2059" t="str">
            <v>Australia</v>
          </cell>
          <cell r="F2059">
            <v>7</v>
          </cell>
        </row>
        <row r="2060">
          <cell r="A2060">
            <v>2063</v>
          </cell>
          <cell r="B2060" t="str">
            <v>18 Buhler Court</v>
          </cell>
          <cell r="C2060">
            <v>3186</v>
          </cell>
          <cell r="D2060" t="str">
            <v>VIC</v>
          </cell>
          <cell r="E2060" t="str">
            <v>Australia</v>
          </cell>
          <cell r="F2060">
            <v>12</v>
          </cell>
        </row>
        <row r="2061">
          <cell r="A2061">
            <v>2064</v>
          </cell>
          <cell r="B2061" t="str">
            <v>4 Sachtjen Drive</v>
          </cell>
          <cell r="C2061">
            <v>4701</v>
          </cell>
          <cell r="D2061" t="str">
            <v>QLD</v>
          </cell>
          <cell r="E2061" t="str">
            <v>Australia</v>
          </cell>
          <cell r="F2061">
            <v>3</v>
          </cell>
        </row>
        <row r="2062">
          <cell r="A2062">
            <v>2065</v>
          </cell>
          <cell r="B2062" t="str">
            <v>130 Hayes Crossing</v>
          </cell>
          <cell r="C2062">
            <v>2170</v>
          </cell>
          <cell r="D2062" t="str">
            <v>NSW</v>
          </cell>
          <cell r="E2062" t="str">
            <v>Australia</v>
          </cell>
          <cell r="F2062">
            <v>9</v>
          </cell>
        </row>
        <row r="2063">
          <cell r="A2063">
            <v>2066</v>
          </cell>
          <cell r="B2063" t="str">
            <v>9 Logan Court</v>
          </cell>
          <cell r="C2063">
            <v>2570</v>
          </cell>
          <cell r="D2063" t="str">
            <v>NSW</v>
          </cell>
          <cell r="E2063" t="str">
            <v>Australia</v>
          </cell>
          <cell r="F2063">
            <v>9</v>
          </cell>
        </row>
        <row r="2064">
          <cell r="A2064">
            <v>2067</v>
          </cell>
          <cell r="B2064" t="str">
            <v>8 Superior Hill</v>
          </cell>
          <cell r="C2064">
            <v>2153</v>
          </cell>
          <cell r="D2064" t="str">
            <v>NSW</v>
          </cell>
          <cell r="E2064" t="str">
            <v>Australia</v>
          </cell>
          <cell r="F2064">
            <v>10</v>
          </cell>
        </row>
        <row r="2065">
          <cell r="A2065">
            <v>2068</v>
          </cell>
          <cell r="B2065" t="str">
            <v>575 Katie Terrace</v>
          </cell>
          <cell r="C2065">
            <v>2835</v>
          </cell>
          <cell r="D2065" t="str">
            <v>NSW</v>
          </cell>
          <cell r="E2065" t="str">
            <v>Australia</v>
          </cell>
          <cell r="F2065">
            <v>1</v>
          </cell>
        </row>
        <row r="2066">
          <cell r="A2066">
            <v>2069</v>
          </cell>
          <cell r="B2066" t="str">
            <v>9 Old Shore Street</v>
          </cell>
          <cell r="C2066">
            <v>4509</v>
          </cell>
          <cell r="D2066" t="str">
            <v>QLD</v>
          </cell>
          <cell r="E2066" t="str">
            <v>Australia</v>
          </cell>
          <cell r="F2066">
            <v>7</v>
          </cell>
        </row>
        <row r="2067">
          <cell r="A2067">
            <v>2070</v>
          </cell>
          <cell r="B2067" t="str">
            <v>7949 Waywood Way</v>
          </cell>
          <cell r="C2067">
            <v>2318</v>
          </cell>
          <cell r="D2067" t="str">
            <v>NSW</v>
          </cell>
          <cell r="E2067" t="str">
            <v>Australia</v>
          </cell>
          <cell r="F2067">
            <v>7</v>
          </cell>
        </row>
        <row r="2068">
          <cell r="A2068">
            <v>2071</v>
          </cell>
          <cell r="B2068" t="str">
            <v>2982 Monterey Way</v>
          </cell>
          <cell r="C2068">
            <v>3182</v>
          </cell>
          <cell r="D2068" t="str">
            <v>VIC</v>
          </cell>
          <cell r="E2068" t="str">
            <v>Australia</v>
          </cell>
          <cell r="F2068">
            <v>10</v>
          </cell>
        </row>
        <row r="2069">
          <cell r="A2069">
            <v>2072</v>
          </cell>
          <cell r="B2069" t="str">
            <v>692 Leroy Parkway</v>
          </cell>
          <cell r="C2069">
            <v>3043</v>
          </cell>
          <cell r="D2069" t="str">
            <v>VIC</v>
          </cell>
          <cell r="E2069" t="str">
            <v>Australia</v>
          </cell>
          <cell r="F2069">
            <v>9</v>
          </cell>
        </row>
        <row r="2070">
          <cell r="A2070">
            <v>2073</v>
          </cell>
          <cell r="B2070" t="str">
            <v>9499 Alpine Drive</v>
          </cell>
          <cell r="C2070">
            <v>3175</v>
          </cell>
          <cell r="D2070" t="str">
            <v>VIC</v>
          </cell>
          <cell r="E2070" t="str">
            <v>Australia</v>
          </cell>
          <cell r="F2070">
            <v>8</v>
          </cell>
        </row>
        <row r="2071">
          <cell r="A2071">
            <v>2074</v>
          </cell>
          <cell r="B2071" t="str">
            <v>0442 Debra Point</v>
          </cell>
          <cell r="C2071">
            <v>2281</v>
          </cell>
          <cell r="D2071" t="str">
            <v>NSW</v>
          </cell>
          <cell r="E2071" t="str">
            <v>Australia</v>
          </cell>
          <cell r="F2071">
            <v>7</v>
          </cell>
        </row>
        <row r="2072">
          <cell r="A2072">
            <v>2075</v>
          </cell>
          <cell r="B2072" t="str">
            <v>61 Upham Parkway</v>
          </cell>
          <cell r="C2072">
            <v>4558</v>
          </cell>
          <cell r="D2072" t="str">
            <v>QLD</v>
          </cell>
          <cell r="E2072" t="str">
            <v>Australia</v>
          </cell>
          <cell r="F2072">
            <v>4</v>
          </cell>
        </row>
        <row r="2073">
          <cell r="A2073">
            <v>2076</v>
          </cell>
          <cell r="B2073" t="str">
            <v>63832 Maple Wood Court</v>
          </cell>
          <cell r="C2073">
            <v>3172</v>
          </cell>
          <cell r="D2073" t="str">
            <v>VIC</v>
          </cell>
          <cell r="E2073" t="str">
            <v>Australia</v>
          </cell>
          <cell r="F2073">
            <v>9</v>
          </cell>
        </row>
        <row r="2074">
          <cell r="A2074">
            <v>2077</v>
          </cell>
          <cell r="B2074" t="str">
            <v>27 Rockefeller Plaza</v>
          </cell>
          <cell r="C2074">
            <v>4556</v>
          </cell>
          <cell r="D2074" t="str">
            <v>QLD</v>
          </cell>
          <cell r="E2074" t="str">
            <v>Australia</v>
          </cell>
          <cell r="F2074">
            <v>8</v>
          </cell>
        </row>
        <row r="2075">
          <cell r="A2075">
            <v>2078</v>
          </cell>
          <cell r="B2075" t="str">
            <v>95483 Washington Junction</v>
          </cell>
          <cell r="C2075">
            <v>2505</v>
          </cell>
          <cell r="D2075" t="str">
            <v>NSW</v>
          </cell>
          <cell r="E2075" t="str">
            <v>Australia</v>
          </cell>
          <cell r="F2075">
            <v>9</v>
          </cell>
        </row>
        <row r="2076">
          <cell r="A2076">
            <v>2079</v>
          </cell>
          <cell r="B2076" t="str">
            <v>1396 Sugar Terrace</v>
          </cell>
          <cell r="C2076">
            <v>2145</v>
          </cell>
          <cell r="D2076" t="str">
            <v>NSW</v>
          </cell>
          <cell r="E2076" t="str">
            <v>Australia</v>
          </cell>
          <cell r="F2076">
            <v>10</v>
          </cell>
        </row>
        <row r="2077">
          <cell r="A2077">
            <v>2080</v>
          </cell>
          <cell r="B2077" t="str">
            <v>8454 Pierstorff Way</v>
          </cell>
          <cell r="C2077">
            <v>2115</v>
          </cell>
          <cell r="D2077" t="str">
            <v>NSW</v>
          </cell>
          <cell r="E2077" t="str">
            <v>Australia</v>
          </cell>
          <cell r="F2077">
            <v>11</v>
          </cell>
        </row>
        <row r="2078">
          <cell r="A2078">
            <v>2081</v>
          </cell>
          <cell r="B2078" t="str">
            <v>2444 Aberg Hill</v>
          </cell>
          <cell r="C2078">
            <v>2067</v>
          </cell>
          <cell r="D2078" t="str">
            <v>NSW</v>
          </cell>
          <cell r="E2078" t="str">
            <v>Australia</v>
          </cell>
          <cell r="F2078">
            <v>12</v>
          </cell>
        </row>
        <row r="2079">
          <cell r="A2079">
            <v>2082</v>
          </cell>
          <cell r="B2079" t="str">
            <v>73637 Nancy Street</v>
          </cell>
          <cell r="C2079">
            <v>2469</v>
          </cell>
          <cell r="D2079" t="str">
            <v>NSW</v>
          </cell>
          <cell r="E2079" t="str">
            <v>Australia</v>
          </cell>
          <cell r="F2079">
            <v>1</v>
          </cell>
        </row>
        <row r="2080">
          <cell r="A2080">
            <v>2083</v>
          </cell>
          <cell r="B2080" t="str">
            <v>9 Beilfuss Crossing</v>
          </cell>
          <cell r="C2080">
            <v>2705</v>
          </cell>
          <cell r="D2080" t="str">
            <v>NSW</v>
          </cell>
          <cell r="E2080" t="str">
            <v>Australia</v>
          </cell>
          <cell r="F2080">
            <v>3</v>
          </cell>
        </row>
        <row r="2081">
          <cell r="A2081">
            <v>2084</v>
          </cell>
          <cell r="B2081" t="str">
            <v>891 Mendota Junction</v>
          </cell>
          <cell r="C2081">
            <v>4127</v>
          </cell>
          <cell r="D2081" t="str">
            <v>QLD</v>
          </cell>
          <cell r="E2081" t="str">
            <v>Australia</v>
          </cell>
          <cell r="F2081">
            <v>2</v>
          </cell>
        </row>
        <row r="2082">
          <cell r="A2082">
            <v>2085</v>
          </cell>
          <cell r="B2082" t="str">
            <v>73 Muir Trail</v>
          </cell>
          <cell r="C2082">
            <v>3196</v>
          </cell>
          <cell r="D2082" t="str">
            <v>VIC</v>
          </cell>
          <cell r="E2082" t="str">
            <v>Australia</v>
          </cell>
          <cell r="F2082">
            <v>7</v>
          </cell>
        </row>
        <row r="2083">
          <cell r="A2083">
            <v>2086</v>
          </cell>
          <cell r="B2083" t="str">
            <v>1 Raven Circle</v>
          </cell>
          <cell r="C2083">
            <v>2450</v>
          </cell>
          <cell r="D2083" t="str">
            <v>NSW</v>
          </cell>
          <cell r="E2083" t="str">
            <v>Australia</v>
          </cell>
          <cell r="F2083">
            <v>7</v>
          </cell>
        </row>
        <row r="2084">
          <cell r="A2084">
            <v>2087</v>
          </cell>
          <cell r="B2084" t="str">
            <v>6563 Susan Pass</v>
          </cell>
          <cell r="C2084">
            <v>3024</v>
          </cell>
          <cell r="D2084" t="str">
            <v>VIC</v>
          </cell>
          <cell r="E2084" t="str">
            <v>Australia</v>
          </cell>
          <cell r="F2084">
            <v>7</v>
          </cell>
        </row>
        <row r="2085">
          <cell r="A2085">
            <v>2088</v>
          </cell>
          <cell r="B2085" t="str">
            <v>59 Prentice Lane</v>
          </cell>
          <cell r="C2085">
            <v>4551</v>
          </cell>
          <cell r="D2085" t="str">
            <v>QLD</v>
          </cell>
          <cell r="E2085" t="str">
            <v>Australia</v>
          </cell>
          <cell r="F2085">
            <v>7</v>
          </cell>
        </row>
        <row r="2086">
          <cell r="A2086">
            <v>2089</v>
          </cell>
          <cell r="B2086" t="str">
            <v>65880 Cascade Drive</v>
          </cell>
          <cell r="C2086">
            <v>2164</v>
          </cell>
          <cell r="D2086" t="str">
            <v>NSW</v>
          </cell>
          <cell r="E2086" t="str">
            <v>Australia</v>
          </cell>
          <cell r="F2086">
            <v>9</v>
          </cell>
        </row>
        <row r="2087">
          <cell r="A2087">
            <v>2090</v>
          </cell>
          <cell r="B2087" t="str">
            <v>6632 Truax Hill</v>
          </cell>
          <cell r="C2087">
            <v>2230</v>
          </cell>
          <cell r="D2087" t="str">
            <v>NSW</v>
          </cell>
          <cell r="E2087" t="str">
            <v>Australia</v>
          </cell>
          <cell r="F2087">
            <v>9</v>
          </cell>
        </row>
        <row r="2088">
          <cell r="A2088">
            <v>2091</v>
          </cell>
          <cell r="B2088" t="str">
            <v>68882 Commercial Crossing</v>
          </cell>
          <cell r="C2088">
            <v>2320</v>
          </cell>
          <cell r="D2088" t="str">
            <v>NSW</v>
          </cell>
          <cell r="E2088" t="str">
            <v>Australia</v>
          </cell>
          <cell r="F2088">
            <v>3</v>
          </cell>
        </row>
        <row r="2089">
          <cell r="A2089">
            <v>2092</v>
          </cell>
          <cell r="B2089" t="str">
            <v>949 Marquette Avenue</v>
          </cell>
          <cell r="C2089">
            <v>3028</v>
          </cell>
          <cell r="D2089" t="str">
            <v>VIC</v>
          </cell>
          <cell r="E2089" t="str">
            <v>Australia</v>
          </cell>
          <cell r="F2089">
            <v>7</v>
          </cell>
        </row>
        <row r="2090">
          <cell r="A2090">
            <v>2093</v>
          </cell>
          <cell r="B2090" t="str">
            <v>9953 Kim Lane</v>
          </cell>
          <cell r="C2090">
            <v>2330</v>
          </cell>
          <cell r="D2090" t="str">
            <v>NSW</v>
          </cell>
          <cell r="E2090" t="str">
            <v>Australia</v>
          </cell>
          <cell r="F2090">
            <v>4</v>
          </cell>
        </row>
        <row r="2091">
          <cell r="A2091">
            <v>2094</v>
          </cell>
          <cell r="B2091" t="str">
            <v>09 Pierstorff Point</v>
          </cell>
          <cell r="C2091">
            <v>4514</v>
          </cell>
          <cell r="D2091" t="str">
            <v>QLD</v>
          </cell>
          <cell r="E2091" t="str">
            <v>Australia</v>
          </cell>
          <cell r="F2091">
            <v>6</v>
          </cell>
        </row>
        <row r="2092">
          <cell r="A2092">
            <v>2095</v>
          </cell>
          <cell r="B2092" t="str">
            <v>158 Lindbergh Crossing</v>
          </cell>
          <cell r="C2092">
            <v>3136</v>
          </cell>
          <cell r="D2092" t="str">
            <v>VIC</v>
          </cell>
          <cell r="E2092" t="str">
            <v>Australia</v>
          </cell>
          <cell r="F2092">
            <v>9</v>
          </cell>
        </row>
        <row r="2093">
          <cell r="A2093">
            <v>2096</v>
          </cell>
          <cell r="B2093" t="str">
            <v>72 Ilene Point</v>
          </cell>
          <cell r="C2093">
            <v>2575</v>
          </cell>
          <cell r="D2093" t="str">
            <v>NSW</v>
          </cell>
          <cell r="E2093" t="str">
            <v>Australia</v>
          </cell>
          <cell r="F2093">
            <v>8</v>
          </cell>
        </row>
        <row r="2094">
          <cell r="A2094">
            <v>2097</v>
          </cell>
          <cell r="B2094" t="str">
            <v>4081 Lighthouse Bay Alley</v>
          </cell>
          <cell r="C2094">
            <v>4053</v>
          </cell>
          <cell r="D2094" t="str">
            <v>QLD</v>
          </cell>
          <cell r="E2094" t="str">
            <v>Australia</v>
          </cell>
          <cell r="F2094">
            <v>9</v>
          </cell>
        </row>
        <row r="2095">
          <cell r="A2095">
            <v>2098</v>
          </cell>
          <cell r="B2095" t="str">
            <v>794 Kennedy Court</v>
          </cell>
          <cell r="C2095">
            <v>4740</v>
          </cell>
          <cell r="D2095" t="str">
            <v>QLD</v>
          </cell>
          <cell r="E2095" t="str">
            <v>Australia</v>
          </cell>
          <cell r="F2095">
            <v>2</v>
          </cell>
        </row>
        <row r="2096">
          <cell r="A2096">
            <v>2099</v>
          </cell>
          <cell r="B2096" t="str">
            <v>3981 Karstens Place</v>
          </cell>
          <cell r="C2096">
            <v>2570</v>
          </cell>
          <cell r="D2096" t="str">
            <v>NSW</v>
          </cell>
          <cell r="E2096" t="str">
            <v>Australia</v>
          </cell>
          <cell r="F2096">
            <v>8</v>
          </cell>
        </row>
        <row r="2097">
          <cell r="A2097">
            <v>2100</v>
          </cell>
          <cell r="B2097" t="str">
            <v>88039 Melody Lane</v>
          </cell>
          <cell r="C2097">
            <v>3088</v>
          </cell>
          <cell r="D2097" t="str">
            <v>VIC</v>
          </cell>
          <cell r="E2097" t="str">
            <v>Australia</v>
          </cell>
          <cell r="F2097">
            <v>9</v>
          </cell>
        </row>
        <row r="2098">
          <cell r="A2098">
            <v>2101</v>
          </cell>
          <cell r="B2098" t="str">
            <v>344 Rockefeller Way</v>
          </cell>
          <cell r="C2098">
            <v>3966</v>
          </cell>
          <cell r="D2098" t="str">
            <v>VIC</v>
          </cell>
          <cell r="E2098" t="str">
            <v>Australia</v>
          </cell>
          <cell r="F2098">
            <v>2</v>
          </cell>
        </row>
        <row r="2099">
          <cell r="A2099">
            <v>2102</v>
          </cell>
          <cell r="B2099" t="str">
            <v>434 Eggendart Circle</v>
          </cell>
          <cell r="C2099">
            <v>2260</v>
          </cell>
          <cell r="D2099" t="str">
            <v>NSW</v>
          </cell>
          <cell r="E2099" t="str">
            <v>Australia</v>
          </cell>
          <cell r="F2099">
            <v>12</v>
          </cell>
        </row>
        <row r="2100">
          <cell r="A2100">
            <v>2103</v>
          </cell>
          <cell r="B2100" t="str">
            <v>0 Waubesa Alley</v>
          </cell>
          <cell r="C2100">
            <v>2265</v>
          </cell>
          <cell r="D2100" t="str">
            <v>NSW</v>
          </cell>
          <cell r="E2100" t="str">
            <v>Australia</v>
          </cell>
          <cell r="F2100">
            <v>6</v>
          </cell>
        </row>
        <row r="2101">
          <cell r="A2101">
            <v>2104</v>
          </cell>
          <cell r="B2101" t="str">
            <v>831 Prairieview Trail</v>
          </cell>
          <cell r="C2101">
            <v>4405</v>
          </cell>
          <cell r="D2101" t="str">
            <v>QLD</v>
          </cell>
          <cell r="E2101" t="str">
            <v>Australia</v>
          </cell>
          <cell r="F2101">
            <v>1</v>
          </cell>
        </row>
        <row r="2102">
          <cell r="A2102">
            <v>2105</v>
          </cell>
          <cell r="B2102" t="str">
            <v>884 Surrey Pass</v>
          </cell>
          <cell r="C2102">
            <v>3912</v>
          </cell>
          <cell r="D2102" t="str">
            <v>VIC</v>
          </cell>
          <cell r="E2102" t="str">
            <v>Australia</v>
          </cell>
          <cell r="F2102">
            <v>7</v>
          </cell>
        </row>
        <row r="2103">
          <cell r="A2103">
            <v>2106</v>
          </cell>
          <cell r="B2103" t="str">
            <v>60424 Bultman Terrace</v>
          </cell>
          <cell r="C2103">
            <v>2120</v>
          </cell>
          <cell r="D2103" t="str">
            <v>NSW</v>
          </cell>
          <cell r="E2103" t="str">
            <v>Australia</v>
          </cell>
          <cell r="F2103">
            <v>10</v>
          </cell>
        </row>
        <row r="2104">
          <cell r="A2104">
            <v>2107</v>
          </cell>
          <cell r="B2104" t="str">
            <v>882 Merry Trail</v>
          </cell>
          <cell r="C2104">
            <v>4701</v>
          </cell>
          <cell r="D2104" t="str">
            <v>QLD</v>
          </cell>
          <cell r="E2104" t="str">
            <v>Australia</v>
          </cell>
          <cell r="F2104">
            <v>4</v>
          </cell>
        </row>
        <row r="2105">
          <cell r="A2105">
            <v>2108</v>
          </cell>
          <cell r="B2105" t="str">
            <v>47878 Pond Park</v>
          </cell>
          <cell r="C2105">
            <v>4133</v>
          </cell>
          <cell r="D2105" t="str">
            <v>QLD</v>
          </cell>
          <cell r="E2105" t="str">
            <v>Australia</v>
          </cell>
          <cell r="F2105">
            <v>3</v>
          </cell>
        </row>
        <row r="2106">
          <cell r="A2106">
            <v>2109</v>
          </cell>
          <cell r="B2106" t="str">
            <v>7 Porter Parkway</v>
          </cell>
          <cell r="C2106">
            <v>2261</v>
          </cell>
          <cell r="D2106" t="str">
            <v>NSW</v>
          </cell>
          <cell r="E2106" t="str">
            <v>Australia</v>
          </cell>
          <cell r="F2106">
            <v>8</v>
          </cell>
        </row>
        <row r="2107">
          <cell r="A2107">
            <v>2110</v>
          </cell>
          <cell r="B2107" t="str">
            <v>984 Waubesa Pass</v>
          </cell>
          <cell r="C2107">
            <v>4034</v>
          </cell>
          <cell r="D2107" t="str">
            <v>QLD</v>
          </cell>
          <cell r="E2107" t="str">
            <v>Australia</v>
          </cell>
          <cell r="F2107">
            <v>6</v>
          </cell>
        </row>
        <row r="2108">
          <cell r="A2108">
            <v>2111</v>
          </cell>
          <cell r="B2108" t="str">
            <v>91933 Artisan Avenue</v>
          </cell>
          <cell r="C2108">
            <v>2753</v>
          </cell>
          <cell r="D2108" t="str">
            <v>NSW</v>
          </cell>
          <cell r="E2108" t="str">
            <v>Australia</v>
          </cell>
          <cell r="F2108">
            <v>9</v>
          </cell>
        </row>
        <row r="2109">
          <cell r="A2109">
            <v>2112</v>
          </cell>
          <cell r="B2109" t="str">
            <v>624 Atwood Circle</v>
          </cell>
          <cell r="C2109">
            <v>2164</v>
          </cell>
          <cell r="D2109" t="str">
            <v>NSW</v>
          </cell>
          <cell r="E2109" t="str">
            <v>Australia</v>
          </cell>
          <cell r="F2109">
            <v>8</v>
          </cell>
        </row>
        <row r="2110">
          <cell r="A2110">
            <v>2113</v>
          </cell>
          <cell r="B2110" t="str">
            <v>15 Mcguire Junction</v>
          </cell>
          <cell r="C2110">
            <v>4128</v>
          </cell>
          <cell r="D2110" t="str">
            <v>QLD</v>
          </cell>
          <cell r="E2110" t="str">
            <v>Australia</v>
          </cell>
          <cell r="F2110">
            <v>6</v>
          </cell>
        </row>
        <row r="2111">
          <cell r="A2111">
            <v>2114</v>
          </cell>
          <cell r="B2111" t="str">
            <v>21 South Avenue</v>
          </cell>
          <cell r="C2111">
            <v>2076</v>
          </cell>
          <cell r="D2111" t="str">
            <v>NSW</v>
          </cell>
          <cell r="E2111" t="str">
            <v>Australia</v>
          </cell>
          <cell r="F2111">
            <v>11</v>
          </cell>
        </row>
        <row r="2112">
          <cell r="A2112">
            <v>2115</v>
          </cell>
          <cell r="B2112" t="str">
            <v>4 Macpherson Street</v>
          </cell>
          <cell r="C2112">
            <v>3143</v>
          </cell>
          <cell r="D2112" t="str">
            <v>VIC</v>
          </cell>
          <cell r="E2112" t="str">
            <v>Australia</v>
          </cell>
          <cell r="F2112">
            <v>4</v>
          </cell>
        </row>
        <row r="2113">
          <cell r="A2113">
            <v>2116</v>
          </cell>
          <cell r="B2113" t="str">
            <v>5965 Glacier Hill Terrace</v>
          </cell>
          <cell r="C2113">
            <v>3025</v>
          </cell>
          <cell r="D2113" t="str">
            <v>VIC</v>
          </cell>
          <cell r="E2113" t="str">
            <v>Australia</v>
          </cell>
          <cell r="F2113">
            <v>9</v>
          </cell>
        </row>
        <row r="2114">
          <cell r="A2114">
            <v>2117</v>
          </cell>
          <cell r="B2114" t="str">
            <v>556 Esch Street</v>
          </cell>
          <cell r="C2114">
            <v>2090</v>
          </cell>
          <cell r="D2114" t="str">
            <v>NSW</v>
          </cell>
          <cell r="E2114" t="str">
            <v>Australia</v>
          </cell>
          <cell r="F2114">
            <v>12</v>
          </cell>
        </row>
        <row r="2115">
          <cell r="A2115">
            <v>2118</v>
          </cell>
          <cell r="B2115" t="str">
            <v>25943 Montana Street</v>
          </cell>
          <cell r="C2115">
            <v>2747</v>
          </cell>
          <cell r="D2115" t="str">
            <v>NSW</v>
          </cell>
          <cell r="E2115" t="str">
            <v>Australia</v>
          </cell>
          <cell r="F2115">
            <v>8</v>
          </cell>
        </row>
        <row r="2116">
          <cell r="A2116">
            <v>2119</v>
          </cell>
          <cell r="B2116" t="str">
            <v>2 Dawn Avenue</v>
          </cell>
          <cell r="C2116">
            <v>4118</v>
          </cell>
          <cell r="D2116" t="str">
            <v>QLD</v>
          </cell>
          <cell r="E2116" t="str">
            <v>Australia</v>
          </cell>
          <cell r="F2116">
            <v>5</v>
          </cell>
        </row>
        <row r="2117">
          <cell r="A2117">
            <v>2120</v>
          </cell>
          <cell r="B2117" t="str">
            <v>35 Harbort Way</v>
          </cell>
          <cell r="C2117">
            <v>2446</v>
          </cell>
          <cell r="D2117" t="str">
            <v>NSW</v>
          </cell>
          <cell r="E2117" t="str">
            <v>Australia</v>
          </cell>
          <cell r="F2117">
            <v>8</v>
          </cell>
        </row>
        <row r="2118">
          <cell r="A2118">
            <v>2121</v>
          </cell>
          <cell r="B2118" t="str">
            <v>464 Bonner Place</v>
          </cell>
          <cell r="C2118">
            <v>3012</v>
          </cell>
          <cell r="D2118" t="str">
            <v>VIC</v>
          </cell>
          <cell r="E2118" t="str">
            <v>Australia</v>
          </cell>
          <cell r="F2118">
            <v>8</v>
          </cell>
        </row>
        <row r="2119">
          <cell r="A2119">
            <v>2122</v>
          </cell>
          <cell r="B2119" t="str">
            <v>0899 Judy Pass</v>
          </cell>
          <cell r="C2119">
            <v>3072</v>
          </cell>
          <cell r="D2119" t="str">
            <v>VIC</v>
          </cell>
          <cell r="E2119" t="str">
            <v>Australia</v>
          </cell>
          <cell r="F2119">
            <v>10</v>
          </cell>
        </row>
        <row r="2120">
          <cell r="A2120">
            <v>2123</v>
          </cell>
          <cell r="B2120" t="str">
            <v>43 Sunbrook Terrace</v>
          </cell>
          <cell r="C2120">
            <v>4160</v>
          </cell>
          <cell r="D2120" t="str">
            <v>QLD</v>
          </cell>
          <cell r="E2120" t="str">
            <v>Australia</v>
          </cell>
          <cell r="F2120">
            <v>10</v>
          </cell>
        </row>
        <row r="2121">
          <cell r="A2121">
            <v>2124</v>
          </cell>
          <cell r="B2121" t="str">
            <v>34 Vidon Way</v>
          </cell>
          <cell r="C2121">
            <v>3037</v>
          </cell>
          <cell r="D2121" t="str">
            <v>VIC</v>
          </cell>
          <cell r="E2121" t="str">
            <v>Australia</v>
          </cell>
          <cell r="F2121">
            <v>8</v>
          </cell>
        </row>
        <row r="2122">
          <cell r="A2122">
            <v>2125</v>
          </cell>
          <cell r="B2122" t="str">
            <v>85 Cody Hill</v>
          </cell>
          <cell r="C2122">
            <v>2770</v>
          </cell>
          <cell r="D2122" t="str">
            <v>NSW</v>
          </cell>
          <cell r="E2122" t="str">
            <v>Australia</v>
          </cell>
          <cell r="F2122">
            <v>8</v>
          </cell>
        </row>
        <row r="2123">
          <cell r="A2123">
            <v>2126</v>
          </cell>
          <cell r="B2123" t="str">
            <v>8209 Tony Plaza</v>
          </cell>
          <cell r="C2123">
            <v>2810</v>
          </cell>
          <cell r="D2123" t="str">
            <v>NSW</v>
          </cell>
          <cell r="E2123" t="str">
            <v>Australia</v>
          </cell>
          <cell r="F2123">
            <v>1</v>
          </cell>
        </row>
        <row r="2124">
          <cell r="A2124">
            <v>2127</v>
          </cell>
          <cell r="B2124" t="str">
            <v>65675 Spenser Way</v>
          </cell>
          <cell r="C2124">
            <v>3207</v>
          </cell>
          <cell r="D2124" t="str">
            <v>VIC</v>
          </cell>
          <cell r="E2124" t="str">
            <v>Australia</v>
          </cell>
          <cell r="F2124">
            <v>12</v>
          </cell>
        </row>
        <row r="2125">
          <cell r="A2125">
            <v>2128</v>
          </cell>
          <cell r="B2125" t="str">
            <v>042 Saint Paul Parkway</v>
          </cell>
          <cell r="C2125">
            <v>2769</v>
          </cell>
          <cell r="D2125" t="str">
            <v>NSW</v>
          </cell>
          <cell r="E2125" t="str">
            <v>Australia</v>
          </cell>
          <cell r="F2125">
            <v>10</v>
          </cell>
        </row>
        <row r="2126">
          <cell r="A2126">
            <v>2129</v>
          </cell>
          <cell r="B2126" t="str">
            <v>3516 Kensington Lane</v>
          </cell>
          <cell r="C2126">
            <v>2164</v>
          </cell>
          <cell r="D2126" t="str">
            <v>NSW</v>
          </cell>
          <cell r="E2126" t="str">
            <v>Australia</v>
          </cell>
          <cell r="F2126">
            <v>9</v>
          </cell>
        </row>
        <row r="2127">
          <cell r="A2127">
            <v>2130</v>
          </cell>
          <cell r="B2127" t="str">
            <v>26064 Morningstar Junction</v>
          </cell>
          <cell r="C2127">
            <v>2480</v>
          </cell>
          <cell r="D2127" t="str">
            <v>NSW</v>
          </cell>
          <cell r="E2127" t="str">
            <v>Australia</v>
          </cell>
          <cell r="F2127">
            <v>2</v>
          </cell>
        </row>
        <row r="2128">
          <cell r="A2128">
            <v>2131</v>
          </cell>
          <cell r="B2128" t="str">
            <v>686 Rusk Parkway</v>
          </cell>
          <cell r="C2128">
            <v>2566</v>
          </cell>
          <cell r="D2128" t="str">
            <v>NSW</v>
          </cell>
          <cell r="E2128" t="str">
            <v>Australia</v>
          </cell>
          <cell r="F2128">
            <v>8</v>
          </cell>
        </row>
        <row r="2129">
          <cell r="A2129">
            <v>2132</v>
          </cell>
          <cell r="B2129" t="str">
            <v>7518 Canary Parkway</v>
          </cell>
          <cell r="C2129">
            <v>2145</v>
          </cell>
          <cell r="D2129" t="str">
            <v>NSW</v>
          </cell>
          <cell r="E2129" t="str">
            <v>Australia</v>
          </cell>
          <cell r="F2129">
            <v>9</v>
          </cell>
        </row>
        <row r="2130">
          <cell r="A2130">
            <v>2133</v>
          </cell>
          <cell r="B2130" t="str">
            <v>32 Spenser Crossing</v>
          </cell>
          <cell r="C2130">
            <v>2880</v>
          </cell>
          <cell r="D2130" t="str">
            <v>NSW</v>
          </cell>
          <cell r="E2130" t="str">
            <v>Australia</v>
          </cell>
          <cell r="F2130">
            <v>1</v>
          </cell>
        </row>
        <row r="2131">
          <cell r="A2131">
            <v>2134</v>
          </cell>
          <cell r="B2131" t="str">
            <v>654 Kim Parkway</v>
          </cell>
          <cell r="C2131">
            <v>3175</v>
          </cell>
          <cell r="D2131" t="str">
            <v>VIC</v>
          </cell>
          <cell r="E2131" t="str">
            <v>Australia</v>
          </cell>
          <cell r="F2131">
            <v>3</v>
          </cell>
        </row>
        <row r="2132">
          <cell r="A2132">
            <v>2135</v>
          </cell>
          <cell r="B2132" t="str">
            <v>0 Moose Court</v>
          </cell>
          <cell r="C2132">
            <v>2063</v>
          </cell>
          <cell r="D2132" t="str">
            <v>NSW</v>
          </cell>
          <cell r="E2132" t="str">
            <v>Australia</v>
          </cell>
          <cell r="F2132">
            <v>12</v>
          </cell>
        </row>
        <row r="2133">
          <cell r="A2133">
            <v>2136</v>
          </cell>
          <cell r="B2133" t="str">
            <v>99000 Petterle Drive</v>
          </cell>
          <cell r="C2133">
            <v>2062</v>
          </cell>
          <cell r="D2133" t="str">
            <v>NSW</v>
          </cell>
          <cell r="E2133" t="str">
            <v>Australia</v>
          </cell>
          <cell r="F2133">
            <v>9</v>
          </cell>
        </row>
        <row r="2134">
          <cell r="A2134">
            <v>2137</v>
          </cell>
          <cell r="B2134" t="str">
            <v>549 Longview Terrace</v>
          </cell>
          <cell r="C2134">
            <v>4030</v>
          </cell>
          <cell r="D2134" t="str">
            <v>QLD</v>
          </cell>
          <cell r="E2134" t="str">
            <v>Australia</v>
          </cell>
          <cell r="F2134">
            <v>9</v>
          </cell>
        </row>
        <row r="2135">
          <cell r="A2135">
            <v>2138</v>
          </cell>
          <cell r="B2135" t="str">
            <v>1861 Golf Course Circle</v>
          </cell>
          <cell r="C2135">
            <v>2216</v>
          </cell>
          <cell r="D2135" t="str">
            <v>NSW</v>
          </cell>
          <cell r="E2135" t="str">
            <v>Australia</v>
          </cell>
          <cell r="F2135">
            <v>8</v>
          </cell>
        </row>
        <row r="2136">
          <cell r="A2136">
            <v>2139</v>
          </cell>
          <cell r="B2136" t="str">
            <v>27 Mayer Lane</v>
          </cell>
          <cell r="C2136">
            <v>3756</v>
          </cell>
          <cell r="D2136" t="str">
            <v>VIC</v>
          </cell>
          <cell r="E2136" t="str">
            <v>Australia</v>
          </cell>
          <cell r="F2136">
            <v>7</v>
          </cell>
        </row>
        <row r="2137">
          <cell r="A2137">
            <v>2140</v>
          </cell>
          <cell r="B2137" t="str">
            <v>47336 Garrison Court</v>
          </cell>
          <cell r="C2137">
            <v>4670</v>
          </cell>
          <cell r="D2137" t="str">
            <v>QLD</v>
          </cell>
          <cell r="E2137" t="str">
            <v>Australia</v>
          </cell>
          <cell r="F2137">
            <v>1</v>
          </cell>
        </row>
        <row r="2138">
          <cell r="A2138">
            <v>2141</v>
          </cell>
          <cell r="B2138" t="str">
            <v>27 Drewry Road</v>
          </cell>
          <cell r="C2138">
            <v>2102</v>
          </cell>
          <cell r="D2138" t="str">
            <v>NSW</v>
          </cell>
          <cell r="E2138" t="str">
            <v>Australia</v>
          </cell>
          <cell r="F2138">
            <v>10</v>
          </cell>
        </row>
        <row r="2139">
          <cell r="A2139">
            <v>2142</v>
          </cell>
          <cell r="B2139" t="str">
            <v>75581 Express Center</v>
          </cell>
          <cell r="C2139">
            <v>4503</v>
          </cell>
          <cell r="D2139" t="str">
            <v>QLD</v>
          </cell>
          <cell r="E2139" t="str">
            <v>Australia</v>
          </cell>
          <cell r="F2139">
            <v>3</v>
          </cell>
        </row>
        <row r="2140">
          <cell r="A2140">
            <v>2143</v>
          </cell>
          <cell r="B2140" t="str">
            <v>5 Fairfield Parkway</v>
          </cell>
          <cell r="C2140">
            <v>2557</v>
          </cell>
          <cell r="D2140" t="str">
            <v>NSW</v>
          </cell>
          <cell r="E2140" t="str">
            <v>Australia</v>
          </cell>
          <cell r="F2140">
            <v>8</v>
          </cell>
        </row>
        <row r="2141">
          <cell r="A2141">
            <v>2144</v>
          </cell>
          <cell r="B2141" t="str">
            <v>47 Kensington Avenue</v>
          </cell>
          <cell r="C2141">
            <v>2650</v>
          </cell>
          <cell r="D2141" t="str">
            <v>NSW</v>
          </cell>
          <cell r="E2141" t="str">
            <v>Australia</v>
          </cell>
          <cell r="F2141">
            <v>4</v>
          </cell>
        </row>
        <row r="2142">
          <cell r="A2142">
            <v>2145</v>
          </cell>
          <cell r="B2142" t="str">
            <v>9870 Brickson Park Trail</v>
          </cell>
          <cell r="C2142">
            <v>2216</v>
          </cell>
          <cell r="D2142" t="str">
            <v>NSW</v>
          </cell>
          <cell r="E2142" t="str">
            <v>Australia</v>
          </cell>
          <cell r="F2142">
            <v>8</v>
          </cell>
        </row>
        <row r="2143">
          <cell r="A2143">
            <v>2146</v>
          </cell>
          <cell r="B2143" t="str">
            <v>3 Memorial Terrace</v>
          </cell>
          <cell r="C2143">
            <v>2234</v>
          </cell>
          <cell r="D2143" t="str">
            <v>NSW</v>
          </cell>
          <cell r="E2143" t="str">
            <v>Australia</v>
          </cell>
          <cell r="F2143">
            <v>10</v>
          </cell>
        </row>
        <row r="2144">
          <cell r="A2144">
            <v>2147</v>
          </cell>
          <cell r="B2144" t="str">
            <v>4559 Sundown Trail</v>
          </cell>
          <cell r="C2144">
            <v>2148</v>
          </cell>
          <cell r="D2144" t="str">
            <v>NSW</v>
          </cell>
          <cell r="E2144" t="str">
            <v>Australia</v>
          </cell>
          <cell r="F2144">
            <v>8</v>
          </cell>
        </row>
        <row r="2145">
          <cell r="A2145">
            <v>2148</v>
          </cell>
          <cell r="B2145" t="str">
            <v>45613 Meadow Valley Center</v>
          </cell>
          <cell r="C2145">
            <v>3976</v>
          </cell>
          <cell r="D2145" t="str">
            <v>VIC</v>
          </cell>
          <cell r="E2145" t="str">
            <v>Australia</v>
          </cell>
          <cell r="F2145">
            <v>6</v>
          </cell>
        </row>
        <row r="2146">
          <cell r="A2146">
            <v>2149</v>
          </cell>
          <cell r="B2146" t="str">
            <v>2 Spaight Road</v>
          </cell>
          <cell r="C2146">
            <v>2210</v>
          </cell>
          <cell r="D2146" t="str">
            <v>NSW</v>
          </cell>
          <cell r="E2146" t="str">
            <v>Australia</v>
          </cell>
          <cell r="F2146">
            <v>10</v>
          </cell>
        </row>
        <row r="2147">
          <cell r="A2147">
            <v>2150</v>
          </cell>
          <cell r="B2147" t="str">
            <v>59694 1st Crossing</v>
          </cell>
          <cell r="C2147">
            <v>4503</v>
          </cell>
          <cell r="D2147" t="str">
            <v>QLD</v>
          </cell>
          <cell r="E2147" t="str">
            <v>Australia</v>
          </cell>
          <cell r="F2147">
            <v>7</v>
          </cell>
        </row>
        <row r="2148">
          <cell r="A2148">
            <v>2151</v>
          </cell>
          <cell r="B2148" t="str">
            <v>124 Fulton Crossing</v>
          </cell>
          <cell r="C2148">
            <v>4680</v>
          </cell>
          <cell r="D2148" t="str">
            <v>QLD</v>
          </cell>
          <cell r="E2148" t="str">
            <v>Australia</v>
          </cell>
          <cell r="F2148">
            <v>3</v>
          </cell>
        </row>
        <row r="2149">
          <cell r="A2149">
            <v>2152</v>
          </cell>
          <cell r="B2149" t="str">
            <v>2800 Dottie Trail</v>
          </cell>
          <cell r="C2149">
            <v>3071</v>
          </cell>
          <cell r="D2149" t="str">
            <v>VIC</v>
          </cell>
          <cell r="E2149" t="str">
            <v>Australia</v>
          </cell>
          <cell r="F2149">
            <v>10</v>
          </cell>
        </row>
        <row r="2150">
          <cell r="A2150">
            <v>2153</v>
          </cell>
          <cell r="B2150" t="str">
            <v>4 Mosinee Lane</v>
          </cell>
          <cell r="C2150">
            <v>4165</v>
          </cell>
          <cell r="D2150" t="str">
            <v>QLD</v>
          </cell>
          <cell r="E2150" t="str">
            <v>Australia</v>
          </cell>
          <cell r="F2150">
            <v>5</v>
          </cell>
        </row>
        <row r="2151">
          <cell r="A2151">
            <v>2154</v>
          </cell>
          <cell r="B2151" t="str">
            <v>0799 Florence Street</v>
          </cell>
          <cell r="C2151">
            <v>2089</v>
          </cell>
          <cell r="D2151" t="str">
            <v>NSW</v>
          </cell>
          <cell r="E2151" t="str">
            <v>Australia</v>
          </cell>
          <cell r="F2151">
            <v>9</v>
          </cell>
        </row>
        <row r="2152">
          <cell r="A2152">
            <v>2155</v>
          </cell>
          <cell r="B2152" t="str">
            <v>5882 American Ash Point</v>
          </cell>
          <cell r="C2152">
            <v>3214</v>
          </cell>
          <cell r="D2152" t="str">
            <v>VIC</v>
          </cell>
          <cell r="E2152" t="str">
            <v>Australia</v>
          </cell>
          <cell r="F2152">
            <v>3</v>
          </cell>
        </row>
        <row r="2153">
          <cell r="A2153">
            <v>2156</v>
          </cell>
          <cell r="B2153" t="str">
            <v>13852 Burning Wood Terrace</v>
          </cell>
          <cell r="C2153">
            <v>2199</v>
          </cell>
          <cell r="D2153" t="str">
            <v>NSW</v>
          </cell>
          <cell r="E2153" t="str">
            <v>Australia</v>
          </cell>
          <cell r="F2153">
            <v>1</v>
          </cell>
        </row>
        <row r="2154">
          <cell r="A2154">
            <v>2157</v>
          </cell>
          <cell r="B2154" t="str">
            <v>735 Eastlawn Place</v>
          </cell>
          <cell r="C2154">
            <v>4160</v>
          </cell>
          <cell r="D2154" t="str">
            <v>QLD</v>
          </cell>
          <cell r="E2154" t="str">
            <v>Australia</v>
          </cell>
          <cell r="F2154">
            <v>8</v>
          </cell>
        </row>
        <row r="2155">
          <cell r="A2155">
            <v>2158</v>
          </cell>
          <cell r="B2155" t="str">
            <v>6 Sauthoff Court</v>
          </cell>
          <cell r="C2155">
            <v>2144</v>
          </cell>
          <cell r="D2155" t="str">
            <v>NSW</v>
          </cell>
          <cell r="E2155" t="str">
            <v>Australia</v>
          </cell>
          <cell r="F2155">
            <v>9</v>
          </cell>
        </row>
        <row r="2156">
          <cell r="A2156">
            <v>2159</v>
          </cell>
          <cell r="B2156" t="str">
            <v>1788 Columbus Trail</v>
          </cell>
          <cell r="C2156">
            <v>4510</v>
          </cell>
          <cell r="D2156" t="str">
            <v>QLD</v>
          </cell>
          <cell r="E2156" t="str">
            <v>Australia</v>
          </cell>
          <cell r="F2156">
            <v>4</v>
          </cell>
        </row>
        <row r="2157">
          <cell r="A2157">
            <v>2160</v>
          </cell>
          <cell r="B2157" t="str">
            <v>32705 Shelley Junction</v>
          </cell>
          <cell r="C2157">
            <v>3172</v>
          </cell>
          <cell r="D2157" t="str">
            <v>VIC</v>
          </cell>
          <cell r="E2157" t="str">
            <v>Australia</v>
          </cell>
          <cell r="F2157">
            <v>8</v>
          </cell>
        </row>
        <row r="2158">
          <cell r="A2158">
            <v>2161</v>
          </cell>
          <cell r="B2158" t="str">
            <v>0 Delladonna Parkway</v>
          </cell>
          <cell r="C2158">
            <v>3189</v>
          </cell>
          <cell r="D2158" t="str">
            <v>VIC</v>
          </cell>
          <cell r="E2158" t="str">
            <v>Australia</v>
          </cell>
          <cell r="F2158">
            <v>10</v>
          </cell>
        </row>
        <row r="2159">
          <cell r="A2159">
            <v>2162</v>
          </cell>
          <cell r="B2159" t="str">
            <v>79291 3rd Circle</v>
          </cell>
          <cell r="C2159">
            <v>2760</v>
          </cell>
          <cell r="D2159" t="str">
            <v>NSW</v>
          </cell>
          <cell r="E2159" t="str">
            <v>Australia</v>
          </cell>
          <cell r="F2159">
            <v>8</v>
          </cell>
        </row>
        <row r="2160">
          <cell r="A2160">
            <v>2163</v>
          </cell>
          <cell r="B2160" t="str">
            <v>8 Bunting Hill</v>
          </cell>
          <cell r="C2160">
            <v>2155</v>
          </cell>
          <cell r="D2160" t="str">
            <v>NSW</v>
          </cell>
          <cell r="E2160" t="str">
            <v>Australia</v>
          </cell>
          <cell r="F2160">
            <v>10</v>
          </cell>
        </row>
        <row r="2161">
          <cell r="A2161">
            <v>2164</v>
          </cell>
          <cell r="B2161" t="str">
            <v>63 School Plaza</v>
          </cell>
          <cell r="C2161">
            <v>2145</v>
          </cell>
          <cell r="D2161" t="str">
            <v>NSW</v>
          </cell>
          <cell r="E2161" t="str">
            <v>Australia</v>
          </cell>
          <cell r="F2161">
            <v>9</v>
          </cell>
        </row>
        <row r="2162">
          <cell r="A2162">
            <v>2165</v>
          </cell>
          <cell r="B2162" t="str">
            <v>0134 Swallow Pass</v>
          </cell>
          <cell r="C2162">
            <v>3030</v>
          </cell>
          <cell r="D2162" t="str">
            <v>VIC</v>
          </cell>
          <cell r="E2162" t="str">
            <v>Australia</v>
          </cell>
          <cell r="F2162">
            <v>6</v>
          </cell>
        </row>
        <row r="2163">
          <cell r="A2163">
            <v>2166</v>
          </cell>
          <cell r="B2163" t="str">
            <v>47204 Rigney Street</v>
          </cell>
          <cell r="C2163">
            <v>2770</v>
          </cell>
          <cell r="D2163" t="str">
            <v>NSW</v>
          </cell>
          <cell r="E2163" t="str">
            <v>Australia</v>
          </cell>
          <cell r="F2163">
            <v>6</v>
          </cell>
        </row>
        <row r="2164">
          <cell r="A2164">
            <v>2167</v>
          </cell>
          <cell r="B2164" t="str">
            <v>9732 Swallow Way</v>
          </cell>
          <cell r="C2164">
            <v>2750</v>
          </cell>
          <cell r="D2164" t="str">
            <v>NSW</v>
          </cell>
          <cell r="E2164" t="str">
            <v>Australia</v>
          </cell>
          <cell r="F2164">
            <v>8</v>
          </cell>
        </row>
        <row r="2165">
          <cell r="A2165">
            <v>2168</v>
          </cell>
          <cell r="B2165" t="str">
            <v>80 Cordelia Street</v>
          </cell>
          <cell r="C2165">
            <v>4061</v>
          </cell>
          <cell r="D2165" t="str">
            <v>QLD</v>
          </cell>
          <cell r="E2165" t="str">
            <v>Australia</v>
          </cell>
          <cell r="F2165">
            <v>5</v>
          </cell>
        </row>
        <row r="2166">
          <cell r="A2166">
            <v>2169</v>
          </cell>
          <cell r="B2166" t="str">
            <v>88175 Center Road</v>
          </cell>
          <cell r="C2166">
            <v>2283</v>
          </cell>
          <cell r="D2166" t="str">
            <v>NSW</v>
          </cell>
          <cell r="E2166" t="str">
            <v>Australia</v>
          </cell>
          <cell r="F2166">
            <v>4</v>
          </cell>
        </row>
        <row r="2167">
          <cell r="A2167">
            <v>2170</v>
          </cell>
          <cell r="B2167" t="str">
            <v>5 Muir Circle</v>
          </cell>
          <cell r="C2167">
            <v>2030</v>
          </cell>
          <cell r="D2167" t="str">
            <v>NSW</v>
          </cell>
          <cell r="E2167" t="str">
            <v>Australia</v>
          </cell>
          <cell r="F2167">
            <v>12</v>
          </cell>
        </row>
        <row r="2168">
          <cell r="A2168">
            <v>2171</v>
          </cell>
          <cell r="B2168" t="str">
            <v>6 Tennyson Place</v>
          </cell>
          <cell r="C2168">
            <v>2138</v>
          </cell>
          <cell r="D2168" t="str">
            <v>NSW</v>
          </cell>
          <cell r="E2168" t="str">
            <v>Australia</v>
          </cell>
          <cell r="F2168">
            <v>9</v>
          </cell>
        </row>
        <row r="2169">
          <cell r="A2169">
            <v>2172</v>
          </cell>
          <cell r="B2169" t="str">
            <v>698 Lunder Point</v>
          </cell>
          <cell r="C2169">
            <v>2016</v>
          </cell>
          <cell r="D2169" t="str">
            <v>NSW</v>
          </cell>
          <cell r="E2169" t="str">
            <v>Australia</v>
          </cell>
          <cell r="F2169">
            <v>10</v>
          </cell>
        </row>
        <row r="2170">
          <cell r="A2170">
            <v>2173</v>
          </cell>
          <cell r="B2170" t="str">
            <v>5 Dixon Junction</v>
          </cell>
          <cell r="C2170">
            <v>2340</v>
          </cell>
          <cell r="D2170" t="str">
            <v>NSW</v>
          </cell>
          <cell r="E2170" t="str">
            <v>Australia</v>
          </cell>
          <cell r="F2170">
            <v>2</v>
          </cell>
        </row>
        <row r="2171">
          <cell r="A2171">
            <v>2174</v>
          </cell>
          <cell r="B2171" t="str">
            <v>5890 Comanche Trail</v>
          </cell>
          <cell r="C2171">
            <v>3429</v>
          </cell>
          <cell r="D2171" t="str">
            <v>VIC</v>
          </cell>
          <cell r="E2171" t="str">
            <v>Australia</v>
          </cell>
          <cell r="F2171">
            <v>6</v>
          </cell>
        </row>
        <row r="2172">
          <cell r="A2172">
            <v>2175</v>
          </cell>
          <cell r="B2172" t="str">
            <v>6621 Carberry Crossing</v>
          </cell>
          <cell r="C2172">
            <v>3083</v>
          </cell>
          <cell r="D2172" t="str">
            <v>VIC</v>
          </cell>
          <cell r="E2172" t="str">
            <v>Australia</v>
          </cell>
          <cell r="F2172">
            <v>8</v>
          </cell>
        </row>
        <row r="2173">
          <cell r="A2173">
            <v>2176</v>
          </cell>
          <cell r="B2173" t="str">
            <v>322 Scott Plaza</v>
          </cell>
          <cell r="C2173">
            <v>2170</v>
          </cell>
          <cell r="D2173" t="str">
            <v>NSW</v>
          </cell>
          <cell r="E2173" t="str">
            <v>Australia</v>
          </cell>
          <cell r="F2173">
            <v>5</v>
          </cell>
        </row>
        <row r="2174">
          <cell r="A2174">
            <v>2177</v>
          </cell>
          <cell r="B2174" t="str">
            <v>15811 La Follette Park</v>
          </cell>
          <cell r="C2174">
            <v>2770</v>
          </cell>
          <cell r="D2174" t="str">
            <v>NSW</v>
          </cell>
          <cell r="E2174" t="str">
            <v>Australia</v>
          </cell>
          <cell r="F2174">
            <v>7</v>
          </cell>
        </row>
        <row r="2175">
          <cell r="A2175">
            <v>2178</v>
          </cell>
          <cell r="B2175" t="str">
            <v>67143 Bluejay Court</v>
          </cell>
          <cell r="C2175">
            <v>4214</v>
          </cell>
          <cell r="D2175" t="str">
            <v>QLD</v>
          </cell>
          <cell r="E2175" t="str">
            <v>Australia</v>
          </cell>
          <cell r="F2175">
            <v>8</v>
          </cell>
        </row>
        <row r="2176">
          <cell r="A2176">
            <v>2179</v>
          </cell>
          <cell r="B2176" t="str">
            <v>966 Emmet Trail</v>
          </cell>
          <cell r="C2176">
            <v>3015</v>
          </cell>
          <cell r="D2176" t="str">
            <v>VIC</v>
          </cell>
          <cell r="E2176" t="str">
            <v>Australia</v>
          </cell>
          <cell r="F2176">
            <v>10</v>
          </cell>
        </row>
        <row r="2177">
          <cell r="A2177">
            <v>2180</v>
          </cell>
          <cell r="B2177" t="str">
            <v>49530 Evergreen Lane</v>
          </cell>
          <cell r="C2177">
            <v>3163</v>
          </cell>
          <cell r="D2177" t="str">
            <v>VIC</v>
          </cell>
          <cell r="E2177" t="str">
            <v>Australia</v>
          </cell>
          <cell r="F2177">
            <v>10</v>
          </cell>
        </row>
        <row r="2178">
          <cell r="A2178">
            <v>2181</v>
          </cell>
          <cell r="B2178" t="str">
            <v>9582 Fremont Center</v>
          </cell>
          <cell r="C2178">
            <v>2032</v>
          </cell>
          <cell r="D2178" t="str">
            <v>NSW</v>
          </cell>
          <cell r="E2178" t="str">
            <v>Australia</v>
          </cell>
          <cell r="F2178">
            <v>11</v>
          </cell>
        </row>
        <row r="2179">
          <cell r="A2179">
            <v>2182</v>
          </cell>
          <cell r="B2179" t="str">
            <v>3 Declaration Circle</v>
          </cell>
          <cell r="C2179">
            <v>4350</v>
          </cell>
          <cell r="D2179" t="str">
            <v>QLD</v>
          </cell>
          <cell r="E2179" t="str">
            <v>Australia</v>
          </cell>
          <cell r="F2179">
            <v>7</v>
          </cell>
        </row>
        <row r="2180">
          <cell r="A2180">
            <v>2183</v>
          </cell>
          <cell r="B2180" t="str">
            <v>8142 Tomscot Drive</v>
          </cell>
          <cell r="C2180">
            <v>4132</v>
          </cell>
          <cell r="D2180" t="str">
            <v>QLD</v>
          </cell>
          <cell r="E2180" t="str">
            <v>Australia</v>
          </cell>
          <cell r="F2180">
            <v>4</v>
          </cell>
        </row>
        <row r="2181">
          <cell r="A2181">
            <v>2184</v>
          </cell>
          <cell r="B2181" t="str">
            <v>396 Sachs Road</v>
          </cell>
          <cell r="C2181">
            <v>2147</v>
          </cell>
          <cell r="D2181" t="str">
            <v>NSW</v>
          </cell>
          <cell r="E2181" t="str">
            <v>Australia</v>
          </cell>
          <cell r="F2181">
            <v>8</v>
          </cell>
        </row>
        <row r="2182">
          <cell r="A2182">
            <v>2185</v>
          </cell>
          <cell r="B2182" t="str">
            <v>1 Melby Way</v>
          </cell>
          <cell r="C2182">
            <v>2527</v>
          </cell>
          <cell r="D2182" t="str">
            <v>NSW</v>
          </cell>
          <cell r="E2182" t="str">
            <v>Australia</v>
          </cell>
          <cell r="F2182">
            <v>7</v>
          </cell>
        </row>
        <row r="2183">
          <cell r="A2183">
            <v>2186</v>
          </cell>
          <cell r="B2183" t="str">
            <v>53221 Namekagon Parkway</v>
          </cell>
          <cell r="C2183">
            <v>2557</v>
          </cell>
          <cell r="D2183" t="str">
            <v>NSW</v>
          </cell>
          <cell r="E2183" t="str">
            <v>Australia</v>
          </cell>
          <cell r="F2183">
            <v>9</v>
          </cell>
        </row>
        <row r="2184">
          <cell r="A2184">
            <v>2187</v>
          </cell>
          <cell r="B2184" t="str">
            <v>6 Dovetail Circle</v>
          </cell>
          <cell r="C2184">
            <v>2200</v>
          </cell>
          <cell r="D2184" t="str">
            <v>NSW</v>
          </cell>
          <cell r="E2184" t="str">
            <v>Australia</v>
          </cell>
          <cell r="F2184">
            <v>9</v>
          </cell>
        </row>
        <row r="2185">
          <cell r="A2185">
            <v>2188</v>
          </cell>
          <cell r="B2185" t="str">
            <v>67 Carioca Road</v>
          </cell>
          <cell r="C2185">
            <v>4211</v>
          </cell>
          <cell r="D2185" t="str">
            <v>QLD</v>
          </cell>
          <cell r="E2185" t="str">
            <v>Australia</v>
          </cell>
          <cell r="F2185">
            <v>9</v>
          </cell>
        </row>
        <row r="2186">
          <cell r="A2186">
            <v>2189</v>
          </cell>
          <cell r="B2186" t="str">
            <v>63123 Merry Alley</v>
          </cell>
          <cell r="C2186">
            <v>4500</v>
          </cell>
          <cell r="D2186" t="str">
            <v>QLD</v>
          </cell>
          <cell r="E2186" t="str">
            <v>Australia</v>
          </cell>
          <cell r="F2186">
            <v>8</v>
          </cell>
        </row>
        <row r="2187">
          <cell r="A2187">
            <v>2190</v>
          </cell>
          <cell r="B2187" t="str">
            <v>4478 Banding Way</v>
          </cell>
          <cell r="C2187">
            <v>2830</v>
          </cell>
          <cell r="D2187" t="str">
            <v>NSW</v>
          </cell>
          <cell r="E2187" t="str">
            <v>Australia</v>
          </cell>
          <cell r="F2187">
            <v>3</v>
          </cell>
        </row>
        <row r="2188">
          <cell r="A2188">
            <v>2191</v>
          </cell>
          <cell r="B2188" t="str">
            <v>28928 Mariners Cove Pass</v>
          </cell>
          <cell r="C2188">
            <v>3040</v>
          </cell>
          <cell r="D2188" t="str">
            <v>VIC</v>
          </cell>
          <cell r="E2188" t="str">
            <v>Australia</v>
          </cell>
          <cell r="F2188">
            <v>11</v>
          </cell>
        </row>
        <row r="2189">
          <cell r="A2189">
            <v>2192</v>
          </cell>
          <cell r="B2189" t="str">
            <v>3 Thierer Plaza</v>
          </cell>
          <cell r="C2189">
            <v>4815</v>
          </cell>
          <cell r="D2189" t="str">
            <v>QLD</v>
          </cell>
          <cell r="E2189" t="str">
            <v>Australia</v>
          </cell>
          <cell r="F2189">
            <v>1</v>
          </cell>
        </row>
        <row r="2190">
          <cell r="A2190">
            <v>2193</v>
          </cell>
          <cell r="B2190" t="str">
            <v>9 Hauk Alley</v>
          </cell>
          <cell r="C2190">
            <v>3915</v>
          </cell>
          <cell r="D2190" t="str">
            <v>VIC</v>
          </cell>
          <cell r="E2190" t="str">
            <v>Australia</v>
          </cell>
          <cell r="F2190">
            <v>4</v>
          </cell>
        </row>
        <row r="2191">
          <cell r="A2191">
            <v>2194</v>
          </cell>
          <cell r="B2191" t="str">
            <v>9045 Kings Avenue</v>
          </cell>
          <cell r="C2191">
            <v>4153</v>
          </cell>
          <cell r="D2191" t="str">
            <v>QLD</v>
          </cell>
          <cell r="E2191" t="str">
            <v>Australia</v>
          </cell>
          <cell r="F2191">
            <v>11</v>
          </cell>
        </row>
        <row r="2192">
          <cell r="A2192">
            <v>2195</v>
          </cell>
          <cell r="B2192" t="str">
            <v>9 Barnett Street</v>
          </cell>
          <cell r="C2192">
            <v>4179</v>
          </cell>
          <cell r="D2192" t="str">
            <v>QLD</v>
          </cell>
          <cell r="E2192" t="str">
            <v>Australia</v>
          </cell>
          <cell r="F2192">
            <v>10</v>
          </cell>
        </row>
        <row r="2193">
          <cell r="A2193">
            <v>2196</v>
          </cell>
          <cell r="B2193" t="str">
            <v>6779 Melrose Way</v>
          </cell>
          <cell r="C2193">
            <v>2450</v>
          </cell>
          <cell r="D2193" t="str">
            <v>NSW</v>
          </cell>
          <cell r="E2193" t="str">
            <v>Australia</v>
          </cell>
          <cell r="F2193">
            <v>7</v>
          </cell>
        </row>
        <row r="2194">
          <cell r="A2194">
            <v>2197</v>
          </cell>
          <cell r="B2194" t="str">
            <v>42473 Sycamore Pass</v>
          </cell>
          <cell r="C2194">
            <v>3355</v>
          </cell>
          <cell r="D2194" t="str">
            <v>VIC</v>
          </cell>
          <cell r="E2194" t="str">
            <v>Australia</v>
          </cell>
          <cell r="F2194">
            <v>4</v>
          </cell>
        </row>
        <row r="2195">
          <cell r="A2195">
            <v>2198</v>
          </cell>
          <cell r="B2195" t="str">
            <v>6631 Farragut Terrace</v>
          </cell>
          <cell r="C2195">
            <v>2148</v>
          </cell>
          <cell r="D2195" t="str">
            <v>NSW</v>
          </cell>
          <cell r="E2195" t="str">
            <v>Australia</v>
          </cell>
          <cell r="F2195">
            <v>6</v>
          </cell>
        </row>
        <row r="2196">
          <cell r="A2196">
            <v>2199</v>
          </cell>
          <cell r="B2196" t="str">
            <v>886 Rusk Pass</v>
          </cell>
          <cell r="C2196">
            <v>2321</v>
          </cell>
          <cell r="D2196" t="str">
            <v>NSW</v>
          </cell>
          <cell r="E2196" t="str">
            <v>Australia</v>
          </cell>
          <cell r="F2196">
            <v>4</v>
          </cell>
        </row>
        <row r="2197">
          <cell r="A2197">
            <v>2200</v>
          </cell>
          <cell r="B2197" t="str">
            <v>3 Bashford Plaza</v>
          </cell>
          <cell r="C2197">
            <v>2267</v>
          </cell>
          <cell r="D2197" t="str">
            <v>NSW</v>
          </cell>
          <cell r="E2197" t="str">
            <v>Australia</v>
          </cell>
          <cell r="F2197">
            <v>5</v>
          </cell>
        </row>
        <row r="2198">
          <cell r="A2198">
            <v>2201</v>
          </cell>
          <cell r="B2198" t="str">
            <v>11 Sage Place</v>
          </cell>
          <cell r="C2198">
            <v>4055</v>
          </cell>
          <cell r="D2198" t="str">
            <v>QLD</v>
          </cell>
          <cell r="E2198" t="str">
            <v>Australia</v>
          </cell>
          <cell r="F2198">
            <v>7</v>
          </cell>
        </row>
        <row r="2199">
          <cell r="A2199">
            <v>2202</v>
          </cell>
          <cell r="B2199" t="str">
            <v>26049 Straubel Point</v>
          </cell>
          <cell r="C2199">
            <v>2099</v>
          </cell>
          <cell r="D2199" t="str">
            <v>NSW</v>
          </cell>
          <cell r="E2199" t="str">
            <v>Australia</v>
          </cell>
          <cell r="F2199">
            <v>11</v>
          </cell>
        </row>
        <row r="2200">
          <cell r="A2200">
            <v>2203</v>
          </cell>
          <cell r="B2200" t="str">
            <v>59929 West Alley</v>
          </cell>
          <cell r="C2200">
            <v>2026</v>
          </cell>
          <cell r="D2200" t="str">
            <v>NSW</v>
          </cell>
          <cell r="E2200" t="str">
            <v>Australia</v>
          </cell>
          <cell r="F2200">
            <v>10</v>
          </cell>
        </row>
        <row r="2201">
          <cell r="A2201">
            <v>2204</v>
          </cell>
          <cell r="B2201" t="str">
            <v>94 Vernon Parkway</v>
          </cell>
          <cell r="C2201">
            <v>2762</v>
          </cell>
          <cell r="D2201" t="str">
            <v>NSW</v>
          </cell>
          <cell r="E2201" t="str">
            <v>Australia</v>
          </cell>
          <cell r="F2201">
            <v>9</v>
          </cell>
        </row>
        <row r="2202">
          <cell r="A2202">
            <v>2205</v>
          </cell>
          <cell r="B2202" t="str">
            <v>8312 Dunning Crossing</v>
          </cell>
          <cell r="C2202">
            <v>3101</v>
          </cell>
          <cell r="D2202" t="str">
            <v>VIC</v>
          </cell>
          <cell r="E2202" t="str">
            <v>Australia</v>
          </cell>
          <cell r="F2202">
            <v>8</v>
          </cell>
        </row>
        <row r="2203">
          <cell r="A2203">
            <v>2206</v>
          </cell>
          <cell r="B2203" t="str">
            <v>7 Novick Parkway</v>
          </cell>
          <cell r="C2203">
            <v>2160</v>
          </cell>
          <cell r="D2203" t="str">
            <v>NSW</v>
          </cell>
          <cell r="E2203" t="str">
            <v>Australia</v>
          </cell>
          <cell r="F2203">
            <v>5</v>
          </cell>
        </row>
        <row r="2204">
          <cell r="A2204">
            <v>2207</v>
          </cell>
          <cell r="B2204" t="str">
            <v>02 Del Mar Center</v>
          </cell>
          <cell r="C2204">
            <v>4121</v>
          </cell>
          <cell r="D2204" t="str">
            <v>QLD</v>
          </cell>
          <cell r="E2204" t="str">
            <v>Australia</v>
          </cell>
          <cell r="F2204">
            <v>8</v>
          </cell>
        </row>
        <row r="2205">
          <cell r="A2205">
            <v>2208</v>
          </cell>
          <cell r="B2205" t="str">
            <v>0 Shasta Terrace</v>
          </cell>
          <cell r="C2205">
            <v>2289</v>
          </cell>
          <cell r="D2205" t="str">
            <v>NSW</v>
          </cell>
          <cell r="E2205" t="str">
            <v>Australia</v>
          </cell>
          <cell r="F2205">
            <v>7</v>
          </cell>
        </row>
        <row r="2206">
          <cell r="A2206">
            <v>2209</v>
          </cell>
          <cell r="B2206" t="str">
            <v>90 East Way</v>
          </cell>
          <cell r="C2206">
            <v>2145</v>
          </cell>
          <cell r="D2206" t="str">
            <v>NSW</v>
          </cell>
          <cell r="E2206" t="str">
            <v>Australia</v>
          </cell>
          <cell r="F2206">
            <v>8</v>
          </cell>
        </row>
        <row r="2207">
          <cell r="A2207">
            <v>2210</v>
          </cell>
          <cell r="B2207" t="str">
            <v>2 Goodland Lane</v>
          </cell>
          <cell r="C2207">
            <v>3977</v>
          </cell>
          <cell r="D2207" t="str">
            <v>VIC</v>
          </cell>
          <cell r="E2207" t="str">
            <v>Australia</v>
          </cell>
          <cell r="F2207">
            <v>5</v>
          </cell>
        </row>
        <row r="2208">
          <cell r="A2208">
            <v>2211</v>
          </cell>
          <cell r="B2208" t="str">
            <v>7 Vernon Lane</v>
          </cell>
          <cell r="C2208">
            <v>2232</v>
          </cell>
          <cell r="D2208" t="str">
            <v>NSW</v>
          </cell>
          <cell r="E2208" t="str">
            <v>Australia</v>
          </cell>
          <cell r="F2208">
            <v>10</v>
          </cell>
        </row>
        <row r="2209">
          <cell r="A2209">
            <v>2212</v>
          </cell>
          <cell r="B2209" t="str">
            <v>9 Killdeer Avenue</v>
          </cell>
          <cell r="C2209">
            <v>4227</v>
          </cell>
          <cell r="D2209" t="str">
            <v>QLD</v>
          </cell>
          <cell r="E2209" t="str">
            <v>Australia</v>
          </cell>
          <cell r="F2209">
            <v>7</v>
          </cell>
        </row>
        <row r="2210">
          <cell r="A2210">
            <v>2213</v>
          </cell>
          <cell r="B2210" t="str">
            <v>152 Larry Alley</v>
          </cell>
          <cell r="C2210">
            <v>2756</v>
          </cell>
          <cell r="D2210" t="str">
            <v>NSW</v>
          </cell>
          <cell r="E2210" t="str">
            <v>Australia</v>
          </cell>
          <cell r="F2210">
            <v>9</v>
          </cell>
        </row>
        <row r="2211">
          <cell r="A2211">
            <v>2214</v>
          </cell>
          <cell r="B2211" t="str">
            <v>85 Hudson Street</v>
          </cell>
          <cell r="C2211">
            <v>2505</v>
          </cell>
          <cell r="D2211" t="str">
            <v>NSW</v>
          </cell>
          <cell r="E2211" t="str">
            <v>Australia</v>
          </cell>
          <cell r="F2211">
            <v>8</v>
          </cell>
        </row>
        <row r="2212">
          <cell r="A2212">
            <v>2215</v>
          </cell>
          <cell r="B2212" t="str">
            <v>6672 Butternut Avenue</v>
          </cell>
          <cell r="C2212">
            <v>3458</v>
          </cell>
          <cell r="D2212" t="str">
            <v>VIC</v>
          </cell>
          <cell r="E2212" t="str">
            <v>Australia</v>
          </cell>
          <cell r="F2212">
            <v>6</v>
          </cell>
        </row>
        <row r="2213">
          <cell r="A2213">
            <v>2216</v>
          </cell>
          <cell r="B2213" t="str">
            <v>43491 Jenifer Street</v>
          </cell>
          <cell r="C2213">
            <v>2750</v>
          </cell>
          <cell r="D2213" t="str">
            <v>NSW</v>
          </cell>
          <cell r="E2213" t="str">
            <v>Australia</v>
          </cell>
          <cell r="F2213">
            <v>7</v>
          </cell>
        </row>
        <row r="2214">
          <cell r="A2214">
            <v>2217</v>
          </cell>
          <cell r="B2214" t="str">
            <v>47 Chinook Road</v>
          </cell>
          <cell r="C2214">
            <v>4421</v>
          </cell>
          <cell r="D2214" t="str">
            <v>QLD</v>
          </cell>
          <cell r="E2214" t="str">
            <v>Australia</v>
          </cell>
          <cell r="F2214">
            <v>2</v>
          </cell>
        </row>
        <row r="2215">
          <cell r="A2215">
            <v>2218</v>
          </cell>
          <cell r="B2215" t="str">
            <v>3468 Rigney Place</v>
          </cell>
          <cell r="C2215">
            <v>3505</v>
          </cell>
          <cell r="D2215" t="str">
            <v>VIC</v>
          </cell>
          <cell r="E2215" t="str">
            <v>Australia</v>
          </cell>
          <cell r="F2215">
            <v>1</v>
          </cell>
        </row>
        <row r="2216">
          <cell r="A2216">
            <v>2219</v>
          </cell>
          <cell r="B2216" t="str">
            <v>079 Katie Alley</v>
          </cell>
          <cell r="C2216">
            <v>3216</v>
          </cell>
          <cell r="D2216" t="str">
            <v>VIC</v>
          </cell>
          <cell r="E2216" t="str">
            <v>Australia</v>
          </cell>
          <cell r="F2216">
            <v>9</v>
          </cell>
        </row>
        <row r="2217">
          <cell r="A2217">
            <v>2220</v>
          </cell>
          <cell r="B2217" t="str">
            <v>681 Butterfield Lane</v>
          </cell>
          <cell r="C2217">
            <v>2233</v>
          </cell>
          <cell r="D2217" t="str">
            <v>NSW</v>
          </cell>
          <cell r="E2217" t="str">
            <v>Australia</v>
          </cell>
          <cell r="F2217">
            <v>9</v>
          </cell>
        </row>
        <row r="2218">
          <cell r="A2218">
            <v>2221</v>
          </cell>
          <cell r="B2218" t="str">
            <v>48 Laurel Parkway</v>
          </cell>
          <cell r="C2218">
            <v>4017</v>
          </cell>
          <cell r="D2218" t="str">
            <v>QLD</v>
          </cell>
          <cell r="E2218" t="str">
            <v>Australia</v>
          </cell>
          <cell r="F2218">
            <v>5</v>
          </cell>
        </row>
        <row r="2219">
          <cell r="A2219">
            <v>2222</v>
          </cell>
          <cell r="B2219" t="str">
            <v>9115 Mockingbird Crossing</v>
          </cell>
          <cell r="C2219">
            <v>2145</v>
          </cell>
          <cell r="D2219" t="str">
            <v>NSW</v>
          </cell>
          <cell r="E2219" t="str">
            <v>Australia</v>
          </cell>
          <cell r="F2219">
            <v>6</v>
          </cell>
        </row>
        <row r="2220">
          <cell r="A2220">
            <v>2223</v>
          </cell>
          <cell r="B2220" t="str">
            <v>2 Michigan Parkway</v>
          </cell>
          <cell r="C2220">
            <v>3006</v>
          </cell>
          <cell r="D2220" t="str">
            <v>VIC</v>
          </cell>
          <cell r="E2220" t="str">
            <v>Australia</v>
          </cell>
          <cell r="F2220">
            <v>5</v>
          </cell>
        </row>
        <row r="2221">
          <cell r="A2221">
            <v>2224</v>
          </cell>
          <cell r="B2221" t="str">
            <v>24 Hermina Alley</v>
          </cell>
          <cell r="C2221">
            <v>2262</v>
          </cell>
          <cell r="D2221" t="str">
            <v>NSW</v>
          </cell>
          <cell r="E2221" t="str">
            <v>Australia</v>
          </cell>
          <cell r="F2221">
            <v>6</v>
          </cell>
        </row>
        <row r="2222">
          <cell r="A2222">
            <v>2225</v>
          </cell>
          <cell r="B2222" t="str">
            <v>82237 Dapin Court</v>
          </cell>
          <cell r="C2222">
            <v>4570</v>
          </cell>
          <cell r="D2222" t="str">
            <v>QLD</v>
          </cell>
          <cell r="E2222" t="str">
            <v>Australia</v>
          </cell>
          <cell r="F2222">
            <v>4</v>
          </cell>
        </row>
        <row r="2223">
          <cell r="A2223">
            <v>2226</v>
          </cell>
          <cell r="B2223" t="str">
            <v>1 Basil Street</v>
          </cell>
          <cell r="C2223">
            <v>4037</v>
          </cell>
          <cell r="D2223" t="str">
            <v>QLD</v>
          </cell>
          <cell r="E2223" t="str">
            <v>Australia</v>
          </cell>
          <cell r="F2223">
            <v>8</v>
          </cell>
        </row>
        <row r="2224">
          <cell r="A2224">
            <v>2227</v>
          </cell>
          <cell r="B2224" t="str">
            <v>60650 Mcbride Point</v>
          </cell>
          <cell r="C2224">
            <v>3918</v>
          </cell>
          <cell r="D2224" t="str">
            <v>VIC</v>
          </cell>
          <cell r="E2224" t="str">
            <v>Australia</v>
          </cell>
          <cell r="F2224">
            <v>7</v>
          </cell>
        </row>
        <row r="2225">
          <cell r="A2225">
            <v>2228</v>
          </cell>
          <cell r="B2225" t="str">
            <v>81 Lien Drive</v>
          </cell>
          <cell r="C2225">
            <v>3216</v>
          </cell>
          <cell r="D2225" t="str">
            <v>VIC</v>
          </cell>
          <cell r="E2225" t="str">
            <v>Australia</v>
          </cell>
          <cell r="F2225">
            <v>3</v>
          </cell>
        </row>
        <row r="2226">
          <cell r="A2226">
            <v>2229</v>
          </cell>
          <cell r="B2226" t="str">
            <v>37353 Alpine Circle</v>
          </cell>
          <cell r="C2226">
            <v>2214</v>
          </cell>
          <cell r="D2226" t="str">
            <v>NSW</v>
          </cell>
          <cell r="E2226" t="str">
            <v>Australia</v>
          </cell>
          <cell r="F2226">
            <v>8</v>
          </cell>
        </row>
        <row r="2227">
          <cell r="A2227">
            <v>2230</v>
          </cell>
          <cell r="B2227" t="str">
            <v>581 Granby Parkway</v>
          </cell>
          <cell r="C2227">
            <v>3025</v>
          </cell>
          <cell r="D2227" t="str">
            <v>VIC</v>
          </cell>
          <cell r="E2227" t="str">
            <v>Australia</v>
          </cell>
          <cell r="F2227">
            <v>8</v>
          </cell>
        </row>
        <row r="2228">
          <cell r="A2228">
            <v>2231</v>
          </cell>
          <cell r="B2228" t="str">
            <v>3073 Golf View Terrace</v>
          </cell>
          <cell r="C2228">
            <v>4165</v>
          </cell>
          <cell r="D2228" t="str">
            <v>QLD</v>
          </cell>
          <cell r="E2228" t="str">
            <v>Australia</v>
          </cell>
          <cell r="F2228">
            <v>8</v>
          </cell>
        </row>
        <row r="2229">
          <cell r="A2229">
            <v>2232</v>
          </cell>
          <cell r="B2229" t="str">
            <v>95 Riverside Way</v>
          </cell>
          <cell r="C2229">
            <v>2640</v>
          </cell>
          <cell r="D2229" t="str">
            <v>NSW</v>
          </cell>
          <cell r="E2229" t="str">
            <v>Australia</v>
          </cell>
          <cell r="F2229">
            <v>1</v>
          </cell>
        </row>
        <row r="2230">
          <cell r="A2230">
            <v>2233</v>
          </cell>
          <cell r="B2230" t="str">
            <v>390 Meadow Vale Circle</v>
          </cell>
          <cell r="C2230">
            <v>2560</v>
          </cell>
          <cell r="D2230" t="str">
            <v>NSW</v>
          </cell>
          <cell r="E2230" t="str">
            <v>Australia</v>
          </cell>
          <cell r="F2230">
            <v>9</v>
          </cell>
        </row>
        <row r="2231">
          <cell r="A2231">
            <v>2234</v>
          </cell>
          <cell r="B2231" t="str">
            <v>501 Reindahl Alley</v>
          </cell>
          <cell r="C2231">
            <v>2069</v>
          </cell>
          <cell r="D2231" t="str">
            <v>NSW</v>
          </cell>
          <cell r="E2231" t="str">
            <v>Australia</v>
          </cell>
          <cell r="F2231">
            <v>12</v>
          </cell>
        </row>
        <row r="2232">
          <cell r="A2232">
            <v>2235</v>
          </cell>
          <cell r="B2232" t="str">
            <v>0 Mifflin Alley</v>
          </cell>
          <cell r="C2232">
            <v>4818</v>
          </cell>
          <cell r="D2232" t="str">
            <v>QLD</v>
          </cell>
          <cell r="E2232" t="str">
            <v>Australia</v>
          </cell>
          <cell r="F2232">
            <v>5</v>
          </cell>
        </row>
        <row r="2233">
          <cell r="A2233">
            <v>2236</v>
          </cell>
          <cell r="B2233" t="str">
            <v>261 Mosinee Avenue</v>
          </cell>
          <cell r="C2233">
            <v>2335</v>
          </cell>
          <cell r="D2233" t="str">
            <v>NSW</v>
          </cell>
          <cell r="E2233" t="str">
            <v>Australia</v>
          </cell>
          <cell r="F2233">
            <v>5</v>
          </cell>
        </row>
        <row r="2234">
          <cell r="A2234">
            <v>2237</v>
          </cell>
          <cell r="B2234" t="str">
            <v>57 Boyd Avenue</v>
          </cell>
          <cell r="C2234">
            <v>2287</v>
          </cell>
          <cell r="D2234" t="str">
            <v>NSW</v>
          </cell>
          <cell r="E2234" t="str">
            <v>Australia</v>
          </cell>
          <cell r="F2234">
            <v>7</v>
          </cell>
        </row>
        <row r="2235">
          <cell r="A2235">
            <v>2238</v>
          </cell>
          <cell r="B2235" t="str">
            <v>9 Washington Drive</v>
          </cell>
          <cell r="C2235">
            <v>3079</v>
          </cell>
          <cell r="D2235" t="str">
            <v>VIC</v>
          </cell>
          <cell r="E2235" t="str">
            <v>Australia</v>
          </cell>
          <cell r="F2235">
            <v>9</v>
          </cell>
        </row>
        <row r="2236">
          <cell r="A2236">
            <v>2239</v>
          </cell>
          <cell r="B2236" t="str">
            <v>48 Straubel Court</v>
          </cell>
          <cell r="C2236">
            <v>2400</v>
          </cell>
          <cell r="D2236" t="str">
            <v>NSW</v>
          </cell>
          <cell r="E2236" t="str">
            <v>Australia</v>
          </cell>
          <cell r="F2236">
            <v>1</v>
          </cell>
        </row>
        <row r="2237">
          <cell r="A2237">
            <v>2240</v>
          </cell>
          <cell r="B2237" t="str">
            <v>70 Old Gate Avenue</v>
          </cell>
          <cell r="C2237">
            <v>3043</v>
          </cell>
          <cell r="D2237" t="str">
            <v>VIC</v>
          </cell>
          <cell r="E2237" t="str">
            <v>Australia</v>
          </cell>
          <cell r="F2237">
            <v>7</v>
          </cell>
        </row>
        <row r="2238">
          <cell r="A2238">
            <v>2241</v>
          </cell>
          <cell r="B2238" t="str">
            <v>40062 Steensland Center</v>
          </cell>
          <cell r="C2238">
            <v>3977</v>
          </cell>
          <cell r="D2238" t="str">
            <v>VIC</v>
          </cell>
          <cell r="E2238" t="str">
            <v>Australia</v>
          </cell>
          <cell r="F2238">
            <v>6</v>
          </cell>
        </row>
        <row r="2239">
          <cell r="A2239">
            <v>2242</v>
          </cell>
          <cell r="B2239" t="str">
            <v>39179 Bayside Terrace</v>
          </cell>
          <cell r="C2239">
            <v>3148</v>
          </cell>
          <cell r="D2239" t="str">
            <v>VIC</v>
          </cell>
          <cell r="E2239" t="str">
            <v>Australia</v>
          </cell>
          <cell r="F2239">
            <v>9</v>
          </cell>
        </row>
        <row r="2240">
          <cell r="A2240">
            <v>2243</v>
          </cell>
          <cell r="B2240" t="str">
            <v>04488 Amoth Parkway</v>
          </cell>
          <cell r="C2240">
            <v>2036</v>
          </cell>
          <cell r="D2240" t="str">
            <v>NSW</v>
          </cell>
          <cell r="E2240" t="str">
            <v>Australia</v>
          </cell>
          <cell r="F2240">
            <v>8</v>
          </cell>
        </row>
        <row r="2241">
          <cell r="A2241">
            <v>2244</v>
          </cell>
          <cell r="B2241" t="str">
            <v>259 Homewood Pass</v>
          </cell>
          <cell r="C2241">
            <v>2092</v>
          </cell>
          <cell r="D2241" t="str">
            <v>NSW</v>
          </cell>
          <cell r="E2241" t="str">
            <v>Australia</v>
          </cell>
          <cell r="F2241">
            <v>10</v>
          </cell>
        </row>
        <row r="2242">
          <cell r="A2242">
            <v>2245</v>
          </cell>
          <cell r="B2242" t="str">
            <v>863 Crescent Oaks Hill</v>
          </cell>
          <cell r="C2242">
            <v>4215</v>
          </cell>
          <cell r="D2242" t="str">
            <v>QLD</v>
          </cell>
          <cell r="E2242" t="str">
            <v>Australia</v>
          </cell>
          <cell r="F2242">
            <v>1</v>
          </cell>
        </row>
        <row r="2243">
          <cell r="A2243">
            <v>2246</v>
          </cell>
          <cell r="B2243" t="str">
            <v>353 Scott Road</v>
          </cell>
          <cell r="C2243">
            <v>2770</v>
          </cell>
          <cell r="D2243" t="str">
            <v>NSW</v>
          </cell>
          <cell r="E2243" t="str">
            <v>Australia</v>
          </cell>
          <cell r="F2243">
            <v>7</v>
          </cell>
        </row>
        <row r="2244">
          <cell r="A2244">
            <v>2247</v>
          </cell>
          <cell r="B2244" t="str">
            <v>97 Randy Junction</v>
          </cell>
          <cell r="C2244">
            <v>2040</v>
          </cell>
          <cell r="D2244" t="str">
            <v>NSW</v>
          </cell>
          <cell r="E2244" t="str">
            <v>Australia</v>
          </cell>
          <cell r="F2244">
            <v>12</v>
          </cell>
        </row>
        <row r="2245">
          <cell r="A2245">
            <v>2248</v>
          </cell>
          <cell r="B2245" t="str">
            <v>047 Northfield Trail</v>
          </cell>
          <cell r="C2245">
            <v>3127</v>
          </cell>
          <cell r="D2245" t="str">
            <v>VIC</v>
          </cell>
          <cell r="E2245" t="str">
            <v>Australia</v>
          </cell>
          <cell r="F2245">
            <v>12</v>
          </cell>
        </row>
        <row r="2246">
          <cell r="A2246">
            <v>2249</v>
          </cell>
          <cell r="B2246" t="str">
            <v>0132 Merrick Way</v>
          </cell>
          <cell r="C2246">
            <v>2770</v>
          </cell>
          <cell r="D2246" t="str">
            <v>NSW</v>
          </cell>
          <cell r="E2246" t="str">
            <v>Australia</v>
          </cell>
          <cell r="F2246">
            <v>9</v>
          </cell>
        </row>
        <row r="2247">
          <cell r="A2247">
            <v>2250</v>
          </cell>
          <cell r="B2247" t="str">
            <v>9248 Ludington Circle</v>
          </cell>
          <cell r="C2247">
            <v>2714</v>
          </cell>
          <cell r="D2247" t="str">
            <v>NSW</v>
          </cell>
          <cell r="E2247" t="str">
            <v>Australia</v>
          </cell>
          <cell r="F2247">
            <v>1</v>
          </cell>
        </row>
        <row r="2248">
          <cell r="A2248">
            <v>2251</v>
          </cell>
          <cell r="B2248" t="str">
            <v>81 Forest Dale Center</v>
          </cell>
          <cell r="C2248">
            <v>3555</v>
          </cell>
          <cell r="D2248" t="str">
            <v>VIC</v>
          </cell>
          <cell r="E2248" t="str">
            <v>Australia</v>
          </cell>
          <cell r="F2248">
            <v>3</v>
          </cell>
        </row>
        <row r="2249">
          <cell r="A2249">
            <v>2252</v>
          </cell>
          <cell r="B2249" t="str">
            <v>0 Blaine Point</v>
          </cell>
          <cell r="C2249">
            <v>3183</v>
          </cell>
          <cell r="D2249" t="str">
            <v>VIC</v>
          </cell>
          <cell r="E2249" t="str">
            <v>Australia</v>
          </cell>
          <cell r="F2249">
            <v>7</v>
          </cell>
        </row>
        <row r="2250">
          <cell r="A2250">
            <v>2253</v>
          </cell>
          <cell r="B2250" t="str">
            <v>90 2nd Lane</v>
          </cell>
          <cell r="C2250">
            <v>2768</v>
          </cell>
          <cell r="D2250" t="str">
            <v>NSW</v>
          </cell>
          <cell r="E2250" t="str">
            <v>Australia</v>
          </cell>
          <cell r="F2250">
            <v>10</v>
          </cell>
        </row>
        <row r="2251">
          <cell r="A2251">
            <v>2254</v>
          </cell>
          <cell r="B2251" t="str">
            <v>8718 Warner Avenue</v>
          </cell>
          <cell r="C2251">
            <v>2148</v>
          </cell>
          <cell r="D2251" t="str">
            <v>NSW</v>
          </cell>
          <cell r="E2251" t="str">
            <v>Australia</v>
          </cell>
          <cell r="F2251">
            <v>8</v>
          </cell>
        </row>
        <row r="2252">
          <cell r="A2252">
            <v>2255</v>
          </cell>
          <cell r="B2252" t="str">
            <v>4 Mallory Hill</v>
          </cell>
          <cell r="C2252">
            <v>2880</v>
          </cell>
          <cell r="D2252" t="str">
            <v>NSW</v>
          </cell>
          <cell r="E2252" t="str">
            <v>Australia</v>
          </cell>
          <cell r="F2252">
            <v>1</v>
          </cell>
        </row>
        <row r="2253">
          <cell r="A2253">
            <v>2256</v>
          </cell>
          <cell r="B2253" t="str">
            <v>29180 American Ash Circle</v>
          </cell>
          <cell r="C2253">
            <v>2560</v>
          </cell>
          <cell r="D2253" t="str">
            <v>NSW</v>
          </cell>
          <cell r="E2253" t="str">
            <v>Australia</v>
          </cell>
          <cell r="F2253">
            <v>9</v>
          </cell>
        </row>
        <row r="2254">
          <cell r="A2254">
            <v>2257</v>
          </cell>
          <cell r="B2254" t="str">
            <v>6471 Meadow Valley Court</v>
          </cell>
          <cell r="C2254">
            <v>2097</v>
          </cell>
          <cell r="D2254" t="str">
            <v>NSW</v>
          </cell>
          <cell r="E2254" t="str">
            <v>Australia</v>
          </cell>
          <cell r="F2254">
            <v>11</v>
          </cell>
        </row>
        <row r="2255">
          <cell r="A2255">
            <v>2258</v>
          </cell>
          <cell r="B2255" t="str">
            <v>9 Waxwing Pass</v>
          </cell>
          <cell r="C2255">
            <v>2008</v>
          </cell>
          <cell r="D2255" t="str">
            <v>NSW</v>
          </cell>
          <cell r="E2255" t="str">
            <v>Australia</v>
          </cell>
          <cell r="F2255">
            <v>11</v>
          </cell>
        </row>
        <row r="2256">
          <cell r="A2256">
            <v>2259</v>
          </cell>
          <cell r="B2256" t="str">
            <v>8 Buell Crossing</v>
          </cell>
          <cell r="C2256">
            <v>2320</v>
          </cell>
          <cell r="D2256" t="str">
            <v>NSW</v>
          </cell>
          <cell r="E2256" t="str">
            <v>Australia</v>
          </cell>
          <cell r="F2256">
            <v>5</v>
          </cell>
        </row>
        <row r="2257">
          <cell r="A2257">
            <v>2260</v>
          </cell>
          <cell r="B2257" t="str">
            <v>40 Rigney Street</v>
          </cell>
          <cell r="C2257">
            <v>2200</v>
          </cell>
          <cell r="D2257" t="str">
            <v>NSW</v>
          </cell>
          <cell r="E2257" t="str">
            <v>Australia</v>
          </cell>
          <cell r="F2257">
            <v>8</v>
          </cell>
        </row>
        <row r="2258">
          <cell r="A2258">
            <v>2261</v>
          </cell>
          <cell r="B2258" t="str">
            <v>7035 Crest Line Place</v>
          </cell>
          <cell r="C2258">
            <v>3101</v>
          </cell>
          <cell r="D2258" t="str">
            <v>VIC</v>
          </cell>
          <cell r="E2258" t="str">
            <v>Australia</v>
          </cell>
          <cell r="F2258">
            <v>11</v>
          </cell>
        </row>
        <row r="2259">
          <cell r="A2259">
            <v>2262</v>
          </cell>
          <cell r="B2259" t="str">
            <v>9129 Gale Court</v>
          </cell>
          <cell r="C2259">
            <v>4226</v>
          </cell>
          <cell r="D2259" t="str">
            <v>QLD</v>
          </cell>
          <cell r="E2259" t="str">
            <v>Australia</v>
          </cell>
          <cell r="F2259">
            <v>8</v>
          </cell>
        </row>
        <row r="2260">
          <cell r="A2260">
            <v>2263</v>
          </cell>
          <cell r="B2260" t="str">
            <v>71109 Vernon Way</v>
          </cell>
          <cell r="C2260">
            <v>3350</v>
          </cell>
          <cell r="D2260" t="str">
            <v>VIC</v>
          </cell>
          <cell r="E2260" t="str">
            <v>Australia</v>
          </cell>
          <cell r="F2260">
            <v>4</v>
          </cell>
        </row>
        <row r="2261">
          <cell r="A2261">
            <v>2264</v>
          </cell>
          <cell r="B2261" t="str">
            <v>883 Almo Terrace</v>
          </cell>
          <cell r="C2261">
            <v>3977</v>
          </cell>
          <cell r="D2261" t="str">
            <v>VIC</v>
          </cell>
          <cell r="E2261" t="str">
            <v>Australia</v>
          </cell>
          <cell r="F2261">
            <v>6</v>
          </cell>
        </row>
        <row r="2262">
          <cell r="A2262">
            <v>2265</v>
          </cell>
          <cell r="B2262" t="str">
            <v>987 VIC Trail</v>
          </cell>
          <cell r="C2262">
            <v>4006</v>
          </cell>
          <cell r="D2262" t="str">
            <v>QLD</v>
          </cell>
          <cell r="E2262" t="str">
            <v>Australia</v>
          </cell>
          <cell r="F2262">
            <v>8</v>
          </cell>
        </row>
        <row r="2263">
          <cell r="A2263">
            <v>2266</v>
          </cell>
          <cell r="B2263" t="str">
            <v>7037 North Park</v>
          </cell>
          <cell r="C2263">
            <v>2484</v>
          </cell>
          <cell r="D2263" t="str">
            <v>NSW</v>
          </cell>
          <cell r="E2263" t="str">
            <v>Australia</v>
          </cell>
          <cell r="F2263">
            <v>6</v>
          </cell>
        </row>
        <row r="2264">
          <cell r="A2264">
            <v>2267</v>
          </cell>
          <cell r="B2264" t="str">
            <v>93 Shasta Avenue</v>
          </cell>
          <cell r="C2264">
            <v>4171</v>
          </cell>
          <cell r="D2264" t="str">
            <v>QLD</v>
          </cell>
          <cell r="E2264" t="str">
            <v>Australia</v>
          </cell>
          <cell r="F2264">
            <v>10</v>
          </cell>
        </row>
        <row r="2265">
          <cell r="A2265">
            <v>2268</v>
          </cell>
          <cell r="B2265" t="str">
            <v>9574 David Lane</v>
          </cell>
          <cell r="C2265">
            <v>3218</v>
          </cell>
          <cell r="D2265" t="str">
            <v>VIC</v>
          </cell>
          <cell r="E2265" t="str">
            <v>Australia</v>
          </cell>
          <cell r="F2265">
            <v>8</v>
          </cell>
        </row>
        <row r="2266">
          <cell r="A2266">
            <v>2269</v>
          </cell>
          <cell r="B2266" t="str">
            <v>1 Del Sol Center</v>
          </cell>
          <cell r="C2266">
            <v>2323</v>
          </cell>
          <cell r="D2266" t="str">
            <v>NSW</v>
          </cell>
          <cell r="E2266" t="str">
            <v>Australia</v>
          </cell>
          <cell r="F2266">
            <v>3</v>
          </cell>
        </row>
        <row r="2267">
          <cell r="A2267">
            <v>2270</v>
          </cell>
          <cell r="B2267" t="str">
            <v>38 Valley Edge Plaza</v>
          </cell>
          <cell r="C2267">
            <v>3095</v>
          </cell>
          <cell r="D2267" t="str">
            <v>VIC</v>
          </cell>
          <cell r="E2267" t="str">
            <v>Australia</v>
          </cell>
          <cell r="F2267">
            <v>10</v>
          </cell>
        </row>
        <row r="2268">
          <cell r="A2268">
            <v>2271</v>
          </cell>
          <cell r="B2268" t="str">
            <v>004 Gulseth Junction</v>
          </cell>
          <cell r="C2268">
            <v>2619</v>
          </cell>
          <cell r="D2268" t="str">
            <v>NSW</v>
          </cell>
          <cell r="E2268" t="str">
            <v>Australia</v>
          </cell>
          <cell r="F2268">
            <v>8</v>
          </cell>
        </row>
        <row r="2269">
          <cell r="A2269">
            <v>2272</v>
          </cell>
          <cell r="B2269" t="str">
            <v>503 Clove Crossing</v>
          </cell>
          <cell r="C2269">
            <v>4306</v>
          </cell>
          <cell r="D2269" t="str">
            <v>QLD</v>
          </cell>
          <cell r="E2269" t="str">
            <v>Australia</v>
          </cell>
          <cell r="F2269">
            <v>4</v>
          </cell>
        </row>
        <row r="2270">
          <cell r="A2270">
            <v>2273</v>
          </cell>
          <cell r="B2270" t="str">
            <v>0346 Dayton Hill</v>
          </cell>
          <cell r="C2270">
            <v>2092</v>
          </cell>
          <cell r="D2270" t="str">
            <v>NSW</v>
          </cell>
          <cell r="E2270" t="str">
            <v>Australia</v>
          </cell>
          <cell r="F2270">
            <v>12</v>
          </cell>
        </row>
        <row r="2271">
          <cell r="A2271">
            <v>2274</v>
          </cell>
          <cell r="B2271" t="str">
            <v>5 Derek Pass</v>
          </cell>
          <cell r="C2271">
            <v>2090</v>
          </cell>
          <cell r="D2271" t="str">
            <v>NSW</v>
          </cell>
          <cell r="E2271" t="str">
            <v>Australia</v>
          </cell>
          <cell r="F2271">
            <v>10</v>
          </cell>
        </row>
        <row r="2272">
          <cell r="A2272">
            <v>2275</v>
          </cell>
          <cell r="B2272" t="str">
            <v>3417 Huxley Pass</v>
          </cell>
          <cell r="C2272">
            <v>3355</v>
          </cell>
          <cell r="D2272" t="str">
            <v>VIC</v>
          </cell>
          <cell r="E2272" t="str">
            <v>Australia</v>
          </cell>
          <cell r="F2272">
            <v>2</v>
          </cell>
        </row>
        <row r="2273">
          <cell r="A2273">
            <v>2276</v>
          </cell>
          <cell r="B2273" t="str">
            <v>163 Gale Center</v>
          </cell>
          <cell r="C2273">
            <v>2077</v>
          </cell>
          <cell r="D2273" t="str">
            <v>NSW</v>
          </cell>
          <cell r="E2273" t="str">
            <v>Australia</v>
          </cell>
          <cell r="F2273">
            <v>10</v>
          </cell>
        </row>
        <row r="2274">
          <cell r="A2274">
            <v>2277</v>
          </cell>
          <cell r="B2274" t="str">
            <v>09 Grim Lane</v>
          </cell>
          <cell r="C2274">
            <v>3752</v>
          </cell>
          <cell r="D2274" t="str">
            <v>VIC</v>
          </cell>
          <cell r="E2274" t="str">
            <v>Australia</v>
          </cell>
          <cell r="F2274">
            <v>4</v>
          </cell>
        </row>
        <row r="2275">
          <cell r="A2275">
            <v>2278</v>
          </cell>
          <cell r="B2275" t="str">
            <v>31953 Dixon Way</v>
          </cell>
          <cell r="C2275">
            <v>2580</v>
          </cell>
          <cell r="D2275" t="str">
            <v>NSW</v>
          </cell>
          <cell r="E2275" t="str">
            <v>Australia</v>
          </cell>
          <cell r="F2275">
            <v>4</v>
          </cell>
        </row>
        <row r="2276">
          <cell r="A2276">
            <v>2279</v>
          </cell>
          <cell r="B2276" t="str">
            <v>463 Rowland Drive</v>
          </cell>
          <cell r="C2276">
            <v>2066</v>
          </cell>
          <cell r="D2276" t="str">
            <v>NSW</v>
          </cell>
          <cell r="E2276" t="str">
            <v>Australia</v>
          </cell>
          <cell r="F2276">
            <v>9</v>
          </cell>
        </row>
        <row r="2277">
          <cell r="A2277">
            <v>2280</v>
          </cell>
          <cell r="B2277" t="str">
            <v>054 Mesta Drive</v>
          </cell>
          <cell r="C2277">
            <v>3620</v>
          </cell>
          <cell r="D2277" t="str">
            <v>VIC</v>
          </cell>
          <cell r="E2277" t="str">
            <v>Australia</v>
          </cell>
          <cell r="F2277">
            <v>1</v>
          </cell>
        </row>
        <row r="2278">
          <cell r="A2278">
            <v>2281</v>
          </cell>
          <cell r="B2278" t="str">
            <v>33550 Spohn Terrace</v>
          </cell>
          <cell r="C2278">
            <v>3630</v>
          </cell>
          <cell r="D2278" t="str">
            <v>VIC</v>
          </cell>
          <cell r="E2278" t="str">
            <v>Australia</v>
          </cell>
          <cell r="F2278">
            <v>1</v>
          </cell>
        </row>
        <row r="2279">
          <cell r="A2279">
            <v>2282</v>
          </cell>
          <cell r="B2279" t="str">
            <v>953 Del Sol Point</v>
          </cell>
          <cell r="C2279">
            <v>3630</v>
          </cell>
          <cell r="D2279" t="str">
            <v>VIC</v>
          </cell>
          <cell r="E2279" t="str">
            <v>Australia</v>
          </cell>
          <cell r="F2279">
            <v>4</v>
          </cell>
        </row>
        <row r="2280">
          <cell r="A2280">
            <v>2283</v>
          </cell>
          <cell r="B2280" t="str">
            <v>369 Milwaukee Court</v>
          </cell>
          <cell r="C2280">
            <v>3630</v>
          </cell>
          <cell r="D2280" t="str">
            <v>VIC</v>
          </cell>
          <cell r="E2280" t="str">
            <v>Australia</v>
          </cell>
          <cell r="F2280">
            <v>2</v>
          </cell>
        </row>
        <row r="2281">
          <cell r="A2281">
            <v>2284</v>
          </cell>
          <cell r="B2281" t="str">
            <v>10055 Old Shore Lane</v>
          </cell>
          <cell r="C2281">
            <v>3630</v>
          </cell>
          <cell r="D2281" t="str">
            <v>VIC</v>
          </cell>
          <cell r="E2281" t="str">
            <v>Australia</v>
          </cell>
          <cell r="F2281">
            <v>1</v>
          </cell>
        </row>
        <row r="2282">
          <cell r="A2282">
            <v>2285</v>
          </cell>
          <cell r="B2282" t="str">
            <v>018 Porter Court</v>
          </cell>
          <cell r="C2282">
            <v>3631</v>
          </cell>
          <cell r="D2282" t="str">
            <v>VIC</v>
          </cell>
          <cell r="E2282" t="str">
            <v>Australia</v>
          </cell>
          <cell r="F2282">
            <v>6</v>
          </cell>
        </row>
        <row r="2283">
          <cell r="A2283">
            <v>2286</v>
          </cell>
          <cell r="B2283" t="str">
            <v>67 Elka Court</v>
          </cell>
          <cell r="C2283">
            <v>3630</v>
          </cell>
          <cell r="D2283" t="str">
            <v>VIC</v>
          </cell>
          <cell r="E2283" t="str">
            <v>Australia</v>
          </cell>
          <cell r="F2283">
            <v>3</v>
          </cell>
        </row>
        <row r="2284">
          <cell r="A2284">
            <v>2287</v>
          </cell>
          <cell r="B2284" t="str">
            <v>5086 Meadow Ridge Circle</v>
          </cell>
          <cell r="C2284">
            <v>3350</v>
          </cell>
          <cell r="D2284" t="str">
            <v>VIC</v>
          </cell>
          <cell r="E2284" t="str">
            <v>Australia</v>
          </cell>
          <cell r="F2284">
            <v>7</v>
          </cell>
        </row>
        <row r="2285">
          <cell r="A2285">
            <v>2288</v>
          </cell>
          <cell r="B2285" t="str">
            <v>66 Talmadge Terrace</v>
          </cell>
          <cell r="C2285">
            <v>3630</v>
          </cell>
          <cell r="D2285" t="str">
            <v>VIC</v>
          </cell>
          <cell r="E2285" t="str">
            <v>Australia</v>
          </cell>
          <cell r="F2285">
            <v>1</v>
          </cell>
        </row>
        <row r="2286">
          <cell r="A2286">
            <v>2289</v>
          </cell>
          <cell r="B2286" t="str">
            <v>09356 Badeau Drive</v>
          </cell>
          <cell r="C2286">
            <v>3630</v>
          </cell>
          <cell r="D2286" t="str">
            <v>VIC</v>
          </cell>
          <cell r="E2286" t="str">
            <v>Australia</v>
          </cell>
          <cell r="F2286">
            <v>1</v>
          </cell>
        </row>
        <row r="2287">
          <cell r="A2287">
            <v>2290</v>
          </cell>
          <cell r="B2287" t="str">
            <v>1032 Killdeer Place</v>
          </cell>
          <cell r="C2287">
            <v>3631</v>
          </cell>
          <cell r="D2287" t="str">
            <v>VIC</v>
          </cell>
          <cell r="E2287" t="str">
            <v>Australia</v>
          </cell>
          <cell r="F2287">
            <v>3</v>
          </cell>
        </row>
        <row r="2288">
          <cell r="A2288">
            <v>2291</v>
          </cell>
          <cell r="B2288" t="str">
            <v>91 Ilene Parkway</v>
          </cell>
          <cell r="C2288">
            <v>3630</v>
          </cell>
          <cell r="D2288" t="str">
            <v>VIC</v>
          </cell>
          <cell r="E2288" t="str">
            <v>Australia</v>
          </cell>
          <cell r="F2288">
            <v>1</v>
          </cell>
        </row>
        <row r="2289">
          <cell r="A2289">
            <v>2292</v>
          </cell>
          <cell r="B2289" t="str">
            <v>5015 Pawling Park</v>
          </cell>
          <cell r="C2289">
            <v>2525</v>
          </cell>
          <cell r="D2289" t="str">
            <v>NSW</v>
          </cell>
          <cell r="E2289" t="str">
            <v>Australia</v>
          </cell>
          <cell r="F2289">
            <v>9</v>
          </cell>
        </row>
        <row r="2290">
          <cell r="A2290">
            <v>2293</v>
          </cell>
          <cell r="B2290" t="str">
            <v>5701 Sugar Court</v>
          </cell>
          <cell r="C2290">
            <v>2880</v>
          </cell>
          <cell r="D2290" t="str">
            <v>NSW</v>
          </cell>
          <cell r="E2290" t="str">
            <v>Australia</v>
          </cell>
          <cell r="F2290">
            <v>1</v>
          </cell>
        </row>
        <row r="2291">
          <cell r="A2291">
            <v>2294</v>
          </cell>
          <cell r="B2291" t="str">
            <v>7 Melrose Circle</v>
          </cell>
          <cell r="C2291">
            <v>4017</v>
          </cell>
          <cell r="D2291" t="str">
            <v>QLD</v>
          </cell>
          <cell r="E2291" t="str">
            <v>Australia</v>
          </cell>
          <cell r="F2291">
            <v>5</v>
          </cell>
        </row>
        <row r="2292">
          <cell r="A2292">
            <v>2295</v>
          </cell>
          <cell r="B2292" t="str">
            <v>33 Novick Parkway</v>
          </cell>
          <cell r="C2292">
            <v>2156</v>
          </cell>
          <cell r="D2292" t="str">
            <v>NSW</v>
          </cell>
          <cell r="E2292" t="str">
            <v>Australia</v>
          </cell>
          <cell r="F2292">
            <v>12</v>
          </cell>
        </row>
        <row r="2293">
          <cell r="A2293">
            <v>2296</v>
          </cell>
          <cell r="B2293" t="str">
            <v>23 Village Way</v>
          </cell>
          <cell r="C2293">
            <v>4215</v>
          </cell>
          <cell r="D2293" t="str">
            <v>QLD</v>
          </cell>
          <cell r="E2293" t="str">
            <v>Australia</v>
          </cell>
          <cell r="F2293">
            <v>9</v>
          </cell>
        </row>
        <row r="2294">
          <cell r="A2294">
            <v>2297</v>
          </cell>
          <cell r="B2294" t="str">
            <v>834 Pierstorff Lane</v>
          </cell>
          <cell r="C2294">
            <v>4228</v>
          </cell>
          <cell r="D2294" t="str">
            <v>QLD</v>
          </cell>
          <cell r="E2294" t="str">
            <v>Australia</v>
          </cell>
          <cell r="F2294">
            <v>10</v>
          </cell>
        </row>
        <row r="2295">
          <cell r="A2295">
            <v>2298</v>
          </cell>
          <cell r="B2295" t="str">
            <v>974 Fisk Alley</v>
          </cell>
          <cell r="C2295">
            <v>3977</v>
          </cell>
          <cell r="D2295" t="str">
            <v>VIC</v>
          </cell>
          <cell r="E2295" t="str">
            <v>Australia</v>
          </cell>
          <cell r="F2295">
            <v>4</v>
          </cell>
        </row>
        <row r="2296">
          <cell r="A2296">
            <v>2299</v>
          </cell>
          <cell r="B2296" t="str">
            <v>531 Springview Lane</v>
          </cell>
          <cell r="C2296">
            <v>3101</v>
          </cell>
          <cell r="D2296" t="str">
            <v>VIC</v>
          </cell>
          <cell r="E2296" t="str">
            <v>Australia</v>
          </cell>
          <cell r="F2296">
            <v>10</v>
          </cell>
        </row>
        <row r="2297">
          <cell r="A2297">
            <v>2300</v>
          </cell>
          <cell r="B2297" t="str">
            <v>2 Nova Street</v>
          </cell>
          <cell r="C2297">
            <v>4228</v>
          </cell>
          <cell r="D2297" t="str">
            <v>QLD</v>
          </cell>
          <cell r="E2297" t="str">
            <v>Australia</v>
          </cell>
          <cell r="F2297">
            <v>8</v>
          </cell>
        </row>
        <row r="2298">
          <cell r="A2298">
            <v>2301</v>
          </cell>
          <cell r="B2298" t="str">
            <v>3242 Arizona Junction</v>
          </cell>
          <cell r="C2298">
            <v>4101</v>
          </cell>
          <cell r="D2298" t="str">
            <v>QLD</v>
          </cell>
          <cell r="E2298" t="str">
            <v>Australia</v>
          </cell>
          <cell r="F2298">
            <v>10</v>
          </cell>
        </row>
        <row r="2299">
          <cell r="A2299">
            <v>2302</v>
          </cell>
          <cell r="B2299" t="str">
            <v>4 Delaware Terrace</v>
          </cell>
          <cell r="C2299">
            <v>3804</v>
          </cell>
          <cell r="D2299" t="str">
            <v>VIC</v>
          </cell>
          <cell r="E2299" t="str">
            <v>Australia</v>
          </cell>
          <cell r="F2299">
            <v>8</v>
          </cell>
        </row>
        <row r="2300">
          <cell r="A2300">
            <v>2303</v>
          </cell>
          <cell r="B2300" t="str">
            <v>1913 Magdeline Point</v>
          </cell>
          <cell r="C2300">
            <v>2022</v>
          </cell>
          <cell r="D2300" t="str">
            <v>NSW</v>
          </cell>
          <cell r="E2300" t="str">
            <v>Australia</v>
          </cell>
          <cell r="F2300">
            <v>12</v>
          </cell>
        </row>
        <row r="2301">
          <cell r="A2301">
            <v>2304</v>
          </cell>
          <cell r="B2301" t="str">
            <v>54 Annamark Place</v>
          </cell>
          <cell r="C2301">
            <v>2565</v>
          </cell>
          <cell r="D2301" t="str">
            <v>NSW</v>
          </cell>
          <cell r="E2301" t="str">
            <v>Australia</v>
          </cell>
          <cell r="F2301">
            <v>8</v>
          </cell>
        </row>
        <row r="2302">
          <cell r="A2302">
            <v>2305</v>
          </cell>
          <cell r="B2302" t="str">
            <v>84 Main Lane</v>
          </cell>
          <cell r="C2302">
            <v>3149</v>
          </cell>
          <cell r="D2302" t="str">
            <v>VIC</v>
          </cell>
          <cell r="E2302" t="str">
            <v>Australia</v>
          </cell>
          <cell r="F2302">
            <v>10</v>
          </cell>
        </row>
        <row r="2303">
          <cell r="A2303">
            <v>2306</v>
          </cell>
          <cell r="B2303" t="str">
            <v>9 Lake View Avenue</v>
          </cell>
          <cell r="C2303">
            <v>3178</v>
          </cell>
          <cell r="D2303" t="str">
            <v>VIC</v>
          </cell>
          <cell r="E2303" t="str">
            <v>Australia</v>
          </cell>
          <cell r="F2303">
            <v>9</v>
          </cell>
        </row>
        <row r="2304">
          <cell r="A2304">
            <v>2307</v>
          </cell>
          <cell r="B2304" t="str">
            <v>015 Fulton Pass</v>
          </cell>
          <cell r="C2304">
            <v>4568</v>
          </cell>
          <cell r="D2304" t="str">
            <v>QLD</v>
          </cell>
          <cell r="E2304" t="str">
            <v>Australia</v>
          </cell>
          <cell r="F2304">
            <v>8</v>
          </cell>
        </row>
        <row r="2305">
          <cell r="A2305">
            <v>2308</v>
          </cell>
          <cell r="B2305" t="str">
            <v>00 Marcy Crossing</v>
          </cell>
          <cell r="C2305">
            <v>3115</v>
          </cell>
          <cell r="D2305" t="str">
            <v>VIC</v>
          </cell>
          <cell r="E2305" t="str">
            <v>Australia</v>
          </cell>
          <cell r="F2305">
            <v>9</v>
          </cell>
        </row>
        <row r="2306">
          <cell r="A2306">
            <v>2309</v>
          </cell>
          <cell r="B2306" t="str">
            <v>0991 Commercial Road</v>
          </cell>
          <cell r="C2306">
            <v>4300</v>
          </cell>
          <cell r="D2306" t="str">
            <v>QLD</v>
          </cell>
          <cell r="E2306" t="str">
            <v>Australia</v>
          </cell>
          <cell r="F2306">
            <v>5</v>
          </cell>
        </row>
        <row r="2307">
          <cell r="A2307">
            <v>2310</v>
          </cell>
          <cell r="B2307" t="str">
            <v>24198 Almo Crossing</v>
          </cell>
          <cell r="C2307">
            <v>2021</v>
          </cell>
          <cell r="D2307" t="str">
            <v>NSW</v>
          </cell>
          <cell r="E2307" t="str">
            <v>Australia</v>
          </cell>
          <cell r="F2307">
            <v>12</v>
          </cell>
        </row>
        <row r="2308">
          <cell r="A2308">
            <v>2311</v>
          </cell>
          <cell r="B2308" t="str">
            <v>01268 Stuart Hill</v>
          </cell>
          <cell r="C2308">
            <v>2145</v>
          </cell>
          <cell r="D2308" t="str">
            <v>NSW</v>
          </cell>
          <cell r="E2308" t="str">
            <v>Australia</v>
          </cell>
          <cell r="F2308">
            <v>10</v>
          </cell>
        </row>
        <row r="2309">
          <cell r="A2309">
            <v>2312</v>
          </cell>
          <cell r="B2309" t="str">
            <v>25139 Rockefeller Center</v>
          </cell>
          <cell r="C2309">
            <v>4350</v>
          </cell>
          <cell r="D2309" t="str">
            <v>QLD</v>
          </cell>
          <cell r="E2309" t="str">
            <v>Australia</v>
          </cell>
          <cell r="F2309">
            <v>2</v>
          </cell>
        </row>
        <row r="2310">
          <cell r="A2310">
            <v>2313</v>
          </cell>
          <cell r="B2310" t="str">
            <v>159 Graceland Terrace</v>
          </cell>
          <cell r="C2310">
            <v>4343</v>
          </cell>
          <cell r="D2310" t="str">
            <v>QLD</v>
          </cell>
          <cell r="E2310" t="str">
            <v>Australia</v>
          </cell>
          <cell r="F2310">
            <v>1</v>
          </cell>
        </row>
        <row r="2311">
          <cell r="A2311">
            <v>2314</v>
          </cell>
          <cell r="B2311" t="str">
            <v>0522 Nelson Crossing</v>
          </cell>
          <cell r="C2311">
            <v>4304</v>
          </cell>
          <cell r="D2311" t="str">
            <v>QLD</v>
          </cell>
          <cell r="E2311" t="str">
            <v>Australia</v>
          </cell>
          <cell r="F2311">
            <v>3</v>
          </cell>
        </row>
        <row r="2312">
          <cell r="A2312">
            <v>2315</v>
          </cell>
          <cell r="B2312" t="str">
            <v>90609 Charing Cross Lane</v>
          </cell>
          <cell r="C2312">
            <v>2250</v>
          </cell>
          <cell r="D2312" t="str">
            <v>NSW</v>
          </cell>
          <cell r="E2312" t="str">
            <v>Australia</v>
          </cell>
          <cell r="F2312">
            <v>7</v>
          </cell>
        </row>
        <row r="2313">
          <cell r="A2313">
            <v>2316</v>
          </cell>
          <cell r="B2313" t="str">
            <v>360 Troy Parkway</v>
          </cell>
          <cell r="C2313">
            <v>3223</v>
          </cell>
          <cell r="D2313" t="str">
            <v>VIC</v>
          </cell>
          <cell r="E2313" t="str">
            <v>Australia</v>
          </cell>
          <cell r="F2313">
            <v>6</v>
          </cell>
        </row>
        <row r="2314">
          <cell r="A2314">
            <v>2317</v>
          </cell>
          <cell r="B2314" t="str">
            <v>08475 Shoshone Park</v>
          </cell>
          <cell r="C2314">
            <v>3116</v>
          </cell>
          <cell r="D2314" t="str">
            <v>VIC</v>
          </cell>
          <cell r="E2314" t="str">
            <v>Australia</v>
          </cell>
          <cell r="F2314">
            <v>9</v>
          </cell>
        </row>
        <row r="2315">
          <cell r="A2315">
            <v>2318</v>
          </cell>
          <cell r="B2315" t="str">
            <v>44778 Bellgrove Crossing</v>
          </cell>
          <cell r="C2315">
            <v>3205</v>
          </cell>
          <cell r="D2315" t="str">
            <v>VIC</v>
          </cell>
          <cell r="E2315" t="str">
            <v>Australia</v>
          </cell>
          <cell r="F2315">
            <v>10</v>
          </cell>
        </row>
        <row r="2316">
          <cell r="A2316">
            <v>2319</v>
          </cell>
          <cell r="B2316" t="str">
            <v>69444 Mccormick Junction</v>
          </cell>
          <cell r="C2316">
            <v>2539</v>
          </cell>
          <cell r="D2316" t="str">
            <v>NSW</v>
          </cell>
          <cell r="E2316" t="str">
            <v>Australia</v>
          </cell>
          <cell r="F2316">
            <v>9</v>
          </cell>
        </row>
        <row r="2317">
          <cell r="A2317">
            <v>2320</v>
          </cell>
          <cell r="B2317" t="str">
            <v>64 Macpherson Junction</v>
          </cell>
          <cell r="C2317">
            <v>2208</v>
          </cell>
          <cell r="D2317" t="str">
            <v>NSW</v>
          </cell>
          <cell r="E2317" t="str">
            <v>Australia</v>
          </cell>
          <cell r="F2317">
            <v>11</v>
          </cell>
        </row>
        <row r="2318">
          <cell r="A2318">
            <v>2321</v>
          </cell>
          <cell r="B2318" t="str">
            <v>386 Jay Junction</v>
          </cell>
          <cell r="C2318">
            <v>4218</v>
          </cell>
          <cell r="D2318" t="str">
            <v>QLD</v>
          </cell>
          <cell r="E2318" t="str">
            <v>Australia</v>
          </cell>
          <cell r="F2318">
            <v>3</v>
          </cell>
        </row>
        <row r="2319">
          <cell r="A2319">
            <v>2322</v>
          </cell>
          <cell r="B2319" t="str">
            <v>496 Summit Road</v>
          </cell>
          <cell r="C2319">
            <v>2120</v>
          </cell>
          <cell r="D2319" t="str">
            <v>NSW</v>
          </cell>
          <cell r="E2319" t="str">
            <v>Australia</v>
          </cell>
          <cell r="F2319">
            <v>10</v>
          </cell>
        </row>
        <row r="2320">
          <cell r="A2320">
            <v>2323</v>
          </cell>
          <cell r="B2320" t="str">
            <v>54970 Veith Hill</v>
          </cell>
          <cell r="C2320">
            <v>4125</v>
          </cell>
          <cell r="D2320" t="str">
            <v>QLD</v>
          </cell>
          <cell r="E2320" t="str">
            <v>Australia</v>
          </cell>
          <cell r="F2320">
            <v>7</v>
          </cell>
        </row>
        <row r="2321">
          <cell r="A2321">
            <v>2324</v>
          </cell>
          <cell r="B2321" t="str">
            <v>33477 Trailsway Park</v>
          </cell>
          <cell r="C2321">
            <v>4818</v>
          </cell>
          <cell r="D2321" t="str">
            <v>QLD</v>
          </cell>
          <cell r="E2321" t="str">
            <v>Australia</v>
          </cell>
          <cell r="F2321">
            <v>5</v>
          </cell>
        </row>
        <row r="2322">
          <cell r="A2322">
            <v>2325</v>
          </cell>
          <cell r="B2322" t="str">
            <v>92 Schlimgen Hill</v>
          </cell>
          <cell r="C2322">
            <v>3023</v>
          </cell>
          <cell r="D2322" t="str">
            <v>VIC</v>
          </cell>
          <cell r="E2322" t="str">
            <v>Australia</v>
          </cell>
          <cell r="F2322">
            <v>8</v>
          </cell>
        </row>
        <row r="2323">
          <cell r="A2323">
            <v>2326</v>
          </cell>
          <cell r="B2323" t="str">
            <v>3 Talisman Court</v>
          </cell>
          <cell r="C2323">
            <v>3204</v>
          </cell>
          <cell r="D2323" t="str">
            <v>VIC</v>
          </cell>
          <cell r="E2323" t="str">
            <v>Australia</v>
          </cell>
          <cell r="F2323">
            <v>11</v>
          </cell>
        </row>
        <row r="2324">
          <cell r="A2324">
            <v>2327</v>
          </cell>
          <cell r="B2324" t="str">
            <v>69893 Loomis Junction</v>
          </cell>
          <cell r="C2324">
            <v>2229</v>
          </cell>
          <cell r="D2324" t="str">
            <v>NSW</v>
          </cell>
          <cell r="E2324" t="str">
            <v>Australia</v>
          </cell>
          <cell r="F2324">
            <v>10</v>
          </cell>
        </row>
        <row r="2325">
          <cell r="A2325">
            <v>2328</v>
          </cell>
          <cell r="B2325" t="str">
            <v>6505 Fieldstone Alley</v>
          </cell>
          <cell r="C2325">
            <v>4037</v>
          </cell>
          <cell r="D2325" t="str">
            <v>QLD</v>
          </cell>
          <cell r="E2325" t="str">
            <v>Australia</v>
          </cell>
          <cell r="F2325">
            <v>8</v>
          </cell>
        </row>
        <row r="2326">
          <cell r="A2326">
            <v>2329</v>
          </cell>
          <cell r="B2326" t="str">
            <v>5 1st Park</v>
          </cell>
          <cell r="C2326">
            <v>2285</v>
          </cell>
          <cell r="D2326" t="str">
            <v>NSW</v>
          </cell>
          <cell r="E2326" t="str">
            <v>Australia</v>
          </cell>
          <cell r="F2326">
            <v>6</v>
          </cell>
        </row>
        <row r="2327">
          <cell r="A2327">
            <v>2330</v>
          </cell>
          <cell r="B2327" t="str">
            <v>83 American Ash Drive</v>
          </cell>
          <cell r="C2327">
            <v>2261</v>
          </cell>
          <cell r="D2327" t="str">
            <v>NSW</v>
          </cell>
          <cell r="E2327" t="str">
            <v>Australia</v>
          </cell>
          <cell r="F2327">
            <v>8</v>
          </cell>
        </row>
        <row r="2328">
          <cell r="A2328">
            <v>2331</v>
          </cell>
          <cell r="B2328" t="str">
            <v>94 Twin Pines Trail</v>
          </cell>
          <cell r="C2328">
            <v>2567</v>
          </cell>
          <cell r="D2328" t="str">
            <v>NSW</v>
          </cell>
          <cell r="E2328" t="str">
            <v>Australia</v>
          </cell>
          <cell r="F2328">
            <v>8</v>
          </cell>
        </row>
        <row r="2329">
          <cell r="A2329">
            <v>2332</v>
          </cell>
          <cell r="B2329" t="str">
            <v>034 Eagan Avenue</v>
          </cell>
          <cell r="C2329">
            <v>2560</v>
          </cell>
          <cell r="D2329" t="str">
            <v>NSW</v>
          </cell>
          <cell r="E2329" t="str">
            <v>Australia</v>
          </cell>
          <cell r="F2329">
            <v>6</v>
          </cell>
        </row>
        <row r="2330">
          <cell r="A2330">
            <v>2333</v>
          </cell>
          <cell r="B2330" t="str">
            <v>3 Mariners Cove Terrace</v>
          </cell>
          <cell r="C2330">
            <v>3108</v>
          </cell>
          <cell r="D2330" t="str">
            <v>VIC</v>
          </cell>
          <cell r="E2330" t="str">
            <v>Australia</v>
          </cell>
          <cell r="F2330">
            <v>10</v>
          </cell>
        </row>
        <row r="2331">
          <cell r="A2331">
            <v>2334</v>
          </cell>
          <cell r="B2331" t="str">
            <v>2 Raven Way</v>
          </cell>
          <cell r="C2331">
            <v>3106</v>
          </cell>
          <cell r="D2331" t="str">
            <v>VIC</v>
          </cell>
          <cell r="E2331" t="str">
            <v>Australia</v>
          </cell>
          <cell r="F2331">
            <v>10</v>
          </cell>
        </row>
        <row r="2332">
          <cell r="A2332">
            <v>2335</v>
          </cell>
          <cell r="B2332" t="str">
            <v>4527 Butterfield Circle</v>
          </cell>
          <cell r="C2332">
            <v>2076</v>
          </cell>
          <cell r="D2332" t="str">
            <v>NSW</v>
          </cell>
          <cell r="E2332" t="str">
            <v>Australia</v>
          </cell>
          <cell r="F2332">
            <v>9</v>
          </cell>
        </row>
        <row r="2333">
          <cell r="A2333">
            <v>2336</v>
          </cell>
          <cell r="B2333" t="str">
            <v>366 Hovde Park</v>
          </cell>
          <cell r="C2333">
            <v>2566</v>
          </cell>
          <cell r="D2333" t="str">
            <v>NSW</v>
          </cell>
          <cell r="E2333" t="str">
            <v>Australia</v>
          </cell>
          <cell r="F2333">
            <v>8</v>
          </cell>
        </row>
        <row r="2334">
          <cell r="A2334">
            <v>2337</v>
          </cell>
          <cell r="B2334" t="str">
            <v>2 Straubel Lane</v>
          </cell>
          <cell r="C2334">
            <v>2477</v>
          </cell>
          <cell r="D2334" t="str">
            <v>NSW</v>
          </cell>
          <cell r="E2334" t="str">
            <v>Australia</v>
          </cell>
          <cell r="F2334">
            <v>6</v>
          </cell>
        </row>
        <row r="2335">
          <cell r="A2335">
            <v>2338</v>
          </cell>
          <cell r="B2335" t="str">
            <v>0 Butterfield Junction</v>
          </cell>
          <cell r="C2335">
            <v>2340</v>
          </cell>
          <cell r="D2335" t="str">
            <v>NSW</v>
          </cell>
          <cell r="E2335" t="str">
            <v>Australia</v>
          </cell>
          <cell r="F2335">
            <v>5</v>
          </cell>
        </row>
        <row r="2336">
          <cell r="A2336">
            <v>2339</v>
          </cell>
          <cell r="B2336" t="str">
            <v>7174 Thackeray Point</v>
          </cell>
          <cell r="C2336">
            <v>2153</v>
          </cell>
          <cell r="D2336" t="str">
            <v>NSW</v>
          </cell>
          <cell r="E2336" t="str">
            <v>Australia</v>
          </cell>
          <cell r="F2336">
            <v>10</v>
          </cell>
        </row>
        <row r="2337">
          <cell r="A2337">
            <v>2340</v>
          </cell>
          <cell r="B2337" t="str">
            <v>29 Portage Street</v>
          </cell>
          <cell r="C2337">
            <v>4070</v>
          </cell>
          <cell r="D2337" t="str">
            <v>QLD</v>
          </cell>
          <cell r="E2337" t="str">
            <v>Australia</v>
          </cell>
          <cell r="F2337">
            <v>7</v>
          </cell>
        </row>
        <row r="2338">
          <cell r="A2338">
            <v>2341</v>
          </cell>
          <cell r="B2338" t="str">
            <v>35 Lakewood Gardens Junction</v>
          </cell>
          <cell r="C2338">
            <v>3806</v>
          </cell>
          <cell r="D2338" t="str">
            <v>VIC</v>
          </cell>
          <cell r="E2338" t="str">
            <v>Australia</v>
          </cell>
          <cell r="F2338">
            <v>9</v>
          </cell>
        </row>
        <row r="2339">
          <cell r="A2339">
            <v>2342</v>
          </cell>
          <cell r="B2339" t="str">
            <v>5 Stoughton Parkway</v>
          </cell>
          <cell r="C2339">
            <v>2099</v>
          </cell>
          <cell r="D2339" t="str">
            <v>NSW</v>
          </cell>
          <cell r="E2339" t="str">
            <v>Australia</v>
          </cell>
          <cell r="F2339">
            <v>9</v>
          </cell>
        </row>
        <row r="2340">
          <cell r="A2340">
            <v>2343</v>
          </cell>
          <cell r="B2340" t="str">
            <v>533 Ramsey Center</v>
          </cell>
          <cell r="C2340">
            <v>4507</v>
          </cell>
          <cell r="D2340" t="str">
            <v>QLD</v>
          </cell>
          <cell r="E2340" t="str">
            <v>Australia</v>
          </cell>
          <cell r="F2340">
            <v>5</v>
          </cell>
        </row>
        <row r="2341">
          <cell r="A2341">
            <v>2344</v>
          </cell>
          <cell r="B2341" t="str">
            <v>694 Northwestern Court</v>
          </cell>
          <cell r="C2341">
            <v>2155</v>
          </cell>
          <cell r="D2341" t="str">
            <v>NSW</v>
          </cell>
          <cell r="E2341" t="str">
            <v>Australia</v>
          </cell>
          <cell r="F2341">
            <v>10</v>
          </cell>
        </row>
        <row r="2342">
          <cell r="A2342">
            <v>2345</v>
          </cell>
          <cell r="B2342" t="str">
            <v>4 Huxley Alley</v>
          </cell>
          <cell r="C2342">
            <v>4070</v>
          </cell>
          <cell r="D2342" t="str">
            <v>QLD</v>
          </cell>
          <cell r="E2342" t="str">
            <v>Australia</v>
          </cell>
          <cell r="F2342">
            <v>8</v>
          </cell>
        </row>
        <row r="2343">
          <cell r="A2343">
            <v>2346</v>
          </cell>
          <cell r="B2343" t="str">
            <v>03961 Sullivan Park</v>
          </cell>
          <cell r="C2343">
            <v>2114</v>
          </cell>
          <cell r="D2343" t="str">
            <v>NSW</v>
          </cell>
          <cell r="E2343" t="str">
            <v>Australia</v>
          </cell>
          <cell r="F2343">
            <v>12</v>
          </cell>
        </row>
        <row r="2344">
          <cell r="A2344">
            <v>2347</v>
          </cell>
          <cell r="B2344" t="str">
            <v>1081 Laurel Park</v>
          </cell>
          <cell r="C2344">
            <v>2049</v>
          </cell>
          <cell r="D2344" t="str">
            <v>NSW</v>
          </cell>
          <cell r="E2344" t="str">
            <v>Australia</v>
          </cell>
          <cell r="F2344">
            <v>12</v>
          </cell>
        </row>
        <row r="2345">
          <cell r="A2345">
            <v>2348</v>
          </cell>
          <cell r="B2345" t="str">
            <v>24 Corben Terrace</v>
          </cell>
          <cell r="C2345">
            <v>2164</v>
          </cell>
          <cell r="D2345" t="str">
            <v>NSW</v>
          </cell>
          <cell r="E2345" t="str">
            <v>Australia</v>
          </cell>
          <cell r="F2345">
            <v>8</v>
          </cell>
        </row>
        <row r="2346">
          <cell r="A2346">
            <v>2349</v>
          </cell>
          <cell r="B2346" t="str">
            <v>99 Eastlawn Way</v>
          </cell>
          <cell r="C2346">
            <v>2360</v>
          </cell>
          <cell r="D2346" t="str">
            <v>NSW</v>
          </cell>
          <cell r="E2346" t="str">
            <v>Australia</v>
          </cell>
          <cell r="F2346">
            <v>1</v>
          </cell>
        </row>
        <row r="2347">
          <cell r="A2347">
            <v>2350</v>
          </cell>
          <cell r="B2347" t="str">
            <v>6 Anniversary Place</v>
          </cell>
          <cell r="C2347">
            <v>2213</v>
          </cell>
          <cell r="D2347" t="str">
            <v>NSW</v>
          </cell>
          <cell r="E2347" t="str">
            <v>Australia</v>
          </cell>
          <cell r="F2347">
            <v>10</v>
          </cell>
        </row>
        <row r="2348">
          <cell r="A2348">
            <v>2351</v>
          </cell>
          <cell r="B2348" t="str">
            <v>0866 Pennsylvania Junction</v>
          </cell>
          <cell r="C2348">
            <v>3181</v>
          </cell>
          <cell r="D2348" t="str">
            <v>VIC</v>
          </cell>
          <cell r="E2348" t="str">
            <v>Australia</v>
          </cell>
          <cell r="F2348">
            <v>10</v>
          </cell>
        </row>
        <row r="2349">
          <cell r="A2349">
            <v>2352</v>
          </cell>
          <cell r="B2349" t="str">
            <v>2 Continental Park</v>
          </cell>
          <cell r="C2349">
            <v>3194</v>
          </cell>
          <cell r="D2349" t="str">
            <v>VIC</v>
          </cell>
          <cell r="E2349" t="str">
            <v>Australia</v>
          </cell>
          <cell r="F2349">
            <v>10</v>
          </cell>
        </row>
        <row r="2350">
          <cell r="A2350">
            <v>2353</v>
          </cell>
          <cell r="B2350" t="str">
            <v>22774 Pennsylvania Hill</v>
          </cell>
          <cell r="C2350">
            <v>2262</v>
          </cell>
          <cell r="D2350" t="str">
            <v>NSW</v>
          </cell>
          <cell r="E2350" t="str">
            <v>Australia</v>
          </cell>
          <cell r="F2350">
            <v>6</v>
          </cell>
        </row>
        <row r="2351">
          <cell r="A2351">
            <v>2354</v>
          </cell>
          <cell r="B2351" t="str">
            <v>9 Merrick Plaza</v>
          </cell>
          <cell r="C2351">
            <v>3138</v>
          </cell>
          <cell r="D2351" t="str">
            <v>VIC</v>
          </cell>
          <cell r="E2351" t="str">
            <v>Australia</v>
          </cell>
          <cell r="F2351">
            <v>8</v>
          </cell>
        </row>
        <row r="2352">
          <cell r="A2352">
            <v>2355</v>
          </cell>
          <cell r="B2352" t="str">
            <v>52593 Iowa Place</v>
          </cell>
          <cell r="C2352">
            <v>2529</v>
          </cell>
          <cell r="D2352" t="str">
            <v>NSW</v>
          </cell>
          <cell r="E2352" t="str">
            <v>Australia</v>
          </cell>
          <cell r="F2352">
            <v>8</v>
          </cell>
        </row>
        <row r="2353">
          <cell r="A2353">
            <v>2356</v>
          </cell>
          <cell r="B2353" t="str">
            <v>3 School Drive</v>
          </cell>
          <cell r="C2353">
            <v>4173</v>
          </cell>
          <cell r="D2353" t="str">
            <v>QLD</v>
          </cell>
          <cell r="E2353" t="str">
            <v>Australia</v>
          </cell>
          <cell r="F2353">
            <v>7</v>
          </cell>
        </row>
        <row r="2354">
          <cell r="A2354">
            <v>2357</v>
          </cell>
          <cell r="B2354" t="str">
            <v>9292 Mcguire Plaza</v>
          </cell>
          <cell r="C2354">
            <v>2073</v>
          </cell>
          <cell r="D2354" t="str">
            <v>NSW</v>
          </cell>
          <cell r="E2354" t="str">
            <v>Australia</v>
          </cell>
          <cell r="F2354">
            <v>12</v>
          </cell>
        </row>
        <row r="2355">
          <cell r="A2355">
            <v>2358</v>
          </cell>
          <cell r="B2355" t="str">
            <v>6 Graceland Court</v>
          </cell>
          <cell r="C2355">
            <v>4301</v>
          </cell>
          <cell r="D2355" t="str">
            <v>QLD</v>
          </cell>
          <cell r="E2355" t="str">
            <v>Australia</v>
          </cell>
          <cell r="F2355">
            <v>2</v>
          </cell>
        </row>
        <row r="2356">
          <cell r="A2356">
            <v>2359</v>
          </cell>
          <cell r="B2356" t="str">
            <v>24 Lerdahl Street</v>
          </cell>
          <cell r="C2356">
            <v>4825</v>
          </cell>
          <cell r="D2356" t="str">
            <v>QLD</v>
          </cell>
          <cell r="E2356" t="str">
            <v>Australia</v>
          </cell>
          <cell r="F2356">
            <v>3</v>
          </cell>
        </row>
        <row r="2357">
          <cell r="A2357">
            <v>2360</v>
          </cell>
          <cell r="B2357" t="str">
            <v>801 Kings Parkway</v>
          </cell>
          <cell r="C2357">
            <v>2227</v>
          </cell>
          <cell r="D2357" t="str">
            <v>NSW</v>
          </cell>
          <cell r="E2357" t="str">
            <v>Australia</v>
          </cell>
          <cell r="F2357">
            <v>10</v>
          </cell>
        </row>
        <row r="2358">
          <cell r="A2358">
            <v>2361</v>
          </cell>
          <cell r="B2358" t="str">
            <v>89 Pawling Court</v>
          </cell>
          <cell r="C2358">
            <v>4020</v>
          </cell>
          <cell r="D2358" t="str">
            <v>QLD</v>
          </cell>
          <cell r="E2358" t="str">
            <v>Australia</v>
          </cell>
          <cell r="F2358">
            <v>7</v>
          </cell>
        </row>
        <row r="2359">
          <cell r="A2359">
            <v>2362</v>
          </cell>
          <cell r="B2359" t="str">
            <v>89972 Graedel Point</v>
          </cell>
          <cell r="C2359">
            <v>2176</v>
          </cell>
          <cell r="D2359" t="str">
            <v>NSW</v>
          </cell>
          <cell r="E2359" t="str">
            <v>Australia</v>
          </cell>
          <cell r="F2359">
            <v>9</v>
          </cell>
        </row>
        <row r="2360">
          <cell r="A2360">
            <v>2363</v>
          </cell>
          <cell r="B2360" t="str">
            <v>17123 Northport Circle</v>
          </cell>
          <cell r="C2360">
            <v>4223</v>
          </cell>
          <cell r="D2360" t="str">
            <v>QLD</v>
          </cell>
          <cell r="E2360" t="str">
            <v>Australia</v>
          </cell>
          <cell r="F2360">
            <v>9</v>
          </cell>
        </row>
        <row r="2361">
          <cell r="A2361">
            <v>2364</v>
          </cell>
          <cell r="B2361" t="str">
            <v>20 Bluestem Way</v>
          </cell>
          <cell r="C2361">
            <v>4152</v>
          </cell>
          <cell r="D2361" t="str">
            <v>QLD</v>
          </cell>
          <cell r="E2361" t="str">
            <v>Australia</v>
          </cell>
          <cell r="F2361">
            <v>9</v>
          </cell>
        </row>
        <row r="2362">
          <cell r="A2362">
            <v>2365</v>
          </cell>
          <cell r="B2362" t="str">
            <v>743 Stone Corner Parkway</v>
          </cell>
          <cell r="C2362">
            <v>4127</v>
          </cell>
          <cell r="D2362" t="str">
            <v>QLD</v>
          </cell>
          <cell r="E2362" t="str">
            <v>Australia</v>
          </cell>
          <cell r="F2362">
            <v>6</v>
          </cell>
        </row>
        <row r="2363">
          <cell r="A2363">
            <v>2366</v>
          </cell>
          <cell r="B2363" t="str">
            <v>33 Prentice Street</v>
          </cell>
          <cell r="C2363">
            <v>2300</v>
          </cell>
          <cell r="D2363" t="str">
            <v>NSW</v>
          </cell>
          <cell r="E2363" t="str">
            <v>Australia</v>
          </cell>
          <cell r="F2363">
            <v>9</v>
          </cell>
        </row>
        <row r="2364">
          <cell r="A2364">
            <v>2367</v>
          </cell>
          <cell r="B2364" t="str">
            <v>5 Columbus Crossing</v>
          </cell>
          <cell r="C2364">
            <v>3040</v>
          </cell>
          <cell r="D2364" t="str">
            <v>VIC</v>
          </cell>
          <cell r="E2364" t="str">
            <v>Australia</v>
          </cell>
          <cell r="F2364">
            <v>10</v>
          </cell>
        </row>
        <row r="2365">
          <cell r="A2365">
            <v>2368</v>
          </cell>
          <cell r="B2365" t="str">
            <v>29 Basil Point</v>
          </cell>
          <cell r="C2365">
            <v>2284</v>
          </cell>
          <cell r="D2365" t="str">
            <v>NSW</v>
          </cell>
          <cell r="E2365" t="str">
            <v>Australia</v>
          </cell>
          <cell r="F2365">
            <v>5</v>
          </cell>
        </row>
        <row r="2366">
          <cell r="A2366">
            <v>2369</v>
          </cell>
          <cell r="B2366" t="str">
            <v>1 Bay Pass</v>
          </cell>
          <cell r="C2366">
            <v>3219</v>
          </cell>
          <cell r="D2366" t="str">
            <v>VIC</v>
          </cell>
          <cell r="E2366" t="str">
            <v>Australia</v>
          </cell>
          <cell r="F2366">
            <v>5</v>
          </cell>
        </row>
        <row r="2367">
          <cell r="A2367">
            <v>2370</v>
          </cell>
          <cell r="B2367" t="str">
            <v>89 Oak Hill</v>
          </cell>
          <cell r="C2367">
            <v>2508</v>
          </cell>
          <cell r="D2367" t="str">
            <v>NSW</v>
          </cell>
          <cell r="E2367" t="str">
            <v>Australia</v>
          </cell>
          <cell r="F2367">
            <v>10</v>
          </cell>
        </row>
        <row r="2368">
          <cell r="A2368">
            <v>2371</v>
          </cell>
          <cell r="B2368" t="str">
            <v>03 Clarendon Way</v>
          </cell>
          <cell r="C2368">
            <v>2099</v>
          </cell>
          <cell r="D2368" t="str">
            <v>NSW</v>
          </cell>
          <cell r="E2368" t="str">
            <v>Australia</v>
          </cell>
          <cell r="F2368">
            <v>10</v>
          </cell>
        </row>
        <row r="2369">
          <cell r="A2369">
            <v>2372</v>
          </cell>
          <cell r="B2369" t="str">
            <v>0 Gateway Road</v>
          </cell>
          <cell r="C2369">
            <v>3149</v>
          </cell>
          <cell r="D2369" t="str">
            <v>VIC</v>
          </cell>
          <cell r="E2369" t="str">
            <v>Australia</v>
          </cell>
          <cell r="F2369">
            <v>12</v>
          </cell>
        </row>
        <row r="2370">
          <cell r="A2370">
            <v>2373</v>
          </cell>
          <cell r="B2370" t="str">
            <v>631 Fuller Parkway</v>
          </cell>
          <cell r="C2370">
            <v>3023</v>
          </cell>
          <cell r="D2370" t="str">
            <v>VIC</v>
          </cell>
          <cell r="E2370" t="str">
            <v>Australia</v>
          </cell>
          <cell r="F2370">
            <v>7</v>
          </cell>
        </row>
        <row r="2371">
          <cell r="A2371">
            <v>2374</v>
          </cell>
          <cell r="B2371" t="str">
            <v>43898 Prentice Court</v>
          </cell>
          <cell r="C2371">
            <v>3025</v>
          </cell>
          <cell r="D2371" t="str">
            <v>VIC</v>
          </cell>
          <cell r="E2371" t="str">
            <v>Australia</v>
          </cell>
          <cell r="F2371">
            <v>9</v>
          </cell>
        </row>
        <row r="2372">
          <cell r="A2372">
            <v>2375</v>
          </cell>
          <cell r="B2372" t="str">
            <v>2 Melody Alley</v>
          </cell>
          <cell r="C2372">
            <v>3172</v>
          </cell>
          <cell r="D2372" t="str">
            <v>VIC</v>
          </cell>
          <cell r="E2372" t="str">
            <v>Australia</v>
          </cell>
          <cell r="F2372">
            <v>8</v>
          </cell>
        </row>
        <row r="2373">
          <cell r="A2373">
            <v>2376</v>
          </cell>
          <cell r="B2373" t="str">
            <v>01 Dunning Drive</v>
          </cell>
          <cell r="C2373">
            <v>2064</v>
          </cell>
          <cell r="D2373" t="str">
            <v>NSW</v>
          </cell>
          <cell r="E2373" t="str">
            <v>Australia</v>
          </cell>
          <cell r="F2373">
            <v>9</v>
          </cell>
        </row>
        <row r="2374">
          <cell r="A2374">
            <v>2377</v>
          </cell>
          <cell r="B2374" t="str">
            <v>86686 Novick Center</v>
          </cell>
          <cell r="C2374">
            <v>3147</v>
          </cell>
          <cell r="D2374" t="str">
            <v>VIC</v>
          </cell>
          <cell r="E2374" t="str">
            <v>Australia</v>
          </cell>
          <cell r="F2374">
            <v>11</v>
          </cell>
        </row>
        <row r="2375">
          <cell r="A2375">
            <v>2378</v>
          </cell>
          <cell r="B2375" t="str">
            <v>51 Leroy Place</v>
          </cell>
          <cell r="C2375">
            <v>2065</v>
          </cell>
          <cell r="D2375" t="str">
            <v>NSW</v>
          </cell>
          <cell r="E2375" t="str">
            <v>Australia</v>
          </cell>
          <cell r="F2375">
            <v>10</v>
          </cell>
        </row>
        <row r="2376">
          <cell r="A2376">
            <v>2379</v>
          </cell>
          <cell r="B2376" t="str">
            <v>5390 Park Meadow Park</v>
          </cell>
          <cell r="C2376">
            <v>2222</v>
          </cell>
          <cell r="D2376" t="str">
            <v>NSW</v>
          </cell>
          <cell r="E2376" t="str">
            <v>Australia</v>
          </cell>
          <cell r="F2376">
            <v>10</v>
          </cell>
        </row>
        <row r="2377">
          <cell r="A2377">
            <v>2380</v>
          </cell>
          <cell r="B2377" t="str">
            <v>4 Judy Park</v>
          </cell>
          <cell r="C2377">
            <v>2016</v>
          </cell>
          <cell r="D2377" t="str">
            <v>NSW</v>
          </cell>
          <cell r="E2377" t="str">
            <v>Australia</v>
          </cell>
          <cell r="F2377">
            <v>10</v>
          </cell>
        </row>
        <row r="2378">
          <cell r="A2378">
            <v>2381</v>
          </cell>
          <cell r="B2378" t="str">
            <v>9 American Ash Plaza</v>
          </cell>
          <cell r="C2378">
            <v>2015</v>
          </cell>
          <cell r="D2378" t="str">
            <v>NSW</v>
          </cell>
          <cell r="E2378" t="str">
            <v>Australia</v>
          </cell>
          <cell r="F2378">
            <v>9</v>
          </cell>
        </row>
        <row r="2379">
          <cell r="A2379">
            <v>2382</v>
          </cell>
          <cell r="B2379" t="str">
            <v>3 Riverside Drive</v>
          </cell>
          <cell r="C2379">
            <v>4034</v>
          </cell>
          <cell r="D2379" t="str">
            <v>QLD</v>
          </cell>
          <cell r="E2379" t="str">
            <v>Australia</v>
          </cell>
          <cell r="F2379">
            <v>8</v>
          </cell>
        </row>
        <row r="2380">
          <cell r="A2380">
            <v>2383</v>
          </cell>
          <cell r="B2380" t="str">
            <v>25925 Service Crossing</v>
          </cell>
          <cell r="C2380">
            <v>2147</v>
          </cell>
          <cell r="D2380" t="str">
            <v>NSW</v>
          </cell>
          <cell r="E2380" t="str">
            <v>Australia</v>
          </cell>
          <cell r="F2380">
            <v>9</v>
          </cell>
        </row>
        <row r="2381">
          <cell r="A2381">
            <v>2384</v>
          </cell>
          <cell r="B2381" t="str">
            <v>080 Pond Alley</v>
          </cell>
          <cell r="C2381">
            <v>2065</v>
          </cell>
          <cell r="D2381" t="str">
            <v>NSW</v>
          </cell>
          <cell r="E2381" t="str">
            <v>Australia</v>
          </cell>
          <cell r="F2381">
            <v>9</v>
          </cell>
        </row>
        <row r="2382">
          <cell r="A2382">
            <v>2385</v>
          </cell>
          <cell r="B2382" t="str">
            <v>1816 Monument Park</v>
          </cell>
          <cell r="C2382">
            <v>3074</v>
          </cell>
          <cell r="D2382" t="str">
            <v>VIC</v>
          </cell>
          <cell r="E2382" t="str">
            <v>Australia</v>
          </cell>
          <cell r="F2382">
            <v>7</v>
          </cell>
        </row>
        <row r="2383">
          <cell r="A2383">
            <v>2386</v>
          </cell>
          <cell r="B2383" t="str">
            <v>1 Nova Avenue</v>
          </cell>
          <cell r="C2383">
            <v>2200</v>
          </cell>
          <cell r="D2383" t="str">
            <v>NSW</v>
          </cell>
          <cell r="E2383" t="str">
            <v>Australia</v>
          </cell>
          <cell r="F2383">
            <v>9</v>
          </cell>
        </row>
        <row r="2384">
          <cell r="A2384">
            <v>2387</v>
          </cell>
          <cell r="B2384" t="str">
            <v>98 Mesta Street</v>
          </cell>
          <cell r="C2384">
            <v>2038</v>
          </cell>
          <cell r="D2384" t="str">
            <v>NSW</v>
          </cell>
          <cell r="E2384" t="str">
            <v>Australia</v>
          </cell>
          <cell r="F2384">
            <v>11</v>
          </cell>
        </row>
        <row r="2385">
          <cell r="A2385">
            <v>2388</v>
          </cell>
          <cell r="B2385" t="str">
            <v>7256 Forster Crossing</v>
          </cell>
          <cell r="C2385">
            <v>2533</v>
          </cell>
          <cell r="D2385" t="str">
            <v>NSW</v>
          </cell>
          <cell r="E2385" t="str">
            <v>Australia</v>
          </cell>
          <cell r="F2385">
            <v>8</v>
          </cell>
        </row>
        <row r="2386">
          <cell r="A2386">
            <v>2389</v>
          </cell>
          <cell r="B2386" t="str">
            <v>249 Burning Wood Point</v>
          </cell>
          <cell r="C2386">
            <v>2758</v>
          </cell>
          <cell r="D2386" t="str">
            <v>NSW</v>
          </cell>
          <cell r="E2386" t="str">
            <v>Australia</v>
          </cell>
          <cell r="F2386">
            <v>8</v>
          </cell>
        </row>
        <row r="2387">
          <cell r="A2387">
            <v>2390</v>
          </cell>
          <cell r="B2387" t="str">
            <v>12651 Lake View Point</v>
          </cell>
          <cell r="C2387">
            <v>4209</v>
          </cell>
          <cell r="D2387" t="str">
            <v>QLD</v>
          </cell>
          <cell r="E2387" t="str">
            <v>Australia</v>
          </cell>
          <cell r="F2387">
            <v>7</v>
          </cell>
        </row>
        <row r="2388">
          <cell r="A2388">
            <v>2391</v>
          </cell>
          <cell r="B2388" t="str">
            <v>9501 Melby Avenue</v>
          </cell>
          <cell r="C2388">
            <v>4178</v>
          </cell>
          <cell r="D2388" t="str">
            <v>QLD</v>
          </cell>
          <cell r="E2388" t="str">
            <v>Australia</v>
          </cell>
          <cell r="F2388">
            <v>7</v>
          </cell>
        </row>
        <row r="2389">
          <cell r="A2389">
            <v>2392</v>
          </cell>
          <cell r="B2389" t="str">
            <v>69810 Westridge Avenue</v>
          </cell>
          <cell r="C2389">
            <v>2573</v>
          </cell>
          <cell r="D2389" t="str">
            <v>NSW</v>
          </cell>
          <cell r="E2389" t="str">
            <v>Australia</v>
          </cell>
          <cell r="F2389">
            <v>6</v>
          </cell>
        </row>
        <row r="2390">
          <cell r="A2390">
            <v>2393</v>
          </cell>
          <cell r="B2390" t="str">
            <v>422 Crownhardt Court</v>
          </cell>
          <cell r="C2390">
            <v>4179</v>
          </cell>
          <cell r="D2390" t="str">
            <v>QLD</v>
          </cell>
          <cell r="E2390" t="str">
            <v>Australia</v>
          </cell>
          <cell r="F2390">
            <v>7</v>
          </cell>
        </row>
        <row r="2391">
          <cell r="A2391">
            <v>2394</v>
          </cell>
          <cell r="B2391" t="str">
            <v>4 Londonderry Junction</v>
          </cell>
          <cell r="C2391">
            <v>4159</v>
          </cell>
          <cell r="D2391" t="str">
            <v>QLD</v>
          </cell>
          <cell r="E2391" t="str">
            <v>Australia</v>
          </cell>
          <cell r="F2391">
            <v>7</v>
          </cell>
        </row>
        <row r="2392">
          <cell r="A2392">
            <v>2395</v>
          </cell>
          <cell r="B2392" t="str">
            <v>7346 Luster Circle</v>
          </cell>
          <cell r="C2392">
            <v>4131</v>
          </cell>
          <cell r="D2392" t="str">
            <v>QLD</v>
          </cell>
          <cell r="E2392" t="str">
            <v>Australia</v>
          </cell>
          <cell r="F2392">
            <v>5</v>
          </cell>
        </row>
        <row r="2393">
          <cell r="A2393">
            <v>2396</v>
          </cell>
          <cell r="B2393" t="str">
            <v>43 Commercial Road</v>
          </cell>
          <cell r="C2393">
            <v>4128</v>
          </cell>
          <cell r="D2393" t="str">
            <v>QLD</v>
          </cell>
          <cell r="E2393" t="str">
            <v>Australia</v>
          </cell>
          <cell r="F2393">
            <v>7</v>
          </cell>
        </row>
        <row r="2394">
          <cell r="A2394">
            <v>2397</v>
          </cell>
          <cell r="B2394" t="str">
            <v>44083 Village Court</v>
          </cell>
          <cell r="C2394">
            <v>2142</v>
          </cell>
          <cell r="D2394" t="str">
            <v>NSW</v>
          </cell>
          <cell r="E2394" t="str">
            <v>Australia</v>
          </cell>
          <cell r="F2394">
            <v>7</v>
          </cell>
        </row>
        <row r="2395">
          <cell r="A2395">
            <v>2398</v>
          </cell>
          <cell r="B2395" t="str">
            <v>57 Tennessee Alley</v>
          </cell>
          <cell r="C2395">
            <v>4034</v>
          </cell>
          <cell r="D2395" t="str">
            <v>QLD</v>
          </cell>
          <cell r="E2395" t="str">
            <v>Australia</v>
          </cell>
          <cell r="F2395">
            <v>5</v>
          </cell>
        </row>
        <row r="2396">
          <cell r="A2396">
            <v>2399</v>
          </cell>
          <cell r="B2396" t="str">
            <v>57 Debra Terrace</v>
          </cell>
          <cell r="C2396">
            <v>2259</v>
          </cell>
          <cell r="D2396" t="str">
            <v>NSW</v>
          </cell>
          <cell r="E2396" t="str">
            <v>Australia</v>
          </cell>
          <cell r="F2396">
            <v>6</v>
          </cell>
        </row>
        <row r="2397">
          <cell r="A2397">
            <v>2400</v>
          </cell>
          <cell r="B2397" t="str">
            <v>846 Carberry Street</v>
          </cell>
          <cell r="C2397">
            <v>4218</v>
          </cell>
          <cell r="D2397" t="str">
            <v>QLD</v>
          </cell>
          <cell r="E2397" t="str">
            <v>Australia</v>
          </cell>
          <cell r="F2397">
            <v>11</v>
          </cell>
        </row>
        <row r="2398">
          <cell r="A2398">
            <v>2401</v>
          </cell>
          <cell r="B2398" t="str">
            <v>4 Center Park</v>
          </cell>
          <cell r="C2398">
            <v>3807</v>
          </cell>
          <cell r="D2398" t="str">
            <v>VIC</v>
          </cell>
          <cell r="E2398" t="str">
            <v>Australia</v>
          </cell>
          <cell r="F2398">
            <v>6</v>
          </cell>
        </row>
        <row r="2399">
          <cell r="A2399">
            <v>2402</v>
          </cell>
          <cell r="B2399" t="str">
            <v>1 Coolidge Plaza</v>
          </cell>
          <cell r="C2399">
            <v>2150</v>
          </cell>
          <cell r="D2399" t="str">
            <v>NSW</v>
          </cell>
          <cell r="E2399" t="str">
            <v>Australia</v>
          </cell>
          <cell r="F2399">
            <v>7</v>
          </cell>
        </row>
        <row r="2400">
          <cell r="A2400">
            <v>2403</v>
          </cell>
          <cell r="B2400" t="str">
            <v>544 Northland Place</v>
          </cell>
          <cell r="C2400">
            <v>2190</v>
          </cell>
          <cell r="D2400" t="str">
            <v>NSW</v>
          </cell>
          <cell r="E2400" t="str">
            <v>Australia</v>
          </cell>
          <cell r="F2400">
            <v>10</v>
          </cell>
        </row>
        <row r="2401">
          <cell r="A2401">
            <v>2404</v>
          </cell>
          <cell r="B2401" t="str">
            <v>91 Norway Maple Hill</v>
          </cell>
          <cell r="C2401">
            <v>2065</v>
          </cell>
          <cell r="D2401" t="str">
            <v>NSW</v>
          </cell>
          <cell r="E2401" t="str">
            <v>Australia</v>
          </cell>
          <cell r="F2401">
            <v>11</v>
          </cell>
        </row>
        <row r="2402">
          <cell r="A2402">
            <v>2405</v>
          </cell>
          <cell r="B2402" t="str">
            <v>5 Myrtle Trail</v>
          </cell>
          <cell r="C2402">
            <v>2285</v>
          </cell>
          <cell r="D2402" t="str">
            <v>NSW</v>
          </cell>
          <cell r="E2402" t="str">
            <v>Australia</v>
          </cell>
          <cell r="F2402">
            <v>5</v>
          </cell>
        </row>
        <row r="2403">
          <cell r="A2403">
            <v>2406</v>
          </cell>
          <cell r="B2403" t="str">
            <v>645 Thackeray Street</v>
          </cell>
          <cell r="C2403">
            <v>4879</v>
          </cell>
          <cell r="D2403" t="str">
            <v>QLD</v>
          </cell>
          <cell r="E2403" t="str">
            <v>Australia</v>
          </cell>
          <cell r="F2403">
            <v>6</v>
          </cell>
        </row>
        <row r="2404">
          <cell r="A2404">
            <v>2407</v>
          </cell>
          <cell r="B2404" t="str">
            <v>1439 Utah Court</v>
          </cell>
          <cell r="C2404">
            <v>2176</v>
          </cell>
          <cell r="D2404" t="str">
            <v>NSW</v>
          </cell>
          <cell r="E2404" t="str">
            <v>Australia</v>
          </cell>
          <cell r="F2404">
            <v>9</v>
          </cell>
        </row>
        <row r="2405">
          <cell r="A2405">
            <v>2408</v>
          </cell>
          <cell r="B2405" t="str">
            <v>9 Hollow Ridge Circle</v>
          </cell>
          <cell r="C2405">
            <v>2500</v>
          </cell>
          <cell r="D2405" t="str">
            <v>NSW</v>
          </cell>
          <cell r="E2405" t="str">
            <v>Australia</v>
          </cell>
          <cell r="F2405">
            <v>8</v>
          </cell>
        </row>
        <row r="2406">
          <cell r="A2406">
            <v>2409</v>
          </cell>
          <cell r="B2406" t="str">
            <v>4177 Bluejay Street</v>
          </cell>
          <cell r="C2406">
            <v>2560</v>
          </cell>
          <cell r="D2406" t="str">
            <v>NSW</v>
          </cell>
          <cell r="E2406" t="str">
            <v>Australia</v>
          </cell>
          <cell r="F2406">
            <v>8</v>
          </cell>
        </row>
        <row r="2407">
          <cell r="A2407">
            <v>2410</v>
          </cell>
          <cell r="B2407" t="str">
            <v>75351 Ridgeview Lane</v>
          </cell>
          <cell r="C2407">
            <v>3181</v>
          </cell>
          <cell r="D2407" t="str">
            <v>VIC</v>
          </cell>
          <cell r="E2407" t="str">
            <v>Australia</v>
          </cell>
          <cell r="F2407">
            <v>11</v>
          </cell>
        </row>
        <row r="2408">
          <cell r="A2408">
            <v>2411</v>
          </cell>
          <cell r="B2408" t="str">
            <v>4006 Algoma Crossing</v>
          </cell>
          <cell r="C2408">
            <v>2041</v>
          </cell>
          <cell r="D2408" t="str">
            <v>NSW</v>
          </cell>
          <cell r="E2408" t="str">
            <v>Australia</v>
          </cell>
          <cell r="F2408">
            <v>12</v>
          </cell>
        </row>
        <row r="2409">
          <cell r="A2409">
            <v>2412</v>
          </cell>
          <cell r="B2409" t="str">
            <v>881 Debs Center</v>
          </cell>
          <cell r="C2409">
            <v>4051</v>
          </cell>
          <cell r="D2409" t="str">
            <v>QLD</v>
          </cell>
          <cell r="E2409" t="str">
            <v>Australia</v>
          </cell>
          <cell r="F2409">
            <v>8</v>
          </cell>
        </row>
        <row r="2410">
          <cell r="A2410">
            <v>2413</v>
          </cell>
          <cell r="B2410" t="str">
            <v>423 Debra Terrace</v>
          </cell>
          <cell r="C2410">
            <v>3082</v>
          </cell>
          <cell r="D2410" t="str">
            <v>VIC</v>
          </cell>
          <cell r="E2410" t="str">
            <v>Australia</v>
          </cell>
          <cell r="F2410">
            <v>8</v>
          </cell>
        </row>
        <row r="2411">
          <cell r="A2411">
            <v>2414</v>
          </cell>
          <cell r="B2411" t="str">
            <v>1369 Wayridge Terrace</v>
          </cell>
          <cell r="C2411">
            <v>3802</v>
          </cell>
          <cell r="D2411" t="str">
            <v>VIC</v>
          </cell>
          <cell r="E2411" t="str">
            <v>Australia</v>
          </cell>
          <cell r="F2411">
            <v>7</v>
          </cell>
        </row>
        <row r="2412">
          <cell r="A2412">
            <v>2415</v>
          </cell>
          <cell r="B2412" t="str">
            <v>6142 Grayhawk Lane</v>
          </cell>
          <cell r="C2412">
            <v>2298</v>
          </cell>
          <cell r="D2412" t="str">
            <v>NSW</v>
          </cell>
          <cell r="E2412" t="str">
            <v>Australia</v>
          </cell>
          <cell r="F2412">
            <v>8</v>
          </cell>
        </row>
        <row r="2413">
          <cell r="A2413">
            <v>2416</v>
          </cell>
          <cell r="B2413" t="str">
            <v>5 Steensland Hill</v>
          </cell>
          <cell r="C2413">
            <v>2768</v>
          </cell>
          <cell r="D2413" t="str">
            <v>NSW</v>
          </cell>
          <cell r="E2413" t="str">
            <v>Australia</v>
          </cell>
          <cell r="F2413">
            <v>10</v>
          </cell>
        </row>
        <row r="2414">
          <cell r="A2414">
            <v>2417</v>
          </cell>
          <cell r="B2414" t="str">
            <v>37983 Logan Street</v>
          </cell>
          <cell r="C2414">
            <v>2154</v>
          </cell>
          <cell r="D2414" t="str">
            <v>NSW</v>
          </cell>
          <cell r="E2414" t="str">
            <v>Australia</v>
          </cell>
          <cell r="F2414">
            <v>11</v>
          </cell>
        </row>
        <row r="2415">
          <cell r="A2415">
            <v>2418</v>
          </cell>
          <cell r="B2415" t="str">
            <v>31168 Messerschmidt Street</v>
          </cell>
          <cell r="C2415">
            <v>3024</v>
          </cell>
          <cell r="D2415" t="str">
            <v>VIC</v>
          </cell>
          <cell r="E2415" t="str">
            <v>Australia</v>
          </cell>
          <cell r="F2415">
            <v>5</v>
          </cell>
        </row>
        <row r="2416">
          <cell r="A2416">
            <v>2419</v>
          </cell>
          <cell r="B2416" t="str">
            <v>240 Lake View Road</v>
          </cell>
          <cell r="C2416">
            <v>4118</v>
          </cell>
          <cell r="D2416" t="str">
            <v>QLD</v>
          </cell>
          <cell r="E2416" t="str">
            <v>Australia</v>
          </cell>
          <cell r="F2416">
            <v>5</v>
          </cell>
        </row>
        <row r="2417">
          <cell r="A2417">
            <v>2420</v>
          </cell>
          <cell r="B2417" t="str">
            <v>290 Jay Drive</v>
          </cell>
          <cell r="C2417">
            <v>4210</v>
          </cell>
          <cell r="D2417" t="str">
            <v>QLD</v>
          </cell>
          <cell r="E2417" t="str">
            <v>Australia</v>
          </cell>
          <cell r="F2417">
            <v>3</v>
          </cell>
        </row>
        <row r="2418">
          <cell r="A2418">
            <v>2421</v>
          </cell>
          <cell r="B2418" t="str">
            <v>1369 Morrow Plaza</v>
          </cell>
          <cell r="C2418">
            <v>3046</v>
          </cell>
          <cell r="D2418" t="str">
            <v>VIC</v>
          </cell>
          <cell r="E2418" t="str">
            <v>Australia</v>
          </cell>
          <cell r="F2418">
            <v>8</v>
          </cell>
        </row>
        <row r="2419">
          <cell r="A2419">
            <v>2422</v>
          </cell>
          <cell r="B2419" t="str">
            <v>61976 Emmet Junction</v>
          </cell>
          <cell r="C2419">
            <v>2178</v>
          </cell>
          <cell r="D2419" t="str">
            <v>NSW</v>
          </cell>
          <cell r="E2419" t="str">
            <v>Australia</v>
          </cell>
          <cell r="F2419">
            <v>10</v>
          </cell>
        </row>
        <row r="2420">
          <cell r="A2420">
            <v>2423</v>
          </cell>
          <cell r="B2420" t="str">
            <v>7585 Rutledge Trail</v>
          </cell>
          <cell r="C2420">
            <v>3161</v>
          </cell>
          <cell r="D2420" t="str">
            <v>VIC</v>
          </cell>
          <cell r="E2420" t="str">
            <v>Australia</v>
          </cell>
          <cell r="F2420">
            <v>9</v>
          </cell>
        </row>
        <row r="2421">
          <cell r="A2421">
            <v>2424</v>
          </cell>
          <cell r="B2421" t="str">
            <v>9 Northwestern Pass</v>
          </cell>
          <cell r="C2421">
            <v>4879</v>
          </cell>
          <cell r="D2421" t="str">
            <v>QLD</v>
          </cell>
          <cell r="E2421" t="str">
            <v>Australia</v>
          </cell>
          <cell r="F2421">
            <v>6</v>
          </cell>
        </row>
        <row r="2422">
          <cell r="A2422">
            <v>2425</v>
          </cell>
          <cell r="B2422" t="str">
            <v>16 Dwight Court</v>
          </cell>
          <cell r="C2422">
            <v>2154</v>
          </cell>
          <cell r="D2422" t="str">
            <v>NSW</v>
          </cell>
          <cell r="E2422" t="str">
            <v>Australia</v>
          </cell>
          <cell r="F2422">
            <v>10</v>
          </cell>
        </row>
        <row r="2423">
          <cell r="A2423">
            <v>2426</v>
          </cell>
          <cell r="B2423" t="str">
            <v>4 Becker Center</v>
          </cell>
          <cell r="C2423">
            <v>2145</v>
          </cell>
          <cell r="D2423" t="str">
            <v>NSW</v>
          </cell>
          <cell r="E2423" t="str">
            <v>Australia</v>
          </cell>
          <cell r="F2423">
            <v>10</v>
          </cell>
        </row>
        <row r="2424">
          <cell r="A2424">
            <v>2427</v>
          </cell>
          <cell r="B2424" t="str">
            <v>96 Hintze Point</v>
          </cell>
          <cell r="C2424">
            <v>2147</v>
          </cell>
          <cell r="D2424" t="str">
            <v>NSW</v>
          </cell>
          <cell r="E2424" t="str">
            <v>Australia</v>
          </cell>
          <cell r="F2424">
            <v>8</v>
          </cell>
        </row>
        <row r="2425">
          <cell r="A2425">
            <v>2428</v>
          </cell>
          <cell r="B2425" t="str">
            <v>34222 Vera Circle</v>
          </cell>
          <cell r="C2425">
            <v>3240</v>
          </cell>
          <cell r="D2425" t="str">
            <v>VIC</v>
          </cell>
          <cell r="E2425" t="str">
            <v>Australia</v>
          </cell>
          <cell r="F2425">
            <v>7</v>
          </cell>
        </row>
        <row r="2426">
          <cell r="A2426">
            <v>2429</v>
          </cell>
          <cell r="B2426" t="str">
            <v>338 Little Fleur Avenue</v>
          </cell>
          <cell r="C2426">
            <v>2170</v>
          </cell>
          <cell r="D2426" t="str">
            <v>NSW</v>
          </cell>
          <cell r="E2426" t="str">
            <v>Australia</v>
          </cell>
          <cell r="F2426">
            <v>9</v>
          </cell>
        </row>
        <row r="2427">
          <cell r="A2427">
            <v>2430</v>
          </cell>
          <cell r="B2427" t="str">
            <v>57769 Gulseth Lane</v>
          </cell>
          <cell r="C2427">
            <v>2040</v>
          </cell>
          <cell r="D2427" t="str">
            <v>NSW</v>
          </cell>
          <cell r="E2427" t="str">
            <v>Australia</v>
          </cell>
          <cell r="F2427">
            <v>10</v>
          </cell>
        </row>
        <row r="2428">
          <cell r="A2428">
            <v>2431</v>
          </cell>
          <cell r="B2428" t="str">
            <v>309 Shopko Center</v>
          </cell>
          <cell r="C2428">
            <v>4211</v>
          </cell>
          <cell r="D2428" t="str">
            <v>QLD</v>
          </cell>
          <cell r="E2428" t="str">
            <v>Australia</v>
          </cell>
          <cell r="F2428">
            <v>10</v>
          </cell>
        </row>
        <row r="2429">
          <cell r="A2429">
            <v>2432</v>
          </cell>
          <cell r="B2429" t="str">
            <v>37 Roth Place</v>
          </cell>
          <cell r="C2429">
            <v>2144</v>
          </cell>
          <cell r="D2429" t="str">
            <v>NSW</v>
          </cell>
          <cell r="E2429" t="str">
            <v>Australia</v>
          </cell>
          <cell r="F2429">
            <v>10</v>
          </cell>
        </row>
        <row r="2430">
          <cell r="A2430">
            <v>2433</v>
          </cell>
          <cell r="B2430" t="str">
            <v>618 Kropf Drive</v>
          </cell>
          <cell r="C2430">
            <v>2261</v>
          </cell>
          <cell r="D2430" t="str">
            <v>NSW</v>
          </cell>
          <cell r="E2430" t="str">
            <v>Australia</v>
          </cell>
          <cell r="F2430">
            <v>9</v>
          </cell>
        </row>
        <row r="2431">
          <cell r="A2431">
            <v>2434</v>
          </cell>
          <cell r="B2431" t="str">
            <v>1966 Glendale Avenue</v>
          </cell>
          <cell r="C2431">
            <v>4207</v>
          </cell>
          <cell r="D2431" t="str">
            <v>QLD</v>
          </cell>
          <cell r="E2431" t="str">
            <v>Australia</v>
          </cell>
          <cell r="F2431">
            <v>4</v>
          </cell>
        </row>
        <row r="2432">
          <cell r="A2432">
            <v>2435</v>
          </cell>
          <cell r="B2432" t="str">
            <v>401 Pond Circle</v>
          </cell>
          <cell r="C2432">
            <v>4019</v>
          </cell>
          <cell r="D2432" t="str">
            <v>QLD</v>
          </cell>
          <cell r="E2432" t="str">
            <v>Australia</v>
          </cell>
          <cell r="F2432">
            <v>7</v>
          </cell>
        </row>
        <row r="2433">
          <cell r="A2433">
            <v>2436</v>
          </cell>
          <cell r="B2433" t="str">
            <v>582 Kropf Avenue</v>
          </cell>
          <cell r="C2433">
            <v>2032</v>
          </cell>
          <cell r="D2433" t="str">
            <v>NSW</v>
          </cell>
          <cell r="E2433" t="str">
            <v>Australia</v>
          </cell>
          <cell r="F2433">
            <v>11</v>
          </cell>
        </row>
        <row r="2434">
          <cell r="A2434">
            <v>2437</v>
          </cell>
          <cell r="B2434" t="str">
            <v>2 Columbus Park</v>
          </cell>
          <cell r="C2434">
            <v>3075</v>
          </cell>
          <cell r="D2434" t="str">
            <v>VIC</v>
          </cell>
          <cell r="E2434" t="str">
            <v>Australia</v>
          </cell>
          <cell r="F2434">
            <v>7</v>
          </cell>
        </row>
        <row r="2435">
          <cell r="A2435">
            <v>2438</v>
          </cell>
          <cell r="B2435" t="str">
            <v>99739 Coolidge Crossing</v>
          </cell>
          <cell r="C2435">
            <v>2760</v>
          </cell>
          <cell r="D2435" t="str">
            <v>NSW</v>
          </cell>
          <cell r="E2435" t="str">
            <v>Australia</v>
          </cell>
          <cell r="F2435">
            <v>7</v>
          </cell>
        </row>
        <row r="2436">
          <cell r="A2436">
            <v>2439</v>
          </cell>
          <cell r="B2436" t="str">
            <v>75 Westerfield Park</v>
          </cell>
          <cell r="C2436">
            <v>4570</v>
          </cell>
          <cell r="D2436" t="str">
            <v>QLD</v>
          </cell>
          <cell r="E2436" t="str">
            <v>Australia</v>
          </cell>
          <cell r="F2436">
            <v>1</v>
          </cell>
        </row>
        <row r="2437">
          <cell r="A2437">
            <v>2440</v>
          </cell>
          <cell r="B2437" t="str">
            <v>62842 Pearson Point</v>
          </cell>
          <cell r="C2437">
            <v>2508</v>
          </cell>
          <cell r="D2437" t="str">
            <v>NSW</v>
          </cell>
          <cell r="E2437" t="str">
            <v>Australia</v>
          </cell>
          <cell r="F2437">
            <v>9</v>
          </cell>
        </row>
        <row r="2438">
          <cell r="A2438">
            <v>2441</v>
          </cell>
          <cell r="B2438" t="str">
            <v>78426 Fulton Plaza</v>
          </cell>
          <cell r="C2438">
            <v>4223</v>
          </cell>
          <cell r="D2438" t="str">
            <v>QLD</v>
          </cell>
          <cell r="E2438" t="str">
            <v>Australia</v>
          </cell>
          <cell r="F2438">
            <v>9</v>
          </cell>
        </row>
        <row r="2439">
          <cell r="A2439">
            <v>2442</v>
          </cell>
          <cell r="B2439" t="str">
            <v>336 Service Pass</v>
          </cell>
          <cell r="C2439">
            <v>2073</v>
          </cell>
          <cell r="D2439" t="str">
            <v>NSW</v>
          </cell>
          <cell r="E2439" t="str">
            <v>Australia</v>
          </cell>
          <cell r="F2439">
            <v>11</v>
          </cell>
        </row>
        <row r="2440">
          <cell r="A2440">
            <v>2443</v>
          </cell>
          <cell r="B2440" t="str">
            <v>4 Northridge Center</v>
          </cell>
          <cell r="C2440">
            <v>2076</v>
          </cell>
          <cell r="D2440" t="str">
            <v>NSW</v>
          </cell>
          <cell r="E2440" t="str">
            <v>Australia</v>
          </cell>
          <cell r="F2440">
            <v>11</v>
          </cell>
        </row>
        <row r="2441">
          <cell r="A2441">
            <v>2444</v>
          </cell>
          <cell r="B2441" t="str">
            <v>8 Superior Court</v>
          </cell>
          <cell r="C2441">
            <v>3174</v>
          </cell>
          <cell r="D2441" t="str">
            <v>VIC</v>
          </cell>
          <cell r="E2441" t="str">
            <v>Australia</v>
          </cell>
          <cell r="F2441">
            <v>5</v>
          </cell>
        </row>
        <row r="2442">
          <cell r="A2442">
            <v>2445</v>
          </cell>
          <cell r="B2442" t="str">
            <v>8147 Dapin Hill</v>
          </cell>
          <cell r="C2442">
            <v>2280</v>
          </cell>
          <cell r="D2442" t="str">
            <v>NSW</v>
          </cell>
          <cell r="E2442" t="str">
            <v>Australia</v>
          </cell>
          <cell r="F2442">
            <v>8</v>
          </cell>
        </row>
        <row r="2443">
          <cell r="A2443">
            <v>2446</v>
          </cell>
          <cell r="B2443" t="str">
            <v>047 Kedzie Park</v>
          </cell>
          <cell r="C2443">
            <v>2206</v>
          </cell>
          <cell r="D2443" t="str">
            <v>NSW</v>
          </cell>
          <cell r="E2443" t="str">
            <v>Australia</v>
          </cell>
          <cell r="F2443">
            <v>11</v>
          </cell>
        </row>
        <row r="2444">
          <cell r="A2444">
            <v>2447</v>
          </cell>
          <cell r="B2444" t="str">
            <v>9346 Sunfield Plaza</v>
          </cell>
          <cell r="C2444">
            <v>2671</v>
          </cell>
          <cell r="D2444" t="str">
            <v>NSW</v>
          </cell>
          <cell r="E2444" t="str">
            <v>Australia</v>
          </cell>
          <cell r="F2444">
            <v>1</v>
          </cell>
        </row>
        <row r="2445">
          <cell r="A2445">
            <v>2448</v>
          </cell>
          <cell r="B2445" t="str">
            <v>11 Dunning Pass</v>
          </cell>
          <cell r="C2445">
            <v>2219</v>
          </cell>
          <cell r="D2445" t="str">
            <v>NSW</v>
          </cell>
          <cell r="E2445" t="str">
            <v>Australia</v>
          </cell>
          <cell r="F2445">
            <v>10</v>
          </cell>
        </row>
        <row r="2446">
          <cell r="A2446">
            <v>2449</v>
          </cell>
          <cell r="B2446" t="str">
            <v>67 Crowley Drive</v>
          </cell>
          <cell r="C2446">
            <v>3216</v>
          </cell>
          <cell r="D2446" t="str">
            <v>VIC</v>
          </cell>
          <cell r="E2446" t="str">
            <v>Australia</v>
          </cell>
          <cell r="F2446">
            <v>4</v>
          </cell>
        </row>
        <row r="2447">
          <cell r="A2447">
            <v>2450</v>
          </cell>
          <cell r="B2447" t="str">
            <v>76 Schiller Pass</v>
          </cell>
          <cell r="C2447">
            <v>4455</v>
          </cell>
          <cell r="D2447" t="str">
            <v>QLD</v>
          </cell>
          <cell r="E2447" t="str">
            <v>Australia</v>
          </cell>
          <cell r="F2447">
            <v>3</v>
          </cell>
        </row>
        <row r="2448">
          <cell r="A2448">
            <v>2451</v>
          </cell>
          <cell r="B2448" t="str">
            <v>71761 Almo Street</v>
          </cell>
          <cell r="C2448">
            <v>4178</v>
          </cell>
          <cell r="D2448" t="str">
            <v>QLD</v>
          </cell>
          <cell r="E2448" t="str">
            <v>Australia</v>
          </cell>
          <cell r="F2448">
            <v>7</v>
          </cell>
        </row>
        <row r="2449">
          <cell r="A2449">
            <v>2452</v>
          </cell>
          <cell r="B2449" t="str">
            <v>4898 Buell Terrace</v>
          </cell>
          <cell r="C2449">
            <v>3043</v>
          </cell>
          <cell r="D2449" t="str">
            <v>VIC</v>
          </cell>
          <cell r="E2449" t="str">
            <v>Australia</v>
          </cell>
          <cell r="F2449">
            <v>7</v>
          </cell>
        </row>
        <row r="2450">
          <cell r="A2450">
            <v>2453</v>
          </cell>
          <cell r="B2450" t="str">
            <v>6 Morningstar Way</v>
          </cell>
          <cell r="C2450">
            <v>2165</v>
          </cell>
          <cell r="D2450" t="str">
            <v>NSW</v>
          </cell>
          <cell r="E2450" t="str">
            <v>Australia</v>
          </cell>
          <cell r="F2450">
            <v>7</v>
          </cell>
        </row>
        <row r="2451">
          <cell r="A2451">
            <v>2454</v>
          </cell>
          <cell r="B2451" t="str">
            <v>15 Shelley Hill</v>
          </cell>
          <cell r="C2451">
            <v>2164</v>
          </cell>
          <cell r="D2451" t="str">
            <v>NSW</v>
          </cell>
          <cell r="E2451" t="str">
            <v>Australia</v>
          </cell>
          <cell r="F2451">
            <v>8</v>
          </cell>
        </row>
        <row r="2452">
          <cell r="A2452">
            <v>2455</v>
          </cell>
          <cell r="B2452" t="str">
            <v>1556 Sheridan Hill</v>
          </cell>
          <cell r="C2452">
            <v>4165</v>
          </cell>
          <cell r="D2452" t="str">
            <v>QLD</v>
          </cell>
          <cell r="E2452" t="str">
            <v>Australia</v>
          </cell>
          <cell r="F2452">
            <v>5</v>
          </cell>
        </row>
        <row r="2453">
          <cell r="A2453">
            <v>2456</v>
          </cell>
          <cell r="B2453" t="str">
            <v>6568 Northridge Pass</v>
          </cell>
          <cell r="C2453">
            <v>3029</v>
          </cell>
          <cell r="D2453" t="str">
            <v>VIC</v>
          </cell>
          <cell r="E2453" t="str">
            <v>Australia</v>
          </cell>
          <cell r="F2453">
            <v>6</v>
          </cell>
        </row>
        <row r="2454">
          <cell r="A2454">
            <v>2457</v>
          </cell>
          <cell r="B2454" t="str">
            <v>4694 Carioca Court</v>
          </cell>
          <cell r="C2454">
            <v>4060</v>
          </cell>
          <cell r="D2454" t="str">
            <v>QLD</v>
          </cell>
          <cell r="E2454" t="str">
            <v>Australia</v>
          </cell>
          <cell r="F2454">
            <v>10</v>
          </cell>
        </row>
        <row r="2455">
          <cell r="A2455">
            <v>2458</v>
          </cell>
          <cell r="B2455" t="str">
            <v>6 Ryan Drive</v>
          </cell>
          <cell r="C2455">
            <v>2165</v>
          </cell>
          <cell r="D2455" t="str">
            <v>NSW</v>
          </cell>
          <cell r="E2455" t="str">
            <v>Australia</v>
          </cell>
          <cell r="F2455">
            <v>10</v>
          </cell>
        </row>
        <row r="2456">
          <cell r="A2456">
            <v>2459</v>
          </cell>
          <cell r="B2456" t="str">
            <v>975 Annamark Hill</v>
          </cell>
          <cell r="C2456">
            <v>4034</v>
          </cell>
          <cell r="D2456" t="str">
            <v>QLD</v>
          </cell>
          <cell r="E2456" t="str">
            <v>Australia</v>
          </cell>
          <cell r="F2456">
            <v>6</v>
          </cell>
        </row>
        <row r="2457">
          <cell r="A2457">
            <v>2460</v>
          </cell>
          <cell r="B2457" t="str">
            <v>40 Ilene Drive</v>
          </cell>
          <cell r="C2457">
            <v>3690</v>
          </cell>
          <cell r="D2457" t="str">
            <v>VIC</v>
          </cell>
          <cell r="E2457" t="str">
            <v>Australia</v>
          </cell>
          <cell r="F2457">
            <v>1</v>
          </cell>
        </row>
        <row r="2458">
          <cell r="A2458">
            <v>2461</v>
          </cell>
          <cell r="B2458" t="str">
            <v>60 Sycamore Lane</v>
          </cell>
          <cell r="C2458">
            <v>2148</v>
          </cell>
          <cell r="D2458" t="str">
            <v>NSW</v>
          </cell>
          <cell r="E2458" t="str">
            <v>Australia</v>
          </cell>
          <cell r="F2458">
            <v>9</v>
          </cell>
        </row>
        <row r="2459">
          <cell r="A2459">
            <v>2462</v>
          </cell>
          <cell r="B2459" t="str">
            <v>8439 Katie Crossing</v>
          </cell>
          <cell r="C2459">
            <v>3028</v>
          </cell>
          <cell r="D2459" t="str">
            <v>VIC</v>
          </cell>
          <cell r="E2459" t="str">
            <v>Australia</v>
          </cell>
          <cell r="F2459">
            <v>8</v>
          </cell>
        </row>
        <row r="2460">
          <cell r="A2460">
            <v>2463</v>
          </cell>
          <cell r="B2460" t="str">
            <v>22 Hayes Center</v>
          </cell>
          <cell r="C2460">
            <v>3156</v>
          </cell>
          <cell r="D2460" t="str">
            <v>VIC</v>
          </cell>
          <cell r="E2460" t="str">
            <v>Australia</v>
          </cell>
          <cell r="F2460">
            <v>10</v>
          </cell>
        </row>
        <row r="2461">
          <cell r="A2461">
            <v>2464</v>
          </cell>
          <cell r="B2461" t="str">
            <v>3126 Butterfield Pass</v>
          </cell>
          <cell r="C2461">
            <v>2573</v>
          </cell>
          <cell r="D2461" t="str">
            <v>NSW</v>
          </cell>
          <cell r="E2461" t="str">
            <v>Australia</v>
          </cell>
          <cell r="F2461">
            <v>8</v>
          </cell>
        </row>
        <row r="2462">
          <cell r="A2462">
            <v>2465</v>
          </cell>
          <cell r="B2462" t="str">
            <v>0 Moulton Plaza</v>
          </cell>
          <cell r="C2462">
            <v>2761</v>
          </cell>
          <cell r="D2462" t="str">
            <v>NSW</v>
          </cell>
          <cell r="E2462" t="str">
            <v>Australia</v>
          </cell>
          <cell r="F2462">
            <v>8</v>
          </cell>
        </row>
        <row r="2463">
          <cell r="A2463">
            <v>2466</v>
          </cell>
          <cell r="B2463" t="str">
            <v>188 Carberry Point</v>
          </cell>
          <cell r="C2463">
            <v>4650</v>
          </cell>
          <cell r="D2463" t="str">
            <v>QLD</v>
          </cell>
          <cell r="E2463" t="str">
            <v>Australia</v>
          </cell>
          <cell r="F2463">
            <v>1</v>
          </cell>
        </row>
        <row r="2464">
          <cell r="A2464">
            <v>2467</v>
          </cell>
          <cell r="B2464" t="str">
            <v>083 Farragut Avenue</v>
          </cell>
          <cell r="C2464">
            <v>2540</v>
          </cell>
          <cell r="D2464" t="str">
            <v>NSW</v>
          </cell>
          <cell r="E2464" t="str">
            <v>Australia</v>
          </cell>
          <cell r="F2464">
            <v>7</v>
          </cell>
        </row>
        <row r="2465">
          <cell r="A2465">
            <v>2468</v>
          </cell>
          <cell r="B2465" t="str">
            <v>62052 Loomis Avenue</v>
          </cell>
          <cell r="C2465">
            <v>4014</v>
          </cell>
          <cell r="D2465" t="str">
            <v>QLD</v>
          </cell>
          <cell r="E2465" t="str">
            <v>Australia</v>
          </cell>
          <cell r="F2465">
            <v>8</v>
          </cell>
        </row>
        <row r="2466">
          <cell r="A2466">
            <v>2469</v>
          </cell>
          <cell r="B2466" t="str">
            <v>49 Talmadge Trail</v>
          </cell>
          <cell r="C2466">
            <v>2036</v>
          </cell>
          <cell r="D2466" t="str">
            <v>NSW</v>
          </cell>
          <cell r="E2466" t="str">
            <v>Australia</v>
          </cell>
          <cell r="F2466">
            <v>11</v>
          </cell>
        </row>
        <row r="2467">
          <cell r="A2467">
            <v>2470</v>
          </cell>
          <cell r="B2467" t="str">
            <v>6247 Crest Line Terrace</v>
          </cell>
          <cell r="C2467">
            <v>2250</v>
          </cell>
          <cell r="D2467" t="str">
            <v>NSW</v>
          </cell>
          <cell r="E2467" t="str">
            <v>Australia</v>
          </cell>
          <cell r="F2467">
            <v>8</v>
          </cell>
        </row>
        <row r="2468">
          <cell r="A2468">
            <v>2471</v>
          </cell>
          <cell r="B2468" t="str">
            <v>77 Armistice Alley</v>
          </cell>
          <cell r="C2468">
            <v>2208</v>
          </cell>
          <cell r="D2468" t="str">
            <v>NSW</v>
          </cell>
          <cell r="E2468" t="str">
            <v>Australia</v>
          </cell>
          <cell r="F2468">
            <v>10</v>
          </cell>
        </row>
        <row r="2469">
          <cell r="A2469">
            <v>2472</v>
          </cell>
          <cell r="B2469" t="str">
            <v>572 Meadow Ridge Drive</v>
          </cell>
          <cell r="C2469">
            <v>3160</v>
          </cell>
          <cell r="D2469" t="str">
            <v>VIC</v>
          </cell>
          <cell r="E2469" t="str">
            <v>Australia</v>
          </cell>
          <cell r="F2469">
            <v>7</v>
          </cell>
        </row>
        <row r="2470">
          <cell r="A2470">
            <v>2473</v>
          </cell>
          <cell r="B2470" t="str">
            <v>7 Mcguire Terrace</v>
          </cell>
          <cell r="C2470">
            <v>3754</v>
          </cell>
          <cell r="D2470" t="str">
            <v>VIC</v>
          </cell>
          <cell r="E2470" t="str">
            <v>Australia</v>
          </cell>
          <cell r="F2470">
            <v>6</v>
          </cell>
        </row>
        <row r="2471">
          <cell r="A2471">
            <v>2474</v>
          </cell>
          <cell r="B2471" t="str">
            <v>70 Erie Street</v>
          </cell>
          <cell r="C2471">
            <v>4814</v>
          </cell>
          <cell r="D2471" t="str">
            <v>QLD</v>
          </cell>
          <cell r="E2471" t="str">
            <v>Australia</v>
          </cell>
          <cell r="F2471">
            <v>2</v>
          </cell>
        </row>
        <row r="2472">
          <cell r="A2472">
            <v>2475</v>
          </cell>
          <cell r="B2472" t="str">
            <v>3 Talisman Place</v>
          </cell>
          <cell r="C2472">
            <v>4017</v>
          </cell>
          <cell r="D2472" t="str">
            <v>QLD</v>
          </cell>
          <cell r="E2472" t="str">
            <v>Australia</v>
          </cell>
          <cell r="F2472">
            <v>5</v>
          </cell>
        </row>
        <row r="2473">
          <cell r="A2473">
            <v>2476</v>
          </cell>
          <cell r="B2473" t="str">
            <v>567 Scott Park</v>
          </cell>
          <cell r="C2473">
            <v>4118</v>
          </cell>
          <cell r="D2473" t="str">
            <v>QLD</v>
          </cell>
          <cell r="E2473" t="str">
            <v>Australia</v>
          </cell>
          <cell r="F2473">
            <v>5</v>
          </cell>
        </row>
        <row r="2474">
          <cell r="A2474">
            <v>2477</v>
          </cell>
          <cell r="B2474" t="str">
            <v>9248 Sugar Terrace</v>
          </cell>
          <cell r="C2474">
            <v>2530</v>
          </cell>
          <cell r="D2474" t="str">
            <v>NSW</v>
          </cell>
          <cell r="E2474" t="str">
            <v>Australia</v>
          </cell>
          <cell r="F2474">
            <v>9</v>
          </cell>
        </row>
        <row r="2475">
          <cell r="A2475">
            <v>2478</v>
          </cell>
          <cell r="B2475" t="str">
            <v>13 Tennyson Point</v>
          </cell>
          <cell r="C2475">
            <v>4370</v>
          </cell>
          <cell r="D2475" t="str">
            <v>QLD</v>
          </cell>
          <cell r="E2475" t="str">
            <v>Australia</v>
          </cell>
          <cell r="F2475">
            <v>6</v>
          </cell>
        </row>
        <row r="2476">
          <cell r="A2476">
            <v>2479</v>
          </cell>
          <cell r="B2476" t="str">
            <v>88540 Scoville Plaza</v>
          </cell>
          <cell r="C2476">
            <v>3195</v>
          </cell>
          <cell r="D2476" t="str">
            <v>VIC</v>
          </cell>
          <cell r="E2476" t="str">
            <v>Australia</v>
          </cell>
          <cell r="F2476">
            <v>9</v>
          </cell>
        </row>
        <row r="2477">
          <cell r="A2477">
            <v>2480</v>
          </cell>
          <cell r="B2477" t="str">
            <v>22779 Graedel Road</v>
          </cell>
          <cell r="C2477">
            <v>4655</v>
          </cell>
          <cell r="D2477" t="str">
            <v>QLD</v>
          </cell>
          <cell r="E2477" t="str">
            <v>Australia</v>
          </cell>
          <cell r="F2477">
            <v>2</v>
          </cell>
        </row>
        <row r="2478">
          <cell r="A2478">
            <v>2481</v>
          </cell>
          <cell r="B2478" t="str">
            <v>51800 Meadow Vale Point</v>
          </cell>
          <cell r="C2478">
            <v>3023</v>
          </cell>
          <cell r="D2478" t="str">
            <v>VIC</v>
          </cell>
          <cell r="E2478" t="str">
            <v>Australia</v>
          </cell>
          <cell r="F2478">
            <v>7</v>
          </cell>
        </row>
        <row r="2479">
          <cell r="A2479">
            <v>2482</v>
          </cell>
          <cell r="B2479" t="str">
            <v>1 Trailsway Lane</v>
          </cell>
          <cell r="C2479">
            <v>2145</v>
          </cell>
          <cell r="D2479" t="str">
            <v>NSW</v>
          </cell>
          <cell r="E2479" t="str">
            <v>Australia</v>
          </cell>
          <cell r="F2479">
            <v>9</v>
          </cell>
        </row>
        <row r="2480">
          <cell r="A2480">
            <v>2483</v>
          </cell>
          <cell r="B2480" t="str">
            <v>65662 Haas Trail</v>
          </cell>
          <cell r="C2480">
            <v>2560</v>
          </cell>
          <cell r="D2480" t="str">
            <v>NSW</v>
          </cell>
          <cell r="E2480" t="str">
            <v>Australia</v>
          </cell>
          <cell r="F2480">
            <v>7</v>
          </cell>
        </row>
        <row r="2481">
          <cell r="A2481">
            <v>2484</v>
          </cell>
          <cell r="B2481" t="str">
            <v>0 Union Plaza</v>
          </cell>
          <cell r="C2481">
            <v>2444</v>
          </cell>
          <cell r="D2481" t="str">
            <v>NSW</v>
          </cell>
          <cell r="E2481" t="str">
            <v>Australia</v>
          </cell>
          <cell r="F2481">
            <v>7</v>
          </cell>
        </row>
        <row r="2482">
          <cell r="A2482">
            <v>2485</v>
          </cell>
          <cell r="B2482" t="str">
            <v>1 Forster Junction</v>
          </cell>
          <cell r="C2482">
            <v>2880</v>
          </cell>
          <cell r="D2482" t="str">
            <v>NSW</v>
          </cell>
          <cell r="E2482" t="str">
            <v>Australia</v>
          </cell>
          <cell r="F2482">
            <v>1</v>
          </cell>
        </row>
        <row r="2483">
          <cell r="A2483">
            <v>2486</v>
          </cell>
          <cell r="B2483" t="str">
            <v>24877 3rd Circle</v>
          </cell>
          <cell r="C2483">
            <v>2063</v>
          </cell>
          <cell r="D2483" t="str">
            <v>NSW</v>
          </cell>
          <cell r="E2483" t="str">
            <v>Australia</v>
          </cell>
          <cell r="F2483">
            <v>12</v>
          </cell>
        </row>
        <row r="2484">
          <cell r="A2484">
            <v>2487</v>
          </cell>
          <cell r="B2484" t="str">
            <v>34797 Londonderry Trail</v>
          </cell>
          <cell r="C2484">
            <v>3806</v>
          </cell>
          <cell r="D2484" t="str">
            <v>VIC</v>
          </cell>
          <cell r="E2484" t="str">
            <v>Australia</v>
          </cell>
          <cell r="F2484">
            <v>7</v>
          </cell>
        </row>
        <row r="2485">
          <cell r="A2485">
            <v>2488</v>
          </cell>
          <cell r="B2485" t="str">
            <v>24649 Kennedy Street</v>
          </cell>
          <cell r="C2485">
            <v>2114</v>
          </cell>
          <cell r="D2485" t="str">
            <v>NSW</v>
          </cell>
          <cell r="E2485" t="str">
            <v>Australia</v>
          </cell>
          <cell r="F2485">
            <v>8</v>
          </cell>
        </row>
        <row r="2486">
          <cell r="A2486">
            <v>2489</v>
          </cell>
          <cell r="B2486" t="str">
            <v>9 Spaight Place</v>
          </cell>
          <cell r="C2486">
            <v>2102</v>
          </cell>
          <cell r="D2486" t="str">
            <v>NSW</v>
          </cell>
          <cell r="E2486" t="str">
            <v>Australia</v>
          </cell>
          <cell r="F2486">
            <v>9</v>
          </cell>
        </row>
        <row r="2487">
          <cell r="A2487">
            <v>2490</v>
          </cell>
          <cell r="B2487" t="str">
            <v>711 Hayes Court</v>
          </cell>
          <cell r="C2487">
            <v>2120</v>
          </cell>
          <cell r="D2487" t="str">
            <v>NSW</v>
          </cell>
          <cell r="E2487" t="str">
            <v>Australia</v>
          </cell>
          <cell r="F2487">
            <v>10</v>
          </cell>
        </row>
        <row r="2488">
          <cell r="A2488">
            <v>2491</v>
          </cell>
          <cell r="B2488" t="str">
            <v>30624 John Wall Point</v>
          </cell>
          <cell r="C2488">
            <v>3101</v>
          </cell>
          <cell r="D2488" t="str">
            <v>VIC</v>
          </cell>
          <cell r="E2488" t="str">
            <v>Australia</v>
          </cell>
          <cell r="F2488">
            <v>7</v>
          </cell>
        </row>
        <row r="2489">
          <cell r="A2489">
            <v>2492</v>
          </cell>
          <cell r="B2489" t="str">
            <v>46 VIC Center</v>
          </cell>
          <cell r="C2489">
            <v>2770</v>
          </cell>
          <cell r="D2489" t="str">
            <v>NSW</v>
          </cell>
          <cell r="E2489" t="str">
            <v>Australia</v>
          </cell>
          <cell r="F2489">
            <v>9</v>
          </cell>
        </row>
        <row r="2490">
          <cell r="A2490">
            <v>2493</v>
          </cell>
          <cell r="B2490" t="str">
            <v>99 Blackbird Court</v>
          </cell>
          <cell r="C2490">
            <v>2203</v>
          </cell>
          <cell r="D2490" t="str">
            <v>NSW</v>
          </cell>
          <cell r="E2490" t="str">
            <v>Australia</v>
          </cell>
          <cell r="F2490">
            <v>11</v>
          </cell>
        </row>
        <row r="2491">
          <cell r="A2491">
            <v>2494</v>
          </cell>
          <cell r="B2491" t="str">
            <v>00 Rutledge Alley</v>
          </cell>
          <cell r="C2491">
            <v>2166</v>
          </cell>
          <cell r="D2491" t="str">
            <v>NSW</v>
          </cell>
          <cell r="E2491" t="str">
            <v>Australia</v>
          </cell>
          <cell r="F2491">
            <v>9</v>
          </cell>
        </row>
        <row r="2492">
          <cell r="A2492">
            <v>2495</v>
          </cell>
          <cell r="B2492" t="str">
            <v>719 Vahlen Way</v>
          </cell>
          <cell r="C2492">
            <v>2560</v>
          </cell>
          <cell r="D2492" t="str">
            <v>NSW</v>
          </cell>
          <cell r="E2492" t="str">
            <v>Australia</v>
          </cell>
          <cell r="F2492">
            <v>8</v>
          </cell>
        </row>
        <row r="2493">
          <cell r="A2493">
            <v>2496</v>
          </cell>
          <cell r="B2493" t="str">
            <v>02 Declaration Lane</v>
          </cell>
          <cell r="C2493">
            <v>4551</v>
          </cell>
          <cell r="D2493" t="str">
            <v>QLD</v>
          </cell>
          <cell r="E2493" t="str">
            <v>Australia</v>
          </cell>
          <cell r="F2493">
            <v>7</v>
          </cell>
        </row>
        <row r="2494">
          <cell r="A2494">
            <v>2497</v>
          </cell>
          <cell r="B2494" t="str">
            <v>9366 Judy Alley</v>
          </cell>
          <cell r="C2494">
            <v>4171</v>
          </cell>
          <cell r="D2494" t="str">
            <v>QLD</v>
          </cell>
          <cell r="E2494" t="str">
            <v>Australia</v>
          </cell>
          <cell r="F2494">
            <v>9</v>
          </cell>
        </row>
        <row r="2495">
          <cell r="A2495">
            <v>2498</v>
          </cell>
          <cell r="B2495" t="str">
            <v>07623 Mandrake Trail</v>
          </cell>
          <cell r="C2495">
            <v>2093</v>
          </cell>
          <cell r="D2495" t="str">
            <v>NSW</v>
          </cell>
          <cell r="E2495" t="str">
            <v>Australia</v>
          </cell>
          <cell r="F2495">
            <v>11</v>
          </cell>
        </row>
        <row r="2496">
          <cell r="A2496">
            <v>2499</v>
          </cell>
          <cell r="B2496" t="str">
            <v>050 Buell Lane</v>
          </cell>
          <cell r="C2496">
            <v>4055</v>
          </cell>
          <cell r="D2496" t="str">
            <v>QLD</v>
          </cell>
          <cell r="E2496" t="str">
            <v>Australia</v>
          </cell>
          <cell r="F2496">
            <v>7</v>
          </cell>
        </row>
        <row r="2497">
          <cell r="A2497">
            <v>2500</v>
          </cell>
          <cell r="B2497" t="str">
            <v>556 Gale Road</v>
          </cell>
          <cell r="C2497">
            <v>4165</v>
          </cell>
          <cell r="D2497" t="str">
            <v>QLD</v>
          </cell>
          <cell r="E2497" t="str">
            <v>Australia</v>
          </cell>
          <cell r="F2497">
            <v>6</v>
          </cell>
        </row>
        <row r="2498">
          <cell r="A2498">
            <v>2501</v>
          </cell>
          <cell r="B2498" t="str">
            <v>24 Helena Alley</v>
          </cell>
          <cell r="C2498">
            <v>2566</v>
          </cell>
          <cell r="D2498" t="str">
            <v>NSW</v>
          </cell>
          <cell r="E2498" t="str">
            <v>Australia</v>
          </cell>
          <cell r="F2498">
            <v>9</v>
          </cell>
        </row>
        <row r="2499">
          <cell r="A2499">
            <v>2502</v>
          </cell>
          <cell r="B2499" t="str">
            <v>77410 Bluejay Street</v>
          </cell>
          <cell r="C2499">
            <v>3046</v>
          </cell>
          <cell r="D2499" t="str">
            <v>VIC</v>
          </cell>
          <cell r="E2499" t="str">
            <v>Australia</v>
          </cell>
          <cell r="F2499">
            <v>9</v>
          </cell>
        </row>
        <row r="2500">
          <cell r="A2500">
            <v>2503</v>
          </cell>
          <cell r="B2500" t="str">
            <v>62 Doe Crossing Junction</v>
          </cell>
          <cell r="C2500">
            <v>2760</v>
          </cell>
          <cell r="D2500" t="str">
            <v>NSW</v>
          </cell>
          <cell r="E2500" t="str">
            <v>Australia</v>
          </cell>
          <cell r="F2500">
            <v>7</v>
          </cell>
        </row>
        <row r="2501">
          <cell r="A2501">
            <v>2504</v>
          </cell>
          <cell r="B2501" t="str">
            <v>7 Lake View Street</v>
          </cell>
          <cell r="C2501">
            <v>4060</v>
          </cell>
          <cell r="D2501" t="str">
            <v>QLD</v>
          </cell>
          <cell r="E2501" t="str">
            <v>Australia</v>
          </cell>
          <cell r="F2501">
            <v>9</v>
          </cell>
        </row>
        <row r="2502">
          <cell r="A2502">
            <v>2505</v>
          </cell>
          <cell r="B2502" t="str">
            <v>30 Redwing Pass</v>
          </cell>
          <cell r="C2502">
            <v>2112</v>
          </cell>
          <cell r="D2502" t="str">
            <v>NSW</v>
          </cell>
          <cell r="E2502" t="str">
            <v>Australia</v>
          </cell>
          <cell r="F2502">
            <v>11</v>
          </cell>
        </row>
        <row r="2503">
          <cell r="A2503">
            <v>2506</v>
          </cell>
          <cell r="B2503" t="str">
            <v>99488 Mccormick Terrace</v>
          </cell>
          <cell r="C2503">
            <v>2207</v>
          </cell>
          <cell r="D2503" t="str">
            <v>NSW</v>
          </cell>
          <cell r="E2503" t="str">
            <v>Australia</v>
          </cell>
          <cell r="F2503">
            <v>11</v>
          </cell>
        </row>
        <row r="2504">
          <cell r="A2504">
            <v>2507</v>
          </cell>
          <cell r="B2504" t="str">
            <v>60 Banding Terrace</v>
          </cell>
          <cell r="C2504">
            <v>2880</v>
          </cell>
          <cell r="D2504" t="str">
            <v>NSW</v>
          </cell>
          <cell r="E2504" t="str">
            <v>Australia</v>
          </cell>
          <cell r="F2504">
            <v>1</v>
          </cell>
        </row>
        <row r="2505">
          <cell r="A2505">
            <v>2508</v>
          </cell>
          <cell r="B2505" t="str">
            <v>6220 Sugar Court</v>
          </cell>
          <cell r="C2505">
            <v>2300</v>
          </cell>
          <cell r="D2505" t="str">
            <v>NSW</v>
          </cell>
          <cell r="E2505" t="str">
            <v>Australia</v>
          </cell>
          <cell r="F2505">
            <v>8</v>
          </cell>
        </row>
        <row r="2506">
          <cell r="A2506">
            <v>2509</v>
          </cell>
          <cell r="B2506" t="str">
            <v>53 Anthes Point</v>
          </cell>
          <cell r="C2506">
            <v>4341</v>
          </cell>
          <cell r="D2506" t="str">
            <v>QLD</v>
          </cell>
          <cell r="E2506" t="str">
            <v>Australia</v>
          </cell>
          <cell r="F2506">
            <v>2</v>
          </cell>
        </row>
        <row r="2507">
          <cell r="A2507">
            <v>2510</v>
          </cell>
          <cell r="B2507" t="str">
            <v>0 Mosinee Lane</v>
          </cell>
          <cell r="C2507">
            <v>3250</v>
          </cell>
          <cell r="D2507" t="str">
            <v>VIC</v>
          </cell>
          <cell r="E2507" t="str">
            <v>Australia</v>
          </cell>
          <cell r="F2507">
            <v>4</v>
          </cell>
        </row>
        <row r="2508">
          <cell r="A2508">
            <v>2511</v>
          </cell>
          <cell r="B2508" t="str">
            <v>9 Caliangt Park</v>
          </cell>
          <cell r="C2508">
            <v>2087</v>
          </cell>
          <cell r="D2508" t="str">
            <v>NSW</v>
          </cell>
          <cell r="E2508" t="str">
            <v>Australia</v>
          </cell>
          <cell r="F2508">
            <v>11</v>
          </cell>
        </row>
        <row r="2509">
          <cell r="A2509">
            <v>2512</v>
          </cell>
          <cell r="B2509" t="str">
            <v>0192 Ridgeview Terrace</v>
          </cell>
          <cell r="C2509">
            <v>4655</v>
          </cell>
          <cell r="D2509" t="str">
            <v>QLD</v>
          </cell>
          <cell r="E2509" t="str">
            <v>Australia</v>
          </cell>
          <cell r="F2509">
            <v>6</v>
          </cell>
        </row>
        <row r="2510">
          <cell r="A2510">
            <v>2513</v>
          </cell>
          <cell r="B2510" t="str">
            <v>6534 New Castle Plaza</v>
          </cell>
          <cell r="C2510">
            <v>2033</v>
          </cell>
          <cell r="D2510" t="str">
            <v>NSW</v>
          </cell>
          <cell r="E2510" t="str">
            <v>Australia</v>
          </cell>
          <cell r="F2510">
            <v>12</v>
          </cell>
        </row>
        <row r="2511">
          <cell r="A2511">
            <v>2514</v>
          </cell>
          <cell r="B2511" t="str">
            <v>6 Hoard Plaza</v>
          </cell>
          <cell r="C2511">
            <v>3111</v>
          </cell>
          <cell r="D2511" t="str">
            <v>VIC</v>
          </cell>
          <cell r="E2511" t="str">
            <v>Australia</v>
          </cell>
          <cell r="F2511">
            <v>10</v>
          </cell>
        </row>
        <row r="2512">
          <cell r="A2512">
            <v>2515</v>
          </cell>
          <cell r="B2512" t="str">
            <v>440 Shasta Crossing</v>
          </cell>
          <cell r="C2512">
            <v>2118</v>
          </cell>
          <cell r="D2512" t="str">
            <v>NSW</v>
          </cell>
          <cell r="E2512" t="str">
            <v>Australia</v>
          </cell>
          <cell r="F2512">
            <v>10</v>
          </cell>
        </row>
        <row r="2513">
          <cell r="A2513">
            <v>2516</v>
          </cell>
          <cell r="B2513" t="str">
            <v>1127 Artisan Parkway</v>
          </cell>
          <cell r="C2513">
            <v>4070</v>
          </cell>
          <cell r="D2513" t="str">
            <v>QLD</v>
          </cell>
          <cell r="E2513" t="str">
            <v>Australia</v>
          </cell>
          <cell r="F2513">
            <v>5</v>
          </cell>
        </row>
        <row r="2514">
          <cell r="A2514">
            <v>2517</v>
          </cell>
          <cell r="B2514" t="str">
            <v>23478 Ramsey Pass</v>
          </cell>
          <cell r="C2514">
            <v>2760</v>
          </cell>
          <cell r="D2514" t="str">
            <v>NSW</v>
          </cell>
          <cell r="E2514" t="str">
            <v>Australia</v>
          </cell>
          <cell r="F2514">
            <v>6</v>
          </cell>
        </row>
        <row r="2515">
          <cell r="A2515">
            <v>2518</v>
          </cell>
          <cell r="B2515" t="str">
            <v>5 Warbler Avenue</v>
          </cell>
          <cell r="C2515">
            <v>3071</v>
          </cell>
          <cell r="D2515" t="str">
            <v>VIC</v>
          </cell>
          <cell r="E2515" t="str">
            <v>Australia</v>
          </cell>
          <cell r="F2515">
            <v>10</v>
          </cell>
        </row>
        <row r="2516">
          <cell r="A2516">
            <v>2519</v>
          </cell>
          <cell r="B2516" t="str">
            <v>685 International Lane</v>
          </cell>
          <cell r="C2516">
            <v>4825</v>
          </cell>
          <cell r="D2516" t="str">
            <v>QLD</v>
          </cell>
          <cell r="E2516" t="str">
            <v>Australia</v>
          </cell>
          <cell r="F2516">
            <v>2</v>
          </cell>
        </row>
        <row r="2517">
          <cell r="A2517">
            <v>2520</v>
          </cell>
          <cell r="B2517" t="str">
            <v>6188 Anniversary Circle</v>
          </cell>
          <cell r="C2517">
            <v>4551</v>
          </cell>
          <cell r="D2517" t="str">
            <v>QLD</v>
          </cell>
          <cell r="E2517" t="str">
            <v>Australia</v>
          </cell>
          <cell r="F2517">
            <v>6</v>
          </cell>
        </row>
        <row r="2518">
          <cell r="A2518">
            <v>2521</v>
          </cell>
          <cell r="B2518" t="str">
            <v>3 American Ash Parkway</v>
          </cell>
          <cell r="C2518">
            <v>3342</v>
          </cell>
          <cell r="D2518" t="str">
            <v>VIC</v>
          </cell>
          <cell r="E2518" t="str">
            <v>Australia</v>
          </cell>
          <cell r="F2518">
            <v>7</v>
          </cell>
        </row>
        <row r="2519">
          <cell r="A2519">
            <v>2522</v>
          </cell>
          <cell r="B2519" t="str">
            <v>9 Trailsway Court</v>
          </cell>
          <cell r="C2519">
            <v>2262</v>
          </cell>
          <cell r="D2519" t="str">
            <v>NSW</v>
          </cell>
          <cell r="E2519" t="str">
            <v>Australia</v>
          </cell>
          <cell r="F2519">
            <v>9</v>
          </cell>
        </row>
        <row r="2520">
          <cell r="A2520">
            <v>2523</v>
          </cell>
          <cell r="B2520" t="str">
            <v>9 Oak Park</v>
          </cell>
          <cell r="C2520">
            <v>4205</v>
          </cell>
          <cell r="D2520" t="str">
            <v>QLD</v>
          </cell>
          <cell r="E2520" t="str">
            <v>Australia</v>
          </cell>
          <cell r="F2520">
            <v>4</v>
          </cell>
        </row>
        <row r="2521">
          <cell r="A2521">
            <v>2524</v>
          </cell>
          <cell r="B2521" t="str">
            <v>82 Lukken Lane</v>
          </cell>
          <cell r="C2521">
            <v>2190</v>
          </cell>
          <cell r="D2521" t="str">
            <v>NSW</v>
          </cell>
          <cell r="E2521" t="str">
            <v>Australia</v>
          </cell>
          <cell r="F2521">
            <v>10</v>
          </cell>
        </row>
        <row r="2522">
          <cell r="A2522">
            <v>2525</v>
          </cell>
          <cell r="B2522" t="str">
            <v>88551 Hollow Ridge Pass</v>
          </cell>
          <cell r="C2522">
            <v>3500</v>
          </cell>
          <cell r="D2522" t="str">
            <v>VIC</v>
          </cell>
          <cell r="E2522" t="str">
            <v>Australia</v>
          </cell>
          <cell r="F2522">
            <v>2</v>
          </cell>
        </row>
        <row r="2523">
          <cell r="A2523">
            <v>2526</v>
          </cell>
          <cell r="B2523" t="str">
            <v>283 Claremont Hill</v>
          </cell>
          <cell r="C2523">
            <v>2138</v>
          </cell>
          <cell r="D2523" t="str">
            <v>NSW</v>
          </cell>
          <cell r="E2523" t="str">
            <v>Australia</v>
          </cell>
          <cell r="F2523">
            <v>9</v>
          </cell>
        </row>
        <row r="2524">
          <cell r="A2524">
            <v>2527</v>
          </cell>
          <cell r="B2524" t="str">
            <v>633 Menomonie Junction</v>
          </cell>
          <cell r="C2524">
            <v>3523</v>
          </cell>
          <cell r="D2524" t="str">
            <v>VIC</v>
          </cell>
          <cell r="E2524" t="str">
            <v>Australia</v>
          </cell>
          <cell r="F2524">
            <v>2</v>
          </cell>
        </row>
        <row r="2525">
          <cell r="A2525">
            <v>2528</v>
          </cell>
          <cell r="B2525" t="str">
            <v>3 Myrtle Terrace</v>
          </cell>
          <cell r="C2525">
            <v>4161</v>
          </cell>
          <cell r="D2525" t="str">
            <v>QLD</v>
          </cell>
          <cell r="E2525" t="str">
            <v>Australia</v>
          </cell>
          <cell r="F2525">
            <v>7</v>
          </cell>
        </row>
        <row r="2526">
          <cell r="A2526">
            <v>2529</v>
          </cell>
          <cell r="B2526" t="str">
            <v>3 Park Meadow Drive</v>
          </cell>
          <cell r="C2526">
            <v>3023</v>
          </cell>
          <cell r="D2526" t="str">
            <v>VIC</v>
          </cell>
          <cell r="E2526" t="str">
            <v>Australia</v>
          </cell>
          <cell r="F2526">
            <v>7</v>
          </cell>
        </row>
        <row r="2527">
          <cell r="A2527">
            <v>2530</v>
          </cell>
          <cell r="B2527" t="str">
            <v>2757 Green Ridge Circle</v>
          </cell>
          <cell r="C2527">
            <v>2567</v>
          </cell>
          <cell r="D2527" t="str">
            <v>NSW</v>
          </cell>
          <cell r="E2527" t="str">
            <v>Australia</v>
          </cell>
          <cell r="F2527">
            <v>8</v>
          </cell>
        </row>
        <row r="2528">
          <cell r="A2528">
            <v>2531</v>
          </cell>
          <cell r="B2528" t="str">
            <v>46 Dawn Way</v>
          </cell>
          <cell r="C2528">
            <v>2340</v>
          </cell>
          <cell r="D2528" t="str">
            <v>NSW</v>
          </cell>
          <cell r="E2528" t="str">
            <v>Australia</v>
          </cell>
          <cell r="F2528">
            <v>5</v>
          </cell>
        </row>
        <row r="2529">
          <cell r="A2529">
            <v>2532</v>
          </cell>
          <cell r="B2529" t="str">
            <v>53723 Dunning Street</v>
          </cell>
          <cell r="C2529">
            <v>2153</v>
          </cell>
          <cell r="D2529" t="str">
            <v>NSW</v>
          </cell>
          <cell r="E2529" t="str">
            <v>Australia</v>
          </cell>
          <cell r="F2529">
            <v>11</v>
          </cell>
        </row>
        <row r="2530">
          <cell r="A2530">
            <v>2533</v>
          </cell>
          <cell r="B2530" t="str">
            <v>671 Mallory Pass</v>
          </cell>
          <cell r="C2530">
            <v>2177</v>
          </cell>
          <cell r="D2530" t="str">
            <v>NSW</v>
          </cell>
          <cell r="E2530" t="str">
            <v>Australia</v>
          </cell>
          <cell r="F2530">
            <v>8</v>
          </cell>
        </row>
        <row r="2531">
          <cell r="A2531">
            <v>2534</v>
          </cell>
          <cell r="B2531" t="str">
            <v>025 Knutson Terrace</v>
          </cell>
          <cell r="C2531">
            <v>2350</v>
          </cell>
          <cell r="D2531" t="str">
            <v>NSW</v>
          </cell>
          <cell r="E2531" t="str">
            <v>Australia</v>
          </cell>
          <cell r="F2531">
            <v>3</v>
          </cell>
        </row>
        <row r="2532">
          <cell r="A2532">
            <v>2535</v>
          </cell>
          <cell r="B2532" t="str">
            <v>778 Cambridge Street</v>
          </cell>
          <cell r="C2532">
            <v>4209</v>
          </cell>
          <cell r="D2532" t="str">
            <v>QLD</v>
          </cell>
          <cell r="E2532" t="str">
            <v>Australia</v>
          </cell>
          <cell r="F2532">
            <v>4</v>
          </cell>
        </row>
        <row r="2533">
          <cell r="A2533">
            <v>2536</v>
          </cell>
          <cell r="B2533" t="str">
            <v>601 Dryden Way</v>
          </cell>
          <cell r="C2533">
            <v>2264</v>
          </cell>
          <cell r="D2533" t="str">
            <v>NSW</v>
          </cell>
          <cell r="E2533" t="str">
            <v>Australia</v>
          </cell>
          <cell r="F2533">
            <v>7</v>
          </cell>
        </row>
        <row r="2534">
          <cell r="A2534">
            <v>2537</v>
          </cell>
          <cell r="B2534" t="str">
            <v>3144 Ruskin Trail</v>
          </cell>
          <cell r="C2534">
            <v>2046</v>
          </cell>
          <cell r="D2534" t="str">
            <v>NSW</v>
          </cell>
          <cell r="E2534" t="str">
            <v>Australia</v>
          </cell>
          <cell r="F2534">
            <v>11</v>
          </cell>
        </row>
        <row r="2535">
          <cell r="A2535">
            <v>2538</v>
          </cell>
          <cell r="B2535" t="str">
            <v>94554 Derek Trail</v>
          </cell>
          <cell r="C2535">
            <v>2009</v>
          </cell>
          <cell r="D2535" t="str">
            <v>NSW</v>
          </cell>
          <cell r="E2535" t="str">
            <v>Australia</v>
          </cell>
          <cell r="F2535">
            <v>10</v>
          </cell>
        </row>
        <row r="2536">
          <cell r="A2536">
            <v>2539</v>
          </cell>
          <cell r="B2536" t="str">
            <v>0166 Stephen Drive</v>
          </cell>
          <cell r="C2536">
            <v>2785</v>
          </cell>
          <cell r="D2536" t="str">
            <v>NSW</v>
          </cell>
          <cell r="E2536" t="str">
            <v>Australia</v>
          </cell>
          <cell r="F2536">
            <v>7</v>
          </cell>
        </row>
        <row r="2537">
          <cell r="A2537">
            <v>2540</v>
          </cell>
          <cell r="B2537" t="str">
            <v>49 Sheridan Circle</v>
          </cell>
          <cell r="C2537">
            <v>2560</v>
          </cell>
          <cell r="D2537" t="str">
            <v>NSW</v>
          </cell>
          <cell r="E2537" t="str">
            <v>Australia</v>
          </cell>
          <cell r="F2537">
            <v>7</v>
          </cell>
        </row>
        <row r="2538">
          <cell r="A2538">
            <v>2541</v>
          </cell>
          <cell r="B2538" t="str">
            <v>6865 Duke Trail</v>
          </cell>
          <cell r="C2538">
            <v>2234</v>
          </cell>
          <cell r="D2538" t="str">
            <v>NSW</v>
          </cell>
          <cell r="E2538" t="str">
            <v>Australia</v>
          </cell>
          <cell r="F2538">
            <v>10</v>
          </cell>
        </row>
        <row r="2539">
          <cell r="A2539">
            <v>2542</v>
          </cell>
          <cell r="B2539" t="str">
            <v>2 Larry Trail</v>
          </cell>
          <cell r="C2539">
            <v>2207</v>
          </cell>
          <cell r="D2539" t="str">
            <v>NSW</v>
          </cell>
          <cell r="E2539" t="str">
            <v>Australia</v>
          </cell>
          <cell r="F2539">
            <v>8</v>
          </cell>
        </row>
        <row r="2540">
          <cell r="A2540">
            <v>2543</v>
          </cell>
          <cell r="B2540" t="str">
            <v>1 Straubel Alley</v>
          </cell>
          <cell r="C2540">
            <v>2117</v>
          </cell>
          <cell r="D2540" t="str">
            <v>NSW</v>
          </cell>
          <cell r="E2540" t="str">
            <v>Australia</v>
          </cell>
          <cell r="F2540">
            <v>10</v>
          </cell>
        </row>
        <row r="2541">
          <cell r="A2541">
            <v>2544</v>
          </cell>
          <cell r="B2541" t="str">
            <v>440 Ronald Regan Pass</v>
          </cell>
          <cell r="C2541">
            <v>2261</v>
          </cell>
          <cell r="D2541" t="str">
            <v>NSW</v>
          </cell>
          <cell r="E2541" t="str">
            <v>Australia</v>
          </cell>
          <cell r="F2541">
            <v>7</v>
          </cell>
        </row>
        <row r="2542">
          <cell r="A2542">
            <v>2545</v>
          </cell>
          <cell r="B2542" t="str">
            <v>709 Rieder Terrace</v>
          </cell>
          <cell r="C2542">
            <v>3995</v>
          </cell>
          <cell r="D2542" t="str">
            <v>VIC</v>
          </cell>
          <cell r="E2542" t="str">
            <v>Australia</v>
          </cell>
          <cell r="F2542">
            <v>2</v>
          </cell>
        </row>
        <row r="2543">
          <cell r="A2543">
            <v>2546</v>
          </cell>
          <cell r="B2543" t="str">
            <v>688 Kropf Circle</v>
          </cell>
          <cell r="C2543">
            <v>3351</v>
          </cell>
          <cell r="D2543" t="str">
            <v>VIC</v>
          </cell>
          <cell r="E2543" t="str">
            <v>Australia</v>
          </cell>
          <cell r="F2543">
            <v>5</v>
          </cell>
        </row>
        <row r="2544">
          <cell r="A2544">
            <v>2547</v>
          </cell>
          <cell r="B2544" t="str">
            <v>5463 Arapahoe Point</v>
          </cell>
          <cell r="C2544">
            <v>4503</v>
          </cell>
          <cell r="D2544" t="str">
            <v>QLD</v>
          </cell>
          <cell r="E2544" t="str">
            <v>Australia</v>
          </cell>
          <cell r="F2544">
            <v>4</v>
          </cell>
        </row>
        <row r="2545">
          <cell r="A2545">
            <v>2548</v>
          </cell>
          <cell r="B2545" t="str">
            <v>12 Fairfield Parkway</v>
          </cell>
          <cell r="C2545">
            <v>3029</v>
          </cell>
          <cell r="D2545" t="str">
            <v>VIC</v>
          </cell>
          <cell r="E2545" t="str">
            <v>Australia</v>
          </cell>
          <cell r="F2545">
            <v>7</v>
          </cell>
        </row>
        <row r="2546">
          <cell r="A2546">
            <v>2549</v>
          </cell>
          <cell r="B2546" t="str">
            <v>01 Burning Wood Terrace</v>
          </cell>
          <cell r="C2546">
            <v>2323</v>
          </cell>
          <cell r="D2546" t="str">
            <v>NSW</v>
          </cell>
          <cell r="E2546" t="str">
            <v>Australia</v>
          </cell>
          <cell r="F2546">
            <v>9</v>
          </cell>
        </row>
        <row r="2547">
          <cell r="A2547">
            <v>2550</v>
          </cell>
          <cell r="B2547" t="str">
            <v>92427 Norway Maple Street</v>
          </cell>
          <cell r="C2547">
            <v>3000</v>
          </cell>
          <cell r="D2547" t="str">
            <v>VIC</v>
          </cell>
          <cell r="E2547" t="str">
            <v>Australia</v>
          </cell>
          <cell r="F2547">
            <v>6</v>
          </cell>
        </row>
        <row r="2548">
          <cell r="A2548">
            <v>2551</v>
          </cell>
          <cell r="B2548" t="str">
            <v>35 Shelley Court</v>
          </cell>
          <cell r="C2548">
            <v>3156</v>
          </cell>
          <cell r="D2548" t="str">
            <v>VIC</v>
          </cell>
          <cell r="E2548" t="str">
            <v>Australia</v>
          </cell>
          <cell r="F2548">
            <v>8</v>
          </cell>
        </row>
        <row r="2549">
          <cell r="A2549">
            <v>2552</v>
          </cell>
          <cell r="B2549" t="str">
            <v>25 Coleman Circle</v>
          </cell>
          <cell r="C2549">
            <v>2214</v>
          </cell>
          <cell r="D2549" t="str">
            <v>NSW</v>
          </cell>
          <cell r="E2549" t="str">
            <v>Australia</v>
          </cell>
          <cell r="F2549">
            <v>9</v>
          </cell>
        </row>
        <row r="2550">
          <cell r="A2550">
            <v>2553</v>
          </cell>
          <cell r="B2550" t="str">
            <v>463 Atwood Court</v>
          </cell>
          <cell r="C2550">
            <v>4160</v>
          </cell>
          <cell r="D2550" t="str">
            <v>QLD</v>
          </cell>
          <cell r="E2550" t="str">
            <v>Australia</v>
          </cell>
          <cell r="F2550">
            <v>7</v>
          </cell>
        </row>
        <row r="2551">
          <cell r="A2551">
            <v>2554</v>
          </cell>
          <cell r="B2551" t="str">
            <v>8561 Alpine Center</v>
          </cell>
          <cell r="C2551">
            <v>2380</v>
          </cell>
          <cell r="D2551" t="str">
            <v>NSW</v>
          </cell>
          <cell r="E2551" t="str">
            <v>Australia</v>
          </cell>
          <cell r="F2551">
            <v>3</v>
          </cell>
        </row>
        <row r="2552">
          <cell r="A2552">
            <v>2555</v>
          </cell>
          <cell r="B2552" t="str">
            <v>48 Lighthouse Bay Point</v>
          </cell>
          <cell r="C2552">
            <v>2430</v>
          </cell>
          <cell r="D2552" t="str">
            <v>NSW</v>
          </cell>
          <cell r="E2552" t="str">
            <v>Australia</v>
          </cell>
          <cell r="F2552">
            <v>7</v>
          </cell>
        </row>
        <row r="2553">
          <cell r="A2553">
            <v>2556</v>
          </cell>
          <cell r="B2553" t="str">
            <v>0 Dunning Plaza</v>
          </cell>
          <cell r="C2553">
            <v>2462</v>
          </cell>
          <cell r="D2553" t="str">
            <v>NSW</v>
          </cell>
          <cell r="E2553" t="str">
            <v>Australia</v>
          </cell>
          <cell r="F2553">
            <v>2</v>
          </cell>
        </row>
        <row r="2554">
          <cell r="A2554">
            <v>2557</v>
          </cell>
          <cell r="B2554" t="str">
            <v>255 Bonner Lane</v>
          </cell>
          <cell r="C2554">
            <v>3076</v>
          </cell>
          <cell r="D2554" t="str">
            <v>VIC</v>
          </cell>
          <cell r="E2554" t="str">
            <v>Australia</v>
          </cell>
          <cell r="F2554">
            <v>8</v>
          </cell>
        </row>
        <row r="2555">
          <cell r="A2555">
            <v>2558</v>
          </cell>
          <cell r="B2555" t="str">
            <v>02485 Bellgrove Road</v>
          </cell>
          <cell r="C2555">
            <v>3015</v>
          </cell>
          <cell r="D2555" t="str">
            <v>VIC</v>
          </cell>
          <cell r="E2555" t="str">
            <v>Australia</v>
          </cell>
          <cell r="F2555">
            <v>9</v>
          </cell>
        </row>
        <row r="2556">
          <cell r="A2556">
            <v>2559</v>
          </cell>
          <cell r="B2556" t="str">
            <v>3934 Karstens Circle</v>
          </cell>
          <cell r="C2556">
            <v>2650</v>
          </cell>
          <cell r="D2556" t="str">
            <v>NSW</v>
          </cell>
          <cell r="E2556" t="str">
            <v>Australia</v>
          </cell>
          <cell r="F2556">
            <v>2</v>
          </cell>
        </row>
        <row r="2557">
          <cell r="A2557">
            <v>2560</v>
          </cell>
          <cell r="B2557" t="str">
            <v>583 Eagle Crest Road</v>
          </cell>
          <cell r="C2557">
            <v>2000</v>
          </cell>
          <cell r="D2557" t="str">
            <v>NSW</v>
          </cell>
          <cell r="E2557" t="str">
            <v>Australia</v>
          </cell>
          <cell r="F2557">
            <v>8</v>
          </cell>
        </row>
        <row r="2558">
          <cell r="A2558">
            <v>2561</v>
          </cell>
          <cell r="B2558" t="str">
            <v>67 Lerdahl Parkway</v>
          </cell>
          <cell r="C2558">
            <v>4670</v>
          </cell>
          <cell r="D2558" t="str">
            <v>QLD</v>
          </cell>
          <cell r="E2558" t="str">
            <v>Australia</v>
          </cell>
          <cell r="F2558">
            <v>1</v>
          </cell>
        </row>
        <row r="2559">
          <cell r="A2559">
            <v>2562</v>
          </cell>
          <cell r="B2559" t="str">
            <v>0 Truax Trail</v>
          </cell>
          <cell r="C2559">
            <v>3677</v>
          </cell>
          <cell r="D2559" t="str">
            <v>VIC</v>
          </cell>
          <cell r="E2559" t="str">
            <v>Australia</v>
          </cell>
          <cell r="F2559">
            <v>5</v>
          </cell>
        </row>
        <row r="2560">
          <cell r="A2560">
            <v>2563</v>
          </cell>
          <cell r="B2560" t="str">
            <v>65 Waxwing Drive</v>
          </cell>
          <cell r="C2560">
            <v>2121</v>
          </cell>
          <cell r="D2560" t="str">
            <v>NSW</v>
          </cell>
          <cell r="E2560" t="str">
            <v>Australia</v>
          </cell>
          <cell r="F2560">
            <v>11</v>
          </cell>
        </row>
        <row r="2561">
          <cell r="A2561">
            <v>2564</v>
          </cell>
          <cell r="B2561" t="str">
            <v>1 Mendota Drive</v>
          </cell>
          <cell r="C2561">
            <v>2107</v>
          </cell>
          <cell r="D2561" t="str">
            <v>NSW</v>
          </cell>
          <cell r="E2561" t="str">
            <v>Australia</v>
          </cell>
          <cell r="F2561">
            <v>11</v>
          </cell>
        </row>
        <row r="2562">
          <cell r="A2562">
            <v>2565</v>
          </cell>
          <cell r="B2562" t="str">
            <v>4821 Schlimgen Avenue</v>
          </cell>
          <cell r="C2562">
            <v>2007</v>
          </cell>
          <cell r="D2562" t="str">
            <v>NSW</v>
          </cell>
          <cell r="E2562" t="str">
            <v>Australia</v>
          </cell>
          <cell r="F2562">
            <v>11</v>
          </cell>
        </row>
        <row r="2563">
          <cell r="A2563">
            <v>2566</v>
          </cell>
          <cell r="B2563" t="str">
            <v>54 Miller Parkway</v>
          </cell>
          <cell r="C2563">
            <v>3041</v>
          </cell>
          <cell r="D2563" t="str">
            <v>VIC</v>
          </cell>
          <cell r="E2563" t="str">
            <v>Australia</v>
          </cell>
          <cell r="F2563">
            <v>8</v>
          </cell>
        </row>
        <row r="2564">
          <cell r="A2564">
            <v>2567</v>
          </cell>
          <cell r="B2564" t="str">
            <v>4 Barby Avenue</v>
          </cell>
          <cell r="C2564">
            <v>2705</v>
          </cell>
          <cell r="D2564" t="str">
            <v>NSW</v>
          </cell>
          <cell r="E2564" t="str">
            <v>Australia</v>
          </cell>
          <cell r="F2564">
            <v>5</v>
          </cell>
        </row>
        <row r="2565">
          <cell r="A2565">
            <v>2568</v>
          </cell>
          <cell r="B2565" t="str">
            <v>084 Brickson Park Park</v>
          </cell>
          <cell r="C2565">
            <v>3177</v>
          </cell>
          <cell r="D2565" t="str">
            <v>VIC</v>
          </cell>
          <cell r="E2565" t="str">
            <v>Australia</v>
          </cell>
          <cell r="F2565">
            <v>5</v>
          </cell>
        </row>
        <row r="2566">
          <cell r="A2566">
            <v>2569</v>
          </cell>
          <cell r="B2566" t="str">
            <v>147 Golden Leaf Pass</v>
          </cell>
          <cell r="C2566">
            <v>2061</v>
          </cell>
          <cell r="D2566" t="str">
            <v>NSW</v>
          </cell>
          <cell r="E2566" t="str">
            <v>Australia</v>
          </cell>
          <cell r="F2566">
            <v>10</v>
          </cell>
        </row>
        <row r="2567">
          <cell r="A2567">
            <v>2570</v>
          </cell>
          <cell r="B2567" t="str">
            <v>457 Merry Pass</v>
          </cell>
          <cell r="C2567">
            <v>4812</v>
          </cell>
          <cell r="D2567" t="str">
            <v>QLD</v>
          </cell>
          <cell r="E2567" t="str">
            <v>Australia</v>
          </cell>
          <cell r="F2567">
            <v>3</v>
          </cell>
        </row>
        <row r="2568">
          <cell r="A2568">
            <v>2571</v>
          </cell>
          <cell r="B2568" t="str">
            <v>94 Marquette Way</v>
          </cell>
          <cell r="C2568">
            <v>2010</v>
          </cell>
          <cell r="D2568" t="str">
            <v>NSW</v>
          </cell>
          <cell r="E2568" t="str">
            <v>Australia</v>
          </cell>
          <cell r="F2568">
            <v>11</v>
          </cell>
        </row>
        <row r="2569">
          <cell r="A2569">
            <v>2572</v>
          </cell>
          <cell r="B2569" t="str">
            <v>711 Summerview Junction</v>
          </cell>
          <cell r="C2569">
            <v>2075</v>
          </cell>
          <cell r="D2569" t="str">
            <v>NSW</v>
          </cell>
          <cell r="E2569" t="str">
            <v>Australia</v>
          </cell>
          <cell r="F2569">
            <v>10</v>
          </cell>
        </row>
        <row r="2570">
          <cell r="A2570">
            <v>2573</v>
          </cell>
          <cell r="B2570" t="str">
            <v>22 Debs Point</v>
          </cell>
          <cell r="C2570">
            <v>2233</v>
          </cell>
          <cell r="D2570" t="str">
            <v>NSW</v>
          </cell>
          <cell r="E2570" t="str">
            <v>Australia</v>
          </cell>
          <cell r="F2570">
            <v>9</v>
          </cell>
        </row>
        <row r="2571">
          <cell r="A2571">
            <v>2574</v>
          </cell>
          <cell r="B2571" t="str">
            <v>15952 Mockingbird Court</v>
          </cell>
          <cell r="C2571">
            <v>2470</v>
          </cell>
          <cell r="D2571" t="str">
            <v>NSW</v>
          </cell>
          <cell r="E2571" t="str">
            <v>Australia</v>
          </cell>
          <cell r="F2571">
            <v>3</v>
          </cell>
        </row>
        <row r="2572">
          <cell r="A2572">
            <v>2575</v>
          </cell>
          <cell r="B2572" t="str">
            <v>18 Towne Way</v>
          </cell>
          <cell r="C2572">
            <v>2171</v>
          </cell>
          <cell r="D2572" t="str">
            <v>NSW</v>
          </cell>
          <cell r="E2572" t="str">
            <v>Australia</v>
          </cell>
          <cell r="F2572">
            <v>9</v>
          </cell>
        </row>
        <row r="2573">
          <cell r="A2573">
            <v>2576</v>
          </cell>
          <cell r="B2573" t="str">
            <v>55501 Sugar Street</v>
          </cell>
          <cell r="C2573">
            <v>2548</v>
          </cell>
          <cell r="D2573" t="str">
            <v>NSW</v>
          </cell>
          <cell r="E2573" t="str">
            <v>Australia</v>
          </cell>
          <cell r="F2573">
            <v>7</v>
          </cell>
        </row>
        <row r="2574">
          <cell r="A2574">
            <v>2577</v>
          </cell>
          <cell r="B2574" t="str">
            <v>80 Cambridge Plaza</v>
          </cell>
          <cell r="C2574">
            <v>2159</v>
          </cell>
          <cell r="D2574" t="str">
            <v>NSW</v>
          </cell>
          <cell r="E2574" t="str">
            <v>Australia</v>
          </cell>
          <cell r="F2574">
            <v>11</v>
          </cell>
        </row>
        <row r="2575">
          <cell r="A2575">
            <v>2578</v>
          </cell>
          <cell r="B2575" t="str">
            <v>71725 Goodland Lane</v>
          </cell>
          <cell r="C2575">
            <v>4509</v>
          </cell>
          <cell r="D2575" t="str">
            <v>QLD</v>
          </cell>
          <cell r="E2575" t="str">
            <v>Australia</v>
          </cell>
          <cell r="F2575">
            <v>7</v>
          </cell>
        </row>
        <row r="2576">
          <cell r="A2576">
            <v>2579</v>
          </cell>
          <cell r="B2576" t="str">
            <v>7282 Prairie Rose Trail</v>
          </cell>
          <cell r="C2576">
            <v>3184</v>
          </cell>
          <cell r="D2576" t="str">
            <v>VIC</v>
          </cell>
          <cell r="E2576" t="str">
            <v>Australia</v>
          </cell>
          <cell r="F2576">
            <v>9</v>
          </cell>
        </row>
        <row r="2577">
          <cell r="A2577">
            <v>2580</v>
          </cell>
          <cell r="B2577" t="str">
            <v>63785 Anthes Circle</v>
          </cell>
          <cell r="C2577">
            <v>3260</v>
          </cell>
          <cell r="D2577" t="str">
            <v>VIC</v>
          </cell>
          <cell r="E2577" t="str">
            <v>Australia</v>
          </cell>
          <cell r="F2577">
            <v>1</v>
          </cell>
        </row>
        <row r="2578">
          <cell r="A2578">
            <v>2581</v>
          </cell>
          <cell r="B2578" t="str">
            <v>6 Loomis Trail</v>
          </cell>
          <cell r="C2578">
            <v>2099</v>
          </cell>
          <cell r="D2578" t="str">
            <v>NSW</v>
          </cell>
          <cell r="E2578" t="str">
            <v>Australia</v>
          </cell>
          <cell r="F2578">
            <v>11</v>
          </cell>
        </row>
        <row r="2579">
          <cell r="A2579">
            <v>2582</v>
          </cell>
          <cell r="B2579" t="str">
            <v>6551 Atwood Road</v>
          </cell>
          <cell r="C2579">
            <v>4216</v>
          </cell>
          <cell r="D2579" t="str">
            <v>QLD</v>
          </cell>
          <cell r="E2579" t="str">
            <v>Australia</v>
          </cell>
          <cell r="F2579">
            <v>7</v>
          </cell>
        </row>
        <row r="2580">
          <cell r="A2580">
            <v>2583</v>
          </cell>
          <cell r="B2580" t="str">
            <v>258 Bunker Hill Hill</v>
          </cell>
          <cell r="C2580">
            <v>2138</v>
          </cell>
          <cell r="D2580" t="str">
            <v>NSW</v>
          </cell>
          <cell r="E2580" t="str">
            <v>Australia</v>
          </cell>
          <cell r="F2580">
            <v>8</v>
          </cell>
        </row>
        <row r="2581">
          <cell r="A2581">
            <v>2584</v>
          </cell>
          <cell r="B2581" t="str">
            <v>592 Oak Valley Center</v>
          </cell>
          <cell r="C2581">
            <v>2534</v>
          </cell>
          <cell r="D2581" t="str">
            <v>NSW</v>
          </cell>
          <cell r="E2581" t="str">
            <v>Australia</v>
          </cell>
          <cell r="F2581">
            <v>9</v>
          </cell>
        </row>
        <row r="2582">
          <cell r="A2582">
            <v>2585</v>
          </cell>
          <cell r="B2582" t="str">
            <v>83441 Donald Pass</v>
          </cell>
          <cell r="C2582">
            <v>4565</v>
          </cell>
          <cell r="D2582" t="str">
            <v>QLD</v>
          </cell>
          <cell r="E2582" t="str">
            <v>Australia</v>
          </cell>
          <cell r="F2582">
            <v>7</v>
          </cell>
        </row>
        <row r="2583">
          <cell r="A2583">
            <v>2586</v>
          </cell>
          <cell r="B2583" t="str">
            <v>9106 Thompson Hill</v>
          </cell>
          <cell r="C2583">
            <v>2032</v>
          </cell>
          <cell r="D2583" t="str">
            <v>NSW</v>
          </cell>
          <cell r="E2583" t="str">
            <v>Australia</v>
          </cell>
          <cell r="F2583">
            <v>8</v>
          </cell>
        </row>
        <row r="2584">
          <cell r="A2584">
            <v>2587</v>
          </cell>
          <cell r="B2584" t="str">
            <v>0671 Vera Drive</v>
          </cell>
          <cell r="C2584">
            <v>4812</v>
          </cell>
          <cell r="D2584" t="str">
            <v>QLD</v>
          </cell>
          <cell r="E2584" t="str">
            <v>Australia</v>
          </cell>
          <cell r="F2584">
            <v>5</v>
          </cell>
        </row>
        <row r="2585">
          <cell r="A2585">
            <v>2588</v>
          </cell>
          <cell r="B2585" t="str">
            <v>50 Londonderry Park</v>
          </cell>
          <cell r="C2585">
            <v>2034</v>
          </cell>
          <cell r="D2585" t="str">
            <v>NSW</v>
          </cell>
          <cell r="E2585" t="str">
            <v>Australia</v>
          </cell>
          <cell r="F2585">
            <v>10</v>
          </cell>
        </row>
        <row r="2586">
          <cell r="A2586">
            <v>2589</v>
          </cell>
          <cell r="B2586" t="str">
            <v>1817 Bluejay Avenue</v>
          </cell>
          <cell r="C2586">
            <v>4218</v>
          </cell>
          <cell r="D2586" t="str">
            <v>QLD</v>
          </cell>
          <cell r="E2586" t="str">
            <v>Australia</v>
          </cell>
          <cell r="F2586">
            <v>10</v>
          </cell>
        </row>
        <row r="2587">
          <cell r="A2587">
            <v>2590</v>
          </cell>
          <cell r="B2587" t="str">
            <v>27 Grayhawk Alley</v>
          </cell>
          <cell r="C2587">
            <v>2102</v>
          </cell>
          <cell r="D2587" t="str">
            <v>NSW</v>
          </cell>
          <cell r="E2587" t="str">
            <v>Australia</v>
          </cell>
          <cell r="F2587">
            <v>11</v>
          </cell>
        </row>
        <row r="2588">
          <cell r="A2588">
            <v>2591</v>
          </cell>
          <cell r="B2588" t="str">
            <v>5342 Hallows Lane</v>
          </cell>
          <cell r="C2588">
            <v>2021</v>
          </cell>
          <cell r="D2588" t="str">
            <v>NSW</v>
          </cell>
          <cell r="E2588" t="str">
            <v>Australia</v>
          </cell>
          <cell r="F2588">
            <v>12</v>
          </cell>
        </row>
        <row r="2589">
          <cell r="A2589">
            <v>2592</v>
          </cell>
          <cell r="B2589" t="str">
            <v>303 Michigan Avenue</v>
          </cell>
          <cell r="C2589">
            <v>3977</v>
          </cell>
          <cell r="D2589" t="str">
            <v>VIC</v>
          </cell>
          <cell r="E2589" t="str">
            <v>Australia</v>
          </cell>
          <cell r="F2589">
            <v>5</v>
          </cell>
        </row>
        <row r="2590">
          <cell r="A2590">
            <v>2593</v>
          </cell>
          <cell r="B2590" t="str">
            <v>6 Forest Avenue</v>
          </cell>
          <cell r="C2590">
            <v>2870</v>
          </cell>
          <cell r="D2590" t="str">
            <v>NSW</v>
          </cell>
          <cell r="E2590" t="str">
            <v>Australia</v>
          </cell>
          <cell r="F2590">
            <v>4</v>
          </cell>
        </row>
        <row r="2591">
          <cell r="A2591">
            <v>2594</v>
          </cell>
          <cell r="B2591" t="str">
            <v>3 Pennsylvania Terrace</v>
          </cell>
          <cell r="C2591">
            <v>2197</v>
          </cell>
          <cell r="D2591" t="str">
            <v>NSW</v>
          </cell>
          <cell r="E2591" t="str">
            <v>Australia</v>
          </cell>
          <cell r="F2591">
            <v>9</v>
          </cell>
        </row>
        <row r="2592">
          <cell r="A2592">
            <v>2595</v>
          </cell>
          <cell r="B2592" t="str">
            <v>755 Ramsey Terrace</v>
          </cell>
          <cell r="C2592">
            <v>4152</v>
          </cell>
          <cell r="D2592" t="str">
            <v>QLD</v>
          </cell>
          <cell r="E2592" t="str">
            <v>Australia</v>
          </cell>
          <cell r="F2592">
            <v>6</v>
          </cell>
        </row>
        <row r="2593">
          <cell r="A2593">
            <v>2596</v>
          </cell>
          <cell r="B2593" t="str">
            <v>33782 Doe Crossing Terrace</v>
          </cell>
          <cell r="C2593">
            <v>2280</v>
          </cell>
          <cell r="D2593" t="str">
            <v>NSW</v>
          </cell>
          <cell r="E2593" t="str">
            <v>Australia</v>
          </cell>
          <cell r="F2593">
            <v>7</v>
          </cell>
        </row>
        <row r="2594">
          <cell r="A2594">
            <v>2597</v>
          </cell>
          <cell r="B2594" t="str">
            <v>97 Waxwing Terrace</v>
          </cell>
          <cell r="C2594">
            <v>4217</v>
          </cell>
          <cell r="D2594" t="str">
            <v>QLD</v>
          </cell>
          <cell r="E2594" t="str">
            <v>Australia</v>
          </cell>
          <cell r="F2594">
            <v>10</v>
          </cell>
        </row>
        <row r="2595">
          <cell r="A2595">
            <v>2598</v>
          </cell>
          <cell r="B2595" t="str">
            <v>2 Marquette Drive</v>
          </cell>
          <cell r="C2595">
            <v>2204</v>
          </cell>
          <cell r="D2595" t="str">
            <v>NSW</v>
          </cell>
          <cell r="E2595" t="str">
            <v>Australia</v>
          </cell>
          <cell r="F2595">
            <v>8</v>
          </cell>
        </row>
        <row r="2596">
          <cell r="A2596">
            <v>2599</v>
          </cell>
          <cell r="B2596" t="str">
            <v>357 Elgar Alley</v>
          </cell>
          <cell r="C2596">
            <v>3910</v>
          </cell>
          <cell r="D2596" t="str">
            <v>VIC</v>
          </cell>
          <cell r="E2596" t="str">
            <v>Australia</v>
          </cell>
          <cell r="F2596">
            <v>9</v>
          </cell>
        </row>
        <row r="2597">
          <cell r="A2597">
            <v>2600</v>
          </cell>
          <cell r="B2597" t="str">
            <v>37258 Stephen Place</v>
          </cell>
          <cell r="C2597">
            <v>4116</v>
          </cell>
          <cell r="D2597" t="str">
            <v>QLD</v>
          </cell>
          <cell r="E2597" t="str">
            <v>Australia</v>
          </cell>
          <cell r="F2597">
            <v>9</v>
          </cell>
        </row>
        <row r="2598">
          <cell r="A2598">
            <v>2601</v>
          </cell>
          <cell r="B2598" t="str">
            <v>9 Cambridge Junction</v>
          </cell>
          <cell r="C2598">
            <v>2315</v>
          </cell>
          <cell r="D2598" t="str">
            <v>NSW</v>
          </cell>
          <cell r="E2598" t="str">
            <v>Australia</v>
          </cell>
          <cell r="F2598">
            <v>7</v>
          </cell>
        </row>
        <row r="2599">
          <cell r="A2599">
            <v>2602</v>
          </cell>
          <cell r="B2599" t="str">
            <v>10 American Alley</v>
          </cell>
          <cell r="C2599">
            <v>2066</v>
          </cell>
          <cell r="D2599" t="str">
            <v>NSW</v>
          </cell>
          <cell r="E2599" t="str">
            <v>Australia</v>
          </cell>
          <cell r="F2599">
            <v>12</v>
          </cell>
        </row>
        <row r="2600">
          <cell r="A2600">
            <v>2603</v>
          </cell>
          <cell r="B2600" t="str">
            <v>84 Stuart Lane</v>
          </cell>
          <cell r="C2600">
            <v>3146</v>
          </cell>
          <cell r="D2600" t="str">
            <v>VIC</v>
          </cell>
          <cell r="E2600" t="str">
            <v>Australia</v>
          </cell>
          <cell r="F2600">
            <v>11</v>
          </cell>
        </row>
        <row r="2601">
          <cell r="A2601">
            <v>2604</v>
          </cell>
          <cell r="B2601" t="str">
            <v>6 Carioca Avenue</v>
          </cell>
          <cell r="C2601">
            <v>3185</v>
          </cell>
          <cell r="D2601" t="str">
            <v>VIC</v>
          </cell>
          <cell r="E2601" t="str">
            <v>Australia</v>
          </cell>
          <cell r="F2601">
            <v>9</v>
          </cell>
        </row>
        <row r="2602">
          <cell r="A2602">
            <v>2605</v>
          </cell>
          <cell r="B2602" t="str">
            <v>75688 Maple Court</v>
          </cell>
          <cell r="C2602">
            <v>3618</v>
          </cell>
          <cell r="D2602" t="str">
            <v>VIC</v>
          </cell>
          <cell r="E2602" t="str">
            <v>Australia</v>
          </cell>
          <cell r="F2602">
            <v>1</v>
          </cell>
        </row>
        <row r="2603">
          <cell r="A2603">
            <v>2606</v>
          </cell>
          <cell r="B2603" t="str">
            <v>906 Toban Lane</v>
          </cell>
          <cell r="C2603">
            <v>2093</v>
          </cell>
          <cell r="D2603" t="str">
            <v>NSW</v>
          </cell>
          <cell r="E2603" t="str">
            <v>Australia</v>
          </cell>
          <cell r="F2603">
            <v>10</v>
          </cell>
        </row>
        <row r="2604">
          <cell r="A2604">
            <v>2607</v>
          </cell>
          <cell r="B2604" t="str">
            <v>76085 Eagan Crossing</v>
          </cell>
          <cell r="C2604">
            <v>3071</v>
          </cell>
          <cell r="D2604" t="str">
            <v>VIC</v>
          </cell>
          <cell r="E2604" t="str">
            <v>Australia</v>
          </cell>
          <cell r="F2604">
            <v>10</v>
          </cell>
        </row>
        <row r="2605">
          <cell r="A2605">
            <v>2608</v>
          </cell>
          <cell r="B2605" t="str">
            <v>28634 Nova Circle</v>
          </cell>
          <cell r="C2605">
            <v>3127</v>
          </cell>
          <cell r="D2605" t="str">
            <v>VIC</v>
          </cell>
          <cell r="E2605" t="str">
            <v>Australia</v>
          </cell>
          <cell r="F2605">
            <v>12</v>
          </cell>
        </row>
        <row r="2606">
          <cell r="A2606">
            <v>2609</v>
          </cell>
          <cell r="B2606" t="str">
            <v>34 Colorado Pass</v>
          </cell>
          <cell r="C2606">
            <v>2287</v>
          </cell>
          <cell r="D2606" t="str">
            <v>NSW</v>
          </cell>
          <cell r="E2606" t="str">
            <v>Australia</v>
          </cell>
          <cell r="F2606">
            <v>6</v>
          </cell>
        </row>
        <row r="2607">
          <cell r="A2607">
            <v>2610</v>
          </cell>
          <cell r="B2607" t="str">
            <v>1031 Kennedy Way</v>
          </cell>
          <cell r="C2607">
            <v>4507</v>
          </cell>
          <cell r="D2607" t="str">
            <v>QLD</v>
          </cell>
          <cell r="E2607" t="str">
            <v>Australia</v>
          </cell>
          <cell r="F2607">
            <v>7</v>
          </cell>
        </row>
        <row r="2608">
          <cell r="A2608">
            <v>2611</v>
          </cell>
          <cell r="B2608" t="str">
            <v>23426 Transport Center</v>
          </cell>
          <cell r="C2608">
            <v>2218</v>
          </cell>
          <cell r="D2608" t="str">
            <v>NSW</v>
          </cell>
          <cell r="E2608" t="str">
            <v>Australia</v>
          </cell>
          <cell r="F2608">
            <v>10</v>
          </cell>
        </row>
        <row r="2609">
          <cell r="A2609">
            <v>2612</v>
          </cell>
          <cell r="B2609" t="str">
            <v>20 Del Mar Circle</v>
          </cell>
          <cell r="C2609">
            <v>2450</v>
          </cell>
          <cell r="D2609" t="str">
            <v>NSW</v>
          </cell>
          <cell r="E2609" t="str">
            <v>Australia</v>
          </cell>
          <cell r="F2609">
            <v>9</v>
          </cell>
        </row>
        <row r="2610">
          <cell r="A2610">
            <v>2613</v>
          </cell>
          <cell r="B2610" t="str">
            <v>3024 Butternut Crossing</v>
          </cell>
          <cell r="C2610">
            <v>2087</v>
          </cell>
          <cell r="D2610" t="str">
            <v>NSW</v>
          </cell>
          <cell r="E2610" t="str">
            <v>Australia</v>
          </cell>
          <cell r="F2610">
            <v>11</v>
          </cell>
        </row>
        <row r="2611">
          <cell r="A2611">
            <v>2614</v>
          </cell>
          <cell r="B2611" t="str">
            <v>93124 Monterey Plaza</v>
          </cell>
          <cell r="C2611">
            <v>3000</v>
          </cell>
          <cell r="D2611" t="str">
            <v>VIC</v>
          </cell>
          <cell r="E2611" t="str">
            <v>Australia</v>
          </cell>
          <cell r="F2611">
            <v>7</v>
          </cell>
        </row>
        <row r="2612">
          <cell r="A2612">
            <v>2615</v>
          </cell>
          <cell r="B2612" t="str">
            <v>51313 Fulton Junction</v>
          </cell>
          <cell r="C2612">
            <v>2580</v>
          </cell>
          <cell r="D2612" t="str">
            <v>NSW</v>
          </cell>
          <cell r="E2612" t="str">
            <v>Australia</v>
          </cell>
          <cell r="F2612">
            <v>7</v>
          </cell>
        </row>
        <row r="2613">
          <cell r="A2613">
            <v>2616</v>
          </cell>
          <cell r="B2613" t="str">
            <v>889 Sundown Trail</v>
          </cell>
          <cell r="C2613">
            <v>2162</v>
          </cell>
          <cell r="D2613" t="str">
            <v>NSW</v>
          </cell>
          <cell r="E2613" t="str">
            <v>Australia</v>
          </cell>
          <cell r="F2613">
            <v>9</v>
          </cell>
        </row>
        <row r="2614">
          <cell r="A2614">
            <v>2617</v>
          </cell>
          <cell r="B2614" t="str">
            <v>55590 Ridgeview Court</v>
          </cell>
          <cell r="C2614">
            <v>2147</v>
          </cell>
          <cell r="D2614" t="str">
            <v>NSW</v>
          </cell>
          <cell r="E2614" t="str">
            <v>Australia</v>
          </cell>
          <cell r="F2614">
            <v>9</v>
          </cell>
        </row>
        <row r="2615">
          <cell r="A2615">
            <v>2618</v>
          </cell>
          <cell r="B2615" t="str">
            <v>2271 Fordem Plaza</v>
          </cell>
          <cell r="C2615">
            <v>2780</v>
          </cell>
          <cell r="D2615" t="str">
            <v>NSW</v>
          </cell>
          <cell r="E2615" t="str">
            <v>Australia</v>
          </cell>
          <cell r="F2615">
            <v>8</v>
          </cell>
        </row>
        <row r="2616">
          <cell r="A2616">
            <v>2619</v>
          </cell>
          <cell r="B2616" t="str">
            <v>25 Parkside Terrace</v>
          </cell>
          <cell r="C2616">
            <v>4570</v>
          </cell>
          <cell r="D2616" t="str">
            <v>QLD</v>
          </cell>
          <cell r="E2616" t="str">
            <v>Australia</v>
          </cell>
          <cell r="F2616">
            <v>3</v>
          </cell>
        </row>
        <row r="2617">
          <cell r="A2617">
            <v>2620</v>
          </cell>
          <cell r="B2617" t="str">
            <v>61 Northfield Pass</v>
          </cell>
          <cell r="C2617">
            <v>2190</v>
          </cell>
          <cell r="D2617" t="str">
            <v>NSW</v>
          </cell>
          <cell r="E2617" t="str">
            <v>Australia</v>
          </cell>
          <cell r="F2617">
            <v>10</v>
          </cell>
        </row>
        <row r="2618">
          <cell r="A2618">
            <v>2621</v>
          </cell>
          <cell r="B2618" t="str">
            <v>536 Crowley Crossing</v>
          </cell>
          <cell r="C2618">
            <v>2167</v>
          </cell>
          <cell r="D2618" t="str">
            <v>NSW</v>
          </cell>
          <cell r="E2618" t="str">
            <v>Australia</v>
          </cell>
          <cell r="F2618">
            <v>7</v>
          </cell>
        </row>
        <row r="2619">
          <cell r="A2619">
            <v>2622</v>
          </cell>
          <cell r="B2619" t="str">
            <v>0 Erie Lane</v>
          </cell>
          <cell r="C2619">
            <v>4405</v>
          </cell>
          <cell r="D2619" t="str">
            <v>QLD</v>
          </cell>
          <cell r="E2619" t="str">
            <v>Australia</v>
          </cell>
          <cell r="F2619">
            <v>1</v>
          </cell>
        </row>
        <row r="2620">
          <cell r="A2620">
            <v>2623</v>
          </cell>
          <cell r="B2620" t="str">
            <v>9837 Granby Alley</v>
          </cell>
          <cell r="C2620">
            <v>2445</v>
          </cell>
          <cell r="D2620" t="str">
            <v>NSW</v>
          </cell>
          <cell r="E2620" t="str">
            <v>Australia</v>
          </cell>
          <cell r="F2620">
            <v>7</v>
          </cell>
        </row>
        <row r="2621">
          <cell r="A2621">
            <v>2624</v>
          </cell>
          <cell r="B2621" t="str">
            <v>8 Lake View Way</v>
          </cell>
          <cell r="C2621">
            <v>3977</v>
          </cell>
          <cell r="D2621" t="str">
            <v>VIC</v>
          </cell>
          <cell r="E2621" t="str">
            <v>Australia</v>
          </cell>
          <cell r="F2621">
            <v>7</v>
          </cell>
        </row>
        <row r="2622">
          <cell r="A2622">
            <v>2625</v>
          </cell>
          <cell r="B2622" t="str">
            <v>1567 Schiller Street</v>
          </cell>
          <cell r="C2622">
            <v>3810</v>
          </cell>
          <cell r="D2622" t="str">
            <v>VIC</v>
          </cell>
          <cell r="E2622" t="str">
            <v>Australia</v>
          </cell>
          <cell r="F2622">
            <v>6</v>
          </cell>
        </row>
        <row r="2623">
          <cell r="A2623">
            <v>2626</v>
          </cell>
          <cell r="B2623" t="str">
            <v>6 Warbler Road</v>
          </cell>
          <cell r="C2623">
            <v>2462</v>
          </cell>
          <cell r="D2623" t="str">
            <v>NSW</v>
          </cell>
          <cell r="E2623" t="str">
            <v>Australia</v>
          </cell>
          <cell r="F2623">
            <v>5</v>
          </cell>
        </row>
        <row r="2624">
          <cell r="A2624">
            <v>2627</v>
          </cell>
          <cell r="B2624" t="str">
            <v>383 Little Fleur Circle</v>
          </cell>
          <cell r="C2624">
            <v>2753</v>
          </cell>
          <cell r="D2624" t="str">
            <v>NSW</v>
          </cell>
          <cell r="E2624" t="str">
            <v>Australia</v>
          </cell>
          <cell r="F2624">
            <v>7</v>
          </cell>
        </row>
        <row r="2625">
          <cell r="A2625">
            <v>2628</v>
          </cell>
          <cell r="B2625" t="str">
            <v>804 Shelley Junction</v>
          </cell>
          <cell r="C2625">
            <v>2567</v>
          </cell>
          <cell r="D2625" t="str">
            <v>NSW</v>
          </cell>
          <cell r="E2625" t="str">
            <v>Australia</v>
          </cell>
          <cell r="F2625">
            <v>7</v>
          </cell>
        </row>
        <row r="2626">
          <cell r="A2626">
            <v>2629</v>
          </cell>
          <cell r="B2626" t="str">
            <v>2 Beilfuss Plaza</v>
          </cell>
          <cell r="C2626">
            <v>2000</v>
          </cell>
          <cell r="D2626" t="str">
            <v>NSW</v>
          </cell>
          <cell r="E2626" t="str">
            <v>Australia</v>
          </cell>
          <cell r="F2626">
            <v>9</v>
          </cell>
        </row>
        <row r="2627">
          <cell r="A2627">
            <v>2630</v>
          </cell>
          <cell r="B2627" t="str">
            <v>78019 Manley Center</v>
          </cell>
          <cell r="C2627">
            <v>2304</v>
          </cell>
          <cell r="D2627" t="str">
            <v>NSW</v>
          </cell>
          <cell r="E2627" t="str">
            <v>Australia</v>
          </cell>
          <cell r="F2627">
            <v>5</v>
          </cell>
        </row>
        <row r="2628">
          <cell r="A2628">
            <v>2631</v>
          </cell>
          <cell r="B2628" t="str">
            <v>34 Warrior Trail</v>
          </cell>
          <cell r="C2628">
            <v>2759</v>
          </cell>
          <cell r="D2628" t="str">
            <v>NSW</v>
          </cell>
          <cell r="E2628" t="str">
            <v>Australia</v>
          </cell>
          <cell r="F2628">
            <v>8</v>
          </cell>
        </row>
        <row r="2629">
          <cell r="A2629">
            <v>2632</v>
          </cell>
          <cell r="B2629" t="str">
            <v>688 Straubel Junction</v>
          </cell>
          <cell r="C2629">
            <v>2113</v>
          </cell>
          <cell r="D2629" t="str">
            <v>NSW</v>
          </cell>
          <cell r="E2629" t="str">
            <v>Australia</v>
          </cell>
          <cell r="F2629">
            <v>9</v>
          </cell>
        </row>
        <row r="2630">
          <cell r="A2630">
            <v>2633</v>
          </cell>
          <cell r="B2630" t="str">
            <v>1945 Loomis Alley</v>
          </cell>
          <cell r="C2630">
            <v>2871</v>
          </cell>
          <cell r="D2630" t="str">
            <v>NSW</v>
          </cell>
          <cell r="E2630" t="str">
            <v>Australia</v>
          </cell>
          <cell r="F2630">
            <v>1</v>
          </cell>
        </row>
        <row r="2631">
          <cell r="A2631">
            <v>2634</v>
          </cell>
          <cell r="B2631" t="str">
            <v>87 Elka Terrace</v>
          </cell>
          <cell r="C2631">
            <v>2034</v>
          </cell>
          <cell r="D2631" t="str">
            <v>NSW</v>
          </cell>
          <cell r="E2631" t="str">
            <v>Australia</v>
          </cell>
          <cell r="F2631">
            <v>12</v>
          </cell>
        </row>
        <row r="2632">
          <cell r="A2632">
            <v>2635</v>
          </cell>
          <cell r="B2632" t="str">
            <v>13 Dexter Lane</v>
          </cell>
          <cell r="C2632">
            <v>3279</v>
          </cell>
          <cell r="D2632" t="str">
            <v>VIC</v>
          </cell>
          <cell r="E2632" t="str">
            <v>Australia</v>
          </cell>
          <cell r="F2632">
            <v>8</v>
          </cell>
        </row>
        <row r="2633">
          <cell r="A2633">
            <v>2636</v>
          </cell>
          <cell r="B2633" t="str">
            <v>701 Talisman Crossing</v>
          </cell>
          <cell r="C2633">
            <v>2000</v>
          </cell>
          <cell r="D2633" t="str">
            <v>NSW</v>
          </cell>
          <cell r="E2633" t="str">
            <v>Australia</v>
          </cell>
          <cell r="F2633">
            <v>10</v>
          </cell>
        </row>
        <row r="2634">
          <cell r="A2634">
            <v>2637</v>
          </cell>
          <cell r="B2634" t="str">
            <v>518 Colorado Trail</v>
          </cell>
          <cell r="C2634">
            <v>2100</v>
          </cell>
          <cell r="D2634" t="str">
            <v>NSW</v>
          </cell>
          <cell r="E2634" t="str">
            <v>Australia</v>
          </cell>
          <cell r="F2634">
            <v>10</v>
          </cell>
        </row>
        <row r="2635">
          <cell r="A2635">
            <v>2638</v>
          </cell>
          <cell r="B2635" t="str">
            <v>3 Forest Dale Lane</v>
          </cell>
          <cell r="C2635">
            <v>2100</v>
          </cell>
          <cell r="D2635" t="str">
            <v>NSW</v>
          </cell>
          <cell r="E2635" t="str">
            <v>Australia</v>
          </cell>
          <cell r="F2635">
            <v>11</v>
          </cell>
        </row>
        <row r="2636">
          <cell r="A2636">
            <v>2639</v>
          </cell>
          <cell r="B2636" t="str">
            <v>9 Huxley Hill</v>
          </cell>
          <cell r="C2636">
            <v>4503</v>
          </cell>
          <cell r="D2636" t="str">
            <v>QLD</v>
          </cell>
          <cell r="E2636" t="str">
            <v>Australia</v>
          </cell>
          <cell r="F2636">
            <v>6</v>
          </cell>
        </row>
        <row r="2637">
          <cell r="A2637">
            <v>2640</v>
          </cell>
          <cell r="B2637" t="str">
            <v>55 Fordem Street</v>
          </cell>
          <cell r="C2637">
            <v>3147</v>
          </cell>
          <cell r="D2637" t="str">
            <v>VIC</v>
          </cell>
          <cell r="E2637" t="str">
            <v>Australia</v>
          </cell>
          <cell r="F2637">
            <v>10</v>
          </cell>
        </row>
        <row r="2638">
          <cell r="A2638">
            <v>2641</v>
          </cell>
          <cell r="B2638" t="str">
            <v>52753 Logan Hill</v>
          </cell>
          <cell r="C2638">
            <v>2031</v>
          </cell>
          <cell r="D2638" t="str">
            <v>NSW</v>
          </cell>
          <cell r="E2638" t="str">
            <v>Australia</v>
          </cell>
          <cell r="F2638">
            <v>12</v>
          </cell>
        </row>
        <row r="2639">
          <cell r="A2639">
            <v>2642</v>
          </cell>
          <cell r="B2639" t="str">
            <v>3 Old Gate Hill</v>
          </cell>
          <cell r="C2639">
            <v>4106</v>
          </cell>
          <cell r="D2639" t="str">
            <v>QLD</v>
          </cell>
          <cell r="E2639" t="str">
            <v>Australia</v>
          </cell>
          <cell r="F2639">
            <v>5</v>
          </cell>
        </row>
        <row r="2640">
          <cell r="A2640">
            <v>2643</v>
          </cell>
          <cell r="B2640" t="str">
            <v>42 Manitowish Hill</v>
          </cell>
          <cell r="C2640">
            <v>4352</v>
          </cell>
          <cell r="D2640" t="str">
            <v>QLD</v>
          </cell>
          <cell r="E2640" t="str">
            <v>Australia</v>
          </cell>
          <cell r="F2640">
            <v>5</v>
          </cell>
        </row>
        <row r="2641">
          <cell r="A2641">
            <v>2644</v>
          </cell>
          <cell r="B2641" t="str">
            <v>008 6th Center</v>
          </cell>
          <cell r="C2641">
            <v>3141</v>
          </cell>
          <cell r="D2641" t="str">
            <v>VIC</v>
          </cell>
          <cell r="E2641" t="str">
            <v>Australia</v>
          </cell>
          <cell r="F2641">
            <v>7</v>
          </cell>
        </row>
        <row r="2642">
          <cell r="A2642">
            <v>2645</v>
          </cell>
          <cell r="B2642" t="str">
            <v>78 Shasta Place</v>
          </cell>
          <cell r="C2642">
            <v>2135</v>
          </cell>
          <cell r="D2642" t="str">
            <v>NSW</v>
          </cell>
          <cell r="E2642" t="str">
            <v>Australia</v>
          </cell>
          <cell r="F2642">
            <v>12</v>
          </cell>
        </row>
        <row r="2643">
          <cell r="A2643">
            <v>2646</v>
          </cell>
          <cell r="B2643" t="str">
            <v>40 Veith Circle</v>
          </cell>
          <cell r="C2643">
            <v>4701</v>
          </cell>
          <cell r="D2643" t="str">
            <v>QLD</v>
          </cell>
          <cell r="E2643" t="str">
            <v>Australia</v>
          </cell>
          <cell r="F2643">
            <v>1</v>
          </cell>
        </row>
        <row r="2644">
          <cell r="A2644">
            <v>2647</v>
          </cell>
          <cell r="B2644" t="str">
            <v>10 Kedzie Pass</v>
          </cell>
          <cell r="C2644">
            <v>2770</v>
          </cell>
          <cell r="D2644" t="str">
            <v>NSW</v>
          </cell>
          <cell r="E2644" t="str">
            <v>Australia</v>
          </cell>
          <cell r="F2644">
            <v>7</v>
          </cell>
        </row>
        <row r="2645">
          <cell r="A2645">
            <v>2648</v>
          </cell>
          <cell r="B2645" t="str">
            <v>736 Tomscot Center</v>
          </cell>
          <cell r="C2645">
            <v>4503</v>
          </cell>
          <cell r="D2645" t="str">
            <v>QLD</v>
          </cell>
          <cell r="E2645" t="str">
            <v>Australia</v>
          </cell>
          <cell r="F2645">
            <v>5</v>
          </cell>
        </row>
        <row r="2646">
          <cell r="A2646">
            <v>2649</v>
          </cell>
          <cell r="B2646" t="str">
            <v>9521 Old Shore Trail</v>
          </cell>
          <cell r="C2646">
            <v>2769</v>
          </cell>
          <cell r="D2646" t="str">
            <v>NSW</v>
          </cell>
          <cell r="E2646" t="str">
            <v>Australia</v>
          </cell>
          <cell r="F2646">
            <v>10</v>
          </cell>
        </row>
        <row r="2647">
          <cell r="A2647">
            <v>2650</v>
          </cell>
          <cell r="B2647" t="str">
            <v>99 Homewood Place</v>
          </cell>
          <cell r="C2647">
            <v>4213</v>
          </cell>
          <cell r="D2647" t="str">
            <v>QLD</v>
          </cell>
          <cell r="E2647" t="str">
            <v>Australia</v>
          </cell>
          <cell r="F2647">
            <v>8</v>
          </cell>
        </row>
        <row r="2648">
          <cell r="A2648">
            <v>2651</v>
          </cell>
          <cell r="B2648" t="str">
            <v>6876 Mandrake Avenue</v>
          </cell>
          <cell r="C2648">
            <v>2298</v>
          </cell>
          <cell r="D2648" t="str">
            <v>NSW</v>
          </cell>
          <cell r="E2648" t="str">
            <v>Australia</v>
          </cell>
          <cell r="F2648">
            <v>6</v>
          </cell>
        </row>
        <row r="2649">
          <cell r="A2649">
            <v>2652</v>
          </cell>
          <cell r="B2649" t="str">
            <v>16 Hudson Alley</v>
          </cell>
          <cell r="C2649">
            <v>2234</v>
          </cell>
          <cell r="D2649" t="str">
            <v>NSW</v>
          </cell>
          <cell r="E2649" t="str">
            <v>Australia</v>
          </cell>
          <cell r="F2649">
            <v>10</v>
          </cell>
        </row>
        <row r="2650">
          <cell r="A2650">
            <v>2653</v>
          </cell>
          <cell r="B2650" t="str">
            <v>7163 2nd Point</v>
          </cell>
          <cell r="C2650">
            <v>3931</v>
          </cell>
          <cell r="D2650" t="str">
            <v>VIC</v>
          </cell>
          <cell r="E2650" t="str">
            <v>Australia</v>
          </cell>
          <cell r="F2650">
            <v>8</v>
          </cell>
        </row>
        <row r="2651">
          <cell r="A2651">
            <v>2654</v>
          </cell>
          <cell r="B2651" t="str">
            <v>30 Parkside Terrace</v>
          </cell>
          <cell r="C2651">
            <v>2210</v>
          </cell>
          <cell r="D2651" t="str">
            <v>NSW</v>
          </cell>
          <cell r="E2651" t="str">
            <v>Australia</v>
          </cell>
          <cell r="F2651">
            <v>10</v>
          </cell>
        </row>
        <row r="2652">
          <cell r="A2652">
            <v>2655</v>
          </cell>
          <cell r="B2652" t="str">
            <v>19 Fairview Road</v>
          </cell>
          <cell r="C2652">
            <v>4012</v>
          </cell>
          <cell r="D2652" t="str">
            <v>QLD</v>
          </cell>
          <cell r="E2652" t="str">
            <v>Australia</v>
          </cell>
          <cell r="F2652">
            <v>3</v>
          </cell>
        </row>
        <row r="2653">
          <cell r="A2653">
            <v>2656</v>
          </cell>
          <cell r="B2653" t="str">
            <v>444 Spaight Crossing</v>
          </cell>
          <cell r="C2653">
            <v>3070</v>
          </cell>
          <cell r="D2653" t="str">
            <v>VIC</v>
          </cell>
          <cell r="E2653" t="str">
            <v>Australia</v>
          </cell>
          <cell r="F2653">
            <v>10</v>
          </cell>
        </row>
        <row r="2654">
          <cell r="A2654">
            <v>2657</v>
          </cell>
          <cell r="B2654" t="str">
            <v>447 Delaware Park</v>
          </cell>
          <cell r="C2654">
            <v>3911</v>
          </cell>
          <cell r="D2654" t="str">
            <v>VIC</v>
          </cell>
          <cell r="E2654" t="str">
            <v>Australia</v>
          </cell>
          <cell r="F2654">
            <v>5</v>
          </cell>
        </row>
        <row r="2655">
          <cell r="A2655">
            <v>2658</v>
          </cell>
          <cell r="B2655" t="str">
            <v>96 Dayton Park</v>
          </cell>
          <cell r="C2655">
            <v>2190</v>
          </cell>
          <cell r="D2655" t="str">
            <v>NSW</v>
          </cell>
          <cell r="E2655" t="str">
            <v>Australia</v>
          </cell>
          <cell r="F2655">
            <v>9</v>
          </cell>
        </row>
        <row r="2656">
          <cell r="A2656">
            <v>2659</v>
          </cell>
          <cell r="B2656" t="str">
            <v>882 Mitchell Place</v>
          </cell>
          <cell r="C2656">
            <v>4151</v>
          </cell>
          <cell r="D2656" t="str">
            <v>QLD</v>
          </cell>
          <cell r="E2656" t="str">
            <v>Australia</v>
          </cell>
          <cell r="F2656">
            <v>4</v>
          </cell>
        </row>
        <row r="2657">
          <cell r="A2657">
            <v>2660</v>
          </cell>
          <cell r="B2657" t="str">
            <v>68128 Leroy Street</v>
          </cell>
          <cell r="C2657">
            <v>4213</v>
          </cell>
          <cell r="D2657" t="str">
            <v>QLD</v>
          </cell>
          <cell r="E2657" t="str">
            <v>Australia</v>
          </cell>
          <cell r="F2657">
            <v>8</v>
          </cell>
        </row>
        <row r="2658">
          <cell r="A2658">
            <v>2661</v>
          </cell>
          <cell r="B2658" t="str">
            <v>17 South Crossing</v>
          </cell>
          <cell r="C2658">
            <v>2770</v>
          </cell>
          <cell r="D2658" t="str">
            <v>NSW</v>
          </cell>
          <cell r="E2658" t="str">
            <v>Australia</v>
          </cell>
          <cell r="F2658">
            <v>7</v>
          </cell>
        </row>
        <row r="2659">
          <cell r="A2659">
            <v>2662</v>
          </cell>
          <cell r="B2659" t="str">
            <v>648 Rigney Pass</v>
          </cell>
          <cell r="C2659">
            <v>2460</v>
          </cell>
          <cell r="D2659" t="str">
            <v>NSW</v>
          </cell>
          <cell r="E2659" t="str">
            <v>Australia</v>
          </cell>
          <cell r="F2659">
            <v>2</v>
          </cell>
        </row>
        <row r="2660">
          <cell r="A2660">
            <v>2663</v>
          </cell>
          <cell r="B2660" t="str">
            <v>1 Ronald Regan Hill</v>
          </cell>
          <cell r="C2660">
            <v>2756</v>
          </cell>
          <cell r="D2660" t="str">
            <v>NSW</v>
          </cell>
          <cell r="E2660" t="str">
            <v>Australia</v>
          </cell>
          <cell r="F2660">
            <v>8</v>
          </cell>
        </row>
        <row r="2661">
          <cell r="A2661">
            <v>2664</v>
          </cell>
          <cell r="B2661" t="str">
            <v>359 Briar Crest Road</v>
          </cell>
          <cell r="C2661">
            <v>2155</v>
          </cell>
          <cell r="D2661" t="str">
            <v>NSW</v>
          </cell>
          <cell r="E2661" t="str">
            <v>Australia</v>
          </cell>
          <cell r="F2661">
            <v>10</v>
          </cell>
        </row>
        <row r="2662">
          <cell r="A2662">
            <v>2665</v>
          </cell>
          <cell r="B2662" t="str">
            <v>4543 Service Terrace</v>
          </cell>
          <cell r="C2662">
            <v>2566</v>
          </cell>
          <cell r="D2662" t="str">
            <v>NSW</v>
          </cell>
          <cell r="E2662" t="str">
            <v>Australia</v>
          </cell>
          <cell r="F2662">
            <v>8</v>
          </cell>
        </row>
        <row r="2663">
          <cell r="A2663">
            <v>2666</v>
          </cell>
          <cell r="B2663" t="str">
            <v>0 Knutson Crossing</v>
          </cell>
          <cell r="C2663">
            <v>2151</v>
          </cell>
          <cell r="D2663" t="str">
            <v>NSW</v>
          </cell>
          <cell r="E2663" t="str">
            <v>Australia</v>
          </cell>
          <cell r="F2663">
            <v>8</v>
          </cell>
        </row>
        <row r="2664">
          <cell r="A2664">
            <v>2667</v>
          </cell>
          <cell r="B2664" t="str">
            <v>28156 School Park</v>
          </cell>
          <cell r="C2664">
            <v>3188</v>
          </cell>
          <cell r="D2664" t="str">
            <v>VIC</v>
          </cell>
          <cell r="E2664" t="str">
            <v>Australia</v>
          </cell>
          <cell r="F2664">
            <v>10</v>
          </cell>
        </row>
        <row r="2665">
          <cell r="A2665">
            <v>2668</v>
          </cell>
          <cell r="B2665" t="str">
            <v>920 Manley Crossing</v>
          </cell>
          <cell r="C2665">
            <v>4226</v>
          </cell>
          <cell r="D2665" t="str">
            <v>QLD</v>
          </cell>
          <cell r="E2665" t="str">
            <v>Australia</v>
          </cell>
          <cell r="F2665">
            <v>8</v>
          </cell>
        </row>
        <row r="2666">
          <cell r="A2666">
            <v>2669</v>
          </cell>
          <cell r="B2666" t="str">
            <v>38 Armistice Lane</v>
          </cell>
          <cell r="C2666">
            <v>3250</v>
          </cell>
          <cell r="D2666" t="str">
            <v>VIC</v>
          </cell>
          <cell r="E2666" t="str">
            <v>Australia</v>
          </cell>
          <cell r="F2666">
            <v>2</v>
          </cell>
        </row>
        <row r="2667">
          <cell r="A2667">
            <v>2670</v>
          </cell>
          <cell r="B2667" t="str">
            <v>6988 Waxwing Hill</v>
          </cell>
          <cell r="C2667">
            <v>4700</v>
          </cell>
          <cell r="D2667" t="str">
            <v>QLD</v>
          </cell>
          <cell r="E2667" t="str">
            <v>Australia</v>
          </cell>
          <cell r="F2667">
            <v>3</v>
          </cell>
        </row>
        <row r="2668">
          <cell r="A2668">
            <v>2671</v>
          </cell>
          <cell r="B2668" t="str">
            <v>84 Southridge Lane</v>
          </cell>
          <cell r="C2668">
            <v>2799</v>
          </cell>
          <cell r="D2668" t="str">
            <v>NSW</v>
          </cell>
          <cell r="E2668" t="str">
            <v>Australia</v>
          </cell>
          <cell r="F2668">
            <v>2</v>
          </cell>
        </row>
        <row r="2669">
          <cell r="A2669">
            <v>2672</v>
          </cell>
          <cell r="B2669" t="str">
            <v>8 Eagle Crest Circle</v>
          </cell>
          <cell r="C2669">
            <v>2137</v>
          </cell>
          <cell r="D2669" t="str">
            <v>NSW</v>
          </cell>
          <cell r="E2669" t="str">
            <v>Australia</v>
          </cell>
          <cell r="F2669">
            <v>12</v>
          </cell>
        </row>
        <row r="2670">
          <cell r="A2670">
            <v>2673</v>
          </cell>
          <cell r="B2670" t="str">
            <v>571 Golf Alley</v>
          </cell>
          <cell r="C2670">
            <v>2650</v>
          </cell>
          <cell r="D2670" t="str">
            <v>NSW</v>
          </cell>
          <cell r="E2670" t="str">
            <v>Australia</v>
          </cell>
          <cell r="F2670">
            <v>5</v>
          </cell>
        </row>
        <row r="2671">
          <cell r="A2671">
            <v>2674</v>
          </cell>
          <cell r="B2671" t="str">
            <v>52408 Autumn Leaf Road</v>
          </cell>
          <cell r="C2671">
            <v>3030</v>
          </cell>
          <cell r="D2671" t="str">
            <v>VIC</v>
          </cell>
          <cell r="E2671" t="str">
            <v>Australia</v>
          </cell>
          <cell r="F2671">
            <v>7</v>
          </cell>
        </row>
        <row r="2672">
          <cell r="A2672">
            <v>2675</v>
          </cell>
          <cell r="B2672" t="str">
            <v>4 Loomis Hill</v>
          </cell>
          <cell r="C2672">
            <v>2527</v>
          </cell>
          <cell r="D2672" t="str">
            <v>NSW</v>
          </cell>
          <cell r="E2672" t="str">
            <v>Australia</v>
          </cell>
          <cell r="F2672">
            <v>7</v>
          </cell>
        </row>
        <row r="2673">
          <cell r="A2673">
            <v>2676</v>
          </cell>
          <cell r="B2673" t="str">
            <v>1411 Jenifer Center</v>
          </cell>
          <cell r="C2673">
            <v>4670</v>
          </cell>
          <cell r="D2673" t="str">
            <v>QLD</v>
          </cell>
          <cell r="E2673" t="str">
            <v>Australia</v>
          </cell>
          <cell r="F2673">
            <v>3</v>
          </cell>
        </row>
        <row r="2674">
          <cell r="A2674">
            <v>2677</v>
          </cell>
          <cell r="B2674" t="str">
            <v>336 Fordem Trail</v>
          </cell>
          <cell r="C2674">
            <v>2088</v>
          </cell>
          <cell r="D2674" t="str">
            <v>NSW</v>
          </cell>
          <cell r="E2674" t="str">
            <v>Australia</v>
          </cell>
          <cell r="F2674">
            <v>12</v>
          </cell>
        </row>
        <row r="2675">
          <cell r="A2675">
            <v>2678</v>
          </cell>
          <cell r="B2675" t="str">
            <v>59 Hoepker Lane</v>
          </cell>
          <cell r="C2675">
            <v>3191</v>
          </cell>
          <cell r="D2675" t="str">
            <v>VIC</v>
          </cell>
          <cell r="E2675" t="str">
            <v>Australia</v>
          </cell>
          <cell r="F2675">
            <v>11</v>
          </cell>
        </row>
        <row r="2676">
          <cell r="A2676">
            <v>2679</v>
          </cell>
          <cell r="B2676" t="str">
            <v>2864 Corscot Parkway</v>
          </cell>
          <cell r="C2676">
            <v>2756</v>
          </cell>
          <cell r="D2676" t="str">
            <v>NSW</v>
          </cell>
          <cell r="E2676" t="str">
            <v>Australia</v>
          </cell>
          <cell r="F2676">
            <v>8</v>
          </cell>
        </row>
        <row r="2677">
          <cell r="A2677">
            <v>2680</v>
          </cell>
          <cell r="B2677" t="str">
            <v>4658 Tennessee Street</v>
          </cell>
          <cell r="C2677">
            <v>3121</v>
          </cell>
          <cell r="D2677" t="str">
            <v>VIC</v>
          </cell>
          <cell r="E2677" t="str">
            <v>Australia</v>
          </cell>
          <cell r="F2677">
            <v>11</v>
          </cell>
        </row>
        <row r="2678">
          <cell r="A2678">
            <v>2681</v>
          </cell>
          <cell r="B2678" t="str">
            <v>53485 Sycamore Junction</v>
          </cell>
          <cell r="C2678">
            <v>3192</v>
          </cell>
          <cell r="D2678" t="str">
            <v>VIC</v>
          </cell>
          <cell r="E2678" t="str">
            <v>Australia</v>
          </cell>
          <cell r="F2678">
            <v>8</v>
          </cell>
        </row>
        <row r="2679">
          <cell r="A2679">
            <v>2682</v>
          </cell>
          <cell r="B2679" t="str">
            <v>446 Warrior Pass</v>
          </cell>
          <cell r="C2679">
            <v>4740</v>
          </cell>
          <cell r="D2679" t="str">
            <v>QLD</v>
          </cell>
          <cell r="E2679" t="str">
            <v>Australia</v>
          </cell>
          <cell r="F2679">
            <v>5</v>
          </cell>
        </row>
        <row r="2680">
          <cell r="A2680">
            <v>2683</v>
          </cell>
          <cell r="B2680" t="str">
            <v>25567 Linden Court</v>
          </cell>
          <cell r="C2680">
            <v>4564</v>
          </cell>
          <cell r="D2680" t="str">
            <v>QLD</v>
          </cell>
          <cell r="E2680" t="str">
            <v>Australia</v>
          </cell>
          <cell r="F2680">
            <v>8</v>
          </cell>
        </row>
        <row r="2681">
          <cell r="A2681">
            <v>2684</v>
          </cell>
          <cell r="B2681" t="str">
            <v>111 Hooker Avenue</v>
          </cell>
          <cell r="C2681">
            <v>4860</v>
          </cell>
          <cell r="D2681" t="str">
            <v>QLD</v>
          </cell>
          <cell r="E2681" t="str">
            <v>Australia</v>
          </cell>
          <cell r="F2681">
            <v>2</v>
          </cell>
        </row>
        <row r="2682">
          <cell r="A2682">
            <v>2685</v>
          </cell>
          <cell r="B2682" t="str">
            <v>51 Dixon Court</v>
          </cell>
          <cell r="C2682">
            <v>2570</v>
          </cell>
          <cell r="D2682" t="str">
            <v>NSW</v>
          </cell>
          <cell r="E2682" t="str">
            <v>Australia</v>
          </cell>
          <cell r="F2682">
            <v>8</v>
          </cell>
        </row>
        <row r="2683">
          <cell r="A2683">
            <v>2686</v>
          </cell>
          <cell r="B2683" t="str">
            <v>16639 Bunting Circle</v>
          </cell>
          <cell r="C2683">
            <v>3174</v>
          </cell>
          <cell r="D2683" t="str">
            <v>VIC</v>
          </cell>
          <cell r="E2683" t="str">
            <v>Australia</v>
          </cell>
          <cell r="F2683">
            <v>8</v>
          </cell>
        </row>
        <row r="2684">
          <cell r="A2684">
            <v>2687</v>
          </cell>
          <cell r="B2684" t="str">
            <v>40923 Truax Drive</v>
          </cell>
          <cell r="C2684">
            <v>2208</v>
          </cell>
          <cell r="D2684" t="str">
            <v>NSW</v>
          </cell>
          <cell r="E2684" t="str">
            <v>Australia</v>
          </cell>
          <cell r="F2684">
            <v>10</v>
          </cell>
        </row>
        <row r="2685">
          <cell r="A2685">
            <v>2688</v>
          </cell>
          <cell r="B2685" t="str">
            <v>22 Moulton Place</v>
          </cell>
          <cell r="C2685">
            <v>4878</v>
          </cell>
          <cell r="D2685" t="str">
            <v>QLD</v>
          </cell>
          <cell r="E2685" t="str">
            <v>Australia</v>
          </cell>
          <cell r="F2685">
            <v>4</v>
          </cell>
        </row>
        <row r="2686">
          <cell r="A2686">
            <v>2689</v>
          </cell>
          <cell r="B2686" t="str">
            <v>52541 Lakewood Gardens Court</v>
          </cell>
          <cell r="C2686">
            <v>3922</v>
          </cell>
          <cell r="D2686" t="str">
            <v>VIC</v>
          </cell>
          <cell r="E2686" t="str">
            <v>Australia</v>
          </cell>
          <cell r="F2686">
            <v>2</v>
          </cell>
        </row>
        <row r="2687">
          <cell r="A2687">
            <v>2690</v>
          </cell>
          <cell r="B2687" t="str">
            <v>39746 Eliot Center</v>
          </cell>
          <cell r="C2687">
            <v>2177</v>
          </cell>
          <cell r="D2687" t="str">
            <v>NSW</v>
          </cell>
          <cell r="E2687" t="str">
            <v>Australia</v>
          </cell>
          <cell r="F2687">
            <v>9</v>
          </cell>
        </row>
        <row r="2688">
          <cell r="A2688">
            <v>2691</v>
          </cell>
          <cell r="B2688" t="str">
            <v>7 Springview Lane</v>
          </cell>
          <cell r="C2688">
            <v>2256</v>
          </cell>
          <cell r="D2688" t="str">
            <v>NSW</v>
          </cell>
          <cell r="E2688" t="str">
            <v>Australia</v>
          </cell>
          <cell r="F2688">
            <v>6</v>
          </cell>
        </row>
        <row r="2689">
          <cell r="A2689">
            <v>2692</v>
          </cell>
          <cell r="B2689" t="str">
            <v>8658 Maple Wood Plaza</v>
          </cell>
          <cell r="C2689">
            <v>3020</v>
          </cell>
          <cell r="D2689" t="str">
            <v>VIC</v>
          </cell>
          <cell r="E2689" t="str">
            <v>Australia</v>
          </cell>
          <cell r="F2689">
            <v>7</v>
          </cell>
        </row>
        <row r="2690">
          <cell r="A2690">
            <v>2693</v>
          </cell>
          <cell r="B2690" t="str">
            <v>03 Old Shore Terrace</v>
          </cell>
          <cell r="C2690">
            <v>4078</v>
          </cell>
          <cell r="D2690" t="str">
            <v>QLD</v>
          </cell>
          <cell r="E2690" t="str">
            <v>Australia</v>
          </cell>
          <cell r="F2690">
            <v>7</v>
          </cell>
        </row>
        <row r="2691">
          <cell r="A2691">
            <v>2694</v>
          </cell>
          <cell r="B2691" t="str">
            <v>99565 Warrior Alley</v>
          </cell>
          <cell r="C2691">
            <v>4510</v>
          </cell>
          <cell r="D2691" t="str">
            <v>QLD</v>
          </cell>
          <cell r="E2691" t="str">
            <v>Australia</v>
          </cell>
          <cell r="F2691">
            <v>3</v>
          </cell>
        </row>
        <row r="2692">
          <cell r="A2692">
            <v>2695</v>
          </cell>
          <cell r="B2692" t="str">
            <v>718 Fair Oaks Point</v>
          </cell>
          <cell r="C2692">
            <v>2068</v>
          </cell>
          <cell r="D2692" t="str">
            <v>NSW</v>
          </cell>
          <cell r="E2692" t="str">
            <v>Australia</v>
          </cell>
          <cell r="F2692">
            <v>12</v>
          </cell>
        </row>
        <row r="2693">
          <cell r="A2693">
            <v>2696</v>
          </cell>
          <cell r="B2693" t="str">
            <v>0 Little Fleur Avenue</v>
          </cell>
          <cell r="C2693">
            <v>4031</v>
          </cell>
          <cell r="D2693" t="str">
            <v>QLD</v>
          </cell>
          <cell r="E2693" t="str">
            <v>Australia</v>
          </cell>
          <cell r="F2693">
            <v>8</v>
          </cell>
        </row>
        <row r="2694">
          <cell r="A2694">
            <v>2697</v>
          </cell>
          <cell r="B2694" t="str">
            <v>541 Southridge Trail</v>
          </cell>
          <cell r="C2694">
            <v>2067</v>
          </cell>
          <cell r="D2694" t="str">
            <v>NSW</v>
          </cell>
          <cell r="E2694" t="str">
            <v>Australia</v>
          </cell>
          <cell r="F2694">
            <v>12</v>
          </cell>
        </row>
        <row r="2695">
          <cell r="A2695">
            <v>2698</v>
          </cell>
          <cell r="B2695" t="str">
            <v>77196 West Crossing</v>
          </cell>
          <cell r="C2695">
            <v>2166</v>
          </cell>
          <cell r="D2695" t="str">
            <v>NSW</v>
          </cell>
          <cell r="E2695" t="str">
            <v>Australia</v>
          </cell>
          <cell r="F2695">
            <v>8</v>
          </cell>
        </row>
        <row r="2696">
          <cell r="A2696">
            <v>2699</v>
          </cell>
          <cell r="B2696" t="str">
            <v>7 Fordem Point</v>
          </cell>
          <cell r="C2696">
            <v>3057</v>
          </cell>
          <cell r="D2696" t="str">
            <v>VIC</v>
          </cell>
          <cell r="E2696" t="str">
            <v>Australia</v>
          </cell>
          <cell r="F2696">
            <v>7</v>
          </cell>
        </row>
        <row r="2697">
          <cell r="A2697">
            <v>2700</v>
          </cell>
          <cell r="B2697" t="str">
            <v>58 Shelley Crossing</v>
          </cell>
          <cell r="C2697">
            <v>2570</v>
          </cell>
          <cell r="D2697" t="str">
            <v>NSW</v>
          </cell>
          <cell r="E2697" t="str">
            <v>Australia</v>
          </cell>
          <cell r="F2697">
            <v>8</v>
          </cell>
        </row>
        <row r="2698">
          <cell r="A2698">
            <v>2701</v>
          </cell>
          <cell r="B2698" t="str">
            <v>41 Westport Center</v>
          </cell>
          <cell r="C2698">
            <v>3280</v>
          </cell>
          <cell r="D2698" t="str">
            <v>VIC</v>
          </cell>
          <cell r="E2698" t="str">
            <v>Australia</v>
          </cell>
          <cell r="F2698">
            <v>4</v>
          </cell>
        </row>
        <row r="2699">
          <cell r="A2699">
            <v>2702</v>
          </cell>
          <cell r="B2699" t="str">
            <v>8598 Nova Parkway</v>
          </cell>
          <cell r="C2699">
            <v>2758</v>
          </cell>
          <cell r="D2699" t="str">
            <v>NSW</v>
          </cell>
          <cell r="E2699" t="str">
            <v>Australia</v>
          </cell>
          <cell r="F2699">
            <v>9</v>
          </cell>
        </row>
        <row r="2700">
          <cell r="A2700">
            <v>2703</v>
          </cell>
          <cell r="B2700" t="str">
            <v>4826 Crowley Park</v>
          </cell>
          <cell r="C2700">
            <v>2779</v>
          </cell>
          <cell r="D2700" t="str">
            <v>NSW</v>
          </cell>
          <cell r="E2700" t="str">
            <v>Australia</v>
          </cell>
          <cell r="F2700">
            <v>7</v>
          </cell>
        </row>
        <row r="2701">
          <cell r="A2701">
            <v>2704</v>
          </cell>
          <cell r="B2701" t="str">
            <v>3 Vermont Alley</v>
          </cell>
          <cell r="C2701">
            <v>2261</v>
          </cell>
          <cell r="D2701" t="str">
            <v>NSW</v>
          </cell>
          <cell r="E2701" t="str">
            <v>Australia</v>
          </cell>
          <cell r="F2701">
            <v>5</v>
          </cell>
        </row>
        <row r="2702">
          <cell r="A2702">
            <v>2705</v>
          </cell>
          <cell r="B2702" t="str">
            <v>7107 Manitowish Road</v>
          </cell>
          <cell r="C2702">
            <v>4815</v>
          </cell>
          <cell r="D2702" t="str">
            <v>QLD</v>
          </cell>
          <cell r="E2702" t="str">
            <v>Australia</v>
          </cell>
          <cell r="F2702">
            <v>2</v>
          </cell>
        </row>
        <row r="2703">
          <cell r="A2703">
            <v>2706</v>
          </cell>
          <cell r="B2703" t="str">
            <v>9304 Birchwood Junction</v>
          </cell>
          <cell r="C2703">
            <v>2070</v>
          </cell>
          <cell r="D2703" t="str">
            <v>NSW</v>
          </cell>
          <cell r="E2703" t="str">
            <v>Australia</v>
          </cell>
          <cell r="F2703">
            <v>12</v>
          </cell>
        </row>
        <row r="2704">
          <cell r="A2704">
            <v>2707</v>
          </cell>
          <cell r="B2704" t="str">
            <v>91655 Rowland Point</v>
          </cell>
          <cell r="C2704">
            <v>4123</v>
          </cell>
          <cell r="D2704" t="str">
            <v>QLD</v>
          </cell>
          <cell r="E2704" t="str">
            <v>Australia</v>
          </cell>
          <cell r="F2704">
            <v>8</v>
          </cell>
        </row>
        <row r="2705">
          <cell r="A2705">
            <v>2708</v>
          </cell>
          <cell r="B2705" t="str">
            <v>76 Aberg Hill</v>
          </cell>
          <cell r="C2705">
            <v>3028</v>
          </cell>
          <cell r="D2705" t="str">
            <v>VIC</v>
          </cell>
          <cell r="E2705" t="str">
            <v>Australia</v>
          </cell>
          <cell r="F2705">
            <v>6</v>
          </cell>
        </row>
        <row r="2706">
          <cell r="A2706">
            <v>2709</v>
          </cell>
          <cell r="B2706" t="str">
            <v>6418 Sachs Trail</v>
          </cell>
          <cell r="C2706">
            <v>2810</v>
          </cell>
          <cell r="D2706" t="str">
            <v>NSW</v>
          </cell>
          <cell r="E2706" t="str">
            <v>Australia</v>
          </cell>
          <cell r="F2706">
            <v>1</v>
          </cell>
        </row>
        <row r="2707">
          <cell r="A2707">
            <v>2710</v>
          </cell>
          <cell r="B2707" t="str">
            <v>86445 Bonner Junction</v>
          </cell>
          <cell r="C2707">
            <v>4660</v>
          </cell>
          <cell r="D2707" t="str">
            <v>QLD</v>
          </cell>
          <cell r="E2707" t="str">
            <v>Australia</v>
          </cell>
          <cell r="F2707">
            <v>3</v>
          </cell>
        </row>
        <row r="2708">
          <cell r="A2708">
            <v>2711</v>
          </cell>
          <cell r="B2708" t="str">
            <v>9235 Walton Park</v>
          </cell>
          <cell r="C2708">
            <v>2095</v>
          </cell>
          <cell r="D2708" t="str">
            <v>NSW</v>
          </cell>
          <cell r="E2708" t="str">
            <v>Australia</v>
          </cell>
          <cell r="F2708">
            <v>11</v>
          </cell>
        </row>
        <row r="2709">
          <cell r="A2709">
            <v>2712</v>
          </cell>
          <cell r="B2709" t="str">
            <v>18652 Springs Plaza</v>
          </cell>
          <cell r="C2709">
            <v>2259</v>
          </cell>
          <cell r="D2709" t="str">
            <v>NSW</v>
          </cell>
          <cell r="E2709" t="str">
            <v>Australia</v>
          </cell>
          <cell r="F2709">
            <v>7</v>
          </cell>
        </row>
        <row r="2710">
          <cell r="A2710">
            <v>2713</v>
          </cell>
          <cell r="B2710" t="str">
            <v>29895 Crest Line Point</v>
          </cell>
          <cell r="C2710">
            <v>2049</v>
          </cell>
          <cell r="D2710" t="str">
            <v>NSW</v>
          </cell>
          <cell r="E2710" t="str">
            <v>Australia</v>
          </cell>
          <cell r="F2710">
            <v>11</v>
          </cell>
        </row>
        <row r="2711">
          <cell r="A2711">
            <v>2714</v>
          </cell>
          <cell r="B2711" t="str">
            <v>65 Sunbrook Road</v>
          </cell>
          <cell r="C2711">
            <v>2284</v>
          </cell>
          <cell r="D2711" t="str">
            <v>NSW</v>
          </cell>
          <cell r="E2711" t="str">
            <v>Australia</v>
          </cell>
          <cell r="F2711">
            <v>4</v>
          </cell>
        </row>
        <row r="2712">
          <cell r="A2712">
            <v>2715</v>
          </cell>
          <cell r="B2712" t="str">
            <v>75 Loftsgordon Hill</v>
          </cell>
          <cell r="C2712">
            <v>3147</v>
          </cell>
          <cell r="D2712" t="str">
            <v>VIC</v>
          </cell>
          <cell r="E2712" t="str">
            <v>Australia</v>
          </cell>
          <cell r="F2712">
            <v>11</v>
          </cell>
        </row>
        <row r="2713">
          <cell r="A2713">
            <v>2716</v>
          </cell>
          <cell r="B2713" t="str">
            <v>122 Chinook Center</v>
          </cell>
          <cell r="C2713">
            <v>2112</v>
          </cell>
          <cell r="D2713" t="str">
            <v>NSW</v>
          </cell>
          <cell r="E2713" t="str">
            <v>Australia</v>
          </cell>
          <cell r="F2713">
            <v>11</v>
          </cell>
        </row>
        <row r="2714">
          <cell r="A2714">
            <v>2717</v>
          </cell>
          <cell r="B2714" t="str">
            <v>6994 Hanson Place</v>
          </cell>
          <cell r="C2714">
            <v>2580</v>
          </cell>
          <cell r="D2714" t="str">
            <v>NSW</v>
          </cell>
          <cell r="E2714" t="str">
            <v>Australia</v>
          </cell>
          <cell r="F2714">
            <v>5</v>
          </cell>
        </row>
        <row r="2715">
          <cell r="A2715">
            <v>2718</v>
          </cell>
          <cell r="B2715" t="str">
            <v>00662 Ludington Court</v>
          </cell>
          <cell r="C2715">
            <v>3228</v>
          </cell>
          <cell r="D2715" t="str">
            <v>VIC</v>
          </cell>
          <cell r="E2715" t="str">
            <v>Australia</v>
          </cell>
          <cell r="F2715">
            <v>9</v>
          </cell>
        </row>
        <row r="2716">
          <cell r="A2716">
            <v>2719</v>
          </cell>
          <cell r="B2716" t="str">
            <v>62 Linden Drive</v>
          </cell>
          <cell r="C2716">
            <v>4209</v>
          </cell>
          <cell r="D2716" t="str">
            <v>QLD</v>
          </cell>
          <cell r="E2716" t="str">
            <v>Australia</v>
          </cell>
          <cell r="F2716">
            <v>4</v>
          </cell>
        </row>
        <row r="2717">
          <cell r="A2717">
            <v>2720</v>
          </cell>
          <cell r="B2717" t="str">
            <v>831 Daystar Circle</v>
          </cell>
          <cell r="C2717">
            <v>2038</v>
          </cell>
          <cell r="D2717" t="str">
            <v>NSW</v>
          </cell>
          <cell r="E2717" t="str">
            <v>Australia</v>
          </cell>
          <cell r="F2717">
            <v>12</v>
          </cell>
        </row>
        <row r="2718">
          <cell r="A2718">
            <v>2721</v>
          </cell>
          <cell r="B2718" t="str">
            <v>1 Forest Junction</v>
          </cell>
          <cell r="C2718">
            <v>2620</v>
          </cell>
          <cell r="D2718" t="str">
            <v>NSW</v>
          </cell>
          <cell r="E2718" t="str">
            <v>Australia</v>
          </cell>
          <cell r="F2718">
            <v>10</v>
          </cell>
        </row>
        <row r="2719">
          <cell r="A2719">
            <v>2722</v>
          </cell>
          <cell r="B2719" t="str">
            <v>8 Bobwhite Court</v>
          </cell>
          <cell r="C2719">
            <v>3127</v>
          </cell>
          <cell r="D2719" t="str">
            <v>VIC</v>
          </cell>
          <cell r="E2719" t="str">
            <v>Australia</v>
          </cell>
          <cell r="F2719">
            <v>10</v>
          </cell>
        </row>
        <row r="2720">
          <cell r="A2720">
            <v>2723</v>
          </cell>
          <cell r="B2720" t="str">
            <v>8941 Harbort Point</v>
          </cell>
          <cell r="C2720">
            <v>2148</v>
          </cell>
          <cell r="D2720" t="str">
            <v>NSW</v>
          </cell>
          <cell r="E2720" t="str">
            <v>Australia</v>
          </cell>
          <cell r="F2720">
            <v>9</v>
          </cell>
        </row>
        <row r="2721">
          <cell r="A2721">
            <v>2724</v>
          </cell>
          <cell r="B2721" t="str">
            <v>3 Independence Street</v>
          </cell>
          <cell r="C2721">
            <v>4073</v>
          </cell>
          <cell r="D2721" t="str">
            <v>QLD</v>
          </cell>
          <cell r="E2721" t="str">
            <v>Australia</v>
          </cell>
          <cell r="F2721">
            <v>6</v>
          </cell>
        </row>
        <row r="2722">
          <cell r="A2722">
            <v>2725</v>
          </cell>
          <cell r="B2722" t="str">
            <v>8 Holmberg Street</v>
          </cell>
          <cell r="C2722">
            <v>2444</v>
          </cell>
          <cell r="D2722" t="str">
            <v>NSW</v>
          </cell>
          <cell r="E2722" t="str">
            <v>Australia</v>
          </cell>
          <cell r="F2722">
            <v>7</v>
          </cell>
        </row>
        <row r="2723">
          <cell r="A2723">
            <v>2726</v>
          </cell>
          <cell r="B2723" t="str">
            <v>15776 Thackeray Alley</v>
          </cell>
          <cell r="C2723">
            <v>2261</v>
          </cell>
          <cell r="D2723" t="str">
            <v>NSW</v>
          </cell>
          <cell r="E2723" t="str">
            <v>Australia</v>
          </cell>
          <cell r="F2723">
            <v>7</v>
          </cell>
        </row>
        <row r="2724">
          <cell r="A2724">
            <v>2727</v>
          </cell>
          <cell r="B2724" t="str">
            <v>05 Lerdahl Place</v>
          </cell>
          <cell r="C2724">
            <v>4215</v>
          </cell>
          <cell r="D2724" t="str">
            <v>QLD</v>
          </cell>
          <cell r="E2724" t="str">
            <v>Australia</v>
          </cell>
          <cell r="F2724">
            <v>6</v>
          </cell>
        </row>
        <row r="2725">
          <cell r="A2725">
            <v>2728</v>
          </cell>
          <cell r="B2725" t="str">
            <v>512 Forest Run Center</v>
          </cell>
          <cell r="C2725">
            <v>3188</v>
          </cell>
          <cell r="D2725" t="str">
            <v>VIC</v>
          </cell>
          <cell r="E2725" t="str">
            <v>Australia</v>
          </cell>
          <cell r="F2725">
            <v>11</v>
          </cell>
        </row>
        <row r="2726">
          <cell r="A2726">
            <v>2729</v>
          </cell>
          <cell r="B2726" t="str">
            <v>304 Moland Street</v>
          </cell>
          <cell r="C2726">
            <v>3810</v>
          </cell>
          <cell r="D2726" t="str">
            <v>VIC</v>
          </cell>
          <cell r="E2726" t="str">
            <v>Australia</v>
          </cell>
          <cell r="F2726">
            <v>5</v>
          </cell>
        </row>
        <row r="2727">
          <cell r="A2727">
            <v>2730</v>
          </cell>
          <cell r="B2727" t="str">
            <v>63 International Drive</v>
          </cell>
          <cell r="C2727">
            <v>4165</v>
          </cell>
          <cell r="D2727" t="str">
            <v>QLD</v>
          </cell>
          <cell r="E2727" t="str">
            <v>Australia</v>
          </cell>
          <cell r="F2727">
            <v>7</v>
          </cell>
        </row>
        <row r="2728">
          <cell r="A2728">
            <v>2731</v>
          </cell>
          <cell r="B2728" t="str">
            <v>04 Schmedeman Court</v>
          </cell>
          <cell r="C2728">
            <v>2196</v>
          </cell>
          <cell r="D2728" t="str">
            <v>NSW</v>
          </cell>
          <cell r="E2728" t="str">
            <v>Australia</v>
          </cell>
          <cell r="F2728">
            <v>10</v>
          </cell>
        </row>
        <row r="2729">
          <cell r="A2729">
            <v>2732</v>
          </cell>
          <cell r="B2729" t="str">
            <v>5705 Spaight Place</v>
          </cell>
          <cell r="C2729">
            <v>3067</v>
          </cell>
          <cell r="D2729" t="str">
            <v>VIC</v>
          </cell>
          <cell r="E2729" t="str">
            <v>Australia</v>
          </cell>
          <cell r="F2729">
            <v>9</v>
          </cell>
        </row>
        <row r="2730">
          <cell r="A2730">
            <v>2733</v>
          </cell>
          <cell r="B2730" t="str">
            <v>81254 Buhler Trail</v>
          </cell>
          <cell r="C2730">
            <v>4740</v>
          </cell>
          <cell r="D2730" t="str">
            <v>QLD</v>
          </cell>
          <cell r="E2730" t="str">
            <v>Australia</v>
          </cell>
          <cell r="F2730">
            <v>2</v>
          </cell>
        </row>
        <row r="2731">
          <cell r="A2731">
            <v>2734</v>
          </cell>
          <cell r="B2731" t="str">
            <v>27 Fuller Trail</v>
          </cell>
          <cell r="C2731">
            <v>2233</v>
          </cell>
          <cell r="D2731" t="str">
            <v>NSW</v>
          </cell>
          <cell r="E2731" t="str">
            <v>Australia</v>
          </cell>
          <cell r="F2731">
            <v>8</v>
          </cell>
        </row>
        <row r="2732">
          <cell r="A2732">
            <v>2735</v>
          </cell>
          <cell r="B2732" t="str">
            <v>313 Mifflin Center</v>
          </cell>
          <cell r="C2732">
            <v>4504</v>
          </cell>
          <cell r="D2732" t="str">
            <v>QLD</v>
          </cell>
          <cell r="E2732" t="str">
            <v>Australia</v>
          </cell>
          <cell r="F2732">
            <v>5</v>
          </cell>
        </row>
        <row r="2733">
          <cell r="A2733">
            <v>2736</v>
          </cell>
          <cell r="B2733" t="str">
            <v>18 Logan Alley</v>
          </cell>
          <cell r="C2733">
            <v>2159</v>
          </cell>
          <cell r="D2733" t="str">
            <v>NSW</v>
          </cell>
          <cell r="E2733" t="str">
            <v>Australia</v>
          </cell>
          <cell r="F2733">
            <v>11</v>
          </cell>
        </row>
        <row r="2734">
          <cell r="A2734">
            <v>2737</v>
          </cell>
          <cell r="B2734" t="str">
            <v>86 Hansons Parkway</v>
          </cell>
          <cell r="C2734">
            <v>2211</v>
          </cell>
          <cell r="D2734" t="str">
            <v>NSW</v>
          </cell>
          <cell r="E2734" t="str">
            <v>Australia</v>
          </cell>
          <cell r="F2734">
            <v>8</v>
          </cell>
        </row>
        <row r="2735">
          <cell r="A2735">
            <v>2738</v>
          </cell>
          <cell r="B2735" t="str">
            <v>8476 Village Green Park</v>
          </cell>
          <cell r="C2735">
            <v>2774</v>
          </cell>
          <cell r="D2735" t="str">
            <v>NSW</v>
          </cell>
          <cell r="E2735" t="str">
            <v>Australia</v>
          </cell>
          <cell r="F2735">
            <v>9</v>
          </cell>
        </row>
        <row r="2736">
          <cell r="A2736">
            <v>2739</v>
          </cell>
          <cell r="B2736" t="str">
            <v>45454 Spenser Center</v>
          </cell>
          <cell r="C2736">
            <v>3149</v>
          </cell>
          <cell r="D2736" t="str">
            <v>VIC</v>
          </cell>
          <cell r="E2736" t="str">
            <v>Australia</v>
          </cell>
          <cell r="F2736">
            <v>12</v>
          </cell>
        </row>
        <row r="2737">
          <cell r="A2737">
            <v>2740</v>
          </cell>
          <cell r="B2737" t="str">
            <v>28820 Monica Circle</v>
          </cell>
          <cell r="C2737">
            <v>2226</v>
          </cell>
          <cell r="D2737" t="str">
            <v>NSW</v>
          </cell>
          <cell r="E2737" t="str">
            <v>Australia</v>
          </cell>
          <cell r="F2737">
            <v>7</v>
          </cell>
        </row>
        <row r="2738">
          <cell r="A2738">
            <v>2741</v>
          </cell>
          <cell r="B2738" t="str">
            <v>259 Summerview Center</v>
          </cell>
          <cell r="C2738">
            <v>4740</v>
          </cell>
          <cell r="D2738" t="str">
            <v>QLD</v>
          </cell>
          <cell r="E2738" t="str">
            <v>Australia</v>
          </cell>
          <cell r="F2738">
            <v>2</v>
          </cell>
        </row>
        <row r="2739">
          <cell r="A2739">
            <v>2742</v>
          </cell>
          <cell r="B2739" t="str">
            <v>82206 Dennis Place</v>
          </cell>
          <cell r="C2739">
            <v>4124</v>
          </cell>
          <cell r="D2739" t="str">
            <v>QLD</v>
          </cell>
          <cell r="E2739" t="str">
            <v>Australia</v>
          </cell>
          <cell r="F2739">
            <v>8</v>
          </cell>
        </row>
        <row r="2740">
          <cell r="A2740">
            <v>2743</v>
          </cell>
          <cell r="B2740" t="str">
            <v>5837 Hayes Court</v>
          </cell>
          <cell r="C2740">
            <v>2113</v>
          </cell>
          <cell r="D2740" t="str">
            <v>NSW</v>
          </cell>
          <cell r="E2740" t="str">
            <v>Australia</v>
          </cell>
          <cell r="F2740">
            <v>11</v>
          </cell>
        </row>
        <row r="2741">
          <cell r="A2741">
            <v>2744</v>
          </cell>
          <cell r="B2741" t="str">
            <v>33297 Hoepker Way</v>
          </cell>
          <cell r="C2741">
            <v>2843</v>
          </cell>
          <cell r="D2741" t="str">
            <v>NSW</v>
          </cell>
          <cell r="E2741" t="str">
            <v>Australia</v>
          </cell>
          <cell r="F2741">
            <v>1</v>
          </cell>
        </row>
        <row r="2742">
          <cell r="A2742">
            <v>2745</v>
          </cell>
          <cell r="B2742" t="str">
            <v>198 Garrison Pass</v>
          </cell>
          <cell r="C2742">
            <v>2767</v>
          </cell>
          <cell r="D2742" t="str">
            <v>NSW</v>
          </cell>
          <cell r="E2742" t="str">
            <v>Australia</v>
          </cell>
          <cell r="F2742">
            <v>8</v>
          </cell>
        </row>
        <row r="2743">
          <cell r="A2743">
            <v>2746</v>
          </cell>
          <cell r="B2743" t="str">
            <v>77 Golf Course Junction</v>
          </cell>
          <cell r="C2743">
            <v>3027</v>
          </cell>
          <cell r="D2743" t="str">
            <v>VIC</v>
          </cell>
          <cell r="E2743" t="str">
            <v>Australia</v>
          </cell>
          <cell r="F2743">
            <v>8</v>
          </cell>
        </row>
        <row r="2744">
          <cell r="A2744">
            <v>2747</v>
          </cell>
          <cell r="B2744" t="str">
            <v>5 Lakewood Gardens Court</v>
          </cell>
          <cell r="C2744">
            <v>2118</v>
          </cell>
          <cell r="D2744" t="str">
            <v>NSW</v>
          </cell>
          <cell r="E2744" t="str">
            <v>Australia</v>
          </cell>
          <cell r="F2744">
            <v>9</v>
          </cell>
        </row>
        <row r="2745">
          <cell r="A2745">
            <v>2748</v>
          </cell>
          <cell r="B2745" t="str">
            <v>4320 Toban Avenue</v>
          </cell>
          <cell r="C2745">
            <v>2260</v>
          </cell>
          <cell r="D2745" t="str">
            <v>NSW</v>
          </cell>
          <cell r="E2745" t="str">
            <v>Australia</v>
          </cell>
          <cell r="F2745">
            <v>11</v>
          </cell>
        </row>
        <row r="2746">
          <cell r="A2746">
            <v>2749</v>
          </cell>
          <cell r="B2746" t="str">
            <v>129 Mallory Junction</v>
          </cell>
          <cell r="C2746">
            <v>2196</v>
          </cell>
          <cell r="D2746" t="str">
            <v>NSW</v>
          </cell>
          <cell r="E2746" t="str">
            <v>Australia</v>
          </cell>
          <cell r="F2746">
            <v>10</v>
          </cell>
        </row>
        <row r="2747">
          <cell r="A2747">
            <v>2750</v>
          </cell>
          <cell r="B2747" t="str">
            <v>68730 Hermina Place</v>
          </cell>
          <cell r="C2747">
            <v>3130</v>
          </cell>
          <cell r="D2747" t="str">
            <v>VIC</v>
          </cell>
          <cell r="E2747" t="str">
            <v>Australia</v>
          </cell>
          <cell r="F2747">
            <v>10</v>
          </cell>
        </row>
        <row r="2748">
          <cell r="A2748">
            <v>2751</v>
          </cell>
          <cell r="B2748" t="str">
            <v>25 Ronald Regan Point</v>
          </cell>
          <cell r="C2748">
            <v>4035</v>
          </cell>
          <cell r="D2748" t="str">
            <v>QLD</v>
          </cell>
          <cell r="E2748" t="str">
            <v>Australia</v>
          </cell>
          <cell r="F2748">
            <v>7</v>
          </cell>
        </row>
        <row r="2749">
          <cell r="A2749">
            <v>2752</v>
          </cell>
          <cell r="B2749" t="str">
            <v>79 Eggendart Trail</v>
          </cell>
          <cell r="C2749">
            <v>3977</v>
          </cell>
          <cell r="D2749" t="str">
            <v>VIC</v>
          </cell>
          <cell r="E2749" t="str">
            <v>Australia</v>
          </cell>
          <cell r="F2749">
            <v>8</v>
          </cell>
        </row>
        <row r="2750">
          <cell r="A2750">
            <v>2753</v>
          </cell>
          <cell r="B2750" t="str">
            <v>744 Hazelcrest Way</v>
          </cell>
          <cell r="C2750">
            <v>2155</v>
          </cell>
          <cell r="D2750" t="str">
            <v>NSW</v>
          </cell>
          <cell r="E2750" t="str">
            <v>Australia</v>
          </cell>
          <cell r="F2750">
            <v>9</v>
          </cell>
        </row>
        <row r="2751">
          <cell r="A2751">
            <v>2754</v>
          </cell>
          <cell r="B2751" t="str">
            <v>91973 Boyd Street</v>
          </cell>
          <cell r="C2751">
            <v>2287</v>
          </cell>
          <cell r="D2751" t="str">
            <v>NSW</v>
          </cell>
          <cell r="E2751" t="str">
            <v>Australia</v>
          </cell>
          <cell r="F2751">
            <v>7</v>
          </cell>
        </row>
        <row r="2752">
          <cell r="A2752">
            <v>2755</v>
          </cell>
          <cell r="B2752" t="str">
            <v>2241 Pearson Plaza</v>
          </cell>
          <cell r="C2752">
            <v>4503</v>
          </cell>
          <cell r="D2752" t="str">
            <v>QLD</v>
          </cell>
          <cell r="E2752" t="str">
            <v>Australia</v>
          </cell>
          <cell r="F2752">
            <v>6</v>
          </cell>
        </row>
        <row r="2753">
          <cell r="A2753">
            <v>2756</v>
          </cell>
          <cell r="B2753" t="str">
            <v>244 Burrows Center</v>
          </cell>
          <cell r="C2753">
            <v>3088</v>
          </cell>
          <cell r="D2753" t="str">
            <v>VIC</v>
          </cell>
          <cell r="E2753" t="str">
            <v>Australia</v>
          </cell>
          <cell r="F2753">
            <v>9</v>
          </cell>
        </row>
        <row r="2754">
          <cell r="A2754">
            <v>2757</v>
          </cell>
          <cell r="B2754" t="str">
            <v>2992 Scott Hill</v>
          </cell>
          <cell r="C2754">
            <v>3046</v>
          </cell>
          <cell r="D2754" t="str">
            <v>VIC</v>
          </cell>
          <cell r="E2754" t="str">
            <v>Australia</v>
          </cell>
          <cell r="F2754">
            <v>8</v>
          </cell>
        </row>
        <row r="2755">
          <cell r="A2755">
            <v>2758</v>
          </cell>
          <cell r="B2755" t="str">
            <v>5565 Park Meadow Trail</v>
          </cell>
          <cell r="C2755">
            <v>2155</v>
          </cell>
          <cell r="D2755" t="str">
            <v>NSW</v>
          </cell>
          <cell r="E2755" t="str">
            <v>Australia</v>
          </cell>
          <cell r="F2755">
            <v>9</v>
          </cell>
        </row>
        <row r="2756">
          <cell r="A2756">
            <v>2759</v>
          </cell>
          <cell r="B2756" t="str">
            <v>68111 Bartillon Court</v>
          </cell>
          <cell r="C2756">
            <v>3995</v>
          </cell>
          <cell r="D2756" t="str">
            <v>VIC</v>
          </cell>
          <cell r="E2756" t="str">
            <v>Australia</v>
          </cell>
          <cell r="F2756">
            <v>3</v>
          </cell>
        </row>
        <row r="2757">
          <cell r="A2757">
            <v>2760</v>
          </cell>
          <cell r="B2757" t="str">
            <v>18 School Alley</v>
          </cell>
          <cell r="C2757">
            <v>4655</v>
          </cell>
          <cell r="D2757" t="str">
            <v>QLD</v>
          </cell>
          <cell r="E2757" t="str">
            <v>Australia</v>
          </cell>
          <cell r="F2757">
            <v>3</v>
          </cell>
        </row>
        <row r="2758">
          <cell r="A2758">
            <v>2761</v>
          </cell>
          <cell r="B2758" t="str">
            <v>8 Anderson Lane</v>
          </cell>
          <cell r="C2758">
            <v>2214</v>
          </cell>
          <cell r="D2758" t="str">
            <v>NSW</v>
          </cell>
          <cell r="E2758" t="str">
            <v>Australia</v>
          </cell>
          <cell r="F2758">
            <v>9</v>
          </cell>
        </row>
        <row r="2759">
          <cell r="A2759">
            <v>2762</v>
          </cell>
          <cell r="B2759" t="str">
            <v>2121 Dapin Center</v>
          </cell>
          <cell r="C2759">
            <v>3977</v>
          </cell>
          <cell r="D2759" t="str">
            <v>VIC</v>
          </cell>
          <cell r="E2759" t="str">
            <v>Australia</v>
          </cell>
          <cell r="F2759">
            <v>7</v>
          </cell>
        </row>
        <row r="2760">
          <cell r="A2760">
            <v>2763</v>
          </cell>
          <cell r="B2760" t="str">
            <v>5772 Ridgeway Place</v>
          </cell>
          <cell r="C2760">
            <v>3066</v>
          </cell>
          <cell r="D2760" t="str">
            <v>VIC</v>
          </cell>
          <cell r="E2760" t="str">
            <v>Australia</v>
          </cell>
          <cell r="F2760">
            <v>10</v>
          </cell>
        </row>
        <row r="2761">
          <cell r="A2761">
            <v>2764</v>
          </cell>
          <cell r="B2761" t="str">
            <v>1 Wayridge Park</v>
          </cell>
          <cell r="C2761">
            <v>4301</v>
          </cell>
          <cell r="D2761" t="str">
            <v>QLD</v>
          </cell>
          <cell r="E2761" t="str">
            <v>Australia</v>
          </cell>
          <cell r="F2761">
            <v>1</v>
          </cell>
        </row>
        <row r="2762">
          <cell r="A2762">
            <v>2765</v>
          </cell>
          <cell r="B2762" t="str">
            <v>10369 Sunbrook Way</v>
          </cell>
          <cell r="C2762">
            <v>4051</v>
          </cell>
          <cell r="D2762" t="str">
            <v>QLD</v>
          </cell>
          <cell r="E2762" t="str">
            <v>Australia</v>
          </cell>
          <cell r="F2762">
            <v>8</v>
          </cell>
        </row>
        <row r="2763">
          <cell r="A2763">
            <v>2766</v>
          </cell>
          <cell r="B2763" t="str">
            <v>95 Meadow Valley Plaza</v>
          </cell>
          <cell r="C2763">
            <v>2203</v>
          </cell>
          <cell r="D2763" t="str">
            <v>NSW</v>
          </cell>
          <cell r="E2763" t="str">
            <v>Australia</v>
          </cell>
          <cell r="F2763">
            <v>9</v>
          </cell>
        </row>
        <row r="2764">
          <cell r="A2764">
            <v>2767</v>
          </cell>
          <cell r="B2764" t="str">
            <v>14 Pennsylvania Alley</v>
          </cell>
          <cell r="C2764">
            <v>2225</v>
          </cell>
          <cell r="D2764" t="str">
            <v>NSW</v>
          </cell>
          <cell r="E2764" t="str">
            <v>Australia</v>
          </cell>
          <cell r="F2764">
            <v>10</v>
          </cell>
        </row>
        <row r="2765">
          <cell r="A2765">
            <v>2768</v>
          </cell>
          <cell r="B2765" t="str">
            <v>9 Cascade Junction</v>
          </cell>
          <cell r="C2765">
            <v>2016</v>
          </cell>
          <cell r="D2765" t="str">
            <v>NSW</v>
          </cell>
          <cell r="E2765" t="str">
            <v>Australia</v>
          </cell>
          <cell r="F2765">
            <v>12</v>
          </cell>
        </row>
        <row r="2766">
          <cell r="A2766">
            <v>2769</v>
          </cell>
          <cell r="B2766" t="str">
            <v>077 Clemons Road</v>
          </cell>
          <cell r="C2766">
            <v>2203</v>
          </cell>
          <cell r="D2766" t="str">
            <v>NSW</v>
          </cell>
          <cell r="E2766" t="str">
            <v>Australia</v>
          </cell>
          <cell r="F2766">
            <v>11</v>
          </cell>
        </row>
        <row r="2767">
          <cell r="A2767">
            <v>2770</v>
          </cell>
          <cell r="B2767" t="str">
            <v>3 Buena Vista Crossing</v>
          </cell>
          <cell r="C2767">
            <v>2444</v>
          </cell>
          <cell r="D2767" t="str">
            <v>NSW</v>
          </cell>
          <cell r="E2767" t="str">
            <v>Australia</v>
          </cell>
          <cell r="F2767">
            <v>6</v>
          </cell>
        </row>
        <row r="2768">
          <cell r="A2768">
            <v>2771</v>
          </cell>
          <cell r="B2768" t="str">
            <v>83007 Bartillon Lane</v>
          </cell>
          <cell r="C2768">
            <v>2830</v>
          </cell>
          <cell r="D2768" t="str">
            <v>NSW</v>
          </cell>
          <cell r="E2768" t="str">
            <v>Australia</v>
          </cell>
          <cell r="F2768">
            <v>4</v>
          </cell>
        </row>
        <row r="2769">
          <cell r="A2769">
            <v>2772</v>
          </cell>
          <cell r="B2769" t="str">
            <v>542 Hayes Plaza</v>
          </cell>
          <cell r="C2769">
            <v>2750</v>
          </cell>
          <cell r="D2769" t="str">
            <v>NSW</v>
          </cell>
          <cell r="E2769" t="str">
            <v>Australia</v>
          </cell>
          <cell r="F2769">
            <v>9</v>
          </cell>
        </row>
        <row r="2770">
          <cell r="A2770">
            <v>2773</v>
          </cell>
          <cell r="B2770" t="str">
            <v>0 Debs Lane</v>
          </cell>
          <cell r="C2770">
            <v>3204</v>
          </cell>
          <cell r="D2770" t="str">
            <v>VIC</v>
          </cell>
          <cell r="E2770" t="str">
            <v>Australia</v>
          </cell>
          <cell r="F2770">
            <v>7</v>
          </cell>
        </row>
        <row r="2771">
          <cell r="A2771">
            <v>2774</v>
          </cell>
          <cell r="B2771" t="str">
            <v>23 Clyde Gallagher Alley</v>
          </cell>
          <cell r="C2771">
            <v>3840</v>
          </cell>
          <cell r="D2771" t="str">
            <v>VIC</v>
          </cell>
          <cell r="E2771" t="str">
            <v>Australia</v>
          </cell>
          <cell r="F2771">
            <v>1</v>
          </cell>
        </row>
        <row r="2772">
          <cell r="A2772">
            <v>2775</v>
          </cell>
          <cell r="B2772" t="str">
            <v>75642 Kinsman Terrace</v>
          </cell>
          <cell r="C2772">
            <v>4014</v>
          </cell>
          <cell r="D2772" t="str">
            <v>QLD</v>
          </cell>
          <cell r="E2772" t="str">
            <v>Australia</v>
          </cell>
          <cell r="F2772">
            <v>8</v>
          </cell>
        </row>
        <row r="2773">
          <cell r="A2773">
            <v>2776</v>
          </cell>
          <cell r="B2773" t="str">
            <v>9 Swallow Way</v>
          </cell>
          <cell r="C2773">
            <v>4115</v>
          </cell>
          <cell r="D2773" t="str">
            <v>QLD</v>
          </cell>
          <cell r="E2773" t="str">
            <v>Australia</v>
          </cell>
          <cell r="F2773">
            <v>7</v>
          </cell>
        </row>
        <row r="2774">
          <cell r="A2774">
            <v>2777</v>
          </cell>
          <cell r="B2774" t="str">
            <v>39 Badeau Court</v>
          </cell>
          <cell r="C2774">
            <v>2572</v>
          </cell>
          <cell r="D2774" t="str">
            <v>NSW</v>
          </cell>
          <cell r="E2774" t="str">
            <v>Australia</v>
          </cell>
          <cell r="F2774">
            <v>8</v>
          </cell>
        </row>
        <row r="2775">
          <cell r="A2775">
            <v>2778</v>
          </cell>
          <cell r="B2775" t="str">
            <v>0 Summit Trail</v>
          </cell>
          <cell r="C2775">
            <v>2287</v>
          </cell>
          <cell r="D2775" t="str">
            <v>NSW</v>
          </cell>
          <cell r="E2775" t="str">
            <v>Australia</v>
          </cell>
          <cell r="F2775">
            <v>5</v>
          </cell>
        </row>
        <row r="2776">
          <cell r="A2776">
            <v>2779</v>
          </cell>
          <cell r="B2776" t="str">
            <v>5108 Springview Circle</v>
          </cell>
          <cell r="C2776">
            <v>2128</v>
          </cell>
          <cell r="D2776" t="str">
            <v>NSW</v>
          </cell>
          <cell r="E2776" t="str">
            <v>Australia</v>
          </cell>
          <cell r="F2776">
            <v>7</v>
          </cell>
        </row>
        <row r="2777">
          <cell r="A2777">
            <v>2780</v>
          </cell>
          <cell r="B2777" t="str">
            <v>4362 Morningstar Place</v>
          </cell>
          <cell r="C2777">
            <v>4869</v>
          </cell>
          <cell r="D2777" t="str">
            <v>QLD</v>
          </cell>
          <cell r="E2777" t="str">
            <v>Australia</v>
          </cell>
          <cell r="F2777">
            <v>2</v>
          </cell>
        </row>
        <row r="2778">
          <cell r="A2778">
            <v>2781</v>
          </cell>
          <cell r="B2778" t="str">
            <v>99 Alpine Lane</v>
          </cell>
          <cell r="C2778">
            <v>3064</v>
          </cell>
          <cell r="D2778" t="str">
            <v>VIC</v>
          </cell>
          <cell r="E2778" t="str">
            <v>Australia</v>
          </cell>
          <cell r="F2778">
            <v>7</v>
          </cell>
        </row>
        <row r="2779">
          <cell r="A2779">
            <v>2782</v>
          </cell>
          <cell r="B2779" t="str">
            <v>39 Lindbergh Drive</v>
          </cell>
          <cell r="C2779">
            <v>2170</v>
          </cell>
          <cell r="D2779" t="str">
            <v>NSW</v>
          </cell>
          <cell r="E2779" t="str">
            <v>Australia</v>
          </cell>
          <cell r="F2779">
            <v>8</v>
          </cell>
        </row>
        <row r="2780">
          <cell r="A2780">
            <v>2783</v>
          </cell>
          <cell r="B2780" t="str">
            <v>13392 Emmet Parkway</v>
          </cell>
          <cell r="C2780">
            <v>2171</v>
          </cell>
          <cell r="D2780" t="str">
            <v>NSW</v>
          </cell>
          <cell r="E2780" t="str">
            <v>Australia</v>
          </cell>
          <cell r="F2780">
            <v>9</v>
          </cell>
        </row>
        <row r="2781">
          <cell r="A2781">
            <v>2784</v>
          </cell>
          <cell r="B2781" t="str">
            <v>526 Schiller Road</v>
          </cell>
          <cell r="C2781">
            <v>4157</v>
          </cell>
          <cell r="D2781" t="str">
            <v>QLD</v>
          </cell>
          <cell r="E2781" t="str">
            <v>Australia</v>
          </cell>
          <cell r="F2781">
            <v>7</v>
          </cell>
        </row>
        <row r="2782">
          <cell r="A2782">
            <v>2785</v>
          </cell>
          <cell r="B2782" t="str">
            <v>677 Golden Leaf Junction</v>
          </cell>
          <cell r="C2782">
            <v>4054</v>
          </cell>
          <cell r="D2782" t="str">
            <v>QLD</v>
          </cell>
          <cell r="E2782" t="str">
            <v>Australia</v>
          </cell>
          <cell r="F2782">
            <v>6</v>
          </cell>
        </row>
        <row r="2783">
          <cell r="A2783">
            <v>2786</v>
          </cell>
          <cell r="B2783" t="str">
            <v>59901 Bartelt Terrace</v>
          </cell>
          <cell r="C2783">
            <v>4069</v>
          </cell>
          <cell r="D2783" t="str">
            <v>QLD</v>
          </cell>
          <cell r="E2783" t="str">
            <v>Australia</v>
          </cell>
          <cell r="F2783">
            <v>9</v>
          </cell>
        </row>
        <row r="2784">
          <cell r="A2784">
            <v>2787</v>
          </cell>
          <cell r="B2784" t="str">
            <v>3 Cordelia Place</v>
          </cell>
          <cell r="C2784">
            <v>3018</v>
          </cell>
          <cell r="D2784" t="str">
            <v>VIC</v>
          </cell>
          <cell r="E2784" t="str">
            <v>Australia</v>
          </cell>
          <cell r="F2784">
            <v>9</v>
          </cell>
        </row>
        <row r="2785">
          <cell r="A2785">
            <v>2788</v>
          </cell>
          <cell r="B2785" t="str">
            <v>282 Esker Crossing</v>
          </cell>
          <cell r="C2785">
            <v>3150</v>
          </cell>
          <cell r="D2785" t="str">
            <v>VIC</v>
          </cell>
          <cell r="E2785" t="str">
            <v>Australia</v>
          </cell>
          <cell r="F2785">
            <v>10</v>
          </cell>
        </row>
        <row r="2786">
          <cell r="A2786">
            <v>2789</v>
          </cell>
          <cell r="B2786" t="str">
            <v>724 West Park</v>
          </cell>
          <cell r="C2786">
            <v>2112</v>
          </cell>
          <cell r="D2786" t="str">
            <v>NSW</v>
          </cell>
          <cell r="E2786" t="str">
            <v>Australia</v>
          </cell>
          <cell r="F2786">
            <v>11</v>
          </cell>
        </row>
        <row r="2787">
          <cell r="A2787">
            <v>2790</v>
          </cell>
          <cell r="B2787" t="str">
            <v>942 Elmside Street</v>
          </cell>
          <cell r="C2787">
            <v>2763</v>
          </cell>
          <cell r="D2787" t="str">
            <v>NSW</v>
          </cell>
          <cell r="E2787" t="str">
            <v>Australia</v>
          </cell>
          <cell r="F2787">
            <v>8</v>
          </cell>
        </row>
        <row r="2788">
          <cell r="A2788">
            <v>2791</v>
          </cell>
          <cell r="B2788" t="str">
            <v>11 Manufacturers Junction</v>
          </cell>
          <cell r="C2788">
            <v>2170</v>
          </cell>
          <cell r="D2788" t="str">
            <v>NSW</v>
          </cell>
          <cell r="E2788" t="str">
            <v>Australia</v>
          </cell>
          <cell r="F2788">
            <v>8</v>
          </cell>
        </row>
        <row r="2789">
          <cell r="A2789">
            <v>2792</v>
          </cell>
          <cell r="B2789" t="str">
            <v>03 Ohio Lane</v>
          </cell>
          <cell r="C2789">
            <v>3081</v>
          </cell>
          <cell r="D2789" t="str">
            <v>VIC</v>
          </cell>
          <cell r="E2789" t="str">
            <v>Australia</v>
          </cell>
          <cell r="F2789">
            <v>9</v>
          </cell>
        </row>
        <row r="2790">
          <cell r="A2790">
            <v>2793</v>
          </cell>
          <cell r="B2790" t="str">
            <v>19 Del Mar Avenue</v>
          </cell>
          <cell r="C2790">
            <v>3058</v>
          </cell>
          <cell r="D2790" t="str">
            <v>VIC</v>
          </cell>
          <cell r="E2790" t="str">
            <v>Australia</v>
          </cell>
          <cell r="F2790">
            <v>8</v>
          </cell>
        </row>
        <row r="2791">
          <cell r="A2791">
            <v>2794</v>
          </cell>
          <cell r="B2791" t="str">
            <v>01209 Southridge Hill</v>
          </cell>
          <cell r="C2791">
            <v>2216</v>
          </cell>
          <cell r="D2791" t="str">
            <v>NSW</v>
          </cell>
          <cell r="E2791" t="str">
            <v>Australia</v>
          </cell>
          <cell r="F2791">
            <v>8</v>
          </cell>
        </row>
        <row r="2792">
          <cell r="A2792">
            <v>2795</v>
          </cell>
          <cell r="B2792" t="str">
            <v>4903 Hoepker Terrace</v>
          </cell>
          <cell r="C2792">
            <v>3500</v>
          </cell>
          <cell r="D2792" t="str">
            <v>VIC</v>
          </cell>
          <cell r="E2792" t="str">
            <v>Australia</v>
          </cell>
          <cell r="F2792">
            <v>3</v>
          </cell>
        </row>
        <row r="2793">
          <cell r="A2793">
            <v>2796</v>
          </cell>
          <cell r="B2793" t="str">
            <v>149 Browning Terrace</v>
          </cell>
          <cell r="C2793">
            <v>2343</v>
          </cell>
          <cell r="D2793" t="str">
            <v>NSW</v>
          </cell>
          <cell r="E2793" t="str">
            <v>Australia</v>
          </cell>
          <cell r="F2793">
            <v>2</v>
          </cell>
        </row>
        <row r="2794">
          <cell r="A2794">
            <v>2797</v>
          </cell>
          <cell r="B2794" t="str">
            <v>48948 Little Fleur Alley</v>
          </cell>
          <cell r="C2794">
            <v>3134</v>
          </cell>
          <cell r="D2794" t="str">
            <v>VIC</v>
          </cell>
          <cell r="E2794" t="str">
            <v>Australia</v>
          </cell>
          <cell r="F2794">
            <v>7</v>
          </cell>
        </row>
        <row r="2795">
          <cell r="A2795">
            <v>2798</v>
          </cell>
          <cell r="B2795" t="str">
            <v>4 Rieder Drive</v>
          </cell>
          <cell r="C2795">
            <v>3064</v>
          </cell>
          <cell r="D2795" t="str">
            <v>VIC</v>
          </cell>
          <cell r="E2795" t="str">
            <v>Australia</v>
          </cell>
          <cell r="F2795">
            <v>5</v>
          </cell>
        </row>
        <row r="2796">
          <cell r="A2796">
            <v>2799</v>
          </cell>
          <cell r="B2796" t="str">
            <v>7 Sunbrook Terrace</v>
          </cell>
          <cell r="C2796">
            <v>2200</v>
          </cell>
          <cell r="D2796" t="str">
            <v>NSW</v>
          </cell>
          <cell r="E2796" t="str">
            <v>Australia</v>
          </cell>
          <cell r="F2796">
            <v>9</v>
          </cell>
        </row>
        <row r="2797">
          <cell r="A2797">
            <v>2800</v>
          </cell>
          <cell r="B2797" t="str">
            <v>28905 Hallows Avenue</v>
          </cell>
          <cell r="C2797">
            <v>2320</v>
          </cell>
          <cell r="D2797" t="str">
            <v>NSW</v>
          </cell>
          <cell r="E2797" t="str">
            <v>Australia</v>
          </cell>
          <cell r="F2797">
            <v>5</v>
          </cell>
        </row>
        <row r="2798">
          <cell r="A2798">
            <v>2801</v>
          </cell>
          <cell r="B2798" t="str">
            <v>9677 Hagan Lane</v>
          </cell>
          <cell r="C2798">
            <v>3212</v>
          </cell>
          <cell r="D2798" t="str">
            <v>VIC</v>
          </cell>
          <cell r="E2798" t="str">
            <v>Australia</v>
          </cell>
          <cell r="F2798">
            <v>3</v>
          </cell>
        </row>
        <row r="2799">
          <cell r="A2799">
            <v>2802</v>
          </cell>
          <cell r="B2799" t="str">
            <v>07526 Union Lane</v>
          </cell>
          <cell r="C2799">
            <v>3377</v>
          </cell>
          <cell r="D2799" t="str">
            <v>VIC</v>
          </cell>
          <cell r="E2799" t="str">
            <v>Australia</v>
          </cell>
          <cell r="F2799">
            <v>1</v>
          </cell>
        </row>
        <row r="2800">
          <cell r="A2800">
            <v>2803</v>
          </cell>
          <cell r="B2800" t="str">
            <v>53245 Mesta Street</v>
          </cell>
          <cell r="C2800">
            <v>3207</v>
          </cell>
          <cell r="D2800" t="str">
            <v>VIC</v>
          </cell>
          <cell r="E2800" t="str">
            <v>Australia</v>
          </cell>
          <cell r="F2800">
            <v>6</v>
          </cell>
        </row>
        <row r="2801">
          <cell r="A2801">
            <v>2804</v>
          </cell>
          <cell r="B2801" t="str">
            <v>2 Elka Trail</v>
          </cell>
          <cell r="C2801">
            <v>2770</v>
          </cell>
          <cell r="D2801" t="str">
            <v>NSW</v>
          </cell>
          <cell r="E2801" t="str">
            <v>Australia</v>
          </cell>
          <cell r="F2801">
            <v>8</v>
          </cell>
        </row>
        <row r="2802">
          <cell r="A2802">
            <v>2805</v>
          </cell>
          <cell r="B2802" t="str">
            <v>4672 Morningstar Circle</v>
          </cell>
          <cell r="C2802">
            <v>2760</v>
          </cell>
          <cell r="D2802" t="str">
            <v>NSW</v>
          </cell>
          <cell r="E2802" t="str">
            <v>Australia</v>
          </cell>
          <cell r="F2802">
            <v>7</v>
          </cell>
        </row>
        <row r="2803">
          <cell r="A2803">
            <v>2806</v>
          </cell>
          <cell r="B2803" t="str">
            <v>3140 Hudson Road</v>
          </cell>
          <cell r="C2803">
            <v>3130</v>
          </cell>
          <cell r="D2803" t="str">
            <v>VIC</v>
          </cell>
          <cell r="E2803" t="str">
            <v>Australia</v>
          </cell>
          <cell r="F2803">
            <v>5</v>
          </cell>
        </row>
        <row r="2804">
          <cell r="A2804">
            <v>2807</v>
          </cell>
          <cell r="B2804" t="str">
            <v>441 Superior Junction</v>
          </cell>
          <cell r="C2804">
            <v>2320</v>
          </cell>
          <cell r="D2804" t="str">
            <v>NSW</v>
          </cell>
          <cell r="E2804" t="str">
            <v>Australia</v>
          </cell>
          <cell r="F2804">
            <v>6</v>
          </cell>
        </row>
        <row r="2805">
          <cell r="A2805">
            <v>2808</v>
          </cell>
          <cell r="B2805" t="str">
            <v>1 Elgar Street</v>
          </cell>
          <cell r="C2805">
            <v>2010</v>
          </cell>
          <cell r="D2805" t="str">
            <v>NSW</v>
          </cell>
          <cell r="E2805" t="str">
            <v>Australia</v>
          </cell>
          <cell r="F2805">
            <v>9</v>
          </cell>
        </row>
        <row r="2806">
          <cell r="A2806">
            <v>2809</v>
          </cell>
          <cell r="B2806" t="str">
            <v>46 Independence Parkway</v>
          </cell>
          <cell r="C2806">
            <v>3065</v>
          </cell>
          <cell r="D2806" t="str">
            <v>VIC</v>
          </cell>
          <cell r="E2806" t="str">
            <v>Australia</v>
          </cell>
          <cell r="F2806">
            <v>12</v>
          </cell>
        </row>
        <row r="2807">
          <cell r="A2807">
            <v>2810</v>
          </cell>
          <cell r="B2807" t="str">
            <v>453 Gina Avenue</v>
          </cell>
          <cell r="C2807">
            <v>3141</v>
          </cell>
          <cell r="D2807" t="str">
            <v>VIC</v>
          </cell>
          <cell r="E2807" t="str">
            <v>Australia</v>
          </cell>
          <cell r="F2807">
            <v>8</v>
          </cell>
        </row>
        <row r="2808">
          <cell r="A2808">
            <v>2811</v>
          </cell>
          <cell r="B2808" t="str">
            <v>32 Banding Center</v>
          </cell>
          <cell r="C2808">
            <v>2141</v>
          </cell>
          <cell r="D2808" t="str">
            <v>NSW</v>
          </cell>
          <cell r="E2808" t="str">
            <v>Australia</v>
          </cell>
          <cell r="F2808">
            <v>9</v>
          </cell>
        </row>
        <row r="2809">
          <cell r="A2809">
            <v>2812</v>
          </cell>
          <cell r="B2809" t="str">
            <v>5636 Glendale Point</v>
          </cell>
          <cell r="C2809">
            <v>2769</v>
          </cell>
          <cell r="D2809" t="str">
            <v>NSW</v>
          </cell>
          <cell r="E2809" t="str">
            <v>Australia</v>
          </cell>
          <cell r="F2809">
            <v>10</v>
          </cell>
        </row>
        <row r="2810">
          <cell r="A2810">
            <v>2813</v>
          </cell>
          <cell r="B2810" t="str">
            <v>64 Village Green Pass</v>
          </cell>
          <cell r="C2810">
            <v>2048</v>
          </cell>
          <cell r="D2810" t="str">
            <v>NSW</v>
          </cell>
          <cell r="E2810" t="str">
            <v>Australia</v>
          </cell>
          <cell r="F2810">
            <v>9</v>
          </cell>
        </row>
        <row r="2811">
          <cell r="A2811">
            <v>2814</v>
          </cell>
          <cell r="B2811" t="str">
            <v>46100 Jay Place</v>
          </cell>
          <cell r="C2811">
            <v>4075</v>
          </cell>
          <cell r="D2811" t="str">
            <v>QLD</v>
          </cell>
          <cell r="E2811" t="str">
            <v>Australia</v>
          </cell>
          <cell r="F2811">
            <v>6</v>
          </cell>
        </row>
        <row r="2812">
          <cell r="A2812">
            <v>2815</v>
          </cell>
          <cell r="B2812" t="str">
            <v>69490 Orin Trail</v>
          </cell>
          <cell r="C2812">
            <v>3029</v>
          </cell>
          <cell r="D2812" t="str">
            <v>VIC</v>
          </cell>
          <cell r="E2812" t="str">
            <v>Australia</v>
          </cell>
          <cell r="F2812">
            <v>5</v>
          </cell>
        </row>
        <row r="2813">
          <cell r="A2813">
            <v>2816</v>
          </cell>
          <cell r="B2813" t="str">
            <v>515 Warrior Pass</v>
          </cell>
          <cell r="C2813">
            <v>4226</v>
          </cell>
          <cell r="D2813" t="str">
            <v>QLD</v>
          </cell>
          <cell r="E2813" t="str">
            <v>Australia</v>
          </cell>
          <cell r="F2813">
            <v>9</v>
          </cell>
        </row>
        <row r="2814">
          <cell r="A2814">
            <v>2817</v>
          </cell>
          <cell r="B2814" t="str">
            <v>6137 Scoville Center</v>
          </cell>
          <cell r="C2814">
            <v>2120</v>
          </cell>
          <cell r="D2814" t="str">
            <v>NSW</v>
          </cell>
          <cell r="E2814" t="str">
            <v>Australia</v>
          </cell>
          <cell r="F2814">
            <v>10</v>
          </cell>
        </row>
        <row r="2815">
          <cell r="A2815">
            <v>2818</v>
          </cell>
          <cell r="B2815" t="str">
            <v>01 Vernon Court</v>
          </cell>
          <cell r="C2815">
            <v>4500</v>
          </cell>
          <cell r="D2815" t="str">
            <v>QLD</v>
          </cell>
          <cell r="E2815" t="str">
            <v>Australia</v>
          </cell>
          <cell r="F2815">
            <v>4</v>
          </cell>
        </row>
        <row r="2816">
          <cell r="A2816">
            <v>2819</v>
          </cell>
          <cell r="B2816" t="str">
            <v>4 American Ash Circle</v>
          </cell>
          <cell r="C2816">
            <v>2211</v>
          </cell>
          <cell r="D2816" t="str">
            <v>NSW</v>
          </cell>
          <cell r="E2816" t="str">
            <v>Australia</v>
          </cell>
          <cell r="F2816">
            <v>10</v>
          </cell>
        </row>
        <row r="2817">
          <cell r="A2817">
            <v>2820</v>
          </cell>
          <cell r="B2817" t="str">
            <v>68 Roth Crossing</v>
          </cell>
          <cell r="C2817">
            <v>2295</v>
          </cell>
          <cell r="D2817" t="str">
            <v>NSW</v>
          </cell>
          <cell r="E2817" t="str">
            <v>Australia</v>
          </cell>
          <cell r="F2817">
            <v>8</v>
          </cell>
        </row>
        <row r="2818">
          <cell r="A2818">
            <v>2821</v>
          </cell>
          <cell r="B2818" t="str">
            <v>859 Harbort Alley</v>
          </cell>
          <cell r="C2818">
            <v>2099</v>
          </cell>
          <cell r="D2818" t="str">
            <v>NSW</v>
          </cell>
          <cell r="E2818" t="str">
            <v>Australia</v>
          </cell>
          <cell r="F2818">
            <v>11</v>
          </cell>
        </row>
        <row r="2819">
          <cell r="A2819">
            <v>2822</v>
          </cell>
          <cell r="B2819" t="str">
            <v>99216 Oakridge Hill</v>
          </cell>
          <cell r="C2819">
            <v>3124</v>
          </cell>
          <cell r="D2819" t="str">
            <v>VIC</v>
          </cell>
          <cell r="E2819" t="str">
            <v>Australia</v>
          </cell>
          <cell r="F2819">
            <v>12</v>
          </cell>
        </row>
        <row r="2820">
          <cell r="A2820">
            <v>2823</v>
          </cell>
          <cell r="B2820" t="str">
            <v>82010 Lakewood Center</v>
          </cell>
          <cell r="C2820">
            <v>2770</v>
          </cell>
          <cell r="D2820" t="str">
            <v>NSW</v>
          </cell>
          <cell r="E2820" t="str">
            <v>Australia</v>
          </cell>
          <cell r="F2820">
            <v>6</v>
          </cell>
        </row>
        <row r="2821">
          <cell r="A2821">
            <v>2824</v>
          </cell>
          <cell r="B2821" t="str">
            <v>643 Clyde Gallagher Road</v>
          </cell>
          <cell r="C2821">
            <v>3107</v>
          </cell>
          <cell r="D2821" t="str">
            <v>VIC</v>
          </cell>
          <cell r="E2821" t="str">
            <v>Australia</v>
          </cell>
          <cell r="F2821">
            <v>10</v>
          </cell>
        </row>
        <row r="2822">
          <cell r="A2822">
            <v>2825</v>
          </cell>
          <cell r="B2822" t="str">
            <v>6970 Almo Court</v>
          </cell>
          <cell r="C2822">
            <v>2049</v>
          </cell>
          <cell r="D2822" t="str">
            <v>NSW</v>
          </cell>
          <cell r="E2822" t="str">
            <v>Australia</v>
          </cell>
          <cell r="F2822">
            <v>9</v>
          </cell>
        </row>
        <row r="2823">
          <cell r="A2823">
            <v>2826</v>
          </cell>
          <cell r="B2823" t="str">
            <v>9 Springview Terrace</v>
          </cell>
          <cell r="C2823">
            <v>3121</v>
          </cell>
          <cell r="D2823" t="str">
            <v>VIC</v>
          </cell>
          <cell r="E2823" t="str">
            <v>Australia</v>
          </cell>
          <cell r="F2823">
            <v>10</v>
          </cell>
        </row>
        <row r="2824">
          <cell r="A2824">
            <v>2827</v>
          </cell>
          <cell r="B2824" t="str">
            <v>46631 School Road</v>
          </cell>
          <cell r="C2824">
            <v>2099</v>
          </cell>
          <cell r="D2824" t="str">
            <v>NSW</v>
          </cell>
          <cell r="E2824" t="str">
            <v>Australia</v>
          </cell>
          <cell r="F2824">
            <v>11</v>
          </cell>
        </row>
        <row r="2825">
          <cell r="A2825">
            <v>2828</v>
          </cell>
          <cell r="B2825" t="str">
            <v>54 Green Point</v>
          </cell>
          <cell r="C2825">
            <v>3015</v>
          </cell>
          <cell r="D2825" t="str">
            <v>VIC</v>
          </cell>
          <cell r="E2825" t="str">
            <v>Australia</v>
          </cell>
          <cell r="F2825">
            <v>10</v>
          </cell>
        </row>
        <row r="2826">
          <cell r="A2826">
            <v>2829</v>
          </cell>
          <cell r="B2826" t="str">
            <v>28014 Kings Park</v>
          </cell>
          <cell r="C2826">
            <v>2300</v>
          </cell>
          <cell r="D2826" t="str">
            <v>NSW</v>
          </cell>
          <cell r="E2826" t="str">
            <v>Australia</v>
          </cell>
          <cell r="F2826">
            <v>8</v>
          </cell>
        </row>
        <row r="2827">
          <cell r="A2827">
            <v>2830</v>
          </cell>
          <cell r="B2827" t="str">
            <v>8612 Kennedy Alley</v>
          </cell>
          <cell r="C2827">
            <v>3149</v>
          </cell>
          <cell r="D2827" t="str">
            <v>VIC</v>
          </cell>
          <cell r="E2827" t="str">
            <v>Australia</v>
          </cell>
          <cell r="F2827">
            <v>10</v>
          </cell>
        </row>
        <row r="2828">
          <cell r="A2828">
            <v>2831</v>
          </cell>
          <cell r="B2828" t="str">
            <v>82 Vermont Street</v>
          </cell>
          <cell r="C2828">
            <v>2021</v>
          </cell>
          <cell r="D2828" t="str">
            <v>NSW</v>
          </cell>
          <cell r="E2828" t="str">
            <v>Australia</v>
          </cell>
          <cell r="F2828">
            <v>12</v>
          </cell>
        </row>
        <row r="2829">
          <cell r="A2829">
            <v>2832</v>
          </cell>
          <cell r="B2829" t="str">
            <v>92610 Sutherland Place</v>
          </cell>
          <cell r="C2829">
            <v>3140</v>
          </cell>
          <cell r="D2829" t="str">
            <v>VIC</v>
          </cell>
          <cell r="E2829" t="str">
            <v>Australia</v>
          </cell>
          <cell r="F2829">
            <v>8</v>
          </cell>
        </row>
        <row r="2830">
          <cell r="A2830">
            <v>2833</v>
          </cell>
          <cell r="B2830" t="str">
            <v>2038 Esker Road</v>
          </cell>
          <cell r="C2830">
            <v>2650</v>
          </cell>
          <cell r="D2830" t="str">
            <v>NSW</v>
          </cell>
          <cell r="E2830" t="str">
            <v>Australia</v>
          </cell>
          <cell r="F2830">
            <v>4</v>
          </cell>
        </row>
        <row r="2831">
          <cell r="A2831">
            <v>2834</v>
          </cell>
          <cell r="B2831" t="str">
            <v>33 Norway Maple Street</v>
          </cell>
          <cell r="C2831">
            <v>2760</v>
          </cell>
          <cell r="D2831" t="str">
            <v>NSW</v>
          </cell>
          <cell r="E2831" t="str">
            <v>Australia</v>
          </cell>
          <cell r="F2831">
            <v>7</v>
          </cell>
        </row>
        <row r="2832">
          <cell r="A2832">
            <v>2835</v>
          </cell>
          <cell r="B2832" t="str">
            <v>72297 Sutherland Junction</v>
          </cell>
          <cell r="C2832">
            <v>2560</v>
          </cell>
          <cell r="D2832" t="str">
            <v>NSW</v>
          </cell>
          <cell r="E2832" t="str">
            <v>Australia</v>
          </cell>
          <cell r="F2832">
            <v>8</v>
          </cell>
        </row>
        <row r="2833">
          <cell r="A2833">
            <v>2836</v>
          </cell>
          <cell r="B2833" t="str">
            <v>7827 Spohn Court</v>
          </cell>
          <cell r="C2833">
            <v>2093</v>
          </cell>
          <cell r="D2833" t="str">
            <v>NSW</v>
          </cell>
          <cell r="E2833" t="str">
            <v>Australia</v>
          </cell>
          <cell r="F2833">
            <v>9</v>
          </cell>
        </row>
        <row r="2834">
          <cell r="A2834">
            <v>2837</v>
          </cell>
          <cell r="B2834" t="str">
            <v>77 Gulseth Lane</v>
          </cell>
          <cell r="C2834">
            <v>3181</v>
          </cell>
          <cell r="D2834" t="str">
            <v>VIC</v>
          </cell>
          <cell r="E2834" t="str">
            <v>Australia</v>
          </cell>
          <cell r="F2834">
            <v>8</v>
          </cell>
        </row>
        <row r="2835">
          <cell r="A2835">
            <v>2838</v>
          </cell>
          <cell r="B2835" t="str">
            <v>50469 Shelley Avenue</v>
          </cell>
          <cell r="C2835">
            <v>4350</v>
          </cell>
          <cell r="D2835" t="str">
            <v>QLD</v>
          </cell>
          <cell r="E2835" t="str">
            <v>Australia</v>
          </cell>
          <cell r="F2835">
            <v>8</v>
          </cell>
        </row>
        <row r="2836">
          <cell r="A2836">
            <v>2839</v>
          </cell>
          <cell r="B2836" t="str">
            <v>9695 Northland Pass</v>
          </cell>
          <cell r="C2836">
            <v>2450</v>
          </cell>
          <cell r="D2836" t="str">
            <v>NSW</v>
          </cell>
          <cell r="E2836" t="str">
            <v>Australia</v>
          </cell>
          <cell r="F2836">
            <v>7</v>
          </cell>
        </row>
        <row r="2837">
          <cell r="A2837">
            <v>2840</v>
          </cell>
          <cell r="B2837" t="str">
            <v>3619 Elgar Terrace</v>
          </cell>
          <cell r="C2837">
            <v>3337</v>
          </cell>
          <cell r="D2837" t="str">
            <v>VIC</v>
          </cell>
          <cell r="E2837" t="str">
            <v>Australia</v>
          </cell>
          <cell r="F2837">
            <v>3</v>
          </cell>
        </row>
        <row r="2838">
          <cell r="A2838">
            <v>2841</v>
          </cell>
          <cell r="B2838" t="str">
            <v>7 Buhler Drive</v>
          </cell>
          <cell r="C2838">
            <v>2142</v>
          </cell>
          <cell r="D2838" t="str">
            <v>NSW</v>
          </cell>
          <cell r="E2838" t="str">
            <v>Australia</v>
          </cell>
          <cell r="F2838">
            <v>7</v>
          </cell>
        </row>
        <row r="2839">
          <cell r="A2839">
            <v>2842</v>
          </cell>
          <cell r="B2839" t="str">
            <v>4589 Lien Terrace</v>
          </cell>
          <cell r="C2839">
            <v>2068</v>
          </cell>
          <cell r="D2839" t="str">
            <v>NSW</v>
          </cell>
          <cell r="E2839" t="str">
            <v>Australia</v>
          </cell>
          <cell r="F2839">
            <v>12</v>
          </cell>
        </row>
        <row r="2840">
          <cell r="A2840">
            <v>2843</v>
          </cell>
          <cell r="B2840" t="str">
            <v>37 Darwin Circle</v>
          </cell>
          <cell r="C2840">
            <v>2282</v>
          </cell>
          <cell r="D2840" t="str">
            <v>NSW</v>
          </cell>
          <cell r="E2840" t="str">
            <v>Australia</v>
          </cell>
          <cell r="F2840">
            <v>8</v>
          </cell>
        </row>
        <row r="2841">
          <cell r="A2841">
            <v>2844</v>
          </cell>
          <cell r="B2841" t="str">
            <v>20 Carberry Circle</v>
          </cell>
          <cell r="C2841">
            <v>2165</v>
          </cell>
          <cell r="D2841" t="str">
            <v>NSW</v>
          </cell>
          <cell r="E2841" t="str">
            <v>Australia</v>
          </cell>
          <cell r="F2841">
            <v>7</v>
          </cell>
        </row>
        <row r="2842">
          <cell r="A2842">
            <v>2845</v>
          </cell>
          <cell r="B2842" t="str">
            <v>082 Twin Pines Avenue</v>
          </cell>
          <cell r="C2842">
            <v>4270</v>
          </cell>
          <cell r="D2842" t="str">
            <v>QLD</v>
          </cell>
          <cell r="E2842" t="str">
            <v>Australia</v>
          </cell>
          <cell r="F2842">
            <v>7</v>
          </cell>
        </row>
        <row r="2843">
          <cell r="A2843">
            <v>2846</v>
          </cell>
          <cell r="B2843" t="str">
            <v>1946 Golf Course Hill</v>
          </cell>
          <cell r="C2843">
            <v>3156</v>
          </cell>
          <cell r="D2843" t="str">
            <v>VIC</v>
          </cell>
          <cell r="E2843" t="str">
            <v>Australia</v>
          </cell>
          <cell r="F2843">
            <v>10</v>
          </cell>
        </row>
        <row r="2844">
          <cell r="A2844">
            <v>2847</v>
          </cell>
          <cell r="B2844" t="str">
            <v>48418 Crescent Oaks Court</v>
          </cell>
          <cell r="C2844">
            <v>2770</v>
          </cell>
          <cell r="D2844" t="str">
            <v>NSW</v>
          </cell>
          <cell r="E2844" t="str">
            <v>Australia</v>
          </cell>
          <cell r="F2844">
            <v>9</v>
          </cell>
        </row>
        <row r="2845">
          <cell r="A2845">
            <v>2848</v>
          </cell>
          <cell r="B2845" t="str">
            <v>9 Steensland Center</v>
          </cell>
          <cell r="C2845">
            <v>3103</v>
          </cell>
          <cell r="D2845" t="str">
            <v>VIC</v>
          </cell>
          <cell r="E2845" t="str">
            <v>Australia</v>
          </cell>
          <cell r="F2845">
            <v>12</v>
          </cell>
        </row>
        <row r="2846">
          <cell r="A2846">
            <v>2849</v>
          </cell>
          <cell r="B2846" t="str">
            <v>5 Golf Course Street</v>
          </cell>
          <cell r="C2846">
            <v>2300</v>
          </cell>
          <cell r="D2846" t="str">
            <v>NSW</v>
          </cell>
          <cell r="E2846" t="str">
            <v>Australia</v>
          </cell>
          <cell r="F2846">
            <v>8</v>
          </cell>
        </row>
        <row r="2847">
          <cell r="A2847">
            <v>2850</v>
          </cell>
          <cell r="B2847" t="str">
            <v>70 Shopko Drive</v>
          </cell>
          <cell r="C2847">
            <v>2487</v>
          </cell>
          <cell r="D2847" t="str">
            <v>NSW</v>
          </cell>
          <cell r="E2847" t="str">
            <v>Australia</v>
          </cell>
          <cell r="F2847">
            <v>9</v>
          </cell>
        </row>
        <row r="2848">
          <cell r="A2848">
            <v>2851</v>
          </cell>
          <cell r="B2848" t="str">
            <v>11035 Toban Lane</v>
          </cell>
          <cell r="C2848">
            <v>2770</v>
          </cell>
          <cell r="D2848" t="str">
            <v>NSW</v>
          </cell>
          <cell r="E2848" t="str">
            <v>Australia</v>
          </cell>
          <cell r="F2848">
            <v>8</v>
          </cell>
        </row>
        <row r="2849">
          <cell r="A2849">
            <v>2852</v>
          </cell>
          <cell r="B2849" t="str">
            <v>35 Eastwood Plaza</v>
          </cell>
          <cell r="C2849">
            <v>3163</v>
          </cell>
          <cell r="D2849" t="str">
            <v>VIC</v>
          </cell>
          <cell r="E2849" t="str">
            <v>Australia</v>
          </cell>
          <cell r="F2849">
            <v>9</v>
          </cell>
        </row>
        <row r="2850">
          <cell r="A2850">
            <v>2853</v>
          </cell>
          <cell r="B2850" t="str">
            <v>52 Ruskin Pass</v>
          </cell>
          <cell r="C2850">
            <v>2089</v>
          </cell>
          <cell r="D2850" t="str">
            <v>NSW</v>
          </cell>
          <cell r="E2850" t="str">
            <v>Australia</v>
          </cell>
          <cell r="F2850">
            <v>10</v>
          </cell>
        </row>
        <row r="2851">
          <cell r="A2851">
            <v>2854</v>
          </cell>
          <cell r="B2851" t="str">
            <v>3306 Bartelt Alley</v>
          </cell>
          <cell r="C2851">
            <v>2323</v>
          </cell>
          <cell r="D2851" t="str">
            <v>NSW</v>
          </cell>
          <cell r="E2851" t="str">
            <v>Australia</v>
          </cell>
          <cell r="F2851">
            <v>4</v>
          </cell>
        </row>
        <row r="2852">
          <cell r="A2852">
            <v>2855</v>
          </cell>
          <cell r="B2852" t="str">
            <v>9179 Esker Park</v>
          </cell>
          <cell r="C2852">
            <v>2155</v>
          </cell>
          <cell r="D2852" t="str">
            <v>NSW</v>
          </cell>
          <cell r="E2852" t="str">
            <v>Australia</v>
          </cell>
          <cell r="F2852">
            <v>10</v>
          </cell>
        </row>
        <row r="2853">
          <cell r="A2853">
            <v>2856</v>
          </cell>
          <cell r="B2853" t="str">
            <v>57 Village Green Center</v>
          </cell>
          <cell r="C2853">
            <v>2077</v>
          </cell>
          <cell r="D2853" t="str">
            <v>NSW</v>
          </cell>
          <cell r="E2853" t="str">
            <v>Australia</v>
          </cell>
          <cell r="F2853">
            <v>10</v>
          </cell>
        </row>
        <row r="2854">
          <cell r="A2854">
            <v>2857</v>
          </cell>
          <cell r="B2854" t="str">
            <v>352 Roth Street</v>
          </cell>
          <cell r="C2854">
            <v>4300</v>
          </cell>
          <cell r="D2854" t="str">
            <v>QLD</v>
          </cell>
          <cell r="E2854" t="str">
            <v>Australia</v>
          </cell>
          <cell r="F2854">
            <v>6</v>
          </cell>
        </row>
        <row r="2855">
          <cell r="A2855">
            <v>2858</v>
          </cell>
          <cell r="B2855" t="str">
            <v>0555 Tomscot Plaza</v>
          </cell>
          <cell r="C2855">
            <v>2044</v>
          </cell>
          <cell r="D2855" t="str">
            <v>NSW</v>
          </cell>
          <cell r="E2855" t="str">
            <v>Australia</v>
          </cell>
          <cell r="F2855">
            <v>10</v>
          </cell>
        </row>
        <row r="2856">
          <cell r="A2856">
            <v>2859</v>
          </cell>
          <cell r="B2856" t="str">
            <v>3519 Schurz Alley</v>
          </cell>
          <cell r="C2856">
            <v>4034</v>
          </cell>
          <cell r="D2856" t="str">
            <v>QLD</v>
          </cell>
          <cell r="E2856" t="str">
            <v>Australia</v>
          </cell>
          <cell r="F2856">
            <v>7</v>
          </cell>
        </row>
        <row r="2857">
          <cell r="A2857">
            <v>2860</v>
          </cell>
          <cell r="B2857" t="str">
            <v>221 Autumn Leaf Trail</v>
          </cell>
          <cell r="C2857">
            <v>2564</v>
          </cell>
          <cell r="D2857" t="str">
            <v>NSW</v>
          </cell>
          <cell r="E2857" t="str">
            <v>Australia</v>
          </cell>
          <cell r="F2857">
            <v>7</v>
          </cell>
        </row>
        <row r="2858">
          <cell r="A2858">
            <v>2861</v>
          </cell>
          <cell r="B2858" t="str">
            <v>12689 Logan Terrace</v>
          </cell>
          <cell r="C2858">
            <v>4154</v>
          </cell>
          <cell r="D2858" t="str">
            <v>QLD</v>
          </cell>
          <cell r="E2858" t="str">
            <v>Australia</v>
          </cell>
          <cell r="F2858">
            <v>9</v>
          </cell>
        </row>
        <row r="2859">
          <cell r="A2859">
            <v>2862</v>
          </cell>
          <cell r="B2859" t="str">
            <v>4623 Anniversary Terrace</v>
          </cell>
          <cell r="C2859">
            <v>2031</v>
          </cell>
          <cell r="D2859" t="str">
            <v>NSW</v>
          </cell>
          <cell r="E2859" t="str">
            <v>Australia</v>
          </cell>
          <cell r="F2859">
            <v>10</v>
          </cell>
        </row>
        <row r="2860">
          <cell r="A2860">
            <v>2863</v>
          </cell>
          <cell r="B2860" t="str">
            <v>69 Dexter Parkway</v>
          </cell>
          <cell r="C2860">
            <v>2460</v>
          </cell>
          <cell r="D2860" t="str">
            <v>NSW</v>
          </cell>
          <cell r="E2860" t="str">
            <v>Australia</v>
          </cell>
          <cell r="F2860">
            <v>3</v>
          </cell>
        </row>
        <row r="2861">
          <cell r="A2861">
            <v>2864</v>
          </cell>
          <cell r="B2861" t="str">
            <v>3 Vermont Junction</v>
          </cell>
          <cell r="C2861">
            <v>3757</v>
          </cell>
          <cell r="D2861" t="str">
            <v>VIC</v>
          </cell>
          <cell r="E2861" t="str">
            <v>Australia</v>
          </cell>
          <cell r="F2861">
            <v>6</v>
          </cell>
        </row>
        <row r="2862">
          <cell r="A2862">
            <v>2865</v>
          </cell>
          <cell r="B2862" t="str">
            <v>6804 Red Cloud Parkway</v>
          </cell>
          <cell r="C2862">
            <v>2099</v>
          </cell>
          <cell r="D2862" t="str">
            <v>NSW</v>
          </cell>
          <cell r="E2862" t="str">
            <v>Australia</v>
          </cell>
          <cell r="F2862">
            <v>9</v>
          </cell>
        </row>
        <row r="2863">
          <cell r="A2863">
            <v>2866</v>
          </cell>
          <cell r="B2863" t="str">
            <v>6 Haas Park</v>
          </cell>
          <cell r="C2863">
            <v>2750</v>
          </cell>
          <cell r="D2863" t="str">
            <v>NSW</v>
          </cell>
          <cell r="E2863" t="str">
            <v>Australia</v>
          </cell>
          <cell r="F2863">
            <v>7</v>
          </cell>
        </row>
        <row r="2864">
          <cell r="A2864">
            <v>2867</v>
          </cell>
          <cell r="B2864" t="str">
            <v>72 Ludington Circle</v>
          </cell>
          <cell r="C2864">
            <v>2770</v>
          </cell>
          <cell r="D2864" t="str">
            <v>NSW</v>
          </cell>
          <cell r="E2864" t="str">
            <v>Australia</v>
          </cell>
          <cell r="F2864">
            <v>6</v>
          </cell>
        </row>
        <row r="2865">
          <cell r="A2865">
            <v>2868</v>
          </cell>
          <cell r="B2865" t="str">
            <v>558 Grayhawk Circle</v>
          </cell>
          <cell r="C2865">
            <v>2086</v>
          </cell>
          <cell r="D2865" t="str">
            <v>NSW</v>
          </cell>
          <cell r="E2865" t="str">
            <v>Australia</v>
          </cell>
          <cell r="F2865">
            <v>10</v>
          </cell>
        </row>
        <row r="2866">
          <cell r="A2866">
            <v>2869</v>
          </cell>
          <cell r="B2866" t="str">
            <v>04470 Mcguire Trail</v>
          </cell>
          <cell r="C2866">
            <v>2070</v>
          </cell>
          <cell r="D2866" t="str">
            <v>NSW</v>
          </cell>
          <cell r="E2866" t="str">
            <v>Australia</v>
          </cell>
          <cell r="F2866">
            <v>9</v>
          </cell>
        </row>
        <row r="2867">
          <cell r="A2867">
            <v>2870</v>
          </cell>
          <cell r="B2867" t="str">
            <v>10434 Melby Pass</v>
          </cell>
          <cell r="C2867">
            <v>2200</v>
          </cell>
          <cell r="D2867" t="str">
            <v>NSW</v>
          </cell>
          <cell r="E2867" t="str">
            <v>Australia</v>
          </cell>
          <cell r="F2867">
            <v>7</v>
          </cell>
        </row>
        <row r="2868">
          <cell r="A2868">
            <v>2871</v>
          </cell>
          <cell r="B2868" t="str">
            <v>60717 Farmco Center</v>
          </cell>
          <cell r="C2868">
            <v>2047</v>
          </cell>
          <cell r="D2868" t="str">
            <v>NSW</v>
          </cell>
          <cell r="E2868" t="str">
            <v>Australia</v>
          </cell>
          <cell r="F2868">
            <v>12</v>
          </cell>
        </row>
        <row r="2869">
          <cell r="A2869">
            <v>2872</v>
          </cell>
          <cell r="B2869" t="str">
            <v>78814 Sundown Drive</v>
          </cell>
          <cell r="C2869">
            <v>4810</v>
          </cell>
          <cell r="D2869" t="str">
            <v>QLD</v>
          </cell>
          <cell r="E2869" t="str">
            <v>Australia</v>
          </cell>
          <cell r="F2869">
            <v>8</v>
          </cell>
        </row>
        <row r="2870">
          <cell r="A2870">
            <v>2873</v>
          </cell>
          <cell r="B2870" t="str">
            <v>62293 Raven Parkway</v>
          </cell>
          <cell r="C2870">
            <v>2486</v>
          </cell>
          <cell r="D2870" t="str">
            <v>NSW</v>
          </cell>
          <cell r="E2870" t="str">
            <v>Australia</v>
          </cell>
          <cell r="F2870">
            <v>8</v>
          </cell>
        </row>
        <row r="2871">
          <cell r="A2871">
            <v>2874</v>
          </cell>
          <cell r="B2871" t="str">
            <v>08 Monterey Avenue</v>
          </cell>
          <cell r="C2871">
            <v>3043</v>
          </cell>
          <cell r="D2871" t="str">
            <v>VIC</v>
          </cell>
          <cell r="E2871" t="str">
            <v>Australia</v>
          </cell>
          <cell r="F2871">
            <v>7</v>
          </cell>
        </row>
        <row r="2872">
          <cell r="A2872">
            <v>2875</v>
          </cell>
          <cell r="B2872" t="str">
            <v>2241 Bonner Trail</v>
          </cell>
          <cell r="C2872">
            <v>4221</v>
          </cell>
          <cell r="D2872" t="str">
            <v>QLD</v>
          </cell>
          <cell r="E2872" t="str">
            <v>Australia</v>
          </cell>
          <cell r="F2872">
            <v>9</v>
          </cell>
        </row>
        <row r="2873">
          <cell r="A2873">
            <v>2876</v>
          </cell>
          <cell r="B2873" t="str">
            <v>7 Bartillon Junction</v>
          </cell>
          <cell r="C2873">
            <v>2044</v>
          </cell>
          <cell r="D2873" t="str">
            <v>NSW</v>
          </cell>
          <cell r="E2873" t="str">
            <v>Australia</v>
          </cell>
          <cell r="F2873">
            <v>10</v>
          </cell>
        </row>
        <row r="2874">
          <cell r="A2874">
            <v>2877</v>
          </cell>
          <cell r="B2874" t="str">
            <v>463 Bultman Crossing</v>
          </cell>
          <cell r="C2874">
            <v>4211</v>
          </cell>
          <cell r="D2874" t="str">
            <v>QLD</v>
          </cell>
          <cell r="E2874" t="str">
            <v>Australia</v>
          </cell>
          <cell r="F2874">
            <v>5</v>
          </cell>
        </row>
        <row r="2875">
          <cell r="A2875">
            <v>2878</v>
          </cell>
          <cell r="B2875" t="str">
            <v>12574 Truax Alley</v>
          </cell>
          <cell r="C2875">
            <v>2316</v>
          </cell>
          <cell r="D2875" t="str">
            <v>NSW</v>
          </cell>
          <cell r="E2875" t="str">
            <v>Australia</v>
          </cell>
          <cell r="F2875">
            <v>6</v>
          </cell>
        </row>
        <row r="2876">
          <cell r="A2876">
            <v>2879</v>
          </cell>
          <cell r="B2876" t="str">
            <v>77433 Sunfield Court</v>
          </cell>
          <cell r="C2876">
            <v>3179</v>
          </cell>
          <cell r="D2876" t="str">
            <v>VIC</v>
          </cell>
          <cell r="E2876" t="str">
            <v>Australia</v>
          </cell>
          <cell r="F2876">
            <v>9</v>
          </cell>
        </row>
        <row r="2877">
          <cell r="A2877">
            <v>2880</v>
          </cell>
          <cell r="B2877" t="str">
            <v>8647 La Follette Court</v>
          </cell>
          <cell r="C2877">
            <v>2067</v>
          </cell>
          <cell r="D2877" t="str">
            <v>NSW</v>
          </cell>
          <cell r="E2877" t="str">
            <v>Australia</v>
          </cell>
          <cell r="F2877">
            <v>9</v>
          </cell>
        </row>
        <row r="2878">
          <cell r="A2878">
            <v>2881</v>
          </cell>
          <cell r="B2878" t="str">
            <v>8750 Corben Trail</v>
          </cell>
          <cell r="C2878">
            <v>2089</v>
          </cell>
          <cell r="D2878" t="str">
            <v>NSW</v>
          </cell>
          <cell r="E2878" t="str">
            <v>Australia</v>
          </cell>
          <cell r="F2878">
            <v>11</v>
          </cell>
        </row>
        <row r="2879">
          <cell r="A2879">
            <v>2882</v>
          </cell>
          <cell r="B2879" t="str">
            <v>8250 Johnson Point</v>
          </cell>
          <cell r="C2879">
            <v>4115</v>
          </cell>
          <cell r="D2879" t="str">
            <v>QLD</v>
          </cell>
          <cell r="E2879" t="str">
            <v>Australia</v>
          </cell>
          <cell r="F2879">
            <v>3</v>
          </cell>
        </row>
        <row r="2880">
          <cell r="A2880">
            <v>2883</v>
          </cell>
          <cell r="B2880" t="str">
            <v>4 Vahlen Alley</v>
          </cell>
          <cell r="C2880">
            <v>2756</v>
          </cell>
          <cell r="D2880" t="str">
            <v>NSW</v>
          </cell>
          <cell r="E2880" t="str">
            <v>Australia</v>
          </cell>
          <cell r="F2880">
            <v>8</v>
          </cell>
        </row>
        <row r="2881">
          <cell r="A2881">
            <v>2884</v>
          </cell>
          <cell r="B2881" t="str">
            <v>8369 Golf Court</v>
          </cell>
          <cell r="C2881">
            <v>2777</v>
          </cell>
          <cell r="D2881" t="str">
            <v>NSW</v>
          </cell>
          <cell r="E2881" t="str">
            <v>Australia</v>
          </cell>
          <cell r="F2881">
            <v>9</v>
          </cell>
        </row>
        <row r="2882">
          <cell r="A2882">
            <v>2885</v>
          </cell>
          <cell r="B2882" t="str">
            <v>17 Sachs Street</v>
          </cell>
          <cell r="C2882">
            <v>2761</v>
          </cell>
          <cell r="D2882" t="str">
            <v>NSW</v>
          </cell>
          <cell r="E2882" t="str">
            <v>Australia</v>
          </cell>
          <cell r="F2882">
            <v>8</v>
          </cell>
        </row>
        <row r="2883">
          <cell r="A2883">
            <v>2886</v>
          </cell>
          <cell r="B2883" t="str">
            <v>53683 Arapahoe Parkway</v>
          </cell>
          <cell r="C2883">
            <v>2121</v>
          </cell>
          <cell r="D2883" t="str">
            <v>NSW</v>
          </cell>
          <cell r="E2883" t="str">
            <v>Australia</v>
          </cell>
          <cell r="F2883">
            <v>11</v>
          </cell>
        </row>
        <row r="2884">
          <cell r="A2884">
            <v>2887</v>
          </cell>
          <cell r="B2884" t="str">
            <v>177 Forest Run Crossing</v>
          </cell>
          <cell r="C2884">
            <v>2046</v>
          </cell>
          <cell r="D2884" t="str">
            <v>NSW</v>
          </cell>
          <cell r="E2884" t="str">
            <v>Australia</v>
          </cell>
          <cell r="F2884">
            <v>10</v>
          </cell>
        </row>
        <row r="2885">
          <cell r="A2885">
            <v>2888</v>
          </cell>
          <cell r="B2885" t="str">
            <v>5674 Superior Point</v>
          </cell>
          <cell r="C2885">
            <v>2528</v>
          </cell>
          <cell r="D2885" t="str">
            <v>NSW</v>
          </cell>
          <cell r="E2885" t="str">
            <v>Australia</v>
          </cell>
          <cell r="F2885">
            <v>7</v>
          </cell>
        </row>
        <row r="2886">
          <cell r="A2886">
            <v>2889</v>
          </cell>
          <cell r="B2886" t="str">
            <v>37595 Packers Terrace</v>
          </cell>
          <cell r="C2886">
            <v>3064</v>
          </cell>
          <cell r="D2886" t="str">
            <v>VIC</v>
          </cell>
          <cell r="E2886" t="str">
            <v>Australia</v>
          </cell>
          <cell r="F2886">
            <v>5</v>
          </cell>
        </row>
        <row r="2887">
          <cell r="A2887">
            <v>2890</v>
          </cell>
          <cell r="B2887" t="str">
            <v>63 Bayside Center</v>
          </cell>
          <cell r="C2887">
            <v>2018</v>
          </cell>
          <cell r="D2887" t="str">
            <v>NSW</v>
          </cell>
          <cell r="E2887" t="str">
            <v>Australia</v>
          </cell>
          <cell r="F2887">
            <v>11</v>
          </cell>
        </row>
        <row r="2888">
          <cell r="A2888">
            <v>2891</v>
          </cell>
          <cell r="B2888" t="str">
            <v>32 Calypso Park</v>
          </cell>
          <cell r="C2888">
            <v>2481</v>
          </cell>
          <cell r="D2888" t="str">
            <v>NSW</v>
          </cell>
          <cell r="E2888" t="str">
            <v>Australia</v>
          </cell>
          <cell r="F2888">
            <v>11</v>
          </cell>
        </row>
        <row r="2889">
          <cell r="A2889">
            <v>2892</v>
          </cell>
          <cell r="B2889" t="str">
            <v>4 Ilene Street</v>
          </cell>
          <cell r="C2889">
            <v>2145</v>
          </cell>
          <cell r="D2889" t="str">
            <v>NSW</v>
          </cell>
          <cell r="E2889" t="str">
            <v>Australia</v>
          </cell>
          <cell r="F2889">
            <v>7</v>
          </cell>
        </row>
        <row r="2890">
          <cell r="A2890">
            <v>2893</v>
          </cell>
          <cell r="B2890" t="str">
            <v>289 Lerdahl Terrace</v>
          </cell>
          <cell r="C2890">
            <v>2763</v>
          </cell>
          <cell r="D2890" t="str">
            <v>NSW</v>
          </cell>
          <cell r="E2890" t="str">
            <v>Australia</v>
          </cell>
          <cell r="F2890">
            <v>8</v>
          </cell>
        </row>
        <row r="2891">
          <cell r="A2891">
            <v>2894</v>
          </cell>
          <cell r="B2891" t="str">
            <v>666 Holy Cross Parkway</v>
          </cell>
          <cell r="C2891">
            <v>4818</v>
          </cell>
          <cell r="D2891" t="str">
            <v>QLD</v>
          </cell>
          <cell r="E2891" t="str">
            <v>Australia</v>
          </cell>
          <cell r="F2891">
            <v>4</v>
          </cell>
        </row>
        <row r="2892">
          <cell r="A2892">
            <v>2895</v>
          </cell>
          <cell r="B2892" t="str">
            <v>5 Forster Center</v>
          </cell>
          <cell r="C2892">
            <v>2075</v>
          </cell>
          <cell r="D2892" t="str">
            <v>NSW</v>
          </cell>
          <cell r="E2892" t="str">
            <v>Australia</v>
          </cell>
          <cell r="F2892">
            <v>9</v>
          </cell>
        </row>
        <row r="2893">
          <cell r="A2893">
            <v>2896</v>
          </cell>
          <cell r="B2893" t="str">
            <v>2072 Fremont Parkway</v>
          </cell>
          <cell r="C2893">
            <v>3082</v>
          </cell>
          <cell r="D2893" t="str">
            <v>VIC</v>
          </cell>
          <cell r="E2893" t="str">
            <v>Australia</v>
          </cell>
          <cell r="F2893">
            <v>4</v>
          </cell>
        </row>
        <row r="2894">
          <cell r="A2894">
            <v>2897</v>
          </cell>
          <cell r="B2894" t="str">
            <v>17 Dapin Avenue</v>
          </cell>
          <cell r="C2894">
            <v>3189</v>
          </cell>
          <cell r="D2894" t="str">
            <v>VIC</v>
          </cell>
          <cell r="E2894" t="str">
            <v>Australia</v>
          </cell>
          <cell r="F2894">
            <v>10</v>
          </cell>
        </row>
        <row r="2895">
          <cell r="A2895">
            <v>2898</v>
          </cell>
          <cell r="B2895" t="str">
            <v>552 Talisman Circle</v>
          </cell>
          <cell r="C2895">
            <v>2250</v>
          </cell>
          <cell r="D2895" t="str">
            <v>NSW</v>
          </cell>
          <cell r="E2895" t="str">
            <v>Australia</v>
          </cell>
          <cell r="F2895">
            <v>7</v>
          </cell>
        </row>
        <row r="2896">
          <cell r="A2896">
            <v>2899</v>
          </cell>
          <cell r="B2896" t="str">
            <v>75717 Bartillon Road</v>
          </cell>
          <cell r="C2896">
            <v>2880</v>
          </cell>
          <cell r="D2896" t="str">
            <v>NSW</v>
          </cell>
          <cell r="E2896" t="str">
            <v>Australia</v>
          </cell>
          <cell r="F2896">
            <v>1</v>
          </cell>
        </row>
        <row r="2897">
          <cell r="A2897">
            <v>2900</v>
          </cell>
          <cell r="B2897" t="str">
            <v>0 Caliangt Pass</v>
          </cell>
          <cell r="C2897">
            <v>2530</v>
          </cell>
          <cell r="D2897" t="str">
            <v>NSW</v>
          </cell>
          <cell r="E2897" t="str">
            <v>Australia</v>
          </cell>
          <cell r="F2897">
            <v>7</v>
          </cell>
        </row>
        <row r="2898">
          <cell r="A2898">
            <v>2901</v>
          </cell>
          <cell r="B2898" t="str">
            <v>848 Cascade Alley</v>
          </cell>
          <cell r="C2898">
            <v>4301</v>
          </cell>
          <cell r="D2898" t="str">
            <v>QLD</v>
          </cell>
          <cell r="E2898" t="str">
            <v>Australia</v>
          </cell>
          <cell r="F2898">
            <v>3</v>
          </cell>
        </row>
        <row r="2899">
          <cell r="A2899">
            <v>2902</v>
          </cell>
          <cell r="B2899" t="str">
            <v>59231 Claremont Place</v>
          </cell>
          <cell r="C2899">
            <v>2170</v>
          </cell>
          <cell r="D2899" t="str">
            <v>NSW</v>
          </cell>
          <cell r="E2899" t="str">
            <v>Australia</v>
          </cell>
          <cell r="F2899">
            <v>9</v>
          </cell>
        </row>
        <row r="2900">
          <cell r="A2900">
            <v>2903</v>
          </cell>
          <cell r="B2900" t="str">
            <v>493 Calypso Center</v>
          </cell>
          <cell r="C2900">
            <v>2170</v>
          </cell>
          <cell r="D2900" t="str">
            <v>NSW</v>
          </cell>
          <cell r="E2900" t="str">
            <v>Australia</v>
          </cell>
          <cell r="F2900">
            <v>8</v>
          </cell>
        </row>
        <row r="2901">
          <cell r="A2901">
            <v>2904</v>
          </cell>
          <cell r="B2901" t="str">
            <v>25 Schlimgen Terrace</v>
          </cell>
          <cell r="C2901">
            <v>2211</v>
          </cell>
          <cell r="D2901" t="str">
            <v>NSW</v>
          </cell>
          <cell r="E2901" t="str">
            <v>Australia</v>
          </cell>
          <cell r="F2901">
            <v>9</v>
          </cell>
        </row>
        <row r="2902">
          <cell r="A2902">
            <v>2905</v>
          </cell>
          <cell r="B2902" t="str">
            <v>38 Thompson Plaza</v>
          </cell>
          <cell r="C2902">
            <v>2452</v>
          </cell>
          <cell r="D2902" t="str">
            <v>NSW</v>
          </cell>
          <cell r="E2902" t="str">
            <v>Australia</v>
          </cell>
          <cell r="F2902">
            <v>5</v>
          </cell>
        </row>
        <row r="2903">
          <cell r="A2903">
            <v>2906</v>
          </cell>
          <cell r="B2903" t="str">
            <v>72850 Lotheville Junction</v>
          </cell>
          <cell r="C2903">
            <v>2480</v>
          </cell>
          <cell r="D2903" t="str">
            <v>NSW</v>
          </cell>
          <cell r="E2903" t="str">
            <v>Australia</v>
          </cell>
          <cell r="F2903">
            <v>4</v>
          </cell>
        </row>
        <row r="2904">
          <cell r="A2904">
            <v>2907</v>
          </cell>
          <cell r="B2904" t="str">
            <v>0 Lakeland Pass</v>
          </cell>
          <cell r="C2904">
            <v>3195</v>
          </cell>
          <cell r="D2904" t="str">
            <v>VIC</v>
          </cell>
          <cell r="E2904" t="str">
            <v>Australia</v>
          </cell>
          <cell r="F2904">
            <v>10</v>
          </cell>
        </row>
        <row r="2905">
          <cell r="A2905">
            <v>2908</v>
          </cell>
          <cell r="B2905" t="str">
            <v>8188 Fuller Hill</v>
          </cell>
          <cell r="C2905">
            <v>3175</v>
          </cell>
          <cell r="D2905" t="str">
            <v>VIC</v>
          </cell>
          <cell r="E2905" t="str">
            <v>Australia</v>
          </cell>
          <cell r="F2905">
            <v>8</v>
          </cell>
        </row>
        <row r="2906">
          <cell r="A2906">
            <v>2909</v>
          </cell>
          <cell r="B2906" t="str">
            <v>6815 South Junction</v>
          </cell>
          <cell r="C2906">
            <v>3198</v>
          </cell>
          <cell r="D2906" t="str">
            <v>VIC</v>
          </cell>
          <cell r="E2906" t="str">
            <v>Australia</v>
          </cell>
          <cell r="F2906">
            <v>9</v>
          </cell>
        </row>
        <row r="2907">
          <cell r="A2907">
            <v>2910</v>
          </cell>
          <cell r="B2907" t="str">
            <v>46418 Hauk Pass</v>
          </cell>
          <cell r="C2907">
            <v>3184</v>
          </cell>
          <cell r="D2907" t="str">
            <v>VIC</v>
          </cell>
          <cell r="E2907" t="str">
            <v>Australia</v>
          </cell>
          <cell r="F2907">
            <v>10</v>
          </cell>
        </row>
        <row r="2908">
          <cell r="A2908">
            <v>2911</v>
          </cell>
          <cell r="B2908" t="str">
            <v>3 Nancy Circle</v>
          </cell>
          <cell r="C2908">
            <v>3106</v>
          </cell>
          <cell r="D2908" t="str">
            <v>VIC</v>
          </cell>
          <cell r="E2908" t="str">
            <v>Australia</v>
          </cell>
          <cell r="F2908">
            <v>10</v>
          </cell>
        </row>
        <row r="2909">
          <cell r="A2909">
            <v>2912</v>
          </cell>
          <cell r="B2909" t="str">
            <v>7916 Clyde Gallagher Place</v>
          </cell>
          <cell r="C2909">
            <v>2075</v>
          </cell>
          <cell r="D2909" t="str">
            <v>NSW</v>
          </cell>
          <cell r="E2909" t="str">
            <v>Australia</v>
          </cell>
          <cell r="F2909">
            <v>11</v>
          </cell>
        </row>
        <row r="2910">
          <cell r="A2910">
            <v>2913</v>
          </cell>
          <cell r="B2910" t="str">
            <v>24913 Twin Pines Terrace</v>
          </cell>
          <cell r="C2910">
            <v>3350</v>
          </cell>
          <cell r="D2910" t="str">
            <v>VIC</v>
          </cell>
          <cell r="E2910" t="str">
            <v>Australia</v>
          </cell>
          <cell r="F2910">
            <v>5</v>
          </cell>
        </row>
        <row r="2911">
          <cell r="A2911">
            <v>2914</v>
          </cell>
          <cell r="B2911" t="str">
            <v>3 Barnett Way</v>
          </cell>
          <cell r="C2911">
            <v>2763</v>
          </cell>
          <cell r="D2911" t="str">
            <v>NSW</v>
          </cell>
          <cell r="E2911" t="str">
            <v>Australia</v>
          </cell>
          <cell r="F2911">
            <v>9</v>
          </cell>
        </row>
        <row r="2912">
          <cell r="A2912">
            <v>2915</v>
          </cell>
          <cell r="B2912" t="str">
            <v>928 Laurel Circle</v>
          </cell>
          <cell r="C2912">
            <v>4868</v>
          </cell>
          <cell r="D2912" t="str">
            <v>QLD</v>
          </cell>
          <cell r="E2912" t="str">
            <v>Australia</v>
          </cell>
          <cell r="F2912">
            <v>4</v>
          </cell>
        </row>
        <row r="2913">
          <cell r="A2913">
            <v>2916</v>
          </cell>
          <cell r="B2913" t="str">
            <v>2 Blue Bill Park Lane</v>
          </cell>
          <cell r="C2913">
            <v>4220</v>
          </cell>
          <cell r="D2913" t="str">
            <v>QLD</v>
          </cell>
          <cell r="E2913" t="str">
            <v>Australia</v>
          </cell>
          <cell r="F2913">
            <v>8</v>
          </cell>
        </row>
        <row r="2914">
          <cell r="A2914">
            <v>2917</v>
          </cell>
          <cell r="B2914" t="str">
            <v>937 Sloan Center</v>
          </cell>
          <cell r="C2914">
            <v>4118</v>
          </cell>
          <cell r="D2914" t="str">
            <v>QLD</v>
          </cell>
          <cell r="E2914" t="str">
            <v>Australia</v>
          </cell>
          <cell r="F2914">
            <v>6</v>
          </cell>
        </row>
        <row r="2915">
          <cell r="A2915">
            <v>2918</v>
          </cell>
          <cell r="B2915" t="str">
            <v>66 Arrowood Court</v>
          </cell>
          <cell r="C2915">
            <v>4551</v>
          </cell>
          <cell r="D2915" t="str">
            <v>QLD</v>
          </cell>
          <cell r="E2915" t="str">
            <v>Australia</v>
          </cell>
          <cell r="F2915">
            <v>8</v>
          </cell>
        </row>
        <row r="2916">
          <cell r="A2916">
            <v>2919</v>
          </cell>
          <cell r="B2916" t="str">
            <v>11 Glendale Court</v>
          </cell>
          <cell r="C2916">
            <v>4121</v>
          </cell>
          <cell r="D2916" t="str">
            <v>QLD</v>
          </cell>
          <cell r="E2916" t="str">
            <v>Australia</v>
          </cell>
          <cell r="F2916">
            <v>9</v>
          </cell>
        </row>
        <row r="2917">
          <cell r="A2917">
            <v>2920</v>
          </cell>
          <cell r="B2917" t="str">
            <v>7066 Sunbrook Terrace</v>
          </cell>
          <cell r="C2917">
            <v>2299</v>
          </cell>
          <cell r="D2917" t="str">
            <v>NSW</v>
          </cell>
          <cell r="E2917" t="str">
            <v>Australia</v>
          </cell>
          <cell r="F2917">
            <v>8</v>
          </cell>
        </row>
        <row r="2918">
          <cell r="A2918">
            <v>2921</v>
          </cell>
          <cell r="B2918" t="str">
            <v>210 Prairie Rose Hill</v>
          </cell>
          <cell r="C2918">
            <v>4060</v>
          </cell>
          <cell r="D2918" t="str">
            <v>QLD</v>
          </cell>
          <cell r="E2918" t="str">
            <v>Australia</v>
          </cell>
          <cell r="F2918">
            <v>9</v>
          </cell>
        </row>
        <row r="2919">
          <cell r="A2919">
            <v>2922</v>
          </cell>
          <cell r="B2919" t="str">
            <v>2 Jackson Way</v>
          </cell>
          <cell r="C2919">
            <v>4210</v>
          </cell>
          <cell r="D2919" t="str">
            <v>QLD</v>
          </cell>
          <cell r="E2919" t="str">
            <v>Australia</v>
          </cell>
          <cell r="F2919">
            <v>4</v>
          </cell>
        </row>
        <row r="2920">
          <cell r="A2920">
            <v>2923</v>
          </cell>
          <cell r="B2920" t="str">
            <v>3957 American Ash Plaza</v>
          </cell>
          <cell r="C2920">
            <v>2440</v>
          </cell>
          <cell r="D2920" t="str">
            <v>NSW</v>
          </cell>
          <cell r="E2920" t="str">
            <v>Australia</v>
          </cell>
          <cell r="F2920">
            <v>2</v>
          </cell>
        </row>
        <row r="2921">
          <cell r="A2921">
            <v>2924</v>
          </cell>
          <cell r="B2921" t="str">
            <v>90 Nobel Way</v>
          </cell>
          <cell r="C2921">
            <v>3166</v>
          </cell>
          <cell r="D2921" t="str">
            <v>VIC</v>
          </cell>
          <cell r="E2921" t="str">
            <v>Australia</v>
          </cell>
          <cell r="F2921">
            <v>10</v>
          </cell>
        </row>
        <row r="2922">
          <cell r="A2922">
            <v>2925</v>
          </cell>
          <cell r="B2922" t="str">
            <v>00 Heath Road</v>
          </cell>
          <cell r="C2922">
            <v>2259</v>
          </cell>
          <cell r="D2922" t="str">
            <v>NSW</v>
          </cell>
          <cell r="E2922" t="str">
            <v>Australia</v>
          </cell>
          <cell r="F2922">
            <v>8</v>
          </cell>
        </row>
        <row r="2923">
          <cell r="A2923">
            <v>2926</v>
          </cell>
          <cell r="B2923" t="str">
            <v>970 Randy Crossing</v>
          </cell>
          <cell r="C2923">
            <v>4005</v>
          </cell>
          <cell r="D2923" t="str">
            <v>QLD</v>
          </cell>
          <cell r="E2923" t="str">
            <v>Australia</v>
          </cell>
          <cell r="F2923">
            <v>12</v>
          </cell>
        </row>
        <row r="2924">
          <cell r="A2924">
            <v>2927</v>
          </cell>
          <cell r="B2924" t="str">
            <v>723 Center Court</v>
          </cell>
          <cell r="C2924">
            <v>3933</v>
          </cell>
          <cell r="D2924" t="str">
            <v>VIC</v>
          </cell>
          <cell r="E2924" t="str">
            <v>Australia</v>
          </cell>
          <cell r="F2924">
            <v>11</v>
          </cell>
        </row>
        <row r="2925">
          <cell r="A2925">
            <v>2928</v>
          </cell>
          <cell r="B2925" t="str">
            <v>423 Golf Point</v>
          </cell>
          <cell r="C2925">
            <v>2044</v>
          </cell>
          <cell r="D2925" t="str">
            <v>NSW</v>
          </cell>
          <cell r="E2925" t="str">
            <v>Australia</v>
          </cell>
          <cell r="F2925">
            <v>10</v>
          </cell>
        </row>
        <row r="2926">
          <cell r="A2926">
            <v>2929</v>
          </cell>
          <cell r="B2926" t="str">
            <v>415 Walton Lane</v>
          </cell>
          <cell r="C2926">
            <v>4883</v>
          </cell>
          <cell r="D2926" t="str">
            <v>QLD</v>
          </cell>
          <cell r="E2926" t="str">
            <v>Australia</v>
          </cell>
          <cell r="F2926">
            <v>3</v>
          </cell>
        </row>
        <row r="2927">
          <cell r="A2927">
            <v>2930</v>
          </cell>
          <cell r="B2927" t="str">
            <v>51 Bay Junction</v>
          </cell>
          <cell r="C2927">
            <v>2081</v>
          </cell>
          <cell r="D2927" t="str">
            <v>NSW</v>
          </cell>
          <cell r="E2927" t="str">
            <v>Australia</v>
          </cell>
          <cell r="F2927">
            <v>10</v>
          </cell>
        </row>
        <row r="2928">
          <cell r="A2928">
            <v>2931</v>
          </cell>
          <cell r="B2928" t="str">
            <v>16673 Pawling Point</v>
          </cell>
          <cell r="C2928">
            <v>4702</v>
          </cell>
          <cell r="D2928" t="str">
            <v>QLD</v>
          </cell>
          <cell r="E2928" t="str">
            <v>Australia</v>
          </cell>
          <cell r="F2928">
            <v>5</v>
          </cell>
        </row>
        <row r="2929">
          <cell r="A2929">
            <v>2932</v>
          </cell>
          <cell r="B2929" t="str">
            <v>2875 Anhalt Court</v>
          </cell>
          <cell r="C2929">
            <v>4570</v>
          </cell>
          <cell r="D2929" t="str">
            <v>QLD</v>
          </cell>
          <cell r="E2929" t="str">
            <v>Australia</v>
          </cell>
          <cell r="F2929">
            <v>3</v>
          </cell>
        </row>
        <row r="2930">
          <cell r="A2930">
            <v>2933</v>
          </cell>
          <cell r="B2930" t="str">
            <v>7561 Donald Center</v>
          </cell>
          <cell r="C2930">
            <v>3810</v>
          </cell>
          <cell r="D2930" t="str">
            <v>VIC</v>
          </cell>
          <cell r="E2930" t="str">
            <v>Australia</v>
          </cell>
          <cell r="F2930">
            <v>5</v>
          </cell>
        </row>
        <row r="2931">
          <cell r="A2931">
            <v>2934</v>
          </cell>
          <cell r="B2931" t="str">
            <v>13282 Pond Circle</v>
          </cell>
          <cell r="C2931">
            <v>2471</v>
          </cell>
          <cell r="D2931" t="str">
            <v>NSW</v>
          </cell>
          <cell r="E2931" t="str">
            <v>Australia</v>
          </cell>
          <cell r="F2931">
            <v>2</v>
          </cell>
        </row>
        <row r="2932">
          <cell r="A2932">
            <v>2935</v>
          </cell>
          <cell r="B2932" t="str">
            <v>1 Farwell Center</v>
          </cell>
          <cell r="C2932">
            <v>2199</v>
          </cell>
          <cell r="D2932" t="str">
            <v>NSW</v>
          </cell>
          <cell r="E2932" t="str">
            <v>Australia</v>
          </cell>
          <cell r="F2932">
            <v>9</v>
          </cell>
        </row>
        <row r="2933">
          <cell r="A2933">
            <v>2936</v>
          </cell>
          <cell r="B2933" t="str">
            <v>7 New Castle Terrace</v>
          </cell>
          <cell r="C2933">
            <v>2223</v>
          </cell>
          <cell r="D2933" t="str">
            <v>NSW</v>
          </cell>
          <cell r="E2933" t="str">
            <v>Australia</v>
          </cell>
          <cell r="F2933">
            <v>10</v>
          </cell>
        </row>
        <row r="2934">
          <cell r="A2934">
            <v>2937</v>
          </cell>
          <cell r="B2934" t="str">
            <v>572 Spohn Drive</v>
          </cell>
          <cell r="C2934">
            <v>3046</v>
          </cell>
          <cell r="D2934" t="str">
            <v>VIC</v>
          </cell>
          <cell r="E2934" t="str">
            <v>Australia</v>
          </cell>
          <cell r="F2934">
            <v>8</v>
          </cell>
        </row>
        <row r="2935">
          <cell r="A2935">
            <v>2938</v>
          </cell>
          <cell r="B2935" t="str">
            <v>53 Hintze Circle</v>
          </cell>
          <cell r="C2935">
            <v>4005</v>
          </cell>
          <cell r="D2935" t="str">
            <v>QLD</v>
          </cell>
          <cell r="E2935" t="str">
            <v>Australia</v>
          </cell>
          <cell r="F2935">
            <v>7</v>
          </cell>
        </row>
        <row r="2936">
          <cell r="A2936">
            <v>2939</v>
          </cell>
          <cell r="B2936" t="str">
            <v>72 Buell Pass</v>
          </cell>
          <cell r="C2936">
            <v>2200</v>
          </cell>
          <cell r="D2936" t="str">
            <v>NSW</v>
          </cell>
          <cell r="E2936" t="str">
            <v>Australia</v>
          </cell>
          <cell r="F2936">
            <v>9</v>
          </cell>
        </row>
        <row r="2937">
          <cell r="A2937">
            <v>2940</v>
          </cell>
          <cell r="B2937" t="str">
            <v>5748 Walton Court</v>
          </cell>
          <cell r="C2937">
            <v>4114</v>
          </cell>
          <cell r="D2937" t="str">
            <v>QLD</v>
          </cell>
          <cell r="E2937" t="str">
            <v>Australia</v>
          </cell>
          <cell r="F2937">
            <v>3</v>
          </cell>
        </row>
        <row r="2938">
          <cell r="A2938">
            <v>2941</v>
          </cell>
          <cell r="B2938" t="str">
            <v>692 Anniversary Junction</v>
          </cell>
          <cell r="C2938">
            <v>4207</v>
          </cell>
          <cell r="D2938" t="str">
            <v>QLD</v>
          </cell>
          <cell r="E2938" t="str">
            <v>Australia</v>
          </cell>
          <cell r="F2938">
            <v>1</v>
          </cell>
        </row>
        <row r="2939">
          <cell r="A2939">
            <v>2942</v>
          </cell>
          <cell r="B2939" t="str">
            <v>5060 Donald Park</v>
          </cell>
          <cell r="C2939">
            <v>2539</v>
          </cell>
          <cell r="D2939" t="str">
            <v>NSW</v>
          </cell>
          <cell r="E2939" t="str">
            <v>Australia</v>
          </cell>
          <cell r="F2939">
            <v>5</v>
          </cell>
        </row>
        <row r="2940">
          <cell r="A2940">
            <v>2943</v>
          </cell>
          <cell r="B2940" t="str">
            <v>7 Debs Park</v>
          </cell>
          <cell r="C2940">
            <v>4157</v>
          </cell>
          <cell r="D2940" t="str">
            <v>QLD</v>
          </cell>
          <cell r="E2940" t="str">
            <v>Australia</v>
          </cell>
          <cell r="F2940">
            <v>3</v>
          </cell>
        </row>
        <row r="2941">
          <cell r="A2941">
            <v>2944</v>
          </cell>
          <cell r="B2941" t="str">
            <v>797 Orin Terrace</v>
          </cell>
          <cell r="C2941">
            <v>2119</v>
          </cell>
          <cell r="D2941" t="str">
            <v>NSW</v>
          </cell>
          <cell r="E2941" t="str">
            <v>Australia</v>
          </cell>
          <cell r="F2941">
            <v>10</v>
          </cell>
        </row>
        <row r="2942">
          <cell r="A2942">
            <v>2945</v>
          </cell>
          <cell r="B2942" t="str">
            <v>978 Dennis Way</v>
          </cell>
          <cell r="C2942">
            <v>2233</v>
          </cell>
          <cell r="D2942" t="str">
            <v>NSW</v>
          </cell>
          <cell r="E2942" t="str">
            <v>Australia</v>
          </cell>
          <cell r="F2942">
            <v>9</v>
          </cell>
        </row>
        <row r="2943">
          <cell r="A2943">
            <v>2946</v>
          </cell>
          <cell r="B2943" t="str">
            <v>4 Glendale Crossing</v>
          </cell>
          <cell r="C2943">
            <v>3148</v>
          </cell>
          <cell r="D2943" t="str">
            <v>VIC</v>
          </cell>
          <cell r="E2943" t="str">
            <v>Australia</v>
          </cell>
          <cell r="F2943">
            <v>10</v>
          </cell>
        </row>
        <row r="2944">
          <cell r="A2944">
            <v>2947</v>
          </cell>
          <cell r="B2944" t="str">
            <v>64107 Little Fleur Trail</v>
          </cell>
          <cell r="C2944">
            <v>4211</v>
          </cell>
          <cell r="D2944" t="str">
            <v>QLD</v>
          </cell>
          <cell r="E2944" t="str">
            <v>Australia</v>
          </cell>
          <cell r="F2944">
            <v>3</v>
          </cell>
        </row>
        <row r="2945">
          <cell r="A2945">
            <v>2948</v>
          </cell>
          <cell r="B2945" t="str">
            <v>68473 Leroy Avenue</v>
          </cell>
          <cell r="C2945">
            <v>4105</v>
          </cell>
          <cell r="D2945" t="str">
            <v>QLD</v>
          </cell>
          <cell r="E2945" t="str">
            <v>Australia</v>
          </cell>
          <cell r="F2945">
            <v>9</v>
          </cell>
        </row>
        <row r="2946">
          <cell r="A2946">
            <v>2949</v>
          </cell>
          <cell r="B2946" t="str">
            <v>321 Muir Crossing</v>
          </cell>
          <cell r="C2946">
            <v>3175</v>
          </cell>
          <cell r="D2946" t="str">
            <v>VIC</v>
          </cell>
          <cell r="E2946" t="str">
            <v>Australia</v>
          </cell>
          <cell r="F2946">
            <v>5</v>
          </cell>
        </row>
        <row r="2947">
          <cell r="A2947">
            <v>2950</v>
          </cell>
          <cell r="B2947" t="str">
            <v>984 Hoepker Court</v>
          </cell>
          <cell r="C2947">
            <v>3064</v>
          </cell>
          <cell r="D2947" t="str">
            <v>VIC</v>
          </cell>
          <cell r="E2947" t="str">
            <v>Australia</v>
          </cell>
          <cell r="F2947">
            <v>6</v>
          </cell>
        </row>
        <row r="2948">
          <cell r="A2948">
            <v>2951</v>
          </cell>
          <cell r="B2948" t="str">
            <v>24 Green Parkway</v>
          </cell>
          <cell r="C2948">
            <v>3437</v>
          </cell>
          <cell r="D2948" t="str">
            <v>VIC</v>
          </cell>
          <cell r="E2948" t="str">
            <v>Australia</v>
          </cell>
          <cell r="F2948">
            <v>8</v>
          </cell>
        </row>
        <row r="2949">
          <cell r="A2949">
            <v>2952</v>
          </cell>
          <cell r="B2949" t="str">
            <v>10 Kensington Avenue</v>
          </cell>
          <cell r="C2949">
            <v>2117</v>
          </cell>
          <cell r="D2949" t="str">
            <v>NSW</v>
          </cell>
          <cell r="E2949" t="str">
            <v>Australia</v>
          </cell>
          <cell r="F2949">
            <v>10</v>
          </cell>
        </row>
        <row r="2950">
          <cell r="A2950">
            <v>2953</v>
          </cell>
          <cell r="B2950" t="str">
            <v>75848 Ohio Lane</v>
          </cell>
          <cell r="C2950">
            <v>3037</v>
          </cell>
          <cell r="D2950" t="str">
            <v>VIC</v>
          </cell>
          <cell r="E2950" t="str">
            <v>Australia</v>
          </cell>
          <cell r="F2950">
            <v>7</v>
          </cell>
        </row>
        <row r="2951">
          <cell r="A2951">
            <v>2954</v>
          </cell>
          <cell r="B2951" t="str">
            <v>3 New Castle Terrace</v>
          </cell>
          <cell r="C2951">
            <v>3032</v>
          </cell>
          <cell r="D2951" t="str">
            <v>VIC</v>
          </cell>
          <cell r="E2951" t="str">
            <v>Australia</v>
          </cell>
          <cell r="F2951">
            <v>8</v>
          </cell>
        </row>
        <row r="2952">
          <cell r="A2952">
            <v>2955</v>
          </cell>
          <cell r="B2952" t="str">
            <v>7 Blue Bill Park Lane</v>
          </cell>
          <cell r="C2952">
            <v>2765</v>
          </cell>
          <cell r="D2952" t="str">
            <v>NSW</v>
          </cell>
          <cell r="E2952" t="str">
            <v>Australia</v>
          </cell>
          <cell r="F2952">
            <v>9</v>
          </cell>
        </row>
        <row r="2953">
          <cell r="A2953">
            <v>2956</v>
          </cell>
          <cell r="B2953" t="str">
            <v>8007 Dawn Terrace</v>
          </cell>
          <cell r="C2953">
            <v>2166</v>
          </cell>
          <cell r="D2953" t="str">
            <v>NSW</v>
          </cell>
          <cell r="E2953" t="str">
            <v>Australia</v>
          </cell>
          <cell r="F2953">
            <v>9</v>
          </cell>
        </row>
        <row r="2954">
          <cell r="A2954">
            <v>2957</v>
          </cell>
          <cell r="B2954" t="str">
            <v>02555 Sloan Way</v>
          </cell>
          <cell r="C2954">
            <v>2259</v>
          </cell>
          <cell r="D2954" t="str">
            <v>NSW</v>
          </cell>
          <cell r="E2954" t="str">
            <v>Australia</v>
          </cell>
          <cell r="F2954">
            <v>8</v>
          </cell>
        </row>
        <row r="2955">
          <cell r="A2955">
            <v>2958</v>
          </cell>
          <cell r="B2955" t="str">
            <v>337 Brentwood Pass</v>
          </cell>
          <cell r="C2955">
            <v>2529</v>
          </cell>
          <cell r="D2955" t="str">
            <v>NSW</v>
          </cell>
          <cell r="E2955" t="str">
            <v>Australia</v>
          </cell>
          <cell r="F2955">
            <v>8</v>
          </cell>
        </row>
        <row r="2956">
          <cell r="A2956">
            <v>2959</v>
          </cell>
          <cell r="B2956" t="str">
            <v>4052 Katie Court</v>
          </cell>
          <cell r="C2956">
            <v>4300</v>
          </cell>
          <cell r="D2956" t="str">
            <v>QLD</v>
          </cell>
          <cell r="E2956" t="str">
            <v>Australia</v>
          </cell>
          <cell r="F2956">
            <v>5</v>
          </cell>
        </row>
        <row r="2957">
          <cell r="A2957">
            <v>2960</v>
          </cell>
          <cell r="B2957" t="str">
            <v>3 Comanche Court</v>
          </cell>
          <cell r="C2957">
            <v>2537</v>
          </cell>
          <cell r="D2957" t="str">
            <v>NSW</v>
          </cell>
          <cell r="E2957" t="str">
            <v>Australia</v>
          </cell>
          <cell r="F2957">
            <v>4</v>
          </cell>
        </row>
        <row r="2958">
          <cell r="A2958">
            <v>2961</v>
          </cell>
          <cell r="B2958" t="str">
            <v>8 Roxbury Way</v>
          </cell>
          <cell r="C2958">
            <v>3031</v>
          </cell>
          <cell r="D2958" t="str">
            <v>VIC</v>
          </cell>
          <cell r="E2958" t="str">
            <v>Australia</v>
          </cell>
          <cell r="F2958">
            <v>8</v>
          </cell>
        </row>
        <row r="2959">
          <cell r="A2959">
            <v>2962</v>
          </cell>
          <cell r="B2959" t="str">
            <v>860 Banding Terrace</v>
          </cell>
          <cell r="C2959">
            <v>2029</v>
          </cell>
          <cell r="D2959" t="str">
            <v>NSW</v>
          </cell>
          <cell r="E2959" t="str">
            <v>Australia</v>
          </cell>
          <cell r="F2959">
            <v>11</v>
          </cell>
        </row>
        <row r="2960">
          <cell r="A2960">
            <v>2963</v>
          </cell>
          <cell r="B2960" t="str">
            <v>5 Knutson Crossing</v>
          </cell>
          <cell r="C2960">
            <v>2114</v>
          </cell>
          <cell r="D2960" t="str">
            <v>NSW</v>
          </cell>
          <cell r="E2960" t="str">
            <v>Australia</v>
          </cell>
          <cell r="F2960">
            <v>10</v>
          </cell>
        </row>
        <row r="2961">
          <cell r="A2961">
            <v>2964</v>
          </cell>
          <cell r="B2961" t="str">
            <v>9217 Bashford Parkway</v>
          </cell>
          <cell r="C2961">
            <v>2023</v>
          </cell>
          <cell r="D2961" t="str">
            <v>NSW</v>
          </cell>
          <cell r="E2961" t="str">
            <v>Australia</v>
          </cell>
          <cell r="F2961">
            <v>10</v>
          </cell>
        </row>
        <row r="2962">
          <cell r="A2962">
            <v>2965</v>
          </cell>
          <cell r="B2962" t="str">
            <v>197 Goodland Crossing</v>
          </cell>
          <cell r="C2962">
            <v>2320</v>
          </cell>
          <cell r="D2962" t="str">
            <v>NSW</v>
          </cell>
          <cell r="E2962" t="str">
            <v>Australia</v>
          </cell>
          <cell r="F2962">
            <v>5</v>
          </cell>
        </row>
        <row r="2963">
          <cell r="A2963">
            <v>2966</v>
          </cell>
          <cell r="B2963" t="str">
            <v>373 Hayes Terrace</v>
          </cell>
          <cell r="C2963">
            <v>2010</v>
          </cell>
          <cell r="D2963" t="str">
            <v>NSW</v>
          </cell>
          <cell r="E2963" t="str">
            <v>Australia</v>
          </cell>
          <cell r="F2963">
            <v>9</v>
          </cell>
        </row>
        <row r="2964">
          <cell r="A2964">
            <v>2967</v>
          </cell>
          <cell r="B2964" t="str">
            <v>3673 Jenna Center</v>
          </cell>
          <cell r="C2964">
            <v>4301</v>
          </cell>
          <cell r="D2964" t="str">
            <v>QLD</v>
          </cell>
          <cell r="E2964" t="str">
            <v>Australia</v>
          </cell>
          <cell r="F2964">
            <v>3</v>
          </cell>
        </row>
        <row r="2965">
          <cell r="A2965">
            <v>2968</v>
          </cell>
          <cell r="B2965" t="str">
            <v>8 Glendale Terrace</v>
          </cell>
          <cell r="C2965">
            <v>4014</v>
          </cell>
          <cell r="D2965" t="str">
            <v>QLD</v>
          </cell>
          <cell r="E2965" t="str">
            <v>Australia</v>
          </cell>
          <cell r="F2965">
            <v>8</v>
          </cell>
        </row>
        <row r="2966">
          <cell r="A2966">
            <v>2969</v>
          </cell>
          <cell r="B2966" t="str">
            <v>22239 Waubesa Way</v>
          </cell>
          <cell r="C2966">
            <v>2763</v>
          </cell>
          <cell r="D2966" t="str">
            <v>NSW</v>
          </cell>
          <cell r="E2966" t="str">
            <v>Australia</v>
          </cell>
          <cell r="F2966">
            <v>9</v>
          </cell>
        </row>
        <row r="2967">
          <cell r="A2967">
            <v>2970</v>
          </cell>
          <cell r="B2967" t="str">
            <v>6604 Hansons Court</v>
          </cell>
          <cell r="C2967">
            <v>2760</v>
          </cell>
          <cell r="D2967" t="str">
            <v>NSW</v>
          </cell>
          <cell r="E2967" t="str">
            <v>Australia</v>
          </cell>
          <cell r="F2967">
            <v>8</v>
          </cell>
        </row>
        <row r="2968">
          <cell r="A2968">
            <v>2971</v>
          </cell>
          <cell r="B2968" t="str">
            <v>6 Weeping Birch Pass</v>
          </cell>
          <cell r="C2968">
            <v>2064</v>
          </cell>
          <cell r="D2968" t="str">
            <v>NSW</v>
          </cell>
          <cell r="E2968" t="str">
            <v>Australia</v>
          </cell>
          <cell r="F2968">
            <v>12</v>
          </cell>
        </row>
        <row r="2969">
          <cell r="A2969">
            <v>2972</v>
          </cell>
          <cell r="B2969" t="str">
            <v>2126 Debra Point</v>
          </cell>
          <cell r="C2969">
            <v>2127</v>
          </cell>
          <cell r="D2969" t="str">
            <v>NSW</v>
          </cell>
          <cell r="E2969" t="str">
            <v>Australia</v>
          </cell>
          <cell r="F2969">
            <v>9</v>
          </cell>
        </row>
        <row r="2970">
          <cell r="A2970">
            <v>2973</v>
          </cell>
          <cell r="B2970" t="str">
            <v>726 Erie Center</v>
          </cell>
          <cell r="C2970">
            <v>3106</v>
          </cell>
          <cell r="D2970" t="str">
            <v>VIC</v>
          </cell>
          <cell r="E2970" t="str">
            <v>Australia</v>
          </cell>
          <cell r="F2970">
            <v>11</v>
          </cell>
        </row>
        <row r="2971">
          <cell r="A2971">
            <v>2974</v>
          </cell>
          <cell r="B2971" t="str">
            <v>98 Tomscot Center</v>
          </cell>
          <cell r="C2971">
            <v>3442</v>
          </cell>
          <cell r="D2971" t="str">
            <v>VIC</v>
          </cell>
          <cell r="E2971" t="str">
            <v>Australia</v>
          </cell>
          <cell r="F2971">
            <v>7</v>
          </cell>
        </row>
        <row r="2972">
          <cell r="A2972">
            <v>2975</v>
          </cell>
          <cell r="B2972" t="str">
            <v>26223 Warrior Terrace</v>
          </cell>
          <cell r="C2972">
            <v>2204</v>
          </cell>
          <cell r="D2972" t="str">
            <v>NSW</v>
          </cell>
          <cell r="E2972" t="str">
            <v>Australia</v>
          </cell>
          <cell r="F2972">
            <v>9</v>
          </cell>
        </row>
        <row r="2973">
          <cell r="A2973">
            <v>2976</v>
          </cell>
          <cell r="B2973" t="str">
            <v>85 Kim Way</v>
          </cell>
          <cell r="C2973">
            <v>3140</v>
          </cell>
          <cell r="D2973" t="str">
            <v>VIC</v>
          </cell>
          <cell r="E2973" t="str">
            <v>Australia</v>
          </cell>
          <cell r="F2973">
            <v>9</v>
          </cell>
        </row>
        <row r="2974">
          <cell r="A2974">
            <v>2977</v>
          </cell>
          <cell r="B2974" t="str">
            <v>0338 Oakridge Crossing</v>
          </cell>
          <cell r="C2974">
            <v>3030</v>
          </cell>
          <cell r="D2974" t="str">
            <v>VIC</v>
          </cell>
          <cell r="E2974" t="str">
            <v>Australia</v>
          </cell>
          <cell r="F2974">
            <v>4</v>
          </cell>
        </row>
        <row r="2975">
          <cell r="A2975">
            <v>2978</v>
          </cell>
          <cell r="B2975" t="str">
            <v>3 Hudson Circle</v>
          </cell>
          <cell r="C2975">
            <v>2250</v>
          </cell>
          <cell r="D2975" t="str">
            <v>NSW</v>
          </cell>
          <cell r="E2975" t="str">
            <v>Australia</v>
          </cell>
          <cell r="F2975">
            <v>9</v>
          </cell>
        </row>
        <row r="2976">
          <cell r="A2976">
            <v>2979</v>
          </cell>
          <cell r="B2976" t="str">
            <v>8594 Warner Park</v>
          </cell>
          <cell r="C2976">
            <v>3053</v>
          </cell>
          <cell r="D2976" t="str">
            <v>VIC</v>
          </cell>
          <cell r="E2976" t="str">
            <v>Australia</v>
          </cell>
          <cell r="F2976">
            <v>6</v>
          </cell>
        </row>
        <row r="2977">
          <cell r="A2977">
            <v>2980</v>
          </cell>
          <cell r="B2977" t="str">
            <v>6136 Farragut Plaza</v>
          </cell>
          <cell r="C2977">
            <v>3181</v>
          </cell>
          <cell r="D2977" t="str">
            <v>VIC</v>
          </cell>
          <cell r="E2977" t="str">
            <v>Australia</v>
          </cell>
          <cell r="F2977">
            <v>6</v>
          </cell>
        </row>
        <row r="2978">
          <cell r="A2978">
            <v>2981</v>
          </cell>
          <cell r="B2978" t="str">
            <v>9 7th Pass</v>
          </cell>
          <cell r="C2978">
            <v>2760</v>
          </cell>
          <cell r="D2978" t="str">
            <v>NSW</v>
          </cell>
          <cell r="E2978" t="str">
            <v>Australia</v>
          </cell>
          <cell r="F2978">
            <v>9</v>
          </cell>
        </row>
        <row r="2979">
          <cell r="A2979">
            <v>2982</v>
          </cell>
          <cell r="B2979" t="str">
            <v>1 Graceland Trail</v>
          </cell>
          <cell r="C2979">
            <v>3195</v>
          </cell>
          <cell r="D2979" t="str">
            <v>VIC</v>
          </cell>
          <cell r="E2979" t="str">
            <v>Australia</v>
          </cell>
          <cell r="F2979">
            <v>9</v>
          </cell>
        </row>
        <row r="2980">
          <cell r="A2980">
            <v>2983</v>
          </cell>
          <cell r="B2980" t="str">
            <v>64 Northview Pass</v>
          </cell>
          <cell r="C2980">
            <v>3163</v>
          </cell>
          <cell r="D2980" t="str">
            <v>VIC</v>
          </cell>
          <cell r="E2980" t="str">
            <v>Australia</v>
          </cell>
          <cell r="F2980">
            <v>9</v>
          </cell>
        </row>
        <row r="2981">
          <cell r="A2981">
            <v>2984</v>
          </cell>
          <cell r="B2981" t="str">
            <v>0 Hayes Hill</v>
          </cell>
          <cell r="C2981">
            <v>2106</v>
          </cell>
          <cell r="D2981" t="str">
            <v>NSW</v>
          </cell>
          <cell r="E2981" t="str">
            <v>Australia</v>
          </cell>
          <cell r="F2981">
            <v>11</v>
          </cell>
        </row>
        <row r="2982">
          <cell r="A2982">
            <v>2985</v>
          </cell>
          <cell r="B2982" t="str">
            <v>3 Mariners Cove Terrace</v>
          </cell>
          <cell r="C2982">
            <v>2216</v>
          </cell>
          <cell r="D2982" t="str">
            <v>NSW</v>
          </cell>
          <cell r="E2982" t="str">
            <v>Australia</v>
          </cell>
          <cell r="F2982">
            <v>10</v>
          </cell>
        </row>
        <row r="2983">
          <cell r="A2983">
            <v>2986</v>
          </cell>
          <cell r="B2983" t="str">
            <v>130 Thompson Plaza</v>
          </cell>
          <cell r="C2983">
            <v>2199</v>
          </cell>
          <cell r="D2983" t="str">
            <v>NSW</v>
          </cell>
          <cell r="E2983" t="str">
            <v>Australia</v>
          </cell>
          <cell r="F2983">
            <v>9</v>
          </cell>
        </row>
        <row r="2984">
          <cell r="A2984">
            <v>2987</v>
          </cell>
          <cell r="B2984" t="str">
            <v>23812 Tony Lane</v>
          </cell>
          <cell r="C2984">
            <v>2036</v>
          </cell>
          <cell r="D2984" t="str">
            <v>NSW</v>
          </cell>
          <cell r="E2984" t="str">
            <v>Australia</v>
          </cell>
          <cell r="F2984">
            <v>8</v>
          </cell>
        </row>
        <row r="2985">
          <cell r="A2985">
            <v>2988</v>
          </cell>
          <cell r="B2985" t="str">
            <v>3206 Debs Point</v>
          </cell>
          <cell r="C2985">
            <v>3071</v>
          </cell>
          <cell r="D2985" t="str">
            <v>VIC</v>
          </cell>
          <cell r="E2985" t="str">
            <v>Australia</v>
          </cell>
          <cell r="F2985">
            <v>10</v>
          </cell>
        </row>
        <row r="2986">
          <cell r="A2986">
            <v>2989</v>
          </cell>
          <cell r="B2986" t="str">
            <v>60 Fulton Trail</v>
          </cell>
          <cell r="C2986">
            <v>2234</v>
          </cell>
          <cell r="D2986" t="str">
            <v>NSW</v>
          </cell>
          <cell r="E2986" t="str">
            <v>Australia</v>
          </cell>
          <cell r="F2986">
            <v>10</v>
          </cell>
        </row>
        <row r="2987">
          <cell r="A2987">
            <v>2990</v>
          </cell>
          <cell r="B2987" t="str">
            <v>3 Lukken Road</v>
          </cell>
          <cell r="C2987">
            <v>2066</v>
          </cell>
          <cell r="D2987" t="str">
            <v>NSW</v>
          </cell>
          <cell r="E2987" t="str">
            <v>Australia</v>
          </cell>
          <cell r="F2987">
            <v>12</v>
          </cell>
        </row>
        <row r="2988">
          <cell r="A2988">
            <v>2991</v>
          </cell>
          <cell r="B2988" t="str">
            <v>424 Almo Junction</v>
          </cell>
          <cell r="C2988">
            <v>2830</v>
          </cell>
          <cell r="D2988" t="str">
            <v>NSW</v>
          </cell>
          <cell r="E2988" t="str">
            <v>Australia</v>
          </cell>
          <cell r="F2988">
            <v>4</v>
          </cell>
        </row>
        <row r="2989">
          <cell r="A2989">
            <v>2992</v>
          </cell>
          <cell r="B2989" t="str">
            <v>9610 Gateway Trail</v>
          </cell>
          <cell r="C2989">
            <v>3429</v>
          </cell>
          <cell r="D2989" t="str">
            <v>VIC</v>
          </cell>
          <cell r="E2989" t="str">
            <v>Australia</v>
          </cell>
          <cell r="F2989">
            <v>5</v>
          </cell>
        </row>
        <row r="2990">
          <cell r="A2990">
            <v>2993</v>
          </cell>
          <cell r="B2990" t="str">
            <v>00 Cordelia Trail</v>
          </cell>
          <cell r="C2990">
            <v>2138</v>
          </cell>
          <cell r="D2990" t="str">
            <v>NSW</v>
          </cell>
          <cell r="E2990" t="str">
            <v>Australia</v>
          </cell>
          <cell r="F2990">
            <v>9</v>
          </cell>
        </row>
        <row r="2991">
          <cell r="A2991">
            <v>2994</v>
          </cell>
          <cell r="B2991" t="str">
            <v>5 Shelley Pass</v>
          </cell>
          <cell r="C2991">
            <v>2763</v>
          </cell>
          <cell r="D2991" t="str">
            <v>NSW</v>
          </cell>
          <cell r="E2991" t="str">
            <v>Australia</v>
          </cell>
          <cell r="F2991">
            <v>8</v>
          </cell>
        </row>
        <row r="2992">
          <cell r="A2992">
            <v>2995</v>
          </cell>
          <cell r="B2992" t="str">
            <v>24 Old Shore Crossing</v>
          </cell>
          <cell r="C2992">
            <v>2250</v>
          </cell>
          <cell r="D2992" t="str">
            <v>NSW</v>
          </cell>
          <cell r="E2992" t="str">
            <v>Australia</v>
          </cell>
          <cell r="F2992">
            <v>7</v>
          </cell>
        </row>
        <row r="2993">
          <cell r="A2993">
            <v>2996</v>
          </cell>
          <cell r="B2993" t="str">
            <v>93 Lawn Road</v>
          </cell>
          <cell r="C2993">
            <v>4212</v>
          </cell>
          <cell r="D2993" t="str">
            <v>QLD</v>
          </cell>
          <cell r="E2993" t="str">
            <v>Australia</v>
          </cell>
          <cell r="F2993">
            <v>7</v>
          </cell>
        </row>
        <row r="2994">
          <cell r="A2994">
            <v>2997</v>
          </cell>
          <cell r="B2994" t="str">
            <v>09 Texas Plaza</v>
          </cell>
          <cell r="C2994">
            <v>4285</v>
          </cell>
          <cell r="D2994" t="str">
            <v>QLD</v>
          </cell>
          <cell r="E2994" t="str">
            <v>Australia</v>
          </cell>
          <cell r="F2994">
            <v>3</v>
          </cell>
        </row>
        <row r="2995">
          <cell r="A2995">
            <v>2998</v>
          </cell>
          <cell r="B2995" t="str">
            <v>99 Lawn Court</v>
          </cell>
          <cell r="C2995">
            <v>4556</v>
          </cell>
          <cell r="D2995" t="str">
            <v>QLD</v>
          </cell>
          <cell r="E2995" t="str">
            <v>Australia</v>
          </cell>
          <cell r="F2995">
            <v>7</v>
          </cell>
        </row>
        <row r="2996">
          <cell r="A2996">
            <v>2999</v>
          </cell>
          <cell r="B2996" t="str">
            <v>4 Loftsgordon Avenue</v>
          </cell>
          <cell r="C2996">
            <v>3023</v>
          </cell>
          <cell r="D2996" t="str">
            <v>VIC</v>
          </cell>
          <cell r="E2996" t="str">
            <v>Australia</v>
          </cell>
          <cell r="F2996">
            <v>8</v>
          </cell>
        </row>
        <row r="2997">
          <cell r="A2997">
            <v>3000</v>
          </cell>
          <cell r="B2997" t="str">
            <v>0 Lakewood Street</v>
          </cell>
          <cell r="C2997">
            <v>2144</v>
          </cell>
          <cell r="D2997" t="str">
            <v>NSW</v>
          </cell>
          <cell r="E2997" t="str">
            <v>Australia</v>
          </cell>
          <cell r="F2997">
            <v>10</v>
          </cell>
        </row>
        <row r="2998">
          <cell r="A2998">
            <v>3001</v>
          </cell>
          <cell r="B2998" t="str">
            <v>2 Hagan Hill</v>
          </cell>
          <cell r="C2998">
            <v>2155</v>
          </cell>
          <cell r="D2998" t="str">
            <v>NSW</v>
          </cell>
          <cell r="E2998" t="str">
            <v>Australia</v>
          </cell>
          <cell r="F2998">
            <v>10</v>
          </cell>
        </row>
        <row r="2999">
          <cell r="A2999">
            <v>3002</v>
          </cell>
          <cell r="B2999" t="str">
            <v>673 Comanche Parkway</v>
          </cell>
          <cell r="C2999">
            <v>2470</v>
          </cell>
          <cell r="D2999" t="str">
            <v>NSW</v>
          </cell>
          <cell r="E2999" t="str">
            <v>Australia</v>
          </cell>
          <cell r="F2999">
            <v>2</v>
          </cell>
        </row>
        <row r="3000">
          <cell r="A3000">
            <v>3003</v>
          </cell>
          <cell r="B3000" t="str">
            <v>78 Algoma Circle</v>
          </cell>
          <cell r="C3000">
            <v>2166</v>
          </cell>
          <cell r="D3000" t="str">
            <v>NSW</v>
          </cell>
          <cell r="E3000" t="str">
            <v>Australia</v>
          </cell>
          <cell r="F3000">
            <v>8</v>
          </cell>
        </row>
        <row r="3001">
          <cell r="A3001">
            <v>3004</v>
          </cell>
          <cell r="B3001" t="str">
            <v>9 Swallow Avenue</v>
          </cell>
          <cell r="C3001">
            <v>3179</v>
          </cell>
          <cell r="D3001" t="str">
            <v>VIC</v>
          </cell>
          <cell r="E3001" t="str">
            <v>Australia</v>
          </cell>
          <cell r="F3001">
            <v>9</v>
          </cell>
        </row>
        <row r="3002">
          <cell r="A3002">
            <v>3005</v>
          </cell>
          <cell r="B3002" t="str">
            <v>90 Loftsgordon Plaza</v>
          </cell>
          <cell r="C3002">
            <v>2216</v>
          </cell>
          <cell r="D3002" t="str">
            <v>NSW</v>
          </cell>
          <cell r="E3002" t="str">
            <v>Australia</v>
          </cell>
          <cell r="F3002">
            <v>10</v>
          </cell>
        </row>
        <row r="3003">
          <cell r="A3003">
            <v>3006</v>
          </cell>
          <cell r="B3003" t="str">
            <v>921 Reinke Road</v>
          </cell>
          <cell r="C3003">
            <v>2529</v>
          </cell>
          <cell r="D3003" t="str">
            <v>NSW</v>
          </cell>
          <cell r="E3003" t="str">
            <v>Australia</v>
          </cell>
          <cell r="F3003">
            <v>7</v>
          </cell>
        </row>
        <row r="3004">
          <cell r="A3004">
            <v>3007</v>
          </cell>
          <cell r="B3004" t="str">
            <v>5913 Ramsey Road</v>
          </cell>
          <cell r="C3004">
            <v>2478</v>
          </cell>
          <cell r="D3004" t="str">
            <v>NSW</v>
          </cell>
          <cell r="E3004" t="str">
            <v>Australia</v>
          </cell>
          <cell r="F3004">
            <v>10</v>
          </cell>
        </row>
        <row r="3005">
          <cell r="A3005">
            <v>3008</v>
          </cell>
          <cell r="B3005" t="str">
            <v>91 Jay Drive</v>
          </cell>
          <cell r="C3005">
            <v>2560</v>
          </cell>
          <cell r="D3005" t="str">
            <v>NSW</v>
          </cell>
          <cell r="E3005" t="str">
            <v>Australia</v>
          </cell>
          <cell r="F3005">
            <v>7</v>
          </cell>
        </row>
        <row r="3006">
          <cell r="A3006">
            <v>3009</v>
          </cell>
          <cell r="B3006" t="str">
            <v>72 Dennis Road</v>
          </cell>
          <cell r="C3006">
            <v>3805</v>
          </cell>
          <cell r="D3006" t="str">
            <v>VIC</v>
          </cell>
          <cell r="E3006" t="str">
            <v>Australia</v>
          </cell>
          <cell r="F3006">
            <v>7</v>
          </cell>
        </row>
        <row r="3007">
          <cell r="A3007">
            <v>3010</v>
          </cell>
          <cell r="B3007" t="str">
            <v>90 Darwin Crossing</v>
          </cell>
          <cell r="C3007">
            <v>2767</v>
          </cell>
          <cell r="D3007" t="str">
            <v>NSW</v>
          </cell>
          <cell r="E3007" t="str">
            <v>Australia</v>
          </cell>
          <cell r="F3007">
            <v>8</v>
          </cell>
        </row>
        <row r="3008">
          <cell r="A3008">
            <v>3011</v>
          </cell>
          <cell r="B3008" t="str">
            <v>54 Nevada Plaza</v>
          </cell>
          <cell r="C3008">
            <v>2096</v>
          </cell>
          <cell r="D3008" t="str">
            <v>NSW</v>
          </cell>
          <cell r="E3008" t="str">
            <v>Australia</v>
          </cell>
          <cell r="F3008">
            <v>12</v>
          </cell>
        </row>
        <row r="3009">
          <cell r="A3009">
            <v>3012</v>
          </cell>
          <cell r="B3009" t="str">
            <v>8003 Pepper Wood Way</v>
          </cell>
          <cell r="C3009">
            <v>3250</v>
          </cell>
          <cell r="D3009" t="str">
            <v>VIC</v>
          </cell>
          <cell r="E3009" t="str">
            <v>Australia</v>
          </cell>
          <cell r="F3009">
            <v>2</v>
          </cell>
        </row>
        <row r="3010">
          <cell r="A3010">
            <v>3013</v>
          </cell>
          <cell r="B3010" t="str">
            <v>399 Butterfield Crossing</v>
          </cell>
          <cell r="C3010">
            <v>4115</v>
          </cell>
          <cell r="D3010" t="str">
            <v>QLD</v>
          </cell>
          <cell r="E3010" t="str">
            <v>Australia</v>
          </cell>
          <cell r="F3010">
            <v>7</v>
          </cell>
        </row>
        <row r="3011">
          <cell r="A3011">
            <v>3014</v>
          </cell>
          <cell r="B3011" t="str">
            <v>26378 Esch Junction</v>
          </cell>
          <cell r="C3011">
            <v>2065</v>
          </cell>
          <cell r="D3011" t="str">
            <v>NSW</v>
          </cell>
          <cell r="E3011" t="str">
            <v>Australia</v>
          </cell>
          <cell r="F3011">
            <v>10</v>
          </cell>
        </row>
        <row r="3012">
          <cell r="A3012">
            <v>3015</v>
          </cell>
          <cell r="B3012" t="str">
            <v>2942 Swallow Trail</v>
          </cell>
          <cell r="C3012">
            <v>4214</v>
          </cell>
          <cell r="D3012" t="str">
            <v>QLD</v>
          </cell>
          <cell r="E3012" t="str">
            <v>Australia</v>
          </cell>
          <cell r="F3012">
            <v>9</v>
          </cell>
        </row>
        <row r="3013">
          <cell r="A3013">
            <v>3016</v>
          </cell>
          <cell r="B3013" t="str">
            <v>7 Anzinger Drive</v>
          </cell>
          <cell r="C3013">
            <v>2745</v>
          </cell>
          <cell r="D3013" t="str">
            <v>NSW</v>
          </cell>
          <cell r="E3013" t="str">
            <v>Australia</v>
          </cell>
          <cell r="F3013">
            <v>10</v>
          </cell>
        </row>
        <row r="3014">
          <cell r="A3014">
            <v>3017</v>
          </cell>
          <cell r="B3014" t="str">
            <v>885 Larry Park</v>
          </cell>
          <cell r="C3014">
            <v>3140</v>
          </cell>
          <cell r="D3014" t="str">
            <v>VIC</v>
          </cell>
          <cell r="E3014" t="str">
            <v>Australia</v>
          </cell>
          <cell r="F3014">
            <v>9</v>
          </cell>
        </row>
        <row r="3015">
          <cell r="A3015">
            <v>3018</v>
          </cell>
          <cell r="B3015" t="str">
            <v>95 Sutteridge Crossing</v>
          </cell>
          <cell r="C3015">
            <v>2567</v>
          </cell>
          <cell r="D3015" t="str">
            <v>NSW</v>
          </cell>
          <cell r="E3015" t="str">
            <v>Australia</v>
          </cell>
          <cell r="F3015">
            <v>9</v>
          </cell>
        </row>
        <row r="3016">
          <cell r="A3016">
            <v>3019</v>
          </cell>
          <cell r="B3016" t="str">
            <v>13 Alpine Lane</v>
          </cell>
          <cell r="C3016">
            <v>2228</v>
          </cell>
          <cell r="D3016" t="str">
            <v>NSW</v>
          </cell>
          <cell r="E3016" t="str">
            <v>Australia</v>
          </cell>
          <cell r="F3016">
            <v>9</v>
          </cell>
        </row>
        <row r="3017">
          <cell r="A3017">
            <v>3020</v>
          </cell>
          <cell r="B3017" t="str">
            <v>2 Scott Pass</v>
          </cell>
          <cell r="C3017">
            <v>4870</v>
          </cell>
          <cell r="D3017" t="str">
            <v>QLD</v>
          </cell>
          <cell r="E3017" t="str">
            <v>Australia</v>
          </cell>
          <cell r="F3017">
            <v>1</v>
          </cell>
        </row>
        <row r="3018">
          <cell r="A3018">
            <v>3021</v>
          </cell>
          <cell r="B3018" t="str">
            <v>7 Debra Point</v>
          </cell>
          <cell r="C3018">
            <v>3175</v>
          </cell>
          <cell r="D3018" t="str">
            <v>VIC</v>
          </cell>
          <cell r="E3018" t="str">
            <v>Australia</v>
          </cell>
          <cell r="F3018">
            <v>4</v>
          </cell>
        </row>
        <row r="3019">
          <cell r="A3019">
            <v>3022</v>
          </cell>
          <cell r="B3019" t="str">
            <v>27 Schlimgen Way</v>
          </cell>
          <cell r="C3019">
            <v>4116</v>
          </cell>
          <cell r="D3019" t="str">
            <v>QLD</v>
          </cell>
          <cell r="E3019" t="str">
            <v>Australia</v>
          </cell>
          <cell r="F3019">
            <v>8</v>
          </cell>
        </row>
        <row r="3020">
          <cell r="A3020">
            <v>3023</v>
          </cell>
          <cell r="B3020" t="str">
            <v>238 New Castle Alley</v>
          </cell>
          <cell r="C3020">
            <v>2166</v>
          </cell>
          <cell r="D3020" t="str">
            <v>NSW</v>
          </cell>
          <cell r="E3020" t="str">
            <v>Australia</v>
          </cell>
          <cell r="F3020">
            <v>9</v>
          </cell>
        </row>
        <row r="3021">
          <cell r="A3021">
            <v>3024</v>
          </cell>
          <cell r="B3021" t="str">
            <v>010 Stuart Way</v>
          </cell>
          <cell r="C3021">
            <v>3056</v>
          </cell>
          <cell r="D3021" t="str">
            <v>VIC</v>
          </cell>
          <cell r="E3021" t="str">
            <v>Australia</v>
          </cell>
          <cell r="F3021">
            <v>6</v>
          </cell>
        </row>
        <row r="3022">
          <cell r="A3022">
            <v>3025</v>
          </cell>
          <cell r="B3022" t="str">
            <v>7609 Jackson Terrace</v>
          </cell>
          <cell r="C3022">
            <v>2155</v>
          </cell>
          <cell r="D3022" t="str">
            <v>NSW</v>
          </cell>
          <cell r="E3022" t="str">
            <v>Australia</v>
          </cell>
          <cell r="F3022">
            <v>11</v>
          </cell>
        </row>
        <row r="3023">
          <cell r="A3023">
            <v>3026</v>
          </cell>
          <cell r="B3023" t="str">
            <v>520 Parkside Lane</v>
          </cell>
          <cell r="C3023">
            <v>2164</v>
          </cell>
          <cell r="D3023" t="str">
            <v>NSW</v>
          </cell>
          <cell r="E3023" t="str">
            <v>Australia</v>
          </cell>
          <cell r="F3023">
            <v>9</v>
          </cell>
        </row>
        <row r="3024">
          <cell r="A3024">
            <v>3027</v>
          </cell>
          <cell r="B3024" t="str">
            <v>7046 Fairview Place</v>
          </cell>
          <cell r="C3024">
            <v>4510</v>
          </cell>
          <cell r="D3024" t="str">
            <v>QLD</v>
          </cell>
          <cell r="E3024" t="str">
            <v>Australia</v>
          </cell>
          <cell r="F3024">
            <v>3</v>
          </cell>
        </row>
        <row r="3025">
          <cell r="A3025">
            <v>3028</v>
          </cell>
          <cell r="B3025" t="str">
            <v>7 Scoville Trail</v>
          </cell>
          <cell r="C3025">
            <v>4304</v>
          </cell>
          <cell r="D3025" t="str">
            <v>QLD</v>
          </cell>
          <cell r="E3025" t="str">
            <v>Australia</v>
          </cell>
          <cell r="F3025">
            <v>2</v>
          </cell>
        </row>
        <row r="3026">
          <cell r="A3026">
            <v>3029</v>
          </cell>
          <cell r="B3026" t="str">
            <v>31435 Eagle Crest Drive</v>
          </cell>
          <cell r="C3026">
            <v>2230</v>
          </cell>
          <cell r="D3026" t="str">
            <v>NSW</v>
          </cell>
          <cell r="E3026" t="str">
            <v>Australia</v>
          </cell>
          <cell r="F3026">
            <v>10</v>
          </cell>
        </row>
        <row r="3027">
          <cell r="A3027">
            <v>3030</v>
          </cell>
          <cell r="B3027" t="str">
            <v>4 Crescent Oaks Alley</v>
          </cell>
          <cell r="C3027">
            <v>2541</v>
          </cell>
          <cell r="D3027" t="str">
            <v>NSW</v>
          </cell>
          <cell r="E3027" t="str">
            <v>Australia</v>
          </cell>
          <cell r="F3027">
            <v>5</v>
          </cell>
        </row>
        <row r="3028">
          <cell r="A3028">
            <v>3031</v>
          </cell>
          <cell r="B3028" t="str">
            <v>50 7th Circle</v>
          </cell>
          <cell r="C3028">
            <v>4305</v>
          </cell>
          <cell r="D3028" t="str">
            <v>QLD</v>
          </cell>
          <cell r="E3028" t="str">
            <v>Australia</v>
          </cell>
          <cell r="F3028">
            <v>1</v>
          </cell>
        </row>
        <row r="3029">
          <cell r="A3029">
            <v>3032</v>
          </cell>
          <cell r="B3029" t="str">
            <v>7 Lerdahl Court</v>
          </cell>
          <cell r="C3029">
            <v>4207</v>
          </cell>
          <cell r="D3029" t="str">
            <v>QLD</v>
          </cell>
          <cell r="E3029" t="str">
            <v>Australia</v>
          </cell>
          <cell r="F3029">
            <v>6</v>
          </cell>
        </row>
        <row r="3030">
          <cell r="A3030">
            <v>3033</v>
          </cell>
          <cell r="B3030" t="str">
            <v>677 Eagan Trail</v>
          </cell>
          <cell r="C3030">
            <v>3183</v>
          </cell>
          <cell r="D3030" t="str">
            <v>VIC</v>
          </cell>
          <cell r="E3030" t="str">
            <v>Australia</v>
          </cell>
          <cell r="F3030">
            <v>7</v>
          </cell>
        </row>
        <row r="3031">
          <cell r="A3031">
            <v>3034</v>
          </cell>
          <cell r="B3031" t="str">
            <v>638 Browning Terrace</v>
          </cell>
          <cell r="C3031">
            <v>3079</v>
          </cell>
          <cell r="D3031" t="str">
            <v>VIC</v>
          </cell>
          <cell r="E3031" t="str">
            <v>Australia</v>
          </cell>
          <cell r="F3031">
            <v>6</v>
          </cell>
        </row>
        <row r="3032">
          <cell r="A3032">
            <v>3035</v>
          </cell>
          <cell r="B3032" t="str">
            <v>731 Haas Trail</v>
          </cell>
          <cell r="C3032">
            <v>2125</v>
          </cell>
          <cell r="D3032" t="str">
            <v>NSW</v>
          </cell>
          <cell r="E3032" t="str">
            <v>Australia</v>
          </cell>
          <cell r="F3032">
            <v>11</v>
          </cell>
        </row>
        <row r="3033">
          <cell r="A3033">
            <v>3036</v>
          </cell>
          <cell r="B3033" t="str">
            <v>2 Grim Court</v>
          </cell>
          <cell r="C3033">
            <v>2168</v>
          </cell>
          <cell r="D3033" t="str">
            <v>NSW</v>
          </cell>
          <cell r="E3033" t="str">
            <v>Australia</v>
          </cell>
          <cell r="F3033">
            <v>8</v>
          </cell>
        </row>
        <row r="3034">
          <cell r="A3034">
            <v>3037</v>
          </cell>
          <cell r="B3034" t="str">
            <v>01654 Milwaukee Plaza</v>
          </cell>
          <cell r="C3034">
            <v>2000</v>
          </cell>
          <cell r="D3034" t="str">
            <v>NSW</v>
          </cell>
          <cell r="E3034" t="str">
            <v>Australia</v>
          </cell>
          <cell r="F3034">
            <v>11</v>
          </cell>
        </row>
        <row r="3035">
          <cell r="A3035">
            <v>3038</v>
          </cell>
          <cell r="B3035" t="str">
            <v>42 Arizona Pass</v>
          </cell>
          <cell r="C3035">
            <v>4510</v>
          </cell>
          <cell r="D3035" t="str">
            <v>QLD</v>
          </cell>
          <cell r="E3035" t="str">
            <v>Australia</v>
          </cell>
          <cell r="F3035">
            <v>5</v>
          </cell>
        </row>
        <row r="3036">
          <cell r="A3036">
            <v>3039</v>
          </cell>
          <cell r="B3036" t="str">
            <v>94611 Cascade Parkway</v>
          </cell>
          <cell r="C3036">
            <v>2763</v>
          </cell>
          <cell r="D3036" t="str">
            <v>NSW</v>
          </cell>
          <cell r="E3036" t="str">
            <v>Australia</v>
          </cell>
          <cell r="F3036">
            <v>8</v>
          </cell>
        </row>
        <row r="3037">
          <cell r="A3037">
            <v>3040</v>
          </cell>
          <cell r="B3037" t="str">
            <v>1 Melrose Lane</v>
          </cell>
          <cell r="C3037">
            <v>2010</v>
          </cell>
          <cell r="D3037" t="str">
            <v>NSW</v>
          </cell>
          <cell r="E3037" t="str">
            <v>Australia</v>
          </cell>
          <cell r="F3037">
            <v>9</v>
          </cell>
        </row>
        <row r="3038">
          <cell r="A3038">
            <v>3041</v>
          </cell>
          <cell r="B3038" t="str">
            <v>88537 Erie Court</v>
          </cell>
          <cell r="C3038">
            <v>4211</v>
          </cell>
          <cell r="D3038" t="str">
            <v>QLD</v>
          </cell>
          <cell r="E3038" t="str">
            <v>Australia</v>
          </cell>
          <cell r="F3038">
            <v>7</v>
          </cell>
        </row>
        <row r="3039">
          <cell r="A3039">
            <v>3042</v>
          </cell>
          <cell r="B3039" t="str">
            <v>5649 Crest Line Place</v>
          </cell>
          <cell r="C3039">
            <v>4455</v>
          </cell>
          <cell r="D3039" t="str">
            <v>QLD</v>
          </cell>
          <cell r="E3039" t="str">
            <v>Australia</v>
          </cell>
          <cell r="F3039">
            <v>2</v>
          </cell>
        </row>
        <row r="3040">
          <cell r="A3040">
            <v>3043</v>
          </cell>
          <cell r="B3040" t="str">
            <v>05 2nd Point</v>
          </cell>
          <cell r="C3040">
            <v>2217</v>
          </cell>
          <cell r="D3040" t="str">
            <v>NSW</v>
          </cell>
          <cell r="E3040" t="str">
            <v>Australia</v>
          </cell>
          <cell r="F3040">
            <v>8</v>
          </cell>
        </row>
        <row r="3041">
          <cell r="A3041">
            <v>3044</v>
          </cell>
          <cell r="B3041" t="str">
            <v>4 Jenifer Hill</v>
          </cell>
          <cell r="C3041">
            <v>3147</v>
          </cell>
          <cell r="D3041" t="str">
            <v>VIC</v>
          </cell>
          <cell r="E3041" t="str">
            <v>Australia</v>
          </cell>
          <cell r="F3041">
            <v>12</v>
          </cell>
        </row>
        <row r="3042">
          <cell r="A3042">
            <v>3045</v>
          </cell>
          <cell r="B3042" t="str">
            <v>5999 Waxwing Lane</v>
          </cell>
          <cell r="C3042">
            <v>4511</v>
          </cell>
          <cell r="D3042" t="str">
            <v>QLD</v>
          </cell>
          <cell r="E3042" t="str">
            <v>Australia</v>
          </cell>
          <cell r="F3042">
            <v>1</v>
          </cell>
        </row>
        <row r="3043">
          <cell r="A3043">
            <v>3046</v>
          </cell>
          <cell r="B3043" t="str">
            <v>5444 Corry Pass</v>
          </cell>
          <cell r="C3043">
            <v>2761</v>
          </cell>
          <cell r="D3043" t="str">
            <v>NSW</v>
          </cell>
          <cell r="E3043" t="str">
            <v>Australia</v>
          </cell>
          <cell r="F3043">
            <v>8</v>
          </cell>
        </row>
        <row r="3044">
          <cell r="A3044">
            <v>3047</v>
          </cell>
          <cell r="B3044" t="str">
            <v>85 Northland Circle</v>
          </cell>
          <cell r="C3044">
            <v>2077</v>
          </cell>
          <cell r="D3044" t="str">
            <v>NSW</v>
          </cell>
          <cell r="E3044" t="str">
            <v>Australia</v>
          </cell>
          <cell r="F3044">
            <v>10</v>
          </cell>
        </row>
        <row r="3045">
          <cell r="A3045">
            <v>3048</v>
          </cell>
          <cell r="B3045" t="str">
            <v>80302 Stang Parkway</v>
          </cell>
          <cell r="C3045">
            <v>3677</v>
          </cell>
          <cell r="D3045" t="str">
            <v>VIC</v>
          </cell>
          <cell r="E3045" t="str">
            <v>Australia</v>
          </cell>
          <cell r="F3045">
            <v>1</v>
          </cell>
        </row>
        <row r="3046">
          <cell r="A3046">
            <v>3049</v>
          </cell>
          <cell r="B3046" t="str">
            <v>529 Monterey Street</v>
          </cell>
          <cell r="C3046">
            <v>3338</v>
          </cell>
          <cell r="D3046" t="str">
            <v>VIC</v>
          </cell>
          <cell r="E3046" t="str">
            <v>Australia</v>
          </cell>
          <cell r="F3046">
            <v>3</v>
          </cell>
        </row>
        <row r="3047">
          <cell r="A3047">
            <v>3050</v>
          </cell>
          <cell r="B3047" t="str">
            <v>6 Westend Center</v>
          </cell>
          <cell r="C3047">
            <v>2546</v>
          </cell>
          <cell r="D3047" t="str">
            <v>NSW</v>
          </cell>
          <cell r="E3047" t="str">
            <v>Australia</v>
          </cell>
          <cell r="F3047">
            <v>6</v>
          </cell>
        </row>
        <row r="3048">
          <cell r="A3048">
            <v>3051</v>
          </cell>
          <cell r="B3048" t="str">
            <v>9357 Dennis Park</v>
          </cell>
          <cell r="C3048">
            <v>2010</v>
          </cell>
          <cell r="D3048" t="str">
            <v>NSW</v>
          </cell>
          <cell r="E3048" t="str">
            <v>Australia</v>
          </cell>
          <cell r="F3048">
            <v>11</v>
          </cell>
        </row>
        <row r="3049">
          <cell r="A3049">
            <v>3052</v>
          </cell>
          <cell r="B3049" t="str">
            <v>75 Hansons Alley</v>
          </cell>
          <cell r="C3049">
            <v>2260</v>
          </cell>
          <cell r="D3049" t="str">
            <v>NSW</v>
          </cell>
          <cell r="E3049" t="str">
            <v>Australia</v>
          </cell>
          <cell r="F3049">
            <v>9</v>
          </cell>
        </row>
        <row r="3050">
          <cell r="A3050">
            <v>3053</v>
          </cell>
          <cell r="B3050" t="str">
            <v>274 Ludington Trail</v>
          </cell>
          <cell r="C3050">
            <v>2428</v>
          </cell>
          <cell r="D3050" t="str">
            <v>NSW</v>
          </cell>
          <cell r="E3050" t="str">
            <v>Australia</v>
          </cell>
          <cell r="F3050">
            <v>5</v>
          </cell>
        </row>
        <row r="3051">
          <cell r="A3051">
            <v>3054</v>
          </cell>
          <cell r="B3051" t="str">
            <v>6 Service Parkway</v>
          </cell>
          <cell r="C3051">
            <v>4275</v>
          </cell>
          <cell r="D3051" t="str">
            <v>QLD</v>
          </cell>
          <cell r="E3051" t="str">
            <v>Australia</v>
          </cell>
          <cell r="F3051">
            <v>3</v>
          </cell>
        </row>
        <row r="3052">
          <cell r="A3052">
            <v>3055</v>
          </cell>
          <cell r="B3052" t="str">
            <v>99142 Eastwood Way</v>
          </cell>
          <cell r="C3052">
            <v>4870</v>
          </cell>
          <cell r="D3052" t="str">
            <v>QLD</v>
          </cell>
          <cell r="E3052" t="str">
            <v>Australia</v>
          </cell>
          <cell r="F3052">
            <v>6</v>
          </cell>
        </row>
        <row r="3053">
          <cell r="A3053">
            <v>3056</v>
          </cell>
          <cell r="B3053" t="str">
            <v>0264 Birchwood Plaza</v>
          </cell>
          <cell r="C3053">
            <v>3802</v>
          </cell>
          <cell r="D3053" t="str">
            <v>VIC</v>
          </cell>
          <cell r="E3053" t="str">
            <v>Australia</v>
          </cell>
          <cell r="F3053">
            <v>8</v>
          </cell>
        </row>
        <row r="3054">
          <cell r="A3054">
            <v>3057</v>
          </cell>
          <cell r="B3054" t="str">
            <v>40 Bowman Crossing</v>
          </cell>
          <cell r="C3054">
            <v>2031</v>
          </cell>
          <cell r="D3054" t="str">
            <v>NSW</v>
          </cell>
          <cell r="E3054" t="str">
            <v>Australia</v>
          </cell>
          <cell r="F3054">
            <v>10</v>
          </cell>
        </row>
        <row r="3055">
          <cell r="A3055">
            <v>3058</v>
          </cell>
          <cell r="B3055" t="str">
            <v>6354 Briar Crest Road</v>
          </cell>
          <cell r="C3055">
            <v>2022</v>
          </cell>
          <cell r="D3055" t="str">
            <v>NSW</v>
          </cell>
          <cell r="E3055" t="str">
            <v>Australia</v>
          </cell>
          <cell r="F3055">
            <v>12</v>
          </cell>
        </row>
        <row r="3056">
          <cell r="A3056">
            <v>3059</v>
          </cell>
          <cell r="B3056" t="str">
            <v>83 Sunfield Hill</v>
          </cell>
          <cell r="C3056">
            <v>3216</v>
          </cell>
          <cell r="D3056" t="str">
            <v>VIC</v>
          </cell>
          <cell r="E3056" t="str">
            <v>Australia</v>
          </cell>
          <cell r="F3056">
            <v>7</v>
          </cell>
        </row>
        <row r="3057">
          <cell r="A3057">
            <v>3060</v>
          </cell>
          <cell r="B3057" t="str">
            <v>44 Northridge Plaza</v>
          </cell>
          <cell r="C3057">
            <v>2166</v>
          </cell>
          <cell r="D3057" t="str">
            <v>NSW</v>
          </cell>
          <cell r="E3057" t="str">
            <v>Australia</v>
          </cell>
          <cell r="F3057">
            <v>8</v>
          </cell>
        </row>
        <row r="3058">
          <cell r="A3058">
            <v>3061</v>
          </cell>
          <cell r="B3058" t="str">
            <v>11 Farragut Junction</v>
          </cell>
          <cell r="C3058">
            <v>2530</v>
          </cell>
          <cell r="D3058" t="str">
            <v>NSW</v>
          </cell>
          <cell r="E3058" t="str">
            <v>Australia</v>
          </cell>
          <cell r="F3058">
            <v>8</v>
          </cell>
        </row>
        <row r="3059">
          <cell r="A3059">
            <v>3062</v>
          </cell>
          <cell r="B3059" t="str">
            <v>6 Westport Road</v>
          </cell>
          <cell r="C3059">
            <v>4350</v>
          </cell>
          <cell r="D3059" t="str">
            <v>QLD</v>
          </cell>
          <cell r="E3059" t="str">
            <v>Australia</v>
          </cell>
          <cell r="F3059">
            <v>2</v>
          </cell>
        </row>
        <row r="3060">
          <cell r="A3060">
            <v>3063</v>
          </cell>
          <cell r="B3060" t="str">
            <v>922 Mccormick Circle</v>
          </cell>
          <cell r="C3060">
            <v>4509</v>
          </cell>
          <cell r="D3060" t="str">
            <v>QLD</v>
          </cell>
          <cell r="E3060" t="str">
            <v>Australia</v>
          </cell>
          <cell r="F3060">
            <v>6</v>
          </cell>
        </row>
        <row r="3061">
          <cell r="A3061">
            <v>3064</v>
          </cell>
          <cell r="B3061" t="str">
            <v>9317 Mendota Parkway</v>
          </cell>
          <cell r="C3061">
            <v>3064</v>
          </cell>
          <cell r="D3061" t="str">
            <v>VIC</v>
          </cell>
          <cell r="E3061" t="str">
            <v>Australia</v>
          </cell>
          <cell r="F3061">
            <v>8</v>
          </cell>
        </row>
        <row r="3062">
          <cell r="A3062">
            <v>3065</v>
          </cell>
          <cell r="B3062" t="str">
            <v>8303 Mallard Center</v>
          </cell>
          <cell r="C3062">
            <v>2234</v>
          </cell>
          <cell r="D3062" t="str">
            <v>NSW</v>
          </cell>
          <cell r="E3062" t="str">
            <v>Australia</v>
          </cell>
          <cell r="F3062">
            <v>11</v>
          </cell>
        </row>
        <row r="3063">
          <cell r="A3063">
            <v>3066</v>
          </cell>
          <cell r="B3063" t="str">
            <v>4 Gateway Court</v>
          </cell>
          <cell r="C3063">
            <v>3107</v>
          </cell>
          <cell r="D3063" t="str">
            <v>VIC</v>
          </cell>
          <cell r="E3063" t="str">
            <v>Australia</v>
          </cell>
          <cell r="F3063">
            <v>10</v>
          </cell>
        </row>
        <row r="3064">
          <cell r="A3064">
            <v>3067</v>
          </cell>
          <cell r="B3064" t="str">
            <v>2178 Washington Hill</v>
          </cell>
          <cell r="C3064">
            <v>3806</v>
          </cell>
          <cell r="D3064" t="str">
            <v>VIC</v>
          </cell>
          <cell r="E3064" t="str">
            <v>Australia</v>
          </cell>
          <cell r="F3064">
            <v>6</v>
          </cell>
        </row>
        <row r="3065">
          <cell r="A3065">
            <v>3068</v>
          </cell>
          <cell r="B3065" t="str">
            <v>0330 Vahlen Trail</v>
          </cell>
          <cell r="C3065">
            <v>3072</v>
          </cell>
          <cell r="D3065" t="str">
            <v>VIC</v>
          </cell>
          <cell r="E3065" t="str">
            <v>Australia</v>
          </cell>
          <cell r="F3065">
            <v>7</v>
          </cell>
        </row>
        <row r="3066">
          <cell r="A3066">
            <v>3069</v>
          </cell>
          <cell r="B3066" t="str">
            <v>4351 Maywood Hill</v>
          </cell>
          <cell r="C3066">
            <v>3551</v>
          </cell>
          <cell r="D3066" t="str">
            <v>VIC</v>
          </cell>
          <cell r="E3066" t="str">
            <v>Australia</v>
          </cell>
          <cell r="F3066">
            <v>4</v>
          </cell>
        </row>
        <row r="3067">
          <cell r="A3067">
            <v>3070</v>
          </cell>
          <cell r="B3067" t="str">
            <v>537 Amoth Center</v>
          </cell>
          <cell r="C3067">
            <v>2220</v>
          </cell>
          <cell r="D3067" t="str">
            <v>NSW</v>
          </cell>
          <cell r="E3067" t="str">
            <v>Australia</v>
          </cell>
          <cell r="F3067">
            <v>9</v>
          </cell>
        </row>
        <row r="3068">
          <cell r="A3068">
            <v>3071</v>
          </cell>
          <cell r="B3068" t="str">
            <v>23384 Kings Drive</v>
          </cell>
          <cell r="C3068">
            <v>2261</v>
          </cell>
          <cell r="D3068" t="str">
            <v>NSW</v>
          </cell>
          <cell r="E3068" t="str">
            <v>Australia</v>
          </cell>
          <cell r="F3068">
            <v>9</v>
          </cell>
        </row>
        <row r="3069">
          <cell r="A3069">
            <v>3072</v>
          </cell>
          <cell r="B3069" t="str">
            <v>6269 Oak Valley Avenue</v>
          </cell>
          <cell r="C3069">
            <v>2323</v>
          </cell>
          <cell r="D3069" t="str">
            <v>NSW</v>
          </cell>
          <cell r="E3069" t="str">
            <v>Australia</v>
          </cell>
          <cell r="F3069">
            <v>5</v>
          </cell>
        </row>
        <row r="3070">
          <cell r="A3070">
            <v>3073</v>
          </cell>
          <cell r="B3070" t="str">
            <v>74910 Burning Wood Junction</v>
          </cell>
          <cell r="C3070">
            <v>3132</v>
          </cell>
          <cell r="D3070" t="str">
            <v>VIC</v>
          </cell>
          <cell r="E3070" t="str">
            <v>Australia</v>
          </cell>
          <cell r="F3070">
            <v>10</v>
          </cell>
        </row>
        <row r="3071">
          <cell r="A3071">
            <v>3074</v>
          </cell>
          <cell r="B3071" t="str">
            <v>6278 Old Shore Parkway</v>
          </cell>
          <cell r="C3071">
            <v>2250</v>
          </cell>
          <cell r="D3071" t="str">
            <v>NSW</v>
          </cell>
          <cell r="E3071" t="str">
            <v>Australia</v>
          </cell>
          <cell r="F3071">
            <v>9</v>
          </cell>
        </row>
        <row r="3072">
          <cell r="A3072">
            <v>3075</v>
          </cell>
          <cell r="B3072" t="str">
            <v>08180 Golf Park</v>
          </cell>
          <cell r="C3072">
            <v>3068</v>
          </cell>
          <cell r="D3072" t="str">
            <v>VIC</v>
          </cell>
          <cell r="E3072" t="str">
            <v>Australia</v>
          </cell>
          <cell r="F3072">
            <v>8</v>
          </cell>
        </row>
        <row r="3073">
          <cell r="A3073">
            <v>3076</v>
          </cell>
          <cell r="B3073" t="str">
            <v>1944 Charing Cross Junction</v>
          </cell>
          <cell r="C3073">
            <v>2126</v>
          </cell>
          <cell r="D3073" t="str">
            <v>NSW</v>
          </cell>
          <cell r="E3073" t="str">
            <v>Australia</v>
          </cell>
          <cell r="F3073">
            <v>10</v>
          </cell>
        </row>
        <row r="3074">
          <cell r="A3074">
            <v>3077</v>
          </cell>
          <cell r="B3074" t="str">
            <v>25578 Mayfield Drive</v>
          </cell>
          <cell r="C3074">
            <v>2099</v>
          </cell>
          <cell r="D3074" t="str">
            <v>NSW</v>
          </cell>
          <cell r="E3074" t="str">
            <v>Australia</v>
          </cell>
          <cell r="F3074">
            <v>10</v>
          </cell>
        </row>
        <row r="3075">
          <cell r="A3075">
            <v>3078</v>
          </cell>
          <cell r="B3075" t="str">
            <v>9 Rieder Avenue</v>
          </cell>
          <cell r="C3075">
            <v>2798</v>
          </cell>
          <cell r="D3075" t="str">
            <v>NSW</v>
          </cell>
          <cell r="E3075" t="str">
            <v>Australia</v>
          </cell>
          <cell r="F3075">
            <v>6</v>
          </cell>
        </row>
        <row r="3076">
          <cell r="A3076">
            <v>3079</v>
          </cell>
          <cell r="B3076" t="str">
            <v>45201 Atwood Place</v>
          </cell>
          <cell r="C3076">
            <v>2176</v>
          </cell>
          <cell r="D3076" t="str">
            <v>NSW</v>
          </cell>
          <cell r="E3076" t="str">
            <v>Australia</v>
          </cell>
          <cell r="F3076">
            <v>9</v>
          </cell>
        </row>
        <row r="3077">
          <cell r="A3077">
            <v>3080</v>
          </cell>
          <cell r="B3077" t="str">
            <v>0680 Veith Court</v>
          </cell>
          <cell r="C3077">
            <v>3939</v>
          </cell>
          <cell r="D3077" t="str">
            <v>VIC</v>
          </cell>
          <cell r="E3077" t="str">
            <v>Australia</v>
          </cell>
          <cell r="F3077">
            <v>8</v>
          </cell>
        </row>
        <row r="3078">
          <cell r="A3078">
            <v>3081</v>
          </cell>
          <cell r="B3078" t="str">
            <v>53 Dunning Lane</v>
          </cell>
          <cell r="C3078">
            <v>3024</v>
          </cell>
          <cell r="D3078" t="str">
            <v>VIC</v>
          </cell>
          <cell r="E3078" t="str">
            <v>Australia</v>
          </cell>
          <cell r="F3078">
            <v>6</v>
          </cell>
        </row>
        <row r="3079">
          <cell r="A3079">
            <v>3082</v>
          </cell>
          <cell r="B3079" t="str">
            <v>837 Elmside Center</v>
          </cell>
          <cell r="C3079">
            <v>2761</v>
          </cell>
          <cell r="D3079" t="str">
            <v>NSW</v>
          </cell>
          <cell r="E3079" t="str">
            <v>Australia</v>
          </cell>
          <cell r="F3079">
            <v>8</v>
          </cell>
        </row>
        <row r="3080">
          <cell r="A3080">
            <v>3083</v>
          </cell>
          <cell r="B3080" t="str">
            <v>57863 Pond Avenue</v>
          </cell>
          <cell r="C3080">
            <v>2773</v>
          </cell>
          <cell r="D3080" t="str">
            <v>NSW</v>
          </cell>
          <cell r="E3080" t="str">
            <v>Australia</v>
          </cell>
          <cell r="F3080">
            <v>9</v>
          </cell>
        </row>
        <row r="3081">
          <cell r="A3081">
            <v>3084</v>
          </cell>
          <cell r="B3081" t="str">
            <v>41205 Straubel Place</v>
          </cell>
          <cell r="C3081">
            <v>4305</v>
          </cell>
          <cell r="D3081" t="str">
            <v>QLD</v>
          </cell>
          <cell r="E3081" t="str">
            <v>Australia</v>
          </cell>
          <cell r="F3081">
            <v>4</v>
          </cell>
        </row>
        <row r="3082">
          <cell r="A3082">
            <v>3085</v>
          </cell>
          <cell r="B3082" t="str">
            <v>52 Steensland Place</v>
          </cell>
          <cell r="C3082">
            <v>3910</v>
          </cell>
          <cell r="D3082" t="str">
            <v>VIC</v>
          </cell>
          <cell r="E3082" t="str">
            <v>Australia</v>
          </cell>
          <cell r="F3082">
            <v>8</v>
          </cell>
        </row>
        <row r="3083">
          <cell r="A3083">
            <v>3086</v>
          </cell>
          <cell r="B3083" t="str">
            <v>00183 Arapahoe Pass</v>
          </cell>
          <cell r="C3083">
            <v>4116</v>
          </cell>
          <cell r="D3083" t="str">
            <v>QLD</v>
          </cell>
          <cell r="E3083" t="str">
            <v>Australia</v>
          </cell>
          <cell r="F3083">
            <v>7</v>
          </cell>
        </row>
        <row r="3084">
          <cell r="A3084">
            <v>3087</v>
          </cell>
          <cell r="B3084" t="str">
            <v>233 Toban Alley</v>
          </cell>
          <cell r="C3084">
            <v>2567</v>
          </cell>
          <cell r="D3084" t="str">
            <v>NSW</v>
          </cell>
          <cell r="E3084" t="str">
            <v>Australia</v>
          </cell>
          <cell r="F3084">
            <v>8</v>
          </cell>
        </row>
        <row r="3085">
          <cell r="A3085">
            <v>3088</v>
          </cell>
          <cell r="B3085" t="str">
            <v>5 Lotheville Parkway</v>
          </cell>
          <cell r="C3085">
            <v>2760</v>
          </cell>
          <cell r="D3085" t="str">
            <v>NSW</v>
          </cell>
          <cell r="E3085" t="str">
            <v>Australia</v>
          </cell>
          <cell r="F3085">
            <v>8</v>
          </cell>
        </row>
        <row r="3086">
          <cell r="A3086">
            <v>3089</v>
          </cell>
          <cell r="B3086" t="str">
            <v>7 Westridge Terrace</v>
          </cell>
          <cell r="C3086">
            <v>4504</v>
          </cell>
          <cell r="D3086" t="str">
            <v>QLD</v>
          </cell>
          <cell r="E3086" t="str">
            <v>Australia</v>
          </cell>
          <cell r="F3086">
            <v>7</v>
          </cell>
        </row>
        <row r="3087">
          <cell r="A3087">
            <v>3090</v>
          </cell>
          <cell r="B3087" t="str">
            <v>98978 Nevada Circle</v>
          </cell>
          <cell r="C3087">
            <v>3020</v>
          </cell>
          <cell r="D3087" t="str">
            <v>VIC</v>
          </cell>
          <cell r="E3087" t="str">
            <v>Australia</v>
          </cell>
          <cell r="F3087">
            <v>8</v>
          </cell>
        </row>
        <row r="3088">
          <cell r="A3088">
            <v>3091</v>
          </cell>
          <cell r="B3088" t="str">
            <v>9503 Aberg Drive</v>
          </cell>
          <cell r="C3088">
            <v>3021</v>
          </cell>
          <cell r="D3088" t="str">
            <v>VIC</v>
          </cell>
          <cell r="E3088" t="str">
            <v>Australia</v>
          </cell>
          <cell r="F3088">
            <v>7</v>
          </cell>
        </row>
        <row r="3089">
          <cell r="A3089">
            <v>3092</v>
          </cell>
          <cell r="B3089" t="str">
            <v>4 Bayside Place</v>
          </cell>
          <cell r="C3089">
            <v>4508</v>
          </cell>
          <cell r="D3089" t="str">
            <v>QLD</v>
          </cell>
          <cell r="E3089" t="str">
            <v>Australia</v>
          </cell>
          <cell r="F3089">
            <v>4</v>
          </cell>
        </row>
        <row r="3090">
          <cell r="A3090">
            <v>3093</v>
          </cell>
          <cell r="B3090" t="str">
            <v>06 Lighthouse Bay Pass</v>
          </cell>
          <cell r="C3090">
            <v>3042</v>
          </cell>
          <cell r="D3090" t="str">
            <v>VIC</v>
          </cell>
          <cell r="E3090" t="str">
            <v>Australia</v>
          </cell>
          <cell r="F3090">
            <v>9</v>
          </cell>
        </row>
        <row r="3091">
          <cell r="A3091">
            <v>3094</v>
          </cell>
          <cell r="B3091" t="str">
            <v>67241 Heath Way</v>
          </cell>
          <cell r="C3091">
            <v>2151</v>
          </cell>
          <cell r="D3091" t="str">
            <v>NSW</v>
          </cell>
          <cell r="E3091" t="str">
            <v>Australia</v>
          </cell>
          <cell r="F3091">
            <v>8</v>
          </cell>
        </row>
        <row r="3092">
          <cell r="A3092">
            <v>3095</v>
          </cell>
          <cell r="B3092" t="str">
            <v>65620 Michigan Way</v>
          </cell>
          <cell r="C3092">
            <v>3141</v>
          </cell>
          <cell r="D3092" t="str">
            <v>VIC</v>
          </cell>
          <cell r="E3092" t="str">
            <v>Australia</v>
          </cell>
          <cell r="F3092">
            <v>10</v>
          </cell>
        </row>
        <row r="3093">
          <cell r="A3093">
            <v>3096</v>
          </cell>
          <cell r="B3093" t="str">
            <v>3075 VIC Drive</v>
          </cell>
          <cell r="C3093">
            <v>2290</v>
          </cell>
          <cell r="D3093" t="str">
            <v>NSW</v>
          </cell>
          <cell r="E3093" t="str">
            <v>Australia</v>
          </cell>
          <cell r="F3093">
            <v>7</v>
          </cell>
        </row>
        <row r="3094">
          <cell r="A3094">
            <v>3097</v>
          </cell>
          <cell r="B3094" t="str">
            <v>0 Stephen Lane</v>
          </cell>
          <cell r="C3094">
            <v>2170</v>
          </cell>
          <cell r="D3094" t="str">
            <v>NSW</v>
          </cell>
          <cell r="E3094" t="str">
            <v>Australia</v>
          </cell>
          <cell r="F3094">
            <v>5</v>
          </cell>
        </row>
        <row r="3095">
          <cell r="A3095">
            <v>3098</v>
          </cell>
          <cell r="B3095" t="str">
            <v>148 Marcy Pass</v>
          </cell>
          <cell r="C3095">
            <v>4301</v>
          </cell>
          <cell r="D3095" t="str">
            <v>QLD</v>
          </cell>
          <cell r="E3095" t="str">
            <v>Australia</v>
          </cell>
          <cell r="F3095">
            <v>4</v>
          </cell>
        </row>
        <row r="3096">
          <cell r="A3096">
            <v>3099</v>
          </cell>
          <cell r="B3096" t="str">
            <v>5406 Mockingbird Center</v>
          </cell>
          <cell r="C3096">
            <v>4870</v>
          </cell>
          <cell r="D3096" t="str">
            <v>QLD</v>
          </cell>
          <cell r="E3096" t="str">
            <v>Australia</v>
          </cell>
          <cell r="F3096">
            <v>7</v>
          </cell>
        </row>
        <row r="3097">
          <cell r="A3097">
            <v>3100</v>
          </cell>
          <cell r="B3097" t="str">
            <v>07 Loeprich Junction</v>
          </cell>
          <cell r="C3097">
            <v>2101</v>
          </cell>
          <cell r="D3097" t="str">
            <v>NSW</v>
          </cell>
          <cell r="E3097" t="str">
            <v>Australia</v>
          </cell>
          <cell r="F3097">
            <v>11</v>
          </cell>
        </row>
        <row r="3098">
          <cell r="A3098">
            <v>3101</v>
          </cell>
          <cell r="B3098" t="str">
            <v>6 Kings Avenue</v>
          </cell>
          <cell r="C3098">
            <v>2135</v>
          </cell>
          <cell r="D3098" t="str">
            <v>NSW</v>
          </cell>
          <cell r="E3098" t="str">
            <v>Australia</v>
          </cell>
          <cell r="F3098">
            <v>12</v>
          </cell>
        </row>
        <row r="3099">
          <cell r="A3099">
            <v>3102</v>
          </cell>
          <cell r="B3099" t="str">
            <v>9 John Wall Parkway</v>
          </cell>
          <cell r="C3099">
            <v>2323</v>
          </cell>
          <cell r="D3099" t="str">
            <v>NSW</v>
          </cell>
          <cell r="E3099" t="str">
            <v>Australia</v>
          </cell>
          <cell r="F3099">
            <v>6</v>
          </cell>
        </row>
        <row r="3100">
          <cell r="A3100">
            <v>3103</v>
          </cell>
          <cell r="B3100" t="str">
            <v>32304 Larry Road</v>
          </cell>
          <cell r="C3100">
            <v>4014</v>
          </cell>
          <cell r="D3100" t="str">
            <v>QLD</v>
          </cell>
          <cell r="E3100" t="str">
            <v>Australia</v>
          </cell>
          <cell r="F3100">
            <v>7</v>
          </cell>
        </row>
        <row r="3101">
          <cell r="A3101">
            <v>3104</v>
          </cell>
          <cell r="B3101" t="str">
            <v>9 Dryden Crossing</v>
          </cell>
          <cell r="C3101">
            <v>4118</v>
          </cell>
          <cell r="D3101" t="str">
            <v>QLD</v>
          </cell>
          <cell r="E3101" t="str">
            <v>Australia</v>
          </cell>
          <cell r="F3101">
            <v>3</v>
          </cell>
        </row>
        <row r="3102">
          <cell r="A3102">
            <v>3105</v>
          </cell>
          <cell r="B3102" t="str">
            <v>146 Dakota Pass</v>
          </cell>
          <cell r="C3102">
            <v>4017</v>
          </cell>
          <cell r="D3102" t="str">
            <v>QLD</v>
          </cell>
          <cell r="E3102" t="str">
            <v>Australia</v>
          </cell>
          <cell r="F3102">
            <v>7</v>
          </cell>
        </row>
        <row r="3103">
          <cell r="A3103">
            <v>3106</v>
          </cell>
          <cell r="B3103" t="str">
            <v>11171 Rigney Court</v>
          </cell>
          <cell r="C3103">
            <v>2770</v>
          </cell>
          <cell r="D3103" t="str">
            <v>NSW</v>
          </cell>
          <cell r="E3103" t="str">
            <v>Australia</v>
          </cell>
          <cell r="F3103">
            <v>6</v>
          </cell>
        </row>
        <row r="3104">
          <cell r="A3104">
            <v>3107</v>
          </cell>
          <cell r="B3104" t="str">
            <v>2 Vidon Center</v>
          </cell>
          <cell r="C3104">
            <v>4818</v>
          </cell>
          <cell r="D3104" t="str">
            <v>QLD</v>
          </cell>
          <cell r="E3104" t="str">
            <v>Australia</v>
          </cell>
          <cell r="F3104">
            <v>3</v>
          </cell>
        </row>
        <row r="3105">
          <cell r="A3105">
            <v>3108</v>
          </cell>
          <cell r="B3105" t="str">
            <v>1742 Scott Center</v>
          </cell>
          <cell r="C3105">
            <v>4670</v>
          </cell>
          <cell r="D3105" t="str">
            <v>QLD</v>
          </cell>
          <cell r="E3105" t="str">
            <v>Australia</v>
          </cell>
          <cell r="F3105">
            <v>2</v>
          </cell>
        </row>
        <row r="3106">
          <cell r="A3106">
            <v>3109</v>
          </cell>
          <cell r="B3106" t="str">
            <v>451 Luster Hill</v>
          </cell>
          <cell r="C3106">
            <v>2170</v>
          </cell>
          <cell r="D3106" t="str">
            <v>NSW</v>
          </cell>
          <cell r="E3106" t="str">
            <v>Australia</v>
          </cell>
          <cell r="F3106">
            <v>9</v>
          </cell>
        </row>
        <row r="3107">
          <cell r="A3107">
            <v>3110</v>
          </cell>
          <cell r="B3107" t="str">
            <v>03287 Hallows Center</v>
          </cell>
          <cell r="C3107">
            <v>4305</v>
          </cell>
          <cell r="D3107" t="str">
            <v>QLD</v>
          </cell>
          <cell r="E3107" t="str">
            <v>Australia</v>
          </cell>
          <cell r="F3107">
            <v>3</v>
          </cell>
        </row>
        <row r="3108">
          <cell r="A3108">
            <v>3111</v>
          </cell>
          <cell r="B3108" t="str">
            <v>7208 Old Gate Avenue</v>
          </cell>
          <cell r="C3108">
            <v>2112</v>
          </cell>
          <cell r="D3108" t="str">
            <v>NSW</v>
          </cell>
          <cell r="E3108" t="str">
            <v>Australia</v>
          </cell>
          <cell r="F3108">
            <v>11</v>
          </cell>
        </row>
        <row r="3109">
          <cell r="A3109">
            <v>3112</v>
          </cell>
          <cell r="B3109" t="str">
            <v>944 Becker Road</v>
          </cell>
          <cell r="C3109">
            <v>3162</v>
          </cell>
          <cell r="D3109" t="str">
            <v>VIC</v>
          </cell>
          <cell r="E3109" t="str">
            <v>Australia</v>
          </cell>
          <cell r="F3109">
            <v>11</v>
          </cell>
        </row>
        <row r="3110">
          <cell r="A3110">
            <v>3113</v>
          </cell>
          <cell r="B3110" t="str">
            <v>904 Doe Crossing Terrace</v>
          </cell>
          <cell r="C3110">
            <v>2194</v>
          </cell>
          <cell r="D3110" t="str">
            <v>NSW</v>
          </cell>
          <cell r="E3110" t="str">
            <v>Australia</v>
          </cell>
          <cell r="F3110">
            <v>7</v>
          </cell>
        </row>
        <row r="3111">
          <cell r="A3111">
            <v>3114</v>
          </cell>
          <cell r="B3111" t="str">
            <v>7285 Waxwing Pass</v>
          </cell>
          <cell r="C3111">
            <v>2620</v>
          </cell>
          <cell r="D3111" t="str">
            <v>NSW</v>
          </cell>
          <cell r="E3111" t="str">
            <v>Australia</v>
          </cell>
          <cell r="F3111">
            <v>5</v>
          </cell>
        </row>
        <row r="3112">
          <cell r="A3112">
            <v>3115</v>
          </cell>
          <cell r="B3112" t="str">
            <v>3538 Bunting Hill</v>
          </cell>
          <cell r="C3112">
            <v>3805</v>
          </cell>
          <cell r="D3112" t="str">
            <v>VIC</v>
          </cell>
          <cell r="E3112" t="str">
            <v>Australia</v>
          </cell>
          <cell r="F3112">
            <v>7</v>
          </cell>
        </row>
        <row r="3113">
          <cell r="A3113">
            <v>3116</v>
          </cell>
          <cell r="B3113" t="str">
            <v>979 VIC Junction</v>
          </cell>
          <cell r="C3113">
            <v>3156</v>
          </cell>
          <cell r="D3113" t="str">
            <v>VIC</v>
          </cell>
          <cell r="E3113" t="str">
            <v>Australia</v>
          </cell>
          <cell r="F3113">
            <v>8</v>
          </cell>
        </row>
        <row r="3114">
          <cell r="A3114">
            <v>3117</v>
          </cell>
          <cell r="B3114" t="str">
            <v>073 Fremont Alley</v>
          </cell>
          <cell r="C3114">
            <v>3805</v>
          </cell>
          <cell r="D3114" t="str">
            <v>VIC</v>
          </cell>
          <cell r="E3114" t="str">
            <v>Australia</v>
          </cell>
          <cell r="F3114">
            <v>7</v>
          </cell>
        </row>
        <row r="3115">
          <cell r="A3115">
            <v>3118</v>
          </cell>
          <cell r="B3115" t="str">
            <v>81183 Maple Wood Plaza</v>
          </cell>
          <cell r="C3115">
            <v>4152</v>
          </cell>
          <cell r="D3115" t="str">
            <v>QLD</v>
          </cell>
          <cell r="E3115" t="str">
            <v>Australia</v>
          </cell>
          <cell r="F3115">
            <v>8</v>
          </cell>
        </row>
        <row r="3116">
          <cell r="A3116">
            <v>3119</v>
          </cell>
          <cell r="B3116" t="str">
            <v>6620 Elmside Drive</v>
          </cell>
          <cell r="C3116">
            <v>4118</v>
          </cell>
          <cell r="D3116" t="str">
            <v>QLD</v>
          </cell>
          <cell r="E3116" t="str">
            <v>Australia</v>
          </cell>
          <cell r="F3116">
            <v>9</v>
          </cell>
        </row>
        <row r="3117">
          <cell r="A3117">
            <v>3120</v>
          </cell>
          <cell r="B3117" t="str">
            <v>4 Shopko Circle</v>
          </cell>
          <cell r="C3117">
            <v>2196</v>
          </cell>
          <cell r="D3117" t="str">
            <v>NSW</v>
          </cell>
          <cell r="E3117" t="str">
            <v>Australia</v>
          </cell>
          <cell r="F3117">
            <v>5</v>
          </cell>
        </row>
        <row r="3118">
          <cell r="A3118">
            <v>3121</v>
          </cell>
          <cell r="B3118" t="str">
            <v>969 Sycamore Point</v>
          </cell>
          <cell r="C3118">
            <v>2304</v>
          </cell>
          <cell r="D3118" t="str">
            <v>NSW</v>
          </cell>
          <cell r="E3118" t="str">
            <v>Australia</v>
          </cell>
          <cell r="F3118">
            <v>7</v>
          </cell>
        </row>
        <row r="3119">
          <cell r="A3119">
            <v>3122</v>
          </cell>
          <cell r="B3119" t="str">
            <v>96073 Erie Place</v>
          </cell>
          <cell r="C3119">
            <v>2763</v>
          </cell>
          <cell r="D3119" t="str">
            <v>NSW</v>
          </cell>
          <cell r="E3119" t="str">
            <v>Australia</v>
          </cell>
          <cell r="F3119">
            <v>9</v>
          </cell>
        </row>
        <row r="3120">
          <cell r="A3120">
            <v>3123</v>
          </cell>
          <cell r="B3120" t="str">
            <v>6915 Nobel Crossing</v>
          </cell>
          <cell r="C3120">
            <v>2195</v>
          </cell>
          <cell r="D3120" t="str">
            <v>NSW</v>
          </cell>
          <cell r="E3120" t="str">
            <v>Australia</v>
          </cell>
          <cell r="F3120">
            <v>6</v>
          </cell>
        </row>
        <row r="3121">
          <cell r="A3121">
            <v>3124</v>
          </cell>
          <cell r="B3121" t="str">
            <v>32 Elmside Point</v>
          </cell>
          <cell r="C3121">
            <v>2560</v>
          </cell>
          <cell r="D3121" t="str">
            <v>NSW</v>
          </cell>
          <cell r="E3121" t="str">
            <v>Australia</v>
          </cell>
          <cell r="F3121">
            <v>6</v>
          </cell>
        </row>
        <row r="3122">
          <cell r="A3122">
            <v>3125</v>
          </cell>
          <cell r="B3122" t="str">
            <v>54294 Hovde Court</v>
          </cell>
          <cell r="C3122">
            <v>2500</v>
          </cell>
          <cell r="D3122" t="str">
            <v>NSW</v>
          </cell>
          <cell r="E3122" t="str">
            <v>Australia</v>
          </cell>
          <cell r="F3122">
            <v>8</v>
          </cell>
        </row>
        <row r="3123">
          <cell r="A3123">
            <v>3126</v>
          </cell>
          <cell r="B3123" t="str">
            <v>98 Grover Street</v>
          </cell>
          <cell r="C3123">
            <v>3048</v>
          </cell>
          <cell r="D3123" t="str">
            <v>VIC</v>
          </cell>
          <cell r="E3123" t="str">
            <v>Australia</v>
          </cell>
          <cell r="F3123">
            <v>5</v>
          </cell>
        </row>
        <row r="3124">
          <cell r="A3124">
            <v>3127</v>
          </cell>
          <cell r="B3124" t="str">
            <v>4753 Sheridan Center</v>
          </cell>
          <cell r="C3124">
            <v>3048</v>
          </cell>
          <cell r="D3124" t="str">
            <v>VIC</v>
          </cell>
          <cell r="E3124" t="str">
            <v>Australia</v>
          </cell>
          <cell r="F3124">
            <v>6</v>
          </cell>
        </row>
        <row r="3125">
          <cell r="A3125">
            <v>3128</v>
          </cell>
          <cell r="B3125" t="str">
            <v>6958 Knutson Pass</v>
          </cell>
          <cell r="C3125">
            <v>3620</v>
          </cell>
          <cell r="D3125" t="str">
            <v>VIC</v>
          </cell>
          <cell r="E3125" t="str">
            <v>Australia</v>
          </cell>
          <cell r="F3125">
            <v>1</v>
          </cell>
        </row>
        <row r="3126">
          <cell r="A3126">
            <v>3129</v>
          </cell>
          <cell r="B3126" t="str">
            <v>0 Stephen Park</v>
          </cell>
          <cell r="C3126">
            <v>4702</v>
          </cell>
          <cell r="D3126" t="str">
            <v>QLD</v>
          </cell>
          <cell r="E3126" t="str">
            <v>Australia</v>
          </cell>
          <cell r="F3126">
            <v>2</v>
          </cell>
        </row>
        <row r="3127">
          <cell r="A3127">
            <v>3130</v>
          </cell>
          <cell r="B3127" t="str">
            <v>3126 Bayside Hill</v>
          </cell>
          <cell r="C3127">
            <v>4503</v>
          </cell>
          <cell r="D3127" t="str">
            <v>QLD</v>
          </cell>
          <cell r="E3127" t="str">
            <v>Australia</v>
          </cell>
          <cell r="F3127">
            <v>4</v>
          </cell>
        </row>
        <row r="3128">
          <cell r="A3128">
            <v>3131</v>
          </cell>
          <cell r="B3128" t="str">
            <v>98202 Holmberg Way</v>
          </cell>
          <cell r="C3128">
            <v>3149</v>
          </cell>
          <cell r="D3128" t="str">
            <v>VIC</v>
          </cell>
          <cell r="E3128" t="str">
            <v>Australia</v>
          </cell>
          <cell r="F3128">
            <v>10</v>
          </cell>
        </row>
        <row r="3129">
          <cell r="A3129">
            <v>3132</v>
          </cell>
          <cell r="B3129" t="str">
            <v>33794 Sommers Crossing</v>
          </cell>
          <cell r="C3129">
            <v>2502</v>
          </cell>
          <cell r="D3129" t="str">
            <v>NSW</v>
          </cell>
          <cell r="E3129" t="str">
            <v>Australia</v>
          </cell>
          <cell r="F3129">
            <v>6</v>
          </cell>
        </row>
        <row r="3130">
          <cell r="A3130">
            <v>3133</v>
          </cell>
          <cell r="B3130" t="str">
            <v>21 2nd Pass</v>
          </cell>
          <cell r="C3130">
            <v>2566</v>
          </cell>
          <cell r="D3130" t="str">
            <v>NSW</v>
          </cell>
          <cell r="E3130" t="str">
            <v>Australia</v>
          </cell>
          <cell r="F3130">
            <v>8</v>
          </cell>
        </row>
        <row r="3131">
          <cell r="A3131">
            <v>3134</v>
          </cell>
          <cell r="B3131" t="str">
            <v>981 Kinsman Crossing</v>
          </cell>
          <cell r="C3131">
            <v>2880</v>
          </cell>
          <cell r="D3131" t="str">
            <v>NSW</v>
          </cell>
          <cell r="E3131" t="str">
            <v>Australia</v>
          </cell>
          <cell r="F3131">
            <v>1</v>
          </cell>
        </row>
        <row r="3132">
          <cell r="A3132">
            <v>3135</v>
          </cell>
          <cell r="B3132" t="str">
            <v>1617 Harper Parkway</v>
          </cell>
          <cell r="C3132">
            <v>2096</v>
          </cell>
          <cell r="D3132" t="str">
            <v>NSW</v>
          </cell>
          <cell r="E3132" t="str">
            <v>Australia</v>
          </cell>
          <cell r="F3132">
            <v>10</v>
          </cell>
        </row>
        <row r="3133">
          <cell r="A3133">
            <v>3136</v>
          </cell>
          <cell r="B3133" t="str">
            <v>73907 Fallview Point</v>
          </cell>
          <cell r="C3133">
            <v>2250</v>
          </cell>
          <cell r="D3133" t="str">
            <v>NSW</v>
          </cell>
          <cell r="E3133" t="str">
            <v>Australia</v>
          </cell>
          <cell r="F3133">
            <v>7</v>
          </cell>
        </row>
        <row r="3134">
          <cell r="A3134">
            <v>3137</v>
          </cell>
          <cell r="B3134" t="str">
            <v>99 Linden Trail</v>
          </cell>
          <cell r="C3134">
            <v>3195</v>
          </cell>
          <cell r="D3134" t="str">
            <v>VIC</v>
          </cell>
          <cell r="E3134" t="str">
            <v>Australia</v>
          </cell>
          <cell r="F3134">
            <v>8</v>
          </cell>
        </row>
        <row r="3135">
          <cell r="A3135">
            <v>3138</v>
          </cell>
          <cell r="B3135" t="str">
            <v>409 Bobwhite Road</v>
          </cell>
          <cell r="C3135">
            <v>2226</v>
          </cell>
          <cell r="D3135" t="str">
            <v>NSW</v>
          </cell>
          <cell r="E3135" t="str">
            <v>Australia</v>
          </cell>
          <cell r="F3135">
            <v>10</v>
          </cell>
        </row>
        <row r="3136">
          <cell r="A3136">
            <v>3139</v>
          </cell>
          <cell r="B3136" t="str">
            <v>24712 Hazelcrest Lane</v>
          </cell>
          <cell r="C3136">
            <v>3024</v>
          </cell>
          <cell r="D3136" t="str">
            <v>VIC</v>
          </cell>
          <cell r="E3136" t="str">
            <v>Australia</v>
          </cell>
          <cell r="F3136">
            <v>7</v>
          </cell>
        </row>
        <row r="3137">
          <cell r="A3137">
            <v>3140</v>
          </cell>
          <cell r="B3137" t="str">
            <v>3 Canary Center</v>
          </cell>
          <cell r="C3137">
            <v>2040</v>
          </cell>
          <cell r="D3137" t="str">
            <v>NSW</v>
          </cell>
          <cell r="E3137" t="str">
            <v>Australia</v>
          </cell>
          <cell r="F3137">
            <v>10</v>
          </cell>
        </row>
        <row r="3138">
          <cell r="A3138">
            <v>3141</v>
          </cell>
          <cell r="B3138" t="str">
            <v>5310 Mosinee Crossing</v>
          </cell>
          <cell r="C3138">
            <v>4151</v>
          </cell>
          <cell r="D3138" t="str">
            <v>QLD</v>
          </cell>
          <cell r="E3138" t="str">
            <v>Australia</v>
          </cell>
          <cell r="F3138">
            <v>9</v>
          </cell>
        </row>
        <row r="3139">
          <cell r="A3139">
            <v>3142</v>
          </cell>
          <cell r="B3139" t="str">
            <v>13 Basil Lane</v>
          </cell>
          <cell r="C3139">
            <v>2036</v>
          </cell>
          <cell r="D3139" t="str">
            <v>NSW</v>
          </cell>
          <cell r="E3139" t="str">
            <v>Australia</v>
          </cell>
          <cell r="F3139">
            <v>9</v>
          </cell>
        </row>
        <row r="3140">
          <cell r="A3140">
            <v>3143</v>
          </cell>
          <cell r="B3140" t="str">
            <v>332 Summerview Park</v>
          </cell>
          <cell r="C3140">
            <v>3000</v>
          </cell>
          <cell r="D3140" t="str">
            <v>VIC</v>
          </cell>
          <cell r="E3140" t="str">
            <v>Australia</v>
          </cell>
          <cell r="F3140">
            <v>8</v>
          </cell>
        </row>
        <row r="3141">
          <cell r="A3141">
            <v>3144</v>
          </cell>
          <cell r="B3141" t="str">
            <v>7435 Monument Road</v>
          </cell>
          <cell r="C3141">
            <v>3807</v>
          </cell>
          <cell r="D3141" t="str">
            <v>VIC</v>
          </cell>
          <cell r="E3141" t="str">
            <v>Australia</v>
          </cell>
          <cell r="F3141">
            <v>9</v>
          </cell>
        </row>
        <row r="3142">
          <cell r="A3142">
            <v>3145</v>
          </cell>
          <cell r="B3142" t="str">
            <v>3 Cody Trail</v>
          </cell>
          <cell r="C3142">
            <v>2010</v>
          </cell>
          <cell r="D3142" t="str">
            <v>NSW</v>
          </cell>
          <cell r="E3142" t="str">
            <v>Australia</v>
          </cell>
          <cell r="F3142">
            <v>7</v>
          </cell>
        </row>
        <row r="3143">
          <cell r="A3143">
            <v>3146</v>
          </cell>
          <cell r="B3143" t="str">
            <v>07084 Mallory Center</v>
          </cell>
          <cell r="C3143">
            <v>2428</v>
          </cell>
          <cell r="D3143" t="str">
            <v>NSW</v>
          </cell>
          <cell r="E3143" t="str">
            <v>Australia</v>
          </cell>
          <cell r="F3143">
            <v>5</v>
          </cell>
        </row>
        <row r="3144">
          <cell r="A3144">
            <v>3147</v>
          </cell>
          <cell r="B3144" t="str">
            <v>502 John Wall Pass</v>
          </cell>
          <cell r="C3144">
            <v>3199</v>
          </cell>
          <cell r="D3144" t="str">
            <v>VIC</v>
          </cell>
          <cell r="E3144" t="str">
            <v>Australia</v>
          </cell>
          <cell r="F3144">
            <v>7</v>
          </cell>
        </row>
        <row r="3145">
          <cell r="A3145">
            <v>3148</v>
          </cell>
          <cell r="B3145" t="str">
            <v>90880 Donald Lane</v>
          </cell>
          <cell r="C3145">
            <v>2519</v>
          </cell>
          <cell r="D3145" t="str">
            <v>NSW</v>
          </cell>
          <cell r="E3145" t="str">
            <v>Australia</v>
          </cell>
          <cell r="F3145">
            <v>9</v>
          </cell>
        </row>
        <row r="3146">
          <cell r="A3146">
            <v>3149</v>
          </cell>
          <cell r="B3146" t="str">
            <v>48007 Lakewood Hill</v>
          </cell>
          <cell r="C3146">
            <v>3141</v>
          </cell>
          <cell r="D3146" t="str">
            <v>VIC</v>
          </cell>
          <cell r="E3146" t="str">
            <v>Australia</v>
          </cell>
          <cell r="F3146">
            <v>10</v>
          </cell>
        </row>
        <row r="3147">
          <cell r="A3147">
            <v>3150</v>
          </cell>
          <cell r="B3147" t="str">
            <v>039 Havey Alley</v>
          </cell>
          <cell r="C3147">
            <v>2220</v>
          </cell>
          <cell r="D3147" t="str">
            <v>NSW</v>
          </cell>
          <cell r="E3147" t="str">
            <v>Australia</v>
          </cell>
          <cell r="F3147">
            <v>9</v>
          </cell>
        </row>
        <row r="3148">
          <cell r="A3148">
            <v>3151</v>
          </cell>
          <cell r="B3148" t="str">
            <v>32798 Melby Center</v>
          </cell>
          <cell r="C3148">
            <v>4055</v>
          </cell>
          <cell r="D3148" t="str">
            <v>QLD</v>
          </cell>
          <cell r="E3148" t="str">
            <v>Australia</v>
          </cell>
          <cell r="F3148">
            <v>8</v>
          </cell>
        </row>
        <row r="3149">
          <cell r="A3149">
            <v>3152</v>
          </cell>
          <cell r="B3149" t="str">
            <v>0250 Onsgard Center</v>
          </cell>
          <cell r="C3149">
            <v>4034</v>
          </cell>
          <cell r="D3149" t="str">
            <v>QLD</v>
          </cell>
          <cell r="E3149" t="str">
            <v>Australia</v>
          </cell>
          <cell r="F3149">
            <v>7</v>
          </cell>
        </row>
        <row r="3150">
          <cell r="A3150">
            <v>3153</v>
          </cell>
          <cell r="B3150" t="str">
            <v>121 Anniversary Lane</v>
          </cell>
          <cell r="C3150">
            <v>2200</v>
          </cell>
          <cell r="D3150" t="str">
            <v>NSW</v>
          </cell>
          <cell r="E3150" t="str">
            <v>Australia</v>
          </cell>
          <cell r="F3150">
            <v>9</v>
          </cell>
        </row>
        <row r="3151">
          <cell r="A3151">
            <v>3154</v>
          </cell>
          <cell r="B3151" t="str">
            <v>0 Warrior Alley</v>
          </cell>
          <cell r="C3151">
            <v>2021</v>
          </cell>
          <cell r="D3151" t="str">
            <v>NSW</v>
          </cell>
          <cell r="E3151" t="str">
            <v>Australia</v>
          </cell>
          <cell r="F3151">
            <v>10</v>
          </cell>
        </row>
        <row r="3152">
          <cell r="A3152">
            <v>3155</v>
          </cell>
          <cell r="B3152" t="str">
            <v>5323 Chive Avenue</v>
          </cell>
          <cell r="C3152">
            <v>2486</v>
          </cell>
          <cell r="D3152" t="str">
            <v>NSW</v>
          </cell>
          <cell r="E3152" t="str">
            <v>Australia</v>
          </cell>
          <cell r="F3152">
            <v>7</v>
          </cell>
        </row>
        <row r="3153">
          <cell r="A3153">
            <v>3156</v>
          </cell>
          <cell r="B3153" t="str">
            <v>63663 Darwin Crossing</v>
          </cell>
          <cell r="C3153">
            <v>2565</v>
          </cell>
          <cell r="D3153" t="str">
            <v>NSW</v>
          </cell>
          <cell r="E3153" t="str">
            <v>Australia</v>
          </cell>
          <cell r="F3153">
            <v>10</v>
          </cell>
        </row>
        <row r="3154">
          <cell r="A3154">
            <v>3157</v>
          </cell>
          <cell r="B3154" t="str">
            <v>16 Hansons Hill</v>
          </cell>
          <cell r="C3154">
            <v>2454</v>
          </cell>
          <cell r="D3154" t="str">
            <v>NSW</v>
          </cell>
          <cell r="E3154" t="str">
            <v>Australia</v>
          </cell>
          <cell r="F3154">
            <v>7</v>
          </cell>
        </row>
        <row r="3155">
          <cell r="A3155">
            <v>3158</v>
          </cell>
          <cell r="B3155" t="str">
            <v>64 Quincy Alley</v>
          </cell>
          <cell r="C3155">
            <v>4170</v>
          </cell>
          <cell r="D3155" t="str">
            <v>QLD</v>
          </cell>
          <cell r="E3155" t="str">
            <v>Australia</v>
          </cell>
          <cell r="F3155">
            <v>9</v>
          </cell>
        </row>
        <row r="3156">
          <cell r="A3156">
            <v>3159</v>
          </cell>
          <cell r="B3156" t="str">
            <v>541 Ramsey Alley</v>
          </cell>
          <cell r="C3156">
            <v>3201</v>
          </cell>
          <cell r="D3156" t="str">
            <v>VIC</v>
          </cell>
          <cell r="E3156" t="str">
            <v>Australia</v>
          </cell>
          <cell r="F3156">
            <v>7</v>
          </cell>
        </row>
        <row r="3157">
          <cell r="A3157">
            <v>3160</v>
          </cell>
          <cell r="B3157" t="str">
            <v>9890 Macpherson Drive</v>
          </cell>
          <cell r="C3157">
            <v>2224</v>
          </cell>
          <cell r="D3157" t="str">
            <v>NSW</v>
          </cell>
          <cell r="E3157" t="str">
            <v>Australia</v>
          </cell>
          <cell r="F3157">
            <v>10</v>
          </cell>
        </row>
        <row r="3158">
          <cell r="A3158">
            <v>3161</v>
          </cell>
          <cell r="B3158" t="str">
            <v>40 Erie Plaza</v>
          </cell>
          <cell r="C3158">
            <v>3138</v>
          </cell>
          <cell r="D3158" t="str">
            <v>VIC</v>
          </cell>
          <cell r="E3158" t="str">
            <v>Australia</v>
          </cell>
          <cell r="F3158">
            <v>9</v>
          </cell>
        </row>
        <row r="3159">
          <cell r="A3159">
            <v>3162</v>
          </cell>
          <cell r="B3159" t="str">
            <v>8 Clarendon Circle</v>
          </cell>
          <cell r="C3159">
            <v>2121</v>
          </cell>
          <cell r="D3159" t="str">
            <v>NSW</v>
          </cell>
          <cell r="E3159" t="str">
            <v>Australia</v>
          </cell>
          <cell r="F3159">
            <v>11</v>
          </cell>
        </row>
        <row r="3160">
          <cell r="A3160">
            <v>3163</v>
          </cell>
          <cell r="B3160" t="str">
            <v>55152 Delaware Park</v>
          </cell>
          <cell r="C3160">
            <v>2151</v>
          </cell>
          <cell r="D3160" t="str">
            <v>NSW</v>
          </cell>
          <cell r="E3160" t="str">
            <v>Australia</v>
          </cell>
          <cell r="F3160">
            <v>10</v>
          </cell>
        </row>
        <row r="3161">
          <cell r="A3161">
            <v>3164</v>
          </cell>
          <cell r="B3161" t="str">
            <v>09 Mitchell Terrace</v>
          </cell>
          <cell r="C3161">
            <v>2166</v>
          </cell>
          <cell r="D3161" t="str">
            <v>NSW</v>
          </cell>
          <cell r="E3161" t="str">
            <v>Australia</v>
          </cell>
          <cell r="F3161">
            <v>9</v>
          </cell>
        </row>
        <row r="3162">
          <cell r="A3162">
            <v>3165</v>
          </cell>
          <cell r="B3162" t="str">
            <v>49956 Hovde Crossing</v>
          </cell>
          <cell r="C3162">
            <v>2745</v>
          </cell>
          <cell r="D3162" t="str">
            <v>NSW</v>
          </cell>
          <cell r="E3162" t="str">
            <v>Australia</v>
          </cell>
          <cell r="F3162">
            <v>9</v>
          </cell>
        </row>
        <row r="3163">
          <cell r="A3163">
            <v>3166</v>
          </cell>
          <cell r="B3163" t="str">
            <v>1 Glacier Hill Parkway</v>
          </cell>
          <cell r="C3163">
            <v>2017</v>
          </cell>
          <cell r="D3163" t="str">
            <v>NSW</v>
          </cell>
          <cell r="E3163" t="str">
            <v>Australia</v>
          </cell>
          <cell r="F3163">
            <v>8</v>
          </cell>
        </row>
        <row r="3164">
          <cell r="A3164">
            <v>3167</v>
          </cell>
          <cell r="B3164" t="str">
            <v>4527 Farmco Place</v>
          </cell>
          <cell r="C3164">
            <v>3155</v>
          </cell>
          <cell r="D3164" t="str">
            <v>VIC</v>
          </cell>
          <cell r="E3164" t="str">
            <v>Australia</v>
          </cell>
          <cell r="F3164">
            <v>8</v>
          </cell>
        </row>
        <row r="3165">
          <cell r="A3165">
            <v>3168</v>
          </cell>
          <cell r="B3165" t="str">
            <v>88 Rutledge Crossing</v>
          </cell>
          <cell r="C3165">
            <v>4215</v>
          </cell>
          <cell r="D3165" t="str">
            <v>QLD</v>
          </cell>
          <cell r="E3165" t="str">
            <v>Australia</v>
          </cell>
          <cell r="F3165">
            <v>7</v>
          </cell>
        </row>
        <row r="3166">
          <cell r="A3166">
            <v>3169</v>
          </cell>
          <cell r="B3166" t="str">
            <v>398 Butternut Place</v>
          </cell>
          <cell r="C3166">
            <v>3027</v>
          </cell>
          <cell r="D3166" t="str">
            <v>VIC</v>
          </cell>
          <cell r="E3166" t="str">
            <v>Australia</v>
          </cell>
          <cell r="F3166">
            <v>7</v>
          </cell>
        </row>
        <row r="3167">
          <cell r="A3167">
            <v>3170</v>
          </cell>
          <cell r="B3167" t="str">
            <v>13 Marcy Alley</v>
          </cell>
          <cell r="C3167">
            <v>3138</v>
          </cell>
          <cell r="D3167" t="str">
            <v>VIC</v>
          </cell>
          <cell r="E3167" t="str">
            <v>Australia</v>
          </cell>
          <cell r="F3167">
            <v>8</v>
          </cell>
        </row>
        <row r="3168">
          <cell r="A3168">
            <v>3171</v>
          </cell>
          <cell r="B3168" t="str">
            <v>62 John Wall Lane</v>
          </cell>
          <cell r="C3168">
            <v>2326</v>
          </cell>
          <cell r="D3168" t="str">
            <v>NSW</v>
          </cell>
          <cell r="E3168" t="str">
            <v>Australia</v>
          </cell>
          <cell r="F3168">
            <v>1</v>
          </cell>
        </row>
        <row r="3169">
          <cell r="A3169">
            <v>3172</v>
          </cell>
          <cell r="B3169" t="str">
            <v>2346 Dawn Terrace</v>
          </cell>
          <cell r="C3169">
            <v>4655</v>
          </cell>
          <cell r="D3169" t="str">
            <v>QLD</v>
          </cell>
          <cell r="E3169" t="str">
            <v>Australia</v>
          </cell>
          <cell r="F3169">
            <v>3</v>
          </cell>
        </row>
        <row r="3170">
          <cell r="A3170">
            <v>3173</v>
          </cell>
          <cell r="B3170" t="str">
            <v>8 Erie Center</v>
          </cell>
          <cell r="C3170">
            <v>3690</v>
          </cell>
          <cell r="D3170" t="str">
            <v>VIC</v>
          </cell>
          <cell r="E3170" t="str">
            <v>Australia</v>
          </cell>
          <cell r="F3170">
            <v>2</v>
          </cell>
        </row>
        <row r="3171">
          <cell r="A3171">
            <v>3174</v>
          </cell>
          <cell r="B3171" t="str">
            <v>040 Brown Trail</v>
          </cell>
          <cell r="C3171">
            <v>2040</v>
          </cell>
          <cell r="D3171" t="str">
            <v>NSW</v>
          </cell>
          <cell r="E3171" t="str">
            <v>Australia</v>
          </cell>
          <cell r="F3171">
            <v>12</v>
          </cell>
        </row>
        <row r="3172">
          <cell r="A3172">
            <v>3175</v>
          </cell>
          <cell r="B3172" t="str">
            <v>94850 Moland Street</v>
          </cell>
          <cell r="C3172">
            <v>3072</v>
          </cell>
          <cell r="D3172" t="str">
            <v>VIC</v>
          </cell>
          <cell r="E3172" t="str">
            <v>Australia</v>
          </cell>
          <cell r="F3172">
            <v>9</v>
          </cell>
        </row>
        <row r="3173">
          <cell r="A3173">
            <v>3176</v>
          </cell>
          <cell r="B3173" t="str">
            <v>3 Tomscot Place</v>
          </cell>
          <cell r="C3173">
            <v>3756</v>
          </cell>
          <cell r="D3173" t="str">
            <v>VIC</v>
          </cell>
          <cell r="E3173" t="str">
            <v>Australia</v>
          </cell>
          <cell r="F3173">
            <v>4</v>
          </cell>
        </row>
        <row r="3174">
          <cell r="A3174">
            <v>3177</v>
          </cell>
          <cell r="B3174" t="str">
            <v>06 Kipling Circle</v>
          </cell>
          <cell r="C3174">
            <v>2085</v>
          </cell>
          <cell r="D3174" t="str">
            <v>NSW</v>
          </cell>
          <cell r="E3174" t="str">
            <v>Australia</v>
          </cell>
          <cell r="F3174">
            <v>10</v>
          </cell>
        </row>
        <row r="3175">
          <cell r="A3175">
            <v>3178</v>
          </cell>
          <cell r="B3175" t="str">
            <v>9632 Katie Avenue</v>
          </cell>
          <cell r="C3175">
            <v>4161</v>
          </cell>
          <cell r="D3175" t="str">
            <v>QLD</v>
          </cell>
          <cell r="E3175" t="str">
            <v>Australia</v>
          </cell>
          <cell r="F3175">
            <v>7</v>
          </cell>
        </row>
        <row r="3176">
          <cell r="A3176">
            <v>3179</v>
          </cell>
          <cell r="B3176" t="str">
            <v>390 Wayridge Plaza</v>
          </cell>
          <cell r="C3176">
            <v>2756</v>
          </cell>
          <cell r="D3176" t="str">
            <v>NSW</v>
          </cell>
          <cell r="E3176" t="str">
            <v>Australia</v>
          </cell>
          <cell r="F3176">
            <v>9</v>
          </cell>
        </row>
        <row r="3177">
          <cell r="A3177">
            <v>3180</v>
          </cell>
          <cell r="B3177" t="str">
            <v>55 Gateway Trail</v>
          </cell>
          <cell r="C3177">
            <v>2147</v>
          </cell>
          <cell r="D3177" t="str">
            <v>NSW</v>
          </cell>
          <cell r="E3177" t="str">
            <v>Australia</v>
          </cell>
          <cell r="F3177">
            <v>9</v>
          </cell>
        </row>
        <row r="3178">
          <cell r="A3178">
            <v>3181</v>
          </cell>
          <cell r="B3178" t="str">
            <v>26 Randy Road</v>
          </cell>
          <cell r="C3178">
            <v>2642</v>
          </cell>
          <cell r="D3178" t="str">
            <v>NSW</v>
          </cell>
          <cell r="E3178" t="str">
            <v>Australia</v>
          </cell>
          <cell r="F3178">
            <v>2</v>
          </cell>
        </row>
        <row r="3179">
          <cell r="A3179">
            <v>3182</v>
          </cell>
          <cell r="B3179" t="str">
            <v>31435 Surrey Court</v>
          </cell>
          <cell r="C3179">
            <v>2074</v>
          </cell>
          <cell r="D3179" t="str">
            <v>NSW</v>
          </cell>
          <cell r="E3179" t="str">
            <v>Australia</v>
          </cell>
          <cell r="F3179">
            <v>11</v>
          </cell>
        </row>
        <row r="3180">
          <cell r="A3180">
            <v>3183</v>
          </cell>
          <cell r="B3180" t="str">
            <v>9200 Continental Center</v>
          </cell>
          <cell r="C3180">
            <v>3165</v>
          </cell>
          <cell r="D3180" t="str">
            <v>VIC</v>
          </cell>
          <cell r="E3180" t="str">
            <v>Australia</v>
          </cell>
          <cell r="F3180">
            <v>10</v>
          </cell>
        </row>
        <row r="3181">
          <cell r="A3181">
            <v>3184</v>
          </cell>
          <cell r="B3181" t="str">
            <v>696 Harbort Junction</v>
          </cell>
          <cell r="C3181">
            <v>2196</v>
          </cell>
          <cell r="D3181" t="str">
            <v>NSW</v>
          </cell>
          <cell r="E3181" t="str">
            <v>Australia</v>
          </cell>
          <cell r="F3181">
            <v>10</v>
          </cell>
        </row>
        <row r="3182">
          <cell r="A3182">
            <v>3185</v>
          </cell>
          <cell r="B3182" t="str">
            <v>71 Hayes Circle</v>
          </cell>
          <cell r="C3182">
            <v>2320</v>
          </cell>
          <cell r="D3182" t="str">
            <v>NSW</v>
          </cell>
          <cell r="E3182" t="str">
            <v>Australia</v>
          </cell>
          <cell r="F3182">
            <v>7</v>
          </cell>
        </row>
        <row r="3183">
          <cell r="A3183">
            <v>3186</v>
          </cell>
          <cell r="B3183" t="str">
            <v>6 Michigan Park</v>
          </cell>
          <cell r="C3183">
            <v>3173</v>
          </cell>
          <cell r="D3183" t="str">
            <v>VIC</v>
          </cell>
          <cell r="E3183" t="str">
            <v>Australia</v>
          </cell>
          <cell r="F3183">
            <v>9</v>
          </cell>
        </row>
        <row r="3184">
          <cell r="A3184">
            <v>3187</v>
          </cell>
          <cell r="B3184" t="str">
            <v>6735 Katie Way</v>
          </cell>
          <cell r="C3184">
            <v>2150</v>
          </cell>
          <cell r="D3184" t="str">
            <v>NSW</v>
          </cell>
          <cell r="E3184" t="str">
            <v>Australia</v>
          </cell>
          <cell r="F3184">
            <v>7</v>
          </cell>
        </row>
        <row r="3185">
          <cell r="A3185">
            <v>3188</v>
          </cell>
          <cell r="B3185" t="str">
            <v>7 Kingsford Parkway</v>
          </cell>
          <cell r="C3185">
            <v>3085</v>
          </cell>
          <cell r="D3185" t="str">
            <v>VIC</v>
          </cell>
          <cell r="E3185" t="str">
            <v>Australia</v>
          </cell>
          <cell r="F3185">
            <v>9</v>
          </cell>
        </row>
        <row r="3186">
          <cell r="A3186">
            <v>3189</v>
          </cell>
          <cell r="B3186" t="str">
            <v>69 Huxley Lane</v>
          </cell>
          <cell r="C3186">
            <v>4205</v>
          </cell>
          <cell r="D3186" t="str">
            <v>QLD</v>
          </cell>
          <cell r="E3186" t="str">
            <v>Australia</v>
          </cell>
          <cell r="F3186">
            <v>3</v>
          </cell>
        </row>
        <row r="3187">
          <cell r="A3187">
            <v>3190</v>
          </cell>
          <cell r="B3187" t="str">
            <v>10 Hauk Point</v>
          </cell>
          <cell r="C3187">
            <v>3936</v>
          </cell>
          <cell r="D3187" t="str">
            <v>VIC</v>
          </cell>
          <cell r="E3187" t="str">
            <v>Australia</v>
          </cell>
          <cell r="F3187">
            <v>9</v>
          </cell>
        </row>
        <row r="3188">
          <cell r="A3188">
            <v>3191</v>
          </cell>
          <cell r="B3188" t="str">
            <v>1 Jenifer Court</v>
          </cell>
          <cell r="C3188">
            <v>4280</v>
          </cell>
          <cell r="D3188" t="str">
            <v>QLD</v>
          </cell>
          <cell r="E3188" t="str">
            <v>Australia</v>
          </cell>
          <cell r="F3188">
            <v>4</v>
          </cell>
        </row>
        <row r="3189">
          <cell r="A3189">
            <v>3192</v>
          </cell>
          <cell r="B3189" t="str">
            <v>2 Gateway Drive</v>
          </cell>
          <cell r="C3189">
            <v>3995</v>
          </cell>
          <cell r="D3189" t="str">
            <v>VIC</v>
          </cell>
          <cell r="E3189" t="str">
            <v>Australia</v>
          </cell>
          <cell r="F3189">
            <v>2</v>
          </cell>
        </row>
        <row r="3190">
          <cell r="A3190">
            <v>3193</v>
          </cell>
          <cell r="B3190" t="str">
            <v>081 Oakridge Street</v>
          </cell>
          <cell r="C3190">
            <v>2519</v>
          </cell>
          <cell r="D3190" t="str">
            <v>NSW</v>
          </cell>
          <cell r="E3190" t="str">
            <v>Australia</v>
          </cell>
          <cell r="F3190">
            <v>10</v>
          </cell>
        </row>
        <row r="3191">
          <cell r="A3191">
            <v>3194</v>
          </cell>
          <cell r="B3191" t="str">
            <v>40252 Springs Park</v>
          </cell>
          <cell r="C3191">
            <v>4870</v>
          </cell>
          <cell r="D3191" t="str">
            <v>QLD</v>
          </cell>
          <cell r="E3191" t="str">
            <v>Australia</v>
          </cell>
          <cell r="F3191">
            <v>9</v>
          </cell>
        </row>
        <row r="3192">
          <cell r="A3192">
            <v>3195</v>
          </cell>
          <cell r="B3192" t="str">
            <v>6590 Fremont Avenue</v>
          </cell>
          <cell r="C3192">
            <v>2077</v>
          </cell>
          <cell r="D3192" t="str">
            <v>NSW</v>
          </cell>
          <cell r="E3192" t="str">
            <v>Australia</v>
          </cell>
          <cell r="F3192">
            <v>8</v>
          </cell>
        </row>
        <row r="3193">
          <cell r="A3193">
            <v>3196</v>
          </cell>
          <cell r="B3193" t="str">
            <v>972 Lake View Terrace</v>
          </cell>
          <cell r="C3193">
            <v>3977</v>
          </cell>
          <cell r="D3193" t="str">
            <v>VIC</v>
          </cell>
          <cell r="E3193" t="str">
            <v>Australia</v>
          </cell>
          <cell r="F3193">
            <v>7</v>
          </cell>
        </row>
        <row r="3194">
          <cell r="A3194">
            <v>3197</v>
          </cell>
          <cell r="B3194" t="str">
            <v>8 Havey Alley</v>
          </cell>
          <cell r="C3194">
            <v>2031</v>
          </cell>
          <cell r="D3194" t="str">
            <v>NSW</v>
          </cell>
          <cell r="E3194" t="str">
            <v>Australia</v>
          </cell>
          <cell r="F3194">
            <v>8</v>
          </cell>
        </row>
        <row r="3195">
          <cell r="A3195">
            <v>3198</v>
          </cell>
          <cell r="B3195" t="str">
            <v>05600 Lien Plaza</v>
          </cell>
          <cell r="C3195">
            <v>3796</v>
          </cell>
          <cell r="D3195" t="str">
            <v>VIC</v>
          </cell>
          <cell r="E3195" t="str">
            <v>Australia</v>
          </cell>
          <cell r="F3195">
            <v>8</v>
          </cell>
        </row>
        <row r="3196">
          <cell r="A3196">
            <v>3199</v>
          </cell>
          <cell r="B3196" t="str">
            <v>08 Roth Hill</v>
          </cell>
          <cell r="C3196">
            <v>4208</v>
          </cell>
          <cell r="D3196" t="str">
            <v>QLD</v>
          </cell>
          <cell r="E3196" t="str">
            <v>Australia</v>
          </cell>
          <cell r="F3196">
            <v>7</v>
          </cell>
        </row>
        <row r="3197">
          <cell r="A3197">
            <v>3200</v>
          </cell>
          <cell r="B3197" t="str">
            <v>842 Texas Crossing</v>
          </cell>
          <cell r="C3197">
            <v>4130</v>
          </cell>
          <cell r="D3197" t="str">
            <v>QLD</v>
          </cell>
          <cell r="E3197" t="str">
            <v>Australia</v>
          </cell>
          <cell r="F3197">
            <v>7</v>
          </cell>
        </row>
        <row r="3198">
          <cell r="A3198">
            <v>3201</v>
          </cell>
          <cell r="B3198" t="str">
            <v>020 Bartillon Park</v>
          </cell>
          <cell r="C3198">
            <v>2767</v>
          </cell>
          <cell r="D3198" t="str">
            <v>NSW</v>
          </cell>
          <cell r="E3198" t="str">
            <v>Australia</v>
          </cell>
          <cell r="F3198">
            <v>8</v>
          </cell>
        </row>
        <row r="3199">
          <cell r="A3199">
            <v>3202</v>
          </cell>
          <cell r="B3199" t="str">
            <v>778 7th Parkway</v>
          </cell>
          <cell r="C3199">
            <v>2071</v>
          </cell>
          <cell r="D3199" t="str">
            <v>NSW</v>
          </cell>
          <cell r="E3199" t="str">
            <v>Australia</v>
          </cell>
          <cell r="F3199">
            <v>9</v>
          </cell>
        </row>
        <row r="3200">
          <cell r="A3200">
            <v>3203</v>
          </cell>
          <cell r="B3200" t="str">
            <v>60595 Northport Court</v>
          </cell>
          <cell r="C3200">
            <v>4122</v>
          </cell>
          <cell r="D3200" t="str">
            <v>QLD</v>
          </cell>
          <cell r="E3200" t="str">
            <v>Australia</v>
          </cell>
          <cell r="F3200">
            <v>8</v>
          </cell>
        </row>
        <row r="3201">
          <cell r="A3201">
            <v>3204</v>
          </cell>
          <cell r="B3201" t="str">
            <v>220 American Ash Road</v>
          </cell>
          <cell r="C3201">
            <v>4022</v>
          </cell>
          <cell r="D3201" t="str">
            <v>QLD</v>
          </cell>
          <cell r="E3201" t="str">
            <v>Australia</v>
          </cell>
          <cell r="F3201">
            <v>6</v>
          </cell>
        </row>
        <row r="3202">
          <cell r="A3202">
            <v>3205</v>
          </cell>
          <cell r="B3202" t="str">
            <v>378 Maple Pass</v>
          </cell>
          <cell r="C3202">
            <v>2153</v>
          </cell>
          <cell r="D3202" t="str">
            <v>NSW</v>
          </cell>
          <cell r="E3202" t="str">
            <v>Australia</v>
          </cell>
          <cell r="F3202">
            <v>10</v>
          </cell>
        </row>
        <row r="3203">
          <cell r="A3203">
            <v>3206</v>
          </cell>
          <cell r="B3203" t="str">
            <v>41141 Cascade Hill</v>
          </cell>
          <cell r="C3203">
            <v>2075</v>
          </cell>
          <cell r="D3203" t="str">
            <v>NSW</v>
          </cell>
          <cell r="E3203" t="str">
            <v>Australia</v>
          </cell>
          <cell r="F3203">
            <v>9</v>
          </cell>
        </row>
        <row r="3204">
          <cell r="A3204">
            <v>3207</v>
          </cell>
          <cell r="B3204" t="str">
            <v>66 Sunfield Road</v>
          </cell>
          <cell r="C3204">
            <v>2821</v>
          </cell>
          <cell r="D3204" t="str">
            <v>NSW</v>
          </cell>
          <cell r="E3204" t="str">
            <v>Australia</v>
          </cell>
          <cell r="F3204">
            <v>1</v>
          </cell>
        </row>
        <row r="3205">
          <cell r="A3205">
            <v>3208</v>
          </cell>
          <cell r="B3205" t="str">
            <v>43 South Pass</v>
          </cell>
          <cell r="C3205">
            <v>3620</v>
          </cell>
          <cell r="D3205" t="str">
            <v>VIC</v>
          </cell>
          <cell r="E3205" t="str">
            <v>Australia</v>
          </cell>
          <cell r="F3205">
            <v>2</v>
          </cell>
        </row>
        <row r="3206">
          <cell r="A3206">
            <v>3209</v>
          </cell>
          <cell r="B3206" t="str">
            <v>182 Homewood Plaza</v>
          </cell>
          <cell r="C3206">
            <v>4053</v>
          </cell>
          <cell r="D3206" t="str">
            <v>QLD</v>
          </cell>
          <cell r="E3206" t="str">
            <v>Australia</v>
          </cell>
          <cell r="F3206">
            <v>7</v>
          </cell>
        </row>
        <row r="3207">
          <cell r="A3207">
            <v>3210</v>
          </cell>
          <cell r="B3207" t="str">
            <v>96 Hermina Terrace</v>
          </cell>
          <cell r="C3207">
            <v>3024</v>
          </cell>
          <cell r="D3207" t="str">
            <v>VIC</v>
          </cell>
          <cell r="E3207" t="str">
            <v>Australia</v>
          </cell>
          <cell r="F3207">
            <v>5</v>
          </cell>
        </row>
        <row r="3208">
          <cell r="A3208">
            <v>3211</v>
          </cell>
          <cell r="B3208" t="str">
            <v>68486 Anderson Alley</v>
          </cell>
          <cell r="C3208">
            <v>3083</v>
          </cell>
          <cell r="D3208" t="str">
            <v>VIC</v>
          </cell>
          <cell r="E3208" t="str">
            <v>Australia</v>
          </cell>
          <cell r="F3208">
            <v>8</v>
          </cell>
        </row>
        <row r="3209">
          <cell r="A3209">
            <v>3212</v>
          </cell>
          <cell r="B3209" t="str">
            <v>4 Farragut Center</v>
          </cell>
          <cell r="C3209">
            <v>2065</v>
          </cell>
          <cell r="D3209" t="str">
            <v>NSW</v>
          </cell>
          <cell r="E3209" t="str">
            <v>Australia</v>
          </cell>
          <cell r="F3209">
            <v>12</v>
          </cell>
        </row>
        <row r="3210">
          <cell r="A3210">
            <v>3213</v>
          </cell>
          <cell r="B3210" t="str">
            <v>7858 Sauthoff Crossing</v>
          </cell>
          <cell r="C3210">
            <v>3079</v>
          </cell>
          <cell r="D3210" t="str">
            <v>VIC</v>
          </cell>
          <cell r="E3210" t="str">
            <v>Australia</v>
          </cell>
          <cell r="F3210">
            <v>11</v>
          </cell>
        </row>
        <row r="3211">
          <cell r="A3211">
            <v>3214</v>
          </cell>
          <cell r="B3211" t="str">
            <v>050 Monterey Street</v>
          </cell>
          <cell r="C3211">
            <v>4869</v>
          </cell>
          <cell r="D3211" t="str">
            <v>QLD</v>
          </cell>
          <cell r="E3211" t="str">
            <v>Australia</v>
          </cell>
          <cell r="F3211">
            <v>3</v>
          </cell>
        </row>
        <row r="3212">
          <cell r="A3212">
            <v>3215</v>
          </cell>
          <cell r="B3212" t="str">
            <v>743 Karstens Point</v>
          </cell>
          <cell r="C3212">
            <v>2122</v>
          </cell>
          <cell r="D3212" t="str">
            <v>NSW</v>
          </cell>
          <cell r="E3212" t="str">
            <v>Australia</v>
          </cell>
          <cell r="F3212">
            <v>11</v>
          </cell>
        </row>
        <row r="3213">
          <cell r="A3213">
            <v>3216</v>
          </cell>
          <cell r="B3213" t="str">
            <v>26710 Express Trail</v>
          </cell>
          <cell r="C3213">
            <v>4390</v>
          </cell>
          <cell r="D3213" t="str">
            <v>QLD</v>
          </cell>
          <cell r="E3213" t="str">
            <v>Australia</v>
          </cell>
          <cell r="F3213">
            <v>7</v>
          </cell>
        </row>
        <row r="3214">
          <cell r="A3214">
            <v>3217</v>
          </cell>
          <cell r="B3214" t="str">
            <v>17 Nevada Drive</v>
          </cell>
          <cell r="C3214">
            <v>2122</v>
          </cell>
          <cell r="D3214" t="str">
            <v>NSW</v>
          </cell>
          <cell r="E3214" t="str">
            <v>Australia</v>
          </cell>
          <cell r="F3214">
            <v>11</v>
          </cell>
        </row>
        <row r="3215">
          <cell r="A3215">
            <v>3218</v>
          </cell>
          <cell r="B3215" t="str">
            <v>8200 Dapin Drive</v>
          </cell>
          <cell r="C3215">
            <v>4503</v>
          </cell>
          <cell r="D3215" t="str">
            <v>QLD</v>
          </cell>
          <cell r="E3215" t="str">
            <v>Australia</v>
          </cell>
          <cell r="F3215">
            <v>4</v>
          </cell>
        </row>
        <row r="3216">
          <cell r="A3216">
            <v>3219</v>
          </cell>
          <cell r="B3216" t="str">
            <v>423 Mcbride Place</v>
          </cell>
          <cell r="C3216">
            <v>2477</v>
          </cell>
          <cell r="D3216" t="str">
            <v>NSW</v>
          </cell>
          <cell r="E3216" t="str">
            <v>Australia</v>
          </cell>
          <cell r="F3216">
            <v>7</v>
          </cell>
        </row>
        <row r="3217">
          <cell r="A3217">
            <v>3220</v>
          </cell>
          <cell r="B3217" t="str">
            <v>580 Blaine Center</v>
          </cell>
          <cell r="C3217">
            <v>2029</v>
          </cell>
          <cell r="D3217" t="str">
            <v>NSW</v>
          </cell>
          <cell r="E3217" t="str">
            <v>Australia</v>
          </cell>
          <cell r="F3217">
            <v>10</v>
          </cell>
        </row>
        <row r="3218">
          <cell r="A3218">
            <v>3221</v>
          </cell>
          <cell r="B3218" t="str">
            <v>11 Crescent Oaks Junction</v>
          </cell>
          <cell r="C3218">
            <v>4055</v>
          </cell>
          <cell r="D3218" t="str">
            <v>QLD</v>
          </cell>
          <cell r="E3218" t="str">
            <v>Australia</v>
          </cell>
          <cell r="F3218">
            <v>8</v>
          </cell>
        </row>
        <row r="3219">
          <cell r="A3219">
            <v>3222</v>
          </cell>
          <cell r="B3219" t="str">
            <v>7198 Rowland Street</v>
          </cell>
          <cell r="C3219">
            <v>4030</v>
          </cell>
          <cell r="D3219" t="str">
            <v>QLD</v>
          </cell>
          <cell r="E3219" t="str">
            <v>Australia</v>
          </cell>
          <cell r="F3219">
            <v>9</v>
          </cell>
        </row>
        <row r="3220">
          <cell r="A3220">
            <v>3223</v>
          </cell>
          <cell r="B3220" t="str">
            <v>93723 Old Gate Hill</v>
          </cell>
          <cell r="C3220">
            <v>2021</v>
          </cell>
          <cell r="D3220" t="str">
            <v>NSW</v>
          </cell>
          <cell r="E3220" t="str">
            <v>Australia</v>
          </cell>
          <cell r="F3220">
            <v>9</v>
          </cell>
        </row>
        <row r="3221">
          <cell r="A3221">
            <v>3224</v>
          </cell>
          <cell r="B3221" t="str">
            <v>50506 Buhler Terrace</v>
          </cell>
          <cell r="C3221">
            <v>3083</v>
          </cell>
          <cell r="D3221" t="str">
            <v>VIC</v>
          </cell>
          <cell r="E3221" t="str">
            <v>Australia</v>
          </cell>
          <cell r="F3221">
            <v>8</v>
          </cell>
        </row>
        <row r="3222">
          <cell r="A3222">
            <v>3225</v>
          </cell>
          <cell r="B3222" t="str">
            <v>5 Iowa Road</v>
          </cell>
          <cell r="C3222">
            <v>2154</v>
          </cell>
          <cell r="D3222" t="str">
            <v>NSW</v>
          </cell>
          <cell r="E3222" t="str">
            <v>Australia</v>
          </cell>
          <cell r="F3222">
            <v>11</v>
          </cell>
        </row>
        <row r="3223">
          <cell r="A3223">
            <v>3226</v>
          </cell>
          <cell r="B3223" t="str">
            <v>97 Sunnyside Junction</v>
          </cell>
          <cell r="C3223">
            <v>3977</v>
          </cell>
          <cell r="D3223" t="str">
            <v>VIC</v>
          </cell>
          <cell r="E3223" t="str">
            <v>Australia</v>
          </cell>
          <cell r="F3223">
            <v>7</v>
          </cell>
        </row>
        <row r="3224">
          <cell r="A3224">
            <v>3227</v>
          </cell>
          <cell r="B3224" t="str">
            <v>37363 Morning Park</v>
          </cell>
          <cell r="C3224">
            <v>3108</v>
          </cell>
          <cell r="D3224" t="str">
            <v>VIC</v>
          </cell>
          <cell r="E3224" t="str">
            <v>Australia</v>
          </cell>
          <cell r="F3224">
            <v>7</v>
          </cell>
        </row>
        <row r="3225">
          <cell r="A3225">
            <v>3228</v>
          </cell>
          <cell r="B3225" t="str">
            <v>751 Cordelia Terrace</v>
          </cell>
          <cell r="C3225">
            <v>2880</v>
          </cell>
          <cell r="D3225" t="str">
            <v>NSW</v>
          </cell>
          <cell r="E3225" t="str">
            <v>Australia</v>
          </cell>
          <cell r="F3225">
            <v>1</v>
          </cell>
        </row>
        <row r="3226">
          <cell r="A3226">
            <v>3229</v>
          </cell>
          <cell r="B3226" t="str">
            <v>2 Del Sol Circle</v>
          </cell>
          <cell r="C3226">
            <v>3012</v>
          </cell>
          <cell r="D3226" t="str">
            <v>VIC</v>
          </cell>
          <cell r="E3226" t="str">
            <v>Australia</v>
          </cell>
          <cell r="F3226">
            <v>1</v>
          </cell>
        </row>
        <row r="3227">
          <cell r="A3227">
            <v>3230</v>
          </cell>
          <cell r="B3227" t="str">
            <v>864 Scoville Plaza</v>
          </cell>
          <cell r="C3227">
            <v>3029</v>
          </cell>
          <cell r="D3227" t="str">
            <v>VIC</v>
          </cell>
          <cell r="E3227" t="str">
            <v>Australia</v>
          </cell>
          <cell r="F3227">
            <v>5</v>
          </cell>
        </row>
        <row r="3228">
          <cell r="A3228">
            <v>3231</v>
          </cell>
          <cell r="B3228" t="str">
            <v>7 Bayside Point</v>
          </cell>
          <cell r="C3228">
            <v>3085</v>
          </cell>
          <cell r="D3228" t="str">
            <v>VIC</v>
          </cell>
          <cell r="E3228" t="str">
            <v>Australia</v>
          </cell>
          <cell r="F3228">
            <v>8</v>
          </cell>
        </row>
        <row r="3229">
          <cell r="A3229">
            <v>3232</v>
          </cell>
          <cell r="B3229" t="str">
            <v>78258 Hanover Plaza</v>
          </cell>
          <cell r="C3229">
            <v>3070</v>
          </cell>
          <cell r="D3229" t="str">
            <v>VIC</v>
          </cell>
          <cell r="E3229" t="str">
            <v>Australia</v>
          </cell>
          <cell r="F3229">
            <v>10</v>
          </cell>
        </row>
        <row r="3230">
          <cell r="A3230">
            <v>3233</v>
          </cell>
          <cell r="B3230" t="str">
            <v>44 Service Alley</v>
          </cell>
          <cell r="C3230">
            <v>3023</v>
          </cell>
          <cell r="D3230" t="str">
            <v>VIC</v>
          </cell>
          <cell r="E3230" t="str">
            <v>Australia</v>
          </cell>
          <cell r="F3230">
            <v>7</v>
          </cell>
        </row>
        <row r="3231">
          <cell r="A3231">
            <v>3234</v>
          </cell>
          <cell r="B3231" t="str">
            <v>12 Quincy Lane</v>
          </cell>
          <cell r="C3231">
            <v>3141</v>
          </cell>
          <cell r="D3231" t="str">
            <v>VIC</v>
          </cell>
          <cell r="E3231" t="str">
            <v>Australia</v>
          </cell>
          <cell r="F3231">
            <v>8</v>
          </cell>
        </row>
        <row r="3232">
          <cell r="A3232">
            <v>3235</v>
          </cell>
          <cell r="B3232" t="str">
            <v>322 Garrison Way</v>
          </cell>
          <cell r="C3232">
            <v>3169</v>
          </cell>
          <cell r="D3232" t="str">
            <v>VIC</v>
          </cell>
          <cell r="E3232" t="str">
            <v>Australia</v>
          </cell>
          <cell r="F3232">
            <v>9</v>
          </cell>
        </row>
        <row r="3233">
          <cell r="A3233">
            <v>3236</v>
          </cell>
          <cell r="B3233" t="str">
            <v>1 Roth Pass</v>
          </cell>
          <cell r="C3233">
            <v>3199</v>
          </cell>
          <cell r="D3233" t="str">
            <v>VIC</v>
          </cell>
          <cell r="E3233" t="str">
            <v>Australia</v>
          </cell>
          <cell r="F3233">
            <v>4</v>
          </cell>
        </row>
        <row r="3234">
          <cell r="A3234">
            <v>3237</v>
          </cell>
          <cell r="B3234" t="str">
            <v>225 Dexter Crossing</v>
          </cell>
          <cell r="C3234">
            <v>2527</v>
          </cell>
          <cell r="D3234" t="str">
            <v>NSW</v>
          </cell>
          <cell r="E3234" t="str">
            <v>Australia</v>
          </cell>
          <cell r="F3234">
            <v>8</v>
          </cell>
        </row>
        <row r="3235">
          <cell r="A3235">
            <v>3238</v>
          </cell>
          <cell r="B3235" t="str">
            <v>8 Rockefeller Lane</v>
          </cell>
          <cell r="C3235">
            <v>2306</v>
          </cell>
          <cell r="D3235" t="str">
            <v>NSW</v>
          </cell>
          <cell r="E3235" t="str">
            <v>Australia</v>
          </cell>
          <cell r="F3235">
            <v>4</v>
          </cell>
        </row>
        <row r="3236">
          <cell r="A3236">
            <v>3239</v>
          </cell>
          <cell r="B3236" t="str">
            <v>9 Dixon Crossing</v>
          </cell>
          <cell r="C3236">
            <v>3793</v>
          </cell>
          <cell r="D3236" t="str">
            <v>VIC</v>
          </cell>
          <cell r="E3236" t="str">
            <v>Australia</v>
          </cell>
          <cell r="F3236">
            <v>7</v>
          </cell>
        </row>
        <row r="3237">
          <cell r="A3237">
            <v>3240</v>
          </cell>
          <cell r="B3237" t="str">
            <v>3 Pepper Wood Point</v>
          </cell>
          <cell r="C3237">
            <v>2760</v>
          </cell>
          <cell r="D3237" t="str">
            <v>NSW</v>
          </cell>
          <cell r="E3237" t="str">
            <v>Australia</v>
          </cell>
          <cell r="F3237">
            <v>8</v>
          </cell>
        </row>
        <row r="3238">
          <cell r="A3238">
            <v>3241</v>
          </cell>
          <cell r="B3238" t="str">
            <v>7574 Onsgard Drive</v>
          </cell>
          <cell r="C3238">
            <v>4011</v>
          </cell>
          <cell r="D3238" t="str">
            <v>QLD</v>
          </cell>
          <cell r="E3238" t="str">
            <v>Australia</v>
          </cell>
          <cell r="F3238">
            <v>7</v>
          </cell>
        </row>
        <row r="3239">
          <cell r="A3239">
            <v>3242</v>
          </cell>
          <cell r="B3239" t="str">
            <v>683 Scoville Park</v>
          </cell>
          <cell r="C3239">
            <v>3168</v>
          </cell>
          <cell r="D3239" t="str">
            <v>VIC</v>
          </cell>
          <cell r="E3239" t="str">
            <v>Australia</v>
          </cell>
          <cell r="F3239">
            <v>8</v>
          </cell>
        </row>
        <row r="3240">
          <cell r="A3240">
            <v>3243</v>
          </cell>
          <cell r="B3240" t="str">
            <v>11 Erie Hill</v>
          </cell>
          <cell r="C3240">
            <v>3915</v>
          </cell>
          <cell r="D3240" t="str">
            <v>VIC</v>
          </cell>
          <cell r="E3240" t="str">
            <v>Australia</v>
          </cell>
          <cell r="F3240">
            <v>7</v>
          </cell>
        </row>
        <row r="3241">
          <cell r="A3241">
            <v>3244</v>
          </cell>
          <cell r="B3241" t="str">
            <v>655 Chive Pass</v>
          </cell>
          <cell r="C3241">
            <v>3083</v>
          </cell>
          <cell r="D3241" t="str">
            <v>VIC</v>
          </cell>
          <cell r="E3241" t="str">
            <v>Australia</v>
          </cell>
          <cell r="F3241">
            <v>9</v>
          </cell>
        </row>
        <row r="3242">
          <cell r="A3242">
            <v>3245</v>
          </cell>
          <cell r="B3242" t="str">
            <v>623 Carberry Way</v>
          </cell>
          <cell r="C3242">
            <v>2145</v>
          </cell>
          <cell r="D3242" t="str">
            <v>NSW</v>
          </cell>
          <cell r="E3242" t="str">
            <v>Australia</v>
          </cell>
          <cell r="F3242">
            <v>8</v>
          </cell>
        </row>
        <row r="3243">
          <cell r="A3243">
            <v>3246</v>
          </cell>
          <cell r="B3243" t="str">
            <v>9 Nevada Pass</v>
          </cell>
          <cell r="C3243">
            <v>4007</v>
          </cell>
          <cell r="D3243" t="str">
            <v>QLD</v>
          </cell>
          <cell r="E3243" t="str">
            <v>Australia</v>
          </cell>
          <cell r="F3243">
            <v>12</v>
          </cell>
        </row>
        <row r="3244">
          <cell r="A3244">
            <v>3247</v>
          </cell>
          <cell r="B3244" t="str">
            <v>3897 Oxford Pass</v>
          </cell>
          <cell r="C3244">
            <v>3350</v>
          </cell>
          <cell r="D3244" t="str">
            <v>VIC</v>
          </cell>
          <cell r="E3244" t="str">
            <v>Australia</v>
          </cell>
          <cell r="F3244">
            <v>5</v>
          </cell>
        </row>
        <row r="3245">
          <cell r="A3245">
            <v>3248</v>
          </cell>
          <cell r="B3245" t="str">
            <v>9468 Vidon Way</v>
          </cell>
          <cell r="C3245">
            <v>3029</v>
          </cell>
          <cell r="D3245" t="str">
            <v>VIC</v>
          </cell>
          <cell r="E3245" t="str">
            <v>Australia</v>
          </cell>
          <cell r="F3245">
            <v>7</v>
          </cell>
        </row>
        <row r="3246">
          <cell r="A3246">
            <v>3249</v>
          </cell>
          <cell r="B3246" t="str">
            <v>49 Surrey Pass</v>
          </cell>
          <cell r="C3246">
            <v>2325</v>
          </cell>
          <cell r="D3246" t="str">
            <v>NSW</v>
          </cell>
          <cell r="E3246" t="str">
            <v>Australia</v>
          </cell>
          <cell r="F3246">
            <v>4</v>
          </cell>
        </row>
        <row r="3247">
          <cell r="A3247">
            <v>3250</v>
          </cell>
          <cell r="B3247" t="str">
            <v>7 Holy Cross Lane</v>
          </cell>
          <cell r="C3247">
            <v>4300</v>
          </cell>
          <cell r="D3247" t="str">
            <v>QLD</v>
          </cell>
          <cell r="E3247" t="str">
            <v>Australia</v>
          </cell>
          <cell r="F3247">
            <v>5</v>
          </cell>
        </row>
        <row r="3248">
          <cell r="A3248">
            <v>3251</v>
          </cell>
          <cell r="B3248" t="str">
            <v>11 Mifflin Junction</v>
          </cell>
          <cell r="C3248">
            <v>2193</v>
          </cell>
          <cell r="D3248" t="str">
            <v>NSW</v>
          </cell>
          <cell r="E3248" t="str">
            <v>Australia</v>
          </cell>
          <cell r="F3248">
            <v>10</v>
          </cell>
        </row>
        <row r="3249">
          <cell r="A3249">
            <v>3252</v>
          </cell>
          <cell r="B3249" t="str">
            <v>21498 Springs Point</v>
          </cell>
          <cell r="C3249">
            <v>2089</v>
          </cell>
          <cell r="D3249" t="str">
            <v>NSW</v>
          </cell>
          <cell r="E3249" t="str">
            <v>Australia</v>
          </cell>
          <cell r="F3249">
            <v>12</v>
          </cell>
        </row>
        <row r="3250">
          <cell r="A3250">
            <v>3253</v>
          </cell>
          <cell r="B3250" t="str">
            <v>888 Warrior Avenue</v>
          </cell>
          <cell r="C3250">
            <v>2170</v>
          </cell>
          <cell r="D3250" t="str">
            <v>NSW</v>
          </cell>
          <cell r="E3250" t="str">
            <v>Australia</v>
          </cell>
          <cell r="F3250">
            <v>8</v>
          </cell>
        </row>
        <row r="3251">
          <cell r="A3251">
            <v>3254</v>
          </cell>
          <cell r="B3251" t="str">
            <v>50602 Katie Lane</v>
          </cell>
          <cell r="C3251">
            <v>4701</v>
          </cell>
          <cell r="D3251" t="str">
            <v>QLD</v>
          </cell>
          <cell r="E3251" t="str">
            <v>Australia</v>
          </cell>
          <cell r="F3251">
            <v>6</v>
          </cell>
        </row>
        <row r="3252">
          <cell r="A3252">
            <v>3255</v>
          </cell>
          <cell r="B3252" t="str">
            <v>463 Merry Center</v>
          </cell>
          <cell r="C3252">
            <v>3128</v>
          </cell>
          <cell r="D3252" t="str">
            <v>VIC</v>
          </cell>
          <cell r="E3252" t="str">
            <v>Australia</v>
          </cell>
          <cell r="F3252">
            <v>10</v>
          </cell>
        </row>
        <row r="3253">
          <cell r="A3253">
            <v>3256</v>
          </cell>
          <cell r="B3253" t="str">
            <v>7798 Westport Trail</v>
          </cell>
          <cell r="C3253">
            <v>4031</v>
          </cell>
          <cell r="D3253" t="str">
            <v>QLD</v>
          </cell>
          <cell r="E3253" t="str">
            <v>Australia</v>
          </cell>
          <cell r="F3253">
            <v>9</v>
          </cell>
        </row>
        <row r="3254">
          <cell r="A3254">
            <v>3257</v>
          </cell>
          <cell r="B3254" t="str">
            <v>6416 Grover Street</v>
          </cell>
          <cell r="C3254">
            <v>2322</v>
          </cell>
          <cell r="D3254" t="str">
            <v>NSW</v>
          </cell>
          <cell r="E3254" t="str">
            <v>Australia</v>
          </cell>
          <cell r="F3254">
            <v>7</v>
          </cell>
        </row>
        <row r="3255">
          <cell r="A3255">
            <v>3258</v>
          </cell>
          <cell r="B3255" t="str">
            <v>5 Stone Corner Parkway</v>
          </cell>
          <cell r="C3255">
            <v>2093</v>
          </cell>
          <cell r="D3255" t="str">
            <v>NSW</v>
          </cell>
          <cell r="E3255" t="str">
            <v>Australia</v>
          </cell>
          <cell r="F3255">
            <v>9</v>
          </cell>
        </row>
        <row r="3256">
          <cell r="A3256">
            <v>3259</v>
          </cell>
          <cell r="B3256" t="str">
            <v>12357 Arapahoe Parkway</v>
          </cell>
          <cell r="C3256">
            <v>4740</v>
          </cell>
          <cell r="D3256" t="str">
            <v>QLD</v>
          </cell>
          <cell r="E3256" t="str">
            <v>Australia</v>
          </cell>
          <cell r="F3256">
            <v>3</v>
          </cell>
        </row>
        <row r="3257">
          <cell r="A3257">
            <v>3260</v>
          </cell>
          <cell r="B3257" t="str">
            <v>056 Petterle Drive</v>
          </cell>
          <cell r="C3257">
            <v>4075</v>
          </cell>
          <cell r="D3257" t="str">
            <v>QLD</v>
          </cell>
          <cell r="E3257" t="str">
            <v>Australia</v>
          </cell>
          <cell r="F3257">
            <v>4</v>
          </cell>
        </row>
        <row r="3258">
          <cell r="A3258">
            <v>3261</v>
          </cell>
          <cell r="B3258" t="str">
            <v>4591 Del Sol Court</v>
          </cell>
          <cell r="C3258">
            <v>2745</v>
          </cell>
          <cell r="D3258" t="str">
            <v>NSW</v>
          </cell>
          <cell r="E3258" t="str">
            <v>Australia</v>
          </cell>
          <cell r="F3258">
            <v>8</v>
          </cell>
        </row>
        <row r="3259">
          <cell r="A3259">
            <v>3262</v>
          </cell>
          <cell r="B3259" t="str">
            <v>2558 Morningstar Center</v>
          </cell>
          <cell r="C3259">
            <v>4221</v>
          </cell>
          <cell r="D3259" t="str">
            <v>QLD</v>
          </cell>
          <cell r="E3259" t="str">
            <v>Australia</v>
          </cell>
          <cell r="F3259">
            <v>8</v>
          </cell>
        </row>
        <row r="3260">
          <cell r="A3260">
            <v>3263</v>
          </cell>
          <cell r="B3260" t="str">
            <v>15566 Waxwing Place</v>
          </cell>
          <cell r="C3260">
            <v>2135</v>
          </cell>
          <cell r="D3260" t="str">
            <v>NSW</v>
          </cell>
          <cell r="E3260" t="str">
            <v>Australia</v>
          </cell>
          <cell r="F3260">
            <v>9</v>
          </cell>
        </row>
        <row r="3261">
          <cell r="A3261">
            <v>3264</v>
          </cell>
          <cell r="B3261" t="str">
            <v>8 Marquette Court</v>
          </cell>
          <cell r="C3261">
            <v>2204</v>
          </cell>
          <cell r="D3261" t="str">
            <v>NSW</v>
          </cell>
          <cell r="E3261" t="str">
            <v>Australia</v>
          </cell>
          <cell r="F3261">
            <v>11</v>
          </cell>
        </row>
        <row r="3262">
          <cell r="A3262">
            <v>3265</v>
          </cell>
          <cell r="B3262" t="str">
            <v>7 Pepper Wood Crossing</v>
          </cell>
          <cell r="C3262">
            <v>3038</v>
          </cell>
          <cell r="D3262" t="str">
            <v>VIC</v>
          </cell>
          <cell r="E3262" t="str">
            <v>Australia</v>
          </cell>
          <cell r="F3262">
            <v>8</v>
          </cell>
        </row>
        <row r="3263">
          <cell r="A3263">
            <v>3266</v>
          </cell>
          <cell r="B3263" t="str">
            <v>3 Myrtle Pass</v>
          </cell>
          <cell r="C3263">
            <v>2095</v>
          </cell>
          <cell r="D3263" t="str">
            <v>NSW</v>
          </cell>
          <cell r="E3263" t="str">
            <v>Australia</v>
          </cell>
          <cell r="F3263">
            <v>12</v>
          </cell>
        </row>
        <row r="3264">
          <cell r="A3264">
            <v>3267</v>
          </cell>
          <cell r="B3264" t="str">
            <v>04449 Drewry Junction</v>
          </cell>
          <cell r="C3264">
            <v>2869</v>
          </cell>
          <cell r="D3264" t="str">
            <v>NSW</v>
          </cell>
          <cell r="E3264" t="str">
            <v>Australia</v>
          </cell>
          <cell r="F3264">
            <v>4</v>
          </cell>
        </row>
        <row r="3265">
          <cell r="A3265">
            <v>3268</v>
          </cell>
          <cell r="B3265" t="str">
            <v>14860 Clove Drive</v>
          </cell>
          <cell r="C3265">
            <v>3175</v>
          </cell>
          <cell r="D3265" t="str">
            <v>VIC</v>
          </cell>
          <cell r="E3265" t="str">
            <v>Australia</v>
          </cell>
          <cell r="F3265">
            <v>5</v>
          </cell>
        </row>
        <row r="3266">
          <cell r="A3266">
            <v>3269</v>
          </cell>
          <cell r="B3266" t="str">
            <v>65973 Morrow Alley</v>
          </cell>
          <cell r="C3266">
            <v>2170</v>
          </cell>
          <cell r="D3266" t="str">
            <v>NSW</v>
          </cell>
          <cell r="E3266" t="str">
            <v>Australia</v>
          </cell>
          <cell r="F3266">
            <v>9</v>
          </cell>
        </row>
        <row r="3267">
          <cell r="A3267">
            <v>3270</v>
          </cell>
          <cell r="B3267" t="str">
            <v>54 Bonner Drive</v>
          </cell>
          <cell r="C3267">
            <v>3068</v>
          </cell>
          <cell r="D3267" t="str">
            <v>VIC</v>
          </cell>
          <cell r="E3267" t="str">
            <v>Australia</v>
          </cell>
          <cell r="F3267">
            <v>10</v>
          </cell>
        </row>
        <row r="3268">
          <cell r="A3268">
            <v>3271</v>
          </cell>
          <cell r="B3268" t="str">
            <v>563 Sundown Point</v>
          </cell>
          <cell r="C3268">
            <v>2226</v>
          </cell>
          <cell r="D3268" t="str">
            <v>NSW</v>
          </cell>
          <cell r="E3268" t="str">
            <v>Australia</v>
          </cell>
          <cell r="F3268">
            <v>10</v>
          </cell>
        </row>
        <row r="3269">
          <cell r="A3269">
            <v>3272</v>
          </cell>
          <cell r="B3269" t="str">
            <v>1 Toban Crossing</v>
          </cell>
          <cell r="C3269">
            <v>3616</v>
          </cell>
          <cell r="D3269" t="str">
            <v>VIC</v>
          </cell>
          <cell r="E3269" t="str">
            <v>Australia</v>
          </cell>
          <cell r="F3269">
            <v>3</v>
          </cell>
        </row>
        <row r="3270">
          <cell r="A3270">
            <v>3273</v>
          </cell>
          <cell r="B3270" t="str">
            <v>8551 Mayfield Court</v>
          </cell>
          <cell r="C3270">
            <v>3175</v>
          </cell>
          <cell r="D3270" t="str">
            <v>VIC</v>
          </cell>
          <cell r="E3270" t="str">
            <v>Australia</v>
          </cell>
          <cell r="F3270">
            <v>12</v>
          </cell>
        </row>
        <row r="3271">
          <cell r="A3271">
            <v>3274</v>
          </cell>
          <cell r="B3271" t="str">
            <v>6030 South Drive</v>
          </cell>
          <cell r="C3271">
            <v>2120</v>
          </cell>
          <cell r="D3271" t="str">
            <v>NSW</v>
          </cell>
          <cell r="E3271" t="str">
            <v>Australia</v>
          </cell>
          <cell r="F3271">
            <v>10</v>
          </cell>
        </row>
        <row r="3272">
          <cell r="A3272">
            <v>3275</v>
          </cell>
          <cell r="B3272" t="str">
            <v>7917 Norway Maple Way</v>
          </cell>
          <cell r="C3272">
            <v>2074</v>
          </cell>
          <cell r="D3272" t="str">
            <v>NSW</v>
          </cell>
          <cell r="E3272" t="str">
            <v>Australia</v>
          </cell>
          <cell r="F3272">
            <v>11</v>
          </cell>
        </row>
        <row r="3273">
          <cell r="A3273">
            <v>3276</v>
          </cell>
          <cell r="B3273" t="str">
            <v>5 Coolidge Avenue</v>
          </cell>
          <cell r="C3273">
            <v>4750</v>
          </cell>
          <cell r="D3273" t="str">
            <v>QLD</v>
          </cell>
          <cell r="E3273" t="str">
            <v>Australia</v>
          </cell>
          <cell r="F3273">
            <v>2</v>
          </cell>
        </row>
        <row r="3274">
          <cell r="A3274">
            <v>3277</v>
          </cell>
          <cell r="B3274" t="str">
            <v>9398 Declaration Circle</v>
          </cell>
          <cell r="C3274">
            <v>2021</v>
          </cell>
          <cell r="D3274" t="str">
            <v>NSW</v>
          </cell>
          <cell r="E3274" t="str">
            <v>Australia</v>
          </cell>
          <cell r="F3274">
            <v>7</v>
          </cell>
        </row>
        <row r="3275">
          <cell r="A3275">
            <v>3278</v>
          </cell>
          <cell r="B3275" t="str">
            <v>31601 Birchwood Court</v>
          </cell>
          <cell r="C3275">
            <v>4105</v>
          </cell>
          <cell r="D3275" t="str">
            <v>QLD</v>
          </cell>
          <cell r="E3275" t="str">
            <v>Australia</v>
          </cell>
          <cell r="F3275">
            <v>8</v>
          </cell>
        </row>
        <row r="3276">
          <cell r="A3276">
            <v>3279</v>
          </cell>
          <cell r="B3276" t="str">
            <v>07803 Dexter Pass</v>
          </cell>
          <cell r="C3276">
            <v>2170</v>
          </cell>
          <cell r="D3276" t="str">
            <v>NSW</v>
          </cell>
          <cell r="E3276" t="str">
            <v>Australia</v>
          </cell>
          <cell r="F3276">
            <v>9</v>
          </cell>
        </row>
        <row r="3277">
          <cell r="A3277">
            <v>3280</v>
          </cell>
          <cell r="B3277" t="str">
            <v>9 Hallows Circle</v>
          </cell>
          <cell r="C3277">
            <v>2113</v>
          </cell>
          <cell r="D3277" t="str">
            <v>NSW</v>
          </cell>
          <cell r="E3277" t="str">
            <v>Australia</v>
          </cell>
          <cell r="F3277">
            <v>11</v>
          </cell>
        </row>
        <row r="3278">
          <cell r="A3278">
            <v>3281</v>
          </cell>
          <cell r="B3278" t="str">
            <v>5718 John Wall Plaza</v>
          </cell>
          <cell r="C3278">
            <v>4350</v>
          </cell>
          <cell r="D3278" t="str">
            <v>QLD</v>
          </cell>
          <cell r="E3278" t="str">
            <v>Australia</v>
          </cell>
          <cell r="F3278">
            <v>1</v>
          </cell>
        </row>
        <row r="3279">
          <cell r="A3279">
            <v>3282</v>
          </cell>
          <cell r="B3279" t="str">
            <v>011 Lotheville Junction</v>
          </cell>
          <cell r="C3279">
            <v>2099</v>
          </cell>
          <cell r="D3279" t="str">
            <v>NSW</v>
          </cell>
          <cell r="E3279" t="str">
            <v>Australia</v>
          </cell>
          <cell r="F3279">
            <v>10</v>
          </cell>
        </row>
        <row r="3280">
          <cell r="A3280">
            <v>3283</v>
          </cell>
          <cell r="B3280" t="str">
            <v>60 Cordelia Parkway</v>
          </cell>
          <cell r="C3280">
            <v>2759</v>
          </cell>
          <cell r="D3280" t="str">
            <v>NSW</v>
          </cell>
          <cell r="E3280" t="str">
            <v>Australia</v>
          </cell>
          <cell r="F3280">
            <v>8</v>
          </cell>
        </row>
        <row r="3281">
          <cell r="A3281">
            <v>3284</v>
          </cell>
          <cell r="B3281" t="str">
            <v>34748 Charing Cross Point</v>
          </cell>
          <cell r="C3281">
            <v>3057</v>
          </cell>
          <cell r="D3281" t="str">
            <v>VIC</v>
          </cell>
          <cell r="E3281" t="str">
            <v>Australia</v>
          </cell>
          <cell r="F3281">
            <v>10</v>
          </cell>
        </row>
        <row r="3282">
          <cell r="A3282">
            <v>3285</v>
          </cell>
          <cell r="B3282" t="str">
            <v>2094 Bunting Junction</v>
          </cell>
          <cell r="C3282">
            <v>3059</v>
          </cell>
          <cell r="D3282" t="str">
            <v>VIC</v>
          </cell>
          <cell r="E3282" t="str">
            <v>Australia</v>
          </cell>
          <cell r="F3282">
            <v>9</v>
          </cell>
        </row>
        <row r="3283">
          <cell r="A3283">
            <v>3286</v>
          </cell>
          <cell r="B3283" t="str">
            <v>1 Fairview Park</v>
          </cell>
          <cell r="C3283">
            <v>3977</v>
          </cell>
          <cell r="D3283" t="str">
            <v>VIC</v>
          </cell>
          <cell r="E3283" t="str">
            <v>Australia</v>
          </cell>
          <cell r="F3283">
            <v>7</v>
          </cell>
        </row>
        <row r="3284">
          <cell r="A3284">
            <v>3287</v>
          </cell>
          <cell r="B3284" t="str">
            <v>4380 Rusk Terrace</v>
          </cell>
          <cell r="C3284">
            <v>2086</v>
          </cell>
          <cell r="D3284" t="str">
            <v>NSW</v>
          </cell>
          <cell r="E3284" t="str">
            <v>Australia</v>
          </cell>
          <cell r="F3284">
            <v>11</v>
          </cell>
        </row>
        <row r="3285">
          <cell r="A3285">
            <v>3288</v>
          </cell>
          <cell r="B3285" t="str">
            <v>6 Cascade Trail</v>
          </cell>
          <cell r="C3285">
            <v>2770</v>
          </cell>
          <cell r="D3285" t="str">
            <v>NSW</v>
          </cell>
          <cell r="E3285" t="str">
            <v>Australia</v>
          </cell>
          <cell r="F3285">
            <v>9</v>
          </cell>
        </row>
        <row r="3286">
          <cell r="A3286">
            <v>3289</v>
          </cell>
          <cell r="B3286" t="str">
            <v>8107 Coolidge Pass</v>
          </cell>
          <cell r="C3286">
            <v>2075</v>
          </cell>
          <cell r="D3286" t="str">
            <v>NSW</v>
          </cell>
          <cell r="E3286" t="str">
            <v>Australia</v>
          </cell>
          <cell r="F3286">
            <v>12</v>
          </cell>
        </row>
        <row r="3287">
          <cell r="A3287">
            <v>3290</v>
          </cell>
          <cell r="B3287" t="str">
            <v>4171 Beilfuss Street</v>
          </cell>
          <cell r="C3287">
            <v>3153</v>
          </cell>
          <cell r="D3287" t="str">
            <v>VIC</v>
          </cell>
          <cell r="E3287" t="str">
            <v>Australia</v>
          </cell>
          <cell r="F3287">
            <v>8</v>
          </cell>
        </row>
        <row r="3288">
          <cell r="A3288">
            <v>3291</v>
          </cell>
          <cell r="B3288" t="str">
            <v>48333 Waywood Road</v>
          </cell>
          <cell r="C3288">
            <v>2113</v>
          </cell>
          <cell r="D3288" t="str">
            <v>NSW</v>
          </cell>
          <cell r="E3288" t="str">
            <v>Australia</v>
          </cell>
          <cell r="F3288">
            <v>11</v>
          </cell>
        </row>
        <row r="3289">
          <cell r="A3289">
            <v>3292</v>
          </cell>
          <cell r="B3289" t="str">
            <v>6 Golf Center</v>
          </cell>
          <cell r="C3289">
            <v>2042</v>
          </cell>
          <cell r="D3289" t="str">
            <v>NSW</v>
          </cell>
          <cell r="E3289" t="str">
            <v>Australia</v>
          </cell>
          <cell r="F3289">
            <v>10</v>
          </cell>
        </row>
        <row r="3290">
          <cell r="A3290">
            <v>3293</v>
          </cell>
          <cell r="B3290" t="str">
            <v>5847 Bunting Alley</v>
          </cell>
          <cell r="C3290">
            <v>2130</v>
          </cell>
          <cell r="D3290" t="str">
            <v>NSW</v>
          </cell>
          <cell r="E3290" t="str">
            <v>Australia</v>
          </cell>
          <cell r="F3290">
            <v>11</v>
          </cell>
        </row>
        <row r="3291">
          <cell r="A3291">
            <v>3294</v>
          </cell>
          <cell r="B3291" t="str">
            <v>9 Fisk Point</v>
          </cell>
          <cell r="C3291">
            <v>3350</v>
          </cell>
          <cell r="D3291" t="str">
            <v>VIC</v>
          </cell>
          <cell r="E3291" t="str">
            <v>Australia</v>
          </cell>
          <cell r="F3291">
            <v>4</v>
          </cell>
        </row>
        <row r="3292">
          <cell r="A3292">
            <v>3295</v>
          </cell>
          <cell r="B3292" t="str">
            <v>133 Quincy Avenue</v>
          </cell>
          <cell r="C3292">
            <v>3810</v>
          </cell>
          <cell r="D3292" t="str">
            <v>VIC</v>
          </cell>
          <cell r="E3292" t="str">
            <v>Australia</v>
          </cell>
          <cell r="F3292">
            <v>4</v>
          </cell>
        </row>
        <row r="3293">
          <cell r="A3293">
            <v>3296</v>
          </cell>
          <cell r="B3293" t="str">
            <v>85 Carioca Drive</v>
          </cell>
          <cell r="C3293">
            <v>2154</v>
          </cell>
          <cell r="D3293" t="str">
            <v>NSW</v>
          </cell>
          <cell r="E3293" t="str">
            <v>Australia</v>
          </cell>
          <cell r="F3293">
            <v>11</v>
          </cell>
        </row>
        <row r="3294">
          <cell r="A3294">
            <v>3297</v>
          </cell>
          <cell r="B3294" t="str">
            <v>50 Declaration Junction</v>
          </cell>
          <cell r="C3294">
            <v>3213</v>
          </cell>
          <cell r="D3294" t="str">
            <v>VIC</v>
          </cell>
          <cell r="E3294" t="str">
            <v>Australia</v>
          </cell>
          <cell r="F3294">
            <v>6</v>
          </cell>
        </row>
        <row r="3295">
          <cell r="A3295">
            <v>3298</v>
          </cell>
          <cell r="B3295" t="str">
            <v>3 Maple Place</v>
          </cell>
          <cell r="C3295">
            <v>3064</v>
          </cell>
          <cell r="D3295" t="str">
            <v>VIC</v>
          </cell>
          <cell r="E3295" t="str">
            <v>Australia</v>
          </cell>
          <cell r="F3295">
            <v>7</v>
          </cell>
        </row>
        <row r="3296">
          <cell r="A3296">
            <v>3299</v>
          </cell>
          <cell r="B3296" t="str">
            <v>402 Clyde Gallagher Terrace</v>
          </cell>
          <cell r="C3296">
            <v>3153</v>
          </cell>
          <cell r="D3296" t="str">
            <v>VIC</v>
          </cell>
          <cell r="E3296" t="str">
            <v>Australia</v>
          </cell>
          <cell r="F3296">
            <v>6</v>
          </cell>
        </row>
        <row r="3297">
          <cell r="A3297">
            <v>3300</v>
          </cell>
          <cell r="B3297" t="str">
            <v>08 Upham Place</v>
          </cell>
          <cell r="C3297">
            <v>2176</v>
          </cell>
          <cell r="D3297" t="str">
            <v>NSW</v>
          </cell>
          <cell r="E3297" t="str">
            <v>Australia</v>
          </cell>
          <cell r="F3297">
            <v>9</v>
          </cell>
        </row>
        <row r="3298">
          <cell r="A3298">
            <v>3301</v>
          </cell>
          <cell r="B3298" t="str">
            <v>6039 Columbus Court</v>
          </cell>
          <cell r="C3298">
            <v>2280</v>
          </cell>
          <cell r="D3298" t="str">
            <v>NSW</v>
          </cell>
          <cell r="E3298" t="str">
            <v>Australia</v>
          </cell>
          <cell r="F3298">
            <v>8</v>
          </cell>
        </row>
        <row r="3299">
          <cell r="A3299">
            <v>3302</v>
          </cell>
          <cell r="B3299" t="str">
            <v>6406 Parkside Hill</v>
          </cell>
          <cell r="C3299">
            <v>2017</v>
          </cell>
          <cell r="D3299" t="str">
            <v>NSW</v>
          </cell>
          <cell r="E3299" t="str">
            <v>Australia</v>
          </cell>
          <cell r="F3299">
            <v>9</v>
          </cell>
        </row>
        <row r="3300">
          <cell r="A3300">
            <v>3303</v>
          </cell>
          <cell r="B3300" t="str">
            <v>5 Larry Terrace</v>
          </cell>
          <cell r="C3300">
            <v>3130</v>
          </cell>
          <cell r="D3300" t="str">
            <v>VIC</v>
          </cell>
          <cell r="E3300" t="str">
            <v>Australia</v>
          </cell>
          <cell r="F3300">
            <v>10</v>
          </cell>
        </row>
        <row r="3301">
          <cell r="A3301">
            <v>3304</v>
          </cell>
          <cell r="B3301" t="str">
            <v>0 Sachs Circle</v>
          </cell>
          <cell r="C3301">
            <v>4122</v>
          </cell>
          <cell r="D3301" t="str">
            <v>QLD</v>
          </cell>
          <cell r="E3301" t="str">
            <v>Australia</v>
          </cell>
          <cell r="F3301">
            <v>8</v>
          </cell>
        </row>
        <row r="3302">
          <cell r="A3302">
            <v>3305</v>
          </cell>
          <cell r="B3302" t="str">
            <v>873 Ludington Plaza</v>
          </cell>
          <cell r="C3302">
            <v>2204</v>
          </cell>
          <cell r="D3302" t="str">
            <v>NSW</v>
          </cell>
          <cell r="E3302" t="str">
            <v>Australia</v>
          </cell>
          <cell r="F3302">
            <v>10</v>
          </cell>
        </row>
        <row r="3303">
          <cell r="A3303">
            <v>3306</v>
          </cell>
          <cell r="B3303" t="str">
            <v>518 Donald Street</v>
          </cell>
          <cell r="C3303">
            <v>2170</v>
          </cell>
          <cell r="D3303" t="str">
            <v>NSW</v>
          </cell>
          <cell r="E3303" t="str">
            <v>Australia</v>
          </cell>
          <cell r="F3303">
            <v>9</v>
          </cell>
        </row>
        <row r="3304">
          <cell r="A3304">
            <v>3307</v>
          </cell>
          <cell r="B3304" t="str">
            <v>1172 Mesta Center</v>
          </cell>
          <cell r="C3304">
            <v>4740</v>
          </cell>
          <cell r="D3304" t="str">
            <v>QLD</v>
          </cell>
          <cell r="E3304" t="str">
            <v>Australia</v>
          </cell>
          <cell r="F3304">
            <v>2</v>
          </cell>
        </row>
        <row r="3305">
          <cell r="A3305">
            <v>3308</v>
          </cell>
          <cell r="B3305" t="str">
            <v>7216 American Ash Place</v>
          </cell>
          <cell r="C3305">
            <v>2062</v>
          </cell>
          <cell r="D3305" t="str">
            <v>NSW</v>
          </cell>
          <cell r="E3305" t="str">
            <v>Australia</v>
          </cell>
          <cell r="F3305">
            <v>12</v>
          </cell>
        </row>
        <row r="3306">
          <cell r="A3306">
            <v>3309</v>
          </cell>
          <cell r="B3306" t="str">
            <v>24965 Mitchell Center</v>
          </cell>
          <cell r="C3306">
            <v>4124</v>
          </cell>
          <cell r="D3306" t="str">
            <v>QLD</v>
          </cell>
          <cell r="E3306" t="str">
            <v>Australia</v>
          </cell>
          <cell r="F3306">
            <v>6</v>
          </cell>
        </row>
        <row r="3307">
          <cell r="A3307">
            <v>3310</v>
          </cell>
          <cell r="B3307" t="str">
            <v>43 Eagle Crest Parkway</v>
          </cell>
          <cell r="C3307">
            <v>2295</v>
          </cell>
          <cell r="D3307" t="str">
            <v>NSW</v>
          </cell>
          <cell r="E3307" t="str">
            <v>Australia</v>
          </cell>
          <cell r="F3307">
            <v>8</v>
          </cell>
        </row>
        <row r="3308">
          <cell r="A3308">
            <v>3311</v>
          </cell>
          <cell r="B3308" t="str">
            <v>4 Tomscot Alley</v>
          </cell>
          <cell r="C3308">
            <v>4343</v>
          </cell>
          <cell r="D3308" t="str">
            <v>QLD</v>
          </cell>
          <cell r="E3308" t="str">
            <v>Australia</v>
          </cell>
          <cell r="F3308">
            <v>7</v>
          </cell>
        </row>
        <row r="3309">
          <cell r="A3309">
            <v>3312</v>
          </cell>
          <cell r="B3309" t="str">
            <v>83 Graedel Court</v>
          </cell>
          <cell r="C3309">
            <v>4505</v>
          </cell>
          <cell r="D3309" t="str">
            <v>QLD</v>
          </cell>
          <cell r="E3309" t="str">
            <v>Australia</v>
          </cell>
          <cell r="F3309">
            <v>2</v>
          </cell>
        </row>
        <row r="3310">
          <cell r="A3310">
            <v>3313</v>
          </cell>
          <cell r="B3310" t="str">
            <v>81 Westerfield Point</v>
          </cell>
          <cell r="C3310">
            <v>2768</v>
          </cell>
          <cell r="D3310" t="str">
            <v>NSW</v>
          </cell>
          <cell r="E3310" t="str">
            <v>Australia</v>
          </cell>
          <cell r="F3310">
            <v>10</v>
          </cell>
        </row>
        <row r="3311">
          <cell r="A3311">
            <v>3314</v>
          </cell>
          <cell r="B3311" t="str">
            <v>257 Ruskin Crossing</v>
          </cell>
          <cell r="C3311">
            <v>2200</v>
          </cell>
          <cell r="D3311" t="str">
            <v>NSW</v>
          </cell>
          <cell r="E3311" t="str">
            <v>Australia</v>
          </cell>
          <cell r="F3311">
            <v>10</v>
          </cell>
        </row>
        <row r="3312">
          <cell r="A3312">
            <v>3315</v>
          </cell>
          <cell r="B3312" t="str">
            <v>6 North Court</v>
          </cell>
          <cell r="C3312">
            <v>3862</v>
          </cell>
          <cell r="D3312" t="str">
            <v>VIC</v>
          </cell>
          <cell r="E3312" t="str">
            <v>Australia</v>
          </cell>
          <cell r="F3312">
            <v>7</v>
          </cell>
        </row>
        <row r="3313">
          <cell r="A3313">
            <v>3316</v>
          </cell>
          <cell r="B3313" t="str">
            <v>59 Coolidge Hill</v>
          </cell>
          <cell r="C3313">
            <v>2010</v>
          </cell>
          <cell r="D3313" t="str">
            <v>NSW</v>
          </cell>
          <cell r="E3313" t="str">
            <v>Australia</v>
          </cell>
          <cell r="F3313">
            <v>9</v>
          </cell>
        </row>
        <row r="3314">
          <cell r="A3314">
            <v>3317</v>
          </cell>
          <cell r="B3314" t="str">
            <v>64 Nancy Plaza</v>
          </cell>
          <cell r="C3314">
            <v>3137</v>
          </cell>
          <cell r="D3314" t="str">
            <v>VIC</v>
          </cell>
          <cell r="E3314" t="str">
            <v>Australia</v>
          </cell>
          <cell r="F3314">
            <v>7</v>
          </cell>
        </row>
        <row r="3315">
          <cell r="A3315">
            <v>3318</v>
          </cell>
          <cell r="B3315" t="str">
            <v>2 Donald Crossing</v>
          </cell>
          <cell r="C3315">
            <v>2880</v>
          </cell>
          <cell r="D3315" t="str">
            <v>NSW</v>
          </cell>
          <cell r="E3315" t="str">
            <v>Australia</v>
          </cell>
          <cell r="F3315">
            <v>1</v>
          </cell>
        </row>
        <row r="3316">
          <cell r="A3316">
            <v>3319</v>
          </cell>
          <cell r="B3316" t="str">
            <v>88389 Schiller Drive</v>
          </cell>
          <cell r="C3316">
            <v>3029</v>
          </cell>
          <cell r="D3316" t="str">
            <v>VIC</v>
          </cell>
          <cell r="E3316" t="str">
            <v>Australia</v>
          </cell>
          <cell r="F3316">
            <v>7</v>
          </cell>
        </row>
        <row r="3317">
          <cell r="A3317">
            <v>3320</v>
          </cell>
          <cell r="B3317" t="str">
            <v>88 Michigan Junction</v>
          </cell>
          <cell r="C3317">
            <v>3109</v>
          </cell>
          <cell r="D3317" t="str">
            <v>VIC</v>
          </cell>
          <cell r="E3317" t="str">
            <v>Australia</v>
          </cell>
          <cell r="F3317">
            <v>10</v>
          </cell>
        </row>
        <row r="3318">
          <cell r="A3318">
            <v>3321</v>
          </cell>
          <cell r="B3318" t="str">
            <v>6 Ludington Place</v>
          </cell>
          <cell r="C3318">
            <v>2042</v>
          </cell>
          <cell r="D3318" t="str">
            <v>NSW</v>
          </cell>
          <cell r="E3318" t="str">
            <v>Australia</v>
          </cell>
          <cell r="F3318">
            <v>11</v>
          </cell>
        </row>
        <row r="3319">
          <cell r="A3319">
            <v>3322</v>
          </cell>
          <cell r="B3319" t="str">
            <v>624 Harper Way</v>
          </cell>
          <cell r="C3319">
            <v>2094</v>
          </cell>
          <cell r="D3319" t="str">
            <v>NSW</v>
          </cell>
          <cell r="E3319" t="str">
            <v>Australia</v>
          </cell>
          <cell r="F3319">
            <v>10</v>
          </cell>
        </row>
        <row r="3320">
          <cell r="A3320">
            <v>3323</v>
          </cell>
          <cell r="B3320" t="str">
            <v>15991 Saint Paul Road</v>
          </cell>
          <cell r="C3320">
            <v>4213</v>
          </cell>
          <cell r="D3320" t="str">
            <v>QLD</v>
          </cell>
          <cell r="E3320" t="str">
            <v>Australia</v>
          </cell>
          <cell r="F3320">
            <v>7</v>
          </cell>
        </row>
        <row r="3321">
          <cell r="A3321">
            <v>3324</v>
          </cell>
          <cell r="B3321" t="str">
            <v>4 Mayfield Center</v>
          </cell>
          <cell r="C3321">
            <v>3155</v>
          </cell>
          <cell r="D3321" t="str">
            <v>VIC</v>
          </cell>
          <cell r="E3321" t="str">
            <v>Australia</v>
          </cell>
          <cell r="F3321">
            <v>9</v>
          </cell>
        </row>
        <row r="3322">
          <cell r="A3322">
            <v>3325</v>
          </cell>
          <cell r="B3322" t="str">
            <v>0421 Anthes Court</v>
          </cell>
          <cell r="C3322">
            <v>2870</v>
          </cell>
          <cell r="D3322" t="str">
            <v>NSW</v>
          </cell>
          <cell r="E3322" t="str">
            <v>Australia</v>
          </cell>
          <cell r="F3322">
            <v>2</v>
          </cell>
        </row>
        <row r="3323">
          <cell r="A3323">
            <v>3326</v>
          </cell>
          <cell r="B3323" t="str">
            <v>18118 Maple Wood Crossing</v>
          </cell>
          <cell r="C3323">
            <v>2763</v>
          </cell>
          <cell r="D3323" t="str">
            <v>NSW</v>
          </cell>
          <cell r="E3323" t="str">
            <v>Australia</v>
          </cell>
          <cell r="F3323">
            <v>9</v>
          </cell>
        </row>
        <row r="3324">
          <cell r="A3324">
            <v>3327</v>
          </cell>
          <cell r="B3324" t="str">
            <v>973 Menomonie Hill</v>
          </cell>
          <cell r="C3324">
            <v>3337</v>
          </cell>
          <cell r="D3324" t="str">
            <v>VIC</v>
          </cell>
          <cell r="E3324" t="str">
            <v>Australia</v>
          </cell>
          <cell r="F3324">
            <v>4</v>
          </cell>
        </row>
        <row r="3325">
          <cell r="A3325">
            <v>3328</v>
          </cell>
          <cell r="B3325" t="str">
            <v>282 Monterey Circle</v>
          </cell>
          <cell r="C3325">
            <v>4300</v>
          </cell>
          <cell r="D3325" t="str">
            <v>QLD</v>
          </cell>
          <cell r="E3325" t="str">
            <v>Australia</v>
          </cell>
          <cell r="F3325">
            <v>6</v>
          </cell>
        </row>
        <row r="3326">
          <cell r="A3326">
            <v>3329</v>
          </cell>
          <cell r="B3326" t="str">
            <v>14 Warbler Hill</v>
          </cell>
          <cell r="C3326">
            <v>2770</v>
          </cell>
          <cell r="D3326" t="str">
            <v>NSW</v>
          </cell>
          <cell r="E3326" t="str">
            <v>Australia</v>
          </cell>
          <cell r="F3326">
            <v>8</v>
          </cell>
        </row>
        <row r="3327">
          <cell r="A3327">
            <v>3330</v>
          </cell>
          <cell r="B3327" t="str">
            <v>75106 Oriole Junction</v>
          </cell>
          <cell r="C3327">
            <v>2030</v>
          </cell>
          <cell r="D3327" t="str">
            <v>NSW</v>
          </cell>
          <cell r="E3327" t="str">
            <v>Australia</v>
          </cell>
          <cell r="F3327">
            <v>12</v>
          </cell>
        </row>
        <row r="3328">
          <cell r="A3328">
            <v>3331</v>
          </cell>
          <cell r="B3328" t="str">
            <v>11 Hermina Junction</v>
          </cell>
          <cell r="C3328">
            <v>3219</v>
          </cell>
          <cell r="D3328" t="str">
            <v>VIC</v>
          </cell>
          <cell r="E3328" t="str">
            <v>Australia</v>
          </cell>
          <cell r="F3328">
            <v>3</v>
          </cell>
        </row>
        <row r="3329">
          <cell r="A3329">
            <v>3332</v>
          </cell>
          <cell r="B3329" t="str">
            <v>42 Oxford Circle</v>
          </cell>
          <cell r="C3329">
            <v>2220</v>
          </cell>
          <cell r="D3329" t="str">
            <v>NSW</v>
          </cell>
          <cell r="E3329" t="str">
            <v>Australia</v>
          </cell>
          <cell r="F3329">
            <v>11</v>
          </cell>
        </row>
        <row r="3330">
          <cell r="A3330">
            <v>3333</v>
          </cell>
          <cell r="B3330" t="str">
            <v>1520 Summerview Road</v>
          </cell>
          <cell r="C3330">
            <v>2020</v>
          </cell>
          <cell r="D3330" t="str">
            <v>NSW</v>
          </cell>
          <cell r="E3330" t="str">
            <v>Australia</v>
          </cell>
          <cell r="F3330">
            <v>10</v>
          </cell>
        </row>
        <row r="3331">
          <cell r="A3331">
            <v>3334</v>
          </cell>
          <cell r="B3331" t="str">
            <v>54 Hermina Road</v>
          </cell>
          <cell r="C3331">
            <v>2000</v>
          </cell>
          <cell r="D3331" t="str">
            <v>NSW</v>
          </cell>
          <cell r="E3331" t="str">
            <v>Australia</v>
          </cell>
          <cell r="F3331">
            <v>12</v>
          </cell>
        </row>
        <row r="3332">
          <cell r="A3332">
            <v>3335</v>
          </cell>
          <cell r="B3332" t="str">
            <v>3732 Linden Avenue</v>
          </cell>
          <cell r="C3332">
            <v>4820</v>
          </cell>
          <cell r="D3332" t="str">
            <v>QLD</v>
          </cell>
          <cell r="E3332" t="str">
            <v>Australia</v>
          </cell>
          <cell r="F3332">
            <v>1</v>
          </cell>
        </row>
        <row r="3333">
          <cell r="A3333">
            <v>3336</v>
          </cell>
          <cell r="B3333" t="str">
            <v>6043 Badeau Place</v>
          </cell>
          <cell r="C3333">
            <v>4820</v>
          </cell>
          <cell r="D3333" t="str">
            <v>QLD</v>
          </cell>
          <cell r="E3333" t="str">
            <v>Australia</v>
          </cell>
          <cell r="F3333">
            <v>1</v>
          </cell>
        </row>
        <row r="3334">
          <cell r="A3334">
            <v>3337</v>
          </cell>
          <cell r="B3334" t="str">
            <v>6933 Leroy Parkway</v>
          </cell>
          <cell r="C3334">
            <v>4209</v>
          </cell>
          <cell r="D3334" t="str">
            <v>QLD</v>
          </cell>
          <cell r="E3334" t="str">
            <v>Australia</v>
          </cell>
          <cell r="F3334">
            <v>4</v>
          </cell>
        </row>
        <row r="3335">
          <cell r="A3335">
            <v>3338</v>
          </cell>
          <cell r="B3335" t="str">
            <v>2 Homewood Center</v>
          </cell>
          <cell r="C3335">
            <v>2775</v>
          </cell>
          <cell r="D3335" t="str">
            <v>NSW</v>
          </cell>
          <cell r="E3335" t="str">
            <v>Australia</v>
          </cell>
          <cell r="F3335">
            <v>6</v>
          </cell>
        </row>
        <row r="3336">
          <cell r="A3336">
            <v>3339</v>
          </cell>
          <cell r="B3336" t="str">
            <v>38 Jackson Lane</v>
          </cell>
          <cell r="C3336">
            <v>3610</v>
          </cell>
          <cell r="D3336" t="str">
            <v>VIC</v>
          </cell>
          <cell r="E3336" t="str">
            <v>Australia</v>
          </cell>
          <cell r="F3336">
            <v>3</v>
          </cell>
        </row>
        <row r="3337">
          <cell r="A3337">
            <v>3340</v>
          </cell>
          <cell r="B3337" t="str">
            <v>322 Namekagon Trail</v>
          </cell>
          <cell r="C3337">
            <v>2107</v>
          </cell>
          <cell r="D3337" t="str">
            <v>NSW</v>
          </cell>
          <cell r="E3337" t="str">
            <v>Australia</v>
          </cell>
          <cell r="F3337">
            <v>11</v>
          </cell>
        </row>
        <row r="3338">
          <cell r="A3338">
            <v>3341</v>
          </cell>
          <cell r="B3338" t="str">
            <v>411 Anthes Circle</v>
          </cell>
          <cell r="C3338">
            <v>2030</v>
          </cell>
          <cell r="D3338" t="str">
            <v>NSW</v>
          </cell>
          <cell r="E3338" t="str">
            <v>Australia</v>
          </cell>
          <cell r="F3338">
            <v>12</v>
          </cell>
        </row>
        <row r="3339">
          <cell r="A3339">
            <v>3342</v>
          </cell>
          <cell r="B3339" t="str">
            <v>6956 Clyde Gallagher Park</v>
          </cell>
          <cell r="C3339">
            <v>2281</v>
          </cell>
          <cell r="D3339" t="str">
            <v>NSW</v>
          </cell>
          <cell r="E3339" t="str">
            <v>Australia</v>
          </cell>
          <cell r="F3339">
            <v>9</v>
          </cell>
        </row>
        <row r="3340">
          <cell r="A3340">
            <v>3343</v>
          </cell>
          <cell r="B3340" t="str">
            <v>12061 Rowland Alley</v>
          </cell>
          <cell r="C3340">
            <v>3228</v>
          </cell>
          <cell r="D3340" t="str">
            <v>VIC</v>
          </cell>
          <cell r="E3340" t="str">
            <v>Australia</v>
          </cell>
          <cell r="F3340">
            <v>8</v>
          </cell>
        </row>
        <row r="3341">
          <cell r="A3341">
            <v>3344</v>
          </cell>
          <cell r="B3341" t="str">
            <v>21230 Tomscot Lane</v>
          </cell>
          <cell r="C3341">
            <v>2093</v>
          </cell>
          <cell r="D3341" t="str">
            <v>NSW</v>
          </cell>
          <cell r="E3341" t="str">
            <v>Australia</v>
          </cell>
          <cell r="F3341">
            <v>12</v>
          </cell>
        </row>
        <row r="3342">
          <cell r="A3342">
            <v>3345</v>
          </cell>
          <cell r="B3342" t="str">
            <v>7 Clemons Drive</v>
          </cell>
          <cell r="C3342">
            <v>4370</v>
          </cell>
          <cell r="D3342" t="str">
            <v>QLD</v>
          </cell>
          <cell r="E3342" t="str">
            <v>Australia</v>
          </cell>
          <cell r="F3342">
            <v>2</v>
          </cell>
        </row>
        <row r="3343">
          <cell r="A3343">
            <v>3346</v>
          </cell>
          <cell r="B3343" t="str">
            <v>7353 Thierer Road</v>
          </cell>
          <cell r="C3343">
            <v>4300</v>
          </cell>
          <cell r="D3343" t="str">
            <v>QLD</v>
          </cell>
          <cell r="E3343" t="str">
            <v>Australia</v>
          </cell>
          <cell r="F3343">
            <v>2</v>
          </cell>
        </row>
        <row r="3344">
          <cell r="A3344">
            <v>3347</v>
          </cell>
          <cell r="B3344" t="str">
            <v>75 Logan Place</v>
          </cell>
          <cell r="C3344">
            <v>3071</v>
          </cell>
          <cell r="D3344" t="str">
            <v>VIC</v>
          </cell>
          <cell r="E3344" t="str">
            <v>Australia</v>
          </cell>
          <cell r="F3344">
            <v>10</v>
          </cell>
        </row>
        <row r="3345">
          <cell r="A3345">
            <v>3348</v>
          </cell>
          <cell r="B3345" t="str">
            <v>8530 Darwin Street</v>
          </cell>
          <cell r="C3345">
            <v>2880</v>
          </cell>
          <cell r="D3345" t="str">
            <v>NSW</v>
          </cell>
          <cell r="E3345" t="str">
            <v>Australia</v>
          </cell>
          <cell r="F3345">
            <v>1</v>
          </cell>
        </row>
        <row r="3346">
          <cell r="A3346">
            <v>3349</v>
          </cell>
          <cell r="B3346" t="str">
            <v>9 Brown Pass</v>
          </cell>
          <cell r="C3346">
            <v>3196</v>
          </cell>
          <cell r="D3346" t="str">
            <v>VIC</v>
          </cell>
          <cell r="E3346" t="str">
            <v>Australia</v>
          </cell>
          <cell r="F3346">
            <v>9</v>
          </cell>
        </row>
        <row r="3347">
          <cell r="A3347">
            <v>3350</v>
          </cell>
          <cell r="B3347" t="str">
            <v>736 Ohio Court</v>
          </cell>
          <cell r="C3347">
            <v>2200</v>
          </cell>
          <cell r="D3347" t="str">
            <v>NSW</v>
          </cell>
          <cell r="E3347" t="str">
            <v>Australia</v>
          </cell>
          <cell r="F3347">
            <v>10</v>
          </cell>
        </row>
        <row r="3348">
          <cell r="A3348">
            <v>3351</v>
          </cell>
          <cell r="B3348" t="str">
            <v>17 Springs Center</v>
          </cell>
          <cell r="C3348">
            <v>4214</v>
          </cell>
          <cell r="D3348" t="str">
            <v>QLD</v>
          </cell>
          <cell r="E3348" t="str">
            <v>Australia</v>
          </cell>
          <cell r="F3348">
            <v>7</v>
          </cell>
        </row>
        <row r="3349">
          <cell r="A3349">
            <v>3352</v>
          </cell>
          <cell r="B3349" t="str">
            <v>29863 Waxwing Court</v>
          </cell>
          <cell r="C3349">
            <v>3056</v>
          </cell>
          <cell r="D3349" t="str">
            <v>VIC</v>
          </cell>
          <cell r="E3349" t="str">
            <v>Australia</v>
          </cell>
          <cell r="F3349">
            <v>5</v>
          </cell>
        </row>
        <row r="3350">
          <cell r="A3350">
            <v>3353</v>
          </cell>
          <cell r="B3350" t="str">
            <v>9229 Division Park</v>
          </cell>
          <cell r="C3350">
            <v>2205</v>
          </cell>
          <cell r="D3350" t="str">
            <v>NSW</v>
          </cell>
          <cell r="E3350" t="str">
            <v>Australia</v>
          </cell>
          <cell r="F3350">
            <v>8</v>
          </cell>
        </row>
        <row r="3351">
          <cell r="A3351">
            <v>3354</v>
          </cell>
          <cell r="B3351" t="str">
            <v>88 Morningstar Pass</v>
          </cell>
          <cell r="C3351">
            <v>3161</v>
          </cell>
          <cell r="D3351" t="str">
            <v>VIC</v>
          </cell>
          <cell r="E3351" t="str">
            <v>Australia</v>
          </cell>
          <cell r="F3351">
            <v>10</v>
          </cell>
        </row>
        <row r="3352">
          <cell r="A3352">
            <v>3355</v>
          </cell>
          <cell r="B3352" t="str">
            <v>45 Talisman Pass</v>
          </cell>
          <cell r="C3352">
            <v>4102</v>
          </cell>
          <cell r="D3352" t="str">
            <v>QLD</v>
          </cell>
          <cell r="E3352" t="str">
            <v>Australia</v>
          </cell>
          <cell r="F3352">
            <v>4</v>
          </cell>
        </row>
        <row r="3353">
          <cell r="A3353">
            <v>3356</v>
          </cell>
          <cell r="B3353" t="str">
            <v>73 Burrows Court</v>
          </cell>
          <cell r="C3353">
            <v>3121</v>
          </cell>
          <cell r="D3353" t="str">
            <v>VIC</v>
          </cell>
          <cell r="E3353" t="str">
            <v>Australia</v>
          </cell>
          <cell r="F3353">
            <v>8</v>
          </cell>
        </row>
        <row r="3354">
          <cell r="A3354">
            <v>3357</v>
          </cell>
          <cell r="B3354" t="str">
            <v>5 Sachs Terrace</v>
          </cell>
          <cell r="C3354">
            <v>4207</v>
          </cell>
          <cell r="D3354" t="str">
            <v>QLD</v>
          </cell>
          <cell r="E3354" t="str">
            <v>Australia</v>
          </cell>
          <cell r="F3354">
            <v>4</v>
          </cell>
        </row>
        <row r="3355">
          <cell r="A3355">
            <v>3358</v>
          </cell>
          <cell r="B3355" t="str">
            <v>2170 Schiller Alley</v>
          </cell>
          <cell r="C3355">
            <v>2160</v>
          </cell>
          <cell r="D3355" t="str">
            <v>NSW</v>
          </cell>
          <cell r="E3355" t="str">
            <v>Australia</v>
          </cell>
          <cell r="F3355">
            <v>9</v>
          </cell>
        </row>
        <row r="3356">
          <cell r="A3356">
            <v>3359</v>
          </cell>
          <cell r="B3356" t="str">
            <v>20 Alpine Circle</v>
          </cell>
          <cell r="C3356">
            <v>3181</v>
          </cell>
          <cell r="D3356" t="str">
            <v>VIC</v>
          </cell>
          <cell r="E3356" t="str">
            <v>Australia</v>
          </cell>
          <cell r="F3356">
            <v>7</v>
          </cell>
        </row>
        <row r="3357">
          <cell r="A3357">
            <v>3360</v>
          </cell>
          <cell r="B3357" t="str">
            <v>435 Kennedy Circle</v>
          </cell>
          <cell r="C3357">
            <v>2173</v>
          </cell>
          <cell r="D3357" t="str">
            <v>NSW</v>
          </cell>
          <cell r="E3357" t="str">
            <v>Australia</v>
          </cell>
          <cell r="F3357">
            <v>10</v>
          </cell>
        </row>
        <row r="3358">
          <cell r="A3358">
            <v>3361</v>
          </cell>
          <cell r="B3358" t="str">
            <v>7330 Helena Pass</v>
          </cell>
          <cell r="C3358">
            <v>2176</v>
          </cell>
          <cell r="D3358" t="str">
            <v>NSW</v>
          </cell>
          <cell r="E3358" t="str">
            <v>Australia</v>
          </cell>
          <cell r="F3358">
            <v>9</v>
          </cell>
        </row>
        <row r="3359">
          <cell r="A3359">
            <v>3362</v>
          </cell>
          <cell r="B3359" t="str">
            <v>2 Lillian Alley</v>
          </cell>
          <cell r="C3359">
            <v>4154</v>
          </cell>
          <cell r="D3359" t="str">
            <v>QLD</v>
          </cell>
          <cell r="E3359" t="str">
            <v>Australia</v>
          </cell>
          <cell r="F3359">
            <v>9</v>
          </cell>
        </row>
        <row r="3360">
          <cell r="A3360">
            <v>3363</v>
          </cell>
          <cell r="B3360" t="str">
            <v>8 Village Street</v>
          </cell>
          <cell r="C3360">
            <v>4825</v>
          </cell>
          <cell r="D3360" t="str">
            <v>QLD</v>
          </cell>
          <cell r="E3360" t="str">
            <v>Australia</v>
          </cell>
          <cell r="F3360">
            <v>5</v>
          </cell>
        </row>
        <row r="3361">
          <cell r="A3361">
            <v>3364</v>
          </cell>
          <cell r="B3361" t="str">
            <v>62551 Del Mar Avenue</v>
          </cell>
          <cell r="C3361">
            <v>2300</v>
          </cell>
          <cell r="D3361" t="str">
            <v>NSW</v>
          </cell>
          <cell r="E3361" t="str">
            <v>Australia</v>
          </cell>
          <cell r="F3361">
            <v>6</v>
          </cell>
        </row>
        <row r="3362">
          <cell r="A3362">
            <v>3365</v>
          </cell>
          <cell r="B3362" t="str">
            <v>297 Kinsman Park</v>
          </cell>
          <cell r="C3362">
            <v>2766</v>
          </cell>
          <cell r="D3362" t="str">
            <v>NSW</v>
          </cell>
          <cell r="E3362" t="str">
            <v>Australia</v>
          </cell>
          <cell r="F3362">
            <v>9</v>
          </cell>
        </row>
        <row r="3363">
          <cell r="A3363">
            <v>3366</v>
          </cell>
          <cell r="B3363" t="str">
            <v>63493 Erie Place</v>
          </cell>
          <cell r="C3363">
            <v>2144</v>
          </cell>
          <cell r="D3363" t="str">
            <v>NSW</v>
          </cell>
          <cell r="E3363" t="str">
            <v>Australia</v>
          </cell>
          <cell r="F3363">
            <v>7</v>
          </cell>
        </row>
        <row r="3364">
          <cell r="A3364">
            <v>3367</v>
          </cell>
          <cell r="B3364" t="str">
            <v>3 Weeping Birch Plaza</v>
          </cell>
          <cell r="C3364">
            <v>3677</v>
          </cell>
          <cell r="D3364" t="str">
            <v>VIC</v>
          </cell>
          <cell r="E3364" t="str">
            <v>Australia</v>
          </cell>
          <cell r="F3364">
            <v>2</v>
          </cell>
        </row>
        <row r="3365">
          <cell r="A3365">
            <v>3368</v>
          </cell>
          <cell r="B3365" t="str">
            <v>2 Roxbury Place</v>
          </cell>
          <cell r="C3365">
            <v>2564</v>
          </cell>
          <cell r="D3365" t="str">
            <v>NSW</v>
          </cell>
          <cell r="E3365" t="str">
            <v>Australia</v>
          </cell>
          <cell r="F3365">
            <v>8</v>
          </cell>
        </row>
        <row r="3366">
          <cell r="A3366">
            <v>3369</v>
          </cell>
          <cell r="B3366" t="str">
            <v>7234 Dawn Alley</v>
          </cell>
          <cell r="C3366">
            <v>4670</v>
          </cell>
          <cell r="D3366" t="str">
            <v>QLD</v>
          </cell>
          <cell r="E3366" t="str">
            <v>Australia</v>
          </cell>
          <cell r="F3366">
            <v>1</v>
          </cell>
        </row>
        <row r="3367">
          <cell r="A3367">
            <v>3370</v>
          </cell>
          <cell r="B3367" t="str">
            <v>01 Nevada Alley</v>
          </cell>
          <cell r="C3367">
            <v>2076</v>
          </cell>
          <cell r="D3367" t="str">
            <v>NSW</v>
          </cell>
          <cell r="E3367" t="str">
            <v>Australia</v>
          </cell>
          <cell r="F3367">
            <v>12</v>
          </cell>
        </row>
        <row r="3368">
          <cell r="A3368">
            <v>3371</v>
          </cell>
          <cell r="B3368" t="str">
            <v>805 Division Plaza</v>
          </cell>
          <cell r="C3368">
            <v>4165</v>
          </cell>
          <cell r="D3368" t="str">
            <v>QLD</v>
          </cell>
          <cell r="E3368" t="str">
            <v>Australia</v>
          </cell>
          <cell r="F3368">
            <v>4</v>
          </cell>
        </row>
        <row r="3369">
          <cell r="A3369">
            <v>3372</v>
          </cell>
          <cell r="B3369" t="str">
            <v>42554 Randy Road</v>
          </cell>
          <cell r="C3369">
            <v>2047</v>
          </cell>
          <cell r="D3369" t="str">
            <v>NSW</v>
          </cell>
          <cell r="E3369" t="str">
            <v>Australia</v>
          </cell>
          <cell r="F3369">
            <v>12</v>
          </cell>
        </row>
        <row r="3370">
          <cell r="A3370">
            <v>3373</v>
          </cell>
          <cell r="B3370" t="str">
            <v>25460 Buell Avenue</v>
          </cell>
          <cell r="C3370">
            <v>2060</v>
          </cell>
          <cell r="D3370" t="str">
            <v>NSW</v>
          </cell>
          <cell r="E3370" t="str">
            <v>Australia</v>
          </cell>
          <cell r="F3370">
            <v>10</v>
          </cell>
        </row>
        <row r="3371">
          <cell r="A3371">
            <v>3374</v>
          </cell>
          <cell r="B3371" t="str">
            <v>000 Boyd Center</v>
          </cell>
          <cell r="C3371">
            <v>2160</v>
          </cell>
          <cell r="D3371" t="str">
            <v>NSW</v>
          </cell>
          <cell r="E3371" t="str">
            <v>Australia</v>
          </cell>
          <cell r="F3371">
            <v>8</v>
          </cell>
        </row>
        <row r="3372">
          <cell r="A3372">
            <v>3375</v>
          </cell>
          <cell r="B3372" t="str">
            <v>2782 Stephen Trail</v>
          </cell>
          <cell r="C3372">
            <v>2216</v>
          </cell>
          <cell r="D3372" t="str">
            <v>NSW</v>
          </cell>
          <cell r="E3372" t="str">
            <v>Australia</v>
          </cell>
          <cell r="F3372">
            <v>10</v>
          </cell>
        </row>
        <row r="3373">
          <cell r="A3373">
            <v>3376</v>
          </cell>
          <cell r="B3373" t="str">
            <v>7 Charing Cross Hill</v>
          </cell>
          <cell r="C3373">
            <v>2121</v>
          </cell>
          <cell r="D3373" t="str">
            <v>NSW</v>
          </cell>
          <cell r="E3373" t="str">
            <v>Australia</v>
          </cell>
          <cell r="F3373">
            <v>9</v>
          </cell>
        </row>
        <row r="3374">
          <cell r="A3374">
            <v>3377</v>
          </cell>
          <cell r="B3374" t="str">
            <v>08 Arapahoe Alley</v>
          </cell>
          <cell r="C3374">
            <v>4213</v>
          </cell>
          <cell r="D3374" t="str">
            <v>QLD</v>
          </cell>
          <cell r="E3374" t="str">
            <v>Australia</v>
          </cell>
          <cell r="F3374">
            <v>9</v>
          </cell>
        </row>
        <row r="3375">
          <cell r="A3375">
            <v>3378</v>
          </cell>
          <cell r="B3375" t="str">
            <v>158 Utah Court</v>
          </cell>
          <cell r="C3375">
            <v>3082</v>
          </cell>
          <cell r="D3375" t="str">
            <v>VIC</v>
          </cell>
          <cell r="E3375" t="str">
            <v>Australia</v>
          </cell>
          <cell r="F3375">
            <v>8</v>
          </cell>
        </row>
        <row r="3376">
          <cell r="A3376">
            <v>3379</v>
          </cell>
          <cell r="B3376" t="str">
            <v>00 Magdeline Way</v>
          </cell>
          <cell r="C3376">
            <v>3146</v>
          </cell>
          <cell r="D3376" t="str">
            <v>VIC</v>
          </cell>
          <cell r="E3376" t="str">
            <v>Australia</v>
          </cell>
          <cell r="F3376">
            <v>11</v>
          </cell>
        </row>
        <row r="3377">
          <cell r="A3377">
            <v>3380</v>
          </cell>
          <cell r="B3377" t="str">
            <v>2 Roxbury Pass</v>
          </cell>
          <cell r="C3377">
            <v>3977</v>
          </cell>
          <cell r="D3377" t="str">
            <v>VIC</v>
          </cell>
          <cell r="E3377" t="str">
            <v>Australia</v>
          </cell>
          <cell r="F3377">
            <v>5</v>
          </cell>
        </row>
        <row r="3378">
          <cell r="A3378">
            <v>3381</v>
          </cell>
          <cell r="B3378" t="str">
            <v>602 Haas Drive</v>
          </cell>
          <cell r="C3378">
            <v>3799</v>
          </cell>
          <cell r="D3378" t="str">
            <v>VIC</v>
          </cell>
          <cell r="E3378" t="str">
            <v>Australia</v>
          </cell>
          <cell r="F3378">
            <v>3</v>
          </cell>
        </row>
        <row r="3379">
          <cell r="A3379">
            <v>3382</v>
          </cell>
          <cell r="B3379" t="str">
            <v>40 Sauthoff Circle</v>
          </cell>
          <cell r="C3379">
            <v>3129</v>
          </cell>
          <cell r="D3379" t="str">
            <v>VIC</v>
          </cell>
          <cell r="E3379" t="str">
            <v>Australia</v>
          </cell>
          <cell r="F3379">
            <v>10</v>
          </cell>
        </row>
        <row r="3380">
          <cell r="A3380">
            <v>3383</v>
          </cell>
          <cell r="B3380" t="str">
            <v>48 Rockefeller Court</v>
          </cell>
          <cell r="C3380">
            <v>3786</v>
          </cell>
          <cell r="D3380" t="str">
            <v>VIC</v>
          </cell>
          <cell r="E3380" t="str">
            <v>Australia</v>
          </cell>
          <cell r="F3380">
            <v>8</v>
          </cell>
        </row>
        <row r="3381">
          <cell r="A3381">
            <v>3384</v>
          </cell>
          <cell r="B3381" t="str">
            <v>59504 Drewry Park</v>
          </cell>
          <cell r="C3381">
            <v>4061</v>
          </cell>
          <cell r="D3381" t="str">
            <v>QLD</v>
          </cell>
          <cell r="E3381" t="str">
            <v>Australia</v>
          </cell>
          <cell r="F3381">
            <v>8</v>
          </cell>
        </row>
        <row r="3382">
          <cell r="A3382">
            <v>3385</v>
          </cell>
          <cell r="B3382" t="str">
            <v>31 Dovetail Trail</v>
          </cell>
          <cell r="C3382">
            <v>2088</v>
          </cell>
          <cell r="D3382" t="str">
            <v>NSW</v>
          </cell>
          <cell r="E3382" t="str">
            <v>Australia</v>
          </cell>
          <cell r="F3382">
            <v>9</v>
          </cell>
        </row>
        <row r="3383">
          <cell r="A3383">
            <v>3386</v>
          </cell>
          <cell r="B3383" t="str">
            <v>367 Talmadge Way</v>
          </cell>
          <cell r="C3383">
            <v>2705</v>
          </cell>
          <cell r="D3383" t="str">
            <v>NSW</v>
          </cell>
          <cell r="E3383" t="str">
            <v>Australia</v>
          </cell>
          <cell r="F3383">
            <v>1</v>
          </cell>
        </row>
        <row r="3384">
          <cell r="A3384">
            <v>3387</v>
          </cell>
          <cell r="B3384" t="str">
            <v>513 Hauk Street</v>
          </cell>
          <cell r="C3384">
            <v>2261</v>
          </cell>
          <cell r="D3384" t="str">
            <v>NSW</v>
          </cell>
          <cell r="E3384" t="str">
            <v>Australia</v>
          </cell>
          <cell r="F3384">
            <v>9</v>
          </cell>
        </row>
        <row r="3385">
          <cell r="A3385">
            <v>3388</v>
          </cell>
          <cell r="B3385" t="str">
            <v>72728 Ruskin Way</v>
          </cell>
          <cell r="C3385">
            <v>2291</v>
          </cell>
          <cell r="D3385" t="str">
            <v>NSW</v>
          </cell>
          <cell r="E3385" t="str">
            <v>Australia</v>
          </cell>
          <cell r="F3385">
            <v>6</v>
          </cell>
        </row>
        <row r="3386">
          <cell r="A3386">
            <v>3389</v>
          </cell>
          <cell r="B3386" t="str">
            <v>024 Onsgard Alley</v>
          </cell>
          <cell r="C3386">
            <v>3134</v>
          </cell>
          <cell r="D3386" t="str">
            <v>VIC</v>
          </cell>
          <cell r="E3386" t="str">
            <v>Australia</v>
          </cell>
          <cell r="F3386">
            <v>9</v>
          </cell>
        </row>
        <row r="3387">
          <cell r="A3387">
            <v>3390</v>
          </cell>
          <cell r="B3387" t="str">
            <v>10097 Hooker Way</v>
          </cell>
          <cell r="C3387">
            <v>3196</v>
          </cell>
          <cell r="D3387" t="str">
            <v>VIC</v>
          </cell>
          <cell r="E3387" t="str">
            <v>Australia</v>
          </cell>
          <cell r="F3387">
            <v>8</v>
          </cell>
        </row>
        <row r="3388">
          <cell r="A3388">
            <v>3391</v>
          </cell>
          <cell r="B3388" t="str">
            <v>312 Swallow Place</v>
          </cell>
          <cell r="C3388">
            <v>3021</v>
          </cell>
          <cell r="D3388" t="str">
            <v>VIC</v>
          </cell>
          <cell r="E3388" t="str">
            <v>Australia</v>
          </cell>
          <cell r="F3388">
            <v>7</v>
          </cell>
        </row>
        <row r="3389">
          <cell r="A3389">
            <v>3392</v>
          </cell>
          <cell r="B3389" t="str">
            <v>28 Superior Center</v>
          </cell>
          <cell r="C3389">
            <v>2131</v>
          </cell>
          <cell r="D3389" t="str">
            <v>NSW</v>
          </cell>
          <cell r="E3389" t="str">
            <v>Australia</v>
          </cell>
          <cell r="F3389">
            <v>11</v>
          </cell>
        </row>
        <row r="3390">
          <cell r="A3390">
            <v>3393</v>
          </cell>
          <cell r="B3390" t="str">
            <v>0 Weeping Birch Plaza</v>
          </cell>
          <cell r="C3390">
            <v>2093</v>
          </cell>
          <cell r="D3390" t="str">
            <v>NSW</v>
          </cell>
          <cell r="E3390" t="str">
            <v>Australia</v>
          </cell>
          <cell r="F3390">
            <v>12</v>
          </cell>
        </row>
        <row r="3391">
          <cell r="A3391">
            <v>3394</v>
          </cell>
          <cell r="B3391" t="str">
            <v>06 Northwestern Center</v>
          </cell>
          <cell r="C3391">
            <v>2019</v>
          </cell>
          <cell r="D3391" t="str">
            <v>NSW</v>
          </cell>
          <cell r="E3391" t="str">
            <v>Australia</v>
          </cell>
          <cell r="F3391">
            <v>10</v>
          </cell>
        </row>
        <row r="3392">
          <cell r="A3392">
            <v>3395</v>
          </cell>
          <cell r="B3392" t="str">
            <v>01716 2nd Terrace</v>
          </cell>
          <cell r="C3392">
            <v>3174</v>
          </cell>
          <cell r="D3392" t="str">
            <v>VIC</v>
          </cell>
          <cell r="E3392" t="str">
            <v>Australia</v>
          </cell>
          <cell r="F3392">
            <v>8</v>
          </cell>
        </row>
        <row r="3393">
          <cell r="A3393">
            <v>3396</v>
          </cell>
          <cell r="B3393" t="str">
            <v>0162 Grim Circle</v>
          </cell>
          <cell r="C3393">
            <v>2191</v>
          </cell>
          <cell r="D3393" t="str">
            <v>NSW</v>
          </cell>
          <cell r="E3393" t="str">
            <v>Australia</v>
          </cell>
          <cell r="F3393">
            <v>10</v>
          </cell>
        </row>
        <row r="3394">
          <cell r="A3394">
            <v>3397</v>
          </cell>
          <cell r="B3394" t="str">
            <v>7 Eggendart Hill</v>
          </cell>
          <cell r="C3394">
            <v>4055</v>
          </cell>
          <cell r="D3394" t="str">
            <v>QLD</v>
          </cell>
          <cell r="E3394" t="str">
            <v>Australia</v>
          </cell>
          <cell r="F3394">
            <v>8</v>
          </cell>
        </row>
        <row r="3395">
          <cell r="A3395">
            <v>3398</v>
          </cell>
          <cell r="B3395" t="str">
            <v>375 Luster Parkway</v>
          </cell>
          <cell r="C3395">
            <v>2147</v>
          </cell>
          <cell r="D3395" t="str">
            <v>NSW</v>
          </cell>
          <cell r="E3395" t="str">
            <v>Australia</v>
          </cell>
          <cell r="F3395">
            <v>9</v>
          </cell>
        </row>
        <row r="3396">
          <cell r="A3396">
            <v>3399</v>
          </cell>
          <cell r="B3396" t="str">
            <v>2 Monterey Terrace</v>
          </cell>
          <cell r="C3396">
            <v>2120</v>
          </cell>
          <cell r="D3396" t="str">
            <v>NSW</v>
          </cell>
          <cell r="E3396" t="str">
            <v>Australia</v>
          </cell>
          <cell r="F3396">
            <v>9</v>
          </cell>
        </row>
        <row r="3397">
          <cell r="A3397">
            <v>3400</v>
          </cell>
          <cell r="B3397" t="str">
            <v>851 Meadow Valley Place</v>
          </cell>
          <cell r="C3397">
            <v>3205</v>
          </cell>
          <cell r="D3397" t="str">
            <v>VIC</v>
          </cell>
          <cell r="E3397" t="str">
            <v>Australia</v>
          </cell>
          <cell r="F3397">
            <v>10</v>
          </cell>
        </row>
        <row r="3398">
          <cell r="A3398">
            <v>3401</v>
          </cell>
          <cell r="B3398" t="str">
            <v>6851 Orin Parkway</v>
          </cell>
          <cell r="C3398">
            <v>2142</v>
          </cell>
          <cell r="D3398" t="str">
            <v>NSW</v>
          </cell>
          <cell r="E3398" t="str">
            <v>Australia</v>
          </cell>
          <cell r="F3398">
            <v>10</v>
          </cell>
        </row>
        <row r="3399">
          <cell r="A3399">
            <v>3402</v>
          </cell>
          <cell r="B3399" t="str">
            <v>73 Glacier Hill Drive</v>
          </cell>
          <cell r="C3399">
            <v>2880</v>
          </cell>
          <cell r="D3399" t="str">
            <v>NSW</v>
          </cell>
          <cell r="E3399" t="str">
            <v>Australia</v>
          </cell>
          <cell r="F3399">
            <v>1</v>
          </cell>
        </row>
        <row r="3400">
          <cell r="A3400">
            <v>3403</v>
          </cell>
          <cell r="B3400" t="str">
            <v>59364 Huxley Drive</v>
          </cell>
          <cell r="C3400">
            <v>3028</v>
          </cell>
          <cell r="D3400" t="str">
            <v>VIC</v>
          </cell>
          <cell r="E3400" t="str">
            <v>Australia</v>
          </cell>
          <cell r="F3400">
            <v>5</v>
          </cell>
        </row>
        <row r="3401">
          <cell r="A3401">
            <v>3404</v>
          </cell>
          <cell r="B3401" t="str">
            <v>91 Charing Cross Way</v>
          </cell>
          <cell r="C3401">
            <v>2100</v>
          </cell>
          <cell r="D3401" t="str">
            <v>NSW</v>
          </cell>
          <cell r="E3401" t="str">
            <v>Australia</v>
          </cell>
          <cell r="F3401">
            <v>11</v>
          </cell>
        </row>
        <row r="3402">
          <cell r="A3402">
            <v>3405</v>
          </cell>
          <cell r="B3402" t="str">
            <v>80269 Southridge Park</v>
          </cell>
          <cell r="C3402">
            <v>4014</v>
          </cell>
          <cell r="D3402" t="str">
            <v>QLD</v>
          </cell>
          <cell r="E3402" t="str">
            <v>Australia</v>
          </cell>
          <cell r="F3402">
            <v>6</v>
          </cell>
        </row>
        <row r="3403">
          <cell r="A3403">
            <v>3406</v>
          </cell>
          <cell r="B3403" t="str">
            <v>5 Northland Plaza</v>
          </cell>
          <cell r="C3403">
            <v>2096</v>
          </cell>
          <cell r="D3403" t="str">
            <v>NSW</v>
          </cell>
          <cell r="E3403" t="str">
            <v>Australia</v>
          </cell>
          <cell r="F3403">
            <v>9</v>
          </cell>
        </row>
        <row r="3404">
          <cell r="A3404">
            <v>3407</v>
          </cell>
          <cell r="B3404" t="str">
            <v>02181 Starling Trail</v>
          </cell>
          <cell r="C3404">
            <v>3015</v>
          </cell>
          <cell r="D3404" t="str">
            <v>VIC</v>
          </cell>
          <cell r="E3404" t="str">
            <v>Australia</v>
          </cell>
          <cell r="F3404">
            <v>10</v>
          </cell>
        </row>
        <row r="3405">
          <cell r="A3405">
            <v>3408</v>
          </cell>
          <cell r="B3405" t="str">
            <v>097 Gulseth Lane</v>
          </cell>
          <cell r="C3405">
            <v>4178</v>
          </cell>
          <cell r="D3405" t="str">
            <v>QLD</v>
          </cell>
          <cell r="E3405" t="str">
            <v>Australia</v>
          </cell>
          <cell r="F3405">
            <v>8</v>
          </cell>
        </row>
        <row r="3406">
          <cell r="A3406">
            <v>3409</v>
          </cell>
          <cell r="B3406" t="str">
            <v>0 Ronald Regan Way</v>
          </cell>
          <cell r="C3406">
            <v>4870</v>
          </cell>
          <cell r="D3406" t="str">
            <v>QLD</v>
          </cell>
          <cell r="E3406" t="str">
            <v>Australia</v>
          </cell>
          <cell r="F3406">
            <v>1</v>
          </cell>
        </row>
        <row r="3407">
          <cell r="A3407">
            <v>3410</v>
          </cell>
          <cell r="B3407" t="str">
            <v>1351 Lunder Road</v>
          </cell>
          <cell r="C3407">
            <v>2049</v>
          </cell>
          <cell r="D3407" t="str">
            <v>NSW</v>
          </cell>
          <cell r="E3407" t="str">
            <v>Australia</v>
          </cell>
          <cell r="F3407">
            <v>10</v>
          </cell>
        </row>
        <row r="3408">
          <cell r="A3408">
            <v>3411</v>
          </cell>
          <cell r="B3408" t="str">
            <v>7181 Dakota Trail</v>
          </cell>
          <cell r="C3408">
            <v>3029</v>
          </cell>
          <cell r="D3408" t="str">
            <v>VIC</v>
          </cell>
          <cell r="E3408" t="str">
            <v>Australia</v>
          </cell>
          <cell r="F3408">
            <v>5</v>
          </cell>
        </row>
        <row r="3409">
          <cell r="A3409">
            <v>3412</v>
          </cell>
          <cell r="B3409" t="str">
            <v>5767 Thierer Road</v>
          </cell>
          <cell r="C3409">
            <v>2217</v>
          </cell>
          <cell r="D3409" t="str">
            <v>NSW</v>
          </cell>
          <cell r="E3409" t="str">
            <v>Australia</v>
          </cell>
          <cell r="F3409">
            <v>8</v>
          </cell>
        </row>
        <row r="3410">
          <cell r="A3410">
            <v>3413</v>
          </cell>
          <cell r="B3410" t="str">
            <v>687 Almo Crossing</v>
          </cell>
          <cell r="C3410">
            <v>2160</v>
          </cell>
          <cell r="D3410" t="str">
            <v>NSW</v>
          </cell>
          <cell r="E3410" t="str">
            <v>Australia</v>
          </cell>
          <cell r="F3410">
            <v>10</v>
          </cell>
        </row>
        <row r="3411">
          <cell r="A3411">
            <v>3414</v>
          </cell>
          <cell r="B3411" t="str">
            <v>31414 Superior Park</v>
          </cell>
          <cell r="C3411">
            <v>2539</v>
          </cell>
          <cell r="D3411" t="str">
            <v>NSW</v>
          </cell>
          <cell r="E3411" t="str">
            <v>Australia</v>
          </cell>
          <cell r="F3411">
            <v>7</v>
          </cell>
        </row>
        <row r="3412">
          <cell r="A3412">
            <v>3415</v>
          </cell>
          <cell r="B3412" t="str">
            <v>1 Village Green Circle</v>
          </cell>
          <cell r="C3412">
            <v>2285</v>
          </cell>
          <cell r="D3412" t="str">
            <v>NSW</v>
          </cell>
          <cell r="E3412" t="str">
            <v>Australia</v>
          </cell>
          <cell r="F3412">
            <v>7</v>
          </cell>
        </row>
        <row r="3413">
          <cell r="A3413">
            <v>3416</v>
          </cell>
          <cell r="B3413" t="str">
            <v>2 Starling Pass</v>
          </cell>
          <cell r="C3413">
            <v>3155</v>
          </cell>
          <cell r="D3413" t="str">
            <v>VIC</v>
          </cell>
          <cell r="E3413" t="str">
            <v>Australia</v>
          </cell>
          <cell r="F3413">
            <v>7</v>
          </cell>
        </row>
        <row r="3414">
          <cell r="A3414">
            <v>3417</v>
          </cell>
          <cell r="B3414" t="str">
            <v>182 Thierer Pass</v>
          </cell>
          <cell r="C3414">
            <v>3131</v>
          </cell>
          <cell r="D3414" t="str">
            <v>VIC</v>
          </cell>
          <cell r="E3414" t="str">
            <v>Australia</v>
          </cell>
          <cell r="F3414">
            <v>12</v>
          </cell>
        </row>
        <row r="3415">
          <cell r="A3415">
            <v>3418</v>
          </cell>
          <cell r="B3415" t="str">
            <v>7 Barnett Road</v>
          </cell>
          <cell r="C3415">
            <v>2713</v>
          </cell>
          <cell r="D3415" t="str">
            <v>NSW</v>
          </cell>
          <cell r="E3415" t="str">
            <v>Australia</v>
          </cell>
          <cell r="F3415">
            <v>1</v>
          </cell>
        </row>
        <row r="3416">
          <cell r="A3416">
            <v>3419</v>
          </cell>
          <cell r="B3416" t="str">
            <v>33792 Burrows Plaza</v>
          </cell>
          <cell r="C3416">
            <v>4125</v>
          </cell>
          <cell r="D3416" t="str">
            <v>QLD</v>
          </cell>
          <cell r="E3416" t="str">
            <v>Australia</v>
          </cell>
          <cell r="F3416">
            <v>7</v>
          </cell>
        </row>
        <row r="3417">
          <cell r="A3417">
            <v>3420</v>
          </cell>
          <cell r="B3417" t="str">
            <v>00283 Loftsgordon Center</v>
          </cell>
          <cell r="C3417">
            <v>4118</v>
          </cell>
          <cell r="D3417" t="str">
            <v>QLD</v>
          </cell>
          <cell r="E3417" t="str">
            <v>Australia</v>
          </cell>
          <cell r="F3417">
            <v>5</v>
          </cell>
        </row>
        <row r="3418">
          <cell r="A3418">
            <v>3421</v>
          </cell>
          <cell r="B3418" t="str">
            <v>8 Garrison Trail</v>
          </cell>
          <cell r="C3418">
            <v>2226</v>
          </cell>
          <cell r="D3418" t="str">
            <v>NSW</v>
          </cell>
          <cell r="E3418" t="str">
            <v>Australia</v>
          </cell>
          <cell r="F3418">
            <v>10</v>
          </cell>
        </row>
        <row r="3419">
          <cell r="A3419">
            <v>3422</v>
          </cell>
          <cell r="B3419" t="str">
            <v>618 Chinook Way</v>
          </cell>
          <cell r="C3419">
            <v>2155</v>
          </cell>
          <cell r="D3419" t="str">
            <v>NSW</v>
          </cell>
          <cell r="E3419" t="str">
            <v>Australia</v>
          </cell>
          <cell r="F3419">
            <v>10</v>
          </cell>
        </row>
        <row r="3420">
          <cell r="A3420">
            <v>3423</v>
          </cell>
          <cell r="B3420" t="str">
            <v>9 Ronald Regan Center</v>
          </cell>
          <cell r="C3420">
            <v>3094</v>
          </cell>
          <cell r="D3420" t="str">
            <v>VIC</v>
          </cell>
          <cell r="E3420" t="str">
            <v>Australia</v>
          </cell>
          <cell r="F3420">
            <v>9</v>
          </cell>
        </row>
        <row r="3421">
          <cell r="A3421">
            <v>3424</v>
          </cell>
          <cell r="B3421" t="str">
            <v>40047 Twin Pines Parkway</v>
          </cell>
          <cell r="C3421">
            <v>3806</v>
          </cell>
          <cell r="D3421" t="str">
            <v>VIC</v>
          </cell>
          <cell r="E3421" t="str">
            <v>Australia</v>
          </cell>
          <cell r="F3421">
            <v>8</v>
          </cell>
        </row>
        <row r="3422">
          <cell r="A3422">
            <v>3425</v>
          </cell>
          <cell r="B3422" t="str">
            <v>5 Anhalt Court</v>
          </cell>
          <cell r="C3422">
            <v>3122</v>
          </cell>
          <cell r="D3422" t="str">
            <v>VIC</v>
          </cell>
          <cell r="E3422" t="str">
            <v>Australia</v>
          </cell>
          <cell r="F3422">
            <v>7</v>
          </cell>
        </row>
        <row r="3423">
          <cell r="A3423">
            <v>3426</v>
          </cell>
          <cell r="B3423" t="str">
            <v>3047 Spenser Pass</v>
          </cell>
          <cell r="C3423">
            <v>2750</v>
          </cell>
          <cell r="D3423" t="str">
            <v>NSW</v>
          </cell>
          <cell r="E3423" t="str">
            <v>Australia</v>
          </cell>
          <cell r="F3423">
            <v>8</v>
          </cell>
        </row>
        <row r="3424">
          <cell r="A3424">
            <v>3427</v>
          </cell>
          <cell r="B3424" t="str">
            <v>0 Walton Court</v>
          </cell>
          <cell r="C3424">
            <v>2226</v>
          </cell>
          <cell r="D3424" t="str">
            <v>NSW</v>
          </cell>
          <cell r="E3424" t="str">
            <v>Australia</v>
          </cell>
          <cell r="F3424">
            <v>9</v>
          </cell>
        </row>
        <row r="3425">
          <cell r="A3425">
            <v>3428</v>
          </cell>
          <cell r="B3425" t="str">
            <v>5356 Ruskin Place</v>
          </cell>
          <cell r="C3425">
            <v>2850</v>
          </cell>
          <cell r="D3425" t="str">
            <v>NSW</v>
          </cell>
          <cell r="E3425" t="str">
            <v>Australia</v>
          </cell>
          <cell r="F3425">
            <v>3</v>
          </cell>
        </row>
        <row r="3426">
          <cell r="A3426">
            <v>3429</v>
          </cell>
          <cell r="B3426" t="str">
            <v>321 Glendale Center</v>
          </cell>
          <cell r="C3426">
            <v>2820</v>
          </cell>
          <cell r="D3426" t="str">
            <v>NSW</v>
          </cell>
          <cell r="E3426" t="str">
            <v>Australia</v>
          </cell>
          <cell r="F3426">
            <v>1</v>
          </cell>
        </row>
        <row r="3427">
          <cell r="A3427">
            <v>3430</v>
          </cell>
          <cell r="B3427" t="str">
            <v>6414 Hanover Avenue</v>
          </cell>
          <cell r="C3427">
            <v>2060</v>
          </cell>
          <cell r="D3427" t="str">
            <v>NSW</v>
          </cell>
          <cell r="E3427" t="str">
            <v>Australia</v>
          </cell>
          <cell r="F3427">
            <v>12</v>
          </cell>
        </row>
        <row r="3428">
          <cell r="A3428">
            <v>3431</v>
          </cell>
          <cell r="B3428" t="str">
            <v>373 Cordelia Trail</v>
          </cell>
          <cell r="C3428">
            <v>3500</v>
          </cell>
          <cell r="D3428" t="str">
            <v>VIC</v>
          </cell>
          <cell r="E3428" t="str">
            <v>Australia</v>
          </cell>
          <cell r="F3428">
            <v>1</v>
          </cell>
        </row>
        <row r="3429">
          <cell r="A3429">
            <v>3432</v>
          </cell>
          <cell r="B3429" t="str">
            <v>31 International Pass</v>
          </cell>
          <cell r="C3429">
            <v>4173</v>
          </cell>
          <cell r="D3429" t="str">
            <v>QLD</v>
          </cell>
          <cell r="E3429" t="str">
            <v>Australia</v>
          </cell>
          <cell r="F3429">
            <v>7</v>
          </cell>
        </row>
        <row r="3430">
          <cell r="A3430">
            <v>3433</v>
          </cell>
          <cell r="B3430" t="str">
            <v>82 Warrior Hill</v>
          </cell>
          <cell r="C3430">
            <v>3174</v>
          </cell>
          <cell r="D3430" t="str">
            <v>VIC</v>
          </cell>
          <cell r="E3430" t="str">
            <v>Australia</v>
          </cell>
          <cell r="F3430">
            <v>8</v>
          </cell>
        </row>
        <row r="3431">
          <cell r="A3431">
            <v>3434</v>
          </cell>
          <cell r="B3431" t="str">
            <v>989 Waubesa Circle</v>
          </cell>
          <cell r="C3431">
            <v>3149</v>
          </cell>
          <cell r="D3431" t="str">
            <v>VIC</v>
          </cell>
          <cell r="E3431" t="str">
            <v>Australia</v>
          </cell>
          <cell r="F3431">
            <v>11</v>
          </cell>
        </row>
        <row r="3432">
          <cell r="A3432">
            <v>3435</v>
          </cell>
          <cell r="B3432" t="str">
            <v>400 Petterle Crossing</v>
          </cell>
          <cell r="C3432">
            <v>4301</v>
          </cell>
          <cell r="D3432" t="str">
            <v>QLD</v>
          </cell>
          <cell r="E3432" t="str">
            <v>Australia</v>
          </cell>
          <cell r="F3432">
            <v>3</v>
          </cell>
        </row>
        <row r="3433">
          <cell r="A3433">
            <v>3436</v>
          </cell>
          <cell r="B3433" t="str">
            <v>34 Calypso Court</v>
          </cell>
          <cell r="C3433">
            <v>2153</v>
          </cell>
          <cell r="D3433" t="str">
            <v>NSW</v>
          </cell>
          <cell r="E3433" t="str">
            <v>Australia</v>
          </cell>
          <cell r="F3433">
            <v>10</v>
          </cell>
        </row>
        <row r="3434">
          <cell r="A3434">
            <v>3437</v>
          </cell>
          <cell r="B3434" t="str">
            <v>7 Summerview Parkway</v>
          </cell>
          <cell r="C3434">
            <v>3073</v>
          </cell>
          <cell r="D3434" t="str">
            <v>VIC</v>
          </cell>
          <cell r="E3434" t="str">
            <v>Australia</v>
          </cell>
          <cell r="F3434">
            <v>6</v>
          </cell>
        </row>
        <row r="3435">
          <cell r="A3435">
            <v>3438</v>
          </cell>
          <cell r="B3435" t="str">
            <v>9479 Tony Junction</v>
          </cell>
          <cell r="C3435">
            <v>2830</v>
          </cell>
          <cell r="D3435" t="str">
            <v>NSW</v>
          </cell>
          <cell r="E3435" t="str">
            <v>Australia</v>
          </cell>
          <cell r="F3435">
            <v>7</v>
          </cell>
        </row>
        <row r="3436">
          <cell r="A3436">
            <v>3439</v>
          </cell>
          <cell r="B3436" t="str">
            <v>05988 Sundown Parkway</v>
          </cell>
          <cell r="C3436">
            <v>3037</v>
          </cell>
          <cell r="D3436" t="str">
            <v>VIC</v>
          </cell>
          <cell r="E3436" t="str">
            <v>Australia</v>
          </cell>
          <cell r="F3436">
            <v>8</v>
          </cell>
        </row>
        <row r="3437">
          <cell r="A3437">
            <v>3440</v>
          </cell>
          <cell r="B3437" t="str">
            <v>04036 Kennedy Trail</v>
          </cell>
          <cell r="C3437">
            <v>2221</v>
          </cell>
          <cell r="D3437" t="str">
            <v>NSW</v>
          </cell>
          <cell r="E3437" t="str">
            <v>Australia</v>
          </cell>
          <cell r="F3437">
            <v>12</v>
          </cell>
        </row>
        <row r="3438">
          <cell r="A3438">
            <v>3441</v>
          </cell>
          <cell r="B3438" t="str">
            <v>0 Reinke Lane</v>
          </cell>
          <cell r="C3438">
            <v>3034</v>
          </cell>
          <cell r="D3438" t="str">
            <v>VIC</v>
          </cell>
          <cell r="E3438" t="str">
            <v>Australia</v>
          </cell>
          <cell r="F3438">
            <v>9</v>
          </cell>
        </row>
        <row r="3439">
          <cell r="A3439">
            <v>3442</v>
          </cell>
          <cell r="B3439" t="str">
            <v>1 Rigney Circle</v>
          </cell>
          <cell r="C3439">
            <v>2295</v>
          </cell>
          <cell r="D3439" t="str">
            <v>NSW</v>
          </cell>
          <cell r="E3439" t="str">
            <v>Australia</v>
          </cell>
          <cell r="F3439">
            <v>8</v>
          </cell>
        </row>
        <row r="3440">
          <cell r="A3440">
            <v>3443</v>
          </cell>
          <cell r="B3440" t="str">
            <v>0063 Walton Junction</v>
          </cell>
          <cell r="C3440">
            <v>2380</v>
          </cell>
          <cell r="D3440" t="str">
            <v>NSW</v>
          </cell>
          <cell r="E3440" t="str">
            <v>Australia</v>
          </cell>
          <cell r="F3440">
            <v>3</v>
          </cell>
        </row>
        <row r="3441">
          <cell r="A3441">
            <v>3444</v>
          </cell>
          <cell r="B3441" t="str">
            <v>672 Crowley Place</v>
          </cell>
          <cell r="C3441">
            <v>3043</v>
          </cell>
          <cell r="D3441" t="str">
            <v>VIC</v>
          </cell>
          <cell r="E3441" t="str">
            <v>Australia</v>
          </cell>
          <cell r="F3441">
            <v>8</v>
          </cell>
        </row>
        <row r="3442">
          <cell r="A3442">
            <v>3445</v>
          </cell>
          <cell r="B3442" t="str">
            <v>59531 Barnett Pass</v>
          </cell>
          <cell r="C3442">
            <v>3352</v>
          </cell>
          <cell r="D3442" t="str">
            <v>VIC</v>
          </cell>
          <cell r="E3442" t="str">
            <v>Australia</v>
          </cell>
          <cell r="F3442">
            <v>4</v>
          </cell>
        </row>
        <row r="3443">
          <cell r="A3443">
            <v>3446</v>
          </cell>
          <cell r="B3443" t="str">
            <v>8 Becker Drive</v>
          </cell>
          <cell r="C3443">
            <v>4868</v>
          </cell>
          <cell r="D3443" t="str">
            <v>QLD</v>
          </cell>
          <cell r="E3443" t="str">
            <v>Australia</v>
          </cell>
          <cell r="F3443">
            <v>4</v>
          </cell>
        </row>
        <row r="3444">
          <cell r="A3444">
            <v>3447</v>
          </cell>
          <cell r="B3444" t="str">
            <v>82591 Fallview Hill</v>
          </cell>
          <cell r="C3444">
            <v>3021</v>
          </cell>
          <cell r="D3444" t="str">
            <v>VIC</v>
          </cell>
          <cell r="E3444" t="str">
            <v>Australia</v>
          </cell>
          <cell r="F3444">
            <v>8</v>
          </cell>
        </row>
        <row r="3445">
          <cell r="A3445">
            <v>3448</v>
          </cell>
          <cell r="B3445" t="str">
            <v>6691 Lindbergh Drive</v>
          </cell>
          <cell r="C3445">
            <v>2147</v>
          </cell>
          <cell r="D3445" t="str">
            <v>NSW</v>
          </cell>
          <cell r="E3445" t="str">
            <v>Australia</v>
          </cell>
          <cell r="F3445">
            <v>9</v>
          </cell>
        </row>
        <row r="3446">
          <cell r="A3446">
            <v>3449</v>
          </cell>
          <cell r="B3446" t="str">
            <v>29279 Hazelcrest Junction</v>
          </cell>
          <cell r="C3446">
            <v>2120</v>
          </cell>
          <cell r="D3446" t="str">
            <v>NSW</v>
          </cell>
          <cell r="E3446" t="str">
            <v>Australia</v>
          </cell>
          <cell r="F3446">
            <v>10</v>
          </cell>
        </row>
        <row r="3447">
          <cell r="A3447">
            <v>3450</v>
          </cell>
          <cell r="B3447" t="str">
            <v>21 Sugar Place</v>
          </cell>
          <cell r="C3447">
            <v>4207</v>
          </cell>
          <cell r="D3447" t="str">
            <v>QLD</v>
          </cell>
          <cell r="E3447" t="str">
            <v>Australia</v>
          </cell>
          <cell r="F3447">
            <v>3</v>
          </cell>
        </row>
        <row r="3448">
          <cell r="A3448">
            <v>3451</v>
          </cell>
          <cell r="B3448" t="str">
            <v>4233 Service Avenue</v>
          </cell>
          <cell r="C3448">
            <v>2340</v>
          </cell>
          <cell r="D3448" t="str">
            <v>NSW</v>
          </cell>
          <cell r="E3448" t="str">
            <v>Australia</v>
          </cell>
          <cell r="F3448">
            <v>5</v>
          </cell>
        </row>
        <row r="3449">
          <cell r="A3449">
            <v>3452</v>
          </cell>
          <cell r="B3449" t="str">
            <v>46 Stone Corner Avenue</v>
          </cell>
          <cell r="C3449">
            <v>2210</v>
          </cell>
          <cell r="D3449" t="str">
            <v>NSW</v>
          </cell>
          <cell r="E3449" t="str">
            <v>Australia</v>
          </cell>
          <cell r="F3449">
            <v>10</v>
          </cell>
        </row>
        <row r="3450">
          <cell r="A3450">
            <v>3453</v>
          </cell>
          <cell r="B3450" t="str">
            <v>12 Kings Hill</v>
          </cell>
          <cell r="C3450">
            <v>4272</v>
          </cell>
          <cell r="D3450" t="str">
            <v>QLD</v>
          </cell>
          <cell r="E3450" t="str">
            <v>Australia</v>
          </cell>
          <cell r="F3450">
            <v>9</v>
          </cell>
        </row>
        <row r="3451">
          <cell r="A3451">
            <v>3454</v>
          </cell>
          <cell r="B3451" t="str">
            <v>393 Dexter Junction</v>
          </cell>
          <cell r="C3451">
            <v>4151</v>
          </cell>
          <cell r="D3451" t="str">
            <v>QLD</v>
          </cell>
          <cell r="E3451" t="str">
            <v>Australia</v>
          </cell>
          <cell r="F3451">
            <v>9</v>
          </cell>
        </row>
        <row r="3452">
          <cell r="A3452">
            <v>3455</v>
          </cell>
          <cell r="B3452" t="str">
            <v>757 Debs Avenue</v>
          </cell>
          <cell r="C3452">
            <v>4670</v>
          </cell>
          <cell r="D3452" t="str">
            <v>QLD</v>
          </cell>
          <cell r="E3452" t="str">
            <v>Australia</v>
          </cell>
          <cell r="F3452">
            <v>4</v>
          </cell>
        </row>
        <row r="3453">
          <cell r="A3453">
            <v>3456</v>
          </cell>
          <cell r="B3453" t="str">
            <v>613 Emmet Junction</v>
          </cell>
          <cell r="C3453">
            <v>2154</v>
          </cell>
          <cell r="D3453" t="str">
            <v>NSW</v>
          </cell>
          <cell r="E3453" t="str">
            <v>Australia</v>
          </cell>
          <cell r="F3453">
            <v>11</v>
          </cell>
        </row>
        <row r="3454">
          <cell r="A3454">
            <v>3457</v>
          </cell>
          <cell r="B3454" t="str">
            <v>8828 North Crossing</v>
          </cell>
          <cell r="C3454">
            <v>3226</v>
          </cell>
          <cell r="D3454" t="str">
            <v>VIC</v>
          </cell>
          <cell r="E3454" t="str">
            <v>Australia</v>
          </cell>
          <cell r="F3454">
            <v>8</v>
          </cell>
        </row>
        <row r="3455">
          <cell r="A3455">
            <v>3458</v>
          </cell>
          <cell r="B3455" t="str">
            <v>7 Center Circle</v>
          </cell>
          <cell r="C3455">
            <v>2096</v>
          </cell>
          <cell r="D3455" t="str">
            <v>NSW</v>
          </cell>
          <cell r="E3455" t="str">
            <v>Australia</v>
          </cell>
          <cell r="F3455">
            <v>9</v>
          </cell>
        </row>
        <row r="3456">
          <cell r="A3456">
            <v>3459</v>
          </cell>
          <cell r="B3456" t="str">
            <v>654 Logan Plaza</v>
          </cell>
          <cell r="C3456">
            <v>4113</v>
          </cell>
          <cell r="D3456" t="str">
            <v>QLD</v>
          </cell>
          <cell r="E3456" t="str">
            <v>Australia</v>
          </cell>
          <cell r="F3456">
            <v>10</v>
          </cell>
        </row>
        <row r="3457">
          <cell r="A3457">
            <v>3460</v>
          </cell>
          <cell r="B3457" t="str">
            <v>33 Almo Terrace</v>
          </cell>
          <cell r="C3457">
            <v>3051</v>
          </cell>
          <cell r="D3457" t="str">
            <v>VIC</v>
          </cell>
          <cell r="E3457" t="str">
            <v>Australia</v>
          </cell>
          <cell r="F3457">
            <v>10</v>
          </cell>
        </row>
        <row r="3458">
          <cell r="A3458">
            <v>3461</v>
          </cell>
          <cell r="B3458" t="str">
            <v>6 Reindahl Hill</v>
          </cell>
          <cell r="C3458">
            <v>2196</v>
          </cell>
          <cell r="D3458" t="str">
            <v>NSW</v>
          </cell>
          <cell r="E3458" t="str">
            <v>Australia</v>
          </cell>
          <cell r="F3458">
            <v>9</v>
          </cell>
        </row>
        <row r="3459">
          <cell r="A3459">
            <v>3462</v>
          </cell>
          <cell r="B3459" t="str">
            <v>785 Crest Line Hill</v>
          </cell>
          <cell r="C3459">
            <v>3634</v>
          </cell>
          <cell r="D3459" t="str">
            <v>VIC</v>
          </cell>
          <cell r="E3459" t="str">
            <v>Australia</v>
          </cell>
          <cell r="F3459">
            <v>1</v>
          </cell>
        </row>
        <row r="3460">
          <cell r="A3460">
            <v>3463</v>
          </cell>
          <cell r="B3460" t="str">
            <v>78 Bowman Court</v>
          </cell>
          <cell r="C3460">
            <v>2027</v>
          </cell>
          <cell r="D3460" t="str">
            <v>NSW</v>
          </cell>
          <cell r="E3460" t="str">
            <v>Australia</v>
          </cell>
          <cell r="F3460">
            <v>11</v>
          </cell>
        </row>
        <row r="3461">
          <cell r="A3461">
            <v>3464</v>
          </cell>
          <cell r="B3461" t="str">
            <v>7 Jackson Court</v>
          </cell>
          <cell r="C3461">
            <v>2076</v>
          </cell>
          <cell r="D3461" t="str">
            <v>NSW</v>
          </cell>
          <cell r="E3461" t="str">
            <v>Australia</v>
          </cell>
          <cell r="F3461">
            <v>10</v>
          </cell>
        </row>
        <row r="3462">
          <cell r="A3462">
            <v>3465</v>
          </cell>
          <cell r="B3462" t="str">
            <v>6221 Monica Plaza</v>
          </cell>
          <cell r="C3462">
            <v>2095</v>
          </cell>
          <cell r="D3462" t="str">
            <v>NSW</v>
          </cell>
          <cell r="E3462" t="str">
            <v>Australia</v>
          </cell>
          <cell r="F3462">
            <v>12</v>
          </cell>
        </row>
        <row r="3463">
          <cell r="A3463">
            <v>3466</v>
          </cell>
          <cell r="B3463" t="str">
            <v>6 4th Lane</v>
          </cell>
          <cell r="C3463">
            <v>3079</v>
          </cell>
          <cell r="D3463" t="str">
            <v>VIC</v>
          </cell>
          <cell r="E3463" t="str">
            <v>Australia</v>
          </cell>
          <cell r="F3463">
            <v>11</v>
          </cell>
        </row>
        <row r="3464">
          <cell r="A3464">
            <v>3467</v>
          </cell>
          <cell r="B3464" t="str">
            <v>682 Claremont Circle</v>
          </cell>
          <cell r="C3464">
            <v>4350</v>
          </cell>
          <cell r="D3464" t="str">
            <v>QLD</v>
          </cell>
          <cell r="E3464" t="str">
            <v>Australia</v>
          </cell>
          <cell r="F3464">
            <v>6</v>
          </cell>
        </row>
        <row r="3465">
          <cell r="A3465">
            <v>3468</v>
          </cell>
          <cell r="B3465" t="str">
            <v>7 Weeping Birch Alley</v>
          </cell>
          <cell r="C3465">
            <v>2230</v>
          </cell>
          <cell r="D3465" t="str">
            <v>NSW</v>
          </cell>
          <cell r="E3465" t="str">
            <v>Australia</v>
          </cell>
          <cell r="F3465">
            <v>12</v>
          </cell>
        </row>
        <row r="3466">
          <cell r="A3466">
            <v>3469</v>
          </cell>
          <cell r="B3466" t="str">
            <v>9 Maywood Point</v>
          </cell>
          <cell r="C3466">
            <v>4304</v>
          </cell>
          <cell r="D3466" t="str">
            <v>QLD</v>
          </cell>
          <cell r="E3466" t="str">
            <v>Australia</v>
          </cell>
          <cell r="F3466">
            <v>3</v>
          </cell>
        </row>
        <row r="3467">
          <cell r="A3467">
            <v>3470</v>
          </cell>
          <cell r="B3467" t="str">
            <v>176 Sutteridge Alley</v>
          </cell>
          <cell r="C3467">
            <v>3121</v>
          </cell>
          <cell r="D3467" t="str">
            <v>VIC</v>
          </cell>
          <cell r="E3467" t="str">
            <v>Australia</v>
          </cell>
          <cell r="F3467">
            <v>11</v>
          </cell>
        </row>
        <row r="3468">
          <cell r="A3468">
            <v>3471</v>
          </cell>
          <cell r="B3468" t="str">
            <v>6814 Haas Place</v>
          </cell>
          <cell r="C3468">
            <v>2230</v>
          </cell>
          <cell r="D3468" t="str">
            <v>NSW</v>
          </cell>
          <cell r="E3468" t="str">
            <v>Australia</v>
          </cell>
          <cell r="F3468">
            <v>7</v>
          </cell>
        </row>
        <row r="3469">
          <cell r="A3469">
            <v>3472</v>
          </cell>
          <cell r="B3469" t="str">
            <v>75 Longview Terrace</v>
          </cell>
          <cell r="C3469">
            <v>2640</v>
          </cell>
          <cell r="D3469" t="str">
            <v>NSW</v>
          </cell>
          <cell r="E3469" t="str">
            <v>Australia</v>
          </cell>
          <cell r="F3469">
            <v>3</v>
          </cell>
        </row>
        <row r="3470">
          <cell r="A3470">
            <v>3473</v>
          </cell>
          <cell r="B3470" t="str">
            <v>7279 Steensland Circle</v>
          </cell>
          <cell r="C3470">
            <v>3803</v>
          </cell>
          <cell r="D3470" t="str">
            <v>VIC</v>
          </cell>
          <cell r="E3470" t="str">
            <v>Australia</v>
          </cell>
          <cell r="F3470">
            <v>7</v>
          </cell>
        </row>
        <row r="3471">
          <cell r="A3471">
            <v>3474</v>
          </cell>
          <cell r="B3471" t="str">
            <v>06 Lake View Plaza</v>
          </cell>
          <cell r="C3471">
            <v>4515</v>
          </cell>
          <cell r="D3471" t="str">
            <v>QLD</v>
          </cell>
          <cell r="E3471" t="str">
            <v>Australia</v>
          </cell>
          <cell r="F3471">
            <v>1</v>
          </cell>
        </row>
        <row r="3472">
          <cell r="A3472">
            <v>3475</v>
          </cell>
          <cell r="B3472" t="str">
            <v>1 Michigan Way</v>
          </cell>
          <cell r="C3472">
            <v>2153</v>
          </cell>
          <cell r="D3472" t="str">
            <v>NSW</v>
          </cell>
          <cell r="E3472" t="str">
            <v>Australia</v>
          </cell>
          <cell r="F3472">
            <v>10</v>
          </cell>
        </row>
        <row r="3473">
          <cell r="A3473">
            <v>3476</v>
          </cell>
          <cell r="B3473" t="str">
            <v>8863 Maywood Court</v>
          </cell>
          <cell r="C3473">
            <v>2101</v>
          </cell>
          <cell r="D3473" t="str">
            <v>NSW</v>
          </cell>
          <cell r="E3473" t="str">
            <v>Australia</v>
          </cell>
          <cell r="F3473">
            <v>11</v>
          </cell>
        </row>
        <row r="3474">
          <cell r="A3474">
            <v>3477</v>
          </cell>
          <cell r="B3474" t="str">
            <v>3 Roxbury Street</v>
          </cell>
          <cell r="C3474">
            <v>2261</v>
          </cell>
          <cell r="D3474" t="str">
            <v>NSW</v>
          </cell>
          <cell r="E3474" t="str">
            <v>Australia</v>
          </cell>
          <cell r="F3474">
            <v>7</v>
          </cell>
        </row>
        <row r="3475">
          <cell r="A3475">
            <v>3478</v>
          </cell>
          <cell r="B3475" t="str">
            <v>90 Westerfield Street</v>
          </cell>
          <cell r="C3475">
            <v>2880</v>
          </cell>
          <cell r="D3475" t="str">
            <v>NSW</v>
          </cell>
          <cell r="E3475" t="str">
            <v>Australia</v>
          </cell>
          <cell r="F3475">
            <v>1</v>
          </cell>
        </row>
        <row r="3476">
          <cell r="A3476">
            <v>3479</v>
          </cell>
          <cell r="B3476" t="str">
            <v>416 Hayes Trail</v>
          </cell>
          <cell r="C3476">
            <v>3095</v>
          </cell>
          <cell r="D3476" t="str">
            <v>VIC</v>
          </cell>
          <cell r="E3476" t="str">
            <v>Australia</v>
          </cell>
          <cell r="F3476">
            <v>9</v>
          </cell>
        </row>
        <row r="3477">
          <cell r="A3477">
            <v>3480</v>
          </cell>
          <cell r="B3477" t="str">
            <v>70980 Washington Parkway</v>
          </cell>
          <cell r="C3477">
            <v>2300</v>
          </cell>
          <cell r="D3477" t="str">
            <v>NSW</v>
          </cell>
          <cell r="E3477" t="str">
            <v>Australia</v>
          </cell>
          <cell r="F3477">
            <v>10</v>
          </cell>
        </row>
        <row r="3478">
          <cell r="A3478">
            <v>3481</v>
          </cell>
          <cell r="B3478" t="str">
            <v>00 1st Trail</v>
          </cell>
          <cell r="C3478">
            <v>3223</v>
          </cell>
          <cell r="D3478" t="str">
            <v>VIC</v>
          </cell>
          <cell r="E3478" t="str">
            <v>Australia</v>
          </cell>
          <cell r="F3478">
            <v>7</v>
          </cell>
        </row>
        <row r="3479">
          <cell r="A3479">
            <v>3482</v>
          </cell>
          <cell r="B3479" t="str">
            <v>54613 Service Court</v>
          </cell>
          <cell r="C3479">
            <v>4069</v>
          </cell>
          <cell r="D3479" t="str">
            <v>QLD</v>
          </cell>
          <cell r="E3479" t="str">
            <v>Australia</v>
          </cell>
          <cell r="F3479">
            <v>8</v>
          </cell>
        </row>
        <row r="3480">
          <cell r="A3480">
            <v>3483</v>
          </cell>
          <cell r="B3480" t="str">
            <v>93 Vera Parkway</v>
          </cell>
          <cell r="C3480">
            <v>4216</v>
          </cell>
          <cell r="D3480" t="str">
            <v>QLD</v>
          </cell>
          <cell r="E3480" t="str">
            <v>Australia</v>
          </cell>
          <cell r="F3480">
            <v>5</v>
          </cell>
        </row>
        <row r="3481">
          <cell r="A3481">
            <v>3484</v>
          </cell>
          <cell r="B3481" t="str">
            <v>3 Butterfield Trail</v>
          </cell>
          <cell r="C3481">
            <v>4519</v>
          </cell>
          <cell r="D3481" t="str">
            <v>QLD</v>
          </cell>
          <cell r="E3481" t="str">
            <v>Australia</v>
          </cell>
          <cell r="F3481">
            <v>6</v>
          </cell>
        </row>
        <row r="3482">
          <cell r="A3482">
            <v>3485</v>
          </cell>
          <cell r="B3482" t="str">
            <v>22976 Moose Place</v>
          </cell>
          <cell r="C3482">
            <v>2620</v>
          </cell>
          <cell r="D3482" t="str">
            <v>NSW</v>
          </cell>
          <cell r="E3482" t="str">
            <v>Australia</v>
          </cell>
          <cell r="F3482">
            <v>8</v>
          </cell>
        </row>
        <row r="3483">
          <cell r="A3483">
            <v>3486</v>
          </cell>
          <cell r="B3483" t="str">
            <v>8934 Havey Plaza</v>
          </cell>
          <cell r="C3483">
            <v>2548</v>
          </cell>
          <cell r="D3483" t="str">
            <v>NSW</v>
          </cell>
          <cell r="E3483" t="str">
            <v>Australia</v>
          </cell>
          <cell r="F3483">
            <v>8</v>
          </cell>
        </row>
        <row r="3484">
          <cell r="A3484">
            <v>3487</v>
          </cell>
          <cell r="B3484" t="str">
            <v>30011 Manufacturers Hill</v>
          </cell>
          <cell r="C3484">
            <v>3146</v>
          </cell>
          <cell r="D3484" t="str">
            <v>VIC</v>
          </cell>
          <cell r="E3484" t="str">
            <v>Australia</v>
          </cell>
          <cell r="F3484">
            <v>9</v>
          </cell>
        </row>
        <row r="3485">
          <cell r="A3485">
            <v>3488</v>
          </cell>
          <cell r="B3485" t="str">
            <v>42293 Banding Plaza</v>
          </cell>
          <cell r="C3485">
            <v>2136</v>
          </cell>
          <cell r="D3485" t="str">
            <v>NSW</v>
          </cell>
          <cell r="E3485" t="str">
            <v>Australia</v>
          </cell>
          <cell r="F3485">
            <v>10</v>
          </cell>
        </row>
        <row r="3486">
          <cell r="A3486">
            <v>3489</v>
          </cell>
          <cell r="B3486" t="str">
            <v>62 Tennyson Way</v>
          </cell>
          <cell r="C3486">
            <v>2099</v>
          </cell>
          <cell r="D3486" t="str">
            <v>NSW</v>
          </cell>
          <cell r="E3486" t="str">
            <v>Australia</v>
          </cell>
          <cell r="F3486">
            <v>11</v>
          </cell>
        </row>
        <row r="3487">
          <cell r="A3487">
            <v>3490</v>
          </cell>
          <cell r="B3487" t="str">
            <v>3609 Shelley Road</v>
          </cell>
          <cell r="C3487">
            <v>2126</v>
          </cell>
          <cell r="D3487" t="str">
            <v>NSW</v>
          </cell>
          <cell r="E3487" t="str">
            <v>Australia</v>
          </cell>
          <cell r="F3487">
            <v>10</v>
          </cell>
        </row>
        <row r="3488">
          <cell r="A3488">
            <v>3491</v>
          </cell>
          <cell r="B3488" t="str">
            <v>82 Dahle Crossing</v>
          </cell>
          <cell r="C3488">
            <v>3195</v>
          </cell>
          <cell r="D3488" t="str">
            <v>VIC</v>
          </cell>
          <cell r="E3488" t="str">
            <v>Australia</v>
          </cell>
          <cell r="F3488">
            <v>10</v>
          </cell>
        </row>
        <row r="3489">
          <cell r="A3489">
            <v>3492</v>
          </cell>
          <cell r="B3489" t="str">
            <v>2986 Holmberg Circle</v>
          </cell>
          <cell r="C3489">
            <v>3021</v>
          </cell>
          <cell r="D3489" t="str">
            <v>VIC</v>
          </cell>
          <cell r="E3489" t="str">
            <v>Australia</v>
          </cell>
          <cell r="F3489">
            <v>9</v>
          </cell>
        </row>
        <row r="3490">
          <cell r="A3490">
            <v>3493</v>
          </cell>
          <cell r="B3490" t="str">
            <v>3 Monument Crossing</v>
          </cell>
          <cell r="C3490">
            <v>2090</v>
          </cell>
          <cell r="D3490" t="str">
            <v>NSW</v>
          </cell>
          <cell r="E3490" t="str">
            <v>Australia</v>
          </cell>
          <cell r="F3490">
            <v>10</v>
          </cell>
        </row>
        <row r="3491">
          <cell r="A3491">
            <v>3494</v>
          </cell>
          <cell r="B3491" t="str">
            <v>35 Chive Alley</v>
          </cell>
          <cell r="C3491">
            <v>2033</v>
          </cell>
          <cell r="D3491" t="str">
            <v>NSW</v>
          </cell>
          <cell r="E3491" t="str">
            <v>Australia</v>
          </cell>
          <cell r="F3491">
            <v>10</v>
          </cell>
        </row>
        <row r="3492">
          <cell r="A3492">
            <v>3495</v>
          </cell>
          <cell r="B3492" t="str">
            <v>1 Dayton Park</v>
          </cell>
          <cell r="C3492">
            <v>2767</v>
          </cell>
          <cell r="D3492" t="str">
            <v>NSW</v>
          </cell>
          <cell r="E3492" t="str">
            <v>Australia</v>
          </cell>
          <cell r="F3492">
            <v>9</v>
          </cell>
        </row>
        <row r="3493">
          <cell r="A3493">
            <v>3496</v>
          </cell>
          <cell r="B3493" t="str">
            <v>2565 Caliangt Point</v>
          </cell>
          <cell r="C3493">
            <v>2171</v>
          </cell>
          <cell r="D3493" t="str">
            <v>NSW</v>
          </cell>
          <cell r="E3493" t="str">
            <v>Australia</v>
          </cell>
          <cell r="F3493">
            <v>9</v>
          </cell>
        </row>
        <row r="3494">
          <cell r="A3494">
            <v>3497</v>
          </cell>
          <cell r="B3494" t="str">
            <v>96 Delladonna Trail</v>
          </cell>
          <cell r="C3494">
            <v>3976</v>
          </cell>
          <cell r="D3494" t="str">
            <v>VIC</v>
          </cell>
          <cell r="E3494" t="str">
            <v>Australia</v>
          </cell>
          <cell r="F3494">
            <v>5</v>
          </cell>
        </row>
        <row r="3495">
          <cell r="A3495">
            <v>3498</v>
          </cell>
          <cell r="B3495" t="str">
            <v>3 Nova Point</v>
          </cell>
          <cell r="C3495">
            <v>3012</v>
          </cell>
          <cell r="D3495" t="str">
            <v>VIC</v>
          </cell>
          <cell r="E3495" t="str">
            <v>Australia</v>
          </cell>
          <cell r="F3495">
            <v>4</v>
          </cell>
        </row>
        <row r="3496">
          <cell r="A3496">
            <v>3499</v>
          </cell>
          <cell r="B3496" t="str">
            <v>310 Stephen Terrace</v>
          </cell>
          <cell r="C3496">
            <v>4073</v>
          </cell>
          <cell r="D3496" t="str">
            <v>QLD</v>
          </cell>
          <cell r="E3496" t="str">
            <v>Australia</v>
          </cell>
          <cell r="F3496">
            <v>9</v>
          </cell>
        </row>
        <row r="3497">
          <cell r="A3497">
            <v>3500</v>
          </cell>
          <cell r="B3497" t="str">
            <v>9491 Green Ridge Terrace</v>
          </cell>
          <cell r="C3497">
            <v>2100</v>
          </cell>
          <cell r="D3497" t="str">
            <v>NSW</v>
          </cell>
          <cell r="E3497" t="str">
            <v>Australia</v>
          </cell>
          <cell r="F3497">
            <v>10</v>
          </cell>
        </row>
        <row r="3498">
          <cell r="A3498">
            <v>3501</v>
          </cell>
          <cell r="B3498" t="str">
            <v>16 Carberry Pass</v>
          </cell>
          <cell r="C3498">
            <v>2119</v>
          </cell>
          <cell r="D3498" t="str">
            <v>NSW</v>
          </cell>
          <cell r="E3498" t="str">
            <v>Australia</v>
          </cell>
          <cell r="F3498">
            <v>11</v>
          </cell>
        </row>
        <row r="3499">
          <cell r="A3499">
            <v>3502</v>
          </cell>
          <cell r="B3499" t="str">
            <v>12 Elgar Place</v>
          </cell>
          <cell r="C3499">
            <v>2155</v>
          </cell>
          <cell r="D3499" t="str">
            <v>NSW</v>
          </cell>
          <cell r="E3499" t="str">
            <v>Australia</v>
          </cell>
          <cell r="F3499">
            <v>10</v>
          </cell>
        </row>
        <row r="3500">
          <cell r="A3500">
            <v>3503</v>
          </cell>
          <cell r="B3500" t="str">
            <v>8749 Menomonie Point</v>
          </cell>
          <cell r="C3500">
            <v>2122</v>
          </cell>
          <cell r="D3500" t="str">
            <v>NSW</v>
          </cell>
          <cell r="E3500" t="str">
            <v>Australia</v>
          </cell>
          <cell r="F3500">
            <v>11</v>
          </cell>
        </row>
        <row r="3501">
          <cell r="A3501">
            <v>3504</v>
          </cell>
          <cell r="B3501" t="str">
            <v>18072 American Parkway</v>
          </cell>
          <cell r="C3501">
            <v>3195</v>
          </cell>
          <cell r="D3501" t="str">
            <v>VIC</v>
          </cell>
          <cell r="E3501" t="str">
            <v>Australia</v>
          </cell>
          <cell r="F3501">
            <v>10</v>
          </cell>
        </row>
        <row r="3502">
          <cell r="A3502">
            <v>3505</v>
          </cell>
          <cell r="B3502" t="str">
            <v>5854 Weeping Birch Avenue</v>
          </cell>
          <cell r="C3502">
            <v>2022</v>
          </cell>
          <cell r="D3502" t="str">
            <v>NSW</v>
          </cell>
          <cell r="E3502" t="str">
            <v>Australia</v>
          </cell>
          <cell r="F3502">
            <v>10</v>
          </cell>
        </row>
        <row r="3503">
          <cell r="A3503">
            <v>3506</v>
          </cell>
          <cell r="B3503" t="str">
            <v>2 Clarendon Point</v>
          </cell>
          <cell r="C3503">
            <v>2194</v>
          </cell>
          <cell r="D3503" t="str">
            <v>NSW</v>
          </cell>
          <cell r="E3503" t="str">
            <v>Australia</v>
          </cell>
          <cell r="F3503">
            <v>7</v>
          </cell>
        </row>
        <row r="3504">
          <cell r="A3504">
            <v>3507</v>
          </cell>
          <cell r="B3504" t="str">
            <v>88979 Hazelcrest Way</v>
          </cell>
          <cell r="C3504">
            <v>3555</v>
          </cell>
          <cell r="D3504" t="str">
            <v>VIC</v>
          </cell>
          <cell r="E3504" t="str">
            <v>Australia</v>
          </cell>
          <cell r="F3504">
            <v>3</v>
          </cell>
        </row>
        <row r="3505">
          <cell r="A3505">
            <v>3508</v>
          </cell>
          <cell r="B3505" t="str">
            <v>7555 Springview Crossing</v>
          </cell>
          <cell r="C3505">
            <v>3195</v>
          </cell>
          <cell r="D3505" t="str">
            <v>VIC</v>
          </cell>
          <cell r="E3505" t="str">
            <v>Australia</v>
          </cell>
          <cell r="F3505">
            <v>10</v>
          </cell>
        </row>
        <row r="3506">
          <cell r="A3506">
            <v>3509</v>
          </cell>
          <cell r="B3506" t="str">
            <v>04240 Prentice Plaza</v>
          </cell>
          <cell r="C3506">
            <v>3031</v>
          </cell>
          <cell r="D3506" t="str">
            <v>VIC</v>
          </cell>
          <cell r="E3506" t="str">
            <v>Australia</v>
          </cell>
          <cell r="F3506">
            <v>9</v>
          </cell>
        </row>
        <row r="3507">
          <cell r="A3507">
            <v>3510</v>
          </cell>
          <cell r="B3507" t="str">
            <v>35280 Harper Junction</v>
          </cell>
          <cell r="C3507">
            <v>2700</v>
          </cell>
          <cell r="D3507" t="str">
            <v>NSW</v>
          </cell>
          <cell r="E3507" t="str">
            <v>Australia</v>
          </cell>
          <cell r="F3507">
            <v>2</v>
          </cell>
        </row>
        <row r="3508">
          <cell r="A3508">
            <v>3511</v>
          </cell>
          <cell r="B3508" t="str">
            <v>08479 Hazelcrest Street</v>
          </cell>
          <cell r="C3508">
            <v>3340</v>
          </cell>
          <cell r="D3508" t="str">
            <v>VIC</v>
          </cell>
          <cell r="E3508" t="str">
            <v>Australia</v>
          </cell>
          <cell r="F3508">
            <v>4</v>
          </cell>
        </row>
        <row r="3509">
          <cell r="A3509">
            <v>3512</v>
          </cell>
          <cell r="B3509" t="str">
            <v>70 Oakridge Pass</v>
          </cell>
          <cell r="C3509">
            <v>2019</v>
          </cell>
          <cell r="D3509" t="str">
            <v>NSW</v>
          </cell>
          <cell r="E3509" t="str">
            <v>Australia</v>
          </cell>
          <cell r="F3509">
            <v>10</v>
          </cell>
        </row>
        <row r="3510">
          <cell r="A3510">
            <v>3513</v>
          </cell>
          <cell r="B3510" t="str">
            <v>56873 Buena Vista Crossing</v>
          </cell>
          <cell r="C3510">
            <v>2035</v>
          </cell>
          <cell r="D3510" t="str">
            <v>NSW</v>
          </cell>
          <cell r="E3510" t="str">
            <v>Australia</v>
          </cell>
          <cell r="F3510">
            <v>9</v>
          </cell>
        </row>
        <row r="3511">
          <cell r="A3511">
            <v>3514</v>
          </cell>
          <cell r="B3511" t="str">
            <v>7 Rieder Street</v>
          </cell>
          <cell r="C3511">
            <v>3155</v>
          </cell>
          <cell r="D3511" t="str">
            <v>VIC</v>
          </cell>
          <cell r="E3511" t="str">
            <v>Australia</v>
          </cell>
          <cell r="F3511">
            <v>7</v>
          </cell>
        </row>
        <row r="3512">
          <cell r="A3512">
            <v>3515</v>
          </cell>
          <cell r="B3512" t="str">
            <v>3528 Granby Circle</v>
          </cell>
          <cell r="C3512">
            <v>4825</v>
          </cell>
          <cell r="D3512" t="str">
            <v>QLD</v>
          </cell>
          <cell r="E3512" t="str">
            <v>Australia</v>
          </cell>
          <cell r="F3512">
            <v>5</v>
          </cell>
        </row>
        <row r="3513">
          <cell r="A3513">
            <v>3516</v>
          </cell>
          <cell r="B3513" t="str">
            <v>16 Vahlen Trail</v>
          </cell>
          <cell r="C3513">
            <v>2152</v>
          </cell>
          <cell r="D3513" t="str">
            <v>NSW</v>
          </cell>
          <cell r="E3513" t="str">
            <v>Australia</v>
          </cell>
          <cell r="F3513">
            <v>10</v>
          </cell>
        </row>
        <row r="3514">
          <cell r="A3514">
            <v>3517</v>
          </cell>
          <cell r="B3514" t="str">
            <v>977 Arapahoe Trail</v>
          </cell>
          <cell r="C3514">
            <v>4121</v>
          </cell>
          <cell r="D3514" t="str">
            <v>QLD</v>
          </cell>
          <cell r="E3514" t="str">
            <v>Australia</v>
          </cell>
          <cell r="F3514">
            <v>8</v>
          </cell>
        </row>
        <row r="3515">
          <cell r="A3515">
            <v>3518</v>
          </cell>
          <cell r="B3515" t="str">
            <v>31331 Old Shore Crossing</v>
          </cell>
          <cell r="C3515">
            <v>2211</v>
          </cell>
          <cell r="D3515" t="str">
            <v>NSW</v>
          </cell>
          <cell r="E3515" t="str">
            <v>Australia</v>
          </cell>
          <cell r="F3515">
            <v>8</v>
          </cell>
        </row>
        <row r="3516">
          <cell r="A3516">
            <v>3519</v>
          </cell>
          <cell r="B3516" t="str">
            <v>51757 Weeping Birch Center</v>
          </cell>
          <cell r="C3516">
            <v>2470</v>
          </cell>
          <cell r="D3516" t="str">
            <v>NSW</v>
          </cell>
          <cell r="E3516" t="str">
            <v>Australia</v>
          </cell>
          <cell r="F3516">
            <v>5</v>
          </cell>
        </row>
        <row r="3517">
          <cell r="A3517">
            <v>3520</v>
          </cell>
          <cell r="B3517" t="str">
            <v>25 Schurz Avenue</v>
          </cell>
          <cell r="C3517">
            <v>2071</v>
          </cell>
          <cell r="D3517" t="str">
            <v>NSW</v>
          </cell>
          <cell r="E3517" t="str">
            <v>Australia</v>
          </cell>
          <cell r="F3517">
            <v>12</v>
          </cell>
        </row>
        <row r="3518">
          <cell r="A3518">
            <v>3521</v>
          </cell>
          <cell r="B3518" t="str">
            <v>92045 Magdeline Street</v>
          </cell>
          <cell r="C3518">
            <v>2101</v>
          </cell>
          <cell r="D3518" t="str">
            <v>NSW</v>
          </cell>
          <cell r="E3518" t="str">
            <v>Australia</v>
          </cell>
          <cell r="F3518">
            <v>11</v>
          </cell>
        </row>
        <row r="3519">
          <cell r="A3519">
            <v>3522</v>
          </cell>
          <cell r="B3519" t="str">
            <v>0129 Hollow Ridge Crossing</v>
          </cell>
          <cell r="C3519">
            <v>2095</v>
          </cell>
          <cell r="D3519" t="str">
            <v>NSW</v>
          </cell>
          <cell r="E3519" t="str">
            <v>Australia</v>
          </cell>
          <cell r="F3519">
            <v>11</v>
          </cell>
        </row>
        <row r="3520">
          <cell r="A3520">
            <v>3523</v>
          </cell>
          <cell r="B3520" t="str">
            <v>56 Anderson Alley</v>
          </cell>
          <cell r="C3520">
            <v>2194</v>
          </cell>
          <cell r="D3520" t="str">
            <v>NSW</v>
          </cell>
          <cell r="E3520" t="str">
            <v>Australia</v>
          </cell>
          <cell r="F3520">
            <v>10</v>
          </cell>
        </row>
        <row r="3521">
          <cell r="A3521">
            <v>3524</v>
          </cell>
          <cell r="B3521" t="str">
            <v>528 Golf View Plaza</v>
          </cell>
          <cell r="C3521">
            <v>2471</v>
          </cell>
          <cell r="D3521" t="str">
            <v>NSW</v>
          </cell>
          <cell r="E3521" t="str">
            <v>Australia</v>
          </cell>
          <cell r="F3521">
            <v>2</v>
          </cell>
        </row>
        <row r="3522">
          <cell r="A3522">
            <v>3525</v>
          </cell>
          <cell r="B3522" t="str">
            <v>474 Farragut Way</v>
          </cell>
          <cell r="C3522">
            <v>4812</v>
          </cell>
          <cell r="D3522" t="str">
            <v>QLD</v>
          </cell>
          <cell r="E3522" t="str">
            <v>Australia</v>
          </cell>
          <cell r="F3522">
            <v>3</v>
          </cell>
        </row>
        <row r="3523">
          <cell r="A3523">
            <v>3526</v>
          </cell>
          <cell r="B3523" t="str">
            <v>1 Schiller Place</v>
          </cell>
          <cell r="C3523">
            <v>2774</v>
          </cell>
          <cell r="D3523" t="str">
            <v>NSW</v>
          </cell>
          <cell r="E3523" t="str">
            <v>Australia</v>
          </cell>
          <cell r="F3523">
            <v>9</v>
          </cell>
        </row>
        <row r="3524">
          <cell r="A3524">
            <v>3527</v>
          </cell>
          <cell r="B3524" t="str">
            <v>55497 Warrior Alley</v>
          </cell>
          <cell r="C3524">
            <v>3123</v>
          </cell>
          <cell r="D3524" t="str">
            <v>VIC</v>
          </cell>
          <cell r="E3524" t="str">
            <v>Australia</v>
          </cell>
          <cell r="F3524">
            <v>9</v>
          </cell>
        </row>
        <row r="3525">
          <cell r="A3525">
            <v>3528</v>
          </cell>
          <cell r="B3525" t="str">
            <v>6 Moulton Point</v>
          </cell>
          <cell r="C3525">
            <v>2145</v>
          </cell>
          <cell r="D3525" t="str">
            <v>NSW</v>
          </cell>
          <cell r="E3525" t="str">
            <v>Australia</v>
          </cell>
          <cell r="F3525">
            <v>10</v>
          </cell>
        </row>
        <row r="3526">
          <cell r="A3526">
            <v>3529</v>
          </cell>
          <cell r="B3526" t="str">
            <v>6 Rockefeller Lane</v>
          </cell>
          <cell r="C3526">
            <v>2294</v>
          </cell>
          <cell r="D3526" t="str">
            <v>NSW</v>
          </cell>
          <cell r="E3526" t="str">
            <v>Australia</v>
          </cell>
          <cell r="F3526">
            <v>7</v>
          </cell>
        </row>
        <row r="3527">
          <cell r="A3527">
            <v>3530</v>
          </cell>
          <cell r="B3527" t="str">
            <v>05759 Ridge Oak Trail</v>
          </cell>
          <cell r="C3527">
            <v>2007</v>
          </cell>
          <cell r="D3527" t="str">
            <v>NSW</v>
          </cell>
          <cell r="E3527" t="str">
            <v>Australia</v>
          </cell>
          <cell r="F3527">
            <v>8</v>
          </cell>
        </row>
        <row r="3528">
          <cell r="A3528">
            <v>3531</v>
          </cell>
          <cell r="B3528" t="str">
            <v>75 Grim Circle</v>
          </cell>
          <cell r="C3528">
            <v>2147</v>
          </cell>
          <cell r="D3528" t="str">
            <v>NSW</v>
          </cell>
          <cell r="E3528" t="str">
            <v>Australia</v>
          </cell>
          <cell r="F3528">
            <v>10</v>
          </cell>
        </row>
        <row r="3529">
          <cell r="A3529">
            <v>3532</v>
          </cell>
          <cell r="B3529" t="str">
            <v>88 Bunting Hill</v>
          </cell>
          <cell r="C3529">
            <v>3978</v>
          </cell>
          <cell r="D3529" t="str">
            <v>VIC</v>
          </cell>
          <cell r="E3529" t="str">
            <v>Australia</v>
          </cell>
          <cell r="F3529">
            <v>6</v>
          </cell>
        </row>
        <row r="3530">
          <cell r="A3530">
            <v>3533</v>
          </cell>
          <cell r="B3530" t="str">
            <v>7547 Garrison Alley</v>
          </cell>
          <cell r="C3530">
            <v>2705</v>
          </cell>
          <cell r="D3530" t="str">
            <v>NSW</v>
          </cell>
          <cell r="E3530" t="str">
            <v>Australia</v>
          </cell>
          <cell r="F3530">
            <v>5</v>
          </cell>
        </row>
        <row r="3531">
          <cell r="A3531">
            <v>3534</v>
          </cell>
          <cell r="B3531" t="str">
            <v>3605 Vidon Hill</v>
          </cell>
          <cell r="C3531">
            <v>3305</v>
          </cell>
          <cell r="D3531" t="str">
            <v>VIC</v>
          </cell>
          <cell r="E3531" t="str">
            <v>Australia</v>
          </cell>
          <cell r="F3531">
            <v>1</v>
          </cell>
        </row>
        <row r="3532">
          <cell r="A3532">
            <v>3535</v>
          </cell>
          <cell r="B3532" t="str">
            <v>0485 Petterle Terrace</v>
          </cell>
          <cell r="C3532">
            <v>2575</v>
          </cell>
          <cell r="D3532" t="str">
            <v>NSW</v>
          </cell>
          <cell r="E3532" t="str">
            <v>Australia</v>
          </cell>
          <cell r="F3532">
            <v>6</v>
          </cell>
        </row>
        <row r="3533">
          <cell r="A3533">
            <v>3536</v>
          </cell>
          <cell r="B3533" t="str">
            <v>97461 Drewry Trail</v>
          </cell>
          <cell r="C3533">
            <v>3072</v>
          </cell>
          <cell r="D3533" t="str">
            <v>VIC</v>
          </cell>
          <cell r="E3533" t="str">
            <v>Australia</v>
          </cell>
          <cell r="F3533">
            <v>10</v>
          </cell>
        </row>
        <row r="3534">
          <cell r="A3534">
            <v>3537</v>
          </cell>
          <cell r="B3534" t="str">
            <v>6736 Anthes Junction</v>
          </cell>
          <cell r="C3534">
            <v>2250</v>
          </cell>
          <cell r="D3534" t="str">
            <v>NSW</v>
          </cell>
          <cell r="E3534" t="str">
            <v>Australia</v>
          </cell>
          <cell r="F3534">
            <v>7</v>
          </cell>
        </row>
        <row r="3535">
          <cell r="A3535">
            <v>3538</v>
          </cell>
          <cell r="B3535" t="str">
            <v>9 Tennyson Center</v>
          </cell>
          <cell r="C3535">
            <v>2198</v>
          </cell>
          <cell r="D3535" t="str">
            <v>NSW</v>
          </cell>
          <cell r="E3535" t="str">
            <v>Australia</v>
          </cell>
          <cell r="F3535">
            <v>9</v>
          </cell>
        </row>
        <row r="3536">
          <cell r="A3536">
            <v>3539</v>
          </cell>
          <cell r="B3536" t="str">
            <v>9594 Brown Junction</v>
          </cell>
          <cell r="C3536">
            <v>4509</v>
          </cell>
          <cell r="D3536" t="str">
            <v>QLD</v>
          </cell>
          <cell r="E3536" t="str">
            <v>Australia</v>
          </cell>
          <cell r="F3536">
            <v>7</v>
          </cell>
        </row>
        <row r="3537">
          <cell r="A3537">
            <v>3540</v>
          </cell>
          <cell r="B3537" t="str">
            <v>64 Macpherson Junction</v>
          </cell>
          <cell r="C3537">
            <v>4061</v>
          </cell>
          <cell r="D3537" t="str">
            <v>QLD</v>
          </cell>
          <cell r="E3537" t="str">
            <v>Australia</v>
          </cell>
          <cell r="F3537">
            <v>8</v>
          </cell>
        </row>
        <row r="3538">
          <cell r="A3538">
            <v>3541</v>
          </cell>
          <cell r="B3538" t="str">
            <v>0 Heath Point</v>
          </cell>
          <cell r="C3538">
            <v>2136</v>
          </cell>
          <cell r="D3538" t="str">
            <v>NSW</v>
          </cell>
          <cell r="E3538" t="str">
            <v>Australia</v>
          </cell>
          <cell r="F3538">
            <v>9</v>
          </cell>
        </row>
        <row r="3539">
          <cell r="A3539">
            <v>3542</v>
          </cell>
          <cell r="B3539" t="str">
            <v>1 Chive Trail</v>
          </cell>
          <cell r="C3539">
            <v>4670</v>
          </cell>
          <cell r="D3539" t="str">
            <v>QLD</v>
          </cell>
          <cell r="E3539" t="str">
            <v>Australia</v>
          </cell>
          <cell r="F3539">
            <v>2</v>
          </cell>
        </row>
        <row r="3540">
          <cell r="A3540">
            <v>3543</v>
          </cell>
          <cell r="B3540" t="str">
            <v>34976 Lindbergh Hill</v>
          </cell>
          <cell r="C3540">
            <v>4304</v>
          </cell>
          <cell r="D3540" t="str">
            <v>QLD</v>
          </cell>
          <cell r="E3540" t="str">
            <v>Australia</v>
          </cell>
          <cell r="F3540">
            <v>4</v>
          </cell>
        </row>
        <row r="3541">
          <cell r="A3541">
            <v>3544</v>
          </cell>
          <cell r="B3541" t="str">
            <v>266 Little Fleur Street</v>
          </cell>
          <cell r="C3541">
            <v>4350</v>
          </cell>
          <cell r="D3541" t="str">
            <v>QLD</v>
          </cell>
          <cell r="E3541" t="str">
            <v>Australia</v>
          </cell>
          <cell r="F3541">
            <v>4</v>
          </cell>
        </row>
        <row r="3542">
          <cell r="A3542">
            <v>3545</v>
          </cell>
          <cell r="B3542" t="str">
            <v>005 Bunker Hill Lane</v>
          </cell>
          <cell r="C3542">
            <v>3046</v>
          </cell>
          <cell r="D3542" t="str">
            <v>VIC</v>
          </cell>
          <cell r="E3542" t="str">
            <v>Australia</v>
          </cell>
          <cell r="F3542">
            <v>9</v>
          </cell>
        </row>
        <row r="3543">
          <cell r="A3543">
            <v>3546</v>
          </cell>
          <cell r="B3543" t="str">
            <v>792 Maple Trail</v>
          </cell>
          <cell r="C3543">
            <v>2097</v>
          </cell>
          <cell r="D3543" t="str">
            <v>NSW</v>
          </cell>
          <cell r="E3543" t="str">
            <v>Australia</v>
          </cell>
          <cell r="F3543">
            <v>12</v>
          </cell>
        </row>
        <row r="3544">
          <cell r="A3544">
            <v>3547</v>
          </cell>
          <cell r="B3544" t="str">
            <v>71 Moulton Drive</v>
          </cell>
          <cell r="C3544">
            <v>3065</v>
          </cell>
          <cell r="D3544" t="str">
            <v>VIC</v>
          </cell>
          <cell r="E3544" t="str">
            <v>Australia</v>
          </cell>
          <cell r="F3544">
            <v>10</v>
          </cell>
        </row>
        <row r="3545">
          <cell r="A3545">
            <v>3548</v>
          </cell>
          <cell r="B3545" t="str">
            <v>033 Maryland Plaza</v>
          </cell>
          <cell r="C3545">
            <v>3023</v>
          </cell>
          <cell r="D3545" t="str">
            <v>VIC</v>
          </cell>
          <cell r="E3545" t="str">
            <v>Australia</v>
          </cell>
          <cell r="F3545">
            <v>8</v>
          </cell>
        </row>
        <row r="3546">
          <cell r="A3546">
            <v>3549</v>
          </cell>
          <cell r="B3546" t="str">
            <v>360 Green Ridge Junction</v>
          </cell>
          <cell r="C3546">
            <v>2508</v>
          </cell>
          <cell r="D3546" t="str">
            <v>NSW</v>
          </cell>
          <cell r="E3546" t="str">
            <v>Australia</v>
          </cell>
          <cell r="F3546">
            <v>9</v>
          </cell>
        </row>
        <row r="3547">
          <cell r="A3547">
            <v>3550</v>
          </cell>
          <cell r="B3547" t="str">
            <v>870 Bluestem Hill</v>
          </cell>
          <cell r="C3547">
            <v>2745</v>
          </cell>
          <cell r="D3547" t="str">
            <v>NSW</v>
          </cell>
          <cell r="E3547" t="str">
            <v>Australia</v>
          </cell>
          <cell r="F3547">
            <v>8</v>
          </cell>
        </row>
        <row r="3548">
          <cell r="A3548">
            <v>3551</v>
          </cell>
          <cell r="B3548" t="str">
            <v>392 Grim Pass</v>
          </cell>
          <cell r="C3548">
            <v>4680</v>
          </cell>
          <cell r="D3548" t="str">
            <v>QLD</v>
          </cell>
          <cell r="E3548" t="str">
            <v>Australia</v>
          </cell>
          <cell r="F3548">
            <v>6</v>
          </cell>
        </row>
        <row r="3549">
          <cell r="A3549">
            <v>3552</v>
          </cell>
          <cell r="B3549" t="str">
            <v>38792 Calypso Crossing</v>
          </cell>
          <cell r="C3549">
            <v>2778</v>
          </cell>
          <cell r="D3549" t="str">
            <v>NSW</v>
          </cell>
          <cell r="E3549" t="str">
            <v>Australia</v>
          </cell>
          <cell r="F3549">
            <v>7</v>
          </cell>
        </row>
        <row r="3550">
          <cell r="A3550">
            <v>3553</v>
          </cell>
          <cell r="B3550" t="str">
            <v>92 Mallard Court</v>
          </cell>
          <cell r="C3550">
            <v>3125</v>
          </cell>
          <cell r="D3550" t="str">
            <v>VIC</v>
          </cell>
          <cell r="E3550" t="str">
            <v>Australia</v>
          </cell>
          <cell r="F3550">
            <v>10</v>
          </cell>
        </row>
        <row r="3551">
          <cell r="A3551">
            <v>3554</v>
          </cell>
          <cell r="B3551" t="str">
            <v>37 Summerview Park</v>
          </cell>
          <cell r="C3551">
            <v>2101</v>
          </cell>
          <cell r="D3551" t="str">
            <v>NSW</v>
          </cell>
          <cell r="E3551" t="str">
            <v>Australia</v>
          </cell>
          <cell r="F3551">
            <v>11</v>
          </cell>
        </row>
        <row r="3552">
          <cell r="A3552">
            <v>3555</v>
          </cell>
          <cell r="B3552" t="str">
            <v>3 Shasta Way</v>
          </cell>
          <cell r="C3552">
            <v>2076</v>
          </cell>
          <cell r="D3552" t="str">
            <v>NSW</v>
          </cell>
          <cell r="E3552" t="str">
            <v>Australia</v>
          </cell>
          <cell r="F3552">
            <v>12</v>
          </cell>
        </row>
        <row r="3553">
          <cell r="A3553">
            <v>3556</v>
          </cell>
          <cell r="B3553" t="str">
            <v>45 Redwing Road</v>
          </cell>
          <cell r="C3553">
            <v>3182</v>
          </cell>
          <cell r="D3553" t="str">
            <v>VIC</v>
          </cell>
          <cell r="E3553" t="str">
            <v>Australia</v>
          </cell>
          <cell r="F3553">
            <v>12</v>
          </cell>
        </row>
        <row r="3554">
          <cell r="A3554">
            <v>3557</v>
          </cell>
          <cell r="B3554" t="str">
            <v>41 Northridge Road</v>
          </cell>
          <cell r="C3554">
            <v>4730</v>
          </cell>
          <cell r="D3554" t="str">
            <v>QLD</v>
          </cell>
          <cell r="E3554" t="str">
            <v>Australia</v>
          </cell>
          <cell r="F3554">
            <v>4</v>
          </cell>
        </row>
        <row r="3555">
          <cell r="A3555">
            <v>3558</v>
          </cell>
          <cell r="B3555" t="str">
            <v>459 Meadow Valley Junction</v>
          </cell>
          <cell r="C3555">
            <v>4155</v>
          </cell>
          <cell r="D3555" t="str">
            <v>QLD</v>
          </cell>
          <cell r="E3555" t="str">
            <v>Australia</v>
          </cell>
          <cell r="F3555">
            <v>10</v>
          </cell>
        </row>
        <row r="3556">
          <cell r="A3556">
            <v>3559</v>
          </cell>
          <cell r="B3556" t="str">
            <v>276 Coolidge Plaza</v>
          </cell>
          <cell r="C3556">
            <v>4215</v>
          </cell>
          <cell r="D3556" t="str">
            <v>QLD</v>
          </cell>
          <cell r="E3556" t="str">
            <v>Australia</v>
          </cell>
          <cell r="F3556">
            <v>7</v>
          </cell>
        </row>
        <row r="3557">
          <cell r="A3557">
            <v>3560</v>
          </cell>
          <cell r="B3557" t="str">
            <v>4 Dexter Park</v>
          </cell>
          <cell r="C3557">
            <v>4505</v>
          </cell>
          <cell r="D3557" t="str">
            <v>QLD</v>
          </cell>
          <cell r="E3557" t="str">
            <v>Australia</v>
          </cell>
          <cell r="F3557">
            <v>2</v>
          </cell>
        </row>
        <row r="3558">
          <cell r="A3558">
            <v>3561</v>
          </cell>
          <cell r="B3558" t="str">
            <v>0800 Donald Hill</v>
          </cell>
          <cell r="C3558">
            <v>4000</v>
          </cell>
          <cell r="D3558" t="str">
            <v>QLD</v>
          </cell>
          <cell r="E3558" t="str">
            <v>Australia</v>
          </cell>
          <cell r="F3558">
            <v>7</v>
          </cell>
        </row>
        <row r="3559">
          <cell r="A3559">
            <v>3562</v>
          </cell>
          <cell r="B3559" t="str">
            <v>4301 Haas Junction</v>
          </cell>
          <cell r="C3559">
            <v>2204</v>
          </cell>
          <cell r="D3559" t="str">
            <v>NSW</v>
          </cell>
          <cell r="E3559" t="str">
            <v>Australia</v>
          </cell>
          <cell r="F3559">
            <v>9</v>
          </cell>
        </row>
        <row r="3560">
          <cell r="A3560">
            <v>3563</v>
          </cell>
          <cell r="B3560" t="str">
            <v>0185 Fremont Alley</v>
          </cell>
          <cell r="C3560">
            <v>4074</v>
          </cell>
          <cell r="D3560" t="str">
            <v>QLD</v>
          </cell>
          <cell r="E3560" t="str">
            <v>Australia</v>
          </cell>
          <cell r="F3560">
            <v>7</v>
          </cell>
        </row>
        <row r="3561">
          <cell r="A3561">
            <v>3564</v>
          </cell>
          <cell r="B3561" t="str">
            <v>85476 Shasta Park</v>
          </cell>
          <cell r="C3561">
            <v>2065</v>
          </cell>
          <cell r="D3561" t="str">
            <v>NSW</v>
          </cell>
          <cell r="E3561" t="str">
            <v>Australia</v>
          </cell>
          <cell r="F3561">
            <v>12</v>
          </cell>
        </row>
        <row r="3562">
          <cell r="A3562">
            <v>3565</v>
          </cell>
          <cell r="B3562" t="str">
            <v>4888 Hoepker Plaza</v>
          </cell>
          <cell r="C3562">
            <v>2072</v>
          </cell>
          <cell r="D3562" t="str">
            <v>NSW</v>
          </cell>
          <cell r="E3562" t="str">
            <v>Australia</v>
          </cell>
          <cell r="F3562">
            <v>12</v>
          </cell>
        </row>
        <row r="3563">
          <cell r="A3563">
            <v>3566</v>
          </cell>
          <cell r="B3563" t="str">
            <v>77 Green Court</v>
          </cell>
          <cell r="C3563">
            <v>2570</v>
          </cell>
          <cell r="D3563" t="str">
            <v>NSW</v>
          </cell>
          <cell r="E3563" t="str">
            <v>Australia</v>
          </cell>
          <cell r="F3563">
            <v>9</v>
          </cell>
        </row>
        <row r="3564">
          <cell r="A3564">
            <v>3567</v>
          </cell>
          <cell r="B3564" t="str">
            <v>22344 Reinke Pass</v>
          </cell>
          <cell r="C3564">
            <v>4225</v>
          </cell>
          <cell r="D3564" t="str">
            <v>QLD</v>
          </cell>
          <cell r="E3564" t="str">
            <v>Australia</v>
          </cell>
          <cell r="F3564">
            <v>5</v>
          </cell>
        </row>
        <row r="3565">
          <cell r="A3565">
            <v>3568</v>
          </cell>
          <cell r="B3565" t="str">
            <v>588 Menomonie Way</v>
          </cell>
          <cell r="C3565">
            <v>4179</v>
          </cell>
          <cell r="D3565" t="str">
            <v>QLD</v>
          </cell>
          <cell r="E3565" t="str">
            <v>Australia</v>
          </cell>
          <cell r="F3565">
            <v>9</v>
          </cell>
        </row>
        <row r="3566">
          <cell r="A3566">
            <v>3569</v>
          </cell>
          <cell r="B3566" t="str">
            <v>3 Becker Drive</v>
          </cell>
          <cell r="C3566">
            <v>2566</v>
          </cell>
          <cell r="D3566" t="str">
            <v>NSW</v>
          </cell>
          <cell r="E3566" t="str">
            <v>Australia</v>
          </cell>
          <cell r="F3566">
            <v>8</v>
          </cell>
        </row>
        <row r="3567">
          <cell r="A3567">
            <v>3570</v>
          </cell>
          <cell r="B3567" t="str">
            <v>663 Sunfield Court</v>
          </cell>
          <cell r="C3567">
            <v>3564</v>
          </cell>
          <cell r="D3567" t="str">
            <v>VIC</v>
          </cell>
          <cell r="E3567" t="str">
            <v>Australia</v>
          </cell>
          <cell r="F3567">
            <v>2</v>
          </cell>
        </row>
        <row r="3568">
          <cell r="A3568">
            <v>3571</v>
          </cell>
          <cell r="B3568" t="str">
            <v>010 Maryland Court</v>
          </cell>
          <cell r="C3568">
            <v>3556</v>
          </cell>
          <cell r="D3568" t="str">
            <v>VIC</v>
          </cell>
          <cell r="E3568" t="str">
            <v>Australia</v>
          </cell>
          <cell r="F3568">
            <v>2</v>
          </cell>
        </row>
        <row r="3569">
          <cell r="A3569">
            <v>3572</v>
          </cell>
          <cell r="B3569" t="str">
            <v>53504 Dakota Terrace</v>
          </cell>
          <cell r="C3569">
            <v>2570</v>
          </cell>
          <cell r="D3569" t="str">
            <v>NSW</v>
          </cell>
          <cell r="E3569" t="str">
            <v>Australia</v>
          </cell>
          <cell r="F3569">
            <v>8</v>
          </cell>
        </row>
        <row r="3570">
          <cell r="A3570">
            <v>3573</v>
          </cell>
          <cell r="B3570" t="str">
            <v>681 Ridgeway Junction</v>
          </cell>
          <cell r="C3570">
            <v>4208</v>
          </cell>
          <cell r="D3570" t="str">
            <v>QLD</v>
          </cell>
          <cell r="E3570" t="str">
            <v>Australia</v>
          </cell>
          <cell r="F3570">
            <v>7</v>
          </cell>
        </row>
        <row r="3571">
          <cell r="A3571">
            <v>3574</v>
          </cell>
          <cell r="B3571" t="str">
            <v>225 American Point</v>
          </cell>
          <cell r="C3571">
            <v>4508</v>
          </cell>
          <cell r="D3571" t="str">
            <v>QLD</v>
          </cell>
          <cell r="E3571" t="str">
            <v>Australia</v>
          </cell>
          <cell r="F3571">
            <v>3</v>
          </cell>
        </row>
        <row r="3572">
          <cell r="A3572">
            <v>3575</v>
          </cell>
          <cell r="B3572" t="str">
            <v>79 Moland Junction</v>
          </cell>
          <cell r="C3572">
            <v>2795</v>
          </cell>
          <cell r="D3572" t="str">
            <v>NSW</v>
          </cell>
          <cell r="E3572" t="str">
            <v>Australia</v>
          </cell>
          <cell r="F3572">
            <v>4</v>
          </cell>
        </row>
        <row r="3573">
          <cell r="A3573">
            <v>3576</v>
          </cell>
          <cell r="B3573" t="str">
            <v>9004 Wayridge Drive</v>
          </cell>
          <cell r="C3573">
            <v>2799</v>
          </cell>
          <cell r="D3573" t="str">
            <v>NSW</v>
          </cell>
          <cell r="E3573" t="str">
            <v>Australia</v>
          </cell>
          <cell r="F3573">
            <v>4</v>
          </cell>
        </row>
        <row r="3574">
          <cell r="A3574">
            <v>3577</v>
          </cell>
          <cell r="B3574" t="str">
            <v>505 Village Pass</v>
          </cell>
          <cell r="C3574">
            <v>4007</v>
          </cell>
          <cell r="D3574" t="str">
            <v>QLD</v>
          </cell>
          <cell r="E3574" t="str">
            <v>Australia</v>
          </cell>
          <cell r="F3574">
            <v>4</v>
          </cell>
        </row>
        <row r="3575">
          <cell r="A3575">
            <v>3578</v>
          </cell>
          <cell r="B3575" t="str">
            <v>57 Thierer Parkway</v>
          </cell>
          <cell r="C3575">
            <v>2177</v>
          </cell>
          <cell r="D3575" t="str">
            <v>NSW</v>
          </cell>
          <cell r="E3575" t="str">
            <v>Australia</v>
          </cell>
          <cell r="F3575">
            <v>9</v>
          </cell>
        </row>
        <row r="3576">
          <cell r="A3576">
            <v>3579</v>
          </cell>
          <cell r="B3576" t="str">
            <v>91 Roth Pass</v>
          </cell>
          <cell r="C3576">
            <v>2565</v>
          </cell>
          <cell r="D3576" t="str">
            <v>NSW</v>
          </cell>
          <cell r="E3576" t="str">
            <v>Australia</v>
          </cell>
          <cell r="F3576">
            <v>6</v>
          </cell>
        </row>
        <row r="3577">
          <cell r="A3577">
            <v>3580</v>
          </cell>
          <cell r="B3577" t="str">
            <v>4605 Lakewood Gardens Terrace</v>
          </cell>
          <cell r="C3577">
            <v>3216</v>
          </cell>
          <cell r="D3577" t="str">
            <v>VIC</v>
          </cell>
          <cell r="E3577" t="str">
            <v>Australia</v>
          </cell>
          <cell r="F3577">
            <v>7</v>
          </cell>
        </row>
        <row r="3578">
          <cell r="A3578">
            <v>3581</v>
          </cell>
          <cell r="B3578" t="str">
            <v>16334 Rutledge Trail</v>
          </cell>
          <cell r="C3578">
            <v>3805</v>
          </cell>
          <cell r="D3578" t="str">
            <v>VIC</v>
          </cell>
          <cell r="E3578" t="str">
            <v>Australia</v>
          </cell>
          <cell r="F3578">
            <v>9</v>
          </cell>
        </row>
        <row r="3579">
          <cell r="A3579">
            <v>3582</v>
          </cell>
          <cell r="B3579" t="str">
            <v>878 Cody Point</v>
          </cell>
          <cell r="C3579">
            <v>2155</v>
          </cell>
          <cell r="D3579" t="str">
            <v>NSW</v>
          </cell>
          <cell r="E3579" t="str">
            <v>Australia</v>
          </cell>
          <cell r="F3579">
            <v>10</v>
          </cell>
        </row>
        <row r="3580">
          <cell r="A3580">
            <v>3583</v>
          </cell>
          <cell r="B3580" t="str">
            <v>66028 Randy Terrace</v>
          </cell>
          <cell r="C3580">
            <v>2155</v>
          </cell>
          <cell r="D3580" t="str">
            <v>NSW</v>
          </cell>
          <cell r="E3580" t="str">
            <v>Australia</v>
          </cell>
          <cell r="F3580">
            <v>10</v>
          </cell>
        </row>
        <row r="3581">
          <cell r="A3581">
            <v>3584</v>
          </cell>
          <cell r="B3581" t="str">
            <v>78478 Pond Road</v>
          </cell>
          <cell r="C3581">
            <v>4128</v>
          </cell>
          <cell r="D3581" t="str">
            <v>QLD</v>
          </cell>
          <cell r="E3581" t="str">
            <v>Australia</v>
          </cell>
          <cell r="F3581">
            <v>7</v>
          </cell>
        </row>
        <row r="3582">
          <cell r="A3582">
            <v>3585</v>
          </cell>
          <cell r="B3582" t="str">
            <v>062 Dixon Parkway</v>
          </cell>
          <cell r="C3582">
            <v>3103</v>
          </cell>
          <cell r="D3582" t="str">
            <v>VIC</v>
          </cell>
          <cell r="E3582" t="str">
            <v>Australia</v>
          </cell>
          <cell r="F3582">
            <v>12</v>
          </cell>
        </row>
        <row r="3583">
          <cell r="A3583">
            <v>3586</v>
          </cell>
          <cell r="B3583" t="str">
            <v>344 Delladonna Place</v>
          </cell>
          <cell r="C3583">
            <v>2196</v>
          </cell>
          <cell r="D3583" t="str">
            <v>NSW</v>
          </cell>
          <cell r="E3583" t="str">
            <v>Australia</v>
          </cell>
          <cell r="F3583">
            <v>10</v>
          </cell>
        </row>
        <row r="3584">
          <cell r="A3584">
            <v>3587</v>
          </cell>
          <cell r="B3584" t="str">
            <v>53 Union Terrace</v>
          </cell>
          <cell r="C3584">
            <v>2763</v>
          </cell>
          <cell r="D3584" t="str">
            <v>NSW</v>
          </cell>
          <cell r="E3584" t="str">
            <v>Australia</v>
          </cell>
          <cell r="F3584">
            <v>8</v>
          </cell>
        </row>
        <row r="3585">
          <cell r="A3585">
            <v>3588</v>
          </cell>
          <cell r="B3585" t="str">
            <v>33221 Maple Wood Place</v>
          </cell>
          <cell r="C3585">
            <v>2260</v>
          </cell>
          <cell r="D3585" t="str">
            <v>NSW</v>
          </cell>
          <cell r="E3585" t="str">
            <v>Australia</v>
          </cell>
          <cell r="F3585">
            <v>10</v>
          </cell>
        </row>
        <row r="3586">
          <cell r="A3586">
            <v>3589</v>
          </cell>
          <cell r="B3586" t="str">
            <v>1 Esker Pass</v>
          </cell>
          <cell r="C3586">
            <v>4575</v>
          </cell>
          <cell r="D3586" t="str">
            <v>QLD</v>
          </cell>
          <cell r="E3586" t="str">
            <v>Australia</v>
          </cell>
          <cell r="F3586">
            <v>8</v>
          </cell>
        </row>
        <row r="3587">
          <cell r="A3587">
            <v>3590</v>
          </cell>
          <cell r="B3587" t="str">
            <v>9 Clyde Gallagher Junction</v>
          </cell>
          <cell r="C3587">
            <v>2065</v>
          </cell>
          <cell r="D3587" t="str">
            <v>NSW</v>
          </cell>
          <cell r="E3587" t="str">
            <v>Australia</v>
          </cell>
          <cell r="F3587">
            <v>11</v>
          </cell>
        </row>
        <row r="3588">
          <cell r="A3588">
            <v>3591</v>
          </cell>
          <cell r="B3588" t="str">
            <v>5699 Forster Street</v>
          </cell>
          <cell r="C3588">
            <v>2346</v>
          </cell>
          <cell r="D3588" t="str">
            <v>NSW</v>
          </cell>
          <cell r="E3588" t="str">
            <v>Australia</v>
          </cell>
          <cell r="F3588">
            <v>2</v>
          </cell>
        </row>
        <row r="3589">
          <cell r="A3589">
            <v>3592</v>
          </cell>
          <cell r="B3589" t="str">
            <v>94543 Northwestern Court</v>
          </cell>
          <cell r="C3589">
            <v>4715</v>
          </cell>
          <cell r="D3589" t="str">
            <v>QLD</v>
          </cell>
          <cell r="E3589" t="str">
            <v>Australia</v>
          </cell>
          <cell r="F3589">
            <v>6</v>
          </cell>
        </row>
        <row r="3590">
          <cell r="A3590">
            <v>3593</v>
          </cell>
          <cell r="B3590" t="str">
            <v>6 Continental Alley</v>
          </cell>
          <cell r="C3590">
            <v>3174</v>
          </cell>
          <cell r="D3590" t="str">
            <v>VIC</v>
          </cell>
          <cell r="E3590" t="str">
            <v>Australia</v>
          </cell>
          <cell r="F3590">
            <v>8</v>
          </cell>
        </row>
        <row r="3591">
          <cell r="A3591">
            <v>3594</v>
          </cell>
          <cell r="B3591" t="str">
            <v>89 Dapin Terrace</v>
          </cell>
          <cell r="C3591">
            <v>3121</v>
          </cell>
          <cell r="D3591" t="str">
            <v>VIC</v>
          </cell>
          <cell r="E3591" t="str">
            <v>Australia</v>
          </cell>
          <cell r="F3591">
            <v>10</v>
          </cell>
        </row>
        <row r="3592">
          <cell r="A3592">
            <v>3595</v>
          </cell>
          <cell r="B3592" t="str">
            <v>38834 Manufacturers Hill</v>
          </cell>
          <cell r="C3592">
            <v>2768</v>
          </cell>
          <cell r="D3592" t="str">
            <v>NSW</v>
          </cell>
          <cell r="E3592" t="str">
            <v>Australia</v>
          </cell>
          <cell r="F3592">
            <v>10</v>
          </cell>
        </row>
        <row r="3593">
          <cell r="A3593">
            <v>3596</v>
          </cell>
          <cell r="B3593" t="str">
            <v>0186 Thackeray Center</v>
          </cell>
          <cell r="C3593">
            <v>3183</v>
          </cell>
          <cell r="D3593" t="str">
            <v>VIC</v>
          </cell>
          <cell r="E3593" t="str">
            <v>Australia</v>
          </cell>
          <cell r="F3593">
            <v>11</v>
          </cell>
        </row>
        <row r="3594">
          <cell r="A3594">
            <v>3597</v>
          </cell>
          <cell r="B3594" t="str">
            <v>15980 Fairview Drive</v>
          </cell>
          <cell r="C3594">
            <v>2283</v>
          </cell>
          <cell r="D3594" t="str">
            <v>NSW</v>
          </cell>
          <cell r="E3594" t="str">
            <v>Australia</v>
          </cell>
          <cell r="F3594">
            <v>7</v>
          </cell>
        </row>
        <row r="3595">
          <cell r="A3595">
            <v>3598</v>
          </cell>
          <cell r="B3595" t="str">
            <v>2 Waxwing Terrace</v>
          </cell>
          <cell r="C3595">
            <v>2429</v>
          </cell>
          <cell r="D3595" t="str">
            <v>NSW</v>
          </cell>
          <cell r="E3595" t="str">
            <v>Australia</v>
          </cell>
          <cell r="F3595">
            <v>2</v>
          </cell>
        </row>
        <row r="3596">
          <cell r="A3596">
            <v>3599</v>
          </cell>
          <cell r="B3596" t="str">
            <v>358 Ronald Regan Point</v>
          </cell>
          <cell r="C3596">
            <v>2065</v>
          </cell>
          <cell r="D3596" t="str">
            <v>NSW</v>
          </cell>
          <cell r="E3596" t="str">
            <v>Australia</v>
          </cell>
          <cell r="F3596">
            <v>12</v>
          </cell>
        </row>
        <row r="3597">
          <cell r="A3597">
            <v>3600</v>
          </cell>
          <cell r="B3597" t="str">
            <v>4386 Spaight Court</v>
          </cell>
          <cell r="C3597">
            <v>3752</v>
          </cell>
          <cell r="D3597" t="str">
            <v>VIC</v>
          </cell>
          <cell r="E3597" t="str">
            <v>Australia</v>
          </cell>
          <cell r="F3597">
            <v>8</v>
          </cell>
        </row>
        <row r="3598">
          <cell r="A3598">
            <v>3601</v>
          </cell>
          <cell r="B3598" t="str">
            <v>73 Hallows Circle</v>
          </cell>
          <cell r="C3598">
            <v>2558</v>
          </cell>
          <cell r="D3598" t="str">
            <v>NSW</v>
          </cell>
          <cell r="E3598" t="str">
            <v>Australia</v>
          </cell>
          <cell r="F3598">
            <v>7</v>
          </cell>
        </row>
        <row r="3599">
          <cell r="A3599">
            <v>3602</v>
          </cell>
          <cell r="B3599" t="str">
            <v>1585 Summer Ridge Alley</v>
          </cell>
          <cell r="C3599">
            <v>2548</v>
          </cell>
          <cell r="D3599" t="str">
            <v>NSW</v>
          </cell>
          <cell r="E3599" t="str">
            <v>Australia</v>
          </cell>
          <cell r="F3599">
            <v>6</v>
          </cell>
        </row>
        <row r="3600">
          <cell r="A3600">
            <v>3603</v>
          </cell>
          <cell r="B3600" t="str">
            <v>29585 Weeping Birch Avenue</v>
          </cell>
          <cell r="C3600">
            <v>2830</v>
          </cell>
          <cell r="D3600" t="str">
            <v>NSW</v>
          </cell>
          <cell r="E3600" t="str">
            <v>Australia</v>
          </cell>
          <cell r="F3600">
            <v>2</v>
          </cell>
        </row>
        <row r="3601">
          <cell r="A3601">
            <v>3604</v>
          </cell>
          <cell r="B3601" t="str">
            <v>4 Macpherson Drive</v>
          </cell>
          <cell r="C3601">
            <v>2560</v>
          </cell>
          <cell r="D3601" t="str">
            <v>NSW</v>
          </cell>
          <cell r="E3601" t="str">
            <v>Australia</v>
          </cell>
          <cell r="F3601">
            <v>8</v>
          </cell>
        </row>
        <row r="3602">
          <cell r="A3602">
            <v>3605</v>
          </cell>
          <cell r="B3602" t="str">
            <v>75132 Portage Point</v>
          </cell>
          <cell r="C3602">
            <v>4555</v>
          </cell>
          <cell r="D3602" t="str">
            <v>QLD</v>
          </cell>
          <cell r="E3602" t="str">
            <v>Australia</v>
          </cell>
          <cell r="F3602">
            <v>7</v>
          </cell>
        </row>
        <row r="3603">
          <cell r="A3603">
            <v>3606</v>
          </cell>
          <cell r="B3603" t="str">
            <v>90969 Talmadge Place</v>
          </cell>
          <cell r="C3603">
            <v>3199</v>
          </cell>
          <cell r="D3603" t="str">
            <v>VIC</v>
          </cell>
          <cell r="E3603" t="str">
            <v>Australia</v>
          </cell>
          <cell r="F3603">
            <v>7</v>
          </cell>
        </row>
        <row r="3604">
          <cell r="A3604">
            <v>3607</v>
          </cell>
          <cell r="B3604" t="str">
            <v>88 Ilene Crossing</v>
          </cell>
          <cell r="C3604">
            <v>2049</v>
          </cell>
          <cell r="D3604" t="str">
            <v>NSW</v>
          </cell>
          <cell r="E3604" t="str">
            <v>Australia</v>
          </cell>
          <cell r="F3604">
            <v>11</v>
          </cell>
        </row>
        <row r="3605">
          <cell r="A3605">
            <v>3608</v>
          </cell>
          <cell r="B3605" t="str">
            <v>154 Heffernan Trail</v>
          </cell>
          <cell r="C3605">
            <v>2038</v>
          </cell>
          <cell r="D3605" t="str">
            <v>NSW</v>
          </cell>
          <cell r="E3605" t="str">
            <v>Australia</v>
          </cell>
          <cell r="F3605">
            <v>10</v>
          </cell>
        </row>
        <row r="3606">
          <cell r="A3606">
            <v>3609</v>
          </cell>
          <cell r="B3606" t="str">
            <v>4534 Stone Corner Terrace</v>
          </cell>
          <cell r="C3606">
            <v>2233</v>
          </cell>
          <cell r="D3606" t="str">
            <v>NSW</v>
          </cell>
          <cell r="E3606" t="str">
            <v>Australia</v>
          </cell>
          <cell r="F3606">
            <v>9</v>
          </cell>
        </row>
        <row r="3607">
          <cell r="A3607">
            <v>3610</v>
          </cell>
          <cell r="B3607" t="str">
            <v>9 Declaration Crossing</v>
          </cell>
          <cell r="C3607">
            <v>3133</v>
          </cell>
          <cell r="D3607" t="str">
            <v>VIC</v>
          </cell>
          <cell r="E3607" t="str">
            <v>Australia</v>
          </cell>
          <cell r="F3607">
            <v>10</v>
          </cell>
        </row>
        <row r="3608">
          <cell r="A3608">
            <v>3611</v>
          </cell>
          <cell r="B3608" t="str">
            <v>2 Homewood Pass</v>
          </cell>
          <cell r="C3608">
            <v>4211</v>
          </cell>
          <cell r="D3608" t="str">
            <v>QLD</v>
          </cell>
          <cell r="E3608" t="str">
            <v>Australia</v>
          </cell>
          <cell r="F3608">
            <v>8</v>
          </cell>
        </row>
        <row r="3609">
          <cell r="A3609">
            <v>3612</v>
          </cell>
          <cell r="B3609" t="str">
            <v>8279 Golf View Center</v>
          </cell>
          <cell r="C3609">
            <v>3127</v>
          </cell>
          <cell r="D3609" t="str">
            <v>VIC</v>
          </cell>
          <cell r="E3609" t="str">
            <v>Australia</v>
          </cell>
          <cell r="F3609">
            <v>12</v>
          </cell>
        </row>
        <row r="3610">
          <cell r="A3610">
            <v>3613</v>
          </cell>
          <cell r="B3610" t="str">
            <v>65769 Hoard Plaza</v>
          </cell>
          <cell r="C3610">
            <v>3030</v>
          </cell>
          <cell r="D3610" t="str">
            <v>VIC</v>
          </cell>
          <cell r="E3610" t="str">
            <v>Australia</v>
          </cell>
          <cell r="F3610">
            <v>7</v>
          </cell>
        </row>
        <row r="3611">
          <cell r="A3611">
            <v>3614</v>
          </cell>
          <cell r="B3611" t="str">
            <v>2 Havey Point</v>
          </cell>
          <cell r="C3611">
            <v>2759</v>
          </cell>
          <cell r="D3611" t="str">
            <v>NSW</v>
          </cell>
          <cell r="E3611" t="str">
            <v>Australia</v>
          </cell>
          <cell r="F3611">
            <v>8</v>
          </cell>
        </row>
        <row r="3612">
          <cell r="A3612">
            <v>3615</v>
          </cell>
          <cell r="B3612" t="str">
            <v>8582 Morrow Pass</v>
          </cell>
          <cell r="C3612">
            <v>4165</v>
          </cell>
          <cell r="D3612" t="str">
            <v>QLD</v>
          </cell>
          <cell r="E3612" t="str">
            <v>Australia</v>
          </cell>
          <cell r="F3612">
            <v>7</v>
          </cell>
        </row>
        <row r="3613">
          <cell r="A3613">
            <v>3616</v>
          </cell>
          <cell r="B3613" t="str">
            <v>4643 Cambridge Circle</v>
          </cell>
          <cell r="C3613">
            <v>3064</v>
          </cell>
          <cell r="D3613" t="str">
            <v>VIC</v>
          </cell>
          <cell r="E3613" t="str">
            <v>Australia</v>
          </cell>
          <cell r="F3613">
            <v>6</v>
          </cell>
        </row>
        <row r="3614">
          <cell r="A3614">
            <v>3617</v>
          </cell>
          <cell r="B3614" t="str">
            <v>2 Armistice Parkway</v>
          </cell>
          <cell r="C3614">
            <v>2193</v>
          </cell>
          <cell r="D3614" t="str">
            <v>NSW</v>
          </cell>
          <cell r="E3614" t="str">
            <v>Australia</v>
          </cell>
          <cell r="F3614">
            <v>10</v>
          </cell>
        </row>
        <row r="3615">
          <cell r="A3615">
            <v>3618</v>
          </cell>
          <cell r="B3615" t="str">
            <v>23301 Bluestem Drive</v>
          </cell>
          <cell r="C3615">
            <v>3146</v>
          </cell>
          <cell r="D3615" t="str">
            <v>VIC</v>
          </cell>
          <cell r="E3615" t="str">
            <v>Australia</v>
          </cell>
          <cell r="F3615">
            <v>8</v>
          </cell>
        </row>
        <row r="3616">
          <cell r="A3616">
            <v>3619</v>
          </cell>
          <cell r="B3616" t="str">
            <v>6764 Commercial Avenue</v>
          </cell>
          <cell r="C3616">
            <v>2753</v>
          </cell>
          <cell r="D3616" t="str">
            <v>NSW</v>
          </cell>
          <cell r="E3616" t="str">
            <v>Australia</v>
          </cell>
          <cell r="F3616">
            <v>8</v>
          </cell>
        </row>
        <row r="3617">
          <cell r="A3617">
            <v>3620</v>
          </cell>
          <cell r="B3617" t="str">
            <v>56747 Monument Avenue</v>
          </cell>
          <cell r="C3617">
            <v>4306</v>
          </cell>
          <cell r="D3617" t="str">
            <v>QLD</v>
          </cell>
          <cell r="E3617" t="str">
            <v>Australia</v>
          </cell>
          <cell r="F3617">
            <v>8</v>
          </cell>
        </row>
        <row r="3618">
          <cell r="A3618">
            <v>3621</v>
          </cell>
          <cell r="B3618" t="str">
            <v>8 Harper Center</v>
          </cell>
          <cell r="C3618">
            <v>2650</v>
          </cell>
          <cell r="D3618" t="str">
            <v>NSW</v>
          </cell>
          <cell r="E3618" t="str">
            <v>Australia</v>
          </cell>
          <cell r="F3618">
            <v>3</v>
          </cell>
        </row>
        <row r="3619">
          <cell r="A3619">
            <v>3622</v>
          </cell>
          <cell r="B3619" t="str">
            <v>422 Valley Edge Pass</v>
          </cell>
          <cell r="C3619">
            <v>2000</v>
          </cell>
          <cell r="D3619" t="str">
            <v>NSW</v>
          </cell>
          <cell r="E3619" t="str">
            <v>Australia</v>
          </cell>
          <cell r="F3619">
            <v>10</v>
          </cell>
        </row>
        <row r="3620">
          <cell r="A3620">
            <v>3623</v>
          </cell>
          <cell r="B3620" t="str">
            <v>8651 Graceland Way</v>
          </cell>
          <cell r="C3620">
            <v>2830</v>
          </cell>
          <cell r="D3620" t="str">
            <v>NSW</v>
          </cell>
          <cell r="E3620" t="str">
            <v>Australia</v>
          </cell>
          <cell r="F3620">
            <v>1</v>
          </cell>
        </row>
        <row r="3621">
          <cell r="A3621">
            <v>3624</v>
          </cell>
          <cell r="B3621" t="str">
            <v>6 Nobel Way</v>
          </cell>
          <cell r="C3621">
            <v>2322</v>
          </cell>
          <cell r="D3621" t="str">
            <v>NSW</v>
          </cell>
          <cell r="E3621" t="str">
            <v>Australia</v>
          </cell>
          <cell r="F3621">
            <v>4</v>
          </cell>
        </row>
        <row r="3622">
          <cell r="A3622">
            <v>3625</v>
          </cell>
          <cell r="B3622" t="str">
            <v>3 Burning Wood Pass</v>
          </cell>
          <cell r="C3622">
            <v>2322</v>
          </cell>
          <cell r="D3622" t="str">
            <v>NSW</v>
          </cell>
          <cell r="E3622" t="str">
            <v>Australia</v>
          </cell>
          <cell r="F3622">
            <v>4</v>
          </cell>
        </row>
        <row r="3623">
          <cell r="A3623">
            <v>3626</v>
          </cell>
          <cell r="B3623" t="str">
            <v>4 Westridge Circle</v>
          </cell>
          <cell r="C3623">
            <v>2763</v>
          </cell>
          <cell r="D3623" t="str">
            <v>NSW</v>
          </cell>
          <cell r="E3623" t="str">
            <v>Australia</v>
          </cell>
          <cell r="F3623">
            <v>8</v>
          </cell>
        </row>
        <row r="3624">
          <cell r="A3624">
            <v>3627</v>
          </cell>
          <cell r="B3624" t="str">
            <v>9284 Randy Alley</v>
          </cell>
          <cell r="C3624">
            <v>2217</v>
          </cell>
          <cell r="D3624" t="str">
            <v>NSW</v>
          </cell>
          <cell r="E3624" t="str">
            <v>Australia</v>
          </cell>
          <cell r="F3624">
            <v>9</v>
          </cell>
        </row>
        <row r="3625">
          <cell r="A3625">
            <v>3628</v>
          </cell>
          <cell r="B3625" t="str">
            <v>56 Sullivan Crossing</v>
          </cell>
          <cell r="C3625">
            <v>2768</v>
          </cell>
          <cell r="D3625" t="str">
            <v>NSW</v>
          </cell>
          <cell r="E3625" t="str">
            <v>Australia</v>
          </cell>
          <cell r="F3625">
            <v>9</v>
          </cell>
        </row>
        <row r="3626">
          <cell r="A3626">
            <v>3629</v>
          </cell>
          <cell r="B3626" t="str">
            <v>3 Westridge Avenue</v>
          </cell>
          <cell r="C3626">
            <v>2810</v>
          </cell>
          <cell r="D3626" t="str">
            <v>NSW</v>
          </cell>
          <cell r="E3626" t="str">
            <v>Australia</v>
          </cell>
          <cell r="F3626">
            <v>5</v>
          </cell>
        </row>
        <row r="3627">
          <cell r="A3627">
            <v>3630</v>
          </cell>
          <cell r="B3627" t="str">
            <v>3 Florence Drive</v>
          </cell>
          <cell r="C3627">
            <v>2151</v>
          </cell>
          <cell r="D3627" t="str">
            <v>NSW</v>
          </cell>
          <cell r="E3627" t="str">
            <v>Australia</v>
          </cell>
          <cell r="F3627">
            <v>10</v>
          </cell>
        </row>
        <row r="3628">
          <cell r="A3628">
            <v>3631</v>
          </cell>
          <cell r="B3628" t="str">
            <v>897 Forest Dale Terrace</v>
          </cell>
          <cell r="C3628">
            <v>4035</v>
          </cell>
          <cell r="D3628" t="str">
            <v>QLD</v>
          </cell>
          <cell r="E3628" t="str">
            <v>Australia</v>
          </cell>
          <cell r="F3628">
            <v>8</v>
          </cell>
        </row>
        <row r="3629">
          <cell r="A3629">
            <v>3632</v>
          </cell>
          <cell r="B3629" t="str">
            <v>91215 Doe Crossing Avenue</v>
          </cell>
          <cell r="C3629">
            <v>3805</v>
          </cell>
          <cell r="D3629" t="str">
            <v>VIC</v>
          </cell>
          <cell r="E3629" t="str">
            <v>Australia</v>
          </cell>
          <cell r="F3629">
            <v>7</v>
          </cell>
        </row>
        <row r="3630">
          <cell r="A3630">
            <v>3633</v>
          </cell>
          <cell r="B3630" t="str">
            <v>38834 Green Center</v>
          </cell>
          <cell r="C3630">
            <v>2132</v>
          </cell>
          <cell r="D3630" t="str">
            <v>NSW</v>
          </cell>
          <cell r="E3630" t="str">
            <v>Australia</v>
          </cell>
          <cell r="F3630">
            <v>11</v>
          </cell>
        </row>
        <row r="3631">
          <cell r="A3631">
            <v>3634</v>
          </cell>
          <cell r="B3631" t="str">
            <v>678 Monterey Center</v>
          </cell>
          <cell r="C3631">
            <v>2759</v>
          </cell>
          <cell r="D3631" t="str">
            <v>NSW</v>
          </cell>
          <cell r="E3631" t="str">
            <v>Australia</v>
          </cell>
          <cell r="F3631">
            <v>8</v>
          </cell>
        </row>
        <row r="3632">
          <cell r="A3632">
            <v>3635</v>
          </cell>
          <cell r="B3632" t="str">
            <v>1 Park Meadow Drive</v>
          </cell>
          <cell r="C3632">
            <v>2145</v>
          </cell>
          <cell r="D3632" t="str">
            <v>NSW</v>
          </cell>
          <cell r="E3632" t="str">
            <v>Australia</v>
          </cell>
          <cell r="F3632">
            <v>9</v>
          </cell>
        </row>
        <row r="3633">
          <cell r="A3633">
            <v>3636</v>
          </cell>
          <cell r="B3633" t="str">
            <v>58 Hoepker Center</v>
          </cell>
          <cell r="C3633">
            <v>4343</v>
          </cell>
          <cell r="D3633" t="str">
            <v>QLD</v>
          </cell>
          <cell r="E3633" t="str">
            <v>Australia</v>
          </cell>
          <cell r="F3633">
            <v>2</v>
          </cell>
        </row>
        <row r="3634">
          <cell r="A3634">
            <v>3637</v>
          </cell>
          <cell r="B3634" t="str">
            <v>6415 4th Alley</v>
          </cell>
          <cell r="C3634">
            <v>2766</v>
          </cell>
          <cell r="D3634" t="str">
            <v>NSW</v>
          </cell>
          <cell r="E3634" t="str">
            <v>Australia</v>
          </cell>
          <cell r="F3634">
            <v>8</v>
          </cell>
        </row>
        <row r="3635">
          <cell r="A3635">
            <v>3638</v>
          </cell>
          <cell r="B3635" t="str">
            <v>5558 Northport Point</v>
          </cell>
          <cell r="C3635">
            <v>2087</v>
          </cell>
          <cell r="D3635" t="str">
            <v>NSW</v>
          </cell>
          <cell r="E3635" t="str">
            <v>Australia</v>
          </cell>
          <cell r="F3635">
            <v>11</v>
          </cell>
        </row>
        <row r="3636">
          <cell r="A3636">
            <v>3639</v>
          </cell>
          <cell r="B3636" t="str">
            <v>71 Manley Way</v>
          </cell>
          <cell r="C3636">
            <v>2036</v>
          </cell>
          <cell r="D3636" t="str">
            <v>NSW</v>
          </cell>
          <cell r="E3636" t="str">
            <v>Australia</v>
          </cell>
          <cell r="F3636">
            <v>7</v>
          </cell>
        </row>
        <row r="3637">
          <cell r="A3637">
            <v>3640</v>
          </cell>
          <cell r="B3637" t="str">
            <v>6201 Schiller Drive</v>
          </cell>
          <cell r="C3637">
            <v>2502</v>
          </cell>
          <cell r="D3637" t="str">
            <v>NSW</v>
          </cell>
          <cell r="E3637" t="str">
            <v>Australia</v>
          </cell>
          <cell r="F3637">
            <v>6</v>
          </cell>
        </row>
        <row r="3638">
          <cell r="A3638">
            <v>3641</v>
          </cell>
          <cell r="B3638" t="str">
            <v>5339 Paget Plaza</v>
          </cell>
          <cell r="C3638">
            <v>2190</v>
          </cell>
          <cell r="D3638" t="str">
            <v>NSW</v>
          </cell>
          <cell r="E3638" t="str">
            <v>Australia</v>
          </cell>
          <cell r="F3638">
            <v>10</v>
          </cell>
        </row>
        <row r="3639">
          <cell r="A3639">
            <v>3642</v>
          </cell>
          <cell r="B3639" t="str">
            <v>26138 Katie Point</v>
          </cell>
          <cell r="C3639">
            <v>2800</v>
          </cell>
          <cell r="D3639" t="str">
            <v>NSW</v>
          </cell>
          <cell r="E3639" t="str">
            <v>Australia</v>
          </cell>
          <cell r="F3639">
            <v>4</v>
          </cell>
        </row>
        <row r="3640">
          <cell r="A3640">
            <v>3643</v>
          </cell>
          <cell r="B3640" t="str">
            <v>686 Scoville Drive</v>
          </cell>
          <cell r="C3640">
            <v>3012</v>
          </cell>
          <cell r="D3640" t="str">
            <v>VIC</v>
          </cell>
          <cell r="E3640" t="str">
            <v>Australia</v>
          </cell>
          <cell r="F3640">
            <v>5</v>
          </cell>
        </row>
        <row r="3641">
          <cell r="A3641">
            <v>3644</v>
          </cell>
          <cell r="B3641" t="str">
            <v>41 Bay Pass</v>
          </cell>
          <cell r="C3641">
            <v>2018</v>
          </cell>
          <cell r="D3641" t="str">
            <v>NSW</v>
          </cell>
          <cell r="E3641" t="str">
            <v>Australia</v>
          </cell>
          <cell r="F3641">
            <v>10</v>
          </cell>
        </row>
        <row r="3642">
          <cell r="A3642">
            <v>3645</v>
          </cell>
          <cell r="B3642" t="str">
            <v>155 Sunfield Way</v>
          </cell>
          <cell r="C3642">
            <v>3212</v>
          </cell>
          <cell r="D3642" t="str">
            <v>VIC</v>
          </cell>
          <cell r="E3642" t="str">
            <v>Australia</v>
          </cell>
          <cell r="F3642">
            <v>2</v>
          </cell>
        </row>
        <row r="3643">
          <cell r="A3643">
            <v>3646</v>
          </cell>
          <cell r="B3643" t="str">
            <v>2809 Anderson Lane</v>
          </cell>
          <cell r="C3643">
            <v>3350</v>
          </cell>
          <cell r="D3643" t="str">
            <v>VIC</v>
          </cell>
          <cell r="E3643" t="str">
            <v>Australia</v>
          </cell>
          <cell r="F3643">
            <v>3</v>
          </cell>
        </row>
        <row r="3644">
          <cell r="A3644">
            <v>3647</v>
          </cell>
          <cell r="B3644" t="str">
            <v>4 Barby Point</v>
          </cell>
          <cell r="C3644">
            <v>4216</v>
          </cell>
          <cell r="D3644" t="str">
            <v>QLD</v>
          </cell>
          <cell r="E3644" t="str">
            <v>Australia</v>
          </cell>
          <cell r="F3644">
            <v>8</v>
          </cell>
        </row>
        <row r="3645">
          <cell r="A3645">
            <v>3648</v>
          </cell>
          <cell r="B3645" t="str">
            <v>73 Eagan Hill</v>
          </cell>
          <cell r="C3645">
            <v>3040</v>
          </cell>
          <cell r="D3645" t="str">
            <v>VIC</v>
          </cell>
          <cell r="E3645" t="str">
            <v>Australia</v>
          </cell>
          <cell r="F3645">
            <v>10</v>
          </cell>
        </row>
        <row r="3646">
          <cell r="A3646">
            <v>3649</v>
          </cell>
          <cell r="B3646" t="str">
            <v>11 Ryan Hill</v>
          </cell>
          <cell r="C3646">
            <v>2229</v>
          </cell>
          <cell r="D3646" t="str">
            <v>NSW</v>
          </cell>
          <cell r="E3646" t="str">
            <v>Australia</v>
          </cell>
          <cell r="F3646">
            <v>9</v>
          </cell>
        </row>
        <row r="3647">
          <cell r="A3647">
            <v>3650</v>
          </cell>
          <cell r="B3647" t="str">
            <v>6 Eliot Parkway</v>
          </cell>
          <cell r="C3647">
            <v>2045</v>
          </cell>
          <cell r="D3647" t="str">
            <v>NSW</v>
          </cell>
          <cell r="E3647" t="str">
            <v>Australia</v>
          </cell>
          <cell r="F3647">
            <v>12</v>
          </cell>
        </row>
        <row r="3648">
          <cell r="A3648">
            <v>3651</v>
          </cell>
          <cell r="B3648" t="str">
            <v>4962 Wayridge Road</v>
          </cell>
          <cell r="C3648">
            <v>2220</v>
          </cell>
          <cell r="D3648" t="str">
            <v>NSW</v>
          </cell>
          <cell r="E3648" t="str">
            <v>Australia</v>
          </cell>
          <cell r="F3648">
            <v>12</v>
          </cell>
        </row>
        <row r="3649">
          <cell r="A3649">
            <v>3652</v>
          </cell>
          <cell r="B3649" t="str">
            <v>9 Jenifer Avenue</v>
          </cell>
          <cell r="C3649">
            <v>2480</v>
          </cell>
          <cell r="D3649" t="str">
            <v>NSW</v>
          </cell>
          <cell r="E3649" t="str">
            <v>Australia</v>
          </cell>
          <cell r="F3649">
            <v>4</v>
          </cell>
        </row>
        <row r="3650">
          <cell r="A3650">
            <v>3653</v>
          </cell>
          <cell r="B3650" t="str">
            <v>7 Macpherson Way</v>
          </cell>
          <cell r="C3650">
            <v>4064</v>
          </cell>
          <cell r="D3650" t="str">
            <v>QLD</v>
          </cell>
          <cell r="E3650" t="str">
            <v>Australia</v>
          </cell>
          <cell r="F3650">
            <v>9</v>
          </cell>
        </row>
        <row r="3651">
          <cell r="A3651">
            <v>3654</v>
          </cell>
          <cell r="B3651" t="str">
            <v>5437 Oak Alley</v>
          </cell>
          <cell r="C3651">
            <v>2024</v>
          </cell>
          <cell r="D3651" t="str">
            <v>NSW</v>
          </cell>
          <cell r="E3651" t="str">
            <v>Australia</v>
          </cell>
          <cell r="F3651">
            <v>10</v>
          </cell>
        </row>
        <row r="3652">
          <cell r="A3652">
            <v>3655</v>
          </cell>
          <cell r="B3652" t="str">
            <v>13854 Artisan Avenue</v>
          </cell>
          <cell r="C3652">
            <v>4508</v>
          </cell>
          <cell r="D3652" t="str">
            <v>QLD</v>
          </cell>
          <cell r="E3652" t="str">
            <v>Australia</v>
          </cell>
          <cell r="F3652">
            <v>3</v>
          </cell>
        </row>
        <row r="3653">
          <cell r="A3653">
            <v>3656</v>
          </cell>
          <cell r="B3653" t="str">
            <v>7415 Schlimgen Drive</v>
          </cell>
          <cell r="C3653">
            <v>2064</v>
          </cell>
          <cell r="D3653" t="str">
            <v>NSW</v>
          </cell>
          <cell r="E3653" t="str">
            <v>Australia</v>
          </cell>
          <cell r="F3653">
            <v>9</v>
          </cell>
        </row>
        <row r="3654">
          <cell r="A3654">
            <v>3657</v>
          </cell>
          <cell r="B3654" t="str">
            <v>249 Merchant Terrace</v>
          </cell>
          <cell r="C3654">
            <v>4211</v>
          </cell>
          <cell r="D3654" t="str">
            <v>QLD</v>
          </cell>
          <cell r="E3654" t="str">
            <v>Australia</v>
          </cell>
          <cell r="F3654">
            <v>7</v>
          </cell>
        </row>
        <row r="3655">
          <cell r="A3655">
            <v>3658</v>
          </cell>
          <cell r="B3655" t="str">
            <v>379 Scofield Pass</v>
          </cell>
          <cell r="C3655">
            <v>3101</v>
          </cell>
          <cell r="D3655" t="str">
            <v>VIC</v>
          </cell>
          <cell r="E3655" t="str">
            <v>Australia</v>
          </cell>
          <cell r="F3655">
            <v>8</v>
          </cell>
        </row>
        <row r="3656">
          <cell r="A3656">
            <v>3659</v>
          </cell>
          <cell r="B3656" t="str">
            <v>6 Michigan Lane</v>
          </cell>
          <cell r="C3656">
            <v>4076</v>
          </cell>
          <cell r="D3656" t="str">
            <v>QLD</v>
          </cell>
          <cell r="E3656" t="str">
            <v>Australia</v>
          </cell>
          <cell r="F3656">
            <v>3</v>
          </cell>
        </row>
        <row r="3657">
          <cell r="A3657">
            <v>3660</v>
          </cell>
          <cell r="B3657" t="str">
            <v>31 Packers Pass</v>
          </cell>
          <cell r="C3657">
            <v>2205</v>
          </cell>
          <cell r="D3657" t="str">
            <v>NSW</v>
          </cell>
          <cell r="E3657" t="str">
            <v>Australia</v>
          </cell>
          <cell r="F3657">
            <v>10</v>
          </cell>
        </row>
        <row r="3658">
          <cell r="A3658">
            <v>3661</v>
          </cell>
          <cell r="B3658" t="str">
            <v>772 Superior Street</v>
          </cell>
          <cell r="C3658">
            <v>2759</v>
          </cell>
          <cell r="D3658" t="str">
            <v>NSW</v>
          </cell>
          <cell r="E3658" t="str">
            <v>Australia</v>
          </cell>
          <cell r="F3658">
            <v>8</v>
          </cell>
        </row>
        <row r="3659">
          <cell r="A3659">
            <v>3662</v>
          </cell>
          <cell r="B3659" t="str">
            <v>15093 Hallows Pass</v>
          </cell>
          <cell r="C3659">
            <v>3930</v>
          </cell>
          <cell r="D3659" t="str">
            <v>VIC</v>
          </cell>
          <cell r="E3659" t="str">
            <v>Australia</v>
          </cell>
          <cell r="F3659">
            <v>9</v>
          </cell>
        </row>
        <row r="3660">
          <cell r="A3660">
            <v>3663</v>
          </cell>
          <cell r="B3660" t="str">
            <v>954 Reinke Park</v>
          </cell>
          <cell r="C3660">
            <v>3101</v>
          </cell>
          <cell r="D3660" t="str">
            <v>VIC</v>
          </cell>
          <cell r="E3660" t="str">
            <v>Australia</v>
          </cell>
          <cell r="F3660">
            <v>12</v>
          </cell>
        </row>
        <row r="3661">
          <cell r="A3661">
            <v>3664</v>
          </cell>
          <cell r="B3661" t="str">
            <v>11879 Surrey Court</v>
          </cell>
          <cell r="C3661">
            <v>2768</v>
          </cell>
          <cell r="D3661" t="str">
            <v>NSW</v>
          </cell>
          <cell r="E3661" t="str">
            <v>Australia</v>
          </cell>
          <cell r="F3661">
            <v>9</v>
          </cell>
        </row>
        <row r="3662">
          <cell r="A3662">
            <v>3665</v>
          </cell>
          <cell r="B3662" t="str">
            <v>7730 Oakridge Trail</v>
          </cell>
          <cell r="C3662">
            <v>3380</v>
          </cell>
          <cell r="D3662" t="str">
            <v>VIC</v>
          </cell>
          <cell r="E3662" t="str">
            <v>Australia</v>
          </cell>
          <cell r="F3662">
            <v>1</v>
          </cell>
        </row>
        <row r="3663">
          <cell r="A3663">
            <v>3666</v>
          </cell>
          <cell r="B3663" t="str">
            <v>91051 Cordelia Circle</v>
          </cell>
          <cell r="C3663">
            <v>3030</v>
          </cell>
          <cell r="D3663" t="str">
            <v>VIC</v>
          </cell>
          <cell r="E3663" t="str">
            <v>Australia</v>
          </cell>
          <cell r="F3663">
            <v>7</v>
          </cell>
        </row>
        <row r="3664">
          <cell r="A3664">
            <v>3667</v>
          </cell>
          <cell r="B3664" t="str">
            <v>32 Larry Way</v>
          </cell>
          <cell r="C3664">
            <v>3073</v>
          </cell>
          <cell r="D3664" t="str">
            <v>VIC</v>
          </cell>
          <cell r="E3664" t="str">
            <v>Australia</v>
          </cell>
          <cell r="F3664">
            <v>10</v>
          </cell>
        </row>
        <row r="3665">
          <cell r="A3665">
            <v>3668</v>
          </cell>
          <cell r="B3665" t="str">
            <v>3173 Park Meadow Park</v>
          </cell>
          <cell r="C3665">
            <v>2261</v>
          </cell>
          <cell r="D3665" t="str">
            <v>NSW</v>
          </cell>
          <cell r="E3665" t="str">
            <v>Australia</v>
          </cell>
          <cell r="F3665">
            <v>5</v>
          </cell>
        </row>
        <row r="3666">
          <cell r="A3666">
            <v>3669</v>
          </cell>
          <cell r="B3666" t="str">
            <v>427 Talmadge Terrace</v>
          </cell>
          <cell r="C3666">
            <v>2486</v>
          </cell>
          <cell r="D3666" t="str">
            <v>NSW</v>
          </cell>
          <cell r="E3666" t="str">
            <v>Australia</v>
          </cell>
          <cell r="F3666">
            <v>8</v>
          </cell>
        </row>
        <row r="3667">
          <cell r="A3667">
            <v>3670</v>
          </cell>
          <cell r="B3667" t="str">
            <v>587 Rieder Court</v>
          </cell>
          <cell r="C3667">
            <v>4211</v>
          </cell>
          <cell r="D3667" t="str">
            <v>QLD</v>
          </cell>
          <cell r="E3667" t="str">
            <v>Australia</v>
          </cell>
          <cell r="F3667">
            <v>8</v>
          </cell>
        </row>
        <row r="3668">
          <cell r="A3668">
            <v>3671</v>
          </cell>
          <cell r="B3668" t="str">
            <v>34775 Melrose Road</v>
          </cell>
          <cell r="C3668">
            <v>2152</v>
          </cell>
          <cell r="D3668" t="str">
            <v>NSW</v>
          </cell>
          <cell r="E3668" t="str">
            <v>Australia</v>
          </cell>
          <cell r="F3668">
            <v>10</v>
          </cell>
        </row>
        <row r="3669">
          <cell r="A3669">
            <v>3672</v>
          </cell>
          <cell r="B3669" t="str">
            <v>61 Kennedy Park</v>
          </cell>
          <cell r="C3669">
            <v>2745</v>
          </cell>
          <cell r="D3669" t="str">
            <v>NSW</v>
          </cell>
          <cell r="E3669" t="str">
            <v>Australia</v>
          </cell>
          <cell r="F3669">
            <v>10</v>
          </cell>
        </row>
        <row r="3670">
          <cell r="A3670">
            <v>3673</v>
          </cell>
          <cell r="B3670" t="str">
            <v>1 Upham Crossing</v>
          </cell>
          <cell r="C3670">
            <v>3041</v>
          </cell>
          <cell r="D3670" t="str">
            <v>VIC</v>
          </cell>
          <cell r="E3670" t="str">
            <v>Australia</v>
          </cell>
          <cell r="F3670">
            <v>3</v>
          </cell>
        </row>
        <row r="3671">
          <cell r="A3671">
            <v>3674</v>
          </cell>
          <cell r="B3671" t="str">
            <v>106 Donald Way</v>
          </cell>
          <cell r="C3671">
            <v>3216</v>
          </cell>
          <cell r="D3671" t="str">
            <v>VIC</v>
          </cell>
          <cell r="E3671" t="str">
            <v>Australia</v>
          </cell>
          <cell r="F3671">
            <v>4</v>
          </cell>
        </row>
        <row r="3672">
          <cell r="A3672">
            <v>3675</v>
          </cell>
          <cell r="B3672" t="str">
            <v>3397 Ronald Regan Plaza</v>
          </cell>
          <cell r="C3672">
            <v>4511</v>
          </cell>
          <cell r="D3672" t="str">
            <v>QLD</v>
          </cell>
          <cell r="E3672" t="str">
            <v>Australia</v>
          </cell>
          <cell r="F3672">
            <v>5</v>
          </cell>
        </row>
        <row r="3673">
          <cell r="A3673">
            <v>3676</v>
          </cell>
          <cell r="B3673" t="str">
            <v>2615 Declaration Court</v>
          </cell>
          <cell r="C3673">
            <v>2031</v>
          </cell>
          <cell r="D3673" t="str">
            <v>NSW</v>
          </cell>
          <cell r="E3673" t="str">
            <v>Australia</v>
          </cell>
          <cell r="F3673">
            <v>12</v>
          </cell>
        </row>
        <row r="3674">
          <cell r="A3674">
            <v>3677</v>
          </cell>
          <cell r="B3674" t="str">
            <v>900 Straubel Hill</v>
          </cell>
          <cell r="C3674">
            <v>2176</v>
          </cell>
          <cell r="D3674" t="str">
            <v>NSW</v>
          </cell>
          <cell r="E3674" t="str">
            <v>Australia</v>
          </cell>
          <cell r="F3674">
            <v>10</v>
          </cell>
        </row>
        <row r="3675">
          <cell r="A3675">
            <v>3678</v>
          </cell>
          <cell r="B3675" t="str">
            <v>4314 Ridgeview Court</v>
          </cell>
          <cell r="C3675">
            <v>2176</v>
          </cell>
          <cell r="D3675" t="str">
            <v>NSW</v>
          </cell>
          <cell r="E3675" t="str">
            <v>Australia</v>
          </cell>
          <cell r="F3675">
            <v>9</v>
          </cell>
        </row>
        <row r="3676">
          <cell r="A3676">
            <v>3679</v>
          </cell>
          <cell r="B3676" t="str">
            <v>6001 Calypso Park</v>
          </cell>
          <cell r="C3676">
            <v>2320</v>
          </cell>
          <cell r="D3676" t="str">
            <v>NSW</v>
          </cell>
          <cell r="E3676" t="str">
            <v>Australia</v>
          </cell>
          <cell r="F3676">
            <v>5</v>
          </cell>
        </row>
        <row r="3677">
          <cell r="A3677">
            <v>3680</v>
          </cell>
          <cell r="B3677" t="str">
            <v>31 Declaration Drive</v>
          </cell>
          <cell r="C3677">
            <v>4500</v>
          </cell>
          <cell r="D3677" t="str">
            <v>QLD</v>
          </cell>
          <cell r="E3677" t="str">
            <v>Australia</v>
          </cell>
          <cell r="F3677">
            <v>5</v>
          </cell>
        </row>
        <row r="3678">
          <cell r="A3678">
            <v>3681</v>
          </cell>
          <cell r="B3678" t="str">
            <v>8 Grover Parkway</v>
          </cell>
          <cell r="C3678">
            <v>2089</v>
          </cell>
          <cell r="D3678" t="str">
            <v>NSW</v>
          </cell>
          <cell r="E3678" t="str">
            <v>Australia</v>
          </cell>
          <cell r="F3678">
            <v>10</v>
          </cell>
        </row>
        <row r="3679">
          <cell r="A3679">
            <v>3682</v>
          </cell>
          <cell r="B3679" t="str">
            <v>7 Killdeer Junction</v>
          </cell>
          <cell r="C3679">
            <v>4306</v>
          </cell>
          <cell r="D3679" t="str">
            <v>QLD</v>
          </cell>
          <cell r="E3679" t="str">
            <v>Australia</v>
          </cell>
          <cell r="F3679">
            <v>3</v>
          </cell>
        </row>
        <row r="3680">
          <cell r="A3680">
            <v>3683</v>
          </cell>
          <cell r="B3680" t="str">
            <v>30122 Union Plaza</v>
          </cell>
          <cell r="C3680">
            <v>2066</v>
          </cell>
          <cell r="D3680" t="str">
            <v>NSW</v>
          </cell>
          <cell r="E3680" t="str">
            <v>Australia</v>
          </cell>
          <cell r="F3680">
            <v>9</v>
          </cell>
        </row>
        <row r="3681">
          <cell r="A3681">
            <v>3684</v>
          </cell>
          <cell r="B3681" t="str">
            <v>81 Carpenter Terrace</v>
          </cell>
          <cell r="C3681">
            <v>3321</v>
          </cell>
          <cell r="D3681" t="str">
            <v>VIC</v>
          </cell>
          <cell r="E3681" t="str">
            <v>Australia</v>
          </cell>
          <cell r="F3681">
            <v>3</v>
          </cell>
        </row>
        <row r="3682">
          <cell r="A3682">
            <v>3685</v>
          </cell>
          <cell r="B3682" t="str">
            <v>46 Hollow Ridge Way</v>
          </cell>
          <cell r="C3682">
            <v>2011</v>
          </cell>
          <cell r="D3682" t="str">
            <v>NSW</v>
          </cell>
          <cell r="E3682" t="str">
            <v>Australia</v>
          </cell>
          <cell r="F3682">
            <v>11</v>
          </cell>
        </row>
        <row r="3683">
          <cell r="A3683">
            <v>3686</v>
          </cell>
          <cell r="B3683" t="str">
            <v>6468 West Park</v>
          </cell>
          <cell r="C3683">
            <v>3161</v>
          </cell>
          <cell r="D3683" t="str">
            <v>VIC</v>
          </cell>
          <cell r="E3683" t="str">
            <v>Australia</v>
          </cell>
          <cell r="F3683">
            <v>6</v>
          </cell>
        </row>
        <row r="3684">
          <cell r="A3684">
            <v>3687</v>
          </cell>
          <cell r="B3684" t="str">
            <v>2 Barby Court</v>
          </cell>
          <cell r="C3684">
            <v>2133</v>
          </cell>
          <cell r="D3684" t="str">
            <v>NSW</v>
          </cell>
          <cell r="E3684" t="str">
            <v>Australia</v>
          </cell>
          <cell r="F3684">
            <v>8</v>
          </cell>
        </row>
        <row r="3685">
          <cell r="A3685">
            <v>3688</v>
          </cell>
          <cell r="B3685" t="str">
            <v>4 Rockefeller Plaza</v>
          </cell>
          <cell r="C3685">
            <v>3196</v>
          </cell>
          <cell r="D3685" t="str">
            <v>VIC</v>
          </cell>
          <cell r="E3685" t="str">
            <v>Australia</v>
          </cell>
          <cell r="F3685">
            <v>5</v>
          </cell>
        </row>
        <row r="3686">
          <cell r="A3686">
            <v>3689</v>
          </cell>
          <cell r="B3686" t="str">
            <v>00732 David Lane</v>
          </cell>
          <cell r="C3686">
            <v>3350</v>
          </cell>
          <cell r="D3686" t="str">
            <v>VIC</v>
          </cell>
          <cell r="E3686" t="str">
            <v>Australia</v>
          </cell>
          <cell r="F3686">
            <v>6</v>
          </cell>
        </row>
        <row r="3687">
          <cell r="A3687">
            <v>3690</v>
          </cell>
          <cell r="B3687" t="str">
            <v>4 Hagan Hill</v>
          </cell>
          <cell r="C3687">
            <v>2197</v>
          </cell>
          <cell r="D3687" t="str">
            <v>NSW</v>
          </cell>
          <cell r="E3687" t="str">
            <v>Australia</v>
          </cell>
          <cell r="F3687">
            <v>9</v>
          </cell>
        </row>
        <row r="3688">
          <cell r="A3688">
            <v>3691</v>
          </cell>
          <cell r="B3688" t="str">
            <v>47566 Old Gate Avenue</v>
          </cell>
          <cell r="C3688">
            <v>3064</v>
          </cell>
          <cell r="D3688" t="str">
            <v>VIC</v>
          </cell>
          <cell r="E3688" t="str">
            <v>Australia</v>
          </cell>
          <cell r="F3688">
            <v>6</v>
          </cell>
        </row>
        <row r="3689">
          <cell r="A3689">
            <v>3692</v>
          </cell>
          <cell r="B3689" t="str">
            <v>9738 Delaware Crossing</v>
          </cell>
          <cell r="C3689">
            <v>2753</v>
          </cell>
          <cell r="D3689" t="str">
            <v>NSW</v>
          </cell>
          <cell r="E3689" t="str">
            <v>Australia</v>
          </cell>
          <cell r="F3689">
            <v>9</v>
          </cell>
        </row>
        <row r="3690">
          <cell r="A3690">
            <v>3693</v>
          </cell>
          <cell r="B3690" t="str">
            <v>5511 Clove Lane</v>
          </cell>
          <cell r="C3690">
            <v>3153</v>
          </cell>
          <cell r="D3690" t="str">
            <v>VIC</v>
          </cell>
          <cell r="E3690" t="str">
            <v>Australia</v>
          </cell>
          <cell r="F3690">
            <v>7</v>
          </cell>
        </row>
        <row r="3691">
          <cell r="A3691">
            <v>3694</v>
          </cell>
          <cell r="B3691" t="str">
            <v>526 Kipling Drive</v>
          </cell>
          <cell r="C3691">
            <v>3193</v>
          </cell>
          <cell r="D3691" t="str">
            <v>VIC</v>
          </cell>
          <cell r="E3691" t="str">
            <v>Australia</v>
          </cell>
          <cell r="F3691">
            <v>11</v>
          </cell>
        </row>
        <row r="3692">
          <cell r="A3692">
            <v>3695</v>
          </cell>
          <cell r="B3692" t="str">
            <v>9585 Lakeland Avenue</v>
          </cell>
          <cell r="C3692">
            <v>2147</v>
          </cell>
          <cell r="D3692" t="str">
            <v>NSW</v>
          </cell>
          <cell r="E3692" t="str">
            <v>Australia</v>
          </cell>
          <cell r="F3692">
            <v>8</v>
          </cell>
        </row>
        <row r="3693">
          <cell r="A3693">
            <v>3696</v>
          </cell>
          <cell r="B3693" t="str">
            <v>19 Daystar Alley</v>
          </cell>
          <cell r="C3693">
            <v>2761</v>
          </cell>
          <cell r="D3693" t="str">
            <v>NSW</v>
          </cell>
          <cell r="E3693" t="str">
            <v>Australia</v>
          </cell>
          <cell r="F3693">
            <v>8</v>
          </cell>
        </row>
        <row r="3694">
          <cell r="A3694">
            <v>3697</v>
          </cell>
          <cell r="B3694" t="str">
            <v>2 Union Way</v>
          </cell>
          <cell r="C3694">
            <v>2035</v>
          </cell>
          <cell r="D3694" t="str">
            <v>NSW</v>
          </cell>
          <cell r="E3694" t="str">
            <v>Australia</v>
          </cell>
          <cell r="F3694">
            <v>12</v>
          </cell>
        </row>
        <row r="3695">
          <cell r="A3695">
            <v>3698</v>
          </cell>
          <cell r="B3695" t="str">
            <v>88 Service Hill</v>
          </cell>
          <cell r="C3695">
            <v>4573</v>
          </cell>
          <cell r="D3695" t="str">
            <v>QLD</v>
          </cell>
          <cell r="E3695" t="str">
            <v>Australia</v>
          </cell>
          <cell r="F3695">
            <v>8</v>
          </cell>
        </row>
        <row r="3696">
          <cell r="A3696">
            <v>3699</v>
          </cell>
          <cell r="B3696" t="str">
            <v>856 Basil Drive</v>
          </cell>
          <cell r="C3696">
            <v>3064</v>
          </cell>
          <cell r="D3696" t="str">
            <v>VIC</v>
          </cell>
          <cell r="E3696" t="str">
            <v>Australia</v>
          </cell>
          <cell r="F3696">
            <v>5</v>
          </cell>
        </row>
        <row r="3697">
          <cell r="A3697">
            <v>3700</v>
          </cell>
          <cell r="B3697" t="str">
            <v>00 Esker Point</v>
          </cell>
          <cell r="C3697">
            <v>4207</v>
          </cell>
          <cell r="D3697" t="str">
            <v>QLD</v>
          </cell>
          <cell r="E3697" t="str">
            <v>Australia</v>
          </cell>
          <cell r="F3697">
            <v>3</v>
          </cell>
        </row>
        <row r="3698">
          <cell r="A3698">
            <v>3701</v>
          </cell>
          <cell r="B3698" t="str">
            <v>792 Clyde Gallagher Trail</v>
          </cell>
          <cell r="C3698">
            <v>2120</v>
          </cell>
          <cell r="D3698" t="str">
            <v>NSW</v>
          </cell>
          <cell r="E3698" t="str">
            <v>Australia</v>
          </cell>
          <cell r="F3698">
            <v>10</v>
          </cell>
        </row>
        <row r="3699">
          <cell r="A3699">
            <v>3702</v>
          </cell>
          <cell r="B3699" t="str">
            <v>9719 Bobwhite Avenue</v>
          </cell>
          <cell r="C3699">
            <v>2289</v>
          </cell>
          <cell r="D3699" t="str">
            <v>NSW</v>
          </cell>
          <cell r="E3699" t="str">
            <v>Australia</v>
          </cell>
          <cell r="F3699">
            <v>7</v>
          </cell>
        </row>
        <row r="3700">
          <cell r="A3700">
            <v>3703</v>
          </cell>
          <cell r="B3700" t="str">
            <v>36 Service Lane</v>
          </cell>
          <cell r="C3700">
            <v>2750</v>
          </cell>
          <cell r="D3700" t="str">
            <v>NSW</v>
          </cell>
          <cell r="E3700" t="str">
            <v>Australia</v>
          </cell>
          <cell r="F3700">
            <v>7</v>
          </cell>
        </row>
        <row r="3701">
          <cell r="A3701">
            <v>3704</v>
          </cell>
          <cell r="B3701" t="str">
            <v>51158 Mitchell Place</v>
          </cell>
          <cell r="C3701">
            <v>3747</v>
          </cell>
          <cell r="D3701" t="str">
            <v>VIC</v>
          </cell>
          <cell r="E3701" t="str">
            <v>Australia</v>
          </cell>
          <cell r="F3701">
            <v>3</v>
          </cell>
        </row>
        <row r="3702">
          <cell r="A3702">
            <v>3705</v>
          </cell>
          <cell r="B3702" t="str">
            <v>6 3rd Point</v>
          </cell>
          <cell r="C3702">
            <v>2256</v>
          </cell>
          <cell r="D3702" t="str">
            <v>NSW</v>
          </cell>
          <cell r="E3702" t="str">
            <v>Australia</v>
          </cell>
          <cell r="F3702">
            <v>9</v>
          </cell>
        </row>
        <row r="3703">
          <cell r="A3703">
            <v>3706</v>
          </cell>
          <cell r="B3703" t="str">
            <v>828 Cascade Crossing</v>
          </cell>
          <cell r="C3703">
            <v>3196</v>
          </cell>
          <cell r="D3703" t="str">
            <v>VIC</v>
          </cell>
          <cell r="E3703" t="str">
            <v>Australia</v>
          </cell>
          <cell r="F3703">
            <v>9</v>
          </cell>
        </row>
        <row r="3704">
          <cell r="A3704">
            <v>3707</v>
          </cell>
          <cell r="B3704" t="str">
            <v>2099 Elmside Parkway</v>
          </cell>
          <cell r="C3704">
            <v>3165</v>
          </cell>
          <cell r="D3704" t="str">
            <v>VIC</v>
          </cell>
          <cell r="E3704" t="str">
            <v>Australia</v>
          </cell>
          <cell r="F3704">
            <v>10</v>
          </cell>
        </row>
        <row r="3705">
          <cell r="A3705">
            <v>3708</v>
          </cell>
          <cell r="B3705" t="str">
            <v>6407 Pierstorff Center</v>
          </cell>
          <cell r="C3705">
            <v>4209</v>
          </cell>
          <cell r="D3705" t="str">
            <v>QLD</v>
          </cell>
          <cell r="E3705" t="str">
            <v>Australia</v>
          </cell>
          <cell r="F3705">
            <v>6</v>
          </cell>
        </row>
        <row r="3706">
          <cell r="A3706">
            <v>3709</v>
          </cell>
          <cell r="B3706" t="str">
            <v>18 Stephen Center</v>
          </cell>
          <cell r="C3706">
            <v>3189</v>
          </cell>
          <cell r="D3706" t="str">
            <v>VIC</v>
          </cell>
          <cell r="E3706" t="str">
            <v>Australia</v>
          </cell>
          <cell r="F3706">
            <v>10</v>
          </cell>
        </row>
        <row r="3707">
          <cell r="A3707">
            <v>3710</v>
          </cell>
          <cell r="B3707" t="str">
            <v>5147 Kensington Pass</v>
          </cell>
          <cell r="C3707">
            <v>2204</v>
          </cell>
          <cell r="D3707" t="str">
            <v>NSW</v>
          </cell>
          <cell r="E3707" t="str">
            <v>Australia</v>
          </cell>
          <cell r="F3707">
            <v>9</v>
          </cell>
        </row>
        <row r="3708">
          <cell r="A3708">
            <v>3711</v>
          </cell>
          <cell r="B3708" t="str">
            <v>7740 Crescent Oaks Circle</v>
          </cell>
          <cell r="C3708">
            <v>4350</v>
          </cell>
          <cell r="D3708" t="str">
            <v>QLD</v>
          </cell>
          <cell r="E3708" t="str">
            <v>Australia</v>
          </cell>
          <cell r="F3708">
            <v>5</v>
          </cell>
        </row>
        <row r="3709">
          <cell r="A3709">
            <v>3712</v>
          </cell>
          <cell r="B3709" t="str">
            <v>03742 Granby Parkway</v>
          </cell>
          <cell r="C3709">
            <v>2768</v>
          </cell>
          <cell r="D3709" t="str">
            <v>NSW</v>
          </cell>
          <cell r="E3709" t="str">
            <v>Australia</v>
          </cell>
          <cell r="F3709">
            <v>9</v>
          </cell>
        </row>
        <row r="3710">
          <cell r="A3710">
            <v>3713</v>
          </cell>
          <cell r="B3710" t="str">
            <v>37 Tennessee Way</v>
          </cell>
          <cell r="C3710">
            <v>4078</v>
          </cell>
          <cell r="D3710" t="str">
            <v>QLD</v>
          </cell>
          <cell r="E3710" t="str">
            <v>Australia</v>
          </cell>
          <cell r="F3710">
            <v>5</v>
          </cell>
        </row>
        <row r="3711">
          <cell r="A3711">
            <v>3714</v>
          </cell>
          <cell r="B3711" t="str">
            <v>0616 Messerschmidt Place</v>
          </cell>
          <cell r="C3711">
            <v>2350</v>
          </cell>
          <cell r="D3711" t="str">
            <v>NSW</v>
          </cell>
          <cell r="E3711" t="str">
            <v>Australia</v>
          </cell>
          <cell r="F3711">
            <v>4</v>
          </cell>
        </row>
        <row r="3712">
          <cell r="A3712">
            <v>3715</v>
          </cell>
          <cell r="B3712" t="str">
            <v>25 Melvin Junction</v>
          </cell>
          <cell r="C3712">
            <v>3064</v>
          </cell>
          <cell r="D3712" t="str">
            <v>VIC</v>
          </cell>
          <cell r="E3712" t="str">
            <v>Australia</v>
          </cell>
          <cell r="F3712">
            <v>6</v>
          </cell>
        </row>
        <row r="3713">
          <cell r="A3713">
            <v>3716</v>
          </cell>
          <cell r="B3713" t="str">
            <v>650 Barby Street</v>
          </cell>
          <cell r="C3713">
            <v>2023</v>
          </cell>
          <cell r="D3713" t="str">
            <v>NSW</v>
          </cell>
          <cell r="E3713" t="str">
            <v>Australia</v>
          </cell>
          <cell r="F3713">
            <v>12</v>
          </cell>
        </row>
        <row r="3714">
          <cell r="A3714">
            <v>3717</v>
          </cell>
          <cell r="B3714" t="str">
            <v>63795 Logan Junction</v>
          </cell>
          <cell r="C3714">
            <v>3805</v>
          </cell>
          <cell r="D3714" t="str">
            <v>VIC</v>
          </cell>
          <cell r="E3714" t="str">
            <v>Australia</v>
          </cell>
          <cell r="F3714">
            <v>7</v>
          </cell>
        </row>
        <row r="3715">
          <cell r="A3715">
            <v>3718</v>
          </cell>
          <cell r="B3715" t="str">
            <v>506 Tennyson Avenue</v>
          </cell>
          <cell r="C3715">
            <v>4118</v>
          </cell>
          <cell r="D3715" t="str">
            <v>QLD</v>
          </cell>
          <cell r="E3715" t="str">
            <v>Australia</v>
          </cell>
          <cell r="F3715">
            <v>9</v>
          </cell>
        </row>
        <row r="3716">
          <cell r="A3716">
            <v>3719</v>
          </cell>
          <cell r="B3716" t="str">
            <v>7 Shasta Terrace</v>
          </cell>
          <cell r="C3716">
            <v>2821</v>
          </cell>
          <cell r="D3716" t="str">
            <v>NSW</v>
          </cell>
          <cell r="E3716" t="str">
            <v>Australia</v>
          </cell>
          <cell r="F3716">
            <v>2</v>
          </cell>
        </row>
        <row r="3717">
          <cell r="A3717">
            <v>3720</v>
          </cell>
          <cell r="B3717" t="str">
            <v>61 Shoshone Alley</v>
          </cell>
          <cell r="C3717">
            <v>3150</v>
          </cell>
          <cell r="D3717" t="str">
            <v>VIC</v>
          </cell>
          <cell r="E3717" t="str">
            <v>Australia</v>
          </cell>
          <cell r="F3717">
            <v>10</v>
          </cell>
        </row>
        <row r="3718">
          <cell r="A3718">
            <v>3721</v>
          </cell>
          <cell r="B3718" t="str">
            <v>3241 Rigney Place</v>
          </cell>
          <cell r="C3718">
            <v>3337</v>
          </cell>
          <cell r="D3718" t="str">
            <v>VIC</v>
          </cell>
          <cell r="E3718" t="str">
            <v>Australia</v>
          </cell>
          <cell r="F3718">
            <v>4</v>
          </cell>
        </row>
        <row r="3719">
          <cell r="A3719">
            <v>3722</v>
          </cell>
          <cell r="B3719" t="str">
            <v>65885 Maple Hill</v>
          </cell>
          <cell r="C3719">
            <v>3072</v>
          </cell>
          <cell r="D3719" t="str">
            <v>VIC</v>
          </cell>
          <cell r="E3719" t="str">
            <v>Australia</v>
          </cell>
          <cell r="F3719">
            <v>10</v>
          </cell>
        </row>
        <row r="3720">
          <cell r="A3720">
            <v>3723</v>
          </cell>
          <cell r="B3720" t="str">
            <v>310 Cody Street</v>
          </cell>
          <cell r="C3720">
            <v>2125</v>
          </cell>
          <cell r="D3720" t="str">
            <v>NSW</v>
          </cell>
          <cell r="E3720" t="str">
            <v>Australia</v>
          </cell>
          <cell r="F3720">
            <v>11</v>
          </cell>
        </row>
        <row r="3721">
          <cell r="A3721">
            <v>3724</v>
          </cell>
          <cell r="B3721" t="str">
            <v>7650 Stone Corner Avenue</v>
          </cell>
          <cell r="C3721">
            <v>3201</v>
          </cell>
          <cell r="D3721" t="str">
            <v>VIC</v>
          </cell>
          <cell r="E3721" t="str">
            <v>Australia</v>
          </cell>
          <cell r="F3721">
            <v>5</v>
          </cell>
        </row>
        <row r="3722">
          <cell r="A3722">
            <v>3725</v>
          </cell>
          <cell r="B3722" t="str">
            <v>6033 Blaine Court</v>
          </cell>
          <cell r="C3722">
            <v>2075</v>
          </cell>
          <cell r="D3722" t="str">
            <v>NSW</v>
          </cell>
          <cell r="E3722" t="str">
            <v>Australia</v>
          </cell>
          <cell r="F3722">
            <v>12</v>
          </cell>
        </row>
        <row r="3723">
          <cell r="A3723">
            <v>3726</v>
          </cell>
          <cell r="B3723" t="str">
            <v>515 Fallview Way</v>
          </cell>
          <cell r="C3723">
            <v>2484</v>
          </cell>
          <cell r="D3723" t="str">
            <v>NSW</v>
          </cell>
          <cell r="E3723" t="str">
            <v>Australia</v>
          </cell>
          <cell r="F3723">
            <v>8</v>
          </cell>
        </row>
        <row r="3724">
          <cell r="A3724">
            <v>3727</v>
          </cell>
          <cell r="B3724" t="str">
            <v>757 International Road</v>
          </cell>
          <cell r="C3724">
            <v>3158</v>
          </cell>
          <cell r="D3724" t="str">
            <v>VIC</v>
          </cell>
          <cell r="E3724" t="str">
            <v>Australia</v>
          </cell>
          <cell r="F3724">
            <v>8</v>
          </cell>
        </row>
        <row r="3725">
          <cell r="A3725">
            <v>3728</v>
          </cell>
          <cell r="B3725" t="str">
            <v>0 Declaration Center</v>
          </cell>
          <cell r="C3725">
            <v>2250</v>
          </cell>
          <cell r="D3725" t="str">
            <v>NSW</v>
          </cell>
          <cell r="E3725" t="str">
            <v>Australia</v>
          </cell>
          <cell r="F3725">
            <v>10</v>
          </cell>
        </row>
        <row r="3726">
          <cell r="A3726">
            <v>3729</v>
          </cell>
          <cell r="B3726" t="str">
            <v>1 Parkside Avenue</v>
          </cell>
          <cell r="C3726">
            <v>3109</v>
          </cell>
          <cell r="D3726" t="str">
            <v>VIC</v>
          </cell>
          <cell r="E3726" t="str">
            <v>Australia</v>
          </cell>
          <cell r="F3726">
            <v>10</v>
          </cell>
        </row>
        <row r="3727">
          <cell r="A3727">
            <v>3730</v>
          </cell>
          <cell r="B3727" t="str">
            <v>73128 Pearson Pass</v>
          </cell>
          <cell r="C3727">
            <v>4132</v>
          </cell>
          <cell r="D3727" t="str">
            <v>QLD</v>
          </cell>
          <cell r="E3727" t="str">
            <v>Australia</v>
          </cell>
          <cell r="F3727">
            <v>4</v>
          </cell>
        </row>
        <row r="3728">
          <cell r="A3728">
            <v>3731</v>
          </cell>
          <cell r="B3728" t="str">
            <v>1940 Morning Circle</v>
          </cell>
          <cell r="C3728">
            <v>2765</v>
          </cell>
          <cell r="D3728" t="str">
            <v>NSW</v>
          </cell>
          <cell r="E3728" t="str">
            <v>Australia</v>
          </cell>
          <cell r="F3728">
            <v>9</v>
          </cell>
        </row>
        <row r="3729">
          <cell r="A3729">
            <v>3732</v>
          </cell>
          <cell r="B3729" t="str">
            <v>18 Chinook Plaza</v>
          </cell>
          <cell r="C3729">
            <v>2756</v>
          </cell>
          <cell r="D3729" t="str">
            <v>NSW</v>
          </cell>
          <cell r="E3729" t="str">
            <v>Australia</v>
          </cell>
          <cell r="F3729">
            <v>9</v>
          </cell>
        </row>
        <row r="3730">
          <cell r="A3730">
            <v>3733</v>
          </cell>
          <cell r="B3730" t="str">
            <v>7912 Jana Lane</v>
          </cell>
          <cell r="C3730">
            <v>2194</v>
          </cell>
          <cell r="D3730" t="str">
            <v>NSW</v>
          </cell>
          <cell r="E3730" t="str">
            <v>Australia</v>
          </cell>
          <cell r="F3730">
            <v>8</v>
          </cell>
        </row>
        <row r="3731">
          <cell r="A3731">
            <v>3734</v>
          </cell>
          <cell r="B3731" t="str">
            <v>534 Arrowood Trail</v>
          </cell>
          <cell r="C3731">
            <v>4212</v>
          </cell>
          <cell r="D3731" t="str">
            <v>QLD</v>
          </cell>
          <cell r="E3731" t="str">
            <v>Australia</v>
          </cell>
          <cell r="F3731">
            <v>8</v>
          </cell>
        </row>
        <row r="3732">
          <cell r="A3732">
            <v>3735</v>
          </cell>
          <cell r="B3732" t="str">
            <v>79 Butterfield Street</v>
          </cell>
          <cell r="C3732">
            <v>2016</v>
          </cell>
          <cell r="D3732" t="str">
            <v>NSW</v>
          </cell>
          <cell r="E3732" t="str">
            <v>Australia</v>
          </cell>
          <cell r="F3732">
            <v>11</v>
          </cell>
        </row>
        <row r="3733">
          <cell r="A3733">
            <v>3736</v>
          </cell>
          <cell r="B3733" t="str">
            <v>789 Alpine Lane</v>
          </cell>
          <cell r="C3733">
            <v>2390</v>
          </cell>
          <cell r="D3733" t="str">
            <v>NSW</v>
          </cell>
          <cell r="E3733" t="str">
            <v>Australia</v>
          </cell>
          <cell r="F3733">
            <v>8</v>
          </cell>
        </row>
        <row r="3734">
          <cell r="A3734">
            <v>3737</v>
          </cell>
          <cell r="B3734" t="str">
            <v>4178 Bartelt Parkway</v>
          </cell>
          <cell r="C3734">
            <v>2505</v>
          </cell>
          <cell r="D3734" t="str">
            <v>NSW</v>
          </cell>
          <cell r="E3734" t="str">
            <v>Australia</v>
          </cell>
          <cell r="F3734">
            <v>8</v>
          </cell>
        </row>
        <row r="3735">
          <cell r="A3735">
            <v>3738</v>
          </cell>
          <cell r="B3735" t="str">
            <v>44 Londonderry Parkway</v>
          </cell>
          <cell r="C3735">
            <v>2164</v>
          </cell>
          <cell r="D3735" t="str">
            <v>NSW</v>
          </cell>
          <cell r="E3735" t="str">
            <v>Australia</v>
          </cell>
          <cell r="F3735">
            <v>10</v>
          </cell>
        </row>
        <row r="3736">
          <cell r="A3736">
            <v>3739</v>
          </cell>
          <cell r="B3736" t="str">
            <v>712 Sage Park</v>
          </cell>
          <cell r="C3736">
            <v>3149</v>
          </cell>
          <cell r="D3736" t="str">
            <v>VIC</v>
          </cell>
          <cell r="E3736" t="str">
            <v>Australia</v>
          </cell>
          <cell r="F3736">
            <v>9</v>
          </cell>
        </row>
        <row r="3737">
          <cell r="A3737">
            <v>3740</v>
          </cell>
          <cell r="B3737" t="str">
            <v>88987 Dexter Park</v>
          </cell>
          <cell r="C3737">
            <v>2806</v>
          </cell>
          <cell r="D3737" t="str">
            <v>NSW</v>
          </cell>
          <cell r="E3737" t="str">
            <v>Australia</v>
          </cell>
          <cell r="F3737">
            <v>1</v>
          </cell>
        </row>
        <row r="3738">
          <cell r="A3738">
            <v>3741</v>
          </cell>
          <cell r="B3738" t="str">
            <v>52 Helena Lane</v>
          </cell>
          <cell r="C3738">
            <v>2192</v>
          </cell>
          <cell r="D3738" t="str">
            <v>NSW</v>
          </cell>
          <cell r="E3738" t="str">
            <v>Australia</v>
          </cell>
          <cell r="F3738">
            <v>10</v>
          </cell>
        </row>
        <row r="3739">
          <cell r="A3739">
            <v>3742</v>
          </cell>
          <cell r="B3739" t="str">
            <v>3 High Crossing Parkway</v>
          </cell>
          <cell r="C3739">
            <v>3006</v>
          </cell>
          <cell r="D3739" t="str">
            <v>VIC</v>
          </cell>
          <cell r="E3739" t="str">
            <v>Australia</v>
          </cell>
          <cell r="F3739">
            <v>7</v>
          </cell>
        </row>
        <row r="3740">
          <cell r="A3740">
            <v>3743</v>
          </cell>
          <cell r="B3740" t="str">
            <v>45 Fordem Court</v>
          </cell>
          <cell r="C3740">
            <v>3191</v>
          </cell>
          <cell r="D3740" t="str">
            <v>VIC</v>
          </cell>
          <cell r="E3740" t="str">
            <v>Australia</v>
          </cell>
          <cell r="F3740">
            <v>10</v>
          </cell>
        </row>
        <row r="3741">
          <cell r="A3741">
            <v>3744</v>
          </cell>
          <cell r="B3741" t="str">
            <v>82583 North Hill</v>
          </cell>
          <cell r="C3741">
            <v>2528</v>
          </cell>
          <cell r="D3741" t="str">
            <v>NSW</v>
          </cell>
          <cell r="E3741" t="str">
            <v>Australia</v>
          </cell>
          <cell r="F3741">
            <v>7</v>
          </cell>
        </row>
        <row r="3742">
          <cell r="A3742">
            <v>3745</v>
          </cell>
          <cell r="B3742" t="str">
            <v>79 Crescent Oaks Court</v>
          </cell>
          <cell r="C3742">
            <v>2806</v>
          </cell>
          <cell r="D3742" t="str">
            <v>NSW</v>
          </cell>
          <cell r="E3742" t="str">
            <v>Australia</v>
          </cell>
          <cell r="F3742">
            <v>1</v>
          </cell>
        </row>
        <row r="3743">
          <cell r="A3743">
            <v>3746</v>
          </cell>
          <cell r="B3743" t="str">
            <v>1 Utah Alley</v>
          </cell>
          <cell r="C3743">
            <v>2232</v>
          </cell>
          <cell r="D3743" t="str">
            <v>NSW</v>
          </cell>
          <cell r="E3743" t="str">
            <v>Australia</v>
          </cell>
          <cell r="F3743">
            <v>10</v>
          </cell>
        </row>
        <row r="3744">
          <cell r="A3744">
            <v>3747</v>
          </cell>
          <cell r="B3744" t="str">
            <v>353 Donald Street</v>
          </cell>
          <cell r="C3744">
            <v>3199</v>
          </cell>
          <cell r="D3744" t="str">
            <v>VIC</v>
          </cell>
          <cell r="E3744" t="str">
            <v>Australia</v>
          </cell>
          <cell r="F3744">
            <v>7</v>
          </cell>
        </row>
        <row r="3745">
          <cell r="A3745">
            <v>3748</v>
          </cell>
          <cell r="B3745" t="str">
            <v>86 Fairfield Alley</v>
          </cell>
          <cell r="C3745">
            <v>2558</v>
          </cell>
          <cell r="D3745" t="str">
            <v>NSW</v>
          </cell>
          <cell r="E3745" t="str">
            <v>Australia</v>
          </cell>
          <cell r="F3745">
            <v>8</v>
          </cell>
        </row>
        <row r="3746">
          <cell r="A3746">
            <v>3749</v>
          </cell>
          <cell r="B3746" t="str">
            <v>33 Sugar Alley</v>
          </cell>
          <cell r="C3746">
            <v>2060</v>
          </cell>
          <cell r="D3746" t="str">
            <v>NSW</v>
          </cell>
          <cell r="E3746" t="str">
            <v>Australia</v>
          </cell>
          <cell r="F3746">
            <v>12</v>
          </cell>
        </row>
        <row r="3747">
          <cell r="A3747">
            <v>3750</v>
          </cell>
          <cell r="B3747" t="str">
            <v>92 Northridge Park</v>
          </cell>
          <cell r="C3747">
            <v>2450</v>
          </cell>
          <cell r="D3747" t="str">
            <v>NSW</v>
          </cell>
          <cell r="E3747" t="str">
            <v>Australia</v>
          </cell>
          <cell r="F3747">
            <v>4</v>
          </cell>
        </row>
        <row r="3748">
          <cell r="A3748">
            <v>3751</v>
          </cell>
          <cell r="B3748" t="str">
            <v>1 Algoma Trail</v>
          </cell>
          <cell r="C3748">
            <v>4213</v>
          </cell>
          <cell r="D3748" t="str">
            <v>QLD</v>
          </cell>
          <cell r="E3748" t="str">
            <v>Australia</v>
          </cell>
          <cell r="F3748">
            <v>6</v>
          </cell>
        </row>
        <row r="3749">
          <cell r="A3749">
            <v>3752</v>
          </cell>
          <cell r="B3749" t="str">
            <v>08261 Aberg Junction</v>
          </cell>
          <cell r="C3749">
            <v>2176</v>
          </cell>
          <cell r="D3749" t="str">
            <v>NSW</v>
          </cell>
          <cell r="E3749" t="str">
            <v>Australia</v>
          </cell>
          <cell r="F3749">
            <v>9</v>
          </cell>
        </row>
        <row r="3750">
          <cell r="A3750">
            <v>3753</v>
          </cell>
          <cell r="B3750" t="str">
            <v>549 Randy Point</v>
          </cell>
          <cell r="C3750">
            <v>2560</v>
          </cell>
          <cell r="D3750" t="str">
            <v>NSW</v>
          </cell>
          <cell r="E3750" t="str">
            <v>Australia</v>
          </cell>
          <cell r="F3750">
            <v>7</v>
          </cell>
        </row>
        <row r="3751">
          <cell r="A3751">
            <v>3754</v>
          </cell>
          <cell r="B3751" t="str">
            <v>09295 Judy Terrace</v>
          </cell>
          <cell r="C3751">
            <v>2753</v>
          </cell>
          <cell r="D3751" t="str">
            <v>NSW</v>
          </cell>
          <cell r="E3751" t="str">
            <v>Australia</v>
          </cell>
          <cell r="F3751">
            <v>8</v>
          </cell>
        </row>
        <row r="3752">
          <cell r="A3752">
            <v>3755</v>
          </cell>
          <cell r="B3752" t="str">
            <v>78 Southridge Parkway</v>
          </cell>
          <cell r="C3752">
            <v>2257</v>
          </cell>
          <cell r="D3752" t="str">
            <v>NSW</v>
          </cell>
          <cell r="E3752" t="str">
            <v>Australia</v>
          </cell>
          <cell r="F3752">
            <v>9</v>
          </cell>
        </row>
        <row r="3753">
          <cell r="A3753">
            <v>3756</v>
          </cell>
          <cell r="B3753" t="str">
            <v>04 Oakridge Drive</v>
          </cell>
          <cell r="C3753">
            <v>4123</v>
          </cell>
          <cell r="D3753" t="str">
            <v>QLD</v>
          </cell>
          <cell r="E3753" t="str">
            <v>Australia</v>
          </cell>
          <cell r="F3753">
            <v>9</v>
          </cell>
        </row>
        <row r="3754">
          <cell r="A3754">
            <v>3757</v>
          </cell>
          <cell r="B3754" t="str">
            <v>20101 Prentice Terrace</v>
          </cell>
          <cell r="C3754">
            <v>2074</v>
          </cell>
          <cell r="D3754" t="str">
            <v>NSW</v>
          </cell>
          <cell r="E3754" t="str">
            <v>Australia</v>
          </cell>
          <cell r="F3754">
            <v>11</v>
          </cell>
        </row>
        <row r="3755">
          <cell r="A3755">
            <v>3758</v>
          </cell>
          <cell r="B3755" t="str">
            <v>498 Golf Parkway</v>
          </cell>
          <cell r="C3755">
            <v>2144</v>
          </cell>
          <cell r="D3755" t="str">
            <v>NSW</v>
          </cell>
          <cell r="E3755" t="str">
            <v>Australia</v>
          </cell>
          <cell r="F3755">
            <v>10</v>
          </cell>
        </row>
        <row r="3756">
          <cell r="A3756">
            <v>3759</v>
          </cell>
          <cell r="B3756" t="str">
            <v>23 West Crossing</v>
          </cell>
          <cell r="C3756">
            <v>3192</v>
          </cell>
          <cell r="D3756" t="str">
            <v>VIC</v>
          </cell>
          <cell r="E3756" t="str">
            <v>Australia</v>
          </cell>
          <cell r="F3756">
            <v>7</v>
          </cell>
        </row>
        <row r="3757">
          <cell r="A3757">
            <v>3760</v>
          </cell>
          <cell r="B3757" t="str">
            <v>011 Johnson Park</v>
          </cell>
          <cell r="C3757">
            <v>3121</v>
          </cell>
          <cell r="D3757" t="str">
            <v>VIC</v>
          </cell>
          <cell r="E3757" t="str">
            <v>Australia</v>
          </cell>
          <cell r="F3757">
            <v>11</v>
          </cell>
        </row>
        <row r="3758">
          <cell r="A3758">
            <v>3761</v>
          </cell>
          <cell r="B3758" t="str">
            <v>5 Atwood Crossing</v>
          </cell>
          <cell r="C3758">
            <v>2321</v>
          </cell>
          <cell r="D3758" t="str">
            <v>NSW</v>
          </cell>
          <cell r="E3758" t="str">
            <v>Australia</v>
          </cell>
          <cell r="F3758">
            <v>3</v>
          </cell>
        </row>
        <row r="3759">
          <cell r="A3759">
            <v>3762</v>
          </cell>
          <cell r="B3759" t="str">
            <v>28008 Mesta Lane</v>
          </cell>
          <cell r="C3759">
            <v>2767</v>
          </cell>
          <cell r="D3759" t="str">
            <v>NSW</v>
          </cell>
          <cell r="E3759" t="str">
            <v>Australia</v>
          </cell>
          <cell r="F3759">
            <v>9</v>
          </cell>
        </row>
        <row r="3760">
          <cell r="A3760">
            <v>3763</v>
          </cell>
          <cell r="B3760" t="str">
            <v>1 Dixon Way</v>
          </cell>
          <cell r="C3760">
            <v>3072</v>
          </cell>
          <cell r="D3760" t="str">
            <v>VIC</v>
          </cell>
          <cell r="E3760" t="str">
            <v>Australia</v>
          </cell>
          <cell r="F3760">
            <v>5</v>
          </cell>
        </row>
        <row r="3761">
          <cell r="A3761">
            <v>3764</v>
          </cell>
          <cell r="B3761" t="str">
            <v>31446 5th Court</v>
          </cell>
          <cell r="C3761">
            <v>3064</v>
          </cell>
          <cell r="D3761" t="str">
            <v>VIC</v>
          </cell>
          <cell r="E3761" t="str">
            <v>Australia</v>
          </cell>
          <cell r="F3761">
            <v>4</v>
          </cell>
        </row>
        <row r="3762">
          <cell r="A3762">
            <v>3765</v>
          </cell>
          <cell r="B3762" t="str">
            <v>8397 Holy Cross Parkway</v>
          </cell>
          <cell r="C3762">
            <v>2087</v>
          </cell>
          <cell r="D3762" t="str">
            <v>NSW</v>
          </cell>
          <cell r="E3762" t="str">
            <v>Australia</v>
          </cell>
          <cell r="F3762">
            <v>11</v>
          </cell>
        </row>
        <row r="3763">
          <cell r="A3763">
            <v>3766</v>
          </cell>
          <cell r="B3763" t="str">
            <v>85958 Bartillon Way</v>
          </cell>
          <cell r="C3763">
            <v>3201</v>
          </cell>
          <cell r="D3763" t="str">
            <v>VIC</v>
          </cell>
          <cell r="E3763" t="str">
            <v>Australia</v>
          </cell>
          <cell r="F3763">
            <v>6</v>
          </cell>
        </row>
        <row r="3764">
          <cell r="A3764">
            <v>3767</v>
          </cell>
          <cell r="B3764" t="str">
            <v>877 Corben Center</v>
          </cell>
          <cell r="C3764">
            <v>2500</v>
          </cell>
          <cell r="D3764" t="str">
            <v>NSW</v>
          </cell>
          <cell r="E3764" t="str">
            <v>Australia</v>
          </cell>
          <cell r="F3764">
            <v>7</v>
          </cell>
        </row>
        <row r="3765">
          <cell r="A3765">
            <v>3768</v>
          </cell>
          <cell r="B3765" t="str">
            <v>6 Maple Wood Junction</v>
          </cell>
          <cell r="C3765">
            <v>4012</v>
          </cell>
          <cell r="D3765" t="str">
            <v>QLD</v>
          </cell>
          <cell r="E3765" t="str">
            <v>Australia</v>
          </cell>
          <cell r="F3765">
            <v>7</v>
          </cell>
        </row>
        <row r="3766">
          <cell r="A3766">
            <v>3769</v>
          </cell>
          <cell r="B3766" t="str">
            <v>5304 Oneill Pass</v>
          </cell>
          <cell r="C3766">
            <v>2117</v>
          </cell>
          <cell r="D3766" t="str">
            <v>NSW</v>
          </cell>
          <cell r="E3766" t="str">
            <v>Australia</v>
          </cell>
          <cell r="F3766">
            <v>10</v>
          </cell>
        </row>
        <row r="3767">
          <cell r="A3767">
            <v>3770</v>
          </cell>
          <cell r="B3767" t="str">
            <v>884 Packers Junction</v>
          </cell>
          <cell r="C3767">
            <v>2034</v>
          </cell>
          <cell r="D3767" t="str">
            <v>NSW</v>
          </cell>
          <cell r="E3767" t="str">
            <v>Australia</v>
          </cell>
          <cell r="F3767">
            <v>10</v>
          </cell>
        </row>
        <row r="3768">
          <cell r="A3768">
            <v>3771</v>
          </cell>
          <cell r="B3768" t="str">
            <v>95 East Road</v>
          </cell>
          <cell r="C3768">
            <v>2093</v>
          </cell>
          <cell r="D3768" t="str">
            <v>NSW</v>
          </cell>
          <cell r="E3768" t="str">
            <v>Australia</v>
          </cell>
          <cell r="F3768">
            <v>9</v>
          </cell>
        </row>
        <row r="3769">
          <cell r="A3769">
            <v>3772</v>
          </cell>
          <cell r="B3769" t="str">
            <v>9932 Atwood Center</v>
          </cell>
          <cell r="C3769">
            <v>2011</v>
          </cell>
          <cell r="D3769" t="str">
            <v>NSW</v>
          </cell>
          <cell r="E3769" t="str">
            <v>Australia</v>
          </cell>
          <cell r="F3769">
            <v>10</v>
          </cell>
        </row>
        <row r="3770">
          <cell r="A3770">
            <v>3773</v>
          </cell>
          <cell r="B3770" t="str">
            <v>1929 Crowley Drive</v>
          </cell>
          <cell r="C3770">
            <v>4034</v>
          </cell>
          <cell r="D3770" t="str">
            <v>QLD</v>
          </cell>
          <cell r="E3770" t="str">
            <v>Australia</v>
          </cell>
          <cell r="F3770">
            <v>7</v>
          </cell>
        </row>
        <row r="3771">
          <cell r="A3771">
            <v>3774</v>
          </cell>
          <cell r="B3771" t="str">
            <v>70 West Plaza</v>
          </cell>
          <cell r="C3771">
            <v>3020</v>
          </cell>
          <cell r="D3771" t="str">
            <v>VIC</v>
          </cell>
          <cell r="E3771" t="str">
            <v>Australia</v>
          </cell>
          <cell r="F3771">
            <v>8</v>
          </cell>
        </row>
        <row r="3772">
          <cell r="A3772">
            <v>3775</v>
          </cell>
          <cell r="B3772" t="str">
            <v>7 Norway Maple Avenue</v>
          </cell>
          <cell r="C3772">
            <v>4172</v>
          </cell>
          <cell r="D3772" t="str">
            <v>QLD</v>
          </cell>
          <cell r="E3772" t="str">
            <v>Australia</v>
          </cell>
          <cell r="F3772">
            <v>5</v>
          </cell>
        </row>
        <row r="3773">
          <cell r="A3773">
            <v>3776</v>
          </cell>
          <cell r="B3773" t="str">
            <v>54285 Annamark Way</v>
          </cell>
          <cell r="C3773">
            <v>3977</v>
          </cell>
          <cell r="D3773" t="str">
            <v>VIC</v>
          </cell>
          <cell r="E3773" t="str">
            <v>Australia</v>
          </cell>
          <cell r="F3773">
            <v>6</v>
          </cell>
        </row>
        <row r="3774">
          <cell r="A3774">
            <v>3777</v>
          </cell>
          <cell r="B3774" t="str">
            <v>761 Carioca Drive</v>
          </cell>
          <cell r="C3774">
            <v>4226</v>
          </cell>
          <cell r="D3774" t="str">
            <v>QLD</v>
          </cell>
          <cell r="E3774" t="str">
            <v>Australia</v>
          </cell>
          <cell r="F3774">
            <v>7</v>
          </cell>
        </row>
        <row r="3775">
          <cell r="A3775">
            <v>3778</v>
          </cell>
          <cell r="B3775" t="str">
            <v>69131 Kipling Alley</v>
          </cell>
          <cell r="C3775">
            <v>3351</v>
          </cell>
          <cell r="D3775" t="str">
            <v>VIC</v>
          </cell>
          <cell r="E3775" t="str">
            <v>Australia</v>
          </cell>
          <cell r="F3775">
            <v>4</v>
          </cell>
        </row>
        <row r="3776">
          <cell r="A3776">
            <v>3779</v>
          </cell>
          <cell r="B3776" t="str">
            <v>3052 Green Drive</v>
          </cell>
          <cell r="C3776">
            <v>3142</v>
          </cell>
          <cell r="D3776" t="str">
            <v>VIC</v>
          </cell>
          <cell r="E3776" t="str">
            <v>Australia</v>
          </cell>
          <cell r="F3776">
            <v>11</v>
          </cell>
        </row>
        <row r="3777">
          <cell r="A3777">
            <v>3780</v>
          </cell>
          <cell r="B3777" t="str">
            <v>33331 Corry Road</v>
          </cell>
          <cell r="C3777">
            <v>2560</v>
          </cell>
          <cell r="D3777" t="str">
            <v>NSW</v>
          </cell>
          <cell r="E3777" t="str">
            <v>Australia</v>
          </cell>
          <cell r="F3777">
            <v>8</v>
          </cell>
        </row>
        <row r="3778">
          <cell r="A3778">
            <v>3781</v>
          </cell>
          <cell r="B3778" t="str">
            <v>69 Porter Parkway</v>
          </cell>
          <cell r="C3778">
            <v>4128</v>
          </cell>
          <cell r="D3778" t="str">
            <v>QLD</v>
          </cell>
          <cell r="E3778" t="str">
            <v>Australia</v>
          </cell>
          <cell r="F3778">
            <v>7</v>
          </cell>
        </row>
        <row r="3779">
          <cell r="A3779">
            <v>3782</v>
          </cell>
          <cell r="B3779" t="str">
            <v>934 Dwight Park</v>
          </cell>
          <cell r="C3779">
            <v>2280</v>
          </cell>
          <cell r="D3779" t="str">
            <v>NSW</v>
          </cell>
          <cell r="E3779" t="str">
            <v>Australia</v>
          </cell>
          <cell r="F3779">
            <v>7</v>
          </cell>
        </row>
        <row r="3780">
          <cell r="A3780">
            <v>3783</v>
          </cell>
          <cell r="B3780" t="str">
            <v>27784 Hansons Trail</v>
          </cell>
          <cell r="C3780">
            <v>3078</v>
          </cell>
          <cell r="D3780" t="str">
            <v>VIC</v>
          </cell>
          <cell r="E3780" t="str">
            <v>Australia</v>
          </cell>
          <cell r="F3780">
            <v>11</v>
          </cell>
        </row>
        <row r="3781">
          <cell r="A3781">
            <v>3784</v>
          </cell>
          <cell r="B3781" t="str">
            <v>464 Acker Way</v>
          </cell>
          <cell r="C3781">
            <v>2756</v>
          </cell>
          <cell r="D3781" t="str">
            <v>NSW</v>
          </cell>
          <cell r="E3781" t="str">
            <v>Australia</v>
          </cell>
          <cell r="F3781">
            <v>9</v>
          </cell>
        </row>
        <row r="3782">
          <cell r="A3782">
            <v>3785</v>
          </cell>
          <cell r="B3782" t="str">
            <v>53533 Dakota Pass</v>
          </cell>
          <cell r="C3782">
            <v>2077</v>
          </cell>
          <cell r="D3782" t="str">
            <v>NSW</v>
          </cell>
          <cell r="E3782" t="str">
            <v>Australia</v>
          </cell>
          <cell r="F3782">
            <v>10</v>
          </cell>
        </row>
        <row r="3783">
          <cell r="A3783">
            <v>3786</v>
          </cell>
          <cell r="B3783" t="str">
            <v>546 Summerview Center</v>
          </cell>
          <cell r="C3783">
            <v>2074</v>
          </cell>
          <cell r="D3783" t="str">
            <v>NSW</v>
          </cell>
          <cell r="E3783" t="str">
            <v>Australia</v>
          </cell>
          <cell r="F3783">
            <v>11</v>
          </cell>
        </row>
        <row r="3784">
          <cell r="A3784">
            <v>3787</v>
          </cell>
          <cell r="B3784" t="str">
            <v>1 Carey Crossing</v>
          </cell>
          <cell r="C3784">
            <v>2047</v>
          </cell>
          <cell r="D3784" t="str">
            <v>NSW</v>
          </cell>
          <cell r="E3784" t="str">
            <v>Australia</v>
          </cell>
          <cell r="F3784">
            <v>10</v>
          </cell>
        </row>
        <row r="3785">
          <cell r="A3785">
            <v>3788</v>
          </cell>
          <cell r="B3785" t="str">
            <v>7524 David Place</v>
          </cell>
          <cell r="C3785">
            <v>2850</v>
          </cell>
          <cell r="D3785" t="str">
            <v>NSW</v>
          </cell>
          <cell r="E3785" t="str">
            <v>Australia</v>
          </cell>
          <cell r="F3785">
            <v>3</v>
          </cell>
        </row>
        <row r="3786">
          <cell r="A3786">
            <v>3789</v>
          </cell>
          <cell r="B3786" t="str">
            <v>7 Granby Crossing</v>
          </cell>
          <cell r="C3786">
            <v>3083</v>
          </cell>
          <cell r="D3786" t="str">
            <v>VIC</v>
          </cell>
          <cell r="E3786" t="str">
            <v>Australia</v>
          </cell>
          <cell r="F3786">
            <v>9</v>
          </cell>
        </row>
        <row r="3787">
          <cell r="A3787">
            <v>3790</v>
          </cell>
          <cell r="B3787" t="str">
            <v>8681 Dennis Pass</v>
          </cell>
          <cell r="C3787">
            <v>3215</v>
          </cell>
          <cell r="D3787" t="str">
            <v>VIC</v>
          </cell>
          <cell r="E3787" t="str">
            <v>Australia</v>
          </cell>
          <cell r="F3787">
            <v>3</v>
          </cell>
        </row>
        <row r="3788">
          <cell r="A3788">
            <v>3791</v>
          </cell>
          <cell r="B3788" t="str">
            <v>1 Pankratz Circle</v>
          </cell>
          <cell r="C3788">
            <v>3083</v>
          </cell>
          <cell r="D3788" t="str">
            <v>VIC</v>
          </cell>
          <cell r="E3788" t="str">
            <v>Australia</v>
          </cell>
          <cell r="F3788">
            <v>8</v>
          </cell>
        </row>
        <row r="3789">
          <cell r="A3789">
            <v>3792</v>
          </cell>
          <cell r="B3789" t="str">
            <v>9904 Oakridge Parkway</v>
          </cell>
          <cell r="C3789">
            <v>4370</v>
          </cell>
          <cell r="D3789" t="str">
            <v>QLD</v>
          </cell>
          <cell r="E3789" t="str">
            <v>Australia</v>
          </cell>
          <cell r="F3789">
            <v>3</v>
          </cell>
        </row>
        <row r="3790">
          <cell r="A3790">
            <v>3793</v>
          </cell>
          <cell r="B3790" t="str">
            <v>249 Anderson Street</v>
          </cell>
          <cell r="C3790">
            <v>2153</v>
          </cell>
          <cell r="D3790" t="str">
            <v>NSW</v>
          </cell>
          <cell r="E3790" t="str">
            <v>Australia</v>
          </cell>
          <cell r="F3790">
            <v>10</v>
          </cell>
        </row>
        <row r="3791">
          <cell r="A3791">
            <v>3794</v>
          </cell>
          <cell r="B3791" t="str">
            <v>3463 Merchant Trail</v>
          </cell>
          <cell r="C3791">
            <v>3152</v>
          </cell>
          <cell r="D3791" t="str">
            <v>VIC</v>
          </cell>
          <cell r="E3791" t="str">
            <v>Australia</v>
          </cell>
          <cell r="F3791">
            <v>10</v>
          </cell>
        </row>
        <row r="3792">
          <cell r="A3792">
            <v>3795</v>
          </cell>
          <cell r="B3792" t="str">
            <v>699 Hudson Road</v>
          </cell>
          <cell r="C3792">
            <v>2138</v>
          </cell>
          <cell r="D3792" t="str">
            <v>NSW</v>
          </cell>
          <cell r="E3792" t="str">
            <v>Australia</v>
          </cell>
          <cell r="F3792">
            <v>9</v>
          </cell>
        </row>
        <row r="3793">
          <cell r="A3793">
            <v>3796</v>
          </cell>
          <cell r="B3793" t="str">
            <v>9 Dwight Drive</v>
          </cell>
          <cell r="C3793">
            <v>2710</v>
          </cell>
          <cell r="D3793" t="str">
            <v>NSW</v>
          </cell>
          <cell r="E3793" t="str">
            <v>Australia</v>
          </cell>
          <cell r="F3793">
            <v>1</v>
          </cell>
        </row>
        <row r="3794">
          <cell r="A3794">
            <v>3797</v>
          </cell>
          <cell r="B3794" t="str">
            <v>13 Colorado Lane</v>
          </cell>
          <cell r="C3794">
            <v>2099</v>
          </cell>
          <cell r="D3794" t="str">
            <v>NSW</v>
          </cell>
          <cell r="E3794" t="str">
            <v>Australia</v>
          </cell>
          <cell r="F3794">
            <v>9</v>
          </cell>
        </row>
        <row r="3795">
          <cell r="A3795">
            <v>3798</v>
          </cell>
          <cell r="B3795" t="str">
            <v>39946 Kenwood Court</v>
          </cell>
          <cell r="C3795">
            <v>3070</v>
          </cell>
          <cell r="D3795" t="str">
            <v>VIC</v>
          </cell>
          <cell r="E3795" t="str">
            <v>Australia</v>
          </cell>
          <cell r="F3795">
            <v>9</v>
          </cell>
        </row>
        <row r="3796">
          <cell r="A3796">
            <v>3799</v>
          </cell>
          <cell r="B3796" t="str">
            <v>72204 Springs Way</v>
          </cell>
          <cell r="C3796">
            <v>3104</v>
          </cell>
          <cell r="D3796" t="str">
            <v>VIC</v>
          </cell>
          <cell r="E3796" t="str">
            <v>Australia</v>
          </cell>
          <cell r="F3796">
            <v>12</v>
          </cell>
        </row>
        <row r="3797">
          <cell r="A3797">
            <v>3800</v>
          </cell>
          <cell r="B3797" t="str">
            <v>365 Jenifer Point</v>
          </cell>
          <cell r="C3797">
            <v>4116</v>
          </cell>
          <cell r="D3797" t="str">
            <v>QLD</v>
          </cell>
          <cell r="E3797" t="str">
            <v>Australia</v>
          </cell>
          <cell r="F3797">
            <v>7</v>
          </cell>
        </row>
        <row r="3798">
          <cell r="A3798">
            <v>3801</v>
          </cell>
          <cell r="B3798" t="str">
            <v>53 Texas Road</v>
          </cell>
          <cell r="C3798">
            <v>2262</v>
          </cell>
          <cell r="D3798" t="str">
            <v>NSW</v>
          </cell>
          <cell r="E3798" t="str">
            <v>Australia</v>
          </cell>
          <cell r="F3798">
            <v>7</v>
          </cell>
        </row>
        <row r="3799">
          <cell r="A3799">
            <v>3802</v>
          </cell>
          <cell r="B3799" t="str">
            <v>6 Morningstar Park</v>
          </cell>
          <cell r="C3799">
            <v>2324</v>
          </cell>
          <cell r="D3799" t="str">
            <v>NSW</v>
          </cell>
          <cell r="E3799" t="str">
            <v>Australia</v>
          </cell>
          <cell r="F3799">
            <v>7</v>
          </cell>
        </row>
        <row r="3800">
          <cell r="A3800">
            <v>3803</v>
          </cell>
          <cell r="B3800" t="str">
            <v>6901 Russell Street</v>
          </cell>
          <cell r="C3800">
            <v>3977</v>
          </cell>
          <cell r="D3800" t="str">
            <v>VIC</v>
          </cell>
          <cell r="E3800" t="str">
            <v>Australia</v>
          </cell>
          <cell r="F3800">
            <v>6</v>
          </cell>
        </row>
        <row r="3801">
          <cell r="A3801">
            <v>3804</v>
          </cell>
          <cell r="B3801" t="str">
            <v>26 Barby Terrace</v>
          </cell>
          <cell r="C3801">
            <v>2263</v>
          </cell>
          <cell r="D3801" t="str">
            <v>NSW</v>
          </cell>
          <cell r="E3801" t="str">
            <v>Australia</v>
          </cell>
          <cell r="F3801">
            <v>6</v>
          </cell>
        </row>
        <row r="3802">
          <cell r="A3802">
            <v>3805</v>
          </cell>
          <cell r="B3802" t="str">
            <v>23541 Dayton Drive</v>
          </cell>
          <cell r="C3802">
            <v>2177</v>
          </cell>
          <cell r="D3802" t="str">
            <v>NSW</v>
          </cell>
          <cell r="E3802" t="str">
            <v>Australia</v>
          </cell>
          <cell r="F3802">
            <v>9</v>
          </cell>
        </row>
        <row r="3803">
          <cell r="A3803">
            <v>3806</v>
          </cell>
          <cell r="B3803" t="str">
            <v>81 Pine View Avenue</v>
          </cell>
          <cell r="C3803">
            <v>4208</v>
          </cell>
          <cell r="D3803" t="str">
            <v>QLD</v>
          </cell>
          <cell r="E3803" t="str">
            <v>Australia</v>
          </cell>
          <cell r="F3803">
            <v>5</v>
          </cell>
        </row>
        <row r="3804">
          <cell r="A3804">
            <v>3807</v>
          </cell>
          <cell r="B3804" t="str">
            <v>91 Dennis Plaza</v>
          </cell>
          <cell r="C3804">
            <v>4127</v>
          </cell>
          <cell r="D3804" t="str">
            <v>QLD</v>
          </cell>
          <cell r="E3804" t="str">
            <v>Australia</v>
          </cell>
          <cell r="F3804">
            <v>6</v>
          </cell>
        </row>
        <row r="3805">
          <cell r="A3805">
            <v>3808</v>
          </cell>
          <cell r="B3805" t="str">
            <v>43 Hollow Ridge Center</v>
          </cell>
          <cell r="C3805">
            <v>3215</v>
          </cell>
          <cell r="D3805" t="str">
            <v>VIC</v>
          </cell>
          <cell r="E3805" t="str">
            <v>Australia</v>
          </cell>
          <cell r="F3805">
            <v>3</v>
          </cell>
        </row>
        <row r="3806">
          <cell r="A3806">
            <v>3809</v>
          </cell>
          <cell r="B3806" t="str">
            <v>045 Debs Pass</v>
          </cell>
          <cell r="C3806">
            <v>3145</v>
          </cell>
          <cell r="D3806" t="str">
            <v>VIC</v>
          </cell>
          <cell r="E3806" t="str">
            <v>Australia</v>
          </cell>
          <cell r="F3806">
            <v>12</v>
          </cell>
        </row>
        <row r="3807">
          <cell r="A3807">
            <v>3810</v>
          </cell>
          <cell r="B3807" t="str">
            <v>73 Debra Terrace</v>
          </cell>
          <cell r="C3807">
            <v>2141</v>
          </cell>
          <cell r="D3807" t="str">
            <v>NSW</v>
          </cell>
          <cell r="E3807" t="str">
            <v>Australia</v>
          </cell>
          <cell r="F3807">
            <v>7</v>
          </cell>
        </row>
        <row r="3808">
          <cell r="A3808">
            <v>3811</v>
          </cell>
          <cell r="B3808" t="str">
            <v>96899 Hermina Circle</v>
          </cell>
          <cell r="C3808">
            <v>2062</v>
          </cell>
          <cell r="D3808" t="str">
            <v>NSW</v>
          </cell>
          <cell r="E3808" t="str">
            <v>Australia</v>
          </cell>
          <cell r="F3808">
            <v>9</v>
          </cell>
        </row>
        <row r="3809">
          <cell r="A3809">
            <v>3812</v>
          </cell>
          <cell r="B3809" t="str">
            <v>38 Trailsway Parkway</v>
          </cell>
          <cell r="C3809">
            <v>2118</v>
          </cell>
          <cell r="D3809" t="str">
            <v>NSW</v>
          </cell>
          <cell r="E3809" t="str">
            <v>Australia</v>
          </cell>
          <cell r="F3809">
            <v>11</v>
          </cell>
        </row>
        <row r="3810">
          <cell r="A3810">
            <v>3813</v>
          </cell>
          <cell r="B3810" t="str">
            <v>22171 Bayside Parkway</v>
          </cell>
          <cell r="C3810">
            <v>2880</v>
          </cell>
          <cell r="D3810" t="str">
            <v>NSW</v>
          </cell>
          <cell r="E3810" t="str">
            <v>Australia</v>
          </cell>
          <cell r="F3810">
            <v>1</v>
          </cell>
        </row>
        <row r="3811">
          <cell r="A3811">
            <v>3814</v>
          </cell>
          <cell r="B3811" t="str">
            <v>6011 Knutson Way</v>
          </cell>
          <cell r="C3811">
            <v>3065</v>
          </cell>
          <cell r="D3811" t="str">
            <v>VIC</v>
          </cell>
          <cell r="E3811" t="str">
            <v>Australia</v>
          </cell>
          <cell r="F3811">
            <v>7</v>
          </cell>
        </row>
        <row r="3812">
          <cell r="A3812">
            <v>3815</v>
          </cell>
          <cell r="B3812" t="str">
            <v>0127 East Court</v>
          </cell>
          <cell r="C3812">
            <v>3199</v>
          </cell>
          <cell r="D3812" t="str">
            <v>VIC</v>
          </cell>
          <cell r="E3812" t="str">
            <v>Australia</v>
          </cell>
          <cell r="F3812">
            <v>5</v>
          </cell>
        </row>
        <row r="3813">
          <cell r="A3813">
            <v>3816</v>
          </cell>
          <cell r="B3813" t="str">
            <v>1 Fordem Road</v>
          </cell>
          <cell r="C3813">
            <v>2144</v>
          </cell>
          <cell r="D3813" t="str">
            <v>NSW</v>
          </cell>
          <cell r="E3813" t="str">
            <v>Australia</v>
          </cell>
          <cell r="F3813">
            <v>9</v>
          </cell>
        </row>
        <row r="3814">
          <cell r="A3814">
            <v>3817</v>
          </cell>
          <cell r="B3814" t="str">
            <v>7681 Waywood Alley</v>
          </cell>
          <cell r="C3814">
            <v>3860</v>
          </cell>
          <cell r="D3814" t="str">
            <v>VIC</v>
          </cell>
          <cell r="E3814" t="str">
            <v>Australia</v>
          </cell>
          <cell r="F3814">
            <v>1</v>
          </cell>
        </row>
        <row r="3815">
          <cell r="A3815">
            <v>3818</v>
          </cell>
          <cell r="B3815" t="str">
            <v>9 Donald Junction</v>
          </cell>
          <cell r="C3815">
            <v>2046</v>
          </cell>
          <cell r="D3815" t="str">
            <v>NSW</v>
          </cell>
          <cell r="E3815" t="str">
            <v>Australia</v>
          </cell>
          <cell r="F3815">
            <v>12</v>
          </cell>
        </row>
        <row r="3816">
          <cell r="A3816">
            <v>3819</v>
          </cell>
          <cell r="B3816" t="str">
            <v>47855 Tomscot Parkway</v>
          </cell>
          <cell r="C3816">
            <v>2226</v>
          </cell>
          <cell r="D3816" t="str">
            <v>NSW</v>
          </cell>
          <cell r="E3816" t="str">
            <v>Australia</v>
          </cell>
          <cell r="F3816">
            <v>8</v>
          </cell>
        </row>
        <row r="3817">
          <cell r="A3817">
            <v>3820</v>
          </cell>
          <cell r="B3817" t="str">
            <v>394 Russell Avenue</v>
          </cell>
          <cell r="C3817">
            <v>2209</v>
          </cell>
          <cell r="D3817" t="str">
            <v>NSW</v>
          </cell>
          <cell r="E3817" t="str">
            <v>Australia</v>
          </cell>
          <cell r="F3817">
            <v>10</v>
          </cell>
        </row>
        <row r="3818">
          <cell r="A3818">
            <v>3821</v>
          </cell>
          <cell r="B3818" t="str">
            <v>86 Claremont Junction</v>
          </cell>
          <cell r="C3818">
            <v>2135</v>
          </cell>
          <cell r="D3818" t="str">
            <v>NSW</v>
          </cell>
          <cell r="E3818" t="str">
            <v>Australia</v>
          </cell>
          <cell r="F3818">
            <v>7</v>
          </cell>
        </row>
        <row r="3819">
          <cell r="A3819">
            <v>3822</v>
          </cell>
          <cell r="B3819" t="str">
            <v>2 Transport Plaza</v>
          </cell>
          <cell r="C3819">
            <v>2658</v>
          </cell>
          <cell r="D3819" t="str">
            <v>NSW</v>
          </cell>
          <cell r="E3819" t="str">
            <v>Australia</v>
          </cell>
          <cell r="F3819">
            <v>1</v>
          </cell>
        </row>
        <row r="3820">
          <cell r="A3820">
            <v>3823</v>
          </cell>
          <cell r="B3820" t="str">
            <v>20 Susan Court</v>
          </cell>
          <cell r="C3820">
            <v>3015</v>
          </cell>
          <cell r="D3820" t="str">
            <v>VIC</v>
          </cell>
          <cell r="E3820" t="str">
            <v>Australia</v>
          </cell>
          <cell r="F3820">
            <v>10</v>
          </cell>
        </row>
        <row r="3821">
          <cell r="A3821">
            <v>3824</v>
          </cell>
          <cell r="B3821" t="str">
            <v>838 Redwing Street</v>
          </cell>
          <cell r="C3821">
            <v>2428</v>
          </cell>
          <cell r="D3821" t="str">
            <v>NSW</v>
          </cell>
          <cell r="E3821" t="str">
            <v>Australia</v>
          </cell>
          <cell r="F3821">
            <v>8</v>
          </cell>
        </row>
        <row r="3822">
          <cell r="A3822">
            <v>3825</v>
          </cell>
          <cell r="B3822" t="str">
            <v>9 West Crossing</v>
          </cell>
          <cell r="C3822">
            <v>2446</v>
          </cell>
          <cell r="D3822" t="str">
            <v>NSW</v>
          </cell>
          <cell r="E3822" t="str">
            <v>Australia</v>
          </cell>
          <cell r="F3822">
            <v>7</v>
          </cell>
        </row>
        <row r="3823">
          <cell r="A3823">
            <v>3826</v>
          </cell>
          <cell r="B3823" t="str">
            <v>22105 Arrowood Crossing</v>
          </cell>
          <cell r="C3823">
            <v>3124</v>
          </cell>
          <cell r="D3823" t="str">
            <v>VIC</v>
          </cell>
          <cell r="E3823" t="str">
            <v>Australia</v>
          </cell>
          <cell r="F3823">
            <v>7</v>
          </cell>
        </row>
        <row r="3824">
          <cell r="A3824">
            <v>3827</v>
          </cell>
          <cell r="B3824" t="str">
            <v>9240 Green Avenue</v>
          </cell>
          <cell r="C3824">
            <v>3810</v>
          </cell>
          <cell r="D3824" t="str">
            <v>VIC</v>
          </cell>
          <cell r="E3824" t="str">
            <v>Australia</v>
          </cell>
          <cell r="F3824">
            <v>5</v>
          </cell>
        </row>
        <row r="3825">
          <cell r="A3825">
            <v>3828</v>
          </cell>
          <cell r="B3825" t="str">
            <v>0964 Bayside Park</v>
          </cell>
          <cell r="C3825">
            <v>3136</v>
          </cell>
          <cell r="D3825" t="str">
            <v>VIC</v>
          </cell>
          <cell r="E3825" t="str">
            <v>Australia</v>
          </cell>
          <cell r="F3825">
            <v>9</v>
          </cell>
        </row>
        <row r="3826">
          <cell r="A3826">
            <v>3829</v>
          </cell>
          <cell r="B3826" t="str">
            <v>9717 Main Parkway</v>
          </cell>
          <cell r="C3826">
            <v>3052</v>
          </cell>
          <cell r="D3826" t="str">
            <v>VIC</v>
          </cell>
          <cell r="E3826" t="str">
            <v>Australia</v>
          </cell>
          <cell r="F3826">
            <v>8</v>
          </cell>
        </row>
        <row r="3827">
          <cell r="A3827">
            <v>3830</v>
          </cell>
          <cell r="B3827" t="str">
            <v>4123 Eliot Alley</v>
          </cell>
          <cell r="C3827">
            <v>4306</v>
          </cell>
          <cell r="D3827" t="str">
            <v>QLD</v>
          </cell>
          <cell r="E3827" t="str">
            <v>Australia</v>
          </cell>
          <cell r="F3827">
            <v>6</v>
          </cell>
        </row>
        <row r="3828">
          <cell r="A3828">
            <v>3831</v>
          </cell>
          <cell r="B3828" t="str">
            <v>36708 Algoma Junction</v>
          </cell>
          <cell r="C3828">
            <v>2170</v>
          </cell>
          <cell r="D3828" t="str">
            <v>NSW</v>
          </cell>
          <cell r="E3828" t="str">
            <v>Australia</v>
          </cell>
          <cell r="F3828">
            <v>6</v>
          </cell>
        </row>
        <row r="3829">
          <cell r="A3829">
            <v>3832</v>
          </cell>
          <cell r="B3829" t="str">
            <v>3 Mandrake Parkway</v>
          </cell>
          <cell r="C3829">
            <v>2118</v>
          </cell>
          <cell r="D3829" t="str">
            <v>NSW</v>
          </cell>
          <cell r="E3829" t="str">
            <v>Australia</v>
          </cell>
          <cell r="F3829">
            <v>9</v>
          </cell>
        </row>
        <row r="3830">
          <cell r="A3830">
            <v>3833</v>
          </cell>
          <cell r="B3830" t="str">
            <v>78 Declaration Center</v>
          </cell>
          <cell r="C3830">
            <v>2209</v>
          </cell>
          <cell r="D3830" t="str">
            <v>NSW</v>
          </cell>
          <cell r="E3830" t="str">
            <v>Australia</v>
          </cell>
          <cell r="F3830">
            <v>10</v>
          </cell>
        </row>
        <row r="3831">
          <cell r="A3831">
            <v>3834</v>
          </cell>
          <cell r="B3831" t="str">
            <v>57866 Dawn Plaza</v>
          </cell>
          <cell r="C3831">
            <v>3029</v>
          </cell>
          <cell r="D3831" t="str">
            <v>VIC</v>
          </cell>
          <cell r="E3831" t="str">
            <v>Australia</v>
          </cell>
          <cell r="F3831">
            <v>7</v>
          </cell>
        </row>
        <row r="3832">
          <cell r="A3832">
            <v>3835</v>
          </cell>
          <cell r="B3832" t="str">
            <v>0172 Vidon Place</v>
          </cell>
          <cell r="C3832">
            <v>3183</v>
          </cell>
          <cell r="D3832" t="str">
            <v>VIC</v>
          </cell>
          <cell r="E3832" t="str">
            <v>Australia</v>
          </cell>
          <cell r="F3832">
            <v>6</v>
          </cell>
        </row>
        <row r="3833">
          <cell r="A3833">
            <v>3836</v>
          </cell>
          <cell r="B3833" t="str">
            <v>89 Delaware Crossing</v>
          </cell>
          <cell r="C3833">
            <v>3754</v>
          </cell>
          <cell r="D3833" t="str">
            <v>VIC</v>
          </cell>
          <cell r="E3833" t="str">
            <v>Australia</v>
          </cell>
          <cell r="F3833">
            <v>6</v>
          </cell>
        </row>
        <row r="3834">
          <cell r="A3834">
            <v>3837</v>
          </cell>
          <cell r="B3834" t="str">
            <v>34 Packers Trail</v>
          </cell>
          <cell r="C3834">
            <v>3168</v>
          </cell>
          <cell r="D3834" t="str">
            <v>VIC</v>
          </cell>
          <cell r="E3834" t="str">
            <v>Australia</v>
          </cell>
          <cell r="F3834">
            <v>10</v>
          </cell>
        </row>
        <row r="3835">
          <cell r="A3835">
            <v>3838</v>
          </cell>
          <cell r="B3835" t="str">
            <v>019 Huxley Drive</v>
          </cell>
          <cell r="C3835">
            <v>3807</v>
          </cell>
          <cell r="D3835" t="str">
            <v>VIC</v>
          </cell>
          <cell r="E3835" t="str">
            <v>Australia</v>
          </cell>
          <cell r="F3835">
            <v>8</v>
          </cell>
        </row>
        <row r="3836">
          <cell r="A3836">
            <v>3839</v>
          </cell>
          <cell r="B3836" t="str">
            <v>862 Ilene Circle</v>
          </cell>
          <cell r="C3836">
            <v>2206</v>
          </cell>
          <cell r="D3836" t="str">
            <v>NSW</v>
          </cell>
          <cell r="E3836" t="str">
            <v>Australia</v>
          </cell>
          <cell r="F3836">
            <v>11</v>
          </cell>
        </row>
        <row r="3837">
          <cell r="A3837">
            <v>3840</v>
          </cell>
          <cell r="B3837" t="str">
            <v>420 Twin Pines Crossing</v>
          </cell>
          <cell r="C3837">
            <v>3338</v>
          </cell>
          <cell r="D3837" t="str">
            <v>VIC</v>
          </cell>
          <cell r="E3837" t="str">
            <v>Australia</v>
          </cell>
          <cell r="F3837">
            <v>3</v>
          </cell>
        </row>
        <row r="3838">
          <cell r="A3838">
            <v>3841</v>
          </cell>
          <cell r="B3838" t="str">
            <v>5131 Northview Hill</v>
          </cell>
          <cell r="C3838">
            <v>3177</v>
          </cell>
          <cell r="D3838" t="str">
            <v>VIC</v>
          </cell>
          <cell r="E3838" t="str">
            <v>Australia</v>
          </cell>
          <cell r="F3838">
            <v>3</v>
          </cell>
        </row>
        <row r="3839">
          <cell r="A3839">
            <v>3842</v>
          </cell>
          <cell r="B3839" t="str">
            <v>713 Redwing Crossing</v>
          </cell>
          <cell r="C3839">
            <v>2121</v>
          </cell>
          <cell r="D3839" t="str">
            <v>NSW</v>
          </cell>
          <cell r="E3839" t="str">
            <v>Australia</v>
          </cell>
          <cell r="F3839">
            <v>11</v>
          </cell>
        </row>
        <row r="3840">
          <cell r="A3840">
            <v>3843</v>
          </cell>
          <cell r="B3840" t="str">
            <v>9570 Sundown Trail</v>
          </cell>
          <cell r="C3840">
            <v>4073</v>
          </cell>
          <cell r="D3840" t="str">
            <v>QLD</v>
          </cell>
          <cell r="E3840" t="str">
            <v>Australia</v>
          </cell>
          <cell r="F3840">
            <v>8</v>
          </cell>
        </row>
        <row r="3841">
          <cell r="A3841">
            <v>3844</v>
          </cell>
          <cell r="B3841" t="str">
            <v>72258 Bayside Court</v>
          </cell>
          <cell r="C3841">
            <v>4211</v>
          </cell>
          <cell r="D3841" t="str">
            <v>QLD</v>
          </cell>
          <cell r="E3841" t="str">
            <v>Australia</v>
          </cell>
          <cell r="F3841">
            <v>7</v>
          </cell>
        </row>
        <row r="3842">
          <cell r="A3842">
            <v>3845</v>
          </cell>
          <cell r="B3842" t="str">
            <v>31 Melvin Park</v>
          </cell>
          <cell r="C3842">
            <v>4163</v>
          </cell>
          <cell r="D3842" t="str">
            <v>QLD</v>
          </cell>
          <cell r="E3842" t="str">
            <v>Australia</v>
          </cell>
          <cell r="F3842">
            <v>8</v>
          </cell>
        </row>
        <row r="3843">
          <cell r="A3843">
            <v>3846</v>
          </cell>
          <cell r="B3843" t="str">
            <v>9 Duke Alley</v>
          </cell>
          <cell r="C3843">
            <v>4557</v>
          </cell>
          <cell r="D3843" t="str">
            <v>QLD</v>
          </cell>
          <cell r="E3843" t="str">
            <v>Australia</v>
          </cell>
          <cell r="F3843">
            <v>7</v>
          </cell>
        </row>
        <row r="3844">
          <cell r="A3844">
            <v>3847</v>
          </cell>
          <cell r="B3844" t="str">
            <v>38473 Waubesa Alley</v>
          </cell>
          <cell r="C3844">
            <v>2759</v>
          </cell>
          <cell r="D3844" t="str">
            <v>NSW</v>
          </cell>
          <cell r="E3844" t="str">
            <v>Australia</v>
          </cell>
          <cell r="F3844">
            <v>8</v>
          </cell>
        </row>
        <row r="3845">
          <cell r="A3845">
            <v>3848</v>
          </cell>
          <cell r="B3845" t="str">
            <v>0056 Corry Center</v>
          </cell>
          <cell r="C3845">
            <v>2220</v>
          </cell>
          <cell r="D3845" t="str">
            <v>NSW</v>
          </cell>
          <cell r="E3845" t="str">
            <v>Australia</v>
          </cell>
          <cell r="F3845">
            <v>11</v>
          </cell>
        </row>
        <row r="3846">
          <cell r="A3846">
            <v>3849</v>
          </cell>
          <cell r="B3846" t="str">
            <v>99476 Mitchell Street</v>
          </cell>
          <cell r="C3846">
            <v>2508</v>
          </cell>
          <cell r="D3846" t="str">
            <v>NSW</v>
          </cell>
          <cell r="E3846" t="str">
            <v>Australia</v>
          </cell>
          <cell r="F3846">
            <v>10</v>
          </cell>
        </row>
        <row r="3847">
          <cell r="A3847">
            <v>3850</v>
          </cell>
          <cell r="B3847" t="str">
            <v>37 Hintze Center</v>
          </cell>
          <cell r="C3847">
            <v>4011</v>
          </cell>
          <cell r="D3847" t="str">
            <v>QLD</v>
          </cell>
          <cell r="E3847" t="str">
            <v>Australia</v>
          </cell>
          <cell r="F3847">
            <v>11</v>
          </cell>
        </row>
        <row r="3848">
          <cell r="A3848">
            <v>3851</v>
          </cell>
          <cell r="B3848" t="str">
            <v>33061 Fremont Lane</v>
          </cell>
          <cell r="C3848">
            <v>4720</v>
          </cell>
          <cell r="D3848" t="str">
            <v>QLD</v>
          </cell>
          <cell r="E3848" t="str">
            <v>Australia</v>
          </cell>
          <cell r="F3848">
            <v>3</v>
          </cell>
        </row>
        <row r="3849">
          <cell r="A3849">
            <v>3852</v>
          </cell>
          <cell r="B3849" t="str">
            <v>56 Trailsway Street</v>
          </cell>
          <cell r="C3849">
            <v>4575</v>
          </cell>
          <cell r="D3849" t="str">
            <v>QLD</v>
          </cell>
          <cell r="E3849" t="str">
            <v>Australia</v>
          </cell>
          <cell r="F3849">
            <v>4</v>
          </cell>
        </row>
        <row r="3850">
          <cell r="A3850">
            <v>3853</v>
          </cell>
          <cell r="B3850" t="str">
            <v>5748 Porter Circle</v>
          </cell>
          <cell r="C3850">
            <v>4352</v>
          </cell>
          <cell r="D3850" t="str">
            <v>QLD</v>
          </cell>
          <cell r="E3850" t="str">
            <v>Australia</v>
          </cell>
          <cell r="F3850">
            <v>8</v>
          </cell>
        </row>
        <row r="3851">
          <cell r="A3851">
            <v>3854</v>
          </cell>
          <cell r="B3851" t="str">
            <v>341 Katie Junction</v>
          </cell>
          <cell r="C3851">
            <v>4817</v>
          </cell>
          <cell r="D3851" t="str">
            <v>QLD</v>
          </cell>
          <cell r="E3851" t="str">
            <v>Australia</v>
          </cell>
          <cell r="F3851">
            <v>4</v>
          </cell>
        </row>
        <row r="3852">
          <cell r="A3852">
            <v>3855</v>
          </cell>
          <cell r="B3852" t="str">
            <v>20370 Fordem Pass</v>
          </cell>
          <cell r="C3852">
            <v>4825</v>
          </cell>
          <cell r="D3852" t="str">
            <v>QLD</v>
          </cell>
          <cell r="E3852" t="str">
            <v>Australia</v>
          </cell>
          <cell r="F3852">
            <v>4</v>
          </cell>
        </row>
        <row r="3853">
          <cell r="A3853">
            <v>3856</v>
          </cell>
          <cell r="B3853" t="str">
            <v>30 Prairie Rose Road</v>
          </cell>
          <cell r="C3853">
            <v>2761</v>
          </cell>
          <cell r="D3853" t="str">
            <v>NSW</v>
          </cell>
          <cell r="E3853" t="str">
            <v>Australia</v>
          </cell>
          <cell r="F3853">
            <v>7</v>
          </cell>
        </row>
        <row r="3854">
          <cell r="A3854">
            <v>3857</v>
          </cell>
          <cell r="B3854" t="str">
            <v>79 Holy Cross Hill</v>
          </cell>
          <cell r="C3854">
            <v>2145</v>
          </cell>
          <cell r="D3854" t="str">
            <v>NSW</v>
          </cell>
          <cell r="E3854" t="str">
            <v>Australia</v>
          </cell>
          <cell r="F3854">
            <v>7</v>
          </cell>
        </row>
        <row r="3855">
          <cell r="A3855">
            <v>3858</v>
          </cell>
          <cell r="B3855" t="str">
            <v>6489 Pennsylvania Road</v>
          </cell>
          <cell r="C3855">
            <v>2164</v>
          </cell>
          <cell r="D3855" t="str">
            <v>NSW</v>
          </cell>
          <cell r="E3855" t="str">
            <v>Australia</v>
          </cell>
          <cell r="F3855">
            <v>9</v>
          </cell>
        </row>
        <row r="3856">
          <cell r="A3856">
            <v>3859</v>
          </cell>
          <cell r="B3856" t="str">
            <v>274 Bultman Park</v>
          </cell>
          <cell r="C3856">
            <v>2566</v>
          </cell>
          <cell r="D3856" t="str">
            <v>NSW</v>
          </cell>
          <cell r="E3856" t="str">
            <v>Australia</v>
          </cell>
          <cell r="F3856">
            <v>7</v>
          </cell>
        </row>
        <row r="3857">
          <cell r="A3857">
            <v>3860</v>
          </cell>
          <cell r="B3857" t="str">
            <v>832 Moulton Trail</v>
          </cell>
          <cell r="C3857">
            <v>2560</v>
          </cell>
          <cell r="D3857" t="str">
            <v>NSW</v>
          </cell>
          <cell r="E3857" t="str">
            <v>Australia</v>
          </cell>
          <cell r="F3857">
            <v>8</v>
          </cell>
        </row>
        <row r="3858">
          <cell r="A3858">
            <v>3861</v>
          </cell>
          <cell r="B3858" t="str">
            <v>1628 Bonner Hill</v>
          </cell>
          <cell r="C3858">
            <v>2480</v>
          </cell>
          <cell r="D3858" t="str">
            <v>NSW</v>
          </cell>
          <cell r="E3858" t="str">
            <v>Australia</v>
          </cell>
          <cell r="F3858">
            <v>3</v>
          </cell>
        </row>
        <row r="3859">
          <cell r="A3859">
            <v>3862</v>
          </cell>
          <cell r="B3859" t="str">
            <v>0618 5th Place</v>
          </cell>
          <cell r="C3859">
            <v>3189</v>
          </cell>
          <cell r="D3859" t="str">
            <v>VIC</v>
          </cell>
          <cell r="E3859" t="str">
            <v>Australia</v>
          </cell>
          <cell r="F3859">
            <v>10</v>
          </cell>
        </row>
        <row r="3860">
          <cell r="A3860">
            <v>3863</v>
          </cell>
          <cell r="B3860" t="str">
            <v>4662 Clemons Road</v>
          </cell>
          <cell r="C3860">
            <v>4270</v>
          </cell>
          <cell r="D3860" t="str">
            <v>QLD</v>
          </cell>
          <cell r="E3860" t="str">
            <v>Australia</v>
          </cell>
          <cell r="F3860">
            <v>8</v>
          </cell>
        </row>
        <row r="3861">
          <cell r="A3861">
            <v>3864</v>
          </cell>
          <cell r="B3861" t="str">
            <v>0 Arapahoe Court</v>
          </cell>
          <cell r="C3861">
            <v>4305</v>
          </cell>
          <cell r="D3861" t="str">
            <v>QLD</v>
          </cell>
          <cell r="E3861" t="str">
            <v>Australia</v>
          </cell>
          <cell r="F3861">
            <v>3</v>
          </cell>
        </row>
        <row r="3862">
          <cell r="A3862">
            <v>3865</v>
          </cell>
          <cell r="B3862" t="str">
            <v>3748 Lake View Lane</v>
          </cell>
          <cell r="C3862">
            <v>2590</v>
          </cell>
          <cell r="D3862" t="str">
            <v>NSW</v>
          </cell>
          <cell r="E3862" t="str">
            <v>Australia</v>
          </cell>
          <cell r="F3862">
            <v>1</v>
          </cell>
        </row>
        <row r="3863">
          <cell r="A3863">
            <v>3866</v>
          </cell>
          <cell r="B3863" t="str">
            <v>3720 Anniversary Court</v>
          </cell>
          <cell r="C3863">
            <v>4812</v>
          </cell>
          <cell r="D3863" t="str">
            <v>QLD</v>
          </cell>
          <cell r="E3863" t="str">
            <v>Australia</v>
          </cell>
          <cell r="F3863">
            <v>2</v>
          </cell>
        </row>
        <row r="3864">
          <cell r="A3864">
            <v>3867</v>
          </cell>
          <cell r="B3864" t="str">
            <v>85 Trailsway Road</v>
          </cell>
          <cell r="C3864">
            <v>3175</v>
          </cell>
          <cell r="D3864" t="str">
            <v>VIC</v>
          </cell>
          <cell r="E3864" t="str">
            <v>Australia</v>
          </cell>
          <cell r="F3864">
            <v>9</v>
          </cell>
        </row>
        <row r="3865">
          <cell r="A3865">
            <v>3868</v>
          </cell>
          <cell r="B3865" t="str">
            <v>388 Karstens Drive</v>
          </cell>
          <cell r="C3865">
            <v>2428</v>
          </cell>
          <cell r="D3865" t="str">
            <v>NSW</v>
          </cell>
          <cell r="E3865" t="str">
            <v>Australia</v>
          </cell>
          <cell r="F3865">
            <v>5</v>
          </cell>
        </row>
        <row r="3866">
          <cell r="A3866">
            <v>3869</v>
          </cell>
          <cell r="B3866" t="str">
            <v>6 Swallow Park</v>
          </cell>
          <cell r="C3866">
            <v>2165</v>
          </cell>
          <cell r="D3866" t="str">
            <v>NSW</v>
          </cell>
          <cell r="E3866" t="str">
            <v>Australia</v>
          </cell>
          <cell r="F3866">
            <v>7</v>
          </cell>
        </row>
        <row r="3867">
          <cell r="A3867">
            <v>3870</v>
          </cell>
          <cell r="B3867" t="str">
            <v>80070 Mockingbird Center</v>
          </cell>
          <cell r="C3867">
            <v>2289</v>
          </cell>
          <cell r="D3867" t="str">
            <v>NSW</v>
          </cell>
          <cell r="E3867" t="str">
            <v>Australia</v>
          </cell>
          <cell r="F3867">
            <v>8</v>
          </cell>
        </row>
        <row r="3868">
          <cell r="A3868">
            <v>3871</v>
          </cell>
          <cell r="B3868" t="str">
            <v>6 Veith Road</v>
          </cell>
          <cell r="C3868">
            <v>4118</v>
          </cell>
          <cell r="D3868" t="str">
            <v>QLD</v>
          </cell>
          <cell r="E3868" t="str">
            <v>Australia</v>
          </cell>
          <cell r="F3868">
            <v>4</v>
          </cell>
        </row>
        <row r="3869">
          <cell r="A3869">
            <v>3872</v>
          </cell>
          <cell r="B3869" t="str">
            <v>1323 Maywood Plaza</v>
          </cell>
          <cell r="C3869">
            <v>2226</v>
          </cell>
          <cell r="D3869" t="str">
            <v>NSW</v>
          </cell>
          <cell r="E3869" t="str">
            <v>Australia</v>
          </cell>
          <cell r="F3869">
            <v>10</v>
          </cell>
        </row>
        <row r="3870">
          <cell r="A3870">
            <v>3873</v>
          </cell>
          <cell r="B3870" t="str">
            <v>17504 Spohn Center</v>
          </cell>
          <cell r="C3870">
            <v>2756</v>
          </cell>
          <cell r="D3870" t="str">
            <v>NSW</v>
          </cell>
          <cell r="E3870" t="str">
            <v>Australia</v>
          </cell>
          <cell r="F3870">
            <v>9</v>
          </cell>
        </row>
        <row r="3871">
          <cell r="A3871">
            <v>3874</v>
          </cell>
          <cell r="B3871" t="str">
            <v>02084 Rockefeller Crossing</v>
          </cell>
          <cell r="C3871">
            <v>2150</v>
          </cell>
          <cell r="D3871" t="str">
            <v>NSW</v>
          </cell>
          <cell r="E3871" t="str">
            <v>Australia</v>
          </cell>
          <cell r="F3871">
            <v>7</v>
          </cell>
        </row>
        <row r="3872">
          <cell r="A3872">
            <v>3875</v>
          </cell>
          <cell r="B3872" t="str">
            <v>16 Montana Way</v>
          </cell>
          <cell r="C3872">
            <v>2478</v>
          </cell>
          <cell r="D3872" t="str">
            <v>NSW</v>
          </cell>
          <cell r="E3872" t="str">
            <v>Australia</v>
          </cell>
          <cell r="F3872">
            <v>7</v>
          </cell>
        </row>
        <row r="3873">
          <cell r="A3873">
            <v>3876</v>
          </cell>
          <cell r="B3873" t="str">
            <v>2 VIC Crossing</v>
          </cell>
          <cell r="C3873">
            <v>3280</v>
          </cell>
          <cell r="D3873" t="str">
            <v>VIC</v>
          </cell>
          <cell r="E3873" t="str">
            <v>Australia</v>
          </cell>
          <cell r="F3873">
            <v>2</v>
          </cell>
        </row>
        <row r="3874">
          <cell r="A3874">
            <v>3877</v>
          </cell>
          <cell r="B3874" t="str">
            <v>0733 Comanche Crossing</v>
          </cell>
          <cell r="C3874">
            <v>2304</v>
          </cell>
          <cell r="D3874" t="str">
            <v>NSW</v>
          </cell>
          <cell r="E3874" t="str">
            <v>Australia</v>
          </cell>
          <cell r="F3874">
            <v>6</v>
          </cell>
        </row>
        <row r="3875">
          <cell r="A3875">
            <v>3878</v>
          </cell>
          <cell r="B3875" t="str">
            <v>75322 Prentice Court</v>
          </cell>
          <cell r="C3875">
            <v>3046</v>
          </cell>
          <cell r="D3875" t="str">
            <v>VIC</v>
          </cell>
          <cell r="E3875" t="str">
            <v>Australia</v>
          </cell>
          <cell r="F3875">
            <v>9</v>
          </cell>
        </row>
        <row r="3876">
          <cell r="A3876">
            <v>3879</v>
          </cell>
          <cell r="B3876" t="str">
            <v>2 Gerald Street</v>
          </cell>
          <cell r="C3876">
            <v>2071</v>
          </cell>
          <cell r="D3876" t="str">
            <v>NSW</v>
          </cell>
          <cell r="E3876" t="str">
            <v>Australia</v>
          </cell>
          <cell r="F3876">
            <v>11</v>
          </cell>
        </row>
        <row r="3877">
          <cell r="A3877">
            <v>3880</v>
          </cell>
          <cell r="B3877" t="str">
            <v>2079 Del Sol Hill</v>
          </cell>
          <cell r="C3877">
            <v>2761</v>
          </cell>
          <cell r="D3877" t="str">
            <v>NSW</v>
          </cell>
          <cell r="E3877" t="str">
            <v>Australia</v>
          </cell>
          <cell r="F3877">
            <v>8</v>
          </cell>
        </row>
        <row r="3878">
          <cell r="A3878">
            <v>3881</v>
          </cell>
          <cell r="B3878" t="str">
            <v>9 Columbus Pass</v>
          </cell>
          <cell r="C3878">
            <v>2327</v>
          </cell>
          <cell r="D3878" t="str">
            <v>NSW</v>
          </cell>
          <cell r="E3878" t="str">
            <v>Australia</v>
          </cell>
          <cell r="F3878">
            <v>3</v>
          </cell>
        </row>
        <row r="3879">
          <cell r="A3879">
            <v>3882</v>
          </cell>
          <cell r="B3879" t="str">
            <v>465 Russell Court</v>
          </cell>
          <cell r="C3879">
            <v>2282</v>
          </cell>
          <cell r="D3879" t="str">
            <v>NSW</v>
          </cell>
          <cell r="E3879" t="str">
            <v>Australia</v>
          </cell>
          <cell r="F3879">
            <v>9</v>
          </cell>
        </row>
        <row r="3880">
          <cell r="A3880">
            <v>3883</v>
          </cell>
          <cell r="B3880" t="str">
            <v>344 Dayton Drive</v>
          </cell>
          <cell r="C3880">
            <v>2148</v>
          </cell>
          <cell r="D3880" t="str">
            <v>NSW</v>
          </cell>
          <cell r="E3880" t="str">
            <v>Australia</v>
          </cell>
          <cell r="F3880">
            <v>9</v>
          </cell>
        </row>
        <row r="3881">
          <cell r="A3881">
            <v>3884</v>
          </cell>
          <cell r="B3881" t="str">
            <v>7 Beilfuss Center</v>
          </cell>
          <cell r="C3881">
            <v>2550</v>
          </cell>
          <cell r="D3881" t="str">
            <v>NSW</v>
          </cell>
          <cell r="E3881" t="str">
            <v>Australia</v>
          </cell>
          <cell r="F3881">
            <v>4</v>
          </cell>
        </row>
        <row r="3882">
          <cell r="A3882">
            <v>3885</v>
          </cell>
          <cell r="B3882" t="str">
            <v>78 Barnett Alley</v>
          </cell>
          <cell r="C3882">
            <v>2154</v>
          </cell>
          <cell r="D3882" t="str">
            <v>NSW</v>
          </cell>
          <cell r="E3882" t="str">
            <v>Australia</v>
          </cell>
          <cell r="F3882">
            <v>11</v>
          </cell>
        </row>
        <row r="3883">
          <cell r="A3883">
            <v>3886</v>
          </cell>
          <cell r="B3883" t="str">
            <v>4 Emmet Avenue</v>
          </cell>
          <cell r="C3883">
            <v>4300</v>
          </cell>
          <cell r="D3883" t="str">
            <v>QLD</v>
          </cell>
          <cell r="E3883" t="str">
            <v>Australia</v>
          </cell>
          <cell r="F3883">
            <v>1</v>
          </cell>
        </row>
        <row r="3884">
          <cell r="A3884">
            <v>3887</v>
          </cell>
          <cell r="B3884" t="str">
            <v>1728 Springview Lane</v>
          </cell>
          <cell r="C3884">
            <v>4509</v>
          </cell>
          <cell r="D3884" t="str">
            <v>QLD</v>
          </cell>
          <cell r="E3884" t="str">
            <v>Australia</v>
          </cell>
          <cell r="F3884">
            <v>6</v>
          </cell>
        </row>
        <row r="3885">
          <cell r="A3885">
            <v>3888</v>
          </cell>
          <cell r="B3885" t="str">
            <v>25413 Delaware Pass</v>
          </cell>
          <cell r="C3885">
            <v>3150</v>
          </cell>
          <cell r="D3885" t="str">
            <v>VIC</v>
          </cell>
          <cell r="E3885" t="str">
            <v>Australia</v>
          </cell>
          <cell r="F3885">
            <v>12</v>
          </cell>
        </row>
        <row r="3886">
          <cell r="A3886">
            <v>3889</v>
          </cell>
          <cell r="B3886" t="str">
            <v>23217 Waubesa Pass</v>
          </cell>
          <cell r="C3886">
            <v>2705</v>
          </cell>
          <cell r="D3886" t="str">
            <v>NSW</v>
          </cell>
          <cell r="E3886" t="str">
            <v>Australia</v>
          </cell>
          <cell r="F3886">
            <v>1</v>
          </cell>
        </row>
        <row r="3887">
          <cell r="A3887">
            <v>3890</v>
          </cell>
          <cell r="B3887" t="str">
            <v>013 Mendota Parkway</v>
          </cell>
          <cell r="C3887">
            <v>2558</v>
          </cell>
          <cell r="D3887" t="str">
            <v>NSW</v>
          </cell>
          <cell r="E3887" t="str">
            <v>Australia</v>
          </cell>
          <cell r="F3887">
            <v>9</v>
          </cell>
        </row>
        <row r="3888">
          <cell r="A3888">
            <v>3891</v>
          </cell>
          <cell r="B3888" t="str">
            <v>7482 Hanson Park</v>
          </cell>
          <cell r="C3888">
            <v>2567</v>
          </cell>
          <cell r="D3888" t="str">
            <v>NSW</v>
          </cell>
          <cell r="E3888" t="str">
            <v>Australia</v>
          </cell>
          <cell r="F3888">
            <v>5</v>
          </cell>
        </row>
        <row r="3889">
          <cell r="A3889">
            <v>3892</v>
          </cell>
          <cell r="B3889" t="str">
            <v>2428 Sloan Circle</v>
          </cell>
          <cell r="C3889">
            <v>2763</v>
          </cell>
          <cell r="D3889" t="str">
            <v>NSW</v>
          </cell>
          <cell r="E3889" t="str">
            <v>Australia</v>
          </cell>
          <cell r="F3889">
            <v>9</v>
          </cell>
        </row>
        <row r="3890">
          <cell r="A3890">
            <v>3893</v>
          </cell>
          <cell r="B3890" t="str">
            <v>34329 Heffernan Plaza</v>
          </cell>
          <cell r="C3890">
            <v>3178</v>
          </cell>
          <cell r="D3890" t="str">
            <v>VIC</v>
          </cell>
          <cell r="E3890" t="str">
            <v>Australia</v>
          </cell>
          <cell r="F3890">
            <v>7</v>
          </cell>
        </row>
        <row r="3891">
          <cell r="A3891">
            <v>3894</v>
          </cell>
          <cell r="B3891" t="str">
            <v>15 Duke Plaza</v>
          </cell>
          <cell r="C3891">
            <v>3013</v>
          </cell>
          <cell r="D3891" t="str">
            <v>VIC</v>
          </cell>
          <cell r="E3891" t="str">
            <v>Australia</v>
          </cell>
          <cell r="F3891">
            <v>8</v>
          </cell>
        </row>
        <row r="3892">
          <cell r="A3892">
            <v>3895</v>
          </cell>
          <cell r="B3892" t="str">
            <v>4368 Dayton Street</v>
          </cell>
          <cell r="C3892">
            <v>2753</v>
          </cell>
          <cell r="D3892" t="str">
            <v>NSW</v>
          </cell>
          <cell r="E3892" t="str">
            <v>Australia</v>
          </cell>
          <cell r="F3892">
            <v>10</v>
          </cell>
        </row>
        <row r="3893">
          <cell r="A3893">
            <v>3896</v>
          </cell>
          <cell r="B3893" t="str">
            <v>3 Shasta Circle</v>
          </cell>
          <cell r="C3893">
            <v>2165</v>
          </cell>
          <cell r="D3893" t="str">
            <v>NSW</v>
          </cell>
          <cell r="E3893" t="str">
            <v>Australia</v>
          </cell>
          <cell r="F3893">
            <v>8</v>
          </cell>
        </row>
        <row r="3894">
          <cell r="A3894">
            <v>3897</v>
          </cell>
          <cell r="B3894" t="str">
            <v>6 Calypso Parkway</v>
          </cell>
          <cell r="C3894">
            <v>4161</v>
          </cell>
          <cell r="D3894" t="str">
            <v>QLD</v>
          </cell>
          <cell r="E3894" t="str">
            <v>Australia</v>
          </cell>
          <cell r="F3894">
            <v>5</v>
          </cell>
        </row>
        <row r="3895">
          <cell r="A3895">
            <v>3898</v>
          </cell>
          <cell r="B3895" t="str">
            <v>2 Cambridge Point</v>
          </cell>
          <cell r="C3895">
            <v>3173</v>
          </cell>
          <cell r="D3895" t="str">
            <v>VIC</v>
          </cell>
          <cell r="E3895" t="str">
            <v>Australia</v>
          </cell>
          <cell r="F3895">
            <v>9</v>
          </cell>
        </row>
        <row r="3896">
          <cell r="A3896">
            <v>3899</v>
          </cell>
          <cell r="B3896" t="str">
            <v>55876 Knutson Point</v>
          </cell>
          <cell r="C3896">
            <v>3057</v>
          </cell>
          <cell r="D3896" t="str">
            <v>VIC</v>
          </cell>
          <cell r="E3896" t="str">
            <v>Australia</v>
          </cell>
          <cell r="F3896">
            <v>6</v>
          </cell>
        </row>
        <row r="3897">
          <cell r="A3897">
            <v>3900</v>
          </cell>
          <cell r="B3897" t="str">
            <v>14 Bunting Alley</v>
          </cell>
          <cell r="C3897">
            <v>2073</v>
          </cell>
          <cell r="D3897" t="str">
            <v>NSW</v>
          </cell>
          <cell r="E3897" t="str">
            <v>Australia</v>
          </cell>
          <cell r="F3897">
            <v>12</v>
          </cell>
        </row>
        <row r="3898">
          <cell r="A3898">
            <v>3901</v>
          </cell>
          <cell r="B3898" t="str">
            <v>8458 Stang Parkway</v>
          </cell>
          <cell r="C3898">
            <v>2671</v>
          </cell>
          <cell r="D3898" t="str">
            <v>NSW</v>
          </cell>
          <cell r="E3898" t="str">
            <v>Australia</v>
          </cell>
          <cell r="F3898">
            <v>2</v>
          </cell>
        </row>
        <row r="3899">
          <cell r="A3899">
            <v>3902</v>
          </cell>
          <cell r="B3899" t="str">
            <v>60 Towne Pass</v>
          </cell>
          <cell r="C3899">
            <v>2877</v>
          </cell>
          <cell r="D3899" t="str">
            <v>NSW</v>
          </cell>
          <cell r="E3899" t="str">
            <v>Australia</v>
          </cell>
          <cell r="F3899">
            <v>1</v>
          </cell>
        </row>
        <row r="3900">
          <cell r="A3900">
            <v>3903</v>
          </cell>
          <cell r="B3900" t="str">
            <v>5 Rutledge Center</v>
          </cell>
          <cell r="C3900">
            <v>4311</v>
          </cell>
          <cell r="D3900" t="str">
            <v>QLD</v>
          </cell>
          <cell r="E3900" t="str">
            <v>Australia</v>
          </cell>
          <cell r="F3900">
            <v>3</v>
          </cell>
        </row>
        <row r="3901">
          <cell r="A3901">
            <v>3904</v>
          </cell>
          <cell r="B3901" t="str">
            <v>9 Blaine Place</v>
          </cell>
          <cell r="C3901">
            <v>3756</v>
          </cell>
          <cell r="D3901" t="str">
            <v>VIC</v>
          </cell>
          <cell r="E3901" t="str">
            <v>Australia</v>
          </cell>
          <cell r="F3901">
            <v>4</v>
          </cell>
        </row>
        <row r="3902">
          <cell r="A3902">
            <v>3905</v>
          </cell>
          <cell r="B3902" t="str">
            <v>24688 Hollow Ridge Way</v>
          </cell>
          <cell r="C3902">
            <v>3064</v>
          </cell>
          <cell r="D3902" t="str">
            <v>VIC</v>
          </cell>
          <cell r="E3902" t="str">
            <v>Australia</v>
          </cell>
          <cell r="F3902">
            <v>7</v>
          </cell>
        </row>
        <row r="3903">
          <cell r="A3903">
            <v>3906</v>
          </cell>
          <cell r="B3903" t="str">
            <v>32876 American Ash Avenue</v>
          </cell>
          <cell r="C3903">
            <v>2099</v>
          </cell>
          <cell r="D3903" t="str">
            <v>NSW</v>
          </cell>
          <cell r="E3903" t="str">
            <v>Australia</v>
          </cell>
          <cell r="F3903">
            <v>11</v>
          </cell>
        </row>
        <row r="3904">
          <cell r="A3904">
            <v>3907</v>
          </cell>
          <cell r="B3904" t="str">
            <v>18 Bay Place</v>
          </cell>
          <cell r="C3904">
            <v>2176</v>
          </cell>
          <cell r="D3904" t="str">
            <v>NSW</v>
          </cell>
          <cell r="E3904" t="str">
            <v>Australia</v>
          </cell>
          <cell r="F3904">
            <v>9</v>
          </cell>
        </row>
        <row r="3905">
          <cell r="A3905">
            <v>3908</v>
          </cell>
          <cell r="B3905" t="str">
            <v>4 Hanover Junction</v>
          </cell>
          <cell r="C3905">
            <v>3192</v>
          </cell>
          <cell r="D3905" t="str">
            <v>VIC</v>
          </cell>
          <cell r="E3905" t="str">
            <v>Australia</v>
          </cell>
          <cell r="F3905">
            <v>10</v>
          </cell>
        </row>
        <row r="3906">
          <cell r="A3906">
            <v>3909</v>
          </cell>
          <cell r="B3906" t="str">
            <v>0 Darwin Junction</v>
          </cell>
          <cell r="C3906">
            <v>2747</v>
          </cell>
          <cell r="D3906" t="str">
            <v>NSW</v>
          </cell>
          <cell r="E3906" t="str">
            <v>Australia</v>
          </cell>
          <cell r="F3906">
            <v>9</v>
          </cell>
        </row>
        <row r="3907">
          <cell r="A3907">
            <v>3910</v>
          </cell>
          <cell r="B3907" t="str">
            <v>5251 Merrick Court</v>
          </cell>
          <cell r="C3907">
            <v>3103</v>
          </cell>
          <cell r="D3907" t="str">
            <v>VIC</v>
          </cell>
          <cell r="E3907" t="str">
            <v>Australia</v>
          </cell>
          <cell r="F3907">
            <v>8</v>
          </cell>
        </row>
        <row r="3908">
          <cell r="A3908">
            <v>3911</v>
          </cell>
          <cell r="B3908" t="str">
            <v>801 Shasta Crossing</v>
          </cell>
          <cell r="C3908">
            <v>2539</v>
          </cell>
          <cell r="D3908" t="str">
            <v>NSW</v>
          </cell>
          <cell r="E3908" t="str">
            <v>Australia</v>
          </cell>
          <cell r="F3908">
            <v>8</v>
          </cell>
        </row>
        <row r="3909">
          <cell r="A3909">
            <v>3912</v>
          </cell>
          <cell r="B3909" t="str">
            <v>55 Anzinger Drive</v>
          </cell>
          <cell r="C3909">
            <v>4152</v>
          </cell>
          <cell r="D3909" t="str">
            <v>QLD</v>
          </cell>
          <cell r="E3909" t="str">
            <v>Australia</v>
          </cell>
          <cell r="F3909">
            <v>9</v>
          </cell>
        </row>
        <row r="3910">
          <cell r="A3910">
            <v>3913</v>
          </cell>
          <cell r="B3910" t="str">
            <v>13768 Commercial Trail</v>
          </cell>
          <cell r="C3910">
            <v>2155</v>
          </cell>
          <cell r="D3910" t="str">
            <v>NSW</v>
          </cell>
          <cell r="E3910" t="str">
            <v>Australia</v>
          </cell>
          <cell r="F3910">
            <v>10</v>
          </cell>
        </row>
        <row r="3911">
          <cell r="A3911">
            <v>3914</v>
          </cell>
          <cell r="B3911" t="str">
            <v>109 Kipling Road</v>
          </cell>
          <cell r="C3911">
            <v>2156</v>
          </cell>
          <cell r="D3911" t="str">
            <v>NSW</v>
          </cell>
          <cell r="E3911" t="str">
            <v>Australia</v>
          </cell>
          <cell r="F3911">
            <v>11</v>
          </cell>
        </row>
        <row r="3912">
          <cell r="A3912">
            <v>3915</v>
          </cell>
          <cell r="B3912" t="str">
            <v>47 Spenser Circle</v>
          </cell>
          <cell r="C3912">
            <v>2770</v>
          </cell>
          <cell r="D3912" t="str">
            <v>NSW</v>
          </cell>
          <cell r="E3912" t="str">
            <v>Australia</v>
          </cell>
          <cell r="F3912">
            <v>7</v>
          </cell>
        </row>
        <row r="3913">
          <cell r="A3913">
            <v>3916</v>
          </cell>
          <cell r="B3913" t="str">
            <v>15051 Monterey Street</v>
          </cell>
          <cell r="C3913">
            <v>2756</v>
          </cell>
          <cell r="D3913" t="str">
            <v>NSW</v>
          </cell>
          <cell r="E3913" t="str">
            <v>Australia</v>
          </cell>
          <cell r="F3913">
            <v>8</v>
          </cell>
        </row>
        <row r="3914">
          <cell r="A3914">
            <v>3917</v>
          </cell>
          <cell r="B3914" t="str">
            <v>7365 Carioca Hill</v>
          </cell>
          <cell r="C3914">
            <v>4680</v>
          </cell>
          <cell r="D3914" t="str">
            <v>QLD</v>
          </cell>
          <cell r="E3914" t="str">
            <v>Australia</v>
          </cell>
          <cell r="F3914">
            <v>4</v>
          </cell>
        </row>
        <row r="3915">
          <cell r="A3915">
            <v>3918</v>
          </cell>
          <cell r="B3915" t="str">
            <v>42 Maryland Plaza</v>
          </cell>
          <cell r="C3915">
            <v>2486</v>
          </cell>
          <cell r="D3915" t="str">
            <v>NSW</v>
          </cell>
          <cell r="E3915" t="str">
            <v>Australia</v>
          </cell>
          <cell r="F3915">
            <v>5</v>
          </cell>
        </row>
        <row r="3916">
          <cell r="A3916">
            <v>3919</v>
          </cell>
          <cell r="B3916" t="str">
            <v>802 Bashford Hill</v>
          </cell>
          <cell r="C3916">
            <v>3150</v>
          </cell>
          <cell r="D3916" t="str">
            <v>VIC</v>
          </cell>
          <cell r="E3916" t="str">
            <v>Australia</v>
          </cell>
          <cell r="F3916">
            <v>10</v>
          </cell>
        </row>
        <row r="3917">
          <cell r="A3917">
            <v>3920</v>
          </cell>
          <cell r="B3917" t="str">
            <v>12548 Eagan Court</v>
          </cell>
          <cell r="C3917">
            <v>2768</v>
          </cell>
          <cell r="D3917" t="str">
            <v>NSW</v>
          </cell>
          <cell r="E3917" t="str">
            <v>Australia</v>
          </cell>
          <cell r="F3917">
            <v>9</v>
          </cell>
        </row>
        <row r="3918">
          <cell r="A3918">
            <v>3921</v>
          </cell>
          <cell r="B3918" t="str">
            <v>24167 Montana Place</v>
          </cell>
          <cell r="C3918">
            <v>2065</v>
          </cell>
          <cell r="D3918" t="str">
            <v>NSW</v>
          </cell>
          <cell r="E3918" t="str">
            <v>Australia</v>
          </cell>
          <cell r="F3918">
            <v>12</v>
          </cell>
        </row>
        <row r="3919">
          <cell r="A3919">
            <v>3922</v>
          </cell>
          <cell r="B3919" t="str">
            <v>0 Southridge Drive</v>
          </cell>
          <cell r="C3919">
            <v>4311</v>
          </cell>
          <cell r="D3919" t="str">
            <v>QLD</v>
          </cell>
          <cell r="E3919" t="str">
            <v>Australia</v>
          </cell>
          <cell r="F3919">
            <v>1</v>
          </cell>
        </row>
        <row r="3920">
          <cell r="A3920">
            <v>3923</v>
          </cell>
          <cell r="B3920" t="str">
            <v>1 Banding Way</v>
          </cell>
          <cell r="C3920">
            <v>4218</v>
          </cell>
          <cell r="D3920" t="str">
            <v>QLD</v>
          </cell>
          <cell r="E3920" t="str">
            <v>Australia</v>
          </cell>
          <cell r="F3920">
            <v>8</v>
          </cell>
        </row>
        <row r="3921">
          <cell r="A3921">
            <v>3924</v>
          </cell>
          <cell r="B3921" t="str">
            <v>259 Union Junction</v>
          </cell>
          <cell r="C3921">
            <v>3107</v>
          </cell>
          <cell r="D3921" t="str">
            <v>VIC</v>
          </cell>
          <cell r="E3921" t="str">
            <v>Australia</v>
          </cell>
          <cell r="F3921">
            <v>10</v>
          </cell>
        </row>
        <row r="3922">
          <cell r="A3922">
            <v>3925</v>
          </cell>
          <cell r="B3922" t="str">
            <v>7727 Merrick Parkway</v>
          </cell>
          <cell r="C3922">
            <v>2099</v>
          </cell>
          <cell r="D3922" t="str">
            <v>NSW</v>
          </cell>
          <cell r="E3922" t="str">
            <v>Australia</v>
          </cell>
          <cell r="F3922">
            <v>11</v>
          </cell>
        </row>
        <row r="3923">
          <cell r="A3923">
            <v>3926</v>
          </cell>
          <cell r="B3923" t="str">
            <v>3015 Bowman Alley</v>
          </cell>
          <cell r="C3923">
            <v>2777</v>
          </cell>
          <cell r="D3923" t="str">
            <v>NSW</v>
          </cell>
          <cell r="E3923" t="str">
            <v>Australia</v>
          </cell>
          <cell r="F3923">
            <v>9</v>
          </cell>
        </row>
        <row r="3924">
          <cell r="A3924">
            <v>3927</v>
          </cell>
          <cell r="B3924" t="str">
            <v>2 Annamark Park</v>
          </cell>
          <cell r="C3924">
            <v>2170</v>
          </cell>
          <cell r="D3924" t="str">
            <v>NSW</v>
          </cell>
          <cell r="E3924" t="str">
            <v>Australia</v>
          </cell>
          <cell r="F3924">
            <v>9</v>
          </cell>
        </row>
        <row r="3925">
          <cell r="A3925">
            <v>3928</v>
          </cell>
          <cell r="B3925" t="str">
            <v>38 Steensland Circle</v>
          </cell>
          <cell r="C3925">
            <v>2234</v>
          </cell>
          <cell r="D3925" t="str">
            <v>NSW</v>
          </cell>
          <cell r="E3925" t="str">
            <v>Australia</v>
          </cell>
          <cell r="F3925">
            <v>10</v>
          </cell>
        </row>
        <row r="3926">
          <cell r="A3926">
            <v>3929</v>
          </cell>
          <cell r="B3926" t="str">
            <v>80 Northland Place</v>
          </cell>
          <cell r="C3926">
            <v>4178</v>
          </cell>
          <cell r="D3926" t="str">
            <v>QLD</v>
          </cell>
          <cell r="E3926" t="str">
            <v>Australia</v>
          </cell>
          <cell r="F3926">
            <v>8</v>
          </cell>
        </row>
        <row r="3927">
          <cell r="A3927">
            <v>3930</v>
          </cell>
          <cell r="B3927" t="str">
            <v>104 Kingsford Park</v>
          </cell>
          <cell r="C3927">
            <v>2154</v>
          </cell>
          <cell r="D3927" t="str">
            <v>NSW</v>
          </cell>
          <cell r="E3927" t="str">
            <v>Australia</v>
          </cell>
          <cell r="F3927">
            <v>9</v>
          </cell>
        </row>
        <row r="3928">
          <cell r="A3928">
            <v>3931</v>
          </cell>
          <cell r="B3928" t="str">
            <v>22 Mifflin Junction</v>
          </cell>
          <cell r="C3928">
            <v>2096</v>
          </cell>
          <cell r="D3928" t="str">
            <v>NSW</v>
          </cell>
          <cell r="E3928" t="str">
            <v>Australia</v>
          </cell>
          <cell r="F3928">
            <v>9</v>
          </cell>
        </row>
        <row r="3929">
          <cell r="A3929">
            <v>3932</v>
          </cell>
          <cell r="B3929" t="str">
            <v>60272 Montana Drive</v>
          </cell>
          <cell r="C3929">
            <v>2223</v>
          </cell>
          <cell r="D3929" t="str">
            <v>NSW</v>
          </cell>
          <cell r="E3929" t="str">
            <v>Australia</v>
          </cell>
          <cell r="F3929">
            <v>8</v>
          </cell>
        </row>
        <row r="3930">
          <cell r="A3930">
            <v>3933</v>
          </cell>
          <cell r="B3930" t="str">
            <v>730 Judy Drive</v>
          </cell>
          <cell r="C3930">
            <v>3939</v>
          </cell>
          <cell r="D3930" t="str">
            <v>VIC</v>
          </cell>
          <cell r="E3930" t="str">
            <v>Australia</v>
          </cell>
          <cell r="F3930">
            <v>2</v>
          </cell>
        </row>
        <row r="3931">
          <cell r="A3931">
            <v>3934</v>
          </cell>
          <cell r="B3931" t="str">
            <v>1269 Esch Parkway</v>
          </cell>
          <cell r="C3931">
            <v>4078</v>
          </cell>
          <cell r="D3931" t="str">
            <v>QLD</v>
          </cell>
          <cell r="E3931" t="str">
            <v>Australia</v>
          </cell>
          <cell r="F3931">
            <v>6</v>
          </cell>
        </row>
        <row r="3932">
          <cell r="A3932">
            <v>3935</v>
          </cell>
          <cell r="B3932" t="str">
            <v>3 Kedzie Center</v>
          </cell>
          <cell r="C3932">
            <v>3106</v>
          </cell>
          <cell r="D3932" t="str">
            <v>VIC</v>
          </cell>
          <cell r="E3932" t="str">
            <v>Australia</v>
          </cell>
          <cell r="F3932">
            <v>10</v>
          </cell>
        </row>
        <row r="3933">
          <cell r="A3933">
            <v>3936</v>
          </cell>
          <cell r="B3933" t="str">
            <v>67473 Nova Avenue</v>
          </cell>
          <cell r="C3933">
            <v>3089</v>
          </cell>
          <cell r="D3933" t="str">
            <v>VIC</v>
          </cell>
          <cell r="E3933" t="str">
            <v>Australia</v>
          </cell>
          <cell r="F3933">
            <v>10</v>
          </cell>
        </row>
        <row r="3934">
          <cell r="A3934">
            <v>3937</v>
          </cell>
          <cell r="B3934" t="str">
            <v>866 Canary Drive</v>
          </cell>
          <cell r="C3934">
            <v>2750</v>
          </cell>
          <cell r="D3934" t="str">
            <v>NSW</v>
          </cell>
          <cell r="E3934" t="str">
            <v>Australia</v>
          </cell>
          <cell r="F3934">
            <v>8</v>
          </cell>
        </row>
        <row r="3935">
          <cell r="A3935">
            <v>3938</v>
          </cell>
          <cell r="B3935" t="str">
            <v>20 Dwight Junction</v>
          </cell>
          <cell r="C3935">
            <v>2768</v>
          </cell>
          <cell r="D3935" t="str">
            <v>NSW</v>
          </cell>
          <cell r="E3935" t="str">
            <v>Australia</v>
          </cell>
          <cell r="F3935">
            <v>10</v>
          </cell>
        </row>
        <row r="3936">
          <cell r="A3936">
            <v>3939</v>
          </cell>
          <cell r="B3936" t="str">
            <v>0900 Northport Point</v>
          </cell>
          <cell r="C3936">
            <v>2085</v>
          </cell>
          <cell r="D3936" t="str">
            <v>NSW</v>
          </cell>
          <cell r="E3936" t="str">
            <v>Australia</v>
          </cell>
          <cell r="F3936">
            <v>11</v>
          </cell>
        </row>
        <row r="3937">
          <cell r="A3937">
            <v>3940</v>
          </cell>
          <cell r="B3937" t="str">
            <v>572 Buena Vista Plaza</v>
          </cell>
          <cell r="C3937">
            <v>2111</v>
          </cell>
          <cell r="D3937" t="str">
            <v>NSW</v>
          </cell>
          <cell r="E3937" t="str">
            <v>Australia</v>
          </cell>
          <cell r="F3937">
            <v>9</v>
          </cell>
        </row>
        <row r="3938">
          <cell r="A3938">
            <v>3941</v>
          </cell>
          <cell r="B3938" t="str">
            <v>695 Anthes Crossing</v>
          </cell>
          <cell r="C3938">
            <v>4350</v>
          </cell>
          <cell r="D3938" t="str">
            <v>QLD</v>
          </cell>
          <cell r="E3938" t="str">
            <v>Australia</v>
          </cell>
          <cell r="F3938">
            <v>2</v>
          </cell>
        </row>
        <row r="3939">
          <cell r="A3939">
            <v>3942</v>
          </cell>
          <cell r="B3939" t="str">
            <v>62 Luster Avenue</v>
          </cell>
          <cell r="C3939">
            <v>2036</v>
          </cell>
          <cell r="D3939" t="str">
            <v>NSW</v>
          </cell>
          <cell r="E3939" t="str">
            <v>Australia</v>
          </cell>
          <cell r="F3939">
            <v>11</v>
          </cell>
        </row>
        <row r="3940">
          <cell r="A3940">
            <v>3943</v>
          </cell>
          <cell r="B3940" t="str">
            <v>819 Basil Plaza</v>
          </cell>
          <cell r="C3940">
            <v>4053</v>
          </cell>
          <cell r="D3940" t="str">
            <v>QLD</v>
          </cell>
          <cell r="E3940" t="str">
            <v>Australia</v>
          </cell>
          <cell r="F3940">
            <v>8</v>
          </cell>
        </row>
        <row r="3941">
          <cell r="A3941">
            <v>3944</v>
          </cell>
          <cell r="B3941" t="str">
            <v>81 Monument Avenue</v>
          </cell>
          <cell r="C3941">
            <v>2126</v>
          </cell>
          <cell r="D3941" t="str">
            <v>NSW</v>
          </cell>
          <cell r="E3941" t="str">
            <v>Australia</v>
          </cell>
          <cell r="F3941">
            <v>12</v>
          </cell>
        </row>
        <row r="3942">
          <cell r="A3942">
            <v>3945</v>
          </cell>
          <cell r="B3942" t="str">
            <v>093 Mallard Hill</v>
          </cell>
          <cell r="C3942">
            <v>4034</v>
          </cell>
          <cell r="D3942" t="str">
            <v>QLD</v>
          </cell>
          <cell r="E3942" t="str">
            <v>Australia</v>
          </cell>
          <cell r="F3942">
            <v>7</v>
          </cell>
        </row>
        <row r="3943">
          <cell r="A3943">
            <v>3946</v>
          </cell>
          <cell r="B3943" t="str">
            <v>903 Sauthoff Plaza</v>
          </cell>
          <cell r="C3943">
            <v>2565</v>
          </cell>
          <cell r="D3943" t="str">
            <v>NSW</v>
          </cell>
          <cell r="E3943" t="str">
            <v>Australia</v>
          </cell>
          <cell r="F3943">
            <v>8</v>
          </cell>
        </row>
        <row r="3944">
          <cell r="A3944">
            <v>3947</v>
          </cell>
          <cell r="B3944" t="str">
            <v>9796 Pearson Hill</v>
          </cell>
          <cell r="C3944">
            <v>2223</v>
          </cell>
          <cell r="D3944" t="str">
            <v>NSW</v>
          </cell>
          <cell r="E3944" t="str">
            <v>Australia</v>
          </cell>
          <cell r="F3944">
            <v>4</v>
          </cell>
        </row>
        <row r="3945">
          <cell r="A3945">
            <v>3948</v>
          </cell>
          <cell r="B3945" t="str">
            <v>950 Algoma Circle</v>
          </cell>
          <cell r="C3945">
            <v>3108</v>
          </cell>
          <cell r="D3945" t="str">
            <v>VIC</v>
          </cell>
          <cell r="E3945" t="str">
            <v>Australia</v>
          </cell>
          <cell r="F3945">
            <v>9</v>
          </cell>
        </row>
        <row r="3946">
          <cell r="A3946">
            <v>3949</v>
          </cell>
          <cell r="B3946" t="str">
            <v>28 Toban Center</v>
          </cell>
          <cell r="C3946">
            <v>3756</v>
          </cell>
          <cell r="D3946" t="str">
            <v>VIC</v>
          </cell>
          <cell r="E3946" t="str">
            <v>Australia</v>
          </cell>
          <cell r="F3946">
            <v>2</v>
          </cell>
        </row>
        <row r="3947">
          <cell r="A3947">
            <v>3950</v>
          </cell>
          <cell r="B3947" t="str">
            <v>147 Brickson Park Drive</v>
          </cell>
          <cell r="C3947">
            <v>4017</v>
          </cell>
          <cell r="D3947" t="str">
            <v>QLD</v>
          </cell>
          <cell r="E3947" t="str">
            <v>Australia</v>
          </cell>
          <cell r="F3947">
            <v>7</v>
          </cell>
        </row>
        <row r="3948">
          <cell r="A3948">
            <v>3951</v>
          </cell>
          <cell r="B3948" t="str">
            <v>75251 Marquette Lane</v>
          </cell>
          <cell r="C3948">
            <v>4122</v>
          </cell>
          <cell r="D3948" t="str">
            <v>QLD</v>
          </cell>
          <cell r="E3948" t="str">
            <v>Australia</v>
          </cell>
          <cell r="F3948">
            <v>7</v>
          </cell>
        </row>
        <row r="3949">
          <cell r="A3949">
            <v>3952</v>
          </cell>
          <cell r="B3949" t="str">
            <v>72 Briar Crest Hill</v>
          </cell>
          <cell r="C3949">
            <v>3148</v>
          </cell>
          <cell r="D3949" t="str">
            <v>VIC</v>
          </cell>
          <cell r="E3949" t="str">
            <v>Australia</v>
          </cell>
          <cell r="F3949">
            <v>10</v>
          </cell>
        </row>
        <row r="3950">
          <cell r="A3950">
            <v>3953</v>
          </cell>
          <cell r="B3950" t="str">
            <v>201 Valley Edge Park</v>
          </cell>
          <cell r="C3950">
            <v>3030</v>
          </cell>
          <cell r="D3950" t="str">
            <v>VIC</v>
          </cell>
          <cell r="E3950" t="str">
            <v>Australia</v>
          </cell>
          <cell r="F3950">
            <v>5</v>
          </cell>
        </row>
        <row r="3951">
          <cell r="A3951">
            <v>3954</v>
          </cell>
          <cell r="B3951" t="str">
            <v>6031 Susan Terrace</v>
          </cell>
          <cell r="C3951">
            <v>4118</v>
          </cell>
          <cell r="D3951" t="str">
            <v>QLD</v>
          </cell>
          <cell r="E3951" t="str">
            <v>Australia</v>
          </cell>
          <cell r="F3951">
            <v>5</v>
          </cell>
        </row>
        <row r="3952">
          <cell r="A3952">
            <v>3955</v>
          </cell>
          <cell r="B3952" t="str">
            <v>724 Erie Way</v>
          </cell>
          <cell r="C3952">
            <v>3500</v>
          </cell>
          <cell r="D3952" t="str">
            <v>VIC</v>
          </cell>
          <cell r="E3952" t="str">
            <v>Australia</v>
          </cell>
          <cell r="F3952">
            <v>2</v>
          </cell>
        </row>
        <row r="3953">
          <cell r="A3953">
            <v>3956</v>
          </cell>
          <cell r="B3953" t="str">
            <v>86906 Hauk Trail</v>
          </cell>
          <cell r="C3953">
            <v>4163</v>
          </cell>
          <cell r="D3953" t="str">
            <v>QLD</v>
          </cell>
          <cell r="E3953" t="str">
            <v>Australia</v>
          </cell>
          <cell r="F3953">
            <v>8</v>
          </cell>
        </row>
        <row r="3954">
          <cell r="A3954">
            <v>3957</v>
          </cell>
          <cell r="B3954" t="str">
            <v>85999 Cherokee Street</v>
          </cell>
          <cell r="C3954">
            <v>2086</v>
          </cell>
          <cell r="D3954" t="str">
            <v>NSW</v>
          </cell>
          <cell r="E3954" t="str">
            <v>Australia</v>
          </cell>
          <cell r="F3954">
            <v>11</v>
          </cell>
        </row>
        <row r="3955">
          <cell r="A3955">
            <v>3958</v>
          </cell>
          <cell r="B3955" t="str">
            <v>50774 Dennis Park</v>
          </cell>
          <cell r="C3955">
            <v>3631</v>
          </cell>
          <cell r="D3955" t="str">
            <v>VIC</v>
          </cell>
          <cell r="E3955" t="str">
            <v>Australia</v>
          </cell>
          <cell r="F3955">
            <v>3</v>
          </cell>
        </row>
        <row r="3956">
          <cell r="A3956">
            <v>3959</v>
          </cell>
          <cell r="B3956" t="str">
            <v>64 Trailsway Place</v>
          </cell>
          <cell r="C3956">
            <v>3802</v>
          </cell>
          <cell r="D3956" t="str">
            <v>VIC</v>
          </cell>
          <cell r="E3956" t="str">
            <v>Australia</v>
          </cell>
          <cell r="F3956">
            <v>7</v>
          </cell>
        </row>
        <row r="3957">
          <cell r="A3957">
            <v>3960</v>
          </cell>
          <cell r="B3957" t="str">
            <v>95228 Forster Road</v>
          </cell>
          <cell r="C3957">
            <v>3085</v>
          </cell>
          <cell r="D3957" t="str">
            <v>VIC</v>
          </cell>
          <cell r="E3957" t="str">
            <v>Australia</v>
          </cell>
          <cell r="F3957">
            <v>9</v>
          </cell>
        </row>
        <row r="3958">
          <cell r="A3958">
            <v>3961</v>
          </cell>
          <cell r="B3958" t="str">
            <v>388 Shoshone Trail</v>
          </cell>
          <cell r="C3958">
            <v>2234</v>
          </cell>
          <cell r="D3958" t="str">
            <v>NSW</v>
          </cell>
          <cell r="E3958" t="str">
            <v>Australia</v>
          </cell>
          <cell r="F3958">
            <v>10</v>
          </cell>
        </row>
        <row r="3959">
          <cell r="A3959">
            <v>3962</v>
          </cell>
          <cell r="B3959" t="str">
            <v>67 Lakewood Gardens Circle</v>
          </cell>
          <cell r="C3959">
            <v>2506</v>
          </cell>
          <cell r="D3959" t="str">
            <v>NSW</v>
          </cell>
          <cell r="E3959" t="str">
            <v>Australia</v>
          </cell>
          <cell r="F3959">
            <v>7</v>
          </cell>
        </row>
        <row r="3960">
          <cell r="A3960">
            <v>3963</v>
          </cell>
          <cell r="B3960" t="str">
            <v>98 Transport Plaza</v>
          </cell>
          <cell r="C3960">
            <v>2470</v>
          </cell>
          <cell r="D3960" t="str">
            <v>NSW</v>
          </cell>
          <cell r="E3960" t="str">
            <v>Australia</v>
          </cell>
          <cell r="F3960">
            <v>2</v>
          </cell>
        </row>
        <row r="3961">
          <cell r="A3961">
            <v>3964</v>
          </cell>
          <cell r="B3961" t="str">
            <v>35 Larry Plaza</v>
          </cell>
          <cell r="C3961">
            <v>2093</v>
          </cell>
          <cell r="D3961" t="str">
            <v>NSW</v>
          </cell>
          <cell r="E3961" t="str">
            <v>Australia</v>
          </cell>
          <cell r="F3961">
            <v>9</v>
          </cell>
        </row>
        <row r="3962">
          <cell r="A3962">
            <v>3965</v>
          </cell>
          <cell r="B3962" t="str">
            <v>9 Hooker Street</v>
          </cell>
          <cell r="C3962">
            <v>2770</v>
          </cell>
          <cell r="D3962" t="str">
            <v>NSW</v>
          </cell>
          <cell r="E3962" t="str">
            <v>Australia</v>
          </cell>
          <cell r="F3962">
            <v>7</v>
          </cell>
        </row>
        <row r="3963">
          <cell r="A3963">
            <v>3966</v>
          </cell>
          <cell r="B3963" t="str">
            <v>4 Debra Hill</v>
          </cell>
          <cell r="C3963">
            <v>3106</v>
          </cell>
          <cell r="D3963" t="str">
            <v>VIC</v>
          </cell>
          <cell r="E3963" t="str">
            <v>Australia</v>
          </cell>
          <cell r="F3963">
            <v>10</v>
          </cell>
        </row>
        <row r="3964">
          <cell r="A3964">
            <v>3967</v>
          </cell>
          <cell r="B3964" t="str">
            <v>41 Superior Crossing</v>
          </cell>
          <cell r="C3964">
            <v>2747</v>
          </cell>
          <cell r="D3964" t="str">
            <v>NSW</v>
          </cell>
          <cell r="E3964" t="str">
            <v>Australia</v>
          </cell>
          <cell r="F3964">
            <v>8</v>
          </cell>
        </row>
        <row r="3965">
          <cell r="A3965">
            <v>3968</v>
          </cell>
          <cell r="B3965" t="str">
            <v>721 Morrow Plaza</v>
          </cell>
          <cell r="C3965">
            <v>2069</v>
          </cell>
          <cell r="D3965" t="str">
            <v>NSW</v>
          </cell>
          <cell r="E3965" t="str">
            <v>Australia</v>
          </cell>
          <cell r="F3965">
            <v>12</v>
          </cell>
        </row>
        <row r="3966">
          <cell r="A3966">
            <v>3969</v>
          </cell>
          <cell r="B3966" t="str">
            <v>8578 Mifflin Pass</v>
          </cell>
          <cell r="C3966">
            <v>2170</v>
          </cell>
          <cell r="D3966" t="str">
            <v>NSW</v>
          </cell>
          <cell r="E3966" t="str">
            <v>Australia</v>
          </cell>
          <cell r="F3966">
            <v>5</v>
          </cell>
        </row>
        <row r="3967">
          <cell r="A3967">
            <v>3970</v>
          </cell>
          <cell r="B3967" t="str">
            <v>02 Fair Oaks Lane</v>
          </cell>
          <cell r="C3967">
            <v>3977</v>
          </cell>
          <cell r="D3967" t="str">
            <v>VIC</v>
          </cell>
          <cell r="E3967" t="str">
            <v>Australia</v>
          </cell>
          <cell r="F3967">
            <v>7</v>
          </cell>
        </row>
        <row r="3968">
          <cell r="A3968">
            <v>3971</v>
          </cell>
          <cell r="B3968" t="str">
            <v>910 Becker Pass</v>
          </cell>
          <cell r="C3968">
            <v>2526</v>
          </cell>
          <cell r="D3968" t="str">
            <v>NSW</v>
          </cell>
          <cell r="E3968" t="str">
            <v>Australia</v>
          </cell>
          <cell r="F3968">
            <v>8</v>
          </cell>
        </row>
        <row r="3969">
          <cell r="A3969">
            <v>3972</v>
          </cell>
          <cell r="B3969" t="str">
            <v>08 Dennis Crossing</v>
          </cell>
          <cell r="C3969">
            <v>3184</v>
          </cell>
          <cell r="D3969" t="str">
            <v>VIC</v>
          </cell>
          <cell r="E3969" t="str">
            <v>Australia</v>
          </cell>
          <cell r="F3969">
            <v>11</v>
          </cell>
        </row>
        <row r="3970">
          <cell r="A3970">
            <v>3973</v>
          </cell>
          <cell r="B3970" t="str">
            <v>4 Express Plaza</v>
          </cell>
          <cell r="C3970">
            <v>2191</v>
          </cell>
          <cell r="D3970" t="str">
            <v>NSW</v>
          </cell>
          <cell r="E3970" t="str">
            <v>Australia</v>
          </cell>
          <cell r="F3970">
            <v>10</v>
          </cell>
        </row>
        <row r="3971">
          <cell r="A3971">
            <v>3974</v>
          </cell>
          <cell r="B3971" t="str">
            <v>81609 Vernon Terrace</v>
          </cell>
          <cell r="C3971">
            <v>3934</v>
          </cell>
          <cell r="D3971" t="str">
            <v>VIC</v>
          </cell>
          <cell r="E3971" t="str">
            <v>Australia</v>
          </cell>
          <cell r="F3971">
            <v>8</v>
          </cell>
        </row>
        <row r="3972">
          <cell r="A3972">
            <v>3975</v>
          </cell>
          <cell r="B3972" t="str">
            <v>37 Hintze Court</v>
          </cell>
          <cell r="C3972">
            <v>2168</v>
          </cell>
          <cell r="D3972" t="str">
            <v>NSW</v>
          </cell>
          <cell r="E3972" t="str">
            <v>Australia</v>
          </cell>
          <cell r="F3972">
            <v>9</v>
          </cell>
        </row>
        <row r="3973">
          <cell r="A3973">
            <v>3976</v>
          </cell>
          <cell r="B3973" t="str">
            <v>07 Morning Court</v>
          </cell>
          <cell r="C3973">
            <v>3805</v>
          </cell>
          <cell r="D3973" t="str">
            <v>VIC</v>
          </cell>
          <cell r="E3973" t="str">
            <v>Australia</v>
          </cell>
          <cell r="F3973">
            <v>7</v>
          </cell>
        </row>
        <row r="3974">
          <cell r="A3974">
            <v>3977</v>
          </cell>
          <cell r="B3974" t="str">
            <v>327 Loeprich Street</v>
          </cell>
          <cell r="C3974">
            <v>3187</v>
          </cell>
          <cell r="D3974" t="str">
            <v>VIC</v>
          </cell>
          <cell r="E3974" t="str">
            <v>Australia</v>
          </cell>
          <cell r="F3974">
            <v>11</v>
          </cell>
        </row>
        <row r="3975">
          <cell r="A3975">
            <v>3978</v>
          </cell>
          <cell r="B3975" t="str">
            <v>5106 Northridge Drive</v>
          </cell>
          <cell r="C3975">
            <v>2560</v>
          </cell>
          <cell r="D3975" t="str">
            <v>NSW</v>
          </cell>
          <cell r="E3975" t="str">
            <v>Australia</v>
          </cell>
          <cell r="F3975">
            <v>7</v>
          </cell>
        </row>
        <row r="3976">
          <cell r="A3976">
            <v>3979</v>
          </cell>
          <cell r="B3976" t="str">
            <v>9754 High Crossing Terrace</v>
          </cell>
          <cell r="C3976">
            <v>2148</v>
          </cell>
          <cell r="D3976" t="str">
            <v>NSW</v>
          </cell>
          <cell r="E3976" t="str">
            <v>Australia</v>
          </cell>
          <cell r="F3976">
            <v>8</v>
          </cell>
        </row>
        <row r="3977">
          <cell r="A3977">
            <v>3980</v>
          </cell>
          <cell r="B3977" t="str">
            <v>7 Meadow Vale Court</v>
          </cell>
          <cell r="C3977">
            <v>2114</v>
          </cell>
          <cell r="D3977" t="str">
            <v>NSW</v>
          </cell>
          <cell r="E3977" t="str">
            <v>Australia</v>
          </cell>
          <cell r="F3977">
            <v>10</v>
          </cell>
        </row>
        <row r="3978">
          <cell r="A3978">
            <v>3981</v>
          </cell>
          <cell r="B3978" t="str">
            <v>80260 Morning Road</v>
          </cell>
          <cell r="C3978">
            <v>3178</v>
          </cell>
          <cell r="D3978" t="str">
            <v>VIC</v>
          </cell>
          <cell r="E3978" t="str">
            <v>Australia</v>
          </cell>
          <cell r="F3978">
            <v>9</v>
          </cell>
        </row>
        <row r="3979">
          <cell r="A3979">
            <v>3982</v>
          </cell>
          <cell r="B3979" t="str">
            <v>38017 Briar Crest Drive</v>
          </cell>
          <cell r="C3979">
            <v>2165</v>
          </cell>
          <cell r="D3979" t="str">
            <v>NSW</v>
          </cell>
          <cell r="E3979" t="str">
            <v>Australia</v>
          </cell>
          <cell r="F3979">
            <v>9</v>
          </cell>
        </row>
        <row r="3980">
          <cell r="A3980">
            <v>3983</v>
          </cell>
          <cell r="B3980" t="str">
            <v>60 Morningstar Center</v>
          </cell>
          <cell r="C3980">
            <v>2126</v>
          </cell>
          <cell r="D3980" t="str">
            <v>NSW</v>
          </cell>
          <cell r="E3980" t="str">
            <v>Australia</v>
          </cell>
          <cell r="F3980">
            <v>10</v>
          </cell>
        </row>
        <row r="3981">
          <cell r="A3981">
            <v>3984</v>
          </cell>
          <cell r="B3981" t="str">
            <v>218 Stuart Junction</v>
          </cell>
          <cell r="C3981">
            <v>2223</v>
          </cell>
          <cell r="D3981" t="str">
            <v>NSW</v>
          </cell>
          <cell r="E3981" t="str">
            <v>Australia</v>
          </cell>
          <cell r="F3981">
            <v>10</v>
          </cell>
        </row>
        <row r="3982">
          <cell r="A3982">
            <v>3985</v>
          </cell>
          <cell r="B3982" t="str">
            <v>9 Butterfield Lane</v>
          </cell>
          <cell r="C3982">
            <v>4077</v>
          </cell>
          <cell r="D3982" t="str">
            <v>QLD</v>
          </cell>
          <cell r="E3982" t="str">
            <v>Australia</v>
          </cell>
          <cell r="F3982">
            <v>5</v>
          </cell>
        </row>
        <row r="3983">
          <cell r="A3983">
            <v>3986</v>
          </cell>
          <cell r="B3983" t="str">
            <v>614 Burning Wood Way</v>
          </cell>
          <cell r="C3983">
            <v>2148</v>
          </cell>
          <cell r="D3983" t="str">
            <v>NSW</v>
          </cell>
          <cell r="E3983" t="str">
            <v>Australia</v>
          </cell>
          <cell r="F3983">
            <v>9</v>
          </cell>
        </row>
        <row r="3984">
          <cell r="A3984">
            <v>3987</v>
          </cell>
          <cell r="B3984" t="str">
            <v>9 Grover Point</v>
          </cell>
          <cell r="C3984">
            <v>4218</v>
          </cell>
          <cell r="D3984" t="str">
            <v>QLD</v>
          </cell>
          <cell r="E3984" t="str">
            <v>Australia</v>
          </cell>
          <cell r="F3984">
            <v>10</v>
          </cell>
        </row>
        <row r="3985">
          <cell r="A3985">
            <v>3988</v>
          </cell>
          <cell r="B3985" t="str">
            <v>565 Bunting Park</v>
          </cell>
          <cell r="C3985">
            <v>2076</v>
          </cell>
          <cell r="D3985" t="str">
            <v>NSW</v>
          </cell>
          <cell r="E3985" t="str">
            <v>Australia</v>
          </cell>
          <cell r="F3985">
            <v>11</v>
          </cell>
        </row>
        <row r="3986">
          <cell r="A3986">
            <v>3989</v>
          </cell>
          <cell r="B3986" t="str">
            <v>9461 Saint Paul Trail</v>
          </cell>
          <cell r="C3986">
            <v>2428</v>
          </cell>
          <cell r="D3986" t="str">
            <v>NSW</v>
          </cell>
          <cell r="E3986" t="str">
            <v>Australia</v>
          </cell>
          <cell r="F3986">
            <v>2</v>
          </cell>
        </row>
        <row r="3987">
          <cell r="A3987">
            <v>3990</v>
          </cell>
          <cell r="B3987" t="str">
            <v>5204 Delaware Pass</v>
          </cell>
          <cell r="C3987">
            <v>2560</v>
          </cell>
          <cell r="D3987" t="str">
            <v>NSW</v>
          </cell>
          <cell r="E3987" t="str">
            <v>Australia</v>
          </cell>
          <cell r="F3987">
            <v>8</v>
          </cell>
        </row>
        <row r="3988">
          <cell r="A3988">
            <v>3991</v>
          </cell>
          <cell r="B3988" t="str">
            <v>24 Scott Pass</v>
          </cell>
          <cell r="C3988">
            <v>4300</v>
          </cell>
          <cell r="D3988" t="str">
            <v>QLD</v>
          </cell>
          <cell r="E3988" t="str">
            <v>Australia</v>
          </cell>
          <cell r="F3988">
            <v>5</v>
          </cell>
        </row>
        <row r="3989">
          <cell r="A3989">
            <v>3992</v>
          </cell>
          <cell r="B3989" t="str">
            <v>8 Randy Parkway</v>
          </cell>
          <cell r="C3989">
            <v>2209</v>
          </cell>
          <cell r="D3989" t="str">
            <v>NSW</v>
          </cell>
          <cell r="E3989" t="str">
            <v>Australia</v>
          </cell>
          <cell r="F3989">
            <v>11</v>
          </cell>
        </row>
        <row r="3990">
          <cell r="A3990">
            <v>3993</v>
          </cell>
          <cell r="B3990" t="str">
            <v>681 Elmside Place</v>
          </cell>
          <cell r="C3990">
            <v>3750</v>
          </cell>
          <cell r="D3990" t="str">
            <v>VIC</v>
          </cell>
          <cell r="E3990" t="str">
            <v>Australia</v>
          </cell>
          <cell r="F3990">
            <v>6</v>
          </cell>
        </row>
        <row r="3991">
          <cell r="A3991">
            <v>3994</v>
          </cell>
          <cell r="B3991" t="str">
            <v>2918 Summer Ridge Hill</v>
          </cell>
          <cell r="C3991">
            <v>3030</v>
          </cell>
          <cell r="D3991" t="str">
            <v>VIC</v>
          </cell>
          <cell r="E3991" t="str">
            <v>Australia</v>
          </cell>
          <cell r="F3991">
            <v>2</v>
          </cell>
        </row>
        <row r="3992">
          <cell r="A3992">
            <v>3995</v>
          </cell>
          <cell r="B3992" t="str">
            <v>613 Erie Lane</v>
          </cell>
          <cell r="C3992">
            <v>2088</v>
          </cell>
          <cell r="D3992" t="str">
            <v>NSW</v>
          </cell>
          <cell r="E3992" t="str">
            <v>Australia</v>
          </cell>
          <cell r="F3992">
            <v>12</v>
          </cell>
        </row>
        <row r="3993">
          <cell r="A3993">
            <v>3996</v>
          </cell>
          <cell r="B3993" t="str">
            <v>0 Transport Center</v>
          </cell>
          <cell r="C3993">
            <v>3977</v>
          </cell>
          <cell r="D3993" t="str">
            <v>VIC</v>
          </cell>
          <cell r="E3993" t="str">
            <v>Australia</v>
          </cell>
          <cell r="F3993">
            <v>6</v>
          </cell>
        </row>
        <row r="3994">
          <cell r="A3994">
            <v>3997</v>
          </cell>
          <cell r="B3994" t="str">
            <v>4 Dovetail Crossing</v>
          </cell>
          <cell r="C3994">
            <v>2350</v>
          </cell>
          <cell r="D3994" t="str">
            <v>NSW</v>
          </cell>
          <cell r="E3994" t="str">
            <v>Australia</v>
          </cell>
          <cell r="F3994">
            <v>2</v>
          </cell>
        </row>
        <row r="3995">
          <cell r="A3995">
            <v>3998</v>
          </cell>
          <cell r="B3995" t="str">
            <v>736 Roxbury Junction</v>
          </cell>
          <cell r="C3995">
            <v>2540</v>
          </cell>
          <cell r="D3995" t="str">
            <v>NSW</v>
          </cell>
          <cell r="E3995" t="str">
            <v>Australia</v>
          </cell>
          <cell r="F3995">
            <v>6</v>
          </cell>
        </row>
        <row r="3996">
          <cell r="A3996">
            <v>3999</v>
          </cell>
          <cell r="B3996" t="str">
            <v>1482 Hauk Trail</v>
          </cell>
          <cell r="C3996">
            <v>3064</v>
          </cell>
          <cell r="D3996" t="str">
            <v>VIC</v>
          </cell>
          <cell r="E3996" t="str">
            <v>Australia</v>
          </cell>
          <cell r="F3996">
            <v>3</v>
          </cell>
        </row>
        <row r="3997">
          <cell r="A3997">
            <v>4000</v>
          </cell>
          <cell r="B3997" t="str">
            <v>57042 Village Green Point</v>
          </cell>
          <cell r="C3997">
            <v>4511</v>
          </cell>
          <cell r="D3997" t="str">
            <v>QLD</v>
          </cell>
          <cell r="E3997" t="str">
            <v>Australia</v>
          </cell>
          <cell r="F3997">
            <v>6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KPMG_data_module3_Dashboard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novo" refreshedDate="44015.841570717595" createdVersion="3" refreshedVersion="3" minRefreshableVersion="3" recordCount="20000" xr:uid="{239EFE6D-4647-454E-B02C-BBC7D7FCDB09}">
  <cacheSource type="worksheet">
    <worksheetSource ref="A1:AA20001" sheet="Transactions" r:id="rId2"/>
  </cacheSource>
  <cacheFields count="26">
    <cacheField name="transaction_id" numFmtId="0">
      <sharedItems containsSemiMixedTypes="0" containsString="0" containsNumber="1" containsInteger="1" minValue="1" maxValue="20000"/>
    </cacheField>
    <cacheField name="product_id" numFmtId="0">
      <sharedItems containsSemiMixedTypes="0" containsString="0" containsNumber="1" containsInteger="1" minValue="0" maxValue="100"/>
    </cacheField>
    <cacheField name="customer_id" numFmtId="0">
      <sharedItems containsSemiMixedTypes="0" containsString="0" containsNumber="1" containsInteger="1" minValue="1" maxValue="5034" count="3494">
        <n v="3123"/>
        <n v="3355"/>
        <n v="1854"/>
        <n v="2878"/>
        <n v="2865"/>
        <n v="934"/>
        <n v="2421"/>
        <n v="675"/>
        <n v="3216"/>
        <n v="1506"/>
        <n v="447"/>
        <n v="1000"/>
        <n v="993"/>
        <n v="1070"/>
        <n v="1052"/>
        <n v="3293"/>
        <n v="1985"/>
        <n v="2713"/>
        <n v="1972"/>
        <n v="1328"/>
        <n v="3433"/>
        <n v="1407"/>
        <n v="1970"/>
        <n v="86"/>
        <n v="1425"/>
        <n v="2659"/>
        <n v="1453"/>
        <n v="151"/>
        <n v="1594"/>
        <n v="3016"/>
        <n v="2396"/>
        <n v="2165"/>
        <n v="195"/>
        <n v="2434"/>
        <n v="3130"/>
        <n v="2345"/>
        <n v="2055"/>
        <n v="256"/>
        <n v="17"/>
        <n v="3169"/>
        <n v="933"/>
        <n v="2372"/>
        <n v="488"/>
        <n v="543"/>
        <n v="1721"/>
        <n v="1787"/>
        <n v="729"/>
        <n v="2369"/>
        <n v="1607"/>
        <n v="2908"/>
        <n v="886"/>
        <n v="2555"/>
        <n v="1390"/>
        <n v="884"/>
        <n v="1629"/>
        <n v="2365"/>
        <n v="593"/>
        <n v="3315"/>
        <n v="3262"/>
        <n v="1120"/>
        <n v="3468"/>
        <n v="856"/>
        <n v="3231"/>
        <n v="76"/>
        <n v="2929"/>
        <n v="1991"/>
        <n v="1918"/>
        <n v="3374"/>
        <n v="1906"/>
        <n v="1538"/>
        <n v="224"/>
        <n v="1530"/>
        <n v="2689"/>
        <n v="2693"/>
        <n v="2130"/>
        <n v="2561"/>
        <n v="2152"/>
        <n v="703"/>
        <n v="1470"/>
        <n v="2236"/>
        <n v="793"/>
        <n v="1478"/>
        <n v="964"/>
        <n v="739"/>
        <n v="1794"/>
        <n v="2922"/>
        <n v="983"/>
        <n v="322"/>
        <n v="3427"/>
        <n v="2082"/>
        <n v="2029"/>
        <n v="106"/>
        <n v="633"/>
        <n v="2054"/>
        <n v="239"/>
        <n v="333"/>
        <n v="3393"/>
        <n v="3470"/>
        <n v="2195"/>
        <n v="772"/>
        <n v="1623"/>
        <n v="1545"/>
        <n v="2780"/>
        <n v="1297"/>
        <n v="3031"/>
        <n v="2705"/>
        <n v="673"/>
        <n v="962"/>
        <n v="1691"/>
        <n v="1748"/>
        <n v="2464"/>
        <n v="2418"/>
        <n v="1893"/>
        <n v="946"/>
        <n v="1115"/>
        <n v="1452"/>
        <n v="2109"/>
        <n v="1158"/>
        <n v="621"/>
        <n v="3239"/>
        <n v="2961"/>
        <n v="1706"/>
        <n v="1822"/>
        <n v="3054"/>
        <n v="2112"/>
        <n v="2709"/>
        <n v="1983"/>
        <n v="235"/>
        <n v="1584"/>
        <n v="1758"/>
        <n v="3290"/>
        <n v="1867"/>
        <n v="1264"/>
        <n v="2120"/>
        <n v="431"/>
        <n v="843"/>
        <n v="2073"/>
        <n v="2168"/>
        <n v="1764"/>
        <n v="381"/>
        <n v="2611"/>
        <n v="99"/>
        <n v="2479"/>
        <n v="56"/>
        <n v="3452"/>
        <n v="3255"/>
        <n v="533"/>
        <n v="1062"/>
        <n v="577"/>
        <n v="605"/>
        <n v="124"/>
        <n v="1480"/>
        <n v="1994"/>
        <n v="276"/>
        <n v="2358"/>
        <n v="478"/>
        <n v="3088"/>
        <n v="3300"/>
        <n v="3335"/>
        <n v="1999"/>
        <n v="1495"/>
        <n v="3007"/>
        <n v="1703"/>
        <n v="3177"/>
        <n v="1549"/>
        <n v="3012"/>
        <n v="404"/>
        <n v="3475"/>
        <n v="3227"/>
        <n v="1795"/>
        <n v="3147"/>
        <n v="2731"/>
        <n v="1829"/>
        <n v="1304"/>
        <n v="2254"/>
        <n v="2379"/>
        <n v="613"/>
        <n v="140"/>
        <n v="1571"/>
        <n v="2079"/>
        <n v="189"/>
        <n v="2427"/>
        <n v="2786"/>
        <n v="1358"/>
        <n v="2805"/>
        <n v="2653"/>
        <n v="1134"/>
        <n v="2106"/>
        <n v="1342"/>
        <n v="1934"/>
        <n v="2304"/>
        <n v="725"/>
        <n v="932"/>
        <n v="2751"/>
        <n v="1413"/>
        <n v="611"/>
        <n v="820"/>
        <n v="3197"/>
        <n v="64"/>
        <n v="1624"/>
        <n v="215"/>
        <n v="2548"/>
        <n v="1532"/>
        <n v="142"/>
        <n v="1885"/>
        <n v="350"/>
        <n v="2458"/>
        <n v="1068"/>
        <n v="3494"/>
        <n v="3363"/>
        <n v="1091"/>
        <n v="81"/>
        <n v="3013"/>
        <n v="3275"/>
        <n v="1219"/>
        <n v="3080"/>
        <n v="2070"/>
        <n v="1232"/>
        <n v="1722"/>
        <n v="1767"/>
        <n v="789"/>
        <n v="2414"/>
        <n v="2695"/>
        <n v="70"/>
        <n v="2330"/>
        <n v="2485"/>
        <n v="3048"/>
        <n v="908"/>
        <n v="3044"/>
        <n v="1253"/>
        <n v="721"/>
        <n v="328"/>
        <n v="2075"/>
        <n v="52"/>
        <n v="1709"/>
        <n v="89"/>
        <n v="1329"/>
        <n v="465"/>
        <n v="1668"/>
        <n v="2730"/>
        <n v="1485"/>
        <n v="1454"/>
        <n v="1967"/>
        <n v="826"/>
        <n v="3338"/>
        <n v="3446"/>
        <n v="2801"/>
        <n v="1084"/>
        <n v="2773"/>
        <n v="1014"/>
        <n v="3298"/>
        <n v="1143"/>
        <n v="3356"/>
        <n v="538"/>
        <n v="2958"/>
        <n v="3156"/>
        <n v="217"/>
        <n v="2053"/>
        <n v="2597"/>
        <n v="1077"/>
        <n v="1184"/>
        <n v="1054"/>
        <n v="3419"/>
        <n v="1540"/>
        <n v="2301"/>
        <n v="1240"/>
        <n v="2794"/>
        <n v="2531"/>
        <n v="3420"/>
        <n v="768"/>
        <n v="2676"/>
        <n v="1182"/>
        <n v="3467"/>
        <n v="3119"/>
        <n v="1137"/>
        <n v="3065"/>
        <n v="1500"/>
        <n v="1926"/>
        <n v="1617"/>
        <n v="2607"/>
        <n v="2340"/>
        <n v="62"/>
        <n v="3472"/>
        <n v="2060"/>
        <n v="3253"/>
        <n v="2606"/>
        <n v="2530"/>
        <n v="1504"/>
        <n v="2044"/>
        <n v="1331"/>
        <n v="1925"/>
        <n v="979"/>
        <n v="3332"/>
        <n v="1315"/>
        <n v="1944"/>
        <n v="25"/>
        <n v="117"/>
        <n v="1471"/>
        <n v="2009"/>
        <n v="1701"/>
        <n v="2737"/>
        <n v="3008"/>
        <n v="2585"/>
        <n v="1941"/>
        <n v="2005"/>
        <n v="1745"/>
        <n v="652"/>
        <n v="2032"/>
        <n v="2856"/>
        <n v="559"/>
        <n v="796"/>
        <n v="1327"/>
        <n v="1713"/>
        <n v="1965"/>
        <n v="1810"/>
        <n v="951"/>
        <n v="1740"/>
        <n v="2111"/>
        <n v="2050"/>
        <n v="2935"/>
        <n v="1615"/>
        <n v="410"/>
        <n v="668"/>
        <n v="1886"/>
        <n v="2976"/>
        <n v="21"/>
        <n v="974"/>
        <n v="377"/>
        <n v="3257"/>
        <n v="534"/>
        <n v="2954"/>
        <n v="1299"/>
        <n v="1438"/>
        <n v="2306"/>
        <n v="3337"/>
        <n v="2448"/>
        <n v="2748"/>
        <n v="545"/>
        <n v="1140"/>
        <n v="1159"/>
        <n v="2729"/>
        <n v="1190"/>
        <n v="144"/>
        <n v="2808"/>
        <n v="236"/>
        <n v="1614"/>
        <n v="1950"/>
        <n v="3312"/>
        <n v="1792"/>
        <n v="1445"/>
        <n v="1"/>
        <n v="3241"/>
        <n v="681"/>
        <n v="2498"/>
        <n v="1203"/>
        <n v="270"/>
        <n v="132"/>
        <n v="885"/>
        <n v="1318"/>
        <n v="694"/>
        <n v="1265"/>
        <n v="3251"/>
        <n v="1121"/>
        <n v="2937"/>
        <n v="1179"/>
        <n v="835"/>
        <n v="53"/>
        <n v="1313"/>
        <n v="3191"/>
        <n v="2761"/>
        <n v="576"/>
        <n v="1404"/>
        <n v="1306"/>
        <n v="285"/>
        <n v="1602"/>
        <n v="2377"/>
        <n v="3386"/>
        <n v="1216"/>
        <n v="3203"/>
        <n v="498"/>
        <n v="2559"/>
        <n v="1895"/>
        <n v="37"/>
        <n v="2850"/>
        <n v="1333"/>
        <n v="637"/>
        <n v="2492"/>
        <n v="1197"/>
        <n v="2536"/>
        <n v="200"/>
        <n v="2632"/>
        <n v="1116"/>
        <n v="2728"/>
        <n v="2618"/>
        <n v="165"/>
        <n v="2710"/>
        <n v="1456"/>
        <n v="3225"/>
        <n v="2714"/>
        <n v="296"/>
        <n v="1773"/>
        <n v="1873"/>
        <n v="2746"/>
        <n v="3232"/>
        <n v="360"/>
        <n v="310"/>
        <n v="2816"/>
        <n v="1148"/>
        <n v="2098"/>
        <n v="1610"/>
        <n v="1174"/>
        <n v="2389"/>
        <n v="344"/>
        <n v="2999"/>
        <n v="973"/>
        <n v="2860"/>
        <n v="260"/>
        <n v="122"/>
        <n v="639"/>
        <n v="669"/>
        <n v="687"/>
        <n v="2183"/>
        <n v="1355"/>
        <n v="359"/>
        <n v="3217"/>
        <n v="1558"/>
        <n v="2425"/>
        <n v="1098"/>
        <n v="2072"/>
        <n v="155"/>
        <n v="2661"/>
        <n v="2122"/>
        <n v="1519"/>
        <n v="185"/>
        <n v="1028"/>
        <n v="298"/>
        <n v="854"/>
        <n v="109"/>
        <n v="297"/>
        <n v="2796"/>
        <n v="101"/>
        <n v="2329"/>
        <n v="1515"/>
        <n v="2905"/>
        <n v="3455"/>
        <n v="367"/>
        <n v="1396"/>
        <n v="3395"/>
        <n v="1963"/>
        <n v="3286"/>
        <n v="851"/>
        <n v="1522"/>
        <n v="1012"/>
        <n v="3181"/>
        <n v="371"/>
        <n v="91"/>
        <n v="1565"/>
        <n v="1185"/>
        <n v="3209"/>
        <n v="2977"/>
        <n v="2993"/>
        <n v="2851"/>
        <n v="476"/>
        <n v="2992"/>
        <n v="2088"/>
        <n v="2942"/>
        <n v="470"/>
        <n v="824"/>
        <n v="2063"/>
        <n v="1763"/>
        <n v="786"/>
        <n v="2778"/>
        <n v="2452"/>
        <n v="1252"/>
        <n v="3486"/>
        <n v="464"/>
        <n v="318"/>
        <n v="1076"/>
        <n v="407"/>
        <n v="3210"/>
        <n v="1781"/>
        <n v="1221"/>
        <n v="281"/>
        <n v="309"/>
        <n v="2319"/>
        <n v="1625"/>
        <n v="3125"/>
        <n v="2621"/>
        <n v="556"/>
        <n v="1217"/>
        <n v="3487"/>
        <n v="1202"/>
        <n v="693"/>
        <n v="2719"/>
        <n v="2859"/>
        <n v="262"/>
        <n v="1905"/>
        <n v="1833"/>
        <n v="1687"/>
        <n v="3193"/>
        <n v="1446"/>
        <n v="2276"/>
        <n v="2623"/>
        <n v="3344"/>
        <n v="23"/>
        <n v="2967"/>
        <n v="1650"/>
        <n v="2575"/>
        <n v="2995"/>
        <n v="1341"/>
        <n v="1990"/>
        <n v="338"/>
        <n v="3074"/>
        <n v="517"/>
        <n v="1408"/>
        <n v="799"/>
        <n v="3104"/>
        <n v="2136"/>
        <n v="2378"/>
        <n v="656"/>
        <n v="3448"/>
        <n v="1953"/>
        <n v="293"/>
        <n v="704"/>
        <n v="3105"/>
        <n v="742"/>
        <n v="1317"/>
        <n v="640"/>
        <n v="548"/>
        <n v="825"/>
        <n v="108"/>
        <n v="1303"/>
        <n v="149"/>
        <n v="1167"/>
        <n v="589"/>
        <n v="1123"/>
        <n v="3157"/>
        <n v="1019"/>
        <n v="1326"/>
        <n v="1165"/>
        <n v="975"/>
        <n v="1289"/>
        <n v="364"/>
        <n v="990"/>
        <n v="2969"/>
        <n v="736"/>
        <n v="1104"/>
        <n v="3086"/>
        <n v="2708"/>
        <n v="858"/>
        <n v="1860"/>
        <n v="3042"/>
        <n v="1367"/>
        <n v="180"/>
        <n v="697"/>
        <n v="3152"/>
        <n v="831"/>
        <n v="2822"/>
        <n v="1081"/>
        <n v="2826"/>
        <n v="1638"/>
        <n v="2376"/>
        <n v="511"/>
        <n v="649"/>
        <n v="3183"/>
        <n v="2042"/>
        <n v="351"/>
        <n v="3043"/>
        <n v="2550"/>
        <n v="30"/>
        <n v="928"/>
        <n v="172"/>
        <n v="2149"/>
        <n v="564"/>
        <n v="100"/>
        <n v="2335"/>
        <n v="2641"/>
        <n v="3202"/>
        <n v="440"/>
        <n v="719"/>
        <n v="705"/>
        <n v="316"/>
        <n v="2081"/>
        <n v="2033"/>
        <n v="2779"/>
        <n v="3133"/>
        <n v="745"/>
        <n v="234"/>
        <n v="1815"/>
        <n v="995"/>
        <n v="174"/>
        <n v="3112"/>
        <n v="1589"/>
        <n v="3139"/>
        <n v="126"/>
        <n v="2465"/>
        <n v="290"/>
        <n v="2520"/>
        <n v="203"/>
        <n v="953"/>
        <n v="3473"/>
        <n v="1824"/>
        <n v="3118"/>
        <n v="2505"/>
        <n v="2775"/>
        <n v="1577"/>
        <n v="1914"/>
        <n v="1301"/>
        <n v="2443"/>
        <n v="245"/>
        <n v="3142"/>
        <n v="660"/>
        <n v="3402"/>
        <n v="2017"/>
        <n v="1760"/>
        <n v="1161"/>
        <n v="2609"/>
        <n v="2191"/>
        <n v="829"/>
        <n v="2391"/>
        <n v="116"/>
        <n v="716"/>
        <n v="346"/>
        <n v="689"/>
        <n v="529"/>
        <n v="2752"/>
        <n v="925"/>
        <n v="1460"/>
        <n v="2892"/>
        <n v="2914"/>
        <n v="2386"/>
        <n v="3256"/>
        <n v="320"/>
        <n v="1751"/>
        <n v="1108"/>
        <n v="1359"/>
        <n v="1357"/>
        <n v="321"/>
        <n v="1038"/>
        <n v="1608"/>
        <n v="1378"/>
        <n v="891"/>
        <n v="3375"/>
        <n v="2823"/>
        <n v="2470"/>
        <n v="398"/>
        <n v="900"/>
        <n v="926"/>
        <n v="2108"/>
        <n v="2698"/>
        <n v="368"/>
        <n v="3151"/>
        <n v="2923"/>
        <n v="2814"/>
        <n v="966"/>
        <n v="1145"/>
        <n v="182"/>
        <n v="143"/>
        <n v="1798"/>
        <n v="2125"/>
        <n v="3495"/>
        <n v="1086"/>
        <n v="2023"/>
        <n v="2848"/>
        <n v="3199"/>
        <n v="955"/>
        <n v="1564"/>
        <n v="2949"/>
        <n v="1207"/>
        <n v="409"/>
        <n v="442"/>
        <n v="2471"/>
        <n v="2012"/>
        <n v="1770"/>
        <n v="2022"/>
        <n v="2128"/>
        <n v="1996"/>
        <n v="776"/>
        <n v="1035"/>
        <n v="1600"/>
        <n v="374"/>
        <n v="312"/>
        <n v="2341"/>
        <n v="2428"/>
        <n v="2038"/>
        <n v="572"/>
        <n v="1663"/>
        <n v="1467"/>
        <n v="1830"/>
        <n v="1492"/>
        <n v="1648"/>
        <n v="1802"/>
        <n v="1088"/>
        <n v="2836"/>
        <n v="2308"/>
        <n v="2884"/>
        <n v="485"/>
        <n v="1274"/>
        <n v="897"/>
        <n v="40"/>
        <n v="2502"/>
        <n v="405"/>
        <n v="115"/>
        <n v="2114"/>
        <n v="2603"/>
        <n v="2573"/>
        <n v="167"/>
        <n v="363"/>
        <n v="3163"/>
        <n v="1033"/>
        <n v="1233"/>
        <n v="2035"/>
        <n v="2747"/>
        <n v="2791"/>
        <n v="1702"/>
        <n v="505"/>
        <n v="134"/>
        <n v="2990"/>
        <n v="2947"/>
        <n v="218"/>
        <n v="515"/>
        <n v="513"/>
        <n v="717"/>
        <n v="2282"/>
        <n v="187"/>
        <n v="2374"/>
        <n v="2556"/>
        <n v="985"/>
        <n v="1095"/>
        <n v="1087"/>
        <n v="1353"/>
        <n v="419"/>
        <n v="3445"/>
        <n v="279"/>
        <n v="110"/>
        <n v="2476"/>
        <n v="2879"/>
        <n v="902"/>
        <n v="2535"/>
        <n v="2027"/>
        <n v="2862"/>
        <n v="945"/>
        <n v="2831"/>
        <n v="1166"/>
        <n v="550"/>
        <n v="680"/>
        <n v="790"/>
        <n v="3154"/>
        <n v="481"/>
        <n v="2103"/>
        <n v="1449"/>
        <n v="3412"/>
        <n v="2523"/>
        <n v="1484"/>
        <n v="730"/>
        <n v="683"/>
        <n v="2251"/>
        <n v="723"/>
        <n v="1428"/>
        <n v="2817"/>
        <n v="937"/>
        <n v="2846"/>
        <n v="2440"/>
        <n v="199"/>
        <n v="1923"/>
        <n v="2672"/>
        <n v="3084"/>
        <n v="1308"/>
        <n v="2838"/>
        <n v="1346"/>
        <n v="3451"/>
        <n v="220"/>
        <n v="2980"/>
        <n v="3222"/>
        <n v="307"/>
        <n v="2994"/>
        <n v="2213"/>
        <n v="2101"/>
        <n v="2013"/>
        <n v="1705"/>
        <n v="188"/>
        <n v="173"/>
        <n v="3096"/>
        <n v="2633"/>
        <n v="2651"/>
        <n v="433"/>
        <n v="357"/>
        <n v="753"/>
        <n v="2083"/>
        <n v="2310"/>
        <n v="1978"/>
        <n v="520"/>
        <n v="1399"/>
        <n v="906"/>
        <n v="3480"/>
        <n v="2762"/>
        <n v="2732"/>
        <n v="876"/>
        <n v="1942"/>
        <n v="1074"/>
        <n v="625"/>
        <n v="1903"/>
        <n v="2683"/>
        <n v="156"/>
        <n v="1586"/>
        <n v="631"/>
        <n v="2756"/>
        <n v="327"/>
        <n v="1291"/>
        <n v="2281"/>
        <n v="5"/>
        <n v="3282"/>
        <n v="3129"/>
        <n v="2841"/>
        <n v="1186"/>
        <n v="2712"/>
        <n v="1319"/>
        <n v="2426"/>
        <n v="2092"/>
        <n v="1655"/>
        <n v="695"/>
        <n v="918"/>
        <n v="1511"/>
        <n v="216"/>
        <n v="2622"/>
        <n v="817"/>
        <n v="2680"/>
        <n v="3158"/>
        <n v="1684"/>
        <n v="2840"/>
        <n v="2057"/>
        <n v="2318"/>
        <n v="903"/>
        <n v="1578"/>
        <n v="3077"/>
        <n v="2436"/>
        <n v="766"/>
        <n v="1507"/>
        <n v="2833"/>
        <n v="1105"/>
        <n v="3082"/>
        <n v="3307"/>
        <n v="1690"/>
        <n v="792"/>
        <n v="2839"/>
        <n v="233"/>
        <n v="1910"/>
        <n v="2608"/>
        <n v="1210"/>
        <n v="2260"/>
        <n v="480"/>
        <n v="24"/>
        <n v="832"/>
        <n v="2647"/>
        <n v="634"/>
        <n v="1073"/>
        <n v="1144"/>
        <n v="2566"/>
        <n v="1110"/>
        <n v="3110"/>
        <n v="2445"/>
        <n v="1487"/>
        <n v="2295"/>
        <n v="2204"/>
        <n v="1351"/>
        <n v="1153"/>
        <n v="3258"/>
        <n v="2241"/>
        <n v="1242"/>
        <n v="408"/>
        <n v="1723"/>
        <n v="877"/>
        <n v="1079"/>
        <n v="2182"/>
        <n v="2687"/>
        <n v="1969"/>
        <n v="1008"/>
        <n v="3131"/>
        <n v="2300"/>
        <n v="2412"/>
        <n v="969"/>
        <n v="3488"/>
        <n v="253"/>
        <n v="1633"/>
        <n v="2102"/>
        <n v="313"/>
        <n v="2864"/>
        <n v="2451"/>
        <n v="1707"/>
        <n v="2100"/>
        <n v="1681"/>
        <n v="1813"/>
        <n v="1461"/>
        <n v="221"/>
        <n v="171"/>
        <n v="859"/>
        <n v="2880"/>
        <n v="614"/>
        <n v="1196"/>
        <n v="1494"/>
        <n v="523"/>
        <n v="2533"/>
        <n v="202"/>
        <n v="3425"/>
        <n v="1188"/>
        <n v="651"/>
        <n v="1759"/>
        <n v="2439"/>
        <n v="258"/>
        <n v="2488"/>
        <n v="785"/>
        <n v="3390"/>
        <n v="3329"/>
        <n v="795"/>
        <n v="3252"/>
        <n v="3407"/>
        <n v="834"/>
        <n v="87"/>
        <n v="1761"/>
        <n v="2132"/>
        <n v="2159"/>
        <n v="1078"/>
        <n v="1414"/>
        <n v="1505"/>
        <n v="2501"/>
        <n v="429"/>
        <n v="3185"/>
        <n v="769"/>
        <n v="3285"/>
        <n v="2215"/>
        <n v="2702"/>
        <n v="2955"/>
        <n v="636"/>
        <n v="1957"/>
        <n v="1719"/>
        <n v="1431"/>
        <n v="2932"/>
        <n v="1601"/>
        <n v="2703"/>
        <n v="2331"/>
        <n v="2546"/>
        <n v="2155"/>
        <n v="2586"/>
        <n v="2741"/>
        <n v="3014"/>
        <n v="2031"/>
        <n v="1126"/>
        <n v="1229"/>
        <n v="345"/>
        <n v="516"/>
        <n v="3295"/>
        <n v="3056"/>
        <n v="484"/>
        <n v="2400"/>
        <n v="1694"/>
        <n v="2466"/>
        <n v="2763"/>
        <n v="588"/>
        <n v="1388"/>
        <n v="1195"/>
        <n v="3394"/>
        <n v="2366"/>
        <n v="1244"/>
        <n v="3018"/>
        <n v="667"/>
        <n v="3391"/>
        <n v="553"/>
        <n v="1477"/>
        <n v="1440"/>
        <n v="2076"/>
        <n v="3186"/>
        <n v="1599"/>
        <n v="3382"/>
        <n v="2163"/>
        <n v="3100"/>
        <n v="2095"/>
        <n v="461"/>
        <n v="2469"/>
        <n v="682"/>
        <n v="2843"/>
        <n v="2642"/>
        <n v="1300"/>
        <n v="3316"/>
        <n v="2481"/>
        <n v="1343"/>
        <n v="1481"/>
        <n v="58"/>
        <n v="1730"/>
        <n v="1310"/>
        <n v="2370"/>
        <n v="2614"/>
        <n v="2137"/>
        <n v="3379"/>
        <n v="69"/>
        <n v="3226"/>
        <n v="3303"/>
        <n v="1493"/>
        <n v="314"/>
        <n v="2540"/>
        <n v="2071"/>
        <n v="752"/>
        <n v="1111"/>
        <n v="720"/>
        <n v="3143"/>
        <n v="3120"/>
        <n v="222"/>
        <n v="3302"/>
        <n v="2871"/>
        <n v="2541"/>
        <n v="1041"/>
        <n v="136"/>
        <n v="1554"/>
        <n v="617"/>
        <n v="1007"/>
        <n v="3244"/>
        <n v="3462"/>
        <n v="2383"/>
        <n v="1102"/>
        <n v="2467"/>
        <n v="324"/>
        <n v="3201"/>
        <n v="79"/>
        <n v="2468"/>
        <n v="1762"/>
        <n v="696"/>
        <n v="2234"/>
        <n v="2218"/>
        <n v="2919"/>
        <n v="1738"/>
        <n v="1344"/>
        <n v="1845"/>
        <n v="1930"/>
        <n v="2401"/>
        <n v="798"/>
        <n v="797"/>
        <n v="277"/>
        <n v="1858"/>
        <n v="2229"/>
        <n v="432"/>
        <n v="2996"/>
        <n v="1059"/>
        <n v="1644"/>
        <n v="2361"/>
        <n v="3149"/>
        <n v="8"/>
        <n v="1855"/>
        <n v="72"/>
        <n v="210"/>
        <n v="2537"/>
        <n v="1409"/>
        <n v="794"/>
        <n v="1812"/>
        <n v="1356"/>
        <n v="3278"/>
        <n v="1989"/>
        <n v="3408"/>
        <n v="2417"/>
        <n v="3436"/>
        <n v="176"/>
        <n v="1419"/>
        <n v="3319"/>
        <n v="29"/>
        <n v="3020"/>
        <n v="1551"/>
        <n v="3330"/>
        <n v="59"/>
        <n v="987"/>
        <n v="2217"/>
        <n v="1288"/>
        <n v="2543"/>
        <n v="3263"/>
        <n v="2652"/>
        <n v="127"/>
        <n v="2500"/>
        <n v="1630"/>
        <n v="3132"/>
        <n v="1214"/>
        <n v="154"/>
        <n v="759"/>
        <n v="397"/>
        <n v="2007"/>
        <n v="823"/>
        <n v="1720"/>
        <n v="2832"/>
        <n v="1616"/>
        <n v="186"/>
        <n v="2768"/>
        <n v="1237"/>
        <n v="724"/>
        <n v="2844"/>
        <n v="744"/>
        <n v="3264"/>
        <n v="2338"/>
        <n v="1603"/>
        <n v="1273"/>
        <n v="2105"/>
        <n v="1931"/>
        <n v="2904"/>
        <n v="353"/>
        <n v="2916"/>
        <n v="452"/>
        <n v="1697"/>
        <n v="857"/>
        <n v="2320"/>
        <n v="1525"/>
        <n v="3174"/>
        <n v="1061"/>
        <n v="500"/>
        <n v="445"/>
        <n v="1272"/>
        <n v="3309"/>
        <n v="193"/>
        <n v="2872"/>
        <n v="2462"/>
        <n v="2484"/>
        <n v="1718"/>
        <n v="1027"/>
        <n v="2117"/>
        <n v="1226"/>
        <n v="2522"/>
        <n v="2887"/>
        <n v="580"/>
        <n v="765"/>
        <n v="1821"/>
        <n v="1884"/>
        <n v="1423"/>
        <n v="1818"/>
        <n v="1476"/>
        <n v="475"/>
        <n v="1152"/>
        <n v="1627"/>
        <n v="1864"/>
        <n v="3030"/>
        <n v="2515"/>
        <n v="2199"/>
        <n v="2408"/>
        <n v="1395"/>
        <n v="1056"/>
        <n v="3058"/>
        <n v="2686"/>
        <n v="335"/>
        <n v="1567"/>
        <n v="1106"/>
        <n v="3254"/>
        <n v="3176"/>
        <n v="642"/>
        <n v="2924"/>
        <n v="2280"/>
        <n v="2789"/>
        <n v="1363"/>
        <n v="2126"/>
        <n v="3085"/>
        <n v="1393"/>
        <n v="3159"/>
        <n v="1685"/>
        <n v="728"/>
        <n v="1924"/>
        <n v="2509"/>
        <n v="425"/>
        <n v="2772"/>
        <n v="2339"/>
        <n v="2367"/>
        <n v="1835"/>
        <n v="1961"/>
        <n v="352"/>
        <n v="3485"/>
        <n v="981"/>
        <n v="2036"/>
        <n v="1597"/>
        <n v="2198"/>
        <n v="2868"/>
        <n v="782"/>
        <n v="833"/>
        <n v="3136"/>
        <n v="756"/>
        <n v="2528"/>
        <n v="1734"/>
        <n v="989"/>
        <n v="3413"/>
        <n v="2650"/>
        <n v="3117"/>
        <n v="2811"/>
        <n v="308"/>
        <n v="50"/>
        <n v="2740"/>
        <n v="1015"/>
        <n v="2903"/>
        <n v="1853"/>
        <n v="907"/>
        <n v="1129"/>
        <n v="227"/>
        <n v="2392"/>
        <n v="1312"/>
        <n v="133"/>
        <n v="1128"/>
        <n v="139"/>
        <n v="1502"/>
        <n v="458"/>
        <n v="1537"/>
        <n v="2433"/>
        <n v="2110"/>
        <n v="760"/>
        <n v="1371"/>
        <n v="1018"/>
        <n v="1370"/>
        <n v="3400"/>
        <n v="237"/>
        <n v="1868"/>
        <n v="1050"/>
        <n v="1646"/>
        <n v="2273"/>
        <n v="2629"/>
        <n v="1113"/>
        <n v="1122"/>
        <n v="3089"/>
        <n v="246"/>
        <n v="1753"/>
        <n v="2438"/>
        <n v="259"/>
        <n v="815"/>
        <n v="197"/>
        <n v="2624"/>
        <n v="412"/>
        <n v="758"/>
        <n v="2574"/>
        <n v="137"/>
        <n v="2631"/>
        <n v="849"/>
        <n v="2214"/>
        <n v="2143"/>
        <n v="3219"/>
        <n v="2677"/>
        <n v="1547"/>
        <n v="2726"/>
        <n v="2815"/>
        <n v="2952"/>
        <n v="2360"/>
        <n v="2971"/>
        <n v="204"/>
        <n v="2085"/>
        <n v="777"/>
        <n v="2210"/>
        <n v="2151"/>
        <n v="1314"/>
        <n v="13"/>
        <n v="3482"/>
        <n v="208"/>
        <n v="1809"/>
        <n v="315"/>
        <n v="1194"/>
        <n v="1618"/>
        <n v="1340"/>
        <n v="2755"/>
        <n v="80"/>
        <n v="2170"/>
        <n v="201"/>
        <n v="915"/>
        <n v="1379"/>
        <n v="2441"/>
        <n v="273"/>
        <n v="3421"/>
        <n v="842"/>
        <n v="2776"/>
        <n v="532"/>
        <n v="418"/>
        <n v="2176"/>
        <n v="1021"/>
        <n v="84"/>
        <n v="1517"/>
        <n v="654"/>
        <n v="1406"/>
        <n v="2986"/>
        <n v="74"/>
        <n v="1361"/>
        <n v="1917"/>
        <n v="3057"/>
        <n v="1696"/>
        <n v="3431"/>
        <n v="1752"/>
        <n v="145"/>
        <n v="2733"/>
        <n v="561"/>
        <n v="213"/>
        <n v="1634"/>
        <n v="2288"/>
        <n v="2694"/>
        <n v="1861"/>
        <n v="1302"/>
        <n v="1788"/>
        <n v="2008"/>
        <n v="3383"/>
        <n v="2381"/>
        <n v="2888"/>
        <n v="1483"/>
        <n v="2266"/>
        <n v="3443"/>
        <n v="3368"/>
        <n v="3060"/>
        <n v="396"/>
        <n v="3040"/>
        <n v="401"/>
        <n v="2454"/>
        <n v="3478"/>
        <n v="2247"/>
        <n v="2799"/>
        <n v="1591"/>
        <n v="1949"/>
        <n v="1026"/>
        <n v="2024"/>
        <n v="41"/>
        <n v="3178"/>
        <n v="2565"/>
        <n v="2172"/>
        <n v="1155"/>
        <n v="3238"/>
        <n v="1295"/>
        <n v="3326"/>
        <n v="1125"/>
        <n v="2201"/>
        <n v="3299"/>
        <n v="1639"/>
        <n v="340"/>
        <n v="2803"/>
        <n v="3274"/>
        <n v="2770"/>
        <n v="1032"/>
        <n v="706"/>
        <n v="119"/>
        <n v="395"/>
        <n v="1029"/>
        <n v="3006"/>
        <n v="3411"/>
        <n v="2899"/>
        <n v="2665"/>
        <n v="2283"/>
        <n v="3353"/>
        <n v="2944"/>
        <n v="90"/>
        <n v="2620"/>
        <n v="2636"/>
        <n v="2557"/>
        <n v="2067"/>
        <n v="3324"/>
        <n v="372"/>
        <n v="583"/>
        <n v="1429"/>
        <n v="1292"/>
        <n v="2495"/>
        <n v="2332"/>
        <n v="2760"/>
        <n v="806"/>
        <n v="3027"/>
        <n v="3479"/>
        <n v="2240"/>
        <n v="3345"/>
        <n v="20"/>
        <n v="873"/>
        <n v="2946"/>
        <n v="387"/>
        <n v="844"/>
        <n v="1804"/>
        <n v="2461"/>
        <n v="1817"/>
        <n v="250"/>
        <n v="2639"/>
        <n v="3022"/>
        <n v="2385"/>
        <n v="939"/>
        <n v="2997"/>
        <n v="3372"/>
        <n v="1698"/>
        <n v="178"/>
        <n v="3440"/>
        <n v="1049"/>
        <n v="536"/>
        <n v="2544"/>
        <n v="2422"/>
        <n v="2966"/>
        <n v="1103"/>
        <n v="1316"/>
        <n v="950"/>
        <n v="3422"/>
        <n v="1473"/>
        <n v="701"/>
        <n v="2127"/>
        <n v="1455"/>
        <n v="1878"/>
        <n v="1847"/>
        <n v="2558"/>
        <n v="1974"/>
        <n v="1790"/>
        <n v="936"/>
        <n v="2153"/>
        <n v="266"/>
        <n v="2239"/>
        <n v="2511"/>
        <n v="1811"/>
        <n v="2645"/>
        <n v="3259"/>
        <n v="923"/>
        <n v="184"/>
        <n v="1588"/>
        <n v="3288"/>
        <n v="1486"/>
        <n v="2988"/>
        <n v="1435"/>
        <n v="1466"/>
        <n v="2627"/>
        <n v="970"/>
        <n v="3249"/>
        <n v="1432"/>
        <n v="2697"/>
        <n v="1979"/>
        <n v="676"/>
        <n v="585"/>
        <n v="2046"/>
        <n v="94"/>
        <n v="941"/>
        <n v="821"/>
        <n v="2915"/>
        <n v="1956"/>
        <n v="1405"/>
        <n v="2113"/>
        <n v="594"/>
        <n v="305"/>
        <n v="563"/>
        <n v="1570"/>
        <n v="1653"/>
        <n v="1536"/>
        <n v="295"/>
        <n v="92"/>
        <n v="958"/>
        <n v="39"/>
        <n v="1223"/>
        <n v="2094"/>
        <n v="2010"/>
        <n v="1928"/>
        <n v="329"/>
        <n v="850"/>
        <n v="1776"/>
        <n v="1937"/>
        <n v="2171"/>
        <n v="3047"/>
        <n v="718"/>
        <n v="2749"/>
        <n v="1785"/>
        <n v="2284"/>
        <n v="661"/>
        <n v="1024"/>
        <n v="1171"/>
        <n v="3204"/>
        <n v="3045"/>
        <n v="147"/>
        <n v="2793"/>
        <n v="2278"/>
        <n v="968"/>
        <n v="47"/>
        <n v="2538"/>
        <n v="3127"/>
        <n v="3223"/>
        <n v="3011"/>
        <n v="57"/>
        <n v="558"/>
        <n v="3357"/>
        <n v="1250"/>
        <n v="380"/>
        <n v="450"/>
        <n v="1881"/>
        <n v="2268"/>
        <n v="942"/>
        <n v="917"/>
        <n v="2018"/>
        <n v="2261"/>
        <n v="382"/>
        <n v="323"/>
        <n v="3269"/>
        <n v="44"/>
        <n v="2648"/>
        <n v="1136"/>
        <n v="664"/>
        <n v="2552"/>
        <n v="1332"/>
        <n v="570"/>
        <n v="747"/>
        <n v="1820"/>
        <n v="2279"/>
        <n v="2875"/>
        <n v="1411"/>
        <n v="2263"/>
        <n v="1837"/>
        <n v="1947"/>
        <n v="1042"/>
        <n v="3211"/>
        <n v="15"/>
        <n v="477"/>
        <n v="1193"/>
        <n v="3095"/>
        <n v="1841"/>
        <n v="1398"/>
        <n v="1581"/>
        <n v="562"/>
        <n v="2601"/>
        <n v="230"/>
        <n v="539"/>
        <n v="3331"/>
        <n v="609"/>
        <n v="1894"/>
        <n v="2354"/>
        <n v="507"/>
        <n v="49"/>
        <n v="2599"/>
        <n v="1769"/>
        <n v="1816"/>
        <n v="2277"/>
        <n v="889"/>
        <n v="2352"/>
        <n v="916"/>
        <n v="2658"/>
        <n v="2410"/>
        <n v="2296"/>
        <n v="1384"/>
        <n v="2179"/>
        <n v="546"/>
        <n v="3352"/>
        <n v="686"/>
        <n v="225"/>
        <n v="3277"/>
        <n v="1006"/>
        <n v="2592"/>
        <n v="1585"/>
        <n v="1695"/>
        <n v="2297"/>
        <n v="2184"/>
        <n v="1806"/>
        <n v="1254"/>
        <n v="3358"/>
        <n v="1524"/>
        <n v="1739"/>
        <n v="653"/>
        <n v="85"/>
        <n v="177"/>
        <n v="1548"/>
        <n v="3399"/>
        <n v="337"/>
        <n v="2787"/>
        <n v="1576"/>
        <n v="1516"/>
        <n v="904"/>
        <n v="1282"/>
        <n v="1870"/>
        <n v="3469"/>
        <n v="1912"/>
        <n v="2584"/>
        <n v="542"/>
        <n v="840"/>
        <n v="2682"/>
        <n v="2399"/>
        <n v="33"/>
        <n v="896"/>
        <n v="1420"/>
        <n v="459"/>
        <n v="1239"/>
        <n v="1444"/>
        <n v="2985"/>
        <n v="3124"/>
        <n v="1780"/>
        <n v="1827"/>
        <n v="2097"/>
        <n v="2684"/>
        <n v="3350"/>
        <n v="1866"/>
        <n v="2237"/>
        <n v="1714"/>
        <n v="251"/>
        <n v="957"/>
        <n v="3339"/>
        <n v="3035"/>
        <n v="95"/>
        <n v="1643"/>
        <n v="2578"/>
        <n v="2382"/>
        <n v="554"/>
        <n v="2154"/>
        <n v="1118"/>
        <n v="1688"/>
        <n v="1142"/>
        <n v="3261"/>
        <n v="2901"/>
        <n v="3098"/>
        <n v="3067"/>
        <n v="2285"/>
        <n v="887"/>
        <n v="1374"/>
        <n v="635"/>
        <n v="788"/>
        <n v="3200"/>
        <n v="2855"/>
        <n v="3305"/>
        <n v="2447"/>
        <n v="710"/>
        <n v="1771"/>
        <n v="2842"/>
        <n v="3444"/>
        <n v="211"/>
        <n v="691"/>
        <n v="2886"/>
        <n v="1071"/>
        <n v="3351"/>
        <n v="1030"/>
        <n v="818"/>
        <n v="2477"/>
        <n v="3228"/>
        <n v="291"/>
        <n v="1579"/>
        <n v="1402"/>
        <n v="2692"/>
        <n v="2723"/>
        <n v="1826"/>
        <n v="3220"/>
        <n v="2357"/>
        <n v="2432"/>
        <n v="1488"/>
        <n v="1568"/>
        <n v="483"/>
        <n v="2028"/>
        <n v="2489"/>
        <n v="2539"/>
        <n v="1825"/>
        <n v="3306"/>
        <n v="466"/>
        <n v="2527"/>
        <n v="179"/>
        <n v="549"/>
        <n v="1498"/>
        <n v="3032"/>
        <n v="3140"/>
        <n v="1921"/>
        <n v="3126"/>
        <n v="2227"/>
        <n v="1156"/>
        <n v="912"/>
        <n v="1636"/>
        <n v="219"/>
        <n v="3328"/>
        <n v="2189"/>
        <n v="2450"/>
        <n v="1711"/>
        <n v="977"/>
        <n v="1613"/>
        <n v="1259"/>
        <n v="2190"/>
        <n v="2837"/>
        <n v="1844"/>
        <n v="1236"/>
        <n v="666"/>
        <n v="2717"/>
        <n v="1611"/>
        <n v="1527"/>
        <n v="2800"/>
        <n v="2877"/>
        <n v="1933"/>
        <n v="804"/>
        <n v="632"/>
        <n v="2312"/>
        <n v="3371"/>
        <n v="2626"/>
        <n v="453"/>
        <n v="522"/>
        <n v="1869"/>
        <n v="2212"/>
        <n v="838"/>
        <n v="560"/>
        <n v="254"/>
        <n v="1523"/>
        <n v="1883"/>
        <n v="1913"/>
        <n v="2192"/>
        <n v="2750"/>
        <n v="102"/>
        <n v="1418"/>
        <n v="1263"/>
        <n v="2062"/>
        <n v="1001"/>
        <n v="1531"/>
        <n v="994"/>
        <n v="2736"/>
        <n v="1672"/>
        <n v="2480"/>
        <n v="767"/>
        <n v="615"/>
        <n v="1450"/>
        <n v="684"/>
        <n v="1550"/>
        <n v="647"/>
        <n v="2194"/>
        <n v="1606"/>
        <n v="3000"/>
        <n v="3370"/>
        <n v="3301"/>
        <n v="1848"/>
        <n v="1664"/>
        <n v="2591"/>
        <n v="2616"/>
        <n v="2380"/>
        <n v="1987"/>
        <n v="1731"/>
        <n v="3155"/>
        <n v="2415"/>
        <n v="303"/>
        <n v="1671"/>
        <n v="819"/>
        <n v="2138"/>
        <n v="1349"/>
        <n v="1191"/>
        <n v="1262"/>
        <n v="1345"/>
        <n v="1561"/>
        <n v="66"/>
        <n v="3049"/>
        <n v="527"/>
        <n v="1199"/>
        <n v="2542"/>
        <n v="590"/>
        <n v="746"/>
        <n v="2375"/>
        <n v="2707"/>
        <n v="2020"/>
        <n v="778"/>
        <n v="376"/>
        <n v="280"/>
        <n v="10"/>
        <n v="1094"/>
        <n v="45"/>
        <n v="2364"/>
        <n v="148"/>
        <n v="1509"/>
        <n v="1290"/>
        <n v="1443"/>
        <n v="2674"/>
        <n v="3170"/>
        <n v="707"/>
        <n v="3366"/>
        <n v="3002"/>
        <n v="2847"/>
        <n v="2000"/>
        <n v="3283"/>
        <n v="3373"/>
        <n v="2595"/>
        <n v="1181"/>
        <n v="1919"/>
        <n v="3247"/>
        <n v="2685"/>
        <n v="2788"/>
        <n v="1890"/>
        <n v="2444"/>
        <n v="1986"/>
        <n v="2771"/>
        <n v="1178"/>
        <n v="288"/>
        <n v="1132"/>
        <n v="1850"/>
        <n v="1124"/>
        <n v="1172"/>
        <n v="289"/>
        <n v="2313"/>
        <n v="921"/>
        <n v="3361"/>
        <n v="444"/>
        <n v="3325"/>
        <n v="1929"/>
        <n v="1100"/>
        <n v="2560"/>
        <n v="2362"/>
        <n v="231"/>
        <n v="3426"/>
        <n v="1728"/>
        <n v="2785"/>
        <n v="2534"/>
        <n v="3173"/>
        <n v="2571"/>
        <n v="1737"/>
        <n v="2906"/>
        <n v="809"/>
        <n v="394"/>
        <n v="2292"/>
        <n v="496"/>
        <n v="2405"/>
        <n v="2298"/>
        <n v="355"/>
        <n v="2373"/>
        <n v="3406"/>
        <n v="1031"/>
        <n v="952"/>
        <n v="748"/>
        <n v="2743"/>
        <n v="2514"/>
        <n v="3062"/>
        <n v="2912"/>
        <n v="2316"/>
        <n v="3015"/>
        <n v="1063"/>
        <n v="1765"/>
        <n v="55"/>
        <n v="610"/>
        <n v="1534"/>
        <n v="263"/>
        <n v="1717"/>
        <n v="3038"/>
        <n v="2497"/>
        <n v="874"/>
        <n v="1475"/>
        <n v="2004"/>
        <n v="1072"/>
        <n v="733"/>
        <n v="2765"/>
        <n v="864"/>
        <n v="2897"/>
        <n v="11"/>
        <n v="3291"/>
        <n v="2769"/>
        <n v="3166"/>
        <n v="1082"/>
        <n v="1879"/>
        <n v="1311"/>
        <n v="2269"/>
        <n v="249"/>
        <n v="61"/>
        <n v="2766"/>
        <n v="414"/>
        <n v="14"/>
        <n v="2507"/>
        <n v="1622"/>
        <n v="1003"/>
        <n v="1422"/>
        <n v="1189"/>
        <n v="112"/>
        <n v="1080"/>
        <n v="1224"/>
        <n v="1973"/>
        <n v="2564"/>
        <n v="2845"/>
        <n v="2160"/>
        <n v="883"/>
        <n v="241"/>
        <n v="2344"/>
        <n v="1768"/>
        <n v="1725"/>
        <n v="2115"/>
        <n v="240"/>
        <n v="471"/>
        <n v="1674"/>
        <n v="2767"/>
        <n v="1107"/>
        <n v="2314"/>
        <n v="1984"/>
        <n v="3111"/>
        <n v="1368"/>
        <n v="3346"/>
        <n v="3121"/>
        <n v="971"/>
        <n v="894"/>
        <n v="3034"/>
        <n v="1426"/>
        <n v="1261"/>
        <n v="814"/>
        <n v="1163"/>
        <n v="2669"/>
        <n v="437"/>
        <n v="1755"/>
        <n v="770"/>
        <n v="1783"/>
        <n v="2945"/>
        <n v="2727"/>
        <n v="2579"/>
        <n v="472"/>
        <n v="3242"/>
        <n v="454"/>
        <n v="2883"/>
        <n v="3195"/>
        <n v="2203"/>
        <n v="899"/>
        <n v="1389"/>
        <n v="1838"/>
        <n v="2226"/>
        <n v="537"/>
        <n v="1839"/>
        <n v="2286"/>
        <n v="3341"/>
        <n v="603"/>
        <n v="2409"/>
        <n v="827"/>
        <n v="2158"/>
        <n v="650"/>
        <n v="2015"/>
        <n v="692"/>
        <n v="2146"/>
        <n v="2590"/>
        <n v="38"/>
        <n v="1218"/>
        <n v="1982"/>
        <n v="436"/>
        <n v="261"/>
        <n v="813"/>
        <n v="365"/>
        <n v="3476"/>
        <n v="672"/>
        <n v="3196"/>
        <n v="2460"/>
        <n v="3024"/>
        <n v="2681"/>
        <n v="181"/>
        <n v="2419"/>
        <n v="1222"/>
        <n v="3224"/>
        <n v="1286"/>
        <n v="2069"/>
        <n v="655"/>
        <n v="3310"/>
        <n v="3404"/>
        <n v="2181"/>
        <n v="438"/>
        <n v="428"/>
        <n v="2051"/>
        <n v="1814"/>
        <n v="2764"/>
        <n v="3499"/>
        <n v="2821"/>
        <n v="1451"/>
        <n v="2248"/>
        <n v="383"/>
        <n v="2918"/>
        <n v="2582"/>
        <n v="446"/>
        <n v="579"/>
        <n v="1039"/>
        <n v="1335"/>
        <n v="1799"/>
        <n v="3497"/>
        <n v="1279"/>
        <n v="1046"/>
        <n v="205"/>
        <n v="3160"/>
        <n v="1775"/>
        <n v="2161"/>
        <n v="2701"/>
        <n v="566"/>
        <n v="2981"/>
        <n v="2943"/>
        <n v="223"/>
        <n v="1258"/>
        <n v="2457"/>
        <n v="940"/>
        <n v="3405"/>
        <n v="1902"/>
        <n v="2987"/>
        <n v="2258"/>
        <n v="2019"/>
        <n v="2397"/>
        <n v="2302"/>
        <n v="1593"/>
        <n v="46"/>
        <n v="3028"/>
        <n v="1501"/>
        <n v="3240"/>
        <n v="3208"/>
        <n v="1733"/>
        <n v="3108"/>
        <n v="2309"/>
        <n v="935"/>
        <n v="587"/>
        <n v="1131"/>
        <n v="630"/>
        <n v="2526"/>
        <n v="490"/>
        <n v="2459"/>
        <n v="2162"/>
        <n v="2317"/>
        <n v="581"/>
        <n v="1442"/>
        <n v="1569"/>
        <n v="1916"/>
        <n v="1496"/>
        <n v="3212"/>
        <n v="1323"/>
        <n v="816"/>
        <n v="3052"/>
        <n v="871"/>
        <n v="1736"/>
        <n v="862"/>
        <n v="2349"/>
        <n v="626"/>
        <n v="2643"/>
        <n v="1997"/>
        <n v="2193"/>
        <n v="3481"/>
        <n v="3385"/>
        <n v="861"/>
        <n v="1009"/>
        <n v="2493"/>
        <n v="3389"/>
        <n v="2056"/>
        <n v="812"/>
        <n v="2223"/>
        <n v="726"/>
        <n v="1797"/>
        <n v="3146"/>
        <n v="628"/>
        <n v="1366"/>
        <n v="3313"/>
        <n v="2014"/>
        <n v="2637"/>
        <n v="737"/>
        <n v="1580"/>
        <n v="2351"/>
        <n v="2615"/>
        <n v="699"/>
        <n v="3148"/>
        <n v="2045"/>
        <n v="606"/>
        <n v="3172"/>
        <n v="1277"/>
        <n v="3064"/>
        <n v="3378"/>
        <n v="982"/>
        <n v="51"/>
        <n v="2087"/>
        <n v="1582"/>
        <n v="2734"/>
        <n v="499"/>
        <n v="1096"/>
        <n v="1750"/>
        <n v="519"/>
        <n v="2274"/>
        <n v="388"/>
        <n v="2508"/>
        <n v="911"/>
        <n v="402"/>
        <n v="1559"/>
        <n v="3327"/>
        <n v="1400"/>
        <n v="334"/>
        <n v="1417"/>
        <n v="1510"/>
        <n v="929"/>
        <n v="2453"/>
        <n v="3189"/>
        <n v="214"/>
        <n v="421"/>
        <n v="2972"/>
        <n v="984"/>
        <n v="403"/>
        <n v="506"/>
        <n v="391"/>
        <n v="255"/>
        <n v="2124"/>
        <n v="1047"/>
        <n v="1935"/>
        <n v="2921"/>
        <n v="2931"/>
        <n v="2549"/>
        <n v="157"/>
        <n v="1383"/>
        <n v="3360"/>
        <n v="1415"/>
        <n v="3463"/>
        <n v="2048"/>
        <n v="648"/>
        <n v="1421"/>
        <n v="2563"/>
        <n v="3297"/>
        <n v="2363"/>
        <n v="339"/>
        <n v="750"/>
        <n v="3314"/>
        <n v="198"/>
        <n v="2166"/>
        <n v="3055"/>
        <n v="292"/>
        <n v="627"/>
        <n v="3248"/>
        <n v="601"/>
        <n v="1729"/>
        <n v="2670"/>
        <n v="607"/>
        <n v="2202"/>
        <n v="113"/>
        <n v="2413"/>
        <n v="1225"/>
        <n v="2175"/>
        <n v="2820"/>
        <n v="2206"/>
        <n v="1187"/>
        <n v="775"/>
        <n v="2804"/>
        <n v="2052"/>
        <n v="3103"/>
        <n v="1669"/>
        <n v="2222"/>
        <n v="2893"/>
        <n v="2049"/>
        <n v="420"/>
        <n v="1742"/>
        <n v="2299"/>
        <n v="2384"/>
        <n v="426"/>
        <n v="2936"/>
        <n v="2738"/>
        <n v="497"/>
        <n v="1427"/>
        <n v="1168"/>
        <n v="2232"/>
        <n v="1180"/>
        <n v="510"/>
        <n v="3168"/>
        <n v="997"/>
        <n v="1909"/>
        <n v="3281"/>
        <n v="3061"/>
        <n v="2423"/>
        <n v="2289"/>
        <n v="714"/>
        <n v="347"/>
        <n v="2554"/>
        <n v="1977"/>
        <n v="1410"/>
        <n v="3114"/>
        <n v="3021"/>
        <n v="3097"/>
        <n v="638"/>
        <n v="1807"/>
        <n v="229"/>
        <n v="2691"/>
        <n v="2593"/>
        <n v="2699"/>
        <n v="1789"/>
        <n v="1670"/>
        <n v="2644"/>
        <n v="2093"/>
        <n v="2874"/>
        <n v="1025"/>
        <n v="2348"/>
        <n v="1793"/>
        <n v="965"/>
        <n v="963"/>
        <n v="567"/>
        <n v="75"/>
        <n v="1898"/>
        <n v="2139"/>
        <n v="43"/>
        <n v="1227"/>
        <n v="1508"/>
        <n v="1609"/>
        <n v="531"/>
        <n v="740"/>
        <n v="1657"/>
        <n v="169"/>
        <n v="1915"/>
        <n v="1251"/>
        <n v="2934"/>
        <n v="597"/>
        <n v="311"/>
        <n v="1911"/>
        <n v="727"/>
        <n v="356"/>
        <n v="938"/>
        <n v="2668"/>
        <n v="2900"/>
        <n v="3101"/>
        <n v="895"/>
        <n v="712"/>
        <n v="2219"/>
        <n v="3294"/>
        <n v="679"/>
        <n v="2630"/>
        <n v="2343"/>
        <n v="671"/>
        <n v="252"/>
        <n v="880"/>
        <n v="2395"/>
        <n v="1971"/>
        <n v="1662"/>
        <n v="1640"/>
        <n v="441"/>
        <n v="702"/>
        <n v="1897"/>
        <n v="2662"/>
        <n v="2810"/>
        <n v="1756"/>
        <n v="2891"/>
        <n v="1169"/>
        <n v="3380"/>
        <n v="3187"/>
        <n v="2711"/>
        <n v="2244"/>
        <n v="1322"/>
        <n v="1391"/>
        <n v="2233"/>
        <n v="3430"/>
        <n v="2187"/>
        <n v="494"/>
        <n v="996"/>
        <n v="166"/>
        <n v="3456"/>
        <n v="2099"/>
        <n v="875"/>
        <n v="1641"/>
        <n v="2107"/>
        <n v="3477"/>
        <n v="2474"/>
        <n v="2580"/>
        <n v="2587"/>
        <n v="2463"/>
        <n v="6"/>
        <n v="1114"/>
        <n v="1364"/>
        <n v="104"/>
        <n v="629"/>
        <n v="3434"/>
        <n v="3134"/>
        <n v="1085"/>
        <n v="853"/>
        <n v="690"/>
        <n v="1573"/>
        <n v="961"/>
        <n v="153"/>
        <n v="3144"/>
        <n v="3296"/>
        <n v="1278"/>
        <n v="2257"/>
        <n v="2231"/>
        <n v="1741"/>
        <n v="138"/>
        <n v="175"/>
        <n v="732"/>
        <n v="3019"/>
        <n v="2342"/>
        <n v="3273"/>
        <n v="3398"/>
        <n v="2230"/>
        <n v="430"/>
        <n v="1539"/>
        <n v="158"/>
        <n v="1735"/>
        <n v="1457"/>
        <n v="1801"/>
        <n v="2078"/>
        <n v="1439"/>
        <n v="3311"/>
        <n v="619"/>
        <n v="2311"/>
        <n v="967"/>
        <n v="159"/>
        <n v="1260"/>
        <n v="1016"/>
        <n v="3401"/>
        <n v="2998"/>
        <n v="2834"/>
        <n v="1474"/>
        <n v="386"/>
        <n v="3459"/>
        <n v="803"/>
        <n v="1372"/>
        <n v="3050"/>
        <n v="1220"/>
        <n v="3215"/>
        <n v="451"/>
        <n v="455"/>
        <n v="1880"/>
        <n v="354"/>
        <n v="1612"/>
        <n v="2640"/>
        <n v="2144"/>
        <n v="2589"/>
        <n v="2119"/>
        <n v="1075"/>
        <n v="2322"/>
        <n v="125"/>
        <n v="3308"/>
        <n v="3072"/>
        <n v="1904"/>
        <n v="1900"/>
        <n v="2424"/>
        <n v="12"/>
        <n v="1287"/>
        <n v="1248"/>
        <n v="1268"/>
        <n v="463"/>
        <n v="2753"/>
        <n v="1514"/>
        <n v="54"/>
        <n v="3214"/>
        <n v="3145"/>
        <n v="1205"/>
        <n v="3184"/>
        <n v="3213"/>
        <n v="1490"/>
        <n v="1482"/>
        <n v="2164"/>
        <n v="1665"/>
        <n v="63"/>
        <n v="3466"/>
        <n v="1198"/>
        <n v="3093"/>
        <n v="2635"/>
        <n v="1503"/>
        <n v="1678"/>
        <n v="491"/>
        <n v="888"/>
        <n v="2016"/>
        <n v="810"/>
        <n v="2407"/>
        <n v="2806"/>
        <n v="282"/>
        <n v="604"/>
        <n v="3230"/>
        <n v="2963"/>
        <n v="1920"/>
        <n v="2334"/>
        <n v="3289"/>
        <n v="3083"/>
        <n v="3138"/>
        <n v="3039"/>
        <n v="863"/>
        <n v="738"/>
        <n v="1960"/>
        <n v="1958"/>
        <n v="1139"/>
        <n v="2483"/>
        <n v="1479"/>
        <n v="1546"/>
        <n v="118"/>
        <n v="1213"/>
        <n v="268"/>
        <n v="2390"/>
        <n v="1472"/>
        <n v="1700"/>
        <n v="114"/>
        <n v="1541"/>
        <n v="358"/>
        <n v="2188"/>
        <n v="3141"/>
        <n v="417"/>
        <n v="96"/>
        <n v="1777"/>
        <n v="3069"/>
        <n v="343"/>
        <n v="2355"/>
        <n v="931"/>
        <n v="2518"/>
        <n v="2989"/>
        <n v="3323"/>
        <n v="2930"/>
        <n v="677"/>
        <n v="2446"/>
        <n v="3266"/>
        <n v="1727"/>
        <n v="3415"/>
        <n v="1090"/>
        <n v="1212"/>
        <n v="3365"/>
        <n v="3396"/>
        <n v="319"/>
        <n v="1245"/>
        <n v="2700"/>
        <n v="3474"/>
        <n v="1649"/>
        <n v="1200"/>
        <n v="2602"/>
        <n v="1784"/>
        <n v="2196"/>
        <n v="2567"/>
        <n v="757"/>
        <n v="3465"/>
        <n v="2596"/>
        <n v="2568"/>
        <n v="773"/>
        <n v="2881"/>
        <n v="1436"/>
        <n v="3453"/>
        <n v="836"/>
        <n v="2290"/>
        <n v="571"/>
        <n v="535"/>
        <n v="2722"/>
        <n v="663"/>
        <n v="1574"/>
        <n v="3334"/>
        <n v="3409"/>
        <n v="2294"/>
        <n v="1980"/>
        <n v="2861"/>
        <n v="2783"/>
        <n v="1146"/>
        <n v="2350"/>
        <n v="3167"/>
        <n v="103"/>
        <n v="2781"/>
        <n v="1037"/>
        <n v="2368"/>
        <n v="3336"/>
        <n v="2216"/>
        <n v="1354"/>
        <n v="1469"/>
        <n v="1993"/>
        <n v="424"/>
        <n v="88"/>
        <n v="2907"/>
        <n v="1324"/>
        <n v="2245"/>
        <n v="3392"/>
        <n v="2336"/>
        <n v="1862"/>
        <n v="2784"/>
        <n v="763"/>
        <n v="1543"/>
        <n v="2207"/>
        <n v="547"/>
        <n v="243"/>
        <n v="3439"/>
        <n v="2797"/>
        <n v="3171"/>
        <n v="1151"/>
        <n v="986"/>
        <n v="2991"/>
        <n v="1133"/>
        <n v="1330"/>
        <n v="657"/>
        <n v="482"/>
        <n v="3206"/>
        <n v="1377"/>
        <n v="787"/>
        <n v="1557"/>
        <n v="893"/>
        <n v="1241"/>
        <n v="2950"/>
        <n v="493"/>
        <n v="2569"/>
        <n v="867"/>
        <n v="2953"/>
        <n v="2455"/>
        <n v="1528"/>
        <n v="1693"/>
        <n v="2262"/>
        <n v="150"/>
        <n v="1939"/>
        <n v="1859"/>
        <n v="2619"/>
        <n v="1899"/>
        <n v="2449"/>
        <n v="1660"/>
        <n v="879"/>
        <n v="1424"/>
        <n v="460"/>
        <n v="390"/>
        <n v="479"/>
        <n v="1230"/>
        <n v="959"/>
        <n v="3464"/>
        <n v="2141"/>
        <n v="1808"/>
        <n v="698"/>
        <n v="999"/>
        <n v="1667"/>
        <n v="3287"/>
        <n v="1952"/>
        <n v="130"/>
        <n v="3369"/>
        <n v="1940"/>
        <n v="1208"/>
        <n v="1595"/>
        <n v="3423"/>
        <n v="2790"/>
        <n v="2962"/>
        <n v="1176"/>
        <n v="3377"/>
        <n v="228"/>
        <n v="1215"/>
        <n v="206"/>
        <n v="602"/>
        <n v="1587"/>
        <n v="1936"/>
        <n v="2178"/>
        <n v="3165"/>
        <n v="82"/>
        <n v="1255"/>
        <n v="9"/>
        <n v="2324"/>
        <n v="2866"/>
        <n v="3343"/>
        <n v="385"/>
        <n v="2553"/>
        <n v="960"/>
        <n v="1686"/>
        <n v="2898"/>
        <n v="2402"/>
        <n v="1666"/>
        <n v="2576"/>
        <n v="1336"/>
        <n v="3304"/>
        <n v="2305"/>
        <n v="1284"/>
        <n v="1955"/>
        <n v="3484"/>
        <n v="93"/>
        <n v="764"/>
        <n v="2572"/>
        <n v="3068"/>
        <n v="878"/>
        <n v="1192"/>
        <n v="325"/>
        <n v="192"/>
        <n v="1065"/>
        <n v="828"/>
        <n v="265"/>
        <n v="2758"/>
        <n v="540"/>
        <n v="947"/>
        <n v="3233"/>
        <n v="2253"/>
        <n v="1659"/>
        <n v="304"/>
        <n v="3276"/>
        <n v="2041"/>
        <n v="83"/>
        <n v="749"/>
        <n v="1877"/>
        <n v="1710"/>
        <n v="317"/>
        <n v="3460"/>
        <n v="416"/>
        <n v="2406"/>
        <n v="2104"/>
        <n v="807"/>
        <n v="2174"/>
        <n v="3492"/>
        <n v="2180"/>
        <n v="919"/>
        <n v="2442"/>
        <n v="2235"/>
        <n v="2853"/>
        <n v="2142"/>
        <n v="1699"/>
        <n v="1401"/>
        <n v="1462"/>
        <n v="2353"/>
        <n v="1235"/>
        <n v="1256"/>
        <n v="107"/>
        <n v="2134"/>
        <n v="3207"/>
        <n v="688"/>
        <n v="1749"/>
        <n v="1891"/>
        <n v="1782"/>
        <n v="2307"/>
        <n v="3075"/>
        <n v="779"/>
        <n v="1572"/>
        <n v="901"/>
        <n v="336"/>
        <n v="170"/>
        <n v="3367"/>
        <n v="1489"/>
        <n v="1325"/>
        <n v="331"/>
        <n v="1309"/>
        <n v="48"/>
        <n v="3387"/>
        <n v="1621"/>
        <n v="1682"/>
        <n v="2359"/>
        <n v="1201"/>
        <n v="1683"/>
        <n v="1375"/>
        <n v="846"/>
        <n v="3099"/>
        <n v="2854"/>
        <n v="3161"/>
        <n v="711"/>
        <n v="28"/>
        <n v="1337"/>
        <n v="1022"/>
        <n v="1206"/>
        <n v="868"/>
        <n v="2809"/>
        <n v="2638"/>
        <n v="3447"/>
        <n v="2909"/>
        <n v="2516"/>
        <n v="503"/>
        <n v="1642"/>
        <n v="68"/>
        <n v="2490"/>
        <n v="3087"/>
        <n v="2625"/>
        <n v="1656"/>
        <n v="1553"/>
        <n v="2774"/>
        <n v="3182"/>
        <n v="1832"/>
        <n v="1556"/>
        <n v="1654"/>
        <n v="1619"/>
        <n v="2679"/>
        <n v="2472"/>
        <n v="596"/>
        <n v="384"/>
        <n v="1234"/>
        <n v="762"/>
        <n v="1238"/>
        <n v="2220"/>
        <n v="3250"/>
        <n v="2475"/>
        <n v="2951"/>
        <n v="800"/>
        <n v="1157"/>
        <n v="2293"/>
        <n v="665"/>
        <n v="608"/>
        <n v="1170"/>
        <n v="2604"/>
        <n v="1743"/>
        <n v="3194"/>
        <n v="1575"/>
        <n v="1692"/>
        <n v="1566"/>
        <n v="1590"/>
        <n v="2894"/>
        <n v="2890"/>
        <n v="2001"/>
        <n v="662"/>
        <n v="3362"/>
        <n v="2812"/>
        <n v="2347"/>
        <n v="612"/>
        <n v="1177"/>
        <n v="722"/>
        <n v="3150"/>
        <n v="2200"/>
        <n v="1857"/>
        <n v="2598"/>
        <n v="3317"/>
        <n v="2910"/>
        <n v="1888"/>
        <n v="1281"/>
        <n v="1676"/>
        <n v="735"/>
        <n v="3265"/>
        <n v="922"/>
        <n v="780"/>
        <n v="2688"/>
        <n v="1352"/>
        <n v="1946"/>
        <n v="949"/>
        <n v="3267"/>
        <n v="2960"/>
        <n v="456"/>
        <n v="3009"/>
        <n v="492"/>
        <n v="1020"/>
        <n v="734"/>
        <n v="2121"/>
        <n v="509"/>
        <n v="1981"/>
        <n v="743"/>
        <n v="105"/>
        <n v="2913"/>
        <n v="31"/>
        <n v="362"/>
        <n v="1932"/>
        <n v="1376"/>
        <n v="2034"/>
        <n v="3397"/>
        <n v="1645"/>
        <n v="892"/>
        <n v="2939"/>
        <n v="3271"/>
        <n v="586"/>
        <n v="2066"/>
        <n v="920"/>
        <n v="624"/>
        <n v="2394"/>
        <n v="342"/>
        <n v="1927"/>
        <n v="1307"/>
        <n v="2965"/>
        <n v="3418"/>
        <n v="2673"/>
        <n v="1243"/>
        <n v="1805"/>
        <n v="1247"/>
        <n v="375"/>
        <n v="3428"/>
        <n v="1057"/>
        <n v="568"/>
        <n v="283"/>
        <n v="1518"/>
        <n v="272"/>
        <n v="486"/>
        <n v="1347"/>
        <n v="2594"/>
        <n v="860"/>
        <n v="2583"/>
        <n v="616"/>
        <n v="3026"/>
        <n v="1048"/>
        <n v="3063"/>
        <n v="257"/>
        <n v="3190"/>
        <n v="2333"/>
        <n v="35"/>
        <n v="299"/>
        <n v="3245"/>
        <n v="160"/>
        <n v="3493"/>
        <n v="1962"/>
        <n v="1922"/>
        <n v="2570"/>
        <n v="1283"/>
        <n v="2504"/>
        <n v="623"/>
        <n v="399"/>
        <n v="2925"/>
        <n v="2371"/>
        <n v="2577"/>
        <n v="2973"/>
        <n v="301"/>
        <n v="3376"/>
        <n v="2221"/>
        <n v="2940"/>
        <n v="678"/>
        <n v="2885"/>
        <n v="468"/>
        <n v="1871"/>
        <n v="1320"/>
        <n v="2150"/>
        <n v="3417"/>
        <n v="2265"/>
        <n v="1013"/>
        <n v="2933"/>
        <n v="3322"/>
        <n v="2867"/>
        <n v="2494"/>
        <n v="2830"/>
        <n v="1521"/>
        <n v="1043"/>
        <n v="755"/>
        <n v="802"/>
        <n v="2742"/>
        <n v="512"/>
        <n v="2675"/>
        <n v="3107"/>
        <n v="3321"/>
        <n v="2040"/>
        <n v="783"/>
        <n v="1652"/>
        <n v="3010"/>
        <n v="3205"/>
        <n v="1447"/>
        <n v="2956"/>
        <n v="1774"/>
        <n v="3359"/>
        <n v="1732"/>
        <n v="474"/>
        <n v="3457"/>
        <n v="1852"/>
        <n v="2002"/>
        <n v="22"/>
        <n v="658"/>
        <n v="1651"/>
        <n v="162"/>
        <n v="3116"/>
        <n v="2177"/>
        <n v="2957"/>
        <n v="2140"/>
        <n v="1119"/>
        <n v="2487"/>
        <n v="1840"/>
        <n v="2667"/>
        <n v="2970"/>
        <n v="2037"/>
        <n v="866"/>
        <n v="1875"/>
        <n v="1459"/>
        <n v="2529"/>
        <n v="3450"/>
        <n v="1677"/>
        <n v="3164"/>
        <n v="2086"/>
        <n v="2613"/>
        <n v="569"/>
        <n v="2920"/>
        <n v="1093"/>
        <n v="2818"/>
        <n v="1865"/>
        <n v="1726"/>
        <n v="439"/>
        <n v="1552"/>
        <n v="2246"/>
        <n v="1874"/>
        <n v="2927"/>
        <n v="3246"/>
        <n v="16"/>
        <n v="1604"/>
        <n v="2267"/>
        <n v="1276"/>
        <n v="1954"/>
        <n v="2205"/>
        <n v="948"/>
        <n v="1562"/>
        <n v="3342"/>
        <n v="2671"/>
        <n v="1592"/>
        <n v="870"/>
        <n v="3198"/>
        <n v="2131"/>
        <n v="469"/>
        <n v="1675"/>
        <n v="1468"/>
        <n v="369"/>
        <n v="2562"/>
        <n v="77"/>
        <n v="3046"/>
        <n v="392"/>
        <n v="685"/>
        <n v="97"/>
        <n v="1964"/>
        <n v="183"/>
        <n v="1339"/>
        <n v="3437"/>
        <n v="1715"/>
        <n v="435"/>
        <n v="264"/>
        <n v="34"/>
        <n v="3"/>
        <n v="1724"/>
        <n v="2777"/>
        <n v="3388"/>
        <n v="2852"/>
        <n v="1150"/>
        <n v="1321"/>
        <n v="620"/>
        <n v="1533"/>
        <n v="1034"/>
        <n v="2272"/>
        <n v="2715"/>
        <n v="855"/>
        <n v="3128"/>
        <n v="1529"/>
        <n v="3001"/>
        <n v="565"/>
        <n v="2873"/>
        <n v="913"/>
        <n v="1535"/>
        <n v="2116"/>
        <n v="1887"/>
        <n v="573"/>
        <n v="191"/>
        <n v="905"/>
        <n v="1746"/>
        <n v="2491"/>
        <n v="2889"/>
        <n v="501"/>
        <n v="3081"/>
        <n v="1280"/>
        <n v="406"/>
        <n v="3102"/>
        <n v="2064"/>
        <n v="3432"/>
        <n v="1464"/>
        <n v="2506"/>
        <n v="1249"/>
        <n v="839"/>
        <n v="914"/>
        <n v="2404"/>
        <n v="2513"/>
        <n v="700"/>
        <n v="1386"/>
        <n v="209"/>
        <n v="238"/>
        <n v="330"/>
        <n v="2291"/>
        <n v="731"/>
        <n v="3347"/>
        <n v="1392"/>
        <n v="1908"/>
        <n v="1465"/>
        <n v="2827"/>
        <n v="1892"/>
        <n v="1112"/>
        <n v="2858"/>
        <n v="194"/>
        <n v="1430"/>
        <n v="1173"/>
        <n v="3489"/>
        <n v="2503"/>
        <n v="3458"/>
        <n v="2654"/>
        <n v="2519"/>
        <n v="1975"/>
        <n v="427"/>
        <n v="2870"/>
        <n v="924"/>
        <n v="2690"/>
        <n v="1744"/>
        <n v="3113"/>
        <n v="1907"/>
        <n v="2759"/>
        <n v="646"/>
        <n v="1463"/>
        <n v="1099"/>
        <n v="3162"/>
        <n v="2211"/>
        <n v="2948"/>
        <n v="370"/>
        <n v="2510"/>
        <n v="2512"/>
        <n v="42"/>
        <n v="3221"/>
        <n v="1526"/>
        <n v="3003"/>
        <n v="3218"/>
        <n v="207"/>
        <n v="121"/>
        <n v="247"/>
        <n v="943"/>
        <n v="988"/>
        <n v="2610"/>
        <n v="882"/>
        <n v="1843"/>
        <n v="2249"/>
        <n v="2825"/>
        <n v="2326"/>
        <n v="1044"/>
        <n v="1583"/>
        <n v="1680"/>
        <n v="3340"/>
        <n v="389"/>
        <n v="3004"/>
        <n v="1045"/>
        <n v="2388"/>
        <n v="2398"/>
        <n v="2473"/>
        <n v="2857"/>
        <n v="2156"/>
        <n v="1101"/>
        <n v="954"/>
        <n v="2678"/>
        <n v="1381"/>
        <n v="1246"/>
        <n v="2208"/>
        <n v="847"/>
        <n v="1348"/>
        <n v="163"/>
        <n v="2478"/>
        <n v="1416"/>
        <n v="2721"/>
        <n v="2828"/>
        <n v="294"/>
        <n v="2605"/>
        <n v="1945"/>
        <n v="2849"/>
        <n v="473"/>
        <n v="674"/>
        <n v="1803"/>
        <n v="2430"/>
        <n v="366"/>
        <n v="457"/>
        <n v="599"/>
        <n v="135"/>
        <n v="65"/>
        <n v="3454"/>
        <n v="645"/>
        <n v="670"/>
        <n v="1058"/>
        <n v="1350"/>
        <n v="2869"/>
        <n v="3188"/>
        <n v="226"/>
        <n v="3137"/>
        <n v="67"/>
        <n v="3483"/>
        <n v="2982"/>
        <n v="1596"/>
        <n v="2545"/>
        <n v="1130"/>
        <n v="1791"/>
        <n v="2169"/>
        <n v="1951"/>
        <n v="1285"/>
        <n v="1362"/>
        <n v="2197"/>
        <n v="525"/>
        <n v="2646"/>
        <n v="1704"/>
        <n v="811"/>
        <n v="3070"/>
        <n v="2084"/>
        <n v="2058"/>
        <n v="1513"/>
        <n v="3364"/>
        <n v="2133"/>
        <n v="3135"/>
        <n v="2325"/>
        <n v="3429"/>
        <n v="1412"/>
        <n v="865"/>
        <n v="2275"/>
        <n v="3029"/>
        <n v="1382"/>
        <n v="2824"/>
        <n v="1796"/>
        <n v="2393"/>
        <n v="3416"/>
        <n v="3270"/>
        <n v="805"/>
        <n v="2435"/>
        <n v="306"/>
        <n v="514"/>
        <n v="2706"/>
        <n v="791"/>
        <n v="287"/>
        <n v="808"/>
        <n v="1434"/>
        <n v="1138"/>
        <n v="378"/>
        <n v="2250"/>
        <n v="489"/>
        <n v="3041"/>
        <n v="3260"/>
        <n v="771"/>
        <n v="1499"/>
        <n v="1023"/>
        <n v="2744"/>
        <n v="3025"/>
        <n v="2147"/>
        <n v="845"/>
        <n v="348"/>
        <n v="2938"/>
        <n v="1995"/>
        <n v="781"/>
        <n v="2021"/>
        <n v="1010"/>
        <n v="2617"/>
        <n v="1834"/>
        <n v="3153"/>
        <n v="3498"/>
        <n v="1856"/>
        <n v="2979"/>
        <n v="1901"/>
        <n v="1882"/>
        <n v="495"/>
        <n v="2"/>
        <n v="3348"/>
        <n v="2649"/>
        <n v="1779"/>
        <n v="120"/>
        <n v="2270"/>
        <n v="2983"/>
        <n v="1563"/>
        <n v="267"/>
        <n v="1296"/>
        <n v="751"/>
        <n v="2252"/>
        <n v="71"/>
        <n v="1631"/>
        <n v="242"/>
        <n v="3079"/>
        <n v="1154"/>
        <n v="598"/>
        <n v="1433"/>
        <n v="1209"/>
        <n v="3268"/>
        <n v="2061"/>
        <n v="2096"/>
        <n v="3023"/>
        <n v="584"/>
        <n v="1228"/>
        <n v="275"/>
        <n v="1628"/>
        <n v="1542"/>
        <n v="449"/>
        <n v="1141"/>
        <n v="422"/>
        <n v="944"/>
        <n v="3403"/>
        <n v="284"/>
        <n v="1555"/>
        <n v="1673"/>
        <n v="3280"/>
        <n v="341"/>
        <n v="400"/>
        <n v="2581"/>
        <n v="2959"/>
        <n v="528"/>
        <n v="1716"/>
        <n v="2664"/>
        <n v="1988"/>
        <n v="248"/>
        <n v="18"/>
        <n v="2118"/>
        <n v="1976"/>
        <n v="1889"/>
        <n v="1127"/>
        <n v="168"/>
        <n v="1689"/>
        <n v="1162"/>
        <n v="1679"/>
        <n v="504"/>
        <n v="3435"/>
        <n v="2185"/>
        <n v="3461"/>
        <n v="1117"/>
        <n v="1849"/>
        <n v="1512"/>
        <n v="128"/>
        <n v="2148"/>
        <n v="1397"/>
        <n v="541"/>
        <n v="3320"/>
        <n v="3441"/>
        <n v="1876"/>
        <n v="32"/>
        <n v="2025"/>
        <n v="2656"/>
        <n v="524"/>
        <n v="1635"/>
        <n v="1064"/>
        <n v="487"/>
        <n v="508"/>
        <n v="2039"/>
        <n v="2043"/>
        <n v="2420"/>
        <n v="1053"/>
        <n v="1872"/>
        <n v="848"/>
        <n v="1992"/>
        <n v="2532"/>
        <n v="3051"/>
        <n v="98"/>
        <n v="1267"/>
        <n v="1298"/>
        <n v="2238"/>
        <n v="423"/>
        <n v="1959"/>
        <n v="232"/>
        <n v="1305"/>
        <n v="2724"/>
        <n v="462"/>
        <n v="3059"/>
        <n v="1385"/>
        <n v="1754"/>
        <n v="784"/>
        <n v="1637"/>
        <n v="774"/>
        <n v="2255"/>
        <n v="1437"/>
        <n v="3122"/>
        <n v="2716"/>
        <n v="27"/>
        <n v="2926"/>
        <n v="26"/>
        <n v="2829"/>
        <n v="2757"/>
        <n v="3500"/>
        <n v="2303"/>
        <n v="2167"/>
        <n v="3180"/>
        <n v="2517"/>
        <n v="379"/>
        <n v="761"/>
        <n v="659"/>
        <n v="361"/>
        <n v="2026"/>
        <n v="2356"/>
        <n v="393"/>
        <n v="709"/>
        <n v="196"/>
        <n v="991"/>
        <n v="881"/>
        <n v="111"/>
        <n v="2978"/>
        <n v="2006"/>
        <n v="930"/>
        <n v="980"/>
        <n v="2089"/>
        <n v="2735"/>
        <n v="2720"/>
        <n v="741"/>
        <n v="3471"/>
        <n v="2917"/>
        <n v="3234"/>
        <n v="2129"/>
        <n v="274"/>
        <n v="3449"/>
        <n v="582"/>
        <n v="830"/>
        <n v="1275"/>
        <n v="2403"/>
        <n v="1204"/>
        <n v="841"/>
        <n v="1828"/>
        <n v="3318"/>
        <n v="1089"/>
        <n v="2696"/>
        <n v="2328"/>
        <n v="2315"/>
        <n v="551"/>
        <n v="2264"/>
        <n v="1183"/>
        <n v="1164"/>
        <n v="3424"/>
        <n v="521"/>
        <n v="190"/>
        <n v="2186"/>
        <n v="526"/>
        <n v="2798"/>
        <n v="286"/>
        <n v="1002"/>
        <n v="3036"/>
        <n v="1998"/>
        <n v="300"/>
        <n v="644"/>
        <n v="837"/>
        <n v="2655"/>
        <n v="2173"/>
        <n v="5034"/>
        <n v="2984"/>
        <n v="715"/>
        <n v="3071"/>
        <n v="152"/>
        <n v="1441"/>
        <n v="3033"/>
        <n v="1005"/>
        <n v="552"/>
        <n v="2287"/>
        <n v="2068"/>
        <n v="141"/>
        <n v="161"/>
        <n v="1896"/>
        <n v="2974"/>
        <n v="1968"/>
        <n v="1491"/>
        <n v="19"/>
        <n v="3092"/>
        <n v="3094"/>
        <n v="2321"/>
        <n v="2157"/>
        <n v="1040"/>
        <n v="1823"/>
        <n v="1966"/>
        <n v="2259"/>
        <n v="326"/>
        <n v="2346"/>
        <n v="2080"/>
        <n v="1036"/>
        <n v="530"/>
        <n v="2819"/>
        <n v="3414"/>
        <n v="2090"/>
        <n v="1160"/>
        <n v="36"/>
        <n v="3243"/>
        <n v="302"/>
        <n v="1403"/>
        <n v="1135"/>
        <n v="3066"/>
        <n v="2663"/>
        <n v="1147"/>
        <n v="1831"/>
        <n v="555"/>
        <n v="890"/>
        <n v="1066"/>
        <n v="1836"/>
        <n v="349"/>
        <n v="502"/>
        <n v="3490"/>
        <n v="2456"/>
        <n v="413"/>
        <n v="1520"/>
        <n v="269"/>
        <n v="73"/>
        <n v="2228"/>
        <n v="2964"/>
        <n v="1948"/>
        <n v="1772"/>
        <n v="3109"/>
        <n v="2975"/>
        <n v="3078"/>
        <n v="467"/>
        <n v="2256"/>
        <n v="2782"/>
        <n v="2059"/>
        <n v="976"/>
        <n v="2242"/>
        <n v="1598"/>
        <n v="872"/>
        <n v="2968"/>
        <n v="2600"/>
        <n v="1800"/>
        <n v="1394"/>
        <n v="2337"/>
        <n v="2941"/>
        <n v="2802"/>
        <n v="2628"/>
        <n v="544"/>
        <n v="956"/>
        <n v="1786"/>
        <n v="3438"/>
        <n v="2863"/>
        <n v="708"/>
        <n v="972"/>
        <n v="1231"/>
        <n v="2928"/>
        <n v="2499"/>
        <n v="3017"/>
        <n v="1294"/>
        <n v="3237"/>
        <n v="2725"/>
        <n v="2271"/>
        <n v="1647"/>
        <n v="1369"/>
        <n v="2588"/>
        <n v="129"/>
        <n v="1766"/>
        <n v="1051"/>
        <n v="1605"/>
        <n v="1360"/>
        <n v="557"/>
        <n v="801"/>
        <n v="3354"/>
        <n v="2657"/>
        <n v="2387"/>
        <n v="1497"/>
        <n v="2243"/>
        <n v="595"/>
        <n v="2524"/>
        <n v="2547"/>
        <n v="3037"/>
        <n v="2754"/>
        <n v="1060"/>
        <n v="1271"/>
        <n v="212"/>
        <n v="411"/>
        <n v="1097"/>
        <n v="3192"/>
        <n v="1149"/>
        <n v="448"/>
        <n v="3491"/>
        <n v="2634"/>
        <n v="909"/>
        <n v="3005"/>
        <n v="1747"/>
        <n v="123"/>
        <n v="2047"/>
        <n v="3333"/>
        <n v="978"/>
        <n v="3053"/>
        <n v="244"/>
        <n v="146"/>
        <n v="2145"/>
        <n v="2896"/>
        <n v="3381"/>
        <n v="3115"/>
        <n v="4"/>
        <n v="2123"/>
        <n v="2902"/>
        <n v="2496"/>
        <n v="643"/>
        <n v="3090"/>
        <n v="1458"/>
        <n v="2437"/>
        <n v="1380"/>
        <n v="164"/>
        <n v="578"/>
        <n v="592"/>
        <n v="3106"/>
        <n v="60"/>
        <n v="1092"/>
        <n v="641"/>
        <n v="1560"/>
        <n v="271"/>
        <n v="1004"/>
        <n v="992"/>
        <n v="3442"/>
        <n v="2813"/>
        <n v="1069"/>
        <n v="898"/>
        <n v="1270"/>
        <n v="131"/>
        <n v="443"/>
        <n v="600"/>
        <n v="1055"/>
        <n v="2521"/>
        <n v="2225"/>
        <n v="1109"/>
        <n v="3076"/>
        <n v="2612"/>
        <n v="754"/>
        <n v="1842"/>
        <n v="1269"/>
        <n v="78"/>
        <n v="2091"/>
        <n v="2323"/>
        <n v="2065"/>
        <n v="1387"/>
        <n v="1620"/>
        <n v="1365"/>
        <n v="1175"/>
        <n v="2792"/>
        <n v="2431"/>
        <n v="1661"/>
        <n v="2003"/>
        <n v="591"/>
        <n v="3349"/>
        <n v="2718"/>
        <n v="3235"/>
        <n v="2429"/>
        <n v="2416"/>
        <n v="2411"/>
        <n v="373"/>
        <n v="2327"/>
        <n v="2795"/>
        <n v="1017"/>
        <n v="2077"/>
        <n v="2835"/>
        <n v="2486"/>
        <n v="1938"/>
        <n v="1757"/>
        <n v="1338"/>
        <n v="1067"/>
        <n v="2482"/>
        <n v="1211"/>
        <n v="2704"/>
        <n v="1448"/>
        <n v="2030"/>
        <n v="1293"/>
        <n v="1334"/>
        <n v="3410"/>
        <n v="2739"/>
        <n v="1011"/>
        <n v="1863"/>
        <n v="3384"/>
        <n v="575"/>
        <n v="278"/>
        <n v="415"/>
        <n v="3073"/>
        <n v="2876"/>
        <n v="1819"/>
        <n v="7"/>
        <n v="713"/>
        <n v="1626"/>
        <n v="3496"/>
        <n v="2666"/>
        <n v="1257"/>
        <n v="1266"/>
        <n v="2895"/>
        <n v="1708"/>
        <n v="3175"/>
        <n v="518"/>
        <n v="332"/>
        <n v="2209"/>
        <n v="2551"/>
        <n v="1083"/>
        <n v="622"/>
        <n v="2745"/>
        <n v="3179"/>
        <n v="910"/>
        <n v="574"/>
        <n v="3284"/>
        <n v="1658"/>
        <n v="1632"/>
        <n v="2911"/>
        <n v="1851"/>
        <n v="1712"/>
        <n v="2224"/>
        <n v="2882"/>
        <n v="927"/>
        <n v="3272"/>
        <n v="434"/>
        <n v="3279"/>
        <n v="1943"/>
        <n v="3292"/>
        <n v="2525"/>
        <n v="3091"/>
        <n v="618"/>
        <n v="1778"/>
        <n v="2011"/>
        <n v="2135"/>
        <n v="998"/>
        <n v="822"/>
        <n v="1544"/>
        <n v="1846"/>
        <n v="2807"/>
      </sharedItems>
    </cacheField>
    <cacheField name="transaction_date" numFmtId="14">
      <sharedItems containsSemiMixedTypes="0" containsNonDate="0" containsDate="1" containsString="0" minDate="2017-01-01T00:00:00" maxDate="2017-12-31T00:00:00"/>
    </cacheField>
    <cacheField name="Recency" numFmtId="0">
      <sharedItems containsString="0" containsBlank="1" containsNumber="1" containsInteger="1" minValue="0" maxValue="363"/>
    </cacheField>
    <cacheField name="online_order" numFmtId="0">
      <sharedItems containsBlank="1"/>
    </cacheField>
    <cacheField name="order_status" numFmtId="49">
      <sharedItems/>
    </cacheField>
    <cacheField name="brand" numFmtId="0">
      <sharedItems containsBlank="1"/>
    </cacheField>
    <cacheField name="product_line" numFmtId="0">
      <sharedItems containsBlank="1"/>
    </cacheField>
    <cacheField name="product_class" numFmtId="0">
      <sharedItems containsBlank="1"/>
    </cacheField>
    <cacheField name="product_size" numFmtId="0">
      <sharedItems containsBlank="1"/>
    </cacheField>
    <cacheField name="list_price" numFmtId="0">
      <sharedItems containsSemiMixedTypes="0" containsString="0" containsNumber="1" minValue="12.01" maxValue="2091.4699999999998"/>
    </cacheField>
    <cacheField name="standard_cost" numFmtId="0">
      <sharedItems containsString="0" containsBlank="1" containsNumber="1" minValue="7.21" maxValue="1759.85"/>
    </cacheField>
    <cacheField name="product_first_sold_date" numFmtId="0">
      <sharedItems containsDate="1" containsString="0" containsBlank="1" containsMixedTypes="1" minDate="1991-01-21T00:00:00" maxDate="2015-08-03T00:00:00"/>
    </cacheField>
    <cacheField name="Profit" numFmtId="0">
      <sharedItems containsString="0" containsBlank="1" containsNumber="1" minValue="4.8" maxValue="1702.5499999999997"/>
    </cacheField>
    <cacheField name="gender" numFmtId="0">
      <sharedItems containsBlank="1"/>
    </cacheField>
    <cacheField name="past_3_years_bike_related_purchases" numFmtId="0">
      <sharedItems containsString="0" containsBlank="1" containsNumber="1" containsInteger="1" minValue="0" maxValue="99"/>
    </cacheField>
    <cacheField name="DOB" numFmtId="0">
      <sharedItems containsDate="1" containsBlank="1" containsMixedTypes="1" minDate="1899-12-30T00:00:00" maxDate="2002-03-12T00:00:00"/>
    </cacheField>
    <cacheField name="AGE" numFmtId="0">
      <sharedItems containsBlank="1" containsMixedTypes="1" containsNumber="1" minValue="0" maxValue="88.758468651699644"/>
    </cacheField>
    <cacheField name="job_title" numFmtId="0">
      <sharedItems containsBlank="1" containsMixedTypes="1" containsNumber="1" containsInteger="1" minValue="0" maxValue="0"/>
    </cacheField>
    <cacheField name="job_industry_category" numFmtId="0">
      <sharedItems containsBlank="1"/>
    </cacheField>
    <cacheField name="wealth_segment" numFmtId="0">
      <sharedItems containsBlank="1"/>
    </cacheField>
    <cacheField name="deceased_indicator" numFmtId="0">
      <sharedItems containsBlank="1"/>
    </cacheField>
    <cacheField name="owns_car" numFmtId="0">
      <sharedItems containsBlank="1"/>
    </cacheField>
    <cacheField name="tenure" numFmtId="0">
      <sharedItems containsString="0" containsBlank="1" containsNumber="1" containsInteger="1" minValue="0" maxValue="22"/>
    </cacheField>
    <cacheField name="Comparison_date" numFmtId="0">
      <sharedItems containsNonDate="0" containsDate="1" containsString="0" containsBlank="1" minDate="2017-12-30T00:00:00" maxDate="2017-12-31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000">
  <r>
    <n v="253"/>
    <n v="2"/>
    <x v="0"/>
    <d v="2017-12-30T00:00:00"/>
    <n v="0"/>
    <b v="0"/>
    <s v="Approved"/>
    <s v="Giant Bicycles"/>
    <s v="Road"/>
    <s v="low"/>
    <s v="small"/>
    <n v="590.26"/>
    <n v="525.33000000000004"/>
    <d v="2010-11-05T00:00:00"/>
    <n v="64.92999999999995"/>
    <s v="F"/>
    <n v="71"/>
    <d v="1976-08-17T00:00:00"/>
    <n v="43.909153583206489"/>
    <s v="Dental Hygienist"/>
    <s v="Health"/>
    <s v="High Net Worth"/>
    <s v="N"/>
    <s v="No"/>
    <n v="20"/>
    <d v="2017-12-30T00:00:00"/>
  </r>
  <r>
    <n v="411"/>
    <n v="62"/>
    <x v="1"/>
    <d v="2017-12-30T00:00:00"/>
    <n v="0"/>
    <b v="0"/>
    <s v="Approved"/>
    <s v="Solex"/>
    <s v="Standard"/>
    <s v="medium"/>
    <s v="medium"/>
    <n v="478.16"/>
    <n v="298.72000000000003"/>
    <d v="1993-06-23T00:00:00"/>
    <n v="179.44"/>
    <s v="F"/>
    <n v="50"/>
    <d v="1990-02-19T00:00:00"/>
    <n v="30.39134536402841"/>
    <s v="Staff Accountant I"/>
    <s v="Manufacturing"/>
    <s v="Mass Customer"/>
    <s v="N"/>
    <s v="No"/>
    <n v="3"/>
    <m/>
  </r>
  <r>
    <n v="497"/>
    <n v="62"/>
    <x v="2"/>
    <d v="2017-12-30T00:00:00"/>
    <n v="0"/>
    <b v="1"/>
    <s v="Approved"/>
    <s v="Solex"/>
    <s v="Standard"/>
    <s v="high"/>
    <s v="medium"/>
    <n v="1024.6600000000001"/>
    <n v="614.79999999999995"/>
    <d v="1993-10-02T00:00:00"/>
    <n v="409.86000000000013"/>
    <s v="F"/>
    <n v="11"/>
    <d v="1978-09-12T00:00:00"/>
    <n v="41.837920706494167"/>
    <s v="Community Outreach Specialist"/>
    <s v="n/a"/>
    <s v="High Net Worth"/>
    <s v="N"/>
    <s v="Yes"/>
    <n v="17"/>
    <m/>
  </r>
  <r>
    <n v="606"/>
    <n v="70"/>
    <x v="3"/>
    <d v="2017-12-30T00:00:00"/>
    <n v="0"/>
    <b v="0"/>
    <s v="Approved"/>
    <s v="Trek Bicycles"/>
    <s v="Standard"/>
    <s v="high"/>
    <s v="medium"/>
    <n v="495.72"/>
    <n v="297.43"/>
    <d v="1999-07-26T00:00:00"/>
    <n v="198.29000000000002"/>
    <s v="M"/>
    <n v="73"/>
    <d v="1985-10-31T00:00:00"/>
    <n v="34.6981946790969"/>
    <s v="Analog Circuit Design manager"/>
    <s v="Property"/>
    <s v="Mass Customer"/>
    <s v="N"/>
    <s v="Yes"/>
    <n v="9"/>
    <m/>
  </r>
  <r>
    <n v="748"/>
    <n v="80"/>
    <x v="4"/>
    <d v="2017-12-30T00:00:00"/>
    <n v="0"/>
    <b v="1"/>
    <s v="Approved"/>
    <s v="Trek Bicycles"/>
    <s v="Standard"/>
    <s v="medium"/>
    <s v="large"/>
    <n v="1469.44"/>
    <n v="596.54999999999995"/>
    <d v="2012-05-18T00:00:00"/>
    <n v="872.8900000000001"/>
    <s v="F"/>
    <n v="11"/>
    <d v="1997-12-14T00:00:00"/>
    <n v="22.569427555809231"/>
    <s v="Electrical Engineer"/>
    <s v="Manufacturing"/>
    <s v="High Net Worth"/>
    <s v="N"/>
    <s v="No"/>
    <n v="3"/>
    <m/>
  </r>
  <r>
    <n v="1033"/>
    <n v="49"/>
    <x v="5"/>
    <d v="2017-12-30T00:00:00"/>
    <n v="0"/>
    <b v="0"/>
    <s v="Approved"/>
    <s v="Trek Bicycles"/>
    <s v="Road"/>
    <s v="medium"/>
    <s v="medium"/>
    <n v="533.51"/>
    <n v="400.13"/>
    <d v="1997-10-04T00:00:00"/>
    <n v="133.38"/>
    <s v="M"/>
    <n v="76"/>
    <d v="1996-01-22T00:00:00"/>
    <n v="24.465317966768136"/>
    <s v="Human Resources Manager"/>
    <s v="Manufacturing"/>
    <s v="Mass Customer"/>
    <s v="N"/>
    <s v="No"/>
    <n v="6"/>
    <m/>
  </r>
  <r>
    <n v="1697"/>
    <n v="56"/>
    <x v="6"/>
    <d v="2017-12-30T00:00:00"/>
    <n v="0"/>
    <b v="1"/>
    <s v="Approved"/>
    <s v="OHM Cycles"/>
    <s v="Standard"/>
    <s v="medium"/>
    <s v="medium"/>
    <n v="183.86"/>
    <n v="137.9"/>
    <d v="1991-01-21T00:00:00"/>
    <n v="45.960000000000008"/>
    <s v="F"/>
    <n v="54"/>
    <d v="1954-08-16T00:00:00"/>
    <n v="65.928331665398275"/>
    <s v="Research Nurse"/>
    <s v="Health"/>
    <s v="Affluent Customer"/>
    <s v="N"/>
    <s v="Yes"/>
    <n v="13"/>
    <m/>
  </r>
  <r>
    <n v="2074"/>
    <n v="12"/>
    <x v="7"/>
    <d v="2017-12-30T00:00:00"/>
    <n v="0"/>
    <b v="1"/>
    <s v="Approved"/>
    <s v="WeareA2B"/>
    <s v="Standard"/>
    <s v="medium"/>
    <s v="medium"/>
    <n v="1231.1500000000001"/>
    <n v="161.6"/>
    <d v="2010-05-05T00:00:00"/>
    <n v="1069.5500000000002"/>
    <s v="F"/>
    <n v="37"/>
    <d v="1976-12-19T00:00:00"/>
    <n v="43.569427555809234"/>
    <s v="Administrative Assistant I"/>
    <s v="Financial Services"/>
    <s v="Mass Customer"/>
    <s v="N"/>
    <s v="Yes"/>
    <n v="17"/>
    <m/>
  </r>
  <r>
    <n v="2285"/>
    <n v="95"/>
    <x v="8"/>
    <d v="2017-12-30T00:00:00"/>
    <n v="0"/>
    <b v="1"/>
    <s v="Approved"/>
    <s v="Giant Bicycles"/>
    <s v="Standard"/>
    <s v="medium"/>
    <s v="large"/>
    <n v="569.55999999999995"/>
    <n v="528.42999999999995"/>
    <d v="2016-03-29T00:00:00"/>
    <n v="41.129999999999995"/>
    <s v="M"/>
    <n v="59"/>
    <d v="1998-05-08T00:00:00"/>
    <n v="22.172167281836629"/>
    <s v="Database Administrator III"/>
    <s v="Manufacturing"/>
    <s v="Mass Customer"/>
    <s v="N"/>
    <s v="Yes"/>
    <n v="1"/>
    <m/>
  </r>
  <r>
    <n v="2843"/>
    <n v="90"/>
    <x v="9"/>
    <d v="2017-12-30T00:00:00"/>
    <n v="0"/>
    <b v="1"/>
    <s v="Approved"/>
    <s v="Norco Bicycles"/>
    <s v="Standard"/>
    <s v="low"/>
    <s v="medium"/>
    <n v="363.01"/>
    <n v="290.41000000000003"/>
    <d v="2005-05-10T00:00:00"/>
    <n v="72.599999999999966"/>
    <s v="M"/>
    <n v="21"/>
    <d v="1958-02-21T00:00:00"/>
    <n v="62.407783720192796"/>
    <n v="0"/>
    <s v="Property"/>
    <s v="Mass Customer"/>
    <s v="N"/>
    <s v="No"/>
    <n v="17"/>
    <m/>
  </r>
  <r>
    <n v="2950"/>
    <n v="30"/>
    <x v="10"/>
    <d v="2017-12-30T00:00:00"/>
    <n v="0"/>
    <b v="0"/>
    <s v="Approved"/>
    <s v="Solex"/>
    <s v="Standard"/>
    <s v="high"/>
    <s v="medium"/>
    <n v="748.17"/>
    <n v="448.9"/>
    <d v="1994-07-12T00:00:00"/>
    <n v="299.27"/>
    <s v="F"/>
    <n v="98"/>
    <d v="2001-11-06T00:00:00"/>
    <n v="18.670797418822932"/>
    <s v="Help Desk Technician"/>
    <s v="Argiculture"/>
    <s v="Mass Customer"/>
    <s v="N"/>
    <s v="Yes"/>
    <n v="1"/>
    <m/>
  </r>
  <r>
    <n v="3254"/>
    <n v="75"/>
    <x v="11"/>
    <d v="2017-12-30T00:00:00"/>
    <n v="0"/>
    <b v="0"/>
    <s v="Approved"/>
    <s v="Giant Bicycles"/>
    <s v="Touring"/>
    <s v="medium"/>
    <s v="large"/>
    <n v="1873.97"/>
    <n v="863.95"/>
    <d v="2006-05-22T00:00:00"/>
    <n v="1010.02"/>
    <s v="F"/>
    <n v="44"/>
    <d v="1978-08-07T00:00:00"/>
    <n v="41.936550843480468"/>
    <s v="Compensation Analyst"/>
    <s v="Financial Services"/>
    <s v="Mass Customer"/>
    <s v="N"/>
    <s v="No"/>
    <n v="11"/>
    <m/>
  </r>
  <r>
    <n v="3938"/>
    <n v="95"/>
    <x v="12"/>
    <d v="2017-12-30T00:00:00"/>
    <n v="0"/>
    <b v="0"/>
    <s v="Approved"/>
    <s v="OHM Cycles"/>
    <s v="Touring"/>
    <s v="low"/>
    <s v="medium"/>
    <n v="1073.07"/>
    <n v="933.84"/>
    <d v="1997-01-25T00:00:00"/>
    <n v="139.2299999999999"/>
    <s v="F"/>
    <n v="71"/>
    <d v="1977-02-18T00:00:00"/>
    <n v="43.402304268137996"/>
    <s v="Account Coordinator"/>
    <s v="Argiculture"/>
    <s v="High Net Worth"/>
    <s v="N"/>
    <s v="No"/>
    <n v="17"/>
    <m/>
  </r>
  <r>
    <n v="4009"/>
    <n v="78"/>
    <x v="13"/>
    <d v="2017-12-30T00:00:00"/>
    <n v="0"/>
    <b v="0"/>
    <s v="Approved"/>
    <s v="Giant Bicycles"/>
    <s v="Standard"/>
    <s v="medium"/>
    <s v="large"/>
    <n v="1765.3"/>
    <n v="709.48"/>
    <d v="2004-07-25T00:00:00"/>
    <n v="1055.82"/>
    <s v="M"/>
    <n v="5"/>
    <d v="1995-06-04T00:00:00"/>
    <n v="25.100934405124299"/>
    <s v="Account Representative IV"/>
    <s v="n/a"/>
    <s v="Mass Customer"/>
    <s v="N"/>
    <s v="No"/>
    <n v="1"/>
    <m/>
  </r>
  <r>
    <n v="4669"/>
    <n v="29"/>
    <x v="14"/>
    <d v="2017-12-30T00:00:00"/>
    <n v="0"/>
    <b v="0"/>
    <s v="Approved"/>
    <s v="WeareA2B"/>
    <s v="Standard"/>
    <s v="medium"/>
    <s v="medium"/>
    <n v="1065.03"/>
    <n v="230.09"/>
    <d v="2000-11-03T00:00:00"/>
    <n v="834.93999999999994"/>
    <s v="F"/>
    <n v="31"/>
    <d v="1986-02-02T00:00:00"/>
    <n v="34.440660432521561"/>
    <s v="Junior Executive"/>
    <s v="Financial Services"/>
    <s v="High Net Worth"/>
    <s v="N"/>
    <s v="No"/>
    <n v="3"/>
    <m/>
  </r>
  <r>
    <n v="4942"/>
    <n v="72"/>
    <x v="15"/>
    <d v="2017-12-30T00:00:00"/>
    <n v="0"/>
    <b v="1"/>
    <s v="Approved"/>
    <s v="OHM Cycles"/>
    <s v="Standard"/>
    <s v="medium"/>
    <s v="medium"/>
    <n v="912.52"/>
    <n v="141.4"/>
    <d v="2015-10-18T00:00:00"/>
    <n v="771.12"/>
    <s v="F"/>
    <n v="98"/>
    <d v="1986-01-22T00:00:00"/>
    <n v="34.470797418822933"/>
    <s v="Automation Specialist IV"/>
    <s v="n/a"/>
    <s v="High Net Worth"/>
    <s v="N"/>
    <s v="No"/>
    <n v="17"/>
    <m/>
  </r>
  <r>
    <n v="5042"/>
    <n v="90"/>
    <x v="16"/>
    <d v="2017-12-30T00:00:00"/>
    <n v="0"/>
    <b v="0"/>
    <s v="Approved"/>
    <s v="Norco Bicycles"/>
    <s v="Standard"/>
    <s v="low"/>
    <s v="medium"/>
    <n v="363.01"/>
    <n v="290.41000000000003"/>
    <d v="1999-07-26T00:00:00"/>
    <n v="72.599999999999966"/>
    <s v="F"/>
    <n v="1"/>
    <d v="1978-12-02T00:00:00"/>
    <n v="41.616002898274985"/>
    <s v="Computer Systems Analyst I"/>
    <s v="n/a"/>
    <s v="Mass Customer"/>
    <s v="N"/>
    <s v="Yes"/>
    <n v="16"/>
    <m/>
  </r>
  <r>
    <n v="5651"/>
    <n v="25"/>
    <x v="17"/>
    <d v="2017-12-30T00:00:00"/>
    <n v="0"/>
    <b v="1"/>
    <s v="Approved"/>
    <s v="Giant Bicycles"/>
    <s v="Road"/>
    <s v="medium"/>
    <s v="medium"/>
    <n v="1538.99"/>
    <n v="829.65"/>
    <d v="1993-05-26T00:00:00"/>
    <n v="709.34"/>
    <s v="M"/>
    <n v="55"/>
    <d v="1954-11-03T00:00:00"/>
    <n v="65.711893309233886"/>
    <s v="Statistician II"/>
    <s v="Retail"/>
    <s v="Affluent Customer"/>
    <s v="N"/>
    <s v="Yes"/>
    <n v="5"/>
    <m/>
  </r>
  <r>
    <n v="7267"/>
    <n v="57"/>
    <x v="18"/>
    <d v="2017-12-30T00:00:00"/>
    <n v="0"/>
    <b v="1"/>
    <s v="Approved"/>
    <s v="WeareA2B"/>
    <s v="Touring"/>
    <s v="medium"/>
    <s v="large"/>
    <n v="1890.39"/>
    <n v="260.14"/>
    <d v="1991-01-21T00:00:00"/>
    <n v="1630.25"/>
    <s v="M"/>
    <n v="12"/>
    <d v="1989-07-14T00:00:00"/>
    <n v="30.994085090055808"/>
    <n v="0"/>
    <s v="IT"/>
    <s v="Mass Customer"/>
    <s v="N"/>
    <s v="Yes"/>
    <n v="2"/>
    <m/>
  </r>
  <r>
    <n v="7311"/>
    <n v="1"/>
    <x v="19"/>
    <d v="2017-12-30T00:00:00"/>
    <n v="0"/>
    <b v="0"/>
    <s v="Approved"/>
    <s v="Giant Bicycles"/>
    <s v="Standard"/>
    <s v="medium"/>
    <s v="medium"/>
    <n v="1403.5"/>
    <n v="954.82"/>
    <d v="2012-09-15T00:00:00"/>
    <n v="448.67999999999995"/>
    <s v="M"/>
    <n v="19"/>
    <d v="1981-09-02T00:00:00"/>
    <n v="38.862578240740739"/>
    <s v="Budget/Accounting Analyst IV"/>
    <s v="IT"/>
    <s v="Mass Customer"/>
    <s v="N"/>
    <s v="Yes"/>
    <n v="6"/>
    <m/>
  </r>
  <r>
    <n v="7518"/>
    <n v="65"/>
    <x v="20"/>
    <d v="2017-12-30T00:00:00"/>
    <n v="0"/>
    <b v="0"/>
    <s v="Approved"/>
    <s v="WeareA2B"/>
    <s v="Standard"/>
    <s v="medium"/>
    <s v="medium"/>
    <n v="1807.45"/>
    <n v="778.69"/>
    <d v="2015-05-21T00:00:00"/>
    <n v="1028.76"/>
    <s v="F"/>
    <n v="10"/>
    <d v="1998-04-28T00:00:00"/>
    <n v="22.1995645421106"/>
    <s v="Computer Systems Analyst II"/>
    <s v="Property"/>
    <s v="Mass Customer"/>
    <s v="N"/>
    <s v="No"/>
    <n v="2"/>
    <m/>
  </r>
  <r>
    <n v="7547"/>
    <n v="23"/>
    <x v="21"/>
    <d v="2017-12-30T00:00:00"/>
    <n v="0"/>
    <b v="1"/>
    <s v="Approved"/>
    <s v="Norco Bicycles"/>
    <s v="Mountain"/>
    <s v="low"/>
    <s v="small"/>
    <n v="688.63"/>
    <n v="612.88"/>
    <d v="1999-06-23T00:00:00"/>
    <n v="75.75"/>
    <s v="F"/>
    <n v="43"/>
    <d v="1980-10-04T00:00:00"/>
    <n v="39.77490700786403"/>
    <s v="Structural Analysis Engineer"/>
    <s v="Manufacturing"/>
    <s v="Mass Customer"/>
    <s v="N"/>
    <s v="Yes"/>
    <n v="9"/>
    <m/>
  </r>
  <r>
    <n v="8111"/>
    <n v="79"/>
    <x v="22"/>
    <d v="2017-12-30T00:00:00"/>
    <n v="0"/>
    <b v="1"/>
    <s v="Approved"/>
    <s v="Norco Bicycles"/>
    <s v="Standard"/>
    <s v="medium"/>
    <s v="medium"/>
    <n v="1555.58"/>
    <n v="818.01"/>
    <d v="2003-09-09T00:00:00"/>
    <n v="737.56999999999994"/>
    <s v="M"/>
    <n v="51"/>
    <d v="1982-08-23T00:00:00"/>
    <n v="37.88997550101471"/>
    <s v="Desktop Support Technician"/>
    <s v="Manufacturing"/>
    <s v="Mass Customer"/>
    <s v="N"/>
    <s v="No"/>
    <n v="7"/>
    <m/>
  </r>
  <r>
    <n v="9158"/>
    <n v="88"/>
    <x v="23"/>
    <d v="2017-12-30T00:00:00"/>
    <n v="0"/>
    <b v="1"/>
    <s v="Approved"/>
    <s v="Norco Bicycles"/>
    <s v="Standard"/>
    <s v="high"/>
    <s v="small"/>
    <n v="1661.92"/>
    <n v="1479.11"/>
    <d v="1993-07-15T00:00:00"/>
    <n v="182.81000000000017"/>
    <s v="M"/>
    <n v="75"/>
    <d v="1989-03-04T00:00:00"/>
    <n v="31.355728925672246"/>
    <s v="Occupational Therapist"/>
    <s v="Health"/>
    <s v="High Net Worth"/>
    <s v="N"/>
    <s v="Yes"/>
    <n v="7"/>
    <m/>
  </r>
  <r>
    <n v="9820"/>
    <n v="31"/>
    <x v="24"/>
    <d v="2017-12-30T00:00:00"/>
    <n v="0"/>
    <b v="1"/>
    <s v="Approved"/>
    <s v="WeareA2B"/>
    <s v="Standard"/>
    <s v="medium"/>
    <s v="medium"/>
    <n v="752.64"/>
    <n v="205.36"/>
    <d v="2002-03-22T00:00:00"/>
    <n v="547.28"/>
    <s v="M"/>
    <n v="20"/>
    <d v="1986-07-06T00:00:00"/>
    <n v="34.018742624302384"/>
    <s v="General Manager"/>
    <s v="Retail"/>
    <s v="High Net Worth"/>
    <s v="N"/>
    <s v="Yes"/>
    <n v="11"/>
    <m/>
  </r>
  <r>
    <n v="10905"/>
    <n v="0"/>
    <x v="25"/>
    <d v="2017-12-30T00:00:00"/>
    <n v="0"/>
    <b v="0"/>
    <s v="Approved"/>
    <s v="Solex"/>
    <s v="Standard"/>
    <s v="medium"/>
    <s v="medium"/>
    <n v="100.35"/>
    <n v="75.260000000000005"/>
    <d v="2004-01-16T00:00:00"/>
    <n v="25.089999999999989"/>
    <s v="F"/>
    <n v="81"/>
    <d v="1974-06-14T00:00:00"/>
    <n v="46.087235774987313"/>
    <s v="Professor"/>
    <s v="Argiculture"/>
    <s v="High Net Worth"/>
    <s v="N"/>
    <s v="Yes"/>
    <n v="11"/>
    <m/>
  </r>
  <r>
    <n v="11701"/>
    <n v="93"/>
    <x v="26"/>
    <d v="2017-12-30T00:00:00"/>
    <n v="0"/>
    <b v="1"/>
    <s v="Approved"/>
    <s v="OHM Cycles"/>
    <s v="Standard"/>
    <s v="high"/>
    <s v="medium"/>
    <n v="1458.17"/>
    <n v="874.9"/>
    <d v="2006-02-02T00:00:00"/>
    <n v="583.2700000000001"/>
    <s v="M"/>
    <n v="54"/>
    <d v="1977-07-30T00:00:00"/>
    <n v="42.95846865169964"/>
    <s v="Computer Systems Analyst I"/>
    <s v="Health"/>
    <s v="High Net Worth"/>
    <s v="N"/>
    <s v="No"/>
    <n v="13"/>
    <m/>
  </r>
  <r>
    <n v="12453"/>
    <n v="12"/>
    <x v="27"/>
    <d v="2017-12-30T00:00:00"/>
    <n v="0"/>
    <b v="0"/>
    <s v="Approved"/>
    <s v="WeareA2B"/>
    <s v="Standard"/>
    <s v="medium"/>
    <s v="medium"/>
    <n v="1231.1500000000001"/>
    <n v="161.6"/>
    <d v="2010-11-05T00:00:00"/>
    <n v="1069.5500000000002"/>
    <s v="M"/>
    <n v="36"/>
    <d v="1965-01-31T00:00:00"/>
    <n v="55.45983851471334"/>
    <s v="Marketing Manager"/>
    <s v="Manufacturing"/>
    <s v="Mass Customer"/>
    <s v="N"/>
    <s v="Yes"/>
    <n v="13"/>
    <m/>
  </r>
  <r>
    <n v="12667"/>
    <n v="89"/>
    <x v="28"/>
    <d v="2017-12-30T00:00:00"/>
    <n v="0"/>
    <b v="1"/>
    <s v="Approved"/>
    <s v="WeareA2B"/>
    <s v="Touring"/>
    <s v="medium"/>
    <s v="large"/>
    <n v="1362.99"/>
    <n v="57.74"/>
    <d v="2016-07-09T00:00:00"/>
    <n v="1305.25"/>
    <s v="M"/>
    <n v="62"/>
    <d v="1981-11-26T00:00:00"/>
    <n v="38.629701528411971"/>
    <s v="Human Resources Manager"/>
    <s v="Property"/>
    <s v="Mass Customer"/>
    <s v="N"/>
    <s v="No"/>
    <n v="7"/>
    <m/>
  </r>
  <r>
    <n v="12826"/>
    <n v="11"/>
    <x v="29"/>
    <d v="2017-12-30T00:00:00"/>
    <n v="0"/>
    <b v="1"/>
    <s v="Approved"/>
    <s v="Trek Bicycles"/>
    <s v="Standard"/>
    <s v="medium"/>
    <s v="small"/>
    <n v="1775.81"/>
    <n v="1580.47"/>
    <d v="2014-03-03T00:00:00"/>
    <n v="195.33999999999992"/>
    <s v="M"/>
    <n v="25"/>
    <d v="1985-08-11T00:00:00"/>
    <n v="34.920112487316082"/>
    <s v="Analog Circuit Design manager"/>
    <s v="Financial Services"/>
    <s v="High Net Worth"/>
    <s v="N"/>
    <s v="No"/>
    <n v="11"/>
    <m/>
  </r>
  <r>
    <n v="13575"/>
    <n v="98"/>
    <x v="30"/>
    <d v="2017-12-30T00:00:00"/>
    <n v="0"/>
    <b v="0"/>
    <s v="Approved"/>
    <s v="Trek Bicycles"/>
    <s v="Standard"/>
    <s v="high"/>
    <s v="medium"/>
    <n v="358.39"/>
    <n v="215.03"/>
    <d v="1991-05-06T00:00:00"/>
    <n v="143.35999999999999"/>
    <s v="F"/>
    <n v="40"/>
    <d v="1973-08-02T00:00:00"/>
    <n v="46.952989199644847"/>
    <s v="Recruiter"/>
    <s v="Retail"/>
    <s v="Affluent Customer"/>
    <s v="N"/>
    <s v="Yes"/>
    <n v="7"/>
    <m/>
  </r>
  <r>
    <n v="13670"/>
    <n v="73"/>
    <x v="31"/>
    <d v="2017-12-30T00:00:00"/>
    <n v="0"/>
    <b v="0"/>
    <s v="Approved"/>
    <s v="Solex"/>
    <s v="Standard"/>
    <s v="medium"/>
    <s v="medium"/>
    <n v="1945.43"/>
    <n v="333.18"/>
    <d v="2002-08-31T00:00:00"/>
    <n v="1612.25"/>
    <s v="U"/>
    <n v="16"/>
    <d v="1899-12-30T00:00:00"/>
    <n v="0"/>
    <s v="Civil Engineer"/>
    <s v="Manufacturing"/>
    <s v="Affluent Customer"/>
    <s v="N"/>
    <s v="No"/>
    <n v="0"/>
    <m/>
  </r>
  <r>
    <n v="15270"/>
    <n v="3"/>
    <x v="32"/>
    <d v="2017-12-30T00:00:00"/>
    <n v="0"/>
    <b v="0"/>
    <s v="Approved"/>
    <s v="Trek Bicycles"/>
    <s v="Standard"/>
    <s v="medium"/>
    <s v="large"/>
    <n v="2091.4699999999998"/>
    <n v="388.92"/>
    <d v="2012-09-15T00:00:00"/>
    <n v="1702.5499999999997"/>
    <s v="F"/>
    <n v="34"/>
    <d v="1958-11-14T00:00:00"/>
    <n v="61.679016596905122"/>
    <s v="Project Manager"/>
    <s v="Manufacturing"/>
    <s v="Mass Customer"/>
    <s v="N"/>
    <s v="No"/>
    <n v="6"/>
    <m/>
  </r>
  <r>
    <n v="15522"/>
    <n v="19"/>
    <x v="33"/>
    <d v="2017-12-30T00:00:00"/>
    <n v="0"/>
    <b v="0"/>
    <s v="Approved"/>
    <s v="OHM Cycles"/>
    <s v="Road"/>
    <s v="high"/>
    <s v="large"/>
    <n v="12.01"/>
    <n v="7.21"/>
    <d v="2009-03-08T00:00:00"/>
    <n v="4.8"/>
    <s v="M"/>
    <n v="40"/>
    <d v="1956-11-17T00:00:00"/>
    <n v="63.670797418822929"/>
    <s v="Environmental Specialist"/>
    <s v="n/a"/>
    <s v="Affluent Customer"/>
    <s v="N"/>
    <s v="No"/>
    <n v="18"/>
    <m/>
  </r>
  <r>
    <n v="15757"/>
    <n v="30"/>
    <x v="34"/>
    <d v="2017-12-30T00:00:00"/>
    <n v="0"/>
    <b v="0"/>
    <s v="Approved"/>
    <s v="Solex"/>
    <s v="Standard"/>
    <s v="high"/>
    <s v="medium"/>
    <n v="748.17"/>
    <n v="448.9"/>
    <d v="1991-11-10T00:00:00"/>
    <n v="299.27"/>
    <s v="F"/>
    <n v="53"/>
    <d v="1971-01-25T00:00:00"/>
    <n v="49.473537144850326"/>
    <s v="VP Product Management"/>
    <s v="Telecommunications"/>
    <s v="Mass Customer"/>
    <s v="N"/>
    <s v="No"/>
    <n v="17"/>
    <m/>
  </r>
  <r>
    <n v="16166"/>
    <n v="89"/>
    <x v="35"/>
    <d v="2017-12-30T00:00:00"/>
    <n v="0"/>
    <b v="0"/>
    <s v="Approved"/>
    <s v="WeareA2B"/>
    <s v="Touring"/>
    <s v="medium"/>
    <s v="large"/>
    <n v="1362.99"/>
    <n v="57.74"/>
    <d v="2002-10-10T00:00:00"/>
    <n v="1305.25"/>
    <s v="F"/>
    <n v="50"/>
    <d v="1986-07-15T00:00:00"/>
    <n v="33.994085090055805"/>
    <s v="Systems Administrator I"/>
    <s v="Retail"/>
    <s v="Affluent Customer"/>
    <s v="N"/>
    <s v="Yes"/>
    <n v="3"/>
    <m/>
  </r>
  <r>
    <n v="16258"/>
    <n v="14"/>
    <x v="36"/>
    <d v="2017-12-30T00:00:00"/>
    <n v="0"/>
    <b v="1"/>
    <s v="Approved"/>
    <s v="Solex"/>
    <s v="Standard"/>
    <s v="high"/>
    <s v="large"/>
    <n v="1842.92"/>
    <n v="1105.75"/>
    <d v="1995-10-24T00:00:00"/>
    <n v="737.17000000000007"/>
    <s v="M"/>
    <n v="46"/>
    <d v="1980-09-14T00:00:00"/>
    <n v="39.829701528411974"/>
    <s v="Administrative Assistant III"/>
    <s v="Retail"/>
    <s v="High Net Worth"/>
    <s v="N"/>
    <s v="No"/>
    <n v="7"/>
    <m/>
  </r>
  <r>
    <n v="16759"/>
    <n v="27"/>
    <x v="37"/>
    <d v="2017-12-30T00:00:00"/>
    <n v="0"/>
    <b v="0"/>
    <s v="Approved"/>
    <s v="Trek Bicycles"/>
    <s v="Standard"/>
    <s v="low"/>
    <s v="medium"/>
    <n v="1057.51"/>
    <n v="154.4"/>
    <d v="2010-06-07T00:00:00"/>
    <n v="903.11"/>
    <s v="F"/>
    <n v="16"/>
    <d v="1975-05-07T00:00:00"/>
    <n v="45.191345364028408"/>
    <s v="Director of Sales"/>
    <s v="Health"/>
    <s v="High Net Worth"/>
    <s v="N"/>
    <s v="Yes"/>
    <n v="21"/>
    <m/>
  </r>
  <r>
    <n v="17135"/>
    <n v="49"/>
    <x v="38"/>
    <d v="2017-12-30T00:00:00"/>
    <n v="0"/>
    <b v="0"/>
    <s v="Approved"/>
    <s v="Trek Bicycles"/>
    <s v="Road"/>
    <s v="medium"/>
    <s v="medium"/>
    <n v="533.51"/>
    <n v="400.13"/>
    <d v="1997-10-04T00:00:00"/>
    <n v="133.38"/>
    <s v="M"/>
    <n v="57"/>
    <d v="1962-03-19T00:00:00"/>
    <n v="58.333811117453067"/>
    <s v="Sales Associate"/>
    <s v="n/a"/>
    <s v="Affluent Customer"/>
    <s v="N"/>
    <s v="Yes"/>
    <n v="15"/>
    <m/>
  </r>
  <r>
    <n v="17182"/>
    <n v="26"/>
    <x v="39"/>
    <d v="2017-12-30T00:00:00"/>
    <n v="0"/>
    <b v="1"/>
    <s v="Approved"/>
    <s v="WeareA2B"/>
    <s v="Standard"/>
    <s v="medium"/>
    <s v="medium"/>
    <n v="1992.93"/>
    <n v="762.63"/>
    <d v="2016-11-22T00:00:00"/>
    <n v="1230.3000000000002"/>
    <s v="M"/>
    <n v="96"/>
    <d v="1964-01-12T00:00:00"/>
    <n v="56.514633035261284"/>
    <s v="Payment Adjustment Coordinator"/>
    <s v="IT"/>
    <s v="Mass Customer"/>
    <s v="N"/>
    <s v="Yes"/>
    <n v="19"/>
    <m/>
  </r>
  <r>
    <n v="17394"/>
    <n v="20"/>
    <x v="40"/>
    <d v="2017-12-30T00:00:00"/>
    <n v="0"/>
    <b v="0"/>
    <s v="Approved"/>
    <s v="Trek Bicycles"/>
    <s v="Standard"/>
    <s v="medium"/>
    <s v="small"/>
    <n v="1775.81"/>
    <n v="1580.47"/>
    <d v="1996-04-05T00:00:00"/>
    <n v="195.33999999999992"/>
    <s v="F"/>
    <n v="75"/>
    <d v="1996-05-19T00:00:00"/>
    <n v="24.14203029553526"/>
    <s v="Help Desk Operator"/>
    <s v="Retail"/>
    <s v="Mass Customer"/>
    <s v="N"/>
    <s v="Yes"/>
    <n v="5"/>
    <m/>
  </r>
  <r>
    <n v="18609"/>
    <n v="27"/>
    <x v="41"/>
    <d v="2017-12-30T00:00:00"/>
    <n v="0"/>
    <b v="0"/>
    <s v="Approved"/>
    <s v="Trek Bicycles"/>
    <s v="Standard"/>
    <s v="medium"/>
    <s v="medium"/>
    <n v="499.53"/>
    <n v="388.72"/>
    <d v="1999-06-23T00:00:00"/>
    <n v="110.80999999999995"/>
    <s v="M"/>
    <n v="14"/>
    <d v="1977-09-10T00:00:00"/>
    <n v="42.84340015854896"/>
    <s v="Clinical Specialist"/>
    <s v="Health"/>
    <s v="Affluent Customer"/>
    <s v="N"/>
    <s v="No"/>
    <n v="10"/>
    <m/>
  </r>
  <r>
    <n v="43"/>
    <n v="76"/>
    <x v="42"/>
    <d v="2017-03-17T00:00:00"/>
    <m/>
    <b v="0"/>
    <s v="Cancelled"/>
    <s v="WeareA2B"/>
    <s v="Standard"/>
    <s v="low"/>
    <s v="medium"/>
    <n v="642.30999999999995"/>
    <n v="513.85"/>
    <n v="41922"/>
    <m/>
    <m/>
    <m/>
    <m/>
    <m/>
    <m/>
    <m/>
    <m/>
    <m/>
    <m/>
    <m/>
    <m/>
  </r>
  <r>
    <n v="19346"/>
    <n v="4"/>
    <x v="43"/>
    <d v="2017-12-30T00:00:00"/>
    <n v="0"/>
    <b v="0"/>
    <s v="Approved"/>
    <s v="Giant Bicycles"/>
    <s v="Standard"/>
    <s v="high"/>
    <s v="medium"/>
    <n v="1129.1300000000001"/>
    <n v="677.48"/>
    <d v="2011-04-16T00:00:00"/>
    <n v="451.65000000000009"/>
    <s v="M"/>
    <n v="9"/>
    <d v="1973-08-03T00:00:00"/>
    <n v="46.950249473617454"/>
    <s v="Account Coordinator"/>
    <s v="Retail"/>
    <s v="Affluent Customer"/>
    <s v="N"/>
    <s v="Yes"/>
    <n v="17"/>
    <m/>
  </r>
  <r>
    <n v="19907"/>
    <n v="41"/>
    <x v="44"/>
    <d v="2017-12-30T00:00:00"/>
    <n v="0"/>
    <b v="0"/>
    <s v="Approved"/>
    <s v="Norco Bicycles"/>
    <s v="Standard"/>
    <s v="low"/>
    <s v="medium"/>
    <n v="958.74"/>
    <n v="748.9"/>
    <d v="2005-12-07T00:00:00"/>
    <n v="209.84000000000003"/>
    <s v="F"/>
    <n v="82"/>
    <d v="1980-10-22T00:00:00"/>
    <n v="39.725591939370879"/>
    <s v="Senior Quality Engineer"/>
    <s v="Financial Services"/>
    <s v="High Net Worth"/>
    <s v="N"/>
    <s v="No"/>
    <n v="14"/>
    <m/>
  </r>
  <r>
    <n v="19959"/>
    <n v="4"/>
    <x v="45"/>
    <d v="2017-12-30T00:00:00"/>
    <n v="0"/>
    <b v="0"/>
    <s v="Approved"/>
    <s v="Solex"/>
    <s v="Standard"/>
    <s v="medium"/>
    <s v="medium"/>
    <n v="1483.2"/>
    <n v="99.59"/>
    <d v="2005-10-22T00:00:00"/>
    <n v="1383.6100000000001"/>
    <s v="M"/>
    <n v="2"/>
    <d v="1976-11-21T00:00:00"/>
    <n v="43.646139884576357"/>
    <s v="Executive Secretary"/>
    <s v="Retail"/>
    <s v="High Net Worth"/>
    <s v="N"/>
    <s v="Yes"/>
    <n v="13"/>
    <m/>
  </r>
  <r>
    <n v="983"/>
    <n v="21"/>
    <x v="46"/>
    <d v="2017-12-29T00:00:00"/>
    <n v="1"/>
    <b v="0"/>
    <s v="Approved"/>
    <s v="Solex"/>
    <s v="Standard"/>
    <s v="medium"/>
    <s v="large"/>
    <n v="1071.23"/>
    <n v="380.74"/>
    <d v="1991-11-10T00:00:00"/>
    <n v="690.49"/>
    <s v="F"/>
    <n v="30"/>
    <d v="1973-10-23T00:00:00"/>
    <n v="46.728331665398272"/>
    <s v="Analog Circuit Design manager"/>
    <s v="Health"/>
    <s v="Affluent Customer"/>
    <s v="N"/>
    <s v="No"/>
    <n v="11"/>
    <m/>
  </r>
  <r>
    <n v="1015"/>
    <n v="35"/>
    <x v="47"/>
    <d v="2017-12-29T00:00:00"/>
    <n v="1"/>
    <b v="1"/>
    <s v="Approved"/>
    <s v="Trek Bicycles"/>
    <s v="Standard"/>
    <s v="low"/>
    <s v="medium"/>
    <n v="1057.51"/>
    <n v="154.4"/>
    <d v="2008-03-19T00:00:00"/>
    <n v="903.11"/>
    <s v="F"/>
    <n v="80"/>
    <d v="1996-10-28T00:00:00"/>
    <n v="23.698194679096904"/>
    <s v="Financial Analyst"/>
    <s v="Financial Services"/>
    <s v="Mass Customer"/>
    <s v="N"/>
    <s v="Yes"/>
    <n v="1"/>
    <m/>
  </r>
  <r>
    <n v="1041"/>
    <n v="30"/>
    <x v="48"/>
    <d v="2017-12-29T00:00:00"/>
    <n v="1"/>
    <b v="0"/>
    <s v="Approved"/>
    <s v="Solex"/>
    <s v="Standard"/>
    <s v="high"/>
    <s v="medium"/>
    <n v="748.17"/>
    <n v="448.9"/>
    <d v="2003-03-18T00:00:00"/>
    <n v="299.27"/>
    <s v="F"/>
    <n v="39"/>
    <d v="1988-01-22T00:00:00"/>
    <n v="32.470797418822933"/>
    <s v="Marketing Assistant"/>
    <s v="Retail"/>
    <s v="Mass Customer"/>
    <s v="N"/>
    <s v="Yes"/>
    <n v="15"/>
    <m/>
  </r>
  <r>
    <n v="2257"/>
    <n v="31"/>
    <x v="49"/>
    <d v="2017-12-29T00:00:00"/>
    <n v="1"/>
    <b v="1"/>
    <s v="Approved"/>
    <s v="Giant Bicycles"/>
    <s v="Standard"/>
    <s v="medium"/>
    <s v="medium"/>
    <n v="230.91"/>
    <n v="173.18"/>
    <d v="1999-07-20T00:00:00"/>
    <n v="57.72999999999999"/>
    <s v="F"/>
    <n v="42"/>
    <d v="1955-09-21T00:00:00"/>
    <n v="64.829701528411974"/>
    <s v="Social Worker"/>
    <s v="Health"/>
    <s v="Affluent Customer"/>
    <s v="N"/>
    <s v="Yes"/>
    <n v="11"/>
    <m/>
  </r>
  <r>
    <n v="4066"/>
    <n v="81"/>
    <x v="50"/>
    <d v="2017-12-29T00:00:00"/>
    <n v="1"/>
    <b v="0"/>
    <s v="Approved"/>
    <s v="Norco Bicycles"/>
    <s v="Standard"/>
    <s v="medium"/>
    <s v="small"/>
    <n v="586.45000000000005"/>
    <n v="521.94000000000005"/>
    <d v="1991-07-10T00:00:00"/>
    <n v="64.509999999999991"/>
    <s v="F"/>
    <n v="53"/>
    <d v="1974-11-15T00:00:00"/>
    <n v="45.665317966768136"/>
    <s v="Accounting Assistant III"/>
    <s v="Health"/>
    <s v="Mass Customer"/>
    <s v="N"/>
    <s v="No"/>
    <n v="11"/>
    <m/>
  </r>
  <r>
    <n v="5658"/>
    <n v="38"/>
    <x v="51"/>
    <d v="2017-12-29T00:00:00"/>
    <n v="1"/>
    <b v="1"/>
    <s v="Approved"/>
    <s v="Solex"/>
    <s v="Standard"/>
    <s v="medium"/>
    <s v="medium"/>
    <n v="1577.53"/>
    <n v="826.51"/>
    <d v="2011-03-16T00:00:00"/>
    <n v="751.02"/>
    <s v="M"/>
    <n v="43"/>
    <d v="1976-09-19T00:00:00"/>
    <n v="43.818742624302381"/>
    <s v="Health Coach IV"/>
    <s v="Health"/>
    <s v="Affluent Customer"/>
    <s v="N"/>
    <s v="No"/>
    <n v="11"/>
    <m/>
  </r>
  <r>
    <n v="6089"/>
    <n v="89"/>
    <x v="52"/>
    <d v="2017-12-29T00:00:00"/>
    <n v="1"/>
    <b v="0"/>
    <s v="Approved"/>
    <s v="Giant Bicycles"/>
    <s v="Standard"/>
    <s v="medium"/>
    <s v="large"/>
    <n v="1812.75"/>
    <n v="582.48"/>
    <d v="2010-06-07T00:00:00"/>
    <n v="1230.27"/>
    <s v="F"/>
    <n v="74"/>
    <d v="2000-01-25T00:00:00"/>
    <n v="20.454359062658547"/>
    <s v="Accounting Assistant I"/>
    <s v="Retail"/>
    <s v="High Net Worth"/>
    <s v="N"/>
    <s v="Yes"/>
    <n v="1"/>
    <m/>
  </r>
  <r>
    <n v="6110"/>
    <n v="94"/>
    <x v="53"/>
    <d v="2017-12-29T00:00:00"/>
    <n v="1"/>
    <b v="0"/>
    <s v="Approved"/>
    <s v="Giant Bicycles"/>
    <s v="Standard"/>
    <s v="medium"/>
    <s v="large"/>
    <n v="1635.3"/>
    <n v="993.66"/>
    <d v="2013-06-09T00:00:00"/>
    <n v="641.64"/>
    <s v="M"/>
    <n v="11"/>
    <d v="1978-01-30T00:00:00"/>
    <n v="42.454359062658547"/>
    <s v="Web Designer IV"/>
    <s v="Property"/>
    <s v="Mass Customer"/>
    <s v="N"/>
    <s v="No"/>
    <n v="17"/>
    <m/>
  </r>
  <r>
    <n v="6344"/>
    <n v="49"/>
    <x v="54"/>
    <d v="2017-12-29T00:00:00"/>
    <n v="1"/>
    <b v="1"/>
    <s v="Approved"/>
    <s v="Trek Bicycles"/>
    <s v="Road"/>
    <s v="medium"/>
    <s v="medium"/>
    <n v="533.51"/>
    <n v="400.13"/>
    <d v="2012-06-04T00:00:00"/>
    <n v="133.38"/>
    <s v="M"/>
    <n v="46"/>
    <d v="1974-08-21T00:00:00"/>
    <n v="45.900934405124303"/>
    <s v="VP Accounting"/>
    <s v="Financial Services"/>
    <s v="Mass Customer"/>
    <s v="N"/>
    <s v="No"/>
    <n v="14"/>
    <m/>
  </r>
  <r>
    <n v="6479"/>
    <n v="29"/>
    <x v="55"/>
    <d v="2017-12-29T00:00:00"/>
    <n v="1"/>
    <b v="1"/>
    <s v="Approved"/>
    <s v="Norco Bicycles"/>
    <s v="Road"/>
    <s v="medium"/>
    <s v="medium"/>
    <n v="543.39"/>
    <n v="407.54"/>
    <d v="2002-03-22T00:00:00"/>
    <n v="135.84999999999997"/>
    <s v="F"/>
    <n v="2"/>
    <d v="1998-10-18T00:00:00"/>
    <n v="21.725591939370876"/>
    <s v="Structural Analysis Engineer"/>
    <s v="Argiculture"/>
    <s v="Mass Customer"/>
    <s v="N"/>
    <s v="Yes"/>
    <n v="3"/>
    <m/>
  </r>
  <r>
    <n v="6987"/>
    <n v="17"/>
    <x v="56"/>
    <d v="2017-12-29T00:00:00"/>
    <n v="1"/>
    <b v="1"/>
    <s v="Approved"/>
    <s v="Solex"/>
    <s v="Standard"/>
    <s v="high"/>
    <s v="medium"/>
    <n v="1024.6600000000001"/>
    <n v="614.79999999999995"/>
    <d v="1996-11-09T00:00:00"/>
    <n v="409.86000000000013"/>
    <s v="M"/>
    <n v="64"/>
    <d v="1984-08-07T00:00:00"/>
    <n v="35.931071391425668"/>
    <s v="Structural Analysis Engineer"/>
    <s v="n/a"/>
    <s v="Mass Customer"/>
    <s v="N"/>
    <s v="No"/>
    <n v="4"/>
    <m/>
  </r>
  <r>
    <n v="7139"/>
    <n v="9"/>
    <x v="26"/>
    <d v="2017-12-29T00:00:00"/>
    <n v="1"/>
    <b v="0"/>
    <s v="Approved"/>
    <s v="Norco Bicycles"/>
    <s v="Standard"/>
    <s v="medium"/>
    <s v="small"/>
    <n v="1216.1400000000001"/>
    <n v="1082.3599999999999"/>
    <d v="1991-08-05T00:00:00"/>
    <n v="133.7800000000002"/>
    <s v="M"/>
    <n v="54"/>
    <d v="1977-07-30T00:00:00"/>
    <n v="42.95846865169964"/>
    <s v="Computer Systems Analyst I"/>
    <s v="Health"/>
    <s v="High Net Worth"/>
    <s v="N"/>
    <s v="No"/>
    <n v="13"/>
    <m/>
  </r>
  <r>
    <n v="7742"/>
    <n v="43"/>
    <x v="57"/>
    <d v="2017-12-29T00:00:00"/>
    <n v="1"/>
    <b v="0"/>
    <s v="Approved"/>
    <s v="Solex"/>
    <s v="Standard"/>
    <s v="medium"/>
    <s v="medium"/>
    <n v="1151.96"/>
    <n v="649.49"/>
    <d v="1993-04-12T00:00:00"/>
    <n v="502.47"/>
    <s v="F"/>
    <n v="77"/>
    <d v="1994-09-08T00:00:00"/>
    <n v="25.837920706494163"/>
    <s v="Account Executive"/>
    <s v="Property"/>
    <s v="Mass Customer"/>
    <s v="N"/>
    <s v="Yes"/>
    <n v="5"/>
    <m/>
  </r>
  <r>
    <n v="8352"/>
    <n v="99"/>
    <x v="58"/>
    <d v="2017-12-29T00:00:00"/>
    <n v="1"/>
    <b v="1"/>
    <s v="Approved"/>
    <s v="OHM Cycles"/>
    <s v="Standard"/>
    <s v="medium"/>
    <s v="medium"/>
    <n v="1227.3399999999999"/>
    <n v="770.89"/>
    <d v="1994-08-10T00:00:00"/>
    <n v="456.44999999999993"/>
    <s v="M"/>
    <n v="65"/>
    <d v="1959-10-14T00:00:00"/>
    <n v="60.763948103754437"/>
    <s v="Product Engineer"/>
    <s v="Entertainment"/>
    <s v="Mass Customer"/>
    <s v="N"/>
    <s v="No"/>
    <n v="12"/>
    <m/>
  </r>
  <r>
    <n v="9508"/>
    <n v="18"/>
    <x v="59"/>
    <d v="2017-12-29T00:00:00"/>
    <n v="1"/>
    <b v="1"/>
    <s v="Approved"/>
    <s v="Solex"/>
    <s v="Standard"/>
    <s v="medium"/>
    <s v="medium"/>
    <n v="575.27"/>
    <n v="431.45"/>
    <d v="2013-03-12T00:00:00"/>
    <n v="143.82"/>
    <s v="F"/>
    <n v="87"/>
    <d v="1980-08-31T00:00:00"/>
    <n v="39.868057692795531"/>
    <s v="Web Developer IV"/>
    <s v="Retail"/>
    <s v="Affluent Customer"/>
    <s v="N"/>
    <s v="No"/>
    <n v="12"/>
    <m/>
  </r>
  <r>
    <n v="10435"/>
    <n v="14"/>
    <x v="60"/>
    <d v="2017-12-29T00:00:00"/>
    <n v="1"/>
    <b v="0"/>
    <s v="Approved"/>
    <s v="Trek Bicycles"/>
    <s v="Standard"/>
    <s v="medium"/>
    <s v="small"/>
    <n v="1386.84"/>
    <n v="1234.29"/>
    <d v="2003-08-05T00:00:00"/>
    <n v="152.54999999999995"/>
    <s v="M"/>
    <n v="4"/>
    <d v="1986-10-24T00:00:00"/>
    <n v="33.717372761288686"/>
    <s v="Associate Professor"/>
    <s v="n/a"/>
    <s v="Mass Customer"/>
    <s v="N"/>
    <s v="No"/>
    <n v="7"/>
    <m/>
  </r>
  <r>
    <n v="10996"/>
    <n v="61"/>
    <x v="61"/>
    <d v="2017-12-29T00:00:00"/>
    <n v="1"/>
    <b v="1"/>
    <s v="Approved"/>
    <s v="OHM Cycles"/>
    <s v="Standard"/>
    <s v="low"/>
    <s v="medium"/>
    <n v="71.16"/>
    <n v="56.93"/>
    <d v="2012-05-18T00:00:00"/>
    <n v="14.229999999999997"/>
    <s v="M"/>
    <n v="63"/>
    <d v="1988-10-01T00:00:00"/>
    <n v="31.777646733891423"/>
    <s v="Quality Engineer"/>
    <s v="Financial Services"/>
    <s v="Mass Customer"/>
    <s v="N"/>
    <s v="Yes"/>
    <n v="9"/>
    <m/>
  </r>
  <r>
    <n v="11034"/>
    <n v="18"/>
    <x v="62"/>
    <d v="2017-12-29T00:00:00"/>
    <n v="1"/>
    <b v="0"/>
    <s v="Approved"/>
    <s v="Solex"/>
    <s v="Standard"/>
    <s v="medium"/>
    <s v="medium"/>
    <n v="575.27"/>
    <n v="431.45"/>
    <d v="2011-05-07T00:00:00"/>
    <n v="143.82"/>
    <s v="M"/>
    <n v="84"/>
    <d v="1976-05-29T00:00:00"/>
    <n v="44.128331665398271"/>
    <n v="0"/>
    <s v="n/a"/>
    <s v="Affluent Customer"/>
    <s v="N"/>
    <s v="Yes"/>
    <n v="16"/>
    <m/>
  </r>
  <r>
    <n v="11522"/>
    <n v="22"/>
    <x v="63"/>
    <d v="2017-12-29T00:00:00"/>
    <n v="1"/>
    <b v="1"/>
    <s v="Approved"/>
    <s v="Solex"/>
    <s v="Standard"/>
    <s v="medium"/>
    <s v="medium"/>
    <n v="575.27"/>
    <n v="431.45"/>
    <d v="1996-04-05T00:00:00"/>
    <n v="143.82"/>
    <s v="F"/>
    <n v="20"/>
    <d v="1978-01-23T00:00:00"/>
    <n v="42.473537144850326"/>
    <s v="Statistician II"/>
    <s v="Retail"/>
    <s v="High Net Worth"/>
    <s v="N"/>
    <s v="Yes"/>
    <n v="18"/>
    <m/>
  </r>
  <r>
    <n v="11564"/>
    <n v="36"/>
    <x v="64"/>
    <d v="2017-12-29T00:00:00"/>
    <n v="1"/>
    <b v="1"/>
    <s v="Approved"/>
    <s v="Solex"/>
    <s v="Standard"/>
    <s v="low"/>
    <s v="medium"/>
    <n v="945.04"/>
    <n v="507.58"/>
    <d v="1995-12-19T00:00:00"/>
    <n v="437.46"/>
    <s v="M"/>
    <n v="97"/>
    <d v="1999-07-28T00:00:00"/>
    <n v="20.95024947361745"/>
    <s v="Nurse"/>
    <s v="Retail"/>
    <s v="Mass Customer"/>
    <s v="N"/>
    <s v="No"/>
    <n v="2"/>
    <m/>
  </r>
  <r>
    <n v="11679"/>
    <n v="32"/>
    <x v="65"/>
    <d v="2017-12-29T00:00:00"/>
    <n v="1"/>
    <b v="0"/>
    <s v="Approved"/>
    <s v="Giant Bicycles"/>
    <s v="Standard"/>
    <s v="medium"/>
    <s v="medium"/>
    <n v="642.70000000000005"/>
    <n v="211.37"/>
    <d v="2003-03-18T00:00:00"/>
    <n v="431.33000000000004"/>
    <s v="M"/>
    <n v="35"/>
    <d v="1993-09-27T00:00:00"/>
    <n v="26.785865911973616"/>
    <s v="Research Nurse"/>
    <s v="Health"/>
    <s v="Mass Customer"/>
    <s v="N"/>
    <s v="Yes"/>
    <n v="8"/>
    <m/>
  </r>
  <r>
    <n v="11992"/>
    <n v="13"/>
    <x v="66"/>
    <d v="2017-12-29T00:00:00"/>
    <n v="1"/>
    <b v="0"/>
    <s v="Approved"/>
    <s v="Solex"/>
    <s v="Standard"/>
    <s v="medium"/>
    <s v="medium"/>
    <n v="1163.8900000000001"/>
    <n v="589.27"/>
    <d v="2016-07-09T00:00:00"/>
    <n v="574.62000000000012"/>
    <s v="U"/>
    <n v="83"/>
    <d v="1899-12-30T00:00:00"/>
    <n v="0"/>
    <s v="Staff Accountant II"/>
    <s v="IT"/>
    <s v="Affluent Customer"/>
    <s v="N"/>
    <s v="No"/>
    <n v="0"/>
    <m/>
  </r>
  <r>
    <n v="13208"/>
    <n v="57"/>
    <x v="67"/>
    <d v="2017-12-29T00:00:00"/>
    <n v="1"/>
    <b v="0"/>
    <s v="Approved"/>
    <s v="WeareA2B"/>
    <s v="Touring"/>
    <s v="medium"/>
    <s v="large"/>
    <n v="1890.39"/>
    <n v="260.14"/>
    <d v="1991-01-21T00:00:00"/>
    <n v="1630.25"/>
    <s v="F"/>
    <n v="77"/>
    <d v="1959-11-17T00:00:00"/>
    <n v="60.670797418822929"/>
    <s v="Sales Associate"/>
    <s v="Manufacturing"/>
    <s v="Mass Customer"/>
    <s v="N"/>
    <s v="Yes"/>
    <n v="12"/>
    <m/>
  </r>
  <r>
    <n v="13226"/>
    <n v="41"/>
    <x v="68"/>
    <d v="2017-12-29T00:00:00"/>
    <n v="1"/>
    <b v="1"/>
    <s v="Approved"/>
    <s v="Solex"/>
    <s v="Road"/>
    <s v="medium"/>
    <s v="medium"/>
    <n v="416.98"/>
    <n v="312.74"/>
    <d v="1997-05-10T00:00:00"/>
    <n v="104.24000000000001"/>
    <s v="M"/>
    <n v="69"/>
    <d v="1988-04-24T00:00:00"/>
    <n v="32.216002898274986"/>
    <s v="Product Engineer"/>
    <s v="Retail"/>
    <s v="Mass Customer"/>
    <s v="N"/>
    <s v="No"/>
    <n v="22"/>
    <m/>
  </r>
  <r>
    <n v="13539"/>
    <n v="0"/>
    <x v="69"/>
    <d v="2017-12-29T00:00:00"/>
    <n v="1"/>
    <b v="0"/>
    <s v="Approved"/>
    <s v="Solex"/>
    <s v="Standard"/>
    <s v="medium"/>
    <s v="medium"/>
    <n v="71.489999999999995"/>
    <n v="53.62"/>
    <d v="2012-12-02T00:00:00"/>
    <n v="17.869999999999997"/>
    <s v="M"/>
    <n v="74"/>
    <d v="1989-04-22T00:00:00"/>
    <n v="31.221482350329779"/>
    <s v="Pharmacist"/>
    <s v="Health"/>
    <s v="High Net Worth"/>
    <s v="N"/>
    <s v="Yes"/>
    <n v="12"/>
    <m/>
  </r>
  <r>
    <n v="13894"/>
    <n v="15"/>
    <x v="70"/>
    <d v="2017-12-29T00:00:00"/>
    <n v="1"/>
    <b v="1"/>
    <s v="Approved"/>
    <s v="Norco Bicycles"/>
    <s v="Standard"/>
    <s v="low"/>
    <s v="medium"/>
    <n v="958.74"/>
    <n v="748.9"/>
    <d v="2005-12-07T00:00:00"/>
    <n v="209.84000000000003"/>
    <s v="M"/>
    <n v="2"/>
    <d v="1967-12-03T00:00:00"/>
    <n v="52.621482350329778"/>
    <s v="Compensation Analyst"/>
    <s v="Financial Services"/>
    <s v="Affluent Customer"/>
    <s v="N"/>
    <s v="No"/>
    <n v="17"/>
    <m/>
  </r>
  <r>
    <n v="14491"/>
    <n v="90"/>
    <x v="71"/>
    <d v="2017-12-29T00:00:00"/>
    <n v="1"/>
    <b v="1"/>
    <s v="Approved"/>
    <s v="Norco Bicycles"/>
    <s v="Standard"/>
    <s v="low"/>
    <s v="medium"/>
    <n v="363.01"/>
    <n v="290.41000000000003"/>
    <d v="2000-11-03T00:00:00"/>
    <n v="72.599999999999966"/>
    <s v="M"/>
    <n v="89"/>
    <d v="1976-01-12T00:00:00"/>
    <n v="44.506413857179098"/>
    <s v="Pharmacist"/>
    <s v="Health"/>
    <s v="Mass Customer"/>
    <s v="N"/>
    <s v="Yes"/>
    <n v="9"/>
    <m/>
  </r>
  <r>
    <n v="15080"/>
    <n v="66"/>
    <x v="72"/>
    <d v="2017-12-29T00:00:00"/>
    <n v="1"/>
    <b v="1"/>
    <s v="Approved"/>
    <s v="Giant Bicycles"/>
    <s v="Road"/>
    <s v="low"/>
    <s v="small"/>
    <n v="590.26"/>
    <n v="525.33000000000004"/>
    <d v="2010-11-05T00:00:00"/>
    <n v="64.92999999999995"/>
    <s v="M"/>
    <n v="17"/>
    <d v="1978-03-23T00:00:00"/>
    <n v="42.311893309233888"/>
    <s v="Senior Developer"/>
    <s v="n/a"/>
    <s v="Mass Customer"/>
    <s v="N"/>
    <s v="No"/>
    <n v="10"/>
    <m/>
  </r>
  <r>
    <n v="15159"/>
    <n v="64"/>
    <x v="14"/>
    <d v="2017-12-29T00:00:00"/>
    <n v="1"/>
    <b v="1"/>
    <s v="Approved"/>
    <s v="Giant Bicycles"/>
    <s v="Standard"/>
    <s v="high"/>
    <s v="small"/>
    <n v="1977.36"/>
    <n v="1759.85"/>
    <d v="2011-08-24T00:00:00"/>
    <n v="217.51"/>
    <s v="F"/>
    <n v="31"/>
    <d v="1986-02-02T00:00:00"/>
    <n v="34.440660432521561"/>
    <s v="Junior Executive"/>
    <s v="Financial Services"/>
    <s v="High Net Worth"/>
    <s v="N"/>
    <s v="No"/>
    <n v="3"/>
    <m/>
  </r>
  <r>
    <n v="15471"/>
    <n v="0"/>
    <x v="73"/>
    <d v="2017-12-29T00:00:00"/>
    <n v="1"/>
    <b v="1"/>
    <s v="Approved"/>
    <s v="Solex"/>
    <s v="Standard"/>
    <s v="medium"/>
    <s v="medium"/>
    <n v="71.489999999999995"/>
    <n v="53.62"/>
    <d v="2012-09-15T00:00:00"/>
    <n v="17.869999999999997"/>
    <s v="M"/>
    <n v="91"/>
    <d v="1968-04-11T00:00:00"/>
    <n v="52.265317966768137"/>
    <s v="Research Assistant III"/>
    <s v="Health"/>
    <s v="High Net Worth"/>
    <s v="N"/>
    <s v="Yes"/>
    <n v="16"/>
    <m/>
  </r>
  <r>
    <n v="15638"/>
    <n v="79"/>
    <x v="74"/>
    <d v="2017-12-29T00:00:00"/>
    <n v="1"/>
    <b v="1"/>
    <s v="Approved"/>
    <s v="Solex"/>
    <s v="Touring"/>
    <s v="medium"/>
    <s v="large"/>
    <n v="2083.94"/>
    <n v="675.03"/>
    <d v="2015-08-02T00:00:00"/>
    <n v="1408.91"/>
    <s v="F"/>
    <n v="95"/>
    <d v="1990-01-01T00:00:00"/>
    <n v="30.525591939370877"/>
    <s v="Structural Engineer"/>
    <s v="Property"/>
    <s v="High Net Worth"/>
    <s v="N"/>
    <s v="Yes"/>
    <n v="16"/>
    <m/>
  </r>
  <r>
    <n v="15877"/>
    <n v="77"/>
    <x v="75"/>
    <d v="2017-12-29T00:00:00"/>
    <n v="1"/>
    <b v="0"/>
    <s v="Approved"/>
    <s v="WeareA2B"/>
    <s v="Standard"/>
    <s v="medium"/>
    <s v="medium"/>
    <n v="1769.64"/>
    <n v="108.76"/>
    <d v="2007-12-11T00:00:00"/>
    <n v="1660.88"/>
    <s v="F"/>
    <n v="44"/>
    <d v="1963-09-06T00:00:00"/>
    <n v="56.865317966768139"/>
    <n v="0"/>
    <s v="Manufacturing"/>
    <s v="High Net Worth"/>
    <s v="N"/>
    <s v="Yes"/>
    <n v="15"/>
    <m/>
  </r>
  <r>
    <n v="16354"/>
    <n v="7"/>
    <x v="76"/>
    <d v="2017-12-29T00:00:00"/>
    <n v="1"/>
    <b v="1"/>
    <s v="Approved"/>
    <s v="Trek Bicycles"/>
    <s v="Road"/>
    <s v="low"/>
    <s v="medium"/>
    <n v="980.37"/>
    <n v="234.43"/>
    <d v="2003-08-05T00:00:00"/>
    <n v="745.94"/>
    <s v="F"/>
    <n v="40"/>
    <d v="1968-11-05T00:00:00"/>
    <n v="51.695454953069508"/>
    <s v="Database Administrator III"/>
    <s v="Manufacturing"/>
    <s v="Mass Customer"/>
    <s v="N"/>
    <s v="Yes"/>
    <n v="19"/>
    <m/>
  </r>
  <r>
    <n v="16358"/>
    <n v="10"/>
    <x v="77"/>
    <d v="2017-12-29T00:00:00"/>
    <n v="1"/>
    <b v="1"/>
    <s v="Approved"/>
    <s v="WeareA2B"/>
    <s v="Touring"/>
    <s v="medium"/>
    <s v="medium"/>
    <n v="1466.68"/>
    <n v="363.25"/>
    <d v="2014-03-03T00:00:00"/>
    <n v="1103.43"/>
    <s v="F"/>
    <n v="66"/>
    <d v="1966-10-31T00:00:00"/>
    <n v="53.711893309233886"/>
    <n v="0"/>
    <s v="Property"/>
    <s v="Mass Customer"/>
    <s v="N"/>
    <s v="No"/>
    <n v="15"/>
    <m/>
  </r>
  <r>
    <n v="16362"/>
    <n v="0"/>
    <x v="78"/>
    <d v="2017-12-29T00:00:00"/>
    <n v="1"/>
    <b v="1"/>
    <s v="Approved"/>
    <s v="WeareA2B"/>
    <s v="Standard"/>
    <s v="medium"/>
    <s v="small"/>
    <n v="175.89"/>
    <n v="131.91999999999999"/>
    <d v="2003-02-16T00:00:00"/>
    <n v="43.97"/>
    <s v="M"/>
    <n v="62"/>
    <d v="1995-12-04T00:00:00"/>
    <n v="24.599564542110603"/>
    <s v="Senior Cost Accountant"/>
    <s v="Financial Services"/>
    <s v="High Net Worth"/>
    <s v="N"/>
    <s v="Yes"/>
    <n v="8"/>
    <m/>
  </r>
  <r>
    <n v="17320"/>
    <n v="51"/>
    <x v="79"/>
    <d v="2017-12-29T00:00:00"/>
    <n v="1"/>
    <b v="1"/>
    <s v="Approved"/>
    <s v="OHM Cycles"/>
    <s v="Standard"/>
    <s v="high"/>
    <s v="medium"/>
    <n v="2005.66"/>
    <n v="1203.4000000000001"/>
    <d v="1997-10-04T00:00:00"/>
    <n v="802.26"/>
    <s v="M"/>
    <n v="0"/>
    <d v="1968-04-16T00:00:00"/>
    <n v="52.251619336631151"/>
    <s v="Data Coordiator"/>
    <s v="Manufacturing"/>
    <s v="Affluent Customer"/>
    <s v="N"/>
    <s v="Yes"/>
    <n v="13"/>
    <m/>
  </r>
  <r>
    <n v="17993"/>
    <n v="95"/>
    <x v="80"/>
    <d v="2017-12-29T00:00:00"/>
    <n v="1"/>
    <b v="0"/>
    <s v="Approved"/>
    <s v="OHM Cycles"/>
    <s v="Touring"/>
    <s v="low"/>
    <s v="medium"/>
    <n v="1073.07"/>
    <n v="933.84"/>
    <d v="1997-08-25T00:00:00"/>
    <n v="139.2299999999999"/>
    <s v="F"/>
    <n v="97"/>
    <d v="1989-01-30T00:00:00"/>
    <n v="31.446139884576354"/>
    <s v="Actuary"/>
    <s v="Financial Services"/>
    <s v="High Net Worth"/>
    <s v="N"/>
    <s v="Yes"/>
    <n v="9"/>
    <m/>
  </r>
  <r>
    <n v="18200"/>
    <n v="5"/>
    <x v="81"/>
    <d v="2017-12-29T00:00:00"/>
    <n v="1"/>
    <b v="0"/>
    <s v="Approved"/>
    <s v="Giant Bicycles"/>
    <s v="Standard"/>
    <s v="high"/>
    <s v="medium"/>
    <n v="1129.1300000000001"/>
    <n v="677.48"/>
    <d v="2005-08-09T00:00:00"/>
    <n v="451.65000000000009"/>
    <s v="M"/>
    <n v="40"/>
    <d v="1992-12-05T00:00:00"/>
    <n v="27.596824816083206"/>
    <s v="VP Quality Control"/>
    <s v="Financial Services"/>
    <s v="High Net Worth"/>
    <s v="N"/>
    <s v="No"/>
    <n v="9"/>
    <m/>
  </r>
  <r>
    <n v="18326"/>
    <n v="25"/>
    <x v="82"/>
    <d v="2017-12-29T00:00:00"/>
    <n v="1"/>
    <b v="1"/>
    <s v="Approved"/>
    <s v="OHM Cycles"/>
    <s v="Standard"/>
    <s v="high"/>
    <s v="medium"/>
    <n v="2005.66"/>
    <n v="1203.4000000000001"/>
    <d v="2012-04-10T00:00:00"/>
    <n v="802.26"/>
    <s v="F"/>
    <n v="35"/>
    <d v="1994-01-24T00:00:00"/>
    <n v="26.45983851471334"/>
    <s v="Assistant Professor"/>
    <s v="Financial Services"/>
    <s v="High Net Worth"/>
    <s v="N"/>
    <s v="No"/>
    <n v="6"/>
    <m/>
  </r>
  <r>
    <n v="18428"/>
    <n v="34"/>
    <x v="83"/>
    <d v="2017-12-29T00:00:00"/>
    <n v="1"/>
    <b v="0"/>
    <s v="Approved"/>
    <s v="Norco Bicycles"/>
    <s v="Road"/>
    <s v="high"/>
    <s v="large"/>
    <n v="774.53"/>
    <n v="464.72"/>
    <d v="2003-03-18T00:00:00"/>
    <n v="309.80999999999995"/>
    <s v="M"/>
    <n v="36"/>
    <d v="1964-12-13T00:00:00"/>
    <n v="55.594085090055806"/>
    <s v="Senior Editor"/>
    <s v="Manufacturing"/>
    <s v="Mass Customer"/>
    <s v="N"/>
    <s v="No"/>
    <n v="8"/>
    <m/>
  </r>
  <r>
    <n v="18480"/>
    <n v="96"/>
    <x v="84"/>
    <d v="2017-12-29T00:00:00"/>
    <n v="1"/>
    <b v="0"/>
    <s v="Approved"/>
    <s v="WeareA2B"/>
    <s v="Road"/>
    <s v="low"/>
    <s v="small"/>
    <n v="1172.78"/>
    <n v="1043.77"/>
    <d v="2002-10-10T00:00:00"/>
    <n v="129.01"/>
    <s v="F"/>
    <n v="53"/>
    <d v="1969-03-10T00:00:00"/>
    <n v="51.352989199644846"/>
    <s v="Administrative Officer"/>
    <s v="Property"/>
    <s v="Mass Customer"/>
    <s v="N"/>
    <s v="No"/>
    <n v="8"/>
    <m/>
  </r>
  <r>
    <n v="18632"/>
    <n v="54"/>
    <x v="85"/>
    <d v="2017-12-29T00:00:00"/>
    <n v="1"/>
    <b v="1"/>
    <s v="Approved"/>
    <s v="WeareA2B"/>
    <s v="Standard"/>
    <s v="medium"/>
    <s v="medium"/>
    <n v="1292.8399999999999"/>
    <n v="13.44"/>
    <d v="2015-10-18T00:00:00"/>
    <n v="1279.3999999999999"/>
    <s v="M"/>
    <n v="34"/>
    <d v="1981-12-10T00:00:00"/>
    <n v="38.591345364028413"/>
    <s v="Sales Associate"/>
    <s v="Manufacturing"/>
    <s v="Affluent Customer"/>
    <s v="N"/>
    <s v="Yes"/>
    <n v="10"/>
    <m/>
  </r>
  <r>
    <n v="18633"/>
    <n v="33"/>
    <x v="86"/>
    <d v="2017-12-29T00:00:00"/>
    <n v="1"/>
    <b v="1"/>
    <s v="Approved"/>
    <s v="Giant Bicycles"/>
    <s v="Standard"/>
    <s v="medium"/>
    <s v="small"/>
    <n v="1311.44"/>
    <n v="1167.18"/>
    <d v="1992-10-11T00:00:00"/>
    <n v="144.26"/>
    <s v="U"/>
    <n v="49"/>
    <d v="1899-12-30T00:00:00"/>
    <n v="0"/>
    <n v="0"/>
    <s v="IT"/>
    <s v="Affluent Customer"/>
    <s v="N"/>
    <s v="No"/>
    <n v="0"/>
    <m/>
  </r>
  <r>
    <n v="18659"/>
    <n v="34"/>
    <x v="87"/>
    <d v="2017-12-29T00:00:00"/>
    <n v="1"/>
    <b v="1"/>
    <s v="Approved"/>
    <s v="Norco Bicycles"/>
    <s v="Road"/>
    <s v="high"/>
    <s v="large"/>
    <n v="774.53"/>
    <n v="464.72"/>
    <d v="1994-07-12T00:00:00"/>
    <n v="309.80999999999995"/>
    <s v="F"/>
    <n v="19"/>
    <d v="1977-03-10T00:00:00"/>
    <n v="43.347509747590053"/>
    <s v="Research Associate"/>
    <s v="Financial Services"/>
    <s v="Mass Customer"/>
    <s v="N"/>
    <s v="Yes"/>
    <n v="11"/>
    <m/>
  </r>
  <r>
    <n v="18866"/>
    <n v="71"/>
    <x v="88"/>
    <d v="2017-12-29T00:00:00"/>
    <n v="1"/>
    <b v="0"/>
    <s v="Approved"/>
    <s v="Solex"/>
    <s v="Standard"/>
    <s v="high"/>
    <s v="large"/>
    <n v="1842.92"/>
    <n v="1105.75"/>
    <d v="2016-12-06T00:00:00"/>
    <n v="737.17000000000007"/>
    <s v="M"/>
    <n v="67"/>
    <d v="1981-05-19T00:00:00"/>
    <n v="39.15298919964485"/>
    <s v="Help Desk Operator"/>
    <s v="Financial Services"/>
    <s v="Mass Customer"/>
    <s v="N"/>
    <s v="Yes"/>
    <n v="17"/>
    <m/>
  </r>
  <r>
    <n v="19091"/>
    <n v="60"/>
    <x v="89"/>
    <d v="2017-12-29T00:00:00"/>
    <n v="1"/>
    <b v="0"/>
    <s v="Approved"/>
    <s v="Giant Bicycles"/>
    <s v="Standard"/>
    <s v="high"/>
    <s v="small"/>
    <n v="1977.36"/>
    <n v="1759.85"/>
    <d v="2011-08-24T00:00:00"/>
    <n v="217.51"/>
    <s v="F"/>
    <n v="38"/>
    <d v="1979-12-07T00:00:00"/>
    <n v="40.602304268137999"/>
    <s v="Legal Assistant"/>
    <s v="Health"/>
    <s v="Affluent Customer"/>
    <s v="N"/>
    <s v="Yes"/>
    <n v="19"/>
    <m/>
  </r>
  <r>
    <n v="19340"/>
    <n v="12"/>
    <x v="90"/>
    <d v="2017-12-29T00:00:00"/>
    <n v="1"/>
    <b v="1"/>
    <s v="Approved"/>
    <s v="WeareA2B"/>
    <s v="Standard"/>
    <s v="medium"/>
    <s v="medium"/>
    <n v="1231.1500000000001"/>
    <n v="161.6"/>
    <d v="2004-08-17T00:00:00"/>
    <n v="1069.5500000000002"/>
    <s v="M"/>
    <n v="10"/>
    <d v="1992-03-10T00:00:00"/>
    <n v="28.336550843480463"/>
    <s v="Nurse"/>
    <s v="Manufacturing"/>
    <s v="Mass Customer"/>
    <s v="N"/>
    <s v="No"/>
    <n v="7"/>
    <m/>
  </r>
  <r>
    <n v="19385"/>
    <n v="0"/>
    <x v="91"/>
    <d v="2017-12-29T00:00:00"/>
    <n v="1"/>
    <b v="1"/>
    <s v="Approved"/>
    <s v="Solex"/>
    <s v="Standard"/>
    <s v="medium"/>
    <s v="medium"/>
    <n v="71.489999999999995"/>
    <n v="53.62"/>
    <d v="2014-03-03T00:00:00"/>
    <n v="17.869999999999997"/>
    <s v="M"/>
    <n v="54"/>
    <d v="1966-07-03T00:00:00"/>
    <n v="54.040660432521562"/>
    <s v="Software Test Engineer III"/>
    <s v="Health"/>
    <s v="High Net Worth"/>
    <s v="N"/>
    <s v="Yes"/>
    <n v="18"/>
    <m/>
  </r>
  <r>
    <n v="19395"/>
    <n v="11"/>
    <x v="92"/>
    <d v="2017-12-29T00:00:00"/>
    <n v="1"/>
    <b v="1"/>
    <s v="Approved"/>
    <s v="Trek Bicycles"/>
    <s v="Standard"/>
    <s v="medium"/>
    <s v="small"/>
    <n v="1775.81"/>
    <n v="1580.47"/>
    <d v="2011-05-07T00:00:00"/>
    <n v="195.33999999999992"/>
    <s v="M"/>
    <n v="51"/>
    <d v="1986-03-12T00:00:00"/>
    <n v="34.336550843480467"/>
    <s v="Nurse"/>
    <s v="n/a"/>
    <s v="High Net Worth"/>
    <s v="N"/>
    <s v="Yes"/>
    <n v="11"/>
    <m/>
  </r>
  <r>
    <n v="19433"/>
    <n v="45"/>
    <x v="93"/>
    <d v="2017-12-29T00:00:00"/>
    <n v="1"/>
    <b v="1"/>
    <s v="Approved"/>
    <s v="Solex"/>
    <s v="Standard"/>
    <s v="medium"/>
    <s v="medium"/>
    <n v="441.49"/>
    <n v="84.99"/>
    <d v="2001-11-25T00:00:00"/>
    <n v="356.5"/>
    <s v="M"/>
    <n v="12"/>
    <d v="1995-08-21T00:00:00"/>
    <n v="24.887235774987314"/>
    <n v="0"/>
    <s v="Manufacturing"/>
    <s v="Mass Customer"/>
    <s v="N"/>
    <s v="Yes"/>
    <n v="22"/>
    <m/>
  </r>
  <r>
    <n v="19699"/>
    <n v="75"/>
    <x v="94"/>
    <d v="2017-12-29T00:00:00"/>
    <n v="1"/>
    <b v="0"/>
    <s v="Approved"/>
    <s v="Giant Bicycles"/>
    <s v="Touring"/>
    <s v="medium"/>
    <s v="large"/>
    <n v="1873.97"/>
    <n v="863.95"/>
    <d v="2006-05-22T00:00:00"/>
    <n v="1010.02"/>
    <s v="M"/>
    <n v="62"/>
    <d v="1992-12-13T00:00:00"/>
    <n v="27.574907007864027"/>
    <s v="Registered Nurse"/>
    <s v="Health"/>
    <s v="Affluent Customer"/>
    <s v="N"/>
    <s v="No"/>
    <n v="3"/>
    <m/>
  </r>
  <r>
    <n v="98"/>
    <n v="49"/>
    <x v="95"/>
    <d v="2017-06-23T00:00:00"/>
    <m/>
    <m/>
    <s v="Approved"/>
    <s v="Trek Bicycles"/>
    <s v="Road"/>
    <s v="medium"/>
    <s v="medium"/>
    <n v="533.51"/>
    <n v="400.13"/>
    <n v="37823"/>
    <m/>
    <m/>
    <m/>
    <m/>
    <m/>
    <m/>
    <m/>
    <m/>
    <m/>
    <m/>
    <m/>
    <m/>
  </r>
  <r>
    <n v="260"/>
    <n v="31"/>
    <x v="96"/>
    <d v="2017-12-28T00:00:00"/>
    <n v="2"/>
    <b v="0"/>
    <s v="Approved"/>
    <s v="Giant Bicycles"/>
    <s v="Standard"/>
    <s v="medium"/>
    <s v="medium"/>
    <n v="230.91"/>
    <n v="173.18"/>
    <d v="2011-03-16T00:00:00"/>
    <n v="57.72999999999999"/>
    <s v="F"/>
    <n v="23"/>
    <d v="1954-02-21T00:00:00"/>
    <n v="66.410523446220196"/>
    <s v="Technical Writer"/>
    <s v="Retail"/>
    <s v="Mass Customer"/>
    <s v="N"/>
    <s v="Yes"/>
    <n v="7"/>
    <m/>
  </r>
  <r>
    <n v="656"/>
    <n v="26"/>
    <x v="97"/>
    <d v="2017-12-28T00:00:00"/>
    <n v="2"/>
    <b v="0"/>
    <s v="Approved"/>
    <s v="WeareA2B"/>
    <s v="Standard"/>
    <s v="medium"/>
    <s v="medium"/>
    <n v="1992.93"/>
    <n v="762.63"/>
    <d v="2015-08-02T00:00:00"/>
    <n v="1230.3000000000002"/>
    <s v="F"/>
    <n v="56"/>
    <d v="1967-10-01T00:00:00"/>
    <n v="52.794085090055809"/>
    <s v="Recruiting Manager"/>
    <s v="Health"/>
    <s v="Affluent Customer"/>
    <s v="N"/>
    <s v="Yes"/>
    <n v="6"/>
    <m/>
  </r>
  <r>
    <n v="750"/>
    <n v="75"/>
    <x v="98"/>
    <d v="2017-12-28T00:00:00"/>
    <n v="2"/>
    <b v="0"/>
    <s v="Approved"/>
    <s v="Giant Bicycles"/>
    <s v="Touring"/>
    <s v="medium"/>
    <s v="large"/>
    <n v="1873.97"/>
    <n v="863.95"/>
    <d v="1991-07-10T00:00:00"/>
    <n v="1010.02"/>
    <s v="F"/>
    <n v="94"/>
    <d v="1987-05-02T00:00:00"/>
    <n v="33.196824816083208"/>
    <s v="GIS Technical Architect"/>
    <s v="Financial Services"/>
    <s v="Affluent Customer"/>
    <s v="N"/>
    <s v="Yes"/>
    <n v="13"/>
    <m/>
  </r>
  <r>
    <n v="802"/>
    <n v="36"/>
    <x v="99"/>
    <d v="2017-12-28T00:00:00"/>
    <n v="2"/>
    <b v="0"/>
    <s v="Approved"/>
    <s v="Solex"/>
    <s v="Standard"/>
    <s v="low"/>
    <s v="medium"/>
    <n v="945.04"/>
    <n v="507.58"/>
    <d v="1995-12-19T00:00:00"/>
    <n v="437.46"/>
    <s v="F"/>
    <n v="12"/>
    <d v="1998-12-26T00:00:00"/>
    <n v="21.536550843480466"/>
    <s v="Community Outreach Specialist"/>
    <s v="Entertainment"/>
    <s v="Mass Customer"/>
    <s v="N"/>
    <s v="No"/>
    <n v="4"/>
    <m/>
  </r>
  <r>
    <n v="1492"/>
    <n v="0"/>
    <x v="100"/>
    <d v="2017-12-28T00:00:00"/>
    <n v="2"/>
    <b v="0"/>
    <s v="Approved"/>
    <s v="OHM Cycles"/>
    <s v="Standard"/>
    <s v="medium"/>
    <s v="medium"/>
    <n v="183.86"/>
    <n v="137.9"/>
    <d v="1991-01-21T00:00:00"/>
    <n v="45.960000000000008"/>
    <s v="F"/>
    <n v="29"/>
    <d v="1997-12-24T00:00:00"/>
    <n v="22.542030295535259"/>
    <s v="Software Test Engineer III"/>
    <s v="Entertainment"/>
    <s v="High Net Worth"/>
    <s v="N"/>
    <s v="Yes"/>
    <n v="2"/>
    <m/>
  </r>
  <r>
    <n v="1561"/>
    <n v="46"/>
    <x v="101"/>
    <d v="2017-12-28T00:00:00"/>
    <n v="2"/>
    <b v="1"/>
    <s v="Approved"/>
    <s v="Solex"/>
    <s v="Standard"/>
    <s v="low"/>
    <s v="medium"/>
    <n v="1289.8499999999999"/>
    <n v="74.510000000000005"/>
    <d v="2001-11-25T00:00:00"/>
    <n v="1215.3399999999999"/>
    <s v="M"/>
    <n v="34"/>
    <d v="1977-09-06T00:00:00"/>
    <n v="42.854359062658546"/>
    <s v="Associate Professor"/>
    <s v="Health"/>
    <s v="Mass Customer"/>
    <s v="N"/>
    <s v="Yes"/>
    <n v="15"/>
    <m/>
  </r>
  <r>
    <n v="1880"/>
    <n v="23"/>
    <x v="102"/>
    <d v="2017-12-28T00:00:00"/>
    <n v="2"/>
    <b v="0"/>
    <s v="Approved"/>
    <s v="Norco Bicycles"/>
    <s v="Mountain"/>
    <s v="low"/>
    <s v="small"/>
    <n v="688.63"/>
    <n v="612.88"/>
    <d v="2011-05-07T00:00:00"/>
    <n v="75.75"/>
    <s v="M"/>
    <n v="77"/>
    <d v="1985-11-16T00:00:00"/>
    <n v="34.65435906265855"/>
    <s v="Actuary"/>
    <s v="Financial Services"/>
    <s v="Affluent Customer"/>
    <s v="N"/>
    <s v="Yes"/>
    <n v="16"/>
    <m/>
  </r>
  <r>
    <n v="2079"/>
    <n v="77"/>
    <x v="103"/>
    <d v="2017-12-28T00:00:00"/>
    <n v="2"/>
    <b v="1"/>
    <s v="Approved"/>
    <s v="Norco Bicycles"/>
    <s v="Road"/>
    <s v="medium"/>
    <s v="large"/>
    <n v="1240.31"/>
    <n v="795.1"/>
    <d v="2011-01-10T00:00:00"/>
    <n v="445.20999999999992"/>
    <s v="M"/>
    <n v="91"/>
    <d v="1981-02-12T00:00:00"/>
    <n v="39.416002898274982"/>
    <s v="Social Worker"/>
    <s v="Health"/>
    <s v="Mass Customer"/>
    <s v="N"/>
    <s v="No"/>
    <n v="3"/>
    <m/>
  </r>
  <r>
    <n v="2104"/>
    <n v="47"/>
    <x v="104"/>
    <d v="2017-12-28T00:00:00"/>
    <n v="2"/>
    <b v="1"/>
    <s v="Approved"/>
    <s v="Trek Bicycles"/>
    <s v="Road"/>
    <s v="low"/>
    <s v="small"/>
    <n v="1720.7"/>
    <n v="1531.42"/>
    <d v="2006-10-01T00:00:00"/>
    <n v="189.27999999999997"/>
    <s v="M"/>
    <n v="95"/>
    <d v="1996-02-02T00:00:00"/>
    <n v="24.435180980466765"/>
    <s v="Staff Scientist"/>
    <s v="Health"/>
    <s v="Mass Customer"/>
    <s v="N"/>
    <s v="Yes"/>
    <n v="5"/>
    <m/>
  </r>
  <r>
    <n v="2643"/>
    <n v="42"/>
    <x v="105"/>
    <d v="2017-12-28T00:00:00"/>
    <n v="2"/>
    <b v="1"/>
    <s v="Approved"/>
    <s v="OHM Cycles"/>
    <s v="Road"/>
    <s v="medium"/>
    <s v="small"/>
    <n v="1810"/>
    <n v="1610.9"/>
    <d v="2008-03-19T00:00:00"/>
    <n v="199.09999999999991"/>
    <s v="F"/>
    <n v="11"/>
    <d v="1996-10-20T00:00:00"/>
    <n v="23.720112487316083"/>
    <s v="Nuclear Power Engineer"/>
    <s v="Manufacturing"/>
    <s v="Mass Customer"/>
    <s v="N"/>
    <s v="No"/>
    <n v="3"/>
    <m/>
  </r>
  <r>
    <n v="2934"/>
    <n v="57"/>
    <x v="106"/>
    <d v="2017-12-28T00:00:00"/>
    <n v="2"/>
    <b v="0"/>
    <s v="Approved"/>
    <s v="WeareA2B"/>
    <s v="Touring"/>
    <s v="medium"/>
    <s v="large"/>
    <n v="1890.39"/>
    <n v="260.14"/>
    <d v="2015-10-18T00:00:00"/>
    <n v="1630.25"/>
    <s v="M"/>
    <n v="35"/>
    <d v="1975-06-27T00:00:00"/>
    <n v="45.051619336631148"/>
    <s v="VP Sales"/>
    <s v="Health"/>
    <s v="Mass Customer"/>
    <s v="N"/>
    <s v="Yes"/>
    <n v="4"/>
    <m/>
  </r>
  <r>
    <n v="3485"/>
    <n v="31"/>
    <x v="107"/>
    <d v="2017-12-28T00:00:00"/>
    <n v="2"/>
    <b v="0"/>
    <s v="Approved"/>
    <s v="WeareA2B"/>
    <s v="Standard"/>
    <s v="medium"/>
    <s v="medium"/>
    <n v="752.64"/>
    <n v="205.36"/>
    <d v="1997-08-25T00:00:00"/>
    <n v="547.28"/>
    <s v="M"/>
    <n v="49"/>
    <d v="1977-09-07T00:00:00"/>
    <n v="42.851619336631153"/>
    <s v="VP Product Management"/>
    <s v="n/a"/>
    <s v="High Net Worth"/>
    <s v="N"/>
    <s v="Yes"/>
    <n v="17"/>
    <m/>
  </r>
  <r>
    <n v="3536"/>
    <n v="0"/>
    <x v="108"/>
    <d v="2017-12-28T00:00:00"/>
    <n v="2"/>
    <b v="1"/>
    <s v="Approved"/>
    <s v="Solex"/>
    <s v="Standard"/>
    <s v="medium"/>
    <s v="medium"/>
    <n v="441.49"/>
    <n v="84.99"/>
    <d v="2006-10-01T00:00:00"/>
    <n v="356.5"/>
    <s v="M"/>
    <n v="50"/>
    <d v="1979-11-16T00:00:00"/>
    <n v="40.659838514713343"/>
    <s v="Account Coordinator"/>
    <s v="n/a"/>
    <s v="High Net Worth"/>
    <s v="N"/>
    <s v="Yes"/>
    <n v="7"/>
    <m/>
  </r>
  <r>
    <n v="4642"/>
    <n v="82"/>
    <x v="109"/>
    <d v="2017-12-28T00:00:00"/>
    <n v="2"/>
    <b v="0"/>
    <s v="Approved"/>
    <s v="Norco Bicycles"/>
    <s v="Standard"/>
    <s v="high"/>
    <s v="medium"/>
    <n v="1148.6400000000001"/>
    <n v="689.18"/>
    <d v="2005-05-10T00:00:00"/>
    <n v="459.46000000000015"/>
    <s v="M"/>
    <n v="83"/>
    <d v="1956-06-07T00:00:00"/>
    <n v="64.117372761288678"/>
    <s v="Recruiter"/>
    <s v="Manufacturing"/>
    <s v="Mass Customer"/>
    <s v="N"/>
    <s v="Yes"/>
    <n v="10"/>
    <m/>
  </r>
  <r>
    <n v="4787"/>
    <n v="64"/>
    <x v="110"/>
    <d v="2017-12-28T00:00:00"/>
    <n v="2"/>
    <b v="0"/>
    <s v="Approved"/>
    <s v="Trek Bicycles"/>
    <s v="Standard"/>
    <s v="medium"/>
    <s v="large"/>
    <n v="1469.44"/>
    <n v="596.54999999999995"/>
    <d v="2012-05-18T00:00:00"/>
    <n v="872.8900000000001"/>
    <s v="M"/>
    <n v="78"/>
    <d v="1983-04-06T00:00:00"/>
    <n v="37.27079741882293"/>
    <s v="Speech Pathologist"/>
    <s v="Retail"/>
    <s v="Mass Customer"/>
    <s v="N"/>
    <s v="No"/>
    <n v="6"/>
    <m/>
  </r>
  <r>
    <n v="4856"/>
    <n v="68"/>
    <x v="111"/>
    <d v="2017-12-28T00:00:00"/>
    <n v="2"/>
    <b v="1"/>
    <s v="Approved"/>
    <s v="OHM Cycles"/>
    <s v="Standard"/>
    <s v="medium"/>
    <s v="medium"/>
    <n v="1636.9"/>
    <n v="44.71"/>
    <d v="1995-10-24T00:00:00"/>
    <n v="1592.19"/>
    <s v="F"/>
    <n v="82"/>
    <d v="1970-04-05T00:00:00"/>
    <n v="50.281756322932523"/>
    <s v="Software Engineer III"/>
    <s v="Property"/>
    <s v="Mass Customer"/>
    <s v="N"/>
    <s v="Yes"/>
    <n v="13"/>
    <m/>
  </r>
  <r>
    <n v="4897"/>
    <n v="77"/>
    <x v="112"/>
    <d v="2017-12-28T00:00:00"/>
    <n v="2"/>
    <b v="1"/>
    <s v="Approved"/>
    <s v="Norco Bicycles"/>
    <s v="Road"/>
    <s v="medium"/>
    <s v="large"/>
    <n v="1240.31"/>
    <n v="795.1"/>
    <d v="2011-01-10T00:00:00"/>
    <n v="445.20999999999992"/>
    <s v="M"/>
    <n v="25"/>
    <d v="1968-04-22T00:00:00"/>
    <n v="52.235180980466765"/>
    <s v="Administrative Officer"/>
    <s v="n/a"/>
    <s v="Mass Customer"/>
    <s v="N"/>
    <s v="No"/>
    <n v="5"/>
    <m/>
  </r>
  <r>
    <n v="4996"/>
    <n v="12"/>
    <x v="113"/>
    <d v="2017-12-28T00:00:00"/>
    <n v="2"/>
    <b v="1"/>
    <s v="Approved"/>
    <s v="Giant Bicycles"/>
    <s v="Standard"/>
    <s v="medium"/>
    <s v="large"/>
    <n v="1765.3"/>
    <n v="709.48"/>
    <d v="2004-07-25T00:00:00"/>
    <n v="1055.82"/>
    <s v="F"/>
    <n v="16"/>
    <d v="1961-07-17T00:00:00"/>
    <n v="59.005043994165398"/>
    <s v="Research Associate"/>
    <s v="Manufacturing"/>
    <s v="High Net Worth"/>
    <s v="N"/>
    <s v="No"/>
    <n v="12"/>
    <m/>
  </r>
  <r>
    <n v="5485"/>
    <n v="9"/>
    <x v="114"/>
    <d v="2017-12-28T00:00:00"/>
    <n v="2"/>
    <b v="0"/>
    <s v="Approved"/>
    <s v="Norco Bicycles"/>
    <s v="Standard"/>
    <s v="medium"/>
    <s v="small"/>
    <n v="1216.1400000000001"/>
    <n v="1082.3599999999999"/>
    <d v="2002-03-22T00:00:00"/>
    <n v="133.7800000000002"/>
    <s v="F"/>
    <n v="33"/>
    <d v="1970-01-18T00:00:00"/>
    <n v="50.492715227042112"/>
    <s v="Account Coordinator"/>
    <s v="n/a"/>
    <s v="High Net Worth"/>
    <s v="N"/>
    <s v="Yes"/>
    <n v="17"/>
    <m/>
  </r>
  <r>
    <n v="5939"/>
    <n v="59"/>
    <x v="115"/>
    <d v="2017-12-28T00:00:00"/>
    <n v="2"/>
    <b v="1"/>
    <s v="Approved"/>
    <s v="Solex"/>
    <s v="Standard"/>
    <s v="medium"/>
    <s v="large"/>
    <n v="1061.56"/>
    <n v="733.58"/>
    <d v="1993-07-20T00:00:00"/>
    <n v="327.9799999999999"/>
    <s v="M"/>
    <n v="99"/>
    <d v="1955-12-31T00:00:00"/>
    <n v="64.552989199644855"/>
    <s v="Safety Technician III"/>
    <s v="Retail"/>
    <s v="Mass Customer"/>
    <s v="N"/>
    <s v="No"/>
    <n v="20"/>
    <m/>
  </r>
  <r>
    <n v="5952"/>
    <n v="87"/>
    <x v="116"/>
    <d v="2017-12-28T00:00:00"/>
    <n v="2"/>
    <b v="1"/>
    <s v="Approved"/>
    <s v="OHM Cycles"/>
    <s v="Standard"/>
    <s v="medium"/>
    <s v="medium"/>
    <n v="1636.9"/>
    <n v="44.71"/>
    <d v="2000-05-22T00:00:00"/>
    <n v="1592.19"/>
    <s v="F"/>
    <n v="14"/>
    <d v="1965-04-13T00:00:00"/>
    <n v="55.262578240740737"/>
    <s v="Account Representative II"/>
    <s v="Health"/>
    <s v="High Net Worth"/>
    <s v="N"/>
    <s v="Yes"/>
    <n v="18"/>
    <m/>
  </r>
  <r>
    <n v="6144"/>
    <n v="75"/>
    <x v="117"/>
    <d v="2017-12-28T00:00:00"/>
    <n v="2"/>
    <b v="0"/>
    <s v="Approved"/>
    <s v="Giant Bicycles"/>
    <s v="Touring"/>
    <s v="medium"/>
    <s v="large"/>
    <n v="1873.97"/>
    <n v="863.95"/>
    <d v="2003-09-09T00:00:00"/>
    <n v="1010.02"/>
    <s v="M"/>
    <n v="85"/>
    <d v="1985-02-17T00:00:00"/>
    <n v="35.399564542110603"/>
    <s v="Senior Quality Engineer"/>
    <s v="n/a"/>
    <s v="Mass Customer"/>
    <s v="N"/>
    <s v="Yes"/>
    <n v="19"/>
    <m/>
  </r>
  <r>
    <n v="6429"/>
    <n v="9"/>
    <x v="118"/>
    <d v="2017-12-28T00:00:00"/>
    <n v="2"/>
    <b v="0"/>
    <s v="Approved"/>
    <s v="Norco Bicycles"/>
    <s v="Standard"/>
    <s v="medium"/>
    <s v="small"/>
    <n v="1216.1400000000001"/>
    <n v="1082.3599999999999"/>
    <d v="1991-08-05T00:00:00"/>
    <n v="133.7800000000002"/>
    <s v="M"/>
    <n v="78"/>
    <d v="1964-11-29T00:00:00"/>
    <n v="55.632441254439371"/>
    <s v="Systems Administrator III"/>
    <s v="n/a"/>
    <s v="High Net Worth"/>
    <s v="N"/>
    <s v="No"/>
    <n v="14"/>
    <m/>
  </r>
  <r>
    <n v="6462"/>
    <n v="0"/>
    <x v="119"/>
    <d v="2017-12-28T00:00:00"/>
    <n v="2"/>
    <b v="1"/>
    <s v="Approved"/>
    <s v="Norco Bicycles"/>
    <s v="Standard"/>
    <s v="low"/>
    <s v="medium"/>
    <n v="363.01"/>
    <n v="290.41000000000003"/>
    <d v="2005-05-10T00:00:00"/>
    <n v="72.599999999999966"/>
    <s v="F"/>
    <n v="15"/>
    <d v="1971-12-06T00:00:00"/>
    <n v="48.610523446220192"/>
    <s v="Staff Scientist"/>
    <s v="Health"/>
    <s v="High Net Worth"/>
    <s v="N"/>
    <s v="No"/>
    <n v="5"/>
    <m/>
  </r>
  <r>
    <n v="7169"/>
    <n v="44"/>
    <x v="120"/>
    <d v="2017-12-28T00:00:00"/>
    <n v="2"/>
    <b v="0"/>
    <s v="Approved"/>
    <s v="WeareA2B"/>
    <s v="Standard"/>
    <s v="medium"/>
    <s v="medium"/>
    <n v="1769.64"/>
    <n v="108.76"/>
    <d v="2011-05-09T00:00:00"/>
    <n v="1660.88"/>
    <s v="M"/>
    <n v="56"/>
    <d v="1975-03-22T00:00:00"/>
    <n v="45.317372761288681"/>
    <s v="Assistant Manager"/>
    <s v="Health"/>
    <s v="Mass Customer"/>
    <s v="N"/>
    <s v="Yes"/>
    <n v="12"/>
    <m/>
  </r>
  <r>
    <n v="7170"/>
    <n v="10"/>
    <x v="121"/>
    <d v="2017-12-28T00:00:00"/>
    <n v="2"/>
    <b v="1"/>
    <s v="Approved"/>
    <s v="Solex"/>
    <s v="Standard"/>
    <s v="medium"/>
    <s v="medium"/>
    <n v="1945.43"/>
    <n v="333.18"/>
    <d v="2004-07-25T00:00:00"/>
    <n v="1612.25"/>
    <s v="M"/>
    <n v="32"/>
    <d v="1961-08-19T00:00:00"/>
    <n v="58.914633035261289"/>
    <n v="0"/>
    <s v="Financial Services"/>
    <s v="High Net Worth"/>
    <s v="N"/>
    <s v="Yes"/>
    <n v="10"/>
    <m/>
  </r>
  <r>
    <n v="7670"/>
    <n v="31"/>
    <x v="122"/>
    <d v="2017-12-28T00:00:00"/>
    <n v="2"/>
    <b v="1"/>
    <s v="Approved"/>
    <s v="Giant Bicycles"/>
    <s v="Standard"/>
    <s v="medium"/>
    <s v="medium"/>
    <n v="230.91"/>
    <n v="173.18"/>
    <d v="2006-11-10T00:00:00"/>
    <n v="57.72999999999999"/>
    <s v="F"/>
    <n v="67"/>
    <d v="1962-09-18T00:00:00"/>
    <n v="57.832441254439367"/>
    <n v="0"/>
    <s v="Financial Services"/>
    <s v="Mass Customer"/>
    <s v="N"/>
    <s v="No"/>
    <n v="9"/>
    <m/>
  </r>
  <r>
    <n v="7759"/>
    <n v="25"/>
    <x v="123"/>
    <d v="2017-12-28T00:00:00"/>
    <n v="2"/>
    <b v="1"/>
    <s v="Approved"/>
    <s v="Giant Bicycles"/>
    <s v="Road"/>
    <s v="medium"/>
    <s v="medium"/>
    <n v="1538.99"/>
    <n v="829.65"/>
    <d v="2016-02-04T00:00:00"/>
    <n v="709.34"/>
    <s v="F"/>
    <n v="94"/>
    <d v="1965-07-14T00:00:00"/>
    <n v="55.010523446220191"/>
    <s v="Operator"/>
    <s v="Manufacturing"/>
    <s v="Affluent Customer"/>
    <s v="N"/>
    <s v="No"/>
    <n v="16"/>
    <m/>
  </r>
  <r>
    <n v="7934"/>
    <n v="26"/>
    <x v="124"/>
    <d v="2017-12-28T00:00:00"/>
    <n v="2"/>
    <b v="0"/>
    <s v="Approved"/>
    <s v="WeareA2B"/>
    <s v="Standard"/>
    <s v="medium"/>
    <s v="medium"/>
    <n v="1992.93"/>
    <n v="762.63"/>
    <d v="1993-05-26T00:00:00"/>
    <n v="1230.3000000000002"/>
    <s v="F"/>
    <n v="64"/>
    <d v="1993-05-17T00:00:00"/>
    <n v="27.15024947361745"/>
    <s v="Accounting Assistant I"/>
    <s v="Financial Services"/>
    <s v="Mass Customer"/>
    <s v="N"/>
    <s v="Yes"/>
    <n v="6"/>
    <m/>
  </r>
  <r>
    <n v="8351"/>
    <n v="9"/>
    <x v="125"/>
    <d v="2017-12-28T00:00:00"/>
    <n v="2"/>
    <b v="0"/>
    <s v="Approved"/>
    <s v="Norco Bicycles"/>
    <s v="Standard"/>
    <s v="medium"/>
    <s v="small"/>
    <n v="1216.1400000000001"/>
    <n v="1082.3599999999999"/>
    <d v="1991-08-05T00:00:00"/>
    <n v="133.7800000000002"/>
    <s v="M"/>
    <n v="6"/>
    <d v="1995-03-20T00:00:00"/>
    <n v="25.309153583206491"/>
    <n v="0"/>
    <s v="Financial Services"/>
    <s v="High Net Worth"/>
    <s v="N"/>
    <s v="No"/>
    <n v="6"/>
    <m/>
  </r>
  <r>
    <n v="8786"/>
    <n v="75"/>
    <x v="126"/>
    <d v="2017-12-28T00:00:00"/>
    <n v="2"/>
    <b v="0"/>
    <s v="Approved"/>
    <s v="Giant Bicycles"/>
    <s v="Touring"/>
    <s v="medium"/>
    <s v="large"/>
    <n v="1873.97"/>
    <n v="863.95"/>
    <d v="1997-01-25T00:00:00"/>
    <n v="1010.02"/>
    <s v="F"/>
    <n v="6"/>
    <d v="1963-03-10T00:00:00"/>
    <n v="57.358468651699646"/>
    <s v="Assistant Media Planner"/>
    <s v="Entertainment"/>
    <s v="Affluent Customer"/>
    <s v="N"/>
    <s v="Yes"/>
    <n v="18"/>
    <m/>
  </r>
  <r>
    <n v="9125"/>
    <n v="15"/>
    <x v="127"/>
    <d v="2017-12-28T00:00:00"/>
    <n v="2"/>
    <b v="0"/>
    <s v="Approved"/>
    <s v="Norco Bicycles"/>
    <s v="Standard"/>
    <s v="low"/>
    <s v="medium"/>
    <n v="958.74"/>
    <n v="748.9"/>
    <d v="2005-12-07T00:00:00"/>
    <n v="209.84000000000003"/>
    <s v="F"/>
    <n v="30"/>
    <d v="1976-12-26T00:00:00"/>
    <n v="43.550249473617448"/>
    <s v="Social Worker"/>
    <s v="Health"/>
    <s v="Mass Customer"/>
    <s v="N"/>
    <s v="No"/>
    <n v="15"/>
    <m/>
  </r>
  <r>
    <n v="9375"/>
    <n v="52"/>
    <x v="128"/>
    <d v="2017-12-28T00:00:00"/>
    <n v="2"/>
    <b v="1"/>
    <s v="Approved"/>
    <s v="OHM Cycles"/>
    <s v="Road"/>
    <s v="medium"/>
    <s v="medium"/>
    <n v="1280.28"/>
    <n v="829.51"/>
    <d v="2001-11-25T00:00:00"/>
    <n v="450.77"/>
    <s v="F"/>
    <n v="93"/>
    <d v="1992-04-27T00:00:00"/>
    <n v="28.205043994165397"/>
    <s v="Legal Assistant"/>
    <s v="Manufacturing"/>
    <s v="Mass Customer"/>
    <s v="N"/>
    <s v="No"/>
    <n v="9"/>
    <m/>
  </r>
  <r>
    <n v="10528"/>
    <n v="67"/>
    <x v="129"/>
    <d v="2017-12-28T00:00:00"/>
    <n v="2"/>
    <b v="0"/>
    <s v="Approved"/>
    <s v="Norco Bicycles"/>
    <s v="Road"/>
    <s v="medium"/>
    <s v="medium"/>
    <n v="544.04999999999995"/>
    <n v="376.84"/>
    <d v="2005-10-22T00:00:00"/>
    <n v="167.20999999999998"/>
    <s v="F"/>
    <n v="16"/>
    <d v="1971-10-28T00:00:00"/>
    <n v="48.717372761288686"/>
    <s v="Administrative Assistant I"/>
    <s v="Argiculture"/>
    <s v="Mass Customer"/>
    <s v="N"/>
    <s v="Yes"/>
    <n v="6"/>
    <m/>
  </r>
  <r>
    <n v="10558"/>
    <n v="21"/>
    <x v="130"/>
    <d v="2017-12-28T00:00:00"/>
    <n v="2"/>
    <b v="0"/>
    <s v="Approved"/>
    <s v="WeareA2B"/>
    <s v="Touring"/>
    <s v="medium"/>
    <s v="medium"/>
    <n v="1466.68"/>
    <n v="363.25"/>
    <d v="1996-11-09T00:00:00"/>
    <n v="1103.43"/>
    <s v="M"/>
    <n v="22"/>
    <d v="1962-09-18T00:00:00"/>
    <n v="57.832441254439367"/>
    <n v="0"/>
    <s v="Manufacturing"/>
    <s v="High Net Worth"/>
    <s v="N"/>
    <s v="Yes"/>
    <n v="18"/>
    <m/>
  </r>
  <r>
    <n v="10783"/>
    <n v="65"/>
    <x v="131"/>
    <d v="2017-12-28T00:00:00"/>
    <n v="2"/>
    <b v="0"/>
    <s v="Approved"/>
    <s v="WeareA2B"/>
    <s v="Standard"/>
    <s v="medium"/>
    <s v="medium"/>
    <n v="1807.45"/>
    <n v="778.69"/>
    <d v="2015-05-21T00:00:00"/>
    <n v="1028.76"/>
    <s v="F"/>
    <n v="96"/>
    <d v="1986-04-16T00:00:00"/>
    <n v="34.240660432521558"/>
    <s v="Senior Developer"/>
    <s v="n/a"/>
    <s v="Affluent Customer"/>
    <s v="N"/>
    <s v="No"/>
    <n v="3"/>
    <m/>
  </r>
  <r>
    <n v="10990"/>
    <n v="8"/>
    <x v="132"/>
    <d v="2017-12-28T00:00:00"/>
    <n v="2"/>
    <b v="0"/>
    <s v="Approved"/>
    <s v="Solex"/>
    <s v="Road"/>
    <s v="medium"/>
    <s v="small"/>
    <n v="1703.52"/>
    <n v="1516.13"/>
    <d v="2011-04-16T00:00:00"/>
    <n v="187.38999999999987"/>
    <s v="M"/>
    <n v="48"/>
    <d v="1994-02-28T00:00:00"/>
    <n v="26.363948103754439"/>
    <n v="0"/>
    <s v="Health"/>
    <s v="Mass Customer"/>
    <s v="N"/>
    <s v="Yes"/>
    <n v="7"/>
    <m/>
  </r>
  <r>
    <n v="11179"/>
    <n v="28"/>
    <x v="133"/>
    <d v="2017-12-28T00:00:00"/>
    <n v="2"/>
    <b v="1"/>
    <s v="Approved"/>
    <s v="Norco Bicycles"/>
    <s v="Standard"/>
    <s v="medium"/>
    <s v="small"/>
    <n v="1216.1400000000001"/>
    <n v="1082.3599999999999"/>
    <d v="1991-08-05T00:00:00"/>
    <n v="133.7800000000002"/>
    <s v="M"/>
    <n v="80"/>
    <d v="1997-01-03T00:00:00"/>
    <n v="23.514633035261287"/>
    <s v="Web Designer III"/>
    <s v="Manufacturing"/>
    <s v="Mass Customer"/>
    <s v="N"/>
    <s v="No"/>
    <n v="1"/>
    <m/>
  </r>
  <r>
    <n v="137"/>
    <n v="0"/>
    <x v="134"/>
    <d v="2017-09-23T00:00:00"/>
    <m/>
    <b v="0"/>
    <s v="Approved"/>
    <m/>
    <m/>
    <m/>
    <m/>
    <n v="1942.61"/>
    <m/>
    <m/>
    <m/>
    <m/>
    <m/>
    <m/>
    <m/>
    <m/>
    <m/>
    <m/>
    <m/>
    <m/>
    <m/>
    <m/>
  </r>
  <r>
    <n v="11332"/>
    <n v="22"/>
    <x v="135"/>
    <d v="2017-12-28T00:00:00"/>
    <n v="2"/>
    <b v="0"/>
    <s v="Approved"/>
    <s v="WeareA2B"/>
    <s v="Standard"/>
    <s v="medium"/>
    <s v="medium"/>
    <n v="60.34"/>
    <n v="45.26"/>
    <d v="1991-11-10T00:00:00"/>
    <n v="15.080000000000005"/>
    <s v="M"/>
    <n v="80"/>
    <d v="1989-09-05T00:00:00"/>
    <n v="30.848879610603753"/>
    <s v="Developer II"/>
    <s v="Manufacturing"/>
    <s v="Affluent Customer"/>
    <s v="N"/>
    <s v="Yes"/>
    <n v="9"/>
    <m/>
  </r>
  <r>
    <n v="139"/>
    <n v="32"/>
    <x v="136"/>
    <d v="2017-03-25T00:00:00"/>
    <m/>
    <b v="0"/>
    <s v="Cancelled"/>
    <s v="Giant Bicycles"/>
    <s v="Standard"/>
    <s v="high"/>
    <s v="medium"/>
    <n v="1179"/>
    <n v="707.4"/>
    <n v="36833"/>
    <m/>
    <m/>
    <m/>
    <m/>
    <m/>
    <m/>
    <m/>
    <m/>
    <m/>
    <m/>
    <m/>
    <m/>
  </r>
  <r>
    <n v="12214"/>
    <n v="94"/>
    <x v="137"/>
    <d v="2017-12-28T00:00:00"/>
    <n v="2"/>
    <b v="0"/>
    <s v="Approved"/>
    <s v="Giant Bicycles"/>
    <s v="Standard"/>
    <s v="medium"/>
    <s v="large"/>
    <n v="1635.3"/>
    <n v="993.66"/>
    <d v="2004-01-16T00:00:00"/>
    <n v="641.64"/>
    <s v="M"/>
    <n v="83"/>
    <d v="1974-11-16T00:00:00"/>
    <n v="45.662578240740736"/>
    <s v="VP Accounting"/>
    <s v="Financial Services"/>
    <s v="Mass Customer"/>
    <s v="N"/>
    <s v="Yes"/>
    <n v="17"/>
    <m/>
  </r>
  <r>
    <n v="12558"/>
    <n v="2"/>
    <x v="138"/>
    <d v="2017-12-28T00:00:00"/>
    <n v="2"/>
    <b v="1"/>
    <s v="Approved"/>
    <s v="Solex"/>
    <s v="Standard"/>
    <s v="medium"/>
    <s v="medium"/>
    <n v="71.489999999999995"/>
    <n v="53.62"/>
    <d v="2003-02-07T00:00:00"/>
    <n v="17.869999999999997"/>
    <s v="F"/>
    <n v="36"/>
    <d v="1960-06-21T00:00:00"/>
    <n v="60.076276870877727"/>
    <s v="Desktop Support Technician"/>
    <s v="n/a"/>
    <s v="Mass Customer"/>
    <s v="N"/>
    <s v="Yes"/>
    <n v="10"/>
    <m/>
  </r>
  <r>
    <n v="12828"/>
    <n v="13"/>
    <x v="139"/>
    <d v="2017-12-28T00:00:00"/>
    <n v="2"/>
    <b v="1"/>
    <s v="Approved"/>
    <s v="Solex"/>
    <s v="Standard"/>
    <s v="medium"/>
    <s v="medium"/>
    <n v="1163.8900000000001"/>
    <n v="589.27"/>
    <d v="2016-07-09T00:00:00"/>
    <n v="574.62000000000012"/>
    <s v="F"/>
    <n v="99"/>
    <d v="1996-11-30T00:00:00"/>
    <n v="23.607783720192792"/>
    <s v="Sales Associate"/>
    <s v="n/a"/>
    <s v="Affluent Customer"/>
    <s v="N"/>
    <s v="No"/>
    <n v="1"/>
    <m/>
  </r>
  <r>
    <n v="13508"/>
    <n v="94"/>
    <x v="140"/>
    <d v="2017-12-28T00:00:00"/>
    <n v="2"/>
    <b v="1"/>
    <s v="Approved"/>
    <s v="Giant Bicycles"/>
    <s v="Standard"/>
    <s v="medium"/>
    <s v="large"/>
    <n v="1635.3"/>
    <n v="993.66"/>
    <d v="2013-06-09T00:00:00"/>
    <n v="641.64"/>
    <s v="F"/>
    <n v="36"/>
    <d v="1991-02-18T00:00:00"/>
    <n v="29.394085090055807"/>
    <s v="Tax Accountant"/>
    <s v="Financial Services"/>
    <s v="Affluent Customer"/>
    <s v="N"/>
    <s v="No"/>
    <n v="9"/>
    <m/>
  </r>
  <r>
    <n v="13651"/>
    <n v="27"/>
    <x v="141"/>
    <d v="2017-12-28T00:00:00"/>
    <n v="2"/>
    <b v="0"/>
    <s v="Approved"/>
    <s v="Trek Bicycles"/>
    <s v="Standard"/>
    <s v="medium"/>
    <s v="medium"/>
    <n v="499.53"/>
    <n v="388.72"/>
    <d v="1999-06-23T00:00:00"/>
    <n v="110.80999999999995"/>
    <s v="M"/>
    <n v="97"/>
    <d v="1998-06-13T00:00:00"/>
    <n v="22.073537144850327"/>
    <s v="VP Accounting"/>
    <s v="Financial Services"/>
    <s v="Mass Customer"/>
    <s v="N"/>
    <s v="No"/>
    <n v="3"/>
    <m/>
  </r>
  <r>
    <n v="13733"/>
    <n v="19"/>
    <x v="142"/>
    <d v="2017-12-28T00:00:00"/>
    <n v="2"/>
    <b v="1"/>
    <s v="Approved"/>
    <s v="OHM Cycles"/>
    <s v="Road"/>
    <s v="high"/>
    <s v="large"/>
    <n v="12.01"/>
    <n v="7.21"/>
    <d v="2009-03-08T00:00:00"/>
    <n v="4.8"/>
    <s v="F"/>
    <n v="81"/>
    <d v="1996-11-06T00:00:00"/>
    <n v="23.673537144850329"/>
    <s v="Community Outreach Specialist"/>
    <s v="Retail"/>
    <s v="Mass Customer"/>
    <s v="N"/>
    <s v="No"/>
    <n v="5"/>
    <m/>
  </r>
  <r>
    <n v="14789"/>
    <n v="80"/>
    <x v="143"/>
    <d v="2017-12-28T00:00:00"/>
    <n v="2"/>
    <b v="1"/>
    <s v="Approved"/>
    <s v="OHM Cycles"/>
    <s v="Touring"/>
    <s v="low"/>
    <s v="medium"/>
    <n v="1073.07"/>
    <n v="933.84"/>
    <d v="1998-12-16T00:00:00"/>
    <n v="139.2299999999999"/>
    <s v="M"/>
    <n v="44"/>
    <d v="1996-07-04T00:00:00"/>
    <n v="24.016002898274987"/>
    <s v="VP Sales"/>
    <s v="Property"/>
    <s v="Mass Customer"/>
    <s v="N"/>
    <s v="Yes"/>
    <n v="4"/>
    <m/>
  </r>
  <r>
    <n v="15079"/>
    <n v="12"/>
    <x v="144"/>
    <d v="2017-12-28T00:00:00"/>
    <n v="2"/>
    <b v="0"/>
    <s v="Approved"/>
    <s v="WeareA2B"/>
    <s v="Standard"/>
    <s v="medium"/>
    <s v="medium"/>
    <n v="1231.1500000000001"/>
    <n v="161.6"/>
    <d v="1993-07-20T00:00:00"/>
    <n v="1069.5500000000002"/>
    <s v="F"/>
    <n v="22"/>
    <d v="1964-09-04T00:00:00"/>
    <n v="55.868057692795531"/>
    <s v="Marketing Manager"/>
    <s v="Retail"/>
    <s v="Mass Customer"/>
    <s v="N"/>
    <s v="No"/>
    <n v="13"/>
    <m/>
  </r>
  <r>
    <n v="15550"/>
    <n v="0"/>
    <x v="145"/>
    <d v="2017-12-28T00:00:00"/>
    <n v="2"/>
    <b v="0"/>
    <s v="Approved"/>
    <s v="Solex"/>
    <s v="Standard"/>
    <s v="medium"/>
    <s v="large"/>
    <n v="202.62"/>
    <n v="151.96"/>
    <d v="2016-03-29T00:00:00"/>
    <n v="50.66"/>
    <s v="U"/>
    <n v="47"/>
    <d v="1899-12-30T00:00:00"/>
    <n v="0"/>
    <s v="Engineer IV"/>
    <s v="IT"/>
    <s v="High Net Worth"/>
    <s v="N"/>
    <s v="No"/>
    <n v="0"/>
    <m/>
  </r>
  <r>
    <n v="15958"/>
    <n v="54"/>
    <x v="146"/>
    <d v="2017-12-28T00:00:00"/>
    <n v="2"/>
    <b v="1"/>
    <s v="Approved"/>
    <s v="WeareA2B"/>
    <s v="Standard"/>
    <s v="medium"/>
    <s v="medium"/>
    <n v="1292.8399999999999"/>
    <n v="13.44"/>
    <d v="2009-04-12T00:00:00"/>
    <n v="1279.3999999999999"/>
    <s v="M"/>
    <n v="40"/>
    <d v="1981-12-14T00:00:00"/>
    <n v="38.58038645991882"/>
    <s v="Database Administrator III"/>
    <s v="Retail"/>
    <s v="Mass Customer"/>
    <s v="N"/>
    <s v="No"/>
    <n v="11"/>
    <m/>
  </r>
  <r>
    <n v="16333"/>
    <n v="63"/>
    <x v="147"/>
    <d v="2017-12-28T00:00:00"/>
    <n v="2"/>
    <b v="1"/>
    <s v="Approved"/>
    <s v="Solex"/>
    <s v="Standard"/>
    <s v="medium"/>
    <s v="medium"/>
    <n v="1483.2"/>
    <n v="99.59"/>
    <d v="1998-12-17T00:00:00"/>
    <n v="1383.6100000000001"/>
    <s v="F"/>
    <n v="32"/>
    <d v="1975-09-28T00:00:00"/>
    <n v="44.796824816083202"/>
    <s v="Junior Executive"/>
    <s v="n/a"/>
    <s v="Mass Customer"/>
    <s v="N"/>
    <s v="No"/>
    <n v="14"/>
    <m/>
  </r>
  <r>
    <n v="16674"/>
    <n v="52"/>
    <x v="148"/>
    <d v="2017-12-28T00:00:00"/>
    <n v="2"/>
    <b v="1"/>
    <s v="Approved"/>
    <s v="OHM Cycles"/>
    <s v="Road"/>
    <s v="medium"/>
    <s v="medium"/>
    <n v="1280.28"/>
    <n v="829.51"/>
    <d v="2011-08-24T00:00:00"/>
    <n v="450.77"/>
    <s v="F"/>
    <n v="41"/>
    <d v="1956-04-08T00:00:00"/>
    <n v="64.281756322932523"/>
    <n v="0"/>
    <s v="Property"/>
    <s v="Mass Customer"/>
    <s v="N"/>
    <s v="Yes"/>
    <n v="19"/>
    <m/>
  </r>
  <r>
    <n v="17574"/>
    <n v="34"/>
    <x v="149"/>
    <d v="2017-12-28T00:00:00"/>
    <n v="2"/>
    <b v="0"/>
    <s v="Approved"/>
    <s v="Norco Bicycles"/>
    <s v="Road"/>
    <s v="high"/>
    <s v="large"/>
    <n v="774.53"/>
    <n v="464.72"/>
    <d v="1995-12-19T00:00:00"/>
    <n v="309.80999999999995"/>
    <s v="M"/>
    <n v="13"/>
    <d v="1972-03-26T00:00:00"/>
    <n v="48.306413857179095"/>
    <s v="Electrical Engineer"/>
    <s v="Manufacturing"/>
    <s v="Mass Customer"/>
    <s v="N"/>
    <s v="Yes"/>
    <n v="5"/>
    <m/>
  </r>
  <r>
    <n v="18953"/>
    <n v="52"/>
    <x v="150"/>
    <d v="2017-12-28T00:00:00"/>
    <n v="2"/>
    <b v="1"/>
    <s v="Approved"/>
    <s v="Solex"/>
    <s v="Road"/>
    <s v="medium"/>
    <s v="large"/>
    <n v="1777.8"/>
    <n v="820.78"/>
    <d v="1999-06-23T00:00:00"/>
    <n v="957.02"/>
    <s v="F"/>
    <n v="27"/>
    <d v="1995-05-03T00:00:00"/>
    <n v="25.188605638001015"/>
    <s v="Administrative Assistant II"/>
    <s v="Health"/>
    <s v="High Net Worth"/>
    <s v="N"/>
    <s v="Yes"/>
    <n v="5"/>
    <m/>
  </r>
  <r>
    <n v="19234"/>
    <n v="76"/>
    <x v="151"/>
    <d v="2017-12-28T00:00:00"/>
    <n v="2"/>
    <b v="0"/>
    <s v="Approved"/>
    <s v="WeareA2B"/>
    <s v="Road"/>
    <s v="low"/>
    <s v="small"/>
    <n v="1172.78"/>
    <n v="1043.77"/>
    <d v="2016-03-29T00:00:00"/>
    <n v="129.01"/>
    <s v="F"/>
    <n v="83"/>
    <d v="1995-05-21T00:00:00"/>
    <n v="25.139290569507864"/>
    <s v="Legal Assistant"/>
    <s v="n/a"/>
    <s v="High Net Worth"/>
    <s v="N"/>
    <s v="Yes"/>
    <n v="5"/>
    <m/>
  </r>
  <r>
    <n v="19494"/>
    <n v="96"/>
    <x v="152"/>
    <d v="2017-12-28T00:00:00"/>
    <n v="2"/>
    <b v="1"/>
    <s v="Approved"/>
    <s v="Giant Bicycles"/>
    <s v="Standard"/>
    <s v="medium"/>
    <s v="large"/>
    <n v="1635.3"/>
    <n v="993.66"/>
    <d v="2013-06-09T00:00:00"/>
    <n v="641.64"/>
    <s v="F"/>
    <n v="71"/>
    <d v="1986-04-25T00:00:00"/>
    <n v="34.216002898274986"/>
    <n v="0"/>
    <s v="Manufacturing"/>
    <s v="High Net Worth"/>
    <s v="N"/>
    <s v="No"/>
    <n v="11"/>
    <m/>
  </r>
  <r>
    <n v="195"/>
    <n v="81"/>
    <x v="153"/>
    <d v="2017-12-27T00:00:00"/>
    <n v="3"/>
    <b v="0"/>
    <s v="Approved"/>
    <s v="Norco Bicycles"/>
    <s v="Standard"/>
    <s v="medium"/>
    <s v="small"/>
    <n v="586.45000000000005"/>
    <n v="521.94000000000005"/>
    <d v="1991-07-10T00:00:00"/>
    <n v="64.509999999999991"/>
    <s v="F"/>
    <n v="47"/>
    <d v="1990-03-25T00:00:00"/>
    <n v="30.298194679096902"/>
    <n v="0"/>
    <s v="Financial Services"/>
    <s v="Mass Customer"/>
    <s v="N"/>
    <s v="No"/>
    <n v="22"/>
    <m/>
  </r>
  <r>
    <n v="1498"/>
    <n v="53"/>
    <x v="154"/>
    <d v="2017-12-27T00:00:00"/>
    <n v="3"/>
    <b v="1"/>
    <s v="Approved"/>
    <s v="Giant Bicycles"/>
    <s v="Standard"/>
    <s v="high"/>
    <s v="medium"/>
    <n v="1274.93"/>
    <n v="764.96"/>
    <d v="2009-03-08T00:00:00"/>
    <n v="509.97"/>
    <s v="M"/>
    <n v="26"/>
    <d v="1959-05-01T00:00:00"/>
    <n v="61.218742624302379"/>
    <s v="Senior Sales Associate"/>
    <s v="Retail"/>
    <s v="High Net Worth"/>
    <s v="N"/>
    <s v="Yes"/>
    <n v="15"/>
    <m/>
  </r>
  <r>
    <n v="2844"/>
    <n v="11"/>
    <x v="155"/>
    <d v="2017-12-27T00:00:00"/>
    <n v="3"/>
    <b v="1"/>
    <s v="Approved"/>
    <s v="Giant Bicycles"/>
    <s v="Standard"/>
    <s v="high"/>
    <s v="medium"/>
    <n v="1274.93"/>
    <n v="764.96"/>
    <d v="2007-08-04T00:00:00"/>
    <n v="509.97"/>
    <s v="F"/>
    <n v="65"/>
    <d v="1961-01-21T00:00:00"/>
    <n v="59.489975501014712"/>
    <s v="Chief Design Engineer"/>
    <s v="n/a"/>
    <s v="Affluent Customer"/>
    <s v="N"/>
    <s v="Yes"/>
    <n v="5"/>
    <m/>
  </r>
  <r>
    <n v="2886"/>
    <n v="19"/>
    <x v="156"/>
    <d v="2017-12-27T00:00:00"/>
    <n v="3"/>
    <b v="1"/>
    <s v="Approved"/>
    <s v="OHM Cycles"/>
    <s v="Road"/>
    <s v="high"/>
    <s v="large"/>
    <n v="12.01"/>
    <n v="7.21"/>
    <d v="2009-03-08T00:00:00"/>
    <n v="4.8"/>
    <s v="M"/>
    <n v="92"/>
    <d v="1974-05-09T00:00:00"/>
    <n v="46.185865911973615"/>
    <n v="0"/>
    <s v="Retail"/>
    <s v="Affluent Customer"/>
    <s v="N"/>
    <s v="Yes"/>
    <n v="17"/>
    <m/>
  </r>
  <r>
    <n v="160"/>
    <n v="0"/>
    <x v="157"/>
    <d v="2017-08-27T00:00:00"/>
    <m/>
    <b v="0"/>
    <s v="Approved"/>
    <m/>
    <m/>
    <m/>
    <m/>
    <n v="1656.86"/>
    <m/>
    <m/>
    <m/>
    <m/>
    <m/>
    <m/>
    <m/>
    <m/>
    <m/>
    <m/>
    <m/>
    <m/>
    <m/>
    <m/>
  </r>
  <r>
    <n v="3292"/>
    <n v="67"/>
    <x v="158"/>
    <d v="2017-12-27T00:00:00"/>
    <n v="3"/>
    <b v="1"/>
    <s v="Approved"/>
    <s v="Norco Bicycles"/>
    <s v="Road"/>
    <s v="medium"/>
    <s v="medium"/>
    <n v="544.04999999999995"/>
    <n v="376.84"/>
    <d v="2005-10-22T00:00:00"/>
    <n v="167.20999999999998"/>
    <s v="M"/>
    <n v="47"/>
    <d v="1979-12-15T00:00:00"/>
    <n v="40.58038645991882"/>
    <s v="Editor"/>
    <s v="Health"/>
    <s v="Mass Customer"/>
    <s v="N"/>
    <s v="No"/>
    <n v="16"/>
    <m/>
  </r>
  <r>
    <n v="3335"/>
    <n v="34"/>
    <x v="83"/>
    <d v="2017-12-27T00:00:00"/>
    <n v="3"/>
    <b v="0"/>
    <s v="Approved"/>
    <s v="Norco Bicycles"/>
    <s v="Road"/>
    <s v="high"/>
    <s v="large"/>
    <n v="774.53"/>
    <n v="464.72"/>
    <d v="2003-03-18T00:00:00"/>
    <n v="309.80999999999995"/>
    <s v="M"/>
    <n v="36"/>
    <d v="1964-12-13T00:00:00"/>
    <n v="55.594085090055806"/>
    <s v="Senior Editor"/>
    <s v="Manufacturing"/>
    <s v="Mass Customer"/>
    <s v="N"/>
    <s v="No"/>
    <n v="8"/>
    <m/>
  </r>
  <r>
    <n v="3383"/>
    <n v="14"/>
    <x v="159"/>
    <d v="2017-12-27T00:00:00"/>
    <n v="3"/>
    <b v="0"/>
    <s v="Approved"/>
    <s v="Trek Bicycles"/>
    <s v="Standard"/>
    <s v="medium"/>
    <s v="small"/>
    <n v="1386.84"/>
    <n v="1234.29"/>
    <d v="1993-07-15T00:00:00"/>
    <n v="152.54999999999995"/>
    <s v="F"/>
    <n v="6"/>
    <d v="1962-08-16T00:00:00"/>
    <n v="57.922852213343475"/>
    <s v="Nuclear Power Engineer"/>
    <s v="Manufacturing"/>
    <s v="Mass Customer"/>
    <s v="N"/>
    <s v="Yes"/>
    <n v="7"/>
    <m/>
  </r>
  <r>
    <n v="3637"/>
    <n v="22"/>
    <x v="160"/>
    <d v="2017-12-27T00:00:00"/>
    <n v="3"/>
    <b v="1"/>
    <s v="Approved"/>
    <s v="Solex"/>
    <s v="Standard"/>
    <s v="medium"/>
    <s v="medium"/>
    <n v="575.27"/>
    <n v="431.45"/>
    <d v="2009-03-08T00:00:00"/>
    <n v="143.82"/>
    <s v="F"/>
    <n v="4"/>
    <d v="1989-08-14T00:00:00"/>
    <n v="30.909153583206493"/>
    <s v="Physical Therapy Assistant"/>
    <s v="Health"/>
    <s v="High Net Worth"/>
    <s v="N"/>
    <s v="Yes"/>
    <n v="8"/>
    <m/>
  </r>
  <r>
    <n v="3671"/>
    <n v="91"/>
    <x v="161"/>
    <d v="2017-12-27T00:00:00"/>
    <n v="3"/>
    <b v="0"/>
    <s v="Approved"/>
    <s v="Solex"/>
    <s v="Standard"/>
    <s v="medium"/>
    <s v="medium"/>
    <n v="100.35"/>
    <n v="75.260000000000005"/>
    <d v="1999-07-26T00:00:00"/>
    <n v="25.089999999999989"/>
    <s v="M"/>
    <n v="38"/>
    <d v="1973-05-22T00:00:00"/>
    <n v="47.15024947361745"/>
    <s v="Environmental Tech"/>
    <s v="Manufacturing"/>
    <s v="Mass Customer"/>
    <s v="N"/>
    <s v="No"/>
    <n v="16"/>
    <m/>
  </r>
  <r>
    <n v="3897"/>
    <n v="43"/>
    <x v="162"/>
    <d v="2017-12-27T00:00:00"/>
    <n v="3"/>
    <b v="0"/>
    <s v="Approved"/>
    <s v="Solex"/>
    <s v="Standard"/>
    <s v="medium"/>
    <s v="medium"/>
    <n v="1151.96"/>
    <n v="649.49"/>
    <d v="2014-07-28T00:00:00"/>
    <n v="502.47"/>
    <s v="F"/>
    <n v="14"/>
    <d v="1991-04-01T00:00:00"/>
    <n v="29.279016596905123"/>
    <s v="Product Engineer"/>
    <s v="Telecommunications"/>
    <s v="Mass Customer"/>
    <s v="N"/>
    <s v="Yes"/>
    <n v="3"/>
    <m/>
  </r>
  <r>
    <n v="167"/>
    <n v="90"/>
    <x v="163"/>
    <d v="2017-04-26T00:00:00"/>
    <m/>
    <m/>
    <s v="Approved"/>
    <s v="Norco Bicycles"/>
    <s v="Standard"/>
    <s v="low"/>
    <s v="medium"/>
    <n v="363.01"/>
    <n v="290.41000000000003"/>
    <n v="38482"/>
    <m/>
    <m/>
    <m/>
    <m/>
    <m/>
    <m/>
    <m/>
    <m/>
    <m/>
    <m/>
    <m/>
    <m/>
  </r>
  <r>
    <n v="4159"/>
    <n v="27"/>
    <x v="164"/>
    <d v="2017-12-27T00:00:00"/>
    <n v="3"/>
    <b v="1"/>
    <s v="Approved"/>
    <s v="Trek Bicycles"/>
    <s v="Standard"/>
    <s v="medium"/>
    <s v="medium"/>
    <n v="499.53"/>
    <n v="388.72"/>
    <d v="1992-10-11T00:00:00"/>
    <n v="110.80999999999995"/>
    <s v="F"/>
    <n v="87"/>
    <d v="1997-08-06T00:00:00"/>
    <n v="22.925591939370875"/>
    <n v="0"/>
    <s v="Financial Services"/>
    <s v="Affluent Customer"/>
    <s v="N"/>
    <s v="Yes"/>
    <n v="4"/>
    <m/>
  </r>
  <r>
    <n v="4384"/>
    <n v="83"/>
    <x v="165"/>
    <d v="2017-12-27T00:00:00"/>
    <n v="3"/>
    <b v="0"/>
    <s v="Approved"/>
    <s v="Solex"/>
    <s v="Touring"/>
    <s v="medium"/>
    <s v="large"/>
    <n v="2083.94"/>
    <n v="675.03"/>
    <d v="1993-04-20T00:00:00"/>
    <n v="1408.91"/>
    <s v="U"/>
    <n v="81"/>
    <d v="1899-12-30T00:00:00"/>
    <n v="0"/>
    <s v="Technical Writer"/>
    <s v="IT"/>
    <s v="Mass Customer"/>
    <s v="N"/>
    <s v="Yes"/>
    <n v="0"/>
    <m/>
  </r>
  <r>
    <n v="170"/>
    <n v="6"/>
    <x v="166"/>
    <d v="2017-10-16T00:00:00"/>
    <m/>
    <m/>
    <s v="Approved"/>
    <s v="OHM Cycles"/>
    <s v="Standard"/>
    <s v="high"/>
    <s v="medium"/>
    <n v="227.88"/>
    <n v="136.72999999999999"/>
    <n v="37838"/>
    <m/>
    <m/>
    <m/>
    <m/>
    <m/>
    <m/>
    <m/>
    <m/>
    <m/>
    <m/>
    <m/>
    <m/>
  </r>
  <r>
    <n v="4817"/>
    <n v="50"/>
    <x v="167"/>
    <d v="2017-12-27T00:00:00"/>
    <n v="3"/>
    <b v="0"/>
    <s v="Approved"/>
    <s v="WeareA2B"/>
    <s v="Standard"/>
    <s v="medium"/>
    <s v="small"/>
    <n v="175.89"/>
    <n v="131.91999999999999"/>
    <d v="2003-02-16T00:00:00"/>
    <n v="43.97"/>
    <s v="F"/>
    <n v="12"/>
    <d v="1985-08-31T00:00:00"/>
    <n v="34.865317966768139"/>
    <s v="Director of Sales"/>
    <s v="Retail"/>
    <s v="Affluent Customer"/>
    <s v="N"/>
    <s v="No"/>
    <n v="3"/>
    <m/>
  </r>
  <r>
    <n v="4923"/>
    <n v="51"/>
    <x v="168"/>
    <d v="2017-12-27T00:00:00"/>
    <n v="3"/>
    <b v="0"/>
    <s v="Approved"/>
    <s v="OHM Cycles"/>
    <s v="Standard"/>
    <s v="high"/>
    <s v="medium"/>
    <n v="2005.66"/>
    <n v="1203.4000000000001"/>
    <d v="2012-04-10T00:00:00"/>
    <n v="802.26"/>
    <s v="M"/>
    <n v="37"/>
    <d v="1995-12-06T00:00:00"/>
    <n v="24.594085090055806"/>
    <n v="0"/>
    <s v="Manufacturing"/>
    <s v="Affluent Customer"/>
    <s v="N"/>
    <s v="No"/>
    <n v="2"/>
    <m/>
  </r>
  <r>
    <n v="5186"/>
    <n v="89"/>
    <x v="169"/>
    <d v="2017-12-27T00:00:00"/>
    <n v="3"/>
    <b v="0"/>
    <s v="Approved"/>
    <s v="WeareA2B"/>
    <s v="Touring"/>
    <s v="medium"/>
    <s v="large"/>
    <n v="1362.99"/>
    <n v="57.74"/>
    <d v="1993-04-20T00:00:00"/>
    <n v="1305.25"/>
    <s v="M"/>
    <n v="40"/>
    <d v="1977-09-21T00:00:00"/>
    <n v="42.813263172247588"/>
    <s v="Internal Auditor"/>
    <s v="Manufacturing"/>
    <s v="Affluent Customer"/>
    <s v="N"/>
    <s v="No"/>
    <n v="7"/>
    <m/>
  </r>
  <r>
    <n v="5459"/>
    <n v="92"/>
    <x v="170"/>
    <d v="2017-12-27T00:00:00"/>
    <n v="3"/>
    <b v="1"/>
    <s v="Approved"/>
    <s v="WeareA2B"/>
    <s v="Standard"/>
    <s v="medium"/>
    <s v="small"/>
    <n v="1415.01"/>
    <n v="1259.3599999999999"/>
    <d v="2002-10-10T00:00:00"/>
    <n v="155.65000000000009"/>
    <s v="F"/>
    <n v="21"/>
    <d v="1976-10-02T00:00:00"/>
    <n v="43.783126185946216"/>
    <n v="0"/>
    <s v="Retail"/>
    <s v="Affluent Customer"/>
    <s v="N"/>
    <s v="Yes"/>
    <n v="17"/>
    <m/>
  </r>
  <r>
    <n v="6365"/>
    <n v="85"/>
    <x v="171"/>
    <d v="2017-12-27T00:00:00"/>
    <n v="3"/>
    <b v="0"/>
    <s v="Approved"/>
    <s v="WeareA2B"/>
    <s v="Standard"/>
    <s v="medium"/>
    <s v="medium"/>
    <n v="752.64"/>
    <n v="205.36"/>
    <d v="1998-12-16T00:00:00"/>
    <n v="547.28"/>
    <s v="F"/>
    <n v="74"/>
    <d v="2000-05-18T00:00:00"/>
    <n v="20.14203029553526"/>
    <s v="Accounting Assistant III"/>
    <s v="Retail"/>
    <s v="Mass Customer"/>
    <s v="N"/>
    <s v="Yes"/>
    <n v="1"/>
    <m/>
  </r>
  <r>
    <n v="7287"/>
    <n v="74"/>
    <x v="172"/>
    <d v="2017-12-27T00:00:00"/>
    <n v="3"/>
    <b v="1"/>
    <s v="Approved"/>
    <s v="WeareA2B"/>
    <s v="Standard"/>
    <s v="medium"/>
    <s v="medium"/>
    <n v="1228.07"/>
    <n v="400.91"/>
    <d v="2000-05-22T00:00:00"/>
    <n v="827.15999999999985"/>
    <s v="M"/>
    <n v="82"/>
    <d v="1980-10-29T00:00:00"/>
    <n v="39.706413857179093"/>
    <s v="Editor"/>
    <s v="n/a"/>
    <s v="Mass Customer"/>
    <s v="N"/>
    <s v="No"/>
    <n v="14"/>
    <m/>
  </r>
  <r>
    <n v="7585"/>
    <n v="61"/>
    <x v="173"/>
    <d v="2017-12-27T00:00:00"/>
    <n v="3"/>
    <b v="1"/>
    <s v="Approved"/>
    <s v="Norco Bicycles"/>
    <s v="Standard"/>
    <s v="medium"/>
    <s v="small"/>
    <n v="586.45000000000005"/>
    <n v="521.94000000000005"/>
    <d v="1991-07-10T00:00:00"/>
    <n v="64.509999999999991"/>
    <s v="M"/>
    <n v="23"/>
    <d v="1977-11-16T00:00:00"/>
    <n v="42.659838514713343"/>
    <s v="Administrative Assistant III"/>
    <s v="n/a"/>
    <s v="High Net Worth"/>
    <s v="N"/>
    <s v="No"/>
    <n v="11"/>
    <m/>
  </r>
  <r>
    <n v="8439"/>
    <n v="64"/>
    <x v="174"/>
    <d v="2017-12-27T00:00:00"/>
    <n v="3"/>
    <b v="1"/>
    <s v="Approved"/>
    <s v="Trek Bicycles"/>
    <s v="Standard"/>
    <s v="medium"/>
    <s v="large"/>
    <n v="1469.44"/>
    <n v="596.54999999999995"/>
    <d v="2012-05-18T00:00:00"/>
    <n v="872.8900000000001"/>
    <s v="F"/>
    <n v="36"/>
    <d v="1955-10-21T00:00:00"/>
    <n v="64.747509747590058"/>
    <s v="Programmer Analyst II"/>
    <s v="Health"/>
    <s v="Affluent Customer"/>
    <s v="N"/>
    <s v="No"/>
    <n v="18"/>
    <m/>
  </r>
  <r>
    <n v="8557"/>
    <n v="54"/>
    <x v="175"/>
    <d v="2017-12-27T00:00:00"/>
    <n v="3"/>
    <b v="0"/>
    <s v="Approved"/>
    <s v="WeareA2B"/>
    <s v="Standard"/>
    <s v="medium"/>
    <s v="medium"/>
    <n v="1292.8399999999999"/>
    <n v="13.44"/>
    <d v="2003-07-21T00:00:00"/>
    <n v="1279.3999999999999"/>
    <s v="F"/>
    <n v="85"/>
    <d v="1981-05-05T00:00:00"/>
    <n v="39.191345364028408"/>
    <s v="Occupational Therapist"/>
    <s v="Health"/>
    <s v="Affluent Customer"/>
    <s v="N"/>
    <s v="Yes"/>
    <n v="15"/>
    <m/>
  </r>
  <r>
    <n v="8780"/>
    <n v="85"/>
    <x v="176"/>
    <d v="2017-12-27T00:00:00"/>
    <n v="3"/>
    <b v="0"/>
    <s v="Approved"/>
    <s v="WeareA2B"/>
    <s v="Standard"/>
    <s v="medium"/>
    <s v="medium"/>
    <n v="1228.07"/>
    <n v="400.91"/>
    <d v="2000-05-22T00:00:00"/>
    <n v="827.15999999999985"/>
    <s v="F"/>
    <n v="4"/>
    <d v="1989-11-14T00:00:00"/>
    <n v="30.657098788685943"/>
    <s v="Analyst Programmer"/>
    <s v="Property"/>
    <s v="High Net Worth"/>
    <s v="N"/>
    <s v="No"/>
    <n v="17"/>
    <m/>
  </r>
  <r>
    <n v="8799"/>
    <n v="60"/>
    <x v="177"/>
    <d v="2017-12-27T00:00:00"/>
    <n v="3"/>
    <b v="1"/>
    <s v="Approved"/>
    <s v="Giant Bicycles"/>
    <s v="Standard"/>
    <s v="high"/>
    <s v="small"/>
    <n v="1977.36"/>
    <n v="1759.85"/>
    <d v="2011-08-24T00:00:00"/>
    <n v="217.51"/>
    <s v="M"/>
    <n v="9"/>
    <d v="1994-05-20T00:00:00"/>
    <n v="26.14203029553526"/>
    <s v="Programmer Analyst III"/>
    <s v="Manufacturing"/>
    <s v="Mass Customer"/>
    <s v="N"/>
    <s v="No"/>
    <n v="2"/>
    <m/>
  </r>
  <r>
    <n v="9265"/>
    <n v="21"/>
    <x v="178"/>
    <d v="2017-12-27T00:00:00"/>
    <n v="3"/>
    <b v="0"/>
    <s v="Approved"/>
    <s v="Solex"/>
    <s v="Standard"/>
    <s v="medium"/>
    <s v="large"/>
    <n v="1071.23"/>
    <n v="380.74"/>
    <d v="1991-08-05T00:00:00"/>
    <n v="690.49"/>
    <s v="M"/>
    <n v="19"/>
    <d v="1980-09-08T00:00:00"/>
    <n v="39.846139884576353"/>
    <s v="Clinical Specialist"/>
    <s v="Health"/>
    <s v="Mass Customer"/>
    <s v="N"/>
    <s v="Yes"/>
    <n v="22"/>
    <m/>
  </r>
  <r>
    <n v="10021"/>
    <n v="93"/>
    <x v="179"/>
    <d v="2017-12-27T00:00:00"/>
    <n v="3"/>
    <b v="1"/>
    <s v="Approved"/>
    <s v="OHM Cycles"/>
    <s v="Standard"/>
    <s v="high"/>
    <s v="medium"/>
    <n v="1458.17"/>
    <n v="874.9"/>
    <d v="2006-02-02T00:00:00"/>
    <n v="583.2700000000001"/>
    <s v="F"/>
    <n v="49"/>
    <d v="1956-07-29T00:00:00"/>
    <n v="63.974907007864026"/>
    <s v="Account Executive"/>
    <s v="n/a"/>
    <s v="High Net Worth"/>
    <s v="N"/>
    <s v="No"/>
    <n v="11"/>
    <m/>
  </r>
  <r>
    <n v="10124"/>
    <n v="0"/>
    <x v="45"/>
    <d v="2017-12-27T00:00:00"/>
    <n v="3"/>
    <b v="0"/>
    <s v="Approved"/>
    <s v="Norco Bicycles"/>
    <s v="Road"/>
    <s v="medium"/>
    <s v="medium"/>
    <n v="543.39"/>
    <n v="407.54"/>
    <d v="1991-11-10T00:00:00"/>
    <n v="135.84999999999997"/>
    <s v="M"/>
    <n v="2"/>
    <d v="1976-11-21T00:00:00"/>
    <n v="43.646139884576357"/>
    <s v="Executive Secretary"/>
    <s v="Retail"/>
    <s v="High Net Worth"/>
    <s v="N"/>
    <s v="Yes"/>
    <n v="13"/>
    <m/>
  </r>
  <r>
    <n v="10274"/>
    <n v="24"/>
    <x v="180"/>
    <d v="2017-12-27T00:00:00"/>
    <n v="3"/>
    <b v="0"/>
    <s v="Approved"/>
    <s v="Solex"/>
    <s v="Road"/>
    <s v="medium"/>
    <s v="large"/>
    <n v="1777.8"/>
    <n v="820.78"/>
    <d v="2011-05-07T00:00:00"/>
    <n v="957.02"/>
    <s v="M"/>
    <n v="73"/>
    <d v="1981-07-19T00:00:00"/>
    <n v="38.985865911973619"/>
    <s v="Safety Technician I"/>
    <s v="Financial Services"/>
    <s v="Affluent Customer"/>
    <s v="N"/>
    <s v="No"/>
    <n v="10"/>
    <m/>
  </r>
  <r>
    <n v="10743"/>
    <n v="52"/>
    <x v="181"/>
    <d v="2017-12-27T00:00:00"/>
    <n v="3"/>
    <b v="0"/>
    <s v="Approved"/>
    <s v="Solex"/>
    <s v="Road"/>
    <s v="medium"/>
    <s v="large"/>
    <n v="1777.8"/>
    <n v="820.78"/>
    <d v="2002-03-22T00:00:00"/>
    <n v="957.02"/>
    <s v="F"/>
    <n v="20"/>
    <d v="1998-10-15T00:00:00"/>
    <n v="21.733811117453069"/>
    <s v="Senior Developer"/>
    <s v="n/a"/>
    <s v="High Net Worth"/>
    <s v="N"/>
    <s v="Yes"/>
    <n v="2"/>
    <m/>
  </r>
  <r>
    <n v="11109"/>
    <n v="91"/>
    <x v="182"/>
    <d v="2017-12-27T00:00:00"/>
    <n v="3"/>
    <b v="1"/>
    <s v="Approved"/>
    <s v="Solex"/>
    <s v="Standard"/>
    <s v="medium"/>
    <s v="medium"/>
    <n v="100.35"/>
    <n v="75.260000000000005"/>
    <d v="1999-07-26T00:00:00"/>
    <n v="25.089999999999989"/>
    <s v="M"/>
    <n v="94"/>
    <d v="1968-01-21T00:00:00"/>
    <n v="52.487235774987312"/>
    <s v="Accountant III"/>
    <s v="Health"/>
    <s v="Mass Customer"/>
    <s v="N"/>
    <s v="Yes"/>
    <n v="11"/>
    <m/>
  </r>
  <r>
    <n v="11684"/>
    <n v="69"/>
    <x v="183"/>
    <d v="2017-12-27T00:00:00"/>
    <n v="3"/>
    <b v="0"/>
    <s v="Approved"/>
    <s v="Norco Bicycles"/>
    <s v="Road"/>
    <s v="medium"/>
    <s v="large"/>
    <n v="1240.31"/>
    <n v="795.1"/>
    <d v="2011-01-10T00:00:00"/>
    <n v="445.20999999999992"/>
    <s v="M"/>
    <n v="8"/>
    <d v="1994-04-11T00:00:00"/>
    <n v="26.248879610603751"/>
    <s v="Dental Hygienist"/>
    <s v="Health"/>
    <s v="High Net Worth"/>
    <s v="N"/>
    <s v="No"/>
    <n v="6"/>
    <m/>
  </r>
  <r>
    <n v="11739"/>
    <n v="0"/>
    <x v="184"/>
    <d v="2017-12-27T00:00:00"/>
    <n v="3"/>
    <b v="1"/>
    <s v="Approved"/>
    <s v="Norco Bicycles"/>
    <s v="Road"/>
    <s v="medium"/>
    <s v="medium"/>
    <n v="544.04999999999995"/>
    <n v="376.84"/>
    <d v="2005-10-22T00:00:00"/>
    <n v="167.20999999999998"/>
    <s v="F"/>
    <n v="0"/>
    <d v="1992-06-27T00:00:00"/>
    <n v="28.037920706494162"/>
    <n v="0"/>
    <s v="Manufacturing"/>
    <s v="High Net Worth"/>
    <s v="N"/>
    <s v="No"/>
    <n v="4"/>
    <m/>
  </r>
  <r>
    <n v="12336"/>
    <n v="98"/>
    <x v="185"/>
    <d v="2017-12-27T00:00:00"/>
    <n v="3"/>
    <b v="1"/>
    <s v="Approved"/>
    <s v="Trek Bicycles"/>
    <s v="Standard"/>
    <s v="high"/>
    <s v="medium"/>
    <n v="358.39"/>
    <n v="215.03"/>
    <d v="2004-01-16T00:00:00"/>
    <n v="143.35999999999999"/>
    <s v="M"/>
    <n v="80"/>
    <d v="1995-01-05T00:00:00"/>
    <n v="25.511893309233891"/>
    <s v="Food Chemist"/>
    <s v="Health"/>
    <s v="Affluent Customer"/>
    <s v="N"/>
    <s v="No"/>
    <n v="1"/>
    <m/>
  </r>
  <r>
    <n v="12596"/>
    <n v="33"/>
    <x v="186"/>
    <d v="2017-12-27T00:00:00"/>
    <n v="3"/>
    <b v="1"/>
    <s v="Approved"/>
    <s v="Giant Bicycles"/>
    <s v="Standard"/>
    <s v="medium"/>
    <s v="small"/>
    <n v="1311.44"/>
    <n v="1167.18"/>
    <d v="1992-10-11T00:00:00"/>
    <n v="144.26"/>
    <s v="M"/>
    <n v="22"/>
    <d v="1994-09-30T00:00:00"/>
    <n v="25.777646733891423"/>
    <s v="Administrative Assistant IV"/>
    <s v="Financial Services"/>
    <s v="Affluent Customer"/>
    <s v="N"/>
    <s v="No"/>
    <n v="3"/>
    <m/>
  </r>
  <r>
    <n v="13207"/>
    <n v="38"/>
    <x v="187"/>
    <d v="2017-12-27T00:00:00"/>
    <n v="3"/>
    <b v="1"/>
    <s v="Approved"/>
    <s v="Trek Bicycles"/>
    <s v="Standard"/>
    <s v="medium"/>
    <s v="large"/>
    <n v="2091.4699999999998"/>
    <n v="388.92"/>
    <d v="2015-06-17T00:00:00"/>
    <n v="1702.5499999999997"/>
    <s v="M"/>
    <n v="91"/>
    <d v="1970-03-19T00:00:00"/>
    <n v="50.328331665398274"/>
    <s v="Project Manager"/>
    <s v="Financial Services"/>
    <s v="High Net Worth"/>
    <s v="N"/>
    <s v="Yes"/>
    <n v="13"/>
    <m/>
  </r>
  <r>
    <n v="13803"/>
    <n v="70"/>
    <x v="188"/>
    <d v="2017-12-27T00:00:00"/>
    <n v="3"/>
    <b v="1"/>
    <s v="Approved"/>
    <s v="Trek Bicycles"/>
    <s v="Standard"/>
    <s v="high"/>
    <s v="medium"/>
    <n v="495.72"/>
    <n v="297.43"/>
    <d v="2015-04-11T00:00:00"/>
    <n v="198.29000000000002"/>
    <s v="M"/>
    <n v="14"/>
    <d v="1962-04-11T00:00:00"/>
    <n v="58.27079741882293"/>
    <n v="0"/>
    <s v="Retail"/>
    <s v="Affluent Customer"/>
    <s v="N"/>
    <s v="Yes"/>
    <n v="11"/>
    <m/>
  </r>
  <r>
    <n v="13829"/>
    <n v="64"/>
    <x v="189"/>
    <d v="2017-12-27T00:00:00"/>
    <n v="3"/>
    <b v="0"/>
    <s v="Approved"/>
    <s v="Trek Bicycles"/>
    <s v="Standard"/>
    <s v="medium"/>
    <s v="large"/>
    <n v="1469.44"/>
    <n v="596.54999999999995"/>
    <d v="1995-10-24T00:00:00"/>
    <n v="872.8900000000001"/>
    <s v="M"/>
    <n v="70"/>
    <d v="1963-01-17T00:00:00"/>
    <n v="57.500934405124298"/>
    <s v="Budget/Accounting Analyst IV"/>
    <s v="n/a"/>
    <s v="Affluent Customer"/>
    <s v="N"/>
    <s v="Yes"/>
    <n v="14"/>
    <m/>
  </r>
  <r>
    <n v="14136"/>
    <n v="24"/>
    <x v="190"/>
    <d v="2017-12-27T00:00:00"/>
    <n v="3"/>
    <b v="1"/>
    <s v="Approved"/>
    <s v="Solex"/>
    <s v="Road"/>
    <s v="medium"/>
    <s v="large"/>
    <n v="1777.8"/>
    <n v="820.78"/>
    <d v="2002-03-22T00:00:00"/>
    <n v="957.02"/>
    <s v="F"/>
    <n v="65"/>
    <d v="1957-06-01T00:00:00"/>
    <n v="63.133811117453071"/>
    <n v="0"/>
    <s v="n/a"/>
    <s v="Mass Customer"/>
    <s v="N"/>
    <s v="Yes"/>
    <n v="11"/>
    <m/>
  </r>
  <r>
    <n v="14365"/>
    <n v="61"/>
    <x v="191"/>
    <d v="2017-12-27T00:00:00"/>
    <n v="3"/>
    <b v="0"/>
    <s v="Approved"/>
    <s v="Norco Bicycles"/>
    <s v="Standard"/>
    <s v="medium"/>
    <s v="small"/>
    <n v="586.45000000000005"/>
    <n v="521.94000000000005"/>
    <d v="2004-08-07T00:00:00"/>
    <n v="64.509999999999991"/>
    <s v="M"/>
    <n v="61"/>
    <d v="1965-08-27T00:00:00"/>
    <n v="54.88997550101471"/>
    <s v="Design Engineer"/>
    <s v="Health"/>
    <s v="High Net Worth"/>
    <s v="N"/>
    <s v="Yes"/>
    <n v="19"/>
    <m/>
  </r>
  <r>
    <n v="15318"/>
    <n v="31"/>
    <x v="192"/>
    <d v="2017-12-27T00:00:00"/>
    <n v="3"/>
    <b v="1"/>
    <s v="Approved"/>
    <s v="Giant Bicycles"/>
    <s v="Standard"/>
    <s v="medium"/>
    <s v="medium"/>
    <n v="230.91"/>
    <n v="173.18"/>
    <d v="2006-11-10T00:00:00"/>
    <n v="57.72999999999999"/>
    <s v="F"/>
    <n v="30"/>
    <d v="1989-07-20T00:00:00"/>
    <n v="30.977646733891422"/>
    <s v="Graphic Designer"/>
    <s v="n/a"/>
    <s v="Mass Customer"/>
    <s v="N"/>
    <s v="No"/>
    <n v="18"/>
    <m/>
  </r>
  <r>
    <n v="15818"/>
    <n v="7"/>
    <x v="193"/>
    <d v="2017-12-27T00:00:00"/>
    <n v="3"/>
    <b v="0"/>
    <s v="Approved"/>
    <s v="Giant Bicycles"/>
    <s v="Standard"/>
    <s v="medium"/>
    <s v="small"/>
    <n v="1311.44"/>
    <n v="1167.18"/>
    <d v="1997-05-10T00:00:00"/>
    <n v="144.26"/>
    <s v="M"/>
    <n v="94"/>
    <d v="1979-07-27T00:00:00"/>
    <n v="40.966687829781833"/>
    <s v="Sales Associate"/>
    <s v="Retail"/>
    <s v="High Net Worth"/>
    <s v="N"/>
    <s v="Yes"/>
    <n v="12"/>
    <m/>
  </r>
  <r>
    <n v="16000"/>
    <n v="29"/>
    <x v="194"/>
    <d v="2017-12-27T00:00:00"/>
    <n v="3"/>
    <b v="1"/>
    <s v="Approved"/>
    <s v="Norco Bicycles"/>
    <s v="Road"/>
    <s v="medium"/>
    <s v="medium"/>
    <n v="543.39"/>
    <n v="407.54"/>
    <d v="2016-11-22T00:00:00"/>
    <n v="135.84999999999997"/>
    <s v="F"/>
    <n v="47"/>
    <d v="1998-04-24T00:00:00"/>
    <n v="22.21052344622019"/>
    <s v="Administrative Assistant II"/>
    <s v="Financial Services"/>
    <s v="Mass Customer"/>
    <s v="N"/>
    <s v="No"/>
    <n v="3"/>
    <m/>
  </r>
  <r>
    <n v="16813"/>
    <n v="64"/>
    <x v="195"/>
    <d v="2017-12-27T00:00:00"/>
    <n v="3"/>
    <b v="1"/>
    <s v="Approved"/>
    <s v="Trek Bicycles"/>
    <s v="Standard"/>
    <s v="medium"/>
    <s v="large"/>
    <n v="1469.44"/>
    <n v="596.54999999999995"/>
    <d v="2012-05-18T00:00:00"/>
    <n v="872.8900000000001"/>
    <s v="M"/>
    <n v="58"/>
    <d v="1986-12-20T00:00:00"/>
    <n v="33.561208377727041"/>
    <s v="Help Desk Technician"/>
    <s v="Manufacturing"/>
    <s v="Mass Customer"/>
    <s v="N"/>
    <s v="Yes"/>
    <n v="16"/>
    <m/>
  </r>
  <r>
    <n v="17555"/>
    <n v="60"/>
    <x v="60"/>
    <d v="2017-12-27T00:00:00"/>
    <n v="3"/>
    <b v="0"/>
    <s v="Approved"/>
    <s v="Giant Bicycles"/>
    <s v="Standard"/>
    <s v="high"/>
    <s v="small"/>
    <n v="1977.36"/>
    <n v="1759.85"/>
    <d v="2011-08-24T00:00:00"/>
    <n v="217.51"/>
    <s v="M"/>
    <n v="4"/>
    <d v="1986-10-24T00:00:00"/>
    <n v="33.717372761288686"/>
    <s v="Associate Professor"/>
    <s v="n/a"/>
    <s v="Mass Customer"/>
    <s v="N"/>
    <s v="No"/>
    <n v="7"/>
    <m/>
  </r>
  <r>
    <n v="17722"/>
    <n v="49"/>
    <x v="196"/>
    <d v="2017-12-27T00:00:00"/>
    <n v="3"/>
    <b v="0"/>
    <s v="Approved"/>
    <s v="Solex"/>
    <s v="Standard"/>
    <s v="medium"/>
    <s v="large"/>
    <n v="1061.56"/>
    <n v="733.58"/>
    <d v="1993-07-20T00:00:00"/>
    <n v="327.9799999999999"/>
    <s v="F"/>
    <n v="12"/>
    <d v="1977-01-06T00:00:00"/>
    <n v="43.520112487316084"/>
    <n v="0"/>
    <s v="Financial Services"/>
    <s v="High Net Worth"/>
    <s v="N"/>
    <s v="No"/>
    <n v="16"/>
    <m/>
  </r>
  <r>
    <n v="17820"/>
    <n v="89"/>
    <x v="197"/>
    <d v="2017-12-27T00:00:00"/>
    <n v="3"/>
    <b v="0"/>
    <s v="Approved"/>
    <s v="Giant Bicycles"/>
    <s v="Standard"/>
    <s v="medium"/>
    <s v="large"/>
    <n v="1812.75"/>
    <n v="582.48"/>
    <d v="2010-06-07T00:00:00"/>
    <n v="1230.27"/>
    <s v="M"/>
    <n v="83"/>
    <d v="1976-02-18T00:00:00"/>
    <n v="44.405043994165396"/>
    <s v="Environmental Specialist"/>
    <s v="Health"/>
    <s v="High Net Worth"/>
    <s v="N"/>
    <s v="No"/>
    <n v="14"/>
    <m/>
  </r>
  <r>
    <n v="18293"/>
    <n v="0"/>
    <x v="198"/>
    <d v="2017-12-27T00:00:00"/>
    <n v="3"/>
    <b v="1"/>
    <s v="Approved"/>
    <s v="Solex"/>
    <s v="Standard"/>
    <s v="medium"/>
    <s v="large"/>
    <n v="202.62"/>
    <n v="151.96"/>
    <d v="2016-03-29T00:00:00"/>
    <n v="50.66"/>
    <s v="M"/>
    <n v="73"/>
    <d v="1978-03-25T00:00:00"/>
    <n v="42.306413857179095"/>
    <s v="Legal Assistant"/>
    <s v="IT"/>
    <s v="High Net Worth"/>
    <s v="N"/>
    <s v="No"/>
    <n v="4"/>
    <m/>
  </r>
  <r>
    <n v="18550"/>
    <n v="28"/>
    <x v="199"/>
    <d v="2017-12-27T00:00:00"/>
    <n v="3"/>
    <b v="0"/>
    <s v="Approved"/>
    <s v="Norco Bicycles"/>
    <s v="Standard"/>
    <s v="medium"/>
    <s v="small"/>
    <n v="1216.1400000000001"/>
    <n v="1082.3599999999999"/>
    <d v="1991-11-10T00:00:00"/>
    <n v="133.7800000000002"/>
    <s v="M"/>
    <n v="18"/>
    <d v="1980-05-04T00:00:00"/>
    <n v="40.194085090055808"/>
    <s v="Compensation Analyst"/>
    <s v="Financial Services"/>
    <s v="Mass Customer"/>
    <s v="N"/>
    <s v="Yes"/>
    <n v="6"/>
    <m/>
  </r>
  <r>
    <n v="18830"/>
    <n v="0"/>
    <x v="200"/>
    <d v="2017-12-27T00:00:00"/>
    <n v="3"/>
    <b v="1"/>
    <s v="Approved"/>
    <s v="Norco Bicycles"/>
    <s v="Standard"/>
    <s v="medium"/>
    <s v="medium"/>
    <n v="360.4"/>
    <n v="270.3"/>
    <d v="2016-12-06T00:00:00"/>
    <n v="90.099999999999966"/>
    <s v="F"/>
    <n v="37"/>
    <d v="1974-06-24T00:00:00"/>
    <n v="46.059838514713341"/>
    <s v="Assistant Professor"/>
    <s v="Retail"/>
    <s v="High Net Worth"/>
    <s v="N"/>
    <s v="Yes"/>
    <n v="18"/>
    <m/>
  </r>
  <r>
    <n v="19001"/>
    <n v="92"/>
    <x v="201"/>
    <d v="2017-12-27T00:00:00"/>
    <n v="3"/>
    <b v="1"/>
    <s v="Approved"/>
    <s v="WeareA2B"/>
    <s v="Standard"/>
    <s v="medium"/>
    <s v="small"/>
    <n v="1415.01"/>
    <n v="1259.3599999999999"/>
    <d v="2003-01-05T00:00:00"/>
    <n v="155.65000000000009"/>
    <s v="F"/>
    <n v="11"/>
    <d v="1971-07-30T00:00:00"/>
    <n v="48.96394810375444"/>
    <s v="Chief Design Engineer"/>
    <s v="n/a"/>
    <s v="Mass Customer"/>
    <s v="N"/>
    <s v="No"/>
    <n v="13"/>
    <m/>
  </r>
  <r>
    <n v="19693"/>
    <n v="80"/>
    <x v="202"/>
    <d v="2017-12-27T00:00:00"/>
    <n v="3"/>
    <b v="0"/>
    <s v="Approved"/>
    <s v="OHM Cycles"/>
    <s v="Touring"/>
    <s v="low"/>
    <s v="medium"/>
    <n v="1073.07"/>
    <n v="933.84"/>
    <d v="2004-12-18T00:00:00"/>
    <n v="139.2299999999999"/>
    <s v="F"/>
    <n v="27"/>
    <d v="1972-10-26T00:00:00"/>
    <n v="47.720112487316079"/>
    <s v="VP Accounting"/>
    <s v="Financial Services"/>
    <s v="Mass Customer"/>
    <s v="N"/>
    <s v="Yes"/>
    <n v="10"/>
    <m/>
  </r>
  <r>
    <n v="1939"/>
    <n v="74"/>
    <x v="203"/>
    <d v="2017-12-26T00:00:00"/>
    <n v="4"/>
    <b v="1"/>
    <s v="Approved"/>
    <s v="WeareA2B"/>
    <s v="Standard"/>
    <s v="medium"/>
    <s v="medium"/>
    <n v="1228.07"/>
    <n v="400.91"/>
    <d v="2000-05-22T00:00:00"/>
    <n v="827.15999999999985"/>
    <s v="M"/>
    <n v="57"/>
    <d v="1967-08-07T00:00:00"/>
    <n v="52.944770021562654"/>
    <s v="Quality Engineer"/>
    <s v="Health"/>
    <s v="Affluent Customer"/>
    <s v="N"/>
    <s v="No"/>
    <n v="17"/>
    <m/>
  </r>
  <r>
    <n v="2487"/>
    <n v="90"/>
    <x v="204"/>
    <d v="2017-12-26T00:00:00"/>
    <n v="4"/>
    <b v="0"/>
    <s v="Approved"/>
    <s v="Solex"/>
    <s v="Standard"/>
    <s v="low"/>
    <s v="medium"/>
    <n v="945.04"/>
    <n v="507.58"/>
    <d v="1997-05-10T00:00:00"/>
    <n v="437.46"/>
    <s v="M"/>
    <n v="18"/>
    <d v="1982-10-27T00:00:00"/>
    <n v="37.711893309233886"/>
    <s v="Software Consultant"/>
    <s v="Health"/>
    <s v="High Net Worth"/>
    <s v="N"/>
    <s v="Yes"/>
    <n v="11"/>
    <m/>
  </r>
  <r>
    <n v="3391"/>
    <n v="28"/>
    <x v="205"/>
    <d v="2017-12-26T00:00:00"/>
    <n v="4"/>
    <b v="1"/>
    <s v="Approved"/>
    <s v="Norco Bicycles"/>
    <s v="Standard"/>
    <s v="medium"/>
    <s v="small"/>
    <n v="1216.1400000000001"/>
    <n v="1082.3599999999999"/>
    <d v="1991-11-10T00:00:00"/>
    <n v="133.7800000000002"/>
    <s v="F"/>
    <n v="47"/>
    <d v="1977-12-09T00:00:00"/>
    <n v="42.596824816083206"/>
    <s v="Clinical Specialist"/>
    <s v="Health"/>
    <s v="Mass Customer"/>
    <s v="N"/>
    <s v="Yes"/>
    <n v="9"/>
    <m/>
  </r>
  <r>
    <n v="4176"/>
    <n v="38"/>
    <x v="206"/>
    <d v="2017-12-26T00:00:00"/>
    <n v="4"/>
    <b v="1"/>
    <s v="Approved"/>
    <s v="Trek Bicycles"/>
    <s v="Standard"/>
    <s v="medium"/>
    <s v="large"/>
    <n v="2091.4699999999998"/>
    <n v="388.92"/>
    <d v="2011-08-24T00:00:00"/>
    <n v="1702.5499999999997"/>
    <s v="F"/>
    <n v="73"/>
    <d v="1964-04-20T00:00:00"/>
    <n v="56.243400158548958"/>
    <s v="Media Manager II"/>
    <s v="Manufacturing"/>
    <s v="High Net Worth"/>
    <s v="N"/>
    <s v="Yes"/>
    <n v="5"/>
    <m/>
  </r>
  <r>
    <n v="4317"/>
    <n v="69"/>
    <x v="207"/>
    <d v="2017-12-26T00:00:00"/>
    <n v="4"/>
    <b v="0"/>
    <s v="Approved"/>
    <s v="Giant Bicycles"/>
    <s v="Road"/>
    <s v="medium"/>
    <s v="medium"/>
    <n v="792.9"/>
    <n v="594.67999999999995"/>
    <d v="2015-04-11T00:00:00"/>
    <n v="198.22000000000003"/>
    <s v="M"/>
    <n v="5"/>
    <d v="1995-03-21T00:00:00"/>
    <n v="25.306413857179095"/>
    <n v="0"/>
    <s v="Health"/>
    <s v="Mass Customer"/>
    <s v="N"/>
    <s v="Yes"/>
    <n v="3"/>
    <m/>
  </r>
  <r>
    <n v="4369"/>
    <n v="82"/>
    <x v="208"/>
    <d v="2017-12-26T00:00:00"/>
    <n v="4"/>
    <b v="1"/>
    <s v="Approved"/>
    <s v="Giant Bicycles"/>
    <s v="Road"/>
    <s v="medium"/>
    <s v="medium"/>
    <n v="1538.99"/>
    <n v="829.65"/>
    <d v="2016-02-04T00:00:00"/>
    <n v="709.34"/>
    <s v="M"/>
    <n v="72"/>
    <d v="1998-12-24T00:00:00"/>
    <n v="21.542030295535259"/>
    <s v="Account Representative IV"/>
    <s v="Argiculture"/>
    <s v="High Net Worth"/>
    <s v="N"/>
    <s v="No"/>
    <n v="1"/>
    <m/>
  </r>
  <r>
    <n v="4704"/>
    <n v="96"/>
    <x v="209"/>
    <d v="2017-12-26T00:00:00"/>
    <n v="4"/>
    <b v="0"/>
    <s v="Approved"/>
    <s v="Giant Bicycles"/>
    <s v="Standard"/>
    <s v="medium"/>
    <s v="large"/>
    <n v="1635.3"/>
    <n v="993.66"/>
    <d v="2016-03-29T00:00:00"/>
    <n v="641.64"/>
    <s v="M"/>
    <n v="25"/>
    <d v="2000-03-08T00:00:00"/>
    <n v="20.336550843480463"/>
    <s v="Electrical Engineer"/>
    <s v="Manufacturing"/>
    <s v="High Net Worth"/>
    <s v="N"/>
    <s v="Yes"/>
    <n v="3"/>
    <m/>
  </r>
  <r>
    <n v="4772"/>
    <n v="76"/>
    <x v="210"/>
    <d v="2017-12-26T00:00:00"/>
    <n v="4"/>
    <b v="0"/>
    <s v="Approved"/>
    <s v="WeareA2B"/>
    <s v="Standard"/>
    <s v="low"/>
    <s v="medium"/>
    <n v="642.30999999999995"/>
    <n v="513.85"/>
    <d v="2014-10-10T00:00:00"/>
    <n v="128.45999999999992"/>
    <s v="M"/>
    <n v="19"/>
    <d v="1980-04-15T00:00:00"/>
    <n v="40.246139884576358"/>
    <n v="0"/>
    <s v="Health"/>
    <s v="Mass Customer"/>
    <s v="N"/>
    <s v="No"/>
    <n v="15"/>
    <m/>
  </r>
  <r>
    <n v="4892"/>
    <n v="0"/>
    <x v="211"/>
    <d v="2017-12-26T00:00:00"/>
    <n v="4"/>
    <b v="0"/>
    <s v="Approved"/>
    <s v="Trek Bicycles"/>
    <s v="Standard"/>
    <s v="medium"/>
    <s v="medium"/>
    <n v="499.53"/>
    <n v="388.72"/>
    <d v="1999-06-23T00:00:00"/>
    <n v="110.80999999999995"/>
    <s v="F"/>
    <n v="58"/>
    <d v="1986-09-04T00:00:00"/>
    <n v="33.854359062658546"/>
    <n v="0"/>
    <s v="Health"/>
    <s v="High Net Worth"/>
    <s v="N"/>
    <s v="No"/>
    <n v="13"/>
    <m/>
  </r>
  <r>
    <n v="4950"/>
    <n v="29"/>
    <x v="212"/>
    <d v="2017-12-26T00:00:00"/>
    <n v="4"/>
    <b v="1"/>
    <s v="Approved"/>
    <s v="WeareA2B"/>
    <s v="Standard"/>
    <s v="medium"/>
    <s v="medium"/>
    <n v="1065.03"/>
    <n v="230.09"/>
    <d v="2000-11-03T00:00:00"/>
    <n v="834.93999999999994"/>
    <s v="F"/>
    <n v="94"/>
    <d v="1968-07-28T00:00:00"/>
    <n v="51.969427555809233"/>
    <s v="Office Assistant III"/>
    <s v="Property"/>
    <s v="High Net Worth"/>
    <s v="N"/>
    <s v="No"/>
    <n v="6"/>
    <m/>
  </r>
  <r>
    <n v="5447"/>
    <n v="19"/>
    <x v="213"/>
    <d v="2017-12-26T00:00:00"/>
    <n v="4"/>
    <b v="1"/>
    <s v="Approved"/>
    <s v="OHM Cycles"/>
    <s v="Road"/>
    <s v="high"/>
    <s v="large"/>
    <n v="12.01"/>
    <n v="7.21"/>
    <d v="2009-03-08T00:00:00"/>
    <n v="4.8"/>
    <s v="F"/>
    <n v="24"/>
    <d v="1975-10-22T00:00:00"/>
    <n v="44.731071391425672"/>
    <s v="Computer Systems Analyst IV"/>
    <s v="Manufacturing"/>
    <s v="Mass Customer"/>
    <s v="N"/>
    <s v="No"/>
    <n v="6"/>
    <m/>
  </r>
  <r>
    <n v="5522"/>
    <n v="89"/>
    <x v="214"/>
    <d v="2017-12-26T00:00:00"/>
    <n v="4"/>
    <b v="1"/>
    <s v="Approved"/>
    <s v="WeareA2B"/>
    <s v="Touring"/>
    <s v="medium"/>
    <s v="large"/>
    <n v="1362.99"/>
    <n v="57.74"/>
    <d v="1993-04-20T00:00:00"/>
    <n v="1305.25"/>
    <s v="M"/>
    <n v="93"/>
    <d v="1971-11-04T00:00:00"/>
    <n v="48.6981946790969"/>
    <n v="0"/>
    <s v="Financial Services"/>
    <s v="Mass Customer"/>
    <s v="N"/>
    <s v="No"/>
    <n v="14"/>
    <m/>
  </r>
  <r>
    <n v="6127"/>
    <n v="98"/>
    <x v="215"/>
    <d v="2017-12-26T00:00:00"/>
    <n v="4"/>
    <b v="0"/>
    <s v="Approved"/>
    <s v="OHM Cycles"/>
    <s v="Standard"/>
    <s v="medium"/>
    <s v="medium"/>
    <n v="795.34"/>
    <n v="101.58"/>
    <d v="1997-02-09T00:00:00"/>
    <n v="693.76"/>
    <s v="M"/>
    <n v="87"/>
    <d v="1958-10-06T00:00:00"/>
    <n v="61.785865911973616"/>
    <s v="Graphic Designer"/>
    <s v="Financial Services"/>
    <s v="High Net Worth"/>
    <s v="N"/>
    <s v="No"/>
    <n v="10"/>
    <m/>
  </r>
  <r>
    <n v="6527"/>
    <n v="67"/>
    <x v="216"/>
    <d v="2017-12-26T00:00:00"/>
    <n v="4"/>
    <b v="1"/>
    <s v="Approved"/>
    <s v="Norco Bicycles"/>
    <s v="Road"/>
    <s v="medium"/>
    <s v="medium"/>
    <n v="544.04999999999995"/>
    <n v="376.84"/>
    <d v="2003-02-07T00:00:00"/>
    <n v="167.20999999999998"/>
    <s v="F"/>
    <n v="0"/>
    <d v="1981-12-05T00:00:00"/>
    <n v="38.605043994165399"/>
    <s v="Recruiting Manager"/>
    <s v="n/a"/>
    <s v="Mass Customer"/>
    <s v="N"/>
    <s v="No"/>
    <n v="8"/>
    <m/>
  </r>
  <r>
    <n v="7947"/>
    <n v="31"/>
    <x v="217"/>
    <d v="2017-12-26T00:00:00"/>
    <n v="4"/>
    <b v="0"/>
    <s v="Approved"/>
    <s v="Giant Bicycles"/>
    <s v="Standard"/>
    <s v="medium"/>
    <s v="medium"/>
    <n v="230.91"/>
    <n v="173.18"/>
    <d v="2006-11-10T00:00:00"/>
    <n v="57.72999999999999"/>
    <s v="M"/>
    <n v="83"/>
    <d v="1959-09-12T00:00:00"/>
    <n v="60.851619336631153"/>
    <s v="Help Desk Operator"/>
    <s v="Property"/>
    <s v="Affluent Customer"/>
    <s v="N"/>
    <s v="No"/>
    <n v="20"/>
    <m/>
  </r>
  <r>
    <n v="8297"/>
    <n v="78"/>
    <x v="218"/>
    <d v="2017-12-26T00:00:00"/>
    <n v="4"/>
    <b v="0"/>
    <s v="Approved"/>
    <s v="Giant Bicycles"/>
    <s v="Standard"/>
    <s v="medium"/>
    <s v="large"/>
    <n v="1765.3"/>
    <n v="709.48"/>
    <d v="2004-07-25T00:00:00"/>
    <n v="1055.82"/>
    <s v="M"/>
    <n v="52"/>
    <d v="1963-07-17T00:00:00"/>
    <n v="57.005043994165398"/>
    <s v="Cost Accountant"/>
    <s v="Financial Services"/>
    <s v="Mass Customer"/>
    <s v="N"/>
    <s v="No"/>
    <n v="4"/>
    <m/>
  </r>
  <r>
    <n v="8308"/>
    <n v="92"/>
    <x v="219"/>
    <d v="2017-12-26T00:00:00"/>
    <n v="4"/>
    <b v="1"/>
    <s v="Approved"/>
    <s v="WeareA2B"/>
    <s v="Standard"/>
    <s v="medium"/>
    <s v="small"/>
    <n v="1415.01"/>
    <n v="1259.3599999999999"/>
    <d v="2003-09-10T00:00:00"/>
    <n v="155.65000000000009"/>
    <s v="F"/>
    <n v="28"/>
    <d v="1959-03-10T00:00:00"/>
    <n v="61.361208377727039"/>
    <s v="Software Engineer IV"/>
    <s v="Manufacturing"/>
    <s v="Affluent Customer"/>
    <s v="N"/>
    <s v="Yes"/>
    <n v="19"/>
    <m/>
  </r>
  <r>
    <n v="8452"/>
    <n v="19"/>
    <x v="220"/>
    <d v="2017-12-26T00:00:00"/>
    <n v="4"/>
    <b v="1"/>
    <s v="Approved"/>
    <s v="OHM Cycles"/>
    <s v="Road"/>
    <s v="high"/>
    <s v="large"/>
    <n v="12.01"/>
    <n v="7.21"/>
    <d v="1996-04-05T00:00:00"/>
    <n v="4.8"/>
    <s v="F"/>
    <n v="69"/>
    <d v="1978-04-28T00:00:00"/>
    <n v="42.213263172247586"/>
    <s v="Geological Engineer"/>
    <s v="Manufacturing"/>
    <s v="Affluent Customer"/>
    <s v="N"/>
    <s v="Yes"/>
    <n v="14"/>
    <m/>
  </r>
  <r>
    <n v="9001"/>
    <n v="42"/>
    <x v="221"/>
    <d v="2017-12-26T00:00:00"/>
    <n v="4"/>
    <b v="0"/>
    <s v="Approved"/>
    <s v="OHM Cycles"/>
    <s v="Road"/>
    <s v="medium"/>
    <s v="small"/>
    <n v="1810"/>
    <n v="1610.9"/>
    <d v="2011-05-09T00:00:00"/>
    <n v="199.09999999999991"/>
    <s v="U"/>
    <n v="18"/>
    <d v="1899-12-30T00:00:00"/>
    <n v="0"/>
    <s v="Registered Nurse"/>
    <s v="Health"/>
    <s v="Mass Customer"/>
    <s v="N"/>
    <s v="Yes"/>
    <n v="0"/>
    <m/>
  </r>
  <r>
    <n v="10024"/>
    <n v="23"/>
    <x v="190"/>
    <d v="2017-12-26T00:00:00"/>
    <n v="4"/>
    <b v="0"/>
    <s v="Approved"/>
    <s v="Norco Bicycles"/>
    <s v="Mountain"/>
    <s v="low"/>
    <s v="small"/>
    <n v="688.63"/>
    <n v="612.88"/>
    <d v="1991-11-10T00:00:00"/>
    <n v="75.75"/>
    <s v="F"/>
    <n v="65"/>
    <d v="1957-06-01T00:00:00"/>
    <n v="63.133811117453071"/>
    <n v="0"/>
    <s v="n/a"/>
    <s v="Mass Customer"/>
    <s v="N"/>
    <s v="Yes"/>
    <n v="11"/>
    <m/>
  </r>
  <r>
    <n v="10476"/>
    <n v="10"/>
    <x v="222"/>
    <d v="2017-12-26T00:00:00"/>
    <n v="4"/>
    <b v="0"/>
    <s v="Approved"/>
    <s v="WeareA2B"/>
    <s v="Touring"/>
    <s v="medium"/>
    <s v="medium"/>
    <n v="1466.68"/>
    <n v="363.25"/>
    <d v="2014-03-03T00:00:00"/>
    <n v="1103.43"/>
    <s v="F"/>
    <n v="88"/>
    <d v="1976-08-16T00:00:00"/>
    <n v="43.911893309233889"/>
    <s v="Statistician II"/>
    <s v="Manufacturing"/>
    <s v="Mass Customer"/>
    <s v="N"/>
    <s v="Yes"/>
    <n v="19"/>
    <m/>
  </r>
  <r>
    <n v="11207"/>
    <n v="93"/>
    <x v="223"/>
    <d v="2017-12-26T00:00:00"/>
    <n v="4"/>
    <b v="1"/>
    <s v="Approved"/>
    <s v="WeareA2B"/>
    <s v="Standard"/>
    <s v="medium"/>
    <s v="medium"/>
    <n v="1065.03"/>
    <n v="230.09"/>
    <d v="2000-11-03T00:00:00"/>
    <n v="834.93999999999994"/>
    <s v="M"/>
    <n v="78"/>
    <d v="1993-02-27T00:00:00"/>
    <n v="27.366687829781835"/>
    <s v="Paralegal"/>
    <s v="Financial Services"/>
    <s v="Affluent Customer"/>
    <s v="N"/>
    <s v="No"/>
    <n v="8"/>
    <m/>
  </r>
  <r>
    <n v="11466"/>
    <n v="59"/>
    <x v="224"/>
    <d v="2017-12-26T00:00:00"/>
    <n v="4"/>
    <b v="0"/>
    <s v="Approved"/>
    <s v="Solex"/>
    <s v="Standard"/>
    <s v="medium"/>
    <s v="large"/>
    <n v="1061.56"/>
    <n v="733.58"/>
    <d v="1993-07-20T00:00:00"/>
    <n v="327.9799999999999"/>
    <s v="F"/>
    <n v="5"/>
    <d v="1990-01-17T00:00:00"/>
    <n v="30.481756322932519"/>
    <s v="Account Coordinator"/>
    <s v="Property"/>
    <s v="Mass Customer"/>
    <s v="N"/>
    <s v="No"/>
    <n v="9"/>
    <m/>
  </r>
  <r>
    <n v="11595"/>
    <n v="5"/>
    <x v="225"/>
    <d v="2017-12-26T00:00:00"/>
    <n v="4"/>
    <b v="0"/>
    <s v="Approved"/>
    <s v="Trek Bicycles"/>
    <s v="Mountain"/>
    <s v="low"/>
    <s v="medium"/>
    <n v="574.64"/>
    <n v="459.71"/>
    <d v="2003-02-07T00:00:00"/>
    <n v="114.93"/>
    <s v="M"/>
    <n v="93"/>
    <d v="1955-07-27T00:00:00"/>
    <n v="64.983126185946219"/>
    <s v="Help Desk Technician"/>
    <s v="n/a"/>
    <s v="Mass Customer"/>
    <s v="N"/>
    <s v="Yes"/>
    <n v="12"/>
    <m/>
  </r>
  <r>
    <n v="11728"/>
    <n v="67"/>
    <x v="226"/>
    <d v="2017-12-26T00:00:00"/>
    <n v="4"/>
    <b v="0"/>
    <s v="Approved"/>
    <s v="Norco Bicycles"/>
    <s v="Road"/>
    <s v="medium"/>
    <s v="medium"/>
    <n v="544.04999999999995"/>
    <n v="376.84"/>
    <d v="2005-10-22T00:00:00"/>
    <n v="167.20999999999998"/>
    <s v="M"/>
    <n v="38"/>
    <d v="1969-05-27T00:00:00"/>
    <n v="51.139290569507864"/>
    <s v="Legal Assistant"/>
    <s v="Manufacturing"/>
    <s v="Mass Customer"/>
    <s v="N"/>
    <s v="No"/>
    <n v="16"/>
    <m/>
  </r>
  <r>
    <n v="12263"/>
    <n v="84"/>
    <x v="227"/>
    <d v="2017-12-26T00:00:00"/>
    <n v="4"/>
    <b v="1"/>
    <s v="Approved"/>
    <s v="Trek Bicycles"/>
    <s v="Road"/>
    <s v="medium"/>
    <s v="medium"/>
    <n v="290.62"/>
    <n v="215.14"/>
    <d v="1993-04-20T00:00:00"/>
    <n v="75.480000000000018"/>
    <s v="F"/>
    <n v="86"/>
    <d v="1980-08-28T00:00:00"/>
    <n v="39.876276870877724"/>
    <n v="0"/>
    <s v="Financial Services"/>
    <s v="Affluent Customer"/>
    <s v="N"/>
    <s v="Yes"/>
    <n v="17"/>
    <m/>
  </r>
  <r>
    <n v="12553"/>
    <n v="88"/>
    <x v="228"/>
    <d v="2017-12-26T00:00:00"/>
    <n v="4"/>
    <b v="0"/>
    <s v="Approved"/>
    <s v="Norco Bicycles"/>
    <s v="Standard"/>
    <s v="medium"/>
    <s v="medium"/>
    <n v="1198.46"/>
    <n v="381.1"/>
    <d v="2003-01-05T00:00:00"/>
    <n v="817.36"/>
    <s v="M"/>
    <n v="59"/>
    <d v="1990-04-11T00:00:00"/>
    <n v="30.251619336631151"/>
    <s v="Occupational Therapist"/>
    <s v="Health"/>
    <s v="Affluent Customer"/>
    <s v="N"/>
    <s v="Yes"/>
    <n v="19"/>
    <m/>
  </r>
  <r>
    <n v="12594"/>
    <n v="46"/>
    <x v="229"/>
    <d v="2017-12-26T00:00:00"/>
    <n v="4"/>
    <b v="1"/>
    <s v="Approved"/>
    <s v="Solex"/>
    <s v="Standard"/>
    <s v="low"/>
    <s v="medium"/>
    <n v="1289.8499999999999"/>
    <n v="74.510000000000005"/>
    <d v="2007-12-11T00:00:00"/>
    <n v="1215.3399999999999"/>
    <s v="F"/>
    <n v="81"/>
    <d v="1996-08-19T00:00:00"/>
    <n v="23.88997550101471"/>
    <s v="Research Assistant I"/>
    <s v="Manufacturing"/>
    <s v="Mass Customer"/>
    <s v="N"/>
    <s v="No"/>
    <n v="5"/>
    <m/>
  </r>
  <r>
    <n v="12983"/>
    <n v="12"/>
    <x v="230"/>
    <d v="2017-12-26T00:00:00"/>
    <n v="4"/>
    <b v="0"/>
    <s v="Approved"/>
    <s v="WeareA2B"/>
    <s v="Standard"/>
    <s v="medium"/>
    <s v="medium"/>
    <n v="1231.1500000000001"/>
    <n v="161.6"/>
    <d v="2005-12-07T00:00:00"/>
    <n v="1069.5500000000002"/>
    <s v="F"/>
    <n v="84"/>
    <d v="1993-08-09T00:00:00"/>
    <n v="26.920112487316082"/>
    <s v="Account Representative III"/>
    <s v="n/a"/>
    <s v="Affluent Customer"/>
    <s v="N"/>
    <s v="Yes"/>
    <n v="1"/>
    <m/>
  </r>
  <r>
    <n v="13143"/>
    <n v="37"/>
    <x v="110"/>
    <d v="2017-12-26T00:00:00"/>
    <n v="4"/>
    <b v="0"/>
    <s v="Approved"/>
    <s v="OHM Cycles"/>
    <s v="Standard"/>
    <s v="low"/>
    <s v="medium"/>
    <n v="1793.43"/>
    <n v="248.82"/>
    <d v="1999-07-20T00:00:00"/>
    <n v="1544.6100000000001"/>
    <s v="M"/>
    <n v="78"/>
    <d v="1983-04-06T00:00:00"/>
    <n v="37.27079741882293"/>
    <s v="Speech Pathologist"/>
    <s v="Retail"/>
    <s v="Mass Customer"/>
    <s v="N"/>
    <s v="No"/>
    <n v="6"/>
    <m/>
  </r>
  <r>
    <n v="13544"/>
    <n v="50"/>
    <x v="231"/>
    <d v="2017-12-26T00:00:00"/>
    <n v="4"/>
    <b v="0"/>
    <s v="Approved"/>
    <s v="WeareA2B"/>
    <s v="Standard"/>
    <s v="medium"/>
    <s v="small"/>
    <n v="175.89"/>
    <n v="131.91999999999999"/>
    <d v="2003-02-16T00:00:00"/>
    <n v="43.97"/>
    <s v="F"/>
    <n v="87"/>
    <d v="1991-04-11T00:00:00"/>
    <n v="29.251619336631151"/>
    <s v="Senior Developer"/>
    <s v="Manufacturing"/>
    <s v="Mass Customer"/>
    <s v="N"/>
    <s v="No"/>
    <n v="12"/>
    <m/>
  </r>
  <r>
    <n v="14294"/>
    <n v="28"/>
    <x v="232"/>
    <d v="2017-12-26T00:00:00"/>
    <n v="4"/>
    <b v="0"/>
    <s v="Approved"/>
    <s v="Norco Bicycles"/>
    <s v="Standard"/>
    <s v="medium"/>
    <s v="small"/>
    <n v="1216.1400000000001"/>
    <n v="1082.3599999999999"/>
    <d v="1991-08-05T00:00:00"/>
    <n v="133.7800000000002"/>
    <s v="F"/>
    <n v="95"/>
    <d v="1973-04-23T00:00:00"/>
    <n v="47.229701528411972"/>
    <s v="Environmental Tech"/>
    <s v="Manufacturing"/>
    <s v="Mass Customer"/>
    <s v="N"/>
    <s v="No"/>
    <n v="8"/>
    <m/>
  </r>
  <r>
    <n v="14349"/>
    <n v="64"/>
    <x v="233"/>
    <d v="2017-12-26T00:00:00"/>
    <n v="4"/>
    <b v="0"/>
    <s v="Approved"/>
    <s v="Trek Bicycles"/>
    <s v="Standard"/>
    <s v="medium"/>
    <s v="large"/>
    <n v="1469.44"/>
    <n v="596.54999999999995"/>
    <d v="1995-10-24T00:00:00"/>
    <n v="872.8900000000001"/>
    <s v="M"/>
    <n v="57"/>
    <d v="1988-06-22T00:00:00"/>
    <n v="32.054359062658548"/>
    <n v="0"/>
    <s v="Financial Services"/>
    <s v="Mass Customer"/>
    <s v="N"/>
    <s v="Yes"/>
    <n v="13"/>
    <m/>
  </r>
  <r>
    <n v="14796"/>
    <n v="59"/>
    <x v="234"/>
    <d v="2017-12-26T00:00:00"/>
    <n v="4"/>
    <b v="1"/>
    <s v="Approved"/>
    <s v="Solex"/>
    <s v="Standard"/>
    <s v="medium"/>
    <s v="large"/>
    <n v="1061.56"/>
    <n v="733.58"/>
    <d v="1993-07-20T00:00:00"/>
    <n v="327.9799999999999"/>
    <s v="M"/>
    <n v="36"/>
    <d v="1974-09-30T00:00:00"/>
    <n v="45.791345364028409"/>
    <s v="Food Chemist"/>
    <s v="Health"/>
    <s v="Affluent Customer"/>
    <s v="N"/>
    <s v="No"/>
    <n v="6"/>
    <m/>
  </r>
  <r>
    <n v="15198"/>
    <n v="89"/>
    <x v="235"/>
    <d v="2017-12-26T00:00:00"/>
    <n v="4"/>
    <b v="1"/>
    <s v="Approved"/>
    <s v="WeareA2B"/>
    <s v="Touring"/>
    <s v="medium"/>
    <s v="large"/>
    <n v="1362.99"/>
    <n v="57.74"/>
    <d v="2016-03-29T00:00:00"/>
    <n v="1305.25"/>
    <s v="M"/>
    <n v="74"/>
    <d v="1967-01-22T00:00:00"/>
    <n v="53.484496048959919"/>
    <s v="Speech Pathologist"/>
    <s v="Health"/>
    <s v="Mass Customer"/>
    <s v="N"/>
    <s v="Yes"/>
    <n v="14"/>
    <m/>
  </r>
  <r>
    <n v="15257"/>
    <n v="80"/>
    <x v="236"/>
    <d v="2017-12-26T00:00:00"/>
    <n v="4"/>
    <b v="1"/>
    <s v="Approved"/>
    <s v="OHM Cycles"/>
    <s v="Touring"/>
    <s v="low"/>
    <s v="medium"/>
    <n v="1073.07"/>
    <n v="933.84"/>
    <d v="1997-01-25T00:00:00"/>
    <n v="139.2299999999999"/>
    <s v="F"/>
    <n v="65"/>
    <d v="1989-07-15T00:00:00"/>
    <n v="30.991345364028412"/>
    <s v="Database Administrator IV"/>
    <s v="n/a"/>
    <s v="Mass Customer"/>
    <s v="N"/>
    <s v="No"/>
    <n v="11"/>
    <m/>
  </r>
  <r>
    <n v="15338"/>
    <n v="2"/>
    <x v="237"/>
    <d v="2017-12-26T00:00:00"/>
    <n v="4"/>
    <b v="1"/>
    <s v="Approved"/>
    <s v="Solex"/>
    <s v="Standard"/>
    <s v="medium"/>
    <s v="medium"/>
    <n v="71.489999999999995"/>
    <n v="53.62"/>
    <d v="2012-12-02T00:00:00"/>
    <n v="17.869999999999997"/>
    <s v="F"/>
    <n v="54"/>
    <d v="1976-03-27T00:00:00"/>
    <n v="44.300934405124302"/>
    <s v="Developer III"/>
    <s v="Financial Services"/>
    <s v="Affluent Customer"/>
    <s v="N"/>
    <s v="Yes"/>
    <n v="14"/>
    <m/>
  </r>
  <r>
    <n v="15691"/>
    <n v="80"/>
    <x v="238"/>
    <d v="2017-12-26T00:00:00"/>
    <n v="4"/>
    <b v="1"/>
    <s v="Approved"/>
    <s v="OHM Cycles"/>
    <s v="Touring"/>
    <s v="low"/>
    <s v="medium"/>
    <n v="1073.07"/>
    <n v="933.84"/>
    <d v="1997-01-25T00:00:00"/>
    <n v="139.2299999999999"/>
    <s v="F"/>
    <n v="75"/>
    <d v="1965-06-13T00:00:00"/>
    <n v="55.095454953069506"/>
    <s v="Financial Advisor"/>
    <s v="Financial Services"/>
    <s v="Mass Customer"/>
    <s v="N"/>
    <s v="No"/>
    <n v="8"/>
    <m/>
  </r>
  <r>
    <n v="16001"/>
    <n v="51"/>
    <x v="111"/>
    <d v="2017-12-26T00:00:00"/>
    <n v="4"/>
    <b v="0"/>
    <s v="Approved"/>
    <s v="OHM Cycles"/>
    <s v="Standard"/>
    <s v="high"/>
    <s v="medium"/>
    <n v="2005.66"/>
    <n v="1203.4000000000001"/>
    <d v="2015-10-18T00:00:00"/>
    <n v="802.26"/>
    <s v="F"/>
    <n v="82"/>
    <d v="1970-04-05T00:00:00"/>
    <n v="50.281756322932523"/>
    <s v="Software Engineer III"/>
    <s v="Property"/>
    <s v="Mass Customer"/>
    <s v="N"/>
    <s v="Yes"/>
    <n v="13"/>
    <m/>
  </r>
  <r>
    <n v="16265"/>
    <n v="59"/>
    <x v="239"/>
    <d v="2017-12-26T00:00:00"/>
    <n v="4"/>
    <b v="0"/>
    <s v="Approved"/>
    <s v="Solex"/>
    <s v="Standard"/>
    <s v="medium"/>
    <s v="large"/>
    <n v="1061.56"/>
    <n v="733.58"/>
    <d v="1993-07-20T00:00:00"/>
    <n v="327.9799999999999"/>
    <s v="M"/>
    <n v="15"/>
    <d v="1960-11-27T00:00:00"/>
    <n v="59.640660432521564"/>
    <s v="Senior Financial Analyst"/>
    <s v="Financial Services"/>
    <s v="Mass Customer"/>
    <s v="N"/>
    <s v="No"/>
    <n v="11"/>
    <m/>
  </r>
  <r>
    <n v="17042"/>
    <n v="4"/>
    <x v="240"/>
    <d v="2017-12-26T00:00:00"/>
    <n v="4"/>
    <b v="1"/>
    <s v="Approved"/>
    <s v="Giant Bicycles"/>
    <s v="Standard"/>
    <s v="high"/>
    <s v="medium"/>
    <n v="1129.1300000000001"/>
    <n v="677.48"/>
    <d v="1991-11-07T00:00:00"/>
    <n v="451.65000000000009"/>
    <s v="M"/>
    <n v="50"/>
    <d v="1969-08-02T00:00:00"/>
    <n v="50.955728925672247"/>
    <s v="Food Chemist"/>
    <s v="Health"/>
    <s v="Mass Customer"/>
    <s v="N"/>
    <s v="Yes"/>
    <n v="6"/>
    <m/>
  </r>
  <r>
    <n v="250"/>
    <n v="48"/>
    <x v="241"/>
    <d v="2017-11-25T00:00:00"/>
    <m/>
    <b v="0"/>
    <s v="Cancelled"/>
    <s v="WeareA2B"/>
    <s v="Standard"/>
    <s v="medium"/>
    <s v="medium"/>
    <n v="1762.96"/>
    <n v="950.52"/>
    <n v="35470"/>
    <m/>
    <m/>
    <m/>
    <m/>
    <m/>
    <m/>
    <m/>
    <m/>
    <m/>
    <m/>
    <m/>
    <m/>
  </r>
  <r>
    <n v="251"/>
    <n v="63"/>
    <x v="242"/>
    <d v="2017-04-11T00:00:00"/>
    <m/>
    <m/>
    <s v="Approved"/>
    <s v="Solex"/>
    <s v="Standard"/>
    <s v="medium"/>
    <s v="medium"/>
    <n v="1483.2"/>
    <n v="99.59"/>
    <n v="42145"/>
    <m/>
    <m/>
    <m/>
    <m/>
    <m/>
    <m/>
    <m/>
    <m/>
    <m/>
    <m/>
    <m/>
    <m/>
  </r>
  <r>
    <n v="17267"/>
    <n v="27"/>
    <x v="243"/>
    <d v="2017-12-26T00:00:00"/>
    <n v="4"/>
    <b v="0"/>
    <s v="Approved"/>
    <s v="Trek Bicycles"/>
    <s v="Standard"/>
    <s v="medium"/>
    <s v="medium"/>
    <n v="499.53"/>
    <n v="388.72"/>
    <d v="1997-10-04T00:00:00"/>
    <n v="110.80999999999995"/>
    <s v="M"/>
    <n v="92"/>
    <d v="1998-12-25T00:00:00"/>
    <n v="21.539290569507862"/>
    <s v="Recruiting Manager"/>
    <s v="Financial Services"/>
    <s v="Mass Customer"/>
    <s v="N"/>
    <s v="Yes"/>
    <n v="1"/>
    <m/>
  </r>
  <r>
    <n v="17822"/>
    <n v="45"/>
    <x v="244"/>
    <d v="2017-12-26T00:00:00"/>
    <n v="4"/>
    <b v="0"/>
    <s v="Approved"/>
    <s v="Solex"/>
    <s v="Standard"/>
    <s v="medium"/>
    <s v="medium"/>
    <n v="441.49"/>
    <n v="84.99"/>
    <d v="2012-06-04T00:00:00"/>
    <n v="356.5"/>
    <s v="F"/>
    <n v="48"/>
    <d v="1964-07-08T00:00:00"/>
    <n v="56.026961802384577"/>
    <n v="0"/>
    <s v="Manufacturing"/>
    <s v="Mass Customer"/>
    <s v="N"/>
    <s v="Yes"/>
    <n v="10"/>
    <m/>
  </r>
  <r>
    <n v="17981"/>
    <n v="69"/>
    <x v="245"/>
    <d v="2017-12-26T00:00:00"/>
    <n v="4"/>
    <b v="1"/>
    <s v="Approved"/>
    <s v="Giant Bicycles"/>
    <s v="Road"/>
    <s v="medium"/>
    <s v="medium"/>
    <n v="792.9"/>
    <n v="594.67999999999995"/>
    <d v="1992-10-02T00:00:00"/>
    <n v="198.22000000000003"/>
    <s v="M"/>
    <n v="8"/>
    <d v="1967-01-30T00:00:00"/>
    <n v="53.46257824074074"/>
    <s v="Structural Engineer"/>
    <s v="Manufacturing"/>
    <s v="Mass Customer"/>
    <s v="N"/>
    <s v="No"/>
    <n v="14"/>
    <m/>
  </r>
  <r>
    <n v="255"/>
    <n v="67"/>
    <x v="246"/>
    <d v="2017-04-01T00:00:00"/>
    <m/>
    <b v="1"/>
    <s v="Cancelled"/>
    <s v="Norco Bicycles"/>
    <s v="Road"/>
    <s v="medium"/>
    <s v="medium"/>
    <n v="544.04999999999995"/>
    <n v="376.84"/>
    <n v="38647"/>
    <m/>
    <m/>
    <m/>
    <m/>
    <m/>
    <m/>
    <m/>
    <m/>
    <m/>
    <m/>
    <m/>
    <m/>
  </r>
  <r>
    <n v="18195"/>
    <n v="35"/>
    <x v="247"/>
    <d v="2017-12-26T00:00:00"/>
    <n v="4"/>
    <b v="1"/>
    <s v="Approved"/>
    <s v="Trek Bicycles"/>
    <s v="Standard"/>
    <s v="low"/>
    <s v="medium"/>
    <n v="1057.51"/>
    <n v="154.4"/>
    <d v="1994-07-12T00:00:00"/>
    <n v="903.11"/>
    <s v="F"/>
    <n v="54"/>
    <d v="1994-05-18T00:00:00"/>
    <n v="26.147509747590053"/>
    <s v="Accounting Assistant I"/>
    <s v="Retail"/>
    <s v="Affluent Customer"/>
    <s v="N"/>
    <s v="No"/>
    <n v="8"/>
    <m/>
  </r>
  <r>
    <n v="18726"/>
    <n v="87"/>
    <x v="248"/>
    <d v="2017-12-26T00:00:00"/>
    <n v="4"/>
    <b v="0"/>
    <s v="Approved"/>
    <s v="Giant Bicycles"/>
    <s v="Standard"/>
    <s v="high"/>
    <s v="medium"/>
    <n v="1179"/>
    <n v="707.4"/>
    <d v="2005-05-10T00:00:00"/>
    <n v="471.6"/>
    <s v="M"/>
    <n v="69"/>
    <d v="1976-03-21T00:00:00"/>
    <n v="44.317372761288681"/>
    <s v="Structural Engineer"/>
    <s v="Manufacturing"/>
    <s v="Mass Customer"/>
    <s v="N"/>
    <s v="Yes"/>
    <n v="20"/>
    <m/>
  </r>
  <r>
    <n v="18793"/>
    <n v="76"/>
    <x v="249"/>
    <d v="2017-12-26T00:00:00"/>
    <n v="4"/>
    <b v="0"/>
    <s v="Approved"/>
    <s v="WeareA2B"/>
    <s v="Standard"/>
    <s v="low"/>
    <s v="medium"/>
    <n v="642.30999999999995"/>
    <n v="513.85"/>
    <d v="1997-01-25T00:00:00"/>
    <n v="128.45999999999992"/>
    <s v="M"/>
    <n v="60"/>
    <d v="1960-10-14T00:00:00"/>
    <n v="59.761208377727037"/>
    <s v="Senior Developer"/>
    <s v="Property"/>
    <s v="Mass Customer"/>
    <s v="N"/>
    <s v="Yes"/>
    <n v="8"/>
    <m/>
  </r>
  <r>
    <n v="18889"/>
    <n v="74"/>
    <x v="250"/>
    <d v="2017-12-26T00:00:00"/>
    <n v="4"/>
    <b v="1"/>
    <s v="Approved"/>
    <s v="WeareA2B"/>
    <s v="Standard"/>
    <s v="medium"/>
    <s v="medium"/>
    <n v="1228.07"/>
    <n v="400.91"/>
    <d v="2014-10-10T00:00:00"/>
    <n v="827.15999999999985"/>
    <s v="U"/>
    <n v="1"/>
    <d v="1899-12-30T00:00:00"/>
    <n v="0"/>
    <s v="VP Quality Control"/>
    <s v="IT"/>
    <s v="Affluent Customer"/>
    <s v="N"/>
    <s v="Yes"/>
    <n v="0"/>
    <m/>
  </r>
  <r>
    <n v="19135"/>
    <n v="51"/>
    <x v="251"/>
    <d v="2017-12-26T00:00:00"/>
    <n v="4"/>
    <b v="0"/>
    <s v="Approved"/>
    <s v="OHM Cycles"/>
    <s v="Standard"/>
    <s v="high"/>
    <s v="medium"/>
    <n v="2005.66"/>
    <n v="1203.4000000000001"/>
    <d v="1993-07-20T00:00:00"/>
    <n v="802.26"/>
    <s v="M"/>
    <n v="64"/>
    <d v="1955-03-06T00:00:00"/>
    <n v="65.374907007864024"/>
    <s v="Office Assistant IV"/>
    <s v="Health"/>
    <s v="Mass Customer"/>
    <s v="N"/>
    <s v="Yes"/>
    <n v="6"/>
    <m/>
  </r>
  <r>
    <n v="19139"/>
    <n v="25"/>
    <x v="252"/>
    <d v="2017-12-26T00:00:00"/>
    <n v="4"/>
    <b v="0"/>
    <s v="Approved"/>
    <s v="Giant Bicycles"/>
    <s v="Road"/>
    <s v="medium"/>
    <s v="medium"/>
    <n v="1538.99"/>
    <n v="829.65"/>
    <d v="2002-03-22T00:00:00"/>
    <n v="709.34"/>
    <s v="M"/>
    <n v="47"/>
    <d v="1959-03-23T00:00:00"/>
    <n v="61.325591939370874"/>
    <s v="Safety Technician II"/>
    <s v="Financial Services"/>
    <s v="Mass Customer"/>
    <s v="N"/>
    <s v="Yes"/>
    <n v="6"/>
    <m/>
  </r>
  <r>
    <n v="19146"/>
    <n v="44"/>
    <x v="253"/>
    <d v="2017-12-26T00:00:00"/>
    <n v="4"/>
    <b v="0"/>
    <s v="Approved"/>
    <s v="WeareA2B"/>
    <s v="Standard"/>
    <s v="medium"/>
    <s v="medium"/>
    <n v="1769.64"/>
    <n v="108.76"/>
    <d v="2012-06-04T00:00:00"/>
    <n v="1660.88"/>
    <s v="F"/>
    <n v="33"/>
    <d v="1956-10-21T00:00:00"/>
    <n v="63.744770021562658"/>
    <s v="Chemical Engineer"/>
    <s v="Manufacturing"/>
    <s v="Mass Customer"/>
    <s v="N"/>
    <s v="Yes"/>
    <n v="5"/>
    <m/>
  </r>
  <r>
    <n v="19321"/>
    <n v="32"/>
    <x v="254"/>
    <d v="2017-12-26T00:00:00"/>
    <n v="4"/>
    <b v="0"/>
    <s v="Approved"/>
    <s v="Giant Bicycles"/>
    <s v="Standard"/>
    <s v="medium"/>
    <s v="medium"/>
    <n v="642.70000000000005"/>
    <n v="211.37"/>
    <d v="1994-07-12T00:00:00"/>
    <n v="431.33000000000004"/>
    <s v="M"/>
    <n v="10"/>
    <d v="1975-11-23T00:00:00"/>
    <n v="44.643400158548957"/>
    <s v="Health Coach II"/>
    <s v="Manufacturing"/>
    <s v="Affluent Customer"/>
    <s v="N"/>
    <s v="Yes"/>
    <n v="14"/>
    <m/>
  </r>
  <r>
    <n v="19746"/>
    <n v="9"/>
    <x v="255"/>
    <d v="2017-12-26T00:00:00"/>
    <n v="4"/>
    <b v="1"/>
    <s v="Approved"/>
    <s v="OHM Cycles"/>
    <s v="Road"/>
    <s v="medium"/>
    <s v="medium"/>
    <n v="742.54"/>
    <n v="667.4"/>
    <d v="1991-11-07T00:00:00"/>
    <n v="75.139999999999986"/>
    <s v="M"/>
    <n v="23"/>
    <d v="1976-09-28T00:00:00"/>
    <n v="43.794085090055809"/>
    <n v="0"/>
    <s v="Financial Services"/>
    <s v="Mass Customer"/>
    <s v="N"/>
    <s v="No"/>
    <n v="4"/>
    <m/>
  </r>
  <r>
    <n v="19929"/>
    <n v="9"/>
    <x v="256"/>
    <d v="2017-12-26T00:00:00"/>
    <n v="4"/>
    <b v="1"/>
    <s v="Approved"/>
    <s v="Norco Bicycles"/>
    <s v="Standard"/>
    <s v="medium"/>
    <s v="small"/>
    <n v="1216.1400000000001"/>
    <n v="1082.3599999999999"/>
    <d v="1991-08-05T00:00:00"/>
    <n v="133.7800000000002"/>
    <s v="F"/>
    <n v="63"/>
    <d v="1979-12-09T00:00:00"/>
    <n v="40.596824816083206"/>
    <n v="0"/>
    <s v="Manufacturing"/>
    <s v="High Net Worth"/>
    <s v="N"/>
    <s v="No"/>
    <n v="16"/>
    <m/>
  </r>
  <r>
    <n v="142"/>
    <n v="46"/>
    <x v="257"/>
    <d v="2017-12-25T00:00:00"/>
    <n v="5"/>
    <b v="0"/>
    <s v="Approved"/>
    <s v="Solex"/>
    <s v="Standard"/>
    <s v="low"/>
    <s v="medium"/>
    <n v="1289.8499999999999"/>
    <n v="74.510000000000005"/>
    <d v="2012-06-04T00:00:00"/>
    <n v="1215.3399999999999"/>
    <s v="M"/>
    <n v="7"/>
    <d v="1978-05-28T00:00:00"/>
    <n v="42.131071391425671"/>
    <n v="0"/>
    <s v="Financial Services"/>
    <s v="Affluent Customer"/>
    <s v="N"/>
    <s v="Yes"/>
    <n v="11"/>
    <m/>
  </r>
  <r>
    <n v="1126"/>
    <n v="0"/>
    <x v="258"/>
    <d v="2017-12-25T00:00:00"/>
    <n v="5"/>
    <b v="0"/>
    <s v="Approved"/>
    <s v="Solex"/>
    <s v="Road"/>
    <s v="medium"/>
    <s v="medium"/>
    <n v="416.98"/>
    <n v="312.74"/>
    <d v="2012-06-04T00:00:00"/>
    <n v="104.24000000000001"/>
    <s v="F"/>
    <n v="58"/>
    <d v="1980-10-25T00:00:00"/>
    <n v="39.717372761288686"/>
    <s v="Civil Engineer"/>
    <s v="Manufacturing"/>
    <s v="High Net Worth"/>
    <s v="N"/>
    <s v="Yes"/>
    <n v="11"/>
    <m/>
  </r>
  <r>
    <n v="1737"/>
    <n v="38"/>
    <x v="259"/>
    <d v="2017-12-25T00:00:00"/>
    <n v="5"/>
    <b v="1"/>
    <s v="Approved"/>
    <s v="Solex"/>
    <s v="Standard"/>
    <s v="medium"/>
    <s v="medium"/>
    <n v="1577.53"/>
    <n v="826.51"/>
    <d v="2007-12-11T00:00:00"/>
    <n v="751.02"/>
    <s v="F"/>
    <n v="8"/>
    <d v="1955-10-11T00:00:00"/>
    <n v="64.77490700786403"/>
    <n v="0"/>
    <s v="Telecommunications"/>
    <s v="Mass Customer"/>
    <s v="N"/>
    <s v="Yes"/>
    <n v="18"/>
    <m/>
  </r>
  <r>
    <n v="1845"/>
    <n v="93"/>
    <x v="260"/>
    <d v="2017-12-25T00:00:00"/>
    <n v="5"/>
    <b v="1"/>
    <s v="Approved"/>
    <s v="WeareA2B"/>
    <s v="Standard"/>
    <s v="medium"/>
    <s v="medium"/>
    <n v="1065.03"/>
    <n v="230.09"/>
    <d v="2000-11-03T00:00:00"/>
    <n v="834.93999999999994"/>
    <s v="F"/>
    <n v="89"/>
    <d v="1968-10-07T00:00:00"/>
    <n v="51.77490700786403"/>
    <s v="Social Worker"/>
    <s v="Health"/>
    <s v="Mass Customer"/>
    <s v="N"/>
    <s v="No"/>
    <n v="13"/>
    <m/>
  </r>
  <r>
    <n v="2027"/>
    <n v="9"/>
    <x v="187"/>
    <d v="2017-12-25T00:00:00"/>
    <n v="5"/>
    <b v="0"/>
    <s v="Approved"/>
    <s v="Norco Bicycles"/>
    <s v="Standard"/>
    <s v="medium"/>
    <s v="small"/>
    <n v="1216.1400000000001"/>
    <n v="1082.3599999999999"/>
    <d v="1996-04-05T00:00:00"/>
    <n v="133.7800000000002"/>
    <s v="M"/>
    <n v="91"/>
    <d v="1970-03-19T00:00:00"/>
    <n v="50.328331665398274"/>
    <s v="Project Manager"/>
    <s v="Financial Services"/>
    <s v="High Net Worth"/>
    <s v="N"/>
    <s v="Yes"/>
    <n v="13"/>
    <m/>
  </r>
  <r>
    <n v="2046"/>
    <n v="8"/>
    <x v="261"/>
    <d v="2017-12-25T00:00:00"/>
    <n v="5"/>
    <b v="0"/>
    <s v="Approved"/>
    <s v="Solex"/>
    <s v="Road"/>
    <s v="medium"/>
    <s v="small"/>
    <n v="1703.52"/>
    <n v="1516.13"/>
    <d v="2016-07-09T00:00:00"/>
    <n v="187.38999999999987"/>
    <s v="M"/>
    <n v="27"/>
    <d v="1983-08-09T00:00:00"/>
    <n v="36.928331665398275"/>
    <s v="Nuclear Power Engineer"/>
    <s v="Manufacturing"/>
    <s v="Mass Customer"/>
    <s v="N"/>
    <s v="Yes"/>
    <n v="13"/>
    <m/>
  </r>
  <r>
    <n v="2357"/>
    <n v="25"/>
    <x v="262"/>
    <d v="2017-12-25T00:00:00"/>
    <n v="5"/>
    <b v="1"/>
    <s v="Approved"/>
    <s v="Giant Bicycles"/>
    <s v="Road"/>
    <s v="medium"/>
    <s v="medium"/>
    <n v="1538.99"/>
    <n v="829.65"/>
    <d v="1997-01-25T00:00:00"/>
    <n v="709.34"/>
    <s v="F"/>
    <n v="13"/>
    <d v="1973-07-09T00:00:00"/>
    <n v="47.018742624302384"/>
    <s v="Information Systems Manager"/>
    <s v="n/a"/>
    <s v="Mass Customer"/>
    <s v="N"/>
    <s v="Yes"/>
    <n v="18"/>
    <m/>
  </r>
  <r>
    <n v="2683"/>
    <n v="31"/>
    <x v="25"/>
    <d v="2017-12-25T00:00:00"/>
    <n v="5"/>
    <b v="1"/>
    <s v="Approved"/>
    <s v="WeareA2B"/>
    <s v="Standard"/>
    <s v="medium"/>
    <s v="medium"/>
    <n v="752.64"/>
    <n v="205.36"/>
    <d v="2015-08-02T00:00:00"/>
    <n v="547.28"/>
    <s v="F"/>
    <n v="81"/>
    <d v="1974-06-14T00:00:00"/>
    <n v="46.087235774987313"/>
    <s v="Professor"/>
    <s v="Argiculture"/>
    <s v="High Net Worth"/>
    <s v="N"/>
    <s v="Yes"/>
    <n v="11"/>
    <m/>
  </r>
  <r>
    <n v="2717"/>
    <n v="95"/>
    <x v="263"/>
    <d v="2017-12-25T00:00:00"/>
    <n v="5"/>
    <b v="1"/>
    <s v="Approved"/>
    <s v="Giant Bicycles"/>
    <s v="Standard"/>
    <s v="medium"/>
    <s v="large"/>
    <n v="569.55999999999995"/>
    <n v="528.42999999999995"/>
    <d v="1994-08-10T00:00:00"/>
    <n v="41.129999999999995"/>
    <s v="F"/>
    <n v="53"/>
    <d v="1962-03-17T00:00:00"/>
    <n v="58.33929056950786"/>
    <s v="Mechanical Systems Engineer"/>
    <s v="Property"/>
    <s v="Mass Customer"/>
    <s v="N"/>
    <s v="Yes"/>
    <n v="19"/>
    <m/>
  </r>
  <r>
    <n v="3058"/>
    <n v="26"/>
    <x v="264"/>
    <d v="2017-12-25T00:00:00"/>
    <n v="5"/>
    <b v="1"/>
    <s v="Approved"/>
    <s v="WeareA2B"/>
    <s v="Standard"/>
    <s v="medium"/>
    <s v="medium"/>
    <n v="1992.93"/>
    <n v="762.63"/>
    <d v="1993-05-26T00:00:00"/>
    <n v="1230.3000000000002"/>
    <s v="M"/>
    <n v="66"/>
    <d v="1966-10-30T00:00:00"/>
    <n v="53.714633035261286"/>
    <s v="Senior Cost Accountant"/>
    <s v="Financial Services"/>
    <s v="Mass Customer"/>
    <s v="N"/>
    <s v="Yes"/>
    <n v="19"/>
    <m/>
  </r>
  <r>
    <n v="3175"/>
    <n v="3"/>
    <x v="265"/>
    <d v="2017-12-25T00:00:00"/>
    <n v="5"/>
    <b v="0"/>
    <s v="Approved"/>
    <s v="Trek Bicycles"/>
    <s v="Standard"/>
    <s v="medium"/>
    <s v="large"/>
    <n v="2091.4699999999998"/>
    <n v="388.92"/>
    <d v="2005-08-09T00:00:00"/>
    <n v="1702.5499999999997"/>
    <s v="F"/>
    <n v="64"/>
    <d v="1965-05-13T00:00:00"/>
    <n v="55.180386459918822"/>
    <s v="Sales Associate"/>
    <s v="Manufacturing"/>
    <s v="Mass Customer"/>
    <s v="N"/>
    <s v="Yes"/>
    <n v="19"/>
    <m/>
  </r>
  <r>
    <n v="3354"/>
    <n v="67"/>
    <x v="266"/>
    <d v="2017-12-25T00:00:00"/>
    <n v="5"/>
    <b v="1"/>
    <s v="Approved"/>
    <s v="Norco Bicycles"/>
    <s v="Road"/>
    <s v="medium"/>
    <s v="medium"/>
    <n v="544.04999999999995"/>
    <n v="376.84"/>
    <d v="2002-08-31T00:00:00"/>
    <n v="167.20999999999998"/>
    <s v="F"/>
    <n v="41"/>
    <d v="1975-11-06T00:00:00"/>
    <n v="44.689975501014715"/>
    <s v="Social Worker"/>
    <s v="Health"/>
    <s v="Mass Customer"/>
    <s v="N"/>
    <s v="Yes"/>
    <n v="18"/>
    <m/>
  </r>
  <r>
    <n v="3558"/>
    <n v="35"/>
    <x v="267"/>
    <d v="2017-12-25T00:00:00"/>
    <n v="5"/>
    <b v="1"/>
    <s v="Approved"/>
    <s v="Giant Bicycles"/>
    <s v="Standard"/>
    <s v="medium"/>
    <s v="medium"/>
    <n v="1403.5"/>
    <n v="954.82"/>
    <d v="2016-11-14T00:00:00"/>
    <n v="448.67999999999995"/>
    <s v="M"/>
    <n v="48"/>
    <d v="1981-08-20T00:00:00"/>
    <n v="38.898194679096903"/>
    <s v="Teacher"/>
    <s v="Property"/>
    <s v="High Net Worth"/>
    <s v="N"/>
    <s v="Yes"/>
    <n v="8"/>
    <m/>
  </r>
  <r>
    <n v="4439"/>
    <n v="67"/>
    <x v="268"/>
    <d v="2017-12-25T00:00:00"/>
    <n v="5"/>
    <b v="1"/>
    <s v="Approved"/>
    <s v="Norco Bicycles"/>
    <s v="Road"/>
    <s v="medium"/>
    <s v="medium"/>
    <n v="544.04999999999995"/>
    <n v="376.84"/>
    <d v="1992-10-02T00:00:00"/>
    <n v="167.20999999999998"/>
    <s v="M"/>
    <n v="96"/>
    <d v="1980-09-10T00:00:00"/>
    <n v="39.84066043252156"/>
    <s v="Financial Advisor"/>
    <s v="Financial Services"/>
    <s v="Mass Customer"/>
    <s v="N"/>
    <s v="Yes"/>
    <n v="19"/>
    <m/>
  </r>
  <r>
    <n v="4649"/>
    <n v="4"/>
    <x v="269"/>
    <d v="2017-12-25T00:00:00"/>
    <n v="5"/>
    <b v="0"/>
    <s v="Approved"/>
    <s v="Giant Bicycles"/>
    <s v="Standard"/>
    <s v="high"/>
    <s v="medium"/>
    <n v="1129.1300000000001"/>
    <n v="677.48"/>
    <d v="2004-08-17T00:00:00"/>
    <n v="451.65000000000009"/>
    <s v="F"/>
    <n v="5"/>
    <d v="1974-01-14T00:00:00"/>
    <n v="46.500934405124298"/>
    <s v="Web Developer IV"/>
    <s v="Argiculture"/>
    <s v="Affluent Customer"/>
    <s v="N"/>
    <s v="Yes"/>
    <n v="21"/>
    <m/>
  </r>
  <r>
    <n v="5257"/>
    <n v="14"/>
    <x v="270"/>
    <d v="2017-12-25T00:00:00"/>
    <n v="5"/>
    <b v="1"/>
    <s v="Approved"/>
    <s v="Trek Bicycles"/>
    <s v="Standard"/>
    <s v="medium"/>
    <s v="small"/>
    <n v="1386.84"/>
    <n v="1234.29"/>
    <d v="2010-05-05T00:00:00"/>
    <n v="152.54999999999995"/>
    <s v="M"/>
    <n v="33"/>
    <d v="1957-01-21T00:00:00"/>
    <n v="63.492715227042112"/>
    <s v="Product Engineer"/>
    <s v="Retail"/>
    <s v="Mass Customer"/>
    <s v="N"/>
    <s v="Yes"/>
    <n v="12"/>
    <m/>
  </r>
  <r>
    <n v="5327"/>
    <n v="9"/>
    <x v="271"/>
    <d v="2017-12-25T00:00:00"/>
    <n v="5"/>
    <b v="0"/>
    <s v="Approved"/>
    <s v="OHM Cycles"/>
    <s v="Road"/>
    <s v="medium"/>
    <s v="medium"/>
    <n v="742.54"/>
    <n v="667.4"/>
    <d v="2014-03-03T00:00:00"/>
    <n v="75.139999999999986"/>
    <s v="F"/>
    <n v="84"/>
    <d v="1975-01-11T00:00:00"/>
    <n v="45.509153583206491"/>
    <s v="Data Coordiator"/>
    <s v="IT"/>
    <s v="Mass Customer"/>
    <s v="N"/>
    <s v="Yes"/>
    <n v="7"/>
    <m/>
  </r>
  <r>
    <n v="5701"/>
    <n v="10"/>
    <x v="272"/>
    <d v="2017-12-25T00:00:00"/>
    <n v="5"/>
    <b v="0"/>
    <s v="Approved"/>
    <s v="WeareA2B"/>
    <s v="Touring"/>
    <s v="medium"/>
    <s v="medium"/>
    <n v="1466.68"/>
    <n v="363.25"/>
    <d v="2014-03-03T00:00:00"/>
    <n v="1103.43"/>
    <s v="M"/>
    <n v="31"/>
    <d v="1980-05-20T00:00:00"/>
    <n v="40.15024947361745"/>
    <s v="VP Quality Control"/>
    <s v="IT"/>
    <s v="Mass Customer"/>
    <s v="N"/>
    <s v="No"/>
    <n v="21"/>
    <m/>
  </r>
  <r>
    <n v="6108"/>
    <n v="90"/>
    <x v="273"/>
    <d v="2017-12-25T00:00:00"/>
    <n v="5"/>
    <b v="0"/>
    <s v="Approved"/>
    <s v="Solex"/>
    <s v="Standard"/>
    <s v="low"/>
    <s v="medium"/>
    <n v="945.04"/>
    <n v="507.58"/>
    <d v="1995-12-19T00:00:00"/>
    <n v="437.46"/>
    <s v="M"/>
    <n v="13"/>
    <d v="1960-01-11T00:00:00"/>
    <n v="60.520112487316084"/>
    <n v="0"/>
    <s v="n/a"/>
    <s v="High Net Worth"/>
    <s v="N"/>
    <s v="No"/>
    <n v="19"/>
    <m/>
  </r>
  <r>
    <n v="6386"/>
    <n v="21"/>
    <x v="274"/>
    <d v="2017-12-25T00:00:00"/>
    <n v="5"/>
    <b v="0"/>
    <s v="Approved"/>
    <s v="Solex"/>
    <s v="Standard"/>
    <s v="medium"/>
    <s v="large"/>
    <n v="1071.23"/>
    <n v="380.74"/>
    <d v="1996-04-05T00:00:00"/>
    <n v="690.49"/>
    <s v="M"/>
    <n v="46"/>
    <d v="1977-07-03T00:00:00"/>
    <n v="43.03244125443937"/>
    <s v="Business Systems Development Analyst"/>
    <s v="n/a"/>
    <s v="Mass Customer"/>
    <s v="N"/>
    <s v="No"/>
    <n v="18"/>
    <m/>
  </r>
  <r>
    <n v="6948"/>
    <n v="33"/>
    <x v="275"/>
    <d v="2017-12-25T00:00:00"/>
    <n v="5"/>
    <b v="0"/>
    <s v="Approved"/>
    <s v="OHM Cycles"/>
    <s v="Road"/>
    <s v="medium"/>
    <s v="small"/>
    <n v="1810"/>
    <n v="1610.9"/>
    <d v="1993-04-12T00:00:00"/>
    <n v="199.09999999999991"/>
    <s v="F"/>
    <n v="88"/>
    <d v="1978-01-05T00:00:00"/>
    <n v="42.522852213343477"/>
    <s v="Recruiter"/>
    <s v="Financial Services"/>
    <s v="High Net Worth"/>
    <s v="N"/>
    <s v="Yes"/>
    <n v="13"/>
    <m/>
  </r>
  <r>
    <n v="7020"/>
    <n v="36"/>
    <x v="114"/>
    <d v="2017-12-25T00:00:00"/>
    <n v="5"/>
    <b v="0"/>
    <s v="Approved"/>
    <s v="Solex"/>
    <s v="Standard"/>
    <s v="low"/>
    <s v="medium"/>
    <n v="1289.8499999999999"/>
    <n v="74.510000000000005"/>
    <d v="1997-02-09T00:00:00"/>
    <n v="1215.3399999999999"/>
    <s v="F"/>
    <n v="33"/>
    <d v="1970-01-18T00:00:00"/>
    <n v="50.492715227042112"/>
    <s v="Account Coordinator"/>
    <s v="n/a"/>
    <s v="High Net Worth"/>
    <s v="N"/>
    <s v="Yes"/>
    <n v="17"/>
    <m/>
  </r>
  <r>
    <n v="7057"/>
    <n v="54"/>
    <x v="87"/>
    <d v="2017-12-25T00:00:00"/>
    <n v="5"/>
    <b v="1"/>
    <s v="Approved"/>
    <s v="WeareA2B"/>
    <s v="Standard"/>
    <s v="medium"/>
    <s v="medium"/>
    <n v="1292.8399999999999"/>
    <n v="13.44"/>
    <d v="2015-10-18T00:00:00"/>
    <n v="1279.3999999999999"/>
    <s v="F"/>
    <n v="19"/>
    <d v="1977-03-10T00:00:00"/>
    <n v="43.347509747590053"/>
    <s v="Research Associate"/>
    <s v="Financial Services"/>
    <s v="Mass Customer"/>
    <s v="N"/>
    <s v="Yes"/>
    <n v="11"/>
    <m/>
  </r>
  <r>
    <n v="7142"/>
    <n v="80"/>
    <x v="103"/>
    <d v="2017-12-25T00:00:00"/>
    <n v="5"/>
    <b v="0"/>
    <s v="Approved"/>
    <s v="OHM Cycles"/>
    <s v="Touring"/>
    <s v="low"/>
    <s v="medium"/>
    <n v="1073.07"/>
    <n v="933.84"/>
    <d v="1997-01-25T00:00:00"/>
    <n v="139.2299999999999"/>
    <s v="M"/>
    <n v="91"/>
    <d v="1981-02-12T00:00:00"/>
    <n v="39.416002898274982"/>
    <s v="Social Worker"/>
    <s v="Health"/>
    <s v="Mass Customer"/>
    <s v="N"/>
    <s v="No"/>
    <n v="3"/>
    <m/>
  </r>
  <r>
    <n v="7283"/>
    <n v="100"/>
    <x v="276"/>
    <d v="2017-12-25T00:00:00"/>
    <n v="5"/>
    <b v="1"/>
    <s v="Approved"/>
    <s v="Norco Bicycles"/>
    <s v="Road"/>
    <s v="medium"/>
    <s v="medium"/>
    <n v="1036.5899999999999"/>
    <n v="206.35"/>
    <d v="1991-05-06T00:00:00"/>
    <n v="830.2399999999999"/>
    <s v="F"/>
    <n v="82"/>
    <d v="1960-01-24T00:00:00"/>
    <n v="60.484496048959919"/>
    <n v="0"/>
    <s v="n/a"/>
    <s v="Mass Customer"/>
    <s v="N"/>
    <s v="No"/>
    <n v="9"/>
    <m/>
  </r>
  <r>
    <n v="8068"/>
    <n v="92"/>
    <x v="277"/>
    <d v="2017-12-25T00:00:00"/>
    <n v="5"/>
    <b v="1"/>
    <s v="Approved"/>
    <s v="WeareA2B"/>
    <s v="Touring"/>
    <s v="medium"/>
    <s v="large"/>
    <n v="1890.39"/>
    <n v="260.14"/>
    <d v="1993-07-20T00:00:00"/>
    <n v="1630.25"/>
    <s v="M"/>
    <n v="72"/>
    <d v="1957-11-15T00:00:00"/>
    <n v="62.676276870877729"/>
    <s v="Senior Cost Accountant"/>
    <s v="Financial Services"/>
    <s v="High Net Worth"/>
    <s v="N"/>
    <s v="Yes"/>
    <n v="10"/>
    <m/>
  </r>
  <r>
    <n v="8598"/>
    <n v="71"/>
    <x v="278"/>
    <d v="2017-12-25T00:00:00"/>
    <n v="5"/>
    <b v="0"/>
    <s v="Approved"/>
    <s v="Solex"/>
    <s v="Standard"/>
    <s v="high"/>
    <s v="large"/>
    <n v="1842.92"/>
    <n v="1105.75"/>
    <d v="1995-10-24T00:00:00"/>
    <n v="737.17000000000007"/>
    <s v="F"/>
    <n v="97"/>
    <d v="1978-07-06T00:00:00"/>
    <n v="42.024222076357177"/>
    <s v="Compensation Analyst"/>
    <s v="Financial Services"/>
    <s v="Affluent Customer"/>
    <s v="N"/>
    <s v="No"/>
    <n v="10"/>
    <m/>
  </r>
  <r>
    <n v="9640"/>
    <n v="8"/>
    <x v="279"/>
    <d v="2017-12-25T00:00:00"/>
    <n v="5"/>
    <b v="1"/>
    <s v="Approved"/>
    <s v="Solex"/>
    <s v="Road"/>
    <s v="medium"/>
    <s v="small"/>
    <n v="1703.52"/>
    <n v="1516.13"/>
    <d v="2004-08-17T00:00:00"/>
    <n v="187.38999999999987"/>
    <s v="M"/>
    <n v="90"/>
    <d v="1992-05-08T00:00:00"/>
    <n v="28.174907007864025"/>
    <s v="Registered Nurse"/>
    <s v="Health"/>
    <s v="Affluent Customer"/>
    <s v="N"/>
    <s v="Yes"/>
    <n v="7"/>
    <m/>
  </r>
  <r>
    <n v="10283"/>
    <n v="68"/>
    <x v="280"/>
    <d v="2017-12-25T00:00:00"/>
    <n v="5"/>
    <b v="1"/>
    <s v="Approved"/>
    <s v="OHM Cycles"/>
    <s v="Standard"/>
    <s v="medium"/>
    <s v="medium"/>
    <n v="1636.9"/>
    <n v="44.71"/>
    <d v="2014-10-10T00:00:00"/>
    <n v="1592.19"/>
    <s v="M"/>
    <n v="33"/>
    <d v="1978-03-29T00:00:00"/>
    <n v="42.295454953069509"/>
    <s v="Research Assistant IV"/>
    <s v="Health"/>
    <s v="Mass Customer"/>
    <s v="N"/>
    <s v="Yes"/>
    <n v="16"/>
    <m/>
  </r>
  <r>
    <n v="10789"/>
    <n v="68"/>
    <x v="281"/>
    <d v="2017-12-25T00:00:00"/>
    <n v="5"/>
    <b v="1"/>
    <s v="Approved"/>
    <s v="OHM Cycles"/>
    <s v="Standard"/>
    <s v="medium"/>
    <s v="medium"/>
    <n v="1636.9"/>
    <n v="44.71"/>
    <d v="2006-05-22T00:00:00"/>
    <n v="1592.19"/>
    <s v="F"/>
    <n v="38"/>
    <d v="1979-07-06T00:00:00"/>
    <n v="41.024222076357177"/>
    <n v="0"/>
    <s v="IT"/>
    <s v="Mass Customer"/>
    <s v="N"/>
    <s v="Yes"/>
    <n v="22"/>
    <m/>
  </r>
  <r>
    <n v="11023"/>
    <n v="1"/>
    <x v="241"/>
    <d v="2017-12-25T00:00:00"/>
    <n v="5"/>
    <b v="0"/>
    <s v="Approved"/>
    <s v="Giant Bicycles"/>
    <s v="Standard"/>
    <s v="medium"/>
    <s v="medium"/>
    <n v="1403.5"/>
    <n v="954.82"/>
    <d v="2011-04-16T00:00:00"/>
    <n v="448.67999999999995"/>
    <s v="M"/>
    <n v="4"/>
    <d v="1979-04-07T00:00:00"/>
    <n v="41.27079741882293"/>
    <s v="Physical Therapy Assistant"/>
    <s v="Argiculture"/>
    <s v="Mass Customer"/>
    <s v="N"/>
    <s v="Yes"/>
    <n v="3"/>
    <m/>
  </r>
  <r>
    <n v="11720"/>
    <n v="15"/>
    <x v="282"/>
    <d v="2017-12-25T00:00:00"/>
    <n v="5"/>
    <b v="0"/>
    <s v="Approved"/>
    <s v="Norco Bicycles"/>
    <s v="Standard"/>
    <s v="low"/>
    <s v="medium"/>
    <n v="958.74"/>
    <n v="748.9"/>
    <d v="1996-04-05T00:00:00"/>
    <n v="209.84000000000003"/>
    <s v="M"/>
    <n v="10"/>
    <d v="1977-06-27T00:00:00"/>
    <n v="43.048879610603755"/>
    <s v="VP Marketing"/>
    <s v="Retail"/>
    <s v="Affluent Customer"/>
    <s v="N"/>
    <s v="Yes"/>
    <n v="18"/>
    <m/>
  </r>
  <r>
    <n v="12044"/>
    <n v="87"/>
    <x v="283"/>
    <d v="2017-12-25T00:00:00"/>
    <n v="5"/>
    <b v="0"/>
    <s v="Approved"/>
    <s v="Giant Bicycles"/>
    <s v="Standard"/>
    <s v="high"/>
    <s v="medium"/>
    <n v="1179"/>
    <n v="707.4"/>
    <d v="1997-08-25T00:00:00"/>
    <n v="471.6"/>
    <s v="F"/>
    <n v="17"/>
    <d v="1959-01-23T00:00:00"/>
    <n v="61.487235774987312"/>
    <s v="Statistician II"/>
    <s v="Financial Services"/>
    <s v="Mass Customer"/>
    <s v="N"/>
    <s v="No"/>
    <n v="17"/>
    <m/>
  </r>
  <r>
    <n v="12443"/>
    <n v="4"/>
    <x v="284"/>
    <d v="2017-12-25T00:00:00"/>
    <n v="5"/>
    <b v="0"/>
    <s v="Approved"/>
    <s v="Solex"/>
    <s v="Standard"/>
    <s v="medium"/>
    <s v="medium"/>
    <n v="1483.2"/>
    <n v="99.59"/>
    <d v="2012-05-18T00:00:00"/>
    <n v="1383.6100000000001"/>
    <s v="F"/>
    <n v="42"/>
    <d v="1990-02-10T00:00:00"/>
    <n v="30.416002898274986"/>
    <s v="Cost Accountant"/>
    <s v="Financial Services"/>
    <s v="High Net Worth"/>
    <s v="N"/>
    <s v="Yes"/>
    <n v="7"/>
    <m/>
  </r>
  <r>
    <n v="12838"/>
    <n v="67"/>
    <x v="285"/>
    <d v="2017-12-25T00:00:00"/>
    <n v="5"/>
    <b v="0"/>
    <s v="Approved"/>
    <s v="Solex"/>
    <s v="Standard"/>
    <s v="medium"/>
    <s v="large"/>
    <n v="1071.23"/>
    <n v="380.74"/>
    <d v="1996-04-05T00:00:00"/>
    <n v="690.49"/>
    <s v="F"/>
    <n v="56"/>
    <d v="1978-08-19T00:00:00"/>
    <n v="41.903674131151696"/>
    <s v="Electrical Engineer"/>
    <s v="Manufacturing"/>
    <s v="High Net Worth"/>
    <s v="N"/>
    <s v="No"/>
    <n v="12"/>
    <m/>
  </r>
  <r>
    <n v="301"/>
    <n v="78"/>
    <x v="286"/>
    <d v="2017-03-24T00:00:00"/>
    <m/>
    <m/>
    <s v="Approved"/>
    <s v="Giant Bicycles"/>
    <s v="Standard"/>
    <s v="medium"/>
    <s v="large"/>
    <n v="1765.3"/>
    <n v="709.48"/>
    <n v="35455"/>
    <m/>
    <m/>
    <m/>
    <m/>
    <m/>
    <m/>
    <m/>
    <m/>
    <m/>
    <m/>
    <m/>
    <m/>
  </r>
  <r>
    <n v="13126"/>
    <n v="29"/>
    <x v="287"/>
    <d v="2017-12-25T00:00:00"/>
    <n v="5"/>
    <b v="1"/>
    <s v="Approved"/>
    <s v="Norco Bicycles"/>
    <s v="Road"/>
    <s v="medium"/>
    <s v="medium"/>
    <n v="543.39"/>
    <n v="407.54"/>
    <d v="1995-12-19T00:00:00"/>
    <n v="135.84999999999997"/>
    <s v="M"/>
    <n v="98"/>
    <d v="1975-01-03T00:00:00"/>
    <n v="45.53107139142567"/>
    <s v="Data Coordiator"/>
    <s v="Property"/>
    <s v="Affluent Customer"/>
    <s v="N"/>
    <s v="Yes"/>
    <n v="13"/>
    <m/>
  </r>
  <r>
    <n v="14068"/>
    <n v="24"/>
    <x v="288"/>
    <d v="2017-12-25T00:00:00"/>
    <n v="5"/>
    <b v="1"/>
    <s v="Approved"/>
    <s v="Solex"/>
    <s v="Road"/>
    <s v="medium"/>
    <s v="large"/>
    <n v="1777.8"/>
    <n v="820.78"/>
    <d v="1991-08-05T00:00:00"/>
    <n v="957.02"/>
    <s v="F"/>
    <n v="84"/>
    <d v="1998-08-02T00:00:00"/>
    <n v="21.936550843480465"/>
    <s v="Quality Engineer"/>
    <s v="Health"/>
    <s v="Mass Customer"/>
    <s v="N"/>
    <s v="Yes"/>
    <n v="1"/>
    <m/>
  </r>
  <r>
    <n v="14139"/>
    <n v="57"/>
    <x v="178"/>
    <d v="2017-12-25T00:00:00"/>
    <n v="5"/>
    <b v="1"/>
    <s v="Approved"/>
    <s v="WeareA2B"/>
    <s v="Touring"/>
    <s v="medium"/>
    <s v="large"/>
    <n v="1890.39"/>
    <n v="260.14"/>
    <d v="1993-07-20T00:00:00"/>
    <n v="1630.25"/>
    <s v="M"/>
    <n v="19"/>
    <d v="1980-09-08T00:00:00"/>
    <n v="39.846139884576353"/>
    <s v="Clinical Specialist"/>
    <s v="Health"/>
    <s v="Mass Customer"/>
    <s v="N"/>
    <s v="Yes"/>
    <n v="22"/>
    <m/>
  </r>
  <r>
    <n v="14972"/>
    <n v="84"/>
    <x v="289"/>
    <d v="2017-12-25T00:00:00"/>
    <n v="5"/>
    <b v="1"/>
    <s v="Approved"/>
    <s v="Giant Bicycles"/>
    <s v="Road"/>
    <s v="medium"/>
    <s v="medium"/>
    <n v="792.9"/>
    <n v="594.67999999999995"/>
    <d v="1992-10-02T00:00:00"/>
    <n v="198.22000000000003"/>
    <s v="M"/>
    <n v="12"/>
    <d v="1987-03-24T00:00:00"/>
    <n v="33.303674131151695"/>
    <s v="Tax Accountant"/>
    <s v="Telecommunications"/>
    <s v="High Net Worth"/>
    <s v="N"/>
    <s v="No"/>
    <n v="17"/>
    <m/>
  </r>
  <r>
    <n v="15097"/>
    <n v="39"/>
    <x v="290"/>
    <d v="2017-12-25T00:00:00"/>
    <n v="5"/>
    <b v="0"/>
    <s v="Approved"/>
    <s v="Giant Bicycles"/>
    <s v="Standard"/>
    <s v="medium"/>
    <s v="large"/>
    <n v="1812.75"/>
    <n v="582.48"/>
    <d v="1997-05-10T00:00:00"/>
    <n v="1230.27"/>
    <s v="F"/>
    <n v="34"/>
    <d v="1982-01-28T00:00:00"/>
    <n v="38.457098788685947"/>
    <n v="0"/>
    <s v="n/a"/>
    <s v="Mass Customer"/>
    <s v="N"/>
    <s v="Yes"/>
    <n v="7"/>
    <m/>
  </r>
  <r>
    <n v="15506"/>
    <n v="90"/>
    <x v="291"/>
    <d v="2017-12-25T00:00:00"/>
    <n v="5"/>
    <b v="1"/>
    <s v="Approved"/>
    <s v="Solex"/>
    <s v="Standard"/>
    <s v="low"/>
    <s v="medium"/>
    <n v="945.04"/>
    <n v="507.58"/>
    <d v="1995-12-19T00:00:00"/>
    <n v="437.46"/>
    <s v="F"/>
    <n v="42"/>
    <d v="1959-12-25T00:00:00"/>
    <n v="60.566687829781834"/>
    <s v="Budget/Accounting Analyst I"/>
    <s v="Manufacturing"/>
    <s v="High Net Worth"/>
    <s v="N"/>
    <s v="No"/>
    <n v="12"/>
    <m/>
  </r>
  <r>
    <n v="16400"/>
    <n v="26"/>
    <x v="292"/>
    <d v="2017-12-25T00:00:00"/>
    <n v="5"/>
    <b v="0"/>
    <s v="Approved"/>
    <s v="WeareA2B"/>
    <s v="Standard"/>
    <s v="medium"/>
    <s v="medium"/>
    <n v="1992.93"/>
    <n v="762.63"/>
    <d v="1993-05-26T00:00:00"/>
    <n v="1230.3000000000002"/>
    <s v="F"/>
    <n v="43"/>
    <d v="1998-09-24T00:00:00"/>
    <n v="21.791345364028409"/>
    <s v="Account Representative III"/>
    <s v="Health"/>
    <s v="Mass Customer"/>
    <s v="N"/>
    <s v="No"/>
    <n v="3"/>
    <m/>
  </r>
  <r>
    <n v="16684"/>
    <n v="94"/>
    <x v="293"/>
    <d v="2017-12-25T00:00:00"/>
    <n v="5"/>
    <b v="0"/>
    <s v="Approved"/>
    <s v="Giant Bicycles"/>
    <s v="Standard"/>
    <s v="medium"/>
    <s v="large"/>
    <n v="1635.3"/>
    <n v="993.66"/>
    <d v="1994-08-10T00:00:00"/>
    <n v="641.64"/>
    <s v="F"/>
    <n v="46"/>
    <d v="1973-06-24T00:00:00"/>
    <n v="47.059838514713341"/>
    <n v="0"/>
    <s v="IT"/>
    <s v="Mass Customer"/>
    <s v="N"/>
    <s v="Yes"/>
    <n v="12"/>
    <m/>
  </r>
  <r>
    <n v="17579"/>
    <n v="0"/>
    <x v="294"/>
    <d v="2017-12-25T00:00:00"/>
    <n v="5"/>
    <b v="1"/>
    <s v="Approved"/>
    <s v="OHM Cycles"/>
    <s v="Standard"/>
    <s v="high"/>
    <s v="medium"/>
    <n v="227.88"/>
    <n v="136.72999999999999"/>
    <d v="2004-09-28T00:00:00"/>
    <n v="91.15"/>
    <s v="M"/>
    <n v="73"/>
    <d v="1980-07-30T00:00:00"/>
    <n v="39.955728925672247"/>
    <s v="Programmer III"/>
    <s v="Argiculture"/>
    <s v="High Net Worth"/>
    <s v="N"/>
    <s v="Yes"/>
    <n v="8"/>
    <m/>
  </r>
  <r>
    <n v="17826"/>
    <n v="78"/>
    <x v="295"/>
    <d v="2017-12-25T00:00:00"/>
    <n v="5"/>
    <b v="1"/>
    <s v="Approved"/>
    <s v="Giant Bicycles"/>
    <s v="Standard"/>
    <s v="medium"/>
    <s v="large"/>
    <n v="1765.3"/>
    <n v="709.48"/>
    <d v="1997-01-25T00:00:00"/>
    <n v="1055.82"/>
    <s v="M"/>
    <n v="72"/>
    <d v="1976-12-02T00:00:00"/>
    <n v="43.616002898274985"/>
    <s v="Accounting Assistant III"/>
    <s v="Financial Services"/>
    <s v="Mass Customer"/>
    <s v="N"/>
    <s v="Yes"/>
    <n v="21"/>
    <m/>
  </r>
  <r>
    <n v="18181"/>
    <n v="87"/>
    <x v="296"/>
    <d v="2017-12-25T00:00:00"/>
    <n v="5"/>
    <b v="0"/>
    <s v="Approved"/>
    <s v="Giant Bicycles"/>
    <s v="Standard"/>
    <s v="high"/>
    <s v="medium"/>
    <n v="1179"/>
    <n v="707.4"/>
    <d v="2005-12-07T00:00:00"/>
    <n v="471.6"/>
    <s v="F"/>
    <n v="75"/>
    <d v="1982-02-23T00:00:00"/>
    <n v="38.385865911973617"/>
    <s v="Marketing Manager"/>
    <s v="Manufacturing"/>
    <s v="Mass Customer"/>
    <s v="N"/>
    <s v="No"/>
    <n v="15"/>
    <m/>
  </r>
  <r>
    <n v="18427"/>
    <n v="63"/>
    <x v="297"/>
    <d v="2017-12-25T00:00:00"/>
    <n v="5"/>
    <b v="1"/>
    <s v="Approved"/>
    <s v="Solex"/>
    <s v="Standard"/>
    <s v="medium"/>
    <s v="medium"/>
    <n v="1483.2"/>
    <n v="99.59"/>
    <d v="1998-12-17T00:00:00"/>
    <n v="1383.6100000000001"/>
    <s v="F"/>
    <n v="88"/>
    <d v="1978-02-24T00:00:00"/>
    <n v="42.385865911973617"/>
    <n v="0"/>
    <s v="Financial Services"/>
    <s v="Mass Customer"/>
    <s v="N"/>
    <s v="No"/>
    <n v="15"/>
    <m/>
  </r>
  <r>
    <n v="18497"/>
    <n v="20"/>
    <x v="298"/>
    <d v="2017-12-25T00:00:00"/>
    <n v="5"/>
    <b v="0"/>
    <s v="Approved"/>
    <s v="Trek Bicycles"/>
    <s v="Standard"/>
    <s v="medium"/>
    <s v="small"/>
    <n v="1775.81"/>
    <n v="1580.47"/>
    <d v="1993-05-26T00:00:00"/>
    <n v="195.33999999999992"/>
    <s v="F"/>
    <n v="19"/>
    <d v="1960-03-16T00:00:00"/>
    <n v="60.34203029553526"/>
    <s v="Staff Accountant IV"/>
    <s v="Health"/>
    <s v="Affluent Customer"/>
    <s v="N"/>
    <s v="Yes"/>
    <n v="19"/>
    <m/>
  </r>
  <r>
    <n v="18516"/>
    <n v="0"/>
    <x v="299"/>
    <d v="2017-12-25T00:00:00"/>
    <n v="5"/>
    <b v="0"/>
    <s v="Approved"/>
    <s v="WeareA2B"/>
    <s v="Standard"/>
    <s v="medium"/>
    <s v="medium"/>
    <n v="60.34"/>
    <n v="45.26"/>
    <d v="1993-07-15T00:00:00"/>
    <n v="15.080000000000005"/>
    <s v="M"/>
    <n v="11"/>
    <d v="1963-04-24T00:00:00"/>
    <n v="57.235180980466765"/>
    <n v="0"/>
    <s v="Manufacturing"/>
    <s v="High Net Worth"/>
    <s v="N"/>
    <s v="No"/>
    <n v="17"/>
    <m/>
  </r>
  <r>
    <n v="18738"/>
    <n v="66"/>
    <x v="300"/>
    <d v="2017-12-25T00:00:00"/>
    <n v="5"/>
    <b v="1"/>
    <s v="Approved"/>
    <s v="Giant Bicycles"/>
    <s v="Road"/>
    <s v="low"/>
    <s v="small"/>
    <n v="590.26"/>
    <n v="525.33000000000004"/>
    <d v="2005-10-22T00:00:00"/>
    <n v="64.92999999999995"/>
    <s v="M"/>
    <n v="28"/>
    <d v="1998-07-20T00:00:00"/>
    <n v="21.972167281836629"/>
    <n v="0"/>
    <s v="Retail"/>
    <s v="Mass Customer"/>
    <s v="N"/>
    <s v="Yes"/>
    <n v="3"/>
    <m/>
  </r>
  <r>
    <n v="18815"/>
    <n v="62"/>
    <x v="301"/>
    <d v="2017-12-25T00:00:00"/>
    <n v="5"/>
    <b v="0"/>
    <s v="Approved"/>
    <s v="Solex"/>
    <s v="Standard"/>
    <s v="high"/>
    <s v="medium"/>
    <n v="1024.6600000000001"/>
    <n v="614.79999999999995"/>
    <d v="2010-05-05T00:00:00"/>
    <n v="409.86000000000013"/>
    <s v="F"/>
    <n v="40"/>
    <d v="1982-05-13T00:00:00"/>
    <n v="38.169427555809229"/>
    <n v="0"/>
    <s v="Health"/>
    <s v="High Net Worth"/>
    <s v="N"/>
    <s v="Yes"/>
    <n v="17"/>
    <m/>
  </r>
  <r>
    <n v="19049"/>
    <n v="55"/>
    <x v="302"/>
    <d v="2017-12-25T00:00:00"/>
    <n v="5"/>
    <b v="0"/>
    <s v="Approved"/>
    <s v="Trek Bicycles"/>
    <s v="Road"/>
    <s v="medium"/>
    <s v="large"/>
    <n v="1894.19"/>
    <n v="598.76"/>
    <d v="2003-07-21T00:00:00"/>
    <n v="1295.43"/>
    <s v="M"/>
    <n v="15"/>
    <d v="1994-06-22T00:00:00"/>
    <n v="26.051619336631148"/>
    <s v="Geologist III"/>
    <s v="n/a"/>
    <s v="Affluent Customer"/>
    <s v="N"/>
    <s v="No"/>
    <n v="7"/>
    <m/>
  </r>
  <r>
    <n v="19085"/>
    <n v="69"/>
    <x v="303"/>
    <d v="2017-12-25T00:00:00"/>
    <n v="5"/>
    <b v="1"/>
    <s v="Approved"/>
    <s v="Giant Bicycles"/>
    <s v="Road"/>
    <s v="medium"/>
    <s v="medium"/>
    <n v="792.9"/>
    <n v="594.67999999999995"/>
    <d v="1992-10-02T00:00:00"/>
    <n v="198.22000000000003"/>
    <s v="M"/>
    <n v="83"/>
    <d v="1992-05-23T00:00:00"/>
    <n v="28.133811117453067"/>
    <s v="Librarian"/>
    <s v="Entertainment"/>
    <s v="Mass Customer"/>
    <s v="N"/>
    <s v="No"/>
    <n v="2"/>
    <m/>
  </r>
  <r>
    <n v="19153"/>
    <n v="66"/>
    <x v="49"/>
    <d v="2017-12-25T00:00:00"/>
    <n v="5"/>
    <b v="1"/>
    <s v="Approved"/>
    <s v="Giant Bicycles"/>
    <s v="Road"/>
    <s v="low"/>
    <s v="small"/>
    <n v="590.26"/>
    <n v="525.33000000000004"/>
    <d v="2016-12-06T00:00:00"/>
    <n v="64.92999999999995"/>
    <s v="F"/>
    <n v="42"/>
    <d v="1955-09-21T00:00:00"/>
    <n v="64.829701528411974"/>
    <s v="Social Worker"/>
    <s v="Health"/>
    <s v="Affluent Customer"/>
    <s v="N"/>
    <s v="Yes"/>
    <n v="11"/>
    <m/>
  </r>
  <r>
    <n v="19175"/>
    <n v="0"/>
    <x v="304"/>
    <d v="2017-12-25T00:00:00"/>
    <n v="5"/>
    <b v="0"/>
    <s v="Approved"/>
    <s v="Norco Bicycles"/>
    <s v="Road"/>
    <s v="medium"/>
    <s v="medium"/>
    <n v="544.04999999999995"/>
    <n v="376.84"/>
    <d v="2005-10-22T00:00:00"/>
    <n v="167.20999999999998"/>
    <s v="F"/>
    <n v="41"/>
    <d v="1978-08-20T00:00:00"/>
    <n v="41.900934405124303"/>
    <s v="Accountant I"/>
    <s v="Manufacturing"/>
    <s v="High Net Worth"/>
    <s v="N"/>
    <s v="No"/>
    <n v="17"/>
    <m/>
  </r>
  <r>
    <n v="19261"/>
    <n v="72"/>
    <x v="305"/>
    <d v="2017-12-25T00:00:00"/>
    <n v="5"/>
    <b v="0"/>
    <s v="Approved"/>
    <s v="Norco Bicycles"/>
    <s v="Standard"/>
    <s v="medium"/>
    <s v="medium"/>
    <n v="360.4"/>
    <n v="270.3"/>
    <d v="2003-09-09T00:00:00"/>
    <n v="90.099999999999966"/>
    <s v="F"/>
    <n v="37"/>
    <d v="1955-08-23T00:00:00"/>
    <n v="64.909153583206489"/>
    <s v="Chief Design Engineer"/>
    <s v="Financial Services"/>
    <s v="Mass Customer"/>
    <s v="N"/>
    <s v="Yes"/>
    <n v="6"/>
    <m/>
  </r>
  <r>
    <n v="19720"/>
    <n v="97"/>
    <x v="306"/>
    <d v="2017-12-25T00:00:00"/>
    <n v="5"/>
    <b v="1"/>
    <s v="Approved"/>
    <s v="OHM Cycles"/>
    <s v="Road"/>
    <s v="medium"/>
    <s v="medium"/>
    <n v="742.54"/>
    <n v="667.4"/>
    <d v="2014-03-03T00:00:00"/>
    <n v="75.139999999999986"/>
    <s v="F"/>
    <n v="62"/>
    <d v="1996-11-24T00:00:00"/>
    <n v="23.624222076357178"/>
    <s v="Staff Scientist"/>
    <s v="Financial Services"/>
    <s v="High Net Worth"/>
    <s v="N"/>
    <s v="Yes"/>
    <n v="1"/>
    <m/>
  </r>
  <r>
    <n v="19952"/>
    <n v="18"/>
    <x v="307"/>
    <d v="2017-12-25T00:00:00"/>
    <n v="5"/>
    <b v="0"/>
    <s v="Approved"/>
    <s v="Solex"/>
    <s v="Standard"/>
    <s v="medium"/>
    <s v="medium"/>
    <n v="575.27"/>
    <n v="431.45"/>
    <d v="2011-05-07T00:00:00"/>
    <n v="143.82"/>
    <s v="M"/>
    <n v="98"/>
    <d v="1983-09-09T00:00:00"/>
    <n v="36.84340015854896"/>
    <s v="Quality Control Specialist"/>
    <s v="Property"/>
    <s v="Mass Customer"/>
    <s v="N"/>
    <s v="Yes"/>
    <n v="9"/>
    <m/>
  </r>
  <r>
    <n v="1286"/>
    <n v="11"/>
    <x v="308"/>
    <d v="2017-12-24T00:00:00"/>
    <n v="6"/>
    <b v="1"/>
    <s v="Approved"/>
    <s v="Giant Bicycles"/>
    <s v="Standard"/>
    <s v="high"/>
    <s v="medium"/>
    <n v="1274.93"/>
    <n v="764.96"/>
    <d v="1993-10-02T00:00:00"/>
    <n v="509.97"/>
    <s v="F"/>
    <n v="53"/>
    <d v="1976-09-25T00:00:00"/>
    <n v="43.802304268138002"/>
    <s v="Marketing Manager"/>
    <s v="Financial Services"/>
    <s v="Mass Customer"/>
    <s v="N"/>
    <s v="Yes"/>
    <n v="13"/>
    <m/>
  </r>
  <r>
    <n v="1527"/>
    <n v="54"/>
    <x v="309"/>
    <d v="2017-12-24T00:00:00"/>
    <n v="6"/>
    <b v="1"/>
    <s v="Approved"/>
    <s v="WeareA2B"/>
    <s v="Standard"/>
    <s v="medium"/>
    <s v="medium"/>
    <n v="1807.45"/>
    <n v="778.69"/>
    <d v="2010-08-20T00:00:00"/>
    <n v="1028.76"/>
    <s v="F"/>
    <n v="39"/>
    <d v="1988-03-05T00:00:00"/>
    <n v="32.352989199644846"/>
    <s v="Payment Adjustment Coordinator"/>
    <s v="Retail"/>
    <s v="High Net Worth"/>
    <s v="N"/>
    <s v="Yes"/>
    <n v="16"/>
    <m/>
  </r>
  <r>
    <n v="2015"/>
    <n v="29"/>
    <x v="310"/>
    <d v="2017-12-24T00:00:00"/>
    <n v="6"/>
    <b v="1"/>
    <s v="Approved"/>
    <s v="Norco Bicycles"/>
    <s v="Road"/>
    <s v="medium"/>
    <s v="medium"/>
    <n v="543.39"/>
    <n v="407.54"/>
    <d v="2016-11-22T00:00:00"/>
    <n v="135.84999999999997"/>
    <s v="F"/>
    <n v="8"/>
    <d v="1997-05-27T00:00:00"/>
    <n v="23.120112487316081"/>
    <s v="Financial Analyst"/>
    <s v="Financial Services"/>
    <s v="Mass Customer"/>
    <s v="N"/>
    <s v="No"/>
    <n v="2"/>
    <m/>
  </r>
  <r>
    <n v="2036"/>
    <n v="68"/>
    <x v="311"/>
    <d v="2017-12-24T00:00:00"/>
    <n v="6"/>
    <b v="0"/>
    <s v="Approved"/>
    <s v="OHM Cycles"/>
    <s v="Standard"/>
    <s v="medium"/>
    <s v="medium"/>
    <n v="1636.9"/>
    <n v="44.71"/>
    <d v="2010-08-20T00:00:00"/>
    <n v="1592.19"/>
    <s v="F"/>
    <n v="57"/>
    <d v="1995-11-25T00:00:00"/>
    <n v="24.624222076357178"/>
    <s v="Director of Sales"/>
    <s v="Property"/>
    <s v="Affluent Customer"/>
    <s v="N"/>
    <s v="No"/>
    <n v="6"/>
    <m/>
  </r>
  <r>
    <n v="2586"/>
    <n v="77"/>
    <x v="312"/>
    <d v="2017-12-24T00:00:00"/>
    <n v="6"/>
    <b v="0"/>
    <s v="Approved"/>
    <s v="WeareA2B"/>
    <s v="Standard"/>
    <s v="medium"/>
    <s v="medium"/>
    <n v="1769.64"/>
    <n v="108.76"/>
    <d v="2012-06-04T00:00:00"/>
    <n v="1660.88"/>
    <s v="F"/>
    <n v="89"/>
    <d v="1988-11-08T00:00:00"/>
    <n v="31.673537144850329"/>
    <s v="Teacher"/>
    <s v="Retail"/>
    <s v="High Net Worth"/>
    <s v="N"/>
    <s v="Yes"/>
    <n v="21"/>
    <m/>
  </r>
  <r>
    <n v="2713"/>
    <n v="90"/>
    <x v="313"/>
    <d v="2017-12-24T00:00:00"/>
    <n v="6"/>
    <b v="0"/>
    <s v="Approved"/>
    <s v="Norco Bicycles"/>
    <s v="Standard"/>
    <s v="low"/>
    <s v="medium"/>
    <n v="363.01"/>
    <n v="290.41000000000003"/>
    <d v="2000-11-03T00:00:00"/>
    <n v="72.599999999999966"/>
    <s v="M"/>
    <n v="81"/>
    <d v="1973-12-14T00:00:00"/>
    <n v="46.585865911973613"/>
    <s v="Web Designer III"/>
    <s v="Retail"/>
    <s v="Mass Customer"/>
    <s v="N"/>
    <s v="Yes"/>
    <n v="3"/>
    <m/>
  </r>
  <r>
    <n v="2758"/>
    <n v="0"/>
    <x v="314"/>
    <d v="2017-12-24T00:00:00"/>
    <n v="6"/>
    <b v="1"/>
    <s v="Approved"/>
    <s v="Trek Bicycles"/>
    <s v="Standard"/>
    <s v="high"/>
    <s v="medium"/>
    <n v="358.39"/>
    <n v="215.03"/>
    <d v="2004-01-16T00:00:00"/>
    <n v="143.35999999999999"/>
    <s v="M"/>
    <n v="98"/>
    <d v="1959-05-06T00:00:00"/>
    <n v="61.205043994165393"/>
    <s v="Geological Engineer"/>
    <s v="Manufacturing"/>
    <s v="High Net Worth"/>
    <s v="N"/>
    <s v="No"/>
    <n v="16"/>
    <m/>
  </r>
  <r>
    <n v="2996"/>
    <n v="32"/>
    <x v="315"/>
    <d v="2017-12-24T00:00:00"/>
    <n v="6"/>
    <b v="1"/>
    <s v="Approved"/>
    <s v="Giant Bicycles"/>
    <s v="Standard"/>
    <s v="medium"/>
    <s v="medium"/>
    <n v="642.70000000000005"/>
    <n v="211.37"/>
    <d v="2002-03-22T00:00:00"/>
    <n v="431.33000000000004"/>
    <s v="M"/>
    <n v="44"/>
    <d v="1999-09-29T00:00:00"/>
    <n v="20.777646733891423"/>
    <s v="Assistant Media Planner"/>
    <s v="Entertainment"/>
    <s v="Mass Customer"/>
    <s v="N"/>
    <s v="No"/>
    <n v="1"/>
    <m/>
  </r>
  <r>
    <n v="3267"/>
    <n v="80"/>
    <x v="316"/>
    <d v="2017-12-24T00:00:00"/>
    <n v="6"/>
    <b v="0"/>
    <s v="Approved"/>
    <s v="OHM Cycles"/>
    <s v="Touring"/>
    <s v="low"/>
    <s v="medium"/>
    <n v="1073.07"/>
    <n v="933.84"/>
    <d v="1991-07-10T00:00:00"/>
    <n v="139.2299999999999"/>
    <s v="U"/>
    <n v="83"/>
    <d v="1899-12-30T00:00:00"/>
    <n v="0"/>
    <s v="Research Associate"/>
    <s v="IT"/>
    <s v="Mass Customer"/>
    <s v="N"/>
    <s v="Yes"/>
    <n v="0"/>
    <m/>
  </r>
  <r>
    <n v="3739"/>
    <n v="28"/>
    <x v="317"/>
    <d v="2017-12-24T00:00:00"/>
    <n v="6"/>
    <b v="1"/>
    <s v="Approved"/>
    <s v="Norco Bicycles"/>
    <s v="Standard"/>
    <s v="medium"/>
    <s v="small"/>
    <n v="1216.1400000000001"/>
    <n v="1082.3599999999999"/>
    <d v="2016-11-22T00:00:00"/>
    <n v="133.7800000000002"/>
    <s v="M"/>
    <n v="98"/>
    <d v="1973-12-28T00:00:00"/>
    <n v="46.547509747590055"/>
    <s v="Speech Pathologist"/>
    <s v="Property"/>
    <s v="Affluent Customer"/>
    <s v="N"/>
    <s v="Yes"/>
    <n v="12"/>
    <m/>
  </r>
  <r>
    <n v="3921"/>
    <n v="1"/>
    <x v="318"/>
    <d v="2017-12-24T00:00:00"/>
    <n v="6"/>
    <b v="0"/>
    <s v="Approved"/>
    <s v="Giant Bicycles"/>
    <s v="Standard"/>
    <s v="medium"/>
    <s v="medium"/>
    <n v="1403.5"/>
    <n v="954.82"/>
    <d v="2012-09-15T00:00:00"/>
    <n v="448.67999999999995"/>
    <s v="F"/>
    <n v="22"/>
    <d v="1954-06-26T00:00:00"/>
    <n v="66.068057692795534"/>
    <s v="Business Systems Development Analyst"/>
    <s v="n/a"/>
    <s v="Mass Customer"/>
    <s v="N"/>
    <s v="Yes"/>
    <n v="5"/>
    <m/>
  </r>
  <r>
    <n v="4430"/>
    <n v="86"/>
    <x v="319"/>
    <d v="2017-12-24T00:00:00"/>
    <n v="6"/>
    <b v="0"/>
    <s v="Approved"/>
    <s v="OHM Cycles"/>
    <s v="Standard"/>
    <s v="medium"/>
    <s v="medium"/>
    <n v="235.63"/>
    <n v="125.07"/>
    <d v="2004-08-07T00:00:00"/>
    <n v="110.56"/>
    <s v="F"/>
    <n v="41"/>
    <d v="1978-04-23T00:00:00"/>
    <n v="42.226961802384572"/>
    <n v="0"/>
    <s v="Manufacturing"/>
    <s v="Mass Customer"/>
    <s v="N"/>
    <s v="No"/>
    <n v="17"/>
    <m/>
  </r>
  <r>
    <n v="337"/>
    <n v="82"/>
    <x v="320"/>
    <d v="2017-10-30T00:00:00"/>
    <m/>
    <m/>
    <s v="Approved"/>
    <s v="Norco Bicycles"/>
    <s v="Standard"/>
    <s v="high"/>
    <s v="medium"/>
    <n v="1148.6400000000001"/>
    <n v="689.18"/>
    <n v="41533"/>
    <m/>
    <m/>
    <m/>
    <m/>
    <m/>
    <m/>
    <m/>
    <m/>
    <m/>
    <m/>
    <m/>
    <m/>
  </r>
  <r>
    <n v="5336"/>
    <n v="83"/>
    <x v="321"/>
    <d v="2017-12-24T00:00:00"/>
    <n v="6"/>
    <b v="1"/>
    <s v="Approved"/>
    <s v="Solex"/>
    <s v="Touring"/>
    <s v="medium"/>
    <s v="large"/>
    <n v="2083.94"/>
    <n v="675.03"/>
    <d v="1999-07-26T00:00:00"/>
    <n v="1408.91"/>
    <s v="F"/>
    <n v="14"/>
    <d v="1990-04-09T00:00:00"/>
    <n v="30.257098788685944"/>
    <s v="Structural Engineer"/>
    <s v="n/a"/>
    <s v="Mass Customer"/>
    <s v="N"/>
    <s v="Yes"/>
    <n v="11"/>
    <m/>
  </r>
  <r>
    <n v="6295"/>
    <n v="55"/>
    <x v="322"/>
    <d v="2017-12-24T00:00:00"/>
    <n v="6"/>
    <b v="0"/>
    <s v="Approved"/>
    <s v="Trek Bicycles"/>
    <s v="Road"/>
    <s v="medium"/>
    <s v="large"/>
    <n v="1894.19"/>
    <n v="598.76"/>
    <d v="2003-07-21T00:00:00"/>
    <n v="1295.43"/>
    <s v="F"/>
    <n v="61"/>
    <d v="1966-08-26T00:00:00"/>
    <n v="53.89271522704211"/>
    <s v="Junior Executive"/>
    <s v="Health"/>
    <s v="Mass Customer"/>
    <s v="N"/>
    <s v="No"/>
    <n v="7"/>
    <m/>
  </r>
  <r>
    <n v="6676"/>
    <n v="12"/>
    <x v="323"/>
    <d v="2017-12-24T00:00:00"/>
    <n v="6"/>
    <b v="1"/>
    <s v="Approved"/>
    <s v="WeareA2B"/>
    <s v="Standard"/>
    <s v="medium"/>
    <s v="medium"/>
    <n v="1231.1500000000001"/>
    <n v="161.6"/>
    <d v="2004-08-17T00:00:00"/>
    <n v="1069.5500000000002"/>
    <s v="F"/>
    <n v="35"/>
    <d v="1978-09-22T00:00:00"/>
    <n v="41.810523446220188"/>
    <s v="Nurse"/>
    <s v="IT"/>
    <s v="Affluent Customer"/>
    <s v="N"/>
    <s v="No"/>
    <n v="18"/>
    <m/>
  </r>
  <r>
    <n v="6847"/>
    <n v="26"/>
    <x v="324"/>
    <d v="2017-12-24T00:00:00"/>
    <n v="6"/>
    <b v="1"/>
    <s v="Approved"/>
    <s v="WeareA2B"/>
    <s v="Standard"/>
    <s v="medium"/>
    <s v="medium"/>
    <n v="1992.93"/>
    <n v="762.63"/>
    <d v="1991-08-05T00:00:00"/>
    <n v="1230.3000000000002"/>
    <s v="M"/>
    <n v="16"/>
    <d v="1964-08-07T00:00:00"/>
    <n v="55.944770021562654"/>
    <s v="Tax Accountant"/>
    <s v="Health"/>
    <s v="Mass Customer"/>
    <s v="N"/>
    <s v="Yes"/>
    <n v="8"/>
    <m/>
  </r>
  <r>
    <n v="8915"/>
    <n v="72"/>
    <x v="325"/>
    <d v="2017-12-24T00:00:00"/>
    <n v="6"/>
    <b v="0"/>
    <s v="Approved"/>
    <s v="Norco Bicycles"/>
    <s v="Standard"/>
    <s v="medium"/>
    <s v="medium"/>
    <n v="360.4"/>
    <n v="270.3"/>
    <d v="2014-10-10T00:00:00"/>
    <n v="90.099999999999966"/>
    <s v="M"/>
    <n v="74"/>
    <d v="1980-09-20T00:00:00"/>
    <n v="39.813263172247588"/>
    <s v="Safety Technician I"/>
    <s v="Manufacturing"/>
    <s v="Affluent Customer"/>
    <s v="N"/>
    <s v="Yes"/>
    <n v="16"/>
    <m/>
  </r>
  <r>
    <n v="343"/>
    <n v="61"/>
    <x v="81"/>
    <d v="2017-03-11T00:00:00"/>
    <m/>
    <m/>
    <s v="Approved"/>
    <s v="Norco Bicycles"/>
    <s v="Standard"/>
    <s v="medium"/>
    <s v="small"/>
    <n v="586.45000000000005"/>
    <n v="521.94000000000005"/>
    <n v="33429"/>
    <m/>
    <m/>
    <m/>
    <m/>
    <m/>
    <m/>
    <m/>
    <m/>
    <m/>
    <m/>
    <m/>
    <m/>
  </r>
  <r>
    <n v="9157"/>
    <n v="62"/>
    <x v="326"/>
    <d v="2017-12-24T00:00:00"/>
    <n v="6"/>
    <b v="0"/>
    <s v="Approved"/>
    <s v="Solex"/>
    <s v="Standard"/>
    <s v="medium"/>
    <s v="medium"/>
    <n v="478.16"/>
    <n v="298.72000000000003"/>
    <d v="2015-04-11T00:00:00"/>
    <n v="179.44"/>
    <s v="F"/>
    <n v="92"/>
    <d v="1991-06-07T00:00:00"/>
    <n v="29.095454953069506"/>
    <s v="Administrative Assistant IV"/>
    <s v="n/a"/>
    <s v="Mass Customer"/>
    <s v="N"/>
    <s v="Yes"/>
    <n v="4"/>
    <m/>
  </r>
  <r>
    <n v="9164"/>
    <n v="5"/>
    <x v="327"/>
    <d v="2017-12-24T00:00:00"/>
    <n v="6"/>
    <b v="0"/>
    <s v="Approved"/>
    <s v="Trek Bicycles"/>
    <s v="Mountain"/>
    <s v="low"/>
    <s v="medium"/>
    <n v="574.64"/>
    <n v="459.71"/>
    <d v="2011-08-29T00:00:00"/>
    <n v="114.93"/>
    <s v="M"/>
    <n v="65"/>
    <d v="1999-05-19T00:00:00"/>
    <n v="21.14203029553526"/>
    <s v="Staff Scientist"/>
    <s v="Argiculture"/>
    <s v="Mass Customer"/>
    <s v="N"/>
    <s v="No"/>
    <n v="1"/>
    <m/>
  </r>
  <r>
    <n v="9556"/>
    <n v="89"/>
    <x v="191"/>
    <d v="2017-12-24T00:00:00"/>
    <n v="6"/>
    <b v="0"/>
    <s v="Approved"/>
    <s v="Giant Bicycles"/>
    <s v="Standard"/>
    <s v="medium"/>
    <s v="large"/>
    <n v="1812.75"/>
    <n v="582.48"/>
    <d v="2010-06-07T00:00:00"/>
    <n v="1230.27"/>
    <s v="M"/>
    <n v="61"/>
    <d v="1965-08-27T00:00:00"/>
    <n v="54.88997550101471"/>
    <s v="Design Engineer"/>
    <s v="Health"/>
    <s v="High Net Worth"/>
    <s v="N"/>
    <s v="Yes"/>
    <n v="19"/>
    <m/>
  </r>
  <r>
    <n v="9705"/>
    <n v="99"/>
    <x v="328"/>
    <d v="2017-12-24T00:00:00"/>
    <n v="6"/>
    <b v="0"/>
    <s v="Approved"/>
    <s v="OHM Cycles"/>
    <s v="Standard"/>
    <s v="medium"/>
    <s v="medium"/>
    <n v="1227.3399999999999"/>
    <n v="770.89"/>
    <d v="1991-05-06T00:00:00"/>
    <n v="456.44999999999993"/>
    <s v="M"/>
    <n v="64"/>
    <d v="1980-05-07T00:00:00"/>
    <n v="40.185865911973615"/>
    <s v="Senior Editor"/>
    <s v="n/a"/>
    <s v="Mass Customer"/>
    <s v="N"/>
    <s v="Yes"/>
    <n v="10"/>
    <m/>
  </r>
  <r>
    <n v="10470"/>
    <n v="23"/>
    <x v="329"/>
    <d v="2017-12-24T00:00:00"/>
    <n v="6"/>
    <b v="1"/>
    <s v="Approved"/>
    <s v="Norco Bicycles"/>
    <s v="Mountain"/>
    <s v="low"/>
    <s v="small"/>
    <n v="688.63"/>
    <n v="612.88"/>
    <d v="1993-10-02T00:00:00"/>
    <n v="75.75"/>
    <s v="F"/>
    <n v="2"/>
    <d v="1954-08-16T00:00:00"/>
    <n v="65.928331665398275"/>
    <s v="Systems Administrator I"/>
    <s v="n/a"/>
    <s v="Mass Customer"/>
    <s v="N"/>
    <s v="No"/>
    <n v="12"/>
    <m/>
  </r>
  <r>
    <n v="10746"/>
    <n v="98"/>
    <x v="330"/>
    <d v="2017-12-24T00:00:00"/>
    <n v="6"/>
    <b v="0"/>
    <s v="Approved"/>
    <s v="Trek Bicycles"/>
    <s v="Standard"/>
    <s v="high"/>
    <s v="medium"/>
    <n v="358.39"/>
    <n v="215.03"/>
    <d v="2004-01-16T00:00:00"/>
    <n v="143.35999999999999"/>
    <s v="F"/>
    <n v="23"/>
    <d v="1974-03-24T00:00:00"/>
    <n v="46.311893309233888"/>
    <s v="Pharmacist"/>
    <s v="Health"/>
    <s v="Mass Customer"/>
    <s v="N"/>
    <s v="No"/>
    <n v="16"/>
    <m/>
  </r>
  <r>
    <n v="11364"/>
    <n v="3"/>
    <x v="331"/>
    <d v="2017-12-24T00:00:00"/>
    <n v="6"/>
    <b v="1"/>
    <s v="Approved"/>
    <s v="Trek Bicycles"/>
    <s v="Standard"/>
    <s v="medium"/>
    <s v="large"/>
    <n v="2091.4699999999998"/>
    <n v="388.92"/>
    <d v="2013-09-16T00:00:00"/>
    <n v="1702.5499999999997"/>
    <s v="F"/>
    <n v="72"/>
    <d v="1977-01-17T00:00:00"/>
    <n v="43.489975501014712"/>
    <s v="Media Manager IV"/>
    <s v="n/a"/>
    <s v="Affluent Customer"/>
    <s v="N"/>
    <s v="No"/>
    <n v="12"/>
    <m/>
  </r>
  <r>
    <n v="11924"/>
    <n v="41"/>
    <x v="110"/>
    <d v="2017-12-24T00:00:00"/>
    <n v="6"/>
    <b v="0"/>
    <s v="Approved"/>
    <s v="Solex"/>
    <s v="Road"/>
    <s v="medium"/>
    <s v="medium"/>
    <n v="416.98"/>
    <n v="312.74"/>
    <d v="1997-05-10T00:00:00"/>
    <n v="104.24000000000001"/>
    <s v="M"/>
    <n v="78"/>
    <d v="1983-04-06T00:00:00"/>
    <n v="37.27079741882293"/>
    <s v="Speech Pathologist"/>
    <s v="Retail"/>
    <s v="Mass Customer"/>
    <s v="N"/>
    <s v="No"/>
    <n v="6"/>
    <m/>
  </r>
  <r>
    <n v="12078"/>
    <n v="13"/>
    <x v="332"/>
    <d v="2017-12-24T00:00:00"/>
    <n v="6"/>
    <b v="0"/>
    <s v="Approved"/>
    <s v="Solex"/>
    <s v="Standard"/>
    <s v="medium"/>
    <s v="medium"/>
    <n v="1163.8900000000001"/>
    <n v="589.27"/>
    <d v="2003-08-05T00:00:00"/>
    <n v="574.62000000000012"/>
    <s v="F"/>
    <n v="27"/>
    <d v="1975-11-01T00:00:00"/>
    <n v="44.703674131151701"/>
    <s v="Social Worker"/>
    <s v="Health"/>
    <s v="Mass Customer"/>
    <s v="N"/>
    <s v="Yes"/>
    <n v="14"/>
    <m/>
  </r>
  <r>
    <n v="12517"/>
    <n v="0"/>
    <x v="333"/>
    <d v="2017-12-24T00:00:00"/>
    <n v="6"/>
    <b v="1"/>
    <s v="Approved"/>
    <s v="Giant Bicycles"/>
    <s v="Standard"/>
    <s v="medium"/>
    <s v="large"/>
    <n v="569.55999999999995"/>
    <n v="528.42999999999995"/>
    <d v="2004-01-16T00:00:00"/>
    <n v="41.129999999999995"/>
    <s v="F"/>
    <n v="98"/>
    <d v="1960-04-19T00:00:00"/>
    <n v="60.248879610603751"/>
    <s v="Paralegal"/>
    <s v="Financial Services"/>
    <s v="High Net Worth"/>
    <s v="N"/>
    <s v="Yes"/>
    <n v="9"/>
    <m/>
  </r>
  <r>
    <n v="13258"/>
    <n v="86"/>
    <x v="334"/>
    <d v="2017-12-24T00:00:00"/>
    <n v="6"/>
    <b v="1"/>
    <s v="Approved"/>
    <s v="OHM Cycles"/>
    <s v="Standard"/>
    <s v="medium"/>
    <s v="medium"/>
    <n v="235.63"/>
    <n v="125.07"/>
    <d v="2013-06-09T00:00:00"/>
    <n v="110.56"/>
    <s v="M"/>
    <n v="58"/>
    <d v="1976-10-28T00:00:00"/>
    <n v="43.711893309233886"/>
    <n v="0"/>
    <s v="Argiculture"/>
    <s v="Mass Customer"/>
    <s v="N"/>
    <s v="Yes"/>
    <n v="16"/>
    <m/>
  </r>
  <r>
    <n v="13506"/>
    <n v="45"/>
    <x v="335"/>
    <d v="2017-12-24T00:00:00"/>
    <n v="6"/>
    <b v="1"/>
    <s v="Approved"/>
    <s v="Trek Bicycles"/>
    <s v="Road"/>
    <s v="low"/>
    <s v="medium"/>
    <n v="980.37"/>
    <n v="234.43"/>
    <d v="2004-09-28T00:00:00"/>
    <n v="745.94"/>
    <s v="F"/>
    <n v="5"/>
    <d v="1992-12-18T00:00:00"/>
    <n v="27.561208377727041"/>
    <s v="Structural Analysis Engineer"/>
    <s v="Property"/>
    <s v="High Net Worth"/>
    <s v="N"/>
    <s v="No"/>
    <n v="10"/>
    <m/>
  </r>
  <r>
    <n v="14064"/>
    <n v="3"/>
    <x v="336"/>
    <d v="2017-12-24T00:00:00"/>
    <n v="6"/>
    <b v="1"/>
    <s v="Approved"/>
    <s v="Trek Bicycles"/>
    <s v="Standard"/>
    <s v="medium"/>
    <s v="large"/>
    <n v="2091.4699999999998"/>
    <n v="388.92"/>
    <d v="2012-09-15T00:00:00"/>
    <n v="1702.5499999999997"/>
    <s v="F"/>
    <n v="96"/>
    <d v="1967-08-29T00:00:00"/>
    <n v="52.884496048959917"/>
    <s v="Quality Engineer"/>
    <s v="Financial Services"/>
    <s v="Mass Customer"/>
    <s v="N"/>
    <s v="No"/>
    <n v="4"/>
    <m/>
  </r>
  <r>
    <n v="14112"/>
    <n v="21"/>
    <x v="337"/>
    <d v="2017-12-24T00:00:00"/>
    <n v="6"/>
    <b v="0"/>
    <s v="Approved"/>
    <s v="Solex"/>
    <s v="Standard"/>
    <s v="medium"/>
    <s v="large"/>
    <n v="1071.23"/>
    <n v="380.74"/>
    <d v="1995-12-19T00:00:00"/>
    <n v="690.49"/>
    <s v="F"/>
    <n v="43"/>
    <d v="1978-06-04T00:00:00"/>
    <n v="42.111893309233892"/>
    <s v="Project Manager"/>
    <s v="Health"/>
    <s v="Mass Customer"/>
    <s v="N"/>
    <s v="Yes"/>
    <n v="18"/>
    <m/>
  </r>
  <r>
    <n v="14202"/>
    <n v="1"/>
    <x v="338"/>
    <d v="2017-12-24T00:00:00"/>
    <n v="6"/>
    <b v="1"/>
    <s v="Approved"/>
    <s v="Giant Bicycles"/>
    <s v="Standard"/>
    <s v="medium"/>
    <s v="medium"/>
    <n v="1403.5"/>
    <n v="954.82"/>
    <d v="2012-12-02T00:00:00"/>
    <n v="448.67999999999995"/>
    <s v="F"/>
    <n v="32"/>
    <d v="1986-02-25T00:00:00"/>
    <n v="34.377646733891424"/>
    <s v="Executive Secretary"/>
    <s v="n/a"/>
    <s v="Mass Customer"/>
    <s v="N"/>
    <s v="Yes"/>
    <n v="13"/>
    <m/>
  </r>
  <r>
    <n v="14315"/>
    <n v="11"/>
    <x v="339"/>
    <d v="2017-12-24T00:00:00"/>
    <n v="6"/>
    <b v="1"/>
    <s v="Approved"/>
    <s v="Giant Bicycles"/>
    <s v="Standard"/>
    <s v="high"/>
    <s v="medium"/>
    <n v="1274.93"/>
    <n v="764.96"/>
    <d v="2007-08-04T00:00:00"/>
    <n v="509.97"/>
    <s v="M"/>
    <n v="94"/>
    <d v="1993-01-28T00:00:00"/>
    <n v="27.448879610603754"/>
    <s v="Librarian"/>
    <s v="Entertainment"/>
    <s v="Mass Customer"/>
    <s v="N"/>
    <s v="No"/>
    <n v="1"/>
    <m/>
  </r>
  <r>
    <n v="14814"/>
    <n v="63"/>
    <x v="340"/>
    <d v="2017-12-24T00:00:00"/>
    <n v="6"/>
    <b v="1"/>
    <s v="Approved"/>
    <s v="Solex"/>
    <s v="Standard"/>
    <s v="medium"/>
    <s v="medium"/>
    <n v="1483.2"/>
    <n v="99.59"/>
    <d v="2009-03-08T00:00:00"/>
    <n v="1383.6100000000001"/>
    <s v="F"/>
    <n v="76"/>
    <d v="2000-05-10T00:00:00"/>
    <n v="20.163948103754439"/>
    <s v="General Manager"/>
    <s v="n/a"/>
    <s v="Mass Customer"/>
    <s v="N"/>
    <s v="Yes"/>
    <n v="1"/>
    <m/>
  </r>
  <r>
    <n v="15598"/>
    <n v="22"/>
    <x v="139"/>
    <d v="2017-12-24T00:00:00"/>
    <n v="6"/>
    <b v="1"/>
    <s v="Approved"/>
    <s v="WeareA2B"/>
    <s v="Standard"/>
    <s v="medium"/>
    <s v="medium"/>
    <n v="60.34"/>
    <n v="45.26"/>
    <d v="1993-07-15T00:00:00"/>
    <n v="15.080000000000005"/>
    <s v="F"/>
    <n v="99"/>
    <d v="1996-11-30T00:00:00"/>
    <n v="23.607783720192792"/>
    <s v="Sales Associate"/>
    <s v="n/a"/>
    <s v="Affluent Customer"/>
    <s v="N"/>
    <s v="No"/>
    <n v="1"/>
    <m/>
  </r>
  <r>
    <n v="16393"/>
    <n v="63"/>
    <x v="230"/>
    <d v="2017-12-24T00:00:00"/>
    <n v="6"/>
    <b v="0"/>
    <s v="Approved"/>
    <s v="Solex"/>
    <s v="Standard"/>
    <s v="medium"/>
    <s v="medium"/>
    <n v="1483.2"/>
    <n v="99.59"/>
    <d v="1992-10-02T00:00:00"/>
    <n v="1383.6100000000001"/>
    <s v="F"/>
    <n v="84"/>
    <d v="1993-08-09T00:00:00"/>
    <n v="26.920112487316082"/>
    <s v="Account Representative III"/>
    <s v="n/a"/>
    <s v="Affluent Customer"/>
    <s v="N"/>
    <s v="Yes"/>
    <n v="1"/>
    <m/>
  </r>
  <r>
    <n v="16472"/>
    <n v="93"/>
    <x v="341"/>
    <d v="2017-12-24T00:00:00"/>
    <n v="6"/>
    <b v="0"/>
    <s v="Approved"/>
    <s v="WeareA2B"/>
    <s v="Standard"/>
    <s v="medium"/>
    <s v="medium"/>
    <n v="1065.03"/>
    <n v="230.09"/>
    <d v="2003-09-10T00:00:00"/>
    <n v="834.93999999999994"/>
    <s v="F"/>
    <n v="67"/>
    <d v="1968-09-07T00:00:00"/>
    <n v="51.857098788685946"/>
    <s v="Assistant Professor"/>
    <s v="Financial Services"/>
    <s v="Affluent Customer"/>
    <s v="N"/>
    <s v="Yes"/>
    <n v="10"/>
    <m/>
  </r>
  <r>
    <n v="16551"/>
    <n v="53"/>
    <x v="342"/>
    <d v="2017-12-24T00:00:00"/>
    <n v="6"/>
    <b v="0"/>
    <s v="Approved"/>
    <s v="OHM Cycles"/>
    <s v="Standard"/>
    <s v="medium"/>
    <s v="medium"/>
    <n v="795.34"/>
    <n v="101.58"/>
    <d v="1997-02-09T00:00:00"/>
    <n v="693.76"/>
    <s v="U"/>
    <n v="71"/>
    <d v="1899-12-30T00:00:00"/>
    <n v="0"/>
    <s v="Environmental Tech"/>
    <s v="IT"/>
    <s v="Mass Customer"/>
    <s v="N"/>
    <s v="No"/>
    <n v="0"/>
    <m/>
  </r>
  <r>
    <n v="17250"/>
    <n v="68"/>
    <x v="343"/>
    <d v="2017-12-24T00:00:00"/>
    <n v="6"/>
    <b v="0"/>
    <s v="Approved"/>
    <s v="OHM Cycles"/>
    <s v="Standard"/>
    <s v="medium"/>
    <s v="medium"/>
    <n v="1636.9"/>
    <n v="44.71"/>
    <d v="2000-05-22T00:00:00"/>
    <n v="1592.19"/>
    <s v="M"/>
    <n v="68"/>
    <d v="2001-06-29T00:00:00"/>
    <n v="19.026961802384573"/>
    <s v="Actuary"/>
    <s v="Financial Services"/>
    <s v="Mass Customer"/>
    <s v="N"/>
    <s v="Yes"/>
    <n v="1"/>
    <m/>
  </r>
  <r>
    <n v="17755"/>
    <n v="42"/>
    <x v="344"/>
    <d v="2017-12-24T00:00:00"/>
    <n v="6"/>
    <b v="1"/>
    <s v="Approved"/>
    <s v="OHM Cycles"/>
    <s v="Road"/>
    <s v="medium"/>
    <s v="small"/>
    <n v="1810"/>
    <n v="1610.9"/>
    <d v="2008-03-19T00:00:00"/>
    <n v="199.09999999999991"/>
    <s v="M"/>
    <n v="79"/>
    <d v="1954-10-30T00:00:00"/>
    <n v="65.722852213343472"/>
    <s v="Research Nurse"/>
    <s v="Health"/>
    <s v="Affluent Customer"/>
    <s v="N"/>
    <s v="No"/>
    <n v="14"/>
    <m/>
  </r>
  <r>
    <n v="367"/>
    <n v="0"/>
    <x v="345"/>
    <d v="2017-03-10T00:00:00"/>
    <m/>
    <b v="0"/>
    <s v="Approved"/>
    <m/>
    <m/>
    <m/>
    <m/>
    <n v="850.89"/>
    <m/>
    <m/>
    <m/>
    <m/>
    <m/>
    <m/>
    <m/>
    <m/>
    <m/>
    <m/>
    <m/>
    <m/>
    <m/>
    <m/>
  </r>
  <r>
    <n v="18173"/>
    <n v="47"/>
    <x v="346"/>
    <d v="2017-12-24T00:00:00"/>
    <n v="6"/>
    <b v="1"/>
    <s v="Approved"/>
    <s v="Trek Bicycles"/>
    <s v="Road"/>
    <s v="low"/>
    <s v="small"/>
    <n v="1720.7"/>
    <n v="1531.42"/>
    <d v="2012-04-10T00:00:00"/>
    <n v="189.27999999999997"/>
    <s v="M"/>
    <n v="27"/>
    <d v="1963-10-07T00:00:00"/>
    <n v="56.780386459918823"/>
    <s v="Web Developer II"/>
    <s v="Manufacturing"/>
    <s v="Affluent Customer"/>
    <s v="N"/>
    <s v="Yes"/>
    <n v="19"/>
    <m/>
  </r>
  <r>
    <n v="18272"/>
    <n v="0"/>
    <x v="125"/>
    <d v="2017-12-24T00:00:00"/>
    <n v="6"/>
    <b v="0"/>
    <s v="Approved"/>
    <s v="OHM Cycles"/>
    <s v="Standard"/>
    <s v="high"/>
    <s v="medium"/>
    <n v="227.88"/>
    <n v="136.72999999999999"/>
    <d v="2003-02-07T00:00:00"/>
    <n v="91.15"/>
    <s v="M"/>
    <n v="6"/>
    <d v="1995-03-20T00:00:00"/>
    <n v="25.309153583206491"/>
    <n v="0"/>
    <s v="Financial Services"/>
    <s v="High Net Worth"/>
    <s v="N"/>
    <s v="No"/>
    <n v="6"/>
    <m/>
  </r>
  <r>
    <n v="19504"/>
    <n v="31"/>
    <x v="347"/>
    <d v="2017-12-24T00:00:00"/>
    <n v="6"/>
    <b v="0"/>
    <s v="Approved"/>
    <s v="WeareA2B"/>
    <s v="Standard"/>
    <s v="medium"/>
    <s v="medium"/>
    <n v="752.64"/>
    <n v="205.36"/>
    <d v="2015-08-02T00:00:00"/>
    <n v="547.28"/>
    <s v="U"/>
    <n v="49"/>
    <d v="1899-12-30T00:00:00"/>
    <n v="0"/>
    <s v="Administrative Officer"/>
    <s v="IT"/>
    <s v="High Net Worth"/>
    <s v="N"/>
    <s v="No"/>
    <n v="0"/>
    <m/>
  </r>
  <r>
    <n v="19578"/>
    <n v="92"/>
    <x v="348"/>
    <d v="2017-12-24T00:00:00"/>
    <n v="6"/>
    <b v="0"/>
    <s v="Approved"/>
    <s v="WeareA2B"/>
    <s v="Standard"/>
    <s v="medium"/>
    <s v="small"/>
    <n v="1415.01"/>
    <n v="1259.3599999999999"/>
    <d v="2003-01-05T00:00:00"/>
    <n v="155.65000000000009"/>
    <s v="M"/>
    <n v="1"/>
    <d v="1988-04-07T00:00:00"/>
    <n v="32.262578240740737"/>
    <n v="0"/>
    <s v="Financial Services"/>
    <s v="Mass Customer"/>
    <s v="N"/>
    <s v="No"/>
    <n v="15"/>
    <m/>
  </r>
  <r>
    <n v="19766"/>
    <n v="71"/>
    <x v="349"/>
    <d v="2017-12-24T00:00:00"/>
    <n v="6"/>
    <b v="1"/>
    <s v="Approved"/>
    <s v="Solex"/>
    <s v="Standard"/>
    <s v="high"/>
    <s v="large"/>
    <n v="1842.92"/>
    <n v="1105.75"/>
    <d v="1995-10-24T00:00:00"/>
    <n v="737.17000000000007"/>
    <s v="F"/>
    <n v="57"/>
    <d v="1973-03-29T00:00:00"/>
    <n v="47.298194679096902"/>
    <s v="Web Designer II"/>
    <s v="IT"/>
    <s v="Affluent Customer"/>
    <s v="N"/>
    <s v="No"/>
    <n v="18"/>
    <m/>
  </r>
  <r>
    <n v="28"/>
    <n v="19"/>
    <x v="63"/>
    <d v="2017-12-23T00:00:00"/>
    <n v="7"/>
    <b v="0"/>
    <s v="Approved"/>
    <s v="Trek Bicycles"/>
    <s v="Mountain"/>
    <s v="low"/>
    <s v="medium"/>
    <n v="574.64"/>
    <n v="459.71"/>
    <d v="2016-07-09T00:00:00"/>
    <n v="114.93"/>
    <s v="F"/>
    <n v="20"/>
    <d v="1978-01-23T00:00:00"/>
    <n v="42.473537144850326"/>
    <s v="Statistician II"/>
    <s v="Retail"/>
    <s v="High Net Worth"/>
    <s v="N"/>
    <s v="Yes"/>
    <n v="18"/>
    <m/>
  </r>
  <r>
    <n v="94"/>
    <n v="86"/>
    <x v="350"/>
    <d v="2017-12-23T00:00:00"/>
    <n v="7"/>
    <b v="0"/>
    <s v="Approved"/>
    <s v="OHM Cycles"/>
    <s v="Standard"/>
    <s v="medium"/>
    <s v="medium"/>
    <n v="235.63"/>
    <n v="125.07"/>
    <d v="2005-05-10T00:00:00"/>
    <n v="110.56"/>
    <s v="F"/>
    <n v="93"/>
    <d v="1953-10-12T00:00:00"/>
    <n v="66.77216728183663"/>
    <s v="Executive Secretary"/>
    <s v="Health"/>
    <s v="Mass Customer"/>
    <s v="N"/>
    <s v="Yes"/>
    <n v="11"/>
    <m/>
  </r>
  <r>
    <n v="175"/>
    <n v="25"/>
    <x v="351"/>
    <d v="2017-12-23T00:00:00"/>
    <n v="7"/>
    <b v="0"/>
    <s v="Approved"/>
    <s v="Giant Bicycles"/>
    <s v="Road"/>
    <s v="medium"/>
    <s v="medium"/>
    <n v="1538.99"/>
    <n v="829.65"/>
    <d v="2016-11-22T00:00:00"/>
    <n v="709.34"/>
    <s v="M"/>
    <n v="34"/>
    <d v="1979-10-29T00:00:00"/>
    <n v="40.709153583206493"/>
    <s v="Budget/Accounting Analyst IV"/>
    <s v="Manufacturing"/>
    <s v="Mass Customer"/>
    <s v="N"/>
    <s v="Yes"/>
    <n v="16"/>
    <m/>
  </r>
  <r>
    <n v="230"/>
    <n v="86"/>
    <x v="352"/>
    <d v="2017-12-23T00:00:00"/>
    <n v="7"/>
    <b v="1"/>
    <s v="Approved"/>
    <s v="OHM Cycles"/>
    <s v="Standard"/>
    <s v="medium"/>
    <s v="medium"/>
    <n v="235.63"/>
    <n v="125.07"/>
    <d v="2013-06-09T00:00:00"/>
    <n v="110.56"/>
    <s v="F"/>
    <n v="55"/>
    <d v="1978-09-18T00:00:00"/>
    <n v="41.821482350329781"/>
    <s v="VP Product Management"/>
    <s v="Manufacturing"/>
    <s v="Mass Customer"/>
    <s v="N"/>
    <s v="Yes"/>
    <n v="17"/>
    <m/>
  </r>
  <r>
    <n v="1055"/>
    <n v="40"/>
    <x v="353"/>
    <d v="2017-12-23T00:00:00"/>
    <n v="7"/>
    <b v="1"/>
    <s v="Approved"/>
    <s v="Trek Bicycles"/>
    <s v="Road"/>
    <s v="medium"/>
    <s v="large"/>
    <n v="1894.19"/>
    <n v="598.76"/>
    <d v="2003-07-21T00:00:00"/>
    <n v="1295.43"/>
    <s v="F"/>
    <n v="70"/>
    <d v="1978-02-02T00:00:00"/>
    <n v="42.446139884576354"/>
    <s v="Software Test Engineer III"/>
    <s v="Retail"/>
    <s v="High Net Worth"/>
    <s v="N"/>
    <s v="No"/>
    <n v="8"/>
    <m/>
  </r>
  <r>
    <n v="2240"/>
    <n v="100"/>
    <x v="354"/>
    <d v="2017-12-23T00:00:00"/>
    <n v="7"/>
    <b v="1"/>
    <s v="Approved"/>
    <s v="Norco Bicycles"/>
    <s v="Road"/>
    <s v="medium"/>
    <s v="medium"/>
    <n v="1036.5899999999999"/>
    <n v="206.35"/>
    <d v="1991-05-06T00:00:00"/>
    <n v="830.2399999999999"/>
    <s v="F"/>
    <n v="38"/>
    <d v="1988-05-06T00:00:00"/>
    <n v="32.183126185946222"/>
    <s v="Technical Writer"/>
    <s v="Health"/>
    <s v="Affluent Customer"/>
    <s v="N"/>
    <s v="No"/>
    <n v="22"/>
    <m/>
  </r>
  <r>
    <n v="2461"/>
    <n v="57"/>
    <x v="355"/>
    <d v="2017-12-23T00:00:00"/>
    <n v="7"/>
    <b v="1"/>
    <s v="Approved"/>
    <s v="WeareA2B"/>
    <s v="Touring"/>
    <s v="medium"/>
    <s v="large"/>
    <n v="1890.39"/>
    <n v="260.14"/>
    <d v="2015-10-18T00:00:00"/>
    <n v="1630.25"/>
    <s v="F"/>
    <n v="38"/>
    <d v="1970-12-10T00:00:00"/>
    <n v="49.599564542110599"/>
    <s v="Budget/Accounting Analyst III"/>
    <s v="n/a"/>
    <s v="Mass Customer"/>
    <s v="N"/>
    <s v="Yes"/>
    <n v="17"/>
    <m/>
  </r>
  <r>
    <n v="2625"/>
    <n v="49"/>
    <x v="356"/>
    <d v="2017-12-23T00:00:00"/>
    <n v="7"/>
    <b v="1"/>
    <s v="Approved"/>
    <s v="Trek Bicycles"/>
    <s v="Road"/>
    <s v="medium"/>
    <s v="medium"/>
    <n v="533.51"/>
    <n v="400.13"/>
    <d v="2001-11-25T00:00:00"/>
    <n v="133.38"/>
    <s v="F"/>
    <n v="5"/>
    <d v="1963-07-07T00:00:00"/>
    <n v="57.03244125443937"/>
    <s v="Web Designer I"/>
    <s v="Manufacturing"/>
    <s v="Mass Customer"/>
    <s v="N"/>
    <s v="Yes"/>
    <n v="9"/>
    <m/>
  </r>
  <r>
    <n v="2710"/>
    <n v="85"/>
    <x v="357"/>
    <d v="2017-12-23T00:00:00"/>
    <n v="7"/>
    <b v="1"/>
    <s v="Approved"/>
    <s v="WeareA2B"/>
    <s v="Standard"/>
    <s v="medium"/>
    <s v="medium"/>
    <n v="752.64"/>
    <n v="205.36"/>
    <d v="2015-08-02T00:00:00"/>
    <n v="547.28"/>
    <s v="M"/>
    <n v="20"/>
    <d v="1966-11-11T00:00:00"/>
    <n v="53.681756322932522"/>
    <s v="Statistician IV"/>
    <s v="Financial Services"/>
    <s v="Mass Customer"/>
    <s v="N"/>
    <s v="No"/>
    <n v="18"/>
    <m/>
  </r>
  <r>
    <n v="3235"/>
    <n v="43"/>
    <x v="358"/>
    <d v="2017-12-23T00:00:00"/>
    <n v="7"/>
    <b v="0"/>
    <s v="Approved"/>
    <s v="Solex"/>
    <s v="Standard"/>
    <s v="medium"/>
    <s v="medium"/>
    <n v="1151.96"/>
    <n v="649.49"/>
    <d v="1993-04-12T00:00:00"/>
    <n v="502.47"/>
    <s v="F"/>
    <n v="10"/>
    <d v="1966-08-17T00:00:00"/>
    <n v="53.917372761288682"/>
    <s v="Senior Developer"/>
    <s v="Financial Services"/>
    <s v="Mass Customer"/>
    <s v="N"/>
    <s v="Yes"/>
    <n v="4"/>
    <m/>
  </r>
  <r>
    <n v="4031"/>
    <n v="23"/>
    <x v="359"/>
    <d v="2017-12-23T00:00:00"/>
    <n v="7"/>
    <b v="1"/>
    <s v="Approved"/>
    <s v="Norco Bicycles"/>
    <s v="Mountain"/>
    <s v="low"/>
    <s v="small"/>
    <n v="688.63"/>
    <n v="612.88"/>
    <d v="1993-04-12T00:00:00"/>
    <n v="75.75"/>
    <s v="F"/>
    <n v="66"/>
    <d v="1968-12-28T00:00:00"/>
    <n v="51.550249473617448"/>
    <s v="Media Manager III"/>
    <s v="Health"/>
    <s v="Mass Customer"/>
    <s v="N"/>
    <s v="No"/>
    <n v="13"/>
    <m/>
  </r>
  <r>
    <n v="4055"/>
    <n v="74"/>
    <x v="360"/>
    <d v="2017-12-23T00:00:00"/>
    <n v="7"/>
    <b v="1"/>
    <s v="Approved"/>
    <s v="WeareA2B"/>
    <s v="Standard"/>
    <s v="medium"/>
    <s v="medium"/>
    <n v="1228.07"/>
    <n v="400.91"/>
    <d v="2004-07-25T00:00:00"/>
    <n v="827.15999999999985"/>
    <s v="M"/>
    <n v="72"/>
    <d v="1987-07-22T00:00:00"/>
    <n v="32.974907007864026"/>
    <s v="Biostatistician I"/>
    <s v="Property"/>
    <s v="Mass Customer"/>
    <s v="N"/>
    <s v="Yes"/>
    <n v="2"/>
    <m/>
  </r>
  <r>
    <n v="4442"/>
    <n v="72"/>
    <x v="249"/>
    <d v="2017-12-23T00:00:00"/>
    <n v="7"/>
    <b v="0"/>
    <s v="Approved"/>
    <s v="Norco Bicycles"/>
    <s v="Standard"/>
    <s v="medium"/>
    <s v="medium"/>
    <n v="360.4"/>
    <n v="270.3"/>
    <d v="2014-10-10T00:00:00"/>
    <n v="90.099999999999966"/>
    <s v="M"/>
    <n v="60"/>
    <d v="1960-10-14T00:00:00"/>
    <n v="59.761208377727037"/>
    <s v="Senior Developer"/>
    <s v="Property"/>
    <s v="Mass Customer"/>
    <s v="N"/>
    <s v="Yes"/>
    <n v="8"/>
    <m/>
  </r>
  <r>
    <n v="5059"/>
    <n v="0"/>
    <x v="361"/>
    <d v="2017-12-23T00:00:00"/>
    <n v="7"/>
    <b v="1"/>
    <s v="Approved"/>
    <s v="WeareA2B"/>
    <s v="Standard"/>
    <s v="medium"/>
    <s v="small"/>
    <n v="175.89"/>
    <n v="131.91999999999999"/>
    <d v="2001-11-25T00:00:00"/>
    <n v="43.97"/>
    <s v="F"/>
    <n v="95"/>
    <d v="1976-08-27T00:00:00"/>
    <n v="43.881756322932517"/>
    <s v="Safety Technician II"/>
    <s v="Financial Services"/>
    <s v="High Net Worth"/>
    <s v="N"/>
    <s v="Yes"/>
    <n v="8"/>
    <m/>
  </r>
  <r>
    <n v="5228"/>
    <n v="33"/>
    <x v="362"/>
    <d v="2017-12-23T00:00:00"/>
    <n v="7"/>
    <b v="1"/>
    <s v="Approved"/>
    <s v="Giant Bicycles"/>
    <s v="Standard"/>
    <s v="medium"/>
    <s v="small"/>
    <n v="1311.44"/>
    <n v="1167.18"/>
    <d v="1995-12-19T00:00:00"/>
    <n v="144.26"/>
    <s v="F"/>
    <n v="30"/>
    <d v="1984-01-21T00:00:00"/>
    <n v="36.476276870877726"/>
    <s v="Registered Nurse"/>
    <s v="Health"/>
    <s v="Mass Customer"/>
    <s v="N"/>
    <s v="Yes"/>
    <n v="3"/>
    <m/>
  </r>
  <r>
    <n v="5691"/>
    <n v="70"/>
    <x v="24"/>
    <d v="2017-12-23T00:00:00"/>
    <n v="7"/>
    <b v="0"/>
    <s v="Approved"/>
    <s v="Norco Bicycles"/>
    <s v="Road"/>
    <s v="medium"/>
    <s v="medium"/>
    <n v="1036.5899999999999"/>
    <n v="206.35"/>
    <d v="1991-07-10T00:00:00"/>
    <n v="830.2399999999999"/>
    <s v="M"/>
    <n v="20"/>
    <d v="1986-07-06T00:00:00"/>
    <n v="34.018742624302384"/>
    <s v="General Manager"/>
    <s v="Retail"/>
    <s v="High Net Worth"/>
    <s v="N"/>
    <s v="Yes"/>
    <n v="11"/>
    <m/>
  </r>
  <r>
    <n v="5736"/>
    <n v="46"/>
    <x v="25"/>
    <d v="2017-12-23T00:00:00"/>
    <n v="7"/>
    <b v="0"/>
    <s v="Approved"/>
    <s v="OHM Cycles"/>
    <s v="Standard"/>
    <s v="low"/>
    <s v="medium"/>
    <n v="1793.43"/>
    <n v="248.82"/>
    <d v="2008-03-19T00:00:00"/>
    <n v="1544.6100000000001"/>
    <s v="F"/>
    <n v="81"/>
    <d v="1974-06-14T00:00:00"/>
    <n v="46.087235774987313"/>
    <s v="Professor"/>
    <s v="Argiculture"/>
    <s v="High Net Worth"/>
    <s v="N"/>
    <s v="Yes"/>
    <n v="11"/>
    <m/>
  </r>
  <r>
    <n v="5899"/>
    <n v="73"/>
    <x v="363"/>
    <d v="2017-12-23T00:00:00"/>
    <n v="7"/>
    <b v="0"/>
    <s v="Approved"/>
    <s v="Solex"/>
    <s v="Standard"/>
    <s v="medium"/>
    <s v="medium"/>
    <n v="1945.43"/>
    <n v="333.18"/>
    <d v="2002-08-31T00:00:00"/>
    <n v="1612.25"/>
    <s v="F"/>
    <n v="47"/>
    <d v="1974-07-29T00:00:00"/>
    <n v="45.96394810375444"/>
    <s v="Computer Systems Analyst I"/>
    <s v="Financial Services"/>
    <s v="Mass Customer"/>
    <s v="N"/>
    <s v="No"/>
    <n v="15"/>
    <m/>
  </r>
  <r>
    <n v="6445"/>
    <n v="4"/>
    <x v="364"/>
    <d v="2017-12-23T00:00:00"/>
    <n v="7"/>
    <b v="0"/>
    <s v="Approved"/>
    <s v="Solex"/>
    <s v="Standard"/>
    <s v="medium"/>
    <s v="medium"/>
    <n v="1483.2"/>
    <n v="99.59"/>
    <d v="2003-08-05T00:00:00"/>
    <n v="1383.6100000000001"/>
    <s v="M"/>
    <n v="56"/>
    <d v="1988-08-15T00:00:00"/>
    <n v="31.906413857179096"/>
    <s v="Media Manager IV"/>
    <s v="Financial Services"/>
    <s v="High Net Worth"/>
    <s v="N"/>
    <s v="Yes"/>
    <n v="13"/>
    <m/>
  </r>
  <r>
    <n v="6789"/>
    <n v="94"/>
    <x v="365"/>
    <d v="2017-12-23T00:00:00"/>
    <n v="7"/>
    <b v="0"/>
    <s v="Approved"/>
    <s v="Giant Bicycles"/>
    <s v="Standard"/>
    <s v="medium"/>
    <s v="large"/>
    <n v="1635.3"/>
    <n v="993.66"/>
    <d v="2002-10-10T00:00:00"/>
    <n v="641.64"/>
    <s v="M"/>
    <n v="85"/>
    <d v="1968-04-22T00:00:00"/>
    <n v="52.235180980466765"/>
    <s v="Electrical Engineer"/>
    <s v="Manufacturing"/>
    <s v="Mass Customer"/>
    <s v="N"/>
    <s v="Yes"/>
    <n v="9"/>
    <m/>
  </r>
  <r>
    <n v="6810"/>
    <n v="72"/>
    <x v="366"/>
    <d v="2017-12-23T00:00:00"/>
    <n v="7"/>
    <b v="0"/>
    <s v="Approved"/>
    <s v="Norco Bicycles"/>
    <s v="Standard"/>
    <s v="medium"/>
    <s v="medium"/>
    <n v="360.4"/>
    <n v="270.3"/>
    <d v="2016-12-06T00:00:00"/>
    <n v="90.099999999999966"/>
    <s v="F"/>
    <n v="22"/>
    <d v="1954-04-18T00:00:00"/>
    <n v="66.257098788685951"/>
    <s v="Software Test Engineer II"/>
    <s v="Financial Services"/>
    <s v="Mass Customer"/>
    <s v="N"/>
    <s v="No"/>
    <n v="16"/>
    <m/>
  </r>
  <r>
    <n v="8484"/>
    <n v="89"/>
    <x v="367"/>
    <d v="2017-12-23T00:00:00"/>
    <n v="7"/>
    <b v="1"/>
    <s v="Approved"/>
    <s v="WeareA2B"/>
    <s v="Touring"/>
    <s v="medium"/>
    <s v="large"/>
    <n v="1362.99"/>
    <n v="57.74"/>
    <d v="1993-04-20T00:00:00"/>
    <n v="1305.25"/>
    <s v="M"/>
    <n v="59"/>
    <d v="1986-02-09T00:00:00"/>
    <n v="34.421482350329782"/>
    <s v="Analyst Programmer"/>
    <s v="Property"/>
    <s v="Mass Customer"/>
    <s v="N"/>
    <s v="No"/>
    <n v="22"/>
    <m/>
  </r>
  <r>
    <n v="9392"/>
    <n v="93"/>
    <x v="368"/>
    <d v="2017-12-23T00:00:00"/>
    <n v="7"/>
    <b v="0"/>
    <s v="Approved"/>
    <s v="WeareA2B"/>
    <s v="Standard"/>
    <s v="medium"/>
    <s v="medium"/>
    <n v="1065.03"/>
    <n v="230.09"/>
    <d v="2013-06-09T00:00:00"/>
    <n v="834.93999999999994"/>
    <s v="F"/>
    <n v="29"/>
    <d v="1959-07-08T00:00:00"/>
    <n v="61.03244125443937"/>
    <s v="Director of Sales"/>
    <s v="Financial Services"/>
    <s v="Affluent Customer"/>
    <s v="N"/>
    <s v="Yes"/>
    <n v="12"/>
    <m/>
  </r>
  <r>
    <n v="9529"/>
    <n v="95"/>
    <x v="369"/>
    <d v="2017-12-23T00:00:00"/>
    <n v="7"/>
    <b v="0"/>
    <s v="Approved"/>
    <s v="Giant Bicycles"/>
    <s v="Standard"/>
    <s v="medium"/>
    <s v="large"/>
    <n v="569.55999999999995"/>
    <n v="528.42999999999995"/>
    <d v="2006-11-10T00:00:00"/>
    <n v="41.129999999999995"/>
    <s v="F"/>
    <n v="78"/>
    <d v="1961-11-11T00:00:00"/>
    <n v="58.684496048959915"/>
    <s v="Information Systems Manager"/>
    <s v="Financial Services"/>
    <s v="Mass Customer"/>
    <s v="N"/>
    <s v="No"/>
    <n v="19"/>
    <m/>
  </r>
  <r>
    <n v="10182"/>
    <n v="60"/>
    <x v="370"/>
    <d v="2017-12-23T00:00:00"/>
    <n v="7"/>
    <b v="1"/>
    <s v="Approved"/>
    <s v="Giant Bicycles"/>
    <s v="Standard"/>
    <s v="high"/>
    <s v="small"/>
    <n v="1977.36"/>
    <n v="1759.85"/>
    <d v="2005-10-22T00:00:00"/>
    <n v="217.51"/>
    <s v="M"/>
    <n v="98"/>
    <d v="1977-05-19T00:00:00"/>
    <n v="43.155728925672243"/>
    <s v="Recruiter"/>
    <s v="Retail"/>
    <s v="Mass Customer"/>
    <s v="N"/>
    <s v="Yes"/>
    <n v="7"/>
    <m/>
  </r>
  <r>
    <n v="10276"/>
    <n v="94"/>
    <x v="371"/>
    <d v="2017-12-23T00:00:00"/>
    <n v="7"/>
    <b v="1"/>
    <s v="Approved"/>
    <s v="Giant Bicycles"/>
    <s v="Standard"/>
    <s v="medium"/>
    <s v="large"/>
    <n v="1635.3"/>
    <n v="993.66"/>
    <d v="2016-03-29T00:00:00"/>
    <n v="641.64"/>
    <s v="M"/>
    <n v="78"/>
    <d v="1957-07-30T00:00:00"/>
    <n v="62.972167281836626"/>
    <s v="Chemical Engineer"/>
    <s v="Manufacturing"/>
    <s v="Mass Customer"/>
    <s v="N"/>
    <s v="Yes"/>
    <n v="14"/>
    <m/>
  </r>
  <r>
    <n v="399"/>
    <n v="83"/>
    <x v="372"/>
    <d v="2017-12-18T00:00:00"/>
    <m/>
    <m/>
    <s v="Approved"/>
    <s v="Solex"/>
    <s v="Touring"/>
    <s v="medium"/>
    <s v="large"/>
    <n v="2083.94"/>
    <n v="675.03"/>
    <n v="38206"/>
    <m/>
    <m/>
    <m/>
    <m/>
    <m/>
    <m/>
    <m/>
    <m/>
    <m/>
    <m/>
    <m/>
    <m/>
  </r>
  <r>
    <n v="10704"/>
    <n v="21"/>
    <x v="373"/>
    <d v="2017-12-23T00:00:00"/>
    <n v="7"/>
    <b v="0"/>
    <s v="Approved"/>
    <s v="Solex"/>
    <s v="Standard"/>
    <s v="medium"/>
    <s v="large"/>
    <n v="1071.23"/>
    <n v="380.74"/>
    <d v="1996-04-05T00:00:00"/>
    <n v="690.49"/>
    <s v="F"/>
    <n v="3"/>
    <d v="1977-11-19T00:00:00"/>
    <n v="42.65161933663115"/>
    <s v="Community Outreach Specialist"/>
    <s v="Manufacturing"/>
    <s v="Mass Customer"/>
    <s v="N"/>
    <s v="No"/>
    <n v="12"/>
    <m/>
  </r>
  <r>
    <n v="10717"/>
    <n v="82"/>
    <x v="374"/>
    <d v="2017-12-23T00:00:00"/>
    <n v="7"/>
    <b v="1"/>
    <s v="Approved"/>
    <s v="Norco Bicycles"/>
    <s v="Standard"/>
    <s v="high"/>
    <s v="medium"/>
    <n v="1148.6400000000001"/>
    <n v="689.18"/>
    <d v="2015-08-10T00:00:00"/>
    <n v="459.46000000000015"/>
    <s v="M"/>
    <n v="68"/>
    <d v="1979-01-09T00:00:00"/>
    <n v="41.511893309233891"/>
    <s v="Professor"/>
    <s v="Retail"/>
    <s v="Mass Customer"/>
    <s v="N"/>
    <s v="No"/>
    <n v="15"/>
    <m/>
  </r>
  <r>
    <n v="10797"/>
    <n v="38"/>
    <x v="375"/>
    <d v="2017-12-23T00:00:00"/>
    <n v="7"/>
    <b v="1"/>
    <s v="Approved"/>
    <s v="Trek Bicycles"/>
    <s v="Standard"/>
    <s v="medium"/>
    <s v="large"/>
    <n v="2091.4699999999998"/>
    <n v="388.92"/>
    <d v="2013-09-16T00:00:00"/>
    <n v="1702.5499999999997"/>
    <s v="F"/>
    <n v="29"/>
    <d v="1998-10-02T00:00:00"/>
    <n v="21.769427555809234"/>
    <s v="Analog Circuit Design manager"/>
    <s v="IT"/>
    <s v="High Net Worth"/>
    <s v="N"/>
    <s v="No"/>
    <n v="2"/>
    <m/>
  </r>
  <r>
    <n v="12062"/>
    <n v="0"/>
    <x v="376"/>
    <d v="2017-12-23T00:00:00"/>
    <n v="7"/>
    <b v="1"/>
    <s v="Approved"/>
    <s v="Norco Bicycles"/>
    <s v="Road"/>
    <s v="medium"/>
    <s v="medium"/>
    <n v="544.04999999999995"/>
    <n v="376.84"/>
    <d v="2002-08-31T00:00:00"/>
    <n v="167.20999999999998"/>
    <s v="M"/>
    <n v="24"/>
    <d v="1999-07-28T00:00:00"/>
    <n v="20.95024947361745"/>
    <s v="Structural Engineer"/>
    <s v="IT"/>
    <s v="High Net Worth"/>
    <s v="N"/>
    <s v="Yes"/>
    <n v="2"/>
    <m/>
  </r>
  <r>
    <n v="12071"/>
    <n v="41"/>
    <x v="377"/>
    <d v="2017-12-23T00:00:00"/>
    <n v="7"/>
    <b v="0"/>
    <s v="Approved"/>
    <s v="Solex"/>
    <s v="Road"/>
    <s v="medium"/>
    <s v="medium"/>
    <n v="416.98"/>
    <n v="312.74"/>
    <d v="2014-07-28T00:00:00"/>
    <n v="104.24000000000001"/>
    <s v="F"/>
    <n v="15"/>
    <d v="1959-06-25T00:00:00"/>
    <n v="61.068057692795534"/>
    <s v="Software Test Engineer I"/>
    <s v="Telecommunications"/>
    <s v="Affluent Customer"/>
    <s v="N"/>
    <s v="Yes"/>
    <n v="10"/>
    <m/>
  </r>
  <r>
    <n v="13646"/>
    <n v="60"/>
    <x v="378"/>
    <d v="2017-12-23T00:00:00"/>
    <n v="7"/>
    <b v="0"/>
    <s v="Approved"/>
    <s v="Giant Bicycles"/>
    <s v="Standard"/>
    <s v="high"/>
    <s v="small"/>
    <n v="1977.36"/>
    <n v="1759.85"/>
    <d v="1998-12-17T00:00:00"/>
    <n v="217.51"/>
    <s v="M"/>
    <n v="25"/>
    <d v="1985-02-05T00:00:00"/>
    <n v="35.432441254439368"/>
    <s v="GIS Technical Architect"/>
    <s v="n/a"/>
    <s v="Affluent Customer"/>
    <s v="N"/>
    <s v="Yes"/>
    <n v="7"/>
    <m/>
  </r>
  <r>
    <n v="14538"/>
    <n v="9"/>
    <x v="379"/>
    <d v="2017-12-23T00:00:00"/>
    <n v="7"/>
    <b v="0"/>
    <s v="Approved"/>
    <s v="Norco Bicycles"/>
    <s v="Standard"/>
    <s v="medium"/>
    <s v="small"/>
    <n v="1216.1400000000001"/>
    <n v="1082.3599999999999"/>
    <d v="1992-10-11T00:00:00"/>
    <n v="133.7800000000002"/>
    <s v="F"/>
    <n v="58"/>
    <d v="1978-04-30T00:00:00"/>
    <n v="42.207783720192793"/>
    <s v="VP Sales"/>
    <s v="Manufacturing"/>
    <s v="High Net Worth"/>
    <s v="N"/>
    <s v="Yes"/>
    <n v="10"/>
    <m/>
  </r>
  <r>
    <n v="407"/>
    <n v="0"/>
    <x v="380"/>
    <d v="2017-06-14T00:00:00"/>
    <m/>
    <b v="1"/>
    <s v="Approved"/>
    <m/>
    <m/>
    <m/>
    <m/>
    <n v="710.59"/>
    <m/>
    <m/>
    <m/>
    <m/>
    <m/>
    <m/>
    <m/>
    <m/>
    <m/>
    <m/>
    <m/>
    <m/>
    <m/>
    <m/>
  </r>
  <r>
    <n v="14649"/>
    <n v="97"/>
    <x v="381"/>
    <d v="2017-12-23T00:00:00"/>
    <n v="7"/>
    <b v="0"/>
    <s v="Approved"/>
    <s v="Solex"/>
    <s v="Standard"/>
    <s v="medium"/>
    <s v="large"/>
    <n v="202.62"/>
    <n v="151.96"/>
    <d v="2016-03-29T00:00:00"/>
    <n v="50.66"/>
    <s v="F"/>
    <n v="53"/>
    <d v="1975-09-02T00:00:00"/>
    <n v="44.868057692795531"/>
    <s v="Technical Writer"/>
    <s v="Manufacturing"/>
    <s v="Mass Customer"/>
    <s v="N"/>
    <s v="No"/>
    <n v="15"/>
    <m/>
  </r>
  <r>
    <n v="14725"/>
    <n v="38"/>
    <x v="382"/>
    <d v="2017-12-23T00:00:00"/>
    <n v="7"/>
    <b v="0"/>
    <s v="Approved"/>
    <s v="Trek Bicycles"/>
    <s v="Standard"/>
    <s v="medium"/>
    <s v="large"/>
    <n v="2091.4699999999998"/>
    <n v="388.92"/>
    <d v="2012-09-15T00:00:00"/>
    <n v="1702.5499999999997"/>
    <s v="F"/>
    <n v="46"/>
    <d v="1985-12-22T00:00:00"/>
    <n v="34.555728925672248"/>
    <s v="Social Worker"/>
    <s v="Health"/>
    <s v="High Net Worth"/>
    <s v="N"/>
    <s v="No"/>
    <n v="16"/>
    <m/>
  </r>
  <r>
    <n v="15753"/>
    <n v="89"/>
    <x v="383"/>
    <d v="2017-12-23T00:00:00"/>
    <n v="7"/>
    <b v="1"/>
    <s v="Approved"/>
    <s v="WeareA2B"/>
    <s v="Touring"/>
    <s v="medium"/>
    <s v="large"/>
    <n v="1362.99"/>
    <n v="57.74"/>
    <d v="2013-06-09T00:00:00"/>
    <n v="1305.25"/>
    <s v="F"/>
    <n v="74"/>
    <d v="1972-10-13T00:00:00"/>
    <n v="47.755728925672244"/>
    <s v="Director of Sales"/>
    <s v="n/a"/>
    <s v="Mass Customer"/>
    <s v="N"/>
    <s v="Yes"/>
    <n v="5"/>
    <m/>
  </r>
  <r>
    <n v="15823"/>
    <n v="6"/>
    <x v="12"/>
    <d v="2017-12-23T00:00:00"/>
    <n v="7"/>
    <b v="1"/>
    <s v="Approved"/>
    <s v="Solex"/>
    <s v="Standard"/>
    <s v="high"/>
    <s v="medium"/>
    <n v="748.17"/>
    <n v="448.9"/>
    <d v="1991-11-10T00:00:00"/>
    <n v="299.27"/>
    <s v="F"/>
    <n v="71"/>
    <d v="1977-02-18T00:00:00"/>
    <n v="43.402304268137996"/>
    <s v="Account Coordinator"/>
    <s v="Argiculture"/>
    <s v="High Net Worth"/>
    <s v="N"/>
    <s v="No"/>
    <n v="17"/>
    <m/>
  </r>
  <r>
    <n v="17392"/>
    <n v="0"/>
    <x v="384"/>
    <d v="2017-12-23T00:00:00"/>
    <n v="7"/>
    <b v="0"/>
    <s v="Approved"/>
    <s v="Solex"/>
    <s v="Standard"/>
    <s v="medium"/>
    <s v="medium"/>
    <n v="478.16"/>
    <n v="298.72000000000003"/>
    <d v="1993-06-23T00:00:00"/>
    <n v="179.44"/>
    <s v="M"/>
    <n v="4"/>
    <d v="1973-08-23T00:00:00"/>
    <n v="46.895454953069503"/>
    <s v="Compensation Analyst"/>
    <s v="Financial Services"/>
    <s v="High Net Worth"/>
    <s v="N"/>
    <s v="No"/>
    <n v="9"/>
    <m/>
  </r>
  <r>
    <n v="17649"/>
    <n v="0"/>
    <x v="385"/>
    <d v="2017-12-23T00:00:00"/>
    <n v="7"/>
    <b v="1"/>
    <s v="Approved"/>
    <s v="Giant Bicycles"/>
    <s v="Standard"/>
    <s v="medium"/>
    <s v="medium"/>
    <n v="230.91"/>
    <n v="173.18"/>
    <d v="2006-11-10T00:00:00"/>
    <n v="57.72999999999999"/>
    <s v="F"/>
    <n v="60"/>
    <d v="1976-09-23T00:00:00"/>
    <n v="43.807783720192795"/>
    <s v="Health Coach I"/>
    <s v="Health"/>
    <s v="High Net Worth"/>
    <s v="N"/>
    <s v="No"/>
    <n v="13"/>
    <m/>
  </r>
  <r>
    <n v="17858"/>
    <n v="64"/>
    <x v="269"/>
    <d v="2017-12-23T00:00:00"/>
    <n v="7"/>
    <b v="1"/>
    <s v="Approved"/>
    <s v="Trek Bicycles"/>
    <s v="Standard"/>
    <s v="medium"/>
    <s v="large"/>
    <n v="1469.44"/>
    <n v="596.54999999999995"/>
    <d v="2010-11-05T00:00:00"/>
    <n v="872.8900000000001"/>
    <s v="F"/>
    <n v="5"/>
    <d v="1974-01-14T00:00:00"/>
    <n v="46.500934405124298"/>
    <s v="Web Developer IV"/>
    <s v="Argiculture"/>
    <s v="Affluent Customer"/>
    <s v="N"/>
    <s v="Yes"/>
    <n v="21"/>
    <m/>
  </r>
  <r>
    <n v="18149"/>
    <n v="86"/>
    <x v="386"/>
    <d v="2017-12-23T00:00:00"/>
    <n v="7"/>
    <b v="0"/>
    <s v="Approved"/>
    <s v="Norco Bicycles"/>
    <s v="Road"/>
    <s v="high"/>
    <s v="large"/>
    <n v="774.53"/>
    <n v="464.72"/>
    <d v="2003-03-18T00:00:00"/>
    <n v="309.80999999999995"/>
    <s v="M"/>
    <n v="35"/>
    <d v="1974-02-01T00:00:00"/>
    <n v="46.451619336631147"/>
    <s v="Design Engineer"/>
    <s v="Manufacturing"/>
    <s v="High Net Worth"/>
    <s v="N"/>
    <s v="No"/>
    <n v="9"/>
    <m/>
  </r>
  <r>
    <n v="18238"/>
    <n v="18"/>
    <x v="387"/>
    <d v="2017-12-23T00:00:00"/>
    <n v="7"/>
    <b v="0"/>
    <s v="Approved"/>
    <s v="Norco Bicycles"/>
    <s v="Standard"/>
    <s v="high"/>
    <s v="medium"/>
    <n v="1148.6400000000001"/>
    <n v="689.18"/>
    <d v="2005-05-10T00:00:00"/>
    <n v="459.46000000000015"/>
    <s v="F"/>
    <n v="44"/>
    <d v="1997-10-16T00:00:00"/>
    <n v="22.731071391425669"/>
    <s v="Professor"/>
    <s v="Financial Services"/>
    <s v="High Net Worth"/>
    <s v="N"/>
    <s v="Yes"/>
    <n v="5"/>
    <m/>
  </r>
  <r>
    <n v="18267"/>
    <n v="54"/>
    <x v="388"/>
    <d v="2017-12-23T00:00:00"/>
    <n v="7"/>
    <b v="1"/>
    <s v="Approved"/>
    <s v="WeareA2B"/>
    <s v="Standard"/>
    <s v="medium"/>
    <s v="medium"/>
    <n v="1292.8399999999999"/>
    <n v="13.44"/>
    <d v="1991-01-21T00:00:00"/>
    <n v="1279.3999999999999"/>
    <s v="F"/>
    <n v="71"/>
    <d v="1964-06-10T00:00:00"/>
    <n v="56.103674131151699"/>
    <s v="Associate Professor"/>
    <s v="Health"/>
    <s v="Mass Customer"/>
    <s v="N"/>
    <s v="Yes"/>
    <n v="16"/>
    <m/>
  </r>
  <r>
    <n v="18976"/>
    <n v="67"/>
    <x v="389"/>
    <d v="2017-12-23T00:00:00"/>
    <n v="7"/>
    <b v="0"/>
    <s v="Approved"/>
    <s v="Norco Bicycles"/>
    <s v="Road"/>
    <s v="medium"/>
    <s v="medium"/>
    <n v="544.04999999999995"/>
    <n v="376.84"/>
    <d v="2005-10-22T00:00:00"/>
    <n v="167.20999999999998"/>
    <s v="M"/>
    <n v="7"/>
    <d v="1957-02-04T00:00:00"/>
    <n v="63.454359062658547"/>
    <s v="Physical Therapy Assistant"/>
    <s v="Property"/>
    <s v="Affluent Customer"/>
    <s v="N"/>
    <s v="Yes"/>
    <n v="19"/>
    <m/>
  </r>
  <r>
    <n v="19226"/>
    <n v="79"/>
    <x v="390"/>
    <d v="2017-12-23T00:00:00"/>
    <n v="7"/>
    <b v="1"/>
    <s v="Approved"/>
    <s v="Norco Bicycles"/>
    <s v="Standard"/>
    <s v="medium"/>
    <s v="medium"/>
    <n v="1555.58"/>
    <n v="818.01"/>
    <d v="2003-09-09T00:00:00"/>
    <n v="737.56999999999994"/>
    <s v="M"/>
    <n v="18"/>
    <d v="1965-09-29T00:00:00"/>
    <n v="54.799564542110602"/>
    <n v="0"/>
    <s v="Argiculture"/>
    <s v="Mass Customer"/>
    <s v="N"/>
    <s v="No"/>
    <n v="16"/>
    <m/>
  </r>
  <r>
    <n v="19463"/>
    <n v="44"/>
    <x v="391"/>
    <d v="2017-12-23T00:00:00"/>
    <n v="7"/>
    <b v="0"/>
    <s v="Approved"/>
    <s v="WeareA2B"/>
    <s v="Standard"/>
    <s v="medium"/>
    <s v="medium"/>
    <n v="1769.64"/>
    <n v="108.76"/>
    <d v="2011-05-09T00:00:00"/>
    <n v="1660.88"/>
    <s v="F"/>
    <n v="59"/>
    <d v="1974-06-26T00:00:00"/>
    <n v="46.054359062658548"/>
    <s v="Assistant Manager"/>
    <s v="Health"/>
    <s v="Mass Customer"/>
    <s v="N"/>
    <s v="Yes"/>
    <n v="16"/>
    <m/>
  </r>
  <r>
    <n v="19635"/>
    <n v="84"/>
    <x v="392"/>
    <d v="2017-12-23T00:00:00"/>
    <n v="7"/>
    <b v="0"/>
    <s v="Approved"/>
    <s v="Giant Bicycles"/>
    <s v="Road"/>
    <s v="medium"/>
    <s v="medium"/>
    <n v="792.9"/>
    <n v="594.67999999999995"/>
    <d v="1992-10-02T00:00:00"/>
    <n v="198.22000000000003"/>
    <s v="F"/>
    <n v="55"/>
    <d v="1959-03-26T00:00:00"/>
    <n v="61.317372761288681"/>
    <s v="Physical Therapy Assistant"/>
    <s v="IT"/>
    <s v="High Net Worth"/>
    <s v="N"/>
    <s v="No"/>
    <n v="19"/>
    <m/>
  </r>
  <r>
    <n v="19994"/>
    <n v="77"/>
    <x v="393"/>
    <d v="2017-12-23T00:00:00"/>
    <n v="7"/>
    <b v="0"/>
    <s v="Approved"/>
    <s v="Norco Bicycles"/>
    <s v="Road"/>
    <s v="medium"/>
    <s v="large"/>
    <n v="1240.31"/>
    <n v="795.1"/>
    <d v="2011-01-10T00:00:00"/>
    <n v="445.20999999999992"/>
    <s v="M"/>
    <n v="85"/>
    <d v="1977-12-14T00:00:00"/>
    <n v="42.58312618594622"/>
    <s v="Administrative Assistant IV"/>
    <s v="n/a"/>
    <s v="Mass Customer"/>
    <s v="N"/>
    <s v="No"/>
    <n v="4"/>
    <m/>
  </r>
  <r>
    <n v="44"/>
    <n v="46"/>
    <x v="394"/>
    <d v="2017-12-22T00:00:00"/>
    <n v="8"/>
    <b v="0"/>
    <s v="Approved"/>
    <s v="Solex"/>
    <s v="Standard"/>
    <s v="low"/>
    <s v="medium"/>
    <n v="1289.8499999999999"/>
    <n v="74.510000000000005"/>
    <d v="2003-02-16T00:00:00"/>
    <n v="1215.3399999999999"/>
    <s v="M"/>
    <n v="61"/>
    <d v="1984-03-25T00:00:00"/>
    <n v="36.300934405124302"/>
    <s v="Administrative Officer"/>
    <s v="Argiculture"/>
    <s v="Mass Customer"/>
    <s v="N"/>
    <s v="Yes"/>
    <n v="12"/>
    <m/>
  </r>
  <r>
    <n v="107"/>
    <n v="79"/>
    <x v="395"/>
    <d v="2017-12-22T00:00:00"/>
    <n v="8"/>
    <b v="0"/>
    <s v="Approved"/>
    <s v="Norco Bicycles"/>
    <s v="Standard"/>
    <s v="medium"/>
    <s v="medium"/>
    <n v="1555.58"/>
    <n v="818.01"/>
    <d v="2003-09-09T00:00:00"/>
    <n v="737.56999999999994"/>
    <s v="M"/>
    <n v="77"/>
    <d v="1998-01-30T00:00:00"/>
    <n v="22.440660432521561"/>
    <n v="0"/>
    <s v="Retail"/>
    <s v="Mass Customer"/>
    <s v="N"/>
    <s v="No"/>
    <n v="2"/>
    <m/>
  </r>
  <r>
    <n v="141"/>
    <n v="10"/>
    <x v="392"/>
    <d v="2017-12-22T00:00:00"/>
    <n v="8"/>
    <b v="0"/>
    <s v="Approved"/>
    <s v="Solex"/>
    <s v="Standard"/>
    <s v="medium"/>
    <s v="medium"/>
    <n v="1945.43"/>
    <n v="333.18"/>
    <d v="2002-08-31T00:00:00"/>
    <n v="1612.25"/>
    <s v="F"/>
    <n v="55"/>
    <d v="1959-03-26T00:00:00"/>
    <n v="61.317372761288681"/>
    <s v="Physical Therapy Assistant"/>
    <s v="IT"/>
    <s v="High Net Worth"/>
    <s v="N"/>
    <s v="No"/>
    <n v="19"/>
    <m/>
  </r>
  <r>
    <n v="1136"/>
    <n v="66"/>
    <x v="396"/>
    <d v="2017-12-22T00:00:00"/>
    <n v="8"/>
    <b v="0"/>
    <s v="Approved"/>
    <s v="Giant Bicycles"/>
    <s v="Road"/>
    <s v="low"/>
    <s v="small"/>
    <n v="590.26"/>
    <n v="525.33000000000004"/>
    <d v="1995-10-24T00:00:00"/>
    <n v="64.92999999999995"/>
    <s v="M"/>
    <n v="97"/>
    <d v="1964-12-11T00:00:00"/>
    <n v="55.599564542110599"/>
    <s v="Health Coach II"/>
    <s v="Property"/>
    <s v="Mass Customer"/>
    <s v="N"/>
    <s v="Yes"/>
    <n v="6"/>
    <m/>
  </r>
  <r>
    <n v="1679"/>
    <n v="24"/>
    <x v="397"/>
    <d v="2017-12-22T00:00:00"/>
    <n v="8"/>
    <b v="1"/>
    <s v="Approved"/>
    <s v="Solex"/>
    <s v="Road"/>
    <s v="medium"/>
    <s v="large"/>
    <n v="1777.8"/>
    <n v="820.78"/>
    <d v="2011-05-07T00:00:00"/>
    <n v="957.02"/>
    <s v="M"/>
    <n v="19"/>
    <d v="1980-06-19T00:00:00"/>
    <n v="40.068057692795534"/>
    <s v="Chief Design Engineer"/>
    <s v="Health"/>
    <s v="Mass Customer"/>
    <s v="N"/>
    <s v="Yes"/>
    <n v="4"/>
    <m/>
  </r>
  <r>
    <n v="1684"/>
    <n v="53"/>
    <x v="398"/>
    <d v="2017-12-22T00:00:00"/>
    <n v="8"/>
    <b v="1"/>
    <s v="Approved"/>
    <s v="Giant Bicycles"/>
    <s v="Standard"/>
    <s v="high"/>
    <s v="medium"/>
    <n v="1274.93"/>
    <n v="764.96"/>
    <d v="2009-03-08T00:00:00"/>
    <n v="509.97"/>
    <s v="F"/>
    <n v="50"/>
    <d v="1998-03-17T00:00:00"/>
    <n v="22.314633035261288"/>
    <s v="Occupational Therapist"/>
    <s v="Health"/>
    <s v="High Net Worth"/>
    <s v="N"/>
    <s v="Yes"/>
    <n v="1"/>
    <m/>
  </r>
  <r>
    <n v="2248"/>
    <n v="0"/>
    <x v="399"/>
    <d v="2017-12-22T00:00:00"/>
    <n v="8"/>
    <b v="0"/>
    <s v="Approved"/>
    <s v="Norco Bicycles"/>
    <s v="Standard"/>
    <s v="low"/>
    <s v="medium"/>
    <n v="363.01"/>
    <n v="290.41000000000003"/>
    <d v="2013-06-09T00:00:00"/>
    <n v="72.599999999999966"/>
    <s v="M"/>
    <n v="34"/>
    <d v="1972-06-19T00:00:00"/>
    <n v="48.073537144850327"/>
    <n v="0"/>
    <s v="Health"/>
    <s v="High Net Worth"/>
    <s v="N"/>
    <s v="Yes"/>
    <n v="17"/>
    <m/>
  </r>
  <r>
    <n v="2672"/>
    <n v="56"/>
    <x v="400"/>
    <d v="2017-12-22T00:00:00"/>
    <n v="8"/>
    <b v="0"/>
    <s v="Approved"/>
    <s v="OHM Cycles"/>
    <s v="Standard"/>
    <s v="medium"/>
    <s v="medium"/>
    <n v="183.86"/>
    <n v="137.9"/>
    <d v="2012-05-18T00:00:00"/>
    <n v="45.960000000000008"/>
    <s v="U"/>
    <n v="82"/>
    <d v="1899-12-30T00:00:00"/>
    <n v="0"/>
    <n v="0"/>
    <s v="IT"/>
    <s v="Mass Customer"/>
    <s v="N"/>
    <s v="Yes"/>
    <n v="0"/>
    <m/>
  </r>
  <r>
    <n v="2757"/>
    <n v="35"/>
    <x v="401"/>
    <d v="2017-12-22T00:00:00"/>
    <n v="8"/>
    <b v="1"/>
    <s v="Approved"/>
    <s v="Trek Bicycles"/>
    <s v="Standard"/>
    <s v="low"/>
    <s v="medium"/>
    <n v="1057.51"/>
    <n v="154.4"/>
    <d v="1995-12-19T00:00:00"/>
    <n v="903.11"/>
    <s v="M"/>
    <n v="49"/>
    <d v="1992-07-09T00:00:00"/>
    <n v="28.005043994165398"/>
    <s v="General Manager"/>
    <s v="Manufacturing"/>
    <s v="Affluent Customer"/>
    <s v="N"/>
    <s v="Yes"/>
    <n v="4"/>
    <m/>
  </r>
  <r>
    <n v="2906"/>
    <n v="21"/>
    <x v="402"/>
    <d v="2017-12-22T00:00:00"/>
    <n v="8"/>
    <b v="1"/>
    <s v="Approved"/>
    <s v="WeareA2B"/>
    <s v="Touring"/>
    <s v="medium"/>
    <s v="medium"/>
    <n v="1466.68"/>
    <n v="363.25"/>
    <d v="2004-08-17T00:00:00"/>
    <n v="1103.43"/>
    <s v="F"/>
    <n v="97"/>
    <d v="1953-10-25T00:00:00"/>
    <n v="66.736550843480458"/>
    <s v="Actuary"/>
    <s v="Financial Services"/>
    <s v="High Net Worth"/>
    <s v="N"/>
    <s v="Yes"/>
    <n v="7"/>
    <m/>
  </r>
  <r>
    <n v="2974"/>
    <n v="46"/>
    <x v="403"/>
    <d v="2017-12-22T00:00:00"/>
    <n v="8"/>
    <b v="0"/>
    <s v="Approved"/>
    <s v="Solex"/>
    <s v="Standard"/>
    <s v="low"/>
    <s v="medium"/>
    <n v="1289.8499999999999"/>
    <n v="74.510000000000005"/>
    <d v="2007-12-11T00:00:00"/>
    <n v="1215.3399999999999"/>
    <s v="F"/>
    <n v="7"/>
    <d v="1993-10-10T00:00:00"/>
    <n v="26.750249473617451"/>
    <s v="Payment Adjustment Coordinator"/>
    <s v="Financial Services"/>
    <s v="Mass Customer"/>
    <s v="N"/>
    <s v="Yes"/>
    <n v="9"/>
    <m/>
  </r>
  <r>
    <n v="3021"/>
    <n v="32"/>
    <x v="404"/>
    <d v="2017-12-22T00:00:00"/>
    <n v="8"/>
    <b v="0"/>
    <s v="Approved"/>
    <s v="Giant Bicycles"/>
    <s v="Standard"/>
    <s v="medium"/>
    <s v="medium"/>
    <n v="642.70000000000005"/>
    <n v="211.37"/>
    <d v="1999-07-20T00:00:00"/>
    <n v="431.33000000000004"/>
    <s v="F"/>
    <n v="64"/>
    <d v="1956-04-02T00:00:00"/>
    <n v="64.298194679096909"/>
    <s v="Staff Scientist"/>
    <s v="Property"/>
    <s v="Mass Customer"/>
    <s v="N"/>
    <s v="Yes"/>
    <n v="19"/>
    <m/>
  </r>
  <r>
    <n v="3236"/>
    <n v="62"/>
    <x v="405"/>
    <d v="2017-12-22T00:00:00"/>
    <n v="8"/>
    <b v="0"/>
    <s v="Approved"/>
    <s v="Solex"/>
    <s v="Standard"/>
    <s v="medium"/>
    <s v="medium"/>
    <n v="478.16"/>
    <n v="298.72000000000003"/>
    <d v="2015-04-11T00:00:00"/>
    <n v="179.44"/>
    <s v="F"/>
    <n v="0"/>
    <d v="1985-02-13T00:00:00"/>
    <n v="35.410523446220189"/>
    <s v="Account Coordinator"/>
    <s v="Financial Services"/>
    <s v="Mass Customer"/>
    <s v="N"/>
    <s v="Yes"/>
    <n v="18"/>
    <m/>
  </r>
  <r>
    <n v="3414"/>
    <n v="1"/>
    <x v="406"/>
    <d v="2017-12-22T00:00:00"/>
    <n v="8"/>
    <b v="0"/>
    <s v="Approved"/>
    <s v="Giant Bicycles"/>
    <s v="Standard"/>
    <s v="medium"/>
    <s v="medium"/>
    <n v="1403.5"/>
    <n v="954.82"/>
    <d v="2012-12-02T00:00:00"/>
    <n v="448.67999999999995"/>
    <s v="F"/>
    <n v="87"/>
    <d v="1989-11-25T00:00:00"/>
    <n v="30.626961802384574"/>
    <s v="Administrative Assistant II"/>
    <s v="Financial Services"/>
    <s v="Mass Customer"/>
    <s v="N"/>
    <s v="Yes"/>
    <n v="14"/>
    <m/>
  </r>
  <r>
    <n v="3727"/>
    <n v="0"/>
    <x v="407"/>
    <d v="2017-12-22T00:00:00"/>
    <n v="8"/>
    <b v="0"/>
    <s v="Approved"/>
    <s v="Solex"/>
    <s v="Standard"/>
    <s v="medium"/>
    <s v="large"/>
    <n v="202.62"/>
    <n v="151.96"/>
    <d v="2016-03-29T00:00:00"/>
    <n v="50.66"/>
    <s v="M"/>
    <n v="60"/>
    <d v="1987-09-28T00:00:00"/>
    <n v="32.788605638001016"/>
    <s v="Statistician IV"/>
    <s v="Financial Services"/>
    <s v="High Net Worth"/>
    <s v="N"/>
    <s v="No"/>
    <n v="5"/>
    <m/>
  </r>
  <r>
    <n v="4121"/>
    <n v="17"/>
    <x v="408"/>
    <d v="2017-12-22T00:00:00"/>
    <n v="8"/>
    <b v="1"/>
    <s v="Approved"/>
    <s v="WeareA2B"/>
    <s v="Touring"/>
    <s v="medium"/>
    <s v="large"/>
    <n v="1362.99"/>
    <n v="57.74"/>
    <d v="1993-04-20T00:00:00"/>
    <n v="1305.25"/>
    <s v="F"/>
    <n v="82"/>
    <d v="1969-12-13T00:00:00"/>
    <n v="50.591345364028413"/>
    <s v="Dental Hygienist"/>
    <s v="Health"/>
    <s v="High Net Worth"/>
    <s v="N"/>
    <s v="No"/>
    <n v="16"/>
    <m/>
  </r>
  <r>
    <n v="4459"/>
    <n v="41"/>
    <x v="409"/>
    <d v="2017-12-22T00:00:00"/>
    <n v="8"/>
    <b v="1"/>
    <s v="Approved"/>
    <s v="Norco Bicycles"/>
    <s v="Standard"/>
    <s v="low"/>
    <s v="medium"/>
    <n v="958.74"/>
    <n v="748.9"/>
    <d v="2013-03-12T00:00:00"/>
    <n v="209.84000000000003"/>
    <s v="F"/>
    <n v="75"/>
    <d v="1955-02-10T00:00:00"/>
    <n v="65.440660432521554"/>
    <s v="Structural Engineer"/>
    <s v="n/a"/>
    <s v="High Net Worth"/>
    <s v="N"/>
    <s v="Yes"/>
    <n v="9"/>
    <m/>
  </r>
  <r>
    <n v="4713"/>
    <n v="28"/>
    <x v="410"/>
    <d v="2017-12-22T00:00:00"/>
    <n v="8"/>
    <b v="1"/>
    <s v="Approved"/>
    <s v="Norco Bicycles"/>
    <s v="Standard"/>
    <s v="medium"/>
    <s v="small"/>
    <n v="1216.1400000000001"/>
    <n v="1082.3599999999999"/>
    <d v="1991-08-05T00:00:00"/>
    <n v="133.7800000000002"/>
    <s v="U"/>
    <n v="9"/>
    <d v="1899-12-30T00:00:00"/>
    <n v="0"/>
    <s v="Executive Secretary"/>
    <s v="IT"/>
    <s v="Mass Customer"/>
    <s v="N"/>
    <s v="No"/>
    <n v="0"/>
    <m/>
  </r>
  <r>
    <n v="5077"/>
    <n v="66"/>
    <x v="411"/>
    <d v="2017-12-22T00:00:00"/>
    <n v="8"/>
    <b v="1"/>
    <s v="Approved"/>
    <s v="Solex"/>
    <s v="Standard"/>
    <s v="medium"/>
    <s v="medium"/>
    <n v="1163.8900000000001"/>
    <n v="589.27"/>
    <d v="2016-07-09T00:00:00"/>
    <n v="574.62000000000012"/>
    <s v="M"/>
    <n v="18"/>
    <d v="1973-12-28T00:00:00"/>
    <n v="46.547509747590055"/>
    <s v="Desktop Support Technician"/>
    <s v="Retail"/>
    <s v="High Net Worth"/>
    <s v="N"/>
    <s v="No"/>
    <n v="7"/>
    <m/>
  </r>
  <r>
    <n v="5164"/>
    <n v="27"/>
    <x v="412"/>
    <d v="2017-12-22T00:00:00"/>
    <n v="8"/>
    <b v="1"/>
    <s v="Approved"/>
    <s v="Trek Bicycles"/>
    <s v="Standard"/>
    <s v="low"/>
    <s v="medium"/>
    <n v="1057.51"/>
    <n v="154.4"/>
    <d v="2008-03-19T00:00:00"/>
    <n v="903.11"/>
    <s v="F"/>
    <n v="91"/>
    <d v="1973-07-18T00:00:00"/>
    <n v="46.994085090055805"/>
    <n v="0"/>
    <s v="n/a"/>
    <s v="High Net Worth"/>
    <s v="N"/>
    <s v="Yes"/>
    <n v="4"/>
    <m/>
  </r>
  <r>
    <n v="5599"/>
    <n v="82"/>
    <x v="413"/>
    <d v="2017-12-22T00:00:00"/>
    <n v="8"/>
    <b v="1"/>
    <s v="Approved"/>
    <s v="Norco Bicycles"/>
    <s v="Standard"/>
    <s v="high"/>
    <s v="medium"/>
    <n v="1148.6400000000001"/>
    <n v="689.18"/>
    <d v="1997-08-25T00:00:00"/>
    <n v="459.46000000000015"/>
    <s v="U"/>
    <n v="28"/>
    <d v="1899-12-30T00:00:00"/>
    <n v="0"/>
    <s v="Business Systems Development Analyst"/>
    <s v="IT"/>
    <s v="Affluent Customer"/>
    <s v="N"/>
    <s v="Yes"/>
    <n v="0"/>
    <m/>
  </r>
  <r>
    <n v="6919"/>
    <n v="22"/>
    <x v="414"/>
    <d v="2017-12-22T00:00:00"/>
    <n v="8"/>
    <b v="1"/>
    <s v="Approved"/>
    <s v="Solex"/>
    <s v="Standard"/>
    <s v="medium"/>
    <s v="medium"/>
    <n v="575.27"/>
    <n v="431.45"/>
    <d v="2013-03-12T00:00:00"/>
    <n v="143.82"/>
    <s v="F"/>
    <n v="46"/>
    <d v="1979-08-02T00:00:00"/>
    <n v="40.950249473617454"/>
    <s v="Data Coordiator"/>
    <s v="Health"/>
    <s v="High Net Worth"/>
    <s v="N"/>
    <s v="No"/>
    <n v="15"/>
    <m/>
  </r>
  <r>
    <n v="7502"/>
    <n v="50"/>
    <x v="415"/>
    <d v="2017-12-22T00:00:00"/>
    <n v="8"/>
    <b v="1"/>
    <s v="Approved"/>
    <s v="WeareA2B"/>
    <s v="Standard"/>
    <s v="medium"/>
    <s v="small"/>
    <n v="175.89"/>
    <n v="131.91999999999999"/>
    <d v="2003-02-16T00:00:00"/>
    <n v="43.97"/>
    <s v="F"/>
    <n v="13"/>
    <d v="1995-10-02T00:00:00"/>
    <n v="24.77216728183663"/>
    <s v="Physical Therapy Assistant"/>
    <s v="n/a"/>
    <s v="Mass Customer"/>
    <s v="N"/>
    <s v="No"/>
    <n v="1"/>
    <m/>
  </r>
  <r>
    <n v="7554"/>
    <n v="52"/>
    <x v="416"/>
    <d v="2017-12-22T00:00:00"/>
    <n v="8"/>
    <b v="1"/>
    <s v="Approved"/>
    <s v="Solex"/>
    <s v="Road"/>
    <s v="medium"/>
    <s v="large"/>
    <n v="1777.8"/>
    <n v="820.78"/>
    <d v="1991-11-10T00:00:00"/>
    <n v="957.02"/>
    <s v="F"/>
    <n v="47"/>
    <d v="1979-08-30T00:00:00"/>
    <n v="40.873537144850324"/>
    <s v="Senior Quality Engineer"/>
    <s v="Health"/>
    <s v="High Net Worth"/>
    <s v="N"/>
    <s v="Yes"/>
    <n v="22"/>
    <m/>
  </r>
  <r>
    <n v="8404"/>
    <n v="96"/>
    <x v="417"/>
    <d v="2017-12-22T00:00:00"/>
    <n v="8"/>
    <b v="1"/>
    <s v="Approved"/>
    <s v="WeareA2B"/>
    <s v="Road"/>
    <s v="low"/>
    <s v="small"/>
    <n v="1172.78"/>
    <n v="1043.77"/>
    <d v="1994-08-10T00:00:00"/>
    <n v="129.01"/>
    <s v="M"/>
    <n v="87"/>
    <d v="1979-04-19T00:00:00"/>
    <n v="41.237920706494165"/>
    <s v="Quality Control Specialist"/>
    <s v="Financial Services"/>
    <s v="Mass Customer"/>
    <s v="N"/>
    <s v="Yes"/>
    <n v="12"/>
    <m/>
  </r>
  <r>
    <n v="8428"/>
    <n v="97"/>
    <x v="418"/>
    <d v="2017-12-22T00:00:00"/>
    <n v="8"/>
    <b v="1"/>
    <s v="Approved"/>
    <s v="Solex"/>
    <s v="Standard"/>
    <s v="medium"/>
    <s v="large"/>
    <n v="202.62"/>
    <n v="151.96"/>
    <d v="2016-03-29T00:00:00"/>
    <n v="50.66"/>
    <s v="M"/>
    <n v="51"/>
    <d v="1974-06-03T00:00:00"/>
    <n v="46.117372761288685"/>
    <s v="Nuclear Power Engineer"/>
    <s v="Manufacturing"/>
    <s v="Mass Customer"/>
    <s v="N"/>
    <s v="No"/>
    <n v="16"/>
    <m/>
  </r>
  <r>
    <n v="8931"/>
    <n v="35"/>
    <x v="419"/>
    <d v="2017-12-22T00:00:00"/>
    <n v="8"/>
    <b v="1"/>
    <s v="Approved"/>
    <s v="Trek Bicycles"/>
    <s v="Standard"/>
    <s v="low"/>
    <s v="medium"/>
    <n v="1057.51"/>
    <n v="154.4"/>
    <d v="1994-07-12T00:00:00"/>
    <n v="903.11"/>
    <s v="F"/>
    <n v="73"/>
    <d v="1980-11-02T00:00:00"/>
    <n v="39.695454953069508"/>
    <s v="Research Associate"/>
    <s v="n/a"/>
    <s v="Mass Customer"/>
    <s v="N"/>
    <s v="No"/>
    <n v="3"/>
    <m/>
  </r>
  <r>
    <n v="9471"/>
    <n v="84"/>
    <x v="420"/>
    <d v="2017-12-22T00:00:00"/>
    <n v="8"/>
    <b v="1"/>
    <s v="Approved"/>
    <s v="Giant Bicycles"/>
    <s v="Road"/>
    <s v="medium"/>
    <s v="medium"/>
    <n v="792.9"/>
    <n v="594.67999999999995"/>
    <d v="2006-05-22T00:00:00"/>
    <n v="198.22000000000003"/>
    <s v="M"/>
    <n v="25"/>
    <d v="1959-02-10T00:00:00"/>
    <n v="61.437920706494161"/>
    <s v="Executive Secretary"/>
    <s v="Retail"/>
    <s v="High Net Worth"/>
    <s v="N"/>
    <s v="Yes"/>
    <n v="5"/>
    <m/>
  </r>
  <r>
    <n v="9490"/>
    <n v="0"/>
    <x v="196"/>
    <d v="2017-12-22T00:00:00"/>
    <n v="8"/>
    <b v="0"/>
    <s v="Approved"/>
    <s v="Giant Bicycles"/>
    <s v="Standard"/>
    <s v="medium"/>
    <s v="large"/>
    <n v="569.55999999999995"/>
    <n v="528.42999999999995"/>
    <d v="2003-09-10T00:00:00"/>
    <n v="41.129999999999995"/>
    <s v="F"/>
    <n v="12"/>
    <d v="1977-01-06T00:00:00"/>
    <n v="43.520112487316084"/>
    <n v="0"/>
    <s v="Financial Services"/>
    <s v="High Net Worth"/>
    <s v="N"/>
    <s v="No"/>
    <n v="16"/>
    <m/>
  </r>
  <r>
    <n v="9777"/>
    <n v="31"/>
    <x v="421"/>
    <d v="2017-12-22T00:00:00"/>
    <n v="8"/>
    <b v="0"/>
    <s v="Approved"/>
    <s v="Giant Bicycles"/>
    <s v="Standard"/>
    <s v="medium"/>
    <s v="medium"/>
    <n v="230.91"/>
    <n v="173.18"/>
    <d v="2002-03-22T00:00:00"/>
    <n v="57.72999999999999"/>
    <s v="F"/>
    <n v="61"/>
    <d v="1972-02-07T00:00:00"/>
    <n v="48.437920706494161"/>
    <s v="Programmer Analyst IV"/>
    <s v="Manufacturing"/>
    <s v="Mass Customer"/>
    <s v="N"/>
    <s v="Yes"/>
    <n v="7"/>
    <m/>
  </r>
  <r>
    <n v="10140"/>
    <n v="31"/>
    <x v="422"/>
    <d v="2017-12-22T00:00:00"/>
    <n v="8"/>
    <b v="0"/>
    <s v="Approved"/>
    <s v="Giant Bicycles"/>
    <s v="Standard"/>
    <s v="medium"/>
    <s v="medium"/>
    <n v="230.91"/>
    <n v="173.18"/>
    <d v="2006-11-10T00:00:00"/>
    <n v="57.72999999999999"/>
    <s v="M"/>
    <n v="37"/>
    <d v="2001-04-04T00:00:00"/>
    <n v="19.262578240740741"/>
    <s v="VP Quality Control"/>
    <s v="Property"/>
    <s v="Mass Customer"/>
    <s v="N"/>
    <s v="No"/>
    <n v="1"/>
    <m/>
  </r>
  <r>
    <n v="10198"/>
    <n v="1"/>
    <x v="423"/>
    <d v="2017-12-22T00:00:00"/>
    <n v="8"/>
    <b v="0"/>
    <s v="Approved"/>
    <s v="Giant Bicycles"/>
    <s v="Standard"/>
    <s v="medium"/>
    <s v="medium"/>
    <n v="1403.5"/>
    <n v="954.82"/>
    <d v="2012-12-02T00:00:00"/>
    <n v="448.67999999999995"/>
    <s v="F"/>
    <n v="2"/>
    <d v="1958-11-28T00:00:00"/>
    <n v="61.640660432521564"/>
    <s v="Legal Assistant"/>
    <s v="Manufacturing"/>
    <s v="Affluent Customer"/>
    <s v="N"/>
    <s v="Yes"/>
    <n v="6"/>
    <m/>
  </r>
  <r>
    <n v="10205"/>
    <n v="62"/>
    <x v="424"/>
    <d v="2017-12-22T00:00:00"/>
    <n v="8"/>
    <b v="0"/>
    <s v="Approved"/>
    <s v="Solex"/>
    <s v="Standard"/>
    <s v="medium"/>
    <s v="medium"/>
    <n v="478.16"/>
    <n v="298.72000000000003"/>
    <d v="1993-06-23T00:00:00"/>
    <n v="179.44"/>
    <s v="F"/>
    <n v="95"/>
    <d v="1968-03-12T00:00:00"/>
    <n v="52.347509747590053"/>
    <s v="Physical Therapy Assistant"/>
    <s v="Manufacturing"/>
    <s v="Mass Customer"/>
    <s v="N"/>
    <s v="No"/>
    <n v="8"/>
    <m/>
  </r>
  <r>
    <n v="10614"/>
    <n v="89"/>
    <x v="425"/>
    <d v="2017-12-22T00:00:00"/>
    <n v="8"/>
    <b v="0"/>
    <s v="Approved"/>
    <s v="WeareA2B"/>
    <s v="Touring"/>
    <s v="medium"/>
    <s v="large"/>
    <n v="1362.99"/>
    <n v="57.74"/>
    <d v="2016-07-09T00:00:00"/>
    <n v="1305.25"/>
    <s v="M"/>
    <n v="14"/>
    <d v="1991-05-12T00:00:00"/>
    <n v="29.166687829781836"/>
    <s v="Information Systems Manager"/>
    <s v="Financial Services"/>
    <s v="Affluent Customer"/>
    <s v="N"/>
    <s v="No"/>
    <n v="2"/>
    <m/>
  </r>
  <r>
    <n v="11428"/>
    <n v="77"/>
    <x v="426"/>
    <d v="2017-12-22T00:00:00"/>
    <n v="8"/>
    <b v="0"/>
    <s v="Approved"/>
    <s v="Norco Bicycles"/>
    <s v="Road"/>
    <s v="medium"/>
    <s v="large"/>
    <n v="1240.31"/>
    <n v="795.1"/>
    <d v="2013-09-16T00:00:00"/>
    <n v="445.20999999999992"/>
    <s v="M"/>
    <n v="32"/>
    <d v="1976-03-19T00:00:00"/>
    <n v="44.322852213343481"/>
    <s v="Help Desk Technician"/>
    <s v="n/a"/>
    <s v="Mass Customer"/>
    <s v="N"/>
    <s v="Yes"/>
    <n v="11"/>
    <m/>
  </r>
  <r>
    <n v="11461"/>
    <n v="47"/>
    <x v="427"/>
    <d v="2017-12-22T00:00:00"/>
    <n v="8"/>
    <b v="0"/>
    <s v="Approved"/>
    <s v="Trek Bicycles"/>
    <s v="Road"/>
    <s v="low"/>
    <s v="small"/>
    <n v="1720.7"/>
    <n v="1531.42"/>
    <d v="2001-11-25T00:00:00"/>
    <n v="189.27999999999997"/>
    <s v="F"/>
    <n v="99"/>
    <d v="1989-02-01T00:00:00"/>
    <n v="31.440660432521561"/>
    <s v="Administrative Assistant IV"/>
    <s v="Financial Services"/>
    <s v="Mass Customer"/>
    <s v="N"/>
    <s v="Yes"/>
    <n v="12"/>
    <m/>
  </r>
  <r>
    <n v="11807"/>
    <n v="49"/>
    <x v="428"/>
    <d v="2017-12-22T00:00:00"/>
    <n v="8"/>
    <b v="0"/>
    <s v="Approved"/>
    <s v="Trek Bicycles"/>
    <s v="Road"/>
    <s v="medium"/>
    <s v="medium"/>
    <n v="533.51"/>
    <n v="400.13"/>
    <d v="2003-07-21T00:00:00"/>
    <n v="133.38"/>
    <s v="F"/>
    <n v="30"/>
    <d v="1960-04-20T00:00:00"/>
    <n v="60.246139884576358"/>
    <s v="Environmental Specialist"/>
    <s v="Financial Services"/>
    <s v="Mass Customer"/>
    <s v="N"/>
    <s v="Yes"/>
    <n v="9"/>
    <m/>
  </r>
  <r>
    <n v="11819"/>
    <n v="20"/>
    <x v="429"/>
    <d v="2017-12-22T00:00:00"/>
    <n v="8"/>
    <b v="0"/>
    <s v="Approved"/>
    <s v="Trek Bicycles"/>
    <s v="Standard"/>
    <s v="medium"/>
    <s v="small"/>
    <n v="1775.81"/>
    <n v="1580.47"/>
    <d v="2010-05-05T00:00:00"/>
    <n v="195.33999999999992"/>
    <s v="M"/>
    <n v="4"/>
    <d v="1985-12-28T00:00:00"/>
    <n v="34.539290569507862"/>
    <s v="Quality Engineer"/>
    <s v="Manufacturing"/>
    <s v="Mass Customer"/>
    <s v="N"/>
    <s v="No"/>
    <n v="10"/>
    <m/>
  </r>
  <r>
    <n v="12311"/>
    <n v="85"/>
    <x v="430"/>
    <d v="2017-12-22T00:00:00"/>
    <n v="8"/>
    <b v="1"/>
    <s v="Approved"/>
    <s v="WeareA2B"/>
    <s v="Standard"/>
    <s v="medium"/>
    <s v="medium"/>
    <n v="1228.07"/>
    <n v="400.91"/>
    <d v="2014-10-10T00:00:00"/>
    <n v="827.15999999999985"/>
    <s v="F"/>
    <n v="59"/>
    <d v="1976-12-26T00:00:00"/>
    <n v="43.550249473617448"/>
    <s v="VP Marketing"/>
    <s v="Financial Services"/>
    <s v="High Net Worth"/>
    <s v="N"/>
    <s v="Yes"/>
    <n v="12"/>
    <m/>
  </r>
  <r>
    <n v="13049"/>
    <n v="72"/>
    <x v="431"/>
    <d v="2017-12-22T00:00:00"/>
    <n v="8"/>
    <b v="0"/>
    <s v="Approved"/>
    <s v="OHM Cycles"/>
    <s v="Standard"/>
    <s v="medium"/>
    <s v="medium"/>
    <n v="912.52"/>
    <n v="141.4"/>
    <d v="1998-12-17T00:00:00"/>
    <n v="771.12"/>
    <s v="M"/>
    <n v="85"/>
    <d v="1973-01-27T00:00:00"/>
    <n v="47.465317966768133"/>
    <s v="Registered Nurse"/>
    <s v="Health"/>
    <s v="High Net Worth"/>
    <s v="N"/>
    <s v="Yes"/>
    <n v="11"/>
    <m/>
  </r>
  <r>
    <n v="13172"/>
    <n v="84"/>
    <x v="432"/>
    <d v="2017-12-22T00:00:00"/>
    <n v="8"/>
    <b v="1"/>
    <s v="Approved"/>
    <s v="Giant Bicycles"/>
    <s v="Road"/>
    <s v="medium"/>
    <s v="medium"/>
    <n v="792.9"/>
    <n v="594.67999999999995"/>
    <d v="2002-08-31T00:00:00"/>
    <n v="198.22000000000003"/>
    <s v="M"/>
    <n v="35"/>
    <d v="2001-11-30T00:00:00"/>
    <n v="18.605043994165396"/>
    <s v="Administrative Assistant IV"/>
    <s v="Telecommunications"/>
    <s v="High Net Worth"/>
    <s v="N"/>
    <s v="Yes"/>
    <n v="1"/>
    <m/>
  </r>
  <r>
    <n v="14308"/>
    <n v="78"/>
    <x v="433"/>
    <d v="2017-12-22T00:00:00"/>
    <n v="8"/>
    <b v="1"/>
    <s v="Approved"/>
    <s v="Giant Bicycles"/>
    <s v="Standard"/>
    <s v="medium"/>
    <s v="large"/>
    <n v="1765.3"/>
    <n v="709.48"/>
    <d v="1991-07-10T00:00:00"/>
    <n v="1055.82"/>
    <s v="M"/>
    <n v="80"/>
    <d v="1979-12-13T00:00:00"/>
    <n v="40.585865911973613"/>
    <n v="0"/>
    <s v="Property"/>
    <s v="Mass Customer"/>
    <s v="N"/>
    <s v="Yes"/>
    <n v="13"/>
    <m/>
  </r>
  <r>
    <n v="15210"/>
    <n v="59"/>
    <x v="434"/>
    <d v="2017-12-22T00:00:00"/>
    <n v="8"/>
    <b v="1"/>
    <s v="Approved"/>
    <s v="WeareA2B"/>
    <s v="Standard"/>
    <s v="medium"/>
    <s v="small"/>
    <n v="1415.01"/>
    <n v="1259.3599999999999"/>
    <d v="1998-12-16T00:00:00"/>
    <n v="155.65000000000009"/>
    <s v="M"/>
    <n v="10"/>
    <d v="1999-08-11T00:00:00"/>
    <n v="20.911893309233889"/>
    <s v="Project Manager"/>
    <s v="n/a"/>
    <s v="High Net Worth"/>
    <s v="N"/>
    <s v="No"/>
    <n v="1"/>
    <m/>
  </r>
  <r>
    <n v="15504"/>
    <n v="35"/>
    <x v="435"/>
    <d v="2017-12-22T00:00:00"/>
    <n v="8"/>
    <b v="1"/>
    <s v="Approved"/>
    <s v="Giant Bicycles"/>
    <s v="Standard"/>
    <s v="medium"/>
    <s v="medium"/>
    <n v="1403.5"/>
    <n v="954.82"/>
    <d v="2016-11-14T00:00:00"/>
    <n v="448.67999999999995"/>
    <s v="M"/>
    <n v="69"/>
    <d v="1956-08-15T00:00:00"/>
    <n v="63.928331665398275"/>
    <s v="Engineer I"/>
    <s v="Manufacturing"/>
    <s v="High Net Worth"/>
    <s v="N"/>
    <s v="No"/>
    <n v="9"/>
    <m/>
  </r>
  <r>
    <n v="15542"/>
    <n v="4"/>
    <x v="436"/>
    <d v="2017-12-22T00:00:00"/>
    <n v="8"/>
    <b v="1"/>
    <s v="Approved"/>
    <s v="Giant Bicycles"/>
    <s v="Standard"/>
    <s v="high"/>
    <s v="medium"/>
    <n v="1129.1300000000001"/>
    <n v="677.48"/>
    <d v="2003-03-18T00:00:00"/>
    <n v="451.65000000000009"/>
    <s v="F"/>
    <n v="35"/>
    <d v="2000-10-24T00:00:00"/>
    <n v="19.706413857179093"/>
    <s v="Marketing Manager"/>
    <s v="n/a"/>
    <s v="Affluent Customer"/>
    <s v="N"/>
    <s v="No"/>
    <n v="2"/>
    <m/>
  </r>
  <r>
    <n v="16615"/>
    <n v="66"/>
    <x v="437"/>
    <d v="2017-12-22T00:00:00"/>
    <n v="8"/>
    <b v="1"/>
    <s v="Approved"/>
    <s v="Giant Bicycles"/>
    <s v="Road"/>
    <s v="low"/>
    <s v="small"/>
    <n v="590.26"/>
    <n v="525.33000000000004"/>
    <d v="1992-10-02T00:00:00"/>
    <n v="64.92999999999995"/>
    <s v="M"/>
    <n v="16"/>
    <d v="1978-12-11T00:00:00"/>
    <n v="41.591345364028413"/>
    <s v="Marketing Assistant"/>
    <s v="n/a"/>
    <s v="Affluent Customer"/>
    <s v="N"/>
    <s v="Yes"/>
    <n v="4"/>
    <m/>
  </r>
  <r>
    <n v="16756"/>
    <n v="21"/>
    <x v="438"/>
    <d v="2017-12-22T00:00:00"/>
    <n v="8"/>
    <b v="1"/>
    <s v="Approved"/>
    <s v="WeareA2B"/>
    <s v="Touring"/>
    <s v="medium"/>
    <s v="medium"/>
    <n v="1466.68"/>
    <n v="363.25"/>
    <d v="2014-03-03T00:00:00"/>
    <n v="1103.43"/>
    <s v="F"/>
    <n v="33"/>
    <d v="1959-04-27T00:00:00"/>
    <n v="61.229701528411972"/>
    <s v="Electrical Engineer"/>
    <s v="Manufacturing"/>
    <s v="High Net Worth"/>
    <s v="N"/>
    <s v="No"/>
    <n v="16"/>
    <m/>
  </r>
  <r>
    <n v="16828"/>
    <n v="61"/>
    <x v="439"/>
    <d v="2017-12-22T00:00:00"/>
    <n v="8"/>
    <b v="1"/>
    <s v="Approved"/>
    <s v="OHM Cycles"/>
    <s v="Standard"/>
    <s v="low"/>
    <s v="medium"/>
    <n v="71.16"/>
    <n v="56.93"/>
    <d v="2015-06-17T00:00:00"/>
    <n v="14.229999999999997"/>
    <s v="F"/>
    <n v="52"/>
    <d v="1977-11-01T00:00:00"/>
    <n v="42.7009344051243"/>
    <s v="Web Designer II"/>
    <s v="Manufacturing"/>
    <s v="Mass Customer"/>
    <s v="N"/>
    <s v="No"/>
    <n v="9"/>
    <m/>
  </r>
  <r>
    <n v="17191"/>
    <n v="6"/>
    <x v="440"/>
    <d v="2017-12-22T00:00:00"/>
    <n v="8"/>
    <b v="0"/>
    <s v="Approved"/>
    <s v="Solex"/>
    <s v="Standard"/>
    <s v="high"/>
    <s v="medium"/>
    <n v="748.17"/>
    <n v="448.9"/>
    <d v="1991-11-10T00:00:00"/>
    <n v="299.27"/>
    <s v="M"/>
    <n v="83"/>
    <d v="1975-12-29T00:00:00"/>
    <n v="44.544770021562655"/>
    <s v="Nurse Practicioner"/>
    <s v="Manufacturing"/>
    <s v="High Net Worth"/>
    <s v="N"/>
    <s v="No"/>
    <n v="11"/>
    <m/>
  </r>
  <r>
    <n v="17494"/>
    <n v="2"/>
    <x v="441"/>
    <d v="2017-12-22T00:00:00"/>
    <n v="8"/>
    <b v="1"/>
    <s v="Approved"/>
    <s v="Solex"/>
    <s v="Standard"/>
    <s v="medium"/>
    <s v="medium"/>
    <n v="71.489999999999995"/>
    <n v="53.62"/>
    <d v="2012-12-02T00:00:00"/>
    <n v="17.869999999999997"/>
    <s v="F"/>
    <n v="7"/>
    <d v="1957-12-19T00:00:00"/>
    <n v="62.58312618594622"/>
    <s v="Computer Systems Analyst II"/>
    <s v="IT"/>
    <s v="Affluent Customer"/>
    <s v="N"/>
    <s v="No"/>
    <n v="20"/>
    <m/>
  </r>
  <r>
    <n v="17917"/>
    <n v="86"/>
    <x v="442"/>
    <d v="2017-12-22T00:00:00"/>
    <n v="8"/>
    <b v="0"/>
    <s v="Approved"/>
    <s v="OHM Cycles"/>
    <s v="Standard"/>
    <s v="medium"/>
    <s v="medium"/>
    <n v="235.63"/>
    <n v="125.07"/>
    <d v="2005-05-10T00:00:00"/>
    <n v="110.56"/>
    <s v="M"/>
    <n v="80"/>
    <d v="1990-08-19T00:00:00"/>
    <n v="29.895454953069507"/>
    <s v="Geological Engineer"/>
    <s v="Manufacturing"/>
    <s v="Mass Customer"/>
    <s v="N"/>
    <s v="Yes"/>
    <n v="2"/>
    <m/>
  </r>
  <r>
    <n v="18578"/>
    <n v="31"/>
    <x v="145"/>
    <d v="2017-12-22T00:00:00"/>
    <n v="8"/>
    <b v="0"/>
    <s v="Approved"/>
    <s v="WeareA2B"/>
    <s v="Standard"/>
    <s v="medium"/>
    <s v="medium"/>
    <n v="752.64"/>
    <n v="205.36"/>
    <d v="2015-08-02T00:00:00"/>
    <n v="547.28"/>
    <s v="U"/>
    <n v="47"/>
    <d v="1899-12-30T00:00:00"/>
    <n v="0"/>
    <s v="Engineer IV"/>
    <s v="IT"/>
    <s v="High Net Worth"/>
    <s v="N"/>
    <s v="No"/>
    <n v="0"/>
    <m/>
  </r>
  <r>
    <n v="19502"/>
    <n v="92"/>
    <x v="443"/>
    <d v="2017-12-22T00:00:00"/>
    <n v="8"/>
    <b v="0"/>
    <s v="Approved"/>
    <s v="WeareA2B"/>
    <s v="Standard"/>
    <s v="medium"/>
    <s v="small"/>
    <n v="1415.01"/>
    <n v="1259.3599999999999"/>
    <d v="2003-01-05T00:00:00"/>
    <n v="155.65000000000009"/>
    <s v="F"/>
    <n v="34"/>
    <d v="1964-05-18T00:00:00"/>
    <n v="56.166687829781836"/>
    <s v="Account Representative I"/>
    <s v="n/a"/>
    <s v="Mass Customer"/>
    <s v="N"/>
    <s v="No"/>
    <n v="14"/>
    <m/>
  </r>
  <r>
    <n v="53"/>
    <n v="6"/>
    <x v="444"/>
    <d v="2017-12-21T00:00:00"/>
    <n v="9"/>
    <b v="1"/>
    <s v="Approved"/>
    <s v="OHM Cycles"/>
    <s v="Standard"/>
    <s v="high"/>
    <s v="medium"/>
    <n v="227.88"/>
    <n v="136.72999999999999"/>
    <d v="1991-11-07T00:00:00"/>
    <n v="91.15"/>
    <s v="M"/>
    <n v="29"/>
    <d v="1954-02-25T00:00:00"/>
    <n v="66.399564542110596"/>
    <s v="Administrative Officer"/>
    <s v="n/a"/>
    <s v="Mass Customer"/>
    <s v="N"/>
    <s v="Yes"/>
    <n v="11"/>
    <m/>
  </r>
  <r>
    <n v="477"/>
    <n v="73"/>
    <x v="445"/>
    <d v="2017-02-12T00:00:00"/>
    <m/>
    <m/>
    <s v="Approved"/>
    <s v="Solex"/>
    <s v="Standard"/>
    <s v="medium"/>
    <s v="medium"/>
    <n v="1945.43"/>
    <n v="333.18"/>
    <n v="38859"/>
    <m/>
    <m/>
    <m/>
    <m/>
    <m/>
    <m/>
    <m/>
    <m/>
    <m/>
    <m/>
    <m/>
    <m/>
  </r>
  <r>
    <n v="196"/>
    <n v="19"/>
    <x v="293"/>
    <d v="2017-12-21T00:00:00"/>
    <n v="9"/>
    <b v="1"/>
    <s v="Approved"/>
    <s v="OHM Cycles"/>
    <s v="Road"/>
    <s v="high"/>
    <s v="large"/>
    <n v="12.01"/>
    <n v="7.21"/>
    <d v="1999-06-23T00:00:00"/>
    <n v="4.8"/>
    <s v="F"/>
    <n v="46"/>
    <d v="1973-06-24T00:00:00"/>
    <n v="47.059838514713341"/>
    <n v="0"/>
    <s v="IT"/>
    <s v="Mass Customer"/>
    <s v="N"/>
    <s v="Yes"/>
    <n v="12"/>
    <m/>
  </r>
  <r>
    <n v="570"/>
    <n v="68"/>
    <x v="446"/>
    <d v="2017-12-21T00:00:00"/>
    <n v="9"/>
    <b v="1"/>
    <s v="Approved"/>
    <s v="OHM Cycles"/>
    <s v="Standard"/>
    <s v="medium"/>
    <s v="medium"/>
    <n v="1636.9"/>
    <n v="44.71"/>
    <d v="2010-08-20T00:00:00"/>
    <n v="1592.19"/>
    <s v="M"/>
    <n v="20"/>
    <d v="1987-10-07T00:00:00"/>
    <n v="32.763948103754437"/>
    <s v="Cost Accountant"/>
    <s v="Financial Services"/>
    <s v="Mass Customer"/>
    <s v="N"/>
    <s v="No"/>
    <n v="18"/>
    <m/>
  </r>
  <r>
    <n v="1092"/>
    <n v="92"/>
    <x v="447"/>
    <d v="2017-12-21T00:00:00"/>
    <n v="9"/>
    <b v="0"/>
    <s v="Approved"/>
    <s v="WeareA2B"/>
    <s v="Standard"/>
    <s v="medium"/>
    <s v="small"/>
    <n v="1415.01"/>
    <n v="1259.3599999999999"/>
    <d v="2003-01-05T00:00:00"/>
    <n v="155.65000000000009"/>
    <s v="M"/>
    <n v="76"/>
    <d v="1993-04-19T00:00:00"/>
    <n v="27.226961802384576"/>
    <n v="0"/>
    <s v="Financial Services"/>
    <s v="Mass Customer"/>
    <s v="N"/>
    <s v="No"/>
    <n v="3"/>
    <m/>
  </r>
  <r>
    <n v="2137"/>
    <n v="57"/>
    <x v="448"/>
    <d v="2017-12-21T00:00:00"/>
    <n v="9"/>
    <b v="1"/>
    <s v="Approved"/>
    <s v="WeareA2B"/>
    <s v="Touring"/>
    <s v="medium"/>
    <s v="large"/>
    <n v="1890.39"/>
    <n v="260.14"/>
    <d v="1991-01-21T00:00:00"/>
    <n v="1630.25"/>
    <s v="M"/>
    <n v="81"/>
    <d v="1998-03-18T00:00:00"/>
    <n v="22.311893309233888"/>
    <s v="Biostatistician I"/>
    <s v="Argiculture"/>
    <s v="Mass Customer"/>
    <s v="N"/>
    <s v="Yes"/>
    <n v="4"/>
    <m/>
  </r>
  <r>
    <n v="2466"/>
    <n v="21"/>
    <x v="449"/>
    <d v="2017-12-21T00:00:00"/>
    <n v="9"/>
    <b v="0"/>
    <s v="Approved"/>
    <s v="Solex"/>
    <s v="Standard"/>
    <s v="medium"/>
    <s v="large"/>
    <n v="1071.23"/>
    <n v="380.74"/>
    <d v="1996-04-05T00:00:00"/>
    <n v="690.49"/>
    <s v="M"/>
    <n v="23"/>
    <d v="1961-06-02T00:00:00"/>
    <n v="59.128331665398271"/>
    <s v="Assistant Media Planner"/>
    <s v="Entertainment"/>
    <s v="Mass Customer"/>
    <s v="N"/>
    <s v="No"/>
    <n v="20"/>
    <m/>
  </r>
  <r>
    <n v="2583"/>
    <n v="3"/>
    <x v="450"/>
    <d v="2017-12-21T00:00:00"/>
    <n v="9"/>
    <b v="1"/>
    <s v="Approved"/>
    <s v="Trek Bicycles"/>
    <s v="Standard"/>
    <s v="medium"/>
    <s v="large"/>
    <n v="2091.4699999999998"/>
    <n v="388.92"/>
    <d v="2010-06-07T00:00:00"/>
    <n v="1702.5499999999997"/>
    <s v="F"/>
    <n v="19"/>
    <d v="1987-12-30T00:00:00"/>
    <n v="32.53381111745307"/>
    <s v="Project Manager"/>
    <s v="n/a"/>
    <s v="Affluent Customer"/>
    <s v="N"/>
    <s v="Yes"/>
    <n v="2"/>
    <m/>
  </r>
  <r>
    <n v="2809"/>
    <n v="100"/>
    <x v="451"/>
    <d v="2017-12-21T00:00:00"/>
    <n v="9"/>
    <b v="1"/>
    <s v="Approved"/>
    <s v="Norco Bicycles"/>
    <s v="Road"/>
    <s v="medium"/>
    <s v="medium"/>
    <n v="1036.5899999999999"/>
    <n v="206.35"/>
    <d v="1991-05-06T00:00:00"/>
    <n v="830.2399999999999"/>
    <s v="M"/>
    <n v="57"/>
    <d v="1994-06-13T00:00:00"/>
    <n v="26.076276870877724"/>
    <s v="Paralegal"/>
    <s v="Financial Services"/>
    <s v="Mass Customer"/>
    <s v="N"/>
    <s v="No"/>
    <n v="7"/>
    <m/>
  </r>
  <r>
    <n v="2889"/>
    <n v="5"/>
    <x v="452"/>
    <d v="2017-12-21T00:00:00"/>
    <n v="9"/>
    <b v="0"/>
    <s v="Approved"/>
    <s v="Giant Bicycles"/>
    <s v="Standard"/>
    <s v="high"/>
    <s v="medium"/>
    <n v="1129.1300000000001"/>
    <n v="677.48"/>
    <d v="2014-03-03T00:00:00"/>
    <n v="451.65000000000009"/>
    <s v="F"/>
    <n v="20"/>
    <d v="1955-05-20T00:00:00"/>
    <n v="65.169427555809236"/>
    <s v="Software Test Engineer III"/>
    <s v="n/a"/>
    <s v="High Net Worth"/>
    <s v="N"/>
    <s v="Yes"/>
    <n v="11"/>
    <m/>
  </r>
  <r>
    <n v="3381"/>
    <n v="87"/>
    <x v="453"/>
    <d v="2017-12-21T00:00:00"/>
    <n v="9"/>
    <b v="1"/>
    <s v="Approved"/>
    <s v="OHM Cycles"/>
    <s v="Standard"/>
    <s v="medium"/>
    <s v="medium"/>
    <n v="1636.9"/>
    <n v="44.71"/>
    <d v="2010-08-20T00:00:00"/>
    <n v="1592.19"/>
    <s v="M"/>
    <n v="39"/>
    <d v="1976-09-29T00:00:00"/>
    <n v="43.791345364028409"/>
    <s v="Senior Editor"/>
    <s v="Financial Services"/>
    <s v="High Net Worth"/>
    <s v="N"/>
    <s v="No"/>
    <n v="6"/>
    <m/>
  </r>
  <r>
    <n v="3455"/>
    <n v="50"/>
    <x v="454"/>
    <d v="2017-12-21T00:00:00"/>
    <n v="9"/>
    <b v="0"/>
    <s v="Approved"/>
    <s v="WeareA2B"/>
    <s v="Standard"/>
    <s v="medium"/>
    <s v="small"/>
    <n v="175.89"/>
    <n v="131.91999999999999"/>
    <d v="2003-02-16T00:00:00"/>
    <n v="43.97"/>
    <s v="M"/>
    <n v="7"/>
    <d v="1954-07-06T00:00:00"/>
    <n v="66.040660432521562"/>
    <s v="Systems Administrator III"/>
    <s v="Financial Services"/>
    <s v="Mass Customer"/>
    <s v="N"/>
    <s v="No"/>
    <n v="7"/>
    <m/>
  </r>
  <r>
    <n v="3492"/>
    <n v="35"/>
    <x v="263"/>
    <d v="2017-12-21T00:00:00"/>
    <n v="9"/>
    <b v="0"/>
    <s v="Approved"/>
    <s v="Trek Bicycles"/>
    <s v="Standard"/>
    <s v="low"/>
    <s v="medium"/>
    <n v="1057.51"/>
    <n v="154.4"/>
    <d v="1999-12-04T00:00:00"/>
    <n v="903.11"/>
    <s v="F"/>
    <n v="53"/>
    <d v="1962-03-17T00:00:00"/>
    <n v="58.33929056950786"/>
    <s v="Mechanical Systems Engineer"/>
    <s v="Property"/>
    <s v="Mass Customer"/>
    <s v="N"/>
    <s v="Yes"/>
    <n v="19"/>
    <m/>
  </r>
  <r>
    <n v="3538"/>
    <n v="12"/>
    <x v="455"/>
    <d v="2017-12-21T00:00:00"/>
    <n v="9"/>
    <b v="1"/>
    <s v="Approved"/>
    <s v="WeareA2B"/>
    <s v="Standard"/>
    <s v="medium"/>
    <s v="medium"/>
    <n v="1231.1500000000001"/>
    <n v="161.6"/>
    <d v="2013-03-12T00:00:00"/>
    <n v="1069.5500000000002"/>
    <s v="M"/>
    <n v="69"/>
    <d v="1955-02-24T00:00:00"/>
    <n v="65.402304268137996"/>
    <s v="Senior Financial Analyst"/>
    <s v="Financial Services"/>
    <s v="Affluent Customer"/>
    <s v="N"/>
    <s v="Yes"/>
    <n v="17"/>
    <m/>
  </r>
  <r>
    <n v="3816"/>
    <n v="14"/>
    <x v="456"/>
    <d v="2017-12-21T00:00:00"/>
    <n v="9"/>
    <b v="1"/>
    <s v="Approved"/>
    <s v="Solex"/>
    <s v="Standard"/>
    <s v="high"/>
    <s v="large"/>
    <n v="1842.92"/>
    <n v="1105.75"/>
    <d v="2011-01-10T00:00:00"/>
    <n v="737.17000000000007"/>
    <s v="M"/>
    <n v="71"/>
    <d v="1953-08-17T00:00:00"/>
    <n v="66.925591939370875"/>
    <s v="Sales Representative"/>
    <s v="Retail"/>
    <s v="High Net Worth"/>
    <s v="N"/>
    <s v="Yes"/>
    <n v="11"/>
    <m/>
  </r>
  <r>
    <n v="3824"/>
    <n v="30"/>
    <x v="457"/>
    <d v="2017-12-21T00:00:00"/>
    <n v="9"/>
    <b v="1"/>
    <s v="Approved"/>
    <s v="Solex"/>
    <s v="Standard"/>
    <s v="high"/>
    <s v="medium"/>
    <n v="748.17"/>
    <n v="448.9"/>
    <d v="1994-07-12T00:00:00"/>
    <n v="299.27"/>
    <s v="F"/>
    <n v="17"/>
    <d v="2000-07-23T00:00:00"/>
    <n v="19.96120837772704"/>
    <s v="VP Product Management"/>
    <s v="n/a"/>
    <s v="Mass Customer"/>
    <s v="N"/>
    <s v="Yes"/>
    <n v="2"/>
    <m/>
  </r>
  <r>
    <n v="5306"/>
    <n v="87"/>
    <x v="458"/>
    <d v="2017-12-21T00:00:00"/>
    <n v="9"/>
    <b v="0"/>
    <s v="Approved"/>
    <s v="Giant Bicycles"/>
    <s v="Standard"/>
    <s v="high"/>
    <s v="medium"/>
    <n v="1179"/>
    <n v="707.4"/>
    <d v="1997-08-25T00:00:00"/>
    <n v="471.6"/>
    <s v="F"/>
    <n v="10"/>
    <d v="1964-03-28T00:00:00"/>
    <n v="56.306413857179095"/>
    <s v="Civil Engineer"/>
    <s v="Manufacturing"/>
    <s v="Affluent Customer"/>
    <s v="N"/>
    <s v="No"/>
    <n v="15"/>
    <m/>
  </r>
  <r>
    <n v="5397"/>
    <n v="87"/>
    <x v="459"/>
    <d v="2017-12-21T00:00:00"/>
    <n v="9"/>
    <b v="1"/>
    <s v="Approved"/>
    <s v="Giant Bicycles"/>
    <s v="Standard"/>
    <s v="high"/>
    <s v="medium"/>
    <n v="1179"/>
    <n v="707.4"/>
    <d v="1997-08-25T00:00:00"/>
    <n v="471.6"/>
    <s v="F"/>
    <n v="28"/>
    <d v="1977-10-16T00:00:00"/>
    <n v="42.744770021562658"/>
    <s v="Community Outreach Specialist"/>
    <s v="n/a"/>
    <s v="Affluent Customer"/>
    <s v="N"/>
    <s v="No"/>
    <n v="18"/>
    <m/>
  </r>
  <r>
    <n v="5492"/>
    <n v="94"/>
    <x v="460"/>
    <d v="2017-12-21T00:00:00"/>
    <n v="9"/>
    <b v="1"/>
    <s v="Approved"/>
    <s v="Giant Bicycles"/>
    <s v="Standard"/>
    <s v="medium"/>
    <s v="large"/>
    <n v="1635.3"/>
    <n v="993.66"/>
    <d v="2013-06-09T00:00:00"/>
    <n v="641.64"/>
    <s v="F"/>
    <n v="85"/>
    <d v="1995-03-07T00:00:00"/>
    <n v="25.344770021562656"/>
    <s v="Graphic Designer"/>
    <s v="Financial Services"/>
    <s v="Affluent Customer"/>
    <s v="N"/>
    <s v="No"/>
    <n v="4"/>
    <m/>
  </r>
  <r>
    <n v="6373"/>
    <n v="30"/>
    <x v="461"/>
    <d v="2017-12-21T00:00:00"/>
    <n v="9"/>
    <b v="0"/>
    <s v="Approved"/>
    <s v="Solex"/>
    <s v="Standard"/>
    <s v="high"/>
    <s v="medium"/>
    <n v="748.17"/>
    <n v="448.9"/>
    <d v="1992-10-11T00:00:00"/>
    <n v="299.27"/>
    <s v="M"/>
    <n v="36"/>
    <d v="1975-12-17T00:00:00"/>
    <n v="44.577646733891427"/>
    <s v="Programmer IV"/>
    <s v="Entertainment"/>
    <s v="Affluent Customer"/>
    <s v="N"/>
    <s v="Yes"/>
    <n v="16"/>
    <m/>
  </r>
  <r>
    <n v="6560"/>
    <n v="8"/>
    <x v="462"/>
    <d v="2017-12-21T00:00:00"/>
    <n v="9"/>
    <b v="0"/>
    <s v="Approved"/>
    <s v="Solex"/>
    <s v="Road"/>
    <s v="medium"/>
    <s v="small"/>
    <n v="1703.52"/>
    <n v="1516.13"/>
    <d v="2011-04-16T00:00:00"/>
    <n v="187.38999999999987"/>
    <s v="M"/>
    <n v="65"/>
    <d v="1989-04-21T00:00:00"/>
    <n v="31.224222076357176"/>
    <s v="Computer Systems Analyst IV"/>
    <s v="n/a"/>
    <s v="Mass Customer"/>
    <s v="N"/>
    <s v="No"/>
    <n v="14"/>
    <m/>
  </r>
  <r>
    <n v="7442"/>
    <n v="72"/>
    <x v="463"/>
    <d v="2017-12-21T00:00:00"/>
    <n v="9"/>
    <b v="0"/>
    <s v="Approved"/>
    <s v="Norco Bicycles"/>
    <s v="Standard"/>
    <s v="medium"/>
    <s v="medium"/>
    <n v="360.4"/>
    <n v="270.3"/>
    <d v="2016-12-06T00:00:00"/>
    <n v="90.099999999999966"/>
    <s v="F"/>
    <n v="26"/>
    <d v="1974-05-31T00:00:00"/>
    <n v="46.125591939370878"/>
    <s v="Clinical Specialist"/>
    <s v="Health"/>
    <s v="Mass Customer"/>
    <s v="N"/>
    <s v="Yes"/>
    <n v="10"/>
    <m/>
  </r>
  <r>
    <n v="8405"/>
    <n v="9"/>
    <x v="240"/>
    <d v="2017-12-21T00:00:00"/>
    <n v="9"/>
    <b v="1"/>
    <s v="Approved"/>
    <s v="OHM Cycles"/>
    <s v="Road"/>
    <s v="medium"/>
    <s v="medium"/>
    <n v="742.54"/>
    <n v="667.4"/>
    <d v="2004-08-17T00:00:00"/>
    <n v="75.139999999999986"/>
    <s v="M"/>
    <n v="50"/>
    <d v="1969-08-02T00:00:00"/>
    <n v="50.955728925672247"/>
    <s v="Food Chemist"/>
    <s v="Health"/>
    <s v="Mass Customer"/>
    <s v="N"/>
    <s v="Yes"/>
    <n v="6"/>
    <m/>
  </r>
  <r>
    <n v="9033"/>
    <n v="31"/>
    <x v="464"/>
    <d v="2017-12-21T00:00:00"/>
    <n v="9"/>
    <b v="1"/>
    <s v="Approved"/>
    <s v="Giant Bicycles"/>
    <s v="Standard"/>
    <s v="medium"/>
    <s v="medium"/>
    <n v="230.91"/>
    <n v="173.18"/>
    <d v="1995-12-19T00:00:00"/>
    <n v="57.72999999999999"/>
    <s v="M"/>
    <n v="2"/>
    <d v="1969-10-09T00:00:00"/>
    <n v="50.76942755580923"/>
    <s v="Senior Financial Analyst"/>
    <s v="Financial Services"/>
    <s v="Mass Customer"/>
    <s v="N"/>
    <s v="Yes"/>
    <n v="14"/>
    <m/>
  </r>
  <r>
    <n v="9418"/>
    <n v="7"/>
    <x v="465"/>
    <d v="2017-12-21T00:00:00"/>
    <n v="9"/>
    <b v="0"/>
    <s v="Approved"/>
    <s v="Giant Bicycles"/>
    <s v="Standard"/>
    <s v="medium"/>
    <s v="small"/>
    <n v="1311.44"/>
    <n v="1167.18"/>
    <d v="1992-10-11T00:00:00"/>
    <n v="144.26"/>
    <s v="M"/>
    <n v="10"/>
    <d v="1970-07-15T00:00:00"/>
    <n v="50.005043994165398"/>
    <s v="Software Engineer III"/>
    <s v="n/a"/>
    <s v="High Net Worth"/>
    <s v="N"/>
    <s v="No"/>
    <n v="10"/>
    <m/>
  </r>
  <r>
    <n v="9475"/>
    <n v="52"/>
    <x v="466"/>
    <d v="2017-12-21T00:00:00"/>
    <n v="9"/>
    <b v="0"/>
    <s v="Approved"/>
    <s v="OHM Cycles"/>
    <s v="Road"/>
    <s v="medium"/>
    <s v="medium"/>
    <n v="1280.28"/>
    <n v="829.51"/>
    <d v="2001-11-25T00:00:00"/>
    <n v="450.77"/>
    <s v="M"/>
    <n v="22"/>
    <d v="2001-12-19T00:00:00"/>
    <n v="18.552989199644848"/>
    <s v="Internal Auditor"/>
    <s v="Retail"/>
    <s v="Mass Customer"/>
    <s v="N"/>
    <s v="No"/>
    <n v="1"/>
    <m/>
  </r>
  <r>
    <n v="9614"/>
    <n v="63"/>
    <x v="467"/>
    <d v="2017-12-21T00:00:00"/>
    <n v="9"/>
    <b v="1"/>
    <s v="Approved"/>
    <s v="Solex"/>
    <s v="Standard"/>
    <s v="medium"/>
    <s v="medium"/>
    <n v="1483.2"/>
    <n v="99.59"/>
    <d v="2005-10-22T00:00:00"/>
    <n v="1383.6100000000001"/>
    <s v="F"/>
    <n v="97"/>
    <d v="1977-02-27T00:00:00"/>
    <n v="43.377646733891424"/>
    <s v="Financial Advisor"/>
    <s v="Financial Services"/>
    <s v="Affluent Customer"/>
    <s v="N"/>
    <s v="Yes"/>
    <n v="12"/>
    <m/>
  </r>
  <r>
    <n v="9738"/>
    <n v="61"/>
    <x v="468"/>
    <d v="2017-12-21T00:00:00"/>
    <n v="9"/>
    <b v="1"/>
    <s v="Approved"/>
    <s v="OHM Cycles"/>
    <s v="Standard"/>
    <s v="low"/>
    <s v="medium"/>
    <n v="71.16"/>
    <n v="56.93"/>
    <d v="2015-06-17T00:00:00"/>
    <n v="14.229999999999997"/>
    <s v="M"/>
    <n v="55"/>
    <d v="1963-06-17T00:00:00"/>
    <n v="57.087235774987313"/>
    <s v="Clinical Specialist"/>
    <s v="Health"/>
    <s v="Affluent Customer"/>
    <s v="N"/>
    <s v="No"/>
    <n v="16"/>
    <m/>
  </r>
  <r>
    <n v="10048"/>
    <n v="45"/>
    <x v="469"/>
    <d v="2017-12-21T00:00:00"/>
    <n v="9"/>
    <b v="0"/>
    <s v="Approved"/>
    <s v="Solex"/>
    <s v="Standard"/>
    <s v="medium"/>
    <s v="medium"/>
    <n v="441.49"/>
    <n v="84.99"/>
    <d v="2014-07-28T00:00:00"/>
    <n v="356.5"/>
    <s v="F"/>
    <n v="96"/>
    <d v="1994-10-30T00:00:00"/>
    <n v="25.695454953069508"/>
    <s v="Automation Specialist I"/>
    <s v="Manufacturing"/>
    <s v="Affluent Customer"/>
    <s v="N"/>
    <s v="Yes"/>
    <n v="7"/>
    <m/>
  </r>
  <r>
    <n v="10320"/>
    <n v="29"/>
    <x v="470"/>
    <d v="2017-12-21T00:00:00"/>
    <n v="9"/>
    <b v="0"/>
    <s v="Approved"/>
    <s v="Norco Bicycles"/>
    <s v="Road"/>
    <s v="medium"/>
    <s v="medium"/>
    <n v="543.39"/>
    <n v="407.54"/>
    <d v="2016-11-22T00:00:00"/>
    <n v="135.84999999999997"/>
    <s v="M"/>
    <n v="34"/>
    <d v="1985-02-14T00:00:00"/>
    <n v="35.407783720192796"/>
    <n v="0"/>
    <s v="Financial Services"/>
    <s v="Affluent Customer"/>
    <s v="N"/>
    <s v="No"/>
    <n v="16"/>
    <m/>
  </r>
  <r>
    <n v="10855"/>
    <n v="17"/>
    <x v="471"/>
    <d v="2017-12-21T00:00:00"/>
    <n v="9"/>
    <b v="0"/>
    <s v="Approved"/>
    <s v="Solex"/>
    <s v="Standard"/>
    <s v="high"/>
    <s v="medium"/>
    <n v="1024.6600000000001"/>
    <n v="614.79999999999995"/>
    <d v="1996-11-09T00:00:00"/>
    <n v="409.86000000000013"/>
    <s v="M"/>
    <n v="50"/>
    <d v="1978-08-13T00:00:00"/>
    <n v="41.920112487316082"/>
    <s v="Paralegal"/>
    <s v="Financial Services"/>
    <s v="Mass Customer"/>
    <s v="N"/>
    <s v="No"/>
    <n v="12"/>
    <m/>
  </r>
  <r>
    <n v="11019"/>
    <n v="66"/>
    <x v="286"/>
    <d v="2017-12-21T00:00:00"/>
    <n v="9"/>
    <b v="1"/>
    <s v="Approved"/>
    <s v="Giant Bicycles"/>
    <s v="Road"/>
    <s v="low"/>
    <s v="small"/>
    <n v="590.26"/>
    <n v="525.33000000000004"/>
    <d v="2010-08-20T00:00:00"/>
    <n v="64.92999999999995"/>
    <s v="F"/>
    <n v="63"/>
    <d v="1960-08-03T00:00:00"/>
    <n v="59.95846865169964"/>
    <s v="Business Systems Development Analyst"/>
    <s v="Property"/>
    <s v="Mass Customer"/>
    <s v="N"/>
    <s v="Yes"/>
    <n v="18"/>
    <m/>
  </r>
  <r>
    <n v="11470"/>
    <n v="42"/>
    <x v="472"/>
    <d v="2017-12-21T00:00:00"/>
    <n v="9"/>
    <b v="1"/>
    <s v="Approved"/>
    <s v="OHM Cycles"/>
    <s v="Road"/>
    <s v="medium"/>
    <s v="small"/>
    <n v="1810"/>
    <n v="1610.9"/>
    <d v="2012-06-04T00:00:00"/>
    <n v="199.09999999999991"/>
    <s v="F"/>
    <n v="93"/>
    <d v="1975-07-24T00:00:00"/>
    <n v="44.977646733891426"/>
    <s v="Chemical Engineer"/>
    <s v="Manufacturing"/>
    <s v="Mass Customer"/>
    <s v="N"/>
    <s v="Yes"/>
    <n v="17"/>
    <m/>
  </r>
  <r>
    <n v="11889"/>
    <n v="40"/>
    <x v="473"/>
    <d v="2017-12-21T00:00:00"/>
    <n v="9"/>
    <b v="1"/>
    <s v="Approved"/>
    <s v="OHM Cycles"/>
    <s v="Standard"/>
    <s v="high"/>
    <s v="medium"/>
    <n v="1458.17"/>
    <n v="874.9"/>
    <d v="1991-08-05T00:00:00"/>
    <n v="583.2700000000001"/>
    <s v="M"/>
    <n v="46"/>
    <d v="1965-01-16T00:00:00"/>
    <n v="55.500934405124298"/>
    <s v="Recruiting Manager"/>
    <s v="Manufacturing"/>
    <s v="Mass Customer"/>
    <s v="N"/>
    <s v="Yes"/>
    <n v="14"/>
    <m/>
  </r>
  <r>
    <n v="12001"/>
    <n v="22"/>
    <x v="21"/>
    <d v="2017-12-21T00:00:00"/>
    <n v="9"/>
    <b v="0"/>
    <s v="Approved"/>
    <s v="WeareA2B"/>
    <s v="Standard"/>
    <s v="medium"/>
    <s v="medium"/>
    <n v="60.34"/>
    <n v="45.26"/>
    <d v="1993-07-15T00:00:00"/>
    <n v="15.080000000000005"/>
    <s v="F"/>
    <n v="43"/>
    <d v="1980-10-04T00:00:00"/>
    <n v="39.77490700786403"/>
    <s v="Structural Analysis Engineer"/>
    <s v="Manufacturing"/>
    <s v="Mass Customer"/>
    <s v="N"/>
    <s v="Yes"/>
    <n v="9"/>
    <m/>
  </r>
  <r>
    <n v="12572"/>
    <n v="70"/>
    <x v="474"/>
    <d v="2017-12-21T00:00:00"/>
    <n v="9"/>
    <b v="1"/>
    <s v="Approved"/>
    <s v="Trek Bicycles"/>
    <s v="Standard"/>
    <s v="high"/>
    <s v="medium"/>
    <n v="495.72"/>
    <n v="297.43"/>
    <d v="2015-04-11T00:00:00"/>
    <n v="198.29000000000002"/>
    <s v="M"/>
    <n v="67"/>
    <d v="1956-07-25T00:00:00"/>
    <n v="63.985865911973619"/>
    <s v="Business Systems Development Analyst"/>
    <s v="Manufacturing"/>
    <s v="Mass Customer"/>
    <s v="N"/>
    <s v="No"/>
    <n v="18"/>
    <m/>
  </r>
  <r>
    <n v="12664"/>
    <n v="33"/>
    <x v="475"/>
    <d v="2017-12-21T00:00:00"/>
    <n v="9"/>
    <b v="1"/>
    <s v="Approved"/>
    <s v="Giant Bicycles"/>
    <s v="Standard"/>
    <s v="medium"/>
    <s v="small"/>
    <n v="1311.44"/>
    <n v="1167.18"/>
    <d v="2011-03-16T00:00:00"/>
    <n v="144.26"/>
    <s v="F"/>
    <n v="32"/>
    <d v="1958-03-23T00:00:00"/>
    <n v="62.325591939370874"/>
    <n v="0"/>
    <s v="n/a"/>
    <s v="Mass Customer"/>
    <s v="N"/>
    <s v="Yes"/>
    <n v="10"/>
    <m/>
  </r>
  <r>
    <n v="12750"/>
    <n v="1"/>
    <x v="476"/>
    <d v="2017-12-21T00:00:00"/>
    <n v="9"/>
    <b v="0"/>
    <s v="Approved"/>
    <s v="Giant Bicycles"/>
    <s v="Standard"/>
    <s v="medium"/>
    <s v="medium"/>
    <n v="1403.5"/>
    <n v="954.82"/>
    <d v="2016-11-14T00:00:00"/>
    <n v="448.67999999999995"/>
    <s v="F"/>
    <n v="21"/>
    <d v="1969-05-19T00:00:00"/>
    <n v="51.161208377727043"/>
    <s v="Programmer III"/>
    <s v="Retail"/>
    <s v="Affluent Customer"/>
    <s v="N"/>
    <s v="Yes"/>
    <n v="18"/>
    <m/>
  </r>
  <r>
    <n v="13892"/>
    <n v="81"/>
    <x v="477"/>
    <d v="2017-12-21T00:00:00"/>
    <n v="9"/>
    <b v="0"/>
    <s v="Approved"/>
    <s v="Norco Bicycles"/>
    <s v="Standard"/>
    <s v="medium"/>
    <s v="small"/>
    <n v="586.45000000000005"/>
    <n v="521.94000000000005"/>
    <d v="1991-07-10T00:00:00"/>
    <n v="64.509999999999991"/>
    <s v="M"/>
    <n v="33"/>
    <d v="2000-06-06T00:00:00"/>
    <n v="20.089975501014713"/>
    <s v="Pharmacist"/>
    <s v="Health"/>
    <s v="Affluent Customer"/>
    <s v="N"/>
    <s v="No"/>
    <n v="2"/>
    <m/>
  </r>
  <r>
    <n v="14671"/>
    <n v="98"/>
    <x v="478"/>
    <d v="2017-12-21T00:00:00"/>
    <n v="9"/>
    <b v="0"/>
    <s v="Approved"/>
    <s v="OHM Cycles"/>
    <s v="Standard"/>
    <s v="medium"/>
    <s v="medium"/>
    <n v="795.34"/>
    <n v="101.58"/>
    <d v="1993-07-20T00:00:00"/>
    <n v="693.76"/>
    <s v="F"/>
    <n v="82"/>
    <d v="1979-01-12T00:00:00"/>
    <n v="41.503674131151698"/>
    <s v="Structural Analysis Engineer"/>
    <s v="n/a"/>
    <s v="High Net Worth"/>
    <s v="N"/>
    <s v="Yes"/>
    <n v="15"/>
    <m/>
  </r>
  <r>
    <n v="15008"/>
    <n v="64"/>
    <x v="479"/>
    <d v="2017-12-21T00:00:00"/>
    <n v="9"/>
    <b v="0"/>
    <s v="Approved"/>
    <s v="Trek Bicycles"/>
    <s v="Standard"/>
    <s v="medium"/>
    <s v="large"/>
    <n v="1469.44"/>
    <n v="596.54999999999995"/>
    <d v="2012-05-18T00:00:00"/>
    <n v="872.8900000000001"/>
    <s v="F"/>
    <n v="80"/>
    <d v="1988-02-01T00:00:00"/>
    <n v="32.443400158548961"/>
    <s v="Junior Executive"/>
    <s v="Manufacturing"/>
    <s v="Mass Customer"/>
    <s v="N"/>
    <s v="No"/>
    <n v="1"/>
    <m/>
  </r>
  <r>
    <n v="15473"/>
    <n v="100"/>
    <x v="480"/>
    <d v="2017-12-21T00:00:00"/>
    <n v="9"/>
    <b v="1"/>
    <s v="Approved"/>
    <s v="Norco Bicycles"/>
    <s v="Road"/>
    <s v="medium"/>
    <s v="medium"/>
    <n v="1036.5899999999999"/>
    <n v="206.35"/>
    <d v="1991-05-06T00:00:00"/>
    <n v="830.2399999999999"/>
    <s v="M"/>
    <n v="63"/>
    <d v="1965-07-26T00:00:00"/>
    <n v="54.977646733891426"/>
    <s v="Data Coordiator"/>
    <s v="n/a"/>
    <s v="Affluent Customer"/>
    <s v="N"/>
    <s v="No"/>
    <n v="17"/>
    <m/>
  </r>
  <r>
    <n v="16640"/>
    <n v="88"/>
    <x v="481"/>
    <d v="2017-12-21T00:00:00"/>
    <n v="9"/>
    <b v="0"/>
    <s v="Approved"/>
    <s v="Norco Bicycles"/>
    <s v="Standard"/>
    <s v="high"/>
    <s v="small"/>
    <n v="1661.92"/>
    <n v="1479.11"/>
    <d v="1993-10-02T00:00:00"/>
    <n v="182.81000000000017"/>
    <s v="M"/>
    <n v="75"/>
    <d v="1995-09-25T00:00:00"/>
    <n v="24.791345364028409"/>
    <s v="VP Product Management"/>
    <s v="Health"/>
    <s v="High Net Worth"/>
    <s v="N"/>
    <s v="Yes"/>
    <n v="14"/>
    <m/>
  </r>
  <r>
    <n v="16959"/>
    <n v="57"/>
    <x v="19"/>
    <d v="2017-12-21T00:00:00"/>
    <n v="9"/>
    <b v="0"/>
    <s v="Approved"/>
    <s v="WeareA2B"/>
    <s v="Touring"/>
    <s v="medium"/>
    <s v="large"/>
    <n v="1890.39"/>
    <n v="260.14"/>
    <d v="2015-06-17T00:00:00"/>
    <n v="1630.25"/>
    <s v="M"/>
    <n v="19"/>
    <d v="1981-09-02T00:00:00"/>
    <n v="38.862578240740739"/>
    <s v="Budget/Accounting Analyst IV"/>
    <s v="IT"/>
    <s v="Mass Customer"/>
    <s v="N"/>
    <s v="Yes"/>
    <n v="6"/>
    <m/>
  </r>
  <r>
    <n v="17025"/>
    <n v="16"/>
    <x v="476"/>
    <d v="2017-12-21T00:00:00"/>
    <n v="9"/>
    <b v="0"/>
    <s v="Approved"/>
    <s v="Norco Bicycles"/>
    <s v="Standard"/>
    <s v="high"/>
    <s v="small"/>
    <n v="1661.92"/>
    <n v="1479.11"/>
    <d v="2010-05-05T00:00:00"/>
    <n v="182.81000000000017"/>
    <s v="F"/>
    <n v="21"/>
    <d v="1969-05-19T00:00:00"/>
    <n v="51.161208377727043"/>
    <s v="Programmer III"/>
    <s v="Retail"/>
    <s v="Affluent Customer"/>
    <s v="N"/>
    <s v="Yes"/>
    <n v="18"/>
    <m/>
  </r>
  <r>
    <n v="17420"/>
    <n v="0"/>
    <x v="482"/>
    <d v="2017-12-21T00:00:00"/>
    <n v="9"/>
    <b v="1"/>
    <s v="Approved"/>
    <s v="OHM Cycles"/>
    <s v="Standard"/>
    <s v="medium"/>
    <s v="medium"/>
    <n v="235.63"/>
    <n v="125.07"/>
    <d v="1997-08-25T00:00:00"/>
    <n v="110.56"/>
    <s v="F"/>
    <n v="51"/>
    <d v="1972-12-27T00:00:00"/>
    <n v="47.550249473617448"/>
    <s v="Cost Accountant"/>
    <s v="Financial Services"/>
    <s v="High Net Worth"/>
    <s v="N"/>
    <s v="Yes"/>
    <n v="8"/>
    <m/>
  </r>
  <r>
    <n v="17800"/>
    <n v="86"/>
    <x v="483"/>
    <d v="2017-12-21T00:00:00"/>
    <n v="9"/>
    <b v="1"/>
    <s v="Approved"/>
    <s v="OHM Cycles"/>
    <s v="Standard"/>
    <s v="medium"/>
    <s v="medium"/>
    <n v="235.63"/>
    <n v="125.07"/>
    <d v="2004-08-07T00:00:00"/>
    <n v="110.56"/>
    <s v="F"/>
    <n v="53"/>
    <d v="1974-10-02T00:00:00"/>
    <n v="45.785865911973616"/>
    <s v="Clinical Specialist"/>
    <s v="Health"/>
    <s v="Mass Customer"/>
    <s v="N"/>
    <s v="Yes"/>
    <n v="21"/>
    <m/>
  </r>
  <r>
    <n v="18300"/>
    <n v="5"/>
    <x v="484"/>
    <d v="2017-12-21T00:00:00"/>
    <n v="9"/>
    <b v="1"/>
    <s v="Approved"/>
    <s v="Giant Bicycles"/>
    <s v="Standard"/>
    <s v="high"/>
    <s v="medium"/>
    <n v="1129.1300000000001"/>
    <n v="677.48"/>
    <d v="2005-08-09T00:00:00"/>
    <n v="451.65000000000009"/>
    <s v="M"/>
    <n v="63"/>
    <d v="1985-05-03T00:00:00"/>
    <n v="35.194085090055808"/>
    <s v="Librarian"/>
    <s v="Entertainment"/>
    <s v="High Net Worth"/>
    <s v="N"/>
    <s v="No"/>
    <n v="18"/>
    <m/>
  </r>
  <r>
    <n v="18437"/>
    <n v="3"/>
    <x v="485"/>
    <d v="2017-12-21T00:00:00"/>
    <n v="9"/>
    <b v="0"/>
    <s v="Approved"/>
    <s v="Trek Bicycles"/>
    <s v="Standard"/>
    <s v="medium"/>
    <s v="large"/>
    <n v="2091.4699999999998"/>
    <n v="388.92"/>
    <d v="2015-05-21T00:00:00"/>
    <n v="1702.5499999999997"/>
    <s v="M"/>
    <n v="20"/>
    <d v="1977-12-09T00:00:00"/>
    <n v="42.596824816083206"/>
    <s v="Information Systems Manager"/>
    <s v="Property"/>
    <s v="Mass Customer"/>
    <s v="N"/>
    <s v="Yes"/>
    <n v="10"/>
    <m/>
  </r>
  <r>
    <n v="18733"/>
    <n v="86"/>
    <x v="486"/>
    <d v="2017-12-21T00:00:00"/>
    <n v="9"/>
    <b v="0"/>
    <s v="Approved"/>
    <s v="Norco Bicycles"/>
    <s v="Road"/>
    <s v="high"/>
    <s v="large"/>
    <n v="774.53"/>
    <n v="464.72"/>
    <d v="1994-07-12T00:00:00"/>
    <n v="309.80999999999995"/>
    <s v="F"/>
    <n v="2"/>
    <d v="1978-08-21T00:00:00"/>
    <n v="41.898194679096903"/>
    <s v="Social Worker"/>
    <s v="Health"/>
    <s v="High Net Worth"/>
    <s v="N"/>
    <s v="Yes"/>
    <n v="5"/>
    <m/>
  </r>
  <r>
    <n v="18887"/>
    <n v="93"/>
    <x v="487"/>
    <d v="2017-12-21T00:00:00"/>
    <n v="9"/>
    <b v="0"/>
    <s v="Approved"/>
    <s v="OHM Cycles"/>
    <s v="Standard"/>
    <s v="high"/>
    <s v="medium"/>
    <n v="1458.17"/>
    <n v="874.9"/>
    <d v="2006-02-02T00:00:00"/>
    <n v="583.2700000000001"/>
    <s v="F"/>
    <n v="24"/>
    <d v="1974-02-21T00:00:00"/>
    <n v="46.396824816083203"/>
    <s v="Assistant Media Planner"/>
    <s v="Entertainment"/>
    <s v="High Net Worth"/>
    <s v="N"/>
    <s v="No"/>
    <n v="15"/>
    <m/>
  </r>
  <r>
    <n v="19429"/>
    <n v="88"/>
    <x v="488"/>
    <d v="2017-12-21T00:00:00"/>
    <n v="9"/>
    <b v="0"/>
    <s v="Approved"/>
    <s v="Norco Bicycles"/>
    <s v="Standard"/>
    <s v="medium"/>
    <s v="medium"/>
    <n v="1198.46"/>
    <n v="381.1"/>
    <d v="1998-12-16T00:00:00"/>
    <n v="817.36"/>
    <s v="F"/>
    <n v="69"/>
    <d v="1957-09-08T00:00:00"/>
    <n v="62.862578240740739"/>
    <s v="Junior Executive"/>
    <s v="n/a"/>
    <s v="Mass Customer"/>
    <s v="N"/>
    <s v="No"/>
    <n v="11"/>
    <m/>
  </r>
  <r>
    <n v="144"/>
    <n v="92"/>
    <x v="489"/>
    <d v="2017-12-20T00:00:00"/>
    <n v="10"/>
    <b v="0"/>
    <s v="Approved"/>
    <s v="WeareA2B"/>
    <s v="Touring"/>
    <s v="medium"/>
    <s v="large"/>
    <n v="1890.39"/>
    <n v="260.14"/>
    <d v="1991-01-21T00:00:00"/>
    <n v="1630.25"/>
    <s v="F"/>
    <n v="67"/>
    <d v="1968-08-19T00:00:00"/>
    <n v="51.909153583206489"/>
    <s v="Structural Engineer"/>
    <s v="Manufacturing"/>
    <s v="High Net Worth"/>
    <s v="N"/>
    <s v="No"/>
    <n v="16"/>
    <m/>
  </r>
  <r>
    <n v="244"/>
    <n v="63"/>
    <x v="490"/>
    <d v="2017-12-20T00:00:00"/>
    <n v="10"/>
    <b v="1"/>
    <s v="Approved"/>
    <s v="WeareA2B"/>
    <s v="Standard"/>
    <s v="medium"/>
    <s v="medium"/>
    <n v="1992.93"/>
    <n v="762.63"/>
    <d v="1993-05-26T00:00:00"/>
    <n v="1230.3000000000002"/>
    <s v="F"/>
    <n v="4"/>
    <d v="1977-12-15T00:00:00"/>
    <n v="42.58038645991882"/>
    <s v="Analyst Programmer"/>
    <s v="Health"/>
    <s v="High Net Worth"/>
    <s v="N"/>
    <s v="No"/>
    <n v="18"/>
    <m/>
  </r>
  <r>
    <n v="530"/>
    <n v="62"/>
    <x v="491"/>
    <d v="2017-03-31T00:00:00"/>
    <m/>
    <m/>
    <s v="Approved"/>
    <s v="Solex"/>
    <s v="Standard"/>
    <s v="medium"/>
    <s v="medium"/>
    <n v="478.16"/>
    <n v="298.72000000000003"/>
    <n v="34143"/>
    <m/>
    <m/>
    <m/>
    <m/>
    <m/>
    <m/>
    <m/>
    <m/>
    <m/>
    <m/>
    <m/>
    <m/>
  </r>
  <r>
    <n v="679"/>
    <n v="74"/>
    <x v="492"/>
    <d v="2017-12-20T00:00:00"/>
    <n v="10"/>
    <b v="1"/>
    <s v="Approved"/>
    <s v="WeareA2B"/>
    <s v="Standard"/>
    <s v="medium"/>
    <s v="medium"/>
    <n v="1228.07"/>
    <n v="400.91"/>
    <d v="2004-07-25T00:00:00"/>
    <n v="827.15999999999985"/>
    <s v="F"/>
    <n v="46"/>
    <d v="1970-10-27T00:00:00"/>
    <n v="49.720112487316079"/>
    <n v="0"/>
    <s v="Financial Services"/>
    <s v="Affluent Customer"/>
    <s v="N"/>
    <s v="Yes"/>
    <n v="19"/>
    <m/>
  </r>
  <r>
    <n v="1211"/>
    <n v="77"/>
    <x v="493"/>
    <d v="2017-12-20T00:00:00"/>
    <n v="10"/>
    <b v="0"/>
    <s v="Approved"/>
    <s v="Norco Bicycles"/>
    <s v="Road"/>
    <s v="medium"/>
    <s v="large"/>
    <n v="1240.31"/>
    <n v="795.1"/>
    <d v="2011-01-10T00:00:00"/>
    <n v="445.20999999999992"/>
    <s v="M"/>
    <n v="69"/>
    <d v="1988-08-24T00:00:00"/>
    <n v="31.881756322932521"/>
    <s v="Teacher"/>
    <s v="Telecommunications"/>
    <s v="Affluent Customer"/>
    <s v="N"/>
    <s v="Yes"/>
    <n v="6"/>
    <m/>
  </r>
  <r>
    <n v="1983"/>
    <n v="61"/>
    <x v="494"/>
    <d v="2017-12-20T00:00:00"/>
    <n v="10"/>
    <b v="0"/>
    <s v="Approved"/>
    <s v="Norco Bicycles"/>
    <s v="Standard"/>
    <s v="medium"/>
    <s v="small"/>
    <n v="586.45000000000005"/>
    <n v="521.94000000000005"/>
    <d v="1991-07-10T00:00:00"/>
    <n v="64.509999999999991"/>
    <s v="F"/>
    <n v="98"/>
    <d v="1994-02-04T00:00:00"/>
    <n v="26.429701528411972"/>
    <s v="Assistant Professor"/>
    <s v="Argiculture"/>
    <s v="High Net Worth"/>
    <s v="N"/>
    <s v="No"/>
    <n v="5"/>
    <m/>
  </r>
  <r>
    <n v="2640"/>
    <n v="20"/>
    <x v="421"/>
    <d v="2017-12-20T00:00:00"/>
    <n v="10"/>
    <b v="0"/>
    <s v="Approved"/>
    <s v="Trek Bicycles"/>
    <s v="Standard"/>
    <s v="medium"/>
    <s v="small"/>
    <n v="1775.81"/>
    <n v="1580.47"/>
    <d v="1993-05-26T00:00:00"/>
    <n v="195.33999999999992"/>
    <s v="F"/>
    <n v="61"/>
    <d v="1972-02-07T00:00:00"/>
    <n v="48.437920706494161"/>
    <s v="Programmer Analyst IV"/>
    <s v="Manufacturing"/>
    <s v="Mass Customer"/>
    <s v="N"/>
    <s v="Yes"/>
    <n v="7"/>
    <m/>
  </r>
  <r>
    <n v="2796"/>
    <n v="54"/>
    <x v="495"/>
    <d v="2017-12-20T00:00:00"/>
    <n v="10"/>
    <b v="0"/>
    <s v="Approved"/>
    <s v="WeareA2B"/>
    <s v="Standard"/>
    <s v="medium"/>
    <s v="medium"/>
    <n v="1807.45"/>
    <n v="778.69"/>
    <d v="2016-12-06T00:00:00"/>
    <n v="1028.76"/>
    <s v="M"/>
    <n v="97"/>
    <d v="1977-12-23T00:00:00"/>
    <n v="42.558468651699641"/>
    <n v="0"/>
    <s v="Health"/>
    <s v="High Net Worth"/>
    <s v="N"/>
    <s v="Yes"/>
    <n v="10"/>
    <m/>
  </r>
  <r>
    <n v="2931"/>
    <n v="17"/>
    <x v="496"/>
    <d v="2017-12-20T00:00:00"/>
    <n v="10"/>
    <b v="0"/>
    <s v="Approved"/>
    <s v="Solex"/>
    <s v="Standard"/>
    <s v="high"/>
    <s v="medium"/>
    <n v="1024.6600000000001"/>
    <n v="614.79999999999995"/>
    <d v="1996-11-09T00:00:00"/>
    <n v="409.86000000000013"/>
    <s v="F"/>
    <n v="21"/>
    <d v="1953-09-17T00:00:00"/>
    <n v="66.84066043252156"/>
    <s v="Help Desk Technician"/>
    <s v="Manufacturing"/>
    <s v="Affluent Customer"/>
    <s v="N"/>
    <s v="No"/>
    <n v="15"/>
    <m/>
  </r>
  <r>
    <n v="3104"/>
    <n v="0"/>
    <x v="497"/>
    <d v="2017-12-20T00:00:00"/>
    <n v="10"/>
    <b v="1"/>
    <s v="Approved"/>
    <s v="Norco Bicycles"/>
    <s v="Standard"/>
    <s v="low"/>
    <s v="medium"/>
    <n v="363.01"/>
    <n v="290.41000000000003"/>
    <d v="2016-03-29T00:00:00"/>
    <n v="72.599999999999966"/>
    <s v="M"/>
    <n v="67"/>
    <d v="1967-03-15T00:00:00"/>
    <n v="53.34203029553526"/>
    <s v="Actuary"/>
    <s v="Financial Services"/>
    <s v="High Net Worth"/>
    <s v="N"/>
    <s v="Yes"/>
    <n v="19"/>
    <m/>
  </r>
  <r>
    <n v="3306"/>
    <n v="90"/>
    <x v="498"/>
    <d v="2017-12-20T00:00:00"/>
    <n v="10"/>
    <b v="0"/>
    <s v="Approved"/>
    <s v="Norco Bicycles"/>
    <s v="Standard"/>
    <s v="low"/>
    <s v="medium"/>
    <n v="363.01"/>
    <n v="290.41000000000003"/>
    <d v="2003-01-05T00:00:00"/>
    <n v="72.599999999999966"/>
    <s v="M"/>
    <n v="16"/>
    <d v="1991-05-09T00:00:00"/>
    <n v="29.174907007864025"/>
    <n v="0"/>
    <s v="Manufacturing"/>
    <s v="Affluent Customer"/>
    <s v="N"/>
    <s v="Yes"/>
    <n v="8"/>
    <m/>
  </r>
  <r>
    <n v="3450"/>
    <n v="80"/>
    <x v="499"/>
    <d v="2017-12-20T00:00:00"/>
    <n v="10"/>
    <b v="1"/>
    <s v="Approved"/>
    <s v="Trek Bicycles"/>
    <s v="Standard"/>
    <s v="medium"/>
    <s v="large"/>
    <n v="1469.44"/>
    <n v="596.54999999999995"/>
    <d v="2012-05-18T00:00:00"/>
    <n v="872.8900000000001"/>
    <s v="F"/>
    <n v="6"/>
    <d v="1978-07-04T00:00:00"/>
    <n v="42.029701528411969"/>
    <s v="Web Designer IV"/>
    <s v="Property"/>
    <s v="High Net Worth"/>
    <s v="N"/>
    <s v="No"/>
    <n v="7"/>
    <m/>
  </r>
  <r>
    <n v="4096"/>
    <n v="4"/>
    <x v="500"/>
    <d v="2017-12-20T00:00:00"/>
    <n v="10"/>
    <b v="1"/>
    <s v="Approved"/>
    <s v="Giant Bicycles"/>
    <s v="Standard"/>
    <s v="high"/>
    <s v="medium"/>
    <n v="1129.1300000000001"/>
    <n v="677.48"/>
    <d v="2005-08-09T00:00:00"/>
    <n v="451.65000000000009"/>
    <s v="M"/>
    <n v="51"/>
    <d v="1987-04-15T00:00:00"/>
    <n v="33.243400158548958"/>
    <s v="Engineer I"/>
    <s v="Manufacturing"/>
    <s v="Mass Customer"/>
    <s v="N"/>
    <s v="No"/>
    <n v="17"/>
    <m/>
  </r>
  <r>
    <n v="4249"/>
    <n v="1"/>
    <x v="501"/>
    <d v="2017-12-20T00:00:00"/>
    <n v="10"/>
    <b v="1"/>
    <s v="Approved"/>
    <s v="Giant Bicycles"/>
    <s v="Standard"/>
    <s v="medium"/>
    <s v="medium"/>
    <n v="1403.5"/>
    <n v="954.82"/>
    <d v="2016-11-14T00:00:00"/>
    <n v="448.67999999999995"/>
    <s v="F"/>
    <n v="90"/>
    <d v="1985-10-06T00:00:00"/>
    <n v="34.766687829781837"/>
    <s v="Desktop Support Technician"/>
    <s v="n/a"/>
    <s v="Mass Customer"/>
    <s v="N"/>
    <s v="Yes"/>
    <n v="12"/>
    <m/>
  </r>
  <r>
    <n v="4955"/>
    <n v="33"/>
    <x v="502"/>
    <d v="2017-12-20T00:00:00"/>
    <n v="10"/>
    <b v="1"/>
    <s v="Approved"/>
    <s v="Giant Bicycles"/>
    <s v="Standard"/>
    <s v="medium"/>
    <s v="small"/>
    <n v="1311.44"/>
    <n v="1167.18"/>
    <d v="2014-07-28T00:00:00"/>
    <n v="144.26"/>
    <s v="M"/>
    <n v="42"/>
    <d v="1982-07-28T00:00:00"/>
    <n v="37.96120837772704"/>
    <s v="Media Manager III"/>
    <s v="Property"/>
    <s v="Mass Customer"/>
    <s v="N"/>
    <s v="Yes"/>
    <n v="15"/>
    <m/>
  </r>
  <r>
    <n v="5370"/>
    <n v="86"/>
    <x v="503"/>
    <d v="2017-12-20T00:00:00"/>
    <n v="10"/>
    <b v="1"/>
    <s v="Approved"/>
    <s v="OHM Cycles"/>
    <s v="Standard"/>
    <s v="medium"/>
    <s v="medium"/>
    <n v="235.63"/>
    <n v="125.07"/>
    <d v="1993-04-20T00:00:00"/>
    <n v="110.56"/>
    <s v="F"/>
    <n v="66"/>
    <d v="1995-02-14T00:00:00"/>
    <n v="25.402304268138"/>
    <s v="GIS Technical Architect"/>
    <s v="n/a"/>
    <s v="Affluent Customer"/>
    <s v="N"/>
    <s v="Yes"/>
    <n v="1"/>
    <m/>
  </r>
  <r>
    <n v="5598"/>
    <n v="85"/>
    <x v="504"/>
    <d v="2017-12-20T00:00:00"/>
    <n v="10"/>
    <b v="0"/>
    <s v="Approved"/>
    <s v="WeareA2B"/>
    <s v="Standard"/>
    <s v="medium"/>
    <s v="medium"/>
    <n v="1228.07"/>
    <n v="400.91"/>
    <d v="2015-08-10T00:00:00"/>
    <n v="827.15999999999985"/>
    <s v="M"/>
    <n v="43"/>
    <d v="1995-02-10T00:00:00"/>
    <n v="25.413263172247589"/>
    <n v="0"/>
    <s v="n/a"/>
    <s v="High Net Worth"/>
    <s v="N"/>
    <s v="Yes"/>
    <n v="1"/>
    <m/>
  </r>
  <r>
    <n v="6020"/>
    <n v="1"/>
    <x v="505"/>
    <d v="2017-12-20T00:00:00"/>
    <n v="10"/>
    <b v="0"/>
    <s v="Approved"/>
    <s v="Giant Bicycles"/>
    <s v="Standard"/>
    <s v="medium"/>
    <s v="medium"/>
    <n v="1403.5"/>
    <n v="954.82"/>
    <d v="2016-11-14T00:00:00"/>
    <n v="448.67999999999995"/>
    <s v="M"/>
    <n v="60"/>
    <d v="1979-09-14T00:00:00"/>
    <n v="40.832441254439367"/>
    <s v="Social Worker"/>
    <s v="Health"/>
    <s v="Affluent Customer"/>
    <s v="N"/>
    <s v="Yes"/>
    <n v="20"/>
    <m/>
  </r>
  <r>
    <n v="6073"/>
    <n v="17"/>
    <x v="506"/>
    <d v="2017-12-20T00:00:00"/>
    <n v="10"/>
    <b v="1"/>
    <s v="Approved"/>
    <s v="WeareA2B"/>
    <s v="Touring"/>
    <s v="medium"/>
    <s v="large"/>
    <n v="1362.99"/>
    <n v="57.74"/>
    <d v="1993-04-20T00:00:00"/>
    <n v="1305.25"/>
    <s v="F"/>
    <n v="44"/>
    <d v="1980-05-03T00:00:00"/>
    <n v="40.196824816083208"/>
    <s v="Tax Accountant"/>
    <s v="n/a"/>
    <s v="High Net Worth"/>
    <s v="N"/>
    <s v="No"/>
    <n v="16"/>
    <m/>
  </r>
  <r>
    <n v="6398"/>
    <n v="72"/>
    <x v="507"/>
    <d v="2017-12-20T00:00:00"/>
    <n v="10"/>
    <b v="0"/>
    <s v="Approved"/>
    <s v="OHM Cycles"/>
    <s v="Standard"/>
    <s v="medium"/>
    <s v="medium"/>
    <n v="912.52"/>
    <n v="141.4"/>
    <d v="1993-06-23T00:00:00"/>
    <n v="771.12"/>
    <s v="M"/>
    <n v="87"/>
    <d v="1974-06-07T00:00:00"/>
    <n v="46.106413857179092"/>
    <s v="Business Systems Development Analyst"/>
    <s v="Financial Services"/>
    <s v="High Net Worth"/>
    <s v="N"/>
    <s v="Yes"/>
    <n v="16"/>
    <m/>
  </r>
  <r>
    <n v="7902"/>
    <n v="92"/>
    <x v="508"/>
    <d v="2017-12-20T00:00:00"/>
    <n v="10"/>
    <b v="0"/>
    <s v="Approved"/>
    <s v="WeareA2B"/>
    <s v="Standard"/>
    <s v="medium"/>
    <s v="small"/>
    <n v="1415.01"/>
    <n v="1259.3599999999999"/>
    <d v="2002-10-10T00:00:00"/>
    <n v="155.65000000000009"/>
    <s v="M"/>
    <n v="60"/>
    <d v="1997-01-14T00:00:00"/>
    <n v="23.484496048959915"/>
    <n v="0"/>
    <s v="Health"/>
    <s v="Mass Customer"/>
    <s v="N"/>
    <s v="Yes"/>
    <n v="2"/>
    <m/>
  </r>
  <r>
    <n v="8553"/>
    <n v="29"/>
    <x v="509"/>
    <d v="2017-12-20T00:00:00"/>
    <n v="10"/>
    <b v="0"/>
    <s v="Approved"/>
    <s v="Norco Bicycles"/>
    <s v="Road"/>
    <s v="medium"/>
    <s v="medium"/>
    <n v="543.39"/>
    <n v="407.54"/>
    <d v="2016-11-22T00:00:00"/>
    <n v="135.84999999999997"/>
    <s v="M"/>
    <n v="65"/>
    <d v="1986-05-18T00:00:00"/>
    <n v="34.15298919964485"/>
    <s v="Computer Systems Analyst I"/>
    <s v="Financial Services"/>
    <s v="Affluent Customer"/>
    <s v="N"/>
    <s v="No"/>
    <n v="15"/>
    <m/>
  </r>
  <r>
    <n v="8648"/>
    <n v="25"/>
    <x v="449"/>
    <d v="2017-12-20T00:00:00"/>
    <n v="10"/>
    <b v="1"/>
    <s v="Approved"/>
    <s v="Giant Bicycles"/>
    <s v="Road"/>
    <s v="medium"/>
    <s v="medium"/>
    <n v="1538.99"/>
    <n v="829.65"/>
    <d v="2016-02-04T00:00:00"/>
    <n v="709.34"/>
    <s v="M"/>
    <n v="23"/>
    <d v="1961-06-02T00:00:00"/>
    <n v="59.128331665398271"/>
    <s v="Assistant Media Planner"/>
    <s v="Entertainment"/>
    <s v="Mass Customer"/>
    <s v="N"/>
    <s v="No"/>
    <n v="20"/>
    <m/>
  </r>
  <r>
    <n v="8797"/>
    <n v="70"/>
    <x v="510"/>
    <d v="2017-12-20T00:00:00"/>
    <n v="10"/>
    <b v="1"/>
    <s v="Approved"/>
    <s v="Norco Bicycles"/>
    <s v="Road"/>
    <s v="medium"/>
    <s v="medium"/>
    <n v="1036.5899999999999"/>
    <n v="206.35"/>
    <d v="1991-05-06T00:00:00"/>
    <n v="830.2399999999999"/>
    <s v="U"/>
    <n v="9"/>
    <d v="1899-12-30T00:00:00"/>
    <n v="0"/>
    <s v="Senior Financial Analyst"/>
    <s v="Financial Services"/>
    <s v="High Net Worth"/>
    <s v="N"/>
    <s v="No"/>
    <n v="0"/>
    <m/>
  </r>
  <r>
    <n v="8815"/>
    <n v="52"/>
    <x v="511"/>
    <d v="2017-12-20T00:00:00"/>
    <n v="10"/>
    <b v="1"/>
    <s v="Approved"/>
    <s v="OHM Cycles"/>
    <s v="Road"/>
    <s v="medium"/>
    <s v="medium"/>
    <n v="1280.28"/>
    <n v="829.51"/>
    <d v="2001-11-25T00:00:00"/>
    <n v="450.77"/>
    <s v="F"/>
    <n v="33"/>
    <d v="1958-03-14T00:00:00"/>
    <n v="62.350249473617453"/>
    <n v="0"/>
    <s v="Health"/>
    <s v="Mass Customer"/>
    <s v="N"/>
    <s v="No"/>
    <n v="19"/>
    <m/>
  </r>
  <r>
    <n v="8856"/>
    <n v="28"/>
    <x v="22"/>
    <d v="2017-12-20T00:00:00"/>
    <n v="10"/>
    <b v="0"/>
    <s v="Approved"/>
    <s v="Norco Bicycles"/>
    <s v="Standard"/>
    <s v="medium"/>
    <s v="small"/>
    <n v="1216.1400000000001"/>
    <n v="1082.3599999999999"/>
    <d v="1991-08-05T00:00:00"/>
    <n v="133.7800000000002"/>
    <s v="M"/>
    <n v="51"/>
    <d v="1982-08-23T00:00:00"/>
    <n v="37.88997550101471"/>
    <s v="Desktop Support Technician"/>
    <s v="Manufacturing"/>
    <s v="Mass Customer"/>
    <s v="N"/>
    <s v="No"/>
    <n v="7"/>
    <m/>
  </r>
  <r>
    <n v="8899"/>
    <n v="60"/>
    <x v="512"/>
    <d v="2017-12-20T00:00:00"/>
    <n v="10"/>
    <b v="1"/>
    <s v="Approved"/>
    <s v="Giant Bicycles"/>
    <s v="Standard"/>
    <s v="high"/>
    <s v="small"/>
    <n v="1977.36"/>
    <n v="1759.85"/>
    <d v="2005-10-22T00:00:00"/>
    <n v="217.51"/>
    <s v="M"/>
    <n v="31"/>
    <d v="1969-02-18T00:00:00"/>
    <n v="51.407783720192796"/>
    <s v="VP Quality Control"/>
    <s v="Health"/>
    <s v="Mass Customer"/>
    <s v="N"/>
    <s v="Yes"/>
    <n v="12"/>
    <m/>
  </r>
  <r>
    <n v="8974"/>
    <n v="98"/>
    <x v="441"/>
    <d v="2017-12-20T00:00:00"/>
    <n v="10"/>
    <b v="1"/>
    <s v="Approved"/>
    <s v="Trek Bicycles"/>
    <s v="Standard"/>
    <s v="high"/>
    <s v="medium"/>
    <n v="358.39"/>
    <n v="215.03"/>
    <d v="2004-01-16T00:00:00"/>
    <n v="143.35999999999999"/>
    <s v="F"/>
    <n v="7"/>
    <d v="1957-12-19T00:00:00"/>
    <n v="62.58312618594622"/>
    <s v="Computer Systems Analyst II"/>
    <s v="IT"/>
    <s v="Affluent Customer"/>
    <s v="N"/>
    <s v="No"/>
    <n v="20"/>
    <m/>
  </r>
  <r>
    <n v="9697"/>
    <n v="29"/>
    <x v="513"/>
    <d v="2017-12-20T00:00:00"/>
    <n v="10"/>
    <b v="1"/>
    <s v="Approved"/>
    <s v="Norco Bicycles"/>
    <s v="Road"/>
    <s v="medium"/>
    <s v="medium"/>
    <n v="543.39"/>
    <n v="407.54"/>
    <d v="2006-11-10T00:00:00"/>
    <n v="135.84999999999997"/>
    <s v="F"/>
    <n v="73"/>
    <d v="1985-08-20T00:00:00"/>
    <n v="34.895454953069503"/>
    <s v="Chief Design Engineer"/>
    <s v="Property"/>
    <s v="Mass Customer"/>
    <s v="N"/>
    <s v="Yes"/>
    <n v="3"/>
    <m/>
  </r>
  <r>
    <n v="9927"/>
    <n v="80"/>
    <x v="514"/>
    <d v="2017-12-20T00:00:00"/>
    <n v="10"/>
    <b v="1"/>
    <s v="Approved"/>
    <s v="Trek Bicycles"/>
    <s v="Standard"/>
    <s v="medium"/>
    <s v="large"/>
    <n v="1469.44"/>
    <n v="596.54999999999995"/>
    <d v="2012-05-18T00:00:00"/>
    <n v="872.8900000000001"/>
    <s v="M"/>
    <n v="14"/>
    <d v="1997-06-22T00:00:00"/>
    <n v="23.048879610603752"/>
    <s v="Dental Hygienist"/>
    <s v="Health"/>
    <s v="High Net Worth"/>
    <s v="N"/>
    <s v="No"/>
    <n v="4"/>
    <m/>
  </r>
  <r>
    <n v="9929"/>
    <n v="40"/>
    <x v="515"/>
    <d v="2017-12-20T00:00:00"/>
    <n v="10"/>
    <b v="1"/>
    <s v="Approved"/>
    <s v="OHM Cycles"/>
    <s v="Standard"/>
    <s v="high"/>
    <s v="medium"/>
    <n v="1458.17"/>
    <n v="874.9"/>
    <d v="1993-04-12T00:00:00"/>
    <n v="583.2700000000001"/>
    <s v="U"/>
    <n v="39"/>
    <d v="1899-12-30T00:00:00"/>
    <n v="0"/>
    <s v="Programmer I"/>
    <s v="IT"/>
    <s v="Mass Customer"/>
    <s v="N"/>
    <s v="Yes"/>
    <n v="0"/>
    <m/>
  </r>
  <r>
    <n v="559"/>
    <n v="20"/>
    <x v="516"/>
    <d v="2017-03-21T00:00:00"/>
    <m/>
    <m/>
    <s v="Approved"/>
    <s v="Trek Bicycles"/>
    <s v="Standard"/>
    <s v="medium"/>
    <s v="small"/>
    <n v="1775.81"/>
    <n v="1580.47"/>
    <n v="33455"/>
    <m/>
    <m/>
    <m/>
    <m/>
    <m/>
    <m/>
    <m/>
    <m/>
    <m/>
    <m/>
    <m/>
    <m/>
  </r>
  <r>
    <n v="10336"/>
    <n v="13"/>
    <x v="517"/>
    <d v="2017-12-20T00:00:00"/>
    <n v="10"/>
    <b v="0"/>
    <s v="Approved"/>
    <s v="Solex"/>
    <s v="Standard"/>
    <s v="medium"/>
    <s v="medium"/>
    <n v="1577.53"/>
    <n v="826.51"/>
    <d v="2010-06-07T00:00:00"/>
    <n v="751.02"/>
    <s v="F"/>
    <n v="21"/>
    <d v="1965-07-12T00:00:00"/>
    <n v="55.016002898274984"/>
    <s v="Office Assistant I"/>
    <s v="Health"/>
    <s v="High Net Worth"/>
    <s v="N"/>
    <s v="Yes"/>
    <n v="5"/>
    <m/>
  </r>
  <r>
    <n v="10634"/>
    <n v="72"/>
    <x v="518"/>
    <d v="2017-12-20T00:00:00"/>
    <n v="10"/>
    <b v="1"/>
    <s v="Approved"/>
    <s v="Norco Bicycles"/>
    <s v="Standard"/>
    <s v="medium"/>
    <s v="medium"/>
    <n v="360.4"/>
    <n v="270.3"/>
    <d v="2016-12-06T00:00:00"/>
    <n v="90.099999999999966"/>
    <s v="F"/>
    <n v="41"/>
    <d v="1994-04-25T00:00:00"/>
    <n v="26.21052344622019"/>
    <s v="Research Assistant II"/>
    <s v="Manufacturing"/>
    <s v="Affluent Customer"/>
    <s v="N"/>
    <s v="No"/>
    <n v="1"/>
    <m/>
  </r>
  <r>
    <n v="10755"/>
    <n v="35"/>
    <x v="519"/>
    <d v="2017-12-20T00:00:00"/>
    <n v="10"/>
    <b v="0"/>
    <s v="Approved"/>
    <s v="Giant Bicycles"/>
    <s v="Standard"/>
    <s v="medium"/>
    <s v="medium"/>
    <n v="1403.5"/>
    <n v="954.82"/>
    <d v="2016-11-14T00:00:00"/>
    <n v="448.67999999999995"/>
    <s v="F"/>
    <n v="80"/>
    <d v="1978-11-17T00:00:00"/>
    <n v="41.657098788685943"/>
    <s v="Automation Specialist III"/>
    <s v="Manufacturing"/>
    <s v="High Net Worth"/>
    <s v="N"/>
    <s v="Yes"/>
    <n v="8"/>
    <m/>
  </r>
  <r>
    <n v="10927"/>
    <n v="0"/>
    <x v="520"/>
    <d v="2017-12-20T00:00:00"/>
    <n v="10"/>
    <b v="0"/>
    <s v="Approved"/>
    <s v="OHM Cycles"/>
    <s v="Standard"/>
    <s v="high"/>
    <s v="medium"/>
    <n v="227.88"/>
    <n v="136.72999999999999"/>
    <d v="2003-02-07T00:00:00"/>
    <n v="91.15"/>
    <s v="M"/>
    <n v="26"/>
    <d v="1977-02-16T00:00:00"/>
    <n v="43.407783720192796"/>
    <s v="Software Consultant"/>
    <s v="Financial Services"/>
    <s v="High Net Worth"/>
    <s v="N"/>
    <s v="No"/>
    <n v="9"/>
    <m/>
  </r>
  <r>
    <n v="11031"/>
    <n v="62"/>
    <x v="521"/>
    <d v="2017-12-20T00:00:00"/>
    <n v="10"/>
    <b v="0"/>
    <s v="Approved"/>
    <s v="Solex"/>
    <s v="Standard"/>
    <s v="high"/>
    <s v="medium"/>
    <n v="1024.6600000000001"/>
    <n v="614.79999999999995"/>
    <d v="1996-11-09T00:00:00"/>
    <n v="409.86000000000013"/>
    <s v="F"/>
    <n v="23"/>
    <d v="1978-06-05T00:00:00"/>
    <n v="42.109153583206492"/>
    <s v="Paralegal"/>
    <s v="Financial Services"/>
    <s v="High Net Worth"/>
    <s v="N"/>
    <s v="No"/>
    <n v="12"/>
    <m/>
  </r>
  <r>
    <n v="11151"/>
    <n v="78"/>
    <x v="522"/>
    <d v="2017-12-20T00:00:00"/>
    <n v="10"/>
    <b v="1"/>
    <s v="Approved"/>
    <s v="Giant Bicycles"/>
    <s v="Standard"/>
    <s v="medium"/>
    <s v="large"/>
    <n v="1765.3"/>
    <n v="709.48"/>
    <d v="2004-12-18T00:00:00"/>
    <n v="1055.82"/>
    <s v="M"/>
    <n v="80"/>
    <d v="1989-12-10T00:00:00"/>
    <n v="30.585865911973617"/>
    <s v="Administrative Assistant III"/>
    <s v="Manufacturing"/>
    <s v="Mass Customer"/>
    <s v="N"/>
    <s v="Yes"/>
    <n v="20"/>
    <m/>
  </r>
  <r>
    <n v="11371"/>
    <n v="99"/>
    <x v="523"/>
    <d v="2017-12-20T00:00:00"/>
    <n v="10"/>
    <b v="0"/>
    <s v="Approved"/>
    <s v="OHM Cycles"/>
    <s v="Standard"/>
    <s v="medium"/>
    <s v="medium"/>
    <n v="1227.3399999999999"/>
    <n v="770.89"/>
    <d v="1994-08-10T00:00:00"/>
    <n v="456.44999999999993"/>
    <s v="F"/>
    <n v="49"/>
    <d v="1998-12-08T00:00:00"/>
    <n v="21.585865911973617"/>
    <s v="Research Nurse"/>
    <s v="Health"/>
    <s v="Mass Customer"/>
    <s v="N"/>
    <s v="No"/>
    <n v="4"/>
    <m/>
  </r>
  <r>
    <n v="11593"/>
    <n v="78"/>
    <x v="158"/>
    <d v="2017-12-20T00:00:00"/>
    <n v="10"/>
    <b v="0"/>
    <s v="Approved"/>
    <s v="Giant Bicycles"/>
    <s v="Standard"/>
    <s v="medium"/>
    <s v="large"/>
    <n v="1765.3"/>
    <n v="709.48"/>
    <d v="2004-07-25T00:00:00"/>
    <n v="1055.82"/>
    <s v="M"/>
    <n v="47"/>
    <d v="1979-12-15T00:00:00"/>
    <n v="40.58038645991882"/>
    <s v="Editor"/>
    <s v="Health"/>
    <s v="Mass Customer"/>
    <s v="N"/>
    <s v="No"/>
    <n v="16"/>
    <m/>
  </r>
  <r>
    <n v="11754"/>
    <n v="44"/>
    <x v="524"/>
    <d v="2017-12-20T00:00:00"/>
    <n v="10"/>
    <b v="0"/>
    <s v="Approved"/>
    <s v="WeareA2B"/>
    <s v="Standard"/>
    <s v="medium"/>
    <s v="medium"/>
    <n v="1769.64"/>
    <n v="108.76"/>
    <d v="2011-05-09T00:00:00"/>
    <n v="1660.88"/>
    <s v="M"/>
    <n v="88"/>
    <d v="1965-10-14T00:00:00"/>
    <n v="54.758468651699644"/>
    <s v="Teacher"/>
    <s v="Health"/>
    <s v="Mass Customer"/>
    <s v="N"/>
    <s v="No"/>
    <n v="12"/>
    <m/>
  </r>
  <r>
    <n v="12735"/>
    <n v="45"/>
    <x v="525"/>
    <d v="2017-12-20T00:00:00"/>
    <n v="10"/>
    <b v="1"/>
    <s v="Approved"/>
    <s v="Solex"/>
    <s v="Standard"/>
    <s v="medium"/>
    <s v="medium"/>
    <n v="441.49"/>
    <n v="84.99"/>
    <d v="1993-04-12T00:00:00"/>
    <n v="356.5"/>
    <s v="M"/>
    <n v="55"/>
    <d v="1966-04-24T00:00:00"/>
    <n v="54.232441254439372"/>
    <s v="Senior Developer"/>
    <s v="Manufacturing"/>
    <s v="Mass Customer"/>
    <s v="N"/>
    <s v="No"/>
    <n v="15"/>
    <m/>
  </r>
  <r>
    <n v="13291"/>
    <n v="95"/>
    <x v="526"/>
    <d v="2017-12-20T00:00:00"/>
    <n v="10"/>
    <b v="0"/>
    <s v="Approved"/>
    <s v="Giant Bicycles"/>
    <s v="Standard"/>
    <s v="medium"/>
    <s v="large"/>
    <n v="569.55999999999995"/>
    <n v="528.42999999999995"/>
    <d v="1999-07-20T00:00:00"/>
    <n v="41.129999999999995"/>
    <s v="M"/>
    <n v="2"/>
    <d v="1973-01-18T00:00:00"/>
    <n v="47.489975501014712"/>
    <s v="General Manager"/>
    <s v="Retail"/>
    <s v="Mass Customer"/>
    <s v="N"/>
    <s v="Yes"/>
    <n v="5"/>
    <m/>
  </r>
  <r>
    <n v="14071"/>
    <n v="59"/>
    <x v="527"/>
    <d v="2017-12-20T00:00:00"/>
    <n v="10"/>
    <b v="1"/>
    <s v="Approved"/>
    <s v="WeareA2B"/>
    <s v="Standard"/>
    <s v="medium"/>
    <s v="small"/>
    <n v="1415.01"/>
    <n v="1259.3599999999999"/>
    <d v="1991-05-06T00:00:00"/>
    <n v="155.65000000000009"/>
    <s v="M"/>
    <n v="12"/>
    <d v="1975-07-12T00:00:00"/>
    <n v="45.010523446220191"/>
    <s v="Librarian"/>
    <s v="Entertainment"/>
    <s v="High Net Worth"/>
    <s v="N"/>
    <s v="Yes"/>
    <n v="10"/>
    <m/>
  </r>
  <r>
    <n v="14297"/>
    <n v="92"/>
    <x v="528"/>
    <d v="2017-12-20T00:00:00"/>
    <n v="10"/>
    <b v="1"/>
    <s v="Approved"/>
    <s v="WeareA2B"/>
    <s v="Touring"/>
    <s v="medium"/>
    <s v="large"/>
    <n v="1890.39"/>
    <n v="260.14"/>
    <d v="1993-06-23T00:00:00"/>
    <n v="1630.25"/>
    <s v="U"/>
    <n v="84"/>
    <d v="1899-12-30T00:00:00"/>
    <n v="0"/>
    <n v="0"/>
    <s v="IT"/>
    <s v="High Net Worth"/>
    <s v="N"/>
    <s v="Yes"/>
    <n v="0"/>
    <m/>
  </r>
  <r>
    <n v="14555"/>
    <n v="0"/>
    <x v="420"/>
    <d v="2017-12-20T00:00:00"/>
    <n v="10"/>
    <b v="1"/>
    <s v="Approved"/>
    <s v="WeareA2B"/>
    <s v="Standard"/>
    <s v="medium"/>
    <s v="medium"/>
    <n v="60.34"/>
    <n v="45.26"/>
    <d v="1993-07-15T00:00:00"/>
    <n v="15.080000000000005"/>
    <s v="M"/>
    <n v="25"/>
    <d v="1959-02-10T00:00:00"/>
    <n v="61.437920706494161"/>
    <s v="Executive Secretary"/>
    <s v="Retail"/>
    <s v="High Net Worth"/>
    <s v="N"/>
    <s v="Yes"/>
    <n v="5"/>
    <m/>
  </r>
  <r>
    <n v="14942"/>
    <n v="90"/>
    <x v="529"/>
    <d v="2017-12-20T00:00:00"/>
    <n v="10"/>
    <b v="1"/>
    <s v="Approved"/>
    <s v="Norco Bicycles"/>
    <s v="Standard"/>
    <s v="low"/>
    <s v="medium"/>
    <n v="363.01"/>
    <n v="290.41000000000003"/>
    <d v="2003-01-05T00:00:00"/>
    <n v="72.599999999999966"/>
    <s v="M"/>
    <n v="17"/>
    <d v="1975-08-15T00:00:00"/>
    <n v="44.917372761288682"/>
    <s v="Computer Systems Analyst IV"/>
    <s v="n/a"/>
    <s v="Affluent Customer"/>
    <s v="N"/>
    <s v="Yes"/>
    <n v="16"/>
    <m/>
  </r>
  <r>
    <n v="16093"/>
    <n v="10"/>
    <x v="530"/>
    <d v="2017-12-20T00:00:00"/>
    <n v="10"/>
    <b v="1"/>
    <s v="Approved"/>
    <s v="Solex"/>
    <s v="Standard"/>
    <s v="medium"/>
    <s v="medium"/>
    <n v="1945.43"/>
    <n v="333.18"/>
    <d v="2002-08-31T00:00:00"/>
    <n v="1612.25"/>
    <s v="F"/>
    <n v="4"/>
    <d v="1994-03-14T00:00:00"/>
    <n v="26.325591939370877"/>
    <n v="0"/>
    <s v="n/a"/>
    <s v="High Net Worth"/>
    <s v="N"/>
    <s v="No"/>
    <n v="3"/>
    <m/>
  </r>
  <r>
    <n v="16476"/>
    <n v="70"/>
    <x v="531"/>
    <d v="2017-12-20T00:00:00"/>
    <n v="10"/>
    <b v="0"/>
    <s v="Approved"/>
    <s v="Trek Bicycles"/>
    <s v="Standard"/>
    <s v="high"/>
    <s v="medium"/>
    <n v="495.72"/>
    <n v="297.43"/>
    <d v="2015-04-11T00:00:00"/>
    <n v="198.29000000000002"/>
    <s v="M"/>
    <n v="64"/>
    <d v="1972-04-27T00:00:00"/>
    <n v="48.218742624302379"/>
    <n v="0"/>
    <s v="Argiculture"/>
    <s v="Mass Customer"/>
    <s v="N"/>
    <s v="No"/>
    <n v="15"/>
    <m/>
  </r>
  <r>
    <n v="577"/>
    <n v="1"/>
    <x v="532"/>
    <d v="2017-05-04T00:00:00"/>
    <m/>
    <m/>
    <s v="Approved"/>
    <s v="Giant Bicycles"/>
    <s v="Standard"/>
    <s v="medium"/>
    <s v="medium"/>
    <n v="1403.5"/>
    <n v="954.82"/>
    <n v="40649"/>
    <m/>
    <m/>
    <m/>
    <m/>
    <m/>
    <m/>
    <m/>
    <m/>
    <m/>
    <m/>
    <m/>
    <m/>
  </r>
  <r>
    <n v="16939"/>
    <n v="40"/>
    <x v="533"/>
    <d v="2017-12-20T00:00:00"/>
    <n v="10"/>
    <b v="0"/>
    <s v="Approved"/>
    <s v="OHM Cycles"/>
    <s v="Standard"/>
    <s v="high"/>
    <s v="medium"/>
    <n v="1458.17"/>
    <n v="874.9"/>
    <d v="2006-02-02T00:00:00"/>
    <n v="583.2700000000001"/>
    <s v="F"/>
    <n v="20"/>
    <d v="1996-06-03T00:00:00"/>
    <n v="24.100934405124299"/>
    <s v="Software Test Engineer III"/>
    <s v="Health"/>
    <s v="Mass Customer"/>
    <s v="N"/>
    <s v="No"/>
    <n v="4"/>
    <m/>
  </r>
  <r>
    <n v="17424"/>
    <n v="21"/>
    <x v="32"/>
    <d v="2017-12-20T00:00:00"/>
    <n v="10"/>
    <b v="0"/>
    <s v="Approved"/>
    <s v="Solex"/>
    <s v="Standard"/>
    <s v="medium"/>
    <s v="large"/>
    <n v="1071.23"/>
    <n v="380.74"/>
    <d v="1991-11-10T00:00:00"/>
    <n v="690.49"/>
    <s v="F"/>
    <n v="34"/>
    <d v="1958-11-14T00:00:00"/>
    <n v="61.679016596905122"/>
    <s v="Project Manager"/>
    <s v="Manufacturing"/>
    <s v="Mass Customer"/>
    <s v="N"/>
    <s v="No"/>
    <n v="6"/>
    <m/>
  </r>
  <r>
    <n v="17987"/>
    <n v="39"/>
    <x v="534"/>
    <d v="2017-12-20T00:00:00"/>
    <n v="10"/>
    <b v="0"/>
    <s v="Approved"/>
    <s v="Giant Bicycles"/>
    <s v="Standard"/>
    <s v="medium"/>
    <s v="large"/>
    <n v="1812.75"/>
    <n v="582.48"/>
    <d v="2006-02-02T00:00:00"/>
    <n v="1230.27"/>
    <s v="M"/>
    <n v="76"/>
    <d v="1995-12-07T00:00:00"/>
    <n v="24.59134536402841"/>
    <s v="Compensation Analyst"/>
    <s v="Financial Services"/>
    <s v="Mass Customer"/>
    <s v="N"/>
    <s v="Yes"/>
    <n v="1"/>
    <m/>
  </r>
  <r>
    <n v="18127"/>
    <n v="14"/>
    <x v="535"/>
    <d v="2017-12-20T00:00:00"/>
    <n v="10"/>
    <b v="0"/>
    <s v="Approved"/>
    <s v="Trek Bicycles"/>
    <s v="Standard"/>
    <s v="medium"/>
    <s v="small"/>
    <n v="1386.84"/>
    <n v="1234.29"/>
    <d v="2003-08-05T00:00:00"/>
    <n v="152.54999999999995"/>
    <s v="M"/>
    <n v="50"/>
    <d v="1962-06-18T00:00:00"/>
    <n v="58.08449604895992"/>
    <n v="0"/>
    <s v="Property"/>
    <s v="Mass Customer"/>
    <s v="N"/>
    <s v="No"/>
    <n v="13"/>
    <m/>
  </r>
  <r>
    <n v="18491"/>
    <n v="49"/>
    <x v="326"/>
    <d v="2017-12-20T00:00:00"/>
    <n v="10"/>
    <b v="0"/>
    <s v="Approved"/>
    <s v="Trek Bicycles"/>
    <s v="Road"/>
    <s v="medium"/>
    <s v="medium"/>
    <n v="533.51"/>
    <n v="400.13"/>
    <d v="1997-10-04T00:00:00"/>
    <n v="133.38"/>
    <s v="F"/>
    <n v="92"/>
    <d v="1991-06-07T00:00:00"/>
    <n v="29.095454953069506"/>
    <s v="Administrative Assistant IV"/>
    <s v="n/a"/>
    <s v="Mass Customer"/>
    <s v="N"/>
    <s v="Yes"/>
    <n v="4"/>
    <m/>
  </r>
  <r>
    <n v="18671"/>
    <n v="37"/>
    <x v="536"/>
    <d v="2017-12-20T00:00:00"/>
    <n v="10"/>
    <b v="0"/>
    <s v="Approved"/>
    <s v="OHM Cycles"/>
    <s v="Standard"/>
    <s v="low"/>
    <s v="medium"/>
    <n v="1793.43"/>
    <n v="248.82"/>
    <d v="1999-12-04T00:00:00"/>
    <n v="1544.6100000000001"/>
    <s v="M"/>
    <n v="46"/>
    <d v="1997-07-19T00:00:00"/>
    <n v="22.974907007864026"/>
    <n v="0"/>
    <s v="Retail"/>
    <s v="Mass Customer"/>
    <s v="N"/>
    <s v="Yes"/>
    <n v="1"/>
    <m/>
  </r>
  <r>
    <n v="584"/>
    <n v="43"/>
    <x v="537"/>
    <d v="2017-09-13T00:00:00"/>
    <m/>
    <b v="1"/>
    <s v="Cancelled"/>
    <s v="Solex"/>
    <s v="Standard"/>
    <s v="medium"/>
    <s v="medium"/>
    <n v="1151.96"/>
    <n v="649.49"/>
    <n v="34071"/>
    <m/>
    <m/>
    <m/>
    <m/>
    <m/>
    <m/>
    <m/>
    <m/>
    <m/>
    <m/>
    <m/>
    <m/>
  </r>
  <r>
    <n v="18788"/>
    <n v="73"/>
    <x v="538"/>
    <d v="2017-12-20T00:00:00"/>
    <n v="10"/>
    <b v="1"/>
    <s v="Approved"/>
    <s v="Solex"/>
    <s v="Standard"/>
    <s v="medium"/>
    <s v="medium"/>
    <n v="1945.43"/>
    <n v="333.18"/>
    <d v="1997-01-25T00:00:00"/>
    <n v="1612.25"/>
    <s v="M"/>
    <n v="15"/>
    <d v="1966-02-23T00:00:00"/>
    <n v="54.396824816083203"/>
    <s v="Biostatistician III"/>
    <s v="Health"/>
    <s v="Affluent Customer"/>
    <s v="N"/>
    <s v="Yes"/>
    <n v="5"/>
    <m/>
  </r>
  <r>
    <n v="19061"/>
    <n v="23"/>
    <x v="334"/>
    <d v="2017-12-20T00:00:00"/>
    <n v="10"/>
    <b v="0"/>
    <s v="Approved"/>
    <s v="Norco Bicycles"/>
    <s v="Mountain"/>
    <s v="low"/>
    <s v="small"/>
    <n v="688.63"/>
    <n v="612.88"/>
    <d v="1993-10-02T00:00:00"/>
    <n v="75.75"/>
    <s v="M"/>
    <n v="58"/>
    <d v="1976-10-28T00:00:00"/>
    <n v="43.711893309233886"/>
    <n v="0"/>
    <s v="Argiculture"/>
    <s v="Mass Customer"/>
    <s v="N"/>
    <s v="Yes"/>
    <n v="16"/>
    <m/>
  </r>
  <r>
    <n v="19559"/>
    <n v="0"/>
    <x v="539"/>
    <d v="2017-12-20T00:00:00"/>
    <n v="10"/>
    <b v="1"/>
    <s v="Approved"/>
    <s v="Solex"/>
    <s v="Standard"/>
    <s v="medium"/>
    <s v="medium"/>
    <n v="71.489999999999995"/>
    <n v="53.62"/>
    <d v="2012-12-02T00:00:00"/>
    <n v="17.869999999999997"/>
    <s v="F"/>
    <n v="58"/>
    <d v="1993-06-23T00:00:00"/>
    <n v="27.048879610603752"/>
    <s v="Administrative Assistant IV"/>
    <s v="Financial Services"/>
    <s v="High Net Worth"/>
    <s v="N"/>
    <s v="No"/>
    <n v="2"/>
    <m/>
  </r>
  <r>
    <n v="19667"/>
    <n v="78"/>
    <x v="540"/>
    <d v="2017-12-20T00:00:00"/>
    <n v="10"/>
    <b v="1"/>
    <s v="Approved"/>
    <s v="Giant Bicycles"/>
    <s v="Standard"/>
    <s v="medium"/>
    <s v="large"/>
    <n v="1765.3"/>
    <n v="709.48"/>
    <d v="2004-07-25T00:00:00"/>
    <n v="1055.82"/>
    <s v="U"/>
    <n v="26"/>
    <d v="1899-12-30T00:00:00"/>
    <n v="0"/>
    <s v="Automation Specialist IV"/>
    <s v="IT"/>
    <s v="Mass Customer"/>
    <s v="N"/>
    <s v="No"/>
    <n v="0"/>
    <m/>
  </r>
  <r>
    <n v="581"/>
    <n v="52"/>
    <x v="393"/>
    <d v="2017-12-19T00:00:00"/>
    <n v="11"/>
    <b v="0"/>
    <s v="Approved"/>
    <s v="OHM Cycles"/>
    <s v="Road"/>
    <s v="medium"/>
    <s v="medium"/>
    <n v="1280.28"/>
    <n v="829.51"/>
    <d v="2001-11-25T00:00:00"/>
    <n v="450.77"/>
    <s v="M"/>
    <n v="85"/>
    <d v="1977-12-14T00:00:00"/>
    <n v="42.58312618594622"/>
    <s v="Administrative Assistant IV"/>
    <s v="n/a"/>
    <s v="Mass Customer"/>
    <s v="N"/>
    <s v="No"/>
    <n v="4"/>
    <m/>
  </r>
  <r>
    <n v="684"/>
    <n v="99"/>
    <x v="541"/>
    <d v="2017-12-19T00:00:00"/>
    <n v="11"/>
    <b v="0"/>
    <s v="Approved"/>
    <s v="OHM Cycles"/>
    <s v="Standard"/>
    <s v="medium"/>
    <s v="medium"/>
    <n v="1227.3399999999999"/>
    <n v="770.89"/>
    <d v="1994-08-10T00:00:00"/>
    <n v="456.44999999999993"/>
    <s v="M"/>
    <n v="35"/>
    <d v="1973-07-16T00:00:00"/>
    <n v="46.999564542110605"/>
    <n v="0"/>
    <s v="n/a"/>
    <s v="Mass Customer"/>
    <s v="N"/>
    <s v="Yes"/>
    <n v="8"/>
    <m/>
  </r>
  <r>
    <n v="721"/>
    <n v="5"/>
    <x v="542"/>
    <d v="2017-12-19T00:00:00"/>
    <n v="11"/>
    <b v="0"/>
    <s v="Approved"/>
    <s v="Trek Bicycles"/>
    <s v="Mountain"/>
    <s v="low"/>
    <s v="medium"/>
    <n v="574.64"/>
    <n v="459.71"/>
    <d v="2011-08-29T00:00:00"/>
    <n v="114.93"/>
    <s v="F"/>
    <n v="96"/>
    <d v="1976-09-30T00:00:00"/>
    <n v="43.788605638001016"/>
    <s v="Database Administrator III"/>
    <s v="Financial Services"/>
    <s v="Affluent Customer"/>
    <s v="N"/>
    <s v="No"/>
    <n v="11"/>
    <m/>
  </r>
  <r>
    <n v="1113"/>
    <n v="85"/>
    <x v="543"/>
    <d v="2017-12-19T00:00:00"/>
    <n v="11"/>
    <b v="1"/>
    <s v="Approved"/>
    <s v="WeareA2B"/>
    <s v="Standard"/>
    <s v="medium"/>
    <s v="medium"/>
    <n v="752.64"/>
    <n v="205.36"/>
    <d v="1997-08-25T00:00:00"/>
    <n v="547.28"/>
    <s v="F"/>
    <n v="56"/>
    <d v="1976-04-13T00:00:00"/>
    <n v="44.254359062658544"/>
    <s v="Administrative Officer"/>
    <s v="Manufacturing"/>
    <s v="Mass Customer"/>
    <s v="N"/>
    <s v="Yes"/>
    <n v="14"/>
    <m/>
  </r>
  <r>
    <n v="1438"/>
    <n v="38"/>
    <x v="544"/>
    <d v="2017-12-19T00:00:00"/>
    <n v="11"/>
    <b v="0"/>
    <s v="Approved"/>
    <s v="Solex"/>
    <s v="Standard"/>
    <s v="medium"/>
    <s v="medium"/>
    <n v="1577.53"/>
    <n v="826.51"/>
    <d v="2008-03-19T00:00:00"/>
    <n v="751.02"/>
    <s v="M"/>
    <n v="12"/>
    <d v="1974-11-05T00:00:00"/>
    <n v="45.692715227042108"/>
    <s v="Database Administrator IV"/>
    <s v="n/a"/>
    <s v="Mass Customer"/>
    <s v="N"/>
    <s v="Yes"/>
    <n v="6"/>
    <m/>
  </r>
  <r>
    <n v="1448"/>
    <n v="10"/>
    <x v="545"/>
    <d v="2017-12-19T00:00:00"/>
    <n v="11"/>
    <b v="0"/>
    <s v="Approved"/>
    <s v="Solex"/>
    <s v="Standard"/>
    <s v="medium"/>
    <s v="medium"/>
    <n v="1945.43"/>
    <n v="333.18"/>
    <d v="2002-08-31T00:00:00"/>
    <n v="1612.25"/>
    <s v="M"/>
    <n v="41"/>
    <d v="1974-05-24T00:00:00"/>
    <n v="46.144770021562657"/>
    <s v="Help Desk Operator"/>
    <s v="n/a"/>
    <s v="High Net Worth"/>
    <s v="N"/>
    <s v="No"/>
    <n v="8"/>
    <m/>
  </r>
  <r>
    <n v="1470"/>
    <n v="55"/>
    <x v="546"/>
    <d v="2017-12-19T00:00:00"/>
    <n v="11"/>
    <b v="0"/>
    <s v="Approved"/>
    <s v="Trek Bicycles"/>
    <s v="Road"/>
    <s v="medium"/>
    <s v="large"/>
    <n v="1894.19"/>
    <n v="598.76"/>
    <d v="2003-07-21T00:00:00"/>
    <n v="1295.43"/>
    <s v="F"/>
    <n v="82"/>
    <d v="1959-12-31T00:00:00"/>
    <n v="60.550249473617448"/>
    <s v="Programmer III"/>
    <s v="Retail"/>
    <s v="Mass Customer"/>
    <s v="N"/>
    <s v="No"/>
    <n v="8"/>
    <m/>
  </r>
  <r>
    <n v="1957"/>
    <n v="89"/>
    <x v="547"/>
    <d v="2017-12-19T00:00:00"/>
    <n v="11"/>
    <b v="0"/>
    <s v="Approved"/>
    <s v="Giant Bicycles"/>
    <s v="Standard"/>
    <s v="medium"/>
    <s v="large"/>
    <n v="1812.75"/>
    <n v="582.48"/>
    <d v="2010-06-07T00:00:00"/>
    <n v="1230.27"/>
    <s v="U"/>
    <n v="18"/>
    <d v="1899-12-30T00:00:00"/>
    <n v="0"/>
    <s v="Biostatistician I"/>
    <s v="IT"/>
    <s v="High Net Worth"/>
    <s v="N"/>
    <s v="No"/>
    <n v="0"/>
    <m/>
  </r>
  <r>
    <n v="2159"/>
    <n v="71"/>
    <x v="548"/>
    <d v="2017-12-19T00:00:00"/>
    <n v="11"/>
    <b v="1"/>
    <s v="Approved"/>
    <s v="Solex"/>
    <s v="Standard"/>
    <s v="high"/>
    <s v="large"/>
    <n v="1842.92"/>
    <n v="1105.75"/>
    <d v="2003-09-09T00:00:00"/>
    <n v="737.17000000000007"/>
    <s v="F"/>
    <n v="34"/>
    <d v="1980-06-18T00:00:00"/>
    <n v="40.070797418822927"/>
    <s v="Product Engineer"/>
    <s v="n/a"/>
    <s v="Mass Customer"/>
    <s v="N"/>
    <s v="Yes"/>
    <n v="10"/>
    <m/>
  </r>
  <r>
    <n v="2327"/>
    <n v="23"/>
    <x v="549"/>
    <d v="2017-12-19T00:00:00"/>
    <n v="11"/>
    <b v="0"/>
    <s v="Approved"/>
    <s v="Norco Bicycles"/>
    <s v="Standard"/>
    <s v="medium"/>
    <s v="medium"/>
    <n v="1198.46"/>
    <n v="381.1"/>
    <d v="1999-07-26T00:00:00"/>
    <n v="817.36"/>
    <s v="F"/>
    <n v="79"/>
    <d v="1980-06-02T00:00:00"/>
    <n v="40.114633035261285"/>
    <s v="Internal Auditor"/>
    <s v="Financial Services"/>
    <s v="High Net Worth"/>
    <s v="N"/>
    <s v="Yes"/>
    <n v="9"/>
    <m/>
  </r>
  <r>
    <n v="2353"/>
    <n v="43"/>
    <x v="550"/>
    <d v="2017-12-19T00:00:00"/>
    <n v="11"/>
    <b v="1"/>
    <s v="Approved"/>
    <s v="Solex"/>
    <s v="Standard"/>
    <s v="medium"/>
    <s v="medium"/>
    <n v="1151.96"/>
    <n v="649.49"/>
    <d v="1999-12-04T00:00:00"/>
    <n v="502.47"/>
    <s v="F"/>
    <n v="4"/>
    <d v="1976-12-28T00:00:00"/>
    <n v="43.544770021562655"/>
    <s v="Nuclear Power Engineer"/>
    <s v="Manufacturing"/>
    <s v="Mass Customer"/>
    <s v="N"/>
    <s v="Yes"/>
    <n v="17"/>
    <m/>
  </r>
  <r>
    <n v="2778"/>
    <n v="52"/>
    <x v="551"/>
    <d v="2017-12-19T00:00:00"/>
    <n v="11"/>
    <b v="1"/>
    <s v="Approved"/>
    <s v="Solex"/>
    <s v="Road"/>
    <s v="medium"/>
    <s v="large"/>
    <n v="1777.8"/>
    <n v="820.78"/>
    <d v="2011-05-07T00:00:00"/>
    <n v="957.02"/>
    <s v="M"/>
    <n v="76"/>
    <d v="1971-03-17T00:00:00"/>
    <n v="49.333811117453067"/>
    <s v="Engineer II"/>
    <s v="Property"/>
    <s v="High Net Worth"/>
    <s v="N"/>
    <s v="Yes"/>
    <n v="15"/>
    <m/>
  </r>
  <r>
    <n v="2865"/>
    <n v="61"/>
    <x v="552"/>
    <d v="2017-12-19T00:00:00"/>
    <n v="11"/>
    <b v="0"/>
    <s v="Approved"/>
    <s v="OHM Cycles"/>
    <s v="Standard"/>
    <s v="low"/>
    <s v="medium"/>
    <n v="71.16"/>
    <n v="56.93"/>
    <d v="2015-06-17T00:00:00"/>
    <n v="14.229999999999997"/>
    <s v="F"/>
    <n v="63"/>
    <d v="1973-06-29T00:00:00"/>
    <n v="47.046139884576355"/>
    <s v="Internal Auditor"/>
    <s v="Retail"/>
    <s v="Mass Customer"/>
    <s v="N"/>
    <s v="No"/>
    <n v="18"/>
    <m/>
  </r>
  <r>
    <n v="2959"/>
    <n v="23"/>
    <x v="553"/>
    <d v="2017-12-19T00:00:00"/>
    <n v="11"/>
    <b v="1"/>
    <s v="Approved"/>
    <s v="Norco Bicycles"/>
    <s v="Mountain"/>
    <s v="low"/>
    <s v="small"/>
    <n v="688.63"/>
    <n v="612.88"/>
    <d v="1993-10-02T00:00:00"/>
    <n v="75.75"/>
    <s v="F"/>
    <n v="16"/>
    <d v="1971-09-17T00:00:00"/>
    <n v="48.829701528411974"/>
    <s v="Web Designer III"/>
    <s v="Argiculture"/>
    <s v="Affluent Customer"/>
    <s v="N"/>
    <s v="No"/>
    <n v="14"/>
    <m/>
  </r>
  <r>
    <n v="3039"/>
    <n v="89"/>
    <x v="554"/>
    <d v="2017-12-19T00:00:00"/>
    <n v="11"/>
    <b v="1"/>
    <s v="Approved"/>
    <s v="WeareA2B"/>
    <s v="Touring"/>
    <s v="medium"/>
    <s v="large"/>
    <n v="1362.99"/>
    <n v="57.74"/>
    <d v="1993-04-20T00:00:00"/>
    <n v="1305.25"/>
    <s v="M"/>
    <n v="25"/>
    <d v="1986-11-29T00:00:00"/>
    <n v="33.618742624302385"/>
    <s v="Environmental Specialist"/>
    <s v="Entertainment"/>
    <s v="Mass Customer"/>
    <s v="N"/>
    <s v="No"/>
    <n v="10"/>
    <m/>
  </r>
  <r>
    <n v="3437"/>
    <n v="81"/>
    <x v="555"/>
    <d v="2017-12-19T00:00:00"/>
    <n v="11"/>
    <b v="0"/>
    <s v="Approved"/>
    <s v="Solex"/>
    <s v="Standard"/>
    <s v="medium"/>
    <s v="medium"/>
    <n v="1151.96"/>
    <n v="649.49"/>
    <d v="2006-10-01T00:00:00"/>
    <n v="502.47"/>
    <s v="F"/>
    <n v="6"/>
    <d v="1999-06-07T00:00:00"/>
    <n v="21.089975501014713"/>
    <s v="Teacher"/>
    <s v="Financial Services"/>
    <s v="High Net Worth"/>
    <s v="N"/>
    <s v="Yes"/>
    <n v="3"/>
    <m/>
  </r>
  <r>
    <n v="3750"/>
    <n v="62"/>
    <x v="556"/>
    <d v="2017-12-19T00:00:00"/>
    <n v="11"/>
    <b v="1"/>
    <s v="Approved"/>
    <s v="Solex"/>
    <s v="Standard"/>
    <s v="medium"/>
    <s v="medium"/>
    <n v="478.16"/>
    <n v="298.72000000000003"/>
    <d v="1993-06-23T00:00:00"/>
    <n v="179.44"/>
    <s v="M"/>
    <n v="4"/>
    <d v="1973-04-20T00:00:00"/>
    <n v="47.237920706494165"/>
    <s v="Paralegal"/>
    <s v="Financial Services"/>
    <s v="Affluent Customer"/>
    <s v="N"/>
    <s v="No"/>
    <n v="11"/>
    <m/>
  </r>
  <r>
    <n v="3910"/>
    <n v="37"/>
    <x v="557"/>
    <d v="2017-12-19T00:00:00"/>
    <n v="11"/>
    <b v="0"/>
    <s v="Approved"/>
    <s v="OHM Cycles"/>
    <s v="Standard"/>
    <s v="low"/>
    <s v="medium"/>
    <n v="1793.43"/>
    <n v="248.82"/>
    <d v="1999-07-20T00:00:00"/>
    <n v="1544.6100000000001"/>
    <s v="F"/>
    <n v="83"/>
    <d v="1981-05-14T00:00:00"/>
    <n v="39.166687829781836"/>
    <s v="Professor"/>
    <s v="n/a"/>
    <s v="Mass Customer"/>
    <s v="N"/>
    <s v="No"/>
    <n v="3"/>
    <m/>
  </r>
  <r>
    <n v="4515"/>
    <n v="48"/>
    <x v="351"/>
    <d v="2017-12-19T00:00:00"/>
    <n v="11"/>
    <b v="0"/>
    <s v="Approved"/>
    <s v="WeareA2B"/>
    <s v="Standard"/>
    <s v="medium"/>
    <s v="medium"/>
    <n v="1762.96"/>
    <n v="950.52"/>
    <d v="2012-06-04T00:00:00"/>
    <n v="812.44"/>
    <s v="M"/>
    <n v="34"/>
    <d v="1979-10-29T00:00:00"/>
    <n v="40.709153583206493"/>
    <s v="Budget/Accounting Analyst IV"/>
    <s v="Manufacturing"/>
    <s v="Mass Customer"/>
    <s v="N"/>
    <s v="Yes"/>
    <n v="16"/>
    <m/>
  </r>
  <r>
    <n v="4829"/>
    <n v="64"/>
    <x v="558"/>
    <d v="2017-12-19T00:00:00"/>
    <n v="11"/>
    <b v="1"/>
    <s v="Approved"/>
    <s v="Trek Bicycles"/>
    <s v="Standard"/>
    <s v="medium"/>
    <s v="large"/>
    <n v="1469.44"/>
    <n v="596.54999999999995"/>
    <d v="2012-05-18T00:00:00"/>
    <n v="872.8900000000001"/>
    <s v="F"/>
    <n v="25"/>
    <d v="1985-10-21T00:00:00"/>
    <n v="34.725591939370879"/>
    <s v="Social Worker"/>
    <s v="Health"/>
    <s v="Mass Customer"/>
    <s v="N"/>
    <s v="No"/>
    <n v="16"/>
    <m/>
  </r>
  <r>
    <n v="5520"/>
    <n v="54"/>
    <x v="559"/>
    <d v="2017-12-19T00:00:00"/>
    <n v="11"/>
    <b v="0"/>
    <s v="Approved"/>
    <s v="WeareA2B"/>
    <s v="Standard"/>
    <s v="medium"/>
    <s v="medium"/>
    <n v="1292.8399999999999"/>
    <n v="13.44"/>
    <d v="2009-04-12T00:00:00"/>
    <n v="1279.3999999999999"/>
    <s v="F"/>
    <n v="73"/>
    <d v="1962-04-30T00:00:00"/>
    <n v="58.218742624302379"/>
    <s v="Web Developer II"/>
    <s v="n/a"/>
    <s v="Mass Customer"/>
    <s v="N"/>
    <s v="No"/>
    <n v="15"/>
    <m/>
  </r>
  <r>
    <n v="5790"/>
    <n v="37"/>
    <x v="560"/>
    <d v="2017-12-19T00:00:00"/>
    <n v="11"/>
    <b v="1"/>
    <s v="Approved"/>
    <s v="OHM Cycles"/>
    <s v="Standard"/>
    <s v="low"/>
    <s v="medium"/>
    <n v="1793.43"/>
    <n v="248.82"/>
    <d v="2010-06-07T00:00:00"/>
    <n v="1544.6100000000001"/>
    <s v="M"/>
    <n v="55"/>
    <d v="1992-05-12T00:00:00"/>
    <n v="28.163948103754439"/>
    <s v="Speech Pathologist"/>
    <s v="Financial Services"/>
    <s v="Mass Customer"/>
    <s v="N"/>
    <s v="Yes"/>
    <n v="10"/>
    <m/>
  </r>
  <r>
    <n v="5821"/>
    <n v="54"/>
    <x v="561"/>
    <d v="2017-12-19T00:00:00"/>
    <n v="11"/>
    <b v="0"/>
    <s v="Approved"/>
    <s v="WeareA2B"/>
    <s v="Standard"/>
    <s v="medium"/>
    <s v="medium"/>
    <n v="1807.45"/>
    <n v="778.69"/>
    <d v="2005-10-22T00:00:00"/>
    <n v="1028.76"/>
    <s v="F"/>
    <n v="84"/>
    <d v="1958-10-23T00:00:00"/>
    <n v="61.739290569507865"/>
    <s v="Community Outreach Specialist"/>
    <s v="n/a"/>
    <s v="High Net Worth"/>
    <s v="N"/>
    <s v="Yes"/>
    <n v="12"/>
    <m/>
  </r>
  <r>
    <n v="5988"/>
    <n v="0"/>
    <x v="562"/>
    <d v="2017-12-19T00:00:00"/>
    <n v="11"/>
    <b v="0"/>
    <s v="Approved"/>
    <s v="Norco Bicycles"/>
    <s v="Standard"/>
    <s v="low"/>
    <s v="medium"/>
    <n v="363.01"/>
    <n v="290.41000000000003"/>
    <d v="2005-05-10T00:00:00"/>
    <n v="72.599999999999966"/>
    <s v="F"/>
    <n v="92"/>
    <d v="1982-12-02T00:00:00"/>
    <n v="37.613263172247585"/>
    <s v="Dental Hygienist"/>
    <s v="Health"/>
    <s v="High Net Worth"/>
    <s v="N"/>
    <s v="No"/>
    <n v="10"/>
    <m/>
  </r>
  <r>
    <n v="6448"/>
    <n v="50"/>
    <x v="563"/>
    <d v="2017-12-19T00:00:00"/>
    <n v="11"/>
    <b v="0"/>
    <s v="Approved"/>
    <s v="WeareA2B"/>
    <s v="Standard"/>
    <s v="medium"/>
    <s v="small"/>
    <n v="175.89"/>
    <n v="131.91999999999999"/>
    <d v="2015-10-18T00:00:00"/>
    <n v="43.97"/>
    <s v="F"/>
    <n v="23"/>
    <d v="1974-12-07T00:00:00"/>
    <n v="45.605043994165399"/>
    <s v="Legal Assistant"/>
    <s v="Financial Services"/>
    <s v="Mass Customer"/>
    <s v="N"/>
    <s v="Yes"/>
    <n v="10"/>
    <m/>
  </r>
  <r>
    <n v="6949"/>
    <n v="4"/>
    <x v="564"/>
    <d v="2017-12-19T00:00:00"/>
    <n v="11"/>
    <b v="0"/>
    <s v="Approved"/>
    <s v="Giant Bicycles"/>
    <s v="Standard"/>
    <s v="high"/>
    <s v="medium"/>
    <n v="1129.1300000000001"/>
    <n v="677.48"/>
    <d v="2005-08-09T00:00:00"/>
    <n v="451.65000000000009"/>
    <s v="M"/>
    <n v="64"/>
    <d v="1974-06-19T00:00:00"/>
    <n v="46.073537144850327"/>
    <s v="Junior Executive"/>
    <s v="Health"/>
    <s v="Mass Customer"/>
    <s v="N"/>
    <s v="No"/>
    <n v="14"/>
    <m/>
  </r>
  <r>
    <n v="7372"/>
    <n v="88"/>
    <x v="565"/>
    <d v="2017-12-19T00:00:00"/>
    <n v="11"/>
    <b v="1"/>
    <s v="Approved"/>
    <s v="Norco Bicycles"/>
    <s v="Standard"/>
    <s v="medium"/>
    <s v="medium"/>
    <n v="1198.46"/>
    <n v="381.1"/>
    <d v="1998-12-16T00:00:00"/>
    <n v="817.36"/>
    <s v="M"/>
    <n v="65"/>
    <d v="1968-08-14T00:00:00"/>
    <n v="51.922852213343475"/>
    <s v="Registered Nurse"/>
    <s v="Health"/>
    <s v="Mass Customer"/>
    <s v="N"/>
    <s v="No"/>
    <n v="17"/>
    <m/>
  </r>
  <r>
    <n v="7383"/>
    <n v="65"/>
    <x v="566"/>
    <d v="2017-12-19T00:00:00"/>
    <n v="11"/>
    <b v="1"/>
    <s v="Approved"/>
    <s v="WeareA2B"/>
    <s v="Standard"/>
    <s v="medium"/>
    <s v="medium"/>
    <n v="1807.45"/>
    <n v="778.69"/>
    <d v="2016-12-06T00:00:00"/>
    <n v="1028.76"/>
    <s v="M"/>
    <n v="69"/>
    <d v="1999-05-12T00:00:00"/>
    <n v="21.161208377727039"/>
    <s v="Pharmacist"/>
    <s v="Health"/>
    <s v="Mass Customer"/>
    <s v="N"/>
    <s v="Yes"/>
    <n v="2"/>
    <m/>
  </r>
  <r>
    <n v="7530"/>
    <n v="1"/>
    <x v="567"/>
    <d v="2017-12-19T00:00:00"/>
    <n v="11"/>
    <b v="0"/>
    <s v="Approved"/>
    <s v="Giant Bicycles"/>
    <s v="Standard"/>
    <s v="medium"/>
    <s v="medium"/>
    <n v="1403.5"/>
    <n v="954.82"/>
    <d v="2012-12-02T00:00:00"/>
    <n v="448.67999999999995"/>
    <s v="F"/>
    <n v="21"/>
    <d v="1981-08-03T00:00:00"/>
    <n v="38.944770021562654"/>
    <s v="Legal Assistant"/>
    <s v="n/a"/>
    <s v="Mass Customer"/>
    <s v="N"/>
    <s v="Yes"/>
    <n v="18"/>
    <m/>
  </r>
  <r>
    <n v="7853"/>
    <n v="37"/>
    <x v="568"/>
    <d v="2017-12-19T00:00:00"/>
    <n v="11"/>
    <b v="1"/>
    <s v="Approved"/>
    <s v="OHM Cycles"/>
    <s v="Standard"/>
    <s v="low"/>
    <s v="medium"/>
    <n v="1793.43"/>
    <n v="248.82"/>
    <d v="2010-06-07T00:00:00"/>
    <n v="1544.6100000000001"/>
    <s v="M"/>
    <n v="34"/>
    <d v="1997-08-12T00:00:00"/>
    <n v="22.909153583206493"/>
    <s v="Pharmacist"/>
    <s v="Health"/>
    <s v="Mass Customer"/>
    <s v="N"/>
    <s v="Yes"/>
    <n v="4"/>
    <m/>
  </r>
  <r>
    <n v="8164"/>
    <n v="74"/>
    <x v="569"/>
    <d v="2017-12-19T00:00:00"/>
    <n v="11"/>
    <b v="1"/>
    <s v="Approved"/>
    <s v="WeareA2B"/>
    <s v="Standard"/>
    <s v="medium"/>
    <s v="medium"/>
    <n v="1228.07"/>
    <n v="400.91"/>
    <d v="1991-07-10T00:00:00"/>
    <n v="827.15999999999985"/>
    <s v="M"/>
    <n v="18"/>
    <d v="1961-10-18T00:00:00"/>
    <n v="58.750249473617451"/>
    <n v="0"/>
    <s v="IT"/>
    <s v="Affluent Customer"/>
    <s v="N"/>
    <s v="Yes"/>
    <n v="6"/>
    <m/>
  </r>
  <r>
    <n v="8337"/>
    <n v="56"/>
    <x v="570"/>
    <d v="2017-12-19T00:00:00"/>
    <n v="11"/>
    <b v="0"/>
    <s v="Approved"/>
    <s v="Norco Bicycles"/>
    <s v="Mountain"/>
    <s v="low"/>
    <s v="small"/>
    <n v="688.63"/>
    <n v="612.88"/>
    <d v="2006-11-10T00:00:00"/>
    <n v="75.75"/>
    <s v="M"/>
    <n v="61"/>
    <d v="1973-05-14T00:00:00"/>
    <n v="47.172167281836629"/>
    <s v="Associate Professor"/>
    <s v="n/a"/>
    <s v="High Net Worth"/>
    <s v="N"/>
    <s v="Yes"/>
    <n v="18"/>
    <m/>
  </r>
  <r>
    <n v="8758"/>
    <n v="63"/>
    <x v="296"/>
    <d v="2017-12-19T00:00:00"/>
    <n v="11"/>
    <b v="1"/>
    <s v="Approved"/>
    <s v="Solex"/>
    <s v="Standard"/>
    <s v="medium"/>
    <s v="medium"/>
    <n v="1483.2"/>
    <n v="99.59"/>
    <d v="2004-08-17T00:00:00"/>
    <n v="1383.6100000000001"/>
    <s v="F"/>
    <n v="75"/>
    <d v="1982-02-23T00:00:00"/>
    <n v="38.385865911973617"/>
    <s v="Marketing Manager"/>
    <s v="Manufacturing"/>
    <s v="Mass Customer"/>
    <s v="N"/>
    <s v="No"/>
    <n v="15"/>
    <m/>
  </r>
  <r>
    <n v="9075"/>
    <n v="1"/>
    <x v="571"/>
    <d v="2017-12-19T00:00:00"/>
    <n v="11"/>
    <b v="1"/>
    <s v="Approved"/>
    <s v="Giant Bicycles"/>
    <s v="Standard"/>
    <s v="medium"/>
    <s v="medium"/>
    <n v="1403.5"/>
    <n v="954.82"/>
    <d v="2012-12-02T00:00:00"/>
    <n v="448.67999999999995"/>
    <s v="M"/>
    <n v="54"/>
    <d v="1988-09-12T00:00:00"/>
    <n v="31.82970152841197"/>
    <s v="Editor"/>
    <s v="Manufacturing"/>
    <s v="Affluent Customer"/>
    <s v="N"/>
    <s v="Yes"/>
    <n v="6"/>
    <m/>
  </r>
  <r>
    <n v="9147"/>
    <n v="0"/>
    <x v="572"/>
    <d v="2017-12-19T00:00:00"/>
    <n v="11"/>
    <b v="0"/>
    <s v="Approved"/>
    <s v="Solex"/>
    <s v="Standard"/>
    <s v="medium"/>
    <s v="medium"/>
    <n v="478.16"/>
    <n v="298.72000000000003"/>
    <d v="1993-06-23T00:00:00"/>
    <n v="179.44"/>
    <s v="F"/>
    <n v="26"/>
    <d v="1978-05-19T00:00:00"/>
    <n v="42.155728925672243"/>
    <s v="Professor"/>
    <s v="n/a"/>
    <s v="High Net Worth"/>
    <s v="N"/>
    <s v="No"/>
    <n v="6"/>
    <m/>
  </r>
  <r>
    <n v="9335"/>
    <n v="48"/>
    <x v="61"/>
    <d v="2017-12-19T00:00:00"/>
    <n v="11"/>
    <b v="1"/>
    <s v="Approved"/>
    <s v="WeareA2B"/>
    <s v="Standard"/>
    <s v="medium"/>
    <s v="medium"/>
    <n v="1762.96"/>
    <n v="950.52"/>
    <d v="2012-06-04T00:00:00"/>
    <n v="812.44"/>
    <s v="M"/>
    <n v="63"/>
    <d v="1988-10-01T00:00:00"/>
    <n v="31.777646733891423"/>
    <s v="Quality Engineer"/>
    <s v="Financial Services"/>
    <s v="Mass Customer"/>
    <s v="N"/>
    <s v="Yes"/>
    <n v="9"/>
    <m/>
  </r>
  <r>
    <n v="9576"/>
    <n v="32"/>
    <x v="573"/>
    <d v="2017-12-19T00:00:00"/>
    <n v="11"/>
    <b v="0"/>
    <s v="Approved"/>
    <s v="Giant Bicycles"/>
    <s v="Standard"/>
    <s v="high"/>
    <s v="medium"/>
    <n v="1179"/>
    <n v="707.4"/>
    <d v="1997-08-25T00:00:00"/>
    <n v="471.6"/>
    <s v="F"/>
    <n v="7"/>
    <d v="1983-11-07T00:00:00"/>
    <n v="36.681756322932522"/>
    <s v="Operator"/>
    <s v="Retail"/>
    <s v="High Net Worth"/>
    <s v="N"/>
    <s v="No"/>
    <n v="7"/>
    <m/>
  </r>
  <r>
    <n v="9585"/>
    <n v="9"/>
    <x v="574"/>
    <d v="2017-12-19T00:00:00"/>
    <n v="11"/>
    <b v="1"/>
    <s v="Approved"/>
    <s v="OHM Cycles"/>
    <s v="Road"/>
    <s v="medium"/>
    <s v="medium"/>
    <n v="742.54"/>
    <n v="667.4"/>
    <d v="2005-10-22T00:00:00"/>
    <n v="75.139999999999986"/>
    <s v="M"/>
    <n v="80"/>
    <d v="1968-05-11T00:00:00"/>
    <n v="52.183126185946222"/>
    <s v="General Manager"/>
    <s v="Financial Services"/>
    <s v="Mass Customer"/>
    <s v="N"/>
    <s v="Yes"/>
    <n v="4"/>
    <m/>
  </r>
  <r>
    <n v="9624"/>
    <n v="78"/>
    <x v="575"/>
    <d v="2017-12-19T00:00:00"/>
    <n v="11"/>
    <b v="1"/>
    <s v="Approved"/>
    <s v="Giant Bicycles"/>
    <s v="Standard"/>
    <s v="medium"/>
    <s v="large"/>
    <n v="1765.3"/>
    <n v="709.48"/>
    <d v="2004-07-25T00:00:00"/>
    <n v="1055.82"/>
    <s v="U"/>
    <n v="42"/>
    <d v="1899-12-30T00:00:00"/>
    <n v="0"/>
    <s v="Account Executive"/>
    <s v="IT"/>
    <s v="Mass Customer"/>
    <s v="N"/>
    <s v="No"/>
    <n v="0"/>
    <m/>
  </r>
  <r>
    <n v="9628"/>
    <n v="85"/>
    <x v="576"/>
    <d v="2017-12-19T00:00:00"/>
    <n v="11"/>
    <b v="1"/>
    <s v="Approved"/>
    <s v="WeareA2B"/>
    <s v="Standard"/>
    <s v="medium"/>
    <s v="medium"/>
    <n v="752.64"/>
    <n v="205.36"/>
    <d v="1997-08-25T00:00:00"/>
    <n v="547.28"/>
    <s v="F"/>
    <n v="71"/>
    <d v="1977-03-22T00:00:00"/>
    <n v="43.314633035261288"/>
    <s v="Software Test Engineer I"/>
    <s v="n/a"/>
    <s v="Mass Customer"/>
    <s v="N"/>
    <s v="Yes"/>
    <n v="12"/>
    <m/>
  </r>
  <r>
    <n v="10138"/>
    <n v="71"/>
    <x v="577"/>
    <d v="2017-12-19T00:00:00"/>
    <n v="11"/>
    <b v="0"/>
    <s v="Approved"/>
    <s v="Solex"/>
    <s v="Standard"/>
    <s v="high"/>
    <s v="large"/>
    <n v="1842.92"/>
    <n v="1105.75"/>
    <d v="2011-01-10T00:00:00"/>
    <n v="737.17000000000007"/>
    <s v="M"/>
    <n v="74"/>
    <d v="1994-09-10T00:00:00"/>
    <n v="25.83244125443937"/>
    <s v="Office Assistant IV"/>
    <s v="Financial Services"/>
    <s v="Mass Customer"/>
    <s v="N"/>
    <s v="Yes"/>
    <n v="2"/>
    <m/>
  </r>
  <r>
    <n v="10395"/>
    <n v="38"/>
    <x v="578"/>
    <d v="2017-12-19T00:00:00"/>
    <n v="11"/>
    <b v="1"/>
    <s v="Approved"/>
    <s v="Solex"/>
    <s v="Standard"/>
    <s v="medium"/>
    <s v="medium"/>
    <n v="1577.53"/>
    <n v="826.51"/>
    <d v="2011-03-16T00:00:00"/>
    <n v="751.02"/>
    <s v="F"/>
    <n v="46"/>
    <d v="1977-12-16T00:00:00"/>
    <n v="42.577646733891427"/>
    <s v="Business Systems Development Analyst"/>
    <s v="Telecommunications"/>
    <s v="Mass Customer"/>
    <s v="N"/>
    <s v="No"/>
    <n v="10"/>
    <m/>
  </r>
  <r>
    <n v="10671"/>
    <n v="77"/>
    <x v="579"/>
    <d v="2017-12-19T00:00:00"/>
    <n v="11"/>
    <b v="1"/>
    <s v="Approved"/>
    <s v="Norco Bicycles"/>
    <s v="Road"/>
    <s v="medium"/>
    <s v="large"/>
    <n v="1240.31"/>
    <n v="795.1"/>
    <d v="2011-01-10T00:00:00"/>
    <n v="445.20999999999992"/>
    <s v="M"/>
    <n v="2"/>
    <d v="1953-12-30T00:00:00"/>
    <n v="66.555728925672241"/>
    <s v="Administrative Officer"/>
    <s v="Retail"/>
    <s v="Mass Customer"/>
    <s v="N"/>
    <s v="No"/>
    <n v="14"/>
    <m/>
  </r>
  <r>
    <n v="11010"/>
    <n v="0"/>
    <x v="580"/>
    <d v="2017-12-19T00:00:00"/>
    <n v="11"/>
    <b v="0"/>
    <s v="Approved"/>
    <s v="Trek Bicycles"/>
    <s v="Road"/>
    <s v="medium"/>
    <s v="medium"/>
    <n v="533.51"/>
    <n v="400.13"/>
    <d v="2012-06-04T00:00:00"/>
    <n v="133.38"/>
    <s v="M"/>
    <n v="48"/>
    <d v="1964-01-16T00:00:00"/>
    <n v="56.503674131151698"/>
    <s v="Quality Engineer"/>
    <s v="Retail"/>
    <s v="High Net Worth"/>
    <s v="N"/>
    <s v="No"/>
    <n v="14"/>
    <m/>
  </r>
  <r>
    <n v="11143"/>
    <n v="25"/>
    <x v="581"/>
    <d v="2017-12-19T00:00:00"/>
    <n v="11"/>
    <b v="0"/>
    <s v="Approved"/>
    <s v="Giant Bicycles"/>
    <s v="Road"/>
    <s v="medium"/>
    <s v="medium"/>
    <n v="1538.99"/>
    <n v="829.65"/>
    <d v="1991-08-05T00:00:00"/>
    <n v="709.34"/>
    <s v="F"/>
    <n v="72"/>
    <d v="1976-06-01T00:00:00"/>
    <n v="44.120112487316078"/>
    <s v="Environmental Specialist"/>
    <s v="Manufacturing"/>
    <s v="Mass Customer"/>
    <s v="N"/>
    <s v="Yes"/>
    <n v="10"/>
    <m/>
  </r>
  <r>
    <n v="11438"/>
    <n v="28"/>
    <x v="582"/>
    <d v="2017-12-19T00:00:00"/>
    <n v="11"/>
    <b v="1"/>
    <s v="Approved"/>
    <s v="Norco Bicycles"/>
    <s v="Standard"/>
    <s v="medium"/>
    <s v="small"/>
    <n v="1216.1400000000001"/>
    <n v="1082.3599999999999"/>
    <d v="1991-08-05T00:00:00"/>
    <n v="133.7800000000002"/>
    <s v="F"/>
    <n v="69"/>
    <d v="1972-06-21T00:00:00"/>
    <n v="48.068057692795534"/>
    <s v="Senior Editor"/>
    <s v="Financial Services"/>
    <s v="Mass Customer"/>
    <s v="N"/>
    <s v="No"/>
    <n v="13"/>
    <m/>
  </r>
  <r>
    <n v="11669"/>
    <n v="80"/>
    <x v="583"/>
    <d v="2017-12-19T00:00:00"/>
    <n v="11"/>
    <b v="0"/>
    <s v="Approved"/>
    <s v="Trek Bicycles"/>
    <s v="Standard"/>
    <s v="medium"/>
    <s v="large"/>
    <n v="1469.44"/>
    <n v="596.54999999999995"/>
    <d v="2012-05-18T00:00:00"/>
    <n v="872.8900000000001"/>
    <s v="M"/>
    <n v="36"/>
    <d v="1971-08-31T00:00:00"/>
    <n v="48.876276870877724"/>
    <s v="Dental Hygienist"/>
    <s v="Health"/>
    <s v="High Net Worth"/>
    <s v="N"/>
    <s v="No"/>
    <n v="10"/>
    <m/>
  </r>
  <r>
    <n v="11930"/>
    <n v="65"/>
    <x v="584"/>
    <d v="2017-12-19T00:00:00"/>
    <n v="11"/>
    <b v="1"/>
    <s v="Approved"/>
    <s v="WeareA2B"/>
    <s v="Standard"/>
    <s v="medium"/>
    <s v="medium"/>
    <n v="1807.45"/>
    <n v="778.69"/>
    <d v="2002-08-31T00:00:00"/>
    <n v="1028.76"/>
    <s v="M"/>
    <n v="54"/>
    <d v="1985-02-24T00:00:00"/>
    <n v="35.380386459918824"/>
    <n v="0"/>
    <s v="n/a"/>
    <s v="Affluent Customer"/>
    <s v="N"/>
    <s v="Yes"/>
    <n v="11"/>
    <m/>
  </r>
  <r>
    <n v="12116"/>
    <n v="42"/>
    <x v="585"/>
    <d v="2017-12-19T00:00:00"/>
    <n v="11"/>
    <b v="1"/>
    <s v="Approved"/>
    <s v="OHM Cycles"/>
    <s v="Road"/>
    <s v="medium"/>
    <s v="small"/>
    <n v="1810"/>
    <n v="1610.9"/>
    <d v="2008-03-19T00:00:00"/>
    <n v="199.09999999999991"/>
    <s v="F"/>
    <n v="89"/>
    <d v="1999-05-10T00:00:00"/>
    <n v="21.166687829781836"/>
    <s v="Quality Control Specialist"/>
    <s v="Manufacturing"/>
    <s v="Mass Customer"/>
    <s v="N"/>
    <s v="No"/>
    <n v="2"/>
    <m/>
  </r>
  <r>
    <n v="12417"/>
    <n v="85"/>
    <x v="586"/>
    <d v="2017-12-19T00:00:00"/>
    <n v="11"/>
    <b v="1"/>
    <s v="Approved"/>
    <s v="WeareA2B"/>
    <s v="Standard"/>
    <s v="medium"/>
    <s v="medium"/>
    <n v="752.64"/>
    <n v="205.36"/>
    <d v="2003-01-05T00:00:00"/>
    <n v="547.28"/>
    <s v="F"/>
    <n v="84"/>
    <d v="1978-03-22T00:00:00"/>
    <n v="42.314633035261288"/>
    <n v="0"/>
    <s v="Manufacturing"/>
    <s v="Mass Customer"/>
    <s v="N"/>
    <s v="Yes"/>
    <n v="13"/>
    <m/>
  </r>
  <r>
    <n v="13130"/>
    <n v="0"/>
    <x v="587"/>
    <d v="2017-12-19T00:00:00"/>
    <n v="11"/>
    <b v="0"/>
    <s v="Approved"/>
    <s v="Giant Bicycles"/>
    <s v="Standard"/>
    <s v="medium"/>
    <s v="medium"/>
    <n v="230.91"/>
    <n v="173.18"/>
    <d v="2006-11-10T00:00:00"/>
    <n v="57.72999999999999"/>
    <s v="F"/>
    <n v="71"/>
    <d v="1969-08-12T00:00:00"/>
    <n v="50.928331665398275"/>
    <s v="Chief Design Engineer"/>
    <s v="Retail"/>
    <s v="High Net Worth"/>
    <s v="N"/>
    <s v="No"/>
    <n v="12"/>
    <m/>
  </r>
  <r>
    <n v="13507"/>
    <n v="13"/>
    <x v="327"/>
    <d v="2017-12-19T00:00:00"/>
    <n v="11"/>
    <b v="1"/>
    <s v="Approved"/>
    <s v="Solex"/>
    <s v="Standard"/>
    <s v="medium"/>
    <s v="medium"/>
    <n v="1163.8900000000001"/>
    <n v="589.27"/>
    <d v="2016-07-09T00:00:00"/>
    <n v="574.62000000000012"/>
    <s v="M"/>
    <n v="65"/>
    <d v="1999-05-19T00:00:00"/>
    <n v="21.14203029553526"/>
    <s v="Staff Scientist"/>
    <s v="Argiculture"/>
    <s v="Mass Customer"/>
    <s v="N"/>
    <s v="No"/>
    <n v="1"/>
    <m/>
  </r>
  <r>
    <n v="13762"/>
    <n v="67"/>
    <x v="588"/>
    <d v="2017-12-19T00:00:00"/>
    <n v="11"/>
    <b v="1"/>
    <s v="Approved"/>
    <s v="Norco Bicycles"/>
    <s v="Road"/>
    <s v="medium"/>
    <s v="medium"/>
    <n v="544.04999999999995"/>
    <n v="376.84"/>
    <d v="2005-10-22T00:00:00"/>
    <n v="167.20999999999998"/>
    <s v="F"/>
    <n v="23"/>
    <d v="1954-03-26T00:00:00"/>
    <n v="66.320112487316081"/>
    <s v="Software Test Engineer I"/>
    <s v="Argiculture"/>
    <s v="Mass Customer"/>
    <s v="N"/>
    <s v="Yes"/>
    <n v="19"/>
    <m/>
  </r>
  <r>
    <n v="14487"/>
    <n v="54"/>
    <x v="589"/>
    <d v="2017-12-19T00:00:00"/>
    <n v="11"/>
    <b v="1"/>
    <s v="Approved"/>
    <s v="WeareA2B"/>
    <s v="Standard"/>
    <s v="medium"/>
    <s v="medium"/>
    <n v="1292.8399999999999"/>
    <n v="13.44"/>
    <d v="2015-08-10T00:00:00"/>
    <n v="1279.3999999999999"/>
    <s v="M"/>
    <n v="16"/>
    <d v="1965-11-12T00:00:00"/>
    <n v="54.679016596905122"/>
    <s v="Information Systems Manager"/>
    <s v="Health"/>
    <s v="Mass Customer"/>
    <s v="N"/>
    <s v="Yes"/>
    <n v="19"/>
    <m/>
  </r>
  <r>
    <n v="14747"/>
    <n v="88"/>
    <x v="590"/>
    <d v="2017-12-19T00:00:00"/>
    <n v="11"/>
    <b v="0"/>
    <s v="Approved"/>
    <s v="Norco Bicycles"/>
    <s v="Standard"/>
    <s v="medium"/>
    <s v="medium"/>
    <n v="1198.46"/>
    <n v="381.1"/>
    <d v="1998-12-16T00:00:00"/>
    <n v="817.36"/>
    <s v="F"/>
    <n v="93"/>
    <d v="1989-11-26T00:00:00"/>
    <n v="30.624222076357178"/>
    <s v="Food Chemist"/>
    <s v="Health"/>
    <s v="Mass Customer"/>
    <s v="N"/>
    <s v="No"/>
    <n v="12"/>
    <m/>
  </r>
  <r>
    <n v="14994"/>
    <n v="35"/>
    <x v="591"/>
    <d v="2017-12-19T00:00:00"/>
    <n v="11"/>
    <b v="1"/>
    <s v="Approved"/>
    <s v="Giant Bicycles"/>
    <s v="Standard"/>
    <s v="medium"/>
    <s v="medium"/>
    <n v="1403.5"/>
    <n v="954.82"/>
    <d v="2016-11-14T00:00:00"/>
    <n v="448.67999999999995"/>
    <s v="M"/>
    <n v="41"/>
    <d v="2001-04-22T00:00:00"/>
    <n v="19.21326317224759"/>
    <s v="Internal Auditor"/>
    <s v="Retail"/>
    <s v="High Net Worth"/>
    <s v="N"/>
    <s v="Yes"/>
    <n v="1"/>
    <m/>
  </r>
  <r>
    <n v="15121"/>
    <n v="62"/>
    <x v="355"/>
    <d v="2017-12-19T00:00:00"/>
    <n v="11"/>
    <b v="1"/>
    <s v="Approved"/>
    <s v="Solex"/>
    <s v="Standard"/>
    <s v="medium"/>
    <s v="medium"/>
    <n v="478.16"/>
    <n v="298.72000000000003"/>
    <d v="2005-10-22T00:00:00"/>
    <n v="179.44"/>
    <s v="F"/>
    <n v="38"/>
    <d v="1970-12-10T00:00:00"/>
    <n v="49.599564542110599"/>
    <s v="Budget/Accounting Analyst III"/>
    <s v="n/a"/>
    <s v="Mass Customer"/>
    <s v="N"/>
    <s v="Yes"/>
    <n v="17"/>
    <m/>
  </r>
  <r>
    <n v="16299"/>
    <n v="3"/>
    <x v="592"/>
    <d v="2017-12-19T00:00:00"/>
    <n v="11"/>
    <b v="0"/>
    <s v="Approved"/>
    <s v="Trek Bicycles"/>
    <s v="Standard"/>
    <s v="medium"/>
    <s v="large"/>
    <n v="2091.4699999999998"/>
    <n v="388.92"/>
    <d v="2000-05-22T00:00:00"/>
    <n v="1702.5499999999997"/>
    <s v="M"/>
    <n v="83"/>
    <d v="1989-07-08T00:00:00"/>
    <n v="31.010523446220191"/>
    <s v="Human Resources Manager"/>
    <s v="Health"/>
    <s v="Mass Customer"/>
    <s v="N"/>
    <s v="Yes"/>
    <n v="4"/>
    <m/>
  </r>
  <r>
    <n v="16300"/>
    <n v="91"/>
    <x v="593"/>
    <d v="2017-12-19T00:00:00"/>
    <n v="11"/>
    <b v="0"/>
    <s v="Approved"/>
    <s v="WeareA2B"/>
    <s v="Standard"/>
    <s v="low"/>
    <s v="medium"/>
    <n v="642.30999999999995"/>
    <n v="513.85"/>
    <d v="2014-10-10T00:00:00"/>
    <n v="128.45999999999992"/>
    <s v="M"/>
    <n v="65"/>
    <d v="1973-06-13T00:00:00"/>
    <n v="47.089975501014713"/>
    <s v="Paralegal"/>
    <s v="Financial Services"/>
    <s v="High Net Worth"/>
    <s v="N"/>
    <s v="Yes"/>
    <n v="17"/>
    <m/>
  </r>
  <r>
    <n v="17541"/>
    <n v="40"/>
    <x v="594"/>
    <d v="2017-12-19T00:00:00"/>
    <n v="11"/>
    <b v="0"/>
    <s v="Approved"/>
    <s v="OHM Cycles"/>
    <s v="Standard"/>
    <s v="high"/>
    <s v="medium"/>
    <n v="1458.17"/>
    <n v="874.9"/>
    <d v="1997-05-10T00:00:00"/>
    <n v="583.2700000000001"/>
    <s v="M"/>
    <n v="53"/>
    <d v="1992-10-15T00:00:00"/>
    <n v="27.736550843480465"/>
    <s v="Administrative Officer"/>
    <s v="Health"/>
    <s v="Mass Customer"/>
    <s v="N"/>
    <s v="Yes"/>
    <n v="3"/>
    <m/>
  </r>
  <r>
    <n v="18050"/>
    <n v="39"/>
    <x v="180"/>
    <d v="2017-12-19T00:00:00"/>
    <n v="11"/>
    <b v="1"/>
    <s v="Approved"/>
    <s v="Giant Bicycles"/>
    <s v="Standard"/>
    <s v="medium"/>
    <s v="large"/>
    <n v="1812.75"/>
    <n v="582.48"/>
    <d v="2010-06-07T00:00:00"/>
    <n v="1230.27"/>
    <s v="M"/>
    <n v="73"/>
    <d v="1981-07-19T00:00:00"/>
    <n v="38.985865911973619"/>
    <s v="Safety Technician I"/>
    <s v="Financial Services"/>
    <s v="Affluent Customer"/>
    <s v="N"/>
    <s v="No"/>
    <n v="10"/>
    <m/>
  </r>
  <r>
    <n v="18347"/>
    <n v="87"/>
    <x v="595"/>
    <d v="2017-12-19T00:00:00"/>
    <n v="11"/>
    <b v="0"/>
    <s v="Approved"/>
    <s v="Giant Bicycles"/>
    <s v="Standard"/>
    <s v="high"/>
    <s v="medium"/>
    <n v="1179"/>
    <n v="707.4"/>
    <d v="2003-01-05T00:00:00"/>
    <n v="471.6"/>
    <s v="F"/>
    <n v="31"/>
    <d v="1984-06-12T00:00:00"/>
    <n v="36.08449604895992"/>
    <s v="Senior Editor"/>
    <s v="n/a"/>
    <s v="Mass Customer"/>
    <s v="N"/>
    <s v="Yes"/>
    <n v="2"/>
    <m/>
  </r>
  <r>
    <n v="18636"/>
    <n v="75"/>
    <x v="596"/>
    <d v="2017-12-19T00:00:00"/>
    <n v="11"/>
    <b v="0"/>
    <s v="Approved"/>
    <s v="Giant Bicycles"/>
    <s v="Touring"/>
    <s v="medium"/>
    <s v="large"/>
    <n v="1873.97"/>
    <n v="863.95"/>
    <d v="2006-05-22T00:00:00"/>
    <n v="1010.02"/>
    <s v="U"/>
    <n v="42"/>
    <d v="1899-12-30T00:00:00"/>
    <n v="0"/>
    <s v="Senior Sales Associate"/>
    <s v="IT"/>
    <s v="Mass Customer"/>
    <s v="N"/>
    <s v="No"/>
    <n v="0"/>
    <m/>
  </r>
  <r>
    <n v="18833"/>
    <n v="9"/>
    <x v="74"/>
    <d v="2017-12-19T00:00:00"/>
    <n v="11"/>
    <b v="0"/>
    <s v="Approved"/>
    <s v="Norco Bicycles"/>
    <s v="Standard"/>
    <s v="medium"/>
    <s v="small"/>
    <n v="1216.1400000000001"/>
    <n v="1082.3599999999999"/>
    <d v="1994-07-12T00:00:00"/>
    <n v="133.7800000000002"/>
    <s v="F"/>
    <n v="95"/>
    <d v="1990-01-01T00:00:00"/>
    <n v="30.525591939370877"/>
    <s v="Structural Engineer"/>
    <s v="Property"/>
    <s v="High Net Worth"/>
    <s v="N"/>
    <s v="Yes"/>
    <n v="16"/>
    <m/>
  </r>
  <r>
    <n v="19157"/>
    <n v="88"/>
    <x v="597"/>
    <d v="2017-12-19T00:00:00"/>
    <n v="11"/>
    <b v="1"/>
    <s v="Approved"/>
    <s v="Norco Bicycles"/>
    <s v="Standard"/>
    <s v="medium"/>
    <s v="medium"/>
    <n v="1198.46"/>
    <n v="381.1"/>
    <d v="2003-09-10T00:00:00"/>
    <n v="817.36"/>
    <s v="M"/>
    <n v="71"/>
    <d v="1974-05-27T00:00:00"/>
    <n v="46.136550843480464"/>
    <s v="Accountant III"/>
    <s v="Retail"/>
    <s v="Affluent Customer"/>
    <s v="N"/>
    <s v="Yes"/>
    <n v="10"/>
    <m/>
  </r>
  <r>
    <n v="19379"/>
    <n v="32"/>
    <x v="435"/>
    <d v="2017-12-19T00:00:00"/>
    <n v="11"/>
    <b v="0"/>
    <s v="Approved"/>
    <s v="Giant Bicycles"/>
    <s v="Standard"/>
    <s v="high"/>
    <s v="medium"/>
    <n v="1179"/>
    <n v="707.4"/>
    <d v="1997-08-25T00:00:00"/>
    <n v="471.6"/>
    <s v="M"/>
    <n v="69"/>
    <d v="1956-08-15T00:00:00"/>
    <n v="63.928331665398275"/>
    <s v="Engineer I"/>
    <s v="Manufacturing"/>
    <s v="High Net Worth"/>
    <s v="N"/>
    <s v="No"/>
    <n v="9"/>
    <m/>
  </r>
  <r>
    <n v="19442"/>
    <n v="17"/>
    <x v="598"/>
    <d v="2017-12-19T00:00:00"/>
    <n v="11"/>
    <b v="1"/>
    <s v="Approved"/>
    <s v="Solex"/>
    <s v="Standard"/>
    <s v="high"/>
    <s v="medium"/>
    <n v="1024.6600000000001"/>
    <n v="614.79999999999995"/>
    <d v="1996-11-09T00:00:00"/>
    <n v="409.86000000000013"/>
    <s v="M"/>
    <n v="71"/>
    <d v="1964-01-13T00:00:00"/>
    <n v="56.511893309233891"/>
    <s v="Senior Quality Engineer"/>
    <s v="Argiculture"/>
    <s v="Mass Customer"/>
    <s v="N"/>
    <s v="Yes"/>
    <n v="11"/>
    <m/>
  </r>
  <r>
    <n v="19817"/>
    <n v="12"/>
    <x v="599"/>
    <d v="2017-12-19T00:00:00"/>
    <n v="11"/>
    <b v="0"/>
    <s v="Approved"/>
    <s v="WeareA2B"/>
    <s v="Standard"/>
    <s v="medium"/>
    <s v="medium"/>
    <n v="1231.1500000000001"/>
    <n v="161.6"/>
    <d v="2004-08-17T00:00:00"/>
    <n v="1069.5500000000002"/>
    <s v="F"/>
    <n v="16"/>
    <d v="1979-05-23T00:00:00"/>
    <n v="41.144770021562657"/>
    <n v="0"/>
    <s v="n/a"/>
    <s v="Mass Customer"/>
    <s v="N"/>
    <s v="No"/>
    <n v="7"/>
    <m/>
  </r>
  <r>
    <n v="60"/>
    <n v="60"/>
    <x v="600"/>
    <d v="2017-12-18T00:00:00"/>
    <n v="12"/>
    <b v="0"/>
    <s v="Approved"/>
    <s v="Giant Bicycles"/>
    <s v="Standard"/>
    <s v="high"/>
    <s v="small"/>
    <n v="1977.36"/>
    <n v="1759.85"/>
    <d v="2014-07-28T00:00:00"/>
    <n v="217.51"/>
    <s v="U"/>
    <n v="34"/>
    <d v="1899-12-30T00:00:00"/>
    <n v="0"/>
    <s v="Analog Circuit Design manager"/>
    <s v="IT"/>
    <s v="Mass Customer"/>
    <s v="N"/>
    <s v="No"/>
    <n v="0"/>
    <m/>
  </r>
  <r>
    <n v="62"/>
    <n v="33"/>
    <x v="601"/>
    <d v="2017-12-18T00:00:00"/>
    <n v="12"/>
    <b v="1"/>
    <s v="Approved"/>
    <s v="Giant Bicycles"/>
    <s v="Standard"/>
    <s v="medium"/>
    <s v="small"/>
    <n v="1311.44"/>
    <n v="1167.18"/>
    <d v="1992-10-11T00:00:00"/>
    <n v="144.26"/>
    <s v="F"/>
    <n v="12"/>
    <d v="1959-10-12T00:00:00"/>
    <n v="60.76942755580923"/>
    <s v="Safety Technician III"/>
    <s v="Manufacturing"/>
    <s v="Affluent Customer"/>
    <s v="N"/>
    <s v="Yes"/>
    <n v="5"/>
    <m/>
  </r>
  <r>
    <n v="315"/>
    <n v="40"/>
    <x v="602"/>
    <d v="2017-12-18T00:00:00"/>
    <n v="12"/>
    <b v="1"/>
    <s v="Approved"/>
    <s v="Trek Bicycles"/>
    <s v="Road"/>
    <s v="medium"/>
    <s v="large"/>
    <n v="1894.19"/>
    <n v="598.76"/>
    <d v="2003-07-21T00:00:00"/>
    <n v="1295.43"/>
    <s v="M"/>
    <n v="54"/>
    <d v="1993-01-22T00:00:00"/>
    <n v="27.465317966768136"/>
    <s v="Occupational Therapist"/>
    <s v="Health"/>
    <s v="High Net Worth"/>
    <s v="N"/>
    <s v="No"/>
    <n v="9"/>
    <m/>
  </r>
  <r>
    <n v="942"/>
    <n v="11"/>
    <x v="603"/>
    <d v="2017-12-18T00:00:00"/>
    <n v="12"/>
    <b v="1"/>
    <s v="Approved"/>
    <s v="Trek Bicycles"/>
    <s v="Standard"/>
    <s v="medium"/>
    <s v="small"/>
    <n v="1775.81"/>
    <n v="1580.47"/>
    <d v="2010-05-05T00:00:00"/>
    <n v="195.33999999999992"/>
    <s v="F"/>
    <n v="45"/>
    <d v="1980-08-25T00:00:00"/>
    <n v="39.884496048959917"/>
    <s v="VP Marketing"/>
    <s v="Financial Services"/>
    <s v="High Net Worth"/>
    <s v="N"/>
    <s v="No"/>
    <n v="3"/>
    <m/>
  </r>
  <r>
    <n v="1052"/>
    <n v="66"/>
    <x v="604"/>
    <d v="2017-12-18T00:00:00"/>
    <n v="12"/>
    <b v="1"/>
    <s v="Approved"/>
    <s v="Giant Bicycles"/>
    <s v="Road"/>
    <s v="low"/>
    <s v="small"/>
    <n v="590.26"/>
    <n v="525.33000000000004"/>
    <d v="2016-12-06T00:00:00"/>
    <n v="64.92999999999995"/>
    <s v="F"/>
    <n v="40"/>
    <d v="1966-12-02T00:00:00"/>
    <n v="53.624222076357178"/>
    <s v="Account Executive"/>
    <s v="Manufacturing"/>
    <s v="Mass Customer"/>
    <s v="N"/>
    <s v="Yes"/>
    <n v="7"/>
    <m/>
  </r>
  <r>
    <n v="1491"/>
    <n v="79"/>
    <x v="558"/>
    <d v="2017-12-18T00:00:00"/>
    <n v="12"/>
    <b v="1"/>
    <s v="Approved"/>
    <s v="Norco Bicycles"/>
    <s v="Standard"/>
    <s v="medium"/>
    <s v="medium"/>
    <n v="1555.58"/>
    <n v="818.01"/>
    <d v="2003-09-09T00:00:00"/>
    <n v="737.56999999999994"/>
    <s v="F"/>
    <n v="25"/>
    <d v="1985-10-21T00:00:00"/>
    <n v="34.725591939370879"/>
    <s v="Social Worker"/>
    <s v="Health"/>
    <s v="Mass Customer"/>
    <s v="N"/>
    <s v="No"/>
    <n v="16"/>
    <m/>
  </r>
  <r>
    <n v="1879"/>
    <n v="67"/>
    <x v="605"/>
    <d v="2017-12-18T00:00:00"/>
    <n v="12"/>
    <b v="1"/>
    <s v="Approved"/>
    <s v="Solex"/>
    <s v="Standard"/>
    <s v="medium"/>
    <s v="large"/>
    <n v="1071.23"/>
    <n v="380.74"/>
    <d v="1996-04-05T00:00:00"/>
    <n v="690.49"/>
    <s v="F"/>
    <n v="87"/>
    <d v="1976-09-08T00:00:00"/>
    <n v="43.848879610603753"/>
    <s v="Automation Specialist I"/>
    <s v="Manufacturing"/>
    <s v="High Net Worth"/>
    <s v="N"/>
    <s v="No"/>
    <n v="10"/>
    <m/>
  </r>
  <r>
    <n v="1971"/>
    <n v="45"/>
    <x v="606"/>
    <d v="2017-12-18T00:00:00"/>
    <n v="12"/>
    <b v="1"/>
    <s v="Approved"/>
    <s v="Solex"/>
    <s v="Standard"/>
    <s v="medium"/>
    <s v="medium"/>
    <n v="441.49"/>
    <n v="84.99"/>
    <d v="1993-04-12T00:00:00"/>
    <n v="356.5"/>
    <s v="M"/>
    <n v="72"/>
    <d v="1968-06-21T00:00:00"/>
    <n v="52.070797418822927"/>
    <s v="VP Product Management"/>
    <s v="Financial Services"/>
    <s v="Mass Customer"/>
    <s v="N"/>
    <s v="No"/>
    <n v="5"/>
    <m/>
  </r>
  <r>
    <n v="1982"/>
    <n v="19"/>
    <x v="607"/>
    <d v="2017-12-18T00:00:00"/>
    <n v="12"/>
    <b v="1"/>
    <s v="Approved"/>
    <s v="OHM Cycles"/>
    <s v="Road"/>
    <s v="high"/>
    <s v="large"/>
    <n v="12.01"/>
    <n v="7.21"/>
    <d v="2009-03-08T00:00:00"/>
    <n v="4.8"/>
    <s v="F"/>
    <n v="17"/>
    <d v="1991-11-25T00:00:00"/>
    <n v="28.626961802384574"/>
    <s v="Structural Analysis Engineer"/>
    <s v="Health"/>
    <s v="Mass Customer"/>
    <s v="N"/>
    <s v="No"/>
    <n v="9"/>
    <m/>
  </r>
  <r>
    <n v="2253"/>
    <n v="0"/>
    <x v="608"/>
    <d v="2017-12-18T00:00:00"/>
    <n v="12"/>
    <b v="0"/>
    <s v="Approved"/>
    <s v="Solex"/>
    <s v="Standard"/>
    <s v="medium"/>
    <s v="medium"/>
    <n v="100.35"/>
    <n v="75.260000000000005"/>
    <d v="1999-07-26T00:00:00"/>
    <n v="25.089999999999989"/>
    <s v="M"/>
    <n v="30"/>
    <d v="1990-02-13T00:00:00"/>
    <n v="30.407783720192793"/>
    <s v="Computer Systems Analyst I"/>
    <s v="Property"/>
    <s v="High Net Worth"/>
    <s v="N"/>
    <s v="No"/>
    <n v="20"/>
    <m/>
  </r>
  <r>
    <n v="3025"/>
    <n v="97"/>
    <x v="609"/>
    <d v="2017-12-18T00:00:00"/>
    <n v="12"/>
    <b v="1"/>
    <s v="Approved"/>
    <s v="Solex"/>
    <s v="Standard"/>
    <s v="medium"/>
    <s v="large"/>
    <n v="202.62"/>
    <n v="151.96"/>
    <d v="2016-03-29T00:00:00"/>
    <n v="50.66"/>
    <s v="F"/>
    <n v="6"/>
    <d v="2001-09-26T00:00:00"/>
    <n v="18.78312618594622"/>
    <s v="Associate Professor"/>
    <s v="Financial Services"/>
    <s v="Affluent Customer"/>
    <s v="N"/>
    <s v="No"/>
    <n v="1"/>
    <m/>
  </r>
  <r>
    <n v="3075"/>
    <n v="87"/>
    <x v="61"/>
    <d v="2017-12-18T00:00:00"/>
    <n v="12"/>
    <b v="1"/>
    <s v="Approved"/>
    <s v="Giant Bicycles"/>
    <s v="Standard"/>
    <s v="high"/>
    <s v="medium"/>
    <n v="1179"/>
    <n v="707.4"/>
    <d v="1997-08-25T00:00:00"/>
    <n v="471.6"/>
    <s v="M"/>
    <n v="63"/>
    <d v="1988-10-01T00:00:00"/>
    <n v="31.777646733891423"/>
    <s v="Quality Engineer"/>
    <s v="Financial Services"/>
    <s v="Mass Customer"/>
    <s v="N"/>
    <s v="Yes"/>
    <n v="9"/>
    <m/>
  </r>
  <r>
    <n v="3257"/>
    <n v="76"/>
    <x v="610"/>
    <d v="2017-12-18T00:00:00"/>
    <n v="12"/>
    <b v="1"/>
    <s v="Approved"/>
    <s v="WeareA2B"/>
    <s v="Standard"/>
    <s v="low"/>
    <s v="medium"/>
    <n v="642.30999999999995"/>
    <n v="513.85"/>
    <d v="2014-10-10T00:00:00"/>
    <n v="128.45999999999992"/>
    <s v="M"/>
    <n v="98"/>
    <d v="1992-08-04T00:00:00"/>
    <n v="27.933811117453068"/>
    <s v="Electrical Engineer"/>
    <s v="Manufacturing"/>
    <s v="Mass Customer"/>
    <s v="N"/>
    <s v="No"/>
    <n v="6"/>
    <m/>
  </r>
  <r>
    <n v="3989"/>
    <n v="85"/>
    <x v="611"/>
    <d v="2017-12-18T00:00:00"/>
    <n v="12"/>
    <b v="1"/>
    <s v="Approved"/>
    <s v="WeareA2B"/>
    <s v="Standard"/>
    <s v="medium"/>
    <s v="medium"/>
    <n v="1228.07"/>
    <n v="400.91"/>
    <d v="2000-05-22T00:00:00"/>
    <n v="827.15999999999985"/>
    <s v="F"/>
    <n v="82"/>
    <d v="1995-07-29T00:00:00"/>
    <n v="24.95024947361745"/>
    <s v="Geological Engineer"/>
    <s v="Manufacturing"/>
    <s v="High Net Worth"/>
    <s v="N"/>
    <s v="No"/>
    <n v="6"/>
    <m/>
  </r>
  <r>
    <n v="4061"/>
    <n v="94"/>
    <x v="612"/>
    <d v="2017-12-18T00:00:00"/>
    <n v="12"/>
    <b v="1"/>
    <s v="Approved"/>
    <s v="Giant Bicycles"/>
    <s v="Standard"/>
    <s v="medium"/>
    <s v="large"/>
    <n v="1635.3"/>
    <n v="993.66"/>
    <d v="2013-06-09T00:00:00"/>
    <n v="641.64"/>
    <s v="F"/>
    <n v="73"/>
    <d v="1985-05-04T00:00:00"/>
    <n v="35.191345364028408"/>
    <s v="Statistician II"/>
    <s v="Retail"/>
    <s v="Mass Customer"/>
    <s v="N"/>
    <s v="No"/>
    <n v="10"/>
    <m/>
  </r>
  <r>
    <n v="4786"/>
    <n v="49"/>
    <x v="380"/>
    <d v="2017-12-18T00:00:00"/>
    <n v="12"/>
    <b v="0"/>
    <s v="Approved"/>
    <s v="Solex"/>
    <s v="Standard"/>
    <s v="medium"/>
    <s v="large"/>
    <n v="1061.56"/>
    <n v="733.58"/>
    <d v="1993-07-20T00:00:00"/>
    <n v="327.9799999999999"/>
    <s v="F"/>
    <n v="7"/>
    <d v="1969-06-21T00:00:00"/>
    <n v="51.070797418822927"/>
    <s v="Assistant Media Planner"/>
    <s v="Entertainment"/>
    <s v="High Net Worth"/>
    <s v="N"/>
    <s v="No"/>
    <n v="8"/>
    <m/>
  </r>
  <r>
    <n v="5212"/>
    <n v="70"/>
    <x v="185"/>
    <d v="2017-12-18T00:00:00"/>
    <n v="12"/>
    <b v="1"/>
    <s v="Approved"/>
    <s v="Trek Bicycles"/>
    <s v="Standard"/>
    <s v="high"/>
    <s v="medium"/>
    <n v="495.72"/>
    <n v="297.43"/>
    <d v="2015-04-11T00:00:00"/>
    <n v="198.29000000000002"/>
    <s v="M"/>
    <n v="80"/>
    <d v="1995-01-05T00:00:00"/>
    <n v="25.511893309233891"/>
    <s v="Food Chemist"/>
    <s v="Health"/>
    <s v="Affluent Customer"/>
    <s v="N"/>
    <s v="No"/>
    <n v="1"/>
    <m/>
  </r>
  <r>
    <n v="5346"/>
    <n v="40"/>
    <x v="613"/>
    <d v="2017-12-18T00:00:00"/>
    <n v="12"/>
    <b v="0"/>
    <s v="Approved"/>
    <s v="OHM Cycles"/>
    <s v="Standard"/>
    <s v="high"/>
    <s v="medium"/>
    <n v="1458.17"/>
    <n v="874.9"/>
    <d v="2006-10-01T00:00:00"/>
    <n v="583.2700000000001"/>
    <s v="M"/>
    <n v="67"/>
    <d v="1995-02-11T00:00:00"/>
    <n v="25.410523446220189"/>
    <s v="Programmer II"/>
    <s v="Financial Services"/>
    <s v="Affluent Customer"/>
    <s v="N"/>
    <s v="Yes"/>
    <n v="6"/>
    <m/>
  </r>
  <r>
    <n v="5443"/>
    <n v="35"/>
    <x v="614"/>
    <d v="2017-12-18T00:00:00"/>
    <n v="12"/>
    <b v="0"/>
    <s v="Approved"/>
    <s v="Giant Bicycles"/>
    <s v="Standard"/>
    <s v="medium"/>
    <s v="medium"/>
    <n v="1403.5"/>
    <n v="954.82"/>
    <d v="2016-11-14T00:00:00"/>
    <n v="448.67999999999995"/>
    <s v="F"/>
    <n v="68"/>
    <d v="1966-04-27T00:00:00"/>
    <n v="54.224222076357179"/>
    <s v="Dental Hygienist"/>
    <s v="Health"/>
    <s v="High Net Worth"/>
    <s v="N"/>
    <s v="No"/>
    <n v="15"/>
    <m/>
  </r>
  <r>
    <n v="6737"/>
    <n v="46"/>
    <x v="615"/>
    <d v="2017-12-18T00:00:00"/>
    <n v="12"/>
    <b v="1"/>
    <s v="Approved"/>
    <s v="Solex"/>
    <s v="Standard"/>
    <s v="low"/>
    <s v="medium"/>
    <n v="1289.8499999999999"/>
    <n v="74.510000000000005"/>
    <d v="2007-12-11T00:00:00"/>
    <n v="1215.3399999999999"/>
    <s v="F"/>
    <n v="86"/>
    <d v="1977-01-14T00:00:00"/>
    <n v="43.498194679096905"/>
    <s v="Senior Quality Engineer"/>
    <s v="Retail"/>
    <s v="Mass Customer"/>
    <s v="N"/>
    <s v="No"/>
    <n v="15"/>
    <m/>
  </r>
  <r>
    <n v="677"/>
    <n v="0"/>
    <x v="616"/>
    <d v="2017-07-02T00:00:00"/>
    <m/>
    <b v="0"/>
    <s v="Approved"/>
    <m/>
    <m/>
    <m/>
    <m/>
    <n v="1972.01"/>
    <m/>
    <m/>
    <m/>
    <m/>
    <m/>
    <m/>
    <m/>
    <m/>
    <m/>
    <m/>
    <m/>
    <m/>
    <m/>
    <m/>
  </r>
  <r>
    <n v="6922"/>
    <n v="25"/>
    <x v="617"/>
    <d v="2017-12-18T00:00:00"/>
    <n v="12"/>
    <b v="0"/>
    <s v="Approved"/>
    <s v="Giant Bicycles"/>
    <s v="Road"/>
    <s v="medium"/>
    <s v="medium"/>
    <n v="1538.99"/>
    <n v="829.65"/>
    <d v="1991-11-10T00:00:00"/>
    <n v="709.34"/>
    <s v="M"/>
    <n v="2"/>
    <d v="1976-05-11T00:00:00"/>
    <n v="44.177646733891422"/>
    <s v="Payment Adjustment Coordinator"/>
    <s v="n/a"/>
    <s v="Mass Customer"/>
    <s v="N"/>
    <s v="Yes"/>
    <n v="4"/>
    <m/>
  </r>
  <r>
    <n v="7133"/>
    <n v="64"/>
    <x v="618"/>
    <d v="2017-12-18T00:00:00"/>
    <n v="12"/>
    <b v="1"/>
    <s v="Approved"/>
    <s v="Giant Bicycles"/>
    <s v="Standard"/>
    <s v="high"/>
    <s v="small"/>
    <n v="1977.36"/>
    <n v="1759.85"/>
    <d v="2010-08-20T00:00:00"/>
    <n v="217.51"/>
    <s v="M"/>
    <n v="84"/>
    <d v="2001-01-22T00:00:00"/>
    <n v="19.45983851471334"/>
    <s v="Environmental Tech"/>
    <s v="Financial Services"/>
    <s v="High Net Worth"/>
    <s v="N"/>
    <s v="Yes"/>
    <n v="2"/>
    <m/>
  </r>
  <r>
    <n v="7435"/>
    <n v="79"/>
    <x v="619"/>
    <d v="2017-12-18T00:00:00"/>
    <n v="12"/>
    <b v="1"/>
    <s v="Approved"/>
    <s v="Norco Bicycles"/>
    <s v="Standard"/>
    <s v="medium"/>
    <s v="medium"/>
    <n v="1555.58"/>
    <n v="818.01"/>
    <d v="2003-09-09T00:00:00"/>
    <n v="737.56999999999994"/>
    <s v="F"/>
    <n v="72"/>
    <d v="1961-04-22T00:00:00"/>
    <n v="59.240660432521558"/>
    <s v="Nurse Practicioner"/>
    <s v="Health"/>
    <s v="Mass Customer"/>
    <s v="N"/>
    <s v="No"/>
    <n v="14"/>
    <m/>
  </r>
  <r>
    <n v="7478"/>
    <n v="91"/>
    <x v="620"/>
    <d v="2017-12-18T00:00:00"/>
    <n v="12"/>
    <b v="1"/>
    <s v="Approved"/>
    <s v="Solex"/>
    <s v="Standard"/>
    <s v="medium"/>
    <s v="medium"/>
    <n v="100.35"/>
    <n v="75.260000000000005"/>
    <d v="1994-08-10T00:00:00"/>
    <n v="25.089999999999989"/>
    <s v="M"/>
    <n v="49"/>
    <d v="1999-02-05T00:00:00"/>
    <n v="21.424222076357179"/>
    <s v="Assistant Professor"/>
    <s v="Manufacturing"/>
    <s v="Affluent Customer"/>
    <s v="N"/>
    <s v="Yes"/>
    <n v="2"/>
    <m/>
  </r>
  <r>
    <n v="7751"/>
    <n v="62"/>
    <x v="621"/>
    <d v="2017-12-18T00:00:00"/>
    <n v="12"/>
    <b v="0"/>
    <s v="Approved"/>
    <s v="Solex"/>
    <s v="Standard"/>
    <s v="medium"/>
    <s v="medium"/>
    <n v="478.16"/>
    <n v="298.72000000000003"/>
    <d v="1993-06-23T00:00:00"/>
    <n v="179.44"/>
    <s v="F"/>
    <n v="31"/>
    <d v="1979-11-09T00:00:00"/>
    <n v="40.679016596905122"/>
    <s v="Social Worker"/>
    <s v="Health"/>
    <s v="Mass Customer"/>
    <s v="N"/>
    <s v="No"/>
    <n v="11"/>
    <m/>
  </r>
  <r>
    <n v="7844"/>
    <n v="46"/>
    <x v="364"/>
    <d v="2017-12-18T00:00:00"/>
    <n v="12"/>
    <b v="0"/>
    <s v="Approved"/>
    <s v="OHM Cycles"/>
    <s v="Standard"/>
    <s v="low"/>
    <s v="medium"/>
    <n v="1793.43"/>
    <n v="248.82"/>
    <d v="2005-10-22T00:00:00"/>
    <n v="1544.6100000000001"/>
    <s v="M"/>
    <n v="56"/>
    <d v="1988-08-15T00:00:00"/>
    <n v="31.906413857179096"/>
    <s v="Media Manager IV"/>
    <s v="Financial Services"/>
    <s v="High Net Worth"/>
    <s v="N"/>
    <s v="Yes"/>
    <n v="13"/>
    <m/>
  </r>
  <r>
    <n v="8104"/>
    <n v="76"/>
    <x v="622"/>
    <d v="2017-12-18T00:00:00"/>
    <n v="12"/>
    <b v="0"/>
    <s v="Approved"/>
    <s v="WeareA2B"/>
    <s v="Standard"/>
    <s v="low"/>
    <s v="medium"/>
    <n v="642.30999999999995"/>
    <n v="513.85"/>
    <d v="2014-10-10T00:00:00"/>
    <n v="128.45999999999992"/>
    <s v="M"/>
    <n v="68"/>
    <d v="1981-03-15T00:00:00"/>
    <n v="39.331071391425674"/>
    <s v="Financial Analyst"/>
    <s v="Financial Services"/>
    <s v="Mass Customer"/>
    <s v="N"/>
    <s v="No"/>
    <n v="3"/>
    <m/>
  </r>
  <r>
    <n v="8149"/>
    <n v="0"/>
    <x v="623"/>
    <d v="2017-12-18T00:00:00"/>
    <n v="12"/>
    <b v="0"/>
    <s v="Approved"/>
    <s v="Trek Bicycles"/>
    <s v="Standard"/>
    <s v="high"/>
    <s v="medium"/>
    <n v="495.72"/>
    <n v="297.43"/>
    <d v="2000-05-22T00:00:00"/>
    <n v="198.29000000000002"/>
    <s v="M"/>
    <n v="91"/>
    <d v="1966-05-19T00:00:00"/>
    <n v="54.163948103754436"/>
    <s v="Senior Developer"/>
    <s v="Entertainment"/>
    <s v="High Net Worth"/>
    <s v="N"/>
    <s v="Yes"/>
    <n v="16"/>
    <m/>
  </r>
  <r>
    <n v="8257"/>
    <n v="96"/>
    <x v="624"/>
    <d v="2017-12-18T00:00:00"/>
    <n v="12"/>
    <b v="1"/>
    <s v="Approved"/>
    <s v="WeareA2B"/>
    <s v="Road"/>
    <s v="low"/>
    <s v="small"/>
    <n v="1172.78"/>
    <n v="1043.77"/>
    <d v="2016-03-29T00:00:00"/>
    <n v="129.01"/>
    <s v="M"/>
    <n v="18"/>
    <d v="1989-07-21T00:00:00"/>
    <n v="30.974907007864026"/>
    <s v="Operator"/>
    <s v="Retail"/>
    <s v="Affluent Customer"/>
    <s v="N"/>
    <s v="Yes"/>
    <n v="10"/>
    <m/>
  </r>
  <r>
    <n v="8588"/>
    <n v="79"/>
    <x v="625"/>
    <d v="2017-12-18T00:00:00"/>
    <n v="12"/>
    <b v="1"/>
    <s v="Approved"/>
    <s v="Norco Bicycles"/>
    <s v="Standard"/>
    <s v="medium"/>
    <s v="medium"/>
    <n v="1555.58"/>
    <n v="818.01"/>
    <d v="1991-07-10T00:00:00"/>
    <n v="737.56999999999994"/>
    <s v="F"/>
    <n v="11"/>
    <d v="1960-05-10T00:00:00"/>
    <n v="60.191345364028408"/>
    <s v="Sales Representative"/>
    <s v="Retail"/>
    <s v="Affluent Customer"/>
    <s v="N"/>
    <s v="Yes"/>
    <n v="14"/>
    <m/>
  </r>
  <r>
    <n v="8590"/>
    <n v="8"/>
    <x v="626"/>
    <d v="2017-12-18T00:00:00"/>
    <n v="12"/>
    <b v="0"/>
    <s v="Approved"/>
    <s v="Solex"/>
    <s v="Road"/>
    <s v="medium"/>
    <s v="small"/>
    <n v="1703.52"/>
    <n v="1516.13"/>
    <d v="2011-04-16T00:00:00"/>
    <n v="187.38999999999987"/>
    <s v="M"/>
    <n v="42"/>
    <d v="1978-08-07T00:00:00"/>
    <n v="41.936550843480468"/>
    <s v="Accountant IV"/>
    <s v="Manufacturing"/>
    <s v="Affluent Customer"/>
    <s v="N"/>
    <s v="No"/>
    <n v="16"/>
    <m/>
  </r>
  <r>
    <n v="9237"/>
    <n v="38"/>
    <x v="627"/>
    <d v="2017-12-18T00:00:00"/>
    <n v="12"/>
    <b v="1"/>
    <s v="Approved"/>
    <s v="Trek Bicycles"/>
    <s v="Standard"/>
    <s v="medium"/>
    <s v="large"/>
    <n v="2091.4699999999998"/>
    <n v="388.92"/>
    <d v="2012-09-15T00:00:00"/>
    <n v="1702.5499999999997"/>
    <s v="M"/>
    <n v="92"/>
    <d v="1973-07-03T00:00:00"/>
    <n v="47.03518098046677"/>
    <s v="Information Systems Manager"/>
    <s v="Financial Services"/>
    <s v="High Net Worth"/>
    <s v="N"/>
    <s v="Yes"/>
    <n v="13"/>
    <m/>
  </r>
  <r>
    <n v="9620"/>
    <n v="0"/>
    <x v="495"/>
    <d v="2017-12-18T00:00:00"/>
    <n v="12"/>
    <b v="0"/>
    <s v="Approved"/>
    <s v="Giant Bicycles"/>
    <s v="Standard"/>
    <s v="medium"/>
    <s v="medium"/>
    <n v="230.91"/>
    <n v="173.18"/>
    <d v="2011-03-16T00:00:00"/>
    <n v="57.72999999999999"/>
    <s v="M"/>
    <n v="97"/>
    <d v="1977-12-23T00:00:00"/>
    <n v="42.558468651699641"/>
    <n v="0"/>
    <s v="Health"/>
    <s v="High Net Worth"/>
    <s v="N"/>
    <s v="Yes"/>
    <n v="10"/>
    <m/>
  </r>
  <r>
    <n v="9676"/>
    <n v="10"/>
    <x v="628"/>
    <d v="2017-12-18T00:00:00"/>
    <n v="12"/>
    <b v="0"/>
    <s v="Approved"/>
    <s v="WeareA2B"/>
    <s v="Touring"/>
    <s v="medium"/>
    <s v="medium"/>
    <n v="1466.68"/>
    <n v="363.25"/>
    <d v="2013-03-12T00:00:00"/>
    <n v="1103.43"/>
    <s v="M"/>
    <n v="59"/>
    <d v="1965-05-09T00:00:00"/>
    <n v="55.191345364028408"/>
    <s v="Junior Executive"/>
    <s v="Manufacturing"/>
    <s v="Affluent Customer"/>
    <s v="N"/>
    <s v="Yes"/>
    <n v="7"/>
    <m/>
  </r>
  <r>
    <n v="10030"/>
    <n v="81"/>
    <x v="629"/>
    <d v="2017-12-18T00:00:00"/>
    <n v="12"/>
    <b v="1"/>
    <s v="Approved"/>
    <s v="Norco Bicycles"/>
    <s v="Standard"/>
    <s v="medium"/>
    <s v="small"/>
    <n v="586.45000000000005"/>
    <n v="521.94000000000005"/>
    <d v="1998-12-16T00:00:00"/>
    <n v="64.509999999999991"/>
    <s v="F"/>
    <n v="76"/>
    <d v="1982-11-06T00:00:00"/>
    <n v="37.684496048959915"/>
    <s v="Health Coach IV"/>
    <s v="Health"/>
    <s v="Affluent Customer"/>
    <s v="N"/>
    <s v="Yes"/>
    <n v="11"/>
    <m/>
  </r>
  <r>
    <n v="10117"/>
    <n v="21"/>
    <x v="630"/>
    <d v="2017-12-18T00:00:00"/>
    <n v="12"/>
    <b v="0"/>
    <s v="Approved"/>
    <s v="Solex"/>
    <s v="Standard"/>
    <s v="medium"/>
    <s v="large"/>
    <n v="1071.23"/>
    <n v="380.74"/>
    <d v="1996-04-05T00:00:00"/>
    <n v="690.49"/>
    <s v="F"/>
    <n v="93"/>
    <d v="1997-07-06T00:00:00"/>
    <n v="23.010523446220191"/>
    <s v="Compensation Analyst"/>
    <s v="Financial Services"/>
    <s v="Mass Customer"/>
    <s v="N"/>
    <s v="No"/>
    <n v="2"/>
    <m/>
  </r>
  <r>
    <n v="10769"/>
    <n v="100"/>
    <x v="631"/>
    <d v="2017-12-18T00:00:00"/>
    <n v="12"/>
    <b v="0"/>
    <s v="Approved"/>
    <s v="Norco Bicycles"/>
    <s v="Road"/>
    <s v="medium"/>
    <s v="medium"/>
    <n v="1036.5899999999999"/>
    <n v="206.35"/>
    <d v="1991-05-06T00:00:00"/>
    <n v="830.2399999999999"/>
    <s v="F"/>
    <n v="76"/>
    <d v="1986-02-06T00:00:00"/>
    <n v="34.429701528411975"/>
    <s v="Professor"/>
    <s v="Financial Services"/>
    <s v="Affluent Customer"/>
    <s v="N"/>
    <s v="No"/>
    <n v="6"/>
    <m/>
  </r>
  <r>
    <n v="10978"/>
    <n v="84"/>
    <x v="632"/>
    <d v="2017-12-18T00:00:00"/>
    <n v="12"/>
    <b v="0"/>
    <s v="Approved"/>
    <s v="Trek Bicycles"/>
    <s v="Road"/>
    <s v="medium"/>
    <s v="medium"/>
    <n v="290.62"/>
    <n v="215.14"/>
    <d v="2004-12-18T00:00:00"/>
    <n v="75.480000000000018"/>
    <s v="M"/>
    <n v="19"/>
    <d v="1997-02-09T00:00:00"/>
    <n v="23.413263172247589"/>
    <s v="Registered Nurse"/>
    <s v="Health"/>
    <s v="Mass Customer"/>
    <s v="N"/>
    <s v="No"/>
    <n v="4"/>
    <m/>
  </r>
  <r>
    <n v="10997"/>
    <n v="67"/>
    <x v="633"/>
    <d v="2017-12-18T00:00:00"/>
    <n v="12"/>
    <b v="0"/>
    <s v="Approved"/>
    <s v="Norco Bicycles"/>
    <s v="Road"/>
    <s v="medium"/>
    <s v="medium"/>
    <n v="544.04999999999995"/>
    <n v="376.84"/>
    <d v="2005-10-22T00:00:00"/>
    <n v="167.20999999999998"/>
    <s v="F"/>
    <n v="49"/>
    <d v="1969-03-23T00:00:00"/>
    <n v="51.317372761288681"/>
    <n v="0"/>
    <s v="Health"/>
    <s v="Mass Customer"/>
    <s v="N"/>
    <s v="No"/>
    <n v="4"/>
    <m/>
  </r>
  <r>
    <n v="11134"/>
    <n v="61"/>
    <x v="634"/>
    <d v="2017-12-18T00:00:00"/>
    <n v="12"/>
    <b v="0"/>
    <s v="Approved"/>
    <s v="OHM Cycles"/>
    <s v="Standard"/>
    <s v="low"/>
    <s v="medium"/>
    <n v="71.16"/>
    <n v="56.93"/>
    <d v="2015-06-17T00:00:00"/>
    <n v="14.229999999999997"/>
    <s v="F"/>
    <n v="86"/>
    <d v="1962-03-06T00:00:00"/>
    <n v="58.369427555809231"/>
    <s v="Dental Hygienist"/>
    <s v="Health"/>
    <s v="Mass Customer"/>
    <s v="N"/>
    <s v="No"/>
    <n v="17"/>
    <m/>
  </r>
  <r>
    <n v="11135"/>
    <n v="67"/>
    <x v="635"/>
    <d v="2017-12-18T00:00:00"/>
    <n v="12"/>
    <b v="1"/>
    <s v="Approved"/>
    <s v="Norco Bicycles"/>
    <s v="Road"/>
    <s v="medium"/>
    <s v="medium"/>
    <n v="544.04999999999995"/>
    <n v="376.84"/>
    <d v="2005-10-22T00:00:00"/>
    <n v="167.20999999999998"/>
    <s v="F"/>
    <n v="54"/>
    <d v="1993-02-24T00:00:00"/>
    <n v="27.374907007864028"/>
    <s v="Help Desk Technician"/>
    <s v="Retail"/>
    <s v="Mass Customer"/>
    <s v="N"/>
    <s v="No"/>
    <n v="6"/>
    <m/>
  </r>
  <r>
    <n v="11519"/>
    <n v="31"/>
    <x v="636"/>
    <d v="2017-12-18T00:00:00"/>
    <n v="12"/>
    <b v="0"/>
    <s v="Approved"/>
    <s v="WeareA2B"/>
    <s v="Standard"/>
    <s v="medium"/>
    <s v="medium"/>
    <n v="752.64"/>
    <n v="205.36"/>
    <d v="2015-08-02T00:00:00"/>
    <n v="547.28"/>
    <s v="M"/>
    <n v="69"/>
    <d v="1993-05-14T00:00:00"/>
    <n v="27.158468651699643"/>
    <s v="Research Nurse"/>
    <s v="Health"/>
    <s v="High Net Worth"/>
    <s v="N"/>
    <s v="No"/>
    <n v="6"/>
    <m/>
  </r>
  <r>
    <n v="11973"/>
    <n v="80"/>
    <x v="290"/>
    <d v="2017-12-18T00:00:00"/>
    <n v="12"/>
    <b v="1"/>
    <s v="Approved"/>
    <s v="OHM Cycles"/>
    <s v="Touring"/>
    <s v="low"/>
    <s v="medium"/>
    <n v="1073.07"/>
    <n v="933.84"/>
    <d v="1998-12-16T00:00:00"/>
    <n v="139.2299999999999"/>
    <s v="F"/>
    <n v="34"/>
    <d v="1982-01-28T00:00:00"/>
    <n v="38.457098788685947"/>
    <n v="0"/>
    <s v="n/a"/>
    <s v="Mass Customer"/>
    <s v="N"/>
    <s v="Yes"/>
    <n v="7"/>
    <m/>
  </r>
  <r>
    <n v="12008"/>
    <n v="94"/>
    <x v="637"/>
    <d v="2017-12-18T00:00:00"/>
    <n v="12"/>
    <b v="1"/>
    <s v="Approved"/>
    <s v="Giant Bicycles"/>
    <s v="Standard"/>
    <s v="medium"/>
    <s v="large"/>
    <n v="1635.3"/>
    <n v="993.66"/>
    <d v="2007-12-11T00:00:00"/>
    <n v="641.64"/>
    <s v="F"/>
    <n v="58"/>
    <d v="1973-09-15T00:00:00"/>
    <n v="46.832441254439367"/>
    <s v="Marketing Manager"/>
    <s v="n/a"/>
    <s v="Mass Customer"/>
    <s v="N"/>
    <s v="No"/>
    <n v="18"/>
    <m/>
  </r>
  <r>
    <n v="12141"/>
    <n v="82"/>
    <x v="638"/>
    <d v="2017-12-18T00:00:00"/>
    <n v="12"/>
    <b v="0"/>
    <s v="Approved"/>
    <s v="Norco Bicycles"/>
    <s v="Standard"/>
    <s v="high"/>
    <s v="medium"/>
    <n v="1148.6400000000001"/>
    <n v="689.18"/>
    <d v="1993-04-20T00:00:00"/>
    <n v="459.46000000000015"/>
    <s v="U"/>
    <n v="57"/>
    <d v="1899-12-30T00:00:00"/>
    <n v="0"/>
    <s v="Engineer I"/>
    <s v="Manufacturing"/>
    <s v="Mass Customer"/>
    <s v="N"/>
    <s v="Yes"/>
    <n v="0"/>
    <m/>
  </r>
  <r>
    <n v="12285"/>
    <n v="32"/>
    <x v="639"/>
    <d v="2017-12-18T00:00:00"/>
    <n v="12"/>
    <b v="0"/>
    <s v="Approved"/>
    <s v="Giant Bicycles"/>
    <s v="Standard"/>
    <s v="medium"/>
    <s v="medium"/>
    <n v="642.70000000000005"/>
    <n v="211.37"/>
    <d v="2003-03-18T00:00:00"/>
    <n v="431.33000000000004"/>
    <s v="F"/>
    <n v="87"/>
    <d v="1958-09-21T00:00:00"/>
    <n v="61.826961802384574"/>
    <s v="Software Engineer III"/>
    <s v="n/a"/>
    <s v="Mass Customer"/>
    <s v="N"/>
    <s v="Yes"/>
    <n v="6"/>
    <m/>
  </r>
  <r>
    <n v="12787"/>
    <n v="64"/>
    <x v="640"/>
    <d v="2017-12-18T00:00:00"/>
    <n v="12"/>
    <b v="1"/>
    <s v="Approved"/>
    <s v="Trek Bicycles"/>
    <s v="Standard"/>
    <s v="medium"/>
    <s v="large"/>
    <n v="1469.44"/>
    <n v="596.54999999999995"/>
    <d v="2010-08-20T00:00:00"/>
    <n v="872.8900000000001"/>
    <s v="F"/>
    <n v="36"/>
    <d v="1978-06-18T00:00:00"/>
    <n v="42.073537144850327"/>
    <n v="0"/>
    <s v="Property"/>
    <s v="Affluent Customer"/>
    <s v="N"/>
    <s v="Yes"/>
    <n v="7"/>
    <m/>
  </r>
  <r>
    <n v="12821"/>
    <n v="74"/>
    <x v="641"/>
    <d v="2017-12-18T00:00:00"/>
    <n v="12"/>
    <b v="1"/>
    <s v="Approved"/>
    <s v="WeareA2B"/>
    <s v="Standard"/>
    <s v="medium"/>
    <s v="medium"/>
    <n v="1762.96"/>
    <n v="950.52"/>
    <d v="2003-02-16T00:00:00"/>
    <n v="812.44"/>
    <s v="M"/>
    <n v="21"/>
    <d v="1981-08-06T00:00:00"/>
    <n v="38.936550843480468"/>
    <s v="Occupational Therapist"/>
    <s v="Health"/>
    <s v="High Net Worth"/>
    <s v="N"/>
    <s v="Yes"/>
    <n v="9"/>
    <m/>
  </r>
  <r>
    <n v="13413"/>
    <n v="33"/>
    <x v="109"/>
    <d v="2017-12-18T00:00:00"/>
    <n v="12"/>
    <b v="1"/>
    <s v="Approved"/>
    <s v="Giant Bicycles"/>
    <s v="Standard"/>
    <s v="medium"/>
    <s v="small"/>
    <n v="1311.44"/>
    <n v="1167.18"/>
    <d v="1995-12-19T00:00:00"/>
    <n v="144.26"/>
    <s v="M"/>
    <n v="83"/>
    <d v="1956-06-07T00:00:00"/>
    <n v="64.117372761288678"/>
    <s v="Recruiter"/>
    <s v="Manufacturing"/>
    <s v="Mass Customer"/>
    <s v="N"/>
    <s v="Yes"/>
    <n v="10"/>
    <m/>
  </r>
  <r>
    <n v="15041"/>
    <n v="0"/>
    <x v="642"/>
    <d v="2017-12-18T00:00:00"/>
    <n v="12"/>
    <b v="1"/>
    <s v="Approved"/>
    <s v="Giant Bicycles"/>
    <s v="Standard"/>
    <s v="medium"/>
    <s v="medium"/>
    <n v="230.91"/>
    <n v="173.18"/>
    <d v="2010-06-07T00:00:00"/>
    <n v="57.72999999999999"/>
    <s v="M"/>
    <n v="37"/>
    <d v="1993-03-21T00:00:00"/>
    <n v="27.306413857179095"/>
    <s v="Accounting Assistant I"/>
    <s v="Financial Services"/>
    <s v="High Net Worth"/>
    <s v="N"/>
    <s v="Yes"/>
    <n v="6"/>
    <m/>
  </r>
  <r>
    <n v="16182"/>
    <n v="19"/>
    <x v="643"/>
    <d v="2017-12-18T00:00:00"/>
    <n v="12"/>
    <b v="1"/>
    <s v="Approved"/>
    <s v="OHM Cycles"/>
    <s v="Road"/>
    <s v="high"/>
    <s v="large"/>
    <n v="12.01"/>
    <n v="7.21"/>
    <d v="2009-03-08T00:00:00"/>
    <n v="4.8"/>
    <s v="M"/>
    <n v="98"/>
    <d v="1971-04-20T00:00:00"/>
    <n v="49.240660432521558"/>
    <s v="Budget/Accounting Analyst IV"/>
    <s v="Property"/>
    <s v="Mass Customer"/>
    <s v="N"/>
    <s v="No"/>
    <n v="7"/>
    <m/>
  </r>
  <r>
    <n v="17671"/>
    <n v="46"/>
    <x v="644"/>
    <d v="2017-12-18T00:00:00"/>
    <n v="12"/>
    <b v="1"/>
    <s v="Approved"/>
    <s v="Solex"/>
    <s v="Standard"/>
    <s v="low"/>
    <s v="medium"/>
    <n v="1289.8499999999999"/>
    <n v="74.510000000000005"/>
    <d v="2007-12-11T00:00:00"/>
    <n v="1215.3399999999999"/>
    <s v="M"/>
    <n v="70"/>
    <d v="1957-07-04T00:00:00"/>
    <n v="63.043400158548955"/>
    <n v="0"/>
    <s v="Argiculture"/>
    <s v="Mass Customer"/>
    <s v="N"/>
    <s v="No"/>
    <n v="13"/>
    <m/>
  </r>
  <r>
    <n v="18174"/>
    <n v="2"/>
    <x v="645"/>
    <d v="2017-12-18T00:00:00"/>
    <n v="12"/>
    <b v="0"/>
    <s v="Approved"/>
    <s v="Solex"/>
    <s v="Standard"/>
    <s v="medium"/>
    <s v="medium"/>
    <n v="71.489999999999995"/>
    <n v="53.62"/>
    <d v="2012-12-02T00:00:00"/>
    <n v="17.869999999999997"/>
    <s v="F"/>
    <n v="20"/>
    <d v="1969-01-18T00:00:00"/>
    <n v="51.492715227042112"/>
    <n v="0"/>
    <s v="Retail"/>
    <s v="Affluent Customer"/>
    <s v="N"/>
    <s v="No"/>
    <n v="11"/>
    <m/>
  </r>
  <r>
    <n v="18320"/>
    <n v="31"/>
    <x v="646"/>
    <d v="2017-12-18T00:00:00"/>
    <n v="12"/>
    <b v="1"/>
    <s v="Approved"/>
    <s v="Giant Bicycles"/>
    <s v="Standard"/>
    <s v="medium"/>
    <s v="medium"/>
    <n v="230.91"/>
    <n v="173.18"/>
    <d v="2006-11-10T00:00:00"/>
    <n v="57.72999999999999"/>
    <s v="M"/>
    <n v="48"/>
    <d v="1990-08-07T00:00:00"/>
    <n v="29.928331665398272"/>
    <s v="Associate Professor"/>
    <s v="Manufacturing"/>
    <s v="Mass Customer"/>
    <s v="N"/>
    <s v="Yes"/>
    <n v="5"/>
    <m/>
  </r>
  <r>
    <n v="19530"/>
    <n v="0"/>
    <x v="107"/>
    <d v="2017-12-18T00:00:00"/>
    <n v="12"/>
    <b v="1"/>
    <s v="Approved"/>
    <s v="Solex"/>
    <s v="Standard"/>
    <s v="medium"/>
    <s v="medium"/>
    <n v="100.35"/>
    <n v="75.260000000000005"/>
    <d v="1999-07-26T00:00:00"/>
    <n v="25.089999999999989"/>
    <s v="M"/>
    <n v="49"/>
    <d v="1977-09-07T00:00:00"/>
    <n v="42.851619336631153"/>
    <s v="VP Product Management"/>
    <s v="n/a"/>
    <s v="High Net Worth"/>
    <s v="N"/>
    <s v="Yes"/>
    <n v="17"/>
    <m/>
  </r>
  <r>
    <n v="19604"/>
    <n v="74"/>
    <x v="647"/>
    <d v="2017-12-18T00:00:00"/>
    <n v="12"/>
    <b v="0"/>
    <s v="Approved"/>
    <s v="WeareA2B"/>
    <s v="Standard"/>
    <s v="medium"/>
    <s v="medium"/>
    <n v="1228.07"/>
    <n v="400.91"/>
    <d v="2000-05-22T00:00:00"/>
    <n v="827.15999999999985"/>
    <s v="M"/>
    <n v="18"/>
    <d v="1965-10-14T00:00:00"/>
    <n v="54.758468651699644"/>
    <s v="Professor"/>
    <s v="Telecommunications"/>
    <s v="Affluent Customer"/>
    <s v="N"/>
    <s v="No"/>
    <n v="10"/>
    <m/>
  </r>
  <r>
    <n v="19692"/>
    <n v="84"/>
    <x v="334"/>
    <d v="2017-12-18T00:00:00"/>
    <n v="12"/>
    <b v="1"/>
    <s v="Approved"/>
    <s v="Trek Bicycles"/>
    <s v="Road"/>
    <s v="medium"/>
    <s v="medium"/>
    <n v="290.62"/>
    <n v="215.14"/>
    <d v="1997-08-25T00:00:00"/>
    <n v="75.480000000000018"/>
    <s v="M"/>
    <n v="58"/>
    <d v="1976-10-28T00:00:00"/>
    <n v="43.711893309233886"/>
    <n v="0"/>
    <s v="Argiculture"/>
    <s v="Mass Customer"/>
    <s v="N"/>
    <s v="Yes"/>
    <n v="16"/>
    <m/>
  </r>
  <r>
    <n v="19731"/>
    <n v="30"/>
    <x v="648"/>
    <d v="2017-12-18T00:00:00"/>
    <n v="12"/>
    <b v="1"/>
    <s v="Approved"/>
    <s v="Solex"/>
    <s v="Standard"/>
    <s v="high"/>
    <s v="medium"/>
    <n v="748.17"/>
    <n v="448.9"/>
    <d v="1994-07-12T00:00:00"/>
    <n v="299.27"/>
    <s v="F"/>
    <n v="41"/>
    <d v="1985-11-24T00:00:00"/>
    <n v="34.632441254439371"/>
    <s v="Software Test Engineer IV"/>
    <s v="Property"/>
    <s v="Mass Customer"/>
    <s v="N"/>
    <s v="Yes"/>
    <n v="18"/>
    <m/>
  </r>
  <r>
    <n v="19873"/>
    <n v="74"/>
    <x v="649"/>
    <d v="2017-12-18T00:00:00"/>
    <n v="12"/>
    <b v="1"/>
    <s v="Approved"/>
    <s v="WeareA2B"/>
    <s v="Standard"/>
    <s v="medium"/>
    <s v="medium"/>
    <n v="1762.96"/>
    <n v="950.52"/>
    <d v="2014-07-28T00:00:00"/>
    <n v="812.44"/>
    <s v="F"/>
    <n v="19"/>
    <d v="1974-06-15T00:00:00"/>
    <n v="46.08449604895992"/>
    <s v="Administrative Officer"/>
    <s v="Health"/>
    <s v="High Net Worth"/>
    <s v="N"/>
    <s v="No"/>
    <n v="20"/>
    <m/>
  </r>
  <r>
    <n v="63"/>
    <n v="35"/>
    <x v="650"/>
    <d v="2017-12-17T00:00:00"/>
    <n v="13"/>
    <b v="0"/>
    <s v="Approved"/>
    <s v="Giant Bicycles"/>
    <s v="Standard"/>
    <s v="medium"/>
    <s v="medium"/>
    <n v="1403.5"/>
    <n v="954.82"/>
    <d v="2016-11-14T00:00:00"/>
    <n v="448.67999999999995"/>
    <s v="F"/>
    <n v="32"/>
    <d v="1986-11-26T00:00:00"/>
    <n v="33.626961802384578"/>
    <n v="0"/>
    <s v="Financial Services"/>
    <s v="High Net Worth"/>
    <s v="N"/>
    <s v="No"/>
    <n v="6"/>
    <m/>
  </r>
  <r>
    <n v="174"/>
    <n v="10"/>
    <x v="651"/>
    <d v="2017-12-17T00:00:00"/>
    <n v="13"/>
    <b v="0"/>
    <s v="Approved"/>
    <s v="WeareA2B"/>
    <s v="Touring"/>
    <s v="medium"/>
    <s v="medium"/>
    <n v="1466.68"/>
    <n v="363.25"/>
    <d v="1994-09-09T00:00:00"/>
    <n v="1103.43"/>
    <s v="U"/>
    <n v="20"/>
    <d v="1899-12-30T00:00:00"/>
    <n v="0"/>
    <s v="Senior Developer"/>
    <s v="IT"/>
    <s v="Affluent Customer"/>
    <s v="N"/>
    <s v="Yes"/>
    <n v="0"/>
    <m/>
  </r>
  <r>
    <n v="433"/>
    <n v="39"/>
    <x v="652"/>
    <d v="2017-12-17T00:00:00"/>
    <n v="13"/>
    <b v="1"/>
    <s v="Approved"/>
    <s v="Giant Bicycles"/>
    <s v="Standard"/>
    <s v="medium"/>
    <s v="large"/>
    <n v="1812.75"/>
    <n v="582.48"/>
    <d v="2007-12-11T00:00:00"/>
    <n v="1230.27"/>
    <s v="F"/>
    <n v="46"/>
    <d v="1971-11-30T00:00:00"/>
    <n v="48.626961802384578"/>
    <s v="Teacher"/>
    <s v="n/a"/>
    <s v="Affluent Customer"/>
    <s v="N"/>
    <s v="Yes"/>
    <n v="4"/>
    <m/>
  </r>
  <r>
    <n v="660"/>
    <n v="87"/>
    <x v="653"/>
    <d v="2017-12-17T00:00:00"/>
    <n v="13"/>
    <b v="0"/>
    <s v="Approved"/>
    <s v="OHM Cycles"/>
    <s v="Standard"/>
    <s v="medium"/>
    <s v="medium"/>
    <n v="1636.9"/>
    <n v="44.71"/>
    <d v="2010-08-20T00:00:00"/>
    <n v="1592.19"/>
    <s v="M"/>
    <n v="42"/>
    <d v="1986-01-18T00:00:00"/>
    <n v="34.481756322932519"/>
    <s v="Junior Executive"/>
    <s v="Property"/>
    <s v="High Net Worth"/>
    <s v="N"/>
    <s v="Yes"/>
    <n v="18"/>
    <m/>
  </r>
  <r>
    <n v="972"/>
    <n v="5"/>
    <x v="581"/>
    <d v="2017-12-17T00:00:00"/>
    <n v="13"/>
    <b v="1"/>
    <s v="Approved"/>
    <s v="Trek Bicycles"/>
    <s v="Mountain"/>
    <s v="low"/>
    <s v="medium"/>
    <n v="574.64"/>
    <n v="459.71"/>
    <d v="2003-02-07T00:00:00"/>
    <n v="114.93"/>
    <s v="F"/>
    <n v="72"/>
    <d v="1976-06-01T00:00:00"/>
    <n v="44.120112487316078"/>
    <s v="Environmental Specialist"/>
    <s v="Manufacturing"/>
    <s v="Mass Customer"/>
    <s v="N"/>
    <s v="Yes"/>
    <n v="10"/>
    <m/>
  </r>
  <r>
    <n v="1369"/>
    <n v="60"/>
    <x v="393"/>
    <d v="2017-12-17T00:00:00"/>
    <n v="13"/>
    <b v="1"/>
    <s v="Approved"/>
    <s v="Giant Bicycles"/>
    <s v="Standard"/>
    <s v="high"/>
    <s v="small"/>
    <n v="1977.36"/>
    <n v="1759.85"/>
    <d v="2011-08-24T00:00:00"/>
    <n v="217.51"/>
    <s v="M"/>
    <n v="85"/>
    <d v="1977-12-14T00:00:00"/>
    <n v="42.58312618594622"/>
    <s v="Administrative Assistant IV"/>
    <s v="n/a"/>
    <s v="Mass Customer"/>
    <s v="N"/>
    <s v="No"/>
    <n v="4"/>
    <m/>
  </r>
  <r>
    <n v="1636"/>
    <n v="0"/>
    <x v="654"/>
    <d v="2017-12-17T00:00:00"/>
    <n v="13"/>
    <b v="0"/>
    <s v="Approved"/>
    <s v="Norco Bicycles"/>
    <s v="Road"/>
    <s v="medium"/>
    <s v="medium"/>
    <n v="543.39"/>
    <n v="407.54"/>
    <d v="2016-11-22T00:00:00"/>
    <n v="135.84999999999997"/>
    <s v="F"/>
    <n v="70"/>
    <d v="1978-11-05T00:00:00"/>
    <n v="41.689975501014715"/>
    <s v="Speech Pathologist"/>
    <s v="Retail"/>
    <s v="High Net Worth"/>
    <s v="N"/>
    <s v="Yes"/>
    <n v="5"/>
    <m/>
  </r>
  <r>
    <n v="1878"/>
    <n v="0"/>
    <x v="12"/>
    <d v="2017-12-17T00:00:00"/>
    <n v="13"/>
    <b v="0"/>
    <s v="Approved"/>
    <s v="Solex"/>
    <s v="Standard"/>
    <s v="medium"/>
    <s v="large"/>
    <n v="202.62"/>
    <n v="151.96"/>
    <d v="2016-03-29T00:00:00"/>
    <n v="50.66"/>
    <s v="F"/>
    <n v="71"/>
    <d v="1977-02-18T00:00:00"/>
    <n v="43.402304268137996"/>
    <s v="Account Coordinator"/>
    <s v="Argiculture"/>
    <s v="High Net Worth"/>
    <s v="N"/>
    <s v="No"/>
    <n v="17"/>
    <m/>
  </r>
  <r>
    <n v="2520"/>
    <n v="18"/>
    <x v="655"/>
    <d v="2017-12-17T00:00:00"/>
    <n v="13"/>
    <b v="0"/>
    <s v="Approved"/>
    <s v="Solex"/>
    <s v="Standard"/>
    <s v="medium"/>
    <s v="medium"/>
    <n v="575.27"/>
    <n v="431.45"/>
    <d v="1996-04-05T00:00:00"/>
    <n v="143.82"/>
    <s v="F"/>
    <n v="80"/>
    <d v="1965-09-26T00:00:00"/>
    <n v="54.807783720192795"/>
    <n v="0"/>
    <s v="Property"/>
    <s v="Mass Customer"/>
    <s v="N"/>
    <s v="Yes"/>
    <n v="14"/>
    <m/>
  </r>
  <r>
    <n v="3110"/>
    <n v="48"/>
    <x v="656"/>
    <d v="2017-12-17T00:00:00"/>
    <n v="13"/>
    <b v="0"/>
    <s v="Approved"/>
    <s v="WeareA2B"/>
    <s v="Standard"/>
    <s v="medium"/>
    <s v="medium"/>
    <n v="1762.96"/>
    <n v="950.52"/>
    <d v="2003-07-21T00:00:00"/>
    <n v="812.44"/>
    <s v="M"/>
    <n v="99"/>
    <d v="1992-11-20T00:00:00"/>
    <n v="27.637920706494164"/>
    <s v="Sales Associate"/>
    <s v="Financial Services"/>
    <s v="Affluent Customer"/>
    <s v="N"/>
    <s v="Yes"/>
    <n v="7"/>
    <m/>
  </r>
  <r>
    <n v="3314"/>
    <n v="1"/>
    <x v="657"/>
    <d v="2017-12-17T00:00:00"/>
    <n v="13"/>
    <b v="1"/>
    <s v="Approved"/>
    <s v="Giant Bicycles"/>
    <s v="Standard"/>
    <s v="medium"/>
    <s v="medium"/>
    <n v="1403.5"/>
    <n v="954.82"/>
    <d v="2012-12-02T00:00:00"/>
    <n v="448.67999999999995"/>
    <s v="M"/>
    <n v="19"/>
    <d v="1957-09-01T00:00:00"/>
    <n v="62.881756322932517"/>
    <s v="Operator"/>
    <s v="Argiculture"/>
    <s v="Mass Customer"/>
    <s v="N"/>
    <s v="Yes"/>
    <n v="11"/>
    <m/>
  </r>
  <r>
    <n v="3370"/>
    <n v="0"/>
    <x v="658"/>
    <d v="2017-12-17T00:00:00"/>
    <n v="13"/>
    <b v="1"/>
    <s v="Approved"/>
    <s v="WeareA2B"/>
    <s v="Standard"/>
    <s v="medium"/>
    <s v="medium"/>
    <n v="60.34"/>
    <n v="45.26"/>
    <d v="1991-08-05T00:00:00"/>
    <n v="15.080000000000005"/>
    <s v="F"/>
    <n v="46"/>
    <d v="2000-10-11T00:00:00"/>
    <n v="19.742030295535258"/>
    <s v="Electrical Engineer"/>
    <s v="Manufacturing"/>
    <s v="High Net Worth"/>
    <s v="N"/>
    <s v="Yes"/>
    <n v="1"/>
    <m/>
  </r>
  <r>
    <n v="4041"/>
    <n v="0"/>
    <x v="659"/>
    <d v="2017-12-17T00:00:00"/>
    <n v="13"/>
    <b v="1"/>
    <s v="Approved"/>
    <s v="OHM Cycles"/>
    <s v="Standard"/>
    <s v="low"/>
    <s v="medium"/>
    <n v="71.16"/>
    <n v="56.93"/>
    <d v="2015-06-17T00:00:00"/>
    <n v="14.229999999999997"/>
    <s v="F"/>
    <n v="9"/>
    <d v="1975-01-27T00:00:00"/>
    <n v="45.465317966768133"/>
    <s v="VP Quality Control"/>
    <s v="Financial Services"/>
    <s v="High Net Worth"/>
    <s v="N"/>
    <s v="No"/>
    <n v="18"/>
    <m/>
  </r>
  <r>
    <n v="4771"/>
    <n v="0"/>
    <x v="660"/>
    <d v="2017-12-17T00:00:00"/>
    <n v="13"/>
    <b v="1"/>
    <s v="Approved"/>
    <s v="Trek Bicycles"/>
    <s v="Road"/>
    <s v="medium"/>
    <s v="medium"/>
    <n v="533.51"/>
    <n v="400.13"/>
    <d v="2012-06-04T00:00:00"/>
    <n v="133.38"/>
    <s v="F"/>
    <n v="57"/>
    <d v="1987-07-12T00:00:00"/>
    <n v="33.002304268137998"/>
    <s v="Programmer III"/>
    <s v="Financial Services"/>
    <s v="High Net Worth"/>
    <s v="N"/>
    <s v="No"/>
    <n v="8"/>
    <m/>
  </r>
  <r>
    <n v="5061"/>
    <n v="41"/>
    <x v="661"/>
    <d v="2017-12-17T00:00:00"/>
    <n v="13"/>
    <b v="0"/>
    <s v="Approved"/>
    <s v="Solex"/>
    <s v="Road"/>
    <s v="medium"/>
    <s v="medium"/>
    <n v="416.98"/>
    <n v="312.74"/>
    <d v="2007-12-11T00:00:00"/>
    <n v="104.24000000000001"/>
    <s v="M"/>
    <n v="84"/>
    <d v="1989-06-21T00:00:00"/>
    <n v="31.057098788685945"/>
    <s v="Statistician IV"/>
    <s v="Property"/>
    <s v="Mass Customer"/>
    <s v="N"/>
    <s v="Yes"/>
    <n v="4"/>
    <m/>
  </r>
  <r>
    <n v="5248"/>
    <n v="91"/>
    <x v="662"/>
    <d v="2017-12-17T00:00:00"/>
    <n v="13"/>
    <b v="0"/>
    <s v="Approved"/>
    <s v="WeareA2B"/>
    <s v="Standard"/>
    <s v="low"/>
    <s v="medium"/>
    <n v="642.30999999999995"/>
    <n v="513.85"/>
    <d v="2014-10-10T00:00:00"/>
    <n v="128.45999999999992"/>
    <s v="M"/>
    <n v="15"/>
    <d v="1971-01-11T00:00:00"/>
    <n v="49.511893309233891"/>
    <s v="Associate Professor"/>
    <s v="n/a"/>
    <s v="High Net Worth"/>
    <s v="N"/>
    <s v="No"/>
    <n v="10"/>
    <m/>
  </r>
  <r>
    <n v="5272"/>
    <n v="12"/>
    <x v="663"/>
    <d v="2017-12-17T00:00:00"/>
    <n v="13"/>
    <b v="0"/>
    <s v="Approved"/>
    <s v="WeareA2B"/>
    <s v="Standard"/>
    <s v="medium"/>
    <s v="medium"/>
    <n v="1231.1500000000001"/>
    <n v="161.6"/>
    <d v="2016-07-09T00:00:00"/>
    <n v="1069.5500000000002"/>
    <s v="F"/>
    <n v="42"/>
    <d v="1967-01-17T00:00:00"/>
    <n v="53.498194679096905"/>
    <s v="Analyst Programmer"/>
    <s v="Property"/>
    <s v="Mass Customer"/>
    <s v="N"/>
    <s v="Yes"/>
    <n v="13"/>
    <m/>
  </r>
  <r>
    <n v="5494"/>
    <n v="57"/>
    <x v="664"/>
    <d v="2017-12-17T00:00:00"/>
    <n v="13"/>
    <b v="0"/>
    <s v="Approved"/>
    <s v="WeareA2B"/>
    <s v="Touring"/>
    <s v="medium"/>
    <s v="large"/>
    <n v="1890.39"/>
    <n v="260.14"/>
    <d v="2015-10-18T00:00:00"/>
    <n v="1630.25"/>
    <s v="F"/>
    <n v="98"/>
    <d v="1969-08-31T00:00:00"/>
    <n v="50.876276870877724"/>
    <s v="Product Engineer"/>
    <s v="n/a"/>
    <s v="Mass Customer"/>
    <s v="N"/>
    <s v="Yes"/>
    <n v="15"/>
    <m/>
  </r>
  <r>
    <n v="5722"/>
    <n v="32"/>
    <x v="665"/>
    <d v="2017-12-17T00:00:00"/>
    <n v="13"/>
    <b v="0"/>
    <s v="Approved"/>
    <s v="Giant Bicycles"/>
    <s v="Standard"/>
    <s v="medium"/>
    <s v="medium"/>
    <n v="642.70000000000005"/>
    <n v="211.37"/>
    <d v="1995-12-19T00:00:00"/>
    <n v="431.33000000000004"/>
    <s v="F"/>
    <n v="78"/>
    <d v="1989-10-01T00:00:00"/>
    <n v="30.777646733891423"/>
    <s v="Research Nurse"/>
    <s v="Health"/>
    <s v="Mass Customer"/>
    <s v="N"/>
    <s v="Yes"/>
    <n v="9"/>
    <m/>
  </r>
  <r>
    <n v="6217"/>
    <n v="92"/>
    <x v="666"/>
    <d v="2017-12-17T00:00:00"/>
    <n v="13"/>
    <b v="1"/>
    <s v="Approved"/>
    <s v="WeareA2B"/>
    <s v="Standard"/>
    <s v="medium"/>
    <s v="small"/>
    <n v="1415.01"/>
    <n v="1259.3599999999999"/>
    <d v="2003-01-05T00:00:00"/>
    <n v="155.65000000000009"/>
    <s v="F"/>
    <n v="42"/>
    <d v="1964-02-27T00:00:00"/>
    <n v="56.38860563800101"/>
    <s v="Geologist III"/>
    <s v="Retail"/>
    <s v="Mass Customer"/>
    <s v="N"/>
    <s v="No"/>
    <n v="16"/>
    <m/>
  </r>
  <r>
    <n v="6331"/>
    <n v="31"/>
    <x v="667"/>
    <d v="2017-12-17T00:00:00"/>
    <n v="13"/>
    <b v="1"/>
    <s v="Approved"/>
    <s v="Giant Bicycles"/>
    <s v="Standard"/>
    <s v="medium"/>
    <s v="medium"/>
    <n v="230.91"/>
    <n v="173.18"/>
    <d v="2006-11-10T00:00:00"/>
    <n v="57.72999999999999"/>
    <s v="F"/>
    <n v="68"/>
    <d v="1977-09-21T00:00:00"/>
    <n v="42.813263172247588"/>
    <n v="0"/>
    <s v="Telecommunications"/>
    <s v="Mass Customer"/>
    <s v="N"/>
    <s v="No"/>
    <n v="17"/>
    <m/>
  </r>
  <r>
    <n v="6425"/>
    <n v="23"/>
    <x v="668"/>
    <d v="2017-12-17T00:00:00"/>
    <n v="13"/>
    <b v="0"/>
    <s v="Approved"/>
    <s v="Norco Bicycles"/>
    <s v="Mountain"/>
    <s v="low"/>
    <s v="small"/>
    <n v="688.63"/>
    <n v="612.88"/>
    <d v="1993-10-02T00:00:00"/>
    <n v="75.75"/>
    <s v="F"/>
    <n v="30"/>
    <d v="1997-09-25T00:00:00"/>
    <n v="22.788605638001012"/>
    <s v="Engineer IV"/>
    <s v="Health"/>
    <s v="Mass Customer"/>
    <s v="N"/>
    <s v="No"/>
    <n v="1"/>
    <m/>
  </r>
  <r>
    <n v="6855"/>
    <n v="65"/>
    <x v="669"/>
    <d v="2017-12-17T00:00:00"/>
    <n v="13"/>
    <b v="0"/>
    <s v="Approved"/>
    <s v="WeareA2B"/>
    <s v="Standard"/>
    <s v="medium"/>
    <s v="medium"/>
    <n v="1807.45"/>
    <n v="778.69"/>
    <d v="2016-12-06T00:00:00"/>
    <n v="1028.76"/>
    <s v="F"/>
    <n v="84"/>
    <d v="1978-01-23T00:00:00"/>
    <n v="42.473537144850326"/>
    <s v="Executive Secretary"/>
    <s v="Health"/>
    <s v="Mass Customer"/>
    <s v="N"/>
    <s v="Yes"/>
    <n v="13"/>
    <m/>
  </r>
  <r>
    <n v="7546"/>
    <n v="99"/>
    <x v="186"/>
    <d v="2017-12-17T00:00:00"/>
    <n v="13"/>
    <b v="1"/>
    <s v="Approved"/>
    <s v="OHM Cycles"/>
    <s v="Standard"/>
    <s v="medium"/>
    <s v="medium"/>
    <n v="1227.3399999999999"/>
    <n v="770.89"/>
    <d v="1994-08-10T00:00:00"/>
    <n v="456.44999999999993"/>
    <s v="M"/>
    <n v="22"/>
    <d v="1994-09-30T00:00:00"/>
    <n v="25.777646733891423"/>
    <s v="Administrative Assistant IV"/>
    <s v="Financial Services"/>
    <s v="Affluent Customer"/>
    <s v="N"/>
    <s v="No"/>
    <n v="3"/>
    <m/>
  </r>
  <r>
    <n v="7831"/>
    <n v="17"/>
    <x v="670"/>
    <d v="2017-12-17T00:00:00"/>
    <n v="13"/>
    <b v="0"/>
    <s v="Approved"/>
    <s v="Solex"/>
    <s v="Standard"/>
    <s v="high"/>
    <s v="medium"/>
    <n v="1024.6600000000001"/>
    <n v="614.79999999999995"/>
    <d v="1996-11-09T00:00:00"/>
    <n v="409.86000000000013"/>
    <s v="M"/>
    <n v="2"/>
    <d v="2001-10-06T00:00:00"/>
    <n v="18.755728925672244"/>
    <n v="0"/>
    <s v="Financial Services"/>
    <s v="Mass Customer"/>
    <s v="N"/>
    <s v="No"/>
    <n v="1"/>
    <m/>
  </r>
  <r>
    <n v="7962"/>
    <n v="25"/>
    <x v="475"/>
    <d v="2017-12-17T00:00:00"/>
    <n v="13"/>
    <b v="1"/>
    <s v="Approved"/>
    <s v="Giant Bicycles"/>
    <s v="Road"/>
    <s v="medium"/>
    <s v="medium"/>
    <n v="1538.99"/>
    <n v="829.65"/>
    <d v="1999-06-23T00:00:00"/>
    <n v="709.34"/>
    <s v="F"/>
    <n v="32"/>
    <d v="1958-03-23T00:00:00"/>
    <n v="62.325591939370874"/>
    <n v="0"/>
    <s v="n/a"/>
    <s v="Mass Customer"/>
    <s v="N"/>
    <s v="Yes"/>
    <n v="10"/>
    <m/>
  </r>
  <r>
    <n v="8142"/>
    <n v="79"/>
    <x v="671"/>
    <d v="2017-12-17T00:00:00"/>
    <n v="13"/>
    <b v="1"/>
    <s v="Approved"/>
    <s v="Norco Bicycles"/>
    <s v="Standard"/>
    <s v="medium"/>
    <s v="medium"/>
    <n v="1555.58"/>
    <n v="818.01"/>
    <d v="2013-09-16T00:00:00"/>
    <n v="737.56999999999994"/>
    <s v="M"/>
    <n v="55"/>
    <d v="1978-12-20T00:00:00"/>
    <n v="41.566687829781834"/>
    <s v="Geological Engineer"/>
    <s v="Manufacturing"/>
    <s v="Mass Customer"/>
    <s v="N"/>
    <s v="Yes"/>
    <n v="8"/>
    <m/>
  </r>
  <r>
    <n v="8876"/>
    <n v="32"/>
    <x v="672"/>
    <d v="2017-12-17T00:00:00"/>
    <n v="13"/>
    <b v="0"/>
    <s v="Approved"/>
    <s v="Giant Bicycles"/>
    <s v="Standard"/>
    <s v="high"/>
    <s v="medium"/>
    <n v="1179"/>
    <n v="707.4"/>
    <d v="1997-08-25T00:00:00"/>
    <n v="471.6"/>
    <s v="F"/>
    <n v="55"/>
    <d v="1972-09-07T00:00:00"/>
    <n v="47.854359062658546"/>
    <s v="Health Coach I"/>
    <s v="Health"/>
    <s v="High Net Worth"/>
    <s v="N"/>
    <s v="No"/>
    <n v="4"/>
    <m/>
  </r>
  <r>
    <n v="9121"/>
    <n v="13"/>
    <x v="222"/>
    <d v="2017-12-17T00:00:00"/>
    <n v="13"/>
    <b v="1"/>
    <s v="Approved"/>
    <s v="Solex"/>
    <s v="Standard"/>
    <s v="medium"/>
    <s v="medium"/>
    <n v="1163.8900000000001"/>
    <n v="589.27"/>
    <d v="2009-03-08T00:00:00"/>
    <n v="574.62000000000012"/>
    <s v="F"/>
    <n v="88"/>
    <d v="1976-08-16T00:00:00"/>
    <n v="43.911893309233889"/>
    <s v="Statistician II"/>
    <s v="Manufacturing"/>
    <s v="Mass Customer"/>
    <s v="N"/>
    <s v="Yes"/>
    <n v="19"/>
    <m/>
  </r>
  <r>
    <n v="9574"/>
    <n v="0"/>
    <x v="212"/>
    <d v="2017-12-17T00:00:00"/>
    <n v="13"/>
    <b v="1"/>
    <s v="Approved"/>
    <s v="Trek Bicycles"/>
    <s v="Standard"/>
    <s v="high"/>
    <s v="medium"/>
    <n v="495.72"/>
    <n v="297.43"/>
    <d v="2015-04-11T00:00:00"/>
    <n v="198.29000000000002"/>
    <s v="F"/>
    <n v="94"/>
    <d v="1968-07-28T00:00:00"/>
    <n v="51.969427555809233"/>
    <s v="Office Assistant III"/>
    <s v="Property"/>
    <s v="High Net Worth"/>
    <s v="N"/>
    <s v="No"/>
    <n v="6"/>
    <m/>
  </r>
  <r>
    <n v="10060"/>
    <n v="92"/>
    <x v="673"/>
    <d v="2017-12-17T00:00:00"/>
    <n v="13"/>
    <b v="0"/>
    <s v="Approved"/>
    <s v="WeareA2B"/>
    <s v="Standard"/>
    <s v="medium"/>
    <s v="small"/>
    <n v="1415.01"/>
    <n v="1259.3599999999999"/>
    <d v="1991-05-06T00:00:00"/>
    <n v="155.65000000000009"/>
    <s v="F"/>
    <n v="63"/>
    <d v="1995-04-10T00:00:00"/>
    <n v="25.251619336631151"/>
    <s v="Junior Executive"/>
    <s v="n/a"/>
    <s v="Mass Customer"/>
    <s v="N"/>
    <s v="Yes"/>
    <n v="7"/>
    <m/>
  </r>
  <r>
    <n v="10083"/>
    <n v="35"/>
    <x v="674"/>
    <d v="2017-12-17T00:00:00"/>
    <n v="13"/>
    <b v="1"/>
    <s v="Approved"/>
    <s v="Trek Bicycles"/>
    <s v="Standard"/>
    <s v="low"/>
    <s v="medium"/>
    <n v="1057.51"/>
    <n v="154.4"/>
    <d v="1994-07-12T00:00:00"/>
    <n v="903.11"/>
    <s v="M"/>
    <n v="79"/>
    <d v="1982-07-03T00:00:00"/>
    <n v="38.029701528411969"/>
    <n v="0"/>
    <s v="IT"/>
    <s v="Affluent Customer"/>
    <s v="N"/>
    <s v="No"/>
    <n v="7"/>
    <m/>
  </r>
  <r>
    <n v="10439"/>
    <n v="8"/>
    <x v="675"/>
    <d v="2017-12-17T00:00:00"/>
    <n v="13"/>
    <b v="0"/>
    <s v="Approved"/>
    <s v="Solex"/>
    <s v="Road"/>
    <s v="medium"/>
    <s v="small"/>
    <n v="1703.52"/>
    <n v="1516.13"/>
    <d v="2016-07-09T00:00:00"/>
    <n v="187.38999999999987"/>
    <s v="M"/>
    <n v="31"/>
    <d v="1976-09-25T00:00:00"/>
    <n v="43.802304268138002"/>
    <s v="Data Coordiator"/>
    <s v="Property"/>
    <s v="Affluent Customer"/>
    <s v="N"/>
    <s v="Yes"/>
    <n v="16"/>
    <m/>
  </r>
  <r>
    <n v="10453"/>
    <n v="12"/>
    <x v="394"/>
    <d v="2017-12-17T00:00:00"/>
    <n v="13"/>
    <b v="0"/>
    <s v="Approved"/>
    <s v="WeareA2B"/>
    <s v="Standard"/>
    <s v="medium"/>
    <s v="medium"/>
    <n v="1231.1500000000001"/>
    <n v="161.6"/>
    <d v="2003-08-05T00:00:00"/>
    <n v="1069.5500000000002"/>
    <s v="M"/>
    <n v="61"/>
    <d v="1984-03-25T00:00:00"/>
    <n v="36.300934405124302"/>
    <s v="Administrative Officer"/>
    <s v="Argiculture"/>
    <s v="Mass Customer"/>
    <s v="N"/>
    <s v="Yes"/>
    <n v="12"/>
    <m/>
  </r>
  <r>
    <n v="10515"/>
    <n v="69"/>
    <x v="676"/>
    <d v="2017-12-17T00:00:00"/>
    <n v="13"/>
    <b v="1"/>
    <s v="Approved"/>
    <s v="Giant Bicycles"/>
    <s v="Road"/>
    <s v="medium"/>
    <s v="medium"/>
    <n v="792.9"/>
    <n v="594.67999999999995"/>
    <d v="1992-10-02T00:00:00"/>
    <n v="198.22000000000003"/>
    <s v="M"/>
    <n v="4"/>
    <d v="1985-12-29T00:00:00"/>
    <n v="34.536550843480462"/>
    <s v="Structural Engineer"/>
    <s v="Manufacturing"/>
    <s v="Mass Customer"/>
    <s v="N"/>
    <s v="No"/>
    <n v="4"/>
    <m/>
  </r>
  <r>
    <n v="10974"/>
    <n v="33"/>
    <x v="677"/>
    <d v="2017-12-17T00:00:00"/>
    <n v="13"/>
    <b v="0"/>
    <s v="Approved"/>
    <s v="OHM Cycles"/>
    <s v="Road"/>
    <s v="medium"/>
    <s v="small"/>
    <n v="1810"/>
    <n v="1610.9"/>
    <d v="2008-03-19T00:00:00"/>
    <n v="199.09999999999991"/>
    <s v="M"/>
    <n v="30"/>
    <d v="1980-09-24T00:00:00"/>
    <n v="39.802304268138002"/>
    <s v="Financial Analyst"/>
    <s v="Financial Services"/>
    <s v="High Net Worth"/>
    <s v="N"/>
    <s v="No"/>
    <n v="20"/>
    <m/>
  </r>
  <r>
    <n v="753"/>
    <n v="22"/>
    <x v="377"/>
    <d v="2017-05-07T00:00:00"/>
    <m/>
    <b v="0"/>
    <s v="Cancelled"/>
    <s v="WeareA2B"/>
    <s v="Standard"/>
    <s v="medium"/>
    <s v="medium"/>
    <n v="60.34"/>
    <n v="45.26"/>
    <n v="33552"/>
    <m/>
    <m/>
    <m/>
    <m/>
    <m/>
    <m/>
    <m/>
    <m/>
    <m/>
    <m/>
    <m/>
    <m/>
  </r>
  <r>
    <n v="12488"/>
    <n v="31"/>
    <x v="678"/>
    <d v="2017-12-17T00:00:00"/>
    <n v="13"/>
    <b v="1"/>
    <s v="Approved"/>
    <s v="Giant Bicycles"/>
    <s v="Standard"/>
    <s v="medium"/>
    <s v="medium"/>
    <n v="230.91"/>
    <n v="173.18"/>
    <d v="2002-03-22T00:00:00"/>
    <n v="57.72999999999999"/>
    <s v="F"/>
    <n v="77"/>
    <d v="1976-11-02T00:00:00"/>
    <n v="43.6981946790969"/>
    <s v="Operator"/>
    <s v="Retail"/>
    <s v="Affluent Customer"/>
    <s v="N"/>
    <s v="Yes"/>
    <n v="5"/>
    <m/>
  </r>
  <r>
    <n v="12935"/>
    <n v="5"/>
    <x v="77"/>
    <d v="2017-12-17T00:00:00"/>
    <n v="13"/>
    <b v="1"/>
    <s v="Approved"/>
    <s v="Trek Bicycles"/>
    <s v="Mountain"/>
    <s v="low"/>
    <s v="medium"/>
    <n v="574.64"/>
    <n v="459.71"/>
    <d v="2011-08-29T00:00:00"/>
    <n v="114.93"/>
    <s v="F"/>
    <n v="66"/>
    <d v="1966-10-31T00:00:00"/>
    <n v="53.711893309233886"/>
    <n v="0"/>
    <s v="Property"/>
    <s v="Mass Customer"/>
    <s v="N"/>
    <s v="No"/>
    <n v="15"/>
    <m/>
  </r>
  <r>
    <n v="14269"/>
    <n v="0"/>
    <x v="499"/>
    <d v="2017-12-17T00:00:00"/>
    <n v="13"/>
    <b v="1"/>
    <s v="Approved"/>
    <s v="OHM Cycles"/>
    <s v="Road"/>
    <s v="high"/>
    <s v="large"/>
    <n v="12.01"/>
    <n v="7.21"/>
    <d v="2009-03-08T00:00:00"/>
    <n v="4.8"/>
    <s v="F"/>
    <n v="6"/>
    <d v="1978-07-04T00:00:00"/>
    <n v="42.029701528411969"/>
    <s v="Web Designer IV"/>
    <s v="Property"/>
    <s v="High Net Worth"/>
    <s v="N"/>
    <s v="No"/>
    <n v="7"/>
    <m/>
  </r>
  <r>
    <n v="14287"/>
    <n v="9"/>
    <x v="679"/>
    <d v="2017-12-17T00:00:00"/>
    <n v="13"/>
    <b v="1"/>
    <s v="Approved"/>
    <s v="Norco Bicycles"/>
    <s v="Standard"/>
    <s v="medium"/>
    <s v="small"/>
    <n v="1216.1400000000001"/>
    <n v="1082.3599999999999"/>
    <d v="1991-08-05T00:00:00"/>
    <n v="133.7800000000002"/>
    <s v="F"/>
    <n v="20"/>
    <d v="1985-05-21T00:00:00"/>
    <n v="35.144770021562657"/>
    <s v="Senior Financial Analyst"/>
    <s v="Financial Services"/>
    <s v="High Net Worth"/>
    <s v="N"/>
    <s v="No"/>
    <n v="2"/>
    <m/>
  </r>
  <r>
    <n v="14551"/>
    <n v="52"/>
    <x v="680"/>
    <d v="2017-12-17T00:00:00"/>
    <n v="13"/>
    <b v="1"/>
    <s v="Approved"/>
    <s v="OHM Cycles"/>
    <s v="Road"/>
    <s v="medium"/>
    <s v="medium"/>
    <n v="1280.28"/>
    <n v="829.51"/>
    <d v="2011-08-24T00:00:00"/>
    <n v="450.77"/>
    <s v="M"/>
    <n v="81"/>
    <d v="1992-01-22T00:00:00"/>
    <n v="28.468057692795533"/>
    <s v="Senior Financial Analyst"/>
    <s v="Financial Services"/>
    <s v="Mass Customer"/>
    <s v="N"/>
    <s v="Yes"/>
    <n v="8"/>
    <m/>
  </r>
  <r>
    <n v="15400"/>
    <n v="70"/>
    <x v="681"/>
    <d v="2017-12-17T00:00:00"/>
    <n v="13"/>
    <b v="0"/>
    <s v="Approved"/>
    <s v="Trek Bicycles"/>
    <s v="Standard"/>
    <s v="high"/>
    <s v="medium"/>
    <n v="495.72"/>
    <n v="297.43"/>
    <d v="2016-12-06T00:00:00"/>
    <n v="198.29000000000002"/>
    <s v="M"/>
    <n v="44"/>
    <d v="1958-03-17T00:00:00"/>
    <n v="62.34203029553526"/>
    <s v="Desktop Support Technician"/>
    <s v="Financial Services"/>
    <s v="Affluent Customer"/>
    <s v="N"/>
    <s v="Yes"/>
    <n v="6"/>
    <m/>
  </r>
  <r>
    <n v="15531"/>
    <n v="64"/>
    <x v="682"/>
    <d v="2017-12-17T00:00:00"/>
    <n v="13"/>
    <b v="0"/>
    <s v="Approved"/>
    <s v="Trek Bicycles"/>
    <s v="Standard"/>
    <s v="medium"/>
    <s v="large"/>
    <n v="1469.44"/>
    <n v="596.54999999999995"/>
    <d v="2016-12-06T00:00:00"/>
    <n v="872.8900000000001"/>
    <s v="U"/>
    <n v="41"/>
    <d v="1899-12-30T00:00:00"/>
    <n v="0"/>
    <s v="Web Designer II"/>
    <s v="IT"/>
    <s v="Mass Customer"/>
    <s v="N"/>
    <s v="Yes"/>
    <n v="0"/>
    <m/>
  </r>
  <r>
    <n v="761"/>
    <n v="4"/>
    <x v="683"/>
    <d v="2017-12-20T00:00:00"/>
    <m/>
    <m/>
    <s v="Approved"/>
    <s v="Giant Bicycles"/>
    <s v="Standard"/>
    <s v="high"/>
    <s v="medium"/>
    <n v="1129.1300000000001"/>
    <n v="677.48"/>
    <n v="33549"/>
    <m/>
    <m/>
    <m/>
    <m/>
    <m/>
    <m/>
    <m/>
    <m/>
    <m/>
    <m/>
    <m/>
    <m/>
  </r>
  <r>
    <n v="15748"/>
    <n v="44"/>
    <x v="684"/>
    <d v="2017-12-17T00:00:00"/>
    <n v="13"/>
    <b v="0"/>
    <s v="Approved"/>
    <s v="WeareA2B"/>
    <s v="Standard"/>
    <s v="medium"/>
    <s v="medium"/>
    <n v="1769.64"/>
    <n v="108.76"/>
    <d v="1993-04-12T00:00:00"/>
    <n v="1660.88"/>
    <s v="F"/>
    <n v="9"/>
    <d v="1959-11-26T00:00:00"/>
    <n v="60.646139884576357"/>
    <s v="Structural Engineer"/>
    <s v="Financial Services"/>
    <s v="Mass Customer"/>
    <s v="N"/>
    <s v="Yes"/>
    <n v="5"/>
    <m/>
  </r>
  <r>
    <n v="16031"/>
    <n v="27"/>
    <x v="685"/>
    <d v="2017-12-17T00:00:00"/>
    <n v="13"/>
    <b v="0"/>
    <s v="Approved"/>
    <s v="Trek Bicycles"/>
    <s v="Standard"/>
    <s v="low"/>
    <s v="medium"/>
    <n v="1057.51"/>
    <n v="154.4"/>
    <d v="1999-07-20T00:00:00"/>
    <n v="903.11"/>
    <s v="M"/>
    <n v="0"/>
    <d v="1967-05-01T00:00:00"/>
    <n v="53.213263172247586"/>
    <s v="Clinical Specialist"/>
    <s v="Health"/>
    <s v="High Net Worth"/>
    <s v="N"/>
    <s v="Yes"/>
    <n v="5"/>
    <m/>
  </r>
  <r>
    <n v="16159"/>
    <n v="14"/>
    <x v="686"/>
    <d v="2017-12-17T00:00:00"/>
    <n v="13"/>
    <b v="0"/>
    <s v="Approved"/>
    <s v="Solex"/>
    <s v="Standard"/>
    <s v="high"/>
    <s v="large"/>
    <n v="1842.92"/>
    <n v="1105.75"/>
    <d v="2004-07-25T00:00:00"/>
    <n v="737.17000000000007"/>
    <s v="F"/>
    <n v="68"/>
    <d v="1978-01-30T00:00:00"/>
    <n v="42.454359062658547"/>
    <s v="VP Quality Control"/>
    <s v="Property"/>
    <s v="High Net Worth"/>
    <s v="N"/>
    <s v="Yes"/>
    <n v="9"/>
    <m/>
  </r>
  <r>
    <n v="16366"/>
    <n v="74"/>
    <x v="687"/>
    <d v="2017-12-17T00:00:00"/>
    <n v="13"/>
    <b v="0"/>
    <s v="Approved"/>
    <s v="WeareA2B"/>
    <s v="Standard"/>
    <s v="medium"/>
    <s v="medium"/>
    <n v="1228.07"/>
    <n v="400.91"/>
    <d v="2006-05-22T00:00:00"/>
    <n v="827.15999999999985"/>
    <s v="F"/>
    <n v="1"/>
    <d v="1975-12-16T00:00:00"/>
    <n v="44.58038645991882"/>
    <n v="0"/>
    <s v="Manufacturing"/>
    <s v="Mass Customer"/>
    <s v="N"/>
    <s v="Yes"/>
    <n v="6"/>
    <m/>
  </r>
  <r>
    <n v="16542"/>
    <n v="0"/>
    <x v="688"/>
    <d v="2017-12-17T00:00:00"/>
    <n v="13"/>
    <b v="0"/>
    <s v="Approved"/>
    <s v="WeareA2B"/>
    <s v="Standard"/>
    <s v="medium"/>
    <s v="medium"/>
    <n v="60.34"/>
    <n v="45.26"/>
    <d v="1993-07-15T00:00:00"/>
    <n v="15.080000000000005"/>
    <s v="M"/>
    <n v="98"/>
    <d v="1985-04-30T00:00:00"/>
    <n v="35.202304268138001"/>
    <s v="Software Consultant"/>
    <s v="Manufacturing"/>
    <s v="High Net Worth"/>
    <s v="N"/>
    <s v="No"/>
    <n v="12"/>
    <m/>
  </r>
  <r>
    <n v="16865"/>
    <n v="3"/>
    <x v="689"/>
    <d v="2017-12-17T00:00:00"/>
    <n v="13"/>
    <b v="0"/>
    <s v="Approved"/>
    <s v="Trek Bicycles"/>
    <s v="Standard"/>
    <s v="medium"/>
    <s v="large"/>
    <n v="2091.4699999999998"/>
    <n v="388.92"/>
    <d v="2012-04-10T00:00:00"/>
    <n v="1702.5499999999997"/>
    <s v="F"/>
    <n v="51"/>
    <d v="1980-01-11T00:00:00"/>
    <n v="40.506413857179098"/>
    <s v="Media Manager I"/>
    <s v="n/a"/>
    <s v="Mass Customer"/>
    <s v="N"/>
    <s v="No"/>
    <n v="7"/>
    <m/>
  </r>
  <r>
    <n v="18065"/>
    <n v="1"/>
    <x v="63"/>
    <d v="2017-12-17T00:00:00"/>
    <n v="13"/>
    <b v="0"/>
    <s v="Approved"/>
    <s v="Giant Bicycles"/>
    <s v="Touring"/>
    <s v="medium"/>
    <s v="large"/>
    <n v="1873.97"/>
    <n v="863.95"/>
    <d v="1997-01-25T00:00:00"/>
    <n v="1010.02"/>
    <s v="F"/>
    <n v="20"/>
    <d v="1978-01-23T00:00:00"/>
    <n v="42.473537144850326"/>
    <s v="Statistician II"/>
    <s v="Retail"/>
    <s v="High Net Worth"/>
    <s v="N"/>
    <s v="Yes"/>
    <n v="18"/>
    <m/>
  </r>
  <r>
    <n v="18177"/>
    <n v="1"/>
    <x v="690"/>
    <d v="2017-12-17T00:00:00"/>
    <n v="13"/>
    <b v="1"/>
    <s v="Approved"/>
    <s v="Giant Bicycles"/>
    <s v="Standard"/>
    <s v="medium"/>
    <s v="medium"/>
    <n v="1403.5"/>
    <n v="954.82"/>
    <d v="2016-11-14T00:00:00"/>
    <n v="448.67999999999995"/>
    <s v="F"/>
    <n v="22"/>
    <d v="1981-06-09T00:00:00"/>
    <n v="39.095454953069506"/>
    <s v="VP Accounting"/>
    <s v="Financial Services"/>
    <s v="Mass Customer"/>
    <s v="N"/>
    <s v="No"/>
    <n v="8"/>
    <m/>
  </r>
  <r>
    <n v="770"/>
    <n v="4"/>
    <x v="221"/>
    <d v="2017-09-10T00:00:00"/>
    <m/>
    <m/>
    <s v="Approved"/>
    <s v="Giant Bicycles"/>
    <s v="Standard"/>
    <s v="high"/>
    <s v="medium"/>
    <n v="1129.1300000000001"/>
    <n v="677.48"/>
    <n v="38258"/>
    <m/>
    <m/>
    <m/>
    <m/>
    <m/>
    <m/>
    <m/>
    <m/>
    <m/>
    <m/>
    <m/>
    <m/>
  </r>
  <r>
    <n v="18400"/>
    <n v="55"/>
    <x v="691"/>
    <d v="2017-12-17T00:00:00"/>
    <n v="13"/>
    <b v="1"/>
    <s v="Approved"/>
    <s v="Trek Bicycles"/>
    <s v="Road"/>
    <s v="medium"/>
    <s v="large"/>
    <n v="1894.19"/>
    <n v="598.76"/>
    <d v="2003-07-21T00:00:00"/>
    <n v="1295.43"/>
    <s v="F"/>
    <n v="3"/>
    <d v="1973-04-11T00:00:00"/>
    <n v="47.262578240740737"/>
    <s v="Nuclear Power Engineer"/>
    <s v="Manufacturing"/>
    <s v="Mass Customer"/>
    <s v="N"/>
    <s v="No"/>
    <n v="7"/>
    <m/>
  </r>
  <r>
    <n v="18638"/>
    <n v="64"/>
    <x v="465"/>
    <d v="2017-12-17T00:00:00"/>
    <n v="13"/>
    <b v="0"/>
    <s v="Approved"/>
    <s v="Giant Bicycles"/>
    <s v="Standard"/>
    <s v="high"/>
    <s v="small"/>
    <n v="1977.36"/>
    <n v="1759.85"/>
    <d v="2011-08-24T00:00:00"/>
    <n v="217.51"/>
    <s v="M"/>
    <n v="10"/>
    <d v="1970-07-15T00:00:00"/>
    <n v="50.005043994165398"/>
    <s v="Software Engineer III"/>
    <s v="n/a"/>
    <s v="High Net Worth"/>
    <s v="N"/>
    <s v="No"/>
    <n v="10"/>
    <m/>
  </r>
  <r>
    <n v="18651"/>
    <n v="6"/>
    <x v="692"/>
    <d v="2017-12-17T00:00:00"/>
    <n v="13"/>
    <b v="0"/>
    <s v="Approved"/>
    <s v="Solex"/>
    <s v="Standard"/>
    <s v="high"/>
    <s v="medium"/>
    <n v="748.17"/>
    <n v="448.9"/>
    <d v="1992-10-11T00:00:00"/>
    <n v="299.27"/>
    <s v="F"/>
    <n v="19"/>
    <d v="1989-07-21T00:00:00"/>
    <n v="30.974907007864026"/>
    <s v="Design Engineer"/>
    <s v="n/a"/>
    <s v="High Net Worth"/>
    <s v="N"/>
    <s v="Yes"/>
    <n v="3"/>
    <m/>
  </r>
  <r>
    <n v="18772"/>
    <n v="11"/>
    <x v="693"/>
    <d v="2017-12-17T00:00:00"/>
    <n v="13"/>
    <b v="1"/>
    <s v="Approved"/>
    <s v="Giant Bicycles"/>
    <s v="Standard"/>
    <s v="high"/>
    <s v="medium"/>
    <n v="1274.93"/>
    <n v="764.96"/>
    <d v="2007-08-04T00:00:00"/>
    <n v="509.97"/>
    <s v="F"/>
    <n v="80"/>
    <d v="1963-11-14T00:00:00"/>
    <n v="56.676276870877729"/>
    <s v="Clinical Specialist"/>
    <s v="Health"/>
    <s v="Mass Customer"/>
    <s v="N"/>
    <s v="No"/>
    <n v="16"/>
    <m/>
  </r>
  <r>
    <n v="19130"/>
    <n v="65"/>
    <x v="694"/>
    <d v="2017-12-17T00:00:00"/>
    <n v="13"/>
    <b v="1"/>
    <s v="Approved"/>
    <s v="WeareA2B"/>
    <s v="Standard"/>
    <s v="medium"/>
    <s v="medium"/>
    <n v="1807.45"/>
    <n v="778.69"/>
    <d v="1995-10-24T00:00:00"/>
    <n v="1028.76"/>
    <s v="F"/>
    <n v="52"/>
    <d v="1963-03-19T00:00:00"/>
    <n v="57.333811117453067"/>
    <s v="Paralegal"/>
    <s v="Financial Services"/>
    <s v="Mass Customer"/>
    <s v="N"/>
    <s v="Yes"/>
    <n v="17"/>
    <m/>
  </r>
  <r>
    <n v="19829"/>
    <n v="16"/>
    <x v="186"/>
    <d v="2017-12-17T00:00:00"/>
    <n v="13"/>
    <b v="0"/>
    <s v="Approved"/>
    <s v="Norco Bicycles"/>
    <s v="Standard"/>
    <s v="high"/>
    <s v="small"/>
    <n v="1661.92"/>
    <n v="1479.11"/>
    <d v="1994-09-09T00:00:00"/>
    <n v="182.81000000000017"/>
    <s v="M"/>
    <n v="22"/>
    <d v="1994-09-30T00:00:00"/>
    <n v="25.777646733891423"/>
    <s v="Administrative Assistant IV"/>
    <s v="Financial Services"/>
    <s v="Affluent Customer"/>
    <s v="N"/>
    <s v="No"/>
    <n v="3"/>
    <m/>
  </r>
  <r>
    <n v="19876"/>
    <n v="86"/>
    <x v="629"/>
    <d v="2017-12-17T00:00:00"/>
    <n v="13"/>
    <b v="1"/>
    <s v="Approved"/>
    <s v="OHM Cycles"/>
    <s v="Standard"/>
    <s v="medium"/>
    <s v="medium"/>
    <n v="235.63"/>
    <n v="125.07"/>
    <d v="2004-08-07T00:00:00"/>
    <n v="110.56"/>
    <s v="F"/>
    <n v="76"/>
    <d v="1982-11-06T00:00:00"/>
    <n v="37.684496048959915"/>
    <s v="Health Coach IV"/>
    <s v="Health"/>
    <s v="Affluent Customer"/>
    <s v="N"/>
    <s v="Yes"/>
    <n v="11"/>
    <m/>
  </r>
  <r>
    <n v="80"/>
    <n v="15"/>
    <x v="695"/>
    <d v="2017-12-16T00:00:00"/>
    <n v="14"/>
    <b v="0"/>
    <s v="Approved"/>
    <s v="Norco Bicycles"/>
    <s v="Standard"/>
    <s v="low"/>
    <s v="medium"/>
    <n v="958.74"/>
    <n v="748.9"/>
    <d v="2005-12-07T00:00:00"/>
    <n v="209.84000000000003"/>
    <s v="F"/>
    <n v="99"/>
    <d v="1962-01-06T00:00:00"/>
    <n v="58.53107139142567"/>
    <s v="Assistant Professor"/>
    <s v="n/a"/>
    <s v="Mass Customer"/>
    <s v="N"/>
    <s v="No"/>
    <n v="15"/>
    <m/>
  </r>
  <r>
    <n v="333"/>
    <n v="58"/>
    <x v="696"/>
    <d v="2017-12-16T00:00:00"/>
    <n v="14"/>
    <b v="1"/>
    <s v="Approved"/>
    <s v="OHM Cycles"/>
    <s v="Road"/>
    <s v="medium"/>
    <s v="medium"/>
    <n v="1280.28"/>
    <n v="829.51"/>
    <d v="2001-11-25T00:00:00"/>
    <n v="450.77"/>
    <s v="F"/>
    <n v="23"/>
    <d v="1974-11-08T00:00:00"/>
    <n v="45.684496048959915"/>
    <s v="Statistician III"/>
    <s v="Manufacturing"/>
    <s v="High Net Worth"/>
    <s v="N"/>
    <s v="No"/>
    <n v="20"/>
    <m/>
  </r>
  <r>
    <n v="340"/>
    <n v="49"/>
    <x v="697"/>
    <d v="2017-12-16T00:00:00"/>
    <n v="14"/>
    <b v="0"/>
    <s v="Approved"/>
    <s v="Trek Bicycles"/>
    <s v="Road"/>
    <s v="medium"/>
    <s v="medium"/>
    <n v="533.51"/>
    <n v="400.13"/>
    <d v="2012-06-04T00:00:00"/>
    <n v="133.38"/>
    <s v="M"/>
    <n v="12"/>
    <d v="1977-11-16T00:00:00"/>
    <n v="42.659838514713343"/>
    <s v="Mechanical Systems Engineer"/>
    <s v="Manufacturing"/>
    <s v="Mass Customer"/>
    <s v="N"/>
    <s v="No"/>
    <n v="20"/>
    <m/>
  </r>
  <r>
    <n v="781"/>
    <n v="0"/>
    <x v="698"/>
    <d v="2017-05-10T00:00:00"/>
    <m/>
    <b v="1"/>
    <s v="Approved"/>
    <m/>
    <m/>
    <m/>
    <m/>
    <n v="311.54000000000002"/>
    <m/>
    <m/>
    <m/>
    <m/>
    <m/>
    <m/>
    <m/>
    <m/>
    <m/>
    <m/>
    <m/>
    <m/>
    <m/>
    <m/>
  </r>
  <r>
    <n v="836"/>
    <n v="46"/>
    <x v="699"/>
    <d v="2017-12-16T00:00:00"/>
    <n v="14"/>
    <b v="0"/>
    <s v="Approved"/>
    <s v="Solex"/>
    <s v="Standard"/>
    <s v="low"/>
    <s v="medium"/>
    <n v="1289.8499999999999"/>
    <n v="74.510000000000005"/>
    <d v="2007-12-11T00:00:00"/>
    <n v="1215.3399999999999"/>
    <s v="F"/>
    <n v="91"/>
    <d v="1981-10-27T00:00:00"/>
    <n v="38.711893309233886"/>
    <s v="Payment Adjustment Coordinator"/>
    <s v="Manufacturing"/>
    <s v="Affluent Customer"/>
    <s v="N"/>
    <s v="No"/>
    <n v="14"/>
    <m/>
  </r>
  <r>
    <n v="1792"/>
    <n v="9"/>
    <x v="700"/>
    <d v="2017-12-16T00:00:00"/>
    <n v="14"/>
    <b v="1"/>
    <s v="Approved"/>
    <s v="OHM Cycles"/>
    <s v="Road"/>
    <s v="medium"/>
    <s v="medium"/>
    <n v="742.54"/>
    <n v="667.4"/>
    <d v="1994-09-09T00:00:00"/>
    <n v="75.139999999999986"/>
    <s v="F"/>
    <n v="6"/>
    <d v="1964-08-23T00:00:00"/>
    <n v="55.900934405124303"/>
    <s v="Structural Engineer"/>
    <s v="Manufacturing"/>
    <s v="Mass Customer"/>
    <s v="N"/>
    <s v="Yes"/>
    <n v="11"/>
    <m/>
  </r>
  <r>
    <n v="2066"/>
    <n v="19"/>
    <x v="701"/>
    <d v="2017-12-16T00:00:00"/>
    <n v="14"/>
    <b v="1"/>
    <s v="Approved"/>
    <s v="Trek Bicycles"/>
    <s v="Mountain"/>
    <s v="low"/>
    <s v="medium"/>
    <n v="574.64"/>
    <n v="459.71"/>
    <d v="2003-02-07T00:00:00"/>
    <n v="114.93"/>
    <s v="F"/>
    <n v="19"/>
    <d v="1971-09-28T00:00:00"/>
    <n v="48.799564542110602"/>
    <n v="0"/>
    <s v="Manufacturing"/>
    <s v="High Net Worth"/>
    <s v="N"/>
    <s v="Yes"/>
    <n v="14"/>
    <m/>
  </r>
  <r>
    <n v="2941"/>
    <n v="75"/>
    <x v="702"/>
    <d v="2017-12-16T00:00:00"/>
    <n v="14"/>
    <b v="1"/>
    <s v="Approved"/>
    <s v="Giant Bicycles"/>
    <s v="Touring"/>
    <s v="medium"/>
    <s v="large"/>
    <n v="1873.97"/>
    <n v="863.95"/>
    <d v="2006-05-22T00:00:00"/>
    <n v="1010.02"/>
    <s v="M"/>
    <n v="77"/>
    <d v="1981-12-21T00:00:00"/>
    <n v="38.561208377727041"/>
    <s v="Account Executive"/>
    <s v="Health"/>
    <s v="Mass Customer"/>
    <s v="N"/>
    <s v="No"/>
    <n v="18"/>
    <m/>
  </r>
  <r>
    <n v="3321"/>
    <n v="41"/>
    <x v="703"/>
    <d v="2017-12-16T00:00:00"/>
    <n v="14"/>
    <b v="1"/>
    <s v="Approved"/>
    <s v="Norco Bicycles"/>
    <s v="Standard"/>
    <s v="low"/>
    <s v="medium"/>
    <n v="958.74"/>
    <n v="748.9"/>
    <d v="2005-12-07T00:00:00"/>
    <n v="209.84000000000003"/>
    <s v="M"/>
    <n v="78"/>
    <d v="1954-11-29T00:00:00"/>
    <n v="65.640660432521557"/>
    <s v="Safety Technician III"/>
    <s v="Argiculture"/>
    <s v="High Net Worth"/>
    <s v="N"/>
    <s v="No"/>
    <n v="19"/>
    <m/>
  </r>
  <r>
    <n v="3505"/>
    <n v="92"/>
    <x v="704"/>
    <d v="2017-12-16T00:00:00"/>
    <n v="14"/>
    <b v="1"/>
    <s v="Approved"/>
    <s v="WeareA2B"/>
    <s v="Touring"/>
    <s v="medium"/>
    <s v="large"/>
    <n v="1890.39"/>
    <n v="260.14"/>
    <d v="1991-01-21T00:00:00"/>
    <n v="1630.25"/>
    <s v="F"/>
    <n v="44"/>
    <d v="1962-02-04T00:00:00"/>
    <n v="58.451619336631147"/>
    <s v="Nurse"/>
    <s v="Financial Services"/>
    <s v="High Net Worth"/>
    <s v="N"/>
    <s v="No"/>
    <n v="11"/>
    <m/>
  </r>
  <r>
    <n v="4196"/>
    <n v="6"/>
    <x v="705"/>
    <d v="2017-12-16T00:00:00"/>
    <n v="14"/>
    <b v="1"/>
    <s v="Approved"/>
    <s v="OHM Cycles"/>
    <s v="Standard"/>
    <s v="high"/>
    <s v="medium"/>
    <n v="227.88"/>
    <n v="136.72999999999999"/>
    <d v="2003-02-07T00:00:00"/>
    <n v="91.15"/>
    <s v="F"/>
    <n v="72"/>
    <d v="1954-09-23T00:00:00"/>
    <n v="65.824222076357174"/>
    <s v="Software Engineer I"/>
    <s v="n/a"/>
    <s v="Mass Customer"/>
    <s v="N"/>
    <s v="No"/>
    <n v="10"/>
    <m/>
  </r>
  <r>
    <n v="4436"/>
    <n v="45"/>
    <x v="706"/>
    <d v="2017-12-16T00:00:00"/>
    <n v="14"/>
    <b v="1"/>
    <s v="Approved"/>
    <s v="Trek Bicycles"/>
    <s v="Road"/>
    <s v="low"/>
    <s v="medium"/>
    <n v="980.37"/>
    <n v="234.43"/>
    <d v="2005-12-07T00:00:00"/>
    <n v="745.94"/>
    <s v="F"/>
    <n v="95"/>
    <d v="1969-10-27T00:00:00"/>
    <n v="50.720112487316079"/>
    <n v="0"/>
    <s v="Health"/>
    <s v="High Net Worth"/>
    <s v="N"/>
    <s v="Yes"/>
    <n v="17"/>
    <m/>
  </r>
  <r>
    <n v="4584"/>
    <n v="3"/>
    <x v="707"/>
    <d v="2017-12-16T00:00:00"/>
    <n v="14"/>
    <b v="1"/>
    <s v="Approved"/>
    <s v="Trek Bicycles"/>
    <s v="Standard"/>
    <s v="medium"/>
    <s v="large"/>
    <n v="2091.4699999999998"/>
    <n v="388.92"/>
    <d v="2004-07-25T00:00:00"/>
    <n v="1702.5499999999997"/>
    <s v="F"/>
    <n v="82"/>
    <d v="1988-03-04T00:00:00"/>
    <n v="32.355728925672246"/>
    <s v="Project Manager"/>
    <s v="Retail"/>
    <s v="Mass Customer"/>
    <s v="N"/>
    <s v="Yes"/>
    <n v="7"/>
    <m/>
  </r>
  <r>
    <n v="4641"/>
    <n v="31"/>
    <x v="708"/>
    <d v="2017-12-16T00:00:00"/>
    <n v="14"/>
    <b v="0"/>
    <s v="Approved"/>
    <s v="Giant Bicycles"/>
    <s v="Standard"/>
    <s v="medium"/>
    <s v="medium"/>
    <n v="230.91"/>
    <n v="173.18"/>
    <d v="2006-11-10T00:00:00"/>
    <n v="57.72999999999999"/>
    <s v="M"/>
    <n v="38"/>
    <d v="1968-06-01T00:00:00"/>
    <n v="52.125591939370878"/>
    <s v="Environmental Specialist"/>
    <s v="Argiculture"/>
    <s v="Affluent Customer"/>
    <s v="N"/>
    <s v="No"/>
    <n v="19"/>
    <m/>
  </r>
  <r>
    <n v="4901"/>
    <n v="57"/>
    <x v="709"/>
    <d v="2017-12-16T00:00:00"/>
    <n v="14"/>
    <b v="1"/>
    <s v="Approved"/>
    <s v="WeareA2B"/>
    <s v="Touring"/>
    <s v="medium"/>
    <s v="large"/>
    <n v="1890.39"/>
    <n v="260.14"/>
    <d v="1991-01-21T00:00:00"/>
    <n v="1630.25"/>
    <s v="M"/>
    <n v="70"/>
    <d v="1995-01-06T00:00:00"/>
    <n v="25.509153583206491"/>
    <n v="0"/>
    <s v="n/a"/>
    <s v="Affluent Customer"/>
    <s v="N"/>
    <s v="Yes"/>
    <n v="3"/>
    <m/>
  </r>
  <r>
    <n v="5030"/>
    <n v="46"/>
    <x v="412"/>
    <d v="2017-12-16T00:00:00"/>
    <n v="14"/>
    <b v="1"/>
    <s v="Approved"/>
    <s v="OHM Cycles"/>
    <s v="Standard"/>
    <s v="low"/>
    <s v="medium"/>
    <n v="1793.43"/>
    <n v="248.82"/>
    <d v="1993-04-12T00:00:00"/>
    <n v="1544.6100000000001"/>
    <s v="F"/>
    <n v="91"/>
    <d v="1973-07-18T00:00:00"/>
    <n v="46.994085090055805"/>
    <n v="0"/>
    <s v="n/a"/>
    <s v="High Net Worth"/>
    <s v="N"/>
    <s v="Yes"/>
    <n v="4"/>
    <m/>
  </r>
  <r>
    <n v="5114"/>
    <n v="58"/>
    <x v="710"/>
    <d v="2017-12-16T00:00:00"/>
    <n v="14"/>
    <b v="0"/>
    <s v="Approved"/>
    <s v="OHM Cycles"/>
    <s v="Standard"/>
    <s v="medium"/>
    <s v="medium"/>
    <n v="912.52"/>
    <n v="141.4"/>
    <d v="1993-06-23T00:00:00"/>
    <n v="771.12"/>
    <s v="F"/>
    <n v="17"/>
    <d v="1978-07-07T00:00:00"/>
    <n v="42.021482350329777"/>
    <n v="0"/>
    <s v="Retail"/>
    <s v="Affluent Customer"/>
    <s v="N"/>
    <s v="Yes"/>
    <n v="16"/>
    <m/>
  </r>
  <r>
    <n v="795"/>
    <n v="5"/>
    <x v="711"/>
    <d v="2017-06-05T00:00:00"/>
    <m/>
    <b v="1"/>
    <s v="Cancelled"/>
    <s v="Trek Bicycles"/>
    <s v="Mountain"/>
    <s v="low"/>
    <s v="medium"/>
    <n v="574.64"/>
    <n v="459.71"/>
    <n v="40784"/>
    <m/>
    <m/>
    <m/>
    <m/>
    <m/>
    <m/>
    <m/>
    <m/>
    <m/>
    <m/>
    <m/>
    <m/>
  </r>
  <r>
    <n v="5357"/>
    <n v="13"/>
    <x v="712"/>
    <d v="2017-12-16T00:00:00"/>
    <n v="14"/>
    <b v="0"/>
    <s v="Approved"/>
    <s v="Solex"/>
    <s v="Standard"/>
    <s v="medium"/>
    <s v="medium"/>
    <n v="1163.8900000000001"/>
    <n v="589.27"/>
    <d v="2016-07-09T00:00:00"/>
    <n v="574.62000000000012"/>
    <s v="F"/>
    <n v="5"/>
    <d v="1955-09-23T00:00:00"/>
    <n v="64.824222076357174"/>
    <s v="Software Test Engineer III"/>
    <s v="n/a"/>
    <s v="Affluent Customer"/>
    <s v="N"/>
    <s v="No"/>
    <n v="11"/>
    <m/>
  </r>
  <r>
    <n v="5624"/>
    <n v="3"/>
    <x v="713"/>
    <d v="2017-12-16T00:00:00"/>
    <n v="14"/>
    <b v="0"/>
    <s v="Approved"/>
    <s v="Trek Bicycles"/>
    <s v="Standard"/>
    <s v="medium"/>
    <s v="large"/>
    <n v="2091.4699999999998"/>
    <n v="388.92"/>
    <d v="2012-09-15T00:00:00"/>
    <n v="1702.5499999999997"/>
    <s v="M"/>
    <n v="72"/>
    <d v="1988-04-12T00:00:00"/>
    <n v="32.248879610603751"/>
    <s v="Financial Advisor"/>
    <s v="Financial Services"/>
    <s v="Mass Customer"/>
    <s v="N"/>
    <s v="No"/>
    <n v="3"/>
    <m/>
  </r>
  <r>
    <n v="5678"/>
    <n v="62"/>
    <x v="714"/>
    <d v="2017-12-16T00:00:00"/>
    <n v="14"/>
    <b v="1"/>
    <s v="Approved"/>
    <s v="Solex"/>
    <s v="Standard"/>
    <s v="medium"/>
    <s v="medium"/>
    <n v="478.16"/>
    <n v="298.72000000000003"/>
    <d v="1993-06-23T00:00:00"/>
    <n v="179.44"/>
    <s v="M"/>
    <n v="14"/>
    <d v="1956-04-03T00:00:00"/>
    <n v="64.295454953069509"/>
    <s v="Research Nurse"/>
    <s v="Health"/>
    <s v="Mass Customer"/>
    <s v="N"/>
    <s v="No"/>
    <n v="17"/>
    <m/>
  </r>
  <r>
    <n v="5740"/>
    <n v="7"/>
    <x v="715"/>
    <d v="2017-12-16T00:00:00"/>
    <n v="14"/>
    <b v="0"/>
    <s v="Approved"/>
    <s v="Giant Bicycles"/>
    <s v="Standard"/>
    <s v="medium"/>
    <s v="small"/>
    <n v="1311.44"/>
    <n v="1167.18"/>
    <d v="2003-03-18T00:00:00"/>
    <n v="144.26"/>
    <s v="F"/>
    <n v="40"/>
    <d v="1966-12-01T00:00:00"/>
    <n v="53.626961802384578"/>
    <n v="0"/>
    <s v="n/a"/>
    <s v="High Net Worth"/>
    <s v="N"/>
    <s v="Yes"/>
    <n v="10"/>
    <m/>
  </r>
  <r>
    <n v="6070"/>
    <n v="60"/>
    <x v="716"/>
    <d v="2017-12-16T00:00:00"/>
    <n v="14"/>
    <b v="0"/>
    <s v="Approved"/>
    <s v="Giant Bicycles"/>
    <s v="Standard"/>
    <s v="high"/>
    <s v="small"/>
    <n v="1977.36"/>
    <n v="1759.85"/>
    <d v="2015-06-17T00:00:00"/>
    <n v="217.51"/>
    <s v="F"/>
    <n v="34"/>
    <d v="1997-08-01T00:00:00"/>
    <n v="22.939290569507861"/>
    <s v="Legal Assistant"/>
    <s v="Telecommunications"/>
    <s v="Affluent Customer"/>
    <s v="N"/>
    <s v="Yes"/>
    <n v="5"/>
    <m/>
  </r>
  <r>
    <n v="6080"/>
    <n v="0"/>
    <x v="717"/>
    <d v="2017-12-16T00:00:00"/>
    <n v="14"/>
    <b v="0"/>
    <s v="Approved"/>
    <s v="OHM Cycles"/>
    <s v="Standard"/>
    <s v="high"/>
    <s v="medium"/>
    <n v="227.88"/>
    <n v="136.72999999999999"/>
    <d v="2003-02-07T00:00:00"/>
    <n v="91.15"/>
    <s v="M"/>
    <n v="65"/>
    <d v="1978-03-16T00:00:00"/>
    <n v="42.331071391425674"/>
    <s v="GIS Technical Architect"/>
    <s v="Argiculture"/>
    <s v="High Net Worth"/>
    <s v="N"/>
    <s v="No"/>
    <n v="8"/>
    <m/>
  </r>
  <r>
    <n v="6205"/>
    <n v="92"/>
    <x v="681"/>
    <d v="2017-12-16T00:00:00"/>
    <n v="14"/>
    <b v="0"/>
    <s v="Approved"/>
    <s v="WeareA2B"/>
    <s v="Standard"/>
    <s v="medium"/>
    <s v="small"/>
    <n v="1415.01"/>
    <n v="1259.3599999999999"/>
    <d v="1991-05-06T00:00:00"/>
    <n v="155.65000000000009"/>
    <s v="M"/>
    <n v="44"/>
    <d v="1958-03-17T00:00:00"/>
    <n v="62.34203029553526"/>
    <s v="Desktop Support Technician"/>
    <s v="Financial Services"/>
    <s v="Affluent Customer"/>
    <s v="N"/>
    <s v="Yes"/>
    <n v="6"/>
    <m/>
  </r>
  <r>
    <n v="6484"/>
    <n v="53"/>
    <x v="58"/>
    <d v="2017-12-16T00:00:00"/>
    <n v="14"/>
    <b v="0"/>
    <s v="Approved"/>
    <s v="OHM Cycles"/>
    <s v="Standard"/>
    <s v="medium"/>
    <s v="medium"/>
    <n v="795.34"/>
    <n v="101.58"/>
    <d v="1997-02-09T00:00:00"/>
    <n v="693.76"/>
    <s v="M"/>
    <n v="65"/>
    <d v="1959-10-14T00:00:00"/>
    <n v="60.763948103754437"/>
    <s v="Product Engineer"/>
    <s v="Entertainment"/>
    <s v="Mass Customer"/>
    <s v="N"/>
    <s v="No"/>
    <n v="12"/>
    <m/>
  </r>
  <r>
    <n v="6972"/>
    <n v="35"/>
    <x v="718"/>
    <d v="2017-12-16T00:00:00"/>
    <n v="14"/>
    <b v="0"/>
    <s v="Approved"/>
    <s v="Trek Bicycles"/>
    <s v="Standard"/>
    <s v="low"/>
    <s v="medium"/>
    <n v="1057.51"/>
    <n v="154.4"/>
    <d v="1994-07-12T00:00:00"/>
    <n v="903.11"/>
    <s v="M"/>
    <n v="75"/>
    <d v="1977-10-13T00:00:00"/>
    <n v="42.752989199644851"/>
    <n v="0"/>
    <s v="Manufacturing"/>
    <s v="Mass Customer"/>
    <s v="N"/>
    <s v="No"/>
    <n v="11"/>
    <m/>
  </r>
  <r>
    <n v="7449"/>
    <n v="0"/>
    <x v="719"/>
    <d v="2017-12-16T00:00:00"/>
    <n v="14"/>
    <b v="1"/>
    <s v="Approved"/>
    <s v="WeareA2B"/>
    <s v="Standard"/>
    <s v="medium"/>
    <s v="medium"/>
    <n v="60.34"/>
    <n v="45.26"/>
    <d v="2011-05-07T00:00:00"/>
    <n v="15.080000000000005"/>
    <s v="F"/>
    <n v="37"/>
    <d v="1993-08-06T00:00:00"/>
    <n v="26.928331665398272"/>
    <s v="Administrative Officer"/>
    <s v="Property"/>
    <s v="High Net Worth"/>
    <s v="N"/>
    <s v="Yes"/>
    <n v="8"/>
    <m/>
  </r>
  <r>
    <n v="7667"/>
    <n v="72"/>
    <x v="720"/>
    <d v="2017-12-16T00:00:00"/>
    <n v="14"/>
    <b v="0"/>
    <s v="Approved"/>
    <s v="OHM Cycles"/>
    <s v="Standard"/>
    <s v="medium"/>
    <s v="medium"/>
    <n v="912.52"/>
    <n v="141.4"/>
    <d v="2015-10-18T00:00:00"/>
    <n v="771.12"/>
    <s v="F"/>
    <n v="55"/>
    <d v="1989-09-04T00:00:00"/>
    <n v="30.851619336631149"/>
    <s v="Help Desk Operator"/>
    <s v="IT"/>
    <s v="High Net Worth"/>
    <s v="N"/>
    <s v="No"/>
    <n v="8"/>
    <m/>
  </r>
  <r>
    <n v="8261"/>
    <n v="37"/>
    <x v="721"/>
    <d v="2017-12-16T00:00:00"/>
    <n v="14"/>
    <b v="1"/>
    <s v="Approved"/>
    <s v="OHM Cycles"/>
    <s v="Standard"/>
    <s v="low"/>
    <s v="medium"/>
    <n v="1793.43"/>
    <n v="248.82"/>
    <d v="1999-07-20T00:00:00"/>
    <n v="1544.6100000000001"/>
    <s v="U"/>
    <n v="30"/>
    <d v="1899-12-30T00:00:00"/>
    <n v="0"/>
    <s v="Tax Accountant"/>
    <s v="IT"/>
    <s v="Mass Customer"/>
    <s v="N"/>
    <s v="No"/>
    <n v="0"/>
    <m/>
  </r>
  <r>
    <n v="8312"/>
    <n v="23"/>
    <x v="722"/>
    <d v="2017-12-16T00:00:00"/>
    <n v="14"/>
    <b v="0"/>
    <s v="Approved"/>
    <s v="Norco Bicycles"/>
    <s v="Mountain"/>
    <s v="low"/>
    <s v="small"/>
    <n v="688.63"/>
    <n v="612.88"/>
    <d v="1993-05-26T00:00:00"/>
    <n v="75.75"/>
    <s v="M"/>
    <n v="65"/>
    <d v="1976-11-20T00:00:00"/>
    <n v="43.64887961060375"/>
    <s v="VP Product Management"/>
    <s v="Manufacturing"/>
    <s v="Mass Customer"/>
    <s v="N"/>
    <s v="Yes"/>
    <n v="11"/>
    <m/>
  </r>
  <r>
    <n v="8346"/>
    <n v="4"/>
    <x v="723"/>
    <d v="2017-12-16T00:00:00"/>
    <n v="14"/>
    <b v="1"/>
    <s v="Approved"/>
    <s v="Giant Bicycles"/>
    <s v="Standard"/>
    <s v="high"/>
    <s v="medium"/>
    <n v="1129.1300000000001"/>
    <n v="677.48"/>
    <d v="2011-08-29T00:00:00"/>
    <n v="451.65000000000009"/>
    <s v="M"/>
    <n v="81"/>
    <d v="1957-02-25T00:00:00"/>
    <n v="63.396824816083203"/>
    <s v="Senior Financial Analyst"/>
    <s v="Financial Services"/>
    <s v="Affluent Customer"/>
    <s v="N"/>
    <s v="Yes"/>
    <n v="7"/>
    <m/>
  </r>
  <r>
    <n v="8477"/>
    <n v="30"/>
    <x v="724"/>
    <d v="2017-12-16T00:00:00"/>
    <n v="14"/>
    <b v="0"/>
    <s v="Approved"/>
    <s v="Solex"/>
    <s v="Standard"/>
    <s v="high"/>
    <s v="medium"/>
    <n v="748.17"/>
    <n v="448.9"/>
    <d v="1991-11-10T00:00:00"/>
    <n v="299.27"/>
    <s v="M"/>
    <n v="97"/>
    <d v="1954-01-28T00:00:00"/>
    <n v="66.476276870877726"/>
    <s v="Structural Engineer"/>
    <s v="n/a"/>
    <s v="Mass Customer"/>
    <s v="N"/>
    <s v="No"/>
    <n v="11"/>
    <m/>
  </r>
  <r>
    <n v="8881"/>
    <n v="71"/>
    <x v="725"/>
    <d v="2017-12-16T00:00:00"/>
    <n v="14"/>
    <b v="0"/>
    <s v="Approved"/>
    <s v="Solex"/>
    <s v="Standard"/>
    <s v="high"/>
    <s v="large"/>
    <n v="1842.92"/>
    <n v="1105.75"/>
    <d v="1995-10-24T00:00:00"/>
    <n v="737.17000000000007"/>
    <s v="M"/>
    <n v="6"/>
    <d v="1993-06-15T00:00:00"/>
    <n v="27.070797418822931"/>
    <s v="Design Engineer"/>
    <s v="Financial Services"/>
    <s v="Mass Customer"/>
    <s v="N"/>
    <s v="No"/>
    <n v="9"/>
    <m/>
  </r>
  <r>
    <n v="8939"/>
    <n v="15"/>
    <x v="726"/>
    <d v="2017-12-16T00:00:00"/>
    <n v="14"/>
    <b v="0"/>
    <s v="Approved"/>
    <s v="Norco Bicycles"/>
    <s v="Standard"/>
    <s v="low"/>
    <s v="medium"/>
    <n v="958.74"/>
    <n v="748.9"/>
    <d v="2009-03-08T00:00:00"/>
    <n v="209.84000000000003"/>
    <s v="M"/>
    <n v="39"/>
    <d v="1988-08-11T00:00:00"/>
    <n v="31.917372761288686"/>
    <n v="0"/>
    <s v="Health"/>
    <s v="Mass Customer"/>
    <s v="N"/>
    <s v="Yes"/>
    <n v="15"/>
    <m/>
  </r>
  <r>
    <n v="8966"/>
    <n v="33"/>
    <x v="727"/>
    <d v="2017-12-16T00:00:00"/>
    <n v="14"/>
    <b v="0"/>
    <s v="Approved"/>
    <s v="OHM Cycles"/>
    <s v="Road"/>
    <s v="medium"/>
    <s v="small"/>
    <n v="1810"/>
    <n v="1610.9"/>
    <d v="2008-03-19T00:00:00"/>
    <n v="199.09999999999991"/>
    <s v="F"/>
    <n v="29"/>
    <d v="1970-09-30T00:00:00"/>
    <n v="49.794085090055809"/>
    <s v="Help Desk Operator"/>
    <s v="Retail"/>
    <s v="High Net Worth"/>
    <s v="N"/>
    <s v="No"/>
    <n v="15"/>
    <m/>
  </r>
  <r>
    <n v="8986"/>
    <n v="3"/>
    <x v="728"/>
    <d v="2017-12-16T00:00:00"/>
    <n v="14"/>
    <b v="0"/>
    <s v="Approved"/>
    <s v="Trek Bicycles"/>
    <s v="Standard"/>
    <s v="medium"/>
    <s v="large"/>
    <n v="2091.4699999999998"/>
    <n v="388.92"/>
    <d v="2011-08-24T00:00:00"/>
    <n v="1702.5499999999997"/>
    <s v="F"/>
    <n v="2"/>
    <d v="1958-08-29T00:00:00"/>
    <n v="61.88997550101471"/>
    <s v="Project Manager"/>
    <s v="Health"/>
    <s v="Mass Customer"/>
    <s v="N"/>
    <s v="No"/>
    <n v="6"/>
    <m/>
  </r>
  <r>
    <n v="9256"/>
    <n v="48"/>
    <x v="729"/>
    <d v="2017-12-16T00:00:00"/>
    <n v="14"/>
    <b v="1"/>
    <s v="Approved"/>
    <s v="WeareA2B"/>
    <s v="Standard"/>
    <s v="medium"/>
    <s v="medium"/>
    <n v="1762.96"/>
    <n v="950.52"/>
    <d v="2009-04-12T00:00:00"/>
    <n v="812.44"/>
    <s v="F"/>
    <n v="39"/>
    <d v="1979-09-18T00:00:00"/>
    <n v="40.821482350329781"/>
    <s v="Financial Analyst"/>
    <s v="Financial Services"/>
    <s v="Mass Customer"/>
    <s v="N"/>
    <s v="Yes"/>
    <n v="8"/>
    <m/>
  </r>
  <r>
    <n v="9650"/>
    <n v="34"/>
    <x v="94"/>
    <d v="2017-12-16T00:00:00"/>
    <n v="14"/>
    <b v="1"/>
    <s v="Approved"/>
    <s v="Norco Bicycles"/>
    <s v="Road"/>
    <s v="high"/>
    <s v="large"/>
    <n v="774.53"/>
    <n v="464.72"/>
    <d v="2003-03-18T00:00:00"/>
    <n v="309.80999999999995"/>
    <s v="M"/>
    <n v="62"/>
    <d v="1992-12-13T00:00:00"/>
    <n v="27.574907007864027"/>
    <s v="Registered Nurse"/>
    <s v="Health"/>
    <s v="Affluent Customer"/>
    <s v="N"/>
    <s v="No"/>
    <n v="3"/>
    <m/>
  </r>
  <r>
    <n v="9865"/>
    <n v="57"/>
    <x v="13"/>
    <d v="2017-12-16T00:00:00"/>
    <n v="14"/>
    <b v="0"/>
    <s v="Approved"/>
    <s v="WeareA2B"/>
    <s v="Touring"/>
    <s v="medium"/>
    <s v="large"/>
    <n v="1890.39"/>
    <n v="260.14"/>
    <d v="1991-01-21T00:00:00"/>
    <n v="1630.25"/>
    <s v="M"/>
    <n v="5"/>
    <d v="1995-06-04T00:00:00"/>
    <n v="25.100934405124299"/>
    <s v="Account Representative IV"/>
    <s v="n/a"/>
    <s v="Mass Customer"/>
    <s v="N"/>
    <s v="No"/>
    <n v="1"/>
    <m/>
  </r>
  <r>
    <n v="9870"/>
    <n v="92"/>
    <x v="730"/>
    <d v="2017-12-16T00:00:00"/>
    <n v="14"/>
    <b v="0"/>
    <s v="Approved"/>
    <s v="WeareA2B"/>
    <s v="Standard"/>
    <s v="medium"/>
    <s v="small"/>
    <n v="1415.01"/>
    <n v="1259.3599999999999"/>
    <d v="2000-11-03T00:00:00"/>
    <n v="155.65000000000009"/>
    <s v="F"/>
    <n v="1"/>
    <d v="1980-03-31T00:00:00"/>
    <n v="40.287235774987316"/>
    <s v="Clinical Specialist"/>
    <s v="Health"/>
    <s v="Mass Customer"/>
    <s v="N"/>
    <s v="Yes"/>
    <n v="11"/>
    <m/>
  </r>
  <r>
    <n v="10581"/>
    <n v="46"/>
    <x v="731"/>
    <d v="2017-12-16T00:00:00"/>
    <n v="14"/>
    <b v="0"/>
    <s v="Approved"/>
    <s v="Solex"/>
    <s v="Standard"/>
    <s v="low"/>
    <s v="medium"/>
    <n v="1289.8499999999999"/>
    <n v="74.510000000000005"/>
    <d v="2007-12-11T00:00:00"/>
    <n v="1215.3399999999999"/>
    <s v="F"/>
    <n v="34"/>
    <d v="1981-01-26T00:00:00"/>
    <n v="39.46257824074074"/>
    <s v="VP Marketing"/>
    <s v="Manufacturing"/>
    <s v="Affluent Customer"/>
    <s v="N"/>
    <s v="No"/>
    <n v="17"/>
    <m/>
  </r>
  <r>
    <n v="10687"/>
    <n v="33"/>
    <x v="732"/>
    <d v="2017-12-16T00:00:00"/>
    <n v="14"/>
    <b v="0"/>
    <s v="Approved"/>
    <s v="Giant Bicycles"/>
    <s v="Standard"/>
    <s v="medium"/>
    <s v="small"/>
    <n v="1311.44"/>
    <n v="1167.18"/>
    <d v="2010-06-07T00:00:00"/>
    <n v="144.26"/>
    <s v="M"/>
    <n v="62"/>
    <d v="1966-06-23T00:00:00"/>
    <n v="54.068057692795534"/>
    <s v="Database Administrator I"/>
    <s v="Financial Services"/>
    <s v="Affluent Customer"/>
    <s v="N"/>
    <s v="Yes"/>
    <n v="11"/>
    <m/>
  </r>
  <r>
    <n v="10744"/>
    <n v="88"/>
    <x v="733"/>
    <d v="2017-12-16T00:00:00"/>
    <n v="14"/>
    <b v="0"/>
    <s v="Approved"/>
    <s v="Norco Bicycles"/>
    <s v="Standard"/>
    <s v="medium"/>
    <s v="medium"/>
    <n v="1198.46"/>
    <n v="381.1"/>
    <d v="1998-12-16T00:00:00"/>
    <n v="817.36"/>
    <s v="F"/>
    <n v="0"/>
    <d v="1981-09-09T00:00:00"/>
    <n v="38.84340015854896"/>
    <s v="Web Designer I"/>
    <s v="Manufacturing"/>
    <s v="Mass Customer"/>
    <s v="N"/>
    <s v="No"/>
    <n v="11"/>
    <m/>
  </r>
  <r>
    <n v="11382"/>
    <n v="64"/>
    <x v="734"/>
    <d v="2017-12-16T00:00:00"/>
    <n v="14"/>
    <b v="0"/>
    <s v="Approved"/>
    <s v="Trek Bicycles"/>
    <s v="Standard"/>
    <s v="medium"/>
    <s v="large"/>
    <n v="1469.44"/>
    <n v="596.54999999999995"/>
    <d v="2012-05-18T00:00:00"/>
    <n v="872.8900000000001"/>
    <s v="M"/>
    <n v="23"/>
    <d v="2000-07-31T00:00:00"/>
    <n v="19.939290569507861"/>
    <n v="0"/>
    <s v="Financial Services"/>
    <s v="Affluent Customer"/>
    <s v="N"/>
    <s v="No"/>
    <n v="1"/>
    <m/>
  </r>
  <r>
    <n v="12207"/>
    <n v="80"/>
    <x v="735"/>
    <d v="2017-12-16T00:00:00"/>
    <n v="14"/>
    <b v="1"/>
    <s v="Approved"/>
    <s v="Trek Bicycles"/>
    <s v="Standard"/>
    <s v="medium"/>
    <s v="large"/>
    <n v="1469.44"/>
    <n v="596.54999999999995"/>
    <d v="2012-05-18T00:00:00"/>
    <n v="872.8900000000001"/>
    <s v="M"/>
    <n v="13"/>
    <d v="1956-09-25T00:00:00"/>
    <n v="63.816002898274988"/>
    <s v="Administrative Officer"/>
    <s v="Property"/>
    <s v="High Net Worth"/>
    <s v="N"/>
    <s v="No"/>
    <n v="17"/>
    <m/>
  </r>
  <r>
    <n v="12297"/>
    <n v="3"/>
    <x v="736"/>
    <d v="2017-12-16T00:00:00"/>
    <n v="14"/>
    <b v="1"/>
    <s v="Approved"/>
    <s v="Trek Bicycles"/>
    <s v="Standard"/>
    <s v="medium"/>
    <s v="large"/>
    <n v="2091.4699999999998"/>
    <n v="388.92"/>
    <d v="2003-02-07T00:00:00"/>
    <n v="1702.5499999999997"/>
    <s v="F"/>
    <n v="62"/>
    <d v="1974-04-09T00:00:00"/>
    <n v="46.26805769279553"/>
    <s v="Executive Secretary"/>
    <s v="Argiculture"/>
    <s v="Mass Customer"/>
    <s v="N"/>
    <s v="Yes"/>
    <n v="5"/>
    <m/>
  </r>
  <r>
    <n v="13195"/>
    <n v="50"/>
    <x v="737"/>
    <d v="2017-12-16T00:00:00"/>
    <n v="14"/>
    <b v="0"/>
    <s v="Approved"/>
    <s v="WeareA2B"/>
    <s v="Standard"/>
    <s v="medium"/>
    <s v="small"/>
    <n v="175.89"/>
    <n v="131.91999999999999"/>
    <d v="2003-02-16T00:00:00"/>
    <n v="43.97"/>
    <s v="F"/>
    <n v="37"/>
    <d v="1989-07-26T00:00:00"/>
    <n v="30.96120837772704"/>
    <s v="Staff Scientist"/>
    <s v="Retail"/>
    <s v="Mass Customer"/>
    <s v="N"/>
    <s v="No"/>
    <n v="18"/>
    <m/>
  </r>
  <r>
    <n v="13633"/>
    <n v="45"/>
    <x v="247"/>
    <d v="2017-12-16T00:00:00"/>
    <n v="14"/>
    <b v="0"/>
    <s v="Approved"/>
    <s v="Solex"/>
    <s v="Standard"/>
    <s v="medium"/>
    <s v="medium"/>
    <n v="441.49"/>
    <n v="84.99"/>
    <d v="1993-04-12T00:00:00"/>
    <n v="356.5"/>
    <s v="F"/>
    <n v="54"/>
    <d v="1994-05-18T00:00:00"/>
    <n v="26.147509747590053"/>
    <s v="Accounting Assistant I"/>
    <s v="Retail"/>
    <s v="Affluent Customer"/>
    <s v="N"/>
    <s v="No"/>
    <n v="8"/>
    <m/>
  </r>
  <r>
    <n v="14054"/>
    <n v="77"/>
    <x v="529"/>
    <d v="2017-12-16T00:00:00"/>
    <n v="14"/>
    <b v="1"/>
    <s v="Approved"/>
    <s v="Norco Bicycles"/>
    <s v="Road"/>
    <s v="medium"/>
    <s v="large"/>
    <n v="1240.31"/>
    <n v="795.1"/>
    <d v="1991-07-10T00:00:00"/>
    <n v="445.20999999999992"/>
    <s v="M"/>
    <n v="17"/>
    <d v="1975-08-15T00:00:00"/>
    <n v="44.917372761288682"/>
    <s v="Computer Systems Analyst IV"/>
    <s v="n/a"/>
    <s v="Affluent Customer"/>
    <s v="N"/>
    <s v="Yes"/>
    <n v="16"/>
    <m/>
  </r>
  <r>
    <n v="14499"/>
    <n v="89"/>
    <x v="738"/>
    <d v="2017-12-16T00:00:00"/>
    <n v="14"/>
    <b v="1"/>
    <s v="Approved"/>
    <s v="WeareA2B"/>
    <s v="Touring"/>
    <s v="medium"/>
    <s v="large"/>
    <n v="1362.99"/>
    <n v="57.74"/>
    <d v="1993-04-20T00:00:00"/>
    <n v="1305.25"/>
    <s v="M"/>
    <n v="53"/>
    <d v="1981-08-20T00:00:00"/>
    <n v="38.898194679096903"/>
    <s v="Accountant III"/>
    <s v="Financial Services"/>
    <s v="Affluent Customer"/>
    <s v="N"/>
    <s v="No"/>
    <n v="13"/>
    <m/>
  </r>
  <r>
    <n v="15104"/>
    <n v="97"/>
    <x v="739"/>
    <d v="2017-12-16T00:00:00"/>
    <n v="14"/>
    <b v="1"/>
    <s v="Approved"/>
    <s v="OHM Cycles"/>
    <s v="Road"/>
    <s v="medium"/>
    <s v="medium"/>
    <n v="742.54"/>
    <n v="667.4"/>
    <d v="1991-11-07T00:00:00"/>
    <n v="75.139999999999986"/>
    <s v="M"/>
    <n v="89"/>
    <d v="1964-09-02T00:00:00"/>
    <n v="55.873537144850324"/>
    <s v="VP Product Management"/>
    <s v="n/a"/>
    <s v="High Net Worth"/>
    <s v="N"/>
    <s v="No"/>
    <n v="10"/>
    <m/>
  </r>
  <r>
    <n v="15533"/>
    <n v="59"/>
    <x v="740"/>
    <d v="2017-12-16T00:00:00"/>
    <n v="14"/>
    <b v="0"/>
    <s v="Approved"/>
    <s v="Solex"/>
    <s v="Standard"/>
    <s v="medium"/>
    <s v="large"/>
    <n v="1061.56"/>
    <n v="733.58"/>
    <d v="1993-07-20T00:00:00"/>
    <n v="327.9799999999999"/>
    <s v="M"/>
    <n v="46"/>
    <d v="1987-12-23T00:00:00"/>
    <n v="32.552989199644848"/>
    <s v="Cost Accountant"/>
    <s v="Financial Services"/>
    <s v="Mass Customer"/>
    <s v="N"/>
    <s v="No"/>
    <n v="10"/>
    <m/>
  </r>
  <r>
    <n v="15599"/>
    <n v="28"/>
    <x v="741"/>
    <d v="2017-12-16T00:00:00"/>
    <n v="14"/>
    <b v="0"/>
    <s v="Approved"/>
    <s v="Solex"/>
    <s v="Road"/>
    <s v="medium"/>
    <s v="small"/>
    <n v="1703.52"/>
    <n v="1516.13"/>
    <d v="2013-06-09T00:00:00"/>
    <n v="187.38999999999987"/>
    <s v="M"/>
    <n v="59"/>
    <d v="1998-08-26T00:00:00"/>
    <n v="21.870797418822931"/>
    <s v="Human Resources Manager"/>
    <s v="n/a"/>
    <s v="High Net Worth"/>
    <s v="N"/>
    <s v="Yes"/>
    <n v="1"/>
    <m/>
  </r>
  <r>
    <n v="16195"/>
    <n v="13"/>
    <x v="229"/>
    <d v="2017-12-16T00:00:00"/>
    <n v="14"/>
    <b v="1"/>
    <s v="Approved"/>
    <s v="Solex"/>
    <s v="Standard"/>
    <s v="medium"/>
    <s v="medium"/>
    <n v="1163.8900000000001"/>
    <n v="589.27"/>
    <d v="2016-07-09T00:00:00"/>
    <n v="574.62000000000012"/>
    <s v="F"/>
    <n v="81"/>
    <d v="1996-08-19T00:00:00"/>
    <n v="23.88997550101471"/>
    <s v="Research Assistant I"/>
    <s v="Manufacturing"/>
    <s v="Mass Customer"/>
    <s v="N"/>
    <s v="No"/>
    <n v="5"/>
    <m/>
  </r>
  <r>
    <n v="16351"/>
    <n v="14"/>
    <x v="599"/>
    <d v="2017-12-16T00:00:00"/>
    <n v="14"/>
    <b v="0"/>
    <s v="Approved"/>
    <s v="Trek Bicycles"/>
    <s v="Standard"/>
    <s v="medium"/>
    <s v="small"/>
    <n v="1386.84"/>
    <n v="1234.29"/>
    <d v="2003-08-05T00:00:00"/>
    <n v="152.54999999999995"/>
    <s v="F"/>
    <n v="16"/>
    <d v="1979-05-23T00:00:00"/>
    <n v="41.144770021562657"/>
    <n v="0"/>
    <s v="n/a"/>
    <s v="Mass Customer"/>
    <s v="N"/>
    <s v="No"/>
    <n v="7"/>
    <m/>
  </r>
  <r>
    <n v="16891"/>
    <n v="39"/>
    <x v="742"/>
    <d v="2017-12-16T00:00:00"/>
    <n v="14"/>
    <b v="1"/>
    <s v="Approved"/>
    <s v="Giant Bicycles"/>
    <s v="Standard"/>
    <s v="medium"/>
    <s v="large"/>
    <n v="1812.75"/>
    <n v="582.48"/>
    <d v="2011-05-09T00:00:00"/>
    <n v="1230.27"/>
    <s v="F"/>
    <n v="16"/>
    <d v="1968-01-22T00:00:00"/>
    <n v="52.484496048959919"/>
    <s v="Programmer Analyst I"/>
    <s v="Health"/>
    <s v="Mass Customer"/>
    <s v="N"/>
    <s v="Yes"/>
    <n v="11"/>
    <m/>
  </r>
  <r>
    <n v="17059"/>
    <n v="96"/>
    <x v="743"/>
    <d v="2017-12-16T00:00:00"/>
    <n v="14"/>
    <b v="0"/>
    <s v="Approved"/>
    <s v="WeareA2B"/>
    <s v="Road"/>
    <s v="low"/>
    <s v="small"/>
    <n v="1172.78"/>
    <n v="1043.77"/>
    <d v="2002-10-10T00:00:00"/>
    <n v="129.01"/>
    <s v="F"/>
    <n v="40"/>
    <d v="1972-12-05T00:00:00"/>
    <n v="47.610523446220192"/>
    <s v="Quality Control Specialist"/>
    <s v="Health"/>
    <s v="Affluent Customer"/>
    <s v="N"/>
    <s v="No"/>
    <n v="8"/>
    <m/>
  </r>
  <r>
    <n v="17323"/>
    <n v="19"/>
    <x v="194"/>
    <d v="2017-12-16T00:00:00"/>
    <n v="14"/>
    <b v="0"/>
    <s v="Approved"/>
    <s v="OHM Cycles"/>
    <s v="Road"/>
    <s v="high"/>
    <s v="large"/>
    <n v="12.01"/>
    <n v="7.21"/>
    <d v="2009-03-08T00:00:00"/>
    <n v="4.8"/>
    <s v="F"/>
    <n v="47"/>
    <d v="1998-04-24T00:00:00"/>
    <n v="22.21052344622019"/>
    <s v="Administrative Assistant II"/>
    <s v="Financial Services"/>
    <s v="Mass Customer"/>
    <s v="N"/>
    <s v="No"/>
    <n v="3"/>
    <m/>
  </r>
  <r>
    <n v="17411"/>
    <n v="9"/>
    <x v="744"/>
    <d v="2017-12-16T00:00:00"/>
    <n v="14"/>
    <b v="0"/>
    <s v="Approved"/>
    <s v="OHM Cycles"/>
    <s v="Road"/>
    <s v="medium"/>
    <s v="medium"/>
    <n v="742.54"/>
    <n v="667.4"/>
    <d v="1991-11-07T00:00:00"/>
    <n v="75.139999999999986"/>
    <s v="F"/>
    <n v="16"/>
    <d v="1976-07-10T00:00:00"/>
    <n v="44.013263172247591"/>
    <n v="0"/>
    <s v="Retail"/>
    <s v="Mass Customer"/>
    <s v="N"/>
    <s v="No"/>
    <n v="15"/>
    <m/>
  </r>
  <r>
    <n v="17480"/>
    <n v="63"/>
    <x v="745"/>
    <d v="2017-12-16T00:00:00"/>
    <n v="14"/>
    <b v="0"/>
    <s v="Approved"/>
    <s v="WeareA2B"/>
    <s v="Standard"/>
    <s v="medium"/>
    <s v="medium"/>
    <n v="1992.93"/>
    <n v="762.63"/>
    <d v="1999-06-23T00:00:00"/>
    <n v="1230.3000000000002"/>
    <s v="U"/>
    <n v="22"/>
    <d v="1899-12-30T00:00:00"/>
    <n v="0"/>
    <n v="0"/>
    <s v="IT"/>
    <s v="High Net Worth"/>
    <s v="N"/>
    <s v="Yes"/>
    <n v="0"/>
    <m/>
  </r>
  <r>
    <n v="17921"/>
    <n v="29"/>
    <x v="746"/>
    <d v="2017-12-16T00:00:00"/>
    <n v="14"/>
    <b v="1"/>
    <s v="Approved"/>
    <s v="Norco Bicycles"/>
    <s v="Road"/>
    <s v="medium"/>
    <s v="medium"/>
    <n v="543.39"/>
    <n v="407.54"/>
    <d v="2016-11-22T00:00:00"/>
    <n v="135.84999999999997"/>
    <s v="F"/>
    <n v="22"/>
    <d v="1968-03-24T00:00:00"/>
    <n v="52.314633035261288"/>
    <s v="Senior Editor"/>
    <s v="n/a"/>
    <s v="Affluent Customer"/>
    <s v="N"/>
    <s v="No"/>
    <n v="15"/>
    <m/>
  </r>
  <r>
    <n v="17979"/>
    <n v="69"/>
    <x v="747"/>
    <d v="2017-12-16T00:00:00"/>
    <n v="14"/>
    <b v="1"/>
    <s v="Approved"/>
    <s v="Giant Bicycles"/>
    <s v="Road"/>
    <s v="medium"/>
    <s v="medium"/>
    <n v="792.9"/>
    <n v="594.67999999999995"/>
    <d v="2011-01-10T00:00:00"/>
    <n v="198.22000000000003"/>
    <s v="F"/>
    <n v="63"/>
    <d v="1957-11-21T00:00:00"/>
    <n v="62.659838514713343"/>
    <s v="Desktop Support Technician"/>
    <s v="Telecommunications"/>
    <s v="Mass Customer"/>
    <s v="N"/>
    <s v="Yes"/>
    <n v="19"/>
    <m/>
  </r>
  <r>
    <n v="18057"/>
    <n v="90"/>
    <x v="748"/>
    <d v="2017-12-16T00:00:00"/>
    <n v="14"/>
    <b v="1"/>
    <s v="Approved"/>
    <s v="Norco Bicycles"/>
    <s v="Standard"/>
    <s v="low"/>
    <s v="medium"/>
    <n v="363.01"/>
    <n v="290.41000000000003"/>
    <d v="2005-05-10T00:00:00"/>
    <n v="72.599999999999966"/>
    <s v="F"/>
    <n v="68"/>
    <d v="1990-04-12T00:00:00"/>
    <n v="30.248879610603751"/>
    <s v="Programmer IV"/>
    <s v="Argiculture"/>
    <s v="Mass Customer"/>
    <s v="N"/>
    <s v="No"/>
    <n v="8"/>
    <m/>
  </r>
  <r>
    <n v="18596"/>
    <n v="58"/>
    <x v="749"/>
    <d v="2017-12-16T00:00:00"/>
    <n v="14"/>
    <b v="0"/>
    <s v="Approved"/>
    <s v="OHM Cycles"/>
    <s v="Standard"/>
    <s v="medium"/>
    <s v="medium"/>
    <n v="912.52"/>
    <n v="141.4"/>
    <d v="2015-10-18T00:00:00"/>
    <n v="771.12"/>
    <s v="M"/>
    <n v="94"/>
    <d v="1975-09-22T00:00:00"/>
    <n v="44.813263172247588"/>
    <s v="Business Systems Development Analyst"/>
    <s v="Financial Services"/>
    <s v="Affluent Customer"/>
    <s v="N"/>
    <s v="No"/>
    <n v="18"/>
    <m/>
  </r>
  <r>
    <n v="18716"/>
    <n v="49"/>
    <x v="750"/>
    <d v="2017-12-16T00:00:00"/>
    <n v="14"/>
    <b v="1"/>
    <s v="Approved"/>
    <s v="Solex"/>
    <s v="Standard"/>
    <s v="medium"/>
    <s v="large"/>
    <n v="1061.56"/>
    <n v="733.58"/>
    <d v="1993-07-20T00:00:00"/>
    <n v="327.9799999999999"/>
    <s v="F"/>
    <n v="38"/>
    <d v="1967-08-26T00:00:00"/>
    <n v="52.89271522704211"/>
    <s v="Staff Accountant IV"/>
    <s v="n/a"/>
    <s v="High Net Worth"/>
    <s v="N"/>
    <s v="No"/>
    <n v="4"/>
    <m/>
  </r>
  <r>
    <n v="844"/>
    <n v="40"/>
    <x v="751"/>
    <d v="2017-07-09T00:00:00"/>
    <m/>
    <m/>
    <s v="Approved"/>
    <s v="OHM Cycles"/>
    <s v="Standard"/>
    <s v="high"/>
    <s v="medium"/>
    <n v="1458.17"/>
    <n v="874.9"/>
    <n v="36498"/>
    <m/>
    <m/>
    <m/>
    <m/>
    <m/>
    <m/>
    <m/>
    <m/>
    <m/>
    <m/>
    <m/>
    <m/>
  </r>
  <r>
    <n v="19096"/>
    <n v="72"/>
    <x v="752"/>
    <d v="2017-12-16T00:00:00"/>
    <n v="14"/>
    <b v="1"/>
    <s v="Approved"/>
    <s v="Norco Bicycles"/>
    <s v="Standard"/>
    <s v="medium"/>
    <s v="medium"/>
    <n v="360.4"/>
    <n v="270.3"/>
    <d v="2003-09-09T00:00:00"/>
    <n v="90.099999999999966"/>
    <s v="F"/>
    <n v="28"/>
    <d v="1961-10-29T00:00:00"/>
    <n v="58.720112487316079"/>
    <s v="VP Marketing"/>
    <s v="Financial Services"/>
    <s v="Mass Customer"/>
    <s v="N"/>
    <s v="Yes"/>
    <n v="9"/>
    <m/>
  </r>
  <r>
    <n v="19467"/>
    <n v="52"/>
    <x v="753"/>
    <d v="2017-12-16T00:00:00"/>
    <n v="14"/>
    <b v="1"/>
    <s v="Approved"/>
    <s v="OHM Cycles"/>
    <s v="Road"/>
    <s v="medium"/>
    <s v="medium"/>
    <n v="1280.28"/>
    <n v="829.51"/>
    <d v="2001-11-25T00:00:00"/>
    <n v="450.77"/>
    <s v="F"/>
    <n v="26"/>
    <d v="1986-03-05T00:00:00"/>
    <n v="34.355728925672246"/>
    <s v="Administrative Assistant IV"/>
    <s v="n/a"/>
    <s v="Mass Customer"/>
    <s v="N"/>
    <s v="No"/>
    <n v="18"/>
    <m/>
  </r>
  <r>
    <n v="19579"/>
    <n v="65"/>
    <x v="754"/>
    <d v="2017-12-16T00:00:00"/>
    <n v="14"/>
    <b v="0"/>
    <s v="Approved"/>
    <s v="WeareA2B"/>
    <s v="Standard"/>
    <s v="medium"/>
    <s v="medium"/>
    <n v="1807.45"/>
    <n v="778.69"/>
    <d v="2015-05-21T00:00:00"/>
    <n v="1028.76"/>
    <s v="M"/>
    <n v="42"/>
    <d v="1968-07-25T00:00:00"/>
    <n v="51.977646733891426"/>
    <s v="Web Designer IV"/>
    <s v="n/a"/>
    <s v="Mass Customer"/>
    <s v="N"/>
    <s v="No"/>
    <n v="14"/>
    <m/>
  </r>
  <r>
    <n v="429"/>
    <n v="84"/>
    <x v="755"/>
    <d v="2017-12-15T00:00:00"/>
    <n v="15"/>
    <b v="0"/>
    <s v="Approved"/>
    <s v="Trek Bicycles"/>
    <s v="Road"/>
    <s v="medium"/>
    <s v="medium"/>
    <n v="290.62"/>
    <n v="215.14"/>
    <d v="2004-12-18T00:00:00"/>
    <n v="75.480000000000018"/>
    <s v="M"/>
    <n v="60"/>
    <d v="1962-05-16T00:00:00"/>
    <n v="58.174907007864029"/>
    <n v="0"/>
    <s v="Manufacturing"/>
    <s v="Mass Customer"/>
    <s v="N"/>
    <s v="Yes"/>
    <n v="10"/>
    <m/>
  </r>
  <r>
    <n v="2340"/>
    <n v="7"/>
    <x v="756"/>
    <d v="2017-12-15T00:00:00"/>
    <n v="15"/>
    <b v="0"/>
    <s v="Approved"/>
    <s v="Giant Bicycles"/>
    <s v="Standard"/>
    <s v="medium"/>
    <s v="small"/>
    <n v="1311.44"/>
    <n v="1167.18"/>
    <d v="1992-10-11T00:00:00"/>
    <n v="144.26"/>
    <s v="M"/>
    <n v="68"/>
    <d v="1959-08-19T00:00:00"/>
    <n v="60.917372761288682"/>
    <n v="0"/>
    <s v="Property"/>
    <s v="High Net Worth"/>
    <s v="N"/>
    <s v="No"/>
    <n v="19"/>
    <m/>
  </r>
  <r>
    <n v="3316"/>
    <n v="58"/>
    <x v="757"/>
    <d v="2017-12-15T00:00:00"/>
    <n v="15"/>
    <b v="1"/>
    <s v="Approved"/>
    <s v="OHM Cycles"/>
    <s v="Standard"/>
    <s v="medium"/>
    <s v="medium"/>
    <n v="912.52"/>
    <n v="141.4"/>
    <d v="1993-07-20T00:00:00"/>
    <n v="771.12"/>
    <s v="F"/>
    <n v="41"/>
    <d v="1963-08-20T00:00:00"/>
    <n v="56.911893309233889"/>
    <s v="Food Chemist"/>
    <s v="Health"/>
    <s v="Mass Customer"/>
    <s v="N"/>
    <s v="Yes"/>
    <n v="6"/>
    <m/>
  </r>
  <r>
    <n v="3491"/>
    <n v="74"/>
    <x v="758"/>
    <d v="2017-12-15T00:00:00"/>
    <n v="15"/>
    <b v="0"/>
    <s v="Approved"/>
    <s v="WeareA2B"/>
    <s v="Standard"/>
    <s v="medium"/>
    <s v="medium"/>
    <n v="1762.96"/>
    <n v="950.52"/>
    <d v="2014-07-28T00:00:00"/>
    <n v="812.44"/>
    <s v="F"/>
    <n v="93"/>
    <d v="1998-11-15T00:00:00"/>
    <n v="21.648879610603753"/>
    <s v="Sales Representative"/>
    <s v="Retail"/>
    <s v="High Net Worth"/>
    <s v="N"/>
    <s v="No"/>
    <n v="1"/>
    <m/>
  </r>
  <r>
    <n v="3599"/>
    <n v="25"/>
    <x v="759"/>
    <d v="2017-12-15T00:00:00"/>
    <n v="15"/>
    <b v="1"/>
    <s v="Approved"/>
    <s v="Giant Bicycles"/>
    <s v="Road"/>
    <s v="medium"/>
    <s v="medium"/>
    <n v="1538.99"/>
    <n v="829.65"/>
    <d v="1993-05-26T00:00:00"/>
    <n v="709.34"/>
    <s v="F"/>
    <n v="33"/>
    <d v="1987-02-28T00:00:00"/>
    <n v="33.369427555809231"/>
    <s v="Senior Financial Analyst"/>
    <s v="Financial Services"/>
    <s v="Affluent Customer"/>
    <s v="N"/>
    <s v="Yes"/>
    <n v="6"/>
    <m/>
  </r>
  <r>
    <n v="3698"/>
    <n v="18"/>
    <x v="760"/>
    <d v="2017-12-15T00:00:00"/>
    <n v="15"/>
    <b v="1"/>
    <s v="Approved"/>
    <s v="Solex"/>
    <s v="Standard"/>
    <s v="medium"/>
    <s v="medium"/>
    <n v="575.27"/>
    <n v="431.45"/>
    <d v="2013-03-12T00:00:00"/>
    <n v="143.82"/>
    <s v="M"/>
    <n v="65"/>
    <d v="1985-11-15T00:00:00"/>
    <n v="34.657098788685943"/>
    <s v="Human Resources Assistant IV"/>
    <s v="Manufacturing"/>
    <s v="Affluent Customer"/>
    <s v="N"/>
    <s v="No"/>
    <n v="15"/>
    <m/>
  </r>
  <r>
    <n v="3889"/>
    <n v="61"/>
    <x v="761"/>
    <d v="2017-12-15T00:00:00"/>
    <n v="15"/>
    <b v="0"/>
    <s v="Approved"/>
    <s v="OHM Cycles"/>
    <s v="Standard"/>
    <s v="low"/>
    <s v="medium"/>
    <n v="71.16"/>
    <n v="56.93"/>
    <d v="2015-06-17T00:00:00"/>
    <n v="14.229999999999997"/>
    <s v="F"/>
    <n v="66"/>
    <d v="1970-08-15T00:00:00"/>
    <n v="49.920112487316082"/>
    <s v="Nurse"/>
    <s v="Property"/>
    <s v="Mass Customer"/>
    <s v="N"/>
    <s v="No"/>
    <n v="14"/>
    <m/>
  </r>
  <r>
    <n v="4741"/>
    <n v="80"/>
    <x v="421"/>
    <d v="2017-12-15T00:00:00"/>
    <n v="15"/>
    <b v="0"/>
    <s v="Approved"/>
    <s v="OHM Cycles"/>
    <s v="Touring"/>
    <s v="low"/>
    <s v="medium"/>
    <n v="1073.07"/>
    <n v="933.84"/>
    <d v="2015-08-10T00:00:00"/>
    <n v="139.2299999999999"/>
    <s v="F"/>
    <n v="61"/>
    <d v="1972-02-07T00:00:00"/>
    <n v="48.437920706494161"/>
    <s v="Programmer Analyst IV"/>
    <s v="Manufacturing"/>
    <s v="Mass Customer"/>
    <s v="N"/>
    <s v="Yes"/>
    <n v="7"/>
    <m/>
  </r>
  <r>
    <n v="5132"/>
    <n v="85"/>
    <x v="8"/>
    <d v="2017-12-15T00:00:00"/>
    <n v="15"/>
    <b v="0"/>
    <s v="Approved"/>
    <s v="WeareA2B"/>
    <s v="Standard"/>
    <s v="medium"/>
    <s v="medium"/>
    <n v="752.64"/>
    <n v="205.36"/>
    <d v="2004-08-07T00:00:00"/>
    <n v="547.28"/>
    <s v="M"/>
    <n v="59"/>
    <d v="1998-05-08T00:00:00"/>
    <n v="22.172167281836629"/>
    <s v="Database Administrator III"/>
    <s v="Manufacturing"/>
    <s v="Mass Customer"/>
    <s v="N"/>
    <s v="Yes"/>
    <n v="1"/>
    <m/>
  </r>
  <r>
    <n v="5864"/>
    <n v="4"/>
    <x v="257"/>
    <d v="2017-12-15T00:00:00"/>
    <n v="15"/>
    <b v="1"/>
    <s v="Approved"/>
    <s v="Giant Bicycles"/>
    <s v="Standard"/>
    <s v="high"/>
    <s v="medium"/>
    <n v="1129.1300000000001"/>
    <n v="677.48"/>
    <d v="2003-02-07T00:00:00"/>
    <n v="451.65000000000009"/>
    <s v="M"/>
    <n v="7"/>
    <d v="1978-05-28T00:00:00"/>
    <n v="42.131071391425671"/>
    <n v="0"/>
    <s v="Financial Services"/>
    <s v="Affluent Customer"/>
    <s v="N"/>
    <s v="Yes"/>
    <n v="11"/>
    <m/>
  </r>
  <r>
    <n v="858"/>
    <n v="81"/>
    <x v="762"/>
    <d v="2017-03-08T00:00:00"/>
    <m/>
    <b v="1"/>
    <s v="Cancelled"/>
    <s v="Norco Bicycles"/>
    <s v="Standard"/>
    <s v="medium"/>
    <s v="small"/>
    <n v="586.45000000000005"/>
    <n v="521.94000000000005"/>
    <n v="33429"/>
    <m/>
    <m/>
    <m/>
    <m/>
    <m/>
    <m/>
    <m/>
    <m/>
    <m/>
    <m/>
    <m/>
    <m/>
  </r>
  <r>
    <n v="6290"/>
    <n v="25"/>
    <x v="763"/>
    <d v="2017-12-15T00:00:00"/>
    <n v="15"/>
    <b v="1"/>
    <s v="Approved"/>
    <s v="Giant Bicycles"/>
    <s v="Road"/>
    <s v="medium"/>
    <s v="medium"/>
    <n v="1538.99"/>
    <n v="829.65"/>
    <d v="2016-02-04T00:00:00"/>
    <n v="709.34"/>
    <s v="F"/>
    <n v="61"/>
    <d v="1978-02-13T00:00:00"/>
    <n v="42.416002898274982"/>
    <s v="Junior Executive"/>
    <s v="Health"/>
    <s v="Mass Customer"/>
    <s v="N"/>
    <s v="Yes"/>
    <n v="21"/>
    <m/>
  </r>
  <r>
    <n v="6503"/>
    <n v="7"/>
    <x v="764"/>
    <d v="2017-12-15T00:00:00"/>
    <n v="15"/>
    <b v="1"/>
    <s v="Approved"/>
    <s v="Trek Bicycles"/>
    <s v="Road"/>
    <s v="low"/>
    <s v="medium"/>
    <n v="980.37"/>
    <n v="234.43"/>
    <d v="2004-09-28T00:00:00"/>
    <n v="745.94"/>
    <s v="M"/>
    <n v="52"/>
    <d v="1970-08-23T00:00:00"/>
    <n v="49.898194679096903"/>
    <s v="Health Coach IV"/>
    <s v="Health"/>
    <s v="Mass Customer"/>
    <s v="N"/>
    <s v="No"/>
    <n v="9"/>
    <m/>
  </r>
  <r>
    <n v="6886"/>
    <n v="1"/>
    <x v="765"/>
    <d v="2017-12-15T00:00:00"/>
    <n v="15"/>
    <b v="1"/>
    <s v="Approved"/>
    <s v="Giant Bicycles"/>
    <s v="Standard"/>
    <s v="medium"/>
    <s v="medium"/>
    <n v="1403.5"/>
    <n v="954.82"/>
    <d v="2016-11-14T00:00:00"/>
    <n v="448.67999999999995"/>
    <s v="M"/>
    <n v="21"/>
    <d v="1986-01-16T00:00:00"/>
    <n v="34.487235774987312"/>
    <s v="Clinical Specialist"/>
    <s v="Health"/>
    <s v="Affluent Customer"/>
    <s v="N"/>
    <s v="No"/>
    <n v="4"/>
    <m/>
  </r>
  <r>
    <n v="7469"/>
    <n v="48"/>
    <x v="766"/>
    <d v="2017-12-15T00:00:00"/>
    <n v="15"/>
    <b v="1"/>
    <s v="Approved"/>
    <s v="WeareA2B"/>
    <s v="Standard"/>
    <s v="medium"/>
    <s v="medium"/>
    <n v="1762.96"/>
    <n v="950.52"/>
    <d v="2009-04-12T00:00:00"/>
    <n v="812.44"/>
    <s v="F"/>
    <n v="57"/>
    <d v="1959-07-16T00:00:00"/>
    <n v="61.010523446220191"/>
    <s v="Staff Scientist"/>
    <s v="Financial Services"/>
    <s v="Affluent Customer"/>
    <s v="N"/>
    <s v="Yes"/>
    <n v="16"/>
    <m/>
  </r>
  <r>
    <n v="8197"/>
    <n v="57"/>
    <x v="767"/>
    <d v="2017-12-15T00:00:00"/>
    <n v="15"/>
    <b v="0"/>
    <s v="Approved"/>
    <s v="WeareA2B"/>
    <s v="Touring"/>
    <s v="medium"/>
    <s v="large"/>
    <n v="1890.39"/>
    <n v="260.14"/>
    <d v="1996-04-05T00:00:00"/>
    <n v="1630.25"/>
    <s v="M"/>
    <n v="34"/>
    <d v="1976-08-27T00:00:00"/>
    <n v="43.881756322932517"/>
    <s v="Analog Circuit Design manager"/>
    <s v="n/a"/>
    <s v="Affluent Customer"/>
    <s v="N"/>
    <s v="Yes"/>
    <n v="18"/>
    <m/>
  </r>
  <r>
    <n v="8762"/>
    <n v="86"/>
    <x v="768"/>
    <d v="2017-12-15T00:00:00"/>
    <n v="15"/>
    <b v="0"/>
    <s v="Approved"/>
    <s v="Norco Bicycles"/>
    <s v="Road"/>
    <s v="high"/>
    <s v="large"/>
    <n v="774.53"/>
    <n v="464.72"/>
    <d v="2003-03-18T00:00:00"/>
    <n v="309.80999999999995"/>
    <s v="F"/>
    <n v="14"/>
    <d v="1977-03-01T00:00:00"/>
    <n v="43.372167281836632"/>
    <s v="Payment Adjustment Coordinator"/>
    <s v="Retail"/>
    <s v="High Net Worth"/>
    <s v="N"/>
    <s v="No"/>
    <n v="21"/>
    <m/>
  </r>
  <r>
    <n v="9083"/>
    <n v="72"/>
    <x v="769"/>
    <d v="2017-12-15T00:00:00"/>
    <n v="15"/>
    <b v="1"/>
    <s v="Approved"/>
    <s v="Norco Bicycles"/>
    <s v="Standard"/>
    <s v="medium"/>
    <s v="medium"/>
    <n v="360.4"/>
    <n v="270.3"/>
    <d v="2016-12-06T00:00:00"/>
    <n v="90.099999999999966"/>
    <s v="M"/>
    <n v="9"/>
    <d v="1970-06-19T00:00:00"/>
    <n v="50.076276870877727"/>
    <s v="Administrative Assistant IV"/>
    <s v="Telecommunications"/>
    <s v="Mass Customer"/>
    <s v="N"/>
    <s v="No"/>
    <n v="19"/>
    <m/>
  </r>
  <r>
    <n v="9093"/>
    <n v="57"/>
    <x v="455"/>
    <d v="2017-12-15T00:00:00"/>
    <n v="15"/>
    <b v="0"/>
    <s v="Approved"/>
    <s v="WeareA2B"/>
    <s v="Touring"/>
    <s v="medium"/>
    <s v="large"/>
    <n v="1890.39"/>
    <n v="260.14"/>
    <d v="2015-06-17T00:00:00"/>
    <n v="1630.25"/>
    <s v="M"/>
    <n v="69"/>
    <d v="1955-02-24T00:00:00"/>
    <n v="65.402304268137996"/>
    <s v="Senior Financial Analyst"/>
    <s v="Financial Services"/>
    <s v="Affluent Customer"/>
    <s v="N"/>
    <s v="Yes"/>
    <n v="17"/>
    <m/>
  </r>
  <r>
    <n v="9154"/>
    <n v="21"/>
    <x v="770"/>
    <d v="2017-12-15T00:00:00"/>
    <n v="15"/>
    <b v="1"/>
    <s v="Approved"/>
    <s v="WeareA2B"/>
    <s v="Touring"/>
    <s v="medium"/>
    <s v="medium"/>
    <n v="1466.68"/>
    <n v="363.25"/>
    <d v="2014-03-03T00:00:00"/>
    <n v="1103.43"/>
    <s v="M"/>
    <n v="88"/>
    <d v="1970-05-01T00:00:00"/>
    <n v="50.210523446220193"/>
    <s v="Sales Associate"/>
    <s v="n/a"/>
    <s v="High Net Worth"/>
    <s v="N"/>
    <s v="No"/>
    <n v="10"/>
    <m/>
  </r>
  <r>
    <n v="9189"/>
    <n v="0"/>
    <x v="361"/>
    <d v="2017-12-15T00:00:00"/>
    <n v="15"/>
    <b v="1"/>
    <s v="Approved"/>
    <s v="Norco Bicycles"/>
    <s v="Standard"/>
    <s v="low"/>
    <s v="medium"/>
    <n v="363.01"/>
    <n v="290.41000000000003"/>
    <d v="2016-03-29T00:00:00"/>
    <n v="72.599999999999966"/>
    <s v="F"/>
    <n v="95"/>
    <d v="1976-08-27T00:00:00"/>
    <n v="43.881756322932517"/>
    <s v="Safety Technician II"/>
    <s v="Financial Services"/>
    <s v="High Net Worth"/>
    <s v="N"/>
    <s v="Yes"/>
    <n v="8"/>
    <m/>
  </r>
  <r>
    <n v="10159"/>
    <n v="45"/>
    <x v="697"/>
    <d v="2017-12-15T00:00:00"/>
    <n v="15"/>
    <b v="1"/>
    <s v="Approved"/>
    <s v="Solex"/>
    <s v="Standard"/>
    <s v="medium"/>
    <s v="medium"/>
    <n v="441.49"/>
    <n v="84.99"/>
    <d v="1993-04-12T00:00:00"/>
    <n v="356.5"/>
    <s v="M"/>
    <n v="12"/>
    <d v="1977-11-16T00:00:00"/>
    <n v="42.659838514713343"/>
    <s v="Mechanical Systems Engineer"/>
    <s v="Manufacturing"/>
    <s v="Mass Customer"/>
    <s v="N"/>
    <s v="No"/>
    <n v="20"/>
    <m/>
  </r>
  <r>
    <n v="11303"/>
    <n v="15"/>
    <x v="771"/>
    <d v="2017-12-15T00:00:00"/>
    <n v="15"/>
    <b v="1"/>
    <s v="Approved"/>
    <s v="WeareA2B"/>
    <s v="Standard"/>
    <s v="medium"/>
    <s v="medium"/>
    <n v="1292.8399999999999"/>
    <n v="13.44"/>
    <d v="2009-04-12T00:00:00"/>
    <n v="1279.3999999999999"/>
    <s v="F"/>
    <n v="79"/>
    <d v="1954-05-10T00:00:00"/>
    <n v="66.196824816083208"/>
    <s v="Electrical Engineer"/>
    <s v="Manufacturing"/>
    <s v="High Net Worth"/>
    <s v="N"/>
    <s v="No"/>
    <n v="9"/>
    <m/>
  </r>
  <r>
    <n v="11551"/>
    <n v="16"/>
    <x v="772"/>
    <d v="2017-12-15T00:00:00"/>
    <n v="15"/>
    <b v="1"/>
    <s v="Approved"/>
    <s v="Norco Bicycles"/>
    <s v="Standard"/>
    <s v="high"/>
    <s v="small"/>
    <n v="1661.92"/>
    <n v="1479.11"/>
    <d v="1994-09-09T00:00:00"/>
    <n v="182.81000000000017"/>
    <s v="F"/>
    <n v="27"/>
    <d v="1979-12-22T00:00:00"/>
    <n v="40.561208377727041"/>
    <s v="Chemical Engineer"/>
    <s v="Manufacturing"/>
    <s v="Mass Customer"/>
    <s v="N"/>
    <s v="No"/>
    <n v="4"/>
    <m/>
  </r>
  <r>
    <n v="12357"/>
    <n v="67"/>
    <x v="773"/>
    <d v="2017-12-15T00:00:00"/>
    <n v="15"/>
    <b v="1"/>
    <s v="Approved"/>
    <s v="Norco Bicycles"/>
    <s v="Road"/>
    <s v="medium"/>
    <s v="medium"/>
    <n v="544.04999999999995"/>
    <n v="376.84"/>
    <d v="2005-10-22T00:00:00"/>
    <n v="167.20999999999998"/>
    <s v="U"/>
    <n v="40"/>
    <d v="1899-12-30T00:00:00"/>
    <n v="0"/>
    <s v="Senior Editor"/>
    <s v="IT"/>
    <s v="Affluent Customer"/>
    <s v="N"/>
    <s v="No"/>
    <n v="0"/>
    <m/>
  </r>
  <r>
    <n v="12409"/>
    <n v="33"/>
    <x v="702"/>
    <d v="2017-12-15T00:00:00"/>
    <n v="15"/>
    <b v="0"/>
    <s v="Approved"/>
    <s v="Giant Bicycles"/>
    <s v="Standard"/>
    <s v="medium"/>
    <s v="small"/>
    <n v="1311.44"/>
    <n v="1167.18"/>
    <d v="1992-10-11T00:00:00"/>
    <n v="144.26"/>
    <s v="M"/>
    <n v="77"/>
    <d v="1981-12-21T00:00:00"/>
    <n v="38.561208377727041"/>
    <s v="Account Executive"/>
    <s v="Health"/>
    <s v="Mass Customer"/>
    <s v="N"/>
    <s v="No"/>
    <n v="18"/>
    <m/>
  </r>
  <r>
    <n v="12454"/>
    <n v="99"/>
    <x v="157"/>
    <d v="2017-12-15T00:00:00"/>
    <n v="15"/>
    <b v="0"/>
    <s v="Approved"/>
    <s v="OHM Cycles"/>
    <s v="Standard"/>
    <s v="medium"/>
    <s v="medium"/>
    <n v="1227.3399999999999"/>
    <n v="770.89"/>
    <d v="1994-08-10T00:00:00"/>
    <n v="456.44999999999993"/>
    <s v="M"/>
    <n v="47"/>
    <d v="1961-05-22T00:00:00"/>
    <n v="59.158468651699643"/>
    <s v="Executive Secretary"/>
    <s v="Retail"/>
    <s v="Mass Customer"/>
    <s v="N"/>
    <s v="No"/>
    <n v="14"/>
    <m/>
  </r>
  <r>
    <n v="13153"/>
    <n v="66"/>
    <x v="774"/>
    <d v="2017-12-15T00:00:00"/>
    <n v="15"/>
    <b v="0"/>
    <s v="Approved"/>
    <s v="Giant Bicycles"/>
    <s v="Road"/>
    <s v="low"/>
    <s v="small"/>
    <n v="590.26"/>
    <n v="525.33000000000004"/>
    <d v="2015-04-11T00:00:00"/>
    <n v="64.92999999999995"/>
    <s v="M"/>
    <n v="55"/>
    <d v="1984-08-18T00:00:00"/>
    <n v="35.900934405124303"/>
    <s v="Clinical Specialist"/>
    <s v="Health"/>
    <s v="Affluent Customer"/>
    <s v="N"/>
    <s v="Yes"/>
    <n v="12"/>
    <m/>
  </r>
  <r>
    <n v="13614"/>
    <n v="41"/>
    <x v="775"/>
    <d v="2017-12-15T00:00:00"/>
    <n v="15"/>
    <b v="1"/>
    <s v="Approved"/>
    <s v="Solex"/>
    <s v="Road"/>
    <s v="medium"/>
    <s v="medium"/>
    <n v="416.98"/>
    <n v="312.74"/>
    <d v="2012-06-04T00:00:00"/>
    <n v="104.24000000000001"/>
    <s v="F"/>
    <n v="26"/>
    <d v="1976-08-30T00:00:00"/>
    <n v="43.873537144850324"/>
    <s v="Accountant II"/>
    <s v="Manufacturing"/>
    <s v="Mass Customer"/>
    <s v="N"/>
    <s v="Yes"/>
    <n v="18"/>
    <m/>
  </r>
  <r>
    <n v="13840"/>
    <n v="99"/>
    <x v="239"/>
    <d v="2017-12-15T00:00:00"/>
    <n v="15"/>
    <b v="0"/>
    <s v="Approved"/>
    <s v="OHM Cycles"/>
    <s v="Standard"/>
    <s v="medium"/>
    <s v="medium"/>
    <n v="1227.3399999999999"/>
    <n v="770.89"/>
    <d v="1994-08-10T00:00:00"/>
    <n v="456.44999999999993"/>
    <s v="M"/>
    <n v="15"/>
    <d v="1960-11-27T00:00:00"/>
    <n v="59.640660432521564"/>
    <s v="Senior Financial Analyst"/>
    <s v="Financial Services"/>
    <s v="Mass Customer"/>
    <s v="N"/>
    <s v="No"/>
    <n v="11"/>
    <m/>
  </r>
  <r>
    <n v="14181"/>
    <n v="76"/>
    <x v="776"/>
    <d v="2017-12-15T00:00:00"/>
    <n v="15"/>
    <b v="1"/>
    <s v="Approved"/>
    <s v="WeareA2B"/>
    <s v="Standard"/>
    <s v="low"/>
    <s v="medium"/>
    <n v="642.30999999999995"/>
    <n v="513.85"/>
    <d v="1997-01-25T00:00:00"/>
    <n v="128.45999999999992"/>
    <s v="F"/>
    <n v="70"/>
    <d v="1996-05-07T00:00:00"/>
    <n v="24.174907007864025"/>
    <s v="Legal Assistant"/>
    <s v="n/a"/>
    <s v="Affluent Customer"/>
    <s v="N"/>
    <s v="Yes"/>
    <n v="6"/>
    <m/>
  </r>
  <r>
    <n v="879"/>
    <n v="3"/>
    <x v="777"/>
    <d v="2017-11-09T00:00:00"/>
    <m/>
    <b v="1"/>
    <s v="Cancelled"/>
    <s v="Trek Bicycles"/>
    <s v="Standard"/>
    <s v="medium"/>
    <s v="large"/>
    <n v="2091.4699999999998"/>
    <n v="388.92"/>
    <n v="33259"/>
    <m/>
    <m/>
    <m/>
    <m/>
    <m/>
    <m/>
    <m/>
    <m/>
    <m/>
    <m/>
    <m/>
    <m/>
  </r>
  <r>
    <n v="14289"/>
    <n v="9"/>
    <x v="778"/>
    <d v="2017-12-15T00:00:00"/>
    <n v="15"/>
    <b v="1"/>
    <s v="Approved"/>
    <s v="OHM Cycles"/>
    <s v="Road"/>
    <s v="medium"/>
    <s v="medium"/>
    <n v="742.54"/>
    <n v="667.4"/>
    <d v="1991-11-07T00:00:00"/>
    <n v="75.139999999999986"/>
    <s v="F"/>
    <n v="99"/>
    <d v="1995-08-10T00:00:00"/>
    <n v="24.917372761288686"/>
    <s v="Registered Nurse"/>
    <s v="Health"/>
    <s v="Affluent Customer"/>
    <s v="N"/>
    <s v="Yes"/>
    <n v="19"/>
    <m/>
  </r>
  <r>
    <n v="15072"/>
    <n v="42"/>
    <x v="779"/>
    <d v="2017-12-15T00:00:00"/>
    <n v="15"/>
    <b v="1"/>
    <s v="Approved"/>
    <s v="OHM Cycles"/>
    <s v="Road"/>
    <s v="medium"/>
    <s v="small"/>
    <n v="1810"/>
    <n v="1610.9"/>
    <d v="2008-03-19T00:00:00"/>
    <n v="199.09999999999991"/>
    <s v="F"/>
    <n v="1"/>
    <d v="1979-08-14T00:00:00"/>
    <n v="40.917372761288682"/>
    <s v="Research Associate"/>
    <s v="Financial Services"/>
    <s v="Mass Customer"/>
    <s v="N"/>
    <s v="Yes"/>
    <n v="9"/>
    <m/>
  </r>
  <r>
    <n v="15279"/>
    <n v="95"/>
    <x v="780"/>
    <d v="2017-12-15T00:00:00"/>
    <n v="15"/>
    <b v="1"/>
    <s v="Approved"/>
    <s v="OHM Cycles"/>
    <s v="Touring"/>
    <s v="low"/>
    <s v="medium"/>
    <n v="1073.07"/>
    <n v="933.84"/>
    <d v="1997-08-25T00:00:00"/>
    <n v="139.2299999999999"/>
    <s v="F"/>
    <n v="54"/>
    <d v="1975-06-22T00:00:00"/>
    <n v="45.065317966768134"/>
    <s v="Safety Technician II"/>
    <s v="Property"/>
    <s v="High Net Worth"/>
    <s v="N"/>
    <s v="Yes"/>
    <n v="13"/>
    <m/>
  </r>
  <r>
    <n v="15363"/>
    <n v="37"/>
    <x v="781"/>
    <d v="2017-12-15T00:00:00"/>
    <n v="15"/>
    <b v="0"/>
    <s v="Approved"/>
    <s v="OHM Cycles"/>
    <s v="Standard"/>
    <s v="low"/>
    <s v="medium"/>
    <n v="1793.43"/>
    <n v="248.82"/>
    <d v="1998-12-17T00:00:00"/>
    <n v="1544.6100000000001"/>
    <s v="F"/>
    <n v="99"/>
    <d v="1997-01-02T00:00:00"/>
    <n v="23.517372761288684"/>
    <s v="General Manager"/>
    <s v="Health"/>
    <s v="Affluent Customer"/>
    <s v="N"/>
    <s v="No"/>
    <n v="1"/>
    <m/>
  </r>
  <r>
    <n v="16574"/>
    <n v="3"/>
    <x v="782"/>
    <d v="2017-12-15T00:00:00"/>
    <n v="15"/>
    <b v="1"/>
    <s v="Approved"/>
    <s v="Trek Bicycles"/>
    <s v="Standard"/>
    <s v="medium"/>
    <s v="large"/>
    <n v="2091.4699999999998"/>
    <n v="388.92"/>
    <d v="2012-09-15T00:00:00"/>
    <n v="1702.5499999999997"/>
    <s v="F"/>
    <n v="32"/>
    <d v="1973-06-28T00:00:00"/>
    <n v="47.048879610603755"/>
    <s v="Associate Professor"/>
    <s v="Financial Services"/>
    <s v="Mass Customer"/>
    <s v="N"/>
    <s v="No"/>
    <n v="10"/>
    <m/>
  </r>
  <r>
    <n v="17175"/>
    <n v="94"/>
    <x v="783"/>
    <d v="2017-12-15T00:00:00"/>
    <n v="15"/>
    <b v="1"/>
    <s v="Approved"/>
    <s v="Giant Bicycles"/>
    <s v="Standard"/>
    <s v="medium"/>
    <s v="large"/>
    <n v="1635.3"/>
    <n v="993.66"/>
    <d v="2004-01-16T00:00:00"/>
    <n v="641.64"/>
    <s v="F"/>
    <n v="47"/>
    <d v="1969-01-18T00:00:00"/>
    <n v="51.492715227042112"/>
    <n v="0"/>
    <s v="Property"/>
    <s v="Mass Customer"/>
    <s v="N"/>
    <s v="Yes"/>
    <n v="12"/>
    <m/>
  </r>
  <r>
    <n v="17545"/>
    <n v="45"/>
    <x v="784"/>
    <d v="2017-12-15T00:00:00"/>
    <n v="15"/>
    <b v="0"/>
    <s v="Approved"/>
    <s v="Solex"/>
    <s v="Standard"/>
    <s v="medium"/>
    <s v="medium"/>
    <n v="441.49"/>
    <n v="84.99"/>
    <d v="2003-02-16T00:00:00"/>
    <n v="356.5"/>
    <s v="M"/>
    <n v="10"/>
    <d v="1978-10-20T00:00:00"/>
    <n v="41.733811117453065"/>
    <s v="Nuclear Power Engineer"/>
    <s v="Manufacturing"/>
    <s v="Mass Customer"/>
    <s v="N"/>
    <s v="Yes"/>
    <n v="10"/>
    <m/>
  </r>
  <r>
    <n v="17585"/>
    <n v="9"/>
    <x v="785"/>
    <d v="2017-12-15T00:00:00"/>
    <n v="15"/>
    <b v="1"/>
    <s v="Approved"/>
    <s v="OHM Cycles"/>
    <s v="Road"/>
    <s v="medium"/>
    <s v="medium"/>
    <n v="742.54"/>
    <n v="667.4"/>
    <d v="1991-11-07T00:00:00"/>
    <n v="75.139999999999986"/>
    <s v="M"/>
    <n v="94"/>
    <d v="1964-03-12T00:00:00"/>
    <n v="56.350249473617453"/>
    <s v="Statistician II"/>
    <s v="Property"/>
    <s v="Affluent Customer"/>
    <s v="N"/>
    <s v="No"/>
    <n v="15"/>
    <m/>
  </r>
  <r>
    <n v="17829"/>
    <n v="12"/>
    <x v="786"/>
    <d v="2017-12-15T00:00:00"/>
    <n v="15"/>
    <b v="0"/>
    <s v="Approved"/>
    <s v="WeareA2B"/>
    <s v="Standard"/>
    <s v="medium"/>
    <s v="medium"/>
    <n v="1231.1500000000001"/>
    <n v="161.6"/>
    <d v="2004-08-17T00:00:00"/>
    <n v="1069.5500000000002"/>
    <s v="F"/>
    <n v="21"/>
    <d v="1969-01-25T00:00:00"/>
    <n v="51.473537144850326"/>
    <s v="Director of Sales"/>
    <s v="n/a"/>
    <s v="Affluent Customer"/>
    <s v="N"/>
    <s v="No"/>
    <n v="18"/>
    <m/>
  </r>
  <r>
    <n v="18100"/>
    <n v="23"/>
    <x v="671"/>
    <d v="2017-12-15T00:00:00"/>
    <n v="15"/>
    <b v="0"/>
    <s v="Approved"/>
    <s v="Norco Bicycles"/>
    <s v="Mountain"/>
    <s v="low"/>
    <s v="small"/>
    <n v="688.63"/>
    <n v="612.88"/>
    <d v="2006-11-10T00:00:00"/>
    <n v="75.75"/>
    <s v="M"/>
    <n v="55"/>
    <d v="1978-12-20T00:00:00"/>
    <n v="41.566687829781834"/>
    <s v="Geological Engineer"/>
    <s v="Manufacturing"/>
    <s v="Mass Customer"/>
    <s v="N"/>
    <s v="Yes"/>
    <n v="8"/>
    <m/>
  </r>
  <r>
    <n v="18329"/>
    <n v="83"/>
    <x v="787"/>
    <d v="2017-12-15T00:00:00"/>
    <n v="15"/>
    <b v="0"/>
    <s v="Approved"/>
    <s v="Solex"/>
    <s v="Touring"/>
    <s v="medium"/>
    <s v="large"/>
    <n v="2083.94"/>
    <n v="675.03"/>
    <d v="1999-07-26T00:00:00"/>
    <n v="1408.91"/>
    <s v="Female"/>
    <n v="82"/>
    <d v="1970-03-07T00:00:00"/>
    <n v="0"/>
    <s v="Food Chemist"/>
    <s v="Health"/>
    <s v="Affluent Customer"/>
    <s v="Y"/>
    <s v="Yes"/>
    <n v="6"/>
    <m/>
  </r>
  <r>
    <n v="19099"/>
    <n v="75"/>
    <x v="788"/>
    <d v="2017-12-15T00:00:00"/>
    <n v="15"/>
    <b v="0"/>
    <s v="Approved"/>
    <s v="Giant Bicycles"/>
    <s v="Touring"/>
    <s v="medium"/>
    <s v="large"/>
    <n v="1873.97"/>
    <n v="863.95"/>
    <d v="2006-05-22T00:00:00"/>
    <n v="1010.02"/>
    <s v="F"/>
    <n v="5"/>
    <d v="1980-07-18T00:00:00"/>
    <n v="39.988605638001012"/>
    <n v="0"/>
    <s v="n/a"/>
    <s v="Mass Customer"/>
    <s v="N"/>
    <s v="No"/>
    <n v="4"/>
    <m/>
  </r>
  <r>
    <n v="19279"/>
    <n v="72"/>
    <x v="789"/>
    <d v="2017-12-15T00:00:00"/>
    <n v="15"/>
    <b v="1"/>
    <s v="Approved"/>
    <s v="OHM Cycles"/>
    <s v="Standard"/>
    <s v="medium"/>
    <s v="medium"/>
    <n v="912.52"/>
    <n v="141.4"/>
    <d v="1993-07-20T00:00:00"/>
    <n v="771.12"/>
    <s v="M"/>
    <n v="12"/>
    <d v="1970-02-10T00:00:00"/>
    <n v="50.429701528411975"/>
    <s v="Executive Secretary"/>
    <s v="n/a"/>
    <s v="High Net Worth"/>
    <s v="N"/>
    <s v="Yes"/>
    <n v="11"/>
    <m/>
  </r>
  <r>
    <n v="893"/>
    <n v="66"/>
    <x v="790"/>
    <d v="2017-12-17T00:00:00"/>
    <m/>
    <b v="0"/>
    <s v="Cancelled"/>
    <s v="Giant Bicycles"/>
    <s v="Road"/>
    <s v="low"/>
    <s v="small"/>
    <n v="590.26"/>
    <n v="525.33000000000004"/>
    <n v="40487"/>
    <m/>
    <m/>
    <m/>
    <m/>
    <m/>
    <m/>
    <m/>
    <m/>
    <m/>
    <m/>
    <m/>
    <m/>
  </r>
  <r>
    <n v="19310"/>
    <n v="44"/>
    <x v="461"/>
    <d v="2017-12-15T00:00:00"/>
    <n v="15"/>
    <b v="1"/>
    <s v="Approved"/>
    <s v="WeareA2B"/>
    <s v="Standard"/>
    <s v="medium"/>
    <s v="medium"/>
    <n v="1769.64"/>
    <n v="108.76"/>
    <d v="2011-05-09T00:00:00"/>
    <n v="1660.88"/>
    <s v="M"/>
    <n v="36"/>
    <d v="1975-12-17T00:00:00"/>
    <n v="44.577646733891427"/>
    <s v="Programmer IV"/>
    <s v="Entertainment"/>
    <s v="Affluent Customer"/>
    <s v="N"/>
    <s v="Yes"/>
    <n v="16"/>
    <m/>
  </r>
  <r>
    <n v="213"/>
    <n v="82"/>
    <x v="791"/>
    <d v="2017-12-14T00:00:00"/>
    <n v="16"/>
    <b v="0"/>
    <s v="Approved"/>
    <s v="Norco Bicycles"/>
    <s v="Standard"/>
    <s v="high"/>
    <s v="medium"/>
    <n v="1148.6400000000001"/>
    <n v="689.18"/>
    <d v="2015-08-10T00:00:00"/>
    <n v="459.46000000000015"/>
    <s v="F"/>
    <n v="66"/>
    <d v="1964-08-09T00:00:00"/>
    <n v="55.939290569507861"/>
    <s v="VP Quality Control"/>
    <s v="Financial Services"/>
    <s v="Affluent Customer"/>
    <s v="N"/>
    <s v="Yes"/>
    <n v="15"/>
    <m/>
  </r>
  <r>
    <n v="593"/>
    <n v="20"/>
    <x v="792"/>
    <d v="2017-12-14T00:00:00"/>
    <n v="16"/>
    <b v="1"/>
    <s v="Approved"/>
    <s v="Trek Bicycles"/>
    <s v="Standard"/>
    <s v="medium"/>
    <s v="small"/>
    <n v="1775.81"/>
    <n v="1580.47"/>
    <d v="2010-05-05T00:00:00"/>
    <n v="195.33999999999992"/>
    <s v="F"/>
    <n v="84"/>
    <d v="1967-09-08T00:00:00"/>
    <n v="52.857098788685946"/>
    <s v="Staff Scientist"/>
    <s v="Manufacturing"/>
    <s v="Mass Customer"/>
    <s v="N"/>
    <s v="No"/>
    <n v="15"/>
    <m/>
  </r>
  <r>
    <n v="1002"/>
    <n v="52"/>
    <x v="793"/>
    <d v="2017-12-14T00:00:00"/>
    <n v="16"/>
    <b v="0"/>
    <s v="Approved"/>
    <s v="Solex"/>
    <s v="Road"/>
    <s v="medium"/>
    <s v="large"/>
    <n v="1777.8"/>
    <n v="820.78"/>
    <d v="1991-08-05T00:00:00"/>
    <n v="957.02"/>
    <s v="M"/>
    <n v="73"/>
    <d v="1998-12-30T00:00:00"/>
    <n v="21.525591939370877"/>
    <s v="Financial Analyst"/>
    <s v="Financial Services"/>
    <s v="High Net Worth"/>
    <s v="N"/>
    <s v="Yes"/>
    <n v="3"/>
    <m/>
  </r>
  <r>
    <n v="1478"/>
    <n v="30"/>
    <x v="330"/>
    <d v="2017-12-14T00:00:00"/>
    <n v="16"/>
    <b v="1"/>
    <s v="Approved"/>
    <s v="Solex"/>
    <s v="Standard"/>
    <s v="high"/>
    <s v="medium"/>
    <n v="748.17"/>
    <n v="448.9"/>
    <d v="1991-11-10T00:00:00"/>
    <n v="299.27"/>
    <s v="F"/>
    <n v="23"/>
    <d v="1974-03-24T00:00:00"/>
    <n v="46.311893309233888"/>
    <s v="Pharmacist"/>
    <s v="Health"/>
    <s v="Mass Customer"/>
    <s v="N"/>
    <s v="No"/>
    <n v="16"/>
    <m/>
  </r>
  <r>
    <n v="1552"/>
    <n v="30"/>
    <x v="19"/>
    <d v="2017-12-14T00:00:00"/>
    <n v="16"/>
    <b v="1"/>
    <s v="Approved"/>
    <s v="Solex"/>
    <s v="Standard"/>
    <s v="high"/>
    <s v="medium"/>
    <n v="748.17"/>
    <n v="448.9"/>
    <d v="2011-03-16T00:00:00"/>
    <n v="299.27"/>
    <s v="M"/>
    <n v="19"/>
    <d v="1981-09-02T00:00:00"/>
    <n v="38.862578240740739"/>
    <s v="Budget/Accounting Analyst IV"/>
    <s v="IT"/>
    <s v="Mass Customer"/>
    <s v="N"/>
    <s v="Yes"/>
    <n v="6"/>
    <m/>
  </r>
  <r>
    <n v="1730"/>
    <n v="96"/>
    <x v="794"/>
    <d v="2017-12-14T00:00:00"/>
    <n v="16"/>
    <b v="0"/>
    <s v="Approved"/>
    <s v="WeareA2B"/>
    <s v="Road"/>
    <s v="low"/>
    <s v="small"/>
    <n v="1172.78"/>
    <n v="1043.77"/>
    <d v="2002-10-10T00:00:00"/>
    <n v="129.01"/>
    <s v="M"/>
    <n v="30"/>
    <d v="1959-06-24T00:00:00"/>
    <n v="61.070797418822927"/>
    <n v="0"/>
    <s v="n/a"/>
    <s v="Mass Customer"/>
    <s v="N"/>
    <s v="No"/>
    <n v="20"/>
    <m/>
  </r>
  <r>
    <n v="1908"/>
    <n v="75"/>
    <x v="795"/>
    <d v="2017-12-14T00:00:00"/>
    <n v="16"/>
    <b v="1"/>
    <s v="Approved"/>
    <s v="Giant Bicycles"/>
    <s v="Touring"/>
    <s v="medium"/>
    <s v="large"/>
    <n v="1873.97"/>
    <n v="863.95"/>
    <d v="2006-05-22T00:00:00"/>
    <n v="1010.02"/>
    <s v="F"/>
    <n v="34"/>
    <d v="1992-11-27T00:00:00"/>
    <n v="27.618742624302381"/>
    <n v="0"/>
    <s v="Manufacturing"/>
    <s v="Mass Customer"/>
    <s v="N"/>
    <s v="No"/>
    <n v="9"/>
    <m/>
  </r>
  <r>
    <n v="2190"/>
    <n v="84"/>
    <x v="796"/>
    <d v="2017-12-14T00:00:00"/>
    <n v="16"/>
    <b v="1"/>
    <s v="Approved"/>
    <s v="Trek Bicycles"/>
    <s v="Road"/>
    <s v="medium"/>
    <s v="medium"/>
    <n v="290.62"/>
    <n v="215.14"/>
    <d v="2004-12-18T00:00:00"/>
    <n v="75.480000000000018"/>
    <s v="F"/>
    <n v="36"/>
    <d v="1961-03-01T00:00:00"/>
    <n v="59.383126185946217"/>
    <s v="Help Desk Operator"/>
    <s v="Health"/>
    <s v="Mass Customer"/>
    <s v="N"/>
    <s v="No"/>
    <n v="7"/>
    <m/>
  </r>
  <r>
    <n v="2215"/>
    <n v="22"/>
    <x v="797"/>
    <d v="2017-12-14T00:00:00"/>
    <n v="16"/>
    <b v="0"/>
    <s v="Approved"/>
    <s v="Solex"/>
    <s v="Standard"/>
    <s v="medium"/>
    <s v="medium"/>
    <n v="575.27"/>
    <n v="431.45"/>
    <d v="2013-03-12T00:00:00"/>
    <n v="143.82"/>
    <s v="M"/>
    <n v="44"/>
    <d v="1968-10-06T00:00:00"/>
    <n v="51.777646733891423"/>
    <s v="Physical Therapy Assistant"/>
    <s v="IT"/>
    <s v="High Net Worth"/>
    <s v="N"/>
    <s v="No"/>
    <n v="19"/>
    <m/>
  </r>
  <r>
    <n v="3122"/>
    <n v="27"/>
    <x v="626"/>
    <d v="2017-12-14T00:00:00"/>
    <n v="16"/>
    <b v="1"/>
    <s v="Approved"/>
    <s v="Trek Bicycles"/>
    <s v="Standard"/>
    <s v="medium"/>
    <s v="medium"/>
    <n v="499.53"/>
    <n v="388.72"/>
    <d v="1999-06-23T00:00:00"/>
    <n v="110.80999999999995"/>
    <s v="M"/>
    <n v="42"/>
    <d v="1978-08-07T00:00:00"/>
    <n v="41.936550843480468"/>
    <s v="Accountant IV"/>
    <s v="Manufacturing"/>
    <s v="Affluent Customer"/>
    <s v="N"/>
    <s v="No"/>
    <n v="16"/>
    <m/>
  </r>
  <r>
    <n v="3380"/>
    <n v="22"/>
    <x v="798"/>
    <d v="2017-12-14T00:00:00"/>
    <n v="16"/>
    <b v="1"/>
    <s v="Approved"/>
    <s v="Solex"/>
    <s v="Standard"/>
    <s v="medium"/>
    <s v="medium"/>
    <n v="575.27"/>
    <n v="431.45"/>
    <d v="2013-03-12T00:00:00"/>
    <n v="143.82"/>
    <s v="M"/>
    <n v="0"/>
    <d v="1987-01-08T00:00:00"/>
    <n v="33.509153583206491"/>
    <s v="Programmer Analyst II"/>
    <s v="Financial Services"/>
    <s v="High Net Worth"/>
    <s v="N"/>
    <s v="No"/>
    <n v="19"/>
    <m/>
  </r>
  <r>
    <n v="3473"/>
    <n v="81"/>
    <x v="665"/>
    <d v="2017-12-14T00:00:00"/>
    <n v="16"/>
    <b v="1"/>
    <s v="Approved"/>
    <s v="Norco Bicycles"/>
    <s v="Standard"/>
    <s v="medium"/>
    <s v="small"/>
    <n v="586.45000000000005"/>
    <n v="521.94000000000005"/>
    <d v="2015-08-02T00:00:00"/>
    <n v="64.509999999999991"/>
    <s v="F"/>
    <n v="78"/>
    <d v="1989-10-01T00:00:00"/>
    <n v="30.777646733891423"/>
    <s v="Research Nurse"/>
    <s v="Health"/>
    <s v="Mass Customer"/>
    <s v="N"/>
    <s v="Yes"/>
    <n v="9"/>
    <m/>
  </r>
  <r>
    <n v="4010"/>
    <n v="69"/>
    <x v="799"/>
    <d v="2017-12-14T00:00:00"/>
    <n v="16"/>
    <b v="0"/>
    <s v="Approved"/>
    <s v="Norco Bicycles"/>
    <s v="Road"/>
    <s v="medium"/>
    <s v="large"/>
    <n v="1240.31"/>
    <n v="795.1"/>
    <d v="1997-01-25T00:00:00"/>
    <n v="445.20999999999992"/>
    <s v="M"/>
    <n v="43"/>
    <d v="1974-07-14T00:00:00"/>
    <n v="46.005043994165398"/>
    <s v="Accounting Assistant IV"/>
    <s v="n/a"/>
    <s v="High Net Worth"/>
    <s v="N"/>
    <s v="Yes"/>
    <n v="18"/>
    <m/>
  </r>
  <r>
    <n v="4164"/>
    <n v="0"/>
    <x v="800"/>
    <d v="2017-12-14T00:00:00"/>
    <n v="16"/>
    <b v="1"/>
    <s v="Approved"/>
    <s v="Giant Bicycles"/>
    <s v="Standard"/>
    <s v="medium"/>
    <s v="large"/>
    <n v="569.55999999999995"/>
    <n v="528.42999999999995"/>
    <d v="2003-09-10T00:00:00"/>
    <n v="41.129999999999995"/>
    <s v="F"/>
    <n v="33"/>
    <d v="1974-11-27T00:00:00"/>
    <n v="45.632441254439371"/>
    <s v="Assistant Media Planner"/>
    <s v="Entertainment"/>
    <s v="High Net Worth"/>
    <s v="N"/>
    <s v="Yes"/>
    <n v="7"/>
    <m/>
  </r>
  <r>
    <n v="5615"/>
    <n v="11"/>
    <x v="801"/>
    <d v="2017-12-14T00:00:00"/>
    <n v="16"/>
    <b v="1"/>
    <s v="Approved"/>
    <s v="Trek Bicycles"/>
    <s v="Standard"/>
    <s v="medium"/>
    <s v="small"/>
    <n v="1775.81"/>
    <n v="1580.47"/>
    <d v="1994-09-09T00:00:00"/>
    <n v="195.33999999999992"/>
    <s v="M"/>
    <n v="8"/>
    <d v="1973-11-20T00:00:00"/>
    <n v="46.65161933663115"/>
    <s v="Project Manager"/>
    <s v="n/a"/>
    <s v="High Net Worth"/>
    <s v="N"/>
    <s v="Yes"/>
    <n v="4"/>
    <m/>
  </r>
  <r>
    <n v="5629"/>
    <n v="84"/>
    <x v="802"/>
    <d v="2017-12-14T00:00:00"/>
    <n v="16"/>
    <b v="1"/>
    <s v="Approved"/>
    <s v="Trek Bicycles"/>
    <s v="Road"/>
    <s v="medium"/>
    <s v="medium"/>
    <n v="290.62"/>
    <n v="215.14"/>
    <d v="1993-04-20T00:00:00"/>
    <n v="75.480000000000018"/>
    <s v="F"/>
    <n v="81"/>
    <d v="1965-04-14T00:00:00"/>
    <n v="55.259838514713344"/>
    <s v="Biostatistician II"/>
    <s v="n/a"/>
    <s v="Affluent Customer"/>
    <s v="N"/>
    <s v="Yes"/>
    <n v="6"/>
    <m/>
  </r>
  <r>
    <n v="5758"/>
    <n v="3"/>
    <x v="803"/>
    <d v="2017-12-14T00:00:00"/>
    <n v="16"/>
    <b v="1"/>
    <s v="Approved"/>
    <s v="Trek Bicycles"/>
    <s v="Standard"/>
    <s v="medium"/>
    <s v="large"/>
    <n v="2091.4699999999998"/>
    <n v="388.92"/>
    <d v="2003-02-07T00:00:00"/>
    <n v="1702.5499999999997"/>
    <s v="F"/>
    <n v="23"/>
    <d v="1979-09-09T00:00:00"/>
    <n v="40.846139884576353"/>
    <s v="Cost Accountant"/>
    <s v="Financial Services"/>
    <s v="Mass Customer"/>
    <s v="N"/>
    <s v="Yes"/>
    <n v="11"/>
    <m/>
  </r>
  <r>
    <n v="5935"/>
    <n v="45"/>
    <x v="804"/>
    <d v="2017-12-14T00:00:00"/>
    <n v="16"/>
    <b v="0"/>
    <s v="Approved"/>
    <s v="Trek Bicycles"/>
    <s v="Road"/>
    <s v="low"/>
    <s v="medium"/>
    <n v="980.37"/>
    <n v="234.43"/>
    <d v="2004-09-28T00:00:00"/>
    <n v="745.94"/>
    <s v="F"/>
    <n v="47"/>
    <d v="1985-12-27T00:00:00"/>
    <n v="34.542030295535262"/>
    <s v="Physical Therapy Assistant"/>
    <s v="Manufacturing"/>
    <s v="High Net Worth"/>
    <s v="N"/>
    <s v="No"/>
    <n v="15"/>
    <m/>
  </r>
  <r>
    <n v="6300"/>
    <n v="19"/>
    <x v="530"/>
    <d v="2017-12-14T00:00:00"/>
    <n v="16"/>
    <b v="1"/>
    <s v="Approved"/>
    <s v="Trek Bicycles"/>
    <s v="Mountain"/>
    <s v="low"/>
    <s v="medium"/>
    <n v="574.64"/>
    <n v="459.71"/>
    <d v="2011-08-29T00:00:00"/>
    <n v="114.93"/>
    <s v="F"/>
    <n v="4"/>
    <d v="1994-03-14T00:00:00"/>
    <n v="26.325591939370877"/>
    <n v="0"/>
    <s v="n/a"/>
    <s v="High Net Worth"/>
    <s v="N"/>
    <s v="No"/>
    <n v="3"/>
    <m/>
  </r>
  <r>
    <n v="6369"/>
    <n v="41"/>
    <x v="805"/>
    <d v="2017-12-14T00:00:00"/>
    <n v="16"/>
    <b v="1"/>
    <s v="Approved"/>
    <s v="Solex"/>
    <s v="Road"/>
    <s v="medium"/>
    <s v="medium"/>
    <n v="416.98"/>
    <n v="312.74"/>
    <d v="1997-05-10T00:00:00"/>
    <n v="104.24000000000001"/>
    <s v="F"/>
    <n v="33"/>
    <d v="1966-09-14T00:00:00"/>
    <n v="53.84066043252156"/>
    <s v="Computer Systems Analyst I"/>
    <s v="Health"/>
    <s v="Affluent Customer"/>
    <s v="N"/>
    <s v="No"/>
    <n v="17"/>
    <m/>
  </r>
  <r>
    <n v="915"/>
    <n v="39"/>
    <x v="806"/>
    <d v="2017-03-16T00:00:00"/>
    <m/>
    <m/>
    <s v="Approved"/>
    <s v="Giant Bicycles"/>
    <s v="Standard"/>
    <s v="medium"/>
    <s v="large"/>
    <n v="1812.75"/>
    <n v="582.48"/>
    <n v="40336"/>
    <m/>
    <m/>
    <m/>
    <m/>
    <m/>
    <m/>
    <m/>
    <m/>
    <m/>
    <m/>
    <m/>
    <m/>
  </r>
  <r>
    <n v="6515"/>
    <n v="100"/>
    <x v="807"/>
    <d v="2017-12-14T00:00:00"/>
    <n v="16"/>
    <b v="1"/>
    <s v="Approved"/>
    <s v="Norco Bicycles"/>
    <s v="Road"/>
    <s v="medium"/>
    <s v="medium"/>
    <n v="1036.5899999999999"/>
    <n v="206.35"/>
    <d v="1991-05-06T00:00:00"/>
    <n v="830.2399999999999"/>
    <s v="F"/>
    <n v="10"/>
    <d v="1968-07-24T00:00:00"/>
    <n v="51.980386459918819"/>
    <s v="Design Engineer"/>
    <s v="Health"/>
    <s v="Mass Customer"/>
    <s v="N"/>
    <s v="No"/>
    <n v="12"/>
    <m/>
  </r>
  <r>
    <n v="6606"/>
    <n v="38"/>
    <x v="808"/>
    <d v="2017-12-14T00:00:00"/>
    <n v="16"/>
    <b v="0"/>
    <s v="Approved"/>
    <s v="Solex"/>
    <s v="Standard"/>
    <s v="medium"/>
    <s v="medium"/>
    <n v="1577.53"/>
    <n v="826.51"/>
    <d v="2011-03-16T00:00:00"/>
    <n v="751.02"/>
    <s v="M"/>
    <n v="0"/>
    <d v="1980-08-16T00:00:00"/>
    <n v="39.909153583206489"/>
    <s v="Quality Engineer"/>
    <s v="Health"/>
    <s v="Mass Customer"/>
    <s v="N"/>
    <s v="No"/>
    <n v="12"/>
    <m/>
  </r>
  <r>
    <n v="918"/>
    <n v="35"/>
    <x v="809"/>
    <d v="2017-04-30T00:00:00"/>
    <m/>
    <m/>
    <s v="Approved"/>
    <s v="Giant Bicycles"/>
    <s v="Standard"/>
    <s v="medium"/>
    <s v="medium"/>
    <n v="1403.5"/>
    <n v="954.82"/>
    <n v="42688"/>
    <m/>
    <m/>
    <m/>
    <m/>
    <m/>
    <m/>
    <m/>
    <m/>
    <m/>
    <m/>
    <m/>
    <m/>
  </r>
  <r>
    <n v="7509"/>
    <n v="26"/>
    <x v="682"/>
    <d v="2017-12-14T00:00:00"/>
    <n v="16"/>
    <b v="1"/>
    <s v="Approved"/>
    <s v="WeareA2B"/>
    <s v="Standard"/>
    <s v="medium"/>
    <s v="medium"/>
    <n v="1992.93"/>
    <n v="762.63"/>
    <d v="2002-03-22T00:00:00"/>
    <n v="1230.3000000000002"/>
    <s v="U"/>
    <n v="41"/>
    <d v="1899-12-30T00:00:00"/>
    <n v="0"/>
    <s v="Web Designer II"/>
    <s v="IT"/>
    <s v="Mass Customer"/>
    <s v="N"/>
    <s v="Yes"/>
    <n v="0"/>
    <m/>
  </r>
  <r>
    <n v="7515"/>
    <n v="77"/>
    <x v="668"/>
    <d v="2017-12-14T00:00:00"/>
    <n v="16"/>
    <b v="1"/>
    <s v="Approved"/>
    <s v="Norco Bicycles"/>
    <s v="Road"/>
    <s v="medium"/>
    <s v="large"/>
    <n v="1240.31"/>
    <n v="795.1"/>
    <d v="2011-01-10T00:00:00"/>
    <n v="445.20999999999992"/>
    <s v="F"/>
    <n v="30"/>
    <d v="1997-09-25T00:00:00"/>
    <n v="22.788605638001012"/>
    <s v="Engineer IV"/>
    <s v="Health"/>
    <s v="Mass Customer"/>
    <s v="N"/>
    <s v="No"/>
    <n v="1"/>
    <m/>
  </r>
  <r>
    <n v="7692"/>
    <n v="39"/>
    <x v="810"/>
    <d v="2017-12-14T00:00:00"/>
    <n v="16"/>
    <b v="0"/>
    <s v="Approved"/>
    <s v="Giant Bicycles"/>
    <s v="Standard"/>
    <s v="medium"/>
    <s v="large"/>
    <n v="1812.75"/>
    <n v="582.48"/>
    <d v="2008-03-19T00:00:00"/>
    <n v="1230.27"/>
    <s v="F"/>
    <n v="56"/>
    <d v="1977-05-13T00:00:00"/>
    <n v="43.172167281836629"/>
    <s v="Senior Editor"/>
    <s v="n/a"/>
    <s v="Affluent Customer"/>
    <s v="N"/>
    <s v="Yes"/>
    <n v="8"/>
    <m/>
  </r>
  <r>
    <n v="8177"/>
    <n v="0"/>
    <x v="811"/>
    <d v="2017-12-14T00:00:00"/>
    <n v="16"/>
    <b v="0"/>
    <s v="Approved"/>
    <s v="WeareA2B"/>
    <s v="Standard"/>
    <s v="medium"/>
    <s v="medium"/>
    <n v="60.34"/>
    <n v="45.26"/>
    <d v="1993-07-15T00:00:00"/>
    <n v="15.080000000000005"/>
    <s v="F"/>
    <n v="8"/>
    <d v="1959-04-24T00:00:00"/>
    <n v="61.237920706494165"/>
    <s v="Clinical Specialist"/>
    <s v="Health"/>
    <s v="High Net Worth"/>
    <s v="N"/>
    <s v="No"/>
    <n v="13"/>
    <m/>
  </r>
  <r>
    <n v="8440"/>
    <n v="46"/>
    <x v="812"/>
    <d v="2017-12-14T00:00:00"/>
    <n v="16"/>
    <b v="1"/>
    <s v="Approved"/>
    <s v="OHM Cycles"/>
    <s v="Standard"/>
    <s v="low"/>
    <s v="medium"/>
    <n v="1793.43"/>
    <n v="248.82"/>
    <d v="2015-05-21T00:00:00"/>
    <n v="1544.6100000000001"/>
    <s v="F"/>
    <n v="44"/>
    <d v="1955-09-25T00:00:00"/>
    <n v="64.818742624302388"/>
    <s v="Analog Circuit Design manager"/>
    <s v="Property"/>
    <s v="High Net Worth"/>
    <s v="N"/>
    <s v="Yes"/>
    <n v="11"/>
    <m/>
  </r>
  <r>
    <n v="8521"/>
    <n v="7"/>
    <x v="813"/>
    <d v="2017-12-14T00:00:00"/>
    <n v="16"/>
    <b v="1"/>
    <s v="Approved"/>
    <s v="Trek Bicycles"/>
    <s v="Road"/>
    <s v="low"/>
    <s v="medium"/>
    <n v="980.37"/>
    <n v="234.43"/>
    <d v="1991-07-10T00:00:00"/>
    <n v="745.94"/>
    <s v="F"/>
    <n v="19"/>
    <d v="1963-01-31T00:00:00"/>
    <n v="57.46257824074074"/>
    <s v="Recruiting Manager"/>
    <s v="n/a"/>
    <s v="Mass Customer"/>
    <s v="N"/>
    <s v="No"/>
    <n v="16"/>
    <m/>
  </r>
  <r>
    <n v="925"/>
    <n v="86"/>
    <x v="814"/>
    <d v="2017-09-14T00:00:00"/>
    <m/>
    <b v="1"/>
    <s v="Cancelled"/>
    <s v="OHM Cycles"/>
    <s v="Standard"/>
    <s v="medium"/>
    <s v="medium"/>
    <n v="235.63"/>
    <n v="125.07"/>
    <n v="38482"/>
    <m/>
    <m/>
    <m/>
    <m/>
    <m/>
    <m/>
    <m/>
    <m/>
    <m/>
    <m/>
    <m/>
    <m/>
  </r>
  <r>
    <n v="8565"/>
    <n v="0"/>
    <x v="815"/>
    <d v="2017-12-14T00:00:00"/>
    <n v="16"/>
    <b v="0"/>
    <s v="Approved"/>
    <s v="Norco Bicycles"/>
    <s v="Road"/>
    <s v="medium"/>
    <s v="medium"/>
    <n v="544.04999999999995"/>
    <n v="376.84"/>
    <d v="2015-04-11T00:00:00"/>
    <n v="167.20999999999998"/>
    <s v="F"/>
    <n v="0"/>
    <d v="1987-06-26T00:00:00"/>
    <n v="33.046139884576355"/>
    <s v="Tax Accountant"/>
    <s v="Manufacturing"/>
    <s v="High Net Worth"/>
    <s v="N"/>
    <s v="Yes"/>
    <n v="11"/>
    <m/>
  </r>
  <r>
    <n v="9742"/>
    <n v="42"/>
    <x v="816"/>
    <d v="2017-12-14T00:00:00"/>
    <n v="16"/>
    <b v="0"/>
    <s v="Approved"/>
    <s v="OHM Cycles"/>
    <s v="Road"/>
    <s v="medium"/>
    <s v="small"/>
    <n v="1810"/>
    <n v="1610.9"/>
    <d v="2014-07-28T00:00:00"/>
    <n v="199.09999999999991"/>
    <s v="M"/>
    <n v="20"/>
    <d v="1955-07-18T00:00:00"/>
    <n v="65.007783720192791"/>
    <n v="0"/>
    <s v="Entertainment"/>
    <s v="Mass Customer"/>
    <s v="N"/>
    <s v="Yes"/>
    <n v="12"/>
    <m/>
  </r>
  <r>
    <n v="10524"/>
    <n v="26"/>
    <x v="817"/>
    <d v="2017-12-14T00:00:00"/>
    <n v="16"/>
    <b v="1"/>
    <s v="Approved"/>
    <s v="WeareA2B"/>
    <s v="Standard"/>
    <s v="medium"/>
    <s v="medium"/>
    <n v="1992.93"/>
    <n v="762.63"/>
    <d v="1999-06-23T00:00:00"/>
    <n v="1230.3000000000002"/>
    <s v="U"/>
    <n v="64"/>
    <d v="1899-12-30T00:00:00"/>
    <n v="0"/>
    <n v="0"/>
    <s v="IT"/>
    <s v="Affluent Customer"/>
    <s v="N"/>
    <s v="Yes"/>
    <n v="0"/>
    <m/>
  </r>
  <r>
    <n v="11096"/>
    <n v="5"/>
    <x v="818"/>
    <d v="2017-12-14T00:00:00"/>
    <n v="16"/>
    <b v="0"/>
    <s v="Approved"/>
    <s v="Giant Bicycles"/>
    <s v="Standard"/>
    <s v="high"/>
    <s v="medium"/>
    <n v="1129.1300000000001"/>
    <n v="677.48"/>
    <d v="2005-08-09T00:00:00"/>
    <n v="451.65000000000009"/>
    <s v="M"/>
    <n v="14"/>
    <d v="1977-12-22T00:00:00"/>
    <n v="42.561208377727041"/>
    <s v="Safety Technician IV"/>
    <s v="Manufacturing"/>
    <s v="High Net Worth"/>
    <s v="N"/>
    <s v="No"/>
    <n v="18"/>
    <m/>
  </r>
  <r>
    <n v="11354"/>
    <n v="38"/>
    <x v="819"/>
    <d v="2017-12-14T00:00:00"/>
    <n v="16"/>
    <b v="1"/>
    <s v="Approved"/>
    <s v="Solex"/>
    <s v="Standard"/>
    <s v="medium"/>
    <s v="medium"/>
    <n v="1577.53"/>
    <n v="826.51"/>
    <d v="2008-03-19T00:00:00"/>
    <n v="751.02"/>
    <s v="M"/>
    <n v="38"/>
    <d v="1983-02-15T00:00:00"/>
    <n v="37.407783720192796"/>
    <s v="Electrical Engineer"/>
    <s v="Manufacturing"/>
    <s v="Affluent Customer"/>
    <s v="N"/>
    <s v="Yes"/>
    <n v="13"/>
    <m/>
  </r>
  <r>
    <n v="11359"/>
    <n v="80"/>
    <x v="820"/>
    <d v="2017-12-14T00:00:00"/>
    <n v="16"/>
    <b v="1"/>
    <s v="Approved"/>
    <s v="Trek Bicycles"/>
    <s v="Standard"/>
    <s v="medium"/>
    <s v="large"/>
    <n v="1469.44"/>
    <n v="596.54999999999995"/>
    <d v="2012-05-18T00:00:00"/>
    <n v="872.8900000000001"/>
    <s v="M"/>
    <n v="36"/>
    <d v="1977-11-30T00:00:00"/>
    <n v="42.621482350329778"/>
    <s v="Engineer II"/>
    <s v="Health"/>
    <s v="High Net Worth"/>
    <s v="N"/>
    <s v="No"/>
    <n v="11"/>
    <m/>
  </r>
  <r>
    <n v="11639"/>
    <n v="29"/>
    <x v="821"/>
    <d v="2017-12-14T00:00:00"/>
    <n v="16"/>
    <b v="1"/>
    <s v="Approved"/>
    <s v="WeareA2B"/>
    <s v="Standard"/>
    <s v="medium"/>
    <s v="medium"/>
    <n v="1065.03"/>
    <n v="230.09"/>
    <d v="2000-11-03T00:00:00"/>
    <n v="834.93999999999994"/>
    <s v="M"/>
    <n v="73"/>
    <d v="1975-02-26T00:00:00"/>
    <n v="45.383126185946217"/>
    <s v="Internal Auditor"/>
    <s v="Health"/>
    <s v="High Net Worth"/>
    <s v="N"/>
    <s v="No"/>
    <n v="13"/>
    <m/>
  </r>
  <r>
    <n v="12286"/>
    <n v="62"/>
    <x v="822"/>
    <d v="2017-12-14T00:00:00"/>
    <n v="16"/>
    <b v="0"/>
    <s v="Approved"/>
    <s v="Solex"/>
    <s v="Standard"/>
    <s v="medium"/>
    <s v="medium"/>
    <n v="478.16"/>
    <n v="298.72000000000003"/>
    <d v="1993-06-23T00:00:00"/>
    <n v="179.44"/>
    <s v="M"/>
    <n v="97"/>
    <d v="1990-07-08T00:00:00"/>
    <n v="30.010523446220191"/>
    <s v="Internal Auditor"/>
    <s v="Financial Services"/>
    <s v="Mass Customer"/>
    <s v="N"/>
    <s v="No"/>
    <n v="4"/>
    <m/>
  </r>
  <r>
    <n v="12493"/>
    <n v="88"/>
    <x v="823"/>
    <d v="2017-12-14T00:00:00"/>
    <n v="16"/>
    <b v="1"/>
    <s v="Approved"/>
    <s v="Norco Bicycles"/>
    <s v="Standard"/>
    <s v="high"/>
    <s v="small"/>
    <n v="1661.92"/>
    <n v="1479.11"/>
    <d v="1994-09-09T00:00:00"/>
    <n v="182.81000000000017"/>
    <s v="F"/>
    <n v="12"/>
    <d v="1995-01-12T00:00:00"/>
    <n v="25.492715227042108"/>
    <s v="Quality Engineer"/>
    <s v="Financial Services"/>
    <s v="High Net Worth"/>
    <s v="N"/>
    <s v="Yes"/>
    <n v="7"/>
    <m/>
  </r>
  <r>
    <n v="12634"/>
    <n v="54"/>
    <x v="824"/>
    <d v="2017-12-14T00:00:00"/>
    <n v="16"/>
    <b v="1"/>
    <s v="Approved"/>
    <s v="WeareA2B"/>
    <s v="Standard"/>
    <s v="medium"/>
    <s v="medium"/>
    <n v="1292.8399999999999"/>
    <n v="13.44"/>
    <d v="2009-04-12T00:00:00"/>
    <n v="1279.3999999999999"/>
    <s v="M"/>
    <n v="13"/>
    <d v="1979-12-10T00:00:00"/>
    <n v="40.594085090055806"/>
    <s v="Staff Accountant I"/>
    <s v="Financial Services"/>
    <s v="Mass Customer"/>
    <s v="N"/>
    <s v="No"/>
    <n v="16"/>
    <m/>
  </r>
  <r>
    <n v="12655"/>
    <n v="30"/>
    <x v="825"/>
    <d v="2017-12-14T00:00:00"/>
    <n v="16"/>
    <b v="0"/>
    <s v="Approved"/>
    <s v="Solex"/>
    <s v="Standard"/>
    <s v="high"/>
    <s v="medium"/>
    <n v="748.17"/>
    <n v="448.9"/>
    <d v="2006-11-10T00:00:00"/>
    <n v="299.27"/>
    <s v="M"/>
    <n v="38"/>
    <d v="1992-04-08T00:00:00"/>
    <n v="28.257098788685944"/>
    <s v="Editor"/>
    <s v="Financial Services"/>
    <s v="Mass Customer"/>
    <s v="N"/>
    <s v="Yes"/>
    <n v="6"/>
    <m/>
  </r>
  <r>
    <n v="13090"/>
    <n v="65"/>
    <x v="826"/>
    <d v="2017-12-14T00:00:00"/>
    <n v="16"/>
    <b v="0"/>
    <s v="Approved"/>
    <s v="WeareA2B"/>
    <s v="Standard"/>
    <s v="medium"/>
    <s v="medium"/>
    <n v="1807.45"/>
    <n v="778.69"/>
    <d v="2010-08-20T00:00:00"/>
    <n v="1028.76"/>
    <s v="F"/>
    <n v="0"/>
    <d v="1959-05-11T00:00:00"/>
    <n v="61.191345364028408"/>
    <s v="Financial Analyst"/>
    <s v="Financial Services"/>
    <s v="Mass Customer"/>
    <s v="N"/>
    <s v="Yes"/>
    <n v="14"/>
    <m/>
  </r>
  <r>
    <n v="13140"/>
    <n v="49"/>
    <x v="827"/>
    <d v="2017-12-14T00:00:00"/>
    <n v="16"/>
    <b v="0"/>
    <s v="Approved"/>
    <s v="Trek Bicycles"/>
    <s v="Road"/>
    <s v="medium"/>
    <s v="medium"/>
    <n v="533.51"/>
    <n v="400.13"/>
    <d v="2012-06-04T00:00:00"/>
    <n v="133.38"/>
    <s v="M"/>
    <n v="27"/>
    <d v="1970-05-02T00:00:00"/>
    <n v="50.207783720192793"/>
    <s v="VP Quality Control"/>
    <s v="Telecommunications"/>
    <s v="Mass Customer"/>
    <s v="N"/>
    <s v="Yes"/>
    <n v="12"/>
    <m/>
  </r>
  <r>
    <n v="13447"/>
    <n v="58"/>
    <x v="828"/>
    <d v="2017-12-14T00:00:00"/>
    <n v="16"/>
    <b v="0"/>
    <s v="Approved"/>
    <s v="OHM Cycles"/>
    <s v="Standard"/>
    <s v="medium"/>
    <s v="medium"/>
    <n v="912.52"/>
    <n v="141.4"/>
    <d v="2015-10-18T00:00:00"/>
    <n v="771.12"/>
    <s v="F"/>
    <n v="96"/>
    <d v="1979-07-10T00:00:00"/>
    <n v="41.013263172247591"/>
    <s v="Environmental Tech"/>
    <s v="Manufacturing"/>
    <s v="Mass Customer"/>
    <s v="N"/>
    <s v="No"/>
    <n v="6"/>
    <m/>
  </r>
  <r>
    <n v="13595"/>
    <n v="92"/>
    <x v="829"/>
    <d v="2017-12-14T00:00:00"/>
    <n v="16"/>
    <b v="0"/>
    <s v="Approved"/>
    <s v="WeareA2B"/>
    <s v="Standard"/>
    <s v="medium"/>
    <s v="small"/>
    <n v="1415.01"/>
    <n v="1259.3599999999999"/>
    <d v="2016-03-29T00:00:00"/>
    <n v="155.65000000000009"/>
    <s v="M"/>
    <n v="63"/>
    <d v="1992-09-04T00:00:00"/>
    <n v="27.848879610603753"/>
    <s v="Recruiter"/>
    <s v="Manufacturing"/>
    <s v="Mass Customer"/>
    <s v="N"/>
    <s v="Yes"/>
    <n v="9"/>
    <m/>
  </r>
  <r>
    <n v="13763"/>
    <n v="12"/>
    <x v="830"/>
    <d v="2017-12-14T00:00:00"/>
    <n v="16"/>
    <b v="1"/>
    <s v="Approved"/>
    <s v="WeareA2B"/>
    <s v="Standard"/>
    <s v="medium"/>
    <s v="medium"/>
    <n v="1231.1500000000001"/>
    <n v="161.6"/>
    <d v="2016-07-09T00:00:00"/>
    <n v="1069.5500000000002"/>
    <s v="F"/>
    <n v="99"/>
    <d v="1959-10-04T00:00:00"/>
    <n v="60.791345364028409"/>
    <s v="Accounting Assistant IV"/>
    <s v="Manufacturing"/>
    <s v="Affluent Customer"/>
    <s v="N"/>
    <s v="Yes"/>
    <n v="15"/>
    <m/>
  </r>
  <r>
    <n v="14248"/>
    <n v="1"/>
    <x v="831"/>
    <d v="2017-12-14T00:00:00"/>
    <n v="16"/>
    <b v="1"/>
    <s v="Approved"/>
    <s v="Giant Bicycles"/>
    <s v="Standard"/>
    <s v="medium"/>
    <s v="medium"/>
    <n v="1403.5"/>
    <n v="954.82"/>
    <d v="2012-12-02T00:00:00"/>
    <n v="448.67999999999995"/>
    <s v="F"/>
    <n v="30"/>
    <d v="1988-03-01T00:00:00"/>
    <n v="32.363948103754439"/>
    <s v="Automation Specialist I"/>
    <s v="Manufacturing"/>
    <s v="Mass Customer"/>
    <s v="N"/>
    <s v="Yes"/>
    <n v="6"/>
    <m/>
  </r>
  <r>
    <n v="14278"/>
    <n v="2"/>
    <x v="769"/>
    <d v="2017-12-14T00:00:00"/>
    <n v="16"/>
    <b v="1"/>
    <s v="Approved"/>
    <s v="Solex"/>
    <s v="Standard"/>
    <s v="medium"/>
    <s v="medium"/>
    <n v="71.489999999999995"/>
    <n v="53.62"/>
    <d v="2012-12-02T00:00:00"/>
    <n v="17.869999999999997"/>
    <s v="M"/>
    <n v="9"/>
    <d v="1970-06-19T00:00:00"/>
    <n v="50.076276870877727"/>
    <s v="Administrative Assistant IV"/>
    <s v="Telecommunications"/>
    <s v="Mass Customer"/>
    <s v="N"/>
    <s v="No"/>
    <n v="19"/>
    <m/>
  </r>
  <r>
    <n v="14548"/>
    <n v="4"/>
    <x v="801"/>
    <d v="2017-12-14T00:00:00"/>
    <n v="16"/>
    <b v="0"/>
    <s v="Approved"/>
    <s v="Solex"/>
    <s v="Standard"/>
    <s v="medium"/>
    <s v="medium"/>
    <n v="1483.2"/>
    <n v="99.59"/>
    <d v="2016-07-09T00:00:00"/>
    <n v="1383.6100000000001"/>
    <s v="M"/>
    <n v="8"/>
    <d v="1973-11-20T00:00:00"/>
    <n v="46.65161933663115"/>
    <s v="Project Manager"/>
    <s v="n/a"/>
    <s v="High Net Worth"/>
    <s v="N"/>
    <s v="Yes"/>
    <n v="4"/>
    <m/>
  </r>
  <r>
    <n v="14813"/>
    <n v="70"/>
    <x v="832"/>
    <d v="2017-12-14T00:00:00"/>
    <n v="16"/>
    <b v="1"/>
    <s v="Approved"/>
    <s v="Trek Bicycles"/>
    <s v="Standard"/>
    <s v="high"/>
    <s v="medium"/>
    <n v="495.72"/>
    <n v="297.43"/>
    <d v="2015-04-11T00:00:00"/>
    <n v="198.29000000000002"/>
    <s v="M"/>
    <n v="46"/>
    <d v="1961-07-03T00:00:00"/>
    <n v="59.043400158548955"/>
    <n v="0"/>
    <s v="Financial Services"/>
    <s v="Mass Customer"/>
    <s v="N"/>
    <s v="No"/>
    <n v="14"/>
    <m/>
  </r>
  <r>
    <n v="14931"/>
    <n v="31"/>
    <x v="350"/>
    <d v="2017-12-14T00:00:00"/>
    <n v="16"/>
    <b v="1"/>
    <s v="Approved"/>
    <s v="Giant Bicycles"/>
    <s v="Standard"/>
    <s v="medium"/>
    <s v="medium"/>
    <n v="230.91"/>
    <n v="173.18"/>
    <d v="2002-03-22T00:00:00"/>
    <n v="57.72999999999999"/>
    <s v="F"/>
    <n v="93"/>
    <d v="1953-10-12T00:00:00"/>
    <n v="66.77216728183663"/>
    <s v="Executive Secretary"/>
    <s v="Health"/>
    <s v="Mass Customer"/>
    <s v="N"/>
    <s v="Yes"/>
    <n v="11"/>
    <m/>
  </r>
  <r>
    <n v="15164"/>
    <n v="34"/>
    <x v="833"/>
    <d v="2017-12-14T00:00:00"/>
    <n v="16"/>
    <b v="0"/>
    <s v="Approved"/>
    <s v="WeareA2B"/>
    <s v="Standard"/>
    <s v="medium"/>
    <s v="medium"/>
    <n v="1231.1500000000001"/>
    <n v="161.6"/>
    <d v="2010-05-05T00:00:00"/>
    <n v="1069.5500000000002"/>
    <s v="M"/>
    <n v="60"/>
    <d v="1978-04-14T00:00:00"/>
    <n v="42.251619336631151"/>
    <n v="0"/>
    <s v="Health"/>
    <s v="High Net Worth"/>
    <s v="N"/>
    <s v="Yes"/>
    <n v="11"/>
    <m/>
  </r>
  <r>
    <n v="15443"/>
    <n v="34"/>
    <x v="834"/>
    <d v="2017-12-14T00:00:00"/>
    <n v="16"/>
    <b v="0"/>
    <s v="Approved"/>
    <s v="Norco Bicycles"/>
    <s v="Road"/>
    <s v="high"/>
    <s v="large"/>
    <n v="774.53"/>
    <n v="464.72"/>
    <d v="2012-06-04T00:00:00"/>
    <n v="309.80999999999995"/>
    <s v="M"/>
    <n v="19"/>
    <d v="2000-08-11T00:00:00"/>
    <n v="19.909153583206493"/>
    <s v="Information Systems Manager"/>
    <s v="Manufacturing"/>
    <s v="Affluent Customer"/>
    <s v="N"/>
    <s v="No"/>
    <n v="2"/>
    <m/>
  </r>
  <r>
    <n v="16487"/>
    <n v="92"/>
    <x v="835"/>
    <d v="2017-12-14T00:00:00"/>
    <n v="16"/>
    <b v="0"/>
    <s v="Approved"/>
    <s v="WeareA2B"/>
    <s v="Standard"/>
    <s v="medium"/>
    <s v="small"/>
    <n v="1415.01"/>
    <n v="1259.3599999999999"/>
    <d v="2003-01-05T00:00:00"/>
    <n v="155.65000000000009"/>
    <s v="M"/>
    <n v="37"/>
    <d v="1986-03-21T00:00:00"/>
    <n v="34.311893309233888"/>
    <s v="Help Desk Technician"/>
    <s v="IT"/>
    <s v="Mass Customer"/>
    <s v="N"/>
    <s v="No"/>
    <n v="4"/>
    <m/>
  </r>
  <r>
    <n v="16600"/>
    <n v="56"/>
    <x v="836"/>
    <d v="2017-12-14T00:00:00"/>
    <n v="16"/>
    <b v="1"/>
    <s v="Approved"/>
    <s v="OHM Cycles"/>
    <s v="Standard"/>
    <s v="medium"/>
    <s v="medium"/>
    <n v="183.86"/>
    <n v="137.9"/>
    <d v="1993-07-20T00:00:00"/>
    <n v="45.960000000000008"/>
    <s v="F"/>
    <n v="16"/>
    <d v="1975-04-22T00:00:00"/>
    <n v="45.232441254439372"/>
    <n v="0"/>
    <s v="Retail"/>
    <s v="Mass Customer"/>
    <s v="N"/>
    <s v="Yes"/>
    <n v="14"/>
    <m/>
  </r>
  <r>
    <n v="17726"/>
    <n v="12"/>
    <x v="837"/>
    <d v="2017-12-14T00:00:00"/>
    <n v="16"/>
    <b v="0"/>
    <s v="Approved"/>
    <s v="Giant Bicycles"/>
    <s v="Standard"/>
    <s v="medium"/>
    <s v="large"/>
    <n v="1765.3"/>
    <n v="709.48"/>
    <d v="2003-09-09T00:00:00"/>
    <n v="1055.82"/>
    <s v="M"/>
    <n v="97"/>
    <d v="1977-11-10T00:00:00"/>
    <n v="42.676276870877729"/>
    <n v="0"/>
    <s v="Manufacturing"/>
    <s v="High Net Worth"/>
    <s v="N"/>
    <s v="Yes"/>
    <n v="22"/>
    <m/>
  </r>
  <r>
    <n v="17787"/>
    <n v="85"/>
    <x v="838"/>
    <d v="2017-12-14T00:00:00"/>
    <n v="16"/>
    <b v="0"/>
    <s v="Approved"/>
    <s v="WeareA2B"/>
    <s v="Standard"/>
    <s v="medium"/>
    <s v="medium"/>
    <n v="752.64"/>
    <n v="205.36"/>
    <d v="1997-08-25T00:00:00"/>
    <n v="547.28"/>
    <s v="M"/>
    <n v="60"/>
    <d v="1999-11-26T00:00:00"/>
    <n v="20.618742624302381"/>
    <n v="0"/>
    <s v="IT"/>
    <s v="Mass Customer"/>
    <s v="N"/>
    <s v="Yes"/>
    <n v="3"/>
    <m/>
  </r>
  <r>
    <n v="18048"/>
    <n v="3"/>
    <x v="839"/>
    <d v="2017-12-14T00:00:00"/>
    <n v="16"/>
    <b v="0"/>
    <s v="Approved"/>
    <s v="Trek Bicycles"/>
    <s v="Standard"/>
    <s v="medium"/>
    <s v="large"/>
    <n v="2091.4699999999998"/>
    <n v="388.92"/>
    <d v="2012-09-15T00:00:00"/>
    <n v="1702.5499999999997"/>
    <s v="M"/>
    <n v="39"/>
    <d v="1990-02-10T00:00:00"/>
    <n v="30.416002898274986"/>
    <s v="General Manager"/>
    <s v="n/a"/>
    <s v="Mass Customer"/>
    <s v="N"/>
    <s v="No"/>
    <n v="18"/>
    <m/>
  </r>
  <r>
    <n v="18358"/>
    <n v="33"/>
    <x v="61"/>
    <d v="2017-12-14T00:00:00"/>
    <n v="16"/>
    <b v="0"/>
    <s v="Approved"/>
    <s v="Giant Bicycles"/>
    <s v="Standard"/>
    <s v="medium"/>
    <s v="small"/>
    <n v="1311.44"/>
    <n v="1167.18"/>
    <d v="2010-06-07T00:00:00"/>
    <n v="144.26"/>
    <s v="M"/>
    <n v="63"/>
    <d v="1988-10-01T00:00:00"/>
    <n v="31.777646733891423"/>
    <s v="Quality Engineer"/>
    <s v="Financial Services"/>
    <s v="Mass Customer"/>
    <s v="N"/>
    <s v="Yes"/>
    <n v="9"/>
    <m/>
  </r>
  <r>
    <n v="18798"/>
    <n v="28"/>
    <x v="840"/>
    <d v="2017-12-14T00:00:00"/>
    <n v="16"/>
    <b v="0"/>
    <s v="Approved"/>
    <s v="Norco Bicycles"/>
    <s v="Standard"/>
    <s v="medium"/>
    <s v="small"/>
    <n v="1216.1400000000001"/>
    <n v="1082.3599999999999"/>
    <d v="1995-12-19T00:00:00"/>
    <n v="133.7800000000002"/>
    <s v="M"/>
    <n v="68"/>
    <d v="1997-03-28T00:00:00"/>
    <n v="23.284496048959916"/>
    <n v="0"/>
    <s v="Manufacturing"/>
    <s v="Mass Customer"/>
    <s v="N"/>
    <s v="Yes"/>
    <n v="2"/>
    <m/>
  </r>
  <r>
    <n v="19228"/>
    <n v="45"/>
    <x v="841"/>
    <d v="2017-12-14T00:00:00"/>
    <n v="16"/>
    <b v="0"/>
    <s v="Approved"/>
    <s v="Trek Bicycles"/>
    <s v="Road"/>
    <s v="low"/>
    <s v="medium"/>
    <n v="980.37"/>
    <n v="234.43"/>
    <d v="2004-09-28T00:00:00"/>
    <n v="745.94"/>
    <s v="F"/>
    <n v="96"/>
    <d v="1978-09-02T00:00:00"/>
    <n v="41.865317966768139"/>
    <s v="Analyst Programmer"/>
    <s v="Health"/>
    <s v="High Net Worth"/>
    <s v="N"/>
    <s v="No"/>
    <n v="14"/>
    <m/>
  </r>
  <r>
    <n v="19781"/>
    <n v="92"/>
    <x v="235"/>
    <d v="2017-12-14T00:00:00"/>
    <n v="16"/>
    <b v="1"/>
    <s v="Approved"/>
    <s v="WeareA2B"/>
    <s v="Standard"/>
    <s v="medium"/>
    <s v="small"/>
    <n v="1415.01"/>
    <n v="1259.3599999999999"/>
    <d v="2013-06-09T00:00:00"/>
    <n v="155.65000000000009"/>
    <s v="M"/>
    <n v="74"/>
    <d v="1967-01-22T00:00:00"/>
    <n v="53.484496048959919"/>
    <s v="Speech Pathologist"/>
    <s v="Health"/>
    <s v="Mass Customer"/>
    <s v="N"/>
    <s v="Yes"/>
    <n v="14"/>
    <m/>
  </r>
  <r>
    <n v="19852"/>
    <n v="11"/>
    <x v="842"/>
    <d v="2017-12-14T00:00:00"/>
    <n v="16"/>
    <b v="1"/>
    <s v="Approved"/>
    <s v="Giant Bicycles"/>
    <s v="Standard"/>
    <s v="high"/>
    <s v="medium"/>
    <n v="1274.93"/>
    <n v="764.96"/>
    <d v="1996-11-09T00:00:00"/>
    <n v="509.97"/>
    <s v="M"/>
    <n v="6"/>
    <d v="1988-12-19T00:00:00"/>
    <n v="31.561208377727041"/>
    <s v="Food Chemist"/>
    <s v="Health"/>
    <s v="Affluent Customer"/>
    <s v="N"/>
    <s v="Yes"/>
    <n v="16"/>
    <m/>
  </r>
  <r>
    <n v="306"/>
    <n v="25"/>
    <x v="843"/>
    <d v="2017-12-13T00:00:00"/>
    <n v="17"/>
    <b v="0"/>
    <s v="Approved"/>
    <s v="OHM Cycles"/>
    <s v="Standard"/>
    <s v="high"/>
    <s v="medium"/>
    <n v="2005.66"/>
    <n v="1203.4000000000001"/>
    <d v="2015-10-18T00:00:00"/>
    <n v="802.26"/>
    <s v="M"/>
    <n v="10"/>
    <d v="1975-11-19T00:00:00"/>
    <n v="44.65435906265855"/>
    <s v="Structural Engineer"/>
    <s v="n/a"/>
    <s v="High Net Worth"/>
    <s v="N"/>
    <s v="Yes"/>
    <n v="4"/>
    <m/>
  </r>
  <r>
    <n v="689"/>
    <n v="88"/>
    <x v="789"/>
    <d v="2017-12-13T00:00:00"/>
    <n v="17"/>
    <b v="1"/>
    <s v="Approved"/>
    <s v="Norco Bicycles"/>
    <s v="Standard"/>
    <s v="high"/>
    <s v="small"/>
    <n v="1661.92"/>
    <n v="1479.11"/>
    <d v="2010-05-05T00:00:00"/>
    <n v="182.81000000000017"/>
    <s v="M"/>
    <n v="12"/>
    <d v="1970-02-10T00:00:00"/>
    <n v="50.429701528411975"/>
    <s v="Executive Secretary"/>
    <s v="n/a"/>
    <s v="High Net Worth"/>
    <s v="N"/>
    <s v="Yes"/>
    <n v="11"/>
    <m/>
  </r>
  <r>
    <n v="725"/>
    <n v="29"/>
    <x v="844"/>
    <d v="2017-12-13T00:00:00"/>
    <n v="17"/>
    <b v="1"/>
    <s v="Approved"/>
    <s v="Norco Bicycles"/>
    <s v="Road"/>
    <s v="medium"/>
    <s v="medium"/>
    <n v="543.39"/>
    <n v="407.54"/>
    <d v="2016-11-22T00:00:00"/>
    <n v="135.84999999999997"/>
    <s v="F"/>
    <n v="12"/>
    <d v="1977-06-07T00:00:00"/>
    <n v="43.103674131151699"/>
    <s v="Assistant Media Planner"/>
    <s v="Entertainment"/>
    <s v="Mass Customer"/>
    <s v="N"/>
    <s v="No"/>
    <n v="10"/>
    <m/>
  </r>
  <r>
    <n v="958"/>
    <n v="15"/>
    <x v="845"/>
    <d v="2017-12-13T00:00:00"/>
    <n v="17"/>
    <b v="1"/>
    <s v="Approved"/>
    <s v="Norco Bicycles"/>
    <s v="Standard"/>
    <s v="low"/>
    <s v="medium"/>
    <n v="958.74"/>
    <n v="748.9"/>
    <d v="2005-12-07T00:00:00"/>
    <n v="209.84000000000003"/>
    <s v="M"/>
    <n v="34"/>
    <d v="1986-08-08T00:00:00"/>
    <n v="33.928331665398275"/>
    <s v="Environmental Tech"/>
    <s v="Property"/>
    <s v="Mass Customer"/>
    <s v="N"/>
    <s v="No"/>
    <n v="13"/>
    <m/>
  </r>
  <r>
    <n v="1018"/>
    <n v="43"/>
    <x v="846"/>
    <d v="2017-12-13T00:00:00"/>
    <n v="17"/>
    <b v="0"/>
    <s v="Approved"/>
    <s v="Norco Bicycles"/>
    <s v="Standard"/>
    <s v="medium"/>
    <s v="medium"/>
    <n v="1555.58"/>
    <n v="818.01"/>
    <d v="2004-08-07T00:00:00"/>
    <n v="737.56999999999994"/>
    <s v="F"/>
    <n v="20"/>
    <d v="1959-07-13T00:00:00"/>
    <n v="61.018742624302384"/>
    <s v="Systems Administrator I"/>
    <s v="Property"/>
    <s v="High Net Worth"/>
    <s v="N"/>
    <s v="Yes"/>
    <n v="14"/>
    <m/>
  </r>
  <r>
    <n v="1454"/>
    <n v="1"/>
    <x v="847"/>
    <d v="2017-12-13T00:00:00"/>
    <n v="17"/>
    <b v="1"/>
    <s v="Approved"/>
    <s v="Giant Bicycles"/>
    <s v="Standard"/>
    <s v="medium"/>
    <s v="medium"/>
    <n v="1403.5"/>
    <n v="954.82"/>
    <d v="2005-08-09T00:00:00"/>
    <n v="448.67999999999995"/>
    <s v="F"/>
    <n v="44"/>
    <d v="1975-11-05T00:00:00"/>
    <n v="44.692715227042108"/>
    <s v="Budget/Accounting Analyst III"/>
    <s v="Health"/>
    <s v="Affluent Customer"/>
    <s v="N"/>
    <s v="Yes"/>
    <n v="6"/>
    <m/>
  </r>
  <r>
    <n v="1530"/>
    <n v="68"/>
    <x v="848"/>
    <d v="2017-12-13T00:00:00"/>
    <n v="17"/>
    <b v="1"/>
    <s v="Approved"/>
    <s v="OHM Cycles"/>
    <s v="Standard"/>
    <s v="medium"/>
    <s v="medium"/>
    <n v="1636.9"/>
    <n v="44.71"/>
    <d v="2010-08-20T00:00:00"/>
    <n v="1592.19"/>
    <s v="U"/>
    <n v="81"/>
    <d v="1899-12-30T00:00:00"/>
    <n v="0"/>
    <s v="Programmer II"/>
    <s v="IT"/>
    <s v="Mass Customer"/>
    <s v="N"/>
    <s v="No"/>
    <n v="0"/>
    <m/>
  </r>
  <r>
    <n v="1610"/>
    <n v="85"/>
    <x v="849"/>
    <d v="2017-12-13T00:00:00"/>
    <n v="17"/>
    <b v="0"/>
    <s v="Approved"/>
    <s v="WeareA2B"/>
    <s v="Standard"/>
    <s v="medium"/>
    <s v="medium"/>
    <n v="1228.07"/>
    <n v="400.91"/>
    <d v="2000-05-22T00:00:00"/>
    <n v="827.15999999999985"/>
    <s v="M"/>
    <n v="38"/>
    <d v="1967-02-09T00:00:00"/>
    <n v="53.435180980466768"/>
    <s v="Administrative Assistant IV"/>
    <s v="Argiculture"/>
    <s v="High Net Worth"/>
    <s v="N"/>
    <s v="No"/>
    <n v="11"/>
    <m/>
  </r>
  <r>
    <n v="1728"/>
    <n v="20"/>
    <x v="850"/>
    <d v="2017-12-13T00:00:00"/>
    <n v="17"/>
    <b v="0"/>
    <s v="Approved"/>
    <s v="Trek Bicycles"/>
    <s v="Standard"/>
    <s v="medium"/>
    <s v="small"/>
    <n v="1775.81"/>
    <n v="1580.47"/>
    <d v="1999-06-23T00:00:00"/>
    <n v="195.33999999999992"/>
    <s v="U"/>
    <n v="67"/>
    <d v="1899-12-30T00:00:00"/>
    <n v="0"/>
    <s v="Registered Nurse"/>
    <s v="Health"/>
    <s v="Mass Customer"/>
    <s v="N"/>
    <s v="Yes"/>
    <n v="0"/>
    <m/>
  </r>
  <r>
    <n v="1783"/>
    <n v="53"/>
    <x v="851"/>
    <d v="2017-12-13T00:00:00"/>
    <n v="17"/>
    <b v="0"/>
    <s v="Approved"/>
    <s v="OHM Cycles"/>
    <s v="Standard"/>
    <s v="medium"/>
    <s v="medium"/>
    <n v="795.34"/>
    <n v="101.58"/>
    <d v="1997-10-04T00:00:00"/>
    <n v="693.76"/>
    <s v="F"/>
    <n v="55"/>
    <d v="1977-12-03T00:00:00"/>
    <n v="42.613263172247585"/>
    <s v="Research Assistant I"/>
    <s v="Argiculture"/>
    <s v="Mass Customer"/>
    <s v="N"/>
    <s v="Yes"/>
    <n v="15"/>
    <m/>
  </r>
  <r>
    <n v="2026"/>
    <n v="65"/>
    <x v="852"/>
    <d v="2017-12-13T00:00:00"/>
    <n v="17"/>
    <b v="1"/>
    <s v="Approved"/>
    <s v="WeareA2B"/>
    <s v="Standard"/>
    <s v="medium"/>
    <s v="medium"/>
    <n v="1807.45"/>
    <n v="778.69"/>
    <d v="2015-05-21T00:00:00"/>
    <n v="1028.76"/>
    <s v="M"/>
    <n v="30"/>
    <d v="1977-11-30T00:00:00"/>
    <n v="42.621482350329778"/>
    <s v="Research Assistant IV"/>
    <s v="Retail"/>
    <s v="Mass Customer"/>
    <s v="N"/>
    <s v="No"/>
    <n v="14"/>
    <m/>
  </r>
  <r>
    <n v="2528"/>
    <n v="14"/>
    <x v="853"/>
    <d v="2017-12-13T00:00:00"/>
    <n v="17"/>
    <b v="1"/>
    <s v="Approved"/>
    <s v="Solex"/>
    <s v="Standard"/>
    <s v="high"/>
    <s v="large"/>
    <n v="1842.92"/>
    <n v="1105.75"/>
    <d v="1995-10-24T00:00:00"/>
    <n v="737.17000000000007"/>
    <s v="U"/>
    <n v="1"/>
    <d v="1899-12-30T00:00:00"/>
    <n v="0"/>
    <s v="Physical Therapy Assistant"/>
    <s v="IT"/>
    <s v="High Net Worth"/>
    <s v="N"/>
    <s v="No"/>
    <n v="0"/>
    <m/>
  </r>
  <r>
    <n v="3132"/>
    <n v="52"/>
    <x v="854"/>
    <d v="2017-12-13T00:00:00"/>
    <n v="17"/>
    <b v="1"/>
    <s v="Approved"/>
    <s v="OHM Cycles"/>
    <s v="Road"/>
    <s v="medium"/>
    <s v="medium"/>
    <n v="1280.28"/>
    <n v="829.51"/>
    <d v="2001-11-25T00:00:00"/>
    <n v="450.77"/>
    <s v="F"/>
    <n v="35"/>
    <d v="1978-01-30T00:00:00"/>
    <n v="42.454359062658547"/>
    <s v="Speech Pathologist"/>
    <s v="Manufacturing"/>
    <s v="Mass Customer"/>
    <s v="N"/>
    <s v="No"/>
    <n v="15"/>
    <m/>
  </r>
  <r>
    <n v="3420"/>
    <n v="50"/>
    <x v="615"/>
    <d v="2017-12-13T00:00:00"/>
    <n v="17"/>
    <b v="0"/>
    <s v="Approved"/>
    <s v="WeareA2B"/>
    <s v="Standard"/>
    <s v="medium"/>
    <s v="small"/>
    <n v="175.89"/>
    <n v="131.91999999999999"/>
    <d v="2003-02-16T00:00:00"/>
    <n v="43.97"/>
    <s v="F"/>
    <n v="86"/>
    <d v="1977-01-14T00:00:00"/>
    <n v="43.498194679096905"/>
    <s v="Senior Quality Engineer"/>
    <s v="Retail"/>
    <s v="Mass Customer"/>
    <s v="N"/>
    <s v="No"/>
    <n v="15"/>
    <m/>
  </r>
  <r>
    <n v="3520"/>
    <n v="18"/>
    <x v="855"/>
    <d v="2017-12-13T00:00:00"/>
    <n v="17"/>
    <b v="0"/>
    <s v="Approved"/>
    <s v="Solex"/>
    <s v="Standard"/>
    <s v="medium"/>
    <s v="medium"/>
    <n v="575.27"/>
    <n v="431.45"/>
    <d v="1993-05-26T00:00:00"/>
    <n v="143.82"/>
    <s v="F"/>
    <n v="77"/>
    <d v="1980-02-25T00:00:00"/>
    <n v="40.383126185946217"/>
    <s v="Associate Professor"/>
    <s v="n/a"/>
    <s v="Affluent Customer"/>
    <s v="N"/>
    <s v="Yes"/>
    <n v="7"/>
    <m/>
  </r>
  <r>
    <n v="4285"/>
    <n v="0"/>
    <x v="856"/>
    <d v="2017-12-13T00:00:00"/>
    <n v="17"/>
    <b v="1"/>
    <s v="Approved"/>
    <s v="OHM Cycles"/>
    <s v="Standard"/>
    <s v="medium"/>
    <s v="medium"/>
    <n v="183.86"/>
    <n v="137.9"/>
    <d v="2012-05-18T00:00:00"/>
    <n v="45.960000000000008"/>
    <s v="M"/>
    <n v="73"/>
    <d v="1996-12-12T00:00:00"/>
    <n v="23.574907007864027"/>
    <s v="Environmental Specialist"/>
    <s v="Health"/>
    <s v="High Net Worth"/>
    <s v="N"/>
    <s v="Yes"/>
    <n v="5"/>
    <m/>
  </r>
  <r>
    <n v="4523"/>
    <n v="98"/>
    <x v="857"/>
    <d v="2017-12-13T00:00:00"/>
    <n v="17"/>
    <b v="1"/>
    <s v="Approved"/>
    <s v="Trek Bicycles"/>
    <s v="Standard"/>
    <s v="high"/>
    <s v="medium"/>
    <n v="358.39"/>
    <n v="215.03"/>
    <d v="1991-05-06T00:00:00"/>
    <n v="143.35999999999999"/>
    <s v="F"/>
    <n v="48"/>
    <d v="1996-10-29T00:00:00"/>
    <n v="23.695454953069508"/>
    <s v="Accountant II"/>
    <s v="Entertainment"/>
    <s v="Affluent Customer"/>
    <s v="N"/>
    <s v="Yes"/>
    <n v="6"/>
    <m/>
  </r>
  <r>
    <n v="5469"/>
    <n v="100"/>
    <x v="858"/>
    <d v="2017-12-13T00:00:00"/>
    <n v="17"/>
    <b v="1"/>
    <s v="Approved"/>
    <s v="Trek Bicycles"/>
    <s v="Standard"/>
    <s v="medium"/>
    <s v="small"/>
    <n v="1386.84"/>
    <n v="1234.29"/>
    <d v="2002-10-10T00:00:00"/>
    <n v="152.54999999999995"/>
    <s v="M"/>
    <n v="73"/>
    <d v="1991-03-17T00:00:00"/>
    <n v="29.320112487316081"/>
    <s v="Information Systems Manager"/>
    <s v="Retail"/>
    <s v="High Net Worth"/>
    <s v="N"/>
    <s v="No"/>
    <n v="12"/>
    <m/>
  </r>
  <r>
    <n v="5645"/>
    <n v="63"/>
    <x v="859"/>
    <d v="2017-12-13T00:00:00"/>
    <n v="17"/>
    <b v="0"/>
    <s v="Approved"/>
    <s v="Solex"/>
    <s v="Standard"/>
    <s v="medium"/>
    <s v="medium"/>
    <n v="1483.2"/>
    <n v="99.59"/>
    <d v="2015-05-21T00:00:00"/>
    <n v="1383.6100000000001"/>
    <s v="M"/>
    <n v="14"/>
    <d v="1994-02-11T00:00:00"/>
    <n v="26.410523446220189"/>
    <s v="Community Outreach Specialist"/>
    <s v="IT"/>
    <s v="Affluent Customer"/>
    <s v="N"/>
    <s v="Yes"/>
    <n v="8"/>
    <m/>
  </r>
  <r>
    <n v="5900"/>
    <n v="85"/>
    <x v="492"/>
    <d v="2017-12-13T00:00:00"/>
    <n v="17"/>
    <b v="1"/>
    <s v="Approved"/>
    <s v="WeareA2B"/>
    <s v="Standard"/>
    <s v="medium"/>
    <s v="medium"/>
    <n v="752.64"/>
    <n v="205.36"/>
    <d v="1993-04-20T00:00:00"/>
    <n v="547.28"/>
    <s v="F"/>
    <n v="46"/>
    <d v="1970-10-27T00:00:00"/>
    <n v="49.720112487316079"/>
    <n v="0"/>
    <s v="Financial Services"/>
    <s v="Affluent Customer"/>
    <s v="N"/>
    <s v="Yes"/>
    <n v="19"/>
    <m/>
  </r>
  <r>
    <n v="6096"/>
    <n v="82"/>
    <x v="860"/>
    <d v="2017-12-13T00:00:00"/>
    <n v="17"/>
    <b v="0"/>
    <s v="Approved"/>
    <s v="Norco Bicycles"/>
    <s v="Standard"/>
    <s v="high"/>
    <s v="medium"/>
    <n v="1148.6400000000001"/>
    <n v="689.18"/>
    <d v="2015-08-10T00:00:00"/>
    <n v="459.46000000000015"/>
    <s v="M"/>
    <n v="46"/>
    <d v="1976-03-11T00:00:00"/>
    <n v="44.34477002156266"/>
    <s v="Quality Control Specialist"/>
    <s v="Retail"/>
    <s v="Affluent Customer"/>
    <s v="N"/>
    <s v="No"/>
    <n v="18"/>
    <m/>
  </r>
  <r>
    <n v="6584"/>
    <n v="45"/>
    <x v="861"/>
    <d v="2017-12-13T00:00:00"/>
    <n v="17"/>
    <b v="0"/>
    <s v="Approved"/>
    <s v="Solex"/>
    <s v="Standard"/>
    <s v="medium"/>
    <s v="medium"/>
    <n v="441.49"/>
    <n v="84.99"/>
    <d v="2006-10-01T00:00:00"/>
    <n v="356.5"/>
    <s v="F"/>
    <n v="58"/>
    <d v="1979-05-23T00:00:00"/>
    <n v="41.144770021562657"/>
    <s v="Web Designer IV"/>
    <s v="n/a"/>
    <s v="Affluent Customer"/>
    <s v="N"/>
    <s v="Yes"/>
    <n v="5"/>
    <m/>
  </r>
  <r>
    <n v="6779"/>
    <n v="37"/>
    <x v="862"/>
    <d v="2017-12-13T00:00:00"/>
    <n v="17"/>
    <b v="0"/>
    <s v="Approved"/>
    <s v="OHM Cycles"/>
    <s v="Standard"/>
    <s v="low"/>
    <s v="medium"/>
    <n v="1793.43"/>
    <n v="248.82"/>
    <d v="2010-06-07T00:00:00"/>
    <n v="1544.6100000000001"/>
    <s v="U"/>
    <n v="35"/>
    <d v="1899-12-30T00:00:00"/>
    <n v="0"/>
    <s v="Internal Auditor"/>
    <s v="IT"/>
    <s v="Mass Customer"/>
    <s v="N"/>
    <s v="Yes"/>
    <n v="0"/>
    <m/>
  </r>
  <r>
    <n v="6992"/>
    <n v="0"/>
    <x v="863"/>
    <d v="2017-12-13T00:00:00"/>
    <n v="17"/>
    <b v="0"/>
    <s v="Approved"/>
    <s v="Trek Bicycles"/>
    <s v="Standard"/>
    <s v="high"/>
    <s v="medium"/>
    <n v="358.39"/>
    <n v="215.03"/>
    <d v="2004-01-16T00:00:00"/>
    <n v="143.35999999999999"/>
    <s v="F"/>
    <n v="16"/>
    <d v="1967-09-07T00:00:00"/>
    <n v="52.859838514713338"/>
    <s v="Librarian"/>
    <s v="Entertainment"/>
    <s v="High Net Worth"/>
    <s v="N"/>
    <s v="No"/>
    <n v="7"/>
    <m/>
  </r>
  <r>
    <n v="7824"/>
    <n v="77"/>
    <x v="159"/>
    <d v="2017-12-13T00:00:00"/>
    <n v="17"/>
    <b v="1"/>
    <s v="Approved"/>
    <s v="Norco Bicycles"/>
    <s v="Road"/>
    <s v="medium"/>
    <s v="large"/>
    <n v="1240.31"/>
    <n v="795.1"/>
    <d v="2004-12-18T00:00:00"/>
    <n v="445.20999999999992"/>
    <s v="F"/>
    <n v="6"/>
    <d v="1962-08-16T00:00:00"/>
    <n v="57.922852213343475"/>
    <s v="Nuclear Power Engineer"/>
    <s v="Manufacturing"/>
    <s v="Mass Customer"/>
    <s v="N"/>
    <s v="Yes"/>
    <n v="7"/>
    <m/>
  </r>
  <r>
    <n v="8196"/>
    <n v="76"/>
    <x v="864"/>
    <d v="2017-12-13T00:00:00"/>
    <n v="17"/>
    <b v="1"/>
    <s v="Approved"/>
    <s v="WeareA2B"/>
    <s v="Road"/>
    <s v="low"/>
    <s v="small"/>
    <n v="1172.78"/>
    <n v="1043.77"/>
    <d v="2002-10-10T00:00:00"/>
    <n v="129.01"/>
    <s v="U"/>
    <n v="32"/>
    <d v="1899-12-30T00:00:00"/>
    <n v="0"/>
    <s v="Office Assistant IV"/>
    <s v="IT"/>
    <s v="High Net Worth"/>
    <s v="N"/>
    <s v="No"/>
    <n v="0"/>
    <m/>
  </r>
  <r>
    <n v="9041"/>
    <n v="6"/>
    <x v="865"/>
    <d v="2017-12-13T00:00:00"/>
    <n v="17"/>
    <b v="1"/>
    <s v="Approved"/>
    <s v="OHM Cycles"/>
    <s v="Standard"/>
    <s v="high"/>
    <s v="medium"/>
    <n v="227.88"/>
    <n v="136.72999999999999"/>
    <d v="2003-08-05T00:00:00"/>
    <n v="91.15"/>
    <s v="F"/>
    <n v="53"/>
    <d v="1995-01-17T00:00:00"/>
    <n v="25.479016596905122"/>
    <s v="Desktop Support Technician"/>
    <s v="Health"/>
    <s v="Mass Customer"/>
    <s v="N"/>
    <s v="Yes"/>
    <n v="3"/>
    <m/>
  </r>
  <r>
    <n v="9417"/>
    <n v="1"/>
    <x v="866"/>
    <d v="2017-12-13T00:00:00"/>
    <n v="17"/>
    <b v="1"/>
    <s v="Approved"/>
    <s v="Giant Bicycles"/>
    <s v="Standard"/>
    <s v="medium"/>
    <s v="medium"/>
    <n v="1403.5"/>
    <n v="954.82"/>
    <d v="1991-11-07T00:00:00"/>
    <n v="448.67999999999995"/>
    <s v="F"/>
    <n v="77"/>
    <d v="1978-12-10T00:00:00"/>
    <n v="41.594085090055806"/>
    <s v="Sales Representative"/>
    <s v="Retail"/>
    <s v="Mass Customer"/>
    <s v="N"/>
    <s v="Yes"/>
    <n v="18"/>
    <m/>
  </r>
  <r>
    <n v="9551"/>
    <n v="91"/>
    <x v="319"/>
    <d v="2017-12-13T00:00:00"/>
    <n v="17"/>
    <b v="0"/>
    <s v="Approved"/>
    <s v="Solex"/>
    <s v="Standard"/>
    <s v="medium"/>
    <s v="medium"/>
    <n v="100.35"/>
    <n v="75.260000000000005"/>
    <d v="1999-07-26T00:00:00"/>
    <n v="25.089999999999989"/>
    <s v="F"/>
    <n v="41"/>
    <d v="1978-04-23T00:00:00"/>
    <n v="42.226961802384572"/>
    <n v="0"/>
    <s v="Manufacturing"/>
    <s v="Mass Customer"/>
    <s v="N"/>
    <s v="No"/>
    <n v="17"/>
    <m/>
  </r>
  <r>
    <n v="10114"/>
    <n v="41"/>
    <x v="867"/>
    <d v="2017-12-13T00:00:00"/>
    <n v="17"/>
    <b v="1"/>
    <s v="Approved"/>
    <s v="Norco Bicycles"/>
    <s v="Standard"/>
    <s v="low"/>
    <s v="medium"/>
    <n v="958.74"/>
    <n v="748.9"/>
    <d v="2005-12-07T00:00:00"/>
    <n v="209.84000000000003"/>
    <s v="M"/>
    <n v="45"/>
    <d v="1975-02-23T00:00:00"/>
    <n v="45.39134536402841"/>
    <s v="Paralegal"/>
    <s v="Financial Services"/>
    <s v="High Net Worth"/>
    <s v="N"/>
    <s v="No"/>
    <n v="10"/>
    <m/>
  </r>
  <r>
    <n v="10333"/>
    <n v="45"/>
    <x v="182"/>
    <d v="2017-12-13T00:00:00"/>
    <n v="17"/>
    <b v="1"/>
    <s v="Approved"/>
    <s v="Solex"/>
    <s v="Standard"/>
    <s v="medium"/>
    <s v="medium"/>
    <n v="441.49"/>
    <n v="84.99"/>
    <d v="1997-02-09T00:00:00"/>
    <n v="356.5"/>
    <s v="M"/>
    <n v="94"/>
    <d v="1968-01-21T00:00:00"/>
    <n v="52.487235774987312"/>
    <s v="Accountant III"/>
    <s v="Health"/>
    <s v="Mass Customer"/>
    <s v="N"/>
    <s v="Yes"/>
    <n v="11"/>
    <m/>
  </r>
  <r>
    <n v="11353"/>
    <n v="93"/>
    <x v="868"/>
    <d v="2017-12-13T00:00:00"/>
    <n v="17"/>
    <b v="1"/>
    <s v="Approved"/>
    <s v="OHM Cycles"/>
    <s v="Standard"/>
    <s v="high"/>
    <s v="medium"/>
    <n v="1458.17"/>
    <n v="874.9"/>
    <d v="1999-12-04T00:00:00"/>
    <n v="583.2700000000001"/>
    <s v="M"/>
    <n v="36"/>
    <d v="1973-02-04T00:00:00"/>
    <n v="47.443400158548961"/>
    <s v="Human Resources Assistant III"/>
    <s v="Property"/>
    <s v="High Net Worth"/>
    <s v="N"/>
    <s v="Yes"/>
    <n v="18"/>
    <m/>
  </r>
  <r>
    <n v="11356"/>
    <n v="78"/>
    <x v="869"/>
    <d v="2017-12-13T00:00:00"/>
    <n v="17"/>
    <b v="0"/>
    <s v="Approved"/>
    <s v="Giant Bicycles"/>
    <s v="Standard"/>
    <s v="medium"/>
    <s v="large"/>
    <n v="1765.3"/>
    <n v="709.48"/>
    <d v="2004-07-25T00:00:00"/>
    <n v="1055.82"/>
    <s v="M"/>
    <n v="79"/>
    <d v="1991-08-31T00:00:00"/>
    <n v="28.862578240740739"/>
    <s v="Senior Financial Analyst"/>
    <s v="Financial Services"/>
    <s v="Affluent Customer"/>
    <s v="N"/>
    <s v="No"/>
    <n v="11"/>
    <m/>
  </r>
  <r>
    <n v="11480"/>
    <n v="6"/>
    <x v="269"/>
    <d v="2017-12-13T00:00:00"/>
    <n v="17"/>
    <b v="1"/>
    <s v="Approved"/>
    <s v="OHM Cycles"/>
    <s v="Standard"/>
    <s v="high"/>
    <s v="medium"/>
    <n v="227.88"/>
    <n v="136.72999999999999"/>
    <d v="2003-02-07T00:00:00"/>
    <n v="91.15"/>
    <s v="F"/>
    <n v="5"/>
    <d v="1974-01-14T00:00:00"/>
    <n v="46.500934405124298"/>
    <s v="Web Developer IV"/>
    <s v="Argiculture"/>
    <s v="Affluent Customer"/>
    <s v="N"/>
    <s v="Yes"/>
    <n v="21"/>
    <m/>
  </r>
  <r>
    <n v="11626"/>
    <n v="67"/>
    <x v="419"/>
    <d v="2017-12-13T00:00:00"/>
    <n v="17"/>
    <b v="1"/>
    <s v="Approved"/>
    <s v="Norco Bicycles"/>
    <s v="Road"/>
    <s v="medium"/>
    <s v="medium"/>
    <n v="544.04999999999995"/>
    <n v="376.84"/>
    <d v="2005-10-22T00:00:00"/>
    <n v="167.20999999999998"/>
    <s v="F"/>
    <n v="73"/>
    <d v="1980-11-02T00:00:00"/>
    <n v="39.695454953069508"/>
    <s v="Research Associate"/>
    <s v="n/a"/>
    <s v="Mass Customer"/>
    <s v="N"/>
    <s v="No"/>
    <n v="3"/>
    <m/>
  </r>
  <r>
    <n v="11666"/>
    <n v="17"/>
    <x v="870"/>
    <d v="2017-12-13T00:00:00"/>
    <n v="17"/>
    <b v="1"/>
    <s v="Approved"/>
    <s v="Solex"/>
    <s v="Standard"/>
    <s v="high"/>
    <s v="medium"/>
    <n v="1024.6600000000001"/>
    <n v="614.79999999999995"/>
    <d v="2011-05-07T00:00:00"/>
    <n v="409.86000000000013"/>
    <s v="F"/>
    <n v="90"/>
    <d v="1986-10-24T00:00:00"/>
    <n v="33.717372761288686"/>
    <s v="Geologist IV"/>
    <s v="n/a"/>
    <s v="Mass Customer"/>
    <s v="N"/>
    <s v="Yes"/>
    <n v="7"/>
    <m/>
  </r>
  <r>
    <n v="11795"/>
    <n v="33"/>
    <x v="871"/>
    <d v="2017-12-13T00:00:00"/>
    <n v="17"/>
    <b v="0"/>
    <s v="Approved"/>
    <s v="Giant Bicycles"/>
    <s v="Standard"/>
    <s v="medium"/>
    <s v="small"/>
    <n v="1311.44"/>
    <n v="1167.18"/>
    <d v="1994-07-12T00:00:00"/>
    <n v="144.26"/>
    <s v="F"/>
    <n v="92"/>
    <d v="1988-05-13T00:00:00"/>
    <n v="32.163948103754436"/>
    <s v="Accounting Assistant III"/>
    <s v="Financial Services"/>
    <s v="Mass Customer"/>
    <s v="N"/>
    <s v="Yes"/>
    <n v="3"/>
    <m/>
  </r>
  <r>
    <n v="12045"/>
    <n v="35"/>
    <x v="872"/>
    <d v="2017-12-13T00:00:00"/>
    <n v="17"/>
    <b v="0"/>
    <s v="Approved"/>
    <s v="Trek Bicycles"/>
    <s v="Standard"/>
    <s v="low"/>
    <s v="medium"/>
    <n v="1057.51"/>
    <n v="154.4"/>
    <d v="1994-07-12T00:00:00"/>
    <n v="903.11"/>
    <s v="M"/>
    <n v="70"/>
    <d v="1978-01-03T00:00:00"/>
    <n v="42.528331665398277"/>
    <s v="Nurse Practicioner"/>
    <s v="Manufacturing"/>
    <s v="Mass Customer"/>
    <s v="N"/>
    <s v="No"/>
    <n v="18"/>
    <m/>
  </r>
  <r>
    <n v="12132"/>
    <n v="89"/>
    <x v="873"/>
    <d v="2017-12-13T00:00:00"/>
    <n v="17"/>
    <b v="1"/>
    <s v="Approved"/>
    <s v="Giant Bicycles"/>
    <s v="Standard"/>
    <s v="medium"/>
    <s v="large"/>
    <n v="1812.75"/>
    <n v="582.48"/>
    <d v="2007-12-11T00:00:00"/>
    <n v="1230.27"/>
    <s v="M"/>
    <n v="47"/>
    <d v="1967-04-23T00:00:00"/>
    <n v="53.235180980466765"/>
    <s v="Assistant Media Planner"/>
    <s v="Entertainment"/>
    <s v="High Net Worth"/>
    <s v="N"/>
    <s v="Yes"/>
    <n v="16"/>
    <m/>
  </r>
  <r>
    <n v="12274"/>
    <n v="0"/>
    <x v="874"/>
    <d v="2017-12-13T00:00:00"/>
    <n v="17"/>
    <b v="1"/>
    <s v="Approved"/>
    <s v="WeareA2B"/>
    <s v="Standard"/>
    <s v="medium"/>
    <s v="medium"/>
    <n v="60.34"/>
    <n v="45.26"/>
    <d v="1991-11-10T00:00:00"/>
    <n v="15.080000000000005"/>
    <s v="M"/>
    <n v="67"/>
    <d v="1962-01-28T00:00:00"/>
    <n v="58.470797418822933"/>
    <s v="Chemical Engineer"/>
    <s v="Manufacturing"/>
    <s v="High Net Worth"/>
    <s v="N"/>
    <s v="Yes"/>
    <n v="20"/>
    <m/>
  </r>
  <r>
    <n v="12772"/>
    <n v="35"/>
    <x v="650"/>
    <d v="2017-12-13T00:00:00"/>
    <n v="17"/>
    <b v="1"/>
    <s v="Approved"/>
    <s v="Giant Bicycles"/>
    <s v="Standard"/>
    <s v="medium"/>
    <s v="medium"/>
    <n v="1403.5"/>
    <n v="954.82"/>
    <d v="2016-11-14T00:00:00"/>
    <n v="448.67999999999995"/>
    <s v="F"/>
    <n v="32"/>
    <d v="1986-11-26T00:00:00"/>
    <n v="33.626961802384578"/>
    <n v="0"/>
    <s v="Financial Services"/>
    <s v="High Net Worth"/>
    <s v="N"/>
    <s v="No"/>
    <n v="6"/>
    <m/>
  </r>
  <r>
    <n v="12971"/>
    <n v="86"/>
    <x v="875"/>
    <d v="2017-12-13T00:00:00"/>
    <n v="17"/>
    <b v="1"/>
    <s v="Approved"/>
    <s v="OHM Cycles"/>
    <s v="Standard"/>
    <s v="medium"/>
    <s v="medium"/>
    <n v="235.63"/>
    <n v="125.07"/>
    <d v="2005-05-10T00:00:00"/>
    <n v="110.56"/>
    <s v="M"/>
    <n v="54"/>
    <d v="1961-07-06T00:00:00"/>
    <n v="59.03518098046677"/>
    <s v="Teacher"/>
    <s v="IT"/>
    <s v="Mass Customer"/>
    <s v="N"/>
    <s v="Yes"/>
    <n v="19"/>
    <m/>
  </r>
  <r>
    <n v="13113"/>
    <n v="10"/>
    <x v="876"/>
    <d v="2017-12-13T00:00:00"/>
    <n v="17"/>
    <b v="0"/>
    <s v="Approved"/>
    <s v="WeareA2B"/>
    <s v="Touring"/>
    <s v="medium"/>
    <s v="medium"/>
    <n v="1466.68"/>
    <n v="363.25"/>
    <d v="2014-03-03T00:00:00"/>
    <n v="1103.43"/>
    <s v="F"/>
    <n v="47"/>
    <d v="1975-11-10T00:00:00"/>
    <n v="44.679016596905122"/>
    <s v="Teacher"/>
    <s v="n/a"/>
    <s v="Mass Customer"/>
    <s v="N"/>
    <s v="No"/>
    <n v="21"/>
    <m/>
  </r>
  <r>
    <n v="13240"/>
    <n v="55"/>
    <x v="877"/>
    <d v="2017-12-13T00:00:00"/>
    <n v="17"/>
    <b v="0"/>
    <s v="Approved"/>
    <s v="Trek Bicycles"/>
    <s v="Road"/>
    <s v="medium"/>
    <s v="large"/>
    <n v="1894.19"/>
    <n v="598.76"/>
    <d v="2011-08-24T00:00:00"/>
    <n v="1295.43"/>
    <s v="F"/>
    <n v="63"/>
    <d v="1999-02-24T00:00:00"/>
    <n v="21.372167281836628"/>
    <n v="0"/>
    <s v="Retail"/>
    <s v="Affluent Customer"/>
    <s v="N"/>
    <s v="Yes"/>
    <n v="3"/>
    <m/>
  </r>
  <r>
    <n v="13348"/>
    <n v="12"/>
    <x v="640"/>
    <d v="2017-12-13T00:00:00"/>
    <n v="17"/>
    <b v="1"/>
    <s v="Approved"/>
    <s v="WeareA2B"/>
    <s v="Standard"/>
    <s v="medium"/>
    <s v="medium"/>
    <n v="1231.1500000000001"/>
    <n v="161.6"/>
    <d v="2009-03-08T00:00:00"/>
    <n v="1069.5500000000002"/>
    <s v="F"/>
    <n v="36"/>
    <d v="1978-06-18T00:00:00"/>
    <n v="42.073537144850327"/>
    <n v="0"/>
    <s v="Property"/>
    <s v="Affluent Customer"/>
    <s v="N"/>
    <s v="Yes"/>
    <n v="7"/>
    <m/>
  </r>
  <r>
    <n v="1004"/>
    <n v="0"/>
    <x v="174"/>
    <d v="2017-05-16T00:00:00"/>
    <m/>
    <b v="0"/>
    <s v="Cancelled"/>
    <m/>
    <m/>
    <m/>
    <m/>
    <n v="205.84"/>
    <m/>
    <m/>
    <m/>
    <m/>
    <m/>
    <m/>
    <m/>
    <m/>
    <m/>
    <m/>
    <m/>
    <m/>
    <m/>
    <m/>
  </r>
  <r>
    <n v="15395"/>
    <n v="8"/>
    <x v="878"/>
    <d v="2017-12-13T00:00:00"/>
    <n v="17"/>
    <b v="1"/>
    <s v="Approved"/>
    <s v="Solex"/>
    <s v="Road"/>
    <s v="medium"/>
    <s v="small"/>
    <n v="1703.52"/>
    <n v="1516.13"/>
    <d v="2005-12-07T00:00:00"/>
    <n v="187.38999999999987"/>
    <s v="M"/>
    <n v="20"/>
    <d v="1998-09-26T00:00:00"/>
    <n v="21.785865911973616"/>
    <n v="0"/>
    <s v="Financial Services"/>
    <s v="Mass Customer"/>
    <s v="N"/>
    <s v="Yes"/>
    <n v="3"/>
    <m/>
  </r>
  <r>
    <n v="15464"/>
    <n v="65"/>
    <x v="879"/>
    <d v="2017-12-13T00:00:00"/>
    <n v="17"/>
    <b v="0"/>
    <s v="Approved"/>
    <s v="WeareA2B"/>
    <s v="Standard"/>
    <s v="medium"/>
    <s v="medium"/>
    <n v="1807.45"/>
    <n v="778.69"/>
    <d v="2015-05-21T00:00:00"/>
    <n v="1028.76"/>
    <s v="F"/>
    <n v="77"/>
    <d v="1981-05-26T00:00:00"/>
    <n v="39.133811117453071"/>
    <s v="Chemical Engineer"/>
    <s v="Manufacturing"/>
    <s v="Affluent Customer"/>
    <s v="N"/>
    <s v="No"/>
    <n v="8"/>
    <m/>
  </r>
  <r>
    <n v="15845"/>
    <n v="69"/>
    <x v="880"/>
    <d v="2017-12-13T00:00:00"/>
    <n v="17"/>
    <b v="1"/>
    <s v="Approved"/>
    <s v="Norco Bicycles"/>
    <s v="Road"/>
    <s v="medium"/>
    <s v="large"/>
    <n v="1240.31"/>
    <n v="795.1"/>
    <d v="2015-08-02T00:00:00"/>
    <n v="445.20999999999992"/>
    <s v="F"/>
    <n v="20"/>
    <d v="1978-09-19T00:00:00"/>
    <n v="41.818742624302381"/>
    <s v="Health Coach IV"/>
    <s v="Health"/>
    <s v="High Net Worth"/>
    <s v="N"/>
    <s v="Yes"/>
    <n v="18"/>
    <m/>
  </r>
  <r>
    <n v="16036"/>
    <n v="66"/>
    <x v="881"/>
    <d v="2017-12-13T00:00:00"/>
    <n v="17"/>
    <b v="0"/>
    <s v="Approved"/>
    <s v="Giant Bicycles"/>
    <s v="Road"/>
    <s v="low"/>
    <s v="small"/>
    <n v="590.26"/>
    <n v="525.33000000000004"/>
    <d v="2000-05-22T00:00:00"/>
    <n v="64.92999999999995"/>
    <s v="M"/>
    <n v="63"/>
    <d v="1975-08-07T00:00:00"/>
    <n v="44.939290569507861"/>
    <s v="Speech Pathologist"/>
    <s v="Manufacturing"/>
    <s v="Mass Customer"/>
    <s v="N"/>
    <s v="Yes"/>
    <n v="9"/>
    <m/>
  </r>
  <r>
    <n v="16202"/>
    <n v="34"/>
    <x v="477"/>
    <d v="2017-12-13T00:00:00"/>
    <n v="17"/>
    <b v="1"/>
    <s v="Approved"/>
    <s v="Norco Bicycles"/>
    <s v="Road"/>
    <s v="high"/>
    <s v="large"/>
    <n v="774.53"/>
    <n v="464.72"/>
    <d v="2003-03-18T00:00:00"/>
    <n v="309.80999999999995"/>
    <s v="M"/>
    <n v="33"/>
    <d v="2000-06-06T00:00:00"/>
    <n v="20.089975501014713"/>
    <s v="Pharmacist"/>
    <s v="Health"/>
    <s v="Affluent Customer"/>
    <s v="N"/>
    <s v="No"/>
    <n v="2"/>
    <m/>
  </r>
  <r>
    <n v="16244"/>
    <n v="31"/>
    <x v="882"/>
    <d v="2017-12-13T00:00:00"/>
    <n v="17"/>
    <b v="1"/>
    <s v="Approved"/>
    <s v="Giant Bicycles"/>
    <s v="Standard"/>
    <s v="medium"/>
    <s v="medium"/>
    <n v="230.91"/>
    <n v="173.18"/>
    <d v="1992-10-11T00:00:00"/>
    <n v="57.72999999999999"/>
    <s v="F"/>
    <n v="82"/>
    <d v="1997-05-11T00:00:00"/>
    <n v="23.163948103754439"/>
    <s v="Food Chemist"/>
    <s v="Health"/>
    <s v="Mass Customer"/>
    <s v="N"/>
    <s v="Yes"/>
    <n v="1"/>
    <m/>
  </r>
  <r>
    <n v="16483"/>
    <n v="13"/>
    <x v="883"/>
    <d v="2017-12-13T00:00:00"/>
    <n v="17"/>
    <b v="1"/>
    <s v="Approved"/>
    <s v="Solex"/>
    <s v="Standard"/>
    <s v="medium"/>
    <s v="medium"/>
    <n v="1577.53"/>
    <n v="826.51"/>
    <d v="1999-12-04T00:00:00"/>
    <n v="751.02"/>
    <s v="F"/>
    <n v="16"/>
    <d v="1964-07-08T00:00:00"/>
    <n v="56.026961802384577"/>
    <s v="Mechanical Systems Engineer"/>
    <s v="Property"/>
    <s v="High Net Worth"/>
    <s v="N"/>
    <s v="Yes"/>
    <n v="14"/>
    <m/>
  </r>
  <r>
    <n v="16806"/>
    <n v="29"/>
    <x v="884"/>
    <d v="2017-12-13T00:00:00"/>
    <n v="17"/>
    <b v="1"/>
    <s v="Approved"/>
    <s v="Norco Bicycles"/>
    <s v="Road"/>
    <s v="medium"/>
    <s v="medium"/>
    <n v="543.39"/>
    <n v="407.54"/>
    <d v="2016-11-22T00:00:00"/>
    <n v="135.84999999999997"/>
    <s v="M"/>
    <n v="80"/>
    <d v="1976-01-08T00:00:00"/>
    <n v="44.517372761288684"/>
    <s v="Senior Editor"/>
    <s v="n/a"/>
    <s v="Affluent Customer"/>
    <s v="N"/>
    <s v="No"/>
    <n v="5"/>
    <m/>
  </r>
  <r>
    <n v="17172"/>
    <n v="67"/>
    <x v="885"/>
    <d v="2017-12-13T00:00:00"/>
    <n v="17"/>
    <b v="0"/>
    <s v="Approved"/>
    <s v="Norco Bicycles"/>
    <s v="Road"/>
    <s v="medium"/>
    <s v="medium"/>
    <n v="544.04999999999995"/>
    <n v="376.84"/>
    <d v="1992-10-02T00:00:00"/>
    <n v="167.20999999999998"/>
    <s v="M"/>
    <n v="70"/>
    <d v="1987-12-22T00:00:00"/>
    <n v="32.555728925672248"/>
    <s v="Operator"/>
    <s v="Manufacturing"/>
    <s v="Mass Customer"/>
    <s v="N"/>
    <s v="Yes"/>
    <n v="13"/>
    <m/>
  </r>
  <r>
    <n v="17447"/>
    <n v="3"/>
    <x v="886"/>
    <d v="2017-12-13T00:00:00"/>
    <n v="17"/>
    <b v="1"/>
    <s v="Approved"/>
    <s v="Trek Bicycles"/>
    <s v="Standard"/>
    <s v="medium"/>
    <s v="large"/>
    <n v="2091.4699999999998"/>
    <n v="388.92"/>
    <d v="1999-07-20T00:00:00"/>
    <n v="1702.5499999999997"/>
    <s v="F"/>
    <n v="36"/>
    <d v="1974-12-26T00:00:00"/>
    <n v="45.552989199644848"/>
    <s v="Analog Circuit Design manager"/>
    <s v="IT"/>
    <s v="Mass Customer"/>
    <s v="N"/>
    <s v="No"/>
    <n v="21"/>
    <m/>
  </r>
  <r>
    <n v="17633"/>
    <n v="27"/>
    <x v="494"/>
    <d v="2017-12-13T00:00:00"/>
    <n v="17"/>
    <b v="1"/>
    <s v="Approved"/>
    <s v="Trek Bicycles"/>
    <s v="Standard"/>
    <s v="low"/>
    <s v="medium"/>
    <n v="1057.51"/>
    <n v="154.4"/>
    <d v="1994-07-12T00:00:00"/>
    <n v="903.11"/>
    <s v="F"/>
    <n v="98"/>
    <d v="1994-02-04T00:00:00"/>
    <n v="26.429701528411972"/>
    <s v="Assistant Professor"/>
    <s v="Argiculture"/>
    <s v="High Net Worth"/>
    <s v="N"/>
    <s v="No"/>
    <n v="5"/>
    <m/>
  </r>
  <r>
    <n v="18039"/>
    <n v="17"/>
    <x v="887"/>
    <d v="2017-12-13T00:00:00"/>
    <n v="17"/>
    <b v="1"/>
    <s v="Approved"/>
    <s v="Solex"/>
    <s v="Standard"/>
    <s v="high"/>
    <s v="medium"/>
    <n v="1024.6600000000001"/>
    <n v="614.79999999999995"/>
    <d v="2016-02-04T00:00:00"/>
    <n v="409.86000000000013"/>
    <s v="M"/>
    <n v="33"/>
    <d v="1973-03-09T00:00:00"/>
    <n v="47.352989199644846"/>
    <s v="Editor"/>
    <s v="Argiculture"/>
    <s v="Affluent Customer"/>
    <s v="N"/>
    <s v="Yes"/>
    <n v="18"/>
    <m/>
  </r>
  <r>
    <n v="18132"/>
    <n v="33"/>
    <x v="568"/>
    <d v="2017-12-13T00:00:00"/>
    <n v="17"/>
    <b v="0"/>
    <s v="Approved"/>
    <s v="Giant Bicycles"/>
    <s v="Standard"/>
    <s v="medium"/>
    <s v="small"/>
    <n v="1311.44"/>
    <n v="1167.18"/>
    <d v="1997-05-10T00:00:00"/>
    <n v="144.26"/>
    <s v="M"/>
    <n v="34"/>
    <d v="1997-08-12T00:00:00"/>
    <n v="22.909153583206493"/>
    <s v="Pharmacist"/>
    <s v="Health"/>
    <s v="Mass Customer"/>
    <s v="N"/>
    <s v="Yes"/>
    <n v="4"/>
    <m/>
  </r>
  <r>
    <n v="19550"/>
    <n v="61"/>
    <x v="888"/>
    <d v="2017-12-13T00:00:00"/>
    <n v="17"/>
    <b v="0"/>
    <s v="Approved"/>
    <s v="Norco Bicycles"/>
    <s v="Standard"/>
    <s v="medium"/>
    <s v="small"/>
    <n v="586.45000000000005"/>
    <n v="521.94000000000005"/>
    <d v="1991-07-10T00:00:00"/>
    <n v="64.509999999999991"/>
    <s v="M"/>
    <n v="18"/>
    <d v="1994-01-02T00:00:00"/>
    <n v="26.52011248731608"/>
    <s v="Cost Accountant"/>
    <s v="Financial Services"/>
    <s v="High Net Worth"/>
    <s v="N"/>
    <s v="No"/>
    <n v="7"/>
    <m/>
  </r>
  <r>
    <n v="851"/>
    <n v="0"/>
    <x v="547"/>
    <d v="2017-12-12T00:00:00"/>
    <n v="18"/>
    <b v="1"/>
    <s v="Approved"/>
    <s v="Norco Bicycles"/>
    <s v="Standard"/>
    <s v="medium"/>
    <s v="medium"/>
    <n v="360.4"/>
    <n v="270.3"/>
    <d v="2016-12-06T00:00:00"/>
    <n v="90.099999999999966"/>
    <s v="U"/>
    <n v="18"/>
    <d v="1899-12-30T00:00:00"/>
    <n v="0"/>
    <s v="Biostatistician I"/>
    <s v="IT"/>
    <s v="High Net Worth"/>
    <s v="N"/>
    <s v="No"/>
    <n v="0"/>
    <m/>
  </r>
  <r>
    <n v="1037"/>
    <n v="81"/>
    <x v="889"/>
    <d v="2017-12-12T00:00:00"/>
    <n v="18"/>
    <b v="0"/>
    <s v="Approved"/>
    <s v="Norco Bicycles"/>
    <s v="Standard"/>
    <s v="medium"/>
    <s v="small"/>
    <n v="586.45000000000005"/>
    <n v="521.94000000000005"/>
    <d v="1991-07-10T00:00:00"/>
    <n v="64.509999999999991"/>
    <s v="M"/>
    <n v="34"/>
    <d v="1978-05-30T00:00:00"/>
    <n v="42.125591939370878"/>
    <s v="Marketing Assistant"/>
    <s v="IT"/>
    <s v="Mass Customer"/>
    <s v="N"/>
    <s v="No"/>
    <n v="14"/>
    <m/>
  </r>
  <r>
    <n v="1085"/>
    <n v="43"/>
    <x v="890"/>
    <d v="2017-12-12T00:00:00"/>
    <n v="18"/>
    <b v="0"/>
    <s v="Approved"/>
    <s v="Norco Bicycles"/>
    <s v="Standard"/>
    <s v="medium"/>
    <s v="medium"/>
    <n v="1555.58"/>
    <n v="818.01"/>
    <d v="2013-09-16T00:00:00"/>
    <n v="737.56999999999994"/>
    <s v="M"/>
    <n v="78"/>
    <d v="1979-12-07T00:00:00"/>
    <n v="40.602304268137999"/>
    <n v="0"/>
    <s v="Health"/>
    <s v="High Net Worth"/>
    <s v="N"/>
    <s v="Yes"/>
    <n v="6"/>
    <m/>
  </r>
  <r>
    <n v="1425"/>
    <n v="79"/>
    <x v="891"/>
    <d v="2017-12-12T00:00:00"/>
    <n v="18"/>
    <b v="0"/>
    <s v="Approved"/>
    <s v="Norco Bicycles"/>
    <s v="Standard"/>
    <s v="medium"/>
    <s v="medium"/>
    <n v="1555.58"/>
    <n v="818.01"/>
    <d v="2003-09-09T00:00:00"/>
    <n v="737.56999999999994"/>
    <s v="F"/>
    <n v="45"/>
    <d v="2001-05-19T00:00:00"/>
    <n v="19.139290569507864"/>
    <s v="Technical Writer"/>
    <s v="Manufacturing"/>
    <s v="Mass Customer"/>
    <s v="N"/>
    <s v="No"/>
    <n v="1"/>
    <m/>
  </r>
  <r>
    <n v="1485"/>
    <n v="63"/>
    <x v="892"/>
    <d v="2017-12-12T00:00:00"/>
    <n v="18"/>
    <b v="0"/>
    <s v="Approved"/>
    <s v="Solex"/>
    <s v="Standard"/>
    <s v="medium"/>
    <s v="medium"/>
    <n v="1483.2"/>
    <n v="99.59"/>
    <d v="2015-04-11T00:00:00"/>
    <n v="1383.6100000000001"/>
    <s v="M"/>
    <n v="71"/>
    <d v="1957-01-04T00:00:00"/>
    <n v="63.539290569507862"/>
    <n v="0"/>
    <s v="Retail"/>
    <s v="Mass Customer"/>
    <s v="N"/>
    <s v="Yes"/>
    <n v="9"/>
    <m/>
  </r>
  <r>
    <n v="2595"/>
    <n v="0"/>
    <x v="603"/>
    <d v="2017-12-12T00:00:00"/>
    <n v="18"/>
    <b v="0"/>
    <s v="Approved"/>
    <s v="Trek Bicycles"/>
    <s v="Standard"/>
    <s v="medium"/>
    <s v="medium"/>
    <n v="499.53"/>
    <n v="388.72"/>
    <d v="1999-06-23T00:00:00"/>
    <n v="110.80999999999995"/>
    <s v="F"/>
    <n v="45"/>
    <d v="1980-08-25T00:00:00"/>
    <n v="39.884496048959917"/>
    <s v="VP Marketing"/>
    <s v="Financial Services"/>
    <s v="High Net Worth"/>
    <s v="N"/>
    <s v="No"/>
    <n v="3"/>
    <m/>
  </r>
  <r>
    <n v="3065"/>
    <n v="76"/>
    <x v="893"/>
    <d v="2017-12-12T00:00:00"/>
    <n v="18"/>
    <b v="0"/>
    <s v="Approved"/>
    <s v="WeareA2B"/>
    <s v="Standard"/>
    <s v="low"/>
    <s v="medium"/>
    <n v="642.30999999999995"/>
    <n v="513.85"/>
    <d v="2014-10-10T00:00:00"/>
    <n v="128.45999999999992"/>
    <s v="F"/>
    <n v="14"/>
    <d v="1980-03-10T00:00:00"/>
    <n v="40.34477002156266"/>
    <s v="Tax Accountant"/>
    <s v="Manufacturing"/>
    <s v="Mass Customer"/>
    <s v="N"/>
    <s v="No"/>
    <n v="14"/>
    <m/>
  </r>
  <r>
    <n v="3334"/>
    <n v="36"/>
    <x v="894"/>
    <d v="2017-12-12T00:00:00"/>
    <n v="18"/>
    <b v="1"/>
    <s v="Approved"/>
    <s v="Solex"/>
    <s v="Standard"/>
    <s v="low"/>
    <s v="medium"/>
    <n v="945.04"/>
    <n v="507.58"/>
    <d v="2011-08-29T00:00:00"/>
    <n v="437.46"/>
    <s v="F"/>
    <n v="62"/>
    <d v="1970-12-04T00:00:00"/>
    <n v="49.616002898274985"/>
    <s v="Assistant Manager"/>
    <s v="Manufacturing"/>
    <s v="Mass Customer"/>
    <s v="N"/>
    <s v="No"/>
    <n v="10"/>
    <m/>
  </r>
  <r>
    <n v="3349"/>
    <n v="23"/>
    <x v="712"/>
    <d v="2017-12-12T00:00:00"/>
    <n v="18"/>
    <b v="0"/>
    <s v="Approved"/>
    <s v="Norco Bicycles"/>
    <s v="Mountain"/>
    <s v="low"/>
    <s v="small"/>
    <n v="688.63"/>
    <n v="612.88"/>
    <d v="1993-10-02T00:00:00"/>
    <n v="75.75"/>
    <s v="F"/>
    <n v="5"/>
    <d v="1955-09-23T00:00:00"/>
    <n v="64.824222076357174"/>
    <s v="Software Test Engineer III"/>
    <s v="n/a"/>
    <s v="Affluent Customer"/>
    <s v="N"/>
    <s v="No"/>
    <n v="11"/>
    <m/>
  </r>
  <r>
    <n v="4184"/>
    <n v="58"/>
    <x v="725"/>
    <d v="2017-12-12T00:00:00"/>
    <n v="18"/>
    <b v="0"/>
    <s v="Approved"/>
    <s v="OHM Cycles"/>
    <s v="Standard"/>
    <s v="medium"/>
    <s v="medium"/>
    <n v="912.52"/>
    <n v="141.4"/>
    <d v="2015-10-18T00:00:00"/>
    <n v="771.12"/>
    <s v="M"/>
    <n v="6"/>
    <d v="1993-06-15T00:00:00"/>
    <n v="27.070797418822931"/>
    <s v="Design Engineer"/>
    <s v="Financial Services"/>
    <s v="Mass Customer"/>
    <s v="N"/>
    <s v="No"/>
    <n v="9"/>
    <m/>
  </r>
  <r>
    <n v="4395"/>
    <n v="32"/>
    <x v="660"/>
    <d v="2017-12-12T00:00:00"/>
    <n v="18"/>
    <b v="1"/>
    <s v="Approved"/>
    <s v="Giant Bicycles"/>
    <s v="Standard"/>
    <s v="high"/>
    <s v="medium"/>
    <n v="1179"/>
    <n v="707.4"/>
    <d v="1997-08-25T00:00:00"/>
    <n v="471.6"/>
    <s v="F"/>
    <n v="57"/>
    <d v="1987-07-12T00:00:00"/>
    <n v="33.002304268137998"/>
    <s v="Programmer III"/>
    <s v="Financial Services"/>
    <s v="High Net Worth"/>
    <s v="N"/>
    <s v="No"/>
    <n v="8"/>
    <m/>
  </r>
  <r>
    <n v="4421"/>
    <n v="15"/>
    <x v="895"/>
    <d v="2017-12-12T00:00:00"/>
    <n v="18"/>
    <b v="0"/>
    <s v="Approved"/>
    <s v="Norco Bicycles"/>
    <s v="Standard"/>
    <s v="low"/>
    <s v="medium"/>
    <n v="958.74"/>
    <n v="748.9"/>
    <d v="2010-05-05T00:00:00"/>
    <n v="209.84000000000003"/>
    <s v="F"/>
    <n v="53"/>
    <d v="1978-08-02T00:00:00"/>
    <n v="41.950249473617454"/>
    <s v="Geologist I"/>
    <s v="Financial Services"/>
    <s v="Affluent Customer"/>
    <s v="N"/>
    <s v="Yes"/>
    <n v="7"/>
    <m/>
  </r>
  <r>
    <n v="5073"/>
    <n v="17"/>
    <x v="896"/>
    <d v="2017-12-12T00:00:00"/>
    <n v="18"/>
    <b v="1"/>
    <s v="Approved"/>
    <s v="Solex"/>
    <s v="Standard"/>
    <s v="high"/>
    <s v="medium"/>
    <n v="1024.6600000000001"/>
    <n v="614.79999999999995"/>
    <d v="1996-11-09T00:00:00"/>
    <n v="409.86000000000013"/>
    <s v="M"/>
    <n v="43"/>
    <d v="1967-11-15T00:00:00"/>
    <n v="52.670797418822929"/>
    <s v="Legal Assistant"/>
    <s v="Health"/>
    <s v="Mass Customer"/>
    <s v="N"/>
    <s v="No"/>
    <n v="7"/>
    <m/>
  </r>
  <r>
    <n v="5359"/>
    <n v="41"/>
    <x v="897"/>
    <d v="2017-12-12T00:00:00"/>
    <n v="18"/>
    <b v="1"/>
    <s v="Approved"/>
    <s v="Solex"/>
    <s v="Road"/>
    <s v="medium"/>
    <s v="medium"/>
    <n v="416.98"/>
    <n v="312.74"/>
    <d v="2008-03-19T00:00:00"/>
    <n v="104.24000000000001"/>
    <s v="F"/>
    <n v="45"/>
    <d v="1995-09-12T00:00:00"/>
    <n v="24.826961802384574"/>
    <n v="0"/>
    <s v="Manufacturing"/>
    <s v="Mass Customer"/>
    <s v="N"/>
    <s v="Yes"/>
    <n v="11"/>
    <m/>
  </r>
  <r>
    <n v="5638"/>
    <n v="92"/>
    <x v="898"/>
    <d v="2017-12-12T00:00:00"/>
    <n v="18"/>
    <b v="1"/>
    <s v="Approved"/>
    <s v="WeareA2B"/>
    <s v="Standard"/>
    <s v="medium"/>
    <s v="small"/>
    <n v="1415.01"/>
    <n v="1259.3599999999999"/>
    <d v="2003-01-05T00:00:00"/>
    <n v="155.65000000000009"/>
    <s v="F"/>
    <n v="23"/>
    <d v="1998-03-19T00:00:00"/>
    <n v="22.309153583206491"/>
    <s v="Research Nurse"/>
    <s v="Health"/>
    <s v="Mass Customer"/>
    <s v="N"/>
    <s v="No"/>
    <n v="2"/>
    <m/>
  </r>
  <r>
    <n v="6209"/>
    <n v="90"/>
    <x v="899"/>
    <d v="2017-12-12T00:00:00"/>
    <n v="18"/>
    <b v="0"/>
    <s v="Approved"/>
    <s v="Norco Bicycles"/>
    <s v="Standard"/>
    <s v="low"/>
    <s v="medium"/>
    <n v="363.01"/>
    <n v="290.41000000000003"/>
    <d v="2013-06-09T00:00:00"/>
    <n v="72.599999999999966"/>
    <s v="M"/>
    <n v="46"/>
    <d v="1986-11-03T00:00:00"/>
    <n v="33.689975501014715"/>
    <s v="Geologist I"/>
    <s v="n/a"/>
    <s v="Mass Customer"/>
    <s v="N"/>
    <s v="Yes"/>
    <n v="7"/>
    <m/>
  </r>
  <r>
    <n v="6668"/>
    <n v="90"/>
    <x v="900"/>
    <d v="2017-12-12T00:00:00"/>
    <n v="18"/>
    <b v="1"/>
    <s v="Approved"/>
    <s v="Norco Bicycles"/>
    <s v="Standard"/>
    <s v="low"/>
    <s v="medium"/>
    <n v="363.01"/>
    <n v="290.41000000000003"/>
    <d v="2002-10-10T00:00:00"/>
    <n v="72.599999999999966"/>
    <s v="F"/>
    <n v="44"/>
    <d v="1974-11-24T00:00:00"/>
    <n v="45.640660432521564"/>
    <s v="Senior Financial Analyst"/>
    <s v="Financial Services"/>
    <s v="Affluent Customer"/>
    <s v="N"/>
    <s v="Yes"/>
    <n v="16"/>
    <m/>
  </r>
  <r>
    <n v="6751"/>
    <n v="20"/>
    <x v="901"/>
    <d v="2017-12-12T00:00:00"/>
    <n v="18"/>
    <b v="0"/>
    <s v="Approved"/>
    <s v="Trek Bicycles"/>
    <s v="Standard"/>
    <s v="medium"/>
    <s v="small"/>
    <n v="1775.81"/>
    <n v="1580.47"/>
    <d v="2016-02-04T00:00:00"/>
    <n v="195.33999999999992"/>
    <s v="M"/>
    <n v="11"/>
    <d v="1993-07-26T00:00:00"/>
    <n v="26.958468651699643"/>
    <s v="Speech Pathologist"/>
    <s v="Health"/>
    <s v="Affluent Customer"/>
    <s v="N"/>
    <s v="Yes"/>
    <n v="5"/>
    <m/>
  </r>
  <r>
    <n v="7100"/>
    <n v="0"/>
    <x v="277"/>
    <d v="2017-12-12T00:00:00"/>
    <n v="18"/>
    <b v="0"/>
    <s v="Approved"/>
    <s v="Norco Bicycles"/>
    <s v="Standard"/>
    <s v="medium"/>
    <s v="medium"/>
    <n v="360.4"/>
    <n v="270.3"/>
    <d v="2004-07-25T00:00:00"/>
    <n v="90.099999999999966"/>
    <s v="M"/>
    <n v="72"/>
    <d v="1957-11-15T00:00:00"/>
    <n v="62.676276870877729"/>
    <s v="Senior Cost Accountant"/>
    <s v="Financial Services"/>
    <s v="High Net Worth"/>
    <s v="N"/>
    <s v="Yes"/>
    <n v="10"/>
    <m/>
  </r>
  <r>
    <n v="7144"/>
    <n v="58"/>
    <x v="902"/>
    <d v="2017-12-12T00:00:00"/>
    <n v="18"/>
    <b v="0"/>
    <s v="Approved"/>
    <s v="OHM Cycles"/>
    <s v="Standard"/>
    <s v="medium"/>
    <s v="medium"/>
    <n v="912.52"/>
    <n v="141.4"/>
    <d v="2015-10-18T00:00:00"/>
    <n v="771.12"/>
    <s v="F"/>
    <n v="38"/>
    <d v="1963-06-24T00:00:00"/>
    <n v="57.068057692795534"/>
    <s v="Librarian"/>
    <s v="Entertainment"/>
    <s v="Affluent Customer"/>
    <s v="N"/>
    <s v="Yes"/>
    <n v="16"/>
    <m/>
  </r>
  <r>
    <n v="7624"/>
    <n v="41"/>
    <x v="903"/>
    <d v="2017-12-12T00:00:00"/>
    <n v="18"/>
    <b v="0"/>
    <s v="Approved"/>
    <s v="Solex"/>
    <s v="Road"/>
    <s v="medium"/>
    <s v="medium"/>
    <n v="416.98"/>
    <n v="312.74"/>
    <d v="1993-04-12T00:00:00"/>
    <n v="104.24000000000001"/>
    <s v="M"/>
    <n v="32"/>
    <d v="1986-04-05T00:00:00"/>
    <n v="34.27079741882293"/>
    <s v="GIS Technical Architect"/>
    <s v="Manufacturing"/>
    <s v="Mass Customer"/>
    <s v="N"/>
    <s v="Yes"/>
    <n v="12"/>
    <m/>
  </r>
  <r>
    <n v="7720"/>
    <n v="14"/>
    <x v="4"/>
    <d v="2017-12-12T00:00:00"/>
    <n v="18"/>
    <b v="1"/>
    <s v="Approved"/>
    <s v="Solex"/>
    <s v="Standard"/>
    <s v="high"/>
    <s v="large"/>
    <n v="1842.92"/>
    <n v="1105.75"/>
    <d v="1995-10-24T00:00:00"/>
    <n v="737.17000000000007"/>
    <s v="F"/>
    <n v="11"/>
    <d v="1997-12-14T00:00:00"/>
    <n v="22.569427555809231"/>
    <s v="Electrical Engineer"/>
    <s v="Manufacturing"/>
    <s v="High Net Worth"/>
    <s v="N"/>
    <s v="No"/>
    <n v="3"/>
    <m/>
  </r>
  <r>
    <n v="7728"/>
    <n v="12"/>
    <x v="904"/>
    <d v="2017-12-12T00:00:00"/>
    <n v="18"/>
    <b v="1"/>
    <s v="Approved"/>
    <s v="WeareA2B"/>
    <s v="Standard"/>
    <s v="medium"/>
    <s v="medium"/>
    <n v="1231.1500000000001"/>
    <n v="161.6"/>
    <d v="2010-05-05T00:00:00"/>
    <n v="1069.5500000000002"/>
    <s v="F"/>
    <n v="14"/>
    <d v="1984-02-23T00:00:00"/>
    <n v="36.385865911973617"/>
    <s v="Statistician IV"/>
    <s v="n/a"/>
    <s v="Affluent Customer"/>
    <s v="N"/>
    <s v="Yes"/>
    <n v="4"/>
    <m/>
  </r>
  <r>
    <n v="7918"/>
    <n v="78"/>
    <x v="905"/>
    <d v="2017-12-12T00:00:00"/>
    <n v="18"/>
    <b v="0"/>
    <s v="Approved"/>
    <s v="Giant Bicycles"/>
    <s v="Standard"/>
    <s v="medium"/>
    <s v="large"/>
    <n v="1765.3"/>
    <n v="709.48"/>
    <d v="2004-07-25T00:00:00"/>
    <n v="1055.82"/>
    <s v="F"/>
    <n v="76"/>
    <d v="1973-10-24T00:00:00"/>
    <n v="46.725591939370879"/>
    <s v="Tax Accountant"/>
    <s v="Health"/>
    <s v="Affluent Customer"/>
    <s v="N"/>
    <s v="No"/>
    <n v="13"/>
    <m/>
  </r>
  <r>
    <n v="8661"/>
    <n v="31"/>
    <x v="906"/>
    <d v="2017-12-12T00:00:00"/>
    <n v="18"/>
    <b v="0"/>
    <s v="Approved"/>
    <s v="WeareA2B"/>
    <s v="Standard"/>
    <s v="medium"/>
    <s v="medium"/>
    <n v="752.64"/>
    <n v="205.36"/>
    <d v="2015-08-02T00:00:00"/>
    <n v="547.28"/>
    <s v="M"/>
    <n v="52"/>
    <d v="1969-06-02T00:00:00"/>
    <n v="51.122852213343478"/>
    <s v="Biostatistician IV"/>
    <s v="Financial Services"/>
    <s v="High Net Worth"/>
    <s v="N"/>
    <s v="No"/>
    <n v="15"/>
    <m/>
  </r>
  <r>
    <n v="9239"/>
    <n v="38"/>
    <x v="907"/>
    <d v="2017-12-12T00:00:00"/>
    <n v="18"/>
    <b v="1"/>
    <s v="Approved"/>
    <s v="Solex"/>
    <s v="Standard"/>
    <s v="medium"/>
    <s v="medium"/>
    <n v="1577.53"/>
    <n v="826.51"/>
    <d v="2011-03-16T00:00:00"/>
    <n v="751.02"/>
    <s v="F"/>
    <n v="44"/>
    <d v="1967-10-02T00:00:00"/>
    <n v="52.791345364028409"/>
    <n v="0"/>
    <s v="Manufacturing"/>
    <s v="Affluent Customer"/>
    <s v="N"/>
    <s v="No"/>
    <n v="15"/>
    <m/>
  </r>
  <r>
    <n v="10213"/>
    <n v="58"/>
    <x v="908"/>
    <d v="2017-12-12T00:00:00"/>
    <n v="18"/>
    <b v="0"/>
    <s v="Approved"/>
    <s v="OHM Cycles"/>
    <s v="Road"/>
    <s v="medium"/>
    <s v="medium"/>
    <n v="1280.28"/>
    <n v="829.51"/>
    <d v="2001-11-25T00:00:00"/>
    <n v="450.77"/>
    <s v="F"/>
    <n v="24"/>
    <d v="1992-05-03T00:00:00"/>
    <n v="28.188605638001015"/>
    <s v="Administrative Officer"/>
    <s v="Manufacturing"/>
    <s v="High Net Worth"/>
    <s v="N"/>
    <s v="No"/>
    <n v="9"/>
    <m/>
  </r>
  <r>
    <n v="10228"/>
    <n v="9"/>
    <x v="631"/>
    <d v="2017-12-12T00:00:00"/>
    <n v="18"/>
    <b v="0"/>
    <s v="Approved"/>
    <s v="OHM Cycles"/>
    <s v="Road"/>
    <s v="medium"/>
    <s v="medium"/>
    <n v="742.54"/>
    <n v="667.4"/>
    <d v="1991-11-07T00:00:00"/>
    <n v="75.139999999999986"/>
    <s v="F"/>
    <n v="76"/>
    <d v="1986-02-06T00:00:00"/>
    <n v="34.429701528411975"/>
    <s v="Professor"/>
    <s v="Financial Services"/>
    <s v="Affluent Customer"/>
    <s v="N"/>
    <s v="No"/>
    <n v="6"/>
    <m/>
  </r>
  <r>
    <n v="10895"/>
    <n v="92"/>
    <x v="909"/>
    <d v="2017-12-12T00:00:00"/>
    <n v="18"/>
    <b v="1"/>
    <s v="Approved"/>
    <s v="WeareA2B"/>
    <s v="Standard"/>
    <s v="medium"/>
    <s v="small"/>
    <n v="1415.01"/>
    <n v="1259.3599999999999"/>
    <d v="2003-09-10T00:00:00"/>
    <n v="155.65000000000009"/>
    <s v="F"/>
    <n v="32"/>
    <d v="1988-11-17T00:00:00"/>
    <n v="31.648879610603753"/>
    <s v="Senior Financial Analyst"/>
    <s v="Financial Services"/>
    <s v="Mass Customer"/>
    <s v="N"/>
    <s v="Yes"/>
    <n v="7"/>
    <m/>
  </r>
  <r>
    <n v="11041"/>
    <n v="27"/>
    <x v="910"/>
    <d v="2017-12-12T00:00:00"/>
    <n v="18"/>
    <b v="0"/>
    <s v="Approved"/>
    <s v="Trek Bicycles"/>
    <s v="Standard"/>
    <s v="medium"/>
    <s v="medium"/>
    <n v="499.53"/>
    <n v="388.72"/>
    <d v="2003-03-18T00:00:00"/>
    <n v="110.80999999999995"/>
    <s v="F"/>
    <n v="48"/>
    <d v="1979-08-26T00:00:00"/>
    <n v="40.884496048959917"/>
    <s v="Assistant Professor"/>
    <s v="Manufacturing"/>
    <s v="Mass Customer"/>
    <s v="N"/>
    <s v="Yes"/>
    <n v="18"/>
    <m/>
  </r>
  <r>
    <n v="11758"/>
    <n v="0"/>
    <x v="911"/>
    <d v="2017-12-12T00:00:00"/>
    <n v="18"/>
    <b v="0"/>
    <s v="Approved"/>
    <s v="Solex"/>
    <s v="Standard"/>
    <s v="medium"/>
    <s v="medium"/>
    <n v="441.49"/>
    <n v="84.99"/>
    <d v="1993-04-12T00:00:00"/>
    <n v="356.5"/>
    <s v="F"/>
    <n v="20"/>
    <d v="1969-01-27T00:00:00"/>
    <n v="51.468057692795533"/>
    <n v="0"/>
    <s v="n/a"/>
    <s v="High Net Worth"/>
    <s v="N"/>
    <s v="No"/>
    <n v="7"/>
    <m/>
  </r>
  <r>
    <n v="12479"/>
    <n v="70"/>
    <x v="912"/>
    <d v="2017-12-12T00:00:00"/>
    <n v="18"/>
    <b v="1"/>
    <s v="Approved"/>
    <s v="Norco Bicycles"/>
    <s v="Road"/>
    <s v="medium"/>
    <s v="medium"/>
    <n v="1036.5899999999999"/>
    <n v="206.35"/>
    <d v="1991-05-06T00:00:00"/>
    <n v="830.2399999999999"/>
    <s v="F"/>
    <n v="97"/>
    <d v="1974-08-06T00:00:00"/>
    <n v="45.942030295535261"/>
    <n v="0"/>
    <s v="n/a"/>
    <s v="High Net Worth"/>
    <s v="N"/>
    <s v="No"/>
    <n v="13"/>
    <m/>
  </r>
  <r>
    <n v="13482"/>
    <n v="35"/>
    <x v="215"/>
    <d v="2017-12-12T00:00:00"/>
    <n v="18"/>
    <b v="0"/>
    <s v="Approved"/>
    <s v="Giant Bicycles"/>
    <s v="Standard"/>
    <s v="medium"/>
    <s v="medium"/>
    <n v="1403.5"/>
    <n v="954.82"/>
    <d v="2016-11-14T00:00:00"/>
    <n v="448.67999999999995"/>
    <s v="M"/>
    <n v="87"/>
    <d v="1958-10-06T00:00:00"/>
    <n v="61.785865911973616"/>
    <s v="Graphic Designer"/>
    <s v="Financial Services"/>
    <s v="High Net Worth"/>
    <s v="N"/>
    <s v="No"/>
    <n v="10"/>
    <m/>
  </r>
  <r>
    <n v="13524"/>
    <n v="45"/>
    <x v="913"/>
    <d v="2017-12-12T00:00:00"/>
    <n v="18"/>
    <b v="1"/>
    <s v="Approved"/>
    <s v="Trek Bicycles"/>
    <s v="Road"/>
    <s v="low"/>
    <s v="medium"/>
    <n v="980.37"/>
    <n v="234.43"/>
    <d v="2004-09-28T00:00:00"/>
    <n v="745.94"/>
    <s v="F"/>
    <n v="35"/>
    <d v="1973-08-20T00:00:00"/>
    <n v="46.903674131151696"/>
    <s v="Environmental Tech"/>
    <s v="Financial Services"/>
    <s v="High Net Worth"/>
    <s v="N"/>
    <s v="No"/>
    <n v="18"/>
    <m/>
  </r>
  <r>
    <n v="13874"/>
    <n v="91"/>
    <x v="249"/>
    <d v="2017-12-12T00:00:00"/>
    <n v="18"/>
    <b v="1"/>
    <s v="Approved"/>
    <s v="Solex"/>
    <s v="Standard"/>
    <s v="medium"/>
    <s v="medium"/>
    <n v="100.35"/>
    <n v="75.260000000000005"/>
    <d v="2016-03-29T00:00:00"/>
    <n v="25.089999999999989"/>
    <s v="M"/>
    <n v="60"/>
    <d v="1960-10-14T00:00:00"/>
    <n v="59.761208377727037"/>
    <s v="Senior Developer"/>
    <s v="Property"/>
    <s v="Mass Customer"/>
    <s v="N"/>
    <s v="Yes"/>
    <n v="8"/>
    <m/>
  </r>
  <r>
    <n v="14273"/>
    <n v="0"/>
    <x v="914"/>
    <d v="2017-12-12T00:00:00"/>
    <n v="18"/>
    <b v="0"/>
    <s v="Approved"/>
    <s v="Trek Bicycles"/>
    <s v="Standard"/>
    <s v="medium"/>
    <s v="medium"/>
    <n v="499.53"/>
    <n v="388.72"/>
    <d v="2006-11-10T00:00:00"/>
    <n v="110.80999999999995"/>
    <s v="F"/>
    <n v="59"/>
    <d v="1987-06-15T00:00:00"/>
    <n v="33.076276870877727"/>
    <s v="GIS Technical Architect"/>
    <s v="n/a"/>
    <s v="High Net Worth"/>
    <s v="N"/>
    <s v="Yes"/>
    <n v="14"/>
    <m/>
  </r>
  <r>
    <n v="14396"/>
    <n v="100"/>
    <x v="915"/>
    <d v="2017-12-12T00:00:00"/>
    <n v="18"/>
    <b v="0"/>
    <s v="Approved"/>
    <s v="Trek Bicycles"/>
    <s v="Standard"/>
    <s v="medium"/>
    <s v="small"/>
    <n v="1386.84"/>
    <n v="1234.29"/>
    <d v="1994-09-09T00:00:00"/>
    <n v="152.54999999999995"/>
    <s v="M"/>
    <n v="53"/>
    <d v="1961-10-08T00:00:00"/>
    <n v="58.777646733891423"/>
    <s v="Cost Accountant"/>
    <s v="Financial Services"/>
    <s v="High Net Worth"/>
    <s v="N"/>
    <s v="Yes"/>
    <n v="19"/>
    <m/>
  </r>
  <r>
    <n v="14537"/>
    <n v="87"/>
    <x v="916"/>
    <d v="2017-12-12T00:00:00"/>
    <n v="18"/>
    <b v="1"/>
    <s v="Approved"/>
    <s v="Giant Bicycles"/>
    <s v="Standard"/>
    <s v="high"/>
    <s v="medium"/>
    <n v="1179"/>
    <n v="707.4"/>
    <d v="1997-08-25T00:00:00"/>
    <n v="471.6"/>
    <s v="M"/>
    <n v="37"/>
    <d v="1973-04-07T00:00:00"/>
    <n v="47.27353714485033"/>
    <s v="Environmental Tech"/>
    <s v="Financial Services"/>
    <s v="Mass Customer"/>
    <s v="N"/>
    <s v="No"/>
    <n v="3"/>
    <m/>
  </r>
  <r>
    <n v="14672"/>
    <n v="55"/>
    <x v="532"/>
    <d v="2017-12-12T00:00:00"/>
    <n v="18"/>
    <b v="0"/>
    <s v="Approved"/>
    <s v="Trek Bicycles"/>
    <s v="Road"/>
    <s v="medium"/>
    <s v="large"/>
    <n v="1894.19"/>
    <n v="598.76"/>
    <d v="1997-10-04T00:00:00"/>
    <n v="1295.43"/>
    <s v="F"/>
    <n v="41"/>
    <d v="1995-01-31T00:00:00"/>
    <n v="25.440660432521561"/>
    <s v="Research Nurse"/>
    <s v="Health"/>
    <s v="Mass Customer"/>
    <s v="N"/>
    <s v="Yes"/>
    <n v="1"/>
    <m/>
  </r>
  <r>
    <n v="14787"/>
    <n v="32"/>
    <x v="917"/>
    <d v="2017-12-12T00:00:00"/>
    <n v="18"/>
    <b v="1"/>
    <s v="Approved"/>
    <s v="Giant Bicycles"/>
    <s v="Standard"/>
    <s v="medium"/>
    <s v="medium"/>
    <n v="642.70000000000005"/>
    <n v="211.37"/>
    <d v="2002-03-22T00:00:00"/>
    <n v="431.33000000000004"/>
    <s v="M"/>
    <n v="78"/>
    <d v="1974-04-23T00:00:00"/>
    <n v="46.229701528411972"/>
    <s v="Editor"/>
    <s v="Financial Services"/>
    <s v="Mass Customer"/>
    <s v="N"/>
    <s v="No"/>
    <n v="8"/>
    <m/>
  </r>
  <r>
    <n v="14822"/>
    <n v="54"/>
    <x v="918"/>
    <d v="2017-12-12T00:00:00"/>
    <n v="18"/>
    <b v="0"/>
    <s v="Approved"/>
    <s v="WeareA2B"/>
    <s v="Standard"/>
    <s v="medium"/>
    <s v="medium"/>
    <n v="1292.8399999999999"/>
    <n v="13.44"/>
    <d v="1991-01-21T00:00:00"/>
    <n v="1279.3999999999999"/>
    <s v="F"/>
    <n v="96"/>
    <d v="1974-08-29T00:00:00"/>
    <n v="45.879016596905124"/>
    <s v="Legal Assistant"/>
    <s v="Manufacturing"/>
    <s v="Mass Customer"/>
    <s v="N"/>
    <s v="Yes"/>
    <n v="14"/>
    <m/>
  </r>
  <r>
    <n v="15766"/>
    <n v="81"/>
    <x v="919"/>
    <d v="2017-12-12T00:00:00"/>
    <n v="18"/>
    <b v="1"/>
    <s v="Approved"/>
    <s v="Solex"/>
    <s v="Standard"/>
    <s v="medium"/>
    <s v="medium"/>
    <n v="1151.96"/>
    <n v="649.49"/>
    <d v="1993-07-20T00:00:00"/>
    <n v="502.47"/>
    <s v="F"/>
    <n v="16"/>
    <d v="1985-02-02T00:00:00"/>
    <n v="35.440660432521561"/>
    <s v="Human Resources Manager"/>
    <s v="Financial Services"/>
    <s v="High Net Worth"/>
    <s v="N"/>
    <s v="Yes"/>
    <n v="22"/>
    <m/>
  </r>
  <r>
    <n v="1061"/>
    <n v="63"/>
    <x v="188"/>
    <d v="2017-07-14T00:00:00"/>
    <m/>
    <m/>
    <s v="Approved"/>
    <s v="Solex"/>
    <s v="Standard"/>
    <s v="medium"/>
    <s v="medium"/>
    <n v="1483.2"/>
    <n v="99.59"/>
    <n v="34996"/>
    <m/>
    <m/>
    <m/>
    <m/>
    <m/>
    <m/>
    <m/>
    <m/>
    <m/>
    <m/>
    <m/>
    <m/>
  </r>
  <r>
    <n v="15782"/>
    <n v="12"/>
    <x v="920"/>
    <d v="2017-12-12T00:00:00"/>
    <n v="18"/>
    <b v="0"/>
    <s v="Approved"/>
    <s v="Giant Bicycles"/>
    <s v="Standard"/>
    <s v="medium"/>
    <s v="large"/>
    <n v="1765.3"/>
    <n v="709.48"/>
    <d v="1991-07-10T00:00:00"/>
    <n v="1055.82"/>
    <s v="M"/>
    <n v="19"/>
    <d v="1963-10-05T00:00:00"/>
    <n v="56.785865911973616"/>
    <n v="0"/>
    <s v="n/a"/>
    <s v="High Net Worth"/>
    <s v="N"/>
    <s v="Yes"/>
    <n v="6"/>
    <m/>
  </r>
  <r>
    <n v="17693"/>
    <n v="18"/>
    <x v="921"/>
    <d v="2017-12-12T00:00:00"/>
    <n v="18"/>
    <b v="0"/>
    <s v="Approved"/>
    <s v="Solex"/>
    <s v="Standard"/>
    <s v="medium"/>
    <s v="medium"/>
    <n v="575.27"/>
    <n v="431.45"/>
    <d v="2013-03-12T00:00:00"/>
    <n v="143.82"/>
    <s v="M"/>
    <n v="69"/>
    <d v="1976-06-05T00:00:00"/>
    <n v="44.109153583206492"/>
    <s v="Executive Secretary"/>
    <s v="Manufacturing"/>
    <s v="Mass Customer"/>
    <s v="N"/>
    <s v="No"/>
    <n v="20"/>
    <m/>
  </r>
  <r>
    <n v="18144"/>
    <n v="52"/>
    <x v="922"/>
    <d v="2017-12-12T00:00:00"/>
    <n v="18"/>
    <b v="1"/>
    <s v="Approved"/>
    <s v="OHM Cycles"/>
    <s v="Road"/>
    <s v="medium"/>
    <s v="medium"/>
    <n v="1280.28"/>
    <n v="829.51"/>
    <d v="1991-01-21T00:00:00"/>
    <n v="450.77"/>
    <s v="F"/>
    <n v="57"/>
    <d v="1980-02-29T00:00:00"/>
    <n v="40.372167281836632"/>
    <s v="Help Desk Technician"/>
    <s v="Retail"/>
    <s v="Mass Customer"/>
    <s v="N"/>
    <s v="Yes"/>
    <n v="10"/>
    <m/>
  </r>
  <r>
    <n v="18409"/>
    <n v="77"/>
    <x v="166"/>
    <d v="2017-12-12T00:00:00"/>
    <n v="18"/>
    <b v="0"/>
    <s v="Approved"/>
    <s v="Norco Bicycles"/>
    <s v="Road"/>
    <s v="medium"/>
    <s v="large"/>
    <n v="1240.31"/>
    <n v="795.1"/>
    <d v="2004-12-18T00:00:00"/>
    <n v="445.20999999999992"/>
    <s v="M"/>
    <n v="92"/>
    <d v="1995-12-17T00:00:00"/>
    <n v="24.563948103754438"/>
    <s v="Geologist I"/>
    <s v="Financial Services"/>
    <s v="Affluent Customer"/>
    <s v="N"/>
    <s v="Yes"/>
    <n v="4"/>
    <m/>
  </r>
  <r>
    <n v="19155"/>
    <n v="68"/>
    <x v="923"/>
    <d v="2017-12-12T00:00:00"/>
    <n v="18"/>
    <b v="0"/>
    <s v="Approved"/>
    <s v="OHM Cycles"/>
    <s v="Standard"/>
    <s v="medium"/>
    <s v="medium"/>
    <n v="1636.9"/>
    <n v="44.71"/>
    <d v="2009-04-12T00:00:00"/>
    <n v="1592.19"/>
    <s v="M"/>
    <n v="90"/>
    <d v="1993-10-21T00:00:00"/>
    <n v="26.720112487316083"/>
    <s v="Recruiting Manager"/>
    <s v="Financial Services"/>
    <s v="Mass Customer"/>
    <s v="N"/>
    <s v="No"/>
    <n v="3"/>
    <m/>
  </r>
  <r>
    <n v="19372"/>
    <n v="8"/>
    <x v="924"/>
    <d v="2017-12-12T00:00:00"/>
    <n v="18"/>
    <b v="0"/>
    <s v="Approved"/>
    <s v="Solex"/>
    <s v="Road"/>
    <s v="medium"/>
    <s v="small"/>
    <n v="1703.52"/>
    <n v="1516.13"/>
    <d v="2005-12-07T00:00:00"/>
    <n v="187.38999999999987"/>
    <s v="F"/>
    <n v="80"/>
    <d v="1971-07-12T00:00:00"/>
    <n v="49.013263172247591"/>
    <s v="Actuary"/>
    <s v="Financial Services"/>
    <s v="Mass Customer"/>
    <s v="N"/>
    <s v="Yes"/>
    <n v="10"/>
    <m/>
  </r>
  <r>
    <n v="19564"/>
    <n v="19"/>
    <x v="925"/>
    <d v="2017-12-12T00:00:00"/>
    <n v="18"/>
    <b v="0"/>
    <s v="Approved"/>
    <s v="Trek Bicycles"/>
    <s v="Mountain"/>
    <s v="low"/>
    <s v="medium"/>
    <n v="574.64"/>
    <n v="459.71"/>
    <d v="2003-02-07T00:00:00"/>
    <n v="114.93"/>
    <s v="F"/>
    <n v="7"/>
    <d v="1978-07-30T00:00:00"/>
    <n v="41.95846865169964"/>
    <s v="Community Outreach Specialist"/>
    <s v="IT"/>
    <s v="High Net Worth"/>
    <s v="N"/>
    <s v="Yes"/>
    <n v="21"/>
    <m/>
  </r>
  <r>
    <n v="19587"/>
    <n v="95"/>
    <x v="926"/>
    <d v="2017-12-12T00:00:00"/>
    <n v="18"/>
    <b v="1"/>
    <s v="Approved"/>
    <s v="Giant Bicycles"/>
    <s v="Standard"/>
    <s v="medium"/>
    <s v="large"/>
    <n v="569.55999999999995"/>
    <n v="528.42999999999995"/>
    <d v="2003-09-10T00:00:00"/>
    <n v="41.129999999999995"/>
    <s v="M"/>
    <n v="25"/>
    <d v="1956-01-18T00:00:00"/>
    <n v="64.503674131151698"/>
    <s v="Senior Financial Analyst"/>
    <s v="Financial Services"/>
    <s v="Mass Customer"/>
    <s v="N"/>
    <s v="No"/>
    <n v="10"/>
    <m/>
  </r>
  <r>
    <n v="162"/>
    <n v="78"/>
    <x v="454"/>
    <d v="2017-12-11T00:00:00"/>
    <n v="19"/>
    <b v="0"/>
    <s v="Approved"/>
    <s v="Giant Bicycles"/>
    <s v="Standard"/>
    <s v="medium"/>
    <s v="large"/>
    <n v="1765.3"/>
    <n v="709.48"/>
    <d v="2004-07-25T00:00:00"/>
    <n v="1055.82"/>
    <s v="M"/>
    <n v="7"/>
    <d v="1954-07-06T00:00:00"/>
    <n v="66.040660432521562"/>
    <s v="Systems Administrator III"/>
    <s v="Financial Services"/>
    <s v="Mass Customer"/>
    <s v="N"/>
    <s v="No"/>
    <n v="7"/>
    <m/>
  </r>
  <r>
    <n v="408"/>
    <n v="18"/>
    <x v="927"/>
    <d v="2017-12-11T00:00:00"/>
    <n v="19"/>
    <b v="0"/>
    <s v="Approved"/>
    <s v="Solex"/>
    <s v="Standard"/>
    <s v="medium"/>
    <s v="medium"/>
    <n v="575.27"/>
    <n v="431.45"/>
    <d v="2004-12-18T00:00:00"/>
    <n v="143.82"/>
    <s v="M"/>
    <n v="65"/>
    <d v="1961-12-28T00:00:00"/>
    <n v="58.555728925672248"/>
    <s v="Analog Circuit Design manager"/>
    <s v="IT"/>
    <s v="Mass Customer"/>
    <s v="N"/>
    <s v="No"/>
    <n v="12"/>
    <m/>
  </r>
  <r>
    <n v="1072"/>
    <n v="36"/>
    <x v="923"/>
    <d v="2017-11-09T00:00:00"/>
    <m/>
    <m/>
    <s v="Approved"/>
    <s v="Solex"/>
    <s v="Standard"/>
    <s v="low"/>
    <s v="medium"/>
    <n v="945.04"/>
    <n v="507.58"/>
    <n v="40784"/>
    <m/>
    <m/>
    <m/>
    <m/>
    <m/>
    <m/>
    <m/>
    <m/>
    <m/>
    <m/>
    <m/>
    <m/>
  </r>
  <r>
    <n v="910"/>
    <n v="84"/>
    <x v="928"/>
    <d v="2017-12-11T00:00:00"/>
    <n v="19"/>
    <b v="1"/>
    <s v="Approved"/>
    <s v="Trek Bicycles"/>
    <s v="Road"/>
    <s v="medium"/>
    <s v="medium"/>
    <n v="290.62"/>
    <n v="215.14"/>
    <d v="2015-08-02T00:00:00"/>
    <n v="75.480000000000018"/>
    <s v="M"/>
    <n v="51"/>
    <d v="1986-12-30T00:00:00"/>
    <n v="33.53381111745307"/>
    <s v="Recruiter"/>
    <s v="Health"/>
    <s v="Affluent Customer"/>
    <s v="N"/>
    <s v="Yes"/>
    <n v="9"/>
    <m/>
  </r>
  <r>
    <n v="938"/>
    <n v="56"/>
    <x v="81"/>
    <d v="2017-12-11T00:00:00"/>
    <n v="19"/>
    <b v="1"/>
    <s v="Approved"/>
    <s v="Norco Bicycles"/>
    <s v="Mountain"/>
    <s v="low"/>
    <s v="small"/>
    <n v="688.63"/>
    <n v="612.88"/>
    <d v="1993-10-02T00:00:00"/>
    <n v="75.75"/>
    <s v="M"/>
    <n v="40"/>
    <d v="1992-12-05T00:00:00"/>
    <n v="27.596824816083206"/>
    <s v="VP Quality Control"/>
    <s v="Financial Services"/>
    <s v="High Net Worth"/>
    <s v="N"/>
    <s v="No"/>
    <n v="9"/>
    <m/>
  </r>
  <r>
    <n v="1068"/>
    <n v="96"/>
    <x v="929"/>
    <d v="2017-12-11T00:00:00"/>
    <n v="19"/>
    <b v="1"/>
    <s v="Approved"/>
    <s v="WeareA2B"/>
    <s v="Road"/>
    <s v="low"/>
    <s v="small"/>
    <n v="1172.78"/>
    <n v="1043.77"/>
    <d v="2004-01-16T00:00:00"/>
    <n v="129.01"/>
    <s v="F"/>
    <n v="50"/>
    <d v="1971-02-20T00:00:00"/>
    <n v="49.402304268137996"/>
    <s v="Structural Engineer"/>
    <s v="Financial Services"/>
    <s v="Mass Customer"/>
    <s v="N"/>
    <s v="Yes"/>
    <n v="18"/>
    <m/>
  </r>
  <r>
    <n v="1483"/>
    <n v="99"/>
    <x v="930"/>
    <d v="2017-12-11T00:00:00"/>
    <n v="19"/>
    <b v="1"/>
    <s v="Approved"/>
    <s v="OHM Cycles"/>
    <s v="Standard"/>
    <s v="medium"/>
    <s v="medium"/>
    <n v="1227.3399999999999"/>
    <n v="770.89"/>
    <d v="1991-05-06T00:00:00"/>
    <n v="456.44999999999993"/>
    <s v="F"/>
    <n v="34"/>
    <d v="1976-11-30T00:00:00"/>
    <n v="43.621482350329778"/>
    <s v="Electrical Engineer"/>
    <s v="Manufacturing"/>
    <s v="Affluent Customer"/>
    <s v="N"/>
    <s v="Yes"/>
    <n v="11"/>
    <m/>
  </r>
  <r>
    <n v="2186"/>
    <n v="0"/>
    <x v="931"/>
    <d v="2017-12-11T00:00:00"/>
    <n v="19"/>
    <b v="1"/>
    <s v="Approved"/>
    <s v="Solex"/>
    <s v="Standard"/>
    <s v="medium"/>
    <s v="medium"/>
    <n v="100.35"/>
    <n v="75.260000000000005"/>
    <d v="1999-07-26T00:00:00"/>
    <n v="25.089999999999989"/>
    <s v="M"/>
    <n v="74"/>
    <d v="1990-03-19T00:00:00"/>
    <n v="30.314633035261288"/>
    <s v="Community Outreach Specialist"/>
    <s v="Financial Services"/>
    <s v="High Net Worth"/>
    <s v="N"/>
    <s v="No"/>
    <n v="13"/>
    <m/>
  </r>
  <r>
    <n v="2536"/>
    <n v="71"/>
    <x v="932"/>
    <d v="2017-12-11T00:00:00"/>
    <n v="19"/>
    <b v="0"/>
    <s v="Approved"/>
    <s v="Solex"/>
    <s v="Standard"/>
    <s v="high"/>
    <s v="large"/>
    <n v="1842.92"/>
    <n v="1105.75"/>
    <d v="1995-10-24T00:00:00"/>
    <n v="737.17000000000007"/>
    <s v="F"/>
    <n v="42"/>
    <d v="1971-09-02T00:00:00"/>
    <n v="48.870797418822931"/>
    <s v="Systems Administrator II"/>
    <s v="n/a"/>
    <s v="Mass Customer"/>
    <s v="N"/>
    <s v="No"/>
    <n v="19"/>
    <m/>
  </r>
  <r>
    <n v="3352"/>
    <n v="72"/>
    <x v="744"/>
    <d v="2017-12-11T00:00:00"/>
    <n v="19"/>
    <b v="0"/>
    <s v="Approved"/>
    <s v="Norco Bicycles"/>
    <s v="Standard"/>
    <s v="medium"/>
    <s v="medium"/>
    <n v="360.4"/>
    <n v="270.3"/>
    <d v="2016-12-06T00:00:00"/>
    <n v="90.099999999999966"/>
    <s v="F"/>
    <n v="16"/>
    <d v="1976-07-10T00:00:00"/>
    <n v="44.013263172247591"/>
    <n v="0"/>
    <s v="Retail"/>
    <s v="Mass Customer"/>
    <s v="N"/>
    <s v="No"/>
    <n v="15"/>
    <m/>
  </r>
  <r>
    <n v="4127"/>
    <n v="43"/>
    <x v="933"/>
    <d v="2017-12-11T00:00:00"/>
    <n v="19"/>
    <b v="1"/>
    <s v="Approved"/>
    <s v="Solex"/>
    <s v="Standard"/>
    <s v="medium"/>
    <s v="medium"/>
    <n v="1151.96"/>
    <n v="649.49"/>
    <d v="1999-12-04T00:00:00"/>
    <n v="502.47"/>
    <s v="M"/>
    <n v="1"/>
    <d v="1977-09-19T00:00:00"/>
    <n v="42.818742624302381"/>
    <s v="Accountant IV"/>
    <s v="Property"/>
    <s v="Affluent Customer"/>
    <s v="N"/>
    <s v="No"/>
    <n v="4"/>
    <m/>
  </r>
  <r>
    <n v="4308"/>
    <n v="17"/>
    <x v="934"/>
    <d v="2017-12-11T00:00:00"/>
    <n v="19"/>
    <b v="0"/>
    <s v="Approved"/>
    <s v="WeareA2B"/>
    <s v="Touring"/>
    <s v="medium"/>
    <s v="large"/>
    <n v="1362.99"/>
    <n v="57.74"/>
    <d v="2016-07-09T00:00:00"/>
    <n v="1305.25"/>
    <s v="M"/>
    <n v="71"/>
    <d v="1973-07-04T00:00:00"/>
    <n v="47.03244125443937"/>
    <s v="Media Manager IV"/>
    <s v="Financial Services"/>
    <s v="High Net Worth"/>
    <s v="N"/>
    <s v="No"/>
    <n v="18"/>
    <m/>
  </r>
  <r>
    <n v="4673"/>
    <n v="50"/>
    <x v="935"/>
    <d v="2017-12-11T00:00:00"/>
    <n v="19"/>
    <b v="0"/>
    <s v="Approved"/>
    <s v="WeareA2B"/>
    <s v="Standard"/>
    <s v="medium"/>
    <s v="small"/>
    <n v="175.89"/>
    <n v="131.91999999999999"/>
    <d v="2015-10-18T00:00:00"/>
    <n v="43.97"/>
    <s v="M"/>
    <n v="29"/>
    <d v="1975-05-13T00:00:00"/>
    <n v="45.174907007864029"/>
    <s v="Sales Associate"/>
    <s v="Financial Services"/>
    <s v="Affluent Customer"/>
    <s v="N"/>
    <s v="Yes"/>
    <n v="17"/>
    <m/>
  </r>
  <r>
    <n v="4700"/>
    <n v="91"/>
    <x v="936"/>
    <d v="2017-12-11T00:00:00"/>
    <n v="19"/>
    <b v="0"/>
    <s v="Approved"/>
    <s v="Solex"/>
    <s v="Standard"/>
    <s v="medium"/>
    <s v="medium"/>
    <n v="100.35"/>
    <n v="75.260000000000005"/>
    <d v="1999-07-26T00:00:00"/>
    <n v="25.089999999999989"/>
    <s v="M"/>
    <n v="4"/>
    <d v="1985-04-18T00:00:00"/>
    <n v="35.235180980466765"/>
    <s v="Account Representative I"/>
    <s v="IT"/>
    <s v="Mass Customer"/>
    <s v="N"/>
    <s v="No"/>
    <n v="17"/>
    <m/>
  </r>
  <r>
    <n v="4972"/>
    <n v="21"/>
    <x v="937"/>
    <d v="2017-12-11T00:00:00"/>
    <n v="19"/>
    <b v="1"/>
    <s v="Approved"/>
    <s v="Solex"/>
    <s v="Standard"/>
    <s v="medium"/>
    <s v="large"/>
    <n v="1071.23"/>
    <n v="380.74"/>
    <d v="1996-04-05T00:00:00"/>
    <n v="690.49"/>
    <s v="F"/>
    <n v="45"/>
    <d v="1993-02-11T00:00:00"/>
    <n v="27.410523446220189"/>
    <s v="Desktop Support Technician"/>
    <s v="Manufacturing"/>
    <s v="Affluent Customer"/>
    <s v="N"/>
    <s v="No"/>
    <n v="1"/>
    <m/>
  </r>
  <r>
    <n v="5001"/>
    <n v="28"/>
    <x v="938"/>
    <d v="2017-12-11T00:00:00"/>
    <n v="19"/>
    <b v="0"/>
    <s v="Approved"/>
    <s v="Norco Bicycles"/>
    <s v="Standard"/>
    <s v="medium"/>
    <s v="small"/>
    <n v="1216.1400000000001"/>
    <n v="1082.3599999999999"/>
    <d v="2006-11-10T00:00:00"/>
    <n v="133.7800000000002"/>
    <s v="F"/>
    <n v="37"/>
    <d v="1980-04-12T00:00:00"/>
    <n v="40.254359062658544"/>
    <n v="0"/>
    <s v="Manufacturing"/>
    <s v="Affluent Customer"/>
    <s v="N"/>
    <s v="Yes"/>
    <n v="18"/>
    <m/>
  </r>
  <r>
    <n v="5222"/>
    <n v="61"/>
    <x v="939"/>
    <d v="2017-12-11T00:00:00"/>
    <n v="19"/>
    <b v="1"/>
    <s v="Approved"/>
    <s v="OHM Cycles"/>
    <s v="Standard"/>
    <s v="low"/>
    <s v="medium"/>
    <n v="71.16"/>
    <n v="56.93"/>
    <d v="2012-05-18T00:00:00"/>
    <n v="14.229999999999997"/>
    <s v="F"/>
    <n v="48"/>
    <d v="1963-04-11T00:00:00"/>
    <n v="57.27079741882293"/>
    <s v="Database Administrator III"/>
    <s v="Financial Services"/>
    <s v="Mass Customer"/>
    <s v="N"/>
    <s v="Yes"/>
    <n v="10"/>
    <m/>
  </r>
  <r>
    <n v="5244"/>
    <n v="0"/>
    <x v="940"/>
    <d v="2017-12-11T00:00:00"/>
    <n v="19"/>
    <b v="1"/>
    <s v="Approved"/>
    <s v="Norco Bicycles"/>
    <s v="Standard"/>
    <s v="medium"/>
    <s v="medium"/>
    <n v="360.4"/>
    <n v="270.3"/>
    <d v="2016-12-06T00:00:00"/>
    <n v="90.099999999999966"/>
    <s v="F"/>
    <n v="45"/>
    <d v="1980-04-10T00:00:00"/>
    <n v="40.259838514713344"/>
    <s v="Assistant Professor"/>
    <s v="Manufacturing"/>
    <s v="High Net Worth"/>
    <s v="N"/>
    <s v="No"/>
    <n v="11"/>
    <m/>
  </r>
  <r>
    <n v="5639"/>
    <n v="6"/>
    <x v="135"/>
    <d v="2017-12-11T00:00:00"/>
    <n v="19"/>
    <b v="1"/>
    <s v="Approved"/>
    <s v="OHM Cycles"/>
    <s v="Standard"/>
    <s v="high"/>
    <s v="medium"/>
    <n v="227.88"/>
    <n v="136.72999999999999"/>
    <d v="2016-07-09T00:00:00"/>
    <n v="91.15"/>
    <s v="M"/>
    <n v="80"/>
    <d v="1989-09-05T00:00:00"/>
    <n v="30.848879610603753"/>
    <s v="Developer II"/>
    <s v="Manufacturing"/>
    <s v="Affluent Customer"/>
    <s v="N"/>
    <s v="Yes"/>
    <n v="9"/>
    <m/>
  </r>
  <r>
    <n v="5696"/>
    <n v="8"/>
    <x v="651"/>
    <d v="2017-12-11T00:00:00"/>
    <n v="19"/>
    <b v="0"/>
    <s v="Approved"/>
    <s v="Solex"/>
    <s v="Road"/>
    <s v="medium"/>
    <s v="small"/>
    <n v="1703.52"/>
    <n v="1516.13"/>
    <d v="2003-08-05T00:00:00"/>
    <n v="187.38999999999987"/>
    <s v="U"/>
    <n v="20"/>
    <d v="1899-12-30T00:00:00"/>
    <n v="0"/>
    <s v="Senior Developer"/>
    <s v="IT"/>
    <s v="Affluent Customer"/>
    <s v="N"/>
    <s v="Yes"/>
    <n v="0"/>
    <m/>
  </r>
  <r>
    <n v="5774"/>
    <n v="61"/>
    <x v="941"/>
    <d v="2017-12-11T00:00:00"/>
    <n v="19"/>
    <b v="0"/>
    <s v="Approved"/>
    <s v="OHM Cycles"/>
    <s v="Standard"/>
    <s v="low"/>
    <s v="medium"/>
    <n v="71.16"/>
    <n v="56.93"/>
    <d v="2015-06-17T00:00:00"/>
    <n v="14.229999999999997"/>
    <s v="F"/>
    <n v="24"/>
    <d v="1964-01-09T00:00:00"/>
    <n v="56.522852213343477"/>
    <s v="Data Coordiator"/>
    <s v="n/a"/>
    <s v="Mass Customer"/>
    <s v="N"/>
    <s v="No"/>
    <n v="14"/>
    <m/>
  </r>
  <r>
    <n v="6135"/>
    <n v="14"/>
    <x v="942"/>
    <d v="2017-12-11T00:00:00"/>
    <n v="19"/>
    <b v="1"/>
    <s v="Approved"/>
    <s v="Trek Bicycles"/>
    <s v="Standard"/>
    <s v="medium"/>
    <s v="small"/>
    <n v="1386.84"/>
    <n v="1234.29"/>
    <d v="2010-05-05T00:00:00"/>
    <n v="152.54999999999995"/>
    <s v="M"/>
    <n v="10"/>
    <d v="1979-09-12T00:00:00"/>
    <n v="40.837920706494167"/>
    <s v="Tax Accountant"/>
    <s v="Financial Services"/>
    <s v="Mass Customer"/>
    <s v="N"/>
    <s v="Yes"/>
    <n v="13"/>
    <m/>
  </r>
  <r>
    <n v="6906"/>
    <n v="0"/>
    <x v="943"/>
    <d v="2017-12-11T00:00:00"/>
    <n v="19"/>
    <b v="0"/>
    <s v="Approved"/>
    <s v="Trek Bicycles"/>
    <s v="Standard"/>
    <s v="high"/>
    <s v="medium"/>
    <n v="358.39"/>
    <n v="215.03"/>
    <d v="2004-01-16T00:00:00"/>
    <n v="143.35999999999999"/>
    <s v="M"/>
    <n v="6"/>
    <d v="1999-02-28T00:00:00"/>
    <n v="21.361208377727039"/>
    <s v="Statistician II"/>
    <s v="Property"/>
    <s v="High Net Worth"/>
    <s v="N"/>
    <s v="No"/>
    <n v="4"/>
    <m/>
  </r>
  <r>
    <n v="7182"/>
    <n v="53"/>
    <x v="358"/>
    <d v="2017-12-11T00:00:00"/>
    <n v="19"/>
    <b v="0"/>
    <s v="Approved"/>
    <s v="OHM Cycles"/>
    <s v="Standard"/>
    <s v="medium"/>
    <s v="medium"/>
    <n v="795.34"/>
    <n v="101.58"/>
    <d v="1991-01-21T00:00:00"/>
    <n v="693.76"/>
    <s v="F"/>
    <n v="10"/>
    <d v="1966-08-17T00:00:00"/>
    <n v="53.917372761288682"/>
    <s v="Senior Developer"/>
    <s v="Financial Services"/>
    <s v="Mass Customer"/>
    <s v="N"/>
    <s v="Yes"/>
    <n v="4"/>
    <m/>
  </r>
  <r>
    <n v="7293"/>
    <n v="93"/>
    <x v="944"/>
    <d v="2017-12-11T00:00:00"/>
    <n v="19"/>
    <b v="0"/>
    <s v="Approved"/>
    <s v="OHM Cycles"/>
    <s v="Standard"/>
    <s v="high"/>
    <s v="medium"/>
    <n v="1458.17"/>
    <n v="874.9"/>
    <d v="2006-02-02T00:00:00"/>
    <n v="583.2700000000001"/>
    <s v="F"/>
    <n v="59"/>
    <d v="2001-03-30T00:00:00"/>
    <n v="19.276276870877727"/>
    <s v="Software Engineer II"/>
    <s v="n/a"/>
    <s v="High Net Worth"/>
    <s v="N"/>
    <s v="No"/>
    <n v="1"/>
    <m/>
  </r>
  <r>
    <n v="7699"/>
    <n v="40"/>
    <x v="945"/>
    <d v="2017-12-11T00:00:00"/>
    <n v="19"/>
    <b v="0"/>
    <s v="Approved"/>
    <s v="OHM Cycles"/>
    <s v="Standard"/>
    <s v="high"/>
    <s v="medium"/>
    <n v="1458.17"/>
    <n v="874.9"/>
    <d v="2006-02-02T00:00:00"/>
    <n v="583.2700000000001"/>
    <s v="M"/>
    <n v="99"/>
    <d v="1987-01-21T00:00:00"/>
    <n v="33.473537144850326"/>
    <s v="Geologist III"/>
    <s v="n/a"/>
    <s v="Mass Customer"/>
    <s v="N"/>
    <s v="No"/>
    <n v="12"/>
    <m/>
  </r>
  <r>
    <n v="7808"/>
    <n v="69"/>
    <x v="946"/>
    <d v="2017-12-11T00:00:00"/>
    <n v="19"/>
    <b v="0"/>
    <s v="Approved"/>
    <s v="Giant Bicycles"/>
    <s v="Road"/>
    <s v="medium"/>
    <s v="medium"/>
    <n v="792.9"/>
    <n v="594.67999999999995"/>
    <d v="1992-10-02T00:00:00"/>
    <n v="198.22000000000003"/>
    <s v="F"/>
    <n v="77"/>
    <d v="1973-09-27T00:00:00"/>
    <n v="46.799564542110602"/>
    <s v="Executive Secretary"/>
    <s v="n/a"/>
    <s v="Mass Customer"/>
    <s v="N"/>
    <s v="No"/>
    <n v="14"/>
    <m/>
  </r>
  <r>
    <n v="7893"/>
    <n v="19"/>
    <x v="947"/>
    <d v="2017-12-11T00:00:00"/>
    <n v="19"/>
    <b v="0"/>
    <s v="Approved"/>
    <s v="OHM Cycles"/>
    <s v="Road"/>
    <s v="high"/>
    <s v="large"/>
    <n v="12.01"/>
    <n v="7.21"/>
    <d v="2011-05-07T00:00:00"/>
    <n v="4.8"/>
    <s v="M"/>
    <n v="38"/>
    <d v="2000-01-08T00:00:00"/>
    <n v="20.500934405124301"/>
    <s v="GIS Technical Architect"/>
    <s v="Manufacturing"/>
    <s v="Affluent Customer"/>
    <s v="N"/>
    <s v="Yes"/>
    <n v="1"/>
    <m/>
  </r>
  <r>
    <n v="8621"/>
    <n v="95"/>
    <x v="948"/>
    <d v="2017-12-11T00:00:00"/>
    <n v="19"/>
    <b v="0"/>
    <s v="Approved"/>
    <s v="OHM Cycles"/>
    <s v="Touring"/>
    <s v="low"/>
    <s v="medium"/>
    <n v="1073.07"/>
    <n v="933.84"/>
    <d v="2015-08-10T00:00:00"/>
    <n v="139.2299999999999"/>
    <s v="F"/>
    <n v="74"/>
    <d v="1989-02-03T00:00:00"/>
    <n v="31.435180980466765"/>
    <s v="Senior Sales Associate"/>
    <s v="Health"/>
    <s v="High Net Worth"/>
    <s v="N"/>
    <s v="Yes"/>
    <n v="17"/>
    <m/>
  </r>
  <r>
    <n v="8638"/>
    <n v="53"/>
    <x v="949"/>
    <d v="2017-12-11T00:00:00"/>
    <n v="19"/>
    <b v="1"/>
    <s v="Approved"/>
    <s v="OHM Cycles"/>
    <s v="Standard"/>
    <s v="medium"/>
    <s v="medium"/>
    <n v="795.34"/>
    <n v="101.58"/>
    <d v="1997-02-09T00:00:00"/>
    <n v="693.76"/>
    <s v="M"/>
    <n v="23"/>
    <d v="1958-01-07T00:00:00"/>
    <n v="62.53107139142567"/>
    <s v="Environmental Tech"/>
    <s v="Financial Services"/>
    <s v="Mass Customer"/>
    <s v="N"/>
    <s v="No"/>
    <n v="20"/>
    <m/>
  </r>
  <r>
    <n v="8671"/>
    <n v="40"/>
    <x v="950"/>
    <d v="2017-12-11T00:00:00"/>
    <n v="19"/>
    <b v="0"/>
    <s v="Approved"/>
    <s v="Trek Bicycles"/>
    <s v="Road"/>
    <s v="medium"/>
    <s v="large"/>
    <n v="1894.19"/>
    <n v="598.76"/>
    <d v="2015-10-18T00:00:00"/>
    <n v="1295.43"/>
    <s v="M"/>
    <n v="14"/>
    <d v="1964-05-26T00:00:00"/>
    <n v="56.144770021562657"/>
    <s v="Human Resources Assistant III"/>
    <s v="Retail"/>
    <s v="High Net Worth"/>
    <s v="N"/>
    <s v="Yes"/>
    <n v="9"/>
    <m/>
  </r>
  <r>
    <n v="8817"/>
    <n v="43"/>
    <x v="951"/>
    <d v="2017-12-11T00:00:00"/>
    <n v="19"/>
    <b v="1"/>
    <s v="Approved"/>
    <s v="Solex"/>
    <s v="Standard"/>
    <s v="medium"/>
    <s v="medium"/>
    <n v="1151.96"/>
    <n v="649.49"/>
    <d v="1999-12-04T00:00:00"/>
    <n v="502.47"/>
    <s v="F"/>
    <n v="43"/>
    <d v="1968-05-27T00:00:00"/>
    <n v="52.139290569507864"/>
    <s v="Health Coach II"/>
    <s v="Entertainment"/>
    <s v="Mass Customer"/>
    <s v="N"/>
    <s v="No"/>
    <n v="18"/>
    <m/>
  </r>
  <r>
    <n v="9323"/>
    <n v="30"/>
    <x v="157"/>
    <d v="2017-12-11T00:00:00"/>
    <n v="19"/>
    <b v="0"/>
    <s v="Approved"/>
    <s v="Solex"/>
    <s v="Standard"/>
    <s v="high"/>
    <s v="medium"/>
    <n v="748.17"/>
    <n v="448.9"/>
    <d v="1991-11-10T00:00:00"/>
    <n v="299.27"/>
    <s v="M"/>
    <n v="47"/>
    <d v="1961-05-22T00:00:00"/>
    <n v="59.158468651699643"/>
    <s v="Executive Secretary"/>
    <s v="Retail"/>
    <s v="Mass Customer"/>
    <s v="N"/>
    <s v="No"/>
    <n v="14"/>
    <m/>
  </r>
  <r>
    <n v="9762"/>
    <n v="60"/>
    <x v="952"/>
    <d v="2017-12-11T00:00:00"/>
    <n v="19"/>
    <b v="1"/>
    <s v="Approved"/>
    <s v="Giant Bicycles"/>
    <s v="Standard"/>
    <s v="high"/>
    <s v="small"/>
    <n v="1977.36"/>
    <n v="1759.85"/>
    <d v="2011-08-24T00:00:00"/>
    <n v="217.51"/>
    <s v="M"/>
    <n v="64"/>
    <d v="1974-04-24T00:00:00"/>
    <n v="46.226961802384572"/>
    <s v="Programmer IV"/>
    <s v="Manufacturing"/>
    <s v="Mass Customer"/>
    <s v="N"/>
    <s v="No"/>
    <n v="22"/>
    <m/>
  </r>
  <r>
    <n v="9806"/>
    <n v="69"/>
    <x v="953"/>
    <d v="2017-12-11T00:00:00"/>
    <n v="19"/>
    <b v="1"/>
    <s v="Approved"/>
    <s v="Giant Bicycles"/>
    <s v="Road"/>
    <s v="medium"/>
    <s v="medium"/>
    <n v="792.9"/>
    <n v="594.67999999999995"/>
    <d v="1995-10-24T00:00:00"/>
    <n v="198.22000000000003"/>
    <s v="M"/>
    <n v="73"/>
    <d v="1978-02-28T00:00:00"/>
    <n v="42.374907007864024"/>
    <s v="Office Assistant III"/>
    <s v="Property"/>
    <s v="Mass Customer"/>
    <s v="N"/>
    <s v="Yes"/>
    <n v="22"/>
    <m/>
  </r>
  <r>
    <n v="10042"/>
    <n v="61"/>
    <x v="954"/>
    <d v="2017-12-11T00:00:00"/>
    <n v="19"/>
    <b v="1"/>
    <s v="Approved"/>
    <s v="OHM Cycles"/>
    <s v="Standard"/>
    <s v="low"/>
    <s v="medium"/>
    <n v="71.16"/>
    <n v="56.93"/>
    <d v="2005-10-22T00:00:00"/>
    <n v="14.229999999999997"/>
    <s v="M"/>
    <n v="11"/>
    <d v="1959-10-11T00:00:00"/>
    <n v="60.77216728183663"/>
    <n v="0"/>
    <s v="IT"/>
    <s v="Mass Customer"/>
    <s v="N"/>
    <s v="Yes"/>
    <n v="19"/>
    <m/>
  </r>
  <r>
    <n v="10616"/>
    <n v="9"/>
    <x v="955"/>
    <d v="2017-12-11T00:00:00"/>
    <n v="19"/>
    <b v="0"/>
    <s v="Approved"/>
    <s v="Norco Bicycles"/>
    <s v="Standard"/>
    <s v="medium"/>
    <s v="small"/>
    <n v="1216.1400000000001"/>
    <n v="1082.3599999999999"/>
    <d v="1991-08-05T00:00:00"/>
    <n v="133.7800000000002"/>
    <s v="M"/>
    <n v="62"/>
    <d v="1980-10-04T00:00:00"/>
    <n v="39.77490700786403"/>
    <s v="Software Test Engineer IV"/>
    <s v="Entertainment"/>
    <s v="High Net Worth"/>
    <s v="N"/>
    <s v="No"/>
    <n v="16"/>
    <m/>
  </r>
  <r>
    <n v="11167"/>
    <n v="61"/>
    <x v="494"/>
    <d v="2017-12-11T00:00:00"/>
    <n v="19"/>
    <b v="1"/>
    <s v="Approved"/>
    <s v="Norco Bicycles"/>
    <s v="Standard"/>
    <s v="medium"/>
    <s v="small"/>
    <n v="586.45000000000005"/>
    <n v="521.94000000000005"/>
    <d v="1991-07-10T00:00:00"/>
    <n v="64.509999999999991"/>
    <s v="F"/>
    <n v="98"/>
    <d v="1994-02-04T00:00:00"/>
    <n v="26.429701528411972"/>
    <s v="Assistant Professor"/>
    <s v="Argiculture"/>
    <s v="High Net Worth"/>
    <s v="N"/>
    <s v="No"/>
    <n v="5"/>
    <m/>
  </r>
  <r>
    <n v="11180"/>
    <n v="11"/>
    <x v="956"/>
    <d v="2017-12-11T00:00:00"/>
    <n v="19"/>
    <b v="0"/>
    <s v="Approved"/>
    <s v="Giant Bicycles"/>
    <s v="Standard"/>
    <s v="high"/>
    <s v="medium"/>
    <n v="1274.93"/>
    <n v="764.96"/>
    <d v="1996-11-09T00:00:00"/>
    <n v="509.97"/>
    <s v="F"/>
    <n v="30"/>
    <d v="1979-03-04T00:00:00"/>
    <n v="41.363948103754439"/>
    <s v="Actuary"/>
    <s v="Financial Services"/>
    <s v="Mass Customer"/>
    <s v="N"/>
    <s v="Yes"/>
    <n v="10"/>
    <m/>
  </r>
  <r>
    <n v="11345"/>
    <n v="97"/>
    <x v="9"/>
    <d v="2017-12-11T00:00:00"/>
    <n v="19"/>
    <b v="0"/>
    <s v="Approved"/>
    <s v="Solex"/>
    <s v="Standard"/>
    <s v="medium"/>
    <s v="large"/>
    <n v="202.62"/>
    <n v="151.96"/>
    <d v="2016-03-29T00:00:00"/>
    <n v="50.66"/>
    <s v="M"/>
    <n v="21"/>
    <d v="1958-02-21T00:00:00"/>
    <n v="62.407783720192796"/>
    <n v="0"/>
    <s v="Property"/>
    <s v="Mass Customer"/>
    <s v="N"/>
    <s v="No"/>
    <n v="17"/>
    <m/>
  </r>
  <r>
    <n v="11832"/>
    <n v="49"/>
    <x v="957"/>
    <d v="2017-12-11T00:00:00"/>
    <n v="19"/>
    <b v="0"/>
    <s v="Approved"/>
    <s v="Trek Bicycles"/>
    <s v="Road"/>
    <s v="medium"/>
    <s v="medium"/>
    <n v="533.51"/>
    <n v="400.13"/>
    <d v="2012-06-04T00:00:00"/>
    <n v="133.38"/>
    <s v="M"/>
    <n v="15"/>
    <d v="1963-10-05T00:00:00"/>
    <n v="56.785865911973616"/>
    <s v="Assistant Media Planner"/>
    <s v="Entertainment"/>
    <s v="Mass Customer"/>
    <s v="N"/>
    <s v="No"/>
    <n v="11"/>
    <m/>
  </r>
  <r>
    <n v="11962"/>
    <n v="5"/>
    <x v="958"/>
    <d v="2017-12-11T00:00:00"/>
    <n v="19"/>
    <b v="0"/>
    <s v="Approved"/>
    <s v="Trek Bicycles"/>
    <s v="Mountain"/>
    <s v="low"/>
    <s v="medium"/>
    <n v="574.64"/>
    <n v="459.71"/>
    <d v="2011-08-29T00:00:00"/>
    <n v="114.93"/>
    <s v="M"/>
    <n v="86"/>
    <d v="1972-08-14T00:00:00"/>
    <n v="47.920112487316082"/>
    <s v="Internal Auditor"/>
    <s v="Financial Services"/>
    <s v="Mass Customer"/>
    <s v="N"/>
    <s v="No"/>
    <n v="7"/>
    <m/>
  </r>
  <r>
    <n v="12949"/>
    <n v="84"/>
    <x v="265"/>
    <d v="2017-12-11T00:00:00"/>
    <n v="19"/>
    <b v="1"/>
    <s v="Approved"/>
    <s v="Trek Bicycles"/>
    <s v="Road"/>
    <s v="medium"/>
    <s v="medium"/>
    <n v="290.62"/>
    <n v="215.14"/>
    <d v="1999-07-26T00:00:00"/>
    <n v="75.480000000000018"/>
    <s v="F"/>
    <n v="64"/>
    <d v="1965-05-13T00:00:00"/>
    <n v="55.180386459918822"/>
    <s v="Sales Associate"/>
    <s v="Manufacturing"/>
    <s v="Mass Customer"/>
    <s v="N"/>
    <s v="Yes"/>
    <n v="19"/>
    <m/>
  </r>
  <r>
    <n v="13192"/>
    <n v="82"/>
    <x v="959"/>
    <d v="2017-12-11T00:00:00"/>
    <n v="19"/>
    <b v="0"/>
    <s v="Approved"/>
    <s v="Norco Bicycles"/>
    <s v="Standard"/>
    <s v="high"/>
    <s v="medium"/>
    <n v="1148.6400000000001"/>
    <n v="689.18"/>
    <d v="2015-08-10T00:00:00"/>
    <n v="459.46000000000015"/>
    <s v="F"/>
    <n v="0"/>
    <d v="1978-03-22T00:00:00"/>
    <n v="42.314633035261288"/>
    <s v="VP Marketing"/>
    <s v="Telecommunications"/>
    <s v="Mass Customer"/>
    <s v="N"/>
    <s v="No"/>
    <n v="18"/>
    <m/>
  </r>
  <r>
    <n v="13354"/>
    <n v="38"/>
    <x v="960"/>
    <d v="2017-12-11T00:00:00"/>
    <n v="19"/>
    <b v="1"/>
    <s v="Approved"/>
    <s v="Solex"/>
    <s v="Standard"/>
    <s v="medium"/>
    <s v="medium"/>
    <n v="1577.53"/>
    <n v="826.51"/>
    <d v="2011-03-16T00:00:00"/>
    <n v="751.02"/>
    <s v="M"/>
    <n v="39"/>
    <d v="1974-06-26T00:00:00"/>
    <n v="46.054359062658548"/>
    <s v="Environmental Specialist"/>
    <s v="Health"/>
    <s v="Mass Customer"/>
    <s v="N"/>
    <s v="No"/>
    <n v="22"/>
    <m/>
  </r>
  <r>
    <n v="13705"/>
    <n v="29"/>
    <x v="961"/>
    <d v="2017-12-11T00:00:00"/>
    <n v="19"/>
    <b v="1"/>
    <s v="Approved"/>
    <s v="Norco Bicycles"/>
    <s v="Road"/>
    <s v="medium"/>
    <s v="medium"/>
    <n v="543.39"/>
    <n v="407.54"/>
    <d v="1999-07-20T00:00:00"/>
    <n v="135.84999999999997"/>
    <s v="F"/>
    <n v="51"/>
    <d v="1975-06-15T00:00:00"/>
    <n v="45.08449604895992"/>
    <s v="Web Designer I"/>
    <s v="Health"/>
    <s v="Mass Customer"/>
    <s v="N"/>
    <s v="Yes"/>
    <n v="15"/>
    <m/>
  </r>
  <r>
    <n v="13871"/>
    <n v="55"/>
    <x v="962"/>
    <d v="2017-12-11T00:00:00"/>
    <n v="19"/>
    <b v="1"/>
    <s v="Approved"/>
    <s v="Trek Bicycles"/>
    <s v="Road"/>
    <s v="medium"/>
    <s v="large"/>
    <n v="1894.19"/>
    <n v="598.76"/>
    <d v="2011-08-24T00:00:00"/>
    <n v="1295.43"/>
    <s v="U"/>
    <n v="80"/>
    <d v="1899-12-30T00:00:00"/>
    <n v="0"/>
    <s v="Financial Analyst"/>
    <s v="Financial Services"/>
    <s v="Mass Customer"/>
    <s v="N"/>
    <s v="Yes"/>
    <n v="0"/>
    <m/>
  </r>
  <r>
    <n v="14069"/>
    <n v="26"/>
    <x v="235"/>
    <d v="2017-12-11T00:00:00"/>
    <n v="19"/>
    <b v="0"/>
    <s v="Approved"/>
    <s v="WeareA2B"/>
    <s v="Standard"/>
    <s v="medium"/>
    <s v="medium"/>
    <n v="1992.93"/>
    <n v="762.63"/>
    <d v="2003-03-18T00:00:00"/>
    <n v="1230.3000000000002"/>
    <s v="M"/>
    <n v="74"/>
    <d v="1967-01-22T00:00:00"/>
    <n v="53.484496048959919"/>
    <s v="Speech Pathologist"/>
    <s v="Health"/>
    <s v="Mass Customer"/>
    <s v="N"/>
    <s v="Yes"/>
    <n v="14"/>
    <m/>
  </r>
  <r>
    <n v="14277"/>
    <n v="0"/>
    <x v="963"/>
    <d v="2017-12-11T00:00:00"/>
    <n v="19"/>
    <b v="0"/>
    <s v="Approved"/>
    <s v="Trek Bicycles"/>
    <s v="Standard"/>
    <s v="high"/>
    <s v="medium"/>
    <n v="495.72"/>
    <n v="297.43"/>
    <d v="2002-08-31T00:00:00"/>
    <n v="198.29000000000002"/>
    <s v="F"/>
    <n v="16"/>
    <d v="1971-08-24T00:00:00"/>
    <n v="48.895454953069503"/>
    <s v="Recruiter"/>
    <s v="n/a"/>
    <s v="High Net Worth"/>
    <s v="N"/>
    <s v="Yes"/>
    <n v="15"/>
    <m/>
  </r>
  <r>
    <n v="15744"/>
    <n v="87"/>
    <x v="964"/>
    <d v="2017-12-11T00:00:00"/>
    <n v="19"/>
    <b v="0"/>
    <s v="Approved"/>
    <s v="OHM Cycles"/>
    <s v="Standard"/>
    <s v="medium"/>
    <s v="medium"/>
    <n v="1636.9"/>
    <n v="44.71"/>
    <d v="2014-10-10T00:00:00"/>
    <n v="1592.19"/>
    <s v="F"/>
    <n v="62"/>
    <d v="1994-03-19T00:00:00"/>
    <n v="26.311893309233888"/>
    <s v="Payment Adjustment Coordinator"/>
    <s v="Manufacturing"/>
    <s v="High Net Worth"/>
    <s v="N"/>
    <s v="Yes"/>
    <n v="3"/>
    <m/>
  </r>
  <r>
    <n v="15770"/>
    <n v="21"/>
    <x v="965"/>
    <d v="2017-12-11T00:00:00"/>
    <n v="19"/>
    <b v="1"/>
    <s v="Approved"/>
    <s v="Solex"/>
    <s v="Standard"/>
    <s v="medium"/>
    <s v="large"/>
    <n v="1071.23"/>
    <n v="380.74"/>
    <d v="1996-04-05T00:00:00"/>
    <n v="690.49"/>
    <s v="M"/>
    <n v="93"/>
    <d v="1991-06-23T00:00:00"/>
    <n v="29.051619336631148"/>
    <n v="0"/>
    <s v="Manufacturing"/>
    <s v="Mass Customer"/>
    <s v="N"/>
    <s v="No"/>
    <n v="7"/>
    <m/>
  </r>
  <r>
    <n v="16412"/>
    <n v="98"/>
    <x v="966"/>
    <d v="2017-12-11T00:00:00"/>
    <n v="19"/>
    <b v="1"/>
    <s v="Approved"/>
    <s v="Trek Bicycles"/>
    <s v="Standard"/>
    <s v="high"/>
    <s v="medium"/>
    <n v="358.39"/>
    <n v="215.03"/>
    <d v="2004-01-16T00:00:00"/>
    <n v="143.35999999999999"/>
    <s v="F"/>
    <n v="62"/>
    <d v="1979-05-12T00:00:00"/>
    <n v="41.174907007864029"/>
    <s v="Senior Sales Associate"/>
    <s v="Argiculture"/>
    <s v="Affluent Customer"/>
    <s v="N"/>
    <s v="Yes"/>
    <n v="7"/>
    <m/>
  </r>
  <r>
    <n v="16967"/>
    <n v="75"/>
    <x v="967"/>
    <d v="2017-12-11T00:00:00"/>
    <n v="19"/>
    <b v="0"/>
    <s v="Approved"/>
    <s v="Giant Bicycles"/>
    <s v="Touring"/>
    <s v="medium"/>
    <s v="large"/>
    <n v="1873.97"/>
    <n v="863.95"/>
    <d v="2014-10-10T00:00:00"/>
    <n v="1010.02"/>
    <s v="U"/>
    <n v="42"/>
    <d v="1899-12-30T00:00:00"/>
    <n v="0"/>
    <s v="Actuary"/>
    <s v="Financial Services"/>
    <s v="Mass Customer"/>
    <s v="N"/>
    <s v="Yes"/>
    <n v="0"/>
    <m/>
  </r>
  <r>
    <n v="17601"/>
    <n v="0"/>
    <x v="968"/>
    <d v="2017-12-11T00:00:00"/>
    <n v="19"/>
    <b v="0"/>
    <s v="Approved"/>
    <s v="Norco Bicycles"/>
    <s v="Standard"/>
    <s v="low"/>
    <s v="medium"/>
    <n v="363.01"/>
    <n v="290.41000000000003"/>
    <d v="1993-07-15T00:00:00"/>
    <n v="72.599999999999966"/>
    <s v="F"/>
    <n v="19"/>
    <d v="1965-11-22T00:00:00"/>
    <n v="54.65161933663115"/>
    <s v="Human Resources Manager"/>
    <s v="Financial Services"/>
    <s v="High Net Worth"/>
    <s v="N"/>
    <s v="Yes"/>
    <n v="12"/>
    <m/>
  </r>
  <r>
    <n v="17745"/>
    <n v="60"/>
    <x v="969"/>
    <d v="2017-12-11T00:00:00"/>
    <n v="19"/>
    <b v="1"/>
    <s v="Approved"/>
    <s v="Giant Bicycles"/>
    <s v="Standard"/>
    <s v="high"/>
    <s v="small"/>
    <n v="1977.36"/>
    <n v="1759.85"/>
    <d v="2012-04-10T00:00:00"/>
    <n v="217.51"/>
    <s v="F"/>
    <n v="73"/>
    <d v="1969-06-03T00:00:00"/>
    <n v="51.120112487316078"/>
    <s v="Assistant Manager"/>
    <s v="Manufacturing"/>
    <s v="Mass Customer"/>
    <s v="N"/>
    <s v="Yes"/>
    <n v="5"/>
    <m/>
  </r>
  <r>
    <n v="17773"/>
    <n v="32"/>
    <x v="970"/>
    <d v="2017-12-11T00:00:00"/>
    <n v="19"/>
    <b v="0"/>
    <s v="Approved"/>
    <s v="Giant Bicycles"/>
    <s v="Standard"/>
    <s v="medium"/>
    <s v="medium"/>
    <n v="642.70000000000005"/>
    <n v="211.37"/>
    <d v="2010-06-07T00:00:00"/>
    <n v="431.33000000000004"/>
    <s v="F"/>
    <n v="22"/>
    <d v="1997-05-09T00:00:00"/>
    <n v="23.169427555809232"/>
    <n v="0"/>
    <s v="n/a"/>
    <s v="Mass Customer"/>
    <s v="N"/>
    <s v="Yes"/>
    <n v="2"/>
    <m/>
  </r>
  <r>
    <n v="18221"/>
    <n v="98"/>
    <x v="971"/>
    <d v="2017-12-11T00:00:00"/>
    <n v="19"/>
    <b v="0"/>
    <s v="Approved"/>
    <s v="Trek Bicycles"/>
    <s v="Standard"/>
    <s v="high"/>
    <s v="medium"/>
    <n v="358.39"/>
    <n v="215.03"/>
    <d v="2004-01-16T00:00:00"/>
    <n v="143.35999999999999"/>
    <s v="M"/>
    <n v="65"/>
    <d v="1999-11-24T00:00:00"/>
    <n v="20.624222076357178"/>
    <n v="0"/>
    <s v="n/a"/>
    <s v="Affluent Customer"/>
    <s v="N"/>
    <s v="No"/>
    <n v="1"/>
    <m/>
  </r>
  <r>
    <n v="18488"/>
    <n v="28"/>
    <x v="395"/>
    <d v="2017-12-11T00:00:00"/>
    <n v="19"/>
    <b v="0"/>
    <s v="Approved"/>
    <s v="Norco Bicycles"/>
    <s v="Standard"/>
    <s v="medium"/>
    <s v="small"/>
    <n v="1216.1400000000001"/>
    <n v="1082.3599999999999"/>
    <d v="1991-08-05T00:00:00"/>
    <n v="133.7800000000002"/>
    <s v="M"/>
    <n v="77"/>
    <d v="1998-01-30T00:00:00"/>
    <n v="22.440660432521561"/>
    <n v="0"/>
    <s v="Retail"/>
    <s v="Mass Customer"/>
    <s v="N"/>
    <s v="No"/>
    <n v="2"/>
    <m/>
  </r>
  <r>
    <n v="19097"/>
    <n v="33"/>
    <x v="813"/>
    <d v="2017-12-11T00:00:00"/>
    <n v="19"/>
    <b v="1"/>
    <s v="Approved"/>
    <s v="Giant Bicycles"/>
    <s v="Standard"/>
    <s v="medium"/>
    <s v="small"/>
    <n v="1311.44"/>
    <n v="1167.18"/>
    <d v="1999-12-04T00:00:00"/>
    <n v="144.26"/>
    <s v="F"/>
    <n v="19"/>
    <d v="1963-01-31T00:00:00"/>
    <n v="57.46257824074074"/>
    <s v="Recruiting Manager"/>
    <s v="n/a"/>
    <s v="Mass Customer"/>
    <s v="N"/>
    <s v="No"/>
    <n v="16"/>
    <m/>
  </r>
  <r>
    <n v="19422"/>
    <n v="7"/>
    <x v="972"/>
    <d v="2017-12-11T00:00:00"/>
    <n v="19"/>
    <b v="0"/>
    <s v="Approved"/>
    <s v="Giant Bicycles"/>
    <s v="Standard"/>
    <s v="medium"/>
    <s v="small"/>
    <n v="1311.44"/>
    <n v="1167.18"/>
    <d v="1992-10-11T00:00:00"/>
    <n v="144.26"/>
    <s v="M"/>
    <n v="90"/>
    <d v="1977-12-17T00:00:00"/>
    <n v="42.574907007864027"/>
    <s v="Business Systems Development Analyst"/>
    <s v="n/a"/>
    <s v="High Net Worth"/>
    <s v="N"/>
    <s v="No"/>
    <n v="10"/>
    <m/>
  </r>
  <r>
    <n v="19517"/>
    <n v="58"/>
    <x v="368"/>
    <d v="2017-12-11T00:00:00"/>
    <n v="19"/>
    <b v="1"/>
    <s v="Approved"/>
    <s v="OHM Cycles"/>
    <s v="Standard"/>
    <s v="medium"/>
    <s v="medium"/>
    <n v="912.52"/>
    <n v="141.4"/>
    <d v="1998-12-17T00:00:00"/>
    <n v="771.12"/>
    <s v="F"/>
    <n v="29"/>
    <d v="1959-07-08T00:00:00"/>
    <n v="61.03244125443937"/>
    <s v="Director of Sales"/>
    <s v="Financial Services"/>
    <s v="Affluent Customer"/>
    <s v="N"/>
    <s v="Yes"/>
    <n v="12"/>
    <m/>
  </r>
  <r>
    <n v="1131"/>
    <n v="0"/>
    <x v="973"/>
    <d v="2017-03-09T00:00:00"/>
    <m/>
    <b v="0"/>
    <s v="Approved"/>
    <m/>
    <m/>
    <m/>
    <m/>
    <n v="605.54"/>
    <m/>
    <m/>
    <m/>
    <m/>
    <m/>
    <m/>
    <m/>
    <m/>
    <m/>
    <m/>
    <m/>
    <m/>
    <m/>
    <m/>
  </r>
  <r>
    <n v="418"/>
    <n v="39"/>
    <x v="974"/>
    <d v="2017-12-10T00:00:00"/>
    <n v="20"/>
    <b v="1"/>
    <s v="Approved"/>
    <s v="Giant Bicycles"/>
    <s v="Standard"/>
    <s v="medium"/>
    <s v="large"/>
    <n v="1812.75"/>
    <n v="582.48"/>
    <d v="2010-06-07T00:00:00"/>
    <n v="1230.27"/>
    <s v="F"/>
    <n v="19"/>
    <d v="1954-02-09T00:00:00"/>
    <n v="66.443400158548954"/>
    <s v="Recruiter"/>
    <s v="n/a"/>
    <s v="Mass Customer"/>
    <s v="N"/>
    <s v="No"/>
    <n v="7"/>
    <m/>
  </r>
  <r>
    <n v="491"/>
    <n v="32"/>
    <x v="270"/>
    <d v="2017-12-10T00:00:00"/>
    <n v="20"/>
    <b v="1"/>
    <s v="Approved"/>
    <s v="Giant Bicycles"/>
    <s v="Standard"/>
    <s v="medium"/>
    <s v="medium"/>
    <n v="642.70000000000005"/>
    <n v="211.37"/>
    <d v="1994-07-12T00:00:00"/>
    <n v="431.33000000000004"/>
    <s v="M"/>
    <n v="33"/>
    <d v="1957-01-21T00:00:00"/>
    <n v="63.492715227042112"/>
    <s v="Product Engineer"/>
    <s v="Retail"/>
    <s v="Mass Customer"/>
    <s v="N"/>
    <s v="Yes"/>
    <n v="12"/>
    <m/>
  </r>
  <r>
    <n v="683"/>
    <n v="73"/>
    <x v="975"/>
    <d v="2017-12-10T00:00:00"/>
    <n v="20"/>
    <b v="0"/>
    <s v="Approved"/>
    <s v="Solex"/>
    <s v="Standard"/>
    <s v="medium"/>
    <s v="medium"/>
    <n v="1945.43"/>
    <n v="333.18"/>
    <d v="2002-08-31T00:00:00"/>
    <n v="1612.25"/>
    <s v="F"/>
    <n v="69"/>
    <d v="1989-11-13T00:00:00"/>
    <n v="30.659838514713343"/>
    <s v="Account Executive"/>
    <s v="Manufacturing"/>
    <s v="Affluent Customer"/>
    <s v="N"/>
    <s v="No"/>
    <n v="8"/>
    <m/>
  </r>
  <r>
    <n v="763"/>
    <n v="44"/>
    <x v="247"/>
    <d v="2017-12-10T00:00:00"/>
    <n v="20"/>
    <b v="0"/>
    <s v="Approved"/>
    <s v="WeareA2B"/>
    <s v="Standard"/>
    <s v="medium"/>
    <s v="medium"/>
    <n v="1769.64"/>
    <n v="108.76"/>
    <d v="2011-05-09T00:00:00"/>
    <n v="1660.88"/>
    <s v="F"/>
    <n v="54"/>
    <d v="1994-05-18T00:00:00"/>
    <n v="26.147509747590053"/>
    <s v="Accounting Assistant I"/>
    <s v="Retail"/>
    <s v="Affluent Customer"/>
    <s v="N"/>
    <s v="No"/>
    <n v="8"/>
    <m/>
  </r>
  <r>
    <n v="888"/>
    <n v="55"/>
    <x v="976"/>
    <d v="2017-12-10T00:00:00"/>
    <n v="20"/>
    <b v="1"/>
    <s v="Approved"/>
    <s v="Trek Bicycles"/>
    <s v="Road"/>
    <s v="medium"/>
    <s v="large"/>
    <n v="1894.19"/>
    <n v="598.76"/>
    <d v="2015-10-18T00:00:00"/>
    <n v="1295.43"/>
    <s v="F"/>
    <n v="19"/>
    <d v="1979-10-09T00:00:00"/>
    <n v="40.763948103754437"/>
    <s v="Social Worker"/>
    <s v="Health"/>
    <s v="Mass Customer"/>
    <s v="N"/>
    <s v="Yes"/>
    <n v="14"/>
    <m/>
  </r>
  <r>
    <n v="1516"/>
    <n v="56"/>
    <x v="338"/>
    <d v="2017-12-10T00:00:00"/>
    <n v="20"/>
    <b v="0"/>
    <s v="Approved"/>
    <s v="OHM Cycles"/>
    <s v="Standard"/>
    <s v="medium"/>
    <s v="medium"/>
    <n v="183.86"/>
    <n v="137.9"/>
    <d v="1993-07-20T00:00:00"/>
    <n v="45.960000000000008"/>
    <s v="F"/>
    <n v="32"/>
    <d v="1986-02-25T00:00:00"/>
    <n v="34.377646733891424"/>
    <s v="Executive Secretary"/>
    <s v="n/a"/>
    <s v="Mass Customer"/>
    <s v="N"/>
    <s v="Yes"/>
    <n v="13"/>
    <m/>
  </r>
  <r>
    <n v="1791"/>
    <n v="3"/>
    <x v="977"/>
    <d v="2017-12-10T00:00:00"/>
    <n v="20"/>
    <b v="1"/>
    <s v="Approved"/>
    <s v="Trek Bicycles"/>
    <s v="Standard"/>
    <s v="medium"/>
    <s v="large"/>
    <n v="2091.4699999999998"/>
    <n v="388.92"/>
    <d v="2011-08-29T00:00:00"/>
    <n v="1702.5499999999997"/>
    <s v="U"/>
    <n v="18"/>
    <d v="1899-12-30T00:00:00"/>
    <n v="0"/>
    <s v="Accounting Assistant II"/>
    <s v="IT"/>
    <s v="Mass Customer"/>
    <s v="N"/>
    <s v="Yes"/>
    <n v="0"/>
    <m/>
  </r>
  <r>
    <n v="1847"/>
    <n v="12"/>
    <x v="978"/>
    <d v="2017-12-10T00:00:00"/>
    <n v="20"/>
    <b v="1"/>
    <s v="Approved"/>
    <s v="WeareA2B"/>
    <s v="Standard"/>
    <s v="medium"/>
    <s v="medium"/>
    <n v="1231.1500000000001"/>
    <n v="161.6"/>
    <d v="2003-08-05T00:00:00"/>
    <n v="1069.5500000000002"/>
    <s v="M"/>
    <n v="53"/>
    <d v="1971-03-16T00:00:00"/>
    <n v="49.336550843480467"/>
    <s v="Health Coach IV"/>
    <s v="Health"/>
    <s v="Affluent Customer"/>
    <s v="N"/>
    <s v="Yes"/>
    <n v="7"/>
    <m/>
  </r>
  <r>
    <n v="4566"/>
    <n v="15"/>
    <x v="910"/>
    <d v="2017-12-10T00:00:00"/>
    <n v="20"/>
    <b v="1"/>
    <s v="Approved"/>
    <s v="Norco Bicycles"/>
    <s v="Standard"/>
    <s v="low"/>
    <s v="medium"/>
    <n v="958.74"/>
    <n v="748.9"/>
    <d v="1996-11-09T00:00:00"/>
    <n v="209.84000000000003"/>
    <s v="F"/>
    <n v="48"/>
    <d v="1979-08-26T00:00:00"/>
    <n v="40.884496048959917"/>
    <s v="Assistant Professor"/>
    <s v="Manufacturing"/>
    <s v="Mass Customer"/>
    <s v="N"/>
    <s v="Yes"/>
    <n v="18"/>
    <m/>
  </r>
  <r>
    <n v="5054"/>
    <n v="10"/>
    <x v="979"/>
    <d v="2017-12-10T00:00:00"/>
    <n v="20"/>
    <b v="0"/>
    <s v="Approved"/>
    <s v="WeareA2B"/>
    <s v="Touring"/>
    <s v="medium"/>
    <s v="medium"/>
    <n v="1466.68"/>
    <n v="363.25"/>
    <d v="2004-08-17T00:00:00"/>
    <n v="1103.43"/>
    <s v="F"/>
    <n v="42"/>
    <d v="1968-04-20T00:00:00"/>
    <n v="52.240660432521558"/>
    <s v="Recruiter"/>
    <s v="Financial Services"/>
    <s v="Affluent Customer"/>
    <s v="N"/>
    <s v="Yes"/>
    <n v="5"/>
    <m/>
  </r>
  <r>
    <n v="5097"/>
    <n v="74"/>
    <x v="980"/>
    <d v="2017-12-10T00:00:00"/>
    <n v="20"/>
    <b v="0"/>
    <s v="Approved"/>
    <s v="WeareA2B"/>
    <s v="Standard"/>
    <s v="medium"/>
    <s v="medium"/>
    <n v="1762.96"/>
    <n v="950.52"/>
    <d v="2014-07-28T00:00:00"/>
    <n v="812.44"/>
    <s v="U"/>
    <n v="36"/>
    <d v="1899-12-30T00:00:00"/>
    <n v="0"/>
    <s v="VP Accounting"/>
    <s v="Financial Services"/>
    <s v="High Net Worth"/>
    <s v="N"/>
    <s v="No"/>
    <n v="0"/>
    <m/>
  </r>
  <r>
    <n v="5690"/>
    <n v="36"/>
    <x v="981"/>
    <d v="2017-12-10T00:00:00"/>
    <n v="20"/>
    <b v="0"/>
    <s v="Approved"/>
    <s v="Solex"/>
    <s v="Standard"/>
    <s v="low"/>
    <s v="medium"/>
    <n v="945.04"/>
    <n v="507.58"/>
    <d v="2011-05-09T00:00:00"/>
    <n v="437.46"/>
    <s v="F"/>
    <n v="0"/>
    <d v="1991-03-10T00:00:00"/>
    <n v="29.339290569507863"/>
    <s v="Physical Therapy Assistant"/>
    <s v="Financial Services"/>
    <s v="Affluent Customer"/>
    <s v="N"/>
    <s v="Yes"/>
    <n v="9"/>
    <m/>
  </r>
  <r>
    <n v="5707"/>
    <n v="53"/>
    <x v="982"/>
    <d v="2017-12-10T00:00:00"/>
    <n v="20"/>
    <b v="1"/>
    <s v="Approved"/>
    <s v="OHM Cycles"/>
    <s v="Standard"/>
    <s v="medium"/>
    <s v="medium"/>
    <n v="795.34"/>
    <n v="101.58"/>
    <d v="1997-02-09T00:00:00"/>
    <n v="693.76"/>
    <s v="F"/>
    <n v="31"/>
    <d v="1960-09-02T00:00:00"/>
    <n v="59.876276870877724"/>
    <s v="Structural Analysis Engineer"/>
    <s v="n/a"/>
    <s v="Mass Customer"/>
    <s v="N"/>
    <s v="No"/>
    <n v="18"/>
    <m/>
  </r>
  <r>
    <n v="5824"/>
    <n v="12"/>
    <x v="983"/>
    <d v="2017-12-10T00:00:00"/>
    <n v="20"/>
    <b v="0"/>
    <s v="Approved"/>
    <s v="WeareA2B"/>
    <s v="Standard"/>
    <s v="medium"/>
    <s v="medium"/>
    <n v="1231.1500000000001"/>
    <n v="161.6"/>
    <d v="2004-08-17T00:00:00"/>
    <n v="1069.5500000000002"/>
    <s v="F"/>
    <n v="71"/>
    <d v="1979-01-20T00:00:00"/>
    <n v="41.481756322932519"/>
    <s v="Chief Design Engineer"/>
    <s v="Manufacturing"/>
    <s v="Mass Customer"/>
    <s v="N"/>
    <s v="Yes"/>
    <n v="12"/>
    <m/>
  </r>
  <r>
    <n v="6893"/>
    <n v="54"/>
    <x v="984"/>
    <d v="2017-12-10T00:00:00"/>
    <n v="20"/>
    <b v="0"/>
    <s v="Approved"/>
    <s v="WeareA2B"/>
    <s v="Standard"/>
    <s v="medium"/>
    <s v="medium"/>
    <n v="1807.45"/>
    <n v="778.69"/>
    <d v="2015-05-21T00:00:00"/>
    <n v="1028.76"/>
    <s v="M"/>
    <n v="67"/>
    <d v="1979-12-10T00:00:00"/>
    <n v="40.594085090055806"/>
    <s v="Dental Hygienist"/>
    <s v="Health"/>
    <s v="High Net Worth"/>
    <s v="N"/>
    <s v="No"/>
    <n v="5"/>
    <m/>
  </r>
  <r>
    <n v="6898"/>
    <n v="80"/>
    <x v="746"/>
    <d v="2017-12-10T00:00:00"/>
    <n v="20"/>
    <b v="0"/>
    <s v="Approved"/>
    <s v="OHM Cycles"/>
    <s v="Touring"/>
    <s v="low"/>
    <s v="medium"/>
    <n v="1073.07"/>
    <n v="933.84"/>
    <d v="1997-01-25T00:00:00"/>
    <n v="139.2299999999999"/>
    <s v="F"/>
    <n v="22"/>
    <d v="1968-03-24T00:00:00"/>
    <n v="52.314633035261288"/>
    <s v="Senior Editor"/>
    <s v="n/a"/>
    <s v="Affluent Customer"/>
    <s v="N"/>
    <s v="No"/>
    <n v="15"/>
    <m/>
  </r>
  <r>
    <n v="6902"/>
    <n v="87"/>
    <x v="985"/>
    <d v="2017-12-10T00:00:00"/>
    <n v="20"/>
    <b v="0"/>
    <s v="Approved"/>
    <s v="Giant Bicycles"/>
    <s v="Standard"/>
    <s v="high"/>
    <s v="medium"/>
    <n v="1179"/>
    <n v="707.4"/>
    <d v="1997-08-25T00:00:00"/>
    <n v="471.6"/>
    <s v="F"/>
    <n v="93"/>
    <d v="1976-06-26T00:00:00"/>
    <n v="44.051619336631148"/>
    <s v="Senior Financial Analyst"/>
    <s v="Financial Services"/>
    <s v="Affluent Customer"/>
    <s v="N"/>
    <s v="No"/>
    <n v="14"/>
    <m/>
  </r>
  <r>
    <n v="7046"/>
    <n v="69"/>
    <x v="668"/>
    <d v="2017-12-10T00:00:00"/>
    <n v="20"/>
    <b v="0"/>
    <s v="Approved"/>
    <s v="Giant Bicycles"/>
    <s v="Road"/>
    <s v="medium"/>
    <s v="medium"/>
    <n v="792.9"/>
    <n v="594.67999999999995"/>
    <d v="1992-10-02T00:00:00"/>
    <n v="198.22000000000003"/>
    <s v="F"/>
    <n v="30"/>
    <d v="1997-09-25T00:00:00"/>
    <n v="22.788605638001012"/>
    <s v="Engineer IV"/>
    <s v="Health"/>
    <s v="Mass Customer"/>
    <s v="N"/>
    <s v="No"/>
    <n v="1"/>
    <m/>
  </r>
  <r>
    <n v="8106"/>
    <n v="90"/>
    <x v="986"/>
    <d v="2017-12-10T00:00:00"/>
    <n v="20"/>
    <b v="0"/>
    <s v="Approved"/>
    <s v="Norco Bicycles"/>
    <s v="Standard"/>
    <s v="low"/>
    <s v="medium"/>
    <n v="363.01"/>
    <n v="290.41000000000003"/>
    <d v="2000-11-03T00:00:00"/>
    <n v="72.599999999999966"/>
    <s v="F"/>
    <n v="26"/>
    <d v="1967-07-04T00:00:00"/>
    <n v="53.037920706494162"/>
    <s v="Office Assistant III"/>
    <s v="Financial Services"/>
    <s v="Affluent Customer"/>
    <s v="N"/>
    <s v="Yes"/>
    <n v="17"/>
    <m/>
  </r>
  <r>
    <n v="8455"/>
    <n v="92"/>
    <x v="987"/>
    <d v="2017-12-10T00:00:00"/>
    <n v="20"/>
    <b v="0"/>
    <s v="Approved"/>
    <s v="WeareA2B"/>
    <s v="Standard"/>
    <s v="medium"/>
    <s v="small"/>
    <n v="1415.01"/>
    <n v="1259.3599999999999"/>
    <d v="2003-01-05T00:00:00"/>
    <n v="155.65000000000009"/>
    <s v="F"/>
    <n v="29"/>
    <d v="1985-12-21T00:00:00"/>
    <n v="34.558468651699641"/>
    <s v="Senior Financial Analyst"/>
    <s v="Financial Services"/>
    <s v="Mass Customer"/>
    <s v="N"/>
    <s v="No"/>
    <n v="20"/>
    <m/>
  </r>
  <r>
    <n v="8692"/>
    <n v="18"/>
    <x v="988"/>
    <d v="2017-12-10T00:00:00"/>
    <n v="20"/>
    <b v="0"/>
    <s v="Approved"/>
    <s v="Norco Bicycles"/>
    <s v="Standard"/>
    <s v="high"/>
    <s v="medium"/>
    <n v="1148.6400000000001"/>
    <n v="689.18"/>
    <d v="2015-08-10T00:00:00"/>
    <n v="459.46000000000015"/>
    <s v="M"/>
    <n v="38"/>
    <d v="1986-12-20T00:00:00"/>
    <n v="33.561208377727041"/>
    <s v="Geological Engineer"/>
    <s v="Manufacturing"/>
    <s v="High Net Worth"/>
    <s v="N"/>
    <s v="Yes"/>
    <n v="13"/>
    <m/>
  </r>
  <r>
    <n v="8884"/>
    <n v="91"/>
    <x v="989"/>
    <d v="2017-12-10T00:00:00"/>
    <n v="20"/>
    <b v="1"/>
    <s v="Approved"/>
    <s v="WeareA2B"/>
    <s v="Standard"/>
    <s v="low"/>
    <s v="medium"/>
    <n v="642.30999999999995"/>
    <n v="513.85"/>
    <d v="2014-10-10T00:00:00"/>
    <n v="128.45999999999992"/>
    <s v="F"/>
    <n v="35"/>
    <d v="1996-03-19T00:00:00"/>
    <n v="24.309153583206491"/>
    <s v="Analyst Programmer"/>
    <s v="Property"/>
    <s v="High Net Worth"/>
    <s v="N"/>
    <s v="No"/>
    <n v="7"/>
    <m/>
  </r>
  <r>
    <n v="9122"/>
    <n v="14"/>
    <x v="990"/>
    <d v="2017-12-10T00:00:00"/>
    <n v="20"/>
    <b v="0"/>
    <s v="Approved"/>
    <s v="Solex"/>
    <s v="Standard"/>
    <s v="high"/>
    <s v="large"/>
    <n v="1842.92"/>
    <n v="1105.75"/>
    <d v="1995-10-24T00:00:00"/>
    <n v="737.17000000000007"/>
    <s v="M"/>
    <n v="65"/>
    <d v="1957-10-16T00:00:00"/>
    <n v="62.758468651699644"/>
    <n v="0"/>
    <s v="Retail"/>
    <s v="High Net Worth"/>
    <s v="N"/>
    <s v="No"/>
    <n v="18"/>
    <m/>
  </r>
  <r>
    <n v="9466"/>
    <n v="51"/>
    <x v="991"/>
    <d v="2017-12-10T00:00:00"/>
    <n v="20"/>
    <b v="0"/>
    <s v="Approved"/>
    <s v="OHM Cycles"/>
    <s v="Standard"/>
    <s v="high"/>
    <s v="medium"/>
    <n v="2005.66"/>
    <n v="1203.4000000000001"/>
    <d v="2012-04-10T00:00:00"/>
    <n v="802.26"/>
    <s v="F"/>
    <n v="46"/>
    <d v="1971-06-22T00:00:00"/>
    <n v="49.068057692795534"/>
    <s v="Chemical Engineer"/>
    <s v="Manufacturing"/>
    <s v="Affluent Customer"/>
    <s v="N"/>
    <s v="No"/>
    <n v="5"/>
    <m/>
  </r>
  <r>
    <n v="9521"/>
    <n v="39"/>
    <x v="992"/>
    <d v="2017-12-10T00:00:00"/>
    <n v="20"/>
    <b v="1"/>
    <s v="Approved"/>
    <s v="Giant Bicycles"/>
    <s v="Standard"/>
    <s v="medium"/>
    <s v="large"/>
    <n v="1812.75"/>
    <n v="582.48"/>
    <d v="2011-05-09T00:00:00"/>
    <n v="1230.27"/>
    <s v="F"/>
    <n v="51"/>
    <d v="1999-04-30T00:00:00"/>
    <n v="21.194085090055808"/>
    <s v="Food Chemist"/>
    <s v="Health"/>
    <s v="Mass Customer"/>
    <s v="N"/>
    <s v="Yes"/>
    <n v="2"/>
    <m/>
  </r>
  <r>
    <n v="10663"/>
    <n v="6"/>
    <x v="993"/>
    <d v="2017-12-10T00:00:00"/>
    <n v="20"/>
    <b v="1"/>
    <s v="Approved"/>
    <s v="OHM Cycles"/>
    <s v="Standard"/>
    <s v="high"/>
    <s v="medium"/>
    <n v="227.88"/>
    <n v="136.72999999999999"/>
    <d v="2003-02-07T00:00:00"/>
    <n v="91.15"/>
    <s v="F"/>
    <n v="16"/>
    <d v="1969-06-22T00:00:00"/>
    <n v="51.068057692795534"/>
    <s v="Web Developer II"/>
    <s v="n/a"/>
    <s v="Mass Customer"/>
    <s v="N"/>
    <s v="No"/>
    <n v="6"/>
    <m/>
  </r>
  <r>
    <n v="11133"/>
    <n v="40"/>
    <x v="695"/>
    <d v="2017-12-10T00:00:00"/>
    <n v="20"/>
    <b v="1"/>
    <s v="Approved"/>
    <s v="OHM Cycles"/>
    <s v="Standard"/>
    <s v="high"/>
    <s v="medium"/>
    <n v="1458.17"/>
    <n v="874.9"/>
    <d v="2006-02-02T00:00:00"/>
    <n v="583.2700000000001"/>
    <s v="F"/>
    <n v="99"/>
    <d v="1962-01-06T00:00:00"/>
    <n v="58.53107139142567"/>
    <s v="Assistant Professor"/>
    <s v="n/a"/>
    <s v="Mass Customer"/>
    <s v="N"/>
    <s v="No"/>
    <n v="15"/>
    <m/>
  </r>
  <r>
    <n v="11403"/>
    <n v="19"/>
    <x v="994"/>
    <d v="2017-12-10T00:00:00"/>
    <n v="20"/>
    <b v="0"/>
    <s v="Approved"/>
    <s v="OHM Cycles"/>
    <s v="Road"/>
    <s v="high"/>
    <s v="large"/>
    <n v="12.01"/>
    <n v="7.21"/>
    <d v="2009-03-08T00:00:00"/>
    <n v="4.8"/>
    <s v="F"/>
    <n v="43"/>
    <d v="1973-03-29T00:00:00"/>
    <n v="47.298194679096902"/>
    <n v="0"/>
    <s v="Entertainment"/>
    <s v="Affluent Customer"/>
    <s v="N"/>
    <s v="No"/>
    <n v="11"/>
    <m/>
  </r>
  <r>
    <n v="1160"/>
    <n v="73"/>
    <x v="218"/>
    <d v="2017-12-15T00:00:00"/>
    <m/>
    <m/>
    <s v="Approved"/>
    <s v="Solex"/>
    <s v="Standard"/>
    <s v="medium"/>
    <s v="medium"/>
    <n v="1945.43"/>
    <n v="333.18"/>
    <n v="37499"/>
    <m/>
    <m/>
    <m/>
    <m/>
    <m/>
    <m/>
    <m/>
    <m/>
    <m/>
    <m/>
    <m/>
    <m/>
  </r>
  <r>
    <n v="12449"/>
    <n v="61"/>
    <x v="223"/>
    <d v="2017-12-10T00:00:00"/>
    <n v="20"/>
    <b v="1"/>
    <s v="Approved"/>
    <s v="OHM Cycles"/>
    <s v="Standard"/>
    <s v="low"/>
    <s v="medium"/>
    <n v="71.16"/>
    <n v="56.93"/>
    <d v="2015-06-17T00:00:00"/>
    <n v="14.229999999999997"/>
    <s v="M"/>
    <n v="78"/>
    <d v="1993-02-27T00:00:00"/>
    <n v="27.366687829781835"/>
    <s v="Paralegal"/>
    <s v="Financial Services"/>
    <s v="Affluent Customer"/>
    <s v="N"/>
    <s v="No"/>
    <n v="8"/>
    <m/>
  </r>
  <r>
    <n v="12761"/>
    <n v="21"/>
    <x v="995"/>
    <d v="2017-12-10T00:00:00"/>
    <n v="20"/>
    <b v="0"/>
    <s v="Approved"/>
    <s v="Solex"/>
    <s v="Standard"/>
    <s v="medium"/>
    <s v="large"/>
    <n v="1071.23"/>
    <n v="380.74"/>
    <d v="1993-07-15T00:00:00"/>
    <n v="690.49"/>
    <s v="M"/>
    <n v="51"/>
    <d v="1967-02-02T00:00:00"/>
    <n v="53.454359062658547"/>
    <s v="Structural Engineer"/>
    <s v="Telecommunications"/>
    <s v="Affluent Customer"/>
    <s v="N"/>
    <s v="Yes"/>
    <n v="11"/>
    <m/>
  </r>
  <r>
    <n v="12928"/>
    <n v="0"/>
    <x v="996"/>
    <d v="2017-12-10T00:00:00"/>
    <n v="20"/>
    <b v="0"/>
    <s v="Approved"/>
    <s v="Trek Bicycles"/>
    <s v="Standard"/>
    <s v="medium"/>
    <s v="medium"/>
    <n v="499.53"/>
    <n v="388.72"/>
    <d v="1999-06-23T00:00:00"/>
    <n v="110.80999999999995"/>
    <s v="F"/>
    <n v="51"/>
    <d v="1987-08-12T00:00:00"/>
    <n v="32.917372761288682"/>
    <s v="Engineer II"/>
    <s v="Argiculture"/>
    <s v="High Net Worth"/>
    <s v="N"/>
    <s v="No"/>
    <n v="22"/>
    <m/>
  </r>
  <r>
    <n v="13414"/>
    <n v="45"/>
    <x v="997"/>
    <d v="2017-12-10T00:00:00"/>
    <n v="20"/>
    <b v="1"/>
    <s v="Approved"/>
    <s v="Trek Bicycles"/>
    <s v="Road"/>
    <s v="low"/>
    <s v="medium"/>
    <n v="980.37"/>
    <n v="234.43"/>
    <d v="2014-03-03T00:00:00"/>
    <n v="745.94"/>
    <s v="F"/>
    <n v="27"/>
    <d v="1962-08-25T00:00:00"/>
    <n v="57.898194679096903"/>
    <s v="Marketing Assistant"/>
    <s v="Retail"/>
    <s v="High Net Worth"/>
    <s v="N"/>
    <s v="Yes"/>
    <n v="5"/>
    <m/>
  </r>
  <r>
    <n v="13535"/>
    <n v="31"/>
    <x v="998"/>
    <d v="2017-12-10T00:00:00"/>
    <n v="20"/>
    <b v="0"/>
    <s v="Approved"/>
    <s v="Giant Bicycles"/>
    <s v="Standard"/>
    <s v="medium"/>
    <s v="medium"/>
    <n v="230.91"/>
    <n v="173.18"/>
    <d v="2010-06-07T00:00:00"/>
    <n v="57.72999999999999"/>
    <s v="U"/>
    <n v="14"/>
    <d v="1899-12-30T00:00:00"/>
    <n v="0"/>
    <s v="Executive Secretary"/>
    <s v="IT"/>
    <s v="Mass Customer"/>
    <s v="N"/>
    <s v="Yes"/>
    <n v="0"/>
    <m/>
  </r>
  <r>
    <n v="13639"/>
    <n v="4"/>
    <x v="999"/>
    <d v="2017-12-10T00:00:00"/>
    <n v="20"/>
    <b v="1"/>
    <s v="Approved"/>
    <s v="Giant Bicycles"/>
    <s v="Standard"/>
    <s v="high"/>
    <s v="medium"/>
    <n v="1129.1300000000001"/>
    <n v="677.48"/>
    <d v="2005-08-09T00:00:00"/>
    <n v="451.65000000000009"/>
    <s v="F"/>
    <n v="69"/>
    <d v="1978-02-07T00:00:00"/>
    <n v="42.432441254439368"/>
    <n v="0"/>
    <s v="n/a"/>
    <s v="Mass Customer"/>
    <s v="N"/>
    <s v="No"/>
    <n v="10"/>
    <m/>
  </r>
  <r>
    <n v="13872"/>
    <n v="61"/>
    <x v="962"/>
    <d v="2017-12-10T00:00:00"/>
    <n v="20"/>
    <b v="0"/>
    <s v="Approved"/>
    <s v="OHM Cycles"/>
    <s v="Standard"/>
    <s v="low"/>
    <s v="medium"/>
    <n v="71.16"/>
    <n v="56.93"/>
    <d v="2012-05-18T00:00:00"/>
    <n v="14.229999999999997"/>
    <s v="U"/>
    <n v="80"/>
    <d v="1899-12-30T00:00:00"/>
    <n v="0"/>
    <s v="Financial Analyst"/>
    <s v="Financial Services"/>
    <s v="Mass Customer"/>
    <s v="N"/>
    <s v="Yes"/>
    <n v="0"/>
    <m/>
  </r>
  <r>
    <n v="15193"/>
    <n v="9"/>
    <x v="1000"/>
    <d v="2017-12-10T00:00:00"/>
    <n v="20"/>
    <b v="1"/>
    <s v="Approved"/>
    <s v="Norco Bicycles"/>
    <s v="Standard"/>
    <s v="medium"/>
    <s v="small"/>
    <n v="1216.1400000000001"/>
    <n v="1082.3599999999999"/>
    <d v="1991-08-05T00:00:00"/>
    <n v="133.7800000000002"/>
    <s v="M"/>
    <n v="13"/>
    <d v="1961-06-27T00:00:00"/>
    <n v="59.059838514713341"/>
    <s v="Speech Pathologist"/>
    <s v="Financial Services"/>
    <s v="High Net Worth"/>
    <s v="N"/>
    <s v="No"/>
    <n v="12"/>
    <m/>
  </r>
  <r>
    <n v="15244"/>
    <n v="98"/>
    <x v="1001"/>
    <d v="2017-12-10T00:00:00"/>
    <n v="20"/>
    <b v="0"/>
    <s v="Approved"/>
    <s v="OHM Cycles"/>
    <s v="Standard"/>
    <s v="medium"/>
    <s v="medium"/>
    <n v="795.34"/>
    <n v="101.58"/>
    <d v="2009-04-12T00:00:00"/>
    <n v="693.76"/>
    <s v="M"/>
    <n v="96"/>
    <d v="1960-03-04T00:00:00"/>
    <n v="60.374907007864024"/>
    <s v="Director of Sales"/>
    <s v="n/a"/>
    <s v="High Net Worth"/>
    <s v="N"/>
    <s v="Yes"/>
    <n v="18"/>
    <m/>
  </r>
  <r>
    <n v="15381"/>
    <n v="53"/>
    <x v="1002"/>
    <d v="2017-12-10T00:00:00"/>
    <n v="20"/>
    <b v="0"/>
    <s v="Approved"/>
    <s v="OHM Cycles"/>
    <s v="Standard"/>
    <s v="medium"/>
    <s v="medium"/>
    <n v="795.34"/>
    <n v="101.58"/>
    <d v="2005-10-22T00:00:00"/>
    <n v="693.76"/>
    <s v="M"/>
    <n v="67"/>
    <d v="1931-10-23T00:00:00"/>
    <n v="88.758468651699644"/>
    <s v="Recruiting Manager"/>
    <s v="Retail"/>
    <s v="Affluent Customer"/>
    <s v="N"/>
    <s v="No"/>
    <n v="6"/>
    <m/>
  </r>
  <r>
    <n v="15500"/>
    <n v="27"/>
    <x v="1003"/>
    <d v="2017-12-10T00:00:00"/>
    <n v="20"/>
    <b v="0"/>
    <s v="Approved"/>
    <s v="Trek Bicycles"/>
    <s v="Standard"/>
    <s v="medium"/>
    <s v="medium"/>
    <n v="499.53"/>
    <n v="388.72"/>
    <d v="1999-06-23T00:00:00"/>
    <n v="110.80999999999995"/>
    <s v="F"/>
    <n v="0"/>
    <d v="1996-10-24T00:00:00"/>
    <n v="23.709153583206493"/>
    <s v="Chief Design Engineer"/>
    <s v="Manufacturing"/>
    <s v="Mass Customer"/>
    <s v="N"/>
    <s v="No"/>
    <n v="5"/>
    <m/>
  </r>
  <r>
    <n v="15671"/>
    <n v="94"/>
    <x v="879"/>
    <d v="2017-12-10T00:00:00"/>
    <n v="20"/>
    <b v="0"/>
    <s v="Approved"/>
    <s v="Giant Bicycles"/>
    <s v="Standard"/>
    <s v="medium"/>
    <s v="large"/>
    <n v="1635.3"/>
    <n v="993.66"/>
    <d v="2013-06-09T00:00:00"/>
    <n v="641.64"/>
    <s v="F"/>
    <n v="77"/>
    <d v="1981-05-26T00:00:00"/>
    <n v="39.133811117453071"/>
    <s v="Chemical Engineer"/>
    <s v="Manufacturing"/>
    <s v="Affluent Customer"/>
    <s v="N"/>
    <s v="No"/>
    <n v="8"/>
    <m/>
  </r>
  <r>
    <n v="15829"/>
    <n v="41"/>
    <x v="1004"/>
    <d v="2017-12-10T00:00:00"/>
    <n v="20"/>
    <b v="0"/>
    <s v="Approved"/>
    <s v="Solex"/>
    <s v="Road"/>
    <s v="medium"/>
    <s v="medium"/>
    <n v="416.98"/>
    <n v="312.74"/>
    <d v="2014-07-28T00:00:00"/>
    <n v="104.24000000000001"/>
    <s v="F"/>
    <n v="89"/>
    <d v="1979-02-04T00:00:00"/>
    <n v="41.440660432521561"/>
    <s v="Clinical Specialist"/>
    <s v="Health"/>
    <s v="Mass Customer"/>
    <s v="N"/>
    <s v="Yes"/>
    <n v="10"/>
    <m/>
  </r>
  <r>
    <n v="16071"/>
    <n v="79"/>
    <x v="1005"/>
    <d v="2017-12-10T00:00:00"/>
    <n v="20"/>
    <b v="1"/>
    <s v="Approved"/>
    <s v="Norco Bicycles"/>
    <s v="Standard"/>
    <s v="medium"/>
    <s v="medium"/>
    <n v="1555.58"/>
    <n v="818.01"/>
    <d v="2003-09-09T00:00:00"/>
    <n v="737.56999999999994"/>
    <s v="M"/>
    <n v="89"/>
    <d v="1978-09-03T00:00:00"/>
    <n v="41.862578240740739"/>
    <s v="Clinical Specialist"/>
    <s v="Health"/>
    <s v="Mass Customer"/>
    <s v="N"/>
    <s v="No"/>
    <n v="16"/>
    <m/>
  </r>
  <r>
    <n v="16178"/>
    <n v="28"/>
    <x v="777"/>
    <d v="2017-12-10T00:00:00"/>
    <n v="20"/>
    <b v="1"/>
    <s v="Approved"/>
    <s v="Norco Bicycles"/>
    <s v="Standard"/>
    <s v="medium"/>
    <s v="small"/>
    <n v="1216.1400000000001"/>
    <n v="1082.3599999999999"/>
    <d v="1993-10-02T00:00:00"/>
    <n v="133.7800000000002"/>
    <s v="F"/>
    <n v="71"/>
    <d v="1998-03-08T00:00:00"/>
    <n v="22.339290569507863"/>
    <s v="General Manager"/>
    <s v="n/a"/>
    <s v="Mass Customer"/>
    <s v="N"/>
    <s v="Yes"/>
    <n v="2"/>
    <m/>
  </r>
  <r>
    <n v="17732"/>
    <n v="91"/>
    <x v="1006"/>
    <d v="2017-12-10T00:00:00"/>
    <n v="20"/>
    <b v="1"/>
    <s v="Approved"/>
    <s v="Solex"/>
    <s v="Standard"/>
    <s v="medium"/>
    <s v="medium"/>
    <n v="100.35"/>
    <n v="75.260000000000005"/>
    <d v="1999-07-26T00:00:00"/>
    <n v="25.089999999999989"/>
    <s v="M"/>
    <n v="17"/>
    <d v="1956-10-30T00:00:00"/>
    <n v="63.720112487316079"/>
    <s v="Compensation Analyst"/>
    <s v="Financial Services"/>
    <s v="Affluent Customer"/>
    <s v="N"/>
    <s v="No"/>
    <n v="19"/>
    <m/>
  </r>
  <r>
    <n v="17903"/>
    <n v="96"/>
    <x v="1007"/>
    <d v="2017-12-10T00:00:00"/>
    <n v="20"/>
    <b v="1"/>
    <s v="Approved"/>
    <s v="Giant Bicycles"/>
    <s v="Standard"/>
    <s v="medium"/>
    <s v="large"/>
    <n v="1635.3"/>
    <n v="993.66"/>
    <d v="2004-01-16T00:00:00"/>
    <n v="641.64"/>
    <s v="M"/>
    <n v="49"/>
    <d v="1978-03-20T00:00:00"/>
    <n v="42.320112487316081"/>
    <s v="Assistant Media Planner"/>
    <s v="Entertainment"/>
    <s v="High Net Worth"/>
    <s v="N"/>
    <s v="Yes"/>
    <n v="15"/>
    <m/>
  </r>
  <r>
    <n v="17940"/>
    <n v="53"/>
    <x v="1008"/>
    <d v="2017-12-10T00:00:00"/>
    <n v="20"/>
    <b v="1"/>
    <s v="Approved"/>
    <s v="Giant Bicycles"/>
    <s v="Standard"/>
    <s v="high"/>
    <s v="medium"/>
    <n v="1274.93"/>
    <n v="764.96"/>
    <d v="2005-12-07T00:00:00"/>
    <n v="509.97"/>
    <s v="M"/>
    <n v="17"/>
    <d v="2000-03-14T00:00:00"/>
    <n v="20.320112487316081"/>
    <s v="Software Engineer II"/>
    <s v="Financial Services"/>
    <s v="High Net Worth"/>
    <s v="N"/>
    <s v="Yes"/>
    <n v="2"/>
    <m/>
  </r>
  <r>
    <n v="18064"/>
    <n v="78"/>
    <x v="1009"/>
    <d v="2017-12-10T00:00:00"/>
    <n v="20"/>
    <b v="0"/>
    <s v="Approved"/>
    <s v="Giant Bicycles"/>
    <s v="Standard"/>
    <s v="medium"/>
    <s v="large"/>
    <n v="1765.3"/>
    <n v="709.48"/>
    <d v="2004-07-25T00:00:00"/>
    <n v="1055.82"/>
    <s v="M"/>
    <n v="95"/>
    <d v="1959-05-25T00:00:00"/>
    <n v="61.15298919964485"/>
    <n v="0"/>
    <s v="Property"/>
    <s v="Affluent Customer"/>
    <s v="N"/>
    <s v="No"/>
    <n v="15"/>
    <m/>
  </r>
  <r>
    <n v="19176"/>
    <n v="0"/>
    <x v="1010"/>
    <d v="2017-12-10T00:00:00"/>
    <n v="20"/>
    <b v="1"/>
    <s v="Approved"/>
    <s v="Giant Bicycles"/>
    <s v="Standard"/>
    <s v="medium"/>
    <s v="large"/>
    <n v="569.55999999999995"/>
    <n v="528.42999999999995"/>
    <d v="2004-01-16T00:00:00"/>
    <n v="41.129999999999995"/>
    <s v="M"/>
    <n v="46"/>
    <d v="1973-05-26T00:00:00"/>
    <n v="47.139290569507864"/>
    <s v="Senior Developer"/>
    <s v="Manufacturing"/>
    <s v="High Net Worth"/>
    <s v="N"/>
    <s v="Yes"/>
    <n v="7"/>
    <m/>
  </r>
  <r>
    <n v="19451"/>
    <n v="90"/>
    <x v="1011"/>
    <d v="2017-12-10T00:00:00"/>
    <n v="20"/>
    <b v="0"/>
    <s v="Approved"/>
    <s v="Norco Bicycles"/>
    <s v="Standard"/>
    <s v="low"/>
    <s v="medium"/>
    <n v="363.01"/>
    <n v="290.41000000000003"/>
    <d v="2009-03-08T00:00:00"/>
    <n v="72.599999999999966"/>
    <s v="M"/>
    <n v="83"/>
    <d v="1994-08-12T00:00:00"/>
    <n v="25.911893309233889"/>
    <s v="Assistant Manager"/>
    <s v="Retail"/>
    <s v="Affluent Customer"/>
    <s v="N"/>
    <s v="No"/>
    <n v="3"/>
    <m/>
  </r>
  <r>
    <n v="19520"/>
    <n v="18"/>
    <x v="1012"/>
    <d v="2017-12-10T00:00:00"/>
    <n v="20"/>
    <b v="0"/>
    <s v="Approved"/>
    <s v="Solex"/>
    <s v="Standard"/>
    <s v="medium"/>
    <s v="medium"/>
    <n v="575.27"/>
    <n v="431.45"/>
    <d v="2013-03-12T00:00:00"/>
    <n v="143.82"/>
    <s v="F"/>
    <n v="81"/>
    <d v="1960-08-01T00:00:00"/>
    <n v="59.96394810375444"/>
    <s v="Director of Sales"/>
    <s v="Property"/>
    <s v="Mass Customer"/>
    <s v="N"/>
    <s v="No"/>
    <n v="15"/>
    <m/>
  </r>
  <r>
    <n v="19804"/>
    <n v="20"/>
    <x v="1013"/>
    <d v="2017-12-10T00:00:00"/>
    <n v="20"/>
    <b v="1"/>
    <s v="Approved"/>
    <s v="Trek Bicycles"/>
    <s v="Standard"/>
    <s v="medium"/>
    <s v="small"/>
    <n v="1775.81"/>
    <n v="1580.47"/>
    <d v="2010-05-05T00:00:00"/>
    <n v="195.33999999999992"/>
    <s v="M"/>
    <n v="58"/>
    <d v="1996-06-08T00:00:00"/>
    <n v="24.087235774987313"/>
    <n v="0"/>
    <s v="Retail"/>
    <s v="Mass Customer"/>
    <s v="N"/>
    <s v="No"/>
    <n v="5"/>
    <m/>
  </r>
  <r>
    <n v="727"/>
    <n v="94"/>
    <x v="474"/>
    <d v="2017-12-09T00:00:00"/>
    <n v="21"/>
    <b v="0"/>
    <s v="Approved"/>
    <s v="Giant Bicycles"/>
    <s v="Standard"/>
    <s v="medium"/>
    <s v="large"/>
    <n v="1635.3"/>
    <n v="993.66"/>
    <d v="2013-06-09T00:00:00"/>
    <n v="641.64"/>
    <s v="M"/>
    <n v="67"/>
    <d v="1956-07-25T00:00:00"/>
    <n v="63.985865911973619"/>
    <s v="Business Systems Development Analyst"/>
    <s v="Manufacturing"/>
    <s v="Mass Customer"/>
    <s v="N"/>
    <s v="No"/>
    <n v="18"/>
    <m/>
  </r>
  <r>
    <n v="1400"/>
    <n v="19"/>
    <x v="1014"/>
    <d v="2017-12-09T00:00:00"/>
    <n v="21"/>
    <b v="0"/>
    <s v="Approved"/>
    <s v="OHM Cycles"/>
    <s v="Road"/>
    <s v="high"/>
    <s v="large"/>
    <n v="12.01"/>
    <n v="7.21"/>
    <d v="2009-03-08T00:00:00"/>
    <n v="4.8"/>
    <s v="F"/>
    <n v="24"/>
    <d v="1959-05-08T00:00:00"/>
    <n v="61.1995645421106"/>
    <s v="Systems Administrator I"/>
    <s v="Financial Services"/>
    <s v="Mass Customer"/>
    <s v="N"/>
    <s v="No"/>
    <n v="13"/>
    <m/>
  </r>
  <r>
    <n v="2022"/>
    <n v="45"/>
    <x v="1015"/>
    <d v="2017-12-09T00:00:00"/>
    <n v="21"/>
    <b v="0"/>
    <s v="Approved"/>
    <s v="Trek Bicycles"/>
    <s v="Road"/>
    <s v="low"/>
    <s v="medium"/>
    <n v="980.37"/>
    <n v="234.43"/>
    <d v="2004-09-28T00:00:00"/>
    <n v="745.94"/>
    <s v="F"/>
    <n v="96"/>
    <d v="1957-03-03T00:00:00"/>
    <n v="63.380386459918824"/>
    <s v="Registered Nurse"/>
    <s v="Health"/>
    <s v="High Net Worth"/>
    <s v="N"/>
    <s v="No"/>
    <n v="17"/>
    <m/>
  </r>
  <r>
    <n v="2060"/>
    <n v="82"/>
    <x v="1016"/>
    <d v="2017-12-09T00:00:00"/>
    <n v="21"/>
    <b v="0"/>
    <s v="Approved"/>
    <s v="Norco Bicycles"/>
    <s v="Standard"/>
    <s v="high"/>
    <s v="medium"/>
    <n v="1148.6400000000001"/>
    <n v="689.18"/>
    <d v="2015-08-10T00:00:00"/>
    <n v="459.46000000000015"/>
    <s v="F"/>
    <n v="34"/>
    <d v="1978-09-15T00:00:00"/>
    <n v="41.829701528411974"/>
    <s v="Compensation Analyst"/>
    <s v="Financial Services"/>
    <s v="Mass Customer"/>
    <s v="N"/>
    <s v="No"/>
    <n v="15"/>
    <m/>
  </r>
  <r>
    <n v="2405"/>
    <n v="9"/>
    <x v="1017"/>
    <d v="2017-12-09T00:00:00"/>
    <n v="21"/>
    <b v="0"/>
    <s v="Approved"/>
    <s v="OHM Cycles"/>
    <s v="Road"/>
    <s v="medium"/>
    <s v="medium"/>
    <n v="742.54"/>
    <n v="667.4"/>
    <d v="1993-06-23T00:00:00"/>
    <n v="75.139999999999986"/>
    <s v="F"/>
    <n v="16"/>
    <d v="1976-08-17T00:00:00"/>
    <n v="43.909153583206489"/>
    <s v="Recruiting Manager"/>
    <s v="Manufacturing"/>
    <s v="Affluent Customer"/>
    <s v="N"/>
    <s v="No"/>
    <n v="15"/>
    <m/>
  </r>
  <r>
    <n v="2414"/>
    <n v="7"/>
    <x v="1018"/>
    <d v="2017-12-09T00:00:00"/>
    <n v="21"/>
    <b v="1"/>
    <s v="Approved"/>
    <s v="Trek Bicycles"/>
    <s v="Road"/>
    <s v="low"/>
    <s v="medium"/>
    <n v="980.37"/>
    <n v="234.43"/>
    <d v="2004-08-17T00:00:00"/>
    <n v="745.94"/>
    <s v="F"/>
    <n v="71"/>
    <d v="1975-07-15T00:00:00"/>
    <n v="45.002304268137998"/>
    <s v="Engineer III"/>
    <s v="Manufacturing"/>
    <s v="Affluent Customer"/>
    <s v="N"/>
    <s v="Yes"/>
    <n v="4"/>
    <m/>
  </r>
  <r>
    <n v="2741"/>
    <n v="54"/>
    <x v="1019"/>
    <d v="2017-12-09T00:00:00"/>
    <n v="21"/>
    <b v="1"/>
    <s v="Approved"/>
    <s v="WeareA2B"/>
    <s v="Standard"/>
    <s v="medium"/>
    <s v="medium"/>
    <n v="1292.8399999999999"/>
    <n v="13.44"/>
    <d v="2015-10-18T00:00:00"/>
    <n v="1279.3999999999999"/>
    <s v="M"/>
    <n v="97"/>
    <d v="1986-08-05T00:00:00"/>
    <n v="33.936550843480468"/>
    <s v="Computer Systems Analyst I"/>
    <s v="IT"/>
    <s v="Mass Customer"/>
    <s v="N"/>
    <s v="Yes"/>
    <n v="15"/>
    <m/>
  </r>
  <r>
    <n v="2994"/>
    <n v="41"/>
    <x v="428"/>
    <d v="2017-12-09T00:00:00"/>
    <n v="21"/>
    <b v="1"/>
    <s v="Approved"/>
    <s v="Solex"/>
    <s v="Road"/>
    <s v="medium"/>
    <s v="medium"/>
    <n v="416.98"/>
    <n v="312.74"/>
    <d v="2007-12-11T00:00:00"/>
    <n v="104.24000000000001"/>
    <s v="F"/>
    <n v="30"/>
    <d v="1960-04-20T00:00:00"/>
    <n v="60.246139884576358"/>
    <s v="Environmental Specialist"/>
    <s v="Financial Services"/>
    <s v="Mass Customer"/>
    <s v="N"/>
    <s v="Yes"/>
    <n v="9"/>
    <m/>
  </r>
  <r>
    <n v="3403"/>
    <n v="68"/>
    <x v="1020"/>
    <d v="2017-12-09T00:00:00"/>
    <n v="21"/>
    <b v="0"/>
    <s v="Approved"/>
    <s v="OHM Cycles"/>
    <s v="Standard"/>
    <s v="medium"/>
    <s v="medium"/>
    <n v="1636.9"/>
    <n v="44.71"/>
    <d v="1992-10-02T00:00:00"/>
    <n v="1592.19"/>
    <s v="M"/>
    <n v="61"/>
    <d v="2000-03-31T00:00:00"/>
    <n v="20.273537144850327"/>
    <s v="Assistant Professor"/>
    <s v="Financial Services"/>
    <s v="Mass Customer"/>
    <s v="N"/>
    <s v="Yes"/>
    <n v="1"/>
    <m/>
  </r>
  <r>
    <n v="1193"/>
    <n v="71"/>
    <x v="1021"/>
    <d v="2017-11-17T00:00:00"/>
    <m/>
    <m/>
    <s v="Approved"/>
    <s v="Solex"/>
    <s v="Standard"/>
    <s v="high"/>
    <s v="large"/>
    <n v="1842.92"/>
    <n v="1105.75"/>
    <n v="34996"/>
    <m/>
    <m/>
    <m/>
    <m/>
    <m/>
    <m/>
    <m/>
    <m/>
    <m/>
    <m/>
    <m/>
    <m/>
  </r>
  <r>
    <n v="3556"/>
    <n v="0"/>
    <x v="1022"/>
    <d v="2017-12-09T00:00:00"/>
    <n v="21"/>
    <b v="0"/>
    <s v="Approved"/>
    <s v="Norco Bicycles"/>
    <s v="Road"/>
    <s v="medium"/>
    <s v="medium"/>
    <n v="544.04999999999995"/>
    <n v="376.84"/>
    <d v="2005-10-22T00:00:00"/>
    <n v="167.20999999999998"/>
    <s v="M"/>
    <n v="51"/>
    <d v="1995-12-12T00:00:00"/>
    <n v="24.577646733891424"/>
    <s v="Marketing Assistant"/>
    <s v="Retail"/>
    <s v="High Net Worth"/>
    <s v="N"/>
    <s v="No"/>
    <n v="1"/>
    <m/>
  </r>
  <r>
    <n v="3942"/>
    <n v="74"/>
    <x v="1023"/>
    <d v="2017-12-09T00:00:00"/>
    <n v="21"/>
    <b v="1"/>
    <s v="Approved"/>
    <s v="WeareA2B"/>
    <s v="Standard"/>
    <s v="medium"/>
    <s v="medium"/>
    <n v="1228.07"/>
    <n v="400.91"/>
    <d v="2014-10-10T00:00:00"/>
    <n v="827.15999999999985"/>
    <s v="F"/>
    <n v="49"/>
    <d v="1978-04-30T00:00:00"/>
    <n v="42.207783720192793"/>
    <s v="Research Assistant II"/>
    <s v="Health"/>
    <s v="Mass Customer"/>
    <s v="N"/>
    <s v="Yes"/>
    <n v="18"/>
    <m/>
  </r>
  <r>
    <n v="4143"/>
    <n v="27"/>
    <x v="1024"/>
    <d v="2017-12-09T00:00:00"/>
    <n v="21"/>
    <b v="0"/>
    <s v="Approved"/>
    <s v="Trek Bicycles"/>
    <s v="Standard"/>
    <s v="medium"/>
    <s v="medium"/>
    <n v="499.53"/>
    <n v="388.72"/>
    <d v="1992-10-11T00:00:00"/>
    <n v="110.80999999999995"/>
    <s v="M"/>
    <n v="57"/>
    <d v="1966-02-06T00:00:00"/>
    <n v="54.443400158548961"/>
    <s v="Programmer Analyst II"/>
    <s v="n/a"/>
    <s v="Affluent Customer"/>
    <s v="N"/>
    <s v="Yes"/>
    <n v="6"/>
    <m/>
  </r>
  <r>
    <n v="1197"/>
    <n v="0"/>
    <x v="1025"/>
    <d v="2017-04-04T00:00:00"/>
    <m/>
    <b v="0"/>
    <s v="Approved"/>
    <m/>
    <m/>
    <m/>
    <m/>
    <n v="756.31"/>
    <m/>
    <m/>
    <m/>
    <m/>
    <m/>
    <m/>
    <m/>
    <m/>
    <m/>
    <m/>
    <m/>
    <m/>
    <m/>
    <m/>
  </r>
  <r>
    <n v="5384"/>
    <n v="39"/>
    <x v="1026"/>
    <d v="2017-12-09T00:00:00"/>
    <n v="21"/>
    <b v="1"/>
    <s v="Approved"/>
    <s v="Giant Bicycles"/>
    <s v="Standard"/>
    <s v="medium"/>
    <s v="large"/>
    <n v="1812.75"/>
    <n v="582.48"/>
    <d v="2010-06-07T00:00:00"/>
    <n v="1230.27"/>
    <s v="F"/>
    <n v="94"/>
    <d v="1992-05-27T00:00:00"/>
    <n v="28.122852213343478"/>
    <s v="Senior Sales Associate"/>
    <s v="Health"/>
    <s v="Affluent Customer"/>
    <s v="N"/>
    <s v="No"/>
    <n v="4"/>
    <m/>
  </r>
  <r>
    <n v="5659"/>
    <n v="4"/>
    <x v="1027"/>
    <d v="2017-12-09T00:00:00"/>
    <n v="21"/>
    <b v="1"/>
    <s v="Approved"/>
    <s v="Solex"/>
    <s v="Standard"/>
    <s v="medium"/>
    <s v="medium"/>
    <n v="1483.2"/>
    <n v="99.59"/>
    <d v="2010-11-05T00:00:00"/>
    <n v="1383.6100000000001"/>
    <s v="M"/>
    <n v="47"/>
    <d v="1964-10-31T00:00:00"/>
    <n v="55.711893309233886"/>
    <s v="Safety Technician I"/>
    <s v="Financial Services"/>
    <s v="High Net Worth"/>
    <s v="N"/>
    <s v="Yes"/>
    <n v="8"/>
    <m/>
  </r>
  <r>
    <n v="5843"/>
    <n v="0"/>
    <x v="1028"/>
    <d v="2017-12-09T00:00:00"/>
    <n v="21"/>
    <b v="0"/>
    <s v="Approved"/>
    <s v="Norco Bicycles"/>
    <s v="Road"/>
    <s v="medium"/>
    <s v="medium"/>
    <n v="543.39"/>
    <n v="407.54"/>
    <d v="1992-10-11T00:00:00"/>
    <n v="135.84999999999997"/>
    <s v="M"/>
    <n v="39"/>
    <d v="1985-04-24T00:00:00"/>
    <n v="35.218742624302379"/>
    <s v="Engineer II"/>
    <s v="Argiculture"/>
    <s v="High Net Worth"/>
    <s v="N"/>
    <s v="Yes"/>
    <n v="14"/>
    <m/>
  </r>
  <r>
    <n v="1201"/>
    <n v="84"/>
    <x v="351"/>
    <d v="2017-05-25T00:00:00"/>
    <m/>
    <m/>
    <s v="Approved"/>
    <s v="Trek Bicycles"/>
    <s v="Road"/>
    <s v="medium"/>
    <s v="medium"/>
    <n v="290.62"/>
    <n v="215.14"/>
    <n v="38206"/>
    <m/>
    <m/>
    <m/>
    <m/>
    <m/>
    <m/>
    <m/>
    <m/>
    <m/>
    <m/>
    <m/>
    <m/>
  </r>
  <r>
    <n v="5938"/>
    <n v="31"/>
    <x v="1029"/>
    <d v="2017-12-09T00:00:00"/>
    <n v="21"/>
    <b v="0"/>
    <s v="Approved"/>
    <s v="Giant Bicycles"/>
    <s v="Standard"/>
    <s v="medium"/>
    <s v="medium"/>
    <n v="230.91"/>
    <n v="173.18"/>
    <d v="2006-11-10T00:00:00"/>
    <n v="57.72999999999999"/>
    <s v="F"/>
    <n v="20"/>
    <d v="1995-11-02T00:00:00"/>
    <n v="24.687235774987315"/>
    <s v="Tax Accountant"/>
    <s v="Manufacturing"/>
    <s v="Mass Customer"/>
    <s v="N"/>
    <s v="No"/>
    <n v="4"/>
    <m/>
  </r>
  <r>
    <n v="6514"/>
    <n v="57"/>
    <x v="979"/>
    <d v="2017-12-09T00:00:00"/>
    <n v="21"/>
    <b v="0"/>
    <s v="Approved"/>
    <s v="WeareA2B"/>
    <s v="Touring"/>
    <s v="medium"/>
    <s v="large"/>
    <n v="1890.39"/>
    <n v="260.14"/>
    <d v="2015-05-21T00:00:00"/>
    <n v="1630.25"/>
    <s v="F"/>
    <n v="42"/>
    <d v="1968-04-20T00:00:00"/>
    <n v="52.240660432521558"/>
    <s v="Recruiter"/>
    <s v="Financial Services"/>
    <s v="Affluent Customer"/>
    <s v="N"/>
    <s v="Yes"/>
    <n v="5"/>
    <m/>
  </r>
  <r>
    <n v="8003"/>
    <n v="85"/>
    <x v="1030"/>
    <d v="2017-12-09T00:00:00"/>
    <n v="21"/>
    <b v="1"/>
    <s v="Approved"/>
    <s v="WeareA2B"/>
    <s v="Standard"/>
    <s v="medium"/>
    <s v="medium"/>
    <n v="752.64"/>
    <n v="205.36"/>
    <d v="1999-06-23T00:00:00"/>
    <n v="547.28"/>
    <s v="M"/>
    <n v="34"/>
    <d v="1978-01-16T00:00:00"/>
    <n v="42.492715227042112"/>
    <s v="General Manager"/>
    <s v="Financial Services"/>
    <s v="Mass Customer"/>
    <s v="N"/>
    <s v="No"/>
    <n v="6"/>
    <m/>
  </r>
  <r>
    <n v="8152"/>
    <n v="14"/>
    <x v="157"/>
    <d v="2017-12-09T00:00:00"/>
    <n v="21"/>
    <b v="0"/>
    <s v="Approved"/>
    <s v="Trek Bicycles"/>
    <s v="Standard"/>
    <s v="medium"/>
    <s v="small"/>
    <n v="1386.84"/>
    <n v="1234.29"/>
    <d v="2003-08-05T00:00:00"/>
    <n v="152.54999999999995"/>
    <s v="M"/>
    <n v="47"/>
    <d v="1961-05-22T00:00:00"/>
    <n v="59.158468651699643"/>
    <s v="Executive Secretary"/>
    <s v="Retail"/>
    <s v="Mass Customer"/>
    <s v="N"/>
    <s v="No"/>
    <n v="14"/>
    <m/>
  </r>
  <r>
    <n v="8306"/>
    <n v="70"/>
    <x v="239"/>
    <d v="2017-12-09T00:00:00"/>
    <n v="21"/>
    <b v="0"/>
    <s v="Approved"/>
    <s v="Trek Bicycles"/>
    <s v="Standard"/>
    <s v="high"/>
    <s v="medium"/>
    <n v="495.72"/>
    <n v="297.43"/>
    <d v="2015-04-11T00:00:00"/>
    <n v="198.29000000000002"/>
    <s v="M"/>
    <n v="15"/>
    <d v="1960-11-27T00:00:00"/>
    <n v="59.640660432521564"/>
    <s v="Senior Financial Analyst"/>
    <s v="Financial Services"/>
    <s v="Mass Customer"/>
    <s v="N"/>
    <s v="No"/>
    <n v="11"/>
    <m/>
  </r>
  <r>
    <n v="9736"/>
    <n v="28"/>
    <x v="1031"/>
    <d v="2017-12-09T00:00:00"/>
    <n v="21"/>
    <b v="0"/>
    <s v="Approved"/>
    <s v="Solex"/>
    <s v="Road"/>
    <s v="medium"/>
    <s v="small"/>
    <n v="1703.52"/>
    <n v="1516.13"/>
    <d v="2011-04-16T00:00:00"/>
    <n v="187.38999999999987"/>
    <s v="M"/>
    <n v="27"/>
    <d v="1996-06-14T00:00:00"/>
    <n v="24.070797418822931"/>
    <s v="Speech Pathologist"/>
    <s v="Manufacturing"/>
    <s v="High Net Worth"/>
    <s v="N"/>
    <s v="No"/>
    <n v="3"/>
    <m/>
  </r>
  <r>
    <n v="9822"/>
    <n v="5"/>
    <x v="1032"/>
    <d v="2017-12-09T00:00:00"/>
    <n v="21"/>
    <b v="1"/>
    <s v="Approved"/>
    <s v="Trek Bicycles"/>
    <s v="Mountain"/>
    <s v="low"/>
    <s v="medium"/>
    <n v="574.64"/>
    <n v="459.71"/>
    <d v="2003-02-07T00:00:00"/>
    <n v="114.93"/>
    <s v="M"/>
    <n v="7"/>
    <d v="1977-07-31T00:00:00"/>
    <n v="42.955728925672247"/>
    <s v="Staff Scientist"/>
    <s v="n/a"/>
    <s v="Mass Customer"/>
    <s v="N"/>
    <s v="Yes"/>
    <n v="15"/>
    <m/>
  </r>
  <r>
    <n v="10293"/>
    <n v="4"/>
    <x v="1033"/>
    <d v="2017-12-09T00:00:00"/>
    <n v="21"/>
    <b v="1"/>
    <s v="Approved"/>
    <s v="Solex"/>
    <s v="Standard"/>
    <s v="medium"/>
    <s v="medium"/>
    <n v="1483.2"/>
    <n v="99.59"/>
    <d v="1998-12-17T00:00:00"/>
    <n v="1383.6100000000001"/>
    <s v="F"/>
    <n v="22"/>
    <d v="1988-05-20T00:00:00"/>
    <n v="32.144770021562657"/>
    <s v="Teacher"/>
    <s v="Financial Services"/>
    <s v="High Net Worth"/>
    <s v="N"/>
    <s v="No"/>
    <n v="5"/>
    <m/>
  </r>
  <r>
    <n v="10452"/>
    <n v="92"/>
    <x v="1034"/>
    <d v="2017-12-09T00:00:00"/>
    <n v="21"/>
    <b v="1"/>
    <s v="Approved"/>
    <s v="WeareA2B"/>
    <s v="Standard"/>
    <s v="medium"/>
    <s v="small"/>
    <n v="1415.01"/>
    <n v="1259.3599999999999"/>
    <d v="2003-01-05T00:00:00"/>
    <n v="155.65000000000009"/>
    <s v="F"/>
    <n v="51"/>
    <d v="1973-10-20T00:00:00"/>
    <n v="46.736550843480465"/>
    <s v="Internal Auditor"/>
    <s v="Financial Services"/>
    <s v="Mass Customer"/>
    <s v="N"/>
    <s v="No"/>
    <n v="19"/>
    <m/>
  </r>
  <r>
    <n v="10620"/>
    <n v="43"/>
    <x v="32"/>
    <d v="2017-12-09T00:00:00"/>
    <n v="21"/>
    <b v="1"/>
    <s v="Approved"/>
    <s v="Solex"/>
    <s v="Standard"/>
    <s v="medium"/>
    <s v="medium"/>
    <n v="1151.96"/>
    <n v="649.49"/>
    <d v="1997-02-09T00:00:00"/>
    <n v="502.47"/>
    <s v="F"/>
    <n v="34"/>
    <d v="1958-11-14T00:00:00"/>
    <n v="61.679016596905122"/>
    <s v="Project Manager"/>
    <s v="Manufacturing"/>
    <s v="Mass Customer"/>
    <s v="N"/>
    <s v="No"/>
    <n v="6"/>
    <m/>
  </r>
  <r>
    <n v="10793"/>
    <n v="95"/>
    <x v="528"/>
    <d v="2017-12-09T00:00:00"/>
    <n v="21"/>
    <b v="0"/>
    <s v="Approved"/>
    <s v="OHM Cycles"/>
    <s v="Touring"/>
    <s v="low"/>
    <s v="medium"/>
    <n v="1073.07"/>
    <n v="933.84"/>
    <d v="2004-08-07T00:00:00"/>
    <n v="139.2299999999999"/>
    <s v="U"/>
    <n v="84"/>
    <d v="1899-12-30T00:00:00"/>
    <n v="0"/>
    <n v="0"/>
    <s v="IT"/>
    <s v="High Net Worth"/>
    <s v="N"/>
    <s v="Yes"/>
    <n v="0"/>
    <m/>
  </r>
  <r>
    <n v="11113"/>
    <n v="0"/>
    <x v="392"/>
    <d v="2017-12-09T00:00:00"/>
    <n v="21"/>
    <b v="0"/>
    <s v="Approved"/>
    <s v="OHM Cycles"/>
    <s v="Road"/>
    <s v="high"/>
    <s v="large"/>
    <n v="12.01"/>
    <n v="7.21"/>
    <d v="2009-03-08T00:00:00"/>
    <n v="4.8"/>
    <s v="F"/>
    <n v="55"/>
    <d v="1959-03-26T00:00:00"/>
    <n v="61.317372761288681"/>
    <s v="Physical Therapy Assistant"/>
    <s v="IT"/>
    <s v="High Net Worth"/>
    <s v="N"/>
    <s v="No"/>
    <n v="19"/>
    <m/>
  </r>
  <r>
    <n v="11153"/>
    <n v="90"/>
    <x v="642"/>
    <d v="2017-12-09T00:00:00"/>
    <n v="21"/>
    <b v="0"/>
    <s v="Approved"/>
    <s v="Solex"/>
    <s v="Standard"/>
    <s v="low"/>
    <s v="medium"/>
    <n v="945.04"/>
    <n v="507.58"/>
    <d v="1999-07-20T00:00:00"/>
    <n v="437.46"/>
    <s v="M"/>
    <n v="37"/>
    <d v="1993-03-21T00:00:00"/>
    <n v="27.306413857179095"/>
    <s v="Accounting Assistant I"/>
    <s v="Financial Services"/>
    <s v="High Net Worth"/>
    <s v="N"/>
    <s v="Yes"/>
    <n v="6"/>
    <m/>
  </r>
  <r>
    <n v="1215"/>
    <n v="6"/>
    <x v="41"/>
    <d v="2017-08-24T00:00:00"/>
    <m/>
    <b v="1"/>
    <s v="Cancelled"/>
    <s v="OHM Cycles"/>
    <s v="Standard"/>
    <s v="high"/>
    <s v="medium"/>
    <n v="227.88"/>
    <n v="136.72999999999999"/>
    <n v="37659"/>
    <m/>
    <m/>
    <m/>
    <m/>
    <m/>
    <m/>
    <m/>
    <m/>
    <m/>
    <m/>
    <m/>
    <m/>
  </r>
  <r>
    <n v="11432"/>
    <n v="52"/>
    <x v="279"/>
    <d v="2017-12-09T00:00:00"/>
    <n v="21"/>
    <b v="0"/>
    <s v="Approved"/>
    <s v="OHM Cycles"/>
    <s v="Road"/>
    <s v="medium"/>
    <s v="medium"/>
    <n v="1280.28"/>
    <n v="829.51"/>
    <d v="2001-11-25T00:00:00"/>
    <n v="450.77"/>
    <s v="M"/>
    <n v="90"/>
    <d v="1992-05-08T00:00:00"/>
    <n v="28.174907007864025"/>
    <s v="Registered Nurse"/>
    <s v="Health"/>
    <s v="Affluent Customer"/>
    <s v="N"/>
    <s v="Yes"/>
    <n v="7"/>
    <m/>
  </r>
  <r>
    <n v="14076"/>
    <n v="13"/>
    <x v="1035"/>
    <d v="2017-12-09T00:00:00"/>
    <n v="21"/>
    <b v="0"/>
    <s v="Approved"/>
    <s v="Solex"/>
    <s v="Standard"/>
    <s v="medium"/>
    <s v="medium"/>
    <n v="1577.53"/>
    <n v="826.51"/>
    <d v="2011-03-16T00:00:00"/>
    <n v="751.02"/>
    <s v="F"/>
    <n v="69"/>
    <d v="1956-02-19T00:00:00"/>
    <n v="64.416002898274982"/>
    <s v="VP Product Management"/>
    <s v="n/a"/>
    <s v="High Net Worth"/>
    <s v="N"/>
    <s v="No"/>
    <n v="15"/>
    <m/>
  </r>
  <r>
    <n v="14162"/>
    <n v="49"/>
    <x v="1036"/>
    <d v="2017-12-09T00:00:00"/>
    <n v="21"/>
    <b v="1"/>
    <s v="Approved"/>
    <s v="Solex"/>
    <s v="Standard"/>
    <s v="medium"/>
    <s v="large"/>
    <n v="1061.56"/>
    <n v="733.58"/>
    <d v="2011-08-24T00:00:00"/>
    <n v="327.9799999999999"/>
    <s v="F"/>
    <n v="30"/>
    <d v="1957-04-26T00:00:00"/>
    <n v="63.232441254439372"/>
    <s v="Senior Sales Associate"/>
    <s v="Manufacturing"/>
    <s v="High Net Worth"/>
    <s v="N"/>
    <s v="Yes"/>
    <n v="11"/>
    <m/>
  </r>
  <r>
    <n v="14474"/>
    <n v="95"/>
    <x v="321"/>
    <d v="2017-12-09T00:00:00"/>
    <n v="21"/>
    <b v="0"/>
    <s v="Approved"/>
    <s v="Giant Bicycles"/>
    <s v="Standard"/>
    <s v="medium"/>
    <s v="large"/>
    <n v="569.55999999999995"/>
    <n v="528.42999999999995"/>
    <d v="1991-05-06T00:00:00"/>
    <n v="41.129999999999995"/>
    <s v="F"/>
    <n v="14"/>
    <d v="1990-04-09T00:00:00"/>
    <n v="30.257098788685944"/>
    <s v="Structural Engineer"/>
    <s v="n/a"/>
    <s v="Mass Customer"/>
    <s v="N"/>
    <s v="Yes"/>
    <n v="11"/>
    <m/>
  </r>
  <r>
    <n v="14634"/>
    <n v="14"/>
    <x v="228"/>
    <d v="2017-12-09T00:00:00"/>
    <n v="21"/>
    <b v="1"/>
    <s v="Approved"/>
    <s v="Trek Bicycles"/>
    <s v="Standard"/>
    <s v="medium"/>
    <s v="small"/>
    <n v="1386.84"/>
    <n v="1234.29"/>
    <d v="1994-09-09T00:00:00"/>
    <n v="152.54999999999995"/>
    <s v="M"/>
    <n v="59"/>
    <d v="1990-04-11T00:00:00"/>
    <n v="30.251619336631151"/>
    <s v="Occupational Therapist"/>
    <s v="Health"/>
    <s v="Affluent Customer"/>
    <s v="N"/>
    <s v="Yes"/>
    <n v="19"/>
    <m/>
  </r>
  <r>
    <n v="16423"/>
    <n v="9"/>
    <x v="350"/>
    <d v="2017-12-09T00:00:00"/>
    <n v="21"/>
    <b v="1"/>
    <s v="Approved"/>
    <s v="OHM Cycles"/>
    <s v="Road"/>
    <s v="medium"/>
    <s v="medium"/>
    <n v="742.54"/>
    <n v="667.4"/>
    <d v="2003-08-05T00:00:00"/>
    <n v="75.139999999999986"/>
    <s v="F"/>
    <n v="93"/>
    <d v="1953-10-12T00:00:00"/>
    <n v="66.77216728183663"/>
    <s v="Executive Secretary"/>
    <s v="Health"/>
    <s v="Mass Customer"/>
    <s v="N"/>
    <s v="Yes"/>
    <n v="11"/>
    <m/>
  </r>
  <r>
    <n v="17084"/>
    <n v="69"/>
    <x v="735"/>
    <d v="2017-12-09T00:00:00"/>
    <n v="21"/>
    <b v="1"/>
    <s v="Approved"/>
    <s v="Norco Bicycles"/>
    <s v="Road"/>
    <s v="medium"/>
    <s v="large"/>
    <n v="1240.31"/>
    <n v="795.1"/>
    <d v="2011-01-10T00:00:00"/>
    <n v="445.20999999999992"/>
    <s v="M"/>
    <n v="13"/>
    <d v="1956-09-25T00:00:00"/>
    <n v="63.816002898274988"/>
    <s v="Administrative Officer"/>
    <s v="Property"/>
    <s v="High Net Worth"/>
    <s v="N"/>
    <s v="No"/>
    <n v="17"/>
    <m/>
  </r>
  <r>
    <n v="17431"/>
    <n v="89"/>
    <x v="1037"/>
    <d v="2017-12-09T00:00:00"/>
    <n v="21"/>
    <b v="0"/>
    <s v="Approved"/>
    <s v="WeareA2B"/>
    <s v="Touring"/>
    <s v="medium"/>
    <s v="large"/>
    <n v="1362.99"/>
    <n v="57.74"/>
    <d v="2016-03-29T00:00:00"/>
    <n v="1305.25"/>
    <s v="F"/>
    <n v="76"/>
    <d v="1959-04-10T00:00:00"/>
    <n v="61.276276870877723"/>
    <s v="Cost Accountant"/>
    <s v="Financial Services"/>
    <s v="Affluent Customer"/>
    <s v="N"/>
    <s v="Yes"/>
    <n v="7"/>
    <m/>
  </r>
  <r>
    <n v="17893"/>
    <n v="67"/>
    <x v="470"/>
    <d v="2017-12-09T00:00:00"/>
    <n v="21"/>
    <b v="0"/>
    <s v="Approved"/>
    <s v="Norco Bicycles"/>
    <s v="Road"/>
    <s v="medium"/>
    <s v="medium"/>
    <n v="544.04999999999995"/>
    <n v="376.84"/>
    <d v="2005-10-22T00:00:00"/>
    <n v="167.20999999999998"/>
    <s v="M"/>
    <n v="34"/>
    <d v="1985-02-14T00:00:00"/>
    <n v="35.407783720192796"/>
    <n v="0"/>
    <s v="Financial Services"/>
    <s v="Affluent Customer"/>
    <s v="N"/>
    <s v="No"/>
    <n v="16"/>
    <m/>
  </r>
  <r>
    <n v="18248"/>
    <n v="66"/>
    <x v="1038"/>
    <d v="2017-12-09T00:00:00"/>
    <n v="21"/>
    <b v="0"/>
    <s v="Approved"/>
    <s v="Giant Bicycles"/>
    <s v="Road"/>
    <s v="low"/>
    <s v="small"/>
    <n v="590.26"/>
    <n v="525.33000000000004"/>
    <d v="1995-10-24T00:00:00"/>
    <n v="64.92999999999995"/>
    <s v="M"/>
    <n v="83"/>
    <d v="1990-02-12T00:00:00"/>
    <n v="30.410523446220189"/>
    <s v="Nuclear Power Engineer"/>
    <s v="Manufacturing"/>
    <s v="Affluent Customer"/>
    <s v="N"/>
    <s v="Yes"/>
    <n v="10"/>
    <m/>
  </r>
  <r>
    <n v="18264"/>
    <n v="8"/>
    <x v="1039"/>
    <d v="2017-12-09T00:00:00"/>
    <n v="21"/>
    <b v="0"/>
    <s v="Approved"/>
    <s v="Solex"/>
    <s v="Road"/>
    <s v="medium"/>
    <s v="small"/>
    <n v="1703.52"/>
    <n v="1516.13"/>
    <d v="2011-04-16T00:00:00"/>
    <n v="187.38999999999987"/>
    <s v="F"/>
    <n v="67"/>
    <d v="1967-05-05T00:00:00"/>
    <n v="53.202304268138001"/>
    <s v="Cost Accountant"/>
    <s v="Financial Services"/>
    <s v="Mass Customer"/>
    <s v="N"/>
    <s v="No"/>
    <n v="14"/>
    <m/>
  </r>
  <r>
    <n v="18642"/>
    <n v="5"/>
    <x v="602"/>
    <d v="2017-12-09T00:00:00"/>
    <n v="21"/>
    <b v="0"/>
    <s v="Approved"/>
    <s v="Giant Bicycles"/>
    <s v="Standard"/>
    <s v="high"/>
    <s v="medium"/>
    <n v="1129.1300000000001"/>
    <n v="677.48"/>
    <d v="2005-08-09T00:00:00"/>
    <n v="451.65000000000009"/>
    <s v="M"/>
    <n v="54"/>
    <d v="1993-01-22T00:00:00"/>
    <n v="27.465317966768136"/>
    <s v="Occupational Therapist"/>
    <s v="Health"/>
    <s v="High Net Worth"/>
    <s v="N"/>
    <s v="No"/>
    <n v="9"/>
    <m/>
  </r>
  <r>
    <n v="19269"/>
    <n v="62"/>
    <x v="584"/>
    <d v="2017-12-09T00:00:00"/>
    <n v="21"/>
    <b v="1"/>
    <s v="Approved"/>
    <s v="Solex"/>
    <s v="Standard"/>
    <s v="medium"/>
    <s v="medium"/>
    <n v="478.16"/>
    <n v="298.72000000000003"/>
    <d v="2012-05-18T00:00:00"/>
    <n v="179.44"/>
    <s v="M"/>
    <n v="54"/>
    <d v="1985-02-24T00:00:00"/>
    <n v="35.380386459918824"/>
    <n v="0"/>
    <s v="n/a"/>
    <s v="Affluent Customer"/>
    <s v="N"/>
    <s v="Yes"/>
    <n v="11"/>
    <m/>
  </r>
  <r>
    <n v="19582"/>
    <n v="18"/>
    <x v="758"/>
    <d v="2017-12-09T00:00:00"/>
    <n v="21"/>
    <b v="0"/>
    <s v="Approved"/>
    <s v="Norco Bicycles"/>
    <s v="Standard"/>
    <s v="high"/>
    <s v="medium"/>
    <n v="1148.6400000000001"/>
    <n v="689.18"/>
    <d v="2015-08-10T00:00:00"/>
    <n v="459.46000000000015"/>
    <s v="F"/>
    <n v="93"/>
    <d v="1998-11-15T00:00:00"/>
    <n v="21.648879610603753"/>
    <s v="Sales Representative"/>
    <s v="Retail"/>
    <s v="High Net Worth"/>
    <s v="N"/>
    <s v="No"/>
    <n v="1"/>
    <m/>
  </r>
  <r>
    <n v="19724"/>
    <n v="36"/>
    <x v="985"/>
    <d v="2017-12-09T00:00:00"/>
    <n v="21"/>
    <b v="0"/>
    <s v="Approved"/>
    <s v="Solex"/>
    <s v="Standard"/>
    <s v="low"/>
    <s v="medium"/>
    <n v="945.04"/>
    <n v="507.58"/>
    <d v="1995-12-19T00:00:00"/>
    <n v="437.46"/>
    <s v="F"/>
    <n v="93"/>
    <d v="1976-06-26T00:00:00"/>
    <n v="44.051619336631148"/>
    <s v="Senior Financial Analyst"/>
    <s v="Financial Services"/>
    <s v="Affluent Customer"/>
    <s v="N"/>
    <s v="No"/>
    <n v="14"/>
    <m/>
  </r>
  <r>
    <n v="599"/>
    <n v="45"/>
    <x v="1040"/>
    <d v="2017-12-08T00:00:00"/>
    <n v="22"/>
    <b v="1"/>
    <s v="Approved"/>
    <s v="Trek Bicycles"/>
    <s v="Road"/>
    <s v="low"/>
    <s v="medium"/>
    <n v="980.37"/>
    <n v="234.43"/>
    <d v="2004-08-17T00:00:00"/>
    <n v="745.94"/>
    <s v="F"/>
    <n v="68"/>
    <d v="1968-02-16T00:00:00"/>
    <n v="52.416002898274982"/>
    <s v="Account Representative III"/>
    <s v="Entertainment"/>
    <s v="High Net Worth"/>
    <s v="N"/>
    <s v="Yes"/>
    <n v="6"/>
    <m/>
  </r>
  <r>
    <n v="732"/>
    <n v="35"/>
    <x v="1041"/>
    <d v="2017-12-08T00:00:00"/>
    <n v="22"/>
    <b v="0"/>
    <s v="Approved"/>
    <s v="Trek Bicycles"/>
    <s v="Standard"/>
    <s v="low"/>
    <s v="medium"/>
    <n v="1057.51"/>
    <n v="154.4"/>
    <d v="1994-07-12T00:00:00"/>
    <n v="903.11"/>
    <s v="M"/>
    <n v="57"/>
    <d v="1969-12-01T00:00:00"/>
    <n v="50.624222076357178"/>
    <s v="Speech Pathologist"/>
    <s v="Health"/>
    <s v="Mass Customer"/>
    <s v="N"/>
    <s v="No"/>
    <n v="10"/>
    <m/>
  </r>
  <r>
    <n v="1022"/>
    <n v="44"/>
    <x v="1032"/>
    <d v="2017-12-08T00:00:00"/>
    <n v="22"/>
    <b v="1"/>
    <s v="Approved"/>
    <s v="WeareA2B"/>
    <s v="Standard"/>
    <s v="medium"/>
    <s v="medium"/>
    <n v="1769.64"/>
    <n v="108.76"/>
    <d v="2011-05-09T00:00:00"/>
    <n v="1660.88"/>
    <s v="M"/>
    <n v="7"/>
    <d v="1977-07-31T00:00:00"/>
    <n v="42.955728925672247"/>
    <s v="Staff Scientist"/>
    <s v="n/a"/>
    <s v="Mass Customer"/>
    <s v="N"/>
    <s v="Yes"/>
    <n v="15"/>
    <m/>
  </r>
  <r>
    <n v="1435"/>
    <n v="21"/>
    <x v="890"/>
    <d v="2017-12-08T00:00:00"/>
    <n v="22"/>
    <b v="0"/>
    <s v="Approved"/>
    <s v="WeareA2B"/>
    <s v="Touring"/>
    <s v="medium"/>
    <s v="medium"/>
    <n v="1466.68"/>
    <n v="363.25"/>
    <d v="2014-03-03T00:00:00"/>
    <n v="1103.43"/>
    <s v="M"/>
    <n v="78"/>
    <d v="1979-12-07T00:00:00"/>
    <n v="40.602304268137999"/>
    <n v="0"/>
    <s v="Health"/>
    <s v="High Net Worth"/>
    <s v="N"/>
    <s v="Yes"/>
    <n v="6"/>
    <m/>
  </r>
  <r>
    <n v="2149"/>
    <n v="46"/>
    <x v="1042"/>
    <d v="2017-12-08T00:00:00"/>
    <n v="22"/>
    <b v="1"/>
    <s v="Approved"/>
    <s v="OHM Cycles"/>
    <s v="Standard"/>
    <s v="low"/>
    <s v="medium"/>
    <n v="1793.43"/>
    <n v="248.82"/>
    <d v="1993-04-12T00:00:00"/>
    <n v="1544.6100000000001"/>
    <s v="F"/>
    <n v="55"/>
    <d v="1954-11-28T00:00:00"/>
    <n v="65.643400158548957"/>
    <s v="Help Desk Operator"/>
    <s v="n/a"/>
    <s v="High Net Worth"/>
    <s v="N"/>
    <s v="Yes"/>
    <n v="20"/>
    <m/>
  </r>
  <r>
    <n v="2527"/>
    <n v="15"/>
    <x v="1043"/>
    <d v="2017-12-08T00:00:00"/>
    <n v="22"/>
    <b v="1"/>
    <s v="Approved"/>
    <s v="Norco Bicycles"/>
    <s v="Standard"/>
    <s v="low"/>
    <s v="medium"/>
    <n v="958.74"/>
    <n v="748.9"/>
    <d v="1993-07-15T00:00:00"/>
    <n v="209.84000000000003"/>
    <s v="F"/>
    <n v="31"/>
    <d v="1980-09-03T00:00:00"/>
    <n v="39.859838514713338"/>
    <s v="Tax Accountant"/>
    <s v="n/a"/>
    <s v="Affluent Customer"/>
    <s v="N"/>
    <s v="Yes"/>
    <n v="5"/>
    <m/>
  </r>
  <r>
    <n v="3183"/>
    <n v="15"/>
    <x v="131"/>
    <d v="2017-12-08T00:00:00"/>
    <n v="22"/>
    <b v="1"/>
    <s v="Approved"/>
    <s v="Norco Bicycles"/>
    <s v="Standard"/>
    <s v="low"/>
    <s v="medium"/>
    <n v="958.74"/>
    <n v="748.9"/>
    <d v="2005-12-07T00:00:00"/>
    <n v="209.84000000000003"/>
    <s v="F"/>
    <n v="96"/>
    <d v="1986-04-16T00:00:00"/>
    <n v="34.240660432521558"/>
    <s v="Senior Developer"/>
    <s v="n/a"/>
    <s v="Affluent Customer"/>
    <s v="N"/>
    <s v="No"/>
    <n v="3"/>
    <m/>
  </r>
  <r>
    <n v="4593"/>
    <n v="2"/>
    <x v="522"/>
    <d v="2017-12-08T00:00:00"/>
    <n v="22"/>
    <b v="1"/>
    <s v="Approved"/>
    <s v="Solex"/>
    <s v="Standard"/>
    <s v="medium"/>
    <s v="medium"/>
    <n v="71.489999999999995"/>
    <n v="53.62"/>
    <d v="2005-08-09T00:00:00"/>
    <n v="17.869999999999997"/>
    <s v="M"/>
    <n v="80"/>
    <d v="1989-12-10T00:00:00"/>
    <n v="30.585865911973617"/>
    <s v="Administrative Assistant III"/>
    <s v="Manufacturing"/>
    <s v="Mass Customer"/>
    <s v="N"/>
    <s v="Yes"/>
    <n v="20"/>
    <m/>
  </r>
  <r>
    <n v="5289"/>
    <n v="55"/>
    <x v="246"/>
    <d v="2017-12-08T00:00:00"/>
    <n v="22"/>
    <b v="0"/>
    <s v="Approved"/>
    <s v="Trek Bicycles"/>
    <s v="Road"/>
    <s v="medium"/>
    <s v="large"/>
    <n v="1894.19"/>
    <n v="598.76"/>
    <d v="2003-07-21T00:00:00"/>
    <n v="1295.43"/>
    <s v="F"/>
    <n v="15"/>
    <d v="1965-01-26T00:00:00"/>
    <n v="55.473537144850326"/>
    <n v="0"/>
    <s v="Health"/>
    <s v="Mass Customer"/>
    <s v="N"/>
    <s v="No"/>
    <n v="10"/>
    <m/>
  </r>
  <r>
    <n v="5321"/>
    <n v="3"/>
    <x v="1044"/>
    <d v="2017-12-08T00:00:00"/>
    <n v="22"/>
    <b v="1"/>
    <s v="Approved"/>
    <s v="Trek Bicycles"/>
    <s v="Standard"/>
    <s v="medium"/>
    <s v="large"/>
    <n v="2091.4699999999998"/>
    <n v="388.92"/>
    <d v="2003-07-21T00:00:00"/>
    <n v="1702.5499999999997"/>
    <s v="M"/>
    <n v="31"/>
    <d v="1962-03-30T00:00:00"/>
    <n v="58.303674131151695"/>
    <s v="Media Manager I"/>
    <s v="n/a"/>
    <s v="Mass Customer"/>
    <s v="N"/>
    <s v="No"/>
    <n v="7"/>
    <m/>
  </r>
  <r>
    <n v="5387"/>
    <n v="59"/>
    <x v="1045"/>
    <d v="2017-12-08T00:00:00"/>
    <n v="22"/>
    <b v="1"/>
    <s v="Approved"/>
    <s v="Solex"/>
    <s v="Standard"/>
    <s v="medium"/>
    <s v="large"/>
    <n v="1061.56"/>
    <n v="733.58"/>
    <d v="1998-12-17T00:00:00"/>
    <n v="327.9799999999999"/>
    <s v="M"/>
    <n v="2"/>
    <d v="1971-07-08T00:00:00"/>
    <n v="49.024222076357177"/>
    <s v="Librarian"/>
    <s v="Entertainment"/>
    <s v="Mass Customer"/>
    <s v="N"/>
    <s v="Yes"/>
    <n v="18"/>
    <m/>
  </r>
  <r>
    <n v="6556"/>
    <n v="53"/>
    <x v="1046"/>
    <d v="2017-12-08T00:00:00"/>
    <n v="22"/>
    <b v="0"/>
    <s v="Approved"/>
    <s v="OHM Cycles"/>
    <s v="Standard"/>
    <s v="medium"/>
    <s v="medium"/>
    <n v="795.34"/>
    <n v="101.58"/>
    <d v="2009-04-12T00:00:00"/>
    <n v="693.76"/>
    <s v="M"/>
    <n v="93"/>
    <d v="1972-02-13T00:00:00"/>
    <n v="48.421482350329782"/>
    <s v="Administrative Officer"/>
    <s v="Manufacturing"/>
    <s v="Affluent Customer"/>
    <s v="N"/>
    <s v="Yes"/>
    <n v="16"/>
    <m/>
  </r>
  <r>
    <n v="7617"/>
    <n v="75"/>
    <x v="1047"/>
    <d v="2017-12-08T00:00:00"/>
    <n v="22"/>
    <b v="0"/>
    <s v="Approved"/>
    <s v="Giant Bicycles"/>
    <s v="Touring"/>
    <s v="medium"/>
    <s v="large"/>
    <n v="1873.97"/>
    <n v="863.95"/>
    <d v="2010-08-20T00:00:00"/>
    <n v="1010.02"/>
    <s v="M"/>
    <n v="50"/>
    <d v="1963-11-18T00:00:00"/>
    <n v="56.665317966768136"/>
    <s v="Assistant Manager"/>
    <s v="Property"/>
    <s v="Mass Customer"/>
    <s v="N"/>
    <s v="No"/>
    <n v="18"/>
    <m/>
  </r>
  <r>
    <n v="8144"/>
    <n v="87"/>
    <x v="1048"/>
    <d v="2017-12-08T00:00:00"/>
    <n v="22"/>
    <b v="1"/>
    <s v="Approved"/>
    <s v="Giant Bicycles"/>
    <s v="Standard"/>
    <s v="high"/>
    <s v="medium"/>
    <n v="1179"/>
    <n v="707.4"/>
    <d v="1998-12-16T00:00:00"/>
    <n v="471.6"/>
    <s v="F"/>
    <n v="8"/>
    <d v="1989-09-06T00:00:00"/>
    <n v="30.846139884576356"/>
    <s v="Senior Quality Engineer"/>
    <s v="n/a"/>
    <s v="Affluent Customer"/>
    <s v="N"/>
    <s v="Yes"/>
    <n v="12"/>
    <m/>
  </r>
  <r>
    <n v="8292"/>
    <n v="69"/>
    <x v="1049"/>
    <d v="2017-12-08T00:00:00"/>
    <n v="22"/>
    <b v="0"/>
    <s v="Approved"/>
    <s v="Giant Bicycles"/>
    <s v="Road"/>
    <s v="medium"/>
    <s v="medium"/>
    <n v="792.9"/>
    <n v="594.67999999999995"/>
    <d v="1992-10-02T00:00:00"/>
    <n v="198.22000000000003"/>
    <s v="F"/>
    <n v="69"/>
    <d v="1996-05-07T00:00:00"/>
    <n v="24.174907007864025"/>
    <s v="Help Desk Technician"/>
    <s v="n/a"/>
    <s v="Mass Customer"/>
    <s v="N"/>
    <s v="No"/>
    <n v="4"/>
    <m/>
  </r>
  <r>
    <n v="8554"/>
    <n v="45"/>
    <x v="1050"/>
    <d v="2017-12-08T00:00:00"/>
    <n v="22"/>
    <b v="1"/>
    <s v="Approved"/>
    <s v="Solex"/>
    <s v="Standard"/>
    <s v="medium"/>
    <s v="medium"/>
    <n v="441.49"/>
    <n v="84.99"/>
    <d v="2012-04-10T00:00:00"/>
    <n v="356.5"/>
    <s v="M"/>
    <n v="99"/>
    <d v="1955-05-12T00:00:00"/>
    <n v="65.191345364028408"/>
    <s v="Compensation Analyst"/>
    <s v="Financial Services"/>
    <s v="Affluent Customer"/>
    <s v="N"/>
    <s v="Yes"/>
    <n v="16"/>
    <m/>
  </r>
  <r>
    <n v="8775"/>
    <n v="8"/>
    <x v="1051"/>
    <d v="2017-12-08T00:00:00"/>
    <n v="22"/>
    <b v="0"/>
    <s v="Approved"/>
    <s v="Solex"/>
    <s v="Road"/>
    <s v="medium"/>
    <s v="small"/>
    <n v="1703.52"/>
    <n v="1516.13"/>
    <d v="2011-04-16T00:00:00"/>
    <n v="187.38999999999987"/>
    <s v="F"/>
    <n v="20"/>
    <d v="1959-07-11T00:00:00"/>
    <n v="61.024222076357177"/>
    <s v="Clinical Specialist"/>
    <s v="Health"/>
    <s v="Affluent Customer"/>
    <s v="N"/>
    <s v="No"/>
    <n v="14"/>
    <m/>
  </r>
  <r>
    <n v="9086"/>
    <n v="69"/>
    <x v="1052"/>
    <d v="2017-12-08T00:00:00"/>
    <n v="22"/>
    <b v="1"/>
    <s v="Approved"/>
    <s v="Norco Bicycles"/>
    <s v="Road"/>
    <s v="medium"/>
    <s v="large"/>
    <n v="1240.31"/>
    <n v="795.1"/>
    <d v="2011-01-10T00:00:00"/>
    <n v="445.20999999999992"/>
    <s v="F"/>
    <n v="12"/>
    <d v="1981-02-24T00:00:00"/>
    <n v="39.383126185946217"/>
    <s v="Account Representative I"/>
    <s v="n/a"/>
    <s v="High Net Worth"/>
    <s v="N"/>
    <s v="No"/>
    <n v="13"/>
    <m/>
  </r>
  <r>
    <n v="9219"/>
    <n v="88"/>
    <x v="1053"/>
    <d v="2017-12-08T00:00:00"/>
    <n v="22"/>
    <b v="1"/>
    <s v="Approved"/>
    <s v="Norco Bicycles"/>
    <s v="Standard"/>
    <s v="medium"/>
    <s v="medium"/>
    <n v="1198.46"/>
    <n v="381.1"/>
    <d v="1998-12-16T00:00:00"/>
    <n v="817.36"/>
    <s v="M"/>
    <n v="66"/>
    <d v="1982-06-22T00:00:00"/>
    <n v="38.059838514713341"/>
    <s v="VP Product Management"/>
    <s v="Financial Services"/>
    <s v="Affluent Customer"/>
    <s v="N"/>
    <s v="No"/>
    <n v="9"/>
    <m/>
  </r>
  <r>
    <n v="10369"/>
    <n v="43"/>
    <x v="1054"/>
    <d v="2017-12-08T00:00:00"/>
    <n v="22"/>
    <b v="0"/>
    <s v="Approved"/>
    <s v="Norco Bicycles"/>
    <s v="Standard"/>
    <s v="medium"/>
    <s v="medium"/>
    <n v="1555.58"/>
    <n v="818.01"/>
    <d v="2004-08-07T00:00:00"/>
    <n v="737.56999999999994"/>
    <s v="F"/>
    <n v="46"/>
    <d v="1973-07-21T00:00:00"/>
    <n v="46.985865911973619"/>
    <s v="Graphic Designer"/>
    <s v="Property"/>
    <s v="High Net Worth"/>
    <s v="N"/>
    <s v="Yes"/>
    <n v="17"/>
    <m/>
  </r>
  <r>
    <n v="10520"/>
    <n v="79"/>
    <x v="1055"/>
    <d v="2017-12-08T00:00:00"/>
    <n v="22"/>
    <b v="0"/>
    <s v="Approved"/>
    <s v="Norco Bicycles"/>
    <s v="Standard"/>
    <s v="medium"/>
    <s v="medium"/>
    <n v="1555.58"/>
    <n v="818.01"/>
    <d v="2003-09-09T00:00:00"/>
    <n v="737.56999999999994"/>
    <s v="F"/>
    <n v="10"/>
    <d v="1972-07-11T00:00:00"/>
    <n v="48.013263172247591"/>
    <s v="Tax Accountant"/>
    <s v="Manufacturing"/>
    <s v="Mass Customer"/>
    <s v="N"/>
    <s v="No"/>
    <n v="18"/>
    <m/>
  </r>
  <r>
    <n v="10552"/>
    <n v="4"/>
    <x v="1056"/>
    <d v="2017-12-08T00:00:00"/>
    <n v="22"/>
    <b v="0"/>
    <s v="Approved"/>
    <s v="Giant Bicycles"/>
    <s v="Standard"/>
    <s v="high"/>
    <s v="medium"/>
    <n v="1129.1300000000001"/>
    <n v="677.48"/>
    <d v="2005-08-09T00:00:00"/>
    <n v="451.65000000000009"/>
    <s v="F"/>
    <n v="27"/>
    <d v="1974-06-24T00:00:00"/>
    <n v="46.059838514713341"/>
    <s v="Nurse"/>
    <s v="n/a"/>
    <s v="Affluent Customer"/>
    <s v="N"/>
    <s v="No"/>
    <n v="22"/>
    <m/>
  </r>
  <r>
    <n v="11302"/>
    <n v="73"/>
    <x v="477"/>
    <d v="2017-12-08T00:00:00"/>
    <n v="22"/>
    <b v="1"/>
    <s v="Approved"/>
    <s v="Solex"/>
    <s v="Standard"/>
    <s v="medium"/>
    <s v="medium"/>
    <n v="1945.43"/>
    <n v="333.18"/>
    <d v="2002-08-31T00:00:00"/>
    <n v="1612.25"/>
    <s v="M"/>
    <n v="33"/>
    <d v="2000-06-06T00:00:00"/>
    <n v="20.089975501014713"/>
    <s v="Pharmacist"/>
    <s v="Health"/>
    <s v="Affluent Customer"/>
    <s v="N"/>
    <s v="No"/>
    <n v="2"/>
    <m/>
  </r>
  <r>
    <n v="11336"/>
    <n v="28"/>
    <x v="924"/>
    <d v="2017-12-08T00:00:00"/>
    <n v="22"/>
    <b v="1"/>
    <s v="Approved"/>
    <s v="Norco Bicycles"/>
    <s v="Standard"/>
    <s v="medium"/>
    <s v="small"/>
    <n v="1216.1400000000001"/>
    <n v="1082.3599999999999"/>
    <d v="1995-12-19T00:00:00"/>
    <n v="133.7800000000002"/>
    <s v="F"/>
    <n v="80"/>
    <d v="1971-07-12T00:00:00"/>
    <n v="49.013263172247591"/>
    <s v="Actuary"/>
    <s v="Financial Services"/>
    <s v="Mass Customer"/>
    <s v="N"/>
    <s v="Yes"/>
    <n v="10"/>
    <m/>
  </r>
  <r>
    <n v="11585"/>
    <n v="27"/>
    <x v="1057"/>
    <d v="2017-12-08T00:00:00"/>
    <n v="22"/>
    <b v="1"/>
    <s v="Approved"/>
    <s v="Trek Bicycles"/>
    <s v="Standard"/>
    <s v="medium"/>
    <s v="medium"/>
    <n v="499.53"/>
    <n v="388.72"/>
    <d v="2003-03-18T00:00:00"/>
    <n v="110.80999999999995"/>
    <s v="F"/>
    <n v="4"/>
    <d v="1958-11-22T00:00:00"/>
    <n v="61.657098788685943"/>
    <n v="0"/>
    <s v="Financial Services"/>
    <s v="Mass Customer"/>
    <s v="N"/>
    <s v="Yes"/>
    <n v="5"/>
    <m/>
  </r>
  <r>
    <n v="12927"/>
    <n v="76"/>
    <x v="1058"/>
    <d v="2017-12-08T00:00:00"/>
    <n v="22"/>
    <b v="0"/>
    <s v="Approved"/>
    <s v="WeareA2B"/>
    <s v="Standard"/>
    <s v="low"/>
    <s v="medium"/>
    <n v="642.30999999999995"/>
    <n v="513.85"/>
    <d v="2014-10-10T00:00:00"/>
    <n v="128.45999999999992"/>
    <s v="M"/>
    <n v="39"/>
    <d v="1992-04-13T00:00:00"/>
    <n v="28.243400158548958"/>
    <s v="Accountant I"/>
    <s v="Property"/>
    <s v="Mass Customer"/>
    <s v="N"/>
    <s v="No"/>
    <n v="10"/>
    <m/>
  </r>
  <r>
    <n v="13844"/>
    <n v="92"/>
    <x v="1059"/>
    <d v="2017-12-08T00:00:00"/>
    <n v="22"/>
    <b v="1"/>
    <s v="Approved"/>
    <s v="WeareA2B"/>
    <s v="Standard"/>
    <s v="medium"/>
    <s v="small"/>
    <n v="1415.01"/>
    <n v="1259.3599999999999"/>
    <d v="1994-08-10T00:00:00"/>
    <n v="155.65000000000009"/>
    <s v="M"/>
    <n v="5"/>
    <d v="1967-01-11T00:00:00"/>
    <n v="53.514633035261284"/>
    <s v="Physical Therapy Assistant"/>
    <s v="Financial Services"/>
    <s v="Mass Customer"/>
    <s v="N"/>
    <s v="Yes"/>
    <n v="4"/>
    <m/>
  </r>
  <r>
    <n v="14138"/>
    <n v="46"/>
    <x v="1060"/>
    <d v="2017-12-08T00:00:00"/>
    <n v="22"/>
    <b v="1"/>
    <s v="Approved"/>
    <s v="Solex"/>
    <s v="Standard"/>
    <s v="low"/>
    <s v="medium"/>
    <n v="1289.8499999999999"/>
    <n v="74.510000000000005"/>
    <d v="2001-11-25T00:00:00"/>
    <n v="1215.3399999999999"/>
    <s v="F"/>
    <n v="67"/>
    <d v="1966-04-04T00:00:00"/>
    <n v="54.287235774987316"/>
    <n v="0"/>
    <s v="Financial Services"/>
    <s v="Affluent Customer"/>
    <s v="N"/>
    <s v="Yes"/>
    <n v="19"/>
    <m/>
  </r>
  <r>
    <n v="14982"/>
    <n v="38"/>
    <x v="1061"/>
    <d v="2017-12-08T00:00:00"/>
    <n v="22"/>
    <b v="1"/>
    <s v="Approved"/>
    <s v="Solex"/>
    <s v="Standard"/>
    <s v="medium"/>
    <s v="medium"/>
    <n v="1577.53"/>
    <n v="826.51"/>
    <d v="2011-03-16T00:00:00"/>
    <n v="751.02"/>
    <s v="F"/>
    <n v="62"/>
    <d v="1968-06-22T00:00:00"/>
    <n v="52.068057692795534"/>
    <s v="Safety Technician III"/>
    <s v="Manufacturing"/>
    <s v="Mass Customer"/>
    <s v="N"/>
    <s v="No"/>
    <n v="19"/>
    <m/>
  </r>
  <r>
    <n v="15957"/>
    <n v="0"/>
    <x v="1062"/>
    <d v="2017-12-08T00:00:00"/>
    <n v="22"/>
    <b v="1"/>
    <s v="Approved"/>
    <s v="WeareA2B"/>
    <s v="Standard"/>
    <s v="medium"/>
    <s v="medium"/>
    <n v="60.34"/>
    <n v="45.26"/>
    <d v="1993-07-15T00:00:00"/>
    <n v="15.080000000000005"/>
    <s v="M"/>
    <n v="13"/>
    <d v="1965-12-24T00:00:00"/>
    <n v="54.563948103754434"/>
    <s v="Chemical Engineer"/>
    <s v="Manufacturing"/>
    <s v="High Net Worth"/>
    <s v="N"/>
    <s v="Yes"/>
    <n v="10"/>
    <m/>
  </r>
  <r>
    <n v="16336"/>
    <n v="56"/>
    <x v="758"/>
    <d v="2017-12-08T00:00:00"/>
    <n v="22"/>
    <b v="0"/>
    <s v="Approved"/>
    <s v="Norco Bicycles"/>
    <s v="Mountain"/>
    <s v="low"/>
    <s v="small"/>
    <n v="688.63"/>
    <n v="612.88"/>
    <d v="1993-10-02T00:00:00"/>
    <n v="75.75"/>
    <s v="F"/>
    <n v="93"/>
    <d v="1998-11-15T00:00:00"/>
    <n v="21.648879610603753"/>
    <s v="Sales Representative"/>
    <s v="Retail"/>
    <s v="High Net Worth"/>
    <s v="N"/>
    <s v="No"/>
    <n v="1"/>
    <m/>
  </r>
  <r>
    <n v="16397"/>
    <n v="44"/>
    <x v="795"/>
    <d v="2017-12-08T00:00:00"/>
    <n v="22"/>
    <b v="1"/>
    <s v="Approved"/>
    <s v="WeareA2B"/>
    <s v="Standard"/>
    <s v="medium"/>
    <s v="medium"/>
    <n v="1769.64"/>
    <n v="108.76"/>
    <d v="2011-05-09T00:00:00"/>
    <n v="1660.88"/>
    <s v="F"/>
    <n v="34"/>
    <d v="1992-11-27T00:00:00"/>
    <n v="27.618742624302381"/>
    <n v="0"/>
    <s v="Manufacturing"/>
    <s v="Mass Customer"/>
    <s v="N"/>
    <s v="No"/>
    <n v="9"/>
    <m/>
  </r>
  <r>
    <n v="16572"/>
    <n v="35"/>
    <x v="1063"/>
    <d v="2017-12-08T00:00:00"/>
    <n v="22"/>
    <b v="1"/>
    <s v="Approved"/>
    <s v="Trek Bicycles"/>
    <s v="Standard"/>
    <s v="low"/>
    <s v="medium"/>
    <n v="1057.51"/>
    <n v="154.4"/>
    <d v="1994-07-12T00:00:00"/>
    <n v="903.11"/>
    <s v="F"/>
    <n v="37"/>
    <d v="1975-05-30T00:00:00"/>
    <n v="45.128331665398271"/>
    <s v="Computer Systems Analyst I"/>
    <s v="Entertainment"/>
    <s v="Affluent Customer"/>
    <s v="N"/>
    <s v="No"/>
    <n v="17"/>
    <m/>
  </r>
  <r>
    <n v="16839"/>
    <n v="18"/>
    <x v="242"/>
    <d v="2017-12-08T00:00:00"/>
    <n v="22"/>
    <b v="0"/>
    <s v="Approved"/>
    <s v="Solex"/>
    <s v="Standard"/>
    <s v="medium"/>
    <s v="medium"/>
    <n v="575.27"/>
    <n v="431.45"/>
    <d v="2016-02-04T00:00:00"/>
    <n v="143.82"/>
    <s v="F"/>
    <n v="88"/>
    <d v="1985-11-19T00:00:00"/>
    <n v="34.646139884576357"/>
    <s v="Chemical Engineer"/>
    <s v="Manufacturing"/>
    <s v="Affluent Customer"/>
    <s v="N"/>
    <s v="Yes"/>
    <n v="17"/>
    <m/>
  </r>
  <r>
    <n v="16979"/>
    <n v="27"/>
    <x v="1064"/>
    <d v="2017-12-08T00:00:00"/>
    <n v="22"/>
    <b v="1"/>
    <s v="Approved"/>
    <s v="Trek Bicycles"/>
    <s v="Standard"/>
    <s v="medium"/>
    <s v="medium"/>
    <n v="499.53"/>
    <n v="388.72"/>
    <d v="2016-11-22T00:00:00"/>
    <n v="110.80999999999995"/>
    <s v="F"/>
    <n v="70"/>
    <d v="1955-11-06T00:00:00"/>
    <n v="64.703674131151701"/>
    <n v="0"/>
    <s v="Health"/>
    <s v="Mass Customer"/>
    <s v="N"/>
    <s v="Yes"/>
    <n v="18"/>
    <m/>
  </r>
  <r>
    <n v="17695"/>
    <n v="17"/>
    <x v="1065"/>
    <d v="2017-12-08T00:00:00"/>
    <n v="22"/>
    <b v="0"/>
    <s v="Approved"/>
    <s v="WeareA2B"/>
    <s v="Touring"/>
    <s v="medium"/>
    <s v="large"/>
    <n v="1362.99"/>
    <n v="57.74"/>
    <d v="1993-04-20T00:00:00"/>
    <n v="1305.25"/>
    <s v="M"/>
    <n v="60"/>
    <d v="2000-02-08T00:00:00"/>
    <n v="20.416002898274986"/>
    <s v="Physical Therapy Assistant"/>
    <s v="n/a"/>
    <s v="High Net Worth"/>
    <s v="N"/>
    <s v="No"/>
    <n v="3"/>
    <m/>
  </r>
  <r>
    <n v="17697"/>
    <n v="31"/>
    <x v="44"/>
    <d v="2017-12-08T00:00:00"/>
    <n v="22"/>
    <b v="1"/>
    <s v="Approved"/>
    <s v="WeareA2B"/>
    <s v="Standard"/>
    <s v="medium"/>
    <s v="medium"/>
    <n v="752.64"/>
    <n v="205.36"/>
    <d v="2015-08-02T00:00:00"/>
    <n v="547.28"/>
    <s v="F"/>
    <n v="82"/>
    <d v="1980-10-22T00:00:00"/>
    <n v="39.725591939370879"/>
    <s v="Senior Quality Engineer"/>
    <s v="Financial Services"/>
    <s v="High Net Worth"/>
    <s v="N"/>
    <s v="No"/>
    <n v="14"/>
    <m/>
  </r>
  <r>
    <n v="17959"/>
    <n v="93"/>
    <x v="1066"/>
    <d v="2017-12-08T00:00:00"/>
    <n v="22"/>
    <b v="1"/>
    <s v="Approved"/>
    <s v="WeareA2B"/>
    <s v="Standard"/>
    <s v="medium"/>
    <s v="medium"/>
    <n v="1065.03"/>
    <n v="230.09"/>
    <d v="2003-09-10T00:00:00"/>
    <n v="834.93999999999994"/>
    <s v="M"/>
    <n v="89"/>
    <d v="1974-08-29T00:00:00"/>
    <n v="45.879016596905124"/>
    <s v="Senior Cost Accountant"/>
    <s v="Financial Services"/>
    <s v="Affluent Customer"/>
    <s v="N"/>
    <s v="Yes"/>
    <n v="11"/>
    <m/>
  </r>
  <r>
    <n v="18088"/>
    <n v="74"/>
    <x v="332"/>
    <d v="2017-12-08T00:00:00"/>
    <n v="22"/>
    <b v="1"/>
    <s v="Approved"/>
    <s v="WeareA2B"/>
    <s v="Standard"/>
    <s v="medium"/>
    <s v="medium"/>
    <n v="1228.07"/>
    <n v="400.91"/>
    <d v="2003-09-09T00:00:00"/>
    <n v="827.15999999999985"/>
    <s v="F"/>
    <n v="27"/>
    <d v="1975-11-01T00:00:00"/>
    <n v="44.703674131151701"/>
    <s v="Social Worker"/>
    <s v="Health"/>
    <s v="Mass Customer"/>
    <s v="N"/>
    <s v="Yes"/>
    <n v="14"/>
    <m/>
  </r>
  <r>
    <n v="18574"/>
    <n v="46"/>
    <x v="1067"/>
    <d v="2017-12-08T00:00:00"/>
    <n v="22"/>
    <b v="1"/>
    <s v="Approved"/>
    <s v="Solex"/>
    <s v="Standard"/>
    <s v="low"/>
    <s v="medium"/>
    <n v="1289.8499999999999"/>
    <n v="74.510000000000005"/>
    <d v="2007-12-11T00:00:00"/>
    <n v="1215.3399999999999"/>
    <s v="M"/>
    <n v="98"/>
    <d v="1981-10-17T00:00:00"/>
    <n v="38.739290569507865"/>
    <s v="Paralegal"/>
    <s v="Financial Services"/>
    <s v="Mass Customer"/>
    <s v="N"/>
    <s v="No"/>
    <n v="16"/>
    <m/>
  </r>
  <r>
    <n v="18664"/>
    <n v="16"/>
    <x v="1068"/>
    <d v="2017-12-08T00:00:00"/>
    <n v="22"/>
    <b v="0"/>
    <s v="Approved"/>
    <s v="Norco Bicycles"/>
    <s v="Standard"/>
    <s v="high"/>
    <s v="small"/>
    <n v="1661.92"/>
    <n v="1479.11"/>
    <d v="1996-04-05T00:00:00"/>
    <n v="182.81000000000017"/>
    <s v="F"/>
    <n v="51"/>
    <d v="1979-10-07T00:00:00"/>
    <n v="40.76942755580923"/>
    <s v="Desktop Support Technician"/>
    <s v="Financial Services"/>
    <s v="Affluent Customer"/>
    <s v="N"/>
    <s v="Yes"/>
    <n v="18"/>
    <m/>
  </r>
  <r>
    <n v="19777"/>
    <n v="46"/>
    <x v="1069"/>
    <d v="2017-12-08T00:00:00"/>
    <n v="22"/>
    <b v="0"/>
    <s v="Approved"/>
    <s v="Solex"/>
    <s v="Standard"/>
    <s v="low"/>
    <s v="medium"/>
    <n v="1289.8499999999999"/>
    <n v="74.510000000000005"/>
    <d v="2007-12-11T00:00:00"/>
    <n v="1215.3399999999999"/>
    <s v="M"/>
    <n v="41"/>
    <d v="1999-06-03T00:00:00"/>
    <n v="21.100934405124299"/>
    <s v="Web Developer III"/>
    <s v="n/a"/>
    <s v="Affluent Customer"/>
    <s v="N"/>
    <s v="No"/>
    <n v="2"/>
    <m/>
  </r>
  <r>
    <n v="19979"/>
    <n v="27"/>
    <x v="95"/>
    <d v="2017-12-08T00:00:00"/>
    <n v="22"/>
    <b v="1"/>
    <s v="Approved"/>
    <s v="Trek Bicycles"/>
    <s v="Standard"/>
    <s v="medium"/>
    <s v="medium"/>
    <n v="499.53"/>
    <n v="388.72"/>
    <d v="2003-03-18T00:00:00"/>
    <n v="110.80999999999995"/>
    <s v="F"/>
    <n v="25"/>
    <d v="1965-06-20T00:00:00"/>
    <n v="55.076276870877727"/>
    <s v="Sales Associate"/>
    <s v="Financial Services"/>
    <s v="Affluent Customer"/>
    <s v="N"/>
    <s v="Yes"/>
    <n v="8"/>
    <m/>
  </r>
  <r>
    <n v="840"/>
    <n v="30"/>
    <x v="1070"/>
    <d v="2017-12-07T00:00:00"/>
    <n v="23"/>
    <b v="1"/>
    <s v="Approved"/>
    <s v="Solex"/>
    <s v="Standard"/>
    <s v="high"/>
    <s v="medium"/>
    <n v="748.17"/>
    <n v="448.9"/>
    <d v="1991-11-10T00:00:00"/>
    <n v="299.27"/>
    <s v="F"/>
    <n v="37"/>
    <d v="1981-08-21T00:00:00"/>
    <n v="38.895454953069503"/>
    <s v="Business Systems Development Analyst"/>
    <s v="Manufacturing"/>
    <s v="Affluent Customer"/>
    <s v="N"/>
    <s v="No"/>
    <n v="5"/>
    <m/>
  </r>
  <r>
    <n v="2280"/>
    <n v="37"/>
    <x v="1071"/>
    <d v="2017-12-07T00:00:00"/>
    <n v="23"/>
    <b v="0"/>
    <s v="Approved"/>
    <s v="OHM Cycles"/>
    <s v="Standard"/>
    <s v="low"/>
    <s v="medium"/>
    <n v="1793.43"/>
    <n v="248.82"/>
    <d v="2010-06-07T00:00:00"/>
    <n v="1544.6100000000001"/>
    <s v="M"/>
    <n v="96"/>
    <d v="1957-12-15T00:00:00"/>
    <n v="62.594085090055806"/>
    <s v="Biostatistician II"/>
    <s v="n/a"/>
    <s v="Affluent Customer"/>
    <s v="N"/>
    <s v="Yes"/>
    <n v="15"/>
    <m/>
  </r>
  <r>
    <n v="2786"/>
    <n v="85"/>
    <x v="1072"/>
    <d v="2017-12-07T00:00:00"/>
    <n v="23"/>
    <b v="1"/>
    <s v="Approved"/>
    <s v="WeareA2B"/>
    <s v="Standard"/>
    <s v="medium"/>
    <s v="medium"/>
    <n v="752.64"/>
    <n v="205.36"/>
    <d v="2015-08-02T00:00:00"/>
    <n v="547.28"/>
    <s v="F"/>
    <n v="81"/>
    <d v="1974-12-03T00:00:00"/>
    <n v="45.616002898274985"/>
    <s v="Compensation Analyst"/>
    <s v="Financial Services"/>
    <s v="Mass Customer"/>
    <s v="N"/>
    <s v="No"/>
    <n v="19"/>
    <m/>
  </r>
  <r>
    <n v="3264"/>
    <n v="50"/>
    <x v="1073"/>
    <d v="2017-12-07T00:00:00"/>
    <n v="23"/>
    <b v="1"/>
    <s v="Approved"/>
    <s v="Giant Bicycles"/>
    <s v="Standard"/>
    <s v="medium"/>
    <s v="medium"/>
    <n v="642.70000000000005"/>
    <n v="211.37"/>
    <d v="2010-06-07T00:00:00"/>
    <n v="431.33000000000004"/>
    <s v="F"/>
    <n v="35"/>
    <d v="1957-12-18T00:00:00"/>
    <n v="62.585865911973613"/>
    <s v="Senior Developer"/>
    <s v="Property"/>
    <s v="High Net Worth"/>
    <s v="N"/>
    <s v="Yes"/>
    <n v="17"/>
    <m/>
  </r>
  <r>
    <n v="5220"/>
    <n v="58"/>
    <x v="1074"/>
    <d v="2017-12-07T00:00:00"/>
    <n v="23"/>
    <b v="1"/>
    <s v="Approved"/>
    <s v="OHM Cycles"/>
    <s v="Standard"/>
    <s v="medium"/>
    <s v="medium"/>
    <n v="912.52"/>
    <n v="141.4"/>
    <d v="2015-10-18T00:00:00"/>
    <n v="771.12"/>
    <s v="F"/>
    <n v="63"/>
    <d v="1984-09-16T00:00:00"/>
    <n v="35.821482350329781"/>
    <s v="Professor"/>
    <s v="Manufacturing"/>
    <s v="Mass Customer"/>
    <s v="N"/>
    <s v="No"/>
    <n v="16"/>
    <m/>
  </r>
  <r>
    <n v="5305"/>
    <n v="12"/>
    <x v="1075"/>
    <d v="2017-12-07T00:00:00"/>
    <n v="23"/>
    <b v="0"/>
    <s v="Approved"/>
    <s v="WeareA2B"/>
    <s v="Standard"/>
    <s v="medium"/>
    <s v="medium"/>
    <n v="1231.1500000000001"/>
    <n v="161.6"/>
    <d v="2010-05-05T00:00:00"/>
    <n v="1069.5500000000002"/>
    <s v="M"/>
    <n v="33"/>
    <d v="1975-04-15T00:00:00"/>
    <n v="45.251619336631151"/>
    <s v="Sales Representative"/>
    <s v="Retail"/>
    <s v="Mass Customer"/>
    <s v="N"/>
    <s v="Yes"/>
    <n v="7"/>
    <m/>
  </r>
  <r>
    <n v="5496"/>
    <n v="0"/>
    <x v="1076"/>
    <d v="2017-12-07T00:00:00"/>
    <n v="23"/>
    <b v="0"/>
    <s v="Approved"/>
    <s v="OHM Cycles"/>
    <s v="Standard"/>
    <s v="high"/>
    <s v="medium"/>
    <n v="227.88"/>
    <n v="136.72999999999999"/>
    <d v="2003-02-07T00:00:00"/>
    <n v="91.15"/>
    <s v="M"/>
    <n v="0"/>
    <d v="1989-05-01T00:00:00"/>
    <n v="31.196824816083204"/>
    <s v="Internal Auditor"/>
    <s v="Property"/>
    <s v="High Net Worth"/>
    <s v="N"/>
    <s v="No"/>
    <n v="15"/>
    <m/>
  </r>
  <r>
    <n v="6192"/>
    <n v="15"/>
    <x v="1077"/>
    <d v="2017-12-07T00:00:00"/>
    <n v="23"/>
    <b v="0"/>
    <s v="Approved"/>
    <s v="Norco Bicycles"/>
    <s v="Standard"/>
    <s v="low"/>
    <s v="medium"/>
    <n v="958.74"/>
    <n v="748.9"/>
    <d v="2005-12-07T00:00:00"/>
    <n v="209.84000000000003"/>
    <s v="F"/>
    <n v="90"/>
    <d v="1958-02-13T00:00:00"/>
    <n v="62.429701528411975"/>
    <s v="Junior Executive"/>
    <s v="n/a"/>
    <s v="Mass Customer"/>
    <s v="N"/>
    <s v="No"/>
    <n v="11"/>
    <m/>
  </r>
  <r>
    <n v="6252"/>
    <n v="59"/>
    <x v="1078"/>
    <d v="2017-12-07T00:00:00"/>
    <n v="23"/>
    <b v="1"/>
    <s v="Approved"/>
    <s v="WeareA2B"/>
    <s v="Standard"/>
    <s v="medium"/>
    <s v="small"/>
    <n v="1415.01"/>
    <n v="1259.3599999999999"/>
    <d v="2003-01-05T00:00:00"/>
    <n v="155.65000000000009"/>
    <s v="M"/>
    <n v="89"/>
    <d v="1963-04-18T00:00:00"/>
    <n v="57.251619336631151"/>
    <s v="Clinical Specialist"/>
    <s v="Health"/>
    <s v="High Net Worth"/>
    <s v="N"/>
    <s v="No"/>
    <n v="13"/>
    <m/>
  </r>
  <r>
    <n v="1283"/>
    <n v="0"/>
    <x v="1079"/>
    <d v="2017-08-09T00:00:00"/>
    <m/>
    <b v="0"/>
    <s v="Approved"/>
    <m/>
    <m/>
    <m/>
    <m/>
    <n v="850"/>
    <m/>
    <m/>
    <m/>
    <m/>
    <m/>
    <m/>
    <m/>
    <m/>
    <m/>
    <m/>
    <m/>
    <m/>
    <m/>
    <m/>
  </r>
  <r>
    <n v="6347"/>
    <n v="3"/>
    <x v="1080"/>
    <d v="2017-12-07T00:00:00"/>
    <n v="23"/>
    <b v="0"/>
    <s v="Approved"/>
    <s v="Trek Bicycles"/>
    <s v="Standard"/>
    <s v="medium"/>
    <s v="large"/>
    <n v="2091.4699999999998"/>
    <n v="388.92"/>
    <d v="2011-08-29T00:00:00"/>
    <n v="1702.5499999999997"/>
    <s v="M"/>
    <n v="8"/>
    <d v="1970-04-13T00:00:00"/>
    <n v="50.259838514713344"/>
    <s v="Programmer I"/>
    <s v="Manufacturing"/>
    <s v="Mass Customer"/>
    <s v="N"/>
    <s v="Yes"/>
    <n v="15"/>
    <m/>
  </r>
  <r>
    <n v="7091"/>
    <n v="100"/>
    <x v="231"/>
    <d v="2017-12-07T00:00:00"/>
    <n v="23"/>
    <b v="0"/>
    <s v="Approved"/>
    <s v="Norco Bicycles"/>
    <s v="Road"/>
    <s v="medium"/>
    <s v="medium"/>
    <n v="1036.5899999999999"/>
    <n v="206.35"/>
    <d v="1991-05-06T00:00:00"/>
    <n v="830.2399999999999"/>
    <s v="F"/>
    <n v="87"/>
    <d v="1991-04-11T00:00:00"/>
    <n v="29.251619336631151"/>
    <s v="Senior Developer"/>
    <s v="Manufacturing"/>
    <s v="Mass Customer"/>
    <s v="N"/>
    <s v="No"/>
    <n v="12"/>
    <m/>
  </r>
  <r>
    <n v="7400"/>
    <n v="29"/>
    <x v="1081"/>
    <d v="2017-12-07T00:00:00"/>
    <n v="23"/>
    <b v="1"/>
    <s v="Approved"/>
    <s v="Norco Bicycles"/>
    <s v="Road"/>
    <s v="medium"/>
    <s v="medium"/>
    <n v="543.39"/>
    <n v="407.54"/>
    <d v="2016-11-22T00:00:00"/>
    <n v="135.84999999999997"/>
    <s v="F"/>
    <n v="91"/>
    <d v="1990-02-17T00:00:00"/>
    <n v="30.396824816083203"/>
    <s v="Internal Auditor"/>
    <s v="Manufacturing"/>
    <s v="Affluent Customer"/>
    <s v="N"/>
    <s v="No"/>
    <n v="9"/>
    <m/>
  </r>
  <r>
    <n v="7402"/>
    <n v="78"/>
    <x v="1082"/>
    <d v="2017-12-07T00:00:00"/>
    <n v="23"/>
    <b v="1"/>
    <s v="Approved"/>
    <s v="Giant Bicycles"/>
    <s v="Standard"/>
    <s v="medium"/>
    <s v="large"/>
    <n v="1765.3"/>
    <n v="709.48"/>
    <d v="1991-07-10T00:00:00"/>
    <n v="1055.82"/>
    <s v="F"/>
    <n v="96"/>
    <d v="1986-10-06T00:00:00"/>
    <n v="33.766687829781837"/>
    <s v="Staff Accountant II"/>
    <s v="Financial Services"/>
    <s v="Mass Customer"/>
    <s v="N"/>
    <s v="Yes"/>
    <n v="13"/>
    <m/>
  </r>
  <r>
    <n v="7428"/>
    <n v="15"/>
    <x v="1083"/>
    <d v="2017-12-07T00:00:00"/>
    <n v="23"/>
    <b v="1"/>
    <s v="Approved"/>
    <s v="Norco Bicycles"/>
    <s v="Standard"/>
    <s v="low"/>
    <s v="medium"/>
    <n v="958.74"/>
    <n v="748.9"/>
    <d v="1993-10-02T00:00:00"/>
    <n v="209.84000000000003"/>
    <s v="M"/>
    <n v="9"/>
    <d v="1976-09-25T00:00:00"/>
    <n v="43.802304268138002"/>
    <s v="Recruiter"/>
    <s v="Telecommunications"/>
    <s v="Mass Customer"/>
    <s v="N"/>
    <s v="Yes"/>
    <n v="9"/>
    <m/>
  </r>
  <r>
    <n v="8070"/>
    <n v="38"/>
    <x v="1084"/>
    <d v="2017-12-07T00:00:00"/>
    <n v="23"/>
    <b v="0"/>
    <s v="Approved"/>
    <s v="Trek Bicycles"/>
    <s v="Standard"/>
    <s v="medium"/>
    <s v="large"/>
    <n v="2091.4699999999998"/>
    <n v="388.92"/>
    <d v="2002-03-22T00:00:00"/>
    <n v="1702.5499999999997"/>
    <s v="M"/>
    <n v="75"/>
    <d v="1955-08-16T00:00:00"/>
    <n v="64.928331665398275"/>
    <s v="Media Manager II"/>
    <s v="Retail"/>
    <s v="High Net Worth"/>
    <s v="N"/>
    <s v="Yes"/>
    <n v="19"/>
    <m/>
  </r>
  <r>
    <n v="8595"/>
    <n v="90"/>
    <x v="1085"/>
    <d v="2017-12-07T00:00:00"/>
    <n v="23"/>
    <b v="1"/>
    <s v="Approved"/>
    <s v="Norco Bicycles"/>
    <s v="Standard"/>
    <s v="low"/>
    <s v="medium"/>
    <n v="363.01"/>
    <n v="290.41000000000003"/>
    <d v="2005-05-10T00:00:00"/>
    <n v="72.599999999999966"/>
    <s v="F"/>
    <n v="46"/>
    <d v="1974-05-06T00:00:00"/>
    <n v="46.194085090055808"/>
    <s v="Software Test Engineer I"/>
    <s v="Financial Services"/>
    <s v="Mass Customer"/>
    <s v="N"/>
    <s v="No"/>
    <n v="3"/>
    <m/>
  </r>
  <r>
    <n v="8631"/>
    <n v="3"/>
    <x v="813"/>
    <d v="2017-12-07T00:00:00"/>
    <n v="23"/>
    <b v="1"/>
    <s v="Approved"/>
    <s v="Trek Bicycles"/>
    <s v="Standard"/>
    <s v="medium"/>
    <s v="large"/>
    <n v="2091.4699999999998"/>
    <n v="388.92"/>
    <d v="2003-07-21T00:00:00"/>
    <n v="1702.5499999999997"/>
    <s v="F"/>
    <n v="19"/>
    <d v="1963-01-31T00:00:00"/>
    <n v="57.46257824074074"/>
    <s v="Recruiting Manager"/>
    <s v="n/a"/>
    <s v="Mass Customer"/>
    <s v="N"/>
    <s v="No"/>
    <n v="16"/>
    <m/>
  </r>
  <r>
    <n v="8714"/>
    <n v="2"/>
    <x v="1086"/>
    <d v="2017-12-07T00:00:00"/>
    <n v="23"/>
    <b v="0"/>
    <s v="Approved"/>
    <s v="Solex"/>
    <s v="Standard"/>
    <s v="medium"/>
    <s v="medium"/>
    <n v="71.489999999999995"/>
    <n v="53.62"/>
    <d v="2012-12-02T00:00:00"/>
    <n v="17.869999999999997"/>
    <s v="M"/>
    <n v="86"/>
    <d v="1995-09-26T00:00:00"/>
    <n v="24.788605638001012"/>
    <s v="Executive Secretary"/>
    <s v="Manufacturing"/>
    <s v="Mass Customer"/>
    <s v="N"/>
    <s v="No"/>
    <n v="3"/>
    <m/>
  </r>
  <r>
    <n v="9134"/>
    <n v="0"/>
    <x v="431"/>
    <d v="2017-12-07T00:00:00"/>
    <n v="23"/>
    <b v="0"/>
    <s v="Approved"/>
    <s v="Norco Bicycles"/>
    <s v="Standard"/>
    <s v="low"/>
    <s v="medium"/>
    <n v="363.01"/>
    <n v="290.41000000000003"/>
    <d v="2004-01-16T00:00:00"/>
    <n v="72.599999999999966"/>
    <s v="M"/>
    <n v="85"/>
    <d v="1973-01-27T00:00:00"/>
    <n v="47.465317966768133"/>
    <s v="Registered Nurse"/>
    <s v="Health"/>
    <s v="High Net Worth"/>
    <s v="N"/>
    <s v="Yes"/>
    <n v="11"/>
    <m/>
  </r>
  <r>
    <n v="10145"/>
    <n v="18"/>
    <x v="1087"/>
    <d v="2017-12-07T00:00:00"/>
    <n v="23"/>
    <b v="0"/>
    <s v="Approved"/>
    <s v="Norco Bicycles"/>
    <s v="Standard"/>
    <s v="high"/>
    <s v="medium"/>
    <n v="1148.6400000000001"/>
    <n v="689.18"/>
    <d v="2015-08-10T00:00:00"/>
    <n v="459.46000000000015"/>
    <s v="F"/>
    <n v="6"/>
    <d v="1969-12-31T00:00:00"/>
    <n v="50.542030295535262"/>
    <s v="Research Nurse"/>
    <s v="Health"/>
    <s v="High Net Worth"/>
    <s v="N"/>
    <s v="No"/>
    <n v="16"/>
    <m/>
  </r>
  <r>
    <n v="10603"/>
    <n v="23"/>
    <x v="1088"/>
    <d v="2017-12-07T00:00:00"/>
    <n v="23"/>
    <b v="1"/>
    <s v="Approved"/>
    <s v="Norco Bicycles"/>
    <s v="Mountain"/>
    <s v="low"/>
    <s v="small"/>
    <n v="688.63"/>
    <n v="612.88"/>
    <d v="2006-10-01T00:00:00"/>
    <n v="75.75"/>
    <s v="M"/>
    <n v="7"/>
    <d v="1975-08-05T00:00:00"/>
    <n v="44.944770021562654"/>
    <s v="Analog Circuit Design manager"/>
    <s v="Financial Services"/>
    <s v="Mass Customer"/>
    <s v="N"/>
    <s v="Yes"/>
    <n v="4"/>
    <m/>
  </r>
  <r>
    <n v="10635"/>
    <n v="34"/>
    <x v="1089"/>
    <d v="2017-12-07T00:00:00"/>
    <n v="23"/>
    <b v="0"/>
    <s v="Approved"/>
    <s v="Norco Bicycles"/>
    <s v="Road"/>
    <s v="high"/>
    <s v="large"/>
    <n v="774.53"/>
    <n v="464.72"/>
    <d v="2003-03-18T00:00:00"/>
    <n v="309.80999999999995"/>
    <s v="F"/>
    <n v="98"/>
    <d v="1975-11-22T00:00:00"/>
    <n v="44.646139884576357"/>
    <n v="0"/>
    <s v="Financial Services"/>
    <s v="Mass Customer"/>
    <s v="N"/>
    <s v="Yes"/>
    <n v="13"/>
    <m/>
  </r>
  <r>
    <n v="11130"/>
    <n v="66"/>
    <x v="1090"/>
    <d v="2017-12-07T00:00:00"/>
    <n v="23"/>
    <b v="1"/>
    <s v="Approved"/>
    <s v="Giant Bicycles"/>
    <s v="Road"/>
    <s v="low"/>
    <s v="small"/>
    <n v="590.26"/>
    <n v="525.33000000000004"/>
    <d v="2010-11-05T00:00:00"/>
    <n v="64.92999999999995"/>
    <s v="M"/>
    <n v="54"/>
    <d v="1977-08-30T00:00:00"/>
    <n v="42.873537144850324"/>
    <s v="Graphic Designer"/>
    <s v="Manufacturing"/>
    <s v="Affluent Customer"/>
    <s v="N"/>
    <s v="Yes"/>
    <n v="14"/>
    <m/>
  </r>
  <r>
    <n v="11792"/>
    <n v="94"/>
    <x v="1091"/>
    <d v="2017-12-07T00:00:00"/>
    <n v="23"/>
    <b v="0"/>
    <s v="Approved"/>
    <s v="Giant Bicycles"/>
    <s v="Standard"/>
    <s v="medium"/>
    <s v="large"/>
    <n v="1635.3"/>
    <n v="993.66"/>
    <d v="1991-05-06T00:00:00"/>
    <n v="641.64"/>
    <s v="M"/>
    <n v="88"/>
    <d v="1978-08-19T00:00:00"/>
    <n v="41.903674131151696"/>
    <n v="0"/>
    <s v="Financial Services"/>
    <s v="Mass Customer"/>
    <s v="N"/>
    <s v="Yes"/>
    <n v="17"/>
    <m/>
  </r>
  <r>
    <n v="13245"/>
    <n v="0"/>
    <x v="1052"/>
    <d v="2017-12-07T00:00:00"/>
    <n v="23"/>
    <b v="0"/>
    <s v="Approved"/>
    <s v="Norco Bicycles"/>
    <s v="Road"/>
    <s v="medium"/>
    <s v="medium"/>
    <n v="544.04999999999995"/>
    <n v="376.84"/>
    <d v="2005-10-22T00:00:00"/>
    <n v="167.20999999999998"/>
    <s v="F"/>
    <n v="12"/>
    <d v="1981-02-24T00:00:00"/>
    <n v="39.383126185946217"/>
    <s v="Account Representative I"/>
    <s v="n/a"/>
    <s v="High Net Worth"/>
    <s v="N"/>
    <s v="No"/>
    <n v="13"/>
    <m/>
  </r>
  <r>
    <n v="13260"/>
    <n v="89"/>
    <x v="80"/>
    <d v="2017-12-07T00:00:00"/>
    <n v="23"/>
    <b v="1"/>
    <s v="Approved"/>
    <s v="Giant Bicycles"/>
    <s v="Standard"/>
    <s v="medium"/>
    <s v="large"/>
    <n v="1812.75"/>
    <n v="582.48"/>
    <d v="2006-02-02T00:00:00"/>
    <n v="1230.27"/>
    <s v="F"/>
    <n v="97"/>
    <d v="1989-01-30T00:00:00"/>
    <n v="31.446139884576354"/>
    <s v="Actuary"/>
    <s v="Financial Services"/>
    <s v="High Net Worth"/>
    <s v="N"/>
    <s v="Yes"/>
    <n v="9"/>
    <m/>
  </r>
  <r>
    <n v="13861"/>
    <n v="96"/>
    <x v="1092"/>
    <d v="2017-12-07T00:00:00"/>
    <n v="23"/>
    <b v="1"/>
    <s v="Approved"/>
    <s v="WeareA2B"/>
    <s v="Road"/>
    <s v="low"/>
    <s v="small"/>
    <n v="1172.78"/>
    <n v="1043.77"/>
    <d v="2002-10-10T00:00:00"/>
    <n v="129.01"/>
    <s v="F"/>
    <n v="13"/>
    <d v="1986-11-28T00:00:00"/>
    <n v="33.621482350329778"/>
    <s v="Programmer Analyst IV"/>
    <s v="Manufacturing"/>
    <s v="Mass Customer"/>
    <s v="N"/>
    <s v="No"/>
    <n v="5"/>
    <m/>
  </r>
  <r>
    <n v="14401"/>
    <n v="14"/>
    <x v="68"/>
    <d v="2017-12-07T00:00:00"/>
    <n v="23"/>
    <b v="0"/>
    <s v="Approved"/>
    <s v="Trek Bicycles"/>
    <s v="Standard"/>
    <s v="medium"/>
    <s v="small"/>
    <n v="1386.84"/>
    <n v="1234.29"/>
    <d v="2003-08-05T00:00:00"/>
    <n v="152.54999999999995"/>
    <s v="M"/>
    <n v="69"/>
    <d v="1988-04-24T00:00:00"/>
    <n v="32.216002898274986"/>
    <s v="Product Engineer"/>
    <s v="Retail"/>
    <s v="Mass Customer"/>
    <s v="N"/>
    <s v="No"/>
    <n v="22"/>
    <m/>
  </r>
  <r>
    <n v="14941"/>
    <n v="78"/>
    <x v="1093"/>
    <d v="2017-12-07T00:00:00"/>
    <n v="23"/>
    <b v="1"/>
    <s v="Approved"/>
    <s v="Giant Bicycles"/>
    <s v="Standard"/>
    <s v="medium"/>
    <s v="large"/>
    <n v="1765.3"/>
    <n v="709.48"/>
    <d v="2003-09-09T00:00:00"/>
    <n v="1055.82"/>
    <s v="M"/>
    <n v="89"/>
    <d v="1988-11-20T00:00:00"/>
    <n v="31.64066043252156"/>
    <s v="Quality Engineer"/>
    <s v="Manufacturing"/>
    <s v="Affluent Customer"/>
    <s v="N"/>
    <s v="Yes"/>
    <n v="20"/>
    <m/>
  </r>
  <r>
    <n v="15630"/>
    <n v="64"/>
    <x v="1094"/>
    <d v="2017-12-07T00:00:00"/>
    <n v="23"/>
    <b v="0"/>
    <s v="Approved"/>
    <s v="Trek Bicycles"/>
    <s v="Standard"/>
    <s v="medium"/>
    <s v="large"/>
    <n v="1469.44"/>
    <n v="596.54999999999995"/>
    <d v="2011-01-10T00:00:00"/>
    <n v="872.8900000000001"/>
    <s v="M"/>
    <n v="48"/>
    <d v="1974-07-31T00:00:00"/>
    <n v="45.95846865169964"/>
    <s v="General Manager"/>
    <s v="Financial Services"/>
    <s v="Affluent Customer"/>
    <s v="N"/>
    <s v="Yes"/>
    <n v="14"/>
    <m/>
  </r>
  <r>
    <n v="16630"/>
    <n v="38"/>
    <x v="1095"/>
    <d v="2017-12-07T00:00:00"/>
    <n v="23"/>
    <b v="0"/>
    <s v="Approved"/>
    <s v="Trek Bicycles"/>
    <s v="Standard"/>
    <s v="medium"/>
    <s v="large"/>
    <n v="2091.4699999999998"/>
    <n v="388.92"/>
    <d v="2012-09-15T00:00:00"/>
    <n v="1702.5499999999997"/>
    <s v="M"/>
    <n v="29"/>
    <d v="1971-11-11T00:00:00"/>
    <n v="48.679016596905122"/>
    <s v="Food Chemist"/>
    <s v="Health"/>
    <s v="High Net Worth"/>
    <s v="N"/>
    <s v="Yes"/>
    <n v="6"/>
    <m/>
  </r>
  <r>
    <n v="17293"/>
    <n v="72"/>
    <x v="202"/>
    <d v="2017-12-07T00:00:00"/>
    <n v="23"/>
    <b v="0"/>
    <s v="Approved"/>
    <s v="Norco Bicycles"/>
    <s v="Standard"/>
    <s v="medium"/>
    <s v="medium"/>
    <n v="360.4"/>
    <n v="270.3"/>
    <d v="2006-05-22T00:00:00"/>
    <n v="90.099999999999966"/>
    <s v="F"/>
    <n v="27"/>
    <d v="1972-10-26T00:00:00"/>
    <n v="47.720112487316079"/>
    <s v="VP Accounting"/>
    <s v="Financial Services"/>
    <s v="Mass Customer"/>
    <s v="N"/>
    <s v="Yes"/>
    <n v="10"/>
    <m/>
  </r>
  <r>
    <n v="17471"/>
    <n v="80"/>
    <x v="713"/>
    <d v="2017-12-07T00:00:00"/>
    <n v="23"/>
    <b v="0"/>
    <s v="Approved"/>
    <s v="OHM Cycles"/>
    <s v="Touring"/>
    <s v="low"/>
    <s v="medium"/>
    <n v="1073.07"/>
    <n v="933.84"/>
    <d v="1997-01-25T00:00:00"/>
    <n v="139.2299999999999"/>
    <s v="M"/>
    <n v="72"/>
    <d v="1988-04-12T00:00:00"/>
    <n v="32.248879610603751"/>
    <s v="Financial Advisor"/>
    <s v="Financial Services"/>
    <s v="Mass Customer"/>
    <s v="N"/>
    <s v="No"/>
    <n v="3"/>
    <m/>
  </r>
  <r>
    <n v="18365"/>
    <n v="90"/>
    <x v="1096"/>
    <d v="2017-12-07T00:00:00"/>
    <n v="23"/>
    <b v="0"/>
    <s v="Approved"/>
    <s v="Norco Bicycles"/>
    <s v="Standard"/>
    <s v="low"/>
    <s v="medium"/>
    <n v="363.01"/>
    <n v="290.41000000000003"/>
    <d v="2005-05-10T00:00:00"/>
    <n v="72.599999999999966"/>
    <s v="M"/>
    <n v="85"/>
    <d v="1973-11-06T00:00:00"/>
    <n v="46.689975501014715"/>
    <s v="Senior Developer"/>
    <s v="Health"/>
    <s v="Affluent Customer"/>
    <s v="N"/>
    <s v="No"/>
    <n v="6"/>
    <m/>
  </r>
  <r>
    <n v="19332"/>
    <n v="12"/>
    <x v="1097"/>
    <d v="2017-12-07T00:00:00"/>
    <n v="23"/>
    <b v="1"/>
    <s v="Approved"/>
    <s v="Giant Bicycles"/>
    <s v="Standard"/>
    <s v="medium"/>
    <s v="large"/>
    <n v="1765.3"/>
    <n v="709.48"/>
    <d v="1997-01-25T00:00:00"/>
    <n v="1055.82"/>
    <s v="F"/>
    <n v="26"/>
    <d v="1977-06-30T00:00:00"/>
    <n v="43.040660432521562"/>
    <s v="Software Test Engineer III"/>
    <s v="Manufacturing"/>
    <s v="High Net Worth"/>
    <s v="N"/>
    <s v="Yes"/>
    <n v="11"/>
    <m/>
  </r>
  <r>
    <n v="19671"/>
    <n v="92"/>
    <x v="1098"/>
    <d v="2017-12-07T00:00:00"/>
    <n v="23"/>
    <b v="1"/>
    <s v="Approved"/>
    <s v="WeareA2B"/>
    <s v="Standard"/>
    <s v="medium"/>
    <s v="small"/>
    <n v="1415.01"/>
    <n v="1259.3599999999999"/>
    <d v="1998-12-16T00:00:00"/>
    <n v="155.65000000000009"/>
    <s v="F"/>
    <n v="9"/>
    <d v="1980-10-09T00:00:00"/>
    <n v="39.761208377727037"/>
    <s v="Information Systems Manager"/>
    <s v="n/a"/>
    <s v="Mass Customer"/>
    <s v="N"/>
    <s v="No"/>
    <n v="3"/>
    <m/>
  </r>
  <r>
    <n v="38"/>
    <n v="2"/>
    <x v="1099"/>
    <d v="2017-12-06T00:00:00"/>
    <n v="24"/>
    <b v="0"/>
    <s v="Approved"/>
    <s v="Solex"/>
    <s v="Standard"/>
    <s v="medium"/>
    <s v="medium"/>
    <n v="71.489999999999995"/>
    <n v="53.62"/>
    <d v="1991-11-07T00:00:00"/>
    <n v="17.869999999999997"/>
    <s v="M"/>
    <n v="23"/>
    <d v="1969-08-03T00:00:00"/>
    <n v="50.952989199644847"/>
    <s v="Product Engineer"/>
    <s v="Manufacturing"/>
    <s v="Affluent Customer"/>
    <s v="N"/>
    <s v="Yes"/>
    <n v="9"/>
    <m/>
  </r>
  <r>
    <n v="358"/>
    <n v="6"/>
    <x v="903"/>
    <d v="2017-12-06T00:00:00"/>
    <n v="24"/>
    <b v="1"/>
    <s v="Approved"/>
    <s v="OHM Cycles"/>
    <s v="Standard"/>
    <s v="high"/>
    <s v="medium"/>
    <n v="227.88"/>
    <n v="136.72999999999999"/>
    <d v="1991-11-07T00:00:00"/>
    <n v="91.15"/>
    <s v="M"/>
    <n v="32"/>
    <d v="1986-04-05T00:00:00"/>
    <n v="34.27079741882293"/>
    <s v="GIS Technical Architect"/>
    <s v="Manufacturing"/>
    <s v="Mass Customer"/>
    <s v="N"/>
    <s v="Yes"/>
    <n v="12"/>
    <m/>
  </r>
  <r>
    <n v="611"/>
    <n v="85"/>
    <x v="650"/>
    <d v="2017-12-06T00:00:00"/>
    <n v="24"/>
    <b v="1"/>
    <s v="Approved"/>
    <s v="WeareA2B"/>
    <s v="Standard"/>
    <s v="medium"/>
    <s v="medium"/>
    <n v="1228.07"/>
    <n v="400.91"/>
    <d v="2000-05-22T00:00:00"/>
    <n v="827.15999999999985"/>
    <s v="F"/>
    <n v="32"/>
    <d v="1986-11-26T00:00:00"/>
    <n v="33.626961802384578"/>
    <n v="0"/>
    <s v="Financial Services"/>
    <s v="High Net Worth"/>
    <s v="N"/>
    <s v="No"/>
    <n v="6"/>
    <m/>
  </r>
  <r>
    <n v="1001"/>
    <n v="33"/>
    <x v="1100"/>
    <d v="2017-12-06T00:00:00"/>
    <n v="24"/>
    <b v="1"/>
    <s v="Approved"/>
    <s v="Giant Bicycles"/>
    <s v="Standard"/>
    <s v="medium"/>
    <s v="small"/>
    <n v="1311.44"/>
    <n v="1167.18"/>
    <d v="2011-03-16T00:00:00"/>
    <n v="144.26"/>
    <s v="F"/>
    <n v="22"/>
    <d v="1959-08-11T00:00:00"/>
    <n v="60.939290569507861"/>
    <s v="Account Coordinator"/>
    <s v="Property"/>
    <s v="Mass Customer"/>
    <s v="N"/>
    <s v="Yes"/>
    <n v="5"/>
    <m/>
  </r>
  <r>
    <n v="1256"/>
    <n v="52"/>
    <x v="758"/>
    <d v="2017-12-06T00:00:00"/>
    <n v="24"/>
    <b v="0"/>
    <s v="Approved"/>
    <s v="Solex"/>
    <s v="Road"/>
    <s v="medium"/>
    <s v="large"/>
    <n v="1777.8"/>
    <n v="820.78"/>
    <d v="2011-05-07T00:00:00"/>
    <n v="957.02"/>
    <s v="F"/>
    <n v="93"/>
    <d v="1998-11-15T00:00:00"/>
    <n v="21.648879610603753"/>
    <s v="Sales Representative"/>
    <s v="Retail"/>
    <s v="High Net Worth"/>
    <s v="N"/>
    <s v="No"/>
    <n v="1"/>
    <m/>
  </r>
  <r>
    <n v="1368"/>
    <n v="5"/>
    <x v="791"/>
    <d v="2017-12-06T00:00:00"/>
    <n v="24"/>
    <b v="0"/>
    <s v="Approved"/>
    <s v="Trek Bicycles"/>
    <s v="Mountain"/>
    <s v="low"/>
    <s v="medium"/>
    <n v="574.64"/>
    <n v="459.71"/>
    <d v="2011-08-29T00:00:00"/>
    <n v="114.93"/>
    <s v="F"/>
    <n v="66"/>
    <d v="1964-08-09T00:00:00"/>
    <n v="55.939290569507861"/>
    <s v="VP Quality Control"/>
    <s v="Financial Services"/>
    <s v="Affluent Customer"/>
    <s v="N"/>
    <s v="Yes"/>
    <n v="15"/>
    <m/>
  </r>
  <r>
    <n v="2342"/>
    <n v="64"/>
    <x v="1101"/>
    <d v="2017-12-06T00:00:00"/>
    <n v="24"/>
    <b v="0"/>
    <s v="Approved"/>
    <s v="Trek Bicycles"/>
    <s v="Standard"/>
    <s v="medium"/>
    <s v="large"/>
    <n v="1469.44"/>
    <n v="596.54999999999995"/>
    <d v="2005-10-22T00:00:00"/>
    <n v="872.8900000000001"/>
    <s v="F"/>
    <n v="44"/>
    <d v="1969-03-29T00:00:00"/>
    <n v="51.300934405124302"/>
    <s v="Occupational Therapist"/>
    <s v="Health"/>
    <s v="Mass Customer"/>
    <s v="N"/>
    <s v="Yes"/>
    <n v="12"/>
    <m/>
  </r>
  <r>
    <n v="2518"/>
    <n v="81"/>
    <x v="1102"/>
    <d v="2017-12-06T00:00:00"/>
    <n v="24"/>
    <b v="1"/>
    <s v="Approved"/>
    <s v="Solex"/>
    <s v="Standard"/>
    <s v="medium"/>
    <s v="medium"/>
    <n v="1151.96"/>
    <n v="649.49"/>
    <d v="1997-02-09T00:00:00"/>
    <n v="502.47"/>
    <s v="F"/>
    <n v="15"/>
    <d v="1964-08-14T00:00:00"/>
    <n v="55.925591939370875"/>
    <s v="General Manager"/>
    <s v="n/a"/>
    <s v="High Net Worth"/>
    <s v="N"/>
    <s v="No"/>
    <n v="4"/>
    <m/>
  </r>
  <r>
    <n v="2736"/>
    <n v="53"/>
    <x v="535"/>
    <d v="2017-12-06T00:00:00"/>
    <n v="24"/>
    <b v="0"/>
    <s v="Approved"/>
    <s v="OHM Cycles"/>
    <s v="Standard"/>
    <s v="medium"/>
    <s v="medium"/>
    <n v="795.34"/>
    <n v="101.58"/>
    <d v="1997-02-09T00:00:00"/>
    <n v="693.76"/>
    <s v="M"/>
    <n v="50"/>
    <d v="1962-06-18T00:00:00"/>
    <n v="58.08449604895992"/>
    <n v="0"/>
    <s v="Property"/>
    <s v="Mass Customer"/>
    <s v="N"/>
    <s v="No"/>
    <n v="13"/>
    <m/>
  </r>
  <r>
    <n v="2782"/>
    <n v="59"/>
    <x v="1103"/>
    <d v="2017-12-06T00:00:00"/>
    <n v="24"/>
    <b v="0"/>
    <s v="Approved"/>
    <s v="Solex"/>
    <s v="Standard"/>
    <s v="medium"/>
    <s v="large"/>
    <n v="1061.56"/>
    <n v="733.58"/>
    <d v="1993-07-20T00:00:00"/>
    <n v="327.9799999999999"/>
    <s v="F"/>
    <n v="14"/>
    <d v="1965-12-21T00:00:00"/>
    <n v="54.572167281836627"/>
    <s v="Senior Developer"/>
    <s v="Manufacturing"/>
    <s v="Affluent Customer"/>
    <s v="N"/>
    <s v="No"/>
    <n v="16"/>
    <m/>
  </r>
  <r>
    <n v="3020"/>
    <n v="0"/>
    <x v="1104"/>
    <d v="2017-12-06T00:00:00"/>
    <n v="24"/>
    <b v="0"/>
    <s v="Approved"/>
    <s v="OHM Cycles"/>
    <s v="Standard"/>
    <s v="medium"/>
    <s v="medium"/>
    <n v="235.63"/>
    <n v="125.07"/>
    <d v="2004-08-07T00:00:00"/>
    <n v="110.56"/>
    <s v="F"/>
    <n v="43"/>
    <d v="1966-07-15T00:00:00"/>
    <n v="54.007783720192791"/>
    <s v="Database Administrator III"/>
    <s v="Financial Services"/>
    <s v="High Net Worth"/>
    <s v="N"/>
    <s v="No"/>
    <n v="5"/>
    <m/>
  </r>
  <r>
    <n v="3534"/>
    <n v="56"/>
    <x v="1105"/>
    <d v="2017-12-06T00:00:00"/>
    <n v="24"/>
    <b v="0"/>
    <s v="Approved"/>
    <s v="OHM Cycles"/>
    <s v="Standard"/>
    <s v="medium"/>
    <s v="medium"/>
    <n v="183.86"/>
    <n v="137.9"/>
    <d v="1997-10-04T00:00:00"/>
    <n v="45.960000000000008"/>
    <s v="F"/>
    <n v="67"/>
    <d v="1976-11-16T00:00:00"/>
    <n v="43.659838514713343"/>
    <s v="Research Associate"/>
    <s v="Financial Services"/>
    <s v="Affluent Customer"/>
    <s v="N"/>
    <s v="No"/>
    <n v="9"/>
    <m/>
  </r>
  <r>
    <n v="3783"/>
    <n v="27"/>
    <x v="1106"/>
    <d v="2017-12-06T00:00:00"/>
    <n v="24"/>
    <b v="1"/>
    <s v="Approved"/>
    <s v="Trek Bicycles"/>
    <s v="Standard"/>
    <s v="medium"/>
    <s v="medium"/>
    <n v="499.53"/>
    <n v="388.72"/>
    <d v="1999-06-23T00:00:00"/>
    <n v="110.80999999999995"/>
    <s v="M"/>
    <n v="34"/>
    <d v="1988-11-07T00:00:00"/>
    <n v="31.676276870877725"/>
    <s v="Speech Pathologist"/>
    <s v="Financial Services"/>
    <s v="Mass Customer"/>
    <s v="N"/>
    <s v="No"/>
    <n v="19"/>
    <m/>
  </r>
  <r>
    <n v="4095"/>
    <n v="90"/>
    <x v="1107"/>
    <d v="2017-12-06T00:00:00"/>
    <n v="24"/>
    <b v="0"/>
    <s v="Approved"/>
    <s v="Norco Bicycles"/>
    <s v="Standard"/>
    <s v="low"/>
    <s v="medium"/>
    <n v="363.01"/>
    <n v="290.41000000000003"/>
    <d v="1999-06-23T00:00:00"/>
    <n v="72.599999999999966"/>
    <s v="M"/>
    <n v="19"/>
    <d v="1992-04-11T00:00:00"/>
    <n v="28.248879610603751"/>
    <s v="Recruiting Manager"/>
    <s v="Retail"/>
    <s v="Affluent Customer"/>
    <s v="N"/>
    <s v="Yes"/>
    <n v="10"/>
    <m/>
  </r>
  <r>
    <n v="4507"/>
    <n v="69"/>
    <x v="1108"/>
    <d v="2017-12-06T00:00:00"/>
    <n v="24"/>
    <b v="0"/>
    <s v="Approved"/>
    <s v="Giant Bicycles"/>
    <s v="Road"/>
    <s v="medium"/>
    <s v="medium"/>
    <n v="792.9"/>
    <n v="594.67999999999995"/>
    <d v="1992-10-02T00:00:00"/>
    <n v="198.22000000000003"/>
    <s v="M"/>
    <n v="91"/>
    <d v="1984-11-13T00:00:00"/>
    <n v="35.662578240740736"/>
    <s v="Executive Secretary"/>
    <s v="Financial Services"/>
    <s v="Mass Customer"/>
    <s v="N"/>
    <s v="No"/>
    <n v="5"/>
    <m/>
  </r>
  <r>
    <n v="4577"/>
    <n v="69"/>
    <x v="1109"/>
    <d v="2017-12-06T00:00:00"/>
    <n v="24"/>
    <b v="1"/>
    <s v="Approved"/>
    <s v="Giant Bicycles"/>
    <s v="Road"/>
    <s v="medium"/>
    <s v="medium"/>
    <n v="792.9"/>
    <n v="594.67999999999995"/>
    <d v="1992-10-02T00:00:00"/>
    <n v="198.22000000000003"/>
    <s v="F"/>
    <n v="2"/>
    <d v="1985-04-04T00:00:00"/>
    <n v="35.27353714485033"/>
    <n v="0"/>
    <s v="Manufacturing"/>
    <s v="Affluent Customer"/>
    <s v="N"/>
    <s v="No"/>
    <n v="17"/>
    <m/>
  </r>
  <r>
    <n v="4830"/>
    <n v="1"/>
    <x v="826"/>
    <d v="2017-12-06T00:00:00"/>
    <n v="24"/>
    <b v="1"/>
    <s v="Approved"/>
    <s v="Giant Bicycles"/>
    <s v="Standard"/>
    <s v="medium"/>
    <s v="medium"/>
    <n v="1403.5"/>
    <n v="954.82"/>
    <d v="2005-08-09T00:00:00"/>
    <n v="448.67999999999995"/>
    <s v="F"/>
    <n v="0"/>
    <d v="1959-05-11T00:00:00"/>
    <n v="61.191345364028408"/>
    <s v="Financial Analyst"/>
    <s v="Financial Services"/>
    <s v="Mass Customer"/>
    <s v="N"/>
    <s v="Yes"/>
    <n v="14"/>
    <m/>
  </r>
  <r>
    <n v="5360"/>
    <n v="7"/>
    <x v="1110"/>
    <d v="2017-12-06T00:00:00"/>
    <n v="24"/>
    <b v="0"/>
    <s v="Approved"/>
    <s v="Giant Bicycles"/>
    <s v="Standard"/>
    <s v="medium"/>
    <s v="small"/>
    <n v="1311.44"/>
    <n v="1167.18"/>
    <d v="2010-06-07T00:00:00"/>
    <n v="144.26"/>
    <s v="M"/>
    <n v="34"/>
    <d v="1974-12-14T00:00:00"/>
    <n v="45.585865911973613"/>
    <s v="Senior Sales Associate"/>
    <s v="n/a"/>
    <s v="High Net Worth"/>
    <s v="N"/>
    <s v="Yes"/>
    <n v="3"/>
    <m/>
  </r>
  <r>
    <n v="5534"/>
    <n v="37"/>
    <x v="242"/>
    <d v="2017-12-06T00:00:00"/>
    <n v="24"/>
    <b v="0"/>
    <s v="Approved"/>
    <s v="OHM Cycles"/>
    <s v="Standard"/>
    <s v="low"/>
    <s v="medium"/>
    <n v="1793.43"/>
    <n v="248.82"/>
    <d v="1993-04-12T00:00:00"/>
    <n v="1544.6100000000001"/>
    <s v="F"/>
    <n v="88"/>
    <d v="1985-11-19T00:00:00"/>
    <n v="34.646139884576357"/>
    <s v="Chemical Engineer"/>
    <s v="Manufacturing"/>
    <s v="Affluent Customer"/>
    <s v="N"/>
    <s v="Yes"/>
    <n v="17"/>
    <m/>
  </r>
  <r>
    <n v="5819"/>
    <n v="77"/>
    <x v="1111"/>
    <d v="2017-12-06T00:00:00"/>
    <n v="24"/>
    <b v="1"/>
    <s v="Approved"/>
    <s v="Norco Bicycles"/>
    <s v="Road"/>
    <s v="medium"/>
    <s v="large"/>
    <n v="1240.31"/>
    <n v="795.1"/>
    <d v="2004-01-16T00:00:00"/>
    <n v="445.20999999999992"/>
    <s v="M"/>
    <n v="13"/>
    <d v="1964-07-22T00:00:00"/>
    <n v="55.988605638001012"/>
    <s v="Recruiting Manager"/>
    <s v="Manufacturing"/>
    <s v="Mass Customer"/>
    <s v="N"/>
    <s v="Yes"/>
    <n v="12"/>
    <m/>
  </r>
  <r>
    <n v="5860"/>
    <n v="52"/>
    <x v="1112"/>
    <d v="2017-12-06T00:00:00"/>
    <n v="24"/>
    <b v="1"/>
    <s v="Approved"/>
    <s v="OHM Cycles"/>
    <s v="Road"/>
    <s v="medium"/>
    <s v="medium"/>
    <n v="1280.28"/>
    <n v="829.51"/>
    <d v="2003-07-21T00:00:00"/>
    <n v="450.77"/>
    <s v="F"/>
    <n v="52"/>
    <d v="1974-02-17T00:00:00"/>
    <n v="46.407783720192796"/>
    <s v="Assistant Professor"/>
    <s v="Health"/>
    <s v="Affluent Customer"/>
    <s v="N"/>
    <s v="Yes"/>
    <n v="17"/>
    <m/>
  </r>
  <r>
    <n v="6581"/>
    <n v="7"/>
    <x v="181"/>
    <d v="2017-12-06T00:00:00"/>
    <n v="24"/>
    <b v="0"/>
    <s v="Approved"/>
    <s v="Giant Bicycles"/>
    <s v="Standard"/>
    <s v="medium"/>
    <s v="small"/>
    <n v="1311.44"/>
    <n v="1167.18"/>
    <d v="1997-05-10T00:00:00"/>
    <n v="144.26"/>
    <s v="F"/>
    <n v="20"/>
    <d v="1998-10-15T00:00:00"/>
    <n v="21.733811117453069"/>
    <s v="Senior Developer"/>
    <s v="n/a"/>
    <s v="High Net Worth"/>
    <s v="N"/>
    <s v="Yes"/>
    <n v="2"/>
    <m/>
  </r>
  <r>
    <n v="7137"/>
    <n v="100"/>
    <x v="1113"/>
    <d v="2017-12-06T00:00:00"/>
    <n v="24"/>
    <b v="0"/>
    <s v="Approved"/>
    <s v="Norco Bicycles"/>
    <s v="Road"/>
    <s v="medium"/>
    <s v="medium"/>
    <n v="1036.5899999999999"/>
    <n v="206.35"/>
    <d v="1991-05-06T00:00:00"/>
    <n v="830.2399999999999"/>
    <s v="M"/>
    <n v="17"/>
    <d v="1980-07-05T00:00:00"/>
    <n v="40.024222076357177"/>
    <s v="Assistant Media Planner"/>
    <s v="Entertainment"/>
    <s v="Affluent Customer"/>
    <s v="N"/>
    <s v="No"/>
    <n v="21"/>
    <m/>
  </r>
  <r>
    <n v="7191"/>
    <n v="5"/>
    <x v="1114"/>
    <d v="2017-12-06T00:00:00"/>
    <n v="24"/>
    <b v="0"/>
    <s v="Approved"/>
    <s v="Trek Bicycles"/>
    <s v="Mountain"/>
    <s v="low"/>
    <s v="medium"/>
    <n v="574.64"/>
    <n v="459.71"/>
    <d v="1991-11-07T00:00:00"/>
    <n v="114.93"/>
    <s v="F"/>
    <n v="77"/>
    <d v="1979-10-03T00:00:00"/>
    <n v="40.780386459918823"/>
    <s v="Senior Quality Engineer"/>
    <s v="Property"/>
    <s v="Mass Customer"/>
    <s v="N"/>
    <s v="Yes"/>
    <n v="14"/>
    <m/>
  </r>
  <r>
    <n v="7381"/>
    <n v="35"/>
    <x v="691"/>
    <d v="2017-12-06T00:00:00"/>
    <n v="24"/>
    <b v="0"/>
    <s v="Approved"/>
    <s v="Trek Bicycles"/>
    <s v="Standard"/>
    <s v="low"/>
    <s v="medium"/>
    <n v="1057.51"/>
    <n v="154.4"/>
    <d v="1994-07-12T00:00:00"/>
    <n v="903.11"/>
    <s v="F"/>
    <n v="3"/>
    <d v="1973-04-11T00:00:00"/>
    <n v="47.262578240740737"/>
    <s v="Nuclear Power Engineer"/>
    <s v="Manufacturing"/>
    <s v="Mass Customer"/>
    <s v="N"/>
    <s v="No"/>
    <n v="7"/>
    <m/>
  </r>
  <r>
    <n v="7508"/>
    <n v="22"/>
    <x v="1115"/>
    <d v="2017-12-06T00:00:00"/>
    <n v="24"/>
    <b v="1"/>
    <s v="Approved"/>
    <s v="Solex"/>
    <s v="Standard"/>
    <s v="medium"/>
    <s v="medium"/>
    <n v="575.27"/>
    <n v="431.45"/>
    <d v="2010-05-05T00:00:00"/>
    <n v="143.82"/>
    <s v="F"/>
    <n v="13"/>
    <d v="1994-04-19T00:00:00"/>
    <n v="26.226961802384576"/>
    <s v="Professor"/>
    <s v="Financial Services"/>
    <s v="High Net Worth"/>
    <s v="N"/>
    <s v="Yes"/>
    <n v="4"/>
    <m/>
  </r>
  <r>
    <n v="7601"/>
    <n v="76"/>
    <x v="1116"/>
    <d v="2017-12-06T00:00:00"/>
    <n v="24"/>
    <b v="0"/>
    <s v="Approved"/>
    <s v="WeareA2B"/>
    <s v="Standard"/>
    <s v="low"/>
    <s v="medium"/>
    <n v="642.30999999999995"/>
    <n v="513.85"/>
    <d v="2014-10-10T00:00:00"/>
    <n v="128.45999999999992"/>
    <s v="M"/>
    <n v="33"/>
    <d v="1966-10-07T00:00:00"/>
    <n v="53.777646733891423"/>
    <s v="Statistician I"/>
    <s v="Financial Services"/>
    <s v="Affluent Customer"/>
    <s v="N"/>
    <s v="No"/>
    <n v="18"/>
    <m/>
  </r>
  <r>
    <n v="7690"/>
    <n v="59"/>
    <x v="785"/>
    <d v="2017-12-06T00:00:00"/>
    <n v="24"/>
    <b v="0"/>
    <s v="Approved"/>
    <s v="Solex"/>
    <s v="Standard"/>
    <s v="medium"/>
    <s v="large"/>
    <n v="1061.56"/>
    <n v="733.58"/>
    <d v="1993-07-20T00:00:00"/>
    <n v="327.9799999999999"/>
    <s v="M"/>
    <n v="94"/>
    <d v="1964-03-12T00:00:00"/>
    <n v="56.350249473617453"/>
    <s v="Statistician II"/>
    <s v="Property"/>
    <s v="Affluent Customer"/>
    <s v="N"/>
    <s v="No"/>
    <n v="15"/>
    <m/>
  </r>
  <r>
    <n v="8361"/>
    <n v="98"/>
    <x v="1117"/>
    <d v="2017-12-06T00:00:00"/>
    <n v="24"/>
    <b v="1"/>
    <s v="Approved"/>
    <s v="Trek Bicycles"/>
    <s v="Standard"/>
    <s v="high"/>
    <s v="medium"/>
    <n v="358.39"/>
    <n v="215.03"/>
    <d v="2004-01-16T00:00:00"/>
    <n v="143.35999999999999"/>
    <s v="M"/>
    <n v="76"/>
    <d v="1995-06-14T00:00:00"/>
    <n v="25.073537144850327"/>
    <s v="Computer Systems Analyst I"/>
    <s v="Health"/>
    <s v="Affluent Customer"/>
    <s v="N"/>
    <s v="No"/>
    <n v="3"/>
    <m/>
  </r>
  <r>
    <n v="8497"/>
    <n v="16"/>
    <x v="1118"/>
    <d v="2017-12-06T00:00:00"/>
    <n v="24"/>
    <b v="1"/>
    <s v="Approved"/>
    <s v="Norco Bicycles"/>
    <s v="Standard"/>
    <s v="high"/>
    <s v="small"/>
    <n v="1661.92"/>
    <n v="1479.11"/>
    <d v="2010-05-05T00:00:00"/>
    <n v="182.81000000000017"/>
    <s v="F"/>
    <n v="32"/>
    <d v="1981-03-16T00:00:00"/>
    <n v="39.328331665398274"/>
    <s v="Director of Sales"/>
    <s v="Health"/>
    <s v="Mass Customer"/>
    <s v="N"/>
    <s v="Yes"/>
    <n v="13"/>
    <m/>
  </r>
  <r>
    <n v="8625"/>
    <n v="11"/>
    <x v="1083"/>
    <d v="2017-12-06T00:00:00"/>
    <n v="24"/>
    <b v="1"/>
    <s v="Approved"/>
    <s v="Giant Bicycles"/>
    <s v="Standard"/>
    <s v="high"/>
    <s v="medium"/>
    <n v="1274.93"/>
    <n v="764.96"/>
    <d v="2013-03-12T00:00:00"/>
    <n v="509.97"/>
    <s v="M"/>
    <n v="9"/>
    <d v="1976-09-25T00:00:00"/>
    <n v="43.802304268138002"/>
    <s v="Recruiter"/>
    <s v="Telecommunications"/>
    <s v="Mass Customer"/>
    <s v="N"/>
    <s v="Yes"/>
    <n v="9"/>
    <m/>
  </r>
  <r>
    <n v="9149"/>
    <n v="30"/>
    <x v="1119"/>
    <d v="2017-12-06T00:00:00"/>
    <n v="24"/>
    <b v="1"/>
    <s v="Approved"/>
    <s v="OHM Cycles"/>
    <s v="Standard"/>
    <s v="medium"/>
    <s v="medium"/>
    <n v="1227.3399999999999"/>
    <n v="770.89"/>
    <d v="1994-08-10T00:00:00"/>
    <n v="456.44999999999993"/>
    <s v="M"/>
    <n v="42"/>
    <d v="1977-02-03T00:00:00"/>
    <n v="43.443400158548961"/>
    <n v="0"/>
    <s v="n/a"/>
    <s v="High Net Worth"/>
    <s v="N"/>
    <s v="No"/>
    <n v="14"/>
    <m/>
  </r>
  <r>
    <n v="9787"/>
    <n v="82"/>
    <x v="435"/>
    <d v="2017-12-06T00:00:00"/>
    <n v="24"/>
    <b v="1"/>
    <s v="Approved"/>
    <s v="Giant Bicycles"/>
    <s v="Road"/>
    <s v="medium"/>
    <s v="medium"/>
    <n v="1538.99"/>
    <n v="829.65"/>
    <d v="2016-02-04T00:00:00"/>
    <n v="709.34"/>
    <s v="M"/>
    <n v="69"/>
    <d v="1956-08-15T00:00:00"/>
    <n v="63.928331665398275"/>
    <s v="Engineer I"/>
    <s v="Manufacturing"/>
    <s v="High Net Worth"/>
    <s v="N"/>
    <s v="No"/>
    <n v="9"/>
    <m/>
  </r>
  <r>
    <n v="10163"/>
    <n v="61"/>
    <x v="1120"/>
    <d v="2017-12-06T00:00:00"/>
    <n v="24"/>
    <b v="1"/>
    <s v="Approved"/>
    <s v="Norco Bicycles"/>
    <s v="Standard"/>
    <s v="medium"/>
    <s v="small"/>
    <n v="586.45000000000005"/>
    <n v="521.94000000000005"/>
    <d v="1997-08-25T00:00:00"/>
    <n v="64.509999999999991"/>
    <s v="M"/>
    <n v="42"/>
    <d v="1974-02-24T00:00:00"/>
    <n v="46.38860563800101"/>
    <s v="Speech Pathologist"/>
    <s v="Financial Services"/>
    <s v="High Net Worth"/>
    <s v="N"/>
    <s v="Yes"/>
    <n v="18"/>
    <m/>
  </r>
  <r>
    <n v="10257"/>
    <n v="86"/>
    <x v="1121"/>
    <d v="2017-12-06T00:00:00"/>
    <n v="24"/>
    <b v="0"/>
    <s v="Approved"/>
    <s v="OHM Cycles"/>
    <s v="Standard"/>
    <s v="medium"/>
    <s v="medium"/>
    <n v="235.63"/>
    <n v="125.07"/>
    <d v="1998-12-16T00:00:00"/>
    <n v="110.56"/>
    <s v="M"/>
    <n v="83"/>
    <d v="1975-12-03T00:00:00"/>
    <n v="44.616002898274985"/>
    <s v="Compensation Analyst"/>
    <s v="Financial Services"/>
    <s v="Mass Customer"/>
    <s v="N"/>
    <s v="Yes"/>
    <n v="14"/>
    <m/>
  </r>
  <r>
    <n v="11018"/>
    <n v="37"/>
    <x v="1122"/>
    <d v="2017-12-06T00:00:00"/>
    <n v="24"/>
    <b v="1"/>
    <s v="Approved"/>
    <s v="OHM Cycles"/>
    <s v="Standard"/>
    <s v="low"/>
    <s v="medium"/>
    <n v="1793.43"/>
    <n v="248.82"/>
    <d v="1999-07-20T00:00:00"/>
    <n v="1544.6100000000001"/>
    <s v="F"/>
    <n v="50"/>
    <d v="1984-08-31T00:00:00"/>
    <n v="35.865317966768139"/>
    <n v="0"/>
    <s v="Retail"/>
    <s v="Affluent Customer"/>
    <s v="N"/>
    <s v="No"/>
    <n v="16"/>
    <m/>
  </r>
  <r>
    <n v="11492"/>
    <n v="35"/>
    <x v="1123"/>
    <d v="2017-12-06T00:00:00"/>
    <n v="24"/>
    <b v="0"/>
    <s v="Approved"/>
    <s v="Giant Bicycles"/>
    <s v="Standard"/>
    <s v="medium"/>
    <s v="medium"/>
    <n v="1403.5"/>
    <n v="954.82"/>
    <d v="2012-12-02T00:00:00"/>
    <n v="448.67999999999995"/>
    <s v="M"/>
    <n v="89"/>
    <d v="1972-03-09T00:00:00"/>
    <n v="48.352989199644846"/>
    <s v="Web Developer IV"/>
    <s v="Entertainment"/>
    <s v="High Net Worth"/>
    <s v="N"/>
    <s v="Yes"/>
    <n v="15"/>
    <m/>
  </r>
  <r>
    <n v="11969"/>
    <n v="17"/>
    <x v="1124"/>
    <d v="2017-12-06T00:00:00"/>
    <n v="24"/>
    <b v="1"/>
    <s v="Approved"/>
    <s v="Solex"/>
    <s v="Standard"/>
    <s v="high"/>
    <s v="medium"/>
    <n v="1024.6600000000001"/>
    <n v="614.79999999999995"/>
    <d v="2009-03-08T00:00:00"/>
    <n v="409.86000000000013"/>
    <s v="F"/>
    <n v="19"/>
    <d v="1969-11-25T00:00:00"/>
    <n v="50.640660432521564"/>
    <n v="0"/>
    <s v="Manufacturing"/>
    <s v="Mass Customer"/>
    <s v="N"/>
    <s v="Yes"/>
    <n v="17"/>
    <m/>
  </r>
  <r>
    <n v="12208"/>
    <n v="43"/>
    <x v="1125"/>
    <d v="2017-12-06T00:00:00"/>
    <n v="24"/>
    <b v="0"/>
    <s v="Approved"/>
    <s v="Solex"/>
    <s v="Standard"/>
    <s v="medium"/>
    <s v="medium"/>
    <n v="1151.96"/>
    <n v="649.49"/>
    <d v="1997-02-09T00:00:00"/>
    <n v="502.47"/>
    <s v="F"/>
    <n v="51"/>
    <d v="1959-06-17T00:00:00"/>
    <n v="61.089975501014713"/>
    <s v="Project Manager"/>
    <s v="Manufacturing"/>
    <s v="Mass Customer"/>
    <s v="N"/>
    <s v="No"/>
    <n v="19"/>
    <m/>
  </r>
  <r>
    <n v="12220"/>
    <n v="9"/>
    <x v="1126"/>
    <d v="2017-12-06T00:00:00"/>
    <n v="24"/>
    <b v="1"/>
    <s v="Approved"/>
    <s v="OHM Cycles"/>
    <s v="Road"/>
    <s v="medium"/>
    <s v="medium"/>
    <n v="742.54"/>
    <n v="667.4"/>
    <d v="2014-03-03T00:00:00"/>
    <n v="75.139999999999986"/>
    <s v="F"/>
    <n v="64"/>
    <d v="1967-04-01T00:00:00"/>
    <n v="53.295454953069509"/>
    <s v="Assistant Media Planner"/>
    <s v="Entertainment"/>
    <s v="Mass Customer"/>
    <s v="N"/>
    <s v="Yes"/>
    <n v="11"/>
    <m/>
  </r>
  <r>
    <n v="12266"/>
    <n v="62"/>
    <x v="1127"/>
    <d v="2017-12-06T00:00:00"/>
    <n v="24"/>
    <b v="1"/>
    <s v="Approved"/>
    <s v="Solex"/>
    <s v="Standard"/>
    <s v="medium"/>
    <s v="medium"/>
    <n v="478.16"/>
    <n v="298.72000000000003"/>
    <d v="2010-08-20T00:00:00"/>
    <n v="179.44"/>
    <s v="M"/>
    <n v="25"/>
    <d v="1986-11-21T00:00:00"/>
    <n v="33.640660432521564"/>
    <s v="Structural Analysis Engineer"/>
    <s v="n/a"/>
    <s v="Affluent Customer"/>
    <s v="N"/>
    <s v="Yes"/>
    <n v="20"/>
    <m/>
  </r>
  <r>
    <n v="12304"/>
    <n v="99"/>
    <x v="1128"/>
    <d v="2017-12-06T00:00:00"/>
    <n v="24"/>
    <b v="1"/>
    <s v="Approved"/>
    <s v="OHM Cycles"/>
    <s v="Standard"/>
    <s v="medium"/>
    <s v="medium"/>
    <n v="1227.3399999999999"/>
    <n v="770.89"/>
    <d v="1994-08-10T00:00:00"/>
    <n v="456.44999999999993"/>
    <s v="M"/>
    <n v="0"/>
    <d v="1996-11-14T00:00:00"/>
    <n v="23.65161933663115"/>
    <s v="Nuclear Power Engineer"/>
    <s v="Manufacturing"/>
    <s v="Affluent Customer"/>
    <s v="N"/>
    <s v="No"/>
    <n v="1"/>
    <m/>
  </r>
  <r>
    <n v="12340"/>
    <n v="43"/>
    <x v="1129"/>
    <d v="2017-12-06T00:00:00"/>
    <n v="24"/>
    <b v="0"/>
    <s v="Approved"/>
    <s v="Solex"/>
    <s v="Standard"/>
    <s v="medium"/>
    <s v="medium"/>
    <n v="1151.96"/>
    <n v="649.49"/>
    <d v="1999-12-04T00:00:00"/>
    <n v="502.47"/>
    <s v="M"/>
    <n v="47"/>
    <d v="1998-06-23T00:00:00"/>
    <n v="22.046139884576355"/>
    <s v="Business Systems Development Analyst"/>
    <s v="Financial Services"/>
    <s v="Mass Customer"/>
    <s v="N"/>
    <s v="Yes"/>
    <n v="3"/>
    <m/>
  </r>
  <r>
    <n v="13077"/>
    <n v="77"/>
    <x v="1130"/>
    <d v="2017-12-06T00:00:00"/>
    <n v="24"/>
    <b v="1"/>
    <s v="Approved"/>
    <s v="Norco Bicycles"/>
    <s v="Road"/>
    <s v="medium"/>
    <s v="large"/>
    <n v="1240.31"/>
    <n v="795.1"/>
    <d v="2011-01-10T00:00:00"/>
    <n v="445.20999999999992"/>
    <s v="M"/>
    <n v="44"/>
    <d v="1961-11-19T00:00:00"/>
    <n v="58.662578240740736"/>
    <s v="Librarian"/>
    <s v="Entertainment"/>
    <s v="Affluent Customer"/>
    <s v="N"/>
    <s v="No"/>
    <n v="16"/>
    <m/>
  </r>
  <r>
    <n v="1355"/>
    <n v="92"/>
    <x v="1131"/>
    <d v="2017-02-28T00:00:00"/>
    <m/>
    <m/>
    <s v="Approved"/>
    <s v="WeareA2B"/>
    <s v="Standard"/>
    <s v="medium"/>
    <s v="small"/>
    <n v="1415.01"/>
    <n v="1259.3599999999999"/>
    <n v="37626"/>
    <m/>
    <m/>
    <m/>
    <m/>
    <m/>
    <m/>
    <m/>
    <m/>
    <m/>
    <m/>
    <m/>
    <m/>
  </r>
  <r>
    <n v="13093"/>
    <n v="66"/>
    <x v="1132"/>
    <d v="2017-12-06T00:00:00"/>
    <n v="24"/>
    <b v="0"/>
    <s v="Approved"/>
    <s v="Giant Bicycles"/>
    <s v="Road"/>
    <s v="low"/>
    <s v="small"/>
    <n v="590.26"/>
    <n v="525.33000000000004"/>
    <d v="2010-11-05T00:00:00"/>
    <n v="64.92999999999995"/>
    <s v="F"/>
    <n v="68"/>
    <d v="1998-05-21T00:00:00"/>
    <n v="22.136550843480464"/>
    <s v="Technical Writer"/>
    <s v="Manufacturing"/>
    <s v="Affluent Customer"/>
    <s v="N"/>
    <s v="No"/>
    <n v="3"/>
    <m/>
  </r>
  <r>
    <n v="13102"/>
    <n v="39"/>
    <x v="1133"/>
    <d v="2017-12-06T00:00:00"/>
    <n v="24"/>
    <b v="1"/>
    <s v="Approved"/>
    <s v="Giant Bicycles"/>
    <s v="Standard"/>
    <s v="medium"/>
    <s v="large"/>
    <n v="1812.75"/>
    <n v="582.48"/>
    <d v="2006-10-01T00:00:00"/>
    <n v="1230.27"/>
    <s v="F"/>
    <n v="24"/>
    <d v="1995-03-07T00:00:00"/>
    <n v="25.344770021562656"/>
    <n v="0"/>
    <s v="Retail"/>
    <s v="Affluent Customer"/>
    <s v="N"/>
    <s v="Yes"/>
    <n v="3"/>
    <m/>
  </r>
  <r>
    <n v="13303"/>
    <n v="0"/>
    <x v="1134"/>
    <d v="2017-12-06T00:00:00"/>
    <n v="24"/>
    <b v="1"/>
    <s v="Approved"/>
    <s v="OHM Cycles"/>
    <s v="Standard"/>
    <s v="medium"/>
    <s v="medium"/>
    <n v="235.63"/>
    <n v="125.07"/>
    <d v="2004-08-07T00:00:00"/>
    <n v="110.56"/>
    <s v="F"/>
    <n v="89"/>
    <d v="1983-02-09T00:00:00"/>
    <n v="37.424222076357175"/>
    <s v="Account Coordinator"/>
    <s v="Property"/>
    <s v="High Net Worth"/>
    <s v="N"/>
    <s v="Yes"/>
    <n v="13"/>
    <m/>
  </r>
  <r>
    <n v="13401"/>
    <n v="12"/>
    <x v="1131"/>
    <d v="2017-12-06T00:00:00"/>
    <n v="24"/>
    <b v="0"/>
    <s v="Approved"/>
    <s v="WeareA2B"/>
    <s v="Standard"/>
    <s v="medium"/>
    <s v="medium"/>
    <n v="1231.1500000000001"/>
    <n v="161.6"/>
    <d v="2004-08-17T00:00:00"/>
    <n v="1069.5500000000002"/>
    <s v="F"/>
    <n v="45"/>
    <d v="1960-07-03T00:00:00"/>
    <n v="60.043400158548955"/>
    <s v="Senior Quality Engineer"/>
    <s v="Retail"/>
    <s v="Mass Customer"/>
    <s v="N"/>
    <s v="No"/>
    <n v="18"/>
    <m/>
  </r>
  <r>
    <n v="13875"/>
    <n v="43"/>
    <x v="87"/>
    <d v="2017-12-06T00:00:00"/>
    <n v="24"/>
    <b v="0"/>
    <s v="Approved"/>
    <s v="Solex"/>
    <s v="Standard"/>
    <s v="medium"/>
    <s v="medium"/>
    <n v="1151.96"/>
    <n v="649.49"/>
    <d v="2006-10-01T00:00:00"/>
    <n v="502.47"/>
    <s v="F"/>
    <n v="19"/>
    <d v="1977-03-10T00:00:00"/>
    <n v="43.347509747590053"/>
    <s v="Research Associate"/>
    <s v="Financial Services"/>
    <s v="Mass Customer"/>
    <s v="N"/>
    <s v="Yes"/>
    <n v="11"/>
    <m/>
  </r>
  <r>
    <n v="13899"/>
    <n v="29"/>
    <x v="1135"/>
    <d v="2017-12-06T00:00:00"/>
    <n v="24"/>
    <b v="0"/>
    <s v="Approved"/>
    <s v="Norco Bicycles"/>
    <s v="Road"/>
    <s v="medium"/>
    <s v="medium"/>
    <n v="543.39"/>
    <n v="407.54"/>
    <d v="2016-11-22T00:00:00"/>
    <n v="135.84999999999997"/>
    <s v="F"/>
    <n v="38"/>
    <d v="1955-10-10T00:00:00"/>
    <n v="64.77764673389143"/>
    <s v="VP Marketing"/>
    <s v="Health"/>
    <s v="Mass Customer"/>
    <s v="N"/>
    <s v="No"/>
    <n v="16"/>
    <m/>
  </r>
  <r>
    <n v="1362"/>
    <n v="32"/>
    <x v="1136"/>
    <d v="2017-01-27T00:00:00"/>
    <m/>
    <m/>
    <s v="Approved"/>
    <s v="Giant Bicycles"/>
    <s v="Standard"/>
    <s v="high"/>
    <s v="medium"/>
    <n v="1179"/>
    <n v="707.4"/>
    <n v="38482"/>
    <m/>
    <m/>
    <m/>
    <m/>
    <m/>
    <m/>
    <m/>
    <m/>
    <m/>
    <m/>
    <m/>
    <m/>
  </r>
  <r>
    <n v="14645"/>
    <n v="41"/>
    <x v="191"/>
    <d v="2017-12-06T00:00:00"/>
    <n v="24"/>
    <b v="0"/>
    <s v="Approved"/>
    <s v="Norco Bicycles"/>
    <s v="Standard"/>
    <s v="low"/>
    <s v="medium"/>
    <n v="958.74"/>
    <n v="748.9"/>
    <d v="1996-11-09T00:00:00"/>
    <n v="209.84000000000003"/>
    <s v="M"/>
    <n v="61"/>
    <d v="1965-08-27T00:00:00"/>
    <n v="54.88997550101471"/>
    <s v="Design Engineer"/>
    <s v="Health"/>
    <s v="High Net Worth"/>
    <s v="N"/>
    <s v="Yes"/>
    <n v="19"/>
    <m/>
  </r>
  <r>
    <n v="15064"/>
    <n v="67"/>
    <x v="1137"/>
    <d v="2017-12-06T00:00:00"/>
    <n v="24"/>
    <b v="0"/>
    <s v="Approved"/>
    <s v="Norco Bicycles"/>
    <s v="Road"/>
    <s v="medium"/>
    <s v="medium"/>
    <n v="544.04999999999995"/>
    <n v="376.84"/>
    <d v="2005-10-22T00:00:00"/>
    <n v="167.20999999999998"/>
    <s v="M"/>
    <n v="96"/>
    <d v="1966-12-18T00:00:00"/>
    <n v="53.58038645991882"/>
    <s v="Software Test Engineer IV"/>
    <s v="Manufacturing"/>
    <s v="Affluent Customer"/>
    <s v="N"/>
    <s v="No"/>
    <n v="6"/>
    <m/>
  </r>
  <r>
    <n v="15078"/>
    <n v="3"/>
    <x v="1138"/>
    <d v="2017-12-06T00:00:00"/>
    <n v="24"/>
    <b v="1"/>
    <s v="Approved"/>
    <s v="Trek Bicycles"/>
    <s v="Standard"/>
    <s v="medium"/>
    <s v="large"/>
    <n v="2091.4699999999998"/>
    <n v="388.92"/>
    <d v="2008-03-19T00:00:00"/>
    <n v="1702.5499999999997"/>
    <s v="M"/>
    <n v="67"/>
    <d v="1986-10-10T00:00:00"/>
    <n v="33.755728925672244"/>
    <s v="Human Resources Manager"/>
    <s v="Manufacturing"/>
    <s v="Mass Customer"/>
    <s v="N"/>
    <s v="Yes"/>
    <n v="16"/>
    <m/>
  </r>
  <r>
    <n v="15437"/>
    <n v="24"/>
    <x v="1139"/>
    <d v="2017-12-06T00:00:00"/>
    <n v="24"/>
    <b v="0"/>
    <s v="Approved"/>
    <s v="Solex"/>
    <s v="Road"/>
    <s v="medium"/>
    <s v="large"/>
    <n v="1777.8"/>
    <n v="820.78"/>
    <d v="2011-05-07T00:00:00"/>
    <n v="957.02"/>
    <s v="M"/>
    <n v="63"/>
    <d v="1996-05-21T00:00:00"/>
    <n v="24.136550843480464"/>
    <s v="Automation Specialist II"/>
    <s v="Financial Services"/>
    <s v="Affluent Customer"/>
    <s v="N"/>
    <s v="No"/>
    <n v="4"/>
    <m/>
  </r>
  <r>
    <n v="15635"/>
    <n v="96"/>
    <x v="1140"/>
    <d v="2017-12-06T00:00:00"/>
    <n v="24"/>
    <b v="1"/>
    <s v="Approved"/>
    <s v="WeareA2B"/>
    <s v="Road"/>
    <s v="low"/>
    <s v="small"/>
    <n v="1172.78"/>
    <n v="1043.77"/>
    <d v="2002-10-10T00:00:00"/>
    <n v="129.01"/>
    <s v="F"/>
    <n v="20"/>
    <d v="1983-04-19T00:00:00"/>
    <n v="37.235180980466765"/>
    <s v="Senior Editor"/>
    <s v="n/a"/>
    <s v="Affluent Customer"/>
    <s v="N"/>
    <s v="No"/>
    <n v="8"/>
    <m/>
  </r>
  <r>
    <n v="15752"/>
    <n v="0"/>
    <x v="430"/>
    <d v="2017-12-06T00:00:00"/>
    <n v="24"/>
    <b v="1"/>
    <s v="Approved"/>
    <s v="Norco Bicycles"/>
    <s v="Standard"/>
    <s v="low"/>
    <s v="medium"/>
    <n v="363.01"/>
    <n v="290.41000000000003"/>
    <d v="2003-01-05T00:00:00"/>
    <n v="72.599999999999966"/>
    <s v="F"/>
    <n v="59"/>
    <d v="1976-12-26T00:00:00"/>
    <n v="43.550249473617448"/>
    <s v="VP Marketing"/>
    <s v="Financial Services"/>
    <s v="High Net Worth"/>
    <s v="N"/>
    <s v="Yes"/>
    <n v="12"/>
    <m/>
  </r>
  <r>
    <n v="16158"/>
    <n v="40"/>
    <x v="1141"/>
    <d v="2017-12-06T00:00:00"/>
    <n v="24"/>
    <b v="1"/>
    <s v="Approved"/>
    <s v="OHM Cycles"/>
    <s v="Standard"/>
    <s v="high"/>
    <s v="medium"/>
    <n v="1458.17"/>
    <n v="874.9"/>
    <d v="2006-02-02T00:00:00"/>
    <n v="583.2700000000001"/>
    <s v="F"/>
    <n v="18"/>
    <d v="1971-12-16T00:00:00"/>
    <n v="48.58312618594622"/>
    <s v="Teacher"/>
    <s v="n/a"/>
    <s v="Mass Customer"/>
    <s v="N"/>
    <s v="No"/>
    <n v="16"/>
    <m/>
  </r>
  <r>
    <n v="16568"/>
    <n v="40"/>
    <x v="323"/>
    <d v="2017-12-06T00:00:00"/>
    <n v="24"/>
    <b v="1"/>
    <s v="Approved"/>
    <s v="OHM Cycles"/>
    <s v="Standard"/>
    <s v="high"/>
    <s v="medium"/>
    <n v="1458.17"/>
    <n v="874.9"/>
    <d v="2006-02-02T00:00:00"/>
    <n v="583.2700000000001"/>
    <s v="F"/>
    <n v="35"/>
    <d v="1978-09-22T00:00:00"/>
    <n v="41.810523446220188"/>
    <s v="Nurse"/>
    <s v="IT"/>
    <s v="Affluent Customer"/>
    <s v="N"/>
    <s v="No"/>
    <n v="18"/>
    <m/>
  </r>
  <r>
    <n v="16583"/>
    <n v="12"/>
    <x v="1142"/>
    <d v="2017-12-06T00:00:00"/>
    <n v="24"/>
    <b v="1"/>
    <s v="Approved"/>
    <s v="WeareA2B"/>
    <s v="Standard"/>
    <s v="medium"/>
    <s v="medium"/>
    <n v="1231.1500000000001"/>
    <n v="161.6"/>
    <d v="2004-08-17T00:00:00"/>
    <n v="1069.5500000000002"/>
    <s v="F"/>
    <n v="2"/>
    <d v="1962-12-17T00:00:00"/>
    <n v="57.585865911973613"/>
    <s v="Software Consultant"/>
    <s v="Retail"/>
    <s v="Mass Customer"/>
    <s v="N"/>
    <s v="No"/>
    <n v="15"/>
    <m/>
  </r>
  <r>
    <n v="1372"/>
    <n v="17"/>
    <x v="1143"/>
    <d v="2017-04-19T00:00:00"/>
    <m/>
    <m/>
    <s v="Approved"/>
    <s v="Solex"/>
    <s v="Standard"/>
    <s v="high"/>
    <s v="medium"/>
    <n v="1024.6600000000001"/>
    <n v="614.79999999999995"/>
    <n v="35378"/>
    <m/>
    <m/>
    <m/>
    <m/>
    <m/>
    <m/>
    <m/>
    <m/>
    <m/>
    <m/>
    <m/>
    <m/>
  </r>
  <r>
    <n v="16923"/>
    <n v="12"/>
    <x v="201"/>
    <d v="2017-12-06T00:00:00"/>
    <n v="24"/>
    <b v="0"/>
    <s v="Approved"/>
    <s v="WeareA2B"/>
    <s v="Standard"/>
    <s v="medium"/>
    <s v="medium"/>
    <n v="1231.1500000000001"/>
    <n v="161.6"/>
    <d v="2004-08-17T00:00:00"/>
    <n v="1069.5500000000002"/>
    <s v="F"/>
    <n v="11"/>
    <d v="1971-07-30T00:00:00"/>
    <n v="48.96394810375444"/>
    <s v="Chief Design Engineer"/>
    <s v="n/a"/>
    <s v="Mass Customer"/>
    <s v="N"/>
    <s v="No"/>
    <n v="13"/>
    <m/>
  </r>
  <r>
    <n v="17073"/>
    <n v="9"/>
    <x v="1144"/>
    <d v="2017-12-06T00:00:00"/>
    <n v="24"/>
    <b v="0"/>
    <s v="Approved"/>
    <s v="OHM Cycles"/>
    <s v="Road"/>
    <s v="medium"/>
    <s v="medium"/>
    <n v="742.54"/>
    <n v="667.4"/>
    <d v="1991-11-07T00:00:00"/>
    <n v="75.139999999999986"/>
    <s v="M"/>
    <n v="60"/>
    <d v="1977-12-04T00:00:00"/>
    <n v="42.610523446220192"/>
    <s v="Physical Therapy Assistant"/>
    <s v="n/a"/>
    <s v="Affluent Customer"/>
    <s v="N"/>
    <s v="No"/>
    <n v="16"/>
    <m/>
  </r>
  <r>
    <n v="17336"/>
    <n v="61"/>
    <x v="1145"/>
    <d v="2017-12-06T00:00:00"/>
    <n v="24"/>
    <b v="1"/>
    <s v="Approved"/>
    <s v="OHM Cycles"/>
    <s v="Standard"/>
    <s v="low"/>
    <s v="medium"/>
    <n v="71.16"/>
    <n v="56.93"/>
    <d v="2015-06-17T00:00:00"/>
    <n v="14.229999999999997"/>
    <s v="M"/>
    <n v="9"/>
    <d v="1972-12-19T00:00:00"/>
    <n v="47.572167281836627"/>
    <s v="Automation Specialist IV"/>
    <s v="Property"/>
    <s v="Mass Customer"/>
    <s v="N"/>
    <s v="No"/>
    <n v="12"/>
    <m/>
  </r>
  <r>
    <n v="1376"/>
    <n v="23"/>
    <x v="1146"/>
    <d v="2017-07-16T00:00:00"/>
    <m/>
    <b v="0"/>
    <s v="Cancelled"/>
    <s v="Norco Bicycles"/>
    <s v="Mountain"/>
    <s v="low"/>
    <s v="small"/>
    <n v="688.63"/>
    <n v="612.88"/>
    <n v="33552"/>
    <m/>
    <m/>
    <m/>
    <m/>
    <m/>
    <m/>
    <m/>
    <m/>
    <m/>
    <m/>
    <m/>
    <m/>
  </r>
  <r>
    <n v="17809"/>
    <n v="21"/>
    <x v="1147"/>
    <d v="2017-12-06T00:00:00"/>
    <n v="24"/>
    <b v="1"/>
    <s v="Approved"/>
    <s v="Solex"/>
    <s v="Standard"/>
    <s v="medium"/>
    <s v="large"/>
    <n v="1071.23"/>
    <n v="380.74"/>
    <d v="1996-04-05T00:00:00"/>
    <n v="690.49"/>
    <s v="F"/>
    <n v="93"/>
    <d v="1960-11-18T00:00:00"/>
    <n v="59.665317966768136"/>
    <s v="Budget/Accounting Analyst I"/>
    <s v="n/a"/>
    <s v="Mass Customer"/>
    <s v="N"/>
    <s v="No"/>
    <n v="9"/>
    <m/>
  </r>
  <r>
    <n v="17966"/>
    <n v="17"/>
    <x v="1148"/>
    <d v="2017-12-06T00:00:00"/>
    <n v="24"/>
    <b v="0"/>
    <s v="Approved"/>
    <s v="Solex"/>
    <s v="Standard"/>
    <s v="high"/>
    <s v="medium"/>
    <n v="1024.6600000000001"/>
    <n v="614.79999999999995"/>
    <d v="1996-11-09T00:00:00"/>
    <n v="409.86000000000013"/>
    <s v="F"/>
    <n v="66"/>
    <d v="1992-11-30T00:00:00"/>
    <n v="27.610523446220192"/>
    <s v="Senior Editor"/>
    <s v="Financial Services"/>
    <s v="Affluent Customer"/>
    <s v="N"/>
    <s v="Yes"/>
    <n v="7"/>
    <m/>
  </r>
  <r>
    <n v="19737"/>
    <n v="89"/>
    <x v="1149"/>
    <d v="2017-12-06T00:00:00"/>
    <n v="24"/>
    <b v="1"/>
    <s v="Approved"/>
    <s v="WeareA2B"/>
    <s v="Touring"/>
    <s v="medium"/>
    <s v="large"/>
    <n v="1362.99"/>
    <n v="57.74"/>
    <d v="1993-04-20T00:00:00"/>
    <n v="1305.25"/>
    <s v="M"/>
    <n v="7"/>
    <d v="1961-10-16T00:00:00"/>
    <n v="58.755728925672244"/>
    <s v="Associate Professor"/>
    <s v="Financial Services"/>
    <s v="Mass Customer"/>
    <s v="N"/>
    <s v="No"/>
    <n v="18"/>
    <m/>
  </r>
  <r>
    <n v="439"/>
    <n v="33"/>
    <x v="1150"/>
    <d v="2017-12-05T00:00:00"/>
    <n v="25"/>
    <b v="1"/>
    <s v="Approved"/>
    <s v="Giant Bicycles"/>
    <s v="Standard"/>
    <s v="medium"/>
    <s v="small"/>
    <n v="1311.44"/>
    <n v="1167.18"/>
    <d v="2003-03-18T00:00:00"/>
    <n v="144.26"/>
    <s v="M"/>
    <n v="65"/>
    <d v="1958-03-29T00:00:00"/>
    <n v="62.309153583206495"/>
    <s v="Product Engineer"/>
    <s v="Health"/>
    <s v="Mass Customer"/>
    <s v="N"/>
    <s v="Yes"/>
    <n v="17"/>
    <m/>
  </r>
  <r>
    <n v="681"/>
    <n v="75"/>
    <x v="1151"/>
    <d v="2017-12-05T00:00:00"/>
    <n v="25"/>
    <b v="1"/>
    <s v="Approved"/>
    <s v="Giant Bicycles"/>
    <s v="Touring"/>
    <s v="medium"/>
    <s v="large"/>
    <n v="1873.97"/>
    <n v="863.95"/>
    <d v="2006-05-22T00:00:00"/>
    <n v="1010.02"/>
    <s v="M"/>
    <n v="91"/>
    <d v="1978-01-21T00:00:00"/>
    <n v="42.479016596905126"/>
    <s v="Accountant IV"/>
    <s v="n/a"/>
    <s v="Affluent Customer"/>
    <s v="N"/>
    <s v="No"/>
    <n v="5"/>
    <m/>
  </r>
  <r>
    <n v="1382"/>
    <n v="96"/>
    <x v="1152"/>
    <d v="2017-12-29T00:00:00"/>
    <m/>
    <m/>
    <s v="Approved"/>
    <s v="WeareA2B"/>
    <s v="Road"/>
    <s v="low"/>
    <s v="small"/>
    <n v="1172.78"/>
    <n v="1043.77"/>
    <n v="37539"/>
    <m/>
    <m/>
    <m/>
    <m/>
    <m/>
    <m/>
    <m/>
    <m/>
    <m/>
    <m/>
    <m/>
    <m/>
  </r>
  <r>
    <n v="1881"/>
    <n v="12"/>
    <x v="370"/>
    <d v="2017-12-05T00:00:00"/>
    <n v="25"/>
    <b v="0"/>
    <s v="Approved"/>
    <s v="WeareA2B"/>
    <s v="Standard"/>
    <s v="medium"/>
    <s v="medium"/>
    <n v="1231.1500000000001"/>
    <n v="161.6"/>
    <d v="2009-03-08T00:00:00"/>
    <n v="1069.5500000000002"/>
    <s v="M"/>
    <n v="98"/>
    <d v="1977-05-19T00:00:00"/>
    <n v="43.155728925672243"/>
    <s v="Recruiter"/>
    <s v="Retail"/>
    <s v="Mass Customer"/>
    <s v="N"/>
    <s v="Yes"/>
    <n v="7"/>
    <m/>
  </r>
  <r>
    <n v="2380"/>
    <n v="20"/>
    <x v="571"/>
    <d v="2017-12-05T00:00:00"/>
    <n v="25"/>
    <b v="1"/>
    <s v="Approved"/>
    <s v="Trek Bicycles"/>
    <s v="Standard"/>
    <s v="medium"/>
    <s v="small"/>
    <n v="1775.81"/>
    <n v="1580.47"/>
    <d v="2016-02-04T00:00:00"/>
    <n v="195.33999999999992"/>
    <s v="M"/>
    <n v="54"/>
    <d v="1988-09-12T00:00:00"/>
    <n v="31.82970152841197"/>
    <s v="Editor"/>
    <s v="Manufacturing"/>
    <s v="Affluent Customer"/>
    <s v="N"/>
    <s v="Yes"/>
    <n v="6"/>
    <m/>
  </r>
  <r>
    <n v="2722"/>
    <n v="49"/>
    <x v="1106"/>
    <d v="2017-12-05T00:00:00"/>
    <n v="25"/>
    <b v="1"/>
    <s v="Approved"/>
    <s v="Trek Bicycles"/>
    <s v="Road"/>
    <s v="medium"/>
    <s v="medium"/>
    <n v="533.51"/>
    <n v="400.13"/>
    <d v="2012-06-04T00:00:00"/>
    <n v="133.38"/>
    <s v="M"/>
    <n v="34"/>
    <d v="1988-11-07T00:00:00"/>
    <n v="31.676276870877725"/>
    <s v="Speech Pathologist"/>
    <s v="Financial Services"/>
    <s v="Mass Customer"/>
    <s v="N"/>
    <s v="No"/>
    <n v="19"/>
    <m/>
  </r>
  <r>
    <n v="3157"/>
    <n v="35"/>
    <x v="911"/>
    <d v="2017-12-05T00:00:00"/>
    <n v="25"/>
    <b v="0"/>
    <s v="Approved"/>
    <s v="Giant Bicycles"/>
    <s v="Standard"/>
    <s v="medium"/>
    <s v="medium"/>
    <n v="1403.5"/>
    <n v="954.82"/>
    <d v="2016-11-14T00:00:00"/>
    <n v="448.67999999999995"/>
    <s v="F"/>
    <n v="20"/>
    <d v="1969-01-27T00:00:00"/>
    <n v="51.468057692795533"/>
    <n v="0"/>
    <s v="n/a"/>
    <s v="High Net Worth"/>
    <s v="N"/>
    <s v="No"/>
    <n v="7"/>
    <m/>
  </r>
  <r>
    <n v="3251"/>
    <n v="68"/>
    <x v="1153"/>
    <d v="2017-12-05T00:00:00"/>
    <n v="25"/>
    <b v="1"/>
    <s v="Approved"/>
    <s v="OHM Cycles"/>
    <s v="Standard"/>
    <s v="medium"/>
    <s v="medium"/>
    <n v="1636.9"/>
    <n v="44.71"/>
    <d v="2010-08-20T00:00:00"/>
    <n v="1592.19"/>
    <s v="M"/>
    <n v="16"/>
    <d v="1967-02-01T00:00:00"/>
    <n v="53.457098788685947"/>
    <n v="0"/>
    <s v="Financial Services"/>
    <s v="Affluent Customer"/>
    <s v="N"/>
    <s v="No"/>
    <n v="12"/>
    <m/>
  </r>
  <r>
    <n v="3371"/>
    <n v="67"/>
    <x v="1154"/>
    <d v="2017-12-05T00:00:00"/>
    <n v="25"/>
    <b v="1"/>
    <s v="Approved"/>
    <s v="Norco Bicycles"/>
    <s v="Road"/>
    <s v="medium"/>
    <s v="medium"/>
    <n v="544.04999999999995"/>
    <n v="376.84"/>
    <d v="2005-10-22T00:00:00"/>
    <n v="167.20999999999998"/>
    <s v="F"/>
    <n v="32"/>
    <d v="1972-03-16T00:00:00"/>
    <n v="48.333811117453067"/>
    <s v="Budget/Accounting Analyst III"/>
    <s v="IT"/>
    <s v="Mass Customer"/>
    <s v="N"/>
    <s v="No"/>
    <n v="8"/>
    <m/>
  </r>
  <r>
    <n v="3500"/>
    <n v="54"/>
    <x v="496"/>
    <d v="2017-12-05T00:00:00"/>
    <n v="25"/>
    <b v="0"/>
    <s v="Approved"/>
    <s v="WeareA2B"/>
    <s v="Standard"/>
    <s v="medium"/>
    <s v="medium"/>
    <n v="1292.8399999999999"/>
    <n v="13.44"/>
    <d v="2009-04-12T00:00:00"/>
    <n v="1279.3999999999999"/>
    <s v="F"/>
    <n v="21"/>
    <d v="1953-09-17T00:00:00"/>
    <n v="66.84066043252156"/>
    <s v="Help Desk Technician"/>
    <s v="Manufacturing"/>
    <s v="Affluent Customer"/>
    <s v="N"/>
    <s v="No"/>
    <n v="15"/>
    <m/>
  </r>
  <r>
    <n v="3722"/>
    <n v="76"/>
    <x v="287"/>
    <d v="2017-12-05T00:00:00"/>
    <n v="25"/>
    <b v="1"/>
    <s v="Approved"/>
    <s v="WeareA2B"/>
    <s v="Standard"/>
    <s v="low"/>
    <s v="medium"/>
    <n v="642.30999999999995"/>
    <n v="513.85"/>
    <d v="2003-09-09T00:00:00"/>
    <n v="128.45999999999992"/>
    <s v="M"/>
    <n v="98"/>
    <d v="1975-01-03T00:00:00"/>
    <n v="45.53107139142567"/>
    <s v="Data Coordiator"/>
    <s v="Property"/>
    <s v="Affluent Customer"/>
    <s v="N"/>
    <s v="Yes"/>
    <n v="13"/>
    <m/>
  </r>
  <r>
    <n v="4065"/>
    <n v="90"/>
    <x v="1155"/>
    <d v="2017-12-05T00:00:00"/>
    <n v="25"/>
    <b v="1"/>
    <s v="Approved"/>
    <s v="Norco Bicycles"/>
    <s v="Standard"/>
    <s v="low"/>
    <s v="medium"/>
    <n v="363.01"/>
    <n v="290.41000000000003"/>
    <d v="2003-01-05T00:00:00"/>
    <n v="72.599999999999966"/>
    <s v="M"/>
    <n v="60"/>
    <d v="1956-10-03T00:00:00"/>
    <n v="63.794085090055809"/>
    <s v="VP Accounting"/>
    <s v="Financial Services"/>
    <s v="Mass Customer"/>
    <s v="N"/>
    <s v="Yes"/>
    <n v="8"/>
    <m/>
  </r>
  <r>
    <n v="4296"/>
    <n v="38"/>
    <x v="1156"/>
    <d v="2017-12-05T00:00:00"/>
    <n v="25"/>
    <b v="0"/>
    <s v="Approved"/>
    <s v="Solex"/>
    <s v="Standard"/>
    <s v="medium"/>
    <s v="medium"/>
    <n v="1577.53"/>
    <n v="826.51"/>
    <d v="2007-12-11T00:00:00"/>
    <n v="751.02"/>
    <s v="F"/>
    <n v="94"/>
    <d v="1965-12-01T00:00:00"/>
    <n v="54.626961802384578"/>
    <s v="VP Product Management"/>
    <s v="n/a"/>
    <s v="Mass Customer"/>
    <s v="N"/>
    <s v="Yes"/>
    <n v="14"/>
    <m/>
  </r>
  <r>
    <n v="5506"/>
    <n v="70"/>
    <x v="89"/>
    <d v="2017-12-05T00:00:00"/>
    <n v="25"/>
    <b v="0"/>
    <s v="Approved"/>
    <s v="Trek Bicycles"/>
    <s v="Standard"/>
    <s v="high"/>
    <s v="medium"/>
    <n v="495.72"/>
    <n v="297.43"/>
    <d v="2016-12-06T00:00:00"/>
    <n v="198.29000000000002"/>
    <s v="F"/>
    <n v="38"/>
    <d v="1979-12-07T00:00:00"/>
    <n v="40.602304268137999"/>
    <s v="Legal Assistant"/>
    <s v="Health"/>
    <s v="Affluent Customer"/>
    <s v="N"/>
    <s v="Yes"/>
    <n v="19"/>
    <m/>
  </r>
  <r>
    <n v="6034"/>
    <n v="60"/>
    <x v="1157"/>
    <d v="2017-12-05T00:00:00"/>
    <n v="25"/>
    <b v="0"/>
    <s v="Approved"/>
    <s v="Giant Bicycles"/>
    <s v="Standard"/>
    <s v="high"/>
    <s v="small"/>
    <n v="1977.36"/>
    <n v="1759.85"/>
    <d v="2011-08-24T00:00:00"/>
    <n v="217.51"/>
    <s v="M"/>
    <n v="99"/>
    <d v="1971-07-07T00:00:00"/>
    <n v="49.026961802384577"/>
    <s v="Help Desk Technician"/>
    <s v="Financial Services"/>
    <s v="Mass Customer"/>
    <s v="N"/>
    <s v="No"/>
    <n v="7"/>
    <m/>
  </r>
  <r>
    <n v="6035"/>
    <n v="85"/>
    <x v="1158"/>
    <d v="2017-12-05T00:00:00"/>
    <n v="25"/>
    <b v="1"/>
    <s v="Approved"/>
    <s v="WeareA2B"/>
    <s v="Standard"/>
    <s v="medium"/>
    <s v="medium"/>
    <n v="752.64"/>
    <n v="205.36"/>
    <d v="1998-12-16T00:00:00"/>
    <n v="547.28"/>
    <s v="F"/>
    <n v="60"/>
    <d v="1953-11-19T00:00:00"/>
    <n v="66.668057692795529"/>
    <s v="Sales Representative"/>
    <s v="Retail"/>
    <s v="Mass Customer"/>
    <s v="N"/>
    <s v="Yes"/>
    <n v="20"/>
    <m/>
  </r>
  <r>
    <n v="6187"/>
    <n v="45"/>
    <x v="1159"/>
    <d v="2017-12-05T00:00:00"/>
    <n v="25"/>
    <b v="1"/>
    <s v="Approved"/>
    <s v="Solex"/>
    <s v="Standard"/>
    <s v="medium"/>
    <s v="medium"/>
    <n v="441.49"/>
    <n v="84.99"/>
    <d v="2003-02-16T00:00:00"/>
    <n v="356.5"/>
    <s v="M"/>
    <n v="15"/>
    <d v="1954-10-25T00:00:00"/>
    <n v="65.736550843480458"/>
    <s v="Quality Engineer"/>
    <s v="Property"/>
    <s v="Affluent Customer"/>
    <s v="N"/>
    <s v="Yes"/>
    <n v="13"/>
    <m/>
  </r>
  <r>
    <n v="7326"/>
    <n v="53"/>
    <x v="1160"/>
    <d v="2017-12-05T00:00:00"/>
    <n v="25"/>
    <b v="1"/>
    <s v="Approved"/>
    <s v="OHM Cycles"/>
    <s v="Standard"/>
    <s v="medium"/>
    <s v="medium"/>
    <n v="795.34"/>
    <n v="101.58"/>
    <d v="1991-01-21T00:00:00"/>
    <n v="693.76"/>
    <s v="M"/>
    <n v="3"/>
    <d v="1958-12-28T00:00:00"/>
    <n v="61.558468651699641"/>
    <s v="Web Designer II"/>
    <s v="Property"/>
    <s v="Affluent Customer"/>
    <s v="N"/>
    <s v="Yes"/>
    <n v="16"/>
    <m/>
  </r>
  <r>
    <n v="7459"/>
    <n v="67"/>
    <x v="1161"/>
    <d v="2017-12-05T00:00:00"/>
    <n v="25"/>
    <b v="0"/>
    <s v="Approved"/>
    <s v="Norco Bicycles"/>
    <s v="Road"/>
    <s v="medium"/>
    <s v="medium"/>
    <n v="544.04999999999995"/>
    <n v="376.84"/>
    <d v="1992-10-02T00:00:00"/>
    <n v="167.20999999999998"/>
    <s v="M"/>
    <n v="40"/>
    <d v="1957-05-22T00:00:00"/>
    <n v="63.161208377727043"/>
    <s v="Electrical Engineer"/>
    <s v="Manufacturing"/>
    <s v="Mass Customer"/>
    <s v="N"/>
    <s v="Yes"/>
    <n v="16"/>
    <m/>
  </r>
  <r>
    <n v="8054"/>
    <n v="29"/>
    <x v="1162"/>
    <d v="2017-12-05T00:00:00"/>
    <n v="25"/>
    <b v="0"/>
    <s v="Approved"/>
    <s v="Norco Bicycles"/>
    <s v="Road"/>
    <s v="medium"/>
    <s v="medium"/>
    <n v="543.39"/>
    <n v="407.54"/>
    <d v="2002-03-22T00:00:00"/>
    <n v="135.84999999999997"/>
    <s v="M"/>
    <n v="48"/>
    <d v="1993-06-30T00:00:00"/>
    <n v="27.029701528411973"/>
    <s v="Financial Advisor"/>
    <s v="Financial Services"/>
    <s v="Affluent Customer"/>
    <s v="N"/>
    <s v="Yes"/>
    <n v="1"/>
    <m/>
  </r>
  <r>
    <n v="8338"/>
    <n v="58"/>
    <x v="555"/>
    <d v="2017-12-05T00:00:00"/>
    <n v="25"/>
    <b v="0"/>
    <s v="Approved"/>
    <s v="OHM Cycles"/>
    <s v="Road"/>
    <s v="medium"/>
    <s v="medium"/>
    <n v="1280.28"/>
    <n v="829.51"/>
    <d v="1997-10-04T00:00:00"/>
    <n v="450.77"/>
    <s v="F"/>
    <n v="6"/>
    <d v="1999-06-07T00:00:00"/>
    <n v="21.089975501014713"/>
    <s v="Teacher"/>
    <s v="Financial Services"/>
    <s v="High Net Worth"/>
    <s v="N"/>
    <s v="Yes"/>
    <n v="3"/>
    <m/>
  </r>
  <r>
    <n v="8531"/>
    <n v="68"/>
    <x v="1163"/>
    <d v="2017-12-05T00:00:00"/>
    <n v="25"/>
    <b v="0"/>
    <s v="Approved"/>
    <s v="OHM Cycles"/>
    <s v="Standard"/>
    <s v="medium"/>
    <s v="medium"/>
    <n v="1636.9"/>
    <n v="44.71"/>
    <d v="1995-10-24T00:00:00"/>
    <n v="1592.19"/>
    <s v="F"/>
    <n v="10"/>
    <d v="1960-11-22T00:00:00"/>
    <n v="59.65435906265855"/>
    <s v="Physical Therapy Assistant"/>
    <s v="n/a"/>
    <s v="Mass Customer"/>
    <s v="N"/>
    <s v="Yes"/>
    <n v="15"/>
    <m/>
  </r>
  <r>
    <n v="8605"/>
    <n v="77"/>
    <x v="1164"/>
    <d v="2017-12-05T00:00:00"/>
    <n v="25"/>
    <b v="0"/>
    <s v="Approved"/>
    <s v="Norco Bicycles"/>
    <s v="Road"/>
    <s v="medium"/>
    <s v="large"/>
    <n v="1240.31"/>
    <n v="795.1"/>
    <d v="2011-01-10T00:00:00"/>
    <n v="445.20999999999992"/>
    <s v="M"/>
    <n v="12"/>
    <d v="1979-07-08T00:00:00"/>
    <n v="41.018742624302384"/>
    <s v="Sales Representative"/>
    <s v="Retail"/>
    <s v="Mass Customer"/>
    <s v="N"/>
    <s v="No"/>
    <n v="4"/>
    <m/>
  </r>
  <r>
    <n v="8734"/>
    <n v="92"/>
    <x v="1165"/>
    <d v="2017-12-05T00:00:00"/>
    <n v="25"/>
    <b v="1"/>
    <s v="Approved"/>
    <s v="WeareA2B"/>
    <s v="Touring"/>
    <s v="medium"/>
    <s v="large"/>
    <n v="1890.39"/>
    <n v="260.14"/>
    <d v="2015-05-21T00:00:00"/>
    <n v="1630.25"/>
    <s v="F"/>
    <n v="11"/>
    <d v="1981-05-21T00:00:00"/>
    <n v="39.147509747590057"/>
    <s v="Account Representative II"/>
    <s v="Financial Services"/>
    <s v="High Net Worth"/>
    <s v="N"/>
    <s v="Yes"/>
    <n v="9"/>
    <m/>
  </r>
  <r>
    <n v="8800"/>
    <n v="48"/>
    <x v="1166"/>
    <d v="2017-12-05T00:00:00"/>
    <n v="25"/>
    <b v="1"/>
    <s v="Approved"/>
    <s v="WeareA2B"/>
    <s v="Standard"/>
    <s v="medium"/>
    <s v="medium"/>
    <n v="1762.96"/>
    <n v="950.52"/>
    <d v="2014-07-28T00:00:00"/>
    <n v="812.44"/>
    <s v="M"/>
    <n v="0"/>
    <d v="1973-02-19T00:00:00"/>
    <n v="47.402304268137996"/>
    <n v="0"/>
    <s v="Retail"/>
    <s v="Mass Customer"/>
    <s v="N"/>
    <s v="No"/>
    <n v="11"/>
    <m/>
  </r>
  <r>
    <n v="9030"/>
    <n v="48"/>
    <x v="1167"/>
    <d v="2017-12-05T00:00:00"/>
    <n v="25"/>
    <b v="0"/>
    <s v="Approved"/>
    <s v="WeareA2B"/>
    <s v="Standard"/>
    <s v="medium"/>
    <s v="medium"/>
    <n v="1762.96"/>
    <n v="950.52"/>
    <d v="2014-07-28T00:00:00"/>
    <n v="812.44"/>
    <s v="F"/>
    <n v="11"/>
    <d v="1977-04-29T00:00:00"/>
    <n v="43.210523446220193"/>
    <n v="0"/>
    <s v="n/a"/>
    <s v="Mass Customer"/>
    <s v="N"/>
    <s v="No"/>
    <n v="17"/>
    <m/>
  </r>
  <r>
    <n v="9424"/>
    <n v="64"/>
    <x v="1168"/>
    <d v="2017-12-05T00:00:00"/>
    <n v="25"/>
    <b v="0"/>
    <s v="Approved"/>
    <s v="Trek Bicycles"/>
    <s v="Standard"/>
    <s v="medium"/>
    <s v="large"/>
    <n v="1469.44"/>
    <n v="596.54999999999995"/>
    <d v="2012-05-18T00:00:00"/>
    <n v="872.8900000000001"/>
    <s v="M"/>
    <n v="93"/>
    <d v="1977-02-01T00:00:00"/>
    <n v="43.448879610603754"/>
    <s v="Nurse Practicioner"/>
    <s v="Retail"/>
    <s v="Affluent Customer"/>
    <s v="N"/>
    <s v="No"/>
    <n v="14"/>
    <m/>
  </r>
  <r>
    <n v="9839"/>
    <n v="0"/>
    <x v="770"/>
    <d v="2017-12-05T00:00:00"/>
    <n v="25"/>
    <b v="0"/>
    <s v="Approved"/>
    <s v="OHM Cycles"/>
    <s v="Road"/>
    <s v="high"/>
    <s v="large"/>
    <n v="12.01"/>
    <n v="7.21"/>
    <d v="2009-03-08T00:00:00"/>
    <n v="4.8"/>
    <s v="M"/>
    <n v="88"/>
    <d v="1970-05-01T00:00:00"/>
    <n v="50.210523446220193"/>
    <s v="Sales Associate"/>
    <s v="n/a"/>
    <s v="High Net Worth"/>
    <s v="N"/>
    <s v="No"/>
    <n v="10"/>
    <m/>
  </r>
  <r>
    <n v="11813"/>
    <n v="40"/>
    <x v="367"/>
    <d v="2017-12-05T00:00:00"/>
    <n v="25"/>
    <b v="0"/>
    <s v="Approved"/>
    <s v="OHM Cycles"/>
    <s v="Standard"/>
    <s v="high"/>
    <s v="medium"/>
    <n v="1458.17"/>
    <n v="874.9"/>
    <d v="2006-02-02T00:00:00"/>
    <n v="583.2700000000001"/>
    <s v="M"/>
    <n v="59"/>
    <d v="1986-02-09T00:00:00"/>
    <n v="34.421482350329782"/>
    <s v="Analyst Programmer"/>
    <s v="Property"/>
    <s v="Mass Customer"/>
    <s v="N"/>
    <s v="No"/>
    <n v="22"/>
    <m/>
  </r>
  <r>
    <n v="12146"/>
    <n v="35"/>
    <x v="1169"/>
    <d v="2017-12-05T00:00:00"/>
    <n v="25"/>
    <b v="1"/>
    <s v="Approved"/>
    <s v="Trek Bicycles"/>
    <s v="Standard"/>
    <s v="low"/>
    <s v="medium"/>
    <n v="1057.51"/>
    <n v="154.4"/>
    <d v="2006-02-02T00:00:00"/>
    <n v="903.11"/>
    <s v="M"/>
    <n v="1"/>
    <d v="1998-01-10T00:00:00"/>
    <n v="22.495454953069505"/>
    <s v="Editor"/>
    <s v="Property"/>
    <s v="Affluent Customer"/>
    <s v="N"/>
    <s v="Yes"/>
    <n v="1"/>
    <m/>
  </r>
  <r>
    <n v="12552"/>
    <n v="0"/>
    <x v="1170"/>
    <d v="2017-12-05T00:00:00"/>
    <n v="25"/>
    <b v="1"/>
    <s v="Approved"/>
    <s v="OHM Cycles"/>
    <s v="Standard"/>
    <s v="high"/>
    <s v="medium"/>
    <n v="227.88"/>
    <n v="136.72999999999999"/>
    <d v="2003-02-07T00:00:00"/>
    <n v="91.15"/>
    <s v="F"/>
    <n v="20"/>
    <d v="1972-05-21T00:00:00"/>
    <n v="48.15298919964485"/>
    <s v="Technical Writer"/>
    <s v="Retail"/>
    <s v="High Net Worth"/>
    <s v="N"/>
    <s v="No"/>
    <n v="10"/>
    <m/>
  </r>
  <r>
    <n v="13699"/>
    <n v="33"/>
    <x v="1171"/>
    <d v="2017-12-05T00:00:00"/>
    <n v="25"/>
    <b v="1"/>
    <s v="Approved"/>
    <s v="Giant Bicycles"/>
    <s v="Standard"/>
    <s v="medium"/>
    <s v="small"/>
    <n v="1311.44"/>
    <n v="1167.18"/>
    <d v="1992-10-11T00:00:00"/>
    <n v="144.26"/>
    <s v="F"/>
    <n v="30"/>
    <d v="1976-08-29T00:00:00"/>
    <n v="43.876276870877724"/>
    <s v="Geological Engineer"/>
    <s v="Manufacturing"/>
    <s v="Mass Customer"/>
    <s v="N"/>
    <s v="No"/>
    <n v="17"/>
    <m/>
  </r>
  <r>
    <n v="13776"/>
    <n v="0"/>
    <x v="1172"/>
    <d v="2017-12-05T00:00:00"/>
    <n v="25"/>
    <b v="0"/>
    <s v="Approved"/>
    <s v="OHM Cycles"/>
    <s v="Standard"/>
    <s v="medium"/>
    <s v="medium"/>
    <n v="235.63"/>
    <n v="125.07"/>
    <d v="2005-05-10T00:00:00"/>
    <n v="110.56"/>
    <s v="M"/>
    <n v="9"/>
    <d v="1995-10-03T00:00:00"/>
    <n v="24.769427555809234"/>
    <s v="Safety Technician II"/>
    <s v="n/a"/>
    <s v="High Net Worth"/>
    <s v="N"/>
    <s v="Yes"/>
    <n v="4"/>
    <m/>
  </r>
  <r>
    <n v="13975"/>
    <n v="42"/>
    <x v="1173"/>
    <d v="2017-12-05T00:00:00"/>
    <n v="25"/>
    <b v="0"/>
    <s v="Approved"/>
    <s v="OHM Cycles"/>
    <s v="Road"/>
    <s v="medium"/>
    <s v="small"/>
    <n v="1810"/>
    <n v="1610.9"/>
    <d v="2015-08-10T00:00:00"/>
    <n v="199.09999999999991"/>
    <s v="M"/>
    <n v="60"/>
    <d v="1998-08-25T00:00:00"/>
    <n v="21.873537144850328"/>
    <s v="Marketing Manager"/>
    <s v="Retail"/>
    <s v="Mass Customer"/>
    <s v="N"/>
    <s v="Yes"/>
    <n v="3"/>
    <m/>
  </r>
  <r>
    <n v="14170"/>
    <n v="50"/>
    <x v="1174"/>
    <d v="2017-12-05T00:00:00"/>
    <n v="25"/>
    <b v="0"/>
    <s v="Approved"/>
    <s v="WeareA2B"/>
    <s v="Standard"/>
    <s v="medium"/>
    <s v="small"/>
    <n v="175.89"/>
    <n v="131.91999999999999"/>
    <d v="1997-02-09T00:00:00"/>
    <n v="43.97"/>
    <s v="F"/>
    <n v="65"/>
    <d v="1974-09-25T00:00:00"/>
    <n v="45.805043994165395"/>
    <s v="Computer Systems Analyst IV"/>
    <s v="Manufacturing"/>
    <s v="Mass Customer"/>
    <s v="N"/>
    <s v="Yes"/>
    <n v="16"/>
    <m/>
  </r>
  <r>
    <n v="14234"/>
    <n v="75"/>
    <x v="1175"/>
    <d v="2017-12-05T00:00:00"/>
    <n v="25"/>
    <b v="0"/>
    <s v="Approved"/>
    <s v="Giant Bicycles"/>
    <s v="Touring"/>
    <s v="medium"/>
    <s v="large"/>
    <n v="1873.97"/>
    <n v="863.95"/>
    <d v="2006-05-22T00:00:00"/>
    <n v="1010.02"/>
    <s v="M"/>
    <n v="81"/>
    <d v="1978-09-23T00:00:00"/>
    <n v="41.807783720192795"/>
    <s v="Senior Editor"/>
    <s v="Financial Services"/>
    <s v="Affluent Customer"/>
    <s v="N"/>
    <s v="No"/>
    <n v="15"/>
    <m/>
  </r>
  <r>
    <n v="14625"/>
    <n v="86"/>
    <x v="1176"/>
    <d v="2017-12-05T00:00:00"/>
    <n v="25"/>
    <b v="1"/>
    <s v="Approved"/>
    <s v="OHM Cycles"/>
    <s v="Standard"/>
    <s v="medium"/>
    <s v="medium"/>
    <n v="235.63"/>
    <n v="125.07"/>
    <d v="1998-12-16T00:00:00"/>
    <n v="110.56"/>
    <s v="F"/>
    <n v="88"/>
    <d v="1977-10-10T00:00:00"/>
    <n v="42.761208377727037"/>
    <s v="Community Outreach Specialist"/>
    <s v="Retail"/>
    <s v="Mass Customer"/>
    <s v="N"/>
    <s v="Yes"/>
    <n v="11"/>
    <m/>
  </r>
  <r>
    <n v="15277"/>
    <n v="34"/>
    <x v="1177"/>
    <d v="2017-12-05T00:00:00"/>
    <n v="25"/>
    <b v="0"/>
    <s v="Approved"/>
    <s v="Norco Bicycles"/>
    <s v="Road"/>
    <s v="high"/>
    <s v="large"/>
    <n v="774.53"/>
    <n v="464.72"/>
    <d v="2012-06-04T00:00:00"/>
    <n v="309.80999999999995"/>
    <s v="F"/>
    <n v="43"/>
    <d v="1982-05-24T00:00:00"/>
    <n v="38.139290569507864"/>
    <s v="Project Manager"/>
    <s v="Financial Services"/>
    <s v="Mass Customer"/>
    <s v="N"/>
    <s v="No"/>
    <n v="17"/>
    <m/>
  </r>
  <r>
    <n v="15319"/>
    <n v="2"/>
    <x v="791"/>
    <d v="2017-12-05T00:00:00"/>
    <n v="25"/>
    <b v="0"/>
    <s v="Approved"/>
    <s v="Solex"/>
    <s v="Standard"/>
    <s v="medium"/>
    <s v="medium"/>
    <n v="71.489999999999995"/>
    <n v="53.62"/>
    <d v="2011-08-29T00:00:00"/>
    <n v="17.869999999999997"/>
    <s v="F"/>
    <n v="66"/>
    <d v="1964-08-09T00:00:00"/>
    <n v="55.939290569507861"/>
    <s v="VP Quality Control"/>
    <s v="Financial Services"/>
    <s v="Affluent Customer"/>
    <s v="N"/>
    <s v="Yes"/>
    <n v="15"/>
    <m/>
  </r>
  <r>
    <n v="15940"/>
    <n v="32"/>
    <x v="1178"/>
    <d v="2017-12-05T00:00:00"/>
    <n v="25"/>
    <b v="1"/>
    <s v="Approved"/>
    <s v="Giant Bicycles"/>
    <s v="Standard"/>
    <s v="medium"/>
    <s v="medium"/>
    <n v="642.70000000000005"/>
    <n v="211.37"/>
    <d v="2002-03-22T00:00:00"/>
    <n v="431.33000000000004"/>
    <s v="F"/>
    <n v="93"/>
    <d v="1997-10-15T00:00:00"/>
    <n v="22.733811117453069"/>
    <s v="VP Accounting"/>
    <s v="Financial Services"/>
    <s v="Mass Customer"/>
    <s v="N"/>
    <s v="No"/>
    <n v="3"/>
    <m/>
  </r>
  <r>
    <n v="16403"/>
    <n v="78"/>
    <x v="356"/>
    <d v="2017-12-05T00:00:00"/>
    <n v="25"/>
    <b v="1"/>
    <s v="Approved"/>
    <s v="Giant Bicycles"/>
    <s v="Standard"/>
    <s v="medium"/>
    <s v="large"/>
    <n v="1765.3"/>
    <n v="709.48"/>
    <d v="1997-01-25T00:00:00"/>
    <n v="1055.82"/>
    <s v="F"/>
    <n v="5"/>
    <d v="1963-07-07T00:00:00"/>
    <n v="57.03244125443937"/>
    <s v="Web Designer I"/>
    <s v="Manufacturing"/>
    <s v="Mass Customer"/>
    <s v="N"/>
    <s v="Yes"/>
    <n v="9"/>
    <m/>
  </r>
  <r>
    <n v="1421"/>
    <n v="9"/>
    <x v="784"/>
    <d v="2017-03-29T00:00:00"/>
    <m/>
    <b v="1"/>
    <s v="Cancelled"/>
    <s v="OHM Cycles"/>
    <s v="Road"/>
    <s v="medium"/>
    <s v="medium"/>
    <n v="742.54"/>
    <n v="667.4"/>
    <n v="41701"/>
    <m/>
    <m/>
    <m/>
    <m/>
    <m/>
    <m/>
    <m/>
    <m/>
    <m/>
    <m/>
    <m/>
    <m/>
  </r>
  <r>
    <n v="16530"/>
    <n v="82"/>
    <x v="1179"/>
    <d v="2017-12-05T00:00:00"/>
    <n v="25"/>
    <b v="0"/>
    <s v="Approved"/>
    <s v="Norco Bicycles"/>
    <s v="Standard"/>
    <s v="high"/>
    <s v="medium"/>
    <n v="1148.6400000000001"/>
    <n v="689.18"/>
    <d v="1997-08-25T00:00:00"/>
    <n v="459.46000000000015"/>
    <s v="F"/>
    <n v="33"/>
    <d v="1995-08-20T00:00:00"/>
    <n v="24.88997550101471"/>
    <s v="Business Systems Development Analyst"/>
    <s v="IT"/>
    <s v="Affluent Customer"/>
    <s v="N"/>
    <s v="Yes"/>
    <n v="10"/>
    <m/>
  </r>
  <r>
    <n v="16909"/>
    <n v="7"/>
    <x v="1180"/>
    <d v="2017-12-05T00:00:00"/>
    <n v="25"/>
    <b v="1"/>
    <s v="Approved"/>
    <s v="Trek Bicycles"/>
    <s v="Road"/>
    <s v="low"/>
    <s v="medium"/>
    <n v="980.37"/>
    <n v="234.43"/>
    <d v="2007-08-04T00:00:00"/>
    <n v="745.94"/>
    <s v="F"/>
    <n v="68"/>
    <d v="1995-06-11T00:00:00"/>
    <n v="25.08175632293252"/>
    <s v="Cost Accountant"/>
    <s v="Financial Services"/>
    <s v="Affluent Customer"/>
    <s v="N"/>
    <s v="Yes"/>
    <n v="6"/>
    <m/>
  </r>
  <r>
    <n v="18387"/>
    <n v="19"/>
    <x v="1181"/>
    <d v="2017-12-05T00:00:00"/>
    <n v="25"/>
    <b v="0"/>
    <s v="Approved"/>
    <s v="OHM Cycles"/>
    <s v="Road"/>
    <s v="high"/>
    <s v="large"/>
    <n v="12.01"/>
    <n v="7.21"/>
    <d v="2009-03-08T00:00:00"/>
    <n v="4.8"/>
    <s v="F"/>
    <n v="29"/>
    <d v="1976-11-29T00:00:00"/>
    <n v="43.624222076357178"/>
    <s v="Internal Auditor"/>
    <s v="Property"/>
    <s v="Mass Customer"/>
    <s v="N"/>
    <s v="No"/>
    <n v="22"/>
    <m/>
  </r>
  <r>
    <n v="18585"/>
    <n v="28"/>
    <x v="601"/>
    <d v="2017-12-05T00:00:00"/>
    <n v="25"/>
    <b v="0"/>
    <s v="Approved"/>
    <s v="Norco Bicycles"/>
    <s v="Standard"/>
    <s v="medium"/>
    <s v="small"/>
    <n v="1216.1400000000001"/>
    <n v="1082.3599999999999"/>
    <d v="2003-03-18T00:00:00"/>
    <n v="133.7800000000002"/>
    <s v="F"/>
    <n v="12"/>
    <d v="1959-10-12T00:00:00"/>
    <n v="60.76942755580923"/>
    <s v="Safety Technician III"/>
    <s v="Manufacturing"/>
    <s v="Affluent Customer"/>
    <s v="N"/>
    <s v="Yes"/>
    <n v="5"/>
    <m/>
  </r>
  <r>
    <n v="19047"/>
    <n v="76"/>
    <x v="1182"/>
    <d v="2017-12-05T00:00:00"/>
    <n v="25"/>
    <b v="0"/>
    <s v="Approved"/>
    <s v="WeareA2B"/>
    <s v="Road"/>
    <s v="low"/>
    <s v="small"/>
    <n v="1172.78"/>
    <n v="1043.77"/>
    <d v="2002-10-10T00:00:00"/>
    <n v="129.01"/>
    <s v="M"/>
    <n v="2"/>
    <d v="1983-03-09T00:00:00"/>
    <n v="37.347509747590053"/>
    <s v="Database Administrator I"/>
    <s v="IT"/>
    <s v="High Net Worth"/>
    <s v="N"/>
    <s v="No"/>
    <n v="4"/>
    <m/>
  </r>
  <r>
    <n v="19371"/>
    <n v="23"/>
    <x v="828"/>
    <d v="2017-12-05T00:00:00"/>
    <n v="25"/>
    <b v="1"/>
    <s v="Approved"/>
    <s v="Norco Bicycles"/>
    <s v="Mountain"/>
    <s v="low"/>
    <s v="small"/>
    <n v="688.63"/>
    <n v="612.88"/>
    <d v="1993-10-02T00:00:00"/>
    <n v="75.75"/>
    <s v="F"/>
    <n v="96"/>
    <d v="1979-07-10T00:00:00"/>
    <n v="41.013263172247591"/>
    <s v="Environmental Tech"/>
    <s v="Manufacturing"/>
    <s v="Mass Customer"/>
    <s v="N"/>
    <s v="No"/>
    <n v="6"/>
    <m/>
  </r>
  <r>
    <n v="19967"/>
    <n v="13"/>
    <x v="834"/>
    <d v="2017-12-05T00:00:00"/>
    <n v="25"/>
    <b v="1"/>
    <s v="Approved"/>
    <s v="Solex"/>
    <s v="Standard"/>
    <s v="medium"/>
    <s v="medium"/>
    <n v="1163.8900000000001"/>
    <n v="589.27"/>
    <d v="2015-10-18T00:00:00"/>
    <n v="574.62000000000012"/>
    <s v="M"/>
    <n v="19"/>
    <d v="2000-08-11T00:00:00"/>
    <n v="19.909153583206493"/>
    <s v="Information Systems Manager"/>
    <s v="Manufacturing"/>
    <s v="Affluent Customer"/>
    <s v="N"/>
    <s v="No"/>
    <n v="2"/>
    <m/>
  </r>
  <r>
    <n v="121"/>
    <n v="25"/>
    <x v="1183"/>
    <d v="2017-12-04T00:00:00"/>
    <n v="26"/>
    <b v="0"/>
    <s v="Approved"/>
    <s v="Giant Bicycles"/>
    <s v="Road"/>
    <s v="medium"/>
    <s v="medium"/>
    <n v="1538.99"/>
    <n v="829.65"/>
    <d v="1992-10-11T00:00:00"/>
    <n v="709.34"/>
    <s v="M"/>
    <n v="38"/>
    <d v="1980-10-01T00:00:00"/>
    <n v="39.783126185946216"/>
    <s v="Account Executive"/>
    <s v="Manufacturing"/>
    <s v="Mass Customer"/>
    <s v="N"/>
    <s v="Yes"/>
    <n v="16"/>
    <m/>
  </r>
  <r>
    <n v="242"/>
    <n v="57"/>
    <x v="1184"/>
    <d v="2017-12-04T00:00:00"/>
    <n v="26"/>
    <b v="0"/>
    <s v="Approved"/>
    <s v="WeareA2B"/>
    <s v="Touring"/>
    <s v="medium"/>
    <s v="large"/>
    <n v="1890.39"/>
    <n v="260.14"/>
    <d v="1998-12-17T00:00:00"/>
    <n v="1630.25"/>
    <s v="F"/>
    <n v="61"/>
    <d v="1963-02-02T00:00:00"/>
    <n v="57.457098788685947"/>
    <s v="Administrative Officer"/>
    <s v="Financial Services"/>
    <s v="Affluent Customer"/>
    <s v="N"/>
    <s v="Yes"/>
    <n v="12"/>
    <m/>
  </r>
  <r>
    <n v="312"/>
    <n v="1"/>
    <x v="1185"/>
    <d v="2017-12-04T00:00:00"/>
    <n v="26"/>
    <b v="0"/>
    <s v="Approved"/>
    <s v="Giant Bicycles"/>
    <s v="Standard"/>
    <s v="medium"/>
    <s v="medium"/>
    <n v="1403.5"/>
    <n v="954.82"/>
    <d v="2016-11-14T00:00:00"/>
    <n v="448.67999999999995"/>
    <s v="M"/>
    <n v="7"/>
    <d v="1955-04-01T00:00:00"/>
    <n v="65.303674131151695"/>
    <s v="Web Developer I"/>
    <s v="Health"/>
    <s v="Mass Customer"/>
    <s v="N"/>
    <s v="No"/>
    <n v="17"/>
    <m/>
  </r>
  <r>
    <n v="339"/>
    <n v="65"/>
    <x v="1186"/>
    <d v="2017-12-04T00:00:00"/>
    <n v="26"/>
    <b v="1"/>
    <s v="Approved"/>
    <s v="WeareA2B"/>
    <s v="Standard"/>
    <s v="medium"/>
    <s v="medium"/>
    <n v="1807.45"/>
    <n v="778.69"/>
    <d v="2002-08-31T00:00:00"/>
    <n v="1028.76"/>
    <s v="M"/>
    <n v="47"/>
    <d v="1977-09-20T00:00:00"/>
    <n v="42.816002898274988"/>
    <s v="Operator"/>
    <s v="Manufacturing"/>
    <s v="Affluent Customer"/>
    <s v="N"/>
    <s v="Yes"/>
    <n v="9"/>
    <m/>
  </r>
  <r>
    <n v="506"/>
    <n v="66"/>
    <x v="1187"/>
    <d v="2017-12-04T00:00:00"/>
    <n v="26"/>
    <b v="0"/>
    <s v="Approved"/>
    <s v="Giant Bicycles"/>
    <s v="Road"/>
    <s v="low"/>
    <s v="small"/>
    <n v="590.26"/>
    <n v="525.33000000000004"/>
    <d v="1995-10-24T00:00:00"/>
    <n v="64.92999999999995"/>
    <s v="F"/>
    <n v="67"/>
    <d v="1987-06-20T00:00:00"/>
    <n v="33.062578240740741"/>
    <s v="Recruiter"/>
    <s v="n/a"/>
    <s v="Mass Customer"/>
    <s v="N"/>
    <s v="Yes"/>
    <n v="17"/>
    <m/>
  </r>
  <r>
    <n v="930"/>
    <n v="0"/>
    <x v="1188"/>
    <d v="2017-12-04T00:00:00"/>
    <n v="26"/>
    <b v="0"/>
    <s v="Approved"/>
    <s v="WeareA2B"/>
    <s v="Standard"/>
    <s v="medium"/>
    <s v="small"/>
    <n v="175.89"/>
    <n v="131.91999999999999"/>
    <d v="1997-02-09T00:00:00"/>
    <n v="43.97"/>
    <s v="M"/>
    <n v="51"/>
    <d v="1978-12-25T00:00:00"/>
    <n v="41.552989199644848"/>
    <s v="Sales Associate"/>
    <s v="Property"/>
    <s v="High Net Worth"/>
    <s v="N"/>
    <s v="Yes"/>
    <n v="17"/>
    <m/>
  </r>
  <r>
    <n v="1007"/>
    <n v="53"/>
    <x v="278"/>
    <d v="2017-12-04T00:00:00"/>
    <n v="26"/>
    <b v="0"/>
    <s v="Approved"/>
    <s v="OHM Cycles"/>
    <s v="Standard"/>
    <s v="medium"/>
    <s v="medium"/>
    <n v="795.34"/>
    <n v="101.58"/>
    <d v="1997-02-09T00:00:00"/>
    <n v="693.76"/>
    <s v="F"/>
    <n v="97"/>
    <d v="1978-07-06T00:00:00"/>
    <n v="42.024222076357177"/>
    <s v="Compensation Analyst"/>
    <s v="Financial Services"/>
    <s v="Affluent Customer"/>
    <s v="N"/>
    <s v="No"/>
    <n v="10"/>
    <m/>
  </r>
  <r>
    <n v="1054"/>
    <n v="77"/>
    <x v="1189"/>
    <d v="2017-12-04T00:00:00"/>
    <n v="26"/>
    <b v="1"/>
    <s v="Approved"/>
    <s v="Norco Bicycles"/>
    <s v="Road"/>
    <s v="medium"/>
    <s v="large"/>
    <n v="1240.31"/>
    <n v="795.1"/>
    <d v="1991-07-10T00:00:00"/>
    <n v="445.20999999999992"/>
    <s v="M"/>
    <n v="2"/>
    <d v="1977-06-29T00:00:00"/>
    <n v="43.043400158548955"/>
    <s v="VP Marketing"/>
    <s v="Entertainment"/>
    <s v="Mass Customer"/>
    <s v="N"/>
    <s v="Yes"/>
    <n v="9"/>
    <m/>
  </r>
  <r>
    <n v="2247"/>
    <n v="73"/>
    <x v="1190"/>
    <d v="2017-12-04T00:00:00"/>
    <n v="26"/>
    <b v="0"/>
    <s v="Approved"/>
    <s v="Solex"/>
    <s v="Standard"/>
    <s v="medium"/>
    <s v="medium"/>
    <n v="1945.43"/>
    <n v="333.18"/>
    <d v="2002-08-31T00:00:00"/>
    <n v="1612.25"/>
    <s v="M"/>
    <n v="99"/>
    <d v="1973-08-14T00:00:00"/>
    <n v="46.920112487316082"/>
    <s v="Accountant I"/>
    <s v="Entertainment"/>
    <s v="Mass Customer"/>
    <s v="N"/>
    <s v="No"/>
    <n v="18"/>
    <m/>
  </r>
  <r>
    <n v="2297"/>
    <n v="34"/>
    <x v="60"/>
    <d v="2017-12-04T00:00:00"/>
    <n v="26"/>
    <b v="1"/>
    <s v="Approved"/>
    <s v="Norco Bicycles"/>
    <s v="Road"/>
    <s v="high"/>
    <s v="large"/>
    <n v="774.53"/>
    <n v="464.72"/>
    <d v="2003-03-18T00:00:00"/>
    <n v="309.80999999999995"/>
    <s v="M"/>
    <n v="4"/>
    <d v="1986-10-24T00:00:00"/>
    <n v="33.717372761288686"/>
    <s v="Associate Professor"/>
    <s v="n/a"/>
    <s v="Mass Customer"/>
    <s v="N"/>
    <s v="No"/>
    <n v="7"/>
    <m/>
  </r>
  <r>
    <n v="3169"/>
    <n v="25"/>
    <x v="1191"/>
    <d v="2017-12-04T00:00:00"/>
    <n v="26"/>
    <b v="1"/>
    <s v="Approved"/>
    <s v="Giant Bicycles"/>
    <s v="Road"/>
    <s v="medium"/>
    <s v="medium"/>
    <n v="1538.99"/>
    <n v="829.65"/>
    <d v="2016-02-04T00:00:00"/>
    <n v="709.34"/>
    <s v="F"/>
    <n v="48"/>
    <d v="2001-01-11T00:00:00"/>
    <n v="19.489975501014712"/>
    <s v="Marketing Assistant"/>
    <s v="Manufacturing"/>
    <s v="Affluent Customer"/>
    <s v="N"/>
    <s v="No"/>
    <n v="2"/>
    <m/>
  </r>
  <r>
    <n v="3757"/>
    <n v="4"/>
    <x v="1192"/>
    <d v="2017-12-04T00:00:00"/>
    <n v="26"/>
    <b v="1"/>
    <s v="Approved"/>
    <s v="Giant Bicycles"/>
    <s v="Standard"/>
    <s v="high"/>
    <s v="medium"/>
    <n v="1129.1300000000001"/>
    <n v="677.48"/>
    <d v="2005-08-09T00:00:00"/>
    <n v="451.65000000000009"/>
    <s v="F"/>
    <n v="96"/>
    <d v="1994-07-16T00:00:00"/>
    <n v="25.985865911973615"/>
    <s v="Food Chemist"/>
    <s v="Health"/>
    <s v="Affluent Customer"/>
    <s v="N"/>
    <s v="No"/>
    <n v="8"/>
    <m/>
  </r>
  <r>
    <n v="4203"/>
    <n v="17"/>
    <x v="1193"/>
    <d v="2017-12-04T00:00:00"/>
    <n v="26"/>
    <b v="1"/>
    <s v="Approved"/>
    <s v="Solex"/>
    <s v="Standard"/>
    <s v="high"/>
    <s v="medium"/>
    <n v="1024.6600000000001"/>
    <n v="614.79999999999995"/>
    <d v="2013-03-12T00:00:00"/>
    <n v="409.86000000000013"/>
    <s v="M"/>
    <n v="12"/>
    <d v="1977-06-13T00:00:00"/>
    <n v="43.087235774987313"/>
    <s v="VP Accounting"/>
    <s v="Financial Services"/>
    <s v="Mass Customer"/>
    <s v="N"/>
    <s v="Yes"/>
    <n v="16"/>
    <m/>
  </r>
  <r>
    <n v="4431"/>
    <n v="90"/>
    <x v="1194"/>
    <d v="2017-12-04T00:00:00"/>
    <n v="26"/>
    <b v="0"/>
    <s v="Approved"/>
    <s v="Norco Bicycles"/>
    <s v="Standard"/>
    <s v="low"/>
    <s v="medium"/>
    <n v="363.01"/>
    <n v="290.41000000000003"/>
    <d v="2004-01-16T00:00:00"/>
    <n v="72.599999999999966"/>
    <s v="F"/>
    <n v="47"/>
    <d v="1992-04-12T00:00:00"/>
    <n v="28.246139884576355"/>
    <s v="Financial Advisor"/>
    <s v="Financial Services"/>
    <s v="Mass Customer"/>
    <s v="N"/>
    <s v="Yes"/>
    <n v="8"/>
    <m/>
  </r>
  <r>
    <n v="4783"/>
    <n v="36"/>
    <x v="1195"/>
    <d v="2017-12-04T00:00:00"/>
    <n v="26"/>
    <b v="0"/>
    <s v="Approved"/>
    <s v="Solex"/>
    <s v="Standard"/>
    <s v="low"/>
    <s v="medium"/>
    <n v="945.04"/>
    <n v="507.58"/>
    <d v="1995-12-19T00:00:00"/>
    <n v="437.46"/>
    <s v="M"/>
    <n v="1"/>
    <d v="1964-07-28T00:00:00"/>
    <n v="55.972167281836626"/>
    <s v="Operator"/>
    <s v="Telecommunications"/>
    <s v="Affluent Customer"/>
    <s v="N"/>
    <s v="No"/>
    <n v="4"/>
    <m/>
  </r>
  <r>
    <n v="4903"/>
    <n v="82"/>
    <x v="1196"/>
    <d v="2017-12-04T00:00:00"/>
    <n v="26"/>
    <b v="0"/>
    <s v="Approved"/>
    <s v="Norco Bicycles"/>
    <s v="Standard"/>
    <s v="high"/>
    <s v="medium"/>
    <n v="1148.6400000000001"/>
    <n v="689.18"/>
    <d v="1993-04-20T00:00:00"/>
    <n v="459.46000000000015"/>
    <s v="F"/>
    <n v="52"/>
    <d v="1990-03-26T00:00:00"/>
    <n v="30.295454953069505"/>
    <s v="Design Engineer"/>
    <s v="Financial Services"/>
    <s v="Affluent Customer"/>
    <s v="N"/>
    <s v="Yes"/>
    <n v="11"/>
    <m/>
  </r>
  <r>
    <n v="5723"/>
    <n v="70"/>
    <x v="1197"/>
    <d v="2017-12-04T00:00:00"/>
    <n v="26"/>
    <b v="0"/>
    <s v="Approved"/>
    <s v="Trek Bicycles"/>
    <s v="Standard"/>
    <s v="high"/>
    <s v="medium"/>
    <n v="495.72"/>
    <n v="297.43"/>
    <d v="2011-01-10T00:00:00"/>
    <n v="198.29000000000002"/>
    <s v="M"/>
    <n v="57"/>
    <d v="1969-04-21T00:00:00"/>
    <n v="51.237920706494165"/>
    <s v="Account Representative IV"/>
    <s v="Manufacturing"/>
    <s v="Affluent Customer"/>
    <s v="N"/>
    <s v="Yes"/>
    <n v="18"/>
    <m/>
  </r>
  <r>
    <n v="5816"/>
    <n v="57"/>
    <x v="1198"/>
    <d v="2017-12-04T00:00:00"/>
    <n v="26"/>
    <b v="1"/>
    <s v="Approved"/>
    <s v="WeareA2B"/>
    <s v="Touring"/>
    <s v="medium"/>
    <s v="large"/>
    <n v="1890.39"/>
    <n v="260.14"/>
    <d v="1991-01-21T00:00:00"/>
    <n v="1630.25"/>
    <s v="M"/>
    <n v="23"/>
    <d v="1969-11-17T00:00:00"/>
    <n v="50.662578240740736"/>
    <s v="Librarian"/>
    <s v="Entertainment"/>
    <s v="Mass Customer"/>
    <s v="N"/>
    <s v="No"/>
    <n v="10"/>
    <m/>
  </r>
  <r>
    <n v="6488"/>
    <n v="17"/>
    <x v="1199"/>
    <d v="2017-12-04T00:00:00"/>
    <n v="26"/>
    <b v="0"/>
    <s v="Approved"/>
    <s v="WeareA2B"/>
    <s v="Touring"/>
    <s v="medium"/>
    <s v="large"/>
    <n v="1362.99"/>
    <n v="57.74"/>
    <d v="1999-07-26T00:00:00"/>
    <n v="1305.25"/>
    <s v="M"/>
    <n v="38"/>
    <d v="1976-07-19T00:00:00"/>
    <n v="43.988605638001012"/>
    <s v="Nurse Practicioner"/>
    <s v="n/a"/>
    <s v="High Net Worth"/>
    <s v="N"/>
    <s v="Yes"/>
    <n v="8"/>
    <m/>
  </r>
  <r>
    <n v="6641"/>
    <n v="92"/>
    <x v="108"/>
    <d v="2017-12-04T00:00:00"/>
    <n v="26"/>
    <b v="1"/>
    <s v="Approved"/>
    <s v="WeareA2B"/>
    <s v="Touring"/>
    <s v="medium"/>
    <s v="large"/>
    <n v="1890.39"/>
    <n v="260.14"/>
    <d v="1993-07-20T00:00:00"/>
    <n v="1630.25"/>
    <s v="M"/>
    <n v="50"/>
    <d v="1979-11-16T00:00:00"/>
    <n v="40.659838514713343"/>
    <s v="Account Coordinator"/>
    <s v="n/a"/>
    <s v="High Net Worth"/>
    <s v="N"/>
    <s v="Yes"/>
    <n v="7"/>
    <m/>
  </r>
  <r>
    <n v="7867"/>
    <n v="99"/>
    <x v="1200"/>
    <d v="2017-12-04T00:00:00"/>
    <n v="26"/>
    <b v="1"/>
    <s v="Approved"/>
    <s v="Trek Bicycles"/>
    <s v="Road"/>
    <s v="low"/>
    <s v="small"/>
    <n v="1720.7"/>
    <n v="1531.42"/>
    <d v="2006-10-01T00:00:00"/>
    <n v="189.27999999999997"/>
    <s v="M"/>
    <n v="29"/>
    <d v="1973-07-31T00:00:00"/>
    <n v="46.95846865169964"/>
    <s v="Human Resources Assistant III"/>
    <s v="Manufacturing"/>
    <s v="High Net Worth"/>
    <s v="N"/>
    <s v="No"/>
    <n v="14"/>
    <m/>
  </r>
  <r>
    <n v="8604"/>
    <n v="73"/>
    <x v="1201"/>
    <d v="2017-12-04T00:00:00"/>
    <n v="26"/>
    <b v="0"/>
    <s v="Approved"/>
    <s v="Solex"/>
    <s v="Standard"/>
    <s v="medium"/>
    <s v="medium"/>
    <n v="1945.43"/>
    <n v="333.18"/>
    <d v="2002-08-31T00:00:00"/>
    <n v="1612.25"/>
    <s v="M"/>
    <n v="46"/>
    <d v="1978-03-02T00:00:00"/>
    <n v="42.369427555809231"/>
    <s v="Assistant Professor"/>
    <s v="n/a"/>
    <s v="Mass Customer"/>
    <s v="N"/>
    <s v="Yes"/>
    <n v="18"/>
    <m/>
  </r>
  <r>
    <n v="8609"/>
    <n v="6"/>
    <x v="176"/>
    <d v="2017-12-04T00:00:00"/>
    <n v="26"/>
    <b v="0"/>
    <s v="Approved"/>
    <s v="Solex"/>
    <s v="Standard"/>
    <s v="high"/>
    <s v="medium"/>
    <n v="748.17"/>
    <n v="448.9"/>
    <d v="1991-11-10T00:00:00"/>
    <n v="299.27"/>
    <s v="F"/>
    <n v="4"/>
    <d v="1989-11-14T00:00:00"/>
    <n v="30.657098788685943"/>
    <s v="Analyst Programmer"/>
    <s v="Property"/>
    <s v="High Net Worth"/>
    <s v="N"/>
    <s v="No"/>
    <n v="17"/>
    <m/>
  </r>
  <r>
    <n v="8769"/>
    <n v="83"/>
    <x v="54"/>
    <d v="2017-12-04T00:00:00"/>
    <n v="26"/>
    <b v="0"/>
    <s v="Approved"/>
    <s v="Solex"/>
    <s v="Touring"/>
    <s v="medium"/>
    <s v="large"/>
    <n v="2083.94"/>
    <n v="675.03"/>
    <d v="2013-09-16T00:00:00"/>
    <n v="1408.91"/>
    <s v="M"/>
    <n v="46"/>
    <d v="1974-08-21T00:00:00"/>
    <n v="45.900934405124303"/>
    <s v="VP Accounting"/>
    <s v="Financial Services"/>
    <s v="Mass Customer"/>
    <s v="N"/>
    <s v="No"/>
    <n v="14"/>
    <m/>
  </r>
  <r>
    <n v="8935"/>
    <n v="66"/>
    <x v="735"/>
    <d v="2017-12-04T00:00:00"/>
    <n v="26"/>
    <b v="0"/>
    <s v="Approved"/>
    <s v="Solex"/>
    <s v="Standard"/>
    <s v="medium"/>
    <s v="medium"/>
    <n v="1163.8900000000001"/>
    <n v="589.27"/>
    <d v="2016-07-09T00:00:00"/>
    <n v="574.62000000000012"/>
    <s v="M"/>
    <n v="13"/>
    <d v="1956-09-25T00:00:00"/>
    <n v="63.816002898274988"/>
    <s v="Administrative Officer"/>
    <s v="Property"/>
    <s v="High Net Worth"/>
    <s v="N"/>
    <s v="No"/>
    <n v="17"/>
    <m/>
  </r>
  <r>
    <n v="8948"/>
    <n v="1"/>
    <x v="1202"/>
    <d v="2017-12-04T00:00:00"/>
    <n v="26"/>
    <b v="1"/>
    <s v="Approved"/>
    <s v="Giant Bicycles"/>
    <s v="Standard"/>
    <s v="medium"/>
    <s v="medium"/>
    <n v="1403.5"/>
    <n v="954.82"/>
    <d v="2011-04-16T00:00:00"/>
    <n v="448.67999999999995"/>
    <s v="F"/>
    <n v="39"/>
    <d v="1959-08-02T00:00:00"/>
    <n v="60.96394810375444"/>
    <s v="Design Engineer"/>
    <s v="Retail"/>
    <s v="Mass Customer"/>
    <s v="N"/>
    <s v="Yes"/>
    <n v="13"/>
    <m/>
  </r>
  <r>
    <n v="9202"/>
    <n v="44"/>
    <x v="1168"/>
    <d v="2017-12-04T00:00:00"/>
    <n v="26"/>
    <b v="1"/>
    <s v="Approved"/>
    <s v="WeareA2B"/>
    <s v="Standard"/>
    <s v="medium"/>
    <s v="medium"/>
    <n v="1769.64"/>
    <n v="108.76"/>
    <d v="2011-05-09T00:00:00"/>
    <n v="1660.88"/>
    <s v="M"/>
    <n v="93"/>
    <d v="1977-02-01T00:00:00"/>
    <n v="43.448879610603754"/>
    <s v="Nurse Practicioner"/>
    <s v="Retail"/>
    <s v="Affluent Customer"/>
    <s v="N"/>
    <s v="No"/>
    <n v="14"/>
    <m/>
  </r>
  <r>
    <n v="9441"/>
    <n v="44"/>
    <x v="288"/>
    <d v="2017-12-04T00:00:00"/>
    <n v="26"/>
    <b v="1"/>
    <s v="Approved"/>
    <s v="WeareA2B"/>
    <s v="Standard"/>
    <s v="medium"/>
    <s v="medium"/>
    <n v="1769.64"/>
    <n v="108.76"/>
    <d v="1993-04-12T00:00:00"/>
    <n v="1660.88"/>
    <s v="F"/>
    <n v="84"/>
    <d v="1998-08-02T00:00:00"/>
    <n v="21.936550843480465"/>
    <s v="Quality Engineer"/>
    <s v="Health"/>
    <s v="Mass Customer"/>
    <s v="N"/>
    <s v="Yes"/>
    <n v="1"/>
    <m/>
  </r>
  <r>
    <n v="9555"/>
    <n v="57"/>
    <x v="410"/>
    <d v="2017-12-04T00:00:00"/>
    <n v="26"/>
    <b v="1"/>
    <s v="Approved"/>
    <s v="WeareA2B"/>
    <s v="Touring"/>
    <s v="medium"/>
    <s v="large"/>
    <n v="1890.39"/>
    <n v="260.14"/>
    <d v="1991-01-21T00:00:00"/>
    <n v="1630.25"/>
    <s v="U"/>
    <n v="9"/>
    <d v="1899-12-30T00:00:00"/>
    <n v="0"/>
    <s v="Executive Secretary"/>
    <s v="IT"/>
    <s v="Mass Customer"/>
    <s v="N"/>
    <s v="No"/>
    <n v="0"/>
    <m/>
  </r>
  <r>
    <n v="9770"/>
    <n v="17"/>
    <x v="1203"/>
    <d v="2017-12-04T00:00:00"/>
    <n v="26"/>
    <b v="1"/>
    <s v="Approved"/>
    <s v="Solex"/>
    <s v="Standard"/>
    <s v="high"/>
    <s v="medium"/>
    <n v="1024.6600000000001"/>
    <n v="614.79999999999995"/>
    <d v="1996-11-09T00:00:00"/>
    <n v="409.86000000000013"/>
    <s v="M"/>
    <n v="1"/>
    <d v="1994-11-27T00:00:00"/>
    <n v="25.618742624302381"/>
    <s v="Help Desk Operator"/>
    <s v="Manufacturing"/>
    <s v="Mass Customer"/>
    <s v="N"/>
    <s v="Yes"/>
    <n v="7"/>
    <m/>
  </r>
  <r>
    <n v="10241"/>
    <n v="28"/>
    <x v="1204"/>
    <d v="2017-12-04T00:00:00"/>
    <n v="26"/>
    <b v="0"/>
    <s v="Approved"/>
    <s v="Norco Bicycles"/>
    <s v="Standard"/>
    <s v="medium"/>
    <s v="small"/>
    <n v="1216.1400000000001"/>
    <n v="1082.3599999999999"/>
    <d v="1991-08-05T00:00:00"/>
    <n v="133.7800000000002"/>
    <s v="F"/>
    <n v="44"/>
    <d v="1986-10-23T00:00:00"/>
    <n v="33.720112487316079"/>
    <s v="Computer Systems Analyst IV"/>
    <s v="Property"/>
    <s v="Mass Customer"/>
    <s v="N"/>
    <s v="No"/>
    <n v="18"/>
    <m/>
  </r>
  <r>
    <n v="10365"/>
    <n v="36"/>
    <x v="1205"/>
    <d v="2017-12-04T00:00:00"/>
    <n v="26"/>
    <b v="1"/>
    <s v="Approved"/>
    <s v="Solex"/>
    <s v="Standard"/>
    <s v="low"/>
    <s v="medium"/>
    <n v="945.04"/>
    <n v="507.58"/>
    <d v="1999-12-04T00:00:00"/>
    <n v="437.46"/>
    <s v="F"/>
    <n v="46"/>
    <d v="1987-06-25T00:00:00"/>
    <n v="33.048879610603755"/>
    <s v="Sales Associate"/>
    <s v="Financial Services"/>
    <s v="Mass Customer"/>
    <s v="N"/>
    <s v="Yes"/>
    <n v="18"/>
    <m/>
  </r>
  <r>
    <n v="11150"/>
    <n v="44"/>
    <x v="896"/>
    <d v="2017-12-04T00:00:00"/>
    <n v="26"/>
    <b v="1"/>
    <s v="Approved"/>
    <s v="WeareA2B"/>
    <s v="Standard"/>
    <s v="medium"/>
    <s v="medium"/>
    <n v="1769.64"/>
    <n v="108.76"/>
    <d v="2011-05-09T00:00:00"/>
    <n v="1660.88"/>
    <s v="M"/>
    <n v="43"/>
    <d v="1967-11-15T00:00:00"/>
    <n v="52.670797418822929"/>
    <s v="Legal Assistant"/>
    <s v="Health"/>
    <s v="Mass Customer"/>
    <s v="N"/>
    <s v="No"/>
    <n v="7"/>
    <m/>
  </r>
  <r>
    <n v="11376"/>
    <n v="80"/>
    <x v="6"/>
    <d v="2017-12-04T00:00:00"/>
    <n v="26"/>
    <b v="1"/>
    <s v="Approved"/>
    <s v="OHM Cycles"/>
    <s v="Touring"/>
    <s v="low"/>
    <s v="medium"/>
    <n v="1073.07"/>
    <n v="933.84"/>
    <d v="2015-08-02T00:00:00"/>
    <n v="139.2299999999999"/>
    <s v="F"/>
    <n v="54"/>
    <d v="1954-08-16T00:00:00"/>
    <n v="65.928331665398275"/>
    <s v="Research Nurse"/>
    <s v="Health"/>
    <s v="Affluent Customer"/>
    <s v="N"/>
    <s v="Yes"/>
    <n v="13"/>
    <m/>
  </r>
  <r>
    <n v="11418"/>
    <n v="20"/>
    <x v="358"/>
    <d v="2017-12-04T00:00:00"/>
    <n v="26"/>
    <b v="1"/>
    <s v="Approved"/>
    <s v="Trek Bicycles"/>
    <s v="Standard"/>
    <s v="medium"/>
    <s v="small"/>
    <n v="1775.81"/>
    <n v="1580.47"/>
    <d v="2011-05-07T00:00:00"/>
    <n v="195.33999999999992"/>
    <s v="F"/>
    <n v="10"/>
    <d v="1966-08-17T00:00:00"/>
    <n v="53.917372761288682"/>
    <s v="Senior Developer"/>
    <s v="Financial Services"/>
    <s v="Mass Customer"/>
    <s v="N"/>
    <s v="Yes"/>
    <n v="4"/>
    <m/>
  </r>
  <r>
    <n v="11905"/>
    <n v="23"/>
    <x v="1206"/>
    <d v="2017-12-04T00:00:00"/>
    <n v="26"/>
    <b v="1"/>
    <s v="Approved"/>
    <s v="Norco Bicycles"/>
    <s v="Standard"/>
    <s v="medium"/>
    <s v="medium"/>
    <n v="1198.46"/>
    <n v="381.1"/>
    <d v="2000-11-03T00:00:00"/>
    <n v="817.36"/>
    <s v="M"/>
    <n v="18"/>
    <d v="1974-03-07T00:00:00"/>
    <n v="46.358468651699646"/>
    <s v="Account Coordinator"/>
    <s v="Property"/>
    <s v="High Net Worth"/>
    <s v="N"/>
    <s v="Yes"/>
    <n v="11"/>
    <m/>
  </r>
  <r>
    <n v="12564"/>
    <n v="70"/>
    <x v="423"/>
    <d v="2017-12-04T00:00:00"/>
    <n v="26"/>
    <b v="1"/>
    <s v="Approved"/>
    <s v="Trek Bicycles"/>
    <s v="Standard"/>
    <s v="high"/>
    <s v="medium"/>
    <n v="495.72"/>
    <n v="297.43"/>
    <d v="2011-01-10T00:00:00"/>
    <n v="198.29000000000002"/>
    <s v="F"/>
    <n v="2"/>
    <d v="1958-11-28T00:00:00"/>
    <n v="61.640660432521564"/>
    <s v="Legal Assistant"/>
    <s v="Manufacturing"/>
    <s v="Affluent Customer"/>
    <s v="N"/>
    <s v="Yes"/>
    <n v="6"/>
    <m/>
  </r>
  <r>
    <n v="13001"/>
    <n v="63"/>
    <x v="1207"/>
    <d v="2017-12-04T00:00:00"/>
    <n v="26"/>
    <b v="1"/>
    <s v="Approved"/>
    <s v="Solex"/>
    <s v="Standard"/>
    <s v="medium"/>
    <s v="medium"/>
    <n v="1483.2"/>
    <n v="99.59"/>
    <d v="2004-08-17T00:00:00"/>
    <n v="1383.6100000000001"/>
    <s v="F"/>
    <n v="11"/>
    <d v="1988-06-22T00:00:00"/>
    <n v="32.054359062658548"/>
    <s v="Assistant Manager"/>
    <s v="Retail"/>
    <s v="Mass Customer"/>
    <s v="N"/>
    <s v="No"/>
    <n v="10"/>
    <m/>
  </r>
  <r>
    <n v="13694"/>
    <n v="49"/>
    <x v="739"/>
    <d v="2017-12-04T00:00:00"/>
    <n v="26"/>
    <b v="1"/>
    <s v="Approved"/>
    <s v="Solex"/>
    <s v="Standard"/>
    <s v="medium"/>
    <s v="large"/>
    <n v="1061.56"/>
    <n v="733.58"/>
    <d v="1993-07-20T00:00:00"/>
    <n v="327.9799999999999"/>
    <s v="M"/>
    <n v="89"/>
    <d v="1964-09-02T00:00:00"/>
    <n v="55.873537144850324"/>
    <s v="VP Product Management"/>
    <s v="n/a"/>
    <s v="High Net Worth"/>
    <s v="N"/>
    <s v="No"/>
    <n v="10"/>
    <m/>
  </r>
  <r>
    <n v="14150"/>
    <n v="41"/>
    <x v="397"/>
    <d v="2017-12-04T00:00:00"/>
    <n v="26"/>
    <b v="0"/>
    <s v="Approved"/>
    <s v="Solex"/>
    <s v="Road"/>
    <s v="medium"/>
    <s v="medium"/>
    <n v="416.98"/>
    <n v="312.74"/>
    <d v="1993-04-12T00:00:00"/>
    <n v="104.24000000000001"/>
    <s v="M"/>
    <n v="19"/>
    <d v="1980-06-19T00:00:00"/>
    <n v="40.068057692795534"/>
    <s v="Chief Design Engineer"/>
    <s v="Health"/>
    <s v="Mass Customer"/>
    <s v="N"/>
    <s v="Yes"/>
    <n v="4"/>
    <m/>
  </r>
  <r>
    <n v="17554"/>
    <n v="68"/>
    <x v="1208"/>
    <d v="2017-12-04T00:00:00"/>
    <n v="26"/>
    <b v="1"/>
    <s v="Approved"/>
    <s v="OHM Cycles"/>
    <s v="Standard"/>
    <s v="medium"/>
    <s v="medium"/>
    <n v="1636.9"/>
    <n v="44.71"/>
    <d v="2015-04-11T00:00:00"/>
    <n v="1592.19"/>
    <s v="F"/>
    <n v="7"/>
    <d v="1973-07-29T00:00:00"/>
    <n v="46.96394810375444"/>
    <s v="Software Consultant"/>
    <s v="Telecommunications"/>
    <s v="Mass Customer"/>
    <s v="N"/>
    <s v="Yes"/>
    <n v="15"/>
    <m/>
  </r>
  <r>
    <n v="17764"/>
    <n v="49"/>
    <x v="1209"/>
    <d v="2017-12-04T00:00:00"/>
    <n v="26"/>
    <b v="1"/>
    <s v="Approved"/>
    <s v="Trek Bicycles"/>
    <s v="Road"/>
    <s v="medium"/>
    <s v="medium"/>
    <n v="533.51"/>
    <n v="400.13"/>
    <d v="1991-01-21T00:00:00"/>
    <n v="133.38"/>
    <s v="F"/>
    <n v="39"/>
    <d v="1994-06-20T00:00:00"/>
    <n v="26.057098788685945"/>
    <s v="Senior Financial Analyst"/>
    <s v="Financial Services"/>
    <s v="Mass Customer"/>
    <s v="N"/>
    <s v="Yes"/>
    <n v="1"/>
    <m/>
  </r>
  <r>
    <n v="18140"/>
    <n v="4"/>
    <x v="1210"/>
    <d v="2017-12-04T00:00:00"/>
    <n v="26"/>
    <b v="0"/>
    <s v="Approved"/>
    <s v="Giant Bicycles"/>
    <s v="Standard"/>
    <s v="high"/>
    <s v="medium"/>
    <n v="1129.1300000000001"/>
    <n v="677.48"/>
    <d v="2004-09-28T00:00:00"/>
    <n v="451.65000000000009"/>
    <s v="F"/>
    <n v="71"/>
    <d v="1964-08-04T00:00:00"/>
    <n v="55.952989199644847"/>
    <s v="Assistant Professor"/>
    <s v="n/a"/>
    <s v="Mass Customer"/>
    <s v="N"/>
    <s v="Yes"/>
    <n v="9"/>
    <m/>
  </r>
  <r>
    <n v="18301"/>
    <n v="15"/>
    <x v="587"/>
    <d v="2017-12-04T00:00:00"/>
    <n v="26"/>
    <b v="1"/>
    <s v="Approved"/>
    <s v="WeareA2B"/>
    <s v="Standard"/>
    <s v="medium"/>
    <s v="medium"/>
    <n v="1292.8399999999999"/>
    <n v="13.44"/>
    <d v="2009-04-12T00:00:00"/>
    <n v="1279.3999999999999"/>
    <s v="F"/>
    <n v="71"/>
    <d v="1969-08-12T00:00:00"/>
    <n v="50.928331665398275"/>
    <s v="Chief Design Engineer"/>
    <s v="Retail"/>
    <s v="High Net Worth"/>
    <s v="N"/>
    <s v="No"/>
    <n v="12"/>
    <m/>
  </r>
  <r>
    <n v="19026"/>
    <n v="64"/>
    <x v="976"/>
    <d v="2017-12-04T00:00:00"/>
    <n v="26"/>
    <b v="0"/>
    <s v="Approved"/>
    <s v="Trek Bicycles"/>
    <s v="Standard"/>
    <s v="medium"/>
    <s v="large"/>
    <n v="1469.44"/>
    <n v="596.54999999999995"/>
    <d v="2005-10-22T00:00:00"/>
    <n v="872.8900000000001"/>
    <s v="F"/>
    <n v="19"/>
    <d v="1979-10-09T00:00:00"/>
    <n v="40.763948103754437"/>
    <s v="Social Worker"/>
    <s v="Health"/>
    <s v="Mass Customer"/>
    <s v="N"/>
    <s v="Yes"/>
    <n v="14"/>
    <m/>
  </r>
  <r>
    <n v="19295"/>
    <n v="1"/>
    <x v="813"/>
    <d v="2017-12-04T00:00:00"/>
    <n v="26"/>
    <b v="1"/>
    <s v="Approved"/>
    <s v="Giant Bicycles"/>
    <s v="Standard"/>
    <s v="medium"/>
    <s v="medium"/>
    <n v="1403.5"/>
    <n v="954.82"/>
    <d v="1997-08-25T00:00:00"/>
    <n v="448.67999999999995"/>
    <s v="F"/>
    <n v="19"/>
    <d v="1963-01-31T00:00:00"/>
    <n v="57.46257824074074"/>
    <s v="Recruiting Manager"/>
    <s v="n/a"/>
    <s v="Mass Customer"/>
    <s v="N"/>
    <s v="No"/>
    <n v="16"/>
    <m/>
  </r>
  <r>
    <n v="1475"/>
    <n v="12"/>
    <x v="1211"/>
    <d v="2017-06-17T00:00:00"/>
    <m/>
    <b v="1"/>
    <s v="Cancelled"/>
    <s v="Giant Bicycles"/>
    <s v="Standard"/>
    <s v="medium"/>
    <s v="large"/>
    <n v="1765.3"/>
    <n v="709.48"/>
    <n v="38193"/>
    <m/>
    <m/>
    <m/>
    <m/>
    <m/>
    <m/>
    <m/>
    <m/>
    <m/>
    <m/>
    <m/>
    <m/>
  </r>
  <r>
    <n v="19728"/>
    <n v="82"/>
    <x v="1212"/>
    <d v="2017-12-04T00:00:00"/>
    <n v="26"/>
    <b v="0"/>
    <s v="Approved"/>
    <s v="Norco Bicycles"/>
    <s v="Standard"/>
    <s v="high"/>
    <s v="medium"/>
    <n v="1148.6400000000001"/>
    <n v="689.18"/>
    <d v="2015-08-10T00:00:00"/>
    <n v="459.46000000000015"/>
    <s v="M"/>
    <n v="45"/>
    <d v="1992-06-24T00:00:00"/>
    <n v="28.046139884576355"/>
    <s v="Recruiter"/>
    <s v="Property"/>
    <s v="Mass Customer"/>
    <s v="N"/>
    <s v="No"/>
    <n v="6"/>
    <m/>
  </r>
  <r>
    <n v="19813"/>
    <n v="57"/>
    <x v="1213"/>
    <d v="2017-12-04T00:00:00"/>
    <n v="26"/>
    <b v="0"/>
    <s v="Approved"/>
    <s v="WeareA2B"/>
    <s v="Touring"/>
    <s v="medium"/>
    <s v="large"/>
    <n v="1890.39"/>
    <n v="260.14"/>
    <d v="1991-01-21T00:00:00"/>
    <n v="1630.25"/>
    <s v="F"/>
    <n v="59"/>
    <d v="1985-12-19T00:00:00"/>
    <n v="34.563948103754434"/>
    <n v="0"/>
    <s v="n/a"/>
    <s v="Mass Customer"/>
    <s v="N"/>
    <s v="No"/>
    <n v="11"/>
    <m/>
  </r>
  <r>
    <n v="252"/>
    <n v="78"/>
    <x v="1214"/>
    <d v="2017-12-03T00:00:00"/>
    <n v="27"/>
    <b v="0"/>
    <s v="Approved"/>
    <s v="Giant Bicycles"/>
    <s v="Standard"/>
    <s v="medium"/>
    <s v="large"/>
    <n v="1765.3"/>
    <n v="709.48"/>
    <d v="2013-09-16T00:00:00"/>
    <n v="1055.82"/>
    <s v="M"/>
    <n v="27"/>
    <d v="2000-02-24T00:00:00"/>
    <n v="20.372167281836628"/>
    <s v="Web Developer III"/>
    <s v="Manufacturing"/>
    <s v="Affluent Customer"/>
    <s v="N"/>
    <s v="Yes"/>
    <n v="2"/>
    <m/>
  </r>
  <r>
    <n v="493"/>
    <n v="44"/>
    <x v="502"/>
    <d v="2017-12-03T00:00:00"/>
    <n v="27"/>
    <b v="1"/>
    <s v="Approved"/>
    <s v="WeareA2B"/>
    <s v="Standard"/>
    <s v="medium"/>
    <s v="medium"/>
    <n v="1769.64"/>
    <n v="108.76"/>
    <d v="2006-02-02T00:00:00"/>
    <n v="1660.88"/>
    <s v="M"/>
    <n v="42"/>
    <d v="1982-07-28T00:00:00"/>
    <n v="37.96120837772704"/>
    <s v="Media Manager III"/>
    <s v="Property"/>
    <s v="Mass Customer"/>
    <s v="N"/>
    <s v="Yes"/>
    <n v="15"/>
    <m/>
  </r>
  <r>
    <n v="536"/>
    <n v="36"/>
    <x v="1203"/>
    <d v="2017-12-03T00:00:00"/>
    <n v="27"/>
    <b v="1"/>
    <s v="Approved"/>
    <s v="Solex"/>
    <s v="Standard"/>
    <s v="low"/>
    <s v="medium"/>
    <n v="945.04"/>
    <n v="507.58"/>
    <d v="2008-03-19T00:00:00"/>
    <n v="437.46"/>
    <s v="M"/>
    <n v="1"/>
    <d v="1994-11-27T00:00:00"/>
    <n v="25.618742624302381"/>
    <s v="Help Desk Operator"/>
    <s v="Manufacturing"/>
    <s v="Mass Customer"/>
    <s v="N"/>
    <s v="Yes"/>
    <n v="7"/>
    <m/>
  </r>
  <r>
    <n v="543"/>
    <n v="45"/>
    <x v="1215"/>
    <d v="2017-12-03T00:00:00"/>
    <n v="27"/>
    <b v="0"/>
    <s v="Approved"/>
    <s v="Trek Bicycles"/>
    <s v="Road"/>
    <s v="low"/>
    <s v="medium"/>
    <n v="980.37"/>
    <n v="234.43"/>
    <d v="2004-09-28T00:00:00"/>
    <n v="745.94"/>
    <s v="F"/>
    <n v="63"/>
    <d v="1991-02-28T00:00:00"/>
    <n v="29.366687829781835"/>
    <s v="Technical Writer"/>
    <s v="Manufacturing"/>
    <s v="High Net Worth"/>
    <s v="N"/>
    <s v="No"/>
    <n v="9"/>
    <m/>
  </r>
  <r>
    <n v="719"/>
    <n v="95"/>
    <x v="1216"/>
    <d v="2017-12-03T00:00:00"/>
    <n v="27"/>
    <b v="0"/>
    <s v="Approved"/>
    <s v="OHM Cycles"/>
    <s v="Touring"/>
    <s v="low"/>
    <s v="medium"/>
    <n v="1073.07"/>
    <n v="933.84"/>
    <d v="2015-08-10T00:00:00"/>
    <n v="139.2299999999999"/>
    <s v="F"/>
    <n v="6"/>
    <d v="1997-10-12T00:00:00"/>
    <n v="22.742030295535258"/>
    <s v="VP Product Management"/>
    <s v="Health"/>
    <s v="High Net Worth"/>
    <s v="N"/>
    <s v="Yes"/>
    <n v="1"/>
    <m/>
  </r>
  <r>
    <n v="1030"/>
    <n v="49"/>
    <x v="1217"/>
    <d v="2017-12-03T00:00:00"/>
    <n v="27"/>
    <b v="0"/>
    <s v="Approved"/>
    <s v="Trek Bicycles"/>
    <s v="Road"/>
    <s v="medium"/>
    <s v="medium"/>
    <n v="533.51"/>
    <n v="400.13"/>
    <d v="1997-02-09T00:00:00"/>
    <n v="133.38"/>
    <s v="F"/>
    <n v="76"/>
    <d v="1983-01-29T00:00:00"/>
    <n v="37.454359062658547"/>
    <s v="Speech Pathologist"/>
    <s v="Manufacturing"/>
    <s v="Mass Customer"/>
    <s v="N"/>
    <s v="Yes"/>
    <n v="4"/>
    <m/>
  </r>
  <r>
    <n v="1237"/>
    <n v="35"/>
    <x v="1218"/>
    <d v="2017-12-03T00:00:00"/>
    <n v="27"/>
    <b v="1"/>
    <s v="Approved"/>
    <s v="Giant Bicycles"/>
    <s v="Standard"/>
    <s v="medium"/>
    <s v="medium"/>
    <n v="1403.5"/>
    <n v="954.82"/>
    <d v="2016-11-14T00:00:00"/>
    <n v="448.67999999999995"/>
    <s v="F"/>
    <n v="70"/>
    <d v="1983-07-22T00:00:00"/>
    <n v="36.977646733891426"/>
    <s v="Senior Developer"/>
    <s v="Health"/>
    <s v="High Net Worth"/>
    <s v="N"/>
    <s v="Yes"/>
    <n v="3"/>
    <m/>
  </r>
  <r>
    <n v="1518"/>
    <n v="39"/>
    <x v="568"/>
    <d v="2017-12-03T00:00:00"/>
    <n v="27"/>
    <b v="0"/>
    <s v="Approved"/>
    <s v="Giant Bicycles"/>
    <s v="Standard"/>
    <s v="medium"/>
    <s v="large"/>
    <n v="1812.75"/>
    <n v="582.48"/>
    <d v="1993-04-12T00:00:00"/>
    <n v="1230.27"/>
    <s v="M"/>
    <n v="34"/>
    <d v="1997-08-12T00:00:00"/>
    <n v="22.909153583206493"/>
    <s v="Pharmacist"/>
    <s v="Health"/>
    <s v="Mass Customer"/>
    <s v="N"/>
    <s v="Yes"/>
    <n v="4"/>
    <m/>
  </r>
  <r>
    <n v="1690"/>
    <n v="64"/>
    <x v="433"/>
    <d v="2017-12-03T00:00:00"/>
    <n v="27"/>
    <b v="0"/>
    <s v="Approved"/>
    <s v="Trek Bicycles"/>
    <s v="Standard"/>
    <s v="medium"/>
    <s v="large"/>
    <n v="1469.44"/>
    <n v="596.54999999999995"/>
    <d v="1992-10-02T00:00:00"/>
    <n v="872.8900000000001"/>
    <s v="M"/>
    <n v="80"/>
    <d v="1979-12-13T00:00:00"/>
    <n v="40.585865911973613"/>
    <n v="0"/>
    <s v="Property"/>
    <s v="Mass Customer"/>
    <s v="N"/>
    <s v="Yes"/>
    <n v="13"/>
    <m/>
  </r>
  <r>
    <n v="2404"/>
    <n v="15"/>
    <x v="976"/>
    <d v="2017-12-03T00:00:00"/>
    <n v="27"/>
    <b v="1"/>
    <s v="Approved"/>
    <s v="Norco Bicycles"/>
    <s v="Standard"/>
    <s v="low"/>
    <s v="medium"/>
    <n v="958.74"/>
    <n v="748.9"/>
    <d v="1993-10-02T00:00:00"/>
    <n v="209.84000000000003"/>
    <s v="F"/>
    <n v="19"/>
    <d v="1979-10-09T00:00:00"/>
    <n v="40.763948103754437"/>
    <s v="Social Worker"/>
    <s v="Health"/>
    <s v="Mass Customer"/>
    <s v="N"/>
    <s v="Yes"/>
    <n v="14"/>
    <m/>
  </r>
  <r>
    <n v="2447"/>
    <n v="65"/>
    <x v="233"/>
    <d v="2017-12-03T00:00:00"/>
    <n v="27"/>
    <b v="1"/>
    <s v="Approved"/>
    <s v="WeareA2B"/>
    <s v="Standard"/>
    <s v="medium"/>
    <s v="medium"/>
    <n v="1807.45"/>
    <n v="778.69"/>
    <d v="2010-11-05T00:00:00"/>
    <n v="1028.76"/>
    <s v="M"/>
    <n v="57"/>
    <d v="1988-06-22T00:00:00"/>
    <n v="32.054359062658548"/>
    <n v="0"/>
    <s v="Financial Services"/>
    <s v="Mass Customer"/>
    <s v="N"/>
    <s v="Yes"/>
    <n v="13"/>
    <m/>
  </r>
  <r>
    <n v="3095"/>
    <n v="30"/>
    <x v="1219"/>
    <d v="2017-12-03T00:00:00"/>
    <n v="27"/>
    <b v="0"/>
    <s v="Approved"/>
    <s v="Solex"/>
    <s v="Standard"/>
    <s v="high"/>
    <s v="medium"/>
    <n v="748.17"/>
    <n v="448.9"/>
    <d v="1999-07-20T00:00:00"/>
    <n v="299.27"/>
    <s v="F"/>
    <n v="47"/>
    <d v="1974-07-06T00:00:00"/>
    <n v="46.026961802384577"/>
    <n v="0"/>
    <s v="Manufacturing"/>
    <s v="Mass Customer"/>
    <s v="N"/>
    <s v="Yes"/>
    <n v="22"/>
    <m/>
  </r>
  <r>
    <n v="3435"/>
    <n v="58"/>
    <x v="1220"/>
    <d v="2017-12-03T00:00:00"/>
    <n v="27"/>
    <b v="1"/>
    <s v="Approved"/>
    <s v="OHM Cycles"/>
    <s v="Road"/>
    <s v="medium"/>
    <s v="medium"/>
    <n v="1280.28"/>
    <n v="829.51"/>
    <d v="2001-11-25T00:00:00"/>
    <n v="450.77"/>
    <s v="F"/>
    <n v="32"/>
    <d v="1977-01-27T00:00:00"/>
    <n v="43.46257824074074"/>
    <n v="0"/>
    <s v="n/a"/>
    <s v="High Net Worth"/>
    <s v="N"/>
    <s v="No"/>
    <n v="5"/>
    <m/>
  </r>
  <r>
    <n v="3444"/>
    <n v="72"/>
    <x v="1221"/>
    <d v="2017-12-03T00:00:00"/>
    <n v="27"/>
    <b v="0"/>
    <s v="Approved"/>
    <s v="Norco Bicycles"/>
    <s v="Standard"/>
    <s v="medium"/>
    <s v="medium"/>
    <n v="360.4"/>
    <n v="270.3"/>
    <d v="2004-07-25T00:00:00"/>
    <n v="90.099999999999966"/>
    <s v="M"/>
    <n v="37"/>
    <d v="1964-07-08T00:00:00"/>
    <n v="56.026961802384577"/>
    <s v="Community Outreach Specialist"/>
    <s v="Retail"/>
    <s v="Mass Customer"/>
    <s v="N"/>
    <s v="Yes"/>
    <n v="11"/>
    <m/>
  </r>
  <r>
    <n v="3472"/>
    <n v="0"/>
    <x v="1222"/>
    <d v="2017-12-03T00:00:00"/>
    <n v="27"/>
    <b v="0"/>
    <s v="Approved"/>
    <s v="Norco Bicycles"/>
    <s v="Road"/>
    <s v="medium"/>
    <s v="medium"/>
    <n v="543.39"/>
    <n v="407.54"/>
    <d v="2016-11-22T00:00:00"/>
    <n v="135.84999999999997"/>
    <s v="F"/>
    <n v="65"/>
    <d v="1960-04-23T00:00:00"/>
    <n v="60.237920706494165"/>
    <n v="0"/>
    <s v="IT"/>
    <s v="High Net Worth"/>
    <s v="N"/>
    <s v="No"/>
    <n v="19"/>
    <m/>
  </r>
  <r>
    <n v="3610"/>
    <n v="0"/>
    <x v="1223"/>
    <d v="2017-12-03T00:00:00"/>
    <n v="27"/>
    <b v="0"/>
    <s v="Approved"/>
    <s v="Trek Bicycles"/>
    <s v="Road"/>
    <s v="medium"/>
    <s v="medium"/>
    <n v="290.62"/>
    <n v="215.14"/>
    <d v="1997-08-25T00:00:00"/>
    <n v="75.480000000000018"/>
    <s v="F"/>
    <n v="99"/>
    <d v="1967-04-07T00:00:00"/>
    <n v="53.279016596905123"/>
    <n v="0"/>
    <s v="Manufacturing"/>
    <s v="High Net Worth"/>
    <s v="N"/>
    <s v="Yes"/>
    <n v="11"/>
    <m/>
  </r>
  <r>
    <n v="4042"/>
    <n v="8"/>
    <x v="1224"/>
    <d v="2017-12-03T00:00:00"/>
    <n v="27"/>
    <b v="1"/>
    <s v="Approved"/>
    <s v="Solex"/>
    <s v="Road"/>
    <s v="medium"/>
    <s v="small"/>
    <n v="1703.52"/>
    <n v="1516.13"/>
    <d v="2011-04-16T00:00:00"/>
    <n v="187.38999999999987"/>
    <s v="M"/>
    <n v="73"/>
    <d v="1979-12-21T00:00:00"/>
    <n v="40.563948103754434"/>
    <n v="0"/>
    <s v="Manufacturing"/>
    <s v="Mass Customer"/>
    <s v="N"/>
    <s v="No"/>
    <n v="4"/>
    <m/>
  </r>
  <r>
    <n v="4092"/>
    <n v="0"/>
    <x v="1225"/>
    <d v="2017-12-03T00:00:00"/>
    <n v="27"/>
    <b v="0"/>
    <s v="Approved"/>
    <s v="WeareA2B"/>
    <s v="Standard"/>
    <s v="medium"/>
    <s v="medium"/>
    <n v="60.34"/>
    <n v="45.26"/>
    <d v="1993-07-15T00:00:00"/>
    <n v="15.080000000000005"/>
    <s v="M"/>
    <n v="27"/>
    <d v="1987-11-21T00:00:00"/>
    <n v="32.640660432521564"/>
    <s v="Office Assistant II"/>
    <s v="Property"/>
    <s v="High Net Worth"/>
    <s v="N"/>
    <s v="No"/>
    <n v="10"/>
    <m/>
  </r>
  <r>
    <n v="4237"/>
    <n v="80"/>
    <x v="501"/>
    <d v="2017-12-03T00:00:00"/>
    <n v="27"/>
    <b v="1"/>
    <s v="Approved"/>
    <s v="OHM Cycles"/>
    <s v="Touring"/>
    <s v="low"/>
    <s v="medium"/>
    <n v="1073.07"/>
    <n v="933.84"/>
    <d v="2015-08-10T00:00:00"/>
    <n v="139.2299999999999"/>
    <s v="F"/>
    <n v="90"/>
    <d v="1985-10-06T00:00:00"/>
    <n v="34.766687829781837"/>
    <s v="Desktop Support Technician"/>
    <s v="n/a"/>
    <s v="Mass Customer"/>
    <s v="N"/>
    <s v="Yes"/>
    <n v="12"/>
    <m/>
  </r>
  <r>
    <n v="5110"/>
    <n v="12"/>
    <x v="684"/>
    <d v="2017-12-03T00:00:00"/>
    <n v="27"/>
    <b v="1"/>
    <s v="Approved"/>
    <s v="WeareA2B"/>
    <s v="Standard"/>
    <s v="medium"/>
    <s v="medium"/>
    <n v="1231.1500000000001"/>
    <n v="161.6"/>
    <d v="2016-07-09T00:00:00"/>
    <n v="1069.5500000000002"/>
    <s v="F"/>
    <n v="9"/>
    <d v="1959-11-26T00:00:00"/>
    <n v="60.646139884576357"/>
    <s v="Structural Engineer"/>
    <s v="Financial Services"/>
    <s v="Mass Customer"/>
    <s v="N"/>
    <s v="Yes"/>
    <n v="5"/>
    <m/>
  </r>
  <r>
    <n v="5185"/>
    <n v="47"/>
    <x v="1226"/>
    <d v="2017-12-03T00:00:00"/>
    <n v="27"/>
    <b v="0"/>
    <s v="Approved"/>
    <s v="Trek Bicycles"/>
    <s v="Road"/>
    <s v="low"/>
    <s v="small"/>
    <n v="1720.7"/>
    <n v="1531.42"/>
    <d v="2014-07-28T00:00:00"/>
    <n v="189.27999999999997"/>
    <s v="M"/>
    <n v="4"/>
    <d v="1995-05-11T00:00:00"/>
    <n v="25.166687829781836"/>
    <s v="Software Engineer I"/>
    <s v="Financial Services"/>
    <s v="Mass Customer"/>
    <s v="N"/>
    <s v="Yes"/>
    <n v="2"/>
    <m/>
  </r>
  <r>
    <n v="5275"/>
    <n v="53"/>
    <x v="579"/>
    <d v="2017-12-03T00:00:00"/>
    <n v="27"/>
    <b v="1"/>
    <s v="Approved"/>
    <s v="OHM Cycles"/>
    <s v="Standard"/>
    <s v="medium"/>
    <s v="medium"/>
    <n v="795.34"/>
    <n v="101.58"/>
    <d v="1997-02-09T00:00:00"/>
    <n v="693.76"/>
    <s v="M"/>
    <n v="2"/>
    <d v="1953-12-30T00:00:00"/>
    <n v="66.555728925672241"/>
    <s v="Administrative Officer"/>
    <s v="Retail"/>
    <s v="Mass Customer"/>
    <s v="N"/>
    <s v="No"/>
    <n v="14"/>
    <m/>
  </r>
  <r>
    <n v="5543"/>
    <n v="31"/>
    <x v="1227"/>
    <d v="2017-12-03T00:00:00"/>
    <n v="27"/>
    <b v="1"/>
    <s v="Approved"/>
    <s v="Giant Bicycles"/>
    <s v="Standard"/>
    <s v="medium"/>
    <s v="medium"/>
    <n v="230.91"/>
    <n v="173.18"/>
    <d v="2006-11-10T00:00:00"/>
    <n v="57.72999999999999"/>
    <s v="M"/>
    <n v="72"/>
    <d v="1969-09-15T00:00:00"/>
    <n v="50.835180980466767"/>
    <s v="Librarian"/>
    <s v="Entertainment"/>
    <s v="Mass Customer"/>
    <s v="N"/>
    <s v="No"/>
    <n v="10"/>
    <m/>
  </r>
  <r>
    <n v="6210"/>
    <n v="0"/>
    <x v="52"/>
    <d v="2017-12-03T00:00:00"/>
    <n v="27"/>
    <b v="0"/>
    <s v="Approved"/>
    <s v="OHM Cycles"/>
    <s v="Standard"/>
    <s v="high"/>
    <s v="medium"/>
    <n v="227.88"/>
    <n v="136.72999999999999"/>
    <d v="2016-07-09T00:00:00"/>
    <n v="91.15"/>
    <s v="F"/>
    <n v="74"/>
    <d v="2000-01-25T00:00:00"/>
    <n v="20.454359062658547"/>
    <s v="Accounting Assistant I"/>
    <s v="Retail"/>
    <s v="High Net Worth"/>
    <s v="N"/>
    <s v="Yes"/>
    <n v="1"/>
    <m/>
  </r>
  <r>
    <n v="6630"/>
    <n v="77"/>
    <x v="1228"/>
    <d v="2017-12-03T00:00:00"/>
    <n v="27"/>
    <b v="0"/>
    <s v="Approved"/>
    <s v="WeareA2B"/>
    <s v="Standard"/>
    <s v="medium"/>
    <s v="medium"/>
    <n v="1769.64"/>
    <n v="108.76"/>
    <d v="2003-02-16T00:00:00"/>
    <n v="1660.88"/>
    <s v="M"/>
    <n v="52"/>
    <d v="1957-03-26T00:00:00"/>
    <n v="63.317372761288681"/>
    <n v="0"/>
    <s v="Manufacturing"/>
    <s v="High Net Worth"/>
    <s v="N"/>
    <s v="Yes"/>
    <n v="8"/>
    <m/>
  </r>
  <r>
    <n v="6686"/>
    <n v="22"/>
    <x v="527"/>
    <d v="2017-12-03T00:00:00"/>
    <n v="27"/>
    <b v="0"/>
    <s v="Approved"/>
    <s v="Solex"/>
    <s v="Standard"/>
    <s v="medium"/>
    <s v="medium"/>
    <n v="575.27"/>
    <n v="431.45"/>
    <d v="2016-02-04T00:00:00"/>
    <n v="143.82"/>
    <s v="M"/>
    <n v="12"/>
    <d v="1975-07-12T00:00:00"/>
    <n v="45.010523446220191"/>
    <s v="Librarian"/>
    <s v="Entertainment"/>
    <s v="High Net Worth"/>
    <s v="N"/>
    <s v="Yes"/>
    <n v="10"/>
    <m/>
  </r>
  <r>
    <n v="6942"/>
    <n v="21"/>
    <x v="284"/>
    <d v="2017-12-03T00:00:00"/>
    <n v="27"/>
    <b v="1"/>
    <s v="Approved"/>
    <s v="WeareA2B"/>
    <s v="Touring"/>
    <s v="medium"/>
    <s v="medium"/>
    <n v="1466.68"/>
    <n v="363.25"/>
    <d v="2003-08-05T00:00:00"/>
    <n v="1103.43"/>
    <s v="F"/>
    <n v="42"/>
    <d v="1990-02-10T00:00:00"/>
    <n v="30.416002898274986"/>
    <s v="Cost Accountant"/>
    <s v="Financial Services"/>
    <s v="High Net Worth"/>
    <s v="N"/>
    <s v="Yes"/>
    <n v="7"/>
    <m/>
  </r>
  <r>
    <n v="7058"/>
    <n v="7"/>
    <x v="1229"/>
    <d v="2017-12-03T00:00:00"/>
    <n v="27"/>
    <b v="0"/>
    <s v="Approved"/>
    <s v="Giant Bicycles"/>
    <s v="Standard"/>
    <s v="medium"/>
    <s v="small"/>
    <n v="1311.44"/>
    <n v="1167.18"/>
    <d v="2006-02-02T00:00:00"/>
    <n v="144.26"/>
    <s v="M"/>
    <n v="53"/>
    <d v="1963-12-23T00:00:00"/>
    <n v="56.569427555809234"/>
    <s v="Business Systems Development Analyst"/>
    <s v="n/a"/>
    <s v="High Net Worth"/>
    <s v="N"/>
    <s v="Yes"/>
    <n v="10"/>
    <m/>
  </r>
  <r>
    <n v="7928"/>
    <n v="47"/>
    <x v="1230"/>
    <d v="2017-12-03T00:00:00"/>
    <n v="27"/>
    <b v="0"/>
    <s v="Approved"/>
    <s v="Trek Bicycles"/>
    <s v="Road"/>
    <s v="low"/>
    <s v="small"/>
    <n v="1720.7"/>
    <n v="1531.42"/>
    <d v="2006-10-01T00:00:00"/>
    <n v="189.27999999999997"/>
    <s v="F"/>
    <n v="94"/>
    <d v="1998-01-06T00:00:00"/>
    <n v="22.506413857179094"/>
    <s v="Web Developer III"/>
    <s v="Financial Services"/>
    <s v="Mass Customer"/>
    <s v="N"/>
    <s v="No"/>
    <n v="3"/>
    <m/>
  </r>
  <r>
    <n v="8619"/>
    <n v="18"/>
    <x v="1231"/>
    <d v="2017-12-03T00:00:00"/>
    <n v="27"/>
    <b v="0"/>
    <s v="Approved"/>
    <s v="Solex"/>
    <s v="Standard"/>
    <s v="medium"/>
    <s v="medium"/>
    <n v="575.27"/>
    <n v="431.45"/>
    <d v="2013-03-12T00:00:00"/>
    <n v="143.82"/>
    <s v="M"/>
    <n v="34"/>
    <d v="1954-10-08T00:00:00"/>
    <n v="65.783126185946216"/>
    <n v="0"/>
    <s v="Financial Services"/>
    <s v="Mass Customer"/>
    <s v="N"/>
    <s v="No"/>
    <n v="10"/>
    <m/>
  </r>
  <r>
    <n v="8781"/>
    <n v="48"/>
    <x v="1232"/>
    <d v="2017-12-03T00:00:00"/>
    <n v="27"/>
    <b v="0"/>
    <s v="Approved"/>
    <s v="WeareA2B"/>
    <s v="Standard"/>
    <s v="medium"/>
    <s v="medium"/>
    <n v="1762.96"/>
    <n v="950.52"/>
    <d v="2012-04-10T00:00:00"/>
    <n v="812.44"/>
    <s v="F"/>
    <n v="82"/>
    <d v="1990-02-26T00:00:00"/>
    <n v="30.372167281836628"/>
    <s v="Account Coordinator"/>
    <s v="n/a"/>
    <s v="Mass Customer"/>
    <s v="N"/>
    <s v="Yes"/>
    <n v="12"/>
    <m/>
  </r>
  <r>
    <n v="9432"/>
    <n v="49"/>
    <x v="1233"/>
    <d v="2017-12-03T00:00:00"/>
    <n v="27"/>
    <b v="1"/>
    <s v="Approved"/>
    <s v="Trek Bicycles"/>
    <s v="Road"/>
    <s v="medium"/>
    <s v="medium"/>
    <n v="533.51"/>
    <n v="400.13"/>
    <d v="2012-06-04T00:00:00"/>
    <n v="133.38"/>
    <s v="M"/>
    <n v="49"/>
    <d v="1976-03-18T00:00:00"/>
    <n v="44.325591939370874"/>
    <s v="Administrative Officer"/>
    <s v="Financial Services"/>
    <s v="Affluent Customer"/>
    <s v="N"/>
    <s v="No"/>
    <n v="4"/>
    <m/>
  </r>
  <r>
    <n v="9488"/>
    <n v="1"/>
    <x v="42"/>
    <d v="2017-12-03T00:00:00"/>
    <n v="27"/>
    <b v="0"/>
    <s v="Approved"/>
    <s v="Giant Bicycles"/>
    <s v="Standard"/>
    <s v="medium"/>
    <s v="medium"/>
    <n v="1403.5"/>
    <n v="954.82"/>
    <d v="2012-12-02T00:00:00"/>
    <n v="448.67999999999995"/>
    <s v="F"/>
    <n v="24"/>
    <d v="1980-07-11T00:00:00"/>
    <n v="40.007783720192791"/>
    <s v="Help Desk Operator"/>
    <s v="Property"/>
    <s v="Mass Customer"/>
    <s v="N"/>
    <s v="Yes"/>
    <n v="10"/>
    <m/>
  </r>
  <r>
    <n v="11868"/>
    <n v="45"/>
    <x v="1234"/>
    <d v="2017-12-03T00:00:00"/>
    <n v="27"/>
    <b v="0"/>
    <s v="Approved"/>
    <s v="Solex"/>
    <s v="Standard"/>
    <s v="medium"/>
    <s v="medium"/>
    <n v="441.49"/>
    <n v="84.99"/>
    <d v="1993-04-12T00:00:00"/>
    <n v="356.5"/>
    <s v="M"/>
    <n v="50"/>
    <d v="1954-10-30T00:00:00"/>
    <n v="65.722852213343472"/>
    <n v="0"/>
    <s v="Health"/>
    <s v="Mass Customer"/>
    <s v="N"/>
    <s v="No"/>
    <n v="19"/>
    <m/>
  </r>
  <r>
    <n v="12531"/>
    <n v="50"/>
    <x v="1114"/>
    <d v="2017-12-03T00:00:00"/>
    <n v="27"/>
    <b v="1"/>
    <s v="Approved"/>
    <s v="WeareA2B"/>
    <s v="Standard"/>
    <s v="medium"/>
    <s v="small"/>
    <n v="175.89"/>
    <n v="131.91999999999999"/>
    <d v="2012-04-10T00:00:00"/>
    <n v="43.97"/>
    <s v="F"/>
    <n v="77"/>
    <d v="1979-10-03T00:00:00"/>
    <n v="40.780386459918823"/>
    <s v="Senior Quality Engineer"/>
    <s v="Property"/>
    <s v="Mass Customer"/>
    <s v="N"/>
    <s v="Yes"/>
    <n v="14"/>
    <m/>
  </r>
  <r>
    <n v="12587"/>
    <n v="5"/>
    <x v="1235"/>
    <d v="2017-12-03T00:00:00"/>
    <n v="27"/>
    <b v="1"/>
    <s v="Approved"/>
    <s v="Giant Bicycles"/>
    <s v="Standard"/>
    <s v="high"/>
    <s v="medium"/>
    <n v="1129.1300000000001"/>
    <n v="677.48"/>
    <d v="2004-08-17T00:00:00"/>
    <n v="451.65000000000009"/>
    <s v="F"/>
    <n v="28"/>
    <d v="1975-04-25T00:00:00"/>
    <n v="45.224222076357179"/>
    <s v="Senior Developer"/>
    <s v="Manufacturing"/>
    <s v="High Net Worth"/>
    <s v="N"/>
    <s v="Yes"/>
    <n v="16"/>
    <m/>
  </r>
  <r>
    <n v="12681"/>
    <n v="29"/>
    <x v="1236"/>
    <d v="2017-12-03T00:00:00"/>
    <n v="27"/>
    <b v="0"/>
    <s v="Approved"/>
    <s v="WeareA2B"/>
    <s v="Standard"/>
    <s v="medium"/>
    <s v="medium"/>
    <n v="1065.03"/>
    <n v="230.09"/>
    <d v="2013-06-09T00:00:00"/>
    <n v="834.93999999999994"/>
    <s v="F"/>
    <n v="0"/>
    <d v="1974-11-03T00:00:00"/>
    <n v="45.6981946790969"/>
    <s v="VP Accounting"/>
    <s v="Financial Services"/>
    <s v="High Net Worth"/>
    <s v="N"/>
    <s v="Yes"/>
    <n v="5"/>
    <m/>
  </r>
  <r>
    <n v="12702"/>
    <n v="0"/>
    <x v="1237"/>
    <d v="2017-12-03T00:00:00"/>
    <n v="27"/>
    <b v="1"/>
    <s v="Approved"/>
    <s v="OHM Cycles"/>
    <s v="Standard"/>
    <s v="high"/>
    <s v="medium"/>
    <n v="227.88"/>
    <n v="136.72999999999999"/>
    <d v="2004-08-17T00:00:00"/>
    <n v="91.15"/>
    <s v="F"/>
    <n v="5"/>
    <d v="1968-01-16T00:00:00"/>
    <n v="52.500934405124298"/>
    <s v="Marketing Assistant"/>
    <s v="Manufacturing"/>
    <s v="High Net Worth"/>
    <s v="N"/>
    <s v="Yes"/>
    <n v="8"/>
    <m/>
  </r>
  <r>
    <n v="13122"/>
    <n v="96"/>
    <x v="1238"/>
    <d v="2017-12-03T00:00:00"/>
    <n v="27"/>
    <b v="1"/>
    <s v="Approved"/>
    <s v="WeareA2B"/>
    <s v="Road"/>
    <s v="low"/>
    <s v="small"/>
    <n v="1172.78"/>
    <n v="1043.77"/>
    <d v="2002-10-10T00:00:00"/>
    <n v="129.01"/>
    <s v="M"/>
    <n v="56"/>
    <d v="1976-10-01T00:00:00"/>
    <n v="43.785865911973616"/>
    <s v="Editor"/>
    <s v="Financial Services"/>
    <s v="Mass Customer"/>
    <s v="N"/>
    <s v="No"/>
    <n v="5"/>
    <m/>
  </r>
  <r>
    <n v="13216"/>
    <n v="30"/>
    <x v="864"/>
    <d v="2017-12-03T00:00:00"/>
    <n v="27"/>
    <b v="0"/>
    <s v="Approved"/>
    <s v="OHM Cycles"/>
    <s v="Standard"/>
    <s v="medium"/>
    <s v="medium"/>
    <n v="1227.3399999999999"/>
    <n v="770.89"/>
    <d v="1994-08-10T00:00:00"/>
    <n v="456.44999999999993"/>
    <s v="U"/>
    <n v="32"/>
    <d v="1899-12-30T00:00:00"/>
    <n v="0"/>
    <s v="Office Assistant IV"/>
    <s v="IT"/>
    <s v="High Net Worth"/>
    <s v="N"/>
    <s v="No"/>
    <n v="0"/>
    <m/>
  </r>
  <r>
    <n v="13622"/>
    <n v="82"/>
    <x v="1239"/>
    <d v="2017-12-03T00:00:00"/>
    <n v="27"/>
    <b v="1"/>
    <s v="Approved"/>
    <s v="Norco Bicycles"/>
    <s v="Standard"/>
    <s v="high"/>
    <s v="medium"/>
    <n v="1148.6400000000001"/>
    <n v="689.18"/>
    <d v="2015-08-10T00:00:00"/>
    <n v="459.46000000000015"/>
    <s v="F"/>
    <n v="83"/>
    <d v="1956-05-03T00:00:00"/>
    <n v="64.213263172247594"/>
    <s v="Pharmacist"/>
    <s v="Health"/>
    <s v="Mass Customer"/>
    <s v="N"/>
    <s v="No"/>
    <n v="11"/>
    <m/>
  </r>
  <r>
    <n v="13669"/>
    <n v="12"/>
    <x v="1240"/>
    <d v="2017-12-03T00:00:00"/>
    <n v="27"/>
    <b v="0"/>
    <s v="Approved"/>
    <s v="Giant Bicycles"/>
    <s v="Standard"/>
    <s v="medium"/>
    <s v="large"/>
    <n v="1765.3"/>
    <n v="709.48"/>
    <d v="2004-07-25T00:00:00"/>
    <n v="1055.82"/>
    <s v="M"/>
    <n v="2"/>
    <d v="1993-01-09T00:00:00"/>
    <n v="27.500934405124301"/>
    <s v="Paralegal"/>
    <s v="Financial Services"/>
    <s v="High Net Worth"/>
    <s v="N"/>
    <s v="No"/>
    <n v="4"/>
    <m/>
  </r>
  <r>
    <n v="14006"/>
    <n v="14"/>
    <x v="720"/>
    <d v="2017-12-03T00:00:00"/>
    <n v="27"/>
    <b v="1"/>
    <s v="Approved"/>
    <s v="Solex"/>
    <s v="Standard"/>
    <s v="high"/>
    <s v="large"/>
    <n v="1842.92"/>
    <n v="1105.75"/>
    <d v="1995-10-24T00:00:00"/>
    <n v="737.17000000000007"/>
    <s v="F"/>
    <n v="55"/>
    <d v="1989-09-04T00:00:00"/>
    <n v="30.851619336631149"/>
    <s v="Help Desk Operator"/>
    <s v="IT"/>
    <s v="High Net Worth"/>
    <s v="N"/>
    <s v="No"/>
    <n v="8"/>
    <m/>
  </r>
  <r>
    <n v="14866"/>
    <n v="79"/>
    <x v="626"/>
    <d v="2017-12-03T00:00:00"/>
    <n v="27"/>
    <b v="1"/>
    <s v="Approved"/>
    <s v="Norco Bicycles"/>
    <s v="Standard"/>
    <s v="medium"/>
    <s v="medium"/>
    <n v="1555.58"/>
    <n v="818.01"/>
    <d v="2003-09-09T00:00:00"/>
    <n v="737.56999999999994"/>
    <s v="M"/>
    <n v="42"/>
    <d v="1978-08-07T00:00:00"/>
    <n v="41.936550843480468"/>
    <s v="Accountant IV"/>
    <s v="Manufacturing"/>
    <s v="Affluent Customer"/>
    <s v="N"/>
    <s v="No"/>
    <n v="16"/>
    <m/>
  </r>
  <r>
    <n v="15068"/>
    <n v="9"/>
    <x v="560"/>
    <d v="2017-12-03T00:00:00"/>
    <n v="27"/>
    <b v="0"/>
    <s v="Approved"/>
    <s v="OHM Cycles"/>
    <s v="Road"/>
    <s v="medium"/>
    <s v="medium"/>
    <n v="742.54"/>
    <n v="667.4"/>
    <d v="2003-08-05T00:00:00"/>
    <n v="75.139999999999986"/>
    <s v="M"/>
    <n v="55"/>
    <d v="1992-05-12T00:00:00"/>
    <n v="28.163948103754439"/>
    <s v="Speech Pathologist"/>
    <s v="Financial Services"/>
    <s v="Mass Customer"/>
    <s v="N"/>
    <s v="Yes"/>
    <n v="10"/>
    <m/>
  </r>
  <r>
    <n v="15817"/>
    <n v="0"/>
    <x v="1241"/>
    <d v="2017-12-03T00:00:00"/>
    <n v="27"/>
    <b v="1"/>
    <s v="Approved"/>
    <s v="OHM Cycles"/>
    <s v="Standard"/>
    <s v="high"/>
    <s v="medium"/>
    <n v="227.88"/>
    <n v="136.72999999999999"/>
    <d v="2003-02-07T00:00:00"/>
    <n v="91.15"/>
    <s v="M"/>
    <n v="16"/>
    <d v="1985-11-24T00:00:00"/>
    <n v="34.632441254439371"/>
    <s v="Registered Nurse"/>
    <s v="Health"/>
    <s v="High Net Worth"/>
    <s v="N"/>
    <s v="No"/>
    <n v="5"/>
    <m/>
  </r>
  <r>
    <n v="1524"/>
    <n v="31"/>
    <x v="1242"/>
    <d v="2017-05-05T00:00:00"/>
    <m/>
    <m/>
    <s v="Approved"/>
    <s v="Giant Bicycles"/>
    <s v="Standard"/>
    <s v="medium"/>
    <s v="medium"/>
    <n v="230.91"/>
    <n v="173.18"/>
    <n v="39031"/>
    <m/>
    <m/>
    <m/>
    <m/>
    <m/>
    <m/>
    <m/>
    <m/>
    <m/>
    <m/>
    <m/>
    <m/>
  </r>
  <r>
    <n v="16216"/>
    <n v="70"/>
    <x v="348"/>
    <d v="2017-12-03T00:00:00"/>
    <n v="27"/>
    <b v="1"/>
    <s v="Approved"/>
    <s v="Trek Bicycles"/>
    <s v="Standard"/>
    <s v="high"/>
    <s v="medium"/>
    <n v="495.72"/>
    <n v="297.43"/>
    <d v="2015-04-11T00:00:00"/>
    <n v="198.29000000000002"/>
    <s v="M"/>
    <n v="1"/>
    <d v="1988-04-07T00:00:00"/>
    <n v="32.262578240740737"/>
    <n v="0"/>
    <s v="Financial Services"/>
    <s v="Mass Customer"/>
    <s v="N"/>
    <s v="No"/>
    <n v="15"/>
    <m/>
  </r>
  <r>
    <n v="16373"/>
    <n v="65"/>
    <x v="947"/>
    <d v="2017-12-03T00:00:00"/>
    <n v="27"/>
    <b v="0"/>
    <s v="Approved"/>
    <s v="WeareA2B"/>
    <s v="Standard"/>
    <s v="medium"/>
    <s v="medium"/>
    <n v="1807.45"/>
    <n v="778.69"/>
    <d v="2002-08-31T00:00:00"/>
    <n v="1028.76"/>
    <s v="M"/>
    <n v="38"/>
    <d v="2000-01-08T00:00:00"/>
    <n v="20.500934405124301"/>
    <s v="GIS Technical Architect"/>
    <s v="Manufacturing"/>
    <s v="Affluent Customer"/>
    <s v="N"/>
    <s v="Yes"/>
    <n v="1"/>
    <m/>
  </r>
  <r>
    <n v="16782"/>
    <n v="66"/>
    <x v="428"/>
    <d v="2017-12-03T00:00:00"/>
    <n v="27"/>
    <b v="0"/>
    <s v="Approved"/>
    <s v="Giant Bicycles"/>
    <s v="Road"/>
    <s v="low"/>
    <s v="small"/>
    <n v="590.26"/>
    <n v="525.33000000000004"/>
    <d v="1995-10-24T00:00:00"/>
    <n v="64.92999999999995"/>
    <s v="F"/>
    <n v="30"/>
    <d v="1960-04-20T00:00:00"/>
    <n v="60.246139884576358"/>
    <s v="Environmental Specialist"/>
    <s v="Financial Services"/>
    <s v="Mass Customer"/>
    <s v="N"/>
    <s v="Yes"/>
    <n v="9"/>
    <m/>
  </r>
  <r>
    <n v="16966"/>
    <n v="49"/>
    <x v="1243"/>
    <d v="2017-12-03T00:00:00"/>
    <n v="27"/>
    <b v="0"/>
    <s v="Approved"/>
    <s v="Trek Bicycles"/>
    <s v="Road"/>
    <s v="medium"/>
    <s v="medium"/>
    <n v="533.51"/>
    <n v="400.13"/>
    <d v="2012-06-04T00:00:00"/>
    <n v="133.38"/>
    <s v="F"/>
    <n v="25"/>
    <d v="1970-02-23T00:00:00"/>
    <n v="50.39408509005581"/>
    <s v="Clinical Specialist"/>
    <s v="Health"/>
    <s v="Mass Customer"/>
    <s v="N"/>
    <s v="Yes"/>
    <n v="6"/>
    <m/>
  </r>
  <r>
    <n v="17639"/>
    <n v="0"/>
    <x v="1244"/>
    <d v="2017-12-03T00:00:00"/>
    <n v="27"/>
    <b v="1"/>
    <s v="Approved"/>
    <s v="Trek Bicycles"/>
    <s v="Standard"/>
    <s v="high"/>
    <s v="medium"/>
    <n v="495.72"/>
    <n v="297.43"/>
    <d v="2014-10-10T00:00:00"/>
    <n v="198.29000000000002"/>
    <s v="M"/>
    <n v="38"/>
    <d v="1955-02-15T00:00:00"/>
    <n v="65.426961802384568"/>
    <s v="Developer I"/>
    <s v="Financial Services"/>
    <s v="High Net Worth"/>
    <s v="N"/>
    <s v="Yes"/>
    <n v="8"/>
    <m/>
  </r>
  <r>
    <n v="18165"/>
    <n v="86"/>
    <x v="245"/>
    <d v="2017-12-03T00:00:00"/>
    <n v="27"/>
    <b v="0"/>
    <s v="Approved"/>
    <s v="OHM Cycles"/>
    <s v="Standard"/>
    <s v="medium"/>
    <s v="medium"/>
    <n v="235.63"/>
    <n v="125.07"/>
    <d v="2004-08-07T00:00:00"/>
    <n v="110.56"/>
    <s v="M"/>
    <n v="8"/>
    <d v="1967-01-30T00:00:00"/>
    <n v="53.46257824074074"/>
    <s v="Structural Engineer"/>
    <s v="Manufacturing"/>
    <s v="Mass Customer"/>
    <s v="N"/>
    <s v="No"/>
    <n v="14"/>
    <m/>
  </r>
  <r>
    <n v="18220"/>
    <n v="42"/>
    <x v="1245"/>
    <d v="2017-12-03T00:00:00"/>
    <n v="27"/>
    <b v="1"/>
    <s v="Approved"/>
    <s v="OHM Cycles"/>
    <s v="Road"/>
    <s v="medium"/>
    <s v="small"/>
    <n v="1810"/>
    <n v="1610.9"/>
    <d v="1993-04-12T00:00:00"/>
    <n v="199.09999999999991"/>
    <s v="F"/>
    <n v="71"/>
    <d v="2000-05-18T00:00:00"/>
    <n v="20.14203029553526"/>
    <s v="Clinical Specialist"/>
    <s v="Health"/>
    <s v="Affluent Customer"/>
    <s v="N"/>
    <s v="Yes"/>
    <n v="2"/>
    <m/>
  </r>
  <r>
    <n v="18315"/>
    <n v="72"/>
    <x v="1246"/>
    <d v="2017-12-03T00:00:00"/>
    <n v="27"/>
    <b v="1"/>
    <s v="Approved"/>
    <s v="OHM Cycles"/>
    <s v="Standard"/>
    <s v="medium"/>
    <s v="medium"/>
    <n v="912.52"/>
    <n v="141.4"/>
    <d v="2015-10-18T00:00:00"/>
    <n v="771.12"/>
    <s v="M"/>
    <n v="57"/>
    <d v="1994-10-31T00:00:00"/>
    <n v="25.692715227042108"/>
    <s v="Office Assistant III"/>
    <s v="Property"/>
    <s v="High Net Worth"/>
    <s v="N"/>
    <s v="No"/>
    <n v="5"/>
    <m/>
  </r>
  <r>
    <n v="18367"/>
    <n v="100"/>
    <x v="37"/>
    <d v="2017-12-03T00:00:00"/>
    <n v="27"/>
    <b v="1"/>
    <s v="Approved"/>
    <s v="Trek Bicycles"/>
    <s v="Standard"/>
    <s v="medium"/>
    <s v="small"/>
    <n v="1386.84"/>
    <n v="1234.29"/>
    <d v="2013-03-12T00:00:00"/>
    <n v="152.54999999999995"/>
    <s v="F"/>
    <n v="16"/>
    <d v="1975-05-07T00:00:00"/>
    <n v="45.191345364028408"/>
    <s v="Director of Sales"/>
    <s v="Health"/>
    <s v="High Net Worth"/>
    <s v="N"/>
    <s v="Yes"/>
    <n v="21"/>
    <m/>
  </r>
  <r>
    <n v="18606"/>
    <n v="4"/>
    <x v="1247"/>
    <d v="2017-12-03T00:00:00"/>
    <n v="27"/>
    <b v="1"/>
    <s v="Approved"/>
    <s v="Giant Bicycles"/>
    <s v="Standard"/>
    <s v="high"/>
    <s v="medium"/>
    <n v="1129.1300000000001"/>
    <n v="677.48"/>
    <d v="2014-03-03T00:00:00"/>
    <n v="451.65000000000009"/>
    <s v="F"/>
    <n v="67"/>
    <d v="1961-01-26T00:00:00"/>
    <n v="59.476276870877726"/>
    <s v="Programmer II"/>
    <s v="Health"/>
    <s v="Mass Customer"/>
    <s v="N"/>
    <s v="Yes"/>
    <n v="19"/>
    <m/>
  </r>
  <r>
    <n v="19886"/>
    <n v="27"/>
    <x v="1248"/>
    <d v="2017-12-03T00:00:00"/>
    <n v="27"/>
    <b v="1"/>
    <s v="Approved"/>
    <s v="Trek Bicycles"/>
    <s v="Standard"/>
    <s v="medium"/>
    <s v="medium"/>
    <n v="499.53"/>
    <n v="388.72"/>
    <d v="1999-06-23T00:00:00"/>
    <n v="110.80999999999995"/>
    <s v="F"/>
    <n v="67"/>
    <d v="1958-04-16T00:00:00"/>
    <n v="62.259838514713344"/>
    <s v="Chief Design Engineer"/>
    <s v="Manufacturing"/>
    <s v="Affluent Customer"/>
    <s v="N"/>
    <s v="No"/>
    <n v="12"/>
    <m/>
  </r>
  <r>
    <n v="382"/>
    <n v="83"/>
    <x v="483"/>
    <d v="2017-12-02T00:00:00"/>
    <n v="28"/>
    <b v="1"/>
    <s v="Approved"/>
    <s v="Solex"/>
    <s v="Touring"/>
    <s v="medium"/>
    <s v="large"/>
    <n v="2083.94"/>
    <n v="675.03"/>
    <d v="2015-08-02T00:00:00"/>
    <n v="1408.91"/>
    <s v="F"/>
    <n v="53"/>
    <d v="1974-10-02T00:00:00"/>
    <n v="45.785865911973616"/>
    <s v="Clinical Specialist"/>
    <s v="Health"/>
    <s v="Mass Customer"/>
    <s v="N"/>
    <s v="Yes"/>
    <n v="21"/>
    <m/>
  </r>
  <r>
    <n v="451"/>
    <n v="29"/>
    <x v="1249"/>
    <d v="2017-12-02T00:00:00"/>
    <n v="28"/>
    <b v="1"/>
    <s v="Approved"/>
    <s v="Norco Bicycles"/>
    <s v="Road"/>
    <s v="medium"/>
    <s v="medium"/>
    <n v="543.39"/>
    <n v="407.54"/>
    <d v="2016-11-22T00:00:00"/>
    <n v="135.84999999999997"/>
    <s v="F"/>
    <n v="69"/>
    <d v="1992-03-25T00:00:00"/>
    <n v="28.295454953069505"/>
    <s v="Junior Executive"/>
    <s v="Telecommunications"/>
    <s v="Affluent Customer"/>
    <s v="N"/>
    <s v="No"/>
    <n v="3"/>
    <m/>
  </r>
  <r>
    <n v="674"/>
    <n v="69"/>
    <x v="1250"/>
    <d v="2017-12-02T00:00:00"/>
    <n v="28"/>
    <b v="1"/>
    <s v="Approved"/>
    <s v="Giant Bicycles"/>
    <s v="Road"/>
    <s v="medium"/>
    <s v="medium"/>
    <n v="792.9"/>
    <n v="594.67999999999995"/>
    <d v="1992-10-02T00:00:00"/>
    <n v="198.22000000000003"/>
    <s v="F"/>
    <n v="90"/>
    <d v="1966-03-01T00:00:00"/>
    <n v="54.380386459918824"/>
    <s v="Senior Developer"/>
    <s v="n/a"/>
    <s v="Mass Customer"/>
    <s v="N"/>
    <s v="No"/>
    <n v="19"/>
    <m/>
  </r>
  <r>
    <n v="741"/>
    <n v="56"/>
    <x v="1251"/>
    <d v="2017-12-02T00:00:00"/>
    <n v="28"/>
    <b v="1"/>
    <s v="Approved"/>
    <s v="Norco Bicycles"/>
    <s v="Mountain"/>
    <s v="low"/>
    <s v="small"/>
    <n v="688.63"/>
    <n v="612.88"/>
    <d v="1993-10-02T00:00:00"/>
    <n v="75.75"/>
    <s v="M"/>
    <n v="16"/>
    <d v="1977-11-05T00:00:00"/>
    <n v="42.689975501014715"/>
    <s v="Statistician I"/>
    <s v="n/a"/>
    <s v="High Net Worth"/>
    <s v="N"/>
    <s v="No"/>
    <n v="18"/>
    <m/>
  </r>
  <r>
    <n v="1496"/>
    <n v="93"/>
    <x v="1252"/>
    <d v="2017-12-02T00:00:00"/>
    <n v="28"/>
    <b v="1"/>
    <s v="Approved"/>
    <s v="WeareA2B"/>
    <s v="Standard"/>
    <s v="medium"/>
    <s v="medium"/>
    <n v="1065.03"/>
    <n v="230.09"/>
    <d v="2003-09-10T00:00:00"/>
    <n v="834.93999999999994"/>
    <s v="F"/>
    <n v="66"/>
    <d v="1999-07-28T00:00:00"/>
    <n v="20.95024947361745"/>
    <s v="Automation Specialist I"/>
    <s v="Manufacturing"/>
    <s v="Mass Customer"/>
    <s v="N"/>
    <s v="Yes"/>
    <n v="1"/>
    <m/>
  </r>
  <r>
    <n v="1949"/>
    <n v="1"/>
    <x v="1253"/>
    <d v="2017-12-02T00:00:00"/>
    <n v="28"/>
    <b v="0"/>
    <s v="Approved"/>
    <s v="Giant Bicycles"/>
    <s v="Standard"/>
    <s v="medium"/>
    <s v="medium"/>
    <n v="1403.5"/>
    <n v="954.82"/>
    <d v="2016-11-14T00:00:00"/>
    <n v="448.67999999999995"/>
    <s v="M"/>
    <n v="11"/>
    <d v="1978-04-24T00:00:00"/>
    <n v="42.224222076357179"/>
    <s v="Data Coordiator"/>
    <s v="Entertainment"/>
    <s v="Mass Customer"/>
    <s v="N"/>
    <s v="No"/>
    <n v="13"/>
    <m/>
  </r>
  <r>
    <n v="2490"/>
    <n v="95"/>
    <x v="1254"/>
    <d v="2017-12-02T00:00:00"/>
    <n v="28"/>
    <b v="0"/>
    <s v="Approved"/>
    <s v="Giant Bicycles"/>
    <s v="Standard"/>
    <s v="medium"/>
    <s v="large"/>
    <n v="569.55999999999995"/>
    <n v="528.42999999999995"/>
    <d v="2003-09-10T00:00:00"/>
    <n v="41.129999999999995"/>
    <s v="M"/>
    <n v="27"/>
    <d v="1963-04-27T00:00:00"/>
    <n v="57.226961802384572"/>
    <s v="Geological Engineer"/>
    <s v="Manufacturing"/>
    <s v="Affluent Customer"/>
    <s v="N"/>
    <s v="No"/>
    <n v="6"/>
    <m/>
  </r>
  <r>
    <n v="2709"/>
    <n v="47"/>
    <x v="1255"/>
    <d v="2017-12-02T00:00:00"/>
    <n v="28"/>
    <b v="1"/>
    <s v="Approved"/>
    <s v="Trek Bicycles"/>
    <s v="Road"/>
    <s v="low"/>
    <s v="small"/>
    <n v="1720.7"/>
    <n v="1531.42"/>
    <d v="2001-11-25T00:00:00"/>
    <n v="189.27999999999997"/>
    <s v="M"/>
    <n v="45"/>
    <d v="1966-04-20T00:00:00"/>
    <n v="54.243400158548958"/>
    <s v="Design Engineer"/>
    <s v="Manufacturing"/>
    <s v="Mass Customer"/>
    <s v="N"/>
    <s v="Yes"/>
    <n v="11"/>
    <m/>
  </r>
  <r>
    <n v="3098"/>
    <n v="67"/>
    <x v="788"/>
    <d v="2017-12-02T00:00:00"/>
    <n v="28"/>
    <b v="0"/>
    <s v="Approved"/>
    <s v="Norco Bicycles"/>
    <s v="Road"/>
    <s v="medium"/>
    <s v="medium"/>
    <n v="544.04999999999995"/>
    <n v="376.84"/>
    <d v="2005-10-22T00:00:00"/>
    <n v="167.20999999999998"/>
    <s v="F"/>
    <n v="5"/>
    <d v="1980-07-18T00:00:00"/>
    <n v="39.988605638001012"/>
    <n v="0"/>
    <s v="n/a"/>
    <s v="Mass Customer"/>
    <s v="N"/>
    <s v="No"/>
    <n v="4"/>
    <m/>
  </r>
  <r>
    <n v="3162"/>
    <n v="91"/>
    <x v="1256"/>
    <d v="2017-12-02T00:00:00"/>
    <n v="28"/>
    <b v="1"/>
    <s v="Approved"/>
    <s v="Solex"/>
    <s v="Standard"/>
    <s v="medium"/>
    <s v="medium"/>
    <n v="100.35"/>
    <n v="75.260000000000005"/>
    <d v="1999-07-26T00:00:00"/>
    <n v="25.089999999999989"/>
    <s v="F"/>
    <n v="17"/>
    <d v="1984-09-07T00:00:00"/>
    <n v="35.846139884576353"/>
    <s v="Budget/Accounting Analyst IV"/>
    <s v="Entertainment"/>
    <s v="Mass Customer"/>
    <s v="N"/>
    <s v="No"/>
    <n v="7"/>
    <m/>
  </r>
  <r>
    <n v="3213"/>
    <n v="50"/>
    <x v="884"/>
    <d v="2017-12-02T00:00:00"/>
    <n v="28"/>
    <b v="1"/>
    <s v="Approved"/>
    <s v="WeareA2B"/>
    <s v="Standard"/>
    <s v="medium"/>
    <s v="small"/>
    <n v="175.89"/>
    <n v="131.91999999999999"/>
    <d v="2003-02-16T00:00:00"/>
    <n v="43.97"/>
    <s v="M"/>
    <n v="80"/>
    <d v="1976-01-08T00:00:00"/>
    <n v="44.517372761288684"/>
    <s v="Senior Editor"/>
    <s v="n/a"/>
    <s v="Affluent Customer"/>
    <s v="N"/>
    <s v="No"/>
    <n v="5"/>
    <m/>
  </r>
  <r>
    <n v="3683"/>
    <n v="44"/>
    <x v="718"/>
    <d v="2017-12-02T00:00:00"/>
    <n v="28"/>
    <b v="1"/>
    <s v="Approved"/>
    <s v="WeareA2B"/>
    <s v="Standard"/>
    <s v="medium"/>
    <s v="medium"/>
    <n v="1769.64"/>
    <n v="108.76"/>
    <d v="2011-05-09T00:00:00"/>
    <n v="1660.88"/>
    <s v="M"/>
    <n v="75"/>
    <d v="1977-10-13T00:00:00"/>
    <n v="42.752989199644851"/>
    <n v="0"/>
    <s v="Manufacturing"/>
    <s v="Mass Customer"/>
    <s v="N"/>
    <s v="No"/>
    <n v="11"/>
    <m/>
  </r>
  <r>
    <n v="3869"/>
    <n v="3"/>
    <x v="1257"/>
    <d v="2017-12-02T00:00:00"/>
    <n v="28"/>
    <b v="0"/>
    <s v="Approved"/>
    <s v="Trek Bicycles"/>
    <s v="Standard"/>
    <s v="medium"/>
    <s v="large"/>
    <n v="2091.4699999999998"/>
    <n v="388.92"/>
    <d v="2012-09-15T00:00:00"/>
    <n v="1702.5499999999997"/>
    <s v="F"/>
    <n v="63"/>
    <d v="1989-06-16T00:00:00"/>
    <n v="31.070797418822931"/>
    <s v="Legal Assistant"/>
    <s v="Financial Services"/>
    <s v="Mass Customer"/>
    <s v="N"/>
    <s v="Yes"/>
    <n v="7"/>
    <m/>
  </r>
  <r>
    <n v="4997"/>
    <n v="6"/>
    <x v="1258"/>
    <d v="2017-12-02T00:00:00"/>
    <n v="28"/>
    <b v="0"/>
    <s v="Approved"/>
    <s v="Solex"/>
    <s v="Standard"/>
    <s v="high"/>
    <s v="medium"/>
    <n v="748.17"/>
    <n v="448.9"/>
    <d v="1995-12-19T00:00:00"/>
    <n v="299.27"/>
    <s v="F"/>
    <n v="52"/>
    <d v="1959-03-29T00:00:00"/>
    <n v="61.309153583206495"/>
    <n v="0"/>
    <s v="Property"/>
    <s v="High Net Worth"/>
    <s v="N"/>
    <s v="Yes"/>
    <n v="5"/>
    <m/>
  </r>
  <r>
    <n v="5270"/>
    <n v="99"/>
    <x v="1259"/>
    <d v="2017-12-02T00:00:00"/>
    <n v="28"/>
    <b v="1"/>
    <s v="Approved"/>
    <s v="OHM Cycles"/>
    <s v="Standard"/>
    <s v="medium"/>
    <s v="medium"/>
    <n v="1227.3399999999999"/>
    <n v="770.89"/>
    <d v="1994-08-10T00:00:00"/>
    <n v="456.44999999999993"/>
    <s v="M"/>
    <n v="54"/>
    <d v="1963-04-22T00:00:00"/>
    <n v="57.240660432521558"/>
    <s v="Computer Systems Analyst IV"/>
    <s v="n/a"/>
    <s v="Mass Customer"/>
    <s v="N"/>
    <s v="No"/>
    <n v="19"/>
    <m/>
  </r>
  <r>
    <n v="5340"/>
    <n v="71"/>
    <x v="1260"/>
    <d v="2017-12-02T00:00:00"/>
    <n v="28"/>
    <b v="1"/>
    <s v="Approved"/>
    <s v="Solex"/>
    <s v="Standard"/>
    <s v="high"/>
    <s v="large"/>
    <n v="1842.92"/>
    <n v="1105.75"/>
    <d v="2011-01-10T00:00:00"/>
    <n v="737.17000000000007"/>
    <s v="F"/>
    <n v="60"/>
    <d v="1962-12-17T00:00:00"/>
    <n v="57.585865911973613"/>
    <s v="Computer Systems Analyst II"/>
    <s v="Health"/>
    <s v="Affluent Customer"/>
    <s v="N"/>
    <s v="Yes"/>
    <n v="18"/>
    <m/>
  </r>
  <r>
    <n v="5883"/>
    <n v="0"/>
    <x v="770"/>
    <d v="2017-12-02T00:00:00"/>
    <n v="28"/>
    <b v="0"/>
    <s v="Approved"/>
    <s v="OHM Cycles"/>
    <s v="Standard"/>
    <s v="medium"/>
    <s v="medium"/>
    <n v="235.63"/>
    <n v="125.07"/>
    <d v="2004-08-07T00:00:00"/>
    <n v="110.56"/>
    <s v="M"/>
    <n v="88"/>
    <d v="1970-05-01T00:00:00"/>
    <n v="50.210523446220193"/>
    <s v="Sales Associate"/>
    <s v="n/a"/>
    <s v="High Net Worth"/>
    <s v="N"/>
    <s v="No"/>
    <n v="10"/>
    <m/>
  </r>
  <r>
    <n v="1553"/>
    <n v="62"/>
    <x v="1261"/>
    <d v="2017-10-23T00:00:00"/>
    <m/>
    <m/>
    <s v="Approved"/>
    <s v="Solex"/>
    <s v="Standard"/>
    <s v="high"/>
    <s v="medium"/>
    <n v="1024.6600000000001"/>
    <n v="614.79999999999995"/>
    <n v="35378"/>
    <m/>
    <m/>
    <m/>
    <m/>
    <m/>
    <m/>
    <m/>
    <m/>
    <m/>
    <m/>
    <m/>
    <m/>
  </r>
  <r>
    <n v="6564"/>
    <n v="83"/>
    <x v="1016"/>
    <d v="2017-12-02T00:00:00"/>
    <n v="28"/>
    <b v="0"/>
    <s v="Approved"/>
    <s v="Solex"/>
    <s v="Touring"/>
    <s v="medium"/>
    <s v="large"/>
    <n v="2083.94"/>
    <n v="675.03"/>
    <d v="2013-09-16T00:00:00"/>
    <n v="1408.91"/>
    <s v="F"/>
    <n v="34"/>
    <d v="1978-09-15T00:00:00"/>
    <n v="41.829701528411974"/>
    <s v="Compensation Analyst"/>
    <s v="Financial Services"/>
    <s v="Mass Customer"/>
    <s v="N"/>
    <s v="No"/>
    <n v="15"/>
    <m/>
  </r>
  <r>
    <n v="6639"/>
    <n v="15"/>
    <x v="680"/>
    <d v="2017-12-02T00:00:00"/>
    <n v="28"/>
    <b v="1"/>
    <s v="Approved"/>
    <s v="Norco Bicycles"/>
    <s v="Standard"/>
    <s v="low"/>
    <s v="medium"/>
    <n v="958.74"/>
    <n v="748.9"/>
    <d v="2013-03-12T00:00:00"/>
    <n v="209.84000000000003"/>
    <s v="M"/>
    <n v="81"/>
    <d v="1992-01-22T00:00:00"/>
    <n v="28.468057692795533"/>
    <s v="Senior Financial Analyst"/>
    <s v="Financial Services"/>
    <s v="Mass Customer"/>
    <s v="N"/>
    <s v="Yes"/>
    <n v="8"/>
    <m/>
  </r>
  <r>
    <n v="1556"/>
    <n v="73"/>
    <x v="1262"/>
    <d v="2017-10-30T00:00:00"/>
    <m/>
    <m/>
    <s v="Approved"/>
    <s v="Solex"/>
    <s v="Standard"/>
    <s v="medium"/>
    <s v="medium"/>
    <n v="1945.43"/>
    <n v="333.18"/>
    <n v="37499"/>
    <m/>
    <m/>
    <m/>
    <m/>
    <m/>
    <m/>
    <m/>
    <m/>
    <m/>
    <m/>
    <m/>
    <m/>
  </r>
  <r>
    <n v="7650"/>
    <n v="48"/>
    <x v="1263"/>
    <d v="2017-12-02T00:00:00"/>
    <n v="28"/>
    <b v="0"/>
    <s v="Approved"/>
    <s v="WeareA2B"/>
    <s v="Standard"/>
    <s v="medium"/>
    <s v="medium"/>
    <n v="1762.96"/>
    <n v="950.52"/>
    <d v="2014-07-28T00:00:00"/>
    <n v="812.44"/>
    <s v="F"/>
    <n v="25"/>
    <d v="1961-01-14T00:00:00"/>
    <n v="59.509153583206491"/>
    <s v="Community Outreach Specialist"/>
    <s v="Financial Services"/>
    <s v="Affluent Customer"/>
    <s v="N"/>
    <s v="No"/>
    <n v="19"/>
    <m/>
  </r>
  <r>
    <n v="7760"/>
    <n v="21"/>
    <x v="1264"/>
    <d v="2017-12-02T00:00:00"/>
    <n v="28"/>
    <b v="0"/>
    <s v="Approved"/>
    <s v="Solex"/>
    <s v="Standard"/>
    <s v="medium"/>
    <s v="large"/>
    <n v="1071.23"/>
    <n v="380.74"/>
    <d v="1996-04-05T00:00:00"/>
    <n v="690.49"/>
    <s v="F"/>
    <n v="56"/>
    <d v="1958-12-22T00:00:00"/>
    <n v="61.574907007864027"/>
    <n v="0"/>
    <s v="n/a"/>
    <s v="Mass Customer"/>
    <s v="N"/>
    <s v="No"/>
    <n v="6"/>
    <m/>
  </r>
  <r>
    <n v="7788"/>
    <n v="15"/>
    <x v="1265"/>
    <d v="2017-12-02T00:00:00"/>
    <n v="28"/>
    <b v="1"/>
    <s v="Approved"/>
    <s v="WeareA2B"/>
    <s v="Standard"/>
    <s v="medium"/>
    <s v="medium"/>
    <n v="1292.8399999999999"/>
    <n v="13.44"/>
    <d v="1997-10-04T00:00:00"/>
    <n v="1279.3999999999999"/>
    <s v="F"/>
    <n v="79"/>
    <d v="1962-11-09T00:00:00"/>
    <n v="57.689975501014715"/>
    <s v="Accountant II"/>
    <s v="Property"/>
    <s v="High Net Worth"/>
    <s v="N"/>
    <s v="Yes"/>
    <n v="12"/>
    <m/>
  </r>
  <r>
    <n v="8620"/>
    <n v="15"/>
    <x v="1266"/>
    <d v="2017-12-02T00:00:00"/>
    <n v="28"/>
    <b v="1"/>
    <s v="Approved"/>
    <s v="WeareA2B"/>
    <s v="Standard"/>
    <s v="medium"/>
    <s v="medium"/>
    <n v="1292.8399999999999"/>
    <n v="13.44"/>
    <d v="2009-04-12T00:00:00"/>
    <n v="1279.3999999999999"/>
    <s v="M"/>
    <n v="16"/>
    <d v="1977-10-02T00:00:00"/>
    <n v="42.783126185946216"/>
    <s v="Mechanical Systems Engineer"/>
    <s v="Retail"/>
    <s v="High Net Worth"/>
    <s v="N"/>
    <s v="No"/>
    <n v="7"/>
    <m/>
  </r>
  <r>
    <n v="8867"/>
    <n v="61"/>
    <x v="1267"/>
    <d v="2017-12-02T00:00:00"/>
    <n v="28"/>
    <b v="1"/>
    <s v="Approved"/>
    <s v="OHM Cycles"/>
    <s v="Standard"/>
    <s v="low"/>
    <s v="medium"/>
    <n v="71.16"/>
    <n v="56.93"/>
    <d v="1998-12-17T00:00:00"/>
    <n v="14.229999999999997"/>
    <s v="M"/>
    <n v="78"/>
    <d v="1958-02-07T00:00:00"/>
    <n v="62.446139884576354"/>
    <s v="Accountant III"/>
    <s v="n/a"/>
    <s v="Mass Customer"/>
    <s v="N"/>
    <s v="Yes"/>
    <n v="14"/>
    <m/>
  </r>
  <r>
    <n v="9163"/>
    <n v="2"/>
    <x v="1106"/>
    <d v="2017-12-02T00:00:00"/>
    <n v="28"/>
    <b v="1"/>
    <s v="Approved"/>
    <s v="Solex"/>
    <s v="Standard"/>
    <s v="medium"/>
    <s v="medium"/>
    <n v="71.489999999999995"/>
    <n v="53.62"/>
    <d v="2012-12-02T00:00:00"/>
    <n v="17.869999999999997"/>
    <s v="M"/>
    <n v="34"/>
    <d v="1988-11-07T00:00:00"/>
    <n v="31.676276870877725"/>
    <s v="Speech Pathologist"/>
    <s v="Financial Services"/>
    <s v="Mass Customer"/>
    <s v="N"/>
    <s v="No"/>
    <n v="19"/>
    <m/>
  </r>
  <r>
    <n v="9557"/>
    <n v="71"/>
    <x v="1268"/>
    <d v="2017-12-02T00:00:00"/>
    <n v="28"/>
    <b v="1"/>
    <s v="Approved"/>
    <s v="Solex"/>
    <s v="Standard"/>
    <s v="high"/>
    <s v="large"/>
    <n v="1842.92"/>
    <n v="1105.75"/>
    <d v="1995-10-24T00:00:00"/>
    <n v="737.17000000000007"/>
    <s v="M"/>
    <n v="90"/>
    <d v="1987-09-15T00:00:00"/>
    <n v="32.824222076357174"/>
    <s v="Operator"/>
    <s v="IT"/>
    <s v="Affluent Customer"/>
    <s v="N"/>
    <s v="No"/>
    <n v="12"/>
    <m/>
  </r>
  <r>
    <n v="10199"/>
    <n v="27"/>
    <x v="1269"/>
    <d v="2017-12-02T00:00:00"/>
    <n v="28"/>
    <b v="0"/>
    <s v="Approved"/>
    <s v="Trek Bicycles"/>
    <s v="Standard"/>
    <s v="medium"/>
    <s v="medium"/>
    <n v="499.53"/>
    <n v="388.72"/>
    <d v="1999-06-23T00:00:00"/>
    <n v="110.80999999999995"/>
    <s v="F"/>
    <n v="2"/>
    <d v="1993-05-19T00:00:00"/>
    <n v="27.144770021562657"/>
    <s v="Administrative Officer"/>
    <s v="Manufacturing"/>
    <s v="Affluent Customer"/>
    <s v="N"/>
    <s v="No"/>
    <n v="5"/>
    <m/>
  </r>
  <r>
    <n v="10356"/>
    <n v="88"/>
    <x v="387"/>
    <d v="2017-12-02T00:00:00"/>
    <n v="28"/>
    <b v="0"/>
    <s v="Approved"/>
    <s v="Norco Bicycles"/>
    <s v="Standard"/>
    <s v="high"/>
    <s v="small"/>
    <n v="1661.92"/>
    <n v="1479.11"/>
    <d v="1996-11-09T00:00:00"/>
    <n v="182.81000000000017"/>
    <s v="F"/>
    <n v="44"/>
    <d v="1997-10-16T00:00:00"/>
    <n v="22.731071391425669"/>
    <s v="Professor"/>
    <s v="Financial Services"/>
    <s v="High Net Worth"/>
    <s v="N"/>
    <s v="Yes"/>
    <n v="5"/>
    <m/>
  </r>
  <r>
    <n v="10591"/>
    <n v="63"/>
    <x v="300"/>
    <d v="2017-12-02T00:00:00"/>
    <n v="28"/>
    <b v="0"/>
    <s v="Approved"/>
    <s v="Solex"/>
    <s v="Standard"/>
    <s v="medium"/>
    <s v="medium"/>
    <n v="1483.2"/>
    <n v="99.59"/>
    <d v="1995-10-24T00:00:00"/>
    <n v="1383.6100000000001"/>
    <s v="M"/>
    <n v="28"/>
    <d v="1998-07-20T00:00:00"/>
    <n v="21.972167281836629"/>
    <n v="0"/>
    <s v="Retail"/>
    <s v="Mass Customer"/>
    <s v="N"/>
    <s v="Yes"/>
    <n v="3"/>
    <m/>
  </r>
  <r>
    <n v="11909"/>
    <n v="46"/>
    <x v="681"/>
    <d v="2017-12-02T00:00:00"/>
    <n v="28"/>
    <b v="1"/>
    <s v="Approved"/>
    <s v="Solex"/>
    <s v="Standard"/>
    <s v="low"/>
    <s v="medium"/>
    <n v="1289.8499999999999"/>
    <n v="74.510000000000005"/>
    <d v="1997-02-09T00:00:00"/>
    <n v="1215.3399999999999"/>
    <s v="M"/>
    <n v="44"/>
    <d v="1958-03-17T00:00:00"/>
    <n v="62.34203029553526"/>
    <s v="Desktop Support Technician"/>
    <s v="Financial Services"/>
    <s v="Affluent Customer"/>
    <s v="N"/>
    <s v="Yes"/>
    <n v="6"/>
    <m/>
  </r>
  <r>
    <n v="12414"/>
    <n v="3"/>
    <x v="728"/>
    <d v="2017-12-02T00:00:00"/>
    <n v="28"/>
    <b v="0"/>
    <s v="Approved"/>
    <s v="Trek Bicycles"/>
    <s v="Standard"/>
    <s v="medium"/>
    <s v="large"/>
    <n v="2091.4699999999998"/>
    <n v="388.92"/>
    <d v="2012-04-10T00:00:00"/>
    <n v="1702.5499999999997"/>
    <s v="F"/>
    <n v="2"/>
    <d v="1958-08-29T00:00:00"/>
    <n v="61.88997550101471"/>
    <s v="Project Manager"/>
    <s v="Health"/>
    <s v="Mass Customer"/>
    <s v="N"/>
    <s v="No"/>
    <n v="6"/>
    <m/>
  </r>
  <r>
    <n v="12589"/>
    <n v="35"/>
    <x v="1270"/>
    <d v="2017-12-02T00:00:00"/>
    <n v="28"/>
    <b v="1"/>
    <s v="Approved"/>
    <s v="Giant Bicycles"/>
    <s v="Standard"/>
    <s v="medium"/>
    <s v="medium"/>
    <n v="1403.5"/>
    <n v="954.82"/>
    <d v="2016-11-14T00:00:00"/>
    <n v="448.67999999999995"/>
    <s v="M"/>
    <n v="3"/>
    <d v="1970-05-05T00:00:00"/>
    <n v="50.1995645421106"/>
    <s v="Cost Accountant"/>
    <s v="Financial Services"/>
    <s v="High Net Worth"/>
    <s v="N"/>
    <s v="Yes"/>
    <n v="17"/>
    <m/>
  </r>
  <r>
    <n v="12704"/>
    <n v="57"/>
    <x v="1271"/>
    <d v="2017-12-02T00:00:00"/>
    <n v="28"/>
    <b v="0"/>
    <s v="Approved"/>
    <s v="WeareA2B"/>
    <s v="Touring"/>
    <s v="medium"/>
    <s v="large"/>
    <n v="1890.39"/>
    <n v="260.14"/>
    <d v="1991-01-21T00:00:00"/>
    <n v="1630.25"/>
    <s v="M"/>
    <n v="60"/>
    <d v="1980-09-01T00:00:00"/>
    <n v="39.865317966768139"/>
    <n v="0"/>
    <s v="Financial Services"/>
    <s v="Mass Customer"/>
    <s v="N"/>
    <s v="No"/>
    <n v="13"/>
    <m/>
  </r>
  <r>
    <n v="12726"/>
    <n v="7"/>
    <x v="1272"/>
    <d v="2017-12-02T00:00:00"/>
    <n v="28"/>
    <b v="0"/>
    <s v="Approved"/>
    <s v="Trek Bicycles"/>
    <s v="Road"/>
    <s v="low"/>
    <s v="medium"/>
    <n v="980.37"/>
    <n v="234.43"/>
    <d v="2014-03-03T00:00:00"/>
    <n v="745.94"/>
    <s v="F"/>
    <n v="94"/>
    <d v="1969-06-19T00:00:00"/>
    <n v="51.076276870877727"/>
    <n v="0"/>
    <s v="n/a"/>
    <s v="Mass Customer"/>
    <s v="N"/>
    <s v="Yes"/>
    <n v="6"/>
    <m/>
  </r>
  <r>
    <n v="13046"/>
    <n v="7"/>
    <x v="1273"/>
    <d v="2017-12-02T00:00:00"/>
    <n v="28"/>
    <b v="1"/>
    <s v="Approved"/>
    <s v="Trek Bicycles"/>
    <s v="Road"/>
    <s v="low"/>
    <s v="medium"/>
    <n v="980.37"/>
    <n v="234.43"/>
    <d v="2004-09-28T00:00:00"/>
    <n v="745.94"/>
    <s v="M"/>
    <n v="56"/>
    <d v="1964-12-12T00:00:00"/>
    <n v="55.596824816083206"/>
    <s v="Professor"/>
    <s v="Manufacturing"/>
    <s v="Affluent Customer"/>
    <s v="N"/>
    <s v="No"/>
    <n v="19"/>
    <m/>
  </r>
  <r>
    <n v="13676"/>
    <n v="23"/>
    <x v="385"/>
    <d v="2017-12-02T00:00:00"/>
    <n v="28"/>
    <b v="0"/>
    <s v="Approved"/>
    <s v="Norco Bicycles"/>
    <s v="Standard"/>
    <s v="medium"/>
    <s v="medium"/>
    <n v="1198.46"/>
    <n v="381.1"/>
    <d v="1998-12-16T00:00:00"/>
    <n v="817.36"/>
    <s v="F"/>
    <n v="60"/>
    <d v="1976-09-23T00:00:00"/>
    <n v="43.807783720192795"/>
    <s v="Health Coach I"/>
    <s v="Health"/>
    <s v="High Net Worth"/>
    <s v="N"/>
    <s v="No"/>
    <n v="13"/>
    <m/>
  </r>
  <r>
    <n v="13753"/>
    <n v="38"/>
    <x v="1087"/>
    <d v="2017-12-02T00:00:00"/>
    <n v="28"/>
    <b v="1"/>
    <s v="Approved"/>
    <s v="Trek Bicycles"/>
    <s v="Standard"/>
    <s v="medium"/>
    <s v="large"/>
    <n v="2091.4699999999998"/>
    <n v="388.92"/>
    <d v="2012-09-15T00:00:00"/>
    <n v="1702.5499999999997"/>
    <s v="F"/>
    <n v="6"/>
    <d v="1969-12-31T00:00:00"/>
    <n v="50.542030295535262"/>
    <s v="Research Nurse"/>
    <s v="Health"/>
    <s v="High Net Worth"/>
    <s v="N"/>
    <s v="No"/>
    <n v="16"/>
    <m/>
  </r>
  <r>
    <n v="13968"/>
    <n v="95"/>
    <x v="1274"/>
    <d v="2017-12-02T00:00:00"/>
    <n v="28"/>
    <b v="0"/>
    <s v="Approved"/>
    <s v="Giant Bicycles"/>
    <s v="Standard"/>
    <s v="medium"/>
    <s v="large"/>
    <n v="569.55999999999995"/>
    <n v="528.42999999999995"/>
    <d v="1991-05-06T00:00:00"/>
    <n v="41.129999999999995"/>
    <s v="F"/>
    <n v="7"/>
    <d v="1973-07-28T00:00:00"/>
    <n v="46.966687829781833"/>
    <s v="Senior Sales Associate"/>
    <s v="Argiculture"/>
    <s v="Affluent Customer"/>
    <s v="N"/>
    <s v="Yes"/>
    <n v="8"/>
    <m/>
  </r>
  <r>
    <n v="14193"/>
    <n v="54"/>
    <x v="332"/>
    <d v="2017-12-02T00:00:00"/>
    <n v="28"/>
    <b v="1"/>
    <s v="Approved"/>
    <s v="WeareA2B"/>
    <s v="Standard"/>
    <s v="medium"/>
    <s v="medium"/>
    <n v="1292.8399999999999"/>
    <n v="13.44"/>
    <d v="2009-04-12T00:00:00"/>
    <n v="1279.3999999999999"/>
    <s v="F"/>
    <n v="27"/>
    <d v="1975-11-01T00:00:00"/>
    <n v="44.703674131151701"/>
    <s v="Social Worker"/>
    <s v="Health"/>
    <s v="Mass Customer"/>
    <s v="N"/>
    <s v="Yes"/>
    <n v="14"/>
    <m/>
  </r>
  <r>
    <n v="15945"/>
    <n v="41"/>
    <x v="1185"/>
    <d v="2017-12-02T00:00:00"/>
    <n v="28"/>
    <b v="0"/>
    <s v="Approved"/>
    <s v="Solex"/>
    <s v="Road"/>
    <s v="medium"/>
    <s v="medium"/>
    <n v="416.98"/>
    <n v="312.74"/>
    <d v="1997-05-10T00:00:00"/>
    <n v="104.24000000000001"/>
    <s v="M"/>
    <n v="7"/>
    <d v="1955-04-01T00:00:00"/>
    <n v="65.303674131151695"/>
    <s v="Web Developer I"/>
    <s v="Health"/>
    <s v="Mass Customer"/>
    <s v="N"/>
    <s v="No"/>
    <n v="17"/>
    <m/>
  </r>
  <r>
    <n v="15949"/>
    <n v="5"/>
    <x v="1275"/>
    <d v="2017-12-02T00:00:00"/>
    <n v="28"/>
    <b v="1"/>
    <s v="Approved"/>
    <s v="Trek Bicycles"/>
    <s v="Mountain"/>
    <s v="low"/>
    <s v="medium"/>
    <n v="574.64"/>
    <n v="459.71"/>
    <d v="2011-08-29T00:00:00"/>
    <n v="114.93"/>
    <s v="F"/>
    <n v="96"/>
    <d v="1976-03-28T00:00:00"/>
    <n v="44.298194679096902"/>
    <s v="Executive Secretary"/>
    <s v="n/a"/>
    <s v="Mass Customer"/>
    <s v="N"/>
    <s v="No"/>
    <n v="9"/>
    <m/>
  </r>
  <r>
    <n v="16013"/>
    <n v="95"/>
    <x v="191"/>
    <d v="2017-12-02T00:00:00"/>
    <n v="28"/>
    <b v="0"/>
    <s v="Approved"/>
    <s v="OHM Cycles"/>
    <s v="Touring"/>
    <s v="low"/>
    <s v="medium"/>
    <n v="1073.07"/>
    <n v="933.84"/>
    <d v="1998-12-16T00:00:00"/>
    <n v="139.2299999999999"/>
    <s v="M"/>
    <n v="61"/>
    <d v="1965-08-27T00:00:00"/>
    <n v="54.88997550101471"/>
    <s v="Design Engineer"/>
    <s v="Health"/>
    <s v="High Net Worth"/>
    <s v="N"/>
    <s v="Yes"/>
    <n v="19"/>
    <m/>
  </r>
  <r>
    <n v="16928"/>
    <n v="50"/>
    <x v="1276"/>
    <d v="2017-12-02T00:00:00"/>
    <n v="28"/>
    <b v="1"/>
    <s v="Approved"/>
    <s v="Giant Bicycles"/>
    <s v="Standard"/>
    <s v="medium"/>
    <s v="medium"/>
    <n v="642.70000000000005"/>
    <n v="211.37"/>
    <d v="2002-03-22T00:00:00"/>
    <n v="431.33000000000004"/>
    <s v="M"/>
    <n v="48"/>
    <d v="1991-06-07T00:00:00"/>
    <n v="29.095454953069506"/>
    <s v="Librarian"/>
    <s v="Entertainment"/>
    <s v="High Net Worth"/>
    <s v="N"/>
    <s v="No"/>
    <n v="2"/>
    <m/>
  </r>
  <r>
    <n v="17029"/>
    <n v="51"/>
    <x v="1277"/>
    <d v="2017-12-02T00:00:00"/>
    <n v="28"/>
    <b v="1"/>
    <s v="Approved"/>
    <s v="OHM Cycles"/>
    <s v="Standard"/>
    <s v="high"/>
    <s v="medium"/>
    <n v="2005.66"/>
    <n v="1203.4000000000001"/>
    <d v="2012-04-10T00:00:00"/>
    <n v="802.26"/>
    <s v="M"/>
    <n v="97"/>
    <d v="1996-08-10T00:00:00"/>
    <n v="23.914633035261286"/>
    <s v="Community Outreach Specialist"/>
    <s v="Property"/>
    <s v="Affluent Customer"/>
    <s v="N"/>
    <s v="No"/>
    <n v="5"/>
    <m/>
  </r>
  <r>
    <n v="17795"/>
    <n v="64"/>
    <x v="1278"/>
    <d v="2017-12-02T00:00:00"/>
    <n v="28"/>
    <b v="1"/>
    <s v="Approved"/>
    <s v="Trek Bicycles"/>
    <s v="Standard"/>
    <s v="medium"/>
    <s v="large"/>
    <n v="1469.44"/>
    <n v="596.54999999999995"/>
    <d v="2012-05-18T00:00:00"/>
    <n v="872.8900000000001"/>
    <s v="F"/>
    <n v="92"/>
    <d v="1977-01-27T00:00:00"/>
    <n v="43.46257824074074"/>
    <s v="Systems Administrator II"/>
    <s v="n/a"/>
    <s v="Mass Customer"/>
    <s v="N"/>
    <s v="No"/>
    <n v="17"/>
    <m/>
  </r>
  <r>
    <n v="18148"/>
    <n v="15"/>
    <x v="1279"/>
    <d v="2017-12-02T00:00:00"/>
    <n v="28"/>
    <b v="0"/>
    <s v="Approved"/>
    <s v="Norco Bicycles"/>
    <s v="Standard"/>
    <s v="low"/>
    <s v="medium"/>
    <n v="958.74"/>
    <n v="748.9"/>
    <d v="2005-12-07T00:00:00"/>
    <n v="209.84000000000003"/>
    <s v="M"/>
    <n v="33"/>
    <d v="1997-07-21T00:00:00"/>
    <n v="22.969427555809233"/>
    <s v="Account Executive"/>
    <s v="Financial Services"/>
    <s v="Mass Customer"/>
    <s v="N"/>
    <s v="No"/>
    <n v="4"/>
    <m/>
  </r>
  <r>
    <n v="18193"/>
    <n v="23"/>
    <x v="1268"/>
    <d v="2017-12-02T00:00:00"/>
    <n v="28"/>
    <b v="1"/>
    <s v="Approved"/>
    <s v="Norco Bicycles"/>
    <s v="Mountain"/>
    <s v="low"/>
    <s v="small"/>
    <n v="688.63"/>
    <n v="612.88"/>
    <d v="1993-10-02T00:00:00"/>
    <n v="75.75"/>
    <s v="M"/>
    <n v="90"/>
    <d v="1987-09-15T00:00:00"/>
    <n v="32.824222076357174"/>
    <s v="Operator"/>
    <s v="IT"/>
    <s v="Affluent Customer"/>
    <s v="N"/>
    <s v="No"/>
    <n v="12"/>
    <m/>
  </r>
  <r>
    <n v="18482"/>
    <n v="90"/>
    <x v="109"/>
    <d v="2017-12-02T00:00:00"/>
    <n v="28"/>
    <b v="1"/>
    <s v="Approved"/>
    <s v="Norco Bicycles"/>
    <s v="Standard"/>
    <s v="low"/>
    <s v="medium"/>
    <n v="363.01"/>
    <n v="290.41000000000003"/>
    <d v="2003-01-05T00:00:00"/>
    <n v="72.599999999999966"/>
    <s v="M"/>
    <n v="83"/>
    <d v="1956-06-07T00:00:00"/>
    <n v="64.117372761288678"/>
    <s v="Recruiter"/>
    <s v="Manufacturing"/>
    <s v="Mass Customer"/>
    <s v="N"/>
    <s v="Yes"/>
    <n v="10"/>
    <m/>
  </r>
  <r>
    <n v="18589"/>
    <n v="75"/>
    <x v="1280"/>
    <d v="2017-12-02T00:00:00"/>
    <n v="28"/>
    <b v="1"/>
    <s v="Approved"/>
    <s v="Giant Bicycles"/>
    <s v="Touring"/>
    <s v="medium"/>
    <s v="large"/>
    <n v="1873.97"/>
    <n v="863.95"/>
    <d v="1992-10-02T00:00:00"/>
    <n v="1010.02"/>
    <s v="F"/>
    <n v="89"/>
    <d v="1985-03-07T00:00:00"/>
    <n v="35.350249473617453"/>
    <s v="Analog Circuit Design manager"/>
    <s v="Manufacturing"/>
    <s v="Mass Customer"/>
    <s v="N"/>
    <s v="Yes"/>
    <n v="17"/>
    <m/>
  </r>
  <r>
    <n v="18650"/>
    <n v="85"/>
    <x v="1281"/>
    <d v="2017-12-02T00:00:00"/>
    <n v="28"/>
    <b v="1"/>
    <s v="Approved"/>
    <s v="WeareA2B"/>
    <s v="Standard"/>
    <s v="medium"/>
    <s v="medium"/>
    <n v="752.64"/>
    <n v="205.36"/>
    <d v="2015-08-02T00:00:00"/>
    <n v="547.28"/>
    <s v="F"/>
    <n v="99"/>
    <d v="1977-08-15T00:00:00"/>
    <n v="42.914633035261289"/>
    <s v="Tax Accountant"/>
    <s v="n/a"/>
    <s v="Mass Customer"/>
    <s v="N"/>
    <s v="No"/>
    <n v="12"/>
    <m/>
  </r>
  <r>
    <n v="19063"/>
    <n v="0"/>
    <x v="1282"/>
    <d v="2017-12-02T00:00:00"/>
    <n v="28"/>
    <b v="0"/>
    <s v="Approved"/>
    <s v="Solex"/>
    <s v="Standard"/>
    <s v="medium"/>
    <s v="medium"/>
    <n v="441.49"/>
    <n v="84.99"/>
    <d v="2001-11-25T00:00:00"/>
    <n v="356.5"/>
    <s v="M"/>
    <n v="13"/>
    <d v="1996-05-14T00:00:00"/>
    <n v="24.155728925672246"/>
    <s v="Actuary"/>
    <s v="Financial Services"/>
    <s v="High Net Worth"/>
    <s v="N"/>
    <s v="Yes"/>
    <n v="6"/>
    <m/>
  </r>
  <r>
    <n v="122"/>
    <n v="24"/>
    <x v="638"/>
    <d v="2017-12-01T00:00:00"/>
    <n v="29"/>
    <b v="1"/>
    <s v="Approved"/>
    <s v="Solex"/>
    <s v="Road"/>
    <s v="medium"/>
    <s v="large"/>
    <n v="1777.8"/>
    <n v="820.78"/>
    <d v="1993-05-26T00:00:00"/>
    <n v="957.02"/>
    <s v="U"/>
    <n v="57"/>
    <d v="1899-12-30T00:00:00"/>
    <n v="0"/>
    <s v="Engineer I"/>
    <s v="Manufacturing"/>
    <s v="Mass Customer"/>
    <s v="N"/>
    <s v="Yes"/>
    <n v="0"/>
    <m/>
  </r>
  <r>
    <n v="974"/>
    <n v="39"/>
    <x v="415"/>
    <d v="2017-12-01T00:00:00"/>
    <n v="29"/>
    <b v="0"/>
    <s v="Approved"/>
    <s v="Giant Bicycles"/>
    <s v="Standard"/>
    <s v="medium"/>
    <s v="large"/>
    <n v="1812.75"/>
    <n v="582.48"/>
    <d v="2010-06-07T00:00:00"/>
    <n v="1230.27"/>
    <s v="F"/>
    <n v="13"/>
    <d v="1995-10-02T00:00:00"/>
    <n v="24.77216728183663"/>
    <s v="Physical Therapy Assistant"/>
    <s v="n/a"/>
    <s v="Mass Customer"/>
    <s v="N"/>
    <s v="No"/>
    <n v="1"/>
    <m/>
  </r>
  <r>
    <n v="1117"/>
    <n v="14"/>
    <x v="1283"/>
    <d v="2017-12-01T00:00:00"/>
    <n v="29"/>
    <b v="0"/>
    <s v="Approved"/>
    <s v="Trek Bicycles"/>
    <s v="Standard"/>
    <s v="medium"/>
    <s v="small"/>
    <n v="1386.84"/>
    <n v="1234.29"/>
    <d v="2003-08-05T00:00:00"/>
    <n v="152.54999999999995"/>
    <s v="F"/>
    <n v="20"/>
    <d v="1970-08-31T00:00:00"/>
    <n v="49.876276870877724"/>
    <s v="Director of Sales"/>
    <s v="Manufacturing"/>
    <s v="Affluent Customer"/>
    <s v="N"/>
    <s v="No"/>
    <n v="12"/>
    <m/>
  </r>
  <r>
    <n v="1260"/>
    <n v="96"/>
    <x v="1284"/>
    <d v="2017-12-01T00:00:00"/>
    <n v="29"/>
    <b v="1"/>
    <s v="Approved"/>
    <s v="Giant Bicycles"/>
    <s v="Standard"/>
    <s v="medium"/>
    <s v="large"/>
    <n v="1635.3"/>
    <n v="993.66"/>
    <d v="2013-06-09T00:00:00"/>
    <n v="641.64"/>
    <s v="M"/>
    <n v="63"/>
    <d v="1964-05-04T00:00:00"/>
    <n v="56.205043994165393"/>
    <s v="Staff Scientist"/>
    <s v="Manufacturing"/>
    <s v="High Net Worth"/>
    <s v="N"/>
    <s v="No"/>
    <n v="8"/>
    <m/>
  </r>
  <r>
    <n v="2086"/>
    <n v="52"/>
    <x v="321"/>
    <d v="2017-12-01T00:00:00"/>
    <n v="29"/>
    <b v="1"/>
    <s v="Approved"/>
    <s v="OHM Cycles"/>
    <s v="Road"/>
    <s v="medium"/>
    <s v="medium"/>
    <n v="1280.28"/>
    <n v="829.51"/>
    <d v="1991-01-21T00:00:00"/>
    <n v="450.77"/>
    <s v="F"/>
    <n v="14"/>
    <d v="1990-04-09T00:00:00"/>
    <n v="30.257098788685944"/>
    <s v="Structural Engineer"/>
    <s v="n/a"/>
    <s v="Mass Customer"/>
    <s v="N"/>
    <s v="Yes"/>
    <n v="11"/>
    <m/>
  </r>
  <r>
    <n v="2133"/>
    <n v="85"/>
    <x v="1285"/>
    <d v="2017-12-01T00:00:00"/>
    <n v="29"/>
    <b v="0"/>
    <s v="Approved"/>
    <s v="WeareA2B"/>
    <s v="Standard"/>
    <s v="medium"/>
    <s v="medium"/>
    <n v="752.64"/>
    <n v="205.36"/>
    <d v="2015-08-02T00:00:00"/>
    <n v="547.28"/>
    <s v="F"/>
    <n v="48"/>
    <d v="1985-12-28T00:00:00"/>
    <n v="34.539290569507862"/>
    <s v="Quality Engineer"/>
    <s v="Retail"/>
    <s v="Mass Customer"/>
    <s v="N"/>
    <s v="No"/>
    <n v="6"/>
    <m/>
  </r>
  <r>
    <n v="2292"/>
    <n v="17"/>
    <x v="1286"/>
    <d v="2017-12-01T00:00:00"/>
    <n v="29"/>
    <b v="1"/>
    <s v="Approved"/>
    <s v="Solex"/>
    <s v="Standard"/>
    <s v="high"/>
    <s v="medium"/>
    <n v="1024.6600000000001"/>
    <n v="614.79999999999995"/>
    <d v="2009-03-08T00:00:00"/>
    <n v="409.86000000000013"/>
    <s v="F"/>
    <n v="26"/>
    <d v="1967-07-18T00:00:00"/>
    <n v="52.999564542110605"/>
    <s v="Geological Engineer"/>
    <s v="Manufacturing"/>
    <s v="Mass Customer"/>
    <s v="N"/>
    <s v="Yes"/>
    <n v="8"/>
    <m/>
  </r>
  <r>
    <n v="2883"/>
    <n v="32"/>
    <x v="959"/>
    <d v="2017-12-01T00:00:00"/>
    <n v="29"/>
    <b v="0"/>
    <s v="Approved"/>
    <s v="Giant Bicycles"/>
    <s v="Standard"/>
    <s v="medium"/>
    <s v="medium"/>
    <n v="642.70000000000005"/>
    <n v="211.37"/>
    <d v="2002-03-22T00:00:00"/>
    <n v="431.33000000000004"/>
    <s v="F"/>
    <n v="0"/>
    <d v="1978-03-22T00:00:00"/>
    <n v="42.314633035261288"/>
    <s v="VP Marketing"/>
    <s v="Telecommunications"/>
    <s v="Mass Customer"/>
    <s v="N"/>
    <s v="No"/>
    <n v="18"/>
    <m/>
  </r>
  <r>
    <n v="3046"/>
    <n v="48"/>
    <x v="1287"/>
    <d v="2017-12-01T00:00:00"/>
    <n v="29"/>
    <b v="0"/>
    <s v="Approved"/>
    <s v="WeareA2B"/>
    <s v="Standard"/>
    <s v="medium"/>
    <s v="medium"/>
    <n v="1762.96"/>
    <n v="950.52"/>
    <d v="2012-04-10T00:00:00"/>
    <n v="812.44"/>
    <s v="F"/>
    <n v="29"/>
    <d v="1998-05-03T00:00:00"/>
    <n v="22.185865911973615"/>
    <s v="Biostatistician I"/>
    <s v="Financial Services"/>
    <s v="Affluent Customer"/>
    <s v="N"/>
    <s v="Yes"/>
    <n v="2"/>
    <m/>
  </r>
  <r>
    <n v="3590"/>
    <n v="0"/>
    <x v="1288"/>
    <d v="2017-12-01T00:00:00"/>
    <n v="29"/>
    <b v="1"/>
    <s v="Approved"/>
    <s v="Norco Bicycles"/>
    <s v="Standard"/>
    <s v="medium"/>
    <s v="medium"/>
    <n v="360.4"/>
    <n v="270.3"/>
    <d v="2006-05-22T00:00:00"/>
    <n v="90.099999999999966"/>
    <s v="F"/>
    <n v="79"/>
    <d v="1964-08-10T00:00:00"/>
    <n v="55.936550843480468"/>
    <s v="Account Representative IV"/>
    <s v="Financial Services"/>
    <s v="High Net Worth"/>
    <s v="N"/>
    <s v="Yes"/>
    <n v="10"/>
    <m/>
  </r>
  <r>
    <n v="4264"/>
    <n v="49"/>
    <x v="1289"/>
    <d v="2017-12-01T00:00:00"/>
    <n v="29"/>
    <b v="0"/>
    <s v="Approved"/>
    <s v="Trek Bicycles"/>
    <s v="Road"/>
    <s v="medium"/>
    <s v="medium"/>
    <n v="533.51"/>
    <n v="400.13"/>
    <d v="2012-04-10T00:00:00"/>
    <n v="133.38"/>
    <s v="M"/>
    <n v="77"/>
    <d v="1993-07-27T00:00:00"/>
    <n v="26.955728925672247"/>
    <s v="Analyst Programmer"/>
    <s v="Financial Services"/>
    <s v="Mass Customer"/>
    <s v="N"/>
    <s v="Yes"/>
    <n v="3"/>
    <m/>
  </r>
  <r>
    <n v="4362"/>
    <n v="64"/>
    <x v="1290"/>
    <d v="2017-12-01T00:00:00"/>
    <n v="29"/>
    <b v="1"/>
    <s v="Approved"/>
    <s v="Trek Bicycles"/>
    <s v="Standard"/>
    <s v="medium"/>
    <s v="large"/>
    <n v="1469.44"/>
    <n v="596.54999999999995"/>
    <d v="2012-05-18T00:00:00"/>
    <n v="872.8900000000001"/>
    <s v="M"/>
    <n v="47"/>
    <d v="1982-04-05T00:00:00"/>
    <n v="38.27353714485033"/>
    <s v="Financial Analyst"/>
    <s v="Financial Services"/>
    <s v="Affluent Customer"/>
    <s v="N"/>
    <s v="Yes"/>
    <n v="10"/>
    <m/>
  </r>
  <r>
    <n v="4543"/>
    <n v="57"/>
    <x v="664"/>
    <d v="2017-12-01T00:00:00"/>
    <n v="29"/>
    <b v="0"/>
    <s v="Approved"/>
    <s v="WeareA2B"/>
    <s v="Touring"/>
    <s v="medium"/>
    <s v="large"/>
    <n v="1890.39"/>
    <n v="260.14"/>
    <d v="1998-12-17T00:00:00"/>
    <n v="1630.25"/>
    <s v="F"/>
    <n v="98"/>
    <d v="1969-08-31T00:00:00"/>
    <n v="50.876276870877724"/>
    <s v="Product Engineer"/>
    <s v="n/a"/>
    <s v="Mass Customer"/>
    <s v="N"/>
    <s v="Yes"/>
    <n v="15"/>
    <m/>
  </r>
  <r>
    <n v="4590"/>
    <n v="0"/>
    <x v="527"/>
    <d v="2017-12-01T00:00:00"/>
    <n v="29"/>
    <b v="1"/>
    <s v="Approved"/>
    <s v="Norco Bicycles"/>
    <s v="Road"/>
    <s v="medium"/>
    <s v="medium"/>
    <n v="544.04999999999995"/>
    <n v="376.84"/>
    <d v="1995-10-24T00:00:00"/>
    <n v="167.20999999999998"/>
    <s v="M"/>
    <n v="12"/>
    <d v="1975-07-12T00:00:00"/>
    <n v="45.010523446220191"/>
    <s v="Librarian"/>
    <s v="Entertainment"/>
    <s v="High Net Worth"/>
    <s v="N"/>
    <s v="Yes"/>
    <n v="10"/>
    <m/>
  </r>
  <r>
    <n v="5169"/>
    <n v="81"/>
    <x v="46"/>
    <d v="2017-12-01T00:00:00"/>
    <n v="29"/>
    <b v="0"/>
    <s v="Approved"/>
    <s v="Norco Bicycles"/>
    <s v="Standard"/>
    <s v="medium"/>
    <s v="small"/>
    <n v="586.45000000000005"/>
    <n v="521.94000000000005"/>
    <d v="2004-01-16T00:00:00"/>
    <n v="64.509999999999991"/>
    <s v="F"/>
    <n v="30"/>
    <d v="1973-10-23T00:00:00"/>
    <n v="46.728331665398272"/>
    <s v="Analog Circuit Design manager"/>
    <s v="Health"/>
    <s v="Affluent Customer"/>
    <s v="N"/>
    <s v="No"/>
    <n v="11"/>
    <m/>
  </r>
  <r>
    <n v="5231"/>
    <n v="12"/>
    <x v="1291"/>
    <d v="2017-12-01T00:00:00"/>
    <n v="29"/>
    <b v="1"/>
    <s v="Approved"/>
    <s v="WeareA2B"/>
    <s v="Standard"/>
    <s v="medium"/>
    <s v="medium"/>
    <n v="1231.1500000000001"/>
    <n v="161.6"/>
    <d v="2016-07-09T00:00:00"/>
    <n v="1069.5500000000002"/>
    <s v="F"/>
    <n v="91"/>
    <d v="1973-02-12T00:00:00"/>
    <n v="47.421482350329782"/>
    <s v="Programmer I"/>
    <s v="Argiculture"/>
    <s v="Affluent Customer"/>
    <s v="N"/>
    <s v="Yes"/>
    <n v="5"/>
    <m/>
  </r>
  <r>
    <n v="5378"/>
    <n v="92"/>
    <x v="1292"/>
    <d v="2017-12-01T00:00:00"/>
    <n v="29"/>
    <b v="1"/>
    <s v="Approved"/>
    <s v="WeareA2B"/>
    <s v="Touring"/>
    <s v="medium"/>
    <s v="large"/>
    <n v="1890.39"/>
    <n v="260.14"/>
    <d v="1994-09-09T00:00:00"/>
    <n v="1630.25"/>
    <s v="M"/>
    <n v="37"/>
    <d v="1962-05-23T00:00:00"/>
    <n v="58.155728925672243"/>
    <s v="Project Manager"/>
    <s v="IT"/>
    <s v="High Net Worth"/>
    <s v="N"/>
    <s v="Yes"/>
    <n v="16"/>
    <m/>
  </r>
  <r>
    <n v="6184"/>
    <n v="87"/>
    <x v="1293"/>
    <d v="2017-12-01T00:00:00"/>
    <n v="29"/>
    <b v="0"/>
    <s v="Approved"/>
    <s v="Giant Bicycles"/>
    <s v="Standard"/>
    <s v="high"/>
    <s v="medium"/>
    <n v="1179"/>
    <n v="707.4"/>
    <d v="1993-04-20T00:00:00"/>
    <n v="471.6"/>
    <s v="F"/>
    <n v="55"/>
    <d v="1971-12-11T00:00:00"/>
    <n v="48.596824816083206"/>
    <s v="Senior Quality Engineer"/>
    <s v="Telecommunications"/>
    <s v="Mass Customer"/>
    <s v="N"/>
    <s v="Yes"/>
    <n v="14"/>
    <m/>
  </r>
  <r>
    <n v="6282"/>
    <n v="64"/>
    <x v="100"/>
    <d v="2017-12-01T00:00:00"/>
    <n v="29"/>
    <b v="0"/>
    <s v="Approved"/>
    <s v="Giant Bicycles"/>
    <s v="Standard"/>
    <s v="high"/>
    <s v="small"/>
    <n v="1977.36"/>
    <n v="1759.85"/>
    <d v="2011-08-24T00:00:00"/>
    <n v="217.51"/>
    <s v="F"/>
    <n v="29"/>
    <d v="1997-12-24T00:00:00"/>
    <n v="22.542030295535259"/>
    <s v="Software Test Engineer III"/>
    <s v="Entertainment"/>
    <s v="High Net Worth"/>
    <s v="N"/>
    <s v="Yes"/>
    <n v="2"/>
    <m/>
  </r>
  <r>
    <n v="6707"/>
    <n v="2"/>
    <x v="1294"/>
    <d v="2017-12-01T00:00:00"/>
    <n v="29"/>
    <b v="1"/>
    <s v="Approved"/>
    <s v="Giant Bicycles"/>
    <s v="Road"/>
    <s v="low"/>
    <s v="small"/>
    <n v="590.26"/>
    <n v="525.33000000000004"/>
    <d v="2010-11-05T00:00:00"/>
    <n v="64.92999999999995"/>
    <s v="M"/>
    <n v="74"/>
    <d v="1998-10-11T00:00:00"/>
    <n v="21.744770021562658"/>
    <n v="0"/>
    <s v="Retail"/>
    <s v="High Net Worth"/>
    <s v="N"/>
    <s v="No"/>
    <n v="1"/>
    <m/>
  </r>
  <r>
    <n v="8129"/>
    <n v="1"/>
    <x v="1295"/>
    <d v="2017-12-01T00:00:00"/>
    <n v="29"/>
    <b v="1"/>
    <s v="Approved"/>
    <s v="Giant Bicycles"/>
    <s v="Standard"/>
    <s v="medium"/>
    <s v="medium"/>
    <n v="1403.5"/>
    <n v="954.82"/>
    <d v="2016-11-14T00:00:00"/>
    <n v="448.67999999999995"/>
    <s v="M"/>
    <n v="11"/>
    <d v="1995-04-12T00:00:00"/>
    <n v="25.246139884576355"/>
    <s v="Technical Writer"/>
    <s v="n/a"/>
    <s v="Mass Customer"/>
    <s v="N"/>
    <s v="Yes"/>
    <n v="5"/>
    <m/>
  </r>
  <r>
    <n v="8367"/>
    <n v="65"/>
    <x v="1296"/>
    <d v="2017-12-01T00:00:00"/>
    <n v="29"/>
    <b v="0"/>
    <s v="Approved"/>
    <s v="WeareA2B"/>
    <s v="Standard"/>
    <s v="medium"/>
    <s v="medium"/>
    <n v="1807.45"/>
    <n v="778.69"/>
    <d v="2015-05-21T00:00:00"/>
    <n v="1028.76"/>
    <s v="F"/>
    <n v="7"/>
    <d v="1967-07-17T00:00:00"/>
    <n v="53.002304268137998"/>
    <s v="Technical Writer"/>
    <s v="Financial Services"/>
    <s v="Affluent Customer"/>
    <s v="N"/>
    <s v="No"/>
    <n v="16"/>
    <m/>
  </r>
  <r>
    <n v="8466"/>
    <n v="94"/>
    <x v="1297"/>
    <d v="2017-12-01T00:00:00"/>
    <n v="29"/>
    <b v="0"/>
    <s v="Approved"/>
    <s v="Giant Bicycles"/>
    <s v="Standard"/>
    <s v="medium"/>
    <s v="large"/>
    <n v="1635.3"/>
    <n v="993.66"/>
    <d v="2013-06-09T00:00:00"/>
    <n v="641.64"/>
    <s v="M"/>
    <n v="28"/>
    <d v="1982-09-14T00:00:00"/>
    <n v="37.829701528411974"/>
    <s v="VP Accounting"/>
    <s v="Financial Services"/>
    <s v="Mass Customer"/>
    <s v="N"/>
    <s v="Yes"/>
    <n v="6"/>
    <m/>
  </r>
  <r>
    <n v="8606"/>
    <n v="35"/>
    <x v="1298"/>
    <d v="2017-12-01T00:00:00"/>
    <n v="29"/>
    <b v="0"/>
    <s v="Approved"/>
    <s v="Giant Bicycles"/>
    <s v="Standard"/>
    <s v="medium"/>
    <s v="medium"/>
    <n v="1403.5"/>
    <n v="954.82"/>
    <d v="2012-12-02T00:00:00"/>
    <n v="448.67999999999995"/>
    <s v="F"/>
    <n v="98"/>
    <d v="1967-01-25T00:00:00"/>
    <n v="53.476276870877726"/>
    <s v="Systems Administrator III"/>
    <s v="Telecommunications"/>
    <s v="High Net Worth"/>
    <s v="N"/>
    <s v="Yes"/>
    <n v="16"/>
    <m/>
  </r>
  <r>
    <n v="9084"/>
    <n v="37"/>
    <x v="1139"/>
    <d v="2017-12-01T00:00:00"/>
    <n v="29"/>
    <b v="0"/>
    <s v="Approved"/>
    <s v="OHM Cycles"/>
    <s v="Standard"/>
    <s v="low"/>
    <s v="medium"/>
    <n v="1793.43"/>
    <n v="248.82"/>
    <d v="1999-07-20T00:00:00"/>
    <n v="1544.6100000000001"/>
    <s v="M"/>
    <n v="63"/>
    <d v="1996-05-21T00:00:00"/>
    <n v="24.136550843480464"/>
    <s v="Automation Specialist II"/>
    <s v="Financial Services"/>
    <s v="Affluent Customer"/>
    <s v="N"/>
    <s v="No"/>
    <n v="4"/>
    <m/>
  </r>
  <r>
    <n v="9990"/>
    <n v="93"/>
    <x v="692"/>
    <d v="2017-12-01T00:00:00"/>
    <n v="29"/>
    <b v="1"/>
    <s v="Approved"/>
    <s v="OHM Cycles"/>
    <s v="Standard"/>
    <s v="high"/>
    <s v="medium"/>
    <n v="1458.17"/>
    <n v="874.9"/>
    <d v="1997-05-10T00:00:00"/>
    <n v="583.2700000000001"/>
    <s v="F"/>
    <n v="19"/>
    <d v="1989-07-21T00:00:00"/>
    <n v="30.974907007864026"/>
    <s v="Design Engineer"/>
    <s v="n/a"/>
    <s v="High Net Worth"/>
    <s v="N"/>
    <s v="Yes"/>
    <n v="3"/>
    <m/>
  </r>
  <r>
    <n v="10279"/>
    <n v="52"/>
    <x v="1212"/>
    <d v="2017-12-01T00:00:00"/>
    <n v="29"/>
    <b v="1"/>
    <s v="Approved"/>
    <s v="OHM Cycles"/>
    <s v="Road"/>
    <s v="medium"/>
    <s v="medium"/>
    <n v="1280.28"/>
    <n v="829.51"/>
    <d v="2001-11-25T00:00:00"/>
    <n v="450.77"/>
    <s v="M"/>
    <n v="45"/>
    <d v="1992-06-24T00:00:00"/>
    <n v="28.046139884576355"/>
    <s v="Recruiter"/>
    <s v="Property"/>
    <s v="Mass Customer"/>
    <s v="N"/>
    <s v="No"/>
    <n v="6"/>
    <m/>
  </r>
  <r>
    <n v="1616"/>
    <n v="3"/>
    <x v="1299"/>
    <d v="2017-01-19T00:00:00"/>
    <m/>
    <b v="1"/>
    <s v="Cancelled"/>
    <s v="Trek Bicycles"/>
    <s v="Standard"/>
    <s v="medium"/>
    <s v="large"/>
    <n v="2091.4699999999998"/>
    <n v="388.92"/>
    <n v="37823"/>
    <m/>
    <m/>
    <m/>
    <m/>
    <m/>
    <m/>
    <m/>
    <m/>
    <m/>
    <m/>
    <m/>
    <m/>
  </r>
  <r>
    <n v="10735"/>
    <n v="69"/>
    <x v="985"/>
    <d v="2017-12-01T00:00:00"/>
    <n v="29"/>
    <b v="1"/>
    <s v="Approved"/>
    <s v="Giant Bicycles"/>
    <s v="Road"/>
    <s v="medium"/>
    <s v="medium"/>
    <n v="792.9"/>
    <n v="594.67999999999995"/>
    <d v="1992-10-02T00:00:00"/>
    <n v="198.22000000000003"/>
    <s v="F"/>
    <n v="93"/>
    <d v="1976-06-26T00:00:00"/>
    <n v="44.051619336631148"/>
    <s v="Senior Financial Analyst"/>
    <s v="Financial Services"/>
    <s v="Affluent Customer"/>
    <s v="N"/>
    <s v="No"/>
    <n v="14"/>
    <m/>
  </r>
  <r>
    <n v="11088"/>
    <n v="46"/>
    <x v="1300"/>
    <d v="2017-12-01T00:00:00"/>
    <n v="29"/>
    <b v="0"/>
    <s v="Approved"/>
    <s v="Solex"/>
    <s v="Standard"/>
    <s v="low"/>
    <s v="medium"/>
    <n v="1289.8499999999999"/>
    <n v="74.510000000000005"/>
    <d v="2007-12-11T00:00:00"/>
    <n v="1215.3399999999999"/>
    <s v="F"/>
    <n v="56"/>
    <d v="1986-12-11T00:00:00"/>
    <n v="33.585865911973613"/>
    <s v="Assistant Professor"/>
    <s v="Retail"/>
    <s v="Mass Customer"/>
    <s v="N"/>
    <s v="No"/>
    <n v="15"/>
    <m/>
  </r>
  <r>
    <n v="11263"/>
    <n v="50"/>
    <x v="1301"/>
    <d v="2017-12-01T00:00:00"/>
    <n v="29"/>
    <b v="1"/>
    <s v="Approved"/>
    <s v="WeareA2B"/>
    <s v="Standard"/>
    <s v="medium"/>
    <s v="small"/>
    <n v="175.89"/>
    <n v="131.91999999999999"/>
    <d v="2003-07-21T00:00:00"/>
    <n v="43.97"/>
    <s v="F"/>
    <n v="81"/>
    <d v="1960-02-13T00:00:00"/>
    <n v="60.429701528411975"/>
    <s v="Senior Sales Associate"/>
    <s v="Property"/>
    <s v="Mass Customer"/>
    <s v="N"/>
    <s v="Yes"/>
    <n v="12"/>
    <m/>
  </r>
  <r>
    <n v="11497"/>
    <n v="27"/>
    <x v="1302"/>
    <d v="2017-12-01T00:00:00"/>
    <n v="29"/>
    <b v="0"/>
    <s v="Approved"/>
    <s v="Trek Bicycles"/>
    <s v="Standard"/>
    <s v="medium"/>
    <s v="medium"/>
    <n v="499.53"/>
    <n v="388.72"/>
    <d v="1999-06-23T00:00:00"/>
    <n v="110.80999999999995"/>
    <s v="M"/>
    <n v="54"/>
    <d v="1986-08-08T00:00:00"/>
    <n v="33.928331665398275"/>
    <s v="Quality Control Specialist"/>
    <s v="Health"/>
    <s v="Mass Customer"/>
    <s v="N"/>
    <s v="No"/>
    <n v="17"/>
    <m/>
  </r>
  <r>
    <n v="11529"/>
    <n v="80"/>
    <x v="1303"/>
    <d v="2017-12-01T00:00:00"/>
    <n v="29"/>
    <b v="0"/>
    <s v="Approved"/>
    <s v="Trek Bicycles"/>
    <s v="Standard"/>
    <s v="medium"/>
    <s v="large"/>
    <n v="1469.44"/>
    <n v="596.54999999999995"/>
    <d v="2012-05-18T00:00:00"/>
    <n v="872.8900000000001"/>
    <s v="F"/>
    <n v="17"/>
    <d v="1995-01-20T00:00:00"/>
    <n v="25.470797418822929"/>
    <s v="Teacher"/>
    <s v="Retail"/>
    <s v="High Net Worth"/>
    <s v="N"/>
    <s v="Yes"/>
    <n v="1"/>
    <m/>
  </r>
  <r>
    <n v="1622"/>
    <n v="0"/>
    <x v="545"/>
    <d v="2017-09-07T00:00:00"/>
    <m/>
    <m/>
    <s v="Approved"/>
    <s v="WeareA2B"/>
    <s v="Standard"/>
    <s v="medium"/>
    <s v="small"/>
    <n v="175.89"/>
    <n v="131.91999999999999"/>
    <n v="37668"/>
    <m/>
    <m/>
    <m/>
    <m/>
    <m/>
    <m/>
    <m/>
    <m/>
    <m/>
    <m/>
    <m/>
    <m/>
  </r>
  <r>
    <n v="12053"/>
    <n v="35"/>
    <x v="793"/>
    <d v="2017-12-01T00:00:00"/>
    <n v="29"/>
    <b v="0"/>
    <s v="Approved"/>
    <s v="Giant Bicycles"/>
    <s v="Standard"/>
    <s v="medium"/>
    <s v="medium"/>
    <n v="1403.5"/>
    <n v="954.82"/>
    <d v="1991-11-07T00:00:00"/>
    <n v="448.67999999999995"/>
    <s v="M"/>
    <n v="73"/>
    <d v="1998-12-30T00:00:00"/>
    <n v="21.525591939370877"/>
    <s v="Financial Analyst"/>
    <s v="Financial Services"/>
    <s v="High Net Worth"/>
    <s v="N"/>
    <s v="Yes"/>
    <n v="3"/>
    <m/>
  </r>
  <r>
    <n v="12152"/>
    <n v="4"/>
    <x v="1304"/>
    <d v="2017-12-01T00:00:00"/>
    <n v="29"/>
    <b v="0"/>
    <s v="Approved"/>
    <s v="Giant Bicycles"/>
    <s v="Standard"/>
    <s v="high"/>
    <s v="medium"/>
    <n v="1129.1300000000001"/>
    <n v="677.48"/>
    <d v="2005-08-09T00:00:00"/>
    <n v="451.65000000000009"/>
    <s v="F"/>
    <n v="80"/>
    <d v="1973-11-04T00:00:00"/>
    <n v="46.695454953069508"/>
    <s v="VP Product Management"/>
    <s v="n/a"/>
    <s v="Mass Customer"/>
    <s v="N"/>
    <s v="Yes"/>
    <n v="18"/>
    <m/>
  </r>
  <r>
    <n v="12483"/>
    <n v="45"/>
    <x v="1182"/>
    <d v="2017-12-01T00:00:00"/>
    <n v="29"/>
    <b v="1"/>
    <s v="Approved"/>
    <s v="Trek Bicycles"/>
    <s v="Road"/>
    <s v="low"/>
    <s v="medium"/>
    <n v="980.37"/>
    <n v="234.43"/>
    <d v="2004-09-28T00:00:00"/>
    <n v="745.94"/>
    <s v="M"/>
    <n v="2"/>
    <d v="1983-03-09T00:00:00"/>
    <n v="37.347509747590053"/>
    <s v="Database Administrator I"/>
    <s v="IT"/>
    <s v="High Net Worth"/>
    <s v="N"/>
    <s v="No"/>
    <n v="4"/>
    <m/>
  </r>
  <r>
    <n v="13054"/>
    <n v="59"/>
    <x v="1305"/>
    <d v="2017-12-01T00:00:00"/>
    <n v="29"/>
    <b v="1"/>
    <s v="Approved"/>
    <s v="Solex"/>
    <s v="Standard"/>
    <s v="medium"/>
    <s v="large"/>
    <n v="1061.56"/>
    <n v="733.58"/>
    <d v="2010-11-05T00:00:00"/>
    <n v="327.9799999999999"/>
    <s v="M"/>
    <n v="4"/>
    <d v="1976-09-14T00:00:00"/>
    <n v="43.832441254439367"/>
    <s v="Operator"/>
    <s v="Manufacturing"/>
    <s v="Mass Customer"/>
    <s v="N"/>
    <s v="Yes"/>
    <n v="14"/>
    <m/>
  </r>
  <r>
    <n v="13647"/>
    <n v="38"/>
    <x v="1306"/>
    <d v="2017-12-01T00:00:00"/>
    <n v="29"/>
    <b v="0"/>
    <s v="Approved"/>
    <s v="Solex"/>
    <s v="Standard"/>
    <s v="medium"/>
    <s v="medium"/>
    <n v="1577.53"/>
    <n v="826.51"/>
    <d v="2011-03-16T00:00:00"/>
    <n v="751.02"/>
    <s v="F"/>
    <n v="9"/>
    <d v="1954-05-10T00:00:00"/>
    <n v="66.196824816083208"/>
    <s v="Legal Assistant"/>
    <s v="Manufacturing"/>
    <s v="Mass Customer"/>
    <s v="N"/>
    <s v="No"/>
    <n v="7"/>
    <m/>
  </r>
  <r>
    <n v="13744"/>
    <n v="48"/>
    <x v="415"/>
    <d v="2017-12-01T00:00:00"/>
    <n v="29"/>
    <b v="1"/>
    <s v="Approved"/>
    <s v="WeareA2B"/>
    <s v="Standard"/>
    <s v="medium"/>
    <s v="medium"/>
    <n v="1762.96"/>
    <n v="950.52"/>
    <d v="2014-07-28T00:00:00"/>
    <n v="812.44"/>
    <s v="F"/>
    <n v="13"/>
    <d v="1995-10-02T00:00:00"/>
    <n v="24.77216728183663"/>
    <s v="Physical Therapy Assistant"/>
    <s v="n/a"/>
    <s v="Mass Customer"/>
    <s v="N"/>
    <s v="No"/>
    <n v="1"/>
    <m/>
  </r>
  <r>
    <n v="14094"/>
    <n v="66"/>
    <x v="1307"/>
    <d v="2017-12-01T00:00:00"/>
    <n v="29"/>
    <b v="1"/>
    <s v="Approved"/>
    <s v="Giant Bicycles"/>
    <s v="Road"/>
    <s v="low"/>
    <s v="small"/>
    <n v="590.26"/>
    <n v="525.33000000000004"/>
    <d v="2010-11-05T00:00:00"/>
    <n v="64.92999999999995"/>
    <s v="M"/>
    <n v="66"/>
    <d v="1994-07-29T00:00:00"/>
    <n v="25.95024947361745"/>
    <n v="0"/>
    <s v="Financial Services"/>
    <s v="Affluent Customer"/>
    <s v="N"/>
    <s v="No"/>
    <n v="4"/>
    <m/>
  </r>
  <r>
    <n v="15323"/>
    <n v="60"/>
    <x v="53"/>
    <d v="2017-12-01T00:00:00"/>
    <n v="29"/>
    <b v="0"/>
    <s v="Approved"/>
    <s v="Giant Bicycles"/>
    <s v="Standard"/>
    <s v="high"/>
    <s v="small"/>
    <n v="1977.36"/>
    <n v="1759.85"/>
    <d v="2011-08-24T00:00:00"/>
    <n v="217.51"/>
    <s v="M"/>
    <n v="11"/>
    <d v="1978-01-30T00:00:00"/>
    <n v="42.454359062658547"/>
    <s v="Web Designer IV"/>
    <s v="Property"/>
    <s v="Mass Customer"/>
    <s v="N"/>
    <s v="No"/>
    <n v="17"/>
    <m/>
  </r>
  <r>
    <n v="15554"/>
    <n v="10"/>
    <x v="1308"/>
    <d v="2017-12-01T00:00:00"/>
    <n v="29"/>
    <b v="1"/>
    <s v="Approved"/>
    <s v="WeareA2B"/>
    <s v="Touring"/>
    <s v="medium"/>
    <s v="medium"/>
    <n v="1466.68"/>
    <n v="363.25"/>
    <d v="2013-03-12T00:00:00"/>
    <n v="1103.43"/>
    <s v="F"/>
    <n v="69"/>
    <d v="2000-07-14T00:00:00"/>
    <n v="19.985865911973615"/>
    <s v="VP Sales"/>
    <s v="IT"/>
    <s v="Mass Customer"/>
    <s v="N"/>
    <s v="Yes"/>
    <n v="2"/>
    <m/>
  </r>
  <r>
    <n v="15732"/>
    <n v="98"/>
    <x v="780"/>
    <d v="2017-12-01T00:00:00"/>
    <n v="29"/>
    <b v="1"/>
    <s v="Approved"/>
    <s v="OHM Cycles"/>
    <s v="Standard"/>
    <s v="medium"/>
    <s v="medium"/>
    <n v="795.34"/>
    <n v="101.58"/>
    <d v="1993-07-20T00:00:00"/>
    <n v="693.76"/>
    <s v="F"/>
    <n v="54"/>
    <d v="1975-06-22T00:00:00"/>
    <n v="45.065317966768134"/>
    <s v="Safety Technician II"/>
    <s v="Property"/>
    <s v="High Net Worth"/>
    <s v="N"/>
    <s v="Yes"/>
    <n v="13"/>
    <m/>
  </r>
  <r>
    <n v="16361"/>
    <n v="73"/>
    <x v="834"/>
    <d v="2017-12-01T00:00:00"/>
    <n v="29"/>
    <b v="0"/>
    <s v="Approved"/>
    <s v="Solex"/>
    <s v="Standard"/>
    <s v="medium"/>
    <s v="medium"/>
    <n v="1945.43"/>
    <n v="333.18"/>
    <d v="2006-10-01T00:00:00"/>
    <n v="1612.25"/>
    <s v="M"/>
    <n v="19"/>
    <d v="2000-08-11T00:00:00"/>
    <n v="19.909153583206493"/>
    <s v="Information Systems Manager"/>
    <s v="Manufacturing"/>
    <s v="Affluent Customer"/>
    <s v="N"/>
    <s v="No"/>
    <n v="2"/>
    <m/>
  </r>
  <r>
    <n v="16571"/>
    <n v="65"/>
    <x v="1309"/>
    <d v="2017-12-01T00:00:00"/>
    <n v="29"/>
    <b v="1"/>
    <s v="Approved"/>
    <s v="WeareA2B"/>
    <s v="Standard"/>
    <s v="medium"/>
    <s v="medium"/>
    <n v="1807.45"/>
    <n v="778.69"/>
    <d v="2015-05-21T00:00:00"/>
    <n v="1028.76"/>
    <s v="M"/>
    <n v="64"/>
    <d v="1976-04-14T00:00:00"/>
    <n v="44.251619336631151"/>
    <s v="Food Chemist"/>
    <s v="Health"/>
    <s v="Mass Customer"/>
    <s v="N"/>
    <s v="No"/>
    <n v="16"/>
    <m/>
  </r>
  <r>
    <n v="16737"/>
    <n v="87"/>
    <x v="1310"/>
    <d v="2017-12-01T00:00:00"/>
    <n v="29"/>
    <b v="0"/>
    <s v="Approved"/>
    <s v="Giant Bicycles"/>
    <s v="Standard"/>
    <s v="high"/>
    <s v="medium"/>
    <n v="1179"/>
    <n v="707.4"/>
    <d v="2013-06-09T00:00:00"/>
    <n v="471.6"/>
    <s v="M"/>
    <n v="21"/>
    <d v="1971-09-28T00:00:00"/>
    <n v="48.799564542110602"/>
    <s v="VP Quality Control"/>
    <s v="Retail"/>
    <s v="Mass Customer"/>
    <s v="N"/>
    <s v="Yes"/>
    <n v="9"/>
    <m/>
  </r>
  <r>
    <n v="16800"/>
    <n v="57"/>
    <x v="1311"/>
    <d v="2017-12-01T00:00:00"/>
    <n v="29"/>
    <b v="1"/>
    <s v="Approved"/>
    <s v="WeareA2B"/>
    <s v="Touring"/>
    <s v="medium"/>
    <s v="large"/>
    <n v="1890.39"/>
    <n v="260.14"/>
    <d v="1993-06-23T00:00:00"/>
    <n v="1630.25"/>
    <s v="F"/>
    <n v="62"/>
    <d v="1969-08-17T00:00:00"/>
    <n v="50.914633035261289"/>
    <s v="Junior Executive"/>
    <s v="Health"/>
    <s v="Affluent Customer"/>
    <s v="N"/>
    <s v="Yes"/>
    <n v="9"/>
    <m/>
  </r>
  <r>
    <n v="17490"/>
    <n v="17"/>
    <x v="1275"/>
    <d v="2017-12-01T00:00:00"/>
    <n v="29"/>
    <b v="1"/>
    <s v="Approved"/>
    <s v="Solex"/>
    <s v="Standard"/>
    <s v="high"/>
    <s v="medium"/>
    <n v="1024.6600000000001"/>
    <n v="614.79999999999995"/>
    <d v="1996-11-09T00:00:00"/>
    <n v="409.86000000000013"/>
    <s v="F"/>
    <n v="96"/>
    <d v="1976-03-28T00:00:00"/>
    <n v="44.298194679096902"/>
    <s v="Executive Secretary"/>
    <s v="n/a"/>
    <s v="Mass Customer"/>
    <s v="N"/>
    <s v="No"/>
    <n v="9"/>
    <m/>
  </r>
  <r>
    <n v="18453"/>
    <n v="1"/>
    <x v="235"/>
    <d v="2017-12-01T00:00:00"/>
    <n v="29"/>
    <b v="0"/>
    <s v="Approved"/>
    <s v="Giant Bicycles"/>
    <s v="Standard"/>
    <s v="medium"/>
    <s v="medium"/>
    <n v="1403.5"/>
    <n v="954.82"/>
    <d v="2016-11-14T00:00:00"/>
    <n v="448.67999999999995"/>
    <s v="M"/>
    <n v="74"/>
    <d v="1967-01-22T00:00:00"/>
    <n v="53.484496048959919"/>
    <s v="Speech Pathologist"/>
    <s v="Health"/>
    <s v="Mass Customer"/>
    <s v="N"/>
    <s v="Yes"/>
    <n v="14"/>
    <m/>
  </r>
  <r>
    <n v="18501"/>
    <n v="16"/>
    <x v="406"/>
    <d v="2017-12-01T00:00:00"/>
    <n v="29"/>
    <b v="0"/>
    <s v="Approved"/>
    <s v="Norco Bicycles"/>
    <s v="Standard"/>
    <s v="high"/>
    <s v="small"/>
    <n v="1661.92"/>
    <n v="1479.11"/>
    <d v="2013-03-12T00:00:00"/>
    <n v="182.81000000000017"/>
    <s v="F"/>
    <n v="87"/>
    <d v="1989-11-25T00:00:00"/>
    <n v="30.626961802384574"/>
    <s v="Administrative Assistant II"/>
    <s v="Financial Services"/>
    <s v="Mass Customer"/>
    <s v="N"/>
    <s v="Yes"/>
    <n v="14"/>
    <m/>
  </r>
  <r>
    <n v="18620"/>
    <n v="3"/>
    <x v="1312"/>
    <d v="2017-12-01T00:00:00"/>
    <n v="29"/>
    <b v="0"/>
    <s v="Approved"/>
    <s v="Trek Bicycles"/>
    <s v="Standard"/>
    <s v="medium"/>
    <s v="large"/>
    <n v="2091.4699999999998"/>
    <n v="388.92"/>
    <d v="2016-02-04T00:00:00"/>
    <n v="1702.5499999999997"/>
    <s v="M"/>
    <n v="6"/>
    <d v="1979-01-05T00:00:00"/>
    <n v="41.522852213343477"/>
    <s v="Information Systems Manager"/>
    <s v="Health"/>
    <s v="Affluent Customer"/>
    <s v="N"/>
    <s v="Yes"/>
    <n v="13"/>
    <m/>
  </r>
  <r>
    <n v="18699"/>
    <n v="31"/>
    <x v="1313"/>
    <d v="2017-12-01T00:00:00"/>
    <n v="29"/>
    <b v="1"/>
    <s v="Approved"/>
    <s v="Giant Bicycles"/>
    <s v="Standard"/>
    <s v="medium"/>
    <s v="medium"/>
    <n v="230.91"/>
    <n v="173.18"/>
    <d v="1992-10-11T00:00:00"/>
    <n v="57.72999999999999"/>
    <s v="F"/>
    <n v="73"/>
    <d v="1994-01-15T00:00:00"/>
    <n v="26.484496048959915"/>
    <s v="VP Marketing"/>
    <s v="Property"/>
    <s v="Mass Customer"/>
    <s v="N"/>
    <s v="Yes"/>
    <n v="9"/>
    <m/>
  </r>
  <r>
    <n v="18890"/>
    <n v="36"/>
    <x v="518"/>
    <d v="2017-12-01T00:00:00"/>
    <n v="29"/>
    <b v="1"/>
    <s v="Approved"/>
    <s v="Solex"/>
    <s v="Standard"/>
    <s v="low"/>
    <s v="medium"/>
    <n v="945.04"/>
    <n v="507.58"/>
    <d v="1995-12-19T00:00:00"/>
    <n v="437.46"/>
    <s v="F"/>
    <n v="41"/>
    <d v="1994-04-25T00:00:00"/>
    <n v="26.21052344622019"/>
    <s v="Research Assistant II"/>
    <s v="Manufacturing"/>
    <s v="Affluent Customer"/>
    <s v="N"/>
    <s v="No"/>
    <n v="1"/>
    <m/>
  </r>
  <r>
    <n v="18971"/>
    <n v="49"/>
    <x v="1314"/>
    <d v="2017-12-01T00:00:00"/>
    <n v="29"/>
    <b v="1"/>
    <s v="Approved"/>
    <s v="Trek Bicycles"/>
    <s v="Road"/>
    <s v="medium"/>
    <s v="medium"/>
    <n v="533.51"/>
    <n v="400.13"/>
    <d v="2012-06-04T00:00:00"/>
    <n v="133.38"/>
    <s v="M"/>
    <n v="23"/>
    <d v="1977-07-20T00:00:00"/>
    <n v="42.985865911973619"/>
    <s v="Executive Secretary"/>
    <s v="Retail"/>
    <s v="Mass Customer"/>
    <s v="N"/>
    <s v="No"/>
    <n v="14"/>
    <m/>
  </r>
  <r>
    <n v="1644"/>
    <n v="11"/>
    <x v="785"/>
    <d v="2017-05-11T00:00:00"/>
    <m/>
    <b v="1"/>
    <s v="Cancelled"/>
    <s v="Giant Bicycles"/>
    <s v="Standard"/>
    <s v="high"/>
    <s v="medium"/>
    <n v="1274.93"/>
    <n v="764.96"/>
    <n v="39298"/>
    <m/>
    <m/>
    <m/>
    <m/>
    <m/>
    <m/>
    <m/>
    <m/>
    <m/>
    <m/>
    <m/>
    <m/>
  </r>
  <r>
    <n v="19252"/>
    <n v="67"/>
    <x v="295"/>
    <d v="2017-12-01T00:00:00"/>
    <n v="29"/>
    <b v="1"/>
    <s v="Approved"/>
    <s v="Norco Bicycles"/>
    <s v="Road"/>
    <s v="medium"/>
    <s v="medium"/>
    <n v="544.04999999999995"/>
    <n v="376.84"/>
    <d v="2002-08-31T00:00:00"/>
    <n v="167.20999999999998"/>
    <s v="M"/>
    <n v="72"/>
    <d v="1976-12-02T00:00:00"/>
    <n v="43.616002898274985"/>
    <s v="Accounting Assistant III"/>
    <s v="Financial Services"/>
    <s v="Mass Customer"/>
    <s v="N"/>
    <s v="Yes"/>
    <n v="21"/>
    <m/>
  </r>
  <r>
    <n v="19328"/>
    <n v="40"/>
    <x v="1315"/>
    <d v="2017-12-01T00:00:00"/>
    <n v="29"/>
    <b v="1"/>
    <s v="Approved"/>
    <s v="OHM Cycles"/>
    <s v="Standard"/>
    <s v="high"/>
    <s v="medium"/>
    <n v="1458.17"/>
    <n v="874.9"/>
    <d v="2006-02-02T00:00:00"/>
    <n v="583.2700000000001"/>
    <s v="M"/>
    <n v="66"/>
    <d v="1997-01-25T00:00:00"/>
    <n v="23.454359062658547"/>
    <s v="Nurse"/>
    <s v="Argiculture"/>
    <s v="Mass Customer"/>
    <s v="N"/>
    <s v="Yes"/>
    <n v="5"/>
    <m/>
  </r>
  <r>
    <n v="19423"/>
    <n v="0"/>
    <x v="1316"/>
    <d v="2017-12-01T00:00:00"/>
    <n v="29"/>
    <b v="1"/>
    <s v="Approved"/>
    <s v="WeareA2B"/>
    <s v="Standard"/>
    <s v="medium"/>
    <s v="medium"/>
    <n v="60.34"/>
    <n v="45.26"/>
    <d v="2016-02-04T00:00:00"/>
    <n v="15.080000000000005"/>
    <s v="M"/>
    <n v="83"/>
    <d v="1975-04-13T00:00:00"/>
    <n v="45.257098788685944"/>
    <s v="Nurse"/>
    <s v="Manufacturing"/>
    <s v="High Net Worth"/>
    <s v="N"/>
    <s v="Yes"/>
    <n v="22"/>
    <m/>
  </r>
  <r>
    <n v="19534"/>
    <n v="93"/>
    <x v="1317"/>
    <d v="2017-12-01T00:00:00"/>
    <n v="29"/>
    <b v="1"/>
    <s v="Approved"/>
    <s v="WeareA2B"/>
    <s v="Standard"/>
    <s v="medium"/>
    <s v="medium"/>
    <n v="1065.03"/>
    <n v="230.09"/>
    <d v="2000-11-03T00:00:00"/>
    <n v="834.93999999999994"/>
    <s v="M"/>
    <n v="25"/>
    <d v="1990-01-19T00:00:00"/>
    <n v="30.476276870877726"/>
    <s v="Software Test Engineer III"/>
    <s v="IT"/>
    <s v="Affluent Customer"/>
    <s v="N"/>
    <s v="No"/>
    <n v="9"/>
    <m/>
  </r>
  <r>
    <n v="223"/>
    <n v="2"/>
    <x v="649"/>
    <d v="2017-11-30T00:00:00"/>
    <n v="30"/>
    <b v="0"/>
    <s v="Approved"/>
    <s v="Giant Bicycles"/>
    <s v="Road"/>
    <s v="low"/>
    <s v="small"/>
    <n v="590.26"/>
    <n v="525.33000000000004"/>
    <d v="2010-11-05T00:00:00"/>
    <n v="64.92999999999995"/>
    <s v="F"/>
    <n v="19"/>
    <d v="1974-06-15T00:00:00"/>
    <n v="46.08449604895992"/>
    <s v="Administrative Officer"/>
    <s v="Health"/>
    <s v="High Net Worth"/>
    <s v="N"/>
    <s v="No"/>
    <n v="20"/>
    <m/>
  </r>
  <r>
    <n v="428"/>
    <n v="62"/>
    <x v="584"/>
    <d v="2017-11-30T00:00:00"/>
    <n v="30"/>
    <b v="1"/>
    <s v="Approved"/>
    <s v="Solex"/>
    <s v="Standard"/>
    <s v="medium"/>
    <s v="medium"/>
    <n v="478.16"/>
    <n v="298.72000000000003"/>
    <d v="1998-12-17T00:00:00"/>
    <n v="179.44"/>
    <s v="M"/>
    <n v="54"/>
    <d v="1985-02-24T00:00:00"/>
    <n v="35.380386459918824"/>
    <n v="0"/>
    <s v="n/a"/>
    <s v="Affluent Customer"/>
    <s v="N"/>
    <s v="Yes"/>
    <n v="11"/>
    <m/>
  </r>
  <r>
    <n v="552"/>
    <n v="21"/>
    <x v="95"/>
    <d v="2017-11-30T00:00:00"/>
    <n v="30"/>
    <b v="1"/>
    <s v="Approved"/>
    <s v="Solex"/>
    <s v="Standard"/>
    <s v="medium"/>
    <s v="large"/>
    <n v="1071.23"/>
    <n v="380.74"/>
    <d v="1993-10-02T00:00:00"/>
    <n v="690.49"/>
    <s v="F"/>
    <n v="25"/>
    <d v="1965-06-20T00:00:00"/>
    <n v="55.076276870877727"/>
    <s v="Sales Associate"/>
    <s v="Financial Services"/>
    <s v="Affluent Customer"/>
    <s v="N"/>
    <s v="Yes"/>
    <n v="8"/>
    <m/>
  </r>
  <r>
    <n v="966"/>
    <n v="41"/>
    <x v="932"/>
    <d v="2017-11-30T00:00:00"/>
    <n v="30"/>
    <b v="1"/>
    <s v="Approved"/>
    <s v="Solex"/>
    <s v="Road"/>
    <s v="medium"/>
    <s v="medium"/>
    <n v="416.98"/>
    <n v="312.74"/>
    <d v="1997-05-10T00:00:00"/>
    <n v="104.24000000000001"/>
    <s v="F"/>
    <n v="42"/>
    <d v="1971-09-02T00:00:00"/>
    <n v="48.870797418822931"/>
    <s v="Systems Administrator II"/>
    <s v="n/a"/>
    <s v="Mass Customer"/>
    <s v="N"/>
    <s v="No"/>
    <n v="19"/>
    <m/>
  </r>
  <r>
    <n v="2002"/>
    <n v="42"/>
    <x v="578"/>
    <d v="2017-11-30T00:00:00"/>
    <n v="30"/>
    <b v="0"/>
    <s v="Approved"/>
    <s v="OHM Cycles"/>
    <s v="Road"/>
    <s v="medium"/>
    <s v="small"/>
    <n v="1810"/>
    <n v="1610.9"/>
    <d v="2008-03-19T00:00:00"/>
    <n v="199.09999999999991"/>
    <s v="F"/>
    <n v="46"/>
    <d v="1977-12-16T00:00:00"/>
    <n v="42.577646733891427"/>
    <s v="Business Systems Development Analyst"/>
    <s v="Telecommunications"/>
    <s v="Mass Customer"/>
    <s v="N"/>
    <s v="No"/>
    <n v="10"/>
    <m/>
  </r>
  <r>
    <n v="1654"/>
    <n v="0"/>
    <x v="18"/>
    <d v="2017-10-05T00:00:00"/>
    <m/>
    <b v="0"/>
    <s v="Approved"/>
    <m/>
    <m/>
    <m/>
    <m/>
    <n v="571.27"/>
    <m/>
    <m/>
    <m/>
    <m/>
    <m/>
    <m/>
    <m/>
    <m/>
    <m/>
    <m/>
    <m/>
    <m/>
    <m/>
    <m/>
  </r>
  <r>
    <n v="2234"/>
    <n v="54"/>
    <x v="1318"/>
    <d v="2017-11-30T00:00:00"/>
    <n v="30"/>
    <b v="0"/>
    <s v="Approved"/>
    <s v="WeareA2B"/>
    <s v="Standard"/>
    <s v="medium"/>
    <s v="medium"/>
    <n v="1292.8399999999999"/>
    <n v="13.44"/>
    <d v="2015-10-18T00:00:00"/>
    <n v="1279.3999999999999"/>
    <s v="F"/>
    <n v="56"/>
    <d v="1998-12-12T00:00:00"/>
    <n v="21.574907007864027"/>
    <s v="Design Engineer"/>
    <s v="Financial Services"/>
    <s v="Affluent Customer"/>
    <s v="N"/>
    <s v="Yes"/>
    <n v="1"/>
    <m/>
  </r>
  <r>
    <n v="3187"/>
    <n v="37"/>
    <x v="1319"/>
    <d v="2017-11-30T00:00:00"/>
    <n v="30"/>
    <b v="0"/>
    <s v="Approved"/>
    <s v="OHM Cycles"/>
    <s v="Standard"/>
    <s v="low"/>
    <s v="medium"/>
    <n v="1793.43"/>
    <n v="248.82"/>
    <d v="1997-05-10T00:00:00"/>
    <n v="1544.6100000000001"/>
    <s v="F"/>
    <n v="27"/>
    <d v="1980-04-10T00:00:00"/>
    <n v="40.259838514713344"/>
    <s v="Systems Administrator II"/>
    <s v="Manufacturing"/>
    <s v="Affluent Customer"/>
    <s v="N"/>
    <s v="Yes"/>
    <n v="12"/>
    <m/>
  </r>
  <r>
    <n v="3310"/>
    <n v="50"/>
    <x v="1320"/>
    <d v="2017-11-30T00:00:00"/>
    <n v="30"/>
    <b v="0"/>
    <s v="Approved"/>
    <s v="WeareA2B"/>
    <s v="Standard"/>
    <s v="medium"/>
    <s v="small"/>
    <n v="175.89"/>
    <n v="131.91999999999999"/>
    <d v="1997-10-04T00:00:00"/>
    <n v="43.97"/>
    <s v="F"/>
    <n v="9"/>
    <d v="1962-12-17T00:00:00"/>
    <n v="57.585865911973613"/>
    <n v="0"/>
    <s v="Manufacturing"/>
    <s v="Mass Customer"/>
    <s v="N"/>
    <s v="Yes"/>
    <n v="12"/>
    <m/>
  </r>
  <r>
    <n v="4101"/>
    <n v="93"/>
    <x v="947"/>
    <d v="2017-11-30T00:00:00"/>
    <n v="30"/>
    <b v="0"/>
    <s v="Approved"/>
    <s v="WeareA2B"/>
    <s v="Standard"/>
    <s v="medium"/>
    <s v="medium"/>
    <n v="1065.03"/>
    <n v="230.09"/>
    <d v="2000-11-03T00:00:00"/>
    <n v="834.93999999999994"/>
    <s v="M"/>
    <n v="38"/>
    <d v="2000-01-08T00:00:00"/>
    <n v="20.500934405124301"/>
    <s v="GIS Technical Architect"/>
    <s v="Manufacturing"/>
    <s v="Affluent Customer"/>
    <s v="N"/>
    <s v="Yes"/>
    <n v="1"/>
    <m/>
  </r>
  <r>
    <n v="4779"/>
    <n v="84"/>
    <x v="1321"/>
    <d v="2017-11-30T00:00:00"/>
    <n v="30"/>
    <b v="0"/>
    <s v="Approved"/>
    <s v="Trek Bicycles"/>
    <s v="Road"/>
    <s v="medium"/>
    <s v="medium"/>
    <n v="290.62"/>
    <n v="215.14"/>
    <d v="2004-12-18T00:00:00"/>
    <n v="75.480000000000018"/>
    <s v="M"/>
    <n v="39"/>
    <d v="1973-07-31T00:00:00"/>
    <n v="46.95846865169964"/>
    <n v="0"/>
    <s v="Argiculture"/>
    <s v="Mass Customer"/>
    <s v="N"/>
    <s v="Yes"/>
    <n v="17"/>
    <m/>
  </r>
  <r>
    <n v="5020"/>
    <n v="2"/>
    <x v="227"/>
    <d v="2017-11-30T00:00:00"/>
    <n v="30"/>
    <b v="1"/>
    <s v="Approved"/>
    <s v="Solex"/>
    <s v="Standard"/>
    <s v="medium"/>
    <s v="medium"/>
    <n v="71.489999999999995"/>
    <n v="53.62"/>
    <d v="1991-11-07T00:00:00"/>
    <n v="17.869999999999997"/>
    <s v="F"/>
    <n v="86"/>
    <d v="1980-08-28T00:00:00"/>
    <n v="39.876276870877724"/>
    <n v="0"/>
    <s v="Financial Services"/>
    <s v="Affluent Customer"/>
    <s v="N"/>
    <s v="Yes"/>
    <n v="17"/>
    <m/>
  </r>
  <r>
    <n v="5441"/>
    <n v="13"/>
    <x v="1322"/>
    <d v="2017-11-30T00:00:00"/>
    <n v="30"/>
    <b v="1"/>
    <s v="Approved"/>
    <s v="Solex"/>
    <s v="Standard"/>
    <s v="medium"/>
    <s v="medium"/>
    <n v="1163.8900000000001"/>
    <n v="589.27"/>
    <d v="2003-08-05T00:00:00"/>
    <n v="574.62000000000012"/>
    <s v="F"/>
    <n v="95"/>
    <d v="1970-09-30T00:00:00"/>
    <n v="49.794085090055809"/>
    <s v="Senior Editor"/>
    <s v="Retail"/>
    <s v="Mass Customer"/>
    <s v="N"/>
    <s v="Yes"/>
    <n v="11"/>
    <m/>
  </r>
  <r>
    <n v="5456"/>
    <n v="1"/>
    <x v="1323"/>
    <d v="2017-11-30T00:00:00"/>
    <n v="30"/>
    <b v="0"/>
    <s v="Approved"/>
    <s v="Giant Bicycles"/>
    <s v="Standard"/>
    <s v="medium"/>
    <s v="medium"/>
    <n v="1403.5"/>
    <n v="954.82"/>
    <d v="2004-09-28T00:00:00"/>
    <n v="448.67999999999995"/>
    <s v="F"/>
    <n v="44"/>
    <d v="1973-04-26T00:00:00"/>
    <n v="47.221482350329779"/>
    <n v="0"/>
    <s v="Financial Services"/>
    <s v="Mass Customer"/>
    <s v="N"/>
    <s v="Yes"/>
    <n v="18"/>
    <m/>
  </r>
  <r>
    <n v="6105"/>
    <n v="86"/>
    <x v="697"/>
    <d v="2017-11-30T00:00:00"/>
    <n v="30"/>
    <b v="1"/>
    <s v="Approved"/>
    <s v="OHM Cycles"/>
    <s v="Standard"/>
    <s v="medium"/>
    <s v="medium"/>
    <n v="235.63"/>
    <n v="125.07"/>
    <d v="2004-08-07T00:00:00"/>
    <n v="110.56"/>
    <s v="M"/>
    <n v="12"/>
    <d v="1977-11-16T00:00:00"/>
    <n v="42.659838514713343"/>
    <s v="Mechanical Systems Engineer"/>
    <s v="Manufacturing"/>
    <s v="Mass Customer"/>
    <s v="N"/>
    <s v="No"/>
    <n v="20"/>
    <m/>
  </r>
  <r>
    <n v="6709"/>
    <n v="40"/>
    <x v="1324"/>
    <d v="2017-11-30T00:00:00"/>
    <n v="30"/>
    <b v="1"/>
    <s v="Approved"/>
    <s v="Trek Bicycles"/>
    <s v="Road"/>
    <s v="medium"/>
    <s v="large"/>
    <n v="1894.19"/>
    <n v="598.76"/>
    <d v="1998-12-17T00:00:00"/>
    <n v="1295.43"/>
    <s v="M"/>
    <n v="24"/>
    <d v="1977-01-30T00:00:00"/>
    <n v="43.454359062658547"/>
    <s v="VP Quality Control"/>
    <s v="Manufacturing"/>
    <s v="High Net Worth"/>
    <s v="N"/>
    <s v="Yes"/>
    <n v="13"/>
    <m/>
  </r>
  <r>
    <n v="7977"/>
    <n v="36"/>
    <x v="602"/>
    <d v="2017-11-30T00:00:00"/>
    <n v="30"/>
    <b v="1"/>
    <s v="Approved"/>
    <s v="Solex"/>
    <s v="Standard"/>
    <s v="low"/>
    <s v="medium"/>
    <n v="1289.8499999999999"/>
    <n v="74.510000000000005"/>
    <d v="2007-12-11T00:00:00"/>
    <n v="1215.3399999999999"/>
    <s v="M"/>
    <n v="54"/>
    <d v="1993-01-22T00:00:00"/>
    <n v="27.465317966768136"/>
    <s v="Occupational Therapist"/>
    <s v="Health"/>
    <s v="High Net Worth"/>
    <s v="N"/>
    <s v="No"/>
    <n v="9"/>
    <m/>
  </r>
  <r>
    <n v="8700"/>
    <n v="59"/>
    <x v="1325"/>
    <d v="2017-11-30T00:00:00"/>
    <n v="30"/>
    <b v="0"/>
    <s v="Approved"/>
    <s v="Solex"/>
    <s v="Standard"/>
    <s v="medium"/>
    <s v="large"/>
    <n v="1061.56"/>
    <n v="733.58"/>
    <d v="1993-06-23T00:00:00"/>
    <n v="327.9799999999999"/>
    <s v="F"/>
    <n v="36"/>
    <d v="1978-07-18T00:00:00"/>
    <n v="41.991345364028412"/>
    <s v="Executive Secretary"/>
    <s v="n/a"/>
    <s v="Mass Customer"/>
    <s v="N"/>
    <s v="Yes"/>
    <n v="18"/>
    <m/>
  </r>
  <r>
    <n v="9440"/>
    <n v="90"/>
    <x v="1162"/>
    <d v="2017-11-30T00:00:00"/>
    <n v="30"/>
    <b v="0"/>
    <s v="Approved"/>
    <s v="Norco Bicycles"/>
    <s v="Standard"/>
    <s v="low"/>
    <s v="medium"/>
    <n v="363.01"/>
    <n v="290.41000000000003"/>
    <d v="2004-01-16T00:00:00"/>
    <n v="72.599999999999966"/>
    <s v="M"/>
    <n v="48"/>
    <d v="1993-06-30T00:00:00"/>
    <n v="27.029701528411973"/>
    <s v="Financial Advisor"/>
    <s v="Financial Services"/>
    <s v="Affluent Customer"/>
    <s v="N"/>
    <s v="Yes"/>
    <n v="1"/>
    <m/>
  </r>
  <r>
    <n v="9496"/>
    <n v="79"/>
    <x v="1326"/>
    <d v="2017-11-30T00:00:00"/>
    <n v="30"/>
    <b v="0"/>
    <s v="Approved"/>
    <s v="Solex"/>
    <s v="Touring"/>
    <s v="medium"/>
    <s v="large"/>
    <n v="2083.94"/>
    <n v="675.03"/>
    <d v="2016-02-04T00:00:00"/>
    <n v="1408.91"/>
    <s v="M"/>
    <n v="44"/>
    <d v="1990-01-06T00:00:00"/>
    <n v="30.511893309233891"/>
    <s v="Media Manager IV"/>
    <s v="Financial Services"/>
    <s v="High Net Worth"/>
    <s v="N"/>
    <s v="Yes"/>
    <n v="5"/>
    <m/>
  </r>
  <r>
    <n v="9753"/>
    <n v="6"/>
    <x v="662"/>
    <d v="2017-11-30T00:00:00"/>
    <n v="30"/>
    <b v="0"/>
    <s v="Approved"/>
    <s v="Solex"/>
    <s v="Standard"/>
    <s v="high"/>
    <s v="medium"/>
    <n v="748.17"/>
    <n v="448.9"/>
    <d v="1991-11-10T00:00:00"/>
    <n v="299.27"/>
    <s v="M"/>
    <n v="15"/>
    <d v="1971-01-11T00:00:00"/>
    <n v="49.511893309233891"/>
    <s v="Associate Professor"/>
    <s v="n/a"/>
    <s v="High Net Worth"/>
    <s v="N"/>
    <s v="No"/>
    <n v="10"/>
    <m/>
  </r>
  <r>
    <n v="9847"/>
    <n v="18"/>
    <x v="201"/>
    <d v="2017-11-30T00:00:00"/>
    <n v="30"/>
    <b v="0"/>
    <s v="Approved"/>
    <s v="Solex"/>
    <s v="Standard"/>
    <s v="medium"/>
    <s v="medium"/>
    <n v="575.27"/>
    <n v="431.45"/>
    <d v="2013-03-12T00:00:00"/>
    <n v="143.82"/>
    <s v="F"/>
    <n v="11"/>
    <d v="1971-07-30T00:00:00"/>
    <n v="48.96394810375444"/>
    <s v="Chief Design Engineer"/>
    <s v="n/a"/>
    <s v="Mass Customer"/>
    <s v="N"/>
    <s v="No"/>
    <n v="13"/>
    <m/>
  </r>
  <r>
    <n v="9909"/>
    <n v="87"/>
    <x v="1152"/>
    <d v="2017-11-30T00:00:00"/>
    <n v="30"/>
    <b v="1"/>
    <s v="Approved"/>
    <s v="Giant Bicycles"/>
    <s v="Standard"/>
    <s v="high"/>
    <s v="medium"/>
    <n v="1179"/>
    <n v="707.4"/>
    <d v="1997-08-25T00:00:00"/>
    <n v="471.6"/>
    <s v="F"/>
    <n v="96"/>
    <d v="1976-03-10T00:00:00"/>
    <n v="44.347509747590053"/>
    <n v="0"/>
    <s v="Manufacturing"/>
    <s v="Mass Customer"/>
    <s v="N"/>
    <s v="No"/>
    <n v="20"/>
    <m/>
  </r>
  <r>
    <n v="10107"/>
    <n v="93"/>
    <x v="844"/>
    <d v="2017-11-30T00:00:00"/>
    <n v="30"/>
    <b v="0"/>
    <s v="Approved"/>
    <s v="WeareA2B"/>
    <s v="Standard"/>
    <s v="medium"/>
    <s v="medium"/>
    <n v="1065.03"/>
    <n v="230.09"/>
    <d v="2000-11-03T00:00:00"/>
    <n v="834.93999999999994"/>
    <s v="F"/>
    <n v="12"/>
    <d v="1977-06-07T00:00:00"/>
    <n v="43.103674131151699"/>
    <s v="Assistant Media Planner"/>
    <s v="Entertainment"/>
    <s v="Mass Customer"/>
    <s v="N"/>
    <s v="No"/>
    <n v="10"/>
    <m/>
  </r>
  <r>
    <n v="10186"/>
    <n v="87"/>
    <x v="1327"/>
    <d v="2017-11-30T00:00:00"/>
    <n v="30"/>
    <b v="1"/>
    <s v="Approved"/>
    <s v="OHM Cycles"/>
    <s v="Standard"/>
    <s v="medium"/>
    <s v="medium"/>
    <n v="1636.9"/>
    <n v="44.71"/>
    <d v="1992-10-02T00:00:00"/>
    <n v="1592.19"/>
    <s v="M"/>
    <n v="9"/>
    <d v="1981-12-04T00:00:00"/>
    <n v="38.607783720192792"/>
    <s v="Associate Professor"/>
    <s v="n/a"/>
    <s v="High Net Worth"/>
    <s v="N"/>
    <s v="Yes"/>
    <n v="9"/>
    <m/>
  </r>
  <r>
    <n v="10473"/>
    <n v="72"/>
    <x v="1328"/>
    <d v="2017-11-30T00:00:00"/>
    <n v="30"/>
    <b v="0"/>
    <s v="Approved"/>
    <s v="OHM Cycles"/>
    <s v="Standard"/>
    <s v="medium"/>
    <s v="medium"/>
    <n v="912.52"/>
    <n v="141.4"/>
    <d v="1993-06-23T00:00:00"/>
    <n v="771.12"/>
    <s v="M"/>
    <n v="28"/>
    <d v="1976-11-27T00:00:00"/>
    <n v="43.629701528411971"/>
    <s v="Data Coordiator"/>
    <s v="Retail"/>
    <s v="High Net Worth"/>
    <s v="N"/>
    <s v="Yes"/>
    <n v="9"/>
    <m/>
  </r>
  <r>
    <n v="11100"/>
    <n v="29"/>
    <x v="955"/>
    <d v="2017-11-30T00:00:00"/>
    <n v="30"/>
    <b v="0"/>
    <s v="Approved"/>
    <s v="WeareA2B"/>
    <s v="Standard"/>
    <s v="medium"/>
    <s v="medium"/>
    <n v="1065.03"/>
    <n v="230.09"/>
    <d v="2000-11-03T00:00:00"/>
    <n v="834.93999999999994"/>
    <s v="M"/>
    <n v="62"/>
    <d v="1980-10-04T00:00:00"/>
    <n v="39.77490700786403"/>
    <s v="Software Test Engineer IV"/>
    <s v="Entertainment"/>
    <s v="High Net Worth"/>
    <s v="N"/>
    <s v="No"/>
    <n v="16"/>
    <m/>
  </r>
  <r>
    <n v="11258"/>
    <n v="31"/>
    <x v="281"/>
    <d v="2017-11-30T00:00:00"/>
    <n v="30"/>
    <b v="0"/>
    <s v="Approved"/>
    <s v="Giant Bicycles"/>
    <s v="Standard"/>
    <s v="medium"/>
    <s v="medium"/>
    <n v="230.91"/>
    <n v="173.18"/>
    <d v="2010-06-07T00:00:00"/>
    <n v="57.72999999999999"/>
    <s v="F"/>
    <n v="38"/>
    <d v="1979-07-06T00:00:00"/>
    <n v="41.024222076357177"/>
    <n v="0"/>
    <s v="IT"/>
    <s v="Mass Customer"/>
    <s v="N"/>
    <s v="Yes"/>
    <n v="22"/>
    <m/>
  </r>
  <r>
    <n v="11647"/>
    <n v="21"/>
    <x v="1159"/>
    <d v="2017-11-30T00:00:00"/>
    <n v="30"/>
    <b v="1"/>
    <s v="Approved"/>
    <s v="Solex"/>
    <s v="Standard"/>
    <s v="medium"/>
    <s v="large"/>
    <n v="1071.23"/>
    <n v="380.74"/>
    <d v="2016-02-04T00:00:00"/>
    <n v="690.49"/>
    <s v="M"/>
    <n v="15"/>
    <d v="1954-10-25T00:00:00"/>
    <n v="65.736550843480458"/>
    <s v="Quality Engineer"/>
    <s v="Property"/>
    <s v="Affluent Customer"/>
    <s v="N"/>
    <s v="Yes"/>
    <n v="13"/>
    <m/>
  </r>
  <r>
    <n v="12048"/>
    <n v="43"/>
    <x v="1329"/>
    <d v="2017-11-30T00:00:00"/>
    <n v="30"/>
    <b v="0"/>
    <s v="Approved"/>
    <s v="Solex"/>
    <s v="Standard"/>
    <s v="medium"/>
    <s v="medium"/>
    <n v="1151.96"/>
    <n v="649.49"/>
    <d v="1999-12-04T00:00:00"/>
    <n v="502.47"/>
    <s v="M"/>
    <n v="71"/>
    <d v="1997-02-15T00:00:00"/>
    <n v="23.396824816083203"/>
    <s v="VP Sales"/>
    <s v="n/a"/>
    <s v="Mass Customer"/>
    <s v="N"/>
    <s v="No"/>
    <n v="4"/>
    <m/>
  </r>
  <r>
    <n v="12300"/>
    <n v="80"/>
    <x v="1330"/>
    <d v="2017-11-30T00:00:00"/>
    <n v="30"/>
    <b v="1"/>
    <s v="Approved"/>
    <s v="OHM Cycles"/>
    <s v="Touring"/>
    <s v="low"/>
    <s v="medium"/>
    <n v="1073.07"/>
    <n v="933.84"/>
    <d v="2004-08-07T00:00:00"/>
    <n v="139.2299999999999"/>
    <s v="F"/>
    <n v="72"/>
    <d v="1988-12-06T00:00:00"/>
    <n v="31.596824816083206"/>
    <n v="0"/>
    <s v="n/a"/>
    <s v="Mass Customer"/>
    <s v="N"/>
    <s v="Yes"/>
    <n v="21"/>
    <m/>
  </r>
  <r>
    <n v="12389"/>
    <n v="83"/>
    <x v="1331"/>
    <d v="2017-11-30T00:00:00"/>
    <n v="30"/>
    <b v="1"/>
    <s v="Approved"/>
    <s v="Solex"/>
    <s v="Touring"/>
    <s v="medium"/>
    <s v="large"/>
    <n v="2083.94"/>
    <n v="675.03"/>
    <d v="2013-09-16T00:00:00"/>
    <n v="1408.91"/>
    <s v="F"/>
    <n v="68"/>
    <d v="1980-01-04T00:00:00"/>
    <n v="40.525591939370877"/>
    <s v="Physical Therapy Assistant"/>
    <s v="n/a"/>
    <s v="Mass Customer"/>
    <s v="N"/>
    <s v="Yes"/>
    <n v="20"/>
    <m/>
  </r>
  <r>
    <n v="1681"/>
    <n v="0"/>
    <x v="1280"/>
    <d v="2017-05-18T00:00:00"/>
    <m/>
    <b v="0"/>
    <s v="Approved"/>
    <m/>
    <m/>
    <m/>
    <m/>
    <n v="294.35000000000002"/>
    <m/>
    <m/>
    <m/>
    <m/>
    <m/>
    <m/>
    <m/>
    <m/>
    <m/>
    <m/>
    <m/>
    <m/>
    <m/>
    <m/>
  </r>
  <r>
    <n v="15131"/>
    <n v="35"/>
    <x v="1332"/>
    <d v="2017-11-30T00:00:00"/>
    <n v="30"/>
    <b v="0"/>
    <s v="Approved"/>
    <s v="Giant Bicycles"/>
    <s v="Standard"/>
    <s v="medium"/>
    <s v="medium"/>
    <n v="1403.5"/>
    <n v="954.82"/>
    <d v="2016-11-14T00:00:00"/>
    <n v="448.67999999999995"/>
    <s v="F"/>
    <n v="13"/>
    <d v="1990-03-21T00:00:00"/>
    <n v="30.309153583206491"/>
    <s v="Nuclear Power Engineer"/>
    <s v="Manufacturing"/>
    <s v="High Net Worth"/>
    <s v="N"/>
    <s v="No"/>
    <n v="4"/>
    <m/>
  </r>
  <r>
    <n v="15486"/>
    <n v="32"/>
    <x v="33"/>
    <d v="2017-11-30T00:00:00"/>
    <n v="30"/>
    <b v="0"/>
    <s v="Approved"/>
    <s v="Giant Bicycles"/>
    <s v="Standard"/>
    <s v="medium"/>
    <s v="medium"/>
    <n v="642.70000000000005"/>
    <n v="211.37"/>
    <d v="2002-03-22T00:00:00"/>
    <n v="431.33000000000004"/>
    <s v="M"/>
    <n v="40"/>
    <d v="1956-11-17T00:00:00"/>
    <n v="63.670797418822929"/>
    <s v="Environmental Specialist"/>
    <s v="n/a"/>
    <s v="Affluent Customer"/>
    <s v="N"/>
    <s v="No"/>
    <n v="18"/>
    <m/>
  </r>
  <r>
    <n v="16409"/>
    <n v="37"/>
    <x v="406"/>
    <d v="2017-11-30T00:00:00"/>
    <n v="30"/>
    <b v="0"/>
    <s v="Approved"/>
    <s v="OHM Cycles"/>
    <s v="Standard"/>
    <s v="low"/>
    <s v="medium"/>
    <n v="1793.43"/>
    <n v="248.82"/>
    <d v="2006-02-02T00:00:00"/>
    <n v="1544.6100000000001"/>
    <s v="F"/>
    <n v="87"/>
    <d v="1989-11-25T00:00:00"/>
    <n v="30.626961802384574"/>
    <s v="Administrative Assistant II"/>
    <s v="Financial Services"/>
    <s v="Mass Customer"/>
    <s v="N"/>
    <s v="Yes"/>
    <n v="14"/>
    <m/>
  </r>
  <r>
    <n v="16849"/>
    <n v="3"/>
    <x v="1333"/>
    <d v="2017-11-30T00:00:00"/>
    <n v="30"/>
    <b v="0"/>
    <s v="Approved"/>
    <s v="Trek Bicycles"/>
    <s v="Standard"/>
    <s v="medium"/>
    <s v="large"/>
    <n v="2091.4699999999998"/>
    <n v="388.92"/>
    <d v="2012-05-18T00:00:00"/>
    <n v="1702.5499999999997"/>
    <s v="M"/>
    <n v="43"/>
    <d v="1965-03-28T00:00:00"/>
    <n v="55.306413857179095"/>
    <s v="Project Manager"/>
    <s v="Telecommunications"/>
    <s v="Mass Customer"/>
    <s v="N"/>
    <s v="Yes"/>
    <n v="17"/>
    <m/>
  </r>
  <r>
    <n v="17054"/>
    <n v="0"/>
    <x v="1334"/>
    <d v="2017-11-30T00:00:00"/>
    <n v="30"/>
    <b v="0"/>
    <s v="Approved"/>
    <s v="Trek Bicycles"/>
    <s v="Road"/>
    <s v="medium"/>
    <s v="medium"/>
    <n v="533.51"/>
    <n v="400.13"/>
    <d v="2012-06-04T00:00:00"/>
    <n v="133.38"/>
    <s v="M"/>
    <n v="44"/>
    <d v="1954-02-08T00:00:00"/>
    <n v="66.446139884576354"/>
    <s v="Software Consultant"/>
    <s v="n/a"/>
    <s v="High Net Worth"/>
    <s v="N"/>
    <s v="No"/>
    <n v="16"/>
    <m/>
  </r>
  <r>
    <n v="17152"/>
    <n v="1"/>
    <x v="1335"/>
    <d v="2017-11-30T00:00:00"/>
    <n v="30"/>
    <b v="0"/>
    <s v="Approved"/>
    <s v="Giant Bicycles"/>
    <s v="Standard"/>
    <s v="medium"/>
    <s v="medium"/>
    <n v="1403.5"/>
    <n v="954.82"/>
    <d v="2016-11-14T00:00:00"/>
    <n v="448.67999999999995"/>
    <s v="F"/>
    <n v="91"/>
    <d v="1994-04-21T00:00:00"/>
    <n v="26.221482350329779"/>
    <s v="Software Test Engineer II"/>
    <s v="n/a"/>
    <s v="Mass Customer"/>
    <s v="N"/>
    <s v="Yes"/>
    <n v="1"/>
    <m/>
  </r>
  <r>
    <n v="17955"/>
    <n v="85"/>
    <x v="950"/>
    <d v="2017-11-30T00:00:00"/>
    <n v="30"/>
    <b v="0"/>
    <s v="Approved"/>
    <s v="WeareA2B"/>
    <s v="Standard"/>
    <s v="medium"/>
    <s v="medium"/>
    <n v="1228.07"/>
    <n v="400.91"/>
    <d v="1991-07-10T00:00:00"/>
    <n v="827.15999999999985"/>
    <s v="M"/>
    <n v="14"/>
    <d v="1964-05-26T00:00:00"/>
    <n v="56.144770021562657"/>
    <s v="Human Resources Assistant III"/>
    <s v="Retail"/>
    <s v="High Net Worth"/>
    <s v="N"/>
    <s v="Yes"/>
    <n v="9"/>
    <m/>
  </r>
  <r>
    <n v="1689"/>
    <n v="63"/>
    <x v="236"/>
    <d v="2017-12-19T00:00:00"/>
    <m/>
    <b v="0"/>
    <s v="Cancelled"/>
    <s v="Solex"/>
    <s v="Standard"/>
    <s v="medium"/>
    <s v="medium"/>
    <n v="1483.2"/>
    <n v="99.59"/>
    <n v="36146"/>
    <m/>
    <m/>
    <m/>
    <m/>
    <m/>
    <m/>
    <m/>
    <m/>
    <m/>
    <m/>
    <m/>
    <m/>
  </r>
  <r>
    <n v="18093"/>
    <n v="31"/>
    <x v="1336"/>
    <d v="2017-11-30T00:00:00"/>
    <n v="30"/>
    <b v="1"/>
    <s v="Approved"/>
    <s v="Giant Bicycles"/>
    <s v="Standard"/>
    <s v="medium"/>
    <s v="medium"/>
    <n v="230.91"/>
    <n v="173.18"/>
    <d v="2006-11-10T00:00:00"/>
    <n v="57.72999999999999"/>
    <s v="M"/>
    <n v="45"/>
    <d v="1977-06-05T00:00:00"/>
    <n v="43.109153583206492"/>
    <s v="Environmental Specialist"/>
    <s v="Manufacturing"/>
    <s v="Affluent Customer"/>
    <s v="N"/>
    <s v="No"/>
    <n v="7"/>
    <m/>
  </r>
  <r>
    <n v="18212"/>
    <n v="31"/>
    <x v="1337"/>
    <d v="2017-11-30T00:00:00"/>
    <n v="30"/>
    <b v="0"/>
    <s v="Approved"/>
    <s v="Giant Bicycles"/>
    <s v="Standard"/>
    <s v="medium"/>
    <s v="medium"/>
    <n v="230.91"/>
    <n v="173.18"/>
    <d v="2006-11-10T00:00:00"/>
    <n v="57.72999999999999"/>
    <s v="M"/>
    <n v="76"/>
    <d v="1984-11-12T00:00:00"/>
    <n v="35.665317966768136"/>
    <s v="Quality Control Specialist"/>
    <s v="Manufacturing"/>
    <s v="Mass Customer"/>
    <s v="N"/>
    <s v="No"/>
    <n v="11"/>
    <m/>
  </r>
  <r>
    <n v="18364"/>
    <n v="0"/>
    <x v="489"/>
    <d v="2017-11-30T00:00:00"/>
    <n v="30"/>
    <b v="0"/>
    <s v="Approved"/>
    <s v="OHM Cycles"/>
    <s v="Standard"/>
    <s v="medium"/>
    <s v="medium"/>
    <n v="183.86"/>
    <n v="137.9"/>
    <d v="1997-10-04T00:00:00"/>
    <n v="45.960000000000008"/>
    <s v="F"/>
    <n v="67"/>
    <d v="1968-08-19T00:00:00"/>
    <n v="51.909153583206489"/>
    <s v="Structural Engineer"/>
    <s v="Manufacturing"/>
    <s v="High Net Worth"/>
    <s v="N"/>
    <s v="No"/>
    <n v="16"/>
    <m/>
  </r>
  <r>
    <n v="18433"/>
    <n v="92"/>
    <x v="1338"/>
    <d v="2017-11-30T00:00:00"/>
    <n v="30"/>
    <b v="0"/>
    <s v="Approved"/>
    <s v="WeareA2B"/>
    <s v="Standard"/>
    <s v="medium"/>
    <s v="small"/>
    <n v="1415.01"/>
    <n v="1259.3599999999999"/>
    <d v="2003-01-05T00:00:00"/>
    <n v="155.65000000000009"/>
    <s v="M"/>
    <n v="26"/>
    <d v="1999-04-30T00:00:00"/>
    <n v="21.194085090055808"/>
    <s v="Civil Engineer"/>
    <s v="Manufacturing"/>
    <s v="Mass Customer"/>
    <s v="N"/>
    <s v="No"/>
    <n v="1"/>
    <m/>
  </r>
  <r>
    <n v="18530"/>
    <n v="85"/>
    <x v="258"/>
    <d v="2017-11-30T00:00:00"/>
    <n v="30"/>
    <b v="0"/>
    <s v="Approved"/>
    <s v="WeareA2B"/>
    <s v="Standard"/>
    <s v="medium"/>
    <s v="medium"/>
    <n v="1228.07"/>
    <n v="400.91"/>
    <d v="2006-05-22T00:00:00"/>
    <n v="827.15999999999985"/>
    <s v="F"/>
    <n v="58"/>
    <d v="1980-10-25T00:00:00"/>
    <n v="39.717372761288686"/>
    <s v="Civil Engineer"/>
    <s v="Manufacturing"/>
    <s v="High Net Worth"/>
    <s v="N"/>
    <s v="Yes"/>
    <n v="11"/>
    <m/>
  </r>
  <r>
    <n v="19250"/>
    <n v="100"/>
    <x v="1339"/>
    <d v="2017-11-30T00:00:00"/>
    <n v="30"/>
    <b v="1"/>
    <s v="Approved"/>
    <s v="Trek Bicycles"/>
    <s v="Standard"/>
    <s v="medium"/>
    <s v="small"/>
    <n v="1386.84"/>
    <n v="1234.29"/>
    <d v="2005-12-07T00:00:00"/>
    <n v="152.54999999999995"/>
    <s v="F"/>
    <n v="35"/>
    <d v="1974-01-05T00:00:00"/>
    <n v="46.525591939370877"/>
    <s v="Nuclear Power Engineer"/>
    <s v="Manufacturing"/>
    <s v="High Net Worth"/>
    <s v="N"/>
    <s v="Yes"/>
    <n v="14"/>
    <m/>
  </r>
  <r>
    <n v="19398"/>
    <n v="99"/>
    <x v="754"/>
    <d v="2017-11-30T00:00:00"/>
    <n v="30"/>
    <b v="1"/>
    <s v="Approved"/>
    <s v="OHM Cycles"/>
    <s v="Standard"/>
    <s v="medium"/>
    <s v="medium"/>
    <n v="1227.3399999999999"/>
    <n v="770.89"/>
    <d v="1994-08-10T00:00:00"/>
    <n v="456.44999999999993"/>
    <s v="M"/>
    <n v="42"/>
    <d v="1968-07-25T00:00:00"/>
    <n v="51.977646733891426"/>
    <s v="Web Designer IV"/>
    <s v="n/a"/>
    <s v="Mass Customer"/>
    <s v="N"/>
    <s v="No"/>
    <n v="14"/>
    <m/>
  </r>
  <r>
    <n v="19427"/>
    <n v="73"/>
    <x v="1340"/>
    <d v="2017-11-30T00:00:00"/>
    <n v="30"/>
    <b v="1"/>
    <s v="Approved"/>
    <s v="Solex"/>
    <s v="Standard"/>
    <s v="medium"/>
    <s v="medium"/>
    <n v="1945.43"/>
    <n v="333.18"/>
    <d v="2002-08-31T00:00:00"/>
    <n v="1612.25"/>
    <s v="F"/>
    <n v="37"/>
    <d v="1978-08-19T00:00:00"/>
    <n v="41.903674131151696"/>
    <n v="0"/>
    <s v="n/a"/>
    <s v="Mass Customer"/>
    <s v="N"/>
    <s v="No"/>
    <n v="19"/>
    <m/>
  </r>
  <r>
    <n v="19495"/>
    <n v="42"/>
    <x v="1341"/>
    <d v="2017-11-30T00:00:00"/>
    <n v="30"/>
    <b v="1"/>
    <s v="Approved"/>
    <s v="OHM Cycles"/>
    <s v="Road"/>
    <s v="medium"/>
    <s v="small"/>
    <n v="1810"/>
    <n v="1610.9"/>
    <d v="2008-03-19T00:00:00"/>
    <n v="199.09999999999991"/>
    <s v="M"/>
    <n v="81"/>
    <d v="1979-05-05T00:00:00"/>
    <n v="41.194085090055808"/>
    <s v="Registered Nurse"/>
    <s v="Health"/>
    <s v="Mass Customer"/>
    <s v="N"/>
    <s v="No"/>
    <n v="17"/>
    <m/>
  </r>
  <r>
    <n v="19669"/>
    <n v="26"/>
    <x v="1297"/>
    <d v="2017-11-30T00:00:00"/>
    <n v="30"/>
    <b v="0"/>
    <s v="Approved"/>
    <s v="WeareA2B"/>
    <s v="Standard"/>
    <s v="medium"/>
    <s v="medium"/>
    <n v="1992.93"/>
    <n v="762.63"/>
    <d v="2003-03-18T00:00:00"/>
    <n v="1230.3000000000002"/>
    <s v="M"/>
    <n v="28"/>
    <d v="1982-09-14T00:00:00"/>
    <n v="37.829701528411974"/>
    <s v="VP Accounting"/>
    <s v="Financial Services"/>
    <s v="Mass Customer"/>
    <s v="N"/>
    <s v="Yes"/>
    <n v="6"/>
    <m/>
  </r>
  <r>
    <n v="216"/>
    <n v="72"/>
    <x v="1164"/>
    <d v="2017-11-29T00:00:00"/>
    <n v="31"/>
    <b v="1"/>
    <s v="Approved"/>
    <s v="Norco Bicycles"/>
    <s v="Standard"/>
    <s v="medium"/>
    <s v="medium"/>
    <n v="360.4"/>
    <n v="270.3"/>
    <d v="2016-12-06T00:00:00"/>
    <n v="90.099999999999966"/>
    <s v="M"/>
    <n v="12"/>
    <d v="1979-07-08T00:00:00"/>
    <n v="41.018742624302384"/>
    <s v="Sales Representative"/>
    <s v="Retail"/>
    <s v="Mass Customer"/>
    <s v="N"/>
    <s v="No"/>
    <n v="4"/>
    <m/>
  </r>
  <r>
    <n v="513"/>
    <n v="0"/>
    <x v="14"/>
    <d v="2017-11-29T00:00:00"/>
    <n v="31"/>
    <b v="0"/>
    <s v="Approved"/>
    <s v="Trek Bicycles"/>
    <s v="Road"/>
    <s v="medium"/>
    <s v="medium"/>
    <n v="533.51"/>
    <n v="400.13"/>
    <d v="2012-06-04T00:00:00"/>
    <n v="133.38"/>
    <s v="F"/>
    <n v="31"/>
    <d v="1986-02-02T00:00:00"/>
    <n v="34.440660432521561"/>
    <s v="Junior Executive"/>
    <s v="Financial Services"/>
    <s v="High Net Worth"/>
    <s v="N"/>
    <s v="No"/>
    <n v="3"/>
    <m/>
  </r>
  <r>
    <n v="1045"/>
    <n v="15"/>
    <x v="1342"/>
    <d v="2017-11-29T00:00:00"/>
    <n v="31"/>
    <b v="0"/>
    <s v="Approved"/>
    <s v="Norco Bicycles"/>
    <s v="Standard"/>
    <s v="low"/>
    <s v="medium"/>
    <n v="958.74"/>
    <n v="748.9"/>
    <d v="1993-10-02T00:00:00"/>
    <n v="209.84000000000003"/>
    <s v="M"/>
    <n v="32"/>
    <d v="1973-07-11T00:00:00"/>
    <n v="47.013263172247591"/>
    <s v="Research Nurse"/>
    <s v="Health"/>
    <s v="Mass Customer"/>
    <s v="N"/>
    <s v="Yes"/>
    <n v="10"/>
    <m/>
  </r>
  <r>
    <n v="1345"/>
    <n v="76"/>
    <x v="1143"/>
    <d v="2017-11-29T00:00:00"/>
    <n v="31"/>
    <b v="0"/>
    <s v="Approved"/>
    <s v="WeareA2B"/>
    <s v="Standard"/>
    <s v="low"/>
    <s v="medium"/>
    <n v="642.30999999999995"/>
    <n v="513.85"/>
    <d v="2014-10-10T00:00:00"/>
    <n v="128.45999999999992"/>
    <s v="F"/>
    <n v="8"/>
    <d v="2001-05-22T00:00:00"/>
    <n v="19.131071391425671"/>
    <s v="Human Resources Assistant I"/>
    <s v="Financial Services"/>
    <s v="Mass Customer"/>
    <s v="N"/>
    <s v="No"/>
    <n v="1"/>
    <m/>
  </r>
  <r>
    <n v="2294"/>
    <n v="70"/>
    <x v="1343"/>
    <d v="2017-11-29T00:00:00"/>
    <n v="31"/>
    <b v="0"/>
    <s v="Approved"/>
    <s v="Trek Bicycles"/>
    <s v="Standard"/>
    <s v="high"/>
    <s v="medium"/>
    <n v="495.72"/>
    <n v="297.43"/>
    <d v="2004-07-25T00:00:00"/>
    <n v="198.29000000000002"/>
    <s v="F"/>
    <n v="19"/>
    <d v="1987-08-13T00:00:00"/>
    <n v="32.914633035261289"/>
    <s v="Graphic Designer"/>
    <s v="Property"/>
    <s v="Affluent Customer"/>
    <s v="N"/>
    <s v="Yes"/>
    <n v="4"/>
    <m/>
  </r>
  <r>
    <n v="2715"/>
    <n v="45"/>
    <x v="1344"/>
    <d v="2017-11-29T00:00:00"/>
    <n v="31"/>
    <b v="1"/>
    <s v="Approved"/>
    <s v="Solex"/>
    <s v="Standard"/>
    <s v="medium"/>
    <s v="medium"/>
    <n v="441.49"/>
    <n v="84.99"/>
    <d v="1993-04-12T00:00:00"/>
    <n v="356.5"/>
    <s v="M"/>
    <n v="97"/>
    <d v="1986-04-14T00:00:00"/>
    <n v="34.246139884576358"/>
    <s v="Registered Nurse"/>
    <s v="Health"/>
    <s v="Mass Customer"/>
    <s v="N"/>
    <s v="No"/>
    <n v="4"/>
    <m/>
  </r>
  <r>
    <n v="2917"/>
    <n v="90"/>
    <x v="428"/>
    <d v="2017-11-29T00:00:00"/>
    <n v="31"/>
    <b v="1"/>
    <s v="Approved"/>
    <s v="Norco Bicycles"/>
    <s v="Standard"/>
    <s v="low"/>
    <s v="medium"/>
    <n v="363.01"/>
    <n v="290.41000000000003"/>
    <d v="2002-10-10T00:00:00"/>
    <n v="72.599999999999966"/>
    <s v="F"/>
    <n v="30"/>
    <d v="1960-04-20T00:00:00"/>
    <n v="60.246139884576358"/>
    <s v="Environmental Specialist"/>
    <s v="Financial Services"/>
    <s v="Mass Customer"/>
    <s v="N"/>
    <s v="Yes"/>
    <n v="9"/>
    <m/>
  </r>
  <r>
    <n v="2980"/>
    <n v="89"/>
    <x v="892"/>
    <d v="2017-11-29T00:00:00"/>
    <n v="31"/>
    <b v="1"/>
    <s v="Approved"/>
    <s v="WeareA2B"/>
    <s v="Touring"/>
    <s v="medium"/>
    <s v="large"/>
    <n v="1362.99"/>
    <n v="57.74"/>
    <d v="2003-01-05T00:00:00"/>
    <n v="1305.25"/>
    <s v="M"/>
    <n v="71"/>
    <d v="1957-01-04T00:00:00"/>
    <n v="63.539290569507862"/>
    <n v="0"/>
    <s v="Retail"/>
    <s v="Mass Customer"/>
    <s v="N"/>
    <s v="Yes"/>
    <n v="9"/>
    <m/>
  </r>
  <r>
    <n v="4129"/>
    <n v="31"/>
    <x v="1345"/>
    <d v="2017-11-29T00:00:00"/>
    <n v="31"/>
    <b v="0"/>
    <s v="Approved"/>
    <s v="Giant Bicycles"/>
    <s v="Standard"/>
    <s v="medium"/>
    <s v="medium"/>
    <n v="230.91"/>
    <n v="173.18"/>
    <d v="1994-07-12T00:00:00"/>
    <n v="57.72999999999999"/>
    <s v="M"/>
    <n v="94"/>
    <d v="1980-12-03T00:00:00"/>
    <n v="39.610523446220192"/>
    <s v="Legal Assistant"/>
    <s v="Health"/>
    <s v="Mass Customer"/>
    <s v="N"/>
    <s v="Yes"/>
    <n v="12"/>
    <m/>
  </r>
  <r>
    <n v="4141"/>
    <n v="49"/>
    <x v="1346"/>
    <d v="2017-11-29T00:00:00"/>
    <n v="31"/>
    <b v="0"/>
    <s v="Approved"/>
    <s v="Trek Bicycles"/>
    <s v="Road"/>
    <s v="medium"/>
    <s v="medium"/>
    <n v="533.51"/>
    <n v="400.13"/>
    <d v="2012-06-04T00:00:00"/>
    <n v="133.38"/>
    <s v="F"/>
    <n v="56"/>
    <d v="1961-06-02T00:00:00"/>
    <n v="59.128331665398271"/>
    <n v="0"/>
    <s v="n/a"/>
    <s v="Affluent Customer"/>
    <s v="N"/>
    <s v="No"/>
    <n v="20"/>
    <m/>
  </r>
  <r>
    <n v="5194"/>
    <n v="36"/>
    <x v="1347"/>
    <d v="2017-11-29T00:00:00"/>
    <n v="31"/>
    <b v="1"/>
    <s v="Approved"/>
    <s v="Solex"/>
    <s v="Standard"/>
    <s v="low"/>
    <s v="medium"/>
    <n v="945.04"/>
    <n v="507.58"/>
    <d v="1995-12-19T00:00:00"/>
    <n v="437.46"/>
    <s v="F"/>
    <n v="89"/>
    <d v="1953-11-12T00:00:00"/>
    <n v="66.687235774987315"/>
    <s v="Assistant Professor"/>
    <s v="IT"/>
    <s v="Affluent Customer"/>
    <s v="N"/>
    <s v="No"/>
    <n v="17"/>
    <m/>
  </r>
  <r>
    <n v="5201"/>
    <n v="13"/>
    <x v="919"/>
    <d v="2017-11-29T00:00:00"/>
    <n v="31"/>
    <b v="1"/>
    <s v="Approved"/>
    <s v="Solex"/>
    <s v="Standard"/>
    <s v="medium"/>
    <s v="medium"/>
    <n v="1577.53"/>
    <n v="826.51"/>
    <d v="2009-04-12T00:00:00"/>
    <n v="751.02"/>
    <s v="F"/>
    <n v="16"/>
    <d v="1985-02-02T00:00:00"/>
    <n v="35.440660432521561"/>
    <s v="Human Resources Manager"/>
    <s v="Financial Services"/>
    <s v="High Net Worth"/>
    <s v="N"/>
    <s v="Yes"/>
    <n v="22"/>
    <m/>
  </r>
  <r>
    <n v="6542"/>
    <n v="43"/>
    <x v="1291"/>
    <d v="2017-11-29T00:00:00"/>
    <n v="31"/>
    <b v="1"/>
    <s v="Approved"/>
    <s v="Solex"/>
    <s v="Standard"/>
    <s v="medium"/>
    <s v="medium"/>
    <n v="1151.96"/>
    <n v="649.49"/>
    <d v="2007-12-11T00:00:00"/>
    <n v="502.47"/>
    <s v="F"/>
    <n v="91"/>
    <d v="1973-02-12T00:00:00"/>
    <n v="47.421482350329782"/>
    <s v="Programmer I"/>
    <s v="Argiculture"/>
    <s v="Affluent Customer"/>
    <s v="N"/>
    <s v="Yes"/>
    <n v="5"/>
    <m/>
  </r>
  <r>
    <n v="6755"/>
    <n v="0"/>
    <x v="1348"/>
    <d v="2017-11-29T00:00:00"/>
    <n v="31"/>
    <b v="0"/>
    <s v="Approved"/>
    <s v="WeareA2B"/>
    <s v="Standard"/>
    <s v="medium"/>
    <s v="medium"/>
    <n v="60.34"/>
    <n v="45.26"/>
    <d v="1993-10-02T00:00:00"/>
    <n v="15.080000000000005"/>
    <s v="M"/>
    <n v="99"/>
    <d v="1977-04-20T00:00:00"/>
    <n v="43.235180980466765"/>
    <s v="Developer III"/>
    <s v="Property"/>
    <s v="High Net Worth"/>
    <s v="N"/>
    <s v="Yes"/>
    <n v="10"/>
    <m/>
  </r>
  <r>
    <n v="7197"/>
    <n v="60"/>
    <x v="525"/>
    <d v="2017-11-29T00:00:00"/>
    <n v="31"/>
    <b v="0"/>
    <s v="Approved"/>
    <s v="Giant Bicycles"/>
    <s v="Standard"/>
    <s v="high"/>
    <s v="small"/>
    <n v="1977.36"/>
    <n v="1759.85"/>
    <d v="2011-08-24T00:00:00"/>
    <n v="217.51"/>
    <s v="M"/>
    <n v="55"/>
    <d v="1966-04-24T00:00:00"/>
    <n v="54.232441254439372"/>
    <s v="Senior Developer"/>
    <s v="Manufacturing"/>
    <s v="Mass Customer"/>
    <s v="N"/>
    <s v="No"/>
    <n v="15"/>
    <m/>
  </r>
  <r>
    <n v="7542"/>
    <n v="12"/>
    <x v="1349"/>
    <d v="2017-11-29T00:00:00"/>
    <n v="31"/>
    <b v="0"/>
    <s v="Approved"/>
    <s v="WeareA2B"/>
    <s v="Standard"/>
    <s v="medium"/>
    <s v="medium"/>
    <n v="1231.1500000000001"/>
    <n v="161.6"/>
    <d v="2004-08-17T00:00:00"/>
    <n v="1069.5500000000002"/>
    <s v="M"/>
    <n v="55"/>
    <d v="1976-04-19T00:00:00"/>
    <n v="44.237920706494165"/>
    <s v="Teacher"/>
    <s v="Property"/>
    <s v="Mass Customer"/>
    <s v="N"/>
    <s v="No"/>
    <n v="11"/>
    <m/>
  </r>
  <r>
    <n v="7586"/>
    <n v="61"/>
    <x v="1350"/>
    <d v="2017-11-29T00:00:00"/>
    <n v="31"/>
    <b v="0"/>
    <s v="Approved"/>
    <s v="OHM Cycles"/>
    <s v="Standard"/>
    <s v="low"/>
    <s v="medium"/>
    <n v="71.16"/>
    <n v="56.93"/>
    <d v="2015-05-21T00:00:00"/>
    <n v="14.229999999999997"/>
    <s v="M"/>
    <n v="66"/>
    <d v="1992-07-28T00:00:00"/>
    <n v="27.952989199644847"/>
    <s v="Sales Representative"/>
    <s v="Retail"/>
    <s v="Mass Customer"/>
    <s v="N"/>
    <s v="Yes"/>
    <n v="7"/>
    <m/>
  </r>
  <r>
    <n v="7926"/>
    <n v="50"/>
    <x v="1131"/>
    <d v="2017-11-29T00:00:00"/>
    <n v="31"/>
    <b v="0"/>
    <s v="Approved"/>
    <s v="WeareA2B"/>
    <s v="Standard"/>
    <s v="medium"/>
    <s v="small"/>
    <n v="175.89"/>
    <n v="131.91999999999999"/>
    <d v="2003-02-16T00:00:00"/>
    <n v="43.97"/>
    <s v="F"/>
    <n v="45"/>
    <d v="1960-07-03T00:00:00"/>
    <n v="60.043400158548955"/>
    <s v="Senior Quality Engineer"/>
    <s v="Retail"/>
    <s v="Mass Customer"/>
    <s v="N"/>
    <s v="No"/>
    <n v="18"/>
    <m/>
  </r>
  <r>
    <n v="8900"/>
    <n v="34"/>
    <x v="453"/>
    <d v="2017-11-29T00:00:00"/>
    <n v="31"/>
    <b v="0"/>
    <s v="Approved"/>
    <s v="WeareA2B"/>
    <s v="Standard"/>
    <s v="medium"/>
    <s v="medium"/>
    <n v="1231.1500000000001"/>
    <n v="161.6"/>
    <d v="2004-08-17T00:00:00"/>
    <n v="1069.5500000000002"/>
    <s v="M"/>
    <n v="39"/>
    <d v="1976-09-29T00:00:00"/>
    <n v="43.791345364028409"/>
    <s v="Senior Editor"/>
    <s v="Financial Services"/>
    <s v="High Net Worth"/>
    <s v="N"/>
    <s v="No"/>
    <n v="6"/>
    <m/>
  </r>
  <r>
    <n v="9098"/>
    <n v="0"/>
    <x v="799"/>
    <d v="2017-11-29T00:00:00"/>
    <n v="31"/>
    <b v="0"/>
    <s v="Approved"/>
    <s v="WeareA2B"/>
    <s v="Standard"/>
    <s v="medium"/>
    <s v="small"/>
    <n v="175.89"/>
    <n v="131.91999999999999"/>
    <d v="2001-11-25T00:00:00"/>
    <n v="43.97"/>
    <s v="M"/>
    <n v="43"/>
    <d v="1974-07-14T00:00:00"/>
    <n v="46.005043994165398"/>
    <s v="Accounting Assistant IV"/>
    <s v="n/a"/>
    <s v="High Net Worth"/>
    <s v="N"/>
    <s v="Yes"/>
    <n v="18"/>
    <m/>
  </r>
  <r>
    <n v="9597"/>
    <n v="23"/>
    <x v="1236"/>
    <d v="2017-11-29T00:00:00"/>
    <n v="31"/>
    <b v="1"/>
    <s v="Approved"/>
    <s v="Norco Bicycles"/>
    <s v="Standard"/>
    <s v="medium"/>
    <s v="medium"/>
    <n v="1198.46"/>
    <n v="381.1"/>
    <d v="2013-06-09T00:00:00"/>
    <n v="817.36"/>
    <s v="F"/>
    <n v="0"/>
    <d v="1974-11-03T00:00:00"/>
    <n v="45.6981946790969"/>
    <s v="VP Accounting"/>
    <s v="Financial Services"/>
    <s v="High Net Worth"/>
    <s v="N"/>
    <s v="Yes"/>
    <n v="5"/>
    <m/>
  </r>
  <r>
    <n v="9817"/>
    <n v="6"/>
    <x v="1351"/>
    <d v="2017-11-29T00:00:00"/>
    <n v="31"/>
    <b v="0"/>
    <s v="Approved"/>
    <s v="OHM Cycles"/>
    <s v="Standard"/>
    <s v="high"/>
    <s v="medium"/>
    <n v="227.88"/>
    <n v="136.72999999999999"/>
    <d v="2004-09-28T00:00:00"/>
    <n v="91.15"/>
    <s v="M"/>
    <n v="83"/>
    <d v="1977-10-30T00:00:00"/>
    <n v="42.706413857179093"/>
    <s v="Research Nurse"/>
    <s v="Health"/>
    <s v="Mass Customer"/>
    <s v="N"/>
    <s v="Yes"/>
    <n v="5"/>
    <m/>
  </r>
  <r>
    <n v="10722"/>
    <n v="54"/>
    <x v="1352"/>
    <d v="2017-11-29T00:00:00"/>
    <n v="31"/>
    <b v="0"/>
    <s v="Approved"/>
    <s v="WeareA2B"/>
    <s v="Standard"/>
    <s v="medium"/>
    <s v="medium"/>
    <n v="1292.8399999999999"/>
    <n v="13.44"/>
    <d v="2009-04-12T00:00:00"/>
    <n v="1279.3999999999999"/>
    <s v="F"/>
    <n v="39"/>
    <d v="1964-08-09T00:00:00"/>
    <n v="55.939290569507861"/>
    <n v="0"/>
    <s v="IT"/>
    <s v="Mass Customer"/>
    <s v="N"/>
    <s v="No"/>
    <n v="13"/>
    <m/>
  </r>
  <r>
    <n v="10850"/>
    <n v="77"/>
    <x v="342"/>
    <d v="2017-11-29T00:00:00"/>
    <n v="31"/>
    <b v="0"/>
    <s v="Approved"/>
    <s v="Norco Bicycles"/>
    <s v="Road"/>
    <s v="medium"/>
    <s v="large"/>
    <n v="1240.31"/>
    <n v="795.1"/>
    <d v="2011-01-10T00:00:00"/>
    <n v="445.20999999999992"/>
    <s v="U"/>
    <n v="71"/>
    <d v="1899-12-30T00:00:00"/>
    <n v="0"/>
    <s v="Environmental Tech"/>
    <s v="IT"/>
    <s v="Mass Customer"/>
    <s v="N"/>
    <s v="No"/>
    <n v="0"/>
    <m/>
  </r>
  <r>
    <n v="11064"/>
    <n v="82"/>
    <x v="1353"/>
    <d v="2017-11-29T00:00:00"/>
    <n v="31"/>
    <b v="1"/>
    <s v="Approved"/>
    <s v="Giant Bicycles"/>
    <s v="Road"/>
    <s v="medium"/>
    <s v="medium"/>
    <n v="1538.99"/>
    <n v="829.65"/>
    <d v="1993-05-26T00:00:00"/>
    <n v="709.34"/>
    <s v="M"/>
    <n v="4"/>
    <d v="1969-07-25T00:00:00"/>
    <n v="50.977646733891426"/>
    <s v="Automation Specialist III"/>
    <s v="Manufacturing"/>
    <s v="High Net Worth"/>
    <s v="N"/>
    <s v="Yes"/>
    <n v="16"/>
    <m/>
  </r>
  <r>
    <n v="11292"/>
    <n v="0"/>
    <x v="1354"/>
    <d v="2017-11-29T00:00:00"/>
    <n v="31"/>
    <b v="1"/>
    <s v="Approved"/>
    <s v="Trek Bicycles"/>
    <s v="Standard"/>
    <s v="medium"/>
    <s v="medium"/>
    <n v="499.53"/>
    <n v="388.72"/>
    <d v="1999-06-23T00:00:00"/>
    <n v="110.80999999999995"/>
    <s v="M"/>
    <n v="83"/>
    <d v="1977-06-23T00:00:00"/>
    <n v="43.059838514713341"/>
    <n v="0"/>
    <s v="Financial Services"/>
    <s v="High Net Worth"/>
    <s v="N"/>
    <s v="No"/>
    <n v="12"/>
    <m/>
  </r>
  <r>
    <n v="11330"/>
    <n v="94"/>
    <x v="1355"/>
    <d v="2017-11-29T00:00:00"/>
    <n v="31"/>
    <b v="1"/>
    <s v="Approved"/>
    <s v="Giant Bicycles"/>
    <s v="Standard"/>
    <s v="medium"/>
    <s v="large"/>
    <n v="1635.3"/>
    <n v="993.66"/>
    <d v="2007-12-11T00:00:00"/>
    <n v="641.64"/>
    <s v="M"/>
    <n v="72"/>
    <d v="1980-08-13T00:00:00"/>
    <n v="39.917372761288682"/>
    <s v="Project Manager"/>
    <s v="Manufacturing"/>
    <s v="Mass Customer"/>
    <s v="N"/>
    <s v="No"/>
    <n v="11"/>
    <m/>
  </r>
  <r>
    <n v="13750"/>
    <n v="21"/>
    <x v="1356"/>
    <d v="2017-11-29T00:00:00"/>
    <n v="31"/>
    <b v="1"/>
    <s v="Approved"/>
    <s v="Solex"/>
    <s v="Standard"/>
    <s v="medium"/>
    <s v="large"/>
    <n v="1071.23"/>
    <n v="380.74"/>
    <d v="1991-08-05T00:00:00"/>
    <n v="690.49"/>
    <s v="M"/>
    <n v="37"/>
    <d v="1959-12-23T00:00:00"/>
    <n v="60.572167281836627"/>
    <s v="Occupational Therapist"/>
    <s v="Health"/>
    <s v="Affluent Customer"/>
    <s v="N"/>
    <s v="Yes"/>
    <n v="20"/>
    <m/>
  </r>
  <r>
    <n v="14591"/>
    <n v="9"/>
    <x v="903"/>
    <d v="2017-11-29T00:00:00"/>
    <n v="31"/>
    <b v="1"/>
    <s v="Approved"/>
    <s v="OHM Cycles"/>
    <s v="Road"/>
    <s v="medium"/>
    <s v="medium"/>
    <n v="742.54"/>
    <n v="667.4"/>
    <d v="2003-08-05T00:00:00"/>
    <n v="75.139999999999986"/>
    <s v="M"/>
    <n v="32"/>
    <d v="1986-04-05T00:00:00"/>
    <n v="34.27079741882293"/>
    <s v="GIS Technical Architect"/>
    <s v="Manufacturing"/>
    <s v="Mass Customer"/>
    <s v="N"/>
    <s v="Yes"/>
    <n v="12"/>
    <m/>
  </r>
  <r>
    <n v="14832"/>
    <n v="5"/>
    <x v="1357"/>
    <d v="2017-11-29T00:00:00"/>
    <n v="31"/>
    <b v="0"/>
    <s v="Approved"/>
    <s v="Trek Bicycles"/>
    <s v="Mountain"/>
    <s v="low"/>
    <s v="medium"/>
    <n v="574.64"/>
    <n v="459.71"/>
    <d v="2016-07-09T00:00:00"/>
    <n v="114.93"/>
    <s v="M"/>
    <n v="14"/>
    <d v="1990-11-21T00:00:00"/>
    <n v="29.637920706494164"/>
    <n v="0"/>
    <s v="Property"/>
    <s v="Mass Customer"/>
    <s v="N"/>
    <s v="Yes"/>
    <n v="7"/>
    <m/>
  </r>
  <r>
    <n v="15160"/>
    <n v="68"/>
    <x v="1358"/>
    <d v="2017-11-29T00:00:00"/>
    <n v="31"/>
    <b v="1"/>
    <s v="Approved"/>
    <s v="OHM Cycles"/>
    <s v="Standard"/>
    <s v="medium"/>
    <s v="medium"/>
    <n v="1636.9"/>
    <n v="44.71"/>
    <d v="2010-08-20T00:00:00"/>
    <n v="1592.19"/>
    <s v="M"/>
    <n v="34"/>
    <d v="1977-02-19T00:00:00"/>
    <n v="43.399564542110603"/>
    <s v="Administrative Officer"/>
    <s v="Financial Services"/>
    <s v="Mass Customer"/>
    <s v="N"/>
    <s v="No"/>
    <n v="22"/>
    <m/>
  </r>
  <r>
    <n v="15196"/>
    <n v="64"/>
    <x v="1359"/>
    <d v="2017-11-29T00:00:00"/>
    <n v="31"/>
    <b v="1"/>
    <s v="Approved"/>
    <s v="Giant Bicycles"/>
    <s v="Standard"/>
    <s v="high"/>
    <s v="small"/>
    <n v="1977.36"/>
    <n v="1759.85"/>
    <d v="2011-08-24T00:00:00"/>
    <n v="217.51"/>
    <s v="M"/>
    <n v="13"/>
    <d v="1978-01-13T00:00:00"/>
    <n v="42.500934405124298"/>
    <s v="Nurse Practicioner"/>
    <s v="Financial Services"/>
    <s v="High Net Worth"/>
    <s v="N"/>
    <s v="No"/>
    <n v="9"/>
    <m/>
  </r>
  <r>
    <n v="15580"/>
    <n v="94"/>
    <x v="1360"/>
    <d v="2017-11-29T00:00:00"/>
    <n v="31"/>
    <b v="1"/>
    <s v="Approved"/>
    <s v="Giant Bicycles"/>
    <s v="Standard"/>
    <s v="medium"/>
    <s v="large"/>
    <n v="1635.3"/>
    <n v="993.66"/>
    <d v="2013-06-09T00:00:00"/>
    <n v="641.64"/>
    <s v="F"/>
    <n v="91"/>
    <d v="1963-03-28T00:00:00"/>
    <n v="57.309153583206495"/>
    <s v="Product Engineer"/>
    <s v="Property"/>
    <s v="Affluent Customer"/>
    <s v="N"/>
    <s v="No"/>
    <n v="4"/>
    <m/>
  </r>
  <r>
    <n v="15636"/>
    <n v="81"/>
    <x v="1361"/>
    <d v="2017-11-29T00:00:00"/>
    <n v="31"/>
    <b v="1"/>
    <s v="Approved"/>
    <s v="Norco Bicycles"/>
    <s v="Standard"/>
    <s v="medium"/>
    <s v="small"/>
    <n v="586.45000000000005"/>
    <n v="521.94000000000005"/>
    <d v="1991-07-10T00:00:00"/>
    <n v="64.509999999999991"/>
    <s v="M"/>
    <n v="89"/>
    <d v="1976-06-12T00:00:00"/>
    <n v="44.089975501014713"/>
    <s v="Speech Pathologist"/>
    <s v="n/a"/>
    <s v="Affluent Customer"/>
    <s v="N"/>
    <s v="No"/>
    <n v="17"/>
    <m/>
  </r>
  <r>
    <n v="16277"/>
    <n v="0"/>
    <x v="1362"/>
    <d v="2017-11-29T00:00:00"/>
    <n v="31"/>
    <b v="1"/>
    <s v="Approved"/>
    <s v="WeareA2B"/>
    <s v="Standard"/>
    <s v="medium"/>
    <s v="medium"/>
    <n v="60.34"/>
    <n v="45.26"/>
    <d v="1993-07-15T00:00:00"/>
    <n v="15.080000000000005"/>
    <s v="M"/>
    <n v="32"/>
    <d v="1975-03-13T00:00:00"/>
    <n v="45.34203029553526"/>
    <s v="Graphic Designer"/>
    <s v="n/a"/>
    <s v="High Net Worth"/>
    <s v="N"/>
    <s v="No"/>
    <n v="19"/>
    <m/>
  </r>
  <r>
    <n v="16604"/>
    <n v="97"/>
    <x v="1309"/>
    <d v="2017-11-29T00:00:00"/>
    <n v="31"/>
    <b v="1"/>
    <s v="Approved"/>
    <s v="Solex"/>
    <s v="Standard"/>
    <s v="medium"/>
    <s v="large"/>
    <n v="202.62"/>
    <n v="151.96"/>
    <d v="2016-03-29T00:00:00"/>
    <n v="50.66"/>
    <s v="M"/>
    <n v="64"/>
    <d v="1976-04-14T00:00:00"/>
    <n v="44.251619336631151"/>
    <s v="Food Chemist"/>
    <s v="Health"/>
    <s v="Mass Customer"/>
    <s v="N"/>
    <s v="No"/>
    <n v="16"/>
    <m/>
  </r>
  <r>
    <n v="17547"/>
    <n v="57"/>
    <x v="1363"/>
    <d v="2017-11-29T00:00:00"/>
    <n v="31"/>
    <b v="1"/>
    <s v="Approved"/>
    <s v="WeareA2B"/>
    <s v="Touring"/>
    <s v="medium"/>
    <s v="large"/>
    <n v="1890.39"/>
    <n v="260.14"/>
    <d v="2011-08-24T00:00:00"/>
    <n v="1630.25"/>
    <s v="M"/>
    <n v="53"/>
    <d v="1988-04-15T00:00:00"/>
    <n v="32.240660432521558"/>
    <s v="Legal Assistant"/>
    <s v="Health"/>
    <s v="Mass Customer"/>
    <s v="N"/>
    <s v="Yes"/>
    <n v="13"/>
    <m/>
  </r>
  <r>
    <n v="18147"/>
    <n v="73"/>
    <x v="1364"/>
    <d v="2017-11-29T00:00:00"/>
    <n v="31"/>
    <b v="1"/>
    <s v="Approved"/>
    <s v="Solex"/>
    <s v="Standard"/>
    <s v="medium"/>
    <s v="medium"/>
    <n v="1945.43"/>
    <n v="333.18"/>
    <d v="2002-08-31T00:00:00"/>
    <n v="1612.25"/>
    <s v="F"/>
    <n v="70"/>
    <d v="1986-07-03T00:00:00"/>
    <n v="34.026961802384577"/>
    <s v="Geologist IV"/>
    <s v="Entertainment"/>
    <s v="Mass Customer"/>
    <s v="N"/>
    <s v="Yes"/>
    <n v="10"/>
    <m/>
  </r>
  <r>
    <n v="18342"/>
    <n v="45"/>
    <x v="1365"/>
    <d v="2017-11-29T00:00:00"/>
    <n v="31"/>
    <b v="0"/>
    <s v="Approved"/>
    <s v="Trek Bicycles"/>
    <s v="Road"/>
    <s v="low"/>
    <s v="medium"/>
    <n v="980.37"/>
    <n v="234.43"/>
    <d v="2004-09-28T00:00:00"/>
    <n v="745.94"/>
    <s v="F"/>
    <n v="21"/>
    <d v="1988-08-23T00:00:00"/>
    <n v="31.884496048959917"/>
    <n v="0"/>
    <s v="n/a"/>
    <s v="High Net Worth"/>
    <s v="N"/>
    <s v="No"/>
    <n v="8"/>
    <m/>
  </r>
  <r>
    <n v="18444"/>
    <n v="86"/>
    <x v="1366"/>
    <d v="2017-11-29T00:00:00"/>
    <n v="31"/>
    <b v="0"/>
    <s v="Approved"/>
    <s v="OHM Cycles"/>
    <s v="Standard"/>
    <s v="medium"/>
    <s v="medium"/>
    <n v="235.63"/>
    <n v="125.07"/>
    <d v="2004-08-07T00:00:00"/>
    <n v="110.56"/>
    <s v="M"/>
    <n v="70"/>
    <d v="1958-12-17T00:00:00"/>
    <n v="61.588605638001013"/>
    <s v="Dental Hygienist"/>
    <s v="Health"/>
    <s v="Mass Customer"/>
    <s v="N"/>
    <s v="No"/>
    <n v="8"/>
    <m/>
  </r>
  <r>
    <n v="18644"/>
    <n v="26"/>
    <x v="1367"/>
    <d v="2017-11-29T00:00:00"/>
    <n v="31"/>
    <b v="0"/>
    <s v="Approved"/>
    <s v="WeareA2B"/>
    <s v="Standard"/>
    <s v="medium"/>
    <s v="medium"/>
    <n v="1992.93"/>
    <n v="762.63"/>
    <d v="1993-05-26T00:00:00"/>
    <n v="1230.3000000000002"/>
    <s v="M"/>
    <n v="53"/>
    <d v="1961-01-10T00:00:00"/>
    <n v="59.520112487316084"/>
    <s v="Product Engineer"/>
    <s v="Manufacturing"/>
    <s v="Mass Customer"/>
    <s v="N"/>
    <s v="No"/>
    <n v="6"/>
    <m/>
  </r>
  <r>
    <n v="19208"/>
    <n v="23"/>
    <x v="1368"/>
    <d v="2017-11-29T00:00:00"/>
    <n v="31"/>
    <b v="1"/>
    <s v="Approved"/>
    <s v="Norco Bicycles"/>
    <s v="Mountain"/>
    <s v="low"/>
    <s v="small"/>
    <n v="688.63"/>
    <n v="612.88"/>
    <d v="1993-10-02T00:00:00"/>
    <n v="75.75"/>
    <s v="F"/>
    <n v="57"/>
    <d v="1973-05-17T00:00:00"/>
    <n v="47.163948103754436"/>
    <s v="Computer Systems Analyst II"/>
    <s v="Health"/>
    <s v="Affluent Customer"/>
    <s v="N"/>
    <s v="No"/>
    <n v="10"/>
    <m/>
  </r>
  <r>
    <n v="19306"/>
    <n v="33"/>
    <x v="1369"/>
    <d v="2017-11-29T00:00:00"/>
    <n v="31"/>
    <b v="0"/>
    <s v="Approved"/>
    <s v="OHM Cycles"/>
    <s v="Road"/>
    <s v="medium"/>
    <s v="small"/>
    <n v="1810"/>
    <n v="1610.9"/>
    <d v="2008-03-19T00:00:00"/>
    <n v="199.09999999999991"/>
    <s v="M"/>
    <n v="62"/>
    <d v="1954-09-25T00:00:00"/>
    <n v="65.818742624302388"/>
    <n v="0"/>
    <s v="Telecommunications"/>
    <s v="High Net Worth"/>
    <s v="N"/>
    <s v="No"/>
    <n v="15"/>
    <m/>
  </r>
  <r>
    <n v="19464"/>
    <n v="68"/>
    <x v="1041"/>
    <d v="2017-11-29T00:00:00"/>
    <n v="31"/>
    <b v="1"/>
    <s v="Approved"/>
    <s v="OHM Cycles"/>
    <s v="Standard"/>
    <s v="medium"/>
    <s v="medium"/>
    <n v="1636.9"/>
    <n v="44.71"/>
    <d v="2010-08-20T00:00:00"/>
    <n v="1592.19"/>
    <s v="M"/>
    <n v="57"/>
    <d v="1969-12-01T00:00:00"/>
    <n v="50.624222076357178"/>
    <s v="Speech Pathologist"/>
    <s v="Health"/>
    <s v="Mass Customer"/>
    <s v="N"/>
    <s v="No"/>
    <n v="10"/>
    <m/>
  </r>
  <r>
    <n v="19778"/>
    <n v="18"/>
    <x v="172"/>
    <d v="2017-11-29T00:00:00"/>
    <n v="31"/>
    <b v="0"/>
    <s v="Approved"/>
    <s v="Solex"/>
    <s v="Standard"/>
    <s v="medium"/>
    <s v="medium"/>
    <n v="575.27"/>
    <n v="431.45"/>
    <d v="2013-03-12T00:00:00"/>
    <n v="143.82"/>
    <s v="M"/>
    <n v="82"/>
    <d v="1980-10-29T00:00:00"/>
    <n v="39.706413857179093"/>
    <s v="Editor"/>
    <s v="n/a"/>
    <s v="Mass Customer"/>
    <s v="N"/>
    <s v="No"/>
    <n v="14"/>
    <m/>
  </r>
  <r>
    <n v="40"/>
    <n v="0"/>
    <x v="335"/>
    <d v="2017-11-28T00:00:00"/>
    <n v="32"/>
    <b v="1"/>
    <s v="Approved"/>
    <s v="Norco Bicycles"/>
    <s v="Road"/>
    <s v="medium"/>
    <s v="medium"/>
    <n v="544.04999999999995"/>
    <n v="376.84"/>
    <d v="2005-10-22T00:00:00"/>
    <n v="167.20999999999998"/>
    <s v="F"/>
    <n v="5"/>
    <d v="1992-12-18T00:00:00"/>
    <n v="27.561208377727041"/>
    <s v="Structural Analysis Engineer"/>
    <s v="Property"/>
    <s v="High Net Worth"/>
    <s v="N"/>
    <s v="No"/>
    <n v="10"/>
    <m/>
  </r>
  <r>
    <n v="93"/>
    <n v="33"/>
    <x v="97"/>
    <d v="2017-11-28T00:00:00"/>
    <n v="32"/>
    <b v="1"/>
    <s v="Approved"/>
    <s v="Giant Bicycles"/>
    <s v="Standard"/>
    <s v="medium"/>
    <s v="small"/>
    <n v="1311.44"/>
    <n v="1167.18"/>
    <d v="1999-12-04T00:00:00"/>
    <n v="144.26"/>
    <s v="F"/>
    <n v="56"/>
    <d v="1967-10-01T00:00:00"/>
    <n v="52.794085090055809"/>
    <s v="Recruiting Manager"/>
    <s v="Health"/>
    <s v="Affluent Customer"/>
    <s v="N"/>
    <s v="Yes"/>
    <n v="6"/>
    <m/>
  </r>
  <r>
    <n v="383"/>
    <n v="39"/>
    <x v="1370"/>
    <d v="2017-11-28T00:00:00"/>
    <n v="32"/>
    <b v="1"/>
    <s v="Approved"/>
    <s v="Giant Bicycles"/>
    <s v="Standard"/>
    <s v="medium"/>
    <s v="large"/>
    <n v="1812.75"/>
    <n v="582.48"/>
    <d v="2011-05-09T00:00:00"/>
    <n v="1230.27"/>
    <s v="F"/>
    <n v="58"/>
    <d v="1971-08-24T00:00:00"/>
    <n v="48.895454953069503"/>
    <n v="0"/>
    <s v="Health"/>
    <s v="Affluent Customer"/>
    <s v="N"/>
    <s v="Yes"/>
    <n v="18"/>
    <m/>
  </r>
  <r>
    <n v="566"/>
    <n v="90"/>
    <x v="1371"/>
    <d v="2017-11-28T00:00:00"/>
    <n v="32"/>
    <b v="0"/>
    <s v="Approved"/>
    <s v="Norco Bicycles"/>
    <s v="Standard"/>
    <s v="low"/>
    <s v="medium"/>
    <n v="363.01"/>
    <n v="290.41000000000003"/>
    <d v="2005-05-10T00:00:00"/>
    <n v="72.599999999999966"/>
    <s v="M"/>
    <n v="2"/>
    <d v="1967-04-03T00:00:00"/>
    <n v="53.289975501014709"/>
    <n v="0"/>
    <s v="n/a"/>
    <s v="Affluent Customer"/>
    <s v="N"/>
    <s v="No"/>
    <n v="8"/>
    <m/>
  </r>
  <r>
    <n v="1694"/>
    <n v="97"/>
    <x v="1372"/>
    <d v="2017-11-28T00:00:00"/>
    <n v="32"/>
    <b v="0"/>
    <s v="Approved"/>
    <s v="Solex"/>
    <s v="Standard"/>
    <s v="medium"/>
    <s v="large"/>
    <n v="202.62"/>
    <n v="151.96"/>
    <d v="2016-03-29T00:00:00"/>
    <n v="50.66"/>
    <s v="F"/>
    <n v="18"/>
    <d v="1958-05-15T00:00:00"/>
    <n v="62.180386459918822"/>
    <s v="Senior Sales Associate"/>
    <s v="Manufacturing"/>
    <s v="Mass Customer"/>
    <s v="N"/>
    <s v="No"/>
    <n v="5"/>
    <m/>
  </r>
  <r>
    <n v="2147"/>
    <n v="58"/>
    <x v="1254"/>
    <d v="2017-11-28T00:00:00"/>
    <n v="32"/>
    <b v="1"/>
    <s v="Approved"/>
    <s v="OHM Cycles"/>
    <s v="Standard"/>
    <s v="medium"/>
    <s v="medium"/>
    <n v="912.52"/>
    <n v="141.4"/>
    <d v="2015-10-18T00:00:00"/>
    <n v="771.12"/>
    <s v="M"/>
    <n v="27"/>
    <d v="1963-04-27T00:00:00"/>
    <n v="57.226961802384572"/>
    <s v="Geological Engineer"/>
    <s v="Manufacturing"/>
    <s v="Affluent Customer"/>
    <s v="N"/>
    <s v="No"/>
    <n v="6"/>
    <m/>
  </r>
  <r>
    <n v="2194"/>
    <n v="11"/>
    <x v="1373"/>
    <d v="2017-11-28T00:00:00"/>
    <n v="32"/>
    <b v="0"/>
    <s v="Approved"/>
    <s v="Giant Bicycles"/>
    <s v="Standard"/>
    <s v="high"/>
    <s v="medium"/>
    <n v="1274.93"/>
    <n v="764.96"/>
    <d v="2007-08-04T00:00:00"/>
    <n v="509.97"/>
    <s v="M"/>
    <n v="35"/>
    <d v="1996-03-02T00:00:00"/>
    <n v="24.355728925672246"/>
    <s v="Software Consultant"/>
    <s v="Property"/>
    <s v="Mass Customer"/>
    <s v="N"/>
    <s v="No"/>
    <n v="2"/>
    <m/>
  </r>
  <r>
    <n v="2544"/>
    <n v="100"/>
    <x v="1374"/>
    <d v="2017-11-28T00:00:00"/>
    <n v="32"/>
    <b v="0"/>
    <s v="Approved"/>
    <s v="Norco Bicycles"/>
    <s v="Road"/>
    <s v="medium"/>
    <s v="medium"/>
    <n v="1036.5899999999999"/>
    <n v="206.35"/>
    <d v="2014-10-10T00:00:00"/>
    <n v="830.2399999999999"/>
    <s v="F"/>
    <n v="64"/>
    <d v="1959-04-07T00:00:00"/>
    <n v="61.284496048959916"/>
    <s v="Recruiting Manager"/>
    <s v="Manufacturing"/>
    <s v="Affluent Customer"/>
    <s v="N"/>
    <s v="No"/>
    <n v="16"/>
    <m/>
  </r>
  <r>
    <n v="1753"/>
    <n v="0"/>
    <x v="626"/>
    <d v="2017-07-25T00:00:00"/>
    <m/>
    <b v="0"/>
    <s v="Approved"/>
    <m/>
    <m/>
    <m/>
    <m/>
    <n v="149.30000000000001"/>
    <m/>
    <m/>
    <m/>
    <m/>
    <m/>
    <m/>
    <m/>
    <m/>
    <m/>
    <m/>
    <m/>
    <m/>
    <m/>
    <m/>
  </r>
  <r>
    <n v="2838"/>
    <n v="61"/>
    <x v="1375"/>
    <d v="2017-11-28T00:00:00"/>
    <n v="32"/>
    <b v="0"/>
    <s v="Approved"/>
    <s v="OHM Cycles"/>
    <s v="Standard"/>
    <s v="low"/>
    <s v="medium"/>
    <n v="71.16"/>
    <n v="56.93"/>
    <d v="2010-08-20T00:00:00"/>
    <n v="14.229999999999997"/>
    <s v="M"/>
    <n v="73"/>
    <d v="1988-01-31T00:00:00"/>
    <n v="32.446139884576354"/>
    <s v="VP Marketing"/>
    <s v="Manufacturing"/>
    <s v="Mass Customer"/>
    <s v="N"/>
    <s v="Yes"/>
    <n v="16"/>
    <m/>
  </r>
  <r>
    <n v="3027"/>
    <n v="17"/>
    <x v="902"/>
    <d v="2017-11-28T00:00:00"/>
    <n v="32"/>
    <b v="0"/>
    <s v="Approved"/>
    <s v="Solex"/>
    <s v="Standard"/>
    <s v="high"/>
    <s v="medium"/>
    <n v="1024.6600000000001"/>
    <n v="614.79999999999995"/>
    <d v="2016-02-04T00:00:00"/>
    <n v="409.86000000000013"/>
    <s v="F"/>
    <n v="38"/>
    <d v="1963-06-24T00:00:00"/>
    <n v="57.068057692795534"/>
    <s v="Librarian"/>
    <s v="Entertainment"/>
    <s v="Affluent Customer"/>
    <s v="N"/>
    <s v="Yes"/>
    <n v="16"/>
    <m/>
  </r>
  <r>
    <n v="3295"/>
    <n v="19"/>
    <x v="23"/>
    <d v="2017-11-28T00:00:00"/>
    <n v="32"/>
    <b v="0"/>
    <s v="Approved"/>
    <s v="Trek Bicycles"/>
    <s v="Mountain"/>
    <s v="low"/>
    <s v="medium"/>
    <n v="574.64"/>
    <n v="459.71"/>
    <d v="2004-08-17T00:00:00"/>
    <n v="114.93"/>
    <s v="M"/>
    <n v="75"/>
    <d v="1989-03-04T00:00:00"/>
    <n v="31.355728925672246"/>
    <s v="Occupational Therapist"/>
    <s v="Health"/>
    <s v="High Net Worth"/>
    <s v="N"/>
    <s v="Yes"/>
    <n v="7"/>
    <m/>
  </r>
  <r>
    <n v="3478"/>
    <n v="76"/>
    <x v="1376"/>
    <d v="2017-11-28T00:00:00"/>
    <n v="32"/>
    <b v="1"/>
    <s v="Approved"/>
    <s v="WeareA2B"/>
    <s v="Road"/>
    <s v="low"/>
    <s v="small"/>
    <n v="1172.78"/>
    <n v="1043.77"/>
    <d v="2002-10-10T00:00:00"/>
    <n v="129.01"/>
    <s v="F"/>
    <n v="96"/>
    <d v="1978-11-30T00:00:00"/>
    <n v="41.621482350329778"/>
    <s v="Librarian"/>
    <s v="Entertainment"/>
    <s v="High Net Worth"/>
    <s v="N"/>
    <s v="No"/>
    <n v="13"/>
    <m/>
  </r>
  <r>
    <n v="4351"/>
    <n v="21"/>
    <x v="735"/>
    <d v="2017-11-28T00:00:00"/>
    <n v="32"/>
    <b v="1"/>
    <s v="Approved"/>
    <s v="WeareA2B"/>
    <s v="Touring"/>
    <s v="medium"/>
    <s v="medium"/>
    <n v="1466.68"/>
    <n v="363.25"/>
    <d v="2014-03-03T00:00:00"/>
    <n v="1103.43"/>
    <s v="M"/>
    <n v="13"/>
    <d v="1956-09-25T00:00:00"/>
    <n v="63.816002898274988"/>
    <s v="Administrative Officer"/>
    <s v="Property"/>
    <s v="High Net Worth"/>
    <s v="N"/>
    <s v="No"/>
    <n v="17"/>
    <m/>
  </r>
  <r>
    <n v="5865"/>
    <n v="60"/>
    <x v="638"/>
    <d v="2017-11-28T00:00:00"/>
    <n v="32"/>
    <b v="1"/>
    <s v="Approved"/>
    <s v="Giant Bicycles"/>
    <s v="Standard"/>
    <s v="high"/>
    <s v="small"/>
    <n v="1977.36"/>
    <n v="1759.85"/>
    <d v="1993-06-23T00:00:00"/>
    <n v="217.51"/>
    <s v="U"/>
    <n v="57"/>
    <d v="1899-12-30T00:00:00"/>
    <n v="0"/>
    <s v="Engineer I"/>
    <s v="Manufacturing"/>
    <s v="Mass Customer"/>
    <s v="N"/>
    <s v="Yes"/>
    <n v="0"/>
    <m/>
  </r>
  <r>
    <n v="6368"/>
    <n v="36"/>
    <x v="1377"/>
    <d v="2017-11-28T00:00:00"/>
    <n v="32"/>
    <b v="1"/>
    <s v="Approved"/>
    <s v="Solex"/>
    <s v="Standard"/>
    <s v="low"/>
    <s v="medium"/>
    <n v="945.04"/>
    <n v="507.58"/>
    <d v="1999-07-20T00:00:00"/>
    <n v="437.46"/>
    <s v="F"/>
    <n v="81"/>
    <d v="1969-05-22T00:00:00"/>
    <n v="51.15298919964485"/>
    <s v="Dental Hygienist"/>
    <s v="Health"/>
    <s v="Mass Customer"/>
    <s v="N"/>
    <s v="Yes"/>
    <n v="5"/>
    <m/>
  </r>
  <r>
    <n v="6518"/>
    <n v="40"/>
    <x v="1378"/>
    <d v="2017-11-28T00:00:00"/>
    <n v="32"/>
    <b v="1"/>
    <s v="Approved"/>
    <s v="Trek Bicycles"/>
    <s v="Road"/>
    <s v="medium"/>
    <s v="large"/>
    <n v="1894.19"/>
    <n v="598.76"/>
    <d v="1991-01-21T00:00:00"/>
    <n v="1295.43"/>
    <s v="F"/>
    <n v="76"/>
    <d v="1978-01-30T00:00:00"/>
    <n v="42.454359062658547"/>
    <s v="Financial Advisor"/>
    <s v="Financial Services"/>
    <s v="High Net Worth"/>
    <s v="N"/>
    <s v="Yes"/>
    <n v="20"/>
    <m/>
  </r>
  <r>
    <n v="7102"/>
    <n v="79"/>
    <x v="1379"/>
    <d v="2017-11-28T00:00:00"/>
    <n v="32"/>
    <b v="0"/>
    <s v="Approved"/>
    <s v="Solex"/>
    <s v="Touring"/>
    <s v="medium"/>
    <s v="large"/>
    <n v="2083.94"/>
    <n v="675.03"/>
    <d v="2005-05-10T00:00:00"/>
    <n v="1408.91"/>
    <s v="M"/>
    <n v="79"/>
    <d v="1990-03-06T00:00:00"/>
    <n v="30.350249473617453"/>
    <s v="Recruiter"/>
    <s v="Retail"/>
    <s v="High Net Worth"/>
    <s v="N"/>
    <s v="Yes"/>
    <n v="18"/>
    <m/>
  </r>
  <r>
    <n v="7364"/>
    <n v="96"/>
    <x v="1380"/>
    <d v="2017-11-28T00:00:00"/>
    <n v="32"/>
    <b v="0"/>
    <s v="Approved"/>
    <s v="Giant Bicycles"/>
    <s v="Standard"/>
    <s v="medium"/>
    <s v="large"/>
    <n v="1635.3"/>
    <n v="993.66"/>
    <d v="2013-06-09T00:00:00"/>
    <n v="641.64"/>
    <s v="U"/>
    <n v="24"/>
    <d v="1899-12-30T00:00:00"/>
    <n v="0"/>
    <s v="Recruiter"/>
    <s v="IT"/>
    <s v="High Net Worth"/>
    <s v="N"/>
    <s v="Yes"/>
    <n v="0"/>
    <m/>
  </r>
  <r>
    <n v="7963"/>
    <n v="25"/>
    <x v="1381"/>
    <d v="2017-11-28T00:00:00"/>
    <n v="32"/>
    <b v="1"/>
    <s v="Approved"/>
    <s v="Giant Bicycles"/>
    <s v="Road"/>
    <s v="medium"/>
    <s v="medium"/>
    <n v="1538.99"/>
    <n v="829.65"/>
    <d v="2016-02-04T00:00:00"/>
    <n v="709.34"/>
    <s v="F"/>
    <n v="38"/>
    <d v="1978-05-06T00:00:00"/>
    <n v="42.191345364028408"/>
    <s v="Professor"/>
    <s v="Manufacturing"/>
    <s v="Mass Customer"/>
    <s v="N"/>
    <s v="No"/>
    <n v="5"/>
    <m/>
  </r>
  <r>
    <n v="8114"/>
    <n v="45"/>
    <x v="1382"/>
    <d v="2017-11-28T00:00:00"/>
    <n v="32"/>
    <b v="1"/>
    <s v="Approved"/>
    <s v="Solex"/>
    <s v="Standard"/>
    <s v="medium"/>
    <s v="medium"/>
    <n v="441.49"/>
    <n v="84.99"/>
    <d v="2003-02-16T00:00:00"/>
    <n v="356.5"/>
    <s v="M"/>
    <n v="49"/>
    <d v="1960-04-21T00:00:00"/>
    <n v="60.243400158548958"/>
    <s v="VP Product Management"/>
    <s v="n/a"/>
    <s v="Mass Customer"/>
    <s v="N"/>
    <s v="Yes"/>
    <n v="20"/>
    <m/>
  </r>
  <r>
    <n v="8901"/>
    <n v="57"/>
    <x v="1383"/>
    <d v="2017-11-28T00:00:00"/>
    <n v="32"/>
    <b v="0"/>
    <s v="Approved"/>
    <s v="WeareA2B"/>
    <s v="Touring"/>
    <s v="medium"/>
    <s v="large"/>
    <n v="1890.39"/>
    <n v="260.14"/>
    <d v="2015-06-17T00:00:00"/>
    <n v="1630.25"/>
    <s v="M"/>
    <n v="18"/>
    <d v="1956-05-01T00:00:00"/>
    <n v="64.218742624302379"/>
    <s v="Food Chemist"/>
    <s v="Health"/>
    <s v="Mass Customer"/>
    <s v="N"/>
    <s v="Yes"/>
    <n v="8"/>
    <m/>
  </r>
  <r>
    <n v="9048"/>
    <n v="47"/>
    <x v="1384"/>
    <d v="2017-11-28T00:00:00"/>
    <n v="32"/>
    <b v="0"/>
    <s v="Approved"/>
    <s v="Trek Bicycles"/>
    <s v="Road"/>
    <s v="low"/>
    <s v="small"/>
    <n v="1720.7"/>
    <n v="1531.42"/>
    <d v="2006-10-01T00:00:00"/>
    <n v="189.27999999999997"/>
    <s v="F"/>
    <n v="66"/>
    <d v="1974-02-15T00:00:00"/>
    <n v="46.413263172247589"/>
    <s v="Web Designer I"/>
    <s v="Manufacturing"/>
    <s v="Mass Customer"/>
    <s v="N"/>
    <s v="No"/>
    <n v="7"/>
    <m/>
  </r>
  <r>
    <n v="9085"/>
    <n v="41"/>
    <x v="1385"/>
    <d v="2017-11-28T00:00:00"/>
    <n v="32"/>
    <b v="0"/>
    <s v="Approved"/>
    <s v="Solex"/>
    <s v="Road"/>
    <s v="medium"/>
    <s v="medium"/>
    <n v="416.98"/>
    <n v="312.74"/>
    <d v="1997-05-10T00:00:00"/>
    <n v="104.24000000000001"/>
    <s v="F"/>
    <n v="2"/>
    <d v="1992-07-26T00:00:00"/>
    <n v="27.958468651699643"/>
    <s v="Software Engineer I"/>
    <s v="Property"/>
    <s v="Affluent Customer"/>
    <s v="N"/>
    <s v="No"/>
    <n v="8"/>
    <m/>
  </r>
  <r>
    <n v="9654"/>
    <n v="8"/>
    <x v="1386"/>
    <d v="2017-11-28T00:00:00"/>
    <n v="32"/>
    <b v="0"/>
    <s v="Approved"/>
    <s v="Solex"/>
    <s v="Road"/>
    <s v="medium"/>
    <s v="small"/>
    <n v="1703.52"/>
    <n v="1516.13"/>
    <d v="2011-04-16T00:00:00"/>
    <n v="187.38999999999987"/>
    <s v="M"/>
    <n v="6"/>
    <d v="1954-11-06T00:00:00"/>
    <n v="65.703674131151701"/>
    <s v="Account Coordinator"/>
    <s v="Health"/>
    <s v="Affluent Customer"/>
    <s v="N"/>
    <s v="No"/>
    <n v="10"/>
    <m/>
  </r>
  <r>
    <n v="9818"/>
    <n v="98"/>
    <x v="888"/>
    <d v="2017-11-28T00:00:00"/>
    <n v="32"/>
    <b v="0"/>
    <s v="Approved"/>
    <s v="OHM Cycles"/>
    <s v="Standard"/>
    <s v="medium"/>
    <s v="medium"/>
    <n v="795.34"/>
    <n v="101.58"/>
    <d v="1997-02-09T00:00:00"/>
    <n v="693.76"/>
    <s v="M"/>
    <n v="18"/>
    <d v="1994-01-02T00:00:00"/>
    <n v="26.52011248731608"/>
    <s v="Cost Accountant"/>
    <s v="Financial Services"/>
    <s v="High Net Worth"/>
    <s v="N"/>
    <s v="No"/>
    <n v="7"/>
    <m/>
  </r>
  <r>
    <n v="10459"/>
    <n v="95"/>
    <x v="1387"/>
    <d v="2017-11-28T00:00:00"/>
    <n v="32"/>
    <b v="1"/>
    <s v="Approved"/>
    <s v="Giant Bicycles"/>
    <s v="Standard"/>
    <s v="medium"/>
    <s v="large"/>
    <n v="569.55999999999995"/>
    <n v="528.42999999999995"/>
    <d v="2003-09-10T00:00:00"/>
    <n v="41.129999999999995"/>
    <s v="F"/>
    <n v="68"/>
    <d v="1978-02-04T00:00:00"/>
    <n v="42.440660432521561"/>
    <s v="Executive Secretary"/>
    <s v="Manufacturing"/>
    <s v="Mass Customer"/>
    <s v="N"/>
    <s v="No"/>
    <n v="6"/>
    <m/>
  </r>
  <r>
    <n v="10510"/>
    <n v="96"/>
    <x v="1388"/>
    <d v="2017-11-28T00:00:00"/>
    <n v="32"/>
    <b v="0"/>
    <s v="Approved"/>
    <s v="Giant Bicycles"/>
    <s v="Standard"/>
    <s v="medium"/>
    <s v="large"/>
    <n v="1635.3"/>
    <n v="993.66"/>
    <d v="2002-10-10T00:00:00"/>
    <n v="641.64"/>
    <s v="F"/>
    <n v="84"/>
    <d v="1974-10-19T00:00:00"/>
    <n v="45.739290569507865"/>
    <n v="0"/>
    <s v="Health"/>
    <s v="High Net Worth"/>
    <s v="N"/>
    <s v="Yes"/>
    <n v="20"/>
    <m/>
  </r>
  <r>
    <n v="10819"/>
    <n v="80"/>
    <x v="439"/>
    <d v="2017-11-28T00:00:00"/>
    <n v="32"/>
    <b v="0"/>
    <s v="Approved"/>
    <s v="OHM Cycles"/>
    <s v="Touring"/>
    <s v="low"/>
    <s v="medium"/>
    <n v="1073.07"/>
    <n v="933.84"/>
    <d v="1997-01-25T00:00:00"/>
    <n v="139.2299999999999"/>
    <s v="F"/>
    <n v="52"/>
    <d v="1977-11-01T00:00:00"/>
    <n v="42.7009344051243"/>
    <s v="Web Designer II"/>
    <s v="Manufacturing"/>
    <s v="Mass Customer"/>
    <s v="N"/>
    <s v="No"/>
    <n v="9"/>
    <m/>
  </r>
  <r>
    <n v="11622"/>
    <n v="97"/>
    <x v="647"/>
    <d v="2017-11-28T00:00:00"/>
    <n v="32"/>
    <b v="1"/>
    <s v="Approved"/>
    <s v="Solex"/>
    <s v="Standard"/>
    <s v="medium"/>
    <s v="large"/>
    <n v="202.62"/>
    <n v="151.96"/>
    <d v="2016-03-29T00:00:00"/>
    <n v="50.66"/>
    <s v="M"/>
    <n v="18"/>
    <d v="1965-10-14T00:00:00"/>
    <n v="54.758468651699644"/>
    <s v="Professor"/>
    <s v="Telecommunications"/>
    <s v="Affluent Customer"/>
    <s v="N"/>
    <s v="No"/>
    <n v="10"/>
    <m/>
  </r>
  <r>
    <n v="11683"/>
    <n v="29"/>
    <x v="236"/>
    <d v="2017-11-28T00:00:00"/>
    <n v="32"/>
    <b v="1"/>
    <s v="Approved"/>
    <s v="Norco Bicycles"/>
    <s v="Road"/>
    <s v="medium"/>
    <s v="medium"/>
    <n v="543.39"/>
    <n v="407.54"/>
    <d v="2016-11-22T00:00:00"/>
    <n v="135.84999999999997"/>
    <s v="F"/>
    <n v="65"/>
    <d v="1989-07-15T00:00:00"/>
    <n v="30.991345364028412"/>
    <s v="Database Administrator IV"/>
    <s v="n/a"/>
    <s v="Mass Customer"/>
    <s v="N"/>
    <s v="No"/>
    <n v="11"/>
    <m/>
  </r>
  <r>
    <n v="11999"/>
    <n v="22"/>
    <x v="1389"/>
    <d v="2017-11-28T00:00:00"/>
    <n v="32"/>
    <b v="0"/>
    <s v="Approved"/>
    <s v="WeareA2B"/>
    <s v="Standard"/>
    <s v="medium"/>
    <s v="medium"/>
    <n v="60.34"/>
    <n v="45.26"/>
    <d v="1993-10-02T00:00:00"/>
    <n v="15.080000000000005"/>
    <s v="M"/>
    <n v="67"/>
    <d v="1958-06-15T00:00:00"/>
    <n v="62.095454953069506"/>
    <s v="Administrative Officer"/>
    <s v="n/a"/>
    <s v="Mass Customer"/>
    <s v="N"/>
    <s v="Yes"/>
    <n v="15"/>
    <m/>
  </r>
  <r>
    <n v="12054"/>
    <n v="76"/>
    <x v="1390"/>
    <d v="2017-11-28T00:00:00"/>
    <n v="32"/>
    <b v="1"/>
    <s v="Approved"/>
    <s v="WeareA2B"/>
    <s v="Standard"/>
    <s v="low"/>
    <s v="medium"/>
    <n v="642.30999999999995"/>
    <n v="513.85"/>
    <d v="2014-10-10T00:00:00"/>
    <n v="128.45999999999992"/>
    <s v="M"/>
    <n v="90"/>
    <d v="1993-09-25T00:00:00"/>
    <n v="26.791345364028409"/>
    <s v="Budget/Accounting Analyst IV"/>
    <s v="Health"/>
    <s v="Affluent Customer"/>
    <s v="N"/>
    <s v="No"/>
    <n v="1"/>
    <m/>
  </r>
  <r>
    <n v="12388"/>
    <n v="43"/>
    <x v="1391"/>
    <d v="2017-11-28T00:00:00"/>
    <n v="32"/>
    <b v="1"/>
    <s v="Approved"/>
    <s v="Norco Bicycles"/>
    <s v="Standard"/>
    <s v="medium"/>
    <s v="medium"/>
    <n v="1555.58"/>
    <n v="818.01"/>
    <d v="2003-09-09T00:00:00"/>
    <n v="737.56999999999994"/>
    <s v="M"/>
    <n v="64"/>
    <d v="1988-05-16T00:00:00"/>
    <n v="32.155728925672243"/>
    <s v="Speech Pathologist"/>
    <s v="Health"/>
    <s v="High Net Worth"/>
    <s v="N"/>
    <s v="No"/>
    <n v="3"/>
    <m/>
  </r>
  <r>
    <n v="1779"/>
    <n v="0"/>
    <x v="1392"/>
    <d v="2017-03-23T00:00:00"/>
    <m/>
    <b v="0"/>
    <s v="Approved"/>
    <m/>
    <m/>
    <m/>
    <m/>
    <n v="447.25"/>
    <m/>
    <m/>
    <m/>
    <m/>
    <m/>
    <m/>
    <m/>
    <m/>
    <m/>
    <m/>
    <m/>
    <m/>
    <m/>
    <m/>
  </r>
  <r>
    <n v="12464"/>
    <n v="72"/>
    <x v="687"/>
    <d v="2017-11-28T00:00:00"/>
    <n v="32"/>
    <b v="1"/>
    <s v="Approved"/>
    <s v="Norco Bicycles"/>
    <s v="Standard"/>
    <s v="medium"/>
    <s v="medium"/>
    <n v="360.4"/>
    <n v="270.3"/>
    <d v="2006-05-22T00:00:00"/>
    <n v="90.099999999999966"/>
    <s v="F"/>
    <n v="1"/>
    <d v="1975-12-16T00:00:00"/>
    <n v="44.58038645991882"/>
    <n v="0"/>
    <s v="Manufacturing"/>
    <s v="Mass Customer"/>
    <s v="N"/>
    <s v="Yes"/>
    <n v="6"/>
    <m/>
  </r>
  <r>
    <n v="12526"/>
    <n v="23"/>
    <x v="1393"/>
    <d v="2017-11-28T00:00:00"/>
    <n v="32"/>
    <b v="1"/>
    <s v="Approved"/>
    <s v="Norco Bicycles"/>
    <s v="Mountain"/>
    <s v="low"/>
    <s v="small"/>
    <n v="688.63"/>
    <n v="612.88"/>
    <d v="1993-10-02T00:00:00"/>
    <n v="75.75"/>
    <s v="F"/>
    <n v="69"/>
    <d v="1989-07-19T00:00:00"/>
    <n v="30.980386459918822"/>
    <s v="Account Executive"/>
    <s v="Retail"/>
    <s v="Affluent Customer"/>
    <s v="N"/>
    <s v="No"/>
    <n v="18"/>
    <m/>
  </r>
  <r>
    <n v="13152"/>
    <n v="90"/>
    <x v="1394"/>
    <d v="2017-11-28T00:00:00"/>
    <n v="32"/>
    <b v="1"/>
    <s v="Approved"/>
    <s v="Solex"/>
    <s v="Standard"/>
    <s v="low"/>
    <s v="medium"/>
    <n v="945.04"/>
    <n v="507.58"/>
    <d v="2006-02-02T00:00:00"/>
    <n v="437.46"/>
    <s v="F"/>
    <n v="0"/>
    <d v="1960-01-11T00:00:00"/>
    <n v="60.520112487316084"/>
    <s v="Associate Professor"/>
    <s v="Property"/>
    <s v="High Net Worth"/>
    <s v="N"/>
    <s v="Yes"/>
    <n v="8"/>
    <m/>
  </r>
  <r>
    <n v="13238"/>
    <n v="59"/>
    <x v="514"/>
    <d v="2017-11-28T00:00:00"/>
    <n v="32"/>
    <b v="1"/>
    <s v="Approved"/>
    <s v="WeareA2B"/>
    <s v="Standard"/>
    <s v="medium"/>
    <s v="small"/>
    <n v="1415.01"/>
    <n v="1259.3599999999999"/>
    <d v="2003-01-05T00:00:00"/>
    <n v="155.65000000000009"/>
    <s v="M"/>
    <n v="14"/>
    <d v="1997-06-22T00:00:00"/>
    <n v="23.048879610603752"/>
    <s v="Dental Hygienist"/>
    <s v="Health"/>
    <s v="High Net Worth"/>
    <s v="N"/>
    <s v="No"/>
    <n v="4"/>
    <m/>
  </r>
  <r>
    <n v="13529"/>
    <n v="37"/>
    <x v="852"/>
    <d v="2017-11-28T00:00:00"/>
    <n v="32"/>
    <b v="1"/>
    <s v="Approved"/>
    <s v="OHM Cycles"/>
    <s v="Standard"/>
    <s v="low"/>
    <s v="medium"/>
    <n v="1793.43"/>
    <n v="248.82"/>
    <d v="1999-07-20T00:00:00"/>
    <n v="1544.6100000000001"/>
    <s v="M"/>
    <n v="30"/>
    <d v="1977-11-30T00:00:00"/>
    <n v="42.621482350329778"/>
    <s v="Research Assistant IV"/>
    <s v="Retail"/>
    <s v="Mass Customer"/>
    <s v="N"/>
    <s v="No"/>
    <n v="14"/>
    <m/>
  </r>
  <r>
    <n v="14109"/>
    <n v="1"/>
    <x v="1197"/>
    <d v="2017-11-28T00:00:00"/>
    <n v="32"/>
    <b v="1"/>
    <s v="Approved"/>
    <s v="Giant Bicycles"/>
    <s v="Standard"/>
    <s v="medium"/>
    <s v="medium"/>
    <n v="1403.5"/>
    <n v="954.82"/>
    <d v="2016-11-14T00:00:00"/>
    <n v="448.67999999999995"/>
    <s v="M"/>
    <n v="57"/>
    <d v="1969-04-21T00:00:00"/>
    <n v="51.237920706494165"/>
    <s v="Account Representative IV"/>
    <s v="Manufacturing"/>
    <s v="Affluent Customer"/>
    <s v="N"/>
    <s v="Yes"/>
    <n v="18"/>
    <m/>
  </r>
  <r>
    <n v="14546"/>
    <n v="77"/>
    <x v="1395"/>
    <d v="2017-11-28T00:00:00"/>
    <n v="32"/>
    <b v="0"/>
    <s v="Approved"/>
    <s v="Norco Bicycles"/>
    <s v="Road"/>
    <s v="medium"/>
    <s v="large"/>
    <n v="1240.31"/>
    <n v="795.1"/>
    <d v="2015-08-02T00:00:00"/>
    <n v="445.20999999999992"/>
    <s v="M"/>
    <n v="20"/>
    <d v="1991-07-12T00:00:00"/>
    <n v="28.999564542110601"/>
    <s v="Technical Writer"/>
    <s v="Financial Services"/>
    <s v="Mass Customer"/>
    <s v="N"/>
    <s v="Yes"/>
    <n v="4"/>
    <m/>
  </r>
  <r>
    <n v="14613"/>
    <n v="64"/>
    <x v="1254"/>
    <d v="2017-11-28T00:00:00"/>
    <n v="32"/>
    <b v="1"/>
    <s v="Approved"/>
    <s v="Trek Bicycles"/>
    <s v="Standard"/>
    <s v="medium"/>
    <s v="large"/>
    <n v="1469.44"/>
    <n v="596.54999999999995"/>
    <d v="2012-05-18T00:00:00"/>
    <n v="872.8900000000001"/>
    <s v="M"/>
    <n v="27"/>
    <d v="1963-04-27T00:00:00"/>
    <n v="57.226961802384572"/>
    <s v="Geological Engineer"/>
    <s v="Manufacturing"/>
    <s v="Affluent Customer"/>
    <s v="N"/>
    <s v="No"/>
    <n v="6"/>
    <m/>
  </r>
  <r>
    <n v="14707"/>
    <n v="64"/>
    <x v="1396"/>
    <d v="2017-11-28T00:00:00"/>
    <n v="32"/>
    <b v="1"/>
    <s v="Approved"/>
    <s v="Trek Bicycles"/>
    <s v="Standard"/>
    <s v="medium"/>
    <s v="large"/>
    <n v="1469.44"/>
    <n v="596.54999999999995"/>
    <d v="2012-05-18T00:00:00"/>
    <n v="872.8900000000001"/>
    <s v="M"/>
    <n v="59"/>
    <d v="1999-10-13T00:00:00"/>
    <n v="20.739290569507862"/>
    <n v="0"/>
    <s v="Financial Services"/>
    <s v="Mass Customer"/>
    <s v="N"/>
    <s v="No"/>
    <n v="1"/>
    <m/>
  </r>
  <r>
    <n v="14735"/>
    <n v="28"/>
    <x v="1397"/>
    <d v="2017-11-28T00:00:00"/>
    <n v="32"/>
    <b v="0"/>
    <s v="Approved"/>
    <s v="Solex"/>
    <s v="Road"/>
    <s v="medium"/>
    <s v="small"/>
    <n v="1703.52"/>
    <n v="1516.13"/>
    <d v="2007-08-04T00:00:00"/>
    <n v="187.38999999999987"/>
    <s v="M"/>
    <n v="20"/>
    <d v="2000-06-26T00:00:00"/>
    <n v="20.035180980466766"/>
    <s v="Technical Writer"/>
    <s v="IT"/>
    <s v="High Net Worth"/>
    <s v="N"/>
    <s v="Yes"/>
    <n v="1"/>
    <m/>
  </r>
  <r>
    <n v="15372"/>
    <n v="61"/>
    <x v="1398"/>
    <d v="2017-11-28T00:00:00"/>
    <n v="32"/>
    <b v="0"/>
    <s v="Approved"/>
    <s v="Norco Bicycles"/>
    <s v="Standard"/>
    <s v="medium"/>
    <s v="small"/>
    <n v="586.45000000000005"/>
    <n v="521.94000000000005"/>
    <d v="1991-07-10T00:00:00"/>
    <n v="64.509999999999991"/>
    <s v="M"/>
    <n v="74"/>
    <d v="1953-11-04T00:00:00"/>
    <n v="66.709153583206486"/>
    <s v="Quality Control Specialist"/>
    <s v="n/a"/>
    <s v="High Net Worth"/>
    <s v="N"/>
    <s v="No"/>
    <n v="10"/>
    <m/>
  </r>
  <r>
    <n v="15619"/>
    <n v="17"/>
    <x v="342"/>
    <d v="2017-11-28T00:00:00"/>
    <n v="32"/>
    <b v="0"/>
    <s v="Approved"/>
    <s v="Solex"/>
    <s v="Standard"/>
    <s v="high"/>
    <s v="medium"/>
    <n v="1024.6600000000001"/>
    <n v="614.79999999999995"/>
    <d v="1996-11-09T00:00:00"/>
    <n v="409.86000000000013"/>
    <s v="U"/>
    <n v="71"/>
    <d v="1899-12-30T00:00:00"/>
    <n v="0"/>
    <s v="Environmental Tech"/>
    <s v="IT"/>
    <s v="Mass Customer"/>
    <s v="N"/>
    <s v="No"/>
    <n v="0"/>
    <m/>
  </r>
  <r>
    <n v="15648"/>
    <n v="0"/>
    <x v="1399"/>
    <d v="2017-11-28T00:00:00"/>
    <n v="32"/>
    <b v="0"/>
    <s v="Approved"/>
    <s v="Solex"/>
    <s v="Standard"/>
    <s v="medium"/>
    <s v="medium"/>
    <n v="71.489999999999995"/>
    <n v="53.62"/>
    <d v="2012-12-02T00:00:00"/>
    <n v="17.869999999999997"/>
    <s v="M"/>
    <n v="44"/>
    <d v="1977-06-26T00:00:00"/>
    <n v="43.051619336631148"/>
    <s v="Senior Financial Analyst"/>
    <s v="Financial Services"/>
    <s v="High Net Worth"/>
    <s v="N"/>
    <s v="No"/>
    <n v="19"/>
    <m/>
  </r>
  <r>
    <n v="15997"/>
    <n v="0"/>
    <x v="1400"/>
    <d v="2017-11-28T00:00:00"/>
    <n v="32"/>
    <b v="0"/>
    <s v="Approved"/>
    <s v="Giant Bicycles"/>
    <s v="Standard"/>
    <s v="medium"/>
    <s v="large"/>
    <n v="569.55999999999995"/>
    <n v="528.42999999999995"/>
    <d v="2010-06-07T00:00:00"/>
    <n v="41.129999999999995"/>
    <s v="M"/>
    <n v="40"/>
    <d v="1971-12-13T00:00:00"/>
    <n v="48.591345364028413"/>
    <s v="Marketing Manager"/>
    <s v="Manufacturing"/>
    <s v="High Net Worth"/>
    <s v="N"/>
    <s v="Yes"/>
    <n v="7"/>
    <m/>
  </r>
  <r>
    <n v="16313"/>
    <n v="9"/>
    <x v="828"/>
    <d v="2017-11-28T00:00:00"/>
    <n v="32"/>
    <b v="1"/>
    <s v="Approved"/>
    <s v="OHM Cycles"/>
    <s v="Road"/>
    <s v="medium"/>
    <s v="medium"/>
    <n v="742.54"/>
    <n v="667.4"/>
    <d v="1991-11-07T00:00:00"/>
    <n v="75.139999999999986"/>
    <s v="F"/>
    <n v="96"/>
    <d v="1979-07-10T00:00:00"/>
    <n v="41.013263172247591"/>
    <s v="Environmental Tech"/>
    <s v="Manufacturing"/>
    <s v="Mass Customer"/>
    <s v="N"/>
    <s v="No"/>
    <n v="6"/>
    <m/>
  </r>
  <r>
    <n v="16552"/>
    <n v="10"/>
    <x v="338"/>
    <d v="2017-11-28T00:00:00"/>
    <n v="32"/>
    <b v="1"/>
    <s v="Approved"/>
    <s v="WeareA2B"/>
    <s v="Touring"/>
    <s v="medium"/>
    <s v="medium"/>
    <n v="1466.68"/>
    <n v="363.25"/>
    <d v="2016-07-09T00:00:00"/>
    <n v="1103.43"/>
    <s v="F"/>
    <n v="32"/>
    <d v="1986-02-25T00:00:00"/>
    <n v="34.377646733891424"/>
    <s v="Executive Secretary"/>
    <s v="n/a"/>
    <s v="Mass Customer"/>
    <s v="N"/>
    <s v="Yes"/>
    <n v="13"/>
    <m/>
  </r>
  <r>
    <n v="18236"/>
    <n v="69"/>
    <x v="1401"/>
    <d v="2017-11-28T00:00:00"/>
    <n v="32"/>
    <b v="0"/>
    <s v="Approved"/>
    <s v="Norco Bicycles"/>
    <s v="Road"/>
    <s v="medium"/>
    <s v="large"/>
    <n v="1240.31"/>
    <n v="795.1"/>
    <d v="2011-01-10T00:00:00"/>
    <n v="445.20999999999992"/>
    <s v="M"/>
    <n v="24"/>
    <d v="1983-01-28T00:00:00"/>
    <n v="37.457098788685947"/>
    <s v="Administrative Officer"/>
    <s v="IT"/>
    <s v="High Net Worth"/>
    <s v="N"/>
    <s v="Yes"/>
    <n v="7"/>
    <m/>
  </r>
  <r>
    <n v="19126"/>
    <n v="7"/>
    <x v="953"/>
    <d v="2017-11-28T00:00:00"/>
    <n v="32"/>
    <b v="1"/>
    <s v="Approved"/>
    <s v="Trek Bicycles"/>
    <s v="Road"/>
    <s v="low"/>
    <s v="medium"/>
    <n v="980.37"/>
    <n v="234.43"/>
    <d v="2014-03-03T00:00:00"/>
    <n v="745.94"/>
    <s v="M"/>
    <n v="73"/>
    <d v="1978-02-28T00:00:00"/>
    <n v="42.374907007864024"/>
    <s v="Office Assistant III"/>
    <s v="Property"/>
    <s v="Mass Customer"/>
    <s v="N"/>
    <s v="Yes"/>
    <n v="22"/>
    <m/>
  </r>
  <r>
    <n v="19265"/>
    <n v="88"/>
    <x v="1402"/>
    <d v="2017-11-28T00:00:00"/>
    <n v="32"/>
    <b v="0"/>
    <s v="Approved"/>
    <s v="Norco Bicycles"/>
    <s v="Standard"/>
    <s v="high"/>
    <s v="small"/>
    <n v="1661.92"/>
    <n v="1479.11"/>
    <d v="1994-09-09T00:00:00"/>
    <n v="182.81000000000017"/>
    <s v="U"/>
    <n v="47"/>
    <d v="1899-12-30T00:00:00"/>
    <n v="0"/>
    <s v="Engineer III"/>
    <s v="IT"/>
    <s v="High Net Worth"/>
    <s v="N"/>
    <s v="No"/>
    <n v="0"/>
    <m/>
  </r>
  <r>
    <n v="19344"/>
    <n v="22"/>
    <x v="420"/>
    <d v="2017-11-28T00:00:00"/>
    <n v="32"/>
    <b v="1"/>
    <s v="Approved"/>
    <s v="Solex"/>
    <s v="Standard"/>
    <s v="medium"/>
    <s v="medium"/>
    <n v="575.27"/>
    <n v="431.45"/>
    <d v="2016-02-04T00:00:00"/>
    <n v="143.82"/>
    <s v="M"/>
    <n v="25"/>
    <d v="1959-02-10T00:00:00"/>
    <n v="61.437920706494161"/>
    <s v="Executive Secretary"/>
    <s v="Retail"/>
    <s v="High Net Worth"/>
    <s v="N"/>
    <s v="Yes"/>
    <n v="5"/>
    <m/>
  </r>
  <r>
    <n v="19625"/>
    <n v="89"/>
    <x v="1403"/>
    <d v="2017-11-28T00:00:00"/>
    <n v="32"/>
    <b v="1"/>
    <s v="Approved"/>
    <s v="WeareA2B"/>
    <s v="Touring"/>
    <s v="medium"/>
    <s v="large"/>
    <n v="1362.99"/>
    <n v="57.74"/>
    <d v="1993-04-20T00:00:00"/>
    <n v="1305.25"/>
    <s v="M"/>
    <n v="14"/>
    <d v="1978-08-07T00:00:00"/>
    <n v="41.936550843480468"/>
    <s v="Geological Engineer"/>
    <s v="Manufacturing"/>
    <s v="Mass Customer"/>
    <s v="N"/>
    <s v="No"/>
    <n v="10"/>
    <m/>
  </r>
  <r>
    <n v="19713"/>
    <n v="4"/>
    <x v="1404"/>
    <d v="2017-11-28T00:00:00"/>
    <n v="32"/>
    <b v="0"/>
    <s v="Approved"/>
    <s v="Giant Bicycles"/>
    <s v="Standard"/>
    <s v="high"/>
    <s v="medium"/>
    <n v="1129.1300000000001"/>
    <n v="677.48"/>
    <d v="2004-08-17T00:00:00"/>
    <n v="451.65000000000009"/>
    <s v="F"/>
    <n v="20"/>
    <d v="1998-02-02T00:00:00"/>
    <n v="22.432441254439368"/>
    <s v="Administrative Officer"/>
    <s v="n/a"/>
    <s v="Mass Customer"/>
    <s v="N"/>
    <s v="Yes"/>
    <n v="1"/>
    <m/>
  </r>
  <r>
    <n v="52"/>
    <n v="96"/>
    <x v="1102"/>
    <d v="2017-11-27T00:00:00"/>
    <n v="33"/>
    <b v="0"/>
    <s v="Approved"/>
    <s v="Giant Bicycles"/>
    <s v="Standard"/>
    <s v="medium"/>
    <s v="large"/>
    <n v="1635.3"/>
    <n v="993.66"/>
    <d v="2007-12-11T00:00:00"/>
    <n v="641.64"/>
    <s v="F"/>
    <n v="15"/>
    <d v="1964-08-14T00:00:00"/>
    <n v="55.925591939370875"/>
    <s v="General Manager"/>
    <s v="n/a"/>
    <s v="High Net Worth"/>
    <s v="N"/>
    <s v="No"/>
    <n v="4"/>
    <m/>
  </r>
  <r>
    <n v="166"/>
    <n v="78"/>
    <x v="58"/>
    <d v="2017-11-27T00:00:00"/>
    <n v="33"/>
    <b v="0"/>
    <s v="Approved"/>
    <s v="Giant Bicycles"/>
    <s v="Standard"/>
    <s v="medium"/>
    <s v="large"/>
    <n v="1765.3"/>
    <n v="709.48"/>
    <d v="2004-07-25T00:00:00"/>
    <n v="1055.82"/>
    <s v="M"/>
    <n v="65"/>
    <d v="1959-10-14T00:00:00"/>
    <n v="60.763948103754437"/>
    <s v="Product Engineer"/>
    <s v="Entertainment"/>
    <s v="Mass Customer"/>
    <s v="N"/>
    <s v="No"/>
    <n v="12"/>
    <m/>
  </r>
  <r>
    <n v="190"/>
    <n v="37"/>
    <x v="1405"/>
    <d v="2017-11-27T00:00:00"/>
    <n v="33"/>
    <b v="1"/>
    <s v="Approved"/>
    <s v="OHM Cycles"/>
    <s v="Standard"/>
    <s v="low"/>
    <s v="medium"/>
    <n v="1793.43"/>
    <n v="248.82"/>
    <d v="2011-05-09T00:00:00"/>
    <n v="1544.6100000000001"/>
    <s v="M"/>
    <n v="96"/>
    <d v="1968-04-27T00:00:00"/>
    <n v="52.221482350329779"/>
    <s v="Software Engineer II"/>
    <s v="Telecommunications"/>
    <s v="Affluent Customer"/>
    <s v="N"/>
    <s v="Yes"/>
    <n v="19"/>
    <m/>
  </r>
  <r>
    <n v="309"/>
    <n v="68"/>
    <x v="960"/>
    <d v="2017-11-27T00:00:00"/>
    <n v="33"/>
    <b v="0"/>
    <s v="Approved"/>
    <s v="OHM Cycles"/>
    <s v="Standard"/>
    <s v="medium"/>
    <s v="medium"/>
    <n v="1636.9"/>
    <n v="44.71"/>
    <d v="2010-08-20T00:00:00"/>
    <n v="1592.19"/>
    <s v="M"/>
    <n v="39"/>
    <d v="1974-06-26T00:00:00"/>
    <n v="46.054359062658548"/>
    <s v="Environmental Specialist"/>
    <s v="Health"/>
    <s v="Mass Customer"/>
    <s v="N"/>
    <s v="No"/>
    <n v="22"/>
    <m/>
  </r>
  <r>
    <n v="601"/>
    <n v="76"/>
    <x v="1406"/>
    <d v="2017-11-27T00:00:00"/>
    <n v="33"/>
    <b v="1"/>
    <s v="Approved"/>
    <s v="WeareA2B"/>
    <s v="Road"/>
    <s v="low"/>
    <s v="small"/>
    <n v="1172.78"/>
    <n v="1043.77"/>
    <d v="1994-08-10T00:00:00"/>
    <n v="129.01"/>
    <s v="F"/>
    <n v="62"/>
    <d v="1998-01-05T00:00:00"/>
    <n v="22.509153583206491"/>
    <s v="Cost Accountant"/>
    <s v="Financial Services"/>
    <s v="High Net Worth"/>
    <s v="N"/>
    <s v="Yes"/>
    <n v="2"/>
    <m/>
  </r>
  <r>
    <n v="987"/>
    <n v="37"/>
    <x v="1407"/>
    <d v="2017-11-27T00:00:00"/>
    <n v="33"/>
    <b v="1"/>
    <s v="Approved"/>
    <s v="OHM Cycles"/>
    <s v="Standard"/>
    <s v="low"/>
    <s v="medium"/>
    <n v="1793.43"/>
    <n v="248.82"/>
    <d v="2008-03-19T00:00:00"/>
    <n v="1544.6100000000001"/>
    <s v="F"/>
    <n v="7"/>
    <d v="1971-10-29T00:00:00"/>
    <n v="48.714633035261286"/>
    <s v="Budget/Accounting Analyst II"/>
    <s v="Retail"/>
    <s v="Mass Customer"/>
    <s v="N"/>
    <s v="Yes"/>
    <n v="12"/>
    <m/>
  </r>
  <r>
    <n v="1154"/>
    <n v="40"/>
    <x v="1408"/>
    <d v="2017-11-27T00:00:00"/>
    <n v="33"/>
    <b v="1"/>
    <s v="Approved"/>
    <s v="Trek Bicycles"/>
    <s v="Road"/>
    <s v="medium"/>
    <s v="large"/>
    <n v="1894.19"/>
    <n v="598.76"/>
    <d v="2003-07-21T00:00:00"/>
    <n v="1295.43"/>
    <s v="F"/>
    <n v="2"/>
    <d v="1980-06-26T00:00:00"/>
    <n v="40.048879610603755"/>
    <s v="VP Accounting"/>
    <s v="Financial Services"/>
    <s v="High Net Worth"/>
    <s v="N"/>
    <s v="Yes"/>
    <n v="14"/>
    <m/>
  </r>
  <r>
    <n v="2430"/>
    <n v="92"/>
    <x v="1409"/>
    <d v="2017-11-27T00:00:00"/>
    <n v="33"/>
    <b v="0"/>
    <s v="Approved"/>
    <s v="WeareA2B"/>
    <s v="Standard"/>
    <s v="medium"/>
    <s v="small"/>
    <n v="1415.01"/>
    <n v="1259.3599999999999"/>
    <d v="2002-10-10T00:00:00"/>
    <n v="155.65000000000009"/>
    <s v="F"/>
    <n v="46"/>
    <d v="1981-08-23T00:00:00"/>
    <n v="38.88997550101471"/>
    <s v="Analog Circuit Design manager"/>
    <s v="Manufacturing"/>
    <s v="Mass Customer"/>
    <s v="N"/>
    <s v="Yes"/>
    <n v="14"/>
    <m/>
  </r>
  <r>
    <n v="2636"/>
    <n v="77"/>
    <x v="419"/>
    <d v="2017-11-27T00:00:00"/>
    <n v="33"/>
    <b v="1"/>
    <s v="Approved"/>
    <s v="Norco Bicycles"/>
    <s v="Road"/>
    <s v="medium"/>
    <s v="large"/>
    <n v="1240.31"/>
    <n v="795.1"/>
    <d v="2011-01-10T00:00:00"/>
    <n v="445.20999999999992"/>
    <s v="F"/>
    <n v="73"/>
    <d v="1980-11-02T00:00:00"/>
    <n v="39.695454953069508"/>
    <s v="Research Associate"/>
    <s v="n/a"/>
    <s v="Mass Customer"/>
    <s v="N"/>
    <s v="No"/>
    <n v="3"/>
    <m/>
  </r>
  <r>
    <n v="2734"/>
    <n v="0"/>
    <x v="1410"/>
    <d v="2017-11-27T00:00:00"/>
    <n v="33"/>
    <b v="1"/>
    <s v="Approved"/>
    <s v="Giant Bicycles"/>
    <s v="Standard"/>
    <s v="medium"/>
    <s v="medium"/>
    <n v="230.91"/>
    <n v="173.18"/>
    <d v="2011-03-16T00:00:00"/>
    <n v="57.72999999999999"/>
    <s v="M"/>
    <n v="70"/>
    <d v="1998-11-26T00:00:00"/>
    <n v="21.618742624302381"/>
    <s v="Tax Accountant"/>
    <s v="Argiculture"/>
    <s v="High Net Worth"/>
    <s v="N"/>
    <s v="Yes"/>
    <n v="2"/>
    <m/>
  </r>
  <r>
    <n v="3059"/>
    <n v="32"/>
    <x v="334"/>
    <d v="2017-11-27T00:00:00"/>
    <n v="33"/>
    <b v="1"/>
    <s v="Approved"/>
    <s v="Giant Bicycles"/>
    <s v="Standard"/>
    <s v="medium"/>
    <s v="medium"/>
    <n v="642.70000000000005"/>
    <n v="211.37"/>
    <d v="2010-06-07T00:00:00"/>
    <n v="431.33000000000004"/>
    <s v="M"/>
    <n v="58"/>
    <d v="1976-10-28T00:00:00"/>
    <n v="43.711893309233886"/>
    <n v="0"/>
    <s v="Argiculture"/>
    <s v="Mass Customer"/>
    <s v="N"/>
    <s v="Yes"/>
    <n v="16"/>
    <m/>
  </r>
  <r>
    <n v="3196"/>
    <n v="0"/>
    <x v="78"/>
    <d v="2017-11-27T00:00:00"/>
    <n v="33"/>
    <b v="0"/>
    <s v="Approved"/>
    <s v="Norco Bicycles"/>
    <s v="Standard"/>
    <s v="low"/>
    <s v="medium"/>
    <n v="363.01"/>
    <n v="290.41000000000003"/>
    <d v="2016-03-29T00:00:00"/>
    <n v="72.599999999999966"/>
    <s v="M"/>
    <n v="62"/>
    <d v="1995-12-04T00:00:00"/>
    <n v="24.599564542110603"/>
    <s v="Senior Cost Accountant"/>
    <s v="Financial Services"/>
    <s v="High Net Worth"/>
    <s v="N"/>
    <s v="Yes"/>
    <n v="8"/>
    <m/>
  </r>
  <r>
    <n v="3449"/>
    <n v="68"/>
    <x v="64"/>
    <d v="2017-11-27T00:00:00"/>
    <n v="33"/>
    <b v="0"/>
    <s v="Approved"/>
    <s v="OHM Cycles"/>
    <s v="Standard"/>
    <s v="medium"/>
    <s v="medium"/>
    <n v="1636.9"/>
    <n v="44.71"/>
    <d v="2010-08-20T00:00:00"/>
    <n v="1592.19"/>
    <s v="M"/>
    <n v="97"/>
    <d v="1999-07-28T00:00:00"/>
    <n v="20.95024947361745"/>
    <s v="Nurse"/>
    <s v="Retail"/>
    <s v="Mass Customer"/>
    <s v="N"/>
    <s v="No"/>
    <n v="2"/>
    <m/>
  </r>
  <r>
    <n v="3570"/>
    <n v="80"/>
    <x v="1411"/>
    <d v="2017-11-27T00:00:00"/>
    <n v="33"/>
    <b v="1"/>
    <s v="Approved"/>
    <s v="Trek Bicycles"/>
    <s v="Standard"/>
    <s v="medium"/>
    <s v="large"/>
    <n v="1469.44"/>
    <n v="596.54999999999995"/>
    <d v="2012-05-18T00:00:00"/>
    <n v="872.8900000000001"/>
    <s v="U"/>
    <n v="70"/>
    <d v="1899-12-30T00:00:00"/>
    <n v="0"/>
    <s v="Legal Assistant"/>
    <s v="IT"/>
    <s v="High Net Worth"/>
    <s v="N"/>
    <s v="No"/>
    <n v="0"/>
    <m/>
  </r>
  <r>
    <n v="4501"/>
    <n v="83"/>
    <x v="1412"/>
    <d v="2017-11-27T00:00:00"/>
    <n v="33"/>
    <b v="0"/>
    <s v="Approved"/>
    <s v="Solex"/>
    <s v="Touring"/>
    <s v="medium"/>
    <s v="large"/>
    <n v="2083.94"/>
    <n v="675.03"/>
    <d v="1993-04-20T00:00:00"/>
    <n v="1408.91"/>
    <s v="M"/>
    <n v="98"/>
    <d v="1960-05-15T00:00:00"/>
    <n v="60.177646733891422"/>
    <s v="Statistician III"/>
    <s v="Manufacturing"/>
    <s v="Mass Customer"/>
    <s v="N"/>
    <s v="Yes"/>
    <n v="11"/>
    <m/>
  </r>
  <r>
    <n v="4785"/>
    <n v="89"/>
    <x v="1413"/>
    <d v="2017-11-27T00:00:00"/>
    <n v="33"/>
    <b v="1"/>
    <s v="Approved"/>
    <s v="Giant Bicycles"/>
    <s v="Standard"/>
    <s v="medium"/>
    <s v="large"/>
    <n v="1812.75"/>
    <n v="582.48"/>
    <d v="2008-03-19T00:00:00"/>
    <n v="1230.27"/>
    <s v="M"/>
    <n v="51"/>
    <d v="1968-05-19T00:00:00"/>
    <n v="52.161208377727043"/>
    <s v="Senior Editor"/>
    <s v="n/a"/>
    <s v="High Net Worth"/>
    <s v="N"/>
    <s v="Yes"/>
    <n v="14"/>
    <m/>
  </r>
  <r>
    <n v="1818"/>
    <n v="88"/>
    <x v="1414"/>
    <d v="2017-03-07T00:00:00"/>
    <m/>
    <m/>
    <s v="Approved"/>
    <s v="Norco Bicycles"/>
    <s v="Standard"/>
    <s v="medium"/>
    <s v="medium"/>
    <n v="1198.46"/>
    <n v="381.1"/>
    <n v="36145"/>
    <m/>
    <m/>
    <m/>
    <m/>
    <m/>
    <m/>
    <m/>
    <m/>
    <m/>
    <m/>
    <m/>
    <m/>
  </r>
  <r>
    <n v="4797"/>
    <n v="49"/>
    <x v="1415"/>
    <d v="2017-11-27T00:00:00"/>
    <n v="33"/>
    <b v="1"/>
    <s v="Approved"/>
    <s v="Trek Bicycles"/>
    <s v="Road"/>
    <s v="medium"/>
    <s v="medium"/>
    <n v="533.51"/>
    <n v="400.13"/>
    <d v="1998-12-17T00:00:00"/>
    <n v="133.38"/>
    <s v="F"/>
    <n v="3"/>
    <d v="1959-07-27T00:00:00"/>
    <n v="60.980386459918819"/>
    <s v="Marketing Manager"/>
    <s v="n/a"/>
    <s v="Mass Customer"/>
    <s v="N"/>
    <s v="Yes"/>
    <n v="13"/>
    <m/>
  </r>
  <r>
    <n v="5180"/>
    <n v="74"/>
    <x v="730"/>
    <d v="2017-11-27T00:00:00"/>
    <n v="33"/>
    <b v="0"/>
    <s v="Approved"/>
    <s v="WeareA2B"/>
    <s v="Standard"/>
    <s v="medium"/>
    <s v="medium"/>
    <n v="1228.07"/>
    <n v="400.91"/>
    <d v="2000-05-22T00:00:00"/>
    <n v="827.15999999999985"/>
    <s v="F"/>
    <n v="1"/>
    <d v="1980-03-31T00:00:00"/>
    <n v="40.287235774987316"/>
    <s v="Clinical Specialist"/>
    <s v="Health"/>
    <s v="Mass Customer"/>
    <s v="N"/>
    <s v="Yes"/>
    <n v="11"/>
    <m/>
  </r>
  <r>
    <n v="5213"/>
    <n v="1"/>
    <x v="1416"/>
    <d v="2017-11-27T00:00:00"/>
    <n v="33"/>
    <b v="0"/>
    <s v="Approved"/>
    <s v="Giant Bicycles"/>
    <s v="Standard"/>
    <s v="medium"/>
    <s v="medium"/>
    <n v="1403.5"/>
    <n v="954.82"/>
    <d v="2016-11-14T00:00:00"/>
    <n v="448.67999999999995"/>
    <s v="M"/>
    <n v="33"/>
    <d v="1974-08-07T00:00:00"/>
    <n v="45.939290569507861"/>
    <s v="Civil Engineer"/>
    <s v="Manufacturing"/>
    <s v="Mass Customer"/>
    <s v="N"/>
    <s v="No"/>
    <n v="21"/>
    <m/>
  </r>
  <r>
    <n v="5735"/>
    <n v="21"/>
    <x v="210"/>
    <d v="2017-11-27T00:00:00"/>
    <n v="33"/>
    <b v="0"/>
    <s v="Approved"/>
    <s v="Solex"/>
    <s v="Standard"/>
    <s v="medium"/>
    <s v="large"/>
    <n v="1071.23"/>
    <n v="380.74"/>
    <d v="1996-04-05T00:00:00"/>
    <n v="690.49"/>
    <s v="M"/>
    <n v="19"/>
    <d v="1980-04-15T00:00:00"/>
    <n v="40.246139884576358"/>
    <n v="0"/>
    <s v="Health"/>
    <s v="Mass Customer"/>
    <s v="N"/>
    <s v="No"/>
    <n v="15"/>
    <m/>
  </r>
  <r>
    <n v="5763"/>
    <n v="48"/>
    <x v="1417"/>
    <d v="2017-11-27T00:00:00"/>
    <n v="33"/>
    <b v="1"/>
    <s v="Approved"/>
    <s v="WeareA2B"/>
    <s v="Standard"/>
    <s v="medium"/>
    <s v="medium"/>
    <n v="1762.96"/>
    <n v="950.52"/>
    <d v="2016-11-14T00:00:00"/>
    <n v="812.44"/>
    <s v="M"/>
    <n v="13"/>
    <d v="1995-02-02T00:00:00"/>
    <n v="25.435180980466765"/>
    <s v="Recruiting Manager"/>
    <s v="Financial Services"/>
    <s v="Affluent Customer"/>
    <s v="N"/>
    <s v="Yes"/>
    <n v="1"/>
    <m/>
  </r>
  <r>
    <n v="5871"/>
    <n v="8"/>
    <x v="584"/>
    <d v="2017-11-27T00:00:00"/>
    <n v="33"/>
    <b v="1"/>
    <s v="Approved"/>
    <s v="Solex"/>
    <s v="Road"/>
    <s v="medium"/>
    <s v="small"/>
    <n v="1703.52"/>
    <n v="1516.13"/>
    <d v="2005-12-07T00:00:00"/>
    <n v="187.38999999999987"/>
    <s v="M"/>
    <n v="54"/>
    <d v="1985-02-24T00:00:00"/>
    <n v="35.380386459918824"/>
    <n v="0"/>
    <s v="n/a"/>
    <s v="Affluent Customer"/>
    <s v="N"/>
    <s v="Yes"/>
    <n v="11"/>
    <m/>
  </r>
  <r>
    <n v="6239"/>
    <n v="72"/>
    <x v="1418"/>
    <d v="2017-11-27T00:00:00"/>
    <n v="33"/>
    <b v="1"/>
    <s v="Approved"/>
    <s v="Norco Bicycles"/>
    <s v="Standard"/>
    <s v="medium"/>
    <s v="medium"/>
    <n v="360.4"/>
    <n v="270.3"/>
    <d v="2006-05-22T00:00:00"/>
    <n v="90.099999999999966"/>
    <s v="M"/>
    <n v="41"/>
    <d v="1981-07-24T00:00:00"/>
    <n v="38.972167281836626"/>
    <s v="Financial Analyst"/>
    <s v="Financial Services"/>
    <s v="Mass Customer"/>
    <s v="N"/>
    <s v="Yes"/>
    <n v="7"/>
    <m/>
  </r>
  <r>
    <n v="6841"/>
    <n v="71"/>
    <x v="1419"/>
    <d v="2017-11-27T00:00:00"/>
    <n v="33"/>
    <b v="0"/>
    <s v="Approved"/>
    <s v="Solex"/>
    <s v="Standard"/>
    <s v="high"/>
    <s v="large"/>
    <n v="1842.92"/>
    <n v="1105.75"/>
    <d v="1995-10-24T00:00:00"/>
    <n v="737.17000000000007"/>
    <s v="F"/>
    <n v="32"/>
    <d v="1975-06-02T00:00:00"/>
    <n v="45.120112487316078"/>
    <s v="Budget/Accounting Analyst IV"/>
    <s v="Manufacturing"/>
    <s v="Mass Customer"/>
    <s v="N"/>
    <s v="No"/>
    <n v="17"/>
    <m/>
  </r>
  <r>
    <n v="7018"/>
    <n v="100"/>
    <x v="1177"/>
    <d v="2017-11-27T00:00:00"/>
    <n v="33"/>
    <b v="1"/>
    <s v="Approved"/>
    <s v="Norco Bicycles"/>
    <s v="Road"/>
    <s v="medium"/>
    <s v="medium"/>
    <n v="1036.5899999999999"/>
    <n v="206.35"/>
    <d v="2014-10-10T00:00:00"/>
    <n v="830.2399999999999"/>
    <s v="F"/>
    <n v="43"/>
    <d v="1982-05-24T00:00:00"/>
    <n v="38.139290569507864"/>
    <s v="Project Manager"/>
    <s v="Financial Services"/>
    <s v="Mass Customer"/>
    <s v="N"/>
    <s v="No"/>
    <n v="17"/>
    <m/>
  </r>
  <r>
    <n v="7199"/>
    <n v="45"/>
    <x v="1416"/>
    <d v="2017-11-27T00:00:00"/>
    <n v="33"/>
    <b v="1"/>
    <s v="Approved"/>
    <s v="Solex"/>
    <s v="Standard"/>
    <s v="medium"/>
    <s v="medium"/>
    <n v="441.49"/>
    <n v="84.99"/>
    <d v="1993-04-12T00:00:00"/>
    <n v="356.5"/>
    <s v="M"/>
    <n v="33"/>
    <d v="1974-08-07T00:00:00"/>
    <n v="45.939290569507861"/>
    <s v="Civil Engineer"/>
    <s v="Manufacturing"/>
    <s v="Mass Customer"/>
    <s v="N"/>
    <s v="No"/>
    <n v="21"/>
    <m/>
  </r>
  <r>
    <n v="7697"/>
    <n v="61"/>
    <x v="1115"/>
    <d v="2017-11-27T00:00:00"/>
    <n v="33"/>
    <b v="1"/>
    <s v="Approved"/>
    <s v="Norco Bicycles"/>
    <s v="Standard"/>
    <s v="medium"/>
    <s v="small"/>
    <n v="586.45000000000005"/>
    <n v="521.94000000000005"/>
    <d v="1998-12-16T00:00:00"/>
    <n v="64.509999999999991"/>
    <s v="F"/>
    <n v="13"/>
    <d v="1994-04-19T00:00:00"/>
    <n v="26.226961802384576"/>
    <s v="Professor"/>
    <s v="Financial Services"/>
    <s v="High Net Worth"/>
    <s v="N"/>
    <s v="Yes"/>
    <n v="4"/>
    <m/>
  </r>
  <r>
    <n v="8723"/>
    <n v="66"/>
    <x v="503"/>
    <d v="2017-11-27T00:00:00"/>
    <n v="33"/>
    <b v="0"/>
    <s v="Approved"/>
    <s v="Giant Bicycles"/>
    <s v="Road"/>
    <s v="low"/>
    <s v="small"/>
    <n v="590.26"/>
    <n v="525.33000000000004"/>
    <d v="2016-12-06T00:00:00"/>
    <n v="64.92999999999995"/>
    <s v="F"/>
    <n v="66"/>
    <d v="1995-02-14T00:00:00"/>
    <n v="25.402304268138"/>
    <s v="GIS Technical Architect"/>
    <s v="n/a"/>
    <s v="Affluent Customer"/>
    <s v="N"/>
    <s v="Yes"/>
    <n v="1"/>
    <m/>
  </r>
  <r>
    <n v="8979"/>
    <n v="87"/>
    <x v="1420"/>
    <d v="2017-11-27T00:00:00"/>
    <n v="33"/>
    <b v="0"/>
    <s v="Approved"/>
    <s v="Giant Bicycles"/>
    <s v="Standard"/>
    <s v="high"/>
    <s v="medium"/>
    <n v="1179"/>
    <n v="707.4"/>
    <d v="2003-09-10T00:00:00"/>
    <n v="471.6"/>
    <s v="M"/>
    <n v="36"/>
    <d v="1994-07-08T00:00:00"/>
    <n v="26.007783720192794"/>
    <s v="Human Resources Assistant I"/>
    <s v="Health"/>
    <s v="Affluent Customer"/>
    <s v="N"/>
    <s v="Yes"/>
    <n v="3"/>
    <m/>
  </r>
  <r>
    <n v="10192"/>
    <n v="19"/>
    <x v="1204"/>
    <d v="2017-11-27T00:00:00"/>
    <n v="33"/>
    <b v="1"/>
    <s v="Approved"/>
    <s v="OHM Cycles"/>
    <s v="Road"/>
    <s v="high"/>
    <s v="large"/>
    <n v="12.01"/>
    <n v="7.21"/>
    <d v="2009-03-08T00:00:00"/>
    <n v="4.8"/>
    <s v="F"/>
    <n v="44"/>
    <d v="1986-10-23T00:00:00"/>
    <n v="33.720112487316079"/>
    <s v="Computer Systems Analyst IV"/>
    <s v="Property"/>
    <s v="Mass Customer"/>
    <s v="N"/>
    <s v="No"/>
    <n v="18"/>
    <m/>
  </r>
  <r>
    <n v="10378"/>
    <n v="0"/>
    <x v="1421"/>
    <d v="2017-11-27T00:00:00"/>
    <n v="33"/>
    <b v="0"/>
    <s v="Approved"/>
    <s v="Norco Bicycles"/>
    <s v="Standard"/>
    <s v="low"/>
    <s v="medium"/>
    <n v="363.01"/>
    <n v="290.41000000000003"/>
    <d v="2005-05-10T00:00:00"/>
    <n v="72.599999999999966"/>
    <s v="F"/>
    <n v="52"/>
    <d v="1958-04-05T00:00:00"/>
    <n v="62.289975501014709"/>
    <s v="VP Product Management"/>
    <s v="Manufacturing"/>
    <s v="High Net Worth"/>
    <s v="N"/>
    <s v="Yes"/>
    <n v="11"/>
    <m/>
  </r>
  <r>
    <n v="11279"/>
    <n v="5"/>
    <x v="298"/>
    <d v="2017-11-27T00:00:00"/>
    <n v="33"/>
    <b v="0"/>
    <s v="Approved"/>
    <s v="Trek Bicycles"/>
    <s v="Mountain"/>
    <s v="low"/>
    <s v="medium"/>
    <n v="574.64"/>
    <n v="459.71"/>
    <d v="2011-08-29T00:00:00"/>
    <n v="114.93"/>
    <s v="F"/>
    <n v="19"/>
    <d v="1960-03-16T00:00:00"/>
    <n v="60.34203029553526"/>
    <s v="Staff Accountant IV"/>
    <s v="Health"/>
    <s v="Affluent Customer"/>
    <s v="N"/>
    <s v="Yes"/>
    <n v="19"/>
    <m/>
  </r>
  <r>
    <n v="12727"/>
    <n v="73"/>
    <x v="1422"/>
    <d v="2017-11-27T00:00:00"/>
    <n v="33"/>
    <b v="1"/>
    <s v="Approved"/>
    <s v="Solex"/>
    <s v="Standard"/>
    <s v="medium"/>
    <s v="medium"/>
    <n v="1945.43"/>
    <n v="333.18"/>
    <d v="2002-08-31T00:00:00"/>
    <n v="1612.25"/>
    <s v="F"/>
    <n v="91"/>
    <d v="1972-01-06T00:00:00"/>
    <n v="48.525591939370877"/>
    <s v="Internal Auditor"/>
    <s v="Manufacturing"/>
    <s v="Affluent Customer"/>
    <s v="N"/>
    <s v="No"/>
    <n v="17"/>
    <m/>
  </r>
  <r>
    <n v="13997"/>
    <n v="0"/>
    <x v="361"/>
    <d v="2017-11-27T00:00:00"/>
    <n v="33"/>
    <b v="1"/>
    <s v="Approved"/>
    <s v="Norco Bicycles"/>
    <s v="Standard"/>
    <s v="medium"/>
    <s v="medium"/>
    <n v="360.4"/>
    <n v="270.3"/>
    <d v="2004-07-25T00:00:00"/>
    <n v="90.099999999999966"/>
    <s v="F"/>
    <n v="95"/>
    <d v="1976-08-27T00:00:00"/>
    <n v="43.881756322932517"/>
    <s v="Safety Technician II"/>
    <s v="Financial Services"/>
    <s v="High Net Worth"/>
    <s v="N"/>
    <s v="Yes"/>
    <n v="8"/>
    <m/>
  </r>
  <r>
    <n v="14598"/>
    <n v="82"/>
    <x v="1423"/>
    <d v="2017-11-27T00:00:00"/>
    <n v="33"/>
    <b v="1"/>
    <s v="Approved"/>
    <s v="Norco Bicycles"/>
    <s v="Standard"/>
    <s v="high"/>
    <s v="medium"/>
    <n v="1148.6400000000001"/>
    <n v="689.18"/>
    <d v="2015-08-10T00:00:00"/>
    <n v="459.46000000000015"/>
    <s v="M"/>
    <n v="74"/>
    <d v="1980-07-22T00:00:00"/>
    <n v="39.977646733891426"/>
    <s v="Office Assistant II"/>
    <s v="n/a"/>
    <s v="Mass Customer"/>
    <s v="N"/>
    <s v="No"/>
    <n v="13"/>
    <m/>
  </r>
  <r>
    <n v="15261"/>
    <n v="47"/>
    <x v="1260"/>
    <d v="2017-11-27T00:00:00"/>
    <n v="33"/>
    <b v="1"/>
    <s v="Approved"/>
    <s v="Trek Bicycles"/>
    <s v="Road"/>
    <s v="low"/>
    <s v="small"/>
    <n v="1720.7"/>
    <n v="1531.42"/>
    <d v="2003-07-21T00:00:00"/>
    <n v="189.27999999999997"/>
    <s v="F"/>
    <n v="60"/>
    <d v="1962-12-17T00:00:00"/>
    <n v="57.585865911973613"/>
    <s v="Computer Systems Analyst II"/>
    <s v="Health"/>
    <s v="Affluent Customer"/>
    <s v="N"/>
    <s v="Yes"/>
    <n v="18"/>
    <m/>
  </r>
  <r>
    <n v="16352"/>
    <n v="97"/>
    <x v="1424"/>
    <d v="2017-11-27T00:00:00"/>
    <n v="33"/>
    <b v="1"/>
    <s v="Approved"/>
    <s v="Solex"/>
    <s v="Standard"/>
    <s v="medium"/>
    <s v="large"/>
    <n v="202.62"/>
    <n v="151.96"/>
    <d v="2016-03-29T00:00:00"/>
    <n v="50.66"/>
    <s v="F"/>
    <n v="1"/>
    <d v="1974-03-17T00:00:00"/>
    <n v="46.331071391425674"/>
    <s v="Financial Analyst"/>
    <s v="Financial Services"/>
    <s v="Mass Customer"/>
    <s v="N"/>
    <s v="No"/>
    <n v="11"/>
    <m/>
  </r>
  <r>
    <n v="16524"/>
    <n v="63"/>
    <x v="1332"/>
    <d v="2017-11-27T00:00:00"/>
    <n v="33"/>
    <b v="1"/>
    <s v="Approved"/>
    <s v="WeareA2B"/>
    <s v="Standard"/>
    <s v="medium"/>
    <s v="medium"/>
    <n v="1992.93"/>
    <n v="762.63"/>
    <d v="1993-05-26T00:00:00"/>
    <n v="1230.3000000000002"/>
    <s v="F"/>
    <n v="13"/>
    <d v="1990-03-21T00:00:00"/>
    <n v="30.309153583206491"/>
    <s v="Nuclear Power Engineer"/>
    <s v="Manufacturing"/>
    <s v="High Net Worth"/>
    <s v="N"/>
    <s v="No"/>
    <n v="4"/>
    <m/>
  </r>
  <r>
    <n v="16585"/>
    <n v="90"/>
    <x v="1425"/>
    <d v="2017-11-27T00:00:00"/>
    <n v="33"/>
    <b v="1"/>
    <s v="Approved"/>
    <s v="Norco Bicycles"/>
    <s v="Standard"/>
    <s v="low"/>
    <s v="medium"/>
    <n v="363.01"/>
    <n v="290.41000000000003"/>
    <d v="2003-09-10T00:00:00"/>
    <n v="72.599999999999966"/>
    <s v="M"/>
    <n v="25"/>
    <d v="1974-09-20T00:00:00"/>
    <n v="45.818742624302381"/>
    <s v="Accounting Assistant II"/>
    <s v="IT"/>
    <s v="Mass Customer"/>
    <s v="N"/>
    <s v="Yes"/>
    <n v="19"/>
    <m/>
  </r>
  <r>
    <n v="16762"/>
    <n v="36"/>
    <x v="386"/>
    <d v="2017-11-27T00:00:00"/>
    <n v="33"/>
    <b v="1"/>
    <s v="Approved"/>
    <s v="Solex"/>
    <s v="Standard"/>
    <s v="low"/>
    <s v="medium"/>
    <n v="1289.8499999999999"/>
    <n v="74.510000000000005"/>
    <d v="2007-12-11T00:00:00"/>
    <n v="1215.3399999999999"/>
    <s v="M"/>
    <n v="35"/>
    <d v="1974-02-01T00:00:00"/>
    <n v="46.451619336631147"/>
    <s v="Design Engineer"/>
    <s v="Manufacturing"/>
    <s v="High Net Worth"/>
    <s v="N"/>
    <s v="No"/>
    <n v="9"/>
    <m/>
  </r>
  <r>
    <n v="17277"/>
    <n v="76"/>
    <x v="664"/>
    <d v="2017-11-27T00:00:00"/>
    <n v="33"/>
    <b v="1"/>
    <s v="Approved"/>
    <s v="WeareA2B"/>
    <s v="Standard"/>
    <s v="low"/>
    <s v="medium"/>
    <n v="642.30999999999995"/>
    <n v="513.85"/>
    <d v="2011-01-10T00:00:00"/>
    <n v="128.45999999999992"/>
    <s v="F"/>
    <n v="98"/>
    <d v="1969-08-31T00:00:00"/>
    <n v="50.876276870877724"/>
    <s v="Product Engineer"/>
    <s v="n/a"/>
    <s v="Mass Customer"/>
    <s v="N"/>
    <s v="Yes"/>
    <n v="15"/>
    <m/>
  </r>
  <r>
    <n v="17464"/>
    <n v="64"/>
    <x v="414"/>
    <d v="2017-11-27T00:00:00"/>
    <n v="33"/>
    <b v="0"/>
    <s v="Approved"/>
    <s v="Giant Bicycles"/>
    <s v="Standard"/>
    <s v="high"/>
    <s v="small"/>
    <n v="1977.36"/>
    <n v="1759.85"/>
    <d v="2011-08-24T00:00:00"/>
    <n v="217.51"/>
    <s v="F"/>
    <n v="46"/>
    <d v="1979-08-02T00:00:00"/>
    <n v="40.950249473617454"/>
    <s v="Data Coordiator"/>
    <s v="Health"/>
    <s v="High Net Worth"/>
    <s v="N"/>
    <s v="No"/>
    <n v="15"/>
    <m/>
  </r>
  <r>
    <n v="17503"/>
    <n v="94"/>
    <x v="1426"/>
    <d v="2017-11-27T00:00:00"/>
    <n v="33"/>
    <b v="1"/>
    <s v="Approved"/>
    <s v="Giant Bicycles"/>
    <s v="Standard"/>
    <s v="medium"/>
    <s v="large"/>
    <n v="1635.3"/>
    <n v="993.66"/>
    <d v="2013-06-09T00:00:00"/>
    <n v="641.64"/>
    <s v="F"/>
    <n v="70"/>
    <d v="1995-11-20T00:00:00"/>
    <n v="24.637920706494164"/>
    <s v="Staff Accountant III"/>
    <s v="Entertainment"/>
    <s v="Mass Customer"/>
    <s v="N"/>
    <s v="No"/>
    <n v="17"/>
    <m/>
  </r>
  <r>
    <n v="17586"/>
    <n v="1"/>
    <x v="1324"/>
    <d v="2017-11-27T00:00:00"/>
    <n v="33"/>
    <b v="0"/>
    <s v="Approved"/>
    <s v="Giant Bicycles"/>
    <s v="Touring"/>
    <s v="medium"/>
    <s v="large"/>
    <n v="1873.97"/>
    <n v="863.95"/>
    <d v="2004-07-25T00:00:00"/>
    <n v="1010.02"/>
    <s v="M"/>
    <n v="24"/>
    <d v="1977-01-30T00:00:00"/>
    <n v="43.454359062658547"/>
    <s v="VP Quality Control"/>
    <s v="Manufacturing"/>
    <s v="High Net Worth"/>
    <s v="N"/>
    <s v="Yes"/>
    <n v="13"/>
    <m/>
  </r>
  <r>
    <n v="18112"/>
    <n v="60"/>
    <x v="428"/>
    <d v="2017-11-27T00:00:00"/>
    <n v="33"/>
    <b v="0"/>
    <s v="Approved"/>
    <s v="Giant Bicycles"/>
    <s v="Standard"/>
    <s v="high"/>
    <s v="small"/>
    <n v="1977.36"/>
    <n v="1759.85"/>
    <d v="2015-06-17T00:00:00"/>
    <n v="217.51"/>
    <s v="F"/>
    <n v="30"/>
    <d v="1960-04-20T00:00:00"/>
    <n v="60.246139884576358"/>
    <s v="Environmental Specialist"/>
    <s v="Financial Services"/>
    <s v="Mass Customer"/>
    <s v="N"/>
    <s v="Yes"/>
    <n v="9"/>
    <m/>
  </r>
  <r>
    <n v="18124"/>
    <n v="98"/>
    <x v="1378"/>
    <d v="2017-11-27T00:00:00"/>
    <n v="33"/>
    <b v="1"/>
    <s v="Approved"/>
    <s v="OHM Cycles"/>
    <s v="Standard"/>
    <s v="medium"/>
    <s v="medium"/>
    <n v="795.34"/>
    <n v="101.58"/>
    <d v="1991-01-21T00:00:00"/>
    <n v="693.76"/>
    <s v="F"/>
    <n v="76"/>
    <d v="1978-01-30T00:00:00"/>
    <n v="42.454359062658547"/>
    <s v="Financial Advisor"/>
    <s v="Financial Services"/>
    <s v="High Net Worth"/>
    <s v="N"/>
    <s v="Yes"/>
    <n v="20"/>
    <m/>
  </r>
  <r>
    <n v="18881"/>
    <n v="4"/>
    <x v="1427"/>
    <d v="2017-11-27T00:00:00"/>
    <n v="33"/>
    <b v="0"/>
    <s v="Approved"/>
    <s v="Giant Bicycles"/>
    <s v="Standard"/>
    <s v="high"/>
    <s v="medium"/>
    <n v="1129.1300000000001"/>
    <n v="677.48"/>
    <d v="2014-03-03T00:00:00"/>
    <n v="451.65000000000009"/>
    <s v="F"/>
    <n v="80"/>
    <d v="1987-04-29T00:00:00"/>
    <n v="33.205043994165393"/>
    <n v="0"/>
    <s v="Argiculture"/>
    <s v="Mass Customer"/>
    <s v="N"/>
    <s v="Yes"/>
    <n v="12"/>
    <m/>
  </r>
  <r>
    <n v="18918"/>
    <n v="1"/>
    <x v="1428"/>
    <d v="2017-11-27T00:00:00"/>
    <n v="33"/>
    <b v="1"/>
    <s v="Approved"/>
    <s v="Giant Bicycles"/>
    <s v="Standard"/>
    <s v="medium"/>
    <s v="medium"/>
    <n v="1403.5"/>
    <n v="954.82"/>
    <d v="2016-11-14T00:00:00"/>
    <n v="448.67999999999995"/>
    <s v="F"/>
    <n v="28"/>
    <d v="1979-10-04T00:00:00"/>
    <n v="40.777646733891423"/>
    <s v="Software Consultant"/>
    <s v="Financial Services"/>
    <s v="Affluent Customer"/>
    <s v="N"/>
    <s v="Yes"/>
    <n v="15"/>
    <m/>
  </r>
  <r>
    <n v="18957"/>
    <n v="62"/>
    <x v="1072"/>
    <d v="2017-11-27T00:00:00"/>
    <n v="33"/>
    <b v="0"/>
    <s v="Approved"/>
    <s v="Solex"/>
    <s v="Standard"/>
    <s v="medium"/>
    <s v="medium"/>
    <n v="478.16"/>
    <n v="298.72000000000003"/>
    <d v="1993-06-23T00:00:00"/>
    <n v="179.44"/>
    <s v="F"/>
    <n v="81"/>
    <d v="1974-12-03T00:00:00"/>
    <n v="45.616002898274985"/>
    <s v="Compensation Analyst"/>
    <s v="Financial Services"/>
    <s v="Mass Customer"/>
    <s v="N"/>
    <s v="No"/>
    <n v="19"/>
    <m/>
  </r>
  <r>
    <n v="19039"/>
    <n v="15"/>
    <x v="186"/>
    <d v="2017-11-27T00:00:00"/>
    <n v="33"/>
    <b v="0"/>
    <s v="Approved"/>
    <s v="Norco Bicycles"/>
    <s v="Standard"/>
    <s v="low"/>
    <s v="medium"/>
    <n v="958.74"/>
    <n v="748.9"/>
    <d v="2005-12-07T00:00:00"/>
    <n v="209.84000000000003"/>
    <s v="M"/>
    <n v="22"/>
    <d v="1994-09-30T00:00:00"/>
    <n v="25.777646733891423"/>
    <s v="Administrative Assistant IV"/>
    <s v="Financial Services"/>
    <s v="Affluent Customer"/>
    <s v="N"/>
    <s v="No"/>
    <n v="3"/>
    <m/>
  </r>
  <r>
    <n v="19404"/>
    <n v="29"/>
    <x v="1323"/>
    <d v="2017-11-27T00:00:00"/>
    <n v="33"/>
    <b v="1"/>
    <s v="Approved"/>
    <s v="Norco Bicycles"/>
    <s v="Road"/>
    <s v="medium"/>
    <s v="medium"/>
    <n v="543.39"/>
    <n v="407.54"/>
    <d v="1994-07-12T00:00:00"/>
    <n v="135.84999999999997"/>
    <s v="F"/>
    <n v="44"/>
    <d v="1973-04-26T00:00:00"/>
    <n v="47.221482350329779"/>
    <n v="0"/>
    <s v="Financial Services"/>
    <s v="Mass Customer"/>
    <s v="N"/>
    <s v="Yes"/>
    <n v="18"/>
    <m/>
  </r>
  <r>
    <n v="1767"/>
    <n v="63"/>
    <x v="1429"/>
    <d v="2017-11-26T00:00:00"/>
    <n v="34"/>
    <b v="1"/>
    <s v="Approved"/>
    <s v="Solex"/>
    <s v="Standard"/>
    <s v="medium"/>
    <s v="medium"/>
    <n v="1483.2"/>
    <n v="99.59"/>
    <d v="2015-05-21T00:00:00"/>
    <n v="1383.6100000000001"/>
    <s v="F"/>
    <n v="64"/>
    <d v="1964-12-26T00:00:00"/>
    <n v="55.558468651699641"/>
    <s v="Database Administrator II"/>
    <s v="n/a"/>
    <s v="Mass Customer"/>
    <s v="N"/>
    <s v="Yes"/>
    <n v="18"/>
    <m/>
  </r>
  <r>
    <n v="2275"/>
    <n v="3"/>
    <x v="1430"/>
    <d v="2017-11-26T00:00:00"/>
    <n v="34"/>
    <b v="0"/>
    <s v="Approved"/>
    <s v="Trek Bicycles"/>
    <s v="Standard"/>
    <s v="medium"/>
    <s v="large"/>
    <n v="2091.4699999999998"/>
    <n v="388.92"/>
    <d v="1999-07-20T00:00:00"/>
    <n v="1702.5499999999997"/>
    <s v="F"/>
    <n v="98"/>
    <d v="1980-09-11T00:00:00"/>
    <n v="39.837920706494167"/>
    <s v="Recruiting Manager"/>
    <s v="Health"/>
    <s v="Mass Customer"/>
    <s v="N"/>
    <s v="No"/>
    <n v="12"/>
    <m/>
  </r>
  <r>
    <n v="2391"/>
    <n v="2"/>
    <x v="1431"/>
    <d v="2017-11-26T00:00:00"/>
    <n v="34"/>
    <b v="0"/>
    <s v="Approved"/>
    <s v="Giant Bicycles"/>
    <s v="Road"/>
    <s v="low"/>
    <s v="small"/>
    <n v="590.26"/>
    <n v="525.33000000000004"/>
    <d v="2010-11-05T00:00:00"/>
    <n v="64.92999999999995"/>
    <s v="M"/>
    <n v="15"/>
    <d v="1964-01-14T00:00:00"/>
    <n v="56.509153583206491"/>
    <s v="Biostatistician IV"/>
    <s v="Health"/>
    <s v="High Net Worth"/>
    <s v="N"/>
    <s v="No"/>
    <n v="18"/>
    <m/>
  </r>
  <r>
    <n v="2557"/>
    <n v="69"/>
    <x v="1432"/>
    <d v="2017-11-26T00:00:00"/>
    <n v="34"/>
    <b v="0"/>
    <s v="Approved"/>
    <s v="Giant Bicycles"/>
    <s v="Road"/>
    <s v="medium"/>
    <s v="medium"/>
    <n v="792.9"/>
    <n v="594.67999999999995"/>
    <d v="1992-10-02T00:00:00"/>
    <n v="198.22000000000003"/>
    <s v="M"/>
    <n v="5"/>
    <d v="1979-04-16T00:00:00"/>
    <n v="41.246139884576358"/>
    <s v="Assistant Media Planner"/>
    <s v="Entertainment"/>
    <s v="Mass Customer"/>
    <s v="N"/>
    <s v="No"/>
    <n v="22"/>
    <m/>
  </r>
  <r>
    <n v="3615"/>
    <n v="2"/>
    <x v="1433"/>
    <d v="2017-11-26T00:00:00"/>
    <n v="34"/>
    <b v="0"/>
    <s v="Approved"/>
    <s v="Solex"/>
    <s v="Standard"/>
    <s v="medium"/>
    <s v="medium"/>
    <n v="71.489999999999995"/>
    <n v="53.62"/>
    <d v="2005-08-09T00:00:00"/>
    <n v="17.869999999999997"/>
    <s v="F"/>
    <n v="19"/>
    <d v="1965-01-05T00:00:00"/>
    <n v="55.53107139142567"/>
    <s v="Senior Sales Associate"/>
    <s v="Manufacturing"/>
    <s v="Mass Customer"/>
    <s v="N"/>
    <s v="Yes"/>
    <n v="16"/>
    <m/>
  </r>
  <r>
    <n v="3729"/>
    <n v="14"/>
    <x v="1434"/>
    <d v="2017-11-26T00:00:00"/>
    <n v="34"/>
    <b v="0"/>
    <s v="Approved"/>
    <s v="Trek Bicycles"/>
    <s v="Standard"/>
    <s v="medium"/>
    <s v="small"/>
    <n v="1386.84"/>
    <n v="1234.29"/>
    <d v="2003-08-05T00:00:00"/>
    <n v="152.54999999999995"/>
    <s v="M"/>
    <n v="15"/>
    <d v="1984-01-27T00:00:00"/>
    <n v="36.45983851471334"/>
    <s v="Biostatistician IV"/>
    <s v="n/a"/>
    <s v="Mass Customer"/>
    <s v="N"/>
    <s v="No"/>
    <n v="16"/>
    <m/>
  </r>
  <r>
    <n v="4299"/>
    <n v="93"/>
    <x v="471"/>
    <d v="2017-11-26T00:00:00"/>
    <n v="34"/>
    <b v="0"/>
    <s v="Approved"/>
    <s v="WeareA2B"/>
    <s v="Standard"/>
    <s v="medium"/>
    <s v="medium"/>
    <n v="1065.03"/>
    <n v="230.09"/>
    <d v="2000-11-03T00:00:00"/>
    <n v="834.93999999999994"/>
    <s v="M"/>
    <n v="50"/>
    <d v="1978-08-13T00:00:00"/>
    <n v="41.920112487316082"/>
    <s v="Paralegal"/>
    <s v="Financial Services"/>
    <s v="Mass Customer"/>
    <s v="N"/>
    <s v="No"/>
    <n v="12"/>
    <m/>
  </r>
  <r>
    <n v="4912"/>
    <n v="56"/>
    <x v="877"/>
    <d v="2017-11-26T00:00:00"/>
    <n v="34"/>
    <b v="0"/>
    <s v="Approved"/>
    <s v="OHM Cycles"/>
    <s v="Standard"/>
    <s v="medium"/>
    <s v="medium"/>
    <n v="183.86"/>
    <n v="137.9"/>
    <d v="2011-08-24T00:00:00"/>
    <n v="45.960000000000008"/>
    <s v="F"/>
    <n v="63"/>
    <d v="1999-02-24T00:00:00"/>
    <n v="21.372167281836628"/>
    <n v="0"/>
    <s v="Retail"/>
    <s v="Affluent Customer"/>
    <s v="N"/>
    <s v="Yes"/>
    <n v="3"/>
    <m/>
  </r>
  <r>
    <n v="5367"/>
    <n v="74"/>
    <x v="1066"/>
    <d v="2017-11-26T00:00:00"/>
    <n v="34"/>
    <b v="1"/>
    <s v="Approved"/>
    <s v="WeareA2B"/>
    <s v="Standard"/>
    <s v="medium"/>
    <s v="medium"/>
    <n v="1228.07"/>
    <n v="400.91"/>
    <d v="2015-08-10T00:00:00"/>
    <n v="827.15999999999985"/>
    <s v="M"/>
    <n v="89"/>
    <d v="1974-08-29T00:00:00"/>
    <n v="45.879016596905124"/>
    <s v="Senior Cost Accountant"/>
    <s v="Financial Services"/>
    <s v="Affluent Customer"/>
    <s v="N"/>
    <s v="Yes"/>
    <n v="11"/>
    <m/>
  </r>
  <r>
    <n v="5386"/>
    <n v="35"/>
    <x v="1435"/>
    <d v="2017-11-26T00:00:00"/>
    <n v="34"/>
    <b v="0"/>
    <s v="Approved"/>
    <s v="Giant Bicycles"/>
    <s v="Standard"/>
    <s v="medium"/>
    <s v="medium"/>
    <n v="1403.5"/>
    <n v="954.82"/>
    <d v="1991-11-07T00:00:00"/>
    <n v="448.67999999999995"/>
    <s v="M"/>
    <n v="88"/>
    <d v="1974-01-31T00:00:00"/>
    <n v="46.454359062658547"/>
    <s v="Data Coordiator"/>
    <s v="Manufacturing"/>
    <s v="High Net Worth"/>
    <s v="N"/>
    <s v="Yes"/>
    <n v="7"/>
    <m/>
  </r>
  <r>
    <n v="5539"/>
    <n v="91"/>
    <x v="1436"/>
    <d v="2017-11-26T00:00:00"/>
    <n v="34"/>
    <b v="0"/>
    <s v="Approved"/>
    <s v="WeareA2B"/>
    <s v="Standard"/>
    <s v="low"/>
    <s v="medium"/>
    <n v="642.30999999999995"/>
    <n v="513.85"/>
    <d v="2013-09-16T00:00:00"/>
    <n v="128.45999999999992"/>
    <s v="M"/>
    <n v="2"/>
    <d v="1977-09-24T00:00:00"/>
    <n v="42.805043994165395"/>
    <s v="Chemical Engineer"/>
    <s v="Manufacturing"/>
    <s v="High Net Worth"/>
    <s v="N"/>
    <s v="Yes"/>
    <n v="13"/>
    <m/>
  </r>
  <r>
    <n v="6745"/>
    <n v="22"/>
    <x v="1077"/>
    <d v="2017-11-26T00:00:00"/>
    <n v="34"/>
    <b v="1"/>
    <s v="Approved"/>
    <s v="WeareA2B"/>
    <s v="Standard"/>
    <s v="medium"/>
    <s v="medium"/>
    <n v="60.34"/>
    <n v="45.26"/>
    <d v="1993-07-15T00:00:00"/>
    <n v="15.080000000000005"/>
    <s v="F"/>
    <n v="90"/>
    <d v="1958-02-13T00:00:00"/>
    <n v="62.429701528411975"/>
    <s v="Junior Executive"/>
    <s v="n/a"/>
    <s v="Mass Customer"/>
    <s v="N"/>
    <s v="No"/>
    <n v="11"/>
    <m/>
  </r>
  <r>
    <n v="6952"/>
    <n v="87"/>
    <x v="1437"/>
    <d v="2017-11-26T00:00:00"/>
    <n v="34"/>
    <b v="0"/>
    <s v="Approved"/>
    <s v="OHM Cycles"/>
    <s v="Standard"/>
    <s v="medium"/>
    <s v="medium"/>
    <n v="1636.9"/>
    <n v="44.71"/>
    <d v="2000-05-22T00:00:00"/>
    <n v="1592.19"/>
    <s v="M"/>
    <n v="25"/>
    <d v="1984-11-20T00:00:00"/>
    <n v="35.643400158548957"/>
    <s v="Account Representative IV"/>
    <s v="Entertainment"/>
    <s v="High Net Worth"/>
    <s v="N"/>
    <s v="Yes"/>
    <n v="12"/>
    <m/>
  </r>
  <r>
    <n v="7604"/>
    <n v="1"/>
    <x v="1067"/>
    <d v="2017-11-26T00:00:00"/>
    <n v="34"/>
    <b v="1"/>
    <s v="Approved"/>
    <s v="Giant Bicycles"/>
    <s v="Standard"/>
    <s v="medium"/>
    <s v="medium"/>
    <n v="1403.5"/>
    <n v="954.82"/>
    <d v="2016-11-14T00:00:00"/>
    <n v="448.67999999999995"/>
    <s v="M"/>
    <n v="98"/>
    <d v="1981-10-17T00:00:00"/>
    <n v="38.739290569507865"/>
    <s v="Paralegal"/>
    <s v="Financial Services"/>
    <s v="Mass Customer"/>
    <s v="N"/>
    <s v="No"/>
    <n v="16"/>
    <m/>
  </r>
  <r>
    <n v="7762"/>
    <n v="33"/>
    <x v="585"/>
    <d v="2017-11-26T00:00:00"/>
    <n v="34"/>
    <b v="1"/>
    <s v="Approved"/>
    <s v="Giant Bicycles"/>
    <s v="Standard"/>
    <s v="medium"/>
    <s v="small"/>
    <n v="1311.44"/>
    <n v="1167.18"/>
    <d v="1992-10-11T00:00:00"/>
    <n v="144.26"/>
    <s v="F"/>
    <n v="89"/>
    <d v="1999-05-10T00:00:00"/>
    <n v="21.166687829781836"/>
    <s v="Quality Control Specialist"/>
    <s v="Manufacturing"/>
    <s v="Mass Customer"/>
    <s v="N"/>
    <s v="No"/>
    <n v="2"/>
    <m/>
  </r>
  <r>
    <n v="9161"/>
    <n v="46"/>
    <x v="1401"/>
    <d v="2017-11-26T00:00:00"/>
    <n v="34"/>
    <b v="0"/>
    <s v="Approved"/>
    <s v="OHM Cycles"/>
    <s v="Standard"/>
    <s v="low"/>
    <s v="medium"/>
    <n v="1793.43"/>
    <n v="248.82"/>
    <d v="2011-05-09T00:00:00"/>
    <n v="1544.6100000000001"/>
    <s v="M"/>
    <n v="24"/>
    <d v="1983-01-28T00:00:00"/>
    <n v="37.457098788685947"/>
    <s v="Administrative Officer"/>
    <s v="IT"/>
    <s v="High Net Worth"/>
    <s v="N"/>
    <s v="Yes"/>
    <n v="7"/>
    <m/>
  </r>
  <r>
    <n v="9192"/>
    <n v="33"/>
    <x v="1438"/>
    <d v="2017-11-26T00:00:00"/>
    <n v="34"/>
    <b v="1"/>
    <s v="Approved"/>
    <s v="Giant Bicycles"/>
    <s v="Standard"/>
    <s v="medium"/>
    <s v="small"/>
    <n v="1311.44"/>
    <n v="1167.18"/>
    <d v="1992-10-11T00:00:00"/>
    <n v="144.26"/>
    <s v="M"/>
    <n v="79"/>
    <d v="2000-09-24T00:00:00"/>
    <n v="19.788605638001012"/>
    <s v="Clinical Specialist"/>
    <s v="Health"/>
    <s v="Mass Customer"/>
    <s v="N"/>
    <s v="No"/>
    <n v="1"/>
    <m/>
  </r>
  <r>
    <n v="9262"/>
    <n v="37"/>
    <x v="226"/>
    <d v="2017-11-26T00:00:00"/>
    <n v="34"/>
    <b v="0"/>
    <s v="Approved"/>
    <s v="OHM Cycles"/>
    <s v="Standard"/>
    <s v="low"/>
    <s v="medium"/>
    <n v="1793.43"/>
    <n v="248.82"/>
    <d v="1999-07-20T00:00:00"/>
    <n v="1544.6100000000001"/>
    <s v="M"/>
    <n v="38"/>
    <d v="1969-05-27T00:00:00"/>
    <n v="51.139290569507864"/>
    <s v="Legal Assistant"/>
    <s v="Manufacturing"/>
    <s v="Mass Customer"/>
    <s v="N"/>
    <s v="No"/>
    <n v="16"/>
    <m/>
  </r>
  <r>
    <n v="9419"/>
    <n v="27"/>
    <x v="688"/>
    <d v="2017-11-26T00:00:00"/>
    <n v="34"/>
    <b v="0"/>
    <s v="Approved"/>
    <s v="Trek Bicycles"/>
    <s v="Standard"/>
    <s v="low"/>
    <s v="medium"/>
    <n v="1057.51"/>
    <n v="154.4"/>
    <d v="1994-07-12T00:00:00"/>
    <n v="903.11"/>
    <s v="M"/>
    <n v="98"/>
    <d v="1985-04-30T00:00:00"/>
    <n v="35.202304268138001"/>
    <s v="Software Consultant"/>
    <s v="Manufacturing"/>
    <s v="High Net Worth"/>
    <s v="N"/>
    <s v="No"/>
    <n v="12"/>
    <m/>
  </r>
  <r>
    <n v="10103"/>
    <n v="69"/>
    <x v="1281"/>
    <d v="2017-11-26T00:00:00"/>
    <n v="34"/>
    <b v="0"/>
    <s v="Approved"/>
    <s v="Giant Bicycles"/>
    <s v="Road"/>
    <s v="medium"/>
    <s v="medium"/>
    <n v="792.9"/>
    <n v="594.67999999999995"/>
    <d v="1992-10-02T00:00:00"/>
    <n v="198.22000000000003"/>
    <s v="F"/>
    <n v="99"/>
    <d v="1977-08-15T00:00:00"/>
    <n v="42.914633035261289"/>
    <s v="Tax Accountant"/>
    <s v="n/a"/>
    <s v="Mass Customer"/>
    <s v="N"/>
    <s v="No"/>
    <n v="12"/>
    <m/>
  </r>
  <r>
    <n v="10865"/>
    <n v="71"/>
    <x v="1439"/>
    <d v="2017-11-26T00:00:00"/>
    <n v="34"/>
    <b v="0"/>
    <s v="Approved"/>
    <s v="Solex"/>
    <s v="Standard"/>
    <s v="high"/>
    <s v="large"/>
    <n v="1842.92"/>
    <n v="1105.75"/>
    <d v="1995-10-24T00:00:00"/>
    <n v="737.17000000000007"/>
    <s v="M"/>
    <n v="77"/>
    <d v="1978-08-26T00:00:00"/>
    <n v="41.884496048959917"/>
    <s v="Accountant I"/>
    <s v="Financial Services"/>
    <s v="Affluent Customer"/>
    <s v="N"/>
    <s v="No"/>
    <n v="10"/>
    <m/>
  </r>
  <r>
    <n v="12033"/>
    <n v="52"/>
    <x v="1440"/>
    <d v="2017-11-26T00:00:00"/>
    <n v="34"/>
    <b v="1"/>
    <s v="Approved"/>
    <s v="OHM Cycles"/>
    <s v="Road"/>
    <s v="medium"/>
    <s v="medium"/>
    <n v="1280.28"/>
    <n v="829.51"/>
    <d v="2001-11-25T00:00:00"/>
    <n v="450.77"/>
    <s v="M"/>
    <n v="69"/>
    <d v="1974-01-08T00:00:00"/>
    <n v="46.517372761288684"/>
    <s v="Quality Engineer"/>
    <s v="Health"/>
    <s v="Mass Customer"/>
    <s v="N"/>
    <s v="No"/>
    <n v="19"/>
    <m/>
  </r>
  <r>
    <n v="12765"/>
    <n v="0"/>
    <x v="1441"/>
    <d v="2017-11-26T00:00:00"/>
    <n v="34"/>
    <b v="0"/>
    <s v="Approved"/>
    <s v="Giant Bicycles"/>
    <s v="Standard"/>
    <s v="medium"/>
    <s v="large"/>
    <n v="569.55999999999995"/>
    <n v="528.42999999999995"/>
    <d v="2003-09-10T00:00:00"/>
    <n v="41.129999999999995"/>
    <s v="F"/>
    <n v="21"/>
    <d v="1970-02-10T00:00:00"/>
    <n v="50.429701528411975"/>
    <s v="Pharmacist"/>
    <s v="Health"/>
    <s v="High Net Worth"/>
    <s v="N"/>
    <s v="No"/>
    <n v="10"/>
    <m/>
  </r>
  <r>
    <n v="13070"/>
    <n v="15"/>
    <x v="1442"/>
    <d v="2017-11-26T00:00:00"/>
    <n v="34"/>
    <b v="0"/>
    <s v="Approved"/>
    <s v="Norco Bicycles"/>
    <s v="Standard"/>
    <s v="low"/>
    <s v="medium"/>
    <n v="958.74"/>
    <n v="748.9"/>
    <d v="2009-03-08T00:00:00"/>
    <n v="209.84000000000003"/>
    <s v="M"/>
    <n v="20"/>
    <d v="1962-01-14T00:00:00"/>
    <n v="58.509153583206491"/>
    <s v="Speech Pathologist"/>
    <s v="Retail"/>
    <s v="Mass Customer"/>
    <s v="N"/>
    <s v="Yes"/>
    <n v="19"/>
    <m/>
  </r>
  <r>
    <n v="13234"/>
    <n v="15"/>
    <x v="1443"/>
    <d v="2017-11-26T00:00:00"/>
    <n v="34"/>
    <b v="1"/>
    <s v="Approved"/>
    <s v="Norco Bicycles"/>
    <s v="Standard"/>
    <s v="low"/>
    <s v="medium"/>
    <n v="958.74"/>
    <n v="748.9"/>
    <d v="2013-03-12T00:00:00"/>
    <n v="209.84000000000003"/>
    <s v="F"/>
    <n v="38"/>
    <d v="1978-02-18T00:00:00"/>
    <n v="42.402304268137996"/>
    <s v="Engineer I"/>
    <s v="Manufacturing"/>
    <s v="Mass Customer"/>
    <s v="N"/>
    <s v="Yes"/>
    <n v="7"/>
    <m/>
  </r>
  <r>
    <n v="13487"/>
    <n v="80"/>
    <x v="689"/>
    <d v="2017-11-26T00:00:00"/>
    <n v="34"/>
    <b v="1"/>
    <s v="Approved"/>
    <s v="OHM Cycles"/>
    <s v="Touring"/>
    <s v="low"/>
    <s v="medium"/>
    <n v="1073.07"/>
    <n v="933.84"/>
    <d v="2015-08-02T00:00:00"/>
    <n v="139.2299999999999"/>
    <s v="F"/>
    <n v="51"/>
    <d v="1980-01-11T00:00:00"/>
    <n v="40.506413857179098"/>
    <s v="Media Manager I"/>
    <s v="n/a"/>
    <s v="Mass Customer"/>
    <s v="N"/>
    <s v="No"/>
    <n v="7"/>
    <m/>
  </r>
  <r>
    <n v="13710"/>
    <n v="59"/>
    <x v="1444"/>
    <d v="2017-11-26T00:00:00"/>
    <n v="34"/>
    <b v="0"/>
    <s v="Approved"/>
    <s v="Solex"/>
    <s v="Standard"/>
    <s v="medium"/>
    <s v="large"/>
    <n v="1061.56"/>
    <n v="733.58"/>
    <d v="1993-07-20T00:00:00"/>
    <n v="327.9799999999999"/>
    <s v="M"/>
    <n v="3"/>
    <d v="1979-01-12T00:00:00"/>
    <n v="41.503674131151698"/>
    <s v="Sales Representative"/>
    <s v="Retail"/>
    <s v="Mass Customer"/>
    <s v="N"/>
    <s v="No"/>
    <n v="5"/>
    <m/>
  </r>
  <r>
    <n v="14171"/>
    <n v="75"/>
    <x v="1445"/>
    <d v="2017-11-26T00:00:00"/>
    <n v="34"/>
    <b v="0"/>
    <s v="Approved"/>
    <s v="Giant Bicycles"/>
    <s v="Touring"/>
    <s v="medium"/>
    <s v="large"/>
    <n v="1873.97"/>
    <n v="863.95"/>
    <d v="2006-05-22T00:00:00"/>
    <n v="1010.02"/>
    <s v="M"/>
    <n v="23"/>
    <d v="1960-12-10T00:00:00"/>
    <n v="59.605043994165399"/>
    <s v="Clinical Specialist"/>
    <s v="Health"/>
    <s v="Mass Customer"/>
    <s v="N"/>
    <s v="No"/>
    <n v="19"/>
    <m/>
  </r>
  <r>
    <n v="14377"/>
    <n v="0"/>
    <x v="1446"/>
    <d v="2017-11-26T00:00:00"/>
    <n v="34"/>
    <b v="1"/>
    <s v="Approved"/>
    <s v="Giant Bicycles"/>
    <s v="Standard"/>
    <s v="medium"/>
    <s v="large"/>
    <n v="569.55999999999995"/>
    <n v="528.42999999999995"/>
    <d v="2003-09-10T00:00:00"/>
    <n v="41.129999999999995"/>
    <s v="F"/>
    <n v="83"/>
    <d v="1974-02-16T00:00:00"/>
    <n v="46.410523446220189"/>
    <s v="Staff Accountant IV"/>
    <s v="Telecommunications"/>
    <s v="High Net Worth"/>
    <s v="N"/>
    <s v="No"/>
    <n v="14"/>
    <m/>
  </r>
  <r>
    <n v="14691"/>
    <n v="28"/>
    <x v="1447"/>
    <d v="2017-11-26T00:00:00"/>
    <n v="34"/>
    <b v="1"/>
    <s v="Approved"/>
    <s v="Solex"/>
    <s v="Road"/>
    <s v="medium"/>
    <s v="small"/>
    <n v="1703.52"/>
    <n v="1516.13"/>
    <d v="2011-04-16T00:00:00"/>
    <n v="187.38999999999987"/>
    <s v="F"/>
    <n v="35"/>
    <d v="1988-05-07T00:00:00"/>
    <n v="32.180386459918822"/>
    <s v="Sales Associate"/>
    <s v="IT"/>
    <s v="High Net Worth"/>
    <s v="N"/>
    <s v="No"/>
    <n v="14"/>
    <m/>
  </r>
  <r>
    <n v="15136"/>
    <n v="89"/>
    <x v="1448"/>
    <d v="2017-11-26T00:00:00"/>
    <n v="34"/>
    <b v="0"/>
    <s v="Approved"/>
    <s v="Giant Bicycles"/>
    <s v="Standard"/>
    <s v="medium"/>
    <s v="large"/>
    <n v="1812.75"/>
    <n v="582.48"/>
    <d v="2006-10-01T00:00:00"/>
    <n v="1230.27"/>
    <s v="F"/>
    <n v="17"/>
    <d v="1992-06-05T00:00:00"/>
    <n v="28.098194679096903"/>
    <s v="Social Worker"/>
    <s v="Health"/>
    <s v="High Net Worth"/>
    <s v="N"/>
    <s v="Yes"/>
    <n v="2"/>
    <m/>
  </r>
  <r>
    <n v="15156"/>
    <n v="17"/>
    <x v="765"/>
    <d v="2017-11-26T00:00:00"/>
    <n v="34"/>
    <b v="1"/>
    <s v="Approved"/>
    <s v="Solex"/>
    <s v="Standard"/>
    <s v="high"/>
    <s v="medium"/>
    <n v="1024.6600000000001"/>
    <n v="614.79999999999995"/>
    <d v="1996-11-09T00:00:00"/>
    <n v="409.86000000000013"/>
    <s v="M"/>
    <n v="21"/>
    <d v="1986-01-16T00:00:00"/>
    <n v="34.487235774987312"/>
    <s v="Clinical Specialist"/>
    <s v="Health"/>
    <s v="Affluent Customer"/>
    <s v="N"/>
    <s v="No"/>
    <n v="4"/>
    <m/>
  </r>
  <r>
    <n v="15207"/>
    <n v="100"/>
    <x v="1449"/>
    <d v="2017-11-26T00:00:00"/>
    <n v="34"/>
    <b v="0"/>
    <s v="Approved"/>
    <s v="Norco Bicycles"/>
    <s v="Road"/>
    <s v="medium"/>
    <s v="medium"/>
    <n v="1036.5899999999999"/>
    <n v="206.35"/>
    <d v="2003-09-09T00:00:00"/>
    <n v="830.2399999999999"/>
    <s v="F"/>
    <n v="32"/>
    <d v="1971-08-15T00:00:00"/>
    <n v="48.920112487316082"/>
    <s v="Human Resources Manager"/>
    <s v="n/a"/>
    <s v="Affluent Customer"/>
    <s v="N"/>
    <s v="Yes"/>
    <n v="8"/>
    <m/>
  </r>
  <r>
    <n v="15334"/>
    <n v="62"/>
    <x v="1450"/>
    <d v="2017-11-26T00:00:00"/>
    <n v="34"/>
    <b v="0"/>
    <s v="Approved"/>
    <s v="Solex"/>
    <s v="Standard"/>
    <s v="medium"/>
    <s v="medium"/>
    <n v="478.16"/>
    <n v="298.72000000000003"/>
    <d v="2005-08-09T00:00:00"/>
    <n v="179.44"/>
    <s v="F"/>
    <n v="51"/>
    <d v="1994-11-26T00:00:00"/>
    <n v="25.621482350329781"/>
    <s v="Media Manager III"/>
    <s v="Health"/>
    <s v="Mass Customer"/>
    <s v="N"/>
    <s v="Yes"/>
    <n v="4"/>
    <m/>
  </r>
  <r>
    <n v="1888"/>
    <n v="83"/>
    <x v="1451"/>
    <d v="2017-05-31T00:00:00"/>
    <m/>
    <m/>
    <s v="Approved"/>
    <s v="Solex"/>
    <s v="Touring"/>
    <s v="medium"/>
    <s v="large"/>
    <n v="2083.94"/>
    <n v="675.03"/>
    <n v="34079"/>
    <m/>
    <m/>
    <m/>
    <m/>
    <m/>
    <m/>
    <m/>
    <m/>
    <m/>
    <m/>
    <m/>
    <m/>
  </r>
  <r>
    <n v="15725"/>
    <n v="4"/>
    <x v="141"/>
    <d v="2017-11-26T00:00:00"/>
    <n v="34"/>
    <b v="0"/>
    <s v="Approved"/>
    <s v="Giant Bicycles"/>
    <s v="Standard"/>
    <s v="high"/>
    <s v="medium"/>
    <n v="1129.1300000000001"/>
    <n v="677.48"/>
    <d v="2005-08-09T00:00:00"/>
    <n v="451.65000000000009"/>
    <s v="M"/>
    <n v="97"/>
    <d v="1998-06-13T00:00:00"/>
    <n v="22.073537144850327"/>
    <s v="VP Accounting"/>
    <s v="Financial Services"/>
    <s v="Mass Customer"/>
    <s v="N"/>
    <s v="No"/>
    <n v="3"/>
    <m/>
  </r>
  <r>
    <n v="17640"/>
    <n v="57"/>
    <x v="579"/>
    <d v="2017-11-26T00:00:00"/>
    <n v="34"/>
    <b v="1"/>
    <s v="Approved"/>
    <s v="WeareA2B"/>
    <s v="Touring"/>
    <s v="medium"/>
    <s v="large"/>
    <n v="1890.39"/>
    <n v="260.14"/>
    <d v="1991-01-21T00:00:00"/>
    <n v="1630.25"/>
    <s v="M"/>
    <n v="2"/>
    <d v="1953-12-30T00:00:00"/>
    <n v="66.555728925672241"/>
    <s v="Administrative Officer"/>
    <s v="Retail"/>
    <s v="Mass Customer"/>
    <s v="N"/>
    <s v="No"/>
    <n v="14"/>
    <m/>
  </r>
  <r>
    <n v="18186"/>
    <n v="34"/>
    <x v="62"/>
    <d v="2017-11-26T00:00:00"/>
    <n v="34"/>
    <b v="1"/>
    <s v="Approved"/>
    <s v="Norco Bicycles"/>
    <s v="Road"/>
    <s v="high"/>
    <s v="large"/>
    <n v="774.53"/>
    <n v="464.72"/>
    <d v="1997-05-10T00:00:00"/>
    <n v="309.80999999999995"/>
    <s v="M"/>
    <n v="84"/>
    <d v="1976-05-29T00:00:00"/>
    <n v="44.128331665398271"/>
    <n v="0"/>
    <s v="n/a"/>
    <s v="Affluent Customer"/>
    <s v="N"/>
    <s v="Yes"/>
    <n v="16"/>
    <m/>
  </r>
  <r>
    <n v="18601"/>
    <n v="63"/>
    <x v="1452"/>
    <d v="2017-11-26T00:00:00"/>
    <n v="34"/>
    <b v="1"/>
    <s v="Approved"/>
    <s v="Solex"/>
    <s v="Standard"/>
    <s v="medium"/>
    <s v="medium"/>
    <n v="1483.2"/>
    <n v="99.59"/>
    <d v="2009-03-08T00:00:00"/>
    <n v="1383.6100000000001"/>
    <s v="F"/>
    <n v="32"/>
    <d v="1973-12-06T00:00:00"/>
    <n v="46.607783720192792"/>
    <s v="Analog Circuit Design manager"/>
    <s v="Health"/>
    <s v="Mass Customer"/>
    <s v="N"/>
    <s v="Yes"/>
    <n v="10"/>
    <m/>
  </r>
  <r>
    <n v="18841"/>
    <n v="69"/>
    <x v="432"/>
    <d v="2017-11-26T00:00:00"/>
    <n v="34"/>
    <b v="0"/>
    <s v="Approved"/>
    <s v="Norco Bicycles"/>
    <s v="Road"/>
    <s v="medium"/>
    <s v="large"/>
    <n v="1240.31"/>
    <n v="795.1"/>
    <d v="2004-12-18T00:00:00"/>
    <n v="445.20999999999992"/>
    <s v="M"/>
    <n v="35"/>
    <d v="2001-11-30T00:00:00"/>
    <n v="18.605043994165396"/>
    <s v="Administrative Assistant IV"/>
    <s v="Telecommunications"/>
    <s v="High Net Worth"/>
    <s v="N"/>
    <s v="Yes"/>
    <n v="1"/>
    <m/>
  </r>
  <r>
    <n v="18930"/>
    <n v="99"/>
    <x v="23"/>
    <d v="2017-11-26T00:00:00"/>
    <n v="34"/>
    <b v="0"/>
    <s v="Approved"/>
    <s v="Trek Bicycles"/>
    <s v="Road"/>
    <s v="low"/>
    <s v="small"/>
    <n v="1720.7"/>
    <n v="1531.42"/>
    <d v="2012-04-10T00:00:00"/>
    <n v="189.27999999999997"/>
    <s v="M"/>
    <n v="75"/>
    <d v="1989-03-04T00:00:00"/>
    <n v="31.355728925672246"/>
    <s v="Occupational Therapist"/>
    <s v="Health"/>
    <s v="High Net Worth"/>
    <s v="N"/>
    <s v="Yes"/>
    <n v="7"/>
    <m/>
  </r>
  <r>
    <n v="19312"/>
    <n v="47"/>
    <x v="1453"/>
    <d v="2017-11-26T00:00:00"/>
    <n v="34"/>
    <b v="1"/>
    <s v="Approved"/>
    <s v="Trek Bicycles"/>
    <s v="Road"/>
    <s v="low"/>
    <s v="small"/>
    <n v="1720.7"/>
    <n v="1531.42"/>
    <d v="2006-10-01T00:00:00"/>
    <n v="189.27999999999997"/>
    <s v="M"/>
    <n v="77"/>
    <d v="1971-06-16T00:00:00"/>
    <n v="49.08449604895992"/>
    <s v="Research Nurse"/>
    <s v="Health"/>
    <s v="Affluent Customer"/>
    <s v="N"/>
    <s v="Yes"/>
    <n v="14"/>
    <m/>
  </r>
  <r>
    <n v="19662"/>
    <n v="31"/>
    <x v="1454"/>
    <d v="2017-11-26T00:00:00"/>
    <n v="34"/>
    <b v="0"/>
    <s v="Approved"/>
    <s v="Giant Bicycles"/>
    <s v="Standard"/>
    <s v="medium"/>
    <s v="medium"/>
    <n v="230.91"/>
    <n v="173.18"/>
    <d v="1992-10-11T00:00:00"/>
    <n v="57.72999999999999"/>
    <s v="M"/>
    <n v="11"/>
    <d v="1977-09-25T00:00:00"/>
    <n v="42.802304268138002"/>
    <s v="Product Engineer"/>
    <s v="Health"/>
    <s v="Affluent Customer"/>
    <s v="N"/>
    <s v="Yes"/>
    <n v="8"/>
    <m/>
  </r>
  <r>
    <n v="19949"/>
    <n v="16"/>
    <x v="1166"/>
    <d v="2017-11-26T00:00:00"/>
    <n v="34"/>
    <b v="0"/>
    <s v="Approved"/>
    <s v="Norco Bicycles"/>
    <s v="Standard"/>
    <s v="high"/>
    <s v="small"/>
    <n v="1661.92"/>
    <n v="1479.11"/>
    <d v="1994-09-09T00:00:00"/>
    <n v="182.81000000000017"/>
    <s v="M"/>
    <n v="0"/>
    <d v="1973-02-19T00:00:00"/>
    <n v="47.402304268137996"/>
    <n v="0"/>
    <s v="Retail"/>
    <s v="Mass Customer"/>
    <s v="N"/>
    <s v="No"/>
    <n v="11"/>
    <m/>
  </r>
  <r>
    <n v="445"/>
    <n v="65"/>
    <x v="1438"/>
    <d v="2017-11-25T00:00:00"/>
    <n v="35"/>
    <b v="1"/>
    <s v="Approved"/>
    <s v="WeareA2B"/>
    <s v="Standard"/>
    <s v="medium"/>
    <s v="medium"/>
    <n v="1807.45"/>
    <n v="778.69"/>
    <d v="2015-05-21T00:00:00"/>
    <n v="1028.76"/>
    <s v="M"/>
    <n v="79"/>
    <d v="2000-09-24T00:00:00"/>
    <n v="19.788605638001012"/>
    <s v="Clinical Specialist"/>
    <s v="Health"/>
    <s v="Mass Customer"/>
    <s v="N"/>
    <s v="No"/>
    <n v="1"/>
    <m/>
  </r>
  <r>
    <n v="518"/>
    <n v="84"/>
    <x v="676"/>
    <d v="2017-11-25T00:00:00"/>
    <n v="35"/>
    <b v="0"/>
    <s v="Approved"/>
    <s v="Trek Bicycles"/>
    <s v="Road"/>
    <s v="medium"/>
    <s v="medium"/>
    <n v="290.62"/>
    <n v="215.14"/>
    <d v="2004-12-18T00:00:00"/>
    <n v="75.480000000000018"/>
    <s v="M"/>
    <n v="4"/>
    <d v="1985-12-29T00:00:00"/>
    <n v="34.536550843480462"/>
    <s v="Structural Engineer"/>
    <s v="Manufacturing"/>
    <s v="Mass Customer"/>
    <s v="N"/>
    <s v="No"/>
    <n v="4"/>
    <m/>
  </r>
  <r>
    <n v="1718"/>
    <n v="36"/>
    <x v="1455"/>
    <d v="2017-11-25T00:00:00"/>
    <n v="35"/>
    <b v="1"/>
    <s v="Approved"/>
    <s v="Solex"/>
    <s v="Standard"/>
    <s v="low"/>
    <s v="medium"/>
    <n v="1289.8499999999999"/>
    <n v="74.510000000000005"/>
    <d v="2012-04-10T00:00:00"/>
    <n v="1215.3399999999999"/>
    <s v="M"/>
    <n v="96"/>
    <d v="1955-06-16T00:00:00"/>
    <n v="65.095454953069506"/>
    <s v="Accountant IV"/>
    <s v="IT"/>
    <s v="High Net Worth"/>
    <s v="N"/>
    <s v="Yes"/>
    <n v="16"/>
    <m/>
  </r>
  <r>
    <n v="1875"/>
    <n v="1"/>
    <x v="1456"/>
    <d v="2017-11-25T00:00:00"/>
    <n v="35"/>
    <b v="0"/>
    <s v="Approved"/>
    <s v="Giant Bicycles"/>
    <s v="Standard"/>
    <s v="medium"/>
    <s v="medium"/>
    <n v="1403.5"/>
    <n v="954.82"/>
    <d v="2016-11-14T00:00:00"/>
    <n v="448.67999999999995"/>
    <s v="M"/>
    <n v="51"/>
    <d v="1992-10-22T00:00:00"/>
    <n v="27.717372761288683"/>
    <s v="Registered Nurse"/>
    <s v="Health"/>
    <s v="Affluent Customer"/>
    <s v="N"/>
    <s v="No"/>
    <n v="2"/>
    <m/>
  </r>
  <r>
    <n v="2367"/>
    <n v="4"/>
    <x v="47"/>
    <d v="2017-11-25T00:00:00"/>
    <n v="35"/>
    <b v="1"/>
    <s v="Approved"/>
    <s v="Giant Bicycles"/>
    <s v="Standard"/>
    <s v="high"/>
    <s v="medium"/>
    <n v="1129.1300000000001"/>
    <n v="677.48"/>
    <d v="2004-09-28T00:00:00"/>
    <n v="451.65000000000009"/>
    <s v="F"/>
    <n v="80"/>
    <d v="1996-10-28T00:00:00"/>
    <n v="23.698194679096904"/>
    <s v="Financial Analyst"/>
    <s v="Financial Services"/>
    <s v="Mass Customer"/>
    <s v="N"/>
    <s v="Yes"/>
    <n v="1"/>
    <m/>
  </r>
  <r>
    <n v="2441"/>
    <n v="43"/>
    <x v="1457"/>
    <d v="2017-11-25T00:00:00"/>
    <n v="35"/>
    <b v="1"/>
    <s v="Approved"/>
    <s v="Norco Bicycles"/>
    <s v="Standard"/>
    <s v="medium"/>
    <s v="medium"/>
    <n v="1555.58"/>
    <n v="818.01"/>
    <d v="1991-07-10T00:00:00"/>
    <n v="737.56999999999994"/>
    <s v="F"/>
    <n v="13"/>
    <d v="1959-01-22T00:00:00"/>
    <n v="61.489975501014712"/>
    <n v="0"/>
    <s v="n/a"/>
    <s v="High Net Worth"/>
    <s v="N"/>
    <s v="Yes"/>
    <n v="20"/>
    <m/>
  </r>
  <r>
    <n v="3628"/>
    <n v="0"/>
    <x v="934"/>
    <d v="2017-11-25T00:00:00"/>
    <n v="35"/>
    <b v="0"/>
    <s v="Approved"/>
    <s v="Trek Bicycles"/>
    <s v="Standard"/>
    <s v="medium"/>
    <s v="medium"/>
    <n v="499.53"/>
    <n v="388.72"/>
    <d v="2003-02-16T00:00:00"/>
    <n v="110.80999999999995"/>
    <s v="M"/>
    <n v="71"/>
    <d v="1973-07-04T00:00:00"/>
    <n v="47.03244125443937"/>
    <s v="Media Manager IV"/>
    <s v="Financial Services"/>
    <s v="High Net Worth"/>
    <s v="N"/>
    <s v="No"/>
    <n v="18"/>
    <m/>
  </r>
  <r>
    <n v="4557"/>
    <n v="57"/>
    <x v="1458"/>
    <d v="2017-11-25T00:00:00"/>
    <n v="35"/>
    <b v="0"/>
    <s v="Approved"/>
    <s v="WeareA2B"/>
    <s v="Touring"/>
    <s v="medium"/>
    <s v="large"/>
    <n v="1890.39"/>
    <n v="260.14"/>
    <d v="1991-01-21T00:00:00"/>
    <n v="1630.25"/>
    <s v="M"/>
    <n v="39"/>
    <d v="1971-01-31T00:00:00"/>
    <n v="49.457098788685947"/>
    <s v="Research Nurse"/>
    <s v="Health"/>
    <s v="Mass Customer"/>
    <s v="N"/>
    <s v="No"/>
    <n v="10"/>
    <m/>
  </r>
  <r>
    <n v="4599"/>
    <n v="42"/>
    <x v="526"/>
    <d v="2017-11-25T00:00:00"/>
    <n v="35"/>
    <b v="1"/>
    <s v="Approved"/>
    <s v="OHM Cycles"/>
    <s v="Road"/>
    <s v="medium"/>
    <s v="small"/>
    <n v="1810"/>
    <n v="1610.9"/>
    <d v="2004-08-07T00:00:00"/>
    <n v="199.09999999999991"/>
    <s v="M"/>
    <n v="2"/>
    <d v="1973-01-18T00:00:00"/>
    <n v="47.489975501014712"/>
    <s v="General Manager"/>
    <s v="Retail"/>
    <s v="Mass Customer"/>
    <s v="N"/>
    <s v="Yes"/>
    <n v="5"/>
    <m/>
  </r>
  <r>
    <n v="5303"/>
    <n v="12"/>
    <x v="1459"/>
    <d v="2017-11-25T00:00:00"/>
    <n v="35"/>
    <b v="1"/>
    <s v="Approved"/>
    <s v="WeareA2B"/>
    <s v="Standard"/>
    <s v="medium"/>
    <s v="medium"/>
    <n v="1231.1500000000001"/>
    <n v="161.6"/>
    <d v="2003-08-05T00:00:00"/>
    <n v="1069.5500000000002"/>
    <s v="U"/>
    <n v="44"/>
    <d v="1899-12-30T00:00:00"/>
    <n v="0"/>
    <s v="Database Administrator III"/>
    <s v="IT"/>
    <s v="Mass Customer"/>
    <s v="N"/>
    <s v="Yes"/>
    <n v="0"/>
    <m/>
  </r>
  <r>
    <n v="5371"/>
    <n v="6"/>
    <x v="1460"/>
    <d v="2017-11-25T00:00:00"/>
    <n v="35"/>
    <b v="1"/>
    <s v="Approved"/>
    <s v="Solex"/>
    <s v="Standard"/>
    <s v="high"/>
    <s v="medium"/>
    <n v="748.17"/>
    <n v="448.9"/>
    <d v="1991-11-10T00:00:00"/>
    <n v="299.27"/>
    <s v="F"/>
    <n v="84"/>
    <d v="1994-05-11T00:00:00"/>
    <n v="26.166687829781836"/>
    <s v="Staff Scientist"/>
    <s v="Financial Services"/>
    <s v="High Net Worth"/>
    <s v="N"/>
    <s v="No"/>
    <n v="3"/>
    <m/>
  </r>
  <r>
    <n v="5924"/>
    <n v="66"/>
    <x v="1461"/>
    <d v="2017-11-25T00:00:00"/>
    <n v="35"/>
    <b v="1"/>
    <s v="Approved"/>
    <s v="Giant Bicycles"/>
    <s v="Road"/>
    <s v="low"/>
    <s v="small"/>
    <n v="590.26"/>
    <n v="525.33000000000004"/>
    <d v="2002-08-31T00:00:00"/>
    <n v="64.92999999999995"/>
    <s v="M"/>
    <n v="87"/>
    <d v="1988-06-13T00:00:00"/>
    <n v="32.07901659690512"/>
    <s v="Chief Design Engineer"/>
    <s v="n/a"/>
    <s v="Mass Customer"/>
    <s v="N"/>
    <s v="Yes"/>
    <n v="13"/>
    <m/>
  </r>
  <r>
    <n v="5927"/>
    <n v="66"/>
    <x v="1462"/>
    <d v="2017-11-25T00:00:00"/>
    <n v="35"/>
    <b v="0"/>
    <s v="Approved"/>
    <s v="Giant Bicycles"/>
    <s v="Road"/>
    <s v="low"/>
    <s v="small"/>
    <n v="590.26"/>
    <n v="525.33000000000004"/>
    <d v="2010-11-05T00:00:00"/>
    <n v="64.92999999999995"/>
    <s v="F"/>
    <n v="96"/>
    <d v="1973-05-25T00:00:00"/>
    <n v="47.142030295535257"/>
    <s v="Programmer Analyst III"/>
    <s v="n/a"/>
    <s v="Mass Customer"/>
    <s v="N"/>
    <s v="No"/>
    <n v="8"/>
    <m/>
  </r>
  <r>
    <n v="6007"/>
    <n v="80"/>
    <x v="1169"/>
    <d v="2017-11-25T00:00:00"/>
    <n v="35"/>
    <b v="0"/>
    <s v="Approved"/>
    <s v="OHM Cycles"/>
    <s v="Touring"/>
    <s v="low"/>
    <s v="medium"/>
    <n v="1073.07"/>
    <n v="933.84"/>
    <d v="1997-08-25T00:00:00"/>
    <n v="139.2299999999999"/>
    <s v="M"/>
    <n v="1"/>
    <d v="1998-01-10T00:00:00"/>
    <n v="22.495454953069505"/>
    <s v="Editor"/>
    <s v="Property"/>
    <s v="Affluent Customer"/>
    <s v="N"/>
    <s v="Yes"/>
    <n v="1"/>
    <m/>
  </r>
  <r>
    <n v="6342"/>
    <n v="61"/>
    <x v="451"/>
    <d v="2017-11-25T00:00:00"/>
    <n v="35"/>
    <b v="0"/>
    <s v="Approved"/>
    <s v="OHM Cycles"/>
    <s v="Standard"/>
    <s v="low"/>
    <s v="medium"/>
    <n v="71.16"/>
    <n v="56.93"/>
    <d v="2015-06-17T00:00:00"/>
    <n v="14.229999999999997"/>
    <s v="M"/>
    <n v="57"/>
    <d v="1994-06-13T00:00:00"/>
    <n v="26.076276870877724"/>
    <s v="Paralegal"/>
    <s v="Financial Services"/>
    <s v="Mass Customer"/>
    <s v="N"/>
    <s v="No"/>
    <n v="7"/>
    <m/>
  </r>
  <r>
    <n v="6712"/>
    <n v="82"/>
    <x v="1463"/>
    <d v="2017-11-25T00:00:00"/>
    <n v="35"/>
    <b v="0"/>
    <s v="Approved"/>
    <s v="Norco Bicycles"/>
    <s v="Standard"/>
    <s v="high"/>
    <s v="medium"/>
    <n v="1148.6400000000001"/>
    <n v="689.18"/>
    <d v="2015-08-10T00:00:00"/>
    <n v="459.46000000000015"/>
    <s v="M"/>
    <n v="25"/>
    <d v="1999-02-01T00:00:00"/>
    <n v="21.435180980466765"/>
    <s v="Design Engineer"/>
    <s v="Manufacturing"/>
    <s v="Affluent Customer"/>
    <s v="N"/>
    <s v="No"/>
    <n v="4"/>
    <m/>
  </r>
  <r>
    <n v="7389"/>
    <n v="61"/>
    <x v="1464"/>
    <d v="2017-11-25T00:00:00"/>
    <n v="35"/>
    <b v="1"/>
    <s v="Approved"/>
    <s v="OHM Cycles"/>
    <s v="Standard"/>
    <s v="low"/>
    <s v="medium"/>
    <n v="71.16"/>
    <n v="56.93"/>
    <d v="2015-06-17T00:00:00"/>
    <n v="14.229999999999997"/>
    <s v="F"/>
    <n v="42"/>
    <d v="2001-11-02T00:00:00"/>
    <n v="18.681756322932518"/>
    <s v="Help Desk Technician"/>
    <s v="Manufacturing"/>
    <s v="Mass Customer"/>
    <s v="N"/>
    <s v="No"/>
    <n v="1"/>
    <m/>
  </r>
  <r>
    <n v="8125"/>
    <n v="25"/>
    <x v="1465"/>
    <d v="2017-11-25T00:00:00"/>
    <n v="35"/>
    <b v="0"/>
    <s v="Approved"/>
    <s v="Giant Bicycles"/>
    <s v="Road"/>
    <s v="medium"/>
    <s v="medium"/>
    <n v="1538.99"/>
    <n v="829.65"/>
    <d v="2016-02-04T00:00:00"/>
    <n v="709.34"/>
    <s v="F"/>
    <n v="66"/>
    <d v="1956-05-15T00:00:00"/>
    <n v="64.180386459918822"/>
    <s v="Structural Engineer"/>
    <s v="Property"/>
    <s v="Mass Customer"/>
    <s v="N"/>
    <s v="No"/>
    <n v="17"/>
    <m/>
  </r>
  <r>
    <n v="8903"/>
    <n v="19"/>
    <x v="1428"/>
    <d v="2017-11-25T00:00:00"/>
    <n v="35"/>
    <b v="1"/>
    <s v="Approved"/>
    <s v="OHM Cycles"/>
    <s v="Road"/>
    <s v="high"/>
    <s v="large"/>
    <n v="12.01"/>
    <n v="7.21"/>
    <d v="1996-04-05T00:00:00"/>
    <n v="4.8"/>
    <s v="F"/>
    <n v="28"/>
    <d v="1979-10-04T00:00:00"/>
    <n v="40.777646733891423"/>
    <s v="Software Consultant"/>
    <s v="Financial Services"/>
    <s v="Affluent Customer"/>
    <s v="N"/>
    <s v="Yes"/>
    <n v="15"/>
    <m/>
  </r>
  <r>
    <n v="1917"/>
    <n v="79"/>
    <x v="1466"/>
    <d v="2017-09-16T00:00:00"/>
    <m/>
    <b v="0"/>
    <s v="Cancelled"/>
    <s v="Norco Bicycles"/>
    <s v="Standard"/>
    <s v="medium"/>
    <s v="medium"/>
    <n v="1555.58"/>
    <n v="818.01"/>
    <n v="42218"/>
    <m/>
    <m/>
    <m/>
    <m/>
    <m/>
    <m/>
    <m/>
    <m/>
    <m/>
    <m/>
    <m/>
    <m/>
  </r>
  <r>
    <n v="8964"/>
    <n v="73"/>
    <x v="1417"/>
    <d v="2017-11-25T00:00:00"/>
    <n v="35"/>
    <b v="1"/>
    <s v="Approved"/>
    <s v="Solex"/>
    <s v="Standard"/>
    <s v="medium"/>
    <s v="medium"/>
    <n v="1945.43"/>
    <n v="333.18"/>
    <d v="2003-02-16T00:00:00"/>
    <n v="1612.25"/>
    <s v="M"/>
    <n v="13"/>
    <d v="1995-02-02T00:00:00"/>
    <n v="25.435180980466765"/>
    <s v="Recruiting Manager"/>
    <s v="Financial Services"/>
    <s v="Affluent Customer"/>
    <s v="N"/>
    <s v="Yes"/>
    <n v="1"/>
    <m/>
  </r>
  <r>
    <n v="9008"/>
    <n v="79"/>
    <x v="15"/>
    <d v="2017-11-25T00:00:00"/>
    <n v="35"/>
    <b v="1"/>
    <s v="Approved"/>
    <s v="Solex"/>
    <s v="Touring"/>
    <s v="medium"/>
    <s v="large"/>
    <n v="2083.94"/>
    <n v="675.03"/>
    <d v="2013-09-16T00:00:00"/>
    <n v="1408.91"/>
    <s v="F"/>
    <n v="98"/>
    <d v="1986-01-22T00:00:00"/>
    <n v="34.470797418822933"/>
    <s v="Automation Specialist IV"/>
    <s v="n/a"/>
    <s v="High Net Worth"/>
    <s v="N"/>
    <s v="No"/>
    <n v="17"/>
    <m/>
  </r>
  <r>
    <n v="9376"/>
    <n v="36"/>
    <x v="1467"/>
    <d v="2017-11-25T00:00:00"/>
    <n v="35"/>
    <b v="1"/>
    <s v="Approved"/>
    <s v="Solex"/>
    <s v="Standard"/>
    <s v="low"/>
    <s v="medium"/>
    <n v="945.04"/>
    <n v="507.58"/>
    <d v="1999-12-04T00:00:00"/>
    <n v="437.46"/>
    <s v="M"/>
    <n v="61"/>
    <d v="1957-12-10T00:00:00"/>
    <n v="62.607783720192792"/>
    <s v="Quality Control Specialist"/>
    <s v="n/a"/>
    <s v="Affluent Customer"/>
    <s v="N"/>
    <s v="Yes"/>
    <n v="12"/>
    <m/>
  </r>
  <r>
    <n v="9775"/>
    <n v="74"/>
    <x v="1468"/>
    <d v="2017-11-25T00:00:00"/>
    <n v="35"/>
    <b v="1"/>
    <s v="Approved"/>
    <s v="WeareA2B"/>
    <s v="Standard"/>
    <s v="medium"/>
    <s v="medium"/>
    <n v="1228.07"/>
    <n v="400.91"/>
    <d v="2000-05-22T00:00:00"/>
    <n v="827.15999999999985"/>
    <s v="F"/>
    <n v="66"/>
    <d v="1965-10-07T00:00:00"/>
    <n v="54.777646733891423"/>
    <s v="Pharmacist"/>
    <s v="Health"/>
    <s v="Mass Customer"/>
    <s v="N"/>
    <s v="No"/>
    <n v="19"/>
    <m/>
  </r>
  <r>
    <n v="1922"/>
    <n v="21"/>
    <x v="1469"/>
    <d v="2017-08-09T00:00:00"/>
    <m/>
    <m/>
    <s v="Approved"/>
    <s v="Solex"/>
    <s v="Standard"/>
    <s v="medium"/>
    <s v="large"/>
    <n v="1071.23"/>
    <n v="380.74"/>
    <n v="34165"/>
    <m/>
    <m/>
    <m/>
    <m/>
    <m/>
    <m/>
    <m/>
    <m/>
    <m/>
    <m/>
    <m/>
    <m/>
  </r>
  <r>
    <n v="9925"/>
    <n v="62"/>
    <x v="1470"/>
    <d v="2017-11-25T00:00:00"/>
    <n v="35"/>
    <b v="0"/>
    <s v="Approved"/>
    <s v="Solex"/>
    <s v="Standard"/>
    <s v="medium"/>
    <s v="medium"/>
    <n v="478.16"/>
    <n v="298.72000000000003"/>
    <d v="1993-06-23T00:00:00"/>
    <n v="179.44"/>
    <s v="M"/>
    <n v="63"/>
    <d v="1964-05-06T00:00:00"/>
    <n v="56.1995645421106"/>
    <s v="VP Product Management"/>
    <s v="Financial Services"/>
    <s v="Mass Customer"/>
    <s v="N"/>
    <s v="No"/>
    <n v="19"/>
    <m/>
  </r>
  <r>
    <n v="10467"/>
    <n v="53"/>
    <x v="981"/>
    <d v="2017-11-25T00:00:00"/>
    <n v="35"/>
    <b v="1"/>
    <s v="Approved"/>
    <s v="OHM Cycles"/>
    <s v="Standard"/>
    <s v="medium"/>
    <s v="medium"/>
    <n v="795.34"/>
    <n v="101.58"/>
    <d v="1997-02-09T00:00:00"/>
    <n v="693.76"/>
    <s v="F"/>
    <n v="0"/>
    <d v="1991-03-10T00:00:00"/>
    <n v="29.339290569507863"/>
    <s v="Physical Therapy Assistant"/>
    <s v="Financial Services"/>
    <s v="Affluent Customer"/>
    <s v="N"/>
    <s v="Yes"/>
    <n v="9"/>
    <m/>
  </r>
  <r>
    <n v="10499"/>
    <n v="29"/>
    <x v="1383"/>
    <d v="2017-11-25T00:00:00"/>
    <n v="35"/>
    <b v="0"/>
    <s v="Approved"/>
    <s v="Norco Bicycles"/>
    <s v="Road"/>
    <s v="medium"/>
    <s v="medium"/>
    <n v="543.39"/>
    <n v="407.54"/>
    <d v="1999-07-20T00:00:00"/>
    <n v="135.84999999999997"/>
    <s v="M"/>
    <n v="18"/>
    <d v="1956-05-01T00:00:00"/>
    <n v="64.218742624302379"/>
    <s v="Food Chemist"/>
    <s v="Health"/>
    <s v="Mass Customer"/>
    <s v="N"/>
    <s v="Yes"/>
    <n v="8"/>
    <m/>
  </r>
  <r>
    <n v="10652"/>
    <n v="70"/>
    <x v="1471"/>
    <d v="2017-11-25T00:00:00"/>
    <n v="35"/>
    <b v="1"/>
    <s v="Approved"/>
    <s v="Trek Bicycles"/>
    <s v="Standard"/>
    <s v="high"/>
    <s v="medium"/>
    <n v="495.72"/>
    <n v="297.43"/>
    <d v="2015-04-11T00:00:00"/>
    <n v="198.29000000000002"/>
    <s v="M"/>
    <n v="80"/>
    <d v="1963-01-30T00:00:00"/>
    <n v="57.465317966768133"/>
    <s v="Senior Developer"/>
    <s v="Financial Services"/>
    <s v="Affluent Customer"/>
    <s v="N"/>
    <s v="No"/>
    <n v="12"/>
    <m/>
  </r>
  <r>
    <n v="10656"/>
    <n v="20"/>
    <x v="469"/>
    <d v="2017-11-25T00:00:00"/>
    <n v="35"/>
    <b v="0"/>
    <s v="Approved"/>
    <s v="Trek Bicycles"/>
    <s v="Standard"/>
    <s v="medium"/>
    <s v="small"/>
    <n v="1775.81"/>
    <n v="1580.47"/>
    <d v="1996-04-05T00:00:00"/>
    <n v="195.33999999999992"/>
    <s v="F"/>
    <n v="96"/>
    <d v="1994-10-30T00:00:00"/>
    <n v="25.695454953069508"/>
    <s v="Automation Specialist I"/>
    <s v="Manufacturing"/>
    <s v="Affluent Customer"/>
    <s v="N"/>
    <s v="Yes"/>
    <n v="7"/>
    <m/>
  </r>
  <r>
    <n v="10898"/>
    <n v="30"/>
    <x v="1472"/>
    <d v="2017-11-25T00:00:00"/>
    <n v="35"/>
    <b v="1"/>
    <s v="Approved"/>
    <s v="Solex"/>
    <s v="Standard"/>
    <s v="high"/>
    <s v="medium"/>
    <n v="748.17"/>
    <n v="448.9"/>
    <d v="2003-03-18T00:00:00"/>
    <n v="299.27"/>
    <s v="M"/>
    <n v="81"/>
    <d v="1980-09-21T00:00:00"/>
    <n v="39.810523446220188"/>
    <s v="Account Representative II"/>
    <s v="Health"/>
    <s v="Mass Customer"/>
    <s v="N"/>
    <s v="Yes"/>
    <n v="13"/>
    <m/>
  </r>
  <r>
    <n v="10946"/>
    <n v="42"/>
    <x v="360"/>
    <d v="2017-11-25T00:00:00"/>
    <n v="35"/>
    <b v="0"/>
    <s v="Approved"/>
    <s v="OHM Cycles"/>
    <s v="Road"/>
    <s v="medium"/>
    <s v="small"/>
    <n v="1810"/>
    <n v="1610.9"/>
    <d v="1999-12-04T00:00:00"/>
    <n v="199.09999999999991"/>
    <s v="M"/>
    <n v="72"/>
    <d v="1987-07-22T00:00:00"/>
    <n v="32.974907007864026"/>
    <s v="Biostatistician I"/>
    <s v="Property"/>
    <s v="Mass Customer"/>
    <s v="N"/>
    <s v="Yes"/>
    <n v="2"/>
    <m/>
  </r>
  <r>
    <n v="11477"/>
    <n v="96"/>
    <x v="1473"/>
    <d v="2017-11-25T00:00:00"/>
    <n v="35"/>
    <b v="0"/>
    <s v="Approved"/>
    <s v="WeareA2B"/>
    <s v="Road"/>
    <s v="low"/>
    <s v="small"/>
    <n v="1172.78"/>
    <n v="1043.77"/>
    <d v="1994-08-10T00:00:00"/>
    <n v="129.01"/>
    <s v="M"/>
    <n v="68"/>
    <d v="1985-08-14T00:00:00"/>
    <n v="34.911893309233889"/>
    <s v="Research Nurse"/>
    <s v="Health"/>
    <s v="Mass Customer"/>
    <s v="N"/>
    <s v="Yes"/>
    <n v="7"/>
    <m/>
  </r>
  <r>
    <n v="11479"/>
    <n v="18"/>
    <x v="1474"/>
    <d v="2017-11-25T00:00:00"/>
    <n v="35"/>
    <b v="0"/>
    <s v="Approved"/>
    <s v="Solex"/>
    <s v="Standard"/>
    <s v="medium"/>
    <s v="medium"/>
    <n v="575.27"/>
    <n v="431.45"/>
    <d v="1993-05-26T00:00:00"/>
    <n v="143.82"/>
    <s v="F"/>
    <n v="54"/>
    <d v="1973-06-04T00:00:00"/>
    <n v="47.114633035261285"/>
    <s v="Senior Developer"/>
    <s v="Health"/>
    <s v="Mass Customer"/>
    <s v="N"/>
    <s v="Yes"/>
    <n v="7"/>
    <m/>
  </r>
  <r>
    <n v="11940"/>
    <n v="18"/>
    <x v="1209"/>
    <d v="2017-11-25T00:00:00"/>
    <n v="35"/>
    <b v="1"/>
    <s v="Approved"/>
    <s v="Solex"/>
    <s v="Standard"/>
    <s v="medium"/>
    <s v="medium"/>
    <n v="575.27"/>
    <n v="431.45"/>
    <d v="2009-03-08T00:00:00"/>
    <n v="143.82"/>
    <s v="F"/>
    <n v="39"/>
    <d v="1994-06-20T00:00:00"/>
    <n v="26.057098788685945"/>
    <s v="Senior Financial Analyst"/>
    <s v="Financial Services"/>
    <s v="Mass Customer"/>
    <s v="N"/>
    <s v="Yes"/>
    <n v="1"/>
    <m/>
  </r>
  <r>
    <n v="12563"/>
    <n v="83"/>
    <x v="1475"/>
    <d v="2017-11-25T00:00:00"/>
    <n v="35"/>
    <b v="0"/>
    <s v="Approved"/>
    <s v="Solex"/>
    <s v="Touring"/>
    <s v="medium"/>
    <s v="large"/>
    <n v="2083.94"/>
    <n v="675.03"/>
    <d v="2013-09-16T00:00:00"/>
    <n v="1408.91"/>
    <s v="M"/>
    <n v="96"/>
    <d v="1994-12-01T00:00:00"/>
    <n v="25.607783720192792"/>
    <s v="GIS Technical Architect"/>
    <s v="n/a"/>
    <s v="Mass Customer"/>
    <s v="N"/>
    <s v="No"/>
    <n v="1"/>
    <m/>
  </r>
  <r>
    <n v="12920"/>
    <n v="83"/>
    <x v="953"/>
    <d v="2017-11-25T00:00:00"/>
    <n v="35"/>
    <b v="0"/>
    <s v="Approved"/>
    <s v="Solex"/>
    <s v="Touring"/>
    <s v="medium"/>
    <s v="large"/>
    <n v="2083.94"/>
    <n v="675.03"/>
    <d v="1997-08-25T00:00:00"/>
    <n v="1408.91"/>
    <s v="M"/>
    <n v="73"/>
    <d v="1978-02-28T00:00:00"/>
    <n v="42.374907007864024"/>
    <s v="Office Assistant III"/>
    <s v="Property"/>
    <s v="Mass Customer"/>
    <s v="N"/>
    <s v="Yes"/>
    <n v="22"/>
    <m/>
  </r>
  <r>
    <n v="13255"/>
    <n v="81"/>
    <x v="1476"/>
    <d v="2017-11-25T00:00:00"/>
    <n v="35"/>
    <b v="0"/>
    <s v="Approved"/>
    <s v="Norco Bicycles"/>
    <s v="Standard"/>
    <s v="medium"/>
    <s v="small"/>
    <n v="586.45000000000005"/>
    <n v="521.94000000000005"/>
    <d v="2013-09-16T00:00:00"/>
    <n v="64.509999999999991"/>
    <s v="M"/>
    <n v="63"/>
    <d v="1981-10-18T00:00:00"/>
    <n v="38.736550843480465"/>
    <s v="Assistant Media Planner"/>
    <s v="Entertainment"/>
    <s v="Affluent Customer"/>
    <s v="N"/>
    <s v="Yes"/>
    <n v="17"/>
    <m/>
  </r>
  <r>
    <n v="13290"/>
    <n v="67"/>
    <x v="1477"/>
    <d v="2017-11-25T00:00:00"/>
    <n v="35"/>
    <b v="0"/>
    <s v="Approved"/>
    <s v="Norco Bicycles"/>
    <s v="Road"/>
    <s v="medium"/>
    <s v="medium"/>
    <n v="544.04999999999995"/>
    <n v="376.84"/>
    <d v="2005-10-22T00:00:00"/>
    <n v="167.20999999999998"/>
    <s v="M"/>
    <n v="60"/>
    <d v="1998-05-09T00:00:00"/>
    <n v="22.169427555809232"/>
    <s v="Account Representative I"/>
    <s v="n/a"/>
    <s v="Affluent Customer"/>
    <s v="N"/>
    <s v="No"/>
    <n v="1"/>
    <m/>
  </r>
  <r>
    <n v="13682"/>
    <n v="25"/>
    <x v="1478"/>
    <d v="2017-11-25T00:00:00"/>
    <n v="35"/>
    <b v="0"/>
    <s v="Approved"/>
    <s v="OHM Cycles"/>
    <s v="Standard"/>
    <s v="high"/>
    <s v="medium"/>
    <n v="2005.66"/>
    <n v="1203.4000000000001"/>
    <d v="2012-04-10T00:00:00"/>
    <n v="802.26"/>
    <s v="M"/>
    <n v="72"/>
    <d v="1977-08-31T00:00:00"/>
    <n v="42.870797418822931"/>
    <s v="Executive Secretary"/>
    <s v="Property"/>
    <s v="High Net Worth"/>
    <s v="N"/>
    <s v="No"/>
    <n v="7"/>
    <m/>
  </r>
  <r>
    <n v="1938"/>
    <n v="27"/>
    <x v="1479"/>
    <d v="2017-05-25T00:00:00"/>
    <m/>
    <m/>
    <s v="Approved"/>
    <s v="Trek Bicycles"/>
    <s v="Standard"/>
    <s v="low"/>
    <s v="medium"/>
    <n v="1057.51"/>
    <n v="154.4"/>
    <n v="34527"/>
    <m/>
    <m/>
    <m/>
    <m/>
    <m/>
    <m/>
    <m/>
    <m/>
    <m/>
    <m/>
    <m/>
    <m/>
  </r>
  <r>
    <n v="14339"/>
    <n v="96"/>
    <x v="1480"/>
    <d v="2017-11-25T00:00:00"/>
    <n v="35"/>
    <b v="1"/>
    <s v="Approved"/>
    <s v="WeareA2B"/>
    <s v="Road"/>
    <s v="low"/>
    <s v="small"/>
    <n v="1172.78"/>
    <n v="1043.77"/>
    <d v="2004-01-16T00:00:00"/>
    <n v="129.01"/>
    <s v="M"/>
    <n v="1"/>
    <d v="1973-11-02T00:00:00"/>
    <n v="46.7009344051243"/>
    <n v="0"/>
    <s v="Manufacturing"/>
    <s v="Affluent Customer"/>
    <s v="N"/>
    <s v="Yes"/>
    <n v="17"/>
    <m/>
  </r>
  <r>
    <n v="14803"/>
    <n v="46"/>
    <x v="1481"/>
    <d v="2017-11-25T00:00:00"/>
    <n v="35"/>
    <b v="0"/>
    <s v="Approved"/>
    <s v="Solex"/>
    <s v="Standard"/>
    <s v="low"/>
    <s v="medium"/>
    <n v="1289.8499999999999"/>
    <n v="74.510000000000005"/>
    <d v="2012-06-04T00:00:00"/>
    <n v="1215.3399999999999"/>
    <s v="M"/>
    <n v="87"/>
    <d v="1978-05-01T00:00:00"/>
    <n v="42.205043994165393"/>
    <s v="Technical Writer"/>
    <s v="n/a"/>
    <s v="Mass Customer"/>
    <s v="N"/>
    <s v="Yes"/>
    <n v="12"/>
    <m/>
  </r>
  <r>
    <n v="14865"/>
    <n v="91"/>
    <x v="472"/>
    <d v="2017-11-25T00:00:00"/>
    <n v="35"/>
    <b v="0"/>
    <s v="Approved"/>
    <s v="Solex"/>
    <s v="Standard"/>
    <s v="medium"/>
    <s v="medium"/>
    <n v="100.35"/>
    <n v="75.260000000000005"/>
    <d v="2004-01-16T00:00:00"/>
    <n v="25.089999999999989"/>
    <s v="F"/>
    <n v="93"/>
    <d v="1975-07-24T00:00:00"/>
    <n v="44.977646733891426"/>
    <s v="Chemical Engineer"/>
    <s v="Manufacturing"/>
    <s v="Mass Customer"/>
    <s v="N"/>
    <s v="Yes"/>
    <n v="17"/>
    <m/>
  </r>
  <r>
    <n v="14881"/>
    <n v="68"/>
    <x v="54"/>
    <d v="2017-11-25T00:00:00"/>
    <n v="35"/>
    <b v="1"/>
    <s v="Approved"/>
    <s v="OHM Cycles"/>
    <s v="Standard"/>
    <s v="medium"/>
    <s v="medium"/>
    <n v="1636.9"/>
    <n v="44.71"/>
    <d v="2010-08-20T00:00:00"/>
    <n v="1592.19"/>
    <s v="M"/>
    <n v="46"/>
    <d v="1974-08-21T00:00:00"/>
    <n v="45.900934405124303"/>
    <s v="VP Accounting"/>
    <s v="Financial Services"/>
    <s v="Mass Customer"/>
    <s v="N"/>
    <s v="No"/>
    <n v="14"/>
    <m/>
  </r>
  <r>
    <n v="14940"/>
    <n v="24"/>
    <x v="1482"/>
    <d v="2017-11-25T00:00:00"/>
    <n v="35"/>
    <b v="0"/>
    <s v="Approved"/>
    <s v="Solex"/>
    <s v="Road"/>
    <s v="medium"/>
    <s v="large"/>
    <n v="1777.8"/>
    <n v="820.78"/>
    <d v="1993-05-26T00:00:00"/>
    <n v="957.02"/>
    <s v="M"/>
    <n v="14"/>
    <d v="1978-06-24T00:00:00"/>
    <n v="42.057098788685941"/>
    <s v="VP Product Management"/>
    <s v="Financial Services"/>
    <s v="Mass Customer"/>
    <s v="N"/>
    <s v="Yes"/>
    <n v="15"/>
    <m/>
  </r>
  <r>
    <n v="15167"/>
    <n v="99"/>
    <x v="1483"/>
    <d v="2017-11-25T00:00:00"/>
    <n v="35"/>
    <b v="1"/>
    <s v="Approved"/>
    <s v="OHM Cycles"/>
    <s v="Standard"/>
    <s v="medium"/>
    <s v="medium"/>
    <n v="1227.3399999999999"/>
    <n v="770.89"/>
    <d v="1994-08-10T00:00:00"/>
    <n v="456.44999999999993"/>
    <s v="F"/>
    <n v="91"/>
    <d v="1978-04-24T00:00:00"/>
    <n v="42.224222076357179"/>
    <s v="Database Administrator II"/>
    <s v="n/a"/>
    <s v="Mass Customer"/>
    <s v="N"/>
    <s v="No"/>
    <n v="7"/>
    <m/>
  </r>
  <r>
    <n v="15229"/>
    <n v="41"/>
    <x v="1484"/>
    <d v="2017-11-25T00:00:00"/>
    <n v="35"/>
    <b v="1"/>
    <s v="Approved"/>
    <s v="Solex"/>
    <s v="Road"/>
    <s v="medium"/>
    <s v="medium"/>
    <n v="416.98"/>
    <n v="312.74"/>
    <d v="1997-05-10T00:00:00"/>
    <n v="104.24000000000001"/>
    <s v="M"/>
    <n v="12"/>
    <d v="1996-04-02T00:00:00"/>
    <n v="24.27079741882293"/>
    <s v="Software Engineer II"/>
    <s v="IT"/>
    <s v="Affluent Customer"/>
    <s v="N"/>
    <s v="No"/>
    <n v="5"/>
    <m/>
  </r>
  <r>
    <n v="15392"/>
    <n v="2"/>
    <x v="877"/>
    <d v="2017-11-25T00:00:00"/>
    <n v="35"/>
    <b v="0"/>
    <s v="Approved"/>
    <s v="Solex"/>
    <s v="Standard"/>
    <s v="medium"/>
    <s v="medium"/>
    <n v="71.489999999999995"/>
    <n v="53.62"/>
    <d v="2012-12-02T00:00:00"/>
    <n v="17.869999999999997"/>
    <s v="F"/>
    <n v="63"/>
    <d v="1999-02-24T00:00:00"/>
    <n v="21.372167281836628"/>
    <n v="0"/>
    <s v="Retail"/>
    <s v="Affluent Customer"/>
    <s v="N"/>
    <s v="Yes"/>
    <n v="3"/>
    <m/>
  </r>
  <r>
    <n v="15968"/>
    <n v="80"/>
    <x v="1485"/>
    <d v="2017-11-25T00:00:00"/>
    <n v="35"/>
    <b v="0"/>
    <s v="Approved"/>
    <s v="OHM Cycles"/>
    <s v="Touring"/>
    <s v="low"/>
    <s v="medium"/>
    <n v="1073.07"/>
    <n v="933.84"/>
    <d v="1997-01-25T00:00:00"/>
    <n v="139.2299999999999"/>
    <s v="M"/>
    <n v="42"/>
    <d v="1979-03-19T00:00:00"/>
    <n v="41.322852213343481"/>
    <s v="Human Resources Assistant II"/>
    <s v="Health"/>
    <s v="Mass Customer"/>
    <s v="N"/>
    <s v="No"/>
    <n v="3"/>
    <m/>
  </r>
  <r>
    <n v="16128"/>
    <n v="12"/>
    <x v="1486"/>
    <d v="2017-11-25T00:00:00"/>
    <n v="35"/>
    <b v="0"/>
    <s v="Approved"/>
    <s v="Giant Bicycles"/>
    <s v="Standard"/>
    <s v="medium"/>
    <s v="large"/>
    <n v="1765.3"/>
    <n v="709.48"/>
    <d v="2004-07-25T00:00:00"/>
    <n v="1055.82"/>
    <s v="M"/>
    <n v="71"/>
    <d v="1998-10-23T00:00:00"/>
    <n v="21.71189330923389"/>
    <s v="Financial Analyst"/>
    <s v="Financial Services"/>
    <s v="High Net Worth"/>
    <s v="N"/>
    <s v="No"/>
    <n v="2"/>
    <m/>
  </r>
  <r>
    <n v="16413"/>
    <n v="26"/>
    <x v="1487"/>
    <d v="2017-11-25T00:00:00"/>
    <n v="35"/>
    <b v="0"/>
    <s v="Approved"/>
    <s v="WeareA2B"/>
    <s v="Standard"/>
    <s v="medium"/>
    <s v="medium"/>
    <n v="1992.93"/>
    <n v="762.63"/>
    <d v="2016-11-22T00:00:00"/>
    <n v="1230.3000000000002"/>
    <s v="F"/>
    <n v="24"/>
    <d v="1994-05-04T00:00:00"/>
    <n v="26.185865911973615"/>
    <s v="Registered Nurse"/>
    <s v="Health"/>
    <s v="Mass Customer"/>
    <s v="N"/>
    <s v="Yes"/>
    <n v="5"/>
    <m/>
  </r>
  <r>
    <n v="16531"/>
    <n v="83"/>
    <x v="1488"/>
    <d v="2017-11-25T00:00:00"/>
    <n v="35"/>
    <b v="1"/>
    <s v="Approved"/>
    <s v="Solex"/>
    <s v="Touring"/>
    <s v="medium"/>
    <s v="large"/>
    <n v="2083.94"/>
    <n v="675.03"/>
    <d v="2004-08-07T00:00:00"/>
    <n v="1408.91"/>
    <s v="F"/>
    <n v="79"/>
    <d v="1987-02-06T00:00:00"/>
    <n v="33.429701528411975"/>
    <s v="Professor"/>
    <s v="Argiculture"/>
    <s v="Mass Customer"/>
    <s v="N"/>
    <s v="Yes"/>
    <n v="21"/>
    <m/>
  </r>
  <r>
    <n v="16794"/>
    <n v="47"/>
    <x v="1489"/>
    <d v="2017-11-25T00:00:00"/>
    <n v="35"/>
    <b v="1"/>
    <s v="Approved"/>
    <s v="Trek Bicycles"/>
    <s v="Road"/>
    <s v="low"/>
    <s v="small"/>
    <n v="1720.7"/>
    <n v="1531.42"/>
    <d v="2009-04-12T00:00:00"/>
    <n v="189.27999999999997"/>
    <s v="M"/>
    <n v="9"/>
    <d v="1973-12-29T00:00:00"/>
    <n v="46.544770021562655"/>
    <s v="Account Coordinator"/>
    <s v="Manufacturing"/>
    <s v="Mass Customer"/>
    <s v="N"/>
    <s v="Yes"/>
    <n v="19"/>
    <m/>
  </r>
  <r>
    <n v="17036"/>
    <n v="17"/>
    <x v="1490"/>
    <d v="2017-11-25T00:00:00"/>
    <n v="35"/>
    <b v="0"/>
    <s v="Approved"/>
    <s v="Solex"/>
    <s v="Standard"/>
    <s v="high"/>
    <s v="medium"/>
    <n v="1024.6600000000001"/>
    <n v="614.79999999999995"/>
    <d v="2009-03-08T00:00:00"/>
    <n v="409.86000000000013"/>
    <s v="F"/>
    <n v="66"/>
    <d v="1963-12-11T00:00:00"/>
    <n v="56.602304268137999"/>
    <s v="Geologist II"/>
    <s v="Telecommunications"/>
    <s v="Affluent Customer"/>
    <s v="N"/>
    <s v="Yes"/>
    <n v="18"/>
    <m/>
  </r>
  <r>
    <n v="17667"/>
    <n v="12"/>
    <x v="1491"/>
    <d v="2017-11-25T00:00:00"/>
    <n v="35"/>
    <b v="0"/>
    <s v="Approved"/>
    <s v="Giant Bicycles"/>
    <s v="Standard"/>
    <s v="medium"/>
    <s v="large"/>
    <n v="1765.3"/>
    <n v="709.48"/>
    <d v="2004-12-18T00:00:00"/>
    <n v="1055.82"/>
    <s v="M"/>
    <n v="0"/>
    <d v="1976-01-14T00:00:00"/>
    <n v="44.500934405124298"/>
    <s v="Nuclear Power Engineer"/>
    <s v="Manufacturing"/>
    <s v="High Net Worth"/>
    <s v="N"/>
    <s v="Yes"/>
    <n v="11"/>
    <m/>
  </r>
  <r>
    <n v="17715"/>
    <n v="67"/>
    <x v="1492"/>
    <d v="2017-11-25T00:00:00"/>
    <n v="35"/>
    <b v="1"/>
    <s v="Approved"/>
    <s v="Solex"/>
    <s v="Standard"/>
    <s v="medium"/>
    <s v="large"/>
    <n v="1071.23"/>
    <n v="380.74"/>
    <d v="1991-08-05T00:00:00"/>
    <n v="690.49"/>
    <s v="F"/>
    <n v="52"/>
    <d v="1993-06-12T00:00:00"/>
    <n v="27.079016596905124"/>
    <s v="Automation Specialist II"/>
    <s v="Health"/>
    <s v="High Net Worth"/>
    <s v="N"/>
    <s v="Yes"/>
    <n v="7"/>
    <m/>
  </r>
  <r>
    <n v="17811"/>
    <n v="27"/>
    <x v="1162"/>
    <d v="2017-11-25T00:00:00"/>
    <n v="35"/>
    <b v="1"/>
    <s v="Approved"/>
    <s v="Trek Bicycles"/>
    <s v="Standard"/>
    <s v="medium"/>
    <s v="medium"/>
    <n v="499.53"/>
    <n v="388.72"/>
    <d v="1994-07-12T00:00:00"/>
    <n v="110.80999999999995"/>
    <s v="M"/>
    <n v="48"/>
    <d v="1993-06-30T00:00:00"/>
    <n v="27.029701528411973"/>
    <s v="Financial Advisor"/>
    <s v="Financial Services"/>
    <s v="Affluent Customer"/>
    <s v="N"/>
    <s v="Yes"/>
    <n v="1"/>
    <m/>
  </r>
  <r>
    <n v="17963"/>
    <n v="81"/>
    <x v="1493"/>
    <d v="2017-11-25T00:00:00"/>
    <n v="35"/>
    <b v="1"/>
    <s v="Approved"/>
    <s v="Norco Bicycles"/>
    <s v="Standard"/>
    <s v="medium"/>
    <s v="small"/>
    <n v="586.45000000000005"/>
    <n v="521.94000000000005"/>
    <d v="1991-07-10T00:00:00"/>
    <n v="64.509999999999991"/>
    <s v="M"/>
    <n v="91"/>
    <d v="2000-07-13T00:00:00"/>
    <n v="19.988605638001012"/>
    <s v="Junior Executive"/>
    <s v="Manufacturing"/>
    <s v="Mass Customer"/>
    <s v="N"/>
    <s v="No"/>
    <n v="1"/>
    <m/>
  </r>
  <r>
    <n v="18252"/>
    <n v="75"/>
    <x v="165"/>
    <d v="2017-11-25T00:00:00"/>
    <n v="35"/>
    <b v="1"/>
    <s v="Approved"/>
    <s v="Giant Bicycles"/>
    <s v="Touring"/>
    <s v="medium"/>
    <s v="large"/>
    <n v="1873.97"/>
    <n v="863.95"/>
    <d v="2003-09-09T00:00:00"/>
    <n v="1010.02"/>
    <s v="U"/>
    <n v="81"/>
    <d v="1899-12-30T00:00:00"/>
    <n v="0"/>
    <s v="Technical Writer"/>
    <s v="IT"/>
    <s v="Mass Customer"/>
    <s v="N"/>
    <s v="Yes"/>
    <n v="0"/>
    <m/>
  </r>
  <r>
    <n v="19007"/>
    <n v="67"/>
    <x v="129"/>
    <d v="2017-11-25T00:00:00"/>
    <n v="35"/>
    <b v="1"/>
    <s v="Approved"/>
    <s v="Norco Bicycles"/>
    <s v="Road"/>
    <s v="medium"/>
    <s v="medium"/>
    <n v="544.04999999999995"/>
    <n v="376.84"/>
    <d v="2006-05-22T00:00:00"/>
    <n v="167.20999999999998"/>
    <s v="F"/>
    <n v="16"/>
    <d v="1971-10-28T00:00:00"/>
    <n v="48.717372761288686"/>
    <s v="Administrative Assistant I"/>
    <s v="Argiculture"/>
    <s v="Mass Customer"/>
    <s v="N"/>
    <s v="Yes"/>
    <n v="6"/>
    <m/>
  </r>
  <r>
    <n v="19305"/>
    <n v="98"/>
    <x v="1494"/>
    <d v="2017-11-25T00:00:00"/>
    <n v="35"/>
    <b v="1"/>
    <s v="Approved"/>
    <s v="OHM Cycles"/>
    <s v="Standard"/>
    <s v="medium"/>
    <s v="medium"/>
    <n v="795.34"/>
    <n v="101.58"/>
    <d v="2005-10-22T00:00:00"/>
    <n v="693.76"/>
    <s v="F"/>
    <n v="32"/>
    <d v="1960-11-26T00:00:00"/>
    <n v="59.643400158548957"/>
    <s v="Media Manager II"/>
    <s v="Financial Services"/>
    <s v="High Net Worth"/>
    <s v="N"/>
    <s v="Yes"/>
    <n v="13"/>
    <m/>
  </r>
  <r>
    <n v="19446"/>
    <n v="92"/>
    <x v="305"/>
    <d v="2017-11-25T00:00:00"/>
    <n v="35"/>
    <b v="0"/>
    <s v="Approved"/>
    <s v="WeareA2B"/>
    <s v="Standard"/>
    <s v="medium"/>
    <s v="small"/>
    <n v="1415.01"/>
    <n v="1259.3599999999999"/>
    <d v="2000-11-03T00:00:00"/>
    <n v="155.65000000000009"/>
    <s v="F"/>
    <n v="37"/>
    <d v="1955-08-23T00:00:00"/>
    <n v="64.909153583206489"/>
    <s v="Chief Design Engineer"/>
    <s v="Financial Services"/>
    <s v="Mass Customer"/>
    <s v="N"/>
    <s v="Yes"/>
    <n v="6"/>
    <m/>
  </r>
  <r>
    <n v="988"/>
    <n v="28"/>
    <x v="1495"/>
    <d v="2017-11-24T00:00:00"/>
    <n v="36"/>
    <b v="1"/>
    <s v="Approved"/>
    <s v="Solex"/>
    <s v="Road"/>
    <s v="medium"/>
    <s v="small"/>
    <n v="1703.52"/>
    <n v="1516.13"/>
    <d v="2011-04-16T00:00:00"/>
    <n v="187.38999999999987"/>
    <s v="M"/>
    <n v="58"/>
    <d v="1986-01-21T00:00:00"/>
    <n v="34.473537144850326"/>
    <s v="Safety Technician I"/>
    <s v="Retail"/>
    <s v="High Net Worth"/>
    <s v="N"/>
    <s v="No"/>
    <n v="5"/>
    <m/>
  </r>
  <r>
    <n v="1180"/>
    <n v="2"/>
    <x v="1279"/>
    <d v="2017-11-24T00:00:00"/>
    <n v="36"/>
    <b v="0"/>
    <s v="Approved"/>
    <s v="Solex"/>
    <s v="Standard"/>
    <s v="medium"/>
    <s v="medium"/>
    <n v="71.489999999999995"/>
    <n v="53.62"/>
    <d v="2012-12-02T00:00:00"/>
    <n v="17.869999999999997"/>
    <s v="M"/>
    <n v="33"/>
    <d v="1997-07-21T00:00:00"/>
    <n v="22.969427555809233"/>
    <s v="Account Executive"/>
    <s v="Financial Services"/>
    <s v="Mass Customer"/>
    <s v="N"/>
    <s v="No"/>
    <n v="4"/>
    <m/>
  </r>
  <r>
    <n v="1264"/>
    <n v="99"/>
    <x v="1496"/>
    <d v="2017-11-24T00:00:00"/>
    <n v="36"/>
    <b v="0"/>
    <s v="Approved"/>
    <s v="Trek Bicycles"/>
    <s v="Road"/>
    <s v="low"/>
    <s v="small"/>
    <n v="1720.7"/>
    <n v="1531.42"/>
    <d v="2001-11-25T00:00:00"/>
    <n v="189.27999999999997"/>
    <s v="M"/>
    <n v="14"/>
    <d v="1998-10-11T00:00:00"/>
    <n v="21.744770021562658"/>
    <s v="Staff Accountant IV"/>
    <s v="Retail"/>
    <s v="High Net Worth"/>
    <s v="N"/>
    <s v="Yes"/>
    <n v="2"/>
    <m/>
  </r>
  <r>
    <n v="1333"/>
    <n v="83"/>
    <x v="1497"/>
    <d v="2017-11-24T00:00:00"/>
    <n v="36"/>
    <b v="1"/>
    <s v="Approved"/>
    <s v="Solex"/>
    <s v="Touring"/>
    <s v="medium"/>
    <s v="large"/>
    <n v="2083.94"/>
    <n v="675.03"/>
    <d v="2013-09-16T00:00:00"/>
    <n v="1408.91"/>
    <s v="M"/>
    <n v="63"/>
    <d v="1995-10-22T00:00:00"/>
    <n v="24.717372761288683"/>
    <s v="Administrative Assistant III"/>
    <s v="Argiculture"/>
    <s v="Affluent Customer"/>
    <s v="N"/>
    <s v="No"/>
    <n v="2"/>
    <m/>
  </r>
  <r>
    <n v="1903"/>
    <n v="39"/>
    <x v="1498"/>
    <d v="2017-11-24T00:00:00"/>
    <n v="36"/>
    <b v="1"/>
    <s v="Approved"/>
    <s v="Giant Bicycles"/>
    <s v="Standard"/>
    <s v="medium"/>
    <s v="large"/>
    <n v="1812.75"/>
    <n v="582.48"/>
    <d v="2011-03-16T00:00:00"/>
    <n v="1230.27"/>
    <s v="F"/>
    <n v="11"/>
    <d v="1966-11-29T00:00:00"/>
    <n v="53.632441254439371"/>
    <s v="Project Manager"/>
    <s v="Manufacturing"/>
    <s v="Mass Customer"/>
    <s v="N"/>
    <s v="No"/>
    <n v="17"/>
    <m/>
  </r>
  <r>
    <n v="2936"/>
    <n v="88"/>
    <x v="1499"/>
    <d v="2017-11-24T00:00:00"/>
    <n v="36"/>
    <b v="1"/>
    <s v="Approved"/>
    <s v="Norco Bicycles"/>
    <s v="Standard"/>
    <s v="medium"/>
    <s v="medium"/>
    <n v="1198.46"/>
    <n v="381.1"/>
    <d v="1998-12-16T00:00:00"/>
    <n v="817.36"/>
    <s v="F"/>
    <n v="26"/>
    <d v="1974-04-13T00:00:00"/>
    <n v="46.257098788685944"/>
    <s v="Recruiter"/>
    <s v="Argiculture"/>
    <s v="Mass Customer"/>
    <s v="N"/>
    <s v="No"/>
    <n v="13"/>
    <m/>
  </r>
  <r>
    <n v="3613"/>
    <n v="32"/>
    <x v="1500"/>
    <d v="2017-11-24T00:00:00"/>
    <n v="36"/>
    <b v="0"/>
    <s v="Approved"/>
    <s v="Giant Bicycles"/>
    <s v="Standard"/>
    <s v="medium"/>
    <s v="medium"/>
    <n v="642.70000000000005"/>
    <n v="211.37"/>
    <d v="2002-03-22T00:00:00"/>
    <n v="431.33000000000004"/>
    <s v="F"/>
    <n v="88"/>
    <d v="1970-06-06T00:00:00"/>
    <n v="50.111893309233892"/>
    <s v="Marketing Assistant"/>
    <s v="n/a"/>
    <s v="Mass Customer"/>
    <s v="N"/>
    <s v="No"/>
    <n v="17"/>
    <m/>
  </r>
  <r>
    <n v="3651"/>
    <n v="91"/>
    <x v="1501"/>
    <d v="2017-11-24T00:00:00"/>
    <n v="36"/>
    <b v="1"/>
    <s v="Approved"/>
    <s v="Solex"/>
    <s v="Standard"/>
    <s v="medium"/>
    <s v="medium"/>
    <n v="100.35"/>
    <n v="75.260000000000005"/>
    <d v="1999-07-26T00:00:00"/>
    <n v="25.089999999999989"/>
    <s v="F"/>
    <n v="48"/>
    <d v="1975-01-18T00:00:00"/>
    <n v="45.489975501014712"/>
    <s v="Software Engineer III"/>
    <s v="Financial Services"/>
    <s v="Affluent Customer"/>
    <s v="N"/>
    <s v="No"/>
    <n v="13"/>
    <m/>
  </r>
  <r>
    <n v="3741"/>
    <n v="17"/>
    <x v="963"/>
    <d v="2017-11-24T00:00:00"/>
    <n v="36"/>
    <b v="0"/>
    <s v="Approved"/>
    <s v="WeareA2B"/>
    <s v="Touring"/>
    <s v="medium"/>
    <s v="large"/>
    <n v="1362.99"/>
    <n v="57.74"/>
    <d v="2013-06-09T00:00:00"/>
    <n v="1305.25"/>
    <s v="F"/>
    <n v="16"/>
    <d v="1971-08-24T00:00:00"/>
    <n v="48.895454953069503"/>
    <s v="Recruiter"/>
    <s v="n/a"/>
    <s v="High Net Worth"/>
    <s v="N"/>
    <s v="Yes"/>
    <n v="15"/>
    <m/>
  </r>
  <r>
    <n v="3788"/>
    <n v="36"/>
    <x v="1476"/>
    <d v="2017-11-24T00:00:00"/>
    <n v="36"/>
    <b v="1"/>
    <s v="Approved"/>
    <s v="Solex"/>
    <s v="Standard"/>
    <s v="low"/>
    <s v="medium"/>
    <n v="945.04"/>
    <n v="507.58"/>
    <d v="2011-03-16T00:00:00"/>
    <n v="437.46"/>
    <s v="M"/>
    <n v="63"/>
    <d v="1981-10-18T00:00:00"/>
    <n v="38.736550843480465"/>
    <s v="Assistant Media Planner"/>
    <s v="Entertainment"/>
    <s v="Affluent Customer"/>
    <s v="N"/>
    <s v="Yes"/>
    <n v="17"/>
    <m/>
  </r>
  <r>
    <n v="3879"/>
    <n v="79"/>
    <x v="941"/>
    <d v="2017-11-24T00:00:00"/>
    <n v="36"/>
    <b v="1"/>
    <s v="Approved"/>
    <s v="Norco Bicycles"/>
    <s v="Standard"/>
    <s v="medium"/>
    <s v="medium"/>
    <n v="1555.58"/>
    <n v="818.01"/>
    <d v="2003-09-09T00:00:00"/>
    <n v="737.56999999999994"/>
    <s v="F"/>
    <n v="24"/>
    <d v="1964-01-09T00:00:00"/>
    <n v="56.522852213343477"/>
    <s v="Data Coordiator"/>
    <s v="n/a"/>
    <s v="Mass Customer"/>
    <s v="N"/>
    <s v="No"/>
    <n v="14"/>
    <m/>
  </r>
  <r>
    <n v="4403"/>
    <n v="86"/>
    <x v="73"/>
    <d v="2017-11-24T00:00:00"/>
    <n v="36"/>
    <b v="1"/>
    <s v="Approved"/>
    <s v="Norco Bicycles"/>
    <s v="Road"/>
    <s v="high"/>
    <s v="large"/>
    <n v="774.53"/>
    <n v="464.72"/>
    <d v="1994-07-12T00:00:00"/>
    <n v="309.80999999999995"/>
    <s v="M"/>
    <n v="91"/>
    <d v="1968-04-11T00:00:00"/>
    <n v="52.265317966768137"/>
    <s v="Research Assistant III"/>
    <s v="Health"/>
    <s v="High Net Worth"/>
    <s v="N"/>
    <s v="Yes"/>
    <n v="16"/>
    <m/>
  </r>
  <r>
    <n v="4588"/>
    <n v="100"/>
    <x v="1502"/>
    <d v="2017-11-24T00:00:00"/>
    <n v="36"/>
    <b v="1"/>
    <s v="Approved"/>
    <s v="Trek Bicycles"/>
    <s v="Standard"/>
    <s v="medium"/>
    <s v="small"/>
    <n v="1386.84"/>
    <n v="1234.29"/>
    <d v="2003-08-05T00:00:00"/>
    <n v="152.54999999999995"/>
    <s v="F"/>
    <n v="74"/>
    <d v="1954-06-24T00:00:00"/>
    <n v="66.073537144850334"/>
    <s v="Internal Auditor"/>
    <s v="Property"/>
    <s v="High Net Worth"/>
    <s v="N"/>
    <s v="No"/>
    <n v="11"/>
    <m/>
  </r>
  <r>
    <n v="5093"/>
    <n v="0"/>
    <x v="1503"/>
    <d v="2017-11-24T00:00:00"/>
    <n v="36"/>
    <b v="0"/>
    <s v="Approved"/>
    <s v="Norco Bicycles"/>
    <s v="Road"/>
    <s v="medium"/>
    <s v="medium"/>
    <n v="543.39"/>
    <n v="407.54"/>
    <d v="2016-11-22T00:00:00"/>
    <n v="135.84999999999997"/>
    <s v="M"/>
    <n v="53"/>
    <d v="1975-08-10T00:00:00"/>
    <n v="44.931071391425668"/>
    <n v="0"/>
    <s v="Health"/>
    <s v="High Net Worth"/>
    <s v="N"/>
    <s v="No"/>
    <n v="15"/>
    <m/>
  </r>
  <r>
    <n v="5118"/>
    <n v="59"/>
    <x v="1504"/>
    <d v="2017-11-24T00:00:00"/>
    <n v="36"/>
    <b v="1"/>
    <s v="Approved"/>
    <s v="Solex"/>
    <s v="Standard"/>
    <s v="medium"/>
    <s v="large"/>
    <n v="1061.56"/>
    <n v="733.58"/>
    <d v="1993-07-20T00:00:00"/>
    <n v="327.9799999999999"/>
    <s v="F"/>
    <n v="18"/>
    <d v="1971-09-20T00:00:00"/>
    <n v="48.821482350329781"/>
    <s v="Technical Writer"/>
    <s v="Financial Services"/>
    <s v="Mass Customer"/>
    <s v="N"/>
    <s v="No"/>
    <n v="8"/>
    <m/>
  </r>
  <r>
    <n v="5963"/>
    <n v="71"/>
    <x v="1122"/>
    <d v="2017-11-24T00:00:00"/>
    <n v="36"/>
    <b v="0"/>
    <s v="Approved"/>
    <s v="Solex"/>
    <s v="Standard"/>
    <s v="high"/>
    <s v="large"/>
    <n v="1842.92"/>
    <n v="1105.75"/>
    <d v="1995-10-24T00:00:00"/>
    <n v="737.17000000000007"/>
    <s v="F"/>
    <n v="50"/>
    <d v="1984-08-31T00:00:00"/>
    <n v="35.865317966768139"/>
    <n v="0"/>
    <s v="Retail"/>
    <s v="Affluent Customer"/>
    <s v="N"/>
    <s v="No"/>
    <n v="16"/>
    <m/>
  </r>
  <r>
    <n v="6371"/>
    <n v="25"/>
    <x v="1505"/>
    <d v="2017-11-24T00:00:00"/>
    <n v="36"/>
    <b v="0"/>
    <s v="Approved"/>
    <s v="Giant Bicycles"/>
    <s v="Road"/>
    <s v="medium"/>
    <s v="medium"/>
    <n v="1538.99"/>
    <n v="829.65"/>
    <d v="2016-02-04T00:00:00"/>
    <n v="709.34"/>
    <s v="F"/>
    <n v="32"/>
    <d v="2000-11-06T00:00:00"/>
    <n v="19.670797418822932"/>
    <s v="Computer Systems Analyst II"/>
    <s v="Health"/>
    <s v="Mass Customer"/>
    <s v="N"/>
    <s v="No"/>
    <n v="1"/>
    <m/>
  </r>
  <r>
    <n v="7262"/>
    <n v="45"/>
    <x v="455"/>
    <d v="2017-11-24T00:00:00"/>
    <n v="36"/>
    <b v="0"/>
    <s v="Approved"/>
    <s v="Solex"/>
    <s v="Standard"/>
    <s v="medium"/>
    <s v="medium"/>
    <n v="441.49"/>
    <n v="84.99"/>
    <d v="2003-02-16T00:00:00"/>
    <n v="356.5"/>
    <s v="M"/>
    <n v="69"/>
    <d v="1955-02-24T00:00:00"/>
    <n v="65.402304268137996"/>
    <s v="Senior Financial Analyst"/>
    <s v="Financial Services"/>
    <s v="Affluent Customer"/>
    <s v="N"/>
    <s v="Yes"/>
    <n v="17"/>
    <m/>
  </r>
  <r>
    <n v="8529"/>
    <n v="9"/>
    <x v="263"/>
    <d v="2017-11-24T00:00:00"/>
    <n v="36"/>
    <b v="0"/>
    <s v="Approved"/>
    <s v="OHM Cycles"/>
    <s v="Road"/>
    <s v="medium"/>
    <s v="medium"/>
    <n v="742.54"/>
    <n v="667.4"/>
    <d v="1996-11-09T00:00:00"/>
    <n v="75.139999999999986"/>
    <s v="F"/>
    <n v="53"/>
    <d v="1962-03-17T00:00:00"/>
    <n v="58.33929056950786"/>
    <s v="Mechanical Systems Engineer"/>
    <s v="Property"/>
    <s v="Mass Customer"/>
    <s v="N"/>
    <s v="Yes"/>
    <n v="19"/>
    <m/>
  </r>
  <r>
    <n v="8744"/>
    <n v="0"/>
    <x v="1506"/>
    <d v="2017-11-24T00:00:00"/>
    <n v="36"/>
    <b v="0"/>
    <s v="Approved"/>
    <s v="Solex"/>
    <s v="Standard"/>
    <s v="medium"/>
    <s v="medium"/>
    <n v="71.489999999999995"/>
    <n v="53.62"/>
    <d v="2011-08-29T00:00:00"/>
    <n v="17.869999999999997"/>
    <s v="M"/>
    <n v="86"/>
    <d v="1976-04-01T00:00:00"/>
    <n v="44.287235774987316"/>
    <s v="Automation Specialist III"/>
    <s v="Manufacturing"/>
    <s v="High Net Worth"/>
    <s v="N"/>
    <s v="Yes"/>
    <n v="17"/>
    <m/>
  </r>
  <r>
    <n v="1981"/>
    <n v="49"/>
    <x v="529"/>
    <d v="2017-03-19T00:00:00"/>
    <m/>
    <m/>
    <s v="Approved"/>
    <s v="Trek Bicycles"/>
    <s v="Road"/>
    <s v="medium"/>
    <s v="medium"/>
    <n v="533.51"/>
    <n v="400.13"/>
    <n v="37220"/>
    <m/>
    <m/>
    <m/>
    <m/>
    <m/>
    <m/>
    <m/>
    <m/>
    <m/>
    <m/>
    <m/>
    <m/>
  </r>
  <r>
    <n v="9118"/>
    <n v="43"/>
    <x v="1393"/>
    <d v="2017-11-24T00:00:00"/>
    <n v="36"/>
    <b v="1"/>
    <s v="Approved"/>
    <s v="Solex"/>
    <s v="Standard"/>
    <s v="medium"/>
    <s v="medium"/>
    <n v="1151.96"/>
    <n v="649.49"/>
    <d v="1999-12-04T00:00:00"/>
    <n v="502.47"/>
    <s v="F"/>
    <n v="69"/>
    <d v="1989-07-19T00:00:00"/>
    <n v="30.980386459918822"/>
    <s v="Account Executive"/>
    <s v="Retail"/>
    <s v="Affluent Customer"/>
    <s v="N"/>
    <s v="No"/>
    <n v="18"/>
    <m/>
  </r>
  <r>
    <n v="9459"/>
    <n v="22"/>
    <x v="305"/>
    <d v="2017-11-24T00:00:00"/>
    <n v="36"/>
    <b v="1"/>
    <s v="Approved"/>
    <s v="WeareA2B"/>
    <s v="Standard"/>
    <s v="medium"/>
    <s v="medium"/>
    <n v="60.34"/>
    <n v="45.26"/>
    <d v="1993-10-02T00:00:00"/>
    <n v="15.080000000000005"/>
    <s v="F"/>
    <n v="37"/>
    <d v="1955-08-23T00:00:00"/>
    <n v="64.909153583206489"/>
    <s v="Chief Design Engineer"/>
    <s v="Financial Services"/>
    <s v="Mass Customer"/>
    <s v="N"/>
    <s v="Yes"/>
    <n v="6"/>
    <m/>
  </r>
  <r>
    <n v="9728"/>
    <n v="78"/>
    <x v="1507"/>
    <d v="2017-11-24T00:00:00"/>
    <n v="36"/>
    <b v="0"/>
    <s v="Approved"/>
    <s v="Giant Bicycles"/>
    <s v="Standard"/>
    <s v="medium"/>
    <s v="large"/>
    <n v="1765.3"/>
    <n v="709.48"/>
    <d v="2004-07-25T00:00:00"/>
    <n v="1055.82"/>
    <s v="F"/>
    <n v="99"/>
    <d v="1958-12-19T00:00:00"/>
    <n v="61.58312618594622"/>
    <s v="Product Engineer"/>
    <s v="Retail"/>
    <s v="Mass Customer"/>
    <s v="N"/>
    <s v="No"/>
    <n v="17"/>
    <m/>
  </r>
  <r>
    <n v="10474"/>
    <n v="45"/>
    <x v="1508"/>
    <d v="2017-11-24T00:00:00"/>
    <n v="36"/>
    <b v="1"/>
    <s v="Approved"/>
    <s v="Solex"/>
    <s v="Standard"/>
    <s v="medium"/>
    <s v="medium"/>
    <n v="441.49"/>
    <n v="84.99"/>
    <d v="1993-04-12T00:00:00"/>
    <n v="356.5"/>
    <s v="F"/>
    <n v="98"/>
    <d v="1971-07-05T00:00:00"/>
    <n v="49.03244125443937"/>
    <n v="0"/>
    <s v="Health"/>
    <s v="Mass Customer"/>
    <s v="N"/>
    <s v="No"/>
    <n v="7"/>
    <m/>
  </r>
  <r>
    <n v="11390"/>
    <n v="0"/>
    <x v="1097"/>
    <d v="2017-11-24T00:00:00"/>
    <n v="36"/>
    <b v="1"/>
    <s v="Approved"/>
    <s v="Solex"/>
    <s v="Standard"/>
    <s v="medium"/>
    <s v="medium"/>
    <n v="478.16"/>
    <n v="298.72000000000003"/>
    <d v="2015-05-21T00:00:00"/>
    <n v="179.44"/>
    <s v="F"/>
    <n v="26"/>
    <d v="1977-06-30T00:00:00"/>
    <n v="43.040660432521562"/>
    <s v="Software Test Engineer III"/>
    <s v="Manufacturing"/>
    <s v="High Net Worth"/>
    <s v="N"/>
    <s v="Yes"/>
    <n v="11"/>
    <m/>
  </r>
  <r>
    <n v="11714"/>
    <n v="47"/>
    <x v="1509"/>
    <d v="2017-11-24T00:00:00"/>
    <n v="36"/>
    <b v="0"/>
    <s v="Approved"/>
    <s v="Trek Bicycles"/>
    <s v="Road"/>
    <s v="low"/>
    <s v="small"/>
    <n v="1720.7"/>
    <n v="1531.42"/>
    <d v="2006-10-01T00:00:00"/>
    <n v="189.27999999999997"/>
    <s v="M"/>
    <n v="63"/>
    <d v="1994-01-26T00:00:00"/>
    <n v="26.454359062658547"/>
    <s v="VP Quality Control"/>
    <s v="n/a"/>
    <s v="Affluent Customer"/>
    <s v="N"/>
    <s v="No"/>
    <n v="1"/>
    <m/>
  </r>
  <r>
    <n v="1988"/>
    <n v="83"/>
    <x v="1510"/>
    <d v="2017-07-09T00:00:00"/>
    <m/>
    <m/>
    <s v="Approved"/>
    <s v="Solex"/>
    <s v="Touring"/>
    <s v="medium"/>
    <s v="large"/>
    <n v="2083.94"/>
    <n v="675.03"/>
    <n v="41533"/>
    <m/>
    <m/>
    <m/>
    <m/>
    <m/>
    <m/>
    <m/>
    <m/>
    <m/>
    <m/>
    <m/>
    <m/>
  </r>
  <r>
    <n v="12446"/>
    <n v="25"/>
    <x v="1511"/>
    <d v="2017-11-24T00:00:00"/>
    <n v="36"/>
    <b v="0"/>
    <s v="Approved"/>
    <s v="Giant Bicycles"/>
    <s v="Road"/>
    <s v="medium"/>
    <s v="medium"/>
    <n v="1538.99"/>
    <n v="829.65"/>
    <d v="2002-03-22T00:00:00"/>
    <n v="709.34"/>
    <s v="M"/>
    <n v="13"/>
    <d v="1960-11-26T00:00:00"/>
    <n v="59.643400158548957"/>
    <n v="0"/>
    <s v="n/a"/>
    <s v="Mass Customer"/>
    <s v="N"/>
    <s v="Yes"/>
    <n v="5"/>
    <m/>
  </r>
  <r>
    <n v="1990"/>
    <n v="40"/>
    <x v="1512"/>
    <d v="2017-06-01T00:00:00"/>
    <m/>
    <b v="0"/>
    <s v="Cancelled"/>
    <s v="OHM Cycles"/>
    <s v="Standard"/>
    <s v="high"/>
    <s v="medium"/>
    <n v="1458.17"/>
    <n v="874.9"/>
    <n v="38750"/>
    <m/>
    <m/>
    <m/>
    <m/>
    <m/>
    <m/>
    <m/>
    <m/>
    <m/>
    <m/>
    <m/>
    <m/>
  </r>
  <r>
    <n v="13006"/>
    <n v="21"/>
    <x v="1513"/>
    <d v="2017-11-24T00:00:00"/>
    <n v="36"/>
    <b v="1"/>
    <s v="Approved"/>
    <s v="WeareA2B"/>
    <s v="Touring"/>
    <s v="medium"/>
    <s v="medium"/>
    <n v="1466.68"/>
    <n v="363.25"/>
    <d v="1994-09-09T00:00:00"/>
    <n v="1103.43"/>
    <s v="F"/>
    <n v="44"/>
    <d v="1963-08-22T00:00:00"/>
    <n v="56.906413857179096"/>
    <s v="Cost Accountant"/>
    <s v="Financial Services"/>
    <s v="High Net Worth"/>
    <s v="N"/>
    <s v="Yes"/>
    <n v="7"/>
    <m/>
  </r>
  <r>
    <n v="13488"/>
    <n v="16"/>
    <x v="368"/>
    <d v="2017-11-24T00:00:00"/>
    <n v="36"/>
    <b v="0"/>
    <s v="Approved"/>
    <s v="Norco Bicycles"/>
    <s v="Standard"/>
    <s v="high"/>
    <s v="small"/>
    <n v="1661.92"/>
    <n v="1479.11"/>
    <d v="1996-04-05T00:00:00"/>
    <n v="182.81000000000017"/>
    <s v="F"/>
    <n v="29"/>
    <d v="1959-07-08T00:00:00"/>
    <n v="61.03244125443937"/>
    <s v="Director of Sales"/>
    <s v="Financial Services"/>
    <s v="Affluent Customer"/>
    <s v="N"/>
    <s v="Yes"/>
    <n v="12"/>
    <m/>
  </r>
  <r>
    <n v="14337"/>
    <n v="53"/>
    <x v="1514"/>
    <d v="2017-11-24T00:00:00"/>
    <n v="36"/>
    <b v="1"/>
    <s v="Approved"/>
    <s v="OHM Cycles"/>
    <s v="Standard"/>
    <s v="medium"/>
    <s v="medium"/>
    <n v="795.34"/>
    <n v="101.58"/>
    <d v="2015-06-17T00:00:00"/>
    <n v="693.76"/>
    <s v="M"/>
    <n v="46"/>
    <d v="1967-02-19T00:00:00"/>
    <n v="53.407783720192796"/>
    <s v="Sales Representative"/>
    <s v="Retail"/>
    <s v="Affluent Customer"/>
    <s v="N"/>
    <s v="Yes"/>
    <n v="10"/>
    <m/>
  </r>
  <r>
    <n v="14554"/>
    <n v="54"/>
    <x v="1515"/>
    <d v="2017-11-24T00:00:00"/>
    <n v="36"/>
    <b v="1"/>
    <s v="Approved"/>
    <s v="WeareA2B"/>
    <s v="Standard"/>
    <s v="medium"/>
    <s v="medium"/>
    <n v="1292.8399999999999"/>
    <n v="13.44"/>
    <d v="2015-06-17T00:00:00"/>
    <n v="1279.3999999999999"/>
    <s v="F"/>
    <n v="76"/>
    <d v="1971-10-22T00:00:00"/>
    <n v="48.733811117453065"/>
    <s v="Statistician II"/>
    <s v="n/a"/>
    <s v="Mass Customer"/>
    <s v="N"/>
    <s v="Yes"/>
    <n v="13"/>
    <m/>
  </r>
  <r>
    <n v="14700"/>
    <n v="70"/>
    <x v="1516"/>
    <d v="2017-11-24T00:00:00"/>
    <n v="36"/>
    <b v="0"/>
    <s v="Approved"/>
    <s v="Trek Bicycles"/>
    <s v="Standard"/>
    <s v="high"/>
    <s v="medium"/>
    <n v="495.72"/>
    <n v="297.43"/>
    <d v="2015-04-11T00:00:00"/>
    <n v="198.29000000000002"/>
    <s v="F"/>
    <n v="18"/>
    <d v="1991-06-18T00:00:00"/>
    <n v="29.065317966768138"/>
    <s v="Recruiter"/>
    <s v="n/a"/>
    <s v="Affluent Customer"/>
    <s v="N"/>
    <s v="No"/>
    <n v="8"/>
    <m/>
  </r>
  <r>
    <n v="15574"/>
    <n v="90"/>
    <x v="1460"/>
    <d v="2017-11-24T00:00:00"/>
    <n v="36"/>
    <b v="0"/>
    <s v="Approved"/>
    <s v="Solex"/>
    <s v="Standard"/>
    <s v="low"/>
    <s v="medium"/>
    <n v="945.04"/>
    <n v="507.58"/>
    <d v="1995-12-19T00:00:00"/>
    <n v="437.46"/>
    <s v="F"/>
    <n v="84"/>
    <d v="1994-05-11T00:00:00"/>
    <n v="26.166687829781836"/>
    <s v="Staff Scientist"/>
    <s v="Financial Services"/>
    <s v="High Net Worth"/>
    <s v="N"/>
    <s v="No"/>
    <n v="3"/>
    <m/>
  </r>
  <r>
    <n v="17050"/>
    <n v="2"/>
    <x v="606"/>
    <d v="2017-11-24T00:00:00"/>
    <n v="36"/>
    <b v="1"/>
    <s v="Approved"/>
    <s v="Solex"/>
    <s v="Standard"/>
    <s v="medium"/>
    <s v="medium"/>
    <n v="71.489999999999995"/>
    <n v="53.62"/>
    <d v="2012-12-02T00:00:00"/>
    <n v="17.869999999999997"/>
    <s v="M"/>
    <n v="72"/>
    <d v="1968-06-21T00:00:00"/>
    <n v="52.070797418822927"/>
    <s v="VP Product Management"/>
    <s v="Financial Services"/>
    <s v="Mass Customer"/>
    <s v="N"/>
    <s v="No"/>
    <n v="5"/>
    <m/>
  </r>
  <r>
    <n v="17131"/>
    <n v="95"/>
    <x v="1517"/>
    <d v="2017-11-24T00:00:00"/>
    <n v="36"/>
    <b v="0"/>
    <s v="Approved"/>
    <s v="Giant Bicycles"/>
    <s v="Standard"/>
    <s v="medium"/>
    <s v="large"/>
    <n v="569.55999999999995"/>
    <n v="528.42999999999995"/>
    <d v="1991-05-06T00:00:00"/>
    <n v="41.129999999999995"/>
    <s v="F"/>
    <n v="82"/>
    <d v="1964-02-11T00:00:00"/>
    <n v="56.432441254439368"/>
    <n v="0"/>
    <s v="Manufacturing"/>
    <s v="Mass Customer"/>
    <s v="N"/>
    <s v="Yes"/>
    <n v="6"/>
    <m/>
  </r>
  <r>
    <n v="17387"/>
    <n v="72"/>
    <x v="1518"/>
    <d v="2017-11-24T00:00:00"/>
    <n v="36"/>
    <b v="1"/>
    <s v="Approved"/>
    <s v="Norco Bicycles"/>
    <s v="Standard"/>
    <s v="medium"/>
    <s v="medium"/>
    <n v="360.4"/>
    <n v="270.3"/>
    <d v="2000-05-22T00:00:00"/>
    <n v="90.099999999999966"/>
    <s v="F"/>
    <n v="75"/>
    <d v="1974-08-24T00:00:00"/>
    <n v="45.89271522704211"/>
    <s v="Geological Engineer"/>
    <s v="Manufacturing"/>
    <s v="Mass Customer"/>
    <s v="N"/>
    <s v="Yes"/>
    <n v="21"/>
    <m/>
  </r>
  <r>
    <n v="17599"/>
    <n v="75"/>
    <x v="1519"/>
    <d v="2017-11-24T00:00:00"/>
    <n v="36"/>
    <b v="1"/>
    <s v="Approved"/>
    <s v="Giant Bicycles"/>
    <s v="Touring"/>
    <s v="medium"/>
    <s v="large"/>
    <n v="1873.97"/>
    <n v="863.95"/>
    <d v="2006-05-22T00:00:00"/>
    <n v="1010.02"/>
    <s v="F"/>
    <n v="16"/>
    <d v="2002-01-01T00:00:00"/>
    <n v="18.517372761288684"/>
    <s v="Geologist IV"/>
    <s v="Retail"/>
    <s v="Affluent Customer"/>
    <s v="N"/>
    <s v="No"/>
    <n v="1"/>
    <m/>
  </r>
  <r>
    <n v="17613"/>
    <n v="89"/>
    <x v="1520"/>
    <d v="2017-11-24T00:00:00"/>
    <n v="36"/>
    <b v="0"/>
    <s v="Approved"/>
    <s v="WeareA2B"/>
    <s v="Touring"/>
    <s v="medium"/>
    <s v="large"/>
    <n v="1362.99"/>
    <n v="57.74"/>
    <d v="1993-04-20T00:00:00"/>
    <n v="1305.25"/>
    <s v="F"/>
    <n v="48"/>
    <d v="1998-09-09T00:00:00"/>
    <n v="21.83244125443937"/>
    <s v="Quality Control Specialist"/>
    <s v="Manufacturing"/>
    <s v="Mass Customer"/>
    <s v="N"/>
    <s v="No"/>
    <n v="2"/>
    <m/>
  </r>
  <r>
    <n v="18076"/>
    <n v="38"/>
    <x v="1432"/>
    <d v="2017-11-24T00:00:00"/>
    <n v="36"/>
    <b v="0"/>
    <s v="Approved"/>
    <s v="Solex"/>
    <s v="Standard"/>
    <s v="medium"/>
    <s v="medium"/>
    <n v="1577.53"/>
    <n v="826.51"/>
    <d v="2011-03-16T00:00:00"/>
    <n v="751.02"/>
    <s v="M"/>
    <n v="5"/>
    <d v="1979-04-16T00:00:00"/>
    <n v="41.246139884576358"/>
    <s v="Assistant Media Planner"/>
    <s v="Entertainment"/>
    <s v="Mass Customer"/>
    <s v="N"/>
    <s v="No"/>
    <n v="22"/>
    <m/>
  </r>
  <r>
    <n v="19277"/>
    <n v="72"/>
    <x v="1521"/>
    <d v="2017-11-24T00:00:00"/>
    <n v="36"/>
    <b v="0"/>
    <s v="Approved"/>
    <s v="Norco Bicycles"/>
    <s v="Standard"/>
    <s v="medium"/>
    <s v="medium"/>
    <n v="360.4"/>
    <n v="270.3"/>
    <d v="2016-12-06T00:00:00"/>
    <n v="90.099999999999966"/>
    <s v="M"/>
    <n v="15"/>
    <d v="1960-08-20T00:00:00"/>
    <n v="59.911893309233889"/>
    <s v="Desktop Support Technician"/>
    <s v="Manufacturing"/>
    <s v="Mass Customer"/>
    <s v="N"/>
    <s v="No"/>
    <n v="17"/>
    <m/>
  </r>
  <r>
    <n v="240"/>
    <n v="21"/>
    <x v="1522"/>
    <d v="2017-11-23T00:00:00"/>
    <n v="37"/>
    <b v="0"/>
    <s v="Approved"/>
    <s v="Solex"/>
    <s v="Standard"/>
    <s v="medium"/>
    <s v="large"/>
    <n v="1071.23"/>
    <n v="380.74"/>
    <d v="1991-11-10T00:00:00"/>
    <n v="690.49"/>
    <s v="F"/>
    <n v="80"/>
    <d v="1981-02-24T00:00:00"/>
    <n v="39.383126185946217"/>
    <s v="Information Systems Manager"/>
    <s v="Health"/>
    <s v="Mass Customer"/>
    <s v="N"/>
    <s v="Yes"/>
    <n v="12"/>
    <m/>
  </r>
  <r>
    <n v="1371"/>
    <n v="100"/>
    <x v="1523"/>
    <d v="2017-11-23T00:00:00"/>
    <n v="37"/>
    <b v="1"/>
    <s v="Approved"/>
    <s v="Norco Bicycles"/>
    <s v="Road"/>
    <s v="medium"/>
    <s v="medium"/>
    <n v="1036.5899999999999"/>
    <n v="206.35"/>
    <d v="1991-05-06T00:00:00"/>
    <n v="830.2399999999999"/>
    <s v="M"/>
    <n v="14"/>
    <d v="1994-12-28T00:00:00"/>
    <n v="25.533811117453066"/>
    <s v="Human Resources Assistant IV"/>
    <s v="Manufacturing"/>
    <s v="Affluent Customer"/>
    <s v="N"/>
    <s v="No"/>
    <n v="1"/>
    <m/>
  </r>
  <r>
    <n v="1588"/>
    <n v="36"/>
    <x v="572"/>
    <d v="2017-11-23T00:00:00"/>
    <n v="37"/>
    <b v="0"/>
    <s v="Approved"/>
    <s v="Solex"/>
    <s v="Standard"/>
    <s v="low"/>
    <s v="medium"/>
    <n v="1289.8499999999999"/>
    <n v="74.510000000000005"/>
    <d v="2007-12-11T00:00:00"/>
    <n v="1215.3399999999999"/>
    <s v="F"/>
    <n v="26"/>
    <d v="1978-05-19T00:00:00"/>
    <n v="42.155728925672243"/>
    <s v="Professor"/>
    <s v="n/a"/>
    <s v="High Net Worth"/>
    <s v="N"/>
    <s v="No"/>
    <n v="6"/>
    <m/>
  </r>
  <r>
    <n v="1814"/>
    <n v="9"/>
    <x v="1524"/>
    <d v="2017-11-23T00:00:00"/>
    <n v="37"/>
    <b v="0"/>
    <s v="Approved"/>
    <s v="Norco Bicycles"/>
    <s v="Standard"/>
    <s v="medium"/>
    <s v="small"/>
    <n v="1216.1400000000001"/>
    <n v="1082.3599999999999"/>
    <d v="1994-07-12T00:00:00"/>
    <n v="133.7800000000002"/>
    <s v="F"/>
    <n v="60"/>
    <d v="1954-07-17T00:00:00"/>
    <n v="66.010523446220191"/>
    <s v="GIS Technical Architect"/>
    <s v="Argiculture"/>
    <s v="High Net Worth"/>
    <s v="N"/>
    <s v="Yes"/>
    <n v="5"/>
    <m/>
  </r>
  <r>
    <n v="1902"/>
    <n v="58"/>
    <x v="814"/>
    <d v="2017-11-23T00:00:00"/>
    <n v="37"/>
    <b v="0"/>
    <s v="Approved"/>
    <s v="OHM Cycles"/>
    <s v="Standard"/>
    <s v="medium"/>
    <s v="medium"/>
    <n v="912.52"/>
    <n v="141.4"/>
    <d v="2015-05-21T00:00:00"/>
    <n v="771.12"/>
    <s v="M"/>
    <n v="70"/>
    <d v="1977-05-28T00:00:00"/>
    <n v="43.131071391425671"/>
    <s v="Help Desk Operator"/>
    <s v="Manufacturing"/>
    <s v="Affluent Customer"/>
    <s v="N"/>
    <s v="Yes"/>
    <n v="20"/>
    <m/>
  </r>
  <r>
    <n v="2780"/>
    <n v="84"/>
    <x v="1525"/>
    <d v="2017-11-23T00:00:00"/>
    <n v="37"/>
    <b v="0"/>
    <s v="Approved"/>
    <s v="Trek Bicycles"/>
    <s v="Road"/>
    <s v="medium"/>
    <s v="medium"/>
    <n v="290.62"/>
    <n v="215.14"/>
    <d v="2004-12-18T00:00:00"/>
    <n v="75.480000000000018"/>
    <s v="F"/>
    <n v="84"/>
    <d v="1977-03-11T00:00:00"/>
    <n v="43.34477002156266"/>
    <s v="Pharmacist"/>
    <s v="Health"/>
    <s v="Affluent Customer"/>
    <s v="N"/>
    <s v="No"/>
    <n v="13"/>
    <m/>
  </r>
  <r>
    <n v="3998"/>
    <n v="90"/>
    <x v="1526"/>
    <d v="2017-11-23T00:00:00"/>
    <n v="37"/>
    <b v="1"/>
    <s v="Approved"/>
    <s v="Norco Bicycles"/>
    <s v="Standard"/>
    <s v="low"/>
    <s v="medium"/>
    <n v="363.01"/>
    <n v="290.41000000000003"/>
    <d v="2005-05-10T00:00:00"/>
    <n v="72.599999999999966"/>
    <s v="M"/>
    <n v="92"/>
    <d v="1962-04-20T00:00:00"/>
    <n v="58.246139884576358"/>
    <s v="Computer Systems Analyst I"/>
    <s v="n/a"/>
    <s v="Affluent Customer"/>
    <s v="N"/>
    <s v="No"/>
    <n v="10"/>
    <m/>
  </r>
  <r>
    <n v="4023"/>
    <n v="1"/>
    <x v="604"/>
    <d v="2017-11-23T00:00:00"/>
    <n v="37"/>
    <b v="1"/>
    <s v="Approved"/>
    <s v="Giant Bicycles"/>
    <s v="Standard"/>
    <s v="medium"/>
    <s v="medium"/>
    <n v="1403.5"/>
    <n v="954.82"/>
    <d v="2012-09-15T00:00:00"/>
    <n v="448.67999999999995"/>
    <s v="F"/>
    <n v="40"/>
    <d v="1966-12-02T00:00:00"/>
    <n v="53.624222076357178"/>
    <s v="Account Executive"/>
    <s v="Manufacturing"/>
    <s v="Mass Customer"/>
    <s v="N"/>
    <s v="Yes"/>
    <n v="7"/>
    <m/>
  </r>
  <r>
    <n v="4054"/>
    <n v="71"/>
    <x v="1049"/>
    <d v="2017-11-23T00:00:00"/>
    <n v="37"/>
    <b v="0"/>
    <s v="Approved"/>
    <s v="Solex"/>
    <s v="Standard"/>
    <s v="high"/>
    <s v="large"/>
    <n v="1842.92"/>
    <n v="1105.75"/>
    <d v="1995-10-24T00:00:00"/>
    <n v="737.17000000000007"/>
    <s v="F"/>
    <n v="69"/>
    <d v="1996-05-07T00:00:00"/>
    <n v="24.174907007864025"/>
    <s v="Help Desk Technician"/>
    <s v="n/a"/>
    <s v="Mass Customer"/>
    <s v="N"/>
    <s v="No"/>
    <n v="4"/>
    <m/>
  </r>
  <r>
    <n v="4149"/>
    <n v="44"/>
    <x v="1527"/>
    <d v="2017-11-23T00:00:00"/>
    <n v="37"/>
    <b v="1"/>
    <s v="Approved"/>
    <s v="WeareA2B"/>
    <s v="Standard"/>
    <s v="medium"/>
    <s v="medium"/>
    <n v="1769.64"/>
    <n v="108.76"/>
    <d v="2012-04-10T00:00:00"/>
    <n v="1660.88"/>
    <s v="M"/>
    <n v="15"/>
    <d v="1977-08-10T00:00:00"/>
    <n v="42.928331665398275"/>
    <s v="Quality Control Specialist"/>
    <s v="Telecommunications"/>
    <s v="Affluent Customer"/>
    <s v="N"/>
    <s v="Yes"/>
    <n v="19"/>
    <m/>
  </r>
  <r>
    <n v="4919"/>
    <n v="78"/>
    <x v="1528"/>
    <d v="2017-11-23T00:00:00"/>
    <n v="37"/>
    <b v="1"/>
    <s v="Approved"/>
    <s v="Giant Bicycles"/>
    <s v="Standard"/>
    <s v="medium"/>
    <s v="large"/>
    <n v="1765.3"/>
    <n v="709.48"/>
    <d v="1991-07-10T00:00:00"/>
    <n v="1055.82"/>
    <s v="M"/>
    <n v="84"/>
    <d v="1995-06-19T00:00:00"/>
    <n v="25.059838514713341"/>
    <s v="Help Desk Operator"/>
    <s v="Financial Services"/>
    <s v="Mass Customer"/>
    <s v="N"/>
    <s v="Yes"/>
    <n v="1"/>
    <m/>
  </r>
  <r>
    <n v="5640"/>
    <n v="7"/>
    <x v="1529"/>
    <d v="2017-11-23T00:00:00"/>
    <n v="37"/>
    <b v="0"/>
    <s v="Approved"/>
    <s v="Trek Bicycles"/>
    <s v="Road"/>
    <s v="low"/>
    <s v="medium"/>
    <n v="980.37"/>
    <n v="234.43"/>
    <d v="2011-04-16T00:00:00"/>
    <n v="745.94"/>
    <s v="M"/>
    <n v="87"/>
    <d v="1961-04-07T00:00:00"/>
    <n v="59.281756322932523"/>
    <s v="Pharmacist"/>
    <s v="Health"/>
    <s v="Mass Customer"/>
    <s v="N"/>
    <s v="Yes"/>
    <n v="5"/>
    <m/>
  </r>
  <r>
    <n v="5868"/>
    <n v="35"/>
    <x v="1123"/>
    <d v="2017-11-23T00:00:00"/>
    <n v="37"/>
    <b v="0"/>
    <s v="Approved"/>
    <s v="Giant Bicycles"/>
    <s v="Standard"/>
    <s v="medium"/>
    <s v="medium"/>
    <n v="1403.5"/>
    <n v="954.82"/>
    <d v="2011-08-29T00:00:00"/>
    <n v="448.67999999999995"/>
    <s v="M"/>
    <n v="89"/>
    <d v="1972-03-09T00:00:00"/>
    <n v="48.352989199644846"/>
    <s v="Web Developer IV"/>
    <s v="Entertainment"/>
    <s v="High Net Worth"/>
    <s v="N"/>
    <s v="Yes"/>
    <n v="15"/>
    <m/>
  </r>
  <r>
    <n v="6113"/>
    <n v="38"/>
    <x v="1530"/>
    <d v="2017-11-23T00:00:00"/>
    <n v="37"/>
    <b v="0"/>
    <s v="Approved"/>
    <s v="Trek Bicycles"/>
    <s v="Standard"/>
    <s v="medium"/>
    <s v="large"/>
    <n v="2091.4699999999998"/>
    <n v="388.92"/>
    <d v="2014-03-03T00:00:00"/>
    <n v="1702.5499999999997"/>
    <s v="F"/>
    <n v="11"/>
    <d v="1991-05-18T00:00:00"/>
    <n v="29.15024947361745"/>
    <s v="Environmental Specialist"/>
    <s v="n/a"/>
    <s v="High Net Worth"/>
    <s v="N"/>
    <s v="Yes"/>
    <n v="4"/>
    <m/>
  </r>
  <r>
    <n v="6362"/>
    <n v="19"/>
    <x v="195"/>
    <d v="2017-11-23T00:00:00"/>
    <n v="37"/>
    <b v="1"/>
    <s v="Approved"/>
    <s v="OHM Cycles"/>
    <s v="Road"/>
    <s v="high"/>
    <s v="large"/>
    <n v="12.01"/>
    <n v="7.21"/>
    <d v="2016-02-04T00:00:00"/>
    <n v="4.8"/>
    <s v="M"/>
    <n v="58"/>
    <d v="1986-12-20T00:00:00"/>
    <n v="33.561208377727041"/>
    <s v="Help Desk Technician"/>
    <s v="Manufacturing"/>
    <s v="Mass Customer"/>
    <s v="N"/>
    <s v="Yes"/>
    <n v="16"/>
    <m/>
  </r>
  <r>
    <n v="6682"/>
    <n v="6"/>
    <x v="20"/>
    <d v="2017-11-23T00:00:00"/>
    <n v="37"/>
    <b v="0"/>
    <s v="Approved"/>
    <s v="OHM Cycles"/>
    <s v="Standard"/>
    <s v="high"/>
    <s v="medium"/>
    <n v="227.88"/>
    <n v="136.72999999999999"/>
    <d v="2003-02-07T00:00:00"/>
    <n v="91.15"/>
    <s v="F"/>
    <n v="10"/>
    <d v="1998-04-28T00:00:00"/>
    <n v="22.1995645421106"/>
    <s v="Computer Systems Analyst II"/>
    <s v="Property"/>
    <s v="Mass Customer"/>
    <s v="N"/>
    <s v="No"/>
    <n v="2"/>
    <m/>
  </r>
  <r>
    <n v="7196"/>
    <n v="18"/>
    <x v="295"/>
    <d v="2017-11-23T00:00:00"/>
    <n v="37"/>
    <b v="0"/>
    <s v="Approved"/>
    <s v="Solex"/>
    <s v="Standard"/>
    <s v="medium"/>
    <s v="medium"/>
    <n v="575.27"/>
    <n v="431.45"/>
    <d v="2011-05-07T00:00:00"/>
    <n v="143.82"/>
    <s v="M"/>
    <n v="72"/>
    <d v="1976-12-02T00:00:00"/>
    <n v="43.616002898274985"/>
    <s v="Accounting Assistant III"/>
    <s v="Financial Services"/>
    <s v="Mass Customer"/>
    <s v="N"/>
    <s v="Yes"/>
    <n v="21"/>
    <m/>
  </r>
  <r>
    <n v="7637"/>
    <n v="40"/>
    <x v="1531"/>
    <d v="2017-11-23T00:00:00"/>
    <n v="37"/>
    <b v="0"/>
    <s v="Approved"/>
    <s v="OHM Cycles"/>
    <s v="Standard"/>
    <s v="high"/>
    <s v="medium"/>
    <n v="1458.17"/>
    <n v="874.9"/>
    <d v="1993-04-12T00:00:00"/>
    <n v="583.2700000000001"/>
    <s v="F"/>
    <n v="16"/>
    <d v="1971-11-27T00:00:00"/>
    <n v="48.635180980466764"/>
    <s v="Geological Engineer"/>
    <s v="Manufacturing"/>
    <s v="Affluent Customer"/>
    <s v="N"/>
    <s v="Yes"/>
    <n v="19"/>
    <m/>
  </r>
  <r>
    <n v="8119"/>
    <n v="64"/>
    <x v="1532"/>
    <d v="2017-11-23T00:00:00"/>
    <n v="37"/>
    <b v="0"/>
    <s v="Approved"/>
    <s v="Trek Bicycles"/>
    <s v="Standard"/>
    <s v="medium"/>
    <s v="large"/>
    <n v="1469.44"/>
    <n v="596.54999999999995"/>
    <d v="2012-05-18T00:00:00"/>
    <n v="872.8900000000001"/>
    <s v="M"/>
    <n v="49"/>
    <d v="1971-12-05T00:00:00"/>
    <n v="48.613263172247585"/>
    <s v="Statistician III"/>
    <s v="Health"/>
    <s v="Mass Customer"/>
    <s v="N"/>
    <s v="No"/>
    <n v="11"/>
    <m/>
  </r>
  <r>
    <n v="8172"/>
    <n v="17"/>
    <x v="1533"/>
    <d v="2017-11-23T00:00:00"/>
    <n v="37"/>
    <b v="1"/>
    <s v="Approved"/>
    <s v="Solex"/>
    <s v="Standard"/>
    <s v="high"/>
    <s v="medium"/>
    <n v="1024.6600000000001"/>
    <n v="614.79999999999995"/>
    <d v="1996-11-09T00:00:00"/>
    <n v="409.86000000000013"/>
    <s v="U"/>
    <n v="95"/>
    <d v="1899-12-30T00:00:00"/>
    <n v="0"/>
    <s v="Software Test Engineer IV"/>
    <s v="IT"/>
    <s v="Mass Customer"/>
    <s v="N"/>
    <s v="No"/>
    <n v="0"/>
    <m/>
  </r>
  <r>
    <n v="8219"/>
    <n v="65"/>
    <x v="779"/>
    <d v="2017-11-23T00:00:00"/>
    <n v="37"/>
    <b v="0"/>
    <s v="Approved"/>
    <s v="WeareA2B"/>
    <s v="Standard"/>
    <s v="medium"/>
    <s v="medium"/>
    <n v="1807.45"/>
    <n v="778.69"/>
    <d v="2010-08-20T00:00:00"/>
    <n v="1028.76"/>
    <s v="F"/>
    <n v="1"/>
    <d v="1979-08-14T00:00:00"/>
    <n v="40.917372761288682"/>
    <s v="Research Associate"/>
    <s v="Financial Services"/>
    <s v="Mass Customer"/>
    <s v="N"/>
    <s v="Yes"/>
    <n v="9"/>
    <m/>
  </r>
  <r>
    <n v="9367"/>
    <n v="36"/>
    <x v="1534"/>
    <d v="2017-11-23T00:00:00"/>
    <n v="37"/>
    <b v="1"/>
    <s v="Approved"/>
    <s v="Solex"/>
    <s v="Standard"/>
    <s v="low"/>
    <s v="medium"/>
    <n v="945.04"/>
    <n v="507.58"/>
    <d v="2011-03-16T00:00:00"/>
    <n v="437.46"/>
    <s v="M"/>
    <n v="60"/>
    <d v="1958-12-18T00:00:00"/>
    <n v="61.585865911973613"/>
    <s v="Graphic Designer"/>
    <s v="Retail"/>
    <s v="Mass Customer"/>
    <s v="N"/>
    <s v="Yes"/>
    <n v="5"/>
    <m/>
  </r>
  <r>
    <n v="9491"/>
    <n v="47"/>
    <x v="1535"/>
    <d v="2017-11-23T00:00:00"/>
    <n v="37"/>
    <b v="0"/>
    <s v="Approved"/>
    <s v="Trek Bicycles"/>
    <s v="Road"/>
    <s v="low"/>
    <s v="small"/>
    <n v="1720.7"/>
    <n v="1531.42"/>
    <d v="2012-06-04T00:00:00"/>
    <n v="189.27999999999997"/>
    <s v="M"/>
    <n v="30"/>
    <d v="1973-09-17T00:00:00"/>
    <n v="46.826961802384574"/>
    <s v="Engineer I"/>
    <s v="Manufacturing"/>
    <s v="Affluent Customer"/>
    <s v="N"/>
    <s v="Yes"/>
    <n v="11"/>
    <m/>
  </r>
  <r>
    <n v="9962"/>
    <n v="64"/>
    <x v="1122"/>
    <d v="2017-11-23T00:00:00"/>
    <n v="37"/>
    <b v="0"/>
    <s v="Approved"/>
    <s v="Trek Bicycles"/>
    <s v="Standard"/>
    <s v="medium"/>
    <s v="large"/>
    <n v="1469.44"/>
    <n v="596.54999999999995"/>
    <d v="2012-05-18T00:00:00"/>
    <n v="872.8900000000001"/>
    <s v="F"/>
    <n v="50"/>
    <d v="1984-08-31T00:00:00"/>
    <n v="35.865317966768139"/>
    <n v="0"/>
    <s v="Retail"/>
    <s v="Affluent Customer"/>
    <s v="N"/>
    <s v="No"/>
    <n v="16"/>
    <m/>
  </r>
  <r>
    <n v="10005"/>
    <n v="99"/>
    <x v="1038"/>
    <d v="2017-11-23T00:00:00"/>
    <n v="37"/>
    <b v="1"/>
    <s v="Approved"/>
    <s v="OHM Cycles"/>
    <s v="Standard"/>
    <s v="medium"/>
    <s v="medium"/>
    <n v="1227.3399999999999"/>
    <n v="770.89"/>
    <d v="1994-08-10T00:00:00"/>
    <n v="456.44999999999993"/>
    <s v="M"/>
    <n v="83"/>
    <d v="1990-02-12T00:00:00"/>
    <n v="30.410523446220189"/>
    <s v="Nuclear Power Engineer"/>
    <s v="Manufacturing"/>
    <s v="Affluent Customer"/>
    <s v="N"/>
    <s v="Yes"/>
    <n v="10"/>
    <m/>
  </r>
  <r>
    <n v="10201"/>
    <n v="0"/>
    <x v="191"/>
    <d v="2017-11-23T00:00:00"/>
    <n v="37"/>
    <b v="0"/>
    <s v="Approved"/>
    <s v="Trek Bicycles"/>
    <s v="Standard"/>
    <s v="medium"/>
    <s v="medium"/>
    <n v="499.53"/>
    <n v="388.72"/>
    <d v="1991-08-05T00:00:00"/>
    <n v="110.80999999999995"/>
    <s v="M"/>
    <n v="61"/>
    <d v="1965-08-27T00:00:00"/>
    <n v="54.88997550101471"/>
    <s v="Design Engineer"/>
    <s v="Health"/>
    <s v="High Net Worth"/>
    <s v="N"/>
    <s v="Yes"/>
    <n v="19"/>
    <m/>
  </r>
  <r>
    <n v="10215"/>
    <n v="50"/>
    <x v="1536"/>
    <d v="2017-11-23T00:00:00"/>
    <n v="37"/>
    <b v="0"/>
    <s v="Approved"/>
    <s v="WeareA2B"/>
    <s v="Standard"/>
    <s v="medium"/>
    <s v="small"/>
    <n v="175.89"/>
    <n v="131.91999999999999"/>
    <d v="2003-07-21T00:00:00"/>
    <n v="43.97"/>
    <s v="F"/>
    <n v="7"/>
    <d v="1975-04-29T00:00:00"/>
    <n v="45.213263172247586"/>
    <s v="Administrative Officer"/>
    <s v="Financial Services"/>
    <s v="Mass Customer"/>
    <s v="N"/>
    <s v="Yes"/>
    <n v="16"/>
    <m/>
  </r>
  <r>
    <n v="10593"/>
    <n v="77"/>
    <x v="1324"/>
    <d v="2017-11-23T00:00:00"/>
    <n v="37"/>
    <b v="1"/>
    <s v="Approved"/>
    <s v="WeareA2B"/>
    <s v="Standard"/>
    <s v="medium"/>
    <s v="medium"/>
    <n v="1769.64"/>
    <n v="108.76"/>
    <d v="2012-04-10T00:00:00"/>
    <n v="1660.88"/>
    <s v="M"/>
    <n v="24"/>
    <d v="1977-01-30T00:00:00"/>
    <n v="43.454359062658547"/>
    <s v="VP Quality Control"/>
    <s v="Manufacturing"/>
    <s v="High Net Worth"/>
    <s v="N"/>
    <s v="Yes"/>
    <n v="13"/>
    <m/>
  </r>
  <r>
    <n v="10856"/>
    <n v="87"/>
    <x v="1537"/>
    <d v="2017-11-23T00:00:00"/>
    <n v="37"/>
    <b v="1"/>
    <s v="Approved"/>
    <s v="Giant Bicycles"/>
    <s v="Standard"/>
    <s v="high"/>
    <s v="medium"/>
    <n v="1179"/>
    <n v="707.4"/>
    <d v="1997-08-25T00:00:00"/>
    <n v="471.6"/>
    <s v="M"/>
    <n v="20"/>
    <d v="1954-10-06T00:00:00"/>
    <n v="65.788605638001016"/>
    <s v="Software Consultant"/>
    <s v="Entertainment"/>
    <s v="Mass Customer"/>
    <s v="N"/>
    <s v="No"/>
    <n v="7"/>
    <m/>
  </r>
  <r>
    <n v="10961"/>
    <n v="33"/>
    <x v="926"/>
    <d v="2017-11-23T00:00:00"/>
    <n v="37"/>
    <b v="1"/>
    <s v="Approved"/>
    <s v="Giant Bicycles"/>
    <s v="Standard"/>
    <s v="medium"/>
    <s v="small"/>
    <n v="1311.44"/>
    <n v="1167.18"/>
    <d v="1992-10-11T00:00:00"/>
    <n v="144.26"/>
    <s v="M"/>
    <n v="25"/>
    <d v="1956-01-18T00:00:00"/>
    <n v="64.503674131151698"/>
    <s v="Senior Financial Analyst"/>
    <s v="Financial Services"/>
    <s v="Mass Customer"/>
    <s v="N"/>
    <s v="No"/>
    <n v="10"/>
    <m/>
  </r>
  <r>
    <n v="11090"/>
    <n v="61"/>
    <x v="1538"/>
    <d v="2017-11-23T00:00:00"/>
    <n v="37"/>
    <b v="1"/>
    <s v="Approved"/>
    <s v="OHM Cycles"/>
    <s v="Standard"/>
    <s v="low"/>
    <s v="medium"/>
    <n v="71.16"/>
    <n v="56.93"/>
    <d v="1993-06-23T00:00:00"/>
    <n v="14.229999999999997"/>
    <s v="M"/>
    <n v="68"/>
    <d v="1968-01-28T00:00:00"/>
    <n v="52.468057692795533"/>
    <s v="Graphic Designer"/>
    <s v="Financial Services"/>
    <s v="Affluent Customer"/>
    <s v="N"/>
    <s v="Yes"/>
    <n v="19"/>
    <m/>
  </r>
  <r>
    <n v="11384"/>
    <n v="91"/>
    <x v="1539"/>
    <d v="2017-11-23T00:00:00"/>
    <n v="37"/>
    <b v="1"/>
    <s v="Approved"/>
    <s v="Solex"/>
    <s v="Standard"/>
    <s v="medium"/>
    <s v="medium"/>
    <n v="100.35"/>
    <n v="75.260000000000005"/>
    <d v="1999-07-26T00:00:00"/>
    <n v="25.089999999999989"/>
    <s v="M"/>
    <n v="1"/>
    <d v="1958-05-21T00:00:00"/>
    <n v="62.163948103754436"/>
    <s v="Analyst Programmer"/>
    <s v="n/a"/>
    <s v="Mass Customer"/>
    <s v="N"/>
    <s v="No"/>
    <n v="8"/>
    <m/>
  </r>
  <r>
    <n v="11452"/>
    <n v="43"/>
    <x v="683"/>
    <d v="2017-11-23T00:00:00"/>
    <n v="37"/>
    <b v="0"/>
    <s v="Approved"/>
    <s v="Solex"/>
    <s v="Standard"/>
    <s v="medium"/>
    <s v="medium"/>
    <n v="1151.96"/>
    <n v="649.49"/>
    <d v="2007-12-11T00:00:00"/>
    <n v="502.47"/>
    <s v="M"/>
    <n v="74"/>
    <d v="1968-07-26T00:00:00"/>
    <n v="51.974907007864026"/>
    <s v="Help Desk Operator"/>
    <s v="n/a"/>
    <s v="Mass Customer"/>
    <s v="N"/>
    <s v="Yes"/>
    <n v="9"/>
    <m/>
  </r>
  <r>
    <n v="11682"/>
    <n v="23"/>
    <x v="1540"/>
    <d v="2017-11-23T00:00:00"/>
    <n v="37"/>
    <b v="0"/>
    <s v="Approved"/>
    <s v="Norco Bicycles"/>
    <s v="Standard"/>
    <s v="medium"/>
    <s v="medium"/>
    <n v="1198.46"/>
    <n v="381.1"/>
    <d v="1998-12-16T00:00:00"/>
    <n v="817.36"/>
    <s v="F"/>
    <n v="25"/>
    <d v="1989-11-09T00:00:00"/>
    <n v="30.670797418822932"/>
    <s v="Professor"/>
    <s v="Financial Services"/>
    <s v="High Net Worth"/>
    <s v="N"/>
    <s v="No"/>
    <n v="4"/>
    <m/>
  </r>
  <r>
    <n v="11729"/>
    <n v="54"/>
    <x v="1541"/>
    <d v="2017-11-23T00:00:00"/>
    <n v="37"/>
    <b v="1"/>
    <s v="Approved"/>
    <s v="WeareA2B"/>
    <s v="Standard"/>
    <s v="medium"/>
    <s v="medium"/>
    <n v="1292.8399999999999"/>
    <n v="13.44"/>
    <d v="1997-10-04T00:00:00"/>
    <n v="1279.3999999999999"/>
    <s v="F"/>
    <n v="70"/>
    <d v="1995-02-03T00:00:00"/>
    <n v="25.432441254439368"/>
    <n v="0"/>
    <s v="Manufacturing"/>
    <s v="Mass Customer"/>
    <s v="N"/>
    <s v="Yes"/>
    <n v="2"/>
    <m/>
  </r>
  <r>
    <n v="12370"/>
    <n v="84"/>
    <x v="1459"/>
    <d v="2017-11-23T00:00:00"/>
    <n v="37"/>
    <b v="1"/>
    <s v="Approved"/>
    <s v="Trek Bicycles"/>
    <s v="Road"/>
    <s v="medium"/>
    <s v="medium"/>
    <n v="290.62"/>
    <n v="215.14"/>
    <d v="2004-08-07T00:00:00"/>
    <n v="75.480000000000018"/>
    <s v="U"/>
    <n v="44"/>
    <d v="1899-12-30T00:00:00"/>
    <n v="0"/>
    <s v="Database Administrator III"/>
    <s v="IT"/>
    <s v="Mass Customer"/>
    <s v="N"/>
    <s v="Yes"/>
    <n v="0"/>
    <m/>
  </r>
  <r>
    <n v="12909"/>
    <n v="0"/>
    <x v="108"/>
    <d v="2017-11-23T00:00:00"/>
    <n v="37"/>
    <b v="1"/>
    <s v="Approved"/>
    <s v="OHM Cycles"/>
    <s v="Road"/>
    <s v="high"/>
    <s v="large"/>
    <n v="12.01"/>
    <n v="7.21"/>
    <d v="1993-05-26T00:00:00"/>
    <n v="4.8"/>
    <s v="M"/>
    <n v="50"/>
    <d v="1979-11-16T00:00:00"/>
    <n v="40.659838514713343"/>
    <s v="Account Coordinator"/>
    <s v="n/a"/>
    <s v="High Net Worth"/>
    <s v="N"/>
    <s v="Yes"/>
    <n v="7"/>
    <m/>
  </r>
  <r>
    <n v="13278"/>
    <n v="93"/>
    <x v="1542"/>
    <d v="2017-11-23T00:00:00"/>
    <n v="37"/>
    <b v="1"/>
    <s v="Approved"/>
    <s v="WeareA2B"/>
    <s v="Standard"/>
    <s v="medium"/>
    <s v="medium"/>
    <n v="1065.03"/>
    <n v="230.09"/>
    <d v="2000-11-03T00:00:00"/>
    <n v="834.93999999999994"/>
    <s v="M"/>
    <n v="95"/>
    <d v="1996-05-10T00:00:00"/>
    <n v="24.166687829781836"/>
    <s v="VP Accounting"/>
    <s v="Financial Services"/>
    <s v="Mass Customer"/>
    <s v="N"/>
    <s v="No"/>
    <n v="2"/>
    <m/>
  </r>
  <r>
    <n v="13866"/>
    <n v="38"/>
    <x v="1543"/>
    <d v="2017-11-23T00:00:00"/>
    <n v="37"/>
    <b v="0"/>
    <s v="Approved"/>
    <s v="Trek Bicycles"/>
    <s v="Standard"/>
    <s v="medium"/>
    <s v="large"/>
    <n v="2091.4699999999998"/>
    <n v="388.92"/>
    <d v="2005-08-09T00:00:00"/>
    <n v="1702.5499999999997"/>
    <s v="F"/>
    <n v="67"/>
    <d v="1979-10-08T00:00:00"/>
    <n v="40.766687829781837"/>
    <s v="Statistician IV"/>
    <s v="Argiculture"/>
    <s v="High Net Worth"/>
    <s v="N"/>
    <s v="Yes"/>
    <n v="12"/>
    <m/>
  </r>
  <r>
    <n v="14971"/>
    <n v="63"/>
    <x v="1544"/>
    <d v="2017-11-23T00:00:00"/>
    <n v="37"/>
    <b v="0"/>
    <s v="Approved"/>
    <s v="Solex"/>
    <s v="Standard"/>
    <s v="medium"/>
    <s v="medium"/>
    <n v="1483.2"/>
    <n v="99.59"/>
    <d v="1998-12-17T00:00:00"/>
    <n v="1383.6100000000001"/>
    <s v="F"/>
    <n v="92"/>
    <d v="1980-09-26T00:00:00"/>
    <n v="39.796824816083202"/>
    <s v="Marketing Assistant"/>
    <s v="n/a"/>
    <s v="Affluent Customer"/>
    <s v="N"/>
    <s v="Yes"/>
    <n v="6"/>
    <m/>
  </r>
  <r>
    <n v="15960"/>
    <n v="15"/>
    <x v="1545"/>
    <d v="2017-11-23T00:00:00"/>
    <n v="37"/>
    <b v="1"/>
    <s v="Approved"/>
    <s v="Norco Bicycles"/>
    <s v="Standard"/>
    <s v="low"/>
    <s v="medium"/>
    <n v="958.74"/>
    <n v="748.9"/>
    <d v="2005-12-07T00:00:00"/>
    <n v="209.84000000000003"/>
    <s v="M"/>
    <n v="77"/>
    <d v="1985-11-10T00:00:00"/>
    <n v="34.670797418822929"/>
    <s v="VP Marketing"/>
    <s v="Financial Services"/>
    <s v="Mass Customer"/>
    <s v="N"/>
    <s v="No"/>
    <n v="20"/>
    <m/>
  </r>
  <r>
    <n v="16257"/>
    <n v="3"/>
    <x v="1125"/>
    <d v="2017-11-23T00:00:00"/>
    <n v="37"/>
    <b v="0"/>
    <s v="Approved"/>
    <s v="Trek Bicycles"/>
    <s v="Standard"/>
    <s v="medium"/>
    <s v="large"/>
    <n v="2091.4699999999998"/>
    <n v="388.92"/>
    <d v="2002-08-31T00:00:00"/>
    <n v="1702.5499999999997"/>
    <s v="F"/>
    <n v="51"/>
    <d v="1959-06-17T00:00:00"/>
    <n v="61.089975501014713"/>
    <s v="Project Manager"/>
    <s v="Manufacturing"/>
    <s v="Mass Customer"/>
    <s v="N"/>
    <s v="No"/>
    <n v="19"/>
    <m/>
  </r>
  <r>
    <n v="17595"/>
    <n v="10"/>
    <x v="29"/>
    <d v="2017-11-23T00:00:00"/>
    <n v="37"/>
    <b v="0"/>
    <s v="Approved"/>
    <s v="Solex"/>
    <s v="Standard"/>
    <s v="medium"/>
    <s v="medium"/>
    <n v="1945.43"/>
    <n v="333.18"/>
    <d v="2006-10-01T00:00:00"/>
    <n v="1612.25"/>
    <s v="M"/>
    <n v="25"/>
    <d v="1985-08-11T00:00:00"/>
    <n v="34.920112487316082"/>
    <s v="Analog Circuit Design manager"/>
    <s v="Financial Services"/>
    <s v="High Net Worth"/>
    <s v="N"/>
    <s v="No"/>
    <n v="11"/>
    <m/>
  </r>
  <r>
    <n v="19190"/>
    <n v="68"/>
    <x v="1546"/>
    <d v="2017-11-23T00:00:00"/>
    <n v="37"/>
    <b v="1"/>
    <s v="Approved"/>
    <s v="OHM Cycles"/>
    <s v="Standard"/>
    <s v="medium"/>
    <s v="medium"/>
    <n v="1636.9"/>
    <n v="44.71"/>
    <d v="2010-08-20T00:00:00"/>
    <n v="1592.19"/>
    <s v="M"/>
    <n v="6"/>
    <d v="1967-07-12T00:00:00"/>
    <n v="53.016002898274984"/>
    <s v="VP Sales"/>
    <s v="IT"/>
    <s v="Affluent Customer"/>
    <s v="N"/>
    <s v="No"/>
    <n v="19"/>
    <m/>
  </r>
  <r>
    <n v="19609"/>
    <n v="28"/>
    <x v="1547"/>
    <d v="2017-11-23T00:00:00"/>
    <n v="37"/>
    <b v="0"/>
    <s v="Approved"/>
    <s v="Solex"/>
    <s v="Road"/>
    <s v="medium"/>
    <s v="small"/>
    <n v="1703.52"/>
    <n v="1516.13"/>
    <d v="2016-07-09T00:00:00"/>
    <n v="187.38999999999987"/>
    <s v="F"/>
    <n v="51"/>
    <d v="1974-05-06T00:00:00"/>
    <n v="46.194085090055808"/>
    <s v="Database Administrator II"/>
    <s v="n/a"/>
    <s v="High Net Worth"/>
    <s v="N"/>
    <s v="Yes"/>
    <n v="11"/>
    <m/>
  </r>
  <r>
    <n v="453"/>
    <n v="9"/>
    <x v="1088"/>
    <d v="2017-11-22T00:00:00"/>
    <n v="38"/>
    <b v="0"/>
    <s v="Approved"/>
    <s v="OHM Cycles"/>
    <s v="Road"/>
    <s v="medium"/>
    <s v="medium"/>
    <n v="742.54"/>
    <n v="667.4"/>
    <d v="1993-06-23T00:00:00"/>
    <n v="75.139999999999986"/>
    <s v="M"/>
    <n v="7"/>
    <d v="1975-08-05T00:00:00"/>
    <n v="44.944770021562654"/>
    <s v="Analog Circuit Design manager"/>
    <s v="Financial Services"/>
    <s v="Mass Customer"/>
    <s v="N"/>
    <s v="Yes"/>
    <n v="4"/>
    <m/>
  </r>
  <r>
    <n v="695"/>
    <n v="78"/>
    <x v="1548"/>
    <d v="2017-11-22T00:00:00"/>
    <n v="38"/>
    <b v="0"/>
    <s v="Approved"/>
    <s v="Giant Bicycles"/>
    <s v="Standard"/>
    <s v="medium"/>
    <s v="large"/>
    <n v="1765.3"/>
    <n v="709.48"/>
    <d v="1991-07-10T00:00:00"/>
    <n v="1055.82"/>
    <s v="M"/>
    <n v="99"/>
    <d v="1980-11-15T00:00:00"/>
    <n v="39.659838514713343"/>
    <s v="Programmer Analyst III"/>
    <s v="Entertainment"/>
    <s v="Affluent Customer"/>
    <s v="N"/>
    <s v="Yes"/>
    <n v="14"/>
    <m/>
  </r>
  <r>
    <n v="1205"/>
    <n v="44"/>
    <x v="630"/>
    <d v="2017-11-22T00:00:00"/>
    <n v="38"/>
    <b v="0"/>
    <s v="Approved"/>
    <s v="WeareA2B"/>
    <s v="Standard"/>
    <s v="medium"/>
    <s v="medium"/>
    <n v="1769.64"/>
    <n v="108.76"/>
    <d v="2011-05-09T00:00:00"/>
    <n v="1660.88"/>
    <s v="F"/>
    <n v="93"/>
    <d v="1997-07-06T00:00:00"/>
    <n v="23.010523446220191"/>
    <s v="Compensation Analyst"/>
    <s v="Financial Services"/>
    <s v="Mass Customer"/>
    <s v="N"/>
    <s v="No"/>
    <n v="2"/>
    <m/>
  </r>
  <r>
    <n v="1723"/>
    <n v="58"/>
    <x v="1549"/>
    <d v="2017-11-22T00:00:00"/>
    <n v="38"/>
    <b v="1"/>
    <s v="Approved"/>
    <s v="OHM Cycles"/>
    <s v="Standard"/>
    <s v="medium"/>
    <s v="medium"/>
    <n v="912.52"/>
    <n v="141.4"/>
    <d v="2015-10-18T00:00:00"/>
    <n v="771.12"/>
    <s v="F"/>
    <n v="24"/>
    <d v="1973-01-16T00:00:00"/>
    <n v="47.495454953069505"/>
    <s v="Graphic Designer"/>
    <s v="n/a"/>
    <s v="Affluent Customer"/>
    <s v="N"/>
    <s v="No"/>
    <n v="9"/>
    <m/>
  </r>
  <r>
    <n v="2161"/>
    <n v="98"/>
    <x v="1285"/>
    <d v="2017-11-22T00:00:00"/>
    <n v="38"/>
    <b v="0"/>
    <s v="Approved"/>
    <s v="Trek Bicycles"/>
    <s v="Standard"/>
    <s v="high"/>
    <s v="medium"/>
    <n v="358.39"/>
    <n v="215.03"/>
    <d v="2004-01-16T00:00:00"/>
    <n v="143.35999999999999"/>
    <s v="F"/>
    <n v="48"/>
    <d v="1985-12-28T00:00:00"/>
    <n v="34.539290569507862"/>
    <s v="Quality Engineer"/>
    <s v="Retail"/>
    <s v="Mass Customer"/>
    <s v="N"/>
    <s v="No"/>
    <n v="6"/>
    <m/>
  </r>
  <r>
    <n v="2192"/>
    <n v="2"/>
    <x v="1550"/>
    <d v="2017-11-22T00:00:00"/>
    <n v="38"/>
    <b v="1"/>
    <s v="Approved"/>
    <s v="Solex"/>
    <s v="Standard"/>
    <s v="medium"/>
    <s v="medium"/>
    <n v="71.489999999999995"/>
    <n v="53.62"/>
    <d v="2004-09-28T00:00:00"/>
    <n v="17.869999999999997"/>
    <s v="F"/>
    <n v="90"/>
    <d v="1987-08-24T00:00:00"/>
    <n v="32.884496048959917"/>
    <s v="Nurse Practicioner"/>
    <s v="Health"/>
    <s v="Mass Customer"/>
    <s v="N"/>
    <s v="Yes"/>
    <n v="5"/>
    <m/>
  </r>
  <r>
    <n v="2539"/>
    <n v="73"/>
    <x v="1461"/>
    <d v="2017-11-22T00:00:00"/>
    <n v="38"/>
    <b v="0"/>
    <s v="Approved"/>
    <s v="Solex"/>
    <s v="Standard"/>
    <s v="medium"/>
    <s v="medium"/>
    <n v="1945.43"/>
    <n v="333.18"/>
    <d v="1991-07-10T00:00:00"/>
    <n v="1612.25"/>
    <s v="M"/>
    <n v="87"/>
    <d v="1988-06-13T00:00:00"/>
    <n v="32.07901659690512"/>
    <s v="Chief Design Engineer"/>
    <s v="n/a"/>
    <s v="Mass Customer"/>
    <s v="N"/>
    <s v="Yes"/>
    <n v="13"/>
    <m/>
  </r>
  <r>
    <n v="2957"/>
    <n v="0"/>
    <x v="1551"/>
    <d v="2017-11-22T00:00:00"/>
    <n v="38"/>
    <b v="0"/>
    <s v="Approved"/>
    <s v="OHM Cycles"/>
    <s v="Road"/>
    <s v="high"/>
    <s v="large"/>
    <n v="12.01"/>
    <n v="7.21"/>
    <d v="2009-03-08T00:00:00"/>
    <n v="4.8"/>
    <s v="M"/>
    <n v="36"/>
    <d v="1992-11-04T00:00:00"/>
    <n v="27.681756322932518"/>
    <s v="Account Coordinator"/>
    <s v="Manufacturing"/>
    <s v="High Net Worth"/>
    <s v="N"/>
    <s v="No"/>
    <n v="7"/>
    <m/>
  </r>
  <r>
    <n v="3395"/>
    <n v="92"/>
    <x v="1552"/>
    <d v="2017-11-22T00:00:00"/>
    <n v="38"/>
    <b v="0"/>
    <s v="Approved"/>
    <s v="WeareA2B"/>
    <s v="Touring"/>
    <s v="medium"/>
    <s v="large"/>
    <n v="1890.39"/>
    <n v="260.14"/>
    <d v="1991-01-21T00:00:00"/>
    <n v="1630.25"/>
    <s v="F"/>
    <n v="86"/>
    <d v="1980-07-07T00:00:00"/>
    <n v="40.018742624302384"/>
    <s v="Technical Writer"/>
    <s v="Financial Services"/>
    <s v="High Net Worth"/>
    <s v="N"/>
    <s v="No"/>
    <n v="12"/>
    <m/>
  </r>
  <r>
    <n v="3689"/>
    <n v="21"/>
    <x v="1553"/>
    <d v="2017-11-22T00:00:00"/>
    <n v="38"/>
    <b v="0"/>
    <s v="Approved"/>
    <s v="Solex"/>
    <s v="Standard"/>
    <s v="medium"/>
    <s v="large"/>
    <n v="1071.23"/>
    <n v="380.74"/>
    <d v="1996-04-05T00:00:00"/>
    <n v="690.49"/>
    <s v="F"/>
    <n v="78"/>
    <d v="1967-01-14T00:00:00"/>
    <n v="53.506413857179098"/>
    <s v="Accountant III"/>
    <s v="Manufacturing"/>
    <s v="Mass Customer"/>
    <s v="N"/>
    <s v="No"/>
    <n v="18"/>
    <m/>
  </r>
  <r>
    <n v="3860"/>
    <n v="33"/>
    <x v="1554"/>
    <d v="2017-11-22T00:00:00"/>
    <n v="38"/>
    <b v="0"/>
    <s v="Approved"/>
    <s v="Giant Bicycles"/>
    <s v="Standard"/>
    <s v="medium"/>
    <s v="small"/>
    <n v="1311.44"/>
    <n v="1167.18"/>
    <d v="2010-06-07T00:00:00"/>
    <n v="144.26"/>
    <s v="M"/>
    <n v="94"/>
    <d v="1964-06-20T00:00:00"/>
    <n v="56.076276870877727"/>
    <s v="VP Sales"/>
    <s v="Financial Services"/>
    <s v="Affluent Customer"/>
    <s v="N"/>
    <s v="Yes"/>
    <n v="19"/>
    <m/>
  </r>
  <r>
    <n v="4148"/>
    <n v="80"/>
    <x v="1527"/>
    <d v="2017-11-22T00:00:00"/>
    <n v="38"/>
    <b v="1"/>
    <s v="Approved"/>
    <s v="OHM Cycles"/>
    <s v="Touring"/>
    <s v="low"/>
    <s v="medium"/>
    <n v="1073.07"/>
    <n v="933.84"/>
    <d v="2004-08-07T00:00:00"/>
    <n v="139.2299999999999"/>
    <s v="M"/>
    <n v="15"/>
    <d v="1977-08-10T00:00:00"/>
    <n v="42.928331665398275"/>
    <s v="Quality Control Specialist"/>
    <s v="Telecommunications"/>
    <s v="Affluent Customer"/>
    <s v="N"/>
    <s v="Yes"/>
    <n v="19"/>
    <m/>
  </r>
  <r>
    <n v="4435"/>
    <n v="62"/>
    <x v="1555"/>
    <d v="2017-11-22T00:00:00"/>
    <n v="38"/>
    <b v="1"/>
    <s v="Approved"/>
    <s v="Solex"/>
    <s v="Standard"/>
    <s v="high"/>
    <s v="medium"/>
    <n v="1024.6600000000001"/>
    <n v="614.79999999999995"/>
    <d v="2013-03-12T00:00:00"/>
    <n v="409.86000000000013"/>
    <s v="F"/>
    <n v="54"/>
    <d v="1987-11-01T00:00:00"/>
    <n v="32.695454953069508"/>
    <s v="Accountant III"/>
    <s v="Manufacturing"/>
    <s v="High Net Worth"/>
    <s v="N"/>
    <s v="Yes"/>
    <n v="20"/>
    <m/>
  </r>
  <r>
    <n v="5273"/>
    <n v="49"/>
    <x v="1556"/>
    <d v="2017-11-22T00:00:00"/>
    <n v="38"/>
    <b v="0"/>
    <s v="Approved"/>
    <s v="Solex"/>
    <s v="Standard"/>
    <s v="medium"/>
    <s v="large"/>
    <n v="1061.56"/>
    <n v="733.58"/>
    <d v="1998-12-17T00:00:00"/>
    <n v="327.9799999999999"/>
    <s v="F"/>
    <n v="20"/>
    <d v="1980-06-11T00:00:00"/>
    <n v="40.089975501014713"/>
    <s v="Software Consultant"/>
    <s v="Manufacturing"/>
    <s v="High Net Worth"/>
    <s v="N"/>
    <s v="Yes"/>
    <n v="14"/>
    <m/>
  </r>
  <r>
    <n v="5415"/>
    <n v="44"/>
    <x v="1557"/>
    <d v="2017-11-22T00:00:00"/>
    <n v="38"/>
    <b v="0"/>
    <s v="Approved"/>
    <s v="WeareA2B"/>
    <s v="Standard"/>
    <s v="medium"/>
    <s v="medium"/>
    <n v="1769.64"/>
    <n v="108.76"/>
    <d v="2001-11-25T00:00:00"/>
    <n v="1660.88"/>
    <s v="M"/>
    <n v="44"/>
    <d v="1957-06-25T00:00:00"/>
    <n v="63.068057692795534"/>
    <s v="Product Engineer"/>
    <s v="n/a"/>
    <s v="Affluent Customer"/>
    <s v="N"/>
    <s v="Yes"/>
    <n v="11"/>
    <m/>
  </r>
  <r>
    <n v="5453"/>
    <n v="20"/>
    <x v="1558"/>
    <d v="2017-11-22T00:00:00"/>
    <n v="38"/>
    <b v="1"/>
    <s v="Approved"/>
    <s v="Trek Bicycles"/>
    <s v="Standard"/>
    <s v="medium"/>
    <s v="small"/>
    <n v="1775.81"/>
    <n v="1580.47"/>
    <d v="2010-05-05T00:00:00"/>
    <n v="195.33999999999992"/>
    <s v="F"/>
    <n v="25"/>
    <d v="1978-06-10T00:00:00"/>
    <n v="42.095454953069506"/>
    <s v="VP Sales"/>
    <s v="n/a"/>
    <s v="Mass Customer"/>
    <s v="N"/>
    <s v="No"/>
    <n v="15"/>
    <m/>
  </r>
  <r>
    <n v="5557"/>
    <n v="13"/>
    <x v="1559"/>
    <d v="2017-11-22T00:00:00"/>
    <n v="38"/>
    <b v="1"/>
    <s v="Approved"/>
    <s v="Solex"/>
    <s v="Standard"/>
    <s v="medium"/>
    <s v="medium"/>
    <n v="1163.8900000000001"/>
    <n v="589.27"/>
    <d v="2016-07-09T00:00:00"/>
    <n v="574.62000000000012"/>
    <s v="F"/>
    <n v="14"/>
    <d v="1959-10-12T00:00:00"/>
    <n v="60.76942755580923"/>
    <s v="Dental Hygienist"/>
    <s v="Health"/>
    <s v="Mass Customer"/>
    <s v="N"/>
    <s v="No"/>
    <n v="11"/>
    <m/>
  </r>
  <r>
    <n v="6021"/>
    <n v="8"/>
    <x v="1560"/>
    <d v="2017-11-22T00:00:00"/>
    <n v="38"/>
    <b v="1"/>
    <s v="Approved"/>
    <s v="Solex"/>
    <s v="Road"/>
    <s v="medium"/>
    <s v="small"/>
    <n v="1703.52"/>
    <n v="1516.13"/>
    <d v="2005-12-07T00:00:00"/>
    <n v="187.38999999999987"/>
    <s v="F"/>
    <n v="88"/>
    <d v="1986-08-04T00:00:00"/>
    <n v="33.939290569507861"/>
    <s v="Civil Engineer"/>
    <s v="Manufacturing"/>
    <s v="Mass Customer"/>
    <s v="N"/>
    <s v="Yes"/>
    <n v="13"/>
    <m/>
  </r>
  <r>
    <n v="6170"/>
    <n v="19"/>
    <x v="1561"/>
    <d v="2017-11-22T00:00:00"/>
    <n v="38"/>
    <b v="0"/>
    <s v="Approved"/>
    <s v="OHM Cycles"/>
    <s v="Road"/>
    <s v="high"/>
    <s v="large"/>
    <n v="12.01"/>
    <n v="7.21"/>
    <d v="2010-05-05T00:00:00"/>
    <n v="4.8"/>
    <s v="M"/>
    <n v="9"/>
    <d v="1978-02-28T00:00:00"/>
    <n v="42.374907007864024"/>
    <n v="0"/>
    <s v="n/a"/>
    <s v="Mass Customer"/>
    <s v="N"/>
    <s v="Yes"/>
    <n v="17"/>
    <m/>
  </r>
  <r>
    <n v="6420"/>
    <n v="98"/>
    <x v="1562"/>
    <d v="2017-11-22T00:00:00"/>
    <n v="38"/>
    <b v="0"/>
    <s v="Approved"/>
    <s v="Trek Bicycles"/>
    <s v="Standard"/>
    <s v="high"/>
    <s v="medium"/>
    <n v="358.39"/>
    <n v="215.03"/>
    <d v="2004-01-16T00:00:00"/>
    <n v="143.35999999999999"/>
    <s v="M"/>
    <n v="97"/>
    <d v="1975-04-14T00:00:00"/>
    <n v="45.254359062658544"/>
    <s v="Payment Adjustment Coordinator"/>
    <s v="Health"/>
    <s v="Mass Customer"/>
    <s v="N"/>
    <s v="No"/>
    <n v="8"/>
    <m/>
  </r>
  <r>
    <n v="6602"/>
    <n v="2"/>
    <x v="1563"/>
    <d v="2017-11-22T00:00:00"/>
    <n v="38"/>
    <b v="1"/>
    <s v="Approved"/>
    <s v="Solex"/>
    <s v="Standard"/>
    <s v="medium"/>
    <s v="medium"/>
    <n v="71.489999999999995"/>
    <n v="53.62"/>
    <d v="2004-09-28T00:00:00"/>
    <n v="17.869999999999997"/>
    <s v="M"/>
    <n v="69"/>
    <d v="1986-10-14T00:00:00"/>
    <n v="33.744770021562658"/>
    <s v="Sales Representative"/>
    <s v="Retail"/>
    <s v="Affluent Customer"/>
    <s v="N"/>
    <s v="Yes"/>
    <n v="14"/>
    <m/>
  </r>
  <r>
    <n v="6965"/>
    <n v="41"/>
    <x v="772"/>
    <d v="2017-11-22T00:00:00"/>
    <n v="38"/>
    <b v="0"/>
    <s v="Approved"/>
    <s v="Solex"/>
    <s v="Road"/>
    <s v="medium"/>
    <s v="medium"/>
    <n v="416.98"/>
    <n v="312.74"/>
    <d v="1997-05-10T00:00:00"/>
    <n v="104.24000000000001"/>
    <s v="F"/>
    <n v="27"/>
    <d v="1979-12-22T00:00:00"/>
    <n v="40.561208377727041"/>
    <s v="Chemical Engineer"/>
    <s v="Manufacturing"/>
    <s v="Mass Customer"/>
    <s v="N"/>
    <s v="No"/>
    <n v="4"/>
    <m/>
  </r>
  <r>
    <n v="7487"/>
    <n v="0"/>
    <x v="1564"/>
    <d v="2017-11-22T00:00:00"/>
    <n v="38"/>
    <b v="1"/>
    <s v="Approved"/>
    <s v="Solex"/>
    <s v="Standard"/>
    <s v="medium"/>
    <s v="large"/>
    <n v="202.62"/>
    <n v="151.96"/>
    <d v="1991-05-06T00:00:00"/>
    <n v="50.66"/>
    <s v="F"/>
    <n v="73"/>
    <d v="1981-02-03T00:00:00"/>
    <n v="39.440660432521561"/>
    <s v="Account Executive"/>
    <s v="Retail"/>
    <s v="High Net Worth"/>
    <s v="N"/>
    <s v="Yes"/>
    <n v="9"/>
    <m/>
  </r>
  <r>
    <n v="8332"/>
    <n v="12"/>
    <x v="809"/>
    <d v="2017-11-22T00:00:00"/>
    <n v="38"/>
    <b v="1"/>
    <s v="Approved"/>
    <s v="Giant Bicycles"/>
    <s v="Standard"/>
    <s v="medium"/>
    <s v="large"/>
    <n v="1765.3"/>
    <n v="709.48"/>
    <d v="2004-07-25T00:00:00"/>
    <n v="1055.82"/>
    <s v="F"/>
    <n v="56"/>
    <d v="1989-05-10T00:00:00"/>
    <n v="31.172167281836629"/>
    <n v="0"/>
    <s v="n/a"/>
    <s v="High Net Worth"/>
    <s v="N"/>
    <s v="Yes"/>
    <n v="14"/>
    <m/>
  </r>
  <r>
    <n v="8493"/>
    <n v="81"/>
    <x v="1565"/>
    <d v="2017-11-22T00:00:00"/>
    <n v="38"/>
    <b v="1"/>
    <s v="Approved"/>
    <s v="Norco Bicycles"/>
    <s v="Standard"/>
    <s v="medium"/>
    <s v="small"/>
    <n v="586.45000000000005"/>
    <n v="521.94000000000005"/>
    <d v="1991-07-10T00:00:00"/>
    <n v="64.509999999999991"/>
    <s v="U"/>
    <n v="52"/>
    <d v="1899-12-30T00:00:00"/>
    <n v="0"/>
    <s v="Research Associate"/>
    <s v="IT"/>
    <s v="Mass Customer"/>
    <s v="N"/>
    <s v="No"/>
    <n v="0"/>
    <m/>
  </r>
  <r>
    <n v="8669"/>
    <n v="4"/>
    <x v="1566"/>
    <d v="2017-11-22T00:00:00"/>
    <n v="38"/>
    <b v="1"/>
    <s v="Approved"/>
    <s v="Giant Bicycles"/>
    <s v="Standard"/>
    <s v="high"/>
    <s v="medium"/>
    <n v="1129.1300000000001"/>
    <n v="677.48"/>
    <d v="2005-08-09T00:00:00"/>
    <n v="451.65000000000009"/>
    <s v="F"/>
    <n v="92"/>
    <d v="1978-01-15T00:00:00"/>
    <n v="42.495454953069505"/>
    <s v="Sales Representative"/>
    <s v="Retail"/>
    <s v="Affluent Customer"/>
    <s v="N"/>
    <s v="Yes"/>
    <n v="18"/>
    <m/>
  </r>
  <r>
    <n v="8733"/>
    <n v="51"/>
    <x v="878"/>
    <d v="2017-11-22T00:00:00"/>
    <n v="38"/>
    <b v="1"/>
    <s v="Approved"/>
    <s v="OHM Cycles"/>
    <s v="Standard"/>
    <s v="high"/>
    <s v="medium"/>
    <n v="2005.66"/>
    <n v="1203.4000000000001"/>
    <d v="1991-01-21T00:00:00"/>
    <n v="802.26"/>
    <s v="M"/>
    <n v="20"/>
    <d v="1998-09-26T00:00:00"/>
    <n v="21.785865911973616"/>
    <n v="0"/>
    <s v="Financial Services"/>
    <s v="Mass Customer"/>
    <s v="N"/>
    <s v="Yes"/>
    <n v="3"/>
    <m/>
  </r>
  <r>
    <n v="8808"/>
    <n v="12"/>
    <x v="1567"/>
    <d v="2017-11-22T00:00:00"/>
    <n v="38"/>
    <b v="0"/>
    <s v="Approved"/>
    <s v="WeareA2B"/>
    <s v="Standard"/>
    <s v="medium"/>
    <s v="medium"/>
    <n v="1231.1500000000001"/>
    <n v="161.6"/>
    <d v="2004-08-17T00:00:00"/>
    <n v="1069.5500000000002"/>
    <s v="M"/>
    <n v="38"/>
    <d v="1988-04-08T00:00:00"/>
    <n v="32.259838514713344"/>
    <s v="Recruiter"/>
    <s v="Telecommunications"/>
    <s v="Mass Customer"/>
    <s v="N"/>
    <s v="No"/>
    <n v="21"/>
    <m/>
  </r>
  <r>
    <n v="8902"/>
    <n v="80"/>
    <x v="1568"/>
    <d v="2017-11-22T00:00:00"/>
    <n v="38"/>
    <b v="1"/>
    <s v="Approved"/>
    <s v="OHM Cycles"/>
    <s v="Touring"/>
    <s v="low"/>
    <s v="medium"/>
    <n v="1073.07"/>
    <n v="933.84"/>
    <d v="1998-12-16T00:00:00"/>
    <n v="139.2299999999999"/>
    <s v="M"/>
    <n v="96"/>
    <d v="1964-03-14T00:00:00"/>
    <n v="56.34477002156266"/>
    <s v="Health Coach IV"/>
    <s v="Health"/>
    <s v="Mass Customer"/>
    <s v="N"/>
    <s v="Yes"/>
    <n v="12"/>
    <m/>
  </r>
  <r>
    <n v="9664"/>
    <n v="29"/>
    <x v="626"/>
    <d v="2017-11-22T00:00:00"/>
    <n v="38"/>
    <b v="1"/>
    <s v="Approved"/>
    <s v="Norco Bicycles"/>
    <s v="Road"/>
    <s v="medium"/>
    <s v="medium"/>
    <n v="543.39"/>
    <n v="407.54"/>
    <d v="2016-11-22T00:00:00"/>
    <n v="135.84999999999997"/>
    <s v="M"/>
    <n v="42"/>
    <d v="1978-08-07T00:00:00"/>
    <n v="41.936550843480468"/>
    <s v="Accountant IV"/>
    <s v="Manufacturing"/>
    <s v="Affluent Customer"/>
    <s v="N"/>
    <s v="No"/>
    <n v="16"/>
    <m/>
  </r>
  <r>
    <n v="9914"/>
    <n v="3"/>
    <x v="1569"/>
    <d v="2017-11-22T00:00:00"/>
    <n v="38"/>
    <b v="0"/>
    <s v="Approved"/>
    <s v="Trek Bicycles"/>
    <s v="Standard"/>
    <s v="medium"/>
    <s v="large"/>
    <n v="2091.4699999999998"/>
    <n v="388.92"/>
    <d v="2012-09-15T00:00:00"/>
    <n v="1702.5499999999997"/>
    <s v="M"/>
    <n v="53"/>
    <d v="1975-05-29T00:00:00"/>
    <n v="45.131071391425671"/>
    <s v="Analog Circuit Design manager"/>
    <s v="Manufacturing"/>
    <s v="Affluent Customer"/>
    <s v="N"/>
    <s v="No"/>
    <n v="6"/>
    <m/>
  </r>
  <r>
    <n v="10088"/>
    <n v="77"/>
    <x v="1266"/>
    <d v="2017-11-22T00:00:00"/>
    <n v="38"/>
    <b v="0"/>
    <s v="Approved"/>
    <s v="WeareA2B"/>
    <s v="Standard"/>
    <s v="medium"/>
    <s v="medium"/>
    <n v="1769.64"/>
    <n v="108.76"/>
    <d v="2011-05-09T00:00:00"/>
    <n v="1660.88"/>
    <s v="M"/>
    <n v="16"/>
    <d v="1977-10-02T00:00:00"/>
    <n v="42.783126185946216"/>
    <s v="Mechanical Systems Engineer"/>
    <s v="Retail"/>
    <s v="High Net Worth"/>
    <s v="N"/>
    <s v="No"/>
    <n v="7"/>
    <m/>
  </r>
  <r>
    <n v="10194"/>
    <n v="41"/>
    <x v="1570"/>
    <d v="2017-11-22T00:00:00"/>
    <n v="38"/>
    <b v="1"/>
    <s v="Approved"/>
    <s v="Solex"/>
    <s v="Road"/>
    <s v="medium"/>
    <s v="medium"/>
    <n v="416.98"/>
    <n v="312.74"/>
    <d v="1993-07-15T00:00:00"/>
    <n v="104.24000000000001"/>
    <s v="M"/>
    <n v="27"/>
    <d v="1992-10-07T00:00:00"/>
    <n v="27.758468651699644"/>
    <s v="Marketing Manager"/>
    <s v="Manufacturing"/>
    <s v="Mass Customer"/>
    <s v="N"/>
    <s v="No"/>
    <n v="2"/>
    <m/>
  </r>
  <r>
    <n v="10248"/>
    <n v="46"/>
    <x v="441"/>
    <d v="2017-11-22T00:00:00"/>
    <n v="38"/>
    <b v="0"/>
    <s v="Approved"/>
    <s v="Solex"/>
    <s v="Standard"/>
    <s v="low"/>
    <s v="medium"/>
    <n v="1289.8499999999999"/>
    <n v="74.510000000000005"/>
    <d v="2007-12-11T00:00:00"/>
    <n v="1215.3399999999999"/>
    <s v="F"/>
    <n v="7"/>
    <d v="1957-12-19T00:00:00"/>
    <n v="62.58312618594622"/>
    <s v="Computer Systems Analyst II"/>
    <s v="IT"/>
    <s v="Affluent Customer"/>
    <s v="N"/>
    <s v="No"/>
    <n v="20"/>
    <m/>
  </r>
  <r>
    <n v="10403"/>
    <n v="87"/>
    <x v="1571"/>
    <d v="2017-11-22T00:00:00"/>
    <n v="38"/>
    <b v="1"/>
    <s v="Approved"/>
    <s v="Giant Bicycles"/>
    <s v="Standard"/>
    <s v="high"/>
    <s v="medium"/>
    <n v="1179"/>
    <n v="707.4"/>
    <d v="2005-05-10T00:00:00"/>
    <n v="471.6"/>
    <s v="F"/>
    <n v="83"/>
    <d v="1969-06-26T00:00:00"/>
    <n v="51.057098788685941"/>
    <n v="0"/>
    <s v="n/a"/>
    <s v="Mass Customer"/>
    <s v="N"/>
    <s v="Yes"/>
    <n v="9"/>
    <m/>
  </r>
  <r>
    <n v="10654"/>
    <n v="56"/>
    <x v="1572"/>
    <d v="2017-11-22T00:00:00"/>
    <n v="38"/>
    <b v="0"/>
    <s v="Approved"/>
    <s v="Norco Bicycles"/>
    <s v="Mountain"/>
    <s v="low"/>
    <s v="small"/>
    <n v="688.63"/>
    <n v="612.88"/>
    <d v="1991-11-10T00:00:00"/>
    <n v="75.75"/>
    <s v="F"/>
    <n v="80"/>
    <d v="1998-06-26T00:00:00"/>
    <n v="22.037920706494162"/>
    <s v="Senior Sales Associate"/>
    <s v="Property"/>
    <s v="High Net Worth"/>
    <s v="N"/>
    <s v="Yes"/>
    <n v="4"/>
    <m/>
  </r>
  <r>
    <n v="10747"/>
    <n v="68"/>
    <x v="601"/>
    <d v="2017-11-22T00:00:00"/>
    <n v="38"/>
    <b v="1"/>
    <s v="Approved"/>
    <s v="OHM Cycles"/>
    <s v="Standard"/>
    <s v="medium"/>
    <s v="medium"/>
    <n v="1636.9"/>
    <n v="44.71"/>
    <d v="2016-12-06T00:00:00"/>
    <n v="1592.19"/>
    <s v="F"/>
    <n v="12"/>
    <d v="1959-10-12T00:00:00"/>
    <n v="60.76942755580923"/>
    <s v="Safety Technician III"/>
    <s v="Manufacturing"/>
    <s v="Affluent Customer"/>
    <s v="N"/>
    <s v="Yes"/>
    <n v="5"/>
    <m/>
  </r>
  <r>
    <n v="10908"/>
    <n v="30"/>
    <x v="1573"/>
    <d v="2017-11-22T00:00:00"/>
    <n v="38"/>
    <b v="0"/>
    <s v="Approved"/>
    <s v="Solex"/>
    <s v="Standard"/>
    <s v="high"/>
    <s v="medium"/>
    <n v="748.17"/>
    <n v="448.9"/>
    <d v="1999-07-20T00:00:00"/>
    <n v="299.27"/>
    <s v="F"/>
    <n v="88"/>
    <d v="1977-12-24T00:00:00"/>
    <n v="42.555728925672248"/>
    <s v="VP Sales"/>
    <s v="Financial Services"/>
    <s v="Affluent Customer"/>
    <s v="N"/>
    <s v="Yes"/>
    <n v="10"/>
    <m/>
  </r>
  <r>
    <n v="11091"/>
    <n v="93"/>
    <x v="1574"/>
    <d v="2017-11-22T00:00:00"/>
    <n v="38"/>
    <b v="0"/>
    <s v="Approved"/>
    <s v="WeareA2B"/>
    <s v="Standard"/>
    <s v="medium"/>
    <s v="medium"/>
    <n v="1065.03"/>
    <n v="230.09"/>
    <d v="2016-03-29T00:00:00"/>
    <n v="834.93999999999994"/>
    <s v="F"/>
    <n v="80"/>
    <d v="1994-08-20T00:00:00"/>
    <n v="25.88997550101471"/>
    <s v="Automation Specialist I"/>
    <s v="Manufacturing"/>
    <s v="Affluent Customer"/>
    <s v="N"/>
    <s v="Yes"/>
    <n v="7"/>
    <m/>
  </r>
  <r>
    <n v="11456"/>
    <n v="69"/>
    <x v="1575"/>
    <d v="2017-11-22T00:00:00"/>
    <n v="38"/>
    <b v="1"/>
    <s v="Approved"/>
    <s v="Giant Bicycles"/>
    <s v="Road"/>
    <s v="medium"/>
    <s v="medium"/>
    <n v="792.9"/>
    <n v="594.67999999999995"/>
    <d v="1992-10-02T00:00:00"/>
    <n v="198.22000000000003"/>
    <s v="M"/>
    <n v="76"/>
    <d v="1986-05-08T00:00:00"/>
    <n v="34.180386459918822"/>
    <s v="Programmer Analyst III"/>
    <s v="Health"/>
    <s v="Mass Customer"/>
    <s v="N"/>
    <s v="No"/>
    <n v="21"/>
    <m/>
  </r>
  <r>
    <n v="11611"/>
    <n v="89"/>
    <x v="1199"/>
    <d v="2017-11-22T00:00:00"/>
    <n v="38"/>
    <b v="0"/>
    <s v="Approved"/>
    <s v="Giant Bicycles"/>
    <s v="Standard"/>
    <s v="medium"/>
    <s v="large"/>
    <n v="1812.75"/>
    <n v="582.48"/>
    <d v="2006-10-01T00:00:00"/>
    <n v="1230.27"/>
    <s v="M"/>
    <n v="38"/>
    <d v="1976-07-19T00:00:00"/>
    <n v="43.988605638001012"/>
    <s v="Nurse Practicioner"/>
    <s v="n/a"/>
    <s v="High Net Worth"/>
    <s v="N"/>
    <s v="Yes"/>
    <n v="8"/>
    <m/>
  </r>
  <r>
    <n v="11650"/>
    <n v="0"/>
    <x v="1576"/>
    <d v="2017-11-22T00:00:00"/>
    <n v="38"/>
    <b v="0"/>
    <s v="Approved"/>
    <s v="Trek Bicycles"/>
    <s v="Road"/>
    <s v="medium"/>
    <s v="medium"/>
    <n v="533.51"/>
    <n v="400.13"/>
    <d v="2012-06-04T00:00:00"/>
    <n v="133.38"/>
    <s v="M"/>
    <n v="98"/>
    <d v="1980-04-15T00:00:00"/>
    <n v="40.246139884576358"/>
    <s v="Associate Professor"/>
    <s v="Health"/>
    <s v="High Net Worth"/>
    <s v="N"/>
    <s v="No"/>
    <n v="13"/>
    <m/>
  </r>
  <r>
    <n v="12899"/>
    <n v="14"/>
    <x v="466"/>
    <d v="2017-11-22T00:00:00"/>
    <n v="38"/>
    <b v="0"/>
    <s v="Approved"/>
    <s v="Trek Bicycles"/>
    <s v="Standard"/>
    <s v="medium"/>
    <s v="small"/>
    <n v="1386.84"/>
    <n v="1234.29"/>
    <d v="2003-08-05T00:00:00"/>
    <n v="152.54999999999995"/>
    <s v="M"/>
    <n v="22"/>
    <d v="2001-12-19T00:00:00"/>
    <n v="18.552989199644848"/>
    <s v="Internal Auditor"/>
    <s v="Retail"/>
    <s v="Mass Customer"/>
    <s v="N"/>
    <s v="No"/>
    <n v="1"/>
    <m/>
  </r>
  <r>
    <n v="13148"/>
    <n v="3"/>
    <x v="1577"/>
    <d v="2017-11-22T00:00:00"/>
    <n v="38"/>
    <b v="0"/>
    <s v="Approved"/>
    <s v="Trek Bicycles"/>
    <s v="Standard"/>
    <s v="medium"/>
    <s v="large"/>
    <n v="2091.4699999999998"/>
    <n v="388.92"/>
    <d v="2012-09-15T00:00:00"/>
    <n v="1702.5499999999997"/>
    <s v="F"/>
    <n v="67"/>
    <d v="1960-12-25T00:00:00"/>
    <n v="59.563948103754434"/>
    <s v="Software Engineer III"/>
    <s v="Manufacturing"/>
    <s v="Affluent Customer"/>
    <s v="N"/>
    <s v="Yes"/>
    <n v="8"/>
    <m/>
  </r>
  <r>
    <n v="13827"/>
    <n v="83"/>
    <x v="1578"/>
    <d v="2017-11-22T00:00:00"/>
    <n v="38"/>
    <b v="1"/>
    <s v="Approved"/>
    <s v="Solex"/>
    <s v="Touring"/>
    <s v="medium"/>
    <s v="large"/>
    <n v="2083.94"/>
    <n v="675.03"/>
    <d v="2013-09-16T00:00:00"/>
    <n v="1408.91"/>
    <s v="F"/>
    <n v="13"/>
    <d v="1961-01-07T00:00:00"/>
    <n v="59.528331665398277"/>
    <n v="0"/>
    <s v="Retail"/>
    <s v="Mass Customer"/>
    <s v="N"/>
    <s v="No"/>
    <n v="19"/>
    <m/>
  </r>
  <r>
    <n v="13927"/>
    <n v="14"/>
    <x v="1579"/>
    <d v="2017-11-22T00:00:00"/>
    <n v="38"/>
    <b v="1"/>
    <s v="Approved"/>
    <s v="Solex"/>
    <s v="Standard"/>
    <s v="high"/>
    <s v="large"/>
    <n v="1842.92"/>
    <n v="1105.75"/>
    <d v="1995-10-24T00:00:00"/>
    <n v="737.17000000000007"/>
    <s v="M"/>
    <n v="49"/>
    <d v="1991-02-27T00:00:00"/>
    <n v="29.369427555809231"/>
    <s v="Tax Accountant"/>
    <s v="Retail"/>
    <s v="High Net Worth"/>
    <s v="N"/>
    <s v="No"/>
    <n v="3"/>
    <m/>
  </r>
  <r>
    <n v="14372"/>
    <n v="86"/>
    <x v="1052"/>
    <d v="2017-11-22T00:00:00"/>
    <n v="38"/>
    <b v="0"/>
    <s v="Approved"/>
    <s v="Norco Bicycles"/>
    <s v="Road"/>
    <s v="high"/>
    <s v="large"/>
    <n v="774.53"/>
    <n v="464.72"/>
    <d v="2003-03-18T00:00:00"/>
    <n v="309.80999999999995"/>
    <s v="F"/>
    <n v="12"/>
    <d v="1981-02-24T00:00:00"/>
    <n v="39.383126185946217"/>
    <s v="Account Representative I"/>
    <s v="n/a"/>
    <s v="High Net Worth"/>
    <s v="N"/>
    <s v="No"/>
    <n v="13"/>
    <m/>
  </r>
  <r>
    <n v="2096"/>
    <n v="34"/>
    <x v="720"/>
    <d v="2017-08-09T00:00:00"/>
    <m/>
    <m/>
    <s v="Approved"/>
    <s v="WeareA2B"/>
    <s v="Standard"/>
    <s v="medium"/>
    <s v="medium"/>
    <n v="1231.1500000000001"/>
    <n v="161.6"/>
    <n v="38216"/>
    <m/>
    <m/>
    <m/>
    <m/>
    <m/>
    <m/>
    <m/>
    <m/>
    <m/>
    <m/>
    <m/>
    <m/>
  </r>
  <r>
    <n v="14407"/>
    <n v="91"/>
    <x v="1580"/>
    <d v="2017-11-22T00:00:00"/>
    <n v="38"/>
    <b v="0"/>
    <s v="Approved"/>
    <s v="Solex"/>
    <s v="Standard"/>
    <s v="medium"/>
    <s v="medium"/>
    <n v="100.35"/>
    <n v="75.260000000000005"/>
    <d v="2000-11-03T00:00:00"/>
    <n v="25.089999999999989"/>
    <s v="M"/>
    <n v="79"/>
    <d v="1971-07-05T00:00:00"/>
    <n v="49.03244125443937"/>
    <s v="Accounting Assistant III"/>
    <s v="Retail"/>
    <s v="Mass Customer"/>
    <s v="N"/>
    <s v="Yes"/>
    <n v="4"/>
    <m/>
  </r>
  <r>
    <n v="15100"/>
    <n v="22"/>
    <x v="533"/>
    <d v="2017-11-22T00:00:00"/>
    <n v="38"/>
    <b v="1"/>
    <s v="Approved"/>
    <s v="WeareA2B"/>
    <s v="Standard"/>
    <s v="medium"/>
    <s v="medium"/>
    <n v="60.34"/>
    <n v="45.26"/>
    <d v="1993-07-15T00:00:00"/>
    <n v="15.080000000000005"/>
    <s v="F"/>
    <n v="20"/>
    <d v="1996-06-03T00:00:00"/>
    <n v="24.100934405124299"/>
    <s v="Software Test Engineer III"/>
    <s v="Health"/>
    <s v="Mass Customer"/>
    <s v="N"/>
    <s v="No"/>
    <n v="4"/>
    <m/>
  </r>
  <r>
    <n v="15798"/>
    <n v="14"/>
    <x v="597"/>
    <d v="2017-11-22T00:00:00"/>
    <n v="38"/>
    <b v="0"/>
    <s v="Approved"/>
    <s v="Trek Bicycles"/>
    <s v="Standard"/>
    <s v="medium"/>
    <s v="small"/>
    <n v="1386.84"/>
    <n v="1234.29"/>
    <d v="1996-11-09T00:00:00"/>
    <n v="152.54999999999995"/>
    <s v="M"/>
    <n v="71"/>
    <d v="1974-05-27T00:00:00"/>
    <n v="46.136550843480464"/>
    <s v="Accountant III"/>
    <s v="Retail"/>
    <s v="Affluent Customer"/>
    <s v="N"/>
    <s v="Yes"/>
    <n v="10"/>
    <m/>
  </r>
  <r>
    <n v="16218"/>
    <n v="21"/>
    <x v="786"/>
    <d v="2017-11-22T00:00:00"/>
    <n v="38"/>
    <b v="1"/>
    <s v="Approved"/>
    <s v="Solex"/>
    <s v="Standard"/>
    <s v="medium"/>
    <s v="large"/>
    <n v="1071.23"/>
    <n v="380.74"/>
    <d v="1996-04-05T00:00:00"/>
    <n v="690.49"/>
    <s v="F"/>
    <n v="21"/>
    <d v="1969-01-25T00:00:00"/>
    <n v="51.473537144850326"/>
    <s v="Director of Sales"/>
    <s v="n/a"/>
    <s v="Affluent Customer"/>
    <s v="N"/>
    <s v="No"/>
    <n v="18"/>
    <m/>
  </r>
  <r>
    <n v="16406"/>
    <n v="74"/>
    <x v="1380"/>
    <d v="2017-11-22T00:00:00"/>
    <n v="38"/>
    <b v="0"/>
    <s v="Approved"/>
    <s v="WeareA2B"/>
    <s v="Standard"/>
    <s v="medium"/>
    <s v="medium"/>
    <n v="1762.96"/>
    <n v="950.52"/>
    <d v="1997-02-09T00:00:00"/>
    <n v="812.44"/>
    <s v="U"/>
    <n v="24"/>
    <d v="1899-12-30T00:00:00"/>
    <n v="0"/>
    <s v="Recruiter"/>
    <s v="IT"/>
    <s v="High Net Worth"/>
    <s v="N"/>
    <s v="Yes"/>
    <n v="0"/>
    <m/>
  </r>
  <r>
    <n v="16420"/>
    <n v="58"/>
    <x v="1366"/>
    <d v="2017-11-22T00:00:00"/>
    <n v="38"/>
    <b v="1"/>
    <s v="Approved"/>
    <s v="OHM Cycles"/>
    <s v="Standard"/>
    <s v="medium"/>
    <s v="medium"/>
    <n v="912.52"/>
    <n v="141.4"/>
    <d v="2015-10-18T00:00:00"/>
    <n v="771.12"/>
    <s v="M"/>
    <n v="70"/>
    <d v="1958-12-17T00:00:00"/>
    <n v="61.588605638001013"/>
    <s v="Dental Hygienist"/>
    <s v="Health"/>
    <s v="Mass Customer"/>
    <s v="N"/>
    <s v="No"/>
    <n v="8"/>
    <m/>
  </r>
  <r>
    <n v="17381"/>
    <n v="2"/>
    <x v="1581"/>
    <d v="2017-11-22T00:00:00"/>
    <n v="38"/>
    <b v="0"/>
    <s v="Approved"/>
    <s v="Solex"/>
    <s v="Standard"/>
    <s v="medium"/>
    <s v="medium"/>
    <n v="71.489999999999995"/>
    <n v="53.62"/>
    <d v="2012-09-15T00:00:00"/>
    <n v="17.869999999999997"/>
    <s v="F"/>
    <n v="33"/>
    <d v="1955-05-06T00:00:00"/>
    <n v="65.207783720192793"/>
    <s v="Graphic Designer"/>
    <s v="Health"/>
    <s v="Mass Customer"/>
    <s v="N"/>
    <s v="Yes"/>
    <n v="7"/>
    <m/>
  </r>
  <r>
    <n v="18246"/>
    <n v="33"/>
    <x v="1582"/>
    <d v="2017-11-22T00:00:00"/>
    <n v="38"/>
    <b v="0"/>
    <s v="Approved"/>
    <s v="OHM Cycles"/>
    <s v="Road"/>
    <s v="medium"/>
    <s v="small"/>
    <n v="1810"/>
    <n v="1610.9"/>
    <d v="2008-03-19T00:00:00"/>
    <n v="199.09999999999991"/>
    <s v="F"/>
    <n v="86"/>
    <d v="1980-01-08T00:00:00"/>
    <n v="40.514633035261284"/>
    <s v="Chemical Engineer"/>
    <s v="Manufacturing"/>
    <s v="High Net Worth"/>
    <s v="N"/>
    <s v="No"/>
    <n v="6"/>
    <m/>
  </r>
  <r>
    <n v="18519"/>
    <n v="30"/>
    <x v="392"/>
    <d v="2017-11-22T00:00:00"/>
    <n v="38"/>
    <b v="1"/>
    <s v="Approved"/>
    <s v="OHM Cycles"/>
    <s v="Standard"/>
    <s v="medium"/>
    <s v="medium"/>
    <n v="1227.3399999999999"/>
    <n v="770.89"/>
    <d v="1994-08-10T00:00:00"/>
    <n v="456.44999999999993"/>
    <s v="F"/>
    <n v="55"/>
    <d v="1959-03-26T00:00:00"/>
    <n v="61.317372761288681"/>
    <s v="Physical Therapy Assistant"/>
    <s v="IT"/>
    <s v="High Net Worth"/>
    <s v="N"/>
    <s v="No"/>
    <n v="19"/>
    <m/>
  </r>
  <r>
    <n v="18568"/>
    <n v="7"/>
    <x v="1583"/>
    <d v="2017-11-22T00:00:00"/>
    <n v="38"/>
    <b v="1"/>
    <s v="Approved"/>
    <s v="Trek Bicycles"/>
    <s v="Road"/>
    <s v="low"/>
    <s v="medium"/>
    <n v="980.37"/>
    <n v="234.43"/>
    <d v="2004-08-17T00:00:00"/>
    <n v="745.94"/>
    <s v="F"/>
    <n v="95"/>
    <d v="1975-12-19T00:00:00"/>
    <n v="44.572167281836627"/>
    <s v="Sales Representative"/>
    <s v="Retail"/>
    <s v="Mass Customer"/>
    <s v="N"/>
    <s v="Yes"/>
    <n v="9"/>
    <m/>
  </r>
  <r>
    <n v="18571"/>
    <n v="92"/>
    <x v="1584"/>
    <d v="2017-11-22T00:00:00"/>
    <n v="38"/>
    <b v="0"/>
    <s v="Approved"/>
    <s v="WeareA2B"/>
    <s v="Standard"/>
    <s v="medium"/>
    <s v="small"/>
    <n v="1415.01"/>
    <n v="1259.3599999999999"/>
    <d v="2003-01-05T00:00:00"/>
    <n v="155.65000000000009"/>
    <s v="F"/>
    <n v="80"/>
    <d v="1978-12-05T00:00:00"/>
    <n v="41.607783720192792"/>
    <s v="Systems Administrator II"/>
    <s v="n/a"/>
    <s v="Mass Customer"/>
    <s v="N"/>
    <s v="No"/>
    <n v="15"/>
    <m/>
  </r>
  <r>
    <n v="18741"/>
    <n v="60"/>
    <x v="1585"/>
    <d v="2017-11-22T00:00:00"/>
    <n v="38"/>
    <b v="0"/>
    <s v="Approved"/>
    <s v="Giant Bicycles"/>
    <s v="Standard"/>
    <s v="high"/>
    <s v="small"/>
    <n v="1977.36"/>
    <n v="1759.85"/>
    <d v="2011-08-24T00:00:00"/>
    <n v="217.51"/>
    <s v="M"/>
    <n v="95"/>
    <d v="1998-05-07T00:00:00"/>
    <n v="22.174907007864025"/>
    <s v="Desktop Support Technician"/>
    <s v="Telecommunications"/>
    <s v="Mass Customer"/>
    <s v="N"/>
    <s v="No"/>
    <n v="2"/>
    <m/>
  </r>
  <r>
    <n v="19028"/>
    <n v="89"/>
    <x v="1586"/>
    <d v="2017-11-22T00:00:00"/>
    <n v="38"/>
    <b v="0"/>
    <s v="Approved"/>
    <s v="WeareA2B"/>
    <s v="Touring"/>
    <s v="medium"/>
    <s v="large"/>
    <n v="1362.99"/>
    <n v="57.74"/>
    <d v="2005-05-10T00:00:00"/>
    <n v="1305.25"/>
    <s v="M"/>
    <n v="6"/>
    <d v="1975-01-30T00:00:00"/>
    <n v="45.457098788685947"/>
    <n v="0"/>
    <s v="Property"/>
    <s v="Mass Customer"/>
    <s v="N"/>
    <s v="Yes"/>
    <n v="5"/>
    <m/>
  </r>
  <r>
    <n v="19169"/>
    <n v="81"/>
    <x v="1587"/>
    <d v="2017-11-22T00:00:00"/>
    <n v="38"/>
    <b v="1"/>
    <s v="Approved"/>
    <s v="Norco Bicycles"/>
    <s v="Standard"/>
    <s v="medium"/>
    <s v="small"/>
    <n v="586.45000000000005"/>
    <n v="521.94000000000005"/>
    <d v="2015-08-02T00:00:00"/>
    <n v="64.509999999999991"/>
    <s v="M"/>
    <n v="77"/>
    <d v="1995-06-11T00:00:00"/>
    <n v="25.08175632293252"/>
    <n v="0"/>
    <s v="Manufacturing"/>
    <s v="Mass Customer"/>
    <s v="N"/>
    <s v="Yes"/>
    <n v="6"/>
    <m/>
  </r>
  <r>
    <n v="19294"/>
    <n v="73"/>
    <x v="1588"/>
    <d v="2017-11-22T00:00:00"/>
    <n v="38"/>
    <b v="0"/>
    <s v="Approved"/>
    <s v="Solex"/>
    <s v="Standard"/>
    <s v="medium"/>
    <s v="medium"/>
    <n v="1945.43"/>
    <n v="333.18"/>
    <d v="2002-08-31T00:00:00"/>
    <n v="1612.25"/>
    <s v="F"/>
    <n v="77"/>
    <d v="1980-07-15T00:00:00"/>
    <n v="39.996824816083205"/>
    <s v="Dental Hygienist"/>
    <s v="Health"/>
    <s v="Mass Customer"/>
    <s v="N"/>
    <s v="No"/>
    <n v="12"/>
    <m/>
  </r>
  <r>
    <n v="116"/>
    <n v="72"/>
    <x v="938"/>
    <d v="2017-11-21T00:00:00"/>
    <n v="39"/>
    <b v="1"/>
    <s v="Approved"/>
    <s v="Norco Bicycles"/>
    <s v="Standard"/>
    <s v="medium"/>
    <s v="medium"/>
    <n v="360.4"/>
    <n v="270.3"/>
    <d v="2011-01-10T00:00:00"/>
    <n v="90.099999999999966"/>
    <s v="F"/>
    <n v="37"/>
    <d v="1980-04-12T00:00:00"/>
    <n v="40.254359062658544"/>
    <n v="0"/>
    <s v="Manufacturing"/>
    <s v="Affluent Customer"/>
    <s v="N"/>
    <s v="Yes"/>
    <n v="18"/>
    <m/>
  </r>
  <r>
    <n v="150"/>
    <n v="9"/>
    <x v="1589"/>
    <d v="2017-11-21T00:00:00"/>
    <n v="39"/>
    <b v="1"/>
    <s v="Approved"/>
    <s v="OHM Cycles"/>
    <s v="Road"/>
    <s v="medium"/>
    <s v="medium"/>
    <n v="742.54"/>
    <n v="667.4"/>
    <d v="1994-09-09T00:00:00"/>
    <n v="75.139999999999986"/>
    <s v="F"/>
    <n v="8"/>
    <d v="1991-01-13T00:00:00"/>
    <n v="29.492715227042108"/>
    <s v="Chief Design Engineer"/>
    <s v="Manufacturing"/>
    <s v="Mass Customer"/>
    <s v="N"/>
    <s v="Yes"/>
    <n v="9"/>
    <m/>
  </r>
  <r>
    <n v="697"/>
    <n v="29"/>
    <x v="1590"/>
    <d v="2017-11-21T00:00:00"/>
    <n v="39"/>
    <b v="0"/>
    <s v="Approved"/>
    <s v="WeareA2B"/>
    <s v="Standard"/>
    <s v="medium"/>
    <s v="medium"/>
    <n v="1065.03"/>
    <n v="230.09"/>
    <d v="2000-11-03T00:00:00"/>
    <n v="834.93999999999994"/>
    <s v="F"/>
    <n v="71"/>
    <d v="1973-10-27T00:00:00"/>
    <n v="46.717372761288686"/>
    <s v="Quality Control Specialist"/>
    <s v="Health"/>
    <s v="High Net Worth"/>
    <s v="N"/>
    <s v="No"/>
    <n v="5"/>
    <m/>
  </r>
  <r>
    <n v="1751"/>
    <n v="22"/>
    <x v="239"/>
    <d v="2017-11-21T00:00:00"/>
    <n v="39"/>
    <b v="0"/>
    <s v="Approved"/>
    <s v="WeareA2B"/>
    <s v="Standard"/>
    <s v="medium"/>
    <s v="medium"/>
    <n v="60.34"/>
    <n v="45.26"/>
    <d v="1993-07-15T00:00:00"/>
    <n v="15.080000000000005"/>
    <s v="M"/>
    <n v="15"/>
    <d v="1960-11-27T00:00:00"/>
    <n v="59.640660432521564"/>
    <s v="Senior Financial Analyst"/>
    <s v="Financial Services"/>
    <s v="Mass Customer"/>
    <s v="N"/>
    <s v="No"/>
    <n v="11"/>
    <m/>
  </r>
  <r>
    <n v="2576"/>
    <n v="72"/>
    <x v="469"/>
    <d v="2017-11-21T00:00:00"/>
    <n v="39"/>
    <b v="1"/>
    <s v="Approved"/>
    <s v="Norco Bicycles"/>
    <s v="Standard"/>
    <s v="medium"/>
    <s v="medium"/>
    <n v="360.4"/>
    <n v="270.3"/>
    <d v="2014-10-10T00:00:00"/>
    <n v="90.099999999999966"/>
    <s v="F"/>
    <n v="96"/>
    <d v="1994-10-30T00:00:00"/>
    <n v="25.695454953069508"/>
    <s v="Automation Specialist I"/>
    <s v="Manufacturing"/>
    <s v="Affluent Customer"/>
    <s v="N"/>
    <s v="Yes"/>
    <n v="7"/>
    <m/>
  </r>
  <r>
    <n v="3036"/>
    <n v="27"/>
    <x v="239"/>
    <d v="2017-11-21T00:00:00"/>
    <n v="39"/>
    <b v="0"/>
    <s v="Approved"/>
    <s v="Trek Bicycles"/>
    <s v="Standard"/>
    <s v="medium"/>
    <s v="medium"/>
    <n v="499.53"/>
    <n v="388.72"/>
    <d v="1999-06-23T00:00:00"/>
    <n v="110.80999999999995"/>
    <s v="M"/>
    <n v="15"/>
    <d v="1960-11-27T00:00:00"/>
    <n v="59.640660432521564"/>
    <s v="Senior Financial Analyst"/>
    <s v="Financial Services"/>
    <s v="Mass Customer"/>
    <s v="N"/>
    <s v="No"/>
    <n v="11"/>
    <m/>
  </r>
  <r>
    <n v="3626"/>
    <n v="30"/>
    <x v="1591"/>
    <d v="2017-11-21T00:00:00"/>
    <n v="39"/>
    <b v="0"/>
    <s v="Approved"/>
    <s v="OHM Cycles"/>
    <s v="Standard"/>
    <s v="medium"/>
    <s v="medium"/>
    <n v="1227.3399999999999"/>
    <n v="770.89"/>
    <d v="1994-08-10T00:00:00"/>
    <n v="456.44999999999993"/>
    <s v="M"/>
    <n v="55"/>
    <d v="1997-11-17T00:00:00"/>
    <n v="22.643400158548957"/>
    <n v="0"/>
    <s v="Manufacturing"/>
    <s v="High Net Worth"/>
    <s v="N"/>
    <s v="No"/>
    <n v="1"/>
    <m/>
  </r>
  <r>
    <n v="3872"/>
    <n v="27"/>
    <x v="1396"/>
    <d v="2017-11-21T00:00:00"/>
    <n v="39"/>
    <b v="0"/>
    <s v="Approved"/>
    <s v="Trek Bicycles"/>
    <s v="Standard"/>
    <s v="medium"/>
    <s v="medium"/>
    <n v="499.53"/>
    <n v="388.72"/>
    <d v="1999-06-23T00:00:00"/>
    <n v="110.80999999999995"/>
    <s v="M"/>
    <n v="59"/>
    <d v="1999-10-13T00:00:00"/>
    <n v="20.739290569507862"/>
    <n v="0"/>
    <s v="Financial Services"/>
    <s v="Mass Customer"/>
    <s v="N"/>
    <s v="No"/>
    <n v="1"/>
    <m/>
  </r>
  <r>
    <n v="4401"/>
    <n v="75"/>
    <x v="1592"/>
    <d v="2017-11-21T00:00:00"/>
    <n v="39"/>
    <b v="1"/>
    <s v="Approved"/>
    <s v="Giant Bicycles"/>
    <s v="Touring"/>
    <s v="medium"/>
    <s v="large"/>
    <n v="1873.97"/>
    <n v="863.95"/>
    <d v="2006-05-22T00:00:00"/>
    <n v="1010.02"/>
    <s v="M"/>
    <n v="76"/>
    <d v="1976-01-13T00:00:00"/>
    <n v="44.503674131151698"/>
    <n v="0"/>
    <s v="Manufacturing"/>
    <s v="Mass Customer"/>
    <s v="N"/>
    <s v="No"/>
    <n v="8"/>
    <m/>
  </r>
  <r>
    <n v="4547"/>
    <n v="83"/>
    <x v="218"/>
    <d v="2017-11-21T00:00:00"/>
    <n v="39"/>
    <b v="0"/>
    <s v="Approved"/>
    <s v="Solex"/>
    <s v="Touring"/>
    <s v="medium"/>
    <s v="large"/>
    <n v="2083.94"/>
    <n v="675.03"/>
    <d v="2013-09-16T00:00:00"/>
    <n v="1408.91"/>
    <s v="M"/>
    <n v="52"/>
    <d v="1963-07-17T00:00:00"/>
    <n v="57.005043994165398"/>
    <s v="Cost Accountant"/>
    <s v="Financial Services"/>
    <s v="Mass Customer"/>
    <s v="N"/>
    <s v="No"/>
    <n v="4"/>
    <m/>
  </r>
  <r>
    <n v="4857"/>
    <n v="70"/>
    <x v="1501"/>
    <d v="2017-11-21T00:00:00"/>
    <n v="39"/>
    <b v="1"/>
    <s v="Approved"/>
    <s v="Trek Bicycles"/>
    <s v="Standard"/>
    <s v="high"/>
    <s v="medium"/>
    <n v="495.72"/>
    <n v="297.43"/>
    <d v="2015-04-11T00:00:00"/>
    <n v="198.29000000000002"/>
    <s v="F"/>
    <n v="48"/>
    <d v="1975-01-18T00:00:00"/>
    <n v="45.489975501014712"/>
    <s v="Software Engineer III"/>
    <s v="Financial Services"/>
    <s v="Affluent Customer"/>
    <s v="N"/>
    <s v="No"/>
    <n v="13"/>
    <m/>
  </r>
  <r>
    <n v="4882"/>
    <n v="28"/>
    <x v="1593"/>
    <d v="2017-11-21T00:00:00"/>
    <n v="39"/>
    <b v="0"/>
    <s v="Approved"/>
    <s v="Norco Bicycles"/>
    <s v="Standard"/>
    <s v="medium"/>
    <s v="small"/>
    <n v="1216.1400000000001"/>
    <n v="1082.3599999999999"/>
    <d v="1994-07-12T00:00:00"/>
    <n v="133.7800000000002"/>
    <s v="F"/>
    <n v="78"/>
    <d v="1976-09-25T00:00:00"/>
    <n v="43.802304268138002"/>
    <s v="Programmer Analyst IV"/>
    <s v="n/a"/>
    <s v="Mass Customer"/>
    <s v="N"/>
    <s v="Yes"/>
    <n v="9"/>
    <m/>
  </r>
  <r>
    <n v="5742"/>
    <n v="57"/>
    <x v="219"/>
    <d v="2017-11-21T00:00:00"/>
    <n v="39"/>
    <b v="1"/>
    <s v="Approved"/>
    <s v="WeareA2B"/>
    <s v="Touring"/>
    <s v="medium"/>
    <s v="large"/>
    <n v="1890.39"/>
    <n v="260.14"/>
    <d v="1991-01-21T00:00:00"/>
    <n v="1630.25"/>
    <s v="F"/>
    <n v="28"/>
    <d v="1959-03-10T00:00:00"/>
    <n v="61.361208377727039"/>
    <s v="Software Engineer IV"/>
    <s v="Manufacturing"/>
    <s v="Affluent Customer"/>
    <s v="N"/>
    <s v="Yes"/>
    <n v="19"/>
    <m/>
  </r>
  <r>
    <n v="6243"/>
    <n v="9"/>
    <x v="780"/>
    <d v="2017-11-21T00:00:00"/>
    <n v="39"/>
    <b v="0"/>
    <s v="Approved"/>
    <s v="Norco Bicycles"/>
    <s v="Standard"/>
    <s v="medium"/>
    <s v="small"/>
    <n v="1216.1400000000001"/>
    <n v="1082.3599999999999"/>
    <d v="1991-08-05T00:00:00"/>
    <n v="133.7800000000002"/>
    <s v="F"/>
    <n v="54"/>
    <d v="1975-06-22T00:00:00"/>
    <n v="45.065317966768134"/>
    <s v="Safety Technician II"/>
    <s v="Property"/>
    <s v="High Net Worth"/>
    <s v="N"/>
    <s v="Yes"/>
    <n v="13"/>
    <m/>
  </r>
  <r>
    <n v="6302"/>
    <n v="30"/>
    <x v="1594"/>
    <d v="2017-11-21T00:00:00"/>
    <n v="39"/>
    <b v="1"/>
    <s v="Approved"/>
    <s v="Solex"/>
    <s v="Standard"/>
    <s v="high"/>
    <s v="medium"/>
    <n v="748.17"/>
    <n v="448.9"/>
    <d v="1991-11-10T00:00:00"/>
    <n v="299.27"/>
    <s v="M"/>
    <n v="62"/>
    <d v="1964-07-01T00:00:00"/>
    <n v="56.046139884576355"/>
    <s v="Social Worker"/>
    <s v="Health"/>
    <s v="Mass Customer"/>
    <s v="N"/>
    <s v="No"/>
    <n v="11"/>
    <m/>
  </r>
  <r>
    <n v="7015"/>
    <n v="92"/>
    <x v="1595"/>
    <d v="2017-11-21T00:00:00"/>
    <n v="39"/>
    <b v="1"/>
    <s v="Approved"/>
    <s v="WeareA2B"/>
    <s v="Standard"/>
    <s v="medium"/>
    <s v="small"/>
    <n v="1415.01"/>
    <n v="1259.3599999999999"/>
    <d v="2003-01-05T00:00:00"/>
    <n v="155.65000000000009"/>
    <s v="F"/>
    <n v="51"/>
    <d v="1995-11-03T00:00:00"/>
    <n v="24.684496048959918"/>
    <s v="Environmental Tech"/>
    <s v="Manufacturing"/>
    <s v="Mass Customer"/>
    <s v="N"/>
    <s v="No"/>
    <n v="1"/>
    <m/>
  </r>
  <r>
    <n v="8132"/>
    <n v="22"/>
    <x v="267"/>
    <d v="2017-11-21T00:00:00"/>
    <n v="39"/>
    <b v="0"/>
    <s v="Approved"/>
    <s v="Solex"/>
    <s v="Standard"/>
    <s v="medium"/>
    <s v="medium"/>
    <n v="575.27"/>
    <n v="431.45"/>
    <d v="2010-05-05T00:00:00"/>
    <n v="143.82"/>
    <s v="M"/>
    <n v="48"/>
    <d v="1981-08-20T00:00:00"/>
    <n v="38.898194679096903"/>
    <s v="Teacher"/>
    <s v="Property"/>
    <s v="High Net Worth"/>
    <s v="N"/>
    <s v="Yes"/>
    <n v="8"/>
    <m/>
  </r>
  <r>
    <n v="8654"/>
    <n v="2"/>
    <x v="1596"/>
    <d v="2017-11-21T00:00:00"/>
    <n v="39"/>
    <b v="0"/>
    <s v="Approved"/>
    <s v="Solex"/>
    <s v="Standard"/>
    <s v="medium"/>
    <s v="medium"/>
    <n v="71.489999999999995"/>
    <n v="53.62"/>
    <d v="2004-09-28T00:00:00"/>
    <n v="17.869999999999997"/>
    <s v="F"/>
    <n v="81"/>
    <d v="1975-09-13T00:00:00"/>
    <n v="44.837920706494167"/>
    <s v="Nurse Practicioner"/>
    <s v="Manufacturing"/>
    <s v="Mass Customer"/>
    <s v="N"/>
    <s v="Yes"/>
    <n v="17"/>
    <m/>
  </r>
  <r>
    <n v="9518"/>
    <n v="72"/>
    <x v="860"/>
    <d v="2017-11-21T00:00:00"/>
    <n v="39"/>
    <b v="0"/>
    <s v="Approved"/>
    <s v="Norco Bicycles"/>
    <s v="Standard"/>
    <s v="medium"/>
    <s v="medium"/>
    <n v="360.4"/>
    <n v="270.3"/>
    <d v="2016-12-06T00:00:00"/>
    <n v="90.099999999999966"/>
    <s v="M"/>
    <n v="46"/>
    <d v="1976-03-11T00:00:00"/>
    <n v="44.34477002156266"/>
    <s v="Quality Control Specialist"/>
    <s v="Retail"/>
    <s v="Affluent Customer"/>
    <s v="N"/>
    <s v="No"/>
    <n v="18"/>
    <m/>
  </r>
  <r>
    <n v="9612"/>
    <n v="68"/>
    <x v="621"/>
    <d v="2017-11-21T00:00:00"/>
    <n v="39"/>
    <b v="1"/>
    <s v="Approved"/>
    <s v="OHM Cycles"/>
    <s v="Standard"/>
    <s v="medium"/>
    <s v="medium"/>
    <n v="1636.9"/>
    <n v="44.71"/>
    <d v="2010-08-20T00:00:00"/>
    <n v="1592.19"/>
    <s v="F"/>
    <n v="31"/>
    <d v="1979-11-09T00:00:00"/>
    <n v="40.679016596905122"/>
    <s v="Social Worker"/>
    <s v="Health"/>
    <s v="Mass Customer"/>
    <s v="N"/>
    <s v="No"/>
    <n v="11"/>
    <m/>
  </r>
  <r>
    <n v="10181"/>
    <n v="61"/>
    <x v="1597"/>
    <d v="2017-11-21T00:00:00"/>
    <n v="39"/>
    <b v="1"/>
    <s v="Approved"/>
    <s v="OHM Cycles"/>
    <s v="Standard"/>
    <s v="low"/>
    <s v="medium"/>
    <n v="71.16"/>
    <n v="56.93"/>
    <d v="1993-06-23T00:00:00"/>
    <n v="14.229999999999997"/>
    <s v="M"/>
    <n v="25"/>
    <d v="1977-02-16T00:00:00"/>
    <n v="43.407783720192796"/>
    <s v="Senior Developer"/>
    <s v="Health"/>
    <s v="Mass Customer"/>
    <s v="N"/>
    <s v="Yes"/>
    <n v="11"/>
    <m/>
  </r>
  <r>
    <n v="10807"/>
    <n v="28"/>
    <x v="1598"/>
    <d v="2017-11-21T00:00:00"/>
    <n v="39"/>
    <b v="1"/>
    <s v="Approved"/>
    <s v="Norco Bicycles"/>
    <s v="Standard"/>
    <s v="medium"/>
    <s v="small"/>
    <n v="1216.1400000000001"/>
    <n v="1082.3599999999999"/>
    <d v="2006-11-10T00:00:00"/>
    <n v="133.7800000000002"/>
    <s v="M"/>
    <n v="55"/>
    <d v="1997-01-06T00:00:00"/>
    <n v="23.506413857179094"/>
    <s v="Tax Accountant"/>
    <s v="n/a"/>
    <s v="Affluent Customer"/>
    <s v="N"/>
    <s v="Yes"/>
    <n v="2"/>
    <m/>
  </r>
  <r>
    <n v="10876"/>
    <n v="13"/>
    <x v="836"/>
    <d v="2017-11-21T00:00:00"/>
    <n v="39"/>
    <b v="1"/>
    <s v="Approved"/>
    <s v="Solex"/>
    <s v="Standard"/>
    <s v="medium"/>
    <s v="medium"/>
    <n v="1163.8900000000001"/>
    <n v="589.27"/>
    <d v="2009-03-08T00:00:00"/>
    <n v="574.62000000000012"/>
    <s v="F"/>
    <n v="16"/>
    <d v="1975-04-22T00:00:00"/>
    <n v="45.232441254439372"/>
    <n v="0"/>
    <s v="Retail"/>
    <s v="Mass Customer"/>
    <s v="N"/>
    <s v="Yes"/>
    <n v="14"/>
    <m/>
  </r>
  <r>
    <n v="10956"/>
    <n v="50"/>
    <x v="1599"/>
    <d v="2017-11-21T00:00:00"/>
    <n v="39"/>
    <b v="0"/>
    <s v="Approved"/>
    <s v="Giant Bicycles"/>
    <s v="Standard"/>
    <s v="medium"/>
    <s v="medium"/>
    <n v="642.70000000000005"/>
    <n v="211.37"/>
    <d v="2002-03-22T00:00:00"/>
    <n v="431.33000000000004"/>
    <s v="M"/>
    <n v="76"/>
    <d v="1970-03-01T00:00:00"/>
    <n v="50.377646733891424"/>
    <s v="Sales Representative"/>
    <s v="Retail"/>
    <s v="High Net Worth"/>
    <s v="N"/>
    <s v="Yes"/>
    <n v="13"/>
    <m/>
  </r>
  <r>
    <n v="11769"/>
    <n v="42"/>
    <x v="1600"/>
    <d v="2017-11-21T00:00:00"/>
    <n v="39"/>
    <b v="1"/>
    <s v="Approved"/>
    <s v="OHM Cycles"/>
    <s v="Road"/>
    <s v="medium"/>
    <s v="small"/>
    <n v="1810"/>
    <n v="1610.9"/>
    <d v="2007-12-11T00:00:00"/>
    <n v="199.09999999999991"/>
    <s v="F"/>
    <n v="1"/>
    <d v="1974-11-01T00:00:00"/>
    <n v="45.703674131151701"/>
    <s v="Geological Engineer"/>
    <s v="Manufacturing"/>
    <s v="Mass Customer"/>
    <s v="N"/>
    <s v="Yes"/>
    <n v="14"/>
    <m/>
  </r>
  <r>
    <n v="11979"/>
    <n v="55"/>
    <x v="777"/>
    <d v="2017-11-21T00:00:00"/>
    <n v="39"/>
    <b v="1"/>
    <s v="Approved"/>
    <s v="Trek Bicycles"/>
    <s v="Road"/>
    <s v="medium"/>
    <s v="large"/>
    <n v="1894.19"/>
    <n v="598.76"/>
    <d v="2014-03-03T00:00:00"/>
    <n v="1295.43"/>
    <s v="F"/>
    <n v="71"/>
    <d v="1998-03-08T00:00:00"/>
    <n v="22.339290569507863"/>
    <s v="General Manager"/>
    <s v="n/a"/>
    <s v="Mass Customer"/>
    <s v="N"/>
    <s v="Yes"/>
    <n v="2"/>
    <m/>
  </r>
  <r>
    <n v="11983"/>
    <n v="56"/>
    <x v="1601"/>
    <d v="2017-11-21T00:00:00"/>
    <n v="39"/>
    <b v="1"/>
    <s v="Approved"/>
    <s v="OHM Cycles"/>
    <s v="Standard"/>
    <s v="medium"/>
    <s v="medium"/>
    <n v="183.86"/>
    <n v="137.9"/>
    <d v="1997-10-04T00:00:00"/>
    <n v="45.960000000000008"/>
    <s v="F"/>
    <n v="80"/>
    <d v="1968-08-12T00:00:00"/>
    <n v="51.928331665398275"/>
    <n v="0"/>
    <s v="Health"/>
    <s v="Mass Customer"/>
    <s v="N"/>
    <s v="No"/>
    <n v="6"/>
    <m/>
  </r>
  <r>
    <n v="12471"/>
    <n v="87"/>
    <x v="386"/>
    <d v="2017-11-21T00:00:00"/>
    <n v="39"/>
    <b v="0"/>
    <s v="Approved"/>
    <s v="OHM Cycles"/>
    <s v="Standard"/>
    <s v="medium"/>
    <s v="medium"/>
    <n v="1636.9"/>
    <n v="44.71"/>
    <d v="2010-08-20T00:00:00"/>
    <n v="1592.19"/>
    <s v="M"/>
    <n v="35"/>
    <d v="1974-02-01T00:00:00"/>
    <n v="46.451619336631147"/>
    <s v="Design Engineer"/>
    <s v="Manufacturing"/>
    <s v="High Net Worth"/>
    <s v="N"/>
    <s v="No"/>
    <n v="9"/>
    <m/>
  </r>
  <r>
    <n v="13452"/>
    <n v="53"/>
    <x v="1409"/>
    <d v="2017-11-21T00:00:00"/>
    <n v="39"/>
    <b v="1"/>
    <s v="Approved"/>
    <s v="OHM Cycles"/>
    <s v="Standard"/>
    <s v="medium"/>
    <s v="medium"/>
    <n v="795.34"/>
    <n v="101.58"/>
    <d v="2010-08-20T00:00:00"/>
    <n v="693.76"/>
    <s v="F"/>
    <n v="46"/>
    <d v="1981-08-23T00:00:00"/>
    <n v="38.88997550101471"/>
    <s v="Analog Circuit Design manager"/>
    <s v="Manufacturing"/>
    <s v="Mass Customer"/>
    <s v="N"/>
    <s v="Yes"/>
    <n v="14"/>
    <m/>
  </r>
  <r>
    <n v="14017"/>
    <n v="55"/>
    <x v="1602"/>
    <d v="2017-11-21T00:00:00"/>
    <n v="39"/>
    <b v="0"/>
    <s v="Approved"/>
    <s v="Trek Bicycles"/>
    <s v="Road"/>
    <s v="medium"/>
    <s v="large"/>
    <n v="1894.19"/>
    <n v="598.76"/>
    <d v="2003-07-21T00:00:00"/>
    <n v="1295.43"/>
    <s v="F"/>
    <n v="75"/>
    <d v="1977-12-25T00:00:00"/>
    <n v="42.552989199644848"/>
    <s v="Nurse Practicioner"/>
    <s v="Manufacturing"/>
    <s v="Affluent Customer"/>
    <s v="N"/>
    <s v="No"/>
    <n v="7"/>
    <m/>
  </r>
  <r>
    <n v="14679"/>
    <n v="1"/>
    <x v="1603"/>
    <d v="2017-11-21T00:00:00"/>
    <n v="39"/>
    <b v="0"/>
    <s v="Approved"/>
    <s v="Giant Bicycles"/>
    <s v="Standard"/>
    <s v="medium"/>
    <s v="medium"/>
    <n v="1403.5"/>
    <n v="954.82"/>
    <d v="2012-12-02T00:00:00"/>
    <n v="448.67999999999995"/>
    <s v="F"/>
    <n v="6"/>
    <d v="1974-03-04T00:00:00"/>
    <n v="46.366687829781831"/>
    <s v="VP Marketing"/>
    <s v="Manufacturing"/>
    <s v="Mass Customer"/>
    <s v="N"/>
    <s v="Yes"/>
    <n v="5"/>
    <m/>
  </r>
  <r>
    <n v="14683"/>
    <n v="0"/>
    <x v="1362"/>
    <d v="2017-11-21T00:00:00"/>
    <n v="39"/>
    <b v="0"/>
    <s v="Approved"/>
    <s v="Trek Bicycles"/>
    <s v="Standard"/>
    <s v="high"/>
    <s v="medium"/>
    <n v="495.72"/>
    <n v="297.43"/>
    <d v="2015-04-11T00:00:00"/>
    <n v="198.29000000000002"/>
    <s v="M"/>
    <n v="32"/>
    <d v="1975-03-13T00:00:00"/>
    <n v="45.34203029553526"/>
    <s v="Graphic Designer"/>
    <s v="n/a"/>
    <s v="High Net Worth"/>
    <s v="N"/>
    <s v="No"/>
    <n v="19"/>
    <m/>
  </r>
  <r>
    <n v="14686"/>
    <n v="35"/>
    <x v="1380"/>
    <d v="2017-11-21T00:00:00"/>
    <n v="39"/>
    <b v="1"/>
    <s v="Approved"/>
    <s v="Giant Bicycles"/>
    <s v="Standard"/>
    <s v="medium"/>
    <s v="medium"/>
    <n v="1403.5"/>
    <n v="954.82"/>
    <d v="1991-11-07T00:00:00"/>
    <n v="448.67999999999995"/>
    <s v="U"/>
    <n v="24"/>
    <d v="1899-12-30T00:00:00"/>
    <n v="0"/>
    <s v="Recruiter"/>
    <s v="IT"/>
    <s v="High Net Worth"/>
    <s v="N"/>
    <s v="Yes"/>
    <n v="0"/>
    <m/>
  </r>
  <r>
    <n v="15360"/>
    <n v="2"/>
    <x v="678"/>
    <d v="2017-11-21T00:00:00"/>
    <n v="39"/>
    <b v="1"/>
    <s v="Approved"/>
    <s v="Solex"/>
    <s v="Standard"/>
    <s v="medium"/>
    <s v="medium"/>
    <n v="71.489999999999995"/>
    <n v="53.62"/>
    <d v="2011-04-16T00:00:00"/>
    <n v="17.869999999999997"/>
    <s v="F"/>
    <n v="77"/>
    <d v="1976-11-02T00:00:00"/>
    <n v="43.6981946790969"/>
    <s v="Operator"/>
    <s v="Retail"/>
    <s v="Affluent Customer"/>
    <s v="N"/>
    <s v="Yes"/>
    <n v="5"/>
    <m/>
  </r>
  <r>
    <n v="17953"/>
    <n v="97"/>
    <x v="121"/>
    <d v="2017-11-21T00:00:00"/>
    <n v="39"/>
    <b v="1"/>
    <s v="Approved"/>
    <s v="OHM Cycles"/>
    <s v="Road"/>
    <s v="medium"/>
    <s v="medium"/>
    <n v="742.54"/>
    <n v="667.4"/>
    <d v="2004-08-17T00:00:00"/>
    <n v="75.139999999999986"/>
    <s v="M"/>
    <n v="32"/>
    <d v="1961-08-19T00:00:00"/>
    <n v="58.914633035261289"/>
    <n v="0"/>
    <s v="Financial Services"/>
    <s v="High Net Worth"/>
    <s v="N"/>
    <s v="Yes"/>
    <n v="10"/>
    <m/>
  </r>
  <r>
    <n v="18857"/>
    <n v="1"/>
    <x v="1488"/>
    <d v="2017-11-21T00:00:00"/>
    <n v="39"/>
    <b v="0"/>
    <s v="Approved"/>
    <s v="Giant Bicycles"/>
    <s v="Standard"/>
    <s v="medium"/>
    <s v="medium"/>
    <n v="1403.5"/>
    <n v="954.82"/>
    <d v="2011-08-29T00:00:00"/>
    <n v="448.67999999999995"/>
    <s v="F"/>
    <n v="79"/>
    <d v="1987-02-06T00:00:00"/>
    <n v="33.429701528411975"/>
    <s v="Professor"/>
    <s v="Argiculture"/>
    <s v="Mass Customer"/>
    <s v="N"/>
    <s v="Yes"/>
    <n v="21"/>
    <m/>
  </r>
  <r>
    <n v="18992"/>
    <n v="70"/>
    <x v="1604"/>
    <d v="2017-11-21T00:00:00"/>
    <n v="39"/>
    <b v="0"/>
    <s v="Approved"/>
    <s v="Trek Bicycles"/>
    <s v="Standard"/>
    <s v="high"/>
    <s v="medium"/>
    <n v="495.72"/>
    <n v="297.43"/>
    <d v="2011-01-10T00:00:00"/>
    <n v="198.29000000000002"/>
    <s v="M"/>
    <n v="29"/>
    <d v="1954-08-25T00:00:00"/>
    <n v="65.903674131151703"/>
    <n v="0"/>
    <s v="Financial Services"/>
    <s v="Affluent Customer"/>
    <s v="N"/>
    <s v="Yes"/>
    <n v="5"/>
    <m/>
  </r>
  <r>
    <n v="19050"/>
    <n v="95"/>
    <x v="1605"/>
    <d v="2017-11-21T00:00:00"/>
    <n v="39"/>
    <b v="0"/>
    <s v="Approved"/>
    <s v="Giant Bicycles"/>
    <s v="Standard"/>
    <s v="medium"/>
    <s v="large"/>
    <n v="569.55999999999995"/>
    <n v="528.42999999999995"/>
    <d v="2003-09-10T00:00:00"/>
    <n v="41.129999999999995"/>
    <s v="F"/>
    <n v="39"/>
    <d v="1961-08-08T00:00:00"/>
    <n v="58.944770021562654"/>
    <s v="Nurse Practicioner"/>
    <s v="n/a"/>
    <s v="Mass Customer"/>
    <s v="N"/>
    <s v="No"/>
    <n v="14"/>
    <m/>
  </r>
  <r>
    <n v="19055"/>
    <n v="12"/>
    <x v="986"/>
    <d v="2017-11-21T00:00:00"/>
    <n v="39"/>
    <b v="1"/>
    <s v="Approved"/>
    <s v="WeareA2B"/>
    <s v="Standard"/>
    <s v="medium"/>
    <s v="medium"/>
    <n v="1231.1500000000001"/>
    <n v="161.6"/>
    <d v="2013-03-12T00:00:00"/>
    <n v="1069.5500000000002"/>
    <s v="F"/>
    <n v="26"/>
    <d v="1967-07-04T00:00:00"/>
    <n v="53.037920706494162"/>
    <s v="Office Assistant III"/>
    <s v="Financial Services"/>
    <s v="Affluent Customer"/>
    <s v="N"/>
    <s v="Yes"/>
    <n v="17"/>
    <m/>
  </r>
  <r>
    <n v="19343"/>
    <n v="0"/>
    <x v="944"/>
    <d v="2017-11-21T00:00:00"/>
    <n v="39"/>
    <b v="1"/>
    <s v="Approved"/>
    <s v="Norco Bicycles"/>
    <s v="Road"/>
    <s v="medium"/>
    <s v="medium"/>
    <n v="544.04999999999995"/>
    <n v="376.84"/>
    <d v="2005-10-22T00:00:00"/>
    <n v="167.20999999999998"/>
    <s v="F"/>
    <n v="59"/>
    <d v="2001-03-30T00:00:00"/>
    <n v="19.276276870877727"/>
    <s v="Software Engineer II"/>
    <s v="n/a"/>
    <s v="High Net Worth"/>
    <s v="N"/>
    <s v="No"/>
    <n v="1"/>
    <m/>
  </r>
  <r>
    <n v="19412"/>
    <n v="14"/>
    <x v="1606"/>
    <d v="2017-11-21T00:00:00"/>
    <n v="39"/>
    <b v="1"/>
    <s v="Approved"/>
    <s v="Solex"/>
    <s v="Standard"/>
    <s v="high"/>
    <s v="large"/>
    <n v="1842.92"/>
    <n v="1105.75"/>
    <d v="1995-10-24T00:00:00"/>
    <n v="737.17000000000007"/>
    <s v="M"/>
    <n v="68"/>
    <d v="1986-12-29T00:00:00"/>
    <n v="33.536550843480462"/>
    <n v="0"/>
    <s v="Retail"/>
    <s v="High Net Worth"/>
    <s v="N"/>
    <s v="No"/>
    <n v="1"/>
    <m/>
  </r>
  <r>
    <n v="2153"/>
    <n v="38"/>
    <x v="1099"/>
    <d v="2017-12-04T00:00:00"/>
    <m/>
    <b v="0"/>
    <s v="Cancelled"/>
    <s v="Solex"/>
    <s v="Standard"/>
    <s v="medium"/>
    <s v="medium"/>
    <n v="1577.53"/>
    <n v="826.51"/>
    <n v="38750"/>
    <m/>
    <m/>
    <m/>
    <m/>
    <m/>
    <m/>
    <m/>
    <m/>
    <m/>
    <m/>
    <m/>
    <m/>
  </r>
  <r>
    <n v="19568"/>
    <n v="25"/>
    <x v="1607"/>
    <d v="2017-11-21T00:00:00"/>
    <n v="39"/>
    <b v="1"/>
    <s v="Approved"/>
    <s v="Giant Bicycles"/>
    <s v="Road"/>
    <s v="medium"/>
    <s v="medium"/>
    <n v="1538.99"/>
    <n v="829.65"/>
    <d v="2016-02-04T00:00:00"/>
    <n v="709.34"/>
    <s v="F"/>
    <n v="13"/>
    <d v="1982-04-13T00:00:00"/>
    <n v="38.251619336631151"/>
    <s v="Accounting Assistant II"/>
    <s v="n/a"/>
    <s v="Affluent Customer"/>
    <s v="N"/>
    <s v="No"/>
    <n v="15"/>
    <m/>
  </r>
  <r>
    <n v="19642"/>
    <n v="41"/>
    <x v="807"/>
    <d v="2017-11-21T00:00:00"/>
    <n v="39"/>
    <b v="1"/>
    <s v="Approved"/>
    <s v="Solex"/>
    <s v="Road"/>
    <s v="medium"/>
    <s v="medium"/>
    <n v="416.98"/>
    <n v="312.74"/>
    <d v="1997-05-10T00:00:00"/>
    <n v="104.24000000000001"/>
    <s v="F"/>
    <n v="10"/>
    <d v="1968-07-24T00:00:00"/>
    <n v="51.980386459918819"/>
    <s v="Design Engineer"/>
    <s v="Health"/>
    <s v="Mass Customer"/>
    <s v="N"/>
    <s v="No"/>
    <n v="12"/>
    <m/>
  </r>
  <r>
    <n v="19932"/>
    <n v="51"/>
    <x v="1608"/>
    <d v="2017-11-21T00:00:00"/>
    <n v="39"/>
    <b v="1"/>
    <s v="Approved"/>
    <s v="OHM Cycles"/>
    <s v="Standard"/>
    <s v="high"/>
    <s v="medium"/>
    <n v="2005.66"/>
    <n v="1203.4000000000001"/>
    <d v="2012-04-10T00:00:00"/>
    <n v="802.26"/>
    <s v="F"/>
    <n v="9"/>
    <d v="1962-05-05T00:00:00"/>
    <n v="58.205043994165393"/>
    <s v="Food Chemist"/>
    <s v="Health"/>
    <s v="Mass Customer"/>
    <s v="N"/>
    <s v="No"/>
    <n v="5"/>
    <m/>
  </r>
  <r>
    <n v="288"/>
    <n v="36"/>
    <x v="624"/>
    <d v="2017-11-20T00:00:00"/>
    <n v="40"/>
    <b v="1"/>
    <s v="Approved"/>
    <s v="Solex"/>
    <s v="Standard"/>
    <s v="low"/>
    <s v="medium"/>
    <n v="945.04"/>
    <n v="507.58"/>
    <d v="2006-02-02T00:00:00"/>
    <n v="437.46"/>
    <s v="M"/>
    <n v="18"/>
    <d v="1989-07-21T00:00:00"/>
    <n v="30.974907007864026"/>
    <s v="Operator"/>
    <s v="Retail"/>
    <s v="Affluent Customer"/>
    <s v="N"/>
    <s v="Yes"/>
    <n v="10"/>
    <m/>
  </r>
  <r>
    <n v="298"/>
    <n v="17"/>
    <x v="415"/>
    <d v="2017-11-20T00:00:00"/>
    <n v="40"/>
    <b v="1"/>
    <s v="Approved"/>
    <s v="Solex"/>
    <s v="Standard"/>
    <s v="high"/>
    <s v="medium"/>
    <n v="1024.6600000000001"/>
    <n v="614.79999999999995"/>
    <d v="1996-11-09T00:00:00"/>
    <n v="409.86000000000013"/>
    <s v="F"/>
    <n v="13"/>
    <d v="1995-10-02T00:00:00"/>
    <n v="24.77216728183663"/>
    <s v="Physical Therapy Assistant"/>
    <s v="n/a"/>
    <s v="Mass Customer"/>
    <s v="N"/>
    <s v="No"/>
    <n v="1"/>
    <m/>
  </r>
  <r>
    <n v="631"/>
    <n v="3"/>
    <x v="1609"/>
    <d v="2017-11-20T00:00:00"/>
    <n v="40"/>
    <b v="0"/>
    <s v="Approved"/>
    <s v="Trek Bicycles"/>
    <s v="Standard"/>
    <s v="medium"/>
    <s v="large"/>
    <n v="2091.4699999999998"/>
    <n v="388.92"/>
    <d v="2012-09-15T00:00:00"/>
    <n v="1702.5499999999997"/>
    <s v="F"/>
    <n v="17"/>
    <d v="1973-12-21T00:00:00"/>
    <n v="46.566687829781834"/>
    <s v="Chemical Engineer"/>
    <s v="Manufacturing"/>
    <s v="Mass Customer"/>
    <s v="N"/>
    <s v="No"/>
    <n v="11"/>
    <m/>
  </r>
  <r>
    <n v="701"/>
    <n v="51"/>
    <x v="1610"/>
    <d v="2017-11-20T00:00:00"/>
    <n v="40"/>
    <b v="0"/>
    <s v="Approved"/>
    <s v="OHM Cycles"/>
    <s v="Standard"/>
    <s v="high"/>
    <s v="medium"/>
    <n v="2005.66"/>
    <n v="1203.4000000000001"/>
    <d v="1997-10-04T00:00:00"/>
    <n v="802.26"/>
    <s v="M"/>
    <n v="25"/>
    <d v="1977-03-23T00:00:00"/>
    <n v="43.311893309233888"/>
    <s v="Electrical Engineer"/>
    <s v="Manufacturing"/>
    <s v="Affluent Customer"/>
    <s v="N"/>
    <s v="Yes"/>
    <n v="10"/>
    <m/>
  </r>
  <r>
    <n v="794"/>
    <n v="71"/>
    <x v="1608"/>
    <d v="2017-11-20T00:00:00"/>
    <n v="40"/>
    <b v="1"/>
    <s v="Approved"/>
    <s v="Solex"/>
    <s v="Standard"/>
    <s v="high"/>
    <s v="large"/>
    <n v="1842.92"/>
    <n v="1105.75"/>
    <d v="1995-10-24T00:00:00"/>
    <n v="737.17000000000007"/>
    <s v="F"/>
    <n v="9"/>
    <d v="1962-05-05T00:00:00"/>
    <n v="58.205043994165393"/>
    <s v="Food Chemist"/>
    <s v="Health"/>
    <s v="Mass Customer"/>
    <s v="N"/>
    <s v="No"/>
    <n v="5"/>
    <m/>
  </r>
  <r>
    <n v="881"/>
    <n v="43"/>
    <x v="673"/>
    <d v="2017-11-20T00:00:00"/>
    <n v="40"/>
    <b v="0"/>
    <s v="Approved"/>
    <s v="Solex"/>
    <s v="Standard"/>
    <s v="medium"/>
    <s v="medium"/>
    <n v="1151.96"/>
    <n v="649.49"/>
    <d v="1999-12-04T00:00:00"/>
    <n v="502.47"/>
    <s v="F"/>
    <n v="63"/>
    <d v="1995-04-10T00:00:00"/>
    <n v="25.251619336631151"/>
    <s v="Junior Executive"/>
    <s v="n/a"/>
    <s v="Mass Customer"/>
    <s v="N"/>
    <s v="Yes"/>
    <n v="7"/>
    <m/>
  </r>
  <r>
    <n v="1306"/>
    <n v="46"/>
    <x v="1052"/>
    <d v="2017-11-20T00:00:00"/>
    <n v="40"/>
    <b v="0"/>
    <s v="Approved"/>
    <s v="OHM Cycles"/>
    <s v="Standard"/>
    <s v="low"/>
    <s v="medium"/>
    <n v="1793.43"/>
    <n v="248.82"/>
    <d v="1999-07-20T00:00:00"/>
    <n v="1544.6100000000001"/>
    <s v="F"/>
    <n v="12"/>
    <d v="1981-02-24T00:00:00"/>
    <n v="39.383126185946217"/>
    <s v="Account Representative I"/>
    <s v="n/a"/>
    <s v="High Net Worth"/>
    <s v="N"/>
    <s v="No"/>
    <n v="13"/>
    <m/>
  </r>
  <r>
    <n v="1600"/>
    <n v="79"/>
    <x v="1611"/>
    <d v="2017-11-20T00:00:00"/>
    <n v="40"/>
    <b v="1"/>
    <s v="Approved"/>
    <s v="Norco Bicycles"/>
    <s v="Standard"/>
    <s v="medium"/>
    <s v="medium"/>
    <n v="1555.58"/>
    <n v="818.01"/>
    <d v="2003-09-09T00:00:00"/>
    <n v="737.56999999999994"/>
    <s v="F"/>
    <n v="36"/>
    <d v="1964-08-16T00:00:00"/>
    <n v="55.920112487316082"/>
    <s v="Social Worker"/>
    <s v="Health"/>
    <s v="Mass Customer"/>
    <s v="N"/>
    <s v="No"/>
    <n v="13"/>
    <m/>
  </r>
  <r>
    <n v="2266"/>
    <n v="91"/>
    <x v="796"/>
    <d v="2017-11-20T00:00:00"/>
    <n v="40"/>
    <b v="0"/>
    <s v="Approved"/>
    <s v="Solex"/>
    <s v="Standard"/>
    <s v="medium"/>
    <s v="medium"/>
    <n v="100.35"/>
    <n v="75.260000000000005"/>
    <d v="1999-07-26T00:00:00"/>
    <n v="25.089999999999989"/>
    <s v="F"/>
    <n v="36"/>
    <d v="1961-03-01T00:00:00"/>
    <n v="59.383126185946217"/>
    <s v="Help Desk Operator"/>
    <s v="Health"/>
    <s v="Mass Customer"/>
    <s v="N"/>
    <s v="No"/>
    <n v="7"/>
    <m/>
  </r>
  <r>
    <n v="2540"/>
    <n v="31"/>
    <x v="1612"/>
    <d v="2017-11-20T00:00:00"/>
    <n v="40"/>
    <b v="1"/>
    <s v="Approved"/>
    <s v="Giant Bicycles"/>
    <s v="Standard"/>
    <s v="medium"/>
    <s v="medium"/>
    <n v="230.91"/>
    <n v="173.18"/>
    <d v="2006-11-10T00:00:00"/>
    <n v="57.72999999999999"/>
    <s v="F"/>
    <n v="63"/>
    <d v="1971-10-22T00:00:00"/>
    <n v="48.733811117453065"/>
    <s v="Assistant Media Planner"/>
    <s v="Entertainment"/>
    <s v="Mass Customer"/>
    <s v="N"/>
    <s v="No"/>
    <n v="4"/>
    <m/>
  </r>
  <r>
    <n v="3309"/>
    <n v="59"/>
    <x v="416"/>
    <d v="2017-11-20T00:00:00"/>
    <n v="40"/>
    <b v="1"/>
    <s v="Approved"/>
    <s v="WeareA2B"/>
    <s v="Standard"/>
    <s v="medium"/>
    <s v="small"/>
    <n v="1415.01"/>
    <n v="1259.3599999999999"/>
    <d v="2003-09-10T00:00:00"/>
    <n v="155.65000000000009"/>
    <s v="F"/>
    <n v="47"/>
    <d v="1979-08-30T00:00:00"/>
    <n v="40.873537144850324"/>
    <s v="Senior Quality Engineer"/>
    <s v="Health"/>
    <s v="High Net Worth"/>
    <s v="N"/>
    <s v="Yes"/>
    <n v="22"/>
    <m/>
  </r>
  <r>
    <n v="3398"/>
    <n v="51"/>
    <x v="1247"/>
    <d v="2017-11-20T00:00:00"/>
    <n v="40"/>
    <b v="0"/>
    <s v="Approved"/>
    <s v="OHM Cycles"/>
    <s v="Standard"/>
    <s v="high"/>
    <s v="medium"/>
    <n v="2005.66"/>
    <n v="1203.4000000000001"/>
    <d v="1993-07-20T00:00:00"/>
    <n v="802.26"/>
    <s v="F"/>
    <n v="67"/>
    <d v="1961-01-26T00:00:00"/>
    <n v="59.476276870877726"/>
    <s v="Programmer II"/>
    <s v="Health"/>
    <s v="Mass Customer"/>
    <s v="N"/>
    <s v="Yes"/>
    <n v="19"/>
    <m/>
  </r>
  <r>
    <n v="3582"/>
    <n v="47"/>
    <x v="1342"/>
    <d v="2017-11-20T00:00:00"/>
    <n v="40"/>
    <b v="1"/>
    <s v="Approved"/>
    <s v="Trek Bicycles"/>
    <s v="Road"/>
    <s v="low"/>
    <s v="small"/>
    <n v="1720.7"/>
    <n v="1531.42"/>
    <d v="2009-04-12T00:00:00"/>
    <n v="189.27999999999997"/>
    <s v="M"/>
    <n v="32"/>
    <d v="1973-07-11T00:00:00"/>
    <n v="47.013263172247591"/>
    <s v="Research Nurse"/>
    <s v="Health"/>
    <s v="Mass Customer"/>
    <s v="N"/>
    <s v="Yes"/>
    <n v="10"/>
    <m/>
  </r>
  <r>
    <n v="3609"/>
    <n v="31"/>
    <x v="59"/>
    <d v="2017-11-20T00:00:00"/>
    <n v="40"/>
    <b v="1"/>
    <s v="Approved"/>
    <s v="Giant Bicycles"/>
    <s v="Standard"/>
    <s v="medium"/>
    <s v="medium"/>
    <n v="230.91"/>
    <n v="173.18"/>
    <d v="2006-11-10T00:00:00"/>
    <n v="57.72999999999999"/>
    <s v="F"/>
    <n v="87"/>
    <d v="1980-08-31T00:00:00"/>
    <n v="39.868057692795531"/>
    <s v="Web Developer IV"/>
    <s v="Retail"/>
    <s v="Affluent Customer"/>
    <s v="N"/>
    <s v="No"/>
    <n v="12"/>
    <m/>
  </r>
  <r>
    <n v="4034"/>
    <n v="21"/>
    <x v="1613"/>
    <d v="2017-11-20T00:00:00"/>
    <n v="40"/>
    <b v="0"/>
    <s v="Approved"/>
    <s v="Solex"/>
    <s v="Standard"/>
    <s v="medium"/>
    <s v="large"/>
    <n v="1071.23"/>
    <n v="380.74"/>
    <d v="2011-05-07T00:00:00"/>
    <n v="690.49"/>
    <s v="F"/>
    <n v="40"/>
    <d v="1978-01-27T00:00:00"/>
    <n v="42.46257824074074"/>
    <s v="Desktop Support Technician"/>
    <s v="Financial Services"/>
    <s v="Affluent Customer"/>
    <s v="N"/>
    <s v="Yes"/>
    <n v="17"/>
    <m/>
  </r>
  <r>
    <n v="4454"/>
    <n v="80"/>
    <x v="1614"/>
    <d v="2017-11-20T00:00:00"/>
    <n v="40"/>
    <b v="1"/>
    <s v="Approved"/>
    <s v="OHM Cycles"/>
    <s v="Touring"/>
    <s v="low"/>
    <s v="medium"/>
    <n v="1073.07"/>
    <n v="933.84"/>
    <d v="1997-01-25T00:00:00"/>
    <n v="139.2299999999999"/>
    <s v="M"/>
    <n v="58"/>
    <d v="2001-12-08T00:00:00"/>
    <n v="18.583126185946217"/>
    <s v="Assistant Professor"/>
    <s v="Telecommunications"/>
    <s v="Mass Customer"/>
    <s v="N"/>
    <s v="No"/>
    <n v="1"/>
    <m/>
  </r>
  <r>
    <n v="4721"/>
    <n v="0"/>
    <x v="1615"/>
    <d v="2017-11-20T00:00:00"/>
    <n v="40"/>
    <b v="0"/>
    <s v="Approved"/>
    <s v="Norco Bicycles"/>
    <s v="Standard"/>
    <s v="low"/>
    <s v="medium"/>
    <n v="363.01"/>
    <n v="290.41000000000003"/>
    <d v="1999-07-26T00:00:00"/>
    <n v="72.599999999999966"/>
    <s v="F"/>
    <n v="57"/>
    <d v="1988-12-19T00:00:00"/>
    <n v="31.561208377727041"/>
    <s v="Research Associate"/>
    <s v="Health"/>
    <s v="High Net Worth"/>
    <s v="N"/>
    <s v="Yes"/>
    <n v="22"/>
    <m/>
  </r>
  <r>
    <n v="4813"/>
    <n v="79"/>
    <x v="1616"/>
    <d v="2017-11-20T00:00:00"/>
    <n v="40"/>
    <b v="0"/>
    <s v="Approved"/>
    <s v="Norco Bicycles"/>
    <s v="Standard"/>
    <s v="medium"/>
    <s v="medium"/>
    <n v="1555.58"/>
    <n v="818.01"/>
    <d v="1991-07-10T00:00:00"/>
    <n v="737.56999999999994"/>
    <s v="F"/>
    <n v="71"/>
    <d v="1978-04-20T00:00:00"/>
    <n v="42.235180980466765"/>
    <s v="Associate Professor"/>
    <s v="Manufacturing"/>
    <s v="Mass Customer"/>
    <s v="N"/>
    <s v="Yes"/>
    <n v="18"/>
    <m/>
  </r>
  <r>
    <n v="4966"/>
    <n v="86"/>
    <x v="577"/>
    <d v="2017-11-20T00:00:00"/>
    <n v="40"/>
    <b v="0"/>
    <s v="Approved"/>
    <s v="OHM Cycles"/>
    <s v="Standard"/>
    <s v="medium"/>
    <s v="medium"/>
    <n v="235.63"/>
    <n v="125.07"/>
    <d v="2005-05-10T00:00:00"/>
    <n v="110.56"/>
    <s v="M"/>
    <n v="74"/>
    <d v="1994-09-10T00:00:00"/>
    <n v="25.83244125443937"/>
    <s v="Office Assistant IV"/>
    <s v="Financial Services"/>
    <s v="Mass Customer"/>
    <s v="N"/>
    <s v="Yes"/>
    <n v="2"/>
    <m/>
  </r>
  <r>
    <n v="5060"/>
    <n v="41"/>
    <x v="1617"/>
    <d v="2017-11-20T00:00:00"/>
    <n v="40"/>
    <b v="0"/>
    <s v="Approved"/>
    <s v="Norco Bicycles"/>
    <s v="Standard"/>
    <s v="low"/>
    <s v="medium"/>
    <n v="958.74"/>
    <n v="748.9"/>
    <d v="1993-07-15T00:00:00"/>
    <n v="209.84000000000003"/>
    <s v="M"/>
    <n v="33"/>
    <d v="1961-01-10T00:00:00"/>
    <n v="59.520112487316084"/>
    <s v="Chemical Engineer"/>
    <s v="Manufacturing"/>
    <s v="High Net Worth"/>
    <s v="N"/>
    <s v="Yes"/>
    <n v="7"/>
    <m/>
  </r>
  <r>
    <n v="5084"/>
    <n v="57"/>
    <x v="65"/>
    <d v="2017-11-20T00:00:00"/>
    <n v="40"/>
    <b v="0"/>
    <s v="Approved"/>
    <s v="WeareA2B"/>
    <s v="Touring"/>
    <s v="medium"/>
    <s v="large"/>
    <n v="1890.39"/>
    <n v="260.14"/>
    <d v="1993-06-23T00:00:00"/>
    <n v="1630.25"/>
    <s v="M"/>
    <n v="35"/>
    <d v="1993-09-27T00:00:00"/>
    <n v="26.785865911973616"/>
    <s v="Research Nurse"/>
    <s v="Health"/>
    <s v="Mass Customer"/>
    <s v="N"/>
    <s v="Yes"/>
    <n v="8"/>
    <m/>
  </r>
  <r>
    <n v="5329"/>
    <n v="57"/>
    <x v="1618"/>
    <d v="2017-11-20T00:00:00"/>
    <n v="40"/>
    <b v="0"/>
    <s v="Approved"/>
    <s v="WeareA2B"/>
    <s v="Touring"/>
    <s v="medium"/>
    <s v="large"/>
    <n v="1890.39"/>
    <n v="260.14"/>
    <d v="1991-01-21T00:00:00"/>
    <n v="1630.25"/>
    <s v="M"/>
    <n v="53"/>
    <d v="1972-07-26T00:00:00"/>
    <n v="47.972167281836626"/>
    <s v="Research Assistant IV"/>
    <s v="Manufacturing"/>
    <s v="Affluent Customer"/>
    <s v="N"/>
    <s v="No"/>
    <n v="11"/>
    <m/>
  </r>
  <r>
    <n v="5377"/>
    <n v="62"/>
    <x v="1619"/>
    <d v="2017-11-20T00:00:00"/>
    <n v="40"/>
    <b v="0"/>
    <s v="Approved"/>
    <s v="Solex"/>
    <s v="Standard"/>
    <s v="medium"/>
    <s v="medium"/>
    <n v="478.16"/>
    <n v="298.72000000000003"/>
    <d v="1993-06-23T00:00:00"/>
    <n v="179.44"/>
    <s v="F"/>
    <n v="39"/>
    <d v="1962-10-15T00:00:00"/>
    <n v="57.758468651699644"/>
    <s v="Civil Engineer"/>
    <s v="Manufacturing"/>
    <s v="Mass Customer"/>
    <s v="N"/>
    <s v="No"/>
    <n v="6"/>
    <m/>
  </r>
  <r>
    <n v="5699"/>
    <n v="22"/>
    <x v="1620"/>
    <d v="2017-11-20T00:00:00"/>
    <n v="40"/>
    <b v="1"/>
    <s v="Approved"/>
    <s v="WeareA2B"/>
    <s v="Standard"/>
    <s v="medium"/>
    <s v="medium"/>
    <n v="60.34"/>
    <n v="45.26"/>
    <d v="2016-02-04T00:00:00"/>
    <n v="15.080000000000005"/>
    <s v="F"/>
    <n v="67"/>
    <d v="1981-02-21T00:00:00"/>
    <n v="39.39134536402841"/>
    <s v="Nuclear Power Engineer"/>
    <s v="Manufacturing"/>
    <s v="Affluent Customer"/>
    <s v="N"/>
    <s v="Yes"/>
    <n v="5"/>
    <m/>
  </r>
  <r>
    <n v="5828"/>
    <n v="69"/>
    <x v="1593"/>
    <d v="2017-11-20T00:00:00"/>
    <n v="40"/>
    <b v="0"/>
    <s v="Approved"/>
    <s v="Giant Bicycles"/>
    <s v="Road"/>
    <s v="medium"/>
    <s v="medium"/>
    <n v="792.9"/>
    <n v="594.67999999999995"/>
    <d v="1995-10-24T00:00:00"/>
    <n v="198.22000000000003"/>
    <s v="F"/>
    <n v="78"/>
    <d v="1976-09-25T00:00:00"/>
    <n v="43.802304268138002"/>
    <s v="Programmer Analyst IV"/>
    <s v="n/a"/>
    <s v="Mass Customer"/>
    <s v="N"/>
    <s v="Yes"/>
    <n v="9"/>
    <m/>
  </r>
  <r>
    <n v="6088"/>
    <n v="0"/>
    <x v="197"/>
    <d v="2017-11-20T00:00:00"/>
    <n v="40"/>
    <b v="0"/>
    <s v="Approved"/>
    <s v="Norco Bicycles"/>
    <s v="Road"/>
    <s v="medium"/>
    <s v="medium"/>
    <n v="544.04999999999995"/>
    <n v="376.84"/>
    <d v="2005-10-22T00:00:00"/>
    <n v="167.20999999999998"/>
    <s v="M"/>
    <n v="83"/>
    <d v="1976-02-18T00:00:00"/>
    <n v="44.405043994165396"/>
    <s v="Environmental Specialist"/>
    <s v="Health"/>
    <s v="High Net Worth"/>
    <s v="N"/>
    <s v="No"/>
    <n v="14"/>
    <m/>
  </r>
  <r>
    <n v="6125"/>
    <n v="53"/>
    <x v="1523"/>
    <d v="2017-11-20T00:00:00"/>
    <n v="40"/>
    <b v="1"/>
    <s v="Approved"/>
    <s v="OHM Cycles"/>
    <s v="Standard"/>
    <s v="medium"/>
    <s v="medium"/>
    <n v="795.34"/>
    <n v="101.58"/>
    <d v="1997-02-09T00:00:00"/>
    <n v="693.76"/>
    <s v="M"/>
    <n v="14"/>
    <d v="1994-12-28T00:00:00"/>
    <n v="25.533811117453066"/>
    <s v="Human Resources Assistant IV"/>
    <s v="Manufacturing"/>
    <s v="Affluent Customer"/>
    <s v="N"/>
    <s v="No"/>
    <n v="1"/>
    <m/>
  </r>
  <r>
    <n v="7215"/>
    <n v="49"/>
    <x v="1621"/>
    <d v="2017-11-20T00:00:00"/>
    <n v="40"/>
    <b v="1"/>
    <s v="Approved"/>
    <s v="Trek Bicycles"/>
    <s v="Road"/>
    <s v="medium"/>
    <s v="medium"/>
    <n v="533.51"/>
    <n v="400.13"/>
    <d v="1993-07-20T00:00:00"/>
    <n v="133.38"/>
    <s v="F"/>
    <n v="82"/>
    <d v="1986-09-30T00:00:00"/>
    <n v="33.783126185946216"/>
    <s v="Assistant Manager"/>
    <s v="n/a"/>
    <s v="Mass Customer"/>
    <s v="N"/>
    <s v="Yes"/>
    <n v="17"/>
    <m/>
  </r>
  <r>
    <n v="7307"/>
    <n v="14"/>
    <x v="232"/>
    <d v="2017-11-20T00:00:00"/>
    <n v="40"/>
    <b v="1"/>
    <s v="Approved"/>
    <s v="Trek Bicycles"/>
    <s v="Standard"/>
    <s v="medium"/>
    <s v="small"/>
    <n v="1386.84"/>
    <n v="1234.29"/>
    <d v="2003-08-05T00:00:00"/>
    <n v="152.54999999999995"/>
    <s v="F"/>
    <n v="95"/>
    <d v="1973-04-23T00:00:00"/>
    <n v="47.229701528411972"/>
    <s v="Environmental Tech"/>
    <s v="Manufacturing"/>
    <s v="Mass Customer"/>
    <s v="N"/>
    <s v="No"/>
    <n v="8"/>
    <m/>
  </r>
  <r>
    <n v="7675"/>
    <n v="19"/>
    <x v="971"/>
    <d v="2017-11-20T00:00:00"/>
    <n v="40"/>
    <b v="0"/>
    <s v="Approved"/>
    <s v="OHM Cycles"/>
    <s v="Road"/>
    <s v="high"/>
    <s v="large"/>
    <n v="12.01"/>
    <n v="7.21"/>
    <d v="2009-03-08T00:00:00"/>
    <n v="4.8"/>
    <s v="M"/>
    <n v="65"/>
    <d v="1999-11-24T00:00:00"/>
    <n v="20.624222076357178"/>
    <n v="0"/>
    <s v="n/a"/>
    <s v="Affluent Customer"/>
    <s v="N"/>
    <s v="No"/>
    <n v="1"/>
    <m/>
  </r>
  <r>
    <n v="2187"/>
    <n v="0"/>
    <x v="1622"/>
    <d v="2017-03-14T00:00:00"/>
    <m/>
    <b v="1"/>
    <s v="Approved"/>
    <m/>
    <m/>
    <m/>
    <m/>
    <n v="1348.41"/>
    <m/>
    <m/>
    <m/>
    <m/>
    <m/>
    <m/>
    <m/>
    <m/>
    <m/>
    <m/>
    <m/>
    <m/>
    <m/>
    <m/>
  </r>
  <r>
    <n v="7866"/>
    <n v="95"/>
    <x v="1623"/>
    <d v="2017-11-20T00:00:00"/>
    <n v="40"/>
    <b v="1"/>
    <s v="Approved"/>
    <s v="Giant Bicycles"/>
    <s v="Standard"/>
    <s v="medium"/>
    <s v="large"/>
    <n v="569.55999999999995"/>
    <n v="528.42999999999995"/>
    <d v="2003-09-10T00:00:00"/>
    <n v="41.129999999999995"/>
    <s v="M"/>
    <n v="35"/>
    <d v="1973-05-02T00:00:00"/>
    <n v="47.205043994165393"/>
    <s v="Sales Representative"/>
    <s v="Retail"/>
    <s v="Affluent Customer"/>
    <s v="N"/>
    <s v="No"/>
    <n v="9"/>
    <m/>
  </r>
  <r>
    <n v="7923"/>
    <n v="42"/>
    <x v="1624"/>
    <d v="2017-11-20T00:00:00"/>
    <n v="40"/>
    <b v="0"/>
    <s v="Approved"/>
    <s v="OHM Cycles"/>
    <s v="Road"/>
    <s v="medium"/>
    <s v="small"/>
    <n v="1810"/>
    <n v="1610.9"/>
    <d v="2007-12-11T00:00:00"/>
    <n v="199.09999999999991"/>
    <s v="F"/>
    <n v="25"/>
    <d v="1976-12-10T00:00:00"/>
    <n v="43.594085090055806"/>
    <s v="Director of Sales"/>
    <s v="Retail"/>
    <s v="Affluent Customer"/>
    <s v="N"/>
    <s v="Yes"/>
    <n v="18"/>
    <m/>
  </r>
  <r>
    <n v="7997"/>
    <n v="20"/>
    <x v="1301"/>
    <d v="2017-11-20T00:00:00"/>
    <n v="40"/>
    <b v="1"/>
    <s v="Approved"/>
    <s v="Trek Bicycles"/>
    <s v="Standard"/>
    <s v="medium"/>
    <s v="small"/>
    <n v="1775.81"/>
    <n v="1580.47"/>
    <d v="1999-06-23T00:00:00"/>
    <n v="195.33999999999992"/>
    <s v="F"/>
    <n v="81"/>
    <d v="1960-02-13T00:00:00"/>
    <n v="60.429701528411975"/>
    <s v="Senior Sales Associate"/>
    <s v="Property"/>
    <s v="Mass Customer"/>
    <s v="N"/>
    <s v="Yes"/>
    <n v="12"/>
    <m/>
  </r>
  <r>
    <n v="8180"/>
    <n v="87"/>
    <x v="1625"/>
    <d v="2017-11-20T00:00:00"/>
    <n v="40"/>
    <b v="1"/>
    <s v="Approved"/>
    <s v="Giant Bicycles"/>
    <s v="Standard"/>
    <s v="high"/>
    <s v="medium"/>
    <n v="1179"/>
    <n v="707.4"/>
    <d v="1997-08-25T00:00:00"/>
    <n v="471.6"/>
    <s v="F"/>
    <n v="42"/>
    <d v="1976-06-12T00:00:00"/>
    <n v="44.089975501014713"/>
    <s v="Speech Pathologist"/>
    <s v="Retail"/>
    <s v="Mass Customer"/>
    <s v="N"/>
    <s v="No"/>
    <n v="15"/>
    <m/>
  </r>
  <r>
    <n v="8756"/>
    <n v="24"/>
    <x v="1626"/>
    <d v="2017-11-20T00:00:00"/>
    <n v="40"/>
    <b v="0"/>
    <s v="Approved"/>
    <s v="Solex"/>
    <s v="Road"/>
    <s v="medium"/>
    <s v="large"/>
    <n v="1777.8"/>
    <n v="820.78"/>
    <d v="2016-11-22T00:00:00"/>
    <n v="957.02"/>
    <s v="M"/>
    <n v="68"/>
    <d v="1967-04-22T00:00:00"/>
    <n v="53.237920706494165"/>
    <s v="Nuclear Power Engineer"/>
    <s v="Manufacturing"/>
    <s v="Affluent Customer"/>
    <s v="N"/>
    <s v="Yes"/>
    <n v="12"/>
    <m/>
  </r>
  <r>
    <n v="8824"/>
    <n v="58"/>
    <x v="1627"/>
    <d v="2017-11-20T00:00:00"/>
    <n v="40"/>
    <b v="1"/>
    <s v="Approved"/>
    <s v="OHM Cycles"/>
    <s v="Standard"/>
    <s v="medium"/>
    <s v="medium"/>
    <n v="912.52"/>
    <n v="141.4"/>
    <d v="2015-10-18T00:00:00"/>
    <n v="771.12"/>
    <s v="M"/>
    <n v="82"/>
    <d v="1967-02-14T00:00:00"/>
    <n v="53.421482350329782"/>
    <s v="VP Quality Control"/>
    <s v="Financial Services"/>
    <s v="Mass Customer"/>
    <s v="N"/>
    <s v="Yes"/>
    <n v="17"/>
    <m/>
  </r>
  <r>
    <n v="8849"/>
    <n v="78"/>
    <x v="219"/>
    <d v="2017-11-20T00:00:00"/>
    <n v="40"/>
    <b v="1"/>
    <s v="Approved"/>
    <s v="Giant Bicycles"/>
    <s v="Standard"/>
    <s v="medium"/>
    <s v="large"/>
    <n v="1765.3"/>
    <n v="709.48"/>
    <d v="2013-09-16T00:00:00"/>
    <n v="1055.82"/>
    <s v="F"/>
    <n v="28"/>
    <d v="1959-03-10T00:00:00"/>
    <n v="61.361208377727039"/>
    <s v="Software Engineer IV"/>
    <s v="Manufacturing"/>
    <s v="Affluent Customer"/>
    <s v="N"/>
    <s v="Yes"/>
    <n v="19"/>
    <m/>
  </r>
  <r>
    <n v="9547"/>
    <n v="49"/>
    <x v="1628"/>
    <d v="2017-11-20T00:00:00"/>
    <n v="40"/>
    <b v="0"/>
    <s v="Approved"/>
    <s v="Trek Bicycles"/>
    <s v="Road"/>
    <s v="medium"/>
    <s v="medium"/>
    <n v="533.51"/>
    <n v="400.13"/>
    <d v="2012-06-04T00:00:00"/>
    <n v="133.38"/>
    <s v="M"/>
    <n v="50"/>
    <d v="1991-05-17T00:00:00"/>
    <n v="29.15298919964485"/>
    <s v="Compensation Analyst"/>
    <s v="Financial Services"/>
    <s v="Mass Customer"/>
    <s v="N"/>
    <s v="No"/>
    <n v="7"/>
    <m/>
  </r>
  <r>
    <n v="9692"/>
    <n v="35"/>
    <x v="1629"/>
    <d v="2017-11-20T00:00:00"/>
    <n v="40"/>
    <b v="1"/>
    <s v="Approved"/>
    <s v="Trek Bicycles"/>
    <s v="Standard"/>
    <s v="low"/>
    <s v="medium"/>
    <n v="1057.51"/>
    <n v="154.4"/>
    <d v="1994-07-12T00:00:00"/>
    <n v="903.11"/>
    <s v="M"/>
    <n v="84"/>
    <d v="1991-01-27T00:00:00"/>
    <n v="29.454359062658547"/>
    <n v="0"/>
    <s v="Manufacturing"/>
    <s v="Affluent Customer"/>
    <s v="N"/>
    <s v="Yes"/>
    <n v="2"/>
    <m/>
  </r>
  <r>
    <n v="10551"/>
    <n v="23"/>
    <x v="412"/>
    <d v="2017-11-20T00:00:00"/>
    <n v="40"/>
    <b v="1"/>
    <s v="Approved"/>
    <s v="Norco Bicycles"/>
    <s v="Standard"/>
    <s v="medium"/>
    <s v="medium"/>
    <n v="1198.46"/>
    <n v="381.1"/>
    <d v="2005-05-10T00:00:00"/>
    <n v="817.36"/>
    <s v="F"/>
    <n v="91"/>
    <d v="1973-07-18T00:00:00"/>
    <n v="46.994085090055805"/>
    <n v="0"/>
    <s v="n/a"/>
    <s v="High Net Worth"/>
    <s v="N"/>
    <s v="Yes"/>
    <n v="4"/>
    <m/>
  </r>
  <r>
    <n v="10650"/>
    <n v="68"/>
    <x v="1630"/>
    <d v="2017-11-20T00:00:00"/>
    <n v="40"/>
    <b v="0"/>
    <s v="Approved"/>
    <s v="OHM Cycles"/>
    <s v="Standard"/>
    <s v="medium"/>
    <s v="medium"/>
    <n v="1636.9"/>
    <n v="44.71"/>
    <d v="1995-10-24T00:00:00"/>
    <n v="1592.19"/>
    <s v="F"/>
    <n v="60"/>
    <d v="1980-07-19T00:00:00"/>
    <n v="39.985865911973619"/>
    <s v="Technical Writer"/>
    <s v="n/a"/>
    <s v="Affluent Customer"/>
    <s v="N"/>
    <s v="Yes"/>
    <n v="16"/>
    <m/>
  </r>
  <r>
    <n v="10764"/>
    <n v="43"/>
    <x v="199"/>
    <d v="2017-11-20T00:00:00"/>
    <n v="40"/>
    <b v="1"/>
    <s v="Approved"/>
    <s v="Solex"/>
    <s v="Standard"/>
    <s v="medium"/>
    <s v="medium"/>
    <n v="1151.96"/>
    <n v="649.49"/>
    <d v="2007-12-11T00:00:00"/>
    <n v="502.47"/>
    <s v="M"/>
    <n v="18"/>
    <d v="1980-05-04T00:00:00"/>
    <n v="40.194085090055808"/>
    <s v="Compensation Analyst"/>
    <s v="Financial Services"/>
    <s v="Mass Customer"/>
    <s v="N"/>
    <s v="Yes"/>
    <n v="6"/>
    <m/>
  </r>
  <r>
    <n v="11199"/>
    <n v="10"/>
    <x v="397"/>
    <d v="2017-11-20T00:00:00"/>
    <n v="40"/>
    <b v="0"/>
    <s v="Approved"/>
    <s v="WeareA2B"/>
    <s v="Touring"/>
    <s v="medium"/>
    <s v="medium"/>
    <n v="1466.68"/>
    <n v="363.25"/>
    <d v="2014-03-03T00:00:00"/>
    <n v="1103.43"/>
    <s v="M"/>
    <n v="19"/>
    <d v="1980-06-19T00:00:00"/>
    <n v="40.068057692795534"/>
    <s v="Chief Design Engineer"/>
    <s v="Health"/>
    <s v="Mass Customer"/>
    <s v="N"/>
    <s v="Yes"/>
    <n v="4"/>
    <m/>
  </r>
  <r>
    <n v="11439"/>
    <n v="0"/>
    <x v="1631"/>
    <d v="2017-11-20T00:00:00"/>
    <n v="40"/>
    <b v="1"/>
    <s v="Approved"/>
    <s v="Trek Bicycles"/>
    <s v="Standard"/>
    <s v="medium"/>
    <s v="medium"/>
    <n v="499.53"/>
    <n v="388.72"/>
    <d v="1999-06-23T00:00:00"/>
    <n v="110.80999999999995"/>
    <s v="M"/>
    <n v="23"/>
    <d v="1966-05-11T00:00:00"/>
    <n v="54.185865911973615"/>
    <s v="Environmental Tech"/>
    <s v="Manufacturing"/>
    <s v="High Net Worth"/>
    <s v="N"/>
    <s v="Yes"/>
    <n v="6"/>
    <m/>
  </r>
  <r>
    <n v="11849"/>
    <n v="54"/>
    <x v="1632"/>
    <d v="2017-11-20T00:00:00"/>
    <n v="40"/>
    <b v="1"/>
    <s v="Approved"/>
    <s v="WeareA2B"/>
    <s v="Standard"/>
    <s v="medium"/>
    <s v="medium"/>
    <n v="1292.8399999999999"/>
    <n v="13.44"/>
    <d v="1997-08-25T00:00:00"/>
    <n v="1279.3999999999999"/>
    <s v="M"/>
    <n v="84"/>
    <d v="1985-06-15T00:00:00"/>
    <n v="35.076276870877727"/>
    <s v="Human Resources Manager"/>
    <s v="Retail"/>
    <s v="Mass Customer"/>
    <s v="N"/>
    <s v="Yes"/>
    <n v="2"/>
    <m/>
  </r>
  <r>
    <n v="12891"/>
    <n v="40"/>
    <x v="1633"/>
    <d v="2017-11-20T00:00:00"/>
    <n v="40"/>
    <b v="1"/>
    <s v="Approved"/>
    <s v="OHM Cycles"/>
    <s v="Standard"/>
    <s v="high"/>
    <s v="medium"/>
    <n v="1458.17"/>
    <n v="874.9"/>
    <d v="2007-12-11T00:00:00"/>
    <n v="583.2700000000001"/>
    <s v="F"/>
    <n v="84"/>
    <d v="1989-09-27T00:00:00"/>
    <n v="30.788605638001012"/>
    <s v="Nurse"/>
    <s v="n/a"/>
    <s v="Affluent Customer"/>
    <s v="N"/>
    <s v="Yes"/>
    <n v="13"/>
    <m/>
  </r>
  <r>
    <n v="13599"/>
    <n v="0"/>
    <x v="267"/>
    <d v="2017-11-20T00:00:00"/>
    <n v="40"/>
    <b v="0"/>
    <s v="Approved"/>
    <s v="Giant Bicycles"/>
    <s v="Standard"/>
    <s v="medium"/>
    <s v="medium"/>
    <n v="230.91"/>
    <n v="173.18"/>
    <d v="1992-10-11T00:00:00"/>
    <n v="57.72999999999999"/>
    <s v="M"/>
    <n v="48"/>
    <d v="1981-08-20T00:00:00"/>
    <n v="38.898194679096903"/>
    <s v="Teacher"/>
    <s v="Property"/>
    <s v="High Net Worth"/>
    <s v="N"/>
    <s v="Yes"/>
    <n v="8"/>
    <m/>
  </r>
  <r>
    <n v="13905"/>
    <n v="51"/>
    <x v="557"/>
    <d v="2017-11-20T00:00:00"/>
    <n v="40"/>
    <b v="1"/>
    <s v="Approved"/>
    <s v="OHM Cycles"/>
    <s v="Standard"/>
    <s v="high"/>
    <s v="medium"/>
    <n v="2005.66"/>
    <n v="1203.4000000000001"/>
    <d v="2012-04-10T00:00:00"/>
    <n v="802.26"/>
    <s v="F"/>
    <n v="83"/>
    <d v="1981-05-14T00:00:00"/>
    <n v="39.166687829781836"/>
    <s v="Professor"/>
    <s v="n/a"/>
    <s v="Mass Customer"/>
    <s v="N"/>
    <s v="No"/>
    <n v="3"/>
    <m/>
  </r>
  <r>
    <n v="14101"/>
    <n v="100"/>
    <x v="1302"/>
    <d v="2017-11-20T00:00:00"/>
    <n v="40"/>
    <b v="1"/>
    <s v="Approved"/>
    <s v="Norco Bicycles"/>
    <s v="Road"/>
    <s v="medium"/>
    <s v="medium"/>
    <n v="1036.5899999999999"/>
    <n v="206.35"/>
    <d v="1991-05-06T00:00:00"/>
    <n v="830.2399999999999"/>
    <s v="M"/>
    <n v="54"/>
    <d v="1986-08-08T00:00:00"/>
    <n v="33.928331665398275"/>
    <s v="Quality Control Specialist"/>
    <s v="Health"/>
    <s v="Mass Customer"/>
    <s v="N"/>
    <s v="No"/>
    <n v="17"/>
    <m/>
  </r>
  <r>
    <n v="14196"/>
    <n v="24"/>
    <x v="1634"/>
    <d v="2017-11-20T00:00:00"/>
    <n v="40"/>
    <b v="1"/>
    <s v="Approved"/>
    <s v="Solex"/>
    <s v="Road"/>
    <s v="medium"/>
    <s v="large"/>
    <n v="1777.8"/>
    <n v="820.78"/>
    <d v="1992-10-02T00:00:00"/>
    <n v="957.02"/>
    <s v="M"/>
    <n v="53"/>
    <d v="1992-08-02T00:00:00"/>
    <n v="27.939290569507861"/>
    <s v="Analog Circuit Design manager"/>
    <s v="Health"/>
    <s v="Affluent Customer"/>
    <s v="N"/>
    <s v="Yes"/>
    <n v="5"/>
    <m/>
  </r>
  <r>
    <n v="14209"/>
    <n v="76"/>
    <x v="1635"/>
    <d v="2017-11-20T00:00:00"/>
    <n v="40"/>
    <b v="1"/>
    <s v="Approved"/>
    <s v="WeareA2B"/>
    <s v="Road"/>
    <s v="low"/>
    <s v="small"/>
    <n v="1172.78"/>
    <n v="1043.77"/>
    <d v="2002-10-10T00:00:00"/>
    <n v="129.01"/>
    <s v="F"/>
    <n v="2"/>
    <d v="1985-06-11T00:00:00"/>
    <n v="35.087235774987313"/>
    <s v="Legal Assistant"/>
    <s v="Manufacturing"/>
    <s v="High Net Worth"/>
    <s v="N"/>
    <s v="No"/>
    <n v="16"/>
    <m/>
  </r>
  <r>
    <n v="14249"/>
    <n v="81"/>
    <x v="1636"/>
    <d v="2017-11-20T00:00:00"/>
    <n v="40"/>
    <b v="0"/>
    <s v="Approved"/>
    <s v="Norco Bicycles"/>
    <s v="Standard"/>
    <s v="medium"/>
    <s v="small"/>
    <n v="586.45000000000005"/>
    <n v="521.94000000000005"/>
    <d v="1991-07-10T00:00:00"/>
    <n v="64.509999999999991"/>
    <s v="F"/>
    <n v="70"/>
    <d v="1982-12-03T00:00:00"/>
    <n v="37.610523446220192"/>
    <s v="Accountant III"/>
    <s v="n/a"/>
    <s v="Mass Customer"/>
    <s v="N"/>
    <s v="No"/>
    <n v="17"/>
    <m/>
  </r>
  <r>
    <n v="14766"/>
    <n v="48"/>
    <x v="1355"/>
    <d v="2017-11-20T00:00:00"/>
    <n v="40"/>
    <b v="0"/>
    <s v="Approved"/>
    <s v="WeareA2B"/>
    <s v="Standard"/>
    <s v="medium"/>
    <s v="medium"/>
    <n v="1762.96"/>
    <n v="950.52"/>
    <d v="2016-11-14T00:00:00"/>
    <n v="812.44"/>
    <s v="M"/>
    <n v="72"/>
    <d v="1980-08-13T00:00:00"/>
    <n v="39.917372761288682"/>
    <s v="Project Manager"/>
    <s v="Manufacturing"/>
    <s v="Mass Customer"/>
    <s v="N"/>
    <s v="No"/>
    <n v="11"/>
    <m/>
  </r>
  <r>
    <n v="14855"/>
    <n v="17"/>
    <x v="1637"/>
    <d v="2017-11-20T00:00:00"/>
    <n v="40"/>
    <b v="1"/>
    <s v="Approved"/>
    <s v="WeareA2B"/>
    <s v="Touring"/>
    <s v="medium"/>
    <s v="large"/>
    <n v="1362.99"/>
    <n v="57.74"/>
    <d v="1993-04-20T00:00:00"/>
    <n v="1305.25"/>
    <s v="M"/>
    <n v="7"/>
    <d v="1986-10-16T00:00:00"/>
    <n v="33.739290569507865"/>
    <s v="Statistician IV"/>
    <s v="Financial Services"/>
    <s v="High Net Worth"/>
    <s v="N"/>
    <s v="No"/>
    <n v="12"/>
    <m/>
  </r>
  <r>
    <n v="15213"/>
    <n v="77"/>
    <x v="1638"/>
    <d v="2017-11-20T00:00:00"/>
    <n v="40"/>
    <b v="1"/>
    <s v="Approved"/>
    <s v="Norco Bicycles"/>
    <s v="Road"/>
    <s v="medium"/>
    <s v="large"/>
    <n v="1240.31"/>
    <n v="795.1"/>
    <d v="2011-01-10T00:00:00"/>
    <n v="445.20999999999992"/>
    <s v="M"/>
    <n v="45"/>
    <d v="1976-07-16T00:00:00"/>
    <n v="43.996824816083205"/>
    <s v="Systems Administrator I"/>
    <s v="Property"/>
    <s v="Affluent Customer"/>
    <s v="N"/>
    <s v="Yes"/>
    <n v="9"/>
    <m/>
  </r>
  <r>
    <n v="16454"/>
    <n v="13"/>
    <x v="1639"/>
    <d v="2017-11-20T00:00:00"/>
    <n v="40"/>
    <b v="1"/>
    <s v="Approved"/>
    <s v="Solex"/>
    <s v="Standard"/>
    <s v="medium"/>
    <s v="medium"/>
    <n v="1163.8900000000001"/>
    <n v="589.27"/>
    <d v="1996-11-09T00:00:00"/>
    <n v="574.62000000000012"/>
    <s v="F"/>
    <n v="22"/>
    <d v="1997-10-16T00:00:00"/>
    <n v="22.731071391425669"/>
    <s v="Marketing Assistant"/>
    <s v="Argiculture"/>
    <s v="Mass Customer"/>
    <s v="N"/>
    <s v="Yes"/>
    <n v="1"/>
    <m/>
  </r>
  <r>
    <n v="2214"/>
    <n v="15"/>
    <x v="5"/>
    <d v="2017-07-21T00:00:00"/>
    <m/>
    <m/>
    <s v="Approved"/>
    <s v="Norco Bicycles"/>
    <s v="Standard"/>
    <s v="low"/>
    <s v="medium"/>
    <n v="958.74"/>
    <n v="748.9"/>
    <n v="41345"/>
    <m/>
    <m/>
    <m/>
    <m/>
    <m/>
    <m/>
    <m/>
    <m/>
    <m/>
    <m/>
    <m/>
    <m/>
  </r>
  <r>
    <n v="17561"/>
    <n v="88"/>
    <x v="1640"/>
    <d v="2017-11-20T00:00:00"/>
    <n v="40"/>
    <b v="1"/>
    <s v="Approved"/>
    <s v="Norco Bicycles"/>
    <s v="Standard"/>
    <s v="medium"/>
    <s v="medium"/>
    <n v="1198.46"/>
    <n v="381.1"/>
    <d v="1999-07-26T00:00:00"/>
    <n v="817.36"/>
    <s v="M"/>
    <n v="37"/>
    <d v="1968-07-19T00:00:00"/>
    <n v="51.994085090055805"/>
    <s v="Sales Representative"/>
    <s v="Retail"/>
    <s v="Mass Customer"/>
    <s v="N"/>
    <s v="Yes"/>
    <n v="19"/>
    <m/>
  </r>
  <r>
    <n v="18098"/>
    <n v="85"/>
    <x v="1641"/>
    <d v="2017-11-20T00:00:00"/>
    <n v="40"/>
    <b v="0"/>
    <s v="Approved"/>
    <s v="WeareA2B"/>
    <s v="Standard"/>
    <s v="medium"/>
    <s v="medium"/>
    <n v="1228.07"/>
    <n v="400.91"/>
    <d v="2006-05-22T00:00:00"/>
    <n v="827.15999999999985"/>
    <s v="F"/>
    <n v="65"/>
    <d v="1980-05-12T00:00:00"/>
    <n v="40.172167281836629"/>
    <s v="Chemical Engineer"/>
    <s v="Manufacturing"/>
    <s v="High Net Worth"/>
    <s v="N"/>
    <s v="Yes"/>
    <n v="5"/>
    <m/>
  </r>
  <r>
    <n v="18680"/>
    <n v="20"/>
    <x v="1642"/>
    <d v="2017-11-20T00:00:00"/>
    <n v="40"/>
    <b v="0"/>
    <s v="Approved"/>
    <s v="Trek Bicycles"/>
    <s v="Standard"/>
    <s v="medium"/>
    <s v="small"/>
    <n v="1775.81"/>
    <n v="1580.47"/>
    <d v="2010-05-05T00:00:00"/>
    <n v="195.33999999999992"/>
    <s v="M"/>
    <n v="9"/>
    <d v="1964-11-25T00:00:00"/>
    <n v="55.643400158548957"/>
    <s v="Database Administrator III"/>
    <s v="Health"/>
    <s v="Mass Customer"/>
    <s v="N"/>
    <s v="No"/>
    <n v="7"/>
    <m/>
  </r>
  <r>
    <n v="18904"/>
    <n v="95"/>
    <x v="1000"/>
    <d v="2017-11-20T00:00:00"/>
    <n v="40"/>
    <b v="1"/>
    <s v="Approved"/>
    <s v="OHM Cycles"/>
    <s v="Touring"/>
    <s v="low"/>
    <s v="medium"/>
    <n v="1073.07"/>
    <n v="933.84"/>
    <d v="1997-01-25T00:00:00"/>
    <n v="139.2299999999999"/>
    <s v="M"/>
    <n v="13"/>
    <d v="1961-06-27T00:00:00"/>
    <n v="59.059838514713341"/>
    <s v="Speech Pathologist"/>
    <s v="Financial Services"/>
    <s v="High Net Worth"/>
    <s v="N"/>
    <s v="No"/>
    <n v="12"/>
    <m/>
  </r>
  <r>
    <n v="19473"/>
    <n v="64"/>
    <x v="1643"/>
    <d v="2017-11-20T00:00:00"/>
    <n v="40"/>
    <b v="0"/>
    <s v="Approved"/>
    <s v="Trek Bicycles"/>
    <s v="Standard"/>
    <s v="medium"/>
    <s v="large"/>
    <n v="1469.44"/>
    <n v="596.54999999999995"/>
    <d v="2012-05-18T00:00:00"/>
    <n v="872.8900000000001"/>
    <s v="F"/>
    <n v="58"/>
    <d v="1961-08-06T00:00:00"/>
    <n v="58.950249473617454"/>
    <s v="Food Chemist"/>
    <s v="Health"/>
    <s v="Mass Customer"/>
    <s v="N"/>
    <s v="No"/>
    <n v="6"/>
    <m/>
  </r>
  <r>
    <n v="19476"/>
    <n v="89"/>
    <x v="1644"/>
    <d v="2017-11-20T00:00:00"/>
    <n v="40"/>
    <b v="0"/>
    <s v="Approved"/>
    <s v="Giant Bicycles"/>
    <s v="Standard"/>
    <s v="medium"/>
    <s v="large"/>
    <n v="1812.75"/>
    <n v="582.48"/>
    <d v="2010-06-07T00:00:00"/>
    <n v="1230.27"/>
    <s v="M"/>
    <n v="43"/>
    <d v="1998-02-25T00:00:00"/>
    <n v="22.369427555809231"/>
    <s v="Safety Technician II"/>
    <s v="Financial Services"/>
    <s v="High Net Worth"/>
    <s v="N"/>
    <s v="No"/>
    <n v="4"/>
    <m/>
  </r>
  <r>
    <n v="19736"/>
    <n v="52"/>
    <x v="1448"/>
    <d v="2017-11-20T00:00:00"/>
    <n v="40"/>
    <b v="1"/>
    <s v="Approved"/>
    <s v="Solex"/>
    <s v="Road"/>
    <s v="medium"/>
    <s v="large"/>
    <n v="1777.8"/>
    <n v="820.78"/>
    <d v="1999-06-23T00:00:00"/>
    <n v="957.02"/>
    <s v="F"/>
    <n v="17"/>
    <d v="1992-06-05T00:00:00"/>
    <n v="28.098194679096903"/>
    <s v="Social Worker"/>
    <s v="Health"/>
    <s v="High Net Worth"/>
    <s v="N"/>
    <s v="Yes"/>
    <n v="2"/>
    <m/>
  </r>
  <r>
    <n v="19896"/>
    <n v="24"/>
    <x v="1645"/>
    <d v="2017-11-20T00:00:00"/>
    <n v="40"/>
    <b v="1"/>
    <s v="Approved"/>
    <s v="Solex"/>
    <s v="Road"/>
    <s v="medium"/>
    <s v="large"/>
    <n v="1777.8"/>
    <n v="820.78"/>
    <d v="2002-03-22T00:00:00"/>
    <n v="957.02"/>
    <s v="M"/>
    <n v="64"/>
    <d v="1974-06-21T00:00:00"/>
    <n v="46.068057692795534"/>
    <s v="Structural Engineer"/>
    <s v="Retail"/>
    <s v="Affluent Customer"/>
    <s v="N"/>
    <s v="Yes"/>
    <n v="7"/>
    <m/>
  </r>
  <r>
    <n v="185"/>
    <n v="91"/>
    <x v="1646"/>
    <d v="2017-11-19T00:00:00"/>
    <n v="41"/>
    <b v="0"/>
    <s v="Approved"/>
    <s v="WeareA2B"/>
    <s v="Standard"/>
    <s v="low"/>
    <s v="medium"/>
    <n v="642.30999999999995"/>
    <n v="513.85"/>
    <d v="2004-07-25T00:00:00"/>
    <n v="128.45999999999992"/>
    <s v="F"/>
    <n v="81"/>
    <d v="1993-09-26T00:00:00"/>
    <n v="26.788605638001012"/>
    <n v="0"/>
    <s v="Manufacturing"/>
    <s v="High Net Worth"/>
    <s v="N"/>
    <s v="Yes"/>
    <n v="7"/>
    <m/>
  </r>
  <r>
    <n v="293"/>
    <n v="0"/>
    <x v="997"/>
    <d v="2017-11-19T00:00:00"/>
    <n v="41"/>
    <b v="0"/>
    <s v="Approved"/>
    <s v="OHM Cycles"/>
    <s v="Standard"/>
    <s v="high"/>
    <s v="medium"/>
    <n v="227.88"/>
    <n v="136.72999999999999"/>
    <d v="2007-08-04T00:00:00"/>
    <n v="91.15"/>
    <s v="F"/>
    <n v="27"/>
    <d v="1962-08-25T00:00:00"/>
    <n v="57.898194679096903"/>
    <s v="Marketing Assistant"/>
    <s v="Retail"/>
    <s v="High Net Worth"/>
    <s v="N"/>
    <s v="Yes"/>
    <n v="5"/>
    <m/>
  </r>
  <r>
    <n v="427"/>
    <n v="70"/>
    <x v="383"/>
    <d v="2017-11-19T00:00:00"/>
    <n v="41"/>
    <b v="0"/>
    <s v="Approved"/>
    <s v="Trek Bicycles"/>
    <s v="Standard"/>
    <s v="high"/>
    <s v="medium"/>
    <n v="495.72"/>
    <n v="297.43"/>
    <d v="2014-10-10T00:00:00"/>
    <n v="198.29000000000002"/>
    <s v="F"/>
    <n v="74"/>
    <d v="1972-10-13T00:00:00"/>
    <n v="47.755728925672244"/>
    <s v="Director of Sales"/>
    <s v="n/a"/>
    <s v="Mass Customer"/>
    <s v="N"/>
    <s v="Yes"/>
    <n v="5"/>
    <m/>
  </r>
  <r>
    <n v="1541"/>
    <n v="58"/>
    <x v="1647"/>
    <d v="2017-11-19T00:00:00"/>
    <n v="41"/>
    <b v="1"/>
    <s v="Approved"/>
    <s v="OHM Cycles"/>
    <s v="Road"/>
    <s v="medium"/>
    <s v="medium"/>
    <n v="1280.28"/>
    <n v="829.51"/>
    <d v="2001-11-25T00:00:00"/>
    <n v="450.77"/>
    <s v="F"/>
    <n v="65"/>
    <d v="1959-11-30T00:00:00"/>
    <n v="60.635180980466764"/>
    <s v="Staff Accountant III"/>
    <s v="n/a"/>
    <s v="High Net Worth"/>
    <s v="N"/>
    <s v="Yes"/>
    <n v="13"/>
    <m/>
  </r>
  <r>
    <n v="1721"/>
    <n v="3"/>
    <x v="526"/>
    <d v="2017-11-19T00:00:00"/>
    <n v="41"/>
    <b v="0"/>
    <s v="Approved"/>
    <s v="Trek Bicycles"/>
    <s v="Standard"/>
    <s v="medium"/>
    <s v="large"/>
    <n v="2091.4699999999998"/>
    <n v="388.92"/>
    <d v="2006-10-01T00:00:00"/>
    <n v="1702.5499999999997"/>
    <s v="M"/>
    <n v="2"/>
    <d v="1973-01-18T00:00:00"/>
    <n v="47.489975501014712"/>
    <s v="General Manager"/>
    <s v="Retail"/>
    <s v="Mass Customer"/>
    <s v="N"/>
    <s v="Yes"/>
    <n v="5"/>
    <m/>
  </r>
  <r>
    <n v="2130"/>
    <n v="0"/>
    <x v="416"/>
    <d v="2017-11-19T00:00:00"/>
    <n v="41"/>
    <b v="0"/>
    <s v="Approved"/>
    <s v="Trek Bicycles"/>
    <s v="Road"/>
    <s v="medium"/>
    <s v="medium"/>
    <n v="290.62"/>
    <n v="215.14"/>
    <d v="1993-04-20T00:00:00"/>
    <n v="75.480000000000018"/>
    <s v="F"/>
    <n v="47"/>
    <d v="1979-08-30T00:00:00"/>
    <n v="40.873537144850324"/>
    <s v="Senior Quality Engineer"/>
    <s v="Health"/>
    <s v="High Net Worth"/>
    <s v="N"/>
    <s v="Yes"/>
    <n v="22"/>
    <m/>
  </r>
  <r>
    <n v="2397"/>
    <n v="31"/>
    <x v="749"/>
    <d v="2017-11-19T00:00:00"/>
    <n v="41"/>
    <b v="1"/>
    <s v="Approved"/>
    <s v="Giant Bicycles"/>
    <s v="Standard"/>
    <s v="medium"/>
    <s v="medium"/>
    <n v="230.91"/>
    <n v="173.18"/>
    <d v="2006-11-10T00:00:00"/>
    <n v="57.72999999999999"/>
    <s v="M"/>
    <n v="94"/>
    <d v="1975-09-22T00:00:00"/>
    <n v="44.813263172247588"/>
    <s v="Business Systems Development Analyst"/>
    <s v="Financial Services"/>
    <s v="Affluent Customer"/>
    <s v="N"/>
    <s v="No"/>
    <n v="18"/>
    <m/>
  </r>
  <r>
    <n v="3107"/>
    <n v="54"/>
    <x v="1648"/>
    <d v="2017-11-19T00:00:00"/>
    <n v="41"/>
    <b v="0"/>
    <s v="Approved"/>
    <s v="WeareA2B"/>
    <s v="Standard"/>
    <s v="medium"/>
    <s v="medium"/>
    <n v="1292.8399999999999"/>
    <n v="13.44"/>
    <d v="2009-04-12T00:00:00"/>
    <n v="1279.3999999999999"/>
    <s v="F"/>
    <n v="18"/>
    <d v="1977-05-25T00:00:00"/>
    <n v="43.139290569507864"/>
    <n v="0"/>
    <s v="Property"/>
    <s v="Mass Customer"/>
    <s v="N"/>
    <s v="No"/>
    <n v="19"/>
    <m/>
  </r>
  <r>
    <n v="3405"/>
    <n v="69"/>
    <x v="1649"/>
    <d v="2017-11-19T00:00:00"/>
    <n v="41"/>
    <b v="1"/>
    <s v="Approved"/>
    <s v="Giant Bicycles"/>
    <s v="Road"/>
    <s v="medium"/>
    <s v="medium"/>
    <n v="792.9"/>
    <n v="594.67999999999995"/>
    <d v="1992-10-02T00:00:00"/>
    <n v="198.22000000000003"/>
    <s v="F"/>
    <n v="23"/>
    <d v="1973-11-24T00:00:00"/>
    <n v="46.640660432521564"/>
    <s v="Assistant Professor"/>
    <s v="Financial Services"/>
    <s v="Mass Customer"/>
    <s v="N"/>
    <s v="No"/>
    <n v="9"/>
    <m/>
  </r>
  <r>
    <n v="3553"/>
    <n v="28"/>
    <x v="1650"/>
    <d v="2017-11-19T00:00:00"/>
    <n v="41"/>
    <b v="0"/>
    <s v="Approved"/>
    <s v="Norco Bicycles"/>
    <s v="Standard"/>
    <s v="medium"/>
    <s v="small"/>
    <n v="1216.1400000000001"/>
    <n v="1082.3599999999999"/>
    <d v="1991-08-05T00:00:00"/>
    <n v="133.7800000000002"/>
    <s v="F"/>
    <n v="77"/>
    <d v="1979-04-17T00:00:00"/>
    <n v="41.243400158548958"/>
    <n v="0"/>
    <s v="IT"/>
    <s v="Affluent Customer"/>
    <s v="N"/>
    <s v="No"/>
    <n v="13"/>
    <m/>
  </r>
  <r>
    <n v="3789"/>
    <n v="66"/>
    <x v="1216"/>
    <d v="2017-11-19T00:00:00"/>
    <n v="41"/>
    <b v="1"/>
    <s v="Approved"/>
    <s v="Solex"/>
    <s v="Standard"/>
    <s v="medium"/>
    <s v="medium"/>
    <n v="1163.8900000000001"/>
    <n v="589.27"/>
    <d v="2005-12-07T00:00:00"/>
    <n v="574.62000000000012"/>
    <s v="F"/>
    <n v="6"/>
    <d v="1997-10-12T00:00:00"/>
    <n v="22.742030295535258"/>
    <s v="VP Product Management"/>
    <s v="Health"/>
    <s v="High Net Worth"/>
    <s v="N"/>
    <s v="Yes"/>
    <n v="1"/>
    <m/>
  </r>
  <r>
    <n v="3923"/>
    <n v="16"/>
    <x v="1651"/>
    <d v="2017-11-19T00:00:00"/>
    <n v="41"/>
    <b v="1"/>
    <s v="Approved"/>
    <s v="Norco Bicycles"/>
    <s v="Standard"/>
    <s v="high"/>
    <s v="small"/>
    <n v="1661.92"/>
    <n v="1479.11"/>
    <d v="1994-09-09T00:00:00"/>
    <n v="182.81000000000017"/>
    <s v="F"/>
    <n v="81"/>
    <d v="1987-12-04T00:00:00"/>
    <n v="32.605043994165399"/>
    <n v="0"/>
    <s v="Retail"/>
    <s v="Mass Customer"/>
    <s v="N"/>
    <s v="No"/>
    <n v="10"/>
    <m/>
  </r>
  <r>
    <n v="4015"/>
    <n v="46"/>
    <x v="770"/>
    <d v="2017-11-19T00:00:00"/>
    <n v="41"/>
    <b v="1"/>
    <s v="Approved"/>
    <s v="OHM Cycles"/>
    <s v="Standard"/>
    <s v="low"/>
    <s v="medium"/>
    <n v="1793.43"/>
    <n v="248.82"/>
    <d v="1999-07-20T00:00:00"/>
    <n v="1544.6100000000001"/>
    <s v="M"/>
    <n v="88"/>
    <d v="1970-05-01T00:00:00"/>
    <n v="50.210523446220193"/>
    <s v="Sales Associate"/>
    <s v="n/a"/>
    <s v="High Net Worth"/>
    <s v="N"/>
    <s v="No"/>
    <n v="10"/>
    <m/>
  </r>
  <r>
    <n v="5193"/>
    <n v="7"/>
    <x v="1652"/>
    <d v="2017-11-19T00:00:00"/>
    <n v="41"/>
    <b v="0"/>
    <s v="Approved"/>
    <s v="Trek Bicycles"/>
    <s v="Road"/>
    <s v="low"/>
    <s v="medium"/>
    <n v="980.37"/>
    <n v="234.43"/>
    <d v="2004-09-28T00:00:00"/>
    <n v="745.94"/>
    <s v="F"/>
    <n v="71"/>
    <d v="1975-10-21T00:00:00"/>
    <n v="44.733811117453065"/>
    <s v="Product Engineer"/>
    <s v="n/a"/>
    <s v="Mass Customer"/>
    <s v="N"/>
    <s v="No"/>
    <n v="12"/>
    <m/>
  </r>
  <r>
    <n v="5252"/>
    <n v="15"/>
    <x v="1653"/>
    <d v="2017-11-19T00:00:00"/>
    <n v="41"/>
    <b v="0"/>
    <s v="Approved"/>
    <s v="WeareA2B"/>
    <s v="Standard"/>
    <s v="medium"/>
    <s v="medium"/>
    <n v="1292.8399999999999"/>
    <n v="13.44"/>
    <d v="2009-04-12T00:00:00"/>
    <n v="1279.3999999999999"/>
    <s v="M"/>
    <n v="75"/>
    <d v="1974-05-21T00:00:00"/>
    <n v="46.15298919964485"/>
    <s v="Web Designer IV"/>
    <s v="Financial Services"/>
    <s v="High Net Worth"/>
    <s v="N"/>
    <s v="Yes"/>
    <n v="18"/>
    <m/>
  </r>
  <r>
    <n v="5488"/>
    <n v="90"/>
    <x v="1654"/>
    <d v="2017-11-19T00:00:00"/>
    <n v="41"/>
    <b v="0"/>
    <s v="Approved"/>
    <s v="Solex"/>
    <s v="Standard"/>
    <s v="low"/>
    <s v="medium"/>
    <n v="945.04"/>
    <n v="507.58"/>
    <d v="1999-07-20T00:00:00"/>
    <n v="437.46"/>
    <s v="F"/>
    <n v="82"/>
    <d v="1983-11-01T00:00:00"/>
    <n v="36.6981946790969"/>
    <s v="Social Worker"/>
    <s v="Health"/>
    <s v="High Net Worth"/>
    <s v="N"/>
    <s v="Yes"/>
    <n v="15"/>
    <m/>
  </r>
  <r>
    <n v="5681"/>
    <n v="32"/>
    <x v="1655"/>
    <d v="2017-11-19T00:00:00"/>
    <n v="41"/>
    <b v="1"/>
    <s v="Approved"/>
    <s v="Giant Bicycles"/>
    <s v="Standard"/>
    <s v="medium"/>
    <s v="medium"/>
    <n v="642.70000000000005"/>
    <n v="211.37"/>
    <d v="2002-03-22T00:00:00"/>
    <n v="431.33000000000004"/>
    <s v="M"/>
    <n v="31"/>
    <d v="1981-03-25T00:00:00"/>
    <n v="39.303674131151695"/>
    <s v="Registered Nurse"/>
    <s v="Health"/>
    <s v="Mass Customer"/>
    <s v="N"/>
    <s v="No"/>
    <n v="13"/>
    <m/>
  </r>
  <r>
    <n v="5870"/>
    <n v="9"/>
    <x v="1656"/>
    <d v="2017-11-19T00:00:00"/>
    <n v="41"/>
    <b v="1"/>
    <s v="Approved"/>
    <s v="Norco Bicycles"/>
    <s v="Standard"/>
    <s v="medium"/>
    <s v="small"/>
    <n v="1216.1400000000001"/>
    <n v="1082.3599999999999"/>
    <d v="2006-11-10T00:00:00"/>
    <n v="133.7800000000002"/>
    <s v="M"/>
    <n v="93"/>
    <d v="1971-11-22T00:00:00"/>
    <n v="48.64887961060375"/>
    <s v="Developer IV"/>
    <s v="Health"/>
    <s v="High Net Worth"/>
    <s v="N"/>
    <s v="Yes"/>
    <n v="13"/>
    <m/>
  </r>
  <r>
    <n v="6116"/>
    <n v="77"/>
    <x v="629"/>
    <d v="2017-11-19T00:00:00"/>
    <n v="41"/>
    <b v="1"/>
    <s v="Approved"/>
    <s v="Norco Bicycles"/>
    <s v="Road"/>
    <s v="medium"/>
    <s v="large"/>
    <n v="1240.31"/>
    <n v="795.1"/>
    <d v="2013-09-16T00:00:00"/>
    <n v="445.20999999999992"/>
    <s v="F"/>
    <n v="76"/>
    <d v="1982-11-06T00:00:00"/>
    <n v="37.684496048959915"/>
    <s v="Health Coach IV"/>
    <s v="Health"/>
    <s v="Affluent Customer"/>
    <s v="N"/>
    <s v="Yes"/>
    <n v="11"/>
    <m/>
  </r>
  <r>
    <n v="7064"/>
    <n v="81"/>
    <x v="665"/>
    <d v="2017-11-19T00:00:00"/>
    <n v="41"/>
    <b v="0"/>
    <s v="Approved"/>
    <s v="Norco Bicycles"/>
    <s v="Standard"/>
    <s v="medium"/>
    <s v="small"/>
    <n v="586.45000000000005"/>
    <n v="521.94000000000005"/>
    <d v="2004-08-07T00:00:00"/>
    <n v="64.509999999999991"/>
    <s v="F"/>
    <n v="78"/>
    <d v="1989-10-01T00:00:00"/>
    <n v="30.777646733891423"/>
    <s v="Research Nurse"/>
    <s v="Health"/>
    <s v="Mass Customer"/>
    <s v="N"/>
    <s v="Yes"/>
    <n v="9"/>
    <m/>
  </r>
  <r>
    <n v="7069"/>
    <n v="82"/>
    <x v="1657"/>
    <d v="2017-11-19T00:00:00"/>
    <n v="41"/>
    <b v="1"/>
    <s v="Approved"/>
    <s v="Norco Bicycles"/>
    <s v="Standard"/>
    <s v="high"/>
    <s v="medium"/>
    <n v="1148.6400000000001"/>
    <n v="689.18"/>
    <d v="2015-08-10T00:00:00"/>
    <n v="459.46000000000015"/>
    <s v="M"/>
    <n v="23"/>
    <d v="1997-10-15T00:00:00"/>
    <n v="22.733811117453069"/>
    <s v="Chemical Engineer"/>
    <s v="Manufacturing"/>
    <s v="Mass Customer"/>
    <s v="N"/>
    <s v="No"/>
    <n v="2"/>
    <m/>
  </r>
  <r>
    <n v="7475"/>
    <n v="23"/>
    <x v="1022"/>
    <d v="2017-11-19T00:00:00"/>
    <n v="41"/>
    <b v="0"/>
    <s v="Approved"/>
    <s v="Norco Bicycles"/>
    <s v="Standard"/>
    <s v="medium"/>
    <s v="medium"/>
    <n v="1198.46"/>
    <n v="381.1"/>
    <d v="1998-12-16T00:00:00"/>
    <n v="817.36"/>
    <s v="M"/>
    <n v="51"/>
    <d v="1995-12-12T00:00:00"/>
    <n v="24.577646733891424"/>
    <s v="Marketing Assistant"/>
    <s v="Retail"/>
    <s v="High Net Worth"/>
    <s v="N"/>
    <s v="No"/>
    <n v="1"/>
    <m/>
  </r>
  <r>
    <n v="8145"/>
    <n v="31"/>
    <x v="1658"/>
    <d v="2017-11-19T00:00:00"/>
    <n v="41"/>
    <b v="1"/>
    <s v="Approved"/>
    <s v="Giant Bicycles"/>
    <s v="Standard"/>
    <s v="medium"/>
    <s v="medium"/>
    <n v="230.91"/>
    <n v="173.18"/>
    <d v="2006-11-10T00:00:00"/>
    <n v="57.72999999999999"/>
    <s v="F"/>
    <n v="29"/>
    <d v="1988-01-09T00:00:00"/>
    <n v="32.506413857179098"/>
    <s v="Cost Accountant"/>
    <s v="Financial Services"/>
    <s v="Mass Customer"/>
    <s v="N"/>
    <s v="No"/>
    <n v="2"/>
    <m/>
  </r>
  <r>
    <n v="8274"/>
    <n v="77"/>
    <x v="45"/>
    <d v="2017-11-19T00:00:00"/>
    <n v="41"/>
    <b v="1"/>
    <s v="Approved"/>
    <s v="WeareA2B"/>
    <s v="Standard"/>
    <s v="medium"/>
    <s v="medium"/>
    <n v="1769.64"/>
    <n v="108.76"/>
    <d v="1993-04-12T00:00:00"/>
    <n v="1660.88"/>
    <s v="M"/>
    <n v="2"/>
    <d v="1976-11-21T00:00:00"/>
    <n v="43.646139884576357"/>
    <s v="Executive Secretary"/>
    <s v="Retail"/>
    <s v="High Net Worth"/>
    <s v="N"/>
    <s v="Yes"/>
    <n v="13"/>
    <m/>
  </r>
  <r>
    <n v="8336"/>
    <n v="0"/>
    <x v="386"/>
    <d v="2017-11-19T00:00:00"/>
    <n v="41"/>
    <b v="0"/>
    <s v="Approved"/>
    <s v="Norco Bicycles"/>
    <s v="Standard"/>
    <s v="low"/>
    <s v="medium"/>
    <n v="363.01"/>
    <n v="290.41000000000003"/>
    <d v="2005-05-10T00:00:00"/>
    <n v="72.599999999999966"/>
    <s v="M"/>
    <n v="35"/>
    <d v="1974-02-01T00:00:00"/>
    <n v="46.451619336631147"/>
    <s v="Design Engineer"/>
    <s v="Manufacturing"/>
    <s v="High Net Worth"/>
    <s v="N"/>
    <s v="No"/>
    <n v="9"/>
    <m/>
  </r>
  <r>
    <n v="8378"/>
    <n v="59"/>
    <x v="149"/>
    <d v="2017-11-19T00:00:00"/>
    <n v="41"/>
    <b v="1"/>
    <s v="Approved"/>
    <s v="Solex"/>
    <s v="Standard"/>
    <s v="medium"/>
    <s v="large"/>
    <n v="1061.56"/>
    <n v="733.58"/>
    <d v="1998-12-17T00:00:00"/>
    <n v="327.9799999999999"/>
    <s v="M"/>
    <n v="13"/>
    <d v="1972-03-26T00:00:00"/>
    <n v="48.306413857179095"/>
    <s v="Electrical Engineer"/>
    <s v="Manufacturing"/>
    <s v="Mass Customer"/>
    <s v="N"/>
    <s v="Yes"/>
    <n v="5"/>
    <m/>
  </r>
  <r>
    <n v="8804"/>
    <n v="25"/>
    <x v="1659"/>
    <d v="2017-11-19T00:00:00"/>
    <n v="41"/>
    <b v="1"/>
    <s v="Approved"/>
    <s v="Giant Bicycles"/>
    <s v="Road"/>
    <s v="medium"/>
    <s v="medium"/>
    <n v="1538.99"/>
    <n v="829.65"/>
    <d v="2016-11-22T00:00:00"/>
    <n v="709.34"/>
    <s v="M"/>
    <n v="59"/>
    <d v="1967-11-01T00:00:00"/>
    <n v="52.709153583206493"/>
    <s v="Senior Sales Associate"/>
    <s v="Property"/>
    <s v="Affluent Customer"/>
    <s v="N"/>
    <s v="Yes"/>
    <n v="18"/>
    <m/>
  </r>
  <r>
    <n v="8924"/>
    <n v="54"/>
    <x v="226"/>
    <d v="2017-11-19T00:00:00"/>
    <n v="41"/>
    <b v="0"/>
    <s v="Approved"/>
    <s v="WeareA2B"/>
    <s v="Standard"/>
    <s v="medium"/>
    <s v="medium"/>
    <n v="1292.8399999999999"/>
    <n v="13.44"/>
    <d v="2009-04-12T00:00:00"/>
    <n v="1279.3999999999999"/>
    <s v="M"/>
    <n v="38"/>
    <d v="1969-05-27T00:00:00"/>
    <n v="51.139290569507864"/>
    <s v="Legal Assistant"/>
    <s v="Manufacturing"/>
    <s v="Mass Customer"/>
    <s v="N"/>
    <s v="No"/>
    <n v="16"/>
    <m/>
  </r>
  <r>
    <n v="10273"/>
    <n v="13"/>
    <x v="899"/>
    <d v="2017-11-19T00:00:00"/>
    <n v="41"/>
    <b v="1"/>
    <s v="Approved"/>
    <s v="Solex"/>
    <s v="Standard"/>
    <s v="medium"/>
    <s v="medium"/>
    <n v="1163.8900000000001"/>
    <n v="589.27"/>
    <d v="1996-04-05T00:00:00"/>
    <n v="574.62000000000012"/>
    <s v="M"/>
    <n v="46"/>
    <d v="1986-11-03T00:00:00"/>
    <n v="33.689975501014715"/>
    <s v="Geologist I"/>
    <s v="n/a"/>
    <s v="Mass Customer"/>
    <s v="N"/>
    <s v="Yes"/>
    <n v="7"/>
    <m/>
  </r>
  <r>
    <n v="11619"/>
    <n v="48"/>
    <x v="1660"/>
    <d v="2017-11-19T00:00:00"/>
    <n v="41"/>
    <b v="1"/>
    <s v="Approved"/>
    <s v="WeareA2B"/>
    <s v="Standard"/>
    <s v="medium"/>
    <s v="medium"/>
    <n v="1762.96"/>
    <n v="950.52"/>
    <d v="2014-07-28T00:00:00"/>
    <n v="812.44"/>
    <s v="M"/>
    <n v="72"/>
    <d v="1980-09-10T00:00:00"/>
    <n v="39.84066043252156"/>
    <s v="Automation Specialist I"/>
    <s v="Manufacturing"/>
    <s v="Affluent Customer"/>
    <s v="N"/>
    <s v="No"/>
    <n v="18"/>
    <m/>
  </r>
  <r>
    <n v="11753"/>
    <n v="4"/>
    <x v="1661"/>
    <d v="2017-11-19T00:00:00"/>
    <n v="41"/>
    <b v="0"/>
    <s v="Approved"/>
    <s v="Solex"/>
    <s v="Standard"/>
    <s v="medium"/>
    <s v="medium"/>
    <n v="1483.2"/>
    <n v="99.59"/>
    <d v="2010-11-05T00:00:00"/>
    <n v="1383.6100000000001"/>
    <s v="F"/>
    <n v="98"/>
    <d v="1999-06-17T00:00:00"/>
    <n v="21.062578240740738"/>
    <s v="Technical Writer"/>
    <s v="n/a"/>
    <s v="High Net Worth"/>
    <s v="N"/>
    <s v="Yes"/>
    <n v="1"/>
    <m/>
  </r>
  <r>
    <n v="11981"/>
    <n v="52"/>
    <x v="1662"/>
    <d v="2017-11-19T00:00:00"/>
    <n v="41"/>
    <b v="0"/>
    <s v="Approved"/>
    <s v="OHM Cycles"/>
    <s v="Road"/>
    <s v="medium"/>
    <s v="medium"/>
    <n v="1280.28"/>
    <n v="829.51"/>
    <d v="1997-01-25T00:00:00"/>
    <n v="450.77"/>
    <s v="M"/>
    <n v="67"/>
    <d v="1998-04-26T00:00:00"/>
    <n v="22.205043994165397"/>
    <s v="General Manager"/>
    <s v="Health"/>
    <s v="Mass Customer"/>
    <s v="N"/>
    <s v="No"/>
    <n v="1"/>
    <m/>
  </r>
  <r>
    <n v="12154"/>
    <n v="69"/>
    <x v="1663"/>
    <d v="2017-11-19T00:00:00"/>
    <n v="41"/>
    <b v="0"/>
    <s v="Approved"/>
    <s v="Giant Bicycles"/>
    <s v="Road"/>
    <s v="medium"/>
    <s v="medium"/>
    <n v="792.9"/>
    <n v="594.67999999999995"/>
    <d v="2016-11-22T00:00:00"/>
    <n v="198.22000000000003"/>
    <s v="F"/>
    <n v="72"/>
    <d v="1979-08-10T00:00:00"/>
    <n v="40.928331665398275"/>
    <s v="Assistant Manager"/>
    <s v="Manufacturing"/>
    <s v="Mass Customer"/>
    <s v="N"/>
    <s v="No"/>
    <n v="18"/>
    <m/>
  </r>
  <r>
    <n v="12622"/>
    <n v="86"/>
    <x v="1664"/>
    <d v="2017-11-19T00:00:00"/>
    <n v="41"/>
    <b v="1"/>
    <s v="Approved"/>
    <s v="OHM Cycles"/>
    <s v="Standard"/>
    <s v="medium"/>
    <s v="medium"/>
    <n v="235.63"/>
    <n v="125.07"/>
    <d v="2004-08-07T00:00:00"/>
    <n v="110.56"/>
    <s v="F"/>
    <n v="56"/>
    <d v="1977-10-30T00:00:00"/>
    <n v="42.706413857179093"/>
    <s v="Analyst Programmer"/>
    <s v="Retail"/>
    <s v="Mass Customer"/>
    <s v="N"/>
    <s v="No"/>
    <n v="17"/>
    <m/>
  </r>
  <r>
    <n v="12658"/>
    <n v="94"/>
    <x v="492"/>
    <d v="2017-11-19T00:00:00"/>
    <n v="41"/>
    <b v="0"/>
    <s v="Approved"/>
    <s v="Giant Bicycles"/>
    <s v="Standard"/>
    <s v="medium"/>
    <s v="large"/>
    <n v="1635.3"/>
    <n v="993.66"/>
    <d v="2016-03-29T00:00:00"/>
    <n v="641.64"/>
    <s v="F"/>
    <n v="46"/>
    <d v="1970-10-27T00:00:00"/>
    <n v="49.720112487316079"/>
    <n v="0"/>
    <s v="Financial Services"/>
    <s v="Affluent Customer"/>
    <s v="N"/>
    <s v="Yes"/>
    <n v="19"/>
    <m/>
  </r>
  <r>
    <n v="13441"/>
    <n v="0"/>
    <x v="562"/>
    <d v="2017-11-19T00:00:00"/>
    <n v="41"/>
    <b v="0"/>
    <s v="Approved"/>
    <s v="OHM Cycles"/>
    <s v="Standard"/>
    <s v="medium"/>
    <s v="medium"/>
    <n v="235.63"/>
    <n v="125.07"/>
    <d v="2004-08-07T00:00:00"/>
    <n v="110.56"/>
    <s v="F"/>
    <n v="92"/>
    <d v="1982-12-02T00:00:00"/>
    <n v="37.613263172247585"/>
    <s v="Dental Hygienist"/>
    <s v="Health"/>
    <s v="High Net Worth"/>
    <s v="N"/>
    <s v="No"/>
    <n v="10"/>
    <m/>
  </r>
  <r>
    <n v="13807"/>
    <n v="45"/>
    <x v="1288"/>
    <d v="2017-11-19T00:00:00"/>
    <n v="41"/>
    <b v="0"/>
    <s v="Approved"/>
    <s v="Trek Bicycles"/>
    <s v="Road"/>
    <s v="low"/>
    <s v="medium"/>
    <n v="980.37"/>
    <n v="234.43"/>
    <d v="2011-04-16T00:00:00"/>
    <n v="745.94"/>
    <s v="F"/>
    <n v="79"/>
    <d v="1964-08-10T00:00:00"/>
    <n v="55.936550843480468"/>
    <s v="Account Representative IV"/>
    <s v="Financial Services"/>
    <s v="High Net Worth"/>
    <s v="N"/>
    <s v="Yes"/>
    <n v="10"/>
    <m/>
  </r>
  <r>
    <n v="13876"/>
    <n v="34"/>
    <x v="1665"/>
    <d v="2017-11-19T00:00:00"/>
    <n v="41"/>
    <b v="1"/>
    <s v="Approved"/>
    <s v="Norco Bicycles"/>
    <s v="Road"/>
    <s v="high"/>
    <s v="large"/>
    <n v="774.53"/>
    <n v="464.72"/>
    <d v="2006-02-02T00:00:00"/>
    <n v="309.80999999999995"/>
    <s v="M"/>
    <n v="42"/>
    <d v="1998-10-24T00:00:00"/>
    <n v="21.709153583206493"/>
    <s v="Account Coordinator"/>
    <s v="Property"/>
    <s v="Affluent Customer"/>
    <s v="N"/>
    <s v="Yes"/>
    <n v="4"/>
    <m/>
  </r>
  <r>
    <n v="14088"/>
    <n v="57"/>
    <x v="595"/>
    <d v="2017-11-19T00:00:00"/>
    <n v="41"/>
    <b v="1"/>
    <s v="Approved"/>
    <s v="WeareA2B"/>
    <s v="Touring"/>
    <s v="medium"/>
    <s v="large"/>
    <n v="1890.39"/>
    <n v="260.14"/>
    <d v="2012-05-18T00:00:00"/>
    <n v="1630.25"/>
    <s v="F"/>
    <n v="31"/>
    <d v="1984-06-12T00:00:00"/>
    <n v="36.08449604895992"/>
    <s v="Senior Editor"/>
    <s v="n/a"/>
    <s v="Mass Customer"/>
    <s v="N"/>
    <s v="Yes"/>
    <n v="2"/>
    <m/>
  </r>
  <r>
    <n v="14148"/>
    <n v="0"/>
    <x v="1666"/>
    <d v="2017-11-19T00:00:00"/>
    <n v="41"/>
    <b v="0"/>
    <s v="Approved"/>
    <s v="Norco Bicycles"/>
    <s v="Road"/>
    <s v="medium"/>
    <s v="medium"/>
    <n v="543.39"/>
    <n v="407.54"/>
    <d v="2016-11-22T00:00:00"/>
    <n v="135.84999999999997"/>
    <s v="U"/>
    <n v="81"/>
    <d v="1899-12-30T00:00:00"/>
    <n v="0"/>
    <s v="Assistant Professor"/>
    <s v="IT"/>
    <s v="High Net Worth"/>
    <s v="N"/>
    <s v="No"/>
    <n v="0"/>
    <m/>
  </r>
  <r>
    <n v="14345"/>
    <n v="42"/>
    <x v="1619"/>
    <d v="2017-11-19T00:00:00"/>
    <n v="41"/>
    <b v="0"/>
    <s v="Approved"/>
    <s v="OHM Cycles"/>
    <s v="Road"/>
    <s v="medium"/>
    <s v="small"/>
    <n v="1810"/>
    <n v="1610.9"/>
    <d v="2008-03-19T00:00:00"/>
    <n v="199.09999999999991"/>
    <s v="F"/>
    <n v="39"/>
    <d v="1962-10-15T00:00:00"/>
    <n v="57.758468651699644"/>
    <s v="Civil Engineer"/>
    <s v="Manufacturing"/>
    <s v="Mass Customer"/>
    <s v="N"/>
    <s v="No"/>
    <n v="6"/>
    <m/>
  </r>
  <r>
    <n v="14412"/>
    <n v="50"/>
    <x v="1667"/>
    <d v="2017-11-19T00:00:00"/>
    <n v="41"/>
    <b v="1"/>
    <s v="Approved"/>
    <s v="WeareA2B"/>
    <s v="Standard"/>
    <s v="medium"/>
    <s v="small"/>
    <n v="175.89"/>
    <n v="131.91999999999999"/>
    <d v="1997-10-04T00:00:00"/>
    <n v="43.97"/>
    <s v="F"/>
    <n v="64"/>
    <d v="1976-11-05T00:00:00"/>
    <n v="43.689975501014715"/>
    <n v="0"/>
    <s v="n/a"/>
    <s v="Affluent Customer"/>
    <s v="N"/>
    <s v="Yes"/>
    <n v="16"/>
    <m/>
  </r>
  <r>
    <n v="14580"/>
    <n v="89"/>
    <x v="1668"/>
    <d v="2017-11-19T00:00:00"/>
    <n v="41"/>
    <b v="0"/>
    <s v="Approved"/>
    <s v="Giant Bicycles"/>
    <s v="Standard"/>
    <s v="medium"/>
    <s v="large"/>
    <n v="1812.75"/>
    <n v="582.48"/>
    <d v="2007-12-11T00:00:00"/>
    <n v="1230.27"/>
    <s v="F"/>
    <n v="73"/>
    <d v="1977-10-19T00:00:00"/>
    <n v="42.736550843480465"/>
    <s v="Geologist IV"/>
    <s v="Financial Services"/>
    <s v="High Net Worth"/>
    <s v="N"/>
    <s v="Yes"/>
    <n v="9"/>
    <m/>
  </r>
  <r>
    <n v="14763"/>
    <n v="67"/>
    <x v="1669"/>
    <d v="2017-11-19T00:00:00"/>
    <n v="41"/>
    <b v="0"/>
    <s v="Approved"/>
    <s v="Norco Bicycles"/>
    <s v="Road"/>
    <s v="medium"/>
    <s v="medium"/>
    <n v="544.04999999999995"/>
    <n v="376.84"/>
    <d v="2005-10-22T00:00:00"/>
    <n v="167.20999999999998"/>
    <s v="F"/>
    <n v="22"/>
    <d v="1974-05-13T00:00:00"/>
    <n v="46.174907007864029"/>
    <s v="Technical Writer"/>
    <s v="Manufacturing"/>
    <s v="Affluent Customer"/>
    <s v="N"/>
    <s v="Yes"/>
    <n v="20"/>
    <m/>
  </r>
  <r>
    <n v="15660"/>
    <n v="40"/>
    <x v="251"/>
    <d v="2017-11-19T00:00:00"/>
    <n v="41"/>
    <b v="0"/>
    <s v="Approved"/>
    <s v="OHM Cycles"/>
    <s v="Standard"/>
    <s v="high"/>
    <s v="medium"/>
    <n v="1458.17"/>
    <n v="874.9"/>
    <d v="2007-12-11T00:00:00"/>
    <n v="583.2700000000001"/>
    <s v="M"/>
    <n v="64"/>
    <d v="1955-03-06T00:00:00"/>
    <n v="65.374907007864024"/>
    <s v="Office Assistant IV"/>
    <s v="Health"/>
    <s v="Mass Customer"/>
    <s v="N"/>
    <s v="Yes"/>
    <n v="6"/>
    <m/>
  </r>
  <r>
    <n v="15848"/>
    <n v="7"/>
    <x v="1670"/>
    <d v="2017-11-19T00:00:00"/>
    <n v="41"/>
    <b v="0"/>
    <s v="Approved"/>
    <s v="Giant Bicycles"/>
    <s v="Standard"/>
    <s v="medium"/>
    <s v="small"/>
    <n v="1311.44"/>
    <n v="1167.18"/>
    <d v="1992-10-11T00:00:00"/>
    <n v="144.26"/>
    <s v="M"/>
    <n v="27"/>
    <d v="1971-02-03T00:00:00"/>
    <n v="49.448879610603754"/>
    <s v="Financial Advisor"/>
    <s v="Financial Services"/>
    <s v="High Net Worth"/>
    <s v="N"/>
    <s v="No"/>
    <n v="15"/>
    <m/>
  </r>
  <r>
    <n v="16160"/>
    <n v="39"/>
    <x v="117"/>
    <d v="2017-11-19T00:00:00"/>
    <n v="41"/>
    <b v="0"/>
    <s v="Approved"/>
    <s v="Giant Bicycles"/>
    <s v="Standard"/>
    <s v="medium"/>
    <s v="large"/>
    <n v="1812.75"/>
    <n v="582.48"/>
    <d v="2006-02-02T00:00:00"/>
    <n v="1230.27"/>
    <s v="M"/>
    <n v="85"/>
    <d v="1985-02-17T00:00:00"/>
    <n v="35.399564542110603"/>
    <s v="Senior Quality Engineer"/>
    <s v="n/a"/>
    <s v="Mass Customer"/>
    <s v="N"/>
    <s v="Yes"/>
    <n v="19"/>
    <m/>
  </r>
  <r>
    <n v="16316"/>
    <n v="87"/>
    <x v="430"/>
    <d v="2017-11-19T00:00:00"/>
    <n v="41"/>
    <b v="0"/>
    <s v="Approved"/>
    <s v="OHM Cycles"/>
    <s v="Standard"/>
    <s v="medium"/>
    <s v="medium"/>
    <n v="1636.9"/>
    <n v="44.71"/>
    <d v="1995-10-24T00:00:00"/>
    <n v="1592.19"/>
    <s v="F"/>
    <n v="59"/>
    <d v="1976-12-26T00:00:00"/>
    <n v="43.550249473617448"/>
    <s v="VP Marketing"/>
    <s v="Financial Services"/>
    <s v="High Net Worth"/>
    <s v="N"/>
    <s v="Yes"/>
    <n v="12"/>
    <m/>
  </r>
  <r>
    <n v="17556"/>
    <n v="18"/>
    <x v="1671"/>
    <d v="2017-11-19T00:00:00"/>
    <n v="41"/>
    <b v="1"/>
    <s v="Approved"/>
    <s v="Solex"/>
    <s v="Standard"/>
    <s v="medium"/>
    <s v="medium"/>
    <n v="575.27"/>
    <n v="431.45"/>
    <d v="2013-03-12T00:00:00"/>
    <n v="143.82"/>
    <s v="F"/>
    <n v="1"/>
    <d v="1953-10-11T00:00:00"/>
    <n v="66.77490700786403"/>
    <s v="Social Worker"/>
    <s v="Health"/>
    <s v="Affluent Customer"/>
    <s v="N"/>
    <s v="No"/>
    <n v="8"/>
    <m/>
  </r>
  <r>
    <n v="18080"/>
    <n v="10"/>
    <x v="1672"/>
    <d v="2017-11-19T00:00:00"/>
    <n v="41"/>
    <b v="1"/>
    <s v="Approved"/>
    <s v="WeareA2B"/>
    <s v="Touring"/>
    <s v="medium"/>
    <s v="medium"/>
    <n v="1466.68"/>
    <n v="363.25"/>
    <d v="1994-08-10T00:00:00"/>
    <n v="1103.43"/>
    <s v="F"/>
    <n v="98"/>
    <d v="1961-09-22T00:00:00"/>
    <n v="58.821482350329781"/>
    <s v="Information Systems Manager"/>
    <s v="Retail"/>
    <s v="Mass Customer"/>
    <s v="N"/>
    <s v="No"/>
    <n v="14"/>
    <m/>
  </r>
  <r>
    <n v="19123"/>
    <n v="52"/>
    <x v="1673"/>
    <d v="2017-11-19T00:00:00"/>
    <n v="41"/>
    <b v="1"/>
    <s v="Approved"/>
    <s v="OHM Cycles"/>
    <s v="Road"/>
    <s v="medium"/>
    <s v="medium"/>
    <n v="1280.28"/>
    <n v="829.51"/>
    <d v="1993-07-20T00:00:00"/>
    <n v="450.77"/>
    <s v="M"/>
    <n v="78"/>
    <d v="1959-09-06T00:00:00"/>
    <n v="60.868057692795531"/>
    <s v="Product Engineer"/>
    <s v="Financial Services"/>
    <s v="Mass Customer"/>
    <s v="N"/>
    <s v="Yes"/>
    <n v="17"/>
    <m/>
  </r>
  <r>
    <n v="19461"/>
    <n v="20"/>
    <x v="1247"/>
    <d v="2017-11-19T00:00:00"/>
    <n v="41"/>
    <b v="1"/>
    <s v="Approved"/>
    <s v="Trek Bicycles"/>
    <s v="Standard"/>
    <s v="medium"/>
    <s v="small"/>
    <n v="1775.81"/>
    <n v="1580.47"/>
    <d v="1993-05-26T00:00:00"/>
    <n v="195.33999999999992"/>
    <s v="F"/>
    <n v="67"/>
    <d v="1961-01-26T00:00:00"/>
    <n v="59.476276870877726"/>
    <s v="Programmer II"/>
    <s v="Health"/>
    <s v="Mass Customer"/>
    <s v="N"/>
    <s v="Yes"/>
    <n v="19"/>
    <m/>
  </r>
  <r>
    <n v="303"/>
    <n v="48"/>
    <x v="1674"/>
    <d v="2017-11-18T00:00:00"/>
    <n v="42"/>
    <b v="0"/>
    <s v="Approved"/>
    <s v="WeareA2B"/>
    <s v="Standard"/>
    <s v="medium"/>
    <s v="medium"/>
    <n v="1762.96"/>
    <n v="950.52"/>
    <d v="2014-07-28T00:00:00"/>
    <n v="812.44"/>
    <s v="F"/>
    <n v="6"/>
    <d v="1991-08-13T00:00:00"/>
    <n v="28.911893309233889"/>
    <n v="0"/>
    <s v="Health"/>
    <s v="Mass Customer"/>
    <s v="N"/>
    <s v="No"/>
    <n v="6"/>
    <m/>
  </r>
  <r>
    <n v="515"/>
    <n v="53"/>
    <x v="1064"/>
    <d v="2017-11-18T00:00:00"/>
    <n v="42"/>
    <b v="0"/>
    <s v="Approved"/>
    <s v="OHM Cycles"/>
    <s v="Standard"/>
    <s v="medium"/>
    <s v="medium"/>
    <n v="795.34"/>
    <n v="101.58"/>
    <d v="2011-08-24T00:00:00"/>
    <n v="693.76"/>
    <s v="F"/>
    <n v="70"/>
    <d v="1955-11-06T00:00:00"/>
    <n v="64.703674131151701"/>
    <n v="0"/>
    <s v="Health"/>
    <s v="Mass Customer"/>
    <s v="N"/>
    <s v="Yes"/>
    <n v="18"/>
    <m/>
  </r>
  <r>
    <n v="564"/>
    <n v="45"/>
    <x v="1675"/>
    <d v="2017-11-18T00:00:00"/>
    <n v="42"/>
    <b v="1"/>
    <s v="Approved"/>
    <s v="Solex"/>
    <s v="Standard"/>
    <s v="medium"/>
    <s v="medium"/>
    <n v="441.49"/>
    <n v="84.99"/>
    <d v="2012-06-04T00:00:00"/>
    <n v="356.5"/>
    <s v="F"/>
    <n v="36"/>
    <d v="1973-11-02T00:00:00"/>
    <n v="46.7009344051243"/>
    <s v="Dental Hygienist"/>
    <s v="Health"/>
    <s v="Mass Customer"/>
    <s v="N"/>
    <s v="Yes"/>
    <n v="17"/>
    <m/>
  </r>
  <r>
    <n v="690"/>
    <n v="15"/>
    <x v="1202"/>
    <d v="2017-11-18T00:00:00"/>
    <n v="42"/>
    <b v="0"/>
    <s v="Approved"/>
    <s v="Norco Bicycles"/>
    <s v="Standard"/>
    <s v="low"/>
    <s v="medium"/>
    <n v="958.74"/>
    <n v="748.9"/>
    <d v="1993-07-15T00:00:00"/>
    <n v="209.84000000000003"/>
    <s v="F"/>
    <n v="39"/>
    <d v="1959-08-02T00:00:00"/>
    <n v="60.96394810375444"/>
    <s v="Design Engineer"/>
    <s v="Retail"/>
    <s v="Mass Customer"/>
    <s v="N"/>
    <s v="Yes"/>
    <n v="13"/>
    <m/>
  </r>
  <r>
    <n v="999"/>
    <n v="74"/>
    <x v="1067"/>
    <d v="2017-11-18T00:00:00"/>
    <n v="42"/>
    <b v="1"/>
    <s v="Approved"/>
    <s v="WeareA2B"/>
    <s v="Standard"/>
    <s v="medium"/>
    <s v="medium"/>
    <n v="1228.07"/>
    <n v="400.91"/>
    <d v="2000-05-22T00:00:00"/>
    <n v="827.15999999999985"/>
    <s v="M"/>
    <n v="98"/>
    <d v="1981-10-17T00:00:00"/>
    <n v="38.739290569507865"/>
    <s v="Paralegal"/>
    <s v="Financial Services"/>
    <s v="Mass Customer"/>
    <s v="N"/>
    <s v="No"/>
    <n v="16"/>
    <m/>
  </r>
  <r>
    <n v="1785"/>
    <n v="34"/>
    <x v="1676"/>
    <d v="2017-11-18T00:00:00"/>
    <n v="42"/>
    <b v="0"/>
    <s v="Approved"/>
    <s v="Norco Bicycles"/>
    <s v="Road"/>
    <s v="high"/>
    <s v="large"/>
    <n v="774.53"/>
    <n v="464.72"/>
    <d v="2003-03-18T00:00:00"/>
    <n v="309.80999999999995"/>
    <s v="M"/>
    <n v="93"/>
    <d v="1966-08-27T00:00:00"/>
    <n v="53.88997550101471"/>
    <s v="Staff Accountant II"/>
    <s v="n/a"/>
    <s v="Mass Customer"/>
    <s v="N"/>
    <s v="No"/>
    <n v="14"/>
    <m/>
  </r>
  <r>
    <n v="1789"/>
    <n v="82"/>
    <x v="1677"/>
    <d v="2017-11-18T00:00:00"/>
    <n v="42"/>
    <b v="0"/>
    <s v="Approved"/>
    <s v="Giant Bicycles"/>
    <s v="Road"/>
    <s v="medium"/>
    <s v="medium"/>
    <n v="1538.99"/>
    <n v="829.65"/>
    <d v="2016-02-04T00:00:00"/>
    <n v="709.34"/>
    <s v="F"/>
    <n v="42"/>
    <d v="1980-10-18T00:00:00"/>
    <n v="39.736550843480465"/>
    <n v="0"/>
    <s v="Property"/>
    <s v="High Net Worth"/>
    <s v="N"/>
    <s v="No"/>
    <n v="20"/>
    <m/>
  </r>
  <r>
    <n v="2034"/>
    <n v="34"/>
    <x v="1678"/>
    <d v="2017-11-18T00:00:00"/>
    <n v="42"/>
    <b v="0"/>
    <s v="Approved"/>
    <s v="Norco Bicycles"/>
    <s v="Road"/>
    <s v="high"/>
    <s v="large"/>
    <n v="774.53"/>
    <n v="464.72"/>
    <d v="2003-03-18T00:00:00"/>
    <n v="309.80999999999995"/>
    <s v="M"/>
    <n v="51"/>
    <d v="1956-11-27T00:00:00"/>
    <n v="63.643400158548957"/>
    <s v="Quality Control Specialist"/>
    <s v="Manufacturing"/>
    <s v="Affluent Customer"/>
    <s v="N"/>
    <s v="No"/>
    <n v="16"/>
    <m/>
  </r>
  <r>
    <n v="2582"/>
    <n v="3"/>
    <x v="781"/>
    <d v="2017-11-18T00:00:00"/>
    <n v="42"/>
    <b v="0"/>
    <s v="Approved"/>
    <s v="Trek Bicycles"/>
    <s v="Standard"/>
    <s v="medium"/>
    <s v="large"/>
    <n v="2091.4699999999998"/>
    <n v="388.92"/>
    <d v="2011-05-07T00:00:00"/>
    <n v="1702.5499999999997"/>
    <s v="F"/>
    <n v="99"/>
    <d v="1997-01-02T00:00:00"/>
    <n v="23.517372761288684"/>
    <s v="General Manager"/>
    <s v="Health"/>
    <s v="Affluent Customer"/>
    <s v="N"/>
    <s v="No"/>
    <n v="1"/>
    <m/>
  </r>
  <r>
    <n v="2284"/>
    <n v="71"/>
    <x v="1679"/>
    <d v="2017-04-21T00:00:00"/>
    <m/>
    <m/>
    <s v="Approved"/>
    <s v="Solex"/>
    <s v="Standard"/>
    <s v="high"/>
    <s v="large"/>
    <n v="1842.92"/>
    <n v="1105.75"/>
    <n v="40553"/>
    <m/>
    <m/>
    <m/>
    <m/>
    <m/>
    <m/>
    <m/>
    <m/>
    <m/>
    <m/>
    <m/>
    <m/>
  </r>
  <r>
    <n v="2768"/>
    <n v="85"/>
    <x v="1680"/>
    <d v="2017-11-18T00:00:00"/>
    <n v="42"/>
    <b v="1"/>
    <s v="Approved"/>
    <s v="WeareA2B"/>
    <s v="Standard"/>
    <s v="medium"/>
    <s v="medium"/>
    <n v="752.64"/>
    <n v="205.36"/>
    <d v="2015-08-02T00:00:00"/>
    <n v="547.28"/>
    <s v="M"/>
    <n v="41"/>
    <d v="1973-06-16T00:00:00"/>
    <n v="47.08175632293252"/>
    <s v="Nurse"/>
    <s v="Manufacturing"/>
    <s v="Affluent Customer"/>
    <s v="N"/>
    <s v="No"/>
    <n v="8"/>
    <m/>
  </r>
  <r>
    <n v="2905"/>
    <n v="52"/>
    <x v="1681"/>
    <d v="2017-11-18T00:00:00"/>
    <n v="42"/>
    <b v="0"/>
    <s v="Approved"/>
    <s v="OHM Cycles"/>
    <s v="Road"/>
    <s v="medium"/>
    <s v="medium"/>
    <n v="1280.28"/>
    <n v="829.51"/>
    <d v="2001-11-25T00:00:00"/>
    <n v="450.77"/>
    <s v="M"/>
    <n v="67"/>
    <d v="1976-08-19T00:00:00"/>
    <n v="43.903674131151696"/>
    <s v="Junior Executive"/>
    <s v="Retail"/>
    <s v="Mass Customer"/>
    <s v="N"/>
    <s v="No"/>
    <n v="18"/>
    <m/>
  </r>
  <r>
    <n v="3009"/>
    <n v="33"/>
    <x v="1130"/>
    <d v="2017-11-18T00:00:00"/>
    <n v="42"/>
    <b v="1"/>
    <s v="Approved"/>
    <s v="Giant Bicycles"/>
    <s v="Standard"/>
    <s v="medium"/>
    <s v="small"/>
    <n v="1311.44"/>
    <n v="1167.18"/>
    <d v="1992-10-11T00:00:00"/>
    <n v="144.26"/>
    <s v="M"/>
    <n v="44"/>
    <d v="1961-11-19T00:00:00"/>
    <n v="58.662578240740736"/>
    <s v="Librarian"/>
    <s v="Entertainment"/>
    <s v="Affluent Customer"/>
    <s v="N"/>
    <s v="No"/>
    <n v="16"/>
    <m/>
  </r>
  <r>
    <n v="3076"/>
    <n v="29"/>
    <x v="1682"/>
    <d v="2017-11-18T00:00:00"/>
    <n v="42"/>
    <b v="1"/>
    <s v="Approved"/>
    <s v="Norco Bicycles"/>
    <s v="Road"/>
    <s v="medium"/>
    <s v="medium"/>
    <n v="543.39"/>
    <n v="407.54"/>
    <d v="2016-11-22T00:00:00"/>
    <n v="135.84999999999997"/>
    <s v="M"/>
    <n v="63"/>
    <d v="1979-08-27T00:00:00"/>
    <n v="40.881756322932517"/>
    <s v="Recruiter"/>
    <s v="Retail"/>
    <s v="Mass Customer"/>
    <s v="N"/>
    <s v="No"/>
    <n v="14"/>
    <m/>
  </r>
  <r>
    <n v="3274"/>
    <n v="56"/>
    <x v="247"/>
    <d v="2017-11-18T00:00:00"/>
    <n v="42"/>
    <b v="1"/>
    <s v="Approved"/>
    <s v="OHM Cycles"/>
    <s v="Standard"/>
    <s v="medium"/>
    <s v="medium"/>
    <n v="183.86"/>
    <n v="137.9"/>
    <d v="1997-10-04T00:00:00"/>
    <n v="45.960000000000008"/>
    <s v="F"/>
    <n v="54"/>
    <d v="1994-05-18T00:00:00"/>
    <n v="26.147509747590053"/>
    <s v="Accounting Assistant I"/>
    <s v="Retail"/>
    <s v="Affluent Customer"/>
    <s v="N"/>
    <s v="No"/>
    <n v="8"/>
    <m/>
  </r>
  <r>
    <n v="3539"/>
    <n v="1"/>
    <x v="1683"/>
    <d v="2017-11-18T00:00:00"/>
    <n v="42"/>
    <b v="0"/>
    <s v="Approved"/>
    <s v="Giant Bicycles"/>
    <s v="Standard"/>
    <s v="medium"/>
    <s v="medium"/>
    <n v="1403.5"/>
    <n v="954.82"/>
    <d v="2016-11-14T00:00:00"/>
    <n v="448.67999999999995"/>
    <s v="F"/>
    <n v="20"/>
    <d v="1966-03-17T00:00:00"/>
    <n v="54.336550843480467"/>
    <s v="Administrative Assistant III"/>
    <s v="Financial Services"/>
    <s v="Mass Customer"/>
    <s v="N"/>
    <s v="Yes"/>
    <n v="13"/>
    <m/>
  </r>
  <r>
    <n v="3970"/>
    <n v="27"/>
    <x v="1684"/>
    <d v="2017-11-18T00:00:00"/>
    <n v="42"/>
    <b v="0"/>
    <s v="Approved"/>
    <s v="Trek Bicycles"/>
    <s v="Standard"/>
    <s v="medium"/>
    <s v="medium"/>
    <n v="499.53"/>
    <n v="388.72"/>
    <d v="1992-10-11T00:00:00"/>
    <n v="110.80999999999995"/>
    <s v="F"/>
    <n v="62"/>
    <d v="1977-11-14T00:00:00"/>
    <n v="42.665317966768136"/>
    <s v="Librarian"/>
    <s v="Entertainment"/>
    <s v="Affluent Customer"/>
    <s v="N"/>
    <s v="Yes"/>
    <n v="5"/>
    <m/>
  </r>
  <r>
    <n v="4638"/>
    <n v="56"/>
    <x v="1685"/>
    <d v="2017-11-18T00:00:00"/>
    <n v="42"/>
    <b v="1"/>
    <s v="Approved"/>
    <s v="OHM Cycles"/>
    <s v="Standard"/>
    <s v="medium"/>
    <s v="medium"/>
    <n v="183.86"/>
    <n v="137.9"/>
    <d v="1993-06-23T00:00:00"/>
    <n v="45.960000000000008"/>
    <s v="M"/>
    <n v="40"/>
    <d v="1993-01-18T00:00:00"/>
    <n v="27.476276870877726"/>
    <s v="Accounting Assistant IV"/>
    <s v="n/a"/>
    <s v="Affluent Customer"/>
    <s v="N"/>
    <s v="Yes"/>
    <n v="9"/>
    <m/>
  </r>
  <r>
    <n v="4726"/>
    <n v="41"/>
    <x v="1686"/>
    <d v="2017-11-18T00:00:00"/>
    <n v="42"/>
    <b v="0"/>
    <s v="Approved"/>
    <s v="Solex"/>
    <s v="Road"/>
    <s v="medium"/>
    <s v="medium"/>
    <n v="416.98"/>
    <n v="312.74"/>
    <d v="2012-06-04T00:00:00"/>
    <n v="104.24000000000001"/>
    <s v="F"/>
    <n v="21"/>
    <d v="1963-04-27T00:00:00"/>
    <n v="57.226961802384572"/>
    <s v="Design Engineer"/>
    <s v="IT"/>
    <s v="Affluent Customer"/>
    <s v="N"/>
    <s v="Yes"/>
    <n v="9"/>
    <m/>
  </r>
  <r>
    <n v="5189"/>
    <n v="95"/>
    <x v="1401"/>
    <d v="2017-11-18T00:00:00"/>
    <n v="42"/>
    <b v="1"/>
    <s v="Approved"/>
    <s v="OHM Cycles"/>
    <s v="Touring"/>
    <s v="low"/>
    <s v="medium"/>
    <n v="1073.07"/>
    <n v="933.84"/>
    <d v="1997-08-25T00:00:00"/>
    <n v="139.2299999999999"/>
    <s v="M"/>
    <n v="24"/>
    <d v="1983-01-28T00:00:00"/>
    <n v="37.457098788685947"/>
    <s v="Administrative Officer"/>
    <s v="IT"/>
    <s v="High Net Worth"/>
    <s v="N"/>
    <s v="Yes"/>
    <n v="7"/>
    <m/>
  </r>
  <r>
    <n v="5503"/>
    <n v="84"/>
    <x v="737"/>
    <d v="2017-11-18T00:00:00"/>
    <n v="42"/>
    <b v="1"/>
    <s v="Approved"/>
    <s v="Trek Bicycles"/>
    <s v="Road"/>
    <s v="medium"/>
    <s v="medium"/>
    <n v="290.62"/>
    <n v="215.14"/>
    <d v="2004-12-18T00:00:00"/>
    <n v="75.480000000000018"/>
    <s v="F"/>
    <n v="37"/>
    <d v="1989-07-26T00:00:00"/>
    <n v="30.96120837772704"/>
    <s v="Staff Scientist"/>
    <s v="Retail"/>
    <s v="Mass Customer"/>
    <s v="N"/>
    <s v="No"/>
    <n v="18"/>
    <m/>
  </r>
  <r>
    <n v="5613"/>
    <n v="1"/>
    <x v="1687"/>
    <d v="2017-11-18T00:00:00"/>
    <n v="42"/>
    <b v="0"/>
    <s v="Approved"/>
    <s v="Giant Bicycles"/>
    <s v="Touring"/>
    <s v="medium"/>
    <s v="large"/>
    <n v="1873.97"/>
    <n v="863.95"/>
    <d v="2011-01-10T00:00:00"/>
    <n v="1010.02"/>
    <s v="F"/>
    <n v="3"/>
    <d v="1971-12-26T00:00:00"/>
    <n v="48.555728925672248"/>
    <s v="Nuclear Power Engineer"/>
    <s v="Manufacturing"/>
    <s v="High Net Worth"/>
    <s v="N"/>
    <s v="Yes"/>
    <n v="16"/>
    <m/>
  </r>
  <r>
    <n v="6285"/>
    <n v="9"/>
    <x v="1688"/>
    <d v="2017-11-18T00:00:00"/>
    <n v="42"/>
    <b v="1"/>
    <s v="Approved"/>
    <s v="Norco Bicycles"/>
    <s v="Standard"/>
    <s v="medium"/>
    <s v="small"/>
    <n v="1216.1400000000001"/>
    <n v="1082.3599999999999"/>
    <d v="1991-08-05T00:00:00"/>
    <n v="133.7800000000002"/>
    <s v="M"/>
    <n v="70"/>
    <d v="1955-12-16T00:00:00"/>
    <n v="64.594085090055813"/>
    <s v="Budget/Accounting Analyst II"/>
    <s v="Manufacturing"/>
    <s v="High Net Worth"/>
    <s v="N"/>
    <s v="No"/>
    <n v="11"/>
    <m/>
  </r>
  <r>
    <n v="6636"/>
    <n v="12"/>
    <x v="65"/>
    <d v="2017-11-18T00:00:00"/>
    <n v="42"/>
    <b v="1"/>
    <s v="Approved"/>
    <s v="WeareA2B"/>
    <s v="Standard"/>
    <s v="medium"/>
    <s v="medium"/>
    <n v="1231.1500000000001"/>
    <n v="161.6"/>
    <d v="1996-11-09T00:00:00"/>
    <n v="1069.5500000000002"/>
    <s v="M"/>
    <n v="35"/>
    <d v="1993-09-27T00:00:00"/>
    <n v="26.785865911973616"/>
    <s v="Research Nurse"/>
    <s v="Health"/>
    <s v="Mass Customer"/>
    <s v="N"/>
    <s v="Yes"/>
    <n v="8"/>
    <m/>
  </r>
  <r>
    <n v="6665"/>
    <n v="62"/>
    <x v="1055"/>
    <d v="2017-11-18T00:00:00"/>
    <n v="42"/>
    <b v="0"/>
    <s v="Approved"/>
    <s v="Solex"/>
    <s v="Standard"/>
    <s v="medium"/>
    <s v="medium"/>
    <n v="478.16"/>
    <n v="298.72000000000003"/>
    <d v="1993-06-23T00:00:00"/>
    <n v="179.44"/>
    <s v="F"/>
    <n v="10"/>
    <d v="1972-07-11T00:00:00"/>
    <n v="48.013263172247591"/>
    <s v="Tax Accountant"/>
    <s v="Manufacturing"/>
    <s v="Mass Customer"/>
    <s v="N"/>
    <s v="No"/>
    <n v="18"/>
    <m/>
  </r>
  <r>
    <n v="7071"/>
    <n v="53"/>
    <x v="880"/>
    <d v="2017-11-18T00:00:00"/>
    <n v="42"/>
    <b v="1"/>
    <s v="Approved"/>
    <s v="Giant Bicycles"/>
    <s v="Standard"/>
    <s v="high"/>
    <s v="medium"/>
    <n v="1274.93"/>
    <n v="764.96"/>
    <d v="2016-07-09T00:00:00"/>
    <n v="509.97"/>
    <s v="F"/>
    <n v="20"/>
    <d v="1978-09-19T00:00:00"/>
    <n v="41.818742624302381"/>
    <s v="Health Coach IV"/>
    <s v="Health"/>
    <s v="High Net Worth"/>
    <s v="N"/>
    <s v="Yes"/>
    <n v="18"/>
    <m/>
  </r>
  <r>
    <n v="7147"/>
    <n v="95"/>
    <x v="1657"/>
    <d v="2017-11-18T00:00:00"/>
    <n v="42"/>
    <b v="1"/>
    <s v="Approved"/>
    <s v="Giant Bicycles"/>
    <s v="Standard"/>
    <s v="medium"/>
    <s v="large"/>
    <n v="569.55999999999995"/>
    <n v="528.42999999999995"/>
    <d v="2003-09-10T00:00:00"/>
    <n v="41.129999999999995"/>
    <s v="M"/>
    <n v="23"/>
    <d v="1997-10-15T00:00:00"/>
    <n v="22.733811117453069"/>
    <s v="Chemical Engineer"/>
    <s v="Manufacturing"/>
    <s v="Mass Customer"/>
    <s v="N"/>
    <s v="No"/>
    <n v="2"/>
    <m/>
  </r>
  <r>
    <n v="7274"/>
    <n v="57"/>
    <x v="1689"/>
    <d v="2017-11-18T00:00:00"/>
    <n v="42"/>
    <b v="1"/>
    <s v="Approved"/>
    <s v="WeareA2B"/>
    <s v="Touring"/>
    <s v="medium"/>
    <s v="large"/>
    <n v="1890.39"/>
    <n v="260.14"/>
    <d v="1991-01-21T00:00:00"/>
    <n v="1630.25"/>
    <s v="F"/>
    <n v="93"/>
    <d v="1956-05-11T00:00:00"/>
    <n v="64.191345364028408"/>
    <s v="Human Resources Assistant I"/>
    <s v="Property"/>
    <s v="Mass Customer"/>
    <s v="N"/>
    <s v="No"/>
    <n v="19"/>
    <m/>
  </r>
  <r>
    <n v="2303"/>
    <n v="0"/>
    <x v="595"/>
    <d v="2017-04-22T00:00:00"/>
    <m/>
    <b v="0"/>
    <s v="Approved"/>
    <m/>
    <m/>
    <m/>
    <m/>
    <n v="1021.43"/>
    <m/>
    <m/>
    <m/>
    <m/>
    <m/>
    <m/>
    <m/>
    <m/>
    <m/>
    <m/>
    <m/>
    <m/>
    <m/>
    <m/>
  </r>
  <r>
    <n v="8188"/>
    <n v="86"/>
    <x v="1113"/>
    <d v="2017-11-18T00:00:00"/>
    <n v="42"/>
    <b v="1"/>
    <s v="Approved"/>
    <s v="OHM Cycles"/>
    <s v="Standard"/>
    <s v="medium"/>
    <s v="medium"/>
    <n v="235.63"/>
    <n v="125.07"/>
    <d v="2004-08-07T00:00:00"/>
    <n v="110.56"/>
    <s v="M"/>
    <n v="17"/>
    <d v="1980-07-05T00:00:00"/>
    <n v="40.024222076357177"/>
    <s v="Assistant Media Planner"/>
    <s v="Entertainment"/>
    <s v="Affluent Customer"/>
    <s v="N"/>
    <s v="No"/>
    <n v="21"/>
    <m/>
  </r>
  <r>
    <n v="8301"/>
    <n v="72"/>
    <x v="1690"/>
    <d v="2017-11-18T00:00:00"/>
    <n v="42"/>
    <b v="1"/>
    <s v="Approved"/>
    <s v="Norco Bicycles"/>
    <s v="Standard"/>
    <s v="medium"/>
    <s v="medium"/>
    <n v="360.4"/>
    <n v="270.3"/>
    <d v="2016-12-06T00:00:00"/>
    <n v="90.099999999999966"/>
    <s v="F"/>
    <n v="23"/>
    <d v="1964-01-24T00:00:00"/>
    <n v="56.481756322932519"/>
    <s v="Statistician I"/>
    <s v="Manufacturing"/>
    <s v="Affluent Customer"/>
    <s v="N"/>
    <s v="No"/>
    <n v="6"/>
    <m/>
  </r>
  <r>
    <n v="8500"/>
    <n v="19"/>
    <x v="1197"/>
    <d v="2017-11-18T00:00:00"/>
    <n v="42"/>
    <b v="1"/>
    <s v="Approved"/>
    <s v="OHM Cycles"/>
    <s v="Road"/>
    <s v="high"/>
    <s v="large"/>
    <n v="12.01"/>
    <n v="7.21"/>
    <d v="1999-06-23T00:00:00"/>
    <n v="4.8"/>
    <s v="M"/>
    <n v="57"/>
    <d v="1969-04-21T00:00:00"/>
    <n v="51.237920706494165"/>
    <s v="Account Representative IV"/>
    <s v="Manufacturing"/>
    <s v="Affluent Customer"/>
    <s v="N"/>
    <s v="Yes"/>
    <n v="18"/>
    <m/>
  </r>
  <r>
    <n v="8975"/>
    <n v="7"/>
    <x v="547"/>
    <d v="2017-11-18T00:00:00"/>
    <n v="42"/>
    <b v="0"/>
    <s v="Approved"/>
    <s v="Giant Bicycles"/>
    <s v="Standard"/>
    <s v="medium"/>
    <s v="small"/>
    <n v="1311.44"/>
    <n v="1167.18"/>
    <d v="1992-10-11T00:00:00"/>
    <n v="144.26"/>
    <s v="U"/>
    <n v="18"/>
    <d v="1899-12-30T00:00:00"/>
    <n v="0"/>
    <s v="Biostatistician I"/>
    <s v="IT"/>
    <s v="High Net Worth"/>
    <s v="N"/>
    <s v="No"/>
    <n v="0"/>
    <m/>
  </r>
  <r>
    <n v="9217"/>
    <n v="58"/>
    <x v="1691"/>
    <d v="2017-11-18T00:00:00"/>
    <n v="42"/>
    <b v="1"/>
    <s v="Approved"/>
    <s v="OHM Cycles"/>
    <s v="Standard"/>
    <s v="medium"/>
    <s v="medium"/>
    <n v="912.52"/>
    <n v="141.4"/>
    <d v="2015-10-18T00:00:00"/>
    <n v="771.12"/>
    <s v="M"/>
    <n v="88"/>
    <d v="1987-07-03T00:00:00"/>
    <n v="33.026961802384577"/>
    <s v="Desktop Support Technician"/>
    <s v="Financial Services"/>
    <s v="Mass Customer"/>
    <s v="N"/>
    <s v="No"/>
    <n v="14"/>
    <m/>
  </r>
  <r>
    <n v="10317"/>
    <n v="19"/>
    <x v="508"/>
    <d v="2017-11-18T00:00:00"/>
    <n v="42"/>
    <b v="1"/>
    <s v="Approved"/>
    <s v="OHM Cycles"/>
    <s v="Road"/>
    <s v="high"/>
    <s v="large"/>
    <n v="12.01"/>
    <n v="7.21"/>
    <d v="1993-10-02T00:00:00"/>
    <n v="4.8"/>
    <s v="M"/>
    <n v="60"/>
    <d v="1997-01-14T00:00:00"/>
    <n v="23.484496048959915"/>
    <n v="0"/>
    <s v="Health"/>
    <s v="Mass Customer"/>
    <s v="N"/>
    <s v="Yes"/>
    <n v="2"/>
    <m/>
  </r>
  <r>
    <n v="11099"/>
    <n v="26"/>
    <x v="388"/>
    <d v="2017-11-18T00:00:00"/>
    <n v="42"/>
    <b v="0"/>
    <s v="Approved"/>
    <s v="WeareA2B"/>
    <s v="Standard"/>
    <s v="medium"/>
    <s v="medium"/>
    <n v="1992.93"/>
    <n v="762.63"/>
    <d v="2006-11-10T00:00:00"/>
    <n v="1230.3000000000002"/>
    <s v="F"/>
    <n v="71"/>
    <d v="1964-06-10T00:00:00"/>
    <n v="56.103674131151699"/>
    <s v="Associate Professor"/>
    <s v="Health"/>
    <s v="Mass Customer"/>
    <s v="N"/>
    <s v="Yes"/>
    <n v="16"/>
    <m/>
  </r>
  <r>
    <n v="11275"/>
    <n v="75"/>
    <x v="537"/>
    <d v="2017-11-18T00:00:00"/>
    <n v="42"/>
    <b v="1"/>
    <s v="Approved"/>
    <s v="Giant Bicycles"/>
    <s v="Touring"/>
    <s v="medium"/>
    <s v="large"/>
    <n v="1873.97"/>
    <n v="863.95"/>
    <d v="2004-07-25T00:00:00"/>
    <n v="1010.02"/>
    <s v="M"/>
    <n v="42"/>
    <d v="1973-11-19T00:00:00"/>
    <n v="46.65435906265855"/>
    <s v="Human Resources Assistant II"/>
    <s v="Manufacturing"/>
    <s v="Mass Customer"/>
    <s v="N"/>
    <s v="Yes"/>
    <n v="14"/>
    <m/>
  </r>
  <r>
    <n v="11968"/>
    <n v="36"/>
    <x v="1633"/>
    <d v="2017-11-18T00:00:00"/>
    <n v="42"/>
    <b v="0"/>
    <s v="Approved"/>
    <s v="Solex"/>
    <s v="Standard"/>
    <s v="low"/>
    <s v="medium"/>
    <n v="945.04"/>
    <n v="507.58"/>
    <d v="2010-06-07T00:00:00"/>
    <n v="437.46"/>
    <s v="F"/>
    <n v="84"/>
    <d v="1989-09-27T00:00:00"/>
    <n v="30.788605638001012"/>
    <s v="Nurse"/>
    <s v="n/a"/>
    <s v="Affluent Customer"/>
    <s v="N"/>
    <s v="Yes"/>
    <n v="13"/>
    <m/>
  </r>
  <r>
    <n v="12694"/>
    <n v="89"/>
    <x v="1692"/>
    <d v="2017-11-18T00:00:00"/>
    <n v="42"/>
    <b v="0"/>
    <s v="Approved"/>
    <s v="WeareA2B"/>
    <s v="Touring"/>
    <s v="medium"/>
    <s v="large"/>
    <n v="1362.99"/>
    <n v="57.74"/>
    <d v="2016-03-29T00:00:00"/>
    <n v="1305.25"/>
    <s v="F"/>
    <n v="3"/>
    <d v="1986-09-12T00:00:00"/>
    <n v="33.832441254439367"/>
    <s v="Programmer Analyst II"/>
    <s v="IT"/>
    <s v="Mass Customer"/>
    <s v="N"/>
    <s v="Yes"/>
    <n v="12"/>
    <m/>
  </r>
  <r>
    <n v="12729"/>
    <n v="52"/>
    <x v="1693"/>
    <d v="2017-11-18T00:00:00"/>
    <n v="42"/>
    <b v="1"/>
    <s v="Approved"/>
    <s v="OHM Cycles"/>
    <s v="Road"/>
    <s v="medium"/>
    <s v="medium"/>
    <n v="1280.28"/>
    <n v="829.51"/>
    <d v="2015-08-02T00:00:00"/>
    <n v="450.77"/>
    <s v="M"/>
    <n v="61"/>
    <d v="1957-01-23T00:00:00"/>
    <n v="63.487235774987312"/>
    <s v="Assistant Manager"/>
    <s v="Retail"/>
    <s v="Mass Customer"/>
    <s v="N"/>
    <s v="Yes"/>
    <n v="10"/>
    <m/>
  </r>
  <r>
    <n v="12742"/>
    <n v="57"/>
    <x v="32"/>
    <d v="2017-11-18T00:00:00"/>
    <n v="42"/>
    <b v="1"/>
    <s v="Approved"/>
    <s v="WeareA2B"/>
    <s v="Touring"/>
    <s v="medium"/>
    <s v="large"/>
    <n v="1890.39"/>
    <n v="260.14"/>
    <d v="1994-09-09T00:00:00"/>
    <n v="1630.25"/>
    <s v="F"/>
    <n v="34"/>
    <d v="1958-11-14T00:00:00"/>
    <n v="61.679016596905122"/>
    <s v="Project Manager"/>
    <s v="Manufacturing"/>
    <s v="Mass Customer"/>
    <s v="N"/>
    <s v="No"/>
    <n v="6"/>
    <m/>
  </r>
  <r>
    <n v="13643"/>
    <n v="36"/>
    <x v="604"/>
    <d v="2017-11-18T00:00:00"/>
    <n v="42"/>
    <b v="1"/>
    <s v="Approved"/>
    <s v="Solex"/>
    <s v="Standard"/>
    <s v="low"/>
    <s v="medium"/>
    <n v="945.04"/>
    <n v="507.58"/>
    <d v="2008-03-19T00:00:00"/>
    <n v="437.46"/>
    <s v="F"/>
    <n v="40"/>
    <d v="1966-12-02T00:00:00"/>
    <n v="53.624222076357178"/>
    <s v="Account Executive"/>
    <s v="Manufacturing"/>
    <s v="Mass Customer"/>
    <s v="N"/>
    <s v="Yes"/>
    <n v="7"/>
    <m/>
  </r>
  <r>
    <n v="13645"/>
    <n v="44"/>
    <x v="1694"/>
    <d v="2017-11-18T00:00:00"/>
    <n v="42"/>
    <b v="0"/>
    <s v="Approved"/>
    <s v="WeareA2B"/>
    <s v="Standard"/>
    <s v="medium"/>
    <s v="medium"/>
    <n v="1769.64"/>
    <n v="108.76"/>
    <d v="2006-10-01T00:00:00"/>
    <n v="1660.88"/>
    <s v="F"/>
    <n v="79"/>
    <d v="1958-09-10T00:00:00"/>
    <n v="61.857098788685946"/>
    <s v="Electrical Engineer"/>
    <s v="Manufacturing"/>
    <s v="Affluent Customer"/>
    <s v="N"/>
    <s v="Yes"/>
    <n v="11"/>
    <m/>
  </r>
  <r>
    <n v="13674"/>
    <n v="40"/>
    <x v="966"/>
    <d v="2017-11-18T00:00:00"/>
    <n v="42"/>
    <b v="0"/>
    <s v="Approved"/>
    <s v="OHM Cycles"/>
    <s v="Standard"/>
    <s v="high"/>
    <s v="medium"/>
    <n v="1458.17"/>
    <n v="874.9"/>
    <d v="2008-03-19T00:00:00"/>
    <n v="583.2700000000001"/>
    <s v="F"/>
    <n v="62"/>
    <d v="1979-05-12T00:00:00"/>
    <n v="41.174907007864029"/>
    <s v="Senior Sales Associate"/>
    <s v="Argiculture"/>
    <s v="Affluent Customer"/>
    <s v="N"/>
    <s v="Yes"/>
    <n v="7"/>
    <m/>
  </r>
  <r>
    <n v="14343"/>
    <n v="68"/>
    <x v="1209"/>
    <d v="2017-11-18T00:00:00"/>
    <n v="42"/>
    <b v="1"/>
    <s v="Approved"/>
    <s v="OHM Cycles"/>
    <s v="Standard"/>
    <s v="medium"/>
    <s v="medium"/>
    <n v="1636.9"/>
    <n v="44.71"/>
    <d v="2015-04-11T00:00:00"/>
    <n v="1592.19"/>
    <s v="F"/>
    <n v="39"/>
    <d v="1994-06-20T00:00:00"/>
    <n v="26.057098788685945"/>
    <s v="Senior Financial Analyst"/>
    <s v="Financial Services"/>
    <s v="Mass Customer"/>
    <s v="N"/>
    <s v="Yes"/>
    <n v="1"/>
    <m/>
  </r>
  <r>
    <n v="14350"/>
    <n v="37"/>
    <x v="47"/>
    <d v="2017-11-18T00:00:00"/>
    <n v="42"/>
    <b v="1"/>
    <s v="Approved"/>
    <s v="OHM Cycles"/>
    <s v="Standard"/>
    <s v="low"/>
    <s v="medium"/>
    <n v="1793.43"/>
    <n v="248.82"/>
    <d v="2010-06-07T00:00:00"/>
    <n v="1544.6100000000001"/>
    <s v="F"/>
    <n v="80"/>
    <d v="1996-10-28T00:00:00"/>
    <n v="23.698194679096904"/>
    <s v="Financial Analyst"/>
    <s v="Financial Services"/>
    <s v="Mass Customer"/>
    <s v="N"/>
    <s v="Yes"/>
    <n v="1"/>
    <m/>
  </r>
  <r>
    <n v="14414"/>
    <n v="70"/>
    <x v="293"/>
    <d v="2017-11-18T00:00:00"/>
    <n v="42"/>
    <b v="0"/>
    <s v="Approved"/>
    <s v="Trek Bicycles"/>
    <s v="Standard"/>
    <s v="high"/>
    <s v="medium"/>
    <n v="495.72"/>
    <n v="297.43"/>
    <d v="2014-10-10T00:00:00"/>
    <n v="198.29000000000002"/>
    <s v="F"/>
    <n v="46"/>
    <d v="1973-06-24T00:00:00"/>
    <n v="47.059838514713341"/>
    <n v="0"/>
    <s v="IT"/>
    <s v="Mass Customer"/>
    <s v="N"/>
    <s v="Yes"/>
    <n v="12"/>
    <m/>
  </r>
  <r>
    <n v="14515"/>
    <n v="77"/>
    <x v="1695"/>
    <d v="2017-11-18T00:00:00"/>
    <n v="42"/>
    <b v="1"/>
    <s v="Approved"/>
    <s v="Norco Bicycles"/>
    <s v="Road"/>
    <s v="medium"/>
    <s v="large"/>
    <n v="1240.31"/>
    <n v="795.1"/>
    <d v="2011-01-10T00:00:00"/>
    <n v="445.20999999999992"/>
    <s v="F"/>
    <n v="93"/>
    <d v="1980-11-25T00:00:00"/>
    <n v="39.632441254439371"/>
    <s v="Environmental Specialist"/>
    <s v="n/a"/>
    <s v="Affluent Customer"/>
    <s v="N"/>
    <s v="Yes"/>
    <n v="9"/>
    <m/>
  </r>
  <r>
    <n v="15088"/>
    <n v="1"/>
    <x v="687"/>
    <d v="2017-11-18T00:00:00"/>
    <n v="42"/>
    <b v="1"/>
    <s v="Approved"/>
    <s v="Giant Bicycles"/>
    <s v="Standard"/>
    <s v="medium"/>
    <s v="medium"/>
    <n v="1403.5"/>
    <n v="954.82"/>
    <d v="2012-12-02T00:00:00"/>
    <n v="448.67999999999995"/>
    <s v="F"/>
    <n v="1"/>
    <d v="1975-12-16T00:00:00"/>
    <n v="44.58038645991882"/>
    <n v="0"/>
    <s v="Manufacturing"/>
    <s v="Mass Customer"/>
    <s v="N"/>
    <s v="Yes"/>
    <n v="6"/>
    <m/>
  </r>
  <r>
    <n v="15511"/>
    <n v="9"/>
    <x v="1696"/>
    <d v="2017-11-18T00:00:00"/>
    <n v="42"/>
    <b v="1"/>
    <s v="Approved"/>
    <s v="OHM Cycles"/>
    <s v="Road"/>
    <s v="medium"/>
    <s v="medium"/>
    <n v="742.54"/>
    <n v="667.4"/>
    <d v="1991-11-07T00:00:00"/>
    <n v="75.139999999999986"/>
    <s v="M"/>
    <n v="28"/>
    <d v="1974-05-15T00:00:00"/>
    <n v="46.169427555809229"/>
    <s v="Compensation Analyst"/>
    <s v="Financial Services"/>
    <s v="Affluent Customer"/>
    <s v="N"/>
    <s v="No"/>
    <n v="22"/>
    <m/>
  </r>
  <r>
    <n v="15872"/>
    <n v="72"/>
    <x v="1697"/>
    <d v="2017-11-18T00:00:00"/>
    <n v="42"/>
    <b v="1"/>
    <s v="Approved"/>
    <s v="OHM Cycles"/>
    <s v="Standard"/>
    <s v="medium"/>
    <s v="medium"/>
    <n v="912.52"/>
    <n v="141.4"/>
    <d v="2012-05-18T00:00:00"/>
    <n v="771.12"/>
    <s v="M"/>
    <n v="8"/>
    <d v="1954-01-22T00:00:00"/>
    <n v="66.492715227042112"/>
    <s v="Data Coordiator"/>
    <s v="n/a"/>
    <s v="High Net Worth"/>
    <s v="N"/>
    <s v="Yes"/>
    <n v="5"/>
    <m/>
  </r>
  <r>
    <n v="16582"/>
    <n v="0"/>
    <x v="1235"/>
    <d v="2017-11-18T00:00:00"/>
    <n v="42"/>
    <b v="1"/>
    <s v="Approved"/>
    <s v="Solex"/>
    <s v="Standard"/>
    <s v="medium"/>
    <s v="medium"/>
    <n v="100.35"/>
    <n v="75.260000000000005"/>
    <d v="2016-03-29T00:00:00"/>
    <n v="25.089999999999989"/>
    <s v="F"/>
    <n v="28"/>
    <d v="1975-04-25T00:00:00"/>
    <n v="45.224222076357179"/>
    <s v="Senior Developer"/>
    <s v="Manufacturing"/>
    <s v="High Net Worth"/>
    <s v="N"/>
    <s v="Yes"/>
    <n v="16"/>
    <m/>
  </r>
  <r>
    <n v="16748"/>
    <n v="1"/>
    <x v="1698"/>
    <d v="2017-11-18T00:00:00"/>
    <n v="42"/>
    <b v="0"/>
    <s v="Approved"/>
    <s v="Giant Bicycles"/>
    <s v="Standard"/>
    <s v="medium"/>
    <s v="medium"/>
    <n v="1403.5"/>
    <n v="954.82"/>
    <d v="2016-11-14T00:00:00"/>
    <n v="448.67999999999995"/>
    <s v="M"/>
    <n v="5"/>
    <d v="1987-03-21T00:00:00"/>
    <n v="33.311893309233888"/>
    <s v="Associate Professor"/>
    <s v="n/a"/>
    <s v="Mass Customer"/>
    <s v="N"/>
    <s v="Yes"/>
    <n v="6"/>
    <m/>
  </r>
  <r>
    <n v="17602"/>
    <n v="20"/>
    <x v="1450"/>
    <d v="2017-11-18T00:00:00"/>
    <n v="42"/>
    <b v="0"/>
    <s v="Approved"/>
    <s v="Trek Bicycles"/>
    <s v="Standard"/>
    <s v="medium"/>
    <s v="small"/>
    <n v="1775.81"/>
    <n v="1580.47"/>
    <d v="2003-08-05T00:00:00"/>
    <n v="195.33999999999992"/>
    <s v="F"/>
    <n v="51"/>
    <d v="1994-11-26T00:00:00"/>
    <n v="25.621482350329781"/>
    <s v="Media Manager III"/>
    <s v="Health"/>
    <s v="Mass Customer"/>
    <s v="N"/>
    <s v="Yes"/>
    <n v="4"/>
    <m/>
  </r>
  <r>
    <n v="17676"/>
    <n v="92"/>
    <x v="1699"/>
    <d v="2017-11-18T00:00:00"/>
    <n v="42"/>
    <b v="1"/>
    <s v="Approved"/>
    <s v="WeareA2B"/>
    <s v="Standard"/>
    <s v="medium"/>
    <s v="small"/>
    <n v="1415.01"/>
    <n v="1259.3599999999999"/>
    <d v="1998-12-16T00:00:00"/>
    <n v="155.65000000000009"/>
    <s v="M"/>
    <n v="22"/>
    <d v="1976-11-25T00:00:00"/>
    <n v="43.635180980466764"/>
    <s v="Information Systems Manager"/>
    <s v="Manufacturing"/>
    <s v="Mass Customer"/>
    <s v="N"/>
    <s v="No"/>
    <n v="9"/>
    <m/>
  </r>
  <r>
    <n v="17717"/>
    <n v="43"/>
    <x v="1700"/>
    <d v="2017-11-18T00:00:00"/>
    <n v="42"/>
    <b v="0"/>
    <s v="Approved"/>
    <s v="Solex"/>
    <s v="Standard"/>
    <s v="medium"/>
    <s v="medium"/>
    <n v="1151.96"/>
    <n v="649.49"/>
    <d v="1999-12-04T00:00:00"/>
    <n v="502.47"/>
    <s v="M"/>
    <n v="11"/>
    <d v="1975-12-30T00:00:00"/>
    <n v="44.542030295535262"/>
    <s v="Chemical Engineer"/>
    <s v="Manufacturing"/>
    <s v="Affluent Customer"/>
    <s v="N"/>
    <s v="Yes"/>
    <n v="9"/>
    <m/>
  </r>
  <r>
    <n v="17952"/>
    <n v="3"/>
    <x v="589"/>
    <d v="2017-11-18T00:00:00"/>
    <n v="42"/>
    <b v="0"/>
    <s v="Approved"/>
    <s v="Trek Bicycles"/>
    <s v="Standard"/>
    <s v="medium"/>
    <s v="large"/>
    <n v="2091.4699999999998"/>
    <n v="388.92"/>
    <d v="1997-05-10T00:00:00"/>
    <n v="1702.5499999999997"/>
    <s v="M"/>
    <n v="16"/>
    <d v="1965-11-12T00:00:00"/>
    <n v="54.679016596905122"/>
    <s v="Information Systems Manager"/>
    <s v="Health"/>
    <s v="Mass Customer"/>
    <s v="N"/>
    <s v="Yes"/>
    <n v="19"/>
    <m/>
  </r>
  <r>
    <n v="18141"/>
    <n v="79"/>
    <x v="1701"/>
    <d v="2017-11-18T00:00:00"/>
    <n v="42"/>
    <b v="0"/>
    <s v="Approved"/>
    <s v="Solex"/>
    <s v="Touring"/>
    <s v="medium"/>
    <s v="large"/>
    <n v="2083.94"/>
    <n v="675.03"/>
    <d v="2013-09-16T00:00:00"/>
    <n v="1408.91"/>
    <s v="M"/>
    <n v="50"/>
    <d v="1974-02-04T00:00:00"/>
    <n v="46.443400158548961"/>
    <n v="0"/>
    <s v="Retail"/>
    <s v="High Net Worth"/>
    <s v="N"/>
    <s v="No"/>
    <n v="13"/>
    <m/>
  </r>
  <r>
    <n v="18990"/>
    <n v="82"/>
    <x v="1702"/>
    <d v="2017-11-18T00:00:00"/>
    <n v="42"/>
    <b v="0"/>
    <s v="Approved"/>
    <s v="Giant Bicycles"/>
    <s v="Road"/>
    <s v="medium"/>
    <s v="medium"/>
    <n v="1538.99"/>
    <n v="829.65"/>
    <d v="1992-10-11T00:00:00"/>
    <n v="709.34"/>
    <s v="F"/>
    <n v="28"/>
    <d v="1970-06-11T00:00:00"/>
    <n v="50.098194679096906"/>
    <s v="Nurse"/>
    <s v="n/a"/>
    <s v="High Net Worth"/>
    <s v="N"/>
    <s v="Yes"/>
    <n v="13"/>
    <m/>
  </r>
  <r>
    <n v="19218"/>
    <n v="0"/>
    <x v="1656"/>
    <d v="2017-11-18T00:00:00"/>
    <n v="42"/>
    <b v="0"/>
    <s v="Approved"/>
    <s v="Norco Bicycles"/>
    <s v="Standard"/>
    <s v="low"/>
    <s v="medium"/>
    <n v="363.01"/>
    <n v="290.41000000000003"/>
    <d v="2016-03-29T00:00:00"/>
    <n v="72.599999999999966"/>
    <s v="M"/>
    <n v="93"/>
    <d v="1971-11-22T00:00:00"/>
    <n v="48.64887961060375"/>
    <s v="Developer IV"/>
    <s v="Health"/>
    <s v="High Net Worth"/>
    <s v="N"/>
    <s v="Yes"/>
    <n v="13"/>
    <m/>
  </r>
  <r>
    <n v="19497"/>
    <n v="80"/>
    <x v="487"/>
    <d v="2017-11-18T00:00:00"/>
    <n v="42"/>
    <b v="0"/>
    <s v="Approved"/>
    <s v="Trek Bicycles"/>
    <s v="Standard"/>
    <s v="medium"/>
    <s v="large"/>
    <n v="1469.44"/>
    <n v="596.54999999999995"/>
    <d v="2012-05-18T00:00:00"/>
    <n v="872.8900000000001"/>
    <s v="F"/>
    <n v="24"/>
    <d v="1974-02-21T00:00:00"/>
    <n v="46.396824816083203"/>
    <s v="Assistant Media Planner"/>
    <s v="Entertainment"/>
    <s v="High Net Worth"/>
    <s v="N"/>
    <s v="No"/>
    <n v="15"/>
    <m/>
  </r>
  <r>
    <n v="19606"/>
    <n v="85"/>
    <x v="1703"/>
    <d v="2017-11-18T00:00:00"/>
    <n v="42"/>
    <b v="0"/>
    <s v="Approved"/>
    <s v="WeareA2B"/>
    <s v="Standard"/>
    <s v="medium"/>
    <s v="medium"/>
    <n v="752.64"/>
    <n v="205.36"/>
    <d v="1993-04-20T00:00:00"/>
    <n v="547.28"/>
    <s v="F"/>
    <n v="44"/>
    <d v="1956-04-09T00:00:00"/>
    <n v="64.279016596905123"/>
    <s v="Technical Writer"/>
    <s v="Retail"/>
    <s v="Mass Customer"/>
    <s v="N"/>
    <s v="Yes"/>
    <n v="15"/>
    <m/>
  </r>
  <r>
    <n v="19646"/>
    <n v="95"/>
    <x v="1304"/>
    <d v="2017-11-18T00:00:00"/>
    <n v="42"/>
    <b v="1"/>
    <s v="Approved"/>
    <s v="Giant Bicycles"/>
    <s v="Standard"/>
    <s v="medium"/>
    <s v="large"/>
    <n v="569.55999999999995"/>
    <n v="528.42999999999995"/>
    <d v="2016-03-29T00:00:00"/>
    <n v="41.129999999999995"/>
    <s v="F"/>
    <n v="80"/>
    <d v="1973-11-04T00:00:00"/>
    <n v="46.695454953069508"/>
    <s v="VP Product Management"/>
    <s v="n/a"/>
    <s v="Mass Customer"/>
    <s v="N"/>
    <s v="Yes"/>
    <n v="18"/>
    <m/>
  </r>
  <r>
    <n v="19709"/>
    <n v="81"/>
    <x v="1704"/>
    <d v="2017-11-18T00:00:00"/>
    <n v="42"/>
    <b v="1"/>
    <s v="Approved"/>
    <s v="Norco Bicycles"/>
    <s v="Standard"/>
    <s v="medium"/>
    <s v="small"/>
    <n v="586.45000000000005"/>
    <n v="521.94000000000005"/>
    <d v="1991-07-10T00:00:00"/>
    <n v="64.509999999999991"/>
    <s v="M"/>
    <n v="56"/>
    <d v="1956-06-08T00:00:00"/>
    <n v="64.114633035261292"/>
    <s v="Research Associate"/>
    <s v="Health"/>
    <s v="Affluent Customer"/>
    <s v="N"/>
    <s v="No"/>
    <n v="8"/>
    <m/>
  </r>
  <r>
    <n v="835"/>
    <n v="18"/>
    <x v="967"/>
    <d v="2017-11-17T00:00:00"/>
    <n v="43"/>
    <b v="0"/>
    <s v="Approved"/>
    <s v="Solex"/>
    <s v="Standard"/>
    <s v="medium"/>
    <s v="medium"/>
    <n v="575.27"/>
    <n v="431.45"/>
    <d v="1993-07-15T00:00:00"/>
    <n v="143.82"/>
    <s v="U"/>
    <n v="42"/>
    <d v="1899-12-30T00:00:00"/>
    <n v="0"/>
    <s v="Actuary"/>
    <s v="Financial Services"/>
    <s v="Mass Customer"/>
    <s v="N"/>
    <s v="Yes"/>
    <n v="0"/>
    <m/>
  </r>
  <r>
    <n v="1209"/>
    <n v="95"/>
    <x v="1705"/>
    <d v="2017-11-17T00:00:00"/>
    <n v="43"/>
    <b v="0"/>
    <s v="Approved"/>
    <s v="OHM Cycles"/>
    <s v="Touring"/>
    <s v="low"/>
    <s v="medium"/>
    <n v="1073.07"/>
    <n v="933.84"/>
    <d v="2004-08-07T00:00:00"/>
    <n v="139.2299999999999"/>
    <s v="F"/>
    <n v="26"/>
    <d v="1959-03-11T00:00:00"/>
    <n v="61.358468651699646"/>
    <s v="Health Coach III"/>
    <s v="Health"/>
    <s v="High Net Worth"/>
    <s v="N"/>
    <s v="Yes"/>
    <n v="19"/>
    <m/>
  </r>
  <r>
    <n v="1532"/>
    <n v="28"/>
    <x v="1450"/>
    <d v="2017-11-17T00:00:00"/>
    <n v="43"/>
    <b v="0"/>
    <s v="Approved"/>
    <s v="Norco Bicycles"/>
    <s v="Standard"/>
    <s v="medium"/>
    <s v="small"/>
    <n v="1216.1400000000001"/>
    <n v="1082.3599999999999"/>
    <d v="2010-05-05T00:00:00"/>
    <n v="133.7800000000002"/>
    <s v="F"/>
    <n v="51"/>
    <d v="1994-11-26T00:00:00"/>
    <n v="25.621482350329781"/>
    <s v="Media Manager III"/>
    <s v="Health"/>
    <s v="Mass Customer"/>
    <s v="N"/>
    <s v="Yes"/>
    <n v="4"/>
    <m/>
  </r>
  <r>
    <n v="1632"/>
    <n v="73"/>
    <x v="1568"/>
    <d v="2017-11-17T00:00:00"/>
    <n v="43"/>
    <b v="1"/>
    <s v="Approved"/>
    <s v="Solex"/>
    <s v="Standard"/>
    <s v="medium"/>
    <s v="medium"/>
    <n v="1945.43"/>
    <n v="333.18"/>
    <d v="2014-10-10T00:00:00"/>
    <n v="1612.25"/>
    <s v="M"/>
    <n v="96"/>
    <d v="1964-03-14T00:00:00"/>
    <n v="56.34477002156266"/>
    <s v="Health Coach IV"/>
    <s v="Health"/>
    <s v="Mass Customer"/>
    <s v="N"/>
    <s v="Yes"/>
    <n v="12"/>
    <m/>
  </r>
  <r>
    <n v="2009"/>
    <n v="89"/>
    <x v="1020"/>
    <d v="2017-11-17T00:00:00"/>
    <n v="43"/>
    <b v="0"/>
    <s v="Approved"/>
    <s v="WeareA2B"/>
    <s v="Touring"/>
    <s v="medium"/>
    <s v="large"/>
    <n v="1362.99"/>
    <n v="57.74"/>
    <d v="2013-06-09T00:00:00"/>
    <n v="1305.25"/>
    <s v="M"/>
    <n v="61"/>
    <d v="2000-03-31T00:00:00"/>
    <n v="20.273537144850327"/>
    <s v="Assistant Professor"/>
    <s v="Financial Services"/>
    <s v="Mass Customer"/>
    <s v="N"/>
    <s v="Yes"/>
    <n v="1"/>
    <m/>
  </r>
  <r>
    <n v="2155"/>
    <n v="49"/>
    <x v="1706"/>
    <d v="2017-11-17T00:00:00"/>
    <n v="43"/>
    <b v="0"/>
    <s v="Approved"/>
    <s v="Trek Bicycles"/>
    <s v="Road"/>
    <s v="medium"/>
    <s v="medium"/>
    <n v="533.51"/>
    <n v="400.13"/>
    <d v="2009-04-12T00:00:00"/>
    <n v="133.38"/>
    <s v="F"/>
    <n v="88"/>
    <d v="1976-12-25T00:00:00"/>
    <n v="43.552989199644848"/>
    <s v="Office Assistant I"/>
    <s v="IT"/>
    <s v="Affluent Customer"/>
    <s v="N"/>
    <s v="Yes"/>
    <n v="21"/>
    <m/>
  </r>
  <r>
    <n v="2668"/>
    <n v="55"/>
    <x v="1707"/>
    <d v="2017-11-17T00:00:00"/>
    <n v="43"/>
    <b v="0"/>
    <s v="Approved"/>
    <s v="Trek Bicycles"/>
    <s v="Road"/>
    <s v="medium"/>
    <s v="large"/>
    <n v="1894.19"/>
    <n v="598.76"/>
    <d v="2003-07-21T00:00:00"/>
    <n v="1295.43"/>
    <s v="M"/>
    <n v="56"/>
    <d v="1978-11-05T00:00:00"/>
    <n v="41.689975501014715"/>
    <s v="Web Designer II"/>
    <s v="Manufacturing"/>
    <s v="Mass Customer"/>
    <s v="N"/>
    <s v="No"/>
    <n v="3"/>
    <m/>
  </r>
  <r>
    <n v="3149"/>
    <n v="85"/>
    <x v="1708"/>
    <d v="2017-11-17T00:00:00"/>
    <n v="43"/>
    <b v="1"/>
    <s v="Approved"/>
    <s v="WeareA2B"/>
    <s v="Standard"/>
    <s v="medium"/>
    <s v="medium"/>
    <n v="752.64"/>
    <n v="205.36"/>
    <d v="1999-07-26T00:00:00"/>
    <n v="547.28"/>
    <s v="F"/>
    <n v="59"/>
    <d v="1974-08-15T00:00:00"/>
    <n v="45.917372761288682"/>
    <s v="Assistant Professor"/>
    <s v="Argiculture"/>
    <s v="Mass Customer"/>
    <s v="N"/>
    <s v="Yes"/>
    <n v="14"/>
    <m/>
  </r>
  <r>
    <n v="3186"/>
    <n v="80"/>
    <x v="602"/>
    <d v="2017-11-17T00:00:00"/>
    <n v="43"/>
    <b v="1"/>
    <s v="Approved"/>
    <s v="Trek Bicycles"/>
    <s v="Standard"/>
    <s v="medium"/>
    <s v="large"/>
    <n v="1469.44"/>
    <n v="596.54999999999995"/>
    <d v="2012-05-18T00:00:00"/>
    <n v="872.8900000000001"/>
    <s v="M"/>
    <n v="54"/>
    <d v="1993-01-22T00:00:00"/>
    <n v="27.465317966768136"/>
    <s v="Occupational Therapist"/>
    <s v="Health"/>
    <s v="High Net Worth"/>
    <s v="N"/>
    <s v="No"/>
    <n v="9"/>
    <m/>
  </r>
  <r>
    <n v="3507"/>
    <n v="69"/>
    <x v="445"/>
    <d v="2017-11-17T00:00:00"/>
    <n v="43"/>
    <b v="1"/>
    <s v="Approved"/>
    <s v="Giant Bicycles"/>
    <s v="Road"/>
    <s v="medium"/>
    <s v="medium"/>
    <n v="792.9"/>
    <n v="594.67999999999995"/>
    <d v="2011-01-10T00:00:00"/>
    <n v="198.22000000000003"/>
    <s v="F"/>
    <n v="93"/>
    <d v="1985-02-17T00:00:00"/>
    <n v="35.399564542110603"/>
    <s v="Programmer II"/>
    <s v="Manufacturing"/>
    <s v="Mass Customer"/>
    <s v="N"/>
    <s v="Yes"/>
    <n v="12"/>
    <m/>
  </r>
  <r>
    <n v="3732"/>
    <n v="25"/>
    <x v="1709"/>
    <d v="2017-11-17T00:00:00"/>
    <n v="43"/>
    <b v="1"/>
    <s v="Approved"/>
    <s v="Giant Bicycles"/>
    <s v="Road"/>
    <s v="medium"/>
    <s v="medium"/>
    <n v="1538.99"/>
    <n v="829.65"/>
    <d v="1993-05-26T00:00:00"/>
    <n v="709.34"/>
    <s v="F"/>
    <n v="69"/>
    <d v="1957-01-23T00:00:00"/>
    <n v="63.487235774987312"/>
    <s v="Account Executive"/>
    <s v="Property"/>
    <s v="Mass Customer"/>
    <s v="N"/>
    <s v="Yes"/>
    <n v="14"/>
    <m/>
  </r>
  <r>
    <n v="4117"/>
    <n v="63"/>
    <x v="1710"/>
    <d v="2017-11-17T00:00:00"/>
    <n v="43"/>
    <b v="1"/>
    <s v="Approved"/>
    <s v="Solex"/>
    <s v="Standard"/>
    <s v="medium"/>
    <s v="medium"/>
    <n v="1483.2"/>
    <n v="99.59"/>
    <d v="2005-10-22T00:00:00"/>
    <n v="1383.6100000000001"/>
    <s v="M"/>
    <n v="7"/>
    <d v="1975-07-17T00:00:00"/>
    <n v="44.996824816083205"/>
    <s v="Associate Professor"/>
    <s v="Manufacturing"/>
    <s v="Affluent Customer"/>
    <s v="N"/>
    <s v="Yes"/>
    <n v="5"/>
    <m/>
  </r>
  <r>
    <n v="4940"/>
    <n v="88"/>
    <x v="1528"/>
    <d v="2017-11-17T00:00:00"/>
    <n v="43"/>
    <b v="0"/>
    <s v="Approved"/>
    <s v="Norco Bicycles"/>
    <s v="Standard"/>
    <s v="medium"/>
    <s v="medium"/>
    <n v="1198.46"/>
    <n v="381.1"/>
    <d v="2013-06-09T00:00:00"/>
    <n v="817.36"/>
    <s v="M"/>
    <n v="84"/>
    <d v="1995-06-19T00:00:00"/>
    <n v="25.059838514713341"/>
    <s v="Help Desk Operator"/>
    <s v="Financial Services"/>
    <s v="Mass Customer"/>
    <s v="N"/>
    <s v="Yes"/>
    <n v="1"/>
    <m/>
  </r>
  <r>
    <n v="5151"/>
    <n v="58"/>
    <x v="849"/>
    <d v="2017-11-17T00:00:00"/>
    <n v="43"/>
    <b v="0"/>
    <s v="Approved"/>
    <s v="OHM Cycles"/>
    <s v="Road"/>
    <s v="medium"/>
    <s v="medium"/>
    <n v="1280.28"/>
    <n v="829.51"/>
    <d v="2001-11-25T00:00:00"/>
    <n v="450.77"/>
    <s v="M"/>
    <n v="38"/>
    <d v="1967-02-09T00:00:00"/>
    <n v="53.435180980466768"/>
    <s v="Administrative Assistant IV"/>
    <s v="Argiculture"/>
    <s v="High Net Worth"/>
    <s v="N"/>
    <s v="No"/>
    <n v="11"/>
    <m/>
  </r>
  <r>
    <n v="5291"/>
    <n v="0"/>
    <x v="1711"/>
    <d v="2017-11-17T00:00:00"/>
    <n v="43"/>
    <b v="1"/>
    <s v="Approved"/>
    <s v="Trek Bicycles"/>
    <s v="Standard"/>
    <s v="high"/>
    <s v="medium"/>
    <n v="358.39"/>
    <n v="215.03"/>
    <d v="2004-01-16T00:00:00"/>
    <n v="143.35999999999999"/>
    <s v="F"/>
    <n v="23"/>
    <d v="1978-11-28T00:00:00"/>
    <n v="41.626961802384578"/>
    <s v="Graphic Designer"/>
    <s v="Manufacturing"/>
    <s v="High Net Worth"/>
    <s v="N"/>
    <s v="No"/>
    <n v="15"/>
    <m/>
  </r>
  <r>
    <n v="5328"/>
    <n v="55"/>
    <x v="1712"/>
    <d v="2017-11-17T00:00:00"/>
    <n v="43"/>
    <b v="1"/>
    <s v="Approved"/>
    <s v="Trek Bicycles"/>
    <s v="Road"/>
    <s v="medium"/>
    <s v="large"/>
    <n v="1894.19"/>
    <n v="598.76"/>
    <d v="2003-07-21T00:00:00"/>
    <n v="1295.43"/>
    <s v="M"/>
    <n v="83"/>
    <d v="1997-05-07T00:00:00"/>
    <n v="23.174907007864025"/>
    <s v="Electrical Engineer"/>
    <s v="Manufacturing"/>
    <s v="Affluent Customer"/>
    <s v="N"/>
    <s v="No"/>
    <n v="1"/>
    <m/>
  </r>
  <r>
    <n v="6051"/>
    <n v="39"/>
    <x v="403"/>
    <d v="2017-11-17T00:00:00"/>
    <n v="43"/>
    <b v="0"/>
    <s v="Approved"/>
    <s v="Giant Bicycles"/>
    <s v="Standard"/>
    <s v="medium"/>
    <s v="large"/>
    <n v="1812.75"/>
    <n v="582.48"/>
    <d v="2011-05-09T00:00:00"/>
    <n v="1230.27"/>
    <s v="F"/>
    <n v="7"/>
    <d v="1993-10-10T00:00:00"/>
    <n v="26.750249473617451"/>
    <s v="Payment Adjustment Coordinator"/>
    <s v="Financial Services"/>
    <s v="Mass Customer"/>
    <s v="N"/>
    <s v="Yes"/>
    <n v="9"/>
    <m/>
  </r>
  <r>
    <n v="6100"/>
    <n v="66"/>
    <x v="1713"/>
    <d v="2017-11-17T00:00:00"/>
    <n v="43"/>
    <b v="0"/>
    <s v="Approved"/>
    <s v="Giant Bicycles"/>
    <s v="Road"/>
    <s v="low"/>
    <s v="small"/>
    <n v="590.26"/>
    <n v="525.33000000000004"/>
    <d v="1992-10-02T00:00:00"/>
    <n v="64.92999999999995"/>
    <s v="F"/>
    <n v="20"/>
    <d v="1996-05-22T00:00:00"/>
    <n v="24.133811117453067"/>
    <s v="Director of Sales"/>
    <s v="n/a"/>
    <s v="Mass Customer"/>
    <s v="N"/>
    <s v="Yes"/>
    <n v="1"/>
    <m/>
  </r>
  <r>
    <n v="6387"/>
    <n v="54"/>
    <x v="1378"/>
    <d v="2017-11-17T00:00:00"/>
    <n v="43"/>
    <b v="1"/>
    <s v="Approved"/>
    <s v="WeareA2B"/>
    <s v="Standard"/>
    <s v="medium"/>
    <s v="medium"/>
    <n v="1807.45"/>
    <n v="778.69"/>
    <d v="2010-08-20T00:00:00"/>
    <n v="1028.76"/>
    <s v="F"/>
    <n v="76"/>
    <d v="1978-01-30T00:00:00"/>
    <n v="42.454359062658547"/>
    <s v="Financial Advisor"/>
    <s v="Financial Services"/>
    <s v="High Net Worth"/>
    <s v="N"/>
    <s v="Yes"/>
    <n v="20"/>
    <m/>
  </r>
  <r>
    <n v="6476"/>
    <n v="31"/>
    <x v="71"/>
    <d v="2017-11-17T00:00:00"/>
    <n v="43"/>
    <b v="1"/>
    <s v="Approved"/>
    <s v="Giant Bicycles"/>
    <s v="Standard"/>
    <s v="medium"/>
    <s v="medium"/>
    <n v="230.91"/>
    <n v="173.18"/>
    <d v="1994-07-12T00:00:00"/>
    <n v="57.72999999999999"/>
    <s v="M"/>
    <n v="89"/>
    <d v="1976-01-12T00:00:00"/>
    <n v="44.506413857179098"/>
    <s v="Pharmacist"/>
    <s v="Health"/>
    <s v="Mass Customer"/>
    <s v="N"/>
    <s v="Yes"/>
    <n v="9"/>
    <m/>
  </r>
  <r>
    <n v="6493"/>
    <n v="54"/>
    <x v="1714"/>
    <d v="2017-11-17T00:00:00"/>
    <n v="43"/>
    <b v="1"/>
    <s v="Approved"/>
    <s v="WeareA2B"/>
    <s v="Standard"/>
    <s v="medium"/>
    <s v="medium"/>
    <n v="1807.45"/>
    <n v="778.69"/>
    <d v="2015-04-11T00:00:00"/>
    <n v="1028.76"/>
    <s v="F"/>
    <n v="90"/>
    <d v="1967-12-07T00:00:00"/>
    <n v="52.610523446220192"/>
    <s v="Technical Writer"/>
    <s v="n/a"/>
    <s v="High Net Worth"/>
    <s v="N"/>
    <s v="Yes"/>
    <n v="19"/>
    <m/>
  </r>
  <r>
    <n v="6595"/>
    <n v="97"/>
    <x v="704"/>
    <d v="2017-11-17T00:00:00"/>
    <n v="43"/>
    <b v="1"/>
    <s v="Approved"/>
    <s v="OHM Cycles"/>
    <s v="Road"/>
    <s v="medium"/>
    <s v="medium"/>
    <n v="742.54"/>
    <n v="667.4"/>
    <d v="1991-11-07T00:00:00"/>
    <n v="75.139999999999986"/>
    <s v="F"/>
    <n v="44"/>
    <d v="1962-02-04T00:00:00"/>
    <n v="58.451619336631147"/>
    <s v="Nurse"/>
    <s v="Financial Services"/>
    <s v="High Net Worth"/>
    <s v="N"/>
    <s v="No"/>
    <n v="11"/>
    <m/>
  </r>
  <r>
    <n v="6728"/>
    <n v="77"/>
    <x v="1250"/>
    <d v="2017-11-17T00:00:00"/>
    <n v="43"/>
    <b v="0"/>
    <s v="Approved"/>
    <s v="Norco Bicycles"/>
    <s v="Road"/>
    <s v="medium"/>
    <s v="large"/>
    <n v="1240.31"/>
    <n v="795.1"/>
    <d v="2011-01-10T00:00:00"/>
    <n v="445.20999999999992"/>
    <s v="F"/>
    <n v="90"/>
    <d v="1966-03-01T00:00:00"/>
    <n v="54.380386459918824"/>
    <s v="Senior Developer"/>
    <s v="n/a"/>
    <s v="Mass Customer"/>
    <s v="N"/>
    <s v="No"/>
    <n v="19"/>
    <m/>
  </r>
  <r>
    <n v="6820"/>
    <n v="82"/>
    <x v="1715"/>
    <d v="2017-11-17T00:00:00"/>
    <n v="43"/>
    <b v="0"/>
    <s v="Approved"/>
    <s v="Norco Bicycles"/>
    <s v="Standard"/>
    <s v="high"/>
    <s v="medium"/>
    <n v="1148.6400000000001"/>
    <n v="689.18"/>
    <d v="2015-08-10T00:00:00"/>
    <n v="459.46000000000015"/>
    <s v="M"/>
    <n v="94"/>
    <d v="1960-09-11T00:00:00"/>
    <n v="59.851619336631153"/>
    <s v="Senior Sales Associate"/>
    <s v="Manufacturing"/>
    <s v="Mass Customer"/>
    <s v="N"/>
    <s v="No"/>
    <n v="12"/>
    <m/>
  </r>
  <r>
    <n v="7656"/>
    <n v="55"/>
    <x v="1716"/>
    <d v="2017-11-17T00:00:00"/>
    <n v="43"/>
    <b v="1"/>
    <s v="Approved"/>
    <s v="Trek Bicycles"/>
    <s v="Road"/>
    <s v="medium"/>
    <s v="large"/>
    <n v="1894.19"/>
    <n v="598.76"/>
    <d v="2015-10-18T00:00:00"/>
    <n v="1295.43"/>
    <s v="M"/>
    <n v="47"/>
    <d v="1975-03-14T00:00:00"/>
    <n v="45.33929056950786"/>
    <s v="Graphic Designer"/>
    <s v="Manufacturing"/>
    <s v="Mass Customer"/>
    <s v="N"/>
    <s v="Yes"/>
    <n v="14"/>
    <m/>
  </r>
  <r>
    <n v="7706"/>
    <n v="46"/>
    <x v="1717"/>
    <d v="2017-11-17T00:00:00"/>
    <n v="43"/>
    <b v="1"/>
    <s v="Approved"/>
    <s v="OHM Cycles"/>
    <s v="Standard"/>
    <s v="low"/>
    <s v="medium"/>
    <n v="1793.43"/>
    <n v="248.82"/>
    <d v="1999-07-20T00:00:00"/>
    <n v="1544.6100000000001"/>
    <s v="M"/>
    <n v="46"/>
    <d v="2002-03-11T00:00:00"/>
    <n v="18.328331665398274"/>
    <s v="Account Executive"/>
    <s v="Argiculture"/>
    <s v="High Net Worth"/>
    <s v="N"/>
    <s v="No"/>
    <n v="1"/>
    <m/>
  </r>
  <r>
    <n v="8005"/>
    <n v="0"/>
    <x v="735"/>
    <d v="2017-11-17T00:00:00"/>
    <n v="43"/>
    <b v="0"/>
    <s v="Approved"/>
    <s v="WeareA2B"/>
    <s v="Standard"/>
    <s v="medium"/>
    <s v="small"/>
    <n v="175.89"/>
    <n v="131.91999999999999"/>
    <d v="2003-02-16T00:00:00"/>
    <n v="43.97"/>
    <s v="M"/>
    <n v="13"/>
    <d v="1956-09-25T00:00:00"/>
    <n v="63.816002898274988"/>
    <s v="Administrative Officer"/>
    <s v="Property"/>
    <s v="High Net Worth"/>
    <s v="N"/>
    <s v="No"/>
    <n v="17"/>
    <m/>
  </r>
  <r>
    <n v="8821"/>
    <n v="74"/>
    <x v="715"/>
    <d v="2017-11-17T00:00:00"/>
    <n v="43"/>
    <b v="0"/>
    <s v="Approved"/>
    <s v="WeareA2B"/>
    <s v="Standard"/>
    <s v="medium"/>
    <s v="medium"/>
    <n v="1762.96"/>
    <n v="950.52"/>
    <d v="2014-07-28T00:00:00"/>
    <n v="812.44"/>
    <s v="F"/>
    <n v="40"/>
    <d v="1966-12-01T00:00:00"/>
    <n v="53.626961802384578"/>
    <n v="0"/>
    <s v="n/a"/>
    <s v="High Net Worth"/>
    <s v="N"/>
    <s v="Yes"/>
    <n v="10"/>
    <m/>
  </r>
  <r>
    <n v="9341"/>
    <n v="28"/>
    <x v="1296"/>
    <d v="2017-11-17T00:00:00"/>
    <n v="43"/>
    <b v="1"/>
    <s v="Approved"/>
    <s v="Norco Bicycles"/>
    <s v="Standard"/>
    <s v="medium"/>
    <s v="small"/>
    <n v="1216.1400000000001"/>
    <n v="1082.3599999999999"/>
    <d v="1991-08-05T00:00:00"/>
    <n v="133.7800000000002"/>
    <s v="F"/>
    <n v="7"/>
    <d v="1967-07-17T00:00:00"/>
    <n v="53.002304268137998"/>
    <s v="Technical Writer"/>
    <s v="Financial Services"/>
    <s v="Affluent Customer"/>
    <s v="N"/>
    <s v="No"/>
    <n v="16"/>
    <m/>
  </r>
  <r>
    <n v="9520"/>
    <n v="8"/>
    <x v="1623"/>
    <d v="2017-11-17T00:00:00"/>
    <n v="43"/>
    <b v="0"/>
    <s v="Approved"/>
    <s v="Solex"/>
    <s v="Road"/>
    <s v="medium"/>
    <s v="small"/>
    <n v="1703.52"/>
    <n v="1516.13"/>
    <d v="2011-04-16T00:00:00"/>
    <n v="187.38999999999987"/>
    <s v="M"/>
    <n v="35"/>
    <d v="1973-05-02T00:00:00"/>
    <n v="47.205043994165393"/>
    <s v="Sales Representative"/>
    <s v="Retail"/>
    <s v="Affluent Customer"/>
    <s v="N"/>
    <s v="No"/>
    <n v="9"/>
    <m/>
  </r>
  <r>
    <n v="10010"/>
    <n v="11"/>
    <x v="1718"/>
    <d v="2017-11-17T00:00:00"/>
    <n v="43"/>
    <b v="1"/>
    <s v="Approved"/>
    <s v="Trek Bicycles"/>
    <s v="Standard"/>
    <s v="medium"/>
    <s v="small"/>
    <n v="1775.81"/>
    <n v="1580.47"/>
    <d v="1993-07-15T00:00:00"/>
    <n v="195.33999999999992"/>
    <s v="M"/>
    <n v="72"/>
    <d v="1967-07-15T00:00:00"/>
    <n v="53.007783720192791"/>
    <n v="0"/>
    <s v="Property"/>
    <s v="High Net Worth"/>
    <s v="N"/>
    <s v="Yes"/>
    <n v="12"/>
    <m/>
  </r>
  <r>
    <n v="10235"/>
    <n v="52"/>
    <x v="898"/>
    <d v="2017-11-17T00:00:00"/>
    <n v="43"/>
    <b v="1"/>
    <s v="Approved"/>
    <s v="OHM Cycles"/>
    <s v="Road"/>
    <s v="medium"/>
    <s v="medium"/>
    <n v="1280.28"/>
    <n v="829.51"/>
    <d v="2001-11-25T00:00:00"/>
    <n v="450.77"/>
    <s v="F"/>
    <n v="23"/>
    <d v="1998-03-19T00:00:00"/>
    <n v="22.309153583206491"/>
    <s v="Research Nurse"/>
    <s v="Health"/>
    <s v="Mass Customer"/>
    <s v="N"/>
    <s v="No"/>
    <n v="2"/>
    <m/>
  </r>
  <r>
    <n v="10964"/>
    <n v="57"/>
    <x v="1719"/>
    <d v="2017-11-17T00:00:00"/>
    <n v="43"/>
    <b v="1"/>
    <s v="Approved"/>
    <s v="WeareA2B"/>
    <s v="Touring"/>
    <s v="medium"/>
    <s v="large"/>
    <n v="1890.39"/>
    <n v="260.14"/>
    <d v="2015-06-17T00:00:00"/>
    <n v="1630.25"/>
    <s v="F"/>
    <n v="81"/>
    <d v="1990-10-19T00:00:00"/>
    <n v="29.728331665398272"/>
    <s v="VP Quality Control"/>
    <s v="Financial Services"/>
    <s v="Mass Customer"/>
    <s v="N"/>
    <s v="Yes"/>
    <n v="9"/>
    <m/>
  </r>
  <r>
    <n v="11250"/>
    <n v="84"/>
    <x v="1720"/>
    <d v="2017-11-17T00:00:00"/>
    <n v="43"/>
    <b v="0"/>
    <s v="Approved"/>
    <s v="Trek Bicycles"/>
    <s v="Road"/>
    <s v="medium"/>
    <s v="medium"/>
    <n v="290.62"/>
    <n v="215.14"/>
    <d v="2003-01-05T00:00:00"/>
    <n v="75.480000000000018"/>
    <s v="M"/>
    <n v="7"/>
    <d v="1958-06-14T00:00:00"/>
    <n v="62.098194679096906"/>
    <s v="VP Accounting"/>
    <s v="Financial Services"/>
    <s v="Affluent Customer"/>
    <s v="N"/>
    <s v="Yes"/>
    <n v="5"/>
    <m/>
  </r>
  <r>
    <n v="11569"/>
    <n v="52"/>
    <x v="662"/>
    <d v="2017-11-17T00:00:00"/>
    <n v="43"/>
    <b v="0"/>
    <s v="Approved"/>
    <s v="Solex"/>
    <s v="Road"/>
    <s v="medium"/>
    <s v="large"/>
    <n v="1777.8"/>
    <n v="820.78"/>
    <d v="2011-05-07T00:00:00"/>
    <n v="957.02"/>
    <s v="M"/>
    <n v="15"/>
    <d v="1971-01-11T00:00:00"/>
    <n v="49.511893309233891"/>
    <s v="Associate Professor"/>
    <s v="n/a"/>
    <s v="High Net Worth"/>
    <s v="N"/>
    <s v="No"/>
    <n v="10"/>
    <m/>
  </r>
  <r>
    <n v="11799"/>
    <n v="77"/>
    <x v="204"/>
    <d v="2017-11-17T00:00:00"/>
    <n v="43"/>
    <b v="0"/>
    <s v="Approved"/>
    <s v="WeareA2B"/>
    <s v="Standard"/>
    <s v="medium"/>
    <s v="medium"/>
    <n v="1769.64"/>
    <n v="108.76"/>
    <d v="2012-06-04T00:00:00"/>
    <n v="1660.88"/>
    <s v="M"/>
    <n v="18"/>
    <d v="1982-10-27T00:00:00"/>
    <n v="37.711893309233886"/>
    <s v="Software Consultant"/>
    <s v="Health"/>
    <s v="High Net Worth"/>
    <s v="N"/>
    <s v="Yes"/>
    <n v="11"/>
    <m/>
  </r>
  <r>
    <n v="12565"/>
    <n v="60"/>
    <x v="276"/>
    <d v="2017-11-17T00:00:00"/>
    <n v="43"/>
    <b v="1"/>
    <s v="Approved"/>
    <s v="Giant Bicycles"/>
    <s v="Standard"/>
    <s v="high"/>
    <s v="small"/>
    <n v="1977.36"/>
    <n v="1759.85"/>
    <d v="2011-08-24T00:00:00"/>
    <n v="217.51"/>
    <s v="F"/>
    <n v="82"/>
    <d v="1960-01-24T00:00:00"/>
    <n v="60.484496048959919"/>
    <n v="0"/>
    <s v="n/a"/>
    <s v="Mass Customer"/>
    <s v="N"/>
    <s v="No"/>
    <n v="9"/>
    <m/>
  </r>
  <r>
    <n v="13188"/>
    <n v="68"/>
    <x v="1721"/>
    <d v="2017-11-17T00:00:00"/>
    <n v="43"/>
    <b v="0"/>
    <s v="Approved"/>
    <s v="OHM Cycles"/>
    <s v="Standard"/>
    <s v="medium"/>
    <s v="medium"/>
    <n v="1636.9"/>
    <n v="44.71"/>
    <d v="2014-10-10T00:00:00"/>
    <n v="1592.19"/>
    <s v="F"/>
    <n v="43"/>
    <d v="1966-03-11T00:00:00"/>
    <n v="54.352989199644846"/>
    <s v="Accounting Assistant I"/>
    <s v="Property"/>
    <s v="Affluent Customer"/>
    <s v="N"/>
    <s v="Yes"/>
    <n v="12"/>
    <m/>
  </r>
  <r>
    <n v="13486"/>
    <n v="17"/>
    <x v="1244"/>
    <d v="2017-11-17T00:00:00"/>
    <n v="43"/>
    <b v="0"/>
    <s v="Approved"/>
    <s v="WeareA2B"/>
    <s v="Touring"/>
    <s v="medium"/>
    <s v="large"/>
    <n v="1362.99"/>
    <n v="57.74"/>
    <d v="2002-10-10T00:00:00"/>
    <n v="1305.25"/>
    <s v="M"/>
    <n v="38"/>
    <d v="1955-02-15T00:00:00"/>
    <n v="65.426961802384568"/>
    <s v="Developer I"/>
    <s v="Financial Services"/>
    <s v="High Net Worth"/>
    <s v="N"/>
    <s v="Yes"/>
    <n v="8"/>
    <m/>
  </r>
  <r>
    <n v="13965"/>
    <n v="54"/>
    <x v="1722"/>
    <d v="2017-11-17T00:00:00"/>
    <n v="43"/>
    <b v="1"/>
    <s v="Approved"/>
    <s v="WeareA2B"/>
    <s v="Standard"/>
    <s v="medium"/>
    <s v="medium"/>
    <n v="1292.8399999999999"/>
    <n v="13.44"/>
    <d v="2003-07-21T00:00:00"/>
    <n v="1279.3999999999999"/>
    <s v="F"/>
    <n v="85"/>
    <d v="1988-09-09T00:00:00"/>
    <n v="31.837920706494163"/>
    <s v="Assistant Professor"/>
    <s v="Health"/>
    <s v="Mass Customer"/>
    <s v="N"/>
    <s v="Yes"/>
    <n v="11"/>
    <m/>
  </r>
  <r>
    <n v="14879"/>
    <n v="63"/>
    <x v="1416"/>
    <d v="2017-11-17T00:00:00"/>
    <n v="43"/>
    <b v="0"/>
    <s v="Approved"/>
    <s v="Solex"/>
    <s v="Standard"/>
    <s v="medium"/>
    <s v="medium"/>
    <n v="1483.2"/>
    <n v="99.59"/>
    <d v="1998-12-17T00:00:00"/>
    <n v="1383.6100000000001"/>
    <s v="M"/>
    <n v="33"/>
    <d v="1974-08-07T00:00:00"/>
    <n v="45.939290569507861"/>
    <s v="Civil Engineer"/>
    <s v="Manufacturing"/>
    <s v="Mass Customer"/>
    <s v="N"/>
    <s v="No"/>
    <n v="21"/>
    <m/>
  </r>
  <r>
    <n v="15107"/>
    <n v="98"/>
    <x v="1248"/>
    <d v="2017-11-17T00:00:00"/>
    <n v="43"/>
    <b v="1"/>
    <s v="Approved"/>
    <s v="Trek Bicycles"/>
    <s v="Standard"/>
    <s v="high"/>
    <s v="medium"/>
    <n v="358.39"/>
    <n v="215.03"/>
    <d v="2004-01-16T00:00:00"/>
    <n v="143.35999999999999"/>
    <s v="F"/>
    <n v="67"/>
    <d v="1958-04-16T00:00:00"/>
    <n v="62.259838514713344"/>
    <s v="Chief Design Engineer"/>
    <s v="Manufacturing"/>
    <s v="Affluent Customer"/>
    <s v="N"/>
    <s v="No"/>
    <n v="12"/>
    <m/>
  </r>
  <r>
    <n v="15777"/>
    <n v="53"/>
    <x v="1585"/>
    <d v="2017-11-17T00:00:00"/>
    <n v="43"/>
    <b v="0"/>
    <s v="Approved"/>
    <s v="OHM Cycles"/>
    <s v="Standard"/>
    <s v="medium"/>
    <s v="medium"/>
    <n v="795.34"/>
    <n v="101.58"/>
    <d v="1997-02-09T00:00:00"/>
    <n v="693.76"/>
    <s v="M"/>
    <n v="95"/>
    <d v="1998-05-07T00:00:00"/>
    <n v="22.174907007864025"/>
    <s v="Desktop Support Technician"/>
    <s v="Telecommunications"/>
    <s v="Mass Customer"/>
    <s v="N"/>
    <s v="No"/>
    <n v="2"/>
    <m/>
  </r>
  <r>
    <n v="16424"/>
    <n v="29"/>
    <x v="1723"/>
    <d v="2017-11-17T00:00:00"/>
    <n v="43"/>
    <b v="0"/>
    <s v="Approved"/>
    <s v="Norco Bicycles"/>
    <s v="Road"/>
    <s v="medium"/>
    <s v="medium"/>
    <n v="543.39"/>
    <n v="407.54"/>
    <d v="1991-11-10T00:00:00"/>
    <n v="135.84999999999997"/>
    <s v="M"/>
    <n v="47"/>
    <d v="1964-07-29T00:00:00"/>
    <n v="55.969427555809233"/>
    <s v="Business Systems Development Analyst"/>
    <s v="n/a"/>
    <s v="Affluent Customer"/>
    <s v="N"/>
    <s v="Yes"/>
    <n v="17"/>
    <m/>
  </r>
  <r>
    <n v="16740"/>
    <n v="81"/>
    <x v="1724"/>
    <d v="2017-11-17T00:00:00"/>
    <n v="43"/>
    <b v="0"/>
    <s v="Approved"/>
    <s v="Norco Bicycles"/>
    <s v="Standard"/>
    <s v="medium"/>
    <s v="small"/>
    <n v="586.45000000000005"/>
    <n v="521.94000000000005"/>
    <d v="1991-07-10T00:00:00"/>
    <n v="64.509999999999991"/>
    <s v="F"/>
    <n v="21"/>
    <d v="1987-03-17T00:00:00"/>
    <n v="33.322852213343481"/>
    <s v="Sales Representative"/>
    <s v="Retail"/>
    <s v="Affluent Customer"/>
    <s v="N"/>
    <s v="No"/>
    <n v="8"/>
    <m/>
  </r>
  <r>
    <n v="16941"/>
    <n v="3"/>
    <x v="369"/>
    <d v="2017-11-17T00:00:00"/>
    <n v="43"/>
    <b v="0"/>
    <s v="Approved"/>
    <s v="Trek Bicycles"/>
    <s v="Standard"/>
    <s v="medium"/>
    <s v="large"/>
    <n v="2091.4699999999998"/>
    <n v="388.92"/>
    <d v="1999-07-20T00:00:00"/>
    <n v="1702.5499999999997"/>
    <s v="F"/>
    <n v="78"/>
    <d v="1961-11-11T00:00:00"/>
    <n v="58.684496048959915"/>
    <s v="Information Systems Manager"/>
    <s v="Financial Services"/>
    <s v="Mass Customer"/>
    <s v="N"/>
    <s v="No"/>
    <n v="19"/>
    <m/>
  </r>
  <r>
    <n v="16962"/>
    <n v="56"/>
    <x v="1725"/>
    <d v="2017-11-17T00:00:00"/>
    <n v="43"/>
    <b v="0"/>
    <s v="Approved"/>
    <s v="Norco Bicycles"/>
    <s v="Mountain"/>
    <s v="low"/>
    <s v="small"/>
    <n v="688.63"/>
    <n v="612.88"/>
    <d v="1993-05-26T00:00:00"/>
    <n v="75.75"/>
    <s v="M"/>
    <n v="56"/>
    <d v="1988-12-26T00:00:00"/>
    <n v="31.542030295535259"/>
    <s v="Account Coordinator"/>
    <s v="Property"/>
    <s v="High Net Worth"/>
    <s v="N"/>
    <s v="Yes"/>
    <n v="5"/>
    <m/>
  </r>
  <r>
    <n v="17141"/>
    <n v="4"/>
    <x v="1726"/>
    <d v="2017-11-17T00:00:00"/>
    <n v="43"/>
    <b v="1"/>
    <s v="Approved"/>
    <s v="Giant Bicycles"/>
    <s v="Standard"/>
    <s v="high"/>
    <s v="medium"/>
    <n v="1129.1300000000001"/>
    <n v="677.48"/>
    <d v="2005-08-09T00:00:00"/>
    <n v="451.65000000000009"/>
    <s v="F"/>
    <n v="50"/>
    <d v="1971-05-06T00:00:00"/>
    <n v="49.196824816083208"/>
    <s v="Biostatistician IV"/>
    <s v="Property"/>
    <s v="Affluent Customer"/>
    <s v="N"/>
    <s v="Yes"/>
    <n v="14"/>
    <m/>
  </r>
  <r>
    <n v="17575"/>
    <n v="74"/>
    <x v="1487"/>
    <d v="2017-11-17T00:00:00"/>
    <n v="43"/>
    <b v="1"/>
    <s v="Approved"/>
    <s v="WeareA2B"/>
    <s v="Standard"/>
    <s v="medium"/>
    <s v="medium"/>
    <n v="1228.07"/>
    <n v="400.91"/>
    <d v="2006-05-22T00:00:00"/>
    <n v="827.15999999999985"/>
    <s v="F"/>
    <n v="24"/>
    <d v="1994-05-04T00:00:00"/>
    <n v="26.185865911973615"/>
    <s v="Registered Nurse"/>
    <s v="Health"/>
    <s v="Mass Customer"/>
    <s v="N"/>
    <s v="Yes"/>
    <n v="5"/>
    <m/>
  </r>
  <r>
    <n v="17752"/>
    <n v="90"/>
    <x v="1000"/>
    <d v="2017-11-17T00:00:00"/>
    <n v="43"/>
    <b v="0"/>
    <s v="Approved"/>
    <s v="Solex"/>
    <s v="Standard"/>
    <s v="low"/>
    <s v="medium"/>
    <n v="945.04"/>
    <n v="507.58"/>
    <d v="1995-12-19T00:00:00"/>
    <n v="437.46"/>
    <s v="M"/>
    <n v="13"/>
    <d v="1961-06-27T00:00:00"/>
    <n v="59.059838514713341"/>
    <s v="Speech Pathologist"/>
    <s v="Financial Services"/>
    <s v="High Net Worth"/>
    <s v="N"/>
    <s v="No"/>
    <n v="12"/>
    <m/>
  </r>
  <r>
    <n v="17894"/>
    <n v="0"/>
    <x v="353"/>
    <d v="2017-11-17T00:00:00"/>
    <n v="43"/>
    <b v="1"/>
    <s v="Approved"/>
    <s v="Trek Bicycles"/>
    <s v="Road"/>
    <s v="medium"/>
    <s v="medium"/>
    <n v="290.62"/>
    <n v="215.14"/>
    <d v="2004-12-18T00:00:00"/>
    <n v="75.480000000000018"/>
    <s v="F"/>
    <n v="70"/>
    <d v="1978-02-02T00:00:00"/>
    <n v="42.446139884576354"/>
    <s v="Software Test Engineer III"/>
    <s v="Retail"/>
    <s v="High Net Worth"/>
    <s v="N"/>
    <s v="No"/>
    <n v="8"/>
    <m/>
  </r>
  <r>
    <n v="2390"/>
    <n v="64"/>
    <x v="1727"/>
    <d v="2017-04-29T00:00:00"/>
    <m/>
    <m/>
    <s v="Approved"/>
    <s v="Giant Bicycles"/>
    <s v="Standard"/>
    <s v="high"/>
    <s v="small"/>
    <n v="1977.36"/>
    <n v="1759.85"/>
    <n v="40779"/>
    <m/>
    <m/>
    <m/>
    <m/>
    <m/>
    <m/>
    <m/>
    <m/>
    <m/>
    <m/>
    <m/>
    <m/>
  </r>
  <r>
    <n v="18211"/>
    <n v="0"/>
    <x v="191"/>
    <d v="2017-11-17T00:00:00"/>
    <n v="43"/>
    <b v="0"/>
    <s v="Approved"/>
    <s v="Solex"/>
    <s v="Road"/>
    <s v="medium"/>
    <s v="medium"/>
    <n v="416.98"/>
    <n v="312.74"/>
    <d v="1999-12-04T00:00:00"/>
    <n v="104.24000000000001"/>
    <s v="M"/>
    <n v="61"/>
    <d v="1965-08-27T00:00:00"/>
    <n v="54.88997550101471"/>
    <s v="Design Engineer"/>
    <s v="Health"/>
    <s v="High Net Worth"/>
    <s v="N"/>
    <s v="Yes"/>
    <n v="19"/>
    <m/>
  </r>
  <r>
    <n v="18256"/>
    <n v="4"/>
    <x v="1603"/>
    <d v="2017-11-17T00:00:00"/>
    <n v="43"/>
    <b v="0"/>
    <s v="Approved"/>
    <s v="Giant Bicycles"/>
    <s v="Standard"/>
    <s v="high"/>
    <s v="medium"/>
    <n v="1129.1300000000001"/>
    <n v="677.48"/>
    <d v="2007-08-04T00:00:00"/>
    <n v="451.65000000000009"/>
    <s v="F"/>
    <n v="6"/>
    <d v="1974-03-04T00:00:00"/>
    <n v="46.366687829781831"/>
    <s v="VP Marketing"/>
    <s v="Manufacturing"/>
    <s v="Mass Customer"/>
    <s v="N"/>
    <s v="Yes"/>
    <n v="5"/>
    <m/>
  </r>
  <r>
    <n v="18323"/>
    <n v="92"/>
    <x v="1728"/>
    <d v="2017-11-17T00:00:00"/>
    <n v="43"/>
    <b v="0"/>
    <s v="Approved"/>
    <s v="WeareA2B"/>
    <s v="Standard"/>
    <s v="medium"/>
    <s v="small"/>
    <n v="1415.01"/>
    <n v="1259.3599999999999"/>
    <d v="2016-03-29T00:00:00"/>
    <n v="155.65000000000009"/>
    <s v="F"/>
    <n v="60"/>
    <d v="1966-10-24T00:00:00"/>
    <n v="53.731071391425672"/>
    <s v="Financial Advisor"/>
    <s v="Financial Services"/>
    <s v="Mass Customer"/>
    <s v="N"/>
    <s v="Yes"/>
    <n v="19"/>
    <m/>
  </r>
  <r>
    <n v="18855"/>
    <n v="27"/>
    <x v="1729"/>
    <d v="2017-11-17T00:00:00"/>
    <n v="43"/>
    <b v="0"/>
    <s v="Approved"/>
    <s v="Trek Bicycles"/>
    <s v="Standard"/>
    <s v="medium"/>
    <s v="medium"/>
    <n v="499.53"/>
    <n v="388.72"/>
    <d v="1992-10-11T00:00:00"/>
    <n v="110.80999999999995"/>
    <s v="M"/>
    <n v="15"/>
    <d v="1995-03-22T00:00:00"/>
    <n v="25.303674131151698"/>
    <s v="Geologist I"/>
    <s v="n/a"/>
    <s v="Affluent Customer"/>
    <s v="N"/>
    <s v="Yes"/>
    <n v="5"/>
    <m/>
  </r>
  <r>
    <n v="18946"/>
    <n v="53"/>
    <x v="1730"/>
    <d v="2017-11-17T00:00:00"/>
    <n v="43"/>
    <b v="0"/>
    <s v="Approved"/>
    <s v="OHM Cycles"/>
    <s v="Standard"/>
    <s v="medium"/>
    <s v="medium"/>
    <n v="795.34"/>
    <n v="101.58"/>
    <d v="2015-06-17T00:00:00"/>
    <n v="693.76"/>
    <s v="F"/>
    <n v="49"/>
    <d v="1988-10-11T00:00:00"/>
    <n v="31.750249473617451"/>
    <s v="Senior Quality Engineer"/>
    <s v="Financial Services"/>
    <s v="Mass Customer"/>
    <s v="N"/>
    <s v="Yes"/>
    <n v="20"/>
    <m/>
  </r>
  <r>
    <n v="19237"/>
    <n v="0"/>
    <x v="1552"/>
    <d v="2017-11-17T00:00:00"/>
    <n v="43"/>
    <b v="0"/>
    <s v="Approved"/>
    <s v="OHM Cycles"/>
    <s v="Road"/>
    <s v="high"/>
    <s v="large"/>
    <n v="12.01"/>
    <n v="7.21"/>
    <d v="2009-03-08T00:00:00"/>
    <n v="4.8"/>
    <s v="F"/>
    <n v="86"/>
    <d v="1980-07-07T00:00:00"/>
    <n v="40.018742624302384"/>
    <s v="Technical Writer"/>
    <s v="Financial Services"/>
    <s v="High Net Worth"/>
    <s v="N"/>
    <s v="No"/>
    <n v="12"/>
    <m/>
  </r>
  <r>
    <n v="19322"/>
    <n v="29"/>
    <x v="1731"/>
    <d v="2017-11-17T00:00:00"/>
    <n v="43"/>
    <b v="0"/>
    <s v="Approved"/>
    <s v="WeareA2B"/>
    <s v="Standard"/>
    <s v="medium"/>
    <s v="medium"/>
    <n v="1065.03"/>
    <n v="230.09"/>
    <d v="2000-11-03T00:00:00"/>
    <n v="834.93999999999994"/>
    <s v="M"/>
    <n v="48"/>
    <d v="1975-12-27T00:00:00"/>
    <n v="44.550249473617448"/>
    <s v="Dental Hygienist"/>
    <s v="Health"/>
    <s v="High Net Worth"/>
    <s v="N"/>
    <s v="No"/>
    <n v="19"/>
    <m/>
  </r>
  <r>
    <n v="19616"/>
    <n v="16"/>
    <x v="325"/>
    <d v="2017-11-17T00:00:00"/>
    <n v="43"/>
    <b v="0"/>
    <s v="Approved"/>
    <s v="Norco Bicycles"/>
    <s v="Standard"/>
    <s v="high"/>
    <s v="small"/>
    <n v="1661.92"/>
    <n v="1479.11"/>
    <d v="1993-07-15T00:00:00"/>
    <n v="182.81000000000017"/>
    <s v="M"/>
    <n v="74"/>
    <d v="1980-09-20T00:00:00"/>
    <n v="39.813263172247588"/>
    <s v="Safety Technician I"/>
    <s v="Manufacturing"/>
    <s v="Affluent Customer"/>
    <s v="N"/>
    <s v="Yes"/>
    <n v="16"/>
    <m/>
  </r>
  <r>
    <n v="19710"/>
    <n v="93"/>
    <x v="1732"/>
    <d v="2017-11-17T00:00:00"/>
    <n v="43"/>
    <b v="1"/>
    <s v="Approved"/>
    <s v="WeareA2B"/>
    <s v="Standard"/>
    <s v="medium"/>
    <s v="medium"/>
    <n v="1065.03"/>
    <n v="230.09"/>
    <d v="2000-11-03T00:00:00"/>
    <n v="834.93999999999994"/>
    <s v="M"/>
    <n v="64"/>
    <d v="1975-09-23T00:00:00"/>
    <n v="44.810523446220188"/>
    <s v="Senior Financial Analyst"/>
    <s v="Financial Services"/>
    <s v="Mass Customer"/>
    <s v="N"/>
    <s v="No"/>
    <n v="8"/>
    <m/>
  </r>
  <r>
    <n v="19821"/>
    <n v="51"/>
    <x v="1733"/>
    <d v="2017-11-17T00:00:00"/>
    <n v="43"/>
    <b v="1"/>
    <s v="Approved"/>
    <s v="OHM Cycles"/>
    <s v="Standard"/>
    <s v="high"/>
    <s v="medium"/>
    <n v="2005.66"/>
    <n v="1203.4000000000001"/>
    <d v="2009-04-12T00:00:00"/>
    <n v="802.26"/>
    <s v="M"/>
    <n v="19"/>
    <d v="1995-09-22T00:00:00"/>
    <n v="24.799564542110602"/>
    <s v="Speech Pathologist"/>
    <s v="n/a"/>
    <s v="Mass Customer"/>
    <s v="N"/>
    <s v="Yes"/>
    <n v="13"/>
    <m/>
  </r>
  <r>
    <n v="19974"/>
    <n v="80"/>
    <x v="1734"/>
    <d v="2017-11-17T00:00:00"/>
    <n v="43"/>
    <b v="1"/>
    <s v="Approved"/>
    <s v="OHM Cycles"/>
    <s v="Touring"/>
    <s v="low"/>
    <s v="medium"/>
    <n v="1073.07"/>
    <n v="933.84"/>
    <d v="1991-07-10T00:00:00"/>
    <n v="139.2299999999999"/>
    <s v="F"/>
    <n v="69"/>
    <d v="1981-05-08T00:00:00"/>
    <n v="39.183126185946222"/>
    <s v="Programmer Analyst III"/>
    <s v="n/a"/>
    <s v="Mass Customer"/>
    <s v="N"/>
    <s v="Yes"/>
    <n v="5"/>
    <m/>
  </r>
  <r>
    <n v="173"/>
    <n v="100"/>
    <x v="1175"/>
    <d v="2017-11-16T00:00:00"/>
    <n v="44"/>
    <b v="0"/>
    <s v="Approved"/>
    <s v="Norco Bicycles"/>
    <s v="Road"/>
    <s v="medium"/>
    <s v="medium"/>
    <n v="1036.5899999999999"/>
    <n v="206.35"/>
    <d v="1991-05-06T00:00:00"/>
    <n v="830.2399999999999"/>
    <s v="M"/>
    <n v="81"/>
    <d v="1978-09-23T00:00:00"/>
    <n v="41.807783720192795"/>
    <s v="Senior Editor"/>
    <s v="Financial Services"/>
    <s v="Affluent Customer"/>
    <s v="N"/>
    <s v="No"/>
    <n v="15"/>
    <m/>
  </r>
  <r>
    <n v="494"/>
    <n v="92"/>
    <x v="1735"/>
    <d v="2017-11-16T00:00:00"/>
    <n v="44"/>
    <b v="1"/>
    <s v="Approved"/>
    <s v="WeareA2B"/>
    <s v="Touring"/>
    <s v="medium"/>
    <s v="large"/>
    <n v="1890.39"/>
    <n v="260.14"/>
    <d v="2015-06-17T00:00:00"/>
    <n v="1630.25"/>
    <s v="U"/>
    <n v="10"/>
    <d v="1899-12-30T00:00:00"/>
    <n v="0"/>
    <s v="Computer Systems Analyst I"/>
    <s v="IT"/>
    <s v="High Net Worth"/>
    <s v="N"/>
    <s v="Yes"/>
    <n v="0"/>
    <m/>
  </r>
  <r>
    <n v="718"/>
    <n v="13"/>
    <x v="393"/>
    <d v="2017-11-16T00:00:00"/>
    <n v="44"/>
    <b v="0"/>
    <s v="Approved"/>
    <s v="Solex"/>
    <s v="Standard"/>
    <s v="medium"/>
    <s v="medium"/>
    <n v="1163.8900000000001"/>
    <n v="589.27"/>
    <d v="2016-07-09T00:00:00"/>
    <n v="574.62000000000012"/>
    <s v="M"/>
    <n v="85"/>
    <d v="1977-12-14T00:00:00"/>
    <n v="42.58312618594622"/>
    <s v="Administrative Assistant IV"/>
    <s v="n/a"/>
    <s v="Mass Customer"/>
    <s v="N"/>
    <s v="No"/>
    <n v="4"/>
    <m/>
  </r>
  <r>
    <n v="1536"/>
    <n v="0"/>
    <x v="1736"/>
    <d v="2017-11-16T00:00:00"/>
    <n v="44"/>
    <b v="1"/>
    <s v="Approved"/>
    <s v="Giant Bicycles"/>
    <s v="Standard"/>
    <s v="medium"/>
    <s v="large"/>
    <n v="569.55999999999995"/>
    <n v="528.42999999999995"/>
    <d v="2004-01-16T00:00:00"/>
    <n v="41.129999999999995"/>
    <s v="M"/>
    <n v="49"/>
    <d v="1967-08-08T00:00:00"/>
    <n v="52.942030295535261"/>
    <s v="VP Marketing"/>
    <s v="Financial Services"/>
    <s v="High Net Worth"/>
    <s v="N"/>
    <s v="Yes"/>
    <n v="6"/>
    <m/>
  </r>
  <r>
    <n v="2289"/>
    <n v="38"/>
    <x v="968"/>
    <d v="2017-11-16T00:00:00"/>
    <n v="44"/>
    <b v="1"/>
    <s v="Approved"/>
    <s v="Trek Bicycles"/>
    <s v="Standard"/>
    <s v="medium"/>
    <s v="large"/>
    <n v="2091.4699999999998"/>
    <n v="388.92"/>
    <d v="1991-08-05T00:00:00"/>
    <n v="1702.5499999999997"/>
    <s v="F"/>
    <n v="19"/>
    <d v="1965-11-22T00:00:00"/>
    <n v="54.65161933663115"/>
    <s v="Human Resources Manager"/>
    <s v="Financial Services"/>
    <s v="High Net Worth"/>
    <s v="N"/>
    <s v="Yes"/>
    <n v="12"/>
    <m/>
  </r>
  <r>
    <n v="2493"/>
    <n v="65"/>
    <x v="1737"/>
    <d v="2017-11-16T00:00:00"/>
    <n v="44"/>
    <b v="0"/>
    <s v="Approved"/>
    <s v="WeareA2B"/>
    <s v="Standard"/>
    <s v="medium"/>
    <s v="medium"/>
    <n v="1807.45"/>
    <n v="778.69"/>
    <d v="2002-08-31T00:00:00"/>
    <n v="1028.76"/>
    <s v="F"/>
    <n v="47"/>
    <d v="1986-07-25T00:00:00"/>
    <n v="33.966687829781833"/>
    <n v="0"/>
    <s v="Financial Services"/>
    <s v="Affluent Customer"/>
    <s v="N"/>
    <s v="Yes"/>
    <n v="22"/>
    <m/>
  </r>
  <r>
    <n v="2504"/>
    <n v="41"/>
    <x v="1556"/>
    <d v="2017-11-16T00:00:00"/>
    <n v="44"/>
    <b v="1"/>
    <s v="Approved"/>
    <s v="Norco Bicycles"/>
    <s v="Standard"/>
    <s v="low"/>
    <s v="medium"/>
    <n v="958.74"/>
    <n v="748.9"/>
    <d v="2010-05-05T00:00:00"/>
    <n v="209.84000000000003"/>
    <s v="F"/>
    <n v="20"/>
    <d v="1980-06-11T00:00:00"/>
    <n v="40.089975501014713"/>
    <s v="Software Consultant"/>
    <s v="Manufacturing"/>
    <s v="High Net Worth"/>
    <s v="N"/>
    <s v="Yes"/>
    <n v="14"/>
    <m/>
  </r>
  <r>
    <n v="2569"/>
    <n v="39"/>
    <x v="1254"/>
    <d v="2017-11-16T00:00:00"/>
    <n v="44"/>
    <b v="1"/>
    <s v="Approved"/>
    <s v="Giant Bicycles"/>
    <s v="Standard"/>
    <s v="medium"/>
    <s v="large"/>
    <n v="1812.75"/>
    <n v="582.48"/>
    <d v="2010-06-07T00:00:00"/>
    <n v="1230.27"/>
    <s v="M"/>
    <n v="27"/>
    <d v="1963-04-27T00:00:00"/>
    <n v="57.226961802384572"/>
    <s v="Geological Engineer"/>
    <s v="Manufacturing"/>
    <s v="Affluent Customer"/>
    <s v="N"/>
    <s v="No"/>
    <n v="6"/>
    <m/>
  </r>
  <r>
    <n v="2594"/>
    <n v="58"/>
    <x v="1738"/>
    <d v="2017-11-16T00:00:00"/>
    <n v="44"/>
    <b v="0"/>
    <s v="Approved"/>
    <s v="OHM Cycles"/>
    <s v="Road"/>
    <s v="medium"/>
    <s v="medium"/>
    <n v="1280.28"/>
    <n v="829.51"/>
    <d v="2001-11-25T00:00:00"/>
    <n v="450.77"/>
    <s v="F"/>
    <n v="59"/>
    <d v="1993-02-12T00:00:00"/>
    <n v="27.407783720192793"/>
    <s v="Food Chemist"/>
    <s v="Health"/>
    <s v="High Net Worth"/>
    <s v="N"/>
    <s v="No"/>
    <n v="5"/>
    <m/>
  </r>
  <r>
    <n v="2609"/>
    <n v="46"/>
    <x v="1739"/>
    <d v="2017-11-16T00:00:00"/>
    <n v="44"/>
    <b v="0"/>
    <s v="Approved"/>
    <s v="Solex"/>
    <s v="Standard"/>
    <s v="low"/>
    <s v="medium"/>
    <n v="1289.8499999999999"/>
    <n v="74.510000000000005"/>
    <d v="2007-12-11T00:00:00"/>
    <n v="1215.3399999999999"/>
    <s v="F"/>
    <n v="67"/>
    <d v="1968-01-26T00:00:00"/>
    <n v="52.473537144850326"/>
    <s v="Nurse Practicioner"/>
    <s v="Entertainment"/>
    <s v="Mass Customer"/>
    <s v="N"/>
    <s v="No"/>
    <n v="11"/>
    <m/>
  </r>
  <r>
    <n v="2846"/>
    <n v="0"/>
    <x v="154"/>
    <d v="2017-11-16T00:00:00"/>
    <n v="44"/>
    <b v="1"/>
    <s v="Approved"/>
    <s v="Solex"/>
    <s v="Road"/>
    <s v="medium"/>
    <s v="medium"/>
    <n v="416.98"/>
    <n v="312.74"/>
    <d v="2006-10-01T00:00:00"/>
    <n v="104.24000000000001"/>
    <s v="M"/>
    <n v="26"/>
    <d v="1959-05-01T00:00:00"/>
    <n v="61.218742624302379"/>
    <s v="Senior Sales Associate"/>
    <s v="Retail"/>
    <s v="High Net Worth"/>
    <s v="N"/>
    <s v="Yes"/>
    <n v="15"/>
    <m/>
  </r>
  <r>
    <n v="2925"/>
    <n v="0"/>
    <x v="151"/>
    <d v="2017-11-16T00:00:00"/>
    <n v="44"/>
    <b v="1"/>
    <s v="Approved"/>
    <s v="Solex"/>
    <s v="Standard"/>
    <s v="medium"/>
    <s v="medium"/>
    <n v="478.16"/>
    <n v="298.72000000000003"/>
    <d v="1992-10-02T00:00:00"/>
    <n v="179.44"/>
    <s v="F"/>
    <n v="83"/>
    <d v="1995-05-21T00:00:00"/>
    <n v="25.139290569507864"/>
    <s v="Legal Assistant"/>
    <s v="n/a"/>
    <s v="High Net Worth"/>
    <s v="N"/>
    <s v="Yes"/>
    <n v="5"/>
    <m/>
  </r>
  <r>
    <n v="3044"/>
    <n v="65"/>
    <x v="1740"/>
    <d v="2017-11-16T00:00:00"/>
    <n v="44"/>
    <b v="1"/>
    <s v="Approved"/>
    <s v="WeareA2B"/>
    <s v="Standard"/>
    <s v="medium"/>
    <s v="medium"/>
    <n v="1807.45"/>
    <n v="778.69"/>
    <d v="2016-12-06T00:00:00"/>
    <n v="1028.76"/>
    <s v="M"/>
    <n v="97"/>
    <d v="1973-07-23T00:00:00"/>
    <n v="46.980386459918819"/>
    <s v="Executive Secretary"/>
    <s v="n/a"/>
    <s v="Mass Customer"/>
    <s v="N"/>
    <s v="Yes"/>
    <n v="7"/>
    <m/>
  </r>
  <r>
    <n v="3546"/>
    <n v="12"/>
    <x v="1430"/>
    <d v="2017-11-16T00:00:00"/>
    <n v="44"/>
    <b v="1"/>
    <s v="Approved"/>
    <s v="WeareA2B"/>
    <s v="Standard"/>
    <s v="medium"/>
    <s v="medium"/>
    <n v="1231.1500000000001"/>
    <n v="161.6"/>
    <d v="1993-07-20T00:00:00"/>
    <n v="1069.5500000000002"/>
    <s v="F"/>
    <n v="98"/>
    <d v="1980-09-11T00:00:00"/>
    <n v="39.837920706494167"/>
    <s v="Recruiting Manager"/>
    <s v="Health"/>
    <s v="Mass Customer"/>
    <s v="N"/>
    <s v="No"/>
    <n v="12"/>
    <m/>
  </r>
  <r>
    <n v="3752"/>
    <n v="62"/>
    <x v="205"/>
    <d v="2017-11-16T00:00:00"/>
    <n v="44"/>
    <b v="0"/>
    <s v="Approved"/>
    <s v="Solex"/>
    <s v="Standard"/>
    <s v="medium"/>
    <s v="medium"/>
    <n v="478.16"/>
    <n v="298.72000000000003"/>
    <d v="2015-05-21T00:00:00"/>
    <n v="179.44"/>
    <s v="F"/>
    <n v="47"/>
    <d v="1977-12-09T00:00:00"/>
    <n v="42.596824816083206"/>
    <s v="Clinical Specialist"/>
    <s v="Health"/>
    <s v="Mass Customer"/>
    <s v="N"/>
    <s v="Yes"/>
    <n v="9"/>
    <m/>
  </r>
  <r>
    <n v="4085"/>
    <n v="70"/>
    <x v="530"/>
    <d v="2017-11-16T00:00:00"/>
    <n v="44"/>
    <b v="0"/>
    <s v="Approved"/>
    <s v="Norco Bicycles"/>
    <s v="Road"/>
    <s v="medium"/>
    <s v="medium"/>
    <n v="1036.5899999999999"/>
    <n v="206.35"/>
    <d v="1991-05-06T00:00:00"/>
    <n v="830.2399999999999"/>
    <s v="F"/>
    <n v="4"/>
    <d v="1994-03-14T00:00:00"/>
    <n v="26.325591939370877"/>
    <n v="0"/>
    <s v="n/a"/>
    <s v="High Net Worth"/>
    <s v="N"/>
    <s v="No"/>
    <n v="3"/>
    <m/>
  </r>
  <r>
    <n v="4628"/>
    <n v="46"/>
    <x v="1741"/>
    <d v="2017-11-16T00:00:00"/>
    <n v="44"/>
    <b v="0"/>
    <s v="Approved"/>
    <s v="Solex"/>
    <s v="Standard"/>
    <s v="low"/>
    <s v="medium"/>
    <n v="1289.8499999999999"/>
    <n v="74.510000000000005"/>
    <d v="2009-04-12T00:00:00"/>
    <n v="1215.3399999999999"/>
    <s v="M"/>
    <n v="98"/>
    <d v="1975-02-26T00:00:00"/>
    <n v="45.383126185946217"/>
    <s v="Technical Writer"/>
    <s v="Manufacturing"/>
    <s v="Mass Customer"/>
    <s v="N"/>
    <s v="Yes"/>
    <n v="14"/>
    <m/>
  </r>
  <r>
    <n v="4777"/>
    <n v="45"/>
    <x v="443"/>
    <d v="2017-11-16T00:00:00"/>
    <n v="44"/>
    <b v="1"/>
    <s v="Approved"/>
    <s v="Solex"/>
    <s v="Standard"/>
    <s v="medium"/>
    <s v="medium"/>
    <n v="441.49"/>
    <n v="84.99"/>
    <d v="1993-04-12T00:00:00"/>
    <n v="356.5"/>
    <s v="F"/>
    <n v="34"/>
    <d v="1964-05-18T00:00:00"/>
    <n v="56.166687829781836"/>
    <s v="Account Representative I"/>
    <s v="n/a"/>
    <s v="Mass Customer"/>
    <s v="N"/>
    <s v="No"/>
    <n v="14"/>
    <m/>
  </r>
  <r>
    <n v="5414"/>
    <n v="81"/>
    <x v="1560"/>
    <d v="2017-11-16T00:00:00"/>
    <n v="44"/>
    <b v="1"/>
    <s v="Approved"/>
    <s v="Norco Bicycles"/>
    <s v="Standard"/>
    <s v="medium"/>
    <s v="small"/>
    <n v="586.45000000000005"/>
    <n v="521.94000000000005"/>
    <d v="2013-09-16T00:00:00"/>
    <n v="64.509999999999991"/>
    <s v="F"/>
    <n v="88"/>
    <d v="1986-08-04T00:00:00"/>
    <n v="33.939290569507861"/>
    <s v="Civil Engineer"/>
    <s v="Manufacturing"/>
    <s v="Mass Customer"/>
    <s v="N"/>
    <s v="Yes"/>
    <n v="13"/>
    <m/>
  </r>
  <r>
    <n v="5697"/>
    <n v="6"/>
    <x v="1742"/>
    <d v="2017-11-16T00:00:00"/>
    <n v="44"/>
    <b v="1"/>
    <s v="Approved"/>
    <s v="OHM Cycles"/>
    <s v="Standard"/>
    <s v="high"/>
    <s v="medium"/>
    <n v="227.88"/>
    <n v="136.72999999999999"/>
    <d v="2004-08-17T00:00:00"/>
    <n v="91.15"/>
    <s v="M"/>
    <n v="62"/>
    <d v="1956-12-06T00:00:00"/>
    <n v="63.618742624302385"/>
    <s v="Paralegal"/>
    <s v="Financial Services"/>
    <s v="Mass Customer"/>
    <s v="N"/>
    <s v="Yes"/>
    <n v="16"/>
    <m/>
  </r>
  <r>
    <n v="6363"/>
    <n v="74"/>
    <x v="271"/>
    <d v="2017-11-16T00:00:00"/>
    <n v="44"/>
    <b v="0"/>
    <s v="Approved"/>
    <s v="WeareA2B"/>
    <s v="Standard"/>
    <s v="medium"/>
    <s v="medium"/>
    <n v="1228.07"/>
    <n v="400.91"/>
    <d v="2006-05-22T00:00:00"/>
    <n v="827.15999999999985"/>
    <s v="F"/>
    <n v="84"/>
    <d v="1975-01-11T00:00:00"/>
    <n v="45.509153583206491"/>
    <s v="Data Coordiator"/>
    <s v="IT"/>
    <s v="Mass Customer"/>
    <s v="N"/>
    <s v="Yes"/>
    <n v="7"/>
    <m/>
  </r>
  <r>
    <n v="6502"/>
    <n v="90"/>
    <x v="1123"/>
    <d v="2017-11-16T00:00:00"/>
    <n v="44"/>
    <b v="1"/>
    <s v="Approved"/>
    <s v="Solex"/>
    <s v="Standard"/>
    <s v="low"/>
    <s v="medium"/>
    <n v="945.04"/>
    <n v="507.58"/>
    <d v="2011-05-09T00:00:00"/>
    <n v="437.46"/>
    <s v="M"/>
    <n v="89"/>
    <d v="1972-03-09T00:00:00"/>
    <n v="48.352989199644846"/>
    <s v="Web Developer IV"/>
    <s v="Entertainment"/>
    <s v="High Net Worth"/>
    <s v="N"/>
    <s v="Yes"/>
    <n v="15"/>
    <m/>
  </r>
  <r>
    <n v="6786"/>
    <n v="15"/>
    <x v="1614"/>
    <d v="2017-11-16T00:00:00"/>
    <n v="44"/>
    <b v="0"/>
    <s v="Approved"/>
    <s v="Norco Bicycles"/>
    <s v="Standard"/>
    <s v="low"/>
    <s v="medium"/>
    <n v="958.74"/>
    <n v="748.9"/>
    <d v="2005-12-07T00:00:00"/>
    <n v="209.84000000000003"/>
    <s v="M"/>
    <n v="58"/>
    <d v="2001-12-08T00:00:00"/>
    <n v="18.583126185946217"/>
    <s v="Assistant Professor"/>
    <s v="Telecommunications"/>
    <s v="Mass Customer"/>
    <s v="N"/>
    <s v="No"/>
    <n v="1"/>
    <m/>
  </r>
  <r>
    <n v="7685"/>
    <n v="98"/>
    <x v="1743"/>
    <d v="2017-11-16T00:00:00"/>
    <n v="44"/>
    <b v="0"/>
    <s v="Approved"/>
    <s v="Trek Bicycles"/>
    <s v="Standard"/>
    <s v="high"/>
    <s v="medium"/>
    <n v="358.39"/>
    <n v="215.03"/>
    <d v="2004-01-16T00:00:00"/>
    <n v="143.35999999999999"/>
    <s v="F"/>
    <n v="50"/>
    <d v="1976-03-21T00:00:00"/>
    <n v="44.317372761288681"/>
    <s v="Occupational Therapist"/>
    <s v="Health"/>
    <s v="Mass Customer"/>
    <s v="N"/>
    <s v="No"/>
    <n v="12"/>
    <m/>
  </r>
  <r>
    <n v="7795"/>
    <n v="74"/>
    <x v="1744"/>
    <d v="2017-11-16T00:00:00"/>
    <n v="44"/>
    <b v="0"/>
    <s v="Approved"/>
    <s v="WeareA2B"/>
    <s v="Standard"/>
    <s v="medium"/>
    <s v="medium"/>
    <n v="1762.96"/>
    <n v="950.52"/>
    <d v="2001-11-25T00:00:00"/>
    <n v="812.44"/>
    <s v="U"/>
    <n v="68"/>
    <d v="1899-12-30T00:00:00"/>
    <n v="0"/>
    <s v="Assistant Professor"/>
    <s v="IT"/>
    <s v="High Net Worth"/>
    <s v="N"/>
    <s v="Yes"/>
    <n v="0"/>
    <m/>
  </r>
  <r>
    <n v="8315"/>
    <n v="4"/>
    <x v="751"/>
    <d v="2017-11-16T00:00:00"/>
    <n v="44"/>
    <b v="0"/>
    <s v="Approved"/>
    <s v="Giant Bicycles"/>
    <s v="Standard"/>
    <s v="high"/>
    <s v="medium"/>
    <n v="1129.1300000000001"/>
    <n v="677.48"/>
    <d v="2011-04-16T00:00:00"/>
    <n v="451.65000000000009"/>
    <s v="F"/>
    <n v="66"/>
    <d v="1973-08-18T00:00:00"/>
    <n v="46.909153583206489"/>
    <s v="Office Assistant IV"/>
    <s v="n/a"/>
    <s v="Mass Customer"/>
    <s v="N"/>
    <s v="Yes"/>
    <n v="7"/>
    <m/>
  </r>
  <r>
    <n v="8965"/>
    <n v="21"/>
    <x v="1211"/>
    <d v="2017-11-16T00:00:00"/>
    <n v="44"/>
    <b v="0"/>
    <s v="Approved"/>
    <s v="WeareA2B"/>
    <s v="Touring"/>
    <s v="medium"/>
    <s v="medium"/>
    <n v="1466.68"/>
    <n v="363.25"/>
    <d v="2014-03-03T00:00:00"/>
    <n v="1103.43"/>
    <s v="F"/>
    <n v="60"/>
    <d v="1976-08-13T00:00:00"/>
    <n v="43.920112487316082"/>
    <s v="Engineer IV"/>
    <s v="Entertainment"/>
    <s v="High Net Worth"/>
    <s v="N"/>
    <s v="No"/>
    <n v="19"/>
    <m/>
  </r>
  <r>
    <n v="9006"/>
    <n v="44"/>
    <x v="1745"/>
    <d v="2017-11-16T00:00:00"/>
    <n v="44"/>
    <b v="1"/>
    <s v="Approved"/>
    <s v="WeareA2B"/>
    <s v="Standard"/>
    <s v="medium"/>
    <s v="medium"/>
    <n v="1769.64"/>
    <n v="108.76"/>
    <d v="2001-11-25T00:00:00"/>
    <n v="1660.88"/>
    <s v="F"/>
    <n v="46"/>
    <d v="1979-01-15T00:00:00"/>
    <n v="41.495454953069505"/>
    <s v="Administrative Officer"/>
    <s v="Property"/>
    <s v="Mass Customer"/>
    <s v="N"/>
    <s v="Yes"/>
    <n v="6"/>
    <m/>
  </r>
  <r>
    <n v="9107"/>
    <n v="81"/>
    <x v="481"/>
    <d v="2017-11-16T00:00:00"/>
    <n v="44"/>
    <b v="1"/>
    <s v="Approved"/>
    <s v="Solex"/>
    <s v="Standard"/>
    <s v="medium"/>
    <s v="medium"/>
    <n v="1151.96"/>
    <n v="649.49"/>
    <d v="1993-04-12T00:00:00"/>
    <n v="502.47"/>
    <s v="M"/>
    <n v="75"/>
    <d v="1995-09-25T00:00:00"/>
    <n v="24.791345364028409"/>
    <s v="VP Product Management"/>
    <s v="Health"/>
    <s v="High Net Worth"/>
    <s v="N"/>
    <s v="Yes"/>
    <n v="14"/>
    <m/>
  </r>
  <r>
    <n v="9294"/>
    <n v="45"/>
    <x v="1746"/>
    <d v="2017-11-16T00:00:00"/>
    <n v="44"/>
    <b v="0"/>
    <s v="Approved"/>
    <s v="Solex"/>
    <s v="Standard"/>
    <s v="medium"/>
    <s v="medium"/>
    <n v="441.49"/>
    <n v="84.99"/>
    <d v="1993-04-12T00:00:00"/>
    <n v="356.5"/>
    <s v="F"/>
    <n v="19"/>
    <d v="1991-01-25T00:00:00"/>
    <n v="29.45983851471334"/>
    <s v="Research Associate"/>
    <s v="Health"/>
    <s v="Mass Customer"/>
    <s v="N"/>
    <s v="No"/>
    <n v="5"/>
    <m/>
  </r>
  <r>
    <n v="9319"/>
    <n v="9"/>
    <x v="686"/>
    <d v="2017-11-16T00:00:00"/>
    <n v="44"/>
    <b v="0"/>
    <s v="Approved"/>
    <s v="Norco Bicycles"/>
    <s v="Standard"/>
    <s v="medium"/>
    <s v="small"/>
    <n v="1216.1400000000001"/>
    <n v="1082.3599999999999"/>
    <d v="2003-03-18T00:00:00"/>
    <n v="133.7800000000002"/>
    <s v="F"/>
    <n v="68"/>
    <d v="1978-01-30T00:00:00"/>
    <n v="42.454359062658547"/>
    <s v="VP Quality Control"/>
    <s v="Property"/>
    <s v="High Net Worth"/>
    <s v="N"/>
    <s v="Yes"/>
    <n v="9"/>
    <m/>
  </r>
  <r>
    <n v="9397"/>
    <n v="88"/>
    <x v="1747"/>
    <d v="2017-11-16T00:00:00"/>
    <n v="44"/>
    <b v="0"/>
    <s v="Approved"/>
    <s v="Norco Bicycles"/>
    <s v="Standard"/>
    <s v="medium"/>
    <s v="medium"/>
    <n v="1198.46"/>
    <n v="381.1"/>
    <d v="2003-01-05T00:00:00"/>
    <n v="817.36"/>
    <s v="M"/>
    <n v="56"/>
    <d v="1977-08-17T00:00:00"/>
    <n v="42.909153583206489"/>
    <s v="Nurse Practicioner"/>
    <s v="n/a"/>
    <s v="Affluent Customer"/>
    <s v="N"/>
    <s v="Yes"/>
    <n v="8"/>
    <m/>
  </r>
  <r>
    <n v="9616"/>
    <n v="22"/>
    <x v="1713"/>
    <d v="2017-11-16T00:00:00"/>
    <n v="44"/>
    <b v="1"/>
    <s v="Approved"/>
    <s v="WeareA2B"/>
    <s v="Standard"/>
    <s v="medium"/>
    <s v="medium"/>
    <n v="60.34"/>
    <n v="45.26"/>
    <d v="1993-10-02T00:00:00"/>
    <n v="15.080000000000005"/>
    <s v="F"/>
    <n v="20"/>
    <d v="1996-05-22T00:00:00"/>
    <n v="24.133811117453067"/>
    <s v="Director of Sales"/>
    <s v="n/a"/>
    <s v="Mass Customer"/>
    <s v="N"/>
    <s v="Yes"/>
    <n v="1"/>
    <m/>
  </r>
  <r>
    <n v="10342"/>
    <n v="17"/>
    <x v="1748"/>
    <d v="2017-11-16T00:00:00"/>
    <n v="44"/>
    <b v="0"/>
    <s v="Approved"/>
    <s v="Solex"/>
    <s v="Standard"/>
    <s v="high"/>
    <s v="medium"/>
    <n v="1024.6600000000001"/>
    <n v="614.79999999999995"/>
    <d v="1996-11-09T00:00:00"/>
    <n v="409.86000000000013"/>
    <s v="F"/>
    <n v="2"/>
    <d v="1978-06-06T00:00:00"/>
    <n v="42.106413857179092"/>
    <s v="Tax Accountant"/>
    <s v="Argiculture"/>
    <s v="Mass Customer"/>
    <s v="N"/>
    <s v="No"/>
    <n v="8"/>
    <m/>
  </r>
  <r>
    <n v="10611"/>
    <n v="55"/>
    <x v="1749"/>
    <d v="2017-11-16T00:00:00"/>
    <n v="44"/>
    <b v="1"/>
    <s v="Approved"/>
    <s v="Trek Bicycles"/>
    <s v="Road"/>
    <s v="medium"/>
    <s v="large"/>
    <n v="1894.19"/>
    <n v="598.76"/>
    <d v="2015-10-18T00:00:00"/>
    <n v="1295.43"/>
    <s v="M"/>
    <n v="40"/>
    <d v="1960-12-23T00:00:00"/>
    <n v="59.569427555809234"/>
    <s v="VP Product Management"/>
    <s v="Argiculture"/>
    <s v="Mass Customer"/>
    <s v="N"/>
    <s v="Yes"/>
    <n v="19"/>
    <m/>
  </r>
  <r>
    <n v="11732"/>
    <n v="96"/>
    <x v="1655"/>
    <d v="2017-11-16T00:00:00"/>
    <n v="44"/>
    <b v="0"/>
    <s v="Approved"/>
    <s v="WeareA2B"/>
    <s v="Road"/>
    <s v="low"/>
    <s v="small"/>
    <n v="1172.78"/>
    <n v="1043.77"/>
    <d v="2002-10-10T00:00:00"/>
    <n v="129.01"/>
    <s v="M"/>
    <n v="31"/>
    <d v="1981-03-25T00:00:00"/>
    <n v="39.303674131151695"/>
    <s v="Registered Nurse"/>
    <s v="Health"/>
    <s v="Mass Customer"/>
    <s v="N"/>
    <s v="No"/>
    <n v="13"/>
    <m/>
  </r>
  <r>
    <n v="11752"/>
    <n v="85"/>
    <x v="1750"/>
    <d v="2017-11-16T00:00:00"/>
    <n v="44"/>
    <b v="0"/>
    <s v="Approved"/>
    <s v="WeareA2B"/>
    <s v="Standard"/>
    <s v="medium"/>
    <s v="medium"/>
    <n v="752.64"/>
    <n v="205.36"/>
    <d v="2015-08-02T00:00:00"/>
    <n v="547.28"/>
    <s v="F"/>
    <n v="0"/>
    <d v="1985-04-09T00:00:00"/>
    <n v="35.259838514713344"/>
    <s v="Structural Engineer"/>
    <s v="Manufacturing"/>
    <s v="Mass Customer"/>
    <s v="N"/>
    <s v="Yes"/>
    <n v="5"/>
    <m/>
  </r>
  <r>
    <n v="11763"/>
    <n v="23"/>
    <x v="633"/>
    <d v="2017-11-16T00:00:00"/>
    <n v="44"/>
    <b v="1"/>
    <s v="Approved"/>
    <s v="Norco Bicycles"/>
    <s v="Mountain"/>
    <s v="low"/>
    <s v="small"/>
    <n v="688.63"/>
    <n v="612.88"/>
    <d v="1993-10-02T00:00:00"/>
    <n v="75.75"/>
    <s v="F"/>
    <n v="49"/>
    <d v="1969-03-23T00:00:00"/>
    <n v="51.317372761288681"/>
    <n v="0"/>
    <s v="Health"/>
    <s v="Mass Customer"/>
    <s v="N"/>
    <s v="No"/>
    <n v="4"/>
    <m/>
  </r>
  <r>
    <n v="11840"/>
    <n v="95"/>
    <x v="1751"/>
    <d v="2017-11-16T00:00:00"/>
    <n v="44"/>
    <b v="1"/>
    <s v="Approved"/>
    <s v="Giant Bicycles"/>
    <s v="Standard"/>
    <s v="medium"/>
    <s v="large"/>
    <n v="569.55999999999995"/>
    <n v="528.42999999999995"/>
    <d v="2003-09-10T00:00:00"/>
    <n v="41.129999999999995"/>
    <s v="F"/>
    <n v="42"/>
    <d v="1978-08-06T00:00:00"/>
    <n v="41.939290569507861"/>
    <n v="0"/>
    <s v="n/a"/>
    <s v="Mass Customer"/>
    <s v="N"/>
    <s v="No"/>
    <n v="9"/>
    <m/>
  </r>
  <r>
    <n v="12335"/>
    <n v="83"/>
    <x v="1752"/>
    <d v="2017-11-16T00:00:00"/>
    <n v="44"/>
    <b v="1"/>
    <s v="Approved"/>
    <s v="Solex"/>
    <s v="Touring"/>
    <s v="medium"/>
    <s v="large"/>
    <n v="2083.94"/>
    <n v="675.03"/>
    <d v="2013-09-16T00:00:00"/>
    <n v="1408.91"/>
    <s v="F"/>
    <n v="45"/>
    <d v="1968-08-06T00:00:00"/>
    <n v="51.944770021562654"/>
    <s v="Social Worker"/>
    <s v="Health"/>
    <s v="Affluent Customer"/>
    <s v="N"/>
    <s v="No"/>
    <n v="4"/>
    <m/>
  </r>
  <r>
    <n v="12341"/>
    <n v="51"/>
    <x v="1753"/>
    <d v="2017-11-16T00:00:00"/>
    <n v="44"/>
    <b v="0"/>
    <s v="Approved"/>
    <s v="OHM Cycles"/>
    <s v="Standard"/>
    <s v="high"/>
    <s v="medium"/>
    <n v="2005.66"/>
    <n v="1203.4000000000001"/>
    <d v="2012-04-10T00:00:00"/>
    <n v="802.26"/>
    <s v="M"/>
    <n v="89"/>
    <d v="1972-10-08T00:00:00"/>
    <n v="47.76942755580923"/>
    <s v="Analyst Programmer"/>
    <s v="Financial Services"/>
    <s v="Mass Customer"/>
    <s v="N"/>
    <s v="No"/>
    <n v="7"/>
    <m/>
  </r>
  <r>
    <n v="12466"/>
    <n v="96"/>
    <x v="1754"/>
    <d v="2017-11-16T00:00:00"/>
    <n v="44"/>
    <b v="0"/>
    <s v="Approved"/>
    <s v="Giant Bicycles"/>
    <s v="Standard"/>
    <s v="medium"/>
    <s v="large"/>
    <n v="1635.3"/>
    <n v="993.66"/>
    <d v="2013-06-09T00:00:00"/>
    <n v="641.64"/>
    <s v="M"/>
    <n v="22"/>
    <d v="1977-05-13T00:00:00"/>
    <n v="43.172167281836629"/>
    <s v="Associate Professor"/>
    <s v="Manufacturing"/>
    <s v="High Net Worth"/>
    <s v="N"/>
    <s v="No"/>
    <n v="11"/>
    <m/>
  </r>
  <r>
    <n v="14298"/>
    <n v="45"/>
    <x v="618"/>
    <d v="2017-11-16T00:00:00"/>
    <n v="44"/>
    <b v="0"/>
    <s v="Approved"/>
    <s v="Trek Bicycles"/>
    <s v="Road"/>
    <s v="low"/>
    <s v="medium"/>
    <n v="980.37"/>
    <n v="234.43"/>
    <d v="2016-07-09T00:00:00"/>
    <n v="745.94"/>
    <s v="M"/>
    <n v="84"/>
    <d v="2001-01-22T00:00:00"/>
    <n v="19.45983851471334"/>
    <s v="Environmental Tech"/>
    <s v="Financial Services"/>
    <s v="High Net Worth"/>
    <s v="N"/>
    <s v="Yes"/>
    <n v="2"/>
    <m/>
  </r>
  <r>
    <n v="14374"/>
    <n v="50"/>
    <x v="1755"/>
    <d v="2017-11-16T00:00:00"/>
    <n v="44"/>
    <b v="1"/>
    <s v="Approved"/>
    <s v="WeareA2B"/>
    <s v="Standard"/>
    <s v="medium"/>
    <s v="small"/>
    <n v="175.89"/>
    <n v="131.91999999999999"/>
    <d v="2003-02-16T00:00:00"/>
    <n v="43.97"/>
    <s v="F"/>
    <n v="53"/>
    <d v="1981-12-30T00:00:00"/>
    <n v="38.536550843480462"/>
    <n v="0"/>
    <s v="Retail"/>
    <s v="Mass Customer"/>
    <s v="N"/>
    <s v="No"/>
    <n v="16"/>
    <m/>
  </r>
  <r>
    <n v="14790"/>
    <n v="78"/>
    <x v="1189"/>
    <d v="2017-11-16T00:00:00"/>
    <n v="44"/>
    <b v="0"/>
    <s v="Approved"/>
    <s v="Giant Bicycles"/>
    <s v="Standard"/>
    <s v="medium"/>
    <s v="large"/>
    <n v="1765.3"/>
    <n v="709.48"/>
    <d v="2015-08-02T00:00:00"/>
    <n v="1055.82"/>
    <s v="M"/>
    <n v="2"/>
    <d v="1977-06-29T00:00:00"/>
    <n v="43.043400158548955"/>
    <s v="VP Marketing"/>
    <s v="Entertainment"/>
    <s v="Mass Customer"/>
    <s v="N"/>
    <s v="Yes"/>
    <n v="9"/>
    <m/>
  </r>
  <r>
    <n v="14961"/>
    <n v="57"/>
    <x v="1756"/>
    <d v="2017-11-16T00:00:00"/>
    <n v="44"/>
    <b v="1"/>
    <s v="Approved"/>
    <s v="WeareA2B"/>
    <s v="Touring"/>
    <s v="medium"/>
    <s v="large"/>
    <n v="1890.39"/>
    <n v="260.14"/>
    <d v="2009-03-08T00:00:00"/>
    <n v="1630.25"/>
    <s v="F"/>
    <n v="6"/>
    <d v="1969-10-05T00:00:00"/>
    <n v="50.780386459918823"/>
    <s v="Recruiting Manager"/>
    <s v="Retail"/>
    <s v="Affluent Customer"/>
    <s v="N"/>
    <s v="Yes"/>
    <n v="10"/>
    <m/>
  </r>
  <r>
    <n v="15137"/>
    <n v="41"/>
    <x v="1757"/>
    <d v="2017-11-16T00:00:00"/>
    <n v="44"/>
    <b v="0"/>
    <s v="Approved"/>
    <s v="Solex"/>
    <s v="Road"/>
    <s v="medium"/>
    <s v="medium"/>
    <n v="416.98"/>
    <n v="312.74"/>
    <d v="1997-05-10T00:00:00"/>
    <n v="104.24000000000001"/>
    <s v="M"/>
    <n v="1"/>
    <d v="1970-05-26T00:00:00"/>
    <n v="50.142030295535257"/>
    <s v="Pharmacist"/>
    <s v="Health"/>
    <s v="Mass Customer"/>
    <s v="N"/>
    <s v="No"/>
    <n v="13"/>
    <m/>
  </r>
  <r>
    <n v="15397"/>
    <n v="85"/>
    <x v="1758"/>
    <d v="2017-11-16T00:00:00"/>
    <n v="44"/>
    <b v="0"/>
    <s v="Approved"/>
    <s v="WeareA2B"/>
    <s v="Standard"/>
    <s v="medium"/>
    <s v="medium"/>
    <n v="1228.07"/>
    <n v="400.91"/>
    <d v="2000-05-22T00:00:00"/>
    <n v="827.15999999999985"/>
    <s v="M"/>
    <n v="71"/>
    <d v="1985-09-08T00:00:00"/>
    <n v="34.84340015854896"/>
    <n v="0"/>
    <s v="Manufacturing"/>
    <s v="High Net Worth"/>
    <s v="N"/>
    <s v="No"/>
    <n v="9"/>
    <m/>
  </r>
  <r>
    <n v="16189"/>
    <n v="92"/>
    <x v="1759"/>
    <d v="2017-11-16T00:00:00"/>
    <n v="44"/>
    <b v="0"/>
    <s v="Approved"/>
    <s v="WeareA2B"/>
    <s v="Standard"/>
    <s v="medium"/>
    <s v="small"/>
    <n v="1415.01"/>
    <n v="1259.3599999999999"/>
    <d v="2013-06-09T00:00:00"/>
    <n v="155.65000000000009"/>
    <s v="F"/>
    <n v="99"/>
    <d v="1985-08-01T00:00:00"/>
    <n v="34.947509747590054"/>
    <s v="Actuary"/>
    <s v="Financial Services"/>
    <s v="Affluent Customer"/>
    <s v="N"/>
    <s v="Yes"/>
    <n v="9"/>
    <m/>
  </r>
  <r>
    <n v="16340"/>
    <n v="0"/>
    <x v="1015"/>
    <d v="2017-11-16T00:00:00"/>
    <n v="44"/>
    <b v="1"/>
    <s v="Approved"/>
    <s v="Norco Bicycles"/>
    <s v="Standard"/>
    <s v="low"/>
    <s v="medium"/>
    <n v="363.01"/>
    <n v="290.41000000000003"/>
    <d v="2005-05-10T00:00:00"/>
    <n v="72.599999999999966"/>
    <s v="F"/>
    <n v="96"/>
    <d v="1957-03-03T00:00:00"/>
    <n v="63.380386459918824"/>
    <s v="Registered Nurse"/>
    <s v="Health"/>
    <s v="High Net Worth"/>
    <s v="N"/>
    <s v="No"/>
    <n v="17"/>
    <m/>
  </r>
  <r>
    <n v="16592"/>
    <n v="7"/>
    <x v="1760"/>
    <d v="2017-11-16T00:00:00"/>
    <n v="44"/>
    <b v="1"/>
    <s v="Approved"/>
    <s v="Giant Bicycles"/>
    <s v="Standard"/>
    <s v="medium"/>
    <s v="small"/>
    <n v="1311.44"/>
    <n v="1167.18"/>
    <d v="1992-10-11T00:00:00"/>
    <n v="144.26"/>
    <s v="M"/>
    <n v="4"/>
    <d v="1978-05-16T00:00:00"/>
    <n v="42.163948103754436"/>
    <s v="Biostatistician II"/>
    <s v="Manufacturing"/>
    <s v="High Net Worth"/>
    <s v="N"/>
    <s v="No"/>
    <n v="7"/>
    <m/>
  </r>
  <r>
    <n v="16635"/>
    <n v="67"/>
    <x v="1761"/>
    <d v="2017-11-16T00:00:00"/>
    <n v="44"/>
    <b v="0"/>
    <s v="Approved"/>
    <s v="Norco Bicycles"/>
    <s v="Road"/>
    <s v="medium"/>
    <s v="medium"/>
    <n v="544.04999999999995"/>
    <n v="376.84"/>
    <d v="2006-05-22T00:00:00"/>
    <n v="167.20999999999998"/>
    <s v="M"/>
    <n v="36"/>
    <d v="1965-02-03T00:00:00"/>
    <n v="55.451619336631147"/>
    <s v="Health Coach III"/>
    <s v="Health"/>
    <s v="Affluent Customer"/>
    <s v="N"/>
    <s v="Yes"/>
    <n v="9"/>
    <m/>
  </r>
  <r>
    <n v="17075"/>
    <n v="0"/>
    <x v="735"/>
    <d v="2017-11-16T00:00:00"/>
    <n v="44"/>
    <b v="0"/>
    <s v="Approved"/>
    <s v="Norco Bicycles"/>
    <s v="Standard"/>
    <s v="medium"/>
    <s v="medium"/>
    <n v="360.4"/>
    <n v="270.3"/>
    <d v="2016-12-06T00:00:00"/>
    <n v="90.099999999999966"/>
    <s v="M"/>
    <n v="13"/>
    <d v="1956-09-25T00:00:00"/>
    <n v="63.816002898274988"/>
    <s v="Administrative Officer"/>
    <s v="Property"/>
    <s v="High Net Worth"/>
    <s v="N"/>
    <s v="No"/>
    <n v="17"/>
    <m/>
  </r>
  <r>
    <n v="17390"/>
    <n v="85"/>
    <x v="777"/>
    <d v="2017-11-16T00:00:00"/>
    <n v="44"/>
    <b v="1"/>
    <s v="Approved"/>
    <s v="WeareA2B"/>
    <s v="Standard"/>
    <s v="medium"/>
    <s v="medium"/>
    <n v="752.64"/>
    <n v="205.36"/>
    <d v="1999-06-23T00:00:00"/>
    <n v="547.28"/>
    <s v="F"/>
    <n v="71"/>
    <d v="1998-03-08T00:00:00"/>
    <n v="22.339290569507863"/>
    <s v="General Manager"/>
    <s v="n/a"/>
    <s v="Mass Customer"/>
    <s v="N"/>
    <s v="Yes"/>
    <n v="2"/>
    <m/>
  </r>
  <r>
    <n v="17705"/>
    <n v="10"/>
    <x v="1762"/>
    <d v="2017-11-16T00:00:00"/>
    <n v="44"/>
    <b v="1"/>
    <s v="Approved"/>
    <s v="WeareA2B"/>
    <s v="Touring"/>
    <s v="medium"/>
    <s v="medium"/>
    <n v="1466.68"/>
    <n v="363.25"/>
    <d v="2016-07-09T00:00:00"/>
    <n v="1103.43"/>
    <s v="M"/>
    <n v="48"/>
    <d v="1974-04-12T00:00:00"/>
    <n v="46.259838514713344"/>
    <s v="Recruiter"/>
    <s v="n/a"/>
    <s v="Mass Customer"/>
    <s v="N"/>
    <s v="Yes"/>
    <n v="17"/>
    <m/>
  </r>
  <r>
    <n v="18535"/>
    <n v="0"/>
    <x v="1763"/>
    <d v="2017-11-16T00:00:00"/>
    <n v="44"/>
    <b v="1"/>
    <s v="Approved"/>
    <s v="Norco Bicycles"/>
    <s v="Road"/>
    <s v="medium"/>
    <s v="medium"/>
    <n v="543.39"/>
    <n v="407.54"/>
    <d v="2016-11-22T00:00:00"/>
    <n v="135.84999999999997"/>
    <s v="F"/>
    <n v="43"/>
    <d v="1970-04-12T00:00:00"/>
    <n v="50.262578240740737"/>
    <s v="Clinical Specialist"/>
    <s v="Health"/>
    <s v="High Net Worth"/>
    <s v="N"/>
    <s v="No"/>
    <n v="10"/>
    <m/>
  </r>
  <r>
    <n v="19428"/>
    <n v="18"/>
    <x v="1764"/>
    <d v="2017-11-16T00:00:00"/>
    <n v="44"/>
    <b v="0"/>
    <s v="Approved"/>
    <s v="Solex"/>
    <s v="Standard"/>
    <s v="medium"/>
    <s v="medium"/>
    <n v="575.27"/>
    <n v="431.45"/>
    <d v="2013-03-12T00:00:00"/>
    <n v="143.82"/>
    <s v="F"/>
    <n v="54"/>
    <d v="1966-07-10T00:00:00"/>
    <n v="54.021482350329777"/>
    <s v="Chemical Engineer"/>
    <s v="Manufacturing"/>
    <s v="Mass Customer"/>
    <s v="N"/>
    <s v="No"/>
    <n v="12"/>
    <m/>
  </r>
  <r>
    <n v="19674"/>
    <n v="86"/>
    <x v="964"/>
    <d v="2017-11-16T00:00:00"/>
    <n v="44"/>
    <b v="0"/>
    <s v="Approved"/>
    <s v="Norco Bicycles"/>
    <s v="Road"/>
    <s v="high"/>
    <s v="large"/>
    <n v="774.53"/>
    <n v="464.72"/>
    <d v="2003-03-18T00:00:00"/>
    <n v="309.80999999999995"/>
    <s v="F"/>
    <n v="62"/>
    <d v="1994-03-19T00:00:00"/>
    <n v="26.311893309233888"/>
    <s v="Payment Adjustment Coordinator"/>
    <s v="Manufacturing"/>
    <s v="High Net Worth"/>
    <s v="N"/>
    <s v="Yes"/>
    <n v="3"/>
    <m/>
  </r>
  <r>
    <n v="19786"/>
    <n v="92"/>
    <x v="1765"/>
    <d v="2017-11-16T00:00:00"/>
    <n v="44"/>
    <b v="1"/>
    <s v="Approved"/>
    <s v="WeareA2B"/>
    <s v="Standard"/>
    <s v="medium"/>
    <s v="small"/>
    <n v="1415.01"/>
    <n v="1259.3599999999999"/>
    <d v="2003-01-05T00:00:00"/>
    <n v="155.65000000000009"/>
    <s v="F"/>
    <n v="77"/>
    <d v="1979-12-19T00:00:00"/>
    <n v="40.569427555809234"/>
    <s v="Help Desk Technician"/>
    <s v="Manufacturing"/>
    <s v="Mass Customer"/>
    <s v="N"/>
    <s v="No"/>
    <n v="7"/>
    <m/>
  </r>
  <r>
    <n v="19827"/>
    <n v="37"/>
    <x v="35"/>
    <d v="2017-11-16T00:00:00"/>
    <n v="44"/>
    <b v="1"/>
    <s v="Approved"/>
    <s v="OHM Cycles"/>
    <s v="Standard"/>
    <s v="low"/>
    <s v="medium"/>
    <n v="1793.43"/>
    <n v="248.82"/>
    <d v="2006-02-02T00:00:00"/>
    <n v="1544.6100000000001"/>
    <s v="F"/>
    <n v="50"/>
    <d v="1986-07-15T00:00:00"/>
    <n v="33.994085090055805"/>
    <s v="Systems Administrator I"/>
    <s v="Retail"/>
    <s v="Affluent Customer"/>
    <s v="N"/>
    <s v="Yes"/>
    <n v="3"/>
    <m/>
  </r>
  <r>
    <n v="19863"/>
    <n v="7"/>
    <x v="1766"/>
    <d v="2017-11-16T00:00:00"/>
    <n v="44"/>
    <b v="1"/>
    <s v="Approved"/>
    <s v="Trek Bicycles"/>
    <s v="Road"/>
    <s v="low"/>
    <s v="medium"/>
    <n v="980.37"/>
    <n v="234.43"/>
    <d v="2015-08-02T00:00:00"/>
    <n v="745.94"/>
    <s v="F"/>
    <n v="68"/>
    <d v="1968-01-20T00:00:00"/>
    <n v="52.489975501014712"/>
    <s v="General Manager"/>
    <s v="Property"/>
    <s v="Mass Customer"/>
    <s v="N"/>
    <s v="Yes"/>
    <n v="9"/>
    <m/>
  </r>
  <r>
    <n v="330"/>
    <n v="1"/>
    <x v="1767"/>
    <d v="2017-11-15T00:00:00"/>
    <n v="45"/>
    <b v="0"/>
    <s v="Approved"/>
    <s v="Giant Bicycles"/>
    <s v="Standard"/>
    <s v="medium"/>
    <s v="medium"/>
    <n v="1403.5"/>
    <n v="954.82"/>
    <d v="2012-09-15T00:00:00"/>
    <n v="448.67999999999995"/>
    <s v="F"/>
    <n v="32"/>
    <d v="1967-02-24T00:00:00"/>
    <n v="53.39408509005581"/>
    <s v="Staff Scientist"/>
    <s v="Manufacturing"/>
    <s v="Mass Customer"/>
    <s v="N"/>
    <s v="Yes"/>
    <n v="8"/>
    <m/>
  </r>
  <r>
    <n v="917"/>
    <n v="53"/>
    <x v="70"/>
    <d v="2017-11-15T00:00:00"/>
    <n v="45"/>
    <b v="1"/>
    <s v="Approved"/>
    <s v="OHM Cycles"/>
    <s v="Standard"/>
    <s v="medium"/>
    <s v="medium"/>
    <n v="795.34"/>
    <n v="101.58"/>
    <d v="1997-02-09T00:00:00"/>
    <n v="693.76"/>
    <s v="M"/>
    <n v="2"/>
    <d v="1967-12-03T00:00:00"/>
    <n v="52.621482350329778"/>
    <s v="Compensation Analyst"/>
    <s v="Financial Services"/>
    <s v="Affluent Customer"/>
    <s v="N"/>
    <s v="No"/>
    <n v="17"/>
    <m/>
  </r>
  <r>
    <n v="2035"/>
    <n v="56"/>
    <x v="319"/>
    <d v="2017-11-15T00:00:00"/>
    <n v="45"/>
    <b v="1"/>
    <s v="Approved"/>
    <s v="OHM Cycles"/>
    <s v="Standard"/>
    <s v="medium"/>
    <s v="medium"/>
    <n v="183.86"/>
    <n v="137.9"/>
    <d v="1997-10-04T00:00:00"/>
    <n v="45.960000000000008"/>
    <s v="F"/>
    <n v="41"/>
    <d v="1978-04-23T00:00:00"/>
    <n v="42.226961802384572"/>
    <n v="0"/>
    <s v="Manufacturing"/>
    <s v="Mass Customer"/>
    <s v="N"/>
    <s v="No"/>
    <n v="17"/>
    <m/>
  </r>
  <r>
    <n v="2312"/>
    <n v="0"/>
    <x v="1768"/>
    <d v="2017-11-15T00:00:00"/>
    <n v="45"/>
    <b v="1"/>
    <s v="Approved"/>
    <s v="Norco Bicycles"/>
    <s v="Road"/>
    <s v="medium"/>
    <s v="medium"/>
    <n v="543.39"/>
    <n v="407.54"/>
    <d v="2016-11-22T00:00:00"/>
    <n v="135.84999999999997"/>
    <s v="M"/>
    <n v="80"/>
    <d v="1996-10-08T00:00:00"/>
    <n v="23.752989199644848"/>
    <s v="Database Administrator IV"/>
    <s v="Manufacturing"/>
    <s v="High Net Worth"/>
    <s v="N"/>
    <s v="No"/>
    <n v="1"/>
    <m/>
  </r>
  <r>
    <n v="2319"/>
    <n v="35"/>
    <x v="1174"/>
    <d v="2017-11-15T00:00:00"/>
    <n v="45"/>
    <b v="1"/>
    <s v="Approved"/>
    <s v="Trek Bicycles"/>
    <s v="Standard"/>
    <s v="low"/>
    <s v="medium"/>
    <n v="1057.51"/>
    <n v="154.4"/>
    <d v="2011-03-16T00:00:00"/>
    <n v="903.11"/>
    <s v="F"/>
    <n v="65"/>
    <d v="1974-09-25T00:00:00"/>
    <n v="45.805043994165395"/>
    <s v="Computer Systems Analyst IV"/>
    <s v="Manufacturing"/>
    <s v="Mass Customer"/>
    <s v="N"/>
    <s v="Yes"/>
    <n v="16"/>
    <m/>
  </r>
  <r>
    <n v="2408"/>
    <n v="65"/>
    <x v="705"/>
    <d v="2017-11-15T00:00:00"/>
    <n v="45"/>
    <b v="0"/>
    <s v="Approved"/>
    <s v="WeareA2B"/>
    <s v="Standard"/>
    <s v="medium"/>
    <s v="medium"/>
    <n v="1807.45"/>
    <n v="778.69"/>
    <d v="2015-05-21T00:00:00"/>
    <n v="1028.76"/>
    <s v="F"/>
    <n v="72"/>
    <d v="1954-09-23T00:00:00"/>
    <n v="65.824222076357174"/>
    <s v="Software Engineer I"/>
    <s v="n/a"/>
    <s v="Mass Customer"/>
    <s v="N"/>
    <s v="No"/>
    <n v="10"/>
    <m/>
  </r>
  <r>
    <n v="2983"/>
    <n v="10"/>
    <x v="1227"/>
    <d v="2017-11-15T00:00:00"/>
    <n v="45"/>
    <b v="0"/>
    <s v="Approved"/>
    <s v="WeareA2B"/>
    <s v="Touring"/>
    <s v="medium"/>
    <s v="medium"/>
    <n v="1466.68"/>
    <n v="363.25"/>
    <d v="2014-03-03T00:00:00"/>
    <n v="1103.43"/>
    <s v="M"/>
    <n v="72"/>
    <d v="1969-09-15T00:00:00"/>
    <n v="50.835180980466767"/>
    <s v="Librarian"/>
    <s v="Entertainment"/>
    <s v="Mass Customer"/>
    <s v="N"/>
    <s v="No"/>
    <n v="10"/>
    <m/>
  </r>
  <r>
    <n v="3571"/>
    <n v="97"/>
    <x v="1769"/>
    <d v="2017-11-15T00:00:00"/>
    <n v="45"/>
    <b v="1"/>
    <s v="Approved"/>
    <s v="Solex"/>
    <s v="Standard"/>
    <s v="medium"/>
    <s v="large"/>
    <n v="202.62"/>
    <n v="151.96"/>
    <d v="2016-03-29T00:00:00"/>
    <n v="50.66"/>
    <s v="F"/>
    <n v="79"/>
    <d v="1986-10-12T00:00:00"/>
    <n v="33.750249473617451"/>
    <s v="Food Chemist"/>
    <s v="Health"/>
    <s v="Affluent Customer"/>
    <s v="N"/>
    <s v="No"/>
    <n v="20"/>
    <m/>
  </r>
  <r>
    <n v="3593"/>
    <n v="10"/>
    <x v="620"/>
    <d v="2017-11-15T00:00:00"/>
    <n v="45"/>
    <b v="0"/>
    <s v="Approved"/>
    <s v="WeareA2B"/>
    <s v="Touring"/>
    <s v="medium"/>
    <s v="medium"/>
    <n v="1466.68"/>
    <n v="363.25"/>
    <d v="2016-07-09T00:00:00"/>
    <n v="1103.43"/>
    <s v="M"/>
    <n v="49"/>
    <d v="1999-02-05T00:00:00"/>
    <n v="21.424222076357179"/>
    <s v="Assistant Professor"/>
    <s v="Manufacturing"/>
    <s v="Affluent Customer"/>
    <s v="N"/>
    <s v="Yes"/>
    <n v="2"/>
    <m/>
  </r>
  <r>
    <n v="3984"/>
    <n v="14"/>
    <x v="578"/>
    <d v="2017-11-15T00:00:00"/>
    <n v="45"/>
    <b v="1"/>
    <s v="Approved"/>
    <s v="Trek Bicycles"/>
    <s v="Standard"/>
    <s v="medium"/>
    <s v="small"/>
    <n v="1386.84"/>
    <n v="1234.29"/>
    <d v="2003-08-05T00:00:00"/>
    <n v="152.54999999999995"/>
    <s v="F"/>
    <n v="46"/>
    <d v="1977-12-16T00:00:00"/>
    <n v="42.577646733891427"/>
    <s v="Business Systems Development Analyst"/>
    <s v="Telecommunications"/>
    <s v="Mass Customer"/>
    <s v="N"/>
    <s v="No"/>
    <n v="10"/>
    <m/>
  </r>
  <r>
    <n v="5224"/>
    <n v="20"/>
    <x v="1342"/>
    <d v="2017-11-15T00:00:00"/>
    <n v="45"/>
    <b v="1"/>
    <s v="Approved"/>
    <s v="Trek Bicycles"/>
    <s v="Standard"/>
    <s v="medium"/>
    <s v="small"/>
    <n v="1775.81"/>
    <n v="1580.47"/>
    <d v="1993-07-15T00:00:00"/>
    <n v="195.33999999999992"/>
    <s v="M"/>
    <n v="32"/>
    <d v="1973-07-11T00:00:00"/>
    <n v="47.013263172247591"/>
    <s v="Research Nurse"/>
    <s v="Health"/>
    <s v="Mass Customer"/>
    <s v="N"/>
    <s v="Yes"/>
    <n v="10"/>
    <m/>
  </r>
  <r>
    <n v="5574"/>
    <n v="92"/>
    <x v="1189"/>
    <d v="2017-11-15T00:00:00"/>
    <n v="45"/>
    <b v="1"/>
    <s v="Approved"/>
    <s v="WeareA2B"/>
    <s v="Standard"/>
    <s v="medium"/>
    <s v="small"/>
    <n v="1415.01"/>
    <n v="1259.3599999999999"/>
    <d v="2002-10-10T00:00:00"/>
    <n v="155.65000000000009"/>
    <s v="M"/>
    <n v="2"/>
    <d v="1977-06-29T00:00:00"/>
    <n v="43.043400158548955"/>
    <s v="VP Marketing"/>
    <s v="Entertainment"/>
    <s v="Mass Customer"/>
    <s v="N"/>
    <s v="Yes"/>
    <n v="9"/>
    <m/>
  </r>
  <r>
    <n v="6229"/>
    <n v="38"/>
    <x v="1127"/>
    <d v="2017-11-15T00:00:00"/>
    <n v="45"/>
    <b v="0"/>
    <s v="Approved"/>
    <s v="Solex"/>
    <s v="Standard"/>
    <s v="medium"/>
    <s v="medium"/>
    <n v="1577.53"/>
    <n v="826.51"/>
    <d v="1993-04-12T00:00:00"/>
    <n v="751.02"/>
    <s v="M"/>
    <n v="25"/>
    <d v="1986-11-21T00:00:00"/>
    <n v="33.640660432521564"/>
    <s v="Structural Analysis Engineer"/>
    <s v="n/a"/>
    <s v="Affluent Customer"/>
    <s v="N"/>
    <s v="Yes"/>
    <n v="20"/>
    <m/>
  </r>
  <r>
    <n v="6434"/>
    <n v="58"/>
    <x v="472"/>
    <d v="2017-11-15T00:00:00"/>
    <n v="45"/>
    <b v="1"/>
    <s v="Approved"/>
    <s v="OHM Cycles"/>
    <s v="Standard"/>
    <s v="medium"/>
    <s v="medium"/>
    <n v="912.52"/>
    <n v="141.4"/>
    <d v="2015-10-18T00:00:00"/>
    <n v="771.12"/>
    <s v="F"/>
    <n v="93"/>
    <d v="1975-07-24T00:00:00"/>
    <n v="44.977646733891426"/>
    <s v="Chemical Engineer"/>
    <s v="Manufacturing"/>
    <s v="Mass Customer"/>
    <s v="N"/>
    <s v="Yes"/>
    <n v="17"/>
    <m/>
  </r>
  <r>
    <n v="6530"/>
    <n v="35"/>
    <x v="1359"/>
    <d v="2017-11-15T00:00:00"/>
    <n v="45"/>
    <b v="0"/>
    <s v="Approved"/>
    <s v="Giant Bicycles"/>
    <s v="Standard"/>
    <s v="medium"/>
    <s v="medium"/>
    <n v="1403.5"/>
    <n v="954.82"/>
    <d v="2016-11-14T00:00:00"/>
    <n v="448.67999999999995"/>
    <s v="M"/>
    <n v="13"/>
    <d v="1978-01-13T00:00:00"/>
    <n v="42.500934405124298"/>
    <s v="Nurse Practicioner"/>
    <s v="Financial Services"/>
    <s v="High Net Worth"/>
    <s v="N"/>
    <s v="No"/>
    <n v="9"/>
    <m/>
  </r>
  <r>
    <n v="6996"/>
    <n v="0"/>
    <x v="380"/>
    <d v="2017-11-15T00:00:00"/>
    <n v="45"/>
    <b v="0"/>
    <s v="Approved"/>
    <s v="Norco Bicycles"/>
    <s v="Standard"/>
    <s v="medium"/>
    <s v="medium"/>
    <n v="360.4"/>
    <n v="270.3"/>
    <d v="2016-12-06T00:00:00"/>
    <n v="90.099999999999966"/>
    <s v="F"/>
    <n v="7"/>
    <d v="1969-06-21T00:00:00"/>
    <n v="51.070797418822927"/>
    <s v="Assistant Media Planner"/>
    <s v="Entertainment"/>
    <s v="High Net Worth"/>
    <s v="N"/>
    <s v="No"/>
    <n v="8"/>
    <m/>
  </r>
  <r>
    <n v="7103"/>
    <n v="33"/>
    <x v="1770"/>
    <d v="2017-11-15T00:00:00"/>
    <n v="45"/>
    <b v="0"/>
    <s v="Approved"/>
    <s v="Giant Bicycles"/>
    <s v="Standard"/>
    <s v="medium"/>
    <s v="small"/>
    <n v="1311.44"/>
    <n v="1167.18"/>
    <d v="1992-10-11T00:00:00"/>
    <n v="144.26"/>
    <s v="M"/>
    <n v="59"/>
    <d v="1983-01-02T00:00:00"/>
    <n v="37.528331665398277"/>
    <s v="Engineer I"/>
    <s v="Manufacturing"/>
    <s v="Mass Customer"/>
    <s v="N"/>
    <s v="No"/>
    <n v="15"/>
    <m/>
  </r>
  <r>
    <n v="7123"/>
    <n v="54"/>
    <x v="1268"/>
    <d v="2017-11-15T00:00:00"/>
    <n v="45"/>
    <b v="1"/>
    <s v="Approved"/>
    <s v="WeareA2B"/>
    <s v="Standard"/>
    <s v="medium"/>
    <s v="medium"/>
    <n v="1292.8399999999999"/>
    <n v="13.44"/>
    <d v="2009-04-12T00:00:00"/>
    <n v="1279.3999999999999"/>
    <s v="M"/>
    <n v="90"/>
    <d v="1987-09-15T00:00:00"/>
    <n v="32.824222076357174"/>
    <s v="Operator"/>
    <s v="IT"/>
    <s v="Affluent Customer"/>
    <s v="N"/>
    <s v="No"/>
    <n v="12"/>
    <m/>
  </r>
  <r>
    <n v="7157"/>
    <n v="45"/>
    <x v="1574"/>
    <d v="2017-11-15T00:00:00"/>
    <n v="45"/>
    <b v="1"/>
    <s v="Approved"/>
    <s v="Solex"/>
    <s v="Standard"/>
    <s v="medium"/>
    <s v="medium"/>
    <n v="441.49"/>
    <n v="84.99"/>
    <d v="2014-07-28T00:00:00"/>
    <n v="356.5"/>
    <s v="F"/>
    <n v="80"/>
    <d v="1994-08-20T00:00:00"/>
    <n v="25.88997550101471"/>
    <s v="Automation Specialist I"/>
    <s v="Manufacturing"/>
    <s v="Affluent Customer"/>
    <s v="N"/>
    <s v="Yes"/>
    <n v="7"/>
    <m/>
  </r>
  <r>
    <n v="2482"/>
    <n v="63"/>
    <x v="64"/>
    <d v="2017-04-30T00:00:00"/>
    <m/>
    <b v="1"/>
    <s v="Cancelled"/>
    <s v="Solex"/>
    <s v="Standard"/>
    <s v="medium"/>
    <s v="medium"/>
    <n v="1483.2"/>
    <n v="99.59"/>
    <n v="36146"/>
    <m/>
    <m/>
    <m/>
    <m/>
    <m/>
    <m/>
    <m/>
    <m/>
    <m/>
    <m/>
    <m/>
    <m/>
  </r>
  <r>
    <n v="7856"/>
    <n v="53"/>
    <x v="1771"/>
    <d v="2017-11-15T00:00:00"/>
    <n v="45"/>
    <b v="0"/>
    <s v="Approved"/>
    <s v="OHM Cycles"/>
    <s v="Standard"/>
    <s v="medium"/>
    <s v="medium"/>
    <n v="795.34"/>
    <n v="101.58"/>
    <d v="1997-02-09T00:00:00"/>
    <n v="693.76"/>
    <s v="M"/>
    <n v="7"/>
    <d v="1980-10-01T00:00:00"/>
    <n v="39.783126185946216"/>
    <s v="Developer IV"/>
    <s v="n/a"/>
    <s v="Mass Customer"/>
    <s v="N"/>
    <s v="No"/>
    <n v="21"/>
    <m/>
  </r>
  <r>
    <n v="8021"/>
    <n v="48"/>
    <x v="1772"/>
    <d v="2017-11-15T00:00:00"/>
    <n v="45"/>
    <b v="0"/>
    <s v="Approved"/>
    <s v="WeareA2B"/>
    <s v="Standard"/>
    <s v="medium"/>
    <s v="medium"/>
    <n v="1762.96"/>
    <n v="950.52"/>
    <d v="2012-04-10T00:00:00"/>
    <n v="812.44"/>
    <s v="M"/>
    <n v="49"/>
    <d v="1972-06-05T00:00:00"/>
    <n v="48.111893309233892"/>
    <s v="Developer II"/>
    <s v="Financial Services"/>
    <s v="Affluent Customer"/>
    <s v="N"/>
    <s v="Yes"/>
    <n v="19"/>
    <m/>
  </r>
  <r>
    <n v="8459"/>
    <n v="67"/>
    <x v="1773"/>
    <d v="2017-11-15T00:00:00"/>
    <n v="45"/>
    <b v="1"/>
    <s v="Approved"/>
    <s v="Norco Bicycles"/>
    <s v="Road"/>
    <s v="medium"/>
    <s v="medium"/>
    <n v="544.04999999999995"/>
    <n v="376.84"/>
    <d v="2016-12-06T00:00:00"/>
    <n v="167.20999999999998"/>
    <s v="M"/>
    <n v="48"/>
    <d v="1995-08-05T00:00:00"/>
    <n v="24.931071391425672"/>
    <s v="Design Engineer"/>
    <s v="Financial Services"/>
    <s v="Mass Customer"/>
    <s v="N"/>
    <s v="Yes"/>
    <n v="3"/>
    <m/>
  </r>
  <r>
    <n v="8495"/>
    <n v="53"/>
    <x v="408"/>
    <d v="2017-11-15T00:00:00"/>
    <n v="45"/>
    <b v="1"/>
    <s v="Approved"/>
    <s v="Giant Bicycles"/>
    <s v="Standard"/>
    <s v="high"/>
    <s v="medium"/>
    <n v="1274.93"/>
    <n v="764.96"/>
    <d v="2007-08-04T00:00:00"/>
    <n v="509.97"/>
    <s v="F"/>
    <n v="82"/>
    <d v="1969-12-13T00:00:00"/>
    <n v="50.591345364028413"/>
    <s v="Dental Hygienist"/>
    <s v="Health"/>
    <s v="High Net Worth"/>
    <s v="N"/>
    <s v="No"/>
    <n v="16"/>
    <m/>
  </r>
  <r>
    <n v="8596"/>
    <n v="86"/>
    <x v="697"/>
    <d v="2017-11-15T00:00:00"/>
    <n v="45"/>
    <b v="1"/>
    <s v="Approved"/>
    <s v="OHM Cycles"/>
    <s v="Standard"/>
    <s v="medium"/>
    <s v="medium"/>
    <n v="235.63"/>
    <n v="125.07"/>
    <d v="2004-08-07T00:00:00"/>
    <n v="110.56"/>
    <s v="M"/>
    <n v="12"/>
    <d v="1977-11-16T00:00:00"/>
    <n v="42.659838514713343"/>
    <s v="Mechanical Systems Engineer"/>
    <s v="Manufacturing"/>
    <s v="Mass Customer"/>
    <s v="N"/>
    <s v="No"/>
    <n v="20"/>
    <m/>
  </r>
  <r>
    <n v="8973"/>
    <n v="84"/>
    <x v="705"/>
    <d v="2017-11-15T00:00:00"/>
    <n v="45"/>
    <b v="0"/>
    <s v="Approved"/>
    <s v="Trek Bicycles"/>
    <s v="Road"/>
    <s v="medium"/>
    <s v="medium"/>
    <n v="290.62"/>
    <n v="215.14"/>
    <d v="2004-12-18T00:00:00"/>
    <n v="75.480000000000018"/>
    <s v="F"/>
    <n v="72"/>
    <d v="1954-09-23T00:00:00"/>
    <n v="65.824222076357174"/>
    <s v="Software Engineer I"/>
    <s v="n/a"/>
    <s v="Mass Customer"/>
    <s v="N"/>
    <s v="No"/>
    <n v="10"/>
    <m/>
  </r>
  <r>
    <n v="8976"/>
    <n v="60"/>
    <x v="1774"/>
    <d v="2017-11-15T00:00:00"/>
    <n v="45"/>
    <b v="1"/>
    <s v="Approved"/>
    <s v="Giant Bicycles"/>
    <s v="Standard"/>
    <s v="high"/>
    <s v="small"/>
    <n v="1977.36"/>
    <n v="1759.85"/>
    <d v="2011-08-24T00:00:00"/>
    <n v="217.51"/>
    <s v="M"/>
    <n v="40"/>
    <d v="1959-04-18T00:00:00"/>
    <n v="61.254359062658544"/>
    <s v="Assistant Media Planner"/>
    <s v="Entertainment"/>
    <s v="Mass Customer"/>
    <s v="N"/>
    <s v="No"/>
    <n v="17"/>
    <m/>
  </r>
  <r>
    <n v="9733"/>
    <n v="35"/>
    <x v="1775"/>
    <d v="2017-11-15T00:00:00"/>
    <n v="45"/>
    <b v="0"/>
    <s v="Approved"/>
    <s v="Trek Bicycles"/>
    <s v="Standard"/>
    <s v="low"/>
    <s v="medium"/>
    <n v="1057.51"/>
    <n v="154.4"/>
    <d v="1994-07-12T00:00:00"/>
    <n v="903.11"/>
    <s v="M"/>
    <n v="41"/>
    <d v="1977-05-04T00:00:00"/>
    <n v="43.196824816083208"/>
    <s v="Paralegal"/>
    <s v="Financial Services"/>
    <s v="Affluent Customer"/>
    <s v="N"/>
    <s v="No"/>
    <n v="22"/>
    <m/>
  </r>
  <r>
    <n v="9899"/>
    <n v="35"/>
    <x v="1079"/>
    <d v="2017-11-15T00:00:00"/>
    <n v="45"/>
    <b v="1"/>
    <s v="Approved"/>
    <s v="Trek Bicycles"/>
    <s v="Standard"/>
    <s v="low"/>
    <s v="medium"/>
    <n v="1057.51"/>
    <n v="154.4"/>
    <d v="2006-02-02T00:00:00"/>
    <n v="903.11"/>
    <s v="F"/>
    <n v="86"/>
    <d v="1981-09-02T00:00:00"/>
    <n v="38.862578240740739"/>
    <s v="Paralegal"/>
    <s v="Financial Services"/>
    <s v="Affluent Customer"/>
    <s v="N"/>
    <s v="Yes"/>
    <n v="5"/>
    <m/>
  </r>
  <r>
    <n v="10297"/>
    <n v="43"/>
    <x v="778"/>
    <d v="2017-11-15T00:00:00"/>
    <n v="45"/>
    <b v="0"/>
    <s v="Approved"/>
    <s v="Solex"/>
    <s v="Standard"/>
    <s v="medium"/>
    <s v="medium"/>
    <n v="1151.96"/>
    <n v="649.49"/>
    <d v="1993-04-12T00:00:00"/>
    <n v="502.47"/>
    <s v="F"/>
    <n v="99"/>
    <d v="1995-08-10T00:00:00"/>
    <n v="24.917372761288686"/>
    <s v="Registered Nurse"/>
    <s v="Health"/>
    <s v="Affluent Customer"/>
    <s v="N"/>
    <s v="Yes"/>
    <n v="19"/>
    <m/>
  </r>
  <r>
    <n v="10799"/>
    <n v="87"/>
    <x v="1467"/>
    <d v="2017-11-15T00:00:00"/>
    <n v="45"/>
    <b v="0"/>
    <s v="Approved"/>
    <s v="Giant Bicycles"/>
    <s v="Standard"/>
    <s v="high"/>
    <s v="medium"/>
    <n v="1179"/>
    <n v="707.4"/>
    <d v="1999-07-26T00:00:00"/>
    <n v="471.6"/>
    <s v="M"/>
    <n v="61"/>
    <d v="1957-12-10T00:00:00"/>
    <n v="62.607783720192792"/>
    <s v="Quality Control Specialist"/>
    <s v="n/a"/>
    <s v="Affluent Customer"/>
    <s v="N"/>
    <s v="Yes"/>
    <n v="12"/>
    <m/>
  </r>
  <r>
    <n v="10901"/>
    <n v="64"/>
    <x v="1107"/>
    <d v="2017-11-15T00:00:00"/>
    <n v="45"/>
    <b v="0"/>
    <s v="Approved"/>
    <s v="Trek Bicycles"/>
    <s v="Standard"/>
    <s v="medium"/>
    <s v="large"/>
    <n v="1469.44"/>
    <n v="596.54999999999995"/>
    <d v="2003-09-09T00:00:00"/>
    <n v="872.8900000000001"/>
    <s v="M"/>
    <n v="19"/>
    <d v="1992-04-11T00:00:00"/>
    <n v="28.248879610603751"/>
    <s v="Recruiting Manager"/>
    <s v="Retail"/>
    <s v="Affluent Customer"/>
    <s v="N"/>
    <s v="Yes"/>
    <n v="10"/>
    <m/>
  </r>
  <r>
    <n v="10947"/>
    <n v="19"/>
    <x v="991"/>
    <d v="2017-11-15T00:00:00"/>
    <n v="45"/>
    <b v="0"/>
    <s v="Approved"/>
    <s v="OHM Cycles"/>
    <s v="Road"/>
    <s v="high"/>
    <s v="large"/>
    <n v="12.01"/>
    <n v="7.21"/>
    <d v="2009-03-08T00:00:00"/>
    <n v="4.8"/>
    <s v="F"/>
    <n v="46"/>
    <d v="1971-06-22T00:00:00"/>
    <n v="49.068057692795534"/>
    <s v="Chemical Engineer"/>
    <s v="Manufacturing"/>
    <s v="Affluent Customer"/>
    <s v="N"/>
    <s v="No"/>
    <n v="5"/>
    <m/>
  </r>
  <r>
    <n v="10988"/>
    <n v="10"/>
    <x v="389"/>
    <d v="2017-11-15T00:00:00"/>
    <n v="45"/>
    <b v="1"/>
    <s v="Approved"/>
    <s v="WeareA2B"/>
    <s v="Touring"/>
    <s v="medium"/>
    <s v="medium"/>
    <n v="1466.68"/>
    <n v="363.25"/>
    <d v="2016-07-09T00:00:00"/>
    <n v="1103.43"/>
    <s v="M"/>
    <n v="7"/>
    <d v="1957-02-04T00:00:00"/>
    <n v="63.454359062658547"/>
    <s v="Physical Therapy Assistant"/>
    <s v="Property"/>
    <s v="Affluent Customer"/>
    <s v="N"/>
    <s v="Yes"/>
    <n v="19"/>
    <m/>
  </r>
  <r>
    <n v="11146"/>
    <n v="92"/>
    <x v="593"/>
    <d v="2017-11-15T00:00:00"/>
    <n v="45"/>
    <b v="1"/>
    <s v="Approved"/>
    <s v="WeareA2B"/>
    <s v="Touring"/>
    <s v="medium"/>
    <s v="large"/>
    <n v="1890.39"/>
    <n v="260.14"/>
    <d v="2012-05-18T00:00:00"/>
    <n v="1630.25"/>
    <s v="M"/>
    <n v="65"/>
    <d v="1973-06-13T00:00:00"/>
    <n v="47.089975501014713"/>
    <s v="Paralegal"/>
    <s v="Financial Services"/>
    <s v="High Net Worth"/>
    <s v="N"/>
    <s v="Yes"/>
    <n v="17"/>
    <m/>
  </r>
  <r>
    <n v="11198"/>
    <n v="99"/>
    <x v="884"/>
    <d v="2017-11-15T00:00:00"/>
    <n v="45"/>
    <b v="0"/>
    <s v="Approved"/>
    <s v="OHM Cycles"/>
    <s v="Standard"/>
    <s v="medium"/>
    <s v="medium"/>
    <n v="1227.3399999999999"/>
    <n v="770.89"/>
    <d v="1994-08-10T00:00:00"/>
    <n v="456.44999999999993"/>
    <s v="M"/>
    <n v="80"/>
    <d v="1976-01-08T00:00:00"/>
    <n v="44.517372761288684"/>
    <s v="Senior Editor"/>
    <s v="n/a"/>
    <s v="Affluent Customer"/>
    <s v="N"/>
    <s v="No"/>
    <n v="5"/>
    <m/>
  </r>
  <r>
    <n v="11671"/>
    <n v="20"/>
    <x v="1776"/>
    <d v="2017-11-15T00:00:00"/>
    <n v="45"/>
    <b v="0"/>
    <s v="Approved"/>
    <s v="Trek Bicycles"/>
    <s v="Standard"/>
    <s v="medium"/>
    <s v="small"/>
    <n v="1775.81"/>
    <n v="1580.47"/>
    <d v="2014-03-03T00:00:00"/>
    <n v="195.33999999999992"/>
    <s v="F"/>
    <n v="9"/>
    <d v="1981-07-31T00:00:00"/>
    <n v="38.952989199644847"/>
    <s v="Human Resources Manager"/>
    <s v="Financial Services"/>
    <s v="Mass Customer"/>
    <s v="N"/>
    <s v="No"/>
    <n v="8"/>
    <m/>
  </r>
  <r>
    <n v="11749"/>
    <n v="98"/>
    <x v="1777"/>
    <d v="2017-11-15T00:00:00"/>
    <n v="45"/>
    <b v="0"/>
    <s v="Approved"/>
    <s v="Trek Bicycles"/>
    <s v="Standard"/>
    <s v="high"/>
    <s v="medium"/>
    <n v="358.39"/>
    <n v="215.03"/>
    <d v="1991-05-06T00:00:00"/>
    <n v="143.35999999999999"/>
    <s v="F"/>
    <n v="70"/>
    <d v="1965-06-21T00:00:00"/>
    <n v="55.073537144850327"/>
    <s v="Research Associate"/>
    <s v="Manufacturing"/>
    <s v="Affluent Customer"/>
    <s v="N"/>
    <s v="Yes"/>
    <n v="12"/>
    <m/>
  </r>
  <r>
    <n v="11815"/>
    <n v="38"/>
    <x v="714"/>
    <d v="2017-11-15T00:00:00"/>
    <n v="45"/>
    <b v="1"/>
    <s v="Approved"/>
    <s v="Solex"/>
    <s v="Standard"/>
    <s v="medium"/>
    <s v="medium"/>
    <n v="1577.53"/>
    <n v="826.51"/>
    <d v="2011-03-16T00:00:00"/>
    <n v="751.02"/>
    <s v="M"/>
    <n v="14"/>
    <d v="1956-04-03T00:00:00"/>
    <n v="64.295454953069509"/>
    <s v="Research Nurse"/>
    <s v="Health"/>
    <s v="Mass Customer"/>
    <s v="N"/>
    <s v="No"/>
    <n v="17"/>
    <m/>
  </r>
  <r>
    <n v="12475"/>
    <n v="73"/>
    <x v="1778"/>
    <d v="2017-11-15T00:00:00"/>
    <n v="45"/>
    <b v="0"/>
    <s v="Approved"/>
    <s v="Solex"/>
    <s v="Standard"/>
    <s v="medium"/>
    <s v="medium"/>
    <n v="1945.43"/>
    <n v="333.18"/>
    <d v="1991-07-10T00:00:00"/>
    <n v="1612.25"/>
    <s v="M"/>
    <n v="55"/>
    <d v="2001-10-10T00:00:00"/>
    <n v="18.744770021562658"/>
    <s v="Computer Systems Analyst I"/>
    <s v="Health"/>
    <s v="Mass Customer"/>
    <s v="N"/>
    <s v="Yes"/>
    <n v="1"/>
    <m/>
  </r>
  <r>
    <n v="12975"/>
    <n v="39"/>
    <x v="1279"/>
    <d v="2017-11-15T00:00:00"/>
    <n v="45"/>
    <b v="0"/>
    <s v="Approved"/>
    <s v="Giant Bicycles"/>
    <s v="Standard"/>
    <s v="medium"/>
    <s v="large"/>
    <n v="1812.75"/>
    <n v="582.48"/>
    <d v="2010-06-07T00:00:00"/>
    <n v="1230.27"/>
    <s v="M"/>
    <n v="33"/>
    <d v="1997-07-21T00:00:00"/>
    <n v="22.969427555809233"/>
    <s v="Account Executive"/>
    <s v="Financial Services"/>
    <s v="Mass Customer"/>
    <s v="N"/>
    <s v="No"/>
    <n v="4"/>
    <m/>
  </r>
  <r>
    <n v="13275"/>
    <n v="77"/>
    <x v="1273"/>
    <d v="2017-11-15T00:00:00"/>
    <n v="45"/>
    <b v="0"/>
    <s v="Approved"/>
    <s v="Norco Bicycles"/>
    <s v="Road"/>
    <s v="medium"/>
    <s v="large"/>
    <n v="1240.31"/>
    <n v="795.1"/>
    <d v="2011-01-10T00:00:00"/>
    <n v="445.20999999999992"/>
    <s v="M"/>
    <n v="56"/>
    <d v="1964-12-12T00:00:00"/>
    <n v="55.596824816083206"/>
    <s v="Professor"/>
    <s v="Manufacturing"/>
    <s v="Affluent Customer"/>
    <s v="N"/>
    <s v="No"/>
    <n v="19"/>
    <m/>
  </r>
  <r>
    <n v="13404"/>
    <n v="98"/>
    <x v="1779"/>
    <d v="2017-11-15T00:00:00"/>
    <n v="45"/>
    <b v="1"/>
    <s v="Approved"/>
    <s v="Trek Bicycles"/>
    <s v="Standard"/>
    <s v="high"/>
    <s v="medium"/>
    <n v="358.39"/>
    <n v="215.03"/>
    <d v="1991-05-06T00:00:00"/>
    <n v="143.35999999999999"/>
    <s v="M"/>
    <n v="97"/>
    <d v="1986-11-17T00:00:00"/>
    <n v="33.65161933663115"/>
    <s v="Internal Auditor"/>
    <s v="Health"/>
    <s v="Affluent Customer"/>
    <s v="N"/>
    <s v="Yes"/>
    <n v="7"/>
    <m/>
  </r>
  <r>
    <n v="13484"/>
    <n v="66"/>
    <x v="118"/>
    <d v="2017-11-15T00:00:00"/>
    <n v="45"/>
    <b v="0"/>
    <s v="Approved"/>
    <s v="Solex"/>
    <s v="Standard"/>
    <s v="medium"/>
    <s v="medium"/>
    <n v="1163.8900000000001"/>
    <n v="589.27"/>
    <d v="2016-07-09T00:00:00"/>
    <n v="574.62000000000012"/>
    <s v="M"/>
    <n v="78"/>
    <d v="1964-11-29T00:00:00"/>
    <n v="55.632441254439371"/>
    <s v="Systems Administrator III"/>
    <s v="n/a"/>
    <s v="High Net Worth"/>
    <s v="N"/>
    <s v="No"/>
    <n v="14"/>
    <m/>
  </r>
  <r>
    <n v="13549"/>
    <n v="3"/>
    <x v="1780"/>
    <d v="2017-11-15T00:00:00"/>
    <n v="45"/>
    <b v="1"/>
    <s v="Approved"/>
    <s v="Trek Bicycles"/>
    <s v="Standard"/>
    <s v="medium"/>
    <s v="large"/>
    <n v="2091.4699999999998"/>
    <n v="388.92"/>
    <d v="2005-08-09T00:00:00"/>
    <n v="1702.5499999999997"/>
    <s v="F"/>
    <n v="21"/>
    <d v="1976-09-06T00:00:00"/>
    <n v="43.854359062658546"/>
    <s v="Senior Developer"/>
    <s v="Property"/>
    <s v="Affluent Customer"/>
    <s v="N"/>
    <s v="Yes"/>
    <n v="13"/>
    <m/>
  </r>
  <r>
    <n v="14153"/>
    <n v="33"/>
    <x v="1781"/>
    <d v="2017-11-15T00:00:00"/>
    <n v="45"/>
    <b v="1"/>
    <s v="Approved"/>
    <s v="Giant Bicycles"/>
    <s v="Standard"/>
    <s v="medium"/>
    <s v="small"/>
    <n v="1311.44"/>
    <n v="1167.18"/>
    <d v="2006-02-02T00:00:00"/>
    <n v="144.26"/>
    <s v="F"/>
    <n v="93"/>
    <d v="1992-07-02T00:00:00"/>
    <n v="28.024222076357177"/>
    <s v="GIS Technical Architect"/>
    <s v="Retail"/>
    <s v="Mass Customer"/>
    <s v="N"/>
    <s v="Yes"/>
    <n v="4"/>
    <m/>
  </r>
  <r>
    <n v="14552"/>
    <n v="42"/>
    <x v="1782"/>
    <d v="2017-11-15T00:00:00"/>
    <n v="45"/>
    <b v="1"/>
    <s v="Approved"/>
    <s v="OHM Cycles"/>
    <s v="Road"/>
    <s v="medium"/>
    <s v="small"/>
    <n v="1810"/>
    <n v="1610.9"/>
    <d v="2008-03-19T00:00:00"/>
    <n v="199.09999999999991"/>
    <s v="F"/>
    <n v="83"/>
    <d v="1977-10-23T00:00:00"/>
    <n v="42.725591939370879"/>
    <s v="Biostatistician III"/>
    <s v="Health"/>
    <s v="Mass Customer"/>
    <s v="N"/>
    <s v="No"/>
    <n v="18"/>
    <m/>
  </r>
  <r>
    <n v="14714"/>
    <n v="79"/>
    <x v="893"/>
    <d v="2017-11-15T00:00:00"/>
    <n v="45"/>
    <b v="1"/>
    <s v="Approved"/>
    <s v="Norco Bicycles"/>
    <s v="Standard"/>
    <s v="medium"/>
    <s v="medium"/>
    <n v="1555.58"/>
    <n v="818.01"/>
    <d v="2003-09-09T00:00:00"/>
    <n v="737.56999999999994"/>
    <s v="F"/>
    <n v="14"/>
    <d v="1980-03-10T00:00:00"/>
    <n v="40.34477002156266"/>
    <s v="Tax Accountant"/>
    <s v="Manufacturing"/>
    <s v="Mass Customer"/>
    <s v="N"/>
    <s v="No"/>
    <n v="14"/>
    <m/>
  </r>
  <r>
    <n v="15383"/>
    <n v="4"/>
    <x v="1783"/>
    <d v="2017-11-15T00:00:00"/>
    <n v="45"/>
    <b v="0"/>
    <s v="Approved"/>
    <s v="Solex"/>
    <s v="Standard"/>
    <s v="medium"/>
    <s v="medium"/>
    <n v="1483.2"/>
    <n v="99.59"/>
    <d v="1992-10-02T00:00:00"/>
    <n v="1383.6100000000001"/>
    <s v="F"/>
    <n v="70"/>
    <d v="1977-06-06T00:00:00"/>
    <n v="43.106413857179092"/>
    <s v="Legal Assistant"/>
    <s v="Health"/>
    <s v="High Net Worth"/>
    <s v="N"/>
    <s v="Yes"/>
    <n v="16"/>
    <m/>
  </r>
  <r>
    <n v="15664"/>
    <n v="58"/>
    <x v="1784"/>
    <d v="2017-11-15T00:00:00"/>
    <n v="45"/>
    <b v="1"/>
    <s v="Approved"/>
    <s v="OHM Cycles"/>
    <s v="Standard"/>
    <s v="medium"/>
    <s v="medium"/>
    <n v="912.52"/>
    <n v="141.4"/>
    <d v="2015-06-17T00:00:00"/>
    <n v="771.12"/>
    <s v="F"/>
    <n v="17"/>
    <d v="1998-06-02T00:00:00"/>
    <n v="22.103674131151699"/>
    <s v="Research Nurse"/>
    <s v="Health"/>
    <s v="Mass Customer"/>
    <s v="N"/>
    <s v="Yes"/>
    <n v="2"/>
    <m/>
  </r>
  <r>
    <n v="15884"/>
    <n v="55"/>
    <x v="1212"/>
    <d v="2017-11-15T00:00:00"/>
    <n v="45"/>
    <b v="1"/>
    <s v="Approved"/>
    <s v="Trek Bicycles"/>
    <s v="Road"/>
    <s v="medium"/>
    <s v="large"/>
    <n v="1894.19"/>
    <n v="598.76"/>
    <d v="2003-07-21T00:00:00"/>
    <n v="1295.43"/>
    <s v="M"/>
    <n v="45"/>
    <d v="1992-06-24T00:00:00"/>
    <n v="28.046139884576355"/>
    <s v="Recruiter"/>
    <s v="Property"/>
    <s v="Mass Customer"/>
    <s v="N"/>
    <s v="No"/>
    <n v="6"/>
    <m/>
  </r>
  <r>
    <n v="16092"/>
    <n v="17"/>
    <x v="1785"/>
    <d v="2017-11-15T00:00:00"/>
    <n v="45"/>
    <b v="1"/>
    <s v="Approved"/>
    <s v="Solex"/>
    <s v="Standard"/>
    <s v="high"/>
    <s v="medium"/>
    <n v="1024.6600000000001"/>
    <n v="614.79999999999995"/>
    <d v="2009-03-08T00:00:00"/>
    <n v="409.86000000000013"/>
    <s v="F"/>
    <n v="25"/>
    <d v="1976-01-28T00:00:00"/>
    <n v="44.46257824074074"/>
    <s v="Engineer II"/>
    <s v="Financial Services"/>
    <s v="Affluent Customer"/>
    <s v="N"/>
    <s v="Yes"/>
    <n v="11"/>
    <m/>
  </r>
  <r>
    <n v="16339"/>
    <n v="81"/>
    <x v="1739"/>
    <d v="2017-11-15T00:00:00"/>
    <n v="45"/>
    <b v="0"/>
    <s v="Approved"/>
    <s v="Norco Bicycles"/>
    <s v="Standard"/>
    <s v="medium"/>
    <s v="small"/>
    <n v="586.45000000000005"/>
    <n v="521.94000000000005"/>
    <d v="1991-07-10T00:00:00"/>
    <n v="64.509999999999991"/>
    <s v="F"/>
    <n v="67"/>
    <d v="1968-01-26T00:00:00"/>
    <n v="52.473537144850326"/>
    <s v="Nurse Practicioner"/>
    <s v="Entertainment"/>
    <s v="Mass Customer"/>
    <s v="N"/>
    <s v="No"/>
    <n v="11"/>
    <m/>
  </r>
  <r>
    <n v="16588"/>
    <n v="0"/>
    <x v="1656"/>
    <d v="2017-11-15T00:00:00"/>
    <n v="45"/>
    <b v="1"/>
    <s v="Approved"/>
    <s v="Norco Bicycles"/>
    <s v="Road"/>
    <s v="medium"/>
    <s v="medium"/>
    <n v="544.04999999999995"/>
    <n v="376.84"/>
    <d v="2016-12-06T00:00:00"/>
    <n v="167.20999999999998"/>
    <s v="M"/>
    <n v="93"/>
    <d v="1971-11-22T00:00:00"/>
    <n v="48.64887961060375"/>
    <s v="Developer IV"/>
    <s v="Health"/>
    <s v="High Net Worth"/>
    <s v="N"/>
    <s v="Yes"/>
    <n v="13"/>
    <m/>
  </r>
  <r>
    <n v="16862"/>
    <n v="58"/>
    <x v="1786"/>
    <d v="2017-11-15T00:00:00"/>
    <n v="45"/>
    <b v="0"/>
    <s v="Approved"/>
    <s v="OHM Cycles"/>
    <s v="Standard"/>
    <s v="medium"/>
    <s v="medium"/>
    <n v="912.52"/>
    <n v="141.4"/>
    <d v="2015-10-18T00:00:00"/>
    <n v="771.12"/>
    <s v="F"/>
    <n v="16"/>
    <d v="1957-07-28T00:00:00"/>
    <n v="62.977646733891426"/>
    <s v="Structural Analysis Engineer"/>
    <s v="n/a"/>
    <s v="Mass Customer"/>
    <s v="N"/>
    <s v="No"/>
    <n v="18"/>
    <m/>
  </r>
  <r>
    <n v="17212"/>
    <n v="49"/>
    <x v="1787"/>
    <d v="2017-11-15T00:00:00"/>
    <n v="45"/>
    <b v="1"/>
    <s v="Approved"/>
    <s v="Trek Bicycles"/>
    <s v="Road"/>
    <s v="medium"/>
    <s v="medium"/>
    <n v="533.51"/>
    <n v="400.13"/>
    <d v="1991-01-21T00:00:00"/>
    <n v="133.38"/>
    <s v="M"/>
    <n v="64"/>
    <d v="1997-10-28T00:00:00"/>
    <n v="22.698194679096904"/>
    <s v="Environmental Tech"/>
    <s v="Property"/>
    <s v="Mass Customer"/>
    <s v="N"/>
    <s v="Yes"/>
    <n v="5"/>
    <m/>
  </r>
  <r>
    <n v="17476"/>
    <n v="49"/>
    <x v="1029"/>
    <d v="2017-11-15T00:00:00"/>
    <n v="45"/>
    <b v="0"/>
    <s v="Approved"/>
    <s v="Trek Bicycles"/>
    <s v="Road"/>
    <s v="medium"/>
    <s v="medium"/>
    <n v="533.51"/>
    <n v="400.13"/>
    <d v="2012-06-04T00:00:00"/>
    <n v="133.38"/>
    <s v="F"/>
    <n v="20"/>
    <d v="1995-11-02T00:00:00"/>
    <n v="24.687235774987315"/>
    <s v="Tax Accountant"/>
    <s v="Manufacturing"/>
    <s v="Mass Customer"/>
    <s v="N"/>
    <s v="No"/>
    <n v="4"/>
    <m/>
  </r>
  <r>
    <n v="17843"/>
    <n v="100"/>
    <x v="667"/>
    <d v="2017-11-15T00:00:00"/>
    <n v="45"/>
    <b v="1"/>
    <s v="Approved"/>
    <s v="Norco Bicycles"/>
    <s v="Road"/>
    <s v="medium"/>
    <s v="medium"/>
    <n v="1036.5899999999999"/>
    <n v="206.35"/>
    <d v="1991-05-06T00:00:00"/>
    <n v="830.2399999999999"/>
    <s v="F"/>
    <n v="68"/>
    <d v="1977-09-21T00:00:00"/>
    <n v="42.813263172247588"/>
    <n v="0"/>
    <s v="Telecommunications"/>
    <s v="Mass Customer"/>
    <s v="N"/>
    <s v="No"/>
    <n v="17"/>
    <m/>
  </r>
  <r>
    <n v="18483"/>
    <n v="71"/>
    <x v="1231"/>
    <d v="2017-11-15T00:00:00"/>
    <n v="45"/>
    <b v="1"/>
    <s v="Approved"/>
    <s v="Solex"/>
    <s v="Standard"/>
    <s v="high"/>
    <s v="large"/>
    <n v="1842.92"/>
    <n v="1105.75"/>
    <d v="1995-10-24T00:00:00"/>
    <n v="737.17000000000007"/>
    <s v="M"/>
    <n v="34"/>
    <d v="1954-10-08T00:00:00"/>
    <n v="65.783126185946216"/>
    <n v="0"/>
    <s v="Financial Services"/>
    <s v="Mass Customer"/>
    <s v="N"/>
    <s v="No"/>
    <n v="10"/>
    <m/>
  </r>
  <r>
    <n v="18543"/>
    <n v="57"/>
    <x v="406"/>
    <d v="2017-11-15T00:00:00"/>
    <n v="45"/>
    <b v="1"/>
    <s v="Approved"/>
    <s v="WeareA2B"/>
    <s v="Touring"/>
    <s v="medium"/>
    <s v="large"/>
    <n v="1890.39"/>
    <n v="260.14"/>
    <d v="1998-12-17T00:00:00"/>
    <n v="1630.25"/>
    <s v="F"/>
    <n v="87"/>
    <d v="1989-11-25T00:00:00"/>
    <n v="30.626961802384574"/>
    <s v="Administrative Assistant II"/>
    <s v="Financial Services"/>
    <s v="Mass Customer"/>
    <s v="N"/>
    <s v="Yes"/>
    <n v="14"/>
    <m/>
  </r>
  <r>
    <n v="18906"/>
    <n v="63"/>
    <x v="1788"/>
    <d v="2017-11-15T00:00:00"/>
    <n v="45"/>
    <b v="1"/>
    <s v="Approved"/>
    <s v="Solex"/>
    <s v="Standard"/>
    <s v="medium"/>
    <s v="medium"/>
    <n v="1483.2"/>
    <n v="99.59"/>
    <d v="1998-12-17T00:00:00"/>
    <n v="1383.6100000000001"/>
    <s v="F"/>
    <n v="97"/>
    <d v="1979-06-01T00:00:00"/>
    <n v="41.120112487316078"/>
    <s v="Database Administrator II"/>
    <s v="Retail"/>
    <s v="Mass Customer"/>
    <s v="N"/>
    <s v="Yes"/>
    <n v="3"/>
    <m/>
  </r>
  <r>
    <n v="19400"/>
    <n v="90"/>
    <x v="932"/>
    <d v="2017-11-15T00:00:00"/>
    <n v="45"/>
    <b v="1"/>
    <s v="Approved"/>
    <s v="Norco Bicycles"/>
    <s v="Standard"/>
    <s v="low"/>
    <s v="medium"/>
    <n v="363.01"/>
    <n v="290.41000000000003"/>
    <d v="2005-05-10T00:00:00"/>
    <n v="72.599999999999966"/>
    <s v="F"/>
    <n v="42"/>
    <d v="1971-09-02T00:00:00"/>
    <n v="48.870797418822931"/>
    <s v="Systems Administrator II"/>
    <s v="n/a"/>
    <s v="Mass Customer"/>
    <s v="N"/>
    <s v="No"/>
    <n v="19"/>
    <m/>
  </r>
  <r>
    <n v="19452"/>
    <n v="58"/>
    <x v="1789"/>
    <d v="2017-11-15T00:00:00"/>
    <n v="45"/>
    <b v="0"/>
    <s v="Approved"/>
    <s v="OHM Cycles"/>
    <s v="Road"/>
    <s v="medium"/>
    <s v="medium"/>
    <n v="1280.28"/>
    <n v="829.51"/>
    <d v="1993-07-20T00:00:00"/>
    <n v="450.77"/>
    <s v="F"/>
    <n v="51"/>
    <d v="1982-05-22T00:00:00"/>
    <n v="38.144770021562657"/>
    <s v="Structural Engineer"/>
    <s v="Manufacturing"/>
    <s v="High Net Worth"/>
    <s v="N"/>
    <s v="Yes"/>
    <n v="16"/>
    <m/>
  </r>
  <r>
    <n v="19875"/>
    <n v="13"/>
    <x v="185"/>
    <d v="2017-11-15T00:00:00"/>
    <n v="45"/>
    <b v="0"/>
    <s v="Approved"/>
    <s v="Solex"/>
    <s v="Standard"/>
    <s v="medium"/>
    <s v="medium"/>
    <n v="1163.8900000000001"/>
    <n v="589.27"/>
    <d v="2016-07-09T00:00:00"/>
    <n v="574.62000000000012"/>
    <s v="M"/>
    <n v="80"/>
    <d v="1995-01-05T00:00:00"/>
    <n v="25.511893309233891"/>
    <s v="Food Chemist"/>
    <s v="Health"/>
    <s v="Affluent Customer"/>
    <s v="N"/>
    <s v="No"/>
    <n v="1"/>
    <m/>
  </r>
  <r>
    <n v="19985"/>
    <n v="31"/>
    <x v="1356"/>
    <d v="2017-11-15T00:00:00"/>
    <n v="45"/>
    <b v="1"/>
    <s v="Approved"/>
    <s v="Giant Bicycles"/>
    <s v="Standard"/>
    <s v="medium"/>
    <s v="medium"/>
    <n v="230.91"/>
    <n v="173.18"/>
    <d v="1994-07-12T00:00:00"/>
    <n v="57.72999999999999"/>
    <s v="M"/>
    <n v="37"/>
    <d v="1959-12-23T00:00:00"/>
    <n v="60.572167281836627"/>
    <s v="Occupational Therapist"/>
    <s v="Health"/>
    <s v="Affluent Customer"/>
    <s v="N"/>
    <s v="Yes"/>
    <n v="20"/>
    <m/>
  </r>
  <r>
    <n v="56"/>
    <n v="47"/>
    <x v="1790"/>
    <d v="2017-11-14T00:00:00"/>
    <n v="46"/>
    <b v="0"/>
    <s v="Approved"/>
    <s v="Trek Bicycles"/>
    <s v="Road"/>
    <s v="low"/>
    <s v="small"/>
    <n v="1720.7"/>
    <n v="1531.42"/>
    <d v="1997-02-09T00:00:00"/>
    <n v="189.27999999999997"/>
    <s v="F"/>
    <n v="35"/>
    <d v="1979-04-28T00:00:00"/>
    <n v="41.213263172247586"/>
    <s v="Business Systems Development Analyst"/>
    <s v="IT"/>
    <s v="Mass Customer"/>
    <s v="N"/>
    <s v="Yes"/>
    <n v="10"/>
    <m/>
  </r>
  <r>
    <n v="58"/>
    <n v="91"/>
    <x v="1791"/>
    <d v="2017-11-14T00:00:00"/>
    <n v="46"/>
    <b v="0"/>
    <s v="Approved"/>
    <s v="Solex"/>
    <s v="Standard"/>
    <s v="medium"/>
    <s v="medium"/>
    <n v="100.35"/>
    <n v="75.260000000000005"/>
    <d v="1999-07-26T00:00:00"/>
    <n v="25.089999999999989"/>
    <s v="M"/>
    <n v="75"/>
    <d v="1983-09-15T00:00:00"/>
    <n v="36.826961802384574"/>
    <s v="Junior Executive"/>
    <s v="Manufacturing"/>
    <s v="Mass Customer"/>
    <s v="N"/>
    <s v="No"/>
    <n v="6"/>
    <m/>
  </r>
  <r>
    <n v="325"/>
    <n v="62"/>
    <x v="1792"/>
    <d v="2017-11-14T00:00:00"/>
    <n v="46"/>
    <b v="1"/>
    <s v="Approved"/>
    <s v="Solex"/>
    <s v="Standard"/>
    <s v="medium"/>
    <s v="medium"/>
    <n v="478.16"/>
    <n v="298.72000000000003"/>
    <d v="1992-10-02T00:00:00"/>
    <n v="179.44"/>
    <s v="F"/>
    <n v="34"/>
    <d v="1971-06-13T00:00:00"/>
    <n v="49.092715227042106"/>
    <s v="VP Sales"/>
    <s v="Financial Services"/>
    <s v="Affluent Customer"/>
    <s v="N"/>
    <s v="Yes"/>
    <n v="6"/>
    <m/>
  </r>
  <r>
    <n v="354"/>
    <n v="83"/>
    <x v="146"/>
    <d v="2017-11-14T00:00:00"/>
    <n v="46"/>
    <b v="0"/>
    <s v="Approved"/>
    <s v="Solex"/>
    <s v="Touring"/>
    <s v="medium"/>
    <s v="large"/>
    <n v="2083.94"/>
    <n v="675.03"/>
    <d v="2013-09-16T00:00:00"/>
    <n v="1408.91"/>
    <s v="M"/>
    <n v="40"/>
    <d v="1981-12-14T00:00:00"/>
    <n v="38.58038645991882"/>
    <s v="Database Administrator III"/>
    <s v="Retail"/>
    <s v="Mass Customer"/>
    <s v="N"/>
    <s v="No"/>
    <n v="11"/>
    <m/>
  </r>
  <r>
    <n v="1148"/>
    <n v="1"/>
    <x v="1709"/>
    <d v="2017-11-14T00:00:00"/>
    <n v="46"/>
    <b v="0"/>
    <s v="Approved"/>
    <s v="Giant Bicycles"/>
    <s v="Standard"/>
    <s v="medium"/>
    <s v="medium"/>
    <n v="1403.5"/>
    <n v="954.82"/>
    <d v="2016-11-14T00:00:00"/>
    <n v="448.67999999999995"/>
    <s v="F"/>
    <n v="69"/>
    <d v="1957-01-23T00:00:00"/>
    <n v="63.487235774987312"/>
    <s v="Account Executive"/>
    <s v="Property"/>
    <s v="Mass Customer"/>
    <s v="N"/>
    <s v="Yes"/>
    <n v="14"/>
    <m/>
  </r>
  <r>
    <n v="1445"/>
    <n v="32"/>
    <x v="962"/>
    <d v="2017-11-14T00:00:00"/>
    <n v="46"/>
    <b v="0"/>
    <s v="Approved"/>
    <s v="Giant Bicycles"/>
    <s v="Standard"/>
    <s v="medium"/>
    <s v="medium"/>
    <n v="642.70000000000005"/>
    <n v="211.37"/>
    <d v="2002-03-22T00:00:00"/>
    <n v="431.33000000000004"/>
    <s v="U"/>
    <n v="80"/>
    <d v="1899-12-30T00:00:00"/>
    <n v="0"/>
    <s v="Financial Analyst"/>
    <s v="Financial Services"/>
    <s v="Mass Customer"/>
    <s v="N"/>
    <s v="Yes"/>
    <n v="0"/>
    <m/>
  </r>
  <r>
    <n v="1555"/>
    <n v="43"/>
    <x v="1793"/>
    <d v="2017-11-14T00:00:00"/>
    <n v="46"/>
    <b v="1"/>
    <s v="Approved"/>
    <s v="Norco Bicycles"/>
    <s v="Standard"/>
    <s v="medium"/>
    <s v="medium"/>
    <n v="1555.58"/>
    <n v="818.01"/>
    <d v="2003-09-09T00:00:00"/>
    <n v="737.56999999999994"/>
    <s v="F"/>
    <n v="51"/>
    <d v="1981-04-21T00:00:00"/>
    <n v="39.229701528411972"/>
    <s v="VP Marketing"/>
    <s v="Financial Services"/>
    <s v="High Net Worth"/>
    <s v="N"/>
    <s v="No"/>
    <n v="7"/>
    <m/>
  </r>
  <r>
    <n v="2417"/>
    <n v="52"/>
    <x v="1794"/>
    <d v="2017-11-14T00:00:00"/>
    <n v="46"/>
    <b v="0"/>
    <s v="Approved"/>
    <s v="Solex"/>
    <s v="Road"/>
    <s v="medium"/>
    <s v="large"/>
    <n v="1777.8"/>
    <n v="820.78"/>
    <d v="2006-11-10T00:00:00"/>
    <n v="957.02"/>
    <s v="M"/>
    <n v="67"/>
    <d v="1979-05-25T00:00:00"/>
    <n v="41.139290569507864"/>
    <s v="Social Worker"/>
    <s v="Health"/>
    <s v="High Net Worth"/>
    <s v="N"/>
    <s v="Yes"/>
    <n v="20"/>
    <m/>
  </r>
  <r>
    <n v="2562"/>
    <n v="35"/>
    <x v="1795"/>
    <d v="2017-11-14T00:00:00"/>
    <n v="46"/>
    <b v="1"/>
    <s v="Approved"/>
    <s v="Giant Bicycles"/>
    <s v="Standard"/>
    <s v="medium"/>
    <s v="medium"/>
    <n v="1403.5"/>
    <n v="954.82"/>
    <d v="2003-02-07T00:00:00"/>
    <n v="448.67999999999995"/>
    <s v="M"/>
    <n v="25"/>
    <d v="1975-08-11T00:00:00"/>
    <n v="44.928331665398275"/>
    <s v="Senior Financial Analyst"/>
    <s v="Financial Services"/>
    <s v="High Net Worth"/>
    <s v="N"/>
    <s v="Yes"/>
    <n v="17"/>
    <m/>
  </r>
  <r>
    <n v="2591"/>
    <n v="91"/>
    <x v="1349"/>
    <d v="2017-11-14T00:00:00"/>
    <n v="46"/>
    <b v="1"/>
    <s v="Approved"/>
    <s v="Solex"/>
    <s v="Standard"/>
    <s v="medium"/>
    <s v="medium"/>
    <n v="100.35"/>
    <n v="75.260000000000005"/>
    <d v="1999-07-26T00:00:00"/>
    <n v="25.089999999999989"/>
    <s v="M"/>
    <n v="55"/>
    <d v="1976-04-19T00:00:00"/>
    <n v="44.237920706494165"/>
    <s v="Teacher"/>
    <s v="Property"/>
    <s v="Mass Customer"/>
    <s v="N"/>
    <s v="No"/>
    <n v="11"/>
    <m/>
  </r>
  <r>
    <n v="2641"/>
    <n v="91"/>
    <x v="1796"/>
    <d v="2017-11-14T00:00:00"/>
    <n v="46"/>
    <b v="1"/>
    <s v="Approved"/>
    <s v="Solex"/>
    <s v="Standard"/>
    <s v="medium"/>
    <s v="medium"/>
    <n v="100.35"/>
    <n v="75.260000000000005"/>
    <d v="1999-07-26T00:00:00"/>
    <n v="25.089999999999989"/>
    <s v="M"/>
    <n v="78"/>
    <d v="1962-11-09T00:00:00"/>
    <n v="57.689975501014715"/>
    <s v="Civil Engineer"/>
    <s v="Manufacturing"/>
    <s v="Mass Customer"/>
    <s v="N"/>
    <s v="No"/>
    <n v="13"/>
    <m/>
  </r>
  <r>
    <n v="2708"/>
    <n v="2"/>
    <x v="1797"/>
    <d v="2017-11-14T00:00:00"/>
    <n v="46"/>
    <b v="0"/>
    <s v="Approved"/>
    <s v="Giant Bicycles"/>
    <s v="Road"/>
    <s v="low"/>
    <s v="small"/>
    <n v="590.26"/>
    <n v="525.33000000000004"/>
    <d v="2010-11-05T00:00:00"/>
    <n v="64.92999999999995"/>
    <s v="M"/>
    <n v="60"/>
    <d v="1976-08-18T00:00:00"/>
    <n v="43.906413857179096"/>
    <n v="0"/>
    <s v="n/a"/>
    <s v="High Net Worth"/>
    <s v="N"/>
    <s v="No"/>
    <n v="4"/>
    <m/>
  </r>
  <r>
    <n v="3007"/>
    <n v="45"/>
    <x v="752"/>
    <d v="2017-11-14T00:00:00"/>
    <n v="46"/>
    <b v="1"/>
    <s v="Approved"/>
    <s v="Solex"/>
    <s v="Standard"/>
    <s v="medium"/>
    <s v="medium"/>
    <n v="441.49"/>
    <n v="84.99"/>
    <d v="1997-02-09T00:00:00"/>
    <n v="356.5"/>
    <s v="F"/>
    <n v="28"/>
    <d v="1961-10-29T00:00:00"/>
    <n v="58.720112487316079"/>
    <s v="VP Marketing"/>
    <s v="Financial Services"/>
    <s v="Mass Customer"/>
    <s v="N"/>
    <s v="Yes"/>
    <n v="9"/>
    <m/>
  </r>
  <r>
    <n v="3397"/>
    <n v="22"/>
    <x v="874"/>
    <d v="2017-11-14T00:00:00"/>
    <n v="46"/>
    <b v="1"/>
    <s v="Approved"/>
    <s v="Solex"/>
    <s v="Standard"/>
    <s v="medium"/>
    <s v="medium"/>
    <n v="575.27"/>
    <n v="431.45"/>
    <d v="2016-02-04T00:00:00"/>
    <n v="143.82"/>
    <s v="M"/>
    <n v="67"/>
    <d v="1962-01-28T00:00:00"/>
    <n v="58.470797418822933"/>
    <s v="Chemical Engineer"/>
    <s v="Manufacturing"/>
    <s v="High Net Worth"/>
    <s v="N"/>
    <s v="Yes"/>
    <n v="20"/>
    <m/>
  </r>
  <r>
    <n v="3935"/>
    <n v="30"/>
    <x v="652"/>
    <d v="2017-11-14T00:00:00"/>
    <n v="46"/>
    <b v="0"/>
    <s v="Approved"/>
    <s v="Solex"/>
    <s v="Standard"/>
    <s v="high"/>
    <s v="medium"/>
    <n v="748.17"/>
    <n v="448.9"/>
    <d v="2006-11-10T00:00:00"/>
    <n v="299.27"/>
    <s v="F"/>
    <n v="46"/>
    <d v="1971-11-30T00:00:00"/>
    <n v="48.626961802384578"/>
    <s v="Teacher"/>
    <s v="n/a"/>
    <s v="Affluent Customer"/>
    <s v="N"/>
    <s v="Yes"/>
    <n v="4"/>
    <m/>
  </r>
  <r>
    <n v="4688"/>
    <n v="53"/>
    <x v="718"/>
    <d v="2017-11-14T00:00:00"/>
    <n v="46"/>
    <b v="0"/>
    <s v="Approved"/>
    <s v="OHM Cycles"/>
    <s v="Standard"/>
    <s v="medium"/>
    <s v="medium"/>
    <n v="795.34"/>
    <n v="101.58"/>
    <d v="1997-02-09T00:00:00"/>
    <n v="693.76"/>
    <s v="M"/>
    <n v="75"/>
    <d v="1977-10-13T00:00:00"/>
    <n v="42.752989199644851"/>
    <n v="0"/>
    <s v="Manufacturing"/>
    <s v="Mass Customer"/>
    <s v="N"/>
    <s v="No"/>
    <n v="11"/>
    <m/>
  </r>
  <r>
    <n v="5139"/>
    <n v="89"/>
    <x v="1098"/>
    <d v="2017-11-14T00:00:00"/>
    <n v="46"/>
    <b v="1"/>
    <s v="Approved"/>
    <s v="WeareA2B"/>
    <s v="Touring"/>
    <s v="medium"/>
    <s v="large"/>
    <n v="1362.99"/>
    <n v="57.74"/>
    <d v="2016-07-09T00:00:00"/>
    <n v="1305.25"/>
    <s v="F"/>
    <n v="9"/>
    <d v="1980-10-09T00:00:00"/>
    <n v="39.761208377727037"/>
    <s v="Information Systems Manager"/>
    <s v="n/a"/>
    <s v="Mass Customer"/>
    <s v="N"/>
    <s v="No"/>
    <n v="3"/>
    <m/>
  </r>
  <r>
    <n v="5200"/>
    <n v="43"/>
    <x v="686"/>
    <d v="2017-11-14T00:00:00"/>
    <n v="46"/>
    <b v="1"/>
    <s v="Approved"/>
    <s v="Norco Bicycles"/>
    <s v="Standard"/>
    <s v="medium"/>
    <s v="medium"/>
    <n v="1555.58"/>
    <n v="818.01"/>
    <d v="2004-12-18T00:00:00"/>
    <n v="737.56999999999994"/>
    <s v="F"/>
    <n v="68"/>
    <d v="1978-01-30T00:00:00"/>
    <n v="42.454359062658547"/>
    <s v="VP Quality Control"/>
    <s v="Property"/>
    <s v="High Net Worth"/>
    <s v="N"/>
    <s v="Yes"/>
    <n v="9"/>
    <m/>
  </r>
  <r>
    <n v="5316"/>
    <n v="78"/>
    <x v="38"/>
    <d v="2017-11-14T00:00:00"/>
    <n v="46"/>
    <b v="1"/>
    <s v="Approved"/>
    <s v="Giant Bicycles"/>
    <s v="Standard"/>
    <s v="medium"/>
    <s v="large"/>
    <n v="1765.3"/>
    <n v="709.48"/>
    <d v="2015-08-02T00:00:00"/>
    <n v="1055.82"/>
    <s v="M"/>
    <n v="57"/>
    <d v="1962-03-19T00:00:00"/>
    <n v="58.333811117453067"/>
    <s v="Sales Associate"/>
    <s v="n/a"/>
    <s v="Affluent Customer"/>
    <s v="N"/>
    <s v="Yes"/>
    <n v="15"/>
    <m/>
  </r>
  <r>
    <n v="5355"/>
    <n v="6"/>
    <x v="1384"/>
    <d v="2017-11-14T00:00:00"/>
    <n v="46"/>
    <b v="0"/>
    <s v="Approved"/>
    <s v="OHM Cycles"/>
    <s v="Standard"/>
    <s v="high"/>
    <s v="medium"/>
    <n v="227.88"/>
    <n v="136.72999999999999"/>
    <d v="2003-02-07T00:00:00"/>
    <n v="91.15"/>
    <s v="F"/>
    <n v="66"/>
    <d v="1974-02-15T00:00:00"/>
    <n v="46.413263172247589"/>
    <s v="Web Designer I"/>
    <s v="Manufacturing"/>
    <s v="Mass Customer"/>
    <s v="N"/>
    <s v="No"/>
    <n v="7"/>
    <m/>
  </r>
  <r>
    <n v="6339"/>
    <n v="66"/>
    <x v="1798"/>
    <d v="2017-11-14T00:00:00"/>
    <n v="46"/>
    <b v="0"/>
    <s v="Approved"/>
    <s v="Giant Bicycles"/>
    <s v="Road"/>
    <s v="low"/>
    <s v="small"/>
    <n v="590.26"/>
    <n v="525.33000000000004"/>
    <d v="2016-12-06T00:00:00"/>
    <n v="64.92999999999995"/>
    <s v="M"/>
    <n v="79"/>
    <d v="1978-03-21T00:00:00"/>
    <n v="42.317372761288681"/>
    <s v="Computer Systems Analyst IV"/>
    <s v="Financial Services"/>
    <s v="Affluent Customer"/>
    <s v="N"/>
    <s v="Yes"/>
    <n v="11"/>
    <m/>
  </r>
  <r>
    <n v="6410"/>
    <n v="60"/>
    <x v="1799"/>
    <d v="2017-11-14T00:00:00"/>
    <n v="46"/>
    <b v="1"/>
    <s v="Approved"/>
    <s v="Giant Bicycles"/>
    <s v="Standard"/>
    <s v="high"/>
    <s v="small"/>
    <n v="1977.36"/>
    <n v="1759.85"/>
    <d v="2014-07-28T00:00:00"/>
    <n v="217.51"/>
    <s v="F"/>
    <n v="25"/>
    <d v="2000-09-02T00:00:00"/>
    <n v="19.848879610603753"/>
    <s v="Assistant Manager"/>
    <s v="Retail"/>
    <s v="Affluent Customer"/>
    <s v="N"/>
    <s v="No"/>
    <n v="1"/>
    <m/>
  </r>
  <r>
    <n v="7434"/>
    <n v="19"/>
    <x v="1800"/>
    <d v="2017-11-14T00:00:00"/>
    <n v="46"/>
    <b v="0"/>
    <s v="Approved"/>
    <s v="OHM Cycles"/>
    <s v="Road"/>
    <s v="high"/>
    <s v="large"/>
    <n v="12.01"/>
    <n v="7.21"/>
    <d v="1993-10-02T00:00:00"/>
    <n v="4.8"/>
    <s v="M"/>
    <n v="22"/>
    <d v="1987-03-01T00:00:00"/>
    <n v="33.366687829781831"/>
    <s v="Actuary"/>
    <s v="Financial Services"/>
    <s v="Affluent Customer"/>
    <s v="N"/>
    <s v="Yes"/>
    <n v="13"/>
    <m/>
  </r>
  <r>
    <n v="7679"/>
    <n v="72"/>
    <x v="744"/>
    <d v="2017-11-14T00:00:00"/>
    <n v="46"/>
    <b v="0"/>
    <s v="Approved"/>
    <s v="Norco Bicycles"/>
    <s v="Standard"/>
    <s v="medium"/>
    <s v="medium"/>
    <n v="360.4"/>
    <n v="270.3"/>
    <d v="2016-12-06T00:00:00"/>
    <n v="90.099999999999966"/>
    <s v="F"/>
    <n v="16"/>
    <d v="1976-07-10T00:00:00"/>
    <n v="44.013263172247591"/>
    <n v="0"/>
    <s v="Retail"/>
    <s v="Mass Customer"/>
    <s v="N"/>
    <s v="No"/>
    <n v="15"/>
    <m/>
  </r>
  <r>
    <n v="7940"/>
    <n v="79"/>
    <x v="1801"/>
    <d v="2017-11-14T00:00:00"/>
    <n v="46"/>
    <b v="1"/>
    <s v="Approved"/>
    <s v="Solex"/>
    <s v="Touring"/>
    <s v="medium"/>
    <s v="large"/>
    <n v="2083.94"/>
    <n v="675.03"/>
    <d v="2013-09-16T00:00:00"/>
    <n v="1408.91"/>
    <s v="F"/>
    <n v="48"/>
    <d v="1967-02-13T00:00:00"/>
    <n v="53.424222076357175"/>
    <s v="Senior Quality Engineer"/>
    <s v="n/a"/>
    <s v="High Net Worth"/>
    <s v="N"/>
    <s v="No"/>
    <n v="10"/>
    <m/>
  </r>
  <r>
    <n v="8199"/>
    <n v="71"/>
    <x v="1802"/>
    <d v="2017-11-14T00:00:00"/>
    <n v="46"/>
    <b v="0"/>
    <s v="Approved"/>
    <s v="Solex"/>
    <s v="Standard"/>
    <s v="high"/>
    <s v="large"/>
    <n v="1842.92"/>
    <n v="1105.75"/>
    <d v="2004-07-25T00:00:00"/>
    <n v="737.17000000000007"/>
    <s v="M"/>
    <n v="48"/>
    <d v="1956-09-24T00:00:00"/>
    <n v="63.818742624302381"/>
    <s v="Paralegal"/>
    <s v="Financial Services"/>
    <s v="Affluent Customer"/>
    <s v="N"/>
    <s v="Yes"/>
    <n v="7"/>
    <m/>
  </r>
  <r>
    <n v="8303"/>
    <n v="69"/>
    <x v="1325"/>
    <d v="2017-11-14T00:00:00"/>
    <n v="46"/>
    <b v="0"/>
    <s v="Approved"/>
    <s v="Giant Bicycles"/>
    <s v="Road"/>
    <s v="medium"/>
    <s v="medium"/>
    <n v="792.9"/>
    <n v="594.67999999999995"/>
    <d v="2000-05-22T00:00:00"/>
    <n v="198.22000000000003"/>
    <s v="F"/>
    <n v="36"/>
    <d v="1978-07-18T00:00:00"/>
    <n v="41.991345364028412"/>
    <s v="Executive Secretary"/>
    <s v="n/a"/>
    <s v="Mass Customer"/>
    <s v="N"/>
    <s v="Yes"/>
    <n v="18"/>
    <m/>
  </r>
  <r>
    <n v="8787"/>
    <n v="34"/>
    <x v="1803"/>
    <d v="2017-11-14T00:00:00"/>
    <n v="46"/>
    <b v="1"/>
    <s v="Approved"/>
    <s v="Norco Bicycles"/>
    <s v="Road"/>
    <s v="high"/>
    <s v="large"/>
    <n v="774.53"/>
    <n v="464.72"/>
    <d v="2003-03-18T00:00:00"/>
    <n v="309.80999999999995"/>
    <s v="M"/>
    <n v="45"/>
    <d v="1958-03-16T00:00:00"/>
    <n v="62.34477002156266"/>
    <s v="Help Desk Technician"/>
    <s v="Financial Services"/>
    <s v="Mass Customer"/>
    <s v="N"/>
    <s v="Yes"/>
    <n v="15"/>
    <m/>
  </r>
  <r>
    <n v="8865"/>
    <n v="17"/>
    <x v="1123"/>
    <d v="2017-11-14T00:00:00"/>
    <n v="46"/>
    <b v="1"/>
    <s v="Approved"/>
    <s v="WeareA2B"/>
    <s v="Touring"/>
    <s v="medium"/>
    <s v="large"/>
    <n v="1362.99"/>
    <n v="57.74"/>
    <d v="2003-01-05T00:00:00"/>
    <n v="1305.25"/>
    <s v="M"/>
    <n v="89"/>
    <d v="1972-03-09T00:00:00"/>
    <n v="48.352989199644846"/>
    <s v="Web Developer IV"/>
    <s v="Entertainment"/>
    <s v="High Net Worth"/>
    <s v="N"/>
    <s v="Yes"/>
    <n v="15"/>
    <m/>
  </r>
  <r>
    <n v="8893"/>
    <n v="64"/>
    <x v="677"/>
    <d v="2017-11-14T00:00:00"/>
    <n v="46"/>
    <b v="0"/>
    <s v="Approved"/>
    <s v="Giant Bicycles"/>
    <s v="Standard"/>
    <s v="high"/>
    <s v="small"/>
    <n v="1977.36"/>
    <n v="1759.85"/>
    <d v="2011-08-24T00:00:00"/>
    <n v="217.51"/>
    <s v="M"/>
    <n v="30"/>
    <d v="1980-09-24T00:00:00"/>
    <n v="39.802304268138002"/>
    <s v="Financial Analyst"/>
    <s v="Financial Services"/>
    <s v="High Net Worth"/>
    <s v="N"/>
    <s v="No"/>
    <n v="20"/>
    <m/>
  </r>
  <r>
    <n v="10385"/>
    <n v="81"/>
    <x v="1262"/>
    <d v="2017-11-14T00:00:00"/>
    <n v="46"/>
    <b v="1"/>
    <s v="Approved"/>
    <s v="Norco Bicycles"/>
    <s v="Standard"/>
    <s v="medium"/>
    <s v="small"/>
    <n v="586.45000000000005"/>
    <n v="521.94000000000005"/>
    <d v="1991-07-10T00:00:00"/>
    <n v="64.509999999999991"/>
    <s v="M"/>
    <n v="59"/>
    <d v="1980-08-05T00:00:00"/>
    <n v="39.939290569507861"/>
    <n v="0"/>
    <s v="n/a"/>
    <s v="Mass Customer"/>
    <s v="N"/>
    <s v="No"/>
    <n v="16"/>
    <m/>
  </r>
  <r>
    <n v="10405"/>
    <n v="18"/>
    <x v="1804"/>
    <d v="2017-11-14T00:00:00"/>
    <n v="46"/>
    <b v="1"/>
    <s v="Approved"/>
    <s v="Solex"/>
    <s v="Standard"/>
    <s v="medium"/>
    <s v="medium"/>
    <n v="575.27"/>
    <n v="431.45"/>
    <d v="2013-03-12T00:00:00"/>
    <n v="143.82"/>
    <s v="F"/>
    <n v="74"/>
    <d v="1998-11-30T00:00:00"/>
    <n v="21.607783720192792"/>
    <s v="Human Resources Assistant I"/>
    <s v="Manufacturing"/>
    <s v="Mass Customer"/>
    <s v="N"/>
    <s v="No"/>
    <n v="4"/>
    <m/>
  </r>
  <r>
    <n v="10422"/>
    <n v="90"/>
    <x v="1805"/>
    <d v="2017-11-14T00:00:00"/>
    <n v="46"/>
    <b v="1"/>
    <s v="Approved"/>
    <s v="Solex"/>
    <s v="Standard"/>
    <s v="low"/>
    <s v="medium"/>
    <n v="945.04"/>
    <n v="507.58"/>
    <d v="1995-12-19T00:00:00"/>
    <n v="437.46"/>
    <s v="F"/>
    <n v="89"/>
    <d v="1985-11-19T00:00:00"/>
    <n v="34.646139884576357"/>
    <s v="Dental Hygienist"/>
    <s v="Health"/>
    <s v="High Net Worth"/>
    <s v="N"/>
    <s v="No"/>
    <n v="7"/>
    <m/>
  </r>
  <r>
    <n v="10678"/>
    <n v="40"/>
    <x v="500"/>
    <d v="2017-11-14T00:00:00"/>
    <n v="46"/>
    <b v="0"/>
    <s v="Approved"/>
    <s v="OHM Cycles"/>
    <s v="Standard"/>
    <s v="high"/>
    <s v="medium"/>
    <n v="1458.17"/>
    <n v="874.9"/>
    <d v="2006-02-02T00:00:00"/>
    <n v="583.2700000000001"/>
    <s v="M"/>
    <n v="51"/>
    <d v="1987-04-15T00:00:00"/>
    <n v="33.243400158548958"/>
    <s v="Engineer I"/>
    <s v="Manufacturing"/>
    <s v="Mass Customer"/>
    <s v="N"/>
    <s v="No"/>
    <n v="17"/>
    <m/>
  </r>
  <r>
    <n v="10913"/>
    <n v="4"/>
    <x v="268"/>
    <d v="2017-11-14T00:00:00"/>
    <n v="46"/>
    <b v="1"/>
    <s v="Approved"/>
    <s v="Giant Bicycles"/>
    <s v="Standard"/>
    <s v="high"/>
    <s v="medium"/>
    <n v="1129.1300000000001"/>
    <n v="677.48"/>
    <d v="2005-08-09T00:00:00"/>
    <n v="451.65000000000009"/>
    <s v="M"/>
    <n v="96"/>
    <d v="1980-09-10T00:00:00"/>
    <n v="39.84066043252156"/>
    <s v="Financial Advisor"/>
    <s v="Financial Services"/>
    <s v="Mass Customer"/>
    <s v="N"/>
    <s v="Yes"/>
    <n v="19"/>
    <m/>
  </r>
  <r>
    <n v="10926"/>
    <n v="1"/>
    <x v="772"/>
    <d v="2017-11-14T00:00:00"/>
    <n v="46"/>
    <b v="1"/>
    <s v="Approved"/>
    <s v="Giant Bicycles"/>
    <s v="Standard"/>
    <s v="medium"/>
    <s v="medium"/>
    <n v="1403.5"/>
    <n v="954.82"/>
    <d v="2016-11-14T00:00:00"/>
    <n v="448.67999999999995"/>
    <s v="F"/>
    <n v="27"/>
    <d v="1979-12-22T00:00:00"/>
    <n v="40.561208377727041"/>
    <s v="Chemical Engineer"/>
    <s v="Manufacturing"/>
    <s v="Mass Customer"/>
    <s v="N"/>
    <s v="No"/>
    <n v="4"/>
    <m/>
  </r>
  <r>
    <n v="12715"/>
    <n v="81"/>
    <x v="1806"/>
    <d v="2017-11-14T00:00:00"/>
    <n v="46"/>
    <b v="0"/>
    <s v="Approved"/>
    <s v="Norco Bicycles"/>
    <s v="Standard"/>
    <s v="medium"/>
    <s v="small"/>
    <n v="586.45000000000005"/>
    <n v="521.94000000000005"/>
    <d v="1991-07-10T00:00:00"/>
    <n v="64.509999999999991"/>
    <s v="M"/>
    <n v="96"/>
    <d v="1978-11-14T00:00:00"/>
    <n v="41.665317966768136"/>
    <s v="Civil Engineer"/>
    <s v="Manufacturing"/>
    <s v="Mass Customer"/>
    <s v="N"/>
    <s v="No"/>
    <n v="6"/>
    <m/>
  </r>
  <r>
    <n v="13119"/>
    <n v="35"/>
    <x v="447"/>
    <d v="2017-11-14T00:00:00"/>
    <n v="46"/>
    <b v="0"/>
    <s v="Approved"/>
    <s v="Trek Bicycles"/>
    <s v="Standard"/>
    <s v="low"/>
    <s v="medium"/>
    <n v="1057.51"/>
    <n v="154.4"/>
    <d v="1994-07-12T00:00:00"/>
    <n v="903.11"/>
    <s v="M"/>
    <n v="76"/>
    <d v="1993-04-19T00:00:00"/>
    <n v="27.226961802384576"/>
    <n v="0"/>
    <s v="Financial Services"/>
    <s v="Mass Customer"/>
    <s v="N"/>
    <s v="No"/>
    <n v="3"/>
    <m/>
  </r>
  <r>
    <n v="13473"/>
    <n v="31"/>
    <x v="683"/>
    <d v="2017-11-14T00:00:00"/>
    <n v="46"/>
    <b v="1"/>
    <s v="Approved"/>
    <s v="Giant Bicycles"/>
    <s v="Standard"/>
    <s v="medium"/>
    <s v="medium"/>
    <n v="230.91"/>
    <n v="173.18"/>
    <d v="2010-06-07T00:00:00"/>
    <n v="57.72999999999999"/>
    <s v="M"/>
    <n v="74"/>
    <d v="1968-07-26T00:00:00"/>
    <n v="51.974907007864026"/>
    <s v="Help Desk Operator"/>
    <s v="n/a"/>
    <s v="Mass Customer"/>
    <s v="N"/>
    <s v="Yes"/>
    <n v="9"/>
    <m/>
  </r>
  <r>
    <n v="13514"/>
    <n v="77"/>
    <x v="1807"/>
    <d v="2017-11-14T00:00:00"/>
    <n v="46"/>
    <b v="1"/>
    <s v="Approved"/>
    <s v="WeareA2B"/>
    <s v="Standard"/>
    <s v="medium"/>
    <s v="medium"/>
    <n v="1769.64"/>
    <n v="108.76"/>
    <d v="2011-05-09T00:00:00"/>
    <n v="1660.88"/>
    <s v="F"/>
    <n v="45"/>
    <d v="1958-04-08T00:00:00"/>
    <n v="62.281756322932523"/>
    <s v="Senior Developer"/>
    <s v="n/a"/>
    <s v="High Net Worth"/>
    <s v="N"/>
    <s v="No"/>
    <n v="13"/>
    <m/>
  </r>
  <r>
    <n v="14090"/>
    <n v="92"/>
    <x v="1423"/>
    <d v="2017-11-14T00:00:00"/>
    <n v="46"/>
    <b v="0"/>
    <s v="Approved"/>
    <s v="WeareA2B"/>
    <s v="Standard"/>
    <s v="medium"/>
    <s v="small"/>
    <n v="1415.01"/>
    <n v="1259.3599999999999"/>
    <d v="2003-01-05T00:00:00"/>
    <n v="155.65000000000009"/>
    <s v="M"/>
    <n v="74"/>
    <d v="1980-07-22T00:00:00"/>
    <n v="39.977646733891426"/>
    <s v="Office Assistant II"/>
    <s v="n/a"/>
    <s v="Mass Customer"/>
    <s v="N"/>
    <s v="No"/>
    <n v="13"/>
    <m/>
  </r>
  <r>
    <n v="14265"/>
    <n v="35"/>
    <x v="110"/>
    <d v="2017-11-14T00:00:00"/>
    <n v="46"/>
    <b v="0"/>
    <s v="Approved"/>
    <s v="Trek Bicycles"/>
    <s v="Standard"/>
    <s v="low"/>
    <s v="medium"/>
    <n v="1057.51"/>
    <n v="154.4"/>
    <d v="1994-07-12T00:00:00"/>
    <n v="903.11"/>
    <s v="M"/>
    <n v="78"/>
    <d v="1983-04-06T00:00:00"/>
    <n v="37.27079741882293"/>
    <s v="Speech Pathologist"/>
    <s v="Retail"/>
    <s v="Mass Customer"/>
    <s v="N"/>
    <s v="No"/>
    <n v="6"/>
    <m/>
  </r>
  <r>
    <n v="14482"/>
    <n v="18"/>
    <x v="1808"/>
    <d v="2017-11-14T00:00:00"/>
    <n v="46"/>
    <b v="1"/>
    <s v="Approved"/>
    <s v="Solex"/>
    <s v="Standard"/>
    <s v="medium"/>
    <s v="medium"/>
    <n v="575.27"/>
    <n v="431.45"/>
    <d v="2013-03-12T00:00:00"/>
    <n v="143.82"/>
    <s v="M"/>
    <n v="33"/>
    <d v="1969-04-05T00:00:00"/>
    <n v="51.281756322932523"/>
    <s v="Administrative Assistant IV"/>
    <s v="Property"/>
    <s v="Affluent Customer"/>
    <s v="N"/>
    <s v="No"/>
    <n v="12"/>
    <m/>
  </r>
  <r>
    <n v="14483"/>
    <n v="75"/>
    <x v="1521"/>
    <d v="2017-11-14T00:00:00"/>
    <n v="46"/>
    <b v="0"/>
    <s v="Approved"/>
    <s v="Giant Bicycles"/>
    <s v="Touring"/>
    <s v="medium"/>
    <s v="large"/>
    <n v="1873.97"/>
    <n v="863.95"/>
    <d v="2006-05-22T00:00:00"/>
    <n v="1010.02"/>
    <s v="M"/>
    <n v="15"/>
    <d v="1960-08-20T00:00:00"/>
    <n v="59.911893309233889"/>
    <s v="Desktop Support Technician"/>
    <s v="Manufacturing"/>
    <s v="Mass Customer"/>
    <s v="N"/>
    <s v="No"/>
    <n v="17"/>
    <m/>
  </r>
  <r>
    <n v="14589"/>
    <n v="67"/>
    <x v="1233"/>
    <d v="2017-11-14T00:00:00"/>
    <n v="46"/>
    <b v="0"/>
    <s v="Approved"/>
    <s v="Norco Bicycles"/>
    <s v="Road"/>
    <s v="medium"/>
    <s v="medium"/>
    <n v="544.04999999999995"/>
    <n v="376.84"/>
    <d v="2005-10-22T00:00:00"/>
    <n v="167.20999999999998"/>
    <s v="M"/>
    <n v="49"/>
    <d v="1976-03-18T00:00:00"/>
    <n v="44.325591939370874"/>
    <s v="Administrative Officer"/>
    <s v="Financial Services"/>
    <s v="Affluent Customer"/>
    <s v="N"/>
    <s v="No"/>
    <n v="4"/>
    <m/>
  </r>
  <r>
    <n v="15493"/>
    <n v="1"/>
    <x v="406"/>
    <d v="2017-11-14T00:00:00"/>
    <n v="46"/>
    <b v="1"/>
    <s v="Approved"/>
    <s v="Giant Bicycles"/>
    <s v="Standard"/>
    <s v="medium"/>
    <s v="medium"/>
    <n v="1403.5"/>
    <n v="954.82"/>
    <d v="2012-12-02T00:00:00"/>
    <n v="448.67999999999995"/>
    <s v="F"/>
    <n v="87"/>
    <d v="1989-11-25T00:00:00"/>
    <n v="30.626961802384574"/>
    <s v="Administrative Assistant II"/>
    <s v="Financial Services"/>
    <s v="Mass Customer"/>
    <s v="N"/>
    <s v="Yes"/>
    <n v="14"/>
    <m/>
  </r>
  <r>
    <n v="15832"/>
    <n v="0"/>
    <x v="204"/>
    <d v="2017-11-14T00:00:00"/>
    <n v="46"/>
    <b v="0"/>
    <s v="Approved"/>
    <s v="Trek Bicycles"/>
    <s v="Standard"/>
    <s v="medium"/>
    <s v="medium"/>
    <n v="499.53"/>
    <n v="388.72"/>
    <d v="1999-06-23T00:00:00"/>
    <n v="110.80999999999995"/>
    <s v="M"/>
    <n v="18"/>
    <d v="1982-10-27T00:00:00"/>
    <n v="37.711893309233886"/>
    <s v="Software Consultant"/>
    <s v="Health"/>
    <s v="High Net Worth"/>
    <s v="N"/>
    <s v="Yes"/>
    <n v="11"/>
    <m/>
  </r>
  <r>
    <n v="15936"/>
    <n v="5"/>
    <x v="1809"/>
    <d v="2017-11-14T00:00:00"/>
    <n v="46"/>
    <b v="1"/>
    <s v="Approved"/>
    <s v="Trek Bicycles"/>
    <s v="Mountain"/>
    <s v="low"/>
    <s v="medium"/>
    <n v="574.64"/>
    <n v="459.71"/>
    <d v="2004-08-17T00:00:00"/>
    <n v="114.93"/>
    <s v="M"/>
    <n v="78"/>
    <d v="2001-05-05T00:00:00"/>
    <n v="19.177646733891425"/>
    <n v="0"/>
    <s v="Health"/>
    <s v="Mass Customer"/>
    <s v="N"/>
    <s v="Yes"/>
    <n v="1"/>
    <m/>
  </r>
  <r>
    <n v="16016"/>
    <n v="47"/>
    <x v="1147"/>
    <d v="2017-11-14T00:00:00"/>
    <n v="46"/>
    <b v="1"/>
    <s v="Approved"/>
    <s v="Trek Bicycles"/>
    <s v="Road"/>
    <s v="low"/>
    <s v="small"/>
    <n v="1720.7"/>
    <n v="1531.42"/>
    <d v="2006-10-01T00:00:00"/>
    <n v="189.27999999999997"/>
    <s v="F"/>
    <n v="93"/>
    <d v="1960-11-18T00:00:00"/>
    <n v="59.665317966768136"/>
    <s v="Budget/Accounting Analyst I"/>
    <s v="n/a"/>
    <s v="Mass Customer"/>
    <s v="N"/>
    <s v="No"/>
    <n v="9"/>
    <m/>
  </r>
  <r>
    <n v="16233"/>
    <n v="53"/>
    <x v="583"/>
    <d v="2017-11-14T00:00:00"/>
    <n v="46"/>
    <b v="1"/>
    <s v="Approved"/>
    <s v="Giant Bicycles"/>
    <s v="Standard"/>
    <s v="high"/>
    <s v="medium"/>
    <n v="1274.93"/>
    <n v="764.96"/>
    <d v="2007-08-04T00:00:00"/>
    <n v="509.97"/>
    <s v="M"/>
    <n v="36"/>
    <d v="1971-08-31T00:00:00"/>
    <n v="48.876276870877724"/>
    <s v="Dental Hygienist"/>
    <s v="Health"/>
    <s v="High Net Worth"/>
    <s v="N"/>
    <s v="No"/>
    <n v="10"/>
    <m/>
  </r>
  <r>
    <n v="16266"/>
    <n v="3"/>
    <x v="1810"/>
    <d v="2017-11-14T00:00:00"/>
    <n v="46"/>
    <b v="1"/>
    <s v="Approved"/>
    <s v="Trek Bicycles"/>
    <s v="Standard"/>
    <s v="medium"/>
    <s v="large"/>
    <n v="2091.4699999999998"/>
    <n v="388.92"/>
    <d v="2006-05-22T00:00:00"/>
    <n v="1702.5499999999997"/>
    <s v="M"/>
    <n v="41"/>
    <d v="1985-07-21T00:00:00"/>
    <n v="34.977646733891426"/>
    <s v="Recruiting Manager"/>
    <s v="Retail"/>
    <s v="Affluent Customer"/>
    <s v="N"/>
    <s v="Yes"/>
    <n v="7"/>
    <m/>
  </r>
  <r>
    <n v="16325"/>
    <n v="63"/>
    <x v="1811"/>
    <d v="2017-11-14T00:00:00"/>
    <n v="46"/>
    <b v="0"/>
    <s v="Approved"/>
    <s v="Solex"/>
    <s v="Standard"/>
    <s v="medium"/>
    <s v="medium"/>
    <n v="1483.2"/>
    <n v="99.59"/>
    <d v="2015-04-11T00:00:00"/>
    <n v="1383.6100000000001"/>
    <s v="M"/>
    <n v="16"/>
    <d v="1963-06-12T00:00:00"/>
    <n v="57.100934405124299"/>
    <s v="Nuclear Power Engineer"/>
    <s v="Manufacturing"/>
    <s v="Affluent Customer"/>
    <s v="N"/>
    <s v="Yes"/>
    <n v="10"/>
    <m/>
  </r>
  <r>
    <n v="16421"/>
    <n v="34"/>
    <x v="1812"/>
    <d v="2017-11-14T00:00:00"/>
    <n v="46"/>
    <b v="0"/>
    <s v="Approved"/>
    <s v="WeareA2B"/>
    <s v="Standard"/>
    <s v="medium"/>
    <s v="medium"/>
    <n v="1231.1500000000001"/>
    <n v="161.6"/>
    <d v="1994-09-09T00:00:00"/>
    <n v="1069.5500000000002"/>
    <s v="M"/>
    <n v="60"/>
    <d v="1957-06-01T00:00:00"/>
    <n v="63.133811117453071"/>
    <s v="Senior Cost Accountant"/>
    <s v="Financial Services"/>
    <s v="High Net Worth"/>
    <s v="N"/>
    <s v="Yes"/>
    <n v="8"/>
    <m/>
  </r>
  <r>
    <n v="16708"/>
    <n v="73"/>
    <x v="1813"/>
    <d v="2017-11-14T00:00:00"/>
    <n v="46"/>
    <b v="0"/>
    <s v="Approved"/>
    <s v="Solex"/>
    <s v="Standard"/>
    <s v="medium"/>
    <s v="medium"/>
    <n v="1945.43"/>
    <n v="333.18"/>
    <d v="2002-08-31T00:00:00"/>
    <n v="1612.25"/>
    <s v="M"/>
    <n v="25"/>
    <d v="1973-11-30T00:00:00"/>
    <n v="46.624222076357178"/>
    <n v="0"/>
    <s v="Manufacturing"/>
    <s v="Mass Customer"/>
    <s v="N"/>
    <s v="No"/>
    <n v="13"/>
    <m/>
  </r>
  <r>
    <n v="17333"/>
    <n v="11"/>
    <x v="1814"/>
    <d v="2017-11-14T00:00:00"/>
    <n v="46"/>
    <b v="0"/>
    <s v="Approved"/>
    <s v="Giant Bicycles"/>
    <s v="Standard"/>
    <s v="high"/>
    <s v="medium"/>
    <n v="1274.93"/>
    <n v="764.96"/>
    <d v="2013-03-12T00:00:00"/>
    <n v="509.97"/>
    <s v="M"/>
    <n v="68"/>
    <d v="1985-04-12T00:00:00"/>
    <n v="35.251619336631151"/>
    <n v="0"/>
    <s v="IT"/>
    <s v="Mass Customer"/>
    <s v="N"/>
    <s v="Yes"/>
    <n v="7"/>
    <m/>
  </r>
  <r>
    <n v="18010"/>
    <n v="80"/>
    <x v="1815"/>
    <d v="2017-11-14T00:00:00"/>
    <n v="46"/>
    <b v="1"/>
    <s v="Approved"/>
    <s v="Trek Bicycles"/>
    <s v="Standard"/>
    <s v="medium"/>
    <s v="large"/>
    <n v="1469.44"/>
    <n v="596.54999999999995"/>
    <d v="2010-11-05T00:00:00"/>
    <n v="872.8900000000001"/>
    <s v="M"/>
    <n v="6"/>
    <d v="1970-03-06T00:00:00"/>
    <n v="50.363948103754439"/>
    <n v="0"/>
    <s v="Retail"/>
    <s v="High Net Worth"/>
    <s v="N"/>
    <s v="Yes"/>
    <n v="4"/>
    <m/>
  </r>
  <r>
    <n v="18180"/>
    <n v="89"/>
    <x v="1816"/>
    <d v="2017-11-14T00:00:00"/>
    <n v="46"/>
    <b v="0"/>
    <s v="Approved"/>
    <s v="WeareA2B"/>
    <s v="Touring"/>
    <s v="medium"/>
    <s v="large"/>
    <n v="1362.99"/>
    <n v="57.74"/>
    <d v="1993-04-20T00:00:00"/>
    <n v="1305.25"/>
    <s v="F"/>
    <n v="94"/>
    <d v="1962-04-14T00:00:00"/>
    <n v="58.262578240740737"/>
    <s v="Assistant Professor"/>
    <s v="Manufacturing"/>
    <s v="Affluent Customer"/>
    <s v="N"/>
    <s v="No"/>
    <n v="5"/>
    <m/>
  </r>
  <r>
    <n v="18512"/>
    <n v="91"/>
    <x v="1309"/>
    <d v="2017-11-14T00:00:00"/>
    <n v="46"/>
    <b v="1"/>
    <s v="Approved"/>
    <s v="Solex"/>
    <s v="Standard"/>
    <s v="medium"/>
    <s v="medium"/>
    <n v="100.35"/>
    <n v="75.260000000000005"/>
    <d v="1999-07-26T00:00:00"/>
    <n v="25.089999999999989"/>
    <s v="M"/>
    <n v="64"/>
    <d v="1976-04-14T00:00:00"/>
    <n v="44.251619336631151"/>
    <s v="Food Chemist"/>
    <s v="Health"/>
    <s v="Mass Customer"/>
    <s v="N"/>
    <s v="No"/>
    <n v="16"/>
    <m/>
  </r>
  <r>
    <n v="18683"/>
    <n v="0"/>
    <x v="1332"/>
    <d v="2017-11-14T00:00:00"/>
    <n v="46"/>
    <b v="1"/>
    <s v="Approved"/>
    <s v="Trek Bicycles"/>
    <s v="Road"/>
    <s v="medium"/>
    <s v="medium"/>
    <n v="290.62"/>
    <n v="215.14"/>
    <d v="2004-12-18T00:00:00"/>
    <n v="75.480000000000018"/>
    <s v="F"/>
    <n v="13"/>
    <d v="1990-03-21T00:00:00"/>
    <n v="30.309153583206491"/>
    <s v="Nuclear Power Engineer"/>
    <s v="Manufacturing"/>
    <s v="High Net Worth"/>
    <s v="N"/>
    <s v="No"/>
    <n v="4"/>
    <m/>
  </r>
  <r>
    <n v="18879"/>
    <n v="4"/>
    <x v="1817"/>
    <d v="2017-11-14T00:00:00"/>
    <n v="46"/>
    <b v="1"/>
    <s v="Approved"/>
    <s v="Giant Bicycles"/>
    <s v="Standard"/>
    <s v="high"/>
    <s v="medium"/>
    <n v="1129.1300000000001"/>
    <n v="677.48"/>
    <d v="2005-08-09T00:00:00"/>
    <n v="451.65000000000009"/>
    <s v="M"/>
    <n v="99"/>
    <d v="1954-04-30T00:00:00"/>
    <n v="66.224222076357179"/>
    <n v="0"/>
    <s v="Property"/>
    <s v="Mass Customer"/>
    <s v="N"/>
    <s v="No"/>
    <n v="9"/>
    <m/>
  </r>
  <r>
    <n v="18929"/>
    <n v="17"/>
    <x v="1446"/>
    <d v="2017-11-14T00:00:00"/>
    <n v="46"/>
    <b v="1"/>
    <s v="Approved"/>
    <s v="WeareA2B"/>
    <s v="Touring"/>
    <s v="medium"/>
    <s v="large"/>
    <n v="1362.99"/>
    <n v="57.74"/>
    <d v="1993-04-20T00:00:00"/>
    <n v="1305.25"/>
    <s v="F"/>
    <n v="83"/>
    <d v="1974-02-16T00:00:00"/>
    <n v="46.410523446220189"/>
    <s v="Staff Accountant IV"/>
    <s v="Telecommunications"/>
    <s v="High Net Worth"/>
    <s v="N"/>
    <s v="No"/>
    <n v="14"/>
    <m/>
  </r>
  <r>
    <n v="19112"/>
    <n v="94"/>
    <x v="308"/>
    <d v="2017-11-14T00:00:00"/>
    <n v="46"/>
    <b v="1"/>
    <s v="Approved"/>
    <s v="Giant Bicycles"/>
    <s v="Standard"/>
    <s v="medium"/>
    <s v="large"/>
    <n v="1635.3"/>
    <n v="993.66"/>
    <d v="2001-11-25T00:00:00"/>
    <n v="641.64"/>
    <s v="F"/>
    <n v="53"/>
    <d v="1976-09-25T00:00:00"/>
    <n v="43.802304268138002"/>
    <s v="Marketing Manager"/>
    <s v="Financial Services"/>
    <s v="Mass Customer"/>
    <s v="N"/>
    <s v="Yes"/>
    <n v="13"/>
    <m/>
  </r>
  <r>
    <n v="19317"/>
    <n v="63"/>
    <x v="1818"/>
    <d v="2017-11-14T00:00:00"/>
    <n v="46"/>
    <b v="1"/>
    <s v="Approved"/>
    <s v="Solex"/>
    <s v="Standard"/>
    <s v="medium"/>
    <s v="medium"/>
    <n v="1483.2"/>
    <n v="99.59"/>
    <d v="1998-12-17T00:00:00"/>
    <n v="1383.6100000000001"/>
    <s v="F"/>
    <n v="33"/>
    <d v="1956-01-21T00:00:00"/>
    <n v="64.495454953069512"/>
    <s v="Staff Accountant II"/>
    <s v="Manufacturing"/>
    <s v="Mass Customer"/>
    <s v="N"/>
    <s v="No"/>
    <n v="13"/>
    <m/>
  </r>
  <r>
    <n v="19796"/>
    <n v="75"/>
    <x v="1819"/>
    <d v="2017-11-14T00:00:00"/>
    <n v="46"/>
    <b v="1"/>
    <s v="Approved"/>
    <s v="Giant Bicycles"/>
    <s v="Touring"/>
    <s v="medium"/>
    <s v="large"/>
    <n v="1873.97"/>
    <n v="863.95"/>
    <d v="2015-08-10T00:00:00"/>
    <n v="1010.02"/>
    <s v="M"/>
    <n v="31"/>
    <d v="1978-09-10T00:00:00"/>
    <n v="41.84340015854896"/>
    <s v="Product Engineer"/>
    <s v="Manufacturing"/>
    <s v="Affluent Customer"/>
    <s v="N"/>
    <s v="Yes"/>
    <n v="15"/>
    <m/>
  </r>
  <r>
    <n v="219"/>
    <n v="2"/>
    <x v="841"/>
    <d v="2017-11-13T00:00:00"/>
    <n v="47"/>
    <b v="0"/>
    <s v="Approved"/>
    <s v="Giant Bicycles"/>
    <s v="Road"/>
    <s v="low"/>
    <s v="small"/>
    <n v="590.26"/>
    <n v="525.33000000000004"/>
    <d v="2010-11-05T00:00:00"/>
    <n v="64.92999999999995"/>
    <s v="F"/>
    <n v="96"/>
    <d v="1978-09-02T00:00:00"/>
    <n v="41.865317966768139"/>
    <s v="Analyst Programmer"/>
    <s v="Health"/>
    <s v="High Net Worth"/>
    <s v="N"/>
    <s v="No"/>
    <n v="14"/>
    <m/>
  </r>
  <r>
    <n v="243"/>
    <n v="63"/>
    <x v="1820"/>
    <d v="2017-11-13T00:00:00"/>
    <n v="47"/>
    <b v="1"/>
    <s v="Approved"/>
    <s v="Solex"/>
    <s v="Standard"/>
    <s v="medium"/>
    <s v="medium"/>
    <n v="1483.2"/>
    <n v="99.59"/>
    <d v="1998-12-17T00:00:00"/>
    <n v="1383.6100000000001"/>
    <s v="M"/>
    <n v="96"/>
    <d v="1955-05-11T00:00:00"/>
    <n v="65.194085090055808"/>
    <s v="Social Worker"/>
    <s v="Health"/>
    <s v="Mass Customer"/>
    <s v="N"/>
    <s v="No"/>
    <n v="20"/>
    <m/>
  </r>
  <r>
    <n v="866"/>
    <n v="87"/>
    <x v="1021"/>
    <d v="2017-11-13T00:00:00"/>
    <n v="47"/>
    <b v="0"/>
    <s v="Approved"/>
    <s v="Giant Bicycles"/>
    <s v="Standard"/>
    <s v="high"/>
    <s v="medium"/>
    <n v="1179"/>
    <n v="707.4"/>
    <d v="1997-08-25T00:00:00"/>
    <n v="471.6"/>
    <s v="F"/>
    <n v="76"/>
    <d v="1968-10-02T00:00:00"/>
    <n v="51.788605638001016"/>
    <s v="Account Executive"/>
    <s v="Manufacturing"/>
    <s v="Mass Customer"/>
    <s v="N"/>
    <s v="No"/>
    <n v="18"/>
    <m/>
  </r>
  <r>
    <n v="877"/>
    <n v="7"/>
    <x v="1821"/>
    <d v="2017-11-13T00:00:00"/>
    <n v="47"/>
    <b v="1"/>
    <s v="Approved"/>
    <s v="Trek Bicycles"/>
    <s v="Road"/>
    <s v="low"/>
    <s v="medium"/>
    <n v="980.37"/>
    <n v="234.43"/>
    <d v="2005-12-07T00:00:00"/>
    <n v="745.94"/>
    <s v="U"/>
    <n v="90"/>
    <d v="1899-12-30T00:00:00"/>
    <n v="0"/>
    <s v="Financial Analyst"/>
    <s v="Financial Services"/>
    <s v="Mass Customer"/>
    <s v="N"/>
    <s v="Yes"/>
    <n v="0"/>
    <m/>
  </r>
  <r>
    <n v="994"/>
    <n v="53"/>
    <x v="527"/>
    <d v="2017-11-13T00:00:00"/>
    <n v="47"/>
    <b v="0"/>
    <s v="Approved"/>
    <s v="Giant Bicycles"/>
    <s v="Standard"/>
    <s v="high"/>
    <s v="medium"/>
    <n v="1274.93"/>
    <n v="764.96"/>
    <d v="2004-08-17T00:00:00"/>
    <n v="509.97"/>
    <s v="M"/>
    <n v="12"/>
    <d v="1975-07-12T00:00:00"/>
    <n v="45.010523446220191"/>
    <s v="Librarian"/>
    <s v="Entertainment"/>
    <s v="High Net Worth"/>
    <s v="N"/>
    <s v="Yes"/>
    <n v="10"/>
    <m/>
  </r>
  <r>
    <n v="1733"/>
    <n v="0"/>
    <x v="1822"/>
    <d v="2017-11-13T00:00:00"/>
    <n v="47"/>
    <b v="1"/>
    <s v="Approved"/>
    <s v="Solex"/>
    <s v="Standard"/>
    <s v="medium"/>
    <s v="large"/>
    <n v="202.62"/>
    <n v="151.96"/>
    <d v="2016-03-29T00:00:00"/>
    <n v="50.66"/>
    <s v="M"/>
    <n v="4"/>
    <d v="1967-04-25T00:00:00"/>
    <n v="53.229701528411972"/>
    <s v="Account Representative I"/>
    <s v="Manufacturing"/>
    <s v="High Net Worth"/>
    <s v="N"/>
    <s v="No"/>
    <n v="5"/>
    <m/>
  </r>
  <r>
    <n v="2031"/>
    <n v="66"/>
    <x v="1310"/>
    <d v="2017-11-13T00:00:00"/>
    <n v="47"/>
    <b v="0"/>
    <s v="Approved"/>
    <s v="Giant Bicycles"/>
    <s v="Road"/>
    <s v="low"/>
    <s v="small"/>
    <n v="590.26"/>
    <n v="525.33000000000004"/>
    <d v="2016-12-06T00:00:00"/>
    <n v="64.92999999999995"/>
    <s v="M"/>
    <n v="21"/>
    <d v="1971-09-28T00:00:00"/>
    <n v="48.799564542110602"/>
    <s v="VP Quality Control"/>
    <s v="Retail"/>
    <s v="Mass Customer"/>
    <s v="N"/>
    <s v="Yes"/>
    <n v="9"/>
    <m/>
  </r>
  <r>
    <n v="2203"/>
    <n v="36"/>
    <x v="938"/>
    <d v="2017-11-13T00:00:00"/>
    <n v="47"/>
    <b v="1"/>
    <s v="Approved"/>
    <s v="Solex"/>
    <s v="Standard"/>
    <s v="low"/>
    <s v="medium"/>
    <n v="945.04"/>
    <n v="507.58"/>
    <d v="2006-02-02T00:00:00"/>
    <n v="437.46"/>
    <s v="F"/>
    <n v="37"/>
    <d v="1980-04-12T00:00:00"/>
    <n v="40.254359062658544"/>
    <n v="0"/>
    <s v="Manufacturing"/>
    <s v="Affluent Customer"/>
    <s v="N"/>
    <s v="Yes"/>
    <n v="18"/>
    <m/>
  </r>
  <r>
    <n v="2230"/>
    <n v="99"/>
    <x v="1823"/>
    <d v="2017-11-13T00:00:00"/>
    <n v="47"/>
    <b v="1"/>
    <s v="Approved"/>
    <s v="OHM Cycles"/>
    <s v="Standard"/>
    <s v="medium"/>
    <s v="medium"/>
    <n v="1227.3399999999999"/>
    <n v="770.89"/>
    <d v="1991-05-06T00:00:00"/>
    <n v="456.44999999999993"/>
    <s v="F"/>
    <n v="89"/>
    <d v="1984-10-06T00:00:00"/>
    <n v="35.766687829781837"/>
    <s v="VP Accounting"/>
    <s v="Financial Services"/>
    <s v="Mass Customer"/>
    <s v="N"/>
    <s v="Yes"/>
    <n v="13"/>
    <m/>
  </r>
  <r>
    <n v="2393"/>
    <n v="54"/>
    <x v="1824"/>
    <d v="2017-11-13T00:00:00"/>
    <n v="47"/>
    <b v="0"/>
    <s v="Approved"/>
    <s v="WeareA2B"/>
    <s v="Standard"/>
    <s v="medium"/>
    <s v="medium"/>
    <n v="1292.8399999999999"/>
    <n v="13.44"/>
    <d v="2009-04-12T00:00:00"/>
    <n v="1279.3999999999999"/>
    <s v="F"/>
    <n v="33"/>
    <d v="1989-11-11T00:00:00"/>
    <n v="30.665317966768136"/>
    <s v="Product Engineer"/>
    <s v="n/a"/>
    <s v="Mass Customer"/>
    <s v="N"/>
    <s v="No"/>
    <n v="9"/>
    <m/>
  </r>
  <r>
    <n v="2587"/>
    <n v="30"/>
    <x v="986"/>
    <d v="2017-11-13T00:00:00"/>
    <n v="47"/>
    <b v="0"/>
    <s v="Approved"/>
    <s v="Solex"/>
    <s v="Standard"/>
    <s v="high"/>
    <s v="medium"/>
    <n v="748.17"/>
    <n v="448.9"/>
    <d v="1999-07-20T00:00:00"/>
    <n v="299.27"/>
    <s v="F"/>
    <n v="26"/>
    <d v="1967-07-04T00:00:00"/>
    <n v="53.037920706494162"/>
    <s v="Office Assistant III"/>
    <s v="Financial Services"/>
    <s v="Affluent Customer"/>
    <s v="N"/>
    <s v="Yes"/>
    <n v="17"/>
    <m/>
  </r>
  <r>
    <n v="2635"/>
    <n v="6"/>
    <x v="1825"/>
    <d v="2017-11-13T00:00:00"/>
    <n v="47"/>
    <b v="0"/>
    <s v="Approved"/>
    <s v="Solex"/>
    <s v="Standard"/>
    <s v="high"/>
    <s v="medium"/>
    <n v="748.17"/>
    <n v="448.9"/>
    <d v="1991-11-10T00:00:00"/>
    <n v="299.27"/>
    <s v="M"/>
    <n v="65"/>
    <d v="1992-09-13T00:00:00"/>
    <n v="27.824222076357177"/>
    <s v="Quality Control Specialist"/>
    <s v="IT"/>
    <s v="High Net Worth"/>
    <s v="N"/>
    <s v="No"/>
    <n v="9"/>
    <m/>
  </r>
  <r>
    <n v="3762"/>
    <n v="21"/>
    <x v="1826"/>
    <d v="2017-11-13T00:00:00"/>
    <n v="47"/>
    <b v="0"/>
    <s v="Approved"/>
    <s v="WeareA2B"/>
    <s v="Touring"/>
    <s v="medium"/>
    <s v="medium"/>
    <n v="1466.68"/>
    <n v="363.25"/>
    <d v="2014-03-03T00:00:00"/>
    <n v="1103.43"/>
    <s v="F"/>
    <n v="47"/>
    <d v="1959-11-29T00:00:00"/>
    <n v="60.637920706494164"/>
    <s v="Help Desk Operator"/>
    <s v="Property"/>
    <s v="High Net Worth"/>
    <s v="N"/>
    <s v="No"/>
    <n v="13"/>
    <m/>
  </r>
  <r>
    <n v="4536"/>
    <n v="11"/>
    <x v="1378"/>
    <d v="2017-11-13T00:00:00"/>
    <n v="47"/>
    <b v="0"/>
    <s v="Approved"/>
    <s v="Trek Bicycles"/>
    <s v="Standard"/>
    <s v="medium"/>
    <s v="small"/>
    <n v="1775.81"/>
    <n v="1580.47"/>
    <d v="2016-02-04T00:00:00"/>
    <n v="195.33999999999992"/>
    <s v="F"/>
    <n v="76"/>
    <d v="1978-01-30T00:00:00"/>
    <n v="42.454359062658547"/>
    <s v="Financial Advisor"/>
    <s v="Financial Services"/>
    <s v="High Net Worth"/>
    <s v="N"/>
    <s v="Yes"/>
    <n v="20"/>
    <m/>
  </r>
  <r>
    <n v="4807"/>
    <n v="10"/>
    <x v="1827"/>
    <d v="2017-11-13T00:00:00"/>
    <n v="47"/>
    <b v="0"/>
    <s v="Approved"/>
    <s v="Solex"/>
    <s v="Standard"/>
    <s v="medium"/>
    <s v="medium"/>
    <n v="1945.43"/>
    <n v="333.18"/>
    <d v="2000-05-22T00:00:00"/>
    <n v="1612.25"/>
    <s v="F"/>
    <n v="93"/>
    <d v="1989-03-19T00:00:00"/>
    <n v="31.314633035261288"/>
    <s v="Financial Advisor"/>
    <s v="Financial Services"/>
    <s v="High Net Worth"/>
    <s v="N"/>
    <s v="Yes"/>
    <n v="8"/>
    <m/>
  </r>
  <r>
    <n v="5108"/>
    <n v="61"/>
    <x v="1828"/>
    <d v="2017-11-13T00:00:00"/>
    <n v="47"/>
    <b v="1"/>
    <s v="Approved"/>
    <s v="Norco Bicycles"/>
    <s v="Standard"/>
    <s v="medium"/>
    <s v="small"/>
    <n v="586.45000000000005"/>
    <n v="521.94000000000005"/>
    <d v="1991-07-10T00:00:00"/>
    <n v="64.509999999999991"/>
    <s v="M"/>
    <n v="12"/>
    <d v="1976-07-16T00:00:00"/>
    <n v="43.996824816083205"/>
    <s v="Social Worker"/>
    <s v="Health"/>
    <s v="High Net Worth"/>
    <s v="N"/>
    <s v="No"/>
    <n v="10"/>
    <m/>
  </r>
  <r>
    <n v="5309"/>
    <n v="81"/>
    <x v="1357"/>
    <d v="2017-11-13T00:00:00"/>
    <n v="47"/>
    <b v="1"/>
    <s v="Approved"/>
    <s v="Norco Bicycles"/>
    <s v="Standard"/>
    <s v="medium"/>
    <s v="small"/>
    <n v="586.45000000000005"/>
    <n v="521.94000000000005"/>
    <d v="2015-08-02T00:00:00"/>
    <n v="64.509999999999991"/>
    <s v="M"/>
    <n v="14"/>
    <d v="1990-11-21T00:00:00"/>
    <n v="29.637920706494164"/>
    <n v="0"/>
    <s v="Property"/>
    <s v="Mass Customer"/>
    <s v="N"/>
    <s v="Yes"/>
    <n v="7"/>
    <m/>
  </r>
  <r>
    <n v="5421"/>
    <n v="49"/>
    <x v="1748"/>
    <d v="2017-11-13T00:00:00"/>
    <n v="47"/>
    <b v="1"/>
    <s v="Approved"/>
    <s v="Trek Bicycles"/>
    <s v="Road"/>
    <s v="medium"/>
    <s v="medium"/>
    <n v="533.51"/>
    <n v="400.13"/>
    <d v="2012-06-04T00:00:00"/>
    <n v="133.38"/>
    <s v="F"/>
    <n v="2"/>
    <d v="1978-06-06T00:00:00"/>
    <n v="42.106413857179092"/>
    <s v="Tax Accountant"/>
    <s v="Argiculture"/>
    <s v="Mass Customer"/>
    <s v="N"/>
    <s v="No"/>
    <n v="8"/>
    <m/>
  </r>
  <r>
    <n v="6044"/>
    <n v="56"/>
    <x v="1829"/>
    <d v="2017-11-13T00:00:00"/>
    <n v="47"/>
    <b v="1"/>
    <s v="Approved"/>
    <s v="OHM Cycles"/>
    <s v="Standard"/>
    <s v="medium"/>
    <s v="medium"/>
    <n v="183.86"/>
    <n v="137.9"/>
    <d v="1997-10-04T00:00:00"/>
    <n v="45.960000000000008"/>
    <s v="F"/>
    <n v="85"/>
    <d v="1983-03-25T00:00:00"/>
    <n v="37.303674131151695"/>
    <s v="Account Executive"/>
    <s v="Financial Services"/>
    <s v="Affluent Customer"/>
    <s v="N"/>
    <s v="No"/>
    <n v="6"/>
    <m/>
  </r>
  <r>
    <n v="7195"/>
    <n v="38"/>
    <x v="1830"/>
    <d v="2017-11-13T00:00:00"/>
    <n v="47"/>
    <b v="0"/>
    <s v="Approved"/>
    <s v="Solex"/>
    <s v="Standard"/>
    <s v="medium"/>
    <s v="medium"/>
    <n v="1577.53"/>
    <n v="826.51"/>
    <d v="2010-06-07T00:00:00"/>
    <n v="751.02"/>
    <s v="F"/>
    <n v="77"/>
    <d v="1986-06-25T00:00:00"/>
    <n v="34.048879610603755"/>
    <s v="Biostatistician III"/>
    <s v="Health"/>
    <s v="Affluent Customer"/>
    <s v="N"/>
    <s v="Yes"/>
    <n v="8"/>
    <m/>
  </r>
  <r>
    <n v="8295"/>
    <n v="0"/>
    <x v="1831"/>
    <d v="2017-11-13T00:00:00"/>
    <n v="47"/>
    <b v="1"/>
    <s v="Approved"/>
    <s v="Giant Bicycles"/>
    <s v="Standard"/>
    <s v="medium"/>
    <s v="medium"/>
    <n v="230.91"/>
    <n v="173.18"/>
    <d v="2006-11-10T00:00:00"/>
    <n v="57.72999999999999"/>
    <s v="M"/>
    <n v="44"/>
    <d v="1978-05-30T00:00:00"/>
    <n v="42.125591939370878"/>
    <s v="Senior Quality Engineer"/>
    <s v="n/a"/>
    <s v="High Net Worth"/>
    <s v="N"/>
    <s v="No"/>
    <n v="16"/>
    <m/>
  </r>
  <r>
    <n v="8389"/>
    <n v="97"/>
    <x v="1832"/>
    <d v="2017-11-13T00:00:00"/>
    <n v="47"/>
    <b v="1"/>
    <s v="Approved"/>
    <s v="OHM Cycles"/>
    <s v="Road"/>
    <s v="medium"/>
    <s v="medium"/>
    <n v="742.54"/>
    <n v="667.4"/>
    <d v="1991-11-07T00:00:00"/>
    <n v="75.139999999999986"/>
    <s v="F"/>
    <n v="35"/>
    <d v="1968-02-03T00:00:00"/>
    <n v="52.451619336631147"/>
    <s v="Paralegal"/>
    <s v="Financial Services"/>
    <s v="High Net Worth"/>
    <s v="N"/>
    <s v="No"/>
    <n v="18"/>
    <m/>
  </r>
  <r>
    <n v="8779"/>
    <n v="58"/>
    <x v="63"/>
    <d v="2017-11-13T00:00:00"/>
    <n v="47"/>
    <b v="1"/>
    <s v="Approved"/>
    <s v="OHM Cycles"/>
    <s v="Road"/>
    <s v="medium"/>
    <s v="medium"/>
    <n v="1280.28"/>
    <n v="829.51"/>
    <d v="2015-10-18T00:00:00"/>
    <n v="450.77"/>
    <s v="F"/>
    <n v="20"/>
    <d v="1978-01-23T00:00:00"/>
    <n v="42.473537144850326"/>
    <s v="Statistician II"/>
    <s v="Retail"/>
    <s v="High Net Worth"/>
    <s v="N"/>
    <s v="Yes"/>
    <n v="18"/>
    <m/>
  </r>
  <r>
    <n v="2615"/>
    <n v="89"/>
    <x v="1550"/>
    <d v="2017-11-24T00:00:00"/>
    <m/>
    <m/>
    <s v="Approved"/>
    <s v="WeareA2B"/>
    <s v="Touring"/>
    <s v="medium"/>
    <s v="large"/>
    <n v="1362.99"/>
    <n v="57.74"/>
    <n v="37539"/>
    <m/>
    <m/>
    <m/>
    <m/>
    <m/>
    <m/>
    <m/>
    <m/>
    <m/>
    <m/>
    <m/>
    <m/>
  </r>
  <r>
    <n v="8968"/>
    <n v="34"/>
    <x v="1833"/>
    <d v="2017-11-13T00:00:00"/>
    <n v="47"/>
    <b v="1"/>
    <s v="Approved"/>
    <s v="Norco Bicycles"/>
    <s v="Road"/>
    <s v="high"/>
    <s v="large"/>
    <n v="774.53"/>
    <n v="464.72"/>
    <d v="2008-03-19T00:00:00"/>
    <n v="309.80999999999995"/>
    <s v="M"/>
    <n v="31"/>
    <d v="1972-03-13T00:00:00"/>
    <n v="48.34203029553526"/>
    <s v="Nuclear Power Engineer"/>
    <s v="Manufacturing"/>
    <s v="Affluent Customer"/>
    <s v="N"/>
    <s v="Yes"/>
    <n v="16"/>
    <m/>
  </r>
  <r>
    <n v="9249"/>
    <n v="52"/>
    <x v="851"/>
    <d v="2017-11-13T00:00:00"/>
    <n v="47"/>
    <b v="1"/>
    <s v="Approved"/>
    <s v="OHM Cycles"/>
    <s v="Road"/>
    <s v="medium"/>
    <s v="medium"/>
    <n v="1280.28"/>
    <n v="829.51"/>
    <d v="2009-04-12T00:00:00"/>
    <n v="450.77"/>
    <s v="F"/>
    <n v="55"/>
    <d v="1977-12-03T00:00:00"/>
    <n v="42.613263172247585"/>
    <s v="Research Assistant I"/>
    <s v="Argiculture"/>
    <s v="Mass Customer"/>
    <s v="N"/>
    <s v="Yes"/>
    <n v="15"/>
    <m/>
  </r>
  <r>
    <n v="2618"/>
    <n v="53"/>
    <x v="1676"/>
    <d v="2017-08-31T00:00:00"/>
    <m/>
    <m/>
    <s v="Approved"/>
    <s v="OHM Cycles"/>
    <s v="Standard"/>
    <s v="medium"/>
    <s v="medium"/>
    <n v="795.34"/>
    <n v="101.58"/>
    <n v="35470"/>
    <m/>
    <m/>
    <m/>
    <m/>
    <m/>
    <m/>
    <m/>
    <m/>
    <m/>
    <m/>
    <m/>
    <m/>
  </r>
  <r>
    <n v="9688"/>
    <n v="19"/>
    <x v="1834"/>
    <d v="2017-11-13T00:00:00"/>
    <n v="47"/>
    <b v="0"/>
    <s v="Approved"/>
    <s v="Trek Bicycles"/>
    <s v="Mountain"/>
    <s v="low"/>
    <s v="medium"/>
    <n v="574.64"/>
    <n v="459.71"/>
    <d v="2003-02-07T00:00:00"/>
    <n v="114.93"/>
    <s v="M"/>
    <n v="22"/>
    <d v="1988-08-29T00:00:00"/>
    <n v="31.868057692795535"/>
    <s v="Geologist I"/>
    <s v="Health"/>
    <s v="High Net Worth"/>
    <s v="N"/>
    <s v="Yes"/>
    <n v="8"/>
    <m/>
  </r>
  <r>
    <n v="9689"/>
    <n v="6"/>
    <x v="1835"/>
    <d v="2017-11-13T00:00:00"/>
    <n v="47"/>
    <b v="1"/>
    <s v="Approved"/>
    <s v="Solex"/>
    <s v="Standard"/>
    <s v="high"/>
    <s v="medium"/>
    <n v="748.17"/>
    <n v="448.9"/>
    <d v="2015-04-11T00:00:00"/>
    <n v="299.27"/>
    <s v="F"/>
    <n v="88"/>
    <d v="1975-08-12T00:00:00"/>
    <n v="44.925591939370875"/>
    <s v="Marketing Manager"/>
    <s v="Retail"/>
    <s v="High Net Worth"/>
    <s v="N"/>
    <s v="No"/>
    <n v="12"/>
    <m/>
  </r>
  <r>
    <n v="10448"/>
    <n v="54"/>
    <x v="1836"/>
    <d v="2017-11-13T00:00:00"/>
    <n v="47"/>
    <b v="1"/>
    <s v="Approved"/>
    <s v="WeareA2B"/>
    <s v="Standard"/>
    <s v="medium"/>
    <s v="medium"/>
    <n v="1292.8399999999999"/>
    <n v="13.44"/>
    <d v="2011-08-24T00:00:00"/>
    <n v="1279.3999999999999"/>
    <s v="F"/>
    <n v="70"/>
    <d v="1999-12-26T00:00:00"/>
    <n v="20.536550843480466"/>
    <s v="Speech Pathologist"/>
    <s v="Property"/>
    <s v="Mass Customer"/>
    <s v="N"/>
    <s v="Yes"/>
    <n v="2"/>
    <m/>
  </r>
  <r>
    <n v="10863"/>
    <n v="0"/>
    <x v="659"/>
    <d v="2017-11-13T00:00:00"/>
    <n v="47"/>
    <b v="0"/>
    <s v="Approved"/>
    <s v="WeareA2B"/>
    <s v="Standard"/>
    <s v="medium"/>
    <s v="small"/>
    <n v="175.89"/>
    <n v="131.91999999999999"/>
    <d v="2003-02-16T00:00:00"/>
    <n v="43.97"/>
    <s v="F"/>
    <n v="9"/>
    <d v="1975-01-27T00:00:00"/>
    <n v="45.465317966768133"/>
    <s v="VP Quality Control"/>
    <s v="Financial Services"/>
    <s v="High Net Worth"/>
    <s v="N"/>
    <s v="No"/>
    <n v="18"/>
    <m/>
  </r>
  <r>
    <n v="11037"/>
    <n v="27"/>
    <x v="1837"/>
    <d v="2017-11-13T00:00:00"/>
    <n v="47"/>
    <b v="1"/>
    <s v="Approved"/>
    <s v="Trek Bicycles"/>
    <s v="Standard"/>
    <s v="medium"/>
    <s v="medium"/>
    <n v="499.53"/>
    <n v="388.72"/>
    <d v="1999-06-23T00:00:00"/>
    <n v="110.80999999999995"/>
    <s v="F"/>
    <n v="9"/>
    <d v="1977-04-04T00:00:00"/>
    <n v="43.279016596905123"/>
    <s v="Junior Executive"/>
    <s v="Manufacturing"/>
    <s v="Mass Customer"/>
    <s v="N"/>
    <s v="No"/>
    <n v="16"/>
    <m/>
  </r>
  <r>
    <n v="11558"/>
    <n v="97"/>
    <x v="1116"/>
    <d v="2017-11-13T00:00:00"/>
    <n v="47"/>
    <b v="1"/>
    <s v="Approved"/>
    <s v="Solex"/>
    <s v="Standard"/>
    <s v="medium"/>
    <s v="large"/>
    <n v="202.62"/>
    <n v="151.96"/>
    <d v="2016-03-29T00:00:00"/>
    <n v="50.66"/>
    <s v="M"/>
    <n v="33"/>
    <d v="1966-10-07T00:00:00"/>
    <n v="53.777646733891423"/>
    <s v="Statistician I"/>
    <s v="Financial Services"/>
    <s v="Affluent Customer"/>
    <s v="N"/>
    <s v="No"/>
    <n v="18"/>
    <m/>
  </r>
  <r>
    <n v="12202"/>
    <n v="74"/>
    <x v="1838"/>
    <d v="2017-11-13T00:00:00"/>
    <n v="47"/>
    <b v="1"/>
    <s v="Approved"/>
    <s v="WeareA2B"/>
    <s v="Standard"/>
    <s v="medium"/>
    <s v="medium"/>
    <n v="1762.96"/>
    <n v="950.52"/>
    <d v="2016-11-14T00:00:00"/>
    <n v="812.44"/>
    <s v="F"/>
    <n v="52"/>
    <d v="1980-01-11T00:00:00"/>
    <n v="40.506413857179098"/>
    <s v="Media Manager IV"/>
    <s v="Financial Services"/>
    <s v="High Net Worth"/>
    <s v="N"/>
    <s v="No"/>
    <n v="5"/>
    <m/>
  </r>
  <r>
    <n v="12431"/>
    <n v="86"/>
    <x v="1839"/>
    <d v="2017-11-13T00:00:00"/>
    <n v="47"/>
    <b v="0"/>
    <s v="Approved"/>
    <s v="OHM Cycles"/>
    <s v="Standard"/>
    <s v="medium"/>
    <s v="medium"/>
    <n v="235.63"/>
    <n v="125.07"/>
    <d v="2004-08-07T00:00:00"/>
    <n v="110.56"/>
    <s v="F"/>
    <n v="18"/>
    <d v="1976-04-29T00:00:00"/>
    <n v="44.210523446220193"/>
    <s v="Engineer III"/>
    <s v="Health"/>
    <s v="Mass Customer"/>
    <s v="N"/>
    <s v="No"/>
    <n v="15"/>
    <m/>
  </r>
  <r>
    <n v="13142"/>
    <n v="53"/>
    <x v="1020"/>
    <d v="2017-11-13T00:00:00"/>
    <n v="47"/>
    <b v="1"/>
    <s v="Approved"/>
    <s v="OHM Cycles"/>
    <s v="Standard"/>
    <s v="medium"/>
    <s v="medium"/>
    <n v="795.34"/>
    <n v="101.58"/>
    <d v="1991-01-21T00:00:00"/>
    <n v="693.76"/>
    <s v="M"/>
    <n v="61"/>
    <d v="2000-03-31T00:00:00"/>
    <n v="20.273537144850327"/>
    <s v="Assistant Professor"/>
    <s v="Financial Services"/>
    <s v="Mass Customer"/>
    <s v="N"/>
    <s v="Yes"/>
    <n v="1"/>
    <m/>
  </r>
  <r>
    <n v="13491"/>
    <n v="66"/>
    <x v="1840"/>
    <d v="2017-11-13T00:00:00"/>
    <n v="47"/>
    <b v="0"/>
    <s v="Approved"/>
    <s v="Giant Bicycles"/>
    <s v="Road"/>
    <s v="low"/>
    <s v="small"/>
    <n v="590.26"/>
    <n v="525.33000000000004"/>
    <d v="2010-11-05T00:00:00"/>
    <n v="64.92999999999995"/>
    <s v="F"/>
    <n v="1"/>
    <d v="1974-06-16T00:00:00"/>
    <n v="46.08175632293252"/>
    <s v="Staff Accountant III"/>
    <s v="n/a"/>
    <s v="Mass Customer"/>
    <s v="N"/>
    <s v="No"/>
    <n v="11"/>
    <m/>
  </r>
  <r>
    <n v="13536"/>
    <n v="96"/>
    <x v="1089"/>
    <d v="2017-11-13T00:00:00"/>
    <n v="47"/>
    <b v="1"/>
    <s v="Approved"/>
    <s v="WeareA2B"/>
    <s v="Road"/>
    <s v="low"/>
    <s v="small"/>
    <n v="1172.78"/>
    <n v="1043.77"/>
    <d v="2016-03-29T00:00:00"/>
    <n v="129.01"/>
    <s v="F"/>
    <n v="98"/>
    <d v="1975-11-22T00:00:00"/>
    <n v="44.646139884576357"/>
    <n v="0"/>
    <s v="Financial Services"/>
    <s v="Mass Customer"/>
    <s v="N"/>
    <s v="Yes"/>
    <n v="13"/>
    <m/>
  </r>
  <r>
    <n v="13637"/>
    <n v="17"/>
    <x v="1604"/>
    <d v="2017-11-13T00:00:00"/>
    <n v="47"/>
    <b v="0"/>
    <s v="Approved"/>
    <s v="Solex"/>
    <s v="Standard"/>
    <s v="high"/>
    <s v="medium"/>
    <n v="1024.6600000000001"/>
    <n v="614.79999999999995"/>
    <d v="2013-03-12T00:00:00"/>
    <n v="409.86000000000013"/>
    <s v="M"/>
    <n v="29"/>
    <d v="1954-08-25T00:00:00"/>
    <n v="65.903674131151703"/>
    <n v="0"/>
    <s v="Financial Services"/>
    <s v="Affluent Customer"/>
    <s v="N"/>
    <s v="Yes"/>
    <n v="5"/>
    <m/>
  </r>
  <r>
    <n v="13836"/>
    <n v="9"/>
    <x v="1288"/>
    <d v="2017-11-13T00:00:00"/>
    <n v="47"/>
    <b v="1"/>
    <s v="Approved"/>
    <s v="Norco Bicycles"/>
    <s v="Standard"/>
    <s v="medium"/>
    <s v="small"/>
    <n v="1216.1400000000001"/>
    <n v="1082.3599999999999"/>
    <d v="1992-10-11T00:00:00"/>
    <n v="133.7800000000002"/>
    <s v="F"/>
    <n v="79"/>
    <d v="1964-08-10T00:00:00"/>
    <n v="55.936550843480468"/>
    <s v="Account Representative IV"/>
    <s v="Financial Services"/>
    <s v="High Net Worth"/>
    <s v="N"/>
    <s v="Yes"/>
    <n v="10"/>
    <m/>
  </r>
  <r>
    <n v="14050"/>
    <n v="4"/>
    <x v="1841"/>
    <d v="2017-11-13T00:00:00"/>
    <n v="47"/>
    <b v="0"/>
    <s v="Approved"/>
    <s v="Giant Bicycles"/>
    <s v="Standard"/>
    <s v="high"/>
    <s v="medium"/>
    <n v="1129.1300000000001"/>
    <n v="677.48"/>
    <d v="2011-04-16T00:00:00"/>
    <n v="451.65000000000009"/>
    <s v="F"/>
    <n v="64"/>
    <d v="1971-06-26T00:00:00"/>
    <n v="49.057098788685941"/>
    <s v="Recruiter"/>
    <s v="Health"/>
    <s v="Mass Customer"/>
    <s v="N"/>
    <s v="Yes"/>
    <n v="15"/>
    <m/>
  </r>
  <r>
    <n v="2633"/>
    <n v="9"/>
    <x v="532"/>
    <d v="2017-10-17T00:00:00"/>
    <m/>
    <m/>
    <s v="Cancelled"/>
    <s v="OHM Cycles"/>
    <s v="Road"/>
    <s v="medium"/>
    <s v="medium"/>
    <n v="742.54"/>
    <n v="667.4"/>
    <n v="42560"/>
    <m/>
    <m/>
    <m/>
    <m/>
    <m/>
    <m/>
    <m/>
    <m/>
    <m/>
    <m/>
    <m/>
    <m/>
  </r>
  <r>
    <n v="14198"/>
    <n v="89"/>
    <x v="1470"/>
    <d v="2017-11-13T00:00:00"/>
    <n v="47"/>
    <b v="0"/>
    <s v="Approved"/>
    <s v="WeareA2B"/>
    <s v="Touring"/>
    <s v="medium"/>
    <s v="large"/>
    <n v="1362.99"/>
    <n v="57.74"/>
    <d v="1993-04-20T00:00:00"/>
    <n v="1305.25"/>
    <s v="M"/>
    <n v="63"/>
    <d v="1964-05-06T00:00:00"/>
    <n v="56.1995645421106"/>
    <s v="VP Product Management"/>
    <s v="Financial Services"/>
    <s v="Mass Customer"/>
    <s v="N"/>
    <s v="No"/>
    <n v="19"/>
    <m/>
  </r>
  <r>
    <n v="14208"/>
    <n v="45"/>
    <x v="1594"/>
    <d v="2017-11-13T00:00:00"/>
    <n v="47"/>
    <b v="1"/>
    <s v="Approved"/>
    <s v="Solex"/>
    <s v="Standard"/>
    <s v="medium"/>
    <s v="medium"/>
    <n v="441.49"/>
    <n v="84.99"/>
    <d v="1993-04-12T00:00:00"/>
    <n v="356.5"/>
    <s v="M"/>
    <n v="62"/>
    <d v="1964-07-01T00:00:00"/>
    <n v="56.046139884576355"/>
    <s v="Social Worker"/>
    <s v="Health"/>
    <s v="Mass Customer"/>
    <s v="N"/>
    <s v="No"/>
    <n v="11"/>
    <m/>
  </r>
  <r>
    <n v="14578"/>
    <n v="68"/>
    <x v="742"/>
    <d v="2017-11-13T00:00:00"/>
    <n v="47"/>
    <b v="0"/>
    <s v="Approved"/>
    <s v="OHM Cycles"/>
    <s v="Standard"/>
    <s v="medium"/>
    <s v="medium"/>
    <n v="1636.9"/>
    <n v="44.71"/>
    <d v="2010-08-20T00:00:00"/>
    <n v="1592.19"/>
    <s v="F"/>
    <n v="16"/>
    <d v="1968-01-22T00:00:00"/>
    <n v="52.484496048959919"/>
    <s v="Programmer Analyst I"/>
    <s v="Health"/>
    <s v="Mass Customer"/>
    <s v="N"/>
    <s v="Yes"/>
    <n v="11"/>
    <m/>
  </r>
  <r>
    <n v="14933"/>
    <n v="37"/>
    <x v="778"/>
    <d v="2017-11-13T00:00:00"/>
    <n v="47"/>
    <b v="1"/>
    <s v="Approved"/>
    <s v="OHM Cycles"/>
    <s v="Standard"/>
    <s v="low"/>
    <s v="medium"/>
    <n v="1793.43"/>
    <n v="248.82"/>
    <d v="1999-07-20T00:00:00"/>
    <n v="1544.6100000000001"/>
    <s v="F"/>
    <n v="99"/>
    <d v="1995-08-10T00:00:00"/>
    <n v="24.917372761288686"/>
    <s v="Registered Nurse"/>
    <s v="Health"/>
    <s v="Affluent Customer"/>
    <s v="N"/>
    <s v="Yes"/>
    <n v="19"/>
    <m/>
  </r>
  <r>
    <n v="15110"/>
    <n v="56"/>
    <x v="1842"/>
    <d v="2017-11-13T00:00:00"/>
    <n v="47"/>
    <b v="0"/>
    <s v="Approved"/>
    <s v="OHM Cycles"/>
    <s v="Standard"/>
    <s v="medium"/>
    <s v="medium"/>
    <n v="183.86"/>
    <n v="137.9"/>
    <d v="1997-10-04T00:00:00"/>
    <n v="45.960000000000008"/>
    <s v="U"/>
    <n v="73"/>
    <d v="1899-12-30T00:00:00"/>
    <n v="0"/>
    <s v="Recruiter"/>
    <s v="IT"/>
    <s v="Mass Customer"/>
    <s v="N"/>
    <s v="Yes"/>
    <n v="0"/>
    <m/>
  </r>
  <r>
    <n v="15259"/>
    <n v="8"/>
    <x v="235"/>
    <d v="2017-11-13T00:00:00"/>
    <n v="47"/>
    <b v="1"/>
    <s v="Approved"/>
    <s v="Solex"/>
    <s v="Road"/>
    <s v="medium"/>
    <s v="small"/>
    <n v="1703.52"/>
    <n v="1516.13"/>
    <d v="2004-08-17T00:00:00"/>
    <n v="187.38999999999987"/>
    <s v="M"/>
    <n v="74"/>
    <d v="1967-01-22T00:00:00"/>
    <n v="53.484496048959919"/>
    <s v="Speech Pathologist"/>
    <s v="Health"/>
    <s v="Mass Customer"/>
    <s v="N"/>
    <s v="Yes"/>
    <n v="14"/>
    <m/>
  </r>
  <r>
    <n v="15376"/>
    <n v="35"/>
    <x v="709"/>
    <d v="2017-11-13T00:00:00"/>
    <n v="47"/>
    <b v="1"/>
    <s v="Approved"/>
    <s v="Trek Bicycles"/>
    <s v="Standard"/>
    <s v="low"/>
    <s v="medium"/>
    <n v="1057.51"/>
    <n v="154.4"/>
    <d v="2010-06-07T00:00:00"/>
    <n v="903.11"/>
    <s v="M"/>
    <n v="70"/>
    <d v="1995-01-06T00:00:00"/>
    <n v="25.509153583206491"/>
    <n v="0"/>
    <s v="n/a"/>
    <s v="Affluent Customer"/>
    <s v="N"/>
    <s v="Yes"/>
    <n v="3"/>
    <m/>
  </r>
  <r>
    <n v="16008"/>
    <n v="21"/>
    <x v="105"/>
    <d v="2017-11-13T00:00:00"/>
    <n v="47"/>
    <b v="0"/>
    <s v="Approved"/>
    <s v="Solex"/>
    <s v="Standard"/>
    <s v="medium"/>
    <s v="large"/>
    <n v="1071.23"/>
    <n v="380.74"/>
    <d v="1996-04-05T00:00:00"/>
    <n v="690.49"/>
    <s v="F"/>
    <n v="11"/>
    <d v="1996-10-20T00:00:00"/>
    <n v="23.720112487316083"/>
    <s v="Nuclear Power Engineer"/>
    <s v="Manufacturing"/>
    <s v="Mass Customer"/>
    <s v="N"/>
    <s v="No"/>
    <n v="3"/>
    <m/>
  </r>
  <r>
    <n v="16211"/>
    <n v="45"/>
    <x v="394"/>
    <d v="2017-11-13T00:00:00"/>
    <n v="47"/>
    <b v="0"/>
    <s v="Approved"/>
    <s v="Solex"/>
    <s v="Standard"/>
    <s v="medium"/>
    <s v="medium"/>
    <n v="441.49"/>
    <n v="84.99"/>
    <d v="1997-02-09T00:00:00"/>
    <n v="356.5"/>
    <s v="M"/>
    <n v="61"/>
    <d v="1984-03-25T00:00:00"/>
    <n v="36.300934405124302"/>
    <s v="Administrative Officer"/>
    <s v="Argiculture"/>
    <s v="Mass Customer"/>
    <s v="N"/>
    <s v="Yes"/>
    <n v="12"/>
    <m/>
  </r>
  <r>
    <n v="17687"/>
    <n v="90"/>
    <x v="1843"/>
    <d v="2017-11-13T00:00:00"/>
    <n v="47"/>
    <b v="1"/>
    <s v="Approved"/>
    <s v="Norco Bicycles"/>
    <s v="Standard"/>
    <s v="low"/>
    <s v="medium"/>
    <n v="363.01"/>
    <n v="290.41000000000003"/>
    <d v="2005-05-10T00:00:00"/>
    <n v="72.599999999999966"/>
    <s v="M"/>
    <n v="94"/>
    <d v="1987-05-09T00:00:00"/>
    <n v="33.177646733891422"/>
    <s v="Quality Engineer"/>
    <s v="Entertainment"/>
    <s v="Mass Customer"/>
    <s v="N"/>
    <s v="No"/>
    <n v="20"/>
    <m/>
  </r>
  <r>
    <n v="18341"/>
    <n v="51"/>
    <x v="1844"/>
    <d v="2017-11-13T00:00:00"/>
    <n v="47"/>
    <b v="1"/>
    <s v="Approved"/>
    <s v="OHM Cycles"/>
    <s v="Standard"/>
    <s v="high"/>
    <s v="medium"/>
    <n v="2005.66"/>
    <n v="1203.4000000000001"/>
    <d v="2003-07-21T00:00:00"/>
    <n v="802.26"/>
    <s v="M"/>
    <n v="93"/>
    <d v="1993-03-04T00:00:00"/>
    <n v="27.352989199644849"/>
    <s v="Nurse"/>
    <s v="Financial Services"/>
    <s v="Mass Customer"/>
    <s v="N"/>
    <s v="Yes"/>
    <n v="7"/>
    <m/>
  </r>
  <r>
    <n v="18794"/>
    <n v="99"/>
    <x v="1088"/>
    <d v="2017-11-13T00:00:00"/>
    <n v="47"/>
    <b v="1"/>
    <s v="Approved"/>
    <s v="OHM Cycles"/>
    <s v="Standard"/>
    <s v="medium"/>
    <s v="medium"/>
    <n v="1227.3399999999999"/>
    <n v="770.89"/>
    <d v="1991-05-06T00:00:00"/>
    <n v="456.44999999999993"/>
    <s v="M"/>
    <n v="7"/>
    <d v="1975-08-05T00:00:00"/>
    <n v="44.944770021562654"/>
    <s v="Analog Circuit Design manager"/>
    <s v="Financial Services"/>
    <s v="Mass Customer"/>
    <s v="N"/>
    <s v="Yes"/>
    <n v="4"/>
    <m/>
  </r>
  <r>
    <n v="19073"/>
    <n v="53"/>
    <x v="68"/>
    <d v="2017-11-13T00:00:00"/>
    <n v="47"/>
    <b v="1"/>
    <s v="Approved"/>
    <s v="OHM Cycles"/>
    <s v="Standard"/>
    <s v="medium"/>
    <s v="medium"/>
    <n v="795.34"/>
    <n v="101.58"/>
    <d v="1997-02-09T00:00:00"/>
    <n v="693.76"/>
    <s v="M"/>
    <n v="69"/>
    <d v="1988-04-24T00:00:00"/>
    <n v="32.216002898274986"/>
    <s v="Product Engineer"/>
    <s v="Retail"/>
    <s v="Mass Customer"/>
    <s v="N"/>
    <s v="No"/>
    <n v="22"/>
    <m/>
  </r>
  <r>
    <n v="2647"/>
    <n v="4"/>
    <x v="1845"/>
    <d v="2017-06-23T00:00:00"/>
    <m/>
    <m/>
    <s v="Approved"/>
    <s v="Solex"/>
    <s v="Standard"/>
    <s v="medium"/>
    <s v="medium"/>
    <n v="1483.2"/>
    <n v="99.59"/>
    <n v="36146"/>
    <m/>
    <m/>
    <m/>
    <m/>
    <m/>
    <m/>
    <m/>
    <m/>
    <m/>
    <m/>
    <m/>
    <m/>
  </r>
  <r>
    <n v="2648"/>
    <n v="56"/>
    <x v="1846"/>
    <d v="2017-09-21T00:00:00"/>
    <m/>
    <m/>
    <s v="Approved"/>
    <s v="Norco Bicycles"/>
    <s v="Mountain"/>
    <s v="low"/>
    <s v="small"/>
    <n v="688.63"/>
    <n v="612.88"/>
    <n v="33552"/>
    <m/>
    <m/>
    <m/>
    <m/>
    <m/>
    <m/>
    <m/>
    <m/>
    <m/>
    <m/>
    <m/>
    <m/>
  </r>
  <r>
    <n v="19500"/>
    <n v="0"/>
    <x v="1240"/>
    <d v="2017-11-13T00:00:00"/>
    <n v="47"/>
    <b v="1"/>
    <s v="Approved"/>
    <s v="Solex"/>
    <s v="Standard"/>
    <s v="medium"/>
    <s v="medium"/>
    <n v="478.16"/>
    <n v="298.72000000000003"/>
    <d v="1993-06-23T00:00:00"/>
    <n v="179.44"/>
    <s v="M"/>
    <n v="2"/>
    <d v="1993-01-09T00:00:00"/>
    <n v="27.500934405124301"/>
    <s v="Paralegal"/>
    <s v="Financial Services"/>
    <s v="High Net Worth"/>
    <s v="N"/>
    <s v="No"/>
    <n v="4"/>
    <m/>
  </r>
  <r>
    <n v="19740"/>
    <n v="45"/>
    <x v="1847"/>
    <d v="2017-11-13T00:00:00"/>
    <n v="47"/>
    <b v="0"/>
    <s v="Approved"/>
    <s v="Solex"/>
    <s v="Standard"/>
    <s v="medium"/>
    <s v="medium"/>
    <n v="441.49"/>
    <n v="84.99"/>
    <d v="2006-10-01T00:00:00"/>
    <n v="356.5"/>
    <s v="M"/>
    <n v="17"/>
    <d v="1975-08-31T00:00:00"/>
    <n v="44.873537144850324"/>
    <s v="Food Chemist"/>
    <s v="Health"/>
    <s v="Mass Customer"/>
    <s v="N"/>
    <s v="Yes"/>
    <n v="17"/>
    <m/>
  </r>
  <r>
    <n v="2651"/>
    <n v="69"/>
    <x v="1848"/>
    <d v="2017-04-09T00:00:00"/>
    <m/>
    <b v="0"/>
    <s v="Cancelled"/>
    <s v="Norco Bicycles"/>
    <s v="Road"/>
    <s v="medium"/>
    <s v="large"/>
    <n v="1240.31"/>
    <n v="795.1"/>
    <n v="33429"/>
    <m/>
    <m/>
    <m/>
    <m/>
    <m/>
    <m/>
    <m/>
    <m/>
    <m/>
    <m/>
    <m/>
    <m/>
  </r>
  <r>
    <n v="19936"/>
    <n v="77"/>
    <x v="798"/>
    <d v="2017-11-13T00:00:00"/>
    <n v="47"/>
    <b v="0"/>
    <s v="Approved"/>
    <s v="WeareA2B"/>
    <s v="Standard"/>
    <s v="medium"/>
    <s v="medium"/>
    <n v="1769.64"/>
    <n v="108.76"/>
    <d v="2011-05-09T00:00:00"/>
    <n v="1660.88"/>
    <s v="M"/>
    <n v="0"/>
    <d v="1987-01-08T00:00:00"/>
    <n v="33.509153583206491"/>
    <s v="Programmer Analyst II"/>
    <s v="Financial Services"/>
    <s v="High Net Worth"/>
    <s v="N"/>
    <s v="No"/>
    <n v="19"/>
    <m/>
  </r>
  <r>
    <n v="103"/>
    <n v="33"/>
    <x v="1594"/>
    <d v="2017-11-12T00:00:00"/>
    <n v="48"/>
    <b v="0"/>
    <s v="Approved"/>
    <s v="Giant Bicycles"/>
    <s v="Standard"/>
    <s v="medium"/>
    <s v="small"/>
    <n v="1311.44"/>
    <n v="1167.18"/>
    <d v="1992-10-11T00:00:00"/>
    <n v="144.26"/>
    <s v="M"/>
    <n v="62"/>
    <d v="1964-07-01T00:00:00"/>
    <n v="56.046139884576355"/>
    <s v="Social Worker"/>
    <s v="Health"/>
    <s v="Mass Customer"/>
    <s v="N"/>
    <s v="No"/>
    <n v="11"/>
    <m/>
  </r>
  <r>
    <n v="1301"/>
    <n v="85"/>
    <x v="112"/>
    <d v="2017-11-12T00:00:00"/>
    <n v="48"/>
    <b v="1"/>
    <s v="Approved"/>
    <s v="WeareA2B"/>
    <s v="Standard"/>
    <s v="medium"/>
    <s v="medium"/>
    <n v="752.64"/>
    <n v="205.36"/>
    <d v="2015-08-02T00:00:00"/>
    <n v="547.28"/>
    <s v="M"/>
    <n v="25"/>
    <d v="1968-04-22T00:00:00"/>
    <n v="52.235180980466765"/>
    <s v="Administrative Officer"/>
    <s v="n/a"/>
    <s v="Mass Customer"/>
    <s v="N"/>
    <s v="No"/>
    <n v="5"/>
    <m/>
  </r>
  <r>
    <n v="2157"/>
    <n v="73"/>
    <x v="9"/>
    <d v="2017-11-12T00:00:00"/>
    <n v="48"/>
    <b v="0"/>
    <s v="Approved"/>
    <s v="Solex"/>
    <s v="Standard"/>
    <s v="medium"/>
    <s v="medium"/>
    <n v="1945.43"/>
    <n v="333.18"/>
    <d v="2002-08-31T00:00:00"/>
    <n v="1612.25"/>
    <s v="M"/>
    <n v="21"/>
    <d v="1958-02-21T00:00:00"/>
    <n v="62.407783720192796"/>
    <n v="0"/>
    <s v="Property"/>
    <s v="Mass Customer"/>
    <s v="N"/>
    <s v="No"/>
    <n v="17"/>
    <m/>
  </r>
  <r>
    <n v="2195"/>
    <n v="2"/>
    <x v="1849"/>
    <d v="2017-11-12T00:00:00"/>
    <n v="48"/>
    <b v="1"/>
    <s v="Approved"/>
    <s v="Solex"/>
    <s v="Standard"/>
    <s v="medium"/>
    <s v="medium"/>
    <n v="71.489999999999995"/>
    <n v="53.62"/>
    <d v="2012-12-02T00:00:00"/>
    <n v="17.869999999999997"/>
    <s v="F"/>
    <n v="82"/>
    <d v="1956-01-01T00:00:00"/>
    <n v="64.550249473617455"/>
    <s v="GIS Technical Architect"/>
    <s v="Financial Services"/>
    <s v="Affluent Customer"/>
    <s v="N"/>
    <s v="No"/>
    <n v="14"/>
    <m/>
  </r>
  <r>
    <n v="2271"/>
    <n v="0"/>
    <x v="1850"/>
    <d v="2017-11-12T00:00:00"/>
    <n v="48"/>
    <b v="1"/>
    <s v="Approved"/>
    <s v="Giant Bicycles"/>
    <s v="Standard"/>
    <s v="medium"/>
    <s v="large"/>
    <n v="569.55999999999995"/>
    <n v="528.42999999999995"/>
    <d v="2003-09-10T00:00:00"/>
    <n v="41.129999999999995"/>
    <s v="F"/>
    <n v="97"/>
    <d v="1977-10-26T00:00:00"/>
    <n v="42.717372761288686"/>
    <s v="Civil Engineer"/>
    <s v="Manufacturing"/>
    <s v="High Net Worth"/>
    <s v="N"/>
    <s v="No"/>
    <n v="20"/>
    <m/>
  </r>
  <r>
    <n v="2341"/>
    <n v="41"/>
    <x v="1851"/>
    <d v="2017-11-12T00:00:00"/>
    <n v="48"/>
    <b v="1"/>
    <s v="Approved"/>
    <s v="Norco Bicycles"/>
    <s v="Standard"/>
    <s v="low"/>
    <s v="medium"/>
    <n v="958.74"/>
    <n v="748.9"/>
    <d v="2005-12-07T00:00:00"/>
    <n v="209.84000000000003"/>
    <s v="F"/>
    <n v="84"/>
    <d v="1988-02-22T00:00:00"/>
    <n v="32.385865911973617"/>
    <s v="Desktop Support Technician"/>
    <s v="Property"/>
    <s v="High Net Worth"/>
    <s v="N"/>
    <s v="No"/>
    <n v="22"/>
    <m/>
  </r>
  <r>
    <n v="2743"/>
    <n v="0"/>
    <x v="1852"/>
    <d v="2017-11-12T00:00:00"/>
    <n v="48"/>
    <b v="0"/>
    <s v="Approved"/>
    <s v="Trek Bicycles"/>
    <s v="Standard"/>
    <s v="high"/>
    <s v="medium"/>
    <n v="495.72"/>
    <n v="297.43"/>
    <d v="2015-04-11T00:00:00"/>
    <n v="198.29000000000002"/>
    <s v="F"/>
    <n v="70"/>
    <d v="1974-07-17T00:00:00"/>
    <n v="45.996824816083205"/>
    <s v="Social Worker"/>
    <s v="Health"/>
    <s v="High Net Worth"/>
    <s v="N"/>
    <s v="No"/>
    <n v="18"/>
    <m/>
  </r>
  <r>
    <n v="4000"/>
    <n v="36"/>
    <x v="1853"/>
    <d v="2017-11-12T00:00:00"/>
    <n v="48"/>
    <b v="1"/>
    <s v="Approved"/>
    <s v="Solex"/>
    <s v="Standard"/>
    <s v="low"/>
    <s v="medium"/>
    <n v="1289.8499999999999"/>
    <n v="74.510000000000005"/>
    <d v="2006-10-01T00:00:00"/>
    <n v="1215.3399999999999"/>
    <s v="M"/>
    <n v="59"/>
    <d v="1993-12-22T00:00:00"/>
    <n v="26.550249473617452"/>
    <s v="Registered Nurse"/>
    <s v="Health"/>
    <s v="High Net Worth"/>
    <s v="N"/>
    <s v="Yes"/>
    <n v="7"/>
    <m/>
  </r>
  <r>
    <n v="4485"/>
    <n v="86"/>
    <x v="1224"/>
    <d v="2017-11-12T00:00:00"/>
    <n v="48"/>
    <b v="1"/>
    <s v="Approved"/>
    <s v="OHM Cycles"/>
    <s v="Standard"/>
    <s v="medium"/>
    <s v="medium"/>
    <n v="235.63"/>
    <n v="125.07"/>
    <d v="2004-08-07T00:00:00"/>
    <n v="110.56"/>
    <s v="M"/>
    <n v="73"/>
    <d v="1979-12-21T00:00:00"/>
    <n v="40.563948103754434"/>
    <n v="0"/>
    <s v="Manufacturing"/>
    <s v="Mass Customer"/>
    <s v="N"/>
    <s v="No"/>
    <n v="4"/>
    <m/>
  </r>
  <r>
    <n v="4498"/>
    <n v="55"/>
    <x v="133"/>
    <d v="2017-11-12T00:00:00"/>
    <n v="48"/>
    <b v="1"/>
    <s v="Approved"/>
    <s v="Trek Bicycles"/>
    <s v="Road"/>
    <s v="medium"/>
    <s v="large"/>
    <n v="1894.19"/>
    <n v="598.76"/>
    <d v="2003-07-21T00:00:00"/>
    <n v="1295.43"/>
    <s v="M"/>
    <n v="80"/>
    <d v="1997-01-03T00:00:00"/>
    <n v="23.514633035261287"/>
    <s v="Web Designer III"/>
    <s v="Manufacturing"/>
    <s v="Mass Customer"/>
    <s v="N"/>
    <s v="No"/>
    <n v="1"/>
    <m/>
  </r>
  <r>
    <n v="5152"/>
    <n v="57"/>
    <x v="1854"/>
    <d v="2017-11-12T00:00:00"/>
    <n v="48"/>
    <b v="0"/>
    <s v="Approved"/>
    <s v="WeareA2B"/>
    <s v="Touring"/>
    <s v="medium"/>
    <s v="large"/>
    <n v="1890.39"/>
    <n v="260.14"/>
    <d v="2010-05-05T00:00:00"/>
    <n v="1630.25"/>
    <s v="M"/>
    <n v="70"/>
    <d v="1999-06-01T00:00:00"/>
    <n v="21.106413857179096"/>
    <s v="Information Systems Manager"/>
    <s v="Health"/>
    <s v="Mass Customer"/>
    <s v="N"/>
    <s v="Yes"/>
    <n v="1"/>
    <m/>
  </r>
  <r>
    <n v="5330"/>
    <n v="3"/>
    <x v="1374"/>
    <d v="2017-11-12T00:00:00"/>
    <n v="48"/>
    <b v="0"/>
    <s v="Approved"/>
    <s v="Trek Bicycles"/>
    <s v="Standard"/>
    <s v="medium"/>
    <s v="large"/>
    <n v="2091.4699999999998"/>
    <n v="388.92"/>
    <d v="1993-05-26T00:00:00"/>
    <n v="1702.5499999999997"/>
    <s v="F"/>
    <n v="64"/>
    <d v="1959-04-07T00:00:00"/>
    <n v="61.284496048959916"/>
    <s v="Recruiting Manager"/>
    <s v="Manufacturing"/>
    <s v="Affluent Customer"/>
    <s v="N"/>
    <s v="No"/>
    <n v="16"/>
    <m/>
  </r>
  <r>
    <n v="5999"/>
    <n v="66"/>
    <x v="41"/>
    <d v="2017-11-12T00:00:00"/>
    <n v="48"/>
    <b v="0"/>
    <s v="Approved"/>
    <s v="Giant Bicycles"/>
    <s v="Road"/>
    <s v="low"/>
    <s v="small"/>
    <n v="590.26"/>
    <n v="525.33000000000004"/>
    <d v="2010-11-05T00:00:00"/>
    <n v="64.92999999999995"/>
    <s v="M"/>
    <n v="14"/>
    <d v="1977-09-10T00:00:00"/>
    <n v="42.84340015854896"/>
    <s v="Clinical Specialist"/>
    <s v="Health"/>
    <s v="Affluent Customer"/>
    <s v="N"/>
    <s v="No"/>
    <n v="10"/>
    <m/>
  </r>
  <r>
    <n v="6346"/>
    <n v="89"/>
    <x v="187"/>
    <d v="2017-11-12T00:00:00"/>
    <n v="48"/>
    <b v="1"/>
    <s v="Approved"/>
    <s v="Giant Bicycles"/>
    <s v="Standard"/>
    <s v="medium"/>
    <s v="large"/>
    <n v="1812.75"/>
    <n v="582.48"/>
    <d v="2010-06-07T00:00:00"/>
    <n v="1230.27"/>
    <s v="M"/>
    <n v="91"/>
    <d v="1970-03-19T00:00:00"/>
    <n v="50.328331665398274"/>
    <s v="Project Manager"/>
    <s v="Financial Services"/>
    <s v="High Net Worth"/>
    <s v="N"/>
    <s v="Yes"/>
    <n v="13"/>
    <m/>
  </r>
  <r>
    <n v="8157"/>
    <n v="86"/>
    <x v="724"/>
    <d v="2017-11-12T00:00:00"/>
    <n v="48"/>
    <b v="1"/>
    <s v="Approved"/>
    <s v="OHM Cycles"/>
    <s v="Standard"/>
    <s v="medium"/>
    <s v="medium"/>
    <n v="235.63"/>
    <n v="125.07"/>
    <d v="2004-08-07T00:00:00"/>
    <n v="110.56"/>
    <s v="M"/>
    <n v="97"/>
    <d v="1954-01-28T00:00:00"/>
    <n v="66.476276870877726"/>
    <s v="Structural Engineer"/>
    <s v="n/a"/>
    <s v="Mass Customer"/>
    <s v="N"/>
    <s v="No"/>
    <n v="11"/>
    <m/>
  </r>
  <r>
    <n v="9224"/>
    <n v="36"/>
    <x v="1088"/>
    <d v="2017-11-12T00:00:00"/>
    <n v="48"/>
    <b v="0"/>
    <s v="Approved"/>
    <s v="Solex"/>
    <s v="Standard"/>
    <s v="low"/>
    <s v="medium"/>
    <n v="945.04"/>
    <n v="507.58"/>
    <d v="2014-03-03T00:00:00"/>
    <n v="437.46"/>
    <s v="M"/>
    <n v="7"/>
    <d v="1975-08-05T00:00:00"/>
    <n v="44.944770021562654"/>
    <s v="Analog Circuit Design manager"/>
    <s v="Financial Services"/>
    <s v="Mass Customer"/>
    <s v="N"/>
    <s v="Yes"/>
    <n v="4"/>
    <m/>
  </r>
  <r>
    <n v="9252"/>
    <n v="41"/>
    <x v="1855"/>
    <d v="2017-11-12T00:00:00"/>
    <n v="48"/>
    <b v="0"/>
    <s v="Approved"/>
    <s v="Solex"/>
    <s v="Road"/>
    <s v="medium"/>
    <s v="medium"/>
    <n v="416.98"/>
    <n v="312.74"/>
    <d v="2011-05-09T00:00:00"/>
    <n v="104.24000000000001"/>
    <s v="M"/>
    <n v="42"/>
    <d v="1997-03-11T00:00:00"/>
    <n v="23.33107139142567"/>
    <s v="Associate Professor"/>
    <s v="Financial Services"/>
    <s v="Mass Customer"/>
    <s v="N"/>
    <s v="Yes"/>
    <n v="4"/>
    <m/>
  </r>
  <r>
    <n v="9457"/>
    <n v="53"/>
    <x v="996"/>
    <d v="2017-11-12T00:00:00"/>
    <n v="48"/>
    <b v="0"/>
    <s v="Approved"/>
    <s v="Giant Bicycles"/>
    <s v="Standard"/>
    <s v="high"/>
    <s v="medium"/>
    <n v="1274.93"/>
    <n v="764.96"/>
    <d v="2007-08-04T00:00:00"/>
    <n v="509.97"/>
    <s v="F"/>
    <n v="51"/>
    <d v="1987-08-12T00:00:00"/>
    <n v="32.917372761288682"/>
    <s v="Engineer II"/>
    <s v="Argiculture"/>
    <s v="High Net Worth"/>
    <s v="N"/>
    <s v="No"/>
    <n v="22"/>
    <m/>
  </r>
  <r>
    <n v="9493"/>
    <n v="75"/>
    <x v="1856"/>
    <d v="2017-11-12T00:00:00"/>
    <n v="48"/>
    <b v="0"/>
    <s v="Approved"/>
    <s v="Giant Bicycles"/>
    <s v="Touring"/>
    <s v="medium"/>
    <s v="large"/>
    <n v="1873.97"/>
    <n v="863.95"/>
    <d v="2006-05-22T00:00:00"/>
    <n v="1010.02"/>
    <s v="F"/>
    <n v="54"/>
    <d v="1973-04-14T00:00:00"/>
    <n v="47.254359062658544"/>
    <n v="0"/>
    <s v="Property"/>
    <s v="Mass Customer"/>
    <s v="N"/>
    <s v="No"/>
    <n v="4"/>
    <m/>
  </r>
  <r>
    <n v="10324"/>
    <n v="45"/>
    <x v="1857"/>
    <d v="2017-11-12T00:00:00"/>
    <n v="48"/>
    <b v="0"/>
    <s v="Approved"/>
    <s v="Trek Bicycles"/>
    <s v="Road"/>
    <s v="low"/>
    <s v="medium"/>
    <n v="980.37"/>
    <n v="234.43"/>
    <d v="2004-09-28T00:00:00"/>
    <n v="745.94"/>
    <s v="F"/>
    <n v="61"/>
    <d v="1991-09-11T00:00:00"/>
    <n v="28.83244125443937"/>
    <s v="Software Consultant"/>
    <s v="Financial Services"/>
    <s v="High Net Worth"/>
    <s v="N"/>
    <s v="No"/>
    <n v="3"/>
    <m/>
  </r>
  <r>
    <n v="10619"/>
    <n v="59"/>
    <x v="1517"/>
    <d v="2017-11-12T00:00:00"/>
    <n v="48"/>
    <b v="0"/>
    <s v="Approved"/>
    <s v="Solex"/>
    <s v="Standard"/>
    <s v="medium"/>
    <s v="large"/>
    <n v="1061.56"/>
    <n v="733.58"/>
    <d v="1993-06-23T00:00:00"/>
    <n v="327.9799999999999"/>
    <s v="F"/>
    <n v="82"/>
    <d v="1964-02-11T00:00:00"/>
    <n v="56.432441254439368"/>
    <n v="0"/>
    <s v="Manufacturing"/>
    <s v="Mass Customer"/>
    <s v="N"/>
    <s v="Yes"/>
    <n v="6"/>
    <m/>
  </r>
  <r>
    <n v="11306"/>
    <n v="93"/>
    <x v="1858"/>
    <d v="2017-11-12T00:00:00"/>
    <n v="48"/>
    <b v="0"/>
    <s v="Approved"/>
    <s v="WeareA2B"/>
    <s v="Standard"/>
    <s v="medium"/>
    <s v="medium"/>
    <n v="1065.03"/>
    <n v="230.09"/>
    <d v="2000-11-03T00:00:00"/>
    <n v="834.93999999999994"/>
    <s v="M"/>
    <n v="82"/>
    <d v="1959-05-11T00:00:00"/>
    <n v="61.191345364028408"/>
    <s v="Data Coordiator"/>
    <s v="Manufacturing"/>
    <s v="Mass Customer"/>
    <s v="N"/>
    <s v="No"/>
    <n v="19"/>
    <m/>
  </r>
  <r>
    <n v="11398"/>
    <n v="4"/>
    <x v="441"/>
    <d v="2017-11-12T00:00:00"/>
    <n v="48"/>
    <b v="0"/>
    <s v="Approved"/>
    <s v="Giant Bicycles"/>
    <s v="Standard"/>
    <s v="high"/>
    <s v="medium"/>
    <n v="1129.1300000000001"/>
    <n v="677.48"/>
    <d v="2005-08-09T00:00:00"/>
    <n v="451.65000000000009"/>
    <s v="F"/>
    <n v="7"/>
    <d v="1957-12-19T00:00:00"/>
    <n v="62.58312618594622"/>
    <s v="Computer Systems Analyst II"/>
    <s v="IT"/>
    <s v="Affluent Customer"/>
    <s v="N"/>
    <s v="No"/>
    <n v="20"/>
    <m/>
  </r>
  <r>
    <n v="11670"/>
    <n v="0"/>
    <x v="1859"/>
    <d v="2017-11-12T00:00:00"/>
    <n v="48"/>
    <b v="1"/>
    <s v="Approved"/>
    <s v="Trek Bicycles"/>
    <s v="Standard"/>
    <s v="medium"/>
    <s v="medium"/>
    <n v="499.53"/>
    <n v="388.72"/>
    <d v="1999-06-23T00:00:00"/>
    <n v="110.80999999999995"/>
    <s v="M"/>
    <n v="11"/>
    <d v="1988-10-25T00:00:00"/>
    <n v="31.71189330923389"/>
    <s v="Geologist I"/>
    <s v="Manufacturing"/>
    <s v="High Net Worth"/>
    <s v="N"/>
    <s v="No"/>
    <n v="22"/>
    <m/>
  </r>
  <r>
    <n v="11914"/>
    <n v="4"/>
    <x v="1810"/>
    <d v="2017-11-12T00:00:00"/>
    <n v="48"/>
    <b v="1"/>
    <s v="Approved"/>
    <s v="Giant Bicycles"/>
    <s v="Standard"/>
    <s v="high"/>
    <s v="medium"/>
    <n v="1129.1300000000001"/>
    <n v="677.48"/>
    <d v="1995-12-19T00:00:00"/>
    <n v="451.65000000000009"/>
    <s v="M"/>
    <n v="41"/>
    <d v="1985-07-21T00:00:00"/>
    <n v="34.977646733891426"/>
    <s v="Recruiting Manager"/>
    <s v="Retail"/>
    <s v="Affluent Customer"/>
    <s v="N"/>
    <s v="Yes"/>
    <n v="7"/>
    <m/>
  </r>
  <r>
    <n v="12117"/>
    <n v="19"/>
    <x v="924"/>
    <d v="2017-11-12T00:00:00"/>
    <n v="48"/>
    <b v="0"/>
    <s v="Approved"/>
    <s v="OHM Cycles"/>
    <s v="Road"/>
    <s v="high"/>
    <s v="large"/>
    <n v="12.01"/>
    <n v="7.21"/>
    <d v="1993-07-15T00:00:00"/>
    <n v="4.8"/>
    <s v="F"/>
    <n v="80"/>
    <d v="1971-07-12T00:00:00"/>
    <n v="49.013263172247591"/>
    <s v="Actuary"/>
    <s v="Financial Services"/>
    <s v="Mass Customer"/>
    <s v="N"/>
    <s v="Yes"/>
    <n v="10"/>
    <m/>
  </r>
  <r>
    <n v="12136"/>
    <n v="26"/>
    <x v="1113"/>
    <d v="2017-11-12T00:00:00"/>
    <n v="48"/>
    <b v="1"/>
    <s v="Approved"/>
    <s v="WeareA2B"/>
    <s v="Standard"/>
    <s v="medium"/>
    <s v="medium"/>
    <n v="1992.93"/>
    <n v="762.63"/>
    <d v="1993-05-26T00:00:00"/>
    <n v="1230.3000000000002"/>
    <s v="M"/>
    <n v="17"/>
    <d v="1980-07-05T00:00:00"/>
    <n v="40.024222076357177"/>
    <s v="Assistant Media Planner"/>
    <s v="Entertainment"/>
    <s v="Affluent Customer"/>
    <s v="N"/>
    <s v="No"/>
    <n v="21"/>
    <m/>
  </r>
  <r>
    <n v="12193"/>
    <n v="43"/>
    <x v="1860"/>
    <d v="2017-11-12T00:00:00"/>
    <n v="48"/>
    <b v="1"/>
    <s v="Approved"/>
    <s v="Norco Bicycles"/>
    <s v="Standard"/>
    <s v="medium"/>
    <s v="medium"/>
    <n v="1555.58"/>
    <n v="818.01"/>
    <d v="2015-08-02T00:00:00"/>
    <n v="737.56999999999994"/>
    <s v="F"/>
    <n v="13"/>
    <d v="1970-12-18T00:00:00"/>
    <n v="49.577646733891427"/>
    <s v="Desktop Support Technician"/>
    <s v="Financial Services"/>
    <s v="High Net Worth"/>
    <s v="N"/>
    <s v="Yes"/>
    <n v="9"/>
    <m/>
  </r>
  <r>
    <n v="12642"/>
    <n v="60"/>
    <x v="1099"/>
    <d v="2017-11-12T00:00:00"/>
    <n v="48"/>
    <b v="0"/>
    <s v="Approved"/>
    <s v="Giant Bicycles"/>
    <s v="Standard"/>
    <s v="high"/>
    <s v="small"/>
    <n v="1977.36"/>
    <n v="1759.85"/>
    <d v="2010-11-05T00:00:00"/>
    <n v="217.51"/>
    <s v="M"/>
    <n v="23"/>
    <d v="1969-08-03T00:00:00"/>
    <n v="50.952989199644847"/>
    <s v="Product Engineer"/>
    <s v="Manufacturing"/>
    <s v="Affluent Customer"/>
    <s v="N"/>
    <s v="Yes"/>
    <n v="9"/>
    <m/>
  </r>
  <r>
    <n v="12942"/>
    <n v="34"/>
    <x v="1861"/>
    <d v="2017-11-12T00:00:00"/>
    <n v="48"/>
    <b v="1"/>
    <s v="Approved"/>
    <s v="Norco Bicycles"/>
    <s v="Road"/>
    <s v="high"/>
    <s v="large"/>
    <n v="774.53"/>
    <n v="464.72"/>
    <d v="1994-07-12T00:00:00"/>
    <n v="309.80999999999995"/>
    <s v="F"/>
    <n v="54"/>
    <d v="1956-09-09T00:00:00"/>
    <n v="63.859838514713338"/>
    <s v="Web Designer IV"/>
    <s v="Manufacturing"/>
    <s v="Mass Customer"/>
    <s v="N"/>
    <s v="Yes"/>
    <n v="18"/>
    <m/>
  </r>
  <r>
    <n v="13790"/>
    <n v="72"/>
    <x v="1862"/>
    <d v="2017-11-12T00:00:00"/>
    <n v="48"/>
    <b v="0"/>
    <s v="Approved"/>
    <s v="Norco Bicycles"/>
    <s v="Standard"/>
    <s v="medium"/>
    <s v="medium"/>
    <n v="360.4"/>
    <n v="270.3"/>
    <d v="2016-12-06T00:00:00"/>
    <n v="90.099999999999966"/>
    <s v="F"/>
    <n v="72"/>
    <d v="1956-08-23T00:00:00"/>
    <n v="63.906413857179096"/>
    <s v="Financial Advisor"/>
    <s v="Financial Services"/>
    <s v="Mass Customer"/>
    <s v="N"/>
    <s v="No"/>
    <n v="17"/>
    <m/>
  </r>
  <r>
    <n v="13791"/>
    <n v="2"/>
    <x v="1863"/>
    <d v="2017-11-12T00:00:00"/>
    <n v="48"/>
    <b v="0"/>
    <s v="Approved"/>
    <s v="Solex"/>
    <s v="Standard"/>
    <s v="medium"/>
    <s v="medium"/>
    <n v="71.489999999999995"/>
    <n v="53.62"/>
    <d v="2012-12-02T00:00:00"/>
    <n v="17.869999999999997"/>
    <s v="F"/>
    <n v="61"/>
    <d v="1971-02-16T00:00:00"/>
    <n v="49.413263172247589"/>
    <s v="Legal Assistant"/>
    <s v="Manufacturing"/>
    <s v="Mass Customer"/>
    <s v="N"/>
    <s v="No"/>
    <n v="4"/>
    <m/>
  </r>
  <r>
    <n v="13908"/>
    <n v="94"/>
    <x v="1864"/>
    <d v="2017-11-12T00:00:00"/>
    <n v="48"/>
    <b v="0"/>
    <s v="Approved"/>
    <s v="Giant Bicycles"/>
    <s v="Standard"/>
    <s v="medium"/>
    <s v="large"/>
    <n v="1635.3"/>
    <n v="993.66"/>
    <d v="2007-12-11T00:00:00"/>
    <n v="641.64"/>
    <s v="M"/>
    <n v="60"/>
    <d v="1959-12-23T00:00:00"/>
    <n v="60.572167281836627"/>
    <s v="Analog Circuit Design manager"/>
    <s v="Manufacturing"/>
    <s v="Mass Customer"/>
    <s v="N"/>
    <s v="No"/>
    <n v="14"/>
    <m/>
  </r>
  <r>
    <n v="14024"/>
    <n v="94"/>
    <x v="860"/>
    <d v="2017-11-12T00:00:00"/>
    <n v="48"/>
    <b v="0"/>
    <s v="Approved"/>
    <s v="Giant Bicycles"/>
    <s v="Standard"/>
    <s v="medium"/>
    <s v="large"/>
    <n v="1635.3"/>
    <n v="993.66"/>
    <d v="2013-06-09T00:00:00"/>
    <n v="641.64"/>
    <s v="M"/>
    <n v="46"/>
    <d v="1976-03-11T00:00:00"/>
    <n v="44.34477002156266"/>
    <s v="Quality Control Specialist"/>
    <s v="Retail"/>
    <s v="Affluent Customer"/>
    <s v="N"/>
    <s v="No"/>
    <n v="18"/>
    <m/>
  </r>
  <r>
    <n v="14200"/>
    <n v="45"/>
    <x v="1865"/>
    <d v="2017-11-12T00:00:00"/>
    <n v="48"/>
    <b v="0"/>
    <s v="Approved"/>
    <s v="Trek Bicycles"/>
    <s v="Road"/>
    <s v="low"/>
    <s v="medium"/>
    <n v="980.37"/>
    <n v="234.43"/>
    <d v="2005-12-07T00:00:00"/>
    <n v="745.94"/>
    <s v="M"/>
    <n v="77"/>
    <d v="1981-11-13T00:00:00"/>
    <n v="38.665317966768136"/>
    <s v="Cost Accountant"/>
    <s v="Financial Services"/>
    <s v="High Net Worth"/>
    <s v="N"/>
    <s v="Yes"/>
    <n v="8"/>
    <m/>
  </r>
  <r>
    <n v="14584"/>
    <n v="37"/>
    <x v="233"/>
    <d v="2017-11-12T00:00:00"/>
    <n v="48"/>
    <b v="0"/>
    <s v="Approved"/>
    <s v="OHM Cycles"/>
    <s v="Standard"/>
    <s v="low"/>
    <s v="medium"/>
    <n v="1793.43"/>
    <n v="248.82"/>
    <d v="2010-06-07T00:00:00"/>
    <n v="1544.6100000000001"/>
    <s v="M"/>
    <n v="57"/>
    <d v="1988-06-22T00:00:00"/>
    <n v="32.054359062658548"/>
    <n v="0"/>
    <s v="Financial Services"/>
    <s v="Mass Customer"/>
    <s v="N"/>
    <s v="Yes"/>
    <n v="13"/>
    <m/>
  </r>
  <r>
    <n v="15843"/>
    <n v="33"/>
    <x v="1215"/>
    <d v="2017-11-12T00:00:00"/>
    <n v="48"/>
    <b v="1"/>
    <s v="Approved"/>
    <s v="OHM Cycles"/>
    <s v="Road"/>
    <s v="medium"/>
    <s v="small"/>
    <n v="1810"/>
    <n v="1610.9"/>
    <d v="2008-03-19T00:00:00"/>
    <n v="199.09999999999991"/>
    <s v="F"/>
    <n v="63"/>
    <d v="1991-02-28T00:00:00"/>
    <n v="29.366687829781835"/>
    <s v="Technical Writer"/>
    <s v="Manufacturing"/>
    <s v="High Net Worth"/>
    <s v="N"/>
    <s v="No"/>
    <n v="9"/>
    <m/>
  </r>
  <r>
    <n v="16149"/>
    <n v="62"/>
    <x v="315"/>
    <d v="2017-11-12T00:00:00"/>
    <n v="48"/>
    <b v="1"/>
    <s v="Approved"/>
    <s v="Solex"/>
    <s v="Standard"/>
    <s v="medium"/>
    <s v="medium"/>
    <n v="478.16"/>
    <n v="298.72000000000003"/>
    <d v="1993-06-23T00:00:00"/>
    <n v="179.44"/>
    <s v="M"/>
    <n v="44"/>
    <d v="1999-09-29T00:00:00"/>
    <n v="20.777646733891423"/>
    <s v="Assistant Media Planner"/>
    <s v="Entertainment"/>
    <s v="Mass Customer"/>
    <s v="N"/>
    <s v="No"/>
    <n v="1"/>
    <m/>
  </r>
  <r>
    <n v="16468"/>
    <n v="11"/>
    <x v="1866"/>
    <d v="2017-11-12T00:00:00"/>
    <n v="48"/>
    <b v="1"/>
    <s v="Approved"/>
    <s v="Giant Bicycles"/>
    <s v="Standard"/>
    <s v="high"/>
    <s v="medium"/>
    <n v="1274.93"/>
    <n v="764.96"/>
    <d v="2007-08-04T00:00:00"/>
    <n v="509.97"/>
    <s v="M"/>
    <n v="95"/>
    <d v="1995-02-18T00:00:00"/>
    <n v="25.39134536402841"/>
    <s v="Business Systems Development Analyst"/>
    <s v="Property"/>
    <s v="Affluent Customer"/>
    <s v="N"/>
    <s v="No"/>
    <n v="1"/>
    <m/>
  </r>
  <r>
    <n v="17493"/>
    <n v="50"/>
    <x v="1867"/>
    <d v="2017-11-12T00:00:00"/>
    <n v="48"/>
    <b v="1"/>
    <s v="Approved"/>
    <s v="WeareA2B"/>
    <s v="Standard"/>
    <s v="medium"/>
    <s v="small"/>
    <n v="175.89"/>
    <n v="131.91999999999999"/>
    <d v="1991-01-21T00:00:00"/>
    <n v="43.97"/>
    <s v="M"/>
    <n v="24"/>
    <d v="1976-08-14T00:00:00"/>
    <n v="43.917372761288682"/>
    <s v="Systems Administrator III"/>
    <s v="Manufacturing"/>
    <s v="Affluent Customer"/>
    <s v="N"/>
    <s v="Yes"/>
    <n v="17"/>
    <m/>
  </r>
  <r>
    <n v="17968"/>
    <n v="19"/>
    <x v="1448"/>
    <d v="2017-11-12T00:00:00"/>
    <n v="48"/>
    <b v="1"/>
    <s v="Approved"/>
    <s v="Trek Bicycles"/>
    <s v="Mountain"/>
    <s v="low"/>
    <s v="medium"/>
    <n v="574.64"/>
    <n v="459.71"/>
    <d v="2011-04-16T00:00:00"/>
    <n v="114.93"/>
    <s v="F"/>
    <n v="17"/>
    <d v="1992-06-05T00:00:00"/>
    <n v="28.098194679096903"/>
    <s v="Social Worker"/>
    <s v="Health"/>
    <s v="High Net Worth"/>
    <s v="N"/>
    <s v="Yes"/>
    <n v="2"/>
    <m/>
  </r>
  <r>
    <n v="18190"/>
    <n v="68"/>
    <x v="1868"/>
    <d v="2017-11-12T00:00:00"/>
    <n v="48"/>
    <b v="1"/>
    <s v="Approved"/>
    <s v="OHM Cycles"/>
    <s v="Standard"/>
    <s v="medium"/>
    <s v="medium"/>
    <n v="1636.9"/>
    <n v="44.71"/>
    <d v="2010-08-20T00:00:00"/>
    <n v="1592.19"/>
    <s v="F"/>
    <n v="38"/>
    <d v="1986-08-23T00:00:00"/>
    <n v="33.887235774987317"/>
    <s v="Tax Accountant"/>
    <s v="Property"/>
    <s v="Mass Customer"/>
    <s v="N"/>
    <s v="No"/>
    <n v="20"/>
    <m/>
  </r>
  <r>
    <n v="18408"/>
    <n v="96"/>
    <x v="814"/>
    <d v="2017-11-12T00:00:00"/>
    <n v="48"/>
    <b v="0"/>
    <s v="Approved"/>
    <s v="WeareA2B"/>
    <s v="Road"/>
    <s v="low"/>
    <s v="small"/>
    <n v="1172.78"/>
    <n v="1043.77"/>
    <d v="2002-10-10T00:00:00"/>
    <n v="129.01"/>
    <s v="M"/>
    <n v="70"/>
    <d v="1977-05-28T00:00:00"/>
    <n v="43.131071391425671"/>
    <s v="Help Desk Operator"/>
    <s v="Manufacturing"/>
    <s v="Affluent Customer"/>
    <s v="N"/>
    <s v="Yes"/>
    <n v="20"/>
    <m/>
  </r>
  <r>
    <n v="19254"/>
    <n v="75"/>
    <x v="878"/>
    <d v="2017-11-12T00:00:00"/>
    <n v="48"/>
    <b v="1"/>
    <s v="Approved"/>
    <s v="Giant Bicycles"/>
    <s v="Touring"/>
    <s v="medium"/>
    <s v="large"/>
    <n v="1873.97"/>
    <n v="863.95"/>
    <d v="1991-07-10T00:00:00"/>
    <n v="1010.02"/>
    <s v="M"/>
    <n v="20"/>
    <d v="1998-09-26T00:00:00"/>
    <n v="21.785865911973616"/>
    <n v="0"/>
    <s v="Financial Services"/>
    <s v="Mass Customer"/>
    <s v="N"/>
    <s v="Yes"/>
    <n v="3"/>
    <m/>
  </r>
  <r>
    <n v="19303"/>
    <n v="90"/>
    <x v="1038"/>
    <d v="2017-11-12T00:00:00"/>
    <n v="48"/>
    <b v="0"/>
    <s v="Approved"/>
    <s v="Norco Bicycles"/>
    <s v="Standard"/>
    <s v="low"/>
    <s v="medium"/>
    <n v="363.01"/>
    <n v="290.41000000000003"/>
    <d v="2013-06-09T00:00:00"/>
    <n v="72.599999999999966"/>
    <s v="M"/>
    <n v="83"/>
    <d v="1990-02-12T00:00:00"/>
    <n v="30.410523446220189"/>
    <s v="Nuclear Power Engineer"/>
    <s v="Manufacturing"/>
    <s v="Affluent Customer"/>
    <s v="N"/>
    <s v="Yes"/>
    <n v="10"/>
    <m/>
  </r>
  <r>
    <n v="151"/>
    <n v="31"/>
    <x v="1383"/>
    <d v="2017-11-11T00:00:00"/>
    <n v="49"/>
    <b v="0"/>
    <s v="Approved"/>
    <s v="Giant Bicycles"/>
    <s v="Standard"/>
    <s v="medium"/>
    <s v="medium"/>
    <n v="230.91"/>
    <n v="173.18"/>
    <d v="2003-03-18T00:00:00"/>
    <n v="57.72999999999999"/>
    <s v="M"/>
    <n v="18"/>
    <d v="1956-05-01T00:00:00"/>
    <n v="64.218742624302379"/>
    <s v="Food Chemist"/>
    <s v="Health"/>
    <s v="Mass Customer"/>
    <s v="N"/>
    <s v="Yes"/>
    <n v="8"/>
    <m/>
  </r>
  <r>
    <n v="473"/>
    <n v="25"/>
    <x v="412"/>
    <d v="2017-11-11T00:00:00"/>
    <n v="49"/>
    <b v="0"/>
    <s v="Approved"/>
    <s v="OHM Cycles"/>
    <s v="Standard"/>
    <s v="high"/>
    <s v="medium"/>
    <n v="2005.66"/>
    <n v="1203.4000000000001"/>
    <d v="1993-07-20T00:00:00"/>
    <n v="802.26"/>
    <s v="F"/>
    <n v="91"/>
    <d v="1973-07-18T00:00:00"/>
    <n v="46.994085090055805"/>
    <n v="0"/>
    <s v="n/a"/>
    <s v="High Net Worth"/>
    <s v="N"/>
    <s v="Yes"/>
    <n v="4"/>
    <m/>
  </r>
  <r>
    <n v="978"/>
    <n v="0"/>
    <x v="1241"/>
    <d v="2017-11-11T00:00:00"/>
    <n v="49"/>
    <b v="0"/>
    <s v="Approved"/>
    <s v="Norco Bicycles"/>
    <s v="Standard"/>
    <s v="low"/>
    <s v="medium"/>
    <n v="363.01"/>
    <n v="290.41000000000003"/>
    <d v="2005-05-10T00:00:00"/>
    <n v="72.599999999999966"/>
    <s v="M"/>
    <n v="16"/>
    <d v="1985-11-24T00:00:00"/>
    <n v="34.632441254439371"/>
    <s v="Registered Nurse"/>
    <s v="Health"/>
    <s v="High Net Worth"/>
    <s v="N"/>
    <s v="No"/>
    <n v="5"/>
    <m/>
  </r>
  <r>
    <n v="1159"/>
    <n v="0"/>
    <x v="1087"/>
    <d v="2017-11-11T00:00:00"/>
    <n v="49"/>
    <b v="1"/>
    <s v="Approved"/>
    <s v="Solex"/>
    <s v="Standard"/>
    <s v="medium"/>
    <s v="medium"/>
    <n v="71.489999999999995"/>
    <n v="53.62"/>
    <d v="2012-12-02T00:00:00"/>
    <n v="17.869999999999997"/>
    <s v="F"/>
    <n v="6"/>
    <d v="1969-12-31T00:00:00"/>
    <n v="50.542030295535262"/>
    <s v="Research Nurse"/>
    <s v="Health"/>
    <s v="High Net Worth"/>
    <s v="N"/>
    <s v="No"/>
    <n v="16"/>
    <m/>
  </r>
  <r>
    <n v="1592"/>
    <n v="77"/>
    <x v="1869"/>
    <d v="2017-11-11T00:00:00"/>
    <n v="49"/>
    <b v="0"/>
    <s v="Approved"/>
    <s v="WeareA2B"/>
    <s v="Standard"/>
    <s v="medium"/>
    <s v="medium"/>
    <n v="1769.64"/>
    <n v="108.76"/>
    <d v="2011-05-09T00:00:00"/>
    <n v="1660.88"/>
    <s v="F"/>
    <n v="10"/>
    <d v="1984-02-05T00:00:00"/>
    <n v="36.435180980466768"/>
    <s v="Software Consultant"/>
    <s v="IT"/>
    <s v="High Net Worth"/>
    <s v="N"/>
    <s v="Yes"/>
    <n v="13"/>
    <m/>
  </r>
  <r>
    <n v="2513"/>
    <n v="0"/>
    <x v="1763"/>
    <d v="2017-11-11T00:00:00"/>
    <n v="49"/>
    <b v="0"/>
    <s v="Approved"/>
    <s v="OHM Cycles"/>
    <s v="Standard"/>
    <s v="medium"/>
    <s v="medium"/>
    <n v="183.86"/>
    <n v="137.9"/>
    <d v="1997-10-04T00:00:00"/>
    <n v="45.960000000000008"/>
    <s v="F"/>
    <n v="43"/>
    <d v="1970-04-12T00:00:00"/>
    <n v="50.262578240740737"/>
    <s v="Clinical Specialist"/>
    <s v="Health"/>
    <s v="High Net Worth"/>
    <s v="N"/>
    <s v="No"/>
    <n v="10"/>
    <m/>
  </r>
  <r>
    <n v="2926"/>
    <n v="22"/>
    <x v="1870"/>
    <d v="2017-11-11T00:00:00"/>
    <n v="49"/>
    <b v="1"/>
    <s v="Approved"/>
    <s v="WeareA2B"/>
    <s v="Standard"/>
    <s v="medium"/>
    <s v="medium"/>
    <n v="60.34"/>
    <n v="45.26"/>
    <d v="2016-02-04T00:00:00"/>
    <n v="15.080000000000005"/>
    <s v="M"/>
    <n v="55"/>
    <d v="1995-07-30T00:00:00"/>
    <n v="24.947509747590054"/>
    <n v="0"/>
    <s v="Retail"/>
    <s v="Mass Customer"/>
    <s v="N"/>
    <s v="Yes"/>
    <n v="7"/>
    <m/>
  </r>
  <r>
    <n v="3548"/>
    <n v="35"/>
    <x v="520"/>
    <d v="2017-11-11T00:00:00"/>
    <n v="49"/>
    <b v="1"/>
    <s v="Approved"/>
    <s v="Giant Bicycles"/>
    <s v="Standard"/>
    <s v="medium"/>
    <s v="medium"/>
    <n v="1403.5"/>
    <n v="954.82"/>
    <d v="2016-11-14T00:00:00"/>
    <n v="448.67999999999995"/>
    <s v="M"/>
    <n v="26"/>
    <d v="1977-02-16T00:00:00"/>
    <n v="43.407783720192796"/>
    <s v="Software Consultant"/>
    <s v="Financial Services"/>
    <s v="High Net Worth"/>
    <s v="N"/>
    <s v="No"/>
    <n v="9"/>
    <m/>
  </r>
  <r>
    <n v="3987"/>
    <n v="19"/>
    <x v="870"/>
    <d v="2017-11-11T00:00:00"/>
    <n v="49"/>
    <b v="0"/>
    <s v="Approved"/>
    <s v="OHM Cycles"/>
    <s v="Road"/>
    <s v="high"/>
    <s v="large"/>
    <n v="12.01"/>
    <n v="7.21"/>
    <d v="2010-05-05T00:00:00"/>
    <n v="4.8"/>
    <s v="F"/>
    <n v="90"/>
    <d v="1986-10-24T00:00:00"/>
    <n v="33.717372761288686"/>
    <s v="Geologist IV"/>
    <s v="n/a"/>
    <s v="Mass Customer"/>
    <s v="N"/>
    <s v="Yes"/>
    <n v="7"/>
    <m/>
  </r>
  <r>
    <n v="4142"/>
    <n v="41"/>
    <x v="1871"/>
    <d v="2017-11-11T00:00:00"/>
    <n v="49"/>
    <b v="0"/>
    <s v="Approved"/>
    <s v="Solex"/>
    <s v="Road"/>
    <s v="medium"/>
    <s v="medium"/>
    <n v="416.98"/>
    <n v="312.74"/>
    <d v="1997-05-10T00:00:00"/>
    <n v="104.24000000000001"/>
    <s v="M"/>
    <n v="79"/>
    <d v="1972-05-26T00:00:00"/>
    <n v="48.139290569507864"/>
    <s v="Safety Technician IV"/>
    <s v="n/a"/>
    <s v="Mass Customer"/>
    <s v="N"/>
    <s v="No"/>
    <n v="18"/>
    <m/>
  </r>
  <r>
    <n v="4284"/>
    <n v="92"/>
    <x v="1872"/>
    <d v="2017-11-11T00:00:00"/>
    <n v="49"/>
    <b v="1"/>
    <s v="Approved"/>
    <s v="WeareA2B"/>
    <s v="Touring"/>
    <s v="medium"/>
    <s v="large"/>
    <n v="1890.39"/>
    <n v="260.14"/>
    <d v="1993-06-23T00:00:00"/>
    <n v="1630.25"/>
    <s v="F"/>
    <n v="88"/>
    <d v="1988-07-22T00:00:00"/>
    <n v="31.972167281836629"/>
    <s v="Administrative Officer"/>
    <s v="Financial Services"/>
    <s v="High Net Worth"/>
    <s v="N"/>
    <s v="Yes"/>
    <n v="2"/>
    <m/>
  </r>
  <r>
    <n v="4286"/>
    <n v="17"/>
    <x v="1873"/>
    <d v="2017-11-11T00:00:00"/>
    <n v="49"/>
    <b v="1"/>
    <s v="Approved"/>
    <s v="Solex"/>
    <s v="Standard"/>
    <s v="high"/>
    <s v="medium"/>
    <n v="1024.6600000000001"/>
    <n v="614.79999999999995"/>
    <d v="1996-11-09T00:00:00"/>
    <n v="409.86000000000013"/>
    <s v="F"/>
    <n v="35"/>
    <d v="1970-12-31T00:00:00"/>
    <n v="49.542030295535262"/>
    <s v="Desktop Support Technician"/>
    <s v="Manufacturing"/>
    <s v="Mass Customer"/>
    <s v="N"/>
    <s v="No"/>
    <n v="16"/>
    <m/>
  </r>
  <r>
    <n v="4291"/>
    <n v="61"/>
    <x v="332"/>
    <d v="2017-11-11T00:00:00"/>
    <n v="49"/>
    <b v="1"/>
    <s v="Approved"/>
    <s v="OHM Cycles"/>
    <s v="Standard"/>
    <s v="low"/>
    <s v="medium"/>
    <n v="71.16"/>
    <n v="56.93"/>
    <d v="2005-10-22T00:00:00"/>
    <n v="14.229999999999997"/>
    <s v="F"/>
    <n v="27"/>
    <d v="1975-11-01T00:00:00"/>
    <n v="44.703674131151701"/>
    <s v="Social Worker"/>
    <s v="Health"/>
    <s v="Mass Customer"/>
    <s v="N"/>
    <s v="Yes"/>
    <n v="14"/>
    <m/>
  </r>
  <r>
    <n v="4650"/>
    <n v="37"/>
    <x v="1232"/>
    <d v="2017-11-11T00:00:00"/>
    <n v="49"/>
    <b v="0"/>
    <s v="Approved"/>
    <s v="OHM Cycles"/>
    <s v="Standard"/>
    <s v="low"/>
    <s v="medium"/>
    <n v="1793.43"/>
    <n v="248.82"/>
    <d v="2010-06-07T00:00:00"/>
    <n v="1544.6100000000001"/>
    <s v="F"/>
    <n v="82"/>
    <d v="1990-02-26T00:00:00"/>
    <n v="30.372167281836628"/>
    <s v="Account Coordinator"/>
    <s v="n/a"/>
    <s v="Mass Customer"/>
    <s v="N"/>
    <s v="Yes"/>
    <n v="12"/>
    <m/>
  </r>
  <r>
    <n v="4983"/>
    <n v="6"/>
    <x v="1874"/>
    <d v="2017-11-11T00:00:00"/>
    <n v="49"/>
    <b v="1"/>
    <s v="Approved"/>
    <s v="OHM Cycles"/>
    <s v="Standard"/>
    <s v="high"/>
    <s v="medium"/>
    <n v="227.88"/>
    <n v="136.72999999999999"/>
    <d v="2004-08-17T00:00:00"/>
    <n v="91.15"/>
    <s v="F"/>
    <n v="38"/>
    <d v="1990-11-16T00:00:00"/>
    <n v="29.65161933663115"/>
    <s v="Internal Auditor"/>
    <s v="Financial Services"/>
    <s v="Mass Customer"/>
    <s v="N"/>
    <s v="Yes"/>
    <n v="8"/>
    <m/>
  </r>
  <r>
    <n v="6002"/>
    <n v="29"/>
    <x v="3"/>
    <d v="2017-11-11T00:00:00"/>
    <n v="49"/>
    <b v="0"/>
    <s v="Approved"/>
    <s v="Norco Bicycles"/>
    <s v="Road"/>
    <s v="medium"/>
    <s v="medium"/>
    <n v="543.39"/>
    <n v="407.54"/>
    <d v="2016-03-29T00:00:00"/>
    <n v="135.84999999999997"/>
    <s v="M"/>
    <n v="73"/>
    <d v="1985-10-31T00:00:00"/>
    <n v="34.6981946790969"/>
    <s v="Analog Circuit Design manager"/>
    <s v="Property"/>
    <s v="Mass Customer"/>
    <s v="N"/>
    <s v="Yes"/>
    <n v="9"/>
    <m/>
  </r>
  <r>
    <n v="6794"/>
    <n v="0"/>
    <x v="73"/>
    <d v="2017-11-11T00:00:00"/>
    <n v="49"/>
    <b v="1"/>
    <s v="Approved"/>
    <s v="Norco Bicycles"/>
    <s v="Road"/>
    <s v="medium"/>
    <s v="medium"/>
    <n v="543.39"/>
    <n v="407.54"/>
    <d v="2002-03-22T00:00:00"/>
    <n v="135.84999999999997"/>
    <s v="M"/>
    <n v="91"/>
    <d v="1968-04-11T00:00:00"/>
    <n v="52.265317966768137"/>
    <s v="Research Assistant III"/>
    <s v="Health"/>
    <s v="High Net Worth"/>
    <s v="N"/>
    <s v="Yes"/>
    <n v="16"/>
    <m/>
  </r>
  <r>
    <n v="6951"/>
    <n v="73"/>
    <x v="1875"/>
    <d v="2017-11-11T00:00:00"/>
    <n v="49"/>
    <b v="0"/>
    <s v="Approved"/>
    <s v="Solex"/>
    <s v="Standard"/>
    <s v="medium"/>
    <s v="medium"/>
    <n v="1945.43"/>
    <n v="333.18"/>
    <d v="2014-07-28T00:00:00"/>
    <n v="1612.25"/>
    <s v="F"/>
    <n v="4"/>
    <d v="1958-03-07T00:00:00"/>
    <n v="62.369427555809231"/>
    <s v="General Manager"/>
    <s v="Manufacturing"/>
    <s v="Affluent Customer"/>
    <s v="N"/>
    <s v="Yes"/>
    <n v="14"/>
    <m/>
  </r>
  <r>
    <n v="7339"/>
    <n v="28"/>
    <x v="1876"/>
    <d v="2017-11-11T00:00:00"/>
    <n v="49"/>
    <b v="0"/>
    <s v="Approved"/>
    <s v="Norco Bicycles"/>
    <s v="Standard"/>
    <s v="medium"/>
    <s v="small"/>
    <n v="1216.1400000000001"/>
    <n v="1082.3599999999999"/>
    <d v="2016-11-22T00:00:00"/>
    <n v="133.7800000000002"/>
    <s v="U"/>
    <n v="58"/>
    <d v="1899-12-30T00:00:00"/>
    <n v="0"/>
    <s v="Research Nurse"/>
    <s v="Health"/>
    <s v="Affluent Customer"/>
    <s v="N"/>
    <s v="Yes"/>
    <n v="0"/>
    <m/>
  </r>
  <r>
    <n v="7682"/>
    <n v="3"/>
    <x v="1011"/>
    <d v="2017-11-11T00:00:00"/>
    <n v="49"/>
    <b v="0"/>
    <s v="Approved"/>
    <s v="Trek Bicycles"/>
    <s v="Standard"/>
    <s v="medium"/>
    <s v="large"/>
    <n v="2091.4699999999998"/>
    <n v="388.92"/>
    <d v="2011-08-24T00:00:00"/>
    <n v="1702.5499999999997"/>
    <s v="M"/>
    <n v="83"/>
    <d v="1994-08-12T00:00:00"/>
    <n v="25.911893309233889"/>
    <s v="Assistant Manager"/>
    <s v="Retail"/>
    <s v="Affluent Customer"/>
    <s v="N"/>
    <s v="No"/>
    <n v="3"/>
    <m/>
  </r>
  <r>
    <n v="8437"/>
    <n v="93"/>
    <x v="1877"/>
    <d v="2017-11-11T00:00:00"/>
    <n v="49"/>
    <b v="1"/>
    <s v="Approved"/>
    <s v="WeareA2B"/>
    <s v="Standard"/>
    <s v="medium"/>
    <s v="medium"/>
    <n v="1065.03"/>
    <n v="230.09"/>
    <d v="2013-06-09T00:00:00"/>
    <n v="834.93999999999994"/>
    <s v="M"/>
    <n v="84"/>
    <d v="1995-05-19T00:00:00"/>
    <n v="25.144770021562657"/>
    <s v="Paralegal"/>
    <s v="Financial Services"/>
    <s v="Mass Customer"/>
    <s v="N"/>
    <s v="Yes"/>
    <n v="2"/>
    <m/>
  </r>
  <r>
    <n v="9004"/>
    <n v="38"/>
    <x v="919"/>
    <d v="2017-11-11T00:00:00"/>
    <n v="49"/>
    <b v="1"/>
    <s v="Approved"/>
    <s v="Trek Bicycles"/>
    <s v="Standard"/>
    <s v="medium"/>
    <s v="large"/>
    <n v="2091.4699999999998"/>
    <n v="388.92"/>
    <d v="2012-04-10T00:00:00"/>
    <n v="1702.5499999999997"/>
    <s v="F"/>
    <n v="16"/>
    <d v="1985-02-02T00:00:00"/>
    <n v="35.440660432521561"/>
    <s v="Human Resources Manager"/>
    <s v="Financial Services"/>
    <s v="High Net Worth"/>
    <s v="N"/>
    <s v="Yes"/>
    <n v="22"/>
    <m/>
  </r>
  <r>
    <n v="9104"/>
    <n v="70"/>
    <x v="1878"/>
    <d v="2017-11-11T00:00:00"/>
    <n v="49"/>
    <b v="1"/>
    <s v="Approved"/>
    <s v="Trek Bicycles"/>
    <s v="Standard"/>
    <s v="high"/>
    <s v="medium"/>
    <n v="495.72"/>
    <n v="297.43"/>
    <d v="2015-04-11T00:00:00"/>
    <n v="198.29000000000002"/>
    <s v="F"/>
    <n v="4"/>
    <d v="1981-03-30T00:00:00"/>
    <n v="39.289975501014709"/>
    <s v="Tax Accountant"/>
    <s v="Manufacturing"/>
    <s v="Mass Customer"/>
    <s v="N"/>
    <s v="No"/>
    <n v="18"/>
    <m/>
  </r>
  <r>
    <n v="9513"/>
    <n v="74"/>
    <x v="1879"/>
    <d v="2017-11-11T00:00:00"/>
    <n v="49"/>
    <b v="1"/>
    <s v="Approved"/>
    <s v="WeareA2B"/>
    <s v="Standard"/>
    <s v="medium"/>
    <s v="medium"/>
    <n v="1762.96"/>
    <n v="950.52"/>
    <d v="2012-06-04T00:00:00"/>
    <n v="812.44"/>
    <s v="M"/>
    <n v="13"/>
    <d v="1998-12-23T00:00:00"/>
    <n v="21.544770021562655"/>
    <s v="Sales Associate"/>
    <s v="Health"/>
    <s v="High Net Worth"/>
    <s v="N"/>
    <s v="Yes"/>
    <n v="2"/>
    <m/>
  </r>
  <r>
    <n v="9746"/>
    <n v="55"/>
    <x v="308"/>
    <d v="2017-11-11T00:00:00"/>
    <n v="49"/>
    <b v="0"/>
    <s v="Approved"/>
    <s v="Trek Bicycles"/>
    <s v="Road"/>
    <s v="medium"/>
    <s v="large"/>
    <n v="1894.19"/>
    <n v="598.76"/>
    <d v="2007-08-04T00:00:00"/>
    <n v="1295.43"/>
    <s v="F"/>
    <n v="53"/>
    <d v="1976-09-25T00:00:00"/>
    <n v="43.802304268138002"/>
    <s v="Marketing Manager"/>
    <s v="Financial Services"/>
    <s v="Mass Customer"/>
    <s v="N"/>
    <s v="Yes"/>
    <n v="13"/>
    <m/>
  </r>
  <r>
    <n v="10245"/>
    <n v="49"/>
    <x v="1880"/>
    <d v="2017-11-11T00:00:00"/>
    <n v="49"/>
    <b v="1"/>
    <s v="Approved"/>
    <s v="Trek Bicycles"/>
    <s v="Road"/>
    <s v="medium"/>
    <s v="medium"/>
    <n v="533.51"/>
    <n v="400.13"/>
    <d v="2012-04-10T00:00:00"/>
    <n v="133.38"/>
    <s v="F"/>
    <n v="42"/>
    <d v="1963-08-05T00:00:00"/>
    <n v="56.952989199644847"/>
    <s v="Business Systems Development Analyst"/>
    <s v="Health"/>
    <s v="Affluent Customer"/>
    <s v="N"/>
    <s v="Yes"/>
    <n v="12"/>
    <m/>
  </r>
  <r>
    <n v="10328"/>
    <n v="3"/>
    <x v="1002"/>
    <d v="2017-11-11T00:00:00"/>
    <n v="49"/>
    <b v="0"/>
    <s v="Approved"/>
    <s v="Trek Bicycles"/>
    <s v="Standard"/>
    <s v="medium"/>
    <s v="large"/>
    <n v="2091.4699999999998"/>
    <n v="388.92"/>
    <d v="2011-08-24T00:00:00"/>
    <n v="1702.5499999999997"/>
    <s v="M"/>
    <n v="67"/>
    <d v="1931-10-23T00:00:00"/>
    <n v="88.758468651699644"/>
    <s v="Recruiting Manager"/>
    <s v="Retail"/>
    <s v="Affluent Customer"/>
    <s v="N"/>
    <s v="No"/>
    <n v="6"/>
    <m/>
  </r>
  <r>
    <n v="10737"/>
    <n v="53"/>
    <x v="316"/>
    <d v="2017-11-11T00:00:00"/>
    <n v="49"/>
    <b v="0"/>
    <s v="Approved"/>
    <s v="OHM Cycles"/>
    <s v="Standard"/>
    <s v="medium"/>
    <s v="medium"/>
    <n v="795.34"/>
    <n v="101.58"/>
    <d v="1993-07-20T00:00:00"/>
    <n v="693.76"/>
    <s v="U"/>
    <n v="83"/>
    <d v="1899-12-30T00:00:00"/>
    <n v="0"/>
    <s v="Research Associate"/>
    <s v="IT"/>
    <s v="Mass Customer"/>
    <s v="N"/>
    <s v="Yes"/>
    <n v="0"/>
    <m/>
  </r>
  <r>
    <n v="10834"/>
    <n v="37"/>
    <x v="1881"/>
    <d v="2017-11-11T00:00:00"/>
    <n v="49"/>
    <b v="0"/>
    <s v="Approved"/>
    <s v="OHM Cycles"/>
    <s v="Standard"/>
    <s v="low"/>
    <s v="medium"/>
    <n v="1793.43"/>
    <n v="248.82"/>
    <d v="1999-07-20T00:00:00"/>
    <n v="1544.6100000000001"/>
    <s v="F"/>
    <n v="27"/>
    <d v="1962-05-14T00:00:00"/>
    <n v="58.180386459918822"/>
    <n v="0"/>
    <s v="Health"/>
    <s v="Affluent Customer"/>
    <s v="N"/>
    <s v="No"/>
    <n v="15"/>
    <m/>
  </r>
  <r>
    <n v="11152"/>
    <n v="63"/>
    <x v="1340"/>
    <d v="2017-11-11T00:00:00"/>
    <n v="49"/>
    <b v="1"/>
    <s v="Approved"/>
    <s v="Solex"/>
    <s v="Standard"/>
    <s v="medium"/>
    <s v="medium"/>
    <n v="1483.2"/>
    <n v="99.59"/>
    <d v="1998-12-17T00:00:00"/>
    <n v="1383.6100000000001"/>
    <s v="F"/>
    <n v="37"/>
    <d v="1978-08-19T00:00:00"/>
    <n v="41.903674131151696"/>
    <n v="0"/>
    <s v="n/a"/>
    <s v="Mass Customer"/>
    <s v="N"/>
    <s v="No"/>
    <n v="19"/>
    <m/>
  </r>
  <r>
    <n v="11236"/>
    <n v="43"/>
    <x v="1882"/>
    <d v="2017-11-11T00:00:00"/>
    <n v="49"/>
    <b v="0"/>
    <s v="Approved"/>
    <s v="Solex"/>
    <s v="Standard"/>
    <s v="medium"/>
    <s v="medium"/>
    <n v="1151.96"/>
    <n v="649.49"/>
    <d v="2014-07-28T00:00:00"/>
    <n v="502.47"/>
    <s v="F"/>
    <n v="14"/>
    <d v="1964-11-25T00:00:00"/>
    <n v="55.643400158548957"/>
    <s v="Business Systems Development Analyst"/>
    <s v="Financial Services"/>
    <s v="Affluent Customer"/>
    <s v="N"/>
    <s v="Yes"/>
    <n v="12"/>
    <m/>
  </r>
  <r>
    <n v="11934"/>
    <n v="19"/>
    <x v="90"/>
    <d v="2017-11-11T00:00:00"/>
    <n v="49"/>
    <b v="0"/>
    <s v="Approved"/>
    <s v="OHM Cycles"/>
    <s v="Road"/>
    <s v="high"/>
    <s v="large"/>
    <n v="12.01"/>
    <n v="7.21"/>
    <d v="2009-03-08T00:00:00"/>
    <n v="4.8"/>
    <s v="M"/>
    <n v="10"/>
    <d v="1992-03-10T00:00:00"/>
    <n v="28.336550843480463"/>
    <s v="Nurse"/>
    <s v="Manufacturing"/>
    <s v="Mass Customer"/>
    <s v="N"/>
    <s v="No"/>
    <n v="7"/>
    <m/>
  </r>
  <r>
    <n v="12602"/>
    <n v="85"/>
    <x v="1883"/>
    <d v="2017-11-11T00:00:00"/>
    <n v="49"/>
    <b v="1"/>
    <s v="Approved"/>
    <s v="WeareA2B"/>
    <s v="Standard"/>
    <s v="medium"/>
    <s v="medium"/>
    <n v="752.64"/>
    <n v="205.36"/>
    <d v="2015-08-02T00:00:00"/>
    <n v="547.28"/>
    <s v="F"/>
    <n v="10"/>
    <d v="1955-07-22T00:00:00"/>
    <n v="64.996824816083205"/>
    <s v="Biostatistician II"/>
    <s v="Entertainment"/>
    <s v="Mass Customer"/>
    <s v="N"/>
    <s v="No"/>
    <n v="11"/>
    <m/>
  </r>
  <r>
    <n v="12618"/>
    <n v="28"/>
    <x v="818"/>
    <d v="2017-11-11T00:00:00"/>
    <n v="49"/>
    <b v="0"/>
    <s v="Approved"/>
    <s v="Solex"/>
    <s v="Road"/>
    <s v="medium"/>
    <s v="small"/>
    <n v="1703.52"/>
    <n v="1516.13"/>
    <d v="2011-04-16T00:00:00"/>
    <n v="187.38999999999987"/>
    <s v="M"/>
    <n v="14"/>
    <d v="1977-12-22T00:00:00"/>
    <n v="42.561208377727041"/>
    <s v="Safety Technician IV"/>
    <s v="Manufacturing"/>
    <s v="High Net Worth"/>
    <s v="N"/>
    <s v="No"/>
    <n v="18"/>
    <m/>
  </r>
  <r>
    <n v="12637"/>
    <n v="0"/>
    <x v="1705"/>
    <d v="2017-11-11T00:00:00"/>
    <n v="49"/>
    <b v="0"/>
    <s v="Approved"/>
    <s v="Solex"/>
    <s v="Standard"/>
    <s v="medium"/>
    <s v="medium"/>
    <n v="71.489999999999995"/>
    <n v="53.62"/>
    <d v="2012-12-02T00:00:00"/>
    <n v="17.869999999999997"/>
    <s v="F"/>
    <n v="26"/>
    <d v="1959-03-11T00:00:00"/>
    <n v="61.358468651699646"/>
    <s v="Health Coach III"/>
    <s v="Health"/>
    <s v="High Net Worth"/>
    <s v="N"/>
    <s v="Yes"/>
    <n v="19"/>
    <m/>
  </r>
  <r>
    <n v="12890"/>
    <n v="53"/>
    <x v="1551"/>
    <d v="2017-11-11T00:00:00"/>
    <n v="49"/>
    <b v="1"/>
    <s v="Approved"/>
    <s v="Giant Bicycles"/>
    <s v="Standard"/>
    <s v="high"/>
    <s v="medium"/>
    <n v="1274.93"/>
    <n v="764.96"/>
    <d v="2007-08-04T00:00:00"/>
    <n v="509.97"/>
    <s v="M"/>
    <n v="36"/>
    <d v="1992-11-04T00:00:00"/>
    <n v="27.681756322932518"/>
    <s v="Account Coordinator"/>
    <s v="Manufacturing"/>
    <s v="High Net Worth"/>
    <s v="N"/>
    <s v="No"/>
    <n v="7"/>
    <m/>
  </r>
  <r>
    <n v="13174"/>
    <n v="41"/>
    <x v="1884"/>
    <d v="2017-11-11T00:00:00"/>
    <n v="49"/>
    <b v="1"/>
    <s v="Approved"/>
    <s v="Norco Bicycles"/>
    <s v="Standard"/>
    <s v="low"/>
    <s v="medium"/>
    <n v="958.74"/>
    <n v="748.9"/>
    <d v="2005-12-07T00:00:00"/>
    <n v="209.84000000000003"/>
    <s v="F"/>
    <n v="16"/>
    <d v="1989-03-26T00:00:00"/>
    <n v="31.295454953069505"/>
    <s v="Structural Engineer"/>
    <s v="Entertainment"/>
    <s v="High Net Worth"/>
    <s v="N"/>
    <s v="No"/>
    <n v="7"/>
    <m/>
  </r>
  <r>
    <n v="14014"/>
    <n v="3"/>
    <x v="1592"/>
    <d v="2017-11-11T00:00:00"/>
    <n v="49"/>
    <b v="0"/>
    <s v="Approved"/>
    <s v="Trek Bicycles"/>
    <s v="Standard"/>
    <s v="medium"/>
    <s v="large"/>
    <n v="2091.4699999999998"/>
    <n v="388.92"/>
    <d v="2012-09-15T00:00:00"/>
    <n v="1702.5499999999997"/>
    <s v="M"/>
    <n v="76"/>
    <d v="1976-01-13T00:00:00"/>
    <n v="44.503674131151698"/>
    <n v="0"/>
    <s v="Manufacturing"/>
    <s v="Mass Customer"/>
    <s v="N"/>
    <s v="No"/>
    <n v="8"/>
    <m/>
  </r>
  <r>
    <n v="15337"/>
    <n v="0"/>
    <x v="1228"/>
    <d v="2017-11-11T00:00:00"/>
    <n v="49"/>
    <b v="1"/>
    <s v="Approved"/>
    <s v="Giant Bicycles"/>
    <s v="Standard"/>
    <s v="medium"/>
    <s v="large"/>
    <n v="569.55999999999995"/>
    <n v="528.42999999999995"/>
    <d v="2004-01-16T00:00:00"/>
    <n v="41.129999999999995"/>
    <s v="M"/>
    <n v="52"/>
    <d v="1957-03-26T00:00:00"/>
    <n v="63.317372761288681"/>
    <n v="0"/>
    <s v="Manufacturing"/>
    <s v="High Net Worth"/>
    <s v="N"/>
    <s v="Yes"/>
    <n v="8"/>
    <m/>
  </r>
  <r>
    <n v="15712"/>
    <n v="0"/>
    <x v="1885"/>
    <d v="2017-11-11T00:00:00"/>
    <n v="49"/>
    <b v="1"/>
    <s v="Approved"/>
    <s v="Solex"/>
    <s v="Standard"/>
    <s v="medium"/>
    <s v="medium"/>
    <n v="71.489999999999995"/>
    <n v="53.62"/>
    <d v="2012-12-02T00:00:00"/>
    <n v="17.869999999999997"/>
    <s v="F"/>
    <n v="60"/>
    <d v="1987-05-08T00:00:00"/>
    <n v="33.180386459918822"/>
    <s v="Internal Auditor"/>
    <s v="Entertainment"/>
    <s v="High Net Worth"/>
    <s v="N"/>
    <s v="Yes"/>
    <n v="5"/>
    <m/>
  </r>
  <r>
    <n v="15900"/>
    <n v="17"/>
    <x v="145"/>
    <d v="2017-11-11T00:00:00"/>
    <n v="49"/>
    <b v="0"/>
    <s v="Approved"/>
    <s v="WeareA2B"/>
    <s v="Touring"/>
    <s v="medium"/>
    <s v="large"/>
    <n v="1362.99"/>
    <n v="57.74"/>
    <d v="1993-04-20T00:00:00"/>
    <n v="1305.25"/>
    <s v="U"/>
    <n v="47"/>
    <d v="1899-12-30T00:00:00"/>
    <n v="0"/>
    <s v="Engineer IV"/>
    <s v="IT"/>
    <s v="High Net Worth"/>
    <s v="N"/>
    <s v="No"/>
    <n v="0"/>
    <m/>
  </r>
  <r>
    <n v="17176"/>
    <n v="0"/>
    <x v="1886"/>
    <d v="2017-11-11T00:00:00"/>
    <n v="49"/>
    <b v="1"/>
    <s v="Approved"/>
    <s v="Giant Bicycles"/>
    <s v="Standard"/>
    <s v="medium"/>
    <s v="medium"/>
    <n v="230.91"/>
    <n v="173.18"/>
    <d v="2006-11-10T00:00:00"/>
    <n v="57.72999999999999"/>
    <s v="F"/>
    <n v="20"/>
    <d v="1995-06-02T00:00:00"/>
    <n v="25.106413857179096"/>
    <s v="Staff Scientist"/>
    <s v="Manufacturing"/>
    <s v="High Net Worth"/>
    <s v="N"/>
    <s v="No"/>
    <n v="5"/>
    <m/>
  </r>
  <r>
    <n v="17281"/>
    <n v="12"/>
    <x v="207"/>
    <d v="2017-11-11T00:00:00"/>
    <n v="49"/>
    <b v="0"/>
    <s v="Approved"/>
    <s v="WeareA2B"/>
    <s v="Standard"/>
    <s v="medium"/>
    <s v="medium"/>
    <n v="1231.1500000000001"/>
    <n v="161.6"/>
    <d v="1996-11-09T00:00:00"/>
    <n v="1069.5500000000002"/>
    <s v="M"/>
    <n v="5"/>
    <d v="1995-03-21T00:00:00"/>
    <n v="25.306413857179095"/>
    <n v="0"/>
    <s v="Health"/>
    <s v="Mass Customer"/>
    <s v="N"/>
    <s v="Yes"/>
    <n v="3"/>
    <m/>
  </r>
  <r>
    <n v="17459"/>
    <n v="71"/>
    <x v="544"/>
    <d v="2017-11-11T00:00:00"/>
    <n v="49"/>
    <b v="0"/>
    <s v="Approved"/>
    <s v="Solex"/>
    <s v="Standard"/>
    <s v="high"/>
    <s v="large"/>
    <n v="1842.92"/>
    <n v="1105.75"/>
    <d v="2006-05-22T00:00:00"/>
    <n v="737.17000000000007"/>
    <s v="M"/>
    <n v="12"/>
    <d v="1974-11-05T00:00:00"/>
    <n v="45.692715227042108"/>
    <s v="Database Administrator IV"/>
    <s v="n/a"/>
    <s v="Mass Customer"/>
    <s v="N"/>
    <s v="Yes"/>
    <n v="6"/>
    <m/>
  </r>
  <r>
    <n v="17630"/>
    <n v="38"/>
    <x v="419"/>
    <d v="2017-11-11T00:00:00"/>
    <n v="49"/>
    <b v="0"/>
    <s v="Approved"/>
    <s v="Solex"/>
    <s v="Standard"/>
    <s v="medium"/>
    <s v="medium"/>
    <n v="1577.53"/>
    <n v="826.51"/>
    <d v="2011-03-16T00:00:00"/>
    <n v="751.02"/>
    <s v="F"/>
    <n v="73"/>
    <d v="1980-11-02T00:00:00"/>
    <n v="39.695454953069508"/>
    <s v="Research Associate"/>
    <s v="n/a"/>
    <s v="Mass Customer"/>
    <s v="N"/>
    <s v="No"/>
    <n v="3"/>
    <m/>
  </r>
  <r>
    <n v="17796"/>
    <n v="6"/>
    <x v="79"/>
    <d v="2017-11-11T00:00:00"/>
    <n v="49"/>
    <b v="0"/>
    <s v="Approved"/>
    <s v="OHM Cycles"/>
    <s v="Standard"/>
    <s v="high"/>
    <s v="medium"/>
    <n v="227.88"/>
    <n v="136.72999999999999"/>
    <d v="2003-02-07T00:00:00"/>
    <n v="91.15"/>
    <s v="M"/>
    <n v="0"/>
    <d v="1968-04-16T00:00:00"/>
    <n v="52.251619336631151"/>
    <s v="Data Coordiator"/>
    <s v="Manufacturing"/>
    <s v="Affluent Customer"/>
    <s v="N"/>
    <s v="Yes"/>
    <n v="13"/>
    <m/>
  </r>
  <r>
    <n v="17816"/>
    <n v="62"/>
    <x v="1887"/>
    <d v="2017-11-11T00:00:00"/>
    <n v="49"/>
    <b v="0"/>
    <s v="Approved"/>
    <s v="Solex"/>
    <s v="Standard"/>
    <s v="medium"/>
    <s v="medium"/>
    <n v="478.16"/>
    <n v="298.72000000000003"/>
    <d v="1992-10-02T00:00:00"/>
    <n v="179.44"/>
    <s v="F"/>
    <n v="19"/>
    <d v="1980-08-05T00:00:00"/>
    <n v="39.939290569507861"/>
    <s v="Help Desk Technician"/>
    <s v="Retail"/>
    <s v="Affluent Customer"/>
    <s v="N"/>
    <s v="Yes"/>
    <n v="6"/>
    <m/>
  </r>
  <r>
    <n v="18334"/>
    <n v="52"/>
    <x v="1470"/>
    <d v="2017-11-11T00:00:00"/>
    <n v="49"/>
    <b v="1"/>
    <s v="Approved"/>
    <s v="OHM Cycles"/>
    <s v="Road"/>
    <s v="medium"/>
    <s v="medium"/>
    <n v="1280.28"/>
    <n v="829.51"/>
    <d v="2001-11-25T00:00:00"/>
    <n v="450.77"/>
    <s v="M"/>
    <n v="63"/>
    <d v="1964-05-06T00:00:00"/>
    <n v="56.1995645421106"/>
    <s v="VP Product Management"/>
    <s v="Financial Services"/>
    <s v="Mass Customer"/>
    <s v="N"/>
    <s v="No"/>
    <n v="19"/>
    <m/>
  </r>
  <r>
    <n v="18577"/>
    <n v="4"/>
    <x v="516"/>
    <d v="2017-11-11T00:00:00"/>
    <n v="49"/>
    <b v="0"/>
    <s v="Approved"/>
    <s v="Giant Bicycles"/>
    <s v="Standard"/>
    <s v="high"/>
    <s v="medium"/>
    <n v="1129.1300000000001"/>
    <n v="677.48"/>
    <d v="2005-08-09T00:00:00"/>
    <n v="451.65000000000009"/>
    <s v="F"/>
    <n v="19"/>
    <d v="1994-11-30T00:00:00"/>
    <n v="25.610523446220192"/>
    <s v="Business Systems Development Analyst"/>
    <s v="Property"/>
    <s v="Mass Customer"/>
    <s v="N"/>
    <s v="Yes"/>
    <n v="2"/>
    <m/>
  </r>
  <r>
    <n v="18640"/>
    <n v="43"/>
    <x v="1888"/>
    <d v="2017-11-11T00:00:00"/>
    <n v="49"/>
    <b v="1"/>
    <s v="Approved"/>
    <s v="Solex"/>
    <s v="Standard"/>
    <s v="medium"/>
    <s v="medium"/>
    <n v="1151.96"/>
    <n v="649.49"/>
    <d v="1999-12-04T00:00:00"/>
    <n v="502.47"/>
    <s v="F"/>
    <n v="28"/>
    <d v="1987-04-18T00:00:00"/>
    <n v="33.235180980466765"/>
    <s v="Marketing Assistant"/>
    <s v="Financial Services"/>
    <s v="Affluent Customer"/>
    <s v="N"/>
    <s v="No"/>
    <n v="11"/>
    <m/>
  </r>
  <r>
    <n v="18784"/>
    <n v="86"/>
    <x v="1889"/>
    <d v="2017-11-11T00:00:00"/>
    <n v="49"/>
    <b v="0"/>
    <s v="Approved"/>
    <s v="OHM Cycles"/>
    <s v="Standard"/>
    <s v="medium"/>
    <s v="medium"/>
    <n v="235.63"/>
    <n v="125.07"/>
    <d v="2004-08-07T00:00:00"/>
    <n v="110.56"/>
    <s v="F"/>
    <n v="23"/>
    <d v="1989-07-13T00:00:00"/>
    <n v="30.996824816083205"/>
    <n v="0"/>
    <s v="Health"/>
    <s v="Mass Customer"/>
    <s v="N"/>
    <s v="No"/>
    <n v="12"/>
    <m/>
  </r>
  <r>
    <n v="18814"/>
    <n v="0"/>
    <x v="1860"/>
    <d v="2017-11-11T00:00:00"/>
    <n v="49"/>
    <b v="0"/>
    <s v="Approved"/>
    <s v="Solex"/>
    <s v="Standard"/>
    <s v="medium"/>
    <s v="medium"/>
    <n v="71.489999999999995"/>
    <n v="53.62"/>
    <d v="2011-08-29T00:00:00"/>
    <n v="17.869999999999997"/>
    <s v="F"/>
    <n v="13"/>
    <d v="1970-12-18T00:00:00"/>
    <n v="49.577646733891427"/>
    <s v="Desktop Support Technician"/>
    <s v="Financial Services"/>
    <s v="High Net Worth"/>
    <s v="N"/>
    <s v="Yes"/>
    <n v="9"/>
    <m/>
  </r>
  <r>
    <n v="18924"/>
    <n v="93"/>
    <x v="1643"/>
    <d v="2017-11-11T00:00:00"/>
    <n v="49"/>
    <b v="0"/>
    <s v="Approved"/>
    <s v="WeareA2B"/>
    <s v="Standard"/>
    <s v="medium"/>
    <s v="medium"/>
    <n v="1065.03"/>
    <n v="230.09"/>
    <d v="2000-11-03T00:00:00"/>
    <n v="834.93999999999994"/>
    <s v="F"/>
    <n v="58"/>
    <d v="1961-08-06T00:00:00"/>
    <n v="58.950249473617454"/>
    <s v="Food Chemist"/>
    <s v="Health"/>
    <s v="Mass Customer"/>
    <s v="N"/>
    <s v="No"/>
    <n v="6"/>
    <m/>
  </r>
  <r>
    <n v="19090"/>
    <n v="0"/>
    <x v="1831"/>
    <d v="2017-11-11T00:00:00"/>
    <n v="49"/>
    <b v="0"/>
    <s v="Approved"/>
    <s v="Trek Bicycles"/>
    <s v="Standard"/>
    <s v="high"/>
    <s v="medium"/>
    <n v="358.39"/>
    <n v="215.03"/>
    <d v="2004-01-16T00:00:00"/>
    <n v="143.35999999999999"/>
    <s v="M"/>
    <n v="44"/>
    <d v="1978-05-30T00:00:00"/>
    <n v="42.125591939370878"/>
    <s v="Senior Quality Engineer"/>
    <s v="n/a"/>
    <s v="High Net Worth"/>
    <s v="N"/>
    <s v="No"/>
    <n v="16"/>
    <m/>
  </r>
  <r>
    <n v="19361"/>
    <n v="17"/>
    <x v="1890"/>
    <d v="2017-11-11T00:00:00"/>
    <n v="49"/>
    <b v="1"/>
    <s v="Approved"/>
    <s v="Solex"/>
    <s v="Standard"/>
    <s v="high"/>
    <s v="medium"/>
    <n v="1024.6600000000001"/>
    <n v="614.79999999999995"/>
    <d v="1996-11-09T00:00:00"/>
    <n v="409.86000000000013"/>
    <s v="F"/>
    <n v="90"/>
    <d v="1996-05-07T00:00:00"/>
    <n v="24.174907007864025"/>
    <n v="0"/>
    <s v="Health"/>
    <s v="Affluent Customer"/>
    <s v="N"/>
    <s v="No"/>
    <n v="5"/>
    <m/>
  </r>
  <r>
    <n v="359"/>
    <n v="10"/>
    <x v="345"/>
    <d v="2017-11-10T00:00:00"/>
    <n v="50"/>
    <b v="1"/>
    <s v="Approved"/>
    <s v="Solex"/>
    <s v="Standard"/>
    <s v="medium"/>
    <s v="medium"/>
    <n v="1945.43"/>
    <n v="333.18"/>
    <d v="2002-08-31T00:00:00"/>
    <n v="1612.25"/>
    <s v="M"/>
    <n v="2"/>
    <d v="1984-08-12T00:00:00"/>
    <n v="35.917372761288682"/>
    <n v="0"/>
    <s v="n/a"/>
    <s v="High Net Worth"/>
    <s v="N"/>
    <s v="No"/>
    <n v="8"/>
    <m/>
  </r>
  <r>
    <n v="808"/>
    <n v="99"/>
    <x v="1891"/>
    <d v="2017-11-10T00:00:00"/>
    <n v="50"/>
    <b v="0"/>
    <s v="Approved"/>
    <s v="OHM Cycles"/>
    <s v="Standard"/>
    <s v="medium"/>
    <s v="medium"/>
    <n v="1227.3399999999999"/>
    <n v="770.89"/>
    <d v="1994-08-10T00:00:00"/>
    <n v="456.44999999999993"/>
    <s v="M"/>
    <n v="11"/>
    <d v="1960-12-18T00:00:00"/>
    <n v="59.58312618594622"/>
    <s v="Physical Therapy Assistant"/>
    <s v="Entertainment"/>
    <s v="Mass Customer"/>
    <s v="N"/>
    <s v="No"/>
    <n v="6"/>
    <m/>
  </r>
  <r>
    <n v="1388"/>
    <n v="57"/>
    <x v="463"/>
    <d v="2017-11-10T00:00:00"/>
    <n v="50"/>
    <b v="1"/>
    <s v="Approved"/>
    <s v="WeareA2B"/>
    <s v="Touring"/>
    <s v="medium"/>
    <s v="large"/>
    <n v="1890.39"/>
    <n v="260.14"/>
    <d v="2015-05-21T00:00:00"/>
    <n v="1630.25"/>
    <s v="F"/>
    <n v="26"/>
    <d v="1974-05-31T00:00:00"/>
    <n v="46.125591939370878"/>
    <s v="Clinical Specialist"/>
    <s v="Health"/>
    <s v="Mass Customer"/>
    <s v="N"/>
    <s v="Yes"/>
    <n v="10"/>
    <m/>
  </r>
  <r>
    <n v="1447"/>
    <n v="1"/>
    <x v="1870"/>
    <d v="2017-11-10T00:00:00"/>
    <n v="50"/>
    <b v="1"/>
    <s v="Approved"/>
    <s v="Giant Bicycles"/>
    <s v="Standard"/>
    <s v="medium"/>
    <s v="medium"/>
    <n v="1403.5"/>
    <n v="954.82"/>
    <d v="2016-11-14T00:00:00"/>
    <n v="448.67999999999995"/>
    <s v="M"/>
    <n v="55"/>
    <d v="1995-07-30T00:00:00"/>
    <n v="24.947509747590054"/>
    <n v="0"/>
    <s v="Retail"/>
    <s v="Mass Customer"/>
    <s v="N"/>
    <s v="Yes"/>
    <n v="7"/>
    <m/>
  </r>
  <r>
    <n v="2151"/>
    <n v="55"/>
    <x v="1892"/>
    <d v="2017-11-10T00:00:00"/>
    <n v="50"/>
    <b v="1"/>
    <s v="Approved"/>
    <s v="Trek Bicycles"/>
    <s v="Road"/>
    <s v="medium"/>
    <s v="large"/>
    <n v="1894.19"/>
    <n v="598.76"/>
    <d v="2011-04-16T00:00:00"/>
    <n v="1295.43"/>
    <s v="M"/>
    <n v="81"/>
    <d v="1977-10-24T00:00:00"/>
    <n v="42.722852213343479"/>
    <s v="Assistant Manager"/>
    <s v="Health"/>
    <s v="Mass Customer"/>
    <s v="N"/>
    <s v="No"/>
    <n v="13"/>
    <m/>
  </r>
  <r>
    <n v="2356"/>
    <n v="39"/>
    <x v="632"/>
    <d v="2017-11-10T00:00:00"/>
    <n v="50"/>
    <b v="0"/>
    <s v="Approved"/>
    <s v="Giant Bicycles"/>
    <s v="Standard"/>
    <s v="medium"/>
    <s v="large"/>
    <n v="1812.75"/>
    <n v="582.48"/>
    <d v="2010-06-07T00:00:00"/>
    <n v="1230.27"/>
    <s v="M"/>
    <n v="19"/>
    <d v="1997-02-09T00:00:00"/>
    <n v="23.413263172247589"/>
    <s v="Registered Nurse"/>
    <s v="Health"/>
    <s v="Mass Customer"/>
    <s v="N"/>
    <s v="No"/>
    <n v="4"/>
    <m/>
  </r>
  <r>
    <n v="2752"/>
    <n v="39"/>
    <x v="1715"/>
    <d v="2017-11-10T00:00:00"/>
    <n v="50"/>
    <b v="1"/>
    <s v="Approved"/>
    <s v="Giant Bicycles"/>
    <s v="Standard"/>
    <s v="medium"/>
    <s v="large"/>
    <n v="1812.75"/>
    <n v="582.48"/>
    <d v="2010-06-07T00:00:00"/>
    <n v="1230.27"/>
    <s v="M"/>
    <n v="94"/>
    <d v="1960-09-11T00:00:00"/>
    <n v="59.851619336631153"/>
    <s v="Senior Sales Associate"/>
    <s v="Manufacturing"/>
    <s v="Mass Customer"/>
    <s v="N"/>
    <s v="No"/>
    <n v="12"/>
    <m/>
  </r>
  <r>
    <n v="2923"/>
    <n v="48"/>
    <x v="1695"/>
    <d v="2017-11-10T00:00:00"/>
    <n v="50"/>
    <b v="1"/>
    <s v="Approved"/>
    <s v="WeareA2B"/>
    <s v="Standard"/>
    <s v="medium"/>
    <s v="medium"/>
    <n v="1762.96"/>
    <n v="950.52"/>
    <d v="2012-04-10T00:00:00"/>
    <n v="812.44"/>
    <s v="F"/>
    <n v="93"/>
    <d v="1980-11-25T00:00:00"/>
    <n v="39.632441254439371"/>
    <s v="Environmental Specialist"/>
    <s v="n/a"/>
    <s v="Affluent Customer"/>
    <s v="N"/>
    <s v="Yes"/>
    <n v="9"/>
    <m/>
  </r>
  <r>
    <n v="3769"/>
    <n v="15"/>
    <x v="1576"/>
    <d v="2017-11-10T00:00:00"/>
    <n v="50"/>
    <b v="1"/>
    <s v="Approved"/>
    <s v="WeareA2B"/>
    <s v="Standard"/>
    <s v="medium"/>
    <s v="medium"/>
    <n v="1292.8399999999999"/>
    <n v="13.44"/>
    <d v="2009-04-12T00:00:00"/>
    <n v="1279.3999999999999"/>
    <s v="M"/>
    <n v="98"/>
    <d v="1980-04-15T00:00:00"/>
    <n v="40.246139884576358"/>
    <s v="Associate Professor"/>
    <s v="Health"/>
    <s v="High Net Worth"/>
    <s v="N"/>
    <s v="No"/>
    <n v="13"/>
    <m/>
  </r>
  <r>
    <n v="3911"/>
    <n v="4"/>
    <x v="1893"/>
    <d v="2017-11-10T00:00:00"/>
    <n v="50"/>
    <b v="1"/>
    <s v="Approved"/>
    <s v="Giant Bicycles"/>
    <s v="Standard"/>
    <s v="high"/>
    <s v="medium"/>
    <n v="1129.1300000000001"/>
    <n v="677.48"/>
    <d v="2005-08-09T00:00:00"/>
    <n v="451.65000000000009"/>
    <s v="F"/>
    <n v="6"/>
    <d v="1974-02-19T00:00:00"/>
    <n v="46.402304268137996"/>
    <s v="Health Coach IV"/>
    <s v="Health"/>
    <s v="Affluent Customer"/>
    <s v="N"/>
    <s v="No"/>
    <n v="7"/>
    <m/>
  </r>
  <r>
    <n v="5553"/>
    <n v="19"/>
    <x v="1894"/>
    <d v="2017-11-10T00:00:00"/>
    <n v="50"/>
    <b v="0"/>
    <s v="Approved"/>
    <s v="OHM Cycles"/>
    <s v="Road"/>
    <s v="high"/>
    <s v="large"/>
    <n v="12.01"/>
    <n v="7.21"/>
    <d v="2009-03-08T00:00:00"/>
    <n v="4.8"/>
    <s v="M"/>
    <n v="42"/>
    <d v="1987-12-25T00:00:00"/>
    <n v="32.547509747590055"/>
    <s v="Database Administrator IV"/>
    <s v="Property"/>
    <s v="Mass Customer"/>
    <s v="N"/>
    <s v="No"/>
    <n v="7"/>
    <m/>
  </r>
  <r>
    <n v="5672"/>
    <n v="36"/>
    <x v="1895"/>
    <d v="2017-11-10T00:00:00"/>
    <n v="50"/>
    <b v="1"/>
    <s v="Approved"/>
    <s v="Solex"/>
    <s v="Standard"/>
    <s v="low"/>
    <s v="medium"/>
    <n v="945.04"/>
    <n v="507.58"/>
    <d v="1995-12-19T00:00:00"/>
    <n v="437.46"/>
    <s v="M"/>
    <n v="75"/>
    <d v="1967-01-25T00:00:00"/>
    <n v="53.476276870877726"/>
    <n v="0"/>
    <s v="n/a"/>
    <s v="Mass Customer"/>
    <s v="N"/>
    <s v="No"/>
    <n v="13"/>
    <m/>
  </r>
  <r>
    <n v="6357"/>
    <n v="81"/>
    <x v="868"/>
    <d v="2017-11-10T00:00:00"/>
    <n v="50"/>
    <b v="1"/>
    <s v="Approved"/>
    <s v="Solex"/>
    <s v="Standard"/>
    <s v="medium"/>
    <s v="medium"/>
    <n v="1151.96"/>
    <n v="649.49"/>
    <d v="1993-04-12T00:00:00"/>
    <n v="502.47"/>
    <s v="M"/>
    <n v="36"/>
    <d v="1973-02-04T00:00:00"/>
    <n v="47.443400158548961"/>
    <s v="Human Resources Assistant III"/>
    <s v="Property"/>
    <s v="High Net Worth"/>
    <s v="N"/>
    <s v="Yes"/>
    <n v="18"/>
    <m/>
  </r>
  <r>
    <n v="6489"/>
    <n v="3"/>
    <x v="1896"/>
    <d v="2017-11-10T00:00:00"/>
    <n v="50"/>
    <b v="1"/>
    <s v="Approved"/>
    <s v="Trek Bicycles"/>
    <s v="Standard"/>
    <s v="medium"/>
    <s v="large"/>
    <n v="2091.4699999999998"/>
    <n v="388.92"/>
    <d v="1991-07-10T00:00:00"/>
    <n v="1702.5499999999997"/>
    <s v="F"/>
    <n v="48"/>
    <d v="1964-09-22T00:00:00"/>
    <n v="55.818742624302381"/>
    <s v="General Manager"/>
    <s v="Financial Services"/>
    <s v="Affluent Customer"/>
    <s v="N"/>
    <s v="Yes"/>
    <n v="11"/>
    <m/>
  </r>
  <r>
    <n v="7384"/>
    <n v="46"/>
    <x v="1897"/>
    <d v="2017-11-10T00:00:00"/>
    <n v="50"/>
    <b v="0"/>
    <s v="Approved"/>
    <s v="Solex"/>
    <s v="Standard"/>
    <s v="low"/>
    <s v="medium"/>
    <n v="1289.8499999999999"/>
    <n v="74.510000000000005"/>
    <d v="2007-12-11T00:00:00"/>
    <n v="1215.3399999999999"/>
    <s v="F"/>
    <n v="37"/>
    <d v="1955-10-29T00:00:00"/>
    <n v="64.725591939370872"/>
    <s v="Senior Cost Accountant"/>
    <s v="Financial Services"/>
    <s v="Affluent Customer"/>
    <s v="N"/>
    <s v="No"/>
    <n v="20"/>
    <m/>
  </r>
  <r>
    <n v="7797"/>
    <n v="26"/>
    <x v="1461"/>
    <d v="2017-11-10T00:00:00"/>
    <n v="50"/>
    <b v="1"/>
    <s v="Approved"/>
    <s v="WeareA2B"/>
    <s v="Standard"/>
    <s v="medium"/>
    <s v="medium"/>
    <n v="1992.93"/>
    <n v="762.63"/>
    <d v="1992-10-11T00:00:00"/>
    <n v="1230.3000000000002"/>
    <s v="M"/>
    <n v="87"/>
    <d v="1988-06-13T00:00:00"/>
    <n v="32.07901659690512"/>
    <s v="Chief Design Engineer"/>
    <s v="n/a"/>
    <s v="Mass Customer"/>
    <s v="N"/>
    <s v="Yes"/>
    <n v="13"/>
    <m/>
  </r>
  <r>
    <n v="8639"/>
    <n v="59"/>
    <x v="1898"/>
    <d v="2017-11-10T00:00:00"/>
    <n v="50"/>
    <b v="0"/>
    <s v="Approved"/>
    <s v="Solex"/>
    <s v="Standard"/>
    <s v="medium"/>
    <s v="large"/>
    <n v="1061.56"/>
    <n v="733.58"/>
    <d v="2015-06-17T00:00:00"/>
    <n v="327.9799999999999"/>
    <s v="F"/>
    <n v="12"/>
    <d v="1982-01-09T00:00:00"/>
    <n v="38.509153583206491"/>
    <n v="0"/>
    <s v="n/a"/>
    <s v="Mass Customer"/>
    <s v="N"/>
    <s v="Yes"/>
    <n v="7"/>
    <m/>
  </r>
  <r>
    <n v="8727"/>
    <n v="54"/>
    <x v="1899"/>
    <d v="2017-11-10T00:00:00"/>
    <n v="50"/>
    <b v="1"/>
    <s v="Approved"/>
    <s v="WeareA2B"/>
    <s v="Standard"/>
    <s v="medium"/>
    <s v="medium"/>
    <n v="1807.45"/>
    <n v="778.69"/>
    <d v="2016-12-06T00:00:00"/>
    <n v="1028.76"/>
    <s v="F"/>
    <n v="80"/>
    <d v="1968-03-30T00:00:00"/>
    <n v="52.298194679096902"/>
    <s v="Senior Cost Accountant"/>
    <s v="Financial Services"/>
    <s v="High Net Worth"/>
    <s v="N"/>
    <s v="Yes"/>
    <n v="16"/>
    <m/>
  </r>
  <r>
    <n v="8832"/>
    <n v="39"/>
    <x v="1177"/>
    <d v="2017-11-10T00:00:00"/>
    <n v="50"/>
    <b v="1"/>
    <s v="Approved"/>
    <s v="Giant Bicycles"/>
    <s v="Standard"/>
    <s v="medium"/>
    <s v="large"/>
    <n v="1812.75"/>
    <n v="582.48"/>
    <d v="2011-03-16T00:00:00"/>
    <n v="1230.27"/>
    <s v="F"/>
    <n v="43"/>
    <d v="1982-05-24T00:00:00"/>
    <n v="38.139290569507864"/>
    <s v="Project Manager"/>
    <s v="Financial Services"/>
    <s v="Mass Customer"/>
    <s v="N"/>
    <s v="No"/>
    <n v="17"/>
    <m/>
  </r>
  <r>
    <n v="8854"/>
    <n v="11"/>
    <x v="918"/>
    <d v="2017-11-10T00:00:00"/>
    <n v="50"/>
    <b v="1"/>
    <s v="Approved"/>
    <s v="Giant Bicycles"/>
    <s v="Standard"/>
    <s v="high"/>
    <s v="medium"/>
    <n v="1274.93"/>
    <n v="764.96"/>
    <d v="2007-08-04T00:00:00"/>
    <n v="509.97"/>
    <s v="F"/>
    <n v="96"/>
    <d v="1974-08-29T00:00:00"/>
    <n v="45.879016596905124"/>
    <s v="Legal Assistant"/>
    <s v="Manufacturing"/>
    <s v="Mass Customer"/>
    <s v="N"/>
    <s v="Yes"/>
    <n v="14"/>
    <m/>
  </r>
  <r>
    <n v="2773"/>
    <n v="0"/>
    <x v="1478"/>
    <d v="2017-05-08T00:00:00"/>
    <m/>
    <m/>
    <s v="Approved"/>
    <s v="Giant Bicycles"/>
    <s v="Standard"/>
    <s v="medium"/>
    <s v="medium"/>
    <n v="230.91"/>
    <n v="173.18"/>
    <n v="39031"/>
    <m/>
    <m/>
    <m/>
    <m/>
    <m/>
    <m/>
    <m/>
    <m/>
    <m/>
    <m/>
    <m/>
    <m/>
  </r>
  <r>
    <n v="8953"/>
    <n v="29"/>
    <x v="1900"/>
    <d v="2017-11-10T00:00:00"/>
    <n v="50"/>
    <b v="1"/>
    <s v="Approved"/>
    <s v="Norco Bicycles"/>
    <s v="Road"/>
    <s v="medium"/>
    <s v="medium"/>
    <n v="543.39"/>
    <n v="407.54"/>
    <d v="2016-11-22T00:00:00"/>
    <n v="135.84999999999997"/>
    <s v="M"/>
    <n v="75"/>
    <d v="1957-12-24T00:00:00"/>
    <n v="62.569427555809234"/>
    <s v="Internal Auditor"/>
    <s v="IT"/>
    <s v="Mass Customer"/>
    <s v="N"/>
    <s v="No"/>
    <n v="18"/>
    <m/>
  </r>
  <r>
    <n v="9160"/>
    <n v="3"/>
    <x v="1489"/>
    <d v="2017-11-10T00:00:00"/>
    <n v="50"/>
    <b v="0"/>
    <s v="Approved"/>
    <s v="Trek Bicycles"/>
    <s v="Standard"/>
    <s v="medium"/>
    <s v="large"/>
    <n v="2091.4699999999998"/>
    <n v="388.92"/>
    <d v="2012-09-15T00:00:00"/>
    <n v="1702.5499999999997"/>
    <s v="M"/>
    <n v="9"/>
    <d v="1973-12-29T00:00:00"/>
    <n v="46.544770021562655"/>
    <s v="Account Coordinator"/>
    <s v="Manufacturing"/>
    <s v="Mass Customer"/>
    <s v="N"/>
    <s v="Yes"/>
    <n v="19"/>
    <m/>
  </r>
  <r>
    <n v="10064"/>
    <n v="78"/>
    <x v="1415"/>
    <d v="2017-11-10T00:00:00"/>
    <n v="50"/>
    <b v="1"/>
    <s v="Approved"/>
    <s v="Giant Bicycles"/>
    <s v="Standard"/>
    <s v="medium"/>
    <s v="large"/>
    <n v="1765.3"/>
    <n v="709.48"/>
    <d v="2000-11-03T00:00:00"/>
    <n v="1055.82"/>
    <s v="F"/>
    <n v="3"/>
    <d v="1959-07-27T00:00:00"/>
    <n v="60.980386459918819"/>
    <s v="Marketing Manager"/>
    <s v="n/a"/>
    <s v="Mass Customer"/>
    <s v="N"/>
    <s v="Yes"/>
    <n v="13"/>
    <m/>
  </r>
  <r>
    <n v="10216"/>
    <n v="72"/>
    <x v="1901"/>
    <d v="2017-11-10T00:00:00"/>
    <n v="50"/>
    <b v="0"/>
    <s v="Approved"/>
    <s v="Norco Bicycles"/>
    <s v="Standard"/>
    <s v="medium"/>
    <s v="medium"/>
    <n v="360.4"/>
    <n v="270.3"/>
    <d v="2016-12-06T00:00:00"/>
    <n v="90.099999999999966"/>
    <s v="M"/>
    <n v="74"/>
    <d v="1977-10-15T00:00:00"/>
    <n v="42.747509747590051"/>
    <s v="Structural Engineer"/>
    <s v="n/a"/>
    <s v="Mass Customer"/>
    <s v="N"/>
    <s v="No"/>
    <n v="8"/>
    <m/>
  </r>
  <r>
    <n v="10327"/>
    <n v="52"/>
    <x v="1902"/>
    <d v="2017-11-10T00:00:00"/>
    <n v="50"/>
    <b v="1"/>
    <s v="Approved"/>
    <s v="OHM Cycles"/>
    <s v="Road"/>
    <s v="medium"/>
    <s v="medium"/>
    <n v="1280.28"/>
    <n v="829.51"/>
    <d v="2001-11-25T00:00:00"/>
    <n v="450.77"/>
    <s v="F"/>
    <n v="12"/>
    <d v="1962-03-21T00:00:00"/>
    <n v="58.328331665398274"/>
    <s v="Account Representative III"/>
    <s v="Health"/>
    <s v="Mass Customer"/>
    <s v="N"/>
    <s v="No"/>
    <n v="14"/>
    <m/>
  </r>
  <r>
    <n v="11075"/>
    <n v="15"/>
    <x v="36"/>
    <d v="2017-11-10T00:00:00"/>
    <n v="50"/>
    <b v="1"/>
    <s v="Approved"/>
    <s v="WeareA2B"/>
    <s v="Standard"/>
    <s v="medium"/>
    <s v="medium"/>
    <n v="1292.8399999999999"/>
    <n v="13.44"/>
    <d v="2009-04-12T00:00:00"/>
    <n v="1279.3999999999999"/>
    <s v="M"/>
    <n v="46"/>
    <d v="1980-09-14T00:00:00"/>
    <n v="39.829701528411974"/>
    <s v="Administrative Assistant III"/>
    <s v="Retail"/>
    <s v="High Net Worth"/>
    <s v="N"/>
    <s v="No"/>
    <n v="7"/>
    <m/>
  </r>
  <r>
    <n v="11127"/>
    <n v="27"/>
    <x v="693"/>
    <d v="2017-11-10T00:00:00"/>
    <n v="50"/>
    <b v="1"/>
    <s v="Approved"/>
    <s v="Trek Bicycles"/>
    <s v="Standard"/>
    <s v="medium"/>
    <s v="medium"/>
    <n v="499.53"/>
    <n v="388.72"/>
    <d v="1999-06-23T00:00:00"/>
    <n v="110.80999999999995"/>
    <s v="F"/>
    <n v="80"/>
    <d v="1963-11-14T00:00:00"/>
    <n v="56.676276870877729"/>
    <s v="Clinical Specialist"/>
    <s v="Health"/>
    <s v="Mass Customer"/>
    <s v="N"/>
    <s v="No"/>
    <n v="16"/>
    <m/>
  </r>
  <r>
    <n v="11722"/>
    <n v="9"/>
    <x v="1903"/>
    <d v="2017-11-10T00:00:00"/>
    <n v="50"/>
    <b v="0"/>
    <s v="Approved"/>
    <s v="Norco Bicycles"/>
    <s v="Standard"/>
    <s v="medium"/>
    <s v="small"/>
    <n v="1216.1400000000001"/>
    <n v="1082.3599999999999"/>
    <d v="1991-08-05T00:00:00"/>
    <n v="133.7800000000002"/>
    <s v="F"/>
    <n v="98"/>
    <d v="1976-06-27T00:00:00"/>
    <n v="44.048879610603755"/>
    <s v="VP Quality Control"/>
    <s v="Property"/>
    <s v="High Net Worth"/>
    <s v="N"/>
    <s v="No"/>
    <n v="15"/>
    <m/>
  </r>
  <r>
    <n v="11767"/>
    <n v="93"/>
    <x v="1904"/>
    <d v="2017-11-10T00:00:00"/>
    <n v="50"/>
    <b v="1"/>
    <s v="Approved"/>
    <s v="WeareA2B"/>
    <s v="Standard"/>
    <s v="medium"/>
    <s v="medium"/>
    <n v="1065.03"/>
    <n v="230.09"/>
    <d v="2000-11-03T00:00:00"/>
    <n v="834.93999999999994"/>
    <s v="M"/>
    <n v="39"/>
    <d v="1989-09-07T00:00:00"/>
    <n v="30.84340015854896"/>
    <n v="0"/>
    <s v="Manufacturing"/>
    <s v="Affluent Customer"/>
    <s v="N"/>
    <s v="No"/>
    <n v="7"/>
    <m/>
  </r>
  <r>
    <n v="11838"/>
    <n v="97"/>
    <x v="529"/>
    <d v="2017-11-10T00:00:00"/>
    <n v="50"/>
    <b v="0"/>
    <s v="Approved"/>
    <s v="Solex"/>
    <s v="Standard"/>
    <s v="medium"/>
    <s v="large"/>
    <n v="202.62"/>
    <n v="151.96"/>
    <d v="1991-05-06T00:00:00"/>
    <n v="50.66"/>
    <s v="M"/>
    <n v="17"/>
    <d v="1975-08-15T00:00:00"/>
    <n v="44.917372761288682"/>
    <s v="Computer Systems Analyst IV"/>
    <s v="n/a"/>
    <s v="Affluent Customer"/>
    <s v="N"/>
    <s v="Yes"/>
    <n v="16"/>
    <m/>
  </r>
  <r>
    <n v="11951"/>
    <n v="36"/>
    <x v="1046"/>
    <d v="2017-11-10T00:00:00"/>
    <n v="50"/>
    <b v="1"/>
    <s v="Approved"/>
    <s v="Solex"/>
    <s v="Standard"/>
    <s v="low"/>
    <s v="medium"/>
    <n v="945.04"/>
    <n v="507.58"/>
    <d v="2011-03-16T00:00:00"/>
    <n v="437.46"/>
    <s v="M"/>
    <n v="93"/>
    <d v="1972-02-13T00:00:00"/>
    <n v="48.421482350329782"/>
    <s v="Administrative Officer"/>
    <s v="Manufacturing"/>
    <s v="Affluent Customer"/>
    <s v="N"/>
    <s v="Yes"/>
    <n v="16"/>
    <m/>
  </r>
  <r>
    <n v="12543"/>
    <n v="91"/>
    <x v="1071"/>
    <d v="2017-11-10T00:00:00"/>
    <n v="50"/>
    <b v="0"/>
    <s v="Approved"/>
    <s v="Solex"/>
    <s v="Standard"/>
    <s v="medium"/>
    <s v="medium"/>
    <n v="100.35"/>
    <n v="75.260000000000005"/>
    <d v="2013-06-09T00:00:00"/>
    <n v="25.089999999999989"/>
    <s v="M"/>
    <n v="96"/>
    <d v="1957-12-15T00:00:00"/>
    <n v="62.594085090055806"/>
    <s v="Biostatistician II"/>
    <s v="n/a"/>
    <s v="Affluent Customer"/>
    <s v="N"/>
    <s v="Yes"/>
    <n v="15"/>
    <m/>
  </r>
  <r>
    <n v="13271"/>
    <n v="85"/>
    <x v="1905"/>
    <d v="2017-11-10T00:00:00"/>
    <n v="50"/>
    <b v="0"/>
    <s v="Approved"/>
    <s v="WeareA2B"/>
    <s v="Standard"/>
    <s v="medium"/>
    <s v="medium"/>
    <n v="1228.07"/>
    <n v="400.91"/>
    <d v="1994-07-12T00:00:00"/>
    <n v="827.15999999999985"/>
    <s v="M"/>
    <n v="53"/>
    <d v="1977-01-12T00:00:00"/>
    <n v="43.503674131151698"/>
    <s v="Analog Circuit Design manager"/>
    <s v="Retail"/>
    <s v="High Net Worth"/>
    <s v="N"/>
    <s v="No"/>
    <n v="12"/>
    <m/>
  </r>
  <r>
    <n v="13280"/>
    <n v="48"/>
    <x v="308"/>
    <d v="2017-11-10T00:00:00"/>
    <n v="50"/>
    <b v="0"/>
    <s v="Approved"/>
    <s v="WeareA2B"/>
    <s v="Standard"/>
    <s v="medium"/>
    <s v="medium"/>
    <n v="1762.96"/>
    <n v="950.52"/>
    <d v="2005-08-09T00:00:00"/>
    <n v="812.44"/>
    <s v="F"/>
    <n v="53"/>
    <d v="1976-09-25T00:00:00"/>
    <n v="43.802304268138002"/>
    <s v="Marketing Manager"/>
    <s v="Financial Services"/>
    <s v="Mass Customer"/>
    <s v="N"/>
    <s v="Yes"/>
    <n v="13"/>
    <m/>
  </r>
  <r>
    <n v="13409"/>
    <n v="5"/>
    <x v="336"/>
    <d v="2017-11-10T00:00:00"/>
    <n v="50"/>
    <b v="0"/>
    <s v="Approved"/>
    <s v="Trek Bicycles"/>
    <s v="Mountain"/>
    <s v="low"/>
    <s v="medium"/>
    <n v="574.64"/>
    <n v="459.71"/>
    <d v="2011-08-29T00:00:00"/>
    <n v="114.93"/>
    <s v="F"/>
    <n v="96"/>
    <d v="1967-08-29T00:00:00"/>
    <n v="52.884496048959917"/>
    <s v="Quality Engineer"/>
    <s v="Financial Services"/>
    <s v="Mass Customer"/>
    <s v="N"/>
    <s v="No"/>
    <n v="4"/>
    <m/>
  </r>
  <r>
    <n v="13489"/>
    <n v="88"/>
    <x v="1481"/>
    <d v="2017-11-10T00:00:00"/>
    <n v="50"/>
    <b v="0"/>
    <s v="Approved"/>
    <s v="Norco Bicycles"/>
    <s v="Standard"/>
    <s v="medium"/>
    <s v="medium"/>
    <n v="1198.46"/>
    <n v="381.1"/>
    <d v="2000-11-03T00:00:00"/>
    <n v="817.36"/>
    <s v="M"/>
    <n v="87"/>
    <d v="1978-05-01T00:00:00"/>
    <n v="42.205043994165393"/>
    <s v="Technical Writer"/>
    <s v="n/a"/>
    <s v="Mass Customer"/>
    <s v="N"/>
    <s v="Yes"/>
    <n v="12"/>
    <m/>
  </r>
  <r>
    <n v="13591"/>
    <n v="39"/>
    <x v="1640"/>
    <d v="2017-11-10T00:00:00"/>
    <n v="50"/>
    <b v="1"/>
    <s v="Approved"/>
    <s v="Giant Bicycles"/>
    <s v="Standard"/>
    <s v="medium"/>
    <s v="large"/>
    <n v="1812.75"/>
    <n v="582.48"/>
    <d v="1997-05-10T00:00:00"/>
    <n v="1230.27"/>
    <s v="M"/>
    <n v="37"/>
    <d v="1968-07-19T00:00:00"/>
    <n v="51.994085090055805"/>
    <s v="Sales Representative"/>
    <s v="Retail"/>
    <s v="Mass Customer"/>
    <s v="N"/>
    <s v="Yes"/>
    <n v="19"/>
    <m/>
  </r>
  <r>
    <n v="13862"/>
    <n v="91"/>
    <x v="1906"/>
    <d v="2017-11-10T00:00:00"/>
    <n v="50"/>
    <b v="0"/>
    <s v="Approved"/>
    <s v="Solex"/>
    <s v="Standard"/>
    <s v="medium"/>
    <s v="medium"/>
    <n v="100.35"/>
    <n v="75.260000000000005"/>
    <d v="1999-07-26T00:00:00"/>
    <n v="25.089999999999989"/>
    <s v="F"/>
    <n v="11"/>
    <d v="1977-08-04T00:00:00"/>
    <n v="42.944770021562654"/>
    <s v="Engineer IV"/>
    <s v="Health"/>
    <s v="Mass Customer"/>
    <s v="N"/>
    <s v="No"/>
    <n v="8"/>
    <m/>
  </r>
  <r>
    <n v="15990"/>
    <n v="8"/>
    <x v="1189"/>
    <d v="2017-11-10T00:00:00"/>
    <n v="50"/>
    <b v="1"/>
    <s v="Approved"/>
    <s v="Solex"/>
    <s v="Road"/>
    <s v="medium"/>
    <s v="small"/>
    <n v="1703.52"/>
    <n v="1516.13"/>
    <d v="2004-08-17T00:00:00"/>
    <n v="187.38999999999987"/>
    <s v="M"/>
    <n v="2"/>
    <d v="1977-06-29T00:00:00"/>
    <n v="43.043400158548955"/>
    <s v="VP Marketing"/>
    <s v="Entertainment"/>
    <s v="Mass Customer"/>
    <s v="N"/>
    <s v="Yes"/>
    <n v="9"/>
    <m/>
  </r>
  <r>
    <n v="16073"/>
    <n v="74"/>
    <x v="1907"/>
    <d v="2017-11-10T00:00:00"/>
    <n v="50"/>
    <b v="1"/>
    <s v="Approved"/>
    <s v="WeareA2B"/>
    <s v="Standard"/>
    <s v="medium"/>
    <s v="medium"/>
    <n v="1762.96"/>
    <n v="950.52"/>
    <d v="1997-02-09T00:00:00"/>
    <n v="812.44"/>
    <s v="M"/>
    <n v="88"/>
    <d v="1976-05-17T00:00:00"/>
    <n v="44.161208377727043"/>
    <s v="Nurse Practicioner"/>
    <s v="Manufacturing"/>
    <s v="High Net Worth"/>
    <s v="N"/>
    <s v="Yes"/>
    <n v="12"/>
    <m/>
  </r>
  <r>
    <n v="16235"/>
    <n v="44"/>
    <x v="1908"/>
    <d v="2017-11-10T00:00:00"/>
    <n v="50"/>
    <b v="0"/>
    <s v="Approved"/>
    <s v="WeareA2B"/>
    <s v="Standard"/>
    <s v="medium"/>
    <s v="medium"/>
    <n v="1769.64"/>
    <n v="108.76"/>
    <d v="2011-05-09T00:00:00"/>
    <n v="1660.88"/>
    <s v="M"/>
    <n v="86"/>
    <d v="1959-01-08T00:00:00"/>
    <n v="61.528331665398277"/>
    <n v="0"/>
    <s v="Health"/>
    <s v="Mass Customer"/>
    <s v="N"/>
    <s v="No"/>
    <n v="12"/>
    <m/>
  </r>
  <r>
    <n v="16631"/>
    <n v="66"/>
    <x v="1909"/>
    <d v="2017-11-10T00:00:00"/>
    <n v="50"/>
    <b v="0"/>
    <s v="Approved"/>
    <s v="Giant Bicycles"/>
    <s v="Road"/>
    <s v="low"/>
    <s v="small"/>
    <n v="590.26"/>
    <n v="525.33000000000004"/>
    <d v="2002-08-31T00:00:00"/>
    <n v="64.92999999999995"/>
    <s v="F"/>
    <n v="78"/>
    <d v="1974-09-15T00:00:00"/>
    <n v="45.832441254439367"/>
    <s v="Programmer Analyst III"/>
    <s v="Manufacturing"/>
    <s v="Affluent Customer"/>
    <s v="N"/>
    <s v="Yes"/>
    <n v="18"/>
    <m/>
  </r>
  <r>
    <n v="17093"/>
    <n v="45"/>
    <x v="1317"/>
    <d v="2017-11-10T00:00:00"/>
    <n v="50"/>
    <b v="0"/>
    <s v="Approved"/>
    <s v="Solex"/>
    <s v="Standard"/>
    <s v="medium"/>
    <s v="medium"/>
    <n v="441.49"/>
    <n v="84.99"/>
    <d v="1993-04-12T00:00:00"/>
    <n v="356.5"/>
    <s v="M"/>
    <n v="25"/>
    <d v="1990-01-19T00:00:00"/>
    <n v="30.476276870877726"/>
    <s v="Software Test Engineer III"/>
    <s v="IT"/>
    <s v="Affluent Customer"/>
    <s v="N"/>
    <s v="No"/>
    <n v="9"/>
    <m/>
  </r>
  <r>
    <n v="17530"/>
    <n v="45"/>
    <x v="1910"/>
    <d v="2017-11-10T00:00:00"/>
    <n v="50"/>
    <b v="0"/>
    <s v="Approved"/>
    <s v="Solex"/>
    <s v="Standard"/>
    <s v="medium"/>
    <s v="medium"/>
    <n v="441.49"/>
    <n v="84.99"/>
    <d v="1993-04-12T00:00:00"/>
    <n v="356.5"/>
    <s v="F"/>
    <n v="49"/>
    <d v="1982-11-21T00:00:00"/>
    <n v="37.643400158548957"/>
    <s v="Senior Editor"/>
    <s v="Manufacturing"/>
    <s v="Mass Customer"/>
    <s v="N"/>
    <s v="No"/>
    <n v="9"/>
    <m/>
  </r>
  <r>
    <n v="19890"/>
    <n v="75"/>
    <x v="852"/>
    <d v="2017-11-10T00:00:00"/>
    <n v="50"/>
    <b v="0"/>
    <s v="Approved"/>
    <s v="Giant Bicycles"/>
    <s v="Touring"/>
    <s v="medium"/>
    <s v="large"/>
    <n v="1873.97"/>
    <n v="863.95"/>
    <d v="2006-05-22T00:00:00"/>
    <n v="1010.02"/>
    <s v="M"/>
    <n v="30"/>
    <d v="1977-11-30T00:00:00"/>
    <n v="42.621482350329778"/>
    <s v="Research Assistant IV"/>
    <s v="Retail"/>
    <s v="Mass Customer"/>
    <s v="N"/>
    <s v="No"/>
    <n v="14"/>
    <m/>
  </r>
  <r>
    <n v="742"/>
    <n v="0"/>
    <x v="1911"/>
    <d v="2017-11-09T00:00:00"/>
    <n v="51"/>
    <b v="0"/>
    <s v="Approved"/>
    <s v="Norco Bicycles"/>
    <s v="Road"/>
    <s v="medium"/>
    <s v="medium"/>
    <n v="543.39"/>
    <n v="407.54"/>
    <d v="2016-11-22T00:00:00"/>
    <n v="135.84999999999997"/>
    <s v="M"/>
    <n v="96"/>
    <d v="1978-07-04T00:00:00"/>
    <n v="42.029701528411969"/>
    <s v="Physical Therapy Assistant"/>
    <s v="Property"/>
    <s v="High Net Worth"/>
    <s v="N"/>
    <s v="No"/>
    <n v="9"/>
    <m/>
  </r>
  <r>
    <n v="758"/>
    <n v="94"/>
    <x v="1053"/>
    <d v="2017-11-09T00:00:00"/>
    <n v="51"/>
    <b v="1"/>
    <s v="Approved"/>
    <s v="Giant Bicycles"/>
    <s v="Standard"/>
    <s v="medium"/>
    <s v="large"/>
    <n v="1635.3"/>
    <n v="993.66"/>
    <d v="2013-06-09T00:00:00"/>
    <n v="641.64"/>
    <s v="M"/>
    <n v="66"/>
    <d v="1982-06-22T00:00:00"/>
    <n v="38.059838514713341"/>
    <s v="VP Product Management"/>
    <s v="Financial Services"/>
    <s v="Affluent Customer"/>
    <s v="N"/>
    <s v="No"/>
    <n v="9"/>
    <m/>
  </r>
  <r>
    <n v="1589"/>
    <n v="37"/>
    <x v="33"/>
    <d v="2017-11-09T00:00:00"/>
    <n v="51"/>
    <b v="1"/>
    <s v="Approved"/>
    <s v="OHM Cycles"/>
    <s v="Standard"/>
    <s v="low"/>
    <s v="medium"/>
    <n v="1793.43"/>
    <n v="248.82"/>
    <d v="1999-07-20T00:00:00"/>
    <n v="1544.6100000000001"/>
    <s v="M"/>
    <n v="40"/>
    <d v="1956-11-17T00:00:00"/>
    <n v="63.670797418822929"/>
    <s v="Environmental Specialist"/>
    <s v="n/a"/>
    <s v="Affluent Customer"/>
    <s v="N"/>
    <s v="No"/>
    <n v="18"/>
    <m/>
  </r>
  <r>
    <n v="2071"/>
    <n v="59"/>
    <x v="1305"/>
    <d v="2017-11-09T00:00:00"/>
    <n v="51"/>
    <b v="0"/>
    <s v="Approved"/>
    <s v="Solex"/>
    <s v="Standard"/>
    <s v="medium"/>
    <s v="large"/>
    <n v="1061.56"/>
    <n v="733.58"/>
    <d v="2015-06-17T00:00:00"/>
    <n v="327.9799999999999"/>
    <s v="M"/>
    <n v="4"/>
    <d v="1976-09-14T00:00:00"/>
    <n v="43.832441254439367"/>
    <s v="Operator"/>
    <s v="Manufacturing"/>
    <s v="Mass Customer"/>
    <s v="N"/>
    <s v="Yes"/>
    <n v="14"/>
    <m/>
  </r>
  <r>
    <n v="2132"/>
    <n v="62"/>
    <x v="1912"/>
    <d v="2017-11-09T00:00:00"/>
    <n v="51"/>
    <b v="1"/>
    <s v="Approved"/>
    <s v="Solex"/>
    <s v="Standard"/>
    <s v="medium"/>
    <s v="medium"/>
    <n v="478.16"/>
    <n v="298.72000000000003"/>
    <d v="1993-06-23T00:00:00"/>
    <n v="179.44"/>
    <s v="F"/>
    <n v="83"/>
    <d v="1970-11-01T00:00:00"/>
    <n v="49.706413857179093"/>
    <s v="Account Executive"/>
    <s v="Property"/>
    <s v="Mass Customer"/>
    <s v="N"/>
    <s v="No"/>
    <n v="19"/>
    <m/>
  </r>
  <r>
    <n v="2800"/>
    <n v="75"/>
    <x v="802"/>
    <d v="2017-11-09T00:00:00"/>
    <n v="51"/>
    <b v="1"/>
    <s v="Approved"/>
    <s v="Giant Bicycles"/>
    <s v="Touring"/>
    <s v="medium"/>
    <s v="large"/>
    <n v="1873.97"/>
    <n v="863.95"/>
    <d v="1991-07-10T00:00:00"/>
    <n v="1010.02"/>
    <s v="F"/>
    <n v="81"/>
    <d v="1965-04-14T00:00:00"/>
    <n v="55.259838514713344"/>
    <s v="Biostatistician II"/>
    <s v="n/a"/>
    <s v="Affluent Customer"/>
    <s v="N"/>
    <s v="Yes"/>
    <n v="6"/>
    <m/>
  </r>
  <r>
    <n v="2964"/>
    <n v="40"/>
    <x v="671"/>
    <d v="2017-11-09T00:00:00"/>
    <n v="51"/>
    <b v="0"/>
    <s v="Approved"/>
    <s v="OHM Cycles"/>
    <s v="Standard"/>
    <s v="high"/>
    <s v="medium"/>
    <n v="1458.17"/>
    <n v="874.9"/>
    <d v="2006-10-01T00:00:00"/>
    <n v="583.2700000000001"/>
    <s v="M"/>
    <n v="55"/>
    <d v="1978-12-20T00:00:00"/>
    <n v="41.566687829781834"/>
    <s v="Geological Engineer"/>
    <s v="Manufacturing"/>
    <s v="Mass Customer"/>
    <s v="N"/>
    <s v="Yes"/>
    <n v="8"/>
    <m/>
  </r>
  <r>
    <n v="3847"/>
    <n v="90"/>
    <x v="1105"/>
    <d v="2017-11-09T00:00:00"/>
    <n v="51"/>
    <b v="1"/>
    <s v="Approved"/>
    <s v="Norco Bicycles"/>
    <s v="Standard"/>
    <s v="low"/>
    <s v="medium"/>
    <n v="363.01"/>
    <n v="290.41000000000003"/>
    <d v="2005-05-10T00:00:00"/>
    <n v="72.599999999999966"/>
    <s v="F"/>
    <n v="67"/>
    <d v="1976-11-16T00:00:00"/>
    <n v="43.659838514713343"/>
    <s v="Research Associate"/>
    <s v="Financial Services"/>
    <s v="Affluent Customer"/>
    <s v="N"/>
    <s v="No"/>
    <n v="9"/>
    <m/>
  </r>
  <r>
    <n v="4645"/>
    <n v="6"/>
    <x v="209"/>
    <d v="2017-11-09T00:00:00"/>
    <n v="51"/>
    <b v="1"/>
    <s v="Approved"/>
    <s v="Solex"/>
    <s v="Standard"/>
    <s v="high"/>
    <s v="medium"/>
    <n v="748.17"/>
    <n v="448.9"/>
    <d v="1991-11-10T00:00:00"/>
    <n v="299.27"/>
    <s v="M"/>
    <n v="25"/>
    <d v="2000-03-08T00:00:00"/>
    <n v="20.336550843480463"/>
    <s v="Electrical Engineer"/>
    <s v="Manufacturing"/>
    <s v="High Net Worth"/>
    <s v="N"/>
    <s v="Yes"/>
    <n v="3"/>
    <m/>
  </r>
  <r>
    <n v="4696"/>
    <n v="72"/>
    <x v="1913"/>
    <d v="2017-11-09T00:00:00"/>
    <n v="51"/>
    <b v="0"/>
    <s v="Approved"/>
    <s v="Norco Bicycles"/>
    <s v="Standard"/>
    <s v="medium"/>
    <s v="medium"/>
    <n v="360.4"/>
    <n v="270.3"/>
    <d v="2016-12-06T00:00:00"/>
    <n v="90.099999999999966"/>
    <s v="F"/>
    <n v="67"/>
    <d v="1996-03-12T00:00:00"/>
    <n v="24.328331665398274"/>
    <s v="Automation Specialist III"/>
    <s v="Manufacturing"/>
    <s v="Affluent Customer"/>
    <s v="N"/>
    <s v="No"/>
    <n v="3"/>
    <m/>
  </r>
  <r>
    <n v="5038"/>
    <n v="69"/>
    <x v="1914"/>
    <d v="2017-11-09T00:00:00"/>
    <n v="51"/>
    <b v="1"/>
    <s v="Approved"/>
    <s v="Norco Bicycles"/>
    <s v="Road"/>
    <s v="medium"/>
    <s v="large"/>
    <n v="1240.31"/>
    <n v="795.1"/>
    <d v="2013-09-16T00:00:00"/>
    <n v="445.20999999999992"/>
    <s v="F"/>
    <n v="83"/>
    <d v="1975-06-28T00:00:00"/>
    <n v="45.048879610603755"/>
    <s v="Senior Quality Engineer"/>
    <s v="Manufacturing"/>
    <s v="High Net Worth"/>
    <s v="N"/>
    <s v="Yes"/>
    <n v="16"/>
    <m/>
  </r>
  <r>
    <n v="5072"/>
    <n v="26"/>
    <x v="1915"/>
    <d v="2017-11-09T00:00:00"/>
    <n v="51"/>
    <b v="0"/>
    <s v="Approved"/>
    <s v="WeareA2B"/>
    <s v="Standard"/>
    <s v="medium"/>
    <s v="medium"/>
    <n v="1992.93"/>
    <n v="762.63"/>
    <d v="2003-03-18T00:00:00"/>
    <n v="1230.3000000000002"/>
    <s v="U"/>
    <n v="32"/>
    <d v="1899-12-30T00:00:00"/>
    <n v="0"/>
    <s v="Software Test Engineer IV"/>
    <s v="IT"/>
    <s v="Mass Customer"/>
    <s v="N"/>
    <s v="Yes"/>
    <n v="0"/>
    <m/>
  </r>
  <r>
    <n v="5529"/>
    <n v="34"/>
    <x v="1916"/>
    <d v="2017-11-09T00:00:00"/>
    <n v="51"/>
    <b v="0"/>
    <s v="Approved"/>
    <s v="Norco Bicycles"/>
    <s v="Road"/>
    <s v="high"/>
    <s v="large"/>
    <n v="774.53"/>
    <n v="464.72"/>
    <d v="2012-04-10T00:00:00"/>
    <n v="309.80999999999995"/>
    <s v="M"/>
    <n v="64"/>
    <d v="1974-11-25T00:00:00"/>
    <n v="45.637920706494164"/>
    <s v="General Manager"/>
    <s v="Manufacturing"/>
    <s v="Affluent Customer"/>
    <s v="N"/>
    <s v="Yes"/>
    <n v="19"/>
    <m/>
  </r>
  <r>
    <n v="6019"/>
    <n v="0"/>
    <x v="1353"/>
    <d v="2017-11-09T00:00:00"/>
    <n v="51"/>
    <b v="1"/>
    <s v="Approved"/>
    <s v="Norco Bicycles"/>
    <s v="Standard"/>
    <s v="low"/>
    <s v="medium"/>
    <n v="363.01"/>
    <n v="290.41000000000003"/>
    <d v="2016-03-29T00:00:00"/>
    <n v="72.599999999999966"/>
    <s v="M"/>
    <n v="4"/>
    <d v="1969-07-25T00:00:00"/>
    <n v="50.977646733891426"/>
    <s v="Automation Specialist III"/>
    <s v="Manufacturing"/>
    <s v="High Net Worth"/>
    <s v="N"/>
    <s v="Yes"/>
    <n v="16"/>
    <m/>
  </r>
  <r>
    <n v="7282"/>
    <n v="34"/>
    <x v="1917"/>
    <d v="2017-11-09T00:00:00"/>
    <n v="51"/>
    <b v="1"/>
    <s v="Approved"/>
    <s v="Norco Bicycles"/>
    <s v="Road"/>
    <s v="high"/>
    <s v="large"/>
    <n v="774.53"/>
    <n v="464.72"/>
    <d v="2011-03-16T00:00:00"/>
    <n v="309.80999999999995"/>
    <s v="F"/>
    <n v="83"/>
    <d v="1961-10-29T00:00:00"/>
    <n v="58.720112487316079"/>
    <s v="VP Marketing"/>
    <s v="Property"/>
    <s v="Affluent Customer"/>
    <s v="N"/>
    <s v="Yes"/>
    <n v="12"/>
    <m/>
  </r>
  <r>
    <n v="7681"/>
    <n v="46"/>
    <x v="1918"/>
    <d v="2017-11-09T00:00:00"/>
    <n v="51"/>
    <b v="1"/>
    <s v="Approved"/>
    <s v="Solex"/>
    <s v="Standard"/>
    <s v="low"/>
    <s v="medium"/>
    <n v="1289.8499999999999"/>
    <n v="74.510000000000005"/>
    <d v="2007-12-11T00:00:00"/>
    <n v="1215.3399999999999"/>
    <s v="F"/>
    <n v="2"/>
    <d v="1973-08-01T00:00:00"/>
    <n v="46.955728925672247"/>
    <s v="GIS Technical Architect"/>
    <s v="Property"/>
    <s v="Affluent Customer"/>
    <s v="N"/>
    <s v="No"/>
    <n v="22"/>
    <m/>
  </r>
  <r>
    <n v="7825"/>
    <n v="38"/>
    <x v="1450"/>
    <d v="2017-11-09T00:00:00"/>
    <n v="51"/>
    <b v="0"/>
    <s v="Approved"/>
    <s v="Solex"/>
    <s v="Standard"/>
    <s v="medium"/>
    <s v="medium"/>
    <n v="1577.53"/>
    <n v="826.51"/>
    <d v="1991-01-21T00:00:00"/>
    <n v="751.02"/>
    <s v="F"/>
    <n v="51"/>
    <d v="1994-11-26T00:00:00"/>
    <n v="25.621482350329781"/>
    <s v="Media Manager III"/>
    <s v="Health"/>
    <s v="Mass Customer"/>
    <s v="N"/>
    <s v="Yes"/>
    <n v="4"/>
    <m/>
  </r>
  <r>
    <n v="7845"/>
    <n v="36"/>
    <x v="1015"/>
    <d v="2017-11-09T00:00:00"/>
    <n v="51"/>
    <b v="1"/>
    <s v="Approved"/>
    <s v="Solex"/>
    <s v="Standard"/>
    <s v="low"/>
    <s v="medium"/>
    <n v="1289.8499999999999"/>
    <n v="74.510000000000005"/>
    <d v="2007-12-11T00:00:00"/>
    <n v="1215.3399999999999"/>
    <s v="F"/>
    <n v="96"/>
    <d v="1957-03-03T00:00:00"/>
    <n v="63.380386459918824"/>
    <s v="Registered Nurse"/>
    <s v="Health"/>
    <s v="High Net Worth"/>
    <s v="N"/>
    <s v="No"/>
    <n v="17"/>
    <m/>
  </r>
  <r>
    <n v="8349"/>
    <n v="43"/>
    <x v="1919"/>
    <d v="2017-11-09T00:00:00"/>
    <n v="51"/>
    <b v="1"/>
    <s v="Approved"/>
    <s v="Solex"/>
    <s v="Standard"/>
    <s v="medium"/>
    <s v="medium"/>
    <n v="1151.96"/>
    <n v="649.49"/>
    <d v="1999-12-04T00:00:00"/>
    <n v="502.47"/>
    <s v="M"/>
    <n v="99"/>
    <d v="1974-07-17T00:00:00"/>
    <n v="45.996824816083205"/>
    <s v="Account Executive"/>
    <s v="IT"/>
    <s v="Mass Customer"/>
    <s v="N"/>
    <s v="Yes"/>
    <n v="8"/>
    <m/>
  </r>
  <r>
    <n v="8539"/>
    <n v="59"/>
    <x v="577"/>
    <d v="2017-11-09T00:00:00"/>
    <n v="51"/>
    <b v="0"/>
    <s v="Approved"/>
    <s v="Solex"/>
    <s v="Standard"/>
    <s v="medium"/>
    <s v="large"/>
    <n v="1061.56"/>
    <n v="733.58"/>
    <d v="2012-05-18T00:00:00"/>
    <n v="327.9799999999999"/>
    <s v="M"/>
    <n v="74"/>
    <d v="1994-09-10T00:00:00"/>
    <n v="25.83244125443937"/>
    <s v="Office Assistant IV"/>
    <s v="Financial Services"/>
    <s v="Mass Customer"/>
    <s v="N"/>
    <s v="Yes"/>
    <n v="2"/>
    <m/>
  </r>
  <r>
    <n v="8608"/>
    <n v="67"/>
    <x v="1611"/>
    <d v="2017-11-09T00:00:00"/>
    <n v="51"/>
    <b v="0"/>
    <s v="Approved"/>
    <s v="Norco Bicycles"/>
    <s v="Road"/>
    <s v="medium"/>
    <s v="medium"/>
    <n v="544.04999999999995"/>
    <n v="376.84"/>
    <d v="2005-10-22T00:00:00"/>
    <n v="167.20999999999998"/>
    <s v="F"/>
    <n v="36"/>
    <d v="1964-08-16T00:00:00"/>
    <n v="55.920112487316082"/>
    <s v="Social Worker"/>
    <s v="Health"/>
    <s v="Mass Customer"/>
    <s v="N"/>
    <s v="No"/>
    <n v="13"/>
    <m/>
  </r>
  <r>
    <n v="9094"/>
    <n v="61"/>
    <x v="379"/>
    <d v="2017-11-09T00:00:00"/>
    <n v="51"/>
    <b v="1"/>
    <s v="Approved"/>
    <s v="Norco Bicycles"/>
    <s v="Standard"/>
    <s v="medium"/>
    <s v="small"/>
    <n v="586.45000000000005"/>
    <n v="521.94000000000005"/>
    <d v="2004-08-07T00:00:00"/>
    <n v="64.509999999999991"/>
    <s v="F"/>
    <n v="58"/>
    <d v="1978-04-30T00:00:00"/>
    <n v="42.207783720192793"/>
    <s v="VP Sales"/>
    <s v="Manufacturing"/>
    <s v="High Net Worth"/>
    <s v="N"/>
    <s v="Yes"/>
    <n v="10"/>
    <m/>
  </r>
  <r>
    <n v="9462"/>
    <n v="84"/>
    <x v="298"/>
    <d v="2017-11-09T00:00:00"/>
    <n v="51"/>
    <b v="1"/>
    <s v="Approved"/>
    <s v="Trek Bicycles"/>
    <s v="Road"/>
    <s v="medium"/>
    <s v="medium"/>
    <n v="290.62"/>
    <n v="215.14"/>
    <d v="1997-08-25T00:00:00"/>
    <n v="75.480000000000018"/>
    <s v="F"/>
    <n v="19"/>
    <d v="1960-03-16T00:00:00"/>
    <n v="60.34203029553526"/>
    <s v="Staff Accountant IV"/>
    <s v="Health"/>
    <s v="Affluent Customer"/>
    <s v="N"/>
    <s v="Yes"/>
    <n v="19"/>
    <m/>
  </r>
  <r>
    <n v="10548"/>
    <n v="2"/>
    <x v="1677"/>
    <d v="2017-11-09T00:00:00"/>
    <n v="51"/>
    <b v="0"/>
    <s v="Approved"/>
    <s v="Giant Bicycles"/>
    <s v="Road"/>
    <s v="low"/>
    <s v="small"/>
    <n v="590.26"/>
    <n v="525.33000000000004"/>
    <d v="2010-11-05T00:00:00"/>
    <n v="64.92999999999995"/>
    <s v="F"/>
    <n v="42"/>
    <d v="1980-10-18T00:00:00"/>
    <n v="39.736550843480465"/>
    <n v="0"/>
    <s v="Property"/>
    <s v="High Net Worth"/>
    <s v="N"/>
    <s v="No"/>
    <n v="20"/>
    <m/>
  </r>
  <r>
    <n v="10806"/>
    <n v="15"/>
    <x v="1592"/>
    <d v="2017-11-09T00:00:00"/>
    <n v="51"/>
    <b v="0"/>
    <s v="Approved"/>
    <s v="Norco Bicycles"/>
    <s v="Standard"/>
    <s v="low"/>
    <s v="medium"/>
    <n v="958.74"/>
    <n v="748.9"/>
    <d v="2005-12-07T00:00:00"/>
    <n v="209.84000000000003"/>
    <s v="M"/>
    <n v="76"/>
    <d v="1976-01-13T00:00:00"/>
    <n v="44.503674131151698"/>
    <n v="0"/>
    <s v="Manufacturing"/>
    <s v="Mass Customer"/>
    <s v="N"/>
    <s v="No"/>
    <n v="8"/>
    <m/>
  </r>
  <r>
    <n v="11128"/>
    <n v="81"/>
    <x v="154"/>
    <d v="2017-11-09T00:00:00"/>
    <n v="51"/>
    <b v="1"/>
    <s v="Approved"/>
    <s v="Solex"/>
    <s v="Standard"/>
    <s v="medium"/>
    <s v="medium"/>
    <n v="1151.96"/>
    <n v="649.49"/>
    <d v="1993-04-12T00:00:00"/>
    <n v="502.47"/>
    <s v="M"/>
    <n v="26"/>
    <d v="1959-05-01T00:00:00"/>
    <n v="61.218742624302379"/>
    <s v="Senior Sales Associate"/>
    <s v="Retail"/>
    <s v="High Net Worth"/>
    <s v="N"/>
    <s v="Yes"/>
    <n v="15"/>
    <m/>
  </r>
  <r>
    <n v="11147"/>
    <n v="33"/>
    <x v="175"/>
    <d v="2017-11-09T00:00:00"/>
    <n v="51"/>
    <b v="1"/>
    <s v="Approved"/>
    <s v="Giant Bicycles"/>
    <s v="Standard"/>
    <s v="medium"/>
    <s v="small"/>
    <n v="1311.44"/>
    <n v="1167.18"/>
    <d v="2006-02-02T00:00:00"/>
    <n v="144.26"/>
    <s v="F"/>
    <n v="85"/>
    <d v="1981-05-05T00:00:00"/>
    <n v="39.191345364028408"/>
    <s v="Occupational Therapist"/>
    <s v="Health"/>
    <s v="Affluent Customer"/>
    <s v="N"/>
    <s v="Yes"/>
    <n v="15"/>
    <m/>
  </r>
  <r>
    <n v="11395"/>
    <n v="77"/>
    <x v="1920"/>
    <d v="2017-11-09T00:00:00"/>
    <n v="51"/>
    <b v="1"/>
    <s v="Approved"/>
    <s v="WeareA2B"/>
    <s v="Standard"/>
    <s v="medium"/>
    <s v="medium"/>
    <n v="1769.64"/>
    <n v="108.76"/>
    <d v="2012-04-10T00:00:00"/>
    <n v="1660.88"/>
    <s v="M"/>
    <n v="25"/>
    <d v="1989-08-17T00:00:00"/>
    <n v="30.9009344051243"/>
    <s v="Internal Auditor"/>
    <s v="Property"/>
    <s v="High Net Worth"/>
    <s v="N"/>
    <s v="Yes"/>
    <n v="13"/>
    <m/>
  </r>
  <r>
    <n v="12067"/>
    <n v="34"/>
    <x v="1013"/>
    <d v="2017-11-09T00:00:00"/>
    <n v="51"/>
    <b v="0"/>
    <s v="Approved"/>
    <s v="Norco Bicycles"/>
    <s v="Road"/>
    <s v="high"/>
    <s v="large"/>
    <n v="774.53"/>
    <n v="464.72"/>
    <d v="2003-03-18T00:00:00"/>
    <n v="309.80999999999995"/>
    <s v="M"/>
    <n v="58"/>
    <d v="1996-06-08T00:00:00"/>
    <n v="24.087235774987313"/>
    <n v="0"/>
    <s v="Retail"/>
    <s v="Mass Customer"/>
    <s v="N"/>
    <s v="No"/>
    <n v="5"/>
    <m/>
  </r>
  <r>
    <n v="12134"/>
    <n v="83"/>
    <x v="1428"/>
    <d v="2017-11-09T00:00:00"/>
    <n v="51"/>
    <b v="1"/>
    <s v="Approved"/>
    <s v="Solex"/>
    <s v="Touring"/>
    <s v="medium"/>
    <s v="large"/>
    <n v="2083.94"/>
    <n v="675.03"/>
    <d v="2005-05-10T00:00:00"/>
    <n v="1408.91"/>
    <s v="F"/>
    <n v="28"/>
    <d v="1979-10-04T00:00:00"/>
    <n v="40.777646733891423"/>
    <s v="Software Consultant"/>
    <s v="Financial Services"/>
    <s v="Affluent Customer"/>
    <s v="N"/>
    <s v="Yes"/>
    <n v="15"/>
    <m/>
  </r>
  <r>
    <n v="12539"/>
    <n v="35"/>
    <x v="1921"/>
    <d v="2017-11-09T00:00:00"/>
    <n v="51"/>
    <b v="0"/>
    <s v="Approved"/>
    <s v="Giant Bicycles"/>
    <s v="Standard"/>
    <s v="medium"/>
    <s v="medium"/>
    <n v="1403.5"/>
    <n v="954.82"/>
    <d v="2011-08-29T00:00:00"/>
    <n v="448.67999999999995"/>
    <s v="F"/>
    <n v="0"/>
    <d v="1977-05-03T00:00:00"/>
    <n v="43.1995645421106"/>
    <s v="Structural Engineer"/>
    <s v="Health"/>
    <s v="High Net Worth"/>
    <s v="N"/>
    <s v="Yes"/>
    <n v="14"/>
    <m/>
  </r>
  <r>
    <n v="15060"/>
    <n v="40"/>
    <x v="8"/>
    <d v="2017-11-09T00:00:00"/>
    <n v="51"/>
    <b v="0"/>
    <s v="Approved"/>
    <s v="OHM Cycles"/>
    <s v="Standard"/>
    <s v="high"/>
    <s v="medium"/>
    <n v="1458.17"/>
    <n v="874.9"/>
    <d v="2014-07-28T00:00:00"/>
    <n v="583.2700000000001"/>
    <s v="M"/>
    <n v="59"/>
    <d v="1998-05-08T00:00:00"/>
    <n v="22.172167281836629"/>
    <s v="Database Administrator III"/>
    <s v="Manufacturing"/>
    <s v="Mass Customer"/>
    <s v="N"/>
    <s v="Yes"/>
    <n v="1"/>
    <m/>
  </r>
  <r>
    <n v="15282"/>
    <n v="32"/>
    <x v="1764"/>
    <d v="2017-11-09T00:00:00"/>
    <n v="51"/>
    <b v="0"/>
    <s v="Approved"/>
    <s v="Giant Bicycles"/>
    <s v="Standard"/>
    <s v="medium"/>
    <s v="medium"/>
    <n v="642.70000000000005"/>
    <n v="211.37"/>
    <d v="2002-03-22T00:00:00"/>
    <n v="431.33000000000004"/>
    <s v="F"/>
    <n v="54"/>
    <d v="1966-07-10T00:00:00"/>
    <n v="54.021482350329777"/>
    <s v="Chemical Engineer"/>
    <s v="Manufacturing"/>
    <s v="Mass Customer"/>
    <s v="N"/>
    <s v="No"/>
    <n v="12"/>
    <m/>
  </r>
  <r>
    <n v="16167"/>
    <n v="31"/>
    <x v="1922"/>
    <d v="2017-11-09T00:00:00"/>
    <n v="51"/>
    <b v="0"/>
    <s v="Approved"/>
    <s v="Giant Bicycles"/>
    <s v="Standard"/>
    <s v="medium"/>
    <s v="medium"/>
    <n v="230.91"/>
    <n v="173.18"/>
    <d v="2006-11-10T00:00:00"/>
    <n v="57.72999999999999"/>
    <s v="F"/>
    <n v="8"/>
    <d v="1959-06-15T00:00:00"/>
    <n v="61.095454953069506"/>
    <s v="Geological Engineer"/>
    <s v="Manufacturing"/>
    <s v="Affluent Customer"/>
    <s v="N"/>
    <s v="No"/>
    <n v="20"/>
    <m/>
  </r>
  <r>
    <n v="16239"/>
    <n v="69"/>
    <x v="382"/>
    <d v="2017-11-09T00:00:00"/>
    <n v="51"/>
    <b v="1"/>
    <s v="Approved"/>
    <s v="Norco Bicycles"/>
    <s v="Road"/>
    <s v="medium"/>
    <s v="large"/>
    <n v="1240.31"/>
    <n v="795.1"/>
    <d v="2011-01-10T00:00:00"/>
    <n v="445.20999999999992"/>
    <s v="F"/>
    <n v="46"/>
    <d v="1985-12-22T00:00:00"/>
    <n v="34.555728925672248"/>
    <s v="Social Worker"/>
    <s v="Health"/>
    <s v="High Net Worth"/>
    <s v="N"/>
    <s v="No"/>
    <n v="16"/>
    <m/>
  </r>
  <r>
    <n v="16609"/>
    <n v="46"/>
    <x v="1876"/>
    <d v="2017-11-09T00:00:00"/>
    <n v="51"/>
    <b v="1"/>
    <s v="Approved"/>
    <s v="Solex"/>
    <s v="Standard"/>
    <s v="low"/>
    <s v="medium"/>
    <n v="1289.8499999999999"/>
    <n v="74.510000000000005"/>
    <d v="2007-12-11T00:00:00"/>
    <n v="1215.3399999999999"/>
    <s v="U"/>
    <n v="58"/>
    <d v="1899-12-30T00:00:00"/>
    <n v="0"/>
    <s v="Research Nurse"/>
    <s v="Health"/>
    <s v="Affluent Customer"/>
    <s v="N"/>
    <s v="Yes"/>
    <n v="0"/>
    <m/>
  </r>
  <r>
    <n v="16944"/>
    <n v="63"/>
    <x v="1923"/>
    <d v="2017-11-09T00:00:00"/>
    <n v="51"/>
    <b v="0"/>
    <s v="Approved"/>
    <s v="Solex"/>
    <s v="Standard"/>
    <s v="medium"/>
    <s v="medium"/>
    <n v="1483.2"/>
    <n v="99.59"/>
    <d v="1998-12-17T00:00:00"/>
    <n v="1383.6100000000001"/>
    <s v="F"/>
    <n v="33"/>
    <d v="1988-08-18T00:00:00"/>
    <n v="31.898194679096903"/>
    <s v="Web Designer IV"/>
    <s v="Retail"/>
    <s v="Affluent Customer"/>
    <s v="N"/>
    <s v="No"/>
    <n v="17"/>
    <m/>
  </r>
  <r>
    <n v="17462"/>
    <n v="0"/>
    <x v="1292"/>
    <d v="2017-11-09T00:00:00"/>
    <n v="51"/>
    <b v="0"/>
    <s v="Approved"/>
    <s v="Solex"/>
    <s v="Standard"/>
    <s v="medium"/>
    <s v="medium"/>
    <n v="478.16"/>
    <n v="298.72000000000003"/>
    <d v="2011-04-16T00:00:00"/>
    <n v="179.44"/>
    <s v="M"/>
    <n v="37"/>
    <d v="1962-05-23T00:00:00"/>
    <n v="58.155728925672243"/>
    <s v="Project Manager"/>
    <s v="IT"/>
    <s v="High Net Worth"/>
    <s v="N"/>
    <s v="Yes"/>
    <n v="16"/>
    <m/>
  </r>
  <r>
    <n v="17524"/>
    <n v="16"/>
    <x v="1133"/>
    <d v="2017-11-09T00:00:00"/>
    <n v="51"/>
    <b v="0"/>
    <s v="Approved"/>
    <s v="Norco Bicycles"/>
    <s v="Standard"/>
    <s v="high"/>
    <s v="small"/>
    <n v="1661.92"/>
    <n v="1479.11"/>
    <d v="2010-05-05T00:00:00"/>
    <n v="182.81000000000017"/>
    <s v="F"/>
    <n v="24"/>
    <d v="1995-03-07T00:00:00"/>
    <n v="25.344770021562656"/>
    <n v="0"/>
    <s v="Retail"/>
    <s v="Affluent Customer"/>
    <s v="N"/>
    <s v="Yes"/>
    <n v="3"/>
    <m/>
  </r>
  <r>
    <n v="17670"/>
    <n v="55"/>
    <x v="1824"/>
    <d v="2017-11-09T00:00:00"/>
    <n v="51"/>
    <b v="0"/>
    <s v="Approved"/>
    <s v="Trek Bicycles"/>
    <s v="Road"/>
    <s v="medium"/>
    <s v="large"/>
    <n v="1894.19"/>
    <n v="598.76"/>
    <d v="2003-07-21T00:00:00"/>
    <n v="1295.43"/>
    <s v="F"/>
    <n v="33"/>
    <d v="1989-11-11T00:00:00"/>
    <n v="30.665317966768136"/>
    <s v="Product Engineer"/>
    <s v="n/a"/>
    <s v="Mass Customer"/>
    <s v="N"/>
    <s v="No"/>
    <n v="9"/>
    <m/>
  </r>
  <r>
    <n v="18243"/>
    <n v="99"/>
    <x v="1924"/>
    <d v="2017-11-09T00:00:00"/>
    <n v="51"/>
    <b v="0"/>
    <s v="Approved"/>
    <s v="OHM Cycles"/>
    <s v="Standard"/>
    <s v="medium"/>
    <s v="medium"/>
    <n v="1227.3399999999999"/>
    <n v="770.89"/>
    <d v="1994-08-10T00:00:00"/>
    <n v="456.44999999999993"/>
    <s v="F"/>
    <n v="12"/>
    <d v="1955-03-29T00:00:00"/>
    <n v="65.311893309233895"/>
    <n v="0"/>
    <s v="Financial Services"/>
    <s v="Mass Customer"/>
    <s v="N"/>
    <s v="Yes"/>
    <n v="20"/>
    <m/>
  </r>
  <r>
    <n v="18403"/>
    <n v="67"/>
    <x v="1925"/>
    <d v="2017-11-09T00:00:00"/>
    <n v="51"/>
    <b v="1"/>
    <s v="Approved"/>
    <s v="Norco Bicycles"/>
    <s v="Road"/>
    <s v="medium"/>
    <s v="medium"/>
    <n v="544.04999999999995"/>
    <n v="376.84"/>
    <d v="2006-05-22T00:00:00"/>
    <n v="167.20999999999998"/>
    <s v="M"/>
    <n v="29"/>
    <d v="1979-06-17T00:00:00"/>
    <n v="41.076276870877727"/>
    <n v="0"/>
    <s v="Manufacturing"/>
    <s v="Mass Customer"/>
    <s v="N"/>
    <s v="Yes"/>
    <n v="7"/>
    <m/>
  </r>
  <r>
    <n v="18425"/>
    <n v="23"/>
    <x v="1926"/>
    <d v="2017-11-09T00:00:00"/>
    <n v="51"/>
    <b v="1"/>
    <s v="Approved"/>
    <s v="Norco Bicycles"/>
    <s v="Mountain"/>
    <s v="low"/>
    <s v="small"/>
    <n v="688.63"/>
    <n v="612.88"/>
    <d v="1993-10-02T00:00:00"/>
    <n v="75.75"/>
    <s v="M"/>
    <n v="13"/>
    <d v="1985-01-23T00:00:00"/>
    <n v="35.468057692795533"/>
    <s v="Human Resources Assistant III"/>
    <s v="Property"/>
    <s v="Affluent Customer"/>
    <s v="N"/>
    <s v="No"/>
    <n v="11"/>
    <m/>
  </r>
  <r>
    <n v="2842"/>
    <n v="24"/>
    <x v="1927"/>
    <d v="2017-11-29T00:00:00"/>
    <m/>
    <m/>
    <s v="Approved"/>
    <s v="Solex"/>
    <s v="Road"/>
    <s v="medium"/>
    <s v="large"/>
    <n v="1777.8"/>
    <n v="820.78"/>
    <n v="33455"/>
    <m/>
    <m/>
    <m/>
    <m/>
    <m/>
    <m/>
    <m/>
    <m/>
    <m/>
    <m/>
    <m/>
    <m/>
  </r>
  <r>
    <n v="18864"/>
    <n v="99"/>
    <x v="1928"/>
    <d v="2017-11-09T00:00:00"/>
    <n v="51"/>
    <b v="0"/>
    <s v="Approved"/>
    <s v="OHM Cycles"/>
    <s v="Standard"/>
    <s v="medium"/>
    <s v="medium"/>
    <n v="1227.3399999999999"/>
    <n v="770.89"/>
    <d v="1994-08-10T00:00:00"/>
    <n v="456.44999999999993"/>
    <s v="F"/>
    <n v="33"/>
    <d v="1996-05-23T00:00:00"/>
    <n v="24.131071391425671"/>
    <s v="Software Engineer I"/>
    <s v="Manufacturing"/>
    <s v="Mass Customer"/>
    <s v="N"/>
    <s v="No"/>
    <n v="1"/>
    <m/>
  </r>
  <r>
    <n v="19488"/>
    <n v="38"/>
    <x v="1929"/>
    <d v="2017-11-09T00:00:00"/>
    <n v="51"/>
    <b v="0"/>
    <s v="Approved"/>
    <s v="Solex"/>
    <s v="Standard"/>
    <s v="medium"/>
    <s v="medium"/>
    <n v="1577.53"/>
    <n v="826.51"/>
    <d v="2011-03-16T00:00:00"/>
    <n v="751.02"/>
    <s v="M"/>
    <n v="37"/>
    <d v="1978-07-15T00:00:00"/>
    <n v="41.999564542110605"/>
    <s v="Nurse Practicioner"/>
    <s v="n/a"/>
    <s v="Affluent Customer"/>
    <s v="N"/>
    <s v="No"/>
    <n v="14"/>
    <m/>
  </r>
  <r>
    <n v="19521"/>
    <n v="87"/>
    <x v="426"/>
    <d v="2017-11-09T00:00:00"/>
    <n v="51"/>
    <b v="0"/>
    <s v="Approved"/>
    <s v="Giant Bicycles"/>
    <s v="Standard"/>
    <s v="high"/>
    <s v="medium"/>
    <n v="1179"/>
    <n v="707.4"/>
    <d v="1998-12-16T00:00:00"/>
    <n v="471.6"/>
    <s v="M"/>
    <n v="32"/>
    <d v="1976-03-19T00:00:00"/>
    <n v="44.322852213343481"/>
    <s v="Help Desk Technician"/>
    <s v="n/a"/>
    <s v="Mass Customer"/>
    <s v="N"/>
    <s v="Yes"/>
    <n v="11"/>
    <m/>
  </r>
  <r>
    <n v="19759"/>
    <n v="48"/>
    <x v="661"/>
    <d v="2017-11-09T00:00:00"/>
    <n v="51"/>
    <b v="1"/>
    <s v="Approved"/>
    <s v="WeareA2B"/>
    <s v="Standard"/>
    <s v="medium"/>
    <s v="medium"/>
    <n v="1762.96"/>
    <n v="950.52"/>
    <d v="2012-06-04T00:00:00"/>
    <n v="812.44"/>
    <s v="M"/>
    <n v="84"/>
    <d v="1989-06-21T00:00:00"/>
    <n v="31.057098788685945"/>
    <s v="Statistician IV"/>
    <s v="Property"/>
    <s v="Mass Customer"/>
    <s v="N"/>
    <s v="Yes"/>
    <n v="4"/>
    <m/>
  </r>
  <r>
    <n v="19986"/>
    <n v="36"/>
    <x v="1930"/>
    <d v="2017-11-09T00:00:00"/>
    <n v="51"/>
    <b v="1"/>
    <s v="Approved"/>
    <s v="Solex"/>
    <s v="Standard"/>
    <s v="low"/>
    <s v="medium"/>
    <n v="945.04"/>
    <n v="507.58"/>
    <d v="2008-03-19T00:00:00"/>
    <n v="437.46"/>
    <s v="F"/>
    <n v="58"/>
    <d v="1989-02-15T00:00:00"/>
    <n v="31.402304268138"/>
    <n v="0"/>
    <s v="Financial Services"/>
    <s v="Mass Customer"/>
    <s v="N"/>
    <s v="Yes"/>
    <n v="5"/>
    <m/>
  </r>
  <r>
    <n v="19997"/>
    <n v="41"/>
    <x v="1072"/>
    <d v="2017-11-09T00:00:00"/>
    <n v="51"/>
    <b v="1"/>
    <s v="Approved"/>
    <s v="Solex"/>
    <s v="Road"/>
    <s v="medium"/>
    <s v="medium"/>
    <n v="416.98"/>
    <n v="312.74"/>
    <d v="1997-05-10T00:00:00"/>
    <n v="104.24000000000001"/>
    <s v="F"/>
    <n v="81"/>
    <d v="1974-12-03T00:00:00"/>
    <n v="45.616002898274985"/>
    <s v="Compensation Analyst"/>
    <s v="Financial Services"/>
    <s v="Mass Customer"/>
    <s v="N"/>
    <s v="No"/>
    <n v="19"/>
    <m/>
  </r>
  <r>
    <n v="186"/>
    <n v="17"/>
    <x v="1931"/>
    <d v="2017-11-08T00:00:00"/>
    <n v="52"/>
    <b v="1"/>
    <s v="Approved"/>
    <s v="Solex"/>
    <s v="Standard"/>
    <s v="high"/>
    <s v="medium"/>
    <n v="1024.6600000000001"/>
    <n v="614.79999999999995"/>
    <d v="1996-11-09T00:00:00"/>
    <n v="409.86000000000013"/>
    <s v="M"/>
    <n v="98"/>
    <d v="1977-08-10T00:00:00"/>
    <n v="42.928331665398275"/>
    <s v="Director of Sales"/>
    <s v="Health"/>
    <s v="Mass Customer"/>
    <s v="N"/>
    <s v="No"/>
    <n v="7"/>
    <m/>
  </r>
  <r>
    <n v="323"/>
    <n v="67"/>
    <x v="917"/>
    <d v="2017-11-08T00:00:00"/>
    <n v="52"/>
    <b v="1"/>
    <s v="Approved"/>
    <s v="Norco Bicycles"/>
    <s v="Road"/>
    <s v="medium"/>
    <s v="medium"/>
    <n v="544.04999999999995"/>
    <n v="376.84"/>
    <d v="2005-10-22T00:00:00"/>
    <n v="167.20999999999998"/>
    <s v="M"/>
    <n v="78"/>
    <d v="1974-04-23T00:00:00"/>
    <n v="46.229701528411972"/>
    <s v="Editor"/>
    <s v="Financial Services"/>
    <s v="Mass Customer"/>
    <s v="N"/>
    <s v="No"/>
    <n v="8"/>
    <m/>
  </r>
  <r>
    <n v="496"/>
    <n v="0"/>
    <x v="1447"/>
    <d v="2017-11-08T00:00:00"/>
    <n v="52"/>
    <b v="0"/>
    <s v="Approved"/>
    <s v="Norco Bicycles"/>
    <s v="Standard"/>
    <s v="low"/>
    <s v="medium"/>
    <n v="363.01"/>
    <n v="290.41000000000003"/>
    <d v="2005-05-10T00:00:00"/>
    <n v="72.599999999999966"/>
    <s v="F"/>
    <n v="35"/>
    <d v="1988-05-07T00:00:00"/>
    <n v="32.180386459918822"/>
    <s v="Sales Associate"/>
    <s v="IT"/>
    <s v="High Net Worth"/>
    <s v="N"/>
    <s v="No"/>
    <n v="14"/>
    <m/>
  </r>
  <r>
    <n v="830"/>
    <n v="82"/>
    <x v="1157"/>
    <d v="2017-11-08T00:00:00"/>
    <n v="52"/>
    <b v="1"/>
    <s v="Approved"/>
    <s v="Norco Bicycles"/>
    <s v="Standard"/>
    <s v="high"/>
    <s v="medium"/>
    <n v="1148.6400000000001"/>
    <n v="689.18"/>
    <d v="2015-08-10T00:00:00"/>
    <n v="459.46000000000015"/>
    <s v="M"/>
    <n v="99"/>
    <d v="1971-07-07T00:00:00"/>
    <n v="49.026961802384577"/>
    <s v="Help Desk Technician"/>
    <s v="Financial Services"/>
    <s v="Mass Customer"/>
    <s v="N"/>
    <s v="No"/>
    <n v="7"/>
    <m/>
  </r>
  <r>
    <n v="2117"/>
    <n v="59"/>
    <x v="1349"/>
    <d v="2017-11-08T00:00:00"/>
    <n v="52"/>
    <b v="0"/>
    <s v="Approved"/>
    <s v="Solex"/>
    <s v="Standard"/>
    <s v="medium"/>
    <s v="large"/>
    <n v="1061.56"/>
    <n v="733.58"/>
    <d v="1993-07-20T00:00:00"/>
    <n v="327.9799999999999"/>
    <s v="M"/>
    <n v="55"/>
    <d v="1976-04-19T00:00:00"/>
    <n v="44.237920706494165"/>
    <s v="Teacher"/>
    <s v="Property"/>
    <s v="Mass Customer"/>
    <s v="N"/>
    <s v="No"/>
    <n v="11"/>
    <m/>
  </r>
  <r>
    <n v="2759"/>
    <n v="3"/>
    <x v="689"/>
    <d v="2017-11-08T00:00:00"/>
    <n v="52"/>
    <b v="1"/>
    <s v="Approved"/>
    <s v="Trek Bicycles"/>
    <s v="Standard"/>
    <s v="medium"/>
    <s v="large"/>
    <n v="2091.4699999999998"/>
    <n v="388.92"/>
    <d v="1991-01-21T00:00:00"/>
    <n v="1702.5499999999997"/>
    <s v="F"/>
    <n v="51"/>
    <d v="1980-01-11T00:00:00"/>
    <n v="40.506413857179098"/>
    <s v="Media Manager I"/>
    <s v="n/a"/>
    <s v="Mass Customer"/>
    <s v="N"/>
    <s v="No"/>
    <n v="7"/>
    <m/>
  </r>
  <r>
    <n v="3353"/>
    <n v="29"/>
    <x v="23"/>
    <d v="2017-11-08T00:00:00"/>
    <n v="52"/>
    <b v="0"/>
    <s v="Approved"/>
    <s v="WeareA2B"/>
    <s v="Standard"/>
    <s v="medium"/>
    <s v="medium"/>
    <n v="1065.03"/>
    <n v="230.09"/>
    <d v="2000-11-03T00:00:00"/>
    <n v="834.93999999999994"/>
    <s v="M"/>
    <n v="75"/>
    <d v="1989-03-04T00:00:00"/>
    <n v="31.355728925672246"/>
    <s v="Occupational Therapist"/>
    <s v="Health"/>
    <s v="High Net Worth"/>
    <s v="N"/>
    <s v="Yes"/>
    <n v="7"/>
    <m/>
  </r>
  <r>
    <n v="3451"/>
    <n v="25"/>
    <x v="1932"/>
    <d v="2017-11-08T00:00:00"/>
    <n v="52"/>
    <b v="1"/>
    <s v="Approved"/>
    <s v="Giant Bicycles"/>
    <s v="Road"/>
    <s v="medium"/>
    <s v="medium"/>
    <n v="1538.99"/>
    <n v="829.65"/>
    <d v="2006-11-10T00:00:00"/>
    <n v="709.34"/>
    <s v="F"/>
    <n v="73"/>
    <d v="1978-07-02T00:00:00"/>
    <n v="42.03518098046677"/>
    <s v="Tax Accountant"/>
    <s v="IT"/>
    <s v="Affluent Customer"/>
    <s v="N"/>
    <s v="Yes"/>
    <n v="4"/>
    <m/>
  </r>
  <r>
    <n v="4247"/>
    <n v="33"/>
    <x v="1933"/>
    <d v="2017-11-08T00:00:00"/>
    <n v="52"/>
    <b v="0"/>
    <s v="Approved"/>
    <s v="Giant Bicycles"/>
    <s v="Standard"/>
    <s v="medium"/>
    <s v="small"/>
    <n v="1311.44"/>
    <n v="1167.18"/>
    <d v="1992-10-11T00:00:00"/>
    <n v="144.26"/>
    <s v="F"/>
    <n v="89"/>
    <d v="1974-06-11T00:00:00"/>
    <n v="46.095454953069506"/>
    <s v="Software Engineer II"/>
    <s v="Health"/>
    <s v="Mass Customer"/>
    <s v="N"/>
    <s v="No"/>
    <n v="12"/>
    <m/>
  </r>
  <r>
    <n v="4561"/>
    <n v="38"/>
    <x v="808"/>
    <d v="2017-11-08T00:00:00"/>
    <n v="52"/>
    <b v="1"/>
    <s v="Approved"/>
    <s v="Solex"/>
    <s v="Standard"/>
    <s v="medium"/>
    <s v="medium"/>
    <n v="1577.53"/>
    <n v="826.51"/>
    <d v="2011-03-16T00:00:00"/>
    <n v="751.02"/>
    <s v="M"/>
    <n v="0"/>
    <d v="1980-08-16T00:00:00"/>
    <n v="39.909153583206489"/>
    <s v="Quality Engineer"/>
    <s v="Health"/>
    <s v="Mass Customer"/>
    <s v="N"/>
    <s v="No"/>
    <n v="12"/>
    <m/>
  </r>
  <r>
    <n v="6146"/>
    <n v="0"/>
    <x v="1934"/>
    <d v="2017-11-08T00:00:00"/>
    <n v="52"/>
    <b v="0"/>
    <s v="Approved"/>
    <s v="OHM Cycles"/>
    <s v="Standard"/>
    <s v="medium"/>
    <s v="medium"/>
    <n v="235.63"/>
    <n v="125.07"/>
    <d v="2013-06-09T00:00:00"/>
    <n v="110.56"/>
    <s v="F"/>
    <n v="24"/>
    <d v="1975-03-14T00:00:00"/>
    <n v="45.33929056950786"/>
    <n v="0"/>
    <s v="n/a"/>
    <s v="High Net Worth"/>
    <s v="N"/>
    <s v="Yes"/>
    <n v="15"/>
    <m/>
  </r>
  <r>
    <n v="6183"/>
    <n v="78"/>
    <x v="772"/>
    <d v="2017-11-08T00:00:00"/>
    <n v="52"/>
    <b v="0"/>
    <s v="Approved"/>
    <s v="Giant Bicycles"/>
    <s v="Standard"/>
    <s v="medium"/>
    <s v="large"/>
    <n v="1765.3"/>
    <n v="709.48"/>
    <d v="2004-07-25T00:00:00"/>
    <n v="1055.82"/>
    <s v="F"/>
    <n v="27"/>
    <d v="1979-12-22T00:00:00"/>
    <n v="40.561208377727041"/>
    <s v="Chemical Engineer"/>
    <s v="Manufacturing"/>
    <s v="Mass Customer"/>
    <s v="N"/>
    <s v="No"/>
    <n v="4"/>
    <m/>
  </r>
  <r>
    <n v="6380"/>
    <n v="96"/>
    <x v="1935"/>
    <d v="2017-11-08T00:00:00"/>
    <n v="52"/>
    <b v="0"/>
    <s v="Approved"/>
    <s v="WeareA2B"/>
    <s v="Road"/>
    <s v="low"/>
    <s v="small"/>
    <n v="1172.78"/>
    <n v="1043.77"/>
    <d v="2004-01-16T00:00:00"/>
    <n v="129.01"/>
    <s v="F"/>
    <n v="57"/>
    <d v="1997-08-14T00:00:00"/>
    <n v="22.903674131151696"/>
    <n v="0"/>
    <s v="Entertainment"/>
    <s v="Mass Customer"/>
    <s v="N"/>
    <s v="Yes"/>
    <n v="3"/>
    <m/>
  </r>
  <r>
    <n v="6482"/>
    <n v="26"/>
    <x v="1936"/>
    <d v="2017-11-08T00:00:00"/>
    <n v="52"/>
    <b v="0"/>
    <s v="Approved"/>
    <s v="WeareA2B"/>
    <s v="Standard"/>
    <s v="medium"/>
    <s v="medium"/>
    <n v="1992.93"/>
    <n v="762.63"/>
    <d v="1993-05-26T00:00:00"/>
    <n v="1230.3000000000002"/>
    <s v="M"/>
    <n v="81"/>
    <d v="1977-12-23T00:00:00"/>
    <n v="42.558468651699641"/>
    <n v="0"/>
    <s v="n/a"/>
    <s v="Affluent Customer"/>
    <s v="N"/>
    <s v="No"/>
    <n v="17"/>
    <m/>
  </r>
  <r>
    <n v="6926"/>
    <n v="1"/>
    <x v="1937"/>
    <d v="2017-11-08T00:00:00"/>
    <n v="52"/>
    <b v="1"/>
    <s v="Approved"/>
    <s v="Giant Bicycles"/>
    <s v="Standard"/>
    <s v="medium"/>
    <s v="medium"/>
    <n v="1403.5"/>
    <n v="954.82"/>
    <d v="2016-11-14T00:00:00"/>
    <n v="448.67999999999995"/>
    <s v="F"/>
    <n v="73"/>
    <d v="1986-05-03T00:00:00"/>
    <n v="34.194085090055808"/>
    <s v="Administrative Assistant IV"/>
    <s v="Manufacturing"/>
    <s v="Affluent Customer"/>
    <s v="N"/>
    <s v="Yes"/>
    <n v="18"/>
    <m/>
  </r>
  <r>
    <n v="7237"/>
    <n v="62"/>
    <x v="90"/>
    <d v="2017-11-08T00:00:00"/>
    <n v="52"/>
    <b v="0"/>
    <s v="Approved"/>
    <s v="Solex"/>
    <s v="Standard"/>
    <s v="medium"/>
    <s v="medium"/>
    <n v="478.16"/>
    <n v="298.72000000000003"/>
    <d v="1993-06-23T00:00:00"/>
    <n v="179.44"/>
    <s v="M"/>
    <n v="10"/>
    <d v="1992-03-10T00:00:00"/>
    <n v="28.336550843480463"/>
    <s v="Nurse"/>
    <s v="Manufacturing"/>
    <s v="Mass Customer"/>
    <s v="N"/>
    <s v="No"/>
    <n v="7"/>
    <m/>
  </r>
  <r>
    <n v="7446"/>
    <n v="0"/>
    <x v="573"/>
    <d v="2017-11-08T00:00:00"/>
    <n v="52"/>
    <b v="1"/>
    <s v="Approved"/>
    <s v="Solex"/>
    <s v="Standard"/>
    <s v="medium"/>
    <s v="large"/>
    <n v="202.62"/>
    <n v="151.96"/>
    <d v="2016-03-29T00:00:00"/>
    <n v="50.66"/>
    <s v="F"/>
    <n v="7"/>
    <d v="1983-11-07T00:00:00"/>
    <n v="36.681756322932522"/>
    <s v="Operator"/>
    <s v="Retail"/>
    <s v="High Net Worth"/>
    <s v="N"/>
    <s v="No"/>
    <n v="7"/>
    <m/>
  </r>
  <r>
    <n v="9830"/>
    <n v="89"/>
    <x v="1"/>
    <d v="2017-11-08T00:00:00"/>
    <n v="52"/>
    <b v="0"/>
    <s v="Approved"/>
    <s v="WeareA2B"/>
    <s v="Touring"/>
    <s v="medium"/>
    <s v="large"/>
    <n v="1362.99"/>
    <n v="57.74"/>
    <d v="1993-04-20T00:00:00"/>
    <n v="1305.25"/>
    <s v="F"/>
    <n v="50"/>
    <d v="1990-02-19T00:00:00"/>
    <n v="30.39134536402841"/>
    <s v="Staff Accountant I"/>
    <s v="Manufacturing"/>
    <s v="Mass Customer"/>
    <s v="N"/>
    <s v="No"/>
    <n v="3"/>
    <m/>
  </r>
  <r>
    <n v="9930"/>
    <n v="22"/>
    <x v="1938"/>
    <d v="2017-11-08T00:00:00"/>
    <n v="52"/>
    <b v="1"/>
    <s v="Approved"/>
    <s v="WeareA2B"/>
    <s v="Standard"/>
    <s v="medium"/>
    <s v="medium"/>
    <n v="60.34"/>
    <n v="45.26"/>
    <d v="1993-07-15T00:00:00"/>
    <n v="15.080000000000005"/>
    <s v="M"/>
    <n v="30"/>
    <d v="1962-08-12T00:00:00"/>
    <n v="57.933811117453068"/>
    <s v="Staff Accountant I"/>
    <s v="Financial Services"/>
    <s v="Mass Customer"/>
    <s v="N"/>
    <s v="No"/>
    <n v="20"/>
    <m/>
  </r>
  <r>
    <n v="9957"/>
    <n v="83"/>
    <x v="424"/>
    <d v="2017-11-08T00:00:00"/>
    <n v="52"/>
    <b v="0"/>
    <s v="Approved"/>
    <s v="Solex"/>
    <s v="Touring"/>
    <s v="medium"/>
    <s v="large"/>
    <n v="2083.94"/>
    <n v="675.03"/>
    <d v="2013-09-16T00:00:00"/>
    <n v="1408.91"/>
    <s v="F"/>
    <n v="95"/>
    <d v="1968-03-12T00:00:00"/>
    <n v="52.347509747590053"/>
    <s v="Physical Therapy Assistant"/>
    <s v="Manufacturing"/>
    <s v="Mass Customer"/>
    <s v="N"/>
    <s v="No"/>
    <n v="8"/>
    <m/>
  </r>
  <r>
    <n v="10217"/>
    <n v="83"/>
    <x v="104"/>
    <d v="2017-11-08T00:00:00"/>
    <n v="52"/>
    <b v="0"/>
    <s v="Approved"/>
    <s v="Solex"/>
    <s v="Touring"/>
    <s v="medium"/>
    <s v="large"/>
    <n v="2083.94"/>
    <n v="675.03"/>
    <d v="2005-05-10T00:00:00"/>
    <n v="1408.91"/>
    <s v="M"/>
    <n v="95"/>
    <d v="1996-02-02T00:00:00"/>
    <n v="24.435180980466765"/>
    <s v="Staff Scientist"/>
    <s v="Health"/>
    <s v="Mass Customer"/>
    <s v="N"/>
    <s v="Yes"/>
    <n v="5"/>
    <m/>
  </r>
  <r>
    <n v="10305"/>
    <n v="89"/>
    <x v="297"/>
    <d v="2017-11-08T00:00:00"/>
    <n v="52"/>
    <b v="0"/>
    <s v="Approved"/>
    <s v="WeareA2B"/>
    <s v="Touring"/>
    <s v="medium"/>
    <s v="large"/>
    <n v="1362.99"/>
    <n v="57.74"/>
    <d v="1993-04-20T00:00:00"/>
    <n v="1305.25"/>
    <s v="F"/>
    <n v="88"/>
    <d v="1978-02-24T00:00:00"/>
    <n v="42.385865911973617"/>
    <n v="0"/>
    <s v="Financial Services"/>
    <s v="Mass Customer"/>
    <s v="N"/>
    <s v="No"/>
    <n v="15"/>
    <m/>
  </r>
  <r>
    <n v="10408"/>
    <n v="87"/>
    <x v="1939"/>
    <d v="2017-11-08T00:00:00"/>
    <n v="52"/>
    <b v="1"/>
    <s v="Approved"/>
    <s v="Giant Bicycles"/>
    <s v="Standard"/>
    <s v="high"/>
    <s v="medium"/>
    <n v="1179"/>
    <n v="707.4"/>
    <d v="1997-08-25T00:00:00"/>
    <n v="471.6"/>
    <s v="F"/>
    <n v="0"/>
    <d v="1955-07-23T00:00:00"/>
    <n v="64.994085090055805"/>
    <s v="Budget/Accounting Analyst II"/>
    <s v="n/a"/>
    <s v="Affluent Customer"/>
    <s v="N"/>
    <s v="No"/>
    <n v="11"/>
    <m/>
  </r>
  <r>
    <n v="10915"/>
    <n v="31"/>
    <x v="1940"/>
    <d v="2017-11-08T00:00:00"/>
    <n v="52"/>
    <b v="1"/>
    <s v="Approved"/>
    <s v="Giant Bicycles"/>
    <s v="Standard"/>
    <s v="medium"/>
    <s v="medium"/>
    <n v="230.91"/>
    <n v="173.18"/>
    <d v="2011-03-16T00:00:00"/>
    <n v="57.72999999999999"/>
    <s v="M"/>
    <n v="18"/>
    <d v="1958-12-01T00:00:00"/>
    <n v="61.632441254439371"/>
    <s v="Administrative Assistant II"/>
    <s v="Financial Services"/>
    <s v="Mass Customer"/>
    <s v="N"/>
    <s v="Yes"/>
    <n v="6"/>
    <m/>
  </r>
  <r>
    <n v="11214"/>
    <n v="99"/>
    <x v="1941"/>
    <d v="2017-11-08T00:00:00"/>
    <n v="52"/>
    <b v="0"/>
    <s v="Approved"/>
    <s v="OHM Cycles"/>
    <s v="Standard"/>
    <s v="medium"/>
    <s v="medium"/>
    <n v="1227.3399999999999"/>
    <n v="770.89"/>
    <d v="1994-08-10T00:00:00"/>
    <n v="456.44999999999993"/>
    <s v="M"/>
    <n v="87"/>
    <d v="1978-07-03T00:00:00"/>
    <n v="42.03244125443937"/>
    <s v="Mechanical Systems Engineer"/>
    <s v="IT"/>
    <s v="Mass Customer"/>
    <s v="N"/>
    <s v="No"/>
    <n v="21"/>
    <m/>
  </r>
  <r>
    <n v="12269"/>
    <n v="93"/>
    <x v="1942"/>
    <d v="2017-11-08T00:00:00"/>
    <n v="52"/>
    <b v="1"/>
    <s v="Approved"/>
    <s v="WeareA2B"/>
    <s v="Standard"/>
    <s v="medium"/>
    <s v="medium"/>
    <n v="1065.03"/>
    <n v="230.09"/>
    <d v="2000-11-03T00:00:00"/>
    <n v="834.93999999999994"/>
    <s v="F"/>
    <n v="73"/>
    <d v="1995-10-01T00:00:00"/>
    <n v="24.774907007864027"/>
    <s v="Actuary"/>
    <s v="Financial Services"/>
    <s v="Affluent Customer"/>
    <s v="N"/>
    <s v="No"/>
    <n v="3"/>
    <m/>
  </r>
  <r>
    <n v="12354"/>
    <n v="35"/>
    <x v="1943"/>
    <d v="2017-11-08T00:00:00"/>
    <n v="52"/>
    <b v="1"/>
    <s v="Approved"/>
    <s v="Trek Bicycles"/>
    <s v="Standard"/>
    <s v="low"/>
    <s v="medium"/>
    <n v="1057.51"/>
    <n v="154.4"/>
    <d v="1994-07-12T00:00:00"/>
    <n v="903.11"/>
    <s v="M"/>
    <n v="35"/>
    <d v="1998-01-14T00:00:00"/>
    <n v="22.484496048959915"/>
    <n v="0"/>
    <s v="Financial Services"/>
    <s v="Mass Customer"/>
    <s v="N"/>
    <s v="No"/>
    <n v="4"/>
    <m/>
  </r>
  <r>
    <n v="12738"/>
    <n v="47"/>
    <x v="1944"/>
    <d v="2017-11-08T00:00:00"/>
    <n v="52"/>
    <b v="0"/>
    <s v="Approved"/>
    <s v="Trek Bicycles"/>
    <s v="Road"/>
    <s v="low"/>
    <s v="small"/>
    <n v="1720.7"/>
    <n v="1531.42"/>
    <d v="2001-11-25T00:00:00"/>
    <n v="189.27999999999997"/>
    <s v="F"/>
    <n v="13"/>
    <d v="1960-07-28T00:00:00"/>
    <n v="59.974907007864026"/>
    <s v="Dental Hygienist"/>
    <s v="Health"/>
    <s v="Affluent Customer"/>
    <s v="N"/>
    <s v="Yes"/>
    <n v="7"/>
    <m/>
  </r>
  <r>
    <n v="12977"/>
    <n v="31"/>
    <x v="965"/>
    <d v="2017-11-08T00:00:00"/>
    <n v="52"/>
    <b v="1"/>
    <s v="Approved"/>
    <s v="Giant Bicycles"/>
    <s v="Standard"/>
    <s v="medium"/>
    <s v="medium"/>
    <n v="230.91"/>
    <n v="173.18"/>
    <d v="2006-11-10T00:00:00"/>
    <n v="57.72999999999999"/>
    <s v="M"/>
    <n v="93"/>
    <d v="1991-06-23T00:00:00"/>
    <n v="29.051619336631148"/>
    <n v="0"/>
    <s v="Manufacturing"/>
    <s v="Mass Customer"/>
    <s v="N"/>
    <s v="No"/>
    <n v="7"/>
    <m/>
  </r>
  <r>
    <n v="13024"/>
    <n v="85"/>
    <x v="1945"/>
    <d v="2017-11-08T00:00:00"/>
    <n v="52"/>
    <b v="1"/>
    <s v="Approved"/>
    <s v="WeareA2B"/>
    <s v="Standard"/>
    <s v="medium"/>
    <s v="medium"/>
    <n v="1228.07"/>
    <n v="400.91"/>
    <d v="1991-07-10T00:00:00"/>
    <n v="827.15999999999985"/>
    <s v="F"/>
    <n v="66"/>
    <d v="1978-12-09T00:00:00"/>
    <n v="41.596824816083206"/>
    <s v="Systems Administrator I"/>
    <s v="Financial Services"/>
    <s v="High Net Worth"/>
    <s v="N"/>
    <s v="Yes"/>
    <n v="9"/>
    <m/>
  </r>
  <r>
    <n v="13026"/>
    <n v="0"/>
    <x v="1946"/>
    <d v="2017-11-08T00:00:00"/>
    <n v="52"/>
    <b v="1"/>
    <s v="Approved"/>
    <s v="Solex"/>
    <s v="Standard"/>
    <s v="medium"/>
    <s v="medium"/>
    <n v="71.489999999999995"/>
    <n v="53.62"/>
    <d v="2012-12-02T00:00:00"/>
    <n v="17.869999999999997"/>
    <s v="M"/>
    <n v="26"/>
    <d v="1980-03-30T00:00:00"/>
    <n v="40.289975501014709"/>
    <s v="Sales Representative"/>
    <s v="Retail"/>
    <s v="High Net Worth"/>
    <s v="N"/>
    <s v="Yes"/>
    <n v="21"/>
    <m/>
  </r>
  <r>
    <n v="13446"/>
    <n v="83"/>
    <x v="1898"/>
    <d v="2017-11-08T00:00:00"/>
    <n v="52"/>
    <b v="0"/>
    <s v="Approved"/>
    <s v="Solex"/>
    <s v="Touring"/>
    <s v="medium"/>
    <s v="large"/>
    <n v="2083.94"/>
    <n v="675.03"/>
    <d v="2013-09-16T00:00:00"/>
    <n v="1408.91"/>
    <s v="F"/>
    <n v="12"/>
    <d v="1982-01-09T00:00:00"/>
    <n v="38.509153583206491"/>
    <n v="0"/>
    <s v="n/a"/>
    <s v="Mass Customer"/>
    <s v="N"/>
    <s v="Yes"/>
    <n v="7"/>
    <m/>
  </r>
  <r>
    <n v="13723"/>
    <n v="11"/>
    <x v="1947"/>
    <d v="2017-11-08T00:00:00"/>
    <n v="52"/>
    <b v="1"/>
    <s v="Approved"/>
    <s v="Trek Bicycles"/>
    <s v="Standard"/>
    <s v="medium"/>
    <s v="small"/>
    <n v="1775.81"/>
    <n v="1580.47"/>
    <d v="2010-05-05T00:00:00"/>
    <n v="195.33999999999992"/>
    <s v="M"/>
    <n v="65"/>
    <d v="1979-01-10T00:00:00"/>
    <n v="41.509153583206491"/>
    <s v="VP Sales"/>
    <s v="n/a"/>
    <s v="High Net Worth"/>
    <s v="N"/>
    <s v="No"/>
    <n v="17"/>
    <m/>
  </r>
  <r>
    <n v="14252"/>
    <n v="11"/>
    <x v="1948"/>
    <d v="2017-11-08T00:00:00"/>
    <n v="52"/>
    <b v="1"/>
    <s v="Approved"/>
    <s v="Giant Bicycles"/>
    <s v="Standard"/>
    <s v="high"/>
    <s v="medium"/>
    <n v="1274.93"/>
    <n v="764.96"/>
    <d v="2007-08-04T00:00:00"/>
    <n v="509.97"/>
    <s v="M"/>
    <n v="13"/>
    <d v="1983-11-26T00:00:00"/>
    <n v="36.629701528411971"/>
    <s v="VP Sales"/>
    <s v="n/a"/>
    <s v="Affluent Customer"/>
    <s v="N"/>
    <s v="Yes"/>
    <n v="14"/>
    <m/>
  </r>
  <r>
    <n v="15168"/>
    <n v="88"/>
    <x v="1949"/>
    <d v="2017-11-08T00:00:00"/>
    <n v="52"/>
    <b v="1"/>
    <s v="Approved"/>
    <s v="Norco Bicycles"/>
    <s v="Standard"/>
    <s v="medium"/>
    <s v="medium"/>
    <n v="1198.46"/>
    <n v="381.1"/>
    <d v="1998-12-16T00:00:00"/>
    <n v="817.36"/>
    <s v="M"/>
    <n v="89"/>
    <d v="1978-04-21T00:00:00"/>
    <n v="42.232441254439372"/>
    <s v="Geological Engineer"/>
    <s v="Manufacturing"/>
    <s v="Mass Customer"/>
    <s v="N"/>
    <s v="No"/>
    <n v="6"/>
    <m/>
  </r>
  <r>
    <n v="15296"/>
    <n v="66"/>
    <x v="853"/>
    <d v="2017-11-08T00:00:00"/>
    <n v="52"/>
    <b v="0"/>
    <s v="Approved"/>
    <s v="Solex"/>
    <s v="Standard"/>
    <s v="medium"/>
    <s v="medium"/>
    <n v="1163.8900000000001"/>
    <n v="589.27"/>
    <d v="2016-07-09T00:00:00"/>
    <n v="574.62000000000012"/>
    <s v="U"/>
    <n v="1"/>
    <d v="1899-12-30T00:00:00"/>
    <n v="0"/>
    <s v="Physical Therapy Assistant"/>
    <s v="IT"/>
    <s v="High Net Worth"/>
    <s v="N"/>
    <s v="No"/>
    <n v="0"/>
    <m/>
  </r>
  <r>
    <n v="15310"/>
    <n v="100"/>
    <x v="1767"/>
    <d v="2017-11-08T00:00:00"/>
    <n v="52"/>
    <b v="0"/>
    <s v="Approved"/>
    <s v="Norco Bicycles"/>
    <s v="Road"/>
    <s v="medium"/>
    <s v="medium"/>
    <n v="1036.5899999999999"/>
    <n v="206.35"/>
    <d v="1991-05-06T00:00:00"/>
    <n v="830.2399999999999"/>
    <s v="F"/>
    <n v="32"/>
    <d v="1967-02-24T00:00:00"/>
    <n v="53.39408509005581"/>
    <s v="Staff Scientist"/>
    <s v="Manufacturing"/>
    <s v="Mass Customer"/>
    <s v="N"/>
    <s v="Yes"/>
    <n v="8"/>
    <m/>
  </r>
  <r>
    <n v="15415"/>
    <n v="85"/>
    <x v="1950"/>
    <d v="2017-11-08T00:00:00"/>
    <n v="52"/>
    <b v="0"/>
    <s v="Approved"/>
    <s v="WeareA2B"/>
    <s v="Standard"/>
    <s v="medium"/>
    <s v="medium"/>
    <n v="1228.07"/>
    <n v="400.91"/>
    <d v="2015-08-10T00:00:00"/>
    <n v="827.15999999999985"/>
    <s v="M"/>
    <n v="70"/>
    <d v="1975-04-12T00:00:00"/>
    <n v="45.259838514713344"/>
    <s v="Developer IV"/>
    <s v="IT"/>
    <s v="High Net Worth"/>
    <s v="N"/>
    <s v="Yes"/>
    <n v="15"/>
    <m/>
  </r>
  <r>
    <n v="16345"/>
    <n v="96"/>
    <x v="1951"/>
    <d v="2017-11-08T00:00:00"/>
    <n v="52"/>
    <b v="0"/>
    <s v="Approved"/>
    <s v="WeareA2B"/>
    <s v="Road"/>
    <s v="low"/>
    <s v="small"/>
    <n v="1172.78"/>
    <n v="1043.77"/>
    <d v="2002-10-10T00:00:00"/>
    <n v="129.01"/>
    <s v="F"/>
    <n v="3"/>
    <d v="1987-06-16T00:00:00"/>
    <n v="33.073537144850327"/>
    <s v="Administrative Officer"/>
    <s v="Manufacturing"/>
    <s v="Mass Customer"/>
    <s v="N"/>
    <s v="No"/>
    <n v="9"/>
    <m/>
  </r>
  <r>
    <n v="16523"/>
    <n v="63"/>
    <x v="1952"/>
    <d v="2017-11-08T00:00:00"/>
    <n v="52"/>
    <b v="0"/>
    <s v="Approved"/>
    <s v="Solex"/>
    <s v="Standard"/>
    <s v="medium"/>
    <s v="medium"/>
    <n v="1483.2"/>
    <n v="99.59"/>
    <d v="1996-11-09T00:00:00"/>
    <n v="1383.6100000000001"/>
    <s v="F"/>
    <n v="89"/>
    <d v="1996-08-18T00:00:00"/>
    <n v="23.89271522704211"/>
    <s v="Project Manager"/>
    <s v="Financial Services"/>
    <s v="Mass Customer"/>
    <s v="N"/>
    <s v="Yes"/>
    <n v="3"/>
    <m/>
  </r>
  <r>
    <n v="17104"/>
    <n v="89"/>
    <x v="124"/>
    <d v="2017-11-08T00:00:00"/>
    <n v="52"/>
    <b v="1"/>
    <s v="Approved"/>
    <s v="WeareA2B"/>
    <s v="Touring"/>
    <s v="medium"/>
    <s v="large"/>
    <n v="1362.99"/>
    <n v="57.74"/>
    <d v="1999-07-26T00:00:00"/>
    <n v="1305.25"/>
    <s v="F"/>
    <n v="64"/>
    <d v="1993-05-17T00:00:00"/>
    <n v="27.15024947361745"/>
    <s v="Accounting Assistant I"/>
    <s v="Financial Services"/>
    <s v="Mass Customer"/>
    <s v="N"/>
    <s v="Yes"/>
    <n v="6"/>
    <m/>
  </r>
  <r>
    <n v="18153"/>
    <n v="60"/>
    <x v="1953"/>
    <d v="2017-11-08T00:00:00"/>
    <n v="52"/>
    <b v="1"/>
    <s v="Approved"/>
    <s v="Giant Bicycles"/>
    <s v="Standard"/>
    <s v="high"/>
    <s v="small"/>
    <n v="1977.36"/>
    <n v="1759.85"/>
    <d v="1993-06-23T00:00:00"/>
    <n v="217.51"/>
    <s v="F"/>
    <n v="48"/>
    <d v="1964-12-01T00:00:00"/>
    <n v="55.626961802384578"/>
    <s v="Environmental Tech"/>
    <s v="Financial Services"/>
    <s v="Mass Customer"/>
    <s v="N"/>
    <s v="Yes"/>
    <n v="4"/>
    <m/>
  </r>
  <r>
    <n v="18653"/>
    <n v="95"/>
    <x v="1954"/>
    <d v="2017-11-08T00:00:00"/>
    <n v="52"/>
    <b v="0"/>
    <s v="Approved"/>
    <s v="OHM Cycles"/>
    <s v="Touring"/>
    <s v="low"/>
    <s v="medium"/>
    <n v="1073.07"/>
    <n v="933.84"/>
    <d v="2003-01-05T00:00:00"/>
    <n v="139.2299999999999"/>
    <s v="F"/>
    <n v="51"/>
    <d v="1984-11-21T00:00:00"/>
    <n v="35.640660432521564"/>
    <s v="Media Manager II"/>
    <s v="n/a"/>
    <s v="High Net Worth"/>
    <s v="N"/>
    <s v="Yes"/>
    <n v="4"/>
    <m/>
  </r>
  <r>
    <n v="19128"/>
    <n v="1"/>
    <x v="1955"/>
    <d v="2017-11-08T00:00:00"/>
    <n v="52"/>
    <b v="1"/>
    <s v="Approved"/>
    <s v="Giant Bicycles"/>
    <s v="Touring"/>
    <s v="medium"/>
    <s v="large"/>
    <n v="1873.97"/>
    <n v="863.95"/>
    <d v="2006-05-22T00:00:00"/>
    <n v="1010.02"/>
    <s v="F"/>
    <n v="63"/>
    <d v="1974-03-21T00:00:00"/>
    <n v="46.320112487316081"/>
    <s v="Account Executive"/>
    <s v="Retail"/>
    <s v="High Net Worth"/>
    <s v="N"/>
    <s v="No"/>
    <n v="7"/>
    <m/>
  </r>
  <r>
    <n v="19715"/>
    <n v="49"/>
    <x v="1956"/>
    <d v="2017-11-08T00:00:00"/>
    <n v="52"/>
    <b v="0"/>
    <s v="Approved"/>
    <s v="Solex"/>
    <s v="Standard"/>
    <s v="medium"/>
    <s v="large"/>
    <n v="1061.56"/>
    <n v="733.58"/>
    <d v="1993-07-20T00:00:00"/>
    <n v="327.9799999999999"/>
    <s v="F"/>
    <n v="48"/>
    <d v="1953-09-13T00:00:00"/>
    <n v="66.851619336631146"/>
    <s v="VP Marketing"/>
    <s v="Entertainment"/>
    <s v="High Net Worth"/>
    <s v="N"/>
    <s v="No"/>
    <n v="17"/>
    <m/>
  </r>
  <r>
    <n v="78"/>
    <n v="80"/>
    <x v="1957"/>
    <d v="2017-11-07T00:00:00"/>
    <n v="53"/>
    <b v="0"/>
    <s v="Approved"/>
    <s v="OHM Cycles"/>
    <s v="Touring"/>
    <s v="low"/>
    <s v="medium"/>
    <n v="1073.07"/>
    <n v="933.84"/>
    <d v="1998-12-16T00:00:00"/>
    <n v="139.2299999999999"/>
    <s v="M"/>
    <n v="33"/>
    <d v="1985-06-10T00:00:00"/>
    <n v="35.089975501014713"/>
    <s v="Analyst Programmer"/>
    <s v="Retail"/>
    <s v="Affluent Customer"/>
    <s v="N"/>
    <s v="Yes"/>
    <n v="4"/>
    <m/>
  </r>
  <r>
    <n v="266"/>
    <n v="44"/>
    <x v="272"/>
    <d v="2017-11-07T00:00:00"/>
    <n v="53"/>
    <b v="1"/>
    <s v="Approved"/>
    <s v="WeareA2B"/>
    <s v="Standard"/>
    <s v="medium"/>
    <s v="medium"/>
    <n v="1769.64"/>
    <n v="108.76"/>
    <d v="2011-05-09T00:00:00"/>
    <n v="1660.88"/>
    <s v="M"/>
    <n v="31"/>
    <d v="1980-05-20T00:00:00"/>
    <n v="40.15024947361745"/>
    <s v="VP Quality Control"/>
    <s v="IT"/>
    <s v="Mass Customer"/>
    <s v="N"/>
    <s v="No"/>
    <n v="21"/>
    <m/>
  </r>
  <r>
    <n v="291"/>
    <n v="38"/>
    <x v="1958"/>
    <d v="2017-11-07T00:00:00"/>
    <n v="53"/>
    <b v="0"/>
    <s v="Approved"/>
    <s v="Solex"/>
    <s v="Standard"/>
    <s v="medium"/>
    <s v="medium"/>
    <n v="1577.53"/>
    <n v="826.51"/>
    <d v="2011-05-09T00:00:00"/>
    <n v="751.02"/>
    <s v="F"/>
    <n v="43"/>
    <d v="1999-01-09T00:00:00"/>
    <n v="21.498194679096905"/>
    <s v="Mechanical Systems Engineer"/>
    <s v="Retail"/>
    <s v="Mass Customer"/>
    <s v="N"/>
    <s v="Yes"/>
    <n v="4"/>
    <m/>
  </r>
  <r>
    <n v="929"/>
    <n v="24"/>
    <x v="1510"/>
    <d v="2017-11-07T00:00:00"/>
    <n v="53"/>
    <b v="1"/>
    <s v="Approved"/>
    <s v="Solex"/>
    <s v="Road"/>
    <s v="medium"/>
    <s v="large"/>
    <n v="1777.8"/>
    <n v="820.78"/>
    <d v="2011-05-07T00:00:00"/>
    <n v="957.02"/>
    <s v="F"/>
    <n v="9"/>
    <d v="1954-05-03T00:00:00"/>
    <n v="66.216002898274979"/>
    <s v="VP Marketing"/>
    <s v="Manufacturing"/>
    <s v="Mass Customer"/>
    <s v="N"/>
    <s v="No"/>
    <n v="5"/>
    <m/>
  </r>
  <r>
    <n v="1067"/>
    <n v="19"/>
    <x v="1606"/>
    <d v="2017-11-07T00:00:00"/>
    <n v="53"/>
    <b v="0"/>
    <s v="Approved"/>
    <s v="Trek Bicycles"/>
    <s v="Mountain"/>
    <s v="low"/>
    <s v="medium"/>
    <n v="574.64"/>
    <n v="459.71"/>
    <d v="2011-08-29T00:00:00"/>
    <n v="114.93"/>
    <s v="M"/>
    <n v="68"/>
    <d v="1986-12-29T00:00:00"/>
    <n v="33.536550843480462"/>
    <n v="0"/>
    <s v="Retail"/>
    <s v="High Net Worth"/>
    <s v="N"/>
    <s v="No"/>
    <n v="1"/>
    <m/>
  </r>
  <r>
    <n v="2492"/>
    <n v="77"/>
    <x v="1959"/>
    <d v="2017-11-07T00:00:00"/>
    <n v="53"/>
    <b v="0"/>
    <s v="Approved"/>
    <s v="Norco Bicycles"/>
    <s v="Road"/>
    <s v="medium"/>
    <s v="large"/>
    <n v="1240.31"/>
    <n v="795.1"/>
    <d v="2011-01-10T00:00:00"/>
    <n v="445.20999999999992"/>
    <s v="F"/>
    <n v="69"/>
    <d v="1979-10-11T00:00:00"/>
    <n v="40.758468651699644"/>
    <s v="Tax Accountant"/>
    <s v="IT"/>
    <s v="Mass Customer"/>
    <s v="N"/>
    <s v="No"/>
    <n v="17"/>
    <m/>
  </r>
  <r>
    <n v="2601"/>
    <n v="91"/>
    <x v="1960"/>
    <d v="2017-11-07T00:00:00"/>
    <n v="53"/>
    <b v="1"/>
    <s v="Approved"/>
    <s v="Solex"/>
    <s v="Standard"/>
    <s v="medium"/>
    <s v="medium"/>
    <n v="100.35"/>
    <n v="75.260000000000005"/>
    <d v="2000-11-03T00:00:00"/>
    <n v="25.089999999999989"/>
    <s v="F"/>
    <n v="98"/>
    <d v="1972-02-26T00:00:00"/>
    <n v="48.385865911973617"/>
    <n v="0"/>
    <s v="n/a"/>
    <s v="Affluent Customer"/>
    <s v="N"/>
    <s v="Yes"/>
    <n v="15"/>
    <m/>
  </r>
  <r>
    <n v="2653"/>
    <n v="38"/>
    <x v="1961"/>
    <d v="2017-11-07T00:00:00"/>
    <n v="53"/>
    <b v="1"/>
    <s v="Approved"/>
    <s v="Trek Bicycles"/>
    <s v="Standard"/>
    <s v="medium"/>
    <s v="large"/>
    <n v="2091.4699999999998"/>
    <n v="388.92"/>
    <d v="1991-01-21T00:00:00"/>
    <n v="1702.5499999999997"/>
    <s v="F"/>
    <n v="67"/>
    <d v="1956-07-07T00:00:00"/>
    <n v="64.035180980466762"/>
    <s v="General Manager"/>
    <s v="Manufacturing"/>
    <s v="High Net Worth"/>
    <s v="N"/>
    <s v="No"/>
    <n v="20"/>
    <m/>
  </r>
  <r>
    <n v="3604"/>
    <n v="76"/>
    <x v="1892"/>
    <d v="2017-11-07T00:00:00"/>
    <n v="53"/>
    <b v="1"/>
    <s v="Approved"/>
    <s v="WeareA2B"/>
    <s v="Standard"/>
    <s v="low"/>
    <s v="medium"/>
    <n v="642.30999999999995"/>
    <n v="513.85"/>
    <d v="2005-05-10T00:00:00"/>
    <n v="128.45999999999992"/>
    <s v="M"/>
    <n v="81"/>
    <d v="1977-10-24T00:00:00"/>
    <n v="42.722852213343479"/>
    <s v="Assistant Manager"/>
    <s v="Health"/>
    <s v="Mass Customer"/>
    <s v="N"/>
    <s v="No"/>
    <n v="13"/>
    <m/>
  </r>
  <r>
    <n v="3676"/>
    <n v="89"/>
    <x v="1870"/>
    <d v="2017-11-07T00:00:00"/>
    <n v="53"/>
    <b v="0"/>
    <s v="Approved"/>
    <s v="WeareA2B"/>
    <s v="Touring"/>
    <s v="medium"/>
    <s v="large"/>
    <n v="1362.99"/>
    <n v="57.74"/>
    <d v="2003-01-05T00:00:00"/>
    <n v="1305.25"/>
    <s v="M"/>
    <n v="55"/>
    <d v="1995-07-30T00:00:00"/>
    <n v="24.947509747590054"/>
    <n v="0"/>
    <s v="Retail"/>
    <s v="Mass Customer"/>
    <s v="N"/>
    <s v="Yes"/>
    <n v="7"/>
    <m/>
  </r>
  <r>
    <n v="4437"/>
    <n v="99"/>
    <x v="207"/>
    <d v="2017-11-07T00:00:00"/>
    <n v="53"/>
    <b v="1"/>
    <s v="Approved"/>
    <s v="OHM Cycles"/>
    <s v="Standard"/>
    <s v="medium"/>
    <s v="medium"/>
    <n v="1227.3399999999999"/>
    <n v="770.89"/>
    <d v="1994-08-10T00:00:00"/>
    <n v="456.44999999999993"/>
    <s v="M"/>
    <n v="5"/>
    <d v="1995-03-21T00:00:00"/>
    <n v="25.306413857179095"/>
    <n v="0"/>
    <s v="Health"/>
    <s v="Mass Customer"/>
    <s v="N"/>
    <s v="Yes"/>
    <n v="3"/>
    <m/>
  </r>
  <r>
    <n v="4446"/>
    <n v="40"/>
    <x v="1962"/>
    <d v="2017-11-07T00:00:00"/>
    <n v="53"/>
    <b v="1"/>
    <s v="Approved"/>
    <s v="OHM Cycles"/>
    <s v="Standard"/>
    <s v="high"/>
    <s v="medium"/>
    <n v="1458.17"/>
    <n v="874.9"/>
    <d v="2006-02-02T00:00:00"/>
    <n v="583.2700000000001"/>
    <s v="F"/>
    <n v="74"/>
    <d v="1973-07-31T00:00:00"/>
    <n v="46.95846865169964"/>
    <s v="Account Executive"/>
    <s v="Property"/>
    <s v="Mass Customer"/>
    <s v="N"/>
    <s v="Yes"/>
    <n v="14"/>
    <m/>
  </r>
  <r>
    <n v="4676"/>
    <n v="4"/>
    <x v="1963"/>
    <d v="2017-11-07T00:00:00"/>
    <n v="53"/>
    <b v="0"/>
    <s v="Approved"/>
    <s v="Giant Bicycles"/>
    <s v="Standard"/>
    <s v="high"/>
    <s v="medium"/>
    <n v="1129.1300000000001"/>
    <n v="677.48"/>
    <d v="2003-02-07T00:00:00"/>
    <n v="451.65000000000009"/>
    <s v="M"/>
    <n v="90"/>
    <d v="1976-09-04T00:00:00"/>
    <n v="43.859838514713338"/>
    <s v="Chief Design Engineer"/>
    <s v="n/a"/>
    <s v="Mass Customer"/>
    <s v="N"/>
    <s v="Yes"/>
    <n v="6"/>
    <m/>
  </r>
  <r>
    <n v="4792"/>
    <n v="59"/>
    <x v="1964"/>
    <d v="2017-11-07T00:00:00"/>
    <n v="53"/>
    <b v="0"/>
    <s v="Approved"/>
    <s v="WeareA2B"/>
    <s v="Standard"/>
    <s v="medium"/>
    <s v="small"/>
    <n v="1415.01"/>
    <n v="1259.3599999999999"/>
    <d v="2003-01-05T00:00:00"/>
    <n v="155.65000000000009"/>
    <s v="F"/>
    <n v="53"/>
    <d v="1967-02-06T00:00:00"/>
    <n v="53.443400158548961"/>
    <s v="VP Marketing"/>
    <s v="n/a"/>
    <s v="High Net Worth"/>
    <s v="N"/>
    <s v="No"/>
    <n v="15"/>
    <m/>
  </r>
  <r>
    <n v="5227"/>
    <n v="72"/>
    <x v="1965"/>
    <d v="2017-11-07T00:00:00"/>
    <n v="53"/>
    <b v="1"/>
    <s v="Approved"/>
    <s v="OHM Cycles"/>
    <s v="Standard"/>
    <s v="medium"/>
    <s v="medium"/>
    <n v="912.52"/>
    <n v="141.4"/>
    <d v="2015-10-18T00:00:00"/>
    <n v="771.12"/>
    <s v="M"/>
    <n v="10"/>
    <d v="1986-05-26T00:00:00"/>
    <n v="34.131071391425671"/>
    <s v="Associate Professor"/>
    <s v="Financial Services"/>
    <s v="High Net Worth"/>
    <s v="N"/>
    <s v="No"/>
    <n v="20"/>
    <m/>
  </r>
  <r>
    <n v="5403"/>
    <n v="44"/>
    <x v="1966"/>
    <d v="2017-11-07T00:00:00"/>
    <n v="53"/>
    <b v="0"/>
    <s v="Approved"/>
    <s v="WeareA2B"/>
    <s v="Standard"/>
    <s v="medium"/>
    <s v="medium"/>
    <n v="1769.64"/>
    <n v="108.76"/>
    <d v="2011-05-09T00:00:00"/>
    <n v="1660.88"/>
    <s v="M"/>
    <n v="94"/>
    <d v="1967-10-01T00:00:00"/>
    <n v="52.794085090055809"/>
    <s v="Accounting Assistant III"/>
    <s v="Entertainment"/>
    <s v="Mass Customer"/>
    <s v="N"/>
    <s v="No"/>
    <n v="10"/>
    <m/>
  </r>
  <r>
    <n v="6663"/>
    <n v="34"/>
    <x v="379"/>
    <d v="2017-11-07T00:00:00"/>
    <n v="53"/>
    <b v="0"/>
    <s v="Approved"/>
    <s v="WeareA2B"/>
    <s v="Standard"/>
    <s v="medium"/>
    <s v="medium"/>
    <n v="1231.1500000000001"/>
    <n v="161.6"/>
    <d v="2016-07-09T00:00:00"/>
    <n v="1069.5500000000002"/>
    <s v="F"/>
    <n v="58"/>
    <d v="1978-04-30T00:00:00"/>
    <n v="42.207783720192793"/>
    <s v="VP Sales"/>
    <s v="Manufacturing"/>
    <s v="High Net Worth"/>
    <s v="N"/>
    <s v="Yes"/>
    <n v="10"/>
    <m/>
  </r>
  <r>
    <n v="7369"/>
    <n v="70"/>
    <x v="1967"/>
    <d v="2017-11-07T00:00:00"/>
    <n v="53"/>
    <b v="1"/>
    <s v="Approved"/>
    <s v="Trek Bicycles"/>
    <s v="Standard"/>
    <s v="high"/>
    <s v="medium"/>
    <n v="495.72"/>
    <n v="297.43"/>
    <d v="2015-04-11T00:00:00"/>
    <n v="198.29000000000002"/>
    <s v="M"/>
    <n v="40"/>
    <d v="1985-01-13T00:00:00"/>
    <n v="35.495454953069505"/>
    <s v="Accounting Assistant I"/>
    <s v="Manufacturing"/>
    <s v="Affluent Customer"/>
    <s v="N"/>
    <s v="No"/>
    <n v="14"/>
    <m/>
  </r>
  <r>
    <n v="7935"/>
    <n v="30"/>
    <x v="769"/>
    <d v="2017-11-07T00:00:00"/>
    <n v="53"/>
    <b v="1"/>
    <s v="Approved"/>
    <s v="Solex"/>
    <s v="Standard"/>
    <s v="high"/>
    <s v="medium"/>
    <n v="748.17"/>
    <n v="448.9"/>
    <d v="1991-11-10T00:00:00"/>
    <n v="299.27"/>
    <s v="M"/>
    <n v="9"/>
    <d v="1970-06-19T00:00:00"/>
    <n v="50.076276870877727"/>
    <s v="Administrative Assistant IV"/>
    <s v="Telecommunications"/>
    <s v="Mass Customer"/>
    <s v="N"/>
    <s v="No"/>
    <n v="19"/>
    <m/>
  </r>
  <r>
    <n v="8025"/>
    <n v="4"/>
    <x v="1316"/>
    <d v="2017-11-07T00:00:00"/>
    <n v="53"/>
    <b v="1"/>
    <s v="Approved"/>
    <s v="Solex"/>
    <s v="Standard"/>
    <s v="medium"/>
    <s v="medium"/>
    <n v="1483.2"/>
    <n v="99.59"/>
    <d v="1998-12-17T00:00:00"/>
    <n v="1383.6100000000001"/>
    <s v="M"/>
    <n v="83"/>
    <d v="1975-04-13T00:00:00"/>
    <n v="45.257098788685944"/>
    <s v="Nurse"/>
    <s v="Manufacturing"/>
    <s v="High Net Worth"/>
    <s v="N"/>
    <s v="Yes"/>
    <n v="22"/>
    <m/>
  </r>
  <r>
    <n v="9108"/>
    <n v="14"/>
    <x v="111"/>
    <d v="2017-11-07T00:00:00"/>
    <n v="53"/>
    <b v="0"/>
    <s v="Approved"/>
    <s v="Trek Bicycles"/>
    <s v="Standard"/>
    <s v="medium"/>
    <s v="small"/>
    <n v="1386.84"/>
    <n v="1234.29"/>
    <d v="1996-11-09T00:00:00"/>
    <n v="152.54999999999995"/>
    <s v="F"/>
    <n v="82"/>
    <d v="1970-04-05T00:00:00"/>
    <n v="50.281756322932523"/>
    <s v="Software Engineer III"/>
    <s v="Property"/>
    <s v="Mass Customer"/>
    <s v="N"/>
    <s v="Yes"/>
    <n v="13"/>
    <m/>
  </r>
  <r>
    <n v="9243"/>
    <n v="99"/>
    <x v="1840"/>
    <d v="2017-11-07T00:00:00"/>
    <n v="53"/>
    <b v="0"/>
    <s v="Approved"/>
    <s v="OHM Cycles"/>
    <s v="Standard"/>
    <s v="medium"/>
    <s v="medium"/>
    <n v="1227.3399999999999"/>
    <n v="770.89"/>
    <d v="1994-08-10T00:00:00"/>
    <n v="456.44999999999993"/>
    <s v="F"/>
    <n v="1"/>
    <d v="1974-06-16T00:00:00"/>
    <n v="46.08175632293252"/>
    <s v="Staff Accountant III"/>
    <s v="n/a"/>
    <s v="Mass Customer"/>
    <s v="N"/>
    <s v="No"/>
    <n v="11"/>
    <m/>
  </r>
  <r>
    <n v="9683"/>
    <n v="66"/>
    <x v="1408"/>
    <d v="2017-11-07T00:00:00"/>
    <n v="53"/>
    <b v="1"/>
    <s v="Approved"/>
    <s v="Solex"/>
    <s v="Standard"/>
    <s v="medium"/>
    <s v="medium"/>
    <n v="1163.8900000000001"/>
    <n v="589.27"/>
    <d v="2010-05-05T00:00:00"/>
    <n v="574.62000000000012"/>
    <s v="F"/>
    <n v="2"/>
    <d v="1980-06-26T00:00:00"/>
    <n v="40.048879610603755"/>
    <s v="VP Accounting"/>
    <s v="Financial Services"/>
    <s v="High Net Worth"/>
    <s v="N"/>
    <s v="Yes"/>
    <n v="14"/>
    <m/>
  </r>
  <r>
    <n v="9981"/>
    <n v="84"/>
    <x v="1967"/>
    <d v="2017-11-07T00:00:00"/>
    <n v="53"/>
    <b v="1"/>
    <s v="Approved"/>
    <s v="Trek Bicycles"/>
    <s v="Road"/>
    <s v="medium"/>
    <s v="medium"/>
    <n v="290.62"/>
    <n v="215.14"/>
    <d v="2004-12-18T00:00:00"/>
    <n v="75.480000000000018"/>
    <s v="M"/>
    <n v="40"/>
    <d v="1985-01-13T00:00:00"/>
    <n v="35.495454953069505"/>
    <s v="Accounting Assistant I"/>
    <s v="Manufacturing"/>
    <s v="Affluent Customer"/>
    <s v="N"/>
    <s v="No"/>
    <n v="14"/>
    <m/>
  </r>
  <r>
    <n v="10483"/>
    <n v="52"/>
    <x v="1968"/>
    <d v="2017-11-07T00:00:00"/>
    <n v="53"/>
    <b v="0"/>
    <s v="Approved"/>
    <s v="OHM Cycles"/>
    <s v="Road"/>
    <s v="medium"/>
    <s v="medium"/>
    <n v="1280.28"/>
    <n v="829.51"/>
    <d v="2015-08-02T00:00:00"/>
    <n v="450.77"/>
    <s v="M"/>
    <n v="76"/>
    <d v="1994-09-12T00:00:00"/>
    <n v="25.826961802384574"/>
    <s v="Marketing Manager"/>
    <s v="n/a"/>
    <s v="Mass Customer"/>
    <s v="N"/>
    <s v="Yes"/>
    <n v="3"/>
    <m/>
  </r>
  <r>
    <n v="10751"/>
    <n v="22"/>
    <x v="1969"/>
    <d v="2017-11-07T00:00:00"/>
    <n v="53"/>
    <b v="1"/>
    <s v="Approved"/>
    <s v="WeareA2B"/>
    <s v="Standard"/>
    <s v="medium"/>
    <s v="medium"/>
    <n v="60.34"/>
    <n v="45.26"/>
    <d v="2011-05-07T00:00:00"/>
    <n v="15.080000000000005"/>
    <s v="M"/>
    <n v="43"/>
    <d v="1966-05-27T00:00:00"/>
    <n v="54.142030295535257"/>
    <s v="Registered Nurse"/>
    <s v="Health"/>
    <s v="Mass Customer"/>
    <s v="N"/>
    <s v="Yes"/>
    <n v="19"/>
    <m/>
  </r>
  <r>
    <n v="11848"/>
    <n v="40"/>
    <x v="1970"/>
    <d v="2017-11-07T00:00:00"/>
    <n v="53"/>
    <b v="0"/>
    <s v="Approved"/>
    <s v="OHM Cycles"/>
    <s v="Standard"/>
    <s v="high"/>
    <s v="medium"/>
    <n v="1458.17"/>
    <n v="874.9"/>
    <d v="2006-02-02T00:00:00"/>
    <n v="583.2700000000001"/>
    <s v="M"/>
    <n v="16"/>
    <d v="1956-08-07T00:00:00"/>
    <n v="63.950249473617454"/>
    <s v="VP Marketing"/>
    <s v="n/a"/>
    <s v="Mass Customer"/>
    <s v="N"/>
    <s v="No"/>
    <n v="15"/>
    <m/>
  </r>
  <r>
    <n v="12131"/>
    <n v="22"/>
    <x v="1729"/>
    <d v="2017-11-07T00:00:00"/>
    <n v="53"/>
    <b v="1"/>
    <s v="Approved"/>
    <s v="WeareA2B"/>
    <s v="Standard"/>
    <s v="medium"/>
    <s v="medium"/>
    <n v="60.34"/>
    <n v="45.26"/>
    <d v="1991-08-05T00:00:00"/>
    <n v="15.080000000000005"/>
    <s v="M"/>
    <n v="15"/>
    <d v="1995-03-22T00:00:00"/>
    <n v="25.303674131151698"/>
    <s v="Geologist I"/>
    <s v="n/a"/>
    <s v="Affluent Customer"/>
    <s v="N"/>
    <s v="Yes"/>
    <n v="5"/>
    <m/>
  </r>
  <r>
    <n v="12841"/>
    <n v="29"/>
    <x v="331"/>
    <d v="2017-11-07T00:00:00"/>
    <n v="53"/>
    <b v="1"/>
    <s v="Approved"/>
    <s v="Norco Bicycles"/>
    <s v="Road"/>
    <s v="medium"/>
    <s v="medium"/>
    <n v="543.39"/>
    <n v="407.54"/>
    <d v="2016-03-29T00:00:00"/>
    <n v="135.84999999999997"/>
    <s v="F"/>
    <n v="72"/>
    <d v="1977-01-17T00:00:00"/>
    <n v="43.489975501014712"/>
    <s v="Media Manager IV"/>
    <s v="n/a"/>
    <s v="Affluent Customer"/>
    <s v="N"/>
    <s v="No"/>
    <n v="12"/>
    <m/>
  </r>
  <r>
    <n v="12921"/>
    <n v="1"/>
    <x v="1971"/>
    <d v="2017-11-07T00:00:00"/>
    <n v="53"/>
    <b v="0"/>
    <s v="Approved"/>
    <s v="Giant Bicycles"/>
    <s v="Standard"/>
    <s v="medium"/>
    <s v="medium"/>
    <n v="1403.5"/>
    <n v="954.82"/>
    <d v="2016-11-14T00:00:00"/>
    <n v="448.67999999999995"/>
    <s v="M"/>
    <n v="90"/>
    <d v="1986-08-11T00:00:00"/>
    <n v="33.920112487316082"/>
    <s v="Statistician III"/>
    <s v="Property"/>
    <s v="Affluent Customer"/>
    <s v="N"/>
    <s v="Yes"/>
    <n v="17"/>
    <m/>
  </r>
  <r>
    <n v="13304"/>
    <n v="6"/>
    <x v="791"/>
    <d v="2017-11-07T00:00:00"/>
    <n v="53"/>
    <b v="0"/>
    <s v="Approved"/>
    <s v="OHM Cycles"/>
    <s v="Standard"/>
    <s v="high"/>
    <s v="medium"/>
    <n v="227.88"/>
    <n v="136.72999999999999"/>
    <d v="2004-08-17T00:00:00"/>
    <n v="91.15"/>
    <s v="F"/>
    <n v="66"/>
    <d v="1964-08-09T00:00:00"/>
    <n v="55.939290569507861"/>
    <s v="VP Quality Control"/>
    <s v="Financial Services"/>
    <s v="Affluent Customer"/>
    <s v="N"/>
    <s v="Yes"/>
    <n v="15"/>
    <m/>
  </r>
  <r>
    <n v="13578"/>
    <n v="45"/>
    <x v="1972"/>
    <d v="2017-11-07T00:00:00"/>
    <n v="53"/>
    <b v="1"/>
    <s v="Approved"/>
    <s v="Solex"/>
    <s v="Standard"/>
    <s v="medium"/>
    <s v="medium"/>
    <n v="441.49"/>
    <n v="84.99"/>
    <d v="1993-04-12T00:00:00"/>
    <n v="356.5"/>
    <s v="M"/>
    <n v="89"/>
    <d v="1969-02-01T00:00:00"/>
    <n v="51.454359062658547"/>
    <s v="Software Test Engineer II"/>
    <s v="Manufacturing"/>
    <s v="Mass Customer"/>
    <s v="N"/>
    <s v="No"/>
    <n v="8"/>
    <m/>
  </r>
  <r>
    <n v="13629"/>
    <n v="89"/>
    <x v="1973"/>
    <d v="2017-11-07T00:00:00"/>
    <n v="53"/>
    <b v="0"/>
    <s v="Approved"/>
    <s v="WeareA2B"/>
    <s v="Touring"/>
    <s v="medium"/>
    <s v="large"/>
    <n v="1362.99"/>
    <n v="57.74"/>
    <d v="1993-04-20T00:00:00"/>
    <n v="1305.25"/>
    <s v="F"/>
    <n v="44"/>
    <d v="1992-06-15T00:00:00"/>
    <n v="28.070797418822931"/>
    <s v="Environmental Tech"/>
    <s v="Argiculture"/>
    <s v="Mass Customer"/>
    <s v="N"/>
    <s v="No"/>
    <n v="6"/>
    <m/>
  </r>
  <r>
    <n v="14059"/>
    <n v="1"/>
    <x v="1305"/>
    <d v="2017-11-07T00:00:00"/>
    <n v="53"/>
    <b v="1"/>
    <s v="Approved"/>
    <s v="Giant Bicycles"/>
    <s v="Standard"/>
    <s v="medium"/>
    <s v="medium"/>
    <n v="1403.5"/>
    <n v="954.82"/>
    <d v="2012-09-15T00:00:00"/>
    <n v="448.67999999999995"/>
    <s v="M"/>
    <n v="4"/>
    <d v="1976-09-14T00:00:00"/>
    <n v="43.832441254439367"/>
    <s v="Operator"/>
    <s v="Manufacturing"/>
    <s v="Mass Customer"/>
    <s v="N"/>
    <s v="Yes"/>
    <n v="14"/>
    <m/>
  </r>
  <r>
    <n v="14324"/>
    <n v="0"/>
    <x v="1974"/>
    <d v="2017-11-07T00:00:00"/>
    <n v="53"/>
    <b v="1"/>
    <s v="Approved"/>
    <s v="Trek Bicycles"/>
    <s v="Road"/>
    <s v="medium"/>
    <s v="medium"/>
    <n v="533.51"/>
    <n v="400.13"/>
    <d v="2012-06-04T00:00:00"/>
    <n v="133.38"/>
    <s v="F"/>
    <n v="67"/>
    <d v="1986-01-10T00:00:00"/>
    <n v="34.503674131151698"/>
    <s v="Quality Engineer"/>
    <s v="Manufacturing"/>
    <s v="High Net Worth"/>
    <s v="N"/>
    <s v="No"/>
    <n v="18"/>
    <m/>
  </r>
  <r>
    <n v="14403"/>
    <n v="28"/>
    <x v="1362"/>
    <d v="2017-11-07T00:00:00"/>
    <n v="53"/>
    <b v="0"/>
    <s v="Approved"/>
    <s v="Solex"/>
    <s v="Road"/>
    <s v="medium"/>
    <s v="small"/>
    <n v="1703.52"/>
    <n v="1516.13"/>
    <d v="2011-04-16T00:00:00"/>
    <n v="187.38999999999987"/>
    <s v="M"/>
    <n v="32"/>
    <d v="1975-03-13T00:00:00"/>
    <n v="45.34203029553526"/>
    <s v="Graphic Designer"/>
    <s v="n/a"/>
    <s v="High Net Worth"/>
    <s v="N"/>
    <s v="No"/>
    <n v="19"/>
    <m/>
  </r>
  <r>
    <n v="15347"/>
    <n v="66"/>
    <x v="1686"/>
    <d v="2017-11-07T00:00:00"/>
    <n v="53"/>
    <b v="0"/>
    <s v="Approved"/>
    <s v="Giant Bicycles"/>
    <s v="Road"/>
    <s v="low"/>
    <s v="small"/>
    <n v="590.26"/>
    <n v="525.33000000000004"/>
    <d v="2002-08-31T00:00:00"/>
    <n v="64.92999999999995"/>
    <s v="F"/>
    <n v="21"/>
    <d v="1963-04-27T00:00:00"/>
    <n v="57.226961802384572"/>
    <s v="Design Engineer"/>
    <s v="IT"/>
    <s v="Affluent Customer"/>
    <s v="N"/>
    <s v="Yes"/>
    <n v="9"/>
    <m/>
  </r>
  <r>
    <n v="15558"/>
    <n v="84"/>
    <x v="1975"/>
    <d v="2017-11-07T00:00:00"/>
    <n v="53"/>
    <b v="1"/>
    <s v="Approved"/>
    <s v="Giant Bicycles"/>
    <s v="Road"/>
    <s v="medium"/>
    <s v="medium"/>
    <n v="792.9"/>
    <n v="594.67999999999995"/>
    <d v="2006-05-22T00:00:00"/>
    <n v="198.22000000000003"/>
    <s v="M"/>
    <n v="49"/>
    <d v="1974-05-09T00:00:00"/>
    <n v="46.185865911973615"/>
    <s v="Paralegal"/>
    <s v="Financial Services"/>
    <s v="High Net Worth"/>
    <s v="N"/>
    <s v="Yes"/>
    <n v="10"/>
    <m/>
  </r>
  <r>
    <n v="15588"/>
    <n v="39"/>
    <x v="1959"/>
    <d v="2017-11-07T00:00:00"/>
    <n v="53"/>
    <b v="0"/>
    <s v="Approved"/>
    <s v="Giant Bicycles"/>
    <s v="Standard"/>
    <s v="medium"/>
    <s v="large"/>
    <n v="1812.75"/>
    <n v="582.48"/>
    <d v="2010-06-07T00:00:00"/>
    <n v="1230.27"/>
    <s v="F"/>
    <n v="69"/>
    <d v="1979-10-11T00:00:00"/>
    <n v="40.758468651699644"/>
    <s v="Tax Accountant"/>
    <s v="IT"/>
    <s v="Mass Customer"/>
    <s v="N"/>
    <s v="No"/>
    <n v="17"/>
    <m/>
  </r>
  <r>
    <n v="15652"/>
    <n v="98"/>
    <x v="1434"/>
    <d v="2017-11-07T00:00:00"/>
    <n v="53"/>
    <b v="1"/>
    <s v="Approved"/>
    <s v="Trek Bicycles"/>
    <s v="Standard"/>
    <s v="high"/>
    <s v="medium"/>
    <n v="358.39"/>
    <n v="215.03"/>
    <d v="2004-01-16T00:00:00"/>
    <n v="143.35999999999999"/>
    <s v="M"/>
    <n v="15"/>
    <d v="1984-01-27T00:00:00"/>
    <n v="36.45983851471334"/>
    <s v="Biostatistician IV"/>
    <s v="n/a"/>
    <s v="Mass Customer"/>
    <s v="N"/>
    <s v="No"/>
    <n v="16"/>
    <m/>
  </r>
  <r>
    <n v="16838"/>
    <n v="42"/>
    <x v="1976"/>
    <d v="2017-11-07T00:00:00"/>
    <n v="53"/>
    <b v="0"/>
    <s v="Approved"/>
    <s v="OHM Cycles"/>
    <s v="Road"/>
    <s v="medium"/>
    <s v="small"/>
    <n v="1810"/>
    <n v="1610.9"/>
    <d v="2011-05-09T00:00:00"/>
    <n v="199.09999999999991"/>
    <s v="M"/>
    <n v="97"/>
    <d v="1976-12-07T00:00:00"/>
    <n v="43.602304268137999"/>
    <s v="Tax Accountant"/>
    <s v="Health"/>
    <s v="Mass Customer"/>
    <s v="N"/>
    <s v="Yes"/>
    <n v="16"/>
    <m/>
  </r>
  <r>
    <n v="16879"/>
    <n v="83"/>
    <x v="1977"/>
    <d v="2017-11-07T00:00:00"/>
    <n v="53"/>
    <b v="1"/>
    <s v="Approved"/>
    <s v="Solex"/>
    <s v="Touring"/>
    <s v="medium"/>
    <s v="large"/>
    <n v="2083.94"/>
    <n v="675.03"/>
    <d v="1998-12-16T00:00:00"/>
    <n v="1408.91"/>
    <s v="F"/>
    <n v="32"/>
    <d v="1969-05-22T00:00:00"/>
    <n v="51.15298919964485"/>
    <s v="Computer Systems Analyst IV"/>
    <s v="Financial Services"/>
    <s v="Mass Customer"/>
    <s v="N"/>
    <s v="Yes"/>
    <n v="16"/>
    <m/>
  </r>
  <r>
    <n v="16969"/>
    <n v="6"/>
    <x v="1978"/>
    <d v="2017-11-07T00:00:00"/>
    <n v="53"/>
    <b v="0"/>
    <s v="Approved"/>
    <s v="OHM Cycles"/>
    <s v="Standard"/>
    <s v="high"/>
    <s v="medium"/>
    <n v="227.88"/>
    <n v="136.72999999999999"/>
    <d v="2003-02-07T00:00:00"/>
    <n v="91.15"/>
    <s v="M"/>
    <n v="1"/>
    <d v="1963-03-07T00:00:00"/>
    <n v="57.366687829781831"/>
    <n v="0"/>
    <s v="Manufacturing"/>
    <s v="Affluent Customer"/>
    <s v="N"/>
    <s v="No"/>
    <n v="17"/>
    <m/>
  </r>
  <r>
    <n v="17216"/>
    <n v="98"/>
    <x v="237"/>
    <d v="2017-11-07T00:00:00"/>
    <n v="53"/>
    <b v="1"/>
    <s v="Approved"/>
    <s v="Trek Bicycles"/>
    <s v="Standard"/>
    <s v="high"/>
    <s v="medium"/>
    <n v="358.39"/>
    <n v="215.03"/>
    <d v="2004-01-16T00:00:00"/>
    <n v="143.35999999999999"/>
    <s v="F"/>
    <n v="54"/>
    <d v="1976-03-27T00:00:00"/>
    <n v="44.300934405124302"/>
    <s v="Developer III"/>
    <s v="Financial Services"/>
    <s v="Affluent Customer"/>
    <s v="N"/>
    <s v="Yes"/>
    <n v="14"/>
    <m/>
  </r>
  <r>
    <n v="17596"/>
    <n v="10"/>
    <x v="1979"/>
    <d v="2017-11-07T00:00:00"/>
    <n v="53"/>
    <b v="1"/>
    <s v="Approved"/>
    <s v="WeareA2B"/>
    <s v="Touring"/>
    <s v="medium"/>
    <s v="medium"/>
    <n v="1466.68"/>
    <n v="363.25"/>
    <d v="2014-03-03T00:00:00"/>
    <n v="1103.43"/>
    <s v="M"/>
    <n v="87"/>
    <d v="1987-06-03T00:00:00"/>
    <n v="33.109153583206492"/>
    <s v="Structural Analysis Engineer"/>
    <s v="n/a"/>
    <s v="Mass Customer"/>
    <s v="N"/>
    <s v="No"/>
    <n v="8"/>
    <m/>
  </r>
  <r>
    <n v="17961"/>
    <n v="45"/>
    <x v="489"/>
    <d v="2017-11-07T00:00:00"/>
    <n v="53"/>
    <b v="1"/>
    <s v="Approved"/>
    <s v="Trek Bicycles"/>
    <s v="Road"/>
    <s v="low"/>
    <s v="medium"/>
    <n v="980.37"/>
    <n v="234.43"/>
    <d v="2004-09-28T00:00:00"/>
    <n v="745.94"/>
    <s v="F"/>
    <n v="67"/>
    <d v="1968-08-19T00:00:00"/>
    <n v="51.909153583206489"/>
    <s v="Structural Engineer"/>
    <s v="Manufacturing"/>
    <s v="High Net Worth"/>
    <s v="N"/>
    <s v="No"/>
    <n v="16"/>
    <m/>
  </r>
  <r>
    <n v="17967"/>
    <n v="87"/>
    <x v="1980"/>
    <d v="2017-11-07T00:00:00"/>
    <n v="53"/>
    <b v="0"/>
    <s v="Approved"/>
    <s v="OHM Cycles"/>
    <s v="Standard"/>
    <s v="medium"/>
    <s v="medium"/>
    <n v="1636.9"/>
    <n v="44.71"/>
    <d v="1995-10-24T00:00:00"/>
    <n v="1592.19"/>
    <s v="M"/>
    <n v="71"/>
    <d v="1995-03-05T00:00:00"/>
    <n v="25.350249473617453"/>
    <s v="Computer Systems Analyst II"/>
    <s v="Retail"/>
    <s v="High Net Worth"/>
    <s v="N"/>
    <s v="Yes"/>
    <n v="7"/>
    <m/>
  </r>
  <r>
    <n v="18003"/>
    <n v="64"/>
    <x v="636"/>
    <d v="2017-11-07T00:00:00"/>
    <n v="53"/>
    <b v="1"/>
    <s v="Approved"/>
    <s v="Giant Bicycles"/>
    <s v="Standard"/>
    <s v="high"/>
    <s v="small"/>
    <n v="1977.36"/>
    <n v="1759.85"/>
    <d v="2011-08-24T00:00:00"/>
    <n v="217.51"/>
    <s v="M"/>
    <n v="69"/>
    <d v="1993-05-14T00:00:00"/>
    <n v="27.158468651699643"/>
    <s v="Research Nurse"/>
    <s v="Health"/>
    <s v="High Net Worth"/>
    <s v="N"/>
    <s v="No"/>
    <n v="6"/>
    <m/>
  </r>
  <r>
    <n v="18078"/>
    <n v="22"/>
    <x v="302"/>
    <d v="2017-11-07T00:00:00"/>
    <n v="53"/>
    <b v="1"/>
    <s v="Approved"/>
    <s v="WeareA2B"/>
    <s v="Standard"/>
    <s v="medium"/>
    <s v="medium"/>
    <n v="60.34"/>
    <n v="45.26"/>
    <d v="1993-07-15T00:00:00"/>
    <n v="15.080000000000005"/>
    <s v="M"/>
    <n v="15"/>
    <d v="1994-06-22T00:00:00"/>
    <n v="26.051619336631148"/>
    <s v="Geologist III"/>
    <s v="n/a"/>
    <s v="Affluent Customer"/>
    <s v="N"/>
    <s v="No"/>
    <n v="7"/>
    <m/>
  </r>
  <r>
    <n v="18914"/>
    <n v="52"/>
    <x v="1484"/>
    <d v="2017-11-07T00:00:00"/>
    <n v="53"/>
    <b v="0"/>
    <s v="Approved"/>
    <s v="OHM Cycles"/>
    <s v="Road"/>
    <s v="medium"/>
    <s v="medium"/>
    <n v="1280.28"/>
    <n v="829.51"/>
    <d v="2001-11-25T00:00:00"/>
    <n v="450.77"/>
    <s v="M"/>
    <n v="12"/>
    <d v="1996-04-02T00:00:00"/>
    <n v="24.27079741882293"/>
    <s v="Software Engineer II"/>
    <s v="IT"/>
    <s v="Affluent Customer"/>
    <s v="N"/>
    <s v="No"/>
    <n v="5"/>
    <m/>
  </r>
  <r>
    <n v="18972"/>
    <n v="23"/>
    <x v="762"/>
    <d v="2017-11-07T00:00:00"/>
    <n v="53"/>
    <b v="1"/>
    <s v="Approved"/>
    <s v="Norco Bicycles"/>
    <s v="Mountain"/>
    <s v="low"/>
    <s v="small"/>
    <n v="688.63"/>
    <n v="612.88"/>
    <d v="1993-10-02T00:00:00"/>
    <n v="75.75"/>
    <s v="F"/>
    <n v="17"/>
    <d v="1959-09-21T00:00:00"/>
    <n v="60.826961802384574"/>
    <s v="Engineer II"/>
    <s v="Manufacturing"/>
    <s v="Affluent Customer"/>
    <s v="N"/>
    <s v="No"/>
    <n v="8"/>
    <m/>
  </r>
  <r>
    <n v="19288"/>
    <n v="62"/>
    <x v="1546"/>
    <d v="2017-11-07T00:00:00"/>
    <n v="53"/>
    <b v="1"/>
    <s v="Approved"/>
    <s v="Solex"/>
    <s v="Standard"/>
    <s v="medium"/>
    <s v="medium"/>
    <n v="478.16"/>
    <n v="298.72000000000003"/>
    <d v="1993-06-23T00:00:00"/>
    <n v="179.44"/>
    <s v="M"/>
    <n v="6"/>
    <d v="1967-07-12T00:00:00"/>
    <n v="53.016002898274984"/>
    <s v="VP Sales"/>
    <s v="IT"/>
    <s v="Affluent Customer"/>
    <s v="N"/>
    <s v="No"/>
    <n v="19"/>
    <m/>
  </r>
  <r>
    <n v="19358"/>
    <n v="43"/>
    <x v="1981"/>
    <d v="2017-11-07T00:00:00"/>
    <n v="53"/>
    <b v="0"/>
    <s v="Approved"/>
    <s v="Solex"/>
    <s v="Standard"/>
    <s v="medium"/>
    <s v="medium"/>
    <n v="1151.96"/>
    <n v="649.49"/>
    <d v="1997-02-09T00:00:00"/>
    <n v="502.47"/>
    <s v="F"/>
    <n v="22"/>
    <d v="1998-05-02T00:00:00"/>
    <n v="22.188605638001015"/>
    <s v="Human Resources Manager"/>
    <s v="IT"/>
    <s v="Affluent Customer"/>
    <s v="N"/>
    <s v="No"/>
    <n v="3"/>
    <m/>
  </r>
  <r>
    <n v="19440"/>
    <n v="33"/>
    <x v="183"/>
    <d v="2017-11-07T00:00:00"/>
    <n v="53"/>
    <b v="0"/>
    <s v="Approved"/>
    <s v="OHM Cycles"/>
    <s v="Road"/>
    <s v="medium"/>
    <s v="small"/>
    <n v="1810"/>
    <n v="1610.9"/>
    <d v="2008-03-19T00:00:00"/>
    <n v="199.09999999999991"/>
    <s v="M"/>
    <n v="8"/>
    <d v="1994-04-11T00:00:00"/>
    <n v="26.248879610603751"/>
    <s v="Dental Hygienist"/>
    <s v="Health"/>
    <s v="High Net Worth"/>
    <s v="N"/>
    <s v="No"/>
    <n v="6"/>
    <m/>
  </r>
  <r>
    <n v="2948"/>
    <n v="0"/>
    <x v="1982"/>
    <d v="2017-09-14T00:00:00"/>
    <m/>
    <b v="0"/>
    <s v="Approved"/>
    <m/>
    <m/>
    <m/>
    <m/>
    <n v="1163.77"/>
    <m/>
    <m/>
    <m/>
    <m/>
    <m/>
    <m/>
    <m/>
    <m/>
    <m/>
    <m/>
    <m/>
    <m/>
    <m/>
    <m/>
  </r>
  <r>
    <n v="19509"/>
    <n v="0"/>
    <x v="1983"/>
    <d v="2017-11-07T00:00:00"/>
    <n v="53"/>
    <b v="1"/>
    <s v="Approved"/>
    <s v="Solex"/>
    <s v="Standard"/>
    <s v="medium"/>
    <s v="medium"/>
    <n v="71.489999999999995"/>
    <n v="53.62"/>
    <d v="2005-08-09T00:00:00"/>
    <n v="17.869999999999997"/>
    <s v="M"/>
    <n v="27"/>
    <d v="1988-04-04T00:00:00"/>
    <n v="32.27079741882293"/>
    <s v="Account Executive"/>
    <s v="n/a"/>
    <s v="High Net Worth"/>
    <s v="N"/>
    <s v="Yes"/>
    <n v="9"/>
    <m/>
  </r>
  <r>
    <n v="19843"/>
    <n v="27"/>
    <x v="1984"/>
    <d v="2017-11-07T00:00:00"/>
    <n v="53"/>
    <b v="0"/>
    <s v="Approved"/>
    <s v="Trek Bicycles"/>
    <s v="Standard"/>
    <s v="medium"/>
    <s v="medium"/>
    <n v="499.53"/>
    <n v="388.72"/>
    <d v="1999-06-23T00:00:00"/>
    <n v="110.80999999999995"/>
    <s v="F"/>
    <n v="71"/>
    <d v="1957-01-10T00:00:00"/>
    <n v="63.522852213343477"/>
    <s v="Product Engineer"/>
    <s v="Manufacturing"/>
    <s v="Mass Customer"/>
    <s v="N"/>
    <s v="No"/>
    <n v="15"/>
    <m/>
  </r>
  <r>
    <n v="798"/>
    <n v="3"/>
    <x v="46"/>
    <d v="2017-11-06T00:00:00"/>
    <n v="54"/>
    <b v="1"/>
    <s v="Approved"/>
    <s v="Trek Bicycles"/>
    <s v="Standard"/>
    <s v="medium"/>
    <s v="large"/>
    <n v="2091.4699999999998"/>
    <n v="388.92"/>
    <d v="2011-05-07T00:00:00"/>
    <n v="1702.5499999999997"/>
    <s v="F"/>
    <n v="30"/>
    <d v="1973-10-23T00:00:00"/>
    <n v="46.728331665398272"/>
    <s v="Analog Circuit Design manager"/>
    <s v="Health"/>
    <s v="Affluent Customer"/>
    <s v="N"/>
    <s v="No"/>
    <n v="11"/>
    <m/>
  </r>
  <r>
    <n v="1208"/>
    <n v="34"/>
    <x v="1985"/>
    <d v="2017-11-06T00:00:00"/>
    <n v="54"/>
    <b v="1"/>
    <s v="Approved"/>
    <s v="Norco Bicycles"/>
    <s v="Road"/>
    <s v="high"/>
    <s v="large"/>
    <n v="774.53"/>
    <n v="464.72"/>
    <d v="2003-03-18T00:00:00"/>
    <n v="309.80999999999995"/>
    <s v="F"/>
    <n v="72"/>
    <d v="1976-09-08T00:00:00"/>
    <n v="43.848879610603753"/>
    <s v="Teacher"/>
    <s v="n/a"/>
    <s v="Mass Customer"/>
    <s v="N"/>
    <s v="No"/>
    <n v="18"/>
    <m/>
  </r>
  <r>
    <n v="1965"/>
    <n v="85"/>
    <x v="1637"/>
    <d v="2017-11-06T00:00:00"/>
    <n v="54"/>
    <b v="0"/>
    <s v="Approved"/>
    <s v="WeareA2B"/>
    <s v="Standard"/>
    <s v="medium"/>
    <s v="medium"/>
    <n v="1228.07"/>
    <n v="400.91"/>
    <d v="2000-05-22T00:00:00"/>
    <n v="827.15999999999985"/>
    <s v="M"/>
    <n v="7"/>
    <d v="1986-10-16T00:00:00"/>
    <n v="33.739290569507865"/>
    <s v="Statistician IV"/>
    <s v="Financial Services"/>
    <s v="High Net Worth"/>
    <s v="N"/>
    <s v="No"/>
    <n v="12"/>
    <m/>
  </r>
  <r>
    <n v="2198"/>
    <n v="38"/>
    <x v="1086"/>
    <d v="2017-11-06T00:00:00"/>
    <n v="54"/>
    <b v="1"/>
    <s v="Approved"/>
    <s v="Solex"/>
    <s v="Standard"/>
    <s v="medium"/>
    <s v="medium"/>
    <n v="1577.53"/>
    <n v="826.51"/>
    <d v="2011-03-16T00:00:00"/>
    <n v="751.02"/>
    <s v="M"/>
    <n v="86"/>
    <d v="1995-09-26T00:00:00"/>
    <n v="24.788605638001012"/>
    <s v="Executive Secretary"/>
    <s v="Manufacturing"/>
    <s v="Mass Customer"/>
    <s v="N"/>
    <s v="No"/>
    <n v="3"/>
    <m/>
  </r>
  <r>
    <n v="2673"/>
    <n v="82"/>
    <x v="737"/>
    <d v="2017-11-06T00:00:00"/>
    <n v="54"/>
    <b v="1"/>
    <s v="Approved"/>
    <s v="Norco Bicycles"/>
    <s v="Standard"/>
    <s v="high"/>
    <s v="medium"/>
    <n v="1148.6400000000001"/>
    <n v="689.18"/>
    <d v="2015-08-10T00:00:00"/>
    <n v="459.46000000000015"/>
    <s v="F"/>
    <n v="37"/>
    <d v="1989-07-26T00:00:00"/>
    <n v="30.96120837772704"/>
    <s v="Staff Scientist"/>
    <s v="Retail"/>
    <s v="Mass Customer"/>
    <s v="N"/>
    <s v="No"/>
    <n v="18"/>
    <m/>
  </r>
  <r>
    <n v="2701"/>
    <n v="68"/>
    <x v="1986"/>
    <d v="2017-11-06T00:00:00"/>
    <n v="54"/>
    <b v="1"/>
    <s v="Approved"/>
    <s v="OHM Cycles"/>
    <s v="Standard"/>
    <s v="medium"/>
    <s v="medium"/>
    <n v="1636.9"/>
    <n v="44.71"/>
    <d v="1995-10-24T00:00:00"/>
    <n v="1592.19"/>
    <s v="F"/>
    <n v="40"/>
    <d v="1992-01-20T00:00:00"/>
    <n v="28.473537144850329"/>
    <n v="0"/>
    <s v="n/a"/>
    <s v="Mass Customer"/>
    <s v="N"/>
    <s v="Yes"/>
    <n v="5"/>
    <m/>
  </r>
  <r>
    <n v="3128"/>
    <n v="44"/>
    <x v="971"/>
    <d v="2017-11-06T00:00:00"/>
    <n v="54"/>
    <b v="0"/>
    <s v="Approved"/>
    <s v="WeareA2B"/>
    <s v="Standard"/>
    <s v="medium"/>
    <s v="medium"/>
    <n v="1769.64"/>
    <n v="108.76"/>
    <d v="2011-05-09T00:00:00"/>
    <n v="1660.88"/>
    <s v="M"/>
    <n v="65"/>
    <d v="1999-11-24T00:00:00"/>
    <n v="20.624222076357178"/>
    <n v="0"/>
    <s v="n/a"/>
    <s v="Affluent Customer"/>
    <s v="N"/>
    <s v="No"/>
    <n v="1"/>
    <m/>
  </r>
  <r>
    <n v="3563"/>
    <n v="46"/>
    <x v="1987"/>
    <d v="2017-11-06T00:00:00"/>
    <n v="54"/>
    <b v="1"/>
    <s v="Approved"/>
    <s v="Solex"/>
    <s v="Standard"/>
    <s v="low"/>
    <s v="medium"/>
    <n v="1289.8499999999999"/>
    <n v="74.510000000000005"/>
    <d v="2007-12-11T00:00:00"/>
    <n v="1215.3399999999999"/>
    <s v="M"/>
    <n v="83"/>
    <d v="1998-05-10T00:00:00"/>
    <n v="22.166687829781836"/>
    <s v="Associate Professor"/>
    <s v="IT"/>
    <s v="Affluent Customer"/>
    <s v="N"/>
    <s v="No"/>
    <n v="4"/>
    <m/>
  </r>
  <r>
    <n v="3675"/>
    <n v="53"/>
    <x v="752"/>
    <d v="2017-11-06T00:00:00"/>
    <n v="54"/>
    <b v="1"/>
    <s v="Approved"/>
    <s v="OHM Cycles"/>
    <s v="Standard"/>
    <s v="medium"/>
    <s v="medium"/>
    <n v="795.34"/>
    <n v="101.58"/>
    <d v="2015-10-18T00:00:00"/>
    <n v="693.76"/>
    <s v="F"/>
    <n v="28"/>
    <d v="1961-10-29T00:00:00"/>
    <n v="58.720112487316079"/>
    <s v="VP Marketing"/>
    <s v="Financial Services"/>
    <s v="Mass Customer"/>
    <s v="N"/>
    <s v="Yes"/>
    <n v="9"/>
    <m/>
  </r>
  <r>
    <n v="4021"/>
    <n v="15"/>
    <x v="825"/>
    <d v="2017-11-06T00:00:00"/>
    <n v="54"/>
    <b v="0"/>
    <s v="Approved"/>
    <s v="Norco Bicycles"/>
    <s v="Standard"/>
    <s v="low"/>
    <s v="medium"/>
    <n v="958.74"/>
    <n v="748.9"/>
    <d v="2013-03-12T00:00:00"/>
    <n v="209.84000000000003"/>
    <s v="M"/>
    <n v="38"/>
    <d v="1992-04-08T00:00:00"/>
    <n v="28.257098788685944"/>
    <s v="Editor"/>
    <s v="Financial Services"/>
    <s v="Mass Customer"/>
    <s v="N"/>
    <s v="Yes"/>
    <n v="6"/>
    <m/>
  </r>
  <r>
    <n v="4708"/>
    <n v="25"/>
    <x v="1249"/>
    <d v="2017-11-06T00:00:00"/>
    <n v="54"/>
    <b v="0"/>
    <s v="Approved"/>
    <s v="Giant Bicycles"/>
    <s v="Road"/>
    <s v="medium"/>
    <s v="medium"/>
    <n v="1538.99"/>
    <n v="829.65"/>
    <d v="2016-02-04T00:00:00"/>
    <n v="709.34"/>
    <s v="F"/>
    <n v="69"/>
    <d v="1992-03-25T00:00:00"/>
    <n v="28.295454953069505"/>
    <s v="Junior Executive"/>
    <s v="Telecommunications"/>
    <s v="Affluent Customer"/>
    <s v="N"/>
    <s v="No"/>
    <n v="3"/>
    <m/>
  </r>
  <r>
    <n v="4910"/>
    <n v="25"/>
    <x v="385"/>
    <d v="2017-11-06T00:00:00"/>
    <n v="54"/>
    <b v="0"/>
    <s v="Approved"/>
    <s v="OHM Cycles"/>
    <s v="Standard"/>
    <s v="high"/>
    <s v="medium"/>
    <n v="2005.66"/>
    <n v="1203.4000000000001"/>
    <d v="2012-04-10T00:00:00"/>
    <n v="802.26"/>
    <s v="F"/>
    <n v="60"/>
    <d v="1976-09-23T00:00:00"/>
    <n v="43.807783720192795"/>
    <s v="Health Coach I"/>
    <s v="Health"/>
    <s v="High Net Worth"/>
    <s v="N"/>
    <s v="No"/>
    <n v="13"/>
    <m/>
  </r>
  <r>
    <n v="5033"/>
    <n v="86"/>
    <x v="1988"/>
    <d v="2017-11-06T00:00:00"/>
    <n v="54"/>
    <b v="0"/>
    <s v="Approved"/>
    <s v="Norco Bicycles"/>
    <s v="Road"/>
    <s v="high"/>
    <s v="large"/>
    <n v="774.53"/>
    <n v="464.72"/>
    <d v="2012-04-10T00:00:00"/>
    <n v="309.80999999999995"/>
    <s v="M"/>
    <n v="83"/>
    <d v="1977-12-27T00:00:00"/>
    <n v="42.547509747590055"/>
    <s v="Information Systems Manager"/>
    <s v="Argiculture"/>
    <s v="High Net Worth"/>
    <s v="N"/>
    <s v="Yes"/>
    <n v="16"/>
    <m/>
  </r>
  <r>
    <n v="5233"/>
    <n v="92"/>
    <x v="921"/>
    <d v="2017-11-06T00:00:00"/>
    <n v="54"/>
    <b v="1"/>
    <s v="Approved"/>
    <s v="WeareA2B"/>
    <s v="Standard"/>
    <s v="medium"/>
    <s v="small"/>
    <n v="1415.01"/>
    <n v="1259.3599999999999"/>
    <d v="2003-01-05T00:00:00"/>
    <n v="155.65000000000009"/>
    <s v="M"/>
    <n v="69"/>
    <d v="1976-06-05T00:00:00"/>
    <n v="44.109153583206492"/>
    <s v="Executive Secretary"/>
    <s v="Manufacturing"/>
    <s v="Mass Customer"/>
    <s v="N"/>
    <s v="No"/>
    <n v="20"/>
    <m/>
  </r>
  <r>
    <n v="5235"/>
    <n v="70"/>
    <x v="393"/>
    <d v="2017-11-06T00:00:00"/>
    <n v="54"/>
    <b v="0"/>
    <s v="Approved"/>
    <s v="Trek Bicycles"/>
    <s v="Standard"/>
    <s v="high"/>
    <s v="medium"/>
    <n v="495.72"/>
    <n v="297.43"/>
    <d v="2015-04-11T00:00:00"/>
    <n v="198.29000000000002"/>
    <s v="M"/>
    <n v="85"/>
    <d v="1977-12-14T00:00:00"/>
    <n v="42.58312618594622"/>
    <s v="Administrative Assistant IV"/>
    <s v="n/a"/>
    <s v="Mass Customer"/>
    <s v="N"/>
    <s v="No"/>
    <n v="4"/>
    <m/>
  </r>
  <r>
    <n v="6345"/>
    <n v="46"/>
    <x v="1989"/>
    <d v="2017-11-06T00:00:00"/>
    <n v="54"/>
    <b v="0"/>
    <s v="Approved"/>
    <s v="OHM Cycles"/>
    <s v="Standard"/>
    <s v="low"/>
    <s v="medium"/>
    <n v="1793.43"/>
    <n v="248.82"/>
    <d v="1999-07-20T00:00:00"/>
    <n v="1544.6100000000001"/>
    <s v="F"/>
    <n v="23"/>
    <d v="1979-03-05T00:00:00"/>
    <n v="41.361208377727039"/>
    <s v="Executive Secretary"/>
    <s v="Telecommunications"/>
    <s v="High Net Worth"/>
    <s v="N"/>
    <s v="No"/>
    <n v="3"/>
    <m/>
  </r>
  <r>
    <n v="6852"/>
    <n v="33"/>
    <x v="7"/>
    <d v="2017-11-06T00:00:00"/>
    <n v="54"/>
    <b v="1"/>
    <s v="Approved"/>
    <s v="Giant Bicycles"/>
    <s v="Standard"/>
    <s v="medium"/>
    <s v="small"/>
    <n v="1311.44"/>
    <n v="1167.18"/>
    <d v="2003-03-18T00:00:00"/>
    <n v="144.26"/>
    <s v="F"/>
    <n v="37"/>
    <d v="1976-12-19T00:00:00"/>
    <n v="43.569427555809234"/>
    <s v="Administrative Assistant I"/>
    <s v="Financial Services"/>
    <s v="Mass Customer"/>
    <s v="N"/>
    <s v="Yes"/>
    <n v="17"/>
    <m/>
  </r>
  <r>
    <n v="7329"/>
    <n v="32"/>
    <x v="1990"/>
    <d v="2017-11-06T00:00:00"/>
    <n v="54"/>
    <b v="0"/>
    <s v="Approved"/>
    <s v="Giant Bicycles"/>
    <s v="Standard"/>
    <s v="medium"/>
    <s v="medium"/>
    <n v="642.70000000000005"/>
    <n v="211.37"/>
    <d v="2002-03-22T00:00:00"/>
    <n v="431.33000000000004"/>
    <s v="M"/>
    <n v="12"/>
    <d v="1992-11-24T00:00:00"/>
    <n v="27.626961802384574"/>
    <s v="Geological Engineer"/>
    <s v="Manufacturing"/>
    <s v="Mass Customer"/>
    <s v="N"/>
    <s v="No"/>
    <n v="2"/>
    <m/>
  </r>
  <r>
    <n v="7348"/>
    <n v="29"/>
    <x v="1453"/>
    <d v="2017-11-06T00:00:00"/>
    <n v="54"/>
    <b v="0"/>
    <s v="Approved"/>
    <s v="Norco Bicycles"/>
    <s v="Road"/>
    <s v="medium"/>
    <s v="medium"/>
    <n v="543.39"/>
    <n v="407.54"/>
    <d v="2016-11-22T00:00:00"/>
    <n v="135.84999999999997"/>
    <s v="M"/>
    <n v="77"/>
    <d v="1971-06-16T00:00:00"/>
    <n v="49.08449604895992"/>
    <s v="Research Nurse"/>
    <s v="Health"/>
    <s v="Affluent Customer"/>
    <s v="N"/>
    <s v="Yes"/>
    <n v="14"/>
    <m/>
  </r>
  <r>
    <n v="7404"/>
    <n v="80"/>
    <x v="1991"/>
    <d v="2017-11-06T00:00:00"/>
    <n v="54"/>
    <b v="1"/>
    <s v="Approved"/>
    <s v="OHM Cycles"/>
    <s v="Touring"/>
    <s v="low"/>
    <s v="medium"/>
    <n v="1073.07"/>
    <n v="933.84"/>
    <d v="1997-01-25T00:00:00"/>
    <n v="139.2299999999999"/>
    <s v="F"/>
    <n v="53"/>
    <d v="1989-10-11T00:00:00"/>
    <n v="30.750249473617451"/>
    <s v="Nurse"/>
    <s v="n/a"/>
    <s v="Affluent Customer"/>
    <s v="N"/>
    <s v="No"/>
    <n v="18"/>
    <m/>
  </r>
  <r>
    <n v="7678"/>
    <n v="91"/>
    <x v="1992"/>
    <d v="2017-11-06T00:00:00"/>
    <n v="54"/>
    <b v="0"/>
    <s v="Approved"/>
    <s v="Solex"/>
    <s v="Standard"/>
    <s v="medium"/>
    <s v="medium"/>
    <n v="100.35"/>
    <n v="75.260000000000005"/>
    <d v="1999-07-26T00:00:00"/>
    <n v="25.089999999999989"/>
    <s v="M"/>
    <n v="57"/>
    <d v="1996-09-27T00:00:00"/>
    <n v="23.78312618594622"/>
    <s v="Structural Engineer"/>
    <s v="n/a"/>
    <s v="Mass Customer"/>
    <s v="N"/>
    <s v="No"/>
    <n v="5"/>
    <m/>
  </r>
  <r>
    <n v="8382"/>
    <n v="57"/>
    <x v="1993"/>
    <d v="2017-11-06T00:00:00"/>
    <n v="54"/>
    <b v="1"/>
    <s v="Approved"/>
    <s v="WeareA2B"/>
    <s v="Touring"/>
    <s v="medium"/>
    <s v="large"/>
    <n v="1890.39"/>
    <n v="260.14"/>
    <d v="2012-05-18T00:00:00"/>
    <n v="1630.25"/>
    <s v="M"/>
    <n v="66"/>
    <d v="1955-12-16T00:00:00"/>
    <n v="64.594085090055813"/>
    <s v="Developer III"/>
    <s v="n/a"/>
    <s v="Mass Customer"/>
    <s v="N"/>
    <s v="Yes"/>
    <n v="6"/>
    <m/>
  </r>
  <r>
    <n v="8464"/>
    <n v="56"/>
    <x v="1709"/>
    <d v="2017-11-06T00:00:00"/>
    <n v="54"/>
    <b v="0"/>
    <s v="Approved"/>
    <s v="OHM Cycles"/>
    <s v="Standard"/>
    <s v="medium"/>
    <s v="medium"/>
    <n v="183.86"/>
    <n v="137.9"/>
    <d v="1991-01-21T00:00:00"/>
    <n v="45.960000000000008"/>
    <s v="F"/>
    <n v="69"/>
    <d v="1957-01-23T00:00:00"/>
    <n v="63.487235774987312"/>
    <s v="Account Executive"/>
    <s v="Property"/>
    <s v="Mass Customer"/>
    <s v="N"/>
    <s v="Yes"/>
    <n v="14"/>
    <m/>
  </r>
  <r>
    <n v="8658"/>
    <n v="74"/>
    <x v="1994"/>
    <d v="2017-11-06T00:00:00"/>
    <n v="54"/>
    <b v="1"/>
    <s v="Approved"/>
    <s v="WeareA2B"/>
    <s v="Standard"/>
    <s v="medium"/>
    <s v="medium"/>
    <n v="1762.96"/>
    <n v="950.52"/>
    <d v="2014-07-28T00:00:00"/>
    <n v="812.44"/>
    <s v="M"/>
    <n v="37"/>
    <d v="1997-10-12T00:00:00"/>
    <n v="22.742030295535258"/>
    <s v="Systems Administrator IV"/>
    <s v="Manufacturing"/>
    <s v="High Net Worth"/>
    <s v="N"/>
    <s v="No"/>
    <n v="4"/>
    <m/>
  </r>
  <r>
    <n v="8701"/>
    <n v="9"/>
    <x v="1292"/>
    <d v="2017-11-06T00:00:00"/>
    <n v="54"/>
    <b v="1"/>
    <s v="Approved"/>
    <s v="Norco Bicycles"/>
    <s v="Standard"/>
    <s v="medium"/>
    <s v="small"/>
    <n v="1216.1400000000001"/>
    <n v="1082.3599999999999"/>
    <d v="2016-02-04T00:00:00"/>
    <n v="133.7800000000002"/>
    <s v="M"/>
    <n v="37"/>
    <d v="1962-05-23T00:00:00"/>
    <n v="58.155728925672243"/>
    <s v="Project Manager"/>
    <s v="IT"/>
    <s v="High Net Worth"/>
    <s v="N"/>
    <s v="Yes"/>
    <n v="16"/>
    <m/>
  </r>
  <r>
    <n v="9120"/>
    <n v="80"/>
    <x v="1407"/>
    <d v="2017-11-06T00:00:00"/>
    <n v="54"/>
    <b v="1"/>
    <s v="Approved"/>
    <s v="OHM Cycles"/>
    <s v="Touring"/>
    <s v="low"/>
    <s v="medium"/>
    <n v="1073.07"/>
    <n v="933.84"/>
    <d v="2004-08-07T00:00:00"/>
    <n v="139.2299999999999"/>
    <s v="F"/>
    <n v="7"/>
    <d v="1971-10-29T00:00:00"/>
    <n v="48.714633035261286"/>
    <s v="Budget/Accounting Analyst II"/>
    <s v="Retail"/>
    <s v="Mass Customer"/>
    <s v="N"/>
    <s v="Yes"/>
    <n v="12"/>
    <m/>
  </r>
  <r>
    <n v="9273"/>
    <n v="43"/>
    <x v="834"/>
    <d v="2017-11-06T00:00:00"/>
    <n v="54"/>
    <b v="0"/>
    <s v="Approved"/>
    <s v="Solex"/>
    <s v="Standard"/>
    <s v="medium"/>
    <s v="medium"/>
    <n v="1151.96"/>
    <n v="649.49"/>
    <d v="1997-02-09T00:00:00"/>
    <n v="502.47"/>
    <s v="M"/>
    <n v="19"/>
    <d v="2000-08-11T00:00:00"/>
    <n v="19.909153583206493"/>
    <s v="Information Systems Manager"/>
    <s v="Manufacturing"/>
    <s v="Affluent Customer"/>
    <s v="N"/>
    <s v="No"/>
    <n v="2"/>
    <m/>
  </r>
  <r>
    <n v="9311"/>
    <n v="36"/>
    <x v="1029"/>
    <d v="2017-11-06T00:00:00"/>
    <n v="54"/>
    <b v="1"/>
    <s v="Approved"/>
    <s v="Solex"/>
    <s v="Standard"/>
    <s v="low"/>
    <s v="medium"/>
    <n v="945.04"/>
    <n v="507.58"/>
    <d v="1995-12-19T00:00:00"/>
    <n v="437.46"/>
    <s v="F"/>
    <n v="20"/>
    <d v="1995-11-02T00:00:00"/>
    <n v="24.687235774987315"/>
    <s v="Tax Accountant"/>
    <s v="Manufacturing"/>
    <s v="Mass Customer"/>
    <s v="N"/>
    <s v="No"/>
    <n v="4"/>
    <m/>
  </r>
  <r>
    <n v="9538"/>
    <n v="23"/>
    <x v="1995"/>
    <d v="2017-11-06T00:00:00"/>
    <n v="54"/>
    <b v="0"/>
    <s v="Approved"/>
    <s v="Norco Bicycles"/>
    <s v="Mountain"/>
    <s v="low"/>
    <s v="small"/>
    <n v="688.63"/>
    <n v="612.88"/>
    <d v="1993-10-02T00:00:00"/>
    <n v="75.75"/>
    <s v="F"/>
    <n v="23"/>
    <d v="1975-02-10T00:00:00"/>
    <n v="45.426961802384575"/>
    <s v="Systems Administrator III"/>
    <s v="Argiculture"/>
    <s v="Mass Customer"/>
    <s v="N"/>
    <s v="No"/>
    <n v="9"/>
    <m/>
  </r>
  <r>
    <n v="9755"/>
    <n v="0"/>
    <x v="1996"/>
    <d v="2017-11-06T00:00:00"/>
    <n v="54"/>
    <b v="1"/>
    <s v="Approved"/>
    <s v="Trek Bicycles"/>
    <s v="Road"/>
    <s v="medium"/>
    <s v="medium"/>
    <n v="290.62"/>
    <n v="215.14"/>
    <d v="2004-12-18T00:00:00"/>
    <n v="75.480000000000018"/>
    <s v="F"/>
    <n v="73"/>
    <d v="1977-05-24T00:00:00"/>
    <n v="43.142030295535257"/>
    <s v="Senior Financial Analyst"/>
    <s v="Financial Services"/>
    <s v="High Net Worth"/>
    <s v="N"/>
    <s v="No"/>
    <n v="17"/>
    <m/>
  </r>
  <r>
    <n v="9868"/>
    <n v="35"/>
    <x v="1997"/>
    <d v="2017-11-06T00:00:00"/>
    <n v="54"/>
    <b v="0"/>
    <s v="Approved"/>
    <s v="Giant Bicycles"/>
    <s v="Standard"/>
    <s v="medium"/>
    <s v="medium"/>
    <n v="1403.5"/>
    <n v="954.82"/>
    <d v="2011-04-16T00:00:00"/>
    <n v="448.67999999999995"/>
    <s v="F"/>
    <n v="16"/>
    <d v="1957-05-09T00:00:00"/>
    <n v="63.196824816083208"/>
    <s v="Research Associate"/>
    <s v="Manufacturing"/>
    <s v="High Net Worth"/>
    <s v="N"/>
    <s v="Yes"/>
    <n v="13"/>
    <m/>
  </r>
  <r>
    <n v="10038"/>
    <n v="0"/>
    <x v="402"/>
    <d v="2017-11-06T00:00:00"/>
    <n v="54"/>
    <b v="0"/>
    <s v="Approved"/>
    <s v="Trek Bicycles"/>
    <s v="Standard"/>
    <s v="high"/>
    <s v="medium"/>
    <n v="358.39"/>
    <n v="215.03"/>
    <d v="1994-08-10T00:00:00"/>
    <n v="143.35999999999999"/>
    <s v="F"/>
    <n v="97"/>
    <d v="1953-10-25T00:00:00"/>
    <n v="66.736550843480458"/>
    <s v="Actuary"/>
    <s v="Financial Services"/>
    <s v="High Net Worth"/>
    <s v="N"/>
    <s v="Yes"/>
    <n v="7"/>
    <m/>
  </r>
  <r>
    <n v="10161"/>
    <n v="35"/>
    <x v="736"/>
    <d v="2017-11-06T00:00:00"/>
    <n v="54"/>
    <b v="1"/>
    <s v="Approved"/>
    <s v="Trek Bicycles"/>
    <s v="Standard"/>
    <s v="low"/>
    <s v="medium"/>
    <n v="1057.51"/>
    <n v="154.4"/>
    <d v="1997-05-10T00:00:00"/>
    <n v="903.11"/>
    <s v="F"/>
    <n v="62"/>
    <d v="1974-04-09T00:00:00"/>
    <n v="46.26805769279553"/>
    <s v="Executive Secretary"/>
    <s v="Argiculture"/>
    <s v="Mass Customer"/>
    <s v="N"/>
    <s v="Yes"/>
    <n v="5"/>
    <m/>
  </r>
  <r>
    <n v="10288"/>
    <n v="79"/>
    <x v="174"/>
    <d v="2017-11-06T00:00:00"/>
    <n v="54"/>
    <b v="0"/>
    <s v="Approved"/>
    <s v="Norco Bicycles"/>
    <s v="Standard"/>
    <s v="medium"/>
    <s v="medium"/>
    <n v="1555.58"/>
    <n v="818.01"/>
    <d v="2003-09-09T00:00:00"/>
    <n v="737.56999999999994"/>
    <s v="F"/>
    <n v="36"/>
    <d v="1955-10-21T00:00:00"/>
    <n v="64.747509747590058"/>
    <s v="Programmer Analyst II"/>
    <s v="Health"/>
    <s v="Affluent Customer"/>
    <s v="N"/>
    <s v="No"/>
    <n v="18"/>
    <m/>
  </r>
  <r>
    <n v="10615"/>
    <n v="39"/>
    <x v="1998"/>
    <d v="2017-11-06T00:00:00"/>
    <n v="54"/>
    <b v="1"/>
    <s v="Approved"/>
    <s v="Giant Bicycles"/>
    <s v="Standard"/>
    <s v="medium"/>
    <s v="large"/>
    <n v="1812.75"/>
    <n v="582.48"/>
    <d v="2007-12-11T00:00:00"/>
    <n v="1230.27"/>
    <s v="M"/>
    <n v="56"/>
    <d v="1981-08-19T00:00:00"/>
    <n v="38.900934405124303"/>
    <s v="Assistant Media Planner"/>
    <s v="Entertainment"/>
    <s v="Mass Customer"/>
    <s v="N"/>
    <s v="Yes"/>
    <n v="17"/>
    <m/>
  </r>
  <r>
    <n v="10724"/>
    <n v="3"/>
    <x v="1999"/>
    <d v="2017-11-06T00:00:00"/>
    <n v="54"/>
    <b v="0"/>
    <s v="Approved"/>
    <s v="Trek Bicycles"/>
    <s v="Standard"/>
    <s v="medium"/>
    <s v="large"/>
    <n v="2091.4699999999998"/>
    <n v="388.92"/>
    <d v="2012-09-15T00:00:00"/>
    <n v="1702.5499999999997"/>
    <s v="F"/>
    <n v="27"/>
    <d v="1972-06-01T00:00:00"/>
    <n v="48.122852213343478"/>
    <s v="Programmer II"/>
    <s v="n/a"/>
    <s v="Affluent Customer"/>
    <s v="N"/>
    <s v="No"/>
    <n v="19"/>
    <m/>
  </r>
  <r>
    <n v="11002"/>
    <n v="36"/>
    <x v="1194"/>
    <d v="2017-11-06T00:00:00"/>
    <n v="54"/>
    <b v="1"/>
    <s v="Approved"/>
    <s v="Solex"/>
    <s v="Standard"/>
    <s v="low"/>
    <s v="medium"/>
    <n v="945.04"/>
    <n v="507.58"/>
    <d v="2010-06-07T00:00:00"/>
    <n v="437.46"/>
    <s v="F"/>
    <n v="47"/>
    <d v="1992-04-12T00:00:00"/>
    <n v="28.246139884576355"/>
    <s v="Financial Advisor"/>
    <s v="Financial Services"/>
    <s v="Mass Customer"/>
    <s v="N"/>
    <s v="Yes"/>
    <n v="8"/>
    <m/>
  </r>
  <r>
    <n v="11408"/>
    <n v="26"/>
    <x v="1130"/>
    <d v="2017-11-06T00:00:00"/>
    <n v="54"/>
    <b v="1"/>
    <s v="Approved"/>
    <s v="WeareA2B"/>
    <s v="Standard"/>
    <s v="medium"/>
    <s v="medium"/>
    <n v="1992.93"/>
    <n v="762.63"/>
    <d v="1993-05-26T00:00:00"/>
    <n v="1230.3000000000002"/>
    <s v="M"/>
    <n v="44"/>
    <d v="1961-11-19T00:00:00"/>
    <n v="58.662578240740736"/>
    <s v="Librarian"/>
    <s v="Entertainment"/>
    <s v="Affluent Customer"/>
    <s v="N"/>
    <s v="No"/>
    <n v="16"/>
    <m/>
  </r>
  <r>
    <n v="11552"/>
    <n v="70"/>
    <x v="2000"/>
    <d v="2017-11-06T00:00:00"/>
    <n v="54"/>
    <b v="0"/>
    <s v="Approved"/>
    <s v="Norco Bicycles"/>
    <s v="Road"/>
    <s v="medium"/>
    <s v="medium"/>
    <n v="1036.5899999999999"/>
    <n v="206.35"/>
    <d v="1991-05-06T00:00:00"/>
    <n v="830.2399999999999"/>
    <s v="F"/>
    <n v="65"/>
    <d v="1986-03-04T00:00:00"/>
    <n v="34.358468651699646"/>
    <s v="Biostatistician IV"/>
    <s v="Property"/>
    <s v="High Net Worth"/>
    <s v="N"/>
    <s v="No"/>
    <n v="22"/>
    <m/>
  </r>
  <r>
    <n v="11737"/>
    <n v="23"/>
    <x v="1858"/>
    <d v="2017-11-06T00:00:00"/>
    <n v="54"/>
    <b v="0"/>
    <s v="Approved"/>
    <s v="Norco Bicycles"/>
    <s v="Mountain"/>
    <s v="low"/>
    <s v="small"/>
    <n v="688.63"/>
    <n v="612.88"/>
    <d v="1993-10-02T00:00:00"/>
    <n v="75.75"/>
    <s v="M"/>
    <n v="82"/>
    <d v="1959-05-11T00:00:00"/>
    <n v="61.191345364028408"/>
    <s v="Data Coordiator"/>
    <s v="Manufacturing"/>
    <s v="Mass Customer"/>
    <s v="N"/>
    <s v="No"/>
    <n v="19"/>
    <m/>
  </r>
  <r>
    <n v="2991"/>
    <n v="0"/>
    <x v="2001"/>
    <d v="2017-04-10T00:00:00"/>
    <m/>
    <b v="1"/>
    <s v="Approved"/>
    <m/>
    <m/>
    <m/>
    <m/>
    <n v="1294.6600000000001"/>
    <m/>
    <m/>
    <m/>
    <m/>
    <m/>
    <m/>
    <m/>
    <m/>
    <m/>
    <m/>
    <m/>
    <m/>
    <m/>
    <m/>
  </r>
  <r>
    <n v="11888"/>
    <n v="77"/>
    <x v="1501"/>
    <d v="2017-11-06T00:00:00"/>
    <n v="54"/>
    <b v="0"/>
    <s v="Approved"/>
    <s v="Norco Bicycles"/>
    <s v="Road"/>
    <s v="medium"/>
    <s v="large"/>
    <n v="1240.31"/>
    <n v="795.1"/>
    <d v="2011-01-10T00:00:00"/>
    <n v="445.20999999999992"/>
    <s v="F"/>
    <n v="48"/>
    <d v="1975-01-18T00:00:00"/>
    <n v="45.489975501014712"/>
    <s v="Software Engineer III"/>
    <s v="Financial Services"/>
    <s v="Affluent Customer"/>
    <s v="N"/>
    <s v="No"/>
    <n v="13"/>
    <m/>
  </r>
  <r>
    <n v="12055"/>
    <n v="51"/>
    <x v="1528"/>
    <d v="2017-11-06T00:00:00"/>
    <n v="54"/>
    <b v="0"/>
    <s v="Approved"/>
    <s v="OHM Cycles"/>
    <s v="Standard"/>
    <s v="high"/>
    <s v="medium"/>
    <n v="2005.66"/>
    <n v="1203.4000000000001"/>
    <d v="2012-04-10T00:00:00"/>
    <n v="802.26"/>
    <s v="M"/>
    <n v="84"/>
    <d v="1995-06-19T00:00:00"/>
    <n v="25.059838514713341"/>
    <s v="Help Desk Operator"/>
    <s v="Financial Services"/>
    <s v="Mass Customer"/>
    <s v="N"/>
    <s v="Yes"/>
    <n v="1"/>
    <m/>
  </r>
  <r>
    <n v="12066"/>
    <n v="0"/>
    <x v="614"/>
    <d v="2017-11-06T00:00:00"/>
    <n v="54"/>
    <b v="1"/>
    <s v="Approved"/>
    <s v="WeareA2B"/>
    <s v="Standard"/>
    <s v="medium"/>
    <s v="small"/>
    <n v="175.89"/>
    <n v="131.91999999999999"/>
    <d v="2003-02-16T00:00:00"/>
    <n v="43.97"/>
    <s v="F"/>
    <n v="68"/>
    <d v="1966-04-27T00:00:00"/>
    <n v="54.224222076357179"/>
    <s v="Dental Hygienist"/>
    <s v="Health"/>
    <s v="High Net Worth"/>
    <s v="N"/>
    <s v="No"/>
    <n v="15"/>
    <m/>
  </r>
  <r>
    <n v="12941"/>
    <n v="0"/>
    <x v="1378"/>
    <d v="2017-11-06T00:00:00"/>
    <n v="54"/>
    <b v="0"/>
    <s v="Approved"/>
    <s v="Giant Bicycles"/>
    <s v="Standard"/>
    <s v="medium"/>
    <s v="medium"/>
    <n v="230.91"/>
    <n v="173.18"/>
    <d v="2002-03-22T00:00:00"/>
    <n v="57.72999999999999"/>
    <s v="F"/>
    <n v="76"/>
    <d v="1978-01-30T00:00:00"/>
    <n v="42.454359062658547"/>
    <s v="Financial Advisor"/>
    <s v="Financial Services"/>
    <s v="High Net Worth"/>
    <s v="N"/>
    <s v="Yes"/>
    <n v="20"/>
    <m/>
  </r>
  <r>
    <n v="13435"/>
    <n v="22"/>
    <x v="2002"/>
    <d v="2017-11-06T00:00:00"/>
    <n v="54"/>
    <b v="1"/>
    <s v="Approved"/>
    <s v="WeareA2B"/>
    <s v="Standard"/>
    <s v="medium"/>
    <s v="medium"/>
    <n v="60.34"/>
    <n v="45.26"/>
    <d v="1993-07-15T00:00:00"/>
    <n v="15.080000000000005"/>
    <s v="F"/>
    <n v="38"/>
    <d v="1981-01-29T00:00:00"/>
    <n v="39.454359062658547"/>
    <s v="Professor"/>
    <s v="Health"/>
    <s v="Mass Customer"/>
    <s v="N"/>
    <s v="No"/>
    <n v="12"/>
    <m/>
  </r>
  <r>
    <n v="13677"/>
    <n v="80"/>
    <x v="461"/>
    <d v="2017-11-06T00:00:00"/>
    <n v="54"/>
    <b v="0"/>
    <s v="Approved"/>
    <s v="OHM Cycles"/>
    <s v="Touring"/>
    <s v="low"/>
    <s v="medium"/>
    <n v="1073.07"/>
    <n v="933.84"/>
    <d v="1991-07-10T00:00:00"/>
    <n v="139.2299999999999"/>
    <s v="M"/>
    <n v="36"/>
    <d v="1975-12-17T00:00:00"/>
    <n v="44.577646733891427"/>
    <s v="Programmer IV"/>
    <s v="Entertainment"/>
    <s v="Affluent Customer"/>
    <s v="N"/>
    <s v="Yes"/>
    <n v="16"/>
    <m/>
  </r>
  <r>
    <n v="13989"/>
    <n v="48"/>
    <x v="2003"/>
    <d v="2017-11-06T00:00:00"/>
    <n v="54"/>
    <b v="0"/>
    <s v="Approved"/>
    <s v="WeareA2B"/>
    <s v="Standard"/>
    <s v="medium"/>
    <s v="medium"/>
    <n v="1762.96"/>
    <n v="950.52"/>
    <d v="2012-12-02T00:00:00"/>
    <n v="812.44"/>
    <s v="F"/>
    <n v="69"/>
    <d v="1978-02-10T00:00:00"/>
    <n v="42.424222076357175"/>
    <s v="Information Systems Manager"/>
    <s v="Health"/>
    <s v="Mass Customer"/>
    <s v="N"/>
    <s v="Yes"/>
    <n v="10"/>
    <m/>
  </r>
  <r>
    <n v="14149"/>
    <n v="81"/>
    <x v="2004"/>
    <d v="2017-11-06T00:00:00"/>
    <n v="54"/>
    <b v="0"/>
    <s v="Approved"/>
    <s v="Norco Bicycles"/>
    <s v="Standard"/>
    <s v="medium"/>
    <s v="small"/>
    <n v="586.45000000000005"/>
    <n v="521.94000000000005"/>
    <d v="1991-07-10T00:00:00"/>
    <n v="64.509999999999991"/>
    <s v="M"/>
    <n v="49"/>
    <d v="1974-05-16T00:00:00"/>
    <n v="46.166687829781836"/>
    <s v="Assistant Professor"/>
    <s v="n/a"/>
    <s v="Mass Customer"/>
    <s v="N"/>
    <s v="No"/>
    <n v="8"/>
    <m/>
  </r>
  <r>
    <n v="14239"/>
    <n v="34"/>
    <x v="16"/>
    <d v="2017-11-06T00:00:00"/>
    <n v="54"/>
    <b v="0"/>
    <s v="Approved"/>
    <s v="Norco Bicycles"/>
    <s v="Road"/>
    <s v="high"/>
    <s v="large"/>
    <n v="774.53"/>
    <n v="464.72"/>
    <d v="2008-03-19T00:00:00"/>
    <n v="309.80999999999995"/>
    <s v="F"/>
    <n v="1"/>
    <d v="1978-12-02T00:00:00"/>
    <n v="41.616002898274985"/>
    <s v="Computer Systems Analyst I"/>
    <s v="n/a"/>
    <s v="Mass Customer"/>
    <s v="N"/>
    <s v="Yes"/>
    <n v="16"/>
    <m/>
  </r>
  <r>
    <n v="14393"/>
    <n v="70"/>
    <x v="2005"/>
    <d v="2017-11-06T00:00:00"/>
    <n v="54"/>
    <b v="0"/>
    <s v="Approved"/>
    <s v="Trek Bicycles"/>
    <s v="Standard"/>
    <s v="high"/>
    <s v="medium"/>
    <n v="495.72"/>
    <n v="297.43"/>
    <d v="1999-07-26T00:00:00"/>
    <n v="198.29000000000002"/>
    <s v="F"/>
    <n v="79"/>
    <d v="1978-01-28T00:00:00"/>
    <n v="42.45983851471334"/>
    <s v="Project Manager"/>
    <s v="Property"/>
    <s v="Mass Customer"/>
    <s v="N"/>
    <s v="No"/>
    <n v="15"/>
    <m/>
  </r>
  <r>
    <n v="14508"/>
    <n v="46"/>
    <x v="1378"/>
    <d v="2017-11-06T00:00:00"/>
    <n v="54"/>
    <b v="1"/>
    <s v="Approved"/>
    <s v="OHM Cycles"/>
    <s v="Standard"/>
    <s v="low"/>
    <s v="medium"/>
    <n v="1793.43"/>
    <n v="248.82"/>
    <d v="1997-05-10T00:00:00"/>
    <n v="1544.6100000000001"/>
    <s v="F"/>
    <n v="76"/>
    <d v="1978-01-30T00:00:00"/>
    <n v="42.454359062658547"/>
    <s v="Financial Advisor"/>
    <s v="Financial Services"/>
    <s v="High Net Worth"/>
    <s v="N"/>
    <s v="Yes"/>
    <n v="20"/>
    <m/>
  </r>
  <r>
    <n v="14867"/>
    <n v="35"/>
    <x v="873"/>
    <d v="2017-11-06T00:00:00"/>
    <n v="54"/>
    <b v="1"/>
    <s v="Approved"/>
    <s v="Giant Bicycles"/>
    <s v="Standard"/>
    <s v="medium"/>
    <s v="medium"/>
    <n v="1403.5"/>
    <n v="954.82"/>
    <d v="2016-11-14T00:00:00"/>
    <n v="448.67999999999995"/>
    <s v="M"/>
    <n v="47"/>
    <d v="1967-04-23T00:00:00"/>
    <n v="53.235180980466765"/>
    <s v="Assistant Media Planner"/>
    <s v="Entertainment"/>
    <s v="High Net Worth"/>
    <s v="N"/>
    <s v="Yes"/>
    <n v="16"/>
    <m/>
  </r>
  <r>
    <n v="14913"/>
    <n v="50"/>
    <x v="1706"/>
    <d v="2017-11-06T00:00:00"/>
    <n v="54"/>
    <b v="1"/>
    <s v="Approved"/>
    <s v="WeareA2B"/>
    <s v="Standard"/>
    <s v="medium"/>
    <s v="small"/>
    <n v="175.89"/>
    <n v="131.91999999999999"/>
    <d v="2009-04-12T00:00:00"/>
    <n v="43.97"/>
    <s v="F"/>
    <n v="88"/>
    <d v="1976-12-25T00:00:00"/>
    <n v="43.552989199644848"/>
    <s v="Office Assistant I"/>
    <s v="IT"/>
    <s v="Affluent Customer"/>
    <s v="N"/>
    <s v="Yes"/>
    <n v="21"/>
    <m/>
  </r>
  <r>
    <n v="15962"/>
    <n v="58"/>
    <x v="137"/>
    <d v="2017-11-06T00:00:00"/>
    <n v="54"/>
    <b v="0"/>
    <s v="Approved"/>
    <s v="OHM Cycles"/>
    <s v="Standard"/>
    <s v="medium"/>
    <s v="medium"/>
    <n v="912.52"/>
    <n v="141.4"/>
    <d v="1998-12-17T00:00:00"/>
    <n v="771.12"/>
    <s v="M"/>
    <n v="83"/>
    <d v="1974-11-16T00:00:00"/>
    <n v="45.662578240740736"/>
    <s v="VP Accounting"/>
    <s v="Financial Services"/>
    <s v="Mass Customer"/>
    <s v="N"/>
    <s v="Yes"/>
    <n v="17"/>
    <m/>
  </r>
  <r>
    <n v="16501"/>
    <n v="42"/>
    <x v="2006"/>
    <d v="2017-11-06T00:00:00"/>
    <n v="54"/>
    <b v="1"/>
    <s v="Approved"/>
    <s v="OHM Cycles"/>
    <s v="Road"/>
    <s v="medium"/>
    <s v="small"/>
    <n v="1810"/>
    <n v="1610.9"/>
    <d v="2008-03-19T00:00:00"/>
    <n v="199.09999999999991"/>
    <s v="F"/>
    <n v="14"/>
    <d v="1981-10-24T00:00:00"/>
    <n v="38.720112487316079"/>
    <s v="Actuary"/>
    <s v="Financial Services"/>
    <s v="Mass Customer"/>
    <s v="N"/>
    <s v="No"/>
    <n v="13"/>
    <m/>
  </r>
  <r>
    <n v="18197"/>
    <n v="96"/>
    <x v="2007"/>
    <d v="2017-11-06T00:00:00"/>
    <n v="54"/>
    <b v="1"/>
    <s v="Approved"/>
    <s v="WeareA2B"/>
    <s v="Road"/>
    <s v="low"/>
    <s v="small"/>
    <n v="1172.78"/>
    <n v="1043.77"/>
    <d v="2002-10-10T00:00:00"/>
    <n v="129.01"/>
    <s v="M"/>
    <n v="10"/>
    <d v="1974-06-30T00:00:00"/>
    <n v="46.043400158548955"/>
    <s v="Computer Systems Analyst IV"/>
    <s v="Retail"/>
    <s v="Affluent Customer"/>
    <s v="N"/>
    <s v="No"/>
    <n v="22"/>
    <m/>
  </r>
  <r>
    <n v="18498"/>
    <n v="30"/>
    <x v="1803"/>
    <d v="2017-11-06T00:00:00"/>
    <n v="54"/>
    <b v="1"/>
    <s v="Approved"/>
    <s v="Solex"/>
    <s v="Standard"/>
    <s v="high"/>
    <s v="medium"/>
    <n v="748.17"/>
    <n v="448.9"/>
    <d v="1992-10-11T00:00:00"/>
    <n v="299.27"/>
    <s v="M"/>
    <n v="45"/>
    <d v="1958-03-16T00:00:00"/>
    <n v="62.34477002156266"/>
    <s v="Help Desk Technician"/>
    <s v="Financial Services"/>
    <s v="Mass Customer"/>
    <s v="N"/>
    <s v="Yes"/>
    <n v="15"/>
    <m/>
  </r>
  <r>
    <n v="18786"/>
    <n v="69"/>
    <x v="2008"/>
    <d v="2017-11-06T00:00:00"/>
    <n v="54"/>
    <b v="0"/>
    <s v="Approved"/>
    <s v="Norco Bicycles"/>
    <s v="Road"/>
    <s v="medium"/>
    <s v="large"/>
    <n v="1240.31"/>
    <n v="795.1"/>
    <d v="2004-07-25T00:00:00"/>
    <n v="445.20999999999992"/>
    <s v="F"/>
    <n v="10"/>
    <d v="1995-03-15T00:00:00"/>
    <n v="25.322852213343477"/>
    <n v="0"/>
    <s v="Property"/>
    <s v="High Net Worth"/>
    <s v="N"/>
    <s v="Yes"/>
    <n v="5"/>
    <m/>
  </r>
  <r>
    <n v="19259"/>
    <n v="90"/>
    <x v="2009"/>
    <d v="2017-11-06T00:00:00"/>
    <n v="54"/>
    <b v="1"/>
    <s v="Approved"/>
    <s v="Norco Bicycles"/>
    <s v="Standard"/>
    <s v="low"/>
    <s v="medium"/>
    <n v="363.01"/>
    <n v="290.41000000000003"/>
    <d v="2003-01-05T00:00:00"/>
    <n v="72.599999999999966"/>
    <s v="F"/>
    <n v="49"/>
    <d v="1990-05-25T00:00:00"/>
    <n v="30.131071391425671"/>
    <s v="Associate Professor"/>
    <s v="Manufacturing"/>
    <s v="Mass Customer"/>
    <s v="N"/>
    <s v="Yes"/>
    <n v="8"/>
    <m/>
  </r>
  <r>
    <n v="19536"/>
    <n v="70"/>
    <x v="2010"/>
    <d v="2017-11-06T00:00:00"/>
    <n v="54"/>
    <b v="1"/>
    <s v="Approved"/>
    <s v="Trek Bicycles"/>
    <s v="Standard"/>
    <s v="high"/>
    <s v="medium"/>
    <n v="495.72"/>
    <n v="297.43"/>
    <d v="2016-12-06T00:00:00"/>
    <n v="198.29000000000002"/>
    <s v="F"/>
    <n v="28"/>
    <d v="1972-07-30T00:00:00"/>
    <n v="47.96120837772704"/>
    <s v="Help Desk Operator"/>
    <s v="Retail"/>
    <s v="Mass Customer"/>
    <s v="N"/>
    <s v="Yes"/>
    <n v="11"/>
    <m/>
  </r>
  <r>
    <n v="19537"/>
    <n v="49"/>
    <x v="1291"/>
    <d v="2017-11-06T00:00:00"/>
    <n v="54"/>
    <b v="0"/>
    <s v="Approved"/>
    <s v="Trek Bicycles"/>
    <s v="Road"/>
    <s v="medium"/>
    <s v="medium"/>
    <n v="533.51"/>
    <n v="400.13"/>
    <d v="2009-04-12T00:00:00"/>
    <n v="133.38"/>
    <s v="F"/>
    <n v="91"/>
    <d v="1973-02-12T00:00:00"/>
    <n v="47.421482350329782"/>
    <s v="Programmer I"/>
    <s v="Argiculture"/>
    <s v="Affluent Customer"/>
    <s v="N"/>
    <s v="Yes"/>
    <n v="5"/>
    <m/>
  </r>
  <r>
    <n v="19760"/>
    <n v="14"/>
    <x v="751"/>
    <d v="2017-11-06T00:00:00"/>
    <n v="54"/>
    <b v="1"/>
    <s v="Approved"/>
    <s v="Trek Bicycles"/>
    <s v="Standard"/>
    <s v="medium"/>
    <s v="small"/>
    <n v="1386.84"/>
    <n v="1234.29"/>
    <d v="2005-12-07T00:00:00"/>
    <n v="152.54999999999995"/>
    <s v="F"/>
    <n v="66"/>
    <d v="1973-08-18T00:00:00"/>
    <n v="46.909153583206489"/>
    <s v="Office Assistant IV"/>
    <s v="n/a"/>
    <s v="Mass Customer"/>
    <s v="N"/>
    <s v="Yes"/>
    <n v="7"/>
    <m/>
  </r>
  <r>
    <n v="19784"/>
    <n v="15"/>
    <x v="2011"/>
    <d v="2017-11-06T00:00:00"/>
    <n v="54"/>
    <b v="1"/>
    <s v="Approved"/>
    <s v="Norco Bicycles"/>
    <s v="Standard"/>
    <s v="low"/>
    <s v="medium"/>
    <n v="958.74"/>
    <n v="748.9"/>
    <d v="2005-12-07T00:00:00"/>
    <n v="209.84000000000003"/>
    <s v="F"/>
    <n v="75"/>
    <d v="1983-07-11T00:00:00"/>
    <n v="37.007783720192791"/>
    <s v="Systems Administrator III"/>
    <s v="n/a"/>
    <s v="Mass Customer"/>
    <s v="N"/>
    <s v="No"/>
    <n v="16"/>
    <m/>
  </r>
  <r>
    <n v="19960"/>
    <n v="19"/>
    <x v="1984"/>
    <d v="2017-11-06T00:00:00"/>
    <n v="54"/>
    <b v="1"/>
    <s v="Approved"/>
    <s v="OHM Cycles"/>
    <s v="Road"/>
    <s v="high"/>
    <s v="large"/>
    <n v="12.01"/>
    <n v="7.21"/>
    <d v="2009-03-08T00:00:00"/>
    <n v="4.8"/>
    <s v="F"/>
    <n v="71"/>
    <d v="1957-01-10T00:00:00"/>
    <n v="63.522852213343477"/>
    <s v="Product Engineer"/>
    <s v="Manufacturing"/>
    <s v="Mass Customer"/>
    <s v="N"/>
    <s v="No"/>
    <n v="15"/>
    <m/>
  </r>
  <r>
    <n v="778"/>
    <n v="90"/>
    <x v="2012"/>
    <d v="2017-11-05T00:00:00"/>
    <n v="55"/>
    <b v="0"/>
    <s v="Approved"/>
    <s v="Solex"/>
    <s v="Standard"/>
    <s v="low"/>
    <s v="medium"/>
    <n v="945.04"/>
    <n v="507.58"/>
    <d v="1995-12-19T00:00:00"/>
    <n v="437.46"/>
    <s v="M"/>
    <n v="23"/>
    <d v="1981-06-21T00:00:00"/>
    <n v="39.062578240740741"/>
    <s v="Associate Professor"/>
    <s v="Retail"/>
    <s v="High Net Worth"/>
    <s v="N"/>
    <s v="No"/>
    <n v="5"/>
    <m/>
  </r>
  <r>
    <n v="784"/>
    <n v="81"/>
    <x v="1252"/>
    <d v="2017-11-05T00:00:00"/>
    <n v="55"/>
    <b v="1"/>
    <s v="Approved"/>
    <s v="Norco Bicycles"/>
    <s v="Standard"/>
    <s v="medium"/>
    <s v="small"/>
    <n v="586.45000000000005"/>
    <n v="521.94000000000005"/>
    <d v="2013-09-16T00:00:00"/>
    <n v="64.509999999999991"/>
    <s v="F"/>
    <n v="66"/>
    <d v="1999-07-28T00:00:00"/>
    <n v="20.95024947361745"/>
    <s v="Automation Specialist I"/>
    <s v="Manufacturing"/>
    <s v="Mass Customer"/>
    <s v="N"/>
    <s v="Yes"/>
    <n v="1"/>
    <m/>
  </r>
  <r>
    <n v="1190"/>
    <n v="0"/>
    <x v="1421"/>
    <d v="2017-11-05T00:00:00"/>
    <n v="55"/>
    <b v="0"/>
    <s v="Approved"/>
    <s v="Solex"/>
    <s v="Standard"/>
    <s v="medium"/>
    <s v="medium"/>
    <n v="71.489999999999995"/>
    <n v="53.62"/>
    <d v="2011-08-29T00:00:00"/>
    <n v="17.869999999999997"/>
    <s v="F"/>
    <n v="52"/>
    <d v="1958-04-05T00:00:00"/>
    <n v="62.289975501014709"/>
    <s v="VP Product Management"/>
    <s v="Manufacturing"/>
    <s v="High Net Worth"/>
    <s v="N"/>
    <s v="Yes"/>
    <n v="11"/>
    <m/>
  </r>
  <r>
    <n v="1451"/>
    <n v="44"/>
    <x v="2013"/>
    <d v="2017-11-05T00:00:00"/>
    <n v="55"/>
    <b v="1"/>
    <s v="Approved"/>
    <s v="WeareA2B"/>
    <s v="Standard"/>
    <s v="medium"/>
    <s v="medium"/>
    <n v="1769.64"/>
    <n v="108.76"/>
    <d v="2003-02-16T00:00:00"/>
    <n v="1660.88"/>
    <s v="F"/>
    <n v="35"/>
    <d v="1992-03-15T00:00:00"/>
    <n v="28.322852213343477"/>
    <s v="Assistant Professor"/>
    <s v="Retail"/>
    <s v="Affluent Customer"/>
    <s v="N"/>
    <s v="Yes"/>
    <n v="10"/>
    <m/>
  </r>
  <r>
    <n v="1490"/>
    <n v="53"/>
    <x v="1573"/>
    <d v="2017-11-05T00:00:00"/>
    <n v="55"/>
    <b v="1"/>
    <s v="Approved"/>
    <s v="OHM Cycles"/>
    <s v="Standard"/>
    <s v="medium"/>
    <s v="medium"/>
    <n v="795.34"/>
    <n v="101.58"/>
    <d v="2011-08-24T00:00:00"/>
    <n v="693.76"/>
    <s v="F"/>
    <n v="88"/>
    <d v="1977-12-24T00:00:00"/>
    <n v="42.555728925672248"/>
    <s v="VP Sales"/>
    <s v="Financial Services"/>
    <s v="Affluent Customer"/>
    <s v="N"/>
    <s v="Yes"/>
    <n v="10"/>
    <m/>
  </r>
  <r>
    <n v="1894"/>
    <n v="87"/>
    <x v="2014"/>
    <d v="2017-11-05T00:00:00"/>
    <n v="55"/>
    <b v="0"/>
    <s v="Approved"/>
    <s v="Giant Bicycles"/>
    <s v="Standard"/>
    <s v="high"/>
    <s v="medium"/>
    <n v="1179"/>
    <n v="707.4"/>
    <d v="2000-11-03T00:00:00"/>
    <n v="471.6"/>
    <s v="F"/>
    <n v="23"/>
    <d v="1998-08-13T00:00:00"/>
    <n v="21.906413857179096"/>
    <s v="Nurse"/>
    <s v="Financial Services"/>
    <s v="Mass Customer"/>
    <s v="N"/>
    <s v="Yes"/>
    <n v="1"/>
    <m/>
  </r>
  <r>
    <n v="2727"/>
    <n v="21"/>
    <x v="463"/>
    <d v="2017-11-05T00:00:00"/>
    <n v="55"/>
    <b v="1"/>
    <s v="Approved"/>
    <s v="Solex"/>
    <s v="Standard"/>
    <s v="medium"/>
    <s v="large"/>
    <n v="1071.23"/>
    <n v="380.74"/>
    <d v="2016-02-04T00:00:00"/>
    <n v="690.49"/>
    <s v="F"/>
    <n v="26"/>
    <d v="1974-05-31T00:00:00"/>
    <n v="46.125591939370878"/>
    <s v="Clinical Specialist"/>
    <s v="Health"/>
    <s v="Mass Customer"/>
    <s v="N"/>
    <s v="Yes"/>
    <n v="10"/>
    <m/>
  </r>
  <r>
    <n v="2884"/>
    <n v="1"/>
    <x v="2015"/>
    <d v="2017-11-05T00:00:00"/>
    <n v="55"/>
    <b v="1"/>
    <s v="Approved"/>
    <s v="Giant Bicycles"/>
    <s v="Standard"/>
    <s v="medium"/>
    <s v="medium"/>
    <n v="1403.5"/>
    <n v="954.82"/>
    <d v="2012-09-15T00:00:00"/>
    <n v="448.67999999999995"/>
    <s v="F"/>
    <n v="16"/>
    <d v="1972-08-04T00:00:00"/>
    <n v="47.947509747590054"/>
    <s v="Account Representative IV"/>
    <s v="IT"/>
    <s v="Affluent Customer"/>
    <s v="N"/>
    <s v="Yes"/>
    <n v="16"/>
    <m/>
  </r>
  <r>
    <n v="3014"/>
    <n v="0"/>
    <x v="2016"/>
    <d v="2017-11-05T00:00:00"/>
    <n v="55"/>
    <b v="1"/>
    <s v="Approved"/>
    <s v="Giant Bicycles"/>
    <s v="Standard"/>
    <s v="medium"/>
    <s v="medium"/>
    <n v="230.91"/>
    <n v="173.18"/>
    <d v="2010-06-07T00:00:00"/>
    <n v="57.72999999999999"/>
    <s v="M"/>
    <n v="11"/>
    <d v="1974-10-09T00:00:00"/>
    <n v="45.766687829781837"/>
    <s v="Human Resources Assistant IV"/>
    <s v="n/a"/>
    <s v="High Net Worth"/>
    <s v="N"/>
    <s v="Yes"/>
    <n v="10"/>
    <m/>
  </r>
  <r>
    <n v="3170"/>
    <n v="0"/>
    <x v="1805"/>
    <d v="2017-11-05T00:00:00"/>
    <n v="55"/>
    <b v="0"/>
    <s v="Approved"/>
    <s v="Norco Bicycles"/>
    <s v="Standard"/>
    <s v="low"/>
    <s v="medium"/>
    <n v="363.01"/>
    <n v="290.41000000000003"/>
    <d v="2005-05-10T00:00:00"/>
    <n v="72.599999999999966"/>
    <s v="F"/>
    <n v="89"/>
    <d v="1985-11-19T00:00:00"/>
    <n v="34.646139884576357"/>
    <s v="Dental Hygienist"/>
    <s v="Health"/>
    <s v="High Net Worth"/>
    <s v="N"/>
    <s v="No"/>
    <n v="7"/>
    <m/>
  </r>
  <r>
    <n v="3026"/>
    <n v="16"/>
    <x v="1224"/>
    <d v="2017-01-15T00:00:00"/>
    <m/>
    <m/>
    <s v="Approved"/>
    <s v="Norco Bicycles"/>
    <s v="Standard"/>
    <s v="high"/>
    <s v="small"/>
    <n v="1661.92"/>
    <n v="1479.11"/>
    <n v="34586"/>
    <m/>
    <m/>
    <m/>
    <m/>
    <m/>
    <m/>
    <m/>
    <m/>
    <m/>
    <m/>
    <m/>
    <m/>
  </r>
  <r>
    <n v="3263"/>
    <n v="66"/>
    <x v="563"/>
    <d v="2017-11-05T00:00:00"/>
    <n v="55"/>
    <b v="0"/>
    <s v="Approved"/>
    <s v="Giant Bicycles"/>
    <s v="Road"/>
    <s v="low"/>
    <s v="small"/>
    <n v="590.26"/>
    <n v="525.33000000000004"/>
    <d v="2016-12-06T00:00:00"/>
    <n v="64.92999999999995"/>
    <s v="F"/>
    <n v="23"/>
    <d v="1974-12-07T00:00:00"/>
    <n v="45.605043994165399"/>
    <s v="Legal Assistant"/>
    <s v="Financial Services"/>
    <s v="Mass Customer"/>
    <s v="N"/>
    <s v="Yes"/>
    <n v="10"/>
    <m/>
  </r>
  <r>
    <n v="3317"/>
    <n v="80"/>
    <x v="2017"/>
    <d v="2017-11-05T00:00:00"/>
    <n v="55"/>
    <b v="0"/>
    <s v="Approved"/>
    <s v="Trek Bicycles"/>
    <s v="Standard"/>
    <s v="medium"/>
    <s v="large"/>
    <n v="1469.44"/>
    <n v="596.54999999999995"/>
    <d v="2012-05-18T00:00:00"/>
    <n v="872.8900000000001"/>
    <s v="F"/>
    <n v="15"/>
    <d v="1984-07-03T00:00:00"/>
    <n v="36.026961802384577"/>
    <s v="VP Sales"/>
    <s v="Financial Services"/>
    <s v="High Net Worth"/>
    <s v="N"/>
    <s v="No"/>
    <n v="15"/>
    <m/>
  </r>
  <r>
    <n v="3642"/>
    <n v="80"/>
    <x v="320"/>
    <d v="2017-11-05T00:00:00"/>
    <n v="55"/>
    <b v="0"/>
    <s v="Approved"/>
    <s v="OHM Cycles"/>
    <s v="Touring"/>
    <s v="low"/>
    <s v="medium"/>
    <n v="1073.07"/>
    <n v="933.84"/>
    <d v="2013-09-16T00:00:00"/>
    <n v="139.2299999999999"/>
    <s v="F"/>
    <n v="75"/>
    <d v="1971-02-04T00:00:00"/>
    <n v="49.446139884576354"/>
    <n v="0"/>
    <s v="Entertainment"/>
    <s v="Mass Customer"/>
    <s v="N"/>
    <s v="Yes"/>
    <n v="7"/>
    <m/>
  </r>
  <r>
    <n v="3712"/>
    <n v="11"/>
    <x v="2018"/>
    <d v="2017-11-05T00:00:00"/>
    <n v="55"/>
    <b v="1"/>
    <s v="Approved"/>
    <s v="Giant Bicycles"/>
    <s v="Standard"/>
    <s v="high"/>
    <s v="medium"/>
    <n v="1274.93"/>
    <n v="764.96"/>
    <d v="1996-11-09T00:00:00"/>
    <n v="509.97"/>
    <s v="F"/>
    <n v="62"/>
    <d v="1989-07-16T00:00:00"/>
    <n v="30.988605638001012"/>
    <s v="Chemical Engineer"/>
    <s v="Manufacturing"/>
    <s v="Mass Customer"/>
    <s v="N"/>
    <s v="Yes"/>
    <n v="2"/>
    <m/>
  </r>
  <r>
    <n v="3992"/>
    <n v="1"/>
    <x v="2019"/>
    <d v="2017-11-05T00:00:00"/>
    <n v="55"/>
    <b v="0"/>
    <s v="Approved"/>
    <s v="Giant Bicycles"/>
    <s v="Standard"/>
    <s v="medium"/>
    <s v="medium"/>
    <n v="1403.5"/>
    <n v="954.82"/>
    <d v="2016-11-14T00:00:00"/>
    <n v="448.67999999999995"/>
    <s v="F"/>
    <n v="69"/>
    <d v="1961-12-17T00:00:00"/>
    <n v="58.585865911973613"/>
    <n v="0"/>
    <s v="Retail"/>
    <s v="Affluent Customer"/>
    <s v="N"/>
    <s v="No"/>
    <n v="5"/>
    <m/>
  </r>
  <r>
    <n v="4306"/>
    <n v="74"/>
    <x v="1302"/>
    <d v="2017-11-05T00:00:00"/>
    <n v="55"/>
    <b v="1"/>
    <s v="Approved"/>
    <s v="WeareA2B"/>
    <s v="Standard"/>
    <s v="medium"/>
    <s v="medium"/>
    <n v="1228.07"/>
    <n v="400.91"/>
    <d v="2000-05-22T00:00:00"/>
    <n v="827.15999999999985"/>
    <s v="M"/>
    <n v="54"/>
    <d v="1986-08-08T00:00:00"/>
    <n v="33.928331665398275"/>
    <s v="Quality Control Specialist"/>
    <s v="Health"/>
    <s v="Mass Customer"/>
    <s v="N"/>
    <s v="No"/>
    <n v="17"/>
    <m/>
  </r>
  <r>
    <n v="3033"/>
    <n v="64"/>
    <x v="59"/>
    <d v="2017-02-15T00:00:00"/>
    <m/>
    <m/>
    <s v="Approved"/>
    <s v="Trek Bicycles"/>
    <s v="Standard"/>
    <s v="medium"/>
    <s v="large"/>
    <n v="1469.44"/>
    <n v="596.54999999999995"/>
    <n v="41047"/>
    <m/>
    <m/>
    <m/>
    <m/>
    <m/>
    <m/>
    <m/>
    <m/>
    <m/>
    <m/>
    <m/>
    <m/>
  </r>
  <r>
    <n v="4881"/>
    <n v="39"/>
    <x v="795"/>
    <d v="2017-11-05T00:00:00"/>
    <n v="55"/>
    <b v="0"/>
    <s v="Approved"/>
    <s v="Giant Bicycles"/>
    <s v="Standard"/>
    <s v="medium"/>
    <s v="large"/>
    <n v="1812.75"/>
    <n v="582.48"/>
    <d v="2010-06-07T00:00:00"/>
    <n v="1230.27"/>
    <s v="F"/>
    <n v="34"/>
    <d v="1992-11-27T00:00:00"/>
    <n v="27.618742624302381"/>
    <n v="0"/>
    <s v="Manufacturing"/>
    <s v="Mass Customer"/>
    <s v="N"/>
    <s v="No"/>
    <n v="9"/>
    <m/>
  </r>
  <r>
    <n v="6321"/>
    <n v="71"/>
    <x v="2020"/>
    <d v="2017-11-05T00:00:00"/>
    <n v="55"/>
    <b v="1"/>
    <s v="Approved"/>
    <s v="Solex"/>
    <s v="Standard"/>
    <s v="high"/>
    <s v="large"/>
    <n v="1842.92"/>
    <n v="1105.75"/>
    <d v="2003-09-09T00:00:00"/>
    <n v="737.17000000000007"/>
    <s v="M"/>
    <n v="26"/>
    <d v="1972-12-26T00:00:00"/>
    <n v="47.552989199644848"/>
    <s v="Help Desk Technician"/>
    <s v="n/a"/>
    <s v="Mass Customer"/>
    <s v="N"/>
    <s v="Yes"/>
    <n v="9"/>
    <m/>
  </r>
  <r>
    <n v="6701"/>
    <n v="96"/>
    <x v="1291"/>
    <d v="2017-11-05T00:00:00"/>
    <n v="55"/>
    <b v="0"/>
    <s v="Approved"/>
    <s v="WeareA2B"/>
    <s v="Road"/>
    <s v="low"/>
    <s v="small"/>
    <n v="1172.78"/>
    <n v="1043.77"/>
    <d v="1994-08-10T00:00:00"/>
    <n v="129.01"/>
    <s v="F"/>
    <n v="91"/>
    <d v="1973-02-12T00:00:00"/>
    <n v="47.421482350329782"/>
    <s v="Programmer I"/>
    <s v="Argiculture"/>
    <s v="Affluent Customer"/>
    <s v="N"/>
    <s v="Yes"/>
    <n v="5"/>
    <m/>
  </r>
  <r>
    <n v="7159"/>
    <n v="87"/>
    <x v="2021"/>
    <d v="2017-11-05T00:00:00"/>
    <n v="55"/>
    <b v="1"/>
    <s v="Approved"/>
    <s v="Giant Bicycles"/>
    <s v="Standard"/>
    <s v="high"/>
    <s v="medium"/>
    <n v="1179"/>
    <n v="707.4"/>
    <d v="1997-08-25T00:00:00"/>
    <n v="471.6"/>
    <s v="M"/>
    <n v="96"/>
    <d v="1995-06-14T00:00:00"/>
    <n v="25.073537144850327"/>
    <s v="Product Engineer"/>
    <s v="Financial Services"/>
    <s v="Affluent Customer"/>
    <s v="N"/>
    <s v="Yes"/>
    <n v="4"/>
    <m/>
  </r>
  <r>
    <n v="7407"/>
    <n v="91"/>
    <x v="2022"/>
    <d v="2017-11-05T00:00:00"/>
    <n v="55"/>
    <b v="0"/>
    <s v="Approved"/>
    <s v="Solex"/>
    <s v="Standard"/>
    <s v="medium"/>
    <s v="medium"/>
    <n v="100.35"/>
    <n v="75.260000000000005"/>
    <d v="1999-07-26T00:00:00"/>
    <n v="25.089999999999989"/>
    <s v="F"/>
    <n v="17"/>
    <d v="1962-02-17T00:00:00"/>
    <n v="58.416002898274982"/>
    <n v="0"/>
    <s v="Financial Services"/>
    <s v="Affluent Customer"/>
    <s v="N"/>
    <s v="No"/>
    <n v="14"/>
    <m/>
  </r>
  <r>
    <n v="7743"/>
    <n v="26"/>
    <x v="737"/>
    <d v="2017-11-05T00:00:00"/>
    <n v="55"/>
    <b v="0"/>
    <s v="Approved"/>
    <s v="WeareA2B"/>
    <s v="Standard"/>
    <s v="medium"/>
    <s v="medium"/>
    <n v="1992.93"/>
    <n v="762.63"/>
    <d v="1993-05-26T00:00:00"/>
    <n v="1230.3000000000002"/>
    <s v="F"/>
    <n v="37"/>
    <d v="1989-07-26T00:00:00"/>
    <n v="30.96120837772704"/>
    <s v="Staff Scientist"/>
    <s v="Retail"/>
    <s v="Mass Customer"/>
    <s v="N"/>
    <s v="No"/>
    <n v="18"/>
    <m/>
  </r>
  <r>
    <n v="8240"/>
    <n v="0"/>
    <x v="2023"/>
    <d v="2017-11-05T00:00:00"/>
    <n v="55"/>
    <b v="1"/>
    <s v="Approved"/>
    <s v="Solex"/>
    <s v="Standard"/>
    <s v="medium"/>
    <s v="medium"/>
    <n v="71.489999999999995"/>
    <n v="53.62"/>
    <d v="2014-03-03T00:00:00"/>
    <n v="17.869999999999997"/>
    <s v="M"/>
    <n v="14"/>
    <d v="1960-02-12T00:00:00"/>
    <n v="60.432441254439368"/>
    <s v="Geologist III"/>
    <s v="Health"/>
    <s v="High Net Worth"/>
    <s v="N"/>
    <s v="Yes"/>
    <n v="6"/>
    <m/>
  </r>
  <r>
    <n v="8399"/>
    <n v="71"/>
    <x v="2024"/>
    <d v="2017-11-05T00:00:00"/>
    <n v="55"/>
    <b v="0"/>
    <s v="Approved"/>
    <s v="Solex"/>
    <s v="Standard"/>
    <s v="high"/>
    <s v="large"/>
    <n v="1842.92"/>
    <n v="1105.75"/>
    <d v="1995-10-24T00:00:00"/>
    <n v="737.17000000000007"/>
    <s v="M"/>
    <n v="68"/>
    <d v="1959-12-05T00:00:00"/>
    <n v="60.621482350329778"/>
    <s v="Computer Systems Analyst II"/>
    <s v="Retail"/>
    <s v="Mass Customer"/>
    <s v="N"/>
    <s v="No"/>
    <n v="18"/>
    <m/>
  </r>
  <r>
    <n v="8473"/>
    <n v="86"/>
    <x v="1903"/>
    <d v="2017-11-05T00:00:00"/>
    <n v="55"/>
    <b v="1"/>
    <s v="Approved"/>
    <s v="Norco Bicycles"/>
    <s v="Road"/>
    <s v="high"/>
    <s v="large"/>
    <n v="774.53"/>
    <n v="464.72"/>
    <d v="2003-03-18T00:00:00"/>
    <n v="309.80999999999995"/>
    <s v="F"/>
    <n v="98"/>
    <d v="1976-06-27T00:00:00"/>
    <n v="44.048879610603755"/>
    <s v="VP Quality Control"/>
    <s v="Property"/>
    <s v="High Net Worth"/>
    <s v="N"/>
    <s v="No"/>
    <n v="15"/>
    <m/>
  </r>
  <r>
    <n v="8831"/>
    <n v="16"/>
    <x v="1160"/>
    <d v="2017-11-05T00:00:00"/>
    <n v="55"/>
    <b v="1"/>
    <s v="Approved"/>
    <s v="Norco Bicycles"/>
    <s v="Standard"/>
    <s v="high"/>
    <s v="small"/>
    <n v="1661.92"/>
    <n v="1479.11"/>
    <d v="2009-03-08T00:00:00"/>
    <n v="182.81000000000017"/>
    <s v="M"/>
    <n v="3"/>
    <d v="1958-12-28T00:00:00"/>
    <n v="61.558468651699641"/>
    <s v="Web Designer II"/>
    <s v="Property"/>
    <s v="Affluent Customer"/>
    <s v="N"/>
    <s v="Yes"/>
    <n v="16"/>
    <m/>
  </r>
  <r>
    <n v="10389"/>
    <n v="1"/>
    <x v="2025"/>
    <d v="2017-11-05T00:00:00"/>
    <n v="55"/>
    <b v="1"/>
    <s v="Approved"/>
    <s v="Giant Bicycles"/>
    <s v="Standard"/>
    <s v="medium"/>
    <s v="medium"/>
    <n v="1403.5"/>
    <n v="954.82"/>
    <d v="2016-11-14T00:00:00"/>
    <n v="448.67999999999995"/>
    <s v="M"/>
    <n v="76"/>
    <d v="1969-06-08T00:00:00"/>
    <n v="51.106413857179092"/>
    <s v="Administrative Officer"/>
    <s v="IT"/>
    <s v="Mass Customer"/>
    <s v="N"/>
    <s v="Yes"/>
    <n v="15"/>
    <m/>
  </r>
  <r>
    <n v="10906"/>
    <n v="0"/>
    <x v="1007"/>
    <d v="2017-11-05T00:00:00"/>
    <n v="55"/>
    <b v="0"/>
    <s v="Approved"/>
    <s v="WeareA2B"/>
    <s v="Standard"/>
    <s v="medium"/>
    <s v="small"/>
    <n v="175.89"/>
    <n v="131.91999999999999"/>
    <d v="2001-11-25T00:00:00"/>
    <n v="43.97"/>
    <s v="M"/>
    <n v="49"/>
    <d v="1978-03-20T00:00:00"/>
    <n v="42.320112487316081"/>
    <s v="Assistant Media Planner"/>
    <s v="Entertainment"/>
    <s v="High Net Worth"/>
    <s v="N"/>
    <s v="Yes"/>
    <n v="15"/>
    <m/>
  </r>
  <r>
    <n v="11012"/>
    <n v="6"/>
    <x v="924"/>
    <d v="2017-11-05T00:00:00"/>
    <n v="55"/>
    <b v="1"/>
    <s v="Approved"/>
    <s v="OHM Cycles"/>
    <s v="Standard"/>
    <s v="high"/>
    <s v="medium"/>
    <n v="227.88"/>
    <n v="136.72999999999999"/>
    <d v="1991-11-07T00:00:00"/>
    <n v="91.15"/>
    <s v="F"/>
    <n v="80"/>
    <d v="1971-07-12T00:00:00"/>
    <n v="49.013263172247591"/>
    <s v="Actuary"/>
    <s v="Financial Services"/>
    <s v="Mass Customer"/>
    <s v="N"/>
    <s v="Yes"/>
    <n v="10"/>
    <m/>
  </r>
  <r>
    <n v="11239"/>
    <n v="59"/>
    <x v="2026"/>
    <d v="2017-11-05T00:00:00"/>
    <n v="55"/>
    <b v="0"/>
    <s v="Approved"/>
    <s v="Solex"/>
    <s v="Standard"/>
    <s v="medium"/>
    <s v="large"/>
    <n v="1061.56"/>
    <n v="733.58"/>
    <d v="1993-07-20T00:00:00"/>
    <n v="327.9799999999999"/>
    <s v="M"/>
    <n v="32"/>
    <d v="1978-01-14T00:00:00"/>
    <n v="42.498194679096905"/>
    <s v="Office Assistant III"/>
    <s v="Property"/>
    <s v="Mass Customer"/>
    <s v="N"/>
    <s v="No"/>
    <n v="4"/>
    <m/>
  </r>
  <r>
    <n v="11401"/>
    <n v="50"/>
    <x v="2027"/>
    <d v="2017-11-05T00:00:00"/>
    <n v="55"/>
    <b v="1"/>
    <s v="Approved"/>
    <s v="Giant Bicycles"/>
    <s v="Standard"/>
    <s v="medium"/>
    <s v="medium"/>
    <n v="642.70000000000005"/>
    <n v="211.37"/>
    <d v="2002-03-22T00:00:00"/>
    <n v="431.33000000000004"/>
    <s v="F"/>
    <n v="35"/>
    <d v="1957-03-07T00:00:00"/>
    <n v="63.369427555809231"/>
    <n v="0"/>
    <s v="Manufacturing"/>
    <s v="High Net Worth"/>
    <s v="N"/>
    <s v="No"/>
    <n v="10"/>
    <m/>
  </r>
  <r>
    <n v="11761"/>
    <n v="70"/>
    <x v="197"/>
    <d v="2017-11-05T00:00:00"/>
    <n v="55"/>
    <b v="1"/>
    <s v="Approved"/>
    <s v="Norco Bicycles"/>
    <s v="Road"/>
    <s v="medium"/>
    <s v="medium"/>
    <n v="1036.5899999999999"/>
    <n v="206.35"/>
    <d v="1991-05-06T00:00:00"/>
    <n v="830.2399999999999"/>
    <s v="M"/>
    <n v="83"/>
    <d v="1976-02-18T00:00:00"/>
    <n v="44.405043994165396"/>
    <s v="Environmental Specialist"/>
    <s v="Health"/>
    <s v="High Net Worth"/>
    <s v="N"/>
    <s v="No"/>
    <n v="14"/>
    <m/>
  </r>
  <r>
    <n v="12439"/>
    <n v="0"/>
    <x v="1261"/>
    <d v="2017-11-05T00:00:00"/>
    <n v="55"/>
    <b v="1"/>
    <s v="Approved"/>
    <s v="OHM Cycles"/>
    <s v="Road"/>
    <s v="high"/>
    <s v="large"/>
    <n v="12.01"/>
    <n v="7.21"/>
    <d v="2009-03-08T00:00:00"/>
    <n v="4.8"/>
    <s v="M"/>
    <n v="59"/>
    <d v="1999-08-16T00:00:00"/>
    <n v="20.898194679096903"/>
    <s v="Compensation Analyst"/>
    <s v="Financial Services"/>
    <s v="High Net Worth"/>
    <s v="N"/>
    <s v="No"/>
    <n v="2"/>
    <m/>
  </r>
  <r>
    <n v="13002"/>
    <n v="30"/>
    <x v="2028"/>
    <d v="2017-11-05T00:00:00"/>
    <n v="55"/>
    <b v="1"/>
    <s v="Approved"/>
    <s v="Solex"/>
    <s v="Standard"/>
    <s v="high"/>
    <s v="medium"/>
    <n v="748.17"/>
    <n v="448.9"/>
    <d v="1991-11-10T00:00:00"/>
    <n v="299.27"/>
    <s v="M"/>
    <n v="39"/>
    <d v="1961-03-15T00:00:00"/>
    <n v="59.34477002156266"/>
    <s v="Budget/Accounting Analyst III"/>
    <s v="Financial Services"/>
    <s v="Affluent Customer"/>
    <s v="N"/>
    <s v="No"/>
    <n v="19"/>
    <m/>
  </r>
  <r>
    <n v="13016"/>
    <n v="78"/>
    <x v="110"/>
    <d v="2017-11-05T00:00:00"/>
    <n v="55"/>
    <b v="0"/>
    <s v="Approved"/>
    <s v="Giant Bicycles"/>
    <s v="Standard"/>
    <s v="medium"/>
    <s v="large"/>
    <n v="1765.3"/>
    <n v="709.48"/>
    <d v="2004-07-25T00:00:00"/>
    <n v="1055.82"/>
    <s v="M"/>
    <n v="78"/>
    <d v="1983-04-06T00:00:00"/>
    <n v="37.27079741882293"/>
    <s v="Speech Pathologist"/>
    <s v="Retail"/>
    <s v="Mass Customer"/>
    <s v="N"/>
    <s v="No"/>
    <n v="6"/>
    <m/>
  </r>
  <r>
    <n v="13559"/>
    <n v="23"/>
    <x v="1741"/>
    <d v="2017-11-05T00:00:00"/>
    <n v="55"/>
    <b v="0"/>
    <s v="Approved"/>
    <s v="Norco Bicycles"/>
    <s v="Mountain"/>
    <s v="low"/>
    <s v="small"/>
    <n v="688.63"/>
    <n v="612.88"/>
    <d v="2016-11-22T00:00:00"/>
    <n v="75.75"/>
    <s v="M"/>
    <n v="98"/>
    <d v="1975-02-26T00:00:00"/>
    <n v="45.383126185946217"/>
    <s v="Technical Writer"/>
    <s v="Manufacturing"/>
    <s v="Mass Customer"/>
    <s v="N"/>
    <s v="Yes"/>
    <n v="14"/>
    <m/>
  </r>
  <r>
    <n v="13830"/>
    <n v="20"/>
    <x v="101"/>
    <d v="2017-11-05T00:00:00"/>
    <n v="55"/>
    <b v="0"/>
    <s v="Approved"/>
    <s v="Trek Bicycles"/>
    <s v="Standard"/>
    <s v="medium"/>
    <s v="small"/>
    <n v="1775.81"/>
    <n v="1580.47"/>
    <d v="2011-05-07T00:00:00"/>
    <n v="195.33999999999992"/>
    <s v="M"/>
    <n v="34"/>
    <d v="1977-09-06T00:00:00"/>
    <n v="42.854359062658546"/>
    <s v="Associate Professor"/>
    <s v="Health"/>
    <s v="Mass Customer"/>
    <s v="N"/>
    <s v="Yes"/>
    <n v="15"/>
    <m/>
  </r>
  <r>
    <n v="14786"/>
    <n v="0"/>
    <x v="2029"/>
    <d v="2017-11-05T00:00:00"/>
    <n v="55"/>
    <b v="1"/>
    <s v="Approved"/>
    <s v="Giant Bicycles"/>
    <s v="Standard"/>
    <s v="medium"/>
    <s v="medium"/>
    <n v="230.91"/>
    <n v="173.18"/>
    <d v="2006-11-10T00:00:00"/>
    <n v="57.72999999999999"/>
    <s v="M"/>
    <n v="33"/>
    <d v="1969-11-29T00:00:00"/>
    <n v="50.629701528411971"/>
    <s v="Software Test Engineer I"/>
    <s v="Health"/>
    <s v="High Net Worth"/>
    <s v="N"/>
    <s v="No"/>
    <n v="14"/>
    <m/>
  </r>
  <r>
    <n v="14953"/>
    <n v="0"/>
    <x v="183"/>
    <d v="2017-11-05T00:00:00"/>
    <n v="55"/>
    <b v="0"/>
    <s v="Approved"/>
    <s v="Giant Bicycles"/>
    <s v="Standard"/>
    <s v="medium"/>
    <s v="large"/>
    <n v="569.55999999999995"/>
    <n v="528.42999999999995"/>
    <d v="2003-09-10T00:00:00"/>
    <n v="41.129999999999995"/>
    <s v="M"/>
    <n v="8"/>
    <d v="1994-04-11T00:00:00"/>
    <n v="26.248879610603751"/>
    <s v="Dental Hygienist"/>
    <s v="Health"/>
    <s v="High Net Worth"/>
    <s v="N"/>
    <s v="No"/>
    <n v="6"/>
    <m/>
  </r>
  <r>
    <n v="16121"/>
    <n v="40"/>
    <x v="2030"/>
    <d v="2017-11-05T00:00:00"/>
    <n v="55"/>
    <b v="0"/>
    <s v="Approved"/>
    <s v="OHM Cycles"/>
    <s v="Standard"/>
    <s v="high"/>
    <s v="medium"/>
    <n v="1458.17"/>
    <n v="874.9"/>
    <d v="1999-12-04T00:00:00"/>
    <n v="583.2700000000001"/>
    <s v="M"/>
    <n v="14"/>
    <d v="1959-05-13T00:00:00"/>
    <n v="61.185865911973615"/>
    <s v="Internal Auditor"/>
    <s v="Entertainment"/>
    <s v="Mass Customer"/>
    <s v="N"/>
    <s v="Yes"/>
    <n v="16"/>
    <m/>
  </r>
  <r>
    <n v="16317"/>
    <n v="62"/>
    <x v="2031"/>
    <d v="2017-11-05T00:00:00"/>
    <n v="55"/>
    <b v="0"/>
    <s v="Approved"/>
    <s v="Solex"/>
    <s v="Standard"/>
    <s v="medium"/>
    <s v="medium"/>
    <n v="478.16"/>
    <n v="298.72000000000003"/>
    <d v="1992-10-02T00:00:00"/>
    <n v="179.44"/>
    <s v="M"/>
    <n v="83"/>
    <d v="2000-04-07T00:00:00"/>
    <n v="20.254359062658548"/>
    <n v="0"/>
    <s v="n/a"/>
    <s v="Mass Customer"/>
    <s v="N"/>
    <s v="Yes"/>
    <n v="1"/>
    <m/>
  </r>
  <r>
    <n v="16612"/>
    <n v="2"/>
    <x v="2032"/>
    <d v="2017-11-05T00:00:00"/>
    <n v="55"/>
    <b v="1"/>
    <s v="Approved"/>
    <s v="Solex"/>
    <s v="Standard"/>
    <s v="medium"/>
    <s v="medium"/>
    <n v="71.489999999999995"/>
    <n v="53.62"/>
    <d v="2012-12-02T00:00:00"/>
    <n v="17.869999999999997"/>
    <s v="F"/>
    <n v="15"/>
    <d v="1979-11-26T00:00:00"/>
    <n v="40.632441254439371"/>
    <s v="Budget/Accounting Analyst IV"/>
    <s v="Manufacturing"/>
    <s v="Mass Customer"/>
    <s v="N"/>
    <s v="Yes"/>
    <n v="13"/>
    <m/>
  </r>
  <r>
    <n v="17100"/>
    <n v="67"/>
    <x v="1623"/>
    <d v="2017-11-05T00:00:00"/>
    <n v="55"/>
    <b v="0"/>
    <s v="Approved"/>
    <s v="Norco Bicycles"/>
    <s v="Road"/>
    <s v="medium"/>
    <s v="medium"/>
    <n v="544.04999999999995"/>
    <n v="376.84"/>
    <d v="2005-10-22T00:00:00"/>
    <n v="167.20999999999998"/>
    <s v="M"/>
    <n v="35"/>
    <d v="1973-05-02T00:00:00"/>
    <n v="47.205043994165393"/>
    <s v="Sales Representative"/>
    <s v="Retail"/>
    <s v="Affluent Customer"/>
    <s v="N"/>
    <s v="No"/>
    <n v="9"/>
    <m/>
  </r>
  <r>
    <n v="17121"/>
    <n v="92"/>
    <x v="885"/>
    <d v="2017-11-05T00:00:00"/>
    <n v="55"/>
    <b v="1"/>
    <s v="Approved"/>
    <s v="WeareA2B"/>
    <s v="Standard"/>
    <s v="medium"/>
    <s v="small"/>
    <n v="1415.01"/>
    <n v="1259.3599999999999"/>
    <d v="1991-05-06T00:00:00"/>
    <n v="155.65000000000009"/>
    <s v="M"/>
    <n v="70"/>
    <d v="1987-12-22T00:00:00"/>
    <n v="32.555728925672248"/>
    <s v="Operator"/>
    <s v="Manufacturing"/>
    <s v="Mass Customer"/>
    <s v="N"/>
    <s v="Yes"/>
    <n v="13"/>
    <m/>
  </r>
  <r>
    <n v="17597"/>
    <n v="0"/>
    <x v="1316"/>
    <d v="2017-11-05T00:00:00"/>
    <n v="55"/>
    <b v="1"/>
    <s v="Approved"/>
    <s v="WeareA2B"/>
    <s v="Standard"/>
    <s v="medium"/>
    <s v="medium"/>
    <n v="60.34"/>
    <n v="45.26"/>
    <d v="1991-11-10T00:00:00"/>
    <n v="15.080000000000005"/>
    <s v="M"/>
    <n v="83"/>
    <d v="1975-04-13T00:00:00"/>
    <n v="45.257098788685944"/>
    <s v="Nurse"/>
    <s v="Manufacturing"/>
    <s v="High Net Worth"/>
    <s v="N"/>
    <s v="Yes"/>
    <n v="22"/>
    <m/>
  </r>
  <r>
    <n v="17643"/>
    <n v="32"/>
    <x v="2033"/>
    <d v="2017-11-05T00:00:00"/>
    <n v="55"/>
    <b v="1"/>
    <s v="Approved"/>
    <s v="Giant Bicycles"/>
    <s v="Standard"/>
    <s v="medium"/>
    <s v="medium"/>
    <n v="642.70000000000005"/>
    <n v="211.37"/>
    <d v="1999-07-20T00:00:00"/>
    <n v="431.33000000000004"/>
    <s v="F"/>
    <n v="53"/>
    <d v="1966-05-25T00:00:00"/>
    <n v="54.147509747590057"/>
    <n v="0"/>
    <s v="Financial Services"/>
    <s v="Mass Customer"/>
    <s v="N"/>
    <s v="Yes"/>
    <n v="11"/>
    <m/>
  </r>
  <r>
    <n v="17653"/>
    <n v="86"/>
    <x v="465"/>
    <d v="2017-11-05T00:00:00"/>
    <n v="55"/>
    <b v="0"/>
    <s v="Approved"/>
    <s v="Norco Bicycles"/>
    <s v="Road"/>
    <s v="high"/>
    <s v="large"/>
    <n v="774.53"/>
    <n v="464.72"/>
    <d v="2003-03-18T00:00:00"/>
    <n v="309.80999999999995"/>
    <s v="M"/>
    <n v="10"/>
    <d v="1970-07-15T00:00:00"/>
    <n v="50.005043994165398"/>
    <s v="Software Engineer III"/>
    <s v="n/a"/>
    <s v="High Net Worth"/>
    <s v="N"/>
    <s v="No"/>
    <n v="10"/>
    <m/>
  </r>
  <r>
    <n v="18592"/>
    <n v="54"/>
    <x v="939"/>
    <d v="2017-11-05T00:00:00"/>
    <n v="55"/>
    <b v="1"/>
    <s v="Approved"/>
    <s v="WeareA2B"/>
    <s v="Standard"/>
    <s v="medium"/>
    <s v="medium"/>
    <n v="1292.8399999999999"/>
    <n v="13.44"/>
    <d v="1991-01-21T00:00:00"/>
    <n v="1279.3999999999999"/>
    <s v="F"/>
    <n v="48"/>
    <d v="1963-04-11T00:00:00"/>
    <n v="57.27079741882293"/>
    <s v="Database Administrator III"/>
    <s v="Financial Services"/>
    <s v="Mass Customer"/>
    <s v="N"/>
    <s v="Yes"/>
    <n v="10"/>
    <m/>
  </r>
  <r>
    <n v="19088"/>
    <n v="55"/>
    <x v="1287"/>
    <d v="2017-11-05T00:00:00"/>
    <n v="55"/>
    <b v="0"/>
    <s v="Approved"/>
    <s v="Trek Bicycles"/>
    <s v="Road"/>
    <s v="medium"/>
    <s v="large"/>
    <n v="1894.19"/>
    <n v="598.76"/>
    <d v="1991-01-21T00:00:00"/>
    <n v="1295.43"/>
    <s v="F"/>
    <n v="29"/>
    <d v="1998-05-03T00:00:00"/>
    <n v="22.185865911973615"/>
    <s v="Biostatistician I"/>
    <s v="Financial Services"/>
    <s v="Affluent Customer"/>
    <s v="N"/>
    <s v="Yes"/>
    <n v="2"/>
    <m/>
  </r>
  <r>
    <n v="19195"/>
    <n v="45"/>
    <x v="1692"/>
    <d v="2017-11-05T00:00:00"/>
    <n v="55"/>
    <b v="0"/>
    <s v="Approved"/>
    <s v="Solex"/>
    <s v="Standard"/>
    <s v="medium"/>
    <s v="medium"/>
    <n v="441.49"/>
    <n v="84.99"/>
    <d v="2007-12-11T00:00:00"/>
    <n v="356.5"/>
    <s v="F"/>
    <n v="3"/>
    <d v="1986-09-12T00:00:00"/>
    <n v="33.832441254439367"/>
    <s v="Programmer Analyst II"/>
    <s v="IT"/>
    <s v="Mass Customer"/>
    <s v="N"/>
    <s v="Yes"/>
    <n v="12"/>
    <m/>
  </r>
  <r>
    <n v="110"/>
    <n v="36"/>
    <x v="477"/>
    <d v="2017-11-04T00:00:00"/>
    <n v="56"/>
    <b v="0"/>
    <s v="Approved"/>
    <s v="Solex"/>
    <s v="Standard"/>
    <s v="low"/>
    <s v="medium"/>
    <n v="945.04"/>
    <n v="507.58"/>
    <d v="1995-12-19T00:00:00"/>
    <n v="437.46"/>
    <s v="M"/>
    <n v="33"/>
    <d v="2000-06-06T00:00:00"/>
    <n v="20.089975501014713"/>
    <s v="Pharmacist"/>
    <s v="Health"/>
    <s v="Affluent Customer"/>
    <s v="N"/>
    <s v="No"/>
    <n v="2"/>
    <m/>
  </r>
  <r>
    <n v="155"/>
    <n v="56"/>
    <x v="2023"/>
    <d v="2017-11-04T00:00:00"/>
    <n v="56"/>
    <b v="1"/>
    <s v="Approved"/>
    <s v="Norco Bicycles"/>
    <s v="Mountain"/>
    <s v="low"/>
    <s v="small"/>
    <n v="688.63"/>
    <n v="612.88"/>
    <d v="2016-02-04T00:00:00"/>
    <n v="75.75"/>
    <s v="M"/>
    <n v="14"/>
    <d v="1960-02-12T00:00:00"/>
    <n v="60.432441254439368"/>
    <s v="Geologist III"/>
    <s v="Health"/>
    <s v="High Net Worth"/>
    <s v="N"/>
    <s v="Yes"/>
    <n v="6"/>
    <m/>
  </r>
  <r>
    <n v="799"/>
    <n v="3"/>
    <x v="2034"/>
    <d v="2017-11-04T00:00:00"/>
    <n v="56"/>
    <b v="1"/>
    <s v="Approved"/>
    <s v="Trek Bicycles"/>
    <s v="Standard"/>
    <s v="medium"/>
    <s v="large"/>
    <n v="2091.4699999999998"/>
    <n v="388.92"/>
    <d v="2010-06-07T00:00:00"/>
    <n v="1702.5499999999997"/>
    <s v="M"/>
    <n v="98"/>
    <d v="1996-11-04T00:00:00"/>
    <n v="23.679016596905122"/>
    <s v="Information Systems Manager"/>
    <s v="n/a"/>
    <s v="Mass Customer"/>
    <s v="N"/>
    <s v="No"/>
    <n v="3"/>
    <m/>
  </r>
  <r>
    <n v="1267"/>
    <n v="18"/>
    <x v="2035"/>
    <d v="2017-11-04T00:00:00"/>
    <n v="56"/>
    <b v="0"/>
    <s v="Approved"/>
    <s v="Solex"/>
    <s v="Standard"/>
    <s v="medium"/>
    <s v="medium"/>
    <n v="575.27"/>
    <n v="431.45"/>
    <d v="2013-03-12T00:00:00"/>
    <n v="143.82"/>
    <s v="M"/>
    <n v="62"/>
    <d v="1974-10-13T00:00:00"/>
    <n v="45.755728925672244"/>
    <s v="Structural Analysis Engineer"/>
    <s v="Property"/>
    <s v="Affluent Customer"/>
    <s v="N"/>
    <s v="No"/>
    <n v="3"/>
    <m/>
  </r>
  <r>
    <n v="1674"/>
    <n v="47"/>
    <x v="2036"/>
    <d v="2017-11-04T00:00:00"/>
    <n v="56"/>
    <b v="1"/>
    <s v="Approved"/>
    <s v="Trek Bicycles"/>
    <s v="Road"/>
    <s v="low"/>
    <s v="small"/>
    <n v="1720.7"/>
    <n v="1531.42"/>
    <d v="2006-10-01T00:00:00"/>
    <n v="189.27999999999997"/>
    <s v="M"/>
    <n v="9"/>
    <d v="1977-06-03T00:00:00"/>
    <n v="43.114633035261285"/>
    <s v="Desktop Support Technician"/>
    <s v="Retail"/>
    <s v="Affluent Customer"/>
    <s v="N"/>
    <s v="No"/>
    <n v="22"/>
    <m/>
  </r>
  <r>
    <n v="3194"/>
    <n v="69"/>
    <x v="2037"/>
    <d v="2017-11-04T00:00:00"/>
    <n v="56"/>
    <b v="1"/>
    <s v="Approved"/>
    <s v="Norco Bicycles"/>
    <s v="Road"/>
    <s v="medium"/>
    <s v="large"/>
    <n v="1240.31"/>
    <n v="795.1"/>
    <d v="2004-12-18T00:00:00"/>
    <n v="445.20999999999992"/>
    <s v="M"/>
    <n v="63"/>
    <d v="1975-10-14T00:00:00"/>
    <n v="44.752989199644851"/>
    <n v="0"/>
    <s v="Health"/>
    <s v="High Net Worth"/>
    <s v="N"/>
    <s v="Yes"/>
    <n v="12"/>
    <m/>
  </r>
  <r>
    <n v="3666"/>
    <n v="31"/>
    <x v="2038"/>
    <d v="2017-11-04T00:00:00"/>
    <n v="56"/>
    <b v="1"/>
    <s v="Approved"/>
    <s v="Giant Bicycles"/>
    <s v="Standard"/>
    <s v="medium"/>
    <s v="medium"/>
    <n v="230.91"/>
    <n v="173.18"/>
    <d v="2006-11-10T00:00:00"/>
    <n v="57.72999999999999"/>
    <s v="M"/>
    <n v="84"/>
    <d v="1973-02-02T00:00:00"/>
    <n v="47.448879610603754"/>
    <s v="Teacher"/>
    <s v="Manufacturing"/>
    <s v="Mass Customer"/>
    <s v="N"/>
    <s v="No"/>
    <n v="15"/>
    <m/>
  </r>
  <r>
    <n v="3702"/>
    <n v="21"/>
    <x v="2039"/>
    <d v="2017-11-04T00:00:00"/>
    <n v="56"/>
    <b v="1"/>
    <s v="Approved"/>
    <s v="Solex"/>
    <s v="Standard"/>
    <s v="medium"/>
    <s v="large"/>
    <n v="1071.23"/>
    <n v="380.74"/>
    <d v="1993-07-15T00:00:00"/>
    <n v="690.49"/>
    <s v="F"/>
    <n v="51"/>
    <d v="1982-05-23T00:00:00"/>
    <n v="38.142030295535257"/>
    <s v="Senior Developer"/>
    <s v="Manufacturing"/>
    <s v="Affluent Customer"/>
    <s v="N"/>
    <s v="Yes"/>
    <n v="7"/>
    <m/>
  </r>
  <r>
    <n v="4016"/>
    <n v="18"/>
    <x v="355"/>
    <d v="2017-11-04T00:00:00"/>
    <n v="56"/>
    <b v="1"/>
    <s v="Approved"/>
    <s v="Solex"/>
    <s v="Standard"/>
    <s v="medium"/>
    <s v="medium"/>
    <n v="575.27"/>
    <n v="431.45"/>
    <d v="1993-05-26T00:00:00"/>
    <n v="143.82"/>
    <s v="F"/>
    <n v="38"/>
    <d v="1970-12-10T00:00:00"/>
    <n v="49.599564542110599"/>
    <s v="Budget/Accounting Analyst III"/>
    <s v="n/a"/>
    <s v="Mass Customer"/>
    <s v="N"/>
    <s v="Yes"/>
    <n v="17"/>
    <m/>
  </r>
  <r>
    <n v="4444"/>
    <n v="87"/>
    <x v="649"/>
    <d v="2017-11-04T00:00:00"/>
    <n v="56"/>
    <b v="1"/>
    <s v="Approved"/>
    <s v="OHM Cycles"/>
    <s v="Standard"/>
    <s v="medium"/>
    <s v="medium"/>
    <n v="1636.9"/>
    <n v="44.71"/>
    <d v="2010-08-20T00:00:00"/>
    <n v="1592.19"/>
    <s v="F"/>
    <n v="19"/>
    <d v="1974-06-15T00:00:00"/>
    <n v="46.08449604895992"/>
    <s v="Administrative Officer"/>
    <s v="Health"/>
    <s v="High Net Worth"/>
    <s v="N"/>
    <s v="No"/>
    <n v="20"/>
    <m/>
  </r>
  <r>
    <n v="5654"/>
    <n v="84"/>
    <x v="2040"/>
    <d v="2017-11-04T00:00:00"/>
    <n v="56"/>
    <b v="1"/>
    <s v="Approved"/>
    <s v="Trek Bicycles"/>
    <s v="Road"/>
    <s v="medium"/>
    <s v="medium"/>
    <n v="290.62"/>
    <n v="215.14"/>
    <d v="1997-08-25T00:00:00"/>
    <n v="75.480000000000018"/>
    <s v="F"/>
    <n v="71"/>
    <d v="1999-05-20T00:00:00"/>
    <n v="21.139290569507864"/>
    <s v="Financial Advisor"/>
    <s v="Financial Services"/>
    <s v="Affluent Customer"/>
    <s v="N"/>
    <s v="Yes"/>
    <n v="3"/>
    <m/>
  </r>
  <r>
    <n v="6837"/>
    <n v="35"/>
    <x v="2041"/>
    <d v="2017-11-04T00:00:00"/>
    <n v="56"/>
    <b v="1"/>
    <s v="Approved"/>
    <s v="Giant Bicycles"/>
    <s v="Standard"/>
    <s v="medium"/>
    <s v="medium"/>
    <n v="1403.5"/>
    <n v="954.82"/>
    <d v="2016-11-14T00:00:00"/>
    <n v="448.67999999999995"/>
    <s v="F"/>
    <n v="12"/>
    <d v="1959-11-14T00:00:00"/>
    <n v="60.679016596905122"/>
    <n v="0"/>
    <s v="Manufacturing"/>
    <s v="High Net Worth"/>
    <s v="N"/>
    <s v="Yes"/>
    <n v="20"/>
    <m/>
  </r>
  <r>
    <n v="7074"/>
    <n v="79"/>
    <x v="731"/>
    <d v="2017-11-04T00:00:00"/>
    <n v="56"/>
    <b v="0"/>
    <s v="Approved"/>
    <s v="Norco Bicycles"/>
    <s v="Standard"/>
    <s v="medium"/>
    <s v="medium"/>
    <n v="1555.58"/>
    <n v="818.01"/>
    <d v="2003-09-09T00:00:00"/>
    <n v="737.56999999999994"/>
    <s v="F"/>
    <n v="34"/>
    <d v="1981-01-26T00:00:00"/>
    <n v="39.46257824074074"/>
    <s v="VP Marketing"/>
    <s v="Manufacturing"/>
    <s v="Affluent Customer"/>
    <s v="N"/>
    <s v="No"/>
    <n v="17"/>
    <m/>
  </r>
  <r>
    <n v="7238"/>
    <n v="37"/>
    <x v="2042"/>
    <d v="2017-11-04T00:00:00"/>
    <n v="56"/>
    <b v="1"/>
    <s v="Approved"/>
    <s v="OHM Cycles"/>
    <s v="Standard"/>
    <s v="low"/>
    <s v="medium"/>
    <n v="1793.43"/>
    <n v="248.82"/>
    <d v="1999-07-20T00:00:00"/>
    <n v="1544.6100000000001"/>
    <s v="M"/>
    <n v="94"/>
    <d v="1959-02-05T00:00:00"/>
    <n v="61.451619336631147"/>
    <s v="Actuary"/>
    <s v="Financial Services"/>
    <s v="Mass Customer"/>
    <s v="N"/>
    <s v="No"/>
    <n v="18"/>
    <m/>
  </r>
  <r>
    <n v="7455"/>
    <n v="99"/>
    <x v="1955"/>
    <d v="2017-11-04T00:00:00"/>
    <n v="56"/>
    <b v="0"/>
    <s v="Approved"/>
    <s v="Trek Bicycles"/>
    <s v="Road"/>
    <s v="low"/>
    <s v="small"/>
    <n v="1720.7"/>
    <n v="1531.42"/>
    <d v="2006-10-01T00:00:00"/>
    <n v="189.27999999999997"/>
    <s v="F"/>
    <n v="63"/>
    <d v="1974-03-21T00:00:00"/>
    <n v="46.320112487316081"/>
    <s v="Account Executive"/>
    <s v="Retail"/>
    <s v="High Net Worth"/>
    <s v="N"/>
    <s v="No"/>
    <n v="7"/>
    <m/>
  </r>
  <r>
    <n v="7499"/>
    <n v="49"/>
    <x v="136"/>
    <d v="2017-11-04T00:00:00"/>
    <n v="56"/>
    <b v="1"/>
    <s v="Approved"/>
    <s v="Solex"/>
    <s v="Standard"/>
    <s v="medium"/>
    <s v="large"/>
    <n v="1061.56"/>
    <n v="733.58"/>
    <d v="2011-08-24T00:00:00"/>
    <n v="327.9799999999999"/>
    <s v="F"/>
    <n v="87"/>
    <d v="1974-01-30T00:00:00"/>
    <n v="46.457098788685947"/>
    <n v="0"/>
    <s v="Manufacturing"/>
    <s v="High Net Worth"/>
    <s v="N"/>
    <s v="Yes"/>
    <n v="10"/>
    <m/>
  </r>
  <r>
    <n v="8574"/>
    <n v="3"/>
    <x v="2043"/>
    <d v="2017-11-04T00:00:00"/>
    <n v="56"/>
    <b v="0"/>
    <s v="Approved"/>
    <s v="Trek Bicycles"/>
    <s v="Standard"/>
    <s v="medium"/>
    <s v="large"/>
    <n v="2091.4699999999998"/>
    <n v="388.92"/>
    <d v="1991-11-07T00:00:00"/>
    <n v="1702.5499999999997"/>
    <s v="M"/>
    <n v="0"/>
    <d v="1965-09-04T00:00:00"/>
    <n v="54.868057692795531"/>
    <s v="Database Administrator III"/>
    <s v="Financial Services"/>
    <s v="Mass Customer"/>
    <s v="N"/>
    <s v="Yes"/>
    <n v="13"/>
    <m/>
  </r>
  <r>
    <n v="8673"/>
    <n v="91"/>
    <x v="2044"/>
    <d v="2017-11-04T00:00:00"/>
    <n v="56"/>
    <b v="0"/>
    <s v="Approved"/>
    <s v="WeareA2B"/>
    <s v="Standard"/>
    <s v="low"/>
    <s v="medium"/>
    <n v="642.30999999999995"/>
    <n v="513.85"/>
    <d v="2014-10-10T00:00:00"/>
    <n v="128.45999999999992"/>
    <s v="F"/>
    <n v="22"/>
    <d v="1992-08-05T00:00:00"/>
    <n v="27.931071391425672"/>
    <s v="Safety Technician II"/>
    <s v="Telecommunications"/>
    <s v="High Net Worth"/>
    <s v="N"/>
    <s v="No"/>
    <n v="9"/>
    <m/>
  </r>
  <r>
    <n v="8943"/>
    <n v="91"/>
    <x v="2045"/>
    <d v="2017-11-04T00:00:00"/>
    <n v="56"/>
    <b v="1"/>
    <s v="Approved"/>
    <s v="Solex"/>
    <s v="Standard"/>
    <s v="medium"/>
    <s v="medium"/>
    <n v="100.35"/>
    <n v="75.260000000000005"/>
    <d v="1999-07-26T00:00:00"/>
    <n v="25.089999999999989"/>
    <s v="M"/>
    <n v="40"/>
    <d v="1963-03-01T00:00:00"/>
    <n v="57.383126185946217"/>
    <s v="Environmental Specialist"/>
    <s v="Financial Services"/>
    <s v="Mass Customer"/>
    <s v="N"/>
    <s v="No"/>
    <n v="11"/>
    <m/>
  </r>
  <r>
    <n v="10121"/>
    <n v="36"/>
    <x v="1581"/>
    <d v="2017-11-04T00:00:00"/>
    <n v="56"/>
    <b v="1"/>
    <s v="Approved"/>
    <s v="Solex"/>
    <s v="Standard"/>
    <s v="low"/>
    <s v="medium"/>
    <n v="945.04"/>
    <n v="507.58"/>
    <d v="1999-12-04T00:00:00"/>
    <n v="437.46"/>
    <s v="F"/>
    <n v="33"/>
    <d v="1955-05-06T00:00:00"/>
    <n v="65.207783720192793"/>
    <s v="Graphic Designer"/>
    <s v="Health"/>
    <s v="Mass Customer"/>
    <s v="N"/>
    <s v="Yes"/>
    <n v="7"/>
    <m/>
  </r>
  <r>
    <n v="10578"/>
    <n v="65"/>
    <x v="2046"/>
    <d v="2017-11-04T00:00:00"/>
    <n v="56"/>
    <b v="1"/>
    <s v="Approved"/>
    <s v="WeareA2B"/>
    <s v="Standard"/>
    <s v="medium"/>
    <s v="medium"/>
    <n v="1807.45"/>
    <n v="778.69"/>
    <d v="2015-05-21T00:00:00"/>
    <n v="1028.76"/>
    <s v="M"/>
    <n v="82"/>
    <d v="1957-11-29T00:00:00"/>
    <n v="62.637920706494164"/>
    <s v="Food Chemist"/>
    <s v="Health"/>
    <s v="Mass Customer"/>
    <s v="N"/>
    <s v="No"/>
    <n v="6"/>
    <m/>
  </r>
  <r>
    <n v="11008"/>
    <n v="22"/>
    <x v="806"/>
    <d v="2017-11-04T00:00:00"/>
    <n v="56"/>
    <b v="1"/>
    <s v="Approved"/>
    <s v="WeareA2B"/>
    <s v="Standard"/>
    <s v="medium"/>
    <s v="medium"/>
    <n v="60.34"/>
    <n v="45.26"/>
    <d v="1993-07-15T00:00:00"/>
    <n v="15.080000000000005"/>
    <s v="F"/>
    <n v="11"/>
    <d v="1969-01-17T00:00:00"/>
    <n v="51.495454953069505"/>
    <n v="0"/>
    <s v="Entertainment"/>
    <s v="Mass Customer"/>
    <s v="N"/>
    <s v="No"/>
    <n v="8"/>
    <m/>
  </r>
  <r>
    <n v="11685"/>
    <n v="85"/>
    <x v="1685"/>
    <d v="2017-11-04T00:00:00"/>
    <n v="56"/>
    <b v="1"/>
    <s v="Approved"/>
    <s v="WeareA2B"/>
    <s v="Standard"/>
    <s v="medium"/>
    <s v="medium"/>
    <n v="752.64"/>
    <n v="205.36"/>
    <d v="1993-04-20T00:00:00"/>
    <n v="547.28"/>
    <s v="M"/>
    <n v="40"/>
    <d v="1993-01-18T00:00:00"/>
    <n v="27.476276870877726"/>
    <s v="Accounting Assistant IV"/>
    <s v="n/a"/>
    <s v="Affluent Customer"/>
    <s v="N"/>
    <s v="Yes"/>
    <n v="9"/>
    <m/>
  </r>
  <r>
    <n v="11746"/>
    <n v="31"/>
    <x v="2047"/>
    <d v="2017-11-04T00:00:00"/>
    <n v="56"/>
    <b v="1"/>
    <s v="Approved"/>
    <s v="Giant Bicycles"/>
    <s v="Standard"/>
    <s v="medium"/>
    <s v="medium"/>
    <n v="230.91"/>
    <n v="173.18"/>
    <d v="1994-07-12T00:00:00"/>
    <n v="57.72999999999999"/>
    <s v="F"/>
    <n v="26"/>
    <d v="1999-03-19T00:00:00"/>
    <n v="21.309153583206491"/>
    <s v="Sales Representative"/>
    <s v="Retail"/>
    <s v="Mass Customer"/>
    <s v="N"/>
    <s v="Yes"/>
    <n v="2"/>
    <m/>
  </r>
  <r>
    <n v="11974"/>
    <n v="3"/>
    <x v="1071"/>
    <d v="2017-11-04T00:00:00"/>
    <n v="56"/>
    <b v="1"/>
    <s v="Approved"/>
    <s v="Trek Bicycles"/>
    <s v="Standard"/>
    <s v="medium"/>
    <s v="large"/>
    <n v="2091.4699999999998"/>
    <n v="388.92"/>
    <d v="2007-08-04T00:00:00"/>
    <n v="1702.5499999999997"/>
    <s v="M"/>
    <n v="96"/>
    <d v="1957-12-15T00:00:00"/>
    <n v="62.594085090055806"/>
    <s v="Biostatistician II"/>
    <s v="n/a"/>
    <s v="Affluent Customer"/>
    <s v="N"/>
    <s v="Yes"/>
    <n v="15"/>
    <m/>
  </r>
  <r>
    <n v="12359"/>
    <n v="2"/>
    <x v="1676"/>
    <d v="2017-11-04T00:00:00"/>
    <n v="56"/>
    <b v="1"/>
    <s v="Approved"/>
    <s v="Solex"/>
    <s v="Standard"/>
    <s v="medium"/>
    <s v="medium"/>
    <n v="71.489999999999995"/>
    <n v="53.62"/>
    <d v="2012-12-02T00:00:00"/>
    <n v="17.869999999999997"/>
    <s v="M"/>
    <n v="93"/>
    <d v="1966-08-27T00:00:00"/>
    <n v="53.88997550101471"/>
    <s v="Staff Accountant II"/>
    <s v="n/a"/>
    <s v="Mass Customer"/>
    <s v="N"/>
    <s v="No"/>
    <n v="14"/>
    <m/>
  </r>
  <r>
    <n v="12536"/>
    <n v="2"/>
    <x v="73"/>
    <d v="2017-11-04T00:00:00"/>
    <n v="56"/>
    <b v="0"/>
    <s v="Approved"/>
    <s v="Giant Bicycles"/>
    <s v="Road"/>
    <s v="low"/>
    <s v="small"/>
    <n v="590.26"/>
    <n v="525.33000000000004"/>
    <d v="1992-10-02T00:00:00"/>
    <n v="64.92999999999995"/>
    <s v="M"/>
    <n v="91"/>
    <d v="1968-04-11T00:00:00"/>
    <n v="52.265317966768137"/>
    <s v="Research Assistant III"/>
    <s v="Health"/>
    <s v="High Net Worth"/>
    <s v="N"/>
    <s v="Yes"/>
    <n v="16"/>
    <m/>
  </r>
  <r>
    <n v="12789"/>
    <n v="6"/>
    <x v="241"/>
    <d v="2017-11-04T00:00:00"/>
    <n v="56"/>
    <b v="1"/>
    <s v="Approved"/>
    <s v="OHM Cycles"/>
    <s v="Standard"/>
    <s v="high"/>
    <s v="medium"/>
    <n v="227.88"/>
    <n v="136.72999999999999"/>
    <d v="2016-07-09T00:00:00"/>
    <n v="91.15"/>
    <s v="M"/>
    <n v="4"/>
    <d v="1979-04-07T00:00:00"/>
    <n v="41.27079741882293"/>
    <s v="Physical Therapy Assistant"/>
    <s v="Argiculture"/>
    <s v="Mass Customer"/>
    <s v="N"/>
    <s v="Yes"/>
    <n v="3"/>
    <m/>
  </r>
  <r>
    <n v="13360"/>
    <n v="79"/>
    <x v="1003"/>
    <d v="2017-11-04T00:00:00"/>
    <n v="56"/>
    <b v="0"/>
    <s v="Approved"/>
    <s v="Norco Bicycles"/>
    <s v="Standard"/>
    <s v="medium"/>
    <s v="medium"/>
    <n v="1555.58"/>
    <n v="818.01"/>
    <d v="2003-09-09T00:00:00"/>
    <n v="737.56999999999994"/>
    <s v="F"/>
    <n v="0"/>
    <d v="1996-10-24T00:00:00"/>
    <n v="23.709153583206493"/>
    <s v="Chief Design Engineer"/>
    <s v="Manufacturing"/>
    <s v="Mass Customer"/>
    <s v="N"/>
    <s v="No"/>
    <n v="5"/>
    <m/>
  </r>
  <r>
    <n v="13635"/>
    <n v="63"/>
    <x v="556"/>
    <d v="2017-11-04T00:00:00"/>
    <n v="56"/>
    <b v="1"/>
    <s v="Approved"/>
    <s v="Solex"/>
    <s v="Standard"/>
    <s v="medium"/>
    <s v="medium"/>
    <n v="1483.2"/>
    <n v="99.59"/>
    <d v="1998-12-17T00:00:00"/>
    <n v="1383.6100000000001"/>
    <s v="M"/>
    <n v="4"/>
    <d v="1973-04-20T00:00:00"/>
    <n v="47.237920706494165"/>
    <s v="Paralegal"/>
    <s v="Financial Services"/>
    <s v="Affluent Customer"/>
    <s v="N"/>
    <s v="No"/>
    <n v="11"/>
    <m/>
  </r>
  <r>
    <n v="15154"/>
    <n v="43"/>
    <x v="1671"/>
    <d v="2017-11-04T00:00:00"/>
    <n v="56"/>
    <b v="1"/>
    <s v="Approved"/>
    <s v="Solex"/>
    <s v="Standard"/>
    <s v="medium"/>
    <s v="medium"/>
    <n v="1151.96"/>
    <n v="649.49"/>
    <d v="1999-12-04T00:00:00"/>
    <n v="502.47"/>
    <s v="F"/>
    <n v="1"/>
    <d v="1953-10-11T00:00:00"/>
    <n v="66.77490700786403"/>
    <s v="Social Worker"/>
    <s v="Health"/>
    <s v="Affluent Customer"/>
    <s v="N"/>
    <s v="No"/>
    <n v="8"/>
    <m/>
  </r>
  <r>
    <n v="15166"/>
    <n v="0"/>
    <x v="555"/>
    <d v="2017-11-04T00:00:00"/>
    <n v="56"/>
    <b v="1"/>
    <s v="Approved"/>
    <s v="WeareA2B"/>
    <s v="Standard"/>
    <s v="medium"/>
    <s v="medium"/>
    <n v="60.34"/>
    <n v="45.26"/>
    <d v="1999-06-23T00:00:00"/>
    <n v="15.080000000000005"/>
    <s v="F"/>
    <n v="6"/>
    <d v="1999-06-07T00:00:00"/>
    <n v="21.089975501014713"/>
    <s v="Teacher"/>
    <s v="Financial Services"/>
    <s v="High Net Worth"/>
    <s v="N"/>
    <s v="Yes"/>
    <n v="3"/>
    <m/>
  </r>
  <r>
    <n v="15847"/>
    <n v="77"/>
    <x v="942"/>
    <d v="2017-11-04T00:00:00"/>
    <n v="56"/>
    <b v="0"/>
    <s v="Approved"/>
    <s v="Norco Bicycles"/>
    <s v="Road"/>
    <s v="medium"/>
    <s v="large"/>
    <n v="1240.31"/>
    <n v="795.1"/>
    <d v="2015-08-10T00:00:00"/>
    <n v="445.20999999999992"/>
    <s v="M"/>
    <n v="10"/>
    <d v="1979-09-12T00:00:00"/>
    <n v="40.837920706494167"/>
    <s v="Tax Accountant"/>
    <s v="Financial Services"/>
    <s v="Mass Customer"/>
    <s v="N"/>
    <s v="Yes"/>
    <n v="13"/>
    <m/>
  </r>
  <r>
    <n v="16047"/>
    <n v="4"/>
    <x v="2030"/>
    <d v="2017-11-04T00:00:00"/>
    <n v="56"/>
    <b v="1"/>
    <s v="Approved"/>
    <s v="Giant Bicycles"/>
    <s v="Standard"/>
    <s v="high"/>
    <s v="medium"/>
    <n v="1129.1300000000001"/>
    <n v="677.48"/>
    <d v="1991-11-07T00:00:00"/>
    <n v="451.65000000000009"/>
    <s v="M"/>
    <n v="14"/>
    <d v="1959-05-13T00:00:00"/>
    <n v="61.185865911973615"/>
    <s v="Internal Auditor"/>
    <s v="Entertainment"/>
    <s v="Mass Customer"/>
    <s v="N"/>
    <s v="Yes"/>
    <n v="16"/>
    <m/>
  </r>
  <r>
    <n v="16192"/>
    <n v="39"/>
    <x v="981"/>
    <d v="2017-11-04T00:00:00"/>
    <n v="56"/>
    <b v="1"/>
    <s v="Approved"/>
    <s v="Giant Bicycles"/>
    <s v="Standard"/>
    <s v="medium"/>
    <s v="large"/>
    <n v="1812.75"/>
    <n v="582.48"/>
    <d v="2010-06-07T00:00:00"/>
    <n v="1230.27"/>
    <s v="F"/>
    <n v="0"/>
    <d v="1991-03-10T00:00:00"/>
    <n v="29.339290569507863"/>
    <s v="Physical Therapy Assistant"/>
    <s v="Financial Services"/>
    <s v="Affluent Customer"/>
    <s v="N"/>
    <s v="Yes"/>
    <n v="9"/>
    <m/>
  </r>
  <r>
    <n v="16414"/>
    <n v="92"/>
    <x v="547"/>
    <d v="2017-11-04T00:00:00"/>
    <n v="56"/>
    <b v="1"/>
    <s v="Approved"/>
    <s v="WeareA2B"/>
    <s v="Touring"/>
    <s v="medium"/>
    <s v="large"/>
    <n v="1890.39"/>
    <n v="260.14"/>
    <d v="1991-01-21T00:00:00"/>
    <n v="1630.25"/>
    <s v="U"/>
    <n v="18"/>
    <d v="1899-12-30T00:00:00"/>
    <n v="0"/>
    <s v="Biostatistician I"/>
    <s v="IT"/>
    <s v="High Net Worth"/>
    <s v="N"/>
    <s v="No"/>
    <n v="0"/>
    <m/>
  </r>
  <r>
    <n v="16911"/>
    <n v="68"/>
    <x v="1238"/>
    <d v="2017-11-04T00:00:00"/>
    <n v="56"/>
    <b v="0"/>
    <s v="Approved"/>
    <s v="OHM Cycles"/>
    <s v="Standard"/>
    <s v="medium"/>
    <s v="medium"/>
    <n v="1636.9"/>
    <n v="44.71"/>
    <d v="2010-08-20T00:00:00"/>
    <n v="1592.19"/>
    <s v="M"/>
    <n v="56"/>
    <d v="1976-10-01T00:00:00"/>
    <n v="43.785865911973616"/>
    <s v="Editor"/>
    <s v="Financial Services"/>
    <s v="Mass Customer"/>
    <s v="N"/>
    <s v="No"/>
    <n v="5"/>
    <m/>
  </r>
  <r>
    <n v="17148"/>
    <n v="66"/>
    <x v="2048"/>
    <d v="2017-11-04T00:00:00"/>
    <n v="56"/>
    <b v="0"/>
    <s v="Approved"/>
    <s v="Solex"/>
    <s v="Standard"/>
    <s v="medium"/>
    <s v="medium"/>
    <n v="1163.8900000000001"/>
    <n v="589.27"/>
    <d v="2016-07-09T00:00:00"/>
    <n v="574.62000000000012"/>
    <s v="F"/>
    <n v="11"/>
    <d v="1956-03-18T00:00:00"/>
    <n v="64.339290569507867"/>
    <n v="0"/>
    <s v="n/a"/>
    <s v="High Net Worth"/>
    <s v="N"/>
    <s v="No"/>
    <n v="17"/>
    <m/>
  </r>
  <r>
    <n v="17686"/>
    <n v="99"/>
    <x v="2049"/>
    <d v="2017-11-04T00:00:00"/>
    <n v="56"/>
    <b v="0"/>
    <s v="Approved"/>
    <s v="OHM Cycles"/>
    <s v="Standard"/>
    <s v="medium"/>
    <s v="medium"/>
    <n v="1227.3399999999999"/>
    <n v="770.89"/>
    <d v="1994-08-10T00:00:00"/>
    <n v="456.44999999999993"/>
    <s v="M"/>
    <n v="89"/>
    <d v="1954-03-25T00:00:00"/>
    <n v="66.322852213343481"/>
    <s v="Programmer I"/>
    <s v="Manufacturing"/>
    <s v="Affluent Customer"/>
    <s v="N"/>
    <s v="No"/>
    <n v="16"/>
    <m/>
  </r>
  <r>
    <n v="18042"/>
    <n v="25"/>
    <x v="1716"/>
    <d v="2017-11-04T00:00:00"/>
    <n v="56"/>
    <b v="0"/>
    <s v="Approved"/>
    <s v="Giant Bicycles"/>
    <s v="Road"/>
    <s v="medium"/>
    <s v="medium"/>
    <n v="1538.99"/>
    <n v="829.65"/>
    <d v="1992-10-11T00:00:00"/>
    <n v="709.34"/>
    <s v="M"/>
    <n v="47"/>
    <d v="1975-03-14T00:00:00"/>
    <n v="45.33929056950786"/>
    <s v="Graphic Designer"/>
    <s v="Manufacturing"/>
    <s v="Mass Customer"/>
    <s v="N"/>
    <s v="Yes"/>
    <n v="14"/>
    <m/>
  </r>
  <r>
    <n v="18155"/>
    <n v="34"/>
    <x v="2050"/>
    <d v="2017-11-04T00:00:00"/>
    <n v="56"/>
    <b v="1"/>
    <s v="Approved"/>
    <s v="Norco Bicycles"/>
    <s v="Road"/>
    <s v="high"/>
    <s v="large"/>
    <n v="774.53"/>
    <n v="464.72"/>
    <d v="2008-03-19T00:00:00"/>
    <n v="309.80999999999995"/>
    <s v="F"/>
    <n v="40"/>
    <d v="1975-10-17T00:00:00"/>
    <n v="44.744770021562658"/>
    <s v="Graphic Designer"/>
    <s v="n/a"/>
    <s v="Mass Customer"/>
    <s v="N"/>
    <s v="Yes"/>
    <n v="17"/>
    <m/>
  </r>
  <r>
    <n v="18455"/>
    <n v="40"/>
    <x v="2051"/>
    <d v="2017-11-04T00:00:00"/>
    <n v="56"/>
    <b v="0"/>
    <s v="Approved"/>
    <s v="OHM Cycles"/>
    <s v="Standard"/>
    <s v="high"/>
    <s v="medium"/>
    <n v="1458.17"/>
    <n v="874.9"/>
    <d v="2006-02-02T00:00:00"/>
    <n v="583.2700000000001"/>
    <s v="F"/>
    <n v="43"/>
    <d v="1985-02-14T00:00:00"/>
    <n v="35.407783720192796"/>
    <s v="Health Coach II"/>
    <s v="Retail"/>
    <s v="Mass Customer"/>
    <s v="N"/>
    <s v="No"/>
    <n v="21"/>
    <m/>
  </r>
  <r>
    <n v="18731"/>
    <n v="66"/>
    <x v="2052"/>
    <d v="2017-11-04T00:00:00"/>
    <n v="56"/>
    <b v="1"/>
    <s v="Approved"/>
    <s v="Giant Bicycles"/>
    <s v="Road"/>
    <s v="low"/>
    <s v="small"/>
    <n v="590.26"/>
    <n v="525.33000000000004"/>
    <d v="2010-11-05T00:00:00"/>
    <n v="64.92999999999995"/>
    <s v="M"/>
    <n v="80"/>
    <d v="1970-03-25T00:00:00"/>
    <n v="50.311893309233888"/>
    <n v="0"/>
    <s v="Argiculture"/>
    <s v="Mass Customer"/>
    <s v="N"/>
    <s v="No"/>
    <n v="16"/>
    <m/>
  </r>
  <r>
    <n v="19225"/>
    <n v="88"/>
    <x v="1840"/>
    <d v="2017-11-04T00:00:00"/>
    <n v="56"/>
    <b v="0"/>
    <s v="Approved"/>
    <s v="Norco Bicycles"/>
    <s v="Standard"/>
    <s v="medium"/>
    <s v="medium"/>
    <n v="1198.46"/>
    <n v="381.1"/>
    <d v="1998-12-16T00:00:00"/>
    <n v="817.36"/>
    <s v="F"/>
    <n v="1"/>
    <d v="1974-06-16T00:00:00"/>
    <n v="46.08175632293252"/>
    <s v="Staff Accountant III"/>
    <s v="n/a"/>
    <s v="Mass Customer"/>
    <s v="N"/>
    <s v="No"/>
    <n v="11"/>
    <m/>
  </r>
  <r>
    <n v="416"/>
    <n v="17"/>
    <x v="678"/>
    <d v="2017-11-03T00:00:00"/>
    <n v="57"/>
    <b v="1"/>
    <s v="Approved"/>
    <s v="Solex"/>
    <s v="Standard"/>
    <s v="high"/>
    <s v="medium"/>
    <n v="1024.6600000000001"/>
    <n v="614.79999999999995"/>
    <d v="2016-02-04T00:00:00"/>
    <n v="409.86000000000013"/>
    <s v="F"/>
    <n v="77"/>
    <d v="1976-11-02T00:00:00"/>
    <n v="43.6981946790969"/>
    <s v="Operator"/>
    <s v="Retail"/>
    <s v="Affluent Customer"/>
    <s v="N"/>
    <s v="Yes"/>
    <n v="5"/>
    <m/>
  </r>
  <r>
    <n v="745"/>
    <n v="69"/>
    <x v="2053"/>
    <d v="2017-11-03T00:00:00"/>
    <n v="57"/>
    <b v="0"/>
    <s v="Approved"/>
    <s v="Giant Bicycles"/>
    <s v="Road"/>
    <s v="medium"/>
    <s v="medium"/>
    <n v="792.9"/>
    <n v="594.67999999999995"/>
    <d v="1992-10-02T00:00:00"/>
    <n v="198.22000000000003"/>
    <s v="F"/>
    <n v="2"/>
    <d v="1954-01-15T00:00:00"/>
    <n v="66.511893309233884"/>
    <s v="Desktop Support Technician"/>
    <s v="IT"/>
    <s v="Mass Customer"/>
    <s v="N"/>
    <s v="No"/>
    <n v="5"/>
    <m/>
  </r>
  <r>
    <n v="1708"/>
    <n v="64"/>
    <x v="1179"/>
    <d v="2017-11-03T00:00:00"/>
    <n v="57"/>
    <b v="0"/>
    <s v="Approved"/>
    <s v="Trek Bicycles"/>
    <s v="Standard"/>
    <s v="medium"/>
    <s v="large"/>
    <n v="1469.44"/>
    <n v="596.54999999999995"/>
    <d v="1995-10-24T00:00:00"/>
    <n v="872.8900000000001"/>
    <s v="F"/>
    <n v="33"/>
    <d v="1995-08-20T00:00:00"/>
    <n v="24.88997550101471"/>
    <s v="Business Systems Development Analyst"/>
    <s v="IT"/>
    <s v="Affluent Customer"/>
    <s v="N"/>
    <s v="Yes"/>
    <n v="10"/>
    <m/>
  </r>
  <r>
    <n v="1765"/>
    <n v="48"/>
    <x v="1277"/>
    <d v="2017-11-03T00:00:00"/>
    <n v="57"/>
    <b v="1"/>
    <s v="Approved"/>
    <s v="WeareA2B"/>
    <s v="Standard"/>
    <s v="medium"/>
    <s v="medium"/>
    <n v="1762.96"/>
    <n v="950.52"/>
    <d v="2014-07-28T00:00:00"/>
    <n v="812.44"/>
    <s v="M"/>
    <n v="97"/>
    <d v="1996-08-10T00:00:00"/>
    <n v="23.914633035261286"/>
    <s v="Community Outreach Specialist"/>
    <s v="Property"/>
    <s v="Affluent Customer"/>
    <s v="N"/>
    <s v="No"/>
    <n v="5"/>
    <m/>
  </r>
  <r>
    <n v="2023"/>
    <n v="66"/>
    <x v="1920"/>
    <d v="2017-11-03T00:00:00"/>
    <n v="57"/>
    <b v="1"/>
    <s v="Approved"/>
    <s v="Solex"/>
    <s v="Standard"/>
    <s v="medium"/>
    <s v="medium"/>
    <n v="1163.8900000000001"/>
    <n v="589.27"/>
    <d v="2010-05-05T00:00:00"/>
    <n v="574.62000000000012"/>
    <s v="M"/>
    <n v="25"/>
    <d v="1989-08-17T00:00:00"/>
    <n v="30.9009344051243"/>
    <s v="Internal Auditor"/>
    <s v="Property"/>
    <s v="High Net Worth"/>
    <s v="N"/>
    <s v="Yes"/>
    <n v="13"/>
    <m/>
  </r>
  <r>
    <n v="2440"/>
    <n v="40"/>
    <x v="19"/>
    <d v="2017-11-03T00:00:00"/>
    <n v="57"/>
    <b v="0"/>
    <s v="Approved"/>
    <s v="OHM Cycles"/>
    <s v="Standard"/>
    <s v="high"/>
    <s v="medium"/>
    <n v="1458.17"/>
    <n v="874.9"/>
    <d v="2006-02-02T00:00:00"/>
    <n v="583.2700000000001"/>
    <s v="M"/>
    <n v="19"/>
    <d v="1981-09-02T00:00:00"/>
    <n v="38.862578240740739"/>
    <s v="Budget/Accounting Analyst IV"/>
    <s v="IT"/>
    <s v="Mass Customer"/>
    <s v="N"/>
    <s v="Yes"/>
    <n v="6"/>
    <m/>
  </r>
  <r>
    <n v="2760"/>
    <n v="65"/>
    <x v="760"/>
    <d v="2017-11-03T00:00:00"/>
    <n v="57"/>
    <b v="0"/>
    <s v="Approved"/>
    <s v="WeareA2B"/>
    <s v="Standard"/>
    <s v="medium"/>
    <s v="medium"/>
    <n v="1807.45"/>
    <n v="778.69"/>
    <d v="2015-05-21T00:00:00"/>
    <n v="1028.76"/>
    <s v="M"/>
    <n v="65"/>
    <d v="1985-11-15T00:00:00"/>
    <n v="34.657098788685943"/>
    <s v="Human Resources Assistant IV"/>
    <s v="Manufacturing"/>
    <s v="Affluent Customer"/>
    <s v="N"/>
    <s v="No"/>
    <n v="15"/>
    <m/>
  </r>
  <r>
    <n v="3583"/>
    <n v="35"/>
    <x v="833"/>
    <d v="2017-11-03T00:00:00"/>
    <n v="57"/>
    <b v="1"/>
    <s v="Approved"/>
    <s v="Giant Bicycles"/>
    <s v="Standard"/>
    <s v="medium"/>
    <s v="medium"/>
    <n v="1403.5"/>
    <n v="954.82"/>
    <d v="2012-12-02T00:00:00"/>
    <n v="448.67999999999995"/>
    <s v="M"/>
    <n v="60"/>
    <d v="1978-04-14T00:00:00"/>
    <n v="42.251619336631151"/>
    <n v="0"/>
    <s v="Health"/>
    <s v="High Net Worth"/>
    <s v="N"/>
    <s v="Yes"/>
    <n v="11"/>
    <m/>
  </r>
  <r>
    <n v="5337"/>
    <n v="46"/>
    <x v="2054"/>
    <d v="2017-11-03T00:00:00"/>
    <n v="57"/>
    <b v="1"/>
    <s v="Approved"/>
    <s v="OHM Cycles"/>
    <s v="Standard"/>
    <s v="low"/>
    <s v="medium"/>
    <n v="1793.43"/>
    <n v="248.82"/>
    <d v="1999-07-20T00:00:00"/>
    <n v="1544.6100000000001"/>
    <s v="M"/>
    <n v="17"/>
    <d v="1978-01-30T00:00:00"/>
    <n v="42.454359062658547"/>
    <n v="0"/>
    <s v="Retail"/>
    <s v="High Net Worth"/>
    <s v="N"/>
    <s v="No"/>
    <n v="18"/>
    <m/>
  </r>
  <r>
    <n v="5661"/>
    <n v="67"/>
    <x v="828"/>
    <d v="2017-11-03T00:00:00"/>
    <n v="57"/>
    <b v="0"/>
    <s v="Approved"/>
    <s v="Norco Bicycles"/>
    <s v="Road"/>
    <s v="medium"/>
    <s v="medium"/>
    <n v="544.04999999999995"/>
    <n v="376.84"/>
    <d v="2005-10-22T00:00:00"/>
    <n v="167.20999999999998"/>
    <s v="F"/>
    <n v="96"/>
    <d v="1979-07-10T00:00:00"/>
    <n v="41.013263172247591"/>
    <s v="Environmental Tech"/>
    <s v="Manufacturing"/>
    <s v="Mass Customer"/>
    <s v="N"/>
    <s v="No"/>
    <n v="6"/>
    <m/>
  </r>
  <r>
    <n v="5982"/>
    <n v="98"/>
    <x v="706"/>
    <d v="2017-11-03T00:00:00"/>
    <n v="57"/>
    <b v="0"/>
    <s v="Approved"/>
    <s v="OHM Cycles"/>
    <s v="Standard"/>
    <s v="medium"/>
    <s v="medium"/>
    <n v="795.34"/>
    <n v="101.58"/>
    <d v="2015-10-18T00:00:00"/>
    <n v="693.76"/>
    <s v="F"/>
    <n v="95"/>
    <d v="1969-10-27T00:00:00"/>
    <n v="50.720112487316079"/>
    <n v="0"/>
    <s v="Health"/>
    <s v="High Net Worth"/>
    <s v="N"/>
    <s v="Yes"/>
    <n v="17"/>
    <m/>
  </r>
  <r>
    <n v="6076"/>
    <n v="22"/>
    <x v="2055"/>
    <d v="2017-11-03T00:00:00"/>
    <n v="57"/>
    <b v="1"/>
    <s v="Approved"/>
    <s v="WeareA2B"/>
    <s v="Standard"/>
    <s v="medium"/>
    <s v="medium"/>
    <n v="60.34"/>
    <n v="45.26"/>
    <d v="1993-07-15T00:00:00"/>
    <n v="15.080000000000005"/>
    <s v="M"/>
    <n v="39"/>
    <d v="1978-09-03T00:00:00"/>
    <n v="41.862578240740739"/>
    <s v="VP Accounting"/>
    <s v="Financial Services"/>
    <s v="Affluent Customer"/>
    <s v="N"/>
    <s v="No"/>
    <n v="11"/>
    <m/>
  </r>
  <r>
    <n v="6614"/>
    <n v="92"/>
    <x v="2056"/>
    <d v="2017-11-03T00:00:00"/>
    <n v="57"/>
    <b v="1"/>
    <s v="Approved"/>
    <s v="WeareA2B"/>
    <s v="Standard"/>
    <s v="medium"/>
    <s v="small"/>
    <n v="1415.01"/>
    <n v="1259.3599999999999"/>
    <d v="2003-01-05T00:00:00"/>
    <n v="155.65000000000009"/>
    <s v="M"/>
    <n v="72"/>
    <d v="1974-11-13T00:00:00"/>
    <n v="45.670797418822929"/>
    <s v="Senior Sales Associate"/>
    <s v="n/a"/>
    <s v="Mass Customer"/>
    <s v="N"/>
    <s v="No"/>
    <n v="9"/>
    <m/>
  </r>
  <r>
    <n v="6955"/>
    <n v="14"/>
    <x v="915"/>
    <d v="2017-11-03T00:00:00"/>
    <n v="57"/>
    <b v="0"/>
    <s v="Approved"/>
    <s v="Solex"/>
    <s v="Standard"/>
    <s v="high"/>
    <s v="large"/>
    <n v="1842.92"/>
    <n v="1105.75"/>
    <d v="2000-05-22T00:00:00"/>
    <n v="737.17000000000007"/>
    <s v="M"/>
    <n v="53"/>
    <d v="1961-10-08T00:00:00"/>
    <n v="58.777646733891423"/>
    <s v="Cost Accountant"/>
    <s v="Financial Services"/>
    <s v="High Net Worth"/>
    <s v="N"/>
    <s v="Yes"/>
    <n v="19"/>
    <m/>
  </r>
  <r>
    <n v="7230"/>
    <n v="0"/>
    <x v="545"/>
    <d v="2017-11-03T00:00:00"/>
    <n v="57"/>
    <b v="0"/>
    <s v="Approved"/>
    <s v="Giant Bicycles"/>
    <s v="Standard"/>
    <s v="medium"/>
    <s v="large"/>
    <n v="569.55999999999995"/>
    <n v="528.42999999999995"/>
    <d v="2003-09-10T00:00:00"/>
    <n v="41.129999999999995"/>
    <s v="M"/>
    <n v="41"/>
    <d v="1974-05-24T00:00:00"/>
    <n v="46.144770021562657"/>
    <s v="Help Desk Operator"/>
    <s v="n/a"/>
    <s v="High Net Worth"/>
    <s v="N"/>
    <s v="No"/>
    <n v="8"/>
    <m/>
  </r>
  <r>
    <n v="7416"/>
    <n v="9"/>
    <x v="1890"/>
    <d v="2017-11-03T00:00:00"/>
    <n v="57"/>
    <b v="1"/>
    <s v="Approved"/>
    <s v="OHM Cycles"/>
    <s v="Road"/>
    <s v="medium"/>
    <s v="medium"/>
    <n v="742.54"/>
    <n v="667.4"/>
    <d v="1991-11-07T00:00:00"/>
    <n v="75.139999999999986"/>
    <s v="F"/>
    <n v="90"/>
    <d v="1996-05-07T00:00:00"/>
    <n v="24.174907007864025"/>
    <n v="0"/>
    <s v="Health"/>
    <s v="Affluent Customer"/>
    <s v="N"/>
    <s v="No"/>
    <n v="5"/>
    <m/>
  </r>
  <r>
    <n v="7574"/>
    <n v="2"/>
    <x v="426"/>
    <d v="2017-11-03T00:00:00"/>
    <n v="57"/>
    <b v="1"/>
    <s v="Approved"/>
    <s v="Solex"/>
    <s v="Standard"/>
    <s v="medium"/>
    <s v="medium"/>
    <n v="71.489999999999995"/>
    <n v="53.62"/>
    <d v="2014-03-03T00:00:00"/>
    <n v="17.869999999999997"/>
    <s v="M"/>
    <n v="32"/>
    <d v="1976-03-19T00:00:00"/>
    <n v="44.322852213343481"/>
    <s v="Help Desk Technician"/>
    <s v="n/a"/>
    <s v="Mass Customer"/>
    <s v="N"/>
    <s v="Yes"/>
    <n v="11"/>
    <m/>
  </r>
  <r>
    <n v="7627"/>
    <n v="0"/>
    <x v="1001"/>
    <d v="2017-11-03T00:00:00"/>
    <n v="57"/>
    <b v="0"/>
    <s v="Approved"/>
    <s v="Trek Bicycles"/>
    <s v="Standard"/>
    <s v="high"/>
    <s v="medium"/>
    <n v="495.72"/>
    <n v="297.43"/>
    <d v="2000-05-22T00:00:00"/>
    <n v="198.29000000000002"/>
    <s v="M"/>
    <n v="96"/>
    <d v="1960-03-04T00:00:00"/>
    <n v="60.374907007864024"/>
    <s v="Director of Sales"/>
    <s v="n/a"/>
    <s v="High Net Worth"/>
    <s v="N"/>
    <s v="Yes"/>
    <n v="18"/>
    <m/>
  </r>
  <r>
    <n v="8016"/>
    <n v="68"/>
    <x v="2057"/>
    <d v="2017-11-03T00:00:00"/>
    <n v="57"/>
    <b v="1"/>
    <s v="Approved"/>
    <s v="OHM Cycles"/>
    <s v="Standard"/>
    <s v="medium"/>
    <s v="medium"/>
    <n v="1636.9"/>
    <n v="44.71"/>
    <d v="2010-08-20T00:00:00"/>
    <n v="1592.19"/>
    <s v="F"/>
    <n v="15"/>
    <d v="1976-04-12T00:00:00"/>
    <n v="44.257098788685944"/>
    <n v="0"/>
    <s v="Financial Services"/>
    <s v="Mass Customer"/>
    <s v="N"/>
    <s v="No"/>
    <n v="7"/>
    <m/>
  </r>
  <r>
    <n v="8289"/>
    <n v="0"/>
    <x v="519"/>
    <d v="2017-11-03T00:00:00"/>
    <n v="57"/>
    <b v="0"/>
    <s v="Approved"/>
    <s v="Norco Bicycles"/>
    <s v="Road"/>
    <s v="medium"/>
    <s v="medium"/>
    <n v="543.39"/>
    <n v="407.54"/>
    <d v="1991-11-10T00:00:00"/>
    <n v="135.84999999999997"/>
    <s v="F"/>
    <n v="80"/>
    <d v="1978-11-17T00:00:00"/>
    <n v="41.657098788685943"/>
    <s v="Automation Specialist III"/>
    <s v="Manufacturing"/>
    <s v="High Net Worth"/>
    <s v="N"/>
    <s v="Yes"/>
    <n v="8"/>
    <m/>
  </r>
  <r>
    <n v="8504"/>
    <n v="2"/>
    <x v="2058"/>
    <d v="2017-11-03T00:00:00"/>
    <n v="57"/>
    <b v="0"/>
    <s v="Approved"/>
    <s v="Solex"/>
    <s v="Standard"/>
    <s v="medium"/>
    <s v="medium"/>
    <n v="71.489999999999995"/>
    <n v="53.62"/>
    <d v="2014-03-03T00:00:00"/>
    <n v="17.869999999999997"/>
    <s v="M"/>
    <n v="61"/>
    <d v="1979-01-27T00:00:00"/>
    <n v="41.46257824074074"/>
    <s v="Executive Secretary"/>
    <s v="IT"/>
    <s v="Mass Customer"/>
    <s v="N"/>
    <s v="Yes"/>
    <n v="6"/>
    <m/>
  </r>
  <r>
    <n v="9105"/>
    <n v="42"/>
    <x v="2059"/>
    <d v="2017-11-03T00:00:00"/>
    <n v="57"/>
    <b v="1"/>
    <s v="Approved"/>
    <s v="OHM Cycles"/>
    <s v="Road"/>
    <s v="medium"/>
    <s v="small"/>
    <n v="1810"/>
    <n v="1610.9"/>
    <d v="2006-10-01T00:00:00"/>
    <n v="199.09999999999991"/>
    <s v="M"/>
    <n v="12"/>
    <d v="1998-08-07T00:00:00"/>
    <n v="21.922852213343479"/>
    <s v="Pharmacist"/>
    <s v="Health"/>
    <s v="Mass Customer"/>
    <s v="N"/>
    <s v="Yes"/>
    <n v="4"/>
    <m/>
  </r>
  <r>
    <n v="9814"/>
    <n v="4"/>
    <x v="814"/>
    <d v="2017-11-03T00:00:00"/>
    <n v="57"/>
    <b v="1"/>
    <s v="Approved"/>
    <s v="Giant Bicycles"/>
    <s v="Standard"/>
    <s v="high"/>
    <s v="medium"/>
    <n v="1129.1300000000001"/>
    <n v="677.48"/>
    <d v="2011-08-29T00:00:00"/>
    <n v="451.65000000000009"/>
    <s v="M"/>
    <n v="70"/>
    <d v="1977-05-28T00:00:00"/>
    <n v="43.131071391425671"/>
    <s v="Help Desk Operator"/>
    <s v="Manufacturing"/>
    <s v="Affluent Customer"/>
    <s v="N"/>
    <s v="Yes"/>
    <n v="20"/>
    <m/>
  </r>
  <r>
    <n v="3135"/>
    <n v="69"/>
    <x v="2060"/>
    <d v="2017-04-16T00:00:00"/>
    <m/>
    <m/>
    <s v="Approved"/>
    <s v="Giant Bicycles"/>
    <s v="Road"/>
    <s v="medium"/>
    <s v="medium"/>
    <n v="792.9"/>
    <n v="594.67999999999995"/>
    <n v="33879"/>
    <m/>
    <m/>
    <m/>
    <m/>
    <m/>
    <m/>
    <m/>
    <m/>
    <m/>
    <m/>
    <m/>
    <m/>
  </r>
  <r>
    <n v="9894"/>
    <n v="90"/>
    <x v="1691"/>
    <d v="2017-11-03T00:00:00"/>
    <n v="57"/>
    <b v="1"/>
    <s v="Approved"/>
    <s v="Norco Bicycles"/>
    <s v="Standard"/>
    <s v="low"/>
    <s v="medium"/>
    <n v="363.01"/>
    <n v="290.41000000000003"/>
    <d v="2005-05-10T00:00:00"/>
    <n v="72.599999999999966"/>
    <s v="M"/>
    <n v="88"/>
    <d v="1987-07-03T00:00:00"/>
    <n v="33.026961802384577"/>
    <s v="Desktop Support Technician"/>
    <s v="Financial Services"/>
    <s v="Mass Customer"/>
    <s v="N"/>
    <s v="No"/>
    <n v="14"/>
    <m/>
  </r>
  <r>
    <n v="9916"/>
    <n v="2"/>
    <x v="1003"/>
    <d v="2017-11-03T00:00:00"/>
    <n v="57"/>
    <b v="0"/>
    <s v="Approved"/>
    <s v="Solex"/>
    <s v="Standard"/>
    <s v="medium"/>
    <s v="medium"/>
    <n v="71.489999999999995"/>
    <n v="53.62"/>
    <d v="2012-12-02T00:00:00"/>
    <n v="17.869999999999997"/>
    <s v="F"/>
    <n v="0"/>
    <d v="1996-10-24T00:00:00"/>
    <n v="23.709153583206493"/>
    <s v="Chief Design Engineer"/>
    <s v="Manufacturing"/>
    <s v="Mass Customer"/>
    <s v="N"/>
    <s v="No"/>
    <n v="5"/>
    <m/>
  </r>
  <r>
    <n v="10101"/>
    <n v="87"/>
    <x v="708"/>
    <d v="2017-11-03T00:00:00"/>
    <n v="57"/>
    <b v="1"/>
    <s v="Approved"/>
    <s v="Giant Bicycles"/>
    <s v="Standard"/>
    <s v="high"/>
    <s v="medium"/>
    <n v="1179"/>
    <n v="707.4"/>
    <d v="1997-08-25T00:00:00"/>
    <n v="471.6"/>
    <s v="M"/>
    <n v="38"/>
    <d v="1968-06-01T00:00:00"/>
    <n v="52.125591939370878"/>
    <s v="Environmental Specialist"/>
    <s v="Argiculture"/>
    <s v="Affluent Customer"/>
    <s v="N"/>
    <s v="No"/>
    <n v="19"/>
    <m/>
  </r>
  <r>
    <n v="10469"/>
    <n v="57"/>
    <x v="2061"/>
    <d v="2017-11-03T00:00:00"/>
    <n v="57"/>
    <b v="0"/>
    <s v="Approved"/>
    <s v="WeareA2B"/>
    <s v="Touring"/>
    <s v="medium"/>
    <s v="large"/>
    <n v="1890.39"/>
    <n v="260.14"/>
    <d v="1991-01-21T00:00:00"/>
    <n v="1630.25"/>
    <s v="F"/>
    <n v="81"/>
    <d v="1957-10-29T00:00:00"/>
    <n v="62.722852213343479"/>
    <s v="Software Consultant"/>
    <s v="IT"/>
    <s v="Affluent Customer"/>
    <s v="N"/>
    <s v="No"/>
    <n v="8"/>
    <m/>
  </r>
  <r>
    <n v="10545"/>
    <n v="67"/>
    <x v="956"/>
    <d v="2017-11-03T00:00:00"/>
    <n v="57"/>
    <b v="1"/>
    <s v="Approved"/>
    <s v="Norco Bicycles"/>
    <s v="Road"/>
    <s v="medium"/>
    <s v="medium"/>
    <n v="544.04999999999995"/>
    <n v="376.84"/>
    <d v="2015-04-11T00:00:00"/>
    <n v="167.20999999999998"/>
    <s v="F"/>
    <n v="30"/>
    <d v="1979-03-04T00:00:00"/>
    <n v="41.363948103754439"/>
    <s v="Actuary"/>
    <s v="Financial Services"/>
    <s v="Mass Customer"/>
    <s v="N"/>
    <s v="Yes"/>
    <n v="10"/>
    <m/>
  </r>
  <r>
    <n v="10613"/>
    <n v="21"/>
    <x v="423"/>
    <d v="2017-11-03T00:00:00"/>
    <n v="57"/>
    <b v="1"/>
    <s v="Approved"/>
    <s v="Solex"/>
    <s v="Standard"/>
    <s v="medium"/>
    <s v="large"/>
    <n v="1071.23"/>
    <n v="380.74"/>
    <d v="1993-07-15T00:00:00"/>
    <n v="690.49"/>
    <s v="F"/>
    <n v="2"/>
    <d v="1958-11-28T00:00:00"/>
    <n v="61.640660432521564"/>
    <s v="Legal Assistant"/>
    <s v="Manufacturing"/>
    <s v="Affluent Customer"/>
    <s v="N"/>
    <s v="Yes"/>
    <n v="6"/>
    <m/>
  </r>
  <r>
    <n v="10903"/>
    <n v="57"/>
    <x v="2062"/>
    <d v="2017-11-03T00:00:00"/>
    <n v="57"/>
    <b v="0"/>
    <s v="Approved"/>
    <s v="WeareA2B"/>
    <s v="Touring"/>
    <s v="medium"/>
    <s v="large"/>
    <n v="1890.39"/>
    <n v="260.14"/>
    <d v="1991-01-21T00:00:00"/>
    <n v="1630.25"/>
    <s v="F"/>
    <n v="77"/>
    <d v="1963-03-23T00:00:00"/>
    <n v="57.322852213343481"/>
    <s v="Quality Engineer"/>
    <s v="Health"/>
    <s v="Affluent Customer"/>
    <s v="N"/>
    <s v="No"/>
    <n v="5"/>
    <m/>
  </r>
  <r>
    <n v="11294"/>
    <n v="42"/>
    <x v="328"/>
    <d v="2017-11-03T00:00:00"/>
    <n v="57"/>
    <b v="0"/>
    <s v="Approved"/>
    <s v="OHM Cycles"/>
    <s v="Road"/>
    <s v="medium"/>
    <s v="small"/>
    <n v="1810"/>
    <n v="1610.9"/>
    <d v="2012-06-04T00:00:00"/>
    <n v="199.09999999999991"/>
    <s v="M"/>
    <n v="64"/>
    <d v="1980-05-07T00:00:00"/>
    <n v="40.185865911973615"/>
    <s v="Senior Editor"/>
    <s v="n/a"/>
    <s v="Mass Customer"/>
    <s v="N"/>
    <s v="Yes"/>
    <n v="10"/>
    <m/>
  </r>
  <r>
    <n v="11873"/>
    <n v="4"/>
    <x v="2024"/>
    <d v="2017-11-03T00:00:00"/>
    <n v="57"/>
    <b v="1"/>
    <s v="Approved"/>
    <s v="Giant Bicycles"/>
    <s v="Standard"/>
    <s v="high"/>
    <s v="medium"/>
    <n v="1129.1300000000001"/>
    <n v="677.48"/>
    <d v="2005-08-09T00:00:00"/>
    <n v="451.65000000000009"/>
    <s v="M"/>
    <n v="68"/>
    <d v="1959-12-05T00:00:00"/>
    <n v="60.621482350329778"/>
    <s v="Computer Systems Analyst II"/>
    <s v="Retail"/>
    <s v="Mass Customer"/>
    <s v="N"/>
    <s v="No"/>
    <n v="18"/>
    <m/>
  </r>
  <r>
    <n v="12095"/>
    <n v="63"/>
    <x v="787"/>
    <d v="2017-11-03T00:00:00"/>
    <n v="57"/>
    <b v="0"/>
    <s v="Approved"/>
    <s v="Solex"/>
    <s v="Standard"/>
    <s v="medium"/>
    <s v="medium"/>
    <n v="1483.2"/>
    <n v="99.59"/>
    <d v="2015-04-11T00:00:00"/>
    <n v="1383.6100000000001"/>
    <s v="Female"/>
    <n v="82"/>
    <d v="1970-03-07T00:00:00"/>
    <n v="0"/>
    <s v="Food Chemist"/>
    <s v="Health"/>
    <s v="Affluent Customer"/>
    <s v="Y"/>
    <s v="Yes"/>
    <n v="6"/>
    <m/>
  </r>
  <r>
    <n v="12290"/>
    <n v="77"/>
    <x v="324"/>
    <d v="2017-11-03T00:00:00"/>
    <n v="57"/>
    <b v="0"/>
    <s v="Approved"/>
    <s v="Norco Bicycles"/>
    <s v="Road"/>
    <s v="medium"/>
    <s v="large"/>
    <n v="1240.31"/>
    <n v="795.1"/>
    <d v="2011-01-10T00:00:00"/>
    <n v="445.20999999999992"/>
    <s v="M"/>
    <n v="16"/>
    <d v="1964-08-07T00:00:00"/>
    <n v="55.944770021562654"/>
    <s v="Tax Accountant"/>
    <s v="Health"/>
    <s v="Mass Customer"/>
    <s v="N"/>
    <s v="Yes"/>
    <n v="8"/>
    <m/>
  </r>
  <r>
    <n v="12669"/>
    <n v="89"/>
    <x v="1301"/>
    <d v="2017-11-03T00:00:00"/>
    <n v="57"/>
    <b v="0"/>
    <s v="Approved"/>
    <s v="WeareA2B"/>
    <s v="Touring"/>
    <s v="medium"/>
    <s v="large"/>
    <n v="1362.99"/>
    <n v="57.74"/>
    <d v="2002-10-10T00:00:00"/>
    <n v="1305.25"/>
    <s v="F"/>
    <n v="81"/>
    <d v="1960-02-13T00:00:00"/>
    <n v="60.429701528411975"/>
    <s v="Senior Sales Associate"/>
    <s v="Property"/>
    <s v="Mass Customer"/>
    <s v="N"/>
    <s v="Yes"/>
    <n v="12"/>
    <m/>
  </r>
  <r>
    <n v="12705"/>
    <n v="4"/>
    <x v="2063"/>
    <d v="2017-11-03T00:00:00"/>
    <n v="57"/>
    <b v="1"/>
    <s v="Approved"/>
    <s v="Solex"/>
    <s v="Standard"/>
    <s v="medium"/>
    <s v="medium"/>
    <n v="1483.2"/>
    <n v="99.59"/>
    <d v="1995-10-24T00:00:00"/>
    <n v="1383.6100000000001"/>
    <s v="F"/>
    <n v="68"/>
    <d v="1998-12-14T00:00:00"/>
    <n v="21.569427555809231"/>
    <s v="Executive Secretary"/>
    <s v="Property"/>
    <s v="High Net Worth"/>
    <s v="N"/>
    <s v="Yes"/>
    <n v="3"/>
    <m/>
  </r>
  <r>
    <n v="12832"/>
    <n v="40"/>
    <x v="2064"/>
    <d v="2017-11-03T00:00:00"/>
    <n v="57"/>
    <b v="1"/>
    <s v="Approved"/>
    <s v="OHM Cycles"/>
    <s v="Standard"/>
    <s v="high"/>
    <s v="medium"/>
    <n v="1458.17"/>
    <n v="874.9"/>
    <d v="2006-02-02T00:00:00"/>
    <n v="583.2700000000001"/>
    <s v="M"/>
    <n v="7"/>
    <d v="1984-06-15T00:00:00"/>
    <n v="36.076276870877727"/>
    <s v="Compensation Analyst"/>
    <s v="Financial Services"/>
    <s v="Affluent Customer"/>
    <s v="N"/>
    <s v="No"/>
    <n v="2"/>
    <m/>
  </r>
  <r>
    <n v="12905"/>
    <n v="56"/>
    <x v="1191"/>
    <d v="2017-11-03T00:00:00"/>
    <n v="57"/>
    <b v="0"/>
    <s v="Approved"/>
    <s v="OHM Cycles"/>
    <s v="Standard"/>
    <s v="medium"/>
    <s v="medium"/>
    <n v="183.86"/>
    <n v="137.9"/>
    <d v="1997-10-04T00:00:00"/>
    <n v="45.960000000000008"/>
    <s v="F"/>
    <n v="48"/>
    <d v="2001-01-11T00:00:00"/>
    <n v="19.489975501014712"/>
    <s v="Marketing Assistant"/>
    <s v="Manufacturing"/>
    <s v="Affluent Customer"/>
    <s v="N"/>
    <s v="No"/>
    <n v="2"/>
    <m/>
  </r>
  <r>
    <n v="14689"/>
    <n v="36"/>
    <x v="2065"/>
    <d v="2017-11-03T00:00:00"/>
    <n v="57"/>
    <b v="0"/>
    <s v="Approved"/>
    <s v="Solex"/>
    <s v="Standard"/>
    <s v="low"/>
    <s v="medium"/>
    <n v="1289.8499999999999"/>
    <n v="74.510000000000005"/>
    <d v="2007-12-11T00:00:00"/>
    <n v="1215.3399999999999"/>
    <s v="F"/>
    <n v="22"/>
    <d v="1960-04-13T00:00:00"/>
    <n v="60.265317966768137"/>
    <s v="Financial Advisor"/>
    <s v="Financial Services"/>
    <s v="High Net Worth"/>
    <s v="N"/>
    <s v="No"/>
    <n v="13"/>
    <m/>
  </r>
  <r>
    <n v="15315"/>
    <n v="4"/>
    <x v="2066"/>
    <d v="2017-11-03T00:00:00"/>
    <n v="57"/>
    <b v="1"/>
    <s v="Approved"/>
    <s v="Giant Bicycles"/>
    <s v="Standard"/>
    <s v="high"/>
    <s v="medium"/>
    <n v="1129.1300000000001"/>
    <n v="677.48"/>
    <d v="2011-04-16T00:00:00"/>
    <n v="451.65000000000009"/>
    <s v="M"/>
    <n v="86"/>
    <d v="1978-06-04T00:00:00"/>
    <n v="42.111893309233892"/>
    <s v="Accountant II"/>
    <s v="Financial Services"/>
    <s v="Mass Customer"/>
    <s v="N"/>
    <s v="Yes"/>
    <n v="9"/>
    <m/>
  </r>
  <r>
    <n v="15563"/>
    <n v="34"/>
    <x v="1614"/>
    <d v="2017-11-03T00:00:00"/>
    <n v="57"/>
    <b v="1"/>
    <s v="Approved"/>
    <s v="Norco Bicycles"/>
    <s v="Road"/>
    <s v="high"/>
    <s v="large"/>
    <n v="774.53"/>
    <n v="464.72"/>
    <d v="2003-03-18T00:00:00"/>
    <n v="309.80999999999995"/>
    <s v="M"/>
    <n v="58"/>
    <d v="2001-12-08T00:00:00"/>
    <n v="18.583126185946217"/>
    <s v="Assistant Professor"/>
    <s v="Telecommunications"/>
    <s v="Mass Customer"/>
    <s v="N"/>
    <s v="No"/>
    <n v="1"/>
    <m/>
  </r>
  <r>
    <n v="16086"/>
    <n v="10"/>
    <x v="1324"/>
    <d v="2017-11-03T00:00:00"/>
    <n v="57"/>
    <b v="0"/>
    <s v="Approved"/>
    <s v="Solex"/>
    <s v="Standard"/>
    <s v="medium"/>
    <s v="medium"/>
    <n v="1945.43"/>
    <n v="333.18"/>
    <d v="1997-01-25T00:00:00"/>
    <n v="1612.25"/>
    <s v="M"/>
    <n v="24"/>
    <d v="1977-01-30T00:00:00"/>
    <n v="43.454359062658547"/>
    <s v="VP Quality Control"/>
    <s v="Manufacturing"/>
    <s v="High Net Worth"/>
    <s v="N"/>
    <s v="Yes"/>
    <n v="13"/>
    <m/>
  </r>
  <r>
    <n v="16594"/>
    <n v="81"/>
    <x v="2067"/>
    <d v="2017-11-03T00:00:00"/>
    <n v="57"/>
    <b v="1"/>
    <s v="Approved"/>
    <s v="Norco Bicycles"/>
    <s v="Standard"/>
    <s v="medium"/>
    <s v="small"/>
    <n v="586.45000000000005"/>
    <n v="521.94000000000005"/>
    <d v="1991-07-10T00:00:00"/>
    <n v="64.509999999999991"/>
    <s v="F"/>
    <n v="74"/>
    <d v="1956-04-14T00:00:00"/>
    <n v="64.265317966768137"/>
    <s v="Senior Editor"/>
    <s v="Property"/>
    <s v="Mass Customer"/>
    <s v="N"/>
    <s v="No"/>
    <n v="20"/>
    <m/>
  </r>
  <r>
    <n v="17802"/>
    <n v="36"/>
    <x v="1263"/>
    <d v="2017-11-03T00:00:00"/>
    <n v="57"/>
    <b v="1"/>
    <s v="Approved"/>
    <s v="Solex"/>
    <s v="Standard"/>
    <s v="low"/>
    <s v="medium"/>
    <n v="945.04"/>
    <n v="507.58"/>
    <d v="1995-12-19T00:00:00"/>
    <n v="437.46"/>
    <s v="F"/>
    <n v="25"/>
    <d v="1961-01-14T00:00:00"/>
    <n v="59.509153583206491"/>
    <s v="Community Outreach Specialist"/>
    <s v="Financial Services"/>
    <s v="Affluent Customer"/>
    <s v="N"/>
    <s v="No"/>
    <n v="19"/>
    <m/>
  </r>
  <r>
    <n v="17989"/>
    <n v="80"/>
    <x v="2068"/>
    <d v="2017-11-03T00:00:00"/>
    <n v="57"/>
    <b v="1"/>
    <s v="Approved"/>
    <s v="OHM Cycles"/>
    <s v="Touring"/>
    <s v="low"/>
    <s v="medium"/>
    <n v="1073.07"/>
    <n v="933.84"/>
    <d v="1997-08-25T00:00:00"/>
    <n v="139.2299999999999"/>
    <s v="F"/>
    <n v="49"/>
    <d v="1990-03-08T00:00:00"/>
    <n v="30.344770021562656"/>
    <s v="Administrative Assistant IV"/>
    <s v="n/a"/>
    <s v="Mass Customer"/>
    <s v="N"/>
    <s v="Yes"/>
    <n v="20"/>
    <m/>
  </r>
  <r>
    <n v="18168"/>
    <n v="66"/>
    <x v="1273"/>
    <d v="2017-11-03T00:00:00"/>
    <n v="57"/>
    <b v="1"/>
    <s v="Approved"/>
    <s v="Giant Bicycles"/>
    <s v="Road"/>
    <s v="low"/>
    <s v="small"/>
    <n v="590.26"/>
    <n v="525.33000000000004"/>
    <d v="2010-11-05T00:00:00"/>
    <n v="64.92999999999995"/>
    <s v="M"/>
    <n v="56"/>
    <d v="1964-12-12T00:00:00"/>
    <n v="55.596824816083206"/>
    <s v="Professor"/>
    <s v="Manufacturing"/>
    <s v="Affluent Customer"/>
    <s v="N"/>
    <s v="No"/>
    <n v="19"/>
    <m/>
  </r>
  <r>
    <n v="18405"/>
    <n v="54"/>
    <x v="266"/>
    <d v="2017-11-03T00:00:00"/>
    <n v="57"/>
    <b v="1"/>
    <s v="Approved"/>
    <s v="WeareA2B"/>
    <s v="Standard"/>
    <s v="medium"/>
    <s v="medium"/>
    <n v="1292.8399999999999"/>
    <n v="13.44"/>
    <d v="2015-10-18T00:00:00"/>
    <n v="1279.3999999999999"/>
    <s v="F"/>
    <n v="41"/>
    <d v="1975-11-06T00:00:00"/>
    <n v="44.689975501014715"/>
    <s v="Social Worker"/>
    <s v="Health"/>
    <s v="Mass Customer"/>
    <s v="N"/>
    <s v="Yes"/>
    <n v="18"/>
    <m/>
  </r>
  <r>
    <n v="18801"/>
    <n v="0"/>
    <x v="1989"/>
    <d v="2017-11-03T00:00:00"/>
    <n v="57"/>
    <b v="1"/>
    <s v="Approved"/>
    <s v="OHM Cycles"/>
    <s v="Standard"/>
    <s v="low"/>
    <s v="medium"/>
    <n v="71.16"/>
    <n v="56.93"/>
    <d v="2015-06-17T00:00:00"/>
    <n v="14.229999999999997"/>
    <s v="F"/>
    <n v="23"/>
    <d v="1979-03-05T00:00:00"/>
    <n v="41.361208377727039"/>
    <s v="Executive Secretary"/>
    <s v="Telecommunications"/>
    <s v="High Net Worth"/>
    <s v="N"/>
    <s v="No"/>
    <n v="3"/>
    <m/>
  </r>
  <r>
    <n v="19168"/>
    <n v="50"/>
    <x v="1020"/>
    <d v="2017-11-03T00:00:00"/>
    <n v="57"/>
    <b v="0"/>
    <s v="Approved"/>
    <s v="WeareA2B"/>
    <s v="Standard"/>
    <s v="medium"/>
    <s v="small"/>
    <n v="175.89"/>
    <n v="131.91999999999999"/>
    <d v="1991-01-21T00:00:00"/>
    <n v="43.97"/>
    <s v="M"/>
    <n v="61"/>
    <d v="2000-03-31T00:00:00"/>
    <n v="20.273537144850327"/>
    <s v="Assistant Professor"/>
    <s v="Financial Services"/>
    <s v="Mass Customer"/>
    <s v="N"/>
    <s v="Yes"/>
    <n v="1"/>
    <m/>
  </r>
  <r>
    <n v="19182"/>
    <n v="81"/>
    <x v="42"/>
    <d v="2017-11-03T00:00:00"/>
    <n v="57"/>
    <b v="0"/>
    <s v="Approved"/>
    <s v="Norco Bicycles"/>
    <s v="Standard"/>
    <s v="medium"/>
    <s v="small"/>
    <n v="586.45000000000005"/>
    <n v="521.94000000000005"/>
    <d v="1991-07-10T00:00:00"/>
    <n v="64.509999999999991"/>
    <s v="F"/>
    <n v="24"/>
    <d v="1980-07-11T00:00:00"/>
    <n v="40.007783720192791"/>
    <s v="Help Desk Operator"/>
    <s v="Property"/>
    <s v="Mass Customer"/>
    <s v="N"/>
    <s v="Yes"/>
    <n v="10"/>
    <m/>
  </r>
  <r>
    <n v="84"/>
    <n v="33"/>
    <x v="2069"/>
    <d v="2017-11-02T00:00:00"/>
    <n v="58"/>
    <b v="1"/>
    <s v="Approved"/>
    <s v="Giant Bicycles"/>
    <s v="Standard"/>
    <s v="medium"/>
    <s v="small"/>
    <n v="1311.44"/>
    <n v="1167.18"/>
    <d v="1992-10-11T00:00:00"/>
    <n v="144.26"/>
    <s v="M"/>
    <n v="39"/>
    <d v="1975-04-26T00:00:00"/>
    <n v="45.221482350329779"/>
    <s v="Product Engineer"/>
    <s v="Manufacturing"/>
    <s v="Mass Customer"/>
    <s v="N"/>
    <s v="No"/>
    <n v="13"/>
    <m/>
  </r>
  <r>
    <n v="468"/>
    <n v="53"/>
    <x v="2070"/>
    <d v="2017-11-02T00:00:00"/>
    <n v="58"/>
    <b v="1"/>
    <s v="Approved"/>
    <s v="OHM Cycles"/>
    <s v="Standard"/>
    <s v="medium"/>
    <s v="medium"/>
    <n v="795.34"/>
    <n v="101.58"/>
    <d v="1993-07-20T00:00:00"/>
    <n v="693.76"/>
    <s v="M"/>
    <n v="92"/>
    <d v="1983-12-30T00:00:00"/>
    <n v="36.536550843480462"/>
    <s v="Nurse"/>
    <s v="Entertainment"/>
    <s v="Mass Customer"/>
    <s v="N"/>
    <s v="Yes"/>
    <n v="16"/>
    <m/>
  </r>
  <r>
    <n v="1517"/>
    <n v="49"/>
    <x v="2071"/>
    <d v="2017-11-02T00:00:00"/>
    <n v="58"/>
    <b v="1"/>
    <s v="Approved"/>
    <s v="Trek Bicycles"/>
    <s v="Road"/>
    <s v="medium"/>
    <s v="medium"/>
    <n v="533.51"/>
    <n v="400.13"/>
    <d v="1997-10-04T00:00:00"/>
    <n v="133.38"/>
    <s v="F"/>
    <n v="56"/>
    <d v="1980-01-11T00:00:00"/>
    <n v="40.506413857179098"/>
    <s v="Human Resources Manager"/>
    <s v="Health"/>
    <s v="Mass Customer"/>
    <s v="N"/>
    <s v="No"/>
    <n v="12"/>
    <m/>
  </r>
  <r>
    <n v="1664"/>
    <n v="95"/>
    <x v="1849"/>
    <d v="2017-11-02T00:00:00"/>
    <n v="58"/>
    <b v="0"/>
    <s v="Approved"/>
    <s v="Giant Bicycles"/>
    <s v="Standard"/>
    <s v="medium"/>
    <s v="large"/>
    <n v="569.55999999999995"/>
    <n v="528.42999999999995"/>
    <d v="2003-09-10T00:00:00"/>
    <n v="41.129999999999995"/>
    <s v="F"/>
    <n v="82"/>
    <d v="1956-01-01T00:00:00"/>
    <n v="64.550249473617455"/>
    <s v="GIS Technical Architect"/>
    <s v="Financial Services"/>
    <s v="Affluent Customer"/>
    <s v="N"/>
    <s v="No"/>
    <n v="14"/>
    <m/>
  </r>
  <r>
    <n v="1716"/>
    <n v="93"/>
    <x v="1680"/>
    <d v="2017-11-02T00:00:00"/>
    <n v="58"/>
    <b v="0"/>
    <s v="Approved"/>
    <s v="WeareA2B"/>
    <s v="Standard"/>
    <s v="medium"/>
    <s v="medium"/>
    <n v="1065.03"/>
    <n v="230.09"/>
    <d v="2000-11-03T00:00:00"/>
    <n v="834.93999999999994"/>
    <s v="M"/>
    <n v="41"/>
    <d v="1973-06-16T00:00:00"/>
    <n v="47.08175632293252"/>
    <s v="Nurse"/>
    <s v="Manufacturing"/>
    <s v="Affluent Customer"/>
    <s v="N"/>
    <s v="No"/>
    <n v="8"/>
    <m/>
  </r>
  <r>
    <n v="1809"/>
    <n v="0"/>
    <x v="380"/>
    <d v="2017-11-02T00:00:00"/>
    <n v="58"/>
    <b v="1"/>
    <s v="Approved"/>
    <s v="WeareA2B"/>
    <s v="Standard"/>
    <s v="medium"/>
    <s v="small"/>
    <n v="175.89"/>
    <n v="131.91999999999999"/>
    <d v="2003-02-16T00:00:00"/>
    <n v="43.97"/>
    <s v="F"/>
    <n v="7"/>
    <d v="1969-06-21T00:00:00"/>
    <n v="51.070797418822927"/>
    <s v="Assistant Media Planner"/>
    <s v="Entertainment"/>
    <s v="High Net Worth"/>
    <s v="N"/>
    <s v="No"/>
    <n v="8"/>
    <m/>
  </r>
  <r>
    <n v="3225"/>
    <n v="31"/>
    <x v="1904"/>
    <d v="2017-11-02T00:00:00"/>
    <n v="58"/>
    <b v="1"/>
    <s v="Approved"/>
    <s v="Giant Bicycles"/>
    <s v="Standard"/>
    <s v="medium"/>
    <s v="medium"/>
    <n v="230.91"/>
    <n v="173.18"/>
    <d v="2006-11-10T00:00:00"/>
    <n v="57.72999999999999"/>
    <s v="M"/>
    <n v="39"/>
    <d v="1989-09-07T00:00:00"/>
    <n v="30.84340015854896"/>
    <n v="0"/>
    <s v="Manufacturing"/>
    <s v="Affluent Customer"/>
    <s v="N"/>
    <s v="No"/>
    <n v="7"/>
    <m/>
  </r>
  <r>
    <n v="3829"/>
    <n v="52"/>
    <x v="2072"/>
    <d v="2017-11-02T00:00:00"/>
    <n v="58"/>
    <b v="0"/>
    <s v="Approved"/>
    <s v="OHM Cycles"/>
    <s v="Road"/>
    <s v="medium"/>
    <s v="medium"/>
    <n v="1280.28"/>
    <n v="829.51"/>
    <d v="1997-02-09T00:00:00"/>
    <n v="450.77"/>
    <s v="M"/>
    <n v="42"/>
    <d v="1995-04-08T00:00:00"/>
    <n v="25.257098788685944"/>
    <s v="Analyst Programmer"/>
    <s v="Retail"/>
    <s v="Affluent Customer"/>
    <s v="N"/>
    <s v="Yes"/>
    <n v="7"/>
    <m/>
  </r>
  <r>
    <n v="4230"/>
    <n v="42"/>
    <x v="2073"/>
    <d v="2017-11-02T00:00:00"/>
    <n v="58"/>
    <b v="1"/>
    <s v="Approved"/>
    <s v="OHM Cycles"/>
    <s v="Road"/>
    <s v="medium"/>
    <s v="small"/>
    <n v="1810"/>
    <n v="1610.9"/>
    <d v="2014-07-28T00:00:00"/>
    <n v="199.09999999999991"/>
    <s v="F"/>
    <n v="50"/>
    <d v="1972-10-31T00:00:00"/>
    <n v="47.706413857179093"/>
    <n v="0"/>
    <s v="Financial Services"/>
    <s v="Mass Customer"/>
    <s v="N"/>
    <s v="Yes"/>
    <n v="12"/>
    <m/>
  </r>
  <r>
    <n v="4567"/>
    <n v="38"/>
    <x v="2074"/>
    <d v="2017-11-02T00:00:00"/>
    <n v="58"/>
    <b v="0"/>
    <s v="Approved"/>
    <s v="Solex"/>
    <s v="Standard"/>
    <s v="medium"/>
    <s v="medium"/>
    <n v="1577.53"/>
    <n v="826.51"/>
    <d v="2011-03-16T00:00:00"/>
    <n v="751.02"/>
    <s v="F"/>
    <n v="82"/>
    <d v="1981-11-29T00:00:00"/>
    <n v="38.621482350329778"/>
    <s v="Assistant Media Planner"/>
    <s v="Entertainment"/>
    <s v="Mass Customer"/>
    <s v="N"/>
    <s v="No"/>
    <n v="16"/>
    <m/>
  </r>
  <r>
    <n v="4781"/>
    <n v="3"/>
    <x v="1916"/>
    <d v="2017-11-02T00:00:00"/>
    <n v="58"/>
    <b v="1"/>
    <s v="Approved"/>
    <s v="Trek Bicycles"/>
    <s v="Standard"/>
    <s v="medium"/>
    <s v="large"/>
    <n v="2091.4699999999998"/>
    <n v="388.92"/>
    <d v="1997-10-04T00:00:00"/>
    <n v="1702.5499999999997"/>
    <s v="M"/>
    <n v="64"/>
    <d v="1974-11-25T00:00:00"/>
    <n v="45.637920706494164"/>
    <s v="General Manager"/>
    <s v="Manufacturing"/>
    <s v="Affluent Customer"/>
    <s v="N"/>
    <s v="Yes"/>
    <n v="19"/>
    <m/>
  </r>
  <r>
    <n v="5238"/>
    <n v="24"/>
    <x v="97"/>
    <d v="2017-11-02T00:00:00"/>
    <n v="58"/>
    <b v="0"/>
    <s v="Approved"/>
    <s v="Solex"/>
    <s v="Road"/>
    <s v="medium"/>
    <s v="large"/>
    <n v="1777.8"/>
    <n v="820.78"/>
    <d v="2016-12-06T00:00:00"/>
    <n v="957.02"/>
    <s v="F"/>
    <n v="56"/>
    <d v="1967-10-01T00:00:00"/>
    <n v="52.794085090055809"/>
    <s v="Recruiting Manager"/>
    <s v="Health"/>
    <s v="Affluent Customer"/>
    <s v="N"/>
    <s v="Yes"/>
    <n v="6"/>
    <m/>
  </r>
  <r>
    <n v="5438"/>
    <n v="31"/>
    <x v="389"/>
    <d v="2017-11-02T00:00:00"/>
    <n v="58"/>
    <b v="0"/>
    <s v="Approved"/>
    <s v="Giant Bicycles"/>
    <s v="Standard"/>
    <s v="medium"/>
    <s v="medium"/>
    <n v="230.91"/>
    <n v="173.18"/>
    <d v="2002-03-22T00:00:00"/>
    <n v="57.72999999999999"/>
    <s v="M"/>
    <n v="7"/>
    <d v="1957-02-04T00:00:00"/>
    <n v="63.454359062658547"/>
    <s v="Physical Therapy Assistant"/>
    <s v="Property"/>
    <s v="Affluent Customer"/>
    <s v="N"/>
    <s v="Yes"/>
    <n v="19"/>
    <m/>
  </r>
  <r>
    <n v="5604"/>
    <n v="19"/>
    <x v="2075"/>
    <d v="2017-11-02T00:00:00"/>
    <n v="58"/>
    <b v="0"/>
    <s v="Approved"/>
    <s v="OHM Cycles"/>
    <s v="Road"/>
    <s v="high"/>
    <s v="large"/>
    <n v="12.01"/>
    <n v="7.21"/>
    <d v="2009-03-08T00:00:00"/>
    <n v="4.8"/>
    <s v="F"/>
    <n v="78"/>
    <d v="1984-11-09T00:00:00"/>
    <n v="35.673537144850329"/>
    <s v="Nurse"/>
    <s v="Property"/>
    <s v="Mass Customer"/>
    <s v="N"/>
    <s v="No"/>
    <n v="16"/>
    <m/>
  </r>
  <r>
    <n v="5789"/>
    <n v="62"/>
    <x v="2076"/>
    <d v="2017-11-02T00:00:00"/>
    <n v="58"/>
    <b v="0"/>
    <s v="Approved"/>
    <s v="Solex"/>
    <s v="Standard"/>
    <s v="medium"/>
    <s v="medium"/>
    <n v="478.16"/>
    <n v="298.72000000000003"/>
    <d v="2014-03-03T00:00:00"/>
    <n v="179.44"/>
    <s v="F"/>
    <n v="96"/>
    <d v="1999-08-23T00:00:00"/>
    <n v="20.879016596905121"/>
    <s v="General Manager"/>
    <s v="n/a"/>
    <s v="Mass Customer"/>
    <s v="N"/>
    <s v="Yes"/>
    <n v="2"/>
    <m/>
  </r>
  <r>
    <n v="6139"/>
    <n v="92"/>
    <x v="2077"/>
    <d v="2017-11-02T00:00:00"/>
    <n v="58"/>
    <b v="1"/>
    <s v="Approved"/>
    <s v="WeareA2B"/>
    <s v="Standard"/>
    <s v="medium"/>
    <s v="small"/>
    <n v="1415.01"/>
    <n v="1259.3599999999999"/>
    <d v="2016-03-29T00:00:00"/>
    <n v="155.65000000000009"/>
    <s v="F"/>
    <n v="42"/>
    <d v="1961-11-24T00:00:00"/>
    <n v="58.64887961060375"/>
    <s v="VP Product Management"/>
    <s v="n/a"/>
    <s v="Affluent Customer"/>
    <s v="N"/>
    <s v="Yes"/>
    <n v="9"/>
    <m/>
  </r>
  <r>
    <n v="6294"/>
    <n v="2"/>
    <x v="2078"/>
    <d v="2017-11-02T00:00:00"/>
    <n v="58"/>
    <b v="0"/>
    <s v="Approved"/>
    <s v="Giant Bicycles"/>
    <s v="Road"/>
    <s v="low"/>
    <s v="small"/>
    <n v="590.26"/>
    <n v="525.33000000000004"/>
    <d v="2010-11-05T00:00:00"/>
    <n v="64.92999999999995"/>
    <s v="F"/>
    <n v="24"/>
    <d v="1970-09-24T00:00:00"/>
    <n v="49.810523446220188"/>
    <n v="0"/>
    <s v="n/a"/>
    <s v="High Net Worth"/>
    <s v="N"/>
    <s v="No"/>
    <n v="10"/>
    <m/>
  </r>
  <r>
    <n v="6815"/>
    <n v="77"/>
    <x v="1827"/>
    <d v="2017-11-02T00:00:00"/>
    <n v="58"/>
    <b v="1"/>
    <s v="Approved"/>
    <s v="WeareA2B"/>
    <s v="Standard"/>
    <s v="medium"/>
    <s v="medium"/>
    <n v="1769.64"/>
    <n v="108.76"/>
    <d v="2012-06-04T00:00:00"/>
    <n v="1660.88"/>
    <s v="F"/>
    <n v="93"/>
    <d v="1989-03-19T00:00:00"/>
    <n v="31.314633035261288"/>
    <s v="Financial Advisor"/>
    <s v="Financial Services"/>
    <s v="High Net Worth"/>
    <s v="N"/>
    <s v="Yes"/>
    <n v="8"/>
    <m/>
  </r>
  <r>
    <n v="7005"/>
    <n v="82"/>
    <x v="2079"/>
    <d v="2017-11-02T00:00:00"/>
    <n v="58"/>
    <b v="1"/>
    <s v="Approved"/>
    <s v="Norco Bicycles"/>
    <s v="Standard"/>
    <s v="high"/>
    <s v="medium"/>
    <n v="1148.6400000000001"/>
    <n v="689.18"/>
    <d v="2015-08-10T00:00:00"/>
    <n v="459.46000000000015"/>
    <s v="M"/>
    <n v="32"/>
    <d v="1957-05-15T00:00:00"/>
    <n v="63.180386459918822"/>
    <s v="Programmer Analyst II"/>
    <s v="n/a"/>
    <s v="Affluent Customer"/>
    <s v="N"/>
    <s v="No"/>
    <n v="5"/>
    <m/>
  </r>
  <r>
    <n v="7606"/>
    <n v="15"/>
    <x v="550"/>
    <d v="2017-11-02T00:00:00"/>
    <n v="58"/>
    <b v="0"/>
    <s v="Approved"/>
    <s v="Norco Bicycles"/>
    <s v="Standard"/>
    <s v="low"/>
    <s v="medium"/>
    <n v="958.74"/>
    <n v="748.9"/>
    <d v="2009-03-08T00:00:00"/>
    <n v="209.84000000000003"/>
    <s v="F"/>
    <n v="4"/>
    <d v="1976-12-28T00:00:00"/>
    <n v="43.544770021562655"/>
    <s v="Nuclear Power Engineer"/>
    <s v="Manufacturing"/>
    <s v="Mass Customer"/>
    <s v="N"/>
    <s v="Yes"/>
    <n v="17"/>
    <m/>
  </r>
  <r>
    <n v="7701"/>
    <n v="0"/>
    <x v="636"/>
    <d v="2017-11-02T00:00:00"/>
    <n v="58"/>
    <b v="0"/>
    <s v="Approved"/>
    <s v="Giant Bicycles"/>
    <s v="Standard"/>
    <s v="medium"/>
    <s v="large"/>
    <n v="569.55999999999995"/>
    <n v="528.42999999999995"/>
    <d v="2003-09-10T00:00:00"/>
    <n v="41.129999999999995"/>
    <s v="M"/>
    <n v="69"/>
    <d v="1993-05-14T00:00:00"/>
    <n v="27.158468651699643"/>
    <s v="Research Nurse"/>
    <s v="Health"/>
    <s v="High Net Worth"/>
    <s v="N"/>
    <s v="No"/>
    <n v="6"/>
    <m/>
  </r>
  <r>
    <n v="8410"/>
    <n v="25"/>
    <x v="961"/>
    <d v="2017-11-02T00:00:00"/>
    <n v="58"/>
    <b v="1"/>
    <s v="Approved"/>
    <s v="Giant Bicycles"/>
    <s v="Road"/>
    <s v="medium"/>
    <s v="medium"/>
    <n v="1538.99"/>
    <n v="829.65"/>
    <d v="1991-08-05T00:00:00"/>
    <n v="709.34"/>
    <s v="F"/>
    <n v="51"/>
    <d v="1975-06-15T00:00:00"/>
    <n v="45.08449604895992"/>
    <s v="Web Designer I"/>
    <s v="Health"/>
    <s v="Mass Customer"/>
    <s v="N"/>
    <s v="Yes"/>
    <n v="15"/>
    <m/>
  </r>
  <r>
    <n v="8599"/>
    <n v="19"/>
    <x v="978"/>
    <d v="2017-11-02T00:00:00"/>
    <n v="58"/>
    <b v="0"/>
    <s v="Approved"/>
    <s v="OHM Cycles"/>
    <s v="Road"/>
    <s v="high"/>
    <s v="large"/>
    <n v="12.01"/>
    <n v="7.21"/>
    <d v="2011-05-07T00:00:00"/>
    <n v="4.8"/>
    <s v="M"/>
    <n v="53"/>
    <d v="1971-03-16T00:00:00"/>
    <n v="49.336550843480467"/>
    <s v="Health Coach IV"/>
    <s v="Health"/>
    <s v="Affluent Customer"/>
    <s v="N"/>
    <s v="Yes"/>
    <n v="7"/>
    <m/>
  </r>
  <r>
    <n v="8843"/>
    <n v="26"/>
    <x v="1482"/>
    <d v="2017-11-02T00:00:00"/>
    <n v="58"/>
    <b v="0"/>
    <s v="Approved"/>
    <s v="WeareA2B"/>
    <s v="Standard"/>
    <s v="medium"/>
    <s v="medium"/>
    <n v="1992.93"/>
    <n v="762.63"/>
    <d v="1993-05-26T00:00:00"/>
    <n v="1230.3000000000002"/>
    <s v="M"/>
    <n v="14"/>
    <d v="1978-06-24T00:00:00"/>
    <n v="42.057098788685941"/>
    <s v="VP Product Management"/>
    <s v="Financial Services"/>
    <s v="Mass Customer"/>
    <s v="N"/>
    <s v="Yes"/>
    <n v="15"/>
    <m/>
  </r>
  <r>
    <n v="9088"/>
    <n v="90"/>
    <x v="2080"/>
    <d v="2017-11-02T00:00:00"/>
    <n v="58"/>
    <b v="1"/>
    <s v="Approved"/>
    <s v="Solex"/>
    <s v="Standard"/>
    <s v="low"/>
    <s v="medium"/>
    <n v="945.04"/>
    <n v="507.58"/>
    <d v="1999-07-20T00:00:00"/>
    <n v="437.46"/>
    <s v="M"/>
    <n v="56"/>
    <d v="1992-12-04T00:00:00"/>
    <n v="27.599564542110603"/>
    <s v="Senior Quality Engineer"/>
    <s v="Retail"/>
    <s v="High Net Worth"/>
    <s v="N"/>
    <s v="Yes"/>
    <n v="4"/>
    <m/>
  </r>
  <r>
    <n v="11071"/>
    <n v="0"/>
    <x v="2081"/>
    <d v="2017-11-02T00:00:00"/>
    <n v="58"/>
    <b v="1"/>
    <s v="Approved"/>
    <s v="Solex"/>
    <s v="Standard"/>
    <s v="medium"/>
    <s v="large"/>
    <n v="202.62"/>
    <n v="151.96"/>
    <d v="2016-03-29T00:00:00"/>
    <n v="50.66"/>
    <s v="F"/>
    <n v="37"/>
    <d v="1987-11-16T00:00:00"/>
    <n v="32.65435906265855"/>
    <s v="Mechanical Systems Engineer"/>
    <s v="Argiculture"/>
    <s v="High Net Worth"/>
    <s v="N"/>
    <s v="No"/>
    <n v="7"/>
    <m/>
  </r>
  <r>
    <n v="11169"/>
    <n v="88"/>
    <x v="342"/>
    <d v="2017-11-02T00:00:00"/>
    <n v="58"/>
    <b v="1"/>
    <s v="Approved"/>
    <s v="Norco Bicycles"/>
    <s v="Standard"/>
    <s v="medium"/>
    <s v="medium"/>
    <n v="1198.46"/>
    <n v="381.1"/>
    <d v="1998-12-16T00:00:00"/>
    <n v="817.36"/>
    <s v="U"/>
    <n v="71"/>
    <d v="1899-12-30T00:00:00"/>
    <n v="0"/>
    <s v="Environmental Tech"/>
    <s v="IT"/>
    <s v="Mass Customer"/>
    <s v="N"/>
    <s v="No"/>
    <n v="0"/>
    <m/>
  </r>
  <r>
    <n v="11298"/>
    <n v="98"/>
    <x v="1840"/>
    <d v="2017-11-02T00:00:00"/>
    <n v="58"/>
    <b v="1"/>
    <s v="Approved"/>
    <s v="Trek Bicycles"/>
    <s v="Standard"/>
    <s v="high"/>
    <s v="medium"/>
    <n v="358.39"/>
    <n v="215.03"/>
    <d v="2004-01-16T00:00:00"/>
    <n v="143.35999999999999"/>
    <s v="F"/>
    <n v="1"/>
    <d v="1974-06-16T00:00:00"/>
    <n v="46.08175632293252"/>
    <s v="Staff Accountant III"/>
    <s v="n/a"/>
    <s v="Mass Customer"/>
    <s v="N"/>
    <s v="No"/>
    <n v="11"/>
    <m/>
  </r>
  <r>
    <n v="11433"/>
    <n v="95"/>
    <x v="2082"/>
    <d v="2017-11-02T00:00:00"/>
    <n v="58"/>
    <b v="1"/>
    <s v="Approved"/>
    <s v="OHM Cycles"/>
    <s v="Touring"/>
    <s v="low"/>
    <s v="medium"/>
    <n v="1073.07"/>
    <n v="933.84"/>
    <d v="1997-01-25T00:00:00"/>
    <n v="139.2299999999999"/>
    <s v="M"/>
    <n v="53"/>
    <d v="1977-05-13T00:00:00"/>
    <n v="43.172167281836629"/>
    <s v="VP Accounting"/>
    <s v="Financial Services"/>
    <s v="High Net Worth"/>
    <s v="N"/>
    <s v="Yes"/>
    <n v="18"/>
    <m/>
  </r>
  <r>
    <n v="12259"/>
    <n v="20"/>
    <x v="1003"/>
    <d v="2017-11-02T00:00:00"/>
    <n v="58"/>
    <b v="1"/>
    <s v="Approved"/>
    <s v="Trek Bicycles"/>
    <s v="Standard"/>
    <s v="medium"/>
    <s v="small"/>
    <n v="1775.81"/>
    <n v="1580.47"/>
    <d v="2010-05-05T00:00:00"/>
    <n v="195.33999999999992"/>
    <s v="F"/>
    <n v="0"/>
    <d v="1996-10-24T00:00:00"/>
    <n v="23.709153583206493"/>
    <s v="Chief Design Engineer"/>
    <s v="Manufacturing"/>
    <s v="Mass Customer"/>
    <s v="N"/>
    <s v="No"/>
    <n v="5"/>
    <m/>
  </r>
  <r>
    <n v="12310"/>
    <n v="38"/>
    <x v="201"/>
    <d v="2017-11-02T00:00:00"/>
    <n v="58"/>
    <b v="0"/>
    <s v="Approved"/>
    <s v="Solex"/>
    <s v="Standard"/>
    <s v="medium"/>
    <s v="medium"/>
    <n v="1577.53"/>
    <n v="826.51"/>
    <d v="2011-03-16T00:00:00"/>
    <n v="751.02"/>
    <s v="F"/>
    <n v="11"/>
    <d v="1971-07-30T00:00:00"/>
    <n v="48.96394810375444"/>
    <s v="Chief Design Engineer"/>
    <s v="n/a"/>
    <s v="Mass Customer"/>
    <s v="N"/>
    <s v="No"/>
    <n v="13"/>
    <m/>
  </r>
  <r>
    <n v="13422"/>
    <n v="18"/>
    <x v="2083"/>
    <d v="2017-11-02T00:00:00"/>
    <n v="58"/>
    <b v="0"/>
    <s v="Approved"/>
    <s v="Solex"/>
    <s v="Standard"/>
    <s v="medium"/>
    <s v="medium"/>
    <n v="575.27"/>
    <n v="431.45"/>
    <d v="2013-03-12T00:00:00"/>
    <n v="143.82"/>
    <s v="F"/>
    <n v="55"/>
    <d v="1976-08-10T00:00:00"/>
    <n v="43.928331665398275"/>
    <s v="Dental Hygienist"/>
    <s v="Health"/>
    <s v="Mass Customer"/>
    <s v="N"/>
    <s v="No"/>
    <n v="15"/>
    <m/>
  </r>
  <r>
    <n v="3195"/>
    <n v="0"/>
    <x v="1953"/>
    <d v="2017-12-09T00:00:00"/>
    <m/>
    <b v="0"/>
    <s v="Approved"/>
    <m/>
    <m/>
    <m/>
    <m/>
    <n v="638.29"/>
    <m/>
    <m/>
    <m/>
    <m/>
    <m/>
    <m/>
    <m/>
    <m/>
    <m/>
    <m/>
    <m/>
    <m/>
    <m/>
    <m/>
  </r>
  <r>
    <n v="13431"/>
    <n v="3"/>
    <x v="2084"/>
    <d v="2017-11-02T00:00:00"/>
    <n v="58"/>
    <b v="1"/>
    <s v="Approved"/>
    <s v="Trek Bicycles"/>
    <s v="Standard"/>
    <s v="medium"/>
    <s v="large"/>
    <n v="2091.4699999999998"/>
    <n v="388.92"/>
    <d v="2005-08-09T00:00:00"/>
    <n v="1702.5499999999997"/>
    <s v="F"/>
    <n v="46"/>
    <d v="1977-08-19T00:00:00"/>
    <n v="42.903674131151696"/>
    <s v="Physical Therapy Assistant"/>
    <s v="Financial Services"/>
    <s v="Affluent Customer"/>
    <s v="N"/>
    <s v="Yes"/>
    <n v="8"/>
    <m/>
  </r>
  <r>
    <n v="3197"/>
    <n v="96"/>
    <x v="2085"/>
    <d v="2017-01-04T00:00:00"/>
    <m/>
    <b v="0"/>
    <s v="Cancelled"/>
    <s v="WeareA2B"/>
    <s v="Road"/>
    <s v="low"/>
    <s v="small"/>
    <n v="1172.78"/>
    <n v="1043.77"/>
    <n v="37539"/>
    <m/>
    <m/>
    <m/>
    <m/>
    <m/>
    <m/>
    <m/>
    <m/>
    <m/>
    <m/>
    <m/>
    <m/>
  </r>
  <r>
    <n v="14385"/>
    <n v="52"/>
    <x v="2086"/>
    <d v="2017-11-02T00:00:00"/>
    <n v="58"/>
    <b v="0"/>
    <s v="Approved"/>
    <s v="Solex"/>
    <s v="Road"/>
    <s v="medium"/>
    <s v="large"/>
    <n v="1777.8"/>
    <n v="820.78"/>
    <d v="1993-05-26T00:00:00"/>
    <n v="957.02"/>
    <s v="M"/>
    <n v="27"/>
    <d v="1943-08-11T00:00:00"/>
    <n v="76.950249473617447"/>
    <s v="Environmental Specialist"/>
    <s v="Manufacturing"/>
    <s v="High Net Worth"/>
    <s v="N"/>
    <s v="Yes"/>
    <n v="17"/>
    <m/>
  </r>
  <r>
    <n v="14638"/>
    <n v="73"/>
    <x v="1485"/>
    <d v="2017-11-02T00:00:00"/>
    <n v="58"/>
    <b v="0"/>
    <s v="Approved"/>
    <s v="Solex"/>
    <s v="Standard"/>
    <s v="medium"/>
    <s v="medium"/>
    <n v="1945.43"/>
    <n v="333.18"/>
    <d v="2002-08-31T00:00:00"/>
    <n v="1612.25"/>
    <s v="M"/>
    <n v="42"/>
    <d v="1979-03-19T00:00:00"/>
    <n v="41.322852213343481"/>
    <s v="Human Resources Assistant II"/>
    <s v="Health"/>
    <s v="Mass Customer"/>
    <s v="N"/>
    <s v="No"/>
    <n v="3"/>
    <m/>
  </r>
  <r>
    <n v="15215"/>
    <n v="47"/>
    <x v="2087"/>
    <d v="2017-11-02T00:00:00"/>
    <n v="58"/>
    <b v="1"/>
    <s v="Approved"/>
    <s v="Trek Bicycles"/>
    <s v="Road"/>
    <s v="low"/>
    <s v="small"/>
    <n v="1720.7"/>
    <n v="1531.42"/>
    <d v="2012-06-04T00:00:00"/>
    <n v="189.27999999999997"/>
    <s v="M"/>
    <n v="5"/>
    <d v="1988-01-22T00:00:00"/>
    <n v="32.470797418822933"/>
    <s v="Clinical Specialist"/>
    <s v="Health"/>
    <s v="Mass Customer"/>
    <s v="N"/>
    <s v="Yes"/>
    <n v="10"/>
    <m/>
  </r>
  <r>
    <n v="3201"/>
    <n v="1"/>
    <x v="271"/>
    <d v="2017-08-25T00:00:00"/>
    <m/>
    <m/>
    <s v="Approved"/>
    <s v="Giant Bicycles"/>
    <s v="Standard"/>
    <s v="medium"/>
    <s v="medium"/>
    <n v="1403.5"/>
    <n v="954.82"/>
    <n v="33549"/>
    <m/>
    <m/>
    <m/>
    <m/>
    <m/>
    <m/>
    <m/>
    <m/>
    <m/>
    <m/>
    <m/>
    <m/>
  </r>
  <r>
    <n v="16062"/>
    <n v="17"/>
    <x v="2088"/>
    <d v="2017-11-02T00:00:00"/>
    <n v="58"/>
    <b v="0"/>
    <s v="Approved"/>
    <s v="Solex"/>
    <s v="Standard"/>
    <s v="high"/>
    <s v="medium"/>
    <n v="1024.6600000000001"/>
    <n v="614.79999999999995"/>
    <d v="1996-11-09T00:00:00"/>
    <n v="409.86000000000013"/>
    <s v="M"/>
    <n v="23"/>
    <d v="1985-11-01T00:00:00"/>
    <n v="34.695454953069508"/>
    <s v="Web Developer III"/>
    <s v="Health"/>
    <s v="Mass Customer"/>
    <s v="N"/>
    <s v="No"/>
    <n v="13"/>
    <m/>
  </r>
  <r>
    <n v="16147"/>
    <n v="54"/>
    <x v="1399"/>
    <d v="2017-11-02T00:00:00"/>
    <n v="58"/>
    <b v="1"/>
    <s v="Approved"/>
    <s v="WeareA2B"/>
    <s v="Standard"/>
    <s v="medium"/>
    <s v="medium"/>
    <n v="1807.45"/>
    <n v="778.69"/>
    <d v="2015-05-21T00:00:00"/>
    <n v="1028.76"/>
    <s v="M"/>
    <n v="44"/>
    <d v="1977-06-26T00:00:00"/>
    <n v="43.051619336631148"/>
    <s v="Senior Financial Analyst"/>
    <s v="Financial Services"/>
    <s v="High Net Worth"/>
    <s v="N"/>
    <s v="No"/>
    <n v="19"/>
    <m/>
  </r>
  <r>
    <n v="16152"/>
    <n v="78"/>
    <x v="1729"/>
    <d v="2017-11-02T00:00:00"/>
    <n v="58"/>
    <b v="1"/>
    <s v="Approved"/>
    <s v="Giant Bicycles"/>
    <s v="Standard"/>
    <s v="medium"/>
    <s v="large"/>
    <n v="1765.3"/>
    <n v="709.48"/>
    <d v="2015-08-02T00:00:00"/>
    <n v="1055.82"/>
    <s v="M"/>
    <n v="15"/>
    <d v="1995-03-22T00:00:00"/>
    <n v="25.303674131151698"/>
    <s v="Geologist I"/>
    <s v="n/a"/>
    <s v="Affluent Customer"/>
    <s v="N"/>
    <s v="Yes"/>
    <n v="5"/>
    <m/>
  </r>
  <r>
    <n v="16197"/>
    <n v="36"/>
    <x v="1854"/>
    <d v="2017-11-02T00:00:00"/>
    <n v="58"/>
    <b v="0"/>
    <s v="Approved"/>
    <s v="Solex"/>
    <s v="Standard"/>
    <s v="low"/>
    <s v="medium"/>
    <n v="945.04"/>
    <n v="507.58"/>
    <d v="2004-09-28T00:00:00"/>
    <n v="437.46"/>
    <s v="M"/>
    <n v="70"/>
    <d v="1999-06-01T00:00:00"/>
    <n v="21.106413857179096"/>
    <s v="Information Systems Manager"/>
    <s v="Health"/>
    <s v="Mass Customer"/>
    <s v="N"/>
    <s v="Yes"/>
    <n v="1"/>
    <m/>
  </r>
  <r>
    <n v="16210"/>
    <n v="98"/>
    <x v="1598"/>
    <d v="2017-11-02T00:00:00"/>
    <n v="58"/>
    <b v="1"/>
    <s v="Approved"/>
    <s v="Trek Bicycles"/>
    <s v="Standard"/>
    <s v="high"/>
    <s v="medium"/>
    <n v="358.39"/>
    <n v="215.03"/>
    <d v="1994-08-10T00:00:00"/>
    <n v="143.35999999999999"/>
    <s v="M"/>
    <n v="55"/>
    <d v="1997-01-06T00:00:00"/>
    <n v="23.506413857179094"/>
    <s v="Tax Accountant"/>
    <s v="n/a"/>
    <s v="Affluent Customer"/>
    <s v="N"/>
    <s v="Yes"/>
    <n v="2"/>
    <m/>
  </r>
  <r>
    <n v="16837"/>
    <n v="64"/>
    <x v="2089"/>
    <d v="2017-11-02T00:00:00"/>
    <n v="58"/>
    <b v="1"/>
    <s v="Approved"/>
    <s v="Trek Bicycles"/>
    <s v="Standard"/>
    <s v="medium"/>
    <s v="large"/>
    <n v="1469.44"/>
    <n v="596.54999999999995"/>
    <d v="2012-05-18T00:00:00"/>
    <n v="872.8900000000001"/>
    <s v="M"/>
    <n v="44"/>
    <d v="1979-03-01T00:00:00"/>
    <n v="41.372167281836632"/>
    <s v="Engineer I"/>
    <s v="Manufacturing"/>
    <s v="Affluent Customer"/>
    <s v="N"/>
    <s v="Yes"/>
    <n v="16"/>
    <m/>
  </r>
  <r>
    <n v="17086"/>
    <n v="59"/>
    <x v="2090"/>
    <d v="2017-11-02T00:00:00"/>
    <n v="58"/>
    <b v="1"/>
    <s v="Approved"/>
    <s v="Solex"/>
    <s v="Standard"/>
    <s v="medium"/>
    <s v="large"/>
    <n v="1061.56"/>
    <n v="733.58"/>
    <d v="1993-07-20T00:00:00"/>
    <n v="327.9799999999999"/>
    <s v="M"/>
    <n v="60"/>
    <d v="1957-05-25T00:00:00"/>
    <n v="63.15298919964485"/>
    <s v="Structural Engineer"/>
    <s v="Financial Services"/>
    <s v="Affluent Customer"/>
    <s v="N"/>
    <s v="No"/>
    <n v="14"/>
    <m/>
  </r>
  <r>
    <n v="18263"/>
    <n v="42"/>
    <x v="1756"/>
    <d v="2017-11-02T00:00:00"/>
    <n v="58"/>
    <b v="0"/>
    <s v="Approved"/>
    <s v="OHM Cycles"/>
    <s v="Road"/>
    <s v="medium"/>
    <s v="small"/>
    <n v="1810"/>
    <n v="1610.9"/>
    <d v="1997-08-25T00:00:00"/>
    <n v="199.09999999999991"/>
    <s v="F"/>
    <n v="6"/>
    <d v="1969-10-05T00:00:00"/>
    <n v="50.780386459918823"/>
    <s v="Recruiting Manager"/>
    <s v="Retail"/>
    <s v="Affluent Customer"/>
    <s v="N"/>
    <s v="Yes"/>
    <n v="10"/>
    <m/>
  </r>
  <r>
    <n v="18645"/>
    <n v="97"/>
    <x v="2091"/>
    <d v="2017-11-02T00:00:00"/>
    <n v="58"/>
    <b v="1"/>
    <s v="Approved"/>
    <s v="Solex"/>
    <s v="Standard"/>
    <s v="medium"/>
    <s v="large"/>
    <n v="202.62"/>
    <n v="151.96"/>
    <d v="2016-03-29T00:00:00"/>
    <n v="50.66"/>
    <s v="M"/>
    <n v="65"/>
    <d v="1998-10-21T00:00:00"/>
    <n v="21.717372761288683"/>
    <n v="0"/>
    <s v="Financial Services"/>
    <s v="Mass Customer"/>
    <s v="N"/>
    <s v="No"/>
    <n v="1"/>
    <m/>
  </r>
  <r>
    <n v="18843"/>
    <n v="56"/>
    <x v="2092"/>
    <d v="2017-11-02T00:00:00"/>
    <n v="58"/>
    <b v="1"/>
    <s v="Approved"/>
    <s v="OHM Cycles"/>
    <s v="Standard"/>
    <s v="medium"/>
    <s v="medium"/>
    <n v="183.86"/>
    <n v="137.9"/>
    <d v="1997-10-04T00:00:00"/>
    <n v="45.960000000000008"/>
    <s v="M"/>
    <n v="66"/>
    <d v="1982-09-21T00:00:00"/>
    <n v="37.810523446220188"/>
    <s v="Accounting Assistant IV"/>
    <s v="Manufacturing"/>
    <s v="Affluent Customer"/>
    <s v="N"/>
    <s v="No"/>
    <n v="4"/>
    <m/>
  </r>
  <r>
    <n v="18900"/>
    <n v="19"/>
    <x v="1959"/>
    <d v="2017-11-02T00:00:00"/>
    <n v="58"/>
    <b v="1"/>
    <s v="Approved"/>
    <s v="OHM Cycles"/>
    <s v="Road"/>
    <s v="high"/>
    <s v="large"/>
    <n v="12.01"/>
    <n v="7.21"/>
    <d v="2009-03-08T00:00:00"/>
    <n v="4.8"/>
    <s v="F"/>
    <n v="69"/>
    <d v="1979-10-11T00:00:00"/>
    <n v="40.758468651699644"/>
    <s v="Tax Accountant"/>
    <s v="IT"/>
    <s v="Mass Customer"/>
    <s v="N"/>
    <s v="No"/>
    <n v="17"/>
    <m/>
  </r>
  <r>
    <n v="19140"/>
    <n v="24"/>
    <x v="2093"/>
    <d v="2017-11-02T00:00:00"/>
    <n v="58"/>
    <b v="0"/>
    <s v="Approved"/>
    <s v="Solex"/>
    <s v="Road"/>
    <s v="medium"/>
    <s v="large"/>
    <n v="1777.8"/>
    <n v="820.78"/>
    <d v="2016-11-22T00:00:00"/>
    <n v="957.02"/>
    <s v="M"/>
    <n v="61"/>
    <d v="1964-09-06T00:00:00"/>
    <n v="55.862578240740739"/>
    <s v="Nurse Practicioner"/>
    <s v="n/a"/>
    <s v="Mass Customer"/>
    <s v="N"/>
    <s v="Yes"/>
    <n v="5"/>
    <m/>
  </r>
  <r>
    <n v="19487"/>
    <n v="69"/>
    <x v="2094"/>
    <d v="2017-11-02T00:00:00"/>
    <n v="58"/>
    <b v="0"/>
    <s v="Approved"/>
    <s v="Giant Bicycles"/>
    <s v="Road"/>
    <s v="medium"/>
    <s v="medium"/>
    <n v="792.9"/>
    <n v="594.67999999999995"/>
    <d v="1995-10-24T00:00:00"/>
    <n v="198.22000000000003"/>
    <s v="M"/>
    <n v="5"/>
    <d v="1955-11-30T00:00:00"/>
    <n v="64.637920706494157"/>
    <n v="0"/>
    <s v="Retail"/>
    <s v="Mass Customer"/>
    <s v="N"/>
    <s v="Yes"/>
    <n v="8"/>
    <m/>
  </r>
  <r>
    <n v="335"/>
    <n v="95"/>
    <x v="2095"/>
    <d v="2017-11-01T00:00:00"/>
    <n v="59"/>
    <b v="0"/>
    <s v="Approved"/>
    <s v="Giant Bicycles"/>
    <s v="Standard"/>
    <s v="medium"/>
    <s v="large"/>
    <n v="569.55999999999995"/>
    <n v="528.42999999999995"/>
    <d v="2003-09-10T00:00:00"/>
    <n v="41.129999999999995"/>
    <s v="F"/>
    <n v="5"/>
    <d v="1953-10-21T00:00:00"/>
    <n v="66.747509747590058"/>
    <s v="Safety Technician II"/>
    <s v="Retail"/>
    <s v="Mass Customer"/>
    <s v="N"/>
    <s v="No"/>
    <n v="20"/>
    <m/>
  </r>
  <r>
    <n v="649"/>
    <n v="53"/>
    <x v="2018"/>
    <d v="2017-11-01T00:00:00"/>
    <n v="59"/>
    <b v="0"/>
    <s v="Approved"/>
    <s v="OHM Cycles"/>
    <s v="Standard"/>
    <s v="medium"/>
    <s v="medium"/>
    <n v="795.34"/>
    <n v="101.58"/>
    <d v="1997-02-09T00:00:00"/>
    <n v="693.76"/>
    <s v="F"/>
    <n v="62"/>
    <d v="1989-07-16T00:00:00"/>
    <n v="30.988605638001012"/>
    <s v="Chemical Engineer"/>
    <s v="Manufacturing"/>
    <s v="Mass Customer"/>
    <s v="N"/>
    <s v="Yes"/>
    <n v="2"/>
    <m/>
  </r>
  <r>
    <n v="1218"/>
    <n v="15"/>
    <x v="2096"/>
    <d v="2017-11-01T00:00:00"/>
    <n v="59"/>
    <b v="0"/>
    <s v="Approved"/>
    <s v="WeareA2B"/>
    <s v="Standard"/>
    <s v="medium"/>
    <s v="medium"/>
    <n v="1292.8399999999999"/>
    <n v="13.44"/>
    <d v="2011-08-24T00:00:00"/>
    <n v="1279.3999999999999"/>
    <s v="M"/>
    <n v="74"/>
    <d v="1978-03-18T00:00:00"/>
    <n v="42.325591939370874"/>
    <s v="VP Accounting"/>
    <s v="Financial Services"/>
    <s v="High Net Worth"/>
    <s v="N"/>
    <s v="Yes"/>
    <n v="21"/>
    <m/>
  </r>
  <r>
    <n v="1258"/>
    <n v="21"/>
    <x v="2097"/>
    <d v="2017-11-01T00:00:00"/>
    <n v="59"/>
    <b v="0"/>
    <s v="Approved"/>
    <s v="Solex"/>
    <s v="Standard"/>
    <s v="medium"/>
    <s v="large"/>
    <n v="1071.23"/>
    <n v="380.74"/>
    <d v="1996-04-05T00:00:00"/>
    <n v="690.49"/>
    <s v="F"/>
    <n v="20"/>
    <d v="1974-08-26T00:00:00"/>
    <n v="45.887235774987317"/>
    <s v="Professor"/>
    <s v="Financial Services"/>
    <s v="Mass Customer"/>
    <s v="N"/>
    <s v="No"/>
    <n v="14"/>
    <m/>
  </r>
  <r>
    <n v="1407"/>
    <n v="7"/>
    <x v="371"/>
    <d v="2017-11-01T00:00:00"/>
    <n v="59"/>
    <b v="1"/>
    <s v="Approved"/>
    <s v="Trek Bicycles"/>
    <s v="Road"/>
    <s v="low"/>
    <s v="medium"/>
    <n v="980.37"/>
    <n v="234.43"/>
    <d v="2003-08-05T00:00:00"/>
    <n v="745.94"/>
    <s v="M"/>
    <n v="78"/>
    <d v="1957-07-30T00:00:00"/>
    <n v="62.972167281836626"/>
    <s v="Chemical Engineer"/>
    <s v="Manufacturing"/>
    <s v="Mass Customer"/>
    <s v="N"/>
    <s v="Yes"/>
    <n v="14"/>
    <m/>
  </r>
  <r>
    <n v="2308"/>
    <n v="81"/>
    <x v="414"/>
    <d v="2017-11-01T00:00:00"/>
    <n v="59"/>
    <b v="0"/>
    <s v="Approved"/>
    <s v="Solex"/>
    <s v="Standard"/>
    <s v="medium"/>
    <s v="medium"/>
    <n v="1151.96"/>
    <n v="649.49"/>
    <d v="1999-12-04T00:00:00"/>
    <n v="502.47"/>
    <s v="F"/>
    <n v="46"/>
    <d v="1979-08-02T00:00:00"/>
    <n v="40.950249473617454"/>
    <s v="Data Coordiator"/>
    <s v="Health"/>
    <s v="High Net Worth"/>
    <s v="N"/>
    <s v="No"/>
    <n v="15"/>
    <m/>
  </r>
  <r>
    <n v="3276"/>
    <n v="82"/>
    <x v="949"/>
    <d v="2017-11-01T00:00:00"/>
    <n v="59"/>
    <b v="1"/>
    <s v="Approved"/>
    <s v="Norco Bicycles"/>
    <s v="Standard"/>
    <s v="high"/>
    <s v="medium"/>
    <n v="1148.6400000000001"/>
    <n v="689.18"/>
    <d v="2015-08-10T00:00:00"/>
    <n v="459.46000000000015"/>
    <s v="M"/>
    <n v="23"/>
    <d v="1958-01-07T00:00:00"/>
    <n v="62.53107139142567"/>
    <s v="Environmental Tech"/>
    <s v="Financial Services"/>
    <s v="Mass Customer"/>
    <s v="N"/>
    <s v="No"/>
    <n v="20"/>
    <m/>
  </r>
  <r>
    <n v="3304"/>
    <n v="0"/>
    <x v="487"/>
    <d v="2017-11-01T00:00:00"/>
    <n v="59"/>
    <b v="1"/>
    <s v="Approved"/>
    <s v="Solex"/>
    <s v="Standard"/>
    <s v="medium"/>
    <s v="large"/>
    <n v="202.62"/>
    <n v="151.96"/>
    <d v="2016-03-29T00:00:00"/>
    <n v="50.66"/>
    <s v="F"/>
    <n v="24"/>
    <d v="1974-02-21T00:00:00"/>
    <n v="46.396824816083203"/>
    <s v="Assistant Media Planner"/>
    <s v="Entertainment"/>
    <s v="High Net Worth"/>
    <s v="N"/>
    <s v="No"/>
    <n v="15"/>
    <m/>
  </r>
  <r>
    <n v="4003"/>
    <n v="3"/>
    <x v="2098"/>
    <d v="2017-11-01T00:00:00"/>
    <n v="59"/>
    <b v="0"/>
    <s v="Approved"/>
    <s v="Trek Bicycles"/>
    <s v="Standard"/>
    <s v="medium"/>
    <s v="large"/>
    <n v="2091.4699999999998"/>
    <n v="388.92"/>
    <d v="2006-05-22T00:00:00"/>
    <n v="1702.5499999999997"/>
    <s v="M"/>
    <n v="84"/>
    <d v="1980-09-23T00:00:00"/>
    <n v="39.805043994165395"/>
    <s v="Analog Circuit Design manager"/>
    <s v="n/a"/>
    <s v="Mass Customer"/>
    <s v="N"/>
    <s v="No"/>
    <n v="11"/>
    <m/>
  </r>
  <r>
    <n v="3224"/>
    <n v="92"/>
    <x v="2099"/>
    <d v="2017-10-26T00:00:00"/>
    <m/>
    <b v="0"/>
    <s v="Cancelled"/>
    <s v="WeareA2B"/>
    <s v="Touring"/>
    <s v="medium"/>
    <s v="large"/>
    <n v="1890.39"/>
    <n v="260.14"/>
    <n v="33259"/>
    <m/>
    <m/>
    <m/>
    <m/>
    <m/>
    <m/>
    <m/>
    <m/>
    <m/>
    <m/>
    <m/>
    <m/>
  </r>
  <r>
    <n v="4554"/>
    <n v="72"/>
    <x v="289"/>
    <d v="2017-11-01T00:00:00"/>
    <n v="59"/>
    <b v="0"/>
    <s v="Approved"/>
    <s v="OHM Cycles"/>
    <s v="Standard"/>
    <s v="medium"/>
    <s v="medium"/>
    <n v="912.52"/>
    <n v="141.4"/>
    <d v="2015-10-18T00:00:00"/>
    <n v="771.12"/>
    <s v="M"/>
    <n v="12"/>
    <d v="1987-03-24T00:00:00"/>
    <n v="33.303674131151695"/>
    <s v="Tax Accountant"/>
    <s v="Telecommunications"/>
    <s v="High Net Worth"/>
    <s v="N"/>
    <s v="No"/>
    <n v="17"/>
    <m/>
  </r>
  <r>
    <n v="4574"/>
    <n v="76"/>
    <x v="915"/>
    <d v="2017-11-01T00:00:00"/>
    <n v="59"/>
    <b v="1"/>
    <s v="Approved"/>
    <s v="WeareA2B"/>
    <s v="Road"/>
    <s v="low"/>
    <s v="small"/>
    <n v="1172.78"/>
    <n v="1043.77"/>
    <d v="2002-10-10T00:00:00"/>
    <n v="129.01"/>
    <s v="M"/>
    <n v="53"/>
    <d v="1961-10-08T00:00:00"/>
    <n v="58.777646733891423"/>
    <s v="Cost Accountant"/>
    <s v="Financial Services"/>
    <s v="High Net Worth"/>
    <s v="N"/>
    <s v="Yes"/>
    <n v="19"/>
    <m/>
  </r>
  <r>
    <n v="4598"/>
    <n v="69"/>
    <x v="1082"/>
    <d v="2017-11-01T00:00:00"/>
    <n v="59"/>
    <b v="0"/>
    <s v="Approved"/>
    <s v="Giant Bicycles"/>
    <s v="Road"/>
    <s v="medium"/>
    <s v="medium"/>
    <n v="792.9"/>
    <n v="594.67999999999995"/>
    <d v="2015-04-11T00:00:00"/>
    <n v="198.22000000000003"/>
    <s v="F"/>
    <n v="96"/>
    <d v="1986-10-06T00:00:00"/>
    <n v="33.766687829781837"/>
    <s v="Staff Accountant II"/>
    <s v="Financial Services"/>
    <s v="Mass Customer"/>
    <s v="N"/>
    <s v="Yes"/>
    <n v="13"/>
    <m/>
  </r>
  <r>
    <n v="4815"/>
    <n v="68"/>
    <x v="1377"/>
    <d v="2017-11-01T00:00:00"/>
    <n v="59"/>
    <b v="0"/>
    <s v="Approved"/>
    <s v="OHM Cycles"/>
    <s v="Standard"/>
    <s v="medium"/>
    <s v="medium"/>
    <n v="1636.9"/>
    <n v="44.71"/>
    <d v="2000-05-22T00:00:00"/>
    <n v="1592.19"/>
    <s v="F"/>
    <n v="81"/>
    <d v="1969-05-22T00:00:00"/>
    <n v="51.15298919964485"/>
    <s v="Dental Hygienist"/>
    <s v="Health"/>
    <s v="Mass Customer"/>
    <s v="N"/>
    <s v="Yes"/>
    <n v="5"/>
    <m/>
  </r>
  <r>
    <n v="5166"/>
    <n v="10"/>
    <x v="1856"/>
    <d v="2017-11-01T00:00:00"/>
    <n v="59"/>
    <b v="1"/>
    <s v="Approved"/>
    <s v="WeareA2B"/>
    <s v="Touring"/>
    <s v="medium"/>
    <s v="medium"/>
    <n v="1466.68"/>
    <n v="363.25"/>
    <d v="2014-03-03T00:00:00"/>
    <n v="1103.43"/>
    <s v="F"/>
    <n v="54"/>
    <d v="1973-04-14T00:00:00"/>
    <n v="47.254359062658544"/>
    <n v="0"/>
    <s v="Property"/>
    <s v="Mass Customer"/>
    <s v="N"/>
    <s v="No"/>
    <n v="4"/>
    <m/>
  </r>
  <r>
    <n v="5318"/>
    <n v="43"/>
    <x v="1618"/>
    <d v="2017-11-01T00:00:00"/>
    <n v="59"/>
    <b v="0"/>
    <s v="Approved"/>
    <s v="Solex"/>
    <s v="Standard"/>
    <s v="medium"/>
    <s v="medium"/>
    <n v="1151.96"/>
    <n v="649.49"/>
    <d v="1999-12-04T00:00:00"/>
    <n v="502.47"/>
    <s v="M"/>
    <n v="53"/>
    <d v="1972-07-26T00:00:00"/>
    <n v="47.972167281836626"/>
    <s v="Research Assistant IV"/>
    <s v="Manufacturing"/>
    <s v="Affluent Customer"/>
    <s v="N"/>
    <s v="No"/>
    <n v="11"/>
    <m/>
  </r>
  <r>
    <n v="5695"/>
    <n v="5"/>
    <x v="2100"/>
    <d v="2017-11-01T00:00:00"/>
    <n v="59"/>
    <b v="0"/>
    <s v="Approved"/>
    <s v="Giant Bicycles"/>
    <s v="Standard"/>
    <s v="high"/>
    <s v="medium"/>
    <n v="1129.1300000000001"/>
    <n v="677.48"/>
    <d v="2005-08-09T00:00:00"/>
    <n v="451.65000000000009"/>
    <s v="M"/>
    <n v="93"/>
    <d v="1958-07-05T00:00:00"/>
    <n v="62.040660432521562"/>
    <s v="Help Desk Operator"/>
    <s v="Entertainment"/>
    <s v="High Net Worth"/>
    <s v="N"/>
    <s v="No"/>
    <n v="7"/>
    <m/>
  </r>
  <r>
    <n v="5989"/>
    <n v="9"/>
    <x v="2076"/>
    <d v="2017-11-01T00:00:00"/>
    <n v="59"/>
    <b v="0"/>
    <s v="Approved"/>
    <s v="OHM Cycles"/>
    <s v="Road"/>
    <s v="medium"/>
    <s v="medium"/>
    <n v="742.54"/>
    <n v="667.4"/>
    <d v="1992-10-02T00:00:00"/>
    <n v="75.139999999999986"/>
    <s v="F"/>
    <n v="96"/>
    <d v="1999-08-23T00:00:00"/>
    <n v="20.879016596905121"/>
    <s v="General Manager"/>
    <s v="n/a"/>
    <s v="Mass Customer"/>
    <s v="N"/>
    <s v="Yes"/>
    <n v="2"/>
    <m/>
  </r>
  <r>
    <n v="6253"/>
    <n v="4"/>
    <x v="988"/>
    <d v="2017-11-01T00:00:00"/>
    <n v="59"/>
    <b v="0"/>
    <s v="Approved"/>
    <s v="Solex"/>
    <s v="Standard"/>
    <s v="medium"/>
    <s v="medium"/>
    <n v="1483.2"/>
    <n v="99.59"/>
    <d v="2012-05-18T00:00:00"/>
    <n v="1383.6100000000001"/>
    <s v="M"/>
    <n v="38"/>
    <d v="1986-12-20T00:00:00"/>
    <n v="33.561208377727041"/>
    <s v="Geological Engineer"/>
    <s v="Manufacturing"/>
    <s v="High Net Worth"/>
    <s v="N"/>
    <s v="Yes"/>
    <n v="13"/>
    <m/>
  </r>
  <r>
    <n v="6416"/>
    <n v="32"/>
    <x v="2101"/>
    <d v="2017-11-01T00:00:00"/>
    <n v="59"/>
    <b v="0"/>
    <s v="Approved"/>
    <s v="Giant Bicycles"/>
    <s v="Standard"/>
    <s v="high"/>
    <s v="medium"/>
    <n v="1179"/>
    <n v="707.4"/>
    <d v="1997-08-25T00:00:00"/>
    <n v="471.6"/>
    <s v="M"/>
    <n v="48"/>
    <d v="1958-08-17T00:00:00"/>
    <n v="61.922852213343475"/>
    <s v="Tax Accountant"/>
    <s v="n/a"/>
    <s v="High Net Worth"/>
    <s v="N"/>
    <s v="No"/>
    <n v="13"/>
    <m/>
  </r>
  <r>
    <n v="6592"/>
    <n v="0"/>
    <x v="2102"/>
    <d v="2017-11-01T00:00:00"/>
    <n v="59"/>
    <b v="0"/>
    <s v="Approved"/>
    <s v="Solex"/>
    <s v="Standard"/>
    <s v="medium"/>
    <s v="medium"/>
    <n v="71.489999999999995"/>
    <n v="53.62"/>
    <d v="2005-08-09T00:00:00"/>
    <n v="17.869999999999997"/>
    <s v="M"/>
    <n v="11"/>
    <d v="1986-10-21T00:00:00"/>
    <n v="33.725591939370879"/>
    <s v="Computer Systems Analyst I"/>
    <s v="Property"/>
    <s v="High Net Worth"/>
    <s v="N"/>
    <s v="Yes"/>
    <n v="7"/>
    <m/>
  </r>
  <r>
    <n v="6657"/>
    <n v="4"/>
    <x v="1355"/>
    <d v="2017-11-01T00:00:00"/>
    <n v="59"/>
    <b v="1"/>
    <s v="Approved"/>
    <s v="Giant Bicycles"/>
    <s v="Standard"/>
    <s v="high"/>
    <s v="medium"/>
    <n v="1129.1300000000001"/>
    <n v="677.48"/>
    <d v="2003-03-18T00:00:00"/>
    <n v="451.65000000000009"/>
    <s v="M"/>
    <n v="72"/>
    <d v="1980-08-13T00:00:00"/>
    <n v="39.917372761288682"/>
    <s v="Project Manager"/>
    <s v="Manufacturing"/>
    <s v="Mass Customer"/>
    <s v="N"/>
    <s v="No"/>
    <n v="11"/>
    <m/>
  </r>
  <r>
    <n v="6846"/>
    <n v="0"/>
    <x v="2103"/>
    <d v="2017-11-01T00:00:00"/>
    <n v="59"/>
    <b v="0"/>
    <s v="Approved"/>
    <s v="OHM Cycles"/>
    <s v="Standard"/>
    <s v="high"/>
    <s v="medium"/>
    <n v="227.88"/>
    <n v="136.72999999999999"/>
    <d v="2007-08-04T00:00:00"/>
    <n v="91.15"/>
    <s v="M"/>
    <n v="96"/>
    <d v="1961-07-16T00:00:00"/>
    <n v="59.007783720192791"/>
    <s v="Operator"/>
    <s v="Health"/>
    <s v="High Net Worth"/>
    <s v="N"/>
    <s v="Yes"/>
    <n v="6"/>
    <m/>
  </r>
  <r>
    <n v="7063"/>
    <n v="29"/>
    <x v="1108"/>
    <d v="2017-11-01T00:00:00"/>
    <n v="59"/>
    <b v="1"/>
    <s v="Approved"/>
    <s v="Norco Bicycles"/>
    <s v="Road"/>
    <s v="medium"/>
    <s v="medium"/>
    <n v="543.39"/>
    <n v="407.54"/>
    <d v="2016-11-22T00:00:00"/>
    <n v="135.84999999999997"/>
    <s v="M"/>
    <n v="91"/>
    <d v="1984-11-13T00:00:00"/>
    <n v="35.662578240740736"/>
    <s v="Executive Secretary"/>
    <s v="Financial Services"/>
    <s v="Mass Customer"/>
    <s v="N"/>
    <s v="No"/>
    <n v="5"/>
    <m/>
  </r>
  <r>
    <n v="7975"/>
    <n v="69"/>
    <x v="959"/>
    <d v="2017-11-01T00:00:00"/>
    <n v="59"/>
    <b v="1"/>
    <s v="Approved"/>
    <s v="Giant Bicycles"/>
    <s v="Road"/>
    <s v="medium"/>
    <s v="medium"/>
    <n v="792.9"/>
    <n v="594.67999999999995"/>
    <d v="1992-10-02T00:00:00"/>
    <n v="198.22000000000003"/>
    <s v="F"/>
    <n v="0"/>
    <d v="1978-03-22T00:00:00"/>
    <n v="42.314633035261288"/>
    <s v="VP Marketing"/>
    <s v="Telecommunications"/>
    <s v="Mass Customer"/>
    <s v="N"/>
    <s v="No"/>
    <n v="18"/>
    <m/>
  </r>
  <r>
    <n v="8752"/>
    <n v="62"/>
    <x v="683"/>
    <d v="2017-11-01T00:00:00"/>
    <n v="59"/>
    <b v="1"/>
    <s v="Approved"/>
    <s v="Solex"/>
    <s v="Standard"/>
    <s v="medium"/>
    <s v="medium"/>
    <n v="478.16"/>
    <n v="298.72000000000003"/>
    <d v="2015-04-11T00:00:00"/>
    <n v="179.44"/>
    <s v="M"/>
    <n v="74"/>
    <d v="1968-07-26T00:00:00"/>
    <n v="51.974907007864026"/>
    <s v="Help Desk Operator"/>
    <s v="n/a"/>
    <s v="Mass Customer"/>
    <s v="N"/>
    <s v="Yes"/>
    <n v="9"/>
    <m/>
  </r>
  <r>
    <n v="9656"/>
    <n v="39"/>
    <x v="120"/>
    <d v="2017-11-01T00:00:00"/>
    <n v="59"/>
    <b v="0"/>
    <s v="Approved"/>
    <s v="Giant Bicycles"/>
    <s v="Standard"/>
    <s v="medium"/>
    <s v="large"/>
    <n v="1812.75"/>
    <n v="582.48"/>
    <d v="2010-06-07T00:00:00"/>
    <n v="1230.27"/>
    <s v="M"/>
    <n v="56"/>
    <d v="1975-03-22T00:00:00"/>
    <n v="45.317372761288681"/>
    <s v="Assistant Manager"/>
    <s v="Health"/>
    <s v="Mass Customer"/>
    <s v="N"/>
    <s v="Yes"/>
    <n v="12"/>
    <m/>
  </r>
  <r>
    <n v="9943"/>
    <n v="74"/>
    <x v="2104"/>
    <d v="2017-11-01T00:00:00"/>
    <n v="59"/>
    <b v="1"/>
    <s v="Approved"/>
    <s v="WeareA2B"/>
    <s v="Standard"/>
    <s v="medium"/>
    <s v="medium"/>
    <n v="1228.07"/>
    <n v="400.91"/>
    <d v="2000-05-22T00:00:00"/>
    <n v="827.15999999999985"/>
    <s v="F"/>
    <n v="10"/>
    <d v="1972-06-02T00:00:00"/>
    <n v="48.120112487316078"/>
    <s v="Nuclear Power Engineer"/>
    <s v="Manufacturing"/>
    <s v="Affluent Customer"/>
    <s v="N"/>
    <s v="No"/>
    <n v="8"/>
    <m/>
  </r>
  <r>
    <n v="10015"/>
    <n v="31"/>
    <x v="432"/>
    <d v="2017-11-01T00:00:00"/>
    <n v="59"/>
    <b v="0"/>
    <s v="Approved"/>
    <s v="WeareA2B"/>
    <s v="Standard"/>
    <s v="medium"/>
    <s v="medium"/>
    <n v="752.64"/>
    <n v="205.36"/>
    <d v="2003-01-05T00:00:00"/>
    <n v="547.28"/>
    <s v="M"/>
    <n v="35"/>
    <d v="2001-11-30T00:00:00"/>
    <n v="18.605043994165396"/>
    <s v="Administrative Assistant IV"/>
    <s v="Telecommunications"/>
    <s v="High Net Worth"/>
    <s v="N"/>
    <s v="Yes"/>
    <n v="1"/>
    <m/>
  </r>
  <r>
    <n v="10311"/>
    <n v="68"/>
    <x v="2105"/>
    <d v="2017-11-01T00:00:00"/>
    <n v="59"/>
    <b v="1"/>
    <s v="Approved"/>
    <s v="OHM Cycles"/>
    <s v="Standard"/>
    <s v="medium"/>
    <s v="medium"/>
    <n v="1636.9"/>
    <n v="44.71"/>
    <d v="2009-04-12T00:00:00"/>
    <n v="1592.19"/>
    <s v="F"/>
    <n v="23"/>
    <d v="1984-05-20T00:00:00"/>
    <n v="36.147509747590057"/>
    <s v="Project Manager"/>
    <s v="Financial Services"/>
    <s v="Mass Customer"/>
    <s v="N"/>
    <s v="Yes"/>
    <n v="11"/>
    <m/>
  </r>
  <r>
    <n v="10498"/>
    <n v="70"/>
    <x v="1128"/>
    <d v="2017-11-01T00:00:00"/>
    <n v="59"/>
    <b v="0"/>
    <s v="Approved"/>
    <s v="Trek Bicycles"/>
    <s v="Standard"/>
    <s v="high"/>
    <s v="medium"/>
    <n v="495.72"/>
    <n v="297.43"/>
    <d v="2015-04-11T00:00:00"/>
    <n v="198.29000000000002"/>
    <s v="M"/>
    <n v="0"/>
    <d v="1996-11-14T00:00:00"/>
    <n v="23.65161933663115"/>
    <s v="Nuclear Power Engineer"/>
    <s v="Manufacturing"/>
    <s v="Affluent Customer"/>
    <s v="N"/>
    <s v="No"/>
    <n v="1"/>
    <m/>
  </r>
  <r>
    <n v="11454"/>
    <n v="92"/>
    <x v="2106"/>
    <d v="2017-11-01T00:00:00"/>
    <n v="59"/>
    <b v="0"/>
    <s v="Approved"/>
    <s v="WeareA2B"/>
    <s v="Standard"/>
    <s v="medium"/>
    <s v="small"/>
    <n v="1415.01"/>
    <n v="1259.3599999999999"/>
    <d v="2003-01-05T00:00:00"/>
    <n v="155.65000000000009"/>
    <s v="F"/>
    <n v="77"/>
    <d v="1997-01-06T00:00:00"/>
    <n v="23.506413857179094"/>
    <s v="Research Nurse"/>
    <s v="Health"/>
    <s v="Mass Customer"/>
    <s v="N"/>
    <s v="No"/>
    <n v="5"/>
    <m/>
  </r>
  <r>
    <n v="11653"/>
    <n v="40"/>
    <x v="2107"/>
    <d v="2017-11-01T00:00:00"/>
    <n v="59"/>
    <b v="0"/>
    <s v="Approved"/>
    <s v="OHM Cycles"/>
    <s v="Standard"/>
    <s v="high"/>
    <s v="medium"/>
    <n v="1458.17"/>
    <n v="874.9"/>
    <d v="2008-03-19T00:00:00"/>
    <n v="583.2700000000001"/>
    <s v="F"/>
    <n v="96"/>
    <d v="1974-01-09T00:00:00"/>
    <n v="46.514633035261284"/>
    <n v="0"/>
    <s v="Property"/>
    <s v="Mass Customer"/>
    <s v="N"/>
    <s v="Yes"/>
    <n v="11"/>
    <m/>
  </r>
  <r>
    <n v="12159"/>
    <n v="92"/>
    <x v="2108"/>
    <d v="2017-11-01T00:00:00"/>
    <n v="59"/>
    <b v="0"/>
    <s v="Approved"/>
    <s v="WeareA2B"/>
    <s v="Touring"/>
    <s v="medium"/>
    <s v="large"/>
    <n v="1890.39"/>
    <n v="260.14"/>
    <d v="1991-01-21T00:00:00"/>
    <n v="1630.25"/>
    <s v="M"/>
    <n v="14"/>
    <d v="1993-12-09T00:00:00"/>
    <n v="26.585865911973617"/>
    <s v="Environmental Specialist"/>
    <s v="Financial Services"/>
    <s v="High Net Worth"/>
    <s v="N"/>
    <s v="No"/>
    <n v="8"/>
    <m/>
  </r>
  <r>
    <n v="12338"/>
    <n v="10"/>
    <x v="2109"/>
    <d v="2017-11-01T00:00:00"/>
    <n v="59"/>
    <b v="0"/>
    <s v="Approved"/>
    <s v="WeareA2B"/>
    <s v="Touring"/>
    <s v="medium"/>
    <s v="medium"/>
    <n v="1466.68"/>
    <n v="363.25"/>
    <d v="2014-03-03T00:00:00"/>
    <n v="1103.43"/>
    <s v="M"/>
    <n v="44"/>
    <d v="1965-02-16T00:00:00"/>
    <n v="55.416002898274982"/>
    <s v="Pharmacist"/>
    <s v="Health"/>
    <s v="Affluent Customer"/>
    <s v="N"/>
    <s v="No"/>
    <n v="18"/>
    <m/>
  </r>
  <r>
    <n v="12372"/>
    <n v="28"/>
    <x v="2110"/>
    <d v="2017-11-01T00:00:00"/>
    <n v="59"/>
    <b v="0"/>
    <s v="Approved"/>
    <s v="Norco Bicycles"/>
    <s v="Standard"/>
    <s v="medium"/>
    <s v="small"/>
    <n v="1216.1400000000001"/>
    <n v="1082.3599999999999"/>
    <d v="2002-03-22T00:00:00"/>
    <n v="133.7800000000002"/>
    <s v="M"/>
    <n v="69"/>
    <d v="1990-05-07T00:00:00"/>
    <n v="30.180386459918822"/>
    <s v="Help Desk Technician"/>
    <s v="n/a"/>
    <s v="Mass Customer"/>
    <s v="N"/>
    <s v="Yes"/>
    <n v="11"/>
    <m/>
  </r>
  <r>
    <n v="12397"/>
    <n v="39"/>
    <x v="2111"/>
    <d v="2017-11-01T00:00:00"/>
    <n v="59"/>
    <b v="0"/>
    <s v="Approved"/>
    <s v="Giant Bicycles"/>
    <s v="Standard"/>
    <s v="medium"/>
    <s v="large"/>
    <n v="1812.75"/>
    <n v="582.48"/>
    <d v="2010-06-07T00:00:00"/>
    <n v="1230.27"/>
    <s v="F"/>
    <n v="48"/>
    <d v="1975-08-17T00:00:00"/>
    <n v="44.911893309233889"/>
    <s v="Account Representative I"/>
    <s v="Financial Services"/>
    <s v="Affluent Customer"/>
    <s v="N"/>
    <s v="No"/>
    <n v="10"/>
    <m/>
  </r>
  <r>
    <n v="12739"/>
    <n v="29"/>
    <x v="13"/>
    <d v="2017-11-01T00:00:00"/>
    <n v="59"/>
    <b v="1"/>
    <s v="Approved"/>
    <s v="Norco Bicycles"/>
    <s v="Road"/>
    <s v="medium"/>
    <s v="medium"/>
    <n v="543.39"/>
    <n v="407.54"/>
    <d v="2016-11-22T00:00:00"/>
    <n v="135.84999999999997"/>
    <s v="M"/>
    <n v="5"/>
    <d v="1995-06-04T00:00:00"/>
    <n v="25.100934405124299"/>
    <s v="Account Representative IV"/>
    <s v="n/a"/>
    <s v="Mass Customer"/>
    <s v="N"/>
    <s v="No"/>
    <n v="1"/>
    <m/>
  </r>
  <r>
    <n v="12816"/>
    <n v="85"/>
    <x v="1685"/>
    <d v="2017-11-01T00:00:00"/>
    <n v="59"/>
    <b v="1"/>
    <s v="Approved"/>
    <s v="WeareA2B"/>
    <s v="Standard"/>
    <s v="medium"/>
    <s v="medium"/>
    <n v="752.64"/>
    <n v="205.36"/>
    <d v="2004-08-07T00:00:00"/>
    <n v="547.28"/>
    <s v="M"/>
    <n v="40"/>
    <d v="1993-01-18T00:00:00"/>
    <n v="27.476276870877726"/>
    <s v="Accounting Assistant IV"/>
    <s v="n/a"/>
    <s v="Affluent Customer"/>
    <s v="N"/>
    <s v="Yes"/>
    <n v="9"/>
    <m/>
  </r>
  <r>
    <n v="13254"/>
    <n v="79"/>
    <x v="2112"/>
    <d v="2017-11-01T00:00:00"/>
    <n v="59"/>
    <b v="1"/>
    <s v="Approved"/>
    <s v="Norco Bicycles"/>
    <s v="Standard"/>
    <s v="medium"/>
    <s v="medium"/>
    <n v="1555.58"/>
    <n v="818.01"/>
    <d v="2003-09-09T00:00:00"/>
    <n v="737.56999999999994"/>
    <s v="F"/>
    <n v="61"/>
    <d v="1992-06-15T00:00:00"/>
    <n v="28.070797418822931"/>
    <n v="0"/>
    <s v="n/a"/>
    <s v="Mass Customer"/>
    <s v="N"/>
    <s v="No"/>
    <n v="2"/>
    <m/>
  </r>
  <r>
    <n v="13948"/>
    <n v="59"/>
    <x v="1936"/>
    <d v="2017-11-01T00:00:00"/>
    <n v="59"/>
    <b v="1"/>
    <s v="Approved"/>
    <s v="Solex"/>
    <s v="Standard"/>
    <s v="medium"/>
    <s v="large"/>
    <n v="1061.56"/>
    <n v="733.58"/>
    <d v="1993-07-20T00:00:00"/>
    <n v="327.9799999999999"/>
    <s v="M"/>
    <n v="81"/>
    <d v="1977-12-23T00:00:00"/>
    <n v="42.558468651699641"/>
    <n v="0"/>
    <s v="n/a"/>
    <s v="Affluent Customer"/>
    <s v="N"/>
    <s v="No"/>
    <n v="17"/>
    <m/>
  </r>
  <r>
    <n v="14045"/>
    <n v="95"/>
    <x v="632"/>
    <d v="2017-11-01T00:00:00"/>
    <n v="59"/>
    <b v="1"/>
    <s v="Approved"/>
    <s v="Giant Bicycles"/>
    <s v="Standard"/>
    <s v="medium"/>
    <s v="large"/>
    <n v="569.55999999999995"/>
    <n v="528.42999999999995"/>
    <d v="2003-09-10T00:00:00"/>
    <n v="41.129999999999995"/>
    <s v="M"/>
    <n v="19"/>
    <d v="1997-02-09T00:00:00"/>
    <n v="23.413263172247589"/>
    <s v="Registered Nurse"/>
    <s v="Health"/>
    <s v="Mass Customer"/>
    <s v="N"/>
    <s v="No"/>
    <n v="4"/>
    <m/>
  </r>
  <r>
    <n v="14173"/>
    <n v="59"/>
    <x v="1367"/>
    <d v="2017-11-01T00:00:00"/>
    <n v="59"/>
    <b v="0"/>
    <s v="Approved"/>
    <s v="Solex"/>
    <s v="Standard"/>
    <s v="medium"/>
    <s v="large"/>
    <n v="1061.56"/>
    <n v="733.58"/>
    <d v="1993-07-20T00:00:00"/>
    <n v="327.9799999999999"/>
    <s v="M"/>
    <n v="53"/>
    <d v="1961-01-10T00:00:00"/>
    <n v="59.520112487316084"/>
    <s v="Product Engineer"/>
    <s v="Manufacturing"/>
    <s v="Mass Customer"/>
    <s v="N"/>
    <s v="No"/>
    <n v="6"/>
    <m/>
  </r>
  <r>
    <n v="15086"/>
    <n v="52"/>
    <x v="1381"/>
    <d v="2017-11-01T00:00:00"/>
    <n v="59"/>
    <b v="0"/>
    <s v="Approved"/>
    <s v="OHM Cycles"/>
    <s v="Road"/>
    <s v="medium"/>
    <s v="medium"/>
    <n v="1280.28"/>
    <n v="829.51"/>
    <d v="2001-11-25T00:00:00"/>
    <n v="450.77"/>
    <s v="F"/>
    <n v="38"/>
    <d v="1978-05-06T00:00:00"/>
    <n v="42.191345364028408"/>
    <s v="Professor"/>
    <s v="Manufacturing"/>
    <s v="Mass Customer"/>
    <s v="N"/>
    <s v="No"/>
    <n v="5"/>
    <m/>
  </r>
  <r>
    <n v="15173"/>
    <n v="31"/>
    <x v="976"/>
    <d v="2017-11-01T00:00:00"/>
    <n v="59"/>
    <b v="0"/>
    <s v="Approved"/>
    <s v="Giant Bicycles"/>
    <s v="Standard"/>
    <s v="medium"/>
    <s v="medium"/>
    <n v="230.91"/>
    <n v="173.18"/>
    <d v="2011-03-16T00:00:00"/>
    <n v="57.72999999999999"/>
    <s v="F"/>
    <n v="19"/>
    <d v="1979-10-09T00:00:00"/>
    <n v="40.763948103754437"/>
    <s v="Social Worker"/>
    <s v="Health"/>
    <s v="Mass Customer"/>
    <s v="N"/>
    <s v="Yes"/>
    <n v="14"/>
    <m/>
  </r>
  <r>
    <n v="3260"/>
    <n v="0"/>
    <x v="2113"/>
    <d v="2017-02-24T00:00:00"/>
    <m/>
    <b v="1"/>
    <s v="Approved"/>
    <m/>
    <m/>
    <m/>
    <m/>
    <n v="1202.3399999999999"/>
    <m/>
    <m/>
    <m/>
    <m/>
    <m/>
    <m/>
    <m/>
    <m/>
    <m/>
    <m/>
    <m/>
    <m/>
    <m/>
    <m/>
  </r>
  <r>
    <n v="15370"/>
    <n v="59"/>
    <x v="2114"/>
    <d v="2017-11-01T00:00:00"/>
    <n v="59"/>
    <b v="0"/>
    <s v="Approved"/>
    <s v="Solex"/>
    <s v="Standard"/>
    <s v="medium"/>
    <s v="large"/>
    <n v="1061.56"/>
    <n v="733.58"/>
    <d v="2012-05-18T00:00:00"/>
    <n v="327.9799999999999"/>
    <s v="M"/>
    <n v="30"/>
    <d v="1981-07-03T00:00:00"/>
    <n v="39.029701528411969"/>
    <s v="Teacher"/>
    <s v="Telecommunications"/>
    <s v="Mass Customer"/>
    <s v="N"/>
    <s v="Yes"/>
    <n v="13"/>
    <m/>
  </r>
  <r>
    <n v="15431"/>
    <n v="15"/>
    <x v="181"/>
    <d v="2017-11-01T00:00:00"/>
    <n v="59"/>
    <b v="1"/>
    <s v="Approved"/>
    <s v="WeareA2B"/>
    <s v="Standard"/>
    <s v="medium"/>
    <s v="medium"/>
    <n v="1292.8399999999999"/>
    <n v="13.44"/>
    <d v="1997-10-04T00:00:00"/>
    <n v="1279.3999999999999"/>
    <s v="F"/>
    <n v="20"/>
    <d v="1998-10-15T00:00:00"/>
    <n v="21.733811117453069"/>
    <s v="Senior Developer"/>
    <s v="n/a"/>
    <s v="High Net Worth"/>
    <s v="N"/>
    <s v="Yes"/>
    <n v="2"/>
    <m/>
  </r>
  <r>
    <n v="15794"/>
    <n v="63"/>
    <x v="2115"/>
    <d v="2017-11-01T00:00:00"/>
    <n v="59"/>
    <b v="1"/>
    <s v="Approved"/>
    <s v="Solex"/>
    <s v="Standard"/>
    <s v="medium"/>
    <s v="medium"/>
    <n v="1483.2"/>
    <n v="99.59"/>
    <d v="2010-08-20T00:00:00"/>
    <n v="1383.6100000000001"/>
    <s v="F"/>
    <n v="32"/>
    <d v="1984-12-11T00:00:00"/>
    <n v="35.585865911973613"/>
    <s v="Research Assistant II"/>
    <s v="Argiculture"/>
    <s v="Affluent Customer"/>
    <s v="N"/>
    <s v="Yes"/>
    <n v="13"/>
    <m/>
  </r>
  <r>
    <n v="15804"/>
    <n v="64"/>
    <x v="2116"/>
    <d v="2017-11-01T00:00:00"/>
    <n v="59"/>
    <b v="0"/>
    <s v="Approved"/>
    <s v="Trek Bicycles"/>
    <s v="Standard"/>
    <s v="medium"/>
    <s v="large"/>
    <n v="1469.44"/>
    <n v="596.54999999999995"/>
    <d v="2012-05-18T00:00:00"/>
    <n v="872.8900000000001"/>
    <s v="F"/>
    <n v="67"/>
    <d v="1998-02-22T00:00:00"/>
    <n v="22.377646733891424"/>
    <s v="Administrative Assistant III"/>
    <s v="n/a"/>
    <s v="Mass Customer"/>
    <s v="N"/>
    <s v="No"/>
    <n v="4"/>
    <m/>
  </r>
  <r>
    <n v="16014"/>
    <n v="53"/>
    <x v="285"/>
    <d v="2017-11-01T00:00:00"/>
    <n v="59"/>
    <b v="0"/>
    <s v="Approved"/>
    <s v="Giant Bicycles"/>
    <s v="Standard"/>
    <s v="high"/>
    <s v="medium"/>
    <n v="1274.93"/>
    <n v="764.96"/>
    <d v="2007-08-04T00:00:00"/>
    <n v="509.97"/>
    <s v="F"/>
    <n v="56"/>
    <d v="1978-08-19T00:00:00"/>
    <n v="41.903674131151696"/>
    <s v="Electrical Engineer"/>
    <s v="Manufacturing"/>
    <s v="High Net Worth"/>
    <s v="N"/>
    <s v="No"/>
    <n v="12"/>
    <m/>
  </r>
  <r>
    <n v="16079"/>
    <n v="97"/>
    <x v="2117"/>
    <d v="2017-11-01T00:00:00"/>
    <n v="59"/>
    <b v="1"/>
    <s v="Approved"/>
    <s v="Solex"/>
    <s v="Standard"/>
    <s v="medium"/>
    <s v="large"/>
    <n v="202.62"/>
    <n v="151.96"/>
    <d v="2004-01-16T00:00:00"/>
    <n v="50.66"/>
    <s v="F"/>
    <n v="51"/>
    <d v="1991-03-18T00:00:00"/>
    <n v="29.317372761288684"/>
    <s v="Office Assistant IV"/>
    <s v="Manufacturing"/>
    <s v="Affluent Customer"/>
    <s v="N"/>
    <s v="Yes"/>
    <n v="3"/>
    <m/>
  </r>
  <r>
    <n v="16138"/>
    <n v="69"/>
    <x v="941"/>
    <d v="2017-11-01T00:00:00"/>
    <n v="59"/>
    <b v="1"/>
    <s v="Approved"/>
    <s v="Giant Bicycles"/>
    <s v="Road"/>
    <s v="medium"/>
    <s v="medium"/>
    <n v="792.9"/>
    <n v="594.67999999999995"/>
    <d v="1992-10-02T00:00:00"/>
    <n v="198.22000000000003"/>
    <s v="F"/>
    <n v="24"/>
    <d v="1964-01-09T00:00:00"/>
    <n v="56.522852213343477"/>
    <s v="Data Coordiator"/>
    <s v="n/a"/>
    <s v="Mass Customer"/>
    <s v="N"/>
    <s v="No"/>
    <n v="14"/>
    <m/>
  </r>
  <r>
    <n v="16367"/>
    <n v="34"/>
    <x v="906"/>
    <d v="2017-11-01T00:00:00"/>
    <n v="59"/>
    <b v="0"/>
    <s v="Approved"/>
    <s v="WeareA2B"/>
    <s v="Standard"/>
    <s v="medium"/>
    <s v="medium"/>
    <n v="1231.1500000000001"/>
    <n v="161.6"/>
    <d v="2004-08-17T00:00:00"/>
    <n v="1069.5500000000002"/>
    <s v="M"/>
    <n v="52"/>
    <d v="1969-06-02T00:00:00"/>
    <n v="51.122852213343478"/>
    <s v="Biostatistician IV"/>
    <s v="Financial Services"/>
    <s v="High Net Worth"/>
    <s v="N"/>
    <s v="No"/>
    <n v="15"/>
    <m/>
  </r>
  <r>
    <n v="16488"/>
    <n v="46"/>
    <x v="1288"/>
    <d v="2017-11-01T00:00:00"/>
    <n v="59"/>
    <b v="0"/>
    <s v="Approved"/>
    <s v="OHM Cycles"/>
    <s v="Standard"/>
    <s v="low"/>
    <s v="medium"/>
    <n v="1793.43"/>
    <n v="248.82"/>
    <d v="1999-12-04T00:00:00"/>
    <n v="1544.6100000000001"/>
    <s v="F"/>
    <n v="79"/>
    <d v="1964-08-10T00:00:00"/>
    <n v="55.936550843480468"/>
    <s v="Account Representative IV"/>
    <s v="Financial Services"/>
    <s v="High Net Worth"/>
    <s v="N"/>
    <s v="Yes"/>
    <n v="10"/>
    <m/>
  </r>
  <r>
    <n v="16525"/>
    <n v="38"/>
    <x v="856"/>
    <d v="2017-11-01T00:00:00"/>
    <n v="59"/>
    <b v="1"/>
    <s v="Approved"/>
    <s v="Trek Bicycles"/>
    <s v="Standard"/>
    <s v="medium"/>
    <s v="large"/>
    <n v="2091.4699999999998"/>
    <n v="388.92"/>
    <d v="2011-08-29T00:00:00"/>
    <n v="1702.5499999999997"/>
    <s v="M"/>
    <n v="73"/>
    <d v="1996-12-12T00:00:00"/>
    <n v="23.574907007864027"/>
    <s v="Environmental Specialist"/>
    <s v="Health"/>
    <s v="High Net Worth"/>
    <s v="N"/>
    <s v="Yes"/>
    <n v="5"/>
    <m/>
  </r>
  <r>
    <n v="17193"/>
    <n v="97"/>
    <x v="2118"/>
    <d v="2017-11-01T00:00:00"/>
    <n v="59"/>
    <b v="0"/>
    <s v="Approved"/>
    <s v="Solex"/>
    <s v="Standard"/>
    <s v="medium"/>
    <s v="large"/>
    <n v="202.62"/>
    <n v="151.96"/>
    <d v="2004-01-16T00:00:00"/>
    <n v="50.66"/>
    <s v="M"/>
    <n v="49"/>
    <d v="1981-02-20T00:00:00"/>
    <n v="39.39408509005581"/>
    <s v="Professor"/>
    <s v="IT"/>
    <s v="Mass Customer"/>
    <s v="N"/>
    <s v="Yes"/>
    <n v="20"/>
    <m/>
  </r>
  <r>
    <n v="17425"/>
    <n v="0"/>
    <x v="1826"/>
    <d v="2017-11-01T00:00:00"/>
    <n v="59"/>
    <b v="0"/>
    <s v="Approved"/>
    <s v="OHM Cycles"/>
    <s v="Standard"/>
    <s v="high"/>
    <s v="medium"/>
    <n v="227.88"/>
    <n v="136.72999999999999"/>
    <d v="2003-02-07T00:00:00"/>
    <n v="91.15"/>
    <s v="F"/>
    <n v="47"/>
    <d v="1959-11-29T00:00:00"/>
    <n v="60.637920706494164"/>
    <s v="Help Desk Operator"/>
    <s v="Property"/>
    <s v="High Net Worth"/>
    <s v="N"/>
    <s v="No"/>
    <n v="13"/>
    <m/>
  </r>
  <r>
    <n v="17664"/>
    <n v="39"/>
    <x v="2119"/>
    <d v="2017-11-01T00:00:00"/>
    <n v="59"/>
    <b v="0"/>
    <s v="Approved"/>
    <s v="Giant Bicycles"/>
    <s v="Standard"/>
    <s v="medium"/>
    <s v="large"/>
    <n v="1812.75"/>
    <n v="582.48"/>
    <d v="2008-03-19T00:00:00"/>
    <n v="1230.27"/>
    <s v="F"/>
    <n v="97"/>
    <d v="1980-09-25T00:00:00"/>
    <n v="39.799564542110602"/>
    <s v="Research Nurse"/>
    <s v="Health"/>
    <s v="Affluent Customer"/>
    <s v="N"/>
    <s v="Yes"/>
    <n v="13"/>
    <m/>
  </r>
  <r>
    <n v="18056"/>
    <n v="1"/>
    <x v="2120"/>
    <d v="2017-11-01T00:00:00"/>
    <n v="59"/>
    <b v="0"/>
    <s v="Approved"/>
    <s v="Giant Bicycles"/>
    <s v="Touring"/>
    <s v="medium"/>
    <s v="large"/>
    <n v="1873.97"/>
    <n v="863.95"/>
    <d v="2013-09-16T00:00:00"/>
    <n v="1010.02"/>
    <s v="M"/>
    <n v="12"/>
    <d v="1964-07-13T00:00:00"/>
    <n v="56.013263172247591"/>
    <n v="0"/>
    <s v="Manufacturing"/>
    <s v="High Net Worth"/>
    <s v="N"/>
    <s v="Yes"/>
    <n v="15"/>
    <m/>
  </r>
  <r>
    <n v="18541"/>
    <n v="19"/>
    <x v="842"/>
    <d v="2017-11-01T00:00:00"/>
    <n v="59"/>
    <b v="0"/>
    <s v="Approved"/>
    <s v="OHM Cycles"/>
    <s v="Road"/>
    <s v="high"/>
    <s v="large"/>
    <n v="12.01"/>
    <n v="7.21"/>
    <d v="2016-02-04T00:00:00"/>
    <n v="4.8"/>
    <s v="M"/>
    <n v="6"/>
    <d v="1988-12-19T00:00:00"/>
    <n v="31.561208377727041"/>
    <s v="Food Chemist"/>
    <s v="Health"/>
    <s v="Affluent Customer"/>
    <s v="N"/>
    <s v="Yes"/>
    <n v="16"/>
    <m/>
  </r>
  <r>
    <n v="18944"/>
    <n v="3"/>
    <x v="2121"/>
    <d v="2017-11-01T00:00:00"/>
    <n v="59"/>
    <b v="1"/>
    <s v="Approved"/>
    <s v="Trek Bicycles"/>
    <s v="Standard"/>
    <s v="medium"/>
    <s v="large"/>
    <n v="2091.4699999999998"/>
    <n v="388.92"/>
    <d v="2012-04-10T00:00:00"/>
    <n v="1702.5499999999997"/>
    <s v="M"/>
    <n v="50"/>
    <d v="1965-06-06T00:00:00"/>
    <n v="55.114633035261285"/>
    <s v="Marketing Manager"/>
    <s v="Financial Services"/>
    <s v="Mass Customer"/>
    <s v="N"/>
    <s v="No"/>
    <n v="9"/>
    <m/>
  </r>
  <r>
    <n v="19035"/>
    <n v="71"/>
    <x v="53"/>
    <d v="2017-11-01T00:00:00"/>
    <n v="59"/>
    <b v="1"/>
    <s v="Approved"/>
    <s v="Solex"/>
    <s v="Standard"/>
    <s v="high"/>
    <s v="large"/>
    <n v="1842.92"/>
    <n v="1105.75"/>
    <d v="1995-10-24T00:00:00"/>
    <n v="737.17000000000007"/>
    <s v="M"/>
    <n v="11"/>
    <d v="1978-01-30T00:00:00"/>
    <n v="42.454359062658547"/>
    <s v="Web Designer IV"/>
    <s v="Property"/>
    <s v="Mass Customer"/>
    <s v="N"/>
    <s v="No"/>
    <n v="17"/>
    <m/>
  </r>
  <r>
    <n v="19639"/>
    <n v="52"/>
    <x v="2122"/>
    <d v="2017-11-01T00:00:00"/>
    <n v="59"/>
    <b v="0"/>
    <s v="Approved"/>
    <s v="Solex"/>
    <s v="Road"/>
    <s v="medium"/>
    <s v="large"/>
    <n v="1777.8"/>
    <n v="820.78"/>
    <d v="2011-05-07T00:00:00"/>
    <n v="957.02"/>
    <s v="F"/>
    <n v="76"/>
    <d v="1982-08-21T00:00:00"/>
    <n v="37.895454953069503"/>
    <s v="Software Engineer III"/>
    <s v="n/a"/>
    <s v="High Net Worth"/>
    <s v="N"/>
    <s v="No"/>
    <n v="12"/>
    <m/>
  </r>
  <r>
    <n v="19987"/>
    <n v="38"/>
    <x v="1366"/>
    <d v="2017-11-01T00:00:00"/>
    <n v="59"/>
    <b v="0"/>
    <s v="Approved"/>
    <s v="Solex"/>
    <s v="Standard"/>
    <s v="medium"/>
    <s v="medium"/>
    <n v="1577.53"/>
    <n v="826.51"/>
    <d v="2011-03-16T00:00:00"/>
    <n v="751.02"/>
    <s v="M"/>
    <n v="70"/>
    <d v="1958-12-17T00:00:00"/>
    <n v="61.588605638001013"/>
    <s v="Dental Hygienist"/>
    <s v="Health"/>
    <s v="Mass Customer"/>
    <s v="N"/>
    <s v="No"/>
    <n v="8"/>
    <m/>
  </r>
  <r>
    <n v="1192"/>
    <n v="55"/>
    <x v="536"/>
    <d v="2017-10-31T00:00:00"/>
    <n v="60"/>
    <b v="0"/>
    <s v="Approved"/>
    <s v="Trek Bicycles"/>
    <s v="Road"/>
    <s v="medium"/>
    <s v="large"/>
    <n v="1894.19"/>
    <n v="598.76"/>
    <d v="1991-01-21T00:00:00"/>
    <n v="1295.43"/>
    <s v="M"/>
    <n v="46"/>
    <d v="1997-07-19T00:00:00"/>
    <n v="22.974907007864026"/>
    <n v="0"/>
    <s v="Retail"/>
    <s v="Mass Customer"/>
    <s v="N"/>
    <s v="Yes"/>
    <n v="1"/>
    <m/>
  </r>
  <r>
    <n v="1630"/>
    <n v="91"/>
    <x v="2123"/>
    <d v="2017-10-31T00:00:00"/>
    <n v="60"/>
    <b v="0"/>
    <s v="Approved"/>
    <s v="Solex"/>
    <s v="Standard"/>
    <s v="medium"/>
    <s v="medium"/>
    <n v="100.35"/>
    <n v="75.260000000000005"/>
    <d v="2003-09-10T00:00:00"/>
    <n v="25.089999999999989"/>
    <s v="F"/>
    <n v="28"/>
    <d v="1977-10-04T00:00:00"/>
    <n v="42.777646733891423"/>
    <n v="0"/>
    <s v="Manufacturing"/>
    <s v="Mass Customer"/>
    <s v="N"/>
    <s v="Yes"/>
    <n v="5"/>
    <m/>
  </r>
  <r>
    <n v="1909"/>
    <n v="45"/>
    <x v="1212"/>
    <d v="2017-10-31T00:00:00"/>
    <n v="60"/>
    <b v="1"/>
    <s v="Approved"/>
    <s v="Solex"/>
    <s v="Standard"/>
    <s v="medium"/>
    <s v="medium"/>
    <n v="441.49"/>
    <n v="84.99"/>
    <d v="1993-04-12T00:00:00"/>
    <n v="356.5"/>
    <s v="M"/>
    <n v="45"/>
    <d v="1992-06-24T00:00:00"/>
    <n v="28.046139884576355"/>
    <s v="Recruiter"/>
    <s v="Property"/>
    <s v="Mass Customer"/>
    <s v="N"/>
    <s v="No"/>
    <n v="6"/>
    <m/>
  </r>
  <r>
    <n v="2287"/>
    <n v="29"/>
    <x v="1770"/>
    <d v="2017-10-31T00:00:00"/>
    <n v="60"/>
    <b v="1"/>
    <s v="Approved"/>
    <s v="Norco Bicycles"/>
    <s v="Road"/>
    <s v="medium"/>
    <s v="medium"/>
    <n v="543.39"/>
    <n v="407.54"/>
    <d v="2016-11-22T00:00:00"/>
    <n v="135.84999999999997"/>
    <s v="M"/>
    <n v="59"/>
    <d v="1983-01-02T00:00:00"/>
    <n v="37.528331665398277"/>
    <s v="Engineer I"/>
    <s v="Manufacturing"/>
    <s v="Mass Customer"/>
    <s v="N"/>
    <s v="No"/>
    <n v="15"/>
    <m/>
  </r>
  <r>
    <n v="2953"/>
    <n v="0"/>
    <x v="2124"/>
    <d v="2017-10-31T00:00:00"/>
    <n v="60"/>
    <b v="1"/>
    <s v="Approved"/>
    <s v="Norco Bicycles"/>
    <s v="Road"/>
    <s v="medium"/>
    <s v="medium"/>
    <n v="543.39"/>
    <n v="407.54"/>
    <d v="2016-03-29T00:00:00"/>
    <n v="135.84999999999997"/>
    <s v="F"/>
    <n v="10"/>
    <d v="1997-01-22T00:00:00"/>
    <n v="23.46257824074074"/>
    <s v="Marketing Manager"/>
    <s v="Retail"/>
    <s v="High Net Worth"/>
    <s v="N"/>
    <s v="Yes"/>
    <n v="6"/>
    <m/>
  </r>
  <r>
    <n v="2977"/>
    <n v="4"/>
    <x v="1846"/>
    <d v="2017-10-31T00:00:00"/>
    <n v="60"/>
    <b v="1"/>
    <s v="Approved"/>
    <s v="Solex"/>
    <s v="Standard"/>
    <s v="medium"/>
    <s v="medium"/>
    <n v="1483.2"/>
    <n v="99.59"/>
    <d v="1995-10-24T00:00:00"/>
    <n v="1383.6100000000001"/>
    <s v="F"/>
    <n v="80"/>
    <d v="1979-07-19T00:00:00"/>
    <n v="40.988605638001012"/>
    <s v="Junior Executive"/>
    <s v="Manufacturing"/>
    <s v="High Net Worth"/>
    <s v="N"/>
    <s v="Yes"/>
    <n v="16"/>
    <m/>
  </r>
  <r>
    <n v="3231"/>
    <n v="53"/>
    <x v="1488"/>
    <d v="2017-10-31T00:00:00"/>
    <n v="60"/>
    <b v="0"/>
    <s v="Approved"/>
    <s v="OHM Cycles"/>
    <s v="Standard"/>
    <s v="medium"/>
    <s v="medium"/>
    <n v="795.34"/>
    <n v="101.58"/>
    <d v="2015-06-17T00:00:00"/>
    <n v="693.76"/>
    <s v="F"/>
    <n v="79"/>
    <d v="1987-02-06T00:00:00"/>
    <n v="33.429701528411975"/>
    <s v="Professor"/>
    <s v="Argiculture"/>
    <s v="Mass Customer"/>
    <s v="N"/>
    <s v="Yes"/>
    <n v="21"/>
    <m/>
  </r>
  <r>
    <n v="3287"/>
    <n v="8"/>
    <x v="2125"/>
    <d v="2017-12-27T00:00:00"/>
    <m/>
    <b v="1"/>
    <s v="Cancelled"/>
    <s v="Solex"/>
    <s v="Road"/>
    <s v="medium"/>
    <s v="small"/>
    <n v="1703.52"/>
    <n v="1516.13"/>
    <n v="38216"/>
    <m/>
    <m/>
    <m/>
    <m/>
    <m/>
    <m/>
    <m/>
    <m/>
    <m/>
    <m/>
    <m/>
    <m/>
  </r>
  <r>
    <n v="3271"/>
    <n v="77"/>
    <x v="971"/>
    <d v="2017-10-31T00:00:00"/>
    <n v="60"/>
    <b v="0"/>
    <s v="Approved"/>
    <s v="Norco Bicycles"/>
    <s v="Road"/>
    <s v="medium"/>
    <s v="large"/>
    <n v="1240.31"/>
    <n v="795.1"/>
    <d v="2011-01-10T00:00:00"/>
    <n v="445.20999999999992"/>
    <s v="M"/>
    <n v="65"/>
    <d v="1999-11-24T00:00:00"/>
    <n v="20.624222076357178"/>
    <n v="0"/>
    <s v="n/a"/>
    <s v="Affluent Customer"/>
    <s v="N"/>
    <s v="No"/>
    <n v="1"/>
    <m/>
  </r>
  <r>
    <n v="3875"/>
    <n v="58"/>
    <x v="217"/>
    <d v="2017-10-31T00:00:00"/>
    <n v="60"/>
    <b v="1"/>
    <s v="Approved"/>
    <s v="OHM Cycles"/>
    <s v="Standard"/>
    <s v="medium"/>
    <s v="medium"/>
    <n v="912.52"/>
    <n v="141.4"/>
    <d v="2015-10-18T00:00:00"/>
    <n v="771.12"/>
    <s v="M"/>
    <n v="83"/>
    <d v="1959-09-12T00:00:00"/>
    <n v="60.851619336631153"/>
    <s v="Help Desk Operator"/>
    <s v="Property"/>
    <s v="Affluent Customer"/>
    <s v="N"/>
    <s v="No"/>
    <n v="20"/>
    <m/>
  </r>
  <r>
    <n v="4195"/>
    <n v="90"/>
    <x v="2126"/>
    <d v="2017-10-31T00:00:00"/>
    <n v="60"/>
    <b v="0"/>
    <s v="Approved"/>
    <s v="Norco Bicycles"/>
    <s v="Standard"/>
    <s v="low"/>
    <s v="medium"/>
    <n v="363.01"/>
    <n v="290.41000000000003"/>
    <d v="2005-05-10T00:00:00"/>
    <n v="72.599999999999966"/>
    <s v="M"/>
    <n v="4"/>
    <d v="1983-01-18T00:00:00"/>
    <n v="37.484496048959919"/>
    <n v="0"/>
    <s v="n/a"/>
    <s v="Mass Customer"/>
    <s v="N"/>
    <s v="No"/>
    <n v="9"/>
    <m/>
  </r>
  <r>
    <n v="4493"/>
    <n v="32"/>
    <x v="2127"/>
    <d v="2017-10-31T00:00:00"/>
    <n v="60"/>
    <b v="1"/>
    <s v="Approved"/>
    <s v="Giant Bicycles"/>
    <s v="Standard"/>
    <s v="medium"/>
    <s v="medium"/>
    <n v="642.70000000000005"/>
    <n v="211.37"/>
    <d v="2011-03-16T00:00:00"/>
    <n v="431.33000000000004"/>
    <s v="M"/>
    <n v="2"/>
    <d v="1978-05-09T00:00:00"/>
    <n v="42.183126185946222"/>
    <s v="Actuary"/>
    <s v="Financial Services"/>
    <s v="Affluent Customer"/>
    <s v="N"/>
    <s v="Yes"/>
    <n v="19"/>
    <m/>
  </r>
  <r>
    <n v="4665"/>
    <n v="35"/>
    <x v="2128"/>
    <d v="2017-10-31T00:00:00"/>
    <n v="60"/>
    <b v="0"/>
    <s v="Approved"/>
    <s v="Giant Bicycles"/>
    <s v="Standard"/>
    <s v="medium"/>
    <s v="medium"/>
    <n v="1403.5"/>
    <n v="954.82"/>
    <d v="2016-11-14T00:00:00"/>
    <n v="448.67999999999995"/>
    <s v="M"/>
    <n v="19"/>
    <d v="1967-04-29T00:00:00"/>
    <n v="53.218742624302379"/>
    <n v="0"/>
    <s v="Manufacturing"/>
    <s v="High Net Worth"/>
    <s v="N"/>
    <s v="No"/>
    <n v="13"/>
    <m/>
  </r>
  <r>
    <n v="6980"/>
    <n v="35"/>
    <x v="2129"/>
    <d v="2017-10-31T00:00:00"/>
    <n v="60"/>
    <b v="0"/>
    <s v="Approved"/>
    <s v="Giant Bicycles"/>
    <s v="Standard"/>
    <s v="medium"/>
    <s v="medium"/>
    <n v="1403.5"/>
    <n v="954.82"/>
    <d v="2016-11-14T00:00:00"/>
    <n v="448.67999999999995"/>
    <s v="F"/>
    <n v="45"/>
    <d v="1955-03-15T00:00:00"/>
    <n v="65.350249473617453"/>
    <s v="Help Desk Operator"/>
    <s v="n/a"/>
    <s v="High Net Worth"/>
    <s v="N"/>
    <s v="Yes"/>
    <n v="16"/>
    <m/>
  </r>
  <r>
    <n v="7227"/>
    <n v="13"/>
    <x v="1195"/>
    <d v="2017-10-31T00:00:00"/>
    <n v="60"/>
    <b v="1"/>
    <s v="Approved"/>
    <s v="Solex"/>
    <s v="Standard"/>
    <s v="medium"/>
    <s v="medium"/>
    <n v="1163.8900000000001"/>
    <n v="589.27"/>
    <d v="2016-07-09T00:00:00"/>
    <n v="574.62000000000012"/>
    <s v="M"/>
    <n v="1"/>
    <d v="1964-07-28T00:00:00"/>
    <n v="55.972167281836626"/>
    <s v="Operator"/>
    <s v="Telecommunications"/>
    <s v="Affluent Customer"/>
    <s v="N"/>
    <s v="No"/>
    <n v="4"/>
    <m/>
  </r>
  <r>
    <n v="7693"/>
    <n v="0"/>
    <x v="2130"/>
    <d v="2017-10-31T00:00:00"/>
    <n v="60"/>
    <b v="1"/>
    <s v="Approved"/>
    <s v="Norco Bicycles"/>
    <s v="Standard"/>
    <s v="low"/>
    <s v="medium"/>
    <n v="363.01"/>
    <n v="290.41000000000003"/>
    <d v="2005-05-10T00:00:00"/>
    <n v="72.599999999999966"/>
    <s v="M"/>
    <n v="30"/>
    <d v="1966-03-06T00:00:00"/>
    <n v="54.366687829781831"/>
    <n v="0"/>
    <s v="Property"/>
    <s v="High Net Worth"/>
    <s v="N"/>
    <s v="No"/>
    <n v="19"/>
    <m/>
  </r>
  <r>
    <n v="8170"/>
    <n v="85"/>
    <x v="2131"/>
    <d v="2017-10-31T00:00:00"/>
    <n v="60"/>
    <b v="1"/>
    <s v="Approved"/>
    <s v="WeareA2B"/>
    <s v="Standard"/>
    <s v="medium"/>
    <s v="medium"/>
    <n v="752.64"/>
    <n v="205.36"/>
    <d v="2015-08-02T00:00:00"/>
    <n v="547.28"/>
    <s v="M"/>
    <n v="41"/>
    <d v="1975-11-03T00:00:00"/>
    <n v="44.6981946790969"/>
    <s v="Librarian"/>
    <s v="Entertainment"/>
    <s v="Mass Customer"/>
    <s v="N"/>
    <s v="No"/>
    <n v="18"/>
    <m/>
  </r>
  <r>
    <n v="8460"/>
    <n v="9"/>
    <x v="1144"/>
    <d v="2017-10-31T00:00:00"/>
    <n v="60"/>
    <b v="1"/>
    <s v="Approved"/>
    <s v="OHM Cycles"/>
    <s v="Road"/>
    <s v="medium"/>
    <s v="medium"/>
    <n v="742.54"/>
    <n v="667.4"/>
    <d v="1991-11-07T00:00:00"/>
    <n v="75.139999999999986"/>
    <s v="M"/>
    <n v="60"/>
    <d v="1977-12-04T00:00:00"/>
    <n v="42.610523446220192"/>
    <s v="Physical Therapy Assistant"/>
    <s v="n/a"/>
    <s v="Affluent Customer"/>
    <s v="N"/>
    <s v="No"/>
    <n v="16"/>
    <m/>
  </r>
  <r>
    <n v="8736"/>
    <n v="0"/>
    <x v="176"/>
    <d v="2017-10-31T00:00:00"/>
    <n v="60"/>
    <b v="0"/>
    <s v="Approved"/>
    <s v="OHM Cycles"/>
    <s v="Standard"/>
    <s v="high"/>
    <s v="medium"/>
    <n v="227.88"/>
    <n v="136.72999999999999"/>
    <d v="2003-02-07T00:00:00"/>
    <n v="91.15"/>
    <s v="F"/>
    <n v="4"/>
    <d v="1989-11-14T00:00:00"/>
    <n v="30.657098788685943"/>
    <s v="Analyst Programmer"/>
    <s v="Property"/>
    <s v="High Net Worth"/>
    <s v="N"/>
    <s v="No"/>
    <n v="17"/>
    <m/>
  </r>
  <r>
    <n v="9279"/>
    <n v="0"/>
    <x v="853"/>
    <d v="2017-10-31T00:00:00"/>
    <n v="60"/>
    <b v="1"/>
    <s v="Approved"/>
    <s v="OHM Cycles"/>
    <s v="Standard"/>
    <s v="medium"/>
    <s v="medium"/>
    <n v="235.63"/>
    <n v="125.07"/>
    <d v="2004-08-07T00:00:00"/>
    <n v="110.56"/>
    <s v="U"/>
    <n v="1"/>
    <d v="1899-12-30T00:00:00"/>
    <n v="0"/>
    <s v="Physical Therapy Assistant"/>
    <s v="IT"/>
    <s v="High Net Worth"/>
    <s v="N"/>
    <s v="No"/>
    <n v="0"/>
    <m/>
  </r>
  <r>
    <n v="9485"/>
    <n v="63"/>
    <x v="1498"/>
    <d v="2017-10-31T00:00:00"/>
    <n v="60"/>
    <b v="1"/>
    <s v="Approved"/>
    <s v="Solex"/>
    <s v="Standard"/>
    <s v="medium"/>
    <s v="medium"/>
    <n v="1483.2"/>
    <n v="99.59"/>
    <d v="2004-08-17T00:00:00"/>
    <n v="1383.6100000000001"/>
    <s v="F"/>
    <n v="11"/>
    <d v="1966-11-29T00:00:00"/>
    <n v="53.632441254439371"/>
    <s v="Project Manager"/>
    <s v="Manufacturing"/>
    <s v="Mass Customer"/>
    <s v="N"/>
    <s v="No"/>
    <n v="17"/>
    <m/>
  </r>
  <r>
    <n v="9928"/>
    <n v="56"/>
    <x v="665"/>
    <d v="2017-10-31T00:00:00"/>
    <n v="60"/>
    <b v="1"/>
    <s v="Approved"/>
    <s v="OHM Cycles"/>
    <s v="Standard"/>
    <s v="medium"/>
    <s v="medium"/>
    <n v="183.86"/>
    <n v="137.9"/>
    <d v="1993-06-23T00:00:00"/>
    <n v="45.960000000000008"/>
    <s v="F"/>
    <n v="78"/>
    <d v="1989-10-01T00:00:00"/>
    <n v="30.777646733891423"/>
    <s v="Research Nurse"/>
    <s v="Health"/>
    <s v="Mass Customer"/>
    <s v="N"/>
    <s v="Yes"/>
    <n v="9"/>
    <m/>
  </r>
  <r>
    <n v="10381"/>
    <n v="14"/>
    <x v="2132"/>
    <d v="2017-10-31T00:00:00"/>
    <n v="60"/>
    <b v="1"/>
    <s v="Approved"/>
    <s v="Trek Bicycles"/>
    <s v="Standard"/>
    <s v="medium"/>
    <s v="small"/>
    <n v="1386.84"/>
    <n v="1234.29"/>
    <d v="2003-08-05T00:00:00"/>
    <n v="152.54999999999995"/>
    <s v="F"/>
    <n v="69"/>
    <d v="1973-07-26T00:00:00"/>
    <n v="46.972167281836626"/>
    <s v="Nuclear Power Engineer"/>
    <s v="Manufacturing"/>
    <s v="Affluent Customer"/>
    <s v="N"/>
    <s v="No"/>
    <n v="19"/>
    <m/>
  </r>
  <r>
    <n v="11170"/>
    <n v="7"/>
    <x v="2133"/>
    <d v="2017-10-31T00:00:00"/>
    <n v="60"/>
    <b v="1"/>
    <s v="Approved"/>
    <s v="Trek Bicycles"/>
    <s v="Road"/>
    <s v="low"/>
    <s v="medium"/>
    <n v="980.37"/>
    <n v="234.43"/>
    <d v="2016-07-09T00:00:00"/>
    <n v="745.94"/>
    <s v="M"/>
    <n v="93"/>
    <d v="1978-05-25T00:00:00"/>
    <n v="42.139290569507864"/>
    <s v="Account Representative IV"/>
    <s v="Manufacturing"/>
    <s v="Affluent Customer"/>
    <s v="N"/>
    <s v="Yes"/>
    <n v="16"/>
    <m/>
  </r>
  <r>
    <n v="11365"/>
    <n v="82"/>
    <x v="2134"/>
    <d v="2017-10-31T00:00:00"/>
    <n v="60"/>
    <b v="0"/>
    <s v="Approved"/>
    <s v="Norco Bicycles"/>
    <s v="Standard"/>
    <s v="high"/>
    <s v="medium"/>
    <n v="1148.6400000000001"/>
    <n v="689.18"/>
    <d v="1992-10-02T00:00:00"/>
    <n v="459.46000000000015"/>
    <s v="F"/>
    <n v="44"/>
    <d v="1986-08-29T00:00:00"/>
    <n v="33.870797418822931"/>
    <s v="Analog Circuit Design manager"/>
    <s v="Property"/>
    <s v="Mass Customer"/>
    <s v="N"/>
    <s v="No"/>
    <n v="9"/>
    <m/>
  </r>
  <r>
    <n v="12399"/>
    <n v="100"/>
    <x v="2135"/>
    <d v="2017-10-31T00:00:00"/>
    <n v="60"/>
    <b v="1"/>
    <s v="Approved"/>
    <s v="Norco Bicycles"/>
    <s v="Road"/>
    <s v="medium"/>
    <s v="medium"/>
    <n v="1036.5899999999999"/>
    <n v="206.35"/>
    <d v="1991-05-06T00:00:00"/>
    <n v="830.2399999999999"/>
    <s v="F"/>
    <n v="30"/>
    <d v="1978-08-12T00:00:00"/>
    <n v="41.922852213343475"/>
    <s v="Web Designer II"/>
    <s v="Retail"/>
    <s v="Mass Customer"/>
    <s v="N"/>
    <s v="No"/>
    <n v="19"/>
    <m/>
  </r>
  <r>
    <n v="12577"/>
    <n v="68"/>
    <x v="2136"/>
    <d v="2017-10-31T00:00:00"/>
    <n v="60"/>
    <b v="0"/>
    <s v="Approved"/>
    <s v="OHM Cycles"/>
    <s v="Standard"/>
    <s v="medium"/>
    <s v="medium"/>
    <n v="1636.9"/>
    <n v="44.71"/>
    <d v="2010-08-20T00:00:00"/>
    <n v="1592.19"/>
    <s v="M"/>
    <n v="72"/>
    <d v="1977-09-03T00:00:00"/>
    <n v="42.862578240740739"/>
    <s v="VP Sales"/>
    <s v="IT"/>
    <s v="Mass Customer"/>
    <s v="N"/>
    <s v="No"/>
    <n v="12"/>
    <m/>
  </r>
  <r>
    <n v="13754"/>
    <n v="31"/>
    <x v="1675"/>
    <d v="2017-10-31T00:00:00"/>
    <n v="60"/>
    <b v="0"/>
    <s v="Approved"/>
    <s v="Giant Bicycles"/>
    <s v="Standard"/>
    <s v="medium"/>
    <s v="medium"/>
    <n v="230.91"/>
    <n v="173.18"/>
    <d v="2002-03-22T00:00:00"/>
    <n v="57.72999999999999"/>
    <s v="F"/>
    <n v="36"/>
    <d v="1973-11-02T00:00:00"/>
    <n v="46.7009344051243"/>
    <s v="Dental Hygienist"/>
    <s v="Health"/>
    <s v="Mass Customer"/>
    <s v="N"/>
    <s v="Yes"/>
    <n v="17"/>
    <m/>
  </r>
  <r>
    <n v="14033"/>
    <n v="0"/>
    <x v="2137"/>
    <d v="2017-10-31T00:00:00"/>
    <n v="60"/>
    <b v="0"/>
    <s v="Approved"/>
    <s v="Trek Bicycles"/>
    <s v="Standard"/>
    <s v="high"/>
    <s v="medium"/>
    <n v="495.72"/>
    <n v="297.43"/>
    <d v="2015-04-11T00:00:00"/>
    <n v="198.29000000000002"/>
    <s v="M"/>
    <n v="94"/>
    <d v="1999-09-10T00:00:00"/>
    <n v="20.82970152841197"/>
    <s v="Programmer II"/>
    <s v="Financial Services"/>
    <s v="High Net Worth"/>
    <s v="N"/>
    <s v="No"/>
    <n v="2"/>
    <m/>
  </r>
  <r>
    <n v="14226"/>
    <n v="32"/>
    <x v="2138"/>
    <d v="2017-10-31T00:00:00"/>
    <n v="60"/>
    <b v="1"/>
    <s v="Approved"/>
    <s v="Giant Bicycles"/>
    <s v="Standard"/>
    <s v="medium"/>
    <s v="medium"/>
    <n v="642.70000000000005"/>
    <n v="211.37"/>
    <d v="2002-03-22T00:00:00"/>
    <n v="431.33000000000004"/>
    <s v="F"/>
    <n v="97"/>
    <d v="1977-12-28T00:00:00"/>
    <n v="42.544770021562655"/>
    <s v="Nuclear Power Engineer"/>
    <s v="Manufacturing"/>
    <s v="Affluent Customer"/>
    <s v="N"/>
    <s v="No"/>
    <n v="18"/>
    <m/>
  </r>
  <r>
    <n v="14908"/>
    <n v="47"/>
    <x v="2139"/>
    <d v="2017-10-31T00:00:00"/>
    <n v="60"/>
    <b v="1"/>
    <s v="Approved"/>
    <s v="Trek Bicycles"/>
    <s v="Road"/>
    <s v="low"/>
    <s v="small"/>
    <n v="1720.7"/>
    <n v="1531.42"/>
    <d v="2012-06-04T00:00:00"/>
    <n v="189.27999999999997"/>
    <s v="M"/>
    <n v="69"/>
    <d v="1997-07-30T00:00:00"/>
    <n v="22.944770021562658"/>
    <s v="Quality Engineer"/>
    <s v="IT"/>
    <s v="Mass Customer"/>
    <s v="N"/>
    <s v="Yes"/>
    <n v="5"/>
    <m/>
  </r>
  <r>
    <n v="14964"/>
    <n v="49"/>
    <x v="1366"/>
    <d v="2017-10-31T00:00:00"/>
    <n v="60"/>
    <b v="0"/>
    <s v="Approved"/>
    <s v="Trek Bicycles"/>
    <s v="Road"/>
    <s v="medium"/>
    <s v="medium"/>
    <n v="533.51"/>
    <n v="400.13"/>
    <d v="2012-06-04T00:00:00"/>
    <n v="133.38"/>
    <s v="M"/>
    <n v="70"/>
    <d v="1958-12-17T00:00:00"/>
    <n v="61.588605638001013"/>
    <s v="Dental Hygienist"/>
    <s v="Health"/>
    <s v="Mass Customer"/>
    <s v="N"/>
    <s v="No"/>
    <n v="8"/>
    <m/>
  </r>
  <r>
    <n v="15042"/>
    <n v="40"/>
    <x v="2140"/>
    <d v="2017-10-31T00:00:00"/>
    <n v="60"/>
    <b v="1"/>
    <s v="Approved"/>
    <s v="OHM Cycles"/>
    <s v="Standard"/>
    <s v="high"/>
    <s v="medium"/>
    <n v="1458.17"/>
    <n v="874.9"/>
    <d v="2006-02-02T00:00:00"/>
    <n v="583.2700000000001"/>
    <s v="F"/>
    <n v="2"/>
    <d v="1957-11-07T00:00:00"/>
    <n v="62.6981946790969"/>
    <s v="Web Designer IV"/>
    <s v="Manufacturing"/>
    <s v="Mass Customer"/>
    <s v="N"/>
    <s v="No"/>
    <n v="16"/>
    <m/>
  </r>
  <r>
    <n v="15470"/>
    <n v="45"/>
    <x v="2141"/>
    <d v="2017-10-31T00:00:00"/>
    <n v="60"/>
    <b v="1"/>
    <s v="Approved"/>
    <s v="Solex"/>
    <s v="Standard"/>
    <s v="medium"/>
    <s v="medium"/>
    <n v="441.49"/>
    <n v="84.99"/>
    <d v="2012-04-10T00:00:00"/>
    <n v="356.5"/>
    <s v="M"/>
    <n v="19"/>
    <d v="1989-06-14T00:00:00"/>
    <n v="31.076276870877724"/>
    <s v="Actuary"/>
    <s v="Financial Services"/>
    <s v="Mass Customer"/>
    <s v="N"/>
    <s v="Yes"/>
    <n v="2"/>
    <m/>
  </r>
  <r>
    <n v="15644"/>
    <n v="66"/>
    <x v="2142"/>
    <d v="2017-10-31T00:00:00"/>
    <n v="60"/>
    <b v="1"/>
    <s v="Approved"/>
    <s v="Solex"/>
    <s v="Standard"/>
    <s v="medium"/>
    <s v="medium"/>
    <n v="1163.8900000000001"/>
    <n v="589.27"/>
    <d v="2003-08-05T00:00:00"/>
    <n v="574.62000000000012"/>
    <s v="F"/>
    <n v="86"/>
    <d v="1997-06-18T00:00:00"/>
    <n v="23.059838514713341"/>
    <s v="Structural Engineer"/>
    <s v="Retail"/>
    <s v="High Net Worth"/>
    <s v="N"/>
    <s v="Yes"/>
    <n v="5"/>
    <m/>
  </r>
  <r>
    <n v="15778"/>
    <n v="68"/>
    <x v="1570"/>
    <d v="2017-10-31T00:00:00"/>
    <n v="60"/>
    <b v="1"/>
    <s v="Approved"/>
    <s v="OHM Cycles"/>
    <s v="Standard"/>
    <s v="medium"/>
    <s v="medium"/>
    <n v="1636.9"/>
    <n v="44.71"/>
    <d v="2009-04-12T00:00:00"/>
    <n v="1592.19"/>
    <s v="M"/>
    <n v="27"/>
    <d v="1992-10-07T00:00:00"/>
    <n v="27.758468651699644"/>
    <s v="Marketing Manager"/>
    <s v="Manufacturing"/>
    <s v="Mass Customer"/>
    <s v="N"/>
    <s v="No"/>
    <n v="2"/>
    <m/>
  </r>
  <r>
    <n v="16025"/>
    <n v="4"/>
    <x v="2014"/>
    <d v="2017-10-31T00:00:00"/>
    <n v="60"/>
    <b v="0"/>
    <s v="Approved"/>
    <s v="Giant Bicycles"/>
    <s v="Standard"/>
    <s v="high"/>
    <s v="medium"/>
    <n v="1129.1300000000001"/>
    <n v="677.48"/>
    <d v="2003-02-07T00:00:00"/>
    <n v="451.65000000000009"/>
    <s v="F"/>
    <n v="23"/>
    <d v="1998-08-13T00:00:00"/>
    <n v="21.906413857179096"/>
    <s v="Nurse"/>
    <s v="Financial Services"/>
    <s v="Mass Customer"/>
    <s v="N"/>
    <s v="Yes"/>
    <n v="1"/>
    <m/>
  </r>
  <r>
    <n v="16293"/>
    <n v="7"/>
    <x v="318"/>
    <d v="2017-10-31T00:00:00"/>
    <n v="60"/>
    <b v="1"/>
    <s v="Approved"/>
    <s v="Trek Bicycles"/>
    <s v="Road"/>
    <s v="low"/>
    <s v="medium"/>
    <n v="980.37"/>
    <n v="234.43"/>
    <d v="2004-09-28T00:00:00"/>
    <n v="745.94"/>
    <s v="F"/>
    <n v="22"/>
    <d v="1954-06-26T00:00:00"/>
    <n v="66.068057692795534"/>
    <s v="Business Systems Development Analyst"/>
    <s v="n/a"/>
    <s v="Mass Customer"/>
    <s v="N"/>
    <s v="Yes"/>
    <n v="5"/>
    <m/>
  </r>
  <r>
    <n v="16730"/>
    <n v="3"/>
    <x v="1017"/>
    <d v="2017-10-31T00:00:00"/>
    <n v="60"/>
    <b v="0"/>
    <s v="Approved"/>
    <s v="Trek Bicycles"/>
    <s v="Standard"/>
    <s v="medium"/>
    <s v="large"/>
    <n v="2091.4699999999998"/>
    <n v="388.92"/>
    <d v="2010-06-07T00:00:00"/>
    <n v="1702.5499999999997"/>
    <s v="F"/>
    <n v="16"/>
    <d v="1976-08-17T00:00:00"/>
    <n v="43.909153583206489"/>
    <s v="Recruiting Manager"/>
    <s v="Manufacturing"/>
    <s v="Affluent Customer"/>
    <s v="N"/>
    <s v="No"/>
    <n v="15"/>
    <m/>
  </r>
  <r>
    <n v="16866"/>
    <n v="19"/>
    <x v="2143"/>
    <d v="2017-10-31T00:00:00"/>
    <n v="60"/>
    <b v="1"/>
    <s v="Approved"/>
    <s v="Trek Bicycles"/>
    <s v="Mountain"/>
    <s v="low"/>
    <s v="medium"/>
    <n v="574.64"/>
    <n v="459.71"/>
    <d v="2004-09-28T00:00:00"/>
    <n v="114.93"/>
    <s v="F"/>
    <n v="56"/>
    <d v="1968-07-28T00:00:00"/>
    <n v="51.969427555809233"/>
    <s v="Budget/Accounting Analyst I"/>
    <s v="n/a"/>
    <s v="High Net Worth"/>
    <s v="N"/>
    <s v="Yes"/>
    <n v="16"/>
    <m/>
  </r>
  <r>
    <n v="17118"/>
    <n v="54"/>
    <x v="2002"/>
    <d v="2017-10-31T00:00:00"/>
    <n v="60"/>
    <b v="1"/>
    <s v="Approved"/>
    <s v="WeareA2B"/>
    <s v="Standard"/>
    <s v="medium"/>
    <s v="medium"/>
    <n v="1292.8399999999999"/>
    <n v="13.44"/>
    <d v="2009-04-12T00:00:00"/>
    <n v="1279.3999999999999"/>
    <s v="F"/>
    <n v="38"/>
    <d v="1981-01-29T00:00:00"/>
    <n v="39.454359062658547"/>
    <s v="Professor"/>
    <s v="Health"/>
    <s v="Mass Customer"/>
    <s v="N"/>
    <s v="No"/>
    <n v="12"/>
    <m/>
  </r>
  <r>
    <n v="17353"/>
    <n v="69"/>
    <x v="2144"/>
    <d v="2017-10-31T00:00:00"/>
    <n v="60"/>
    <b v="0"/>
    <s v="Approved"/>
    <s v="Giant Bicycles"/>
    <s v="Road"/>
    <s v="medium"/>
    <s v="medium"/>
    <n v="792.9"/>
    <n v="594.67999999999995"/>
    <d v="1992-10-02T00:00:00"/>
    <n v="198.22000000000003"/>
    <s v="M"/>
    <n v="73"/>
    <d v="1965-07-08T00:00:00"/>
    <n v="55.026961802384577"/>
    <n v="0"/>
    <s v="Financial Services"/>
    <s v="Affluent Customer"/>
    <s v="N"/>
    <s v="No"/>
    <n v="16"/>
    <m/>
  </r>
  <r>
    <n v="17492"/>
    <n v="59"/>
    <x v="1646"/>
    <d v="2017-10-31T00:00:00"/>
    <n v="60"/>
    <b v="1"/>
    <s v="Approved"/>
    <s v="WeareA2B"/>
    <s v="Standard"/>
    <s v="medium"/>
    <s v="small"/>
    <n v="1415.01"/>
    <n v="1259.3599999999999"/>
    <d v="2002-10-10T00:00:00"/>
    <n v="155.65000000000009"/>
    <s v="F"/>
    <n v="81"/>
    <d v="1993-09-26T00:00:00"/>
    <n v="26.788605638001012"/>
    <n v="0"/>
    <s v="Manufacturing"/>
    <s v="High Net Worth"/>
    <s v="N"/>
    <s v="Yes"/>
    <n v="7"/>
    <m/>
  </r>
  <r>
    <n v="18031"/>
    <n v="18"/>
    <x v="824"/>
    <d v="2017-10-31T00:00:00"/>
    <n v="60"/>
    <b v="0"/>
    <s v="Approved"/>
    <s v="Solex"/>
    <s v="Standard"/>
    <s v="medium"/>
    <s v="medium"/>
    <n v="575.27"/>
    <n v="431.45"/>
    <d v="2013-03-12T00:00:00"/>
    <n v="143.82"/>
    <s v="M"/>
    <n v="13"/>
    <d v="1979-12-10T00:00:00"/>
    <n v="40.594085090055806"/>
    <s v="Staff Accountant I"/>
    <s v="Financial Services"/>
    <s v="Mass Customer"/>
    <s v="N"/>
    <s v="No"/>
    <n v="16"/>
    <m/>
  </r>
  <r>
    <n v="18229"/>
    <n v="78"/>
    <x v="1774"/>
    <d v="2017-10-31T00:00:00"/>
    <n v="60"/>
    <b v="1"/>
    <s v="Approved"/>
    <s v="Giant Bicycles"/>
    <s v="Standard"/>
    <s v="medium"/>
    <s v="large"/>
    <n v="1765.3"/>
    <n v="709.48"/>
    <d v="2004-07-25T00:00:00"/>
    <n v="1055.82"/>
    <s v="M"/>
    <n v="40"/>
    <d v="1959-04-18T00:00:00"/>
    <n v="61.254359062658544"/>
    <s v="Assistant Media Planner"/>
    <s v="Entertainment"/>
    <s v="Mass Customer"/>
    <s v="N"/>
    <s v="No"/>
    <n v="17"/>
    <m/>
  </r>
  <r>
    <n v="18386"/>
    <n v="23"/>
    <x v="2145"/>
    <d v="2017-10-31T00:00:00"/>
    <n v="60"/>
    <b v="1"/>
    <s v="Approved"/>
    <s v="Norco Bicycles"/>
    <s v="Mountain"/>
    <s v="low"/>
    <s v="small"/>
    <n v="688.63"/>
    <n v="612.88"/>
    <d v="1993-10-02T00:00:00"/>
    <n v="75.75"/>
    <s v="F"/>
    <n v="28"/>
    <d v="1978-07-15T00:00:00"/>
    <n v="41.999564542110605"/>
    <s v="VP Product Management"/>
    <s v="Property"/>
    <s v="Mass Customer"/>
    <s v="N"/>
    <s v="No"/>
    <n v="19"/>
    <m/>
  </r>
  <r>
    <n v="18558"/>
    <n v="23"/>
    <x v="447"/>
    <d v="2017-10-31T00:00:00"/>
    <n v="60"/>
    <b v="1"/>
    <s v="Approved"/>
    <s v="Norco Bicycles"/>
    <s v="Mountain"/>
    <s v="low"/>
    <s v="small"/>
    <n v="688.63"/>
    <n v="612.88"/>
    <d v="1993-10-02T00:00:00"/>
    <n v="75.75"/>
    <s v="M"/>
    <n v="76"/>
    <d v="1993-04-19T00:00:00"/>
    <n v="27.226961802384576"/>
    <n v="0"/>
    <s v="Financial Services"/>
    <s v="Mass Customer"/>
    <s v="N"/>
    <s v="No"/>
    <n v="3"/>
    <m/>
  </r>
  <r>
    <n v="19078"/>
    <n v="40"/>
    <x v="851"/>
    <d v="2017-10-31T00:00:00"/>
    <n v="60"/>
    <b v="0"/>
    <s v="Approved"/>
    <s v="OHM Cycles"/>
    <s v="Standard"/>
    <s v="high"/>
    <s v="medium"/>
    <n v="1458.17"/>
    <n v="874.9"/>
    <d v="2008-03-19T00:00:00"/>
    <n v="583.2700000000001"/>
    <s v="F"/>
    <n v="55"/>
    <d v="1977-12-03T00:00:00"/>
    <n v="42.613263172247585"/>
    <s v="Research Assistant I"/>
    <s v="Argiculture"/>
    <s v="Mass Customer"/>
    <s v="N"/>
    <s v="Yes"/>
    <n v="15"/>
    <m/>
  </r>
  <r>
    <n v="19167"/>
    <n v="88"/>
    <x v="317"/>
    <d v="2017-10-31T00:00:00"/>
    <n v="60"/>
    <b v="1"/>
    <s v="Approved"/>
    <s v="Norco Bicycles"/>
    <s v="Standard"/>
    <s v="medium"/>
    <s v="medium"/>
    <n v="1198.46"/>
    <n v="381.1"/>
    <d v="2002-10-10T00:00:00"/>
    <n v="817.36"/>
    <s v="M"/>
    <n v="98"/>
    <d v="1973-12-28T00:00:00"/>
    <n v="46.547509747590055"/>
    <s v="Speech Pathologist"/>
    <s v="Property"/>
    <s v="Affluent Customer"/>
    <s v="N"/>
    <s v="Yes"/>
    <n v="12"/>
    <m/>
  </r>
  <r>
    <n v="19212"/>
    <n v="13"/>
    <x v="89"/>
    <d v="2017-10-31T00:00:00"/>
    <n v="60"/>
    <b v="0"/>
    <s v="Approved"/>
    <s v="Solex"/>
    <s v="Standard"/>
    <s v="medium"/>
    <s v="medium"/>
    <n v="1163.8900000000001"/>
    <n v="589.27"/>
    <d v="2003-08-05T00:00:00"/>
    <n v="574.62000000000012"/>
    <s v="F"/>
    <n v="38"/>
    <d v="1979-12-07T00:00:00"/>
    <n v="40.602304268137999"/>
    <s v="Legal Assistant"/>
    <s v="Health"/>
    <s v="Affluent Customer"/>
    <s v="N"/>
    <s v="Yes"/>
    <n v="19"/>
    <m/>
  </r>
  <r>
    <n v="19630"/>
    <n v="44"/>
    <x v="2146"/>
    <d v="2017-10-31T00:00:00"/>
    <n v="60"/>
    <b v="0"/>
    <s v="Approved"/>
    <s v="WeareA2B"/>
    <s v="Standard"/>
    <s v="medium"/>
    <s v="medium"/>
    <n v="1769.64"/>
    <n v="108.76"/>
    <d v="2012-06-04T00:00:00"/>
    <n v="1660.88"/>
    <s v="F"/>
    <n v="67"/>
    <d v="1979-11-24T00:00:00"/>
    <n v="40.637920706494164"/>
    <s v="Developer III"/>
    <s v="Manufacturing"/>
    <s v="Affluent Customer"/>
    <s v="N"/>
    <s v="Yes"/>
    <n v="12"/>
    <m/>
  </r>
  <r>
    <n v="19783"/>
    <n v="37"/>
    <x v="2147"/>
    <d v="2017-10-31T00:00:00"/>
    <n v="60"/>
    <b v="1"/>
    <s v="Approved"/>
    <s v="OHM Cycles"/>
    <s v="Standard"/>
    <s v="low"/>
    <s v="medium"/>
    <n v="1793.43"/>
    <n v="248.82"/>
    <d v="2011-03-16T00:00:00"/>
    <n v="1544.6100000000001"/>
    <s v="F"/>
    <n v="87"/>
    <d v="1982-02-06T00:00:00"/>
    <n v="38.432441254439368"/>
    <s v="Accountant II"/>
    <s v="IT"/>
    <s v="Affluent Customer"/>
    <s v="N"/>
    <s v="Yes"/>
    <n v="7"/>
    <m/>
  </r>
  <r>
    <n v="963"/>
    <n v="52"/>
    <x v="2148"/>
    <d v="2017-10-30T00:00:00"/>
    <n v="61"/>
    <b v="1"/>
    <s v="Approved"/>
    <s v="OHM Cycles"/>
    <s v="Road"/>
    <s v="medium"/>
    <s v="medium"/>
    <n v="1280.28"/>
    <n v="829.51"/>
    <d v="2001-11-25T00:00:00"/>
    <n v="450.77"/>
    <s v="F"/>
    <n v="38"/>
    <d v="1983-03-01T00:00:00"/>
    <n v="37.369427555809231"/>
    <s v="Director of Sales"/>
    <s v="Retail"/>
    <s v="Mass Customer"/>
    <s v="N"/>
    <s v="No"/>
    <n v="5"/>
    <m/>
  </r>
  <r>
    <n v="2024"/>
    <n v="50"/>
    <x v="2149"/>
    <d v="2017-10-30T00:00:00"/>
    <n v="61"/>
    <b v="0"/>
    <s v="Approved"/>
    <s v="WeareA2B"/>
    <s v="Standard"/>
    <s v="medium"/>
    <s v="small"/>
    <n v="175.89"/>
    <n v="131.91999999999999"/>
    <d v="2001-11-25T00:00:00"/>
    <n v="43.97"/>
    <s v="F"/>
    <n v="63"/>
    <d v="1989-09-30T00:00:00"/>
    <n v="30.780386459918819"/>
    <s v="Software Engineer I"/>
    <s v="IT"/>
    <s v="Affluent Customer"/>
    <s v="N"/>
    <s v="Yes"/>
    <n v="12"/>
    <m/>
  </r>
  <r>
    <n v="2646"/>
    <n v="3"/>
    <x v="370"/>
    <d v="2017-10-30T00:00:00"/>
    <n v="61"/>
    <b v="1"/>
    <s v="Approved"/>
    <s v="Trek Bicycles"/>
    <s v="Standard"/>
    <s v="medium"/>
    <s v="large"/>
    <n v="2091.4699999999998"/>
    <n v="388.92"/>
    <d v="2004-09-28T00:00:00"/>
    <n v="1702.5499999999997"/>
    <s v="M"/>
    <n v="98"/>
    <d v="1977-05-19T00:00:00"/>
    <n v="43.155728925672243"/>
    <s v="Recruiter"/>
    <s v="Retail"/>
    <s v="Mass Customer"/>
    <s v="N"/>
    <s v="Yes"/>
    <n v="7"/>
    <m/>
  </r>
  <r>
    <n v="3184"/>
    <n v="38"/>
    <x v="2124"/>
    <d v="2017-10-30T00:00:00"/>
    <n v="61"/>
    <b v="0"/>
    <s v="Approved"/>
    <s v="Trek Bicycles"/>
    <s v="Standard"/>
    <s v="medium"/>
    <s v="large"/>
    <n v="2091.4699999999998"/>
    <n v="388.92"/>
    <d v="2011-05-09T00:00:00"/>
    <n v="1702.5499999999997"/>
    <s v="F"/>
    <n v="10"/>
    <d v="1997-01-22T00:00:00"/>
    <n v="23.46257824074074"/>
    <s v="Marketing Manager"/>
    <s v="Retail"/>
    <s v="High Net Worth"/>
    <s v="N"/>
    <s v="Yes"/>
    <n v="6"/>
    <m/>
  </r>
  <r>
    <n v="3285"/>
    <n v="91"/>
    <x v="2150"/>
    <d v="2017-10-30T00:00:00"/>
    <n v="61"/>
    <b v="1"/>
    <s v="Approved"/>
    <s v="Solex"/>
    <s v="Standard"/>
    <s v="medium"/>
    <s v="medium"/>
    <n v="100.35"/>
    <n v="75.260000000000005"/>
    <d v="2003-01-05T00:00:00"/>
    <n v="25.089999999999989"/>
    <s v="M"/>
    <n v="80"/>
    <d v="1986-08-28T00:00:00"/>
    <n v="33.873537144850324"/>
    <s v="Clinical Specialist"/>
    <s v="Health"/>
    <s v="Affluent Customer"/>
    <s v="N"/>
    <s v="Yes"/>
    <n v="11"/>
    <m/>
  </r>
  <r>
    <n v="3925"/>
    <n v="81"/>
    <x v="1017"/>
    <d v="2017-10-30T00:00:00"/>
    <n v="61"/>
    <b v="1"/>
    <s v="Approved"/>
    <s v="Norco Bicycles"/>
    <s v="Standard"/>
    <s v="medium"/>
    <s v="small"/>
    <n v="586.45000000000005"/>
    <n v="521.94000000000005"/>
    <d v="2004-01-16T00:00:00"/>
    <n v="64.509999999999991"/>
    <s v="F"/>
    <n v="16"/>
    <d v="1976-08-17T00:00:00"/>
    <n v="43.909153583206489"/>
    <s v="Recruiting Manager"/>
    <s v="Manufacturing"/>
    <s v="Affluent Customer"/>
    <s v="N"/>
    <s v="No"/>
    <n v="15"/>
    <m/>
  </r>
  <r>
    <n v="3949"/>
    <n v="48"/>
    <x v="1156"/>
    <d v="2017-10-30T00:00:00"/>
    <n v="61"/>
    <b v="0"/>
    <s v="Approved"/>
    <s v="WeareA2B"/>
    <s v="Standard"/>
    <s v="medium"/>
    <s v="medium"/>
    <n v="1762.96"/>
    <n v="950.52"/>
    <d v="1997-02-09T00:00:00"/>
    <n v="812.44"/>
    <s v="F"/>
    <n v="94"/>
    <d v="1965-12-01T00:00:00"/>
    <n v="54.626961802384578"/>
    <s v="VP Product Management"/>
    <s v="n/a"/>
    <s v="Mass Customer"/>
    <s v="N"/>
    <s v="Yes"/>
    <n v="14"/>
    <m/>
  </r>
  <r>
    <n v="4018"/>
    <n v="33"/>
    <x v="312"/>
    <d v="2017-10-30T00:00:00"/>
    <n v="61"/>
    <b v="1"/>
    <s v="Approved"/>
    <s v="OHM Cycles"/>
    <s v="Road"/>
    <s v="medium"/>
    <s v="small"/>
    <n v="1810"/>
    <n v="1610.9"/>
    <d v="2011-05-09T00:00:00"/>
    <n v="199.09999999999991"/>
    <s v="F"/>
    <n v="89"/>
    <d v="1988-11-08T00:00:00"/>
    <n v="31.673537144850329"/>
    <s v="Teacher"/>
    <s v="Retail"/>
    <s v="High Net Worth"/>
    <s v="N"/>
    <s v="Yes"/>
    <n v="21"/>
    <m/>
  </r>
  <r>
    <n v="4080"/>
    <n v="12"/>
    <x v="1745"/>
    <d v="2017-10-30T00:00:00"/>
    <n v="61"/>
    <b v="0"/>
    <s v="Approved"/>
    <s v="WeareA2B"/>
    <s v="Standard"/>
    <s v="medium"/>
    <s v="medium"/>
    <n v="1231.1500000000001"/>
    <n v="161.6"/>
    <d v="2004-08-17T00:00:00"/>
    <n v="1069.5500000000002"/>
    <s v="F"/>
    <n v="46"/>
    <d v="1979-01-15T00:00:00"/>
    <n v="41.495454953069505"/>
    <s v="Administrative Officer"/>
    <s v="Property"/>
    <s v="Mass Customer"/>
    <s v="N"/>
    <s v="Yes"/>
    <n v="6"/>
    <m/>
  </r>
  <r>
    <n v="4582"/>
    <n v="21"/>
    <x v="670"/>
    <d v="2017-10-30T00:00:00"/>
    <n v="61"/>
    <b v="1"/>
    <s v="Approved"/>
    <s v="Solex"/>
    <s v="Standard"/>
    <s v="medium"/>
    <s v="large"/>
    <n v="1071.23"/>
    <n v="380.74"/>
    <d v="1996-04-05T00:00:00"/>
    <n v="690.49"/>
    <s v="M"/>
    <n v="2"/>
    <d v="2001-10-06T00:00:00"/>
    <n v="18.755728925672244"/>
    <n v="0"/>
    <s v="Financial Services"/>
    <s v="Mass Customer"/>
    <s v="N"/>
    <s v="No"/>
    <n v="1"/>
    <m/>
  </r>
  <r>
    <n v="3342"/>
    <n v="67"/>
    <x v="1309"/>
    <d v="2017-08-03T00:00:00"/>
    <m/>
    <b v="0"/>
    <s v="Cancelled"/>
    <s v="Norco Bicycles"/>
    <s v="Road"/>
    <s v="medium"/>
    <s v="medium"/>
    <n v="544.04999999999995"/>
    <n v="376.84"/>
    <n v="38647"/>
    <m/>
    <m/>
    <m/>
    <m/>
    <m/>
    <m/>
    <m/>
    <m/>
    <m/>
    <m/>
    <m/>
    <m/>
  </r>
  <r>
    <n v="4585"/>
    <n v="76"/>
    <x v="2151"/>
    <d v="2017-10-30T00:00:00"/>
    <n v="61"/>
    <b v="1"/>
    <s v="Approved"/>
    <s v="WeareA2B"/>
    <s v="Standard"/>
    <s v="low"/>
    <s v="medium"/>
    <n v="642.30999999999995"/>
    <n v="513.85"/>
    <d v="2014-10-10T00:00:00"/>
    <n v="128.45999999999992"/>
    <s v="M"/>
    <n v="64"/>
    <d v="1996-11-26T00:00:00"/>
    <n v="23.618742624302381"/>
    <s v="Professor"/>
    <s v="Property"/>
    <s v="Mass Customer"/>
    <s v="N"/>
    <s v="Yes"/>
    <n v="3"/>
    <m/>
  </r>
  <r>
    <n v="4987"/>
    <n v="42"/>
    <x v="606"/>
    <d v="2017-10-30T00:00:00"/>
    <n v="61"/>
    <b v="1"/>
    <s v="Approved"/>
    <s v="OHM Cycles"/>
    <s v="Road"/>
    <s v="medium"/>
    <s v="small"/>
    <n v="1810"/>
    <n v="1610.9"/>
    <d v="2008-03-19T00:00:00"/>
    <n v="199.09999999999991"/>
    <s v="M"/>
    <n v="72"/>
    <d v="1968-06-21T00:00:00"/>
    <n v="52.070797418822927"/>
    <s v="VP Product Management"/>
    <s v="Financial Services"/>
    <s v="Mass Customer"/>
    <s v="N"/>
    <s v="No"/>
    <n v="5"/>
    <m/>
  </r>
  <r>
    <n v="5452"/>
    <n v="43"/>
    <x v="2152"/>
    <d v="2017-10-30T00:00:00"/>
    <n v="61"/>
    <b v="0"/>
    <s v="Approved"/>
    <s v="Norco Bicycles"/>
    <s v="Standard"/>
    <s v="medium"/>
    <s v="medium"/>
    <n v="1555.58"/>
    <n v="818.01"/>
    <d v="2003-09-09T00:00:00"/>
    <n v="737.56999999999994"/>
    <s v="F"/>
    <n v="94"/>
    <d v="1993-08-26T00:00:00"/>
    <n v="26.873537144850328"/>
    <s v="Senior Cost Accountant"/>
    <s v="Financial Services"/>
    <s v="High Net Worth"/>
    <s v="N"/>
    <s v="No"/>
    <n v="1"/>
    <m/>
  </r>
  <r>
    <n v="5652"/>
    <n v="45"/>
    <x v="592"/>
    <d v="2017-10-30T00:00:00"/>
    <n v="61"/>
    <b v="0"/>
    <s v="Approved"/>
    <s v="Solex"/>
    <s v="Standard"/>
    <s v="medium"/>
    <s v="medium"/>
    <n v="441.49"/>
    <n v="84.99"/>
    <d v="1998-12-17T00:00:00"/>
    <n v="356.5"/>
    <s v="M"/>
    <n v="83"/>
    <d v="1989-07-08T00:00:00"/>
    <n v="31.010523446220191"/>
    <s v="Human Resources Manager"/>
    <s v="Health"/>
    <s v="Mass Customer"/>
    <s v="N"/>
    <s v="Yes"/>
    <n v="4"/>
    <m/>
  </r>
  <r>
    <n v="6133"/>
    <n v="80"/>
    <x v="1846"/>
    <d v="2017-10-30T00:00:00"/>
    <n v="61"/>
    <b v="0"/>
    <s v="Approved"/>
    <s v="Trek Bicycles"/>
    <s v="Standard"/>
    <s v="medium"/>
    <s v="large"/>
    <n v="1469.44"/>
    <n v="596.54999999999995"/>
    <d v="2015-05-21T00:00:00"/>
    <n v="872.8900000000001"/>
    <s v="F"/>
    <n v="80"/>
    <d v="1979-07-19T00:00:00"/>
    <n v="40.988605638001012"/>
    <s v="Junior Executive"/>
    <s v="Manufacturing"/>
    <s v="High Net Worth"/>
    <s v="N"/>
    <s v="Yes"/>
    <n v="16"/>
    <m/>
  </r>
  <r>
    <n v="6288"/>
    <n v="43"/>
    <x v="2153"/>
    <d v="2017-10-30T00:00:00"/>
    <n v="61"/>
    <b v="1"/>
    <s v="Approved"/>
    <s v="Solex"/>
    <s v="Standard"/>
    <s v="medium"/>
    <s v="medium"/>
    <n v="1151.96"/>
    <n v="649.49"/>
    <d v="1999-12-04T00:00:00"/>
    <n v="502.47"/>
    <s v="M"/>
    <n v="9"/>
    <d v="1994-08-18T00:00:00"/>
    <n v="25.895454953069507"/>
    <n v="0"/>
    <s v="Financial Services"/>
    <s v="Affluent Customer"/>
    <s v="N"/>
    <s v="No"/>
    <n v="6"/>
    <m/>
  </r>
  <r>
    <n v="7476"/>
    <n v="4"/>
    <x v="2154"/>
    <d v="2017-10-30T00:00:00"/>
    <n v="61"/>
    <b v="1"/>
    <s v="Approved"/>
    <s v="Giant Bicycles"/>
    <s v="Standard"/>
    <s v="high"/>
    <s v="medium"/>
    <n v="1129.1300000000001"/>
    <n v="677.48"/>
    <d v="2005-08-09T00:00:00"/>
    <n v="451.65000000000009"/>
    <s v="M"/>
    <n v="11"/>
    <d v="1977-03-08T00:00:00"/>
    <n v="43.352989199644846"/>
    <s v="Computer Systems Analyst III"/>
    <s v="Financial Services"/>
    <s v="Mass Customer"/>
    <s v="N"/>
    <s v="No"/>
    <n v="5"/>
    <m/>
  </r>
  <r>
    <n v="7702"/>
    <n v="0"/>
    <x v="2155"/>
    <d v="2017-10-30T00:00:00"/>
    <n v="61"/>
    <b v="1"/>
    <s v="Approved"/>
    <s v="Trek Bicycles"/>
    <s v="Standard"/>
    <s v="medium"/>
    <s v="medium"/>
    <n v="499.53"/>
    <n v="388.72"/>
    <d v="2016-11-22T00:00:00"/>
    <n v="110.80999999999995"/>
    <s v="M"/>
    <n v="20"/>
    <d v="1957-10-19T00:00:00"/>
    <n v="62.750249473617451"/>
    <s v="Data Coordiator"/>
    <s v="Telecommunications"/>
    <s v="High Net Worth"/>
    <s v="N"/>
    <s v="Yes"/>
    <n v="5"/>
    <m/>
  </r>
  <r>
    <n v="8340"/>
    <n v="6"/>
    <x v="181"/>
    <d v="2017-10-30T00:00:00"/>
    <n v="61"/>
    <b v="0"/>
    <s v="Approved"/>
    <s v="Solex"/>
    <s v="Standard"/>
    <s v="high"/>
    <s v="medium"/>
    <n v="748.17"/>
    <n v="448.9"/>
    <d v="2003-03-18T00:00:00"/>
    <n v="299.27"/>
    <s v="F"/>
    <n v="20"/>
    <d v="1998-10-15T00:00:00"/>
    <n v="21.733811117453069"/>
    <s v="Senior Developer"/>
    <s v="n/a"/>
    <s v="High Net Worth"/>
    <s v="N"/>
    <s v="Yes"/>
    <n v="2"/>
    <m/>
  </r>
  <r>
    <n v="8365"/>
    <n v="53"/>
    <x v="1934"/>
    <d v="2017-10-30T00:00:00"/>
    <n v="61"/>
    <b v="1"/>
    <s v="Approved"/>
    <s v="Giant Bicycles"/>
    <s v="Standard"/>
    <s v="high"/>
    <s v="medium"/>
    <n v="1274.93"/>
    <n v="764.96"/>
    <d v="1994-09-09T00:00:00"/>
    <n v="509.97"/>
    <s v="F"/>
    <n v="24"/>
    <d v="1975-03-14T00:00:00"/>
    <n v="45.33929056950786"/>
    <n v="0"/>
    <s v="n/a"/>
    <s v="High Net Worth"/>
    <s v="N"/>
    <s v="Yes"/>
    <n v="15"/>
    <m/>
  </r>
  <r>
    <n v="8868"/>
    <n v="3"/>
    <x v="2156"/>
    <d v="2017-10-30T00:00:00"/>
    <n v="61"/>
    <b v="1"/>
    <s v="Approved"/>
    <s v="Trek Bicycles"/>
    <s v="Standard"/>
    <s v="medium"/>
    <s v="large"/>
    <n v="2091.4699999999998"/>
    <n v="388.92"/>
    <d v="2012-09-15T00:00:00"/>
    <n v="1702.5499999999997"/>
    <s v="F"/>
    <n v="40"/>
    <d v="1953-10-12T00:00:00"/>
    <n v="66.77216728183663"/>
    <s v="Social Worker"/>
    <s v="Health"/>
    <s v="Mass Customer"/>
    <s v="N"/>
    <s v="Yes"/>
    <n v="12"/>
    <m/>
  </r>
  <r>
    <n v="9009"/>
    <n v="1"/>
    <x v="875"/>
    <d v="2017-10-30T00:00:00"/>
    <n v="61"/>
    <b v="1"/>
    <s v="Approved"/>
    <s v="Giant Bicycles"/>
    <s v="Standard"/>
    <s v="medium"/>
    <s v="medium"/>
    <n v="1403.5"/>
    <n v="954.82"/>
    <d v="2003-02-07T00:00:00"/>
    <n v="448.67999999999995"/>
    <s v="M"/>
    <n v="54"/>
    <d v="1961-07-06T00:00:00"/>
    <n v="59.03518098046677"/>
    <s v="Teacher"/>
    <s v="IT"/>
    <s v="Mass Customer"/>
    <s v="N"/>
    <s v="Yes"/>
    <n v="19"/>
    <m/>
  </r>
  <r>
    <n v="9110"/>
    <n v="13"/>
    <x v="1914"/>
    <d v="2017-10-30T00:00:00"/>
    <n v="61"/>
    <b v="0"/>
    <s v="Approved"/>
    <s v="Solex"/>
    <s v="Standard"/>
    <s v="medium"/>
    <s v="medium"/>
    <n v="1577.53"/>
    <n v="826.51"/>
    <d v="2011-03-16T00:00:00"/>
    <n v="751.02"/>
    <s v="F"/>
    <n v="83"/>
    <d v="1975-06-28T00:00:00"/>
    <n v="45.048879610603755"/>
    <s v="Senior Quality Engineer"/>
    <s v="Manufacturing"/>
    <s v="High Net Worth"/>
    <s v="N"/>
    <s v="Yes"/>
    <n v="16"/>
    <m/>
  </r>
  <r>
    <n v="9155"/>
    <n v="91"/>
    <x v="1004"/>
    <d v="2017-10-30T00:00:00"/>
    <n v="61"/>
    <b v="1"/>
    <s v="Approved"/>
    <s v="Solex"/>
    <s v="Standard"/>
    <s v="medium"/>
    <s v="medium"/>
    <n v="100.35"/>
    <n v="75.260000000000005"/>
    <d v="2004-01-16T00:00:00"/>
    <n v="25.089999999999989"/>
    <s v="F"/>
    <n v="89"/>
    <d v="1979-02-04T00:00:00"/>
    <n v="41.440660432521561"/>
    <s v="Clinical Specialist"/>
    <s v="Health"/>
    <s v="Mass Customer"/>
    <s v="N"/>
    <s v="Yes"/>
    <n v="10"/>
    <m/>
  </r>
  <r>
    <n v="9240"/>
    <n v="10"/>
    <x v="1817"/>
    <d v="2017-10-30T00:00:00"/>
    <n v="61"/>
    <b v="1"/>
    <s v="Approved"/>
    <s v="WeareA2B"/>
    <s v="Touring"/>
    <s v="medium"/>
    <s v="medium"/>
    <n v="1466.68"/>
    <n v="363.25"/>
    <d v="2014-03-03T00:00:00"/>
    <n v="1103.43"/>
    <s v="M"/>
    <n v="99"/>
    <d v="1954-04-30T00:00:00"/>
    <n v="66.224222076357179"/>
    <n v="0"/>
    <s v="Property"/>
    <s v="Mass Customer"/>
    <s v="N"/>
    <s v="No"/>
    <n v="9"/>
    <m/>
  </r>
  <r>
    <n v="10796"/>
    <n v="46"/>
    <x v="540"/>
    <d v="2017-10-30T00:00:00"/>
    <n v="61"/>
    <b v="1"/>
    <s v="Approved"/>
    <s v="Solex"/>
    <s v="Standard"/>
    <s v="low"/>
    <s v="medium"/>
    <n v="1289.8499999999999"/>
    <n v="74.510000000000005"/>
    <d v="2007-12-11T00:00:00"/>
    <n v="1215.3399999999999"/>
    <s v="U"/>
    <n v="26"/>
    <d v="1899-12-30T00:00:00"/>
    <n v="0"/>
    <s v="Automation Specialist IV"/>
    <s v="IT"/>
    <s v="Mass Customer"/>
    <s v="N"/>
    <s v="No"/>
    <n v="0"/>
    <m/>
  </r>
  <r>
    <n v="10944"/>
    <n v="58"/>
    <x v="1577"/>
    <d v="2017-10-30T00:00:00"/>
    <n v="61"/>
    <b v="0"/>
    <s v="Approved"/>
    <s v="OHM Cycles"/>
    <s v="Standard"/>
    <s v="medium"/>
    <s v="medium"/>
    <n v="912.52"/>
    <n v="141.4"/>
    <d v="2015-05-21T00:00:00"/>
    <n v="771.12"/>
    <s v="F"/>
    <n v="67"/>
    <d v="1960-12-25T00:00:00"/>
    <n v="59.563948103754434"/>
    <s v="Software Engineer III"/>
    <s v="Manufacturing"/>
    <s v="Affluent Customer"/>
    <s v="N"/>
    <s v="Yes"/>
    <n v="8"/>
    <m/>
  </r>
  <r>
    <n v="11068"/>
    <n v="74"/>
    <x v="876"/>
    <d v="2017-10-30T00:00:00"/>
    <n v="61"/>
    <b v="0"/>
    <s v="Approved"/>
    <s v="WeareA2B"/>
    <s v="Standard"/>
    <s v="medium"/>
    <s v="medium"/>
    <n v="1228.07"/>
    <n v="400.91"/>
    <d v="2000-05-22T00:00:00"/>
    <n v="827.15999999999985"/>
    <s v="F"/>
    <n v="47"/>
    <d v="1975-11-10T00:00:00"/>
    <n v="44.679016596905122"/>
    <s v="Teacher"/>
    <s v="n/a"/>
    <s v="Mass Customer"/>
    <s v="N"/>
    <s v="No"/>
    <n v="21"/>
    <m/>
  </r>
  <r>
    <n v="11273"/>
    <n v="32"/>
    <x v="2078"/>
    <d v="2017-10-30T00:00:00"/>
    <n v="61"/>
    <b v="1"/>
    <s v="Approved"/>
    <s v="Giant Bicycles"/>
    <s v="Standard"/>
    <s v="high"/>
    <s v="medium"/>
    <n v="1179"/>
    <n v="707.4"/>
    <d v="1997-08-25T00:00:00"/>
    <n v="471.6"/>
    <s v="F"/>
    <n v="24"/>
    <d v="1970-09-24T00:00:00"/>
    <n v="49.810523446220188"/>
    <n v="0"/>
    <s v="n/a"/>
    <s v="High Net Worth"/>
    <s v="N"/>
    <s v="No"/>
    <n v="10"/>
    <m/>
  </r>
  <r>
    <n v="11717"/>
    <n v="32"/>
    <x v="2157"/>
    <d v="2017-10-30T00:00:00"/>
    <n v="61"/>
    <b v="0"/>
    <s v="Approved"/>
    <s v="Giant Bicycles"/>
    <s v="Standard"/>
    <s v="medium"/>
    <s v="medium"/>
    <n v="642.70000000000005"/>
    <n v="211.37"/>
    <d v="2002-03-22T00:00:00"/>
    <n v="431.33000000000004"/>
    <s v="M"/>
    <n v="63"/>
    <d v="1997-10-01T00:00:00"/>
    <n v="22.77216728183663"/>
    <s v="Desktop Support Technician"/>
    <s v="Property"/>
    <s v="Mass Customer"/>
    <s v="N"/>
    <s v="No"/>
    <n v="2"/>
    <m/>
  </r>
  <r>
    <n v="12366"/>
    <n v="33"/>
    <x v="2158"/>
    <d v="2017-10-30T00:00:00"/>
    <n v="61"/>
    <b v="0"/>
    <s v="Approved"/>
    <s v="Giant Bicycles"/>
    <s v="Standard"/>
    <s v="medium"/>
    <s v="small"/>
    <n v="1311.44"/>
    <n v="1167.18"/>
    <d v="2007-12-11T00:00:00"/>
    <n v="144.26"/>
    <s v="F"/>
    <n v="26"/>
    <d v="1986-04-08T00:00:00"/>
    <n v="34.262578240740737"/>
    <s v="Media Manager III"/>
    <s v="Telecommunications"/>
    <s v="Mass Customer"/>
    <s v="N"/>
    <s v="Yes"/>
    <n v="9"/>
    <m/>
  </r>
  <r>
    <n v="12654"/>
    <n v="43"/>
    <x v="2159"/>
    <d v="2017-10-30T00:00:00"/>
    <n v="61"/>
    <b v="1"/>
    <s v="Approved"/>
    <s v="Solex"/>
    <s v="Standard"/>
    <s v="medium"/>
    <s v="medium"/>
    <n v="1151.96"/>
    <n v="649.49"/>
    <d v="1999-12-04T00:00:00"/>
    <n v="502.47"/>
    <s v="F"/>
    <n v="6"/>
    <d v="1954-12-10T00:00:00"/>
    <n v="65.610523446220185"/>
    <s v="Recruiter"/>
    <s v="Manufacturing"/>
    <s v="Mass Customer"/>
    <s v="N"/>
    <s v="No"/>
    <n v="6"/>
    <m/>
  </r>
  <r>
    <n v="13653"/>
    <n v="84"/>
    <x v="2160"/>
    <d v="2017-10-30T00:00:00"/>
    <n v="61"/>
    <b v="1"/>
    <s v="Approved"/>
    <s v="Giant Bicycles"/>
    <s v="Road"/>
    <s v="medium"/>
    <s v="medium"/>
    <n v="792.9"/>
    <n v="594.67999999999995"/>
    <d v="1992-10-02T00:00:00"/>
    <n v="198.22000000000003"/>
    <s v="F"/>
    <n v="86"/>
    <d v="1957-08-16T00:00:00"/>
    <n v="62.925591939370875"/>
    <s v="Internal Auditor"/>
    <s v="Health"/>
    <s v="High Net Worth"/>
    <s v="N"/>
    <s v="No"/>
    <n v="12"/>
    <m/>
  </r>
  <r>
    <n v="13793"/>
    <n v="85"/>
    <x v="1167"/>
    <d v="2017-10-30T00:00:00"/>
    <n v="61"/>
    <b v="0"/>
    <s v="Approved"/>
    <s v="WeareA2B"/>
    <s v="Standard"/>
    <s v="medium"/>
    <s v="medium"/>
    <n v="752.64"/>
    <n v="205.36"/>
    <d v="2015-08-02T00:00:00"/>
    <n v="547.28"/>
    <s v="F"/>
    <n v="11"/>
    <d v="1977-04-29T00:00:00"/>
    <n v="43.210523446220193"/>
    <n v="0"/>
    <s v="n/a"/>
    <s v="Mass Customer"/>
    <s v="N"/>
    <s v="No"/>
    <n v="17"/>
    <m/>
  </r>
  <r>
    <n v="13802"/>
    <n v="87"/>
    <x v="2161"/>
    <d v="2017-10-30T00:00:00"/>
    <n v="61"/>
    <b v="0"/>
    <s v="Approved"/>
    <s v="Giant Bicycles"/>
    <s v="Standard"/>
    <s v="high"/>
    <s v="medium"/>
    <n v="1179"/>
    <n v="707.4"/>
    <d v="1997-08-25T00:00:00"/>
    <n v="471.6"/>
    <s v="M"/>
    <n v="22"/>
    <d v="1980-06-08T00:00:00"/>
    <n v="40.098194679096906"/>
    <s v="Director of Sales"/>
    <s v="Manufacturing"/>
    <s v="Mass Customer"/>
    <s v="N"/>
    <s v="No"/>
    <n v="3"/>
    <m/>
  </r>
  <r>
    <n v="13877"/>
    <n v="37"/>
    <x v="2162"/>
    <d v="2017-10-30T00:00:00"/>
    <n v="61"/>
    <b v="0"/>
    <s v="Approved"/>
    <s v="OHM Cycles"/>
    <s v="Standard"/>
    <s v="low"/>
    <s v="medium"/>
    <n v="1793.43"/>
    <n v="248.82"/>
    <d v="1999-07-20T00:00:00"/>
    <n v="1544.6100000000001"/>
    <s v="M"/>
    <n v="98"/>
    <d v="1978-10-10T00:00:00"/>
    <n v="41.761208377727037"/>
    <s v="Senior Editor"/>
    <s v="Manufacturing"/>
    <s v="Mass Customer"/>
    <s v="N"/>
    <s v="No"/>
    <n v="3"/>
    <m/>
  </r>
  <r>
    <n v="14034"/>
    <n v="29"/>
    <x v="1807"/>
    <d v="2017-10-30T00:00:00"/>
    <n v="61"/>
    <b v="1"/>
    <s v="Approved"/>
    <s v="WeareA2B"/>
    <s v="Standard"/>
    <s v="medium"/>
    <s v="medium"/>
    <n v="1065.03"/>
    <n v="230.09"/>
    <d v="2000-11-03T00:00:00"/>
    <n v="834.93999999999994"/>
    <s v="F"/>
    <n v="45"/>
    <d v="1958-04-08T00:00:00"/>
    <n v="62.281756322932523"/>
    <s v="Senior Developer"/>
    <s v="n/a"/>
    <s v="High Net Worth"/>
    <s v="N"/>
    <s v="No"/>
    <n v="13"/>
    <m/>
  </r>
  <r>
    <n v="14793"/>
    <n v="49"/>
    <x v="2163"/>
    <d v="2017-10-30T00:00:00"/>
    <n v="61"/>
    <b v="0"/>
    <s v="Approved"/>
    <s v="Solex"/>
    <s v="Standard"/>
    <s v="medium"/>
    <s v="large"/>
    <n v="1061.56"/>
    <n v="733.58"/>
    <d v="1993-07-20T00:00:00"/>
    <n v="327.9799999999999"/>
    <s v="F"/>
    <n v="10"/>
    <d v="1975-03-30T00:00:00"/>
    <n v="45.295454953069509"/>
    <s v="Librarian"/>
    <s v="Entertainment"/>
    <s v="High Net Worth"/>
    <s v="N"/>
    <s v="No"/>
    <n v="5"/>
    <m/>
  </r>
  <r>
    <n v="14960"/>
    <n v="54"/>
    <x v="2164"/>
    <d v="2017-10-30T00:00:00"/>
    <n v="61"/>
    <b v="1"/>
    <s v="Approved"/>
    <s v="WeareA2B"/>
    <s v="Standard"/>
    <s v="medium"/>
    <s v="medium"/>
    <n v="1292.8399999999999"/>
    <n v="13.44"/>
    <d v="2009-04-12T00:00:00"/>
    <n v="1279.3999999999999"/>
    <s v="F"/>
    <n v="18"/>
    <d v="1996-04-06T00:00:00"/>
    <n v="24.259838514713341"/>
    <s v="Technical Writer"/>
    <s v="Retail"/>
    <s v="Mass Customer"/>
    <s v="N"/>
    <s v="No"/>
    <n v="7"/>
    <m/>
  </r>
  <r>
    <n v="15049"/>
    <n v="74"/>
    <x v="2165"/>
    <d v="2017-10-30T00:00:00"/>
    <n v="61"/>
    <b v="1"/>
    <s v="Approved"/>
    <s v="WeareA2B"/>
    <s v="Standard"/>
    <s v="medium"/>
    <s v="medium"/>
    <n v="1228.07"/>
    <n v="400.91"/>
    <d v="2000-05-22T00:00:00"/>
    <n v="827.15999999999985"/>
    <s v="M"/>
    <n v="27"/>
    <d v="1978-07-26T00:00:00"/>
    <n v="41.969427555809233"/>
    <s v="Senior Quality Engineer"/>
    <s v="Health"/>
    <s v="Mass Customer"/>
    <s v="N"/>
    <s v="No"/>
    <n v="18"/>
    <m/>
  </r>
  <r>
    <n v="15389"/>
    <n v="0"/>
    <x v="1793"/>
    <d v="2017-10-30T00:00:00"/>
    <n v="61"/>
    <b v="0"/>
    <s v="Approved"/>
    <s v="Giant Bicycles"/>
    <s v="Standard"/>
    <s v="medium"/>
    <s v="medium"/>
    <n v="230.91"/>
    <n v="173.18"/>
    <d v="2006-11-10T00:00:00"/>
    <n v="57.72999999999999"/>
    <s v="F"/>
    <n v="51"/>
    <d v="1981-04-21T00:00:00"/>
    <n v="39.229701528411972"/>
    <s v="VP Marketing"/>
    <s v="Financial Services"/>
    <s v="High Net Worth"/>
    <s v="N"/>
    <s v="No"/>
    <n v="7"/>
    <m/>
  </r>
  <r>
    <n v="15754"/>
    <n v="43"/>
    <x v="2166"/>
    <d v="2017-10-30T00:00:00"/>
    <n v="61"/>
    <b v="0"/>
    <s v="Approved"/>
    <s v="Solex"/>
    <s v="Standard"/>
    <s v="medium"/>
    <s v="medium"/>
    <n v="1151.96"/>
    <n v="649.49"/>
    <d v="2014-07-28T00:00:00"/>
    <n v="502.47"/>
    <s v="M"/>
    <n v="29"/>
    <d v="1986-05-30T00:00:00"/>
    <n v="34.120112487316078"/>
    <s v="Occupational Therapist"/>
    <s v="Health"/>
    <s v="Mass Customer"/>
    <s v="N"/>
    <s v="Yes"/>
    <n v="18"/>
    <m/>
  </r>
  <r>
    <n v="16119"/>
    <n v="33"/>
    <x v="2167"/>
    <d v="2017-10-30T00:00:00"/>
    <n v="61"/>
    <b v="1"/>
    <s v="Approved"/>
    <s v="OHM Cycles"/>
    <s v="Road"/>
    <s v="medium"/>
    <s v="small"/>
    <n v="1810"/>
    <n v="1610.9"/>
    <d v="2008-03-19T00:00:00"/>
    <n v="199.09999999999991"/>
    <s v="M"/>
    <n v="68"/>
    <d v="1987-08-27T00:00:00"/>
    <n v="32.876276870877724"/>
    <s v="Geological Engineer"/>
    <s v="Manufacturing"/>
    <s v="High Net Worth"/>
    <s v="N"/>
    <s v="No"/>
    <n v="12"/>
    <m/>
  </r>
  <r>
    <n v="16319"/>
    <n v="42"/>
    <x v="1987"/>
    <d v="2017-10-30T00:00:00"/>
    <n v="61"/>
    <b v="1"/>
    <s v="Approved"/>
    <s v="OHM Cycles"/>
    <s v="Road"/>
    <s v="medium"/>
    <s v="small"/>
    <n v="1810"/>
    <n v="1610.9"/>
    <d v="2008-03-19T00:00:00"/>
    <n v="199.09999999999991"/>
    <s v="M"/>
    <n v="83"/>
    <d v="1998-05-10T00:00:00"/>
    <n v="22.166687829781836"/>
    <s v="Associate Professor"/>
    <s v="IT"/>
    <s v="Affluent Customer"/>
    <s v="N"/>
    <s v="No"/>
    <n v="4"/>
    <m/>
  </r>
  <r>
    <n v="16461"/>
    <n v="83"/>
    <x v="1966"/>
    <d v="2017-10-30T00:00:00"/>
    <n v="61"/>
    <b v="1"/>
    <s v="Approved"/>
    <s v="Solex"/>
    <s v="Touring"/>
    <s v="medium"/>
    <s v="large"/>
    <n v="2083.94"/>
    <n v="675.03"/>
    <d v="2013-09-16T00:00:00"/>
    <n v="1408.91"/>
    <s v="M"/>
    <n v="94"/>
    <d v="1967-10-01T00:00:00"/>
    <n v="52.794085090055809"/>
    <s v="Accounting Assistant III"/>
    <s v="Entertainment"/>
    <s v="Mass Customer"/>
    <s v="N"/>
    <s v="No"/>
    <n v="10"/>
    <m/>
  </r>
  <r>
    <n v="16850"/>
    <n v="65"/>
    <x v="1992"/>
    <d v="2017-10-30T00:00:00"/>
    <n v="61"/>
    <b v="0"/>
    <s v="Approved"/>
    <s v="WeareA2B"/>
    <s v="Standard"/>
    <s v="medium"/>
    <s v="medium"/>
    <n v="1807.45"/>
    <n v="778.69"/>
    <d v="2015-05-21T00:00:00"/>
    <n v="1028.76"/>
    <s v="M"/>
    <n v="57"/>
    <d v="1996-09-27T00:00:00"/>
    <n v="23.78312618594622"/>
    <s v="Structural Engineer"/>
    <s v="n/a"/>
    <s v="Mass Customer"/>
    <s v="N"/>
    <s v="No"/>
    <n v="5"/>
    <m/>
  </r>
  <r>
    <n v="17039"/>
    <n v="99"/>
    <x v="1276"/>
    <d v="2017-10-30T00:00:00"/>
    <n v="61"/>
    <b v="1"/>
    <s v="Approved"/>
    <s v="Trek Bicycles"/>
    <s v="Road"/>
    <s v="low"/>
    <s v="small"/>
    <n v="1720.7"/>
    <n v="1531.42"/>
    <d v="2006-10-01T00:00:00"/>
    <n v="189.27999999999997"/>
    <s v="M"/>
    <n v="48"/>
    <d v="1991-06-07T00:00:00"/>
    <n v="29.095454953069506"/>
    <s v="Librarian"/>
    <s v="Entertainment"/>
    <s v="High Net Worth"/>
    <s v="N"/>
    <s v="No"/>
    <n v="2"/>
    <m/>
  </r>
  <r>
    <n v="18191"/>
    <n v="84"/>
    <x v="847"/>
    <d v="2017-10-30T00:00:00"/>
    <n v="61"/>
    <b v="0"/>
    <s v="Approved"/>
    <s v="Trek Bicycles"/>
    <s v="Road"/>
    <s v="medium"/>
    <s v="medium"/>
    <n v="290.62"/>
    <n v="215.14"/>
    <d v="1999-07-26T00:00:00"/>
    <n v="75.480000000000018"/>
    <s v="F"/>
    <n v="44"/>
    <d v="1975-11-05T00:00:00"/>
    <n v="44.692715227042108"/>
    <s v="Budget/Accounting Analyst III"/>
    <s v="Health"/>
    <s v="Affluent Customer"/>
    <s v="N"/>
    <s v="Yes"/>
    <n v="6"/>
    <m/>
  </r>
  <r>
    <n v="18378"/>
    <n v="73"/>
    <x v="2168"/>
    <d v="2017-10-30T00:00:00"/>
    <n v="61"/>
    <b v="0"/>
    <s v="Approved"/>
    <s v="Solex"/>
    <s v="Standard"/>
    <s v="medium"/>
    <s v="medium"/>
    <n v="1945.43"/>
    <n v="333.18"/>
    <d v="2004-07-25T00:00:00"/>
    <n v="1612.25"/>
    <s v="F"/>
    <n v="58"/>
    <d v="1966-09-03T00:00:00"/>
    <n v="53.870797418822931"/>
    <n v="0"/>
    <s v="n/a"/>
    <s v="Mass Customer"/>
    <s v="N"/>
    <s v="Yes"/>
    <n v="12"/>
    <m/>
  </r>
  <r>
    <n v="18665"/>
    <n v="42"/>
    <x v="2169"/>
    <d v="2017-10-30T00:00:00"/>
    <n v="61"/>
    <b v="0"/>
    <s v="Approved"/>
    <s v="OHM Cycles"/>
    <s v="Road"/>
    <s v="medium"/>
    <s v="small"/>
    <n v="1810"/>
    <n v="1610.9"/>
    <d v="2008-03-19T00:00:00"/>
    <n v="199.09999999999991"/>
    <s v="F"/>
    <n v="22"/>
    <d v="1961-05-20T00:00:00"/>
    <n v="59.163948103754436"/>
    <n v="0"/>
    <s v="IT"/>
    <s v="Mass Customer"/>
    <s v="N"/>
    <s v="No"/>
    <n v="14"/>
    <m/>
  </r>
  <r>
    <n v="18891"/>
    <n v="60"/>
    <x v="1971"/>
    <d v="2017-10-30T00:00:00"/>
    <n v="61"/>
    <b v="0"/>
    <s v="Approved"/>
    <s v="Giant Bicycles"/>
    <s v="Standard"/>
    <s v="high"/>
    <s v="small"/>
    <n v="1977.36"/>
    <n v="1759.85"/>
    <d v="2015-05-21T00:00:00"/>
    <n v="217.51"/>
    <s v="M"/>
    <n v="90"/>
    <d v="1986-08-11T00:00:00"/>
    <n v="33.920112487316082"/>
    <s v="Statistician III"/>
    <s v="Property"/>
    <s v="Affluent Customer"/>
    <s v="N"/>
    <s v="Yes"/>
    <n v="17"/>
    <m/>
  </r>
  <r>
    <n v="19199"/>
    <n v="82"/>
    <x v="2170"/>
    <d v="2017-10-30T00:00:00"/>
    <n v="61"/>
    <b v="0"/>
    <s v="Approved"/>
    <s v="Giant Bicycles"/>
    <s v="Road"/>
    <s v="medium"/>
    <s v="medium"/>
    <n v="1538.99"/>
    <n v="829.65"/>
    <d v="1991-11-10T00:00:00"/>
    <n v="709.34"/>
    <s v="M"/>
    <n v="73"/>
    <d v="1982-03-01T00:00:00"/>
    <n v="38.369427555809231"/>
    <s v="Senior Quality Engineer"/>
    <s v="n/a"/>
    <s v="High Net Worth"/>
    <s v="N"/>
    <s v="Yes"/>
    <n v="3"/>
    <m/>
  </r>
  <r>
    <n v="752"/>
    <n v="59"/>
    <x v="1467"/>
    <d v="2017-10-29T00:00:00"/>
    <n v="62"/>
    <b v="1"/>
    <s v="Approved"/>
    <s v="Solex"/>
    <s v="Standard"/>
    <s v="medium"/>
    <s v="large"/>
    <n v="1061.56"/>
    <n v="733.58"/>
    <d v="2011-08-24T00:00:00"/>
    <n v="327.9799999999999"/>
    <s v="M"/>
    <n v="61"/>
    <d v="1957-12-10T00:00:00"/>
    <n v="62.607783720192792"/>
    <s v="Quality Control Specialist"/>
    <s v="n/a"/>
    <s v="Affluent Customer"/>
    <s v="N"/>
    <s v="Yes"/>
    <n v="12"/>
    <m/>
  </r>
  <r>
    <n v="914"/>
    <n v="85"/>
    <x v="1048"/>
    <d v="2017-10-29T00:00:00"/>
    <n v="62"/>
    <b v="1"/>
    <s v="Approved"/>
    <s v="WeareA2B"/>
    <s v="Standard"/>
    <s v="medium"/>
    <s v="medium"/>
    <n v="752.64"/>
    <n v="205.36"/>
    <d v="2003-01-05T00:00:00"/>
    <n v="547.28"/>
    <s v="F"/>
    <n v="8"/>
    <d v="1989-09-06T00:00:00"/>
    <n v="30.846139884576356"/>
    <s v="Senior Quality Engineer"/>
    <s v="n/a"/>
    <s v="Affluent Customer"/>
    <s v="N"/>
    <s v="Yes"/>
    <n v="12"/>
    <m/>
  </r>
  <r>
    <n v="1225"/>
    <n v="79"/>
    <x v="2171"/>
    <d v="2017-10-29T00:00:00"/>
    <n v="62"/>
    <b v="1"/>
    <s v="Approved"/>
    <s v="Norco Bicycles"/>
    <s v="Standard"/>
    <s v="medium"/>
    <s v="medium"/>
    <n v="1555.58"/>
    <n v="818.01"/>
    <d v="2003-09-09T00:00:00"/>
    <n v="737.56999999999994"/>
    <s v="F"/>
    <n v="90"/>
    <d v="1986-06-26T00:00:00"/>
    <n v="34.046139884576355"/>
    <s v="Director of Sales"/>
    <s v="Manufacturing"/>
    <s v="Affluent Customer"/>
    <s v="N"/>
    <s v="No"/>
    <n v="6"/>
    <m/>
  </r>
  <r>
    <n v="1960"/>
    <n v="59"/>
    <x v="235"/>
    <d v="2017-10-29T00:00:00"/>
    <n v="62"/>
    <b v="0"/>
    <s v="Approved"/>
    <s v="Solex"/>
    <s v="Standard"/>
    <s v="medium"/>
    <s v="large"/>
    <n v="1061.56"/>
    <n v="733.58"/>
    <d v="2015-05-21T00:00:00"/>
    <n v="327.9799999999999"/>
    <s v="M"/>
    <n v="74"/>
    <d v="1967-01-22T00:00:00"/>
    <n v="53.484496048959919"/>
    <s v="Speech Pathologist"/>
    <s v="Health"/>
    <s v="Mass Customer"/>
    <s v="N"/>
    <s v="Yes"/>
    <n v="14"/>
    <m/>
  </r>
  <r>
    <n v="2411"/>
    <n v="74"/>
    <x v="349"/>
    <d v="2017-10-29T00:00:00"/>
    <n v="62"/>
    <b v="1"/>
    <s v="Approved"/>
    <s v="WeareA2B"/>
    <s v="Standard"/>
    <s v="medium"/>
    <s v="medium"/>
    <n v="1228.07"/>
    <n v="400.91"/>
    <d v="2000-05-22T00:00:00"/>
    <n v="827.15999999999985"/>
    <s v="F"/>
    <n v="57"/>
    <d v="1973-03-29T00:00:00"/>
    <n v="47.298194679096902"/>
    <s v="Web Designer II"/>
    <s v="IT"/>
    <s v="Affluent Customer"/>
    <s v="N"/>
    <s v="No"/>
    <n v="18"/>
    <m/>
  </r>
  <r>
    <n v="2442"/>
    <n v="75"/>
    <x v="2172"/>
    <d v="2017-10-29T00:00:00"/>
    <n v="62"/>
    <b v="0"/>
    <s v="Approved"/>
    <s v="Giant Bicycles"/>
    <s v="Touring"/>
    <s v="medium"/>
    <s v="large"/>
    <n v="1873.97"/>
    <n v="863.95"/>
    <d v="2006-05-22T00:00:00"/>
    <n v="1010.02"/>
    <s v="F"/>
    <n v="29"/>
    <d v="1974-10-21T00:00:00"/>
    <n v="45.733811117453065"/>
    <s v="Registered Nurse"/>
    <s v="Health"/>
    <s v="Mass Customer"/>
    <s v="N"/>
    <s v="No"/>
    <n v="12"/>
    <m/>
  </r>
  <r>
    <n v="2976"/>
    <n v="62"/>
    <x v="49"/>
    <d v="2017-10-29T00:00:00"/>
    <n v="62"/>
    <b v="0"/>
    <s v="Approved"/>
    <s v="Solex"/>
    <s v="Standard"/>
    <s v="medium"/>
    <s v="medium"/>
    <n v="478.16"/>
    <n v="298.72000000000003"/>
    <d v="2015-04-11T00:00:00"/>
    <n v="179.44"/>
    <s v="F"/>
    <n v="42"/>
    <d v="1955-09-21T00:00:00"/>
    <n v="64.829701528411974"/>
    <s v="Social Worker"/>
    <s v="Health"/>
    <s v="Affluent Customer"/>
    <s v="N"/>
    <s v="Yes"/>
    <n v="11"/>
    <m/>
  </r>
  <r>
    <n v="3156"/>
    <n v="7"/>
    <x v="1518"/>
    <d v="2017-10-29T00:00:00"/>
    <n v="62"/>
    <b v="0"/>
    <s v="Approved"/>
    <s v="Trek Bicycles"/>
    <s v="Road"/>
    <s v="low"/>
    <s v="medium"/>
    <n v="980.37"/>
    <n v="234.43"/>
    <d v="1991-11-07T00:00:00"/>
    <n v="745.94"/>
    <s v="F"/>
    <n v="75"/>
    <d v="1974-08-24T00:00:00"/>
    <n v="45.89271522704211"/>
    <s v="Geological Engineer"/>
    <s v="Manufacturing"/>
    <s v="Mass Customer"/>
    <s v="N"/>
    <s v="Yes"/>
    <n v="21"/>
    <m/>
  </r>
  <r>
    <n v="3740"/>
    <n v="92"/>
    <x v="855"/>
    <d v="2017-10-29T00:00:00"/>
    <n v="62"/>
    <b v="0"/>
    <s v="Approved"/>
    <s v="WeareA2B"/>
    <s v="Standard"/>
    <s v="medium"/>
    <s v="small"/>
    <n v="1415.01"/>
    <n v="1259.3599999999999"/>
    <d v="1994-08-10T00:00:00"/>
    <n v="155.65000000000009"/>
    <s v="F"/>
    <n v="77"/>
    <d v="1980-02-25T00:00:00"/>
    <n v="40.383126185946217"/>
    <s v="Associate Professor"/>
    <s v="n/a"/>
    <s v="Affluent Customer"/>
    <s v="N"/>
    <s v="Yes"/>
    <n v="7"/>
    <m/>
  </r>
  <r>
    <n v="4098"/>
    <n v="74"/>
    <x v="2173"/>
    <d v="2017-10-29T00:00:00"/>
    <n v="62"/>
    <b v="0"/>
    <s v="Approved"/>
    <s v="WeareA2B"/>
    <s v="Standard"/>
    <s v="medium"/>
    <s v="medium"/>
    <n v="1228.07"/>
    <n v="400.91"/>
    <d v="2000-05-22T00:00:00"/>
    <n v="827.15999999999985"/>
    <s v="M"/>
    <n v="76"/>
    <d v="1978-12-17T00:00:00"/>
    <n v="41.574907007864027"/>
    <s v="Senior Sales Associate"/>
    <s v="Retail"/>
    <s v="Mass Customer"/>
    <s v="N"/>
    <s v="No"/>
    <n v="10"/>
    <m/>
  </r>
  <r>
    <n v="4341"/>
    <n v="7"/>
    <x v="725"/>
    <d v="2017-10-29T00:00:00"/>
    <n v="62"/>
    <b v="1"/>
    <s v="Approved"/>
    <s v="Trek Bicycles"/>
    <s v="Road"/>
    <s v="low"/>
    <s v="medium"/>
    <n v="980.37"/>
    <n v="234.43"/>
    <d v="2004-09-28T00:00:00"/>
    <n v="745.94"/>
    <s v="M"/>
    <n v="6"/>
    <d v="1993-06-15T00:00:00"/>
    <n v="27.070797418822931"/>
    <s v="Design Engineer"/>
    <s v="Financial Services"/>
    <s v="Mass Customer"/>
    <s v="N"/>
    <s v="No"/>
    <n v="9"/>
    <m/>
  </r>
  <r>
    <n v="5427"/>
    <n v="15"/>
    <x v="2174"/>
    <d v="2017-10-29T00:00:00"/>
    <n v="62"/>
    <b v="0"/>
    <s v="Approved"/>
    <s v="WeareA2B"/>
    <s v="Standard"/>
    <s v="medium"/>
    <s v="medium"/>
    <n v="1292.8399999999999"/>
    <n v="13.44"/>
    <d v="2003-07-21T00:00:00"/>
    <n v="1279.3999999999999"/>
    <s v="M"/>
    <n v="6"/>
    <d v="1959-03-24T00:00:00"/>
    <n v="61.322852213343481"/>
    <s v="Nurse Practicioner"/>
    <s v="Argiculture"/>
    <s v="High Net Worth"/>
    <s v="N"/>
    <s v="Yes"/>
    <n v="5"/>
    <m/>
  </r>
  <r>
    <n v="5428"/>
    <n v="23"/>
    <x v="2175"/>
    <d v="2017-10-29T00:00:00"/>
    <n v="62"/>
    <b v="1"/>
    <s v="Approved"/>
    <s v="Norco Bicycles"/>
    <s v="Mountain"/>
    <s v="low"/>
    <s v="small"/>
    <n v="688.63"/>
    <n v="612.88"/>
    <d v="1993-10-02T00:00:00"/>
    <n v="75.75"/>
    <s v="M"/>
    <n v="49"/>
    <d v="1984-07-25T00:00:00"/>
    <n v="35.966687829781833"/>
    <n v="0"/>
    <s v="Argiculture"/>
    <s v="Mass Customer"/>
    <s v="N"/>
    <s v="No"/>
    <n v="5"/>
    <m/>
  </r>
  <r>
    <n v="5732"/>
    <n v="45"/>
    <x v="970"/>
    <d v="2017-10-29T00:00:00"/>
    <n v="62"/>
    <b v="0"/>
    <s v="Approved"/>
    <s v="Solex"/>
    <s v="Standard"/>
    <s v="medium"/>
    <s v="medium"/>
    <n v="441.49"/>
    <n v="84.99"/>
    <d v="2014-07-28T00:00:00"/>
    <n v="356.5"/>
    <s v="F"/>
    <n v="22"/>
    <d v="1997-05-09T00:00:00"/>
    <n v="23.169427555809232"/>
    <n v="0"/>
    <s v="n/a"/>
    <s v="Mass Customer"/>
    <s v="N"/>
    <s v="Yes"/>
    <n v="2"/>
    <m/>
  </r>
  <r>
    <n v="5831"/>
    <n v="29"/>
    <x v="280"/>
    <d v="2017-10-29T00:00:00"/>
    <n v="62"/>
    <b v="0"/>
    <s v="Approved"/>
    <s v="Norco Bicycles"/>
    <s v="Road"/>
    <s v="medium"/>
    <s v="medium"/>
    <n v="543.39"/>
    <n v="407.54"/>
    <d v="2006-11-10T00:00:00"/>
    <n v="135.84999999999997"/>
    <s v="M"/>
    <n v="33"/>
    <d v="1978-03-29T00:00:00"/>
    <n v="42.295454953069509"/>
    <s v="Research Assistant IV"/>
    <s v="Health"/>
    <s v="Mass Customer"/>
    <s v="N"/>
    <s v="Yes"/>
    <n v="16"/>
    <m/>
  </r>
  <r>
    <n v="6222"/>
    <n v="44"/>
    <x v="454"/>
    <d v="2017-10-29T00:00:00"/>
    <n v="62"/>
    <b v="0"/>
    <s v="Approved"/>
    <s v="WeareA2B"/>
    <s v="Standard"/>
    <s v="medium"/>
    <s v="medium"/>
    <n v="1769.64"/>
    <n v="108.76"/>
    <d v="2011-05-09T00:00:00"/>
    <n v="1660.88"/>
    <s v="M"/>
    <n v="7"/>
    <d v="1954-07-06T00:00:00"/>
    <n v="66.040660432521562"/>
    <s v="Systems Administrator III"/>
    <s v="Financial Services"/>
    <s v="Mass Customer"/>
    <s v="N"/>
    <s v="No"/>
    <n v="7"/>
    <m/>
  </r>
  <r>
    <n v="6534"/>
    <n v="67"/>
    <x v="1433"/>
    <d v="2017-10-29T00:00:00"/>
    <n v="62"/>
    <b v="1"/>
    <s v="Approved"/>
    <s v="Norco Bicycles"/>
    <s v="Road"/>
    <s v="medium"/>
    <s v="medium"/>
    <n v="544.04999999999995"/>
    <n v="376.84"/>
    <d v="2015-04-11T00:00:00"/>
    <n v="167.20999999999998"/>
    <s v="F"/>
    <n v="19"/>
    <d v="1965-01-05T00:00:00"/>
    <n v="55.53107139142567"/>
    <s v="Senior Sales Associate"/>
    <s v="Manufacturing"/>
    <s v="Mass Customer"/>
    <s v="N"/>
    <s v="Yes"/>
    <n v="16"/>
    <m/>
  </r>
  <r>
    <n v="6557"/>
    <n v="19"/>
    <x v="2165"/>
    <d v="2017-10-29T00:00:00"/>
    <n v="62"/>
    <b v="1"/>
    <s v="Approved"/>
    <s v="OHM Cycles"/>
    <s v="Road"/>
    <s v="high"/>
    <s v="large"/>
    <n v="12.01"/>
    <n v="7.21"/>
    <d v="2009-03-08T00:00:00"/>
    <n v="4.8"/>
    <s v="M"/>
    <n v="27"/>
    <d v="1978-07-26T00:00:00"/>
    <n v="41.969427555809233"/>
    <s v="Senior Quality Engineer"/>
    <s v="Health"/>
    <s v="Mass Customer"/>
    <s v="N"/>
    <s v="No"/>
    <n v="18"/>
    <m/>
  </r>
  <r>
    <n v="6781"/>
    <n v="37"/>
    <x v="748"/>
    <d v="2017-10-29T00:00:00"/>
    <n v="62"/>
    <b v="1"/>
    <s v="Approved"/>
    <s v="OHM Cycles"/>
    <s v="Standard"/>
    <s v="low"/>
    <s v="medium"/>
    <n v="1793.43"/>
    <n v="248.82"/>
    <d v="1999-07-20T00:00:00"/>
    <n v="1544.6100000000001"/>
    <s v="F"/>
    <n v="68"/>
    <d v="1990-04-12T00:00:00"/>
    <n v="30.248879610603751"/>
    <s v="Programmer IV"/>
    <s v="Argiculture"/>
    <s v="Mass Customer"/>
    <s v="N"/>
    <s v="No"/>
    <n v="8"/>
    <m/>
  </r>
  <r>
    <n v="6944"/>
    <n v="36"/>
    <x v="2176"/>
    <d v="2017-10-29T00:00:00"/>
    <n v="62"/>
    <b v="1"/>
    <s v="Approved"/>
    <s v="Solex"/>
    <s v="Standard"/>
    <s v="low"/>
    <s v="medium"/>
    <n v="945.04"/>
    <n v="507.58"/>
    <d v="2011-05-09T00:00:00"/>
    <n v="437.46"/>
    <s v="F"/>
    <n v="39"/>
    <d v="1983-01-24T00:00:00"/>
    <n v="37.468057692795533"/>
    <s v="Account Coordinator"/>
    <s v="Property"/>
    <s v="Mass Customer"/>
    <s v="N"/>
    <s v="Yes"/>
    <n v="13"/>
    <m/>
  </r>
  <r>
    <n v="7700"/>
    <n v="85"/>
    <x v="2177"/>
    <d v="2017-10-29T00:00:00"/>
    <n v="62"/>
    <b v="1"/>
    <s v="Approved"/>
    <s v="WeareA2B"/>
    <s v="Standard"/>
    <s v="medium"/>
    <s v="medium"/>
    <n v="1228.07"/>
    <n v="400.91"/>
    <d v="2011-01-10T00:00:00"/>
    <n v="827.15999999999985"/>
    <s v="F"/>
    <n v="11"/>
    <d v="1963-12-31T00:00:00"/>
    <n v="56.547509747590055"/>
    <s v="Internal Auditor"/>
    <s v="n/a"/>
    <s v="High Net Worth"/>
    <s v="N"/>
    <s v="Yes"/>
    <n v="10"/>
    <m/>
  </r>
  <r>
    <n v="8052"/>
    <n v="43"/>
    <x v="536"/>
    <d v="2017-10-29T00:00:00"/>
    <n v="62"/>
    <b v="1"/>
    <s v="Approved"/>
    <s v="Solex"/>
    <s v="Standard"/>
    <s v="medium"/>
    <s v="medium"/>
    <n v="1151.96"/>
    <n v="649.49"/>
    <d v="2012-04-10T00:00:00"/>
    <n v="502.47"/>
    <s v="M"/>
    <n v="46"/>
    <d v="1997-07-19T00:00:00"/>
    <n v="22.974907007864026"/>
    <n v="0"/>
    <s v="Retail"/>
    <s v="Mass Customer"/>
    <s v="N"/>
    <s v="Yes"/>
    <n v="1"/>
    <m/>
  </r>
  <r>
    <n v="8310"/>
    <n v="0"/>
    <x v="770"/>
    <d v="2017-10-29T00:00:00"/>
    <n v="62"/>
    <b v="0"/>
    <s v="Approved"/>
    <s v="Trek Bicycles"/>
    <s v="Road"/>
    <s v="medium"/>
    <s v="medium"/>
    <n v="533.51"/>
    <n v="400.13"/>
    <d v="2012-06-04T00:00:00"/>
    <n v="133.38"/>
    <s v="M"/>
    <n v="88"/>
    <d v="1970-05-01T00:00:00"/>
    <n v="50.210523446220193"/>
    <s v="Sales Associate"/>
    <s v="n/a"/>
    <s v="High Net Worth"/>
    <s v="N"/>
    <s v="No"/>
    <n v="10"/>
    <m/>
  </r>
  <r>
    <n v="8594"/>
    <n v="0"/>
    <x v="2178"/>
    <d v="2017-10-29T00:00:00"/>
    <n v="62"/>
    <b v="1"/>
    <s v="Approved"/>
    <s v="Giant Bicycles"/>
    <s v="Standard"/>
    <s v="medium"/>
    <s v="medium"/>
    <n v="230.91"/>
    <n v="173.18"/>
    <d v="2006-11-10T00:00:00"/>
    <n v="57.72999999999999"/>
    <s v="M"/>
    <n v="23"/>
    <d v="1966-02-26T00:00:00"/>
    <n v="54.38860563800101"/>
    <s v="Executive Secretary"/>
    <s v="n/a"/>
    <s v="High Net Worth"/>
    <s v="N"/>
    <s v="No"/>
    <n v="16"/>
    <m/>
  </r>
  <r>
    <n v="3409"/>
    <n v="0"/>
    <x v="233"/>
    <d v="2017-03-11T00:00:00"/>
    <m/>
    <b v="1"/>
    <s v="Approved"/>
    <m/>
    <m/>
    <m/>
    <m/>
    <n v="326.86"/>
    <m/>
    <m/>
    <m/>
    <m/>
    <m/>
    <m/>
    <m/>
    <m/>
    <m/>
    <m/>
    <m/>
    <m/>
    <m/>
    <m/>
  </r>
  <r>
    <n v="9398"/>
    <n v="3"/>
    <x v="2179"/>
    <d v="2017-10-29T00:00:00"/>
    <n v="62"/>
    <b v="1"/>
    <s v="Approved"/>
    <s v="Trek Bicycles"/>
    <s v="Standard"/>
    <s v="medium"/>
    <s v="large"/>
    <n v="2091.4699999999998"/>
    <n v="388.92"/>
    <d v="2007-08-04T00:00:00"/>
    <n v="1702.5499999999997"/>
    <s v="F"/>
    <n v="49"/>
    <d v="1998-02-10T00:00:00"/>
    <n v="22.410523446220189"/>
    <n v="0"/>
    <s v="Manufacturing"/>
    <s v="Mass Customer"/>
    <s v="N"/>
    <s v="Yes"/>
    <n v="4"/>
    <m/>
  </r>
  <r>
    <n v="9409"/>
    <n v="77"/>
    <x v="1527"/>
    <d v="2017-10-29T00:00:00"/>
    <n v="62"/>
    <b v="0"/>
    <s v="Approved"/>
    <s v="Norco Bicycles"/>
    <s v="Road"/>
    <s v="medium"/>
    <s v="large"/>
    <n v="1240.31"/>
    <n v="795.1"/>
    <d v="1991-07-10T00:00:00"/>
    <n v="445.20999999999992"/>
    <s v="M"/>
    <n v="15"/>
    <d v="1977-08-10T00:00:00"/>
    <n v="42.928331665398275"/>
    <s v="Quality Control Specialist"/>
    <s v="Telecommunications"/>
    <s v="Affluent Customer"/>
    <s v="N"/>
    <s v="Yes"/>
    <n v="19"/>
    <m/>
  </r>
  <r>
    <n v="10316"/>
    <n v="70"/>
    <x v="106"/>
    <d v="2017-10-29T00:00:00"/>
    <n v="62"/>
    <b v="1"/>
    <s v="Approved"/>
    <s v="Trek Bicycles"/>
    <s v="Standard"/>
    <s v="high"/>
    <s v="medium"/>
    <n v="495.72"/>
    <n v="297.43"/>
    <d v="2000-05-22T00:00:00"/>
    <n v="198.29000000000002"/>
    <s v="M"/>
    <n v="35"/>
    <d v="1975-06-27T00:00:00"/>
    <n v="45.051619336631148"/>
    <s v="VP Sales"/>
    <s v="Health"/>
    <s v="Mass Customer"/>
    <s v="N"/>
    <s v="Yes"/>
    <n v="4"/>
    <m/>
  </r>
  <r>
    <n v="10596"/>
    <n v="92"/>
    <x v="575"/>
    <d v="2017-10-29T00:00:00"/>
    <n v="62"/>
    <b v="1"/>
    <s v="Approved"/>
    <s v="WeareA2B"/>
    <s v="Standard"/>
    <s v="medium"/>
    <s v="small"/>
    <n v="1415.01"/>
    <n v="1259.3599999999999"/>
    <d v="2003-01-05T00:00:00"/>
    <n v="155.65000000000009"/>
    <s v="U"/>
    <n v="42"/>
    <d v="1899-12-30T00:00:00"/>
    <n v="0"/>
    <s v="Account Executive"/>
    <s v="IT"/>
    <s v="Mass Customer"/>
    <s v="N"/>
    <s v="No"/>
    <n v="0"/>
    <m/>
  </r>
  <r>
    <n v="10685"/>
    <n v="0"/>
    <x v="2180"/>
    <d v="2017-10-29T00:00:00"/>
    <n v="62"/>
    <b v="1"/>
    <s v="Approved"/>
    <s v="OHM Cycles"/>
    <s v="Standard"/>
    <s v="medium"/>
    <s v="medium"/>
    <n v="183.86"/>
    <n v="137.9"/>
    <d v="1997-10-04T00:00:00"/>
    <n v="45.960000000000008"/>
    <s v="F"/>
    <n v="40"/>
    <d v="1956-04-01T00:00:00"/>
    <n v="64.300934405124295"/>
    <s v="Electrical Engineer"/>
    <s v="Manufacturing"/>
    <s v="High Net Worth"/>
    <s v="N"/>
    <s v="No"/>
    <n v="11"/>
    <m/>
  </r>
  <r>
    <n v="10968"/>
    <n v="69"/>
    <x v="1123"/>
    <d v="2017-10-29T00:00:00"/>
    <n v="62"/>
    <b v="0"/>
    <s v="Approved"/>
    <s v="Norco Bicycles"/>
    <s v="Road"/>
    <s v="medium"/>
    <s v="large"/>
    <n v="1240.31"/>
    <n v="795.1"/>
    <d v="2004-12-18T00:00:00"/>
    <n v="445.20999999999992"/>
    <s v="M"/>
    <n v="89"/>
    <d v="1972-03-09T00:00:00"/>
    <n v="48.352989199644846"/>
    <s v="Web Developer IV"/>
    <s v="Entertainment"/>
    <s v="High Net Worth"/>
    <s v="N"/>
    <s v="Yes"/>
    <n v="15"/>
    <m/>
  </r>
  <r>
    <n v="11027"/>
    <n v="96"/>
    <x v="1882"/>
    <d v="2017-10-29T00:00:00"/>
    <n v="62"/>
    <b v="0"/>
    <s v="Approved"/>
    <s v="WeareA2B"/>
    <s v="Road"/>
    <s v="low"/>
    <s v="small"/>
    <n v="1172.78"/>
    <n v="1043.77"/>
    <d v="2002-10-10T00:00:00"/>
    <n v="129.01"/>
    <s v="F"/>
    <n v="14"/>
    <d v="1964-11-25T00:00:00"/>
    <n v="55.643400158548957"/>
    <s v="Business Systems Development Analyst"/>
    <s v="Financial Services"/>
    <s v="Affluent Customer"/>
    <s v="N"/>
    <s v="Yes"/>
    <n v="12"/>
    <m/>
  </r>
  <r>
    <n v="11119"/>
    <n v="80"/>
    <x v="666"/>
    <d v="2017-10-29T00:00:00"/>
    <n v="62"/>
    <b v="0"/>
    <s v="Approved"/>
    <s v="OHM Cycles"/>
    <s v="Touring"/>
    <s v="low"/>
    <s v="medium"/>
    <n v="1073.07"/>
    <n v="933.84"/>
    <d v="1997-01-25T00:00:00"/>
    <n v="139.2299999999999"/>
    <s v="F"/>
    <n v="42"/>
    <d v="1964-02-27T00:00:00"/>
    <n v="56.38860563800101"/>
    <s v="Geologist III"/>
    <s v="Retail"/>
    <s v="Mass Customer"/>
    <s v="N"/>
    <s v="No"/>
    <n v="16"/>
    <m/>
  </r>
  <r>
    <n v="11163"/>
    <n v="40"/>
    <x v="1642"/>
    <d v="2017-10-29T00:00:00"/>
    <n v="62"/>
    <b v="1"/>
    <s v="Approved"/>
    <s v="OHM Cycles"/>
    <s v="Standard"/>
    <s v="high"/>
    <s v="medium"/>
    <n v="1458.17"/>
    <n v="874.9"/>
    <d v="2006-02-02T00:00:00"/>
    <n v="583.2700000000001"/>
    <s v="M"/>
    <n v="9"/>
    <d v="1964-11-25T00:00:00"/>
    <n v="55.643400158548957"/>
    <s v="Database Administrator III"/>
    <s v="Health"/>
    <s v="Mass Customer"/>
    <s v="N"/>
    <s v="No"/>
    <n v="7"/>
    <m/>
  </r>
  <r>
    <n v="11413"/>
    <n v="0"/>
    <x v="2181"/>
    <d v="2017-10-29T00:00:00"/>
    <n v="62"/>
    <b v="1"/>
    <s v="Approved"/>
    <s v="Norco Bicycles"/>
    <s v="Road"/>
    <s v="medium"/>
    <s v="medium"/>
    <n v="543.39"/>
    <n v="407.54"/>
    <d v="2002-03-22T00:00:00"/>
    <n v="135.84999999999997"/>
    <s v="M"/>
    <n v="37"/>
    <d v="1995-02-17T00:00:00"/>
    <n v="25.394085090055807"/>
    <s v="Accountant I"/>
    <s v="n/a"/>
    <s v="High Net Worth"/>
    <s v="N"/>
    <s v="Yes"/>
    <n v="3"/>
    <m/>
  </r>
  <r>
    <n v="11546"/>
    <n v="55"/>
    <x v="2182"/>
    <d v="2017-10-29T00:00:00"/>
    <n v="62"/>
    <b v="1"/>
    <s v="Approved"/>
    <s v="Trek Bicycles"/>
    <s v="Road"/>
    <s v="medium"/>
    <s v="large"/>
    <n v="1894.19"/>
    <n v="598.76"/>
    <d v="2003-07-21T00:00:00"/>
    <n v="1295.43"/>
    <s v="F"/>
    <n v="74"/>
    <d v="1974-03-08T00:00:00"/>
    <n v="46.355728925672246"/>
    <s v="Analyst Programmer"/>
    <s v="IT"/>
    <s v="Mass Customer"/>
    <s v="N"/>
    <s v="No"/>
    <n v="11"/>
    <m/>
  </r>
  <r>
    <n v="12079"/>
    <n v="32"/>
    <x v="1582"/>
    <d v="2017-10-29T00:00:00"/>
    <n v="62"/>
    <b v="0"/>
    <s v="Approved"/>
    <s v="Giant Bicycles"/>
    <s v="Standard"/>
    <s v="high"/>
    <s v="medium"/>
    <n v="1179"/>
    <n v="707.4"/>
    <d v="1997-08-25T00:00:00"/>
    <n v="471.6"/>
    <s v="F"/>
    <n v="86"/>
    <d v="1980-01-08T00:00:00"/>
    <n v="40.514633035261284"/>
    <s v="Chemical Engineer"/>
    <s v="Manufacturing"/>
    <s v="High Net Worth"/>
    <s v="N"/>
    <s v="No"/>
    <n v="6"/>
    <m/>
  </r>
  <r>
    <n v="13177"/>
    <n v="53"/>
    <x v="2183"/>
    <d v="2017-10-29T00:00:00"/>
    <n v="62"/>
    <b v="0"/>
    <s v="Approved"/>
    <s v="OHM Cycles"/>
    <s v="Standard"/>
    <s v="medium"/>
    <s v="medium"/>
    <n v="795.34"/>
    <n v="101.58"/>
    <d v="1997-02-09T00:00:00"/>
    <n v="693.76"/>
    <s v="F"/>
    <n v="72"/>
    <d v="1960-02-09T00:00:00"/>
    <n v="60.440660432521561"/>
    <s v="Help Desk Technician"/>
    <s v="n/a"/>
    <s v="Mass Customer"/>
    <s v="N"/>
    <s v="No"/>
    <n v="8"/>
    <m/>
  </r>
  <r>
    <n v="13299"/>
    <n v="41"/>
    <x v="2184"/>
    <d v="2017-10-29T00:00:00"/>
    <n v="62"/>
    <b v="1"/>
    <s v="Approved"/>
    <s v="Solex"/>
    <s v="Road"/>
    <s v="medium"/>
    <s v="medium"/>
    <n v="416.98"/>
    <n v="312.74"/>
    <d v="2007-12-11T00:00:00"/>
    <n v="104.24000000000001"/>
    <s v="F"/>
    <n v="58"/>
    <d v="1997-08-20T00:00:00"/>
    <n v="22.887235774987314"/>
    <s v="Product Engineer"/>
    <s v="n/a"/>
    <s v="Mass Customer"/>
    <s v="N"/>
    <s v="Yes"/>
    <n v="1"/>
    <m/>
  </r>
  <r>
    <n v="13318"/>
    <n v="29"/>
    <x v="2185"/>
    <d v="2017-10-29T00:00:00"/>
    <n v="62"/>
    <b v="0"/>
    <s v="Approved"/>
    <s v="Norco Bicycles"/>
    <s v="Road"/>
    <s v="medium"/>
    <s v="medium"/>
    <n v="543.39"/>
    <n v="407.54"/>
    <d v="1995-12-19T00:00:00"/>
    <n v="135.84999999999997"/>
    <s v="F"/>
    <n v="53"/>
    <d v="1977-12-21T00:00:00"/>
    <n v="42.563948103754434"/>
    <s v="Accountant IV"/>
    <s v="Property"/>
    <s v="Mass Customer"/>
    <s v="N"/>
    <s v="Yes"/>
    <n v="16"/>
    <m/>
  </r>
  <r>
    <n v="14367"/>
    <n v="2"/>
    <x v="86"/>
    <d v="2017-10-29T00:00:00"/>
    <n v="62"/>
    <b v="0"/>
    <s v="Approved"/>
    <s v="Solex"/>
    <s v="Standard"/>
    <s v="medium"/>
    <s v="medium"/>
    <n v="71.489999999999995"/>
    <n v="53.62"/>
    <d v="2012-12-02T00:00:00"/>
    <n v="17.869999999999997"/>
    <s v="U"/>
    <n v="49"/>
    <d v="1899-12-30T00:00:00"/>
    <n v="0"/>
    <n v="0"/>
    <s v="IT"/>
    <s v="Affluent Customer"/>
    <s v="N"/>
    <s v="No"/>
    <n v="0"/>
    <m/>
  </r>
  <r>
    <n v="14432"/>
    <n v="97"/>
    <x v="2186"/>
    <d v="2017-10-29T00:00:00"/>
    <n v="62"/>
    <b v="1"/>
    <s v="Approved"/>
    <s v="Solex"/>
    <s v="Standard"/>
    <s v="medium"/>
    <s v="large"/>
    <n v="202.62"/>
    <n v="151.96"/>
    <d v="1991-05-06T00:00:00"/>
    <n v="50.66"/>
    <s v="M"/>
    <n v="27"/>
    <d v="1961-08-26T00:00:00"/>
    <n v="58.895454953069503"/>
    <n v="0"/>
    <s v="Property"/>
    <s v="Mass Customer"/>
    <s v="N"/>
    <s v="Yes"/>
    <n v="15"/>
    <m/>
  </r>
  <r>
    <n v="14848"/>
    <n v="81"/>
    <x v="148"/>
    <d v="2017-10-29T00:00:00"/>
    <n v="62"/>
    <b v="1"/>
    <s v="Approved"/>
    <s v="Norco Bicycles"/>
    <s v="Standard"/>
    <s v="medium"/>
    <s v="small"/>
    <n v="586.45000000000005"/>
    <n v="521.94000000000005"/>
    <d v="2004-08-07T00:00:00"/>
    <n v="64.509999999999991"/>
    <s v="F"/>
    <n v="41"/>
    <d v="1956-04-08T00:00:00"/>
    <n v="64.281756322932523"/>
    <n v="0"/>
    <s v="Property"/>
    <s v="Mass Customer"/>
    <s v="N"/>
    <s v="Yes"/>
    <n v="19"/>
    <m/>
  </r>
  <r>
    <n v="15070"/>
    <n v="70"/>
    <x v="1227"/>
    <d v="2017-10-29T00:00:00"/>
    <n v="62"/>
    <b v="0"/>
    <s v="Approved"/>
    <s v="Trek Bicycles"/>
    <s v="Standard"/>
    <s v="high"/>
    <s v="medium"/>
    <n v="495.72"/>
    <n v="297.43"/>
    <d v="2015-04-11T00:00:00"/>
    <n v="198.29000000000002"/>
    <s v="M"/>
    <n v="72"/>
    <d v="1969-09-15T00:00:00"/>
    <n v="50.835180980466767"/>
    <s v="Librarian"/>
    <s v="Entertainment"/>
    <s v="Mass Customer"/>
    <s v="N"/>
    <s v="No"/>
    <n v="10"/>
    <m/>
  </r>
  <r>
    <n v="16738"/>
    <n v="24"/>
    <x v="1906"/>
    <d v="2017-10-29T00:00:00"/>
    <n v="62"/>
    <b v="1"/>
    <s v="Approved"/>
    <s v="Solex"/>
    <s v="Road"/>
    <s v="medium"/>
    <s v="large"/>
    <n v="1777.8"/>
    <n v="820.78"/>
    <d v="2011-05-07T00:00:00"/>
    <n v="957.02"/>
    <s v="F"/>
    <n v="11"/>
    <d v="1977-08-04T00:00:00"/>
    <n v="42.944770021562654"/>
    <s v="Engineer IV"/>
    <s v="Health"/>
    <s v="Mass Customer"/>
    <s v="N"/>
    <s v="No"/>
    <n v="8"/>
    <m/>
  </r>
  <r>
    <n v="16768"/>
    <n v="0"/>
    <x v="2187"/>
    <d v="2017-10-29T00:00:00"/>
    <n v="62"/>
    <b v="0"/>
    <s v="Approved"/>
    <s v="Solex"/>
    <s v="Standard"/>
    <s v="medium"/>
    <s v="large"/>
    <n v="202.62"/>
    <n v="151.96"/>
    <d v="2016-03-29T00:00:00"/>
    <n v="50.66"/>
    <s v="F"/>
    <n v="92"/>
    <d v="1976-12-17T00:00:00"/>
    <n v="43.574907007864027"/>
    <s v="Junior Executive"/>
    <s v="n/a"/>
    <s v="High Net Worth"/>
    <s v="N"/>
    <s v="No"/>
    <n v="7"/>
    <m/>
  </r>
  <r>
    <n v="17155"/>
    <n v="54"/>
    <x v="1201"/>
    <d v="2017-10-29T00:00:00"/>
    <n v="62"/>
    <b v="0"/>
    <s v="Approved"/>
    <s v="WeareA2B"/>
    <s v="Standard"/>
    <s v="medium"/>
    <s v="medium"/>
    <n v="1292.8399999999999"/>
    <n v="13.44"/>
    <d v="1997-10-04T00:00:00"/>
    <n v="1279.3999999999999"/>
    <s v="M"/>
    <n v="46"/>
    <d v="1978-03-02T00:00:00"/>
    <n v="42.369427555809231"/>
    <s v="Assistant Professor"/>
    <s v="n/a"/>
    <s v="Mass Customer"/>
    <s v="N"/>
    <s v="Yes"/>
    <n v="18"/>
    <m/>
  </r>
  <r>
    <n v="17300"/>
    <n v="59"/>
    <x v="794"/>
    <d v="2017-10-29T00:00:00"/>
    <n v="62"/>
    <b v="1"/>
    <s v="Approved"/>
    <s v="Solex"/>
    <s v="Standard"/>
    <s v="medium"/>
    <s v="large"/>
    <n v="1061.56"/>
    <n v="733.58"/>
    <d v="1993-07-20T00:00:00"/>
    <n v="327.9799999999999"/>
    <s v="M"/>
    <n v="30"/>
    <d v="1959-06-24T00:00:00"/>
    <n v="61.070797418822927"/>
    <n v="0"/>
    <s v="n/a"/>
    <s v="Mass Customer"/>
    <s v="N"/>
    <s v="No"/>
    <n v="20"/>
    <m/>
  </r>
  <r>
    <n v="18313"/>
    <n v="52"/>
    <x v="2188"/>
    <d v="2017-10-29T00:00:00"/>
    <n v="62"/>
    <b v="1"/>
    <s v="Approved"/>
    <s v="Solex"/>
    <s v="Road"/>
    <s v="medium"/>
    <s v="large"/>
    <n v="1777.8"/>
    <n v="820.78"/>
    <d v="1991-08-05T00:00:00"/>
    <n v="957.02"/>
    <s v="F"/>
    <n v="5"/>
    <d v="1987-02-22T00:00:00"/>
    <n v="33.385865911973617"/>
    <s v="Nuclear Power Engineer"/>
    <s v="Manufacturing"/>
    <s v="High Net Worth"/>
    <s v="N"/>
    <s v="Yes"/>
    <n v="12"/>
    <m/>
  </r>
  <r>
    <n v="18511"/>
    <n v="55"/>
    <x v="2189"/>
    <d v="2017-10-29T00:00:00"/>
    <n v="62"/>
    <b v="1"/>
    <s v="Approved"/>
    <s v="Trek Bicycles"/>
    <s v="Road"/>
    <s v="medium"/>
    <s v="large"/>
    <n v="1894.19"/>
    <n v="598.76"/>
    <d v="1993-06-23T00:00:00"/>
    <n v="1295.43"/>
    <s v="F"/>
    <n v="33"/>
    <d v="1967-08-09T00:00:00"/>
    <n v="52.939290569507861"/>
    <s v="Actuary"/>
    <s v="Financial Services"/>
    <s v="Mass Customer"/>
    <s v="N"/>
    <s v="Yes"/>
    <n v="13"/>
    <m/>
  </r>
  <r>
    <n v="18567"/>
    <n v="56"/>
    <x v="209"/>
    <d v="2017-10-29T00:00:00"/>
    <n v="62"/>
    <b v="1"/>
    <s v="Approved"/>
    <s v="Norco Bicycles"/>
    <s v="Mountain"/>
    <s v="low"/>
    <s v="small"/>
    <n v="688.63"/>
    <n v="612.88"/>
    <d v="2016-11-22T00:00:00"/>
    <n v="75.75"/>
    <s v="M"/>
    <n v="25"/>
    <d v="2000-03-08T00:00:00"/>
    <n v="20.336550843480463"/>
    <s v="Electrical Engineer"/>
    <s v="Manufacturing"/>
    <s v="High Net Worth"/>
    <s v="N"/>
    <s v="Yes"/>
    <n v="3"/>
    <m/>
  </r>
  <r>
    <n v="18736"/>
    <n v="47"/>
    <x v="590"/>
    <d v="2017-10-29T00:00:00"/>
    <n v="62"/>
    <b v="1"/>
    <s v="Approved"/>
    <s v="Trek Bicycles"/>
    <s v="Road"/>
    <s v="low"/>
    <s v="small"/>
    <n v="1720.7"/>
    <n v="1531.42"/>
    <d v="2006-10-01T00:00:00"/>
    <n v="189.27999999999997"/>
    <s v="F"/>
    <n v="93"/>
    <d v="1989-11-26T00:00:00"/>
    <n v="30.624222076357178"/>
    <s v="Food Chemist"/>
    <s v="Health"/>
    <s v="Mass Customer"/>
    <s v="N"/>
    <s v="No"/>
    <n v="12"/>
    <m/>
  </r>
  <r>
    <n v="18780"/>
    <n v="11"/>
    <x v="1461"/>
    <d v="2017-10-29T00:00:00"/>
    <n v="62"/>
    <b v="0"/>
    <s v="Approved"/>
    <s v="Giant Bicycles"/>
    <s v="Standard"/>
    <s v="high"/>
    <s v="medium"/>
    <n v="1274.93"/>
    <n v="764.96"/>
    <d v="2005-12-07T00:00:00"/>
    <n v="509.97"/>
    <s v="M"/>
    <n v="87"/>
    <d v="1988-06-13T00:00:00"/>
    <n v="32.07901659690512"/>
    <s v="Chief Design Engineer"/>
    <s v="n/a"/>
    <s v="Mass Customer"/>
    <s v="N"/>
    <s v="Yes"/>
    <n v="13"/>
    <m/>
  </r>
  <r>
    <n v="19382"/>
    <n v="53"/>
    <x v="769"/>
    <d v="2017-10-29T00:00:00"/>
    <n v="62"/>
    <b v="0"/>
    <s v="Approved"/>
    <s v="OHM Cycles"/>
    <s v="Standard"/>
    <s v="medium"/>
    <s v="medium"/>
    <n v="795.34"/>
    <n v="101.58"/>
    <d v="1997-02-09T00:00:00"/>
    <n v="693.76"/>
    <s v="M"/>
    <n v="9"/>
    <d v="1970-06-19T00:00:00"/>
    <n v="50.076276870877727"/>
    <s v="Administrative Assistant IV"/>
    <s v="Telecommunications"/>
    <s v="Mass Customer"/>
    <s v="N"/>
    <s v="No"/>
    <n v="19"/>
    <m/>
  </r>
  <r>
    <n v="19607"/>
    <n v="11"/>
    <x v="691"/>
    <d v="2017-10-29T00:00:00"/>
    <n v="62"/>
    <b v="0"/>
    <s v="Approved"/>
    <s v="Giant Bicycles"/>
    <s v="Standard"/>
    <s v="high"/>
    <s v="medium"/>
    <n v="1274.93"/>
    <n v="764.96"/>
    <d v="2007-08-04T00:00:00"/>
    <n v="509.97"/>
    <s v="F"/>
    <n v="3"/>
    <d v="1973-04-11T00:00:00"/>
    <n v="47.262578240740737"/>
    <s v="Nuclear Power Engineer"/>
    <s v="Manufacturing"/>
    <s v="Mass Customer"/>
    <s v="N"/>
    <s v="No"/>
    <n v="7"/>
    <m/>
  </r>
  <r>
    <n v="19806"/>
    <n v="8"/>
    <x v="236"/>
    <d v="2017-10-29T00:00:00"/>
    <n v="62"/>
    <b v="0"/>
    <s v="Approved"/>
    <s v="Solex"/>
    <s v="Road"/>
    <s v="medium"/>
    <s v="small"/>
    <n v="1703.52"/>
    <n v="1516.13"/>
    <d v="2011-04-16T00:00:00"/>
    <n v="187.38999999999987"/>
    <s v="F"/>
    <n v="65"/>
    <d v="1989-07-15T00:00:00"/>
    <n v="30.991345364028412"/>
    <s v="Database Administrator IV"/>
    <s v="n/a"/>
    <s v="Mass Customer"/>
    <s v="N"/>
    <s v="No"/>
    <n v="11"/>
    <m/>
  </r>
  <r>
    <n v="19851"/>
    <n v="55"/>
    <x v="871"/>
    <d v="2017-10-29T00:00:00"/>
    <n v="62"/>
    <b v="0"/>
    <s v="Approved"/>
    <s v="Trek Bicycles"/>
    <s v="Road"/>
    <s v="medium"/>
    <s v="large"/>
    <n v="1894.19"/>
    <n v="598.76"/>
    <d v="2015-06-17T00:00:00"/>
    <n v="1295.43"/>
    <s v="F"/>
    <n v="92"/>
    <d v="1988-05-13T00:00:00"/>
    <n v="32.163948103754436"/>
    <s v="Accounting Assistant III"/>
    <s v="Financial Services"/>
    <s v="Mass Customer"/>
    <s v="N"/>
    <s v="Yes"/>
    <n v="3"/>
    <m/>
  </r>
  <r>
    <n v="292"/>
    <n v="64"/>
    <x v="2190"/>
    <d v="2017-10-28T00:00:00"/>
    <n v="63"/>
    <b v="0"/>
    <s v="Approved"/>
    <s v="Giant Bicycles"/>
    <s v="Standard"/>
    <s v="high"/>
    <s v="small"/>
    <n v="1977.36"/>
    <n v="1759.85"/>
    <d v="2015-06-17T00:00:00"/>
    <n v="217.51"/>
    <s v="M"/>
    <n v="41"/>
    <d v="1955-01-09T00:00:00"/>
    <n v="65.528331665398269"/>
    <s v="Speech Pathologist"/>
    <s v="Manufacturing"/>
    <s v="High Net Worth"/>
    <s v="N"/>
    <s v="Yes"/>
    <n v="14"/>
    <m/>
  </r>
  <r>
    <n v="535"/>
    <n v="30"/>
    <x v="677"/>
    <d v="2017-10-28T00:00:00"/>
    <n v="63"/>
    <b v="1"/>
    <s v="Approved"/>
    <s v="OHM Cycles"/>
    <s v="Standard"/>
    <s v="medium"/>
    <s v="medium"/>
    <n v="1227.3399999999999"/>
    <n v="770.89"/>
    <d v="1994-08-10T00:00:00"/>
    <n v="456.44999999999993"/>
    <s v="M"/>
    <n v="30"/>
    <d v="1980-09-24T00:00:00"/>
    <n v="39.802304268138002"/>
    <s v="Financial Analyst"/>
    <s v="Financial Services"/>
    <s v="High Net Worth"/>
    <s v="N"/>
    <s v="No"/>
    <n v="20"/>
    <m/>
  </r>
  <r>
    <n v="1245"/>
    <n v="28"/>
    <x v="59"/>
    <d v="2017-10-28T00:00:00"/>
    <n v="63"/>
    <b v="0"/>
    <s v="Approved"/>
    <s v="Norco Bicycles"/>
    <s v="Standard"/>
    <s v="medium"/>
    <s v="small"/>
    <n v="1216.1400000000001"/>
    <n v="1082.3599999999999"/>
    <d v="1991-08-05T00:00:00"/>
    <n v="133.7800000000002"/>
    <s v="F"/>
    <n v="87"/>
    <d v="1980-08-31T00:00:00"/>
    <n v="39.868057692795531"/>
    <s v="Web Developer IV"/>
    <s v="Retail"/>
    <s v="Affluent Customer"/>
    <s v="N"/>
    <s v="No"/>
    <n v="12"/>
    <m/>
  </r>
  <r>
    <n v="1292"/>
    <n v="14"/>
    <x v="2191"/>
    <d v="2017-10-28T00:00:00"/>
    <n v="63"/>
    <b v="1"/>
    <s v="Approved"/>
    <s v="Trek Bicycles"/>
    <s v="Standard"/>
    <s v="medium"/>
    <s v="small"/>
    <n v="1386.84"/>
    <n v="1234.29"/>
    <d v="2010-05-05T00:00:00"/>
    <n v="152.54999999999995"/>
    <s v="M"/>
    <n v="75"/>
    <d v="1974-05-12T00:00:00"/>
    <n v="46.177646733891422"/>
    <s v="Senior Quality Engineer"/>
    <s v="Financial Services"/>
    <s v="Mass Customer"/>
    <s v="N"/>
    <s v="Yes"/>
    <n v="14"/>
    <m/>
  </r>
  <r>
    <n v="1480"/>
    <n v="25"/>
    <x v="2192"/>
    <d v="2017-10-28T00:00:00"/>
    <n v="63"/>
    <b v="1"/>
    <s v="Approved"/>
    <s v="Giant Bicycles"/>
    <s v="Road"/>
    <s v="medium"/>
    <s v="medium"/>
    <n v="1538.99"/>
    <n v="829.65"/>
    <d v="2016-02-04T00:00:00"/>
    <n v="709.34"/>
    <s v="M"/>
    <n v="52"/>
    <d v="1970-08-31T00:00:00"/>
    <n v="49.876276870877724"/>
    <s v="Biostatistician II"/>
    <s v="Health"/>
    <s v="Affluent Customer"/>
    <s v="N"/>
    <s v="No"/>
    <n v="6"/>
    <m/>
  </r>
  <r>
    <n v="1750"/>
    <n v="100"/>
    <x v="1266"/>
    <d v="2017-10-28T00:00:00"/>
    <n v="63"/>
    <b v="1"/>
    <s v="Approved"/>
    <s v="Trek Bicycles"/>
    <s v="Standard"/>
    <s v="medium"/>
    <s v="small"/>
    <n v="1386.84"/>
    <n v="1234.29"/>
    <d v="2003-08-05T00:00:00"/>
    <n v="152.54999999999995"/>
    <s v="M"/>
    <n v="16"/>
    <d v="1977-10-02T00:00:00"/>
    <n v="42.783126185946216"/>
    <s v="Mechanical Systems Engineer"/>
    <s v="Retail"/>
    <s v="High Net Worth"/>
    <s v="N"/>
    <s v="No"/>
    <n v="7"/>
    <m/>
  </r>
  <r>
    <n v="1849"/>
    <n v="73"/>
    <x v="473"/>
    <d v="2017-10-28T00:00:00"/>
    <n v="63"/>
    <b v="0"/>
    <s v="Approved"/>
    <s v="Solex"/>
    <s v="Standard"/>
    <s v="medium"/>
    <s v="medium"/>
    <n v="1945.43"/>
    <n v="333.18"/>
    <d v="2012-06-04T00:00:00"/>
    <n v="1612.25"/>
    <s v="M"/>
    <n v="46"/>
    <d v="1965-01-16T00:00:00"/>
    <n v="55.500934405124298"/>
    <s v="Recruiting Manager"/>
    <s v="Manufacturing"/>
    <s v="Mass Customer"/>
    <s v="N"/>
    <s v="Yes"/>
    <n v="14"/>
    <m/>
  </r>
  <r>
    <n v="1945"/>
    <n v="7"/>
    <x v="2193"/>
    <d v="2017-10-28T00:00:00"/>
    <n v="63"/>
    <b v="0"/>
    <s v="Approved"/>
    <s v="Trek Bicycles"/>
    <s v="Road"/>
    <s v="low"/>
    <s v="medium"/>
    <n v="980.37"/>
    <n v="234.43"/>
    <d v="2004-09-28T00:00:00"/>
    <n v="745.94"/>
    <s v="M"/>
    <n v="97"/>
    <d v="1972-05-10T00:00:00"/>
    <n v="48.183126185946222"/>
    <s v="Software Test Engineer III"/>
    <s v="Manufacturing"/>
    <s v="Mass Customer"/>
    <s v="N"/>
    <s v="No"/>
    <n v="5"/>
    <m/>
  </r>
  <r>
    <n v="2065"/>
    <n v="77"/>
    <x v="159"/>
    <d v="2017-10-28T00:00:00"/>
    <n v="63"/>
    <b v="1"/>
    <s v="Approved"/>
    <s v="Norco Bicycles"/>
    <s v="Road"/>
    <s v="medium"/>
    <s v="large"/>
    <n v="1240.31"/>
    <n v="795.1"/>
    <d v="2004-07-25T00:00:00"/>
    <n v="445.20999999999992"/>
    <s v="F"/>
    <n v="6"/>
    <d v="1962-08-16T00:00:00"/>
    <n v="57.922852213343475"/>
    <s v="Nuclear Power Engineer"/>
    <s v="Manufacturing"/>
    <s v="Mass Customer"/>
    <s v="N"/>
    <s v="Yes"/>
    <n v="7"/>
    <m/>
  </r>
  <r>
    <n v="2607"/>
    <n v="0"/>
    <x v="1551"/>
    <d v="2017-10-28T00:00:00"/>
    <n v="63"/>
    <b v="0"/>
    <s v="Approved"/>
    <s v="OHM Cycles"/>
    <s v="Road"/>
    <s v="high"/>
    <s v="large"/>
    <n v="12.01"/>
    <n v="7.21"/>
    <d v="2009-03-08T00:00:00"/>
    <n v="4.8"/>
    <s v="M"/>
    <n v="36"/>
    <d v="1992-11-04T00:00:00"/>
    <n v="27.681756322932518"/>
    <s v="Account Coordinator"/>
    <s v="Manufacturing"/>
    <s v="High Net Worth"/>
    <s v="N"/>
    <s v="No"/>
    <n v="7"/>
    <m/>
  </r>
  <r>
    <n v="3089"/>
    <n v="96"/>
    <x v="1575"/>
    <d v="2017-10-28T00:00:00"/>
    <n v="63"/>
    <b v="1"/>
    <s v="Approved"/>
    <s v="WeareA2B"/>
    <s v="Road"/>
    <s v="low"/>
    <s v="small"/>
    <n v="1172.78"/>
    <n v="1043.77"/>
    <d v="2002-10-10T00:00:00"/>
    <n v="129.01"/>
    <s v="M"/>
    <n v="76"/>
    <d v="1986-05-08T00:00:00"/>
    <n v="34.180386459918822"/>
    <s v="Programmer Analyst III"/>
    <s v="Health"/>
    <s v="Mass Customer"/>
    <s v="N"/>
    <s v="No"/>
    <n v="21"/>
    <m/>
  </r>
  <r>
    <n v="4110"/>
    <n v="54"/>
    <x v="2194"/>
    <d v="2017-10-28T00:00:00"/>
    <n v="63"/>
    <b v="1"/>
    <s v="Approved"/>
    <s v="WeareA2B"/>
    <s v="Standard"/>
    <s v="medium"/>
    <s v="medium"/>
    <n v="1292.8399999999999"/>
    <n v="13.44"/>
    <d v="1993-06-23T00:00:00"/>
    <n v="1279.3999999999999"/>
    <s v="F"/>
    <n v="37"/>
    <d v="2001-10-16T00:00:00"/>
    <n v="18.728331665398272"/>
    <s v="Data Coordiator"/>
    <s v="Financial Services"/>
    <s v="Mass Customer"/>
    <s v="N"/>
    <s v="Yes"/>
    <n v="1"/>
    <m/>
  </r>
  <r>
    <n v="3454"/>
    <n v="34"/>
    <x v="1328"/>
    <d v="2017-10-02T00:00:00"/>
    <m/>
    <m/>
    <s v="Approved"/>
    <s v="WeareA2B"/>
    <s v="Standard"/>
    <s v="medium"/>
    <s v="medium"/>
    <n v="1231.1500000000001"/>
    <n v="161.6"/>
    <n v="37838"/>
    <m/>
    <m/>
    <m/>
    <m/>
    <m/>
    <m/>
    <m/>
    <m/>
    <m/>
    <m/>
    <m/>
    <m/>
  </r>
  <r>
    <n v="4578"/>
    <n v="22"/>
    <x v="2195"/>
    <d v="2017-10-28T00:00:00"/>
    <n v="63"/>
    <b v="1"/>
    <s v="Approved"/>
    <s v="Solex"/>
    <s v="Standard"/>
    <s v="medium"/>
    <s v="medium"/>
    <n v="575.27"/>
    <n v="431.45"/>
    <d v="2013-03-12T00:00:00"/>
    <n v="143.82"/>
    <s v="F"/>
    <n v="62"/>
    <d v="1976-08-05T00:00:00"/>
    <n v="43.942030295535261"/>
    <s v="Marketing Assistant"/>
    <s v="Retail"/>
    <s v="High Net Worth"/>
    <s v="N"/>
    <s v="No"/>
    <n v="12"/>
    <m/>
  </r>
  <r>
    <n v="4682"/>
    <n v="11"/>
    <x v="784"/>
    <d v="2017-10-28T00:00:00"/>
    <n v="63"/>
    <b v="0"/>
    <s v="Approved"/>
    <s v="Giant Bicycles"/>
    <s v="Standard"/>
    <s v="high"/>
    <s v="medium"/>
    <n v="1274.93"/>
    <n v="764.96"/>
    <d v="2009-03-08T00:00:00"/>
    <n v="509.97"/>
    <s v="M"/>
    <n v="10"/>
    <d v="1978-10-20T00:00:00"/>
    <n v="41.733811117453065"/>
    <s v="Nuclear Power Engineer"/>
    <s v="Manufacturing"/>
    <s v="Mass Customer"/>
    <s v="N"/>
    <s v="Yes"/>
    <n v="10"/>
    <m/>
  </r>
  <r>
    <n v="5226"/>
    <n v="61"/>
    <x v="246"/>
    <d v="2017-10-28T00:00:00"/>
    <n v="63"/>
    <b v="1"/>
    <s v="Approved"/>
    <s v="OHM Cycles"/>
    <s v="Standard"/>
    <s v="low"/>
    <s v="medium"/>
    <n v="71.16"/>
    <n v="56.93"/>
    <d v="2015-06-17T00:00:00"/>
    <n v="14.229999999999997"/>
    <s v="F"/>
    <n v="15"/>
    <d v="1965-01-26T00:00:00"/>
    <n v="55.473537144850326"/>
    <n v="0"/>
    <s v="Health"/>
    <s v="Mass Customer"/>
    <s v="N"/>
    <s v="No"/>
    <n v="10"/>
    <m/>
  </r>
  <r>
    <n v="5264"/>
    <n v="0"/>
    <x v="25"/>
    <d v="2017-10-28T00:00:00"/>
    <n v="63"/>
    <b v="0"/>
    <s v="Approved"/>
    <s v="Solex"/>
    <s v="Standard"/>
    <s v="medium"/>
    <s v="medium"/>
    <n v="71.489999999999995"/>
    <n v="53.62"/>
    <d v="2004-09-28T00:00:00"/>
    <n v="17.869999999999997"/>
    <s v="F"/>
    <n v="81"/>
    <d v="1974-06-14T00:00:00"/>
    <n v="46.087235774987313"/>
    <s v="Professor"/>
    <s v="Argiculture"/>
    <s v="High Net Worth"/>
    <s v="N"/>
    <s v="Yes"/>
    <n v="11"/>
    <m/>
  </r>
  <r>
    <n v="5368"/>
    <n v="76"/>
    <x v="896"/>
    <d v="2017-10-28T00:00:00"/>
    <n v="63"/>
    <b v="0"/>
    <s v="Approved"/>
    <s v="WeareA2B"/>
    <s v="Standard"/>
    <s v="low"/>
    <s v="medium"/>
    <n v="642.30999999999995"/>
    <n v="513.85"/>
    <d v="2014-10-10T00:00:00"/>
    <n v="128.45999999999992"/>
    <s v="M"/>
    <n v="43"/>
    <d v="1967-11-15T00:00:00"/>
    <n v="52.670797418822929"/>
    <s v="Legal Assistant"/>
    <s v="Health"/>
    <s v="Mass Customer"/>
    <s v="N"/>
    <s v="No"/>
    <n v="7"/>
    <m/>
  </r>
  <r>
    <n v="5528"/>
    <n v="19"/>
    <x v="306"/>
    <d v="2017-10-28T00:00:00"/>
    <n v="63"/>
    <b v="1"/>
    <s v="Approved"/>
    <s v="Trek Bicycles"/>
    <s v="Mountain"/>
    <s v="low"/>
    <s v="medium"/>
    <n v="574.64"/>
    <n v="459.71"/>
    <d v="2016-07-09T00:00:00"/>
    <n v="114.93"/>
    <s v="F"/>
    <n v="62"/>
    <d v="1996-11-24T00:00:00"/>
    <n v="23.624222076357178"/>
    <s v="Staff Scientist"/>
    <s v="Financial Services"/>
    <s v="High Net Worth"/>
    <s v="N"/>
    <s v="Yes"/>
    <n v="1"/>
    <m/>
  </r>
  <r>
    <n v="5674"/>
    <n v="85"/>
    <x v="1009"/>
    <d v="2017-10-28T00:00:00"/>
    <n v="63"/>
    <b v="1"/>
    <s v="Approved"/>
    <s v="WeareA2B"/>
    <s v="Standard"/>
    <s v="medium"/>
    <s v="medium"/>
    <n v="752.64"/>
    <n v="205.36"/>
    <d v="2015-08-02T00:00:00"/>
    <n v="547.28"/>
    <s v="M"/>
    <n v="95"/>
    <d v="1959-05-25T00:00:00"/>
    <n v="61.15298919964485"/>
    <n v="0"/>
    <s v="Property"/>
    <s v="Affluent Customer"/>
    <s v="N"/>
    <s v="No"/>
    <n v="15"/>
    <m/>
  </r>
  <r>
    <n v="5887"/>
    <n v="38"/>
    <x v="1627"/>
    <d v="2017-10-28T00:00:00"/>
    <n v="63"/>
    <b v="0"/>
    <s v="Approved"/>
    <s v="Solex"/>
    <s v="Standard"/>
    <s v="medium"/>
    <s v="medium"/>
    <n v="1577.53"/>
    <n v="826.51"/>
    <d v="2011-03-16T00:00:00"/>
    <n v="751.02"/>
    <s v="M"/>
    <n v="82"/>
    <d v="1967-02-14T00:00:00"/>
    <n v="53.421482350329782"/>
    <s v="VP Quality Control"/>
    <s v="Financial Services"/>
    <s v="Mass Customer"/>
    <s v="N"/>
    <s v="Yes"/>
    <n v="17"/>
    <m/>
  </r>
  <r>
    <n v="6176"/>
    <n v="12"/>
    <x v="2109"/>
    <d v="2017-10-28T00:00:00"/>
    <n v="63"/>
    <b v="0"/>
    <s v="Approved"/>
    <s v="WeareA2B"/>
    <s v="Standard"/>
    <s v="medium"/>
    <s v="medium"/>
    <n v="1231.1500000000001"/>
    <n v="161.6"/>
    <d v="2004-08-17T00:00:00"/>
    <n v="1069.5500000000002"/>
    <s v="M"/>
    <n v="44"/>
    <d v="1965-02-16T00:00:00"/>
    <n v="55.416002898274982"/>
    <s v="Pharmacist"/>
    <s v="Health"/>
    <s v="Affluent Customer"/>
    <s v="N"/>
    <s v="No"/>
    <n v="18"/>
    <m/>
  </r>
  <r>
    <n v="7115"/>
    <n v="43"/>
    <x v="1763"/>
    <d v="2017-10-28T00:00:00"/>
    <n v="63"/>
    <b v="0"/>
    <s v="Approved"/>
    <s v="Norco Bicycles"/>
    <s v="Standard"/>
    <s v="medium"/>
    <s v="medium"/>
    <n v="1555.58"/>
    <n v="818.01"/>
    <d v="2003-09-09T00:00:00"/>
    <n v="737.56999999999994"/>
    <s v="F"/>
    <n v="43"/>
    <d v="1970-04-12T00:00:00"/>
    <n v="50.262578240740737"/>
    <s v="Clinical Specialist"/>
    <s v="Health"/>
    <s v="High Net Worth"/>
    <s v="N"/>
    <s v="No"/>
    <n v="10"/>
    <m/>
  </r>
  <r>
    <n v="7225"/>
    <n v="99"/>
    <x v="1723"/>
    <d v="2017-10-28T00:00:00"/>
    <n v="63"/>
    <b v="1"/>
    <s v="Approved"/>
    <s v="OHM Cycles"/>
    <s v="Standard"/>
    <s v="medium"/>
    <s v="medium"/>
    <n v="1227.3399999999999"/>
    <n v="770.89"/>
    <d v="1994-08-10T00:00:00"/>
    <n v="456.44999999999993"/>
    <s v="M"/>
    <n v="47"/>
    <d v="1964-07-29T00:00:00"/>
    <n v="55.969427555809233"/>
    <s v="Business Systems Development Analyst"/>
    <s v="n/a"/>
    <s v="Affluent Customer"/>
    <s v="N"/>
    <s v="Yes"/>
    <n v="17"/>
    <m/>
  </r>
  <r>
    <n v="7303"/>
    <n v="26"/>
    <x v="2196"/>
    <d v="2017-10-28T00:00:00"/>
    <n v="63"/>
    <b v="1"/>
    <s v="Approved"/>
    <s v="WeareA2B"/>
    <s v="Standard"/>
    <s v="medium"/>
    <s v="medium"/>
    <n v="1992.93"/>
    <n v="762.63"/>
    <d v="1993-05-26T00:00:00"/>
    <n v="1230.3000000000002"/>
    <s v="F"/>
    <n v="49"/>
    <d v="1973-09-04T00:00:00"/>
    <n v="46.862578240740739"/>
    <s v="Sales Associate"/>
    <s v="n/a"/>
    <s v="Mass Customer"/>
    <s v="N"/>
    <s v="Yes"/>
    <n v="8"/>
    <m/>
  </r>
  <r>
    <n v="7556"/>
    <n v="47"/>
    <x v="2197"/>
    <d v="2017-10-28T00:00:00"/>
    <n v="63"/>
    <b v="0"/>
    <s v="Approved"/>
    <s v="Trek Bicycles"/>
    <s v="Road"/>
    <s v="low"/>
    <s v="small"/>
    <n v="1720.7"/>
    <n v="1531.42"/>
    <d v="2012-04-10T00:00:00"/>
    <n v="189.27999999999997"/>
    <s v="M"/>
    <n v="77"/>
    <d v="1964-02-29T00:00:00"/>
    <n v="56.383126185946217"/>
    <s v="Research Nurse"/>
    <s v="Health"/>
    <s v="Affluent Customer"/>
    <s v="N"/>
    <s v="Yes"/>
    <n v="9"/>
    <m/>
  </r>
  <r>
    <n v="7910"/>
    <n v="90"/>
    <x v="735"/>
    <d v="2017-10-28T00:00:00"/>
    <n v="63"/>
    <b v="1"/>
    <s v="Approved"/>
    <s v="Solex"/>
    <s v="Standard"/>
    <s v="low"/>
    <s v="medium"/>
    <n v="945.04"/>
    <n v="507.58"/>
    <d v="1995-12-19T00:00:00"/>
    <n v="437.46"/>
    <s v="M"/>
    <n v="13"/>
    <d v="1956-09-25T00:00:00"/>
    <n v="63.816002898274988"/>
    <s v="Administrative Officer"/>
    <s v="Property"/>
    <s v="High Net Worth"/>
    <s v="N"/>
    <s v="No"/>
    <n v="17"/>
    <m/>
  </r>
  <r>
    <n v="7994"/>
    <n v="87"/>
    <x v="606"/>
    <d v="2017-10-28T00:00:00"/>
    <n v="63"/>
    <b v="0"/>
    <s v="Approved"/>
    <s v="Giant Bicycles"/>
    <s v="Standard"/>
    <s v="high"/>
    <s v="medium"/>
    <n v="1179"/>
    <n v="707.4"/>
    <d v="1997-08-25T00:00:00"/>
    <n v="471.6"/>
    <s v="M"/>
    <n v="72"/>
    <d v="1968-06-21T00:00:00"/>
    <n v="52.070797418822927"/>
    <s v="VP Product Management"/>
    <s v="Financial Services"/>
    <s v="Mass Customer"/>
    <s v="N"/>
    <s v="No"/>
    <n v="5"/>
    <m/>
  </r>
  <r>
    <n v="8210"/>
    <n v="80"/>
    <x v="1777"/>
    <d v="2017-10-28T00:00:00"/>
    <n v="63"/>
    <b v="1"/>
    <s v="Approved"/>
    <s v="OHM Cycles"/>
    <s v="Touring"/>
    <s v="low"/>
    <s v="medium"/>
    <n v="1073.07"/>
    <n v="933.84"/>
    <d v="1997-08-25T00:00:00"/>
    <n v="139.2299999999999"/>
    <s v="F"/>
    <n v="70"/>
    <d v="1965-06-21T00:00:00"/>
    <n v="55.073537144850327"/>
    <s v="Research Associate"/>
    <s v="Manufacturing"/>
    <s v="Affluent Customer"/>
    <s v="N"/>
    <s v="Yes"/>
    <n v="12"/>
    <m/>
  </r>
  <r>
    <n v="8353"/>
    <n v="62"/>
    <x v="1575"/>
    <d v="2017-10-28T00:00:00"/>
    <n v="63"/>
    <b v="0"/>
    <s v="Approved"/>
    <s v="Solex"/>
    <s v="Standard"/>
    <s v="medium"/>
    <s v="medium"/>
    <n v="478.16"/>
    <n v="298.72000000000003"/>
    <d v="1993-06-23T00:00:00"/>
    <n v="179.44"/>
    <s v="M"/>
    <n v="76"/>
    <d v="1986-05-08T00:00:00"/>
    <n v="34.180386459918822"/>
    <s v="Programmer Analyst III"/>
    <s v="Health"/>
    <s v="Mass Customer"/>
    <s v="N"/>
    <s v="No"/>
    <n v="21"/>
    <m/>
  </r>
  <r>
    <n v="8691"/>
    <n v="10"/>
    <x v="2198"/>
    <d v="2017-10-28T00:00:00"/>
    <n v="63"/>
    <b v="1"/>
    <s v="Approved"/>
    <s v="WeareA2B"/>
    <s v="Touring"/>
    <s v="medium"/>
    <s v="medium"/>
    <n v="1466.68"/>
    <n v="363.25"/>
    <d v="2014-03-03T00:00:00"/>
    <n v="1103.43"/>
    <s v="F"/>
    <n v="52"/>
    <d v="1997-12-27T00:00:00"/>
    <n v="22.533811117453066"/>
    <s v="Budget/Accounting Analyst I"/>
    <s v="Health"/>
    <s v="Mass Customer"/>
    <s v="N"/>
    <s v="No"/>
    <n v="2"/>
    <m/>
  </r>
  <r>
    <n v="8812"/>
    <n v="46"/>
    <x v="184"/>
    <d v="2017-10-28T00:00:00"/>
    <n v="63"/>
    <b v="0"/>
    <s v="Approved"/>
    <s v="OHM Cycles"/>
    <s v="Standard"/>
    <s v="low"/>
    <s v="medium"/>
    <n v="1793.43"/>
    <n v="248.82"/>
    <d v="1999-07-20T00:00:00"/>
    <n v="1544.6100000000001"/>
    <s v="F"/>
    <n v="0"/>
    <d v="1992-06-27T00:00:00"/>
    <n v="28.037920706494162"/>
    <n v="0"/>
    <s v="Manufacturing"/>
    <s v="High Net Worth"/>
    <s v="N"/>
    <s v="No"/>
    <n v="4"/>
    <m/>
  </r>
  <r>
    <n v="3474"/>
    <n v="86"/>
    <x v="2199"/>
    <d v="2017-04-04T00:00:00"/>
    <m/>
    <b v="1"/>
    <s v="Cancelled"/>
    <s v="OHM Cycles"/>
    <s v="Standard"/>
    <s v="medium"/>
    <s v="medium"/>
    <n v="235.63"/>
    <n v="125.07"/>
    <n v="38206"/>
    <m/>
    <m/>
    <m/>
    <m/>
    <m/>
    <m/>
    <m/>
    <m/>
    <m/>
    <m/>
    <m/>
    <m/>
  </r>
  <r>
    <n v="8823"/>
    <n v="42"/>
    <x v="998"/>
    <d v="2017-10-28T00:00:00"/>
    <n v="63"/>
    <b v="1"/>
    <s v="Approved"/>
    <s v="OHM Cycles"/>
    <s v="Road"/>
    <s v="medium"/>
    <s v="small"/>
    <n v="1810"/>
    <n v="1610.9"/>
    <d v="2011-05-09T00:00:00"/>
    <n v="199.09999999999991"/>
    <s v="U"/>
    <n v="14"/>
    <d v="1899-12-30T00:00:00"/>
    <n v="0"/>
    <s v="Executive Secretary"/>
    <s v="IT"/>
    <s v="Mass Customer"/>
    <s v="N"/>
    <s v="Yes"/>
    <n v="0"/>
    <m/>
  </r>
  <r>
    <n v="9298"/>
    <n v="35"/>
    <x v="2129"/>
    <d v="2017-10-28T00:00:00"/>
    <n v="63"/>
    <b v="1"/>
    <s v="Approved"/>
    <s v="Giant Bicycles"/>
    <s v="Standard"/>
    <s v="medium"/>
    <s v="medium"/>
    <n v="1403.5"/>
    <n v="954.82"/>
    <d v="2012-09-15T00:00:00"/>
    <n v="448.67999999999995"/>
    <s v="F"/>
    <n v="45"/>
    <d v="1955-03-15T00:00:00"/>
    <n v="65.350249473617453"/>
    <s v="Help Desk Operator"/>
    <s v="n/a"/>
    <s v="High Net Worth"/>
    <s v="N"/>
    <s v="Yes"/>
    <n v="16"/>
    <m/>
  </r>
  <r>
    <n v="9534"/>
    <n v="99"/>
    <x v="746"/>
    <d v="2017-10-28T00:00:00"/>
    <n v="63"/>
    <b v="1"/>
    <s v="Approved"/>
    <s v="OHM Cycles"/>
    <s v="Standard"/>
    <s v="medium"/>
    <s v="medium"/>
    <n v="1227.3399999999999"/>
    <n v="770.89"/>
    <d v="1994-08-10T00:00:00"/>
    <n v="456.44999999999993"/>
    <s v="F"/>
    <n v="22"/>
    <d v="1968-03-24T00:00:00"/>
    <n v="52.314633035261288"/>
    <s v="Senior Editor"/>
    <s v="n/a"/>
    <s v="Affluent Customer"/>
    <s v="N"/>
    <s v="No"/>
    <n v="15"/>
    <m/>
  </r>
  <r>
    <n v="10304"/>
    <n v="52"/>
    <x v="809"/>
    <d v="2017-10-28T00:00:00"/>
    <n v="63"/>
    <b v="0"/>
    <s v="Approved"/>
    <s v="Solex"/>
    <s v="Road"/>
    <s v="medium"/>
    <s v="large"/>
    <n v="1777.8"/>
    <n v="820.78"/>
    <d v="2002-03-22T00:00:00"/>
    <n v="957.02"/>
    <s v="F"/>
    <n v="56"/>
    <d v="1989-05-10T00:00:00"/>
    <n v="31.172167281836629"/>
    <n v="0"/>
    <s v="n/a"/>
    <s v="High Net Worth"/>
    <s v="N"/>
    <s v="Yes"/>
    <n v="14"/>
    <m/>
  </r>
  <r>
    <n v="11630"/>
    <n v="100"/>
    <x v="2200"/>
    <d v="2017-10-28T00:00:00"/>
    <n v="63"/>
    <b v="1"/>
    <s v="Approved"/>
    <s v="Norco Bicycles"/>
    <s v="Road"/>
    <s v="medium"/>
    <s v="medium"/>
    <n v="1036.5899999999999"/>
    <n v="206.35"/>
    <d v="2014-10-10T00:00:00"/>
    <n v="830.2399999999999"/>
    <s v="U"/>
    <n v="67"/>
    <d v="1899-12-30T00:00:00"/>
    <n v="0"/>
    <s v="Assistant Manager"/>
    <s v="IT"/>
    <s v="Mass Customer"/>
    <s v="N"/>
    <s v="Yes"/>
    <n v="0"/>
    <m/>
  </r>
  <r>
    <n v="11750"/>
    <n v="72"/>
    <x v="2093"/>
    <d v="2017-10-28T00:00:00"/>
    <n v="63"/>
    <b v="1"/>
    <s v="Approved"/>
    <s v="Norco Bicycles"/>
    <s v="Standard"/>
    <s v="medium"/>
    <s v="medium"/>
    <n v="360.4"/>
    <n v="270.3"/>
    <d v="2003-09-09T00:00:00"/>
    <n v="90.099999999999966"/>
    <s v="M"/>
    <n v="61"/>
    <d v="1964-09-06T00:00:00"/>
    <n v="55.862578240740739"/>
    <s v="Nurse Practicioner"/>
    <s v="n/a"/>
    <s v="Mass Customer"/>
    <s v="N"/>
    <s v="Yes"/>
    <n v="5"/>
    <m/>
  </r>
  <r>
    <n v="12257"/>
    <n v="69"/>
    <x v="298"/>
    <d v="2017-10-28T00:00:00"/>
    <n v="63"/>
    <b v="0"/>
    <s v="Approved"/>
    <s v="Giant Bicycles"/>
    <s v="Road"/>
    <s v="medium"/>
    <s v="medium"/>
    <n v="792.9"/>
    <n v="594.67999999999995"/>
    <d v="2011-01-10T00:00:00"/>
    <n v="198.22000000000003"/>
    <s v="F"/>
    <n v="19"/>
    <d v="1960-03-16T00:00:00"/>
    <n v="60.34203029553526"/>
    <s v="Staff Accountant IV"/>
    <s v="Health"/>
    <s v="Affluent Customer"/>
    <s v="N"/>
    <s v="Yes"/>
    <n v="19"/>
    <m/>
  </r>
  <r>
    <n v="12606"/>
    <n v="72"/>
    <x v="679"/>
    <d v="2017-10-28T00:00:00"/>
    <n v="63"/>
    <b v="1"/>
    <s v="Approved"/>
    <s v="OHM Cycles"/>
    <s v="Standard"/>
    <s v="medium"/>
    <s v="medium"/>
    <n v="912.52"/>
    <n v="141.4"/>
    <d v="2015-10-18T00:00:00"/>
    <n v="771.12"/>
    <s v="F"/>
    <n v="20"/>
    <d v="1985-05-21T00:00:00"/>
    <n v="35.144770021562657"/>
    <s v="Senior Financial Analyst"/>
    <s v="Financial Services"/>
    <s v="High Net Worth"/>
    <s v="N"/>
    <s v="No"/>
    <n v="2"/>
    <m/>
  </r>
  <r>
    <n v="12896"/>
    <n v="15"/>
    <x v="1605"/>
    <d v="2017-10-28T00:00:00"/>
    <n v="63"/>
    <b v="0"/>
    <s v="Approved"/>
    <s v="Norco Bicycles"/>
    <s v="Standard"/>
    <s v="low"/>
    <s v="medium"/>
    <n v="958.74"/>
    <n v="748.9"/>
    <d v="2005-12-07T00:00:00"/>
    <n v="209.84000000000003"/>
    <s v="F"/>
    <n v="39"/>
    <d v="1961-08-08T00:00:00"/>
    <n v="58.944770021562654"/>
    <s v="Nurse Practicioner"/>
    <s v="n/a"/>
    <s v="Mass Customer"/>
    <s v="N"/>
    <s v="No"/>
    <n v="14"/>
    <m/>
  </r>
  <r>
    <n v="13171"/>
    <n v="0"/>
    <x v="1369"/>
    <d v="2017-10-28T00:00:00"/>
    <n v="63"/>
    <b v="1"/>
    <s v="Approved"/>
    <s v="OHM Cycles"/>
    <s v="Standard"/>
    <s v="medium"/>
    <s v="medium"/>
    <n v="235.63"/>
    <n v="125.07"/>
    <d v="2004-08-07T00:00:00"/>
    <n v="110.56"/>
    <s v="M"/>
    <n v="62"/>
    <d v="1954-09-25T00:00:00"/>
    <n v="65.818742624302388"/>
    <n v="0"/>
    <s v="Telecommunications"/>
    <s v="High Net Worth"/>
    <s v="N"/>
    <s v="No"/>
    <n v="15"/>
    <m/>
  </r>
  <r>
    <n v="13197"/>
    <n v="69"/>
    <x v="456"/>
    <d v="2017-10-28T00:00:00"/>
    <n v="63"/>
    <b v="1"/>
    <s v="Approved"/>
    <s v="Norco Bicycles"/>
    <s v="Road"/>
    <s v="medium"/>
    <s v="large"/>
    <n v="1240.31"/>
    <n v="795.1"/>
    <d v="1997-01-25T00:00:00"/>
    <n v="445.20999999999992"/>
    <s v="M"/>
    <n v="71"/>
    <d v="1953-08-17T00:00:00"/>
    <n v="66.925591939370875"/>
    <s v="Sales Representative"/>
    <s v="Retail"/>
    <s v="High Net Worth"/>
    <s v="N"/>
    <s v="Yes"/>
    <n v="11"/>
    <m/>
  </r>
  <r>
    <n v="13780"/>
    <n v="75"/>
    <x v="632"/>
    <d v="2017-10-28T00:00:00"/>
    <n v="63"/>
    <b v="0"/>
    <s v="Approved"/>
    <s v="Giant Bicycles"/>
    <s v="Touring"/>
    <s v="medium"/>
    <s v="large"/>
    <n v="1873.97"/>
    <n v="863.95"/>
    <d v="2006-05-22T00:00:00"/>
    <n v="1010.02"/>
    <s v="M"/>
    <n v="19"/>
    <d v="1997-02-09T00:00:00"/>
    <n v="23.413263172247589"/>
    <s v="Registered Nurse"/>
    <s v="Health"/>
    <s v="Mass Customer"/>
    <s v="N"/>
    <s v="No"/>
    <n v="4"/>
    <m/>
  </r>
  <r>
    <n v="14438"/>
    <n v="8"/>
    <x v="2201"/>
    <d v="2017-10-28T00:00:00"/>
    <n v="63"/>
    <b v="0"/>
    <s v="Approved"/>
    <s v="Solex"/>
    <s v="Road"/>
    <s v="medium"/>
    <s v="small"/>
    <n v="1703.52"/>
    <n v="1516.13"/>
    <d v="2011-04-16T00:00:00"/>
    <n v="187.38999999999987"/>
    <s v="M"/>
    <n v="54"/>
    <d v="1955-06-12T00:00:00"/>
    <n v="65.106413857179092"/>
    <s v="Structural Analysis Engineer"/>
    <s v="Manufacturing"/>
    <s v="Affluent Customer"/>
    <s v="N"/>
    <s v="No"/>
    <n v="6"/>
    <m/>
  </r>
  <r>
    <n v="14609"/>
    <n v="64"/>
    <x v="2202"/>
    <d v="2017-10-28T00:00:00"/>
    <n v="63"/>
    <b v="0"/>
    <s v="Approved"/>
    <s v="Trek Bicycles"/>
    <s v="Standard"/>
    <s v="medium"/>
    <s v="large"/>
    <n v="1469.44"/>
    <n v="596.54999999999995"/>
    <d v="1995-10-24T00:00:00"/>
    <n v="872.8900000000001"/>
    <s v="F"/>
    <n v="11"/>
    <d v="1959-11-08T00:00:00"/>
    <n v="60.695454953069508"/>
    <n v="0"/>
    <s v="n/a"/>
    <s v="Mass Customer"/>
    <s v="N"/>
    <s v="Yes"/>
    <n v="12"/>
    <m/>
  </r>
  <r>
    <n v="14629"/>
    <n v="88"/>
    <x v="121"/>
    <d v="2017-10-28T00:00:00"/>
    <n v="63"/>
    <b v="0"/>
    <s v="Approved"/>
    <s v="Norco Bicycles"/>
    <s v="Standard"/>
    <s v="high"/>
    <s v="small"/>
    <n v="1661.92"/>
    <n v="1479.11"/>
    <d v="2009-03-08T00:00:00"/>
    <n v="182.81000000000017"/>
    <s v="M"/>
    <n v="32"/>
    <d v="1961-08-19T00:00:00"/>
    <n v="58.914633035261289"/>
    <n v="0"/>
    <s v="Financial Services"/>
    <s v="High Net Worth"/>
    <s v="N"/>
    <s v="Yes"/>
    <n v="10"/>
    <m/>
  </r>
  <r>
    <n v="14823"/>
    <n v="0"/>
    <x v="2203"/>
    <d v="2017-10-28T00:00:00"/>
    <n v="63"/>
    <b v="0"/>
    <s v="Approved"/>
    <s v="WeareA2B"/>
    <s v="Standard"/>
    <s v="medium"/>
    <s v="medium"/>
    <n v="60.34"/>
    <n v="45.26"/>
    <d v="1993-05-26T00:00:00"/>
    <n v="15.080000000000005"/>
    <s v="M"/>
    <n v="40"/>
    <d v="1959-10-03T00:00:00"/>
    <n v="60.794085090055809"/>
    <s v="Senior Cost Accountant"/>
    <s v="Financial Services"/>
    <s v="High Net Worth"/>
    <s v="N"/>
    <s v="Yes"/>
    <n v="19"/>
    <m/>
  </r>
  <r>
    <n v="14827"/>
    <n v="50"/>
    <x v="1357"/>
    <d v="2017-10-28T00:00:00"/>
    <n v="63"/>
    <b v="1"/>
    <s v="Approved"/>
    <s v="WeareA2B"/>
    <s v="Standard"/>
    <s v="medium"/>
    <s v="small"/>
    <n v="175.89"/>
    <n v="131.91999999999999"/>
    <d v="2009-04-12T00:00:00"/>
    <n v="43.97"/>
    <s v="M"/>
    <n v="14"/>
    <d v="1990-11-21T00:00:00"/>
    <n v="29.637920706494164"/>
    <n v="0"/>
    <s v="Property"/>
    <s v="Mass Customer"/>
    <s v="N"/>
    <s v="Yes"/>
    <n v="7"/>
    <m/>
  </r>
  <r>
    <n v="15961"/>
    <n v="3"/>
    <x v="2204"/>
    <d v="2017-10-28T00:00:00"/>
    <n v="63"/>
    <b v="1"/>
    <s v="Approved"/>
    <s v="Trek Bicycles"/>
    <s v="Standard"/>
    <s v="medium"/>
    <s v="large"/>
    <n v="2091.4699999999998"/>
    <n v="388.92"/>
    <d v="1993-07-20T00:00:00"/>
    <n v="1702.5499999999997"/>
    <s v="M"/>
    <n v="34"/>
    <d v="1999-02-23T00:00:00"/>
    <n v="21.374907007864028"/>
    <s v="Recruiting Manager"/>
    <s v="Financial Services"/>
    <s v="Mass Customer"/>
    <s v="N"/>
    <s v="Yes"/>
    <n v="2"/>
    <m/>
  </r>
  <r>
    <n v="16174"/>
    <n v="51"/>
    <x v="1775"/>
    <d v="2017-10-28T00:00:00"/>
    <n v="63"/>
    <b v="0"/>
    <s v="Approved"/>
    <s v="OHM Cycles"/>
    <s v="Standard"/>
    <s v="high"/>
    <s v="medium"/>
    <n v="2005.66"/>
    <n v="1203.4000000000001"/>
    <d v="2012-04-10T00:00:00"/>
    <n v="802.26"/>
    <s v="M"/>
    <n v="41"/>
    <d v="1977-05-04T00:00:00"/>
    <n v="43.196824816083208"/>
    <s v="Paralegal"/>
    <s v="Financial Services"/>
    <s v="Affluent Customer"/>
    <s v="N"/>
    <s v="No"/>
    <n v="22"/>
    <m/>
  </r>
  <r>
    <n v="16204"/>
    <n v="53"/>
    <x v="215"/>
    <d v="2017-10-28T00:00:00"/>
    <n v="63"/>
    <b v="1"/>
    <s v="Approved"/>
    <s v="Giant Bicycles"/>
    <s v="Standard"/>
    <s v="high"/>
    <s v="medium"/>
    <n v="1274.93"/>
    <n v="764.96"/>
    <d v="2007-08-04T00:00:00"/>
    <n v="509.97"/>
    <s v="M"/>
    <n v="87"/>
    <d v="1958-10-06T00:00:00"/>
    <n v="61.785865911973616"/>
    <s v="Graphic Designer"/>
    <s v="Financial Services"/>
    <s v="High Net Worth"/>
    <s v="N"/>
    <s v="No"/>
    <n v="10"/>
    <m/>
  </r>
  <r>
    <n v="16232"/>
    <n v="20"/>
    <x v="1297"/>
    <d v="2017-10-28T00:00:00"/>
    <n v="63"/>
    <b v="0"/>
    <s v="Approved"/>
    <s v="Trek Bicycles"/>
    <s v="Standard"/>
    <s v="medium"/>
    <s v="small"/>
    <n v="1775.81"/>
    <n v="1580.47"/>
    <d v="1999-06-23T00:00:00"/>
    <n v="195.33999999999992"/>
    <s v="M"/>
    <n v="28"/>
    <d v="1982-09-14T00:00:00"/>
    <n v="37.829701528411974"/>
    <s v="VP Accounting"/>
    <s v="Financial Services"/>
    <s v="Mass Customer"/>
    <s v="N"/>
    <s v="Yes"/>
    <n v="6"/>
    <m/>
  </r>
  <r>
    <n v="17340"/>
    <n v="0"/>
    <x v="915"/>
    <d v="2017-10-28T00:00:00"/>
    <n v="63"/>
    <b v="1"/>
    <s v="Approved"/>
    <s v="OHM Cycles"/>
    <s v="Standard"/>
    <s v="medium"/>
    <s v="medium"/>
    <n v="183.86"/>
    <n v="137.9"/>
    <d v="1997-10-04T00:00:00"/>
    <n v="45.960000000000008"/>
    <s v="M"/>
    <n v="53"/>
    <d v="1961-10-08T00:00:00"/>
    <n v="58.777646733891423"/>
    <s v="Cost Accountant"/>
    <s v="Financial Services"/>
    <s v="High Net Worth"/>
    <s v="N"/>
    <s v="Yes"/>
    <n v="19"/>
    <m/>
  </r>
  <r>
    <n v="17609"/>
    <n v="13"/>
    <x v="2205"/>
    <d v="2017-10-28T00:00:00"/>
    <n v="63"/>
    <b v="1"/>
    <s v="Approved"/>
    <s v="Solex"/>
    <s v="Standard"/>
    <s v="medium"/>
    <s v="medium"/>
    <n v="1163.8900000000001"/>
    <n v="589.27"/>
    <d v="2016-07-09T00:00:00"/>
    <n v="574.62000000000012"/>
    <s v="M"/>
    <n v="29"/>
    <d v="1972-09-01T00:00:00"/>
    <n v="47.870797418822931"/>
    <s v="Community Outreach Specialist"/>
    <s v="Financial Services"/>
    <s v="Mass Customer"/>
    <s v="N"/>
    <s v="No"/>
    <n v="14"/>
    <m/>
  </r>
  <r>
    <n v="18179"/>
    <n v="36"/>
    <x v="1327"/>
    <d v="2017-10-28T00:00:00"/>
    <n v="63"/>
    <b v="1"/>
    <s v="Approved"/>
    <s v="Solex"/>
    <s v="Standard"/>
    <s v="low"/>
    <s v="medium"/>
    <n v="1289.8499999999999"/>
    <n v="74.510000000000005"/>
    <d v="2007-12-11T00:00:00"/>
    <n v="1215.3399999999999"/>
    <s v="M"/>
    <n v="9"/>
    <d v="1981-12-04T00:00:00"/>
    <n v="38.607783720192792"/>
    <s v="Associate Professor"/>
    <s v="n/a"/>
    <s v="High Net Worth"/>
    <s v="N"/>
    <s v="Yes"/>
    <n v="9"/>
    <m/>
  </r>
  <r>
    <n v="19445"/>
    <n v="93"/>
    <x v="65"/>
    <d v="2017-10-28T00:00:00"/>
    <n v="63"/>
    <b v="0"/>
    <s v="Approved"/>
    <s v="WeareA2B"/>
    <s v="Standard"/>
    <s v="medium"/>
    <s v="medium"/>
    <n v="1065.03"/>
    <n v="230.09"/>
    <d v="2013-06-09T00:00:00"/>
    <n v="834.93999999999994"/>
    <s v="M"/>
    <n v="35"/>
    <d v="1993-09-27T00:00:00"/>
    <n v="26.785865911973616"/>
    <s v="Research Nurse"/>
    <s v="Health"/>
    <s v="Mass Customer"/>
    <s v="N"/>
    <s v="Yes"/>
    <n v="8"/>
    <m/>
  </r>
  <r>
    <n v="19583"/>
    <n v="61"/>
    <x v="446"/>
    <d v="2017-10-28T00:00:00"/>
    <n v="63"/>
    <b v="1"/>
    <s v="Approved"/>
    <s v="OHM Cycles"/>
    <s v="Standard"/>
    <s v="low"/>
    <s v="medium"/>
    <n v="71.16"/>
    <n v="56.93"/>
    <d v="2015-06-17T00:00:00"/>
    <n v="14.229999999999997"/>
    <s v="M"/>
    <n v="20"/>
    <d v="1987-10-07T00:00:00"/>
    <n v="32.763948103754437"/>
    <s v="Cost Accountant"/>
    <s v="Financial Services"/>
    <s v="Mass Customer"/>
    <s v="N"/>
    <s v="No"/>
    <n v="18"/>
    <m/>
  </r>
  <r>
    <n v="378"/>
    <n v="53"/>
    <x v="466"/>
    <d v="2017-10-27T00:00:00"/>
    <n v="64"/>
    <b v="0"/>
    <s v="Approved"/>
    <s v="OHM Cycles"/>
    <s v="Standard"/>
    <s v="medium"/>
    <s v="medium"/>
    <n v="795.34"/>
    <n v="101.58"/>
    <d v="1997-02-09T00:00:00"/>
    <n v="693.76"/>
    <s v="M"/>
    <n v="22"/>
    <d v="2001-12-19T00:00:00"/>
    <n v="18.552989199644848"/>
    <s v="Internal Auditor"/>
    <s v="Retail"/>
    <s v="Mass Customer"/>
    <s v="N"/>
    <s v="No"/>
    <n v="1"/>
    <m/>
  </r>
  <r>
    <n v="961"/>
    <n v="40"/>
    <x v="1146"/>
    <d v="2017-10-27T00:00:00"/>
    <n v="64"/>
    <b v="1"/>
    <s v="Approved"/>
    <s v="OHM Cycles"/>
    <s v="Standard"/>
    <s v="high"/>
    <s v="medium"/>
    <n v="1458.17"/>
    <n v="874.9"/>
    <d v="2006-10-01T00:00:00"/>
    <n v="583.2700000000001"/>
    <s v="F"/>
    <n v="79"/>
    <d v="1988-01-26T00:00:00"/>
    <n v="32.45983851471334"/>
    <s v="Assistant Media Planner"/>
    <s v="Entertainment"/>
    <s v="Mass Customer"/>
    <s v="N"/>
    <s v="Yes"/>
    <n v="6"/>
    <m/>
  </r>
  <r>
    <n v="1320"/>
    <n v="95"/>
    <x v="1343"/>
    <d v="2017-10-27T00:00:00"/>
    <n v="64"/>
    <b v="0"/>
    <s v="Approved"/>
    <s v="Giant Bicycles"/>
    <s v="Standard"/>
    <s v="medium"/>
    <s v="large"/>
    <n v="569.55999999999995"/>
    <n v="528.42999999999995"/>
    <d v="1994-08-10T00:00:00"/>
    <n v="41.129999999999995"/>
    <s v="F"/>
    <n v="19"/>
    <d v="1987-08-13T00:00:00"/>
    <n v="32.914633035261289"/>
    <s v="Graphic Designer"/>
    <s v="Property"/>
    <s v="Affluent Customer"/>
    <s v="N"/>
    <s v="Yes"/>
    <n v="4"/>
    <m/>
  </r>
  <r>
    <n v="1709"/>
    <n v="88"/>
    <x v="2206"/>
    <d v="2017-10-27T00:00:00"/>
    <n v="64"/>
    <b v="0"/>
    <s v="Approved"/>
    <s v="Norco Bicycles"/>
    <s v="Standard"/>
    <s v="medium"/>
    <s v="medium"/>
    <n v="1198.46"/>
    <n v="381.1"/>
    <d v="1999-07-26T00:00:00"/>
    <n v="817.36"/>
    <s v="F"/>
    <n v="2"/>
    <d v="1992-07-10T00:00:00"/>
    <n v="28.002304268137998"/>
    <s v="Biostatistician IV"/>
    <s v="IT"/>
    <s v="Affluent Customer"/>
    <s v="N"/>
    <s v="Yes"/>
    <n v="4"/>
    <m/>
  </r>
  <r>
    <n v="2351"/>
    <n v="74"/>
    <x v="1427"/>
    <d v="2017-10-27T00:00:00"/>
    <n v="64"/>
    <b v="1"/>
    <s v="Approved"/>
    <s v="WeareA2B"/>
    <s v="Standard"/>
    <s v="medium"/>
    <s v="medium"/>
    <n v="1228.07"/>
    <n v="400.91"/>
    <d v="2000-05-22T00:00:00"/>
    <n v="827.15999999999985"/>
    <s v="F"/>
    <n v="80"/>
    <d v="1987-04-29T00:00:00"/>
    <n v="33.205043994165393"/>
    <n v="0"/>
    <s v="Argiculture"/>
    <s v="Mass Customer"/>
    <s v="N"/>
    <s v="Yes"/>
    <n v="12"/>
    <m/>
  </r>
  <r>
    <n v="3173"/>
    <n v="13"/>
    <x v="658"/>
    <d v="2017-10-27T00:00:00"/>
    <n v="64"/>
    <b v="0"/>
    <s v="Approved"/>
    <s v="Solex"/>
    <s v="Standard"/>
    <s v="medium"/>
    <s v="medium"/>
    <n v="1577.53"/>
    <n v="826.51"/>
    <d v="2007-12-11T00:00:00"/>
    <n v="751.02"/>
    <s v="F"/>
    <n v="46"/>
    <d v="2000-10-11T00:00:00"/>
    <n v="19.742030295535258"/>
    <s v="Electrical Engineer"/>
    <s v="Manufacturing"/>
    <s v="High Net Worth"/>
    <s v="N"/>
    <s v="Yes"/>
    <n v="1"/>
    <m/>
  </r>
  <r>
    <n v="3426"/>
    <n v="50"/>
    <x v="2207"/>
    <d v="2017-10-27T00:00:00"/>
    <n v="64"/>
    <b v="1"/>
    <s v="Approved"/>
    <s v="WeareA2B"/>
    <s v="Standard"/>
    <s v="medium"/>
    <s v="small"/>
    <n v="175.89"/>
    <n v="131.91999999999999"/>
    <d v="2001-11-25T00:00:00"/>
    <n v="43.97"/>
    <s v="F"/>
    <n v="90"/>
    <d v="1996-01-24T00:00:00"/>
    <n v="24.45983851471334"/>
    <s v="Senior Developer"/>
    <s v="Financial Services"/>
    <s v="Affluent Customer"/>
    <s v="N"/>
    <s v="Yes"/>
    <n v="7"/>
    <m/>
  </r>
  <r>
    <n v="4212"/>
    <n v="29"/>
    <x v="460"/>
    <d v="2017-10-27T00:00:00"/>
    <n v="64"/>
    <b v="0"/>
    <s v="Approved"/>
    <s v="Norco Bicycles"/>
    <s v="Road"/>
    <s v="medium"/>
    <s v="medium"/>
    <n v="543.39"/>
    <n v="407.54"/>
    <d v="2016-11-22T00:00:00"/>
    <n v="135.84999999999997"/>
    <s v="F"/>
    <n v="85"/>
    <d v="1995-03-07T00:00:00"/>
    <n v="25.344770021562656"/>
    <s v="Graphic Designer"/>
    <s v="Financial Services"/>
    <s v="Affluent Customer"/>
    <s v="N"/>
    <s v="No"/>
    <n v="4"/>
    <m/>
  </r>
  <r>
    <n v="4393"/>
    <n v="94"/>
    <x v="2139"/>
    <d v="2017-10-27T00:00:00"/>
    <n v="64"/>
    <b v="0"/>
    <s v="Approved"/>
    <s v="Giant Bicycles"/>
    <s v="Standard"/>
    <s v="medium"/>
    <s v="large"/>
    <n v="1635.3"/>
    <n v="993.66"/>
    <d v="1994-08-10T00:00:00"/>
    <n v="641.64"/>
    <s v="M"/>
    <n v="69"/>
    <d v="1997-07-30T00:00:00"/>
    <n v="22.944770021562658"/>
    <s v="Quality Engineer"/>
    <s v="IT"/>
    <s v="Mass Customer"/>
    <s v="N"/>
    <s v="Yes"/>
    <n v="5"/>
    <m/>
  </r>
  <r>
    <n v="4462"/>
    <n v="84"/>
    <x v="2208"/>
    <d v="2017-10-27T00:00:00"/>
    <n v="64"/>
    <b v="0"/>
    <s v="Approved"/>
    <s v="Giant Bicycles"/>
    <s v="Road"/>
    <s v="medium"/>
    <s v="medium"/>
    <n v="792.9"/>
    <n v="594.67999999999995"/>
    <d v="2015-04-11T00:00:00"/>
    <n v="198.22000000000003"/>
    <s v="F"/>
    <n v="59"/>
    <d v="1980-06-08T00:00:00"/>
    <n v="40.098194679096906"/>
    <s v="Executive Secretary"/>
    <s v="Argiculture"/>
    <s v="High Net Worth"/>
    <s v="N"/>
    <s v="Yes"/>
    <n v="6"/>
    <m/>
  </r>
  <r>
    <n v="4550"/>
    <n v="4"/>
    <x v="2069"/>
    <d v="2017-10-27T00:00:00"/>
    <n v="64"/>
    <b v="1"/>
    <s v="Approved"/>
    <s v="Giant Bicycles"/>
    <s v="Standard"/>
    <s v="high"/>
    <s v="medium"/>
    <n v="1129.1300000000001"/>
    <n v="677.48"/>
    <d v="2005-08-09T00:00:00"/>
    <n v="451.65000000000009"/>
    <s v="M"/>
    <n v="39"/>
    <d v="1975-04-26T00:00:00"/>
    <n v="45.221482350329779"/>
    <s v="Product Engineer"/>
    <s v="Manufacturing"/>
    <s v="Mass Customer"/>
    <s v="N"/>
    <s v="No"/>
    <n v="13"/>
    <m/>
  </r>
  <r>
    <n v="4563"/>
    <n v="3"/>
    <x v="2209"/>
    <d v="2017-10-27T00:00:00"/>
    <n v="64"/>
    <b v="0"/>
    <s v="Approved"/>
    <s v="Trek Bicycles"/>
    <s v="Standard"/>
    <s v="medium"/>
    <s v="large"/>
    <n v="2091.4699999999998"/>
    <n v="388.92"/>
    <d v="2004-09-28T00:00:00"/>
    <n v="1702.5499999999997"/>
    <s v="F"/>
    <n v="27"/>
    <d v="1988-07-04T00:00:00"/>
    <n v="32.021482350329777"/>
    <s v="Teacher"/>
    <s v="Financial Services"/>
    <s v="Mass Customer"/>
    <s v="N"/>
    <s v="Yes"/>
    <n v="13"/>
    <m/>
  </r>
  <r>
    <n v="4727"/>
    <n v="66"/>
    <x v="2210"/>
    <d v="2017-10-27T00:00:00"/>
    <n v="64"/>
    <b v="1"/>
    <s v="Approved"/>
    <s v="Giant Bicycles"/>
    <s v="Road"/>
    <s v="low"/>
    <s v="small"/>
    <n v="590.26"/>
    <n v="525.33000000000004"/>
    <d v="2010-11-05T00:00:00"/>
    <n v="64.92999999999995"/>
    <s v="F"/>
    <n v="76"/>
    <d v="1979-03-30T00:00:00"/>
    <n v="41.292715227042109"/>
    <s v="Data Coordiator"/>
    <s v="n/a"/>
    <s v="Affluent Customer"/>
    <s v="N"/>
    <s v="No"/>
    <n v="4"/>
    <m/>
  </r>
  <r>
    <n v="4986"/>
    <n v="0"/>
    <x v="1865"/>
    <d v="2017-10-27T00:00:00"/>
    <n v="64"/>
    <b v="1"/>
    <s v="Approved"/>
    <s v="Solex"/>
    <s v="Standard"/>
    <s v="medium"/>
    <s v="medium"/>
    <n v="478.16"/>
    <n v="298.72000000000003"/>
    <d v="2015-04-11T00:00:00"/>
    <n v="179.44"/>
    <s v="M"/>
    <n v="77"/>
    <d v="1981-11-13T00:00:00"/>
    <n v="38.665317966768136"/>
    <s v="Cost Accountant"/>
    <s v="Financial Services"/>
    <s v="High Net Worth"/>
    <s v="N"/>
    <s v="Yes"/>
    <n v="8"/>
    <m/>
  </r>
  <r>
    <n v="5079"/>
    <n v="19"/>
    <x v="1986"/>
    <d v="2017-10-27T00:00:00"/>
    <n v="64"/>
    <b v="1"/>
    <s v="Approved"/>
    <s v="OHM Cycles"/>
    <s v="Road"/>
    <s v="high"/>
    <s v="large"/>
    <n v="12.01"/>
    <n v="7.21"/>
    <d v="2011-05-07T00:00:00"/>
    <n v="4.8"/>
    <s v="F"/>
    <n v="40"/>
    <d v="1992-01-20T00:00:00"/>
    <n v="28.473537144850329"/>
    <n v="0"/>
    <s v="n/a"/>
    <s v="Mass Customer"/>
    <s v="N"/>
    <s v="Yes"/>
    <n v="5"/>
    <m/>
  </r>
  <r>
    <n v="5134"/>
    <n v="73"/>
    <x v="1194"/>
    <d v="2017-10-27T00:00:00"/>
    <n v="64"/>
    <b v="1"/>
    <s v="Approved"/>
    <s v="Solex"/>
    <s v="Standard"/>
    <s v="medium"/>
    <s v="medium"/>
    <n v="1945.43"/>
    <n v="333.18"/>
    <d v="2006-05-22T00:00:00"/>
    <n v="1612.25"/>
    <s v="F"/>
    <n v="47"/>
    <d v="1992-04-12T00:00:00"/>
    <n v="28.246139884576355"/>
    <s v="Financial Advisor"/>
    <s v="Financial Services"/>
    <s v="Mass Customer"/>
    <s v="N"/>
    <s v="Yes"/>
    <n v="8"/>
    <m/>
  </r>
  <r>
    <n v="5623"/>
    <n v="6"/>
    <x v="2211"/>
    <d v="2017-10-27T00:00:00"/>
    <n v="64"/>
    <b v="1"/>
    <s v="Approved"/>
    <s v="OHM Cycles"/>
    <s v="Standard"/>
    <s v="high"/>
    <s v="medium"/>
    <n v="227.88"/>
    <n v="136.72999999999999"/>
    <d v="2003-02-07T00:00:00"/>
    <n v="91.15"/>
    <s v="F"/>
    <n v="54"/>
    <d v="1978-01-30T00:00:00"/>
    <n v="42.454359062658547"/>
    <s v="Pharmacist"/>
    <s v="Health"/>
    <s v="Mass Customer"/>
    <s v="N"/>
    <s v="No"/>
    <n v="12"/>
    <m/>
  </r>
  <r>
    <n v="5749"/>
    <n v="54"/>
    <x v="2212"/>
    <d v="2017-10-27T00:00:00"/>
    <n v="64"/>
    <b v="1"/>
    <s v="Approved"/>
    <s v="WeareA2B"/>
    <s v="Standard"/>
    <s v="medium"/>
    <s v="medium"/>
    <n v="1807.45"/>
    <n v="778.69"/>
    <d v="2010-08-20T00:00:00"/>
    <n v="1028.76"/>
    <s v="M"/>
    <n v="35"/>
    <d v="1966-09-16T00:00:00"/>
    <n v="53.835180980466767"/>
    <n v="0"/>
    <s v="Retail"/>
    <s v="High Net Worth"/>
    <s v="N"/>
    <s v="Yes"/>
    <n v="13"/>
    <m/>
  </r>
  <r>
    <n v="6726"/>
    <n v="93"/>
    <x v="2213"/>
    <d v="2017-10-27T00:00:00"/>
    <n v="64"/>
    <b v="1"/>
    <s v="Approved"/>
    <s v="WeareA2B"/>
    <s v="Standard"/>
    <s v="medium"/>
    <s v="medium"/>
    <n v="1065.03"/>
    <n v="230.09"/>
    <d v="2000-11-03T00:00:00"/>
    <n v="834.93999999999994"/>
    <s v="F"/>
    <n v="96"/>
    <d v="1976-06-03T00:00:00"/>
    <n v="44.114633035261285"/>
    <s v="Structural Engineer"/>
    <s v="Retail"/>
    <s v="Mass Customer"/>
    <s v="N"/>
    <s v="No"/>
    <n v="14"/>
    <m/>
  </r>
  <r>
    <n v="6875"/>
    <n v="59"/>
    <x v="2214"/>
    <d v="2017-10-27T00:00:00"/>
    <n v="64"/>
    <b v="1"/>
    <s v="Approved"/>
    <s v="Solex"/>
    <s v="Standard"/>
    <s v="medium"/>
    <s v="large"/>
    <n v="1061.56"/>
    <n v="733.58"/>
    <d v="1993-07-20T00:00:00"/>
    <n v="327.9799999999999"/>
    <s v="M"/>
    <n v="99"/>
    <d v="1978-04-20T00:00:00"/>
    <n v="42.235180980466765"/>
    <s v="Junior Executive"/>
    <s v="Manufacturing"/>
    <s v="Mass Customer"/>
    <s v="N"/>
    <s v="No"/>
    <n v="21"/>
    <m/>
  </r>
  <r>
    <n v="7288"/>
    <n v="45"/>
    <x v="894"/>
    <d v="2017-10-27T00:00:00"/>
    <n v="64"/>
    <b v="1"/>
    <s v="Approved"/>
    <s v="Solex"/>
    <s v="Standard"/>
    <s v="medium"/>
    <s v="medium"/>
    <n v="441.49"/>
    <n v="84.99"/>
    <d v="2015-06-17T00:00:00"/>
    <n v="356.5"/>
    <s v="F"/>
    <n v="62"/>
    <d v="1970-12-04T00:00:00"/>
    <n v="49.616002898274985"/>
    <s v="Assistant Manager"/>
    <s v="Manufacturing"/>
    <s v="Mass Customer"/>
    <s v="N"/>
    <s v="No"/>
    <n v="10"/>
    <m/>
  </r>
  <r>
    <n v="7347"/>
    <n v="38"/>
    <x v="1930"/>
    <d v="2017-10-27T00:00:00"/>
    <n v="64"/>
    <b v="1"/>
    <s v="Approved"/>
    <s v="Solex"/>
    <s v="Standard"/>
    <s v="medium"/>
    <s v="medium"/>
    <n v="1577.53"/>
    <n v="826.51"/>
    <d v="2011-03-16T00:00:00"/>
    <n v="751.02"/>
    <s v="F"/>
    <n v="58"/>
    <d v="1989-02-15T00:00:00"/>
    <n v="31.402304268138"/>
    <n v="0"/>
    <s v="Financial Services"/>
    <s v="Mass Customer"/>
    <s v="N"/>
    <s v="Yes"/>
    <n v="5"/>
    <m/>
  </r>
  <r>
    <n v="7401"/>
    <n v="23"/>
    <x v="2215"/>
    <d v="2017-10-27T00:00:00"/>
    <n v="64"/>
    <b v="0"/>
    <s v="Approved"/>
    <s v="Norco Bicycles"/>
    <s v="Mountain"/>
    <s v="low"/>
    <s v="small"/>
    <n v="688.63"/>
    <n v="612.88"/>
    <d v="2011-05-07T00:00:00"/>
    <n v="75.75"/>
    <s v="F"/>
    <n v="40"/>
    <d v="1978-06-06T00:00:00"/>
    <n v="42.106413857179092"/>
    <s v="Automation Specialist II"/>
    <s v="Health"/>
    <s v="Mass Customer"/>
    <s v="N"/>
    <s v="Yes"/>
    <n v="9"/>
    <m/>
  </r>
  <r>
    <n v="8248"/>
    <n v="2"/>
    <x v="2216"/>
    <d v="2017-10-27T00:00:00"/>
    <n v="64"/>
    <b v="1"/>
    <s v="Approved"/>
    <s v="Giant Bicycles"/>
    <s v="Road"/>
    <s v="low"/>
    <s v="small"/>
    <n v="590.26"/>
    <n v="525.33000000000004"/>
    <d v="2010-11-05T00:00:00"/>
    <n v="64.92999999999995"/>
    <s v="M"/>
    <n v="29"/>
    <d v="1960-12-06T00:00:00"/>
    <n v="59.616002898274985"/>
    <s v="Chemical Engineer"/>
    <s v="Manufacturing"/>
    <s v="High Net Worth"/>
    <s v="N"/>
    <s v="No"/>
    <n v="6"/>
    <m/>
  </r>
  <r>
    <n v="8623"/>
    <n v="93"/>
    <x v="1396"/>
    <d v="2017-10-27T00:00:00"/>
    <n v="64"/>
    <b v="1"/>
    <s v="Approved"/>
    <s v="WeareA2B"/>
    <s v="Standard"/>
    <s v="medium"/>
    <s v="medium"/>
    <n v="1065.03"/>
    <n v="230.09"/>
    <d v="2000-11-03T00:00:00"/>
    <n v="834.93999999999994"/>
    <s v="M"/>
    <n v="59"/>
    <d v="1999-10-13T00:00:00"/>
    <n v="20.739290569507862"/>
    <n v="0"/>
    <s v="Financial Services"/>
    <s v="Mass Customer"/>
    <s v="N"/>
    <s v="No"/>
    <n v="1"/>
    <m/>
  </r>
  <r>
    <n v="8637"/>
    <n v="29"/>
    <x v="2044"/>
    <d v="2017-10-27T00:00:00"/>
    <n v="64"/>
    <b v="0"/>
    <s v="Approved"/>
    <s v="WeareA2B"/>
    <s v="Standard"/>
    <s v="medium"/>
    <s v="medium"/>
    <n v="1065.03"/>
    <n v="230.09"/>
    <d v="2000-11-03T00:00:00"/>
    <n v="834.93999999999994"/>
    <s v="F"/>
    <n v="22"/>
    <d v="1992-08-05T00:00:00"/>
    <n v="27.931071391425672"/>
    <s v="Safety Technician II"/>
    <s v="Telecommunications"/>
    <s v="High Net Worth"/>
    <s v="N"/>
    <s v="No"/>
    <n v="9"/>
    <m/>
  </r>
  <r>
    <n v="8984"/>
    <n v="0"/>
    <x v="1705"/>
    <d v="2017-10-27T00:00:00"/>
    <n v="64"/>
    <b v="0"/>
    <s v="Approved"/>
    <s v="Norco Bicycles"/>
    <s v="Standard"/>
    <s v="low"/>
    <s v="medium"/>
    <n v="363.01"/>
    <n v="290.41000000000003"/>
    <d v="2005-05-10T00:00:00"/>
    <n v="72.599999999999966"/>
    <s v="F"/>
    <n v="26"/>
    <d v="1959-03-11T00:00:00"/>
    <n v="61.358468651699646"/>
    <s v="Health Coach III"/>
    <s v="Health"/>
    <s v="High Net Worth"/>
    <s v="N"/>
    <s v="Yes"/>
    <n v="19"/>
    <m/>
  </r>
  <r>
    <n v="9021"/>
    <n v="8"/>
    <x v="2217"/>
    <d v="2017-10-27T00:00:00"/>
    <n v="64"/>
    <b v="0"/>
    <s v="Approved"/>
    <s v="Solex"/>
    <s v="Road"/>
    <s v="medium"/>
    <s v="small"/>
    <n v="1703.52"/>
    <n v="1516.13"/>
    <d v="2011-04-16T00:00:00"/>
    <n v="187.38999999999987"/>
    <s v="F"/>
    <n v="20"/>
    <d v="1973-12-05T00:00:00"/>
    <n v="46.610523446220192"/>
    <s v="Account Coordinator"/>
    <s v="Health"/>
    <s v="Mass Customer"/>
    <s v="N"/>
    <s v="No"/>
    <n v="16"/>
    <m/>
  </r>
  <r>
    <n v="9330"/>
    <n v="10"/>
    <x v="1750"/>
    <d v="2017-10-27T00:00:00"/>
    <n v="64"/>
    <b v="1"/>
    <s v="Approved"/>
    <s v="WeareA2B"/>
    <s v="Touring"/>
    <s v="medium"/>
    <s v="medium"/>
    <n v="1466.68"/>
    <n v="363.25"/>
    <d v="2016-07-09T00:00:00"/>
    <n v="1103.43"/>
    <s v="F"/>
    <n v="0"/>
    <d v="1985-04-09T00:00:00"/>
    <n v="35.259838514713344"/>
    <s v="Structural Engineer"/>
    <s v="Manufacturing"/>
    <s v="Mass Customer"/>
    <s v="N"/>
    <s v="Yes"/>
    <n v="5"/>
    <m/>
  </r>
  <r>
    <n v="9365"/>
    <n v="74"/>
    <x v="2135"/>
    <d v="2017-10-27T00:00:00"/>
    <n v="64"/>
    <b v="1"/>
    <s v="Approved"/>
    <s v="WeareA2B"/>
    <s v="Standard"/>
    <s v="medium"/>
    <s v="medium"/>
    <n v="1228.07"/>
    <n v="400.91"/>
    <d v="2000-05-22T00:00:00"/>
    <n v="827.15999999999985"/>
    <s v="F"/>
    <n v="30"/>
    <d v="1978-08-12T00:00:00"/>
    <n v="41.922852213343475"/>
    <s v="Web Designer II"/>
    <s v="Retail"/>
    <s v="Mass Customer"/>
    <s v="N"/>
    <s v="No"/>
    <n v="19"/>
    <m/>
  </r>
  <r>
    <n v="9382"/>
    <n v="63"/>
    <x v="2218"/>
    <d v="2017-10-27T00:00:00"/>
    <n v="64"/>
    <b v="0"/>
    <s v="Approved"/>
    <s v="Solex"/>
    <s v="Standard"/>
    <s v="medium"/>
    <s v="medium"/>
    <n v="1483.2"/>
    <n v="99.59"/>
    <d v="1998-12-17T00:00:00"/>
    <n v="1383.6100000000001"/>
    <s v="F"/>
    <n v="53"/>
    <d v="1995-01-20T00:00:00"/>
    <n v="25.470797418822929"/>
    <n v="0"/>
    <s v="Manufacturing"/>
    <s v="Mass Customer"/>
    <s v="N"/>
    <s v="No"/>
    <n v="5"/>
    <m/>
  </r>
  <r>
    <n v="9659"/>
    <n v="29"/>
    <x v="2219"/>
    <d v="2017-10-27T00:00:00"/>
    <n v="64"/>
    <b v="0"/>
    <s v="Approved"/>
    <s v="Norco Bicycles"/>
    <s v="Road"/>
    <s v="medium"/>
    <s v="medium"/>
    <n v="543.39"/>
    <n v="407.54"/>
    <d v="2016-11-22T00:00:00"/>
    <n v="135.84999999999997"/>
    <s v="M"/>
    <n v="4"/>
    <d v="1975-09-12T00:00:00"/>
    <n v="44.84066043252156"/>
    <s v="Internal Auditor"/>
    <s v="Health"/>
    <s v="Mass Customer"/>
    <s v="N"/>
    <s v="No"/>
    <n v="8"/>
    <m/>
  </r>
  <r>
    <n v="3533"/>
    <n v="68"/>
    <x v="1970"/>
    <d v="2017-02-04T00:00:00"/>
    <m/>
    <m/>
    <s v="Approved"/>
    <s v="OHM Cycles"/>
    <s v="Standard"/>
    <s v="medium"/>
    <s v="medium"/>
    <n v="1636.9"/>
    <n v="44.71"/>
    <n v="40410"/>
    <m/>
    <m/>
    <m/>
    <m/>
    <m/>
    <m/>
    <m/>
    <m/>
    <m/>
    <m/>
    <m/>
    <m/>
  </r>
  <r>
    <n v="9988"/>
    <n v="3"/>
    <x v="2220"/>
    <d v="2017-10-27T00:00:00"/>
    <n v="64"/>
    <b v="1"/>
    <s v="Approved"/>
    <s v="Trek Bicycles"/>
    <s v="Standard"/>
    <s v="medium"/>
    <s v="large"/>
    <n v="2091.4699999999998"/>
    <n v="388.92"/>
    <d v="2012-05-18T00:00:00"/>
    <n v="1702.5499999999997"/>
    <s v="F"/>
    <n v="26"/>
    <d v="1981-10-04T00:00:00"/>
    <n v="38.77490700786403"/>
    <s v="Media Manager I"/>
    <s v="Retail"/>
    <s v="Mass Customer"/>
    <s v="N"/>
    <s v="Yes"/>
    <n v="16"/>
    <m/>
  </r>
  <r>
    <n v="10011"/>
    <n v="92"/>
    <x v="4"/>
    <d v="2017-10-27T00:00:00"/>
    <n v="64"/>
    <b v="1"/>
    <s v="Approved"/>
    <s v="WeareA2B"/>
    <s v="Touring"/>
    <s v="medium"/>
    <s v="large"/>
    <n v="1890.39"/>
    <n v="260.14"/>
    <d v="1991-01-21T00:00:00"/>
    <n v="1630.25"/>
    <s v="F"/>
    <n v="11"/>
    <d v="1997-12-14T00:00:00"/>
    <n v="22.569427555809231"/>
    <s v="Electrical Engineer"/>
    <s v="Manufacturing"/>
    <s v="High Net Worth"/>
    <s v="N"/>
    <s v="No"/>
    <n v="3"/>
    <m/>
  </r>
  <r>
    <n v="10406"/>
    <n v="72"/>
    <x v="803"/>
    <d v="2017-10-27T00:00:00"/>
    <n v="64"/>
    <b v="1"/>
    <s v="Approved"/>
    <s v="Norco Bicycles"/>
    <s v="Standard"/>
    <s v="medium"/>
    <s v="medium"/>
    <n v="360.4"/>
    <n v="270.3"/>
    <d v="2002-08-31T00:00:00"/>
    <n v="90.099999999999966"/>
    <s v="F"/>
    <n v="23"/>
    <d v="1979-09-09T00:00:00"/>
    <n v="40.846139884576353"/>
    <s v="Cost Accountant"/>
    <s v="Financial Services"/>
    <s v="Mass Customer"/>
    <s v="N"/>
    <s v="Yes"/>
    <n v="11"/>
    <m/>
  </r>
  <r>
    <n v="10471"/>
    <n v="80"/>
    <x v="645"/>
    <d v="2017-10-27T00:00:00"/>
    <n v="64"/>
    <b v="0"/>
    <s v="Approved"/>
    <s v="OHM Cycles"/>
    <s v="Touring"/>
    <s v="low"/>
    <s v="medium"/>
    <n v="1073.07"/>
    <n v="933.84"/>
    <d v="1997-01-25T00:00:00"/>
    <n v="139.2299999999999"/>
    <s v="F"/>
    <n v="20"/>
    <d v="1969-01-18T00:00:00"/>
    <n v="51.492715227042112"/>
    <n v="0"/>
    <s v="Retail"/>
    <s v="Affluent Customer"/>
    <s v="N"/>
    <s v="No"/>
    <n v="11"/>
    <m/>
  </r>
  <r>
    <n v="10594"/>
    <n v="61"/>
    <x v="2221"/>
    <d v="2017-10-27T00:00:00"/>
    <n v="64"/>
    <b v="0"/>
    <s v="Approved"/>
    <s v="OHM Cycles"/>
    <s v="Standard"/>
    <s v="low"/>
    <s v="medium"/>
    <n v="71.16"/>
    <n v="56.93"/>
    <d v="2012-05-18T00:00:00"/>
    <n v="14.229999999999997"/>
    <s v="M"/>
    <n v="95"/>
    <d v="1987-03-27T00:00:00"/>
    <n v="33.295454953069509"/>
    <s v="Assistant Professor"/>
    <s v="n/a"/>
    <s v="Affluent Customer"/>
    <s v="N"/>
    <s v="Yes"/>
    <n v="17"/>
    <m/>
  </r>
  <r>
    <n v="10835"/>
    <n v="55"/>
    <x v="2222"/>
    <d v="2017-10-27T00:00:00"/>
    <n v="64"/>
    <b v="1"/>
    <s v="Approved"/>
    <s v="Trek Bicycles"/>
    <s v="Road"/>
    <s v="medium"/>
    <s v="large"/>
    <n v="1894.19"/>
    <n v="598.76"/>
    <d v="2015-10-18T00:00:00"/>
    <n v="1295.43"/>
    <s v="F"/>
    <n v="48"/>
    <d v="1994-07-05T00:00:00"/>
    <n v="26.016002898274987"/>
    <s v="Web Designer I"/>
    <s v="Property"/>
    <s v="Mass Customer"/>
    <s v="N"/>
    <s v="Yes"/>
    <n v="4"/>
    <m/>
  </r>
  <r>
    <n v="11187"/>
    <n v="82"/>
    <x v="327"/>
    <d v="2017-10-27T00:00:00"/>
    <n v="64"/>
    <b v="0"/>
    <s v="Approved"/>
    <s v="Norco Bicycles"/>
    <s v="Standard"/>
    <s v="high"/>
    <s v="medium"/>
    <n v="1148.6400000000001"/>
    <n v="689.18"/>
    <d v="2015-08-10T00:00:00"/>
    <n v="459.46000000000015"/>
    <s v="M"/>
    <n v="65"/>
    <d v="1999-05-19T00:00:00"/>
    <n v="21.14203029553526"/>
    <s v="Staff Scientist"/>
    <s v="Argiculture"/>
    <s v="Mass Customer"/>
    <s v="N"/>
    <s v="No"/>
    <n v="1"/>
    <m/>
  </r>
  <r>
    <n v="11310"/>
    <n v="62"/>
    <x v="2172"/>
    <d v="2017-10-27T00:00:00"/>
    <n v="64"/>
    <b v="0"/>
    <s v="Approved"/>
    <s v="Solex"/>
    <s v="Standard"/>
    <s v="medium"/>
    <s v="medium"/>
    <n v="478.16"/>
    <n v="298.72000000000003"/>
    <d v="1993-06-23T00:00:00"/>
    <n v="179.44"/>
    <s v="F"/>
    <n v="29"/>
    <d v="1974-10-21T00:00:00"/>
    <n v="45.733811117453065"/>
    <s v="Registered Nurse"/>
    <s v="Health"/>
    <s v="Mass Customer"/>
    <s v="N"/>
    <s v="No"/>
    <n v="12"/>
    <m/>
  </r>
  <r>
    <n v="11340"/>
    <n v="79"/>
    <x v="2223"/>
    <d v="2017-10-27T00:00:00"/>
    <n v="64"/>
    <b v="0"/>
    <s v="Approved"/>
    <s v="Norco Bicycles"/>
    <s v="Standard"/>
    <s v="medium"/>
    <s v="medium"/>
    <n v="1555.58"/>
    <n v="818.01"/>
    <d v="2007-08-04T00:00:00"/>
    <n v="737.56999999999994"/>
    <s v="F"/>
    <n v="73"/>
    <d v="1986-08-10T00:00:00"/>
    <n v="33.922852213343475"/>
    <s v="Assistant Manager"/>
    <s v="Financial Services"/>
    <s v="Mass Customer"/>
    <s v="N"/>
    <s v="No"/>
    <n v="6"/>
    <m/>
  </r>
  <r>
    <n v="11624"/>
    <n v="22"/>
    <x v="2224"/>
    <d v="2017-10-27T00:00:00"/>
    <n v="64"/>
    <b v="0"/>
    <s v="Approved"/>
    <s v="WeareA2B"/>
    <s v="Standard"/>
    <s v="medium"/>
    <s v="medium"/>
    <n v="60.34"/>
    <n v="45.26"/>
    <d v="2016-02-04T00:00:00"/>
    <n v="15.080000000000005"/>
    <s v="F"/>
    <n v="73"/>
    <d v="1977-07-28T00:00:00"/>
    <n v="42.96394810375444"/>
    <s v="Assistant Media Planner"/>
    <s v="Entertainment"/>
    <s v="Mass Customer"/>
    <s v="N"/>
    <s v="Yes"/>
    <n v="12"/>
    <m/>
  </r>
  <r>
    <n v="11970"/>
    <n v="15"/>
    <x v="2225"/>
    <d v="2017-10-27T00:00:00"/>
    <n v="64"/>
    <b v="1"/>
    <s v="Approved"/>
    <s v="Norco Bicycles"/>
    <s v="Standard"/>
    <s v="low"/>
    <s v="medium"/>
    <n v="958.74"/>
    <n v="748.9"/>
    <d v="1996-11-09T00:00:00"/>
    <n v="209.84000000000003"/>
    <s v="M"/>
    <n v="94"/>
    <d v="1978-10-29T00:00:00"/>
    <n v="41.709153583206493"/>
    <s v="Programmer Analyst III"/>
    <s v="Manufacturing"/>
    <s v="Mass Customer"/>
    <s v="N"/>
    <s v="Yes"/>
    <n v="8"/>
    <m/>
  </r>
  <r>
    <n v="12645"/>
    <n v="0"/>
    <x v="1666"/>
    <d v="2017-10-27T00:00:00"/>
    <n v="64"/>
    <b v="1"/>
    <s v="Approved"/>
    <s v="Trek Bicycles"/>
    <s v="Road"/>
    <s v="medium"/>
    <s v="medium"/>
    <n v="290.62"/>
    <n v="215.14"/>
    <d v="2004-12-18T00:00:00"/>
    <n v="75.480000000000018"/>
    <s v="U"/>
    <n v="81"/>
    <d v="1899-12-30T00:00:00"/>
    <n v="0"/>
    <s v="Assistant Professor"/>
    <s v="IT"/>
    <s v="High Net Worth"/>
    <s v="N"/>
    <s v="No"/>
    <n v="0"/>
    <m/>
  </r>
  <r>
    <n v="12697"/>
    <n v="31"/>
    <x v="1462"/>
    <d v="2017-10-27T00:00:00"/>
    <n v="64"/>
    <b v="0"/>
    <s v="Approved"/>
    <s v="Giant Bicycles"/>
    <s v="Standard"/>
    <s v="medium"/>
    <s v="medium"/>
    <n v="230.91"/>
    <n v="173.18"/>
    <d v="2006-11-10T00:00:00"/>
    <n v="57.72999999999999"/>
    <s v="F"/>
    <n v="96"/>
    <d v="1973-05-25T00:00:00"/>
    <n v="47.142030295535257"/>
    <s v="Programmer Analyst III"/>
    <s v="n/a"/>
    <s v="Mass Customer"/>
    <s v="N"/>
    <s v="No"/>
    <n v="8"/>
    <m/>
  </r>
  <r>
    <n v="12799"/>
    <n v="78"/>
    <x v="2226"/>
    <d v="2017-10-27T00:00:00"/>
    <n v="64"/>
    <b v="0"/>
    <s v="Approved"/>
    <s v="Giant Bicycles"/>
    <s v="Standard"/>
    <s v="medium"/>
    <s v="large"/>
    <n v="1765.3"/>
    <n v="709.48"/>
    <d v="2004-08-07T00:00:00"/>
    <n v="1055.82"/>
    <s v="F"/>
    <n v="78"/>
    <d v="1974-11-11T00:00:00"/>
    <n v="45.676276870877729"/>
    <s v="Quality Engineer"/>
    <s v="Financial Services"/>
    <s v="Affluent Customer"/>
    <s v="N"/>
    <s v="Yes"/>
    <n v="17"/>
    <m/>
  </r>
  <r>
    <n v="13151"/>
    <n v="33"/>
    <x v="2227"/>
    <d v="2017-10-27T00:00:00"/>
    <n v="64"/>
    <b v="1"/>
    <s v="Approved"/>
    <s v="Giant Bicycles"/>
    <s v="Standard"/>
    <s v="medium"/>
    <s v="small"/>
    <n v="1311.44"/>
    <n v="1167.18"/>
    <d v="1992-10-11T00:00:00"/>
    <n v="144.26"/>
    <s v="F"/>
    <n v="14"/>
    <d v="1998-11-15T00:00:00"/>
    <n v="21.648879610603753"/>
    <s v="Pharmacist"/>
    <s v="Health"/>
    <s v="Affluent Customer"/>
    <s v="N"/>
    <s v="No"/>
    <n v="2"/>
    <m/>
  </r>
  <r>
    <n v="13686"/>
    <n v="41"/>
    <x v="1266"/>
    <d v="2017-10-27T00:00:00"/>
    <n v="64"/>
    <b v="1"/>
    <s v="Approved"/>
    <s v="Norco Bicycles"/>
    <s v="Standard"/>
    <s v="low"/>
    <s v="medium"/>
    <n v="958.74"/>
    <n v="748.9"/>
    <d v="2005-12-07T00:00:00"/>
    <n v="209.84000000000003"/>
    <s v="M"/>
    <n v="16"/>
    <d v="1977-10-02T00:00:00"/>
    <n v="42.783126185946216"/>
    <s v="Mechanical Systems Engineer"/>
    <s v="Retail"/>
    <s v="High Net Worth"/>
    <s v="N"/>
    <s v="No"/>
    <n v="7"/>
    <m/>
  </r>
  <r>
    <n v="13839"/>
    <n v="63"/>
    <x v="1659"/>
    <d v="2017-10-27T00:00:00"/>
    <n v="64"/>
    <b v="0"/>
    <s v="Approved"/>
    <s v="Solex"/>
    <s v="Standard"/>
    <s v="medium"/>
    <s v="medium"/>
    <n v="1483.2"/>
    <n v="99.59"/>
    <d v="1995-10-24T00:00:00"/>
    <n v="1383.6100000000001"/>
    <s v="M"/>
    <n v="59"/>
    <d v="1967-11-01T00:00:00"/>
    <n v="52.709153583206493"/>
    <s v="Senior Sales Associate"/>
    <s v="Property"/>
    <s v="Affluent Customer"/>
    <s v="N"/>
    <s v="Yes"/>
    <n v="18"/>
    <m/>
  </r>
  <r>
    <n v="14031"/>
    <n v="82"/>
    <x v="945"/>
    <d v="2017-10-27T00:00:00"/>
    <n v="64"/>
    <b v="1"/>
    <s v="Approved"/>
    <s v="Norco Bicycles"/>
    <s v="Standard"/>
    <s v="high"/>
    <s v="medium"/>
    <n v="1148.6400000000001"/>
    <n v="689.18"/>
    <d v="2015-08-10T00:00:00"/>
    <n v="459.46000000000015"/>
    <s v="M"/>
    <n v="99"/>
    <d v="1987-01-21T00:00:00"/>
    <n v="33.473537144850326"/>
    <s v="Geologist III"/>
    <s v="n/a"/>
    <s v="Mass Customer"/>
    <s v="N"/>
    <s v="No"/>
    <n v="12"/>
    <m/>
  </r>
  <r>
    <n v="14376"/>
    <n v="10"/>
    <x v="2228"/>
    <d v="2017-10-27T00:00:00"/>
    <n v="64"/>
    <b v="0"/>
    <s v="Approved"/>
    <s v="WeareA2B"/>
    <s v="Touring"/>
    <s v="medium"/>
    <s v="medium"/>
    <n v="1466.68"/>
    <n v="363.25"/>
    <d v="2014-03-03T00:00:00"/>
    <n v="1103.43"/>
    <s v="M"/>
    <n v="27"/>
    <d v="1977-10-13T00:00:00"/>
    <n v="42.752989199644851"/>
    <s v="Librarian"/>
    <s v="Entertainment"/>
    <s v="Mass Customer"/>
    <s v="N"/>
    <s v="No"/>
    <n v="15"/>
    <m/>
  </r>
  <r>
    <n v="14451"/>
    <n v="0"/>
    <x v="1294"/>
    <d v="2017-10-27T00:00:00"/>
    <n v="64"/>
    <b v="0"/>
    <s v="Approved"/>
    <s v="Norco Bicycles"/>
    <s v="Road"/>
    <s v="medium"/>
    <s v="medium"/>
    <n v="544.04999999999995"/>
    <n v="376.84"/>
    <d v="2005-10-22T00:00:00"/>
    <n v="167.20999999999998"/>
    <s v="M"/>
    <n v="74"/>
    <d v="1998-10-11T00:00:00"/>
    <n v="21.744770021562658"/>
    <n v="0"/>
    <s v="Retail"/>
    <s v="High Net Worth"/>
    <s v="N"/>
    <s v="No"/>
    <n v="1"/>
    <m/>
  </r>
  <r>
    <n v="3554"/>
    <n v="62"/>
    <x v="1620"/>
    <d v="2017-11-28T00:00:00"/>
    <m/>
    <m/>
    <s v="Approved"/>
    <s v="Solex"/>
    <s v="Standard"/>
    <s v="medium"/>
    <s v="medium"/>
    <n v="478.16"/>
    <n v="298.72000000000003"/>
    <n v="34143"/>
    <m/>
    <m/>
    <m/>
    <m/>
    <m/>
    <m/>
    <m/>
    <m/>
    <m/>
    <m/>
    <m/>
    <m/>
  </r>
  <r>
    <n v="14693"/>
    <n v="44"/>
    <x v="2229"/>
    <d v="2017-10-27T00:00:00"/>
    <n v="64"/>
    <b v="1"/>
    <s v="Approved"/>
    <s v="WeareA2B"/>
    <s v="Standard"/>
    <s v="medium"/>
    <s v="medium"/>
    <n v="1769.64"/>
    <n v="108.76"/>
    <d v="2011-05-09T00:00:00"/>
    <n v="1660.88"/>
    <s v="F"/>
    <n v="68"/>
    <d v="1959-09-25T00:00:00"/>
    <n v="60.816002898274988"/>
    <s v="Accounting Assistant II"/>
    <s v="n/a"/>
    <s v="Mass Customer"/>
    <s v="N"/>
    <s v="No"/>
    <n v="13"/>
    <m/>
  </r>
  <r>
    <n v="14927"/>
    <n v="77"/>
    <x v="952"/>
    <d v="2017-10-27T00:00:00"/>
    <n v="64"/>
    <b v="1"/>
    <s v="Approved"/>
    <s v="Norco Bicycles"/>
    <s v="Road"/>
    <s v="medium"/>
    <s v="large"/>
    <n v="1240.31"/>
    <n v="795.1"/>
    <d v="2011-01-10T00:00:00"/>
    <n v="445.20999999999992"/>
    <s v="M"/>
    <n v="64"/>
    <d v="1974-04-24T00:00:00"/>
    <n v="46.226961802384572"/>
    <s v="Programmer IV"/>
    <s v="Manufacturing"/>
    <s v="Mass Customer"/>
    <s v="N"/>
    <s v="No"/>
    <n v="22"/>
    <m/>
  </r>
  <r>
    <n v="15150"/>
    <n v="17"/>
    <x v="2230"/>
    <d v="2017-10-27T00:00:00"/>
    <n v="64"/>
    <b v="1"/>
    <s v="Approved"/>
    <s v="WeareA2B"/>
    <s v="Touring"/>
    <s v="medium"/>
    <s v="large"/>
    <n v="1362.99"/>
    <n v="57.74"/>
    <d v="2016-07-09T00:00:00"/>
    <n v="1305.25"/>
    <s v="M"/>
    <n v="18"/>
    <d v="1994-07-11T00:00:00"/>
    <n v="25.999564542110601"/>
    <s v="General Manager"/>
    <s v="Financial Services"/>
    <s v="High Net Worth"/>
    <s v="N"/>
    <s v="No"/>
    <n v="3"/>
    <m/>
  </r>
  <r>
    <n v="15706"/>
    <n v="98"/>
    <x v="1939"/>
    <d v="2017-10-27T00:00:00"/>
    <n v="64"/>
    <b v="0"/>
    <s v="Approved"/>
    <s v="Trek Bicycles"/>
    <s v="Standard"/>
    <s v="high"/>
    <s v="medium"/>
    <n v="358.39"/>
    <n v="215.03"/>
    <d v="2004-01-16T00:00:00"/>
    <n v="143.35999999999999"/>
    <s v="F"/>
    <n v="0"/>
    <d v="1955-07-23T00:00:00"/>
    <n v="64.994085090055805"/>
    <s v="Budget/Accounting Analyst II"/>
    <s v="n/a"/>
    <s v="Affluent Customer"/>
    <s v="N"/>
    <s v="No"/>
    <n v="11"/>
    <m/>
  </r>
  <r>
    <n v="15774"/>
    <n v="53"/>
    <x v="2231"/>
    <d v="2017-10-27T00:00:00"/>
    <n v="64"/>
    <b v="1"/>
    <s v="Approved"/>
    <s v="OHM Cycles"/>
    <s v="Standard"/>
    <s v="medium"/>
    <s v="medium"/>
    <n v="795.34"/>
    <n v="101.58"/>
    <d v="2009-04-12T00:00:00"/>
    <n v="693.76"/>
    <s v="M"/>
    <n v="5"/>
    <d v="1985-04-28T00:00:00"/>
    <n v="35.207783720192793"/>
    <s v="Recruiter"/>
    <s v="Financial Services"/>
    <s v="Affluent Customer"/>
    <s v="N"/>
    <s v="Yes"/>
    <n v="13"/>
    <m/>
  </r>
  <r>
    <n v="16100"/>
    <n v="74"/>
    <x v="954"/>
    <d v="2017-10-27T00:00:00"/>
    <n v="64"/>
    <b v="1"/>
    <s v="Approved"/>
    <s v="WeareA2B"/>
    <s v="Standard"/>
    <s v="medium"/>
    <s v="medium"/>
    <n v="1228.07"/>
    <n v="400.91"/>
    <d v="2003-09-09T00:00:00"/>
    <n v="827.15999999999985"/>
    <s v="M"/>
    <n v="11"/>
    <d v="1959-10-11T00:00:00"/>
    <n v="60.77216728183663"/>
    <n v="0"/>
    <s v="IT"/>
    <s v="Mass Customer"/>
    <s v="N"/>
    <s v="Yes"/>
    <n v="19"/>
    <m/>
  </r>
  <r>
    <n v="16194"/>
    <n v="58"/>
    <x v="1371"/>
    <d v="2017-10-27T00:00:00"/>
    <n v="64"/>
    <b v="0"/>
    <s v="Approved"/>
    <s v="OHM Cycles"/>
    <s v="Standard"/>
    <s v="medium"/>
    <s v="medium"/>
    <n v="912.52"/>
    <n v="141.4"/>
    <d v="2015-10-18T00:00:00"/>
    <n v="771.12"/>
    <s v="M"/>
    <n v="2"/>
    <d v="1967-04-03T00:00:00"/>
    <n v="53.289975501014709"/>
    <n v="0"/>
    <s v="n/a"/>
    <s v="Affluent Customer"/>
    <s v="N"/>
    <s v="No"/>
    <n v="8"/>
    <m/>
  </r>
  <r>
    <n v="16304"/>
    <n v="96"/>
    <x v="2232"/>
    <d v="2017-10-27T00:00:00"/>
    <n v="64"/>
    <b v="0"/>
    <s v="Approved"/>
    <s v="WeareA2B"/>
    <s v="Road"/>
    <s v="low"/>
    <s v="small"/>
    <n v="1172.78"/>
    <n v="1043.77"/>
    <d v="2002-10-10T00:00:00"/>
    <n v="129.01"/>
    <s v="M"/>
    <n v="36"/>
    <d v="1975-11-28T00:00:00"/>
    <n v="44.629701528411971"/>
    <s v="Quality Engineer"/>
    <s v="Manufacturing"/>
    <s v="Affluent Customer"/>
    <s v="N"/>
    <s v="No"/>
    <n v="5"/>
    <m/>
  </r>
  <r>
    <n v="18407"/>
    <n v="76"/>
    <x v="41"/>
    <d v="2017-10-27T00:00:00"/>
    <n v="64"/>
    <b v="0"/>
    <s v="Approved"/>
    <s v="WeareA2B"/>
    <s v="Standard"/>
    <s v="low"/>
    <s v="medium"/>
    <n v="642.30999999999995"/>
    <n v="513.85"/>
    <d v="2014-10-10T00:00:00"/>
    <n v="128.45999999999992"/>
    <s v="M"/>
    <n v="14"/>
    <d v="1977-09-10T00:00:00"/>
    <n v="42.84340015854896"/>
    <s v="Clinical Specialist"/>
    <s v="Health"/>
    <s v="Affluent Customer"/>
    <s v="N"/>
    <s v="No"/>
    <n v="10"/>
    <m/>
  </r>
  <r>
    <n v="18745"/>
    <n v="0"/>
    <x v="997"/>
    <d v="2017-10-27T00:00:00"/>
    <n v="64"/>
    <b v="1"/>
    <s v="Approved"/>
    <s v="Solex"/>
    <s v="Standard"/>
    <s v="medium"/>
    <s v="medium"/>
    <n v="100.35"/>
    <n v="75.260000000000005"/>
    <d v="2000-11-03T00:00:00"/>
    <n v="25.089999999999989"/>
    <s v="F"/>
    <n v="27"/>
    <d v="1962-08-25T00:00:00"/>
    <n v="57.898194679096903"/>
    <s v="Marketing Assistant"/>
    <s v="Retail"/>
    <s v="High Net Worth"/>
    <s v="N"/>
    <s v="Yes"/>
    <n v="5"/>
    <m/>
  </r>
  <r>
    <n v="19381"/>
    <n v="23"/>
    <x v="1829"/>
    <d v="2017-10-27T00:00:00"/>
    <n v="64"/>
    <b v="1"/>
    <s v="Approved"/>
    <s v="Norco Bicycles"/>
    <s v="Mountain"/>
    <s v="low"/>
    <s v="small"/>
    <n v="688.63"/>
    <n v="612.88"/>
    <d v="1993-10-02T00:00:00"/>
    <n v="75.75"/>
    <s v="F"/>
    <n v="85"/>
    <d v="1983-03-25T00:00:00"/>
    <n v="37.303674131151695"/>
    <s v="Account Executive"/>
    <s v="Financial Services"/>
    <s v="Affluent Customer"/>
    <s v="N"/>
    <s v="No"/>
    <n v="6"/>
    <m/>
  </r>
  <r>
    <n v="19438"/>
    <n v="9"/>
    <x v="170"/>
    <d v="2017-10-27T00:00:00"/>
    <n v="64"/>
    <b v="0"/>
    <s v="Approved"/>
    <s v="OHM Cycles"/>
    <s v="Road"/>
    <s v="medium"/>
    <s v="medium"/>
    <n v="742.54"/>
    <n v="667.4"/>
    <d v="2016-07-09T00:00:00"/>
    <n v="75.139999999999986"/>
    <s v="F"/>
    <n v="21"/>
    <d v="1976-10-02T00:00:00"/>
    <n v="43.783126185946216"/>
    <n v="0"/>
    <s v="Retail"/>
    <s v="Affluent Customer"/>
    <s v="N"/>
    <s v="Yes"/>
    <n v="17"/>
    <m/>
  </r>
  <r>
    <n v="19637"/>
    <n v="68"/>
    <x v="2233"/>
    <d v="2017-10-27T00:00:00"/>
    <n v="64"/>
    <b v="0"/>
    <s v="Approved"/>
    <s v="OHM Cycles"/>
    <s v="Standard"/>
    <s v="medium"/>
    <s v="medium"/>
    <n v="1636.9"/>
    <n v="44.71"/>
    <d v="2010-08-20T00:00:00"/>
    <n v="1592.19"/>
    <s v="F"/>
    <n v="71"/>
    <d v="1967-01-21T00:00:00"/>
    <n v="53.487235774987312"/>
    <s v="Actuary"/>
    <s v="Financial Services"/>
    <s v="Mass Customer"/>
    <s v="N"/>
    <s v="No"/>
    <n v="5"/>
    <m/>
  </r>
  <r>
    <n v="19676"/>
    <n v="0"/>
    <x v="1065"/>
    <d v="2017-10-27T00:00:00"/>
    <n v="64"/>
    <b v="0"/>
    <s v="Approved"/>
    <s v="Solex"/>
    <s v="Standard"/>
    <s v="medium"/>
    <s v="medium"/>
    <n v="71.489999999999995"/>
    <n v="53.62"/>
    <d v="2012-12-02T00:00:00"/>
    <n v="17.869999999999997"/>
    <s v="M"/>
    <n v="60"/>
    <d v="2000-02-08T00:00:00"/>
    <n v="20.416002898274986"/>
    <s v="Physical Therapy Assistant"/>
    <s v="n/a"/>
    <s v="High Net Worth"/>
    <s v="N"/>
    <s v="No"/>
    <n v="3"/>
    <m/>
  </r>
  <r>
    <n v="19894"/>
    <n v="8"/>
    <x v="2234"/>
    <d v="2017-10-27T00:00:00"/>
    <n v="64"/>
    <b v="1"/>
    <s v="Approved"/>
    <s v="Solex"/>
    <s v="Road"/>
    <s v="medium"/>
    <s v="small"/>
    <n v="1703.52"/>
    <n v="1516.13"/>
    <d v="1991-11-07T00:00:00"/>
    <n v="187.38999999999987"/>
    <s v="M"/>
    <n v="98"/>
    <d v="1986-02-02T00:00:00"/>
    <n v="34.440660432521561"/>
    <s v="Community Outreach Specialist"/>
    <s v="Manufacturing"/>
    <s v="Affluent Customer"/>
    <s v="N"/>
    <s v="Yes"/>
    <n v="14"/>
    <m/>
  </r>
  <r>
    <n v="105"/>
    <n v="89"/>
    <x v="1418"/>
    <d v="2017-10-26T00:00:00"/>
    <n v="65"/>
    <b v="0"/>
    <s v="Approved"/>
    <s v="WeareA2B"/>
    <s v="Touring"/>
    <s v="medium"/>
    <s v="large"/>
    <n v="1362.99"/>
    <n v="57.74"/>
    <d v="2013-06-09T00:00:00"/>
    <n v="1305.25"/>
    <s v="M"/>
    <n v="41"/>
    <d v="1981-07-24T00:00:00"/>
    <n v="38.972167281836626"/>
    <s v="Financial Analyst"/>
    <s v="Financial Services"/>
    <s v="Mass Customer"/>
    <s v="N"/>
    <s v="Yes"/>
    <n v="7"/>
    <m/>
  </r>
  <r>
    <n v="350"/>
    <n v="27"/>
    <x v="1507"/>
    <d v="2017-10-26T00:00:00"/>
    <n v="65"/>
    <b v="1"/>
    <s v="Approved"/>
    <s v="Trek Bicycles"/>
    <s v="Standard"/>
    <s v="medium"/>
    <s v="medium"/>
    <n v="499.53"/>
    <n v="388.72"/>
    <d v="1999-06-23T00:00:00"/>
    <n v="110.80999999999995"/>
    <s v="F"/>
    <n v="99"/>
    <d v="1958-12-19T00:00:00"/>
    <n v="61.58312618594622"/>
    <s v="Product Engineer"/>
    <s v="Retail"/>
    <s v="Mass Customer"/>
    <s v="N"/>
    <s v="No"/>
    <n v="17"/>
    <m/>
  </r>
  <r>
    <n v="430"/>
    <n v="21"/>
    <x v="2235"/>
    <d v="2017-10-26T00:00:00"/>
    <n v="65"/>
    <b v="0"/>
    <s v="Approved"/>
    <s v="Solex"/>
    <s v="Standard"/>
    <s v="medium"/>
    <s v="large"/>
    <n v="1071.23"/>
    <n v="380.74"/>
    <d v="1996-04-05T00:00:00"/>
    <n v="690.49"/>
    <s v="F"/>
    <n v="87"/>
    <d v="1999-09-17T00:00:00"/>
    <n v="20.810523446220191"/>
    <n v="0"/>
    <s v="n/a"/>
    <s v="Mass Customer"/>
    <s v="N"/>
    <s v="No"/>
    <n v="2"/>
    <m/>
  </r>
  <r>
    <n v="971"/>
    <n v="23"/>
    <x v="2236"/>
    <d v="2017-10-26T00:00:00"/>
    <n v="65"/>
    <b v="0"/>
    <s v="Approved"/>
    <s v="Norco Bicycles"/>
    <s v="Mountain"/>
    <s v="low"/>
    <s v="small"/>
    <n v="688.63"/>
    <n v="612.88"/>
    <d v="1993-04-12T00:00:00"/>
    <n v="75.75"/>
    <s v="F"/>
    <n v="72"/>
    <d v="1978-05-17T00:00:00"/>
    <n v="42.161208377727043"/>
    <s v="General Manager"/>
    <s v="Entertainment"/>
    <s v="Mass Customer"/>
    <s v="N"/>
    <s v="No"/>
    <n v="11"/>
    <m/>
  </r>
  <r>
    <n v="2204"/>
    <n v="19"/>
    <x v="727"/>
    <d v="2017-10-26T00:00:00"/>
    <n v="65"/>
    <b v="0"/>
    <s v="Approved"/>
    <s v="Trek Bicycles"/>
    <s v="Mountain"/>
    <s v="low"/>
    <s v="medium"/>
    <n v="574.64"/>
    <n v="459.71"/>
    <d v="2011-08-29T00:00:00"/>
    <n v="114.93"/>
    <s v="F"/>
    <n v="29"/>
    <d v="1970-09-30T00:00:00"/>
    <n v="49.794085090055809"/>
    <s v="Help Desk Operator"/>
    <s v="Retail"/>
    <s v="High Net Worth"/>
    <s v="N"/>
    <s v="No"/>
    <n v="15"/>
    <m/>
  </r>
  <r>
    <n v="3790"/>
    <n v="45"/>
    <x v="742"/>
    <d v="2017-10-26T00:00:00"/>
    <n v="65"/>
    <b v="0"/>
    <s v="Approved"/>
    <s v="Solex"/>
    <s v="Standard"/>
    <s v="medium"/>
    <s v="medium"/>
    <n v="441.49"/>
    <n v="84.99"/>
    <d v="2001-11-25T00:00:00"/>
    <n v="356.5"/>
    <s v="F"/>
    <n v="16"/>
    <d v="1968-01-22T00:00:00"/>
    <n v="52.484496048959919"/>
    <s v="Programmer Analyst I"/>
    <s v="Health"/>
    <s v="Mass Customer"/>
    <s v="N"/>
    <s v="Yes"/>
    <n v="11"/>
    <m/>
  </r>
  <r>
    <n v="4024"/>
    <n v="82"/>
    <x v="2149"/>
    <d v="2017-10-26T00:00:00"/>
    <n v="65"/>
    <b v="0"/>
    <s v="Approved"/>
    <s v="Norco Bicycles"/>
    <s v="Standard"/>
    <s v="high"/>
    <s v="medium"/>
    <n v="1148.6400000000001"/>
    <n v="689.18"/>
    <d v="1997-08-25T00:00:00"/>
    <n v="459.46000000000015"/>
    <s v="F"/>
    <n v="63"/>
    <d v="1989-09-30T00:00:00"/>
    <n v="30.780386459918819"/>
    <s v="Software Engineer I"/>
    <s v="IT"/>
    <s v="Affluent Customer"/>
    <s v="N"/>
    <s v="Yes"/>
    <n v="12"/>
    <m/>
  </r>
  <r>
    <n v="4838"/>
    <n v="89"/>
    <x v="1292"/>
    <d v="2017-10-26T00:00:00"/>
    <n v="65"/>
    <b v="1"/>
    <s v="Approved"/>
    <s v="Giant Bicycles"/>
    <s v="Standard"/>
    <s v="medium"/>
    <s v="large"/>
    <n v="1812.75"/>
    <n v="582.48"/>
    <d v="2008-03-19T00:00:00"/>
    <n v="1230.27"/>
    <s v="M"/>
    <n v="37"/>
    <d v="1962-05-23T00:00:00"/>
    <n v="58.155728925672243"/>
    <s v="Project Manager"/>
    <s v="IT"/>
    <s v="High Net Worth"/>
    <s v="N"/>
    <s v="Yes"/>
    <n v="16"/>
    <m/>
  </r>
  <r>
    <n v="5334"/>
    <n v="48"/>
    <x v="370"/>
    <d v="2017-10-26T00:00:00"/>
    <n v="65"/>
    <b v="1"/>
    <s v="Approved"/>
    <s v="WeareA2B"/>
    <s v="Standard"/>
    <s v="medium"/>
    <s v="medium"/>
    <n v="1762.96"/>
    <n v="950.52"/>
    <d v="2012-06-04T00:00:00"/>
    <n v="812.44"/>
    <s v="M"/>
    <n v="98"/>
    <d v="1977-05-19T00:00:00"/>
    <n v="43.155728925672243"/>
    <s v="Recruiter"/>
    <s v="Retail"/>
    <s v="Mass Customer"/>
    <s v="N"/>
    <s v="Yes"/>
    <n v="7"/>
    <m/>
  </r>
  <r>
    <n v="6414"/>
    <n v="23"/>
    <x v="1822"/>
    <d v="2017-10-26T00:00:00"/>
    <n v="65"/>
    <b v="0"/>
    <s v="Approved"/>
    <s v="Norco Bicycles"/>
    <s v="Standard"/>
    <s v="medium"/>
    <s v="medium"/>
    <n v="1198.46"/>
    <n v="381.1"/>
    <d v="1998-12-16T00:00:00"/>
    <n v="817.36"/>
    <s v="M"/>
    <n v="4"/>
    <d v="1967-04-25T00:00:00"/>
    <n v="53.229701528411972"/>
    <s v="Account Representative I"/>
    <s v="Manufacturing"/>
    <s v="High Net Worth"/>
    <s v="N"/>
    <s v="No"/>
    <n v="5"/>
    <m/>
  </r>
  <r>
    <n v="6963"/>
    <n v="54"/>
    <x v="1894"/>
    <d v="2017-10-26T00:00:00"/>
    <n v="65"/>
    <b v="1"/>
    <s v="Approved"/>
    <s v="WeareA2B"/>
    <s v="Standard"/>
    <s v="medium"/>
    <s v="medium"/>
    <n v="1292.8399999999999"/>
    <n v="13.44"/>
    <d v="2009-04-12T00:00:00"/>
    <n v="1279.3999999999999"/>
    <s v="M"/>
    <n v="42"/>
    <d v="1987-12-25T00:00:00"/>
    <n v="32.547509747590055"/>
    <s v="Database Administrator IV"/>
    <s v="Property"/>
    <s v="Mass Customer"/>
    <s v="N"/>
    <s v="No"/>
    <n v="7"/>
    <m/>
  </r>
  <r>
    <n v="7819"/>
    <n v="34"/>
    <x v="872"/>
    <d v="2017-10-26T00:00:00"/>
    <n v="65"/>
    <b v="1"/>
    <s v="Approved"/>
    <s v="Norco Bicycles"/>
    <s v="Road"/>
    <s v="high"/>
    <s v="large"/>
    <n v="774.53"/>
    <n v="464.72"/>
    <d v="2003-03-18T00:00:00"/>
    <n v="309.80999999999995"/>
    <s v="M"/>
    <n v="70"/>
    <d v="1978-01-03T00:00:00"/>
    <n v="42.528331665398277"/>
    <s v="Nurse Practicioner"/>
    <s v="Manufacturing"/>
    <s v="Mass Customer"/>
    <s v="N"/>
    <s v="No"/>
    <n v="18"/>
    <m/>
  </r>
  <r>
    <n v="8063"/>
    <n v="80"/>
    <x v="2237"/>
    <d v="2017-10-26T00:00:00"/>
    <n v="65"/>
    <b v="1"/>
    <s v="Approved"/>
    <s v="Trek Bicycles"/>
    <s v="Standard"/>
    <s v="medium"/>
    <s v="large"/>
    <n v="1469.44"/>
    <n v="596.54999999999995"/>
    <d v="2015-04-11T00:00:00"/>
    <n v="872.8900000000001"/>
    <s v="M"/>
    <n v="69"/>
    <d v="1971-07-01T00:00:00"/>
    <n v="49.043400158548955"/>
    <n v="0"/>
    <s v="n/a"/>
    <s v="High Net Worth"/>
    <s v="N"/>
    <s v="Yes"/>
    <n v="7"/>
    <m/>
  </r>
  <r>
    <n v="8852"/>
    <n v="84"/>
    <x v="1751"/>
    <d v="2017-10-26T00:00:00"/>
    <n v="65"/>
    <b v="1"/>
    <s v="Approved"/>
    <s v="Trek Bicycles"/>
    <s v="Road"/>
    <s v="medium"/>
    <s v="medium"/>
    <n v="290.62"/>
    <n v="215.14"/>
    <d v="2004-12-18T00:00:00"/>
    <n v="75.480000000000018"/>
    <s v="F"/>
    <n v="42"/>
    <d v="1978-08-06T00:00:00"/>
    <n v="41.939290569507861"/>
    <n v="0"/>
    <s v="n/a"/>
    <s v="Mass Customer"/>
    <s v="N"/>
    <s v="No"/>
    <n v="9"/>
    <m/>
  </r>
  <r>
    <n v="9070"/>
    <n v="7"/>
    <x v="2238"/>
    <d v="2017-10-26T00:00:00"/>
    <n v="65"/>
    <b v="1"/>
    <s v="Approved"/>
    <s v="Trek Bicycles"/>
    <s v="Road"/>
    <s v="low"/>
    <s v="medium"/>
    <n v="980.37"/>
    <n v="234.43"/>
    <d v="2004-09-28T00:00:00"/>
    <n v="745.94"/>
    <s v="F"/>
    <n v="53"/>
    <d v="1977-12-22T00:00:00"/>
    <n v="42.561208377727041"/>
    <n v="0"/>
    <s v="n/a"/>
    <s v="Mass Customer"/>
    <s v="N"/>
    <s v="No"/>
    <n v="19"/>
    <m/>
  </r>
  <r>
    <n v="9377"/>
    <n v="23"/>
    <x v="2239"/>
    <d v="2017-10-26T00:00:00"/>
    <n v="65"/>
    <b v="1"/>
    <s v="Approved"/>
    <s v="Norco Bicycles"/>
    <s v="Standard"/>
    <s v="medium"/>
    <s v="medium"/>
    <n v="1198.46"/>
    <n v="381.1"/>
    <d v="2005-05-10T00:00:00"/>
    <n v="817.36"/>
    <s v="F"/>
    <n v="46"/>
    <d v="1973-04-26T00:00:00"/>
    <n v="47.221482350329779"/>
    <s v="Paralegal"/>
    <s v="Financial Services"/>
    <s v="High Net Worth"/>
    <s v="N"/>
    <s v="Yes"/>
    <n v="11"/>
    <m/>
  </r>
  <r>
    <n v="9448"/>
    <n v="63"/>
    <x v="413"/>
    <d v="2017-10-26T00:00:00"/>
    <n v="65"/>
    <b v="0"/>
    <s v="Approved"/>
    <s v="Solex"/>
    <s v="Standard"/>
    <s v="medium"/>
    <s v="medium"/>
    <n v="1483.2"/>
    <n v="99.59"/>
    <d v="1992-10-02T00:00:00"/>
    <n v="1383.6100000000001"/>
    <s v="U"/>
    <n v="28"/>
    <d v="1899-12-30T00:00:00"/>
    <n v="0"/>
    <s v="Business Systems Development Analyst"/>
    <s v="IT"/>
    <s v="Affluent Customer"/>
    <s v="N"/>
    <s v="Yes"/>
    <n v="0"/>
    <m/>
  </r>
  <r>
    <n v="9525"/>
    <n v="47"/>
    <x v="1568"/>
    <d v="2017-10-26T00:00:00"/>
    <n v="65"/>
    <b v="0"/>
    <s v="Approved"/>
    <s v="Trek Bicycles"/>
    <s v="Road"/>
    <s v="low"/>
    <s v="small"/>
    <n v="1720.7"/>
    <n v="1531.42"/>
    <d v="2009-04-12T00:00:00"/>
    <n v="189.27999999999997"/>
    <s v="M"/>
    <n v="96"/>
    <d v="1964-03-14T00:00:00"/>
    <n v="56.34477002156266"/>
    <s v="Health Coach IV"/>
    <s v="Health"/>
    <s v="Mass Customer"/>
    <s v="N"/>
    <s v="Yes"/>
    <n v="12"/>
    <m/>
  </r>
  <r>
    <n v="9860"/>
    <n v="64"/>
    <x v="1910"/>
    <d v="2017-10-26T00:00:00"/>
    <n v="65"/>
    <b v="0"/>
    <s v="Approved"/>
    <s v="Trek Bicycles"/>
    <s v="Standard"/>
    <s v="medium"/>
    <s v="large"/>
    <n v="1469.44"/>
    <n v="596.54999999999995"/>
    <d v="2012-05-18T00:00:00"/>
    <n v="872.8900000000001"/>
    <s v="F"/>
    <n v="49"/>
    <d v="1982-11-21T00:00:00"/>
    <n v="37.643400158548957"/>
    <s v="Senior Editor"/>
    <s v="Manufacturing"/>
    <s v="Mass Customer"/>
    <s v="N"/>
    <s v="No"/>
    <n v="9"/>
    <m/>
  </r>
  <r>
    <n v="11920"/>
    <n v="17"/>
    <x v="1969"/>
    <d v="2017-10-26T00:00:00"/>
    <n v="65"/>
    <b v="0"/>
    <s v="Approved"/>
    <s v="Solex"/>
    <s v="Standard"/>
    <s v="high"/>
    <s v="medium"/>
    <n v="1024.6600000000001"/>
    <n v="614.79999999999995"/>
    <d v="2013-03-12T00:00:00"/>
    <n v="409.86000000000013"/>
    <s v="M"/>
    <n v="43"/>
    <d v="1966-05-27T00:00:00"/>
    <n v="54.142030295535257"/>
    <s v="Registered Nurse"/>
    <s v="Health"/>
    <s v="Mass Customer"/>
    <s v="N"/>
    <s v="Yes"/>
    <n v="19"/>
    <m/>
  </r>
  <r>
    <n v="12120"/>
    <n v="65"/>
    <x v="655"/>
    <d v="2017-10-26T00:00:00"/>
    <n v="65"/>
    <b v="1"/>
    <s v="Approved"/>
    <s v="WeareA2B"/>
    <s v="Standard"/>
    <s v="medium"/>
    <s v="medium"/>
    <n v="1807.45"/>
    <n v="778.69"/>
    <d v="1992-10-02T00:00:00"/>
    <n v="1028.76"/>
    <s v="F"/>
    <n v="80"/>
    <d v="1965-09-26T00:00:00"/>
    <n v="54.807783720192795"/>
    <n v="0"/>
    <s v="Property"/>
    <s v="Mass Customer"/>
    <s v="N"/>
    <s v="Yes"/>
    <n v="14"/>
    <m/>
  </r>
  <r>
    <n v="12376"/>
    <n v="89"/>
    <x v="2240"/>
    <d v="2017-10-26T00:00:00"/>
    <n v="65"/>
    <b v="1"/>
    <s v="Approved"/>
    <s v="WeareA2B"/>
    <s v="Touring"/>
    <s v="medium"/>
    <s v="large"/>
    <n v="1362.99"/>
    <n v="57.74"/>
    <d v="2000-11-03T00:00:00"/>
    <n v="1305.25"/>
    <s v="M"/>
    <n v="3"/>
    <d v="1977-11-17T00:00:00"/>
    <n v="42.657098788685943"/>
    <s v="Account Executive"/>
    <s v="n/a"/>
    <s v="Mass Customer"/>
    <s v="N"/>
    <s v="Yes"/>
    <n v="16"/>
    <m/>
  </r>
  <r>
    <n v="12465"/>
    <n v="23"/>
    <x v="31"/>
    <d v="2017-10-26T00:00:00"/>
    <n v="65"/>
    <b v="0"/>
    <s v="Approved"/>
    <s v="Norco Bicycles"/>
    <s v="Mountain"/>
    <s v="low"/>
    <s v="small"/>
    <n v="688.63"/>
    <n v="612.88"/>
    <d v="1993-10-02T00:00:00"/>
    <n v="75.75"/>
    <s v="U"/>
    <n v="16"/>
    <d v="1899-12-30T00:00:00"/>
    <n v="0"/>
    <s v="Civil Engineer"/>
    <s v="Manufacturing"/>
    <s v="Affluent Customer"/>
    <s v="N"/>
    <s v="No"/>
    <n v="0"/>
    <m/>
  </r>
  <r>
    <n v="13703"/>
    <n v="74"/>
    <x v="2241"/>
    <d v="2017-10-26T00:00:00"/>
    <n v="65"/>
    <b v="1"/>
    <s v="Approved"/>
    <s v="WeareA2B"/>
    <s v="Standard"/>
    <s v="medium"/>
    <s v="medium"/>
    <n v="1228.07"/>
    <n v="400.91"/>
    <d v="2000-05-22T00:00:00"/>
    <n v="827.15999999999985"/>
    <s v="M"/>
    <n v="99"/>
    <d v="1984-09-03T00:00:00"/>
    <n v="35.857098788685946"/>
    <s v="Internal Auditor"/>
    <s v="n/a"/>
    <s v="Affluent Customer"/>
    <s v="N"/>
    <s v="No"/>
    <n v="5"/>
    <m/>
  </r>
  <r>
    <n v="13947"/>
    <n v="13"/>
    <x v="226"/>
    <d v="2017-10-26T00:00:00"/>
    <n v="65"/>
    <b v="1"/>
    <s v="Approved"/>
    <s v="Solex"/>
    <s v="Standard"/>
    <s v="medium"/>
    <s v="medium"/>
    <n v="1163.8900000000001"/>
    <n v="589.27"/>
    <d v="2016-07-09T00:00:00"/>
    <n v="574.62000000000012"/>
    <s v="M"/>
    <n v="38"/>
    <d v="1969-05-27T00:00:00"/>
    <n v="51.139290569507864"/>
    <s v="Legal Assistant"/>
    <s v="Manufacturing"/>
    <s v="Mass Customer"/>
    <s v="N"/>
    <s v="No"/>
    <n v="16"/>
    <m/>
  </r>
  <r>
    <n v="14246"/>
    <n v="61"/>
    <x v="2242"/>
    <d v="2017-10-26T00:00:00"/>
    <n v="65"/>
    <b v="1"/>
    <s v="Approved"/>
    <s v="OHM Cycles"/>
    <s v="Standard"/>
    <s v="low"/>
    <s v="medium"/>
    <n v="71.16"/>
    <n v="56.93"/>
    <d v="2015-06-17T00:00:00"/>
    <n v="14.229999999999997"/>
    <s v="M"/>
    <n v="7"/>
    <d v="1966-09-07T00:00:00"/>
    <n v="53.859838514713338"/>
    <s v="Occupational Therapist"/>
    <s v="Health"/>
    <s v="Mass Customer"/>
    <s v="N"/>
    <s v="No"/>
    <n v="8"/>
    <m/>
  </r>
  <r>
    <n v="14976"/>
    <n v="12"/>
    <x v="2092"/>
    <d v="2017-10-26T00:00:00"/>
    <n v="65"/>
    <b v="0"/>
    <s v="Approved"/>
    <s v="WeareA2B"/>
    <s v="Standard"/>
    <s v="medium"/>
    <s v="medium"/>
    <n v="1231.1500000000001"/>
    <n v="161.6"/>
    <d v="2004-08-17T00:00:00"/>
    <n v="1069.5500000000002"/>
    <s v="M"/>
    <n v="66"/>
    <d v="1982-09-21T00:00:00"/>
    <n v="37.810523446220188"/>
    <s v="Accounting Assistant IV"/>
    <s v="Manufacturing"/>
    <s v="Affluent Customer"/>
    <s v="N"/>
    <s v="No"/>
    <n v="4"/>
    <m/>
  </r>
  <r>
    <n v="14990"/>
    <n v="96"/>
    <x v="590"/>
    <d v="2017-10-26T00:00:00"/>
    <n v="65"/>
    <b v="0"/>
    <s v="Approved"/>
    <s v="WeareA2B"/>
    <s v="Road"/>
    <s v="low"/>
    <s v="small"/>
    <n v="1172.78"/>
    <n v="1043.77"/>
    <d v="2002-10-10T00:00:00"/>
    <n v="129.01"/>
    <s v="F"/>
    <n v="93"/>
    <d v="1989-11-26T00:00:00"/>
    <n v="30.624222076357178"/>
    <s v="Food Chemist"/>
    <s v="Health"/>
    <s v="Mass Customer"/>
    <s v="N"/>
    <s v="No"/>
    <n v="12"/>
    <m/>
  </r>
  <r>
    <n v="15661"/>
    <n v="27"/>
    <x v="1870"/>
    <d v="2017-10-26T00:00:00"/>
    <n v="65"/>
    <b v="1"/>
    <s v="Approved"/>
    <s v="Trek Bicycles"/>
    <s v="Standard"/>
    <s v="medium"/>
    <s v="medium"/>
    <n v="499.53"/>
    <n v="388.72"/>
    <d v="1999-06-23T00:00:00"/>
    <n v="110.80999999999995"/>
    <s v="M"/>
    <n v="55"/>
    <d v="1995-07-30T00:00:00"/>
    <n v="24.947509747590054"/>
    <n v="0"/>
    <s v="Retail"/>
    <s v="Mass Customer"/>
    <s v="N"/>
    <s v="Yes"/>
    <n v="7"/>
    <m/>
  </r>
  <r>
    <n v="15795"/>
    <n v="74"/>
    <x v="917"/>
    <d v="2017-10-26T00:00:00"/>
    <n v="65"/>
    <b v="1"/>
    <s v="Approved"/>
    <s v="WeareA2B"/>
    <s v="Standard"/>
    <s v="medium"/>
    <s v="medium"/>
    <n v="1228.07"/>
    <n v="400.91"/>
    <d v="2000-05-22T00:00:00"/>
    <n v="827.15999999999985"/>
    <s v="M"/>
    <n v="78"/>
    <d v="1974-04-23T00:00:00"/>
    <n v="46.229701528411972"/>
    <s v="Editor"/>
    <s v="Financial Services"/>
    <s v="Mass Customer"/>
    <s v="N"/>
    <s v="No"/>
    <n v="8"/>
    <m/>
  </r>
  <r>
    <n v="15819"/>
    <n v="89"/>
    <x v="567"/>
    <d v="2017-10-26T00:00:00"/>
    <n v="65"/>
    <b v="1"/>
    <s v="Approved"/>
    <s v="WeareA2B"/>
    <s v="Touring"/>
    <s v="medium"/>
    <s v="large"/>
    <n v="1362.99"/>
    <n v="57.74"/>
    <d v="2005-05-10T00:00:00"/>
    <n v="1305.25"/>
    <s v="F"/>
    <n v="21"/>
    <d v="1981-08-03T00:00:00"/>
    <n v="38.944770021562654"/>
    <s v="Legal Assistant"/>
    <s v="n/a"/>
    <s v="Mass Customer"/>
    <s v="N"/>
    <s v="Yes"/>
    <n v="18"/>
    <m/>
  </r>
  <r>
    <n v="15878"/>
    <n v="56"/>
    <x v="192"/>
    <d v="2017-10-26T00:00:00"/>
    <n v="65"/>
    <b v="1"/>
    <s v="Approved"/>
    <s v="OHM Cycles"/>
    <s v="Standard"/>
    <s v="medium"/>
    <s v="medium"/>
    <n v="183.86"/>
    <n v="137.9"/>
    <d v="1997-10-04T00:00:00"/>
    <n v="45.960000000000008"/>
    <s v="F"/>
    <n v="30"/>
    <d v="1989-07-20T00:00:00"/>
    <n v="30.977646733891422"/>
    <s v="Graphic Designer"/>
    <s v="n/a"/>
    <s v="Mass Customer"/>
    <s v="N"/>
    <s v="No"/>
    <n v="18"/>
    <m/>
  </r>
  <r>
    <n v="16134"/>
    <n v="4"/>
    <x v="2243"/>
    <d v="2017-10-26T00:00:00"/>
    <n v="65"/>
    <b v="1"/>
    <s v="Approved"/>
    <s v="Giant Bicycles"/>
    <s v="Standard"/>
    <s v="high"/>
    <s v="medium"/>
    <n v="1129.1300000000001"/>
    <n v="677.48"/>
    <d v="2011-04-16T00:00:00"/>
    <n v="451.65000000000009"/>
    <s v="F"/>
    <n v="99"/>
    <d v="1978-08-20T00:00:00"/>
    <n v="41.900934405124303"/>
    <s v="Speech Pathologist"/>
    <s v="n/a"/>
    <s v="Affluent Customer"/>
    <s v="N"/>
    <s v="Yes"/>
    <n v="12"/>
    <m/>
  </r>
  <r>
    <n v="16443"/>
    <n v="26"/>
    <x v="1734"/>
    <d v="2017-10-26T00:00:00"/>
    <n v="65"/>
    <b v="0"/>
    <s v="Approved"/>
    <s v="WeareA2B"/>
    <s v="Standard"/>
    <s v="medium"/>
    <s v="medium"/>
    <n v="1992.93"/>
    <n v="762.63"/>
    <d v="2006-11-10T00:00:00"/>
    <n v="1230.3000000000002"/>
    <s v="F"/>
    <n v="69"/>
    <d v="1981-05-08T00:00:00"/>
    <n v="39.183126185946222"/>
    <s v="Programmer Analyst III"/>
    <s v="n/a"/>
    <s v="Mass Customer"/>
    <s v="N"/>
    <s v="Yes"/>
    <n v="5"/>
    <m/>
  </r>
  <r>
    <n v="16624"/>
    <n v="47"/>
    <x v="1352"/>
    <d v="2017-10-26T00:00:00"/>
    <n v="65"/>
    <b v="1"/>
    <s v="Approved"/>
    <s v="Trek Bicycles"/>
    <s v="Road"/>
    <s v="low"/>
    <s v="small"/>
    <n v="1720.7"/>
    <n v="1531.42"/>
    <d v="2006-10-01T00:00:00"/>
    <n v="189.27999999999997"/>
    <s v="F"/>
    <n v="39"/>
    <d v="1964-08-09T00:00:00"/>
    <n v="55.939290569507861"/>
    <n v="0"/>
    <s v="IT"/>
    <s v="Mass Customer"/>
    <s v="N"/>
    <s v="No"/>
    <n v="13"/>
    <m/>
  </r>
  <r>
    <n v="16894"/>
    <n v="50"/>
    <x v="2244"/>
    <d v="2017-10-26T00:00:00"/>
    <n v="65"/>
    <b v="1"/>
    <s v="Approved"/>
    <s v="WeareA2B"/>
    <s v="Standard"/>
    <s v="medium"/>
    <s v="small"/>
    <n v="175.89"/>
    <n v="131.91999999999999"/>
    <d v="2003-02-16T00:00:00"/>
    <n v="43.97"/>
    <s v="M"/>
    <n v="48"/>
    <d v="1976-12-23T00:00:00"/>
    <n v="43.558468651699641"/>
    <s v="Legal Assistant"/>
    <s v="Manufacturing"/>
    <s v="Affluent Customer"/>
    <s v="N"/>
    <s v="No"/>
    <n v="21"/>
    <m/>
  </r>
  <r>
    <n v="17015"/>
    <n v="75"/>
    <x v="1275"/>
    <d v="2017-10-26T00:00:00"/>
    <n v="65"/>
    <b v="1"/>
    <s v="Approved"/>
    <s v="Giant Bicycles"/>
    <s v="Touring"/>
    <s v="medium"/>
    <s v="large"/>
    <n v="1873.97"/>
    <n v="863.95"/>
    <d v="2006-05-22T00:00:00"/>
    <n v="1010.02"/>
    <s v="F"/>
    <n v="96"/>
    <d v="1976-03-28T00:00:00"/>
    <n v="44.298194679096902"/>
    <s v="Executive Secretary"/>
    <s v="n/a"/>
    <s v="Mass Customer"/>
    <s v="N"/>
    <s v="No"/>
    <n v="9"/>
    <m/>
  </r>
  <r>
    <n v="18126"/>
    <n v="96"/>
    <x v="2245"/>
    <d v="2017-10-26T00:00:00"/>
    <n v="65"/>
    <b v="1"/>
    <s v="Approved"/>
    <s v="WeareA2B"/>
    <s v="Road"/>
    <s v="low"/>
    <s v="small"/>
    <n v="1172.78"/>
    <n v="1043.77"/>
    <d v="2002-10-10T00:00:00"/>
    <n v="129.01"/>
    <s v="F"/>
    <n v="15"/>
    <d v="1989-08-30T00:00:00"/>
    <n v="30.865317966768135"/>
    <s v="Computer Systems Analyst III"/>
    <s v="Manufacturing"/>
    <s v="Mass Customer"/>
    <s v="N"/>
    <s v="No"/>
    <n v="3"/>
    <m/>
  </r>
  <r>
    <n v="3608"/>
    <n v="71"/>
    <x v="1652"/>
    <d v="2017-06-23T00:00:00"/>
    <m/>
    <b v="0"/>
    <s v="Cancelled"/>
    <s v="Solex"/>
    <s v="Standard"/>
    <s v="high"/>
    <s v="large"/>
    <n v="1842.92"/>
    <n v="1105.75"/>
    <n v="34996"/>
    <m/>
    <m/>
    <m/>
    <m/>
    <m/>
    <m/>
    <m/>
    <m/>
    <m/>
    <m/>
    <m/>
    <m/>
  </r>
  <r>
    <n v="18164"/>
    <n v="47"/>
    <x v="2246"/>
    <d v="2017-10-26T00:00:00"/>
    <n v="65"/>
    <b v="0"/>
    <s v="Approved"/>
    <s v="Trek Bicycles"/>
    <s v="Road"/>
    <s v="low"/>
    <s v="small"/>
    <n v="1720.7"/>
    <n v="1531.42"/>
    <d v="2006-10-01T00:00:00"/>
    <n v="189.27999999999997"/>
    <s v="M"/>
    <n v="97"/>
    <d v="1965-07-28T00:00:00"/>
    <n v="54.972167281836626"/>
    <s v="GIS Technical Architect"/>
    <s v="Retail"/>
    <s v="Mass Customer"/>
    <s v="N"/>
    <s v="No"/>
    <n v="19"/>
    <m/>
  </r>
  <r>
    <n v="19462"/>
    <n v="6"/>
    <x v="1451"/>
    <d v="2017-10-26T00:00:00"/>
    <n v="65"/>
    <b v="1"/>
    <s v="Approved"/>
    <s v="OHM Cycles"/>
    <s v="Standard"/>
    <s v="high"/>
    <s v="medium"/>
    <n v="227.88"/>
    <n v="136.72999999999999"/>
    <d v="2003-08-05T00:00:00"/>
    <n v="91.15"/>
    <s v="M"/>
    <n v="52"/>
    <d v="1996-10-02T00:00:00"/>
    <n v="23.769427555809234"/>
    <s v="Cost Accountant"/>
    <s v="Financial Services"/>
    <s v="Affluent Customer"/>
    <s v="N"/>
    <s v="Yes"/>
    <n v="2"/>
    <m/>
  </r>
  <r>
    <n v="19562"/>
    <n v="87"/>
    <x v="2247"/>
    <d v="2017-10-26T00:00:00"/>
    <n v="65"/>
    <b v="1"/>
    <s v="Approved"/>
    <s v="Giant Bicycles"/>
    <s v="Standard"/>
    <s v="high"/>
    <s v="medium"/>
    <n v="1179"/>
    <n v="707.4"/>
    <d v="1997-08-25T00:00:00"/>
    <n v="471.6"/>
    <s v="F"/>
    <n v="57"/>
    <d v="1979-12-21T00:00:00"/>
    <n v="40.563948103754434"/>
    <s v="Civil Engineer"/>
    <s v="Manufacturing"/>
    <s v="Mass Customer"/>
    <s v="N"/>
    <s v="Yes"/>
    <n v="8"/>
    <m/>
  </r>
  <r>
    <n v="19697"/>
    <n v="68"/>
    <x v="2248"/>
    <d v="2017-10-26T00:00:00"/>
    <n v="65"/>
    <b v="1"/>
    <s v="Approved"/>
    <s v="OHM Cycles"/>
    <s v="Standard"/>
    <s v="medium"/>
    <s v="medium"/>
    <n v="1636.9"/>
    <n v="44.71"/>
    <d v="2010-08-20T00:00:00"/>
    <n v="1592.19"/>
    <s v="M"/>
    <n v="39"/>
    <d v="1977-08-14T00:00:00"/>
    <n v="42.917372761288682"/>
    <s v="Speech Pathologist"/>
    <s v="Property"/>
    <s v="Mass Customer"/>
    <s v="N"/>
    <s v="No"/>
    <n v="20"/>
    <m/>
  </r>
  <r>
    <n v="165"/>
    <n v="3"/>
    <x v="2010"/>
    <d v="2017-10-25T00:00:00"/>
    <n v="66"/>
    <b v="1"/>
    <s v="Approved"/>
    <s v="Trek Bicycles"/>
    <s v="Standard"/>
    <s v="medium"/>
    <s v="large"/>
    <n v="2091.4699999999998"/>
    <n v="388.92"/>
    <d v="2005-08-09T00:00:00"/>
    <n v="1702.5499999999997"/>
    <s v="F"/>
    <n v="28"/>
    <d v="1972-07-30T00:00:00"/>
    <n v="47.96120837772704"/>
    <s v="Help Desk Operator"/>
    <s v="Retail"/>
    <s v="Mass Customer"/>
    <s v="N"/>
    <s v="Yes"/>
    <n v="11"/>
    <m/>
  </r>
  <r>
    <n v="1025"/>
    <n v="45"/>
    <x v="559"/>
    <d v="2017-10-25T00:00:00"/>
    <n v="66"/>
    <b v="0"/>
    <s v="Approved"/>
    <s v="Solex"/>
    <s v="Standard"/>
    <s v="medium"/>
    <s v="medium"/>
    <n v="441.49"/>
    <n v="84.99"/>
    <d v="1993-04-12T00:00:00"/>
    <n v="356.5"/>
    <s v="F"/>
    <n v="73"/>
    <d v="1962-04-30T00:00:00"/>
    <n v="58.218742624302379"/>
    <s v="Web Developer II"/>
    <s v="n/a"/>
    <s v="Mass Customer"/>
    <s v="N"/>
    <s v="No"/>
    <n v="15"/>
    <m/>
  </r>
  <r>
    <n v="1032"/>
    <n v="11"/>
    <x v="1609"/>
    <d v="2017-10-25T00:00:00"/>
    <n v="66"/>
    <b v="1"/>
    <s v="Approved"/>
    <s v="Giant Bicycles"/>
    <s v="Standard"/>
    <s v="high"/>
    <s v="medium"/>
    <n v="1274.93"/>
    <n v="764.96"/>
    <d v="2007-08-04T00:00:00"/>
    <n v="509.97"/>
    <s v="F"/>
    <n v="17"/>
    <d v="1973-12-21T00:00:00"/>
    <n v="46.566687829781834"/>
    <s v="Chemical Engineer"/>
    <s v="Manufacturing"/>
    <s v="Mass Customer"/>
    <s v="N"/>
    <s v="No"/>
    <n v="11"/>
    <m/>
  </r>
  <r>
    <n v="1241"/>
    <n v="40"/>
    <x v="1457"/>
    <d v="2017-10-25T00:00:00"/>
    <n v="66"/>
    <b v="1"/>
    <s v="Approved"/>
    <s v="Trek Bicycles"/>
    <s v="Road"/>
    <s v="medium"/>
    <s v="large"/>
    <n v="1894.19"/>
    <n v="598.76"/>
    <d v="1993-06-23T00:00:00"/>
    <n v="1295.43"/>
    <s v="F"/>
    <n v="13"/>
    <d v="1959-01-22T00:00:00"/>
    <n v="61.489975501014712"/>
    <n v="0"/>
    <s v="n/a"/>
    <s v="High Net Worth"/>
    <s v="N"/>
    <s v="Yes"/>
    <n v="20"/>
    <m/>
  </r>
  <r>
    <n v="1383"/>
    <n v="2"/>
    <x v="1252"/>
    <d v="2017-10-25T00:00:00"/>
    <n v="66"/>
    <b v="1"/>
    <s v="Approved"/>
    <s v="Solex"/>
    <s v="Standard"/>
    <s v="medium"/>
    <s v="medium"/>
    <n v="71.489999999999995"/>
    <n v="53.62"/>
    <d v="2012-09-15T00:00:00"/>
    <n v="17.869999999999997"/>
    <s v="F"/>
    <n v="66"/>
    <d v="1999-07-28T00:00:00"/>
    <n v="20.95024947361745"/>
    <s v="Automation Specialist I"/>
    <s v="Manufacturing"/>
    <s v="Mass Customer"/>
    <s v="N"/>
    <s v="Yes"/>
    <n v="1"/>
    <m/>
  </r>
  <r>
    <n v="2965"/>
    <n v="17"/>
    <x v="2249"/>
    <d v="2017-10-25T00:00:00"/>
    <n v="66"/>
    <b v="1"/>
    <s v="Approved"/>
    <s v="Solex"/>
    <s v="Standard"/>
    <s v="high"/>
    <s v="medium"/>
    <n v="1024.6600000000001"/>
    <n v="614.79999999999995"/>
    <d v="1996-11-09T00:00:00"/>
    <n v="409.86000000000013"/>
    <s v="F"/>
    <n v="49"/>
    <d v="1989-02-15T00:00:00"/>
    <n v="31.402304268138"/>
    <s v="Design Engineer"/>
    <s v="Health"/>
    <s v="Mass Customer"/>
    <s v="N"/>
    <s v="No"/>
    <n v="16"/>
    <m/>
  </r>
  <r>
    <n v="3081"/>
    <n v="36"/>
    <x v="1064"/>
    <d v="2017-10-25T00:00:00"/>
    <n v="66"/>
    <b v="1"/>
    <s v="Approved"/>
    <s v="Solex"/>
    <s v="Standard"/>
    <s v="low"/>
    <s v="medium"/>
    <n v="945.04"/>
    <n v="507.58"/>
    <d v="2011-03-16T00:00:00"/>
    <n v="437.46"/>
    <s v="F"/>
    <n v="70"/>
    <d v="1955-11-06T00:00:00"/>
    <n v="64.703674131151701"/>
    <n v="0"/>
    <s v="Health"/>
    <s v="Mass Customer"/>
    <s v="N"/>
    <s v="Yes"/>
    <n v="18"/>
    <m/>
  </r>
  <r>
    <n v="3273"/>
    <n v="0"/>
    <x v="1705"/>
    <d v="2017-10-25T00:00:00"/>
    <n v="66"/>
    <b v="1"/>
    <s v="Approved"/>
    <s v="Trek Bicycles"/>
    <s v="Standard"/>
    <s v="medium"/>
    <s v="medium"/>
    <n v="499.53"/>
    <n v="388.72"/>
    <d v="1991-11-10T00:00:00"/>
    <n v="110.80999999999995"/>
    <s v="F"/>
    <n v="26"/>
    <d v="1959-03-11T00:00:00"/>
    <n v="61.358468651699646"/>
    <s v="Health Coach III"/>
    <s v="Health"/>
    <s v="High Net Worth"/>
    <s v="N"/>
    <s v="Yes"/>
    <n v="19"/>
    <m/>
  </r>
  <r>
    <n v="3574"/>
    <n v="10"/>
    <x v="2250"/>
    <d v="2017-10-25T00:00:00"/>
    <n v="66"/>
    <b v="0"/>
    <s v="Approved"/>
    <s v="WeareA2B"/>
    <s v="Touring"/>
    <s v="medium"/>
    <s v="medium"/>
    <n v="1466.68"/>
    <n v="363.25"/>
    <d v="2003-08-05T00:00:00"/>
    <n v="1103.43"/>
    <s v="F"/>
    <n v="44"/>
    <d v="1999-10-04T00:00:00"/>
    <n v="20.763948103754437"/>
    <s v="Sales Associate"/>
    <s v="Manufacturing"/>
    <s v="Affluent Customer"/>
    <s v="N"/>
    <s v="Yes"/>
    <n v="1"/>
    <m/>
  </r>
  <r>
    <n v="3617"/>
    <n v="33"/>
    <x v="1957"/>
    <d v="2017-10-25T00:00:00"/>
    <n v="66"/>
    <b v="0"/>
    <s v="Approved"/>
    <s v="Giant Bicycles"/>
    <s v="Standard"/>
    <s v="medium"/>
    <s v="small"/>
    <n v="1311.44"/>
    <n v="1167.18"/>
    <d v="2006-02-02T00:00:00"/>
    <n v="144.26"/>
    <s v="M"/>
    <n v="33"/>
    <d v="1985-06-10T00:00:00"/>
    <n v="35.089975501014713"/>
    <s v="Analyst Programmer"/>
    <s v="Retail"/>
    <s v="Affluent Customer"/>
    <s v="N"/>
    <s v="Yes"/>
    <n v="4"/>
    <m/>
  </r>
  <r>
    <n v="4064"/>
    <n v="96"/>
    <x v="918"/>
    <d v="2017-10-25T00:00:00"/>
    <n v="66"/>
    <b v="1"/>
    <s v="Approved"/>
    <s v="WeareA2B"/>
    <s v="Road"/>
    <s v="low"/>
    <s v="small"/>
    <n v="1172.78"/>
    <n v="1043.77"/>
    <d v="1994-08-10T00:00:00"/>
    <n v="129.01"/>
    <s v="F"/>
    <n v="96"/>
    <d v="1974-08-29T00:00:00"/>
    <n v="45.879016596905124"/>
    <s v="Legal Assistant"/>
    <s v="Manufacturing"/>
    <s v="Mass Customer"/>
    <s v="N"/>
    <s v="Yes"/>
    <n v="14"/>
    <m/>
  </r>
  <r>
    <n v="4086"/>
    <n v="90"/>
    <x v="2251"/>
    <d v="2017-10-25T00:00:00"/>
    <n v="66"/>
    <b v="1"/>
    <s v="Approved"/>
    <s v="Norco Bicycles"/>
    <s v="Standard"/>
    <s v="low"/>
    <s v="medium"/>
    <n v="363.01"/>
    <n v="290.41000000000003"/>
    <d v="2005-05-10T00:00:00"/>
    <n v="72.599999999999966"/>
    <s v="M"/>
    <n v="90"/>
    <d v="1987-05-12T00:00:00"/>
    <n v="33.169427555809229"/>
    <s v="Research Nurse"/>
    <s v="Health"/>
    <s v="Affluent Customer"/>
    <s v="N"/>
    <s v="No"/>
    <n v="13"/>
    <m/>
  </r>
  <r>
    <n v="4266"/>
    <n v="51"/>
    <x v="1902"/>
    <d v="2017-10-25T00:00:00"/>
    <n v="66"/>
    <b v="1"/>
    <s v="Approved"/>
    <s v="OHM Cycles"/>
    <s v="Standard"/>
    <s v="high"/>
    <s v="medium"/>
    <n v="2005.66"/>
    <n v="1203.4000000000001"/>
    <d v="2012-04-10T00:00:00"/>
    <n v="802.26"/>
    <s v="F"/>
    <n v="12"/>
    <d v="1962-03-21T00:00:00"/>
    <n v="58.328331665398274"/>
    <s v="Account Representative III"/>
    <s v="Health"/>
    <s v="Mass Customer"/>
    <s v="N"/>
    <s v="No"/>
    <n v="14"/>
    <m/>
  </r>
  <r>
    <n v="5817"/>
    <n v="42"/>
    <x v="2154"/>
    <d v="2017-10-25T00:00:00"/>
    <n v="66"/>
    <b v="0"/>
    <s v="Approved"/>
    <s v="OHM Cycles"/>
    <s v="Road"/>
    <s v="medium"/>
    <s v="small"/>
    <n v="1810"/>
    <n v="1610.9"/>
    <d v="2008-03-19T00:00:00"/>
    <n v="199.09999999999991"/>
    <s v="M"/>
    <n v="11"/>
    <d v="1977-03-08T00:00:00"/>
    <n v="43.352989199644846"/>
    <s v="Computer Systems Analyst III"/>
    <s v="Financial Services"/>
    <s v="Mass Customer"/>
    <s v="N"/>
    <s v="No"/>
    <n v="5"/>
    <m/>
  </r>
  <r>
    <n v="6200"/>
    <n v="69"/>
    <x v="2207"/>
    <d v="2017-10-25T00:00:00"/>
    <n v="66"/>
    <b v="1"/>
    <s v="Approved"/>
    <s v="Giant Bicycles"/>
    <s v="Road"/>
    <s v="medium"/>
    <s v="medium"/>
    <n v="792.9"/>
    <n v="594.67999999999995"/>
    <d v="2014-10-10T00:00:00"/>
    <n v="198.22000000000003"/>
    <s v="F"/>
    <n v="90"/>
    <d v="1996-01-24T00:00:00"/>
    <n v="24.45983851471334"/>
    <s v="Senior Developer"/>
    <s v="Financial Services"/>
    <s v="Affluent Customer"/>
    <s v="N"/>
    <s v="Yes"/>
    <n v="7"/>
    <m/>
  </r>
  <r>
    <n v="7576"/>
    <n v="2"/>
    <x v="2010"/>
    <d v="2017-10-25T00:00:00"/>
    <n v="66"/>
    <b v="0"/>
    <s v="Approved"/>
    <s v="Solex"/>
    <s v="Standard"/>
    <s v="medium"/>
    <s v="medium"/>
    <n v="71.489999999999995"/>
    <n v="53.62"/>
    <d v="2012-12-02T00:00:00"/>
    <n v="17.869999999999997"/>
    <s v="F"/>
    <n v="28"/>
    <d v="1972-07-30T00:00:00"/>
    <n v="47.96120837772704"/>
    <s v="Help Desk Operator"/>
    <s v="Retail"/>
    <s v="Mass Customer"/>
    <s v="N"/>
    <s v="Yes"/>
    <n v="11"/>
    <m/>
  </r>
  <r>
    <n v="8659"/>
    <n v="61"/>
    <x v="1347"/>
    <d v="2017-10-25T00:00:00"/>
    <n v="66"/>
    <b v="0"/>
    <s v="Approved"/>
    <s v="OHM Cycles"/>
    <s v="Standard"/>
    <s v="low"/>
    <s v="medium"/>
    <n v="71.16"/>
    <n v="56.93"/>
    <d v="2015-06-17T00:00:00"/>
    <n v="14.229999999999997"/>
    <s v="F"/>
    <n v="89"/>
    <d v="1953-11-12T00:00:00"/>
    <n v="66.687235774987315"/>
    <s v="Assistant Professor"/>
    <s v="IT"/>
    <s v="Affluent Customer"/>
    <s v="N"/>
    <s v="No"/>
    <n v="17"/>
    <m/>
  </r>
  <r>
    <n v="9081"/>
    <n v="32"/>
    <x v="231"/>
    <d v="2017-10-25T00:00:00"/>
    <n v="66"/>
    <b v="0"/>
    <s v="Approved"/>
    <s v="Giant Bicycles"/>
    <s v="Standard"/>
    <s v="medium"/>
    <s v="medium"/>
    <n v="642.70000000000005"/>
    <n v="211.37"/>
    <d v="2002-03-22T00:00:00"/>
    <n v="431.33000000000004"/>
    <s v="F"/>
    <n v="87"/>
    <d v="1991-04-11T00:00:00"/>
    <n v="29.251619336631151"/>
    <s v="Senior Developer"/>
    <s v="Manufacturing"/>
    <s v="Mass Customer"/>
    <s v="N"/>
    <s v="No"/>
    <n v="12"/>
    <m/>
  </r>
  <r>
    <n v="9296"/>
    <n v="18"/>
    <x v="1251"/>
    <d v="2017-10-25T00:00:00"/>
    <n v="66"/>
    <b v="1"/>
    <s v="Approved"/>
    <s v="Norco Bicycles"/>
    <s v="Standard"/>
    <s v="high"/>
    <s v="medium"/>
    <n v="1148.6400000000001"/>
    <n v="689.18"/>
    <d v="2015-08-10T00:00:00"/>
    <n v="459.46000000000015"/>
    <s v="M"/>
    <n v="16"/>
    <d v="1977-11-05T00:00:00"/>
    <n v="42.689975501014715"/>
    <s v="Statistician I"/>
    <s v="n/a"/>
    <s v="High Net Worth"/>
    <s v="N"/>
    <s v="No"/>
    <n v="18"/>
    <m/>
  </r>
  <r>
    <n v="9349"/>
    <n v="45"/>
    <x v="419"/>
    <d v="2017-10-25T00:00:00"/>
    <n v="66"/>
    <b v="0"/>
    <s v="Approved"/>
    <s v="Solex"/>
    <s v="Standard"/>
    <s v="medium"/>
    <s v="medium"/>
    <n v="441.49"/>
    <n v="84.99"/>
    <d v="1993-04-12T00:00:00"/>
    <n v="356.5"/>
    <s v="F"/>
    <n v="73"/>
    <d v="1980-11-02T00:00:00"/>
    <n v="39.695454953069508"/>
    <s v="Research Associate"/>
    <s v="n/a"/>
    <s v="Mass Customer"/>
    <s v="N"/>
    <s v="No"/>
    <n v="3"/>
    <m/>
  </r>
  <r>
    <n v="9669"/>
    <n v="45"/>
    <x v="1231"/>
    <d v="2017-10-25T00:00:00"/>
    <n v="66"/>
    <b v="0"/>
    <s v="Approved"/>
    <s v="Solex"/>
    <s v="Standard"/>
    <s v="medium"/>
    <s v="medium"/>
    <n v="441.49"/>
    <n v="84.99"/>
    <d v="1993-04-12T00:00:00"/>
    <n v="356.5"/>
    <s v="M"/>
    <n v="34"/>
    <d v="1954-10-08T00:00:00"/>
    <n v="65.783126185946216"/>
    <n v="0"/>
    <s v="Financial Services"/>
    <s v="Mass Customer"/>
    <s v="N"/>
    <s v="No"/>
    <n v="10"/>
    <m/>
  </r>
  <r>
    <n v="9686"/>
    <n v="76"/>
    <x v="1774"/>
    <d v="2017-10-25T00:00:00"/>
    <n v="66"/>
    <b v="1"/>
    <s v="Approved"/>
    <s v="WeareA2B"/>
    <s v="Standard"/>
    <s v="low"/>
    <s v="medium"/>
    <n v="642.30999999999995"/>
    <n v="513.85"/>
    <d v="2014-10-10T00:00:00"/>
    <n v="128.45999999999992"/>
    <s v="M"/>
    <n v="40"/>
    <d v="1959-04-18T00:00:00"/>
    <n v="61.254359062658544"/>
    <s v="Assistant Media Planner"/>
    <s v="Entertainment"/>
    <s v="Mass Customer"/>
    <s v="N"/>
    <s v="No"/>
    <n v="17"/>
    <m/>
  </r>
  <r>
    <n v="9919"/>
    <n v="90"/>
    <x v="1543"/>
    <d v="2017-10-25T00:00:00"/>
    <n v="66"/>
    <b v="0"/>
    <s v="Approved"/>
    <s v="Solex"/>
    <s v="Standard"/>
    <s v="low"/>
    <s v="medium"/>
    <n v="945.04"/>
    <n v="507.58"/>
    <d v="2011-05-09T00:00:00"/>
    <n v="437.46"/>
    <s v="F"/>
    <n v="67"/>
    <d v="1979-10-08T00:00:00"/>
    <n v="40.766687829781837"/>
    <s v="Statistician IV"/>
    <s v="Argiculture"/>
    <s v="High Net Worth"/>
    <s v="N"/>
    <s v="Yes"/>
    <n v="12"/>
    <m/>
  </r>
  <r>
    <n v="9965"/>
    <n v="32"/>
    <x v="2252"/>
    <d v="2017-10-25T00:00:00"/>
    <n v="66"/>
    <b v="1"/>
    <s v="Approved"/>
    <s v="Giant Bicycles"/>
    <s v="Standard"/>
    <s v="medium"/>
    <s v="medium"/>
    <n v="642.70000000000005"/>
    <n v="211.37"/>
    <d v="2002-03-22T00:00:00"/>
    <n v="431.33000000000004"/>
    <s v="M"/>
    <n v="92"/>
    <d v="1989-10-01T00:00:00"/>
    <n v="30.777646733891423"/>
    <s v="Tax Accountant"/>
    <s v="Property"/>
    <s v="Mass Customer"/>
    <s v="N"/>
    <s v="No"/>
    <n v="9"/>
    <m/>
  </r>
  <r>
    <n v="10326"/>
    <n v="9"/>
    <x v="2253"/>
    <d v="2017-10-25T00:00:00"/>
    <n v="66"/>
    <b v="0"/>
    <s v="Approved"/>
    <s v="OHM Cycles"/>
    <s v="Road"/>
    <s v="medium"/>
    <s v="medium"/>
    <n v="742.54"/>
    <n v="667.4"/>
    <d v="2003-08-05T00:00:00"/>
    <n v="75.139999999999986"/>
    <s v="M"/>
    <n v="0"/>
    <d v="1959-08-12T00:00:00"/>
    <n v="60.936550843480468"/>
    <s v="Legal Assistant"/>
    <s v="IT"/>
    <s v="Mass Customer"/>
    <s v="N"/>
    <s v="Yes"/>
    <n v="17"/>
    <m/>
  </r>
  <r>
    <n v="10517"/>
    <n v="30"/>
    <x v="783"/>
    <d v="2017-10-25T00:00:00"/>
    <n v="66"/>
    <b v="1"/>
    <s v="Approved"/>
    <s v="Solex"/>
    <s v="Standard"/>
    <s v="high"/>
    <s v="medium"/>
    <n v="748.17"/>
    <n v="448.9"/>
    <d v="2003-03-18T00:00:00"/>
    <n v="299.27"/>
    <s v="F"/>
    <n v="47"/>
    <d v="1969-01-18T00:00:00"/>
    <n v="51.492715227042112"/>
    <n v="0"/>
    <s v="Property"/>
    <s v="Mass Customer"/>
    <s v="N"/>
    <s v="Yes"/>
    <n v="12"/>
    <m/>
  </r>
  <r>
    <n v="11190"/>
    <n v="33"/>
    <x v="1196"/>
    <d v="2017-10-25T00:00:00"/>
    <n v="66"/>
    <b v="0"/>
    <s v="Approved"/>
    <s v="Giant Bicycles"/>
    <s v="Standard"/>
    <s v="medium"/>
    <s v="small"/>
    <n v="1311.44"/>
    <n v="1167.18"/>
    <d v="1992-10-11T00:00:00"/>
    <n v="144.26"/>
    <s v="F"/>
    <n v="52"/>
    <d v="1990-03-26T00:00:00"/>
    <n v="30.295454953069505"/>
    <s v="Design Engineer"/>
    <s v="Financial Services"/>
    <s v="Affluent Customer"/>
    <s v="N"/>
    <s v="Yes"/>
    <n v="11"/>
    <m/>
  </r>
  <r>
    <n v="11226"/>
    <n v="39"/>
    <x v="2254"/>
    <d v="2017-10-25T00:00:00"/>
    <n v="66"/>
    <b v="1"/>
    <s v="Approved"/>
    <s v="Giant Bicycles"/>
    <s v="Standard"/>
    <s v="medium"/>
    <s v="large"/>
    <n v="1812.75"/>
    <n v="582.48"/>
    <d v="2007-12-11T00:00:00"/>
    <n v="1230.27"/>
    <s v="F"/>
    <n v="92"/>
    <d v="1993-07-28T00:00:00"/>
    <n v="26.952989199644847"/>
    <s v="Tax Accountant"/>
    <s v="Telecommunications"/>
    <s v="Mass Customer"/>
    <s v="N"/>
    <s v="Yes"/>
    <n v="4"/>
    <m/>
  </r>
  <r>
    <n v="11284"/>
    <n v="56"/>
    <x v="1860"/>
    <d v="2017-10-25T00:00:00"/>
    <n v="66"/>
    <b v="0"/>
    <s v="Approved"/>
    <s v="Norco Bicycles"/>
    <s v="Mountain"/>
    <s v="low"/>
    <s v="small"/>
    <n v="688.63"/>
    <n v="612.88"/>
    <d v="2016-02-04T00:00:00"/>
    <n v="75.75"/>
    <s v="F"/>
    <n v="13"/>
    <d v="1970-12-18T00:00:00"/>
    <n v="49.577646733891427"/>
    <s v="Desktop Support Technician"/>
    <s v="Financial Services"/>
    <s v="High Net Worth"/>
    <s v="N"/>
    <s v="Yes"/>
    <n v="9"/>
    <m/>
  </r>
  <r>
    <n v="11297"/>
    <n v="18"/>
    <x v="1300"/>
    <d v="2017-10-25T00:00:00"/>
    <n v="66"/>
    <b v="0"/>
    <s v="Approved"/>
    <s v="Solex"/>
    <s v="Standard"/>
    <s v="medium"/>
    <s v="medium"/>
    <n v="575.27"/>
    <n v="431.45"/>
    <d v="2013-03-12T00:00:00"/>
    <n v="143.82"/>
    <s v="F"/>
    <n v="56"/>
    <d v="1986-12-11T00:00:00"/>
    <n v="33.585865911973613"/>
    <s v="Assistant Professor"/>
    <s v="Retail"/>
    <s v="Mass Customer"/>
    <s v="N"/>
    <s v="No"/>
    <n v="15"/>
    <m/>
  </r>
  <r>
    <n v="11691"/>
    <n v="50"/>
    <x v="1997"/>
    <d v="2017-10-25T00:00:00"/>
    <n v="66"/>
    <b v="0"/>
    <s v="Approved"/>
    <s v="Giant Bicycles"/>
    <s v="Standard"/>
    <s v="medium"/>
    <s v="medium"/>
    <n v="642.70000000000005"/>
    <n v="211.37"/>
    <d v="1992-10-11T00:00:00"/>
    <n v="431.33000000000004"/>
    <s v="F"/>
    <n v="16"/>
    <d v="1957-05-09T00:00:00"/>
    <n v="63.196824816083208"/>
    <s v="Research Associate"/>
    <s v="Manufacturing"/>
    <s v="High Net Worth"/>
    <s v="N"/>
    <s v="Yes"/>
    <n v="13"/>
    <m/>
  </r>
  <r>
    <n v="11734"/>
    <n v="58"/>
    <x v="2255"/>
    <d v="2017-10-25T00:00:00"/>
    <n v="66"/>
    <b v="0"/>
    <s v="Approved"/>
    <s v="OHM Cycles"/>
    <s v="Road"/>
    <s v="medium"/>
    <s v="medium"/>
    <n v="1280.28"/>
    <n v="829.51"/>
    <d v="2003-07-21T00:00:00"/>
    <n v="450.77"/>
    <s v="F"/>
    <n v="34"/>
    <d v="2000-12-19T00:00:00"/>
    <n v="19.552989199644848"/>
    <s v="Nurse Practicioner"/>
    <s v="Manufacturing"/>
    <s v="High Net Worth"/>
    <s v="N"/>
    <s v="Yes"/>
    <n v="2"/>
    <m/>
  </r>
  <r>
    <n v="11847"/>
    <n v="23"/>
    <x v="2256"/>
    <d v="2017-10-25T00:00:00"/>
    <n v="66"/>
    <b v="1"/>
    <s v="Approved"/>
    <s v="Norco Bicycles"/>
    <s v="Mountain"/>
    <s v="low"/>
    <s v="small"/>
    <n v="688.63"/>
    <n v="612.88"/>
    <d v="1993-10-02T00:00:00"/>
    <n v="75.75"/>
    <s v="M"/>
    <n v="33"/>
    <d v="1980-05-04T00:00:00"/>
    <n v="40.194085090055808"/>
    <n v="0"/>
    <s v="Retail"/>
    <s v="Affluent Customer"/>
    <s v="N"/>
    <s v="No"/>
    <n v="9"/>
    <m/>
  </r>
  <r>
    <n v="12529"/>
    <n v="28"/>
    <x v="76"/>
    <d v="2017-10-25T00:00:00"/>
    <n v="66"/>
    <b v="0"/>
    <s v="Approved"/>
    <s v="Norco Bicycles"/>
    <s v="Standard"/>
    <s v="medium"/>
    <s v="small"/>
    <n v="1216.1400000000001"/>
    <n v="1082.3599999999999"/>
    <d v="1991-11-10T00:00:00"/>
    <n v="133.7800000000002"/>
    <s v="F"/>
    <n v="40"/>
    <d v="1968-11-05T00:00:00"/>
    <n v="51.695454953069508"/>
    <s v="Database Administrator III"/>
    <s v="Manufacturing"/>
    <s v="Mass Customer"/>
    <s v="N"/>
    <s v="Yes"/>
    <n v="19"/>
    <m/>
  </r>
  <r>
    <n v="12741"/>
    <n v="36"/>
    <x v="1689"/>
    <d v="2017-10-25T00:00:00"/>
    <n v="66"/>
    <b v="1"/>
    <s v="Approved"/>
    <s v="Solex"/>
    <s v="Standard"/>
    <s v="low"/>
    <s v="medium"/>
    <n v="945.04"/>
    <n v="507.58"/>
    <d v="1995-12-19T00:00:00"/>
    <n v="437.46"/>
    <s v="F"/>
    <n v="93"/>
    <d v="1956-05-11T00:00:00"/>
    <n v="64.191345364028408"/>
    <s v="Human Resources Assistant I"/>
    <s v="Property"/>
    <s v="Mass Customer"/>
    <s v="N"/>
    <s v="No"/>
    <n v="19"/>
    <m/>
  </r>
  <r>
    <n v="13361"/>
    <n v="0"/>
    <x v="2155"/>
    <d v="2017-10-25T00:00:00"/>
    <n v="66"/>
    <b v="1"/>
    <s v="Approved"/>
    <s v="Trek Bicycles"/>
    <s v="Road"/>
    <s v="medium"/>
    <s v="medium"/>
    <n v="290.62"/>
    <n v="215.14"/>
    <d v="2005-05-10T00:00:00"/>
    <n v="75.480000000000018"/>
    <s v="M"/>
    <n v="20"/>
    <d v="1957-10-19T00:00:00"/>
    <n v="62.750249473617451"/>
    <s v="Data Coordiator"/>
    <s v="Telecommunications"/>
    <s v="High Net Worth"/>
    <s v="N"/>
    <s v="Yes"/>
    <n v="5"/>
    <m/>
  </r>
  <r>
    <n v="14022"/>
    <n v="94"/>
    <x v="2257"/>
    <d v="2017-10-25T00:00:00"/>
    <n v="66"/>
    <b v="1"/>
    <s v="Approved"/>
    <s v="Giant Bicycles"/>
    <s v="Standard"/>
    <s v="medium"/>
    <s v="large"/>
    <n v="1635.3"/>
    <n v="993.66"/>
    <d v="2013-06-09T00:00:00"/>
    <n v="641.64"/>
    <s v="M"/>
    <n v="54"/>
    <d v="1986-05-27T00:00:00"/>
    <n v="34.128331665398271"/>
    <s v="Structural Analysis Engineer"/>
    <s v="Health"/>
    <s v="Mass Customer"/>
    <s v="N"/>
    <s v="Yes"/>
    <n v="21"/>
    <m/>
  </r>
  <r>
    <n v="14061"/>
    <n v="27"/>
    <x v="2258"/>
    <d v="2017-10-25T00:00:00"/>
    <n v="66"/>
    <b v="1"/>
    <s v="Approved"/>
    <s v="Trek Bicycles"/>
    <s v="Standard"/>
    <s v="medium"/>
    <s v="medium"/>
    <n v="499.53"/>
    <n v="388.72"/>
    <d v="1999-06-23T00:00:00"/>
    <n v="110.80999999999995"/>
    <s v="F"/>
    <n v="63"/>
    <d v="1990-10-27T00:00:00"/>
    <n v="29.706413857179093"/>
    <s v="Senior Quality Engineer"/>
    <s v="Argiculture"/>
    <s v="Mass Customer"/>
    <s v="N"/>
    <s v="No"/>
    <n v="5"/>
    <m/>
  </r>
  <r>
    <n v="14435"/>
    <n v="7"/>
    <x v="256"/>
    <d v="2017-10-25T00:00:00"/>
    <n v="66"/>
    <b v="1"/>
    <s v="Approved"/>
    <s v="Giant Bicycles"/>
    <s v="Standard"/>
    <s v="medium"/>
    <s v="small"/>
    <n v="1311.44"/>
    <n v="1167.18"/>
    <d v="1992-10-11T00:00:00"/>
    <n v="144.26"/>
    <s v="F"/>
    <n v="63"/>
    <d v="1979-12-09T00:00:00"/>
    <n v="40.596824816083206"/>
    <n v="0"/>
    <s v="Manufacturing"/>
    <s v="High Net Worth"/>
    <s v="N"/>
    <s v="No"/>
    <n v="16"/>
    <m/>
  </r>
  <r>
    <n v="14529"/>
    <n v="57"/>
    <x v="2259"/>
    <d v="2017-10-25T00:00:00"/>
    <n v="66"/>
    <b v="1"/>
    <s v="Approved"/>
    <s v="WeareA2B"/>
    <s v="Touring"/>
    <s v="medium"/>
    <s v="large"/>
    <n v="1890.39"/>
    <n v="260.14"/>
    <d v="2011-08-24T00:00:00"/>
    <n v="1630.25"/>
    <s v="F"/>
    <n v="62"/>
    <d v="2000-11-24T00:00:00"/>
    <n v="19.621482350329781"/>
    <n v="0"/>
    <s v="Entertainment"/>
    <s v="Mass Customer"/>
    <s v="N"/>
    <s v="Yes"/>
    <n v="2"/>
    <m/>
  </r>
  <r>
    <n v="14570"/>
    <n v="66"/>
    <x v="2260"/>
    <d v="2017-10-25T00:00:00"/>
    <n v="66"/>
    <b v="1"/>
    <s v="Approved"/>
    <s v="Solex"/>
    <s v="Standard"/>
    <s v="medium"/>
    <s v="medium"/>
    <n v="1163.8900000000001"/>
    <n v="589.27"/>
    <d v="2016-07-09T00:00:00"/>
    <n v="574.62000000000012"/>
    <s v="F"/>
    <n v="96"/>
    <d v="1999-11-11T00:00:00"/>
    <n v="20.659838514713343"/>
    <s v="Nuclear Power Engineer"/>
    <s v="Manufacturing"/>
    <s v="High Net Worth"/>
    <s v="N"/>
    <s v="No"/>
    <n v="3"/>
    <m/>
  </r>
  <r>
    <n v="14769"/>
    <n v="32"/>
    <x v="1616"/>
    <d v="2017-10-25T00:00:00"/>
    <n v="66"/>
    <b v="1"/>
    <s v="Approved"/>
    <s v="Giant Bicycles"/>
    <s v="Standard"/>
    <s v="medium"/>
    <s v="medium"/>
    <n v="642.70000000000005"/>
    <n v="211.37"/>
    <d v="1992-10-11T00:00:00"/>
    <n v="431.33000000000004"/>
    <s v="F"/>
    <n v="71"/>
    <d v="1978-04-20T00:00:00"/>
    <n v="42.235180980466765"/>
    <s v="Associate Professor"/>
    <s v="Manufacturing"/>
    <s v="Mass Customer"/>
    <s v="N"/>
    <s v="Yes"/>
    <n v="18"/>
    <m/>
  </r>
  <r>
    <n v="15174"/>
    <n v="6"/>
    <x v="105"/>
    <d v="2017-10-25T00:00:00"/>
    <n v="66"/>
    <b v="1"/>
    <s v="Approved"/>
    <s v="OHM Cycles"/>
    <s v="Standard"/>
    <s v="high"/>
    <s v="medium"/>
    <n v="227.88"/>
    <n v="136.72999999999999"/>
    <d v="2003-02-07T00:00:00"/>
    <n v="91.15"/>
    <s v="F"/>
    <n v="11"/>
    <d v="1996-10-20T00:00:00"/>
    <n v="23.720112487316083"/>
    <s v="Nuclear Power Engineer"/>
    <s v="Manufacturing"/>
    <s v="Mass Customer"/>
    <s v="N"/>
    <s v="No"/>
    <n v="3"/>
    <m/>
  </r>
  <r>
    <n v="15219"/>
    <n v="15"/>
    <x v="611"/>
    <d v="2017-10-25T00:00:00"/>
    <n v="66"/>
    <b v="0"/>
    <s v="Approved"/>
    <s v="WeareA2B"/>
    <s v="Standard"/>
    <s v="medium"/>
    <s v="medium"/>
    <n v="1292.8399999999999"/>
    <n v="13.44"/>
    <d v="2009-04-12T00:00:00"/>
    <n v="1279.3999999999999"/>
    <s v="F"/>
    <n v="82"/>
    <d v="1995-07-29T00:00:00"/>
    <n v="24.95024947361745"/>
    <s v="Geological Engineer"/>
    <s v="Manufacturing"/>
    <s v="High Net Worth"/>
    <s v="N"/>
    <s v="No"/>
    <n v="6"/>
    <m/>
  </r>
  <r>
    <n v="15379"/>
    <n v="34"/>
    <x v="2261"/>
    <d v="2017-10-25T00:00:00"/>
    <n v="66"/>
    <b v="0"/>
    <s v="Approved"/>
    <s v="Norco Bicycles"/>
    <s v="Road"/>
    <s v="high"/>
    <s v="large"/>
    <n v="774.53"/>
    <n v="464.72"/>
    <d v="2003-03-18T00:00:00"/>
    <n v="309.80999999999995"/>
    <s v="M"/>
    <n v="44"/>
    <d v="1980-07-02T00:00:00"/>
    <n v="40.03244125443937"/>
    <s v="Computer Systems Analyst III"/>
    <s v="Manufacturing"/>
    <s v="Affluent Customer"/>
    <s v="N"/>
    <s v="No"/>
    <n v="17"/>
    <m/>
  </r>
  <r>
    <n v="15701"/>
    <n v="3"/>
    <x v="230"/>
    <d v="2017-10-25T00:00:00"/>
    <n v="66"/>
    <b v="0"/>
    <s v="Approved"/>
    <s v="Trek Bicycles"/>
    <s v="Standard"/>
    <s v="medium"/>
    <s v="large"/>
    <n v="2091.4699999999998"/>
    <n v="388.92"/>
    <d v="2014-03-03T00:00:00"/>
    <n v="1702.5499999999997"/>
    <s v="F"/>
    <n v="84"/>
    <d v="1993-08-09T00:00:00"/>
    <n v="26.920112487316082"/>
    <s v="Account Representative III"/>
    <s v="n/a"/>
    <s v="Affluent Customer"/>
    <s v="N"/>
    <s v="Yes"/>
    <n v="1"/>
    <m/>
  </r>
  <r>
    <n v="16035"/>
    <n v="74"/>
    <x v="1673"/>
    <d v="2017-10-25T00:00:00"/>
    <n v="66"/>
    <b v="0"/>
    <s v="Approved"/>
    <s v="WeareA2B"/>
    <s v="Standard"/>
    <s v="medium"/>
    <s v="medium"/>
    <n v="1228.07"/>
    <n v="400.91"/>
    <d v="2004-07-25T00:00:00"/>
    <n v="827.15999999999985"/>
    <s v="M"/>
    <n v="78"/>
    <d v="1959-09-06T00:00:00"/>
    <n v="60.868057692795531"/>
    <s v="Product Engineer"/>
    <s v="Financial Services"/>
    <s v="Mass Customer"/>
    <s v="N"/>
    <s v="Yes"/>
    <n v="17"/>
    <m/>
  </r>
  <r>
    <n v="16150"/>
    <n v="43"/>
    <x v="2262"/>
    <d v="2017-10-25T00:00:00"/>
    <n v="66"/>
    <b v="0"/>
    <s v="Approved"/>
    <s v="Norco Bicycles"/>
    <s v="Standard"/>
    <s v="medium"/>
    <s v="medium"/>
    <n v="1555.58"/>
    <n v="818.01"/>
    <d v="2003-09-09T00:00:00"/>
    <n v="737.56999999999994"/>
    <s v="F"/>
    <n v="90"/>
    <d v="1997-12-04T00:00:00"/>
    <n v="22.596824816083206"/>
    <n v="0"/>
    <s v="n/a"/>
    <s v="High Net Worth"/>
    <s v="N"/>
    <s v="No"/>
    <n v="5"/>
    <m/>
  </r>
  <r>
    <n v="16766"/>
    <n v="0"/>
    <x v="2263"/>
    <d v="2017-10-25T00:00:00"/>
    <n v="66"/>
    <b v="0"/>
    <s v="Approved"/>
    <s v="OHM Cycles"/>
    <s v="Standard"/>
    <s v="medium"/>
    <s v="medium"/>
    <n v="183.86"/>
    <n v="137.9"/>
    <d v="1997-10-04T00:00:00"/>
    <n v="45.960000000000008"/>
    <s v="M"/>
    <n v="12"/>
    <d v="1987-06-08T00:00:00"/>
    <n v="33.095454953069506"/>
    <s v="Editor"/>
    <s v="n/a"/>
    <s v="High Net Worth"/>
    <s v="N"/>
    <s v="No"/>
    <n v="14"/>
    <m/>
  </r>
  <r>
    <n v="16887"/>
    <n v="64"/>
    <x v="1517"/>
    <d v="2017-10-25T00:00:00"/>
    <n v="66"/>
    <b v="1"/>
    <s v="Approved"/>
    <s v="Trek Bicycles"/>
    <s v="Standard"/>
    <s v="medium"/>
    <s v="large"/>
    <n v="1469.44"/>
    <n v="596.54999999999995"/>
    <d v="1995-10-24T00:00:00"/>
    <n v="872.8900000000001"/>
    <s v="F"/>
    <n v="82"/>
    <d v="1964-02-11T00:00:00"/>
    <n v="56.432441254439368"/>
    <n v="0"/>
    <s v="Manufacturing"/>
    <s v="Mass Customer"/>
    <s v="N"/>
    <s v="Yes"/>
    <n v="6"/>
    <m/>
  </r>
  <r>
    <n v="17159"/>
    <n v="73"/>
    <x v="2264"/>
    <d v="2017-10-25T00:00:00"/>
    <n v="66"/>
    <b v="1"/>
    <s v="Approved"/>
    <s v="Solex"/>
    <s v="Standard"/>
    <s v="medium"/>
    <s v="medium"/>
    <n v="1945.43"/>
    <n v="333.18"/>
    <d v="2014-07-28T00:00:00"/>
    <n v="1612.25"/>
    <s v="M"/>
    <n v="14"/>
    <d v="1976-09-28T00:00:00"/>
    <n v="43.794085090055809"/>
    <s v="General Manager"/>
    <s v="n/a"/>
    <s v="Mass Customer"/>
    <s v="N"/>
    <s v="Yes"/>
    <n v="7"/>
    <m/>
  </r>
  <r>
    <n v="17226"/>
    <n v="0"/>
    <x v="2265"/>
    <d v="2017-10-25T00:00:00"/>
    <n v="66"/>
    <b v="0"/>
    <s v="Approved"/>
    <s v="Solex"/>
    <s v="Standard"/>
    <s v="medium"/>
    <s v="large"/>
    <n v="202.62"/>
    <n v="151.96"/>
    <d v="2016-03-29T00:00:00"/>
    <n v="50.66"/>
    <s v="U"/>
    <n v="37"/>
    <d v="1899-12-30T00:00:00"/>
    <n v="0"/>
    <s v="Quality Control Specialist"/>
    <s v="IT"/>
    <s v="High Net Worth"/>
    <s v="N"/>
    <s v="No"/>
    <n v="0"/>
    <m/>
  </r>
  <r>
    <n v="17882"/>
    <n v="53"/>
    <x v="120"/>
    <d v="2017-10-25T00:00:00"/>
    <n v="66"/>
    <b v="0"/>
    <s v="Approved"/>
    <s v="OHM Cycles"/>
    <s v="Standard"/>
    <s v="medium"/>
    <s v="medium"/>
    <n v="795.34"/>
    <n v="101.58"/>
    <d v="2010-08-20T00:00:00"/>
    <n v="693.76"/>
    <s v="M"/>
    <n v="56"/>
    <d v="1975-03-22T00:00:00"/>
    <n v="45.317372761288681"/>
    <s v="Assistant Manager"/>
    <s v="Health"/>
    <s v="Mass Customer"/>
    <s v="N"/>
    <s v="Yes"/>
    <n v="12"/>
    <m/>
  </r>
  <r>
    <n v="17910"/>
    <n v="81"/>
    <x v="1920"/>
    <d v="2017-10-25T00:00:00"/>
    <n v="66"/>
    <b v="1"/>
    <s v="Approved"/>
    <s v="Solex"/>
    <s v="Standard"/>
    <s v="medium"/>
    <s v="medium"/>
    <n v="1151.96"/>
    <n v="649.49"/>
    <d v="2012-06-04T00:00:00"/>
    <n v="502.47"/>
    <s v="M"/>
    <n v="25"/>
    <d v="1989-08-17T00:00:00"/>
    <n v="30.9009344051243"/>
    <s v="Internal Auditor"/>
    <s v="Property"/>
    <s v="High Net Worth"/>
    <s v="N"/>
    <s v="Yes"/>
    <n v="13"/>
    <m/>
  </r>
  <r>
    <n v="18260"/>
    <n v="2"/>
    <x v="1914"/>
    <d v="2017-10-25T00:00:00"/>
    <n v="66"/>
    <b v="0"/>
    <s v="Approved"/>
    <s v="Giant Bicycles"/>
    <s v="Road"/>
    <s v="low"/>
    <s v="small"/>
    <n v="590.26"/>
    <n v="525.33000000000004"/>
    <d v="2002-08-31T00:00:00"/>
    <n v="64.92999999999995"/>
    <s v="F"/>
    <n v="83"/>
    <d v="1975-06-28T00:00:00"/>
    <n v="45.048879610603755"/>
    <s v="Senior Quality Engineer"/>
    <s v="Manufacturing"/>
    <s v="High Net Worth"/>
    <s v="N"/>
    <s v="Yes"/>
    <n v="16"/>
    <m/>
  </r>
  <r>
    <n v="18669"/>
    <n v="55"/>
    <x v="389"/>
    <d v="2017-10-25T00:00:00"/>
    <n v="66"/>
    <b v="0"/>
    <s v="Approved"/>
    <s v="Trek Bicycles"/>
    <s v="Road"/>
    <s v="medium"/>
    <s v="large"/>
    <n v="1894.19"/>
    <n v="598.76"/>
    <d v="2003-07-21T00:00:00"/>
    <n v="1295.43"/>
    <s v="M"/>
    <n v="7"/>
    <d v="1957-02-04T00:00:00"/>
    <n v="63.454359062658547"/>
    <s v="Physical Therapy Assistant"/>
    <s v="Property"/>
    <s v="Affluent Customer"/>
    <s v="N"/>
    <s v="Yes"/>
    <n v="19"/>
    <m/>
  </r>
  <r>
    <n v="18799"/>
    <n v="51"/>
    <x v="1639"/>
    <d v="2017-10-25T00:00:00"/>
    <n v="66"/>
    <b v="1"/>
    <s v="Approved"/>
    <s v="OHM Cycles"/>
    <s v="Standard"/>
    <s v="high"/>
    <s v="medium"/>
    <n v="2005.66"/>
    <n v="1203.4000000000001"/>
    <d v="2012-04-10T00:00:00"/>
    <n v="802.26"/>
    <s v="F"/>
    <n v="22"/>
    <d v="1997-10-16T00:00:00"/>
    <n v="22.731071391425669"/>
    <s v="Marketing Assistant"/>
    <s v="Argiculture"/>
    <s v="Mass Customer"/>
    <s v="N"/>
    <s v="Yes"/>
    <n v="1"/>
    <m/>
  </r>
  <r>
    <n v="19331"/>
    <n v="18"/>
    <x v="1023"/>
    <d v="2017-10-25T00:00:00"/>
    <n v="66"/>
    <b v="0"/>
    <s v="Approved"/>
    <s v="Solex"/>
    <s v="Standard"/>
    <s v="medium"/>
    <s v="medium"/>
    <n v="575.27"/>
    <n v="431.45"/>
    <d v="1993-07-15T00:00:00"/>
    <n v="143.82"/>
    <s v="F"/>
    <n v="49"/>
    <d v="1978-04-30T00:00:00"/>
    <n v="42.207783720192793"/>
    <s v="Research Assistant II"/>
    <s v="Health"/>
    <s v="Mass Customer"/>
    <s v="N"/>
    <s v="Yes"/>
    <n v="18"/>
    <m/>
  </r>
  <r>
    <n v="114"/>
    <n v="75"/>
    <x v="2266"/>
    <d v="2017-10-24T00:00:00"/>
    <n v="67"/>
    <b v="1"/>
    <s v="Approved"/>
    <s v="Giant Bicycles"/>
    <s v="Touring"/>
    <s v="medium"/>
    <s v="large"/>
    <n v="1873.97"/>
    <n v="863.95"/>
    <d v="2003-09-09T00:00:00"/>
    <n v="1010.02"/>
    <s v="M"/>
    <n v="97"/>
    <d v="1991-11-02T00:00:00"/>
    <n v="28.689975501014711"/>
    <s v="Civil Engineer"/>
    <s v="Manufacturing"/>
    <s v="Mass Customer"/>
    <s v="N"/>
    <s v="Yes"/>
    <n v="5"/>
    <m/>
  </r>
  <r>
    <n v="1053"/>
    <n v="35"/>
    <x v="2267"/>
    <d v="2017-10-24T00:00:00"/>
    <n v="67"/>
    <b v="0"/>
    <s v="Approved"/>
    <s v="Giant Bicycles"/>
    <s v="Standard"/>
    <s v="medium"/>
    <s v="medium"/>
    <n v="1403.5"/>
    <n v="954.82"/>
    <d v="2016-11-14T00:00:00"/>
    <n v="448.67999999999995"/>
    <s v="M"/>
    <n v="50"/>
    <d v="1972-08-11T00:00:00"/>
    <n v="47.928331665398275"/>
    <n v="0"/>
    <s v="n/a"/>
    <s v="High Net Worth"/>
    <s v="N"/>
    <s v="No"/>
    <n v="17"/>
    <m/>
  </r>
  <r>
    <n v="1103"/>
    <n v="1"/>
    <x v="2268"/>
    <d v="2017-10-24T00:00:00"/>
    <n v="67"/>
    <b v="1"/>
    <s v="Approved"/>
    <s v="Giant Bicycles"/>
    <s v="Standard"/>
    <s v="medium"/>
    <s v="medium"/>
    <n v="1403.5"/>
    <n v="954.82"/>
    <d v="2016-11-14T00:00:00"/>
    <n v="448.67999999999995"/>
    <s v="F"/>
    <n v="87"/>
    <d v="1980-11-26T00:00:00"/>
    <n v="39.629701528411971"/>
    <s v="Legal Assistant"/>
    <s v="Property"/>
    <s v="Mass Customer"/>
    <s v="N"/>
    <s v="No"/>
    <n v="9"/>
    <m/>
  </r>
  <r>
    <n v="1296"/>
    <n v="0"/>
    <x v="642"/>
    <d v="2017-10-24T00:00:00"/>
    <n v="67"/>
    <b v="1"/>
    <s v="Approved"/>
    <s v="OHM Cycles"/>
    <s v="Standard"/>
    <s v="high"/>
    <s v="medium"/>
    <n v="227.88"/>
    <n v="136.72999999999999"/>
    <d v="2004-09-28T00:00:00"/>
    <n v="91.15"/>
    <s v="M"/>
    <n v="37"/>
    <d v="1993-03-21T00:00:00"/>
    <n v="27.306413857179095"/>
    <s v="Accounting Assistant I"/>
    <s v="Financial Services"/>
    <s v="High Net Worth"/>
    <s v="N"/>
    <s v="Yes"/>
    <n v="6"/>
    <m/>
  </r>
  <r>
    <n v="1440"/>
    <n v="26"/>
    <x v="1224"/>
    <d v="2017-10-24T00:00:00"/>
    <n v="67"/>
    <b v="1"/>
    <s v="Approved"/>
    <s v="WeareA2B"/>
    <s v="Standard"/>
    <s v="medium"/>
    <s v="medium"/>
    <n v="1992.93"/>
    <n v="762.63"/>
    <d v="1993-05-26T00:00:00"/>
    <n v="1230.3000000000002"/>
    <s v="M"/>
    <n v="73"/>
    <d v="1979-12-21T00:00:00"/>
    <n v="40.563948103754434"/>
    <n v="0"/>
    <s v="Manufacturing"/>
    <s v="Mass Customer"/>
    <s v="N"/>
    <s v="No"/>
    <n v="4"/>
    <m/>
  </r>
  <r>
    <n v="1453"/>
    <n v="89"/>
    <x v="2269"/>
    <d v="2017-10-24T00:00:00"/>
    <n v="67"/>
    <b v="1"/>
    <s v="Approved"/>
    <s v="Giant Bicycles"/>
    <s v="Standard"/>
    <s v="medium"/>
    <s v="large"/>
    <n v="1812.75"/>
    <n v="582.48"/>
    <d v="2010-06-07T00:00:00"/>
    <n v="1230.27"/>
    <s v="M"/>
    <n v="70"/>
    <d v="1987-04-17T00:00:00"/>
    <n v="33.237920706494165"/>
    <s v="Community Outreach Specialist"/>
    <s v="Financial Services"/>
    <s v="High Net Worth"/>
    <s v="N"/>
    <s v="Yes"/>
    <n v="22"/>
    <m/>
  </r>
  <r>
    <n v="1722"/>
    <n v="89"/>
    <x v="701"/>
    <d v="2017-10-24T00:00:00"/>
    <n v="67"/>
    <b v="1"/>
    <s v="Approved"/>
    <s v="Giant Bicycles"/>
    <s v="Standard"/>
    <s v="medium"/>
    <s v="large"/>
    <n v="1812.75"/>
    <n v="582.48"/>
    <d v="1999-12-04T00:00:00"/>
    <n v="1230.27"/>
    <s v="F"/>
    <n v="19"/>
    <d v="1971-09-28T00:00:00"/>
    <n v="48.799564542110602"/>
    <n v="0"/>
    <s v="Manufacturing"/>
    <s v="High Net Worth"/>
    <s v="N"/>
    <s v="Yes"/>
    <n v="14"/>
    <m/>
  </r>
  <r>
    <n v="2255"/>
    <n v="33"/>
    <x v="2270"/>
    <d v="2017-10-24T00:00:00"/>
    <n v="67"/>
    <b v="0"/>
    <s v="Approved"/>
    <s v="Giant Bicycles"/>
    <s v="Standard"/>
    <s v="medium"/>
    <s v="small"/>
    <n v="1311.44"/>
    <n v="1167.18"/>
    <d v="1992-10-11T00:00:00"/>
    <n v="144.26"/>
    <s v="M"/>
    <n v="75"/>
    <d v="1978-08-24T00:00:00"/>
    <n v="41.88997550101471"/>
    <s v="Computer Systems Analyst IV"/>
    <s v="n/a"/>
    <s v="Affluent Customer"/>
    <s v="N"/>
    <s v="No"/>
    <n v="12"/>
    <m/>
  </r>
  <r>
    <n v="2361"/>
    <n v="89"/>
    <x v="997"/>
    <d v="2017-10-24T00:00:00"/>
    <n v="67"/>
    <b v="1"/>
    <s v="Approved"/>
    <s v="Giant Bicycles"/>
    <s v="Standard"/>
    <s v="medium"/>
    <s v="large"/>
    <n v="1812.75"/>
    <n v="582.48"/>
    <d v="2007-12-11T00:00:00"/>
    <n v="1230.27"/>
    <s v="F"/>
    <n v="27"/>
    <d v="1962-08-25T00:00:00"/>
    <n v="57.898194679096903"/>
    <s v="Marketing Assistant"/>
    <s v="Retail"/>
    <s v="High Net Worth"/>
    <s v="N"/>
    <s v="Yes"/>
    <n v="5"/>
    <m/>
  </r>
  <r>
    <n v="2439"/>
    <n v="43"/>
    <x v="349"/>
    <d v="2017-10-24T00:00:00"/>
    <n v="67"/>
    <b v="1"/>
    <s v="Approved"/>
    <s v="Solex"/>
    <s v="Standard"/>
    <s v="medium"/>
    <s v="medium"/>
    <n v="1151.96"/>
    <n v="649.49"/>
    <d v="1999-12-04T00:00:00"/>
    <n v="502.47"/>
    <s v="F"/>
    <n v="57"/>
    <d v="1973-03-29T00:00:00"/>
    <n v="47.298194679096902"/>
    <s v="Web Designer II"/>
    <s v="IT"/>
    <s v="Affluent Customer"/>
    <s v="N"/>
    <s v="No"/>
    <n v="18"/>
    <m/>
  </r>
  <r>
    <n v="2448"/>
    <n v="89"/>
    <x v="1750"/>
    <d v="2017-10-24T00:00:00"/>
    <n v="67"/>
    <b v="1"/>
    <s v="Approved"/>
    <s v="WeareA2B"/>
    <s v="Touring"/>
    <s v="medium"/>
    <s v="large"/>
    <n v="1362.99"/>
    <n v="57.74"/>
    <d v="2002-10-10T00:00:00"/>
    <n v="1305.25"/>
    <s v="F"/>
    <n v="0"/>
    <d v="1985-04-09T00:00:00"/>
    <n v="35.259838514713344"/>
    <s v="Structural Engineer"/>
    <s v="Manufacturing"/>
    <s v="Mass Customer"/>
    <s v="N"/>
    <s v="Yes"/>
    <n v="5"/>
    <m/>
  </r>
  <r>
    <n v="2986"/>
    <n v="17"/>
    <x v="2271"/>
    <d v="2017-10-24T00:00:00"/>
    <n v="67"/>
    <b v="1"/>
    <s v="Approved"/>
    <s v="Solex"/>
    <s v="Standard"/>
    <s v="high"/>
    <s v="medium"/>
    <n v="1024.6600000000001"/>
    <n v="614.79999999999995"/>
    <d v="2013-03-12T00:00:00"/>
    <n v="409.86000000000013"/>
    <s v="F"/>
    <n v="12"/>
    <d v="1978-04-11T00:00:00"/>
    <n v="42.259838514713344"/>
    <s v="Office Assistant IV"/>
    <s v="Property"/>
    <s v="Mass Customer"/>
    <s v="N"/>
    <s v="Yes"/>
    <n v="9"/>
    <m/>
  </r>
  <r>
    <n v="3830"/>
    <n v="96"/>
    <x v="99"/>
    <d v="2017-10-24T00:00:00"/>
    <n v="67"/>
    <b v="0"/>
    <s v="Approved"/>
    <s v="WeareA2B"/>
    <s v="Road"/>
    <s v="low"/>
    <s v="small"/>
    <n v="1172.78"/>
    <n v="1043.77"/>
    <d v="2002-10-10T00:00:00"/>
    <n v="129.01"/>
    <s v="F"/>
    <n v="12"/>
    <d v="1998-12-26T00:00:00"/>
    <n v="21.536550843480466"/>
    <s v="Community Outreach Specialist"/>
    <s v="Entertainment"/>
    <s v="Mass Customer"/>
    <s v="N"/>
    <s v="No"/>
    <n v="4"/>
    <m/>
  </r>
  <r>
    <n v="4382"/>
    <n v="8"/>
    <x v="827"/>
    <d v="2017-10-24T00:00:00"/>
    <n v="67"/>
    <b v="1"/>
    <s v="Approved"/>
    <s v="Solex"/>
    <s v="Road"/>
    <s v="medium"/>
    <s v="small"/>
    <n v="1703.52"/>
    <n v="1516.13"/>
    <d v="2005-12-07T00:00:00"/>
    <n v="187.38999999999987"/>
    <s v="M"/>
    <n v="27"/>
    <d v="1970-05-02T00:00:00"/>
    <n v="50.207783720192793"/>
    <s v="VP Quality Control"/>
    <s v="Telecommunications"/>
    <s v="Mass Customer"/>
    <s v="N"/>
    <s v="Yes"/>
    <n v="12"/>
    <m/>
  </r>
  <r>
    <n v="4776"/>
    <n v="46"/>
    <x v="2272"/>
    <d v="2017-10-24T00:00:00"/>
    <n v="67"/>
    <b v="0"/>
    <s v="Approved"/>
    <s v="OHM Cycles"/>
    <s v="Standard"/>
    <s v="low"/>
    <s v="medium"/>
    <n v="1793.43"/>
    <n v="248.82"/>
    <d v="1999-07-20T00:00:00"/>
    <n v="1544.6100000000001"/>
    <s v="F"/>
    <n v="42"/>
    <d v="1965-08-02T00:00:00"/>
    <n v="54.95846865169964"/>
    <n v="0"/>
    <s v="n/a"/>
    <s v="High Net Worth"/>
    <s v="N"/>
    <s v="No"/>
    <n v="8"/>
    <m/>
  </r>
  <r>
    <n v="5156"/>
    <n v="19"/>
    <x v="368"/>
    <d v="2017-10-24T00:00:00"/>
    <n v="67"/>
    <b v="0"/>
    <s v="Approved"/>
    <s v="OHM Cycles"/>
    <s v="Road"/>
    <s v="high"/>
    <s v="large"/>
    <n v="12.01"/>
    <n v="7.21"/>
    <d v="1996-04-05T00:00:00"/>
    <n v="4.8"/>
    <s v="F"/>
    <n v="29"/>
    <d v="1959-07-08T00:00:00"/>
    <n v="61.03244125443937"/>
    <s v="Director of Sales"/>
    <s v="Financial Services"/>
    <s v="Affluent Customer"/>
    <s v="N"/>
    <s v="Yes"/>
    <n v="12"/>
    <m/>
  </r>
  <r>
    <n v="5564"/>
    <n v="60"/>
    <x v="1871"/>
    <d v="2017-10-24T00:00:00"/>
    <n v="67"/>
    <b v="0"/>
    <s v="Approved"/>
    <s v="Giant Bicycles"/>
    <s v="Standard"/>
    <s v="high"/>
    <s v="small"/>
    <n v="1977.36"/>
    <n v="1759.85"/>
    <d v="2011-08-24T00:00:00"/>
    <n v="217.51"/>
    <s v="M"/>
    <n v="79"/>
    <d v="1972-05-26T00:00:00"/>
    <n v="48.139290569507864"/>
    <s v="Safety Technician IV"/>
    <s v="n/a"/>
    <s v="Mass Customer"/>
    <s v="N"/>
    <s v="No"/>
    <n v="18"/>
    <m/>
  </r>
  <r>
    <n v="5745"/>
    <n v="37"/>
    <x v="1320"/>
    <d v="2017-10-24T00:00:00"/>
    <n v="67"/>
    <b v="1"/>
    <s v="Approved"/>
    <s v="OHM Cycles"/>
    <s v="Standard"/>
    <s v="low"/>
    <s v="medium"/>
    <n v="1793.43"/>
    <n v="248.82"/>
    <d v="2010-06-07T00:00:00"/>
    <n v="1544.6100000000001"/>
    <s v="F"/>
    <n v="9"/>
    <d v="1962-12-17T00:00:00"/>
    <n v="57.585865911973613"/>
    <n v="0"/>
    <s v="Manufacturing"/>
    <s v="Mass Customer"/>
    <s v="N"/>
    <s v="Yes"/>
    <n v="12"/>
    <m/>
  </r>
  <r>
    <n v="5807"/>
    <n v="49"/>
    <x v="1122"/>
    <d v="2017-10-24T00:00:00"/>
    <n v="67"/>
    <b v="1"/>
    <s v="Approved"/>
    <s v="Trek Bicycles"/>
    <s v="Road"/>
    <s v="medium"/>
    <s v="medium"/>
    <n v="533.51"/>
    <n v="400.13"/>
    <d v="2012-06-04T00:00:00"/>
    <n v="133.38"/>
    <s v="F"/>
    <n v="50"/>
    <d v="1984-08-31T00:00:00"/>
    <n v="35.865317966768139"/>
    <n v="0"/>
    <s v="Retail"/>
    <s v="Affluent Customer"/>
    <s v="N"/>
    <s v="No"/>
    <n v="16"/>
    <m/>
  </r>
  <r>
    <n v="7011"/>
    <n v="67"/>
    <x v="2204"/>
    <d v="2017-10-24T00:00:00"/>
    <n v="67"/>
    <b v="0"/>
    <s v="Approved"/>
    <s v="Norco Bicycles"/>
    <s v="Road"/>
    <s v="medium"/>
    <s v="medium"/>
    <n v="544.04999999999995"/>
    <n v="376.84"/>
    <d v="1991-11-07T00:00:00"/>
    <n v="167.20999999999998"/>
    <s v="M"/>
    <n v="34"/>
    <d v="1999-02-23T00:00:00"/>
    <n v="21.374907007864028"/>
    <s v="Recruiting Manager"/>
    <s v="Financial Services"/>
    <s v="Mass Customer"/>
    <s v="N"/>
    <s v="Yes"/>
    <n v="2"/>
    <m/>
  </r>
  <r>
    <n v="7120"/>
    <n v="54"/>
    <x v="2273"/>
    <d v="2017-10-24T00:00:00"/>
    <n v="67"/>
    <b v="1"/>
    <s v="Approved"/>
    <s v="WeareA2B"/>
    <s v="Standard"/>
    <s v="medium"/>
    <s v="medium"/>
    <n v="1292.8399999999999"/>
    <n v="13.44"/>
    <d v="2009-04-12T00:00:00"/>
    <n v="1279.3999999999999"/>
    <s v="F"/>
    <n v="51"/>
    <d v="1985-03-01T00:00:00"/>
    <n v="35.366687829781831"/>
    <s v="Senior Cost Accountant"/>
    <s v="Financial Services"/>
    <s v="Mass Customer"/>
    <s v="N"/>
    <s v="No"/>
    <n v="17"/>
    <m/>
  </r>
  <r>
    <n v="7395"/>
    <n v="52"/>
    <x v="869"/>
    <d v="2017-10-24T00:00:00"/>
    <n v="67"/>
    <b v="1"/>
    <s v="Approved"/>
    <s v="OHM Cycles"/>
    <s v="Road"/>
    <s v="medium"/>
    <s v="medium"/>
    <n v="1280.28"/>
    <n v="829.51"/>
    <d v="2001-11-25T00:00:00"/>
    <n v="450.77"/>
    <s v="M"/>
    <n v="79"/>
    <d v="1991-08-31T00:00:00"/>
    <n v="28.862578240740739"/>
    <s v="Senior Financial Analyst"/>
    <s v="Financial Services"/>
    <s v="Affluent Customer"/>
    <s v="N"/>
    <s v="No"/>
    <n v="11"/>
    <m/>
  </r>
  <r>
    <n v="7558"/>
    <n v="87"/>
    <x v="98"/>
    <d v="2017-10-24T00:00:00"/>
    <n v="67"/>
    <b v="0"/>
    <s v="Approved"/>
    <s v="Giant Bicycles"/>
    <s v="Standard"/>
    <s v="high"/>
    <s v="medium"/>
    <n v="1179"/>
    <n v="707.4"/>
    <d v="2005-05-10T00:00:00"/>
    <n v="471.6"/>
    <s v="F"/>
    <n v="94"/>
    <d v="1987-05-02T00:00:00"/>
    <n v="33.196824816083208"/>
    <s v="GIS Technical Architect"/>
    <s v="Financial Services"/>
    <s v="Affluent Customer"/>
    <s v="N"/>
    <s v="Yes"/>
    <n v="13"/>
    <m/>
  </r>
  <r>
    <n v="7939"/>
    <n v="65"/>
    <x v="324"/>
    <d v="2017-10-24T00:00:00"/>
    <n v="67"/>
    <b v="0"/>
    <s v="Approved"/>
    <s v="WeareA2B"/>
    <s v="Standard"/>
    <s v="medium"/>
    <s v="medium"/>
    <n v="1807.45"/>
    <n v="778.69"/>
    <d v="2015-04-11T00:00:00"/>
    <n v="1028.76"/>
    <s v="M"/>
    <n v="16"/>
    <d v="1964-08-07T00:00:00"/>
    <n v="55.944770021562654"/>
    <s v="Tax Accountant"/>
    <s v="Health"/>
    <s v="Mass Customer"/>
    <s v="N"/>
    <s v="Yes"/>
    <n v="8"/>
    <m/>
  </r>
  <r>
    <n v="8345"/>
    <n v="56"/>
    <x v="1702"/>
    <d v="2017-10-24T00:00:00"/>
    <n v="67"/>
    <b v="1"/>
    <s v="Approved"/>
    <s v="Norco Bicycles"/>
    <s v="Mountain"/>
    <s v="low"/>
    <s v="small"/>
    <n v="688.63"/>
    <n v="612.88"/>
    <d v="1993-10-02T00:00:00"/>
    <n v="75.75"/>
    <s v="F"/>
    <n v="28"/>
    <d v="1970-06-11T00:00:00"/>
    <n v="50.098194679096906"/>
    <s v="Nurse"/>
    <s v="n/a"/>
    <s v="High Net Worth"/>
    <s v="N"/>
    <s v="Yes"/>
    <n v="13"/>
    <m/>
  </r>
  <r>
    <n v="8750"/>
    <n v="41"/>
    <x v="2274"/>
    <d v="2017-10-24T00:00:00"/>
    <n v="67"/>
    <b v="1"/>
    <s v="Approved"/>
    <s v="Norco Bicycles"/>
    <s v="Standard"/>
    <s v="low"/>
    <s v="medium"/>
    <n v="958.74"/>
    <n v="748.9"/>
    <d v="2005-12-07T00:00:00"/>
    <n v="209.84000000000003"/>
    <s v="M"/>
    <n v="26"/>
    <d v="1967-07-25T00:00:00"/>
    <n v="52.980386459918819"/>
    <s v="Administrative Officer"/>
    <s v="Manufacturing"/>
    <s v="High Net Worth"/>
    <s v="N"/>
    <s v="No"/>
    <n v="7"/>
    <m/>
  </r>
  <r>
    <n v="8813"/>
    <n v="3"/>
    <x v="1141"/>
    <d v="2017-10-24T00:00:00"/>
    <n v="67"/>
    <b v="0"/>
    <s v="Approved"/>
    <s v="Trek Bicycles"/>
    <s v="Standard"/>
    <s v="medium"/>
    <s v="large"/>
    <n v="2091.4699999999998"/>
    <n v="388.92"/>
    <d v="2012-09-15T00:00:00"/>
    <n v="1702.5499999999997"/>
    <s v="F"/>
    <n v="18"/>
    <d v="1971-12-16T00:00:00"/>
    <n v="48.58312618594622"/>
    <s v="Teacher"/>
    <s v="n/a"/>
    <s v="Mass Customer"/>
    <s v="N"/>
    <s v="No"/>
    <n v="16"/>
    <m/>
  </r>
  <r>
    <n v="9907"/>
    <n v="74"/>
    <x v="2275"/>
    <d v="2017-10-24T00:00:00"/>
    <n v="67"/>
    <b v="1"/>
    <s v="Approved"/>
    <s v="WeareA2B"/>
    <s v="Standard"/>
    <s v="medium"/>
    <s v="medium"/>
    <n v="1228.07"/>
    <n v="400.91"/>
    <d v="1997-01-25T00:00:00"/>
    <n v="827.15999999999985"/>
    <s v="M"/>
    <n v="72"/>
    <d v="1992-05-24T00:00:00"/>
    <n v="28.131071391425671"/>
    <s v="Biostatistician III"/>
    <s v="Health"/>
    <s v="Mass Customer"/>
    <s v="N"/>
    <s v="Yes"/>
    <n v="2"/>
    <m/>
  </r>
  <r>
    <n v="9967"/>
    <n v="72"/>
    <x v="907"/>
    <d v="2017-10-24T00:00:00"/>
    <n v="67"/>
    <b v="0"/>
    <s v="Approved"/>
    <s v="Norco Bicycles"/>
    <s v="Standard"/>
    <s v="medium"/>
    <s v="medium"/>
    <n v="360.4"/>
    <n v="270.3"/>
    <d v="2016-12-06T00:00:00"/>
    <n v="90.099999999999966"/>
    <s v="F"/>
    <n v="44"/>
    <d v="1967-10-02T00:00:00"/>
    <n v="52.791345364028409"/>
    <n v="0"/>
    <s v="Manufacturing"/>
    <s v="Affluent Customer"/>
    <s v="N"/>
    <s v="No"/>
    <n v="15"/>
    <m/>
  </r>
  <r>
    <n v="3700"/>
    <n v="95"/>
    <x v="2276"/>
    <d v="2017-08-27T00:00:00"/>
    <m/>
    <b v="0"/>
    <s v="Cancelled"/>
    <s v="Giant Bicycles"/>
    <s v="Standard"/>
    <s v="medium"/>
    <s v="large"/>
    <n v="569.55999999999995"/>
    <n v="528.42999999999995"/>
    <n v="37874"/>
    <m/>
    <m/>
    <m/>
    <m/>
    <m/>
    <m/>
    <m/>
    <m/>
    <m/>
    <m/>
    <m/>
    <m/>
  </r>
  <r>
    <n v="10173"/>
    <n v="88"/>
    <x v="1189"/>
    <d v="2017-10-24T00:00:00"/>
    <n v="67"/>
    <b v="0"/>
    <s v="Approved"/>
    <s v="Norco Bicycles"/>
    <s v="Standard"/>
    <s v="medium"/>
    <s v="medium"/>
    <n v="1198.46"/>
    <n v="381.1"/>
    <d v="1999-07-26T00:00:00"/>
    <n v="817.36"/>
    <s v="M"/>
    <n v="2"/>
    <d v="1977-06-29T00:00:00"/>
    <n v="43.043400158548955"/>
    <s v="VP Marketing"/>
    <s v="Entertainment"/>
    <s v="Mass Customer"/>
    <s v="N"/>
    <s v="Yes"/>
    <n v="9"/>
    <m/>
  </r>
  <r>
    <n v="10338"/>
    <n v="40"/>
    <x v="1442"/>
    <d v="2017-10-24T00:00:00"/>
    <n v="67"/>
    <b v="1"/>
    <s v="Approved"/>
    <s v="OHM Cycles"/>
    <s v="Standard"/>
    <s v="high"/>
    <s v="medium"/>
    <n v="1458.17"/>
    <n v="874.9"/>
    <d v="2011-05-09T00:00:00"/>
    <n v="583.2700000000001"/>
    <s v="M"/>
    <n v="20"/>
    <d v="1962-01-14T00:00:00"/>
    <n v="58.509153583206491"/>
    <s v="Speech Pathologist"/>
    <s v="Retail"/>
    <s v="Mass Customer"/>
    <s v="N"/>
    <s v="Yes"/>
    <n v="19"/>
    <m/>
  </r>
  <r>
    <n v="10485"/>
    <n v="5"/>
    <x v="1420"/>
    <d v="2017-10-24T00:00:00"/>
    <n v="67"/>
    <b v="1"/>
    <s v="Approved"/>
    <s v="Trek Bicycles"/>
    <s v="Mountain"/>
    <s v="low"/>
    <s v="medium"/>
    <n v="574.64"/>
    <n v="459.71"/>
    <d v="2003-02-07T00:00:00"/>
    <n v="114.93"/>
    <s v="M"/>
    <n v="36"/>
    <d v="1994-07-08T00:00:00"/>
    <n v="26.007783720192794"/>
    <s v="Human Resources Assistant I"/>
    <s v="Health"/>
    <s v="Affluent Customer"/>
    <s v="N"/>
    <s v="Yes"/>
    <n v="3"/>
    <m/>
  </r>
  <r>
    <n v="10575"/>
    <n v="58"/>
    <x v="2002"/>
    <d v="2017-10-24T00:00:00"/>
    <n v="67"/>
    <b v="1"/>
    <s v="Approved"/>
    <s v="OHM Cycles"/>
    <s v="Standard"/>
    <s v="medium"/>
    <s v="medium"/>
    <n v="912.52"/>
    <n v="141.4"/>
    <d v="2015-10-18T00:00:00"/>
    <n v="771.12"/>
    <s v="F"/>
    <n v="38"/>
    <d v="1981-01-29T00:00:00"/>
    <n v="39.454359062658547"/>
    <s v="Professor"/>
    <s v="Health"/>
    <s v="Mass Customer"/>
    <s v="N"/>
    <s v="No"/>
    <n v="12"/>
    <m/>
  </r>
  <r>
    <n v="10740"/>
    <n v="9"/>
    <x v="2277"/>
    <d v="2017-10-24T00:00:00"/>
    <n v="67"/>
    <b v="0"/>
    <s v="Approved"/>
    <s v="OHM Cycles"/>
    <s v="Road"/>
    <s v="medium"/>
    <s v="medium"/>
    <n v="742.54"/>
    <n v="667.4"/>
    <d v="1996-11-09T00:00:00"/>
    <n v="75.139999999999986"/>
    <s v="F"/>
    <n v="5"/>
    <d v="1979-05-20T00:00:00"/>
    <n v="41.15298919964485"/>
    <s v="Cost Accountant"/>
    <s v="Financial Services"/>
    <s v="Mass Customer"/>
    <s v="N"/>
    <s v="Yes"/>
    <n v="14"/>
    <m/>
  </r>
  <r>
    <n v="11576"/>
    <n v="16"/>
    <x v="2278"/>
    <d v="2017-10-24T00:00:00"/>
    <n v="67"/>
    <b v="0"/>
    <s v="Approved"/>
    <s v="Norco Bicycles"/>
    <s v="Standard"/>
    <s v="high"/>
    <s v="small"/>
    <n v="1661.92"/>
    <n v="1479.11"/>
    <d v="2011-05-07T00:00:00"/>
    <n v="182.81000000000017"/>
    <s v="M"/>
    <n v="87"/>
    <d v="1979-04-12T00:00:00"/>
    <n v="41.257098788685944"/>
    <s v="Chemical Engineer"/>
    <s v="Manufacturing"/>
    <s v="Mass Customer"/>
    <s v="N"/>
    <s v="Yes"/>
    <n v="10"/>
    <m/>
  </r>
  <r>
    <n v="11607"/>
    <n v="67"/>
    <x v="326"/>
    <d v="2017-10-24T00:00:00"/>
    <n v="67"/>
    <b v="0"/>
    <s v="Approved"/>
    <s v="Norco Bicycles"/>
    <s v="Road"/>
    <s v="medium"/>
    <s v="medium"/>
    <n v="544.04999999999995"/>
    <n v="376.84"/>
    <d v="2015-04-11T00:00:00"/>
    <n v="167.20999999999998"/>
    <s v="F"/>
    <n v="92"/>
    <d v="1991-06-07T00:00:00"/>
    <n v="29.095454953069506"/>
    <s v="Administrative Assistant IV"/>
    <s v="n/a"/>
    <s v="Mass Customer"/>
    <s v="N"/>
    <s v="Yes"/>
    <n v="4"/>
    <m/>
  </r>
  <r>
    <n v="11961"/>
    <n v="87"/>
    <x v="85"/>
    <d v="2017-10-24T00:00:00"/>
    <n v="67"/>
    <b v="0"/>
    <s v="Approved"/>
    <s v="Giant Bicycles"/>
    <s v="Standard"/>
    <s v="high"/>
    <s v="medium"/>
    <n v="1179"/>
    <n v="707.4"/>
    <d v="2013-06-09T00:00:00"/>
    <n v="471.6"/>
    <s v="M"/>
    <n v="34"/>
    <d v="1981-12-10T00:00:00"/>
    <n v="38.591345364028413"/>
    <s v="Sales Associate"/>
    <s v="Manufacturing"/>
    <s v="Affluent Customer"/>
    <s v="N"/>
    <s v="Yes"/>
    <n v="10"/>
    <m/>
  </r>
  <r>
    <n v="12731"/>
    <n v="64"/>
    <x v="75"/>
    <d v="2017-10-24T00:00:00"/>
    <n v="67"/>
    <b v="0"/>
    <s v="Approved"/>
    <s v="Giant Bicycles"/>
    <s v="Standard"/>
    <s v="high"/>
    <s v="small"/>
    <n v="1977.36"/>
    <n v="1759.85"/>
    <d v="2011-08-24T00:00:00"/>
    <n v="217.51"/>
    <s v="F"/>
    <n v="44"/>
    <d v="1963-09-06T00:00:00"/>
    <n v="56.865317966768139"/>
    <n v="0"/>
    <s v="Manufacturing"/>
    <s v="High Net Worth"/>
    <s v="N"/>
    <s v="Yes"/>
    <n v="15"/>
    <m/>
  </r>
  <r>
    <n v="12916"/>
    <n v="4"/>
    <x v="2279"/>
    <d v="2017-10-24T00:00:00"/>
    <n v="67"/>
    <b v="1"/>
    <s v="Approved"/>
    <s v="Solex"/>
    <s v="Standard"/>
    <s v="medium"/>
    <s v="medium"/>
    <n v="1483.2"/>
    <n v="99.59"/>
    <d v="2010-08-20T00:00:00"/>
    <n v="1383.6100000000001"/>
    <s v="F"/>
    <n v="60"/>
    <d v="1978-01-25T00:00:00"/>
    <n v="42.468057692795533"/>
    <s v="Technical Writer"/>
    <s v="IT"/>
    <s v="High Net Worth"/>
    <s v="N"/>
    <s v="Yes"/>
    <n v="14"/>
    <m/>
  </r>
  <r>
    <n v="13146"/>
    <n v="1"/>
    <x v="2280"/>
    <d v="2017-10-24T00:00:00"/>
    <n v="67"/>
    <b v="0"/>
    <s v="Approved"/>
    <s v="Giant Bicycles"/>
    <s v="Standard"/>
    <s v="medium"/>
    <s v="medium"/>
    <n v="1403.5"/>
    <n v="954.82"/>
    <d v="2011-08-29T00:00:00"/>
    <n v="448.67999999999995"/>
    <s v="M"/>
    <n v="67"/>
    <d v="1980-08-15T00:00:00"/>
    <n v="39.911893309233889"/>
    <s v="Safety Technician II"/>
    <s v="Financial Services"/>
    <s v="Affluent Customer"/>
    <s v="N"/>
    <s v="Yes"/>
    <n v="19"/>
    <m/>
  </r>
  <r>
    <n v="13334"/>
    <n v="0"/>
    <x v="1556"/>
    <d v="2017-10-24T00:00:00"/>
    <n v="67"/>
    <b v="1"/>
    <s v="Approved"/>
    <s v="OHM Cycles"/>
    <s v="Standard"/>
    <s v="medium"/>
    <s v="medium"/>
    <n v="235.63"/>
    <n v="125.07"/>
    <d v="2004-08-07T00:00:00"/>
    <n v="110.56"/>
    <s v="F"/>
    <n v="20"/>
    <d v="1980-06-11T00:00:00"/>
    <n v="40.089975501014713"/>
    <s v="Software Consultant"/>
    <s v="Manufacturing"/>
    <s v="High Net Worth"/>
    <s v="N"/>
    <s v="Yes"/>
    <n v="14"/>
    <m/>
  </r>
  <r>
    <n v="13537"/>
    <n v="10"/>
    <x v="1599"/>
    <d v="2017-10-24T00:00:00"/>
    <n v="67"/>
    <b v="0"/>
    <s v="Approved"/>
    <s v="Solex"/>
    <s v="Standard"/>
    <s v="medium"/>
    <s v="medium"/>
    <n v="1945.43"/>
    <n v="333.18"/>
    <d v="2004-07-25T00:00:00"/>
    <n v="1612.25"/>
    <s v="M"/>
    <n v="76"/>
    <d v="1970-03-01T00:00:00"/>
    <n v="50.377646733891424"/>
    <s v="Sales Representative"/>
    <s v="Retail"/>
    <s v="High Net Worth"/>
    <s v="N"/>
    <s v="Yes"/>
    <n v="13"/>
    <m/>
  </r>
  <r>
    <n v="13885"/>
    <n v="67"/>
    <x v="2281"/>
    <d v="2017-10-24T00:00:00"/>
    <n v="67"/>
    <b v="0"/>
    <s v="Approved"/>
    <s v="Norco Bicycles"/>
    <s v="Road"/>
    <s v="medium"/>
    <s v="medium"/>
    <n v="544.04999999999995"/>
    <n v="376.84"/>
    <d v="1995-10-24T00:00:00"/>
    <n v="167.20999999999998"/>
    <s v="M"/>
    <n v="17"/>
    <d v="1982-01-06T00:00:00"/>
    <n v="38.517372761288684"/>
    <n v="0"/>
    <s v="n/a"/>
    <s v="Affluent Customer"/>
    <s v="N"/>
    <s v="Yes"/>
    <n v="15"/>
    <m/>
  </r>
  <r>
    <n v="14232"/>
    <n v="87"/>
    <x v="169"/>
    <d v="2017-10-24T00:00:00"/>
    <n v="67"/>
    <b v="0"/>
    <s v="Approved"/>
    <s v="Giant Bicycles"/>
    <s v="Standard"/>
    <s v="high"/>
    <s v="medium"/>
    <n v="1179"/>
    <n v="707.4"/>
    <d v="1997-08-25T00:00:00"/>
    <n v="471.6"/>
    <s v="M"/>
    <n v="40"/>
    <d v="1977-09-21T00:00:00"/>
    <n v="42.813263172247588"/>
    <s v="Internal Auditor"/>
    <s v="Manufacturing"/>
    <s v="Affluent Customer"/>
    <s v="N"/>
    <s v="No"/>
    <n v="7"/>
    <m/>
  </r>
  <r>
    <n v="14250"/>
    <n v="34"/>
    <x v="2282"/>
    <d v="2017-10-24T00:00:00"/>
    <n v="67"/>
    <b v="1"/>
    <s v="Approved"/>
    <s v="Norco Bicycles"/>
    <s v="Road"/>
    <s v="high"/>
    <s v="large"/>
    <n v="774.53"/>
    <n v="464.72"/>
    <d v="2003-03-18T00:00:00"/>
    <n v="309.80999999999995"/>
    <s v="M"/>
    <n v="58"/>
    <d v="1994-07-21T00:00:00"/>
    <n v="25.972167281836629"/>
    <s v="Nuclear Power Engineer"/>
    <s v="Manufacturing"/>
    <s v="Mass Customer"/>
    <s v="N"/>
    <s v="No"/>
    <n v="8"/>
    <m/>
  </r>
  <r>
    <n v="14334"/>
    <n v="27"/>
    <x v="857"/>
    <d v="2017-10-24T00:00:00"/>
    <n v="67"/>
    <b v="0"/>
    <s v="Approved"/>
    <s v="Trek Bicycles"/>
    <s v="Standard"/>
    <s v="medium"/>
    <s v="medium"/>
    <n v="499.53"/>
    <n v="388.72"/>
    <d v="2016-11-22T00:00:00"/>
    <n v="110.80999999999995"/>
    <s v="F"/>
    <n v="48"/>
    <d v="1996-10-29T00:00:00"/>
    <n v="23.695454953069508"/>
    <s v="Accountant II"/>
    <s v="Entertainment"/>
    <s v="Affluent Customer"/>
    <s v="N"/>
    <s v="Yes"/>
    <n v="6"/>
    <m/>
  </r>
  <r>
    <n v="14468"/>
    <n v="0"/>
    <x v="130"/>
    <d v="2017-10-24T00:00:00"/>
    <n v="67"/>
    <b v="1"/>
    <s v="Approved"/>
    <s v="Norco Bicycles"/>
    <s v="Road"/>
    <s v="medium"/>
    <s v="medium"/>
    <n v="544.04999999999995"/>
    <n v="376.84"/>
    <d v="2015-04-11T00:00:00"/>
    <n v="167.20999999999998"/>
    <s v="M"/>
    <n v="22"/>
    <d v="1962-09-18T00:00:00"/>
    <n v="57.832441254439367"/>
    <n v="0"/>
    <s v="Manufacturing"/>
    <s v="High Net Worth"/>
    <s v="N"/>
    <s v="Yes"/>
    <n v="18"/>
    <m/>
  </r>
  <r>
    <n v="15186"/>
    <n v="14"/>
    <x v="2283"/>
    <d v="2017-10-24T00:00:00"/>
    <n v="67"/>
    <b v="1"/>
    <s v="Approved"/>
    <s v="Trek Bicycles"/>
    <s v="Standard"/>
    <s v="medium"/>
    <s v="small"/>
    <n v="1386.84"/>
    <n v="1234.29"/>
    <d v="2013-03-12T00:00:00"/>
    <n v="152.54999999999995"/>
    <s v="M"/>
    <n v="72"/>
    <d v="1960-10-23T00:00:00"/>
    <n v="59.736550843480465"/>
    <s v="Systems Administrator I"/>
    <s v="Financial Services"/>
    <s v="Mass Customer"/>
    <s v="N"/>
    <s v="Yes"/>
    <n v="20"/>
    <m/>
  </r>
  <r>
    <n v="15462"/>
    <n v="16"/>
    <x v="2284"/>
    <d v="2017-10-24T00:00:00"/>
    <n v="67"/>
    <b v="0"/>
    <s v="Approved"/>
    <s v="Norco Bicycles"/>
    <s v="Standard"/>
    <s v="high"/>
    <s v="small"/>
    <n v="1661.92"/>
    <n v="1479.11"/>
    <d v="1997-05-10T00:00:00"/>
    <n v="182.81000000000017"/>
    <s v="F"/>
    <n v="31"/>
    <d v="1963-12-18T00:00:00"/>
    <n v="56.58312618594622"/>
    <s v="General Manager"/>
    <s v="n/a"/>
    <s v="Affluent Customer"/>
    <s v="N"/>
    <s v="Yes"/>
    <n v="7"/>
    <m/>
  </r>
  <r>
    <n v="15551"/>
    <n v="34"/>
    <x v="2285"/>
    <d v="2017-10-24T00:00:00"/>
    <n v="67"/>
    <b v="0"/>
    <s v="Approved"/>
    <s v="WeareA2B"/>
    <s v="Standard"/>
    <s v="medium"/>
    <s v="medium"/>
    <n v="1231.1500000000001"/>
    <n v="161.6"/>
    <d v="1994-09-09T00:00:00"/>
    <n v="1069.5500000000002"/>
    <s v="M"/>
    <n v="20"/>
    <d v="1989-12-06T00:00:00"/>
    <n v="30.596824816083206"/>
    <n v="0"/>
    <s v="Financial Services"/>
    <s v="High Net Worth"/>
    <s v="N"/>
    <s v="Yes"/>
    <n v="2"/>
    <m/>
  </r>
  <r>
    <n v="15647"/>
    <n v="0"/>
    <x v="2260"/>
    <d v="2017-10-24T00:00:00"/>
    <n v="67"/>
    <b v="0"/>
    <s v="Approved"/>
    <s v="Solex"/>
    <s v="Road"/>
    <s v="medium"/>
    <s v="medium"/>
    <n v="416.98"/>
    <n v="312.74"/>
    <d v="1997-05-10T00:00:00"/>
    <n v="104.24000000000001"/>
    <s v="F"/>
    <n v="96"/>
    <d v="1999-11-11T00:00:00"/>
    <n v="20.659838514713343"/>
    <s v="Nuclear Power Engineer"/>
    <s v="Manufacturing"/>
    <s v="High Net Worth"/>
    <s v="N"/>
    <s v="No"/>
    <n v="3"/>
    <m/>
  </r>
  <r>
    <n v="16171"/>
    <n v="80"/>
    <x v="1777"/>
    <d v="2017-10-24T00:00:00"/>
    <n v="67"/>
    <b v="1"/>
    <s v="Approved"/>
    <s v="OHM Cycles"/>
    <s v="Touring"/>
    <s v="low"/>
    <s v="medium"/>
    <n v="1073.07"/>
    <n v="933.84"/>
    <d v="1991-07-10T00:00:00"/>
    <n v="139.2299999999999"/>
    <s v="F"/>
    <n v="70"/>
    <d v="1965-06-21T00:00:00"/>
    <n v="55.073537144850327"/>
    <s v="Research Associate"/>
    <s v="Manufacturing"/>
    <s v="Affluent Customer"/>
    <s v="N"/>
    <s v="Yes"/>
    <n v="12"/>
    <m/>
  </r>
  <r>
    <n v="16356"/>
    <n v="92"/>
    <x v="2286"/>
    <d v="2017-10-24T00:00:00"/>
    <n v="67"/>
    <b v="1"/>
    <s v="Approved"/>
    <s v="WeareA2B"/>
    <s v="Standard"/>
    <s v="medium"/>
    <s v="small"/>
    <n v="1415.01"/>
    <n v="1259.3599999999999"/>
    <d v="2000-11-03T00:00:00"/>
    <n v="155.65000000000009"/>
    <s v="F"/>
    <n v="9"/>
    <d v="1962-03-30T00:00:00"/>
    <n v="58.303674131151695"/>
    <s v="Senior Cost Accountant"/>
    <s v="Financial Services"/>
    <s v="Mass Customer"/>
    <s v="N"/>
    <s v="Yes"/>
    <n v="20"/>
    <m/>
  </r>
  <r>
    <n v="16842"/>
    <n v="50"/>
    <x v="125"/>
    <d v="2017-10-24T00:00:00"/>
    <n v="67"/>
    <b v="0"/>
    <s v="Approved"/>
    <s v="Giant Bicycles"/>
    <s v="Standard"/>
    <s v="medium"/>
    <s v="medium"/>
    <n v="642.70000000000005"/>
    <n v="211.37"/>
    <d v="2002-03-22T00:00:00"/>
    <n v="431.33000000000004"/>
    <s v="M"/>
    <n v="6"/>
    <d v="1995-03-20T00:00:00"/>
    <n v="25.309153583206491"/>
    <n v="0"/>
    <s v="Financial Services"/>
    <s v="High Net Worth"/>
    <s v="N"/>
    <s v="No"/>
    <n v="6"/>
    <m/>
  </r>
  <r>
    <n v="17370"/>
    <n v="0"/>
    <x v="2102"/>
    <d v="2017-10-24T00:00:00"/>
    <n v="67"/>
    <b v="1"/>
    <s v="Approved"/>
    <s v="OHM Cycles"/>
    <s v="Standard"/>
    <s v="high"/>
    <s v="medium"/>
    <n v="227.88"/>
    <n v="136.72999999999999"/>
    <d v="2003-02-07T00:00:00"/>
    <n v="91.15"/>
    <s v="M"/>
    <n v="11"/>
    <d v="1986-10-21T00:00:00"/>
    <n v="33.725591939370879"/>
    <s v="Computer Systems Analyst I"/>
    <s v="Property"/>
    <s v="High Net Worth"/>
    <s v="N"/>
    <s v="Yes"/>
    <n v="7"/>
    <m/>
  </r>
  <r>
    <n v="18175"/>
    <n v="1"/>
    <x v="2287"/>
    <d v="2017-10-24T00:00:00"/>
    <n v="67"/>
    <b v="1"/>
    <s v="Approved"/>
    <s v="Giant Bicycles"/>
    <s v="Standard"/>
    <s v="medium"/>
    <s v="medium"/>
    <n v="1403.5"/>
    <n v="954.82"/>
    <d v="2012-09-15T00:00:00"/>
    <n v="448.67999999999995"/>
    <s v="M"/>
    <n v="26"/>
    <d v="1985-02-12T00:00:00"/>
    <n v="35.413263172247589"/>
    <s v="Nuclear Power Engineer"/>
    <s v="Manufacturing"/>
    <s v="Mass Customer"/>
    <s v="N"/>
    <s v="Yes"/>
    <n v="7"/>
    <m/>
  </r>
  <r>
    <n v="18434"/>
    <n v="89"/>
    <x v="1928"/>
    <d v="2017-10-24T00:00:00"/>
    <n v="67"/>
    <b v="1"/>
    <s v="Approved"/>
    <s v="WeareA2B"/>
    <s v="Touring"/>
    <s v="medium"/>
    <s v="large"/>
    <n v="1362.99"/>
    <n v="57.74"/>
    <d v="1993-04-20T00:00:00"/>
    <n v="1305.25"/>
    <s v="F"/>
    <n v="33"/>
    <d v="1996-05-23T00:00:00"/>
    <n v="24.131071391425671"/>
    <s v="Software Engineer I"/>
    <s v="Manufacturing"/>
    <s v="Mass Customer"/>
    <s v="N"/>
    <s v="No"/>
    <n v="1"/>
    <m/>
  </r>
  <r>
    <n v="18524"/>
    <n v="100"/>
    <x v="2288"/>
    <d v="2017-10-24T00:00:00"/>
    <n v="67"/>
    <b v="1"/>
    <s v="Approved"/>
    <s v="Norco Bicycles"/>
    <s v="Road"/>
    <s v="medium"/>
    <s v="medium"/>
    <n v="1036.5899999999999"/>
    <n v="206.35"/>
    <d v="1991-05-06T00:00:00"/>
    <n v="830.2399999999999"/>
    <s v="M"/>
    <n v="15"/>
    <d v="1962-01-16T00:00:00"/>
    <n v="58.503674131151698"/>
    <s v="Professor"/>
    <s v="n/a"/>
    <s v="Mass Customer"/>
    <s v="N"/>
    <s v="No"/>
    <n v="14"/>
    <m/>
  </r>
  <r>
    <n v="18612"/>
    <n v="10"/>
    <x v="1004"/>
    <d v="2017-10-24T00:00:00"/>
    <n v="67"/>
    <b v="0"/>
    <s v="Approved"/>
    <s v="WeareA2B"/>
    <s v="Touring"/>
    <s v="medium"/>
    <s v="medium"/>
    <n v="1466.68"/>
    <n v="363.25"/>
    <d v="2004-08-17T00:00:00"/>
    <n v="1103.43"/>
    <s v="F"/>
    <n v="89"/>
    <d v="1979-02-04T00:00:00"/>
    <n v="41.440660432521561"/>
    <s v="Clinical Specialist"/>
    <s v="Health"/>
    <s v="Mass Customer"/>
    <s v="N"/>
    <s v="Yes"/>
    <n v="10"/>
    <m/>
  </r>
  <r>
    <n v="19511"/>
    <n v="0"/>
    <x v="2274"/>
    <d v="2017-10-24T00:00:00"/>
    <n v="67"/>
    <b v="0"/>
    <s v="Approved"/>
    <s v="Solex"/>
    <s v="Standard"/>
    <s v="medium"/>
    <s v="medium"/>
    <n v="71.489999999999995"/>
    <n v="53.62"/>
    <d v="2012-12-02T00:00:00"/>
    <n v="17.869999999999997"/>
    <s v="M"/>
    <n v="26"/>
    <d v="1967-07-25T00:00:00"/>
    <n v="52.980386459918819"/>
    <s v="Administrative Officer"/>
    <s v="Manufacturing"/>
    <s v="High Net Worth"/>
    <s v="N"/>
    <s v="No"/>
    <n v="7"/>
    <m/>
  </r>
  <r>
    <n v="19573"/>
    <n v="13"/>
    <x v="1195"/>
    <d v="2017-10-24T00:00:00"/>
    <n v="67"/>
    <b v="1"/>
    <s v="Approved"/>
    <s v="Solex"/>
    <s v="Standard"/>
    <s v="medium"/>
    <s v="medium"/>
    <n v="1163.8900000000001"/>
    <n v="589.27"/>
    <d v="2016-07-09T00:00:00"/>
    <n v="574.62000000000012"/>
    <s v="M"/>
    <n v="1"/>
    <d v="1964-07-28T00:00:00"/>
    <n v="55.972167281836626"/>
    <s v="Operator"/>
    <s v="Telecommunications"/>
    <s v="Affluent Customer"/>
    <s v="N"/>
    <s v="No"/>
    <n v="4"/>
    <m/>
  </r>
  <r>
    <n v="19706"/>
    <n v="60"/>
    <x v="2289"/>
    <d v="2017-10-24T00:00:00"/>
    <n v="67"/>
    <b v="0"/>
    <s v="Approved"/>
    <s v="Giant Bicycles"/>
    <s v="Standard"/>
    <s v="high"/>
    <s v="small"/>
    <n v="1977.36"/>
    <n v="1759.85"/>
    <d v="2015-06-17T00:00:00"/>
    <n v="217.51"/>
    <s v="F"/>
    <n v="2"/>
    <d v="1966-07-24T00:00:00"/>
    <n v="53.983126185946219"/>
    <s v="Sales Associate"/>
    <s v="Property"/>
    <s v="Mass Customer"/>
    <s v="N"/>
    <s v="Yes"/>
    <n v="18"/>
    <m/>
  </r>
  <r>
    <n v="652"/>
    <n v="4"/>
    <x v="1537"/>
    <d v="2017-10-23T00:00:00"/>
    <n v="68"/>
    <b v="1"/>
    <s v="Approved"/>
    <s v="Giant Bicycles"/>
    <s v="Standard"/>
    <s v="high"/>
    <s v="medium"/>
    <n v="1129.1300000000001"/>
    <n v="677.48"/>
    <d v="2005-08-09T00:00:00"/>
    <n v="451.65000000000009"/>
    <s v="M"/>
    <n v="20"/>
    <d v="1954-10-06T00:00:00"/>
    <n v="65.788605638001016"/>
    <s v="Software Consultant"/>
    <s v="Entertainment"/>
    <s v="Mass Customer"/>
    <s v="N"/>
    <s v="No"/>
    <n v="7"/>
    <m/>
  </r>
  <r>
    <n v="834"/>
    <n v="88"/>
    <x v="112"/>
    <d v="2017-10-23T00:00:00"/>
    <n v="68"/>
    <b v="0"/>
    <s v="Approved"/>
    <s v="Norco Bicycles"/>
    <s v="Standard"/>
    <s v="medium"/>
    <s v="medium"/>
    <n v="1198.46"/>
    <n v="381.1"/>
    <d v="1998-12-16T00:00:00"/>
    <n v="817.36"/>
    <s v="M"/>
    <n v="25"/>
    <d v="1968-04-22T00:00:00"/>
    <n v="52.235180980466765"/>
    <s v="Administrative Officer"/>
    <s v="n/a"/>
    <s v="Mass Customer"/>
    <s v="N"/>
    <s v="No"/>
    <n v="5"/>
    <m/>
  </r>
  <r>
    <n v="981"/>
    <n v="10"/>
    <x v="98"/>
    <d v="2017-10-23T00:00:00"/>
    <n v="68"/>
    <b v="1"/>
    <s v="Approved"/>
    <s v="WeareA2B"/>
    <s v="Touring"/>
    <s v="medium"/>
    <s v="medium"/>
    <n v="1466.68"/>
    <n v="363.25"/>
    <d v="1996-11-09T00:00:00"/>
    <n v="1103.43"/>
    <s v="F"/>
    <n v="94"/>
    <d v="1987-05-02T00:00:00"/>
    <n v="33.196824816083208"/>
    <s v="GIS Technical Architect"/>
    <s v="Financial Services"/>
    <s v="Affluent Customer"/>
    <s v="N"/>
    <s v="Yes"/>
    <n v="13"/>
    <m/>
  </r>
  <r>
    <n v="3737"/>
    <n v="0"/>
    <x v="1637"/>
    <d v="2017-05-22T00:00:00"/>
    <m/>
    <b v="1"/>
    <s v="Cancelled"/>
    <s v="Norco Bicycles"/>
    <s v="Road"/>
    <s v="medium"/>
    <s v="medium"/>
    <n v="543.39"/>
    <n v="407.54"/>
    <n v="42696"/>
    <m/>
    <m/>
    <m/>
    <m/>
    <m/>
    <m/>
    <m/>
    <m/>
    <m/>
    <m/>
    <m/>
    <m/>
  </r>
  <r>
    <n v="1130"/>
    <n v="0"/>
    <x v="1502"/>
    <d v="2017-10-23T00:00:00"/>
    <n v="68"/>
    <b v="0"/>
    <s v="Approved"/>
    <s v="OHM Cycles"/>
    <s v="Standard"/>
    <s v="medium"/>
    <s v="medium"/>
    <n v="183.86"/>
    <n v="137.9"/>
    <d v="1997-10-04T00:00:00"/>
    <n v="45.960000000000008"/>
    <s v="F"/>
    <n v="74"/>
    <d v="1954-06-24T00:00:00"/>
    <n v="66.073537144850334"/>
    <s v="Internal Auditor"/>
    <s v="Property"/>
    <s v="High Net Worth"/>
    <s v="N"/>
    <s v="No"/>
    <n v="11"/>
    <m/>
  </r>
  <r>
    <n v="1184"/>
    <n v="35"/>
    <x v="2216"/>
    <d v="2017-10-23T00:00:00"/>
    <n v="68"/>
    <b v="0"/>
    <s v="Approved"/>
    <s v="Giant Bicycles"/>
    <s v="Standard"/>
    <s v="medium"/>
    <s v="medium"/>
    <n v="1403.5"/>
    <n v="954.82"/>
    <d v="2016-11-14T00:00:00"/>
    <n v="448.67999999999995"/>
    <s v="M"/>
    <n v="29"/>
    <d v="1960-12-06T00:00:00"/>
    <n v="59.616002898274985"/>
    <s v="Chemical Engineer"/>
    <s v="Manufacturing"/>
    <s v="High Net Worth"/>
    <s v="N"/>
    <s v="No"/>
    <n v="6"/>
    <m/>
  </r>
  <r>
    <n v="1322"/>
    <n v="3"/>
    <x v="2290"/>
    <d v="2017-10-23T00:00:00"/>
    <n v="68"/>
    <b v="0"/>
    <s v="Approved"/>
    <s v="Trek Bicycles"/>
    <s v="Standard"/>
    <s v="medium"/>
    <s v="large"/>
    <n v="2091.4699999999998"/>
    <n v="388.92"/>
    <d v="2004-09-28T00:00:00"/>
    <n v="1702.5499999999997"/>
    <s v="F"/>
    <n v="2"/>
    <d v="1993-01-21T00:00:00"/>
    <n v="27.468057692795533"/>
    <s v="Software Engineer III"/>
    <s v="Financial Services"/>
    <s v="Mass Customer"/>
    <s v="N"/>
    <s v="Yes"/>
    <n v="9"/>
    <m/>
  </r>
  <r>
    <n v="1905"/>
    <n v="56"/>
    <x v="1397"/>
    <d v="2017-10-23T00:00:00"/>
    <n v="68"/>
    <b v="0"/>
    <s v="Approved"/>
    <s v="Norco Bicycles"/>
    <s v="Mountain"/>
    <s v="low"/>
    <s v="small"/>
    <n v="688.63"/>
    <n v="612.88"/>
    <d v="2006-11-10T00:00:00"/>
    <n v="75.75"/>
    <s v="M"/>
    <n v="20"/>
    <d v="2000-06-26T00:00:00"/>
    <n v="20.035180980466766"/>
    <s v="Technical Writer"/>
    <s v="IT"/>
    <s v="High Net Worth"/>
    <s v="N"/>
    <s v="Yes"/>
    <n v="1"/>
    <m/>
  </r>
  <r>
    <n v="2628"/>
    <n v="83"/>
    <x v="590"/>
    <d v="2017-10-23T00:00:00"/>
    <n v="68"/>
    <b v="0"/>
    <s v="Approved"/>
    <s v="Solex"/>
    <s v="Touring"/>
    <s v="medium"/>
    <s v="large"/>
    <n v="2083.94"/>
    <n v="675.03"/>
    <d v="2013-09-16T00:00:00"/>
    <n v="1408.91"/>
    <s v="F"/>
    <n v="93"/>
    <d v="1989-11-26T00:00:00"/>
    <n v="30.624222076357178"/>
    <s v="Food Chemist"/>
    <s v="Health"/>
    <s v="Mass Customer"/>
    <s v="N"/>
    <s v="No"/>
    <n v="12"/>
    <m/>
  </r>
  <r>
    <n v="2704"/>
    <n v="40"/>
    <x v="365"/>
    <d v="2017-10-23T00:00:00"/>
    <n v="68"/>
    <b v="1"/>
    <s v="Approved"/>
    <s v="OHM Cycles"/>
    <s v="Standard"/>
    <s v="high"/>
    <s v="medium"/>
    <n v="1458.17"/>
    <n v="874.9"/>
    <d v="2006-02-02T00:00:00"/>
    <n v="583.2700000000001"/>
    <s v="M"/>
    <n v="85"/>
    <d v="1968-04-22T00:00:00"/>
    <n v="52.235180980466765"/>
    <s v="Electrical Engineer"/>
    <s v="Manufacturing"/>
    <s v="Mass Customer"/>
    <s v="N"/>
    <s v="Yes"/>
    <n v="9"/>
    <m/>
  </r>
  <r>
    <n v="2729"/>
    <n v="59"/>
    <x v="408"/>
    <d v="2017-10-23T00:00:00"/>
    <n v="68"/>
    <b v="0"/>
    <s v="Approved"/>
    <s v="WeareA2B"/>
    <s v="Standard"/>
    <s v="medium"/>
    <s v="small"/>
    <n v="1415.01"/>
    <n v="1259.3599999999999"/>
    <d v="2003-01-05T00:00:00"/>
    <n v="155.65000000000009"/>
    <s v="F"/>
    <n v="82"/>
    <d v="1969-12-13T00:00:00"/>
    <n v="50.591345364028413"/>
    <s v="Dental Hygienist"/>
    <s v="Health"/>
    <s v="High Net Worth"/>
    <s v="N"/>
    <s v="No"/>
    <n v="16"/>
    <m/>
  </r>
  <r>
    <n v="2792"/>
    <n v="68"/>
    <x v="1464"/>
    <d v="2017-10-23T00:00:00"/>
    <n v="68"/>
    <b v="0"/>
    <s v="Approved"/>
    <s v="OHM Cycles"/>
    <s v="Standard"/>
    <s v="medium"/>
    <s v="medium"/>
    <n v="1636.9"/>
    <n v="44.71"/>
    <d v="2010-08-20T00:00:00"/>
    <n v="1592.19"/>
    <s v="F"/>
    <n v="42"/>
    <d v="2001-11-02T00:00:00"/>
    <n v="18.681756322932518"/>
    <s v="Help Desk Technician"/>
    <s v="Manufacturing"/>
    <s v="Mass Customer"/>
    <s v="N"/>
    <s v="No"/>
    <n v="1"/>
    <m/>
  </r>
  <r>
    <n v="2928"/>
    <n v="41"/>
    <x v="224"/>
    <d v="2017-10-23T00:00:00"/>
    <n v="68"/>
    <b v="0"/>
    <s v="Approved"/>
    <s v="Solex"/>
    <s v="Road"/>
    <s v="medium"/>
    <s v="medium"/>
    <n v="416.98"/>
    <n v="312.74"/>
    <d v="1997-05-10T00:00:00"/>
    <n v="104.24000000000001"/>
    <s v="F"/>
    <n v="5"/>
    <d v="1990-01-17T00:00:00"/>
    <n v="30.481756322932519"/>
    <s v="Account Coordinator"/>
    <s v="Property"/>
    <s v="Mass Customer"/>
    <s v="N"/>
    <s v="No"/>
    <n v="9"/>
    <m/>
  </r>
  <r>
    <n v="2955"/>
    <n v="97"/>
    <x v="2019"/>
    <d v="2017-10-23T00:00:00"/>
    <n v="68"/>
    <b v="1"/>
    <s v="Approved"/>
    <s v="Solex"/>
    <s v="Standard"/>
    <s v="medium"/>
    <s v="large"/>
    <n v="202.62"/>
    <n v="151.96"/>
    <d v="2016-03-29T00:00:00"/>
    <n v="50.66"/>
    <s v="F"/>
    <n v="69"/>
    <d v="1961-12-17T00:00:00"/>
    <n v="58.585865911973613"/>
    <n v="0"/>
    <s v="Retail"/>
    <s v="Affluent Customer"/>
    <s v="N"/>
    <s v="No"/>
    <n v="5"/>
    <m/>
  </r>
  <r>
    <n v="3378"/>
    <n v="49"/>
    <x v="109"/>
    <d v="2017-10-23T00:00:00"/>
    <n v="68"/>
    <b v="0"/>
    <s v="Approved"/>
    <s v="Trek Bicycles"/>
    <s v="Road"/>
    <s v="medium"/>
    <s v="medium"/>
    <n v="533.51"/>
    <n v="400.13"/>
    <d v="2003-02-16T00:00:00"/>
    <n v="133.38"/>
    <s v="M"/>
    <n v="83"/>
    <d v="1956-06-07T00:00:00"/>
    <n v="64.117372761288678"/>
    <s v="Recruiter"/>
    <s v="Manufacturing"/>
    <s v="Mass Customer"/>
    <s v="N"/>
    <s v="Yes"/>
    <n v="10"/>
    <m/>
  </r>
  <r>
    <n v="4320"/>
    <n v="24"/>
    <x v="1958"/>
    <d v="2017-10-23T00:00:00"/>
    <n v="68"/>
    <b v="0"/>
    <s v="Approved"/>
    <s v="Solex"/>
    <s v="Road"/>
    <s v="medium"/>
    <s v="large"/>
    <n v="1777.8"/>
    <n v="820.78"/>
    <d v="2006-11-10T00:00:00"/>
    <n v="957.02"/>
    <s v="F"/>
    <n v="43"/>
    <d v="1999-01-09T00:00:00"/>
    <n v="21.498194679096905"/>
    <s v="Mechanical Systems Engineer"/>
    <s v="Retail"/>
    <s v="Mass Customer"/>
    <s v="N"/>
    <s v="Yes"/>
    <n v="4"/>
    <m/>
  </r>
  <r>
    <n v="4491"/>
    <n v="0"/>
    <x v="758"/>
    <d v="2017-10-23T00:00:00"/>
    <n v="68"/>
    <b v="0"/>
    <s v="Approved"/>
    <s v="Solex"/>
    <s v="Standard"/>
    <s v="medium"/>
    <s v="medium"/>
    <n v="100.35"/>
    <n v="75.260000000000005"/>
    <d v="1999-07-26T00:00:00"/>
    <n v="25.089999999999989"/>
    <s v="F"/>
    <n v="93"/>
    <d v="1998-11-15T00:00:00"/>
    <n v="21.648879610603753"/>
    <s v="Sales Representative"/>
    <s v="Retail"/>
    <s v="High Net Worth"/>
    <s v="N"/>
    <s v="No"/>
    <n v="1"/>
    <m/>
  </r>
  <r>
    <n v="4511"/>
    <n v="50"/>
    <x v="2291"/>
    <d v="2017-10-23T00:00:00"/>
    <n v="68"/>
    <b v="0"/>
    <s v="Approved"/>
    <s v="Giant Bicycles"/>
    <s v="Standard"/>
    <s v="medium"/>
    <s v="medium"/>
    <n v="642.70000000000005"/>
    <n v="211.37"/>
    <d v="2006-02-02T00:00:00"/>
    <n v="431.33000000000004"/>
    <s v="M"/>
    <n v="17"/>
    <d v="1978-06-17T00:00:00"/>
    <n v="42.076276870877727"/>
    <s v="Paralegal"/>
    <s v="Financial Services"/>
    <s v="High Net Worth"/>
    <s v="N"/>
    <s v="Yes"/>
    <n v="7"/>
    <m/>
  </r>
  <r>
    <n v="5277"/>
    <n v="38"/>
    <x v="2292"/>
    <d v="2017-10-23T00:00:00"/>
    <n v="68"/>
    <b v="0"/>
    <s v="Approved"/>
    <s v="Solex"/>
    <s v="Standard"/>
    <s v="medium"/>
    <s v="medium"/>
    <n v="1577.53"/>
    <n v="826.51"/>
    <d v="2011-03-16T00:00:00"/>
    <n v="751.02"/>
    <s v="M"/>
    <n v="38"/>
    <d v="1978-06-05T00:00:00"/>
    <n v="42.109153583206492"/>
    <s v="Business Systems Development Analyst"/>
    <s v="Manufacturing"/>
    <s v="Affluent Customer"/>
    <s v="N"/>
    <s v="No"/>
    <n v="13"/>
    <m/>
  </r>
  <r>
    <n v="5572"/>
    <n v="38"/>
    <x v="2293"/>
    <d v="2017-10-23T00:00:00"/>
    <n v="68"/>
    <b v="1"/>
    <s v="Approved"/>
    <s v="Solex"/>
    <s v="Standard"/>
    <s v="medium"/>
    <s v="medium"/>
    <n v="1577.53"/>
    <n v="826.51"/>
    <d v="2007-12-11T00:00:00"/>
    <n v="751.02"/>
    <s v="F"/>
    <n v="2"/>
    <d v="1976-11-08T00:00:00"/>
    <n v="43.681756322932522"/>
    <s v="Civil Engineer"/>
    <s v="Manufacturing"/>
    <s v="Affluent Customer"/>
    <s v="N"/>
    <s v="Yes"/>
    <n v="7"/>
    <m/>
  </r>
  <r>
    <n v="5610"/>
    <n v="0"/>
    <x v="605"/>
    <d v="2017-10-23T00:00:00"/>
    <n v="68"/>
    <b v="1"/>
    <s v="Approved"/>
    <s v="OHM Cycles"/>
    <s v="Standard"/>
    <s v="low"/>
    <s v="medium"/>
    <n v="71.16"/>
    <n v="56.93"/>
    <d v="2015-06-17T00:00:00"/>
    <n v="14.229999999999997"/>
    <s v="F"/>
    <n v="87"/>
    <d v="1976-09-08T00:00:00"/>
    <n v="43.848879610603753"/>
    <s v="Automation Specialist I"/>
    <s v="Manufacturing"/>
    <s v="High Net Worth"/>
    <s v="N"/>
    <s v="No"/>
    <n v="10"/>
    <m/>
  </r>
  <r>
    <n v="6161"/>
    <n v="55"/>
    <x v="185"/>
    <d v="2017-10-23T00:00:00"/>
    <n v="68"/>
    <b v="1"/>
    <s v="Approved"/>
    <s v="Trek Bicycles"/>
    <s v="Road"/>
    <s v="medium"/>
    <s v="large"/>
    <n v="1894.19"/>
    <n v="598.76"/>
    <d v="2003-07-21T00:00:00"/>
    <n v="1295.43"/>
    <s v="M"/>
    <n v="80"/>
    <d v="1995-01-05T00:00:00"/>
    <n v="25.511893309233891"/>
    <s v="Food Chemist"/>
    <s v="Health"/>
    <s v="Affluent Customer"/>
    <s v="N"/>
    <s v="No"/>
    <n v="1"/>
    <m/>
  </r>
  <r>
    <n v="6249"/>
    <n v="31"/>
    <x v="2294"/>
    <d v="2017-10-23T00:00:00"/>
    <n v="68"/>
    <b v="1"/>
    <s v="Approved"/>
    <s v="Giant Bicycles"/>
    <s v="Standard"/>
    <s v="medium"/>
    <s v="medium"/>
    <n v="230.91"/>
    <n v="173.18"/>
    <d v="2006-11-10T00:00:00"/>
    <n v="57.72999999999999"/>
    <s v="F"/>
    <n v="27"/>
    <d v="1971-09-26T00:00:00"/>
    <n v="48.805043994165395"/>
    <n v="0"/>
    <s v="Telecommunications"/>
    <s v="Affluent Customer"/>
    <s v="N"/>
    <s v="Yes"/>
    <n v="16"/>
    <m/>
  </r>
  <r>
    <n v="6868"/>
    <n v="16"/>
    <x v="2295"/>
    <d v="2017-10-23T00:00:00"/>
    <n v="68"/>
    <b v="0"/>
    <s v="Approved"/>
    <s v="Norco Bicycles"/>
    <s v="Standard"/>
    <s v="high"/>
    <s v="small"/>
    <n v="1661.92"/>
    <n v="1479.11"/>
    <d v="1996-11-09T00:00:00"/>
    <n v="182.81000000000017"/>
    <s v="F"/>
    <n v="36"/>
    <d v="1970-01-03T00:00:00"/>
    <n v="50.53381111745307"/>
    <s v="Cost Accountant"/>
    <s v="Financial Services"/>
    <s v="Mass Customer"/>
    <s v="N"/>
    <s v="Yes"/>
    <n v="6"/>
    <m/>
  </r>
  <r>
    <n v="7577"/>
    <n v="70"/>
    <x v="1858"/>
    <d v="2017-10-23T00:00:00"/>
    <n v="68"/>
    <b v="0"/>
    <s v="Approved"/>
    <s v="Trek Bicycles"/>
    <s v="Standard"/>
    <s v="high"/>
    <s v="medium"/>
    <n v="495.72"/>
    <n v="297.43"/>
    <d v="2015-04-11T00:00:00"/>
    <n v="198.29000000000002"/>
    <s v="M"/>
    <n v="82"/>
    <d v="1959-05-11T00:00:00"/>
    <n v="61.191345364028408"/>
    <s v="Data Coordiator"/>
    <s v="Manufacturing"/>
    <s v="Mass Customer"/>
    <s v="N"/>
    <s v="No"/>
    <n v="19"/>
    <m/>
  </r>
  <r>
    <n v="7579"/>
    <n v="77"/>
    <x v="1282"/>
    <d v="2017-10-23T00:00:00"/>
    <n v="68"/>
    <b v="1"/>
    <s v="Approved"/>
    <s v="WeareA2B"/>
    <s v="Standard"/>
    <s v="medium"/>
    <s v="medium"/>
    <n v="1769.64"/>
    <n v="108.76"/>
    <d v="2014-07-28T00:00:00"/>
    <n v="1660.88"/>
    <s v="M"/>
    <n v="13"/>
    <d v="1996-05-14T00:00:00"/>
    <n v="24.155728925672246"/>
    <s v="Actuary"/>
    <s v="Financial Services"/>
    <s v="High Net Worth"/>
    <s v="N"/>
    <s v="Yes"/>
    <n v="6"/>
    <m/>
  </r>
  <r>
    <n v="7736"/>
    <n v="23"/>
    <x v="718"/>
    <d v="2017-10-23T00:00:00"/>
    <n v="68"/>
    <b v="0"/>
    <s v="Approved"/>
    <s v="Norco Bicycles"/>
    <s v="Mountain"/>
    <s v="low"/>
    <s v="small"/>
    <n v="688.63"/>
    <n v="612.88"/>
    <d v="1993-10-02T00:00:00"/>
    <n v="75.75"/>
    <s v="M"/>
    <n v="75"/>
    <d v="1977-10-13T00:00:00"/>
    <n v="42.752989199644851"/>
    <n v="0"/>
    <s v="Manufacturing"/>
    <s v="Mass Customer"/>
    <s v="N"/>
    <s v="No"/>
    <n v="11"/>
    <m/>
  </r>
  <r>
    <n v="8097"/>
    <n v="7"/>
    <x v="2147"/>
    <d v="2017-10-23T00:00:00"/>
    <n v="68"/>
    <b v="1"/>
    <s v="Approved"/>
    <s v="Trek Bicycles"/>
    <s v="Road"/>
    <s v="low"/>
    <s v="medium"/>
    <n v="980.37"/>
    <n v="234.43"/>
    <d v="2014-03-03T00:00:00"/>
    <n v="745.94"/>
    <s v="F"/>
    <n v="87"/>
    <d v="1982-02-06T00:00:00"/>
    <n v="38.432441254439368"/>
    <s v="Accountant II"/>
    <s v="IT"/>
    <s v="Affluent Customer"/>
    <s v="N"/>
    <s v="Yes"/>
    <n v="7"/>
    <m/>
  </r>
  <r>
    <n v="9016"/>
    <n v="43"/>
    <x v="2296"/>
    <d v="2017-10-23T00:00:00"/>
    <n v="68"/>
    <b v="0"/>
    <s v="Approved"/>
    <s v="Solex"/>
    <s v="Standard"/>
    <s v="medium"/>
    <s v="medium"/>
    <n v="1151.96"/>
    <n v="649.49"/>
    <d v="1999-12-04T00:00:00"/>
    <n v="502.47"/>
    <s v="M"/>
    <n v="29"/>
    <d v="1979-04-30T00:00:00"/>
    <n v="41.207783720192793"/>
    <s v="Electrical Engineer"/>
    <s v="Manufacturing"/>
    <s v="Mass Customer"/>
    <s v="N"/>
    <s v="No"/>
    <n v="12"/>
    <m/>
  </r>
  <r>
    <n v="9478"/>
    <n v="4"/>
    <x v="1920"/>
    <d v="2017-10-23T00:00:00"/>
    <n v="68"/>
    <b v="0"/>
    <s v="Approved"/>
    <s v="Solex"/>
    <s v="Standard"/>
    <s v="medium"/>
    <s v="medium"/>
    <n v="1483.2"/>
    <n v="99.59"/>
    <d v="2012-05-18T00:00:00"/>
    <n v="1383.6100000000001"/>
    <s v="M"/>
    <n v="25"/>
    <d v="1989-08-17T00:00:00"/>
    <n v="30.9009344051243"/>
    <s v="Internal Auditor"/>
    <s v="Property"/>
    <s v="High Net Worth"/>
    <s v="N"/>
    <s v="Yes"/>
    <n v="13"/>
    <m/>
  </r>
  <r>
    <n v="9700"/>
    <n v="70"/>
    <x v="469"/>
    <d v="2017-10-23T00:00:00"/>
    <n v="68"/>
    <b v="1"/>
    <s v="Approved"/>
    <s v="Trek Bicycles"/>
    <s v="Standard"/>
    <s v="high"/>
    <s v="medium"/>
    <n v="495.72"/>
    <n v="297.43"/>
    <d v="2011-01-10T00:00:00"/>
    <n v="198.29000000000002"/>
    <s v="F"/>
    <n v="96"/>
    <d v="1994-10-30T00:00:00"/>
    <n v="25.695454953069508"/>
    <s v="Automation Specialist I"/>
    <s v="Manufacturing"/>
    <s v="Affluent Customer"/>
    <s v="N"/>
    <s v="Yes"/>
    <n v="7"/>
    <m/>
  </r>
  <r>
    <n v="10076"/>
    <n v="47"/>
    <x v="2297"/>
    <d v="2017-10-23T00:00:00"/>
    <n v="68"/>
    <b v="1"/>
    <s v="Approved"/>
    <s v="Trek Bicycles"/>
    <s v="Road"/>
    <s v="low"/>
    <s v="small"/>
    <n v="1720.7"/>
    <n v="1531.42"/>
    <d v="2012-06-04T00:00:00"/>
    <n v="189.27999999999997"/>
    <s v="F"/>
    <n v="12"/>
    <d v="1973-08-16T00:00:00"/>
    <n v="46.914633035261289"/>
    <s v="Financial Analyst"/>
    <s v="Financial Services"/>
    <s v="Mass Customer"/>
    <s v="N"/>
    <s v="Yes"/>
    <n v="18"/>
    <m/>
  </r>
  <r>
    <n v="10126"/>
    <n v="87"/>
    <x v="2298"/>
    <d v="2017-10-23T00:00:00"/>
    <n v="68"/>
    <b v="0"/>
    <s v="Approved"/>
    <s v="Giant Bicycles"/>
    <s v="Standard"/>
    <s v="high"/>
    <s v="medium"/>
    <n v="1179"/>
    <n v="707.4"/>
    <d v="1997-08-25T00:00:00"/>
    <n v="471.6"/>
    <s v="M"/>
    <n v="48"/>
    <d v="1977-11-18T00:00:00"/>
    <n v="42.65435906265855"/>
    <s v="Quality Engineer"/>
    <s v="Telecommunications"/>
    <s v="Mass Customer"/>
    <s v="N"/>
    <s v="No"/>
    <n v="11"/>
    <m/>
  </r>
  <r>
    <n v="10655"/>
    <n v="38"/>
    <x v="2299"/>
    <d v="2017-10-23T00:00:00"/>
    <n v="68"/>
    <b v="0"/>
    <s v="Approved"/>
    <s v="Solex"/>
    <s v="Standard"/>
    <s v="medium"/>
    <s v="medium"/>
    <n v="1577.53"/>
    <n v="826.51"/>
    <d v="2007-12-11T00:00:00"/>
    <n v="751.02"/>
    <s v="F"/>
    <n v="58"/>
    <d v="1965-07-03T00:00:00"/>
    <n v="55.040660432521562"/>
    <s v="Senior Quality Engineer"/>
    <s v="Retail"/>
    <s v="Mass Customer"/>
    <s v="N"/>
    <s v="Yes"/>
    <n v="16"/>
    <m/>
  </r>
  <r>
    <n v="10767"/>
    <n v="29"/>
    <x v="154"/>
    <d v="2017-10-23T00:00:00"/>
    <n v="68"/>
    <b v="0"/>
    <s v="Approved"/>
    <s v="WeareA2B"/>
    <s v="Standard"/>
    <s v="medium"/>
    <s v="medium"/>
    <n v="1065.03"/>
    <n v="230.09"/>
    <d v="2013-06-09T00:00:00"/>
    <n v="834.93999999999994"/>
    <s v="M"/>
    <n v="26"/>
    <d v="1959-05-01T00:00:00"/>
    <n v="61.218742624302379"/>
    <s v="Senior Sales Associate"/>
    <s v="Retail"/>
    <s v="High Net Worth"/>
    <s v="N"/>
    <s v="Yes"/>
    <n v="15"/>
    <m/>
  </r>
  <r>
    <n v="11125"/>
    <n v="87"/>
    <x v="1718"/>
    <d v="2017-10-23T00:00:00"/>
    <n v="68"/>
    <b v="1"/>
    <s v="Approved"/>
    <s v="OHM Cycles"/>
    <s v="Standard"/>
    <s v="medium"/>
    <s v="medium"/>
    <n v="1636.9"/>
    <n v="44.71"/>
    <d v="2006-05-22T00:00:00"/>
    <n v="1592.19"/>
    <s v="M"/>
    <n v="72"/>
    <d v="1967-07-15T00:00:00"/>
    <n v="53.007783720192791"/>
    <n v="0"/>
    <s v="Property"/>
    <s v="High Net Worth"/>
    <s v="N"/>
    <s v="Yes"/>
    <n v="12"/>
    <m/>
  </r>
  <r>
    <n v="11735"/>
    <n v="84"/>
    <x v="199"/>
    <d v="2017-10-23T00:00:00"/>
    <n v="68"/>
    <b v="0"/>
    <s v="Approved"/>
    <s v="Trek Bicycles"/>
    <s v="Road"/>
    <s v="medium"/>
    <s v="medium"/>
    <n v="290.62"/>
    <n v="215.14"/>
    <d v="1993-04-20T00:00:00"/>
    <n v="75.480000000000018"/>
    <s v="M"/>
    <n v="18"/>
    <d v="1980-05-04T00:00:00"/>
    <n v="40.194085090055808"/>
    <s v="Compensation Analyst"/>
    <s v="Financial Services"/>
    <s v="Mass Customer"/>
    <s v="N"/>
    <s v="Yes"/>
    <n v="6"/>
    <m/>
  </r>
  <r>
    <n v="12040"/>
    <n v="73"/>
    <x v="516"/>
    <d v="2017-10-23T00:00:00"/>
    <n v="68"/>
    <b v="1"/>
    <s v="Approved"/>
    <s v="Solex"/>
    <s v="Standard"/>
    <s v="medium"/>
    <s v="medium"/>
    <n v="1945.43"/>
    <n v="333.18"/>
    <d v="2006-05-22T00:00:00"/>
    <n v="1612.25"/>
    <s v="F"/>
    <n v="19"/>
    <d v="1994-11-30T00:00:00"/>
    <n v="25.610523446220192"/>
    <s v="Business Systems Development Analyst"/>
    <s v="Property"/>
    <s v="Mass Customer"/>
    <s v="N"/>
    <s v="Yes"/>
    <n v="2"/>
    <m/>
  </r>
  <r>
    <n v="12919"/>
    <n v="16"/>
    <x v="2300"/>
    <d v="2017-10-23T00:00:00"/>
    <n v="68"/>
    <b v="0"/>
    <s v="Approved"/>
    <s v="Norco Bicycles"/>
    <s v="Standard"/>
    <s v="high"/>
    <s v="small"/>
    <n v="1661.92"/>
    <n v="1479.11"/>
    <d v="1994-09-09T00:00:00"/>
    <n v="182.81000000000017"/>
    <s v="M"/>
    <n v="65"/>
    <d v="1979-09-28T00:00:00"/>
    <n v="40.794085090055809"/>
    <s v="Marketing Assistant"/>
    <s v="IT"/>
    <s v="Mass Customer"/>
    <s v="N"/>
    <s v="No"/>
    <n v="18"/>
    <m/>
  </r>
  <r>
    <n v="12967"/>
    <n v="99"/>
    <x v="2301"/>
    <d v="2017-10-23T00:00:00"/>
    <n v="68"/>
    <b v="1"/>
    <s v="Approved"/>
    <s v="Trek Bicycles"/>
    <s v="Road"/>
    <s v="low"/>
    <s v="small"/>
    <n v="1720.7"/>
    <n v="1531.42"/>
    <d v="2006-10-01T00:00:00"/>
    <n v="189.27999999999997"/>
    <s v="F"/>
    <n v="73"/>
    <d v="1973-09-30T00:00:00"/>
    <n v="46.791345364028409"/>
    <s v="Sales Representative"/>
    <s v="Retail"/>
    <s v="High Net Worth"/>
    <s v="N"/>
    <s v="No"/>
    <n v="7"/>
    <m/>
  </r>
  <r>
    <n v="13372"/>
    <n v="23"/>
    <x v="735"/>
    <d v="2017-10-23T00:00:00"/>
    <n v="68"/>
    <b v="0"/>
    <s v="Approved"/>
    <s v="Norco Bicycles"/>
    <s v="Standard"/>
    <s v="medium"/>
    <s v="medium"/>
    <n v="1198.46"/>
    <n v="381.1"/>
    <d v="1998-12-16T00:00:00"/>
    <n v="817.36"/>
    <s v="M"/>
    <n v="13"/>
    <d v="1956-09-25T00:00:00"/>
    <n v="63.816002898274988"/>
    <s v="Administrative Officer"/>
    <s v="Property"/>
    <s v="High Net Worth"/>
    <s v="N"/>
    <s v="No"/>
    <n v="17"/>
    <m/>
  </r>
  <r>
    <n v="13470"/>
    <n v="90"/>
    <x v="2302"/>
    <d v="2017-10-23T00:00:00"/>
    <n v="68"/>
    <b v="1"/>
    <s v="Approved"/>
    <s v="Solex"/>
    <s v="Standard"/>
    <s v="low"/>
    <s v="medium"/>
    <n v="945.04"/>
    <n v="507.58"/>
    <d v="2008-03-19T00:00:00"/>
    <n v="437.46"/>
    <s v="M"/>
    <n v="31"/>
    <d v="1992-04-01T00:00:00"/>
    <n v="28.276276870877727"/>
    <s v="Mechanical Systems Engineer"/>
    <s v="Property"/>
    <s v="High Net Worth"/>
    <s v="N"/>
    <s v="Yes"/>
    <n v="6"/>
    <m/>
  </r>
  <r>
    <n v="13501"/>
    <n v="16"/>
    <x v="2092"/>
    <d v="2017-10-23T00:00:00"/>
    <n v="68"/>
    <b v="1"/>
    <s v="Approved"/>
    <s v="Norco Bicycles"/>
    <s v="Standard"/>
    <s v="high"/>
    <s v="small"/>
    <n v="1661.92"/>
    <n v="1479.11"/>
    <d v="1994-09-09T00:00:00"/>
    <n v="182.81000000000017"/>
    <s v="M"/>
    <n v="66"/>
    <d v="1982-09-21T00:00:00"/>
    <n v="37.810523446220188"/>
    <s v="Accounting Assistant IV"/>
    <s v="Manufacturing"/>
    <s v="Affluent Customer"/>
    <s v="N"/>
    <s v="No"/>
    <n v="4"/>
    <m/>
  </r>
  <r>
    <n v="13657"/>
    <n v="36"/>
    <x v="1737"/>
    <d v="2017-10-23T00:00:00"/>
    <n v="68"/>
    <b v="1"/>
    <s v="Approved"/>
    <s v="Solex"/>
    <s v="Standard"/>
    <s v="low"/>
    <s v="medium"/>
    <n v="945.04"/>
    <n v="507.58"/>
    <d v="2011-05-09T00:00:00"/>
    <n v="437.46"/>
    <s v="F"/>
    <n v="47"/>
    <d v="1986-07-25T00:00:00"/>
    <n v="33.966687829781833"/>
    <n v="0"/>
    <s v="Financial Services"/>
    <s v="Affluent Customer"/>
    <s v="N"/>
    <s v="Yes"/>
    <n v="22"/>
    <m/>
  </r>
  <r>
    <n v="14217"/>
    <n v="2"/>
    <x v="101"/>
    <d v="2017-10-23T00:00:00"/>
    <n v="68"/>
    <b v="0"/>
    <s v="Approved"/>
    <s v="Solex"/>
    <s v="Standard"/>
    <s v="medium"/>
    <s v="medium"/>
    <n v="71.489999999999995"/>
    <n v="53.62"/>
    <d v="2012-12-02T00:00:00"/>
    <n v="17.869999999999997"/>
    <s v="M"/>
    <n v="34"/>
    <d v="1977-09-06T00:00:00"/>
    <n v="42.854359062658546"/>
    <s v="Associate Professor"/>
    <s v="Health"/>
    <s v="Mass Customer"/>
    <s v="N"/>
    <s v="Yes"/>
    <n v="15"/>
    <m/>
  </r>
  <r>
    <n v="14286"/>
    <n v="0"/>
    <x v="780"/>
    <d v="2017-10-23T00:00:00"/>
    <n v="68"/>
    <b v="0"/>
    <s v="Approved"/>
    <s v="Solex"/>
    <s v="Standard"/>
    <s v="medium"/>
    <s v="medium"/>
    <n v="71.489999999999995"/>
    <n v="53.62"/>
    <d v="2004-09-28T00:00:00"/>
    <n v="17.869999999999997"/>
    <s v="F"/>
    <n v="54"/>
    <d v="1975-06-22T00:00:00"/>
    <n v="45.065317966768134"/>
    <s v="Safety Technician II"/>
    <s v="Property"/>
    <s v="High Net Worth"/>
    <s v="N"/>
    <s v="Yes"/>
    <n v="13"/>
    <m/>
  </r>
  <r>
    <n v="14347"/>
    <n v="8"/>
    <x v="2303"/>
    <d v="2017-10-23T00:00:00"/>
    <n v="68"/>
    <b v="1"/>
    <s v="Approved"/>
    <s v="Solex"/>
    <s v="Road"/>
    <s v="medium"/>
    <s v="small"/>
    <n v="1703.52"/>
    <n v="1516.13"/>
    <d v="2011-04-16T00:00:00"/>
    <n v="187.38999999999987"/>
    <s v="M"/>
    <n v="45"/>
    <d v="1959-01-03T00:00:00"/>
    <n v="61.542030295535262"/>
    <s v="Nurse"/>
    <s v="Retail"/>
    <s v="Mass Customer"/>
    <s v="N"/>
    <s v="No"/>
    <n v="14"/>
    <m/>
  </r>
  <r>
    <n v="14883"/>
    <n v="64"/>
    <x v="1813"/>
    <d v="2017-10-23T00:00:00"/>
    <n v="68"/>
    <b v="1"/>
    <s v="Approved"/>
    <s v="Trek Bicycles"/>
    <s v="Standard"/>
    <s v="medium"/>
    <s v="large"/>
    <n v="1469.44"/>
    <n v="596.54999999999995"/>
    <d v="2012-05-18T00:00:00"/>
    <n v="872.8900000000001"/>
    <s v="M"/>
    <n v="25"/>
    <d v="1973-11-30T00:00:00"/>
    <n v="46.624222076357178"/>
    <n v="0"/>
    <s v="Manufacturing"/>
    <s v="Mass Customer"/>
    <s v="N"/>
    <s v="No"/>
    <n v="13"/>
    <m/>
  </r>
  <r>
    <n v="3782"/>
    <n v="0"/>
    <x v="2304"/>
    <d v="2017-11-26T00:00:00"/>
    <m/>
    <b v="1"/>
    <s v="Approved"/>
    <m/>
    <m/>
    <m/>
    <m/>
    <n v="814.86"/>
    <m/>
    <m/>
    <m/>
    <m/>
    <m/>
    <m/>
    <m/>
    <m/>
    <m/>
    <m/>
    <m/>
    <m/>
    <m/>
    <m/>
  </r>
  <r>
    <n v="14979"/>
    <n v="5"/>
    <x v="2305"/>
    <d v="2017-10-23T00:00:00"/>
    <n v="68"/>
    <b v="0"/>
    <s v="Approved"/>
    <s v="Giant Bicycles"/>
    <s v="Standard"/>
    <s v="high"/>
    <s v="medium"/>
    <n v="1129.1300000000001"/>
    <n v="677.48"/>
    <d v="2011-04-16T00:00:00"/>
    <n v="451.65000000000009"/>
    <s v="F"/>
    <n v="20"/>
    <d v="1977-10-07T00:00:00"/>
    <n v="42.76942755580923"/>
    <n v="0"/>
    <s v="Financial Services"/>
    <s v="High Net Worth"/>
    <s v="N"/>
    <s v="Yes"/>
    <n v="13"/>
    <m/>
  </r>
  <r>
    <n v="15456"/>
    <n v="73"/>
    <x v="235"/>
    <d v="2017-10-23T00:00:00"/>
    <n v="68"/>
    <b v="0"/>
    <s v="Approved"/>
    <s v="Solex"/>
    <s v="Standard"/>
    <s v="medium"/>
    <s v="medium"/>
    <n v="1945.43"/>
    <n v="333.18"/>
    <d v="2014-10-10T00:00:00"/>
    <n v="1612.25"/>
    <s v="M"/>
    <n v="74"/>
    <d v="1967-01-22T00:00:00"/>
    <n v="53.484496048959919"/>
    <s v="Speech Pathologist"/>
    <s v="Health"/>
    <s v="Mass Customer"/>
    <s v="N"/>
    <s v="Yes"/>
    <n v="14"/>
    <m/>
  </r>
  <r>
    <n v="15573"/>
    <n v="37"/>
    <x v="84"/>
    <d v="2017-10-23T00:00:00"/>
    <n v="68"/>
    <b v="1"/>
    <s v="Approved"/>
    <s v="OHM Cycles"/>
    <s v="Standard"/>
    <s v="low"/>
    <s v="medium"/>
    <n v="1793.43"/>
    <n v="248.82"/>
    <d v="1999-07-20T00:00:00"/>
    <n v="1544.6100000000001"/>
    <s v="F"/>
    <n v="53"/>
    <d v="1969-03-10T00:00:00"/>
    <n v="51.352989199644846"/>
    <s v="Administrative Officer"/>
    <s v="Property"/>
    <s v="Mass Customer"/>
    <s v="N"/>
    <s v="No"/>
    <n v="8"/>
    <m/>
  </r>
  <r>
    <n v="16142"/>
    <n v="94"/>
    <x v="1604"/>
    <d v="2017-10-23T00:00:00"/>
    <n v="68"/>
    <b v="0"/>
    <s v="Approved"/>
    <s v="Giant Bicycles"/>
    <s v="Standard"/>
    <s v="medium"/>
    <s v="large"/>
    <n v="1635.3"/>
    <n v="993.66"/>
    <d v="2004-01-16T00:00:00"/>
    <n v="641.64"/>
    <s v="M"/>
    <n v="29"/>
    <d v="1954-08-25T00:00:00"/>
    <n v="65.903674131151703"/>
    <n v="0"/>
    <s v="Financial Services"/>
    <s v="Affluent Customer"/>
    <s v="N"/>
    <s v="Yes"/>
    <n v="5"/>
    <m/>
  </r>
  <r>
    <n v="16534"/>
    <n v="29"/>
    <x v="1249"/>
    <d v="2017-10-23T00:00:00"/>
    <n v="68"/>
    <b v="0"/>
    <s v="Approved"/>
    <s v="Norco Bicycles"/>
    <s v="Road"/>
    <s v="medium"/>
    <s v="medium"/>
    <n v="543.39"/>
    <n v="407.54"/>
    <d v="2016-11-22T00:00:00"/>
    <n v="135.84999999999997"/>
    <s v="F"/>
    <n v="69"/>
    <d v="1992-03-25T00:00:00"/>
    <n v="28.295454953069505"/>
    <s v="Junior Executive"/>
    <s v="Telecommunications"/>
    <s v="Affluent Customer"/>
    <s v="N"/>
    <s v="No"/>
    <n v="3"/>
    <m/>
  </r>
  <r>
    <n v="16805"/>
    <n v="55"/>
    <x v="2185"/>
    <d v="2017-10-23T00:00:00"/>
    <n v="68"/>
    <b v="1"/>
    <s v="Approved"/>
    <s v="Trek Bicycles"/>
    <s v="Road"/>
    <s v="medium"/>
    <s v="large"/>
    <n v="1894.19"/>
    <n v="598.76"/>
    <d v="1998-12-17T00:00:00"/>
    <n v="1295.43"/>
    <s v="F"/>
    <n v="53"/>
    <d v="1977-12-21T00:00:00"/>
    <n v="42.563948103754434"/>
    <s v="Accountant IV"/>
    <s v="Property"/>
    <s v="Mass Customer"/>
    <s v="N"/>
    <s v="Yes"/>
    <n v="16"/>
    <m/>
  </r>
  <r>
    <n v="17220"/>
    <n v="12"/>
    <x v="2306"/>
    <d v="2017-10-23T00:00:00"/>
    <n v="68"/>
    <b v="1"/>
    <s v="Approved"/>
    <s v="WeareA2B"/>
    <s v="Standard"/>
    <s v="medium"/>
    <s v="medium"/>
    <n v="1231.1500000000001"/>
    <n v="161.6"/>
    <d v="2016-07-09T00:00:00"/>
    <n v="1069.5500000000002"/>
    <s v="M"/>
    <n v="45"/>
    <d v="1976-02-20T00:00:00"/>
    <n v="44.399564542110603"/>
    <s v="Speech Pathologist"/>
    <s v="Property"/>
    <s v="Affluent Customer"/>
    <s v="N"/>
    <s v="Yes"/>
    <n v="19"/>
    <m/>
  </r>
  <r>
    <n v="17291"/>
    <n v="66"/>
    <x v="1990"/>
    <d v="2017-10-23T00:00:00"/>
    <n v="68"/>
    <b v="0"/>
    <s v="Approved"/>
    <s v="Giant Bicycles"/>
    <s v="Road"/>
    <s v="low"/>
    <s v="small"/>
    <n v="590.26"/>
    <n v="525.33000000000004"/>
    <d v="2010-11-05T00:00:00"/>
    <n v="64.92999999999995"/>
    <s v="M"/>
    <n v="12"/>
    <d v="1992-11-24T00:00:00"/>
    <n v="27.626961802384574"/>
    <s v="Geological Engineer"/>
    <s v="Manufacturing"/>
    <s v="Mass Customer"/>
    <s v="N"/>
    <s v="No"/>
    <n v="2"/>
    <m/>
  </r>
  <r>
    <n v="17421"/>
    <n v="17"/>
    <x v="2307"/>
    <d v="2017-10-23T00:00:00"/>
    <n v="68"/>
    <b v="0"/>
    <s v="Approved"/>
    <s v="Solex"/>
    <s v="Standard"/>
    <s v="high"/>
    <s v="medium"/>
    <n v="1024.6600000000001"/>
    <n v="614.79999999999995"/>
    <d v="1996-11-09T00:00:00"/>
    <n v="409.86000000000013"/>
    <s v="F"/>
    <n v="62"/>
    <d v="1963-11-10T00:00:00"/>
    <n v="56.687235774987315"/>
    <s v="Accountant IV"/>
    <s v="Manufacturing"/>
    <s v="Mass Customer"/>
    <s v="N"/>
    <s v="No"/>
    <n v="10"/>
    <m/>
  </r>
  <r>
    <n v="18054"/>
    <n v="61"/>
    <x v="2308"/>
    <d v="2017-10-23T00:00:00"/>
    <n v="68"/>
    <b v="1"/>
    <s v="Approved"/>
    <s v="OHM Cycles"/>
    <s v="Standard"/>
    <s v="low"/>
    <s v="medium"/>
    <n v="71.16"/>
    <n v="56.93"/>
    <d v="2015-06-17T00:00:00"/>
    <n v="14.229999999999997"/>
    <s v="F"/>
    <n v="89"/>
    <d v="1998-11-19T00:00:00"/>
    <n v="21.637920706494164"/>
    <s v="Executive Secretary"/>
    <s v="Retail"/>
    <s v="Affluent Customer"/>
    <s v="N"/>
    <s v="Yes"/>
    <n v="1"/>
    <m/>
  </r>
  <r>
    <n v="18218"/>
    <n v="84"/>
    <x v="1208"/>
    <d v="2017-10-23T00:00:00"/>
    <n v="68"/>
    <b v="0"/>
    <s v="Approved"/>
    <s v="Trek Bicycles"/>
    <s v="Road"/>
    <s v="medium"/>
    <s v="medium"/>
    <n v="290.62"/>
    <n v="215.14"/>
    <d v="2004-08-07T00:00:00"/>
    <n v="75.480000000000018"/>
    <s v="F"/>
    <n v="7"/>
    <d v="1973-07-29T00:00:00"/>
    <n v="46.96394810375444"/>
    <s v="Software Consultant"/>
    <s v="Telecommunications"/>
    <s v="Mass Customer"/>
    <s v="N"/>
    <s v="Yes"/>
    <n v="15"/>
    <m/>
  </r>
  <r>
    <n v="19030"/>
    <n v="77"/>
    <x v="2309"/>
    <d v="2017-10-23T00:00:00"/>
    <n v="68"/>
    <b v="0"/>
    <s v="Approved"/>
    <s v="Norco Bicycles"/>
    <s v="Road"/>
    <s v="medium"/>
    <s v="large"/>
    <n v="1240.31"/>
    <n v="795.1"/>
    <d v="2004-07-25T00:00:00"/>
    <n v="445.20999999999992"/>
    <s v="F"/>
    <n v="24"/>
    <d v="1998-04-04T00:00:00"/>
    <n v="22.265317966768137"/>
    <s v="Software Test Engineer IV"/>
    <s v="Health"/>
    <s v="Mass Customer"/>
    <s v="N"/>
    <s v="Yes"/>
    <n v="1"/>
    <m/>
  </r>
  <r>
    <n v="19651"/>
    <n v="23"/>
    <x v="761"/>
    <d v="2017-10-23T00:00:00"/>
    <n v="68"/>
    <b v="0"/>
    <s v="Approved"/>
    <s v="Norco Bicycles"/>
    <s v="Mountain"/>
    <s v="low"/>
    <s v="small"/>
    <n v="688.63"/>
    <n v="612.88"/>
    <d v="1993-10-02T00:00:00"/>
    <n v="75.75"/>
    <s v="F"/>
    <n v="66"/>
    <d v="1970-08-15T00:00:00"/>
    <n v="49.920112487316082"/>
    <s v="Nurse"/>
    <s v="Property"/>
    <s v="Mass Customer"/>
    <s v="N"/>
    <s v="No"/>
    <n v="14"/>
    <m/>
  </r>
  <r>
    <n v="19677"/>
    <n v="53"/>
    <x v="2310"/>
    <d v="2017-10-23T00:00:00"/>
    <n v="68"/>
    <b v="1"/>
    <s v="Approved"/>
    <s v="Giant Bicycles"/>
    <s v="Standard"/>
    <s v="high"/>
    <s v="medium"/>
    <n v="1274.93"/>
    <n v="764.96"/>
    <d v="2004-08-17T00:00:00"/>
    <n v="509.97"/>
    <s v="F"/>
    <n v="24"/>
    <d v="1959-03-30T00:00:00"/>
    <n v="61.306413857179095"/>
    <n v="0"/>
    <s v="Financial Services"/>
    <s v="High Net Worth"/>
    <s v="N"/>
    <s v="Yes"/>
    <n v="6"/>
    <m/>
  </r>
  <r>
    <n v="19729"/>
    <n v="18"/>
    <x v="163"/>
    <d v="2017-10-23T00:00:00"/>
    <n v="68"/>
    <b v="0"/>
    <s v="Approved"/>
    <s v="Solex"/>
    <s v="Standard"/>
    <s v="medium"/>
    <s v="medium"/>
    <n v="575.27"/>
    <n v="431.45"/>
    <d v="2013-03-12T00:00:00"/>
    <n v="143.82"/>
    <s v="M"/>
    <n v="93"/>
    <d v="1978-05-07T00:00:00"/>
    <n v="42.188605638001015"/>
    <s v="Database Administrator IV"/>
    <s v="n/a"/>
    <s v="Affluent Customer"/>
    <s v="N"/>
    <s v="No"/>
    <n v="6"/>
    <m/>
  </r>
  <r>
    <n v="19750"/>
    <n v="60"/>
    <x v="2270"/>
    <d v="2017-10-23T00:00:00"/>
    <n v="68"/>
    <b v="0"/>
    <s v="Approved"/>
    <s v="Giant Bicycles"/>
    <s v="Standard"/>
    <s v="high"/>
    <s v="small"/>
    <n v="1977.36"/>
    <n v="1759.85"/>
    <d v="2011-08-24T00:00:00"/>
    <n v="217.51"/>
    <s v="M"/>
    <n v="75"/>
    <d v="1978-08-24T00:00:00"/>
    <n v="41.88997550101471"/>
    <s v="Computer Systems Analyst IV"/>
    <s v="n/a"/>
    <s v="Affluent Customer"/>
    <s v="N"/>
    <s v="No"/>
    <n v="12"/>
    <m/>
  </r>
  <r>
    <n v="19893"/>
    <n v="30"/>
    <x v="2311"/>
    <d v="2017-10-23T00:00:00"/>
    <n v="68"/>
    <b v="0"/>
    <s v="Approved"/>
    <s v="Solex"/>
    <s v="Standard"/>
    <s v="high"/>
    <s v="medium"/>
    <n v="748.17"/>
    <n v="448.9"/>
    <d v="2003-03-18T00:00:00"/>
    <n v="299.27"/>
    <s v="M"/>
    <n v="60"/>
    <d v="1986-05-18T00:00:00"/>
    <n v="34.15298919964485"/>
    <s v="Programmer Analyst II"/>
    <s v="Manufacturing"/>
    <s v="Mass Customer"/>
    <s v="N"/>
    <s v="Yes"/>
    <n v="3"/>
    <m/>
  </r>
  <r>
    <n v="171"/>
    <n v="100"/>
    <x v="1858"/>
    <d v="2017-10-22T00:00:00"/>
    <n v="69"/>
    <b v="0"/>
    <s v="Approved"/>
    <s v="Norco Bicycles"/>
    <s v="Road"/>
    <s v="medium"/>
    <s v="medium"/>
    <n v="1036.5899999999999"/>
    <n v="206.35"/>
    <d v="1991-05-06T00:00:00"/>
    <n v="830.2399999999999"/>
    <s v="M"/>
    <n v="82"/>
    <d v="1959-05-11T00:00:00"/>
    <n v="61.191345364028408"/>
    <s v="Data Coordiator"/>
    <s v="Manufacturing"/>
    <s v="Mass Customer"/>
    <s v="N"/>
    <s v="No"/>
    <n v="19"/>
    <m/>
  </r>
  <r>
    <n v="256"/>
    <n v="13"/>
    <x v="2012"/>
    <d v="2017-10-22T00:00:00"/>
    <n v="69"/>
    <b v="1"/>
    <s v="Approved"/>
    <s v="Solex"/>
    <s v="Standard"/>
    <s v="medium"/>
    <s v="medium"/>
    <n v="1577.53"/>
    <n v="826.51"/>
    <d v="2011-03-16T00:00:00"/>
    <n v="751.02"/>
    <s v="M"/>
    <n v="23"/>
    <d v="1981-06-21T00:00:00"/>
    <n v="39.062578240740741"/>
    <s v="Associate Professor"/>
    <s v="Retail"/>
    <s v="High Net Worth"/>
    <s v="N"/>
    <s v="No"/>
    <n v="5"/>
    <m/>
  </r>
  <r>
    <n v="263"/>
    <n v="53"/>
    <x v="1952"/>
    <d v="2017-10-22T00:00:00"/>
    <n v="69"/>
    <b v="1"/>
    <s v="Approved"/>
    <s v="OHM Cycles"/>
    <s v="Standard"/>
    <s v="medium"/>
    <s v="medium"/>
    <n v="795.34"/>
    <n v="101.58"/>
    <d v="2000-05-22T00:00:00"/>
    <n v="693.76"/>
    <s v="F"/>
    <n v="89"/>
    <d v="1996-08-18T00:00:00"/>
    <n v="23.89271522704211"/>
    <s v="Project Manager"/>
    <s v="Financial Services"/>
    <s v="Mass Customer"/>
    <s v="N"/>
    <s v="Yes"/>
    <n v="3"/>
    <m/>
  </r>
  <r>
    <n v="553"/>
    <n v="96"/>
    <x v="559"/>
    <d v="2017-10-22T00:00:00"/>
    <n v="69"/>
    <b v="0"/>
    <s v="Approved"/>
    <s v="WeareA2B"/>
    <s v="Road"/>
    <s v="low"/>
    <s v="small"/>
    <n v="1172.78"/>
    <n v="1043.77"/>
    <d v="2002-10-10T00:00:00"/>
    <n v="129.01"/>
    <s v="F"/>
    <n v="73"/>
    <d v="1962-04-30T00:00:00"/>
    <n v="58.218742624302379"/>
    <s v="Web Developer II"/>
    <s v="n/a"/>
    <s v="Mass Customer"/>
    <s v="N"/>
    <s v="No"/>
    <n v="15"/>
    <m/>
  </r>
  <r>
    <n v="871"/>
    <n v="38"/>
    <x v="881"/>
    <d v="2017-10-22T00:00:00"/>
    <n v="69"/>
    <b v="0"/>
    <s v="Approved"/>
    <s v="Solex"/>
    <s v="Standard"/>
    <s v="medium"/>
    <s v="medium"/>
    <n v="1577.53"/>
    <n v="826.51"/>
    <d v="1997-05-10T00:00:00"/>
    <n v="751.02"/>
    <s v="M"/>
    <n v="63"/>
    <d v="1975-08-07T00:00:00"/>
    <n v="44.939290569507861"/>
    <s v="Speech Pathologist"/>
    <s v="Manufacturing"/>
    <s v="Mass Customer"/>
    <s v="N"/>
    <s v="Yes"/>
    <n v="9"/>
    <m/>
  </r>
  <r>
    <n v="1567"/>
    <n v="100"/>
    <x v="2312"/>
    <d v="2017-10-22T00:00:00"/>
    <n v="69"/>
    <b v="1"/>
    <s v="Approved"/>
    <s v="Trek Bicycles"/>
    <s v="Standard"/>
    <s v="medium"/>
    <s v="small"/>
    <n v="1386.84"/>
    <n v="1234.29"/>
    <d v="2010-05-05T00:00:00"/>
    <n v="152.54999999999995"/>
    <s v="M"/>
    <n v="82"/>
    <d v="1989-10-27T00:00:00"/>
    <n v="30.706413857179093"/>
    <s v="VP Quality Control"/>
    <s v="Argiculture"/>
    <s v="High Net Worth"/>
    <s v="N"/>
    <s v="Yes"/>
    <n v="11"/>
    <m/>
  </r>
  <r>
    <n v="1671"/>
    <n v="0"/>
    <x v="1062"/>
    <d v="2017-10-22T00:00:00"/>
    <n v="69"/>
    <b v="1"/>
    <s v="Approved"/>
    <s v="Trek Bicycles"/>
    <s v="Road"/>
    <s v="medium"/>
    <s v="medium"/>
    <n v="533.51"/>
    <n v="400.13"/>
    <d v="2003-07-21T00:00:00"/>
    <n v="133.38"/>
    <s v="M"/>
    <n v="13"/>
    <d v="1965-12-24T00:00:00"/>
    <n v="54.563948103754434"/>
    <s v="Chemical Engineer"/>
    <s v="Manufacturing"/>
    <s v="High Net Worth"/>
    <s v="N"/>
    <s v="Yes"/>
    <n v="10"/>
    <m/>
  </r>
  <r>
    <n v="2087"/>
    <n v="69"/>
    <x v="1353"/>
    <d v="2017-10-22T00:00:00"/>
    <n v="69"/>
    <b v="1"/>
    <s v="Approved"/>
    <s v="Norco Bicycles"/>
    <s v="Road"/>
    <s v="medium"/>
    <s v="large"/>
    <n v="1240.31"/>
    <n v="795.1"/>
    <d v="2004-12-18T00:00:00"/>
    <n v="445.20999999999992"/>
    <s v="M"/>
    <n v="4"/>
    <d v="1969-07-25T00:00:00"/>
    <n v="50.977646733891426"/>
    <s v="Automation Specialist III"/>
    <s v="Manufacturing"/>
    <s v="High Net Worth"/>
    <s v="N"/>
    <s v="Yes"/>
    <n v="16"/>
    <m/>
  </r>
  <r>
    <n v="2345"/>
    <n v="2"/>
    <x v="2313"/>
    <d v="2017-10-22T00:00:00"/>
    <n v="69"/>
    <b v="1"/>
    <s v="Approved"/>
    <s v="Solex"/>
    <s v="Standard"/>
    <s v="medium"/>
    <s v="medium"/>
    <n v="71.489999999999995"/>
    <n v="53.62"/>
    <d v="2012-12-02T00:00:00"/>
    <n v="17.869999999999997"/>
    <s v="F"/>
    <n v="72"/>
    <d v="1998-02-10T00:00:00"/>
    <n v="22.410523446220189"/>
    <s v="Help Desk Operator"/>
    <s v="IT"/>
    <s v="Affluent Customer"/>
    <s v="N"/>
    <s v="No"/>
    <n v="3"/>
    <m/>
  </r>
  <r>
    <n v="2966"/>
    <n v="1"/>
    <x v="2261"/>
    <d v="2017-10-22T00:00:00"/>
    <n v="69"/>
    <b v="1"/>
    <s v="Approved"/>
    <s v="Giant Bicycles"/>
    <s v="Standard"/>
    <s v="medium"/>
    <s v="medium"/>
    <n v="1403.5"/>
    <n v="954.82"/>
    <d v="2016-11-14T00:00:00"/>
    <n v="448.67999999999995"/>
    <s v="M"/>
    <n v="44"/>
    <d v="1980-07-02T00:00:00"/>
    <n v="40.03244125443937"/>
    <s v="Computer Systems Analyst III"/>
    <s v="Manufacturing"/>
    <s v="Affluent Customer"/>
    <s v="N"/>
    <s v="No"/>
    <n v="17"/>
    <m/>
  </r>
  <r>
    <n v="3718"/>
    <n v="86"/>
    <x v="1698"/>
    <d v="2017-10-22T00:00:00"/>
    <n v="69"/>
    <b v="1"/>
    <s v="Approved"/>
    <s v="OHM Cycles"/>
    <s v="Standard"/>
    <s v="medium"/>
    <s v="medium"/>
    <n v="235.63"/>
    <n v="125.07"/>
    <d v="2004-08-07T00:00:00"/>
    <n v="110.56"/>
    <s v="M"/>
    <n v="5"/>
    <d v="1987-03-21T00:00:00"/>
    <n v="33.311893309233888"/>
    <s v="Associate Professor"/>
    <s v="n/a"/>
    <s v="Mass Customer"/>
    <s v="N"/>
    <s v="Yes"/>
    <n v="6"/>
    <m/>
  </r>
  <r>
    <n v="4293"/>
    <n v="31"/>
    <x v="2314"/>
    <d v="2017-10-22T00:00:00"/>
    <n v="69"/>
    <b v="1"/>
    <s v="Approved"/>
    <s v="Giant Bicycles"/>
    <s v="Standard"/>
    <s v="medium"/>
    <s v="medium"/>
    <n v="230.91"/>
    <n v="173.18"/>
    <d v="2006-11-10T00:00:00"/>
    <n v="57.72999999999999"/>
    <s v="F"/>
    <n v="31"/>
    <d v="1970-02-14T00:00:00"/>
    <n v="50.418742624302382"/>
    <s v="Executive Secretary"/>
    <s v="Financial Services"/>
    <s v="Mass Customer"/>
    <s v="N"/>
    <s v="No"/>
    <n v="12"/>
    <m/>
  </r>
  <r>
    <n v="4778"/>
    <n v="3"/>
    <x v="325"/>
    <d v="2017-10-22T00:00:00"/>
    <n v="69"/>
    <b v="0"/>
    <s v="Approved"/>
    <s v="Trek Bicycles"/>
    <s v="Standard"/>
    <s v="medium"/>
    <s v="large"/>
    <n v="2091.4699999999998"/>
    <n v="388.92"/>
    <d v="2014-03-03T00:00:00"/>
    <n v="1702.5499999999997"/>
    <s v="M"/>
    <n v="74"/>
    <d v="1980-09-20T00:00:00"/>
    <n v="39.813263172247588"/>
    <s v="Safety Technician I"/>
    <s v="Manufacturing"/>
    <s v="Affluent Customer"/>
    <s v="N"/>
    <s v="Yes"/>
    <n v="16"/>
    <m/>
  </r>
  <r>
    <n v="3813"/>
    <n v="84"/>
    <x v="2315"/>
    <d v="2017-11-05T00:00:00"/>
    <m/>
    <m/>
    <s v="Approved"/>
    <s v="Trek Bicycles"/>
    <s v="Road"/>
    <s v="medium"/>
    <s v="medium"/>
    <n v="290.62"/>
    <n v="215.14"/>
    <n v="37626"/>
    <m/>
    <m/>
    <m/>
    <m/>
    <m/>
    <m/>
    <m/>
    <m/>
    <m/>
    <m/>
    <m/>
    <m/>
  </r>
  <r>
    <n v="5348"/>
    <n v="72"/>
    <x v="2316"/>
    <d v="2017-10-22T00:00:00"/>
    <n v="69"/>
    <b v="1"/>
    <s v="Approved"/>
    <s v="Norco Bicycles"/>
    <s v="Standard"/>
    <s v="medium"/>
    <s v="medium"/>
    <n v="360.4"/>
    <n v="270.3"/>
    <d v="2016-12-06T00:00:00"/>
    <n v="90.099999999999966"/>
    <s v="M"/>
    <n v="29"/>
    <d v="1988-01-06T00:00:00"/>
    <n v="32.514633035261284"/>
    <s v="Sales Associate"/>
    <s v="Financial Services"/>
    <s v="Mass Customer"/>
    <s v="N"/>
    <s v="No"/>
    <n v="13"/>
    <m/>
  </r>
  <r>
    <n v="6129"/>
    <n v="77"/>
    <x v="2317"/>
    <d v="2017-10-22T00:00:00"/>
    <n v="69"/>
    <b v="1"/>
    <s v="Approved"/>
    <s v="Norco Bicycles"/>
    <s v="Road"/>
    <s v="medium"/>
    <s v="large"/>
    <n v="1240.31"/>
    <n v="795.1"/>
    <d v="2011-01-10T00:00:00"/>
    <n v="445.20999999999992"/>
    <s v="M"/>
    <n v="30"/>
    <d v="1996-03-16T00:00:00"/>
    <n v="24.317372761288684"/>
    <s v="Food Chemist"/>
    <s v="Health"/>
    <s v="Affluent Customer"/>
    <s v="N"/>
    <s v="No"/>
    <n v="5"/>
    <m/>
  </r>
  <r>
    <n v="6143"/>
    <n v="59"/>
    <x v="365"/>
    <d v="2017-10-22T00:00:00"/>
    <n v="69"/>
    <b v="1"/>
    <s v="Approved"/>
    <s v="Solex"/>
    <s v="Standard"/>
    <s v="medium"/>
    <s v="large"/>
    <n v="1061.56"/>
    <n v="733.58"/>
    <d v="2015-06-17T00:00:00"/>
    <n v="327.9799999999999"/>
    <s v="M"/>
    <n v="85"/>
    <d v="1968-04-22T00:00:00"/>
    <n v="52.235180980466765"/>
    <s v="Electrical Engineer"/>
    <s v="Manufacturing"/>
    <s v="Mass Customer"/>
    <s v="N"/>
    <s v="Yes"/>
    <n v="9"/>
    <m/>
  </r>
  <r>
    <n v="6197"/>
    <n v="18"/>
    <x v="1499"/>
    <d v="2017-10-22T00:00:00"/>
    <n v="69"/>
    <b v="0"/>
    <s v="Approved"/>
    <s v="Solex"/>
    <s v="Standard"/>
    <s v="medium"/>
    <s v="medium"/>
    <n v="575.27"/>
    <n v="431.45"/>
    <d v="2013-03-12T00:00:00"/>
    <n v="143.82"/>
    <s v="F"/>
    <n v="26"/>
    <d v="1974-04-13T00:00:00"/>
    <n v="46.257098788685944"/>
    <s v="Recruiter"/>
    <s v="Argiculture"/>
    <s v="Mass Customer"/>
    <s v="N"/>
    <s v="No"/>
    <n v="13"/>
    <m/>
  </r>
  <r>
    <n v="6283"/>
    <n v="7"/>
    <x v="1276"/>
    <d v="2017-10-22T00:00:00"/>
    <n v="69"/>
    <b v="1"/>
    <s v="Approved"/>
    <s v="Giant Bicycles"/>
    <s v="Standard"/>
    <s v="medium"/>
    <s v="small"/>
    <n v="1311.44"/>
    <n v="1167.18"/>
    <d v="1992-10-11T00:00:00"/>
    <n v="144.26"/>
    <s v="M"/>
    <n v="48"/>
    <d v="1991-06-07T00:00:00"/>
    <n v="29.095454953069506"/>
    <s v="Librarian"/>
    <s v="Entertainment"/>
    <s v="High Net Worth"/>
    <s v="N"/>
    <s v="No"/>
    <n v="2"/>
    <m/>
  </r>
  <r>
    <n v="6555"/>
    <n v="81"/>
    <x v="2318"/>
    <d v="2017-10-22T00:00:00"/>
    <n v="69"/>
    <b v="1"/>
    <s v="Approved"/>
    <s v="Norco Bicycles"/>
    <s v="Standard"/>
    <s v="medium"/>
    <s v="small"/>
    <n v="586.45000000000005"/>
    <n v="521.94000000000005"/>
    <d v="2004-01-16T00:00:00"/>
    <n v="64.509999999999991"/>
    <s v="M"/>
    <n v="43"/>
    <d v="1978-01-04T00:00:00"/>
    <n v="42.525591939370877"/>
    <s v="Assistant Manager"/>
    <s v="Property"/>
    <s v="Mass Customer"/>
    <s v="N"/>
    <s v="No"/>
    <n v="12"/>
    <m/>
  </r>
  <r>
    <n v="7150"/>
    <n v="79"/>
    <x v="1606"/>
    <d v="2017-10-22T00:00:00"/>
    <n v="69"/>
    <b v="0"/>
    <s v="Approved"/>
    <s v="Solex"/>
    <s v="Touring"/>
    <s v="medium"/>
    <s v="large"/>
    <n v="2083.94"/>
    <n v="675.03"/>
    <d v="2013-09-16T00:00:00"/>
    <n v="1408.91"/>
    <s v="M"/>
    <n v="68"/>
    <d v="1986-12-29T00:00:00"/>
    <n v="33.536550843480462"/>
    <n v="0"/>
    <s v="Retail"/>
    <s v="High Net Worth"/>
    <s v="N"/>
    <s v="No"/>
    <n v="1"/>
    <m/>
  </r>
  <r>
    <n v="7241"/>
    <n v="48"/>
    <x v="2319"/>
    <d v="2017-10-22T00:00:00"/>
    <n v="69"/>
    <b v="0"/>
    <s v="Approved"/>
    <s v="WeareA2B"/>
    <s v="Standard"/>
    <s v="medium"/>
    <s v="medium"/>
    <n v="1762.96"/>
    <n v="950.52"/>
    <d v="2014-07-28T00:00:00"/>
    <n v="812.44"/>
    <s v="M"/>
    <n v="44"/>
    <d v="1971-10-17T00:00:00"/>
    <n v="48.747509747590051"/>
    <n v="0"/>
    <s v="n/a"/>
    <s v="Mass Customer"/>
    <s v="N"/>
    <s v="Yes"/>
    <n v="12"/>
    <m/>
  </r>
  <r>
    <n v="7584"/>
    <n v="48"/>
    <x v="2320"/>
    <d v="2017-10-22T00:00:00"/>
    <n v="69"/>
    <b v="0"/>
    <s v="Approved"/>
    <s v="WeareA2B"/>
    <s v="Standard"/>
    <s v="medium"/>
    <s v="medium"/>
    <n v="1762.96"/>
    <n v="950.52"/>
    <d v="2009-04-12T00:00:00"/>
    <n v="812.44"/>
    <s v="M"/>
    <n v="34"/>
    <d v="1971-02-19T00:00:00"/>
    <n v="49.405043994165396"/>
    <s v="Paralegal"/>
    <s v="Financial Services"/>
    <s v="Mass Customer"/>
    <s v="N"/>
    <s v="Yes"/>
    <n v="6"/>
    <m/>
  </r>
  <r>
    <n v="8146"/>
    <n v="90"/>
    <x v="1155"/>
    <d v="2017-10-22T00:00:00"/>
    <n v="69"/>
    <b v="0"/>
    <s v="Approved"/>
    <s v="Norco Bicycles"/>
    <s v="Standard"/>
    <s v="low"/>
    <s v="medium"/>
    <n v="363.01"/>
    <n v="290.41000000000003"/>
    <d v="2003-09-10T00:00:00"/>
    <n v="72.599999999999966"/>
    <s v="M"/>
    <n v="60"/>
    <d v="1956-10-03T00:00:00"/>
    <n v="63.794085090055809"/>
    <s v="VP Accounting"/>
    <s v="Financial Services"/>
    <s v="Mass Customer"/>
    <s v="N"/>
    <s v="Yes"/>
    <n v="8"/>
    <m/>
  </r>
  <r>
    <n v="8742"/>
    <n v="0"/>
    <x v="1599"/>
    <d v="2017-10-22T00:00:00"/>
    <n v="69"/>
    <b v="0"/>
    <s v="Approved"/>
    <s v="OHM Cycles"/>
    <s v="Road"/>
    <s v="high"/>
    <s v="large"/>
    <n v="12.01"/>
    <n v="7.21"/>
    <d v="1999-06-23T00:00:00"/>
    <n v="4.8"/>
    <s v="M"/>
    <n v="76"/>
    <d v="1970-03-01T00:00:00"/>
    <n v="50.377646733891424"/>
    <s v="Sales Representative"/>
    <s v="Retail"/>
    <s v="High Net Worth"/>
    <s v="N"/>
    <s v="Yes"/>
    <n v="13"/>
    <m/>
  </r>
  <r>
    <n v="9578"/>
    <n v="73"/>
    <x v="2321"/>
    <d v="2017-10-22T00:00:00"/>
    <n v="69"/>
    <b v="0"/>
    <s v="Approved"/>
    <s v="Solex"/>
    <s v="Standard"/>
    <s v="medium"/>
    <s v="medium"/>
    <n v="1945.43"/>
    <n v="333.18"/>
    <d v="2002-08-31T00:00:00"/>
    <n v="1612.25"/>
    <s v="F"/>
    <n v="52"/>
    <d v="1968-07-28T00:00:00"/>
    <n v="51.969427555809233"/>
    <n v="0"/>
    <s v="Financial Services"/>
    <s v="Affluent Customer"/>
    <s v="N"/>
    <s v="No"/>
    <n v="18"/>
    <m/>
  </r>
  <r>
    <n v="9966"/>
    <n v="56"/>
    <x v="2322"/>
    <d v="2017-10-22T00:00:00"/>
    <n v="69"/>
    <b v="0"/>
    <s v="Approved"/>
    <s v="OHM Cycles"/>
    <s v="Standard"/>
    <s v="medium"/>
    <s v="medium"/>
    <n v="183.86"/>
    <n v="137.9"/>
    <d v="1997-10-04T00:00:00"/>
    <n v="45.960000000000008"/>
    <s v="F"/>
    <n v="19"/>
    <d v="1961-09-10T00:00:00"/>
    <n v="58.854359062658546"/>
    <s v="Senior Financial Analyst"/>
    <s v="Financial Services"/>
    <s v="Affluent Customer"/>
    <s v="N"/>
    <s v="No"/>
    <n v="5"/>
    <m/>
  </r>
  <r>
    <n v="10321"/>
    <n v="78"/>
    <x v="1263"/>
    <d v="2017-10-22T00:00:00"/>
    <n v="69"/>
    <b v="1"/>
    <s v="Approved"/>
    <s v="Giant Bicycles"/>
    <s v="Standard"/>
    <s v="medium"/>
    <s v="large"/>
    <n v="1765.3"/>
    <n v="709.48"/>
    <d v="2004-07-25T00:00:00"/>
    <n v="1055.82"/>
    <s v="F"/>
    <n v="25"/>
    <d v="1961-01-14T00:00:00"/>
    <n v="59.509153583206491"/>
    <s v="Community Outreach Specialist"/>
    <s v="Financial Services"/>
    <s v="Affluent Customer"/>
    <s v="N"/>
    <s v="No"/>
    <n v="19"/>
    <m/>
  </r>
  <r>
    <n v="11740"/>
    <n v="77"/>
    <x v="2196"/>
    <d v="2017-10-22T00:00:00"/>
    <n v="69"/>
    <b v="0"/>
    <s v="Approved"/>
    <s v="Norco Bicycles"/>
    <s v="Road"/>
    <s v="medium"/>
    <s v="large"/>
    <n v="1240.31"/>
    <n v="795.1"/>
    <d v="1997-01-25T00:00:00"/>
    <n v="445.20999999999992"/>
    <s v="F"/>
    <n v="49"/>
    <d v="1973-09-04T00:00:00"/>
    <n v="46.862578240740739"/>
    <s v="Sales Associate"/>
    <s v="n/a"/>
    <s v="Mass Customer"/>
    <s v="N"/>
    <s v="Yes"/>
    <n v="8"/>
    <m/>
  </r>
  <r>
    <n v="11942"/>
    <n v="52"/>
    <x v="2101"/>
    <d v="2017-10-22T00:00:00"/>
    <n v="69"/>
    <b v="1"/>
    <s v="Approved"/>
    <s v="Solex"/>
    <s v="Road"/>
    <s v="medium"/>
    <s v="large"/>
    <n v="1777.8"/>
    <n v="820.78"/>
    <d v="2011-05-07T00:00:00"/>
    <n v="957.02"/>
    <s v="M"/>
    <n v="48"/>
    <d v="1958-08-17T00:00:00"/>
    <n v="61.922852213343475"/>
    <s v="Tax Accountant"/>
    <s v="n/a"/>
    <s v="High Net Worth"/>
    <s v="N"/>
    <s v="No"/>
    <n v="13"/>
    <m/>
  </r>
  <r>
    <n v="11947"/>
    <n v="49"/>
    <x v="2323"/>
    <d v="2017-10-22T00:00:00"/>
    <n v="69"/>
    <b v="0"/>
    <s v="Approved"/>
    <s v="Trek Bicycles"/>
    <s v="Road"/>
    <s v="medium"/>
    <s v="medium"/>
    <n v="533.51"/>
    <n v="400.13"/>
    <d v="2009-04-12T00:00:00"/>
    <n v="133.38"/>
    <s v="F"/>
    <n v="51"/>
    <d v="1984-12-08T00:00:00"/>
    <n v="35.594085090055806"/>
    <n v="0"/>
    <s v="Argiculture"/>
    <s v="Mass Customer"/>
    <s v="N"/>
    <s v="Yes"/>
    <n v="9"/>
    <m/>
  </r>
  <r>
    <n v="12524"/>
    <n v="47"/>
    <x v="2324"/>
    <d v="2017-10-22T00:00:00"/>
    <n v="69"/>
    <b v="1"/>
    <s v="Approved"/>
    <s v="Trek Bicycles"/>
    <s v="Road"/>
    <s v="low"/>
    <s v="small"/>
    <n v="1720.7"/>
    <n v="1531.42"/>
    <d v="2003-02-16T00:00:00"/>
    <n v="189.27999999999997"/>
    <s v="M"/>
    <n v="86"/>
    <d v="1978-07-03T00:00:00"/>
    <n v="42.03244125443937"/>
    <s v="Software Engineer II"/>
    <s v="n/a"/>
    <s v="Mass Customer"/>
    <s v="N"/>
    <s v="Yes"/>
    <n v="10"/>
    <m/>
  </r>
  <r>
    <n v="13375"/>
    <n v="24"/>
    <x v="2235"/>
    <d v="2017-10-22T00:00:00"/>
    <n v="69"/>
    <b v="0"/>
    <s v="Approved"/>
    <s v="Solex"/>
    <s v="Road"/>
    <s v="medium"/>
    <s v="large"/>
    <n v="1777.8"/>
    <n v="820.78"/>
    <d v="2011-05-07T00:00:00"/>
    <n v="957.02"/>
    <s v="F"/>
    <n v="87"/>
    <d v="1999-09-17T00:00:00"/>
    <n v="20.810523446220191"/>
    <n v="0"/>
    <s v="n/a"/>
    <s v="Mass Customer"/>
    <s v="N"/>
    <s v="No"/>
    <n v="2"/>
    <m/>
  </r>
  <r>
    <n v="13584"/>
    <n v="7"/>
    <x v="2039"/>
    <d v="2017-10-22T00:00:00"/>
    <n v="69"/>
    <b v="0"/>
    <s v="Approved"/>
    <s v="Trek Bicycles"/>
    <s v="Road"/>
    <s v="low"/>
    <s v="medium"/>
    <n v="980.37"/>
    <n v="234.43"/>
    <d v="2007-08-04T00:00:00"/>
    <n v="745.94"/>
    <s v="F"/>
    <n v="51"/>
    <d v="1982-05-23T00:00:00"/>
    <n v="38.142030295535257"/>
    <s v="Senior Developer"/>
    <s v="Manufacturing"/>
    <s v="Affluent Customer"/>
    <s v="N"/>
    <s v="Yes"/>
    <n v="7"/>
    <m/>
  </r>
  <r>
    <n v="14082"/>
    <n v="69"/>
    <x v="1957"/>
    <d v="2017-10-22T00:00:00"/>
    <n v="69"/>
    <b v="1"/>
    <s v="Approved"/>
    <s v="Giant Bicycles"/>
    <s v="Road"/>
    <s v="medium"/>
    <s v="medium"/>
    <n v="792.9"/>
    <n v="594.67999999999995"/>
    <d v="1992-10-02T00:00:00"/>
    <n v="198.22000000000003"/>
    <s v="M"/>
    <n v="33"/>
    <d v="1985-06-10T00:00:00"/>
    <n v="35.089975501014713"/>
    <s v="Analyst Programmer"/>
    <s v="Retail"/>
    <s v="Affluent Customer"/>
    <s v="N"/>
    <s v="Yes"/>
    <n v="4"/>
    <m/>
  </r>
  <r>
    <n v="14223"/>
    <n v="22"/>
    <x v="677"/>
    <d v="2017-10-22T00:00:00"/>
    <n v="69"/>
    <b v="1"/>
    <s v="Approved"/>
    <s v="Solex"/>
    <s v="Standard"/>
    <s v="medium"/>
    <s v="medium"/>
    <n v="575.27"/>
    <n v="431.45"/>
    <d v="2013-03-12T00:00:00"/>
    <n v="143.82"/>
    <s v="M"/>
    <n v="30"/>
    <d v="1980-09-24T00:00:00"/>
    <n v="39.802304268138002"/>
    <s v="Financial Analyst"/>
    <s v="Financial Services"/>
    <s v="High Net Worth"/>
    <s v="N"/>
    <s v="No"/>
    <n v="20"/>
    <m/>
  </r>
  <r>
    <n v="14772"/>
    <n v="60"/>
    <x v="1752"/>
    <d v="2017-10-22T00:00:00"/>
    <n v="69"/>
    <b v="0"/>
    <s v="Approved"/>
    <s v="Giant Bicycles"/>
    <s v="Standard"/>
    <s v="high"/>
    <s v="small"/>
    <n v="1977.36"/>
    <n v="1759.85"/>
    <d v="2011-08-24T00:00:00"/>
    <n v="217.51"/>
    <s v="F"/>
    <n v="45"/>
    <d v="1968-08-06T00:00:00"/>
    <n v="51.944770021562654"/>
    <s v="Social Worker"/>
    <s v="Health"/>
    <s v="Affluent Customer"/>
    <s v="N"/>
    <s v="No"/>
    <n v="4"/>
    <m/>
  </r>
  <r>
    <n v="14958"/>
    <n v="19"/>
    <x v="2325"/>
    <d v="2017-10-22T00:00:00"/>
    <n v="69"/>
    <b v="1"/>
    <s v="Approved"/>
    <s v="OHM Cycles"/>
    <s v="Road"/>
    <s v="high"/>
    <s v="large"/>
    <n v="12.01"/>
    <n v="7.21"/>
    <d v="2009-03-08T00:00:00"/>
    <n v="4.8"/>
    <s v="F"/>
    <n v="62"/>
    <d v="1985-09-01T00:00:00"/>
    <n v="34.862578240740739"/>
    <s v="Professor"/>
    <s v="n/a"/>
    <s v="Mass Customer"/>
    <s v="N"/>
    <s v="No"/>
    <n v="22"/>
    <m/>
  </r>
  <r>
    <n v="15127"/>
    <n v="56"/>
    <x v="2326"/>
    <d v="2017-10-22T00:00:00"/>
    <n v="69"/>
    <b v="1"/>
    <s v="Approved"/>
    <s v="OHM Cycles"/>
    <s v="Standard"/>
    <s v="medium"/>
    <s v="medium"/>
    <n v="183.86"/>
    <n v="137.9"/>
    <d v="2011-08-24T00:00:00"/>
    <n v="45.960000000000008"/>
    <s v="M"/>
    <n v="52"/>
    <d v="1982-09-15T00:00:00"/>
    <n v="37.826961802384574"/>
    <s v="Editor"/>
    <s v="Manufacturing"/>
    <s v="Mass Customer"/>
    <s v="N"/>
    <s v="Yes"/>
    <n v="16"/>
    <m/>
  </r>
  <r>
    <n v="15301"/>
    <n v="5"/>
    <x v="2327"/>
    <d v="2017-10-22T00:00:00"/>
    <n v="69"/>
    <b v="1"/>
    <s v="Approved"/>
    <s v="Trek Bicycles"/>
    <s v="Mountain"/>
    <s v="low"/>
    <s v="medium"/>
    <n v="574.64"/>
    <n v="459.71"/>
    <d v="2011-08-29T00:00:00"/>
    <n v="114.93"/>
    <s v="F"/>
    <n v="54"/>
    <d v="1987-06-06T00:00:00"/>
    <n v="33.100934405124299"/>
    <n v="0"/>
    <s v="Manufacturing"/>
    <s v="Mass Customer"/>
    <s v="N"/>
    <s v="No"/>
    <n v="10"/>
    <m/>
  </r>
  <r>
    <n v="16115"/>
    <n v="1"/>
    <x v="2328"/>
    <d v="2017-10-22T00:00:00"/>
    <n v="69"/>
    <b v="0"/>
    <s v="Approved"/>
    <s v="Giant Bicycles"/>
    <s v="Standard"/>
    <s v="medium"/>
    <s v="medium"/>
    <n v="1403.5"/>
    <n v="954.82"/>
    <d v="2016-11-14T00:00:00"/>
    <n v="448.67999999999995"/>
    <s v="M"/>
    <n v="25"/>
    <d v="1977-10-20T00:00:00"/>
    <n v="42.733811117453065"/>
    <s v="Help Desk Technician"/>
    <s v="Argiculture"/>
    <s v="Mass Customer"/>
    <s v="N"/>
    <s v="No"/>
    <n v="21"/>
    <m/>
  </r>
  <r>
    <n v="16312"/>
    <n v="80"/>
    <x v="2102"/>
    <d v="2017-10-22T00:00:00"/>
    <n v="69"/>
    <b v="1"/>
    <s v="Approved"/>
    <s v="Trek Bicycles"/>
    <s v="Standard"/>
    <s v="medium"/>
    <s v="large"/>
    <n v="1469.44"/>
    <n v="596.54999999999995"/>
    <d v="2010-08-20T00:00:00"/>
    <n v="872.8900000000001"/>
    <s v="M"/>
    <n v="11"/>
    <d v="1986-10-21T00:00:00"/>
    <n v="33.725591939370879"/>
    <s v="Computer Systems Analyst I"/>
    <s v="Property"/>
    <s v="High Net Worth"/>
    <s v="N"/>
    <s v="Yes"/>
    <n v="7"/>
    <m/>
  </r>
  <r>
    <n v="16603"/>
    <n v="0"/>
    <x v="299"/>
    <d v="2017-10-22T00:00:00"/>
    <n v="69"/>
    <b v="1"/>
    <s v="Approved"/>
    <s v="Trek Bicycles"/>
    <s v="Road"/>
    <s v="medium"/>
    <s v="medium"/>
    <n v="290.62"/>
    <n v="215.14"/>
    <d v="2004-12-18T00:00:00"/>
    <n v="75.480000000000018"/>
    <s v="M"/>
    <n v="11"/>
    <d v="1963-04-24T00:00:00"/>
    <n v="57.235180980466765"/>
    <n v="0"/>
    <s v="Manufacturing"/>
    <s v="High Net Worth"/>
    <s v="N"/>
    <s v="No"/>
    <n v="17"/>
    <m/>
  </r>
  <r>
    <n v="16972"/>
    <n v="17"/>
    <x v="2329"/>
    <d v="2017-10-22T00:00:00"/>
    <n v="69"/>
    <b v="1"/>
    <s v="Approved"/>
    <s v="Solex"/>
    <s v="Standard"/>
    <s v="high"/>
    <s v="medium"/>
    <n v="1024.6600000000001"/>
    <n v="614.79999999999995"/>
    <d v="1996-11-09T00:00:00"/>
    <n v="409.86000000000013"/>
    <s v="F"/>
    <n v="22"/>
    <d v="1956-10-28T00:00:00"/>
    <n v="63.725591939370879"/>
    <s v="Compensation Analyst"/>
    <s v="Financial Services"/>
    <s v="Mass Customer"/>
    <s v="N"/>
    <s v="Yes"/>
    <n v="8"/>
    <m/>
  </r>
  <r>
    <n v="17062"/>
    <n v="47"/>
    <x v="316"/>
    <d v="2017-10-22T00:00:00"/>
    <n v="69"/>
    <b v="1"/>
    <s v="Approved"/>
    <s v="Trek Bicycles"/>
    <s v="Road"/>
    <s v="low"/>
    <s v="small"/>
    <n v="1720.7"/>
    <n v="1531.42"/>
    <d v="2012-04-10T00:00:00"/>
    <n v="189.27999999999997"/>
    <s v="U"/>
    <n v="83"/>
    <d v="1899-12-30T00:00:00"/>
    <n v="0"/>
    <s v="Research Associate"/>
    <s v="IT"/>
    <s v="Mass Customer"/>
    <s v="N"/>
    <s v="Yes"/>
    <n v="0"/>
    <m/>
  </r>
  <r>
    <n v="17103"/>
    <n v="8"/>
    <x v="1450"/>
    <d v="2017-10-22T00:00:00"/>
    <n v="69"/>
    <b v="1"/>
    <s v="Approved"/>
    <s v="Solex"/>
    <s v="Road"/>
    <s v="medium"/>
    <s v="small"/>
    <n v="1703.52"/>
    <n v="1516.13"/>
    <d v="2003-09-10T00:00:00"/>
    <n v="187.38999999999987"/>
    <s v="F"/>
    <n v="51"/>
    <d v="1994-11-26T00:00:00"/>
    <n v="25.621482350329781"/>
    <s v="Media Manager III"/>
    <s v="Health"/>
    <s v="Mass Customer"/>
    <s v="N"/>
    <s v="Yes"/>
    <n v="4"/>
    <m/>
  </r>
  <r>
    <n v="17913"/>
    <n v="90"/>
    <x v="2330"/>
    <d v="2017-10-22T00:00:00"/>
    <n v="69"/>
    <b v="1"/>
    <s v="Approved"/>
    <s v="Solex"/>
    <s v="Standard"/>
    <s v="low"/>
    <s v="medium"/>
    <n v="945.04"/>
    <n v="507.58"/>
    <d v="1995-12-19T00:00:00"/>
    <n v="437.46"/>
    <s v="M"/>
    <n v="43"/>
    <d v="1959-11-12T00:00:00"/>
    <n v="60.684496048959915"/>
    <s v="Budget/Accounting Analyst IV"/>
    <s v="n/a"/>
    <s v="High Net Worth"/>
    <s v="N"/>
    <s v="No"/>
    <n v="19"/>
    <m/>
  </r>
  <r>
    <n v="18094"/>
    <n v="87"/>
    <x v="1067"/>
    <d v="2017-10-22T00:00:00"/>
    <n v="69"/>
    <b v="0"/>
    <s v="Approved"/>
    <s v="Giant Bicycles"/>
    <s v="Standard"/>
    <s v="high"/>
    <s v="medium"/>
    <n v="1179"/>
    <n v="707.4"/>
    <d v="1997-08-25T00:00:00"/>
    <n v="471.6"/>
    <s v="M"/>
    <n v="98"/>
    <d v="1981-10-17T00:00:00"/>
    <n v="38.739290569507865"/>
    <s v="Paralegal"/>
    <s v="Financial Services"/>
    <s v="Mass Customer"/>
    <s v="N"/>
    <s v="No"/>
    <n v="16"/>
    <m/>
  </r>
  <r>
    <n v="18422"/>
    <n v="30"/>
    <x v="1278"/>
    <d v="2017-10-22T00:00:00"/>
    <n v="69"/>
    <b v="0"/>
    <s v="Approved"/>
    <s v="Solex"/>
    <s v="Standard"/>
    <s v="high"/>
    <s v="medium"/>
    <n v="748.17"/>
    <n v="448.9"/>
    <d v="1991-11-10T00:00:00"/>
    <n v="299.27"/>
    <s v="F"/>
    <n v="92"/>
    <d v="1977-01-27T00:00:00"/>
    <n v="43.46257824074074"/>
    <s v="Systems Administrator II"/>
    <s v="n/a"/>
    <s v="Mass Customer"/>
    <s v="N"/>
    <s v="No"/>
    <n v="17"/>
    <m/>
  </r>
  <r>
    <n v="18584"/>
    <n v="25"/>
    <x v="573"/>
    <d v="2017-10-22T00:00:00"/>
    <n v="69"/>
    <b v="1"/>
    <s v="Approved"/>
    <s v="OHM Cycles"/>
    <s v="Standard"/>
    <s v="high"/>
    <s v="medium"/>
    <n v="2005.66"/>
    <n v="1203.4000000000001"/>
    <d v="2012-04-10T00:00:00"/>
    <n v="802.26"/>
    <s v="F"/>
    <n v="7"/>
    <d v="1983-11-07T00:00:00"/>
    <n v="36.681756322932522"/>
    <s v="Operator"/>
    <s v="Retail"/>
    <s v="High Net Worth"/>
    <s v="N"/>
    <s v="No"/>
    <n v="7"/>
    <m/>
  </r>
  <r>
    <n v="18791"/>
    <n v="0"/>
    <x v="2331"/>
    <d v="2017-10-22T00:00:00"/>
    <n v="69"/>
    <b v="0"/>
    <s v="Approved"/>
    <s v="Solex"/>
    <s v="Standard"/>
    <s v="medium"/>
    <s v="medium"/>
    <n v="478.16"/>
    <n v="298.72000000000003"/>
    <d v="1993-06-23T00:00:00"/>
    <n v="179.44"/>
    <s v="M"/>
    <n v="80"/>
    <d v="1973-10-21T00:00:00"/>
    <n v="46.733811117453065"/>
    <s v="Accounting Assistant II"/>
    <s v="n/a"/>
    <s v="High Net Worth"/>
    <s v="N"/>
    <s v="No"/>
    <n v="15"/>
    <m/>
  </r>
  <r>
    <n v="18981"/>
    <n v="49"/>
    <x v="2332"/>
    <d v="2017-10-22T00:00:00"/>
    <n v="69"/>
    <b v="0"/>
    <s v="Approved"/>
    <s v="Trek Bicycles"/>
    <s v="Road"/>
    <s v="medium"/>
    <s v="medium"/>
    <n v="533.51"/>
    <n v="400.13"/>
    <d v="2012-06-04T00:00:00"/>
    <n v="133.38"/>
    <s v="F"/>
    <n v="60"/>
    <d v="1978-10-18T00:00:00"/>
    <n v="41.739290569507865"/>
    <s v="Chemical Engineer"/>
    <s v="Manufacturing"/>
    <s v="Mass Customer"/>
    <s v="N"/>
    <s v="No"/>
    <n v="10"/>
    <m/>
  </r>
  <r>
    <n v="19319"/>
    <n v="51"/>
    <x v="2333"/>
    <d v="2017-10-22T00:00:00"/>
    <n v="69"/>
    <b v="1"/>
    <s v="Approved"/>
    <s v="OHM Cycles"/>
    <s v="Standard"/>
    <s v="high"/>
    <s v="medium"/>
    <n v="2005.66"/>
    <n v="1203.4000000000001"/>
    <d v="2012-04-10T00:00:00"/>
    <n v="802.26"/>
    <s v="F"/>
    <n v="48"/>
    <d v="1964-05-06T00:00:00"/>
    <n v="56.1995645421106"/>
    <s v="Legal Assistant"/>
    <s v="Property"/>
    <s v="Mass Customer"/>
    <s v="N"/>
    <s v="No"/>
    <n v="12"/>
    <m/>
  </r>
  <r>
    <n v="19499"/>
    <n v="21"/>
    <x v="2334"/>
    <d v="2017-10-22T00:00:00"/>
    <n v="69"/>
    <b v="0"/>
    <s v="Approved"/>
    <s v="Solex"/>
    <s v="Standard"/>
    <s v="medium"/>
    <s v="large"/>
    <n v="1071.23"/>
    <n v="380.74"/>
    <d v="1996-04-05T00:00:00"/>
    <n v="690.49"/>
    <s v="F"/>
    <n v="3"/>
    <d v="1964-03-03T00:00:00"/>
    <n v="56.374907007864024"/>
    <s v="Environmental Specialist"/>
    <s v="Financial Services"/>
    <s v="Mass Customer"/>
    <s v="N"/>
    <s v="No"/>
    <n v="17"/>
    <m/>
  </r>
  <r>
    <n v="19824"/>
    <n v="71"/>
    <x v="1175"/>
    <d v="2017-10-22T00:00:00"/>
    <n v="69"/>
    <b v="1"/>
    <s v="Approved"/>
    <s v="Solex"/>
    <s v="Standard"/>
    <s v="high"/>
    <s v="large"/>
    <n v="1842.92"/>
    <n v="1105.75"/>
    <d v="1995-10-24T00:00:00"/>
    <n v="737.17000000000007"/>
    <s v="M"/>
    <n v="81"/>
    <d v="1978-09-23T00:00:00"/>
    <n v="41.807783720192795"/>
    <s v="Senior Editor"/>
    <s v="Financial Services"/>
    <s v="Affluent Customer"/>
    <s v="N"/>
    <s v="No"/>
    <n v="15"/>
    <m/>
  </r>
  <r>
    <n v="19934"/>
    <n v="19"/>
    <x v="1278"/>
    <d v="2017-10-22T00:00:00"/>
    <n v="69"/>
    <b v="0"/>
    <s v="Approved"/>
    <s v="OHM Cycles"/>
    <s v="Road"/>
    <s v="high"/>
    <s v="large"/>
    <n v="12.01"/>
    <n v="7.21"/>
    <d v="2009-03-08T00:00:00"/>
    <n v="4.8"/>
    <s v="F"/>
    <n v="92"/>
    <d v="1977-01-27T00:00:00"/>
    <n v="43.46257824074074"/>
    <s v="Systems Administrator II"/>
    <s v="n/a"/>
    <s v="Mass Customer"/>
    <s v="N"/>
    <s v="No"/>
    <n v="17"/>
    <m/>
  </r>
  <r>
    <n v="19976"/>
    <n v="35"/>
    <x v="2335"/>
    <d v="2017-10-22T00:00:00"/>
    <n v="69"/>
    <b v="0"/>
    <s v="Approved"/>
    <s v="Giant Bicycles"/>
    <s v="Standard"/>
    <s v="medium"/>
    <s v="medium"/>
    <n v="1403.5"/>
    <n v="954.82"/>
    <d v="2016-11-14T00:00:00"/>
    <n v="448.67999999999995"/>
    <s v="F"/>
    <n v="28"/>
    <d v="1969-09-18T00:00:00"/>
    <n v="50.826961802384574"/>
    <s v="Electrical Engineer"/>
    <s v="Manufacturing"/>
    <s v="High Net Worth"/>
    <s v="N"/>
    <s v="Yes"/>
    <n v="14"/>
    <m/>
  </r>
  <r>
    <n v="69"/>
    <n v="38"/>
    <x v="2269"/>
    <d v="2017-10-21T00:00:00"/>
    <n v="70"/>
    <b v="1"/>
    <s v="Approved"/>
    <s v="Trek Bicycles"/>
    <s v="Standard"/>
    <s v="medium"/>
    <s v="large"/>
    <n v="2091.4699999999998"/>
    <n v="388.92"/>
    <d v="2012-09-15T00:00:00"/>
    <n v="1702.5499999999997"/>
    <s v="M"/>
    <n v="70"/>
    <d v="1987-04-17T00:00:00"/>
    <n v="33.237920706494165"/>
    <s v="Community Outreach Specialist"/>
    <s v="Financial Services"/>
    <s v="High Net Worth"/>
    <s v="N"/>
    <s v="Yes"/>
    <n v="22"/>
    <m/>
  </r>
  <r>
    <n v="310"/>
    <n v="75"/>
    <x v="2294"/>
    <d v="2017-10-21T00:00:00"/>
    <n v="70"/>
    <b v="0"/>
    <s v="Approved"/>
    <s v="Giant Bicycles"/>
    <s v="Touring"/>
    <s v="medium"/>
    <s v="large"/>
    <n v="1873.97"/>
    <n v="863.95"/>
    <d v="2004-07-25T00:00:00"/>
    <n v="1010.02"/>
    <s v="F"/>
    <n v="27"/>
    <d v="1971-09-26T00:00:00"/>
    <n v="48.805043994165395"/>
    <n v="0"/>
    <s v="Telecommunications"/>
    <s v="Affluent Customer"/>
    <s v="N"/>
    <s v="Yes"/>
    <n v="16"/>
    <m/>
  </r>
  <r>
    <n v="875"/>
    <n v="86"/>
    <x v="1371"/>
    <d v="2017-10-21T00:00:00"/>
    <n v="70"/>
    <b v="1"/>
    <s v="Approved"/>
    <s v="OHM Cycles"/>
    <s v="Standard"/>
    <s v="medium"/>
    <s v="medium"/>
    <n v="235.63"/>
    <n v="125.07"/>
    <d v="2004-08-07T00:00:00"/>
    <n v="110.56"/>
    <s v="M"/>
    <n v="2"/>
    <d v="1967-04-03T00:00:00"/>
    <n v="53.289975501014709"/>
    <n v="0"/>
    <s v="n/a"/>
    <s v="Affluent Customer"/>
    <s v="N"/>
    <s v="No"/>
    <n v="8"/>
    <m/>
  </r>
  <r>
    <n v="1087"/>
    <n v="7"/>
    <x v="1350"/>
    <d v="2017-10-21T00:00:00"/>
    <n v="70"/>
    <b v="1"/>
    <s v="Approved"/>
    <s v="Trek Bicycles"/>
    <s v="Road"/>
    <s v="low"/>
    <s v="medium"/>
    <n v="980.37"/>
    <n v="234.43"/>
    <d v="2005-12-07T00:00:00"/>
    <n v="745.94"/>
    <s v="M"/>
    <n v="66"/>
    <d v="1992-07-28T00:00:00"/>
    <n v="27.952989199644847"/>
    <s v="Sales Representative"/>
    <s v="Retail"/>
    <s v="Mass Customer"/>
    <s v="N"/>
    <s v="Yes"/>
    <n v="7"/>
    <m/>
  </r>
  <r>
    <n v="1278"/>
    <n v="81"/>
    <x v="2065"/>
    <d v="2017-10-21T00:00:00"/>
    <n v="70"/>
    <b v="1"/>
    <s v="Approved"/>
    <s v="Solex"/>
    <s v="Standard"/>
    <s v="medium"/>
    <s v="medium"/>
    <n v="1151.96"/>
    <n v="649.49"/>
    <d v="1999-12-04T00:00:00"/>
    <n v="502.47"/>
    <s v="F"/>
    <n v="22"/>
    <d v="1960-04-13T00:00:00"/>
    <n v="60.265317966768137"/>
    <s v="Financial Advisor"/>
    <s v="Financial Services"/>
    <s v="High Net Worth"/>
    <s v="N"/>
    <s v="No"/>
    <n v="13"/>
    <m/>
  </r>
  <r>
    <n v="1381"/>
    <n v="61"/>
    <x v="2336"/>
    <d v="2017-10-21T00:00:00"/>
    <n v="70"/>
    <b v="0"/>
    <s v="Approved"/>
    <s v="OHM Cycles"/>
    <s v="Standard"/>
    <s v="low"/>
    <s v="medium"/>
    <n v="71.16"/>
    <n v="56.93"/>
    <d v="2015-06-17T00:00:00"/>
    <n v="14.229999999999997"/>
    <s v="F"/>
    <n v="10"/>
    <d v="1985-10-23T00:00:00"/>
    <n v="34.720112487316079"/>
    <s v="Teacher"/>
    <s v="Entertainment"/>
    <s v="Affluent Customer"/>
    <s v="N"/>
    <s v="No"/>
    <n v="8"/>
    <m/>
  </r>
  <r>
    <n v="1392"/>
    <n v="70"/>
    <x v="2337"/>
    <d v="2017-10-21T00:00:00"/>
    <n v="70"/>
    <b v="0"/>
    <s v="Approved"/>
    <s v="Trek Bicycles"/>
    <s v="Standard"/>
    <s v="high"/>
    <s v="medium"/>
    <n v="495.72"/>
    <n v="297.43"/>
    <d v="2004-07-25T00:00:00"/>
    <n v="198.29000000000002"/>
    <s v="F"/>
    <n v="7"/>
    <d v="1954-12-28T00:00:00"/>
    <n v="65.561208377727041"/>
    <s v="Structural Engineer"/>
    <s v="Argiculture"/>
    <s v="Mass Customer"/>
    <s v="N"/>
    <s v="Yes"/>
    <n v="13"/>
    <m/>
  </r>
  <r>
    <n v="1441"/>
    <n v="43"/>
    <x v="1204"/>
    <d v="2017-10-21T00:00:00"/>
    <n v="70"/>
    <b v="1"/>
    <s v="Approved"/>
    <s v="Solex"/>
    <s v="Standard"/>
    <s v="medium"/>
    <s v="medium"/>
    <n v="1151.96"/>
    <n v="649.49"/>
    <d v="1999-12-04T00:00:00"/>
    <n v="502.47"/>
    <s v="F"/>
    <n v="44"/>
    <d v="1986-10-23T00:00:00"/>
    <n v="33.720112487316079"/>
    <s v="Computer Systems Analyst IV"/>
    <s v="Property"/>
    <s v="Mass Customer"/>
    <s v="N"/>
    <s v="No"/>
    <n v="18"/>
    <m/>
  </r>
  <r>
    <n v="1731"/>
    <n v="55"/>
    <x v="2338"/>
    <d v="2017-10-21T00:00:00"/>
    <n v="70"/>
    <b v="1"/>
    <s v="Approved"/>
    <s v="Trek Bicycles"/>
    <s v="Road"/>
    <s v="medium"/>
    <s v="large"/>
    <n v="1894.19"/>
    <n v="598.76"/>
    <d v="2003-07-21T00:00:00"/>
    <n v="1295.43"/>
    <s v="F"/>
    <n v="54"/>
    <d v="1985-12-27T00:00:00"/>
    <n v="34.542030295535262"/>
    <s v="Accounting Assistant IV"/>
    <s v="n/a"/>
    <s v="Mass Customer"/>
    <s v="N"/>
    <s v="No"/>
    <n v="18"/>
    <m/>
  </r>
  <r>
    <n v="1796"/>
    <n v="37"/>
    <x v="973"/>
    <d v="2017-10-21T00:00:00"/>
    <n v="70"/>
    <b v="1"/>
    <s v="Approved"/>
    <s v="OHM Cycles"/>
    <s v="Standard"/>
    <s v="low"/>
    <s v="medium"/>
    <n v="1793.43"/>
    <n v="248.82"/>
    <d v="1997-05-10T00:00:00"/>
    <n v="1544.6100000000001"/>
    <s v="M"/>
    <n v="41"/>
    <d v="1996-12-25T00:00:00"/>
    <n v="23.539290569507862"/>
    <s v="VP Product Management"/>
    <s v="n/a"/>
    <s v="Mass Customer"/>
    <s v="N"/>
    <s v="Yes"/>
    <n v="6"/>
    <m/>
  </r>
  <r>
    <n v="3032"/>
    <n v="50"/>
    <x v="2330"/>
    <d v="2017-10-21T00:00:00"/>
    <n v="70"/>
    <b v="0"/>
    <s v="Approved"/>
    <s v="Giant Bicycles"/>
    <s v="Standard"/>
    <s v="medium"/>
    <s v="medium"/>
    <n v="642.70000000000005"/>
    <n v="211.37"/>
    <d v="2002-03-22T00:00:00"/>
    <n v="431.33000000000004"/>
    <s v="M"/>
    <n v="43"/>
    <d v="1959-11-12T00:00:00"/>
    <n v="60.684496048959915"/>
    <s v="Budget/Accounting Analyst IV"/>
    <s v="n/a"/>
    <s v="High Net Worth"/>
    <s v="N"/>
    <s v="No"/>
    <n v="19"/>
    <m/>
  </r>
  <r>
    <n v="3399"/>
    <n v="98"/>
    <x v="1464"/>
    <d v="2017-10-21T00:00:00"/>
    <n v="70"/>
    <b v="0"/>
    <s v="Approved"/>
    <s v="Trek Bicycles"/>
    <s v="Standard"/>
    <s v="high"/>
    <s v="medium"/>
    <n v="358.39"/>
    <n v="215.03"/>
    <d v="2004-01-16T00:00:00"/>
    <n v="143.35999999999999"/>
    <s v="F"/>
    <n v="42"/>
    <d v="2001-11-02T00:00:00"/>
    <n v="18.681756322932518"/>
    <s v="Help Desk Technician"/>
    <s v="Manufacturing"/>
    <s v="Mass Customer"/>
    <s v="N"/>
    <s v="No"/>
    <n v="1"/>
    <m/>
  </r>
  <r>
    <n v="3462"/>
    <n v="84"/>
    <x v="2339"/>
    <d v="2017-10-21T00:00:00"/>
    <n v="70"/>
    <b v="1"/>
    <s v="Approved"/>
    <s v="Trek Bicycles"/>
    <s v="Road"/>
    <s v="medium"/>
    <s v="medium"/>
    <n v="290.62"/>
    <n v="215.14"/>
    <d v="2004-12-18T00:00:00"/>
    <n v="75.480000000000018"/>
    <s v="F"/>
    <n v="85"/>
    <d v="1972-04-03T00:00:00"/>
    <n v="48.284496048959916"/>
    <s v="Nurse Practicioner"/>
    <s v="n/a"/>
    <s v="Mass Customer"/>
    <s v="N"/>
    <s v="No"/>
    <n v="17"/>
    <m/>
  </r>
  <r>
    <n v="4991"/>
    <n v="64"/>
    <x v="2084"/>
    <d v="2017-10-21T00:00:00"/>
    <n v="70"/>
    <b v="0"/>
    <s v="Approved"/>
    <s v="Trek Bicycles"/>
    <s v="Standard"/>
    <s v="medium"/>
    <s v="large"/>
    <n v="1469.44"/>
    <n v="596.54999999999995"/>
    <d v="2010-11-05T00:00:00"/>
    <n v="872.8900000000001"/>
    <s v="F"/>
    <n v="46"/>
    <d v="1977-08-19T00:00:00"/>
    <n v="42.903674131151696"/>
    <s v="Physical Therapy Assistant"/>
    <s v="Financial Services"/>
    <s v="Affluent Customer"/>
    <s v="N"/>
    <s v="Yes"/>
    <n v="8"/>
    <m/>
  </r>
  <r>
    <n v="3871"/>
    <n v="41"/>
    <x v="201"/>
    <d v="2017-02-01T00:00:00"/>
    <m/>
    <b v="0"/>
    <s v="Cancelled"/>
    <s v="Solex"/>
    <s v="Road"/>
    <s v="medium"/>
    <s v="medium"/>
    <n v="416.98"/>
    <n v="312.74"/>
    <n v="35560"/>
    <m/>
    <m/>
    <m/>
    <m/>
    <m/>
    <m/>
    <m/>
    <m/>
    <m/>
    <m/>
    <m/>
    <m/>
  </r>
  <r>
    <n v="5491"/>
    <n v="67"/>
    <x v="1886"/>
    <d v="2017-10-21T00:00:00"/>
    <n v="70"/>
    <b v="1"/>
    <s v="Approved"/>
    <s v="Solex"/>
    <s v="Standard"/>
    <s v="medium"/>
    <s v="large"/>
    <n v="1071.23"/>
    <n v="380.74"/>
    <d v="1996-04-05T00:00:00"/>
    <n v="690.49"/>
    <s v="F"/>
    <n v="20"/>
    <d v="1995-06-02T00:00:00"/>
    <n v="25.106413857179096"/>
    <s v="Staff Scientist"/>
    <s v="Manufacturing"/>
    <s v="High Net Worth"/>
    <s v="N"/>
    <s v="No"/>
    <n v="5"/>
    <m/>
  </r>
  <r>
    <n v="6214"/>
    <n v="77"/>
    <x v="831"/>
    <d v="2017-10-21T00:00:00"/>
    <n v="70"/>
    <b v="0"/>
    <s v="Approved"/>
    <s v="Norco Bicycles"/>
    <s v="Road"/>
    <s v="medium"/>
    <s v="large"/>
    <n v="1240.31"/>
    <n v="795.1"/>
    <d v="2004-12-18T00:00:00"/>
    <n v="445.20999999999992"/>
    <s v="F"/>
    <n v="30"/>
    <d v="1988-03-01T00:00:00"/>
    <n v="32.363948103754439"/>
    <s v="Automation Specialist I"/>
    <s v="Manufacturing"/>
    <s v="Mass Customer"/>
    <s v="N"/>
    <s v="Yes"/>
    <n v="6"/>
    <m/>
  </r>
  <r>
    <n v="6216"/>
    <n v="75"/>
    <x v="1933"/>
    <d v="2017-10-21T00:00:00"/>
    <n v="70"/>
    <b v="0"/>
    <s v="Approved"/>
    <s v="Giant Bicycles"/>
    <s v="Touring"/>
    <s v="medium"/>
    <s v="large"/>
    <n v="1873.97"/>
    <n v="863.95"/>
    <d v="2006-05-22T00:00:00"/>
    <n v="1010.02"/>
    <s v="F"/>
    <n v="89"/>
    <d v="1974-06-11T00:00:00"/>
    <n v="46.095454953069506"/>
    <s v="Software Engineer II"/>
    <s v="Health"/>
    <s v="Mass Customer"/>
    <s v="N"/>
    <s v="No"/>
    <n v="12"/>
    <m/>
  </r>
  <r>
    <n v="6684"/>
    <n v="50"/>
    <x v="2340"/>
    <d v="2017-10-21T00:00:00"/>
    <n v="70"/>
    <b v="1"/>
    <s v="Approved"/>
    <s v="WeareA2B"/>
    <s v="Standard"/>
    <s v="medium"/>
    <s v="small"/>
    <n v="175.89"/>
    <n v="131.91999999999999"/>
    <d v="2001-11-25T00:00:00"/>
    <n v="43.97"/>
    <s v="F"/>
    <n v="92"/>
    <d v="1995-11-04T00:00:00"/>
    <n v="24.681756322932518"/>
    <s v="Associate Professor"/>
    <s v="Retail"/>
    <s v="Mass Customer"/>
    <s v="N"/>
    <s v="Yes"/>
    <n v="3"/>
    <m/>
  </r>
  <r>
    <n v="6811"/>
    <n v="38"/>
    <x v="2195"/>
    <d v="2017-10-21T00:00:00"/>
    <n v="70"/>
    <b v="0"/>
    <s v="Approved"/>
    <s v="Trek Bicycles"/>
    <s v="Standard"/>
    <s v="medium"/>
    <s v="large"/>
    <n v="2091.4699999999998"/>
    <n v="388.92"/>
    <d v="2012-09-15T00:00:00"/>
    <n v="1702.5499999999997"/>
    <s v="F"/>
    <n v="62"/>
    <d v="1976-08-05T00:00:00"/>
    <n v="43.942030295535261"/>
    <s v="Marketing Assistant"/>
    <s v="Retail"/>
    <s v="High Net Worth"/>
    <s v="N"/>
    <s v="No"/>
    <n v="12"/>
    <m/>
  </r>
  <r>
    <n v="7793"/>
    <n v="98"/>
    <x v="1391"/>
    <d v="2017-10-21T00:00:00"/>
    <n v="70"/>
    <b v="1"/>
    <s v="Approved"/>
    <s v="OHM Cycles"/>
    <s v="Standard"/>
    <s v="medium"/>
    <s v="medium"/>
    <n v="795.34"/>
    <n v="101.58"/>
    <d v="1997-02-09T00:00:00"/>
    <n v="693.76"/>
    <s v="M"/>
    <n v="64"/>
    <d v="1988-05-16T00:00:00"/>
    <n v="32.155728925672243"/>
    <s v="Speech Pathologist"/>
    <s v="Health"/>
    <s v="High Net Worth"/>
    <s v="N"/>
    <s v="No"/>
    <n v="3"/>
    <m/>
  </r>
  <r>
    <n v="3878"/>
    <n v="0"/>
    <x v="1024"/>
    <d v="2017-07-30T00:00:00"/>
    <m/>
    <b v="0"/>
    <s v="Approved"/>
    <m/>
    <m/>
    <m/>
    <m/>
    <n v="1102.68"/>
    <m/>
    <m/>
    <m/>
    <m/>
    <m/>
    <m/>
    <m/>
    <m/>
    <m/>
    <m/>
    <m/>
    <m/>
    <m/>
    <m/>
  </r>
  <r>
    <n v="7820"/>
    <n v="62"/>
    <x v="2088"/>
    <d v="2017-10-21T00:00:00"/>
    <n v="70"/>
    <b v="0"/>
    <s v="Approved"/>
    <s v="Solex"/>
    <s v="Standard"/>
    <s v="medium"/>
    <s v="medium"/>
    <n v="478.16"/>
    <n v="298.72000000000003"/>
    <d v="1993-06-23T00:00:00"/>
    <n v="179.44"/>
    <s v="M"/>
    <n v="23"/>
    <d v="1985-11-01T00:00:00"/>
    <n v="34.695454953069508"/>
    <s v="Web Developer III"/>
    <s v="Health"/>
    <s v="Mass Customer"/>
    <s v="N"/>
    <s v="No"/>
    <n v="13"/>
    <m/>
  </r>
  <r>
    <n v="9029"/>
    <n v="48"/>
    <x v="11"/>
    <d v="2017-10-21T00:00:00"/>
    <n v="70"/>
    <b v="1"/>
    <s v="Approved"/>
    <s v="WeareA2B"/>
    <s v="Standard"/>
    <s v="medium"/>
    <s v="medium"/>
    <n v="1762.96"/>
    <n v="950.52"/>
    <d v="2014-07-28T00:00:00"/>
    <n v="812.44"/>
    <s v="F"/>
    <n v="44"/>
    <d v="1978-08-07T00:00:00"/>
    <n v="41.936550843480468"/>
    <s v="Compensation Analyst"/>
    <s v="Financial Services"/>
    <s v="Mass Customer"/>
    <s v="N"/>
    <s v="No"/>
    <n v="11"/>
    <m/>
  </r>
  <r>
    <n v="9039"/>
    <n v="4"/>
    <x v="1044"/>
    <d v="2017-10-21T00:00:00"/>
    <n v="70"/>
    <b v="1"/>
    <s v="Approved"/>
    <s v="Giant Bicycles"/>
    <s v="Standard"/>
    <s v="high"/>
    <s v="medium"/>
    <n v="1129.1300000000001"/>
    <n v="677.48"/>
    <d v="2003-03-18T00:00:00"/>
    <n v="451.65000000000009"/>
    <s v="M"/>
    <n v="31"/>
    <d v="1962-03-30T00:00:00"/>
    <n v="58.303674131151695"/>
    <s v="Media Manager I"/>
    <s v="n/a"/>
    <s v="Mass Customer"/>
    <s v="N"/>
    <s v="No"/>
    <n v="7"/>
    <m/>
  </r>
  <r>
    <n v="10059"/>
    <n v="36"/>
    <x v="2341"/>
    <d v="2017-10-21T00:00:00"/>
    <n v="70"/>
    <b v="0"/>
    <s v="Approved"/>
    <s v="Solex"/>
    <s v="Standard"/>
    <s v="low"/>
    <s v="medium"/>
    <n v="945.04"/>
    <n v="507.58"/>
    <d v="1995-12-19T00:00:00"/>
    <n v="437.46"/>
    <s v="F"/>
    <n v="37"/>
    <d v="1971-02-17T00:00:00"/>
    <n v="49.410523446220189"/>
    <s v="Biostatistician IV"/>
    <s v="Argiculture"/>
    <s v="Mass Customer"/>
    <s v="N"/>
    <s v="No"/>
    <n v="15"/>
    <m/>
  </r>
  <r>
    <n v="10164"/>
    <n v="26"/>
    <x v="249"/>
    <d v="2017-10-21T00:00:00"/>
    <n v="70"/>
    <b v="0"/>
    <s v="Approved"/>
    <s v="WeareA2B"/>
    <s v="Standard"/>
    <s v="medium"/>
    <s v="medium"/>
    <n v="1992.93"/>
    <n v="762.63"/>
    <d v="2016-11-22T00:00:00"/>
    <n v="1230.3000000000002"/>
    <s v="M"/>
    <n v="60"/>
    <d v="1960-10-14T00:00:00"/>
    <n v="59.761208377727037"/>
    <s v="Senior Developer"/>
    <s v="Property"/>
    <s v="Mass Customer"/>
    <s v="N"/>
    <s v="Yes"/>
    <n v="8"/>
    <m/>
  </r>
  <r>
    <n v="10574"/>
    <n v="11"/>
    <x v="536"/>
    <d v="2017-10-21T00:00:00"/>
    <n v="70"/>
    <b v="1"/>
    <s v="Approved"/>
    <s v="Giant Bicycles"/>
    <s v="Standard"/>
    <s v="high"/>
    <s v="medium"/>
    <n v="1274.93"/>
    <n v="764.96"/>
    <d v="2009-03-08T00:00:00"/>
    <n v="509.97"/>
    <s v="M"/>
    <n v="46"/>
    <d v="1997-07-19T00:00:00"/>
    <n v="22.974907007864026"/>
    <n v="0"/>
    <s v="Retail"/>
    <s v="Mass Customer"/>
    <s v="N"/>
    <s v="Yes"/>
    <n v="1"/>
    <m/>
  </r>
  <r>
    <n v="10695"/>
    <n v="3"/>
    <x v="2076"/>
    <d v="2017-10-21T00:00:00"/>
    <n v="70"/>
    <b v="1"/>
    <s v="Approved"/>
    <s v="Trek Bicycles"/>
    <s v="Standard"/>
    <s v="medium"/>
    <s v="large"/>
    <n v="2091.4699999999998"/>
    <n v="388.92"/>
    <d v="1993-07-20T00:00:00"/>
    <n v="1702.5499999999997"/>
    <s v="F"/>
    <n v="96"/>
    <d v="1999-08-23T00:00:00"/>
    <n v="20.879016596905121"/>
    <s v="General Manager"/>
    <s v="n/a"/>
    <s v="Mass Customer"/>
    <s v="N"/>
    <s v="Yes"/>
    <n v="2"/>
    <m/>
  </r>
  <r>
    <n v="10874"/>
    <n v="66"/>
    <x v="226"/>
    <d v="2017-10-21T00:00:00"/>
    <n v="70"/>
    <b v="1"/>
    <s v="Approved"/>
    <s v="Giant Bicycles"/>
    <s v="Road"/>
    <s v="low"/>
    <s v="small"/>
    <n v="590.26"/>
    <n v="525.33000000000004"/>
    <d v="2010-11-05T00:00:00"/>
    <n v="64.92999999999995"/>
    <s v="M"/>
    <n v="38"/>
    <d v="1969-05-27T00:00:00"/>
    <n v="51.139290569507864"/>
    <s v="Legal Assistant"/>
    <s v="Manufacturing"/>
    <s v="Mass Customer"/>
    <s v="N"/>
    <s v="No"/>
    <n v="16"/>
    <m/>
  </r>
  <r>
    <n v="11164"/>
    <n v="92"/>
    <x v="1353"/>
    <d v="2017-10-21T00:00:00"/>
    <n v="70"/>
    <b v="1"/>
    <s v="Approved"/>
    <s v="WeareA2B"/>
    <s v="Touring"/>
    <s v="medium"/>
    <s v="large"/>
    <n v="1890.39"/>
    <n v="260.14"/>
    <d v="1998-12-17T00:00:00"/>
    <n v="1630.25"/>
    <s v="M"/>
    <n v="4"/>
    <d v="1969-07-25T00:00:00"/>
    <n v="50.977646733891426"/>
    <s v="Automation Specialist III"/>
    <s v="Manufacturing"/>
    <s v="High Net Worth"/>
    <s v="N"/>
    <s v="Yes"/>
    <n v="16"/>
    <m/>
  </r>
  <r>
    <n v="11410"/>
    <n v="45"/>
    <x v="2342"/>
    <d v="2017-10-21T00:00:00"/>
    <n v="70"/>
    <b v="0"/>
    <s v="Approved"/>
    <s v="Solex"/>
    <s v="Standard"/>
    <s v="medium"/>
    <s v="medium"/>
    <n v="441.49"/>
    <n v="84.99"/>
    <d v="1993-04-12T00:00:00"/>
    <n v="356.5"/>
    <s v="M"/>
    <n v="33"/>
    <d v="1968-08-31T00:00:00"/>
    <n v="51.876276870877724"/>
    <s v="Nuclear Power Engineer"/>
    <s v="Manufacturing"/>
    <s v="Mass Customer"/>
    <s v="N"/>
    <s v="No"/>
    <n v="15"/>
    <m/>
  </r>
  <r>
    <n v="12182"/>
    <n v="51"/>
    <x v="2343"/>
    <d v="2017-10-21T00:00:00"/>
    <n v="70"/>
    <b v="0"/>
    <s v="Approved"/>
    <s v="OHM Cycles"/>
    <s v="Standard"/>
    <s v="high"/>
    <s v="medium"/>
    <n v="2005.66"/>
    <n v="1203.4000000000001"/>
    <d v="2012-04-10T00:00:00"/>
    <n v="802.26"/>
    <s v="F"/>
    <n v="47"/>
    <d v="1994-05-02T00:00:00"/>
    <n v="26.191345364028411"/>
    <s v="Sales Representative"/>
    <s v="Retail"/>
    <s v="Affluent Customer"/>
    <s v="N"/>
    <s v="No"/>
    <n v="1"/>
    <m/>
  </r>
  <r>
    <n v="12590"/>
    <n v="68"/>
    <x v="531"/>
    <d v="2017-10-21T00:00:00"/>
    <n v="70"/>
    <b v="1"/>
    <s v="Approved"/>
    <s v="OHM Cycles"/>
    <s v="Standard"/>
    <s v="medium"/>
    <s v="medium"/>
    <n v="1636.9"/>
    <n v="44.71"/>
    <d v="2010-08-20T00:00:00"/>
    <n v="1592.19"/>
    <s v="M"/>
    <n v="64"/>
    <d v="1972-04-27T00:00:00"/>
    <n v="48.218742624302379"/>
    <n v="0"/>
    <s v="Argiculture"/>
    <s v="Mass Customer"/>
    <s v="N"/>
    <s v="No"/>
    <n v="15"/>
    <m/>
  </r>
  <r>
    <n v="12707"/>
    <n v="14"/>
    <x v="1281"/>
    <d v="2017-10-21T00:00:00"/>
    <n v="70"/>
    <b v="0"/>
    <s v="Approved"/>
    <s v="Trek Bicycles"/>
    <s v="Standard"/>
    <s v="medium"/>
    <s v="small"/>
    <n v="1386.84"/>
    <n v="1234.29"/>
    <d v="2003-08-05T00:00:00"/>
    <n v="152.54999999999995"/>
    <s v="F"/>
    <n v="99"/>
    <d v="1977-08-15T00:00:00"/>
    <n v="42.914633035261289"/>
    <s v="Tax Accountant"/>
    <s v="n/a"/>
    <s v="Mass Customer"/>
    <s v="N"/>
    <s v="No"/>
    <n v="12"/>
    <m/>
  </r>
  <r>
    <n v="13556"/>
    <n v="10"/>
    <x v="175"/>
    <d v="2017-10-21T00:00:00"/>
    <n v="70"/>
    <b v="0"/>
    <s v="Approved"/>
    <s v="WeareA2B"/>
    <s v="Touring"/>
    <s v="medium"/>
    <s v="medium"/>
    <n v="1466.68"/>
    <n v="363.25"/>
    <d v="2005-12-07T00:00:00"/>
    <n v="1103.43"/>
    <s v="F"/>
    <n v="85"/>
    <d v="1981-05-05T00:00:00"/>
    <n v="39.191345364028408"/>
    <s v="Occupational Therapist"/>
    <s v="Health"/>
    <s v="Affluent Customer"/>
    <s v="N"/>
    <s v="Yes"/>
    <n v="15"/>
    <m/>
  </r>
  <r>
    <n v="14233"/>
    <n v="46"/>
    <x v="2344"/>
    <d v="2017-10-21T00:00:00"/>
    <n v="70"/>
    <b v="0"/>
    <s v="Approved"/>
    <s v="Solex"/>
    <s v="Standard"/>
    <s v="low"/>
    <s v="medium"/>
    <n v="1289.8499999999999"/>
    <n v="74.510000000000005"/>
    <d v="2007-12-11T00:00:00"/>
    <n v="1215.3399999999999"/>
    <s v="F"/>
    <n v="59"/>
    <d v="1988-08-12T00:00:00"/>
    <n v="31.914633035261286"/>
    <s v="Senior Cost Accountant"/>
    <s v="Financial Services"/>
    <s v="Affluent Customer"/>
    <s v="N"/>
    <s v="No"/>
    <n v="12"/>
    <m/>
  </r>
  <r>
    <n v="14678"/>
    <n v="55"/>
    <x v="157"/>
    <d v="2017-10-21T00:00:00"/>
    <n v="70"/>
    <b v="1"/>
    <s v="Approved"/>
    <s v="Trek Bicycles"/>
    <s v="Road"/>
    <s v="medium"/>
    <s v="large"/>
    <n v="1894.19"/>
    <n v="598.76"/>
    <d v="2003-07-21T00:00:00"/>
    <n v="1295.43"/>
    <s v="M"/>
    <n v="47"/>
    <d v="1961-05-22T00:00:00"/>
    <n v="59.158468651699643"/>
    <s v="Executive Secretary"/>
    <s v="Retail"/>
    <s v="Mass Customer"/>
    <s v="N"/>
    <s v="No"/>
    <n v="14"/>
    <m/>
  </r>
  <r>
    <n v="3895"/>
    <n v="54"/>
    <x v="2345"/>
    <d v="2017-09-18T00:00:00"/>
    <m/>
    <b v="0"/>
    <s v="Cancelled"/>
    <s v="WeareA2B"/>
    <s v="Standard"/>
    <s v="medium"/>
    <s v="medium"/>
    <n v="1292.8399999999999"/>
    <n v="13.44"/>
    <n v="39915"/>
    <m/>
    <m/>
    <m/>
    <m/>
    <m/>
    <m/>
    <m/>
    <m/>
    <m/>
    <m/>
    <m/>
    <m/>
  </r>
  <r>
    <n v="15181"/>
    <n v="44"/>
    <x v="2346"/>
    <d v="2017-10-21T00:00:00"/>
    <n v="70"/>
    <b v="0"/>
    <s v="Approved"/>
    <s v="WeareA2B"/>
    <s v="Standard"/>
    <s v="medium"/>
    <s v="medium"/>
    <n v="1769.64"/>
    <n v="108.76"/>
    <d v="1993-04-12T00:00:00"/>
    <n v="1660.88"/>
    <s v="M"/>
    <n v="87"/>
    <d v="1993-12-19T00:00:00"/>
    <n v="26.558468651699641"/>
    <s v="Operator"/>
    <s v="Manufacturing"/>
    <s v="Mass Customer"/>
    <s v="N"/>
    <s v="Yes"/>
    <n v="4"/>
    <m/>
  </r>
  <r>
    <n v="15365"/>
    <n v="18"/>
    <x v="1425"/>
    <d v="2017-10-21T00:00:00"/>
    <n v="70"/>
    <b v="0"/>
    <s v="Approved"/>
    <s v="Solex"/>
    <s v="Standard"/>
    <s v="medium"/>
    <s v="medium"/>
    <n v="575.27"/>
    <n v="431.45"/>
    <d v="2009-03-08T00:00:00"/>
    <n v="143.82"/>
    <s v="M"/>
    <n v="25"/>
    <d v="1974-09-20T00:00:00"/>
    <n v="45.818742624302381"/>
    <s v="Accounting Assistant II"/>
    <s v="IT"/>
    <s v="Mass Customer"/>
    <s v="N"/>
    <s v="Yes"/>
    <n v="19"/>
    <m/>
  </r>
  <r>
    <n v="15582"/>
    <n v="90"/>
    <x v="1057"/>
    <d v="2017-10-21T00:00:00"/>
    <n v="70"/>
    <b v="1"/>
    <s v="Approved"/>
    <s v="Norco Bicycles"/>
    <s v="Standard"/>
    <s v="low"/>
    <s v="medium"/>
    <n v="363.01"/>
    <n v="290.41000000000003"/>
    <d v="2004-01-16T00:00:00"/>
    <n v="72.599999999999966"/>
    <s v="F"/>
    <n v="4"/>
    <d v="1958-11-22T00:00:00"/>
    <n v="61.657098788685943"/>
    <n v="0"/>
    <s v="Financial Services"/>
    <s v="Mass Customer"/>
    <s v="N"/>
    <s v="Yes"/>
    <n v="5"/>
    <m/>
  </r>
  <r>
    <n v="16029"/>
    <n v="17"/>
    <x v="191"/>
    <d v="2017-10-21T00:00:00"/>
    <n v="70"/>
    <b v="1"/>
    <s v="Approved"/>
    <s v="WeareA2B"/>
    <s v="Touring"/>
    <s v="medium"/>
    <s v="large"/>
    <n v="1362.99"/>
    <n v="57.74"/>
    <d v="1993-04-20T00:00:00"/>
    <n v="1305.25"/>
    <s v="M"/>
    <n v="61"/>
    <d v="1965-08-27T00:00:00"/>
    <n v="54.88997550101471"/>
    <s v="Design Engineer"/>
    <s v="Health"/>
    <s v="High Net Worth"/>
    <s v="N"/>
    <s v="Yes"/>
    <n v="19"/>
    <m/>
  </r>
  <r>
    <n v="16183"/>
    <n v="13"/>
    <x v="2347"/>
    <d v="2017-10-21T00:00:00"/>
    <n v="70"/>
    <b v="0"/>
    <s v="Approved"/>
    <s v="Solex"/>
    <s v="Standard"/>
    <s v="medium"/>
    <s v="medium"/>
    <n v="1163.8900000000001"/>
    <n v="589.27"/>
    <d v="2003-08-05T00:00:00"/>
    <n v="574.62000000000012"/>
    <s v="F"/>
    <n v="59"/>
    <d v="1999-08-07T00:00:00"/>
    <n v="20.922852213343479"/>
    <s v="Design Engineer"/>
    <s v="Manufacturing"/>
    <s v="Affluent Customer"/>
    <s v="N"/>
    <s v="Yes"/>
    <n v="1"/>
    <m/>
  </r>
  <r>
    <n v="16478"/>
    <n v="3"/>
    <x v="2348"/>
    <d v="2017-10-21T00:00:00"/>
    <n v="70"/>
    <b v="1"/>
    <s v="Approved"/>
    <s v="Trek Bicycles"/>
    <s v="Standard"/>
    <s v="medium"/>
    <s v="large"/>
    <n v="2091.4699999999998"/>
    <n v="388.92"/>
    <d v="1998-12-17T00:00:00"/>
    <n v="1702.5499999999997"/>
    <s v="F"/>
    <n v="53"/>
    <d v="1954-08-22T00:00:00"/>
    <n v="65.911893309233889"/>
    <s v="Recruiting Manager"/>
    <s v="n/a"/>
    <s v="Mass Customer"/>
    <s v="N"/>
    <s v="Yes"/>
    <n v="19"/>
    <m/>
  </r>
  <r>
    <n v="16605"/>
    <n v="60"/>
    <x v="2176"/>
    <d v="2017-10-21T00:00:00"/>
    <n v="70"/>
    <b v="1"/>
    <s v="Approved"/>
    <s v="Giant Bicycles"/>
    <s v="Standard"/>
    <s v="high"/>
    <s v="small"/>
    <n v="1977.36"/>
    <n v="1759.85"/>
    <d v="2010-08-20T00:00:00"/>
    <n v="217.51"/>
    <s v="F"/>
    <n v="39"/>
    <d v="1983-01-24T00:00:00"/>
    <n v="37.468057692795533"/>
    <s v="Account Coordinator"/>
    <s v="Property"/>
    <s v="Mass Customer"/>
    <s v="N"/>
    <s v="Yes"/>
    <n v="13"/>
    <m/>
  </r>
  <r>
    <n v="16664"/>
    <n v="36"/>
    <x v="1970"/>
    <d v="2017-10-21T00:00:00"/>
    <n v="70"/>
    <b v="0"/>
    <s v="Approved"/>
    <s v="Solex"/>
    <s v="Standard"/>
    <s v="low"/>
    <s v="medium"/>
    <n v="945.04"/>
    <n v="507.58"/>
    <d v="1995-12-19T00:00:00"/>
    <n v="437.46"/>
    <s v="M"/>
    <n v="16"/>
    <d v="1956-08-07T00:00:00"/>
    <n v="63.950249473617454"/>
    <s v="VP Marketing"/>
    <s v="n/a"/>
    <s v="Mass Customer"/>
    <s v="N"/>
    <s v="No"/>
    <n v="15"/>
    <m/>
  </r>
  <r>
    <n v="17389"/>
    <n v="38"/>
    <x v="2349"/>
    <d v="2017-10-21T00:00:00"/>
    <n v="70"/>
    <b v="1"/>
    <s v="Approved"/>
    <s v="Trek Bicycles"/>
    <s v="Standard"/>
    <s v="medium"/>
    <s v="large"/>
    <n v="2091.4699999999998"/>
    <n v="388.92"/>
    <d v="2011-08-29T00:00:00"/>
    <n v="1702.5499999999997"/>
    <s v="M"/>
    <n v="37"/>
    <d v="2000-10-25T00:00:00"/>
    <n v="19.703674131151697"/>
    <s v="Dental Hygienist"/>
    <s v="Health"/>
    <s v="High Net Worth"/>
    <s v="N"/>
    <s v="Yes"/>
    <n v="2"/>
    <m/>
  </r>
  <r>
    <n v="3905"/>
    <n v="0"/>
    <x v="2350"/>
    <d v="2017-03-11T00:00:00"/>
    <m/>
    <m/>
    <s v="Approved"/>
    <s v="Solex"/>
    <s v="Road"/>
    <s v="medium"/>
    <s v="medium"/>
    <n v="416.98"/>
    <n v="312.74"/>
    <n v="35560"/>
    <m/>
    <m/>
    <m/>
    <m/>
    <m/>
    <m/>
    <m/>
    <m/>
    <m/>
    <m/>
    <m/>
    <m/>
  </r>
  <r>
    <n v="17534"/>
    <n v="77"/>
    <x v="2271"/>
    <d v="2017-10-21T00:00:00"/>
    <n v="70"/>
    <b v="0"/>
    <s v="Approved"/>
    <s v="Norco Bicycles"/>
    <s v="Road"/>
    <s v="medium"/>
    <s v="large"/>
    <n v="1240.31"/>
    <n v="795.1"/>
    <d v="2004-12-18T00:00:00"/>
    <n v="445.20999999999992"/>
    <s v="F"/>
    <n v="12"/>
    <d v="1978-04-11T00:00:00"/>
    <n v="42.259838514713344"/>
    <s v="Office Assistant IV"/>
    <s v="Property"/>
    <s v="Mass Customer"/>
    <s v="N"/>
    <s v="Yes"/>
    <n v="9"/>
    <m/>
  </r>
  <r>
    <n v="17949"/>
    <n v="55"/>
    <x v="147"/>
    <d v="2017-10-21T00:00:00"/>
    <n v="70"/>
    <b v="1"/>
    <s v="Approved"/>
    <s v="Trek Bicycles"/>
    <s v="Road"/>
    <s v="medium"/>
    <s v="large"/>
    <n v="1894.19"/>
    <n v="598.76"/>
    <d v="2003-07-21T00:00:00"/>
    <n v="1295.43"/>
    <s v="F"/>
    <n v="32"/>
    <d v="1975-09-28T00:00:00"/>
    <n v="44.796824816083202"/>
    <s v="Junior Executive"/>
    <s v="n/a"/>
    <s v="Mass Customer"/>
    <s v="N"/>
    <s v="No"/>
    <n v="14"/>
    <m/>
  </r>
  <r>
    <n v="18563"/>
    <n v="31"/>
    <x v="1190"/>
    <d v="2017-10-21T00:00:00"/>
    <n v="70"/>
    <b v="0"/>
    <s v="Approved"/>
    <s v="Giant Bicycles"/>
    <s v="Standard"/>
    <s v="medium"/>
    <s v="medium"/>
    <n v="230.91"/>
    <n v="173.18"/>
    <d v="2006-11-10T00:00:00"/>
    <n v="57.72999999999999"/>
    <s v="M"/>
    <n v="99"/>
    <d v="1973-08-14T00:00:00"/>
    <n v="46.920112487316082"/>
    <s v="Accountant I"/>
    <s v="Entertainment"/>
    <s v="Mass Customer"/>
    <s v="N"/>
    <s v="No"/>
    <n v="18"/>
    <m/>
  </r>
  <r>
    <n v="18622"/>
    <n v="99"/>
    <x v="953"/>
    <d v="2017-10-21T00:00:00"/>
    <n v="70"/>
    <b v="1"/>
    <s v="Approved"/>
    <s v="OHM Cycles"/>
    <s v="Standard"/>
    <s v="medium"/>
    <s v="medium"/>
    <n v="1227.3399999999999"/>
    <n v="770.89"/>
    <d v="1994-08-10T00:00:00"/>
    <n v="456.44999999999993"/>
    <s v="M"/>
    <n v="73"/>
    <d v="1978-02-28T00:00:00"/>
    <n v="42.374907007864024"/>
    <s v="Office Assistant III"/>
    <s v="Property"/>
    <s v="Mass Customer"/>
    <s v="N"/>
    <s v="Yes"/>
    <n v="22"/>
    <m/>
  </r>
  <r>
    <n v="18867"/>
    <n v="0"/>
    <x v="591"/>
    <d v="2017-10-21T00:00:00"/>
    <n v="70"/>
    <b v="1"/>
    <s v="Approved"/>
    <s v="Solex"/>
    <s v="Standard"/>
    <s v="medium"/>
    <s v="medium"/>
    <n v="441.49"/>
    <n v="84.99"/>
    <d v="2001-11-25T00:00:00"/>
    <n v="356.5"/>
    <s v="M"/>
    <n v="41"/>
    <d v="2001-04-22T00:00:00"/>
    <n v="19.21326317224759"/>
    <s v="Internal Auditor"/>
    <s v="Retail"/>
    <s v="High Net Worth"/>
    <s v="N"/>
    <s v="Yes"/>
    <n v="1"/>
    <m/>
  </r>
  <r>
    <n v="349"/>
    <n v="100"/>
    <x v="2351"/>
    <d v="2017-10-20T00:00:00"/>
    <n v="71"/>
    <b v="1"/>
    <s v="Approved"/>
    <s v="Norco Bicycles"/>
    <s v="Road"/>
    <s v="medium"/>
    <s v="medium"/>
    <n v="1036.5899999999999"/>
    <n v="206.35"/>
    <d v="1991-05-06T00:00:00"/>
    <n v="830.2399999999999"/>
    <s v="M"/>
    <n v="46"/>
    <d v="1997-07-25T00:00:00"/>
    <n v="22.958468651699643"/>
    <s v="Assistant Media Planner"/>
    <s v="Entertainment"/>
    <s v="Mass Customer"/>
    <s v="N"/>
    <s v="No"/>
    <n v="3"/>
    <m/>
  </r>
  <r>
    <n v="440"/>
    <n v="54"/>
    <x v="930"/>
    <d v="2017-10-20T00:00:00"/>
    <n v="71"/>
    <b v="1"/>
    <s v="Approved"/>
    <s v="WeareA2B"/>
    <s v="Standard"/>
    <s v="medium"/>
    <s v="medium"/>
    <n v="1292.8399999999999"/>
    <n v="13.44"/>
    <d v="2015-10-18T00:00:00"/>
    <n v="1279.3999999999999"/>
    <s v="F"/>
    <n v="34"/>
    <d v="1976-11-30T00:00:00"/>
    <n v="43.621482350329778"/>
    <s v="Electrical Engineer"/>
    <s v="Manufacturing"/>
    <s v="Affluent Customer"/>
    <s v="N"/>
    <s v="Yes"/>
    <n v="11"/>
    <m/>
  </r>
  <r>
    <n v="610"/>
    <n v="85"/>
    <x v="1245"/>
    <d v="2017-10-20T00:00:00"/>
    <n v="71"/>
    <b v="0"/>
    <s v="Approved"/>
    <s v="WeareA2B"/>
    <s v="Standard"/>
    <s v="medium"/>
    <s v="medium"/>
    <n v="752.64"/>
    <n v="205.36"/>
    <d v="2000-11-03T00:00:00"/>
    <n v="547.28"/>
    <s v="F"/>
    <n v="71"/>
    <d v="2000-05-18T00:00:00"/>
    <n v="20.14203029553526"/>
    <s v="Clinical Specialist"/>
    <s v="Health"/>
    <s v="Affluent Customer"/>
    <s v="N"/>
    <s v="Yes"/>
    <n v="2"/>
    <m/>
  </r>
  <r>
    <n v="838"/>
    <n v="85"/>
    <x v="1284"/>
    <d v="2017-10-20T00:00:00"/>
    <n v="71"/>
    <b v="0"/>
    <s v="Approved"/>
    <s v="WeareA2B"/>
    <s v="Standard"/>
    <s v="medium"/>
    <s v="medium"/>
    <n v="1228.07"/>
    <n v="400.91"/>
    <d v="2000-05-22T00:00:00"/>
    <n v="827.15999999999985"/>
    <s v="M"/>
    <n v="63"/>
    <d v="1964-05-04T00:00:00"/>
    <n v="56.205043994165393"/>
    <s v="Staff Scientist"/>
    <s v="Manufacturing"/>
    <s v="High Net Worth"/>
    <s v="N"/>
    <s v="No"/>
    <n v="8"/>
    <m/>
  </r>
  <r>
    <n v="1043"/>
    <n v="9"/>
    <x v="844"/>
    <d v="2017-10-20T00:00:00"/>
    <n v="71"/>
    <b v="0"/>
    <s v="Approved"/>
    <s v="OHM Cycles"/>
    <s v="Road"/>
    <s v="medium"/>
    <s v="medium"/>
    <n v="742.54"/>
    <n v="667.4"/>
    <d v="1991-11-07T00:00:00"/>
    <n v="75.139999999999986"/>
    <s v="F"/>
    <n v="12"/>
    <d v="1977-06-07T00:00:00"/>
    <n v="43.103674131151699"/>
    <s v="Assistant Media Planner"/>
    <s v="Entertainment"/>
    <s v="Mass Customer"/>
    <s v="N"/>
    <s v="No"/>
    <n v="10"/>
    <m/>
  </r>
  <r>
    <n v="1338"/>
    <n v="98"/>
    <x v="2352"/>
    <d v="2017-10-20T00:00:00"/>
    <n v="71"/>
    <b v="0"/>
    <s v="Approved"/>
    <s v="Trek Bicycles"/>
    <s v="Standard"/>
    <s v="high"/>
    <s v="medium"/>
    <n v="358.39"/>
    <n v="215.03"/>
    <d v="2004-01-16T00:00:00"/>
    <n v="143.35999999999999"/>
    <s v="M"/>
    <n v="59"/>
    <d v="1997-07-28T00:00:00"/>
    <n v="22.95024947361745"/>
    <s v="Senior Cost Accountant"/>
    <s v="Financial Services"/>
    <s v="Mass Customer"/>
    <s v="N"/>
    <s v="No"/>
    <n v="5"/>
    <m/>
  </r>
  <r>
    <n v="1413"/>
    <n v="79"/>
    <x v="2353"/>
    <d v="2017-10-20T00:00:00"/>
    <n v="71"/>
    <b v="0"/>
    <s v="Approved"/>
    <s v="Norco Bicycles"/>
    <s v="Standard"/>
    <s v="medium"/>
    <s v="medium"/>
    <n v="1555.58"/>
    <n v="818.01"/>
    <d v="2003-09-09T00:00:00"/>
    <n v="737.56999999999994"/>
    <s v="M"/>
    <n v="33"/>
    <d v="1956-09-07T00:00:00"/>
    <n v="63.865317966768139"/>
    <n v="0"/>
    <s v="Retail"/>
    <s v="Affluent Customer"/>
    <s v="N"/>
    <s v="No"/>
    <n v="17"/>
    <m/>
  </r>
  <r>
    <n v="1584"/>
    <n v="0"/>
    <x v="519"/>
    <d v="2017-10-20T00:00:00"/>
    <n v="71"/>
    <b v="1"/>
    <s v="Approved"/>
    <s v="Giant Bicycles"/>
    <s v="Standard"/>
    <s v="medium"/>
    <s v="large"/>
    <n v="569.55999999999995"/>
    <n v="528.42999999999995"/>
    <d v="2003-09-10T00:00:00"/>
    <n v="41.129999999999995"/>
    <s v="F"/>
    <n v="80"/>
    <d v="1978-11-17T00:00:00"/>
    <n v="41.657098788685943"/>
    <s v="Automation Specialist III"/>
    <s v="Manufacturing"/>
    <s v="High Net Worth"/>
    <s v="N"/>
    <s v="Yes"/>
    <n v="8"/>
    <m/>
  </r>
  <r>
    <n v="3284"/>
    <n v="52"/>
    <x v="2354"/>
    <d v="2017-10-20T00:00:00"/>
    <n v="71"/>
    <b v="0"/>
    <s v="Approved"/>
    <s v="OHM Cycles"/>
    <s v="Road"/>
    <s v="medium"/>
    <s v="medium"/>
    <n v="1280.28"/>
    <n v="829.51"/>
    <d v="1993-07-20T00:00:00"/>
    <n v="450.77"/>
    <s v="M"/>
    <n v="68"/>
    <d v="1995-05-21T00:00:00"/>
    <n v="25.139290569507864"/>
    <s v="Account Representative III"/>
    <s v="n/a"/>
    <s v="Mass Customer"/>
    <s v="N"/>
    <s v="Yes"/>
    <n v="5"/>
    <m/>
  </r>
  <r>
    <n v="3577"/>
    <n v="38"/>
    <x v="627"/>
    <d v="2017-10-20T00:00:00"/>
    <n v="71"/>
    <b v="0"/>
    <s v="Approved"/>
    <s v="Trek Bicycles"/>
    <s v="Standard"/>
    <s v="medium"/>
    <s v="large"/>
    <n v="2091.4699999999998"/>
    <n v="388.92"/>
    <d v="2016-11-22T00:00:00"/>
    <n v="1702.5499999999997"/>
    <s v="M"/>
    <n v="92"/>
    <d v="1973-07-03T00:00:00"/>
    <n v="47.03518098046677"/>
    <s v="Information Systems Manager"/>
    <s v="Financial Services"/>
    <s v="High Net Worth"/>
    <s v="N"/>
    <s v="Yes"/>
    <n v="13"/>
    <m/>
  </r>
  <r>
    <n v="5265"/>
    <n v="80"/>
    <x v="750"/>
    <d v="2017-10-20T00:00:00"/>
    <n v="71"/>
    <b v="0"/>
    <s v="Approved"/>
    <s v="Trek Bicycles"/>
    <s v="Standard"/>
    <s v="medium"/>
    <s v="large"/>
    <n v="1469.44"/>
    <n v="596.54999999999995"/>
    <d v="2012-05-18T00:00:00"/>
    <n v="872.8900000000001"/>
    <s v="F"/>
    <n v="38"/>
    <d v="1967-08-26T00:00:00"/>
    <n v="52.89271522704211"/>
    <s v="Staff Accountant IV"/>
    <s v="n/a"/>
    <s v="High Net Worth"/>
    <s v="N"/>
    <s v="No"/>
    <n v="4"/>
    <m/>
  </r>
  <r>
    <n v="5619"/>
    <n v="56"/>
    <x v="2268"/>
    <d v="2017-10-20T00:00:00"/>
    <n v="71"/>
    <b v="1"/>
    <s v="Approved"/>
    <s v="OHM Cycles"/>
    <s v="Standard"/>
    <s v="medium"/>
    <s v="medium"/>
    <n v="183.86"/>
    <n v="137.9"/>
    <d v="1997-10-04T00:00:00"/>
    <n v="45.960000000000008"/>
    <s v="F"/>
    <n v="87"/>
    <d v="1980-11-26T00:00:00"/>
    <n v="39.629701528411971"/>
    <s v="Legal Assistant"/>
    <s v="Property"/>
    <s v="Mass Customer"/>
    <s v="N"/>
    <s v="No"/>
    <n v="9"/>
    <m/>
  </r>
  <r>
    <n v="5650"/>
    <n v="57"/>
    <x v="953"/>
    <d v="2017-10-20T00:00:00"/>
    <n v="71"/>
    <b v="1"/>
    <s v="Approved"/>
    <s v="WeareA2B"/>
    <s v="Touring"/>
    <s v="medium"/>
    <s v="large"/>
    <n v="1890.39"/>
    <n v="260.14"/>
    <d v="2015-06-17T00:00:00"/>
    <n v="1630.25"/>
    <s v="M"/>
    <n v="73"/>
    <d v="1978-02-28T00:00:00"/>
    <n v="42.374907007864024"/>
    <s v="Office Assistant III"/>
    <s v="Property"/>
    <s v="Mass Customer"/>
    <s v="N"/>
    <s v="Yes"/>
    <n v="22"/>
    <m/>
  </r>
  <r>
    <n v="6255"/>
    <n v="0"/>
    <x v="1123"/>
    <d v="2017-10-20T00:00:00"/>
    <n v="71"/>
    <b v="0"/>
    <s v="Approved"/>
    <s v="Solex"/>
    <s v="Standard"/>
    <s v="medium"/>
    <s v="medium"/>
    <n v="100.35"/>
    <n v="75.260000000000005"/>
    <d v="2003-09-10T00:00:00"/>
    <n v="25.089999999999989"/>
    <s v="M"/>
    <n v="89"/>
    <d v="1972-03-09T00:00:00"/>
    <n v="48.352989199644846"/>
    <s v="Web Developer IV"/>
    <s v="Entertainment"/>
    <s v="High Net Worth"/>
    <s v="N"/>
    <s v="Yes"/>
    <n v="15"/>
    <m/>
  </r>
  <r>
    <n v="6303"/>
    <n v="0"/>
    <x v="411"/>
    <d v="2017-10-20T00:00:00"/>
    <n v="71"/>
    <b v="1"/>
    <s v="Approved"/>
    <s v="OHM Cycles"/>
    <s v="Road"/>
    <s v="high"/>
    <s v="large"/>
    <n v="12.01"/>
    <n v="7.21"/>
    <d v="2009-03-08T00:00:00"/>
    <n v="4.8"/>
    <s v="M"/>
    <n v="18"/>
    <d v="1973-12-28T00:00:00"/>
    <n v="46.547509747590055"/>
    <s v="Desktop Support Technician"/>
    <s v="Retail"/>
    <s v="High Net Worth"/>
    <s v="N"/>
    <s v="No"/>
    <n v="7"/>
    <m/>
  </r>
  <r>
    <n v="6499"/>
    <n v="32"/>
    <x v="149"/>
    <d v="2017-10-20T00:00:00"/>
    <n v="71"/>
    <b v="1"/>
    <s v="Approved"/>
    <s v="Giant Bicycles"/>
    <s v="Standard"/>
    <s v="medium"/>
    <s v="medium"/>
    <n v="642.70000000000005"/>
    <n v="211.37"/>
    <d v="2011-03-16T00:00:00"/>
    <n v="431.33000000000004"/>
    <s v="M"/>
    <n v="13"/>
    <d v="1972-03-26T00:00:00"/>
    <n v="48.306413857179095"/>
    <s v="Electrical Engineer"/>
    <s v="Manufacturing"/>
    <s v="Mass Customer"/>
    <s v="N"/>
    <s v="Yes"/>
    <n v="5"/>
    <m/>
  </r>
  <r>
    <n v="6529"/>
    <n v="82"/>
    <x v="1214"/>
    <d v="2017-10-20T00:00:00"/>
    <n v="71"/>
    <b v="1"/>
    <s v="Approved"/>
    <s v="Norco Bicycles"/>
    <s v="Standard"/>
    <s v="high"/>
    <s v="medium"/>
    <n v="1148.6400000000001"/>
    <n v="689.18"/>
    <d v="1993-04-20T00:00:00"/>
    <n v="459.46000000000015"/>
    <s v="M"/>
    <n v="27"/>
    <d v="2000-02-24T00:00:00"/>
    <n v="20.372167281836628"/>
    <s v="Web Developer III"/>
    <s v="Manufacturing"/>
    <s v="Affluent Customer"/>
    <s v="N"/>
    <s v="Yes"/>
    <n v="2"/>
    <m/>
  </r>
  <r>
    <n v="6611"/>
    <n v="21"/>
    <x v="2355"/>
    <d v="2017-10-20T00:00:00"/>
    <n v="71"/>
    <b v="0"/>
    <s v="Approved"/>
    <s v="WeareA2B"/>
    <s v="Touring"/>
    <s v="medium"/>
    <s v="medium"/>
    <n v="1466.68"/>
    <n v="363.25"/>
    <d v="2014-03-03T00:00:00"/>
    <n v="1103.43"/>
    <s v="M"/>
    <n v="43"/>
    <d v="1978-05-10T00:00:00"/>
    <n v="42.180386459918822"/>
    <s v="Assistant Media Planner"/>
    <s v="Entertainment"/>
    <s v="High Net Worth"/>
    <s v="N"/>
    <s v="No"/>
    <n v="6"/>
    <m/>
  </r>
  <r>
    <n v="6632"/>
    <n v="41"/>
    <x v="445"/>
    <d v="2017-10-20T00:00:00"/>
    <n v="71"/>
    <b v="0"/>
    <s v="Approved"/>
    <s v="Solex"/>
    <s v="Road"/>
    <s v="medium"/>
    <s v="medium"/>
    <n v="416.98"/>
    <n v="312.74"/>
    <d v="2012-06-04T00:00:00"/>
    <n v="104.24000000000001"/>
    <s v="F"/>
    <n v="93"/>
    <d v="1985-02-17T00:00:00"/>
    <n v="35.399564542110603"/>
    <s v="Programmer II"/>
    <s v="Manufacturing"/>
    <s v="Mass Customer"/>
    <s v="N"/>
    <s v="Yes"/>
    <n v="12"/>
    <m/>
  </r>
  <r>
    <n v="3930"/>
    <n v="0"/>
    <x v="2356"/>
    <d v="2017-10-30T00:00:00"/>
    <m/>
    <m/>
    <s v="Approved"/>
    <s v="Trek Bicycles"/>
    <s v="Road"/>
    <s v="medium"/>
    <s v="medium"/>
    <n v="290.62"/>
    <n v="215.14"/>
    <n v="37626"/>
    <m/>
    <m/>
    <m/>
    <m/>
    <m/>
    <m/>
    <m/>
    <m/>
    <m/>
    <m/>
    <m/>
    <m/>
  </r>
  <r>
    <n v="6681"/>
    <n v="55"/>
    <x v="1694"/>
    <d v="2017-10-20T00:00:00"/>
    <n v="71"/>
    <b v="0"/>
    <s v="Approved"/>
    <s v="Trek Bicycles"/>
    <s v="Road"/>
    <s v="medium"/>
    <s v="large"/>
    <n v="1894.19"/>
    <n v="598.76"/>
    <d v="1997-10-04T00:00:00"/>
    <n v="1295.43"/>
    <s v="F"/>
    <n v="79"/>
    <d v="1958-09-10T00:00:00"/>
    <n v="61.857098788685946"/>
    <s v="Electrical Engineer"/>
    <s v="Manufacturing"/>
    <s v="Affluent Customer"/>
    <s v="N"/>
    <s v="Yes"/>
    <n v="11"/>
    <m/>
  </r>
  <r>
    <n v="7166"/>
    <n v="43"/>
    <x v="351"/>
    <d v="2017-10-20T00:00:00"/>
    <n v="71"/>
    <b v="1"/>
    <s v="Approved"/>
    <s v="Solex"/>
    <s v="Standard"/>
    <s v="medium"/>
    <s v="medium"/>
    <n v="1151.96"/>
    <n v="649.49"/>
    <d v="2012-04-10T00:00:00"/>
    <n v="502.47"/>
    <s v="M"/>
    <n v="34"/>
    <d v="1979-10-29T00:00:00"/>
    <n v="40.709153583206493"/>
    <s v="Budget/Accounting Analyst IV"/>
    <s v="Manufacturing"/>
    <s v="Mass Customer"/>
    <s v="N"/>
    <s v="Yes"/>
    <n v="16"/>
    <m/>
  </r>
  <r>
    <n v="7433"/>
    <n v="31"/>
    <x v="1691"/>
    <d v="2017-10-20T00:00:00"/>
    <n v="71"/>
    <b v="0"/>
    <s v="Approved"/>
    <s v="Giant Bicycles"/>
    <s v="Standard"/>
    <s v="medium"/>
    <s v="medium"/>
    <n v="230.91"/>
    <n v="173.18"/>
    <d v="2006-11-10T00:00:00"/>
    <n v="57.72999999999999"/>
    <s v="M"/>
    <n v="88"/>
    <d v="1987-07-03T00:00:00"/>
    <n v="33.026961802384577"/>
    <s v="Desktop Support Technician"/>
    <s v="Financial Services"/>
    <s v="Mass Customer"/>
    <s v="N"/>
    <s v="No"/>
    <n v="14"/>
    <m/>
  </r>
  <r>
    <n v="8299"/>
    <n v="84"/>
    <x v="702"/>
    <d v="2017-10-20T00:00:00"/>
    <n v="71"/>
    <b v="1"/>
    <s v="Approved"/>
    <s v="Trek Bicycles"/>
    <s v="Road"/>
    <s v="medium"/>
    <s v="medium"/>
    <n v="290.62"/>
    <n v="215.14"/>
    <d v="2004-12-18T00:00:00"/>
    <n v="75.480000000000018"/>
    <s v="M"/>
    <n v="77"/>
    <d v="1981-12-21T00:00:00"/>
    <n v="38.561208377727041"/>
    <s v="Account Executive"/>
    <s v="Health"/>
    <s v="Mass Customer"/>
    <s v="N"/>
    <s v="No"/>
    <n v="18"/>
    <m/>
  </r>
  <r>
    <n v="8926"/>
    <n v="96"/>
    <x v="2357"/>
    <d v="2017-10-20T00:00:00"/>
    <n v="71"/>
    <b v="1"/>
    <s v="Approved"/>
    <s v="WeareA2B"/>
    <s v="Road"/>
    <s v="low"/>
    <s v="small"/>
    <n v="1172.78"/>
    <n v="1043.77"/>
    <d v="2002-10-10T00:00:00"/>
    <n v="129.01"/>
    <s v="F"/>
    <n v="15"/>
    <d v="1975-07-15T00:00:00"/>
    <n v="45.002304268137998"/>
    <s v="Computer Systems Analyst II"/>
    <s v="Telecommunications"/>
    <s v="Affluent Customer"/>
    <s v="N"/>
    <s v="No"/>
    <n v="17"/>
    <m/>
  </r>
  <r>
    <n v="9140"/>
    <n v="69"/>
    <x v="2358"/>
    <d v="2017-10-20T00:00:00"/>
    <n v="71"/>
    <b v="0"/>
    <s v="Approved"/>
    <s v="Giant Bicycles"/>
    <s v="Road"/>
    <s v="medium"/>
    <s v="medium"/>
    <n v="792.9"/>
    <n v="594.67999999999995"/>
    <d v="1992-10-02T00:00:00"/>
    <n v="198.22000000000003"/>
    <s v="F"/>
    <n v="28"/>
    <d v="1968-10-24T00:00:00"/>
    <n v="51.728331665398272"/>
    <s v="Legal Assistant"/>
    <s v="Property"/>
    <s v="Affluent Customer"/>
    <s v="N"/>
    <s v="No"/>
    <n v="13"/>
    <m/>
  </r>
  <r>
    <n v="9938"/>
    <n v="94"/>
    <x v="317"/>
    <d v="2017-10-20T00:00:00"/>
    <n v="71"/>
    <b v="0"/>
    <s v="Approved"/>
    <s v="Giant Bicycles"/>
    <s v="Standard"/>
    <s v="medium"/>
    <s v="large"/>
    <n v="1635.3"/>
    <n v="993.66"/>
    <d v="1991-05-06T00:00:00"/>
    <n v="641.64"/>
    <s v="M"/>
    <n v="98"/>
    <d v="1973-12-28T00:00:00"/>
    <n v="46.547509747590055"/>
    <s v="Speech Pathologist"/>
    <s v="Property"/>
    <s v="Affluent Customer"/>
    <s v="N"/>
    <s v="Yes"/>
    <n v="12"/>
    <m/>
  </r>
  <r>
    <n v="10475"/>
    <n v="54"/>
    <x v="2359"/>
    <d v="2017-10-20T00:00:00"/>
    <n v="71"/>
    <b v="1"/>
    <s v="Approved"/>
    <s v="WeareA2B"/>
    <s v="Standard"/>
    <s v="medium"/>
    <s v="medium"/>
    <n v="1292.8399999999999"/>
    <n v="13.44"/>
    <d v="2009-04-12T00:00:00"/>
    <n v="1279.3999999999999"/>
    <s v="U"/>
    <n v="29"/>
    <d v="1899-12-30T00:00:00"/>
    <n v="0"/>
    <s v="Engineer III"/>
    <s v="IT"/>
    <s v="Mass Customer"/>
    <s v="N"/>
    <s v="No"/>
    <n v="0"/>
    <m/>
  </r>
  <r>
    <n v="11478"/>
    <n v="59"/>
    <x v="1036"/>
    <d v="2017-10-20T00:00:00"/>
    <n v="71"/>
    <b v="0"/>
    <s v="Approved"/>
    <s v="WeareA2B"/>
    <s v="Standard"/>
    <s v="medium"/>
    <s v="small"/>
    <n v="1415.01"/>
    <n v="1259.3599999999999"/>
    <d v="1994-08-10T00:00:00"/>
    <n v="155.65000000000009"/>
    <s v="F"/>
    <n v="30"/>
    <d v="1957-04-26T00:00:00"/>
    <n v="63.232441254439372"/>
    <s v="Senior Sales Associate"/>
    <s v="Manufacturing"/>
    <s v="High Net Worth"/>
    <s v="N"/>
    <s v="Yes"/>
    <n v="11"/>
    <m/>
  </r>
  <r>
    <n v="12043"/>
    <n v="76"/>
    <x v="349"/>
    <d v="2017-10-20T00:00:00"/>
    <n v="71"/>
    <b v="0"/>
    <s v="Approved"/>
    <s v="WeareA2B"/>
    <s v="Standard"/>
    <s v="low"/>
    <s v="medium"/>
    <n v="642.30999999999995"/>
    <n v="513.85"/>
    <d v="2014-10-10T00:00:00"/>
    <n v="128.45999999999992"/>
    <s v="F"/>
    <n v="57"/>
    <d v="1973-03-29T00:00:00"/>
    <n v="47.298194679096902"/>
    <s v="Web Designer II"/>
    <s v="IT"/>
    <s v="Affluent Customer"/>
    <s v="N"/>
    <s v="No"/>
    <n v="18"/>
    <m/>
  </r>
  <r>
    <n v="12277"/>
    <n v="5"/>
    <x v="2360"/>
    <d v="2017-10-20T00:00:00"/>
    <n v="71"/>
    <b v="0"/>
    <s v="Approved"/>
    <s v="Trek Bicycles"/>
    <s v="Mountain"/>
    <s v="low"/>
    <s v="medium"/>
    <n v="574.64"/>
    <n v="459.71"/>
    <d v="2016-07-09T00:00:00"/>
    <n v="114.93"/>
    <s v="M"/>
    <n v="18"/>
    <d v="1960-06-28T00:00:00"/>
    <n v="60.057098788685941"/>
    <s v="Research Assistant I"/>
    <s v="Manufacturing"/>
    <s v="Mass Customer"/>
    <s v="N"/>
    <s v="Yes"/>
    <n v="9"/>
    <m/>
  </r>
  <r>
    <n v="12444"/>
    <n v="57"/>
    <x v="271"/>
    <d v="2017-10-20T00:00:00"/>
    <n v="71"/>
    <b v="1"/>
    <s v="Approved"/>
    <s v="WeareA2B"/>
    <s v="Touring"/>
    <s v="medium"/>
    <s v="large"/>
    <n v="1890.39"/>
    <n v="260.14"/>
    <d v="1993-07-20T00:00:00"/>
    <n v="1630.25"/>
    <s v="F"/>
    <n v="84"/>
    <d v="1975-01-11T00:00:00"/>
    <n v="45.509153583206491"/>
    <s v="Data Coordiator"/>
    <s v="IT"/>
    <s v="Mass Customer"/>
    <s v="N"/>
    <s v="Yes"/>
    <n v="7"/>
    <m/>
  </r>
  <r>
    <n v="12831"/>
    <n v="58"/>
    <x v="2073"/>
    <d v="2017-10-20T00:00:00"/>
    <n v="71"/>
    <b v="0"/>
    <s v="Approved"/>
    <s v="OHM Cycles"/>
    <s v="Standard"/>
    <s v="medium"/>
    <s v="medium"/>
    <n v="912.52"/>
    <n v="141.4"/>
    <d v="2012-05-18T00:00:00"/>
    <n v="771.12"/>
    <s v="F"/>
    <n v="50"/>
    <d v="1972-10-31T00:00:00"/>
    <n v="47.706413857179093"/>
    <n v="0"/>
    <s v="Financial Services"/>
    <s v="Mass Customer"/>
    <s v="N"/>
    <s v="Yes"/>
    <n v="12"/>
    <m/>
  </r>
  <r>
    <n v="12904"/>
    <n v="54"/>
    <x v="2361"/>
    <d v="2017-10-20T00:00:00"/>
    <n v="71"/>
    <b v="0"/>
    <s v="Approved"/>
    <s v="WeareA2B"/>
    <s v="Standard"/>
    <s v="medium"/>
    <s v="medium"/>
    <n v="1292.8399999999999"/>
    <n v="13.44"/>
    <d v="1993-06-23T00:00:00"/>
    <n v="1279.3999999999999"/>
    <s v="F"/>
    <n v="32"/>
    <d v="1971-10-11T00:00:00"/>
    <n v="48.763948103754437"/>
    <n v="0"/>
    <s v="Retail"/>
    <s v="Mass Customer"/>
    <s v="N"/>
    <s v="Yes"/>
    <n v="14"/>
    <m/>
  </r>
  <r>
    <n v="12981"/>
    <n v="72"/>
    <x v="1757"/>
    <d v="2017-10-20T00:00:00"/>
    <n v="71"/>
    <b v="0"/>
    <s v="Approved"/>
    <s v="Norco Bicycles"/>
    <s v="Standard"/>
    <s v="medium"/>
    <s v="medium"/>
    <n v="360.4"/>
    <n v="270.3"/>
    <d v="2016-12-06T00:00:00"/>
    <n v="90.099999999999966"/>
    <s v="M"/>
    <n v="1"/>
    <d v="1970-05-26T00:00:00"/>
    <n v="50.142030295535257"/>
    <s v="Pharmacist"/>
    <s v="Health"/>
    <s v="Mass Customer"/>
    <s v="N"/>
    <s v="No"/>
    <n v="13"/>
    <m/>
  </r>
  <r>
    <n v="13136"/>
    <n v="29"/>
    <x v="1077"/>
    <d v="2017-10-20T00:00:00"/>
    <n v="71"/>
    <b v="1"/>
    <s v="Approved"/>
    <s v="Norco Bicycles"/>
    <s v="Road"/>
    <s v="medium"/>
    <s v="medium"/>
    <n v="543.39"/>
    <n v="407.54"/>
    <d v="2016-11-22T00:00:00"/>
    <n v="135.84999999999997"/>
    <s v="F"/>
    <n v="90"/>
    <d v="1958-02-13T00:00:00"/>
    <n v="62.429701528411975"/>
    <s v="Junior Executive"/>
    <s v="n/a"/>
    <s v="Mass Customer"/>
    <s v="N"/>
    <s v="No"/>
    <n v="11"/>
    <m/>
  </r>
  <r>
    <n v="13147"/>
    <n v="1"/>
    <x v="65"/>
    <d v="2017-10-20T00:00:00"/>
    <n v="71"/>
    <b v="1"/>
    <s v="Approved"/>
    <s v="Giant Bicycles"/>
    <s v="Standard"/>
    <s v="medium"/>
    <s v="medium"/>
    <n v="1403.5"/>
    <n v="954.82"/>
    <d v="2012-12-02T00:00:00"/>
    <n v="448.67999999999995"/>
    <s v="M"/>
    <n v="35"/>
    <d v="1993-09-27T00:00:00"/>
    <n v="26.785865911973616"/>
    <s v="Research Nurse"/>
    <s v="Health"/>
    <s v="Mass Customer"/>
    <s v="N"/>
    <s v="Yes"/>
    <n v="8"/>
    <m/>
  </r>
  <r>
    <n v="14255"/>
    <n v="14"/>
    <x v="899"/>
    <d v="2017-10-20T00:00:00"/>
    <n v="71"/>
    <b v="1"/>
    <s v="Approved"/>
    <s v="Trek Bicycles"/>
    <s v="Standard"/>
    <s v="medium"/>
    <s v="small"/>
    <n v="1386.84"/>
    <n v="1234.29"/>
    <d v="2003-08-05T00:00:00"/>
    <n v="152.54999999999995"/>
    <s v="M"/>
    <n v="46"/>
    <d v="1986-11-03T00:00:00"/>
    <n v="33.689975501014715"/>
    <s v="Geologist I"/>
    <s v="n/a"/>
    <s v="Mass Customer"/>
    <s v="N"/>
    <s v="Yes"/>
    <n v="7"/>
    <m/>
  </r>
  <r>
    <n v="14380"/>
    <n v="82"/>
    <x v="827"/>
    <d v="2017-10-20T00:00:00"/>
    <n v="71"/>
    <b v="0"/>
    <s v="Approved"/>
    <s v="Norco Bicycles"/>
    <s v="Standard"/>
    <s v="high"/>
    <s v="medium"/>
    <n v="1148.6400000000001"/>
    <n v="689.18"/>
    <d v="2015-08-02T00:00:00"/>
    <n v="459.46000000000015"/>
    <s v="M"/>
    <n v="27"/>
    <d v="1970-05-02T00:00:00"/>
    <n v="50.207783720192793"/>
    <s v="VP Quality Control"/>
    <s v="Telecommunications"/>
    <s v="Mass Customer"/>
    <s v="N"/>
    <s v="Yes"/>
    <n v="12"/>
    <m/>
  </r>
  <r>
    <n v="14911"/>
    <n v="17"/>
    <x v="566"/>
    <d v="2017-10-20T00:00:00"/>
    <n v="71"/>
    <b v="0"/>
    <s v="Approved"/>
    <s v="Solex"/>
    <s v="Standard"/>
    <s v="high"/>
    <s v="medium"/>
    <n v="1024.6600000000001"/>
    <n v="614.79999999999995"/>
    <d v="2016-02-04T00:00:00"/>
    <n v="409.86000000000013"/>
    <s v="M"/>
    <n v="69"/>
    <d v="1999-05-12T00:00:00"/>
    <n v="21.161208377727039"/>
    <s v="Pharmacist"/>
    <s v="Health"/>
    <s v="Mass Customer"/>
    <s v="N"/>
    <s v="Yes"/>
    <n v="2"/>
    <m/>
  </r>
  <r>
    <n v="15578"/>
    <n v="74"/>
    <x v="1457"/>
    <d v="2017-10-20T00:00:00"/>
    <n v="71"/>
    <b v="1"/>
    <s v="Approved"/>
    <s v="WeareA2B"/>
    <s v="Standard"/>
    <s v="medium"/>
    <s v="medium"/>
    <n v="1762.96"/>
    <n v="950.52"/>
    <d v="1997-02-09T00:00:00"/>
    <n v="812.44"/>
    <s v="F"/>
    <n v="13"/>
    <d v="1959-01-22T00:00:00"/>
    <n v="61.489975501014712"/>
    <n v="0"/>
    <s v="n/a"/>
    <s v="High Net Worth"/>
    <s v="N"/>
    <s v="Yes"/>
    <n v="20"/>
    <m/>
  </r>
  <r>
    <n v="16075"/>
    <n v="69"/>
    <x v="1880"/>
    <d v="2017-10-20T00:00:00"/>
    <n v="71"/>
    <b v="0"/>
    <s v="Approved"/>
    <s v="Giant Bicycles"/>
    <s v="Road"/>
    <s v="medium"/>
    <s v="medium"/>
    <n v="792.9"/>
    <n v="594.67999999999995"/>
    <d v="2015-04-11T00:00:00"/>
    <n v="198.22000000000003"/>
    <s v="F"/>
    <n v="42"/>
    <d v="1963-08-05T00:00:00"/>
    <n v="56.952989199644847"/>
    <s v="Business Systems Development Analyst"/>
    <s v="Health"/>
    <s v="Affluent Customer"/>
    <s v="N"/>
    <s v="Yes"/>
    <n v="12"/>
    <m/>
  </r>
  <r>
    <n v="16099"/>
    <n v="66"/>
    <x v="2362"/>
    <d v="2017-10-20T00:00:00"/>
    <n v="71"/>
    <b v="1"/>
    <s v="Approved"/>
    <s v="Giant Bicycles"/>
    <s v="Road"/>
    <s v="low"/>
    <s v="small"/>
    <n v="590.26"/>
    <n v="525.33000000000004"/>
    <d v="2010-11-05T00:00:00"/>
    <n v="64.92999999999995"/>
    <s v="M"/>
    <n v="34"/>
    <d v="1994-05-31T00:00:00"/>
    <n v="26.111893309233889"/>
    <s v="Product Engineer"/>
    <s v="Manufacturing"/>
    <s v="Affluent Customer"/>
    <s v="N"/>
    <s v="No"/>
    <n v="1"/>
    <m/>
  </r>
  <r>
    <n v="16260"/>
    <n v="98"/>
    <x v="2363"/>
    <d v="2017-10-20T00:00:00"/>
    <n v="71"/>
    <b v="0"/>
    <s v="Approved"/>
    <s v="Trek Bicycles"/>
    <s v="Standard"/>
    <s v="high"/>
    <s v="medium"/>
    <n v="358.39"/>
    <n v="215.03"/>
    <d v="2004-01-16T00:00:00"/>
    <n v="143.35999999999999"/>
    <s v="F"/>
    <n v="22"/>
    <d v="1994-11-24T00:00:00"/>
    <n v="25.626961802384574"/>
    <s v="GIS Technical Architect"/>
    <s v="n/a"/>
    <s v="Mass Customer"/>
    <s v="N"/>
    <s v="No"/>
    <n v="2"/>
    <m/>
  </r>
  <r>
    <n v="3955"/>
    <n v="84"/>
    <x v="380"/>
    <d v="2017-08-29T00:00:00"/>
    <m/>
    <m/>
    <s v="Approved"/>
    <s v="Giant Bicycles"/>
    <s v="Road"/>
    <s v="medium"/>
    <s v="medium"/>
    <n v="792.9"/>
    <n v="594.67999999999995"/>
    <n v="33879"/>
    <m/>
    <m/>
    <m/>
    <m/>
    <m/>
    <m/>
    <m/>
    <m/>
    <m/>
    <m/>
    <m/>
    <m/>
  </r>
  <r>
    <n v="16442"/>
    <n v="70"/>
    <x v="2364"/>
    <d v="2017-10-20T00:00:00"/>
    <n v="71"/>
    <b v="1"/>
    <s v="Approved"/>
    <s v="Trek Bicycles"/>
    <s v="Standard"/>
    <s v="high"/>
    <s v="medium"/>
    <n v="495.72"/>
    <n v="297.43"/>
    <d v="1999-07-26T00:00:00"/>
    <n v="198.29000000000002"/>
    <s v="M"/>
    <n v="93"/>
    <d v="1979-11-06T00:00:00"/>
    <n v="40.687235774987315"/>
    <s v="Assistant Manager"/>
    <s v="Manufacturing"/>
    <s v="Mass Customer"/>
    <s v="N"/>
    <s v="No"/>
    <n v="14"/>
    <m/>
  </r>
  <r>
    <n v="16565"/>
    <n v="44"/>
    <x v="2365"/>
    <d v="2017-10-20T00:00:00"/>
    <n v="71"/>
    <b v="0"/>
    <s v="Approved"/>
    <s v="WeareA2B"/>
    <s v="Standard"/>
    <s v="medium"/>
    <s v="medium"/>
    <n v="1769.64"/>
    <n v="108.76"/>
    <d v="2011-05-09T00:00:00"/>
    <n v="1660.88"/>
    <s v="M"/>
    <n v="6"/>
    <d v="1962-07-17T00:00:00"/>
    <n v="58.005043994165398"/>
    <s v="Chief Design Engineer"/>
    <s v="Property"/>
    <s v="Mass Customer"/>
    <s v="N"/>
    <s v="No"/>
    <n v="7"/>
    <m/>
  </r>
  <r>
    <n v="3958"/>
    <n v="89"/>
    <x v="2366"/>
    <d v="2017-08-01T00:00:00"/>
    <m/>
    <m/>
    <s v="Approved"/>
    <s v="Giant Bicycles"/>
    <s v="Standard"/>
    <s v="medium"/>
    <s v="large"/>
    <n v="1812.75"/>
    <n v="582.48"/>
    <n v="40336"/>
    <m/>
    <m/>
    <m/>
    <m/>
    <m/>
    <m/>
    <m/>
    <m/>
    <m/>
    <m/>
    <m/>
    <m/>
  </r>
  <r>
    <n v="16797"/>
    <n v="81"/>
    <x v="1584"/>
    <d v="2017-10-20T00:00:00"/>
    <n v="71"/>
    <b v="0"/>
    <s v="Approved"/>
    <s v="Norco Bicycles"/>
    <s v="Standard"/>
    <s v="medium"/>
    <s v="small"/>
    <n v="586.45000000000005"/>
    <n v="521.94000000000005"/>
    <d v="1991-07-10T00:00:00"/>
    <n v="64.509999999999991"/>
    <s v="F"/>
    <n v="80"/>
    <d v="1978-12-05T00:00:00"/>
    <n v="41.607783720192792"/>
    <s v="Systems Administrator II"/>
    <s v="n/a"/>
    <s v="Mass Customer"/>
    <s v="N"/>
    <s v="No"/>
    <n v="15"/>
    <m/>
  </r>
  <r>
    <n v="16975"/>
    <n v="50"/>
    <x v="2311"/>
    <d v="2017-10-20T00:00:00"/>
    <n v="71"/>
    <b v="0"/>
    <s v="Approved"/>
    <s v="WeareA2B"/>
    <s v="Standard"/>
    <s v="medium"/>
    <s v="small"/>
    <n v="175.89"/>
    <n v="131.91999999999999"/>
    <d v="1991-01-21T00:00:00"/>
    <n v="43.97"/>
    <s v="M"/>
    <n v="60"/>
    <d v="1986-05-18T00:00:00"/>
    <n v="34.15298919964485"/>
    <s v="Programmer Analyst II"/>
    <s v="Manufacturing"/>
    <s v="Mass Customer"/>
    <s v="N"/>
    <s v="Yes"/>
    <n v="3"/>
    <m/>
  </r>
  <r>
    <n v="17194"/>
    <n v="24"/>
    <x v="1146"/>
    <d v="2017-10-20T00:00:00"/>
    <n v="71"/>
    <b v="1"/>
    <s v="Approved"/>
    <s v="Solex"/>
    <s v="Road"/>
    <s v="medium"/>
    <s v="large"/>
    <n v="1777.8"/>
    <n v="820.78"/>
    <d v="2016-11-22T00:00:00"/>
    <n v="957.02"/>
    <s v="F"/>
    <n v="79"/>
    <d v="1988-01-26T00:00:00"/>
    <n v="32.45983851471334"/>
    <s v="Assistant Media Planner"/>
    <s v="Entertainment"/>
    <s v="Mass Customer"/>
    <s v="N"/>
    <s v="Yes"/>
    <n v="6"/>
    <m/>
  </r>
  <r>
    <n v="17412"/>
    <n v="44"/>
    <x v="2367"/>
    <d v="2017-10-20T00:00:00"/>
    <n v="71"/>
    <b v="1"/>
    <s v="Approved"/>
    <s v="WeareA2B"/>
    <s v="Standard"/>
    <s v="medium"/>
    <s v="medium"/>
    <n v="1769.64"/>
    <n v="108.76"/>
    <d v="2011-05-09T00:00:00"/>
    <n v="1660.88"/>
    <s v="F"/>
    <n v="46"/>
    <d v="1977-03-22T00:00:00"/>
    <n v="43.314633035261288"/>
    <s v="Structural Analysis Engineer"/>
    <s v="Health"/>
    <s v="Mass Customer"/>
    <s v="N"/>
    <s v="No"/>
    <n v="3"/>
    <m/>
  </r>
  <r>
    <n v="17433"/>
    <n v="52"/>
    <x v="2368"/>
    <d v="2017-10-20T00:00:00"/>
    <n v="71"/>
    <b v="1"/>
    <s v="Approved"/>
    <s v="OHM Cycles"/>
    <s v="Road"/>
    <s v="medium"/>
    <s v="medium"/>
    <n v="1280.28"/>
    <n v="829.51"/>
    <d v="2009-04-12T00:00:00"/>
    <n v="450.77"/>
    <s v="F"/>
    <n v="37"/>
    <d v="1994-10-15T00:00:00"/>
    <n v="25.736550843480465"/>
    <s v="GIS Technical Architect"/>
    <s v="Manufacturing"/>
    <s v="Mass Customer"/>
    <s v="N"/>
    <s v="Yes"/>
    <n v="6"/>
    <m/>
  </r>
  <r>
    <n v="18954"/>
    <n v="28"/>
    <x v="421"/>
    <d v="2017-10-20T00:00:00"/>
    <n v="71"/>
    <b v="0"/>
    <s v="Approved"/>
    <s v="Norco Bicycles"/>
    <s v="Standard"/>
    <s v="medium"/>
    <s v="small"/>
    <n v="1216.1400000000001"/>
    <n v="1082.3599999999999"/>
    <d v="1995-12-19T00:00:00"/>
    <n v="133.7800000000002"/>
    <s v="F"/>
    <n v="61"/>
    <d v="1972-02-07T00:00:00"/>
    <n v="48.437920706494161"/>
    <s v="Programmer Analyst IV"/>
    <s v="Manufacturing"/>
    <s v="Mass Customer"/>
    <s v="N"/>
    <s v="Yes"/>
    <n v="7"/>
    <m/>
  </r>
  <r>
    <n v="19024"/>
    <n v="9"/>
    <x v="2369"/>
    <d v="2017-10-20T00:00:00"/>
    <n v="71"/>
    <b v="1"/>
    <s v="Approved"/>
    <s v="Norco Bicycles"/>
    <s v="Standard"/>
    <s v="medium"/>
    <s v="small"/>
    <n v="1216.1400000000001"/>
    <n v="1082.3599999999999"/>
    <d v="1996-11-09T00:00:00"/>
    <n v="133.7800000000002"/>
    <s v="M"/>
    <n v="66"/>
    <d v="1976-06-08T00:00:00"/>
    <n v="44.100934405124299"/>
    <s v="Media Manager I"/>
    <s v="Retail"/>
    <s v="High Net Worth"/>
    <s v="N"/>
    <s v="Yes"/>
    <n v="7"/>
    <m/>
  </r>
  <r>
    <n v="19132"/>
    <n v="24"/>
    <x v="2370"/>
    <d v="2017-10-20T00:00:00"/>
    <n v="71"/>
    <b v="0"/>
    <s v="Approved"/>
    <s v="Solex"/>
    <s v="Road"/>
    <s v="medium"/>
    <s v="large"/>
    <n v="1777.8"/>
    <n v="820.78"/>
    <d v="2011-05-07T00:00:00"/>
    <n v="957.02"/>
    <s v="M"/>
    <n v="97"/>
    <d v="1975-01-13T00:00:00"/>
    <n v="45.503674131151698"/>
    <s v="Systems Administrator IV"/>
    <s v="Financial Services"/>
    <s v="Mass Customer"/>
    <s v="N"/>
    <s v="No"/>
    <n v="22"/>
    <m/>
  </r>
  <r>
    <n v="19539"/>
    <n v="83"/>
    <x v="1311"/>
    <d v="2017-10-20T00:00:00"/>
    <n v="71"/>
    <b v="0"/>
    <s v="Approved"/>
    <s v="Solex"/>
    <s v="Touring"/>
    <s v="medium"/>
    <s v="large"/>
    <n v="2083.94"/>
    <n v="675.03"/>
    <d v="2004-08-07T00:00:00"/>
    <n v="1408.91"/>
    <s v="F"/>
    <n v="62"/>
    <d v="1969-08-17T00:00:00"/>
    <n v="50.914633035261289"/>
    <s v="Junior Executive"/>
    <s v="Health"/>
    <s v="Affluent Customer"/>
    <s v="N"/>
    <s v="Yes"/>
    <n v="9"/>
    <m/>
  </r>
  <r>
    <n v="19822"/>
    <n v="0"/>
    <x v="888"/>
    <d v="2017-10-20T00:00:00"/>
    <n v="71"/>
    <b v="0"/>
    <s v="Approved"/>
    <s v="OHM Cycles"/>
    <s v="Standard"/>
    <s v="low"/>
    <s v="medium"/>
    <n v="71.16"/>
    <n v="56.93"/>
    <d v="2015-06-17T00:00:00"/>
    <n v="14.229999999999997"/>
    <s v="M"/>
    <n v="18"/>
    <d v="1994-01-02T00:00:00"/>
    <n v="26.52011248731608"/>
    <s v="Cost Accountant"/>
    <s v="Financial Services"/>
    <s v="High Net Worth"/>
    <s v="N"/>
    <s v="No"/>
    <n v="7"/>
    <m/>
  </r>
  <r>
    <n v="19921"/>
    <n v="38"/>
    <x v="801"/>
    <d v="2017-10-20T00:00:00"/>
    <n v="71"/>
    <b v="0"/>
    <s v="Approved"/>
    <s v="Trek Bicycles"/>
    <s v="Standard"/>
    <s v="medium"/>
    <s v="large"/>
    <n v="2091.4699999999998"/>
    <n v="388.92"/>
    <d v="1993-07-20T00:00:00"/>
    <n v="1702.5499999999997"/>
    <s v="M"/>
    <n v="8"/>
    <d v="1973-11-20T00:00:00"/>
    <n v="46.65161933663115"/>
    <s v="Project Manager"/>
    <s v="n/a"/>
    <s v="High Net Worth"/>
    <s v="N"/>
    <s v="Yes"/>
    <n v="4"/>
    <m/>
  </r>
  <r>
    <n v="519"/>
    <n v="77"/>
    <x v="2114"/>
    <d v="2017-10-19T00:00:00"/>
    <n v="72"/>
    <b v="1"/>
    <s v="Approved"/>
    <s v="Norco Bicycles"/>
    <s v="Road"/>
    <s v="medium"/>
    <s v="large"/>
    <n v="1240.31"/>
    <n v="795.1"/>
    <d v="2015-08-10T00:00:00"/>
    <n v="445.20999999999992"/>
    <s v="M"/>
    <n v="30"/>
    <d v="1981-07-03T00:00:00"/>
    <n v="39.029701528411969"/>
    <s v="Teacher"/>
    <s v="Telecommunications"/>
    <s v="Mass Customer"/>
    <s v="N"/>
    <s v="Yes"/>
    <n v="13"/>
    <m/>
  </r>
  <r>
    <n v="641"/>
    <n v="93"/>
    <x v="2371"/>
    <d v="2017-10-19T00:00:00"/>
    <n v="72"/>
    <b v="0"/>
    <s v="Approved"/>
    <s v="WeareA2B"/>
    <s v="Standard"/>
    <s v="medium"/>
    <s v="medium"/>
    <n v="1065.03"/>
    <n v="230.09"/>
    <d v="2000-11-03T00:00:00"/>
    <n v="834.93999999999994"/>
    <s v="M"/>
    <n v="91"/>
    <d v="1977-05-13T00:00:00"/>
    <n v="43.172167281836629"/>
    <s v="Environmental Tech"/>
    <s v="Financial Services"/>
    <s v="Mass Customer"/>
    <s v="N"/>
    <s v="No"/>
    <n v="18"/>
    <m/>
  </r>
  <r>
    <n v="815"/>
    <n v="22"/>
    <x v="1260"/>
    <d v="2017-10-19T00:00:00"/>
    <n v="72"/>
    <b v="1"/>
    <s v="Approved"/>
    <s v="WeareA2B"/>
    <s v="Standard"/>
    <s v="medium"/>
    <s v="medium"/>
    <n v="60.34"/>
    <n v="45.26"/>
    <d v="2016-11-22T00:00:00"/>
    <n v="15.080000000000005"/>
    <s v="F"/>
    <n v="60"/>
    <d v="1962-12-17T00:00:00"/>
    <n v="57.585865911973613"/>
    <s v="Computer Systems Analyst II"/>
    <s v="Health"/>
    <s v="Affluent Customer"/>
    <s v="N"/>
    <s v="Yes"/>
    <n v="18"/>
    <m/>
  </r>
  <r>
    <n v="921"/>
    <n v="53"/>
    <x v="2027"/>
    <d v="2017-10-19T00:00:00"/>
    <n v="72"/>
    <b v="1"/>
    <s v="Approved"/>
    <s v="Giant Bicycles"/>
    <s v="Standard"/>
    <s v="high"/>
    <s v="medium"/>
    <n v="1274.93"/>
    <n v="764.96"/>
    <d v="2007-08-04T00:00:00"/>
    <n v="509.97"/>
    <s v="F"/>
    <n v="35"/>
    <d v="1957-03-07T00:00:00"/>
    <n v="63.369427555809231"/>
    <n v="0"/>
    <s v="Manufacturing"/>
    <s v="High Net Worth"/>
    <s v="N"/>
    <s v="No"/>
    <n v="10"/>
    <m/>
  </r>
  <r>
    <n v="1687"/>
    <n v="17"/>
    <x v="394"/>
    <d v="2017-10-19T00:00:00"/>
    <n v="72"/>
    <b v="0"/>
    <s v="Approved"/>
    <s v="Solex"/>
    <s v="Standard"/>
    <s v="high"/>
    <s v="medium"/>
    <n v="1024.6600000000001"/>
    <n v="614.79999999999995"/>
    <d v="1996-11-09T00:00:00"/>
    <n v="409.86000000000013"/>
    <s v="M"/>
    <n v="61"/>
    <d v="1984-03-25T00:00:00"/>
    <n v="36.300934405124302"/>
    <s v="Administrative Officer"/>
    <s v="Argiculture"/>
    <s v="Mass Customer"/>
    <s v="N"/>
    <s v="Yes"/>
    <n v="12"/>
    <m/>
  </r>
  <r>
    <n v="1777"/>
    <n v="80"/>
    <x v="460"/>
    <d v="2017-10-19T00:00:00"/>
    <n v="72"/>
    <b v="0"/>
    <s v="Approved"/>
    <s v="OHM Cycles"/>
    <s v="Touring"/>
    <s v="low"/>
    <s v="medium"/>
    <n v="1073.07"/>
    <n v="933.84"/>
    <d v="1997-01-25T00:00:00"/>
    <n v="139.2299999999999"/>
    <s v="F"/>
    <n v="85"/>
    <d v="1995-03-07T00:00:00"/>
    <n v="25.344770021562656"/>
    <s v="Graphic Designer"/>
    <s v="Financial Services"/>
    <s v="Affluent Customer"/>
    <s v="N"/>
    <s v="No"/>
    <n v="4"/>
    <m/>
  </r>
  <r>
    <n v="1861"/>
    <n v="39"/>
    <x v="1526"/>
    <d v="2017-10-19T00:00:00"/>
    <n v="72"/>
    <b v="0"/>
    <s v="Approved"/>
    <s v="Giant Bicycles"/>
    <s v="Standard"/>
    <s v="medium"/>
    <s v="large"/>
    <n v="1812.75"/>
    <n v="582.48"/>
    <d v="2010-06-07T00:00:00"/>
    <n v="1230.27"/>
    <s v="M"/>
    <n v="92"/>
    <d v="1962-04-20T00:00:00"/>
    <n v="58.246139884576358"/>
    <s v="Computer Systems Analyst I"/>
    <s v="n/a"/>
    <s v="Affluent Customer"/>
    <s v="N"/>
    <s v="No"/>
    <n v="10"/>
    <m/>
  </r>
  <r>
    <n v="1918"/>
    <n v="88"/>
    <x v="1519"/>
    <d v="2017-10-19T00:00:00"/>
    <n v="72"/>
    <b v="0"/>
    <s v="Approved"/>
    <s v="Norco Bicycles"/>
    <s v="Standard"/>
    <s v="medium"/>
    <s v="medium"/>
    <n v="1198.46"/>
    <n v="381.1"/>
    <d v="1998-12-16T00:00:00"/>
    <n v="817.36"/>
    <s v="F"/>
    <n v="16"/>
    <d v="2002-01-01T00:00:00"/>
    <n v="18.517372761288684"/>
    <s v="Geologist IV"/>
    <s v="Retail"/>
    <s v="Affluent Customer"/>
    <s v="N"/>
    <s v="No"/>
    <n v="1"/>
    <m/>
  </r>
  <r>
    <n v="2945"/>
    <n v="0"/>
    <x v="2372"/>
    <d v="2017-10-19T00:00:00"/>
    <n v="72"/>
    <b v="0"/>
    <s v="Approved"/>
    <s v="OHM Cycles"/>
    <s v="Standard"/>
    <s v="high"/>
    <s v="medium"/>
    <n v="227.88"/>
    <n v="136.72999999999999"/>
    <d v="2016-07-09T00:00:00"/>
    <n v="91.15"/>
    <s v="F"/>
    <n v="71"/>
    <d v="1978-02-01T00:00:00"/>
    <n v="42.448879610603754"/>
    <s v="Chemical Engineer"/>
    <s v="Manufacturing"/>
    <s v="High Net Worth"/>
    <s v="N"/>
    <s v="Yes"/>
    <n v="7"/>
    <m/>
  </r>
  <r>
    <n v="3781"/>
    <n v="30"/>
    <x v="1297"/>
    <d v="2017-10-19T00:00:00"/>
    <n v="72"/>
    <b v="1"/>
    <s v="Approved"/>
    <s v="Solex"/>
    <s v="Standard"/>
    <s v="high"/>
    <s v="medium"/>
    <n v="748.17"/>
    <n v="448.9"/>
    <d v="1999-07-20T00:00:00"/>
    <n v="299.27"/>
    <s v="M"/>
    <n v="28"/>
    <d v="1982-09-14T00:00:00"/>
    <n v="37.829701528411974"/>
    <s v="VP Accounting"/>
    <s v="Financial Services"/>
    <s v="Mass Customer"/>
    <s v="N"/>
    <s v="Yes"/>
    <n v="6"/>
    <m/>
  </r>
  <r>
    <n v="3801"/>
    <n v="67"/>
    <x v="68"/>
    <d v="2017-10-19T00:00:00"/>
    <n v="72"/>
    <b v="0"/>
    <s v="Approved"/>
    <s v="Norco Bicycles"/>
    <s v="Road"/>
    <s v="medium"/>
    <s v="medium"/>
    <n v="544.04999999999995"/>
    <n v="376.84"/>
    <d v="2005-10-22T00:00:00"/>
    <n v="167.20999999999998"/>
    <s v="M"/>
    <n v="69"/>
    <d v="1988-04-24T00:00:00"/>
    <n v="32.216002898274986"/>
    <s v="Product Engineer"/>
    <s v="Retail"/>
    <s v="Mass Customer"/>
    <s v="N"/>
    <s v="No"/>
    <n v="22"/>
    <m/>
  </r>
  <r>
    <n v="4634"/>
    <n v="60"/>
    <x v="842"/>
    <d v="2017-10-19T00:00:00"/>
    <n v="72"/>
    <b v="0"/>
    <s v="Approved"/>
    <s v="Giant Bicycles"/>
    <s v="Standard"/>
    <s v="high"/>
    <s v="small"/>
    <n v="1977.36"/>
    <n v="1759.85"/>
    <d v="2010-11-05T00:00:00"/>
    <n v="217.51"/>
    <s v="M"/>
    <n v="6"/>
    <d v="1988-12-19T00:00:00"/>
    <n v="31.561208377727041"/>
    <s v="Food Chemist"/>
    <s v="Health"/>
    <s v="Affluent Customer"/>
    <s v="N"/>
    <s v="Yes"/>
    <n v="16"/>
    <m/>
  </r>
  <r>
    <n v="4948"/>
    <n v="37"/>
    <x v="2373"/>
    <d v="2017-10-19T00:00:00"/>
    <n v="72"/>
    <b v="1"/>
    <s v="Approved"/>
    <s v="OHM Cycles"/>
    <s v="Standard"/>
    <s v="low"/>
    <s v="medium"/>
    <n v="1793.43"/>
    <n v="248.82"/>
    <d v="1999-12-04T00:00:00"/>
    <n v="1544.6100000000001"/>
    <s v="F"/>
    <n v="51"/>
    <d v="1976-08-20T00:00:00"/>
    <n v="43.900934405124303"/>
    <s v="Assistant Professor"/>
    <s v="n/a"/>
    <s v="Affluent Customer"/>
    <s v="N"/>
    <s v="Yes"/>
    <n v="13"/>
    <m/>
  </r>
  <r>
    <n v="8751"/>
    <n v="30"/>
    <x v="2374"/>
    <d v="2017-10-19T00:00:00"/>
    <n v="72"/>
    <b v="0"/>
    <s v="Approved"/>
    <s v="Solex"/>
    <s v="Standard"/>
    <s v="high"/>
    <s v="medium"/>
    <n v="748.17"/>
    <n v="448.9"/>
    <d v="1991-11-10T00:00:00"/>
    <n v="299.27"/>
    <s v="F"/>
    <n v="42"/>
    <d v="1983-02-16T00:00:00"/>
    <n v="37.405043994165396"/>
    <s v="Staff Scientist"/>
    <s v="Manufacturing"/>
    <s v="Mass Customer"/>
    <s v="N"/>
    <s v="No"/>
    <n v="18"/>
    <m/>
  </r>
  <r>
    <n v="9133"/>
    <n v="94"/>
    <x v="1074"/>
    <d v="2017-10-19T00:00:00"/>
    <n v="72"/>
    <b v="1"/>
    <s v="Approved"/>
    <s v="Giant Bicycles"/>
    <s v="Standard"/>
    <s v="medium"/>
    <s v="large"/>
    <n v="1635.3"/>
    <n v="993.66"/>
    <d v="2013-06-09T00:00:00"/>
    <n v="641.64"/>
    <s v="F"/>
    <n v="63"/>
    <d v="1984-09-16T00:00:00"/>
    <n v="35.821482350329781"/>
    <s v="Professor"/>
    <s v="Manufacturing"/>
    <s v="Mass Customer"/>
    <s v="N"/>
    <s v="No"/>
    <n v="16"/>
    <m/>
  </r>
  <r>
    <n v="9944"/>
    <n v="71"/>
    <x v="2375"/>
    <d v="2017-10-19T00:00:00"/>
    <n v="72"/>
    <b v="0"/>
    <s v="Approved"/>
    <s v="Solex"/>
    <s v="Standard"/>
    <s v="high"/>
    <s v="large"/>
    <n v="1842.92"/>
    <n v="1105.75"/>
    <d v="2011-01-10T00:00:00"/>
    <n v="737.17000000000007"/>
    <s v="M"/>
    <n v="77"/>
    <d v="1985-02-12T00:00:00"/>
    <n v="35.413263172247589"/>
    <n v="0"/>
    <s v="Financial Services"/>
    <s v="Affluent Customer"/>
    <s v="N"/>
    <s v="Yes"/>
    <n v="20"/>
    <m/>
  </r>
  <r>
    <n v="10359"/>
    <n v="31"/>
    <x v="2376"/>
    <d v="2017-10-19T00:00:00"/>
    <n v="72"/>
    <b v="1"/>
    <s v="Approved"/>
    <s v="Giant Bicycles"/>
    <s v="Standard"/>
    <s v="medium"/>
    <s v="medium"/>
    <n v="230.91"/>
    <n v="173.18"/>
    <d v="2006-11-10T00:00:00"/>
    <n v="57.72999999999999"/>
    <s v="M"/>
    <n v="71"/>
    <d v="1962-09-27T00:00:00"/>
    <n v="57.807783720192795"/>
    <s v="Associate Professor"/>
    <s v="Health"/>
    <s v="Affluent Customer"/>
    <s v="N"/>
    <s v="Yes"/>
    <n v="11"/>
    <m/>
  </r>
  <r>
    <n v="10680"/>
    <n v="0"/>
    <x v="1911"/>
    <d v="2017-10-19T00:00:00"/>
    <n v="72"/>
    <b v="0"/>
    <s v="Approved"/>
    <s v="Solex"/>
    <s v="Standard"/>
    <s v="medium"/>
    <s v="medium"/>
    <n v="478.16"/>
    <n v="298.72000000000003"/>
    <d v="1993-06-23T00:00:00"/>
    <n v="179.44"/>
    <s v="M"/>
    <n v="96"/>
    <d v="1978-07-04T00:00:00"/>
    <n v="42.029701528411969"/>
    <s v="Physical Therapy Assistant"/>
    <s v="Property"/>
    <s v="High Net Worth"/>
    <s v="N"/>
    <s v="No"/>
    <n v="9"/>
    <m/>
  </r>
  <r>
    <n v="12808"/>
    <n v="100"/>
    <x v="2377"/>
    <d v="2017-10-19T00:00:00"/>
    <n v="72"/>
    <b v="0"/>
    <s v="Approved"/>
    <s v="Norco Bicycles"/>
    <s v="Road"/>
    <s v="medium"/>
    <s v="medium"/>
    <n v="1036.5899999999999"/>
    <n v="206.35"/>
    <d v="2014-10-10T00:00:00"/>
    <n v="830.2399999999999"/>
    <s v="M"/>
    <n v="40"/>
    <d v="1999-10-29T00:00:00"/>
    <n v="20.695454953069508"/>
    <s v="General Manager"/>
    <s v="n/a"/>
    <s v="Affluent Customer"/>
    <s v="N"/>
    <s v="No"/>
    <n v="3"/>
    <m/>
  </r>
  <r>
    <n v="13819"/>
    <n v="25"/>
    <x v="1860"/>
    <d v="2017-10-19T00:00:00"/>
    <n v="72"/>
    <b v="1"/>
    <s v="Approved"/>
    <s v="OHM Cycles"/>
    <s v="Standard"/>
    <s v="high"/>
    <s v="medium"/>
    <n v="2005.66"/>
    <n v="1203.4000000000001"/>
    <d v="1991-01-21T00:00:00"/>
    <n v="802.26"/>
    <s v="F"/>
    <n v="13"/>
    <d v="1970-12-18T00:00:00"/>
    <n v="49.577646733891427"/>
    <s v="Desktop Support Technician"/>
    <s v="Financial Services"/>
    <s v="High Net Worth"/>
    <s v="N"/>
    <s v="Yes"/>
    <n v="9"/>
    <m/>
  </r>
  <r>
    <n v="14001"/>
    <n v="3"/>
    <x v="932"/>
    <d v="2017-10-19T00:00:00"/>
    <n v="72"/>
    <b v="0"/>
    <s v="Approved"/>
    <s v="Trek Bicycles"/>
    <s v="Standard"/>
    <s v="medium"/>
    <s v="large"/>
    <n v="2091.4699999999998"/>
    <n v="388.92"/>
    <d v="2012-09-15T00:00:00"/>
    <n v="1702.5499999999997"/>
    <s v="F"/>
    <n v="42"/>
    <d v="1971-09-02T00:00:00"/>
    <n v="48.870797418822931"/>
    <s v="Systems Administrator II"/>
    <s v="n/a"/>
    <s v="Mass Customer"/>
    <s v="N"/>
    <s v="No"/>
    <n v="19"/>
    <m/>
  </r>
  <r>
    <n v="15555"/>
    <n v="93"/>
    <x v="1922"/>
    <d v="2017-10-19T00:00:00"/>
    <n v="72"/>
    <b v="1"/>
    <s v="Approved"/>
    <s v="WeareA2B"/>
    <s v="Standard"/>
    <s v="medium"/>
    <s v="medium"/>
    <n v="1065.03"/>
    <n v="230.09"/>
    <d v="2000-11-03T00:00:00"/>
    <n v="834.93999999999994"/>
    <s v="F"/>
    <n v="8"/>
    <d v="1959-06-15T00:00:00"/>
    <n v="61.095454953069506"/>
    <s v="Geological Engineer"/>
    <s v="Manufacturing"/>
    <s v="Affluent Customer"/>
    <s v="N"/>
    <s v="No"/>
    <n v="20"/>
    <m/>
  </r>
  <r>
    <n v="16004"/>
    <n v="38"/>
    <x v="1585"/>
    <d v="2017-10-19T00:00:00"/>
    <n v="72"/>
    <b v="1"/>
    <s v="Approved"/>
    <s v="Solex"/>
    <s v="Standard"/>
    <s v="medium"/>
    <s v="medium"/>
    <n v="1577.53"/>
    <n v="826.51"/>
    <d v="2011-03-16T00:00:00"/>
    <n v="751.02"/>
    <s v="M"/>
    <n v="95"/>
    <d v="1998-05-07T00:00:00"/>
    <n v="22.174907007864025"/>
    <s v="Desktop Support Technician"/>
    <s v="Telecommunications"/>
    <s v="Mass Customer"/>
    <s v="N"/>
    <s v="No"/>
    <n v="2"/>
    <m/>
  </r>
  <r>
    <n v="16896"/>
    <n v="27"/>
    <x v="211"/>
    <d v="2017-10-19T00:00:00"/>
    <n v="72"/>
    <b v="1"/>
    <s v="Approved"/>
    <s v="Trek Bicycles"/>
    <s v="Standard"/>
    <s v="low"/>
    <s v="medium"/>
    <n v="1057.51"/>
    <n v="154.4"/>
    <d v="1994-07-12T00:00:00"/>
    <n v="903.11"/>
    <s v="F"/>
    <n v="58"/>
    <d v="1986-09-04T00:00:00"/>
    <n v="33.854359062658546"/>
    <n v="0"/>
    <s v="Health"/>
    <s v="High Net Worth"/>
    <s v="N"/>
    <s v="No"/>
    <n v="13"/>
    <m/>
  </r>
  <r>
    <n v="17170"/>
    <n v="70"/>
    <x v="2378"/>
    <d v="2017-10-19T00:00:00"/>
    <n v="72"/>
    <b v="0"/>
    <s v="Approved"/>
    <s v="Trek Bicycles"/>
    <s v="Standard"/>
    <s v="high"/>
    <s v="medium"/>
    <n v="495.72"/>
    <n v="297.43"/>
    <d v="2015-04-11T00:00:00"/>
    <n v="198.29000000000002"/>
    <s v="F"/>
    <n v="57"/>
    <d v="1989-03-12T00:00:00"/>
    <n v="31.333811117453067"/>
    <s v="Product Engineer"/>
    <s v="Retail"/>
    <s v="Affluent Customer"/>
    <s v="N"/>
    <s v="No"/>
    <n v="14"/>
    <m/>
  </r>
  <r>
    <n v="17543"/>
    <n v="34"/>
    <x v="2379"/>
    <d v="2017-10-19T00:00:00"/>
    <n v="72"/>
    <b v="1"/>
    <s v="Approved"/>
    <s v="Norco Bicycles"/>
    <s v="Road"/>
    <s v="high"/>
    <s v="large"/>
    <n v="774.53"/>
    <n v="464.72"/>
    <d v="2010-06-07T00:00:00"/>
    <n v="309.80999999999995"/>
    <s v="F"/>
    <n v="33"/>
    <d v="1990-04-02T00:00:00"/>
    <n v="30.276276870877727"/>
    <s v="Actuary"/>
    <s v="Financial Services"/>
    <s v="Mass Customer"/>
    <s v="N"/>
    <s v="Yes"/>
    <n v="9"/>
    <m/>
  </r>
  <r>
    <n v="18118"/>
    <n v="0"/>
    <x v="1316"/>
    <d v="2017-10-19T00:00:00"/>
    <n v="72"/>
    <b v="0"/>
    <s v="Approved"/>
    <s v="OHM Cycles"/>
    <s v="Road"/>
    <s v="high"/>
    <s v="large"/>
    <n v="12.01"/>
    <n v="7.21"/>
    <d v="2009-03-08T00:00:00"/>
    <n v="4.8"/>
    <s v="M"/>
    <n v="83"/>
    <d v="1975-04-13T00:00:00"/>
    <n v="45.257098788685944"/>
    <s v="Nurse"/>
    <s v="Manufacturing"/>
    <s v="High Net Worth"/>
    <s v="N"/>
    <s v="Yes"/>
    <n v="22"/>
    <m/>
  </r>
  <r>
    <n v="18414"/>
    <n v="63"/>
    <x v="2380"/>
    <d v="2017-10-19T00:00:00"/>
    <n v="72"/>
    <b v="1"/>
    <s v="Approved"/>
    <s v="Solex"/>
    <s v="Standard"/>
    <s v="medium"/>
    <s v="medium"/>
    <n v="1483.2"/>
    <n v="99.59"/>
    <d v="2012-05-18T00:00:00"/>
    <n v="1383.6100000000001"/>
    <s v="M"/>
    <n v="18"/>
    <d v="1981-03-10T00:00:00"/>
    <n v="39.34477002156266"/>
    <s v="Account Executive"/>
    <s v="Manufacturing"/>
    <s v="Mass Customer"/>
    <s v="N"/>
    <s v="Yes"/>
    <n v="5"/>
    <m/>
  </r>
  <r>
    <n v="18945"/>
    <n v="94"/>
    <x v="2357"/>
    <d v="2017-10-19T00:00:00"/>
    <n v="72"/>
    <b v="1"/>
    <s v="Approved"/>
    <s v="Giant Bicycles"/>
    <s v="Standard"/>
    <s v="medium"/>
    <s v="large"/>
    <n v="1635.3"/>
    <n v="993.66"/>
    <d v="2013-06-09T00:00:00"/>
    <n v="641.64"/>
    <s v="F"/>
    <n v="15"/>
    <d v="1975-07-15T00:00:00"/>
    <n v="45.002304268137998"/>
    <s v="Computer Systems Analyst II"/>
    <s v="Telecommunications"/>
    <s v="Affluent Customer"/>
    <s v="N"/>
    <s v="No"/>
    <n v="17"/>
    <m/>
  </r>
  <r>
    <n v="19056"/>
    <n v="58"/>
    <x v="865"/>
    <d v="2017-10-19T00:00:00"/>
    <n v="72"/>
    <b v="0"/>
    <s v="Approved"/>
    <s v="OHM Cycles"/>
    <s v="Standard"/>
    <s v="medium"/>
    <s v="medium"/>
    <n v="912.52"/>
    <n v="141.4"/>
    <d v="1993-07-20T00:00:00"/>
    <n v="771.12"/>
    <s v="F"/>
    <n v="53"/>
    <d v="1995-01-17T00:00:00"/>
    <n v="25.479016596905122"/>
    <s v="Desktop Support Technician"/>
    <s v="Health"/>
    <s v="Mass Customer"/>
    <s v="N"/>
    <s v="Yes"/>
    <n v="3"/>
    <m/>
  </r>
  <r>
    <n v="19597"/>
    <n v="83"/>
    <x v="2381"/>
    <d v="2017-10-19T00:00:00"/>
    <n v="72"/>
    <b v="0"/>
    <s v="Approved"/>
    <s v="Solex"/>
    <s v="Touring"/>
    <s v="medium"/>
    <s v="large"/>
    <n v="2083.94"/>
    <n v="675.03"/>
    <d v="2013-09-16T00:00:00"/>
    <n v="1408.91"/>
    <s v="F"/>
    <n v="30"/>
    <d v="1958-02-15T00:00:00"/>
    <n v="62.424222076357175"/>
    <s v="Assistant Media Planner"/>
    <s v="Entertainment"/>
    <s v="Mass Customer"/>
    <s v="N"/>
    <s v="No"/>
    <n v="6"/>
    <m/>
  </r>
  <r>
    <n v="19619"/>
    <n v="91"/>
    <x v="1439"/>
    <d v="2017-10-19T00:00:00"/>
    <n v="72"/>
    <b v="0"/>
    <s v="Approved"/>
    <s v="Solex"/>
    <s v="Standard"/>
    <s v="medium"/>
    <s v="medium"/>
    <n v="100.35"/>
    <n v="75.260000000000005"/>
    <d v="1999-07-26T00:00:00"/>
    <n v="25.089999999999989"/>
    <s v="M"/>
    <n v="77"/>
    <d v="1978-08-26T00:00:00"/>
    <n v="41.884496048959917"/>
    <s v="Accountant I"/>
    <s v="Financial Services"/>
    <s v="Affluent Customer"/>
    <s v="N"/>
    <s v="No"/>
    <n v="10"/>
    <m/>
  </r>
  <r>
    <n v="24"/>
    <n v="82"/>
    <x v="720"/>
    <d v="2017-10-18T00:00:00"/>
    <n v="73"/>
    <b v="0"/>
    <s v="Approved"/>
    <s v="Giant Bicycles"/>
    <s v="Road"/>
    <s v="medium"/>
    <s v="medium"/>
    <n v="1538.99"/>
    <n v="829.65"/>
    <d v="2016-02-04T00:00:00"/>
    <n v="709.34"/>
    <s v="F"/>
    <n v="55"/>
    <d v="1989-09-04T00:00:00"/>
    <n v="30.851619336631149"/>
    <s v="Help Desk Operator"/>
    <s v="IT"/>
    <s v="High Net Worth"/>
    <s v="N"/>
    <s v="No"/>
    <n v="8"/>
    <m/>
  </r>
  <r>
    <n v="1145"/>
    <n v="25"/>
    <x v="2005"/>
    <d v="2017-10-18T00:00:00"/>
    <n v="73"/>
    <b v="1"/>
    <s v="Approved"/>
    <s v="Giant Bicycles"/>
    <s v="Road"/>
    <s v="medium"/>
    <s v="medium"/>
    <n v="1538.99"/>
    <n v="829.65"/>
    <d v="2011-01-10T00:00:00"/>
    <n v="709.34"/>
    <s v="F"/>
    <n v="79"/>
    <d v="1978-01-28T00:00:00"/>
    <n v="42.45983851471334"/>
    <s v="Project Manager"/>
    <s v="Property"/>
    <s v="Mass Customer"/>
    <s v="N"/>
    <s v="No"/>
    <n v="15"/>
    <m/>
  </r>
  <r>
    <n v="1152"/>
    <n v="40"/>
    <x v="1159"/>
    <d v="2017-10-18T00:00:00"/>
    <n v="73"/>
    <b v="1"/>
    <s v="Approved"/>
    <s v="OHM Cycles"/>
    <s v="Standard"/>
    <s v="high"/>
    <s v="medium"/>
    <n v="1458.17"/>
    <n v="874.9"/>
    <d v="1999-12-04T00:00:00"/>
    <n v="583.2700000000001"/>
    <s v="M"/>
    <n v="15"/>
    <d v="1954-10-25T00:00:00"/>
    <n v="65.736550843480458"/>
    <s v="Quality Engineer"/>
    <s v="Property"/>
    <s v="Affluent Customer"/>
    <s v="N"/>
    <s v="Yes"/>
    <n v="13"/>
    <m/>
  </r>
  <r>
    <n v="1361"/>
    <n v="88"/>
    <x v="176"/>
    <d v="2017-10-18T00:00:00"/>
    <n v="73"/>
    <b v="0"/>
    <s v="Approved"/>
    <s v="Norco Bicycles"/>
    <s v="Standard"/>
    <s v="high"/>
    <s v="small"/>
    <n v="1661.92"/>
    <n v="1479.11"/>
    <d v="1994-09-09T00:00:00"/>
    <n v="182.81000000000017"/>
    <s v="F"/>
    <n v="4"/>
    <d v="1989-11-14T00:00:00"/>
    <n v="30.657098788685943"/>
    <s v="Analyst Programmer"/>
    <s v="Property"/>
    <s v="High Net Worth"/>
    <s v="N"/>
    <s v="No"/>
    <n v="17"/>
    <m/>
  </r>
  <r>
    <n v="1540"/>
    <n v="67"/>
    <x v="2130"/>
    <d v="2017-10-18T00:00:00"/>
    <n v="73"/>
    <b v="0"/>
    <s v="Approved"/>
    <s v="Solex"/>
    <s v="Standard"/>
    <s v="medium"/>
    <s v="large"/>
    <n v="1071.23"/>
    <n v="380.74"/>
    <d v="1996-04-05T00:00:00"/>
    <n v="690.49"/>
    <s v="M"/>
    <n v="30"/>
    <d v="1966-03-06T00:00:00"/>
    <n v="54.366687829781831"/>
    <n v="0"/>
    <s v="Property"/>
    <s v="High Net Worth"/>
    <s v="N"/>
    <s v="No"/>
    <n v="19"/>
    <m/>
  </r>
  <r>
    <n v="1804"/>
    <n v="100"/>
    <x v="2382"/>
    <d v="2017-10-18T00:00:00"/>
    <n v="73"/>
    <b v="0"/>
    <s v="Approved"/>
    <s v="Norco Bicycles"/>
    <s v="Road"/>
    <s v="medium"/>
    <s v="medium"/>
    <n v="1036.5899999999999"/>
    <n v="206.35"/>
    <d v="1991-05-06T00:00:00"/>
    <n v="830.2399999999999"/>
    <s v="F"/>
    <n v="67"/>
    <d v="1993-05-04T00:00:00"/>
    <n v="27.185865911973615"/>
    <n v="0"/>
    <s v="n/a"/>
    <s v="Affluent Customer"/>
    <s v="N"/>
    <s v="No"/>
    <n v="3"/>
    <m/>
  </r>
  <r>
    <n v="1812"/>
    <n v="0"/>
    <x v="2086"/>
    <d v="2017-10-18T00:00:00"/>
    <n v="73"/>
    <b v="0"/>
    <s v="Approved"/>
    <s v="Norco Bicycles"/>
    <s v="Standard"/>
    <s v="low"/>
    <s v="medium"/>
    <n v="363.01"/>
    <n v="290.41000000000003"/>
    <d v="2016-03-29T00:00:00"/>
    <n v="72.599999999999966"/>
    <s v="M"/>
    <n v="27"/>
    <d v="1943-08-11T00:00:00"/>
    <n v="76.950249473617447"/>
    <s v="Environmental Specialist"/>
    <s v="Manufacturing"/>
    <s v="High Net Worth"/>
    <s v="N"/>
    <s v="Yes"/>
    <n v="17"/>
    <m/>
  </r>
  <r>
    <n v="1819"/>
    <n v="7"/>
    <x v="2383"/>
    <d v="2017-10-18T00:00:00"/>
    <n v="73"/>
    <b v="1"/>
    <s v="Approved"/>
    <s v="Trek Bicycles"/>
    <s v="Road"/>
    <s v="low"/>
    <s v="medium"/>
    <n v="980.37"/>
    <n v="234.43"/>
    <d v="2004-09-28T00:00:00"/>
    <n v="745.94"/>
    <s v="F"/>
    <n v="1"/>
    <d v="1987-03-28T00:00:00"/>
    <n v="33.292715227042109"/>
    <n v="0"/>
    <s v="Health"/>
    <s v="Mass Customer"/>
    <s v="N"/>
    <s v="No"/>
    <n v="8"/>
    <m/>
  </r>
  <r>
    <n v="2183"/>
    <n v="33"/>
    <x v="280"/>
    <d v="2017-10-18T00:00:00"/>
    <n v="73"/>
    <b v="0"/>
    <s v="Approved"/>
    <s v="Giant Bicycles"/>
    <s v="Standard"/>
    <s v="medium"/>
    <s v="small"/>
    <n v="1311.44"/>
    <n v="1167.18"/>
    <d v="1997-05-10T00:00:00"/>
    <n v="144.26"/>
    <s v="M"/>
    <n v="33"/>
    <d v="1978-03-29T00:00:00"/>
    <n v="42.295454953069509"/>
    <s v="Research Assistant IV"/>
    <s v="Health"/>
    <s v="Mass Customer"/>
    <s v="N"/>
    <s v="Yes"/>
    <n v="16"/>
    <m/>
  </r>
  <r>
    <n v="2535"/>
    <n v="88"/>
    <x v="1112"/>
    <d v="2017-10-18T00:00:00"/>
    <n v="73"/>
    <b v="0"/>
    <s v="Approved"/>
    <s v="Norco Bicycles"/>
    <s v="Standard"/>
    <s v="medium"/>
    <s v="medium"/>
    <n v="1198.46"/>
    <n v="381.1"/>
    <d v="2003-01-05T00:00:00"/>
    <n v="817.36"/>
    <s v="F"/>
    <n v="52"/>
    <d v="1974-02-17T00:00:00"/>
    <n v="46.407783720192796"/>
    <s v="Assistant Professor"/>
    <s v="Health"/>
    <s v="Affluent Customer"/>
    <s v="N"/>
    <s v="Yes"/>
    <n v="17"/>
    <m/>
  </r>
  <r>
    <n v="2560"/>
    <n v="42"/>
    <x v="1930"/>
    <d v="2017-10-18T00:00:00"/>
    <n v="73"/>
    <b v="1"/>
    <s v="Approved"/>
    <s v="OHM Cycles"/>
    <s v="Road"/>
    <s v="medium"/>
    <s v="small"/>
    <n v="1810"/>
    <n v="1610.9"/>
    <d v="2007-12-11T00:00:00"/>
    <n v="199.09999999999991"/>
    <s v="F"/>
    <n v="58"/>
    <d v="1989-02-15T00:00:00"/>
    <n v="31.402304268138"/>
    <n v="0"/>
    <s v="Financial Services"/>
    <s v="Mass Customer"/>
    <s v="N"/>
    <s v="Yes"/>
    <n v="5"/>
    <m/>
  </r>
  <r>
    <n v="2580"/>
    <n v="50"/>
    <x v="141"/>
    <d v="2017-10-18T00:00:00"/>
    <n v="73"/>
    <b v="1"/>
    <s v="Approved"/>
    <s v="WeareA2B"/>
    <s v="Standard"/>
    <s v="medium"/>
    <s v="small"/>
    <n v="175.89"/>
    <n v="131.91999999999999"/>
    <d v="2003-02-16T00:00:00"/>
    <n v="43.97"/>
    <s v="M"/>
    <n v="97"/>
    <d v="1998-06-13T00:00:00"/>
    <n v="22.073537144850327"/>
    <s v="VP Accounting"/>
    <s v="Financial Services"/>
    <s v="Mass Customer"/>
    <s v="N"/>
    <s v="No"/>
    <n v="3"/>
    <m/>
  </r>
  <r>
    <n v="2799"/>
    <n v="74"/>
    <x v="265"/>
    <d v="2017-10-18T00:00:00"/>
    <n v="73"/>
    <b v="1"/>
    <s v="Approved"/>
    <s v="WeareA2B"/>
    <s v="Standard"/>
    <s v="medium"/>
    <s v="medium"/>
    <n v="1228.07"/>
    <n v="400.91"/>
    <d v="2006-05-22T00:00:00"/>
    <n v="827.15999999999985"/>
    <s v="F"/>
    <n v="64"/>
    <d v="1965-05-13T00:00:00"/>
    <n v="55.180386459918822"/>
    <s v="Sales Associate"/>
    <s v="Manufacturing"/>
    <s v="Mass Customer"/>
    <s v="N"/>
    <s v="Yes"/>
    <n v="19"/>
    <m/>
  </r>
  <r>
    <n v="2893"/>
    <n v="6"/>
    <x v="1637"/>
    <d v="2017-10-18T00:00:00"/>
    <n v="73"/>
    <b v="0"/>
    <s v="Approved"/>
    <s v="Solex"/>
    <s v="Standard"/>
    <s v="high"/>
    <s v="medium"/>
    <n v="748.17"/>
    <n v="448.9"/>
    <d v="1991-11-10T00:00:00"/>
    <n v="299.27"/>
    <s v="M"/>
    <n v="7"/>
    <d v="1986-10-16T00:00:00"/>
    <n v="33.739290569507865"/>
    <s v="Statistician IV"/>
    <s v="Financial Services"/>
    <s v="High Net Worth"/>
    <s v="N"/>
    <s v="No"/>
    <n v="12"/>
    <m/>
  </r>
  <r>
    <n v="3148"/>
    <n v="66"/>
    <x v="2149"/>
    <d v="2017-10-18T00:00:00"/>
    <n v="73"/>
    <b v="0"/>
    <s v="Approved"/>
    <s v="Giant Bicycles"/>
    <s v="Road"/>
    <s v="low"/>
    <s v="small"/>
    <n v="590.26"/>
    <n v="525.33000000000004"/>
    <d v="2016-12-06T00:00:00"/>
    <n v="64.92999999999995"/>
    <s v="F"/>
    <n v="63"/>
    <d v="1989-09-30T00:00:00"/>
    <n v="30.780386459918819"/>
    <s v="Software Engineer I"/>
    <s v="IT"/>
    <s v="Affluent Customer"/>
    <s v="N"/>
    <s v="Yes"/>
    <n v="12"/>
    <m/>
  </r>
  <r>
    <n v="3550"/>
    <n v="43"/>
    <x v="2384"/>
    <d v="2017-10-18T00:00:00"/>
    <n v="73"/>
    <b v="1"/>
    <s v="Approved"/>
    <s v="Solex"/>
    <s v="Standard"/>
    <s v="medium"/>
    <s v="medium"/>
    <n v="1151.96"/>
    <n v="649.49"/>
    <d v="2007-12-11T00:00:00"/>
    <n v="502.47"/>
    <s v="M"/>
    <n v="27"/>
    <d v="1997-07-17T00:00:00"/>
    <n v="22.980386459918822"/>
    <s v="VP Sales"/>
    <s v="Property"/>
    <s v="Affluent Customer"/>
    <s v="N"/>
    <s v="Yes"/>
    <n v="3"/>
    <m/>
  </r>
  <r>
    <n v="4575"/>
    <n v="25"/>
    <x v="378"/>
    <d v="2017-10-18T00:00:00"/>
    <n v="73"/>
    <b v="0"/>
    <s v="Approved"/>
    <s v="Giant Bicycles"/>
    <s v="Road"/>
    <s v="medium"/>
    <s v="medium"/>
    <n v="1538.99"/>
    <n v="829.65"/>
    <d v="1991-11-10T00:00:00"/>
    <n v="709.34"/>
    <s v="M"/>
    <n v="25"/>
    <d v="1985-02-05T00:00:00"/>
    <n v="35.432441254439368"/>
    <s v="GIS Technical Architect"/>
    <s v="n/a"/>
    <s v="Affluent Customer"/>
    <s v="N"/>
    <s v="Yes"/>
    <n v="7"/>
    <m/>
  </r>
  <r>
    <n v="4600"/>
    <n v="64"/>
    <x v="2385"/>
    <d v="2017-10-18T00:00:00"/>
    <n v="73"/>
    <b v="1"/>
    <s v="Approved"/>
    <s v="Trek Bicycles"/>
    <s v="Standard"/>
    <s v="medium"/>
    <s v="large"/>
    <n v="1469.44"/>
    <n v="596.54999999999995"/>
    <d v="2010-11-05T00:00:00"/>
    <n v="872.8900000000001"/>
    <s v="M"/>
    <n v="16"/>
    <d v="1995-11-15T00:00:00"/>
    <n v="24.65161933663115"/>
    <s v="Database Administrator I"/>
    <s v="n/a"/>
    <s v="Affluent Customer"/>
    <s v="N"/>
    <s v="Yes"/>
    <n v="2"/>
    <m/>
  </r>
  <r>
    <n v="5437"/>
    <n v="9"/>
    <x v="2386"/>
    <d v="2017-10-18T00:00:00"/>
    <n v="73"/>
    <b v="1"/>
    <s v="Approved"/>
    <s v="OHM Cycles"/>
    <s v="Road"/>
    <s v="medium"/>
    <s v="medium"/>
    <n v="742.54"/>
    <n v="667.4"/>
    <d v="2014-03-03T00:00:00"/>
    <n v="75.139999999999986"/>
    <s v="F"/>
    <n v="63"/>
    <d v="1965-05-22T00:00:00"/>
    <n v="55.155728925672243"/>
    <s v="VP Product Management"/>
    <s v="Health"/>
    <s v="Mass Customer"/>
    <s v="N"/>
    <s v="Yes"/>
    <n v="12"/>
    <m/>
  </r>
  <r>
    <n v="5609"/>
    <n v="93"/>
    <x v="1390"/>
    <d v="2017-10-18T00:00:00"/>
    <n v="73"/>
    <b v="1"/>
    <s v="Approved"/>
    <s v="WeareA2B"/>
    <s v="Standard"/>
    <s v="medium"/>
    <s v="medium"/>
    <n v="1065.03"/>
    <n v="230.09"/>
    <d v="2000-11-03T00:00:00"/>
    <n v="834.93999999999994"/>
    <s v="M"/>
    <n v="90"/>
    <d v="1993-09-25T00:00:00"/>
    <n v="26.791345364028409"/>
    <s v="Budget/Accounting Analyst IV"/>
    <s v="Health"/>
    <s v="Affluent Customer"/>
    <s v="N"/>
    <s v="No"/>
    <n v="1"/>
    <m/>
  </r>
  <r>
    <n v="5725"/>
    <n v="8"/>
    <x v="2387"/>
    <d v="2017-10-18T00:00:00"/>
    <n v="73"/>
    <b v="1"/>
    <s v="Approved"/>
    <s v="Solex"/>
    <s v="Road"/>
    <s v="medium"/>
    <s v="small"/>
    <n v="1703.52"/>
    <n v="1516.13"/>
    <d v="2011-04-16T00:00:00"/>
    <n v="187.38999999999987"/>
    <s v="F"/>
    <n v="75"/>
    <d v="1977-04-29T00:00:00"/>
    <n v="43.210523446220193"/>
    <s v="Desktop Support Technician"/>
    <s v="Argiculture"/>
    <s v="Mass Customer"/>
    <s v="N"/>
    <s v="No"/>
    <n v="16"/>
    <m/>
  </r>
  <r>
    <n v="5881"/>
    <n v="89"/>
    <x v="2388"/>
    <d v="2017-10-18T00:00:00"/>
    <n v="73"/>
    <b v="1"/>
    <s v="Approved"/>
    <s v="WeareA2B"/>
    <s v="Touring"/>
    <s v="medium"/>
    <s v="large"/>
    <n v="1362.99"/>
    <n v="57.74"/>
    <d v="1993-04-20T00:00:00"/>
    <n v="1305.25"/>
    <s v="M"/>
    <n v="25"/>
    <d v="1987-06-16T00:00:00"/>
    <n v="33.073537144850327"/>
    <s v="Associate Professor"/>
    <s v="Manufacturing"/>
    <s v="Mass Customer"/>
    <s v="N"/>
    <s v="No"/>
    <n v="21"/>
    <m/>
  </r>
  <r>
    <n v="6066"/>
    <n v="5"/>
    <x v="2389"/>
    <d v="2017-10-18T00:00:00"/>
    <n v="73"/>
    <b v="1"/>
    <s v="Approved"/>
    <s v="Giant Bicycles"/>
    <s v="Standard"/>
    <s v="high"/>
    <s v="medium"/>
    <n v="1129.1300000000001"/>
    <n v="677.48"/>
    <d v="2011-08-29T00:00:00"/>
    <n v="451.65000000000009"/>
    <s v="M"/>
    <n v="97"/>
    <d v="1992-06-20T00:00:00"/>
    <n v="28.057098788685945"/>
    <s v="Food Chemist"/>
    <s v="Health"/>
    <s v="High Net Worth"/>
    <s v="N"/>
    <s v="Yes"/>
    <n v="7"/>
    <m/>
  </r>
  <r>
    <n v="4025"/>
    <n v="0"/>
    <x v="1091"/>
    <d v="2017-05-05T00:00:00"/>
    <m/>
    <b v="1"/>
    <s v="Approved"/>
    <m/>
    <m/>
    <m/>
    <m/>
    <n v="1880.4"/>
    <m/>
    <m/>
    <m/>
    <m/>
    <m/>
    <m/>
    <m/>
    <m/>
    <m/>
    <m/>
    <m/>
    <m/>
    <m/>
    <m/>
  </r>
  <r>
    <n v="6260"/>
    <n v="63"/>
    <x v="1759"/>
    <d v="2017-10-18T00:00:00"/>
    <n v="73"/>
    <b v="1"/>
    <s v="Approved"/>
    <s v="Solex"/>
    <s v="Standard"/>
    <s v="medium"/>
    <s v="medium"/>
    <n v="1483.2"/>
    <n v="99.59"/>
    <d v="2010-11-05T00:00:00"/>
    <n v="1383.6100000000001"/>
    <s v="F"/>
    <n v="99"/>
    <d v="1985-08-01T00:00:00"/>
    <n v="34.947509747590054"/>
    <s v="Actuary"/>
    <s v="Financial Services"/>
    <s v="Affluent Customer"/>
    <s v="N"/>
    <s v="Yes"/>
    <n v="9"/>
    <m/>
  </r>
  <r>
    <n v="6281"/>
    <n v="48"/>
    <x v="2390"/>
    <d v="2017-10-18T00:00:00"/>
    <n v="73"/>
    <b v="1"/>
    <s v="Approved"/>
    <s v="WeareA2B"/>
    <s v="Standard"/>
    <s v="medium"/>
    <s v="medium"/>
    <n v="1762.96"/>
    <n v="950.52"/>
    <d v="2003-02-16T00:00:00"/>
    <n v="812.44"/>
    <s v="F"/>
    <n v="4"/>
    <d v="1974-12-24T00:00:00"/>
    <n v="45.558468651699641"/>
    <s v="VP Quality Control"/>
    <s v="Financial Services"/>
    <s v="Mass Customer"/>
    <s v="N"/>
    <s v="Yes"/>
    <n v="4"/>
    <m/>
  </r>
  <r>
    <n v="8279"/>
    <n v="2"/>
    <x v="1018"/>
    <d v="2017-10-18T00:00:00"/>
    <n v="73"/>
    <b v="1"/>
    <s v="Approved"/>
    <s v="Solex"/>
    <s v="Standard"/>
    <s v="medium"/>
    <s v="medium"/>
    <n v="71.489999999999995"/>
    <n v="53.62"/>
    <d v="2012-09-15T00:00:00"/>
    <n v="17.869999999999997"/>
    <s v="F"/>
    <n v="71"/>
    <d v="1975-07-15T00:00:00"/>
    <n v="45.002304268137998"/>
    <s v="Engineer III"/>
    <s v="Manufacturing"/>
    <s v="Affluent Customer"/>
    <s v="N"/>
    <s v="Yes"/>
    <n v="4"/>
    <m/>
  </r>
  <r>
    <n v="8307"/>
    <n v="46"/>
    <x v="1701"/>
    <d v="2017-10-18T00:00:00"/>
    <n v="73"/>
    <b v="0"/>
    <s v="Approved"/>
    <s v="OHM Cycles"/>
    <s v="Standard"/>
    <s v="low"/>
    <s v="medium"/>
    <n v="1793.43"/>
    <n v="248.82"/>
    <d v="1999-07-20T00:00:00"/>
    <n v="1544.6100000000001"/>
    <s v="M"/>
    <n v="50"/>
    <d v="1974-02-04T00:00:00"/>
    <n v="46.443400158548961"/>
    <n v="0"/>
    <s v="Retail"/>
    <s v="High Net Worth"/>
    <s v="N"/>
    <s v="No"/>
    <n v="13"/>
    <m/>
  </r>
  <r>
    <n v="9199"/>
    <n v="68"/>
    <x v="2010"/>
    <d v="2017-10-18T00:00:00"/>
    <n v="73"/>
    <b v="0"/>
    <s v="Approved"/>
    <s v="OHM Cycles"/>
    <s v="Standard"/>
    <s v="medium"/>
    <s v="medium"/>
    <n v="1636.9"/>
    <n v="44.71"/>
    <d v="2015-04-11T00:00:00"/>
    <n v="1592.19"/>
    <s v="F"/>
    <n v="28"/>
    <d v="1972-07-30T00:00:00"/>
    <n v="47.96120837772704"/>
    <s v="Help Desk Operator"/>
    <s v="Retail"/>
    <s v="Mass Customer"/>
    <s v="N"/>
    <s v="Yes"/>
    <n v="11"/>
    <m/>
  </r>
  <r>
    <n v="9505"/>
    <n v="95"/>
    <x v="2391"/>
    <d v="2017-10-18T00:00:00"/>
    <n v="73"/>
    <b v="0"/>
    <s v="Approved"/>
    <s v="Giant Bicycles"/>
    <s v="Standard"/>
    <s v="medium"/>
    <s v="large"/>
    <n v="569.55999999999995"/>
    <n v="528.42999999999995"/>
    <d v="1991-05-06T00:00:00"/>
    <n v="41.129999999999995"/>
    <s v="M"/>
    <n v="14"/>
    <d v="1978-08-24T00:00:00"/>
    <n v="41.88997550101471"/>
    <s v="Sales Representative"/>
    <s v="Retail"/>
    <s v="Affluent Customer"/>
    <s v="N"/>
    <s v="Yes"/>
    <n v="7"/>
    <m/>
  </r>
  <r>
    <n v="9880"/>
    <n v="29"/>
    <x v="2392"/>
    <d v="2017-10-18T00:00:00"/>
    <n v="73"/>
    <b v="0"/>
    <s v="Approved"/>
    <s v="WeareA2B"/>
    <s v="Standard"/>
    <s v="medium"/>
    <s v="medium"/>
    <n v="1065.03"/>
    <n v="230.09"/>
    <d v="2000-11-03T00:00:00"/>
    <n v="834.93999999999994"/>
    <s v="M"/>
    <n v="88"/>
    <d v="1992-08-31T00:00:00"/>
    <n v="27.859838514713342"/>
    <s v="Assistant Professor"/>
    <s v="Financial Services"/>
    <s v="High Net Worth"/>
    <s v="N"/>
    <s v="No"/>
    <n v="8"/>
    <m/>
  </r>
  <r>
    <n v="11049"/>
    <n v="54"/>
    <x v="2097"/>
    <d v="2017-10-18T00:00:00"/>
    <n v="73"/>
    <b v="1"/>
    <s v="Approved"/>
    <s v="WeareA2B"/>
    <s v="Standard"/>
    <s v="medium"/>
    <s v="medium"/>
    <n v="1292.8399999999999"/>
    <n v="13.44"/>
    <d v="2009-04-12T00:00:00"/>
    <n v="1279.3999999999999"/>
    <s v="F"/>
    <n v="20"/>
    <d v="1974-08-26T00:00:00"/>
    <n v="45.887235774987317"/>
    <s v="Professor"/>
    <s v="Financial Services"/>
    <s v="Mass Customer"/>
    <s v="N"/>
    <s v="No"/>
    <n v="14"/>
    <m/>
  </r>
  <r>
    <n v="11499"/>
    <n v="55"/>
    <x v="526"/>
    <d v="2017-10-18T00:00:00"/>
    <n v="73"/>
    <b v="1"/>
    <s v="Approved"/>
    <s v="Trek Bicycles"/>
    <s v="Road"/>
    <s v="medium"/>
    <s v="large"/>
    <n v="1894.19"/>
    <n v="598.76"/>
    <d v="2003-08-05T00:00:00"/>
    <n v="1295.43"/>
    <s v="M"/>
    <n v="2"/>
    <d v="1973-01-18T00:00:00"/>
    <n v="47.489975501014712"/>
    <s v="General Manager"/>
    <s v="Retail"/>
    <s v="Mass Customer"/>
    <s v="N"/>
    <s v="Yes"/>
    <n v="5"/>
    <m/>
  </r>
  <r>
    <n v="11563"/>
    <n v="1"/>
    <x v="1482"/>
    <d v="2017-10-18T00:00:00"/>
    <n v="73"/>
    <b v="0"/>
    <s v="Approved"/>
    <s v="Giant Bicycles"/>
    <s v="Standard"/>
    <s v="medium"/>
    <s v="medium"/>
    <n v="1403.5"/>
    <n v="954.82"/>
    <d v="2012-09-15T00:00:00"/>
    <n v="448.67999999999995"/>
    <s v="M"/>
    <n v="14"/>
    <d v="1978-06-24T00:00:00"/>
    <n v="42.057098788685941"/>
    <s v="VP Product Management"/>
    <s v="Financial Services"/>
    <s v="Mass Customer"/>
    <s v="N"/>
    <s v="Yes"/>
    <n v="15"/>
    <m/>
  </r>
  <r>
    <n v="11657"/>
    <n v="0"/>
    <x v="1946"/>
    <d v="2017-10-18T00:00:00"/>
    <n v="73"/>
    <b v="0"/>
    <s v="Approved"/>
    <s v="Solex"/>
    <s v="Standard"/>
    <s v="medium"/>
    <s v="medium"/>
    <n v="71.489999999999995"/>
    <n v="53.62"/>
    <d v="2012-09-15T00:00:00"/>
    <n v="17.869999999999997"/>
    <s v="M"/>
    <n v="26"/>
    <d v="1980-03-30T00:00:00"/>
    <n v="40.289975501014709"/>
    <s v="Sales Representative"/>
    <s v="Retail"/>
    <s v="High Net Worth"/>
    <s v="N"/>
    <s v="Yes"/>
    <n v="21"/>
    <m/>
  </r>
  <r>
    <n v="12051"/>
    <n v="30"/>
    <x v="1389"/>
    <d v="2017-10-18T00:00:00"/>
    <n v="73"/>
    <b v="1"/>
    <s v="Approved"/>
    <s v="Solex"/>
    <s v="Standard"/>
    <s v="high"/>
    <s v="medium"/>
    <n v="748.17"/>
    <n v="448.9"/>
    <d v="2006-11-10T00:00:00"/>
    <n v="299.27"/>
    <s v="M"/>
    <n v="67"/>
    <d v="1958-06-15T00:00:00"/>
    <n v="62.095454953069506"/>
    <s v="Administrative Officer"/>
    <s v="n/a"/>
    <s v="Mass Customer"/>
    <s v="N"/>
    <s v="Yes"/>
    <n v="15"/>
    <m/>
  </r>
  <r>
    <n v="12069"/>
    <n v="91"/>
    <x v="1740"/>
    <d v="2017-10-18T00:00:00"/>
    <n v="73"/>
    <b v="0"/>
    <s v="Approved"/>
    <s v="Solex"/>
    <s v="Standard"/>
    <s v="medium"/>
    <s v="medium"/>
    <n v="100.35"/>
    <n v="75.260000000000005"/>
    <d v="2013-06-09T00:00:00"/>
    <n v="25.089999999999989"/>
    <s v="M"/>
    <n v="97"/>
    <d v="1973-07-23T00:00:00"/>
    <n v="46.980386459918819"/>
    <s v="Executive Secretary"/>
    <s v="n/a"/>
    <s v="Mass Customer"/>
    <s v="N"/>
    <s v="Yes"/>
    <n v="7"/>
    <m/>
  </r>
  <r>
    <n v="12803"/>
    <n v="14"/>
    <x v="754"/>
    <d v="2017-10-18T00:00:00"/>
    <n v="73"/>
    <b v="0"/>
    <s v="Approved"/>
    <s v="Trek Bicycles"/>
    <s v="Standard"/>
    <s v="medium"/>
    <s v="small"/>
    <n v="1386.84"/>
    <n v="1234.29"/>
    <d v="2003-08-05T00:00:00"/>
    <n v="152.54999999999995"/>
    <s v="M"/>
    <n v="42"/>
    <d v="1968-07-25T00:00:00"/>
    <n v="51.977646733891426"/>
    <s v="Web Designer IV"/>
    <s v="n/a"/>
    <s v="Mass Customer"/>
    <s v="N"/>
    <s v="No"/>
    <n v="14"/>
    <m/>
  </r>
  <r>
    <n v="12923"/>
    <n v="39"/>
    <x v="1589"/>
    <d v="2017-10-18T00:00:00"/>
    <n v="73"/>
    <b v="0"/>
    <s v="Approved"/>
    <s v="Giant Bicycles"/>
    <s v="Standard"/>
    <s v="medium"/>
    <s v="large"/>
    <n v="1812.75"/>
    <n v="582.48"/>
    <d v="1999-12-04T00:00:00"/>
    <n v="1230.27"/>
    <s v="F"/>
    <n v="8"/>
    <d v="1991-01-13T00:00:00"/>
    <n v="29.492715227042108"/>
    <s v="Chief Design Engineer"/>
    <s v="Manufacturing"/>
    <s v="Mass Customer"/>
    <s v="N"/>
    <s v="Yes"/>
    <n v="9"/>
    <m/>
  </r>
  <r>
    <n v="14028"/>
    <n v="7"/>
    <x v="424"/>
    <d v="2017-10-18T00:00:00"/>
    <n v="73"/>
    <b v="0"/>
    <s v="Approved"/>
    <s v="Trek Bicycles"/>
    <s v="Road"/>
    <s v="low"/>
    <s v="medium"/>
    <n v="980.37"/>
    <n v="234.43"/>
    <d v="2004-09-28T00:00:00"/>
    <n v="745.94"/>
    <s v="F"/>
    <n v="95"/>
    <d v="1968-03-12T00:00:00"/>
    <n v="52.347509747590053"/>
    <s v="Physical Therapy Assistant"/>
    <s v="Manufacturing"/>
    <s v="Mass Customer"/>
    <s v="N"/>
    <s v="No"/>
    <n v="8"/>
    <m/>
  </r>
  <r>
    <n v="14705"/>
    <n v="43"/>
    <x v="486"/>
    <d v="2017-10-18T00:00:00"/>
    <n v="73"/>
    <b v="0"/>
    <s v="Approved"/>
    <s v="Norco Bicycles"/>
    <s v="Standard"/>
    <s v="medium"/>
    <s v="medium"/>
    <n v="1555.58"/>
    <n v="818.01"/>
    <d v="2015-08-02T00:00:00"/>
    <n v="737.56999999999994"/>
    <s v="F"/>
    <n v="2"/>
    <d v="1978-08-21T00:00:00"/>
    <n v="41.898194679096903"/>
    <s v="Social Worker"/>
    <s v="Health"/>
    <s v="High Net Worth"/>
    <s v="N"/>
    <s v="Yes"/>
    <n v="5"/>
    <m/>
  </r>
  <r>
    <n v="15085"/>
    <n v="91"/>
    <x v="89"/>
    <d v="2017-10-18T00:00:00"/>
    <n v="73"/>
    <b v="1"/>
    <s v="Approved"/>
    <s v="Solex"/>
    <s v="Standard"/>
    <s v="medium"/>
    <s v="medium"/>
    <n v="100.35"/>
    <n v="75.260000000000005"/>
    <d v="2000-11-03T00:00:00"/>
    <n v="25.089999999999989"/>
    <s v="F"/>
    <n v="38"/>
    <d v="1979-12-07T00:00:00"/>
    <n v="40.602304268137999"/>
    <s v="Legal Assistant"/>
    <s v="Health"/>
    <s v="Affluent Customer"/>
    <s v="N"/>
    <s v="Yes"/>
    <n v="19"/>
    <m/>
  </r>
  <r>
    <n v="4044"/>
    <n v="52"/>
    <x v="2393"/>
    <d v="2017-04-11T00:00:00"/>
    <m/>
    <m/>
    <s v="Approved"/>
    <s v="OHM Cycles"/>
    <s v="Road"/>
    <s v="medium"/>
    <s v="medium"/>
    <n v="1280.28"/>
    <n v="829.51"/>
    <n v="37823"/>
    <m/>
    <m/>
    <m/>
    <m/>
    <m/>
    <m/>
    <m/>
    <m/>
    <m/>
    <m/>
    <m/>
    <m/>
  </r>
  <r>
    <n v="15509"/>
    <n v="93"/>
    <x v="56"/>
    <d v="2017-10-18T00:00:00"/>
    <n v="73"/>
    <b v="1"/>
    <s v="Approved"/>
    <s v="WeareA2B"/>
    <s v="Standard"/>
    <s v="medium"/>
    <s v="medium"/>
    <n v="1065.03"/>
    <n v="230.09"/>
    <d v="2000-11-03T00:00:00"/>
    <n v="834.93999999999994"/>
    <s v="M"/>
    <n v="64"/>
    <d v="1984-08-07T00:00:00"/>
    <n v="35.931071391425668"/>
    <s v="Structural Analysis Engineer"/>
    <s v="n/a"/>
    <s v="Mass Customer"/>
    <s v="N"/>
    <s v="No"/>
    <n v="4"/>
    <m/>
  </r>
  <r>
    <n v="15837"/>
    <n v="53"/>
    <x v="2394"/>
    <d v="2017-10-18T00:00:00"/>
    <n v="73"/>
    <b v="0"/>
    <s v="Approved"/>
    <s v="OHM Cycles"/>
    <s v="Standard"/>
    <s v="medium"/>
    <s v="medium"/>
    <n v="795.34"/>
    <n v="101.58"/>
    <d v="1997-02-09T00:00:00"/>
    <n v="693.76"/>
    <s v="M"/>
    <n v="36"/>
    <d v="1995-01-20T00:00:00"/>
    <n v="25.470797418822929"/>
    <s v="Web Designer IV"/>
    <s v="Property"/>
    <s v="Mass Customer"/>
    <s v="N"/>
    <s v="No"/>
    <n v="5"/>
    <m/>
  </r>
  <r>
    <n v="4047"/>
    <n v="2"/>
    <x v="2395"/>
    <d v="2017-11-11T00:00:00"/>
    <m/>
    <m/>
    <s v="Approved"/>
    <s v="Solex"/>
    <s v="Standard"/>
    <s v="medium"/>
    <s v="medium"/>
    <n v="71.489999999999995"/>
    <n v="53.62"/>
    <n v="37659"/>
    <m/>
    <m/>
    <m/>
    <m/>
    <m/>
    <m/>
    <m/>
    <m/>
    <m/>
    <m/>
    <m/>
    <m/>
  </r>
  <r>
    <n v="16217"/>
    <n v="6"/>
    <x v="1394"/>
    <d v="2017-10-18T00:00:00"/>
    <n v="73"/>
    <b v="1"/>
    <s v="Approved"/>
    <s v="Solex"/>
    <s v="Standard"/>
    <s v="high"/>
    <s v="medium"/>
    <n v="748.17"/>
    <n v="448.9"/>
    <d v="2002-03-22T00:00:00"/>
    <n v="299.27"/>
    <s v="F"/>
    <n v="0"/>
    <d v="1960-01-11T00:00:00"/>
    <n v="60.520112487316084"/>
    <s v="Associate Professor"/>
    <s v="Property"/>
    <s v="High Net Worth"/>
    <s v="N"/>
    <s v="Yes"/>
    <n v="8"/>
    <m/>
  </r>
  <r>
    <n v="16819"/>
    <n v="99"/>
    <x v="2391"/>
    <d v="2017-10-18T00:00:00"/>
    <n v="73"/>
    <b v="0"/>
    <s v="Approved"/>
    <s v="OHM Cycles"/>
    <s v="Standard"/>
    <s v="medium"/>
    <s v="medium"/>
    <n v="1227.3399999999999"/>
    <n v="770.89"/>
    <d v="1994-08-10T00:00:00"/>
    <n v="456.44999999999993"/>
    <s v="M"/>
    <n v="14"/>
    <d v="1978-08-24T00:00:00"/>
    <n v="41.88997550101471"/>
    <s v="Sales Representative"/>
    <s v="Retail"/>
    <s v="Affluent Customer"/>
    <s v="N"/>
    <s v="Yes"/>
    <n v="7"/>
    <m/>
  </r>
  <r>
    <n v="16965"/>
    <n v="38"/>
    <x v="1527"/>
    <d v="2017-10-18T00:00:00"/>
    <n v="73"/>
    <b v="1"/>
    <s v="Approved"/>
    <s v="Solex"/>
    <s v="Standard"/>
    <s v="medium"/>
    <s v="medium"/>
    <n v="1577.53"/>
    <n v="826.51"/>
    <d v="1999-12-04T00:00:00"/>
    <n v="751.02"/>
    <s v="M"/>
    <n v="15"/>
    <d v="1977-08-10T00:00:00"/>
    <n v="42.928331665398275"/>
    <s v="Quality Control Specialist"/>
    <s v="Telecommunications"/>
    <s v="Affluent Customer"/>
    <s v="N"/>
    <s v="Yes"/>
    <n v="19"/>
    <m/>
  </r>
  <r>
    <n v="4051"/>
    <n v="64"/>
    <x v="451"/>
    <d v="2017-06-19T00:00:00"/>
    <m/>
    <m/>
    <s v="Approved"/>
    <s v="Trek Bicycles"/>
    <s v="Standard"/>
    <s v="medium"/>
    <s v="large"/>
    <n v="1469.44"/>
    <n v="596.54999999999995"/>
    <n v="41047"/>
    <m/>
    <m/>
    <m/>
    <m/>
    <m/>
    <m/>
    <m/>
    <m/>
    <m/>
    <m/>
    <m/>
    <m/>
  </r>
  <r>
    <n v="18628"/>
    <n v="96"/>
    <x v="1506"/>
    <d v="2017-10-18T00:00:00"/>
    <n v="73"/>
    <b v="1"/>
    <s v="Approved"/>
    <s v="Giant Bicycles"/>
    <s v="Standard"/>
    <s v="medium"/>
    <s v="large"/>
    <n v="1635.3"/>
    <n v="993.66"/>
    <d v="2013-06-09T00:00:00"/>
    <n v="641.64"/>
    <s v="M"/>
    <n v="86"/>
    <d v="1976-04-01T00:00:00"/>
    <n v="44.287235774987316"/>
    <s v="Automation Specialist III"/>
    <s v="Manufacturing"/>
    <s v="High Net Worth"/>
    <s v="N"/>
    <s v="Yes"/>
    <n v="17"/>
    <m/>
  </r>
  <r>
    <n v="18949"/>
    <n v="7"/>
    <x v="222"/>
    <d v="2017-10-18T00:00:00"/>
    <n v="73"/>
    <b v="0"/>
    <s v="Approved"/>
    <s v="Trek Bicycles"/>
    <s v="Road"/>
    <s v="low"/>
    <s v="medium"/>
    <n v="980.37"/>
    <n v="234.43"/>
    <d v="2016-07-09T00:00:00"/>
    <n v="745.94"/>
    <s v="F"/>
    <n v="88"/>
    <d v="1976-08-16T00:00:00"/>
    <n v="43.911893309233889"/>
    <s v="Statistician II"/>
    <s v="Manufacturing"/>
    <s v="Mass Customer"/>
    <s v="N"/>
    <s v="Yes"/>
    <n v="19"/>
    <m/>
  </r>
  <r>
    <n v="19257"/>
    <n v="30"/>
    <x v="2396"/>
    <d v="2017-10-18T00:00:00"/>
    <n v="73"/>
    <b v="0"/>
    <s v="Approved"/>
    <s v="Solex"/>
    <s v="Standard"/>
    <s v="high"/>
    <s v="medium"/>
    <n v="748.17"/>
    <n v="448.9"/>
    <d v="1999-07-20T00:00:00"/>
    <n v="299.27"/>
    <s v="F"/>
    <n v="4"/>
    <d v="1997-09-01T00:00:00"/>
    <n v="22.854359062658546"/>
    <s v="VP Sales"/>
    <s v="Financial Services"/>
    <s v="Affluent Customer"/>
    <s v="N"/>
    <s v="Yes"/>
    <n v="5"/>
    <m/>
  </r>
  <r>
    <n v="19590"/>
    <n v="15"/>
    <x v="2397"/>
    <d v="2017-10-18T00:00:00"/>
    <n v="73"/>
    <b v="1"/>
    <s v="Approved"/>
    <s v="Norco Bicycles"/>
    <s v="Standard"/>
    <s v="low"/>
    <s v="medium"/>
    <n v="958.74"/>
    <n v="748.9"/>
    <d v="2005-12-07T00:00:00"/>
    <n v="209.84000000000003"/>
    <s v="F"/>
    <n v="95"/>
    <d v="1956-08-08T00:00:00"/>
    <n v="63.947509747590054"/>
    <s v="Human Resources Assistant II"/>
    <s v="Financial Services"/>
    <s v="Mass Customer"/>
    <s v="N"/>
    <s v="No"/>
    <n v="10"/>
    <m/>
  </r>
  <r>
    <n v="19970"/>
    <n v="5"/>
    <x v="2254"/>
    <d v="2017-10-18T00:00:00"/>
    <n v="73"/>
    <b v="1"/>
    <s v="Approved"/>
    <s v="Trek Bicycles"/>
    <s v="Mountain"/>
    <s v="low"/>
    <s v="medium"/>
    <n v="574.64"/>
    <n v="459.71"/>
    <d v="2011-04-16T00:00:00"/>
    <n v="114.93"/>
    <s v="F"/>
    <n v="92"/>
    <d v="1993-07-28T00:00:00"/>
    <n v="26.952989199644847"/>
    <s v="Tax Accountant"/>
    <s v="Telecommunications"/>
    <s v="Mass Customer"/>
    <s v="N"/>
    <s v="Yes"/>
    <n v="4"/>
    <m/>
  </r>
  <r>
    <n v="135"/>
    <n v="84"/>
    <x v="1288"/>
    <d v="2017-10-17T00:00:00"/>
    <n v="74"/>
    <b v="0"/>
    <s v="Approved"/>
    <s v="Giant Bicycles"/>
    <s v="Road"/>
    <s v="medium"/>
    <s v="medium"/>
    <n v="792.9"/>
    <n v="594.67999999999995"/>
    <d v="2006-05-22T00:00:00"/>
    <n v="198.22000000000003"/>
    <s v="F"/>
    <n v="79"/>
    <d v="1964-08-10T00:00:00"/>
    <n v="55.936550843480468"/>
    <s v="Account Representative IV"/>
    <s v="Financial Services"/>
    <s v="High Net Worth"/>
    <s v="N"/>
    <s v="Yes"/>
    <n v="10"/>
    <m/>
  </r>
  <r>
    <n v="328"/>
    <n v="98"/>
    <x v="1343"/>
    <d v="2017-10-17T00:00:00"/>
    <n v="74"/>
    <b v="1"/>
    <s v="Approved"/>
    <s v="Trek Bicycles"/>
    <s v="Standard"/>
    <s v="high"/>
    <s v="medium"/>
    <n v="358.39"/>
    <n v="215.03"/>
    <d v="1991-05-06T00:00:00"/>
    <n v="143.35999999999999"/>
    <s v="F"/>
    <n v="19"/>
    <d v="1987-08-13T00:00:00"/>
    <n v="32.914633035261289"/>
    <s v="Graphic Designer"/>
    <s v="Property"/>
    <s v="Affluent Customer"/>
    <s v="N"/>
    <s v="Yes"/>
    <n v="4"/>
    <m/>
  </r>
  <r>
    <n v="377"/>
    <n v="7"/>
    <x v="2398"/>
    <d v="2017-10-17T00:00:00"/>
    <n v="74"/>
    <b v="0"/>
    <s v="Approved"/>
    <s v="Trek Bicycles"/>
    <s v="Road"/>
    <s v="low"/>
    <s v="medium"/>
    <n v="980.37"/>
    <n v="234.43"/>
    <d v="2004-09-28T00:00:00"/>
    <n v="745.94"/>
    <s v="F"/>
    <n v="98"/>
    <d v="1993-01-22T00:00:00"/>
    <n v="27.465317966768136"/>
    <s v="Chemical Engineer"/>
    <s v="Manufacturing"/>
    <s v="Mass Customer"/>
    <s v="N"/>
    <s v="No"/>
    <n v="10"/>
    <m/>
  </r>
  <r>
    <n v="1321"/>
    <n v="21"/>
    <x v="542"/>
    <d v="2017-10-17T00:00:00"/>
    <n v="74"/>
    <b v="0"/>
    <s v="Approved"/>
    <s v="Solex"/>
    <s v="Standard"/>
    <s v="medium"/>
    <s v="large"/>
    <n v="1071.23"/>
    <n v="380.74"/>
    <d v="1996-04-05T00:00:00"/>
    <n v="690.49"/>
    <s v="F"/>
    <n v="96"/>
    <d v="1976-09-30T00:00:00"/>
    <n v="43.788605638001016"/>
    <s v="Database Administrator III"/>
    <s v="Financial Services"/>
    <s v="Affluent Customer"/>
    <s v="N"/>
    <s v="No"/>
    <n v="11"/>
    <m/>
  </r>
  <r>
    <n v="1673"/>
    <n v="83"/>
    <x v="2399"/>
    <d v="2017-10-17T00:00:00"/>
    <n v="74"/>
    <b v="0"/>
    <s v="Approved"/>
    <s v="Solex"/>
    <s v="Touring"/>
    <s v="medium"/>
    <s v="large"/>
    <n v="2083.94"/>
    <n v="675.03"/>
    <d v="1999-07-26T00:00:00"/>
    <n v="1408.91"/>
    <s v="M"/>
    <n v="47"/>
    <d v="1979-01-10T00:00:00"/>
    <n v="41.509153583206491"/>
    <s v="Research Assistant IV"/>
    <s v="Manufacturing"/>
    <s v="Mass Customer"/>
    <s v="N"/>
    <s v="Yes"/>
    <n v="8"/>
    <m/>
  </r>
  <r>
    <n v="2200"/>
    <n v="67"/>
    <x v="2400"/>
    <d v="2017-10-17T00:00:00"/>
    <n v="74"/>
    <b v="1"/>
    <s v="Approved"/>
    <s v="Solex"/>
    <s v="Standard"/>
    <s v="medium"/>
    <s v="large"/>
    <n v="1071.23"/>
    <n v="380.74"/>
    <d v="1993-05-26T00:00:00"/>
    <n v="690.49"/>
    <s v="F"/>
    <n v="29"/>
    <d v="1962-01-02T00:00:00"/>
    <n v="58.542030295535262"/>
    <s v="Systems Administrator II"/>
    <s v="Property"/>
    <s v="High Net Worth"/>
    <s v="N"/>
    <s v="Yes"/>
    <n v="10"/>
    <m/>
  </r>
  <r>
    <n v="2270"/>
    <n v="68"/>
    <x v="149"/>
    <d v="2017-10-17T00:00:00"/>
    <n v="74"/>
    <b v="0"/>
    <s v="Approved"/>
    <s v="OHM Cycles"/>
    <s v="Standard"/>
    <s v="medium"/>
    <s v="medium"/>
    <n v="1636.9"/>
    <n v="44.71"/>
    <d v="2002-08-31T00:00:00"/>
    <n v="1592.19"/>
    <s v="M"/>
    <n v="13"/>
    <d v="1972-03-26T00:00:00"/>
    <n v="48.306413857179095"/>
    <s v="Electrical Engineer"/>
    <s v="Manufacturing"/>
    <s v="Mass Customer"/>
    <s v="N"/>
    <s v="Yes"/>
    <n v="5"/>
    <m/>
  </r>
  <r>
    <n v="2624"/>
    <n v="18"/>
    <x v="353"/>
    <d v="2017-10-17T00:00:00"/>
    <n v="74"/>
    <b v="0"/>
    <s v="Approved"/>
    <s v="Norco Bicycles"/>
    <s v="Standard"/>
    <s v="high"/>
    <s v="medium"/>
    <n v="1148.6400000000001"/>
    <n v="689.18"/>
    <d v="2015-08-10T00:00:00"/>
    <n v="459.46000000000015"/>
    <s v="F"/>
    <n v="70"/>
    <d v="1978-02-02T00:00:00"/>
    <n v="42.446139884576354"/>
    <s v="Software Test Engineer III"/>
    <s v="Retail"/>
    <s v="High Net Worth"/>
    <s v="N"/>
    <s v="No"/>
    <n v="8"/>
    <m/>
  </r>
  <r>
    <n v="2854"/>
    <n v="63"/>
    <x v="2401"/>
    <d v="2017-10-17T00:00:00"/>
    <n v="74"/>
    <b v="0"/>
    <s v="Approved"/>
    <s v="Solex"/>
    <s v="Standard"/>
    <s v="medium"/>
    <s v="medium"/>
    <n v="1483.2"/>
    <n v="99.59"/>
    <d v="1998-12-17T00:00:00"/>
    <n v="1383.6100000000001"/>
    <s v="F"/>
    <n v="0"/>
    <d v="2000-10-15T00:00:00"/>
    <n v="19.731071391425669"/>
    <s v="Analyst Programmer"/>
    <s v="Financial Services"/>
    <s v="Affluent Customer"/>
    <s v="N"/>
    <s v="No"/>
    <n v="2"/>
    <m/>
  </r>
  <r>
    <n v="3061"/>
    <n v="19"/>
    <x v="832"/>
    <d v="2017-10-17T00:00:00"/>
    <n v="74"/>
    <b v="0"/>
    <s v="Approved"/>
    <s v="OHM Cycles"/>
    <s v="Road"/>
    <s v="high"/>
    <s v="large"/>
    <n v="12.01"/>
    <n v="7.21"/>
    <d v="2009-03-08T00:00:00"/>
    <n v="4.8"/>
    <s v="M"/>
    <n v="46"/>
    <d v="1961-07-03T00:00:00"/>
    <n v="59.043400158548955"/>
    <n v="0"/>
    <s v="Financial Services"/>
    <s v="Mass Customer"/>
    <s v="N"/>
    <s v="No"/>
    <n v="14"/>
    <m/>
  </r>
  <r>
    <n v="3419"/>
    <n v="91"/>
    <x v="1013"/>
    <d v="2017-10-17T00:00:00"/>
    <n v="74"/>
    <b v="0"/>
    <s v="Approved"/>
    <s v="Solex"/>
    <s v="Standard"/>
    <s v="medium"/>
    <s v="medium"/>
    <n v="100.35"/>
    <n v="75.260000000000005"/>
    <d v="1999-07-26T00:00:00"/>
    <n v="25.089999999999989"/>
    <s v="M"/>
    <n v="58"/>
    <d v="1996-06-08T00:00:00"/>
    <n v="24.087235774987313"/>
    <n v="0"/>
    <s v="Retail"/>
    <s v="Mass Customer"/>
    <s v="N"/>
    <s v="No"/>
    <n v="5"/>
    <m/>
  </r>
  <r>
    <n v="3959"/>
    <n v="1"/>
    <x v="2402"/>
    <d v="2017-10-17T00:00:00"/>
    <n v="74"/>
    <b v="1"/>
    <s v="Approved"/>
    <s v="Giant Bicycles"/>
    <s v="Standard"/>
    <s v="medium"/>
    <s v="medium"/>
    <n v="1403.5"/>
    <n v="954.82"/>
    <d v="2011-04-16T00:00:00"/>
    <n v="448.67999999999995"/>
    <s v="M"/>
    <n v="77"/>
    <d v="1957-06-29T00:00:00"/>
    <n v="63.057098788685941"/>
    <s v="Financial Advisor"/>
    <s v="Financial Services"/>
    <s v="Affluent Customer"/>
    <s v="N"/>
    <s v="Yes"/>
    <n v="14"/>
    <m/>
  </r>
  <r>
    <n v="4097"/>
    <n v="90"/>
    <x v="375"/>
    <d v="2017-10-17T00:00:00"/>
    <n v="74"/>
    <b v="0"/>
    <s v="Approved"/>
    <s v="Solex"/>
    <s v="Standard"/>
    <s v="low"/>
    <s v="medium"/>
    <n v="945.04"/>
    <n v="507.58"/>
    <d v="2011-08-29T00:00:00"/>
    <n v="437.46"/>
    <s v="F"/>
    <n v="29"/>
    <d v="1998-10-02T00:00:00"/>
    <n v="21.769427555809234"/>
    <s v="Analog Circuit Design manager"/>
    <s v="IT"/>
    <s v="High Net Worth"/>
    <s v="N"/>
    <s v="No"/>
    <n v="2"/>
    <m/>
  </r>
  <r>
    <n v="4236"/>
    <n v="59"/>
    <x v="682"/>
    <d v="2017-10-17T00:00:00"/>
    <n v="74"/>
    <b v="0"/>
    <s v="Approved"/>
    <s v="Solex"/>
    <s v="Standard"/>
    <s v="medium"/>
    <s v="large"/>
    <n v="1061.56"/>
    <n v="733.58"/>
    <d v="2011-08-24T00:00:00"/>
    <n v="327.9799999999999"/>
    <s v="U"/>
    <n v="41"/>
    <d v="1899-12-30T00:00:00"/>
    <n v="0"/>
    <s v="Web Designer II"/>
    <s v="IT"/>
    <s v="Mass Customer"/>
    <s v="N"/>
    <s v="Yes"/>
    <n v="0"/>
    <m/>
  </r>
  <r>
    <n v="4071"/>
    <n v="83"/>
    <x v="105"/>
    <d v="2017-12-15T00:00:00"/>
    <m/>
    <m/>
    <s v="Approved"/>
    <s v="Solex"/>
    <s v="Touring"/>
    <s v="medium"/>
    <s v="large"/>
    <n v="2083.94"/>
    <n v="675.03"/>
    <n v="41533"/>
    <m/>
    <m/>
    <m/>
    <m/>
    <m/>
    <m/>
    <m/>
    <m/>
    <m/>
    <m/>
    <m/>
    <m/>
  </r>
  <r>
    <n v="4242"/>
    <n v="72"/>
    <x v="2017"/>
    <d v="2017-10-17T00:00:00"/>
    <n v="74"/>
    <b v="1"/>
    <s v="Approved"/>
    <s v="OHM Cycles"/>
    <s v="Standard"/>
    <s v="medium"/>
    <s v="medium"/>
    <n v="912.52"/>
    <n v="141.4"/>
    <d v="2015-10-18T00:00:00"/>
    <n v="771.12"/>
    <s v="F"/>
    <n v="15"/>
    <d v="1984-07-03T00:00:00"/>
    <n v="36.026961802384577"/>
    <s v="VP Sales"/>
    <s v="Financial Services"/>
    <s v="High Net Worth"/>
    <s v="N"/>
    <s v="No"/>
    <n v="15"/>
    <m/>
  </r>
  <r>
    <n v="4374"/>
    <n v="25"/>
    <x v="449"/>
    <d v="2017-10-17T00:00:00"/>
    <n v="74"/>
    <b v="0"/>
    <s v="Approved"/>
    <s v="Giant Bicycles"/>
    <s v="Road"/>
    <s v="medium"/>
    <s v="medium"/>
    <n v="1538.99"/>
    <n v="829.65"/>
    <d v="2016-02-04T00:00:00"/>
    <n v="709.34"/>
    <s v="M"/>
    <n v="23"/>
    <d v="1961-06-02T00:00:00"/>
    <n v="59.128331665398271"/>
    <s v="Assistant Media Planner"/>
    <s v="Entertainment"/>
    <s v="Mass Customer"/>
    <s v="N"/>
    <s v="No"/>
    <n v="20"/>
    <m/>
  </r>
  <r>
    <n v="4074"/>
    <n v="0"/>
    <x v="1497"/>
    <d v="2017-04-09T00:00:00"/>
    <m/>
    <b v="0"/>
    <s v="Approved"/>
    <m/>
    <m/>
    <m/>
    <m/>
    <n v="1541.62"/>
    <m/>
    <m/>
    <m/>
    <m/>
    <m/>
    <m/>
    <m/>
    <m/>
    <m/>
    <m/>
    <m/>
    <m/>
    <m/>
    <m/>
  </r>
  <r>
    <n v="4930"/>
    <n v="35"/>
    <x v="2403"/>
    <d v="2017-10-17T00:00:00"/>
    <n v="74"/>
    <b v="0"/>
    <s v="Approved"/>
    <s v="Giant Bicycles"/>
    <s v="Standard"/>
    <s v="medium"/>
    <s v="medium"/>
    <n v="1403.5"/>
    <n v="954.82"/>
    <d v="2016-11-14T00:00:00"/>
    <n v="448.67999999999995"/>
    <s v="M"/>
    <n v="82"/>
    <d v="1980-07-27T00:00:00"/>
    <n v="39.96394810375444"/>
    <s v="Accounting Assistant II"/>
    <s v="n/a"/>
    <s v="High Net Worth"/>
    <s v="N"/>
    <s v="Yes"/>
    <n v="3"/>
    <m/>
  </r>
  <r>
    <n v="6358"/>
    <n v="59"/>
    <x v="668"/>
    <d v="2017-10-17T00:00:00"/>
    <n v="74"/>
    <b v="0"/>
    <s v="Approved"/>
    <s v="Solex"/>
    <s v="Standard"/>
    <s v="medium"/>
    <s v="large"/>
    <n v="1061.56"/>
    <n v="733.58"/>
    <d v="1993-07-20T00:00:00"/>
    <n v="327.9799999999999"/>
    <s v="F"/>
    <n v="30"/>
    <d v="1997-09-25T00:00:00"/>
    <n v="22.788605638001012"/>
    <s v="Engineer IV"/>
    <s v="Health"/>
    <s v="Mass Customer"/>
    <s v="N"/>
    <s v="No"/>
    <n v="1"/>
    <m/>
  </r>
  <r>
    <n v="7897"/>
    <n v="93"/>
    <x v="2404"/>
    <d v="2017-10-17T00:00:00"/>
    <n v="74"/>
    <b v="1"/>
    <s v="Approved"/>
    <s v="OHM Cycles"/>
    <s v="Standard"/>
    <s v="high"/>
    <s v="medium"/>
    <n v="1458.17"/>
    <n v="874.9"/>
    <d v="2006-02-02T00:00:00"/>
    <n v="583.2700000000001"/>
    <s v="M"/>
    <n v="77"/>
    <d v="1978-01-25T00:00:00"/>
    <n v="42.468057692795533"/>
    <s v="Research Nurse"/>
    <s v="Health"/>
    <s v="High Net Worth"/>
    <s v="N"/>
    <s v="No"/>
    <n v="9"/>
    <m/>
  </r>
  <r>
    <n v="7983"/>
    <n v="24"/>
    <x v="1532"/>
    <d v="2017-10-17T00:00:00"/>
    <n v="74"/>
    <b v="1"/>
    <s v="Approved"/>
    <s v="Solex"/>
    <s v="Road"/>
    <s v="medium"/>
    <s v="large"/>
    <n v="1777.8"/>
    <n v="820.78"/>
    <d v="2011-05-07T00:00:00"/>
    <n v="957.02"/>
    <s v="M"/>
    <n v="49"/>
    <d v="1971-12-05T00:00:00"/>
    <n v="48.613263172247585"/>
    <s v="Statistician III"/>
    <s v="Health"/>
    <s v="Mass Customer"/>
    <s v="N"/>
    <s v="No"/>
    <n v="11"/>
    <m/>
  </r>
  <r>
    <n v="8072"/>
    <n v="65"/>
    <x v="105"/>
    <d v="2017-10-17T00:00:00"/>
    <n v="74"/>
    <b v="1"/>
    <s v="Approved"/>
    <s v="WeareA2B"/>
    <s v="Standard"/>
    <s v="medium"/>
    <s v="medium"/>
    <n v="1807.45"/>
    <n v="778.69"/>
    <d v="2015-05-21T00:00:00"/>
    <n v="1028.76"/>
    <s v="F"/>
    <n v="11"/>
    <d v="1996-10-20T00:00:00"/>
    <n v="23.720112487316083"/>
    <s v="Nuclear Power Engineer"/>
    <s v="Manufacturing"/>
    <s v="Mass Customer"/>
    <s v="N"/>
    <s v="No"/>
    <n v="3"/>
    <m/>
  </r>
  <r>
    <n v="8615"/>
    <n v="47"/>
    <x v="1291"/>
    <d v="2017-10-17T00:00:00"/>
    <n v="74"/>
    <b v="0"/>
    <s v="Approved"/>
    <s v="Trek Bicycles"/>
    <s v="Road"/>
    <s v="low"/>
    <s v="small"/>
    <n v="1720.7"/>
    <n v="1531.42"/>
    <d v="2001-11-25T00:00:00"/>
    <n v="189.27999999999997"/>
    <s v="F"/>
    <n v="91"/>
    <d v="1973-02-12T00:00:00"/>
    <n v="47.421482350329782"/>
    <s v="Programmer I"/>
    <s v="Argiculture"/>
    <s v="Affluent Customer"/>
    <s v="N"/>
    <s v="Yes"/>
    <n v="5"/>
    <m/>
  </r>
  <r>
    <n v="8672"/>
    <n v="32"/>
    <x v="2405"/>
    <d v="2017-10-17T00:00:00"/>
    <n v="74"/>
    <b v="0"/>
    <s v="Approved"/>
    <s v="Giant Bicycles"/>
    <s v="Standard"/>
    <s v="high"/>
    <s v="medium"/>
    <n v="1179"/>
    <n v="707.4"/>
    <d v="1998-12-16T00:00:00"/>
    <n v="471.6"/>
    <s v="F"/>
    <n v="41"/>
    <d v="1966-02-03T00:00:00"/>
    <n v="54.451619336631147"/>
    <s v="Help Desk Operator"/>
    <s v="Property"/>
    <s v="High Net Worth"/>
    <s v="N"/>
    <s v="Yes"/>
    <n v="7"/>
    <m/>
  </r>
  <r>
    <n v="8718"/>
    <n v="94"/>
    <x v="1767"/>
    <d v="2017-10-17T00:00:00"/>
    <n v="74"/>
    <b v="1"/>
    <s v="Approved"/>
    <s v="Giant Bicycles"/>
    <s v="Standard"/>
    <s v="medium"/>
    <s v="large"/>
    <n v="1635.3"/>
    <n v="993.66"/>
    <d v="2004-01-16T00:00:00"/>
    <n v="641.64"/>
    <s v="F"/>
    <n v="32"/>
    <d v="1967-02-24T00:00:00"/>
    <n v="53.39408509005581"/>
    <s v="Staff Scientist"/>
    <s v="Manufacturing"/>
    <s v="Mass Customer"/>
    <s v="N"/>
    <s v="Yes"/>
    <n v="8"/>
    <m/>
  </r>
  <r>
    <n v="8917"/>
    <n v="40"/>
    <x v="860"/>
    <d v="2017-10-17T00:00:00"/>
    <n v="74"/>
    <b v="0"/>
    <s v="Approved"/>
    <s v="OHM Cycles"/>
    <s v="Standard"/>
    <s v="high"/>
    <s v="medium"/>
    <n v="1458.17"/>
    <n v="874.9"/>
    <d v="2006-02-02T00:00:00"/>
    <n v="583.2700000000001"/>
    <s v="M"/>
    <n v="46"/>
    <d v="1976-03-11T00:00:00"/>
    <n v="44.34477002156266"/>
    <s v="Quality Control Specialist"/>
    <s v="Retail"/>
    <s v="Affluent Customer"/>
    <s v="N"/>
    <s v="No"/>
    <n v="18"/>
    <m/>
  </r>
  <r>
    <n v="8945"/>
    <n v="12"/>
    <x v="2303"/>
    <d v="2017-10-17T00:00:00"/>
    <n v="74"/>
    <b v="0"/>
    <s v="Approved"/>
    <s v="WeareA2B"/>
    <s v="Standard"/>
    <s v="medium"/>
    <s v="medium"/>
    <n v="1231.1500000000001"/>
    <n v="161.6"/>
    <d v="2004-08-17T00:00:00"/>
    <n v="1069.5500000000002"/>
    <s v="M"/>
    <n v="45"/>
    <d v="1959-01-03T00:00:00"/>
    <n v="61.542030295535262"/>
    <s v="Nurse"/>
    <s v="Retail"/>
    <s v="Mass Customer"/>
    <s v="N"/>
    <s v="No"/>
    <n v="14"/>
    <m/>
  </r>
  <r>
    <n v="9215"/>
    <n v="80"/>
    <x v="1063"/>
    <d v="2017-10-17T00:00:00"/>
    <n v="74"/>
    <b v="1"/>
    <s v="Approved"/>
    <s v="OHM Cycles"/>
    <s v="Touring"/>
    <s v="low"/>
    <s v="medium"/>
    <n v="1073.07"/>
    <n v="933.84"/>
    <d v="1997-01-25T00:00:00"/>
    <n v="139.2299999999999"/>
    <s v="F"/>
    <n v="37"/>
    <d v="1975-05-30T00:00:00"/>
    <n v="45.128331665398271"/>
    <s v="Computer Systems Analyst I"/>
    <s v="Entertainment"/>
    <s v="Affluent Customer"/>
    <s v="N"/>
    <s v="No"/>
    <n v="17"/>
    <m/>
  </r>
  <r>
    <n v="9416"/>
    <n v="43"/>
    <x v="1191"/>
    <d v="2017-10-17T00:00:00"/>
    <n v="74"/>
    <b v="0"/>
    <s v="Approved"/>
    <s v="Solex"/>
    <s v="Standard"/>
    <s v="medium"/>
    <s v="medium"/>
    <n v="1151.96"/>
    <n v="649.49"/>
    <d v="1999-12-04T00:00:00"/>
    <n v="502.47"/>
    <s v="F"/>
    <n v="48"/>
    <d v="2001-01-11T00:00:00"/>
    <n v="19.489975501014712"/>
    <s v="Marketing Assistant"/>
    <s v="Manufacturing"/>
    <s v="Affluent Customer"/>
    <s v="N"/>
    <s v="No"/>
    <n v="2"/>
    <m/>
  </r>
  <r>
    <n v="10617"/>
    <n v="63"/>
    <x v="2406"/>
    <d v="2017-10-17T00:00:00"/>
    <n v="74"/>
    <b v="0"/>
    <s v="Approved"/>
    <s v="WeareA2B"/>
    <s v="Standard"/>
    <s v="medium"/>
    <s v="medium"/>
    <n v="1992.93"/>
    <n v="762.63"/>
    <d v="1993-05-26T00:00:00"/>
    <n v="1230.3000000000002"/>
    <s v="M"/>
    <n v="89"/>
    <d v="1977-01-15T00:00:00"/>
    <n v="43.495454953069505"/>
    <s v="Senior Financial Analyst"/>
    <s v="Financial Services"/>
    <s v="High Net Worth"/>
    <s v="N"/>
    <s v="No"/>
    <n v="8"/>
    <m/>
  </r>
  <r>
    <n v="10952"/>
    <n v="86"/>
    <x v="2407"/>
    <d v="2017-10-17T00:00:00"/>
    <n v="74"/>
    <b v="1"/>
    <s v="Approved"/>
    <s v="OHM Cycles"/>
    <s v="Standard"/>
    <s v="medium"/>
    <s v="medium"/>
    <n v="235.63"/>
    <n v="125.07"/>
    <d v="2004-08-07T00:00:00"/>
    <n v="110.56"/>
    <s v="F"/>
    <n v="88"/>
    <d v="1978-02-22T00:00:00"/>
    <n v="42.39134536402841"/>
    <s v="Web Designer III"/>
    <s v="Manufacturing"/>
    <s v="Mass Customer"/>
    <s v="N"/>
    <s v="No"/>
    <n v="11"/>
    <m/>
  </r>
  <r>
    <n v="11188"/>
    <n v="80"/>
    <x v="1369"/>
    <d v="2017-10-17T00:00:00"/>
    <n v="74"/>
    <b v="1"/>
    <s v="Approved"/>
    <s v="Trek Bicycles"/>
    <s v="Standard"/>
    <s v="medium"/>
    <s v="large"/>
    <n v="1469.44"/>
    <n v="596.54999999999995"/>
    <d v="2012-05-18T00:00:00"/>
    <n v="872.8900000000001"/>
    <s v="M"/>
    <n v="62"/>
    <d v="1954-09-25T00:00:00"/>
    <n v="65.818742624302388"/>
    <n v="0"/>
    <s v="Telecommunications"/>
    <s v="High Net Worth"/>
    <s v="N"/>
    <s v="No"/>
    <n v="15"/>
    <m/>
  </r>
  <r>
    <n v="11542"/>
    <n v="8"/>
    <x v="1548"/>
    <d v="2017-10-17T00:00:00"/>
    <n v="74"/>
    <b v="0"/>
    <s v="Approved"/>
    <s v="Solex"/>
    <s v="Road"/>
    <s v="medium"/>
    <s v="small"/>
    <n v="1703.52"/>
    <n v="1516.13"/>
    <d v="2016-07-09T00:00:00"/>
    <n v="187.38999999999987"/>
    <s v="M"/>
    <n v="99"/>
    <d v="1980-11-15T00:00:00"/>
    <n v="39.659838514713343"/>
    <s v="Programmer Analyst III"/>
    <s v="Entertainment"/>
    <s v="Affluent Customer"/>
    <s v="N"/>
    <s v="Yes"/>
    <n v="14"/>
    <m/>
  </r>
  <r>
    <n v="11588"/>
    <n v="64"/>
    <x v="2295"/>
    <d v="2017-10-17T00:00:00"/>
    <n v="74"/>
    <b v="1"/>
    <s v="Approved"/>
    <s v="Trek Bicycles"/>
    <s v="Standard"/>
    <s v="medium"/>
    <s v="large"/>
    <n v="1469.44"/>
    <n v="596.54999999999995"/>
    <d v="2010-08-20T00:00:00"/>
    <n v="872.8900000000001"/>
    <s v="F"/>
    <n v="36"/>
    <d v="1970-01-03T00:00:00"/>
    <n v="50.53381111745307"/>
    <s v="Cost Accountant"/>
    <s v="Financial Services"/>
    <s v="Mass Customer"/>
    <s v="N"/>
    <s v="Yes"/>
    <n v="6"/>
    <m/>
  </r>
  <r>
    <n v="12737"/>
    <n v="88"/>
    <x v="1778"/>
    <d v="2017-10-17T00:00:00"/>
    <n v="74"/>
    <b v="0"/>
    <s v="Approved"/>
    <s v="Norco Bicycles"/>
    <s v="Standard"/>
    <s v="medium"/>
    <s v="medium"/>
    <n v="1198.46"/>
    <n v="381.1"/>
    <d v="2000-11-03T00:00:00"/>
    <n v="817.36"/>
    <s v="M"/>
    <n v="55"/>
    <d v="2001-10-10T00:00:00"/>
    <n v="18.744770021562658"/>
    <s v="Computer Systems Analyst I"/>
    <s v="Health"/>
    <s v="Mass Customer"/>
    <s v="N"/>
    <s v="Yes"/>
    <n v="1"/>
    <m/>
  </r>
  <r>
    <n v="12994"/>
    <n v="95"/>
    <x v="2408"/>
    <d v="2017-10-17T00:00:00"/>
    <n v="74"/>
    <b v="1"/>
    <s v="Approved"/>
    <s v="Giant Bicycles"/>
    <s v="Standard"/>
    <s v="medium"/>
    <s v="large"/>
    <n v="569.55999999999995"/>
    <n v="528.42999999999995"/>
    <d v="2006-11-10T00:00:00"/>
    <n v="41.129999999999995"/>
    <s v="F"/>
    <n v="11"/>
    <d v="1980-04-21T00:00:00"/>
    <n v="40.229701528411972"/>
    <s v="Marketing Manager"/>
    <s v="Argiculture"/>
    <s v="Mass Customer"/>
    <s v="N"/>
    <s v="No"/>
    <n v="3"/>
    <m/>
  </r>
  <r>
    <n v="13043"/>
    <n v="0"/>
    <x v="1543"/>
    <d v="2017-10-17T00:00:00"/>
    <n v="74"/>
    <b v="0"/>
    <s v="Approved"/>
    <s v="Solex"/>
    <s v="Standard"/>
    <s v="medium"/>
    <s v="medium"/>
    <n v="71.489999999999995"/>
    <n v="53.62"/>
    <d v="2012-12-02T00:00:00"/>
    <n v="17.869999999999997"/>
    <s v="F"/>
    <n v="67"/>
    <d v="1979-10-08T00:00:00"/>
    <n v="40.766687829781837"/>
    <s v="Statistician IV"/>
    <s v="Argiculture"/>
    <s v="High Net Worth"/>
    <s v="N"/>
    <s v="Yes"/>
    <n v="12"/>
    <m/>
  </r>
  <r>
    <n v="13047"/>
    <n v="0"/>
    <x v="1215"/>
    <d v="2017-10-17T00:00:00"/>
    <n v="74"/>
    <b v="0"/>
    <s v="Approved"/>
    <s v="Norco Bicycles"/>
    <s v="Standard"/>
    <s v="medium"/>
    <s v="medium"/>
    <n v="360.4"/>
    <n v="270.3"/>
    <d v="2016-12-06T00:00:00"/>
    <n v="90.099999999999966"/>
    <s v="F"/>
    <n v="63"/>
    <d v="1991-02-28T00:00:00"/>
    <n v="29.366687829781835"/>
    <s v="Technical Writer"/>
    <s v="Manufacturing"/>
    <s v="High Net Worth"/>
    <s v="N"/>
    <s v="No"/>
    <n v="9"/>
    <m/>
  </r>
  <r>
    <n v="13120"/>
    <n v="5"/>
    <x v="2409"/>
    <d v="2017-10-17T00:00:00"/>
    <n v="74"/>
    <b v="0"/>
    <s v="Approved"/>
    <s v="Trek Bicycles"/>
    <s v="Mountain"/>
    <s v="low"/>
    <s v="medium"/>
    <n v="574.64"/>
    <n v="459.71"/>
    <d v="2011-08-29T00:00:00"/>
    <n v="114.93"/>
    <s v="M"/>
    <n v="41"/>
    <d v="1976-12-12T00:00:00"/>
    <n v="43.588605638001013"/>
    <s v="Tax Accountant"/>
    <s v="Financial Services"/>
    <s v="Mass Customer"/>
    <s v="N"/>
    <s v="No"/>
    <n v="10"/>
    <m/>
  </r>
  <r>
    <n v="13474"/>
    <n v="57"/>
    <x v="2410"/>
    <d v="2017-10-17T00:00:00"/>
    <n v="74"/>
    <b v="0"/>
    <s v="Approved"/>
    <s v="WeareA2B"/>
    <s v="Touring"/>
    <s v="medium"/>
    <s v="large"/>
    <n v="1890.39"/>
    <n v="260.14"/>
    <d v="1991-01-21T00:00:00"/>
    <n v="1630.25"/>
    <s v="M"/>
    <n v="59"/>
    <d v="1978-01-19T00:00:00"/>
    <n v="42.484496048959919"/>
    <s v="Dental Hygienist"/>
    <s v="Health"/>
    <s v="Affluent Customer"/>
    <s v="N"/>
    <s v="No"/>
    <n v="17"/>
    <m/>
  </r>
  <r>
    <n v="13656"/>
    <n v="46"/>
    <x v="1010"/>
    <d v="2017-10-17T00:00:00"/>
    <n v="74"/>
    <b v="1"/>
    <s v="Approved"/>
    <s v="OHM Cycles"/>
    <s v="Standard"/>
    <s v="low"/>
    <s v="medium"/>
    <n v="1793.43"/>
    <n v="248.82"/>
    <d v="2011-03-16T00:00:00"/>
    <n v="1544.6100000000001"/>
    <s v="M"/>
    <n v="46"/>
    <d v="1973-05-26T00:00:00"/>
    <n v="47.139290569507864"/>
    <s v="Senior Developer"/>
    <s v="Manufacturing"/>
    <s v="High Net Worth"/>
    <s v="N"/>
    <s v="Yes"/>
    <n v="7"/>
    <m/>
  </r>
  <r>
    <n v="14183"/>
    <n v="96"/>
    <x v="1973"/>
    <d v="2017-10-17T00:00:00"/>
    <n v="74"/>
    <b v="0"/>
    <s v="Approved"/>
    <s v="WeareA2B"/>
    <s v="Road"/>
    <s v="low"/>
    <s v="small"/>
    <n v="1172.78"/>
    <n v="1043.77"/>
    <d v="2002-10-10T00:00:00"/>
    <n v="129.01"/>
    <s v="F"/>
    <n v="44"/>
    <d v="1992-06-15T00:00:00"/>
    <n v="28.070797418822931"/>
    <s v="Environmental Tech"/>
    <s v="Argiculture"/>
    <s v="Mass Customer"/>
    <s v="N"/>
    <s v="No"/>
    <n v="6"/>
    <m/>
  </r>
  <r>
    <n v="14539"/>
    <n v="32"/>
    <x v="2411"/>
    <d v="2017-10-17T00:00:00"/>
    <n v="74"/>
    <b v="1"/>
    <s v="Approved"/>
    <s v="Giant Bicycles"/>
    <s v="Standard"/>
    <s v="high"/>
    <s v="medium"/>
    <n v="1179"/>
    <n v="707.4"/>
    <d v="2005-05-10T00:00:00"/>
    <n v="471.6"/>
    <s v="F"/>
    <n v="24"/>
    <d v="1980-06-29T00:00:00"/>
    <n v="40.040660432521562"/>
    <n v="0"/>
    <s v="Health"/>
    <s v="High Net Worth"/>
    <s v="N"/>
    <s v="Yes"/>
    <n v="4"/>
    <m/>
  </r>
  <r>
    <n v="15015"/>
    <n v="34"/>
    <x v="2412"/>
    <d v="2017-10-17T00:00:00"/>
    <n v="74"/>
    <b v="0"/>
    <s v="Approved"/>
    <s v="Norco Bicycles"/>
    <s v="Road"/>
    <s v="high"/>
    <s v="large"/>
    <n v="774.53"/>
    <n v="464.72"/>
    <d v="2003-03-18T00:00:00"/>
    <n v="309.80999999999995"/>
    <s v="M"/>
    <n v="6"/>
    <d v="1989-08-09T00:00:00"/>
    <n v="30.922852213343479"/>
    <s v="Geological Engineer"/>
    <s v="Manufacturing"/>
    <s v="Mass Customer"/>
    <s v="N"/>
    <s v="No"/>
    <n v="13"/>
    <m/>
  </r>
  <r>
    <n v="16053"/>
    <n v="13"/>
    <x v="2413"/>
    <d v="2017-10-17T00:00:00"/>
    <n v="74"/>
    <b v="0"/>
    <s v="Approved"/>
    <s v="Solex"/>
    <s v="Standard"/>
    <s v="medium"/>
    <s v="medium"/>
    <n v="1163.8900000000001"/>
    <n v="589.27"/>
    <d v="2016-07-09T00:00:00"/>
    <n v="574.62000000000012"/>
    <s v="F"/>
    <n v="95"/>
    <d v="1987-11-05T00:00:00"/>
    <n v="32.684496048959915"/>
    <s v="Computer Systems Analyst IV"/>
    <s v="Manufacturing"/>
    <s v="Affluent Customer"/>
    <s v="N"/>
    <s v="No"/>
    <n v="12"/>
    <m/>
  </r>
  <r>
    <n v="16146"/>
    <n v="45"/>
    <x v="595"/>
    <d v="2017-10-17T00:00:00"/>
    <n v="74"/>
    <b v="1"/>
    <s v="Approved"/>
    <s v="Solex"/>
    <s v="Standard"/>
    <s v="medium"/>
    <s v="medium"/>
    <n v="441.49"/>
    <n v="84.99"/>
    <d v="2012-04-10T00:00:00"/>
    <n v="356.5"/>
    <s v="F"/>
    <n v="31"/>
    <d v="1984-06-12T00:00:00"/>
    <n v="36.08449604895992"/>
    <s v="Senior Editor"/>
    <s v="n/a"/>
    <s v="Mass Customer"/>
    <s v="N"/>
    <s v="Yes"/>
    <n v="2"/>
    <m/>
  </r>
  <r>
    <n v="16296"/>
    <n v="41"/>
    <x v="1363"/>
    <d v="2017-10-17T00:00:00"/>
    <n v="74"/>
    <b v="0"/>
    <s v="Approved"/>
    <s v="Solex"/>
    <s v="Road"/>
    <s v="medium"/>
    <s v="medium"/>
    <n v="416.98"/>
    <n v="312.74"/>
    <d v="1997-05-10T00:00:00"/>
    <n v="104.24000000000001"/>
    <s v="M"/>
    <n v="53"/>
    <d v="1988-04-15T00:00:00"/>
    <n v="32.240660432521558"/>
    <s v="Legal Assistant"/>
    <s v="Health"/>
    <s v="Mass Customer"/>
    <s v="N"/>
    <s v="Yes"/>
    <n v="13"/>
    <m/>
  </r>
  <r>
    <n v="16995"/>
    <n v="12"/>
    <x v="188"/>
    <d v="2017-10-17T00:00:00"/>
    <n v="74"/>
    <b v="0"/>
    <s v="Approved"/>
    <s v="WeareA2B"/>
    <s v="Standard"/>
    <s v="medium"/>
    <s v="medium"/>
    <n v="1231.1500000000001"/>
    <n v="161.6"/>
    <d v="2005-12-07T00:00:00"/>
    <n v="1069.5500000000002"/>
    <s v="M"/>
    <n v="14"/>
    <d v="1962-04-11T00:00:00"/>
    <n v="58.27079741882293"/>
    <n v="0"/>
    <s v="Retail"/>
    <s v="Affluent Customer"/>
    <s v="N"/>
    <s v="Yes"/>
    <n v="11"/>
    <m/>
  </r>
  <r>
    <n v="17130"/>
    <n v="0"/>
    <x v="2414"/>
    <d v="2017-10-17T00:00:00"/>
    <n v="74"/>
    <b v="0"/>
    <s v="Approved"/>
    <s v="OHM Cycles"/>
    <s v="Standard"/>
    <s v="low"/>
    <s v="medium"/>
    <n v="71.16"/>
    <n v="56.93"/>
    <d v="2015-06-17T00:00:00"/>
    <n v="14.229999999999997"/>
    <s v="F"/>
    <n v="25"/>
    <d v="1993-10-13T00:00:00"/>
    <n v="26.742030295535258"/>
    <s v="Database Administrator III"/>
    <s v="n/a"/>
    <s v="High Net Worth"/>
    <s v="N"/>
    <s v="No"/>
    <n v="9"/>
    <m/>
  </r>
  <r>
    <n v="17218"/>
    <n v="23"/>
    <x v="2415"/>
    <d v="2017-10-17T00:00:00"/>
    <n v="74"/>
    <b v="1"/>
    <s v="Approved"/>
    <s v="Norco Bicycles"/>
    <s v="Mountain"/>
    <s v="low"/>
    <s v="small"/>
    <n v="688.63"/>
    <n v="612.88"/>
    <d v="2011-05-07T00:00:00"/>
    <n v="75.75"/>
    <s v="F"/>
    <n v="93"/>
    <d v="1979-01-26T00:00:00"/>
    <n v="41.465317966768133"/>
    <s v="Web Designer IV"/>
    <s v="Manufacturing"/>
    <s v="Mass Customer"/>
    <s v="N"/>
    <s v="Yes"/>
    <n v="16"/>
    <m/>
  </r>
  <r>
    <n v="18061"/>
    <n v="85"/>
    <x v="2416"/>
    <d v="2017-10-17T00:00:00"/>
    <n v="74"/>
    <b v="1"/>
    <s v="Approved"/>
    <s v="WeareA2B"/>
    <s v="Standard"/>
    <s v="medium"/>
    <s v="medium"/>
    <n v="752.64"/>
    <n v="205.36"/>
    <d v="2015-08-02T00:00:00"/>
    <n v="547.28"/>
    <s v="F"/>
    <n v="22"/>
    <d v="1996-05-14T00:00:00"/>
    <n v="24.155728925672246"/>
    <s v="Sales Associate"/>
    <s v="Health"/>
    <s v="Mass Customer"/>
    <s v="N"/>
    <s v="No"/>
    <n v="5"/>
    <m/>
  </r>
  <r>
    <n v="18122"/>
    <n v="32"/>
    <x v="2160"/>
    <d v="2017-10-17T00:00:00"/>
    <n v="74"/>
    <b v="0"/>
    <s v="Approved"/>
    <s v="Giant Bicycles"/>
    <s v="Standard"/>
    <s v="high"/>
    <s v="medium"/>
    <n v="1179"/>
    <n v="707.4"/>
    <d v="1997-08-25T00:00:00"/>
    <n v="471.6"/>
    <s v="F"/>
    <n v="86"/>
    <d v="1957-08-16T00:00:00"/>
    <n v="62.925591939370875"/>
    <s v="Internal Auditor"/>
    <s v="Health"/>
    <s v="High Net Worth"/>
    <s v="N"/>
    <s v="No"/>
    <n v="12"/>
    <m/>
  </r>
  <r>
    <n v="18742"/>
    <n v="14"/>
    <x v="2417"/>
    <d v="2017-10-17T00:00:00"/>
    <n v="74"/>
    <b v="0"/>
    <s v="Approved"/>
    <s v="Solex"/>
    <s v="Standard"/>
    <s v="high"/>
    <s v="large"/>
    <n v="1842.92"/>
    <n v="1105.75"/>
    <d v="2011-01-10T00:00:00"/>
    <n v="737.17000000000007"/>
    <s v="F"/>
    <n v="94"/>
    <d v="1976-09-02T00:00:00"/>
    <n v="43.865317966768139"/>
    <s v="Teacher"/>
    <s v="Manufacturing"/>
    <s v="High Net Worth"/>
    <s v="N"/>
    <s v="Yes"/>
    <n v="14"/>
    <m/>
  </r>
  <r>
    <n v="19834"/>
    <n v="95"/>
    <x v="2418"/>
    <d v="2017-10-17T00:00:00"/>
    <n v="74"/>
    <b v="0"/>
    <s v="Approved"/>
    <s v="Giant Bicycles"/>
    <s v="Standard"/>
    <s v="medium"/>
    <s v="large"/>
    <n v="569.55999999999995"/>
    <n v="528.42999999999995"/>
    <d v="2004-01-16T00:00:00"/>
    <n v="41.129999999999995"/>
    <s v="F"/>
    <n v="45"/>
    <d v="1974-10-20T00:00:00"/>
    <n v="45.736550843480465"/>
    <s v="Technical Writer"/>
    <s v="n/a"/>
    <s v="Affluent Customer"/>
    <s v="N"/>
    <s v="Yes"/>
    <n v="19"/>
    <m/>
  </r>
  <r>
    <n v="3"/>
    <n v="37"/>
    <x v="2036"/>
    <d v="2017-10-16T00:00:00"/>
    <n v="75"/>
    <b v="0"/>
    <s v="Approved"/>
    <s v="OHM Cycles"/>
    <s v="Standard"/>
    <s v="low"/>
    <s v="medium"/>
    <n v="1793.43"/>
    <n v="248.82"/>
    <d v="1999-07-20T00:00:00"/>
    <n v="1544.6100000000001"/>
    <s v="M"/>
    <n v="9"/>
    <d v="1977-06-03T00:00:00"/>
    <n v="43.114633035261285"/>
    <s v="Desktop Support Technician"/>
    <s v="Retail"/>
    <s v="Affluent Customer"/>
    <s v="N"/>
    <s v="No"/>
    <n v="22"/>
    <m/>
  </r>
  <r>
    <n v="152"/>
    <n v="92"/>
    <x v="2066"/>
    <d v="2017-10-16T00:00:00"/>
    <n v="75"/>
    <b v="0"/>
    <s v="Approved"/>
    <s v="WeareA2B"/>
    <s v="Standard"/>
    <s v="medium"/>
    <s v="small"/>
    <n v="1415.01"/>
    <n v="1259.3599999999999"/>
    <d v="2000-11-03T00:00:00"/>
    <n v="155.65000000000009"/>
    <s v="M"/>
    <n v="86"/>
    <d v="1978-06-04T00:00:00"/>
    <n v="42.111893309233892"/>
    <s v="Accountant II"/>
    <s v="Financial Services"/>
    <s v="Mass Customer"/>
    <s v="N"/>
    <s v="Yes"/>
    <n v="9"/>
    <m/>
  </r>
  <r>
    <n v="648"/>
    <n v="84"/>
    <x v="696"/>
    <d v="2017-10-16T00:00:00"/>
    <n v="75"/>
    <b v="1"/>
    <s v="Approved"/>
    <s v="Giant Bicycles"/>
    <s v="Road"/>
    <s v="medium"/>
    <s v="medium"/>
    <n v="792.9"/>
    <n v="594.67999999999995"/>
    <d v="1992-10-02T00:00:00"/>
    <n v="198.22000000000003"/>
    <s v="F"/>
    <n v="23"/>
    <d v="1974-11-08T00:00:00"/>
    <n v="45.684496048959915"/>
    <s v="Statistician III"/>
    <s v="Manufacturing"/>
    <s v="High Net Worth"/>
    <s v="N"/>
    <s v="No"/>
    <n v="20"/>
    <m/>
  </r>
  <r>
    <n v="720"/>
    <n v="0"/>
    <x v="151"/>
    <d v="2017-10-16T00:00:00"/>
    <n v="75"/>
    <b v="1"/>
    <s v="Approved"/>
    <s v="Trek Bicycles"/>
    <s v="Standard"/>
    <s v="high"/>
    <s v="medium"/>
    <n v="495.72"/>
    <n v="297.43"/>
    <d v="2006-05-22T00:00:00"/>
    <n v="198.29000000000002"/>
    <s v="F"/>
    <n v="83"/>
    <d v="1995-05-21T00:00:00"/>
    <n v="25.139290569507864"/>
    <s v="Legal Assistant"/>
    <s v="n/a"/>
    <s v="High Net Worth"/>
    <s v="N"/>
    <s v="Yes"/>
    <n v="5"/>
    <m/>
  </r>
  <r>
    <n v="907"/>
    <n v="5"/>
    <x v="1568"/>
    <d v="2017-10-16T00:00:00"/>
    <n v="75"/>
    <b v="1"/>
    <s v="Approved"/>
    <s v="Trek Bicycles"/>
    <s v="Mountain"/>
    <s v="low"/>
    <s v="medium"/>
    <n v="574.64"/>
    <n v="459.71"/>
    <d v="1991-11-07T00:00:00"/>
    <n v="114.93"/>
    <s v="M"/>
    <n v="96"/>
    <d v="1964-03-14T00:00:00"/>
    <n v="56.34477002156266"/>
    <s v="Health Coach IV"/>
    <s v="Health"/>
    <s v="Mass Customer"/>
    <s v="N"/>
    <s v="Yes"/>
    <n v="12"/>
    <m/>
  </r>
  <r>
    <n v="950"/>
    <n v="21"/>
    <x v="2232"/>
    <d v="2017-10-16T00:00:00"/>
    <n v="75"/>
    <b v="0"/>
    <s v="Approved"/>
    <s v="Solex"/>
    <s v="Standard"/>
    <s v="medium"/>
    <s v="large"/>
    <n v="1071.23"/>
    <n v="380.74"/>
    <d v="1996-04-05T00:00:00"/>
    <n v="690.49"/>
    <s v="M"/>
    <n v="36"/>
    <d v="1975-11-28T00:00:00"/>
    <n v="44.629701528411971"/>
    <s v="Quality Engineer"/>
    <s v="Manufacturing"/>
    <s v="Affluent Customer"/>
    <s v="N"/>
    <s v="No"/>
    <n v="5"/>
    <m/>
  </r>
  <r>
    <n v="1542"/>
    <n v="72"/>
    <x v="2419"/>
    <d v="2017-10-16T00:00:00"/>
    <n v="75"/>
    <b v="0"/>
    <s v="Approved"/>
    <s v="Norco Bicycles"/>
    <s v="Standard"/>
    <s v="medium"/>
    <s v="medium"/>
    <n v="360.4"/>
    <n v="270.3"/>
    <d v="2004-07-25T00:00:00"/>
    <n v="90.099999999999966"/>
    <s v="F"/>
    <n v="6"/>
    <d v="1985-09-10T00:00:00"/>
    <n v="34.837920706494167"/>
    <n v="0"/>
    <s v="IT"/>
    <s v="Mass Customer"/>
    <s v="N"/>
    <s v="Yes"/>
    <n v="14"/>
    <m/>
  </r>
  <r>
    <n v="2144"/>
    <n v="39"/>
    <x v="2420"/>
    <d v="2017-10-16T00:00:00"/>
    <n v="75"/>
    <b v="1"/>
    <s v="Approved"/>
    <s v="Giant Bicycles"/>
    <s v="Standard"/>
    <s v="medium"/>
    <s v="large"/>
    <n v="1812.75"/>
    <n v="582.48"/>
    <d v="2011-05-09T00:00:00"/>
    <n v="1230.27"/>
    <s v="M"/>
    <n v="36"/>
    <d v="1967-05-23T00:00:00"/>
    <n v="53.15298919964485"/>
    <s v="Account Coordinator"/>
    <s v="Financial Services"/>
    <s v="Affluent Customer"/>
    <s v="N"/>
    <s v="Yes"/>
    <n v="10"/>
    <m/>
  </r>
  <r>
    <n v="2455"/>
    <n v="45"/>
    <x v="2319"/>
    <d v="2017-10-16T00:00:00"/>
    <n v="75"/>
    <b v="1"/>
    <s v="Approved"/>
    <s v="Solex"/>
    <s v="Standard"/>
    <s v="medium"/>
    <s v="medium"/>
    <n v="441.49"/>
    <n v="84.99"/>
    <d v="2012-06-04T00:00:00"/>
    <n v="356.5"/>
    <s v="M"/>
    <n v="44"/>
    <d v="1971-10-17T00:00:00"/>
    <n v="48.747509747590051"/>
    <n v="0"/>
    <s v="n/a"/>
    <s v="Mass Customer"/>
    <s v="N"/>
    <s v="Yes"/>
    <n v="12"/>
    <m/>
  </r>
  <r>
    <n v="2530"/>
    <n v="56"/>
    <x v="2421"/>
    <d v="2017-10-16T00:00:00"/>
    <n v="75"/>
    <b v="0"/>
    <s v="Approved"/>
    <s v="Norco Bicycles"/>
    <s v="Mountain"/>
    <s v="low"/>
    <s v="small"/>
    <n v="688.63"/>
    <n v="612.88"/>
    <d v="2011-05-07T00:00:00"/>
    <n v="75.75"/>
    <s v="F"/>
    <n v="27"/>
    <d v="1965-04-06T00:00:00"/>
    <n v="55.281756322932523"/>
    <s v="VP Product Management"/>
    <s v="Argiculture"/>
    <s v="High Net Worth"/>
    <s v="N"/>
    <s v="Yes"/>
    <n v="19"/>
    <m/>
  </r>
  <r>
    <n v="2550"/>
    <n v="86"/>
    <x v="2385"/>
    <d v="2017-10-16T00:00:00"/>
    <n v="75"/>
    <b v="1"/>
    <s v="Approved"/>
    <s v="OHM Cycles"/>
    <s v="Standard"/>
    <s v="medium"/>
    <s v="medium"/>
    <n v="235.63"/>
    <n v="125.07"/>
    <d v="2003-01-05T00:00:00"/>
    <n v="110.56"/>
    <s v="M"/>
    <n v="16"/>
    <d v="1995-11-15T00:00:00"/>
    <n v="24.65161933663115"/>
    <s v="Database Administrator I"/>
    <s v="n/a"/>
    <s v="Affluent Customer"/>
    <s v="N"/>
    <s v="Yes"/>
    <n v="2"/>
    <m/>
  </r>
  <r>
    <n v="2626"/>
    <n v="10"/>
    <x v="737"/>
    <d v="2017-10-16T00:00:00"/>
    <n v="75"/>
    <b v="0"/>
    <s v="Approved"/>
    <s v="WeareA2B"/>
    <s v="Touring"/>
    <s v="medium"/>
    <s v="medium"/>
    <n v="1466.68"/>
    <n v="363.25"/>
    <d v="2014-03-03T00:00:00"/>
    <n v="1103.43"/>
    <s v="F"/>
    <n v="37"/>
    <d v="1989-07-26T00:00:00"/>
    <n v="30.96120837772704"/>
    <s v="Staff Scientist"/>
    <s v="Retail"/>
    <s v="Mass Customer"/>
    <s v="N"/>
    <s v="No"/>
    <n v="18"/>
    <m/>
  </r>
  <r>
    <n v="2951"/>
    <n v="30"/>
    <x v="2422"/>
    <d v="2017-10-16T00:00:00"/>
    <n v="75"/>
    <b v="1"/>
    <s v="Approved"/>
    <s v="Solex"/>
    <s v="Standard"/>
    <s v="high"/>
    <s v="medium"/>
    <n v="748.17"/>
    <n v="448.9"/>
    <d v="1992-10-11T00:00:00"/>
    <n v="299.27"/>
    <s v="M"/>
    <n v="3"/>
    <d v="1994-10-05T00:00:00"/>
    <n v="25.763948103754437"/>
    <s v="Office Assistant I"/>
    <s v="Manufacturing"/>
    <s v="Mass Customer"/>
    <s v="N"/>
    <s v="Yes"/>
    <n v="8"/>
    <m/>
  </r>
  <r>
    <n v="4125"/>
    <n v="72"/>
    <x v="1584"/>
    <d v="2017-12-07T00:00:00"/>
    <m/>
    <b v="0"/>
    <s v="Cancelled"/>
    <s v="Norco Bicycles"/>
    <s v="Standard"/>
    <s v="medium"/>
    <s v="medium"/>
    <n v="360.4"/>
    <n v="270.3"/>
    <n v="42710"/>
    <m/>
    <m/>
    <m/>
    <m/>
    <m/>
    <m/>
    <m/>
    <m/>
    <m/>
    <m/>
    <m/>
    <m/>
  </r>
  <r>
    <n v="2963"/>
    <n v="66"/>
    <x v="1272"/>
    <d v="2017-10-16T00:00:00"/>
    <n v="75"/>
    <b v="1"/>
    <s v="Approved"/>
    <s v="Giant Bicycles"/>
    <s v="Road"/>
    <s v="low"/>
    <s v="small"/>
    <n v="590.26"/>
    <n v="525.33000000000004"/>
    <d v="2010-08-20T00:00:00"/>
    <n v="64.92999999999995"/>
    <s v="F"/>
    <n v="94"/>
    <d v="1969-06-19T00:00:00"/>
    <n v="51.076276870877727"/>
    <n v="0"/>
    <s v="n/a"/>
    <s v="Mass Customer"/>
    <s v="N"/>
    <s v="Yes"/>
    <n v="6"/>
    <m/>
  </r>
  <r>
    <n v="3119"/>
    <n v="91"/>
    <x v="419"/>
    <d v="2017-10-16T00:00:00"/>
    <n v="75"/>
    <b v="0"/>
    <s v="Approved"/>
    <s v="Solex"/>
    <s v="Standard"/>
    <s v="medium"/>
    <s v="medium"/>
    <n v="100.35"/>
    <n v="75.260000000000005"/>
    <d v="1999-07-26T00:00:00"/>
    <n v="25.089999999999989"/>
    <s v="F"/>
    <n v="73"/>
    <d v="1980-11-02T00:00:00"/>
    <n v="39.695454953069508"/>
    <s v="Research Associate"/>
    <s v="n/a"/>
    <s v="Mass Customer"/>
    <s v="N"/>
    <s v="No"/>
    <n v="3"/>
    <m/>
  </r>
  <r>
    <n v="4128"/>
    <n v="0"/>
    <x v="1875"/>
    <d v="2017-01-04T00:00:00"/>
    <m/>
    <b v="1"/>
    <s v="Approved"/>
    <m/>
    <m/>
    <m/>
    <m/>
    <n v="639.38"/>
    <m/>
    <m/>
    <m/>
    <m/>
    <m/>
    <m/>
    <m/>
    <m/>
    <m/>
    <m/>
    <m/>
    <m/>
    <m/>
    <m/>
  </r>
  <r>
    <n v="3324"/>
    <n v="2"/>
    <x v="2423"/>
    <d v="2017-10-16T00:00:00"/>
    <n v="75"/>
    <b v="1"/>
    <s v="Approved"/>
    <s v="Solex"/>
    <s v="Standard"/>
    <s v="medium"/>
    <s v="medium"/>
    <n v="71.489999999999995"/>
    <n v="53.62"/>
    <d v="2012-12-02T00:00:00"/>
    <n v="17.869999999999997"/>
    <s v="F"/>
    <n v="48"/>
    <d v="1964-06-27T00:00:00"/>
    <n v="56.057098788685941"/>
    <s v="Desktop Support Technician"/>
    <s v="Financial Services"/>
    <s v="Mass Customer"/>
    <s v="N"/>
    <s v="No"/>
    <n v="11"/>
    <m/>
  </r>
  <r>
    <n v="3367"/>
    <n v="89"/>
    <x v="1736"/>
    <d v="2017-10-16T00:00:00"/>
    <n v="75"/>
    <b v="1"/>
    <s v="Approved"/>
    <s v="Giant Bicycles"/>
    <s v="Standard"/>
    <s v="medium"/>
    <s v="large"/>
    <n v="1812.75"/>
    <n v="582.48"/>
    <d v="2008-03-19T00:00:00"/>
    <n v="1230.27"/>
    <s v="M"/>
    <n v="49"/>
    <d v="1967-08-08T00:00:00"/>
    <n v="52.942030295535261"/>
    <s v="VP Marketing"/>
    <s v="Financial Services"/>
    <s v="High Net Worth"/>
    <s v="N"/>
    <s v="Yes"/>
    <n v="6"/>
    <m/>
  </r>
  <r>
    <n v="3603"/>
    <n v="64"/>
    <x v="2424"/>
    <d v="2017-10-16T00:00:00"/>
    <n v="75"/>
    <b v="0"/>
    <s v="Approved"/>
    <s v="Trek Bicycles"/>
    <s v="Standard"/>
    <s v="medium"/>
    <s v="large"/>
    <n v="1469.44"/>
    <n v="596.54999999999995"/>
    <d v="2012-05-18T00:00:00"/>
    <n v="872.8900000000001"/>
    <s v="M"/>
    <n v="88"/>
    <d v="1968-01-26T00:00:00"/>
    <n v="52.473537144850326"/>
    <n v="0"/>
    <s v="Manufacturing"/>
    <s v="Affluent Customer"/>
    <s v="N"/>
    <s v="No"/>
    <n v="6"/>
    <m/>
  </r>
  <r>
    <n v="3705"/>
    <n v="21"/>
    <x v="2425"/>
    <d v="2017-10-16T00:00:00"/>
    <n v="75"/>
    <b v="1"/>
    <s v="Approved"/>
    <s v="Solex"/>
    <s v="Standard"/>
    <s v="medium"/>
    <s v="large"/>
    <n v="1071.23"/>
    <n v="380.74"/>
    <d v="1996-04-05T00:00:00"/>
    <n v="690.49"/>
    <s v="M"/>
    <n v="20"/>
    <d v="1985-08-02T00:00:00"/>
    <n v="34.944770021562654"/>
    <s v="Technical Writer"/>
    <s v="n/a"/>
    <s v="Affluent Customer"/>
    <s v="N"/>
    <s v="No"/>
    <n v="19"/>
    <m/>
  </r>
  <r>
    <n v="4133"/>
    <n v="42"/>
    <x v="2426"/>
    <d v="2017-10-15T00:00:00"/>
    <m/>
    <b v="1"/>
    <s v="Cancelled"/>
    <s v="OHM Cycles"/>
    <s v="Road"/>
    <s v="medium"/>
    <s v="small"/>
    <n v="1810"/>
    <n v="1610.9"/>
    <n v="39526"/>
    <m/>
    <m/>
    <m/>
    <m/>
    <m/>
    <m/>
    <m/>
    <m/>
    <m/>
    <m/>
    <m/>
    <m/>
  </r>
  <r>
    <n v="4103"/>
    <n v="58"/>
    <x v="1729"/>
    <d v="2017-10-16T00:00:00"/>
    <n v="75"/>
    <b v="0"/>
    <s v="Approved"/>
    <s v="OHM Cycles"/>
    <s v="Standard"/>
    <s v="medium"/>
    <s v="medium"/>
    <n v="912.52"/>
    <n v="141.4"/>
    <d v="2015-10-18T00:00:00"/>
    <n v="771.12"/>
    <s v="M"/>
    <n v="15"/>
    <d v="1995-03-22T00:00:00"/>
    <n v="25.303674131151698"/>
    <s v="Geologist I"/>
    <s v="n/a"/>
    <s v="Affluent Customer"/>
    <s v="N"/>
    <s v="Yes"/>
    <n v="5"/>
    <m/>
  </r>
  <r>
    <n v="4847"/>
    <n v="48"/>
    <x v="2427"/>
    <d v="2017-10-16T00:00:00"/>
    <n v="75"/>
    <b v="0"/>
    <s v="Approved"/>
    <s v="WeareA2B"/>
    <s v="Standard"/>
    <s v="medium"/>
    <s v="medium"/>
    <n v="1762.96"/>
    <n v="950.52"/>
    <d v="2014-07-28T00:00:00"/>
    <n v="812.44"/>
    <s v="M"/>
    <n v="33"/>
    <d v="1962-12-19T00:00:00"/>
    <n v="57.58038645991882"/>
    <n v="0"/>
    <s v="Health"/>
    <s v="Mass Customer"/>
    <s v="N"/>
    <s v="No"/>
    <n v="20"/>
    <m/>
  </r>
  <r>
    <n v="4906"/>
    <n v="93"/>
    <x v="509"/>
    <d v="2017-10-16T00:00:00"/>
    <n v="75"/>
    <b v="1"/>
    <s v="Approved"/>
    <s v="WeareA2B"/>
    <s v="Standard"/>
    <s v="medium"/>
    <s v="medium"/>
    <n v="1065.03"/>
    <n v="230.09"/>
    <d v="2000-11-03T00:00:00"/>
    <n v="834.93999999999994"/>
    <s v="M"/>
    <n v="65"/>
    <d v="1986-05-18T00:00:00"/>
    <n v="34.15298919964485"/>
    <s v="Computer Systems Analyst I"/>
    <s v="Financial Services"/>
    <s v="Affluent Customer"/>
    <s v="N"/>
    <s v="No"/>
    <n v="15"/>
    <m/>
  </r>
  <r>
    <n v="5104"/>
    <n v="11"/>
    <x v="2428"/>
    <d v="2017-10-16T00:00:00"/>
    <n v="75"/>
    <b v="1"/>
    <s v="Approved"/>
    <s v="Giant Bicycles"/>
    <s v="Standard"/>
    <s v="high"/>
    <s v="medium"/>
    <n v="1274.93"/>
    <n v="764.96"/>
    <d v="2007-08-04T00:00:00"/>
    <n v="509.97"/>
    <s v="F"/>
    <n v="32"/>
    <d v="1995-03-23T00:00:00"/>
    <n v="25.300934405124302"/>
    <s v="Financial Advisor"/>
    <s v="Financial Services"/>
    <s v="Mass Customer"/>
    <s v="N"/>
    <s v="No"/>
    <n v="1"/>
    <m/>
  </r>
  <r>
    <n v="5198"/>
    <n v="11"/>
    <x v="363"/>
    <d v="2017-10-16T00:00:00"/>
    <n v="75"/>
    <b v="1"/>
    <s v="Approved"/>
    <s v="Giant Bicycles"/>
    <s v="Standard"/>
    <s v="high"/>
    <s v="medium"/>
    <n v="1274.93"/>
    <n v="764.96"/>
    <d v="2007-08-04T00:00:00"/>
    <n v="509.97"/>
    <s v="F"/>
    <n v="47"/>
    <d v="1974-07-29T00:00:00"/>
    <n v="45.96394810375444"/>
    <s v="Computer Systems Analyst I"/>
    <s v="Financial Services"/>
    <s v="Mass Customer"/>
    <s v="N"/>
    <s v="No"/>
    <n v="15"/>
    <m/>
  </r>
  <r>
    <n v="5457"/>
    <n v="18"/>
    <x v="1006"/>
    <d v="2017-10-16T00:00:00"/>
    <n v="75"/>
    <b v="1"/>
    <s v="Approved"/>
    <s v="Solex"/>
    <s v="Standard"/>
    <s v="medium"/>
    <s v="medium"/>
    <n v="575.27"/>
    <n v="431.45"/>
    <d v="2013-03-12T00:00:00"/>
    <n v="143.82"/>
    <s v="M"/>
    <n v="17"/>
    <d v="1956-10-30T00:00:00"/>
    <n v="63.720112487316079"/>
    <s v="Compensation Analyst"/>
    <s v="Financial Services"/>
    <s v="Affluent Customer"/>
    <s v="N"/>
    <s v="No"/>
    <n v="19"/>
    <m/>
  </r>
  <r>
    <n v="6894"/>
    <n v="63"/>
    <x v="425"/>
    <d v="2017-10-16T00:00:00"/>
    <n v="75"/>
    <b v="1"/>
    <s v="Approved"/>
    <s v="Solex"/>
    <s v="Standard"/>
    <s v="medium"/>
    <s v="medium"/>
    <n v="1483.2"/>
    <n v="99.59"/>
    <d v="2004-08-17T00:00:00"/>
    <n v="1383.6100000000001"/>
    <s v="M"/>
    <n v="14"/>
    <d v="1991-05-12T00:00:00"/>
    <n v="29.166687829781836"/>
    <s v="Information Systems Manager"/>
    <s v="Financial Services"/>
    <s v="Affluent Customer"/>
    <s v="N"/>
    <s v="No"/>
    <n v="2"/>
    <m/>
  </r>
  <r>
    <n v="6897"/>
    <n v="0"/>
    <x v="2301"/>
    <d v="2017-10-16T00:00:00"/>
    <n v="75"/>
    <b v="1"/>
    <s v="Approved"/>
    <s v="Solex"/>
    <s v="Standard"/>
    <s v="medium"/>
    <s v="medium"/>
    <n v="71.489999999999995"/>
    <n v="53.62"/>
    <d v="2012-12-02T00:00:00"/>
    <n v="17.869999999999997"/>
    <s v="F"/>
    <n v="73"/>
    <d v="1973-09-30T00:00:00"/>
    <n v="46.791345364028409"/>
    <s v="Sales Representative"/>
    <s v="Retail"/>
    <s v="High Net Worth"/>
    <s v="N"/>
    <s v="No"/>
    <n v="7"/>
    <m/>
  </r>
  <r>
    <n v="7399"/>
    <n v="5"/>
    <x v="826"/>
    <d v="2017-10-16T00:00:00"/>
    <n v="75"/>
    <b v="1"/>
    <s v="Approved"/>
    <s v="Trek Bicycles"/>
    <s v="Mountain"/>
    <s v="low"/>
    <s v="medium"/>
    <n v="574.64"/>
    <n v="459.71"/>
    <d v="2004-08-17T00:00:00"/>
    <n v="114.93"/>
    <s v="F"/>
    <n v="0"/>
    <d v="1959-05-11T00:00:00"/>
    <n v="61.191345364028408"/>
    <s v="Financial Analyst"/>
    <s v="Financial Services"/>
    <s v="Mass Customer"/>
    <s v="N"/>
    <s v="Yes"/>
    <n v="14"/>
    <m/>
  </r>
  <r>
    <n v="8108"/>
    <n v="91"/>
    <x v="443"/>
    <d v="2017-10-16T00:00:00"/>
    <n v="75"/>
    <b v="0"/>
    <s v="Approved"/>
    <s v="Solex"/>
    <s v="Standard"/>
    <s v="medium"/>
    <s v="medium"/>
    <n v="100.35"/>
    <n v="75.260000000000005"/>
    <d v="1999-07-26T00:00:00"/>
    <n v="25.089999999999989"/>
    <s v="F"/>
    <n v="34"/>
    <d v="1964-05-18T00:00:00"/>
    <n v="56.166687829781836"/>
    <s v="Account Representative I"/>
    <s v="n/a"/>
    <s v="Mass Customer"/>
    <s v="N"/>
    <s v="No"/>
    <n v="14"/>
    <m/>
  </r>
  <r>
    <n v="4144"/>
    <n v="89"/>
    <x v="1659"/>
    <d v="2017-05-13T00:00:00"/>
    <m/>
    <b v="0"/>
    <s v="Cancelled"/>
    <s v="WeareA2B"/>
    <s v="Touring"/>
    <s v="medium"/>
    <s v="large"/>
    <n v="1362.99"/>
    <n v="57.74"/>
    <n v="37539"/>
    <m/>
    <m/>
    <m/>
    <m/>
    <m/>
    <m/>
    <m/>
    <m/>
    <m/>
    <m/>
    <m/>
    <m/>
  </r>
  <r>
    <n v="8232"/>
    <n v="63"/>
    <x v="764"/>
    <d v="2017-10-16T00:00:00"/>
    <n v="75"/>
    <b v="0"/>
    <s v="Approved"/>
    <s v="Solex"/>
    <s v="Standard"/>
    <s v="medium"/>
    <s v="medium"/>
    <n v="1483.2"/>
    <n v="99.59"/>
    <d v="1998-12-17T00:00:00"/>
    <n v="1383.6100000000001"/>
    <s v="M"/>
    <n v="52"/>
    <d v="1970-08-23T00:00:00"/>
    <n v="49.898194679096903"/>
    <s v="Health Coach IV"/>
    <s v="Health"/>
    <s v="Mass Customer"/>
    <s v="N"/>
    <s v="No"/>
    <n v="9"/>
    <m/>
  </r>
  <r>
    <n v="8318"/>
    <n v="77"/>
    <x v="2429"/>
    <d v="2017-10-16T00:00:00"/>
    <n v="75"/>
    <b v="0"/>
    <s v="Approved"/>
    <s v="Norco Bicycles"/>
    <s v="Road"/>
    <s v="medium"/>
    <s v="large"/>
    <n v="1240.31"/>
    <n v="795.1"/>
    <d v="2004-07-25T00:00:00"/>
    <n v="445.20999999999992"/>
    <s v="M"/>
    <n v="86"/>
    <d v="1989-05-11T00:00:00"/>
    <n v="31.169427555809232"/>
    <s v="Mechanical Systems Engineer"/>
    <s v="Retail"/>
    <s v="Mass Customer"/>
    <s v="N"/>
    <s v="Yes"/>
    <n v="2"/>
    <m/>
  </r>
  <r>
    <n v="8737"/>
    <n v="74"/>
    <x v="661"/>
    <d v="2017-10-16T00:00:00"/>
    <n v="75"/>
    <b v="0"/>
    <s v="Approved"/>
    <s v="WeareA2B"/>
    <s v="Standard"/>
    <s v="medium"/>
    <s v="medium"/>
    <n v="1228.07"/>
    <n v="400.91"/>
    <d v="2015-08-10T00:00:00"/>
    <n v="827.15999999999985"/>
    <s v="M"/>
    <n v="84"/>
    <d v="1989-06-21T00:00:00"/>
    <n v="31.057098788685945"/>
    <s v="Statistician IV"/>
    <s v="Property"/>
    <s v="Mass Customer"/>
    <s v="N"/>
    <s v="Yes"/>
    <n v="4"/>
    <m/>
  </r>
  <r>
    <n v="9138"/>
    <n v="31"/>
    <x v="2430"/>
    <d v="2017-10-16T00:00:00"/>
    <n v="75"/>
    <b v="0"/>
    <s v="Approved"/>
    <s v="Giant Bicycles"/>
    <s v="Standard"/>
    <s v="medium"/>
    <s v="medium"/>
    <n v="230.91"/>
    <n v="173.18"/>
    <d v="2002-03-22T00:00:00"/>
    <n v="57.72999999999999"/>
    <s v="F"/>
    <n v="29"/>
    <d v="1996-12-15T00:00:00"/>
    <n v="23.566687829781834"/>
    <n v="0"/>
    <s v="Retail"/>
    <s v="Affluent Customer"/>
    <s v="N"/>
    <s v="Yes"/>
    <n v="2"/>
    <m/>
  </r>
  <r>
    <n v="9190"/>
    <n v="29"/>
    <x v="2431"/>
    <d v="2017-10-16T00:00:00"/>
    <n v="75"/>
    <b v="0"/>
    <s v="Approved"/>
    <s v="Norco Bicycles"/>
    <s v="Road"/>
    <s v="medium"/>
    <s v="medium"/>
    <n v="543.39"/>
    <n v="407.54"/>
    <d v="2016-11-22T00:00:00"/>
    <n v="135.84999999999997"/>
    <s v="M"/>
    <n v="64"/>
    <d v="1975-08-14T00:00:00"/>
    <n v="44.920112487316082"/>
    <s v="Speech Pathologist"/>
    <s v="Financial Services"/>
    <s v="Mass Customer"/>
    <s v="N"/>
    <s v="No"/>
    <n v="6"/>
    <m/>
  </r>
  <r>
    <n v="9629"/>
    <n v="65"/>
    <x v="1998"/>
    <d v="2017-10-16T00:00:00"/>
    <n v="75"/>
    <b v="1"/>
    <s v="Approved"/>
    <s v="WeareA2B"/>
    <s v="Standard"/>
    <s v="medium"/>
    <s v="medium"/>
    <n v="1807.45"/>
    <n v="778.69"/>
    <d v="1992-10-02T00:00:00"/>
    <n v="1028.76"/>
    <s v="M"/>
    <n v="56"/>
    <d v="1981-08-19T00:00:00"/>
    <n v="38.900934405124303"/>
    <s v="Assistant Media Planner"/>
    <s v="Entertainment"/>
    <s v="Mass Customer"/>
    <s v="N"/>
    <s v="Yes"/>
    <n v="17"/>
    <m/>
  </r>
  <r>
    <n v="9941"/>
    <n v="48"/>
    <x v="2432"/>
    <d v="2017-10-16T00:00:00"/>
    <n v="75"/>
    <b v="0"/>
    <s v="Approved"/>
    <s v="WeareA2B"/>
    <s v="Standard"/>
    <s v="medium"/>
    <s v="medium"/>
    <n v="1762.96"/>
    <n v="950.52"/>
    <d v="2014-07-28T00:00:00"/>
    <n v="812.44"/>
    <s v="M"/>
    <n v="97"/>
    <d v="1983-09-11T00:00:00"/>
    <n v="36.837920706494167"/>
    <s v="Geologist I"/>
    <s v="IT"/>
    <s v="Mass Customer"/>
    <s v="N"/>
    <s v="No"/>
    <n v="16"/>
    <m/>
  </r>
  <r>
    <n v="10436"/>
    <n v="49"/>
    <x v="2433"/>
    <d v="2017-10-16T00:00:00"/>
    <n v="75"/>
    <b v="1"/>
    <s v="Approved"/>
    <s v="Trek Bicycles"/>
    <s v="Road"/>
    <s v="medium"/>
    <s v="medium"/>
    <n v="533.51"/>
    <n v="400.13"/>
    <d v="1997-02-09T00:00:00"/>
    <n v="133.38"/>
    <s v="F"/>
    <n v="23"/>
    <d v="1986-03-22T00:00:00"/>
    <n v="34.309153583206495"/>
    <s v="Pharmacist"/>
    <s v="Health"/>
    <s v="Affluent Customer"/>
    <s v="N"/>
    <s v="Yes"/>
    <n v="11"/>
    <m/>
  </r>
  <r>
    <n v="11065"/>
    <n v="1"/>
    <x v="2434"/>
    <d v="2017-10-16T00:00:00"/>
    <n v="75"/>
    <b v="0"/>
    <s v="Approved"/>
    <s v="Giant Bicycles"/>
    <s v="Standard"/>
    <s v="medium"/>
    <s v="medium"/>
    <n v="1403.5"/>
    <n v="954.82"/>
    <d v="2003-02-07T00:00:00"/>
    <n v="448.67999999999995"/>
    <s v="M"/>
    <n v="19"/>
    <d v="1955-01-11T00:00:00"/>
    <n v="65.522852213343484"/>
    <s v="Software Engineer I"/>
    <s v="Financial Services"/>
    <s v="Mass Customer"/>
    <s v="N"/>
    <s v="Yes"/>
    <n v="10"/>
    <m/>
  </r>
  <r>
    <n v="11172"/>
    <n v="88"/>
    <x v="1931"/>
    <d v="2017-10-16T00:00:00"/>
    <n v="75"/>
    <b v="1"/>
    <s v="Approved"/>
    <s v="Norco Bicycles"/>
    <s v="Standard"/>
    <s v="medium"/>
    <s v="medium"/>
    <n v="1198.46"/>
    <n v="381.1"/>
    <d v="1998-12-16T00:00:00"/>
    <n v="817.36"/>
    <s v="M"/>
    <n v="98"/>
    <d v="1977-08-10T00:00:00"/>
    <n v="42.928331665398275"/>
    <s v="Director of Sales"/>
    <s v="Health"/>
    <s v="Mass Customer"/>
    <s v="N"/>
    <s v="No"/>
    <n v="7"/>
    <m/>
  </r>
  <r>
    <n v="11223"/>
    <n v="90"/>
    <x v="2115"/>
    <d v="2017-10-16T00:00:00"/>
    <n v="75"/>
    <b v="0"/>
    <s v="Approved"/>
    <s v="Norco Bicycles"/>
    <s v="Standard"/>
    <s v="low"/>
    <s v="medium"/>
    <n v="363.01"/>
    <n v="290.41000000000003"/>
    <d v="1999-07-26T00:00:00"/>
    <n v="72.599999999999966"/>
    <s v="F"/>
    <n v="32"/>
    <d v="1984-12-11T00:00:00"/>
    <n v="35.585865911973613"/>
    <s v="Research Assistant II"/>
    <s v="Argiculture"/>
    <s v="Affluent Customer"/>
    <s v="N"/>
    <s v="Yes"/>
    <n v="13"/>
    <m/>
  </r>
  <r>
    <n v="11280"/>
    <n v="81"/>
    <x v="1037"/>
    <d v="2017-10-16T00:00:00"/>
    <n v="75"/>
    <b v="0"/>
    <s v="Approved"/>
    <s v="Norco Bicycles"/>
    <s v="Standard"/>
    <s v="medium"/>
    <s v="small"/>
    <n v="586.45000000000005"/>
    <n v="521.94000000000005"/>
    <d v="2015-08-02T00:00:00"/>
    <n v="64.509999999999991"/>
    <s v="F"/>
    <n v="76"/>
    <d v="1959-04-10T00:00:00"/>
    <n v="61.276276870877723"/>
    <s v="Cost Accountant"/>
    <s v="Financial Services"/>
    <s v="Affluent Customer"/>
    <s v="N"/>
    <s v="Yes"/>
    <n v="7"/>
    <m/>
  </r>
  <r>
    <n v="11318"/>
    <n v="17"/>
    <x v="815"/>
    <d v="2017-10-16T00:00:00"/>
    <n v="75"/>
    <b v="1"/>
    <s v="Approved"/>
    <s v="WeareA2B"/>
    <s v="Touring"/>
    <s v="medium"/>
    <s v="large"/>
    <n v="1362.99"/>
    <n v="57.74"/>
    <d v="2016-03-29T00:00:00"/>
    <n v="1305.25"/>
    <s v="F"/>
    <n v="0"/>
    <d v="1987-06-26T00:00:00"/>
    <n v="33.046139884576355"/>
    <s v="Tax Accountant"/>
    <s v="Manufacturing"/>
    <s v="High Net Worth"/>
    <s v="N"/>
    <s v="Yes"/>
    <n v="11"/>
    <m/>
  </r>
  <r>
    <n v="11386"/>
    <n v="72"/>
    <x v="2435"/>
    <d v="2017-10-16T00:00:00"/>
    <n v="75"/>
    <b v="0"/>
    <s v="Approved"/>
    <s v="Norco Bicycles"/>
    <s v="Standard"/>
    <s v="medium"/>
    <s v="medium"/>
    <n v="360.4"/>
    <n v="270.3"/>
    <d v="2004-07-25T00:00:00"/>
    <n v="90.099999999999966"/>
    <s v="F"/>
    <n v="83"/>
    <d v="1960-09-13T00:00:00"/>
    <n v="59.846139884576353"/>
    <s v="Electrical Engineer"/>
    <s v="Manufacturing"/>
    <s v="Mass Customer"/>
    <s v="N"/>
    <s v="Yes"/>
    <n v="5"/>
    <m/>
  </r>
  <r>
    <n v="11451"/>
    <n v="20"/>
    <x v="1139"/>
    <d v="2017-10-16T00:00:00"/>
    <n v="75"/>
    <b v="1"/>
    <s v="Approved"/>
    <s v="Trek Bicycles"/>
    <s v="Standard"/>
    <s v="medium"/>
    <s v="small"/>
    <n v="1775.81"/>
    <n v="1580.47"/>
    <d v="2010-05-05T00:00:00"/>
    <n v="195.33999999999992"/>
    <s v="M"/>
    <n v="63"/>
    <d v="1996-05-21T00:00:00"/>
    <n v="24.136550843480464"/>
    <s v="Automation Specialist II"/>
    <s v="Financial Services"/>
    <s v="Affluent Customer"/>
    <s v="N"/>
    <s v="No"/>
    <n v="4"/>
    <m/>
  </r>
  <r>
    <n v="12068"/>
    <n v="16"/>
    <x v="2436"/>
    <d v="2017-10-16T00:00:00"/>
    <n v="75"/>
    <b v="1"/>
    <s v="Approved"/>
    <s v="Norco Bicycles"/>
    <s v="Standard"/>
    <s v="high"/>
    <s v="small"/>
    <n v="1661.92"/>
    <n v="1479.11"/>
    <d v="1994-09-09T00:00:00"/>
    <n v="182.81000000000017"/>
    <s v="M"/>
    <n v="62"/>
    <d v="1985-05-03T00:00:00"/>
    <n v="35.194085090055808"/>
    <s v="VP Quality Control"/>
    <s v="Retail"/>
    <s v="Mass Customer"/>
    <s v="N"/>
    <s v="No"/>
    <n v="16"/>
    <m/>
  </r>
  <r>
    <n v="12469"/>
    <n v="28"/>
    <x v="37"/>
    <d v="2017-10-16T00:00:00"/>
    <n v="75"/>
    <b v="1"/>
    <s v="Approved"/>
    <s v="Solex"/>
    <s v="Road"/>
    <s v="medium"/>
    <s v="small"/>
    <n v="1703.52"/>
    <n v="1516.13"/>
    <d v="2007-08-04T00:00:00"/>
    <n v="187.38999999999987"/>
    <s v="F"/>
    <n v="16"/>
    <d v="1975-05-07T00:00:00"/>
    <n v="45.191345364028408"/>
    <s v="Director of Sales"/>
    <s v="Health"/>
    <s v="High Net Worth"/>
    <s v="N"/>
    <s v="Yes"/>
    <n v="21"/>
    <m/>
  </r>
  <r>
    <n v="4162"/>
    <n v="1"/>
    <x v="2437"/>
    <d v="2017-01-25T00:00:00"/>
    <m/>
    <m/>
    <s v="Approved"/>
    <s v="Giant Bicycles"/>
    <s v="Standard"/>
    <s v="medium"/>
    <s v="medium"/>
    <n v="1403.5"/>
    <n v="954.82"/>
    <n v="42688"/>
    <m/>
    <m/>
    <m/>
    <m/>
    <m/>
    <m/>
    <m/>
    <m/>
    <m/>
    <m/>
    <m/>
    <m/>
  </r>
  <r>
    <n v="13176"/>
    <n v="0"/>
    <x v="119"/>
    <d v="2017-10-16T00:00:00"/>
    <n v="75"/>
    <b v="0"/>
    <s v="Approved"/>
    <s v="Trek Bicycles"/>
    <s v="Road"/>
    <s v="medium"/>
    <s v="medium"/>
    <n v="533.51"/>
    <n v="400.13"/>
    <d v="2012-06-04T00:00:00"/>
    <n v="133.38"/>
    <s v="F"/>
    <n v="15"/>
    <d v="1971-12-06T00:00:00"/>
    <n v="48.610523446220192"/>
    <s v="Staff Scientist"/>
    <s v="Health"/>
    <s v="High Net Worth"/>
    <s v="N"/>
    <s v="No"/>
    <n v="5"/>
    <m/>
  </r>
  <r>
    <n v="13301"/>
    <n v="34"/>
    <x v="2438"/>
    <d v="2017-10-16T00:00:00"/>
    <n v="75"/>
    <b v="0"/>
    <s v="Approved"/>
    <s v="WeareA2B"/>
    <s v="Standard"/>
    <s v="medium"/>
    <s v="medium"/>
    <n v="1231.1500000000001"/>
    <n v="161.6"/>
    <d v="2010-11-05T00:00:00"/>
    <n v="1069.5500000000002"/>
    <s v="M"/>
    <n v="45"/>
    <d v="1972-10-26T00:00:00"/>
    <n v="47.720112487316079"/>
    <s v="Recruiting Manager"/>
    <s v="Health"/>
    <s v="High Net Worth"/>
    <s v="N"/>
    <s v="Yes"/>
    <n v="8"/>
    <m/>
  </r>
  <r>
    <n v="13432"/>
    <n v="74"/>
    <x v="2439"/>
    <d v="2017-10-16T00:00:00"/>
    <n v="75"/>
    <b v="0"/>
    <s v="Approved"/>
    <s v="WeareA2B"/>
    <s v="Standard"/>
    <s v="medium"/>
    <s v="medium"/>
    <n v="1228.07"/>
    <n v="400.91"/>
    <d v="2000-05-22T00:00:00"/>
    <n v="827.15999999999985"/>
    <s v="F"/>
    <n v="64"/>
    <d v="1977-10-09T00:00:00"/>
    <n v="42.763948103754437"/>
    <n v="0"/>
    <s v="Manufacturing"/>
    <s v="Mass Customer"/>
    <s v="N"/>
    <s v="No"/>
    <n v="21"/>
    <m/>
  </r>
  <r>
    <n v="13730"/>
    <n v="2"/>
    <x v="1828"/>
    <d v="2017-10-16T00:00:00"/>
    <n v="75"/>
    <b v="1"/>
    <s v="Approved"/>
    <s v="Giant Bicycles"/>
    <s v="Road"/>
    <s v="low"/>
    <s v="small"/>
    <n v="590.26"/>
    <n v="525.33000000000004"/>
    <d v="2010-11-05T00:00:00"/>
    <n v="64.92999999999995"/>
    <s v="M"/>
    <n v="12"/>
    <d v="1976-07-16T00:00:00"/>
    <n v="43.996824816083205"/>
    <s v="Social Worker"/>
    <s v="Health"/>
    <s v="High Net Worth"/>
    <s v="N"/>
    <s v="No"/>
    <n v="10"/>
    <m/>
  </r>
  <r>
    <n v="15520"/>
    <n v="21"/>
    <x v="833"/>
    <d v="2017-10-16T00:00:00"/>
    <n v="75"/>
    <b v="0"/>
    <s v="Approved"/>
    <s v="WeareA2B"/>
    <s v="Touring"/>
    <s v="medium"/>
    <s v="medium"/>
    <n v="1466.68"/>
    <n v="363.25"/>
    <d v="2007-08-04T00:00:00"/>
    <n v="1103.43"/>
    <s v="M"/>
    <n v="60"/>
    <d v="1978-04-14T00:00:00"/>
    <n v="42.251619336631151"/>
    <n v="0"/>
    <s v="Health"/>
    <s v="High Net Worth"/>
    <s v="N"/>
    <s v="Yes"/>
    <n v="11"/>
    <m/>
  </r>
  <r>
    <n v="15613"/>
    <n v="0"/>
    <x v="80"/>
    <d v="2017-10-16T00:00:00"/>
    <n v="75"/>
    <b v="1"/>
    <s v="Approved"/>
    <s v="Solex"/>
    <s v="Standard"/>
    <s v="medium"/>
    <s v="large"/>
    <n v="202.62"/>
    <n v="151.96"/>
    <d v="1994-08-10T00:00:00"/>
    <n v="50.66"/>
    <s v="F"/>
    <n v="97"/>
    <d v="1989-01-30T00:00:00"/>
    <n v="31.446139884576354"/>
    <s v="Actuary"/>
    <s v="Financial Services"/>
    <s v="High Net Worth"/>
    <s v="N"/>
    <s v="Yes"/>
    <n v="9"/>
    <m/>
  </r>
  <r>
    <n v="15659"/>
    <n v="1"/>
    <x v="665"/>
    <d v="2017-10-16T00:00:00"/>
    <n v="75"/>
    <b v="1"/>
    <s v="Approved"/>
    <s v="Giant Bicycles"/>
    <s v="Standard"/>
    <s v="medium"/>
    <s v="medium"/>
    <n v="1403.5"/>
    <n v="954.82"/>
    <d v="2003-02-07T00:00:00"/>
    <n v="448.67999999999995"/>
    <s v="F"/>
    <n v="78"/>
    <d v="1989-10-01T00:00:00"/>
    <n v="30.777646733891423"/>
    <s v="Research Nurse"/>
    <s v="Health"/>
    <s v="Mass Customer"/>
    <s v="N"/>
    <s v="Yes"/>
    <n v="9"/>
    <m/>
  </r>
  <r>
    <n v="15831"/>
    <n v="0"/>
    <x v="2440"/>
    <d v="2017-10-16T00:00:00"/>
    <n v="75"/>
    <b v="1"/>
    <s v="Approved"/>
    <s v="Norco Bicycles"/>
    <s v="Standard"/>
    <s v="medium"/>
    <s v="medium"/>
    <n v="360.4"/>
    <n v="270.3"/>
    <d v="2016-12-06T00:00:00"/>
    <n v="90.099999999999966"/>
    <s v="F"/>
    <n v="78"/>
    <d v="1984-01-01T00:00:00"/>
    <n v="36.53107139142567"/>
    <n v="0"/>
    <s v="Manufacturing"/>
    <s v="High Net Worth"/>
    <s v="N"/>
    <s v="No"/>
    <n v="3"/>
    <m/>
  </r>
  <r>
    <n v="16282"/>
    <n v="3"/>
    <x v="2158"/>
    <d v="2017-10-16T00:00:00"/>
    <n v="75"/>
    <b v="1"/>
    <s v="Approved"/>
    <s v="Trek Bicycles"/>
    <s v="Standard"/>
    <s v="medium"/>
    <s v="large"/>
    <n v="2091.4699999999998"/>
    <n v="388.92"/>
    <d v="2003-09-09T00:00:00"/>
    <n v="1702.5499999999997"/>
    <s v="F"/>
    <n v="26"/>
    <d v="1986-04-08T00:00:00"/>
    <n v="34.262578240740737"/>
    <s v="Media Manager III"/>
    <s v="Telecommunications"/>
    <s v="Mass Customer"/>
    <s v="N"/>
    <s v="Yes"/>
    <n v="9"/>
    <m/>
  </r>
  <r>
    <n v="16636"/>
    <n v="21"/>
    <x v="164"/>
    <d v="2017-10-16T00:00:00"/>
    <n v="75"/>
    <b v="0"/>
    <s v="Approved"/>
    <s v="Solex"/>
    <s v="Standard"/>
    <s v="medium"/>
    <s v="large"/>
    <n v="1071.23"/>
    <n v="380.74"/>
    <d v="1993-07-15T00:00:00"/>
    <n v="690.49"/>
    <s v="F"/>
    <n v="87"/>
    <d v="1997-08-06T00:00:00"/>
    <n v="22.925591939370875"/>
    <n v="0"/>
    <s v="Financial Services"/>
    <s v="Affluent Customer"/>
    <s v="N"/>
    <s v="Yes"/>
    <n v="4"/>
    <m/>
  </r>
  <r>
    <n v="16651"/>
    <n v="64"/>
    <x v="1690"/>
    <d v="2017-10-16T00:00:00"/>
    <n v="75"/>
    <b v="0"/>
    <s v="Approved"/>
    <s v="Trek Bicycles"/>
    <s v="Standard"/>
    <s v="medium"/>
    <s v="large"/>
    <n v="1469.44"/>
    <n v="596.54999999999995"/>
    <d v="2012-05-18T00:00:00"/>
    <n v="872.8900000000001"/>
    <s v="F"/>
    <n v="23"/>
    <d v="1964-01-24T00:00:00"/>
    <n v="56.481756322932519"/>
    <s v="Statistician I"/>
    <s v="Manufacturing"/>
    <s v="Affluent Customer"/>
    <s v="N"/>
    <s v="No"/>
    <n v="6"/>
    <m/>
  </r>
  <r>
    <n v="16809"/>
    <n v="65"/>
    <x v="2441"/>
    <d v="2017-10-16T00:00:00"/>
    <n v="75"/>
    <b v="1"/>
    <s v="Approved"/>
    <s v="WeareA2B"/>
    <s v="Standard"/>
    <s v="medium"/>
    <s v="medium"/>
    <n v="1807.45"/>
    <n v="778.69"/>
    <d v="2015-05-21T00:00:00"/>
    <n v="1028.76"/>
    <s v="M"/>
    <n v="79"/>
    <d v="1965-11-06T00:00:00"/>
    <n v="54.695454953069508"/>
    <s v="Accountant I"/>
    <s v="Health"/>
    <s v="Affluent Customer"/>
    <s v="N"/>
    <s v="No"/>
    <n v="4"/>
    <m/>
  </r>
  <r>
    <n v="17483"/>
    <n v="4"/>
    <x v="2442"/>
    <d v="2017-10-16T00:00:00"/>
    <n v="75"/>
    <b v="0"/>
    <s v="Approved"/>
    <s v="Giant Bicycles"/>
    <s v="Standard"/>
    <s v="high"/>
    <s v="medium"/>
    <n v="1129.1300000000001"/>
    <n v="677.48"/>
    <d v="2004-09-28T00:00:00"/>
    <n v="451.65000000000009"/>
    <s v="F"/>
    <n v="90"/>
    <d v="1984-04-21T00:00:00"/>
    <n v="36.226961802384572"/>
    <s v="Pharmacist"/>
    <s v="Health"/>
    <s v="Mass Customer"/>
    <s v="N"/>
    <s v="Yes"/>
    <n v="2"/>
    <m/>
  </r>
  <r>
    <n v="18232"/>
    <n v="26"/>
    <x v="283"/>
    <d v="2017-10-16T00:00:00"/>
    <n v="75"/>
    <b v="0"/>
    <s v="Approved"/>
    <s v="WeareA2B"/>
    <s v="Standard"/>
    <s v="medium"/>
    <s v="medium"/>
    <n v="1992.93"/>
    <n v="762.63"/>
    <d v="1993-05-26T00:00:00"/>
    <n v="1230.3000000000002"/>
    <s v="F"/>
    <n v="17"/>
    <d v="1959-01-23T00:00:00"/>
    <n v="61.487235774987312"/>
    <s v="Statistician II"/>
    <s v="Financial Services"/>
    <s v="Mass Customer"/>
    <s v="N"/>
    <s v="No"/>
    <n v="17"/>
    <m/>
  </r>
  <r>
    <n v="18244"/>
    <n v="57"/>
    <x v="1779"/>
    <d v="2017-10-16T00:00:00"/>
    <n v="75"/>
    <b v="0"/>
    <s v="Approved"/>
    <s v="WeareA2B"/>
    <s v="Touring"/>
    <s v="medium"/>
    <s v="large"/>
    <n v="1890.39"/>
    <n v="260.14"/>
    <d v="2012-05-18T00:00:00"/>
    <n v="1630.25"/>
    <s v="M"/>
    <n v="97"/>
    <d v="1986-11-17T00:00:00"/>
    <n v="33.65161933663115"/>
    <s v="Internal Auditor"/>
    <s v="Health"/>
    <s v="Affluent Customer"/>
    <s v="N"/>
    <s v="Yes"/>
    <n v="7"/>
    <m/>
  </r>
  <r>
    <n v="18525"/>
    <n v="91"/>
    <x v="408"/>
    <d v="2017-10-16T00:00:00"/>
    <n v="75"/>
    <b v="1"/>
    <s v="Approved"/>
    <s v="WeareA2B"/>
    <s v="Standard"/>
    <s v="low"/>
    <s v="medium"/>
    <n v="642.30999999999995"/>
    <n v="513.85"/>
    <d v="2014-10-10T00:00:00"/>
    <n v="128.45999999999992"/>
    <s v="F"/>
    <n v="82"/>
    <d v="1969-12-13T00:00:00"/>
    <n v="50.591345364028413"/>
    <s v="Dental Hygienist"/>
    <s v="Health"/>
    <s v="High Net Worth"/>
    <s v="N"/>
    <s v="No"/>
    <n v="16"/>
    <m/>
  </r>
  <r>
    <n v="18575"/>
    <n v="71"/>
    <x v="537"/>
    <d v="2017-10-16T00:00:00"/>
    <n v="75"/>
    <b v="0"/>
    <s v="Approved"/>
    <s v="Solex"/>
    <s v="Standard"/>
    <s v="high"/>
    <s v="large"/>
    <n v="1842.92"/>
    <n v="1105.75"/>
    <d v="2006-05-22T00:00:00"/>
    <n v="737.17000000000007"/>
    <s v="M"/>
    <n v="42"/>
    <d v="1973-11-19T00:00:00"/>
    <n v="46.65435906265855"/>
    <s v="Human Resources Assistant II"/>
    <s v="Manufacturing"/>
    <s v="Mass Customer"/>
    <s v="N"/>
    <s v="Yes"/>
    <n v="14"/>
    <m/>
  </r>
  <r>
    <n v="19019"/>
    <n v="15"/>
    <x v="1107"/>
    <d v="2017-10-16T00:00:00"/>
    <n v="75"/>
    <b v="1"/>
    <s v="Approved"/>
    <s v="Norco Bicycles"/>
    <s v="Standard"/>
    <s v="low"/>
    <s v="medium"/>
    <n v="958.74"/>
    <n v="748.9"/>
    <d v="2016-02-04T00:00:00"/>
    <n v="209.84000000000003"/>
    <s v="M"/>
    <n v="19"/>
    <d v="1992-04-11T00:00:00"/>
    <n v="28.248879610603751"/>
    <s v="Recruiting Manager"/>
    <s v="Retail"/>
    <s v="Affluent Customer"/>
    <s v="N"/>
    <s v="Yes"/>
    <n v="10"/>
    <m/>
  </r>
  <r>
    <n v="19292"/>
    <n v="19"/>
    <x v="2443"/>
    <d v="2017-10-16T00:00:00"/>
    <n v="75"/>
    <b v="0"/>
    <s v="Approved"/>
    <s v="OHM Cycles"/>
    <s v="Road"/>
    <s v="high"/>
    <s v="large"/>
    <n v="12.01"/>
    <n v="7.21"/>
    <d v="2009-03-08T00:00:00"/>
    <n v="4.8"/>
    <s v="M"/>
    <n v="6"/>
    <d v="1983-08-23T00:00:00"/>
    <n v="36.88997550101471"/>
    <s v="Cost Accountant"/>
    <s v="Financial Services"/>
    <s v="Affluent Customer"/>
    <s v="N"/>
    <s v="No"/>
    <n v="17"/>
    <m/>
  </r>
  <r>
    <n v="19486"/>
    <n v="19"/>
    <x v="859"/>
    <d v="2017-10-16T00:00:00"/>
    <n v="75"/>
    <b v="1"/>
    <s v="Approved"/>
    <s v="OHM Cycles"/>
    <s v="Road"/>
    <s v="high"/>
    <s v="large"/>
    <n v="12.01"/>
    <n v="7.21"/>
    <d v="2016-02-04T00:00:00"/>
    <n v="4.8"/>
    <s v="M"/>
    <n v="14"/>
    <d v="1994-02-11T00:00:00"/>
    <n v="26.410523446220189"/>
    <s v="Community Outreach Specialist"/>
    <s v="IT"/>
    <s v="Affluent Customer"/>
    <s v="N"/>
    <s v="Yes"/>
    <n v="8"/>
    <m/>
  </r>
  <r>
    <n v="19664"/>
    <n v="29"/>
    <x v="949"/>
    <d v="2017-10-16T00:00:00"/>
    <n v="75"/>
    <b v="0"/>
    <s v="Approved"/>
    <s v="Norco Bicycles"/>
    <s v="Road"/>
    <s v="medium"/>
    <s v="medium"/>
    <n v="543.39"/>
    <n v="407.54"/>
    <d v="2016-11-22T00:00:00"/>
    <n v="135.84999999999997"/>
    <s v="M"/>
    <n v="23"/>
    <d v="1958-01-07T00:00:00"/>
    <n v="62.53107139142567"/>
    <s v="Environmental Tech"/>
    <s v="Financial Services"/>
    <s v="Mass Customer"/>
    <s v="N"/>
    <s v="No"/>
    <n v="20"/>
    <m/>
  </r>
  <r>
    <n v="387"/>
    <n v="100"/>
    <x v="852"/>
    <d v="2017-10-15T00:00:00"/>
    <n v="76"/>
    <b v="1"/>
    <s v="Approved"/>
    <s v="Norco Bicycles"/>
    <s v="Road"/>
    <s v="medium"/>
    <s v="medium"/>
    <n v="1036.5899999999999"/>
    <n v="206.35"/>
    <d v="1991-05-06T00:00:00"/>
    <n v="830.2399999999999"/>
    <s v="M"/>
    <n v="30"/>
    <d v="1977-11-30T00:00:00"/>
    <n v="42.621482350329778"/>
    <s v="Research Assistant IV"/>
    <s v="Retail"/>
    <s v="Mass Customer"/>
    <s v="N"/>
    <s v="No"/>
    <n v="14"/>
    <m/>
  </r>
  <r>
    <n v="467"/>
    <n v="59"/>
    <x v="1759"/>
    <d v="2017-10-15T00:00:00"/>
    <n v="76"/>
    <b v="0"/>
    <s v="Approved"/>
    <s v="Solex"/>
    <s v="Standard"/>
    <s v="medium"/>
    <s v="large"/>
    <n v="1061.56"/>
    <n v="733.58"/>
    <d v="1993-06-23T00:00:00"/>
    <n v="327.9799999999999"/>
    <s v="F"/>
    <n v="99"/>
    <d v="1985-08-01T00:00:00"/>
    <n v="34.947509747590054"/>
    <s v="Actuary"/>
    <s v="Financial Services"/>
    <s v="Affluent Customer"/>
    <s v="N"/>
    <s v="Yes"/>
    <n v="9"/>
    <m/>
  </r>
  <r>
    <n v="532"/>
    <n v="77"/>
    <x v="2037"/>
    <d v="2017-10-15T00:00:00"/>
    <n v="76"/>
    <b v="1"/>
    <s v="Approved"/>
    <s v="WeareA2B"/>
    <s v="Standard"/>
    <s v="medium"/>
    <s v="medium"/>
    <n v="1769.64"/>
    <n v="108.76"/>
    <d v="2007-12-11T00:00:00"/>
    <n v="1660.88"/>
    <s v="M"/>
    <n v="63"/>
    <d v="1975-10-14T00:00:00"/>
    <n v="44.752989199644851"/>
    <n v="0"/>
    <s v="Health"/>
    <s v="High Net Worth"/>
    <s v="N"/>
    <s v="Yes"/>
    <n v="12"/>
    <m/>
  </r>
  <r>
    <n v="551"/>
    <n v="0"/>
    <x v="972"/>
    <d v="2017-10-15T00:00:00"/>
    <n v="76"/>
    <b v="1"/>
    <s v="Approved"/>
    <s v="OHM Cycles"/>
    <s v="Standard"/>
    <s v="high"/>
    <s v="medium"/>
    <n v="227.88"/>
    <n v="136.72999999999999"/>
    <d v="2003-02-07T00:00:00"/>
    <n v="91.15"/>
    <s v="M"/>
    <n v="90"/>
    <d v="1977-12-17T00:00:00"/>
    <n v="42.574907007864027"/>
    <s v="Business Systems Development Analyst"/>
    <s v="n/a"/>
    <s v="High Net Worth"/>
    <s v="N"/>
    <s v="No"/>
    <n v="10"/>
    <m/>
  </r>
  <r>
    <n v="768"/>
    <n v="81"/>
    <x v="2186"/>
    <d v="2017-10-15T00:00:00"/>
    <n v="76"/>
    <b v="0"/>
    <s v="Approved"/>
    <s v="Norco Bicycles"/>
    <s v="Standard"/>
    <s v="medium"/>
    <s v="small"/>
    <n v="586.45000000000005"/>
    <n v="521.94000000000005"/>
    <d v="1993-04-20T00:00:00"/>
    <n v="64.509999999999991"/>
    <s v="M"/>
    <n v="27"/>
    <d v="1961-08-26T00:00:00"/>
    <n v="58.895454953069503"/>
    <n v="0"/>
    <s v="Property"/>
    <s v="Mass Customer"/>
    <s v="N"/>
    <s v="Yes"/>
    <n v="15"/>
    <m/>
  </r>
  <r>
    <n v="796"/>
    <n v="71"/>
    <x v="1487"/>
    <d v="2017-10-15T00:00:00"/>
    <n v="76"/>
    <b v="0"/>
    <s v="Approved"/>
    <s v="Solex"/>
    <s v="Standard"/>
    <s v="high"/>
    <s v="large"/>
    <n v="1842.92"/>
    <n v="1105.75"/>
    <d v="1995-10-24T00:00:00"/>
    <n v="737.17000000000007"/>
    <s v="F"/>
    <n v="24"/>
    <d v="1994-05-04T00:00:00"/>
    <n v="26.185865911973615"/>
    <s v="Registered Nurse"/>
    <s v="Health"/>
    <s v="Mass Customer"/>
    <s v="N"/>
    <s v="Yes"/>
    <n v="5"/>
    <m/>
  </r>
  <r>
    <n v="1000"/>
    <n v="79"/>
    <x v="386"/>
    <d v="2017-10-15T00:00:00"/>
    <n v="76"/>
    <b v="1"/>
    <s v="Approved"/>
    <s v="Solex"/>
    <s v="Touring"/>
    <s v="medium"/>
    <s v="large"/>
    <n v="2083.94"/>
    <n v="675.03"/>
    <d v="2013-09-16T00:00:00"/>
    <n v="1408.91"/>
    <s v="M"/>
    <n v="35"/>
    <d v="1974-02-01T00:00:00"/>
    <n v="46.451619336631147"/>
    <s v="Design Engineer"/>
    <s v="Manufacturing"/>
    <s v="High Net Worth"/>
    <s v="N"/>
    <s v="No"/>
    <n v="9"/>
    <m/>
  </r>
  <r>
    <n v="1762"/>
    <n v="58"/>
    <x v="1867"/>
    <d v="2017-10-15T00:00:00"/>
    <n v="76"/>
    <b v="1"/>
    <s v="Approved"/>
    <s v="OHM Cycles"/>
    <s v="Standard"/>
    <s v="medium"/>
    <s v="medium"/>
    <n v="912.52"/>
    <n v="141.4"/>
    <d v="1998-12-17T00:00:00"/>
    <n v="771.12"/>
    <s v="M"/>
    <n v="24"/>
    <d v="1976-08-14T00:00:00"/>
    <n v="43.917372761288682"/>
    <s v="Systems Administrator III"/>
    <s v="Manufacturing"/>
    <s v="Affluent Customer"/>
    <s v="N"/>
    <s v="Yes"/>
    <n v="17"/>
    <m/>
  </r>
  <r>
    <n v="1891"/>
    <n v="23"/>
    <x v="1392"/>
    <d v="2017-10-15T00:00:00"/>
    <n v="76"/>
    <b v="0"/>
    <s v="Approved"/>
    <s v="Norco Bicycles"/>
    <s v="Mountain"/>
    <s v="low"/>
    <s v="small"/>
    <n v="688.63"/>
    <n v="612.88"/>
    <d v="1993-10-02T00:00:00"/>
    <n v="75.75"/>
    <s v="M"/>
    <n v="22"/>
    <d v="1986-10-13T00:00:00"/>
    <n v="33.747509747590051"/>
    <s v="Financial Analyst"/>
    <s v="Financial Services"/>
    <s v="Mass Customer"/>
    <s v="N"/>
    <s v="No"/>
    <n v="10"/>
    <m/>
  </r>
  <r>
    <n v="2372"/>
    <n v="18"/>
    <x v="2444"/>
    <d v="2017-10-15T00:00:00"/>
    <n v="76"/>
    <b v="1"/>
    <s v="Approved"/>
    <s v="Solex"/>
    <s v="Standard"/>
    <s v="medium"/>
    <s v="medium"/>
    <n v="575.27"/>
    <n v="431.45"/>
    <d v="2011-05-07T00:00:00"/>
    <n v="143.82"/>
    <s v="M"/>
    <n v="81"/>
    <d v="1992-05-03T00:00:00"/>
    <n v="28.188605638001015"/>
    <s v="Safety Technician I"/>
    <s v="n/a"/>
    <s v="Mass Customer"/>
    <s v="N"/>
    <s v="Yes"/>
    <n v="8"/>
    <m/>
  </r>
  <r>
    <n v="3216"/>
    <n v="33"/>
    <x v="1626"/>
    <d v="2017-10-15T00:00:00"/>
    <n v="76"/>
    <b v="1"/>
    <s v="Approved"/>
    <s v="Giant Bicycles"/>
    <s v="Standard"/>
    <s v="medium"/>
    <s v="small"/>
    <n v="1311.44"/>
    <n v="1167.18"/>
    <d v="1992-10-11T00:00:00"/>
    <n v="144.26"/>
    <s v="M"/>
    <n v="68"/>
    <d v="1967-04-22T00:00:00"/>
    <n v="53.237920706494165"/>
    <s v="Nuclear Power Engineer"/>
    <s v="Manufacturing"/>
    <s v="Affluent Customer"/>
    <s v="N"/>
    <s v="Yes"/>
    <n v="12"/>
    <m/>
  </r>
  <r>
    <n v="3246"/>
    <n v="69"/>
    <x v="478"/>
    <d v="2017-10-15T00:00:00"/>
    <n v="76"/>
    <b v="0"/>
    <s v="Approved"/>
    <s v="Norco Bicycles"/>
    <s v="Road"/>
    <s v="medium"/>
    <s v="large"/>
    <n v="1240.31"/>
    <n v="795.1"/>
    <d v="1997-01-25T00:00:00"/>
    <n v="445.20999999999992"/>
    <s v="F"/>
    <n v="82"/>
    <d v="1979-01-12T00:00:00"/>
    <n v="41.503674131151698"/>
    <s v="Structural Analysis Engineer"/>
    <s v="n/a"/>
    <s v="High Net Worth"/>
    <s v="N"/>
    <s v="Yes"/>
    <n v="15"/>
    <m/>
  </r>
  <r>
    <n v="3635"/>
    <n v="4"/>
    <x v="2445"/>
    <d v="2017-10-15T00:00:00"/>
    <n v="76"/>
    <b v="1"/>
    <s v="Approved"/>
    <s v="Solex"/>
    <s v="Standard"/>
    <s v="medium"/>
    <s v="medium"/>
    <n v="1483.2"/>
    <n v="99.59"/>
    <d v="2005-10-22T00:00:00"/>
    <n v="1383.6100000000001"/>
    <s v="F"/>
    <n v="81"/>
    <d v="1990-04-08T00:00:00"/>
    <n v="30.259838514713341"/>
    <s v="Accountant IV"/>
    <s v="IT"/>
    <s v="High Net Worth"/>
    <s v="N"/>
    <s v="Yes"/>
    <n v="12"/>
    <m/>
  </r>
  <r>
    <n v="3696"/>
    <n v="52"/>
    <x v="2446"/>
    <d v="2017-10-15T00:00:00"/>
    <n v="76"/>
    <b v="0"/>
    <s v="Approved"/>
    <s v="Solex"/>
    <s v="Road"/>
    <s v="medium"/>
    <s v="large"/>
    <n v="1777.8"/>
    <n v="820.78"/>
    <d v="1991-11-10T00:00:00"/>
    <n v="957.02"/>
    <s v="F"/>
    <n v="62"/>
    <d v="1978-07-05T00:00:00"/>
    <n v="42.026961802384577"/>
    <s v="Web Designer I"/>
    <s v="Financial Services"/>
    <s v="High Net Worth"/>
    <s v="N"/>
    <s v="Yes"/>
    <n v="14"/>
    <m/>
  </r>
  <r>
    <n v="3720"/>
    <n v="93"/>
    <x v="2447"/>
    <d v="2017-10-15T00:00:00"/>
    <n v="76"/>
    <b v="0"/>
    <s v="Approved"/>
    <s v="WeareA2B"/>
    <s v="Standard"/>
    <s v="medium"/>
    <s v="medium"/>
    <n v="1065.03"/>
    <n v="230.09"/>
    <d v="2000-11-03T00:00:00"/>
    <n v="834.93999999999994"/>
    <s v="M"/>
    <n v="29"/>
    <d v="1997-09-02T00:00:00"/>
    <n v="22.851619336631149"/>
    <n v="0"/>
    <s v="Retail"/>
    <s v="Affluent Customer"/>
    <s v="N"/>
    <s v="Yes"/>
    <n v="4"/>
    <m/>
  </r>
  <r>
    <n v="3747"/>
    <n v="96"/>
    <x v="1343"/>
    <d v="2017-10-15T00:00:00"/>
    <n v="76"/>
    <b v="0"/>
    <s v="Approved"/>
    <s v="WeareA2B"/>
    <s v="Road"/>
    <s v="low"/>
    <s v="small"/>
    <n v="1172.78"/>
    <n v="1043.77"/>
    <d v="2004-01-16T00:00:00"/>
    <n v="129.01"/>
    <s v="F"/>
    <n v="19"/>
    <d v="1987-08-13T00:00:00"/>
    <n v="32.914633035261289"/>
    <s v="Graphic Designer"/>
    <s v="Property"/>
    <s v="Affluent Customer"/>
    <s v="N"/>
    <s v="Yes"/>
    <n v="4"/>
    <m/>
  </r>
  <r>
    <n v="3863"/>
    <n v="49"/>
    <x v="1983"/>
    <d v="2017-10-15T00:00:00"/>
    <n v="76"/>
    <b v="0"/>
    <s v="Approved"/>
    <s v="Solex"/>
    <s v="Standard"/>
    <s v="medium"/>
    <s v="large"/>
    <n v="1061.56"/>
    <n v="733.58"/>
    <d v="1993-06-23T00:00:00"/>
    <n v="327.9799999999999"/>
    <s v="M"/>
    <n v="27"/>
    <d v="1988-04-04T00:00:00"/>
    <n v="32.27079741882293"/>
    <s v="Account Executive"/>
    <s v="n/a"/>
    <s v="High Net Worth"/>
    <s v="N"/>
    <s v="Yes"/>
    <n v="9"/>
    <m/>
  </r>
  <r>
    <n v="4138"/>
    <n v="96"/>
    <x v="2448"/>
    <d v="2017-10-15T00:00:00"/>
    <n v="76"/>
    <b v="0"/>
    <s v="Approved"/>
    <s v="WeareA2B"/>
    <s v="Road"/>
    <s v="low"/>
    <s v="small"/>
    <n v="1172.78"/>
    <n v="1043.77"/>
    <d v="2002-10-10T00:00:00"/>
    <n v="129.01"/>
    <s v="M"/>
    <n v="54"/>
    <d v="1982-06-01T00:00:00"/>
    <n v="38.117372761288685"/>
    <s v="Tax Accountant"/>
    <s v="n/a"/>
    <s v="Affluent Customer"/>
    <s v="N"/>
    <s v="No"/>
    <n v="8"/>
    <m/>
  </r>
  <r>
    <n v="4192"/>
    <n v="45"/>
    <x v="2449"/>
    <d v="2017-10-15T00:00:00"/>
    <n v="76"/>
    <b v="0"/>
    <s v="Approved"/>
    <s v="Solex"/>
    <s v="Standard"/>
    <s v="medium"/>
    <s v="medium"/>
    <n v="441.49"/>
    <n v="84.99"/>
    <d v="1993-04-12T00:00:00"/>
    <n v="356.5"/>
    <s v="M"/>
    <n v="85"/>
    <d v="1980-03-16T00:00:00"/>
    <n v="40.328331665398274"/>
    <s v="Internal Auditor"/>
    <s v="Retail"/>
    <s v="Affluent Customer"/>
    <s v="N"/>
    <s v="No"/>
    <n v="15"/>
    <m/>
  </r>
  <r>
    <n v="4274"/>
    <n v="66"/>
    <x v="1586"/>
    <d v="2017-10-15T00:00:00"/>
    <n v="76"/>
    <b v="1"/>
    <s v="Approved"/>
    <s v="Giant Bicycles"/>
    <s v="Road"/>
    <s v="low"/>
    <s v="small"/>
    <n v="590.26"/>
    <n v="525.33000000000004"/>
    <d v="2010-11-05T00:00:00"/>
    <n v="64.92999999999995"/>
    <s v="M"/>
    <n v="6"/>
    <d v="1975-01-30T00:00:00"/>
    <n v="45.457098788685947"/>
    <n v="0"/>
    <s v="Property"/>
    <s v="Mass Customer"/>
    <s v="N"/>
    <s v="Yes"/>
    <n v="5"/>
    <m/>
  </r>
  <r>
    <n v="4287"/>
    <n v="10"/>
    <x v="2251"/>
    <d v="2017-10-15T00:00:00"/>
    <n v="76"/>
    <b v="0"/>
    <s v="Approved"/>
    <s v="WeareA2B"/>
    <s v="Touring"/>
    <s v="medium"/>
    <s v="medium"/>
    <n v="1466.68"/>
    <n v="363.25"/>
    <d v="2014-03-03T00:00:00"/>
    <n v="1103.43"/>
    <s v="M"/>
    <n v="90"/>
    <d v="1987-05-12T00:00:00"/>
    <n v="33.169427555809229"/>
    <s v="Research Nurse"/>
    <s v="Health"/>
    <s v="Affluent Customer"/>
    <s v="N"/>
    <s v="No"/>
    <n v="13"/>
    <m/>
  </r>
  <r>
    <n v="4500"/>
    <n v="38"/>
    <x v="24"/>
    <d v="2017-10-15T00:00:00"/>
    <n v="76"/>
    <b v="1"/>
    <s v="Approved"/>
    <s v="Trek Bicycles"/>
    <s v="Standard"/>
    <s v="medium"/>
    <s v="large"/>
    <n v="2091.4699999999998"/>
    <n v="388.92"/>
    <d v="2003-09-09T00:00:00"/>
    <n v="1702.5499999999997"/>
    <s v="M"/>
    <n v="20"/>
    <d v="1986-07-06T00:00:00"/>
    <n v="34.018742624302384"/>
    <s v="General Manager"/>
    <s v="Retail"/>
    <s v="High Net Worth"/>
    <s v="N"/>
    <s v="Yes"/>
    <n v="11"/>
    <m/>
  </r>
  <r>
    <n v="4780"/>
    <n v="0"/>
    <x v="2260"/>
    <d v="2017-10-15T00:00:00"/>
    <n v="76"/>
    <b v="1"/>
    <s v="Approved"/>
    <s v="WeareA2B"/>
    <s v="Standard"/>
    <s v="medium"/>
    <s v="medium"/>
    <n v="60.34"/>
    <n v="45.26"/>
    <d v="1993-07-15T00:00:00"/>
    <n v="15.080000000000005"/>
    <s v="F"/>
    <n v="96"/>
    <d v="1999-11-11T00:00:00"/>
    <n v="20.659838514713343"/>
    <s v="Nuclear Power Engineer"/>
    <s v="Manufacturing"/>
    <s v="High Net Worth"/>
    <s v="N"/>
    <s v="No"/>
    <n v="3"/>
    <m/>
  </r>
  <r>
    <n v="4808"/>
    <n v="86"/>
    <x v="1540"/>
    <d v="2017-10-15T00:00:00"/>
    <n v="76"/>
    <b v="1"/>
    <s v="Approved"/>
    <s v="Norco Bicycles"/>
    <s v="Road"/>
    <s v="high"/>
    <s v="large"/>
    <n v="774.53"/>
    <n v="464.72"/>
    <d v="2003-03-18T00:00:00"/>
    <n v="309.80999999999995"/>
    <s v="F"/>
    <n v="25"/>
    <d v="1989-11-09T00:00:00"/>
    <n v="30.670797418822932"/>
    <s v="Professor"/>
    <s v="Financial Services"/>
    <s v="High Net Worth"/>
    <s v="N"/>
    <s v="No"/>
    <n v="4"/>
    <m/>
  </r>
  <r>
    <n v="5440"/>
    <n v="88"/>
    <x v="1546"/>
    <d v="2017-10-15T00:00:00"/>
    <n v="76"/>
    <b v="1"/>
    <s v="Approved"/>
    <s v="Norco Bicycles"/>
    <s v="Standard"/>
    <s v="medium"/>
    <s v="medium"/>
    <n v="1198.46"/>
    <n v="381.1"/>
    <d v="1998-12-16T00:00:00"/>
    <n v="817.36"/>
    <s v="M"/>
    <n v="6"/>
    <d v="1967-07-12T00:00:00"/>
    <n v="53.016002898274984"/>
    <s v="VP Sales"/>
    <s v="IT"/>
    <s v="Affluent Customer"/>
    <s v="N"/>
    <s v="No"/>
    <n v="19"/>
    <m/>
  </r>
  <r>
    <n v="5588"/>
    <n v="81"/>
    <x v="426"/>
    <d v="2017-10-15T00:00:00"/>
    <n v="76"/>
    <b v="0"/>
    <s v="Approved"/>
    <s v="Norco Bicycles"/>
    <s v="Standard"/>
    <s v="medium"/>
    <s v="small"/>
    <n v="586.45000000000005"/>
    <n v="521.94000000000005"/>
    <d v="1993-04-20T00:00:00"/>
    <n v="64.509999999999991"/>
    <s v="M"/>
    <n v="32"/>
    <d v="1976-03-19T00:00:00"/>
    <n v="44.322852213343481"/>
    <s v="Help Desk Technician"/>
    <s v="n/a"/>
    <s v="Mass Customer"/>
    <s v="N"/>
    <s v="Yes"/>
    <n v="11"/>
    <m/>
  </r>
  <r>
    <n v="5706"/>
    <n v="3"/>
    <x v="331"/>
    <d v="2017-10-15T00:00:00"/>
    <n v="76"/>
    <b v="1"/>
    <s v="Approved"/>
    <s v="Trek Bicycles"/>
    <s v="Standard"/>
    <s v="medium"/>
    <s v="large"/>
    <n v="2091.4699999999998"/>
    <n v="388.92"/>
    <d v="2003-07-21T00:00:00"/>
    <n v="1702.5499999999997"/>
    <s v="F"/>
    <n v="72"/>
    <d v="1977-01-17T00:00:00"/>
    <n v="43.489975501014712"/>
    <s v="Media Manager IV"/>
    <s v="n/a"/>
    <s v="Affluent Customer"/>
    <s v="N"/>
    <s v="No"/>
    <n v="12"/>
    <m/>
  </r>
  <r>
    <n v="5846"/>
    <n v="50"/>
    <x v="2450"/>
    <d v="2017-10-15T00:00:00"/>
    <n v="76"/>
    <b v="0"/>
    <s v="Approved"/>
    <s v="WeareA2B"/>
    <s v="Standard"/>
    <s v="medium"/>
    <s v="small"/>
    <n v="175.89"/>
    <n v="131.91999999999999"/>
    <d v="2003-02-16T00:00:00"/>
    <n v="43.97"/>
    <s v="F"/>
    <n v="58"/>
    <d v="1978-08-02T00:00:00"/>
    <n v="41.950249473617454"/>
    <n v="0"/>
    <s v="n/a"/>
    <s v="Mass Customer"/>
    <s v="N"/>
    <s v="No"/>
    <n v="12"/>
    <m/>
  </r>
  <r>
    <n v="5916"/>
    <n v="23"/>
    <x v="2451"/>
    <d v="2017-10-15T00:00:00"/>
    <n v="76"/>
    <b v="1"/>
    <s v="Approved"/>
    <s v="Norco Bicycles"/>
    <s v="Standard"/>
    <s v="medium"/>
    <s v="medium"/>
    <n v="1198.46"/>
    <n v="381.1"/>
    <d v="2000-11-03T00:00:00"/>
    <n v="817.36"/>
    <s v="M"/>
    <n v="56"/>
    <d v="1974-08-03T00:00:00"/>
    <n v="45.950249473617454"/>
    <s v="Occupational Therapist"/>
    <s v="Health"/>
    <s v="High Net Worth"/>
    <s v="N"/>
    <s v="Yes"/>
    <n v="14"/>
    <m/>
  </r>
  <r>
    <n v="6901"/>
    <n v="55"/>
    <x v="2452"/>
    <d v="2017-10-15T00:00:00"/>
    <n v="76"/>
    <b v="0"/>
    <s v="Approved"/>
    <s v="Trek Bicycles"/>
    <s v="Road"/>
    <s v="medium"/>
    <s v="large"/>
    <n v="1894.19"/>
    <n v="598.76"/>
    <d v="2003-07-21T00:00:00"/>
    <n v="1295.43"/>
    <s v="F"/>
    <n v="0"/>
    <d v="1986-01-23T00:00:00"/>
    <n v="34.468057692795533"/>
    <s v="Electrical Engineer"/>
    <s v="Manufacturing"/>
    <s v="Affluent Customer"/>
    <s v="N"/>
    <s v="Yes"/>
    <n v="16"/>
    <m/>
  </r>
  <r>
    <n v="7034"/>
    <n v="6"/>
    <x v="2453"/>
    <d v="2017-10-15T00:00:00"/>
    <n v="76"/>
    <b v="1"/>
    <s v="Approved"/>
    <s v="OHM Cycles"/>
    <s v="Standard"/>
    <s v="high"/>
    <s v="medium"/>
    <n v="227.88"/>
    <n v="136.72999999999999"/>
    <d v="2003-02-07T00:00:00"/>
    <n v="91.15"/>
    <s v="M"/>
    <n v="83"/>
    <d v="1997-11-25T00:00:00"/>
    <n v="22.621482350329781"/>
    <s v="Programmer Analyst II"/>
    <s v="Health"/>
    <s v="Affluent Customer"/>
    <s v="N"/>
    <s v="No"/>
    <n v="3"/>
    <m/>
  </r>
  <r>
    <n v="7630"/>
    <n v="31"/>
    <x v="1438"/>
    <d v="2017-10-15T00:00:00"/>
    <n v="76"/>
    <b v="0"/>
    <s v="Approved"/>
    <s v="Giant Bicycles"/>
    <s v="Standard"/>
    <s v="medium"/>
    <s v="medium"/>
    <n v="230.91"/>
    <n v="173.18"/>
    <d v="2006-11-10T00:00:00"/>
    <n v="57.72999999999999"/>
    <s v="M"/>
    <n v="79"/>
    <d v="2000-09-24T00:00:00"/>
    <n v="19.788605638001012"/>
    <s v="Clinical Specialist"/>
    <s v="Health"/>
    <s v="Mass Customer"/>
    <s v="N"/>
    <s v="No"/>
    <n v="1"/>
    <m/>
  </r>
  <r>
    <n v="7767"/>
    <n v="13"/>
    <x v="428"/>
    <d v="2017-10-15T00:00:00"/>
    <n v="76"/>
    <b v="1"/>
    <s v="Approved"/>
    <s v="Solex"/>
    <s v="Standard"/>
    <s v="medium"/>
    <s v="medium"/>
    <n v="1163.8900000000001"/>
    <n v="589.27"/>
    <d v="2010-05-05T00:00:00"/>
    <n v="574.62000000000012"/>
    <s v="F"/>
    <n v="30"/>
    <d v="1960-04-20T00:00:00"/>
    <n v="60.246139884576358"/>
    <s v="Environmental Specialist"/>
    <s v="Financial Services"/>
    <s v="Mass Customer"/>
    <s v="N"/>
    <s v="Yes"/>
    <n v="9"/>
    <m/>
  </r>
  <r>
    <n v="8079"/>
    <n v="47"/>
    <x v="1093"/>
    <d v="2017-10-15T00:00:00"/>
    <n v="76"/>
    <b v="1"/>
    <s v="Approved"/>
    <s v="Trek Bicycles"/>
    <s v="Road"/>
    <s v="low"/>
    <s v="small"/>
    <n v="1720.7"/>
    <n v="1531.42"/>
    <d v="2003-02-16T00:00:00"/>
    <n v="189.27999999999997"/>
    <s v="M"/>
    <n v="89"/>
    <d v="1988-11-20T00:00:00"/>
    <n v="31.64066043252156"/>
    <s v="Quality Engineer"/>
    <s v="Manufacturing"/>
    <s v="Affluent Customer"/>
    <s v="N"/>
    <s v="Yes"/>
    <n v="20"/>
    <m/>
  </r>
  <r>
    <n v="8908"/>
    <n v="70"/>
    <x v="2075"/>
    <d v="2017-10-15T00:00:00"/>
    <n v="76"/>
    <b v="1"/>
    <s v="Approved"/>
    <s v="Trek Bicycles"/>
    <s v="Standard"/>
    <s v="high"/>
    <s v="medium"/>
    <n v="495.72"/>
    <n v="297.43"/>
    <d v="2015-04-11T00:00:00"/>
    <n v="198.29000000000002"/>
    <s v="F"/>
    <n v="78"/>
    <d v="1984-11-09T00:00:00"/>
    <n v="35.673537144850329"/>
    <s v="Nurse"/>
    <s v="Property"/>
    <s v="Mass Customer"/>
    <s v="N"/>
    <s v="No"/>
    <n v="16"/>
    <m/>
  </r>
  <r>
    <n v="9283"/>
    <n v="38"/>
    <x v="2454"/>
    <d v="2017-10-15T00:00:00"/>
    <n v="76"/>
    <b v="1"/>
    <s v="Approved"/>
    <s v="Solex"/>
    <s v="Standard"/>
    <s v="medium"/>
    <s v="medium"/>
    <n v="1577.53"/>
    <n v="826.51"/>
    <d v="2011-05-09T00:00:00"/>
    <n v="751.02"/>
    <s v="F"/>
    <n v="11"/>
    <d v="1994-08-04T00:00:00"/>
    <n v="25.933811117453068"/>
    <n v="0"/>
    <s v="IT"/>
    <s v="Mass Customer"/>
    <s v="N"/>
    <s v="Yes"/>
    <n v="4"/>
    <m/>
  </r>
  <r>
    <n v="9286"/>
    <n v="78"/>
    <x v="531"/>
    <d v="2017-10-15T00:00:00"/>
    <n v="76"/>
    <b v="1"/>
    <s v="Approved"/>
    <s v="Giant Bicycles"/>
    <s v="Standard"/>
    <s v="medium"/>
    <s v="large"/>
    <n v="1765.3"/>
    <n v="709.48"/>
    <d v="2004-07-25T00:00:00"/>
    <n v="1055.82"/>
    <s v="M"/>
    <n v="64"/>
    <d v="1972-04-27T00:00:00"/>
    <n v="48.218742624302379"/>
    <n v="0"/>
    <s v="Argiculture"/>
    <s v="Mass Customer"/>
    <s v="N"/>
    <s v="No"/>
    <n v="15"/>
    <m/>
  </r>
  <r>
    <n v="10370"/>
    <n v="56"/>
    <x v="140"/>
    <d v="2017-10-15T00:00:00"/>
    <n v="76"/>
    <b v="0"/>
    <s v="Approved"/>
    <s v="OHM Cycles"/>
    <s v="Standard"/>
    <s v="medium"/>
    <s v="medium"/>
    <n v="183.86"/>
    <n v="137.9"/>
    <d v="1997-10-04T00:00:00"/>
    <n v="45.960000000000008"/>
    <s v="F"/>
    <n v="36"/>
    <d v="1991-02-18T00:00:00"/>
    <n v="29.394085090055807"/>
    <s v="Tax Accountant"/>
    <s v="Financial Services"/>
    <s v="Affluent Customer"/>
    <s v="N"/>
    <s v="No"/>
    <n v="9"/>
    <m/>
  </r>
  <r>
    <n v="10441"/>
    <n v="93"/>
    <x v="713"/>
    <d v="2017-10-15T00:00:00"/>
    <n v="76"/>
    <b v="0"/>
    <s v="Approved"/>
    <s v="WeareA2B"/>
    <s v="Standard"/>
    <s v="medium"/>
    <s v="medium"/>
    <n v="1065.03"/>
    <n v="230.09"/>
    <d v="2000-11-03T00:00:00"/>
    <n v="834.93999999999994"/>
    <s v="M"/>
    <n v="72"/>
    <d v="1988-04-12T00:00:00"/>
    <n v="32.248879610603751"/>
    <s v="Financial Advisor"/>
    <s v="Financial Services"/>
    <s v="Mass Customer"/>
    <s v="N"/>
    <s v="No"/>
    <n v="3"/>
    <m/>
  </r>
  <r>
    <n v="4223"/>
    <n v="0"/>
    <x v="142"/>
    <d v="2017-05-05T00:00:00"/>
    <m/>
    <b v="1"/>
    <s v="Approved"/>
    <m/>
    <m/>
    <m/>
    <m/>
    <n v="402.14"/>
    <m/>
    <m/>
    <m/>
    <m/>
    <m/>
    <m/>
    <m/>
    <m/>
    <m/>
    <m/>
    <m/>
    <m/>
    <m/>
    <m/>
  </r>
  <r>
    <n v="10606"/>
    <n v="52"/>
    <x v="2455"/>
    <d v="2017-10-15T00:00:00"/>
    <n v="76"/>
    <b v="1"/>
    <s v="Approved"/>
    <s v="OHM Cycles"/>
    <s v="Road"/>
    <s v="medium"/>
    <s v="medium"/>
    <n v="1280.28"/>
    <n v="829.51"/>
    <d v="2001-11-25T00:00:00"/>
    <n v="450.77"/>
    <s v="M"/>
    <n v="61"/>
    <d v="1985-07-24T00:00:00"/>
    <n v="34.969427555809233"/>
    <n v="0"/>
    <s v="Financial Services"/>
    <s v="Mass Customer"/>
    <s v="N"/>
    <s v="Yes"/>
    <n v="10"/>
    <m/>
  </r>
  <r>
    <n v="4225"/>
    <n v="0"/>
    <x v="1786"/>
    <d v="2017-05-02T00:00:00"/>
    <m/>
    <b v="0"/>
    <s v="Approved"/>
    <m/>
    <m/>
    <m/>
    <m/>
    <n v="710.55"/>
    <m/>
    <m/>
    <m/>
    <m/>
    <m/>
    <m/>
    <m/>
    <m/>
    <m/>
    <m/>
    <m/>
    <m/>
    <m/>
    <m/>
  </r>
  <r>
    <n v="10825"/>
    <n v="25"/>
    <x v="1453"/>
    <d v="2017-10-15T00:00:00"/>
    <n v="76"/>
    <b v="0"/>
    <s v="Approved"/>
    <s v="Giant Bicycles"/>
    <s v="Road"/>
    <s v="medium"/>
    <s v="medium"/>
    <n v="1538.99"/>
    <n v="829.65"/>
    <d v="2016-11-22T00:00:00"/>
    <n v="709.34"/>
    <s v="M"/>
    <n v="77"/>
    <d v="1971-06-16T00:00:00"/>
    <n v="49.08449604895992"/>
    <s v="Research Nurse"/>
    <s v="Health"/>
    <s v="Affluent Customer"/>
    <s v="N"/>
    <s v="Yes"/>
    <n v="14"/>
    <m/>
  </r>
  <r>
    <n v="11004"/>
    <n v="97"/>
    <x v="2456"/>
    <d v="2017-10-15T00:00:00"/>
    <n v="76"/>
    <b v="0"/>
    <s v="Approved"/>
    <s v="Solex"/>
    <s v="Standard"/>
    <s v="medium"/>
    <s v="large"/>
    <n v="202.62"/>
    <n v="151.96"/>
    <d v="2016-03-29T00:00:00"/>
    <n v="50.66"/>
    <s v="F"/>
    <n v="3"/>
    <d v="1986-10-26T00:00:00"/>
    <n v="33.711893309233886"/>
    <s v="Staff Scientist"/>
    <s v="n/a"/>
    <s v="Affluent Customer"/>
    <s v="N"/>
    <s v="Yes"/>
    <n v="21"/>
    <m/>
  </r>
  <r>
    <n v="4228"/>
    <n v="0"/>
    <x v="2457"/>
    <d v="2017-06-04T00:00:00"/>
    <m/>
    <b v="0"/>
    <s v="Approved"/>
    <m/>
    <m/>
    <m/>
    <m/>
    <n v="1142.8900000000001"/>
    <m/>
    <m/>
    <m/>
    <m/>
    <m/>
    <m/>
    <m/>
    <m/>
    <m/>
    <m/>
    <m/>
    <m/>
    <m/>
    <m/>
  </r>
  <r>
    <n v="11202"/>
    <n v="41"/>
    <x v="2458"/>
    <d v="2017-10-15T00:00:00"/>
    <n v="76"/>
    <b v="0"/>
    <s v="Approved"/>
    <s v="Norco Bicycles"/>
    <s v="Standard"/>
    <s v="low"/>
    <s v="medium"/>
    <n v="958.74"/>
    <n v="748.9"/>
    <d v="1993-10-02T00:00:00"/>
    <n v="209.84000000000003"/>
    <s v="F"/>
    <n v="50"/>
    <d v="1964-08-21T00:00:00"/>
    <n v="55.906413857179096"/>
    <s v="Programmer I"/>
    <s v="Financial Services"/>
    <s v="High Net Worth"/>
    <s v="N"/>
    <s v="Yes"/>
    <n v="4"/>
    <m/>
  </r>
  <r>
    <n v="11333"/>
    <n v="31"/>
    <x v="911"/>
    <d v="2017-10-15T00:00:00"/>
    <n v="76"/>
    <b v="0"/>
    <s v="Approved"/>
    <s v="WeareA2B"/>
    <s v="Standard"/>
    <s v="medium"/>
    <s v="medium"/>
    <n v="752.64"/>
    <n v="205.36"/>
    <d v="2015-08-02T00:00:00"/>
    <n v="547.28"/>
    <s v="F"/>
    <n v="20"/>
    <d v="1969-01-27T00:00:00"/>
    <n v="51.468057692795533"/>
    <n v="0"/>
    <s v="n/a"/>
    <s v="High Net Worth"/>
    <s v="N"/>
    <s v="No"/>
    <n v="7"/>
    <m/>
  </r>
  <r>
    <n v="11442"/>
    <n v="63"/>
    <x v="83"/>
    <d v="2017-10-15T00:00:00"/>
    <n v="76"/>
    <b v="0"/>
    <s v="Approved"/>
    <s v="Solex"/>
    <s v="Standard"/>
    <s v="medium"/>
    <s v="medium"/>
    <n v="1483.2"/>
    <n v="99.59"/>
    <d v="1998-12-17T00:00:00"/>
    <n v="1383.6100000000001"/>
    <s v="M"/>
    <n v="36"/>
    <d v="1964-12-13T00:00:00"/>
    <n v="55.594085090055806"/>
    <s v="Senior Editor"/>
    <s v="Manufacturing"/>
    <s v="Mass Customer"/>
    <s v="N"/>
    <s v="No"/>
    <n v="8"/>
    <m/>
  </r>
  <r>
    <n v="11617"/>
    <n v="38"/>
    <x v="2459"/>
    <d v="2017-10-15T00:00:00"/>
    <n v="76"/>
    <b v="1"/>
    <s v="Approved"/>
    <s v="Trek Bicycles"/>
    <s v="Standard"/>
    <s v="medium"/>
    <s v="large"/>
    <n v="2091.4699999999998"/>
    <n v="388.92"/>
    <d v="2011-08-24T00:00:00"/>
    <n v="1702.5499999999997"/>
    <s v="M"/>
    <n v="98"/>
    <d v="1965-12-15T00:00:00"/>
    <n v="54.588605638001013"/>
    <s v="Information Systems Manager"/>
    <s v="Retail"/>
    <s v="High Net Worth"/>
    <s v="N"/>
    <s v="No"/>
    <n v="17"/>
    <m/>
  </r>
  <r>
    <n v="12317"/>
    <n v="82"/>
    <x v="2460"/>
    <d v="2017-10-15T00:00:00"/>
    <n v="76"/>
    <b v="0"/>
    <s v="Approved"/>
    <s v="Giant Bicycles"/>
    <s v="Road"/>
    <s v="medium"/>
    <s v="medium"/>
    <n v="1538.99"/>
    <n v="829.65"/>
    <d v="2004-07-25T00:00:00"/>
    <n v="709.34"/>
    <s v="F"/>
    <n v="90"/>
    <d v="1996-07-20T00:00:00"/>
    <n v="23.972167281836629"/>
    <s v="Human Resources Manager"/>
    <s v="Manufacturing"/>
    <s v="High Net Worth"/>
    <s v="N"/>
    <s v="Yes"/>
    <n v="1"/>
    <m/>
  </r>
  <r>
    <n v="12508"/>
    <n v="48"/>
    <x v="1175"/>
    <d v="2017-10-15T00:00:00"/>
    <n v="76"/>
    <b v="1"/>
    <s v="Approved"/>
    <s v="WeareA2B"/>
    <s v="Standard"/>
    <s v="medium"/>
    <s v="medium"/>
    <n v="1762.96"/>
    <n v="950.52"/>
    <d v="2014-07-28T00:00:00"/>
    <n v="812.44"/>
    <s v="M"/>
    <n v="81"/>
    <d v="1978-09-23T00:00:00"/>
    <n v="41.807783720192795"/>
    <s v="Senior Editor"/>
    <s v="Financial Services"/>
    <s v="Affluent Customer"/>
    <s v="N"/>
    <s v="No"/>
    <n v="15"/>
    <m/>
  </r>
  <r>
    <n v="12714"/>
    <n v="63"/>
    <x v="2461"/>
    <d v="2017-10-15T00:00:00"/>
    <n v="76"/>
    <b v="0"/>
    <s v="Approved"/>
    <s v="WeareA2B"/>
    <s v="Standard"/>
    <s v="medium"/>
    <s v="medium"/>
    <n v="1992.93"/>
    <n v="762.63"/>
    <d v="2004-07-25T00:00:00"/>
    <n v="1230.3000000000002"/>
    <s v="F"/>
    <n v="12"/>
    <d v="1988-04-10T00:00:00"/>
    <n v="32.254359062658544"/>
    <s v="Recruiting Manager"/>
    <s v="n/a"/>
    <s v="High Net Worth"/>
    <s v="N"/>
    <s v="No"/>
    <n v="4"/>
    <m/>
  </r>
  <r>
    <n v="13014"/>
    <n v="13"/>
    <x v="2462"/>
    <d v="2017-10-15T00:00:00"/>
    <n v="76"/>
    <b v="0"/>
    <s v="Approved"/>
    <s v="Solex"/>
    <s v="Standard"/>
    <s v="medium"/>
    <s v="medium"/>
    <n v="1577.53"/>
    <n v="826.51"/>
    <d v="2011-03-16T00:00:00"/>
    <n v="751.02"/>
    <s v="M"/>
    <n v="67"/>
    <d v="1955-02-18T00:00:00"/>
    <n v="65.418742624302382"/>
    <s v="Geological Engineer"/>
    <s v="Manufacturing"/>
    <s v="High Net Worth"/>
    <s v="N"/>
    <s v="No"/>
    <n v="18"/>
    <m/>
  </r>
  <r>
    <n v="13023"/>
    <n v="51"/>
    <x v="752"/>
    <d v="2017-10-15T00:00:00"/>
    <n v="76"/>
    <b v="1"/>
    <s v="Approved"/>
    <s v="OHM Cycles"/>
    <s v="Standard"/>
    <s v="high"/>
    <s v="medium"/>
    <n v="2005.66"/>
    <n v="1203.4000000000001"/>
    <d v="2001-11-25T00:00:00"/>
    <n v="802.26"/>
    <s v="F"/>
    <n v="28"/>
    <d v="1961-10-29T00:00:00"/>
    <n v="58.720112487316079"/>
    <s v="VP Marketing"/>
    <s v="Financial Services"/>
    <s v="Mass Customer"/>
    <s v="N"/>
    <s v="Yes"/>
    <n v="9"/>
    <m/>
  </r>
  <r>
    <n v="13336"/>
    <n v="15"/>
    <x v="838"/>
    <d v="2017-10-15T00:00:00"/>
    <n v="76"/>
    <b v="1"/>
    <s v="Approved"/>
    <s v="Norco Bicycles"/>
    <s v="Standard"/>
    <s v="low"/>
    <s v="medium"/>
    <n v="958.74"/>
    <n v="748.9"/>
    <d v="1996-04-05T00:00:00"/>
    <n v="209.84000000000003"/>
    <s v="M"/>
    <n v="60"/>
    <d v="1999-11-26T00:00:00"/>
    <n v="20.618742624302381"/>
    <n v="0"/>
    <s v="IT"/>
    <s v="Mass Customer"/>
    <s v="N"/>
    <s v="Yes"/>
    <n v="3"/>
    <m/>
  </r>
  <r>
    <n v="13516"/>
    <n v="38"/>
    <x v="2429"/>
    <d v="2017-10-15T00:00:00"/>
    <n v="76"/>
    <b v="0"/>
    <s v="Approved"/>
    <s v="Solex"/>
    <s v="Standard"/>
    <s v="medium"/>
    <s v="medium"/>
    <n v="1577.53"/>
    <n v="826.51"/>
    <d v="1997-05-10T00:00:00"/>
    <n v="751.02"/>
    <s v="M"/>
    <n v="86"/>
    <d v="1989-05-11T00:00:00"/>
    <n v="31.169427555809232"/>
    <s v="Mechanical Systems Engineer"/>
    <s v="Retail"/>
    <s v="Mass Customer"/>
    <s v="N"/>
    <s v="Yes"/>
    <n v="2"/>
    <m/>
  </r>
  <r>
    <n v="13982"/>
    <n v="49"/>
    <x v="632"/>
    <d v="2017-10-15T00:00:00"/>
    <n v="76"/>
    <b v="1"/>
    <s v="Approved"/>
    <s v="Trek Bicycles"/>
    <s v="Road"/>
    <s v="medium"/>
    <s v="medium"/>
    <n v="533.51"/>
    <n v="400.13"/>
    <d v="2012-06-04T00:00:00"/>
    <n v="133.38"/>
    <s v="M"/>
    <n v="19"/>
    <d v="1997-02-09T00:00:00"/>
    <n v="23.413263172247589"/>
    <s v="Registered Nurse"/>
    <s v="Health"/>
    <s v="Mass Customer"/>
    <s v="N"/>
    <s v="No"/>
    <n v="4"/>
    <m/>
  </r>
  <r>
    <n v="14029"/>
    <n v="11"/>
    <x v="259"/>
    <d v="2017-10-15T00:00:00"/>
    <n v="76"/>
    <b v="1"/>
    <s v="Approved"/>
    <s v="Giant Bicycles"/>
    <s v="Standard"/>
    <s v="high"/>
    <s v="medium"/>
    <n v="1274.93"/>
    <n v="764.96"/>
    <d v="2004-08-17T00:00:00"/>
    <n v="509.97"/>
    <s v="F"/>
    <n v="8"/>
    <d v="1955-10-11T00:00:00"/>
    <n v="64.77490700786403"/>
    <n v="0"/>
    <s v="Telecommunications"/>
    <s v="Mass Customer"/>
    <s v="N"/>
    <s v="Yes"/>
    <n v="18"/>
    <m/>
  </r>
  <r>
    <n v="14525"/>
    <n v="72"/>
    <x v="2156"/>
    <d v="2017-10-15T00:00:00"/>
    <n v="76"/>
    <b v="0"/>
    <s v="Approved"/>
    <s v="Norco Bicycles"/>
    <s v="Standard"/>
    <s v="medium"/>
    <s v="medium"/>
    <n v="360.4"/>
    <n v="270.3"/>
    <d v="2003-09-09T00:00:00"/>
    <n v="90.099999999999966"/>
    <s v="F"/>
    <n v="40"/>
    <d v="1953-10-12T00:00:00"/>
    <n v="66.77216728183663"/>
    <s v="Social Worker"/>
    <s v="Health"/>
    <s v="Mass Customer"/>
    <s v="N"/>
    <s v="Yes"/>
    <n v="12"/>
    <m/>
  </r>
  <r>
    <n v="14528"/>
    <n v="77"/>
    <x v="1287"/>
    <d v="2017-10-15T00:00:00"/>
    <n v="76"/>
    <b v="1"/>
    <s v="Approved"/>
    <s v="Norco Bicycles"/>
    <s v="Road"/>
    <s v="medium"/>
    <s v="large"/>
    <n v="1240.31"/>
    <n v="795.1"/>
    <d v="2013-09-16T00:00:00"/>
    <n v="445.20999999999992"/>
    <s v="F"/>
    <n v="29"/>
    <d v="1998-05-03T00:00:00"/>
    <n v="22.185865911973615"/>
    <s v="Biostatistician I"/>
    <s v="Financial Services"/>
    <s v="Affluent Customer"/>
    <s v="N"/>
    <s v="Yes"/>
    <n v="2"/>
    <m/>
  </r>
  <r>
    <n v="15362"/>
    <n v="34"/>
    <x v="1198"/>
    <d v="2017-10-15T00:00:00"/>
    <n v="76"/>
    <b v="0"/>
    <s v="Approved"/>
    <s v="Norco Bicycles"/>
    <s v="Road"/>
    <s v="high"/>
    <s v="large"/>
    <n v="774.53"/>
    <n v="464.72"/>
    <d v="2003-03-18T00:00:00"/>
    <n v="309.80999999999995"/>
    <s v="M"/>
    <n v="23"/>
    <d v="1969-11-17T00:00:00"/>
    <n v="50.662578240740736"/>
    <s v="Librarian"/>
    <s v="Entertainment"/>
    <s v="Mass Customer"/>
    <s v="N"/>
    <s v="No"/>
    <n v="10"/>
    <m/>
  </r>
  <r>
    <n v="15413"/>
    <n v="0"/>
    <x v="547"/>
    <d v="2017-10-15T00:00:00"/>
    <n v="76"/>
    <b v="0"/>
    <s v="Approved"/>
    <s v="OHM Cycles"/>
    <s v="Standard"/>
    <s v="low"/>
    <s v="medium"/>
    <n v="71.16"/>
    <n v="56.93"/>
    <d v="2015-06-17T00:00:00"/>
    <n v="14.229999999999997"/>
    <s v="U"/>
    <n v="18"/>
    <d v="1899-12-30T00:00:00"/>
    <n v="0"/>
    <s v="Biostatistician I"/>
    <s v="IT"/>
    <s v="High Net Worth"/>
    <s v="N"/>
    <s v="No"/>
    <n v="0"/>
    <m/>
  </r>
  <r>
    <n v="15610"/>
    <n v="34"/>
    <x v="1572"/>
    <d v="2017-10-15T00:00:00"/>
    <n v="76"/>
    <b v="1"/>
    <s v="Approved"/>
    <s v="WeareA2B"/>
    <s v="Standard"/>
    <s v="medium"/>
    <s v="medium"/>
    <n v="1231.1500000000001"/>
    <n v="161.6"/>
    <d v="2016-07-09T00:00:00"/>
    <n v="1069.5500000000002"/>
    <s v="F"/>
    <n v="80"/>
    <d v="1998-06-26T00:00:00"/>
    <n v="22.037920706494162"/>
    <s v="Senior Sales Associate"/>
    <s v="Property"/>
    <s v="High Net Worth"/>
    <s v="N"/>
    <s v="Yes"/>
    <n v="4"/>
    <m/>
  </r>
  <r>
    <n v="16034"/>
    <n v="63"/>
    <x v="2463"/>
    <d v="2017-10-15T00:00:00"/>
    <n v="76"/>
    <b v="1"/>
    <s v="Approved"/>
    <s v="Solex"/>
    <s v="Standard"/>
    <s v="medium"/>
    <s v="medium"/>
    <n v="1483.2"/>
    <n v="99.59"/>
    <d v="1998-12-17T00:00:00"/>
    <n v="1383.6100000000001"/>
    <s v="F"/>
    <n v="30"/>
    <d v="1986-01-06T00:00:00"/>
    <n v="34.514633035261284"/>
    <s v="Account Executive"/>
    <s v="n/a"/>
    <s v="Affluent Customer"/>
    <s v="N"/>
    <s v="Yes"/>
    <n v="4"/>
    <m/>
  </r>
  <r>
    <n v="16453"/>
    <n v="27"/>
    <x v="1155"/>
    <d v="2017-10-15T00:00:00"/>
    <n v="76"/>
    <b v="0"/>
    <s v="Approved"/>
    <s v="Trek Bicycles"/>
    <s v="Standard"/>
    <s v="medium"/>
    <s v="medium"/>
    <n v="499.53"/>
    <n v="388.72"/>
    <d v="1999-06-23T00:00:00"/>
    <n v="110.80999999999995"/>
    <s v="M"/>
    <n v="60"/>
    <d v="1956-10-03T00:00:00"/>
    <n v="63.794085090055809"/>
    <s v="VP Accounting"/>
    <s v="Financial Services"/>
    <s v="Mass Customer"/>
    <s v="N"/>
    <s v="Yes"/>
    <n v="8"/>
    <m/>
  </r>
  <r>
    <n v="16781"/>
    <n v="66"/>
    <x v="549"/>
    <d v="2017-10-15T00:00:00"/>
    <n v="76"/>
    <b v="0"/>
    <s v="Approved"/>
    <s v="Solex"/>
    <s v="Standard"/>
    <s v="medium"/>
    <s v="medium"/>
    <n v="1163.8900000000001"/>
    <n v="589.27"/>
    <d v="2016-07-09T00:00:00"/>
    <n v="574.62000000000012"/>
    <s v="F"/>
    <n v="79"/>
    <d v="1980-06-02T00:00:00"/>
    <n v="40.114633035261285"/>
    <s v="Internal Auditor"/>
    <s v="Financial Services"/>
    <s v="High Net Worth"/>
    <s v="N"/>
    <s v="Yes"/>
    <n v="9"/>
    <m/>
  </r>
  <r>
    <n v="16950"/>
    <n v="51"/>
    <x v="2464"/>
    <d v="2017-10-15T00:00:00"/>
    <n v="76"/>
    <b v="0"/>
    <s v="Approved"/>
    <s v="OHM Cycles"/>
    <s v="Standard"/>
    <s v="high"/>
    <s v="medium"/>
    <n v="2005.66"/>
    <n v="1203.4000000000001"/>
    <d v="1991-01-21T00:00:00"/>
    <n v="802.26"/>
    <s v="F"/>
    <n v="35"/>
    <d v="1974-01-29T00:00:00"/>
    <n v="46.45983851471334"/>
    <s v="Payment Adjustment Coordinator"/>
    <s v="Health"/>
    <s v="Mass Customer"/>
    <s v="N"/>
    <s v="Yes"/>
    <n v="9"/>
    <m/>
  </r>
  <r>
    <n v="17318"/>
    <n v="13"/>
    <x v="522"/>
    <d v="2017-10-15T00:00:00"/>
    <n v="76"/>
    <b v="1"/>
    <s v="Approved"/>
    <s v="Solex"/>
    <s v="Standard"/>
    <s v="medium"/>
    <s v="medium"/>
    <n v="1163.8900000000001"/>
    <n v="589.27"/>
    <d v="2005-12-07T00:00:00"/>
    <n v="574.62000000000012"/>
    <s v="M"/>
    <n v="80"/>
    <d v="1989-12-10T00:00:00"/>
    <n v="30.585865911973617"/>
    <s v="Administrative Assistant III"/>
    <s v="Manufacturing"/>
    <s v="Mass Customer"/>
    <s v="N"/>
    <s v="Yes"/>
    <n v="20"/>
    <m/>
  </r>
  <r>
    <n v="17321"/>
    <n v="59"/>
    <x v="2099"/>
    <d v="2017-10-15T00:00:00"/>
    <n v="76"/>
    <b v="0"/>
    <s v="Approved"/>
    <s v="WeareA2B"/>
    <s v="Standard"/>
    <s v="medium"/>
    <s v="small"/>
    <n v="1415.01"/>
    <n v="1259.3599999999999"/>
    <d v="2003-01-05T00:00:00"/>
    <n v="155.65000000000009"/>
    <s v="M"/>
    <n v="21"/>
    <d v="1962-02-12T00:00:00"/>
    <n v="58.429701528411975"/>
    <s v="Assistant Professor"/>
    <s v="Manufacturing"/>
    <s v="High Net Worth"/>
    <s v="N"/>
    <s v="No"/>
    <n v="5"/>
    <m/>
  </r>
  <r>
    <n v="17669"/>
    <n v="8"/>
    <x v="2465"/>
    <d v="2017-10-15T00:00:00"/>
    <n v="76"/>
    <b v="0"/>
    <s v="Approved"/>
    <s v="Solex"/>
    <s v="Road"/>
    <s v="medium"/>
    <s v="small"/>
    <n v="1703.52"/>
    <n v="1516.13"/>
    <d v="2011-04-16T00:00:00"/>
    <n v="187.38999999999987"/>
    <s v="M"/>
    <n v="32"/>
    <d v="1997-07-18T00:00:00"/>
    <n v="22.977646733891422"/>
    <s v="Chemical Engineer"/>
    <s v="Manufacturing"/>
    <s v="Mass Customer"/>
    <s v="N"/>
    <s v="No"/>
    <n v="1"/>
    <m/>
  </r>
  <r>
    <n v="18464"/>
    <n v="66"/>
    <x v="2466"/>
    <d v="2017-10-15T00:00:00"/>
    <n v="76"/>
    <b v="1"/>
    <s v="Approved"/>
    <s v="Giant Bicycles"/>
    <s v="Road"/>
    <s v="low"/>
    <s v="small"/>
    <n v="590.26"/>
    <n v="525.33000000000004"/>
    <d v="2010-11-05T00:00:00"/>
    <n v="64.92999999999995"/>
    <s v="F"/>
    <n v="90"/>
    <d v="1977-01-02T00:00:00"/>
    <n v="43.53107139142567"/>
    <s v="Research Associate"/>
    <s v="n/a"/>
    <s v="Mass Customer"/>
    <s v="N"/>
    <s v="No"/>
    <n v="10"/>
    <m/>
  </r>
  <r>
    <n v="18652"/>
    <n v="74"/>
    <x v="2467"/>
    <d v="2017-10-15T00:00:00"/>
    <n v="76"/>
    <b v="0"/>
    <s v="Approved"/>
    <s v="WeareA2B"/>
    <s v="Standard"/>
    <s v="medium"/>
    <s v="medium"/>
    <n v="1762.96"/>
    <n v="950.52"/>
    <d v="1997-02-09T00:00:00"/>
    <n v="812.44"/>
    <s v="F"/>
    <n v="52"/>
    <d v="1977-03-02T00:00:00"/>
    <n v="43.369427555809231"/>
    <s v="Teacher"/>
    <s v="Manufacturing"/>
    <s v="High Net Worth"/>
    <s v="N"/>
    <s v="Yes"/>
    <n v="8"/>
    <m/>
  </r>
  <r>
    <n v="18679"/>
    <n v="40"/>
    <x v="1275"/>
    <d v="2017-10-15T00:00:00"/>
    <n v="76"/>
    <b v="0"/>
    <s v="Approved"/>
    <s v="OHM Cycles"/>
    <s v="Standard"/>
    <s v="high"/>
    <s v="medium"/>
    <n v="1458.17"/>
    <n v="874.9"/>
    <d v="2006-02-02T00:00:00"/>
    <n v="583.2700000000001"/>
    <s v="F"/>
    <n v="96"/>
    <d v="1976-03-28T00:00:00"/>
    <n v="44.298194679096902"/>
    <s v="Executive Secretary"/>
    <s v="n/a"/>
    <s v="Mass Customer"/>
    <s v="N"/>
    <s v="No"/>
    <n v="9"/>
    <m/>
  </r>
  <r>
    <n v="18915"/>
    <n v="81"/>
    <x v="594"/>
    <d v="2017-10-15T00:00:00"/>
    <n v="76"/>
    <b v="0"/>
    <s v="Approved"/>
    <s v="Norco Bicycles"/>
    <s v="Standard"/>
    <s v="medium"/>
    <s v="small"/>
    <n v="586.45000000000005"/>
    <n v="521.94000000000005"/>
    <d v="2015-08-02T00:00:00"/>
    <n v="64.509999999999991"/>
    <s v="M"/>
    <n v="53"/>
    <d v="1992-10-15T00:00:00"/>
    <n v="27.736550843480465"/>
    <s v="Administrative Officer"/>
    <s v="Health"/>
    <s v="Mass Customer"/>
    <s v="N"/>
    <s v="Yes"/>
    <n v="3"/>
    <m/>
  </r>
  <r>
    <n v="19094"/>
    <n v="44"/>
    <x v="1951"/>
    <d v="2017-10-15T00:00:00"/>
    <n v="76"/>
    <b v="1"/>
    <s v="Approved"/>
    <s v="WeareA2B"/>
    <s v="Standard"/>
    <s v="medium"/>
    <s v="medium"/>
    <n v="1769.64"/>
    <n v="108.76"/>
    <d v="2011-05-09T00:00:00"/>
    <n v="1660.88"/>
    <s v="F"/>
    <n v="3"/>
    <d v="1987-06-16T00:00:00"/>
    <n v="33.073537144850327"/>
    <s v="Administrative Officer"/>
    <s v="Manufacturing"/>
    <s v="Mass Customer"/>
    <s v="N"/>
    <s v="No"/>
    <n v="9"/>
    <m/>
  </r>
  <r>
    <n v="622"/>
    <n v="89"/>
    <x v="2127"/>
    <d v="2017-10-14T00:00:00"/>
    <n v="77"/>
    <b v="0"/>
    <s v="Approved"/>
    <s v="WeareA2B"/>
    <s v="Touring"/>
    <s v="medium"/>
    <s v="large"/>
    <n v="1362.99"/>
    <n v="57.74"/>
    <d v="2005-05-10T00:00:00"/>
    <n v="1305.25"/>
    <s v="M"/>
    <n v="2"/>
    <d v="1978-05-09T00:00:00"/>
    <n v="42.183126185946222"/>
    <s v="Actuary"/>
    <s v="Financial Services"/>
    <s v="Affluent Customer"/>
    <s v="N"/>
    <s v="Yes"/>
    <n v="19"/>
    <m/>
  </r>
  <r>
    <n v="887"/>
    <n v="41"/>
    <x v="335"/>
    <d v="2017-10-14T00:00:00"/>
    <n v="77"/>
    <b v="0"/>
    <s v="Approved"/>
    <s v="Norco Bicycles"/>
    <s v="Standard"/>
    <s v="low"/>
    <s v="medium"/>
    <n v="958.74"/>
    <n v="748.9"/>
    <d v="2005-12-07T00:00:00"/>
    <n v="209.84000000000003"/>
    <s v="F"/>
    <n v="5"/>
    <d v="1992-12-18T00:00:00"/>
    <n v="27.561208377727041"/>
    <s v="Structural Analysis Engineer"/>
    <s v="Property"/>
    <s v="High Net Worth"/>
    <s v="N"/>
    <s v="No"/>
    <n v="10"/>
    <m/>
  </r>
  <r>
    <n v="1464"/>
    <n v="75"/>
    <x v="967"/>
    <d v="2017-10-14T00:00:00"/>
    <n v="77"/>
    <b v="1"/>
    <s v="Approved"/>
    <s v="Giant Bicycles"/>
    <s v="Touring"/>
    <s v="medium"/>
    <s v="large"/>
    <n v="1873.97"/>
    <n v="863.95"/>
    <d v="2014-10-10T00:00:00"/>
    <n v="1010.02"/>
    <s v="U"/>
    <n v="42"/>
    <d v="1899-12-30T00:00:00"/>
    <n v="0"/>
    <s v="Actuary"/>
    <s v="Financial Services"/>
    <s v="Mass Customer"/>
    <s v="N"/>
    <s v="Yes"/>
    <n v="0"/>
    <m/>
  </r>
  <r>
    <n v="1550"/>
    <n v="8"/>
    <x v="2468"/>
    <d v="2017-10-14T00:00:00"/>
    <n v="77"/>
    <b v="1"/>
    <s v="Approved"/>
    <s v="Solex"/>
    <s v="Road"/>
    <s v="medium"/>
    <s v="small"/>
    <n v="1703.52"/>
    <n v="1516.13"/>
    <d v="2011-04-16T00:00:00"/>
    <n v="187.38999999999987"/>
    <s v="F"/>
    <n v="23"/>
    <d v="1983-12-26T00:00:00"/>
    <n v="36.547509747590055"/>
    <s v="Budget/Accounting Analyst IV"/>
    <s v="Financial Services"/>
    <s v="Mass Customer"/>
    <s v="N"/>
    <s v="No"/>
    <n v="15"/>
    <m/>
  </r>
  <r>
    <n v="1577"/>
    <n v="93"/>
    <x v="2229"/>
    <d v="2017-10-14T00:00:00"/>
    <n v="77"/>
    <b v="1"/>
    <s v="Approved"/>
    <s v="WeareA2B"/>
    <s v="Standard"/>
    <s v="medium"/>
    <s v="medium"/>
    <n v="1065.03"/>
    <n v="230.09"/>
    <d v="2000-11-03T00:00:00"/>
    <n v="834.93999999999994"/>
    <s v="F"/>
    <n v="68"/>
    <d v="1959-09-25T00:00:00"/>
    <n v="60.816002898274988"/>
    <s v="Accounting Assistant II"/>
    <s v="n/a"/>
    <s v="Mass Customer"/>
    <s v="N"/>
    <s v="No"/>
    <n v="13"/>
    <m/>
  </r>
  <r>
    <n v="2206"/>
    <n v="2"/>
    <x v="1573"/>
    <d v="2017-10-14T00:00:00"/>
    <n v="77"/>
    <b v="1"/>
    <s v="Approved"/>
    <s v="Solex"/>
    <s v="Standard"/>
    <s v="medium"/>
    <s v="medium"/>
    <n v="71.489999999999995"/>
    <n v="53.62"/>
    <d v="2012-09-15T00:00:00"/>
    <n v="17.869999999999997"/>
    <s v="F"/>
    <n v="88"/>
    <d v="1977-12-24T00:00:00"/>
    <n v="42.555728925672248"/>
    <s v="VP Sales"/>
    <s v="Financial Services"/>
    <s v="Affluent Customer"/>
    <s v="N"/>
    <s v="Yes"/>
    <n v="10"/>
    <m/>
  </r>
  <r>
    <n v="2449"/>
    <n v="99"/>
    <x v="2143"/>
    <d v="2017-10-14T00:00:00"/>
    <n v="77"/>
    <b v="0"/>
    <s v="Approved"/>
    <s v="Trek Bicycles"/>
    <s v="Road"/>
    <s v="low"/>
    <s v="small"/>
    <n v="1720.7"/>
    <n v="1531.42"/>
    <d v="2012-04-10T00:00:00"/>
    <n v="189.27999999999997"/>
    <s v="F"/>
    <n v="56"/>
    <d v="1968-07-28T00:00:00"/>
    <n v="51.969427555809233"/>
    <s v="Budget/Accounting Analyst I"/>
    <s v="n/a"/>
    <s v="High Net Worth"/>
    <s v="N"/>
    <s v="Yes"/>
    <n v="16"/>
    <m/>
  </r>
  <r>
    <n v="2454"/>
    <n v="40"/>
    <x v="2274"/>
    <d v="2017-10-14T00:00:00"/>
    <n v="77"/>
    <b v="0"/>
    <s v="Approved"/>
    <s v="Trek Bicycles"/>
    <s v="Road"/>
    <s v="medium"/>
    <s v="large"/>
    <n v="1894.19"/>
    <n v="598.76"/>
    <d v="2003-07-21T00:00:00"/>
    <n v="1295.43"/>
    <s v="M"/>
    <n v="26"/>
    <d v="1967-07-25T00:00:00"/>
    <n v="52.980386459918819"/>
    <s v="Administrative Officer"/>
    <s v="Manufacturing"/>
    <s v="High Net Worth"/>
    <s v="N"/>
    <s v="No"/>
    <n v="7"/>
    <m/>
  </r>
  <r>
    <n v="2699"/>
    <n v="21"/>
    <x v="1347"/>
    <d v="2017-10-14T00:00:00"/>
    <n v="77"/>
    <b v="0"/>
    <s v="Approved"/>
    <s v="Solex"/>
    <s v="Standard"/>
    <s v="medium"/>
    <s v="large"/>
    <n v="1071.23"/>
    <n v="380.74"/>
    <d v="1996-04-05T00:00:00"/>
    <n v="690.49"/>
    <s v="F"/>
    <n v="89"/>
    <d v="1953-11-12T00:00:00"/>
    <n v="66.687235774987315"/>
    <s v="Assistant Professor"/>
    <s v="IT"/>
    <s v="Affluent Customer"/>
    <s v="N"/>
    <s v="No"/>
    <n v="17"/>
    <m/>
  </r>
  <r>
    <n v="4268"/>
    <n v="33"/>
    <x v="1455"/>
    <d v="2017-05-01T00:00:00"/>
    <m/>
    <m/>
    <s v="Approved"/>
    <s v="OHM Cycles"/>
    <s v="Road"/>
    <s v="medium"/>
    <s v="small"/>
    <n v="1810"/>
    <n v="1610.9"/>
    <n v="41064"/>
    <m/>
    <m/>
    <m/>
    <m/>
    <m/>
    <m/>
    <m/>
    <m/>
    <m/>
    <m/>
    <m/>
    <m/>
  </r>
  <r>
    <n v="3242"/>
    <n v="20"/>
    <x v="48"/>
    <d v="2017-10-14T00:00:00"/>
    <n v="77"/>
    <b v="0"/>
    <s v="Approved"/>
    <s v="Trek Bicycles"/>
    <s v="Standard"/>
    <s v="medium"/>
    <s v="small"/>
    <n v="1775.81"/>
    <n v="1580.47"/>
    <d v="1991-08-05T00:00:00"/>
    <n v="195.33999999999992"/>
    <s v="F"/>
    <n v="39"/>
    <d v="1988-01-22T00:00:00"/>
    <n v="32.470797418822933"/>
    <s v="Marketing Assistant"/>
    <s v="Retail"/>
    <s v="Mass Customer"/>
    <s v="N"/>
    <s v="Yes"/>
    <n v="15"/>
    <m/>
  </r>
  <r>
    <n v="3279"/>
    <n v="72"/>
    <x v="1591"/>
    <d v="2017-10-14T00:00:00"/>
    <n v="77"/>
    <b v="1"/>
    <s v="Approved"/>
    <s v="OHM Cycles"/>
    <s v="Standard"/>
    <s v="medium"/>
    <s v="medium"/>
    <n v="912.52"/>
    <n v="141.4"/>
    <d v="2015-10-18T00:00:00"/>
    <n v="771.12"/>
    <s v="M"/>
    <n v="55"/>
    <d v="1997-11-17T00:00:00"/>
    <n v="22.643400158548957"/>
    <n v="0"/>
    <s v="Manufacturing"/>
    <s v="High Net Worth"/>
    <s v="N"/>
    <s v="No"/>
    <n v="1"/>
    <m/>
  </r>
  <r>
    <n v="3694"/>
    <n v="79"/>
    <x v="1395"/>
    <d v="2017-10-14T00:00:00"/>
    <n v="77"/>
    <b v="1"/>
    <s v="Approved"/>
    <s v="Norco Bicycles"/>
    <s v="Standard"/>
    <s v="medium"/>
    <s v="medium"/>
    <n v="1555.58"/>
    <n v="818.01"/>
    <d v="1997-08-25T00:00:00"/>
    <n v="737.56999999999994"/>
    <s v="M"/>
    <n v="20"/>
    <d v="1991-07-12T00:00:00"/>
    <n v="28.999564542110601"/>
    <s v="Technical Writer"/>
    <s v="Financial Services"/>
    <s v="Mass Customer"/>
    <s v="N"/>
    <s v="Yes"/>
    <n v="4"/>
    <m/>
  </r>
  <r>
    <n v="3913"/>
    <n v="13"/>
    <x v="1813"/>
    <d v="2017-10-14T00:00:00"/>
    <n v="77"/>
    <b v="0"/>
    <s v="Approved"/>
    <s v="Solex"/>
    <s v="Standard"/>
    <s v="medium"/>
    <s v="medium"/>
    <n v="1163.8900000000001"/>
    <n v="589.27"/>
    <d v="2016-07-09T00:00:00"/>
    <n v="574.62000000000012"/>
    <s v="M"/>
    <n v="25"/>
    <d v="1973-11-30T00:00:00"/>
    <n v="46.624222076357178"/>
    <n v="0"/>
    <s v="Manufacturing"/>
    <s v="Mass Customer"/>
    <s v="N"/>
    <s v="No"/>
    <n v="13"/>
    <m/>
  </r>
  <r>
    <n v="4370"/>
    <n v="28"/>
    <x v="2469"/>
    <d v="2017-10-14T00:00:00"/>
    <n v="77"/>
    <b v="1"/>
    <s v="Approved"/>
    <s v="Solex"/>
    <s v="Road"/>
    <s v="medium"/>
    <s v="small"/>
    <n v="1703.52"/>
    <n v="1516.13"/>
    <d v="2011-04-16T00:00:00"/>
    <n v="187.38999999999987"/>
    <s v="F"/>
    <n v="15"/>
    <d v="1976-02-21T00:00:00"/>
    <n v="44.396824816083203"/>
    <s v="Senior Financial Analyst"/>
    <s v="Financial Services"/>
    <s v="High Net Worth"/>
    <s v="N"/>
    <s v="Yes"/>
    <n v="11"/>
    <m/>
  </r>
  <r>
    <n v="4377"/>
    <n v="63"/>
    <x v="2004"/>
    <d v="2017-10-14T00:00:00"/>
    <n v="77"/>
    <b v="0"/>
    <s v="Approved"/>
    <s v="Solex"/>
    <s v="Standard"/>
    <s v="medium"/>
    <s v="medium"/>
    <n v="1483.2"/>
    <n v="99.59"/>
    <d v="1998-12-17T00:00:00"/>
    <n v="1383.6100000000001"/>
    <s v="M"/>
    <n v="49"/>
    <d v="1974-05-16T00:00:00"/>
    <n v="46.166687829781836"/>
    <s v="Assistant Professor"/>
    <s v="n/a"/>
    <s v="Mass Customer"/>
    <s v="N"/>
    <s v="No"/>
    <n v="8"/>
    <m/>
  </r>
  <r>
    <n v="4689"/>
    <n v="88"/>
    <x v="2270"/>
    <d v="2017-10-14T00:00:00"/>
    <n v="77"/>
    <b v="0"/>
    <s v="Approved"/>
    <s v="Norco Bicycles"/>
    <s v="Standard"/>
    <s v="medium"/>
    <s v="medium"/>
    <n v="1198.46"/>
    <n v="381.1"/>
    <d v="1998-12-16T00:00:00"/>
    <n v="817.36"/>
    <s v="M"/>
    <n v="75"/>
    <d v="1978-08-24T00:00:00"/>
    <n v="41.88997550101471"/>
    <s v="Computer Systems Analyst IV"/>
    <s v="n/a"/>
    <s v="Affluent Customer"/>
    <s v="N"/>
    <s v="No"/>
    <n v="12"/>
    <m/>
  </r>
  <r>
    <n v="4843"/>
    <n v="86"/>
    <x v="1508"/>
    <d v="2017-10-14T00:00:00"/>
    <n v="77"/>
    <b v="0"/>
    <s v="Approved"/>
    <s v="OHM Cycles"/>
    <s v="Standard"/>
    <s v="medium"/>
    <s v="medium"/>
    <n v="235.63"/>
    <n v="125.07"/>
    <d v="2004-08-07T00:00:00"/>
    <n v="110.56"/>
    <s v="F"/>
    <n v="98"/>
    <d v="1971-07-05T00:00:00"/>
    <n v="49.03244125443937"/>
    <n v="0"/>
    <s v="Health"/>
    <s v="Mass Customer"/>
    <s v="N"/>
    <s v="No"/>
    <n v="7"/>
    <m/>
  </r>
  <r>
    <n v="7511"/>
    <n v="82"/>
    <x v="1534"/>
    <d v="2017-10-14T00:00:00"/>
    <n v="77"/>
    <b v="1"/>
    <s v="Approved"/>
    <s v="Norco Bicycles"/>
    <s v="Standard"/>
    <s v="high"/>
    <s v="medium"/>
    <n v="1148.6400000000001"/>
    <n v="689.18"/>
    <d v="2005-05-10T00:00:00"/>
    <n v="459.46000000000015"/>
    <s v="M"/>
    <n v="60"/>
    <d v="1958-12-18T00:00:00"/>
    <n v="61.585865911973613"/>
    <s v="Graphic Designer"/>
    <s v="Retail"/>
    <s v="Mass Customer"/>
    <s v="N"/>
    <s v="Yes"/>
    <n v="5"/>
    <m/>
  </r>
  <r>
    <n v="8407"/>
    <n v="99"/>
    <x v="1559"/>
    <d v="2017-10-14T00:00:00"/>
    <n v="77"/>
    <b v="1"/>
    <s v="Approved"/>
    <s v="OHM Cycles"/>
    <s v="Standard"/>
    <s v="medium"/>
    <s v="medium"/>
    <n v="1227.3399999999999"/>
    <n v="770.89"/>
    <d v="1994-08-10T00:00:00"/>
    <n v="456.44999999999993"/>
    <s v="F"/>
    <n v="14"/>
    <d v="1959-10-12T00:00:00"/>
    <n v="60.76942755580923"/>
    <s v="Dental Hygienist"/>
    <s v="Health"/>
    <s v="Mass Customer"/>
    <s v="N"/>
    <s v="No"/>
    <n v="11"/>
    <m/>
  </r>
  <r>
    <n v="8910"/>
    <n v="4"/>
    <x v="58"/>
    <d v="2017-10-14T00:00:00"/>
    <n v="77"/>
    <b v="0"/>
    <s v="Approved"/>
    <s v="Giant Bicycles"/>
    <s v="Standard"/>
    <s v="high"/>
    <s v="medium"/>
    <n v="1129.1300000000001"/>
    <n v="677.48"/>
    <d v="2005-08-09T00:00:00"/>
    <n v="451.65000000000009"/>
    <s v="M"/>
    <n v="65"/>
    <d v="1959-10-14T00:00:00"/>
    <n v="60.763948103754437"/>
    <s v="Product Engineer"/>
    <s v="Entertainment"/>
    <s v="Mass Customer"/>
    <s v="N"/>
    <s v="No"/>
    <n v="12"/>
    <m/>
  </r>
  <r>
    <n v="9071"/>
    <n v="37"/>
    <x v="1081"/>
    <d v="2017-10-14T00:00:00"/>
    <n v="77"/>
    <b v="0"/>
    <s v="Approved"/>
    <s v="OHM Cycles"/>
    <s v="Standard"/>
    <s v="low"/>
    <s v="medium"/>
    <n v="1793.43"/>
    <n v="248.82"/>
    <d v="1999-07-20T00:00:00"/>
    <n v="1544.6100000000001"/>
    <s v="F"/>
    <n v="91"/>
    <d v="1990-02-17T00:00:00"/>
    <n v="30.396824816083203"/>
    <s v="Internal Auditor"/>
    <s v="Manufacturing"/>
    <s v="Affluent Customer"/>
    <s v="N"/>
    <s v="No"/>
    <n v="9"/>
    <m/>
  </r>
  <r>
    <n v="9169"/>
    <n v="48"/>
    <x v="543"/>
    <d v="2017-10-14T00:00:00"/>
    <n v="77"/>
    <b v="0"/>
    <s v="Approved"/>
    <s v="WeareA2B"/>
    <s v="Standard"/>
    <s v="medium"/>
    <s v="medium"/>
    <n v="1762.96"/>
    <n v="950.52"/>
    <d v="2003-02-16T00:00:00"/>
    <n v="812.44"/>
    <s v="F"/>
    <n v="56"/>
    <d v="1976-04-13T00:00:00"/>
    <n v="44.254359062658544"/>
    <s v="Administrative Officer"/>
    <s v="Manufacturing"/>
    <s v="Mass Customer"/>
    <s v="N"/>
    <s v="Yes"/>
    <n v="14"/>
    <m/>
  </r>
  <r>
    <n v="9337"/>
    <n v="80"/>
    <x v="121"/>
    <d v="2017-10-14T00:00:00"/>
    <n v="77"/>
    <b v="0"/>
    <s v="Approved"/>
    <s v="Trek Bicycles"/>
    <s v="Standard"/>
    <s v="medium"/>
    <s v="large"/>
    <n v="1469.44"/>
    <n v="596.54999999999995"/>
    <d v="1995-10-24T00:00:00"/>
    <n v="872.8900000000001"/>
    <s v="M"/>
    <n v="32"/>
    <d v="1961-08-19T00:00:00"/>
    <n v="58.914633035261289"/>
    <n v="0"/>
    <s v="Financial Services"/>
    <s v="High Net Worth"/>
    <s v="N"/>
    <s v="Yes"/>
    <n v="10"/>
    <m/>
  </r>
  <r>
    <n v="9431"/>
    <n v="52"/>
    <x v="1485"/>
    <d v="2017-10-14T00:00:00"/>
    <n v="77"/>
    <b v="1"/>
    <s v="Approved"/>
    <s v="OHM Cycles"/>
    <s v="Road"/>
    <s v="medium"/>
    <s v="medium"/>
    <n v="1280.28"/>
    <n v="829.51"/>
    <d v="2001-11-25T00:00:00"/>
    <n v="450.77"/>
    <s v="M"/>
    <n v="42"/>
    <d v="1979-03-19T00:00:00"/>
    <n v="41.322852213343481"/>
    <s v="Human Resources Assistant II"/>
    <s v="Health"/>
    <s v="Mass Customer"/>
    <s v="N"/>
    <s v="No"/>
    <n v="3"/>
    <m/>
  </r>
  <r>
    <n v="9655"/>
    <n v="27"/>
    <x v="1720"/>
    <d v="2017-10-14T00:00:00"/>
    <n v="77"/>
    <b v="0"/>
    <s v="Approved"/>
    <s v="Trek Bicycles"/>
    <s v="Standard"/>
    <s v="medium"/>
    <s v="medium"/>
    <n v="499.53"/>
    <n v="388.72"/>
    <d v="2006-11-10T00:00:00"/>
    <n v="110.80999999999995"/>
    <s v="M"/>
    <n v="7"/>
    <d v="1958-06-14T00:00:00"/>
    <n v="62.098194679096906"/>
    <s v="VP Accounting"/>
    <s v="Financial Services"/>
    <s v="Affluent Customer"/>
    <s v="N"/>
    <s v="Yes"/>
    <n v="5"/>
    <m/>
  </r>
  <r>
    <n v="10071"/>
    <n v="96"/>
    <x v="2470"/>
    <d v="2017-10-14T00:00:00"/>
    <n v="77"/>
    <b v="1"/>
    <s v="Approved"/>
    <s v="WeareA2B"/>
    <s v="Road"/>
    <s v="low"/>
    <s v="small"/>
    <n v="1172.78"/>
    <n v="1043.77"/>
    <d v="2002-10-10T00:00:00"/>
    <n v="129.01"/>
    <s v="F"/>
    <n v="57"/>
    <d v="1999-12-27T00:00:00"/>
    <n v="20.533811117453066"/>
    <s v="Registered Nurse"/>
    <s v="Health"/>
    <s v="Affluent Customer"/>
    <s v="N"/>
    <s v="No"/>
    <n v="1"/>
    <m/>
  </r>
  <r>
    <n v="10301"/>
    <n v="67"/>
    <x v="2471"/>
    <d v="2017-10-14T00:00:00"/>
    <n v="77"/>
    <b v="1"/>
    <s v="Approved"/>
    <s v="Solex"/>
    <s v="Standard"/>
    <s v="medium"/>
    <s v="large"/>
    <n v="1071.23"/>
    <n v="380.74"/>
    <d v="1991-08-05T00:00:00"/>
    <n v="690.49"/>
    <s v="F"/>
    <n v="16"/>
    <d v="1977-12-01T00:00:00"/>
    <n v="42.618742624302385"/>
    <s v="Account Representative IV"/>
    <s v="Retail"/>
    <s v="High Net Worth"/>
    <s v="N"/>
    <s v="Yes"/>
    <n v="20"/>
    <m/>
  </r>
  <r>
    <n v="10393"/>
    <n v="31"/>
    <x v="1315"/>
    <d v="2017-10-14T00:00:00"/>
    <n v="77"/>
    <b v="0"/>
    <s v="Approved"/>
    <s v="Giant Bicycles"/>
    <s v="Standard"/>
    <s v="medium"/>
    <s v="medium"/>
    <n v="230.91"/>
    <n v="173.18"/>
    <d v="1995-12-19T00:00:00"/>
    <n v="57.72999999999999"/>
    <s v="M"/>
    <n v="66"/>
    <d v="1997-01-25T00:00:00"/>
    <n v="23.454359062658547"/>
    <s v="Nurse"/>
    <s v="Argiculture"/>
    <s v="Mass Customer"/>
    <s v="N"/>
    <s v="Yes"/>
    <n v="5"/>
    <m/>
  </r>
  <r>
    <n v="10809"/>
    <n v="92"/>
    <x v="848"/>
    <d v="2017-10-14T00:00:00"/>
    <n v="77"/>
    <b v="0"/>
    <s v="Approved"/>
    <s v="WeareA2B"/>
    <s v="Standard"/>
    <s v="medium"/>
    <s v="small"/>
    <n v="1415.01"/>
    <n v="1259.3599999999999"/>
    <d v="2003-01-05T00:00:00"/>
    <n v="155.65000000000009"/>
    <s v="U"/>
    <n v="81"/>
    <d v="1899-12-30T00:00:00"/>
    <n v="0"/>
    <s v="Programmer II"/>
    <s v="IT"/>
    <s v="Mass Customer"/>
    <s v="N"/>
    <s v="No"/>
    <n v="0"/>
    <m/>
  </r>
  <r>
    <n v="11505"/>
    <n v="41"/>
    <x v="1793"/>
    <d v="2017-10-14T00:00:00"/>
    <n v="77"/>
    <b v="1"/>
    <s v="Approved"/>
    <s v="Norco Bicycles"/>
    <s v="Standard"/>
    <s v="low"/>
    <s v="medium"/>
    <n v="958.74"/>
    <n v="748.9"/>
    <d v="2005-12-07T00:00:00"/>
    <n v="209.84000000000003"/>
    <s v="F"/>
    <n v="51"/>
    <d v="1981-04-21T00:00:00"/>
    <n v="39.229701528411972"/>
    <s v="VP Marketing"/>
    <s v="Financial Services"/>
    <s v="High Net Worth"/>
    <s v="N"/>
    <s v="No"/>
    <n v="7"/>
    <m/>
  </r>
  <r>
    <n v="11715"/>
    <n v="99"/>
    <x v="1918"/>
    <d v="2017-10-14T00:00:00"/>
    <n v="77"/>
    <b v="1"/>
    <s v="Approved"/>
    <s v="OHM Cycles"/>
    <s v="Standard"/>
    <s v="medium"/>
    <s v="medium"/>
    <n v="1227.3399999999999"/>
    <n v="770.89"/>
    <d v="1994-08-10T00:00:00"/>
    <n v="456.44999999999993"/>
    <s v="F"/>
    <n v="2"/>
    <d v="1973-08-01T00:00:00"/>
    <n v="46.955728925672247"/>
    <s v="GIS Technical Architect"/>
    <s v="Property"/>
    <s v="Affluent Customer"/>
    <s v="N"/>
    <s v="No"/>
    <n v="22"/>
    <m/>
  </r>
  <r>
    <n v="12516"/>
    <n v="49"/>
    <x v="2472"/>
    <d v="2017-10-14T00:00:00"/>
    <n v="77"/>
    <b v="0"/>
    <s v="Approved"/>
    <s v="Trek Bicycles"/>
    <s v="Road"/>
    <s v="medium"/>
    <s v="medium"/>
    <n v="533.51"/>
    <n v="400.13"/>
    <d v="1997-10-04T00:00:00"/>
    <n v="133.38"/>
    <s v="F"/>
    <n v="26"/>
    <d v="1971-07-12T00:00:00"/>
    <n v="49.013263172247591"/>
    <s v="Information Systems Manager"/>
    <s v="Property"/>
    <s v="Mass Customer"/>
    <s v="N"/>
    <s v="No"/>
    <n v="15"/>
    <m/>
  </r>
  <r>
    <n v="13273"/>
    <n v="58"/>
    <x v="1198"/>
    <d v="2017-10-14T00:00:00"/>
    <n v="77"/>
    <b v="0"/>
    <s v="Approved"/>
    <s v="OHM Cycles"/>
    <s v="Standard"/>
    <s v="medium"/>
    <s v="medium"/>
    <n v="912.52"/>
    <n v="141.4"/>
    <d v="2015-10-18T00:00:00"/>
    <n v="771.12"/>
    <s v="M"/>
    <n v="23"/>
    <d v="1969-11-17T00:00:00"/>
    <n v="50.662578240740736"/>
    <s v="Librarian"/>
    <s v="Entertainment"/>
    <s v="Mass Customer"/>
    <s v="N"/>
    <s v="No"/>
    <n v="10"/>
    <m/>
  </r>
  <r>
    <n v="13942"/>
    <n v="53"/>
    <x v="1351"/>
    <d v="2017-10-14T00:00:00"/>
    <n v="77"/>
    <b v="1"/>
    <s v="Approved"/>
    <s v="OHM Cycles"/>
    <s v="Standard"/>
    <s v="medium"/>
    <s v="medium"/>
    <n v="795.34"/>
    <n v="101.58"/>
    <d v="2015-06-17T00:00:00"/>
    <n v="693.76"/>
    <s v="M"/>
    <n v="83"/>
    <d v="1977-10-30T00:00:00"/>
    <n v="42.706413857179093"/>
    <s v="Research Nurse"/>
    <s v="Health"/>
    <s v="Mass Customer"/>
    <s v="N"/>
    <s v="Yes"/>
    <n v="5"/>
    <m/>
  </r>
  <r>
    <n v="14089"/>
    <n v="17"/>
    <x v="1632"/>
    <d v="2017-10-14T00:00:00"/>
    <n v="77"/>
    <b v="0"/>
    <s v="Approved"/>
    <s v="Solex"/>
    <s v="Standard"/>
    <s v="high"/>
    <s v="medium"/>
    <n v="1024.6600000000001"/>
    <n v="614.79999999999995"/>
    <d v="1992-10-02T00:00:00"/>
    <n v="409.86000000000013"/>
    <s v="M"/>
    <n v="84"/>
    <d v="1985-06-15T00:00:00"/>
    <n v="35.076276870877727"/>
    <s v="Human Resources Manager"/>
    <s v="Retail"/>
    <s v="Mass Customer"/>
    <s v="N"/>
    <s v="Yes"/>
    <n v="2"/>
    <m/>
  </r>
  <r>
    <n v="14490"/>
    <n v="18"/>
    <x v="2100"/>
    <d v="2017-10-14T00:00:00"/>
    <n v="77"/>
    <b v="1"/>
    <s v="Approved"/>
    <s v="Norco Bicycles"/>
    <s v="Standard"/>
    <s v="high"/>
    <s v="medium"/>
    <n v="1148.6400000000001"/>
    <n v="689.18"/>
    <d v="2015-08-10T00:00:00"/>
    <n v="459.46000000000015"/>
    <s v="M"/>
    <n v="93"/>
    <d v="1958-07-05T00:00:00"/>
    <n v="62.040660432521562"/>
    <s v="Help Desk Operator"/>
    <s v="Entertainment"/>
    <s v="High Net Worth"/>
    <s v="N"/>
    <s v="No"/>
    <n v="7"/>
    <m/>
  </r>
  <r>
    <n v="14620"/>
    <n v="24"/>
    <x v="1318"/>
    <d v="2017-10-14T00:00:00"/>
    <n v="77"/>
    <b v="1"/>
    <s v="Approved"/>
    <s v="Solex"/>
    <s v="Road"/>
    <s v="medium"/>
    <s v="large"/>
    <n v="1777.8"/>
    <n v="820.78"/>
    <d v="2011-05-07T00:00:00"/>
    <n v="957.02"/>
    <s v="F"/>
    <n v="56"/>
    <d v="1998-12-12T00:00:00"/>
    <n v="21.574907007864027"/>
    <s v="Design Engineer"/>
    <s v="Financial Services"/>
    <s v="Affluent Customer"/>
    <s v="N"/>
    <s v="Yes"/>
    <n v="1"/>
    <m/>
  </r>
  <r>
    <n v="14963"/>
    <n v="6"/>
    <x v="2473"/>
    <d v="2017-10-14T00:00:00"/>
    <n v="77"/>
    <b v="0"/>
    <s v="Approved"/>
    <s v="OHM Cycles"/>
    <s v="Standard"/>
    <s v="high"/>
    <s v="medium"/>
    <n v="227.88"/>
    <n v="136.72999999999999"/>
    <d v="2016-07-09T00:00:00"/>
    <n v="91.15"/>
    <s v="F"/>
    <n v="7"/>
    <d v="1976-01-16T00:00:00"/>
    <n v="44.495454953069505"/>
    <s v="Software Engineer IV"/>
    <s v="n/a"/>
    <s v="Affluent Customer"/>
    <s v="N"/>
    <s v="Yes"/>
    <n v="7"/>
    <m/>
  </r>
  <r>
    <n v="15161"/>
    <n v="90"/>
    <x v="2474"/>
    <d v="2017-10-14T00:00:00"/>
    <n v="77"/>
    <b v="1"/>
    <s v="Approved"/>
    <s v="Norco Bicycles"/>
    <s v="Standard"/>
    <s v="low"/>
    <s v="medium"/>
    <n v="363.01"/>
    <n v="290.41000000000003"/>
    <d v="2002-10-10T00:00:00"/>
    <n v="72.599999999999966"/>
    <s v="M"/>
    <n v="12"/>
    <d v="1988-06-23T00:00:00"/>
    <n v="32.051619336631148"/>
    <n v="0"/>
    <s v="Manufacturing"/>
    <s v="Mass Customer"/>
    <s v="N"/>
    <s v="Yes"/>
    <n v="7"/>
    <m/>
  </r>
  <r>
    <n v="15484"/>
    <n v="10"/>
    <x v="2475"/>
    <d v="2017-10-14T00:00:00"/>
    <n v="77"/>
    <b v="0"/>
    <s v="Approved"/>
    <s v="Solex"/>
    <s v="Standard"/>
    <s v="medium"/>
    <s v="medium"/>
    <n v="1945.43"/>
    <n v="333.18"/>
    <d v="2002-08-31T00:00:00"/>
    <n v="1612.25"/>
    <s v="F"/>
    <n v="59"/>
    <d v="1986-05-25T00:00:00"/>
    <n v="34.133811117453071"/>
    <s v="Systems Administrator II"/>
    <s v="Manufacturing"/>
    <s v="High Net Worth"/>
    <s v="N"/>
    <s v="No"/>
    <n v="12"/>
    <m/>
  </r>
  <r>
    <n v="15567"/>
    <n v="28"/>
    <x v="369"/>
    <d v="2017-10-14T00:00:00"/>
    <n v="77"/>
    <b v="1"/>
    <s v="Approved"/>
    <s v="Norco Bicycles"/>
    <s v="Standard"/>
    <s v="medium"/>
    <s v="small"/>
    <n v="1216.1400000000001"/>
    <n v="1082.3599999999999"/>
    <d v="1996-11-09T00:00:00"/>
    <n v="133.7800000000002"/>
    <s v="F"/>
    <n v="78"/>
    <d v="1961-11-11T00:00:00"/>
    <n v="58.684496048959915"/>
    <s v="Information Systems Manager"/>
    <s v="Financial Services"/>
    <s v="Mass Customer"/>
    <s v="N"/>
    <s v="No"/>
    <n v="19"/>
    <m/>
  </r>
  <r>
    <n v="15743"/>
    <n v="96"/>
    <x v="2476"/>
    <d v="2017-10-14T00:00:00"/>
    <n v="77"/>
    <b v="1"/>
    <s v="Approved"/>
    <s v="WeareA2B"/>
    <s v="Road"/>
    <s v="low"/>
    <s v="small"/>
    <n v="1172.78"/>
    <n v="1043.77"/>
    <d v="2002-10-10T00:00:00"/>
    <n v="129.01"/>
    <s v="F"/>
    <n v="79"/>
    <d v="1967-02-26T00:00:00"/>
    <n v="53.38860563800101"/>
    <s v="VP Quality Control"/>
    <s v="Manufacturing"/>
    <s v="Mass Customer"/>
    <s v="N"/>
    <s v="No"/>
    <n v="11"/>
    <m/>
  </r>
  <r>
    <n v="16427"/>
    <n v="0"/>
    <x v="1446"/>
    <d v="2017-10-14T00:00:00"/>
    <n v="77"/>
    <b v="0"/>
    <s v="Approved"/>
    <s v="Solex"/>
    <s v="Standard"/>
    <s v="medium"/>
    <s v="medium"/>
    <n v="71.489999999999995"/>
    <n v="53.62"/>
    <d v="2012-12-02T00:00:00"/>
    <n v="17.869999999999997"/>
    <s v="F"/>
    <n v="83"/>
    <d v="1974-02-16T00:00:00"/>
    <n v="46.410523446220189"/>
    <s v="Staff Accountant IV"/>
    <s v="Telecommunications"/>
    <s v="High Net Worth"/>
    <s v="N"/>
    <s v="No"/>
    <n v="14"/>
    <m/>
  </r>
  <r>
    <n v="16434"/>
    <n v="3"/>
    <x v="2477"/>
    <d v="2017-10-14T00:00:00"/>
    <n v="77"/>
    <b v="1"/>
    <s v="Approved"/>
    <s v="Trek Bicycles"/>
    <s v="Standard"/>
    <s v="medium"/>
    <s v="large"/>
    <n v="2091.4699999999998"/>
    <n v="388.92"/>
    <d v="2012-09-15T00:00:00"/>
    <n v="1702.5499999999997"/>
    <s v="F"/>
    <n v="98"/>
    <d v="1954-07-19T00:00:00"/>
    <n v="66.005043994165391"/>
    <s v="Statistician I"/>
    <s v="n/a"/>
    <s v="Mass Customer"/>
    <s v="N"/>
    <s v="Yes"/>
    <n v="14"/>
    <m/>
  </r>
  <r>
    <n v="16771"/>
    <n v="34"/>
    <x v="2478"/>
    <d v="2017-10-14T00:00:00"/>
    <n v="77"/>
    <b v="0"/>
    <s v="Approved"/>
    <s v="WeareA2B"/>
    <s v="Standard"/>
    <s v="medium"/>
    <s v="medium"/>
    <n v="1231.1500000000001"/>
    <n v="161.6"/>
    <d v="2010-05-05T00:00:00"/>
    <n v="1069.5500000000002"/>
    <s v="F"/>
    <n v="0"/>
    <d v="1992-03-28T00:00:00"/>
    <n v="28.287235774987316"/>
    <s v="Office Assistant II"/>
    <s v="n/a"/>
    <s v="High Net Worth"/>
    <s v="N"/>
    <s v="Yes"/>
    <n v="9"/>
    <m/>
  </r>
  <r>
    <n v="16864"/>
    <n v="87"/>
    <x v="2375"/>
    <d v="2017-10-14T00:00:00"/>
    <n v="77"/>
    <b v="0"/>
    <s v="Approved"/>
    <s v="Giant Bicycles"/>
    <s v="Standard"/>
    <s v="high"/>
    <s v="medium"/>
    <n v="1179"/>
    <n v="707.4"/>
    <d v="2005-05-10T00:00:00"/>
    <n v="471.6"/>
    <s v="M"/>
    <n v="77"/>
    <d v="1985-02-12T00:00:00"/>
    <n v="35.413263172247589"/>
    <n v="0"/>
    <s v="Financial Services"/>
    <s v="Affluent Customer"/>
    <s v="N"/>
    <s v="Yes"/>
    <n v="20"/>
    <m/>
  </r>
  <r>
    <n v="17040"/>
    <n v="90"/>
    <x v="2479"/>
    <d v="2017-10-14T00:00:00"/>
    <n v="77"/>
    <b v="1"/>
    <s v="Approved"/>
    <s v="Norco Bicycles"/>
    <s v="Standard"/>
    <s v="low"/>
    <s v="medium"/>
    <n v="363.01"/>
    <n v="290.41000000000003"/>
    <d v="2002-10-10T00:00:00"/>
    <n v="72.599999999999966"/>
    <s v="M"/>
    <n v="17"/>
    <d v="1986-08-16T00:00:00"/>
    <n v="33.906413857179096"/>
    <s v="Software Test Engineer III"/>
    <s v="Entertainment"/>
    <s v="Affluent Customer"/>
    <s v="N"/>
    <s v="Yes"/>
    <n v="12"/>
    <m/>
  </r>
  <r>
    <n v="18032"/>
    <n v="64"/>
    <x v="1416"/>
    <d v="2017-10-14T00:00:00"/>
    <n v="77"/>
    <b v="0"/>
    <s v="Approved"/>
    <s v="Trek Bicycles"/>
    <s v="Standard"/>
    <s v="medium"/>
    <s v="large"/>
    <n v="1469.44"/>
    <n v="596.54999999999995"/>
    <d v="2012-05-18T00:00:00"/>
    <n v="872.8900000000001"/>
    <s v="M"/>
    <n v="33"/>
    <d v="1974-08-07T00:00:00"/>
    <n v="45.939290569507861"/>
    <s v="Civil Engineer"/>
    <s v="Manufacturing"/>
    <s v="Mass Customer"/>
    <s v="N"/>
    <s v="No"/>
    <n v="21"/>
    <m/>
  </r>
  <r>
    <n v="18104"/>
    <n v="16"/>
    <x v="243"/>
    <d v="2017-10-14T00:00:00"/>
    <n v="77"/>
    <b v="1"/>
    <s v="Approved"/>
    <s v="Norco Bicycles"/>
    <s v="Standard"/>
    <s v="high"/>
    <s v="small"/>
    <n v="1661.92"/>
    <n v="1479.11"/>
    <d v="2011-03-16T00:00:00"/>
    <n v="182.81000000000017"/>
    <s v="M"/>
    <n v="92"/>
    <d v="1998-12-25T00:00:00"/>
    <n v="21.539290569507862"/>
    <s v="Recruiting Manager"/>
    <s v="Financial Services"/>
    <s v="Mass Customer"/>
    <s v="N"/>
    <s v="Yes"/>
    <n v="1"/>
    <m/>
  </r>
  <r>
    <n v="18166"/>
    <n v="89"/>
    <x v="695"/>
    <d v="2017-10-14T00:00:00"/>
    <n v="77"/>
    <b v="0"/>
    <s v="Approved"/>
    <s v="WeareA2B"/>
    <s v="Touring"/>
    <s v="medium"/>
    <s v="large"/>
    <n v="1362.99"/>
    <n v="57.74"/>
    <d v="1993-04-20T00:00:00"/>
    <n v="1305.25"/>
    <s v="F"/>
    <n v="99"/>
    <d v="1962-01-06T00:00:00"/>
    <n v="58.53107139142567"/>
    <s v="Assistant Professor"/>
    <s v="n/a"/>
    <s v="Mass Customer"/>
    <s v="N"/>
    <s v="No"/>
    <n v="15"/>
    <m/>
  </r>
  <r>
    <n v="18641"/>
    <n v="52"/>
    <x v="759"/>
    <d v="2017-10-14T00:00:00"/>
    <n v="77"/>
    <b v="0"/>
    <s v="Approved"/>
    <s v="OHM Cycles"/>
    <s v="Road"/>
    <s v="medium"/>
    <s v="medium"/>
    <n v="1280.28"/>
    <n v="829.51"/>
    <d v="1991-01-21T00:00:00"/>
    <n v="450.77"/>
    <s v="F"/>
    <n v="33"/>
    <d v="1987-02-28T00:00:00"/>
    <n v="33.369427555809231"/>
    <s v="Senior Financial Analyst"/>
    <s v="Financial Services"/>
    <s v="Affluent Customer"/>
    <s v="N"/>
    <s v="Yes"/>
    <n v="6"/>
    <m/>
  </r>
  <r>
    <n v="19657"/>
    <n v="10"/>
    <x v="2480"/>
    <d v="2017-10-14T00:00:00"/>
    <n v="77"/>
    <b v="0"/>
    <s v="Approved"/>
    <s v="WeareA2B"/>
    <s v="Touring"/>
    <s v="medium"/>
    <s v="medium"/>
    <n v="1466.68"/>
    <n v="363.25"/>
    <d v="2014-03-03T00:00:00"/>
    <n v="1103.43"/>
    <s v="F"/>
    <n v="36"/>
    <d v="1964-07-08T00:00:00"/>
    <n v="56.026961802384577"/>
    <s v="Junior Executive"/>
    <s v="Manufacturing"/>
    <s v="Mass Customer"/>
    <s v="N"/>
    <s v="Yes"/>
    <n v="12"/>
    <m/>
  </r>
  <r>
    <n v="19809"/>
    <n v="92"/>
    <x v="2481"/>
    <d v="2017-10-14T00:00:00"/>
    <n v="77"/>
    <b v="0"/>
    <s v="Approved"/>
    <s v="WeareA2B"/>
    <s v="Standard"/>
    <s v="medium"/>
    <s v="small"/>
    <n v="1415.01"/>
    <n v="1259.3599999999999"/>
    <d v="2003-01-05T00:00:00"/>
    <n v="155.65000000000009"/>
    <s v="F"/>
    <n v="20"/>
    <d v="1954-03-18T00:00:00"/>
    <n v="66.342030295535253"/>
    <s v="Mechanical Systems Engineer"/>
    <s v="Retail"/>
    <s v="Mass Customer"/>
    <s v="N"/>
    <s v="No"/>
    <n v="12"/>
    <m/>
  </r>
  <r>
    <n v="19914"/>
    <n v="22"/>
    <x v="2482"/>
    <d v="2017-10-14T00:00:00"/>
    <n v="77"/>
    <b v="0"/>
    <s v="Approved"/>
    <s v="WeareA2B"/>
    <s v="Standard"/>
    <s v="medium"/>
    <s v="medium"/>
    <n v="60.34"/>
    <n v="45.26"/>
    <d v="1993-07-15T00:00:00"/>
    <n v="15.080000000000005"/>
    <s v="F"/>
    <n v="56"/>
    <d v="1975-05-18T00:00:00"/>
    <n v="45.161208377727043"/>
    <s v="Business Systems Development Analyst"/>
    <s v="Manufacturing"/>
    <s v="Affluent Customer"/>
    <s v="N"/>
    <s v="Yes"/>
    <n v="10"/>
    <m/>
  </r>
  <r>
    <n v="29"/>
    <n v="72"/>
    <x v="1296"/>
    <d v="2017-10-13T00:00:00"/>
    <n v="78"/>
    <b v="1"/>
    <s v="Approved"/>
    <s v="Norco Bicycles"/>
    <s v="Standard"/>
    <s v="medium"/>
    <s v="medium"/>
    <n v="360.4"/>
    <n v="270.3"/>
    <d v="2016-12-06T00:00:00"/>
    <n v="90.099999999999966"/>
    <s v="F"/>
    <n v="7"/>
    <d v="1967-07-17T00:00:00"/>
    <n v="53.002304268137998"/>
    <s v="Technical Writer"/>
    <s v="Financial Services"/>
    <s v="Affluent Customer"/>
    <s v="N"/>
    <s v="No"/>
    <n v="16"/>
    <m/>
  </r>
  <r>
    <n v="464"/>
    <n v="81"/>
    <x v="1833"/>
    <d v="2017-10-13T00:00:00"/>
    <n v="78"/>
    <b v="0"/>
    <s v="Approved"/>
    <s v="Norco Bicycles"/>
    <s v="Standard"/>
    <s v="medium"/>
    <s v="small"/>
    <n v="586.45000000000005"/>
    <n v="521.94000000000005"/>
    <d v="2004-08-07T00:00:00"/>
    <n v="64.509999999999991"/>
    <s v="M"/>
    <n v="31"/>
    <d v="1972-03-13T00:00:00"/>
    <n v="48.34203029553526"/>
    <s v="Nuclear Power Engineer"/>
    <s v="Manufacturing"/>
    <s v="Affluent Customer"/>
    <s v="N"/>
    <s v="Yes"/>
    <n v="16"/>
    <m/>
  </r>
  <r>
    <n v="578"/>
    <n v="63"/>
    <x v="1613"/>
    <d v="2017-10-13T00:00:00"/>
    <n v="78"/>
    <b v="1"/>
    <s v="Approved"/>
    <s v="Solex"/>
    <s v="Standard"/>
    <s v="medium"/>
    <s v="medium"/>
    <n v="1483.2"/>
    <n v="99.59"/>
    <d v="2005-10-22T00:00:00"/>
    <n v="1383.6100000000001"/>
    <s v="F"/>
    <n v="40"/>
    <d v="1978-01-27T00:00:00"/>
    <n v="42.46257824074074"/>
    <s v="Desktop Support Technician"/>
    <s v="Financial Services"/>
    <s v="Affluent Customer"/>
    <s v="N"/>
    <s v="Yes"/>
    <n v="17"/>
    <m/>
  </r>
  <r>
    <n v="965"/>
    <n v="50"/>
    <x v="2483"/>
    <d v="2017-10-13T00:00:00"/>
    <n v="78"/>
    <b v="0"/>
    <s v="Approved"/>
    <s v="Giant Bicycles"/>
    <s v="Standard"/>
    <s v="medium"/>
    <s v="medium"/>
    <n v="642.70000000000005"/>
    <n v="211.37"/>
    <d v="2002-03-22T00:00:00"/>
    <n v="431.33000000000004"/>
    <s v="F"/>
    <n v="93"/>
    <d v="1965-06-28T00:00:00"/>
    <n v="55.054359062658548"/>
    <s v="Software Test Engineer III"/>
    <s v="Property"/>
    <s v="High Net Worth"/>
    <s v="N"/>
    <s v="No"/>
    <n v="19"/>
    <m/>
  </r>
  <r>
    <n v="1287"/>
    <n v="35"/>
    <x v="66"/>
    <d v="2017-10-13T00:00:00"/>
    <n v="78"/>
    <b v="1"/>
    <s v="Approved"/>
    <s v="Trek Bicycles"/>
    <s v="Standard"/>
    <s v="low"/>
    <s v="medium"/>
    <n v="1057.51"/>
    <n v="154.4"/>
    <d v="1994-07-12T00:00:00"/>
    <n v="903.11"/>
    <s v="U"/>
    <n v="83"/>
    <d v="1899-12-30T00:00:00"/>
    <n v="0"/>
    <s v="Staff Accountant II"/>
    <s v="IT"/>
    <s v="Affluent Customer"/>
    <s v="N"/>
    <s v="No"/>
    <n v="0"/>
    <m/>
  </r>
  <r>
    <n v="1358"/>
    <n v="6"/>
    <x v="932"/>
    <d v="2017-10-13T00:00:00"/>
    <n v="78"/>
    <b v="0"/>
    <s v="Approved"/>
    <s v="OHM Cycles"/>
    <s v="Standard"/>
    <s v="high"/>
    <s v="medium"/>
    <n v="227.88"/>
    <n v="136.72999999999999"/>
    <d v="2003-02-07T00:00:00"/>
    <n v="91.15"/>
    <s v="F"/>
    <n v="42"/>
    <d v="1971-09-02T00:00:00"/>
    <n v="48.870797418822931"/>
    <s v="Systems Administrator II"/>
    <s v="n/a"/>
    <s v="Mass Customer"/>
    <s v="N"/>
    <s v="No"/>
    <n v="19"/>
    <m/>
  </r>
  <r>
    <n v="1698"/>
    <n v="0"/>
    <x v="888"/>
    <d v="2017-10-13T00:00:00"/>
    <n v="78"/>
    <b v="1"/>
    <s v="Approved"/>
    <s v="Norco Bicycles"/>
    <s v="Road"/>
    <s v="medium"/>
    <s v="medium"/>
    <n v="543.39"/>
    <n v="407.54"/>
    <d v="2016-11-22T00:00:00"/>
    <n v="135.84999999999997"/>
    <s v="M"/>
    <n v="18"/>
    <d v="1994-01-02T00:00:00"/>
    <n v="26.52011248731608"/>
    <s v="Cost Accountant"/>
    <s v="Financial Services"/>
    <s v="High Net Worth"/>
    <s v="N"/>
    <s v="No"/>
    <n v="7"/>
    <m/>
  </r>
  <r>
    <n v="2227"/>
    <n v="35"/>
    <x v="1254"/>
    <d v="2017-10-13T00:00:00"/>
    <n v="78"/>
    <b v="0"/>
    <s v="Approved"/>
    <s v="Trek Bicycles"/>
    <s v="Standard"/>
    <s v="low"/>
    <s v="medium"/>
    <n v="1057.51"/>
    <n v="154.4"/>
    <d v="1994-07-12T00:00:00"/>
    <n v="903.11"/>
    <s v="M"/>
    <n v="27"/>
    <d v="1963-04-27T00:00:00"/>
    <n v="57.226961802384572"/>
    <s v="Geological Engineer"/>
    <s v="Manufacturing"/>
    <s v="Affluent Customer"/>
    <s v="N"/>
    <s v="No"/>
    <n v="6"/>
    <m/>
  </r>
  <r>
    <n v="2631"/>
    <n v="80"/>
    <x v="2484"/>
    <d v="2017-10-13T00:00:00"/>
    <n v="78"/>
    <b v="0"/>
    <s v="Approved"/>
    <s v="OHM Cycles"/>
    <s v="Touring"/>
    <s v="low"/>
    <s v="medium"/>
    <n v="1073.07"/>
    <n v="933.84"/>
    <d v="1997-01-25T00:00:00"/>
    <n v="139.2299999999999"/>
    <s v="M"/>
    <n v="5"/>
    <d v="1982-05-20T00:00:00"/>
    <n v="38.15024947361745"/>
    <n v="0"/>
    <s v="Health"/>
    <s v="Affluent Customer"/>
    <s v="N"/>
    <s v="No"/>
    <n v="11"/>
    <m/>
  </r>
  <r>
    <n v="3086"/>
    <n v="1"/>
    <x v="426"/>
    <d v="2017-10-13T00:00:00"/>
    <n v="78"/>
    <b v="0"/>
    <s v="Approved"/>
    <s v="Giant Bicycles"/>
    <s v="Standard"/>
    <s v="medium"/>
    <s v="medium"/>
    <n v="1403.5"/>
    <n v="954.82"/>
    <d v="2016-11-14T00:00:00"/>
    <n v="448.67999999999995"/>
    <s v="M"/>
    <n v="32"/>
    <d v="1976-03-19T00:00:00"/>
    <n v="44.322852213343481"/>
    <s v="Help Desk Technician"/>
    <s v="n/a"/>
    <s v="Mass Customer"/>
    <s v="N"/>
    <s v="Yes"/>
    <n v="11"/>
    <m/>
  </r>
  <r>
    <n v="3130"/>
    <n v="30"/>
    <x v="1918"/>
    <d v="2017-10-13T00:00:00"/>
    <n v="78"/>
    <b v="1"/>
    <s v="Approved"/>
    <s v="Solex"/>
    <s v="Standard"/>
    <s v="high"/>
    <s v="medium"/>
    <n v="748.17"/>
    <n v="448.9"/>
    <d v="1991-11-10T00:00:00"/>
    <n v="299.27"/>
    <s v="F"/>
    <n v="2"/>
    <d v="1973-08-01T00:00:00"/>
    <n v="46.955728925672247"/>
    <s v="GIS Technical Architect"/>
    <s v="Property"/>
    <s v="Affluent Customer"/>
    <s v="N"/>
    <s v="No"/>
    <n v="22"/>
    <m/>
  </r>
  <r>
    <n v="3205"/>
    <n v="40"/>
    <x v="1840"/>
    <d v="2017-10-13T00:00:00"/>
    <n v="78"/>
    <b v="1"/>
    <s v="Approved"/>
    <s v="OHM Cycles"/>
    <s v="Standard"/>
    <s v="high"/>
    <s v="medium"/>
    <n v="1458.17"/>
    <n v="874.9"/>
    <d v="2006-02-02T00:00:00"/>
    <n v="583.2700000000001"/>
    <s v="F"/>
    <n v="1"/>
    <d v="1974-06-16T00:00:00"/>
    <n v="46.08175632293252"/>
    <s v="Staff Accountant III"/>
    <s v="n/a"/>
    <s v="Mass Customer"/>
    <s v="N"/>
    <s v="No"/>
    <n v="11"/>
    <m/>
  </r>
  <r>
    <n v="3644"/>
    <n v="20"/>
    <x v="2051"/>
    <d v="2017-10-13T00:00:00"/>
    <n v="78"/>
    <b v="0"/>
    <s v="Approved"/>
    <s v="Trek Bicycles"/>
    <s v="Standard"/>
    <s v="medium"/>
    <s v="small"/>
    <n v="1775.81"/>
    <n v="1580.47"/>
    <d v="2010-05-05T00:00:00"/>
    <n v="195.33999999999992"/>
    <s v="F"/>
    <n v="43"/>
    <d v="1985-02-14T00:00:00"/>
    <n v="35.407783720192796"/>
    <s v="Health Coach II"/>
    <s v="Retail"/>
    <s v="Mass Customer"/>
    <s v="N"/>
    <s v="No"/>
    <n v="21"/>
    <m/>
  </r>
  <r>
    <n v="3650"/>
    <n v="0"/>
    <x v="539"/>
    <d v="2017-10-13T00:00:00"/>
    <n v="78"/>
    <b v="0"/>
    <s v="Approved"/>
    <s v="OHM Cycles"/>
    <s v="Standard"/>
    <s v="medium"/>
    <s v="medium"/>
    <n v="183.86"/>
    <n v="137.9"/>
    <d v="1997-10-04T00:00:00"/>
    <n v="45.960000000000008"/>
    <s v="F"/>
    <n v="58"/>
    <d v="1993-06-23T00:00:00"/>
    <n v="27.048879610603752"/>
    <s v="Administrative Assistant IV"/>
    <s v="Financial Services"/>
    <s v="High Net Worth"/>
    <s v="N"/>
    <s v="No"/>
    <n v="2"/>
    <m/>
  </r>
  <r>
    <n v="3857"/>
    <n v="1"/>
    <x v="2049"/>
    <d v="2017-10-13T00:00:00"/>
    <n v="78"/>
    <b v="1"/>
    <s v="Approved"/>
    <s v="Giant Bicycles"/>
    <s v="Standard"/>
    <s v="medium"/>
    <s v="medium"/>
    <n v="1403.5"/>
    <n v="954.82"/>
    <d v="2016-11-14T00:00:00"/>
    <n v="448.67999999999995"/>
    <s v="M"/>
    <n v="89"/>
    <d v="1954-03-25T00:00:00"/>
    <n v="66.322852213343481"/>
    <s v="Programmer I"/>
    <s v="Manufacturing"/>
    <s v="Affluent Customer"/>
    <s v="N"/>
    <s v="No"/>
    <n v="16"/>
    <m/>
  </r>
  <r>
    <n v="3996"/>
    <n v="17"/>
    <x v="1831"/>
    <d v="2017-10-13T00:00:00"/>
    <n v="78"/>
    <b v="1"/>
    <s v="Approved"/>
    <s v="WeareA2B"/>
    <s v="Touring"/>
    <s v="medium"/>
    <s v="large"/>
    <n v="1362.99"/>
    <n v="57.74"/>
    <d v="1993-04-20T00:00:00"/>
    <n v="1305.25"/>
    <s v="M"/>
    <n v="44"/>
    <d v="1978-05-30T00:00:00"/>
    <n v="42.125591939370878"/>
    <s v="Senior Quality Engineer"/>
    <s v="n/a"/>
    <s v="High Net Worth"/>
    <s v="N"/>
    <s v="No"/>
    <n v="16"/>
    <m/>
  </r>
  <r>
    <n v="4068"/>
    <n v="94"/>
    <x v="526"/>
    <d v="2017-10-13T00:00:00"/>
    <n v="78"/>
    <b v="0"/>
    <s v="Approved"/>
    <s v="Giant Bicycles"/>
    <s v="Standard"/>
    <s v="medium"/>
    <s v="large"/>
    <n v="1635.3"/>
    <n v="993.66"/>
    <d v="1997-02-09T00:00:00"/>
    <n v="641.64"/>
    <s v="M"/>
    <n v="2"/>
    <d v="1973-01-18T00:00:00"/>
    <n v="47.489975501014712"/>
    <s v="General Manager"/>
    <s v="Retail"/>
    <s v="Mass Customer"/>
    <s v="N"/>
    <s v="Yes"/>
    <n v="5"/>
    <m/>
  </r>
  <r>
    <n v="4233"/>
    <n v="36"/>
    <x v="2485"/>
    <d v="2017-10-13T00:00:00"/>
    <n v="78"/>
    <b v="0"/>
    <s v="Approved"/>
    <s v="Solex"/>
    <s v="Standard"/>
    <s v="low"/>
    <s v="medium"/>
    <n v="945.04"/>
    <n v="507.58"/>
    <d v="2010-06-07T00:00:00"/>
    <n v="437.46"/>
    <s v="F"/>
    <n v="97"/>
    <d v="1973-03-10T00:00:00"/>
    <n v="47.350249473617453"/>
    <s v="Business Systems Development Analyst"/>
    <s v="Argiculture"/>
    <s v="Affluent Customer"/>
    <s v="N"/>
    <s v="Yes"/>
    <n v="8"/>
    <m/>
  </r>
  <r>
    <n v="4270"/>
    <n v="0"/>
    <x v="856"/>
    <d v="2017-10-13T00:00:00"/>
    <n v="78"/>
    <b v="1"/>
    <s v="Approved"/>
    <s v="Trek Bicycles"/>
    <s v="Standard"/>
    <s v="high"/>
    <s v="medium"/>
    <n v="495.72"/>
    <n v="297.43"/>
    <d v="2015-04-11T00:00:00"/>
    <n v="198.29000000000002"/>
    <s v="M"/>
    <n v="73"/>
    <d v="1996-12-12T00:00:00"/>
    <n v="23.574907007864027"/>
    <s v="Environmental Specialist"/>
    <s v="Health"/>
    <s v="High Net Worth"/>
    <s v="N"/>
    <s v="Yes"/>
    <n v="5"/>
    <m/>
  </r>
  <r>
    <n v="4862"/>
    <n v="42"/>
    <x v="2486"/>
    <d v="2017-10-13T00:00:00"/>
    <n v="78"/>
    <b v="0"/>
    <s v="Approved"/>
    <s v="OHM Cycles"/>
    <s v="Road"/>
    <s v="medium"/>
    <s v="small"/>
    <n v="1810"/>
    <n v="1610.9"/>
    <d v="2011-05-09T00:00:00"/>
    <n v="199.09999999999991"/>
    <s v="M"/>
    <n v="44"/>
    <d v="1966-08-05T00:00:00"/>
    <n v="53.950249473617454"/>
    <s v="Sales Associate"/>
    <s v="Manufacturing"/>
    <s v="Mass Customer"/>
    <s v="N"/>
    <s v="Yes"/>
    <n v="16"/>
    <m/>
  </r>
  <r>
    <n v="6291"/>
    <n v="4"/>
    <x v="2487"/>
    <d v="2017-10-13T00:00:00"/>
    <n v="78"/>
    <b v="0"/>
    <s v="Approved"/>
    <s v="Solex"/>
    <s v="Standard"/>
    <s v="medium"/>
    <s v="medium"/>
    <n v="1483.2"/>
    <n v="99.59"/>
    <d v="1998-12-17T00:00:00"/>
    <n v="1383.6100000000001"/>
    <s v="M"/>
    <n v="10"/>
    <d v="1995-06-26T00:00:00"/>
    <n v="25.040660432521562"/>
    <n v="0"/>
    <s v="Health"/>
    <s v="High Net Worth"/>
    <s v="N"/>
    <s v="No"/>
    <n v="7"/>
    <m/>
  </r>
  <r>
    <n v="6910"/>
    <n v="18"/>
    <x v="1561"/>
    <d v="2017-10-13T00:00:00"/>
    <n v="78"/>
    <b v="1"/>
    <s v="Approved"/>
    <s v="Solex"/>
    <s v="Standard"/>
    <s v="medium"/>
    <s v="medium"/>
    <n v="575.27"/>
    <n v="431.45"/>
    <d v="2013-03-12T00:00:00"/>
    <n v="143.82"/>
    <s v="M"/>
    <n v="9"/>
    <d v="1978-02-28T00:00:00"/>
    <n v="42.374907007864024"/>
    <n v="0"/>
    <s v="n/a"/>
    <s v="Mass Customer"/>
    <s v="N"/>
    <s v="Yes"/>
    <n v="17"/>
    <m/>
  </r>
  <r>
    <n v="7410"/>
    <n v="17"/>
    <x v="1141"/>
    <d v="2017-10-13T00:00:00"/>
    <n v="78"/>
    <b v="1"/>
    <s v="Approved"/>
    <s v="Solex"/>
    <s v="Standard"/>
    <s v="high"/>
    <s v="medium"/>
    <n v="1024.6600000000001"/>
    <n v="614.79999999999995"/>
    <d v="1996-11-09T00:00:00"/>
    <n v="409.86000000000013"/>
    <s v="F"/>
    <n v="18"/>
    <d v="1971-12-16T00:00:00"/>
    <n v="48.58312618594622"/>
    <s v="Teacher"/>
    <s v="n/a"/>
    <s v="Mass Customer"/>
    <s v="N"/>
    <s v="No"/>
    <n v="16"/>
    <m/>
  </r>
  <r>
    <n v="7677"/>
    <n v="0"/>
    <x v="387"/>
    <d v="2017-10-13T00:00:00"/>
    <n v="78"/>
    <b v="1"/>
    <s v="Approved"/>
    <s v="WeareA2B"/>
    <s v="Standard"/>
    <s v="medium"/>
    <s v="small"/>
    <n v="175.89"/>
    <n v="131.91999999999999"/>
    <d v="2003-02-16T00:00:00"/>
    <n v="43.97"/>
    <s v="F"/>
    <n v="44"/>
    <d v="1997-10-16T00:00:00"/>
    <n v="22.731071391425669"/>
    <s v="Professor"/>
    <s v="Financial Services"/>
    <s v="High Net Worth"/>
    <s v="N"/>
    <s v="Yes"/>
    <n v="5"/>
    <m/>
  </r>
  <r>
    <n v="7878"/>
    <n v="87"/>
    <x v="2070"/>
    <d v="2017-10-13T00:00:00"/>
    <n v="78"/>
    <b v="0"/>
    <s v="Approved"/>
    <s v="Giant Bicycles"/>
    <s v="Standard"/>
    <s v="high"/>
    <s v="medium"/>
    <n v="1179"/>
    <n v="707.4"/>
    <d v="2000-11-03T00:00:00"/>
    <n v="471.6"/>
    <s v="M"/>
    <n v="92"/>
    <d v="1983-12-30T00:00:00"/>
    <n v="36.536550843480462"/>
    <s v="Nurse"/>
    <s v="Entertainment"/>
    <s v="Mass Customer"/>
    <s v="N"/>
    <s v="Yes"/>
    <n v="16"/>
    <m/>
  </r>
  <r>
    <n v="4339"/>
    <n v="0"/>
    <x v="2230"/>
    <d v="2017-04-12T00:00:00"/>
    <m/>
    <b v="0"/>
    <s v="Approved"/>
    <m/>
    <m/>
    <m/>
    <m/>
    <n v="813.6"/>
    <m/>
    <m/>
    <m/>
    <m/>
    <m/>
    <m/>
    <m/>
    <m/>
    <m/>
    <m/>
    <m/>
    <m/>
    <m/>
    <m/>
  </r>
  <r>
    <n v="8020"/>
    <n v="61"/>
    <x v="449"/>
    <d v="2017-10-13T00:00:00"/>
    <n v="78"/>
    <b v="1"/>
    <s v="Approved"/>
    <s v="OHM Cycles"/>
    <s v="Standard"/>
    <s v="low"/>
    <s v="medium"/>
    <n v="71.16"/>
    <n v="56.93"/>
    <d v="2015-06-17T00:00:00"/>
    <n v="14.229999999999997"/>
    <s v="M"/>
    <n v="23"/>
    <d v="1961-06-02T00:00:00"/>
    <n v="59.128331665398271"/>
    <s v="Assistant Media Planner"/>
    <s v="Entertainment"/>
    <s v="Mass Customer"/>
    <s v="N"/>
    <s v="No"/>
    <n v="20"/>
    <m/>
  </r>
  <r>
    <n v="8226"/>
    <n v="3"/>
    <x v="1757"/>
    <d v="2017-10-13T00:00:00"/>
    <n v="78"/>
    <b v="0"/>
    <s v="Approved"/>
    <s v="Trek Bicycles"/>
    <s v="Standard"/>
    <s v="medium"/>
    <s v="large"/>
    <n v="2091.4699999999998"/>
    <n v="388.92"/>
    <d v="2012-09-15T00:00:00"/>
    <n v="1702.5499999999997"/>
    <s v="M"/>
    <n v="1"/>
    <d v="1970-05-26T00:00:00"/>
    <n v="50.142030295535257"/>
    <s v="Pharmacist"/>
    <s v="Health"/>
    <s v="Mass Customer"/>
    <s v="N"/>
    <s v="No"/>
    <n v="13"/>
    <m/>
  </r>
  <r>
    <n v="8635"/>
    <n v="81"/>
    <x v="2488"/>
    <d v="2017-10-13T00:00:00"/>
    <n v="78"/>
    <b v="1"/>
    <s v="Approved"/>
    <s v="Norco Bicycles"/>
    <s v="Standard"/>
    <s v="medium"/>
    <s v="small"/>
    <n v="586.45000000000005"/>
    <n v="521.94000000000005"/>
    <d v="2004-12-18T00:00:00"/>
    <n v="64.509999999999991"/>
    <s v="U"/>
    <n v="3"/>
    <d v="1899-12-30T00:00:00"/>
    <n v="0"/>
    <s v="Recruiter"/>
    <s v="IT"/>
    <s v="Mass Customer"/>
    <s v="N"/>
    <s v="Yes"/>
    <n v="0"/>
    <m/>
  </r>
  <r>
    <n v="8883"/>
    <n v="25"/>
    <x v="2489"/>
    <d v="2017-10-13T00:00:00"/>
    <n v="78"/>
    <b v="0"/>
    <s v="Approved"/>
    <s v="OHM Cycles"/>
    <s v="Standard"/>
    <s v="high"/>
    <s v="medium"/>
    <n v="2005.66"/>
    <n v="1203.4000000000001"/>
    <d v="2011-05-09T00:00:00"/>
    <n v="802.26"/>
    <s v="M"/>
    <n v="69"/>
    <d v="1966-12-07T00:00:00"/>
    <n v="53.610523446220192"/>
    <s v="Project Manager"/>
    <s v="Health"/>
    <s v="High Net Worth"/>
    <s v="N"/>
    <s v="No"/>
    <n v="9"/>
    <m/>
  </r>
  <r>
    <n v="4344"/>
    <n v="35"/>
    <x v="2490"/>
    <d v="2017-07-10T00:00:00"/>
    <m/>
    <m/>
    <s v="Approved"/>
    <s v="Giant Bicycles"/>
    <s v="Standard"/>
    <s v="medium"/>
    <s v="medium"/>
    <n v="1403.5"/>
    <n v="954.82"/>
    <n v="41245"/>
    <m/>
    <m/>
    <m/>
    <m/>
    <m/>
    <m/>
    <m/>
    <m/>
    <m/>
    <m/>
    <m/>
    <m/>
  </r>
  <r>
    <n v="8992"/>
    <n v="26"/>
    <x v="2491"/>
    <d v="2017-10-13T00:00:00"/>
    <n v="78"/>
    <b v="1"/>
    <s v="Approved"/>
    <s v="WeareA2B"/>
    <s v="Standard"/>
    <s v="medium"/>
    <s v="medium"/>
    <n v="1992.93"/>
    <n v="762.63"/>
    <d v="2006-11-10T00:00:00"/>
    <n v="1230.3000000000002"/>
    <s v="M"/>
    <n v="1"/>
    <d v="1968-10-10T00:00:00"/>
    <n v="51.766687829781837"/>
    <s v="GIS Technical Architect"/>
    <s v="Health"/>
    <s v="Mass Customer"/>
    <s v="N"/>
    <s v="Yes"/>
    <n v="12"/>
    <m/>
  </r>
  <r>
    <n v="9064"/>
    <n v="93"/>
    <x v="374"/>
    <d v="2017-10-13T00:00:00"/>
    <n v="78"/>
    <b v="0"/>
    <s v="Approved"/>
    <s v="WeareA2B"/>
    <s v="Standard"/>
    <s v="medium"/>
    <s v="medium"/>
    <n v="1065.03"/>
    <n v="230.09"/>
    <d v="2000-11-03T00:00:00"/>
    <n v="834.93999999999994"/>
    <s v="M"/>
    <n v="68"/>
    <d v="1979-01-09T00:00:00"/>
    <n v="41.511893309233891"/>
    <s v="Professor"/>
    <s v="Retail"/>
    <s v="Mass Customer"/>
    <s v="N"/>
    <s v="No"/>
    <n v="15"/>
    <m/>
  </r>
  <r>
    <n v="9139"/>
    <n v="55"/>
    <x v="1743"/>
    <d v="2017-10-13T00:00:00"/>
    <n v="78"/>
    <b v="0"/>
    <s v="Approved"/>
    <s v="Trek Bicycles"/>
    <s v="Road"/>
    <s v="medium"/>
    <s v="large"/>
    <n v="1894.19"/>
    <n v="598.76"/>
    <d v="2003-07-21T00:00:00"/>
    <n v="1295.43"/>
    <s v="F"/>
    <n v="50"/>
    <d v="1976-03-21T00:00:00"/>
    <n v="44.317372761288681"/>
    <s v="Occupational Therapist"/>
    <s v="Health"/>
    <s v="Mass Customer"/>
    <s v="N"/>
    <s v="No"/>
    <n v="12"/>
    <m/>
  </r>
  <r>
    <n v="4348"/>
    <n v="61"/>
    <x v="1114"/>
    <d v="2017-09-14T00:00:00"/>
    <m/>
    <m/>
    <s v="Approved"/>
    <s v="OHM Cycles"/>
    <s v="Standard"/>
    <s v="low"/>
    <s v="medium"/>
    <n v="71.16"/>
    <n v="56.93"/>
    <n v="33879"/>
    <m/>
    <m/>
    <m/>
    <m/>
    <m/>
    <m/>
    <m/>
    <m/>
    <m/>
    <m/>
    <m/>
    <m/>
  </r>
  <r>
    <n v="9642"/>
    <n v="80"/>
    <x v="1720"/>
    <d v="2017-10-13T00:00:00"/>
    <n v="78"/>
    <b v="0"/>
    <s v="Approved"/>
    <s v="OHM Cycles"/>
    <s v="Touring"/>
    <s v="low"/>
    <s v="medium"/>
    <n v="1073.07"/>
    <n v="933.84"/>
    <d v="1997-08-25T00:00:00"/>
    <n v="139.2299999999999"/>
    <s v="M"/>
    <n v="7"/>
    <d v="1958-06-14T00:00:00"/>
    <n v="62.098194679096906"/>
    <s v="VP Accounting"/>
    <s v="Financial Services"/>
    <s v="Affluent Customer"/>
    <s v="N"/>
    <s v="Yes"/>
    <n v="5"/>
    <m/>
  </r>
  <r>
    <n v="9913"/>
    <n v="19"/>
    <x v="2126"/>
    <d v="2017-10-13T00:00:00"/>
    <n v="78"/>
    <b v="0"/>
    <s v="Approved"/>
    <s v="OHM Cycles"/>
    <s v="Road"/>
    <s v="high"/>
    <s v="large"/>
    <n v="12.01"/>
    <n v="7.21"/>
    <d v="2009-03-08T00:00:00"/>
    <n v="4.8"/>
    <s v="M"/>
    <n v="4"/>
    <d v="1983-01-18T00:00:00"/>
    <n v="37.484496048959919"/>
    <n v="0"/>
    <s v="n/a"/>
    <s v="Mass Customer"/>
    <s v="N"/>
    <s v="No"/>
    <n v="9"/>
    <m/>
  </r>
  <r>
    <n v="11621"/>
    <n v="61"/>
    <x v="381"/>
    <d v="2017-10-13T00:00:00"/>
    <n v="78"/>
    <b v="1"/>
    <s v="Approved"/>
    <s v="OHM Cycles"/>
    <s v="Standard"/>
    <s v="low"/>
    <s v="medium"/>
    <n v="71.16"/>
    <n v="56.93"/>
    <d v="2015-06-17T00:00:00"/>
    <n v="14.229999999999997"/>
    <s v="F"/>
    <n v="53"/>
    <d v="1975-09-02T00:00:00"/>
    <n v="44.868057692795531"/>
    <s v="Technical Writer"/>
    <s v="Manufacturing"/>
    <s v="Mass Customer"/>
    <s v="N"/>
    <s v="No"/>
    <n v="15"/>
    <m/>
  </r>
  <r>
    <n v="11990"/>
    <n v="40"/>
    <x v="2492"/>
    <d v="2017-10-13T00:00:00"/>
    <n v="78"/>
    <b v="0"/>
    <s v="Approved"/>
    <s v="OHM Cycles"/>
    <s v="Standard"/>
    <s v="high"/>
    <s v="medium"/>
    <n v="1458.17"/>
    <n v="874.9"/>
    <d v="2011-05-09T00:00:00"/>
    <n v="583.2700000000001"/>
    <s v="M"/>
    <n v="95"/>
    <d v="1980-07-06T00:00:00"/>
    <n v="40.021482350329777"/>
    <s v="Account Representative IV"/>
    <s v="Argiculture"/>
    <s v="Mass Customer"/>
    <s v="N"/>
    <s v="Yes"/>
    <n v="16"/>
    <m/>
  </r>
  <r>
    <n v="4353"/>
    <n v="41"/>
    <x v="952"/>
    <d v="2017-11-02T00:00:00"/>
    <m/>
    <b v="1"/>
    <s v="Cancelled"/>
    <s v="Solex"/>
    <s v="Road"/>
    <s v="medium"/>
    <s v="medium"/>
    <n v="416.98"/>
    <n v="312.74"/>
    <n v="35560"/>
    <m/>
    <m/>
    <m/>
    <m/>
    <m/>
    <m/>
    <m/>
    <m/>
    <m/>
    <m/>
    <m/>
    <m/>
  </r>
  <r>
    <n v="12094"/>
    <n v="17"/>
    <x v="1334"/>
    <d v="2017-10-13T00:00:00"/>
    <n v="78"/>
    <b v="0"/>
    <s v="Approved"/>
    <s v="WeareA2B"/>
    <s v="Touring"/>
    <s v="medium"/>
    <s v="large"/>
    <n v="1362.99"/>
    <n v="57.74"/>
    <d v="1993-04-20T00:00:00"/>
    <n v="1305.25"/>
    <s v="M"/>
    <n v="44"/>
    <d v="1954-02-08T00:00:00"/>
    <n v="66.446139884576354"/>
    <s v="Software Consultant"/>
    <s v="n/a"/>
    <s v="High Net Worth"/>
    <s v="N"/>
    <s v="No"/>
    <n v="16"/>
    <m/>
  </r>
  <r>
    <n v="12805"/>
    <n v="12"/>
    <x v="2493"/>
    <d v="2017-10-13T00:00:00"/>
    <n v="78"/>
    <b v="0"/>
    <s v="Approved"/>
    <s v="WeareA2B"/>
    <s v="Standard"/>
    <s v="medium"/>
    <s v="medium"/>
    <n v="1231.1500000000001"/>
    <n v="161.6"/>
    <d v="2004-08-17T00:00:00"/>
    <n v="1069.5500000000002"/>
    <s v="F"/>
    <n v="81"/>
    <d v="1965-06-05T00:00:00"/>
    <n v="55.117372761288685"/>
    <s v="VP Sales"/>
    <s v="n/a"/>
    <s v="Affluent Customer"/>
    <s v="N"/>
    <s v="Yes"/>
    <n v="5"/>
    <m/>
  </r>
  <r>
    <n v="13088"/>
    <n v="1"/>
    <x v="2494"/>
    <d v="2017-10-13T00:00:00"/>
    <n v="78"/>
    <b v="1"/>
    <s v="Approved"/>
    <s v="Giant Bicycles"/>
    <s v="Standard"/>
    <s v="medium"/>
    <s v="medium"/>
    <n v="1403.5"/>
    <n v="954.82"/>
    <d v="2012-12-02T00:00:00"/>
    <n v="448.67999999999995"/>
    <s v="F"/>
    <n v="99"/>
    <d v="1957-06-07T00:00:00"/>
    <n v="63.117372761288685"/>
    <s v="Cost Accountant"/>
    <s v="Financial Services"/>
    <s v="Mass Customer"/>
    <s v="N"/>
    <s v="Yes"/>
    <n v="8"/>
    <m/>
  </r>
  <r>
    <n v="13321"/>
    <n v="0"/>
    <x v="1215"/>
    <d v="2017-10-13T00:00:00"/>
    <n v="78"/>
    <b v="1"/>
    <s v="Approved"/>
    <s v="Norco Bicycles"/>
    <s v="Road"/>
    <s v="medium"/>
    <s v="medium"/>
    <n v="543.39"/>
    <n v="407.54"/>
    <d v="2016-11-22T00:00:00"/>
    <n v="135.84999999999997"/>
    <s v="F"/>
    <n v="63"/>
    <d v="1991-02-28T00:00:00"/>
    <n v="29.366687829781835"/>
    <s v="Technical Writer"/>
    <s v="Manufacturing"/>
    <s v="High Net Worth"/>
    <s v="N"/>
    <s v="No"/>
    <n v="9"/>
    <m/>
  </r>
  <r>
    <n v="13428"/>
    <n v="99"/>
    <x v="2445"/>
    <d v="2017-10-13T00:00:00"/>
    <n v="78"/>
    <b v="0"/>
    <s v="Approved"/>
    <s v="Trek Bicycles"/>
    <s v="Road"/>
    <s v="low"/>
    <s v="small"/>
    <n v="1720.7"/>
    <n v="1531.42"/>
    <d v="2003-07-21T00:00:00"/>
    <n v="189.27999999999997"/>
    <s v="F"/>
    <n v="81"/>
    <d v="1990-04-08T00:00:00"/>
    <n v="30.259838514713341"/>
    <s v="Accountant IV"/>
    <s v="IT"/>
    <s v="High Net Worth"/>
    <s v="N"/>
    <s v="Yes"/>
    <n v="12"/>
    <m/>
  </r>
  <r>
    <n v="13626"/>
    <n v="76"/>
    <x v="2495"/>
    <d v="2017-10-13T00:00:00"/>
    <n v="78"/>
    <b v="0"/>
    <s v="Approved"/>
    <s v="WeareA2B"/>
    <s v="Standard"/>
    <s v="low"/>
    <s v="medium"/>
    <n v="642.30999999999995"/>
    <n v="513.85"/>
    <d v="2005-05-10T00:00:00"/>
    <n v="128.45999999999992"/>
    <s v="M"/>
    <n v="73"/>
    <d v="1977-04-02T00:00:00"/>
    <n v="43.284496048959916"/>
    <s v="Recruiting Manager"/>
    <s v="n/a"/>
    <s v="Mass Customer"/>
    <s v="N"/>
    <s v="No"/>
    <n v="14"/>
    <m/>
  </r>
  <r>
    <n v="13748"/>
    <n v="9"/>
    <x v="2496"/>
    <d v="2017-10-13T00:00:00"/>
    <n v="78"/>
    <b v="0"/>
    <s v="Approved"/>
    <s v="OHM Cycles"/>
    <s v="Road"/>
    <s v="medium"/>
    <s v="medium"/>
    <n v="742.54"/>
    <n v="667.4"/>
    <d v="1991-11-07T00:00:00"/>
    <n v="75.139999999999986"/>
    <s v="F"/>
    <n v="15"/>
    <d v="1959-05-30T00:00:00"/>
    <n v="61.139290569507864"/>
    <s v="Associate Professor"/>
    <s v="Manufacturing"/>
    <s v="Mass Customer"/>
    <s v="N"/>
    <s v="No"/>
    <n v="13"/>
    <m/>
  </r>
  <r>
    <n v="13824"/>
    <n v="66"/>
    <x v="1502"/>
    <d v="2017-10-13T00:00:00"/>
    <n v="78"/>
    <b v="1"/>
    <s v="Approved"/>
    <s v="Solex"/>
    <s v="Standard"/>
    <s v="medium"/>
    <s v="medium"/>
    <n v="1163.8900000000001"/>
    <n v="589.27"/>
    <d v="2016-07-09T00:00:00"/>
    <n v="574.62000000000012"/>
    <s v="F"/>
    <n v="74"/>
    <d v="1954-06-24T00:00:00"/>
    <n v="66.073537144850334"/>
    <s v="Internal Auditor"/>
    <s v="Property"/>
    <s v="High Net Worth"/>
    <s v="N"/>
    <s v="No"/>
    <n v="11"/>
    <m/>
  </r>
  <r>
    <n v="14161"/>
    <n v="27"/>
    <x v="422"/>
    <d v="2017-10-13T00:00:00"/>
    <n v="78"/>
    <b v="0"/>
    <s v="Approved"/>
    <s v="Trek Bicycles"/>
    <s v="Standard"/>
    <s v="medium"/>
    <s v="medium"/>
    <n v="499.53"/>
    <n v="388.72"/>
    <d v="1999-06-23T00:00:00"/>
    <n v="110.80999999999995"/>
    <s v="M"/>
    <n v="37"/>
    <d v="2001-04-04T00:00:00"/>
    <n v="19.262578240740741"/>
    <s v="VP Quality Control"/>
    <s v="Property"/>
    <s v="Mass Customer"/>
    <s v="N"/>
    <s v="No"/>
    <n v="1"/>
    <m/>
  </r>
  <r>
    <n v="15313"/>
    <n v="86"/>
    <x v="847"/>
    <d v="2017-10-13T00:00:00"/>
    <n v="78"/>
    <b v="1"/>
    <s v="Approved"/>
    <s v="OHM Cycles"/>
    <s v="Standard"/>
    <s v="medium"/>
    <s v="medium"/>
    <n v="235.63"/>
    <n v="125.07"/>
    <d v="1999-07-26T00:00:00"/>
    <n v="110.56"/>
    <s v="F"/>
    <n v="44"/>
    <d v="1975-11-05T00:00:00"/>
    <n v="44.692715227042108"/>
    <s v="Budget/Accounting Analyst III"/>
    <s v="Health"/>
    <s v="Affluent Customer"/>
    <s v="N"/>
    <s v="Yes"/>
    <n v="6"/>
    <m/>
  </r>
  <r>
    <n v="16040"/>
    <n v="33"/>
    <x v="64"/>
    <d v="2017-10-13T00:00:00"/>
    <n v="78"/>
    <b v="1"/>
    <s v="Approved"/>
    <s v="Giant Bicycles"/>
    <s v="Standard"/>
    <s v="medium"/>
    <s v="small"/>
    <n v="1311.44"/>
    <n v="1167.18"/>
    <d v="1992-10-11T00:00:00"/>
    <n v="144.26"/>
    <s v="M"/>
    <n v="97"/>
    <d v="1999-07-28T00:00:00"/>
    <n v="20.95024947361745"/>
    <s v="Nurse"/>
    <s v="Retail"/>
    <s v="Mass Customer"/>
    <s v="N"/>
    <s v="No"/>
    <n v="2"/>
    <m/>
  </r>
  <r>
    <n v="16130"/>
    <n v="66"/>
    <x v="2222"/>
    <d v="2017-10-13T00:00:00"/>
    <n v="78"/>
    <b v="0"/>
    <s v="Approved"/>
    <s v="Giant Bicycles"/>
    <s v="Road"/>
    <s v="low"/>
    <s v="small"/>
    <n v="590.26"/>
    <n v="525.33000000000004"/>
    <d v="2010-08-20T00:00:00"/>
    <n v="64.92999999999995"/>
    <s v="F"/>
    <n v="48"/>
    <d v="1994-07-05T00:00:00"/>
    <n v="26.016002898274987"/>
    <s v="Web Designer I"/>
    <s v="Property"/>
    <s v="Mass Customer"/>
    <s v="N"/>
    <s v="Yes"/>
    <n v="4"/>
    <m/>
  </r>
  <r>
    <n v="16489"/>
    <n v="6"/>
    <x v="2497"/>
    <d v="2017-10-13T00:00:00"/>
    <n v="78"/>
    <b v="0"/>
    <s v="Approved"/>
    <s v="OHM Cycles"/>
    <s v="Standard"/>
    <s v="high"/>
    <s v="medium"/>
    <n v="227.88"/>
    <n v="136.72999999999999"/>
    <d v="2004-09-28T00:00:00"/>
    <n v="91.15"/>
    <s v="M"/>
    <n v="83"/>
    <d v="1989-03-13T00:00:00"/>
    <n v="31.33107139142567"/>
    <s v="Physical Therapy Assistant"/>
    <s v="n/a"/>
    <s v="Mass Customer"/>
    <s v="N"/>
    <s v="Yes"/>
    <n v="15"/>
    <m/>
  </r>
  <r>
    <n v="16765"/>
    <n v="47"/>
    <x v="2498"/>
    <d v="2017-10-13T00:00:00"/>
    <n v="78"/>
    <b v="1"/>
    <s v="Approved"/>
    <s v="Trek Bicycles"/>
    <s v="Road"/>
    <s v="low"/>
    <s v="small"/>
    <n v="1720.7"/>
    <n v="1531.42"/>
    <d v="2006-10-01T00:00:00"/>
    <n v="189.27999999999997"/>
    <s v="M"/>
    <n v="43"/>
    <d v="1981-01-19T00:00:00"/>
    <n v="39.481756322932519"/>
    <n v="0"/>
    <s v="n/a"/>
    <s v="Mass Customer"/>
    <s v="N"/>
    <s v="No"/>
    <n v="12"/>
    <m/>
  </r>
  <r>
    <n v="17750"/>
    <n v="56"/>
    <x v="599"/>
    <d v="2017-10-13T00:00:00"/>
    <n v="78"/>
    <b v="1"/>
    <s v="Approved"/>
    <s v="OHM Cycles"/>
    <s v="Standard"/>
    <s v="medium"/>
    <s v="medium"/>
    <n v="183.86"/>
    <n v="137.9"/>
    <d v="1997-10-04T00:00:00"/>
    <n v="45.960000000000008"/>
    <s v="F"/>
    <n v="16"/>
    <d v="1979-05-23T00:00:00"/>
    <n v="41.144770021562657"/>
    <n v="0"/>
    <s v="n/a"/>
    <s v="Mass Customer"/>
    <s v="N"/>
    <s v="No"/>
    <n v="7"/>
    <m/>
  </r>
  <r>
    <n v="18290"/>
    <n v="61"/>
    <x v="2499"/>
    <d v="2017-10-13T00:00:00"/>
    <n v="78"/>
    <b v="1"/>
    <s v="Approved"/>
    <s v="OHM Cycles"/>
    <s v="Standard"/>
    <s v="low"/>
    <s v="medium"/>
    <n v="71.16"/>
    <n v="56.93"/>
    <d v="2005-10-22T00:00:00"/>
    <n v="14.229999999999997"/>
    <s v="F"/>
    <n v="91"/>
    <d v="1984-07-09T00:00:00"/>
    <n v="36.010523446220191"/>
    <s v="Chief Design Engineer"/>
    <s v="Financial Services"/>
    <s v="Affluent Customer"/>
    <s v="N"/>
    <s v="Yes"/>
    <n v="13"/>
    <m/>
  </r>
  <r>
    <n v="19032"/>
    <n v="31"/>
    <x v="2500"/>
    <d v="2017-10-13T00:00:00"/>
    <n v="78"/>
    <b v="0"/>
    <s v="Approved"/>
    <s v="Giant Bicycles"/>
    <s v="Standard"/>
    <s v="medium"/>
    <s v="medium"/>
    <n v="230.91"/>
    <n v="173.18"/>
    <d v="2006-11-10T00:00:00"/>
    <n v="57.72999999999999"/>
    <s v="M"/>
    <n v="30"/>
    <d v="1976-01-28T00:00:00"/>
    <n v="44.46257824074074"/>
    <s v="Junior Executive"/>
    <s v="Entertainment"/>
    <s v="Affluent Customer"/>
    <s v="N"/>
    <s v="No"/>
    <n v="11"/>
    <m/>
  </r>
  <r>
    <n v="19064"/>
    <n v="70"/>
    <x v="2501"/>
    <d v="2017-10-13T00:00:00"/>
    <n v="78"/>
    <b v="0"/>
    <s v="Approved"/>
    <s v="Trek Bicycles"/>
    <s v="Standard"/>
    <s v="high"/>
    <s v="medium"/>
    <n v="495.72"/>
    <n v="297.43"/>
    <d v="2015-04-11T00:00:00"/>
    <n v="198.29000000000002"/>
    <s v="M"/>
    <n v="18"/>
    <d v="1980-11-22T00:00:00"/>
    <n v="39.640660432521564"/>
    <s v="Environmental Specialist"/>
    <s v="n/a"/>
    <s v="Mass Customer"/>
    <s v="N"/>
    <s v="No"/>
    <n v="11"/>
    <m/>
  </r>
  <r>
    <n v="19242"/>
    <n v="12"/>
    <x v="202"/>
    <d v="2017-10-13T00:00:00"/>
    <n v="78"/>
    <b v="0"/>
    <s v="Approved"/>
    <s v="WeareA2B"/>
    <s v="Standard"/>
    <s v="medium"/>
    <s v="medium"/>
    <n v="1231.1500000000001"/>
    <n v="161.6"/>
    <d v="2013-03-12T00:00:00"/>
    <n v="1069.5500000000002"/>
    <s v="F"/>
    <n v="27"/>
    <d v="1972-10-26T00:00:00"/>
    <n v="47.720112487316079"/>
    <s v="VP Accounting"/>
    <s v="Financial Services"/>
    <s v="Mass Customer"/>
    <s v="N"/>
    <s v="Yes"/>
    <n v="10"/>
    <m/>
  </r>
  <r>
    <n v="19330"/>
    <n v="20"/>
    <x v="985"/>
    <d v="2017-10-13T00:00:00"/>
    <n v="78"/>
    <b v="1"/>
    <s v="Approved"/>
    <s v="Trek Bicycles"/>
    <s v="Standard"/>
    <s v="medium"/>
    <s v="small"/>
    <n v="1775.81"/>
    <n v="1580.47"/>
    <d v="2010-05-05T00:00:00"/>
    <n v="195.33999999999992"/>
    <s v="F"/>
    <n v="93"/>
    <d v="1976-06-26T00:00:00"/>
    <n v="44.051619336631148"/>
    <s v="Senior Financial Analyst"/>
    <s v="Financial Services"/>
    <s v="Affluent Customer"/>
    <s v="N"/>
    <s v="No"/>
    <n v="14"/>
    <m/>
  </r>
  <r>
    <n v="391"/>
    <n v="86"/>
    <x v="2502"/>
    <d v="2017-10-12T00:00:00"/>
    <n v="79"/>
    <b v="0"/>
    <s v="Approved"/>
    <s v="Norco Bicycles"/>
    <s v="Road"/>
    <s v="high"/>
    <s v="large"/>
    <n v="774.53"/>
    <n v="464.72"/>
    <d v="1997-10-04T00:00:00"/>
    <n v="309.80999999999995"/>
    <s v="F"/>
    <n v="10"/>
    <d v="1976-10-24T00:00:00"/>
    <n v="43.722852213343479"/>
    <s v="Information Systems Manager"/>
    <s v="Financial Services"/>
    <s v="High Net Worth"/>
    <s v="N"/>
    <s v="Yes"/>
    <n v="20"/>
    <m/>
  </r>
  <r>
    <n v="395"/>
    <n v="43"/>
    <x v="1878"/>
    <d v="2017-10-12T00:00:00"/>
    <n v="79"/>
    <b v="1"/>
    <s v="Approved"/>
    <s v="Solex"/>
    <s v="Standard"/>
    <s v="medium"/>
    <s v="medium"/>
    <n v="1151.96"/>
    <n v="649.49"/>
    <d v="1999-12-04T00:00:00"/>
    <n v="502.47"/>
    <s v="F"/>
    <n v="4"/>
    <d v="1981-03-30T00:00:00"/>
    <n v="39.289975501014709"/>
    <s v="Tax Accountant"/>
    <s v="Manufacturing"/>
    <s v="Mass Customer"/>
    <s v="N"/>
    <s v="No"/>
    <n v="18"/>
    <m/>
  </r>
  <r>
    <n v="646"/>
    <n v="3"/>
    <x v="1896"/>
    <d v="2017-10-12T00:00:00"/>
    <n v="79"/>
    <b v="0"/>
    <s v="Approved"/>
    <s v="Trek Bicycles"/>
    <s v="Standard"/>
    <s v="medium"/>
    <s v="large"/>
    <n v="2091.4699999999998"/>
    <n v="388.92"/>
    <d v="1999-12-04T00:00:00"/>
    <n v="1702.5499999999997"/>
    <s v="F"/>
    <n v="48"/>
    <d v="1964-09-22T00:00:00"/>
    <n v="55.818742624302381"/>
    <s v="General Manager"/>
    <s v="Financial Services"/>
    <s v="Affluent Customer"/>
    <s v="N"/>
    <s v="Yes"/>
    <n v="11"/>
    <m/>
  </r>
  <r>
    <n v="905"/>
    <n v="2"/>
    <x v="701"/>
    <d v="2017-10-12T00:00:00"/>
    <n v="79"/>
    <b v="0"/>
    <s v="Approved"/>
    <s v="Giant Bicycles"/>
    <s v="Road"/>
    <s v="low"/>
    <s v="small"/>
    <n v="590.26"/>
    <n v="525.33000000000004"/>
    <d v="1992-10-02T00:00:00"/>
    <n v="64.92999999999995"/>
    <s v="F"/>
    <n v="19"/>
    <d v="1971-09-28T00:00:00"/>
    <n v="48.799564542110602"/>
    <n v="0"/>
    <s v="Manufacturing"/>
    <s v="High Net Worth"/>
    <s v="N"/>
    <s v="Yes"/>
    <n v="14"/>
    <m/>
  </r>
  <r>
    <n v="1538"/>
    <n v="51"/>
    <x v="2503"/>
    <d v="2017-10-12T00:00:00"/>
    <n v="79"/>
    <b v="0"/>
    <s v="Approved"/>
    <s v="OHM Cycles"/>
    <s v="Standard"/>
    <s v="high"/>
    <s v="medium"/>
    <n v="2005.66"/>
    <n v="1203.4000000000001"/>
    <d v="2011-05-09T00:00:00"/>
    <n v="802.26"/>
    <s v="M"/>
    <n v="63"/>
    <d v="1976-07-16T00:00:00"/>
    <n v="43.996824816083205"/>
    <s v="Project Manager"/>
    <s v="Retail"/>
    <s v="Mass Customer"/>
    <s v="N"/>
    <s v="Yes"/>
    <n v="10"/>
    <m/>
  </r>
  <r>
    <n v="1771"/>
    <n v="87"/>
    <x v="2475"/>
    <d v="2017-10-12T00:00:00"/>
    <n v="79"/>
    <b v="1"/>
    <s v="Approved"/>
    <s v="OHM Cycles"/>
    <s v="Standard"/>
    <s v="medium"/>
    <s v="medium"/>
    <n v="1636.9"/>
    <n v="44.71"/>
    <d v="2010-08-20T00:00:00"/>
    <n v="1592.19"/>
    <s v="F"/>
    <n v="59"/>
    <d v="1986-05-25T00:00:00"/>
    <n v="34.133811117453071"/>
    <s v="Systems Administrator II"/>
    <s v="Manufacturing"/>
    <s v="High Net Worth"/>
    <s v="N"/>
    <s v="No"/>
    <n v="12"/>
    <m/>
  </r>
  <r>
    <n v="1782"/>
    <n v="40"/>
    <x v="291"/>
    <d v="2017-10-12T00:00:00"/>
    <n v="79"/>
    <b v="1"/>
    <s v="Approved"/>
    <s v="Trek Bicycles"/>
    <s v="Road"/>
    <s v="medium"/>
    <s v="large"/>
    <n v="1894.19"/>
    <n v="598.76"/>
    <d v="2003-07-21T00:00:00"/>
    <n v="1295.43"/>
    <s v="F"/>
    <n v="42"/>
    <d v="1959-12-25T00:00:00"/>
    <n v="60.566687829781834"/>
    <s v="Budget/Accounting Analyst I"/>
    <s v="Manufacturing"/>
    <s v="High Net Worth"/>
    <s v="N"/>
    <s v="No"/>
    <n v="12"/>
    <m/>
  </r>
  <r>
    <n v="2851"/>
    <n v="24"/>
    <x v="1757"/>
    <d v="2017-10-12T00:00:00"/>
    <n v="79"/>
    <b v="1"/>
    <s v="Approved"/>
    <s v="Solex"/>
    <s v="Road"/>
    <s v="medium"/>
    <s v="large"/>
    <n v="1777.8"/>
    <n v="820.78"/>
    <d v="2011-05-07T00:00:00"/>
    <n v="957.02"/>
    <s v="M"/>
    <n v="1"/>
    <d v="1970-05-26T00:00:00"/>
    <n v="50.142030295535257"/>
    <s v="Pharmacist"/>
    <s v="Health"/>
    <s v="Mass Customer"/>
    <s v="N"/>
    <s v="No"/>
    <n v="13"/>
    <m/>
  </r>
  <r>
    <n v="3873"/>
    <n v="58"/>
    <x v="2504"/>
    <d v="2017-10-12T00:00:00"/>
    <n v="79"/>
    <b v="1"/>
    <s v="Approved"/>
    <s v="OHM Cycles"/>
    <s v="Standard"/>
    <s v="medium"/>
    <s v="medium"/>
    <n v="912.52"/>
    <n v="141.4"/>
    <d v="1998-12-17T00:00:00"/>
    <n v="771.12"/>
    <s v="M"/>
    <n v="40"/>
    <d v="1977-03-16T00:00:00"/>
    <n v="43.331071391425674"/>
    <s v="Environmental Tech"/>
    <s v="Financial Services"/>
    <s v="Mass Customer"/>
    <s v="N"/>
    <s v="Yes"/>
    <n v="22"/>
    <m/>
  </r>
  <r>
    <n v="3874"/>
    <n v="27"/>
    <x v="2505"/>
    <d v="2017-10-12T00:00:00"/>
    <n v="79"/>
    <b v="1"/>
    <s v="Approved"/>
    <s v="Trek Bicycles"/>
    <s v="Standard"/>
    <s v="medium"/>
    <s v="medium"/>
    <n v="499.53"/>
    <n v="388.72"/>
    <d v="1999-06-23T00:00:00"/>
    <n v="110.80999999999995"/>
    <s v="F"/>
    <n v="30"/>
    <d v="1980-12-30T00:00:00"/>
    <n v="39.536550843480462"/>
    <s v="Engineer III"/>
    <s v="Financial Services"/>
    <s v="Mass Customer"/>
    <s v="N"/>
    <s v="No"/>
    <n v="13"/>
    <m/>
  </r>
  <r>
    <n v="4434"/>
    <n v="53"/>
    <x v="1790"/>
    <d v="2017-10-12T00:00:00"/>
    <n v="79"/>
    <b v="0"/>
    <s v="Approved"/>
    <s v="OHM Cycles"/>
    <s v="Standard"/>
    <s v="medium"/>
    <s v="medium"/>
    <n v="795.34"/>
    <n v="101.58"/>
    <d v="2003-07-21T00:00:00"/>
    <n v="693.76"/>
    <s v="F"/>
    <n v="35"/>
    <d v="1979-04-28T00:00:00"/>
    <n v="41.213263172247586"/>
    <s v="Business Systems Development Analyst"/>
    <s v="IT"/>
    <s v="Mass Customer"/>
    <s v="N"/>
    <s v="Yes"/>
    <n v="10"/>
    <m/>
  </r>
  <r>
    <n v="4385"/>
    <n v="83"/>
    <x v="338"/>
    <d v="2017-09-18T00:00:00"/>
    <m/>
    <m/>
    <s v="Approved"/>
    <s v="Solex"/>
    <s v="Touring"/>
    <s v="medium"/>
    <s v="large"/>
    <n v="2083.94"/>
    <n v="675.03"/>
    <n v="42218"/>
    <m/>
    <m/>
    <m/>
    <m/>
    <m/>
    <m/>
    <m/>
    <m/>
    <m/>
    <m/>
    <m/>
    <m/>
  </r>
  <r>
    <n v="5010"/>
    <n v="0"/>
    <x v="1907"/>
    <d v="2017-10-12T00:00:00"/>
    <n v="79"/>
    <b v="0"/>
    <s v="Approved"/>
    <s v="Trek Bicycles"/>
    <s v="Standard"/>
    <s v="medium"/>
    <s v="medium"/>
    <n v="499.53"/>
    <n v="388.72"/>
    <d v="1999-06-23T00:00:00"/>
    <n v="110.80999999999995"/>
    <s v="M"/>
    <n v="88"/>
    <d v="1976-05-17T00:00:00"/>
    <n v="44.161208377727043"/>
    <s v="Nurse Practicioner"/>
    <s v="Manufacturing"/>
    <s v="High Net Worth"/>
    <s v="N"/>
    <s v="Yes"/>
    <n v="12"/>
    <m/>
  </r>
  <r>
    <n v="5288"/>
    <n v="49"/>
    <x v="2072"/>
    <d v="2017-10-12T00:00:00"/>
    <n v="79"/>
    <b v="1"/>
    <s v="Approved"/>
    <s v="Trek Bicycles"/>
    <s v="Road"/>
    <s v="medium"/>
    <s v="medium"/>
    <n v="533.51"/>
    <n v="400.13"/>
    <d v="2001-11-25T00:00:00"/>
    <n v="133.38"/>
    <s v="M"/>
    <n v="42"/>
    <d v="1995-04-08T00:00:00"/>
    <n v="25.257098788685944"/>
    <s v="Analyst Programmer"/>
    <s v="Retail"/>
    <s v="Affluent Customer"/>
    <s v="N"/>
    <s v="Yes"/>
    <n v="7"/>
    <m/>
  </r>
  <r>
    <n v="6115"/>
    <n v="82"/>
    <x v="430"/>
    <d v="2017-10-12T00:00:00"/>
    <n v="79"/>
    <b v="0"/>
    <s v="Approved"/>
    <s v="Giant Bicycles"/>
    <s v="Road"/>
    <s v="medium"/>
    <s v="medium"/>
    <n v="1538.99"/>
    <n v="829.65"/>
    <d v="1993-05-26T00:00:00"/>
    <n v="709.34"/>
    <s v="F"/>
    <n v="59"/>
    <d v="1976-12-26T00:00:00"/>
    <n v="43.550249473617448"/>
    <s v="VP Marketing"/>
    <s v="Financial Services"/>
    <s v="High Net Worth"/>
    <s v="N"/>
    <s v="Yes"/>
    <n v="12"/>
    <m/>
  </r>
  <r>
    <n v="6322"/>
    <n v="56"/>
    <x v="1898"/>
    <d v="2017-10-12T00:00:00"/>
    <n v="79"/>
    <b v="0"/>
    <s v="Approved"/>
    <s v="OHM Cycles"/>
    <s v="Standard"/>
    <s v="medium"/>
    <s v="medium"/>
    <n v="183.86"/>
    <n v="137.9"/>
    <d v="2011-08-24T00:00:00"/>
    <n v="45.960000000000008"/>
    <s v="F"/>
    <n v="12"/>
    <d v="1982-01-09T00:00:00"/>
    <n v="38.509153583206491"/>
    <n v="0"/>
    <s v="n/a"/>
    <s v="Mass Customer"/>
    <s v="N"/>
    <s v="Yes"/>
    <n v="7"/>
    <m/>
  </r>
  <r>
    <n v="6444"/>
    <n v="1"/>
    <x v="1453"/>
    <d v="2017-10-12T00:00:00"/>
    <n v="79"/>
    <b v="1"/>
    <s v="Approved"/>
    <s v="Giant Bicycles"/>
    <s v="Standard"/>
    <s v="medium"/>
    <s v="medium"/>
    <n v="1403.5"/>
    <n v="954.82"/>
    <d v="2012-12-02T00:00:00"/>
    <n v="448.67999999999995"/>
    <s v="M"/>
    <n v="77"/>
    <d v="1971-06-16T00:00:00"/>
    <n v="49.08449604895992"/>
    <s v="Research Nurse"/>
    <s v="Health"/>
    <s v="Affluent Customer"/>
    <s v="N"/>
    <s v="Yes"/>
    <n v="14"/>
    <m/>
  </r>
  <r>
    <n v="7037"/>
    <n v="18"/>
    <x v="2506"/>
    <d v="2017-10-12T00:00:00"/>
    <n v="79"/>
    <b v="0"/>
    <s v="Approved"/>
    <s v="Solex"/>
    <s v="Standard"/>
    <s v="medium"/>
    <s v="medium"/>
    <n v="575.27"/>
    <n v="431.45"/>
    <d v="2013-03-12T00:00:00"/>
    <n v="143.82"/>
    <s v="F"/>
    <n v="88"/>
    <d v="1990-12-07T00:00:00"/>
    <n v="29.594085090055806"/>
    <s v="Automation Specialist I"/>
    <s v="Manufacturing"/>
    <s v="Affluent Customer"/>
    <s v="N"/>
    <s v="No"/>
    <n v="1"/>
    <m/>
  </r>
  <r>
    <n v="7270"/>
    <n v="83"/>
    <x v="1050"/>
    <d v="2017-10-12T00:00:00"/>
    <n v="79"/>
    <b v="1"/>
    <s v="Approved"/>
    <s v="Solex"/>
    <s v="Touring"/>
    <s v="medium"/>
    <s v="large"/>
    <n v="2083.94"/>
    <n v="675.03"/>
    <d v="2015-08-02T00:00:00"/>
    <n v="1408.91"/>
    <s v="M"/>
    <n v="99"/>
    <d v="1955-05-12T00:00:00"/>
    <n v="65.191345364028408"/>
    <s v="Compensation Analyst"/>
    <s v="Financial Services"/>
    <s v="Affluent Customer"/>
    <s v="N"/>
    <s v="Yes"/>
    <n v="16"/>
    <m/>
  </r>
  <r>
    <n v="7552"/>
    <n v="89"/>
    <x v="2507"/>
    <d v="2017-10-12T00:00:00"/>
    <n v="79"/>
    <b v="0"/>
    <s v="Approved"/>
    <s v="WeareA2B"/>
    <s v="Touring"/>
    <s v="medium"/>
    <s v="large"/>
    <n v="1362.99"/>
    <n v="57.74"/>
    <d v="2016-03-29T00:00:00"/>
    <n v="1305.25"/>
    <s v="M"/>
    <n v="31"/>
    <d v="1982-11-01T00:00:00"/>
    <n v="37.6981946790969"/>
    <s v="Environmental Specialist"/>
    <s v="Manufacturing"/>
    <s v="Mass Customer"/>
    <s v="N"/>
    <s v="Yes"/>
    <n v="9"/>
    <m/>
  </r>
  <r>
    <n v="7626"/>
    <n v="0"/>
    <x v="925"/>
    <d v="2017-10-12T00:00:00"/>
    <n v="79"/>
    <b v="0"/>
    <s v="Approved"/>
    <s v="Trek Bicycles"/>
    <s v="Standard"/>
    <s v="high"/>
    <s v="medium"/>
    <n v="495.72"/>
    <n v="297.43"/>
    <d v="2015-04-11T00:00:00"/>
    <n v="198.29000000000002"/>
    <s v="F"/>
    <n v="7"/>
    <d v="1978-07-30T00:00:00"/>
    <n v="41.95846865169964"/>
    <s v="Community Outreach Specialist"/>
    <s v="IT"/>
    <s v="High Net Worth"/>
    <s v="N"/>
    <s v="Yes"/>
    <n v="21"/>
    <m/>
  </r>
  <r>
    <n v="7687"/>
    <n v="33"/>
    <x v="2486"/>
    <d v="2017-10-12T00:00:00"/>
    <n v="79"/>
    <b v="1"/>
    <s v="Approved"/>
    <s v="Giant Bicycles"/>
    <s v="Standard"/>
    <s v="medium"/>
    <s v="small"/>
    <n v="1311.44"/>
    <n v="1167.18"/>
    <d v="2011-03-16T00:00:00"/>
    <n v="144.26"/>
    <s v="M"/>
    <n v="44"/>
    <d v="1966-08-05T00:00:00"/>
    <n v="53.950249473617454"/>
    <s v="Sales Associate"/>
    <s v="Manufacturing"/>
    <s v="Mass Customer"/>
    <s v="N"/>
    <s v="Yes"/>
    <n v="16"/>
    <m/>
  </r>
  <r>
    <n v="7691"/>
    <n v="65"/>
    <x v="1061"/>
    <d v="2017-10-12T00:00:00"/>
    <n v="79"/>
    <b v="0"/>
    <s v="Approved"/>
    <s v="WeareA2B"/>
    <s v="Standard"/>
    <s v="medium"/>
    <s v="medium"/>
    <n v="1807.45"/>
    <n v="778.69"/>
    <d v="2015-05-21T00:00:00"/>
    <n v="1028.76"/>
    <s v="F"/>
    <n v="62"/>
    <d v="1968-06-22T00:00:00"/>
    <n v="52.068057692795534"/>
    <s v="Safety Technician III"/>
    <s v="Manufacturing"/>
    <s v="Mass Customer"/>
    <s v="N"/>
    <s v="No"/>
    <n v="19"/>
    <m/>
  </r>
  <r>
    <n v="8094"/>
    <n v="0"/>
    <x v="1983"/>
    <d v="2017-10-12T00:00:00"/>
    <n v="79"/>
    <b v="1"/>
    <s v="Approved"/>
    <s v="Norco Bicycles"/>
    <s v="Road"/>
    <s v="medium"/>
    <s v="medium"/>
    <n v="544.04999999999995"/>
    <n v="376.84"/>
    <d v="2006-05-22T00:00:00"/>
    <n v="167.20999999999998"/>
    <s v="M"/>
    <n v="27"/>
    <d v="1988-04-04T00:00:00"/>
    <n v="32.27079741882293"/>
    <s v="Account Executive"/>
    <s v="n/a"/>
    <s v="High Net Worth"/>
    <s v="N"/>
    <s v="Yes"/>
    <n v="9"/>
    <m/>
  </r>
  <r>
    <n v="9103"/>
    <n v="19"/>
    <x v="83"/>
    <d v="2017-10-12T00:00:00"/>
    <n v="79"/>
    <b v="1"/>
    <s v="Approved"/>
    <s v="OHM Cycles"/>
    <s v="Road"/>
    <s v="high"/>
    <s v="large"/>
    <n v="12.01"/>
    <n v="7.21"/>
    <d v="2009-03-08T00:00:00"/>
    <n v="4.8"/>
    <s v="M"/>
    <n v="36"/>
    <d v="1964-12-13T00:00:00"/>
    <n v="55.594085090055806"/>
    <s v="Senior Editor"/>
    <s v="Manufacturing"/>
    <s v="Mass Customer"/>
    <s v="N"/>
    <s v="No"/>
    <n v="8"/>
    <m/>
  </r>
  <r>
    <n v="9278"/>
    <n v="87"/>
    <x v="1898"/>
    <d v="2017-10-12T00:00:00"/>
    <n v="79"/>
    <b v="0"/>
    <s v="Approved"/>
    <s v="Giant Bicycles"/>
    <s v="Standard"/>
    <s v="high"/>
    <s v="medium"/>
    <n v="1179"/>
    <n v="707.4"/>
    <d v="2005-05-10T00:00:00"/>
    <n v="471.6"/>
    <s v="F"/>
    <n v="12"/>
    <d v="1982-01-09T00:00:00"/>
    <n v="38.509153583206491"/>
    <n v="0"/>
    <s v="n/a"/>
    <s v="Mass Customer"/>
    <s v="N"/>
    <s v="Yes"/>
    <n v="7"/>
    <m/>
  </r>
  <r>
    <n v="9511"/>
    <n v="95"/>
    <x v="2245"/>
    <d v="2017-10-12T00:00:00"/>
    <n v="79"/>
    <b v="0"/>
    <s v="Approved"/>
    <s v="Giant Bicycles"/>
    <s v="Standard"/>
    <s v="medium"/>
    <s v="large"/>
    <n v="569.55999999999995"/>
    <n v="528.42999999999995"/>
    <d v="2003-09-10T00:00:00"/>
    <n v="41.129999999999995"/>
    <s v="F"/>
    <n v="15"/>
    <d v="1989-08-30T00:00:00"/>
    <n v="30.865317966768135"/>
    <s v="Computer Systems Analyst III"/>
    <s v="Manufacturing"/>
    <s v="Mass Customer"/>
    <s v="N"/>
    <s v="No"/>
    <n v="3"/>
    <m/>
  </r>
  <r>
    <n v="10339"/>
    <n v="44"/>
    <x v="674"/>
    <d v="2017-10-12T00:00:00"/>
    <n v="79"/>
    <b v="1"/>
    <s v="Approved"/>
    <s v="WeareA2B"/>
    <s v="Standard"/>
    <s v="medium"/>
    <s v="medium"/>
    <n v="1769.64"/>
    <n v="108.76"/>
    <d v="2011-05-09T00:00:00"/>
    <n v="1660.88"/>
    <s v="M"/>
    <n v="79"/>
    <d v="1982-07-03T00:00:00"/>
    <n v="38.029701528411969"/>
    <n v="0"/>
    <s v="IT"/>
    <s v="Affluent Customer"/>
    <s v="N"/>
    <s v="No"/>
    <n v="7"/>
    <m/>
  </r>
  <r>
    <n v="10861"/>
    <n v="1"/>
    <x v="423"/>
    <d v="2017-10-12T00:00:00"/>
    <n v="79"/>
    <b v="1"/>
    <s v="Approved"/>
    <s v="Giant Bicycles"/>
    <s v="Standard"/>
    <s v="medium"/>
    <s v="medium"/>
    <n v="1403.5"/>
    <n v="954.82"/>
    <d v="2016-11-14T00:00:00"/>
    <n v="448.67999999999995"/>
    <s v="F"/>
    <n v="2"/>
    <d v="1958-11-28T00:00:00"/>
    <n v="61.640660432521564"/>
    <s v="Legal Assistant"/>
    <s v="Manufacturing"/>
    <s v="Affluent Customer"/>
    <s v="N"/>
    <s v="Yes"/>
    <n v="6"/>
    <m/>
  </r>
  <r>
    <n v="10931"/>
    <n v="90"/>
    <x v="2508"/>
    <d v="2017-10-12T00:00:00"/>
    <n v="79"/>
    <b v="0"/>
    <s v="Approved"/>
    <s v="Norco Bicycles"/>
    <s v="Standard"/>
    <s v="low"/>
    <s v="medium"/>
    <n v="363.01"/>
    <n v="290.41000000000003"/>
    <d v="2005-05-10T00:00:00"/>
    <n v="72.599999999999966"/>
    <s v="F"/>
    <n v="31"/>
    <d v="1969-12-12T00:00:00"/>
    <n v="50.594085090055806"/>
    <s v="VP Quality Control"/>
    <s v="Manufacturing"/>
    <s v="Mass Customer"/>
    <s v="N"/>
    <s v="No"/>
    <n v="16"/>
    <m/>
  </r>
  <r>
    <n v="10962"/>
    <n v="89"/>
    <x v="71"/>
    <d v="2017-10-12T00:00:00"/>
    <n v="79"/>
    <b v="0"/>
    <s v="Approved"/>
    <s v="WeareA2B"/>
    <s v="Touring"/>
    <s v="medium"/>
    <s v="large"/>
    <n v="1362.99"/>
    <n v="57.74"/>
    <d v="2005-05-10T00:00:00"/>
    <n v="1305.25"/>
    <s v="M"/>
    <n v="89"/>
    <d v="1976-01-12T00:00:00"/>
    <n v="44.506413857179098"/>
    <s v="Pharmacist"/>
    <s v="Health"/>
    <s v="Mass Customer"/>
    <s v="N"/>
    <s v="Yes"/>
    <n v="9"/>
    <m/>
  </r>
  <r>
    <n v="4405"/>
    <n v="0"/>
    <x v="2509"/>
    <d v="2017-08-10T00:00:00"/>
    <m/>
    <b v="0"/>
    <s v="Approved"/>
    <m/>
    <m/>
    <m/>
    <m/>
    <n v="1833.17"/>
    <m/>
    <m/>
    <m/>
    <m/>
    <m/>
    <m/>
    <m/>
    <m/>
    <m/>
    <m/>
    <m/>
    <m/>
    <m/>
    <m/>
  </r>
  <r>
    <n v="11047"/>
    <n v="40"/>
    <x v="2510"/>
    <d v="2017-10-12T00:00:00"/>
    <n v="79"/>
    <b v="0"/>
    <s v="Approved"/>
    <s v="OHM Cycles"/>
    <s v="Standard"/>
    <s v="high"/>
    <s v="medium"/>
    <n v="1458.17"/>
    <n v="874.9"/>
    <d v="2006-10-01T00:00:00"/>
    <n v="583.2700000000001"/>
    <s v="F"/>
    <n v="2"/>
    <d v="1978-11-19T00:00:00"/>
    <n v="41.65161933663115"/>
    <s v="Junior Executive"/>
    <s v="Health"/>
    <s v="Mass Customer"/>
    <s v="N"/>
    <s v="Yes"/>
    <n v="8"/>
    <m/>
  </r>
  <r>
    <n v="11510"/>
    <n v="12"/>
    <x v="2511"/>
    <d v="2017-10-12T00:00:00"/>
    <n v="79"/>
    <b v="1"/>
    <s v="Approved"/>
    <s v="WeareA2B"/>
    <s v="Standard"/>
    <s v="medium"/>
    <s v="medium"/>
    <n v="1231.1500000000001"/>
    <n v="161.6"/>
    <d v="2004-08-17T00:00:00"/>
    <n v="1069.5500000000002"/>
    <s v="M"/>
    <n v="8"/>
    <d v="1962-06-27T00:00:00"/>
    <n v="58.059838514713341"/>
    <s v="Quality Engineer"/>
    <s v="Financial Services"/>
    <s v="Mass Customer"/>
    <s v="N"/>
    <s v="Yes"/>
    <n v="8"/>
    <m/>
  </r>
  <r>
    <n v="11861"/>
    <n v="93"/>
    <x v="552"/>
    <d v="2017-10-12T00:00:00"/>
    <n v="79"/>
    <b v="1"/>
    <s v="Approved"/>
    <s v="WeareA2B"/>
    <s v="Standard"/>
    <s v="medium"/>
    <s v="medium"/>
    <n v="1065.03"/>
    <n v="230.09"/>
    <d v="2000-11-03T00:00:00"/>
    <n v="834.93999999999994"/>
    <s v="F"/>
    <n v="63"/>
    <d v="1973-06-29T00:00:00"/>
    <n v="47.046139884576355"/>
    <s v="Internal Auditor"/>
    <s v="Retail"/>
    <s v="Mass Customer"/>
    <s v="N"/>
    <s v="No"/>
    <n v="18"/>
    <m/>
  </r>
  <r>
    <n v="11957"/>
    <n v="0"/>
    <x v="679"/>
    <d v="2017-10-12T00:00:00"/>
    <n v="79"/>
    <b v="1"/>
    <s v="Approved"/>
    <s v="WeareA2B"/>
    <s v="Standard"/>
    <s v="medium"/>
    <s v="medium"/>
    <n v="60.34"/>
    <n v="45.26"/>
    <d v="1993-07-15T00:00:00"/>
    <n v="15.080000000000005"/>
    <s v="F"/>
    <n v="20"/>
    <d v="1985-05-21T00:00:00"/>
    <n v="35.144770021562657"/>
    <s v="Senior Financial Analyst"/>
    <s v="Financial Services"/>
    <s v="High Net Worth"/>
    <s v="N"/>
    <s v="No"/>
    <n v="2"/>
    <m/>
  </r>
  <r>
    <n v="12121"/>
    <n v="47"/>
    <x v="2289"/>
    <d v="2017-10-12T00:00:00"/>
    <n v="79"/>
    <b v="1"/>
    <s v="Approved"/>
    <s v="Trek Bicycles"/>
    <s v="Road"/>
    <s v="low"/>
    <s v="small"/>
    <n v="1720.7"/>
    <n v="1531.42"/>
    <d v="2003-02-16T00:00:00"/>
    <n v="189.27999999999997"/>
    <s v="F"/>
    <n v="2"/>
    <d v="1966-07-24T00:00:00"/>
    <n v="53.983126185946219"/>
    <s v="Sales Associate"/>
    <s v="Property"/>
    <s v="Mass Customer"/>
    <s v="N"/>
    <s v="Yes"/>
    <n v="18"/>
    <m/>
  </r>
  <r>
    <n v="12511"/>
    <n v="81"/>
    <x v="1344"/>
    <d v="2017-10-12T00:00:00"/>
    <n v="79"/>
    <b v="1"/>
    <s v="Approved"/>
    <s v="Norco Bicycles"/>
    <s v="Standard"/>
    <s v="medium"/>
    <s v="small"/>
    <n v="586.45000000000005"/>
    <n v="521.94000000000005"/>
    <d v="1991-07-10T00:00:00"/>
    <n v="64.509999999999991"/>
    <s v="M"/>
    <n v="97"/>
    <d v="1986-04-14T00:00:00"/>
    <n v="34.246139884576358"/>
    <s v="Registered Nurse"/>
    <s v="Health"/>
    <s v="Mass Customer"/>
    <s v="N"/>
    <s v="No"/>
    <n v="4"/>
    <m/>
  </r>
  <r>
    <n v="12807"/>
    <n v="86"/>
    <x v="2512"/>
    <d v="2017-10-12T00:00:00"/>
    <n v="79"/>
    <b v="0"/>
    <s v="Approved"/>
    <s v="OHM Cycles"/>
    <s v="Standard"/>
    <s v="medium"/>
    <s v="medium"/>
    <n v="235.63"/>
    <n v="125.07"/>
    <d v="1998-12-16T00:00:00"/>
    <n v="110.56"/>
    <s v="F"/>
    <n v="93"/>
    <d v="1957-12-14T00:00:00"/>
    <n v="62.596824816083206"/>
    <n v="0"/>
    <s v="Health"/>
    <s v="Mass Customer"/>
    <s v="N"/>
    <s v="Yes"/>
    <n v="20"/>
    <m/>
  </r>
  <r>
    <n v="13081"/>
    <n v="24"/>
    <x v="870"/>
    <d v="2017-10-12T00:00:00"/>
    <n v="79"/>
    <b v="0"/>
    <s v="Approved"/>
    <s v="Solex"/>
    <s v="Road"/>
    <s v="medium"/>
    <s v="large"/>
    <n v="1777.8"/>
    <n v="820.78"/>
    <d v="1991-08-05T00:00:00"/>
    <n v="957.02"/>
    <s v="F"/>
    <n v="90"/>
    <d v="1986-10-24T00:00:00"/>
    <n v="33.717372761288686"/>
    <s v="Geologist IV"/>
    <s v="n/a"/>
    <s v="Mass Customer"/>
    <s v="N"/>
    <s v="Yes"/>
    <n v="7"/>
    <m/>
  </r>
  <r>
    <n v="13917"/>
    <n v="65"/>
    <x v="1155"/>
    <d v="2017-10-12T00:00:00"/>
    <n v="79"/>
    <b v="0"/>
    <s v="Approved"/>
    <s v="WeareA2B"/>
    <s v="Standard"/>
    <s v="medium"/>
    <s v="medium"/>
    <n v="1807.45"/>
    <n v="778.69"/>
    <d v="2010-08-20T00:00:00"/>
    <n v="1028.76"/>
    <s v="M"/>
    <n v="60"/>
    <d v="1956-10-03T00:00:00"/>
    <n v="63.794085090055809"/>
    <s v="VP Accounting"/>
    <s v="Financial Services"/>
    <s v="Mass Customer"/>
    <s v="N"/>
    <s v="Yes"/>
    <n v="8"/>
    <m/>
  </r>
  <r>
    <n v="14099"/>
    <n v="89"/>
    <x v="851"/>
    <d v="2017-10-12T00:00:00"/>
    <n v="79"/>
    <b v="0"/>
    <s v="Approved"/>
    <s v="WeareA2B"/>
    <s v="Touring"/>
    <s v="medium"/>
    <s v="large"/>
    <n v="1362.99"/>
    <n v="57.74"/>
    <d v="2005-05-10T00:00:00"/>
    <n v="1305.25"/>
    <s v="F"/>
    <n v="55"/>
    <d v="1977-12-03T00:00:00"/>
    <n v="42.613263172247585"/>
    <s v="Research Assistant I"/>
    <s v="Argiculture"/>
    <s v="Mass Customer"/>
    <s v="N"/>
    <s v="Yes"/>
    <n v="15"/>
    <m/>
  </r>
  <r>
    <n v="14201"/>
    <n v="8"/>
    <x v="1553"/>
    <d v="2017-10-12T00:00:00"/>
    <n v="79"/>
    <b v="1"/>
    <s v="Approved"/>
    <s v="Solex"/>
    <s v="Road"/>
    <s v="medium"/>
    <s v="small"/>
    <n v="1703.52"/>
    <n v="1516.13"/>
    <d v="2011-04-16T00:00:00"/>
    <n v="187.38999999999987"/>
    <s v="F"/>
    <n v="78"/>
    <d v="1967-01-14T00:00:00"/>
    <n v="53.506413857179098"/>
    <s v="Accountant III"/>
    <s v="Manufacturing"/>
    <s v="Mass Customer"/>
    <s v="N"/>
    <s v="No"/>
    <n v="18"/>
    <m/>
  </r>
  <r>
    <n v="14421"/>
    <n v="77"/>
    <x v="670"/>
    <d v="2017-10-12T00:00:00"/>
    <n v="79"/>
    <b v="0"/>
    <s v="Approved"/>
    <s v="Norco Bicycles"/>
    <s v="Road"/>
    <s v="medium"/>
    <s v="large"/>
    <n v="1240.31"/>
    <n v="795.1"/>
    <d v="2011-01-10T00:00:00"/>
    <n v="445.20999999999992"/>
    <s v="M"/>
    <n v="2"/>
    <d v="2001-10-06T00:00:00"/>
    <n v="18.755728925672244"/>
    <n v="0"/>
    <s v="Financial Services"/>
    <s v="Mass Customer"/>
    <s v="N"/>
    <s v="No"/>
    <n v="1"/>
    <m/>
  </r>
  <r>
    <n v="14498"/>
    <n v="10"/>
    <x v="300"/>
    <d v="2017-10-12T00:00:00"/>
    <n v="79"/>
    <b v="1"/>
    <s v="Approved"/>
    <s v="WeareA2B"/>
    <s v="Touring"/>
    <s v="medium"/>
    <s v="medium"/>
    <n v="1466.68"/>
    <n v="363.25"/>
    <d v="2003-08-05T00:00:00"/>
    <n v="1103.43"/>
    <s v="M"/>
    <n v="28"/>
    <d v="1998-07-20T00:00:00"/>
    <n v="21.972167281836629"/>
    <n v="0"/>
    <s v="Retail"/>
    <s v="Mass Customer"/>
    <s v="N"/>
    <s v="Yes"/>
    <n v="3"/>
    <m/>
  </r>
  <r>
    <n v="15656"/>
    <n v="82"/>
    <x v="2513"/>
    <d v="2017-10-12T00:00:00"/>
    <n v="79"/>
    <b v="1"/>
    <s v="Approved"/>
    <s v="Giant Bicycles"/>
    <s v="Road"/>
    <s v="medium"/>
    <s v="medium"/>
    <n v="1538.99"/>
    <n v="829.65"/>
    <d v="2016-02-04T00:00:00"/>
    <n v="709.34"/>
    <s v="M"/>
    <n v="74"/>
    <d v="1965-10-05T00:00:00"/>
    <n v="54.783126185946216"/>
    <s v="Sales Representative"/>
    <s v="Retail"/>
    <s v="High Net Worth"/>
    <s v="N"/>
    <s v="Yes"/>
    <n v="18"/>
    <m/>
  </r>
  <r>
    <n v="15769"/>
    <n v="41"/>
    <x v="2020"/>
    <d v="2017-10-12T00:00:00"/>
    <n v="79"/>
    <b v="1"/>
    <s v="Approved"/>
    <s v="Solex"/>
    <s v="Road"/>
    <s v="medium"/>
    <s v="medium"/>
    <n v="416.98"/>
    <n v="312.74"/>
    <d v="1999-12-04T00:00:00"/>
    <n v="104.24000000000001"/>
    <s v="M"/>
    <n v="26"/>
    <d v="1972-12-26T00:00:00"/>
    <n v="47.552989199644848"/>
    <s v="Help Desk Technician"/>
    <s v="n/a"/>
    <s v="Mass Customer"/>
    <s v="N"/>
    <s v="Yes"/>
    <n v="9"/>
    <m/>
  </r>
  <r>
    <n v="15830"/>
    <n v="100"/>
    <x v="276"/>
    <d v="2017-10-12T00:00:00"/>
    <n v="79"/>
    <b v="0"/>
    <s v="Approved"/>
    <s v="Norco Bicycles"/>
    <s v="Road"/>
    <s v="medium"/>
    <s v="medium"/>
    <n v="1036.5899999999999"/>
    <n v="206.35"/>
    <d v="1991-05-06T00:00:00"/>
    <n v="830.2399999999999"/>
    <s v="F"/>
    <n v="82"/>
    <d v="1960-01-24T00:00:00"/>
    <n v="60.484496048959919"/>
    <n v="0"/>
    <s v="n/a"/>
    <s v="Mass Customer"/>
    <s v="N"/>
    <s v="No"/>
    <n v="9"/>
    <m/>
  </r>
  <r>
    <n v="16059"/>
    <n v="94"/>
    <x v="1877"/>
    <d v="2017-10-12T00:00:00"/>
    <n v="79"/>
    <b v="0"/>
    <s v="Approved"/>
    <s v="Giant Bicycles"/>
    <s v="Standard"/>
    <s v="medium"/>
    <s v="large"/>
    <n v="1635.3"/>
    <n v="993.66"/>
    <d v="2013-06-09T00:00:00"/>
    <n v="641.64"/>
    <s v="M"/>
    <n v="84"/>
    <d v="1995-05-19T00:00:00"/>
    <n v="25.144770021562657"/>
    <s v="Paralegal"/>
    <s v="Financial Services"/>
    <s v="Mass Customer"/>
    <s v="N"/>
    <s v="Yes"/>
    <n v="2"/>
    <m/>
  </r>
  <r>
    <n v="16156"/>
    <n v="98"/>
    <x v="2514"/>
    <d v="2017-10-12T00:00:00"/>
    <n v="79"/>
    <b v="1"/>
    <s v="Approved"/>
    <s v="Trek Bicycles"/>
    <s v="Standard"/>
    <s v="high"/>
    <s v="medium"/>
    <n v="358.39"/>
    <n v="215.03"/>
    <d v="2004-01-16T00:00:00"/>
    <n v="143.35999999999999"/>
    <s v="M"/>
    <n v="17"/>
    <d v="1955-05-24T00:00:00"/>
    <n v="65.15846865169965"/>
    <n v="0"/>
    <s v="Manufacturing"/>
    <s v="Affluent Customer"/>
    <s v="N"/>
    <s v="No"/>
    <n v="19"/>
    <m/>
  </r>
  <r>
    <n v="16196"/>
    <n v="32"/>
    <x v="2515"/>
    <d v="2017-10-12T00:00:00"/>
    <n v="79"/>
    <b v="1"/>
    <s v="Approved"/>
    <s v="Giant Bicycles"/>
    <s v="Standard"/>
    <s v="medium"/>
    <s v="medium"/>
    <n v="642.70000000000005"/>
    <n v="211.37"/>
    <d v="2002-03-22T00:00:00"/>
    <n v="431.33000000000004"/>
    <s v="F"/>
    <n v="80"/>
    <d v="2001-04-28T00:00:00"/>
    <n v="19.196824816083204"/>
    <s v="Chemical Engineer"/>
    <s v="Manufacturing"/>
    <s v="Mass Customer"/>
    <s v="N"/>
    <s v="No"/>
    <n v="1"/>
    <m/>
  </r>
  <r>
    <n v="16792"/>
    <n v="76"/>
    <x v="1539"/>
    <d v="2017-10-12T00:00:00"/>
    <n v="79"/>
    <b v="0"/>
    <s v="Approved"/>
    <s v="WeareA2B"/>
    <s v="Standard"/>
    <s v="low"/>
    <s v="medium"/>
    <n v="642.30999999999995"/>
    <n v="513.85"/>
    <d v="2014-10-10T00:00:00"/>
    <n v="128.45999999999992"/>
    <s v="M"/>
    <n v="1"/>
    <d v="1958-05-21T00:00:00"/>
    <n v="62.163948103754436"/>
    <s v="Analyst Programmer"/>
    <s v="n/a"/>
    <s v="Mass Customer"/>
    <s v="N"/>
    <s v="No"/>
    <n v="8"/>
    <m/>
  </r>
  <r>
    <n v="17791"/>
    <n v="22"/>
    <x v="658"/>
    <d v="2017-10-12T00:00:00"/>
    <n v="79"/>
    <b v="0"/>
    <s v="Approved"/>
    <s v="Solex"/>
    <s v="Standard"/>
    <s v="medium"/>
    <s v="medium"/>
    <n v="575.27"/>
    <n v="431.45"/>
    <d v="2010-05-05T00:00:00"/>
    <n v="143.82"/>
    <s v="F"/>
    <n v="46"/>
    <d v="2000-10-11T00:00:00"/>
    <n v="19.742030295535258"/>
    <s v="Electrical Engineer"/>
    <s v="Manufacturing"/>
    <s v="High Net Worth"/>
    <s v="N"/>
    <s v="Yes"/>
    <n v="1"/>
    <m/>
  </r>
  <r>
    <n v="18162"/>
    <n v="79"/>
    <x v="189"/>
    <d v="2017-10-12T00:00:00"/>
    <n v="79"/>
    <b v="0"/>
    <s v="Approved"/>
    <s v="Norco Bicycles"/>
    <s v="Standard"/>
    <s v="medium"/>
    <s v="medium"/>
    <n v="1555.58"/>
    <n v="818.01"/>
    <d v="2013-09-16T00:00:00"/>
    <n v="737.56999999999994"/>
    <s v="M"/>
    <n v="70"/>
    <d v="1963-01-17T00:00:00"/>
    <n v="57.500934405124298"/>
    <s v="Budget/Accounting Analyst IV"/>
    <s v="n/a"/>
    <s v="Affluent Customer"/>
    <s v="N"/>
    <s v="Yes"/>
    <n v="14"/>
    <m/>
  </r>
  <r>
    <n v="18417"/>
    <n v="0"/>
    <x v="2366"/>
    <d v="2017-10-12T00:00:00"/>
    <n v="79"/>
    <b v="1"/>
    <s v="Approved"/>
    <s v="Solex"/>
    <s v="Standard"/>
    <s v="medium"/>
    <s v="large"/>
    <n v="202.62"/>
    <n v="151.96"/>
    <d v="2016-03-29T00:00:00"/>
    <n v="50.66"/>
    <s v="F"/>
    <n v="38"/>
    <d v="1974-04-30T00:00:00"/>
    <n v="46.210523446220193"/>
    <s v="Librarian"/>
    <s v="Entertainment"/>
    <s v="High Net Worth"/>
    <s v="N"/>
    <s v="No"/>
    <n v="18"/>
    <m/>
  </r>
  <r>
    <n v="18719"/>
    <n v="54"/>
    <x v="149"/>
    <d v="2017-10-12T00:00:00"/>
    <n v="79"/>
    <b v="0"/>
    <s v="Approved"/>
    <s v="WeareA2B"/>
    <s v="Standard"/>
    <s v="medium"/>
    <s v="medium"/>
    <n v="1292.8399999999999"/>
    <n v="13.44"/>
    <d v="1993-06-23T00:00:00"/>
    <n v="1279.3999999999999"/>
    <s v="M"/>
    <n v="13"/>
    <d v="1972-03-26T00:00:00"/>
    <n v="48.306413857179095"/>
    <s v="Electrical Engineer"/>
    <s v="Manufacturing"/>
    <s v="Mass Customer"/>
    <s v="N"/>
    <s v="Yes"/>
    <n v="5"/>
    <m/>
  </r>
  <r>
    <n v="18826"/>
    <n v="41"/>
    <x v="580"/>
    <d v="2017-10-12T00:00:00"/>
    <n v="79"/>
    <b v="0"/>
    <s v="Approved"/>
    <s v="Norco Bicycles"/>
    <s v="Standard"/>
    <s v="low"/>
    <s v="medium"/>
    <n v="958.74"/>
    <n v="748.9"/>
    <d v="2005-12-07T00:00:00"/>
    <n v="209.84000000000003"/>
    <s v="M"/>
    <n v="48"/>
    <d v="1964-01-16T00:00:00"/>
    <n v="56.503674131151698"/>
    <s v="Quality Engineer"/>
    <s v="Retail"/>
    <s v="High Net Worth"/>
    <s v="N"/>
    <s v="No"/>
    <n v="14"/>
    <m/>
  </r>
  <r>
    <n v="108"/>
    <n v="26"/>
    <x v="2516"/>
    <d v="2017-10-11T00:00:00"/>
    <n v="80"/>
    <b v="1"/>
    <s v="Approved"/>
    <s v="WeareA2B"/>
    <s v="Standard"/>
    <s v="medium"/>
    <s v="medium"/>
    <n v="1992.93"/>
    <n v="762.63"/>
    <d v="1993-05-26T00:00:00"/>
    <n v="1230.3000000000002"/>
    <s v="F"/>
    <n v="43"/>
    <d v="1986-03-10T00:00:00"/>
    <n v="34.34203029553526"/>
    <s v="Pharmacist"/>
    <s v="Health"/>
    <s v="Mass Customer"/>
    <s v="N"/>
    <s v="No"/>
    <n v="10"/>
    <m/>
  </r>
  <r>
    <n v="324"/>
    <n v="87"/>
    <x v="2099"/>
    <d v="2017-10-11T00:00:00"/>
    <n v="80"/>
    <b v="0"/>
    <s v="Approved"/>
    <s v="OHM Cycles"/>
    <s v="Standard"/>
    <s v="medium"/>
    <s v="medium"/>
    <n v="1636.9"/>
    <n v="44.71"/>
    <d v="2010-08-20T00:00:00"/>
    <n v="1592.19"/>
    <s v="M"/>
    <n v="21"/>
    <d v="1962-02-12T00:00:00"/>
    <n v="58.429701528411975"/>
    <s v="Assistant Professor"/>
    <s v="Manufacturing"/>
    <s v="High Net Worth"/>
    <s v="N"/>
    <s v="No"/>
    <n v="5"/>
    <m/>
  </r>
  <r>
    <n v="469"/>
    <n v="12"/>
    <x v="1512"/>
    <d v="2017-10-11T00:00:00"/>
    <n v="80"/>
    <b v="0"/>
    <s v="Approved"/>
    <s v="WeareA2B"/>
    <s v="Standard"/>
    <s v="medium"/>
    <s v="medium"/>
    <n v="1231.1500000000001"/>
    <n v="161.6"/>
    <d v="2004-08-17T00:00:00"/>
    <n v="1069.5500000000002"/>
    <s v="F"/>
    <n v="68"/>
    <d v="1977-02-25T00:00:00"/>
    <n v="43.383126185946217"/>
    <n v="0"/>
    <s v="Argiculture"/>
    <s v="Mass Customer"/>
    <s v="N"/>
    <s v="No"/>
    <n v="18"/>
    <m/>
  </r>
  <r>
    <n v="1086"/>
    <n v="9"/>
    <x v="2192"/>
    <d v="2017-10-11T00:00:00"/>
    <n v="80"/>
    <b v="1"/>
    <s v="Approved"/>
    <s v="OHM Cycles"/>
    <s v="Road"/>
    <s v="medium"/>
    <s v="medium"/>
    <n v="742.54"/>
    <n v="667.4"/>
    <d v="1991-11-07T00:00:00"/>
    <n v="75.139999999999986"/>
    <s v="M"/>
    <n v="52"/>
    <d v="1970-08-31T00:00:00"/>
    <n v="49.876276870877724"/>
    <s v="Biostatistician II"/>
    <s v="Health"/>
    <s v="Affluent Customer"/>
    <s v="N"/>
    <s v="No"/>
    <n v="6"/>
    <m/>
  </r>
  <r>
    <n v="1270"/>
    <n v="1"/>
    <x v="2517"/>
    <d v="2017-10-11T00:00:00"/>
    <n v="80"/>
    <b v="1"/>
    <s v="Approved"/>
    <s v="Giant Bicycles"/>
    <s v="Standard"/>
    <s v="medium"/>
    <s v="medium"/>
    <n v="1403.5"/>
    <n v="954.82"/>
    <d v="2003-02-07T00:00:00"/>
    <n v="448.67999999999995"/>
    <s v="M"/>
    <n v="7"/>
    <d v="1959-01-06T00:00:00"/>
    <n v="61.53381111745307"/>
    <s v="Tax Accountant"/>
    <s v="Financial Services"/>
    <s v="Mass Customer"/>
    <s v="N"/>
    <s v="Yes"/>
    <n v="17"/>
    <m/>
  </r>
  <r>
    <n v="1402"/>
    <n v="91"/>
    <x v="1618"/>
    <d v="2017-10-11T00:00:00"/>
    <n v="80"/>
    <b v="1"/>
    <s v="Approved"/>
    <s v="Solex"/>
    <s v="Standard"/>
    <s v="medium"/>
    <s v="medium"/>
    <n v="100.35"/>
    <n v="75.260000000000005"/>
    <d v="1999-07-26T00:00:00"/>
    <n v="25.089999999999989"/>
    <s v="M"/>
    <n v="53"/>
    <d v="1972-07-26T00:00:00"/>
    <n v="47.972167281836626"/>
    <s v="Research Assistant IV"/>
    <s v="Manufacturing"/>
    <s v="Affluent Customer"/>
    <s v="N"/>
    <s v="No"/>
    <n v="11"/>
    <m/>
  </r>
  <r>
    <n v="1657"/>
    <n v="70"/>
    <x v="523"/>
    <d v="2017-10-11T00:00:00"/>
    <n v="80"/>
    <b v="1"/>
    <s v="Approved"/>
    <s v="Trek Bicycles"/>
    <s v="Standard"/>
    <s v="high"/>
    <s v="medium"/>
    <n v="495.72"/>
    <n v="297.43"/>
    <d v="2015-04-11T00:00:00"/>
    <n v="198.29000000000002"/>
    <s v="F"/>
    <n v="49"/>
    <d v="1998-12-08T00:00:00"/>
    <n v="21.585865911973617"/>
    <s v="Research Nurse"/>
    <s v="Health"/>
    <s v="Mass Customer"/>
    <s v="N"/>
    <s v="No"/>
    <n v="4"/>
    <m/>
  </r>
  <r>
    <n v="4438"/>
    <n v="18"/>
    <x v="2518"/>
    <d v="2017-08-14T00:00:00"/>
    <m/>
    <b v="1"/>
    <s v="Cancelled"/>
    <s v="Solex"/>
    <s v="Standard"/>
    <s v="medium"/>
    <s v="medium"/>
    <n v="575.27"/>
    <n v="431.45"/>
    <n v="39880"/>
    <m/>
    <m/>
    <m/>
    <m/>
    <m/>
    <m/>
    <m/>
    <m/>
    <m/>
    <m/>
    <m/>
    <m/>
  </r>
  <r>
    <n v="1855"/>
    <n v="43"/>
    <x v="2519"/>
    <d v="2017-10-11T00:00:00"/>
    <n v="80"/>
    <b v="1"/>
    <s v="Approved"/>
    <s v="Norco Bicycles"/>
    <s v="Standard"/>
    <s v="medium"/>
    <s v="medium"/>
    <n v="1555.58"/>
    <n v="818.01"/>
    <d v="2003-09-09T00:00:00"/>
    <n v="737.56999999999994"/>
    <s v="F"/>
    <n v="75"/>
    <d v="1989-11-14T00:00:00"/>
    <n v="30.657098788685943"/>
    <s v="Software Consultant"/>
    <s v="Property"/>
    <s v="High Net Worth"/>
    <s v="N"/>
    <s v="Yes"/>
    <n v="13"/>
    <m/>
  </r>
  <r>
    <n v="2212"/>
    <n v="85"/>
    <x v="477"/>
    <d v="2017-10-11T00:00:00"/>
    <n v="80"/>
    <b v="1"/>
    <s v="Approved"/>
    <s v="WeareA2B"/>
    <s v="Standard"/>
    <s v="medium"/>
    <s v="medium"/>
    <n v="752.64"/>
    <n v="205.36"/>
    <d v="2015-08-02T00:00:00"/>
    <n v="547.28"/>
    <s v="M"/>
    <n v="33"/>
    <d v="2000-06-06T00:00:00"/>
    <n v="20.089975501014713"/>
    <s v="Pharmacist"/>
    <s v="Health"/>
    <s v="Affluent Customer"/>
    <s v="N"/>
    <s v="No"/>
    <n v="2"/>
    <m/>
  </r>
  <r>
    <n v="2298"/>
    <n v="90"/>
    <x v="1821"/>
    <d v="2017-10-11T00:00:00"/>
    <n v="80"/>
    <b v="0"/>
    <s v="Approved"/>
    <s v="Norco Bicycles"/>
    <s v="Standard"/>
    <s v="low"/>
    <s v="medium"/>
    <n v="363.01"/>
    <n v="290.41000000000003"/>
    <d v="2005-05-10T00:00:00"/>
    <n v="72.599999999999966"/>
    <s v="U"/>
    <n v="90"/>
    <d v="1899-12-30T00:00:00"/>
    <n v="0"/>
    <s v="Financial Analyst"/>
    <s v="Financial Services"/>
    <s v="Mass Customer"/>
    <s v="N"/>
    <s v="Yes"/>
    <n v="0"/>
    <m/>
  </r>
  <r>
    <n v="3199"/>
    <n v="92"/>
    <x v="2520"/>
    <d v="2017-10-11T00:00:00"/>
    <n v="80"/>
    <b v="0"/>
    <s v="Approved"/>
    <s v="WeareA2B"/>
    <s v="Standard"/>
    <s v="medium"/>
    <s v="small"/>
    <n v="1415.01"/>
    <n v="1259.3599999999999"/>
    <d v="2002-10-10T00:00:00"/>
    <n v="155.65000000000009"/>
    <s v="M"/>
    <n v="36"/>
    <d v="1969-03-27T00:00:00"/>
    <n v="51.306413857179095"/>
    <s v="VP Marketing"/>
    <s v="Manufacturing"/>
    <s v="Mass Customer"/>
    <s v="N"/>
    <s v="Yes"/>
    <n v="15"/>
    <m/>
  </r>
  <r>
    <n v="3487"/>
    <n v="28"/>
    <x v="2521"/>
    <d v="2017-10-11T00:00:00"/>
    <n v="80"/>
    <b v="0"/>
    <s v="Approved"/>
    <s v="Solex"/>
    <s v="Road"/>
    <s v="medium"/>
    <s v="small"/>
    <n v="1703.52"/>
    <n v="1516.13"/>
    <d v="2011-04-16T00:00:00"/>
    <n v="187.38999999999987"/>
    <s v="M"/>
    <n v="10"/>
    <d v="1979-04-18T00:00:00"/>
    <n v="41.240660432521558"/>
    <s v="Legal Assistant"/>
    <s v="n/a"/>
    <s v="High Net Worth"/>
    <s v="N"/>
    <s v="No"/>
    <n v="3"/>
    <m/>
  </r>
  <r>
    <n v="4804"/>
    <n v="16"/>
    <x v="2522"/>
    <d v="2017-10-11T00:00:00"/>
    <n v="80"/>
    <b v="0"/>
    <s v="Approved"/>
    <s v="Norco Bicycles"/>
    <s v="Standard"/>
    <s v="high"/>
    <s v="small"/>
    <n v="1661.92"/>
    <n v="1479.11"/>
    <d v="1994-09-09T00:00:00"/>
    <n v="182.81000000000017"/>
    <s v="M"/>
    <n v="52"/>
    <d v="1957-10-27T00:00:00"/>
    <n v="62.728331665398272"/>
    <s v="VP Accounting"/>
    <s v="Financial Services"/>
    <s v="Mass Customer"/>
    <s v="N"/>
    <s v="No"/>
    <n v="17"/>
    <m/>
  </r>
  <r>
    <n v="4842"/>
    <n v="80"/>
    <x v="2131"/>
    <d v="2017-10-11T00:00:00"/>
    <n v="80"/>
    <b v="0"/>
    <s v="Approved"/>
    <s v="OHM Cycles"/>
    <s v="Touring"/>
    <s v="low"/>
    <s v="medium"/>
    <n v="1073.07"/>
    <n v="933.84"/>
    <d v="1997-01-25T00:00:00"/>
    <n v="139.2299999999999"/>
    <s v="M"/>
    <n v="41"/>
    <d v="1975-11-03T00:00:00"/>
    <n v="44.6981946790969"/>
    <s v="Librarian"/>
    <s v="Entertainment"/>
    <s v="Mass Customer"/>
    <s v="N"/>
    <s v="No"/>
    <n v="18"/>
    <m/>
  </r>
  <r>
    <n v="5012"/>
    <n v="7"/>
    <x v="2523"/>
    <d v="2017-10-11T00:00:00"/>
    <n v="80"/>
    <b v="0"/>
    <s v="Approved"/>
    <s v="Trek Bicycles"/>
    <s v="Road"/>
    <s v="low"/>
    <s v="medium"/>
    <n v="980.37"/>
    <n v="234.43"/>
    <d v="2004-09-28T00:00:00"/>
    <n v="745.94"/>
    <s v="M"/>
    <n v="97"/>
    <d v="1967-02-26T00:00:00"/>
    <n v="53.38860563800101"/>
    <s v="Internal Auditor"/>
    <s v="IT"/>
    <s v="Mass Customer"/>
    <s v="N"/>
    <s v="Yes"/>
    <n v="18"/>
    <m/>
  </r>
  <r>
    <n v="5976"/>
    <n v="57"/>
    <x v="1075"/>
    <d v="2017-10-11T00:00:00"/>
    <n v="80"/>
    <b v="0"/>
    <s v="Approved"/>
    <s v="WeareA2B"/>
    <s v="Touring"/>
    <s v="medium"/>
    <s v="large"/>
    <n v="1890.39"/>
    <n v="260.14"/>
    <d v="2011-08-24T00:00:00"/>
    <n v="1630.25"/>
    <s v="M"/>
    <n v="33"/>
    <d v="1975-04-15T00:00:00"/>
    <n v="45.251619336631151"/>
    <s v="Sales Representative"/>
    <s v="Retail"/>
    <s v="Mass Customer"/>
    <s v="N"/>
    <s v="Yes"/>
    <n v="7"/>
    <m/>
  </r>
  <r>
    <n v="6821"/>
    <n v="23"/>
    <x v="2049"/>
    <d v="2017-10-11T00:00:00"/>
    <n v="80"/>
    <b v="0"/>
    <s v="Approved"/>
    <s v="Norco Bicycles"/>
    <s v="Mountain"/>
    <s v="low"/>
    <s v="small"/>
    <n v="688.63"/>
    <n v="612.88"/>
    <d v="1993-10-02T00:00:00"/>
    <n v="75.75"/>
    <s v="M"/>
    <n v="89"/>
    <d v="1954-03-25T00:00:00"/>
    <n v="66.322852213343481"/>
    <s v="Programmer I"/>
    <s v="Manufacturing"/>
    <s v="Affluent Customer"/>
    <s v="N"/>
    <s v="No"/>
    <n v="16"/>
    <m/>
  </r>
  <r>
    <n v="6943"/>
    <n v="67"/>
    <x v="2016"/>
    <d v="2017-10-11T00:00:00"/>
    <n v="80"/>
    <b v="0"/>
    <s v="Approved"/>
    <s v="Solex"/>
    <s v="Standard"/>
    <s v="medium"/>
    <s v="large"/>
    <n v="1071.23"/>
    <n v="380.74"/>
    <d v="1993-05-26T00:00:00"/>
    <n v="690.49"/>
    <s v="M"/>
    <n v="11"/>
    <d v="1974-10-09T00:00:00"/>
    <n v="45.766687829781837"/>
    <s v="Human Resources Assistant IV"/>
    <s v="n/a"/>
    <s v="High Net Worth"/>
    <s v="N"/>
    <s v="Yes"/>
    <n v="10"/>
    <m/>
  </r>
  <r>
    <n v="7021"/>
    <n v="98"/>
    <x v="58"/>
    <d v="2017-10-11T00:00:00"/>
    <n v="80"/>
    <b v="0"/>
    <s v="Approved"/>
    <s v="Trek Bicycles"/>
    <s v="Standard"/>
    <s v="high"/>
    <s v="medium"/>
    <n v="358.39"/>
    <n v="215.03"/>
    <d v="2004-01-16T00:00:00"/>
    <n v="143.35999999999999"/>
    <s v="M"/>
    <n v="65"/>
    <d v="1959-10-14T00:00:00"/>
    <n v="60.763948103754437"/>
    <s v="Product Engineer"/>
    <s v="Entertainment"/>
    <s v="Mass Customer"/>
    <s v="N"/>
    <s v="No"/>
    <n v="12"/>
    <m/>
  </r>
  <r>
    <n v="7130"/>
    <n v="0"/>
    <x v="1551"/>
    <d v="2017-10-11T00:00:00"/>
    <n v="80"/>
    <b v="0"/>
    <s v="Approved"/>
    <s v="Giant Bicycles"/>
    <s v="Standard"/>
    <s v="medium"/>
    <s v="large"/>
    <n v="569.55999999999995"/>
    <n v="528.42999999999995"/>
    <d v="2003-09-10T00:00:00"/>
    <n v="41.129999999999995"/>
    <s v="M"/>
    <n v="36"/>
    <d v="1992-11-04T00:00:00"/>
    <n v="27.681756322932518"/>
    <s v="Account Coordinator"/>
    <s v="Manufacturing"/>
    <s v="High Net Worth"/>
    <s v="N"/>
    <s v="No"/>
    <n v="7"/>
    <m/>
  </r>
  <r>
    <n v="8017"/>
    <n v="79"/>
    <x v="847"/>
    <d v="2017-10-11T00:00:00"/>
    <n v="80"/>
    <b v="0"/>
    <s v="Approved"/>
    <s v="Norco Bicycles"/>
    <s v="Standard"/>
    <s v="medium"/>
    <s v="medium"/>
    <n v="1555.58"/>
    <n v="818.01"/>
    <d v="2013-09-16T00:00:00"/>
    <n v="737.56999999999994"/>
    <s v="F"/>
    <n v="44"/>
    <d v="1975-11-05T00:00:00"/>
    <n v="44.692715227042108"/>
    <s v="Budget/Accounting Analyst III"/>
    <s v="Health"/>
    <s v="Affluent Customer"/>
    <s v="N"/>
    <s v="Yes"/>
    <n v="6"/>
    <m/>
  </r>
  <r>
    <n v="8159"/>
    <n v="40"/>
    <x v="2149"/>
    <d v="2017-10-11T00:00:00"/>
    <n v="80"/>
    <b v="1"/>
    <s v="Approved"/>
    <s v="OHM Cycles"/>
    <s v="Standard"/>
    <s v="high"/>
    <s v="medium"/>
    <n v="1458.17"/>
    <n v="874.9"/>
    <d v="2014-07-28T00:00:00"/>
    <n v="583.2700000000001"/>
    <s v="F"/>
    <n v="63"/>
    <d v="1989-09-30T00:00:00"/>
    <n v="30.780386459918819"/>
    <s v="Software Engineer I"/>
    <s v="IT"/>
    <s v="Affluent Customer"/>
    <s v="N"/>
    <s v="Yes"/>
    <n v="12"/>
    <m/>
  </r>
  <r>
    <n v="8171"/>
    <n v="47"/>
    <x v="2524"/>
    <d v="2017-10-11T00:00:00"/>
    <n v="80"/>
    <b v="0"/>
    <s v="Approved"/>
    <s v="Trek Bicycles"/>
    <s v="Road"/>
    <s v="low"/>
    <s v="small"/>
    <n v="1720.7"/>
    <n v="1531.42"/>
    <d v="2006-10-01T00:00:00"/>
    <n v="189.27999999999997"/>
    <s v="M"/>
    <n v="47"/>
    <d v="1972-08-01T00:00:00"/>
    <n v="47.955728925672247"/>
    <s v="Environmental Specialist"/>
    <s v="Argiculture"/>
    <s v="Mass Customer"/>
    <s v="N"/>
    <s v="No"/>
    <n v="19"/>
    <m/>
  </r>
  <r>
    <n v="8713"/>
    <n v="97"/>
    <x v="2525"/>
    <d v="2017-10-11T00:00:00"/>
    <n v="80"/>
    <b v="0"/>
    <s v="Approved"/>
    <s v="OHM Cycles"/>
    <s v="Road"/>
    <s v="medium"/>
    <s v="medium"/>
    <n v="742.54"/>
    <n v="667.4"/>
    <d v="2014-03-03T00:00:00"/>
    <n v="75.139999999999986"/>
    <s v="M"/>
    <n v="13"/>
    <d v="1966-09-09T00:00:00"/>
    <n v="53.854359062658546"/>
    <s v="Associate Professor"/>
    <s v="Financial Services"/>
    <s v="High Net Worth"/>
    <s v="N"/>
    <s v="Yes"/>
    <n v="16"/>
    <m/>
  </r>
  <r>
    <n v="8969"/>
    <n v="0"/>
    <x v="539"/>
    <d v="2017-10-11T00:00:00"/>
    <n v="80"/>
    <b v="1"/>
    <s v="Approved"/>
    <s v="Trek Bicycles"/>
    <s v="Standard"/>
    <s v="high"/>
    <s v="medium"/>
    <n v="358.39"/>
    <n v="215.03"/>
    <d v="2004-01-16T00:00:00"/>
    <n v="143.35999999999999"/>
    <s v="F"/>
    <n v="58"/>
    <d v="1993-06-23T00:00:00"/>
    <n v="27.048879610603752"/>
    <s v="Administrative Assistant IV"/>
    <s v="Financial Services"/>
    <s v="High Net Worth"/>
    <s v="N"/>
    <s v="No"/>
    <n v="2"/>
    <m/>
  </r>
  <r>
    <n v="8980"/>
    <n v="27"/>
    <x v="576"/>
    <d v="2017-10-11T00:00:00"/>
    <n v="80"/>
    <b v="1"/>
    <s v="Approved"/>
    <s v="Trek Bicycles"/>
    <s v="Standard"/>
    <s v="medium"/>
    <s v="medium"/>
    <n v="499.53"/>
    <n v="388.72"/>
    <d v="1999-06-23T00:00:00"/>
    <n v="110.80999999999995"/>
    <s v="F"/>
    <n v="71"/>
    <d v="1977-03-22T00:00:00"/>
    <n v="43.314633035261288"/>
    <s v="Software Test Engineer I"/>
    <s v="n/a"/>
    <s v="Mass Customer"/>
    <s v="N"/>
    <s v="Yes"/>
    <n v="12"/>
    <m/>
  </r>
  <r>
    <n v="9003"/>
    <n v="93"/>
    <x v="2038"/>
    <d v="2017-10-11T00:00:00"/>
    <n v="80"/>
    <b v="0"/>
    <s v="Approved"/>
    <s v="WeareA2B"/>
    <s v="Standard"/>
    <s v="medium"/>
    <s v="medium"/>
    <n v="1065.03"/>
    <n v="230.09"/>
    <d v="2000-11-03T00:00:00"/>
    <n v="834.93999999999994"/>
    <s v="M"/>
    <n v="84"/>
    <d v="1973-02-02T00:00:00"/>
    <n v="47.448879610603754"/>
    <s v="Teacher"/>
    <s v="Manufacturing"/>
    <s v="Mass Customer"/>
    <s v="N"/>
    <s v="No"/>
    <n v="15"/>
    <m/>
  </r>
  <r>
    <n v="9114"/>
    <n v="63"/>
    <x v="2526"/>
    <d v="2017-10-11T00:00:00"/>
    <n v="80"/>
    <b v="1"/>
    <s v="Approved"/>
    <s v="WeareA2B"/>
    <s v="Standard"/>
    <s v="medium"/>
    <s v="medium"/>
    <n v="1992.93"/>
    <n v="762.63"/>
    <d v="1993-05-26T00:00:00"/>
    <n v="1230.3000000000002"/>
    <s v="F"/>
    <n v="49"/>
    <d v="1954-06-30T00:00:00"/>
    <n v="66.057098788685948"/>
    <s v="Health Coach IV"/>
    <s v="Health"/>
    <s v="High Net Worth"/>
    <s v="N"/>
    <s v="No"/>
    <n v="17"/>
    <m/>
  </r>
  <r>
    <n v="9221"/>
    <n v="31"/>
    <x v="2527"/>
    <d v="2017-10-11T00:00:00"/>
    <n v="80"/>
    <b v="1"/>
    <s v="Approved"/>
    <s v="Giant Bicycles"/>
    <s v="Standard"/>
    <s v="medium"/>
    <s v="medium"/>
    <n v="230.91"/>
    <n v="173.18"/>
    <d v="2003-03-18T00:00:00"/>
    <n v="57.72999999999999"/>
    <s v="F"/>
    <n v="26"/>
    <d v="1974-02-10T00:00:00"/>
    <n v="46.426961802384575"/>
    <s v="Automation Specialist II"/>
    <s v="Entertainment"/>
    <s v="Mass Customer"/>
    <s v="N"/>
    <s v="Yes"/>
    <n v="14"/>
    <m/>
  </r>
  <r>
    <n v="10147"/>
    <n v="69"/>
    <x v="1424"/>
    <d v="2017-10-11T00:00:00"/>
    <n v="80"/>
    <b v="0"/>
    <s v="Approved"/>
    <s v="Giant Bicycles"/>
    <s v="Road"/>
    <s v="medium"/>
    <s v="medium"/>
    <n v="792.9"/>
    <n v="594.67999999999995"/>
    <d v="1992-10-02T00:00:00"/>
    <n v="198.22000000000003"/>
    <s v="F"/>
    <n v="1"/>
    <d v="1974-03-17T00:00:00"/>
    <n v="46.331071391425674"/>
    <s v="Financial Analyst"/>
    <s v="Financial Services"/>
    <s v="Mass Customer"/>
    <s v="N"/>
    <s v="No"/>
    <n v="11"/>
    <m/>
  </r>
  <r>
    <n v="11149"/>
    <n v="45"/>
    <x v="2528"/>
    <d v="2017-10-11T00:00:00"/>
    <n v="80"/>
    <b v="1"/>
    <s v="Approved"/>
    <s v="Solex"/>
    <s v="Standard"/>
    <s v="medium"/>
    <s v="medium"/>
    <n v="441.49"/>
    <n v="84.99"/>
    <d v="1993-04-12T00:00:00"/>
    <n v="356.5"/>
    <s v="M"/>
    <n v="22"/>
    <d v="1999-10-10T00:00:00"/>
    <n v="20.747509747590055"/>
    <s v="Actuary"/>
    <s v="Financial Services"/>
    <s v="Mass Customer"/>
    <s v="N"/>
    <s v="No"/>
    <n v="2"/>
    <m/>
  </r>
  <r>
    <n v="11175"/>
    <n v="43"/>
    <x v="1020"/>
    <d v="2017-10-11T00:00:00"/>
    <n v="80"/>
    <b v="0"/>
    <s v="Approved"/>
    <s v="Solex"/>
    <s v="Standard"/>
    <s v="medium"/>
    <s v="medium"/>
    <n v="1151.96"/>
    <n v="649.49"/>
    <d v="2003-02-16T00:00:00"/>
    <n v="502.47"/>
    <s v="M"/>
    <n v="61"/>
    <d v="2000-03-31T00:00:00"/>
    <n v="20.273537144850327"/>
    <s v="Assistant Professor"/>
    <s v="Financial Services"/>
    <s v="Mass Customer"/>
    <s v="N"/>
    <s v="Yes"/>
    <n v="1"/>
    <m/>
  </r>
  <r>
    <n v="11315"/>
    <n v="96"/>
    <x v="2012"/>
    <d v="2017-10-11T00:00:00"/>
    <n v="80"/>
    <b v="0"/>
    <s v="Approved"/>
    <s v="Giant Bicycles"/>
    <s v="Standard"/>
    <s v="medium"/>
    <s v="large"/>
    <n v="1635.3"/>
    <n v="993.66"/>
    <d v="2013-06-09T00:00:00"/>
    <n v="641.64"/>
    <s v="M"/>
    <n v="23"/>
    <d v="1981-06-21T00:00:00"/>
    <n v="39.062578240740741"/>
    <s v="Associate Professor"/>
    <s v="Retail"/>
    <s v="High Net Worth"/>
    <s v="N"/>
    <s v="No"/>
    <n v="5"/>
    <m/>
  </r>
  <r>
    <n v="11414"/>
    <n v="29"/>
    <x v="73"/>
    <d v="2017-10-11T00:00:00"/>
    <n v="80"/>
    <b v="1"/>
    <s v="Approved"/>
    <s v="WeareA2B"/>
    <s v="Standard"/>
    <s v="medium"/>
    <s v="medium"/>
    <n v="1065.03"/>
    <n v="230.09"/>
    <d v="2000-11-03T00:00:00"/>
    <n v="834.93999999999994"/>
    <s v="M"/>
    <n v="91"/>
    <d v="1968-04-11T00:00:00"/>
    <n v="52.265317966768137"/>
    <s v="Research Assistant III"/>
    <s v="Health"/>
    <s v="High Net Worth"/>
    <s v="N"/>
    <s v="Yes"/>
    <n v="16"/>
    <m/>
  </r>
  <r>
    <n v="11649"/>
    <n v="80"/>
    <x v="217"/>
    <d v="2017-10-11T00:00:00"/>
    <n v="80"/>
    <b v="1"/>
    <s v="Approved"/>
    <s v="OHM Cycles"/>
    <s v="Touring"/>
    <s v="low"/>
    <s v="medium"/>
    <n v="1073.07"/>
    <n v="933.84"/>
    <d v="1997-01-25T00:00:00"/>
    <n v="139.2299999999999"/>
    <s v="M"/>
    <n v="83"/>
    <d v="1959-09-12T00:00:00"/>
    <n v="60.851619336631153"/>
    <s v="Help Desk Operator"/>
    <s v="Property"/>
    <s v="Affluent Customer"/>
    <s v="N"/>
    <s v="No"/>
    <n v="20"/>
    <m/>
  </r>
  <r>
    <n v="11972"/>
    <n v="58"/>
    <x v="2321"/>
    <d v="2017-10-11T00:00:00"/>
    <n v="80"/>
    <b v="1"/>
    <s v="Approved"/>
    <s v="OHM Cycles"/>
    <s v="Standard"/>
    <s v="medium"/>
    <s v="medium"/>
    <n v="912.52"/>
    <n v="141.4"/>
    <d v="2015-10-18T00:00:00"/>
    <n v="771.12"/>
    <s v="F"/>
    <n v="52"/>
    <d v="1968-07-28T00:00:00"/>
    <n v="51.969427555809233"/>
    <n v="0"/>
    <s v="Financial Services"/>
    <s v="Affluent Customer"/>
    <s v="N"/>
    <s v="No"/>
    <n v="18"/>
    <m/>
  </r>
  <r>
    <n v="12293"/>
    <n v="2"/>
    <x v="1580"/>
    <d v="2017-10-11T00:00:00"/>
    <n v="80"/>
    <b v="1"/>
    <s v="Approved"/>
    <s v="Solex"/>
    <s v="Standard"/>
    <s v="medium"/>
    <s v="medium"/>
    <n v="71.489999999999995"/>
    <n v="53.62"/>
    <d v="2003-02-07T00:00:00"/>
    <n v="17.869999999999997"/>
    <s v="M"/>
    <n v="79"/>
    <d v="1971-07-05T00:00:00"/>
    <n v="49.03244125443937"/>
    <s v="Accounting Assistant III"/>
    <s v="Retail"/>
    <s v="Mass Customer"/>
    <s v="N"/>
    <s v="Yes"/>
    <n v="4"/>
    <m/>
  </r>
  <r>
    <n v="4469"/>
    <n v="79"/>
    <x v="2529"/>
    <d v="2017-03-28T00:00:00"/>
    <m/>
    <b v="0"/>
    <s v="Cancelled"/>
    <s v="Norco Bicycles"/>
    <s v="Standard"/>
    <s v="medium"/>
    <s v="medium"/>
    <n v="1555.58"/>
    <n v="818.01"/>
    <n v="33429"/>
    <m/>
    <m/>
    <m/>
    <m/>
    <m/>
    <m/>
    <m/>
    <m/>
    <m/>
    <m/>
    <m/>
    <m/>
  </r>
  <r>
    <n v="12629"/>
    <n v="3"/>
    <x v="737"/>
    <d v="2017-10-11T00:00:00"/>
    <n v="80"/>
    <b v="1"/>
    <s v="Approved"/>
    <s v="Trek Bicycles"/>
    <s v="Standard"/>
    <s v="medium"/>
    <s v="large"/>
    <n v="2091.4699999999998"/>
    <n v="388.92"/>
    <d v="2012-09-15T00:00:00"/>
    <n v="1702.5499999999997"/>
    <s v="F"/>
    <n v="37"/>
    <d v="1989-07-26T00:00:00"/>
    <n v="30.96120837772704"/>
    <s v="Staff Scientist"/>
    <s v="Retail"/>
    <s v="Mass Customer"/>
    <s v="N"/>
    <s v="No"/>
    <n v="18"/>
    <m/>
  </r>
  <r>
    <n v="12747"/>
    <n v="70"/>
    <x v="38"/>
    <d v="2017-10-11T00:00:00"/>
    <n v="80"/>
    <b v="1"/>
    <s v="Approved"/>
    <s v="Trek Bicycles"/>
    <s v="Standard"/>
    <s v="high"/>
    <s v="medium"/>
    <n v="495.72"/>
    <n v="297.43"/>
    <d v="2000-05-22T00:00:00"/>
    <n v="198.29000000000002"/>
    <s v="M"/>
    <n v="57"/>
    <d v="1962-03-19T00:00:00"/>
    <n v="58.333811117453067"/>
    <s v="Sales Associate"/>
    <s v="n/a"/>
    <s v="Affluent Customer"/>
    <s v="N"/>
    <s v="Yes"/>
    <n v="15"/>
    <m/>
  </r>
  <r>
    <n v="13721"/>
    <n v="96"/>
    <x v="2530"/>
    <d v="2017-10-11T00:00:00"/>
    <n v="80"/>
    <b v="1"/>
    <s v="Approved"/>
    <s v="WeareA2B"/>
    <s v="Road"/>
    <s v="low"/>
    <s v="small"/>
    <n v="1172.78"/>
    <n v="1043.77"/>
    <d v="2016-03-29T00:00:00"/>
    <n v="129.01"/>
    <s v="M"/>
    <n v="34"/>
    <d v="1973-06-11T00:00:00"/>
    <n v="47.095454953069506"/>
    <s v="Executive Secretary"/>
    <s v="n/a"/>
    <s v="Affluent Customer"/>
    <s v="N"/>
    <s v="Yes"/>
    <n v="9"/>
    <m/>
  </r>
  <r>
    <n v="14204"/>
    <n v="7"/>
    <x v="1512"/>
    <d v="2017-10-11T00:00:00"/>
    <n v="80"/>
    <b v="1"/>
    <s v="Approved"/>
    <s v="Trek Bicycles"/>
    <s v="Road"/>
    <s v="low"/>
    <s v="medium"/>
    <n v="980.37"/>
    <n v="234.43"/>
    <d v="2004-09-28T00:00:00"/>
    <n v="745.94"/>
    <s v="F"/>
    <n v="68"/>
    <d v="1977-02-25T00:00:00"/>
    <n v="43.383126185946217"/>
    <n v="0"/>
    <s v="Argiculture"/>
    <s v="Mass Customer"/>
    <s v="N"/>
    <s v="No"/>
    <n v="18"/>
    <m/>
  </r>
  <r>
    <n v="14344"/>
    <n v="72"/>
    <x v="2531"/>
    <d v="2017-10-11T00:00:00"/>
    <n v="80"/>
    <b v="0"/>
    <s v="Approved"/>
    <s v="Norco Bicycles"/>
    <s v="Standard"/>
    <s v="medium"/>
    <s v="medium"/>
    <n v="360.4"/>
    <n v="270.3"/>
    <d v="2016-12-06T00:00:00"/>
    <n v="90.099999999999966"/>
    <s v="F"/>
    <n v="31"/>
    <d v="1979-01-29T00:00:00"/>
    <n v="41.457098788685947"/>
    <s v="Structural Analysis Engineer"/>
    <s v="Financial Services"/>
    <s v="Mass Customer"/>
    <s v="N"/>
    <s v="No"/>
    <n v="11"/>
    <m/>
  </r>
  <r>
    <n v="14844"/>
    <n v="67"/>
    <x v="487"/>
    <d v="2017-10-11T00:00:00"/>
    <n v="80"/>
    <b v="1"/>
    <s v="Approved"/>
    <s v="Solex"/>
    <s v="Standard"/>
    <s v="medium"/>
    <s v="large"/>
    <n v="1071.23"/>
    <n v="380.74"/>
    <d v="1996-04-05T00:00:00"/>
    <n v="690.49"/>
    <s v="F"/>
    <n v="24"/>
    <d v="1974-02-21T00:00:00"/>
    <n v="46.396824816083203"/>
    <s v="Assistant Media Planner"/>
    <s v="Entertainment"/>
    <s v="High Net Worth"/>
    <s v="N"/>
    <s v="No"/>
    <n v="15"/>
    <m/>
  </r>
  <r>
    <n v="15409"/>
    <n v="54"/>
    <x v="2532"/>
    <d v="2017-10-11T00:00:00"/>
    <n v="80"/>
    <b v="1"/>
    <s v="Approved"/>
    <s v="WeareA2B"/>
    <s v="Standard"/>
    <s v="medium"/>
    <s v="medium"/>
    <n v="1292.8399999999999"/>
    <n v="13.44"/>
    <d v="2009-04-12T00:00:00"/>
    <n v="1279.3999999999999"/>
    <s v="F"/>
    <n v="48"/>
    <d v="1980-11-25T00:00:00"/>
    <n v="39.632441254439371"/>
    <s v="Safety Technician I"/>
    <s v="n/a"/>
    <s v="Affluent Customer"/>
    <s v="N"/>
    <s v="No"/>
    <n v="16"/>
    <m/>
  </r>
  <r>
    <n v="15541"/>
    <n v="23"/>
    <x v="447"/>
    <d v="2017-10-11T00:00:00"/>
    <n v="80"/>
    <b v="1"/>
    <s v="Approved"/>
    <s v="Norco Bicycles"/>
    <s v="Mountain"/>
    <s v="low"/>
    <s v="small"/>
    <n v="688.63"/>
    <n v="612.88"/>
    <d v="1993-10-02T00:00:00"/>
    <n v="75.75"/>
    <s v="M"/>
    <n v="76"/>
    <d v="1993-04-19T00:00:00"/>
    <n v="27.226961802384576"/>
    <n v="0"/>
    <s v="Financial Services"/>
    <s v="Mass Customer"/>
    <s v="N"/>
    <s v="No"/>
    <n v="3"/>
    <m/>
  </r>
  <r>
    <n v="4478"/>
    <n v="0"/>
    <x v="2533"/>
    <d v="2017-06-07T00:00:00"/>
    <m/>
    <m/>
    <s v="Approved"/>
    <s v="Norco Bicycles"/>
    <s v="Road"/>
    <s v="medium"/>
    <s v="medium"/>
    <n v="544.04999999999995"/>
    <n v="376.84"/>
    <n v="38647"/>
    <m/>
    <m/>
    <m/>
    <m/>
    <m/>
    <m/>
    <m/>
    <m/>
    <m/>
    <m/>
    <m/>
    <m/>
  </r>
  <r>
    <n v="15591"/>
    <n v="11"/>
    <x v="2534"/>
    <d v="2017-10-11T00:00:00"/>
    <n v="80"/>
    <b v="0"/>
    <s v="Approved"/>
    <s v="Giant Bicycles"/>
    <s v="Standard"/>
    <s v="high"/>
    <s v="medium"/>
    <n v="1274.93"/>
    <n v="764.96"/>
    <d v="2007-08-04T00:00:00"/>
    <n v="509.97"/>
    <s v="M"/>
    <n v="83"/>
    <d v="1966-01-27T00:00:00"/>
    <n v="54.470797418822933"/>
    <s v="Civil Engineer"/>
    <s v="Manufacturing"/>
    <s v="Mass Customer"/>
    <s v="N"/>
    <s v="No"/>
    <n v="19"/>
    <m/>
  </r>
  <r>
    <n v="15617"/>
    <n v="43"/>
    <x v="36"/>
    <d v="2017-10-11T00:00:00"/>
    <n v="80"/>
    <b v="1"/>
    <s v="Approved"/>
    <s v="Norco Bicycles"/>
    <s v="Standard"/>
    <s v="medium"/>
    <s v="medium"/>
    <n v="1555.58"/>
    <n v="818.01"/>
    <d v="2003-09-09T00:00:00"/>
    <n v="737.56999999999994"/>
    <s v="M"/>
    <n v="46"/>
    <d v="1980-09-14T00:00:00"/>
    <n v="39.829701528411974"/>
    <s v="Administrative Assistant III"/>
    <s v="Retail"/>
    <s v="High Net Worth"/>
    <s v="N"/>
    <s v="No"/>
    <n v="7"/>
    <m/>
  </r>
  <r>
    <n v="15697"/>
    <n v="54"/>
    <x v="2438"/>
    <d v="2017-10-11T00:00:00"/>
    <n v="80"/>
    <b v="1"/>
    <s v="Approved"/>
    <s v="WeareA2B"/>
    <s v="Standard"/>
    <s v="medium"/>
    <s v="medium"/>
    <n v="1807.45"/>
    <n v="778.69"/>
    <d v="1991-11-10T00:00:00"/>
    <n v="1028.76"/>
    <s v="M"/>
    <n v="45"/>
    <d v="1972-10-26T00:00:00"/>
    <n v="47.720112487316079"/>
    <s v="Recruiting Manager"/>
    <s v="Health"/>
    <s v="High Net Worth"/>
    <s v="N"/>
    <s v="Yes"/>
    <n v="8"/>
    <m/>
  </r>
  <r>
    <n v="15850"/>
    <n v="84"/>
    <x v="309"/>
    <d v="2017-10-11T00:00:00"/>
    <n v="80"/>
    <b v="1"/>
    <s v="Approved"/>
    <s v="Giant Bicycles"/>
    <s v="Road"/>
    <s v="medium"/>
    <s v="medium"/>
    <n v="792.9"/>
    <n v="594.67999999999995"/>
    <d v="1992-10-02T00:00:00"/>
    <n v="198.22000000000003"/>
    <s v="F"/>
    <n v="39"/>
    <d v="1988-03-05T00:00:00"/>
    <n v="32.352989199644846"/>
    <s v="Payment Adjustment Coordinator"/>
    <s v="Retail"/>
    <s v="High Net Worth"/>
    <s v="N"/>
    <s v="Yes"/>
    <n v="16"/>
    <m/>
  </r>
  <r>
    <n v="16002"/>
    <n v="62"/>
    <x v="1913"/>
    <d v="2017-10-11T00:00:00"/>
    <n v="80"/>
    <b v="1"/>
    <s v="Approved"/>
    <s v="Solex"/>
    <s v="Standard"/>
    <s v="medium"/>
    <s v="medium"/>
    <n v="478.16"/>
    <n v="298.72000000000003"/>
    <d v="1993-06-23T00:00:00"/>
    <n v="179.44"/>
    <s v="F"/>
    <n v="67"/>
    <d v="1996-03-12T00:00:00"/>
    <n v="24.328331665398274"/>
    <s v="Automation Specialist III"/>
    <s v="Manufacturing"/>
    <s v="Affluent Customer"/>
    <s v="N"/>
    <s v="No"/>
    <n v="3"/>
    <m/>
  </r>
  <r>
    <n v="4484"/>
    <n v="93"/>
    <x v="2120"/>
    <d v="2017-07-27T00:00:00"/>
    <m/>
    <b v="0"/>
    <s v="Cancelled"/>
    <s v="OHM Cycles"/>
    <s v="Standard"/>
    <s v="high"/>
    <s v="medium"/>
    <n v="1458.17"/>
    <n v="874.9"/>
    <n v="41848"/>
    <m/>
    <m/>
    <m/>
    <m/>
    <m/>
    <m/>
    <m/>
    <m/>
    <m/>
    <m/>
    <m/>
    <m/>
  </r>
  <r>
    <n v="16407"/>
    <n v="33"/>
    <x v="786"/>
    <d v="2017-10-11T00:00:00"/>
    <n v="80"/>
    <b v="1"/>
    <s v="Approved"/>
    <s v="Giant Bicycles"/>
    <s v="Standard"/>
    <s v="medium"/>
    <s v="small"/>
    <n v="1311.44"/>
    <n v="1167.18"/>
    <d v="1992-10-11T00:00:00"/>
    <n v="144.26"/>
    <s v="F"/>
    <n v="21"/>
    <d v="1969-01-25T00:00:00"/>
    <n v="51.473537144850326"/>
    <s v="Director of Sales"/>
    <s v="n/a"/>
    <s v="Affluent Customer"/>
    <s v="N"/>
    <s v="No"/>
    <n v="18"/>
    <m/>
  </r>
  <r>
    <n v="16672"/>
    <n v="52"/>
    <x v="1229"/>
    <d v="2017-10-11T00:00:00"/>
    <n v="80"/>
    <b v="0"/>
    <s v="Approved"/>
    <s v="Solex"/>
    <s v="Road"/>
    <s v="medium"/>
    <s v="large"/>
    <n v="1777.8"/>
    <n v="820.78"/>
    <d v="2016-02-04T00:00:00"/>
    <n v="957.02"/>
    <s v="M"/>
    <n v="53"/>
    <d v="1963-12-23T00:00:00"/>
    <n v="56.569427555809234"/>
    <s v="Business Systems Development Analyst"/>
    <s v="n/a"/>
    <s v="High Net Worth"/>
    <s v="N"/>
    <s v="Yes"/>
    <n v="10"/>
    <m/>
  </r>
  <r>
    <n v="17637"/>
    <n v="69"/>
    <x v="1208"/>
    <d v="2017-10-11T00:00:00"/>
    <n v="80"/>
    <b v="1"/>
    <s v="Approved"/>
    <s v="Giant Bicycles"/>
    <s v="Road"/>
    <s v="medium"/>
    <s v="medium"/>
    <n v="792.9"/>
    <n v="594.67999999999995"/>
    <d v="2002-08-31T00:00:00"/>
    <n v="198.22000000000003"/>
    <s v="F"/>
    <n v="7"/>
    <d v="1973-07-29T00:00:00"/>
    <n v="46.96394810375444"/>
    <s v="Software Consultant"/>
    <s v="Telecommunications"/>
    <s v="Mass Customer"/>
    <s v="N"/>
    <s v="Yes"/>
    <n v="15"/>
    <m/>
  </r>
  <r>
    <n v="18185"/>
    <n v="65"/>
    <x v="1302"/>
    <d v="2017-10-11T00:00:00"/>
    <n v="80"/>
    <b v="0"/>
    <s v="Approved"/>
    <s v="WeareA2B"/>
    <s v="Standard"/>
    <s v="medium"/>
    <s v="medium"/>
    <n v="1807.45"/>
    <n v="778.69"/>
    <d v="2015-05-21T00:00:00"/>
    <n v="1028.76"/>
    <s v="M"/>
    <n v="54"/>
    <d v="1986-08-08T00:00:00"/>
    <n v="33.928331665398275"/>
    <s v="Quality Control Specialist"/>
    <s v="Health"/>
    <s v="Mass Customer"/>
    <s v="N"/>
    <s v="No"/>
    <n v="17"/>
    <m/>
  </r>
  <r>
    <n v="18340"/>
    <n v="45"/>
    <x v="2096"/>
    <d v="2017-10-11T00:00:00"/>
    <n v="80"/>
    <b v="0"/>
    <s v="Approved"/>
    <s v="Trek Bicycles"/>
    <s v="Road"/>
    <s v="low"/>
    <s v="medium"/>
    <n v="980.37"/>
    <n v="234.43"/>
    <d v="2004-09-28T00:00:00"/>
    <n v="745.94"/>
    <s v="M"/>
    <n v="74"/>
    <d v="1978-03-18T00:00:00"/>
    <n v="42.325591939370874"/>
    <s v="VP Accounting"/>
    <s v="Financial Services"/>
    <s v="High Net Worth"/>
    <s v="N"/>
    <s v="Yes"/>
    <n v="21"/>
    <m/>
  </r>
  <r>
    <n v="18810"/>
    <n v="63"/>
    <x v="2535"/>
    <d v="2017-10-11T00:00:00"/>
    <n v="80"/>
    <b v="0"/>
    <s v="Approved"/>
    <s v="WeareA2B"/>
    <s v="Standard"/>
    <s v="medium"/>
    <s v="medium"/>
    <n v="1992.93"/>
    <n v="762.63"/>
    <d v="2003-03-18T00:00:00"/>
    <n v="1230.3000000000002"/>
    <s v="M"/>
    <n v="98"/>
    <d v="1960-01-11T00:00:00"/>
    <n v="60.520112487316084"/>
    <s v="Chief Design Engineer"/>
    <s v="n/a"/>
    <s v="High Net Worth"/>
    <s v="N"/>
    <s v="Yes"/>
    <n v="13"/>
    <m/>
  </r>
  <r>
    <n v="19477"/>
    <n v="76"/>
    <x v="2536"/>
    <d v="2017-10-11T00:00:00"/>
    <n v="80"/>
    <b v="1"/>
    <s v="Approved"/>
    <s v="WeareA2B"/>
    <s v="Standard"/>
    <s v="low"/>
    <s v="medium"/>
    <n v="642.30999999999995"/>
    <n v="513.85"/>
    <d v="2015-08-10T00:00:00"/>
    <n v="128.45999999999992"/>
    <s v="M"/>
    <n v="48"/>
    <d v="1987-07-17T00:00:00"/>
    <n v="32.988605638001012"/>
    <s v="Registered Nurse"/>
    <s v="Health"/>
    <s v="Mass Customer"/>
    <s v="N"/>
    <s v="Yes"/>
    <n v="13"/>
    <m/>
  </r>
  <r>
    <n v="19508"/>
    <n v="66"/>
    <x v="2537"/>
    <d v="2017-10-11T00:00:00"/>
    <n v="80"/>
    <b v="0"/>
    <s v="Approved"/>
    <s v="Giant Bicycles"/>
    <s v="Road"/>
    <s v="low"/>
    <s v="small"/>
    <n v="590.26"/>
    <n v="525.33000000000004"/>
    <d v="2002-08-31T00:00:00"/>
    <n v="64.92999999999995"/>
    <s v="M"/>
    <n v="8"/>
    <d v="1957-10-13T00:00:00"/>
    <n v="62.766687829781837"/>
    <s v="Social Worker"/>
    <s v="Health"/>
    <s v="Affluent Customer"/>
    <s v="N"/>
    <s v="Yes"/>
    <n v="17"/>
    <m/>
  </r>
  <r>
    <n v="19840"/>
    <n v="28"/>
    <x v="2538"/>
    <d v="2017-10-11T00:00:00"/>
    <n v="80"/>
    <b v="0"/>
    <s v="Approved"/>
    <s v="Norco Bicycles"/>
    <s v="Standard"/>
    <s v="medium"/>
    <s v="small"/>
    <n v="1216.1400000000001"/>
    <n v="1082.3599999999999"/>
    <d v="1991-08-05T00:00:00"/>
    <n v="133.7800000000002"/>
    <s v="F"/>
    <n v="75"/>
    <d v="1979-10-02T00:00:00"/>
    <n v="40.783126185946216"/>
    <s v="Social Worker"/>
    <s v="Health"/>
    <s v="Affluent Customer"/>
    <s v="N"/>
    <s v="No"/>
    <n v="16"/>
    <m/>
  </r>
  <r>
    <n v="16"/>
    <n v="3"/>
    <x v="120"/>
    <d v="2017-10-10T00:00:00"/>
    <n v="81"/>
    <b v="0"/>
    <s v="Approved"/>
    <s v="Trek Bicycles"/>
    <s v="Standard"/>
    <s v="medium"/>
    <s v="large"/>
    <n v="2091.4699999999998"/>
    <n v="388.92"/>
    <d v="2003-09-09T00:00:00"/>
    <n v="1702.5499999999997"/>
    <s v="M"/>
    <n v="56"/>
    <d v="1975-03-22T00:00:00"/>
    <n v="45.317372761288681"/>
    <s v="Assistant Manager"/>
    <s v="Health"/>
    <s v="Mass Customer"/>
    <s v="N"/>
    <s v="Yes"/>
    <n v="12"/>
    <m/>
  </r>
  <r>
    <n v="457"/>
    <n v="100"/>
    <x v="596"/>
    <d v="2017-10-10T00:00:00"/>
    <n v="81"/>
    <b v="0"/>
    <s v="Approved"/>
    <s v="Norco Bicycles"/>
    <s v="Road"/>
    <s v="medium"/>
    <s v="medium"/>
    <n v="1036.5899999999999"/>
    <n v="206.35"/>
    <d v="1991-05-06T00:00:00"/>
    <n v="830.2399999999999"/>
    <s v="U"/>
    <n v="42"/>
    <d v="1899-12-30T00:00:00"/>
    <n v="0"/>
    <s v="Senior Sales Associate"/>
    <s v="IT"/>
    <s v="Mass Customer"/>
    <s v="N"/>
    <s v="No"/>
    <n v="0"/>
    <m/>
  </r>
  <r>
    <n v="630"/>
    <n v="92"/>
    <x v="2539"/>
    <d v="2017-10-10T00:00:00"/>
    <n v="81"/>
    <b v="1"/>
    <s v="Approved"/>
    <s v="WeareA2B"/>
    <s v="Touring"/>
    <s v="medium"/>
    <s v="large"/>
    <n v="1890.39"/>
    <n v="260.14"/>
    <d v="1991-01-21T00:00:00"/>
    <n v="1630.25"/>
    <s v="M"/>
    <n v="65"/>
    <d v="1985-10-21T00:00:00"/>
    <n v="34.725591939370879"/>
    <s v="Executive Secretary"/>
    <s v="Retail"/>
    <s v="High Net Worth"/>
    <s v="N"/>
    <s v="Yes"/>
    <n v="7"/>
    <m/>
  </r>
  <r>
    <n v="1886"/>
    <n v="72"/>
    <x v="865"/>
    <d v="2017-10-10T00:00:00"/>
    <n v="81"/>
    <b v="0"/>
    <s v="Approved"/>
    <s v="Norco Bicycles"/>
    <s v="Standard"/>
    <s v="medium"/>
    <s v="medium"/>
    <n v="360.4"/>
    <n v="270.3"/>
    <d v="2000-05-22T00:00:00"/>
    <n v="90.099999999999966"/>
    <s v="F"/>
    <n v="53"/>
    <d v="1995-01-17T00:00:00"/>
    <n v="25.479016596905122"/>
    <s v="Desktop Support Technician"/>
    <s v="Health"/>
    <s v="Mass Customer"/>
    <s v="N"/>
    <s v="Yes"/>
    <n v="3"/>
    <m/>
  </r>
  <r>
    <n v="2134"/>
    <n v="38"/>
    <x v="206"/>
    <d v="2017-10-10T00:00:00"/>
    <n v="81"/>
    <b v="0"/>
    <s v="Approved"/>
    <s v="Trek Bicycles"/>
    <s v="Standard"/>
    <s v="medium"/>
    <s v="large"/>
    <n v="2091.4699999999998"/>
    <n v="388.92"/>
    <d v="2005-10-22T00:00:00"/>
    <n v="1702.5499999999997"/>
    <s v="F"/>
    <n v="73"/>
    <d v="1964-04-20T00:00:00"/>
    <n v="56.243400158548958"/>
    <s v="Media Manager II"/>
    <s v="Manufacturing"/>
    <s v="High Net Worth"/>
    <s v="N"/>
    <s v="Yes"/>
    <n v="5"/>
    <m/>
  </r>
  <r>
    <n v="2178"/>
    <n v="11"/>
    <x v="2166"/>
    <d v="2017-10-10T00:00:00"/>
    <n v="81"/>
    <b v="1"/>
    <s v="Approved"/>
    <s v="Giant Bicycles"/>
    <s v="Standard"/>
    <s v="high"/>
    <s v="medium"/>
    <n v="1274.93"/>
    <n v="764.96"/>
    <d v="2016-07-09T00:00:00"/>
    <n v="509.97"/>
    <s v="M"/>
    <n v="29"/>
    <d v="1986-05-30T00:00:00"/>
    <n v="34.120112487316078"/>
    <s v="Occupational Therapist"/>
    <s v="Health"/>
    <s v="Mass Customer"/>
    <s v="N"/>
    <s v="Yes"/>
    <n v="18"/>
    <m/>
  </r>
  <r>
    <n v="2531"/>
    <n v="58"/>
    <x v="2540"/>
    <d v="2017-10-10T00:00:00"/>
    <n v="81"/>
    <b v="1"/>
    <s v="Approved"/>
    <s v="OHM Cycles"/>
    <s v="Standard"/>
    <s v="medium"/>
    <s v="medium"/>
    <n v="912.52"/>
    <n v="141.4"/>
    <d v="2015-10-18T00:00:00"/>
    <n v="771.12"/>
    <s v="F"/>
    <n v="61"/>
    <d v="1979-07-02T00:00:00"/>
    <n v="41.03518098046677"/>
    <s v="Biostatistician IV"/>
    <s v="n/a"/>
    <s v="Affluent Customer"/>
    <s v="N"/>
    <s v="No"/>
    <n v="7"/>
    <m/>
  </r>
  <r>
    <n v="2568"/>
    <n v="58"/>
    <x v="1382"/>
    <d v="2017-10-10T00:00:00"/>
    <n v="81"/>
    <b v="1"/>
    <s v="Approved"/>
    <s v="OHM Cycles"/>
    <s v="Standard"/>
    <s v="medium"/>
    <s v="medium"/>
    <n v="912.52"/>
    <n v="141.4"/>
    <d v="2015-05-21T00:00:00"/>
    <n v="771.12"/>
    <s v="M"/>
    <n v="49"/>
    <d v="1960-04-21T00:00:00"/>
    <n v="60.243400158548958"/>
    <s v="VP Product Management"/>
    <s v="n/a"/>
    <s v="Mass Customer"/>
    <s v="N"/>
    <s v="Yes"/>
    <n v="20"/>
    <m/>
  </r>
  <r>
    <n v="2769"/>
    <n v="9"/>
    <x v="127"/>
    <d v="2017-10-10T00:00:00"/>
    <n v="81"/>
    <b v="0"/>
    <s v="Approved"/>
    <s v="OHM Cycles"/>
    <s v="Road"/>
    <s v="medium"/>
    <s v="medium"/>
    <n v="742.54"/>
    <n v="667.4"/>
    <d v="1991-11-07T00:00:00"/>
    <n v="75.139999999999986"/>
    <s v="F"/>
    <n v="30"/>
    <d v="1976-12-26T00:00:00"/>
    <n v="43.550249473617448"/>
    <s v="Social Worker"/>
    <s v="Health"/>
    <s v="Mass Customer"/>
    <s v="N"/>
    <s v="No"/>
    <n v="15"/>
    <m/>
  </r>
  <r>
    <n v="2975"/>
    <n v="8"/>
    <x v="2541"/>
    <d v="2017-10-10T00:00:00"/>
    <n v="81"/>
    <b v="1"/>
    <s v="Approved"/>
    <s v="Solex"/>
    <s v="Road"/>
    <s v="medium"/>
    <s v="small"/>
    <n v="1703.52"/>
    <n v="1516.13"/>
    <d v="2007-08-04T00:00:00"/>
    <n v="187.38999999999987"/>
    <s v="M"/>
    <n v="33"/>
    <d v="1958-05-08T00:00:00"/>
    <n v="62.1995645421106"/>
    <s v="Nuclear Power Engineer"/>
    <s v="Manufacturing"/>
    <s v="Mass Customer"/>
    <s v="N"/>
    <s v="Yes"/>
    <n v="8"/>
    <m/>
  </r>
  <r>
    <n v="3855"/>
    <n v="21"/>
    <x v="2542"/>
    <d v="2017-10-10T00:00:00"/>
    <n v="81"/>
    <b v="1"/>
    <s v="Approved"/>
    <s v="WeareA2B"/>
    <s v="Touring"/>
    <s v="medium"/>
    <s v="medium"/>
    <n v="1466.68"/>
    <n v="363.25"/>
    <d v="2014-03-03T00:00:00"/>
    <n v="1103.43"/>
    <s v="F"/>
    <n v="68"/>
    <d v="1978-09-30T00:00:00"/>
    <n v="41.788605638001016"/>
    <n v="0"/>
    <s v="Financial Services"/>
    <s v="High Net Worth"/>
    <s v="N"/>
    <s v="No"/>
    <n v="10"/>
    <m/>
  </r>
  <r>
    <n v="3904"/>
    <n v="27"/>
    <x v="2543"/>
    <d v="2017-10-10T00:00:00"/>
    <n v="81"/>
    <b v="1"/>
    <s v="Approved"/>
    <s v="Trek Bicycles"/>
    <s v="Standard"/>
    <s v="medium"/>
    <s v="medium"/>
    <n v="499.53"/>
    <n v="388.72"/>
    <d v="1999-06-23T00:00:00"/>
    <n v="110.80999999999995"/>
    <s v="M"/>
    <n v="16"/>
    <d v="1995-11-07T00:00:00"/>
    <n v="24.673537144850329"/>
    <s v="VP Accounting"/>
    <s v="Financial Services"/>
    <s v="Mass Customer"/>
    <s v="N"/>
    <s v="Yes"/>
    <n v="1"/>
    <m/>
  </r>
  <r>
    <n v="4027"/>
    <n v="3"/>
    <x v="1614"/>
    <d v="2017-10-10T00:00:00"/>
    <n v="81"/>
    <b v="0"/>
    <s v="Approved"/>
    <s v="Trek Bicycles"/>
    <s v="Standard"/>
    <s v="medium"/>
    <s v="large"/>
    <n v="2091.4699999999998"/>
    <n v="388.92"/>
    <d v="2012-09-15T00:00:00"/>
    <n v="1702.5499999999997"/>
    <s v="M"/>
    <n v="58"/>
    <d v="2001-12-08T00:00:00"/>
    <n v="18.583126185946217"/>
    <s v="Assistant Professor"/>
    <s v="Telecommunications"/>
    <s v="Mass Customer"/>
    <s v="N"/>
    <s v="No"/>
    <n v="1"/>
    <m/>
  </r>
  <r>
    <n v="4371"/>
    <n v="48"/>
    <x v="2076"/>
    <d v="2017-10-10T00:00:00"/>
    <n v="81"/>
    <b v="1"/>
    <s v="Approved"/>
    <s v="WeareA2B"/>
    <s v="Standard"/>
    <s v="medium"/>
    <s v="medium"/>
    <n v="1762.96"/>
    <n v="950.52"/>
    <d v="2004-09-28T00:00:00"/>
    <n v="812.44"/>
    <s v="F"/>
    <n v="96"/>
    <d v="1999-08-23T00:00:00"/>
    <n v="20.879016596905121"/>
    <s v="General Manager"/>
    <s v="n/a"/>
    <s v="Mass Customer"/>
    <s v="N"/>
    <s v="Yes"/>
    <n v="2"/>
    <m/>
  </r>
  <r>
    <n v="4657"/>
    <n v="90"/>
    <x v="1804"/>
    <d v="2017-10-10T00:00:00"/>
    <n v="81"/>
    <b v="1"/>
    <s v="Approved"/>
    <s v="Norco Bicycles"/>
    <s v="Standard"/>
    <s v="low"/>
    <s v="medium"/>
    <n v="363.01"/>
    <n v="290.41000000000003"/>
    <d v="2005-05-10T00:00:00"/>
    <n v="72.599999999999966"/>
    <s v="F"/>
    <n v="74"/>
    <d v="1998-11-30T00:00:00"/>
    <n v="21.607783720192792"/>
    <s v="Human Resources Assistant I"/>
    <s v="Manufacturing"/>
    <s v="Mass Customer"/>
    <s v="N"/>
    <s v="No"/>
    <n v="4"/>
    <m/>
  </r>
  <r>
    <n v="4790"/>
    <n v="4"/>
    <x v="2544"/>
    <d v="2017-10-10T00:00:00"/>
    <n v="81"/>
    <b v="0"/>
    <s v="Approved"/>
    <s v="Giant Bicycles"/>
    <s v="Standard"/>
    <s v="high"/>
    <s v="medium"/>
    <n v="1129.1300000000001"/>
    <n v="677.48"/>
    <d v="2014-03-03T00:00:00"/>
    <n v="451.65000000000009"/>
    <s v="M"/>
    <n v="93"/>
    <d v="1978-12-27T00:00:00"/>
    <n v="41.547509747590055"/>
    <s v="Health Coach IV"/>
    <s v="Health"/>
    <s v="Affluent Customer"/>
    <s v="N"/>
    <s v="Yes"/>
    <n v="12"/>
    <m/>
  </r>
  <r>
    <n v="5477"/>
    <n v="48"/>
    <x v="422"/>
    <d v="2017-10-10T00:00:00"/>
    <n v="81"/>
    <b v="0"/>
    <s v="Approved"/>
    <s v="WeareA2B"/>
    <s v="Standard"/>
    <s v="medium"/>
    <s v="medium"/>
    <n v="1762.96"/>
    <n v="950.52"/>
    <d v="2014-07-28T00:00:00"/>
    <n v="812.44"/>
    <s v="M"/>
    <n v="37"/>
    <d v="2001-04-04T00:00:00"/>
    <n v="19.262578240740741"/>
    <s v="VP Quality Control"/>
    <s v="Property"/>
    <s v="Mass Customer"/>
    <s v="N"/>
    <s v="No"/>
    <n v="1"/>
    <m/>
  </r>
  <r>
    <n v="5558"/>
    <n v="40"/>
    <x v="1236"/>
    <d v="2017-10-10T00:00:00"/>
    <n v="81"/>
    <b v="0"/>
    <s v="Approved"/>
    <s v="Trek Bicycles"/>
    <s v="Road"/>
    <s v="medium"/>
    <s v="large"/>
    <n v="1894.19"/>
    <n v="598.76"/>
    <d v="2003-07-21T00:00:00"/>
    <n v="1295.43"/>
    <s v="F"/>
    <n v="0"/>
    <d v="1974-11-03T00:00:00"/>
    <n v="45.6981946790969"/>
    <s v="VP Accounting"/>
    <s v="Financial Services"/>
    <s v="High Net Worth"/>
    <s v="N"/>
    <s v="Yes"/>
    <n v="5"/>
    <m/>
  </r>
  <r>
    <n v="5852"/>
    <n v="77"/>
    <x v="953"/>
    <d v="2017-10-10T00:00:00"/>
    <n v="81"/>
    <b v="1"/>
    <s v="Approved"/>
    <s v="Norco Bicycles"/>
    <s v="Road"/>
    <s v="medium"/>
    <s v="large"/>
    <n v="1240.31"/>
    <n v="795.1"/>
    <d v="2004-07-25T00:00:00"/>
    <n v="445.20999999999992"/>
    <s v="M"/>
    <n v="73"/>
    <d v="1978-02-28T00:00:00"/>
    <n v="42.374907007864024"/>
    <s v="Office Assistant III"/>
    <s v="Property"/>
    <s v="Mass Customer"/>
    <s v="N"/>
    <s v="Yes"/>
    <n v="22"/>
    <m/>
  </r>
  <r>
    <n v="6586"/>
    <n v="21"/>
    <x v="391"/>
    <d v="2017-10-10T00:00:00"/>
    <n v="81"/>
    <b v="0"/>
    <s v="Approved"/>
    <s v="Solex"/>
    <s v="Standard"/>
    <s v="medium"/>
    <s v="large"/>
    <n v="1071.23"/>
    <n v="380.74"/>
    <d v="1994-07-12T00:00:00"/>
    <n v="690.49"/>
    <s v="F"/>
    <n v="59"/>
    <d v="1974-06-26T00:00:00"/>
    <n v="46.054359062658548"/>
    <s v="Assistant Manager"/>
    <s v="Health"/>
    <s v="Mass Customer"/>
    <s v="N"/>
    <s v="Yes"/>
    <n v="16"/>
    <m/>
  </r>
  <r>
    <n v="6981"/>
    <n v="57"/>
    <x v="2545"/>
    <d v="2017-10-10T00:00:00"/>
    <n v="81"/>
    <b v="0"/>
    <s v="Approved"/>
    <s v="WeareA2B"/>
    <s v="Touring"/>
    <s v="medium"/>
    <s v="large"/>
    <n v="1890.39"/>
    <n v="260.14"/>
    <d v="1991-01-21T00:00:00"/>
    <n v="1630.25"/>
    <s v="F"/>
    <n v="24"/>
    <d v="1969-02-28T00:00:00"/>
    <n v="51.380386459918824"/>
    <s v="Dental Hygienist"/>
    <s v="Health"/>
    <s v="Mass Customer"/>
    <s v="N"/>
    <s v="No"/>
    <n v="9"/>
    <m/>
  </r>
  <r>
    <n v="7189"/>
    <n v="27"/>
    <x v="2546"/>
    <d v="2017-10-10T00:00:00"/>
    <n v="81"/>
    <b v="1"/>
    <s v="Approved"/>
    <s v="Trek Bicycles"/>
    <s v="Standard"/>
    <s v="low"/>
    <s v="medium"/>
    <n v="1057.51"/>
    <n v="154.4"/>
    <d v="1994-07-12T00:00:00"/>
    <n v="903.11"/>
    <s v="M"/>
    <n v="8"/>
    <d v="1986-05-11T00:00:00"/>
    <n v="34.172167281836629"/>
    <s v="Food Chemist"/>
    <s v="Health"/>
    <s v="High Net Worth"/>
    <s v="N"/>
    <s v="No"/>
    <n v="9"/>
    <m/>
  </r>
  <r>
    <n v="7462"/>
    <n v="21"/>
    <x v="517"/>
    <d v="2017-10-10T00:00:00"/>
    <n v="81"/>
    <b v="0"/>
    <s v="Approved"/>
    <s v="WeareA2B"/>
    <s v="Touring"/>
    <s v="medium"/>
    <s v="medium"/>
    <n v="1466.68"/>
    <n v="363.25"/>
    <d v="2007-08-04T00:00:00"/>
    <n v="1103.43"/>
    <s v="F"/>
    <n v="21"/>
    <d v="1965-07-12T00:00:00"/>
    <n v="55.016002898274984"/>
    <s v="Office Assistant I"/>
    <s v="Health"/>
    <s v="High Net Worth"/>
    <s v="N"/>
    <s v="Yes"/>
    <n v="5"/>
    <m/>
  </r>
  <r>
    <n v="7555"/>
    <n v="46"/>
    <x v="439"/>
    <d v="2017-10-10T00:00:00"/>
    <n v="81"/>
    <b v="0"/>
    <s v="Approved"/>
    <s v="Solex"/>
    <s v="Standard"/>
    <s v="low"/>
    <s v="medium"/>
    <n v="1289.8499999999999"/>
    <n v="74.510000000000005"/>
    <d v="2007-12-11T00:00:00"/>
    <n v="1215.3399999999999"/>
    <s v="F"/>
    <n v="52"/>
    <d v="1977-11-01T00:00:00"/>
    <n v="42.7009344051243"/>
    <s v="Web Designer II"/>
    <s v="Manufacturing"/>
    <s v="Mass Customer"/>
    <s v="N"/>
    <s v="No"/>
    <n v="9"/>
    <m/>
  </r>
  <r>
    <n v="8011"/>
    <n v="49"/>
    <x v="1372"/>
    <d v="2017-10-10T00:00:00"/>
    <n v="81"/>
    <b v="0"/>
    <s v="Approved"/>
    <s v="Trek Bicycles"/>
    <s v="Road"/>
    <s v="medium"/>
    <s v="medium"/>
    <n v="533.51"/>
    <n v="400.13"/>
    <d v="2012-06-04T00:00:00"/>
    <n v="133.38"/>
    <s v="F"/>
    <n v="18"/>
    <d v="1958-05-15T00:00:00"/>
    <n v="62.180386459918822"/>
    <s v="Senior Sales Associate"/>
    <s v="Manufacturing"/>
    <s v="Mass Customer"/>
    <s v="N"/>
    <s v="No"/>
    <n v="5"/>
    <m/>
  </r>
  <r>
    <n v="8127"/>
    <n v="2"/>
    <x v="716"/>
    <d v="2017-10-10T00:00:00"/>
    <n v="81"/>
    <b v="0"/>
    <s v="Approved"/>
    <s v="Solex"/>
    <s v="Standard"/>
    <s v="medium"/>
    <s v="medium"/>
    <n v="71.489999999999995"/>
    <n v="53.62"/>
    <d v="2005-08-09T00:00:00"/>
    <n v="17.869999999999997"/>
    <s v="F"/>
    <n v="34"/>
    <d v="1997-08-01T00:00:00"/>
    <n v="22.939290569507861"/>
    <s v="Legal Assistant"/>
    <s v="Telecommunications"/>
    <s v="Affluent Customer"/>
    <s v="N"/>
    <s v="Yes"/>
    <n v="5"/>
    <m/>
  </r>
  <r>
    <n v="8198"/>
    <n v="10"/>
    <x v="2547"/>
    <d v="2017-10-10T00:00:00"/>
    <n v="81"/>
    <b v="1"/>
    <s v="Approved"/>
    <s v="WeareA2B"/>
    <s v="Touring"/>
    <s v="medium"/>
    <s v="medium"/>
    <n v="1466.68"/>
    <n v="363.25"/>
    <d v="1994-09-09T00:00:00"/>
    <n v="1103.43"/>
    <s v="F"/>
    <n v="97"/>
    <d v="1990-07-01T00:00:00"/>
    <n v="30.029701528411973"/>
    <s v="Nurse Practicioner"/>
    <s v="Financial Services"/>
    <s v="Mass Customer"/>
    <s v="N"/>
    <s v="Yes"/>
    <n v="9"/>
    <m/>
  </r>
  <r>
    <n v="8342"/>
    <n v="77"/>
    <x v="1854"/>
    <d v="2017-10-10T00:00:00"/>
    <n v="81"/>
    <b v="0"/>
    <s v="Approved"/>
    <s v="Norco Bicycles"/>
    <s v="Road"/>
    <s v="medium"/>
    <s v="large"/>
    <n v="1240.31"/>
    <n v="795.1"/>
    <d v="1994-08-10T00:00:00"/>
    <n v="445.20999999999992"/>
    <s v="M"/>
    <n v="70"/>
    <d v="1999-06-01T00:00:00"/>
    <n v="21.106413857179096"/>
    <s v="Information Systems Manager"/>
    <s v="Health"/>
    <s v="Mass Customer"/>
    <s v="N"/>
    <s v="Yes"/>
    <n v="1"/>
    <m/>
  </r>
  <r>
    <n v="8474"/>
    <n v="3"/>
    <x v="428"/>
    <d v="2017-10-10T00:00:00"/>
    <n v="81"/>
    <b v="1"/>
    <s v="Approved"/>
    <s v="Trek Bicycles"/>
    <s v="Standard"/>
    <s v="medium"/>
    <s v="large"/>
    <n v="2091.4699999999998"/>
    <n v="388.92"/>
    <d v="2012-09-15T00:00:00"/>
    <n v="1702.5499999999997"/>
    <s v="F"/>
    <n v="30"/>
    <d v="1960-04-20T00:00:00"/>
    <n v="60.246139884576358"/>
    <s v="Environmental Specialist"/>
    <s v="Financial Services"/>
    <s v="Mass Customer"/>
    <s v="N"/>
    <s v="Yes"/>
    <n v="9"/>
    <m/>
  </r>
  <r>
    <n v="8771"/>
    <n v="98"/>
    <x v="2533"/>
    <d v="2017-10-10T00:00:00"/>
    <n v="81"/>
    <b v="0"/>
    <s v="Approved"/>
    <s v="OHM Cycles"/>
    <s v="Standard"/>
    <s v="medium"/>
    <s v="medium"/>
    <n v="795.34"/>
    <n v="101.58"/>
    <d v="1997-02-09T00:00:00"/>
    <n v="693.76"/>
    <s v="M"/>
    <n v="32"/>
    <d v="1962-09-21T00:00:00"/>
    <n v="57.824222076357174"/>
    <s v="Account Executive"/>
    <s v="Argiculture"/>
    <s v="High Net Worth"/>
    <s v="N"/>
    <s v="No"/>
    <n v="11"/>
    <m/>
  </r>
  <r>
    <n v="9042"/>
    <n v="15"/>
    <x v="933"/>
    <d v="2017-10-10T00:00:00"/>
    <n v="81"/>
    <b v="1"/>
    <s v="Approved"/>
    <s v="Norco Bicycles"/>
    <s v="Standard"/>
    <s v="low"/>
    <s v="medium"/>
    <n v="958.74"/>
    <n v="748.9"/>
    <d v="2005-12-07T00:00:00"/>
    <n v="209.84000000000003"/>
    <s v="M"/>
    <n v="1"/>
    <d v="1977-09-19T00:00:00"/>
    <n v="42.818742624302381"/>
    <s v="Accountant IV"/>
    <s v="Property"/>
    <s v="Affluent Customer"/>
    <s v="N"/>
    <s v="No"/>
    <n v="4"/>
    <m/>
  </r>
  <r>
    <n v="9566"/>
    <n v="31"/>
    <x v="840"/>
    <d v="2017-10-10T00:00:00"/>
    <n v="81"/>
    <b v="1"/>
    <s v="Approved"/>
    <s v="Giant Bicycles"/>
    <s v="Standard"/>
    <s v="medium"/>
    <s v="medium"/>
    <n v="230.91"/>
    <n v="173.18"/>
    <d v="2011-03-16T00:00:00"/>
    <n v="57.72999999999999"/>
    <s v="M"/>
    <n v="68"/>
    <d v="1997-03-28T00:00:00"/>
    <n v="23.284496048959916"/>
    <n v="0"/>
    <s v="Manufacturing"/>
    <s v="Mass Customer"/>
    <s v="N"/>
    <s v="Yes"/>
    <n v="2"/>
    <m/>
  </r>
  <r>
    <n v="9798"/>
    <n v="71"/>
    <x v="2548"/>
    <d v="2017-10-10T00:00:00"/>
    <n v="81"/>
    <b v="1"/>
    <s v="Approved"/>
    <s v="Solex"/>
    <s v="Standard"/>
    <s v="high"/>
    <s v="large"/>
    <n v="1842.92"/>
    <n v="1105.75"/>
    <d v="1995-10-24T00:00:00"/>
    <n v="737.17000000000007"/>
    <s v="M"/>
    <n v="16"/>
    <d v="2000-02-21T00:00:00"/>
    <n v="20.380386459918821"/>
    <s v="Nurse"/>
    <s v="Manufacturing"/>
    <s v="Affluent Customer"/>
    <s v="N"/>
    <s v="No"/>
    <n v="2"/>
    <m/>
  </r>
  <r>
    <n v="9876"/>
    <n v="54"/>
    <x v="501"/>
    <d v="2017-10-10T00:00:00"/>
    <n v="81"/>
    <b v="0"/>
    <s v="Approved"/>
    <s v="WeareA2B"/>
    <s v="Standard"/>
    <s v="medium"/>
    <s v="medium"/>
    <n v="1292.8399999999999"/>
    <n v="13.44"/>
    <d v="1993-06-23T00:00:00"/>
    <n v="1279.3999999999999"/>
    <s v="F"/>
    <n v="90"/>
    <d v="1985-10-06T00:00:00"/>
    <n v="34.766687829781837"/>
    <s v="Desktop Support Technician"/>
    <s v="n/a"/>
    <s v="Mass Customer"/>
    <s v="N"/>
    <s v="Yes"/>
    <n v="12"/>
    <m/>
  </r>
  <r>
    <n v="9956"/>
    <n v="96"/>
    <x v="174"/>
    <d v="2017-10-10T00:00:00"/>
    <n v="81"/>
    <b v="1"/>
    <s v="Approved"/>
    <s v="WeareA2B"/>
    <s v="Road"/>
    <s v="low"/>
    <s v="small"/>
    <n v="1172.78"/>
    <n v="1043.77"/>
    <d v="2002-10-10T00:00:00"/>
    <n v="129.01"/>
    <s v="F"/>
    <n v="36"/>
    <d v="1955-10-21T00:00:00"/>
    <n v="64.747509747590058"/>
    <s v="Programmer Analyst II"/>
    <s v="Health"/>
    <s v="Affluent Customer"/>
    <s v="N"/>
    <s v="No"/>
    <n v="18"/>
    <m/>
  </r>
  <r>
    <n v="10187"/>
    <n v="41"/>
    <x v="2549"/>
    <d v="2017-10-10T00:00:00"/>
    <n v="81"/>
    <b v="1"/>
    <s v="Approved"/>
    <s v="Solex"/>
    <s v="Road"/>
    <s v="medium"/>
    <s v="medium"/>
    <n v="416.98"/>
    <n v="312.74"/>
    <d v="1997-05-10T00:00:00"/>
    <n v="104.24000000000001"/>
    <s v="F"/>
    <n v="46"/>
    <d v="1987-08-29T00:00:00"/>
    <n v="32.870797418822931"/>
    <n v="0"/>
    <s v="n/a"/>
    <s v="Mass Customer"/>
    <s v="N"/>
    <s v="No"/>
    <n v="21"/>
    <m/>
  </r>
  <r>
    <n v="10230"/>
    <n v="75"/>
    <x v="2126"/>
    <d v="2017-10-10T00:00:00"/>
    <n v="81"/>
    <b v="0"/>
    <s v="Approved"/>
    <s v="Giant Bicycles"/>
    <s v="Touring"/>
    <s v="medium"/>
    <s v="large"/>
    <n v="1873.97"/>
    <n v="863.95"/>
    <d v="2006-05-22T00:00:00"/>
    <n v="1010.02"/>
    <s v="M"/>
    <n v="4"/>
    <d v="1983-01-18T00:00:00"/>
    <n v="37.484496048959919"/>
    <n v="0"/>
    <s v="n/a"/>
    <s v="Mass Customer"/>
    <s v="N"/>
    <s v="No"/>
    <n v="9"/>
    <m/>
  </r>
  <r>
    <n v="10292"/>
    <n v="14"/>
    <x v="1974"/>
    <d v="2017-10-10T00:00:00"/>
    <n v="81"/>
    <b v="1"/>
    <s v="Approved"/>
    <s v="Solex"/>
    <s v="Standard"/>
    <s v="high"/>
    <s v="large"/>
    <n v="1842.92"/>
    <n v="1105.75"/>
    <d v="1995-10-24T00:00:00"/>
    <n v="737.17000000000007"/>
    <s v="F"/>
    <n v="67"/>
    <d v="1986-01-10T00:00:00"/>
    <n v="34.503674131151698"/>
    <s v="Quality Engineer"/>
    <s v="Manufacturing"/>
    <s v="High Net Worth"/>
    <s v="N"/>
    <s v="No"/>
    <n v="18"/>
    <m/>
  </r>
  <r>
    <n v="10496"/>
    <n v="32"/>
    <x v="1999"/>
    <d v="2017-10-10T00:00:00"/>
    <n v="81"/>
    <b v="1"/>
    <s v="Approved"/>
    <s v="Giant Bicycles"/>
    <s v="Standard"/>
    <s v="medium"/>
    <s v="medium"/>
    <n v="642.70000000000005"/>
    <n v="211.37"/>
    <d v="2002-03-22T00:00:00"/>
    <n v="431.33000000000004"/>
    <s v="F"/>
    <n v="27"/>
    <d v="1972-06-01T00:00:00"/>
    <n v="48.122852213343478"/>
    <s v="Programmer II"/>
    <s v="n/a"/>
    <s v="Affluent Customer"/>
    <s v="N"/>
    <s v="No"/>
    <n v="19"/>
    <m/>
  </r>
  <r>
    <n v="11061"/>
    <n v="27"/>
    <x v="783"/>
    <d v="2017-10-10T00:00:00"/>
    <n v="81"/>
    <b v="0"/>
    <s v="Approved"/>
    <s v="Trek Bicycles"/>
    <s v="Standard"/>
    <s v="medium"/>
    <s v="medium"/>
    <n v="499.53"/>
    <n v="388.72"/>
    <d v="2003-03-18T00:00:00"/>
    <n v="110.80999999999995"/>
    <s v="F"/>
    <n v="47"/>
    <d v="1969-01-18T00:00:00"/>
    <n v="51.492715227042112"/>
    <n v="0"/>
    <s v="Property"/>
    <s v="Mass Customer"/>
    <s v="N"/>
    <s v="Yes"/>
    <n v="12"/>
    <m/>
  </r>
  <r>
    <n v="12562"/>
    <n v="71"/>
    <x v="1039"/>
    <d v="2017-10-10T00:00:00"/>
    <n v="81"/>
    <b v="1"/>
    <s v="Approved"/>
    <s v="Solex"/>
    <s v="Standard"/>
    <s v="high"/>
    <s v="large"/>
    <n v="1842.92"/>
    <n v="1105.75"/>
    <d v="1995-10-24T00:00:00"/>
    <n v="737.17000000000007"/>
    <s v="F"/>
    <n v="67"/>
    <d v="1967-05-05T00:00:00"/>
    <n v="53.202304268138001"/>
    <s v="Cost Accountant"/>
    <s v="Financial Services"/>
    <s v="Mass Customer"/>
    <s v="N"/>
    <s v="No"/>
    <n v="14"/>
    <m/>
  </r>
  <r>
    <n v="14135"/>
    <n v="8"/>
    <x v="1686"/>
    <d v="2017-10-10T00:00:00"/>
    <n v="81"/>
    <b v="0"/>
    <s v="Approved"/>
    <s v="Solex"/>
    <s v="Road"/>
    <s v="medium"/>
    <s v="small"/>
    <n v="1703.52"/>
    <n v="1516.13"/>
    <d v="2011-04-16T00:00:00"/>
    <n v="187.38999999999987"/>
    <s v="F"/>
    <n v="21"/>
    <d v="1963-04-27T00:00:00"/>
    <n v="57.226961802384572"/>
    <s v="Design Engineer"/>
    <s v="IT"/>
    <s v="Affluent Customer"/>
    <s v="N"/>
    <s v="Yes"/>
    <n v="9"/>
    <m/>
  </r>
  <r>
    <n v="14169"/>
    <n v="25"/>
    <x v="2550"/>
    <d v="2017-10-10T00:00:00"/>
    <n v="81"/>
    <b v="1"/>
    <s v="Approved"/>
    <s v="OHM Cycles"/>
    <s v="Standard"/>
    <s v="high"/>
    <s v="medium"/>
    <n v="2005.66"/>
    <n v="1203.4000000000001"/>
    <d v="2012-04-10T00:00:00"/>
    <n v="802.26"/>
    <s v="M"/>
    <n v="90"/>
    <d v="1969-02-15T00:00:00"/>
    <n v="51.416002898274982"/>
    <s v="Junior Executive"/>
    <s v="Health"/>
    <s v="High Net Worth"/>
    <s v="N"/>
    <s v="No"/>
    <n v="9"/>
    <m/>
  </r>
  <r>
    <n v="14364"/>
    <n v="28"/>
    <x v="2551"/>
    <d v="2017-10-10T00:00:00"/>
    <n v="81"/>
    <b v="0"/>
    <s v="Approved"/>
    <s v="Solex"/>
    <s v="Road"/>
    <s v="medium"/>
    <s v="small"/>
    <n v="1703.52"/>
    <n v="1516.13"/>
    <d v="2011-04-16T00:00:00"/>
    <n v="187.38999999999987"/>
    <s v="F"/>
    <n v="66"/>
    <d v="1980-10-22T00:00:00"/>
    <n v="39.725591939370879"/>
    <n v="0"/>
    <s v="Telecommunications"/>
    <s v="High Net Worth"/>
    <s v="N"/>
    <s v="No"/>
    <n v="4"/>
    <m/>
  </r>
  <r>
    <n v="14587"/>
    <n v="71"/>
    <x v="1981"/>
    <d v="2017-10-10T00:00:00"/>
    <n v="81"/>
    <b v="0"/>
    <s v="Approved"/>
    <s v="Solex"/>
    <s v="Standard"/>
    <s v="high"/>
    <s v="large"/>
    <n v="1842.92"/>
    <n v="1105.75"/>
    <d v="2013-06-09T00:00:00"/>
    <n v="737.17000000000007"/>
    <s v="F"/>
    <n v="22"/>
    <d v="1998-05-02T00:00:00"/>
    <n v="22.188605638001015"/>
    <s v="Human Resources Manager"/>
    <s v="IT"/>
    <s v="Affluent Customer"/>
    <s v="N"/>
    <s v="No"/>
    <n v="3"/>
    <m/>
  </r>
  <r>
    <n v="14837"/>
    <n v="78"/>
    <x v="140"/>
    <d v="2017-10-10T00:00:00"/>
    <n v="81"/>
    <b v="1"/>
    <s v="Approved"/>
    <s v="Giant Bicycles"/>
    <s v="Standard"/>
    <s v="medium"/>
    <s v="large"/>
    <n v="1765.3"/>
    <n v="709.48"/>
    <d v="2004-07-25T00:00:00"/>
    <n v="1055.82"/>
    <s v="F"/>
    <n v="36"/>
    <d v="1991-02-18T00:00:00"/>
    <n v="29.394085090055807"/>
    <s v="Tax Accountant"/>
    <s v="Financial Services"/>
    <s v="Affluent Customer"/>
    <s v="N"/>
    <s v="No"/>
    <n v="9"/>
    <m/>
  </r>
  <r>
    <n v="14889"/>
    <n v="15"/>
    <x v="193"/>
    <d v="2017-10-10T00:00:00"/>
    <n v="81"/>
    <b v="1"/>
    <s v="Approved"/>
    <s v="WeareA2B"/>
    <s v="Standard"/>
    <s v="medium"/>
    <s v="medium"/>
    <n v="1292.8399999999999"/>
    <n v="13.44"/>
    <d v="2015-10-18T00:00:00"/>
    <n v="1279.3999999999999"/>
    <s v="M"/>
    <n v="94"/>
    <d v="1979-07-27T00:00:00"/>
    <n v="40.966687829781833"/>
    <s v="Sales Associate"/>
    <s v="Retail"/>
    <s v="High Net Worth"/>
    <s v="N"/>
    <s v="Yes"/>
    <n v="12"/>
    <m/>
  </r>
  <r>
    <n v="15040"/>
    <n v="37"/>
    <x v="2552"/>
    <d v="2017-10-10T00:00:00"/>
    <n v="81"/>
    <b v="1"/>
    <s v="Approved"/>
    <s v="OHM Cycles"/>
    <s v="Standard"/>
    <s v="low"/>
    <s v="medium"/>
    <n v="1793.43"/>
    <n v="248.82"/>
    <d v="2015-04-11T00:00:00"/>
    <n v="1544.6100000000001"/>
    <s v="M"/>
    <n v="6"/>
    <d v="1990-03-02T00:00:00"/>
    <n v="30.361208377727039"/>
    <s v="Marketing Manager"/>
    <s v="Retail"/>
    <s v="Mass Customer"/>
    <s v="N"/>
    <s v="Yes"/>
    <n v="19"/>
    <m/>
  </r>
  <r>
    <n v="15197"/>
    <n v="88"/>
    <x v="306"/>
    <d v="2017-10-10T00:00:00"/>
    <n v="81"/>
    <b v="0"/>
    <s v="Approved"/>
    <s v="Norco Bicycles"/>
    <s v="Standard"/>
    <s v="high"/>
    <s v="small"/>
    <n v="1661.92"/>
    <n v="1479.11"/>
    <d v="1996-11-09T00:00:00"/>
    <n v="182.81000000000017"/>
    <s v="F"/>
    <n v="62"/>
    <d v="1996-11-24T00:00:00"/>
    <n v="23.624222076357178"/>
    <s v="Staff Scientist"/>
    <s v="Financial Services"/>
    <s v="High Net Worth"/>
    <s v="N"/>
    <s v="Yes"/>
    <n v="1"/>
    <m/>
  </r>
  <r>
    <n v="15539"/>
    <n v="0"/>
    <x v="679"/>
    <d v="2017-10-10T00:00:00"/>
    <n v="81"/>
    <b v="0"/>
    <s v="Approved"/>
    <s v="Trek Bicycles"/>
    <s v="Road"/>
    <s v="medium"/>
    <s v="medium"/>
    <n v="290.62"/>
    <n v="215.14"/>
    <d v="2004-12-18T00:00:00"/>
    <n v="75.480000000000018"/>
    <s v="F"/>
    <n v="20"/>
    <d v="1985-05-21T00:00:00"/>
    <n v="35.144770021562657"/>
    <s v="Senior Financial Analyst"/>
    <s v="Financial Services"/>
    <s v="High Net Worth"/>
    <s v="N"/>
    <s v="No"/>
    <n v="2"/>
    <m/>
  </r>
  <r>
    <n v="15984"/>
    <n v="92"/>
    <x v="812"/>
    <d v="2017-10-10T00:00:00"/>
    <n v="81"/>
    <b v="1"/>
    <s v="Approved"/>
    <s v="WeareA2B"/>
    <s v="Touring"/>
    <s v="medium"/>
    <s v="large"/>
    <n v="1890.39"/>
    <n v="260.14"/>
    <d v="2010-05-05T00:00:00"/>
    <n v="1630.25"/>
    <s v="F"/>
    <n v="44"/>
    <d v="1955-09-25T00:00:00"/>
    <n v="64.818742624302388"/>
    <s v="Analog Circuit Design manager"/>
    <s v="Property"/>
    <s v="High Net Worth"/>
    <s v="N"/>
    <s v="Yes"/>
    <n v="11"/>
    <m/>
  </r>
  <r>
    <n v="16832"/>
    <n v="18"/>
    <x v="1485"/>
    <d v="2017-10-10T00:00:00"/>
    <n v="81"/>
    <b v="1"/>
    <s v="Approved"/>
    <s v="Solex"/>
    <s v="Standard"/>
    <s v="medium"/>
    <s v="medium"/>
    <n v="575.27"/>
    <n v="431.45"/>
    <d v="2013-03-12T00:00:00"/>
    <n v="143.82"/>
    <s v="M"/>
    <n v="42"/>
    <d v="1979-03-19T00:00:00"/>
    <n v="41.322852213343481"/>
    <s v="Human Resources Assistant II"/>
    <s v="Health"/>
    <s v="Mass Customer"/>
    <s v="N"/>
    <s v="No"/>
    <n v="3"/>
    <m/>
  </r>
  <r>
    <n v="16882"/>
    <n v="25"/>
    <x v="2203"/>
    <d v="2017-10-10T00:00:00"/>
    <n v="81"/>
    <b v="1"/>
    <s v="Approved"/>
    <s v="OHM Cycles"/>
    <s v="Standard"/>
    <s v="high"/>
    <s v="medium"/>
    <n v="2005.66"/>
    <n v="1203.4000000000001"/>
    <d v="2001-11-25T00:00:00"/>
    <n v="802.26"/>
    <s v="M"/>
    <n v="40"/>
    <d v="1959-10-03T00:00:00"/>
    <n v="60.794085090055809"/>
    <s v="Senior Cost Accountant"/>
    <s v="Financial Services"/>
    <s v="High Net Worth"/>
    <s v="N"/>
    <s v="Yes"/>
    <n v="19"/>
    <m/>
  </r>
  <r>
    <n v="17478"/>
    <n v="72"/>
    <x v="2148"/>
    <d v="2017-10-10T00:00:00"/>
    <n v="81"/>
    <b v="0"/>
    <s v="Approved"/>
    <s v="Norco Bicycles"/>
    <s v="Standard"/>
    <s v="medium"/>
    <s v="medium"/>
    <n v="360.4"/>
    <n v="270.3"/>
    <d v="2016-12-06T00:00:00"/>
    <n v="90.099999999999966"/>
    <s v="F"/>
    <n v="38"/>
    <d v="1983-03-01T00:00:00"/>
    <n v="37.369427555809231"/>
    <s v="Director of Sales"/>
    <s v="Retail"/>
    <s v="Mass Customer"/>
    <s v="N"/>
    <s v="No"/>
    <n v="5"/>
    <m/>
  </r>
  <r>
    <n v="17655"/>
    <n v="26"/>
    <x v="2553"/>
    <d v="2017-10-10T00:00:00"/>
    <n v="81"/>
    <b v="1"/>
    <s v="Approved"/>
    <s v="WeareA2B"/>
    <s v="Standard"/>
    <s v="medium"/>
    <s v="medium"/>
    <n v="1992.93"/>
    <n v="762.63"/>
    <d v="2003-03-18T00:00:00"/>
    <n v="1230.3000000000002"/>
    <s v="M"/>
    <n v="47"/>
    <d v="1966-12-22T00:00:00"/>
    <n v="53.569427555809234"/>
    <s v="Pharmacist"/>
    <s v="Health"/>
    <s v="Affluent Customer"/>
    <s v="N"/>
    <s v="Yes"/>
    <n v="9"/>
    <m/>
  </r>
  <r>
    <n v="17781"/>
    <n v="53"/>
    <x v="2296"/>
    <d v="2017-10-10T00:00:00"/>
    <n v="81"/>
    <b v="0"/>
    <s v="Approved"/>
    <s v="OHM Cycles"/>
    <s v="Standard"/>
    <s v="medium"/>
    <s v="medium"/>
    <n v="795.34"/>
    <n v="101.58"/>
    <d v="1997-02-09T00:00:00"/>
    <n v="693.76"/>
    <s v="M"/>
    <n v="29"/>
    <d v="1979-04-30T00:00:00"/>
    <n v="41.207783720192793"/>
    <s v="Electrical Engineer"/>
    <s v="Manufacturing"/>
    <s v="Mass Customer"/>
    <s v="N"/>
    <s v="No"/>
    <n v="12"/>
    <m/>
  </r>
  <r>
    <n v="18226"/>
    <n v="22"/>
    <x v="2554"/>
    <d v="2017-10-10T00:00:00"/>
    <n v="81"/>
    <b v="1"/>
    <s v="Approved"/>
    <s v="Solex"/>
    <s v="Standard"/>
    <s v="medium"/>
    <s v="medium"/>
    <n v="575.27"/>
    <n v="431.45"/>
    <d v="1996-04-05T00:00:00"/>
    <n v="143.82"/>
    <s v="F"/>
    <n v="57"/>
    <d v="1978-06-28T00:00:00"/>
    <n v="42.046139884576355"/>
    <s v="Desktop Support Technician"/>
    <s v="Retail"/>
    <s v="High Net Worth"/>
    <s v="N"/>
    <s v="Yes"/>
    <n v="13"/>
    <m/>
  </r>
  <r>
    <n v="18674"/>
    <n v="48"/>
    <x v="2278"/>
    <d v="2017-10-10T00:00:00"/>
    <n v="81"/>
    <b v="1"/>
    <s v="Approved"/>
    <s v="WeareA2B"/>
    <s v="Standard"/>
    <s v="medium"/>
    <s v="medium"/>
    <n v="1762.96"/>
    <n v="950.52"/>
    <d v="1997-02-09T00:00:00"/>
    <n v="812.44"/>
    <s v="M"/>
    <n v="87"/>
    <d v="1979-04-12T00:00:00"/>
    <n v="41.257098788685944"/>
    <s v="Chemical Engineer"/>
    <s v="Manufacturing"/>
    <s v="Mass Customer"/>
    <s v="N"/>
    <s v="Yes"/>
    <n v="10"/>
    <m/>
  </r>
  <r>
    <n v="19276"/>
    <n v="29"/>
    <x v="2555"/>
    <d v="2017-10-10T00:00:00"/>
    <n v="81"/>
    <b v="1"/>
    <s v="Approved"/>
    <s v="Norco Bicycles"/>
    <s v="Road"/>
    <s v="medium"/>
    <s v="medium"/>
    <n v="543.39"/>
    <n v="407.54"/>
    <d v="1992-10-11T00:00:00"/>
    <n v="135.84999999999997"/>
    <s v="M"/>
    <n v="36"/>
    <d v="1959-10-24T00:00:00"/>
    <n v="60.736550843480465"/>
    <n v="0"/>
    <s v="Entertainment"/>
    <s v="Mass Customer"/>
    <s v="N"/>
    <s v="Yes"/>
    <n v="16"/>
    <m/>
  </r>
  <r>
    <n v="19839"/>
    <n v="29"/>
    <x v="1892"/>
    <d v="2017-10-10T00:00:00"/>
    <n v="81"/>
    <b v="0"/>
    <s v="Approved"/>
    <s v="Norco Bicycles"/>
    <s v="Road"/>
    <s v="medium"/>
    <s v="medium"/>
    <n v="543.39"/>
    <n v="407.54"/>
    <d v="2016-03-29T00:00:00"/>
    <n v="135.84999999999997"/>
    <s v="M"/>
    <n v="81"/>
    <d v="1977-10-24T00:00:00"/>
    <n v="42.722852213343479"/>
    <s v="Assistant Manager"/>
    <s v="Health"/>
    <s v="Mass Customer"/>
    <s v="N"/>
    <s v="No"/>
    <n v="13"/>
    <m/>
  </r>
  <r>
    <n v="21"/>
    <n v="27"/>
    <x v="2026"/>
    <d v="2017-10-09T00:00:00"/>
    <n v="82"/>
    <b v="0"/>
    <s v="Approved"/>
    <s v="Trek Bicycles"/>
    <s v="Standard"/>
    <s v="medium"/>
    <s v="medium"/>
    <n v="499.53"/>
    <n v="388.72"/>
    <d v="1999-06-23T00:00:00"/>
    <n v="110.80999999999995"/>
    <s v="M"/>
    <n v="32"/>
    <d v="1978-01-14T00:00:00"/>
    <n v="42.498194679096905"/>
    <s v="Office Assistant III"/>
    <s v="Property"/>
    <s v="Mass Customer"/>
    <s v="N"/>
    <s v="No"/>
    <n v="4"/>
    <m/>
  </r>
  <r>
    <n v="112"/>
    <n v="84"/>
    <x v="2556"/>
    <d v="2017-10-09T00:00:00"/>
    <n v="82"/>
    <b v="0"/>
    <s v="Approved"/>
    <s v="Giant Bicycles"/>
    <s v="Road"/>
    <s v="medium"/>
    <s v="medium"/>
    <n v="792.9"/>
    <n v="594.67999999999995"/>
    <d v="1992-10-02T00:00:00"/>
    <n v="198.22000000000003"/>
    <s v="F"/>
    <n v="1"/>
    <d v="1992-02-10T00:00:00"/>
    <n v="28.416002898274986"/>
    <s v="Staff Accountant III"/>
    <s v="Health"/>
    <s v="High Net Worth"/>
    <s v="N"/>
    <s v="No"/>
    <n v="7"/>
    <m/>
  </r>
  <r>
    <n v="319"/>
    <n v="65"/>
    <x v="709"/>
    <d v="2017-10-09T00:00:00"/>
    <n v="82"/>
    <b v="1"/>
    <s v="Approved"/>
    <s v="WeareA2B"/>
    <s v="Standard"/>
    <s v="medium"/>
    <s v="medium"/>
    <n v="1807.45"/>
    <n v="778.69"/>
    <d v="2002-08-31T00:00:00"/>
    <n v="1028.76"/>
    <s v="M"/>
    <n v="70"/>
    <d v="1995-01-06T00:00:00"/>
    <n v="25.509153583206491"/>
    <n v="0"/>
    <s v="n/a"/>
    <s v="Affluent Customer"/>
    <s v="N"/>
    <s v="Yes"/>
    <n v="3"/>
    <m/>
  </r>
  <r>
    <n v="665"/>
    <n v="35"/>
    <x v="1078"/>
    <d v="2017-10-09T00:00:00"/>
    <n v="82"/>
    <b v="1"/>
    <s v="Approved"/>
    <s v="Giant Bicycles"/>
    <s v="Standard"/>
    <s v="medium"/>
    <s v="medium"/>
    <n v="1403.5"/>
    <n v="954.82"/>
    <d v="2016-11-14T00:00:00"/>
    <n v="448.67999999999995"/>
    <s v="M"/>
    <n v="89"/>
    <d v="1963-04-18T00:00:00"/>
    <n v="57.251619336631151"/>
    <s v="Clinical Specialist"/>
    <s v="Health"/>
    <s v="High Net Worth"/>
    <s v="N"/>
    <s v="No"/>
    <n v="13"/>
    <m/>
  </r>
  <r>
    <n v="728"/>
    <n v="14"/>
    <x v="226"/>
    <d v="2017-10-09T00:00:00"/>
    <n v="82"/>
    <b v="1"/>
    <s v="Approved"/>
    <s v="Trek Bicycles"/>
    <s v="Standard"/>
    <s v="medium"/>
    <s v="small"/>
    <n v="1386.84"/>
    <n v="1234.29"/>
    <d v="2003-08-05T00:00:00"/>
    <n v="152.54999999999995"/>
    <s v="M"/>
    <n v="38"/>
    <d v="1969-05-27T00:00:00"/>
    <n v="51.139290569507864"/>
    <s v="Legal Assistant"/>
    <s v="Manufacturing"/>
    <s v="Mass Customer"/>
    <s v="N"/>
    <s v="No"/>
    <n v="16"/>
    <m/>
  </r>
  <r>
    <n v="801"/>
    <n v="21"/>
    <x v="1410"/>
    <d v="2017-10-09T00:00:00"/>
    <n v="82"/>
    <b v="0"/>
    <s v="Approved"/>
    <s v="WeareA2B"/>
    <s v="Touring"/>
    <s v="medium"/>
    <s v="medium"/>
    <n v="1466.68"/>
    <n v="363.25"/>
    <d v="2005-12-07T00:00:00"/>
    <n v="1103.43"/>
    <s v="M"/>
    <n v="70"/>
    <d v="1998-11-26T00:00:00"/>
    <n v="21.618742624302381"/>
    <s v="Tax Accountant"/>
    <s v="Argiculture"/>
    <s v="High Net Worth"/>
    <s v="N"/>
    <s v="Yes"/>
    <n v="2"/>
    <m/>
  </r>
  <r>
    <n v="1214"/>
    <n v="0"/>
    <x v="200"/>
    <d v="2017-10-09T00:00:00"/>
    <n v="82"/>
    <b v="0"/>
    <s v="Approved"/>
    <s v="OHM Cycles"/>
    <s v="Standard"/>
    <s v="medium"/>
    <s v="medium"/>
    <n v="183.86"/>
    <n v="137.9"/>
    <d v="2015-06-17T00:00:00"/>
    <n v="45.960000000000008"/>
    <s v="F"/>
    <n v="37"/>
    <d v="1974-06-24T00:00:00"/>
    <n v="46.059838514713341"/>
    <s v="Assistant Professor"/>
    <s v="Retail"/>
    <s v="High Net Worth"/>
    <s v="N"/>
    <s v="Yes"/>
    <n v="18"/>
    <m/>
  </r>
  <r>
    <n v="1222"/>
    <n v="93"/>
    <x v="432"/>
    <d v="2017-10-09T00:00:00"/>
    <n v="82"/>
    <b v="0"/>
    <s v="Approved"/>
    <s v="OHM Cycles"/>
    <s v="Standard"/>
    <s v="high"/>
    <s v="medium"/>
    <n v="1458.17"/>
    <n v="874.9"/>
    <d v="1997-05-10T00:00:00"/>
    <n v="583.2700000000001"/>
    <s v="M"/>
    <n v="35"/>
    <d v="2001-11-30T00:00:00"/>
    <n v="18.605043994165396"/>
    <s v="Administrative Assistant IV"/>
    <s v="Telecommunications"/>
    <s v="High Net Worth"/>
    <s v="N"/>
    <s v="Yes"/>
    <n v="1"/>
    <m/>
  </r>
  <r>
    <n v="1266"/>
    <n v="38"/>
    <x v="2557"/>
    <d v="2017-10-09T00:00:00"/>
    <n v="82"/>
    <b v="1"/>
    <s v="Approved"/>
    <s v="Trek Bicycles"/>
    <s v="Standard"/>
    <s v="medium"/>
    <s v="large"/>
    <n v="2091.4699999999998"/>
    <n v="388.92"/>
    <d v="2014-07-28T00:00:00"/>
    <n v="1702.5499999999997"/>
    <s v="M"/>
    <n v="51"/>
    <d v="1957-07-26T00:00:00"/>
    <n v="62.983126185946219"/>
    <s v="Recruiting Manager"/>
    <s v="Financial Services"/>
    <s v="High Net Worth"/>
    <s v="N"/>
    <s v="Yes"/>
    <n v="16"/>
    <m/>
  </r>
  <r>
    <n v="1444"/>
    <n v="83"/>
    <x v="2558"/>
    <d v="2017-10-09T00:00:00"/>
    <n v="82"/>
    <b v="1"/>
    <s v="Approved"/>
    <s v="Solex"/>
    <s v="Touring"/>
    <s v="medium"/>
    <s v="large"/>
    <n v="2083.94"/>
    <n v="675.03"/>
    <d v="1999-07-26T00:00:00"/>
    <n v="1408.91"/>
    <s v="F"/>
    <n v="13"/>
    <d v="1975-04-27T00:00:00"/>
    <n v="45.218742624302379"/>
    <n v="0"/>
    <s v="Retail"/>
    <s v="Mass Customer"/>
    <s v="N"/>
    <s v="Yes"/>
    <n v="16"/>
    <m/>
  </r>
  <r>
    <n v="1645"/>
    <n v="23"/>
    <x v="1466"/>
    <d v="2017-10-09T00:00:00"/>
    <n v="82"/>
    <b v="0"/>
    <s v="Approved"/>
    <s v="Norco Bicycles"/>
    <s v="Mountain"/>
    <s v="low"/>
    <s v="small"/>
    <n v="688.63"/>
    <n v="612.88"/>
    <d v="1991-11-10T00:00:00"/>
    <n v="75.75"/>
    <s v="F"/>
    <n v="5"/>
    <d v="1975-04-02T00:00:00"/>
    <n v="45.287235774987316"/>
    <s v="Structural Analysis Engineer"/>
    <s v="Entertainment"/>
    <s v="Mass Customer"/>
    <s v="N"/>
    <s v="Yes"/>
    <n v="18"/>
    <m/>
  </r>
  <r>
    <n v="1805"/>
    <n v="90"/>
    <x v="1210"/>
    <d v="2017-10-09T00:00:00"/>
    <n v="82"/>
    <b v="1"/>
    <s v="Approved"/>
    <s v="Norco Bicycles"/>
    <s v="Standard"/>
    <s v="low"/>
    <s v="medium"/>
    <n v="363.01"/>
    <n v="290.41000000000003"/>
    <d v="2004-01-16T00:00:00"/>
    <n v="72.599999999999966"/>
    <s v="F"/>
    <n v="71"/>
    <d v="1964-08-04T00:00:00"/>
    <n v="55.952989199644847"/>
    <s v="Assistant Professor"/>
    <s v="n/a"/>
    <s v="Mass Customer"/>
    <s v="N"/>
    <s v="Yes"/>
    <n v="9"/>
    <m/>
  </r>
  <r>
    <n v="2085"/>
    <n v="77"/>
    <x v="774"/>
    <d v="2017-10-09T00:00:00"/>
    <n v="82"/>
    <b v="1"/>
    <s v="Approved"/>
    <s v="Norco Bicycles"/>
    <s v="Road"/>
    <s v="medium"/>
    <s v="large"/>
    <n v="1240.31"/>
    <n v="795.1"/>
    <d v="2003-09-09T00:00:00"/>
    <n v="445.20999999999992"/>
    <s v="M"/>
    <n v="55"/>
    <d v="1984-08-18T00:00:00"/>
    <n v="35.900934405124303"/>
    <s v="Clinical Specialist"/>
    <s v="Health"/>
    <s v="Affluent Customer"/>
    <s v="N"/>
    <s v="Yes"/>
    <n v="12"/>
    <m/>
  </r>
  <r>
    <n v="2502"/>
    <n v="12"/>
    <x v="476"/>
    <d v="2017-10-09T00:00:00"/>
    <n v="82"/>
    <b v="0"/>
    <s v="Approved"/>
    <s v="WeareA2B"/>
    <s v="Standard"/>
    <s v="medium"/>
    <s v="medium"/>
    <n v="1231.1500000000001"/>
    <n v="161.6"/>
    <d v="1994-09-09T00:00:00"/>
    <n v="1069.5500000000002"/>
    <s v="F"/>
    <n v="21"/>
    <d v="1969-05-19T00:00:00"/>
    <n v="51.161208377727043"/>
    <s v="Programmer III"/>
    <s v="Retail"/>
    <s v="Affluent Customer"/>
    <s v="N"/>
    <s v="Yes"/>
    <n v="18"/>
    <m/>
  </r>
  <r>
    <n v="2676"/>
    <n v="0"/>
    <x v="2559"/>
    <d v="2017-10-09T00:00:00"/>
    <n v="82"/>
    <b v="0"/>
    <s v="Approved"/>
    <s v="Giant Bicycles"/>
    <s v="Standard"/>
    <s v="medium"/>
    <s v="medium"/>
    <n v="230.91"/>
    <n v="173.18"/>
    <d v="2006-11-10T00:00:00"/>
    <n v="57.72999999999999"/>
    <s v="F"/>
    <n v="91"/>
    <d v="1980-01-06T00:00:00"/>
    <n v="40.520112487316084"/>
    <n v="0"/>
    <s v="Manufacturing"/>
    <s v="High Net Worth"/>
    <s v="N"/>
    <s v="No"/>
    <n v="3"/>
    <m/>
  </r>
  <r>
    <n v="2693"/>
    <n v="92"/>
    <x v="783"/>
    <d v="2017-10-09T00:00:00"/>
    <n v="82"/>
    <b v="1"/>
    <s v="Approved"/>
    <s v="WeareA2B"/>
    <s v="Standard"/>
    <s v="medium"/>
    <s v="small"/>
    <n v="1415.01"/>
    <n v="1259.3599999999999"/>
    <d v="2016-03-29T00:00:00"/>
    <n v="155.65000000000009"/>
    <s v="F"/>
    <n v="47"/>
    <d v="1969-01-18T00:00:00"/>
    <n v="51.492715227042112"/>
    <n v="0"/>
    <s v="Property"/>
    <s v="Mass Customer"/>
    <s v="N"/>
    <s v="Yes"/>
    <n v="12"/>
    <m/>
  </r>
  <r>
    <n v="3093"/>
    <n v="77"/>
    <x v="1232"/>
    <d v="2017-10-09T00:00:00"/>
    <n v="82"/>
    <b v="1"/>
    <s v="Approved"/>
    <s v="Norco Bicycles"/>
    <s v="Road"/>
    <s v="medium"/>
    <s v="large"/>
    <n v="1240.31"/>
    <n v="795.1"/>
    <d v="2013-09-16T00:00:00"/>
    <n v="445.20999999999992"/>
    <s v="F"/>
    <n v="82"/>
    <d v="1990-02-26T00:00:00"/>
    <n v="30.372167281836628"/>
    <s v="Account Coordinator"/>
    <s v="n/a"/>
    <s v="Mass Customer"/>
    <s v="N"/>
    <s v="Yes"/>
    <n v="12"/>
    <m/>
  </r>
  <r>
    <n v="3108"/>
    <n v="88"/>
    <x v="439"/>
    <d v="2017-10-09T00:00:00"/>
    <n v="82"/>
    <b v="0"/>
    <s v="Approved"/>
    <s v="Norco Bicycles"/>
    <s v="Standard"/>
    <s v="medium"/>
    <s v="medium"/>
    <n v="1198.46"/>
    <n v="381.1"/>
    <d v="1998-12-16T00:00:00"/>
    <n v="817.36"/>
    <s v="F"/>
    <n v="52"/>
    <d v="1977-11-01T00:00:00"/>
    <n v="42.7009344051243"/>
    <s v="Web Designer II"/>
    <s v="Manufacturing"/>
    <s v="Mass Customer"/>
    <s v="N"/>
    <s v="No"/>
    <n v="9"/>
    <m/>
  </r>
  <r>
    <n v="4572"/>
    <n v="5"/>
    <x v="2560"/>
    <d v="2017-05-10T00:00:00"/>
    <m/>
    <b v="1"/>
    <s v="Cancelled"/>
    <s v="Giant Bicycles"/>
    <s v="Standard"/>
    <s v="high"/>
    <s v="medium"/>
    <n v="1129.1300000000001"/>
    <n v="677.48"/>
    <n v="38573"/>
    <m/>
    <m/>
    <m/>
    <m/>
    <m/>
    <m/>
    <m/>
    <m/>
    <m/>
    <m/>
    <m/>
    <m/>
  </r>
  <r>
    <n v="3138"/>
    <n v="64"/>
    <x v="1155"/>
    <d v="2017-10-09T00:00:00"/>
    <n v="82"/>
    <b v="0"/>
    <s v="Approved"/>
    <s v="Trek Bicycles"/>
    <s v="Standard"/>
    <s v="medium"/>
    <s v="large"/>
    <n v="1469.44"/>
    <n v="596.54999999999995"/>
    <d v="2012-05-18T00:00:00"/>
    <n v="872.8900000000001"/>
    <s v="M"/>
    <n v="60"/>
    <d v="1956-10-03T00:00:00"/>
    <n v="63.794085090055809"/>
    <s v="VP Accounting"/>
    <s v="Financial Services"/>
    <s v="Mass Customer"/>
    <s v="N"/>
    <s v="Yes"/>
    <n v="8"/>
    <m/>
  </r>
  <r>
    <n v="3678"/>
    <n v="0"/>
    <x v="150"/>
    <d v="2017-10-09T00:00:00"/>
    <n v="82"/>
    <b v="0"/>
    <s v="Approved"/>
    <s v="Norco Bicycles"/>
    <s v="Road"/>
    <s v="medium"/>
    <s v="medium"/>
    <n v="544.04999999999995"/>
    <n v="376.84"/>
    <d v="2002-08-31T00:00:00"/>
    <n v="167.20999999999998"/>
    <s v="F"/>
    <n v="27"/>
    <d v="1995-05-03T00:00:00"/>
    <n v="25.188605638001015"/>
    <s v="Administrative Assistant II"/>
    <s v="Health"/>
    <s v="High Net Worth"/>
    <s v="N"/>
    <s v="Yes"/>
    <n v="5"/>
    <m/>
  </r>
  <r>
    <n v="3748"/>
    <n v="14"/>
    <x v="382"/>
    <d v="2017-10-09T00:00:00"/>
    <n v="82"/>
    <b v="0"/>
    <s v="Approved"/>
    <s v="Solex"/>
    <s v="Standard"/>
    <s v="high"/>
    <s v="large"/>
    <n v="1842.92"/>
    <n v="1105.75"/>
    <d v="1995-10-24T00:00:00"/>
    <n v="737.17000000000007"/>
    <s v="F"/>
    <n v="46"/>
    <d v="1985-12-22T00:00:00"/>
    <n v="34.555728925672248"/>
    <s v="Social Worker"/>
    <s v="Health"/>
    <s v="High Net Worth"/>
    <s v="N"/>
    <s v="No"/>
    <n v="16"/>
    <m/>
  </r>
  <r>
    <n v="4791"/>
    <n v="5"/>
    <x v="42"/>
    <d v="2017-10-09T00:00:00"/>
    <n v="82"/>
    <b v="1"/>
    <s v="Approved"/>
    <s v="Trek Bicycles"/>
    <s v="Mountain"/>
    <s v="low"/>
    <s v="medium"/>
    <n v="574.64"/>
    <n v="459.71"/>
    <d v="2007-08-04T00:00:00"/>
    <n v="114.93"/>
    <s v="F"/>
    <n v="24"/>
    <d v="1980-07-11T00:00:00"/>
    <n v="40.007783720192791"/>
    <s v="Help Desk Operator"/>
    <s v="Property"/>
    <s v="Mass Customer"/>
    <s v="N"/>
    <s v="Yes"/>
    <n v="10"/>
    <m/>
  </r>
  <r>
    <n v="4964"/>
    <n v="27"/>
    <x v="1536"/>
    <d v="2017-10-09T00:00:00"/>
    <n v="82"/>
    <b v="0"/>
    <s v="Approved"/>
    <s v="Trek Bicycles"/>
    <s v="Standard"/>
    <s v="medium"/>
    <s v="medium"/>
    <n v="499.53"/>
    <n v="388.72"/>
    <d v="1992-10-11T00:00:00"/>
    <n v="110.80999999999995"/>
    <s v="F"/>
    <n v="7"/>
    <d v="1975-04-29T00:00:00"/>
    <n v="45.213263172247586"/>
    <s v="Administrative Officer"/>
    <s v="Financial Services"/>
    <s v="Mass Customer"/>
    <s v="N"/>
    <s v="Yes"/>
    <n v="16"/>
    <m/>
  </r>
  <r>
    <n v="5353"/>
    <n v="97"/>
    <x v="2561"/>
    <d v="2017-10-09T00:00:00"/>
    <n v="82"/>
    <b v="1"/>
    <s v="Approved"/>
    <s v="Solex"/>
    <s v="Standard"/>
    <s v="medium"/>
    <s v="large"/>
    <n v="202.62"/>
    <n v="151.96"/>
    <d v="1994-08-10T00:00:00"/>
    <n v="50.66"/>
    <s v="F"/>
    <n v="75"/>
    <d v="2000-12-05T00:00:00"/>
    <n v="19.59134536402841"/>
    <s v="Librarian"/>
    <s v="Entertainment"/>
    <s v="Mass Customer"/>
    <s v="N"/>
    <s v="Yes"/>
    <n v="1"/>
    <m/>
  </r>
  <r>
    <n v="5567"/>
    <n v="5"/>
    <x v="651"/>
    <d v="2017-10-09T00:00:00"/>
    <n v="82"/>
    <b v="0"/>
    <s v="Approved"/>
    <s v="Trek Bicycles"/>
    <s v="Mountain"/>
    <s v="low"/>
    <s v="medium"/>
    <n v="574.64"/>
    <n v="459.71"/>
    <d v="2011-04-16T00:00:00"/>
    <n v="114.93"/>
    <s v="U"/>
    <n v="20"/>
    <d v="1899-12-30T00:00:00"/>
    <n v="0"/>
    <s v="Senior Developer"/>
    <s v="IT"/>
    <s v="Affluent Customer"/>
    <s v="N"/>
    <s v="Yes"/>
    <n v="0"/>
    <m/>
  </r>
  <r>
    <n v="5584"/>
    <n v="3"/>
    <x v="813"/>
    <d v="2017-10-09T00:00:00"/>
    <n v="82"/>
    <b v="0"/>
    <s v="Approved"/>
    <s v="Trek Bicycles"/>
    <s v="Standard"/>
    <s v="medium"/>
    <s v="large"/>
    <n v="2091.4699999999998"/>
    <n v="388.92"/>
    <d v="1993-05-26T00:00:00"/>
    <n v="1702.5499999999997"/>
    <s v="F"/>
    <n v="19"/>
    <d v="1963-01-31T00:00:00"/>
    <n v="57.46257824074074"/>
    <s v="Recruiting Manager"/>
    <s v="n/a"/>
    <s v="Mass Customer"/>
    <s v="N"/>
    <s v="No"/>
    <n v="16"/>
    <m/>
  </r>
  <r>
    <n v="5788"/>
    <n v="67"/>
    <x v="2562"/>
    <d v="2017-10-09T00:00:00"/>
    <n v="82"/>
    <b v="1"/>
    <s v="Approved"/>
    <s v="Norco Bicycles"/>
    <s v="Road"/>
    <s v="medium"/>
    <s v="medium"/>
    <n v="544.04999999999995"/>
    <n v="376.84"/>
    <d v="2005-10-22T00:00:00"/>
    <n v="167.20999999999998"/>
    <s v="M"/>
    <n v="17"/>
    <d v="1993-05-13T00:00:00"/>
    <n v="27.161208377727039"/>
    <s v="Teacher"/>
    <s v="Health"/>
    <s v="Mass Customer"/>
    <s v="N"/>
    <s v="No"/>
    <n v="4"/>
    <m/>
  </r>
  <r>
    <n v="6423"/>
    <n v="99"/>
    <x v="2403"/>
    <d v="2017-10-09T00:00:00"/>
    <n v="82"/>
    <b v="0"/>
    <s v="Approved"/>
    <s v="Trek Bicycles"/>
    <s v="Road"/>
    <s v="low"/>
    <s v="small"/>
    <n v="1720.7"/>
    <n v="1531.42"/>
    <d v="2003-07-21T00:00:00"/>
    <n v="189.27999999999997"/>
    <s v="M"/>
    <n v="82"/>
    <d v="1980-07-27T00:00:00"/>
    <n v="39.96394810375444"/>
    <s v="Accounting Assistant II"/>
    <s v="n/a"/>
    <s v="High Net Worth"/>
    <s v="N"/>
    <s v="Yes"/>
    <n v="3"/>
    <m/>
  </r>
  <r>
    <n v="6912"/>
    <n v="100"/>
    <x v="2201"/>
    <d v="2017-10-09T00:00:00"/>
    <n v="82"/>
    <b v="0"/>
    <s v="Approved"/>
    <s v="Norco Bicycles"/>
    <s v="Road"/>
    <s v="medium"/>
    <s v="medium"/>
    <n v="1036.5899999999999"/>
    <n v="206.35"/>
    <d v="1991-05-06T00:00:00"/>
    <n v="830.2399999999999"/>
    <s v="M"/>
    <n v="54"/>
    <d v="1955-06-12T00:00:00"/>
    <n v="65.106413857179092"/>
    <s v="Structural Analysis Engineer"/>
    <s v="Manufacturing"/>
    <s v="Affluent Customer"/>
    <s v="N"/>
    <s v="No"/>
    <n v="6"/>
    <m/>
  </r>
  <r>
    <n v="6939"/>
    <n v="21"/>
    <x v="1889"/>
    <d v="2017-10-09T00:00:00"/>
    <n v="82"/>
    <b v="1"/>
    <s v="Approved"/>
    <s v="Solex"/>
    <s v="Standard"/>
    <s v="medium"/>
    <s v="large"/>
    <n v="1071.23"/>
    <n v="380.74"/>
    <d v="1996-04-05T00:00:00"/>
    <n v="690.49"/>
    <s v="F"/>
    <n v="23"/>
    <d v="1989-07-13T00:00:00"/>
    <n v="30.996824816083205"/>
    <n v="0"/>
    <s v="Health"/>
    <s v="Mass Customer"/>
    <s v="N"/>
    <s v="No"/>
    <n v="12"/>
    <m/>
  </r>
  <r>
    <n v="7205"/>
    <n v="0"/>
    <x v="2563"/>
    <d v="2017-10-09T00:00:00"/>
    <n v="82"/>
    <b v="1"/>
    <s v="Approved"/>
    <s v="Solex"/>
    <s v="Road"/>
    <s v="medium"/>
    <s v="medium"/>
    <n v="416.98"/>
    <n v="312.74"/>
    <d v="2011-05-09T00:00:00"/>
    <n v="104.24000000000001"/>
    <s v="M"/>
    <n v="67"/>
    <d v="1968-08-25T00:00:00"/>
    <n v="51.89271522704211"/>
    <s v="Account Executive"/>
    <s v="Argiculture"/>
    <s v="High Net Worth"/>
    <s v="N"/>
    <s v="Yes"/>
    <n v="14"/>
    <m/>
  </r>
  <r>
    <n v="7275"/>
    <n v="12"/>
    <x v="541"/>
    <d v="2017-10-09T00:00:00"/>
    <n v="82"/>
    <b v="1"/>
    <s v="Approved"/>
    <s v="WeareA2B"/>
    <s v="Standard"/>
    <s v="medium"/>
    <s v="medium"/>
    <n v="1231.1500000000001"/>
    <n v="161.6"/>
    <d v="2016-07-09T00:00:00"/>
    <n v="1069.5500000000002"/>
    <s v="M"/>
    <n v="35"/>
    <d v="1973-07-16T00:00:00"/>
    <n v="46.999564542110605"/>
    <n v="0"/>
    <s v="n/a"/>
    <s v="Mass Customer"/>
    <s v="N"/>
    <s v="Yes"/>
    <n v="8"/>
    <m/>
  </r>
  <r>
    <n v="7548"/>
    <n v="46"/>
    <x v="450"/>
    <d v="2017-10-09T00:00:00"/>
    <n v="82"/>
    <b v="1"/>
    <s v="Approved"/>
    <s v="Solex"/>
    <s v="Standard"/>
    <s v="low"/>
    <s v="medium"/>
    <n v="1289.8499999999999"/>
    <n v="74.510000000000005"/>
    <d v="2005-08-09T00:00:00"/>
    <n v="1215.3399999999999"/>
    <s v="F"/>
    <n v="19"/>
    <d v="1987-12-30T00:00:00"/>
    <n v="32.53381111745307"/>
    <s v="Project Manager"/>
    <s v="n/a"/>
    <s v="Affluent Customer"/>
    <s v="N"/>
    <s v="Yes"/>
    <n v="2"/>
    <m/>
  </r>
  <r>
    <n v="7612"/>
    <n v="96"/>
    <x v="2564"/>
    <d v="2017-10-09T00:00:00"/>
    <n v="82"/>
    <b v="1"/>
    <s v="Approved"/>
    <s v="WeareA2B"/>
    <s v="Road"/>
    <s v="low"/>
    <s v="small"/>
    <n v="1172.78"/>
    <n v="1043.77"/>
    <d v="1991-05-06T00:00:00"/>
    <n v="129.01"/>
    <s v="M"/>
    <n v="87"/>
    <d v="1998-09-23T00:00:00"/>
    <n v="21.794085090055809"/>
    <s v="Desktop Support Technician"/>
    <s v="Health"/>
    <s v="Mass Customer"/>
    <s v="N"/>
    <s v="Yes"/>
    <n v="3"/>
    <m/>
  </r>
  <r>
    <n v="7774"/>
    <n v="69"/>
    <x v="2418"/>
    <d v="2017-10-09T00:00:00"/>
    <n v="82"/>
    <b v="1"/>
    <s v="Approved"/>
    <s v="Giant Bicycles"/>
    <s v="Road"/>
    <s v="medium"/>
    <s v="medium"/>
    <n v="792.9"/>
    <n v="594.67999999999995"/>
    <d v="2000-05-22T00:00:00"/>
    <n v="198.22000000000003"/>
    <s v="F"/>
    <n v="45"/>
    <d v="1974-10-20T00:00:00"/>
    <n v="45.736550843480465"/>
    <s v="Technical Writer"/>
    <s v="n/a"/>
    <s v="Affluent Customer"/>
    <s v="N"/>
    <s v="Yes"/>
    <n v="19"/>
    <m/>
  </r>
  <r>
    <n v="7991"/>
    <n v="51"/>
    <x v="762"/>
    <d v="2017-10-09T00:00:00"/>
    <n v="82"/>
    <b v="1"/>
    <s v="Approved"/>
    <s v="OHM Cycles"/>
    <s v="Standard"/>
    <s v="high"/>
    <s v="medium"/>
    <n v="2005.66"/>
    <n v="1203.4000000000001"/>
    <d v="2012-04-10T00:00:00"/>
    <n v="802.26"/>
    <s v="F"/>
    <n v="17"/>
    <d v="1959-09-21T00:00:00"/>
    <n v="60.826961802384574"/>
    <s v="Engineer II"/>
    <s v="Manufacturing"/>
    <s v="Affluent Customer"/>
    <s v="N"/>
    <s v="No"/>
    <n v="8"/>
    <m/>
  </r>
  <r>
    <n v="8253"/>
    <n v="94"/>
    <x v="633"/>
    <d v="2017-10-09T00:00:00"/>
    <n v="82"/>
    <b v="1"/>
    <s v="Approved"/>
    <s v="Giant Bicycles"/>
    <s v="Standard"/>
    <s v="medium"/>
    <s v="large"/>
    <n v="1635.3"/>
    <n v="993.66"/>
    <d v="2013-06-09T00:00:00"/>
    <n v="641.64"/>
    <s v="F"/>
    <n v="49"/>
    <d v="1969-03-23T00:00:00"/>
    <n v="51.317372761288681"/>
    <n v="0"/>
    <s v="Health"/>
    <s v="Mass Customer"/>
    <s v="N"/>
    <s v="No"/>
    <n v="4"/>
    <m/>
  </r>
  <r>
    <n v="8501"/>
    <n v="43"/>
    <x v="442"/>
    <d v="2017-10-09T00:00:00"/>
    <n v="82"/>
    <b v="1"/>
    <s v="Approved"/>
    <s v="Solex"/>
    <s v="Standard"/>
    <s v="medium"/>
    <s v="medium"/>
    <n v="1151.96"/>
    <n v="649.49"/>
    <d v="2011-05-09T00:00:00"/>
    <n v="502.47"/>
    <s v="M"/>
    <n v="80"/>
    <d v="1990-08-19T00:00:00"/>
    <n v="29.895454953069507"/>
    <s v="Geological Engineer"/>
    <s v="Manufacturing"/>
    <s v="Mass Customer"/>
    <s v="N"/>
    <s v="Yes"/>
    <n v="2"/>
    <m/>
  </r>
  <r>
    <n v="10106"/>
    <n v="96"/>
    <x v="2565"/>
    <d v="2017-10-09T00:00:00"/>
    <n v="82"/>
    <b v="1"/>
    <s v="Approved"/>
    <s v="WeareA2B"/>
    <s v="Road"/>
    <s v="low"/>
    <s v="small"/>
    <n v="1172.78"/>
    <n v="1043.77"/>
    <d v="2002-10-10T00:00:00"/>
    <n v="129.01"/>
    <s v="M"/>
    <n v="95"/>
    <d v="1977-03-22T00:00:00"/>
    <n v="43.314633035261288"/>
    <s v="VP Marketing"/>
    <s v="n/a"/>
    <s v="Mass Customer"/>
    <s v="N"/>
    <s v="No"/>
    <n v="13"/>
    <m/>
  </r>
  <r>
    <n v="10599"/>
    <n v="37"/>
    <x v="2566"/>
    <d v="2017-10-09T00:00:00"/>
    <n v="82"/>
    <b v="1"/>
    <s v="Approved"/>
    <s v="OHM Cycles"/>
    <s v="Standard"/>
    <s v="low"/>
    <s v="medium"/>
    <n v="1793.43"/>
    <n v="248.82"/>
    <d v="1997-05-10T00:00:00"/>
    <n v="1544.6100000000001"/>
    <s v="F"/>
    <n v="46"/>
    <d v="1975-08-15T00:00:00"/>
    <n v="44.917372761288682"/>
    <s v="Biostatistician II"/>
    <s v="n/a"/>
    <s v="Mass Customer"/>
    <s v="N"/>
    <s v="Yes"/>
    <n v="8"/>
    <m/>
  </r>
  <r>
    <n v="10668"/>
    <n v="3"/>
    <x v="584"/>
    <d v="2017-10-09T00:00:00"/>
    <n v="82"/>
    <b v="1"/>
    <s v="Approved"/>
    <s v="Trek Bicycles"/>
    <s v="Standard"/>
    <s v="medium"/>
    <s v="large"/>
    <n v="2091.4699999999998"/>
    <n v="388.92"/>
    <d v="2007-08-04T00:00:00"/>
    <n v="1702.5499999999997"/>
    <s v="M"/>
    <n v="54"/>
    <d v="1985-02-24T00:00:00"/>
    <n v="35.380386459918824"/>
    <n v="0"/>
    <s v="n/a"/>
    <s v="Affluent Customer"/>
    <s v="N"/>
    <s v="Yes"/>
    <n v="11"/>
    <m/>
  </r>
  <r>
    <n v="10736"/>
    <n v="0"/>
    <x v="1353"/>
    <d v="2017-10-09T00:00:00"/>
    <n v="82"/>
    <b v="1"/>
    <s v="Approved"/>
    <s v="Trek Bicycles"/>
    <s v="Road"/>
    <s v="medium"/>
    <s v="medium"/>
    <n v="533.51"/>
    <n v="400.13"/>
    <d v="2003-02-16T00:00:00"/>
    <n v="133.38"/>
    <s v="M"/>
    <n v="4"/>
    <d v="1969-07-25T00:00:00"/>
    <n v="50.977646733891426"/>
    <s v="Automation Specialist III"/>
    <s v="Manufacturing"/>
    <s v="High Net Worth"/>
    <s v="N"/>
    <s v="Yes"/>
    <n v="16"/>
    <m/>
  </r>
  <r>
    <n v="11573"/>
    <n v="82"/>
    <x v="2567"/>
    <d v="2017-10-09T00:00:00"/>
    <n v="82"/>
    <b v="1"/>
    <s v="Approved"/>
    <s v="Norco Bicycles"/>
    <s v="Standard"/>
    <s v="high"/>
    <s v="medium"/>
    <n v="1148.6400000000001"/>
    <n v="689.18"/>
    <d v="2016-12-06T00:00:00"/>
    <n v="459.46000000000015"/>
    <s v="F"/>
    <n v="19"/>
    <d v="1976-07-05T00:00:00"/>
    <n v="44.026961802384577"/>
    <s v="General Manager"/>
    <s v="Manufacturing"/>
    <s v="Affluent Customer"/>
    <s v="N"/>
    <s v="Yes"/>
    <n v="15"/>
    <m/>
  </r>
  <r>
    <n v="11925"/>
    <n v="41"/>
    <x v="2568"/>
    <d v="2017-10-09T00:00:00"/>
    <n v="82"/>
    <b v="1"/>
    <s v="Approved"/>
    <s v="Solex"/>
    <s v="Road"/>
    <s v="medium"/>
    <s v="medium"/>
    <n v="416.98"/>
    <n v="312.74"/>
    <d v="1997-05-10T00:00:00"/>
    <n v="104.24000000000001"/>
    <s v="F"/>
    <n v="10"/>
    <d v="1974-09-09T00:00:00"/>
    <n v="45.848879610603753"/>
    <s v="Social Worker"/>
    <s v="Health"/>
    <s v="Mass Customer"/>
    <s v="N"/>
    <s v="No"/>
    <n v="22"/>
    <m/>
  </r>
  <r>
    <n v="13221"/>
    <n v="83"/>
    <x v="2569"/>
    <d v="2017-10-09T00:00:00"/>
    <n v="82"/>
    <b v="1"/>
    <s v="Approved"/>
    <s v="Solex"/>
    <s v="Touring"/>
    <s v="medium"/>
    <s v="large"/>
    <n v="2083.94"/>
    <n v="675.03"/>
    <d v="2005-05-10T00:00:00"/>
    <n v="1408.91"/>
    <s v="F"/>
    <n v="93"/>
    <d v="1960-04-25T00:00:00"/>
    <n v="60.232441254439372"/>
    <s v="Structural Engineer"/>
    <s v="Manufacturing"/>
    <s v="Affluent Customer"/>
    <s v="N"/>
    <s v="Yes"/>
    <n v="6"/>
    <m/>
  </r>
  <r>
    <n v="14118"/>
    <n v="28"/>
    <x v="2570"/>
    <d v="2017-10-09T00:00:00"/>
    <n v="82"/>
    <b v="1"/>
    <s v="Approved"/>
    <s v="Solex"/>
    <s v="Road"/>
    <s v="medium"/>
    <s v="small"/>
    <n v="1703.52"/>
    <n v="1516.13"/>
    <d v="2016-07-09T00:00:00"/>
    <n v="187.38999999999987"/>
    <s v="F"/>
    <n v="80"/>
    <d v="1986-03-25T00:00:00"/>
    <n v="34.300934405124302"/>
    <s v="Mechanical Systems Engineer"/>
    <s v="Property"/>
    <s v="High Net Worth"/>
    <s v="N"/>
    <s v="Yes"/>
    <n v="7"/>
    <m/>
  </r>
  <r>
    <n v="14368"/>
    <n v="19"/>
    <x v="940"/>
    <d v="2017-10-09T00:00:00"/>
    <n v="82"/>
    <b v="0"/>
    <s v="Approved"/>
    <s v="Trek Bicycles"/>
    <s v="Mountain"/>
    <s v="low"/>
    <s v="medium"/>
    <n v="574.64"/>
    <n v="459.71"/>
    <d v="2011-08-29T00:00:00"/>
    <n v="114.93"/>
    <s v="F"/>
    <n v="45"/>
    <d v="1980-04-10T00:00:00"/>
    <n v="40.259838514713344"/>
    <s v="Assistant Professor"/>
    <s v="Manufacturing"/>
    <s v="High Net Worth"/>
    <s v="N"/>
    <s v="No"/>
    <n v="11"/>
    <m/>
  </r>
  <r>
    <n v="15076"/>
    <n v="45"/>
    <x v="1457"/>
    <d v="2017-10-09T00:00:00"/>
    <n v="82"/>
    <b v="0"/>
    <s v="Approved"/>
    <s v="Trek Bicycles"/>
    <s v="Road"/>
    <s v="low"/>
    <s v="medium"/>
    <n v="980.37"/>
    <n v="234.43"/>
    <d v="1991-11-07T00:00:00"/>
    <n v="745.94"/>
    <s v="F"/>
    <n v="13"/>
    <d v="1959-01-22T00:00:00"/>
    <n v="61.489975501014712"/>
    <n v="0"/>
    <s v="n/a"/>
    <s v="High Net Worth"/>
    <s v="N"/>
    <s v="Yes"/>
    <n v="20"/>
    <m/>
  </r>
  <r>
    <n v="15179"/>
    <n v="5"/>
    <x v="2280"/>
    <d v="2017-10-09T00:00:00"/>
    <n v="82"/>
    <b v="1"/>
    <s v="Approved"/>
    <s v="Trek Bicycles"/>
    <s v="Mountain"/>
    <s v="low"/>
    <s v="medium"/>
    <n v="574.64"/>
    <n v="459.71"/>
    <d v="2011-08-29T00:00:00"/>
    <n v="114.93"/>
    <s v="M"/>
    <n v="67"/>
    <d v="1980-08-15T00:00:00"/>
    <n v="39.911893309233889"/>
    <s v="Safety Technician II"/>
    <s v="Financial Services"/>
    <s v="Affluent Customer"/>
    <s v="N"/>
    <s v="Yes"/>
    <n v="19"/>
    <m/>
  </r>
  <r>
    <n v="15235"/>
    <n v="10"/>
    <x v="2095"/>
    <d v="2017-10-09T00:00:00"/>
    <n v="82"/>
    <b v="0"/>
    <s v="Approved"/>
    <s v="WeareA2B"/>
    <s v="Touring"/>
    <s v="medium"/>
    <s v="medium"/>
    <n v="1466.68"/>
    <n v="363.25"/>
    <d v="2014-03-03T00:00:00"/>
    <n v="1103.43"/>
    <s v="F"/>
    <n v="5"/>
    <d v="1953-10-21T00:00:00"/>
    <n v="66.747509747590058"/>
    <s v="Safety Technician II"/>
    <s v="Retail"/>
    <s v="Mass Customer"/>
    <s v="N"/>
    <s v="No"/>
    <n v="20"/>
    <m/>
  </r>
  <r>
    <n v="4605"/>
    <n v="0"/>
    <x v="933"/>
    <d v="2017-05-01T00:00:00"/>
    <m/>
    <b v="0"/>
    <s v="Approved"/>
    <m/>
    <m/>
    <m/>
    <m/>
    <n v="1285.47"/>
    <m/>
    <m/>
    <m/>
    <m/>
    <m/>
    <m/>
    <m/>
    <m/>
    <m/>
    <m/>
    <m/>
    <m/>
    <m/>
    <m/>
  </r>
  <r>
    <n v="15587"/>
    <n v="77"/>
    <x v="504"/>
    <d v="2017-10-09T00:00:00"/>
    <n v="82"/>
    <b v="1"/>
    <s v="Approved"/>
    <s v="WeareA2B"/>
    <s v="Standard"/>
    <s v="medium"/>
    <s v="medium"/>
    <n v="1769.64"/>
    <n v="108.76"/>
    <d v="2014-07-28T00:00:00"/>
    <n v="1660.88"/>
    <s v="M"/>
    <n v="43"/>
    <d v="1995-02-10T00:00:00"/>
    <n v="25.413263172247589"/>
    <n v="0"/>
    <s v="n/a"/>
    <s v="High Net Worth"/>
    <s v="N"/>
    <s v="Yes"/>
    <n v="1"/>
    <m/>
  </r>
  <r>
    <n v="16063"/>
    <n v="23"/>
    <x v="2571"/>
    <d v="2017-10-09T00:00:00"/>
    <n v="82"/>
    <b v="1"/>
    <s v="Approved"/>
    <s v="Norco Bicycles"/>
    <s v="Mountain"/>
    <s v="low"/>
    <s v="small"/>
    <n v="688.63"/>
    <n v="612.88"/>
    <d v="1993-10-02T00:00:00"/>
    <n v="75.75"/>
    <s v="F"/>
    <n v="42"/>
    <d v="1955-11-28T00:00:00"/>
    <n v="64.643400158548957"/>
    <n v="0"/>
    <s v="Manufacturing"/>
    <s v="Mass Customer"/>
    <s v="N"/>
    <s v="No"/>
    <n v="10"/>
    <m/>
  </r>
  <r>
    <n v="16449"/>
    <n v="33"/>
    <x v="2572"/>
    <d v="2017-10-09T00:00:00"/>
    <n v="82"/>
    <b v="1"/>
    <s v="Approved"/>
    <s v="Giant Bicycles"/>
    <s v="Standard"/>
    <s v="medium"/>
    <s v="small"/>
    <n v="1311.44"/>
    <n v="1167.18"/>
    <d v="1995-12-19T00:00:00"/>
    <n v="144.26"/>
    <s v="U"/>
    <n v="72"/>
    <d v="1899-12-30T00:00:00"/>
    <n v="0"/>
    <s v="Budget/Accounting Analyst I"/>
    <s v="IT"/>
    <s v="Mass Customer"/>
    <s v="N"/>
    <s v="Yes"/>
    <n v="0"/>
    <m/>
  </r>
  <r>
    <n v="17101"/>
    <n v="65"/>
    <x v="1753"/>
    <d v="2017-10-09T00:00:00"/>
    <n v="82"/>
    <b v="1"/>
    <s v="Approved"/>
    <s v="WeareA2B"/>
    <s v="Standard"/>
    <s v="medium"/>
    <s v="medium"/>
    <n v="1807.45"/>
    <n v="778.69"/>
    <d v="2015-05-21T00:00:00"/>
    <n v="1028.76"/>
    <s v="M"/>
    <n v="89"/>
    <d v="1972-10-08T00:00:00"/>
    <n v="47.76942755580923"/>
    <s v="Analyst Programmer"/>
    <s v="Financial Services"/>
    <s v="Mass Customer"/>
    <s v="N"/>
    <s v="No"/>
    <n v="7"/>
    <m/>
  </r>
  <r>
    <n v="17418"/>
    <n v="49"/>
    <x v="2573"/>
    <d v="2017-10-09T00:00:00"/>
    <n v="82"/>
    <b v="1"/>
    <s v="Approved"/>
    <s v="Trek Bicycles"/>
    <s v="Road"/>
    <s v="medium"/>
    <s v="medium"/>
    <n v="533.51"/>
    <n v="400.13"/>
    <d v="1997-10-04T00:00:00"/>
    <n v="133.38"/>
    <s v="M"/>
    <n v="36"/>
    <d v="1978-12-07T00:00:00"/>
    <n v="41.602304268137999"/>
    <s v="Analog Circuit Design manager"/>
    <s v="Financial Services"/>
    <s v="Affluent Customer"/>
    <s v="N"/>
    <s v="No"/>
    <n v="18"/>
    <m/>
  </r>
  <r>
    <n v="17973"/>
    <n v="47"/>
    <x v="2574"/>
    <d v="2017-10-09T00:00:00"/>
    <n v="82"/>
    <b v="1"/>
    <s v="Approved"/>
    <s v="Trek Bicycles"/>
    <s v="Road"/>
    <s v="low"/>
    <s v="small"/>
    <n v="1720.7"/>
    <n v="1531.42"/>
    <d v="2006-10-01T00:00:00"/>
    <n v="189.27999999999997"/>
    <s v="M"/>
    <n v="60"/>
    <d v="1954-03-25T00:00:00"/>
    <n v="66.322852213343481"/>
    <s v="Geologist I"/>
    <s v="Manufacturing"/>
    <s v="Affluent Customer"/>
    <s v="N"/>
    <s v="No"/>
    <n v="17"/>
    <m/>
  </r>
  <r>
    <n v="19679"/>
    <n v="24"/>
    <x v="2410"/>
    <d v="2017-10-09T00:00:00"/>
    <n v="82"/>
    <b v="0"/>
    <s v="Approved"/>
    <s v="Solex"/>
    <s v="Road"/>
    <s v="medium"/>
    <s v="large"/>
    <n v="1777.8"/>
    <n v="820.78"/>
    <d v="2011-05-07T00:00:00"/>
    <n v="957.02"/>
    <s v="M"/>
    <n v="59"/>
    <d v="1978-01-19T00:00:00"/>
    <n v="42.484496048959919"/>
    <s v="Dental Hygienist"/>
    <s v="Health"/>
    <s v="Affluent Customer"/>
    <s v="N"/>
    <s v="No"/>
    <n v="17"/>
    <m/>
  </r>
  <r>
    <n v="19919"/>
    <n v="41"/>
    <x v="1222"/>
    <d v="2017-10-09T00:00:00"/>
    <n v="82"/>
    <b v="1"/>
    <s v="Approved"/>
    <s v="Norco Bicycles"/>
    <s v="Standard"/>
    <s v="low"/>
    <s v="medium"/>
    <n v="958.74"/>
    <n v="748.9"/>
    <d v="2005-12-07T00:00:00"/>
    <n v="209.84000000000003"/>
    <s v="F"/>
    <n v="65"/>
    <d v="1960-04-23T00:00:00"/>
    <n v="60.237920706494165"/>
    <n v="0"/>
    <s v="IT"/>
    <s v="High Net Worth"/>
    <s v="N"/>
    <s v="No"/>
    <n v="19"/>
    <m/>
  </r>
  <r>
    <n v="238"/>
    <n v="12"/>
    <x v="2575"/>
    <d v="2017-10-08T00:00:00"/>
    <n v="83"/>
    <b v="0"/>
    <s v="Approved"/>
    <s v="WeareA2B"/>
    <s v="Standard"/>
    <s v="medium"/>
    <s v="medium"/>
    <n v="1231.1500000000001"/>
    <n v="161.6"/>
    <d v="1994-09-09T00:00:00"/>
    <n v="1069.5500000000002"/>
    <s v="F"/>
    <n v="73"/>
    <d v="1996-11-26T00:00:00"/>
    <n v="23.618742624302381"/>
    <n v="0"/>
    <s v="Retail"/>
    <s v="Mass Customer"/>
    <s v="N"/>
    <s v="Yes"/>
    <n v="3"/>
    <m/>
  </r>
  <r>
    <n v="820"/>
    <n v="32"/>
    <x v="272"/>
    <d v="2017-10-08T00:00:00"/>
    <n v="83"/>
    <b v="0"/>
    <s v="Approved"/>
    <s v="Giant Bicycles"/>
    <s v="Standard"/>
    <s v="medium"/>
    <s v="medium"/>
    <n v="642.70000000000005"/>
    <n v="211.37"/>
    <d v="2002-03-22T00:00:00"/>
    <n v="431.33000000000004"/>
    <s v="M"/>
    <n v="31"/>
    <d v="1980-05-20T00:00:00"/>
    <n v="40.15024947361745"/>
    <s v="VP Quality Control"/>
    <s v="IT"/>
    <s v="Mass Customer"/>
    <s v="N"/>
    <s v="No"/>
    <n v="21"/>
    <m/>
  </r>
  <r>
    <n v="1290"/>
    <n v="38"/>
    <x v="445"/>
    <d v="2017-10-08T00:00:00"/>
    <n v="83"/>
    <b v="1"/>
    <s v="Approved"/>
    <s v="Solex"/>
    <s v="Standard"/>
    <s v="medium"/>
    <s v="medium"/>
    <n v="1577.53"/>
    <n v="826.51"/>
    <d v="2007-12-11T00:00:00"/>
    <n v="751.02"/>
    <s v="F"/>
    <n v="93"/>
    <d v="1985-02-17T00:00:00"/>
    <n v="35.399564542110603"/>
    <s v="Programmer II"/>
    <s v="Manufacturing"/>
    <s v="Mass Customer"/>
    <s v="N"/>
    <s v="Yes"/>
    <n v="12"/>
    <m/>
  </r>
  <r>
    <n v="1512"/>
    <n v="48"/>
    <x v="976"/>
    <d v="2017-10-08T00:00:00"/>
    <n v="83"/>
    <b v="1"/>
    <s v="Approved"/>
    <s v="WeareA2B"/>
    <s v="Standard"/>
    <s v="medium"/>
    <s v="medium"/>
    <n v="1762.96"/>
    <n v="950.52"/>
    <d v="2012-04-10T00:00:00"/>
    <n v="812.44"/>
    <s v="F"/>
    <n v="19"/>
    <d v="1979-10-09T00:00:00"/>
    <n v="40.763948103754437"/>
    <s v="Social Worker"/>
    <s v="Health"/>
    <s v="Mass Customer"/>
    <s v="N"/>
    <s v="Yes"/>
    <n v="14"/>
    <m/>
  </r>
  <r>
    <n v="2512"/>
    <n v="26"/>
    <x v="1333"/>
    <d v="2017-10-08T00:00:00"/>
    <n v="83"/>
    <b v="1"/>
    <s v="Approved"/>
    <s v="WeareA2B"/>
    <s v="Standard"/>
    <s v="medium"/>
    <s v="medium"/>
    <n v="1992.93"/>
    <n v="762.63"/>
    <d v="2015-08-02T00:00:00"/>
    <n v="1230.3000000000002"/>
    <s v="M"/>
    <n v="43"/>
    <d v="1965-03-28T00:00:00"/>
    <n v="55.306413857179095"/>
    <s v="Project Manager"/>
    <s v="Telecommunications"/>
    <s v="Mass Customer"/>
    <s v="N"/>
    <s v="Yes"/>
    <n v="17"/>
    <m/>
  </r>
  <r>
    <n v="2659"/>
    <n v="74"/>
    <x v="2089"/>
    <d v="2017-10-08T00:00:00"/>
    <n v="83"/>
    <b v="1"/>
    <s v="Approved"/>
    <s v="WeareA2B"/>
    <s v="Standard"/>
    <s v="medium"/>
    <s v="medium"/>
    <n v="1228.07"/>
    <n v="400.91"/>
    <d v="1997-01-25T00:00:00"/>
    <n v="827.15999999999985"/>
    <s v="M"/>
    <n v="44"/>
    <d v="1979-03-01T00:00:00"/>
    <n v="41.372167281836632"/>
    <s v="Engineer I"/>
    <s v="Manufacturing"/>
    <s v="Affluent Customer"/>
    <s v="N"/>
    <s v="Yes"/>
    <n v="16"/>
    <m/>
  </r>
  <r>
    <n v="2703"/>
    <n v="30"/>
    <x v="1644"/>
    <d v="2017-10-08T00:00:00"/>
    <n v="83"/>
    <b v="1"/>
    <s v="Approved"/>
    <s v="OHM Cycles"/>
    <s v="Standard"/>
    <s v="medium"/>
    <s v="medium"/>
    <n v="1227.3399999999999"/>
    <n v="770.89"/>
    <d v="1994-08-10T00:00:00"/>
    <n v="456.44999999999993"/>
    <s v="M"/>
    <n v="43"/>
    <d v="1998-02-25T00:00:00"/>
    <n v="22.369427555809231"/>
    <s v="Safety Technician II"/>
    <s v="Financial Services"/>
    <s v="High Net Worth"/>
    <s v="N"/>
    <s v="No"/>
    <n v="4"/>
    <m/>
  </r>
  <r>
    <n v="3091"/>
    <n v="10"/>
    <x v="2576"/>
    <d v="2017-10-08T00:00:00"/>
    <n v="83"/>
    <b v="1"/>
    <s v="Approved"/>
    <s v="Solex"/>
    <s v="Standard"/>
    <s v="medium"/>
    <s v="medium"/>
    <n v="1945.43"/>
    <n v="333.18"/>
    <d v="2003-02-16T00:00:00"/>
    <n v="1612.25"/>
    <s v="U"/>
    <n v="49"/>
    <d v="1899-12-30T00:00:00"/>
    <n v="0"/>
    <s v="Project Manager"/>
    <s v="IT"/>
    <s v="High Net Worth"/>
    <s v="N"/>
    <s v="Yes"/>
    <n v="0"/>
    <m/>
  </r>
  <r>
    <n v="3106"/>
    <n v="62"/>
    <x v="406"/>
    <d v="2017-10-08T00:00:00"/>
    <n v="83"/>
    <b v="1"/>
    <s v="Approved"/>
    <s v="Solex"/>
    <s v="Standard"/>
    <s v="medium"/>
    <s v="medium"/>
    <n v="478.16"/>
    <n v="298.72000000000003"/>
    <d v="1993-06-23T00:00:00"/>
    <n v="179.44"/>
    <s v="F"/>
    <n v="87"/>
    <d v="1989-11-25T00:00:00"/>
    <n v="30.626961802384574"/>
    <s v="Administrative Assistant II"/>
    <s v="Financial Services"/>
    <s v="Mass Customer"/>
    <s v="N"/>
    <s v="Yes"/>
    <n v="14"/>
    <m/>
  </r>
  <r>
    <n v="3115"/>
    <n v="82"/>
    <x v="340"/>
    <d v="2017-10-08T00:00:00"/>
    <n v="83"/>
    <b v="0"/>
    <s v="Approved"/>
    <s v="Norco Bicycles"/>
    <s v="Standard"/>
    <s v="high"/>
    <s v="medium"/>
    <n v="1148.6400000000001"/>
    <n v="689.18"/>
    <d v="2006-05-22T00:00:00"/>
    <n v="459.46000000000015"/>
    <s v="F"/>
    <n v="76"/>
    <d v="2000-05-10T00:00:00"/>
    <n v="20.163948103754439"/>
    <s v="General Manager"/>
    <s v="n/a"/>
    <s v="Mass Customer"/>
    <s v="N"/>
    <s v="Yes"/>
    <n v="1"/>
    <m/>
  </r>
  <r>
    <n v="3164"/>
    <n v="2"/>
    <x v="1187"/>
    <d v="2017-10-08T00:00:00"/>
    <n v="83"/>
    <b v="1"/>
    <s v="Approved"/>
    <s v="Solex"/>
    <s v="Standard"/>
    <s v="medium"/>
    <s v="medium"/>
    <n v="71.489999999999995"/>
    <n v="53.62"/>
    <d v="2011-08-29T00:00:00"/>
    <n v="17.869999999999997"/>
    <s v="F"/>
    <n v="67"/>
    <d v="1987-06-20T00:00:00"/>
    <n v="33.062578240740741"/>
    <s v="Recruiter"/>
    <s v="n/a"/>
    <s v="Mass Customer"/>
    <s v="N"/>
    <s v="Yes"/>
    <n v="17"/>
    <m/>
  </r>
  <r>
    <n v="3389"/>
    <n v="3"/>
    <x v="5"/>
    <d v="2017-10-08T00:00:00"/>
    <n v="83"/>
    <b v="1"/>
    <s v="Approved"/>
    <s v="Trek Bicycles"/>
    <s v="Standard"/>
    <s v="medium"/>
    <s v="large"/>
    <n v="2091.4699999999998"/>
    <n v="388.92"/>
    <d v="2011-05-07T00:00:00"/>
    <n v="1702.5499999999997"/>
    <s v="M"/>
    <n v="76"/>
    <d v="1996-01-22T00:00:00"/>
    <n v="24.465317966768136"/>
    <s v="Human Resources Manager"/>
    <s v="Manufacturing"/>
    <s v="Mass Customer"/>
    <s v="N"/>
    <s v="No"/>
    <n v="6"/>
    <m/>
  </r>
  <r>
    <n v="3402"/>
    <n v="8"/>
    <x v="1233"/>
    <d v="2017-10-08T00:00:00"/>
    <n v="83"/>
    <b v="0"/>
    <s v="Approved"/>
    <s v="Solex"/>
    <s v="Road"/>
    <s v="medium"/>
    <s v="small"/>
    <n v="1703.52"/>
    <n v="1516.13"/>
    <d v="2011-04-16T00:00:00"/>
    <n v="187.38999999999987"/>
    <s v="M"/>
    <n v="49"/>
    <d v="1976-03-18T00:00:00"/>
    <n v="44.325591939370874"/>
    <s v="Administrative Officer"/>
    <s v="Financial Services"/>
    <s v="Affluent Customer"/>
    <s v="N"/>
    <s v="No"/>
    <n v="4"/>
    <m/>
  </r>
  <r>
    <n v="3828"/>
    <n v="68"/>
    <x v="992"/>
    <d v="2017-10-08T00:00:00"/>
    <n v="83"/>
    <b v="1"/>
    <s v="Approved"/>
    <s v="OHM Cycles"/>
    <s v="Standard"/>
    <s v="medium"/>
    <s v="medium"/>
    <n v="1636.9"/>
    <n v="44.71"/>
    <d v="2016-12-06T00:00:00"/>
    <n v="1592.19"/>
    <s v="F"/>
    <n v="51"/>
    <d v="1999-04-30T00:00:00"/>
    <n v="21.194085090055808"/>
    <s v="Food Chemist"/>
    <s v="Health"/>
    <s v="Mass Customer"/>
    <s v="N"/>
    <s v="Yes"/>
    <n v="2"/>
    <m/>
  </r>
  <r>
    <n v="4782"/>
    <n v="12"/>
    <x v="2215"/>
    <d v="2017-10-08T00:00:00"/>
    <n v="83"/>
    <b v="0"/>
    <s v="Approved"/>
    <s v="WeareA2B"/>
    <s v="Standard"/>
    <s v="medium"/>
    <s v="medium"/>
    <n v="1231.1500000000001"/>
    <n v="161.6"/>
    <d v="1994-09-09T00:00:00"/>
    <n v="1069.5500000000002"/>
    <s v="F"/>
    <n v="40"/>
    <d v="1978-06-06T00:00:00"/>
    <n v="42.106413857179092"/>
    <s v="Automation Specialist II"/>
    <s v="Health"/>
    <s v="Mass Customer"/>
    <s v="N"/>
    <s v="Yes"/>
    <n v="9"/>
    <m/>
  </r>
  <r>
    <n v="5292"/>
    <n v="69"/>
    <x v="2577"/>
    <d v="2017-10-08T00:00:00"/>
    <n v="83"/>
    <b v="0"/>
    <s v="Approved"/>
    <s v="Giant Bicycles"/>
    <s v="Road"/>
    <s v="medium"/>
    <s v="medium"/>
    <n v="792.9"/>
    <n v="594.67999999999995"/>
    <d v="2006-05-22T00:00:00"/>
    <n v="198.22000000000003"/>
    <s v="F"/>
    <n v="71"/>
    <d v="1977-02-16T00:00:00"/>
    <n v="43.407783720192796"/>
    <n v="0"/>
    <s v="Financial Services"/>
    <s v="Mass Customer"/>
    <s v="N"/>
    <s v="Yes"/>
    <n v="4"/>
    <m/>
  </r>
  <r>
    <n v="5497"/>
    <n v="58"/>
    <x v="1086"/>
    <d v="2017-10-08T00:00:00"/>
    <n v="83"/>
    <b v="1"/>
    <s v="Approved"/>
    <s v="OHM Cycles"/>
    <s v="Standard"/>
    <s v="medium"/>
    <s v="medium"/>
    <n v="912.52"/>
    <n v="141.4"/>
    <d v="2015-10-18T00:00:00"/>
    <n v="771.12"/>
    <s v="M"/>
    <n v="86"/>
    <d v="1995-09-26T00:00:00"/>
    <n v="24.788605638001012"/>
    <s v="Executive Secretary"/>
    <s v="Manufacturing"/>
    <s v="Mass Customer"/>
    <s v="N"/>
    <s v="No"/>
    <n v="3"/>
    <m/>
  </r>
  <r>
    <n v="5591"/>
    <n v="32"/>
    <x v="939"/>
    <d v="2017-10-08T00:00:00"/>
    <n v="83"/>
    <b v="1"/>
    <s v="Approved"/>
    <s v="Giant Bicycles"/>
    <s v="Standard"/>
    <s v="medium"/>
    <s v="medium"/>
    <n v="642.70000000000005"/>
    <n v="211.37"/>
    <d v="2003-03-18T00:00:00"/>
    <n v="431.33000000000004"/>
    <s v="F"/>
    <n v="48"/>
    <d v="1963-04-11T00:00:00"/>
    <n v="57.27079741882293"/>
    <s v="Database Administrator III"/>
    <s v="Financial Services"/>
    <s v="Mass Customer"/>
    <s v="N"/>
    <s v="Yes"/>
    <n v="10"/>
    <m/>
  </r>
  <r>
    <n v="5664"/>
    <n v="8"/>
    <x v="421"/>
    <d v="2017-10-08T00:00:00"/>
    <n v="83"/>
    <b v="1"/>
    <s v="Approved"/>
    <s v="Solex"/>
    <s v="Road"/>
    <s v="medium"/>
    <s v="small"/>
    <n v="1703.52"/>
    <n v="1516.13"/>
    <d v="1994-09-09T00:00:00"/>
    <n v="187.38999999999987"/>
    <s v="F"/>
    <n v="61"/>
    <d v="1972-02-07T00:00:00"/>
    <n v="48.437920706494161"/>
    <s v="Programmer Analyst IV"/>
    <s v="Manufacturing"/>
    <s v="Mass Customer"/>
    <s v="N"/>
    <s v="Yes"/>
    <n v="7"/>
    <m/>
  </r>
  <r>
    <n v="6106"/>
    <n v="90"/>
    <x v="110"/>
    <d v="2017-10-08T00:00:00"/>
    <n v="83"/>
    <b v="0"/>
    <s v="Approved"/>
    <s v="Norco Bicycles"/>
    <s v="Standard"/>
    <s v="low"/>
    <s v="medium"/>
    <n v="363.01"/>
    <n v="290.41000000000003"/>
    <d v="2005-05-10T00:00:00"/>
    <n v="72.599999999999966"/>
    <s v="M"/>
    <n v="78"/>
    <d v="1983-04-06T00:00:00"/>
    <n v="37.27079741882293"/>
    <s v="Speech Pathologist"/>
    <s v="Retail"/>
    <s v="Mass Customer"/>
    <s v="N"/>
    <s v="No"/>
    <n v="6"/>
    <m/>
  </r>
  <r>
    <n v="6257"/>
    <n v="77"/>
    <x v="315"/>
    <d v="2017-10-08T00:00:00"/>
    <n v="83"/>
    <b v="0"/>
    <s v="Approved"/>
    <s v="Norco Bicycles"/>
    <s v="Road"/>
    <s v="medium"/>
    <s v="large"/>
    <n v="1240.31"/>
    <n v="795.1"/>
    <d v="2011-01-10T00:00:00"/>
    <n v="445.20999999999992"/>
    <s v="M"/>
    <n v="44"/>
    <d v="1999-09-29T00:00:00"/>
    <n v="20.777646733891423"/>
    <s v="Assistant Media Planner"/>
    <s v="Entertainment"/>
    <s v="Mass Customer"/>
    <s v="N"/>
    <s v="No"/>
    <n v="1"/>
    <m/>
  </r>
  <r>
    <n v="6403"/>
    <n v="24"/>
    <x v="2578"/>
    <d v="2017-10-08T00:00:00"/>
    <n v="83"/>
    <b v="0"/>
    <s v="Approved"/>
    <s v="Solex"/>
    <s v="Road"/>
    <s v="medium"/>
    <s v="large"/>
    <n v="1777.8"/>
    <n v="820.78"/>
    <d v="2011-05-07T00:00:00"/>
    <n v="957.02"/>
    <s v="F"/>
    <n v="60"/>
    <d v="1972-03-03T00:00:00"/>
    <n v="48.369427555809231"/>
    <n v="0"/>
    <s v="n/a"/>
    <s v="Affluent Customer"/>
    <s v="N"/>
    <s v="No"/>
    <n v="7"/>
    <m/>
  </r>
  <r>
    <n v="6713"/>
    <n v="84"/>
    <x v="121"/>
    <d v="2017-10-08T00:00:00"/>
    <n v="83"/>
    <b v="0"/>
    <s v="Approved"/>
    <s v="Giant Bicycles"/>
    <s v="Road"/>
    <s v="medium"/>
    <s v="medium"/>
    <n v="792.9"/>
    <n v="594.67999999999995"/>
    <d v="2011-01-10T00:00:00"/>
    <n v="198.22000000000003"/>
    <s v="M"/>
    <n v="32"/>
    <d v="1961-08-19T00:00:00"/>
    <n v="58.914633035261289"/>
    <n v="0"/>
    <s v="Financial Services"/>
    <s v="High Net Worth"/>
    <s v="N"/>
    <s v="Yes"/>
    <n v="10"/>
    <m/>
  </r>
  <r>
    <n v="7048"/>
    <n v="63"/>
    <x v="2579"/>
    <d v="2017-10-08T00:00:00"/>
    <n v="83"/>
    <b v="1"/>
    <s v="Approved"/>
    <s v="Solex"/>
    <s v="Standard"/>
    <s v="medium"/>
    <s v="medium"/>
    <n v="1483.2"/>
    <n v="99.59"/>
    <d v="1992-10-02T00:00:00"/>
    <n v="1383.6100000000001"/>
    <s v="M"/>
    <n v="5"/>
    <d v="1973-09-30T00:00:00"/>
    <n v="46.791345364028409"/>
    <s v="Senior Quality Engineer"/>
    <s v="Health"/>
    <s v="Affluent Customer"/>
    <s v="N"/>
    <s v="Yes"/>
    <n v="21"/>
    <m/>
  </r>
  <r>
    <n v="7489"/>
    <n v="89"/>
    <x v="2580"/>
    <d v="2017-10-08T00:00:00"/>
    <n v="83"/>
    <b v="1"/>
    <s v="Approved"/>
    <s v="WeareA2B"/>
    <s v="Touring"/>
    <s v="medium"/>
    <s v="large"/>
    <n v="1362.99"/>
    <n v="57.74"/>
    <d v="1993-04-20T00:00:00"/>
    <n v="1305.25"/>
    <s v="F"/>
    <n v="15"/>
    <d v="1988-03-08T00:00:00"/>
    <n v="32.34477002156266"/>
    <s v="Structural Engineer"/>
    <s v="Health"/>
    <s v="Mass Customer"/>
    <s v="N"/>
    <s v="No"/>
    <n v="10"/>
    <m/>
  </r>
  <r>
    <n v="8048"/>
    <n v="29"/>
    <x v="1118"/>
    <d v="2017-10-08T00:00:00"/>
    <n v="83"/>
    <b v="1"/>
    <s v="Approved"/>
    <s v="Norco Bicycles"/>
    <s v="Road"/>
    <s v="medium"/>
    <s v="medium"/>
    <n v="543.39"/>
    <n v="407.54"/>
    <d v="1992-10-11T00:00:00"/>
    <n v="135.84999999999997"/>
    <s v="F"/>
    <n v="32"/>
    <d v="1981-03-16T00:00:00"/>
    <n v="39.328331665398274"/>
    <s v="Director of Sales"/>
    <s v="Health"/>
    <s v="Mass Customer"/>
    <s v="N"/>
    <s v="Yes"/>
    <n v="13"/>
    <m/>
  </r>
  <r>
    <n v="8506"/>
    <n v="59"/>
    <x v="1605"/>
    <d v="2017-10-08T00:00:00"/>
    <n v="83"/>
    <b v="1"/>
    <s v="Approved"/>
    <s v="Solex"/>
    <s v="Standard"/>
    <s v="medium"/>
    <s v="large"/>
    <n v="1061.56"/>
    <n v="733.58"/>
    <d v="1993-07-20T00:00:00"/>
    <n v="327.9799999999999"/>
    <s v="F"/>
    <n v="39"/>
    <d v="1961-08-08T00:00:00"/>
    <n v="58.944770021562654"/>
    <s v="Nurse Practicioner"/>
    <s v="n/a"/>
    <s v="Mass Customer"/>
    <s v="N"/>
    <s v="No"/>
    <n v="14"/>
    <m/>
  </r>
  <r>
    <n v="8519"/>
    <n v="0"/>
    <x v="150"/>
    <d v="2017-10-08T00:00:00"/>
    <n v="83"/>
    <b v="1"/>
    <s v="Approved"/>
    <s v="Norco Bicycles"/>
    <s v="Standard"/>
    <s v="low"/>
    <s v="medium"/>
    <n v="363.01"/>
    <n v="290.41000000000003"/>
    <d v="1999-07-26T00:00:00"/>
    <n v="72.599999999999966"/>
    <s v="F"/>
    <n v="27"/>
    <d v="1995-05-03T00:00:00"/>
    <n v="25.188605638001015"/>
    <s v="Administrative Assistant II"/>
    <s v="Health"/>
    <s v="High Net Worth"/>
    <s v="N"/>
    <s v="Yes"/>
    <n v="5"/>
    <m/>
  </r>
  <r>
    <n v="9012"/>
    <n v="57"/>
    <x v="2581"/>
    <d v="2017-10-08T00:00:00"/>
    <n v="83"/>
    <b v="1"/>
    <s v="Approved"/>
    <s v="WeareA2B"/>
    <s v="Touring"/>
    <s v="medium"/>
    <s v="large"/>
    <n v="1890.39"/>
    <n v="260.14"/>
    <d v="1994-09-09T00:00:00"/>
    <n v="1630.25"/>
    <s v="F"/>
    <n v="56"/>
    <d v="1990-03-04T00:00:00"/>
    <n v="30.355728925672246"/>
    <s v="Assistant Manager"/>
    <s v="Financial Services"/>
    <s v="Affluent Customer"/>
    <s v="N"/>
    <s v="Yes"/>
    <n v="14"/>
    <m/>
  </r>
  <r>
    <n v="9128"/>
    <n v="63"/>
    <x v="1927"/>
    <d v="2017-10-08T00:00:00"/>
    <n v="83"/>
    <b v="1"/>
    <s v="Approved"/>
    <s v="Solex"/>
    <s v="Standard"/>
    <s v="medium"/>
    <s v="medium"/>
    <n v="1483.2"/>
    <n v="99.59"/>
    <d v="1995-10-24T00:00:00"/>
    <n v="1383.6100000000001"/>
    <s v="F"/>
    <n v="32"/>
    <d v="1977-02-01T00:00:00"/>
    <n v="43.448879610603754"/>
    <s v="Junior Executive"/>
    <s v="Argiculture"/>
    <s v="Mass Customer"/>
    <s v="N"/>
    <s v="Yes"/>
    <n v="16"/>
    <m/>
  </r>
  <r>
    <n v="9545"/>
    <n v="14"/>
    <x v="2582"/>
    <d v="2017-10-08T00:00:00"/>
    <n v="83"/>
    <b v="0"/>
    <s v="Approved"/>
    <s v="Trek Bicycles"/>
    <s v="Standard"/>
    <s v="medium"/>
    <s v="small"/>
    <n v="1386.84"/>
    <n v="1234.29"/>
    <d v="2003-08-05T00:00:00"/>
    <n v="152.54999999999995"/>
    <s v="F"/>
    <n v="13"/>
    <d v="1978-05-07T00:00:00"/>
    <n v="42.188605638001015"/>
    <s v="Paralegal"/>
    <s v="Financial Services"/>
    <s v="Mass Customer"/>
    <s v="N"/>
    <s v="No"/>
    <n v="13"/>
    <m/>
  </r>
  <r>
    <n v="10256"/>
    <n v="0"/>
    <x v="1270"/>
    <d v="2017-10-08T00:00:00"/>
    <n v="83"/>
    <b v="1"/>
    <s v="Approved"/>
    <s v="Solex"/>
    <s v="Standard"/>
    <s v="medium"/>
    <s v="medium"/>
    <n v="100.35"/>
    <n v="75.260000000000005"/>
    <d v="2016-03-29T00:00:00"/>
    <n v="25.089999999999989"/>
    <s v="M"/>
    <n v="3"/>
    <d v="1970-05-05T00:00:00"/>
    <n v="50.1995645421106"/>
    <s v="Cost Accountant"/>
    <s v="Financial Services"/>
    <s v="High Net Worth"/>
    <s v="N"/>
    <s v="Yes"/>
    <n v="17"/>
    <m/>
  </r>
  <r>
    <n v="10343"/>
    <n v="10"/>
    <x v="2583"/>
    <d v="2017-10-08T00:00:00"/>
    <n v="83"/>
    <b v="1"/>
    <s v="Approved"/>
    <s v="WeareA2B"/>
    <s v="Touring"/>
    <s v="medium"/>
    <s v="medium"/>
    <n v="1466.68"/>
    <n v="363.25"/>
    <d v="2007-08-04T00:00:00"/>
    <n v="1103.43"/>
    <s v="F"/>
    <n v="84"/>
    <d v="1979-07-18T00:00:00"/>
    <n v="40.991345364028412"/>
    <s v="VP Accounting"/>
    <s v="Financial Services"/>
    <s v="Mass Customer"/>
    <s v="N"/>
    <s v="Yes"/>
    <n v="11"/>
    <m/>
  </r>
  <r>
    <n v="10462"/>
    <n v="34"/>
    <x v="960"/>
    <d v="2017-10-08T00:00:00"/>
    <n v="83"/>
    <b v="0"/>
    <s v="Approved"/>
    <s v="Norco Bicycles"/>
    <s v="Road"/>
    <s v="high"/>
    <s v="large"/>
    <n v="774.53"/>
    <n v="464.72"/>
    <d v="2003-03-18T00:00:00"/>
    <n v="309.80999999999995"/>
    <s v="M"/>
    <n v="39"/>
    <d v="1974-06-26T00:00:00"/>
    <n v="46.054359062658548"/>
    <s v="Environmental Specialist"/>
    <s v="Health"/>
    <s v="Mass Customer"/>
    <s v="N"/>
    <s v="No"/>
    <n v="22"/>
    <m/>
  </r>
  <r>
    <n v="11287"/>
    <n v="77"/>
    <x v="2238"/>
    <d v="2017-10-08T00:00:00"/>
    <n v="83"/>
    <b v="1"/>
    <s v="Approved"/>
    <s v="Norco Bicycles"/>
    <s v="Road"/>
    <s v="medium"/>
    <s v="large"/>
    <n v="1240.31"/>
    <n v="795.1"/>
    <d v="2011-01-10T00:00:00"/>
    <n v="445.20999999999992"/>
    <s v="F"/>
    <n v="53"/>
    <d v="1977-12-22T00:00:00"/>
    <n v="42.561208377727041"/>
    <n v="0"/>
    <s v="n/a"/>
    <s v="Mass Customer"/>
    <s v="N"/>
    <s v="No"/>
    <n v="19"/>
    <m/>
  </r>
  <r>
    <n v="11372"/>
    <n v="85"/>
    <x v="2584"/>
    <d v="2017-10-08T00:00:00"/>
    <n v="83"/>
    <b v="1"/>
    <s v="Approved"/>
    <s v="WeareA2B"/>
    <s v="Standard"/>
    <s v="medium"/>
    <s v="medium"/>
    <n v="752.64"/>
    <n v="205.36"/>
    <d v="2015-08-02T00:00:00"/>
    <n v="547.28"/>
    <s v="F"/>
    <n v="44"/>
    <d v="1969-08-11T00:00:00"/>
    <n v="50.931071391425668"/>
    <s v="Statistician IV"/>
    <s v="Retail"/>
    <s v="Mass Customer"/>
    <s v="N"/>
    <s v="No"/>
    <n v="10"/>
    <m/>
  </r>
  <r>
    <n v="12233"/>
    <n v="30"/>
    <x v="1374"/>
    <d v="2017-10-08T00:00:00"/>
    <n v="83"/>
    <b v="1"/>
    <s v="Approved"/>
    <s v="Solex"/>
    <s v="Standard"/>
    <s v="high"/>
    <s v="medium"/>
    <n v="748.17"/>
    <n v="448.9"/>
    <d v="2015-04-11T00:00:00"/>
    <n v="299.27"/>
    <s v="F"/>
    <n v="64"/>
    <d v="1959-04-07T00:00:00"/>
    <n v="61.284496048959916"/>
    <s v="Recruiting Manager"/>
    <s v="Manufacturing"/>
    <s v="Affluent Customer"/>
    <s v="N"/>
    <s v="No"/>
    <n v="16"/>
    <m/>
  </r>
  <r>
    <n v="12367"/>
    <n v="93"/>
    <x v="1484"/>
    <d v="2017-10-08T00:00:00"/>
    <n v="83"/>
    <b v="1"/>
    <s v="Approved"/>
    <s v="WeareA2B"/>
    <s v="Standard"/>
    <s v="medium"/>
    <s v="medium"/>
    <n v="1065.03"/>
    <n v="230.09"/>
    <d v="2000-11-03T00:00:00"/>
    <n v="834.93999999999994"/>
    <s v="M"/>
    <n v="12"/>
    <d v="1996-04-02T00:00:00"/>
    <n v="24.27079741882293"/>
    <s v="Software Engineer II"/>
    <s v="IT"/>
    <s v="Affluent Customer"/>
    <s v="N"/>
    <s v="No"/>
    <n v="5"/>
    <m/>
  </r>
  <r>
    <n v="12371"/>
    <n v="46"/>
    <x v="899"/>
    <d v="2017-10-08T00:00:00"/>
    <n v="83"/>
    <b v="1"/>
    <s v="Approved"/>
    <s v="Solex"/>
    <s v="Standard"/>
    <s v="low"/>
    <s v="medium"/>
    <n v="1289.8499999999999"/>
    <n v="74.510000000000005"/>
    <d v="2012-04-10T00:00:00"/>
    <n v="1215.3399999999999"/>
    <s v="M"/>
    <n v="46"/>
    <d v="1986-11-03T00:00:00"/>
    <n v="33.689975501014715"/>
    <s v="Geologist I"/>
    <s v="n/a"/>
    <s v="Mass Customer"/>
    <s v="N"/>
    <s v="Yes"/>
    <n v="7"/>
    <m/>
  </r>
  <r>
    <n v="4653"/>
    <n v="0"/>
    <x v="2215"/>
    <d v="2017-03-08T00:00:00"/>
    <m/>
    <b v="0"/>
    <s v="Approved"/>
    <m/>
    <m/>
    <m/>
    <m/>
    <n v="1678.71"/>
    <m/>
    <m/>
    <m/>
    <m/>
    <m/>
    <m/>
    <m/>
    <m/>
    <m/>
    <m/>
    <m/>
    <m/>
    <m/>
    <m/>
  </r>
  <r>
    <n v="4654"/>
    <n v="40"/>
    <x v="1151"/>
    <d v="2017-11-12T00:00:00"/>
    <m/>
    <m/>
    <s v="Approved"/>
    <s v="OHM Cycles"/>
    <s v="Standard"/>
    <s v="high"/>
    <s v="medium"/>
    <n v="1458.17"/>
    <n v="874.9"/>
    <n v="38750"/>
    <m/>
    <m/>
    <m/>
    <m/>
    <m/>
    <m/>
    <m/>
    <m/>
    <m/>
    <m/>
    <m/>
    <m/>
  </r>
  <r>
    <n v="12482"/>
    <n v="52"/>
    <x v="1993"/>
    <d v="2017-10-08T00:00:00"/>
    <n v="83"/>
    <b v="1"/>
    <s v="Approved"/>
    <s v="OHM Cycles"/>
    <s v="Road"/>
    <s v="medium"/>
    <s v="medium"/>
    <n v="1280.28"/>
    <n v="829.51"/>
    <d v="1991-01-21T00:00:00"/>
    <n v="450.77"/>
    <s v="M"/>
    <n v="66"/>
    <d v="1955-12-16T00:00:00"/>
    <n v="64.594085090055813"/>
    <s v="Developer III"/>
    <s v="n/a"/>
    <s v="Mass Customer"/>
    <s v="N"/>
    <s v="Yes"/>
    <n v="6"/>
    <m/>
  </r>
  <r>
    <n v="12858"/>
    <n v="90"/>
    <x v="1266"/>
    <d v="2017-10-08T00:00:00"/>
    <n v="83"/>
    <b v="1"/>
    <s v="Approved"/>
    <s v="Solex"/>
    <s v="Standard"/>
    <s v="low"/>
    <s v="medium"/>
    <n v="945.04"/>
    <n v="507.58"/>
    <d v="1995-12-19T00:00:00"/>
    <n v="437.46"/>
    <s v="M"/>
    <n v="16"/>
    <d v="1977-10-02T00:00:00"/>
    <n v="42.783126185946216"/>
    <s v="Mechanical Systems Engineer"/>
    <s v="Retail"/>
    <s v="High Net Worth"/>
    <s v="N"/>
    <s v="No"/>
    <n v="7"/>
    <m/>
  </r>
  <r>
    <n v="13015"/>
    <n v="58"/>
    <x v="1338"/>
    <d v="2017-10-08T00:00:00"/>
    <n v="83"/>
    <b v="0"/>
    <s v="Approved"/>
    <s v="OHM Cycles"/>
    <s v="Standard"/>
    <s v="medium"/>
    <s v="medium"/>
    <n v="912.52"/>
    <n v="141.4"/>
    <d v="2015-10-18T00:00:00"/>
    <n v="771.12"/>
    <s v="M"/>
    <n v="26"/>
    <d v="1999-04-30T00:00:00"/>
    <n v="21.194085090055808"/>
    <s v="Civil Engineer"/>
    <s v="Manufacturing"/>
    <s v="Mass Customer"/>
    <s v="N"/>
    <s v="No"/>
    <n v="1"/>
    <m/>
  </r>
  <r>
    <n v="13020"/>
    <n v="30"/>
    <x v="2447"/>
    <d v="2017-10-08T00:00:00"/>
    <n v="83"/>
    <b v="0"/>
    <s v="Approved"/>
    <s v="Solex"/>
    <s v="Standard"/>
    <s v="high"/>
    <s v="medium"/>
    <n v="748.17"/>
    <n v="448.9"/>
    <d v="1999-07-20T00:00:00"/>
    <n v="299.27"/>
    <s v="M"/>
    <n v="29"/>
    <d v="1997-09-02T00:00:00"/>
    <n v="22.851619336631149"/>
    <n v="0"/>
    <s v="Retail"/>
    <s v="Affluent Customer"/>
    <s v="N"/>
    <s v="Yes"/>
    <n v="4"/>
    <m/>
  </r>
  <r>
    <n v="13138"/>
    <n v="10"/>
    <x v="1175"/>
    <d v="2017-10-08T00:00:00"/>
    <n v="83"/>
    <b v="0"/>
    <s v="Approved"/>
    <s v="WeareA2B"/>
    <s v="Touring"/>
    <s v="medium"/>
    <s v="medium"/>
    <n v="1466.68"/>
    <n v="363.25"/>
    <d v="2014-03-03T00:00:00"/>
    <n v="1103.43"/>
    <s v="M"/>
    <n v="81"/>
    <d v="1978-09-23T00:00:00"/>
    <n v="41.807783720192795"/>
    <s v="Senior Editor"/>
    <s v="Financial Services"/>
    <s v="Affluent Customer"/>
    <s v="N"/>
    <s v="No"/>
    <n v="15"/>
    <m/>
  </r>
  <r>
    <n v="13407"/>
    <n v="74"/>
    <x v="1277"/>
    <d v="2017-10-08T00:00:00"/>
    <n v="83"/>
    <b v="1"/>
    <s v="Approved"/>
    <s v="WeareA2B"/>
    <s v="Standard"/>
    <s v="medium"/>
    <s v="medium"/>
    <n v="1228.07"/>
    <n v="400.91"/>
    <d v="2000-05-22T00:00:00"/>
    <n v="827.15999999999985"/>
    <s v="M"/>
    <n v="97"/>
    <d v="1996-08-10T00:00:00"/>
    <n v="23.914633035261286"/>
    <s v="Community Outreach Specialist"/>
    <s v="Property"/>
    <s v="Affluent Customer"/>
    <s v="N"/>
    <s v="No"/>
    <n v="5"/>
    <m/>
  </r>
  <r>
    <n v="13623"/>
    <n v="21"/>
    <x v="2483"/>
    <d v="2017-10-08T00:00:00"/>
    <n v="83"/>
    <b v="1"/>
    <s v="Approved"/>
    <s v="WeareA2B"/>
    <s v="Touring"/>
    <s v="medium"/>
    <s v="medium"/>
    <n v="1466.68"/>
    <n v="363.25"/>
    <d v="2014-03-03T00:00:00"/>
    <n v="1103.43"/>
    <s v="F"/>
    <n v="93"/>
    <d v="1965-06-28T00:00:00"/>
    <n v="55.054359062658548"/>
    <s v="Software Test Engineer III"/>
    <s v="Property"/>
    <s v="High Net Worth"/>
    <s v="N"/>
    <s v="No"/>
    <n v="19"/>
    <m/>
  </r>
  <r>
    <n v="13851"/>
    <n v="72"/>
    <x v="2585"/>
    <d v="2017-10-08T00:00:00"/>
    <n v="83"/>
    <b v="1"/>
    <s v="Approved"/>
    <s v="Norco Bicycles"/>
    <s v="Standard"/>
    <s v="medium"/>
    <s v="medium"/>
    <n v="360.4"/>
    <n v="270.3"/>
    <d v="2006-05-22T00:00:00"/>
    <n v="90.099999999999966"/>
    <s v="M"/>
    <n v="1"/>
    <d v="1977-02-10T00:00:00"/>
    <n v="43.424222076357175"/>
    <s v="Budget/Accounting Analyst III"/>
    <s v="IT"/>
    <s v="Mass Customer"/>
    <s v="N"/>
    <s v="Yes"/>
    <n v="15"/>
    <m/>
  </r>
  <r>
    <n v="14309"/>
    <n v="48"/>
    <x v="2276"/>
    <d v="2017-10-08T00:00:00"/>
    <n v="83"/>
    <b v="1"/>
    <s v="Approved"/>
    <s v="WeareA2B"/>
    <s v="Standard"/>
    <s v="medium"/>
    <s v="medium"/>
    <n v="1762.96"/>
    <n v="950.52"/>
    <d v="2014-07-28T00:00:00"/>
    <n v="812.44"/>
    <s v="F"/>
    <n v="94"/>
    <d v="1960-03-17T00:00:00"/>
    <n v="60.33929056950786"/>
    <s v="Computer Systems Analyst II"/>
    <s v="Property"/>
    <s v="Mass Customer"/>
    <s v="N"/>
    <s v="No"/>
    <n v="16"/>
    <m/>
  </r>
  <r>
    <n v="14310"/>
    <n v="86"/>
    <x v="289"/>
    <d v="2017-10-08T00:00:00"/>
    <n v="83"/>
    <b v="0"/>
    <s v="Approved"/>
    <s v="Norco Bicycles"/>
    <s v="Road"/>
    <s v="high"/>
    <s v="large"/>
    <n v="774.53"/>
    <n v="464.72"/>
    <d v="2003-03-18T00:00:00"/>
    <n v="309.80999999999995"/>
    <s v="M"/>
    <n v="12"/>
    <d v="1987-03-24T00:00:00"/>
    <n v="33.303674131151695"/>
    <s v="Tax Accountant"/>
    <s v="Telecommunications"/>
    <s v="High Net Worth"/>
    <s v="N"/>
    <s v="No"/>
    <n v="17"/>
    <m/>
  </r>
  <r>
    <n v="14359"/>
    <n v="11"/>
    <x v="2586"/>
    <d v="2017-10-08T00:00:00"/>
    <n v="83"/>
    <b v="1"/>
    <s v="Approved"/>
    <s v="Trek Bicycles"/>
    <s v="Standard"/>
    <s v="medium"/>
    <s v="small"/>
    <n v="1775.81"/>
    <n v="1580.47"/>
    <d v="2010-05-05T00:00:00"/>
    <n v="195.33999999999992"/>
    <s v="F"/>
    <n v="43"/>
    <d v="1977-11-23T00:00:00"/>
    <n v="42.640660432521564"/>
    <n v="0"/>
    <s v="Financial Services"/>
    <s v="High Net Worth"/>
    <s v="N"/>
    <s v="No"/>
    <n v="17"/>
    <m/>
  </r>
  <r>
    <n v="14874"/>
    <n v="55"/>
    <x v="958"/>
    <d v="2017-10-08T00:00:00"/>
    <n v="83"/>
    <b v="0"/>
    <s v="Approved"/>
    <s v="Trek Bicycles"/>
    <s v="Road"/>
    <s v="medium"/>
    <s v="large"/>
    <n v="1894.19"/>
    <n v="598.76"/>
    <d v="2003-07-21T00:00:00"/>
    <n v="1295.43"/>
    <s v="M"/>
    <n v="86"/>
    <d v="1972-08-14T00:00:00"/>
    <n v="47.920112487316082"/>
    <s v="Internal Auditor"/>
    <s v="Financial Services"/>
    <s v="Mass Customer"/>
    <s v="N"/>
    <s v="No"/>
    <n v="7"/>
    <m/>
  </r>
  <r>
    <n v="15526"/>
    <n v="70"/>
    <x v="1859"/>
    <d v="2017-10-08T00:00:00"/>
    <n v="83"/>
    <b v="0"/>
    <s v="Approved"/>
    <s v="Norco Bicycles"/>
    <s v="Road"/>
    <s v="medium"/>
    <s v="medium"/>
    <n v="1036.5899999999999"/>
    <n v="206.35"/>
    <d v="1991-05-06T00:00:00"/>
    <n v="830.2399999999999"/>
    <s v="M"/>
    <n v="11"/>
    <d v="1988-10-25T00:00:00"/>
    <n v="31.71189330923389"/>
    <s v="Geologist I"/>
    <s v="Manufacturing"/>
    <s v="High Net Worth"/>
    <s v="N"/>
    <s v="No"/>
    <n v="22"/>
    <m/>
  </r>
  <r>
    <n v="16440"/>
    <n v="34"/>
    <x v="2587"/>
    <d v="2017-10-08T00:00:00"/>
    <n v="83"/>
    <b v="1"/>
    <s v="Approved"/>
    <s v="WeareA2B"/>
    <s v="Standard"/>
    <s v="medium"/>
    <s v="medium"/>
    <n v="1231.1500000000001"/>
    <n v="161.6"/>
    <d v="2004-08-17T00:00:00"/>
    <n v="1069.5500000000002"/>
    <s v="F"/>
    <n v="31"/>
    <d v="1979-09-05T00:00:00"/>
    <n v="40.857098788685946"/>
    <s v="Associate Professor"/>
    <s v="Entertainment"/>
    <s v="High Net Worth"/>
    <s v="N"/>
    <s v="No"/>
    <n v="6"/>
    <m/>
  </r>
  <r>
    <n v="16494"/>
    <n v="41"/>
    <x v="2552"/>
    <d v="2017-10-08T00:00:00"/>
    <n v="83"/>
    <b v="1"/>
    <s v="Approved"/>
    <s v="Solex"/>
    <s v="Road"/>
    <s v="medium"/>
    <s v="medium"/>
    <n v="416.98"/>
    <n v="312.74"/>
    <d v="2016-11-22T00:00:00"/>
    <n v="104.24000000000001"/>
    <s v="M"/>
    <n v="6"/>
    <d v="1990-03-02T00:00:00"/>
    <n v="30.361208377727039"/>
    <s v="Marketing Manager"/>
    <s v="Retail"/>
    <s v="Mass Customer"/>
    <s v="N"/>
    <s v="Yes"/>
    <n v="19"/>
    <m/>
  </r>
  <r>
    <n v="16516"/>
    <n v="41"/>
    <x v="1595"/>
    <d v="2017-10-08T00:00:00"/>
    <n v="83"/>
    <b v="1"/>
    <s v="Approved"/>
    <s v="Solex"/>
    <s v="Road"/>
    <s v="medium"/>
    <s v="medium"/>
    <n v="416.98"/>
    <n v="312.74"/>
    <d v="1997-05-10T00:00:00"/>
    <n v="104.24000000000001"/>
    <s v="F"/>
    <n v="51"/>
    <d v="1995-11-03T00:00:00"/>
    <n v="24.684496048959918"/>
    <s v="Environmental Tech"/>
    <s v="Manufacturing"/>
    <s v="Mass Customer"/>
    <s v="N"/>
    <s v="No"/>
    <n v="1"/>
    <m/>
  </r>
  <r>
    <n v="16815"/>
    <n v="79"/>
    <x v="2588"/>
    <d v="2017-10-08T00:00:00"/>
    <n v="83"/>
    <b v="1"/>
    <s v="Approved"/>
    <s v="Norco Bicycles"/>
    <s v="Standard"/>
    <s v="medium"/>
    <s v="medium"/>
    <n v="1555.58"/>
    <n v="818.01"/>
    <d v="2003-09-09T00:00:00"/>
    <n v="737.56999999999994"/>
    <s v="F"/>
    <n v="42"/>
    <d v="1967-05-27T00:00:00"/>
    <n v="53.142030295535257"/>
    <s v="Registered Nurse"/>
    <s v="Health"/>
    <s v="Mass Customer"/>
    <s v="N"/>
    <s v="No"/>
    <n v="19"/>
    <m/>
  </r>
  <r>
    <n v="17772"/>
    <n v="19"/>
    <x v="2055"/>
    <d v="2017-10-08T00:00:00"/>
    <n v="83"/>
    <b v="0"/>
    <s v="Approved"/>
    <s v="OHM Cycles"/>
    <s v="Road"/>
    <s v="high"/>
    <s v="large"/>
    <n v="12.01"/>
    <n v="7.21"/>
    <d v="2009-03-08T00:00:00"/>
    <n v="4.8"/>
    <s v="M"/>
    <n v="39"/>
    <d v="1978-09-03T00:00:00"/>
    <n v="41.862578240740739"/>
    <s v="VP Accounting"/>
    <s v="Financial Services"/>
    <s v="Affluent Customer"/>
    <s v="N"/>
    <s v="No"/>
    <n v="11"/>
    <m/>
  </r>
  <r>
    <n v="18412"/>
    <n v="1"/>
    <x v="2589"/>
    <d v="2017-10-08T00:00:00"/>
    <n v="83"/>
    <b v="1"/>
    <s v="Approved"/>
    <s v="Giant Bicycles"/>
    <s v="Standard"/>
    <s v="medium"/>
    <s v="medium"/>
    <n v="1403.5"/>
    <n v="954.82"/>
    <d v="2012-09-15T00:00:00"/>
    <n v="448.67999999999995"/>
    <s v="M"/>
    <n v="87"/>
    <d v="1989-07-19T00:00:00"/>
    <n v="30.980386459918822"/>
    <s v="Dental Hygienist"/>
    <s v="Health"/>
    <s v="Affluent Customer"/>
    <s v="N"/>
    <s v="Yes"/>
    <n v="10"/>
    <m/>
  </r>
  <r>
    <n v="19978"/>
    <n v="57"/>
    <x v="192"/>
    <d v="2017-10-08T00:00:00"/>
    <n v="83"/>
    <b v="1"/>
    <s v="Approved"/>
    <s v="WeareA2B"/>
    <s v="Touring"/>
    <s v="medium"/>
    <s v="large"/>
    <n v="1890.39"/>
    <n v="260.14"/>
    <d v="1991-01-21T00:00:00"/>
    <n v="1630.25"/>
    <s v="F"/>
    <n v="30"/>
    <d v="1989-07-20T00:00:00"/>
    <n v="30.977646733891422"/>
    <s v="Graphic Designer"/>
    <s v="n/a"/>
    <s v="Mass Customer"/>
    <s v="N"/>
    <s v="No"/>
    <n v="18"/>
    <m/>
  </r>
  <r>
    <n v="81"/>
    <n v="84"/>
    <x v="1078"/>
    <d v="2017-10-07T00:00:00"/>
    <n v="84"/>
    <b v="1"/>
    <s v="Approved"/>
    <s v="Giant Bicycles"/>
    <s v="Road"/>
    <s v="medium"/>
    <s v="medium"/>
    <n v="792.9"/>
    <n v="594.67999999999995"/>
    <d v="1992-10-02T00:00:00"/>
    <n v="198.22000000000003"/>
    <s v="M"/>
    <n v="89"/>
    <d v="1963-04-18T00:00:00"/>
    <n v="57.251619336631151"/>
    <s v="Clinical Specialist"/>
    <s v="Health"/>
    <s v="High Net Worth"/>
    <s v="N"/>
    <s v="No"/>
    <n v="13"/>
    <m/>
  </r>
  <r>
    <n v="474"/>
    <n v="18"/>
    <x v="1682"/>
    <d v="2017-10-07T00:00:00"/>
    <n v="84"/>
    <b v="1"/>
    <s v="Approved"/>
    <s v="Solex"/>
    <s v="Standard"/>
    <s v="medium"/>
    <s v="medium"/>
    <n v="575.27"/>
    <n v="431.45"/>
    <d v="2013-03-12T00:00:00"/>
    <n v="143.82"/>
    <s v="M"/>
    <n v="63"/>
    <d v="1979-08-27T00:00:00"/>
    <n v="40.881756322932517"/>
    <s v="Recruiter"/>
    <s v="Retail"/>
    <s v="Mass Customer"/>
    <s v="N"/>
    <s v="No"/>
    <n v="14"/>
    <m/>
  </r>
  <r>
    <n v="1329"/>
    <n v="73"/>
    <x v="2289"/>
    <d v="2017-10-07T00:00:00"/>
    <n v="84"/>
    <b v="1"/>
    <s v="Approved"/>
    <s v="Solex"/>
    <s v="Standard"/>
    <s v="medium"/>
    <s v="medium"/>
    <n v="1945.43"/>
    <n v="333.18"/>
    <d v="2004-07-25T00:00:00"/>
    <n v="1612.25"/>
    <s v="F"/>
    <n v="2"/>
    <d v="1966-07-24T00:00:00"/>
    <n v="53.983126185946219"/>
    <s v="Sales Associate"/>
    <s v="Property"/>
    <s v="Mass Customer"/>
    <s v="N"/>
    <s v="Yes"/>
    <n v="18"/>
    <m/>
  </r>
  <r>
    <n v="1336"/>
    <n v="43"/>
    <x v="2253"/>
    <d v="2017-10-07T00:00:00"/>
    <n v="84"/>
    <b v="0"/>
    <s v="Approved"/>
    <s v="Solex"/>
    <s v="Standard"/>
    <s v="medium"/>
    <s v="medium"/>
    <n v="1151.96"/>
    <n v="649.49"/>
    <d v="2014-07-28T00:00:00"/>
    <n v="502.47"/>
    <s v="M"/>
    <n v="0"/>
    <d v="1959-08-12T00:00:00"/>
    <n v="60.936550843480468"/>
    <s v="Legal Assistant"/>
    <s v="IT"/>
    <s v="Mass Customer"/>
    <s v="N"/>
    <s v="Yes"/>
    <n v="17"/>
    <m/>
  </r>
  <r>
    <n v="1427"/>
    <n v="82"/>
    <x v="2590"/>
    <d v="2017-10-07T00:00:00"/>
    <n v="84"/>
    <b v="0"/>
    <s v="Approved"/>
    <s v="Norco Bicycles"/>
    <s v="Standard"/>
    <s v="high"/>
    <s v="medium"/>
    <n v="1148.6400000000001"/>
    <n v="689.18"/>
    <d v="1998-12-16T00:00:00"/>
    <n v="459.46000000000015"/>
    <s v="M"/>
    <n v="97"/>
    <d v="1982-10-11T00:00:00"/>
    <n v="37.755728925672244"/>
    <s v="Systems Administrator II"/>
    <s v="Manufacturing"/>
    <s v="Affluent Customer"/>
    <s v="N"/>
    <s v="Yes"/>
    <n v="3"/>
    <m/>
  </r>
  <r>
    <n v="1683"/>
    <n v="25"/>
    <x v="1022"/>
    <d v="2017-10-07T00:00:00"/>
    <n v="84"/>
    <b v="1"/>
    <s v="Approved"/>
    <s v="OHM Cycles"/>
    <s v="Standard"/>
    <s v="high"/>
    <s v="medium"/>
    <n v="2005.66"/>
    <n v="1203.4000000000001"/>
    <d v="2012-04-10T00:00:00"/>
    <n v="802.26"/>
    <s v="M"/>
    <n v="51"/>
    <d v="1995-12-12T00:00:00"/>
    <n v="24.577646733891424"/>
    <s v="Marketing Assistant"/>
    <s v="Retail"/>
    <s v="High Net Worth"/>
    <s v="N"/>
    <s v="No"/>
    <n v="1"/>
    <m/>
  </r>
  <r>
    <n v="4681"/>
    <n v="54"/>
    <x v="1299"/>
    <d v="2017-06-10T00:00:00"/>
    <m/>
    <m/>
    <s v="Approved"/>
    <s v="WeareA2B"/>
    <s v="Standard"/>
    <s v="medium"/>
    <s v="medium"/>
    <n v="1292.8399999999999"/>
    <n v="13.44"/>
    <n v="42226"/>
    <m/>
    <m/>
    <m/>
    <m/>
    <m/>
    <m/>
    <m/>
    <m/>
    <m/>
    <m/>
    <m/>
    <m/>
  </r>
  <r>
    <n v="1769"/>
    <n v="3"/>
    <x v="2591"/>
    <d v="2017-10-07T00:00:00"/>
    <n v="84"/>
    <b v="1"/>
    <s v="Approved"/>
    <s v="Trek Bicycles"/>
    <s v="Standard"/>
    <s v="medium"/>
    <s v="large"/>
    <n v="2091.4699999999998"/>
    <n v="388.92"/>
    <d v="2011-05-07T00:00:00"/>
    <n v="1702.5499999999997"/>
    <s v="F"/>
    <n v="37"/>
    <d v="1974-04-21T00:00:00"/>
    <n v="46.235180980466765"/>
    <s v="Information Systems Manager"/>
    <s v="n/a"/>
    <s v="Affluent Customer"/>
    <s v="N"/>
    <s v="No"/>
    <n v="9"/>
    <m/>
  </r>
  <r>
    <n v="1963"/>
    <n v="55"/>
    <x v="1799"/>
    <d v="2017-10-07T00:00:00"/>
    <n v="84"/>
    <b v="1"/>
    <s v="Approved"/>
    <s v="Trek Bicycles"/>
    <s v="Road"/>
    <s v="medium"/>
    <s v="large"/>
    <n v="1894.19"/>
    <n v="598.76"/>
    <d v="2011-04-16T00:00:00"/>
    <n v="1295.43"/>
    <s v="F"/>
    <n v="25"/>
    <d v="2000-09-02T00:00:00"/>
    <n v="19.848879610603753"/>
    <s v="Assistant Manager"/>
    <s v="Retail"/>
    <s v="Affluent Customer"/>
    <s v="N"/>
    <s v="No"/>
    <n v="1"/>
    <m/>
  </r>
  <r>
    <n v="2106"/>
    <n v="90"/>
    <x v="2410"/>
    <d v="2017-10-07T00:00:00"/>
    <n v="84"/>
    <b v="1"/>
    <s v="Approved"/>
    <s v="Norco Bicycles"/>
    <s v="Standard"/>
    <s v="low"/>
    <s v="medium"/>
    <n v="363.01"/>
    <n v="290.41000000000003"/>
    <d v="2005-05-10T00:00:00"/>
    <n v="72.599999999999966"/>
    <s v="M"/>
    <n v="59"/>
    <d v="1978-01-19T00:00:00"/>
    <n v="42.484496048959919"/>
    <s v="Dental Hygienist"/>
    <s v="Health"/>
    <s v="Affluent Customer"/>
    <s v="N"/>
    <s v="No"/>
    <n v="17"/>
    <m/>
  </r>
  <r>
    <n v="2603"/>
    <n v="73"/>
    <x v="2293"/>
    <d v="2017-10-07T00:00:00"/>
    <n v="84"/>
    <b v="0"/>
    <s v="Approved"/>
    <s v="Solex"/>
    <s v="Standard"/>
    <s v="medium"/>
    <s v="medium"/>
    <n v="1945.43"/>
    <n v="333.18"/>
    <d v="2006-05-22T00:00:00"/>
    <n v="1612.25"/>
    <s v="F"/>
    <n v="2"/>
    <d v="1976-11-08T00:00:00"/>
    <n v="43.681756322932522"/>
    <s v="Civil Engineer"/>
    <s v="Manufacturing"/>
    <s v="Affluent Customer"/>
    <s v="N"/>
    <s v="Yes"/>
    <n v="7"/>
    <m/>
  </r>
  <r>
    <n v="3198"/>
    <n v="44"/>
    <x v="1875"/>
    <d v="2017-10-07T00:00:00"/>
    <n v="84"/>
    <b v="0"/>
    <s v="Approved"/>
    <s v="WeareA2B"/>
    <s v="Standard"/>
    <s v="medium"/>
    <s v="medium"/>
    <n v="1769.64"/>
    <n v="108.76"/>
    <d v="2008-03-19T00:00:00"/>
    <n v="1660.88"/>
    <s v="F"/>
    <n v="4"/>
    <d v="1958-03-07T00:00:00"/>
    <n v="62.369427555809231"/>
    <s v="General Manager"/>
    <s v="Manufacturing"/>
    <s v="Affluent Customer"/>
    <s v="N"/>
    <s v="Yes"/>
    <n v="14"/>
    <m/>
  </r>
  <r>
    <n v="3434"/>
    <n v="56"/>
    <x v="537"/>
    <d v="2017-10-07T00:00:00"/>
    <n v="84"/>
    <b v="1"/>
    <s v="Approved"/>
    <s v="OHM Cycles"/>
    <s v="Standard"/>
    <s v="medium"/>
    <s v="medium"/>
    <n v="183.86"/>
    <n v="137.9"/>
    <d v="1991-01-21T00:00:00"/>
    <n v="45.960000000000008"/>
    <s v="M"/>
    <n v="42"/>
    <d v="1973-11-19T00:00:00"/>
    <n v="46.65435906265855"/>
    <s v="Human Resources Assistant II"/>
    <s v="Manufacturing"/>
    <s v="Mass Customer"/>
    <s v="N"/>
    <s v="Yes"/>
    <n v="14"/>
    <m/>
  </r>
  <r>
    <n v="3494"/>
    <n v="49"/>
    <x v="127"/>
    <d v="2017-10-07T00:00:00"/>
    <n v="84"/>
    <b v="0"/>
    <s v="Approved"/>
    <s v="Trek Bicycles"/>
    <s v="Road"/>
    <s v="medium"/>
    <s v="medium"/>
    <n v="533.51"/>
    <n v="400.13"/>
    <d v="2012-06-04T00:00:00"/>
    <n v="133.38"/>
    <s v="F"/>
    <n v="30"/>
    <d v="1976-12-26T00:00:00"/>
    <n v="43.550249473617448"/>
    <s v="Social Worker"/>
    <s v="Health"/>
    <s v="Mass Customer"/>
    <s v="N"/>
    <s v="No"/>
    <n v="15"/>
    <m/>
  </r>
  <r>
    <n v="3772"/>
    <n v="16"/>
    <x v="806"/>
    <d v="2017-10-07T00:00:00"/>
    <n v="84"/>
    <b v="1"/>
    <s v="Approved"/>
    <s v="Norco Bicycles"/>
    <s v="Standard"/>
    <s v="high"/>
    <s v="small"/>
    <n v="1661.92"/>
    <n v="1479.11"/>
    <d v="1994-09-09T00:00:00"/>
    <n v="182.81000000000017"/>
    <s v="F"/>
    <n v="11"/>
    <d v="1969-01-17T00:00:00"/>
    <n v="51.495454953069505"/>
    <n v="0"/>
    <s v="Entertainment"/>
    <s v="Mass Customer"/>
    <s v="N"/>
    <s v="No"/>
    <n v="8"/>
    <m/>
  </r>
  <r>
    <n v="4229"/>
    <n v="37"/>
    <x v="1882"/>
    <d v="2017-10-07T00:00:00"/>
    <n v="84"/>
    <b v="0"/>
    <s v="Approved"/>
    <s v="OHM Cycles"/>
    <s v="Standard"/>
    <s v="low"/>
    <s v="medium"/>
    <n v="1793.43"/>
    <n v="248.82"/>
    <d v="1997-05-10T00:00:00"/>
    <n v="1544.6100000000001"/>
    <s v="F"/>
    <n v="14"/>
    <d v="1964-11-25T00:00:00"/>
    <n v="55.643400158548957"/>
    <s v="Business Systems Development Analyst"/>
    <s v="Financial Services"/>
    <s v="Affluent Customer"/>
    <s v="N"/>
    <s v="Yes"/>
    <n v="12"/>
    <m/>
  </r>
  <r>
    <n v="4594"/>
    <n v="15"/>
    <x v="1179"/>
    <d v="2017-10-07T00:00:00"/>
    <n v="84"/>
    <b v="1"/>
    <s v="Approved"/>
    <s v="Norco Bicycles"/>
    <s v="Standard"/>
    <s v="low"/>
    <s v="medium"/>
    <n v="958.74"/>
    <n v="748.9"/>
    <d v="1996-11-09T00:00:00"/>
    <n v="209.84000000000003"/>
    <s v="F"/>
    <n v="33"/>
    <d v="1995-08-20T00:00:00"/>
    <n v="24.88997550101471"/>
    <s v="Business Systems Development Analyst"/>
    <s v="IT"/>
    <s v="Affluent Customer"/>
    <s v="N"/>
    <s v="Yes"/>
    <n v="10"/>
    <m/>
  </r>
  <r>
    <n v="4752"/>
    <n v="48"/>
    <x v="612"/>
    <d v="2017-10-07T00:00:00"/>
    <n v="84"/>
    <b v="1"/>
    <s v="Approved"/>
    <s v="WeareA2B"/>
    <s v="Standard"/>
    <s v="medium"/>
    <s v="medium"/>
    <n v="1762.96"/>
    <n v="950.52"/>
    <d v="2014-07-28T00:00:00"/>
    <n v="812.44"/>
    <s v="F"/>
    <n v="73"/>
    <d v="1985-05-04T00:00:00"/>
    <n v="35.191345364028408"/>
    <s v="Statistician II"/>
    <s v="Retail"/>
    <s v="Mass Customer"/>
    <s v="N"/>
    <s v="No"/>
    <n v="10"/>
    <m/>
  </r>
  <r>
    <n v="5366"/>
    <n v="16"/>
    <x v="2592"/>
    <d v="2017-10-07T00:00:00"/>
    <n v="84"/>
    <b v="0"/>
    <s v="Approved"/>
    <s v="Norco Bicycles"/>
    <s v="Standard"/>
    <s v="high"/>
    <s v="small"/>
    <n v="1661.92"/>
    <n v="1479.11"/>
    <d v="1996-11-09T00:00:00"/>
    <n v="182.81000000000017"/>
    <s v="M"/>
    <n v="28"/>
    <d v="1987-10-01T00:00:00"/>
    <n v="32.780386459918823"/>
    <n v="0"/>
    <s v="Health"/>
    <s v="Mass Customer"/>
    <s v="N"/>
    <s v="Yes"/>
    <n v="5"/>
    <m/>
  </r>
  <r>
    <n v="5372"/>
    <n v="45"/>
    <x v="700"/>
    <d v="2017-10-07T00:00:00"/>
    <n v="84"/>
    <b v="0"/>
    <s v="Approved"/>
    <s v="Solex"/>
    <s v="Standard"/>
    <s v="medium"/>
    <s v="medium"/>
    <n v="441.49"/>
    <n v="84.99"/>
    <d v="2012-06-04T00:00:00"/>
    <n v="356.5"/>
    <s v="F"/>
    <n v="6"/>
    <d v="1964-08-23T00:00:00"/>
    <n v="55.900934405124303"/>
    <s v="Structural Engineer"/>
    <s v="Manufacturing"/>
    <s v="Mass Customer"/>
    <s v="N"/>
    <s v="Yes"/>
    <n v="11"/>
    <m/>
  </r>
  <r>
    <n v="5905"/>
    <n v="0"/>
    <x v="1479"/>
    <d v="2017-10-07T00:00:00"/>
    <n v="84"/>
    <b v="1"/>
    <s v="Approved"/>
    <s v="OHM Cycles"/>
    <s v="Standard"/>
    <s v="medium"/>
    <s v="medium"/>
    <n v="183.86"/>
    <n v="137.9"/>
    <d v="1997-10-04T00:00:00"/>
    <n v="45.960000000000008"/>
    <s v="M"/>
    <n v="38"/>
    <d v="1994-10-05T00:00:00"/>
    <n v="25.763948103754437"/>
    <s v="Research Nurse"/>
    <s v="Health"/>
    <s v="High Net Worth"/>
    <s v="N"/>
    <s v="No"/>
    <n v="4"/>
    <m/>
  </r>
  <r>
    <n v="5942"/>
    <n v="35"/>
    <x v="789"/>
    <d v="2017-10-07T00:00:00"/>
    <n v="84"/>
    <b v="0"/>
    <s v="Approved"/>
    <s v="Giant Bicycles"/>
    <s v="Standard"/>
    <s v="medium"/>
    <s v="medium"/>
    <n v="1403.5"/>
    <n v="954.82"/>
    <d v="2012-12-02T00:00:00"/>
    <n v="448.67999999999995"/>
    <s v="M"/>
    <n v="12"/>
    <d v="1970-02-10T00:00:00"/>
    <n v="50.429701528411975"/>
    <s v="Executive Secretary"/>
    <s v="n/a"/>
    <s v="High Net Worth"/>
    <s v="N"/>
    <s v="Yes"/>
    <n v="11"/>
    <m/>
  </r>
  <r>
    <n v="5984"/>
    <n v="84"/>
    <x v="2461"/>
    <d v="2017-10-07T00:00:00"/>
    <n v="84"/>
    <b v="0"/>
    <s v="Approved"/>
    <s v="Giant Bicycles"/>
    <s v="Road"/>
    <s v="medium"/>
    <s v="medium"/>
    <n v="792.9"/>
    <n v="594.67999999999995"/>
    <d v="2016-11-22T00:00:00"/>
    <n v="198.22000000000003"/>
    <s v="F"/>
    <n v="12"/>
    <d v="1988-04-10T00:00:00"/>
    <n v="32.254359062658544"/>
    <s v="Recruiting Manager"/>
    <s v="n/a"/>
    <s v="High Net Worth"/>
    <s v="N"/>
    <s v="No"/>
    <n v="4"/>
    <m/>
  </r>
  <r>
    <n v="6211"/>
    <n v="9"/>
    <x v="1739"/>
    <d v="2017-10-07T00:00:00"/>
    <n v="84"/>
    <b v="1"/>
    <s v="Approved"/>
    <s v="OHM Cycles"/>
    <s v="Road"/>
    <s v="medium"/>
    <s v="medium"/>
    <n v="742.54"/>
    <n v="667.4"/>
    <d v="1991-11-07T00:00:00"/>
    <n v="75.139999999999986"/>
    <s v="F"/>
    <n v="67"/>
    <d v="1968-01-26T00:00:00"/>
    <n v="52.473537144850326"/>
    <s v="Nurse Practicioner"/>
    <s v="Entertainment"/>
    <s v="Mass Customer"/>
    <s v="N"/>
    <s v="No"/>
    <n v="11"/>
    <m/>
  </r>
  <r>
    <n v="7312"/>
    <n v="31"/>
    <x v="2593"/>
    <d v="2017-10-07T00:00:00"/>
    <n v="84"/>
    <b v="1"/>
    <s v="Approved"/>
    <s v="Giant Bicycles"/>
    <s v="Standard"/>
    <s v="medium"/>
    <s v="medium"/>
    <n v="230.91"/>
    <n v="173.18"/>
    <d v="2006-11-10T00:00:00"/>
    <n v="57.72999999999999"/>
    <s v="M"/>
    <n v="64"/>
    <d v="1986-04-02T00:00:00"/>
    <n v="34.279016596905123"/>
    <s v="Social Worker"/>
    <s v="Health"/>
    <s v="Mass Customer"/>
    <s v="N"/>
    <s v="No"/>
    <n v="9"/>
    <m/>
  </r>
  <r>
    <n v="8268"/>
    <n v="58"/>
    <x v="2594"/>
    <d v="2017-10-07T00:00:00"/>
    <n v="84"/>
    <b v="1"/>
    <s v="Approved"/>
    <s v="OHM Cycles"/>
    <s v="Standard"/>
    <s v="medium"/>
    <s v="medium"/>
    <n v="912.52"/>
    <n v="141.4"/>
    <d v="2015-05-21T00:00:00"/>
    <n v="771.12"/>
    <s v="F"/>
    <n v="45"/>
    <d v="1972-03-16T00:00:00"/>
    <n v="48.333811117453067"/>
    <s v="Research Assistant I"/>
    <s v="Manufacturing"/>
    <s v="Affluent Customer"/>
    <s v="N"/>
    <s v="Yes"/>
    <n v="8"/>
    <m/>
  </r>
  <r>
    <n v="8987"/>
    <n v="73"/>
    <x v="630"/>
    <d v="2017-10-07T00:00:00"/>
    <n v="84"/>
    <b v="0"/>
    <s v="Approved"/>
    <s v="Solex"/>
    <s v="Standard"/>
    <s v="medium"/>
    <s v="medium"/>
    <n v="1945.43"/>
    <n v="333.18"/>
    <d v="2002-08-31T00:00:00"/>
    <n v="1612.25"/>
    <s v="F"/>
    <n v="93"/>
    <d v="1997-07-06T00:00:00"/>
    <n v="23.010523446220191"/>
    <s v="Compensation Analyst"/>
    <s v="Financial Services"/>
    <s v="Mass Customer"/>
    <s v="N"/>
    <s v="No"/>
    <n v="2"/>
    <m/>
  </r>
  <r>
    <n v="9980"/>
    <n v="31"/>
    <x v="2357"/>
    <d v="2017-10-07T00:00:00"/>
    <n v="84"/>
    <b v="0"/>
    <s v="Approved"/>
    <s v="Giant Bicycles"/>
    <s v="Standard"/>
    <s v="medium"/>
    <s v="medium"/>
    <n v="230.91"/>
    <n v="173.18"/>
    <d v="2006-11-10T00:00:00"/>
    <n v="57.72999999999999"/>
    <s v="F"/>
    <n v="15"/>
    <d v="1975-07-15T00:00:00"/>
    <n v="45.002304268137998"/>
    <s v="Computer Systems Analyst II"/>
    <s v="Telecommunications"/>
    <s v="Affluent Customer"/>
    <s v="N"/>
    <s v="No"/>
    <n v="17"/>
    <m/>
  </r>
  <r>
    <n v="10061"/>
    <n v="5"/>
    <x v="1483"/>
    <d v="2017-10-07T00:00:00"/>
    <n v="84"/>
    <b v="0"/>
    <s v="Approved"/>
    <s v="Trek Bicycles"/>
    <s v="Mountain"/>
    <s v="low"/>
    <s v="medium"/>
    <n v="574.64"/>
    <n v="459.71"/>
    <d v="2011-08-29T00:00:00"/>
    <n v="114.93"/>
    <s v="F"/>
    <n v="91"/>
    <d v="1978-04-24T00:00:00"/>
    <n v="42.224222076357179"/>
    <s v="Database Administrator II"/>
    <s v="n/a"/>
    <s v="Mass Customer"/>
    <s v="N"/>
    <s v="No"/>
    <n v="7"/>
    <m/>
  </r>
  <r>
    <n v="10209"/>
    <n v="88"/>
    <x v="201"/>
    <d v="2017-10-07T00:00:00"/>
    <n v="84"/>
    <b v="1"/>
    <s v="Approved"/>
    <s v="Norco Bicycles"/>
    <s v="Standard"/>
    <s v="medium"/>
    <s v="medium"/>
    <n v="1198.46"/>
    <n v="381.1"/>
    <d v="1998-12-16T00:00:00"/>
    <n v="817.36"/>
    <s v="F"/>
    <n v="11"/>
    <d v="1971-07-30T00:00:00"/>
    <n v="48.96394810375444"/>
    <s v="Chief Design Engineer"/>
    <s v="n/a"/>
    <s v="Mass Customer"/>
    <s v="N"/>
    <s v="No"/>
    <n v="13"/>
    <m/>
  </r>
  <r>
    <n v="10219"/>
    <n v="0"/>
    <x v="206"/>
    <d v="2017-10-07T00:00:00"/>
    <n v="84"/>
    <b v="0"/>
    <s v="Approved"/>
    <s v="Norco Bicycles"/>
    <s v="Road"/>
    <s v="medium"/>
    <s v="medium"/>
    <n v="543.39"/>
    <n v="407.54"/>
    <d v="1991-05-06T00:00:00"/>
    <n v="135.84999999999997"/>
    <s v="F"/>
    <n v="73"/>
    <d v="1964-04-20T00:00:00"/>
    <n v="56.243400158548958"/>
    <s v="Media Manager II"/>
    <s v="Manufacturing"/>
    <s v="High Net Worth"/>
    <s v="N"/>
    <s v="Yes"/>
    <n v="5"/>
    <m/>
  </r>
  <r>
    <n v="10410"/>
    <n v="5"/>
    <x v="2595"/>
    <d v="2017-10-07T00:00:00"/>
    <n v="84"/>
    <b v="1"/>
    <s v="Approved"/>
    <s v="Trek Bicycles"/>
    <s v="Mountain"/>
    <s v="low"/>
    <s v="medium"/>
    <n v="574.64"/>
    <n v="459.71"/>
    <d v="2004-08-17T00:00:00"/>
    <n v="114.93"/>
    <s v="M"/>
    <n v="59"/>
    <d v="1977-07-22T00:00:00"/>
    <n v="42.980386459918819"/>
    <s v="Chief Design Engineer"/>
    <s v="Financial Services"/>
    <s v="Mass Customer"/>
    <s v="N"/>
    <s v="Yes"/>
    <n v="7"/>
    <m/>
  </r>
  <r>
    <n v="10934"/>
    <n v="33"/>
    <x v="2596"/>
    <d v="2017-10-07T00:00:00"/>
    <n v="84"/>
    <b v="0"/>
    <s v="Approved"/>
    <s v="OHM Cycles"/>
    <s v="Road"/>
    <s v="medium"/>
    <s v="small"/>
    <n v="1810"/>
    <n v="1610.9"/>
    <d v="2008-03-19T00:00:00"/>
    <n v="199.09999999999991"/>
    <s v="F"/>
    <n v="68"/>
    <d v="1956-05-31T00:00:00"/>
    <n v="64.136550843480464"/>
    <s v="Administrative Assistant IV"/>
    <s v="Retail"/>
    <s v="High Net Worth"/>
    <s v="N"/>
    <s v="No"/>
    <n v="7"/>
    <m/>
  </r>
  <r>
    <n v="11183"/>
    <n v="59"/>
    <x v="636"/>
    <d v="2017-10-07T00:00:00"/>
    <n v="84"/>
    <b v="1"/>
    <s v="Approved"/>
    <s v="WeareA2B"/>
    <s v="Standard"/>
    <s v="medium"/>
    <s v="small"/>
    <n v="1415.01"/>
    <n v="1259.3599999999999"/>
    <d v="2003-01-05T00:00:00"/>
    <n v="155.65000000000009"/>
    <s v="M"/>
    <n v="69"/>
    <d v="1993-05-14T00:00:00"/>
    <n v="27.158468651699643"/>
    <s v="Research Nurse"/>
    <s v="Health"/>
    <s v="High Net Worth"/>
    <s v="N"/>
    <s v="No"/>
    <n v="6"/>
    <m/>
  </r>
  <r>
    <n v="11610"/>
    <n v="86"/>
    <x v="2597"/>
    <d v="2017-10-07T00:00:00"/>
    <n v="84"/>
    <b v="1"/>
    <s v="Approved"/>
    <s v="OHM Cycles"/>
    <s v="Standard"/>
    <s v="medium"/>
    <s v="medium"/>
    <n v="235.63"/>
    <n v="125.07"/>
    <d v="2004-08-07T00:00:00"/>
    <n v="110.56"/>
    <s v="F"/>
    <n v="50"/>
    <d v="1956-07-28T00:00:00"/>
    <n v="63.977646733891426"/>
    <n v="0"/>
    <s v="Manufacturing"/>
    <s v="Mass Customer"/>
    <s v="N"/>
    <s v="No"/>
    <n v="14"/>
    <m/>
  </r>
  <r>
    <n v="12957"/>
    <n v="0"/>
    <x v="1421"/>
    <d v="2017-10-07T00:00:00"/>
    <n v="84"/>
    <b v="1"/>
    <s v="Approved"/>
    <s v="Giant Bicycles"/>
    <s v="Standard"/>
    <s v="medium"/>
    <s v="large"/>
    <n v="569.55999999999995"/>
    <n v="528.42999999999995"/>
    <d v="2016-03-29T00:00:00"/>
    <n v="41.129999999999995"/>
    <s v="F"/>
    <n v="52"/>
    <d v="1958-04-05T00:00:00"/>
    <n v="62.289975501014709"/>
    <s v="VP Product Management"/>
    <s v="Manufacturing"/>
    <s v="High Net Worth"/>
    <s v="N"/>
    <s v="Yes"/>
    <n v="11"/>
    <m/>
  </r>
  <r>
    <n v="13027"/>
    <n v="31"/>
    <x v="2598"/>
    <d v="2017-10-07T00:00:00"/>
    <n v="84"/>
    <b v="0"/>
    <s v="Approved"/>
    <s v="Giant Bicycles"/>
    <s v="Standard"/>
    <s v="medium"/>
    <s v="medium"/>
    <n v="230.91"/>
    <n v="173.18"/>
    <d v="2006-11-10T00:00:00"/>
    <n v="57.72999999999999"/>
    <s v="F"/>
    <n v="50"/>
    <d v="1967-10-03T00:00:00"/>
    <n v="52.788605638001016"/>
    <n v="0"/>
    <s v="Financial Services"/>
    <s v="Affluent Customer"/>
    <s v="N"/>
    <s v="No"/>
    <n v="15"/>
    <m/>
  </r>
  <r>
    <n v="14083"/>
    <n v="57"/>
    <x v="1883"/>
    <d v="2017-10-07T00:00:00"/>
    <n v="84"/>
    <b v="1"/>
    <s v="Approved"/>
    <s v="WeareA2B"/>
    <s v="Touring"/>
    <s v="medium"/>
    <s v="large"/>
    <n v="1890.39"/>
    <n v="260.14"/>
    <d v="1991-01-21T00:00:00"/>
    <n v="1630.25"/>
    <s v="F"/>
    <n v="10"/>
    <d v="1955-07-22T00:00:00"/>
    <n v="64.996824816083205"/>
    <s v="Biostatistician II"/>
    <s v="Entertainment"/>
    <s v="Mass Customer"/>
    <s v="N"/>
    <s v="No"/>
    <n v="11"/>
    <m/>
  </r>
  <r>
    <n v="14441"/>
    <n v="99"/>
    <x v="595"/>
    <d v="2017-10-07T00:00:00"/>
    <n v="84"/>
    <b v="0"/>
    <s v="Approved"/>
    <s v="OHM Cycles"/>
    <s v="Standard"/>
    <s v="medium"/>
    <s v="medium"/>
    <n v="1227.3399999999999"/>
    <n v="770.89"/>
    <d v="1991-05-06T00:00:00"/>
    <n v="456.44999999999993"/>
    <s v="F"/>
    <n v="31"/>
    <d v="1984-06-12T00:00:00"/>
    <n v="36.08449604895992"/>
    <s v="Senior Editor"/>
    <s v="n/a"/>
    <s v="Mass Customer"/>
    <s v="N"/>
    <s v="Yes"/>
    <n v="2"/>
    <m/>
  </r>
  <r>
    <n v="4714"/>
    <n v="0"/>
    <x v="1301"/>
    <d v="2017-11-05T00:00:00"/>
    <m/>
    <b v="1"/>
    <s v="Approved"/>
    <m/>
    <m/>
    <m/>
    <m/>
    <n v="437.51"/>
    <m/>
    <m/>
    <m/>
    <m/>
    <m/>
    <m/>
    <m/>
    <m/>
    <m/>
    <m/>
    <m/>
    <m/>
    <m/>
    <m/>
  </r>
  <r>
    <n v="15119"/>
    <n v="46"/>
    <x v="376"/>
    <d v="2017-10-07T00:00:00"/>
    <n v="84"/>
    <b v="1"/>
    <s v="Approved"/>
    <s v="OHM Cycles"/>
    <s v="Standard"/>
    <s v="low"/>
    <s v="medium"/>
    <n v="1793.43"/>
    <n v="248.82"/>
    <d v="1999-07-20T00:00:00"/>
    <n v="1544.6100000000001"/>
    <s v="M"/>
    <n v="24"/>
    <d v="1999-07-28T00:00:00"/>
    <n v="20.95024947361745"/>
    <s v="Structural Engineer"/>
    <s v="IT"/>
    <s v="High Net Worth"/>
    <s v="N"/>
    <s v="Yes"/>
    <n v="2"/>
    <m/>
  </r>
  <r>
    <n v="15228"/>
    <n v="47"/>
    <x v="2518"/>
    <d v="2017-10-07T00:00:00"/>
    <n v="84"/>
    <b v="0"/>
    <s v="Approved"/>
    <s v="Trek Bicycles"/>
    <s v="Road"/>
    <s v="low"/>
    <s v="small"/>
    <n v="1720.7"/>
    <n v="1531.42"/>
    <d v="2014-07-28T00:00:00"/>
    <n v="189.27999999999997"/>
    <s v="F"/>
    <n v="28"/>
    <d v="1959-02-08T00:00:00"/>
    <n v="61.443400158548961"/>
    <s v="Office Assistant I"/>
    <s v="Manufacturing"/>
    <s v="Affluent Customer"/>
    <s v="N"/>
    <s v="Yes"/>
    <n v="13"/>
    <m/>
  </r>
  <r>
    <n v="15300"/>
    <n v="25"/>
    <x v="2506"/>
    <d v="2017-10-07T00:00:00"/>
    <n v="84"/>
    <b v="1"/>
    <s v="Approved"/>
    <s v="Giant Bicycles"/>
    <s v="Road"/>
    <s v="medium"/>
    <s v="medium"/>
    <n v="1538.99"/>
    <n v="829.65"/>
    <d v="2016-02-04T00:00:00"/>
    <n v="709.34"/>
    <s v="F"/>
    <n v="88"/>
    <d v="1990-12-07T00:00:00"/>
    <n v="29.594085090055806"/>
    <s v="Automation Specialist I"/>
    <s v="Manufacturing"/>
    <s v="Affluent Customer"/>
    <s v="N"/>
    <s v="No"/>
    <n v="1"/>
    <m/>
  </r>
  <r>
    <n v="15325"/>
    <n v="62"/>
    <x v="2599"/>
    <d v="2017-10-07T00:00:00"/>
    <n v="84"/>
    <b v="0"/>
    <s v="Approved"/>
    <s v="Solex"/>
    <s v="Standard"/>
    <s v="medium"/>
    <s v="medium"/>
    <n v="478.16"/>
    <n v="298.72000000000003"/>
    <d v="2010-08-20T00:00:00"/>
    <n v="179.44"/>
    <s v="F"/>
    <n v="53"/>
    <d v="1964-11-05T00:00:00"/>
    <n v="55.6981946790969"/>
    <s v="Programmer Analyst III"/>
    <s v="Manufacturing"/>
    <s v="Mass Customer"/>
    <s v="N"/>
    <s v="Yes"/>
    <n v="12"/>
    <m/>
  </r>
  <r>
    <n v="15999"/>
    <n v="61"/>
    <x v="551"/>
    <d v="2017-10-07T00:00:00"/>
    <n v="84"/>
    <b v="1"/>
    <s v="Approved"/>
    <s v="Norco Bicycles"/>
    <s v="Standard"/>
    <s v="medium"/>
    <s v="small"/>
    <n v="586.45000000000005"/>
    <n v="521.94000000000005"/>
    <d v="1998-12-16T00:00:00"/>
    <n v="64.509999999999991"/>
    <s v="M"/>
    <n v="76"/>
    <d v="1971-03-17T00:00:00"/>
    <n v="49.333811117453067"/>
    <s v="Engineer II"/>
    <s v="Property"/>
    <s v="High Net Worth"/>
    <s v="N"/>
    <s v="Yes"/>
    <n v="15"/>
    <m/>
  </r>
  <r>
    <n v="16206"/>
    <n v="33"/>
    <x v="600"/>
    <d v="2017-10-07T00:00:00"/>
    <n v="84"/>
    <b v="1"/>
    <s v="Approved"/>
    <s v="Giant Bicycles"/>
    <s v="Standard"/>
    <s v="medium"/>
    <s v="small"/>
    <n v="1311.44"/>
    <n v="1167.18"/>
    <d v="1999-12-04T00:00:00"/>
    <n v="144.26"/>
    <s v="U"/>
    <n v="34"/>
    <d v="1899-12-30T00:00:00"/>
    <n v="0"/>
    <s v="Analog Circuit Design manager"/>
    <s v="IT"/>
    <s v="Mass Customer"/>
    <s v="N"/>
    <s v="No"/>
    <n v="0"/>
    <m/>
  </r>
  <r>
    <n v="17235"/>
    <n v="67"/>
    <x v="1919"/>
    <d v="2017-10-07T00:00:00"/>
    <n v="84"/>
    <b v="1"/>
    <s v="Approved"/>
    <s v="Norco Bicycles"/>
    <s v="Road"/>
    <s v="medium"/>
    <s v="medium"/>
    <n v="544.04999999999995"/>
    <n v="376.84"/>
    <d v="2005-10-22T00:00:00"/>
    <n v="167.20999999999998"/>
    <s v="M"/>
    <n v="99"/>
    <d v="1974-07-17T00:00:00"/>
    <n v="45.996824816083205"/>
    <s v="Account Executive"/>
    <s v="IT"/>
    <s v="Mass Customer"/>
    <s v="N"/>
    <s v="Yes"/>
    <n v="8"/>
    <m/>
  </r>
  <r>
    <n v="17680"/>
    <n v="94"/>
    <x v="1881"/>
    <d v="2017-10-07T00:00:00"/>
    <n v="84"/>
    <b v="1"/>
    <s v="Approved"/>
    <s v="Giant Bicycles"/>
    <s v="Standard"/>
    <s v="medium"/>
    <s v="large"/>
    <n v="1635.3"/>
    <n v="993.66"/>
    <d v="2013-06-09T00:00:00"/>
    <n v="641.64"/>
    <s v="F"/>
    <n v="27"/>
    <d v="1962-05-14T00:00:00"/>
    <n v="58.180386459918822"/>
    <n v="0"/>
    <s v="Health"/>
    <s v="Affluent Customer"/>
    <s v="N"/>
    <s v="No"/>
    <n v="15"/>
    <m/>
  </r>
  <r>
    <n v="17999"/>
    <n v="14"/>
    <x v="78"/>
    <d v="2017-10-07T00:00:00"/>
    <n v="84"/>
    <b v="1"/>
    <s v="Approved"/>
    <s v="Solex"/>
    <s v="Standard"/>
    <s v="high"/>
    <s v="large"/>
    <n v="1842.92"/>
    <n v="1105.75"/>
    <d v="2016-12-06T00:00:00"/>
    <n v="737.17000000000007"/>
    <s v="M"/>
    <n v="62"/>
    <d v="1995-12-04T00:00:00"/>
    <n v="24.599564542110603"/>
    <s v="Senior Cost Accountant"/>
    <s v="Financial Services"/>
    <s v="High Net Worth"/>
    <s v="N"/>
    <s v="Yes"/>
    <n v="8"/>
    <m/>
  </r>
  <r>
    <n v="18273"/>
    <n v="26"/>
    <x v="2600"/>
    <d v="2017-10-07T00:00:00"/>
    <n v="84"/>
    <b v="0"/>
    <s v="Approved"/>
    <s v="WeareA2B"/>
    <s v="Standard"/>
    <s v="medium"/>
    <s v="medium"/>
    <n v="1992.93"/>
    <n v="762.63"/>
    <d v="1991-11-10T00:00:00"/>
    <n v="1230.3000000000002"/>
    <s v="M"/>
    <n v="30"/>
    <d v="1986-03-25T00:00:00"/>
    <n v="34.300934405124302"/>
    <s v="Web Developer III"/>
    <s v="Manufacturing"/>
    <s v="Mass Customer"/>
    <s v="N"/>
    <s v="Yes"/>
    <n v="6"/>
    <m/>
  </r>
  <r>
    <n v="18974"/>
    <n v="37"/>
    <x v="1890"/>
    <d v="2017-10-07T00:00:00"/>
    <n v="84"/>
    <b v="0"/>
    <s v="Approved"/>
    <s v="OHM Cycles"/>
    <s v="Standard"/>
    <s v="low"/>
    <s v="medium"/>
    <n v="1793.43"/>
    <n v="248.82"/>
    <d v="1999-07-20T00:00:00"/>
    <n v="1544.6100000000001"/>
    <s v="F"/>
    <n v="90"/>
    <d v="1996-05-07T00:00:00"/>
    <n v="24.174907007864025"/>
    <n v="0"/>
    <s v="Health"/>
    <s v="Affluent Customer"/>
    <s v="N"/>
    <s v="No"/>
    <n v="5"/>
    <m/>
  </r>
  <r>
    <n v="19198"/>
    <n v="19"/>
    <x v="2601"/>
    <d v="2017-10-07T00:00:00"/>
    <n v="84"/>
    <b v="1"/>
    <s v="Approved"/>
    <s v="Trek Bicycles"/>
    <s v="Mountain"/>
    <s v="low"/>
    <s v="medium"/>
    <n v="574.64"/>
    <n v="459.71"/>
    <d v="2011-08-29T00:00:00"/>
    <n v="114.93"/>
    <s v="F"/>
    <n v="67"/>
    <d v="1989-03-05T00:00:00"/>
    <n v="31.352989199644849"/>
    <s v="Professor"/>
    <s v="IT"/>
    <s v="High Net Worth"/>
    <s v="N"/>
    <s v="Yes"/>
    <n v="9"/>
    <m/>
  </r>
  <r>
    <n v="19270"/>
    <n v="29"/>
    <x v="961"/>
    <d v="2017-10-07T00:00:00"/>
    <n v="84"/>
    <b v="0"/>
    <s v="Approved"/>
    <s v="Norco Bicycles"/>
    <s v="Road"/>
    <s v="medium"/>
    <s v="medium"/>
    <n v="543.39"/>
    <n v="407.54"/>
    <d v="1995-12-19T00:00:00"/>
    <n v="135.84999999999997"/>
    <s v="F"/>
    <n v="51"/>
    <d v="1975-06-15T00:00:00"/>
    <n v="45.08449604895992"/>
    <s v="Web Designer I"/>
    <s v="Health"/>
    <s v="Mass Customer"/>
    <s v="N"/>
    <s v="Yes"/>
    <n v="15"/>
    <m/>
  </r>
  <r>
    <n v="19544"/>
    <n v="25"/>
    <x v="976"/>
    <d v="2017-10-07T00:00:00"/>
    <n v="84"/>
    <b v="1"/>
    <s v="Approved"/>
    <s v="Giant Bicycles"/>
    <s v="Road"/>
    <s v="medium"/>
    <s v="medium"/>
    <n v="1538.99"/>
    <n v="829.65"/>
    <d v="2002-03-22T00:00:00"/>
    <n v="709.34"/>
    <s v="F"/>
    <n v="19"/>
    <d v="1979-10-09T00:00:00"/>
    <n v="40.763948103754437"/>
    <s v="Social Worker"/>
    <s v="Health"/>
    <s v="Mass Customer"/>
    <s v="N"/>
    <s v="Yes"/>
    <n v="14"/>
    <m/>
  </r>
  <r>
    <n v="19771"/>
    <n v="39"/>
    <x v="2602"/>
    <d v="2017-10-07T00:00:00"/>
    <n v="84"/>
    <b v="0"/>
    <s v="Approved"/>
    <s v="Giant Bicycles"/>
    <s v="Standard"/>
    <s v="medium"/>
    <s v="large"/>
    <n v="1812.75"/>
    <n v="582.48"/>
    <d v="1993-04-12T00:00:00"/>
    <n v="1230.27"/>
    <s v="M"/>
    <n v="83"/>
    <d v="1971-12-22T00:00:00"/>
    <n v="48.566687829781834"/>
    <s v="Staff Accountant III"/>
    <s v="n/a"/>
    <s v="Mass Customer"/>
    <s v="N"/>
    <s v="Yes"/>
    <n v="6"/>
    <m/>
  </r>
  <r>
    <n v="774"/>
    <n v="12"/>
    <x v="612"/>
    <d v="2017-10-06T00:00:00"/>
    <n v="85"/>
    <b v="0"/>
    <s v="Approved"/>
    <s v="WeareA2B"/>
    <s v="Standard"/>
    <s v="medium"/>
    <s v="medium"/>
    <n v="1231.1500000000001"/>
    <n v="161.6"/>
    <d v="2004-08-17T00:00:00"/>
    <n v="1069.5500000000002"/>
    <s v="F"/>
    <n v="73"/>
    <d v="1985-05-04T00:00:00"/>
    <n v="35.191345364028408"/>
    <s v="Statistician II"/>
    <s v="Retail"/>
    <s v="Mass Customer"/>
    <s v="N"/>
    <s v="No"/>
    <n v="10"/>
    <m/>
  </r>
  <r>
    <n v="1262"/>
    <n v="0"/>
    <x v="2603"/>
    <d v="2017-10-06T00:00:00"/>
    <n v="85"/>
    <b v="0"/>
    <s v="Approved"/>
    <s v="Solex"/>
    <s v="Standard"/>
    <s v="medium"/>
    <s v="medium"/>
    <n v="478.16"/>
    <n v="298.72000000000003"/>
    <d v="1993-06-23T00:00:00"/>
    <n v="179.44"/>
    <s v="M"/>
    <n v="5"/>
    <d v="1990-06-06T00:00:00"/>
    <n v="30.098194679096903"/>
    <s v="Director of Sales"/>
    <s v="Financial Services"/>
    <s v="High Net Worth"/>
    <s v="N"/>
    <s v="No"/>
    <n v="10"/>
    <m/>
  </r>
  <r>
    <n v="1271"/>
    <n v="52"/>
    <x v="2604"/>
    <d v="2017-10-06T00:00:00"/>
    <n v="85"/>
    <b v="0"/>
    <s v="Approved"/>
    <s v="Solex"/>
    <s v="Road"/>
    <s v="medium"/>
    <s v="large"/>
    <n v="1777.8"/>
    <n v="820.78"/>
    <d v="2006-11-10T00:00:00"/>
    <n v="957.02"/>
    <s v="M"/>
    <n v="99"/>
    <d v="1989-06-02T00:00:00"/>
    <n v="31.109153583206492"/>
    <s v="Product Engineer"/>
    <s v="Health"/>
    <s v="High Net Worth"/>
    <s v="N"/>
    <s v="Yes"/>
    <n v="16"/>
    <m/>
  </r>
  <r>
    <n v="1462"/>
    <n v="33"/>
    <x v="2167"/>
    <d v="2017-10-06T00:00:00"/>
    <n v="85"/>
    <b v="1"/>
    <s v="Approved"/>
    <s v="OHM Cycles"/>
    <s v="Road"/>
    <s v="medium"/>
    <s v="small"/>
    <n v="1810"/>
    <n v="1610.9"/>
    <d v="2008-03-19T00:00:00"/>
    <n v="199.09999999999991"/>
    <s v="M"/>
    <n v="68"/>
    <d v="1987-08-27T00:00:00"/>
    <n v="32.876276870877724"/>
    <s v="Geological Engineer"/>
    <s v="Manufacturing"/>
    <s v="High Net Worth"/>
    <s v="N"/>
    <s v="No"/>
    <n v="12"/>
    <m/>
  </r>
  <r>
    <n v="1559"/>
    <n v="53"/>
    <x v="712"/>
    <d v="2017-10-06T00:00:00"/>
    <n v="85"/>
    <b v="1"/>
    <s v="Approved"/>
    <s v="OHM Cycles"/>
    <s v="Standard"/>
    <s v="medium"/>
    <s v="medium"/>
    <n v="795.34"/>
    <n v="101.58"/>
    <d v="1997-02-09T00:00:00"/>
    <n v="693.76"/>
    <s v="F"/>
    <n v="5"/>
    <d v="1955-09-23T00:00:00"/>
    <n v="64.824222076357174"/>
    <s v="Software Test Engineer III"/>
    <s v="n/a"/>
    <s v="Affluent Customer"/>
    <s v="N"/>
    <s v="No"/>
    <n v="11"/>
    <m/>
  </r>
  <r>
    <n v="1585"/>
    <n v="40"/>
    <x v="2605"/>
    <d v="2017-10-06T00:00:00"/>
    <n v="85"/>
    <b v="1"/>
    <s v="Approved"/>
    <s v="OHM Cycles"/>
    <s v="Standard"/>
    <s v="high"/>
    <s v="medium"/>
    <n v="1458.17"/>
    <n v="874.9"/>
    <d v="2006-02-02T00:00:00"/>
    <n v="583.2700000000001"/>
    <s v="F"/>
    <n v="9"/>
    <d v="1968-10-20T00:00:00"/>
    <n v="51.739290569507865"/>
    <s v="Recruiter"/>
    <s v="Property"/>
    <s v="Affluent Customer"/>
    <s v="N"/>
    <s v="No"/>
    <n v="13"/>
    <m/>
  </r>
  <r>
    <n v="2217"/>
    <n v="27"/>
    <x v="2077"/>
    <d v="2017-10-06T00:00:00"/>
    <n v="85"/>
    <b v="0"/>
    <s v="Approved"/>
    <s v="Trek Bicycles"/>
    <s v="Standard"/>
    <s v="medium"/>
    <s v="medium"/>
    <n v="499.53"/>
    <n v="388.72"/>
    <d v="1991-11-10T00:00:00"/>
    <n v="110.80999999999995"/>
    <s v="F"/>
    <n v="42"/>
    <d v="1961-11-24T00:00:00"/>
    <n v="58.64887961060375"/>
    <s v="VP Product Management"/>
    <s v="n/a"/>
    <s v="Affluent Customer"/>
    <s v="N"/>
    <s v="Yes"/>
    <n v="9"/>
    <m/>
  </r>
  <r>
    <n v="2899"/>
    <n v="13"/>
    <x v="294"/>
    <d v="2017-10-06T00:00:00"/>
    <n v="85"/>
    <b v="1"/>
    <s v="Approved"/>
    <s v="Solex"/>
    <s v="Standard"/>
    <s v="medium"/>
    <s v="medium"/>
    <n v="1577.53"/>
    <n v="826.51"/>
    <d v="2007-12-11T00:00:00"/>
    <n v="751.02"/>
    <s v="M"/>
    <n v="73"/>
    <d v="1980-07-30T00:00:00"/>
    <n v="39.955728925672247"/>
    <s v="Programmer III"/>
    <s v="Argiculture"/>
    <s v="High Net Worth"/>
    <s v="N"/>
    <s v="Yes"/>
    <n v="8"/>
    <m/>
  </r>
  <r>
    <n v="3488"/>
    <n v="30"/>
    <x v="2606"/>
    <d v="2017-10-06T00:00:00"/>
    <n v="85"/>
    <b v="1"/>
    <s v="Approved"/>
    <s v="Solex"/>
    <s v="Standard"/>
    <s v="high"/>
    <s v="medium"/>
    <n v="748.17"/>
    <n v="448.9"/>
    <d v="1991-11-10T00:00:00"/>
    <n v="299.27"/>
    <s v="F"/>
    <n v="70"/>
    <d v="1976-08-06T00:00:00"/>
    <n v="43.939290569507861"/>
    <n v="0"/>
    <s v="Financial Services"/>
    <s v="Affluent Customer"/>
    <s v="N"/>
    <s v="No"/>
    <n v="17"/>
    <m/>
  </r>
  <r>
    <n v="3540"/>
    <n v="62"/>
    <x v="2046"/>
    <d v="2017-10-06T00:00:00"/>
    <n v="85"/>
    <b v="1"/>
    <s v="Approved"/>
    <s v="Solex"/>
    <s v="Standard"/>
    <s v="medium"/>
    <s v="medium"/>
    <n v="478.16"/>
    <n v="298.72000000000003"/>
    <d v="1993-06-23T00:00:00"/>
    <n v="179.44"/>
    <s v="M"/>
    <n v="82"/>
    <d v="1957-11-29T00:00:00"/>
    <n v="62.637920706494164"/>
    <s v="Food Chemist"/>
    <s v="Health"/>
    <s v="Mass Customer"/>
    <s v="N"/>
    <s v="No"/>
    <n v="6"/>
    <m/>
  </r>
  <r>
    <n v="3815"/>
    <n v="89"/>
    <x v="114"/>
    <d v="2017-10-06T00:00:00"/>
    <n v="85"/>
    <b v="0"/>
    <s v="Approved"/>
    <s v="Giant Bicycles"/>
    <s v="Standard"/>
    <s v="medium"/>
    <s v="large"/>
    <n v="1812.75"/>
    <n v="582.48"/>
    <d v="2006-02-02T00:00:00"/>
    <n v="1230.27"/>
    <s v="F"/>
    <n v="33"/>
    <d v="1970-01-18T00:00:00"/>
    <n v="50.492715227042112"/>
    <s v="Account Coordinator"/>
    <s v="n/a"/>
    <s v="High Net Worth"/>
    <s v="N"/>
    <s v="Yes"/>
    <n v="17"/>
    <m/>
  </r>
  <r>
    <n v="3945"/>
    <n v="97"/>
    <x v="2607"/>
    <d v="2017-10-06T00:00:00"/>
    <n v="85"/>
    <b v="1"/>
    <s v="Approved"/>
    <s v="Solex"/>
    <s v="Standard"/>
    <s v="medium"/>
    <s v="large"/>
    <n v="202.62"/>
    <n v="151.96"/>
    <d v="2016-03-29T00:00:00"/>
    <n v="50.66"/>
    <s v="M"/>
    <n v="87"/>
    <d v="1965-04-19T00:00:00"/>
    <n v="55.246139884576358"/>
    <s v="Geologist I"/>
    <s v="n/a"/>
    <s v="Mass Customer"/>
    <s v="N"/>
    <s v="No"/>
    <n v="17"/>
    <m/>
  </r>
  <r>
    <n v="5256"/>
    <n v="66"/>
    <x v="2306"/>
    <d v="2017-10-06T00:00:00"/>
    <n v="85"/>
    <b v="0"/>
    <s v="Approved"/>
    <s v="Giant Bicycles"/>
    <s v="Road"/>
    <s v="low"/>
    <s v="small"/>
    <n v="590.26"/>
    <n v="525.33000000000004"/>
    <d v="2015-04-11T00:00:00"/>
    <n v="64.92999999999995"/>
    <s v="M"/>
    <n v="45"/>
    <d v="1976-02-20T00:00:00"/>
    <n v="44.399564542110603"/>
    <s v="Speech Pathologist"/>
    <s v="Property"/>
    <s v="Affluent Customer"/>
    <s v="N"/>
    <s v="Yes"/>
    <n v="19"/>
    <m/>
  </r>
  <r>
    <n v="5407"/>
    <n v="70"/>
    <x v="1308"/>
    <d v="2017-10-06T00:00:00"/>
    <n v="85"/>
    <b v="1"/>
    <s v="Approved"/>
    <s v="Trek Bicycles"/>
    <s v="Standard"/>
    <s v="high"/>
    <s v="medium"/>
    <n v="495.72"/>
    <n v="297.43"/>
    <d v="2000-05-22T00:00:00"/>
    <n v="198.29000000000002"/>
    <s v="F"/>
    <n v="69"/>
    <d v="2000-07-14T00:00:00"/>
    <n v="19.985865911973615"/>
    <s v="VP Sales"/>
    <s v="IT"/>
    <s v="Mass Customer"/>
    <s v="N"/>
    <s v="Yes"/>
    <n v="2"/>
    <m/>
  </r>
  <r>
    <n v="4744"/>
    <n v="9"/>
    <x v="853"/>
    <d v="2017-12-18T00:00:00"/>
    <m/>
    <b v="1"/>
    <s v="Cancelled"/>
    <s v="Norco Bicycles"/>
    <s v="Standard"/>
    <s v="medium"/>
    <s v="small"/>
    <n v="1216.1400000000001"/>
    <n v="1082.3599999999999"/>
    <n v="33455"/>
    <m/>
    <m/>
    <m/>
    <m/>
    <m/>
    <m/>
    <m/>
    <m/>
    <m/>
    <m/>
    <m/>
    <m/>
  </r>
  <r>
    <n v="5409"/>
    <n v="45"/>
    <x v="947"/>
    <d v="2017-10-06T00:00:00"/>
    <n v="85"/>
    <b v="1"/>
    <s v="Approved"/>
    <s v="Solex"/>
    <s v="Standard"/>
    <s v="medium"/>
    <s v="medium"/>
    <n v="441.49"/>
    <n v="84.99"/>
    <d v="1993-04-12T00:00:00"/>
    <n v="356.5"/>
    <s v="M"/>
    <n v="38"/>
    <d v="2000-01-08T00:00:00"/>
    <n v="20.500934405124301"/>
    <s v="GIS Technical Architect"/>
    <s v="Manufacturing"/>
    <s v="Affluent Customer"/>
    <s v="N"/>
    <s v="Yes"/>
    <n v="1"/>
    <m/>
  </r>
  <r>
    <n v="5901"/>
    <n v="57"/>
    <x v="1392"/>
    <d v="2017-10-06T00:00:00"/>
    <n v="85"/>
    <b v="0"/>
    <s v="Approved"/>
    <s v="WeareA2B"/>
    <s v="Touring"/>
    <s v="medium"/>
    <s v="large"/>
    <n v="1890.39"/>
    <n v="260.14"/>
    <d v="1991-01-21T00:00:00"/>
    <n v="1630.25"/>
    <s v="M"/>
    <n v="22"/>
    <d v="1986-10-13T00:00:00"/>
    <n v="33.747509747590051"/>
    <s v="Financial Analyst"/>
    <s v="Financial Services"/>
    <s v="Mass Customer"/>
    <s v="N"/>
    <s v="No"/>
    <n v="10"/>
    <m/>
  </r>
  <r>
    <n v="5962"/>
    <n v="75"/>
    <x v="612"/>
    <d v="2017-10-06T00:00:00"/>
    <n v="85"/>
    <b v="1"/>
    <s v="Approved"/>
    <s v="Giant Bicycles"/>
    <s v="Touring"/>
    <s v="medium"/>
    <s v="large"/>
    <n v="1873.97"/>
    <n v="863.95"/>
    <d v="2006-05-22T00:00:00"/>
    <n v="1010.02"/>
    <s v="F"/>
    <n v="73"/>
    <d v="1985-05-04T00:00:00"/>
    <n v="35.191345364028408"/>
    <s v="Statistician II"/>
    <s v="Retail"/>
    <s v="Mass Customer"/>
    <s v="N"/>
    <s v="No"/>
    <n v="10"/>
    <m/>
  </r>
  <r>
    <n v="6117"/>
    <n v="66"/>
    <x v="939"/>
    <d v="2017-10-06T00:00:00"/>
    <n v="85"/>
    <b v="1"/>
    <s v="Approved"/>
    <s v="Giant Bicycles"/>
    <s v="Road"/>
    <s v="low"/>
    <s v="small"/>
    <n v="590.26"/>
    <n v="525.33000000000004"/>
    <d v="2010-11-05T00:00:00"/>
    <n v="64.92999999999995"/>
    <s v="F"/>
    <n v="48"/>
    <d v="1963-04-11T00:00:00"/>
    <n v="57.27079741882293"/>
    <s v="Database Administrator III"/>
    <s v="Financial Services"/>
    <s v="Mass Customer"/>
    <s v="N"/>
    <s v="Yes"/>
    <n v="10"/>
    <m/>
  </r>
  <r>
    <n v="6182"/>
    <n v="48"/>
    <x v="498"/>
    <d v="2017-10-06T00:00:00"/>
    <n v="85"/>
    <b v="0"/>
    <s v="Approved"/>
    <s v="WeareA2B"/>
    <s v="Standard"/>
    <s v="medium"/>
    <s v="medium"/>
    <n v="1762.96"/>
    <n v="950.52"/>
    <d v="2003-07-21T00:00:00"/>
    <n v="812.44"/>
    <s v="M"/>
    <n v="16"/>
    <d v="1991-05-09T00:00:00"/>
    <n v="29.174907007864025"/>
    <n v="0"/>
    <s v="Manufacturing"/>
    <s v="Affluent Customer"/>
    <s v="N"/>
    <s v="Yes"/>
    <n v="8"/>
    <m/>
  </r>
  <r>
    <n v="6772"/>
    <n v="33"/>
    <x v="5"/>
    <d v="2017-10-06T00:00:00"/>
    <n v="85"/>
    <b v="0"/>
    <s v="Approved"/>
    <s v="Giant Bicycles"/>
    <s v="Standard"/>
    <s v="medium"/>
    <s v="small"/>
    <n v="1311.44"/>
    <n v="1167.18"/>
    <d v="1999-12-04T00:00:00"/>
    <n v="144.26"/>
    <s v="M"/>
    <n v="76"/>
    <d v="1996-01-22T00:00:00"/>
    <n v="24.465317966768136"/>
    <s v="Human Resources Manager"/>
    <s v="Manufacturing"/>
    <s v="Mass Customer"/>
    <s v="N"/>
    <s v="No"/>
    <n v="6"/>
    <m/>
  </r>
  <r>
    <n v="6935"/>
    <n v="95"/>
    <x v="859"/>
    <d v="2017-10-06T00:00:00"/>
    <n v="85"/>
    <b v="0"/>
    <s v="Approved"/>
    <s v="Giant Bicycles"/>
    <s v="Standard"/>
    <s v="medium"/>
    <s v="large"/>
    <n v="569.55999999999995"/>
    <n v="528.42999999999995"/>
    <d v="2016-03-29T00:00:00"/>
    <n v="41.129999999999995"/>
    <s v="M"/>
    <n v="14"/>
    <d v="1994-02-11T00:00:00"/>
    <n v="26.410523446220189"/>
    <s v="Community Outreach Specialist"/>
    <s v="IT"/>
    <s v="Affluent Customer"/>
    <s v="N"/>
    <s v="Yes"/>
    <n v="8"/>
    <m/>
  </r>
  <r>
    <n v="7068"/>
    <n v="6"/>
    <x v="2608"/>
    <d v="2017-10-06T00:00:00"/>
    <n v="85"/>
    <b v="1"/>
    <s v="Approved"/>
    <s v="OHM Cycles"/>
    <s v="Standard"/>
    <s v="high"/>
    <s v="medium"/>
    <n v="227.88"/>
    <n v="136.72999999999999"/>
    <d v="2004-08-17T00:00:00"/>
    <n v="91.15"/>
    <s v="M"/>
    <n v="91"/>
    <d v="1980-03-06T00:00:00"/>
    <n v="40.355728925672246"/>
    <s v="Environmental Specialist"/>
    <s v="n/a"/>
    <s v="Mass Customer"/>
    <s v="N"/>
    <s v="Yes"/>
    <n v="22"/>
    <m/>
  </r>
  <r>
    <n v="7106"/>
    <n v="51"/>
    <x v="1049"/>
    <d v="2017-10-06T00:00:00"/>
    <n v="85"/>
    <b v="1"/>
    <s v="Approved"/>
    <s v="OHM Cycles"/>
    <s v="Standard"/>
    <s v="high"/>
    <s v="medium"/>
    <n v="2005.66"/>
    <n v="1203.4000000000001"/>
    <d v="2012-04-10T00:00:00"/>
    <n v="802.26"/>
    <s v="F"/>
    <n v="69"/>
    <d v="1996-05-07T00:00:00"/>
    <n v="24.174907007864025"/>
    <s v="Help Desk Technician"/>
    <s v="n/a"/>
    <s v="Mass Customer"/>
    <s v="N"/>
    <s v="No"/>
    <n v="4"/>
    <m/>
  </r>
  <r>
    <n v="4754"/>
    <n v="48"/>
    <x v="2609"/>
    <d v="2017-08-04T00:00:00"/>
    <m/>
    <m/>
    <s v="Approved"/>
    <s v="WeareA2B"/>
    <s v="Standard"/>
    <s v="medium"/>
    <s v="medium"/>
    <n v="1762.96"/>
    <n v="950.52"/>
    <n v="35707"/>
    <m/>
    <m/>
    <m/>
    <m/>
    <m/>
    <m/>
    <m/>
    <m/>
    <m/>
    <m/>
    <m/>
    <m/>
  </r>
  <r>
    <n v="7429"/>
    <n v="54"/>
    <x v="504"/>
    <d v="2017-10-06T00:00:00"/>
    <n v="85"/>
    <b v="0"/>
    <s v="Approved"/>
    <s v="WeareA2B"/>
    <s v="Standard"/>
    <s v="medium"/>
    <s v="medium"/>
    <n v="1807.45"/>
    <n v="778.69"/>
    <d v="2016-12-06T00:00:00"/>
    <n v="1028.76"/>
    <s v="M"/>
    <n v="43"/>
    <d v="1995-02-10T00:00:00"/>
    <n v="25.413263172247589"/>
    <n v="0"/>
    <s v="n/a"/>
    <s v="High Net Worth"/>
    <s v="N"/>
    <s v="Yes"/>
    <n v="1"/>
    <m/>
  </r>
  <r>
    <n v="7473"/>
    <n v="3"/>
    <x v="2567"/>
    <d v="2017-10-06T00:00:00"/>
    <n v="85"/>
    <b v="1"/>
    <s v="Approved"/>
    <s v="Trek Bicycles"/>
    <s v="Standard"/>
    <s v="medium"/>
    <s v="large"/>
    <n v="2091.4699999999998"/>
    <n v="388.92"/>
    <d v="2006-05-22T00:00:00"/>
    <n v="1702.5499999999997"/>
    <s v="F"/>
    <n v="19"/>
    <d v="1976-07-05T00:00:00"/>
    <n v="44.026961802384577"/>
    <s v="General Manager"/>
    <s v="Manufacturing"/>
    <s v="Affluent Customer"/>
    <s v="N"/>
    <s v="Yes"/>
    <n v="15"/>
    <m/>
  </r>
  <r>
    <n v="7733"/>
    <n v="84"/>
    <x v="2244"/>
    <d v="2017-10-06T00:00:00"/>
    <n v="85"/>
    <b v="1"/>
    <s v="Approved"/>
    <s v="Trek Bicycles"/>
    <s v="Road"/>
    <s v="medium"/>
    <s v="medium"/>
    <n v="290.62"/>
    <n v="215.14"/>
    <d v="2004-12-18T00:00:00"/>
    <n v="75.480000000000018"/>
    <s v="M"/>
    <n v="48"/>
    <d v="1976-12-23T00:00:00"/>
    <n v="43.558468651699641"/>
    <s v="Legal Assistant"/>
    <s v="Manufacturing"/>
    <s v="Affluent Customer"/>
    <s v="N"/>
    <s v="No"/>
    <n v="21"/>
    <m/>
  </r>
  <r>
    <n v="7748"/>
    <n v="23"/>
    <x v="821"/>
    <d v="2017-10-06T00:00:00"/>
    <n v="85"/>
    <b v="0"/>
    <s v="Approved"/>
    <s v="Norco Bicycles"/>
    <s v="Standard"/>
    <s v="medium"/>
    <s v="medium"/>
    <n v="1198.46"/>
    <n v="381.1"/>
    <d v="1998-12-16T00:00:00"/>
    <n v="817.36"/>
    <s v="M"/>
    <n v="73"/>
    <d v="1975-02-26T00:00:00"/>
    <n v="45.383126185946217"/>
    <s v="Internal Auditor"/>
    <s v="Health"/>
    <s v="High Net Worth"/>
    <s v="N"/>
    <s v="No"/>
    <n v="13"/>
    <m/>
  </r>
  <r>
    <n v="8133"/>
    <n v="43"/>
    <x v="661"/>
    <d v="2017-10-06T00:00:00"/>
    <n v="85"/>
    <b v="1"/>
    <s v="Approved"/>
    <s v="Solex"/>
    <s v="Standard"/>
    <s v="medium"/>
    <s v="medium"/>
    <n v="1151.96"/>
    <n v="649.49"/>
    <d v="1993-04-12T00:00:00"/>
    <n v="502.47"/>
    <s v="M"/>
    <n v="84"/>
    <d v="1989-06-21T00:00:00"/>
    <n v="31.057098788685945"/>
    <s v="Statistician IV"/>
    <s v="Property"/>
    <s v="Mass Customer"/>
    <s v="N"/>
    <s v="Yes"/>
    <n v="4"/>
    <m/>
  </r>
  <r>
    <n v="8236"/>
    <n v="64"/>
    <x v="1938"/>
    <d v="2017-10-06T00:00:00"/>
    <n v="85"/>
    <b v="1"/>
    <s v="Approved"/>
    <s v="Trek Bicycles"/>
    <s v="Standard"/>
    <s v="medium"/>
    <s v="large"/>
    <n v="1469.44"/>
    <n v="596.54999999999995"/>
    <d v="2012-05-18T00:00:00"/>
    <n v="872.8900000000001"/>
    <s v="M"/>
    <n v="30"/>
    <d v="1962-08-12T00:00:00"/>
    <n v="57.933811117453068"/>
    <s v="Staff Accountant I"/>
    <s v="Financial Services"/>
    <s v="Mass Customer"/>
    <s v="N"/>
    <s v="No"/>
    <n v="20"/>
    <m/>
  </r>
  <r>
    <n v="8403"/>
    <n v="11"/>
    <x v="2610"/>
    <d v="2017-10-06T00:00:00"/>
    <n v="85"/>
    <b v="1"/>
    <s v="Approved"/>
    <s v="Giant Bicycles"/>
    <s v="Standard"/>
    <s v="high"/>
    <s v="medium"/>
    <n v="1274.93"/>
    <n v="764.96"/>
    <d v="2004-08-17T00:00:00"/>
    <n v="509.97"/>
    <s v="M"/>
    <n v="35"/>
    <d v="1959-05-13T00:00:00"/>
    <n v="61.185865911973615"/>
    <s v="Legal Assistant"/>
    <s v="Financial Services"/>
    <s v="Mass Customer"/>
    <s v="N"/>
    <s v="Yes"/>
    <n v="13"/>
    <m/>
  </r>
  <r>
    <n v="8551"/>
    <n v="42"/>
    <x v="477"/>
    <d v="2017-10-06T00:00:00"/>
    <n v="85"/>
    <b v="0"/>
    <s v="Approved"/>
    <s v="OHM Cycles"/>
    <s v="Road"/>
    <s v="medium"/>
    <s v="small"/>
    <n v="1810"/>
    <n v="1610.9"/>
    <d v="2008-03-19T00:00:00"/>
    <n v="199.09999999999991"/>
    <s v="M"/>
    <n v="33"/>
    <d v="2000-06-06T00:00:00"/>
    <n v="20.089975501014713"/>
    <s v="Pharmacist"/>
    <s v="Health"/>
    <s v="Affluent Customer"/>
    <s v="N"/>
    <s v="No"/>
    <n v="2"/>
    <m/>
  </r>
  <r>
    <n v="8930"/>
    <n v="98"/>
    <x v="2611"/>
    <d v="2017-10-06T00:00:00"/>
    <n v="85"/>
    <b v="0"/>
    <s v="Approved"/>
    <s v="OHM Cycles"/>
    <s v="Standard"/>
    <s v="medium"/>
    <s v="medium"/>
    <n v="795.34"/>
    <n v="101.58"/>
    <d v="2009-04-12T00:00:00"/>
    <n v="693.76"/>
    <s v="M"/>
    <n v="27"/>
    <d v="1992-04-16T00:00:00"/>
    <n v="28.235180980466765"/>
    <n v="0"/>
    <s v="Argiculture"/>
    <s v="High Net Worth"/>
    <s v="N"/>
    <s v="Yes"/>
    <n v="4"/>
    <m/>
  </r>
  <r>
    <n v="9709"/>
    <n v="14"/>
    <x v="962"/>
    <d v="2017-10-06T00:00:00"/>
    <n v="85"/>
    <b v="0"/>
    <s v="Approved"/>
    <s v="Trek Bicycles"/>
    <s v="Standard"/>
    <s v="medium"/>
    <s v="small"/>
    <n v="1386.84"/>
    <n v="1234.29"/>
    <d v="2013-03-12T00:00:00"/>
    <n v="152.54999999999995"/>
    <s v="U"/>
    <n v="80"/>
    <d v="1899-12-30T00:00:00"/>
    <n v="0"/>
    <s v="Financial Analyst"/>
    <s v="Financial Services"/>
    <s v="Mass Customer"/>
    <s v="N"/>
    <s v="Yes"/>
    <n v="0"/>
    <m/>
  </r>
  <r>
    <n v="10096"/>
    <n v="76"/>
    <x v="1943"/>
    <d v="2017-10-06T00:00:00"/>
    <n v="85"/>
    <b v="0"/>
    <s v="Approved"/>
    <s v="WeareA2B"/>
    <s v="Standard"/>
    <s v="low"/>
    <s v="medium"/>
    <n v="642.30999999999995"/>
    <n v="513.85"/>
    <d v="2014-10-10T00:00:00"/>
    <n v="128.45999999999992"/>
    <s v="M"/>
    <n v="35"/>
    <d v="1998-01-14T00:00:00"/>
    <n v="22.484496048959915"/>
    <n v="0"/>
    <s v="Financial Services"/>
    <s v="Mass Customer"/>
    <s v="N"/>
    <s v="No"/>
    <n v="4"/>
    <m/>
  </r>
  <r>
    <n v="10412"/>
    <n v="83"/>
    <x v="1403"/>
    <d v="2017-10-06T00:00:00"/>
    <n v="85"/>
    <b v="0"/>
    <s v="Approved"/>
    <s v="Solex"/>
    <s v="Touring"/>
    <s v="medium"/>
    <s v="large"/>
    <n v="2083.94"/>
    <n v="675.03"/>
    <d v="2013-09-16T00:00:00"/>
    <n v="1408.91"/>
    <s v="M"/>
    <n v="14"/>
    <d v="1978-08-07T00:00:00"/>
    <n v="41.936550843480468"/>
    <s v="Geological Engineer"/>
    <s v="Manufacturing"/>
    <s v="Mass Customer"/>
    <s v="N"/>
    <s v="No"/>
    <n v="10"/>
    <m/>
  </r>
  <r>
    <n v="10782"/>
    <n v="43"/>
    <x v="2612"/>
    <d v="2017-10-06T00:00:00"/>
    <n v="85"/>
    <b v="1"/>
    <s v="Approved"/>
    <s v="Solex"/>
    <s v="Standard"/>
    <s v="medium"/>
    <s v="medium"/>
    <n v="1151.96"/>
    <n v="649.49"/>
    <d v="1999-12-04T00:00:00"/>
    <n v="502.47"/>
    <s v="F"/>
    <n v="68"/>
    <d v="1977-05-02T00:00:00"/>
    <n v="43.202304268138001"/>
    <s v="Quality Control Specialist"/>
    <s v="n/a"/>
    <s v="Mass Customer"/>
    <s v="N"/>
    <s v="No"/>
    <n v="20"/>
    <m/>
  </r>
  <r>
    <n v="11836"/>
    <n v="81"/>
    <x v="1549"/>
    <d v="2017-10-06T00:00:00"/>
    <n v="85"/>
    <b v="0"/>
    <s v="Approved"/>
    <s v="Norco Bicycles"/>
    <s v="Standard"/>
    <s v="medium"/>
    <s v="small"/>
    <n v="586.45000000000005"/>
    <n v="521.94000000000005"/>
    <d v="1991-07-10T00:00:00"/>
    <n v="64.509999999999991"/>
    <s v="F"/>
    <n v="24"/>
    <d v="1973-01-16T00:00:00"/>
    <n v="47.495454953069505"/>
    <s v="Graphic Designer"/>
    <s v="n/a"/>
    <s v="Affluent Customer"/>
    <s v="N"/>
    <s v="No"/>
    <n v="9"/>
    <m/>
  </r>
  <r>
    <n v="11852"/>
    <n v="9"/>
    <x v="2613"/>
    <d v="2017-10-06T00:00:00"/>
    <n v="85"/>
    <b v="0"/>
    <s v="Approved"/>
    <s v="Norco Bicycles"/>
    <s v="Standard"/>
    <s v="medium"/>
    <s v="small"/>
    <n v="1216.1400000000001"/>
    <n v="1082.3599999999999"/>
    <d v="1991-08-05T00:00:00"/>
    <n v="133.7800000000002"/>
    <s v="M"/>
    <n v="13"/>
    <d v="1977-09-25T00:00:00"/>
    <n v="42.802304268138002"/>
    <s v="Community Outreach Specialist"/>
    <s v="Financial Services"/>
    <s v="High Net Worth"/>
    <s v="N"/>
    <s v="No"/>
    <n v="12"/>
    <m/>
  </r>
  <r>
    <n v="13749"/>
    <n v="88"/>
    <x v="190"/>
    <d v="2017-10-06T00:00:00"/>
    <n v="85"/>
    <b v="1"/>
    <s v="Approved"/>
    <s v="Norco Bicycles"/>
    <s v="Standard"/>
    <s v="medium"/>
    <s v="medium"/>
    <n v="1198.46"/>
    <n v="381.1"/>
    <d v="2005-05-10T00:00:00"/>
    <n v="817.36"/>
    <s v="F"/>
    <n v="65"/>
    <d v="1957-06-01T00:00:00"/>
    <n v="63.133811117453071"/>
    <n v="0"/>
    <s v="n/a"/>
    <s v="Mass Customer"/>
    <s v="N"/>
    <s v="Yes"/>
    <n v="11"/>
    <m/>
  </r>
  <r>
    <n v="14156"/>
    <n v="22"/>
    <x v="971"/>
    <d v="2017-10-06T00:00:00"/>
    <n v="85"/>
    <b v="0"/>
    <s v="Approved"/>
    <s v="WeareA2B"/>
    <s v="Standard"/>
    <s v="medium"/>
    <s v="medium"/>
    <n v="60.34"/>
    <n v="45.26"/>
    <d v="1993-07-15T00:00:00"/>
    <n v="15.080000000000005"/>
    <s v="M"/>
    <n v="65"/>
    <d v="1999-11-24T00:00:00"/>
    <n v="20.624222076357178"/>
    <n v="0"/>
    <s v="n/a"/>
    <s v="Affluent Customer"/>
    <s v="N"/>
    <s v="No"/>
    <n v="1"/>
    <m/>
  </r>
  <r>
    <n v="14826"/>
    <n v="10"/>
    <x v="2497"/>
    <d v="2017-10-06T00:00:00"/>
    <n v="85"/>
    <b v="1"/>
    <s v="Approved"/>
    <s v="WeareA2B"/>
    <s v="Touring"/>
    <s v="medium"/>
    <s v="medium"/>
    <n v="1466.68"/>
    <n v="363.25"/>
    <d v="1996-11-09T00:00:00"/>
    <n v="1103.43"/>
    <s v="M"/>
    <n v="83"/>
    <d v="1989-03-13T00:00:00"/>
    <n v="31.33107139142567"/>
    <s v="Physical Therapy Assistant"/>
    <s v="n/a"/>
    <s v="Mass Customer"/>
    <s v="N"/>
    <s v="Yes"/>
    <n v="15"/>
    <m/>
  </r>
  <r>
    <n v="15260"/>
    <n v="77"/>
    <x v="2614"/>
    <d v="2017-10-06T00:00:00"/>
    <n v="85"/>
    <b v="0"/>
    <s v="Approved"/>
    <s v="Norco Bicycles"/>
    <s v="Road"/>
    <s v="medium"/>
    <s v="large"/>
    <n v="1240.31"/>
    <n v="795.1"/>
    <d v="2011-01-10T00:00:00"/>
    <n v="445.20999999999992"/>
    <s v="M"/>
    <n v="68"/>
    <d v="1978-12-31T00:00:00"/>
    <n v="41.536550843480462"/>
    <s v="Account Coordinator"/>
    <s v="Manufacturing"/>
    <s v="Mass Customer"/>
    <s v="N"/>
    <s v="No"/>
    <n v="8"/>
    <m/>
  </r>
  <r>
    <n v="16048"/>
    <n v="20"/>
    <x v="491"/>
    <d v="2017-10-06T00:00:00"/>
    <n v="85"/>
    <b v="0"/>
    <s v="Approved"/>
    <s v="Trek Bicycles"/>
    <s v="Standard"/>
    <s v="medium"/>
    <s v="small"/>
    <n v="1775.81"/>
    <n v="1580.47"/>
    <d v="2011-05-07T00:00:00"/>
    <n v="195.33999999999992"/>
    <s v="M"/>
    <n v="90"/>
    <d v="1992-02-26T00:00:00"/>
    <n v="28.372167281836628"/>
    <s v="Sales Representative"/>
    <s v="Retail"/>
    <s v="Mass Customer"/>
    <s v="N"/>
    <s v="Yes"/>
    <n v="8"/>
    <m/>
  </r>
  <r>
    <n v="16634"/>
    <n v="0"/>
    <x v="520"/>
    <d v="2017-10-06T00:00:00"/>
    <n v="85"/>
    <b v="1"/>
    <s v="Approved"/>
    <s v="WeareA2B"/>
    <s v="Standard"/>
    <s v="medium"/>
    <s v="small"/>
    <n v="175.89"/>
    <n v="131.91999999999999"/>
    <d v="2003-02-16T00:00:00"/>
    <n v="43.97"/>
    <s v="M"/>
    <n v="26"/>
    <d v="1977-02-16T00:00:00"/>
    <n v="43.407783720192796"/>
    <s v="Software Consultant"/>
    <s v="Financial Services"/>
    <s v="High Net Worth"/>
    <s v="N"/>
    <s v="No"/>
    <n v="9"/>
    <m/>
  </r>
  <r>
    <n v="17249"/>
    <n v="0"/>
    <x v="1220"/>
    <d v="2017-10-06T00:00:00"/>
    <n v="85"/>
    <b v="1"/>
    <s v="Approved"/>
    <s v="OHM Cycles"/>
    <s v="Standard"/>
    <s v="low"/>
    <s v="medium"/>
    <n v="71.16"/>
    <n v="56.93"/>
    <d v="2015-06-17T00:00:00"/>
    <n v="14.229999999999997"/>
    <s v="F"/>
    <n v="32"/>
    <d v="1977-01-27T00:00:00"/>
    <n v="43.46257824074074"/>
    <n v="0"/>
    <s v="n/a"/>
    <s v="High Net Worth"/>
    <s v="N"/>
    <s v="No"/>
    <n v="5"/>
    <m/>
  </r>
  <r>
    <n v="17470"/>
    <n v="31"/>
    <x v="2615"/>
    <d v="2017-10-06T00:00:00"/>
    <n v="85"/>
    <b v="0"/>
    <s v="Approved"/>
    <s v="Giant Bicycles"/>
    <s v="Standard"/>
    <s v="medium"/>
    <s v="medium"/>
    <n v="230.91"/>
    <n v="173.18"/>
    <d v="1999-07-20T00:00:00"/>
    <n v="57.72999999999999"/>
    <s v="M"/>
    <n v="69"/>
    <d v="1974-04-03T00:00:00"/>
    <n v="46.284496048959916"/>
    <s v="Research Nurse"/>
    <s v="Health"/>
    <s v="Affluent Customer"/>
    <s v="N"/>
    <s v="Yes"/>
    <n v="17"/>
    <m/>
  </r>
  <r>
    <n v="17701"/>
    <n v="21"/>
    <x v="1432"/>
    <d v="2017-10-06T00:00:00"/>
    <n v="85"/>
    <b v="1"/>
    <s v="Approved"/>
    <s v="Solex"/>
    <s v="Standard"/>
    <s v="medium"/>
    <s v="large"/>
    <n v="1071.23"/>
    <n v="380.74"/>
    <d v="1996-04-05T00:00:00"/>
    <n v="690.49"/>
    <s v="M"/>
    <n v="5"/>
    <d v="1979-04-16T00:00:00"/>
    <n v="41.246139884576358"/>
    <s v="Assistant Media Planner"/>
    <s v="Entertainment"/>
    <s v="Mass Customer"/>
    <s v="N"/>
    <s v="No"/>
    <n v="22"/>
    <m/>
  </r>
  <r>
    <n v="18269"/>
    <n v="11"/>
    <x v="2616"/>
    <d v="2017-10-06T00:00:00"/>
    <n v="85"/>
    <b v="0"/>
    <s v="Approved"/>
    <s v="Giant Bicycles"/>
    <s v="Standard"/>
    <s v="high"/>
    <s v="medium"/>
    <n v="1274.93"/>
    <n v="764.96"/>
    <d v="2007-08-04T00:00:00"/>
    <n v="509.97"/>
    <s v="F"/>
    <n v="70"/>
    <d v="1958-03-07T00:00:00"/>
    <n v="62.369427555809231"/>
    <s v="Financial Advisor"/>
    <s v="Financial Services"/>
    <s v="Affluent Customer"/>
    <s v="N"/>
    <s v="No"/>
    <n v="16"/>
    <m/>
  </r>
  <r>
    <n v="18390"/>
    <n v="74"/>
    <x v="609"/>
    <d v="2017-10-06T00:00:00"/>
    <n v="85"/>
    <b v="1"/>
    <s v="Approved"/>
    <s v="WeareA2B"/>
    <s v="Standard"/>
    <s v="medium"/>
    <s v="medium"/>
    <n v="1228.07"/>
    <n v="400.91"/>
    <d v="2000-05-22T00:00:00"/>
    <n v="827.15999999999985"/>
    <s v="F"/>
    <n v="6"/>
    <d v="2001-09-26T00:00:00"/>
    <n v="18.78312618594622"/>
    <s v="Associate Professor"/>
    <s v="Financial Services"/>
    <s v="Affluent Customer"/>
    <s v="N"/>
    <s v="No"/>
    <n v="1"/>
    <m/>
  </r>
  <r>
    <n v="18495"/>
    <n v="0"/>
    <x v="2335"/>
    <d v="2017-10-06T00:00:00"/>
    <n v="85"/>
    <b v="1"/>
    <s v="Approved"/>
    <s v="Giant Bicycles"/>
    <s v="Standard"/>
    <s v="medium"/>
    <s v="large"/>
    <n v="569.55999999999995"/>
    <n v="528.42999999999995"/>
    <d v="1991-05-06T00:00:00"/>
    <n v="41.129999999999995"/>
    <s v="F"/>
    <n v="28"/>
    <d v="1969-09-18T00:00:00"/>
    <n v="50.826961802384574"/>
    <s v="Electrical Engineer"/>
    <s v="Manufacturing"/>
    <s v="High Net Worth"/>
    <s v="N"/>
    <s v="Yes"/>
    <n v="14"/>
    <m/>
  </r>
  <r>
    <n v="18580"/>
    <n v="20"/>
    <x v="736"/>
    <d v="2017-10-06T00:00:00"/>
    <n v="85"/>
    <b v="1"/>
    <s v="Approved"/>
    <s v="Trek Bicycles"/>
    <s v="Standard"/>
    <s v="medium"/>
    <s v="small"/>
    <n v="1775.81"/>
    <n v="1580.47"/>
    <d v="1991-08-05T00:00:00"/>
    <n v="195.33999999999992"/>
    <s v="F"/>
    <n v="62"/>
    <d v="1974-04-09T00:00:00"/>
    <n v="46.26805769279553"/>
    <s v="Executive Secretary"/>
    <s v="Argiculture"/>
    <s v="Mass Customer"/>
    <s v="N"/>
    <s v="Yes"/>
    <n v="5"/>
    <m/>
  </r>
  <r>
    <n v="18792"/>
    <n v="32"/>
    <x v="2617"/>
    <d v="2017-10-06T00:00:00"/>
    <n v="85"/>
    <b v="0"/>
    <s v="Approved"/>
    <s v="Giant Bicycles"/>
    <s v="Standard"/>
    <s v="medium"/>
    <s v="medium"/>
    <n v="642.70000000000005"/>
    <n v="211.37"/>
    <d v="2002-03-22T00:00:00"/>
    <n v="431.33000000000004"/>
    <s v="M"/>
    <n v="82"/>
    <d v="1997-04-19T00:00:00"/>
    <n v="23.224222076357176"/>
    <s v="Human Resources Assistant I"/>
    <s v="n/a"/>
    <s v="Mass Customer"/>
    <s v="N"/>
    <s v="No"/>
    <n v="5"/>
    <m/>
  </r>
  <r>
    <n v="19551"/>
    <n v="29"/>
    <x v="2618"/>
    <d v="2017-10-06T00:00:00"/>
    <n v="85"/>
    <b v="1"/>
    <s v="Approved"/>
    <s v="WeareA2B"/>
    <s v="Standard"/>
    <s v="medium"/>
    <s v="medium"/>
    <n v="1065.03"/>
    <n v="230.09"/>
    <d v="2004-01-16T00:00:00"/>
    <n v="834.93999999999994"/>
    <s v="F"/>
    <n v="55"/>
    <d v="1980-01-08T00:00:00"/>
    <n v="40.514633035261284"/>
    <s v="Accounting Assistant I"/>
    <s v="Retail"/>
    <s v="High Net Worth"/>
    <s v="N"/>
    <s v="Yes"/>
    <n v="12"/>
    <m/>
  </r>
  <r>
    <n v="19627"/>
    <n v="53"/>
    <x v="1002"/>
    <d v="2017-10-06T00:00:00"/>
    <n v="85"/>
    <b v="1"/>
    <s v="Approved"/>
    <s v="OHM Cycles"/>
    <s v="Standard"/>
    <s v="medium"/>
    <s v="medium"/>
    <n v="795.34"/>
    <n v="101.58"/>
    <d v="2005-10-22T00:00:00"/>
    <n v="693.76"/>
    <s v="M"/>
    <n v="67"/>
    <d v="1931-10-23T00:00:00"/>
    <n v="88.758468651699644"/>
    <s v="Recruiting Manager"/>
    <s v="Retail"/>
    <s v="Affluent Customer"/>
    <s v="N"/>
    <s v="No"/>
    <n v="6"/>
    <m/>
  </r>
  <r>
    <n v="19682"/>
    <n v="67"/>
    <x v="787"/>
    <d v="2017-10-06T00:00:00"/>
    <n v="85"/>
    <b v="0"/>
    <s v="Approved"/>
    <s v="Norco Bicycles"/>
    <s v="Road"/>
    <s v="medium"/>
    <s v="medium"/>
    <n v="544.04999999999995"/>
    <n v="376.84"/>
    <d v="2005-10-22T00:00:00"/>
    <n v="167.20999999999998"/>
    <s v="Female"/>
    <n v="82"/>
    <d v="1970-03-07T00:00:00"/>
    <n v="0"/>
    <s v="Food Chemist"/>
    <s v="Health"/>
    <s v="Affluent Customer"/>
    <s v="Y"/>
    <s v="Yes"/>
    <n v="6"/>
    <m/>
  </r>
  <r>
    <n v="19938"/>
    <n v="35"/>
    <x v="2008"/>
    <d v="2017-10-06T00:00:00"/>
    <n v="85"/>
    <b v="0"/>
    <s v="Approved"/>
    <s v="Giant Bicycles"/>
    <s v="Standard"/>
    <s v="medium"/>
    <s v="medium"/>
    <n v="1403.5"/>
    <n v="954.82"/>
    <d v="2012-12-02T00:00:00"/>
    <n v="448.67999999999995"/>
    <s v="F"/>
    <n v="10"/>
    <d v="1995-03-15T00:00:00"/>
    <n v="25.322852213343477"/>
    <n v="0"/>
    <s v="Property"/>
    <s v="High Net Worth"/>
    <s v="N"/>
    <s v="Yes"/>
    <n v="5"/>
    <m/>
  </r>
  <r>
    <n v="336"/>
    <n v="55"/>
    <x v="2051"/>
    <d v="2017-10-05T00:00:00"/>
    <n v="86"/>
    <b v="1"/>
    <s v="Approved"/>
    <s v="Trek Bicycles"/>
    <s v="Road"/>
    <s v="medium"/>
    <s v="large"/>
    <n v="1894.19"/>
    <n v="598.76"/>
    <d v="2003-07-21T00:00:00"/>
    <n v="1295.43"/>
    <s v="F"/>
    <n v="43"/>
    <d v="1985-02-14T00:00:00"/>
    <n v="35.407783720192796"/>
    <s v="Health Coach II"/>
    <s v="Retail"/>
    <s v="Mass Customer"/>
    <s v="N"/>
    <s v="No"/>
    <n v="21"/>
    <m/>
  </r>
  <r>
    <n v="995"/>
    <n v="3"/>
    <x v="425"/>
    <d v="2017-10-05T00:00:00"/>
    <n v="86"/>
    <b v="0"/>
    <s v="Approved"/>
    <s v="Trek Bicycles"/>
    <s v="Standard"/>
    <s v="medium"/>
    <s v="large"/>
    <n v="2091.4699999999998"/>
    <n v="388.92"/>
    <d v="2006-05-22T00:00:00"/>
    <n v="1702.5499999999997"/>
    <s v="M"/>
    <n v="14"/>
    <d v="1991-05-12T00:00:00"/>
    <n v="29.166687829781836"/>
    <s v="Information Systems Manager"/>
    <s v="Financial Services"/>
    <s v="Affluent Customer"/>
    <s v="N"/>
    <s v="No"/>
    <n v="2"/>
    <m/>
  </r>
  <r>
    <n v="1315"/>
    <n v="43"/>
    <x v="2619"/>
    <d v="2017-10-05T00:00:00"/>
    <n v="86"/>
    <b v="0"/>
    <s v="Approved"/>
    <s v="Solex"/>
    <s v="Standard"/>
    <s v="medium"/>
    <s v="medium"/>
    <n v="1151.96"/>
    <n v="649.49"/>
    <d v="1993-04-12T00:00:00"/>
    <n v="502.47"/>
    <s v="F"/>
    <n v="62"/>
    <d v="1964-11-30T00:00:00"/>
    <n v="55.629701528411971"/>
    <s v="Assistant Professor"/>
    <s v="IT"/>
    <s v="Mass Customer"/>
    <s v="N"/>
    <s v="Yes"/>
    <n v="4"/>
    <m/>
  </r>
  <r>
    <n v="1474"/>
    <n v="41"/>
    <x v="1656"/>
    <d v="2017-10-05T00:00:00"/>
    <n v="86"/>
    <b v="0"/>
    <s v="Approved"/>
    <s v="Norco Bicycles"/>
    <s v="Standard"/>
    <s v="low"/>
    <s v="medium"/>
    <n v="958.74"/>
    <n v="748.9"/>
    <d v="1996-04-05T00:00:00"/>
    <n v="209.84000000000003"/>
    <s v="M"/>
    <n v="93"/>
    <d v="1971-11-22T00:00:00"/>
    <n v="48.64887961060375"/>
    <s v="Developer IV"/>
    <s v="Health"/>
    <s v="High Net Worth"/>
    <s v="N"/>
    <s v="Yes"/>
    <n v="13"/>
    <m/>
  </r>
  <r>
    <n v="1596"/>
    <n v="62"/>
    <x v="2620"/>
    <d v="2017-10-05T00:00:00"/>
    <n v="86"/>
    <b v="1"/>
    <s v="Approved"/>
    <s v="Solex"/>
    <s v="Standard"/>
    <s v="medium"/>
    <s v="medium"/>
    <n v="478.16"/>
    <n v="298.72000000000003"/>
    <d v="2015-05-21T00:00:00"/>
    <n v="179.44"/>
    <s v="M"/>
    <n v="91"/>
    <d v="1975-05-08T00:00:00"/>
    <n v="45.188605638001015"/>
    <s v="Account Executive"/>
    <s v="Retail"/>
    <s v="Mass Customer"/>
    <s v="N"/>
    <s v="Yes"/>
    <n v="7"/>
    <m/>
  </r>
  <r>
    <n v="1648"/>
    <n v="64"/>
    <x v="1570"/>
    <d v="2017-10-05T00:00:00"/>
    <n v="86"/>
    <b v="0"/>
    <s v="Approved"/>
    <s v="Trek Bicycles"/>
    <s v="Standard"/>
    <s v="medium"/>
    <s v="large"/>
    <n v="1469.44"/>
    <n v="596.54999999999995"/>
    <d v="2000-05-22T00:00:00"/>
    <n v="872.8900000000001"/>
    <s v="M"/>
    <n v="27"/>
    <d v="1992-10-07T00:00:00"/>
    <n v="27.758468651699644"/>
    <s v="Marketing Manager"/>
    <s v="Manufacturing"/>
    <s v="Mass Customer"/>
    <s v="N"/>
    <s v="No"/>
    <n v="2"/>
    <m/>
  </r>
  <r>
    <n v="2000"/>
    <n v="62"/>
    <x v="2196"/>
    <d v="2017-10-05T00:00:00"/>
    <n v="86"/>
    <b v="0"/>
    <s v="Approved"/>
    <s v="Solex"/>
    <s v="Standard"/>
    <s v="medium"/>
    <s v="medium"/>
    <n v="478.16"/>
    <n v="298.72000000000003"/>
    <d v="2010-11-05T00:00:00"/>
    <n v="179.44"/>
    <s v="F"/>
    <n v="49"/>
    <d v="1973-09-04T00:00:00"/>
    <n v="46.862578240740739"/>
    <s v="Sales Associate"/>
    <s v="n/a"/>
    <s v="Mass Customer"/>
    <s v="N"/>
    <s v="Yes"/>
    <n v="8"/>
    <m/>
  </r>
  <r>
    <n v="2131"/>
    <n v="69"/>
    <x v="2621"/>
    <d v="2017-10-05T00:00:00"/>
    <n v="86"/>
    <b v="1"/>
    <s v="Approved"/>
    <s v="Giant Bicycles"/>
    <s v="Road"/>
    <s v="medium"/>
    <s v="medium"/>
    <n v="792.9"/>
    <n v="594.67999999999995"/>
    <d v="2006-05-22T00:00:00"/>
    <n v="198.22000000000003"/>
    <s v="M"/>
    <n v="80"/>
    <d v="1981-07-25T00:00:00"/>
    <n v="38.969427555809233"/>
    <s v="Director of Sales"/>
    <s v="Manufacturing"/>
    <s v="Affluent Customer"/>
    <s v="N"/>
    <s v="Yes"/>
    <n v="8"/>
    <m/>
  </r>
  <r>
    <n v="2981"/>
    <n v="75"/>
    <x v="1724"/>
    <d v="2017-10-05T00:00:00"/>
    <n v="86"/>
    <b v="1"/>
    <s v="Approved"/>
    <s v="Giant Bicycles"/>
    <s v="Touring"/>
    <s v="medium"/>
    <s v="large"/>
    <n v="1873.97"/>
    <n v="863.95"/>
    <d v="2006-05-22T00:00:00"/>
    <n v="1010.02"/>
    <s v="F"/>
    <n v="21"/>
    <d v="1987-03-17T00:00:00"/>
    <n v="33.322852213343481"/>
    <s v="Sales Representative"/>
    <s v="Retail"/>
    <s v="Affluent Customer"/>
    <s v="N"/>
    <s v="No"/>
    <n v="8"/>
    <m/>
  </r>
  <r>
    <n v="3621"/>
    <n v="91"/>
    <x v="1576"/>
    <d v="2017-10-05T00:00:00"/>
    <n v="86"/>
    <b v="0"/>
    <s v="Approved"/>
    <s v="WeareA2B"/>
    <s v="Standard"/>
    <s v="low"/>
    <s v="medium"/>
    <n v="642.30999999999995"/>
    <n v="513.85"/>
    <d v="2014-10-10T00:00:00"/>
    <n v="128.45999999999992"/>
    <s v="M"/>
    <n v="98"/>
    <d v="1980-04-15T00:00:00"/>
    <n v="40.246139884576358"/>
    <s v="Associate Professor"/>
    <s v="Health"/>
    <s v="High Net Worth"/>
    <s v="N"/>
    <s v="No"/>
    <n v="13"/>
    <m/>
  </r>
  <r>
    <n v="3780"/>
    <n v="10"/>
    <x v="542"/>
    <d v="2017-10-05T00:00:00"/>
    <n v="86"/>
    <b v="1"/>
    <s v="Approved"/>
    <s v="WeareA2B"/>
    <s v="Touring"/>
    <s v="medium"/>
    <s v="medium"/>
    <n v="1466.68"/>
    <n v="363.25"/>
    <d v="2014-03-03T00:00:00"/>
    <n v="1103.43"/>
    <s v="F"/>
    <n v="96"/>
    <d v="1976-09-30T00:00:00"/>
    <n v="43.788605638001016"/>
    <s v="Database Administrator III"/>
    <s v="Financial Services"/>
    <s v="Affluent Customer"/>
    <s v="N"/>
    <s v="No"/>
    <n v="11"/>
    <m/>
  </r>
  <r>
    <n v="3840"/>
    <n v="88"/>
    <x v="656"/>
    <d v="2017-10-05T00:00:00"/>
    <n v="86"/>
    <b v="0"/>
    <s v="Approved"/>
    <s v="Norco Bicycles"/>
    <s v="Standard"/>
    <s v="medium"/>
    <s v="medium"/>
    <n v="1198.46"/>
    <n v="381.1"/>
    <d v="1999-07-26T00:00:00"/>
    <n v="817.36"/>
    <s v="M"/>
    <n v="99"/>
    <d v="1992-11-20T00:00:00"/>
    <n v="27.637920706494164"/>
    <s v="Sales Associate"/>
    <s v="Financial Services"/>
    <s v="Affluent Customer"/>
    <s v="N"/>
    <s v="Yes"/>
    <n v="7"/>
    <m/>
  </r>
  <r>
    <n v="4410"/>
    <n v="69"/>
    <x v="2622"/>
    <d v="2017-10-05T00:00:00"/>
    <n v="86"/>
    <b v="1"/>
    <s v="Approved"/>
    <s v="Giant Bicycles"/>
    <s v="Road"/>
    <s v="medium"/>
    <s v="medium"/>
    <n v="792.9"/>
    <n v="594.67999999999995"/>
    <d v="1992-10-02T00:00:00"/>
    <n v="198.22000000000003"/>
    <s v="M"/>
    <n v="38"/>
    <d v="1978-03-11T00:00:00"/>
    <n v="42.34477002156266"/>
    <s v="Physical Therapy Assistant"/>
    <s v="Manufacturing"/>
    <s v="Mass Customer"/>
    <s v="N"/>
    <s v="No"/>
    <n v="11"/>
    <m/>
  </r>
  <r>
    <n v="4428"/>
    <n v="98"/>
    <x v="2623"/>
    <d v="2017-10-05T00:00:00"/>
    <n v="86"/>
    <b v="0"/>
    <s v="Approved"/>
    <s v="Trek Bicycles"/>
    <s v="Standard"/>
    <s v="high"/>
    <s v="medium"/>
    <n v="358.39"/>
    <n v="215.03"/>
    <d v="2004-01-16T00:00:00"/>
    <n v="143.35999999999999"/>
    <s v="F"/>
    <n v="82"/>
    <d v="1989-03-13T00:00:00"/>
    <n v="31.33107139142567"/>
    <s v="Design Engineer"/>
    <s v="Retail"/>
    <s v="Mass Customer"/>
    <s v="N"/>
    <s v="No"/>
    <n v="17"/>
    <m/>
  </r>
  <r>
    <n v="4774"/>
    <n v="22"/>
    <x v="1307"/>
    <d v="2017-10-05T00:00:00"/>
    <n v="86"/>
    <b v="1"/>
    <s v="Approved"/>
    <s v="WeareA2B"/>
    <s v="Standard"/>
    <s v="medium"/>
    <s v="medium"/>
    <n v="60.34"/>
    <n v="45.26"/>
    <d v="1993-07-15T00:00:00"/>
    <n v="15.080000000000005"/>
    <s v="M"/>
    <n v="66"/>
    <d v="1994-07-29T00:00:00"/>
    <n v="25.95024947361745"/>
    <n v="0"/>
    <s v="Financial Services"/>
    <s v="Affluent Customer"/>
    <s v="N"/>
    <s v="No"/>
    <n v="4"/>
    <m/>
  </r>
  <r>
    <n v="4803"/>
    <n v="20"/>
    <x v="2624"/>
    <d v="2017-04-23T00:00:00"/>
    <m/>
    <m/>
    <s v="Approved"/>
    <s v="Trek Bicycles"/>
    <s v="Standard"/>
    <s v="medium"/>
    <s v="small"/>
    <n v="1775.81"/>
    <n v="1580.47"/>
    <n v="34244"/>
    <m/>
    <m/>
    <m/>
    <m/>
    <m/>
    <m/>
    <m/>
    <m/>
    <m/>
    <m/>
    <m/>
    <m/>
  </r>
  <r>
    <n v="4927"/>
    <n v="49"/>
    <x v="2625"/>
    <d v="2017-10-05T00:00:00"/>
    <n v="86"/>
    <b v="0"/>
    <s v="Approved"/>
    <s v="Trek Bicycles"/>
    <s v="Road"/>
    <s v="medium"/>
    <s v="medium"/>
    <n v="533.51"/>
    <n v="400.13"/>
    <d v="2012-06-04T00:00:00"/>
    <n v="133.38"/>
    <s v="M"/>
    <n v="95"/>
    <d v="1962-01-03T00:00:00"/>
    <n v="58.539290569507862"/>
    <s v="Executive Secretary"/>
    <s v="Argiculture"/>
    <s v="Mass Customer"/>
    <s v="N"/>
    <s v="No"/>
    <n v="17"/>
    <m/>
  </r>
  <r>
    <n v="5254"/>
    <n v="1"/>
    <x v="1184"/>
    <d v="2017-10-05T00:00:00"/>
    <n v="86"/>
    <b v="1"/>
    <s v="Approved"/>
    <s v="Giant Bicycles"/>
    <s v="Standard"/>
    <s v="medium"/>
    <s v="medium"/>
    <n v="1403.5"/>
    <n v="954.82"/>
    <d v="2012-12-02T00:00:00"/>
    <n v="448.67999999999995"/>
    <s v="F"/>
    <n v="61"/>
    <d v="1963-02-02T00:00:00"/>
    <n v="57.457098788685947"/>
    <s v="Administrative Officer"/>
    <s v="Financial Services"/>
    <s v="Affluent Customer"/>
    <s v="N"/>
    <s v="Yes"/>
    <n v="12"/>
    <m/>
  </r>
  <r>
    <n v="6350"/>
    <n v="22"/>
    <x v="1658"/>
    <d v="2017-10-05T00:00:00"/>
    <n v="86"/>
    <b v="0"/>
    <s v="Approved"/>
    <s v="WeareA2B"/>
    <s v="Standard"/>
    <s v="medium"/>
    <s v="medium"/>
    <n v="60.34"/>
    <n v="45.26"/>
    <d v="1993-07-15T00:00:00"/>
    <n v="15.080000000000005"/>
    <s v="F"/>
    <n v="29"/>
    <d v="1988-01-09T00:00:00"/>
    <n v="32.506413857179098"/>
    <s v="Cost Accountant"/>
    <s v="Financial Services"/>
    <s v="Mass Customer"/>
    <s v="N"/>
    <s v="No"/>
    <n v="2"/>
    <m/>
  </r>
  <r>
    <n v="6501"/>
    <n v="59"/>
    <x v="2626"/>
    <d v="2017-10-05T00:00:00"/>
    <n v="86"/>
    <b v="0"/>
    <s v="Approved"/>
    <s v="Solex"/>
    <s v="Standard"/>
    <s v="medium"/>
    <s v="large"/>
    <n v="1061.56"/>
    <n v="733.58"/>
    <d v="1993-10-02T00:00:00"/>
    <n v="327.9799999999999"/>
    <s v="F"/>
    <n v="8"/>
    <d v="1965-12-09T00:00:00"/>
    <n v="54.605043994165399"/>
    <s v="Assistant Manager"/>
    <s v="Retail"/>
    <s v="Mass Customer"/>
    <s v="N"/>
    <s v="No"/>
    <n v="14"/>
    <m/>
  </r>
  <r>
    <n v="6703"/>
    <n v="53"/>
    <x v="54"/>
    <d v="2017-10-05T00:00:00"/>
    <n v="86"/>
    <b v="0"/>
    <s v="Approved"/>
    <s v="OHM Cycles"/>
    <s v="Standard"/>
    <s v="medium"/>
    <s v="medium"/>
    <n v="795.34"/>
    <n v="101.58"/>
    <d v="1997-02-09T00:00:00"/>
    <n v="693.76"/>
    <s v="M"/>
    <n v="46"/>
    <d v="1974-08-21T00:00:00"/>
    <n v="45.900934405124303"/>
    <s v="VP Accounting"/>
    <s v="Financial Services"/>
    <s v="Mass Customer"/>
    <s v="N"/>
    <s v="No"/>
    <n v="14"/>
    <m/>
  </r>
  <r>
    <n v="6862"/>
    <n v="4"/>
    <x v="1004"/>
    <d v="2017-10-05T00:00:00"/>
    <n v="86"/>
    <b v="0"/>
    <s v="Approved"/>
    <s v="Giant Bicycles"/>
    <s v="Standard"/>
    <s v="high"/>
    <s v="medium"/>
    <n v="1129.1300000000001"/>
    <n v="677.48"/>
    <d v="2011-04-16T00:00:00"/>
    <n v="451.65000000000009"/>
    <s v="F"/>
    <n v="89"/>
    <d v="1979-02-04T00:00:00"/>
    <n v="41.440660432521561"/>
    <s v="Clinical Specialist"/>
    <s v="Health"/>
    <s v="Mass Customer"/>
    <s v="N"/>
    <s v="Yes"/>
    <n v="10"/>
    <m/>
  </r>
  <r>
    <n v="7152"/>
    <n v="78"/>
    <x v="2627"/>
    <d v="2017-10-05T00:00:00"/>
    <n v="86"/>
    <b v="0"/>
    <s v="Approved"/>
    <s v="Giant Bicycles"/>
    <s v="Standard"/>
    <s v="medium"/>
    <s v="large"/>
    <n v="1765.3"/>
    <n v="709.48"/>
    <d v="1991-07-10T00:00:00"/>
    <n v="1055.82"/>
    <s v="M"/>
    <n v="91"/>
    <d v="1977-04-19T00:00:00"/>
    <n v="43.237920706494165"/>
    <s v="Geologist III"/>
    <s v="Financial Services"/>
    <s v="Mass Customer"/>
    <s v="N"/>
    <s v="Yes"/>
    <n v="22"/>
    <m/>
  </r>
  <r>
    <n v="7261"/>
    <n v="50"/>
    <x v="1679"/>
    <d v="2017-10-05T00:00:00"/>
    <n v="86"/>
    <b v="1"/>
    <s v="Approved"/>
    <s v="WeareA2B"/>
    <s v="Standard"/>
    <s v="medium"/>
    <s v="small"/>
    <n v="175.89"/>
    <n v="131.91999999999999"/>
    <d v="1997-10-04T00:00:00"/>
    <n v="43.97"/>
    <s v="F"/>
    <n v="80"/>
    <d v="1976-11-29T00:00:00"/>
    <n v="43.624222076357178"/>
    <s v="Senior Sales Associate"/>
    <s v="IT"/>
    <s v="Affluent Customer"/>
    <s v="N"/>
    <s v="Yes"/>
    <n v="21"/>
    <m/>
  </r>
  <r>
    <n v="7755"/>
    <n v="52"/>
    <x v="264"/>
    <d v="2017-10-05T00:00:00"/>
    <n v="86"/>
    <b v="0"/>
    <s v="Approved"/>
    <s v="OHM Cycles"/>
    <s v="Road"/>
    <s v="medium"/>
    <s v="medium"/>
    <n v="1280.28"/>
    <n v="829.51"/>
    <d v="1993-07-20T00:00:00"/>
    <n v="450.77"/>
    <s v="M"/>
    <n v="66"/>
    <d v="1966-10-30T00:00:00"/>
    <n v="53.714633035261286"/>
    <s v="Senior Cost Accountant"/>
    <s v="Financial Services"/>
    <s v="Mass Customer"/>
    <s v="N"/>
    <s v="Yes"/>
    <n v="19"/>
    <m/>
  </r>
  <r>
    <n v="8123"/>
    <n v="89"/>
    <x v="2477"/>
    <d v="2017-10-05T00:00:00"/>
    <n v="86"/>
    <b v="1"/>
    <s v="Approved"/>
    <s v="WeareA2B"/>
    <s v="Touring"/>
    <s v="medium"/>
    <s v="large"/>
    <n v="1362.99"/>
    <n v="57.74"/>
    <d v="2016-03-29T00:00:00"/>
    <n v="1305.25"/>
    <s v="F"/>
    <n v="98"/>
    <d v="1954-07-19T00:00:00"/>
    <n v="66.005043994165391"/>
    <s v="Statistician I"/>
    <s v="n/a"/>
    <s v="Mass Customer"/>
    <s v="N"/>
    <s v="Yes"/>
    <n v="14"/>
    <m/>
  </r>
  <r>
    <n v="8660"/>
    <n v="19"/>
    <x v="2536"/>
    <d v="2017-10-05T00:00:00"/>
    <n v="86"/>
    <b v="1"/>
    <s v="Approved"/>
    <s v="OHM Cycles"/>
    <s v="Road"/>
    <s v="high"/>
    <s v="large"/>
    <n v="12.01"/>
    <n v="7.21"/>
    <d v="1996-04-05T00:00:00"/>
    <n v="4.8"/>
    <s v="M"/>
    <n v="48"/>
    <d v="1987-07-17T00:00:00"/>
    <n v="32.988605638001012"/>
    <s v="Registered Nurse"/>
    <s v="Health"/>
    <s v="Mass Customer"/>
    <s v="N"/>
    <s v="Yes"/>
    <n v="13"/>
    <m/>
  </r>
  <r>
    <n v="8890"/>
    <n v="0"/>
    <x v="1869"/>
    <d v="2017-10-05T00:00:00"/>
    <n v="86"/>
    <b v="0"/>
    <s v="Approved"/>
    <s v="OHM Cycles"/>
    <s v="Standard"/>
    <s v="medium"/>
    <s v="medium"/>
    <n v="183.86"/>
    <n v="137.9"/>
    <d v="1998-12-17T00:00:00"/>
    <n v="45.960000000000008"/>
    <s v="F"/>
    <n v="10"/>
    <d v="1984-02-05T00:00:00"/>
    <n v="36.435180980466768"/>
    <s v="Software Consultant"/>
    <s v="IT"/>
    <s v="High Net Worth"/>
    <s v="N"/>
    <s v="Yes"/>
    <n v="13"/>
    <m/>
  </r>
  <r>
    <n v="9804"/>
    <n v="0"/>
    <x v="510"/>
    <d v="2017-10-05T00:00:00"/>
    <n v="86"/>
    <b v="0"/>
    <s v="Approved"/>
    <s v="WeareA2B"/>
    <s v="Standard"/>
    <s v="medium"/>
    <s v="medium"/>
    <n v="60.34"/>
    <n v="45.26"/>
    <d v="1993-07-15T00:00:00"/>
    <n v="15.080000000000005"/>
    <s v="U"/>
    <n v="9"/>
    <d v="1899-12-30T00:00:00"/>
    <n v="0"/>
    <s v="Senior Financial Analyst"/>
    <s v="Financial Services"/>
    <s v="High Net Worth"/>
    <s v="N"/>
    <s v="No"/>
    <n v="0"/>
    <m/>
  </r>
  <r>
    <n v="10564"/>
    <n v="83"/>
    <x v="2348"/>
    <d v="2017-10-05T00:00:00"/>
    <n v="86"/>
    <b v="0"/>
    <s v="Approved"/>
    <s v="Solex"/>
    <s v="Touring"/>
    <s v="medium"/>
    <s v="large"/>
    <n v="2083.94"/>
    <n v="675.03"/>
    <d v="1999-06-23T00:00:00"/>
    <n v="1408.91"/>
    <s v="F"/>
    <n v="53"/>
    <d v="1954-08-22T00:00:00"/>
    <n v="65.911893309233889"/>
    <s v="Recruiting Manager"/>
    <s v="n/a"/>
    <s v="Mass Customer"/>
    <s v="N"/>
    <s v="Yes"/>
    <n v="19"/>
    <m/>
  </r>
  <r>
    <n v="12700"/>
    <n v="34"/>
    <x v="2628"/>
    <d v="2017-10-05T00:00:00"/>
    <n v="86"/>
    <b v="0"/>
    <s v="Approved"/>
    <s v="Norco Bicycles"/>
    <s v="Road"/>
    <s v="high"/>
    <s v="large"/>
    <n v="774.53"/>
    <n v="464.72"/>
    <d v="1994-07-12T00:00:00"/>
    <n v="309.80999999999995"/>
    <s v="M"/>
    <n v="64"/>
    <d v="1959-05-17T00:00:00"/>
    <n v="61.174907007864029"/>
    <s v="Speech Pathologist"/>
    <s v="n/a"/>
    <s v="Affluent Customer"/>
    <s v="N"/>
    <s v="Yes"/>
    <n v="20"/>
    <m/>
  </r>
  <r>
    <n v="12956"/>
    <n v="81"/>
    <x v="358"/>
    <d v="2017-10-05T00:00:00"/>
    <n v="86"/>
    <b v="0"/>
    <s v="Approved"/>
    <s v="Norco Bicycles"/>
    <s v="Standard"/>
    <s v="medium"/>
    <s v="small"/>
    <n v="586.45000000000005"/>
    <n v="521.94000000000005"/>
    <d v="2013-09-16T00:00:00"/>
    <n v="64.509999999999991"/>
    <s v="F"/>
    <n v="10"/>
    <d v="1966-08-17T00:00:00"/>
    <n v="53.917372761288682"/>
    <s v="Senior Developer"/>
    <s v="Financial Services"/>
    <s v="Mass Customer"/>
    <s v="N"/>
    <s v="Yes"/>
    <n v="4"/>
    <m/>
  </r>
  <r>
    <n v="13373"/>
    <n v="39"/>
    <x v="508"/>
    <d v="2017-10-05T00:00:00"/>
    <n v="86"/>
    <b v="0"/>
    <s v="Approved"/>
    <s v="Giant Bicycles"/>
    <s v="Standard"/>
    <s v="medium"/>
    <s v="large"/>
    <n v="1812.75"/>
    <n v="582.48"/>
    <d v="1997-05-10T00:00:00"/>
    <n v="1230.27"/>
    <s v="M"/>
    <n v="60"/>
    <d v="1997-01-14T00:00:00"/>
    <n v="23.484496048959915"/>
    <n v="0"/>
    <s v="Health"/>
    <s v="Mass Customer"/>
    <s v="N"/>
    <s v="Yes"/>
    <n v="2"/>
    <m/>
  </r>
  <r>
    <n v="13691"/>
    <n v="77"/>
    <x v="2394"/>
    <d v="2017-10-05T00:00:00"/>
    <n v="86"/>
    <b v="0"/>
    <s v="Approved"/>
    <s v="Norco Bicycles"/>
    <s v="Road"/>
    <s v="medium"/>
    <s v="large"/>
    <n v="1240.31"/>
    <n v="795.1"/>
    <d v="2011-01-10T00:00:00"/>
    <n v="445.20999999999992"/>
    <s v="M"/>
    <n v="36"/>
    <d v="1995-01-20T00:00:00"/>
    <n v="25.470797418822929"/>
    <s v="Web Designer IV"/>
    <s v="Property"/>
    <s v="Mass Customer"/>
    <s v="N"/>
    <s v="No"/>
    <n v="5"/>
    <m/>
  </r>
  <r>
    <n v="4822"/>
    <n v="8"/>
    <x v="2562"/>
    <d v="2017-08-07T00:00:00"/>
    <m/>
    <m/>
    <s v="Approved"/>
    <s v="Solex"/>
    <s v="Road"/>
    <s v="medium"/>
    <s v="small"/>
    <n v="1703.52"/>
    <n v="1516.13"/>
    <n v="40649"/>
    <m/>
    <m/>
    <m/>
    <m/>
    <m/>
    <m/>
    <m/>
    <m/>
    <m/>
    <m/>
    <m/>
    <m/>
  </r>
  <r>
    <n v="14220"/>
    <n v="77"/>
    <x v="2629"/>
    <d v="2017-10-05T00:00:00"/>
    <n v="86"/>
    <b v="0"/>
    <s v="Approved"/>
    <s v="Norco Bicycles"/>
    <s v="Road"/>
    <s v="medium"/>
    <s v="large"/>
    <n v="1240.31"/>
    <n v="795.1"/>
    <d v="1994-08-10T00:00:00"/>
    <n v="445.20999999999992"/>
    <s v="F"/>
    <n v="21"/>
    <d v="1977-10-06T00:00:00"/>
    <n v="42.77216728183663"/>
    <s v="Analog Circuit Design manager"/>
    <s v="Manufacturing"/>
    <s v="Mass Customer"/>
    <s v="N"/>
    <s v="Yes"/>
    <n v="3"/>
    <m/>
  </r>
  <r>
    <n v="14283"/>
    <n v="33"/>
    <x v="1660"/>
    <d v="2017-10-05T00:00:00"/>
    <n v="86"/>
    <b v="1"/>
    <s v="Approved"/>
    <s v="Giant Bicycles"/>
    <s v="Standard"/>
    <s v="medium"/>
    <s v="small"/>
    <n v="1311.44"/>
    <n v="1167.18"/>
    <d v="1992-10-11T00:00:00"/>
    <n v="144.26"/>
    <s v="M"/>
    <n v="72"/>
    <d v="1980-09-10T00:00:00"/>
    <n v="39.84066043252156"/>
    <s v="Automation Specialist I"/>
    <s v="Manufacturing"/>
    <s v="Affluent Customer"/>
    <s v="N"/>
    <s v="No"/>
    <n v="18"/>
    <m/>
  </r>
  <r>
    <n v="15450"/>
    <n v="85"/>
    <x v="1513"/>
    <d v="2017-10-05T00:00:00"/>
    <n v="86"/>
    <b v="0"/>
    <s v="Approved"/>
    <s v="WeareA2B"/>
    <s v="Standard"/>
    <s v="medium"/>
    <s v="medium"/>
    <n v="1228.07"/>
    <n v="400.91"/>
    <d v="2014-10-10T00:00:00"/>
    <n v="827.15999999999985"/>
    <s v="F"/>
    <n v="44"/>
    <d v="1963-08-22T00:00:00"/>
    <n v="56.906413857179096"/>
    <s v="Cost Accountant"/>
    <s v="Financial Services"/>
    <s v="High Net Worth"/>
    <s v="N"/>
    <s v="Yes"/>
    <n v="7"/>
    <m/>
  </r>
  <r>
    <n v="16757"/>
    <n v="59"/>
    <x v="985"/>
    <d v="2017-10-05T00:00:00"/>
    <n v="86"/>
    <b v="1"/>
    <s v="Approved"/>
    <s v="Solex"/>
    <s v="Standard"/>
    <s v="medium"/>
    <s v="large"/>
    <n v="1061.56"/>
    <n v="733.58"/>
    <d v="1993-07-20T00:00:00"/>
    <n v="327.9799999999999"/>
    <s v="F"/>
    <n v="93"/>
    <d v="1976-06-26T00:00:00"/>
    <n v="44.051619336631148"/>
    <s v="Senior Financial Analyst"/>
    <s v="Financial Services"/>
    <s v="Affluent Customer"/>
    <s v="N"/>
    <s v="No"/>
    <n v="14"/>
    <m/>
  </r>
  <r>
    <n v="16874"/>
    <n v="3"/>
    <x v="2630"/>
    <d v="2017-10-05T00:00:00"/>
    <n v="86"/>
    <b v="0"/>
    <s v="Approved"/>
    <s v="Trek Bicycles"/>
    <s v="Standard"/>
    <s v="medium"/>
    <s v="large"/>
    <n v="2091.4699999999998"/>
    <n v="388.92"/>
    <d v="2012-09-15T00:00:00"/>
    <n v="1702.5499999999997"/>
    <s v="F"/>
    <n v="41"/>
    <d v="1967-07-04T00:00:00"/>
    <n v="53.037920706494162"/>
    <s v="Chemical Engineer"/>
    <s v="Manufacturing"/>
    <s v="Mass Customer"/>
    <s v="N"/>
    <s v="Yes"/>
    <n v="5"/>
    <m/>
  </r>
  <r>
    <n v="16984"/>
    <n v="34"/>
    <x v="316"/>
    <d v="2017-10-05T00:00:00"/>
    <n v="86"/>
    <b v="1"/>
    <s v="Approved"/>
    <s v="Norco Bicycles"/>
    <s v="Road"/>
    <s v="high"/>
    <s v="large"/>
    <n v="774.53"/>
    <n v="464.72"/>
    <d v="1995-12-19T00:00:00"/>
    <n v="309.80999999999995"/>
    <s v="U"/>
    <n v="83"/>
    <d v="1899-12-30T00:00:00"/>
    <n v="0"/>
    <s v="Research Associate"/>
    <s v="IT"/>
    <s v="Mass Customer"/>
    <s v="N"/>
    <s v="Yes"/>
    <n v="0"/>
    <m/>
  </r>
  <r>
    <n v="17173"/>
    <n v="23"/>
    <x v="2519"/>
    <d v="2017-10-05T00:00:00"/>
    <n v="86"/>
    <b v="1"/>
    <s v="Approved"/>
    <s v="Norco Bicycles"/>
    <s v="Standard"/>
    <s v="medium"/>
    <s v="medium"/>
    <n v="1198.46"/>
    <n v="381.1"/>
    <d v="1993-04-20T00:00:00"/>
    <n v="817.36"/>
    <s v="F"/>
    <n v="75"/>
    <d v="1989-11-14T00:00:00"/>
    <n v="30.657098788685943"/>
    <s v="Software Consultant"/>
    <s v="Property"/>
    <s v="High Net Worth"/>
    <s v="N"/>
    <s v="Yes"/>
    <n v="13"/>
    <m/>
  </r>
  <r>
    <n v="17838"/>
    <n v="31"/>
    <x v="2631"/>
    <d v="2017-10-05T00:00:00"/>
    <n v="86"/>
    <b v="1"/>
    <s v="Approved"/>
    <s v="Giant Bicycles"/>
    <s v="Standard"/>
    <s v="medium"/>
    <s v="medium"/>
    <n v="230.91"/>
    <n v="173.18"/>
    <d v="2006-11-10T00:00:00"/>
    <n v="57.72999999999999"/>
    <s v="M"/>
    <n v="60"/>
    <d v="1971-06-24T00:00:00"/>
    <n v="49.062578240740741"/>
    <s v="VP Accounting"/>
    <s v="Financial Services"/>
    <s v="Affluent Customer"/>
    <s v="N"/>
    <s v="No"/>
    <n v="13"/>
    <m/>
  </r>
  <r>
    <n v="18366"/>
    <n v="31"/>
    <x v="1321"/>
    <d v="2017-10-05T00:00:00"/>
    <n v="86"/>
    <b v="0"/>
    <s v="Approved"/>
    <s v="Giant Bicycles"/>
    <s v="Standard"/>
    <s v="medium"/>
    <s v="medium"/>
    <n v="230.91"/>
    <n v="173.18"/>
    <d v="2002-03-22T00:00:00"/>
    <n v="57.72999999999999"/>
    <s v="M"/>
    <n v="39"/>
    <d v="1973-07-31T00:00:00"/>
    <n v="46.95846865169964"/>
    <n v="0"/>
    <s v="Argiculture"/>
    <s v="Mass Customer"/>
    <s v="N"/>
    <s v="Yes"/>
    <n v="17"/>
    <m/>
  </r>
  <r>
    <n v="4832"/>
    <n v="9"/>
    <x v="2393"/>
    <d v="2017-03-27T00:00:00"/>
    <m/>
    <m/>
    <s v="Approved"/>
    <s v="OHM Cycles"/>
    <s v="Road"/>
    <s v="medium"/>
    <s v="medium"/>
    <n v="742.54"/>
    <n v="667.4"/>
    <n v="38693"/>
    <m/>
    <m/>
    <m/>
    <m/>
    <m/>
    <m/>
    <m/>
    <m/>
    <m/>
    <m/>
    <m/>
    <m/>
  </r>
  <r>
    <n v="4833"/>
    <n v="0"/>
    <x v="2223"/>
    <d v="2017-09-03T00:00:00"/>
    <m/>
    <b v="0"/>
    <s v="Approved"/>
    <m/>
    <m/>
    <m/>
    <m/>
    <n v="366.22"/>
    <m/>
    <m/>
    <m/>
    <m/>
    <m/>
    <m/>
    <m/>
    <m/>
    <m/>
    <m/>
    <m/>
    <m/>
    <m/>
    <m/>
  </r>
  <r>
    <n v="18898"/>
    <n v="21"/>
    <x v="674"/>
    <d v="2017-10-05T00:00:00"/>
    <n v="86"/>
    <b v="1"/>
    <s v="Approved"/>
    <s v="Solex"/>
    <s v="Standard"/>
    <s v="medium"/>
    <s v="large"/>
    <n v="1071.23"/>
    <n v="380.74"/>
    <d v="1996-04-05T00:00:00"/>
    <n v="690.49"/>
    <s v="M"/>
    <n v="79"/>
    <d v="1982-07-03T00:00:00"/>
    <n v="38.029701528411969"/>
    <n v="0"/>
    <s v="IT"/>
    <s v="Affluent Customer"/>
    <s v="N"/>
    <s v="No"/>
    <n v="7"/>
    <m/>
  </r>
  <r>
    <n v="19224"/>
    <n v="84"/>
    <x v="1010"/>
    <d v="2017-10-05T00:00:00"/>
    <n v="86"/>
    <b v="1"/>
    <s v="Approved"/>
    <s v="Giant Bicycles"/>
    <s v="Road"/>
    <s v="medium"/>
    <s v="medium"/>
    <n v="792.9"/>
    <n v="594.67999999999995"/>
    <d v="1995-10-24T00:00:00"/>
    <n v="198.22000000000003"/>
    <s v="M"/>
    <n v="46"/>
    <d v="1973-05-26T00:00:00"/>
    <n v="47.139290569507864"/>
    <s v="Senior Developer"/>
    <s v="Manufacturing"/>
    <s v="High Net Worth"/>
    <s v="N"/>
    <s v="Yes"/>
    <n v="7"/>
    <m/>
  </r>
  <r>
    <n v="19263"/>
    <n v="76"/>
    <x v="851"/>
    <d v="2017-10-05T00:00:00"/>
    <n v="86"/>
    <b v="1"/>
    <s v="Approved"/>
    <s v="WeareA2B"/>
    <s v="Standard"/>
    <s v="low"/>
    <s v="medium"/>
    <n v="642.30999999999995"/>
    <n v="513.85"/>
    <d v="2011-01-10T00:00:00"/>
    <n v="128.45999999999992"/>
    <s v="F"/>
    <n v="55"/>
    <d v="1977-12-03T00:00:00"/>
    <n v="42.613263172247585"/>
    <s v="Research Assistant I"/>
    <s v="Argiculture"/>
    <s v="Mass Customer"/>
    <s v="N"/>
    <s v="Yes"/>
    <n v="15"/>
    <m/>
  </r>
  <r>
    <n v="589"/>
    <n v="7"/>
    <x v="436"/>
    <d v="2017-10-04T00:00:00"/>
    <n v="87"/>
    <b v="0"/>
    <s v="Approved"/>
    <s v="Trek Bicycles"/>
    <s v="Road"/>
    <s v="low"/>
    <s v="medium"/>
    <n v="980.37"/>
    <n v="234.43"/>
    <d v="1991-07-10T00:00:00"/>
    <n v="745.94"/>
    <s v="F"/>
    <n v="35"/>
    <d v="2000-10-24T00:00:00"/>
    <n v="19.706413857179093"/>
    <s v="Marketing Manager"/>
    <s v="n/a"/>
    <s v="Affluent Customer"/>
    <s v="N"/>
    <s v="No"/>
    <n v="2"/>
    <m/>
  </r>
  <r>
    <n v="928"/>
    <n v="80"/>
    <x v="1149"/>
    <d v="2017-10-04T00:00:00"/>
    <n v="87"/>
    <b v="1"/>
    <s v="Approved"/>
    <s v="OHM Cycles"/>
    <s v="Touring"/>
    <s v="low"/>
    <s v="medium"/>
    <n v="1073.07"/>
    <n v="933.84"/>
    <d v="1997-01-25T00:00:00"/>
    <n v="139.2299999999999"/>
    <s v="M"/>
    <n v="7"/>
    <d v="1961-10-16T00:00:00"/>
    <n v="58.755728925672244"/>
    <s v="Associate Professor"/>
    <s v="Financial Services"/>
    <s v="Mass Customer"/>
    <s v="N"/>
    <s v="No"/>
    <n v="18"/>
    <m/>
  </r>
  <r>
    <n v="1023"/>
    <n v="23"/>
    <x v="1136"/>
    <d v="2017-10-04T00:00:00"/>
    <n v="87"/>
    <b v="1"/>
    <s v="Approved"/>
    <s v="Norco Bicycles"/>
    <s v="Standard"/>
    <s v="medium"/>
    <s v="medium"/>
    <n v="1198.46"/>
    <n v="381.1"/>
    <d v="2000-11-03T00:00:00"/>
    <n v="817.36"/>
    <s v="F"/>
    <n v="83"/>
    <d v="1957-12-23T00:00:00"/>
    <n v="62.572167281836627"/>
    <s v="VP Product Management"/>
    <s v="n/a"/>
    <s v="High Net Worth"/>
    <s v="N"/>
    <s v="Yes"/>
    <n v="16"/>
    <m/>
  </r>
  <r>
    <n v="1064"/>
    <n v="38"/>
    <x v="459"/>
    <d v="2017-10-04T00:00:00"/>
    <n v="87"/>
    <b v="1"/>
    <s v="Approved"/>
    <s v="Solex"/>
    <s v="Standard"/>
    <s v="medium"/>
    <s v="medium"/>
    <n v="1577.53"/>
    <n v="826.51"/>
    <d v="2011-03-16T00:00:00"/>
    <n v="751.02"/>
    <s v="F"/>
    <n v="28"/>
    <d v="1977-10-16T00:00:00"/>
    <n v="42.744770021562658"/>
    <s v="Community Outreach Specialist"/>
    <s v="n/a"/>
    <s v="Affluent Customer"/>
    <s v="N"/>
    <s v="No"/>
    <n v="18"/>
    <m/>
  </r>
  <r>
    <n v="1375"/>
    <n v="63"/>
    <x v="2632"/>
    <d v="2017-10-04T00:00:00"/>
    <n v="87"/>
    <b v="1"/>
    <s v="Approved"/>
    <s v="WeareA2B"/>
    <s v="Standard"/>
    <s v="medium"/>
    <s v="medium"/>
    <n v="1992.93"/>
    <n v="762.63"/>
    <d v="1991-08-05T00:00:00"/>
    <n v="1230.3000000000002"/>
    <s v="F"/>
    <n v="16"/>
    <d v="2001-04-01T00:00:00"/>
    <n v="19.27079741882293"/>
    <s v="Budget/Accounting Analyst IV"/>
    <s v="n/a"/>
    <s v="High Net Worth"/>
    <s v="N"/>
    <s v="Yes"/>
    <n v="1"/>
    <m/>
  </r>
  <r>
    <n v="1626"/>
    <n v="38"/>
    <x v="1654"/>
    <d v="2017-10-04T00:00:00"/>
    <n v="87"/>
    <b v="0"/>
    <s v="Approved"/>
    <s v="Trek Bicycles"/>
    <s v="Standard"/>
    <s v="medium"/>
    <s v="large"/>
    <n v="2091.4699999999998"/>
    <n v="388.92"/>
    <d v="2005-08-09T00:00:00"/>
    <n v="1702.5499999999997"/>
    <s v="F"/>
    <n v="82"/>
    <d v="1983-11-01T00:00:00"/>
    <n v="36.6981946790969"/>
    <s v="Social Worker"/>
    <s v="Health"/>
    <s v="High Net Worth"/>
    <s v="N"/>
    <s v="Yes"/>
    <n v="15"/>
    <m/>
  </r>
  <r>
    <n v="1738"/>
    <n v="9"/>
    <x v="427"/>
    <d v="2017-10-04T00:00:00"/>
    <n v="87"/>
    <b v="0"/>
    <s v="Approved"/>
    <s v="OHM Cycles"/>
    <s v="Road"/>
    <s v="medium"/>
    <s v="medium"/>
    <n v="742.54"/>
    <n v="667.4"/>
    <d v="2004-08-17T00:00:00"/>
    <n v="75.139999999999986"/>
    <s v="F"/>
    <n v="99"/>
    <d v="1989-02-01T00:00:00"/>
    <n v="31.440660432521561"/>
    <s v="Administrative Assistant IV"/>
    <s v="Financial Services"/>
    <s v="Mass Customer"/>
    <s v="N"/>
    <s v="Yes"/>
    <n v="12"/>
    <m/>
  </r>
  <r>
    <n v="2912"/>
    <n v="18"/>
    <x v="2633"/>
    <d v="2017-10-04T00:00:00"/>
    <n v="87"/>
    <b v="1"/>
    <s v="Approved"/>
    <s v="Norco Bicycles"/>
    <s v="Standard"/>
    <s v="high"/>
    <s v="medium"/>
    <n v="1148.6400000000001"/>
    <n v="689.18"/>
    <d v="2015-08-10T00:00:00"/>
    <n v="459.46000000000015"/>
    <s v="F"/>
    <n v="79"/>
    <d v="1957-03-04T00:00:00"/>
    <n v="63.377646733891424"/>
    <s v="Programmer Analyst I"/>
    <s v="n/a"/>
    <s v="High Net Worth"/>
    <s v="N"/>
    <s v="No"/>
    <n v="11"/>
    <m/>
  </r>
  <r>
    <n v="3326"/>
    <n v="99"/>
    <x v="1251"/>
    <d v="2017-10-04T00:00:00"/>
    <n v="87"/>
    <b v="1"/>
    <s v="Approved"/>
    <s v="Trek Bicycles"/>
    <s v="Road"/>
    <s v="low"/>
    <s v="small"/>
    <n v="1720.7"/>
    <n v="1531.42"/>
    <d v="2006-10-01T00:00:00"/>
    <n v="189.27999999999997"/>
    <s v="M"/>
    <n v="16"/>
    <d v="1977-11-05T00:00:00"/>
    <n v="42.689975501014715"/>
    <s v="Statistician I"/>
    <s v="n/a"/>
    <s v="High Net Worth"/>
    <s v="N"/>
    <s v="No"/>
    <n v="18"/>
    <m/>
  </r>
  <r>
    <n v="3379"/>
    <n v="88"/>
    <x v="242"/>
    <d v="2017-10-04T00:00:00"/>
    <n v="87"/>
    <b v="1"/>
    <s v="Approved"/>
    <s v="Norco Bicycles"/>
    <s v="Standard"/>
    <s v="medium"/>
    <s v="medium"/>
    <n v="1198.46"/>
    <n v="381.1"/>
    <d v="2003-01-05T00:00:00"/>
    <n v="817.36"/>
    <s v="F"/>
    <n v="88"/>
    <d v="1985-11-19T00:00:00"/>
    <n v="34.646139884576357"/>
    <s v="Chemical Engineer"/>
    <s v="Manufacturing"/>
    <s v="Affluent Customer"/>
    <s v="N"/>
    <s v="Yes"/>
    <n v="17"/>
    <m/>
  </r>
  <r>
    <n v="4602"/>
    <n v="72"/>
    <x v="538"/>
    <d v="2017-10-04T00:00:00"/>
    <n v="87"/>
    <b v="1"/>
    <s v="Approved"/>
    <s v="Norco Bicycles"/>
    <s v="Standard"/>
    <s v="medium"/>
    <s v="medium"/>
    <n v="360.4"/>
    <n v="270.3"/>
    <d v="2000-05-22T00:00:00"/>
    <n v="90.099999999999966"/>
    <s v="M"/>
    <n v="15"/>
    <d v="1966-02-23T00:00:00"/>
    <n v="54.396824816083203"/>
    <s v="Biostatistician III"/>
    <s v="Health"/>
    <s v="Affluent Customer"/>
    <s v="N"/>
    <s v="Yes"/>
    <n v="5"/>
    <m/>
  </r>
  <r>
    <n v="4795"/>
    <n v="43"/>
    <x v="1123"/>
    <d v="2017-10-04T00:00:00"/>
    <n v="87"/>
    <b v="1"/>
    <s v="Approved"/>
    <s v="Norco Bicycles"/>
    <s v="Standard"/>
    <s v="medium"/>
    <s v="medium"/>
    <n v="1555.58"/>
    <n v="818.01"/>
    <d v="2015-08-02T00:00:00"/>
    <n v="737.56999999999994"/>
    <s v="M"/>
    <n v="89"/>
    <d v="1972-03-09T00:00:00"/>
    <n v="48.352989199644846"/>
    <s v="Web Developer IV"/>
    <s v="Entertainment"/>
    <s v="High Net Worth"/>
    <s v="N"/>
    <s v="Yes"/>
    <n v="15"/>
    <m/>
  </r>
  <r>
    <n v="4992"/>
    <n v="49"/>
    <x v="11"/>
    <d v="2017-10-04T00:00:00"/>
    <n v="87"/>
    <b v="1"/>
    <s v="Approved"/>
    <s v="Trek Bicycles"/>
    <s v="Road"/>
    <s v="medium"/>
    <s v="medium"/>
    <n v="533.51"/>
    <n v="400.13"/>
    <d v="2012-06-04T00:00:00"/>
    <n v="133.38"/>
    <s v="F"/>
    <n v="44"/>
    <d v="1978-08-07T00:00:00"/>
    <n v="41.936550843480468"/>
    <s v="Compensation Analyst"/>
    <s v="Financial Services"/>
    <s v="Mass Customer"/>
    <s v="N"/>
    <s v="No"/>
    <n v="11"/>
    <m/>
  </r>
  <r>
    <n v="5259"/>
    <n v="59"/>
    <x v="2634"/>
    <d v="2017-10-04T00:00:00"/>
    <n v="87"/>
    <b v="1"/>
    <s v="Approved"/>
    <s v="Solex"/>
    <s v="Standard"/>
    <s v="medium"/>
    <s v="large"/>
    <n v="1061.56"/>
    <n v="733.58"/>
    <d v="1993-07-20T00:00:00"/>
    <n v="327.9799999999999"/>
    <s v="M"/>
    <n v="50"/>
    <d v="1962-01-12T00:00:00"/>
    <n v="58.514633035261284"/>
    <s v="GIS Technical Architect"/>
    <s v="Health"/>
    <s v="Mass Customer"/>
    <s v="N"/>
    <s v="No"/>
    <n v="14"/>
    <m/>
  </r>
  <r>
    <n v="5771"/>
    <n v="87"/>
    <x v="351"/>
    <d v="2017-10-04T00:00:00"/>
    <n v="87"/>
    <b v="1"/>
    <s v="Approved"/>
    <s v="Giant Bicycles"/>
    <s v="Standard"/>
    <s v="high"/>
    <s v="medium"/>
    <n v="1179"/>
    <n v="707.4"/>
    <d v="1999-07-26T00:00:00"/>
    <n v="471.6"/>
    <s v="M"/>
    <n v="34"/>
    <d v="1979-10-29T00:00:00"/>
    <n v="40.709153583206493"/>
    <s v="Budget/Accounting Analyst IV"/>
    <s v="Manufacturing"/>
    <s v="Mass Customer"/>
    <s v="N"/>
    <s v="Yes"/>
    <n v="16"/>
    <m/>
  </r>
  <r>
    <n v="4852"/>
    <n v="13"/>
    <x v="1023"/>
    <d v="2017-01-29T00:00:00"/>
    <m/>
    <b v="1"/>
    <s v="Cancelled"/>
    <s v="Solex"/>
    <s v="Standard"/>
    <s v="medium"/>
    <s v="medium"/>
    <n v="1163.8900000000001"/>
    <n v="589.27"/>
    <n v="40303"/>
    <m/>
    <m/>
    <m/>
    <m/>
    <m/>
    <m/>
    <m/>
    <m/>
    <m/>
    <m/>
    <m/>
    <m/>
  </r>
  <r>
    <n v="6095"/>
    <n v="62"/>
    <x v="1378"/>
    <d v="2017-10-04T00:00:00"/>
    <n v="87"/>
    <b v="0"/>
    <s v="Approved"/>
    <s v="Solex"/>
    <s v="Standard"/>
    <s v="high"/>
    <s v="medium"/>
    <n v="1024.6600000000001"/>
    <n v="614.79999999999995"/>
    <d v="1996-11-09T00:00:00"/>
    <n v="409.86000000000013"/>
    <s v="F"/>
    <n v="76"/>
    <d v="1978-01-30T00:00:00"/>
    <n v="42.454359062658547"/>
    <s v="Financial Advisor"/>
    <s v="Financial Services"/>
    <s v="High Net Worth"/>
    <s v="N"/>
    <s v="Yes"/>
    <n v="20"/>
    <m/>
  </r>
  <r>
    <n v="6153"/>
    <n v="74"/>
    <x v="2635"/>
    <d v="2017-10-04T00:00:00"/>
    <n v="87"/>
    <b v="0"/>
    <s v="Approved"/>
    <s v="WeareA2B"/>
    <s v="Standard"/>
    <s v="medium"/>
    <s v="medium"/>
    <n v="1228.07"/>
    <n v="400.91"/>
    <d v="2006-05-22T00:00:00"/>
    <n v="827.15999999999985"/>
    <s v="F"/>
    <n v="47"/>
    <d v="1953-08-31T00:00:00"/>
    <n v="66.887235774987317"/>
    <s v="Food Chemist"/>
    <s v="Health"/>
    <s v="Affluent Customer"/>
    <s v="N"/>
    <s v="Yes"/>
    <n v="6"/>
    <m/>
  </r>
  <r>
    <n v="6497"/>
    <n v="81"/>
    <x v="1800"/>
    <d v="2017-10-04T00:00:00"/>
    <n v="87"/>
    <b v="1"/>
    <s v="Approved"/>
    <s v="Norco Bicycles"/>
    <s v="Standard"/>
    <s v="medium"/>
    <s v="small"/>
    <n v="586.45000000000005"/>
    <n v="521.94000000000005"/>
    <d v="2015-08-02T00:00:00"/>
    <n v="64.509999999999991"/>
    <s v="M"/>
    <n v="22"/>
    <d v="1987-03-01T00:00:00"/>
    <n v="33.366687829781831"/>
    <s v="Actuary"/>
    <s v="Financial Services"/>
    <s v="Affluent Customer"/>
    <s v="N"/>
    <s v="Yes"/>
    <n v="13"/>
    <m/>
  </r>
  <r>
    <n v="6679"/>
    <n v="79"/>
    <x v="293"/>
    <d v="2017-10-04T00:00:00"/>
    <n v="87"/>
    <b v="1"/>
    <s v="Approved"/>
    <s v="Norco Bicycles"/>
    <s v="Standard"/>
    <s v="medium"/>
    <s v="medium"/>
    <n v="1555.58"/>
    <n v="818.01"/>
    <d v="1997-01-25T00:00:00"/>
    <n v="737.56999999999994"/>
    <s v="F"/>
    <n v="46"/>
    <d v="1973-06-24T00:00:00"/>
    <n v="47.059838514713341"/>
    <n v="0"/>
    <s v="IT"/>
    <s v="Mass Customer"/>
    <s v="N"/>
    <s v="Yes"/>
    <n v="12"/>
    <m/>
  </r>
  <r>
    <n v="6806"/>
    <n v="77"/>
    <x v="2636"/>
    <d v="2017-10-04T00:00:00"/>
    <n v="87"/>
    <b v="0"/>
    <s v="Approved"/>
    <s v="Norco Bicycles"/>
    <s v="Road"/>
    <s v="medium"/>
    <s v="large"/>
    <n v="1240.31"/>
    <n v="795.1"/>
    <d v="2000-11-03T00:00:00"/>
    <n v="445.20999999999992"/>
    <s v="M"/>
    <n v="69"/>
    <d v="1956-03-17T00:00:00"/>
    <n v="64.342030295535253"/>
    <s v="Marketing Manager"/>
    <s v="IT"/>
    <s v="Mass Customer"/>
    <s v="N"/>
    <s v="No"/>
    <n v="5"/>
    <m/>
  </r>
  <r>
    <n v="7771"/>
    <n v="12"/>
    <x v="1227"/>
    <d v="2017-10-04T00:00:00"/>
    <n v="87"/>
    <b v="0"/>
    <s v="Approved"/>
    <s v="WeareA2B"/>
    <s v="Standard"/>
    <s v="medium"/>
    <s v="medium"/>
    <n v="1231.1500000000001"/>
    <n v="161.6"/>
    <d v="2004-08-17T00:00:00"/>
    <n v="1069.5500000000002"/>
    <s v="M"/>
    <n v="72"/>
    <d v="1969-09-15T00:00:00"/>
    <n v="50.835180980466767"/>
    <s v="Librarian"/>
    <s v="Entertainment"/>
    <s v="Mass Customer"/>
    <s v="N"/>
    <s v="No"/>
    <n v="10"/>
    <m/>
  </r>
  <r>
    <n v="7810"/>
    <n v="77"/>
    <x v="661"/>
    <d v="2017-10-04T00:00:00"/>
    <n v="87"/>
    <b v="1"/>
    <s v="Approved"/>
    <s v="Norco Bicycles"/>
    <s v="Road"/>
    <s v="medium"/>
    <s v="large"/>
    <n v="1240.31"/>
    <n v="795.1"/>
    <d v="2011-01-10T00:00:00"/>
    <n v="445.20999999999992"/>
    <s v="M"/>
    <n v="84"/>
    <d v="1989-06-21T00:00:00"/>
    <n v="31.057098788685945"/>
    <s v="Statistician IV"/>
    <s v="Property"/>
    <s v="Mass Customer"/>
    <s v="N"/>
    <s v="Yes"/>
    <n v="4"/>
    <m/>
  </r>
  <r>
    <n v="8959"/>
    <n v="35"/>
    <x v="570"/>
    <d v="2017-10-04T00:00:00"/>
    <n v="87"/>
    <b v="1"/>
    <s v="Approved"/>
    <s v="Giant Bicycles"/>
    <s v="Standard"/>
    <s v="medium"/>
    <s v="medium"/>
    <n v="1403.5"/>
    <n v="954.82"/>
    <d v="2003-02-07T00:00:00"/>
    <n v="448.67999999999995"/>
    <s v="M"/>
    <n v="61"/>
    <d v="1973-05-14T00:00:00"/>
    <n v="47.172167281836629"/>
    <s v="Associate Professor"/>
    <s v="n/a"/>
    <s v="High Net Worth"/>
    <s v="N"/>
    <s v="Yes"/>
    <n v="18"/>
    <m/>
  </r>
  <r>
    <n v="9235"/>
    <n v="14"/>
    <x v="857"/>
    <d v="2017-10-04T00:00:00"/>
    <n v="87"/>
    <b v="0"/>
    <s v="Approved"/>
    <s v="Trek Bicycles"/>
    <s v="Standard"/>
    <s v="medium"/>
    <s v="small"/>
    <n v="1386.84"/>
    <n v="1234.29"/>
    <d v="2009-03-08T00:00:00"/>
    <n v="152.54999999999995"/>
    <s v="F"/>
    <n v="48"/>
    <d v="1996-10-29T00:00:00"/>
    <n v="23.695454953069508"/>
    <s v="Accountant II"/>
    <s v="Entertainment"/>
    <s v="Affluent Customer"/>
    <s v="N"/>
    <s v="Yes"/>
    <n v="6"/>
    <m/>
  </r>
  <r>
    <n v="9468"/>
    <n v="45"/>
    <x v="1865"/>
    <d v="2017-10-04T00:00:00"/>
    <n v="87"/>
    <b v="0"/>
    <s v="Approved"/>
    <s v="Trek Bicycles"/>
    <s v="Road"/>
    <s v="low"/>
    <s v="medium"/>
    <n v="980.37"/>
    <n v="234.43"/>
    <d v="2005-12-07T00:00:00"/>
    <n v="745.94"/>
    <s v="M"/>
    <n v="77"/>
    <d v="1981-11-13T00:00:00"/>
    <n v="38.665317966768136"/>
    <s v="Cost Accountant"/>
    <s v="Financial Services"/>
    <s v="High Net Worth"/>
    <s v="N"/>
    <s v="Yes"/>
    <n v="8"/>
    <m/>
  </r>
  <r>
    <n v="9768"/>
    <n v="49"/>
    <x v="2062"/>
    <d v="2017-10-04T00:00:00"/>
    <n v="87"/>
    <b v="1"/>
    <s v="Approved"/>
    <s v="Trek Bicycles"/>
    <s v="Road"/>
    <s v="medium"/>
    <s v="medium"/>
    <n v="533.51"/>
    <n v="400.13"/>
    <d v="2012-06-04T00:00:00"/>
    <n v="133.38"/>
    <s v="F"/>
    <n v="77"/>
    <d v="1963-03-23T00:00:00"/>
    <n v="57.322852213343481"/>
    <s v="Quality Engineer"/>
    <s v="Health"/>
    <s v="Affluent Customer"/>
    <s v="N"/>
    <s v="No"/>
    <n v="5"/>
    <m/>
  </r>
  <r>
    <n v="10388"/>
    <n v="41"/>
    <x v="2144"/>
    <d v="2017-10-04T00:00:00"/>
    <n v="87"/>
    <b v="1"/>
    <s v="Approved"/>
    <s v="Solex"/>
    <s v="Road"/>
    <s v="medium"/>
    <s v="medium"/>
    <n v="416.98"/>
    <n v="312.74"/>
    <d v="1997-05-10T00:00:00"/>
    <n v="104.24000000000001"/>
    <s v="M"/>
    <n v="73"/>
    <d v="1965-07-08T00:00:00"/>
    <n v="55.026961802384577"/>
    <n v="0"/>
    <s v="Financial Services"/>
    <s v="Affluent Customer"/>
    <s v="N"/>
    <s v="No"/>
    <n v="16"/>
    <m/>
  </r>
  <r>
    <n v="11124"/>
    <n v="94"/>
    <x v="1919"/>
    <d v="2017-10-04T00:00:00"/>
    <n v="87"/>
    <b v="1"/>
    <s v="Approved"/>
    <s v="Giant Bicycles"/>
    <s v="Standard"/>
    <s v="medium"/>
    <s v="large"/>
    <n v="1635.3"/>
    <n v="993.66"/>
    <d v="2004-01-16T00:00:00"/>
    <n v="641.64"/>
    <s v="M"/>
    <n v="99"/>
    <d v="1974-07-17T00:00:00"/>
    <n v="45.996824816083205"/>
    <s v="Account Executive"/>
    <s v="IT"/>
    <s v="Mass Customer"/>
    <s v="N"/>
    <s v="Yes"/>
    <n v="8"/>
    <m/>
  </r>
  <r>
    <n v="12555"/>
    <n v="72"/>
    <x v="2637"/>
    <d v="2017-10-04T00:00:00"/>
    <n v="87"/>
    <b v="0"/>
    <s v="Approved"/>
    <s v="Norco Bicycles"/>
    <s v="Standard"/>
    <s v="medium"/>
    <s v="medium"/>
    <n v="360.4"/>
    <n v="270.3"/>
    <d v="2016-12-06T00:00:00"/>
    <n v="90.099999999999966"/>
    <s v="F"/>
    <n v="66"/>
    <d v="1991-10-07T00:00:00"/>
    <n v="28.761208377727041"/>
    <s v="Sales Associate"/>
    <s v="Financial Services"/>
    <s v="Mass Customer"/>
    <s v="N"/>
    <s v="No"/>
    <n v="5"/>
    <m/>
  </r>
  <r>
    <n v="4867"/>
    <n v="39"/>
    <x v="1765"/>
    <d v="2017-06-15T00:00:00"/>
    <m/>
    <m/>
    <s v="Approved"/>
    <s v="Giant Bicycles"/>
    <s v="Standard"/>
    <s v="medium"/>
    <s v="large"/>
    <n v="1812.75"/>
    <n v="582.48"/>
    <n v="40336"/>
    <m/>
    <m/>
    <m/>
    <m/>
    <m/>
    <m/>
    <m/>
    <m/>
    <m/>
    <m/>
    <m/>
    <m/>
  </r>
  <r>
    <n v="13266"/>
    <n v="4"/>
    <x v="1044"/>
    <d v="2017-10-04T00:00:00"/>
    <n v="87"/>
    <b v="0"/>
    <s v="Approved"/>
    <s v="Giant Bicycles"/>
    <s v="Standard"/>
    <s v="high"/>
    <s v="medium"/>
    <n v="1129.1300000000001"/>
    <n v="677.48"/>
    <d v="2003-03-18T00:00:00"/>
    <n v="451.65000000000009"/>
    <s v="M"/>
    <n v="31"/>
    <d v="1962-03-30T00:00:00"/>
    <n v="58.303674131151695"/>
    <s v="Media Manager I"/>
    <s v="n/a"/>
    <s v="Mass Customer"/>
    <s v="N"/>
    <s v="No"/>
    <n v="7"/>
    <m/>
  </r>
  <r>
    <n v="4869"/>
    <n v="74"/>
    <x v="2638"/>
    <d v="2017-08-14T00:00:00"/>
    <m/>
    <b v="0"/>
    <s v="Cancelled"/>
    <s v="WeareA2B"/>
    <s v="Standard"/>
    <s v="medium"/>
    <s v="medium"/>
    <n v="1228.07"/>
    <n v="400.91"/>
    <n v="33429"/>
    <m/>
    <m/>
    <m/>
    <m/>
    <m/>
    <m/>
    <m/>
    <m/>
    <m/>
    <m/>
    <m/>
    <m/>
  </r>
  <r>
    <n v="13571"/>
    <n v="75"/>
    <x v="201"/>
    <d v="2017-10-04T00:00:00"/>
    <n v="87"/>
    <b v="0"/>
    <s v="Approved"/>
    <s v="Giant Bicycles"/>
    <s v="Touring"/>
    <s v="medium"/>
    <s v="large"/>
    <n v="1873.97"/>
    <n v="863.95"/>
    <d v="2006-05-22T00:00:00"/>
    <n v="1010.02"/>
    <s v="F"/>
    <n v="11"/>
    <d v="1971-07-30T00:00:00"/>
    <n v="48.96394810375444"/>
    <s v="Chief Design Engineer"/>
    <s v="n/a"/>
    <s v="Mass Customer"/>
    <s v="N"/>
    <s v="No"/>
    <n v="13"/>
    <m/>
  </r>
  <r>
    <n v="13580"/>
    <n v="63"/>
    <x v="704"/>
    <d v="2017-10-04T00:00:00"/>
    <n v="87"/>
    <b v="1"/>
    <s v="Approved"/>
    <s v="WeareA2B"/>
    <s v="Standard"/>
    <s v="medium"/>
    <s v="medium"/>
    <n v="1992.93"/>
    <n v="762.63"/>
    <d v="1993-05-26T00:00:00"/>
    <n v="1230.3000000000002"/>
    <s v="F"/>
    <n v="44"/>
    <d v="1962-02-04T00:00:00"/>
    <n v="58.451619336631147"/>
    <s v="Nurse"/>
    <s v="Financial Services"/>
    <s v="High Net Worth"/>
    <s v="N"/>
    <s v="No"/>
    <n v="11"/>
    <m/>
  </r>
  <r>
    <n v="14025"/>
    <n v="3"/>
    <x v="2639"/>
    <d v="2017-10-04T00:00:00"/>
    <n v="87"/>
    <b v="1"/>
    <s v="Approved"/>
    <s v="Trek Bicycles"/>
    <s v="Standard"/>
    <s v="medium"/>
    <s v="large"/>
    <n v="2091.4699999999998"/>
    <n v="388.92"/>
    <d v="2011-01-10T00:00:00"/>
    <n v="1702.5499999999997"/>
    <s v="M"/>
    <n v="57"/>
    <d v="1968-09-20T00:00:00"/>
    <n v="51.821482350329781"/>
    <s v="Marketing Manager"/>
    <s v="Manufacturing"/>
    <s v="Affluent Customer"/>
    <s v="N"/>
    <s v="Yes"/>
    <n v="5"/>
    <m/>
  </r>
  <r>
    <n v="14072"/>
    <n v="2"/>
    <x v="1571"/>
    <d v="2017-10-04T00:00:00"/>
    <n v="87"/>
    <b v="0"/>
    <s v="Approved"/>
    <s v="Solex"/>
    <s v="Standard"/>
    <s v="medium"/>
    <s v="medium"/>
    <n v="71.489999999999995"/>
    <n v="53.62"/>
    <d v="1991-11-07T00:00:00"/>
    <n v="17.869999999999997"/>
    <s v="F"/>
    <n v="83"/>
    <d v="1969-06-26T00:00:00"/>
    <n v="51.057098788685941"/>
    <n v="0"/>
    <s v="n/a"/>
    <s v="Mass Customer"/>
    <s v="N"/>
    <s v="Yes"/>
    <n v="9"/>
    <m/>
  </r>
  <r>
    <n v="15025"/>
    <n v="94"/>
    <x v="2640"/>
    <d v="2017-10-04T00:00:00"/>
    <n v="87"/>
    <b v="0"/>
    <s v="Approved"/>
    <s v="Giant Bicycles"/>
    <s v="Standard"/>
    <s v="medium"/>
    <s v="large"/>
    <n v="1635.3"/>
    <n v="993.66"/>
    <d v="2013-06-09T00:00:00"/>
    <n v="641.64"/>
    <s v="M"/>
    <n v="23"/>
    <d v="1980-03-26T00:00:00"/>
    <n v="40.300934405124302"/>
    <s v="Senior Developer"/>
    <s v="Manufacturing"/>
    <s v="Affluent Customer"/>
    <s v="N"/>
    <s v="No"/>
    <n v="9"/>
    <m/>
  </r>
  <r>
    <n v="15209"/>
    <n v="70"/>
    <x v="2641"/>
    <d v="2017-10-04T00:00:00"/>
    <n v="87"/>
    <b v="1"/>
    <s v="Approved"/>
    <s v="Trek Bicycles"/>
    <s v="Standard"/>
    <s v="high"/>
    <s v="medium"/>
    <n v="495.72"/>
    <n v="297.43"/>
    <d v="2016-12-06T00:00:00"/>
    <n v="198.29000000000002"/>
    <s v="M"/>
    <n v="35"/>
    <d v="1970-07-08T00:00:00"/>
    <n v="50.024222076357177"/>
    <s v="Actuary"/>
    <s v="Financial Services"/>
    <s v="Mass Customer"/>
    <s v="N"/>
    <s v="Yes"/>
    <n v="11"/>
    <m/>
  </r>
  <r>
    <n v="15290"/>
    <n v="95"/>
    <x v="2481"/>
    <d v="2017-10-04T00:00:00"/>
    <n v="87"/>
    <b v="1"/>
    <s v="Approved"/>
    <s v="Giant Bicycles"/>
    <s v="Standard"/>
    <s v="medium"/>
    <s v="large"/>
    <n v="569.55999999999995"/>
    <n v="528.42999999999995"/>
    <d v="2003-09-10T00:00:00"/>
    <n v="41.129999999999995"/>
    <s v="F"/>
    <n v="20"/>
    <d v="1954-03-18T00:00:00"/>
    <n v="66.342030295535253"/>
    <s v="Mechanical Systems Engineer"/>
    <s v="Retail"/>
    <s v="Mass Customer"/>
    <s v="N"/>
    <s v="No"/>
    <n v="12"/>
    <m/>
  </r>
  <r>
    <n v="15621"/>
    <n v="5"/>
    <x v="417"/>
    <d v="2017-10-04T00:00:00"/>
    <n v="87"/>
    <b v="1"/>
    <s v="Approved"/>
    <s v="Trek Bicycles"/>
    <s v="Mountain"/>
    <s v="low"/>
    <s v="medium"/>
    <n v="574.64"/>
    <n v="459.71"/>
    <d v="2011-08-29T00:00:00"/>
    <n v="114.93"/>
    <s v="M"/>
    <n v="87"/>
    <d v="1979-04-19T00:00:00"/>
    <n v="41.237920706494165"/>
    <s v="Quality Control Specialist"/>
    <s v="Financial Services"/>
    <s v="Mass Customer"/>
    <s v="N"/>
    <s v="Yes"/>
    <n v="12"/>
    <m/>
  </r>
  <r>
    <n v="15892"/>
    <n v="0"/>
    <x v="798"/>
    <d v="2017-10-04T00:00:00"/>
    <n v="87"/>
    <b v="0"/>
    <s v="Approved"/>
    <s v="Trek Bicycles"/>
    <s v="Road"/>
    <s v="medium"/>
    <s v="medium"/>
    <n v="533.51"/>
    <n v="400.13"/>
    <d v="2012-06-04T00:00:00"/>
    <n v="133.38"/>
    <s v="M"/>
    <n v="0"/>
    <d v="1987-01-08T00:00:00"/>
    <n v="33.509153583206491"/>
    <s v="Programmer Analyst II"/>
    <s v="Financial Services"/>
    <s v="High Net Worth"/>
    <s v="N"/>
    <s v="No"/>
    <n v="19"/>
    <m/>
  </r>
  <r>
    <n v="16274"/>
    <n v="5"/>
    <x v="148"/>
    <d v="2017-10-04T00:00:00"/>
    <n v="87"/>
    <b v="1"/>
    <s v="Approved"/>
    <s v="Trek Bicycles"/>
    <s v="Mountain"/>
    <s v="low"/>
    <s v="medium"/>
    <n v="574.64"/>
    <n v="459.71"/>
    <d v="2007-08-04T00:00:00"/>
    <n v="114.93"/>
    <s v="F"/>
    <n v="41"/>
    <d v="1956-04-08T00:00:00"/>
    <n v="64.281756322932523"/>
    <n v="0"/>
    <s v="Property"/>
    <s v="Mass Customer"/>
    <s v="N"/>
    <s v="Yes"/>
    <n v="19"/>
    <m/>
  </r>
  <r>
    <n v="16364"/>
    <n v="93"/>
    <x v="2642"/>
    <d v="2017-10-04T00:00:00"/>
    <n v="87"/>
    <b v="0"/>
    <s v="Approved"/>
    <s v="WeareA2B"/>
    <s v="Standard"/>
    <s v="medium"/>
    <s v="medium"/>
    <n v="1065.03"/>
    <n v="230.09"/>
    <d v="2013-06-09T00:00:00"/>
    <n v="834.93999999999994"/>
    <s v="F"/>
    <n v="15"/>
    <d v="1962-12-17T00:00:00"/>
    <n v="57.585865911973613"/>
    <s v="Registered Nurse"/>
    <s v="Health"/>
    <s v="Mass Customer"/>
    <s v="N"/>
    <s v="Yes"/>
    <n v="12"/>
    <m/>
  </r>
  <r>
    <n v="16578"/>
    <n v="80"/>
    <x v="2482"/>
    <d v="2017-10-04T00:00:00"/>
    <n v="87"/>
    <b v="1"/>
    <s v="Approved"/>
    <s v="OHM Cycles"/>
    <s v="Touring"/>
    <s v="low"/>
    <s v="medium"/>
    <n v="1073.07"/>
    <n v="933.84"/>
    <d v="1998-12-16T00:00:00"/>
    <n v="139.2299999999999"/>
    <s v="F"/>
    <n v="56"/>
    <d v="1975-05-18T00:00:00"/>
    <n v="45.161208377727043"/>
    <s v="Business Systems Development Analyst"/>
    <s v="Manufacturing"/>
    <s v="Affluent Customer"/>
    <s v="N"/>
    <s v="Yes"/>
    <n v="10"/>
    <m/>
  </r>
  <r>
    <n v="16642"/>
    <n v="4"/>
    <x v="2266"/>
    <d v="2017-10-04T00:00:00"/>
    <n v="87"/>
    <b v="1"/>
    <s v="Approved"/>
    <s v="Giant Bicycles"/>
    <s v="Standard"/>
    <s v="high"/>
    <s v="medium"/>
    <n v="1129.1300000000001"/>
    <n v="677.48"/>
    <d v="2003-02-07T00:00:00"/>
    <n v="451.65000000000009"/>
    <s v="M"/>
    <n v="97"/>
    <d v="1991-11-02T00:00:00"/>
    <n v="28.689975501014711"/>
    <s v="Civil Engineer"/>
    <s v="Manufacturing"/>
    <s v="Mass Customer"/>
    <s v="N"/>
    <s v="Yes"/>
    <n v="5"/>
    <m/>
  </r>
  <r>
    <n v="17186"/>
    <n v="85"/>
    <x v="1435"/>
    <d v="2017-10-04T00:00:00"/>
    <n v="87"/>
    <b v="1"/>
    <s v="Approved"/>
    <s v="WeareA2B"/>
    <s v="Standard"/>
    <s v="medium"/>
    <s v="medium"/>
    <n v="1228.07"/>
    <n v="400.91"/>
    <d v="2004-07-25T00:00:00"/>
    <n v="827.15999999999985"/>
    <s v="M"/>
    <n v="88"/>
    <d v="1974-01-31T00:00:00"/>
    <n v="46.454359062658547"/>
    <s v="Data Coordiator"/>
    <s v="Manufacturing"/>
    <s v="High Net Worth"/>
    <s v="N"/>
    <s v="Yes"/>
    <n v="7"/>
    <m/>
  </r>
  <r>
    <n v="17289"/>
    <n v="15"/>
    <x v="2643"/>
    <d v="2017-10-04T00:00:00"/>
    <n v="87"/>
    <b v="0"/>
    <s v="Approved"/>
    <s v="Norco Bicycles"/>
    <s v="Standard"/>
    <s v="low"/>
    <s v="medium"/>
    <n v="958.74"/>
    <n v="748.9"/>
    <d v="1996-04-05T00:00:00"/>
    <n v="209.84000000000003"/>
    <s v="F"/>
    <n v="67"/>
    <d v="2002-01-26T00:00:00"/>
    <n v="18.448879610603754"/>
    <s v="Food Chemist"/>
    <s v="Health"/>
    <s v="Mass Customer"/>
    <s v="N"/>
    <s v="Yes"/>
    <n v="1"/>
    <m/>
  </r>
  <r>
    <n v="17702"/>
    <n v="3"/>
    <x v="1296"/>
    <d v="2017-10-04T00:00:00"/>
    <n v="87"/>
    <b v="1"/>
    <s v="Approved"/>
    <s v="Trek Bicycles"/>
    <s v="Standard"/>
    <s v="medium"/>
    <s v="large"/>
    <n v="2091.4699999999998"/>
    <n v="388.92"/>
    <d v="2012-09-15T00:00:00"/>
    <n v="1702.5499999999997"/>
    <s v="F"/>
    <n v="7"/>
    <d v="1967-07-17T00:00:00"/>
    <n v="53.002304268137998"/>
    <s v="Technical Writer"/>
    <s v="Financial Services"/>
    <s v="Affluent Customer"/>
    <s v="N"/>
    <s v="No"/>
    <n v="16"/>
    <m/>
  </r>
  <r>
    <n v="18206"/>
    <n v="79"/>
    <x v="2644"/>
    <d v="2017-10-04T00:00:00"/>
    <n v="87"/>
    <b v="1"/>
    <s v="Approved"/>
    <s v="Norco Bicycles"/>
    <s v="Standard"/>
    <s v="medium"/>
    <s v="medium"/>
    <n v="1555.58"/>
    <n v="818.01"/>
    <d v="1997-01-25T00:00:00"/>
    <n v="737.56999999999994"/>
    <s v="M"/>
    <n v="29"/>
    <d v="1968-07-07T00:00:00"/>
    <n v="52.026961802384577"/>
    <s v="Administrative Assistant III"/>
    <s v="Manufacturing"/>
    <s v="Affluent Customer"/>
    <s v="N"/>
    <s v="Yes"/>
    <n v="16"/>
    <m/>
  </r>
  <r>
    <n v="18302"/>
    <n v="0"/>
    <x v="1399"/>
    <d v="2017-10-04T00:00:00"/>
    <n v="87"/>
    <b v="0"/>
    <s v="Approved"/>
    <s v="Norco Bicycles"/>
    <s v="Road"/>
    <s v="medium"/>
    <s v="medium"/>
    <n v="543.39"/>
    <n v="407.54"/>
    <d v="2016-11-22T00:00:00"/>
    <n v="135.84999999999997"/>
    <s v="M"/>
    <n v="44"/>
    <d v="1977-06-26T00:00:00"/>
    <n v="43.051619336631148"/>
    <s v="Senior Financial Analyst"/>
    <s v="Financial Services"/>
    <s v="High Net Worth"/>
    <s v="N"/>
    <s v="No"/>
    <n v="19"/>
    <m/>
  </r>
  <r>
    <n v="18611"/>
    <n v="42"/>
    <x v="788"/>
    <d v="2017-10-04T00:00:00"/>
    <n v="87"/>
    <b v="0"/>
    <s v="Approved"/>
    <s v="OHM Cycles"/>
    <s v="Road"/>
    <s v="medium"/>
    <s v="small"/>
    <n v="1810"/>
    <n v="1610.9"/>
    <d v="2008-03-19T00:00:00"/>
    <n v="199.09999999999991"/>
    <s v="F"/>
    <n v="5"/>
    <d v="1980-07-18T00:00:00"/>
    <n v="39.988605638001012"/>
    <n v="0"/>
    <s v="n/a"/>
    <s v="Mass Customer"/>
    <s v="N"/>
    <s v="No"/>
    <n v="4"/>
    <m/>
  </r>
  <r>
    <n v="4889"/>
    <n v="11"/>
    <x v="1722"/>
    <d v="2017-02-19T00:00:00"/>
    <m/>
    <m/>
    <s v="Approved"/>
    <s v="Giant Bicycles"/>
    <s v="Standard"/>
    <s v="high"/>
    <s v="medium"/>
    <n v="1274.93"/>
    <n v="764.96"/>
    <n v="35378"/>
    <m/>
    <m/>
    <m/>
    <m/>
    <m/>
    <m/>
    <m/>
    <m/>
    <m/>
    <m/>
    <m/>
    <m/>
  </r>
  <r>
    <n v="19296"/>
    <n v="43"/>
    <x v="2645"/>
    <d v="2017-10-04T00:00:00"/>
    <n v="87"/>
    <b v="0"/>
    <s v="Approved"/>
    <s v="Solex"/>
    <s v="Standard"/>
    <s v="medium"/>
    <s v="medium"/>
    <n v="1151.96"/>
    <n v="649.49"/>
    <d v="1997-02-09T00:00:00"/>
    <n v="502.47"/>
    <s v="M"/>
    <n v="63"/>
    <d v="1975-03-31T00:00:00"/>
    <n v="45.292715227042109"/>
    <s v="Information Systems Manager"/>
    <s v="Health"/>
    <s v="Mass Customer"/>
    <s v="N"/>
    <s v="No"/>
    <n v="13"/>
    <m/>
  </r>
  <r>
    <n v="19333"/>
    <n v="52"/>
    <x v="2646"/>
    <d v="2017-10-04T00:00:00"/>
    <n v="87"/>
    <b v="0"/>
    <s v="Approved"/>
    <s v="OHM Cycles"/>
    <s v="Road"/>
    <s v="medium"/>
    <s v="medium"/>
    <n v="1280.28"/>
    <n v="829.51"/>
    <d v="2013-09-16T00:00:00"/>
    <n v="450.77"/>
    <s v="M"/>
    <n v="33"/>
    <d v="1965-04-20T00:00:00"/>
    <n v="55.243400158548958"/>
    <s v="Assistant Manager"/>
    <s v="Financial Services"/>
    <s v="Mass Customer"/>
    <s v="N"/>
    <s v="Yes"/>
    <n v="11"/>
    <m/>
  </r>
  <r>
    <n v="19797"/>
    <n v="70"/>
    <x v="1152"/>
    <d v="2017-10-04T00:00:00"/>
    <n v="87"/>
    <b v="0"/>
    <s v="Approved"/>
    <s v="Trek Bicycles"/>
    <s v="Standard"/>
    <s v="high"/>
    <s v="medium"/>
    <n v="495.72"/>
    <n v="297.43"/>
    <d v="2015-04-11T00:00:00"/>
    <n v="198.29000000000002"/>
    <s v="F"/>
    <n v="96"/>
    <d v="1976-03-10T00:00:00"/>
    <n v="44.347509747590053"/>
    <n v="0"/>
    <s v="Manufacturing"/>
    <s v="Mass Customer"/>
    <s v="N"/>
    <s v="No"/>
    <n v="20"/>
    <m/>
  </r>
  <r>
    <n v="19887"/>
    <n v="43"/>
    <x v="1880"/>
    <d v="2017-10-04T00:00:00"/>
    <n v="87"/>
    <b v="0"/>
    <s v="Approved"/>
    <s v="Solex"/>
    <s v="Standard"/>
    <s v="medium"/>
    <s v="medium"/>
    <n v="1151.96"/>
    <n v="649.49"/>
    <d v="1999-12-04T00:00:00"/>
    <n v="502.47"/>
    <s v="F"/>
    <n v="42"/>
    <d v="1963-08-05T00:00:00"/>
    <n v="56.952989199644847"/>
    <s v="Business Systems Development Analyst"/>
    <s v="Health"/>
    <s v="Affluent Customer"/>
    <s v="N"/>
    <s v="Yes"/>
    <n v="12"/>
    <m/>
  </r>
  <r>
    <n v="284"/>
    <n v="44"/>
    <x v="1308"/>
    <d v="2017-10-03T00:00:00"/>
    <n v="88"/>
    <b v="1"/>
    <s v="Approved"/>
    <s v="WeareA2B"/>
    <s v="Standard"/>
    <s v="medium"/>
    <s v="medium"/>
    <n v="1769.64"/>
    <n v="108.76"/>
    <d v="2012-06-04T00:00:00"/>
    <n v="1660.88"/>
    <s v="F"/>
    <n v="69"/>
    <d v="2000-07-14T00:00:00"/>
    <n v="19.985865911973615"/>
    <s v="VP Sales"/>
    <s v="IT"/>
    <s v="Mass Customer"/>
    <s v="N"/>
    <s v="Yes"/>
    <n v="2"/>
    <m/>
  </r>
  <r>
    <n v="2044"/>
    <n v="0"/>
    <x v="2647"/>
    <d v="2017-10-03T00:00:00"/>
    <n v="88"/>
    <b v="1"/>
    <s v="Approved"/>
    <s v="Giant Bicycles"/>
    <s v="Standard"/>
    <s v="medium"/>
    <s v="medium"/>
    <n v="230.91"/>
    <n v="173.18"/>
    <d v="2006-11-10T00:00:00"/>
    <n v="57.72999999999999"/>
    <s v="M"/>
    <n v="64"/>
    <d v="1967-06-02T00:00:00"/>
    <n v="53.125591939370878"/>
    <s v="Clinical Specialist"/>
    <s v="Health"/>
    <s v="High Net Worth"/>
    <s v="N"/>
    <s v="No"/>
    <n v="11"/>
    <m/>
  </r>
  <r>
    <n v="4896"/>
    <n v="0"/>
    <x v="2648"/>
    <d v="2017-06-25T00:00:00"/>
    <m/>
    <b v="0"/>
    <s v="Approved"/>
    <m/>
    <m/>
    <m/>
    <m/>
    <n v="1199.26"/>
    <m/>
    <m/>
    <m/>
    <m/>
    <m/>
    <m/>
    <m/>
    <m/>
    <m/>
    <m/>
    <m/>
    <m/>
    <m/>
    <m/>
  </r>
  <r>
    <n v="2163"/>
    <n v="0"/>
    <x v="416"/>
    <d v="2017-10-03T00:00:00"/>
    <n v="88"/>
    <b v="1"/>
    <s v="Approved"/>
    <s v="Giant Bicycles"/>
    <s v="Standard"/>
    <s v="medium"/>
    <s v="medium"/>
    <n v="230.91"/>
    <n v="173.18"/>
    <d v="1995-12-19T00:00:00"/>
    <n v="57.72999999999999"/>
    <s v="F"/>
    <n v="47"/>
    <d v="1979-08-30T00:00:00"/>
    <n v="40.873537144850324"/>
    <s v="Senior Quality Engineer"/>
    <s v="Health"/>
    <s v="High Net Worth"/>
    <s v="N"/>
    <s v="Yes"/>
    <n v="22"/>
    <m/>
  </r>
  <r>
    <n v="2859"/>
    <n v="78"/>
    <x v="1217"/>
    <d v="2017-10-03T00:00:00"/>
    <n v="88"/>
    <b v="0"/>
    <s v="Approved"/>
    <s v="Giant Bicycles"/>
    <s v="Standard"/>
    <s v="medium"/>
    <s v="large"/>
    <n v="1765.3"/>
    <n v="709.48"/>
    <d v="2004-08-07T00:00:00"/>
    <n v="1055.82"/>
    <s v="F"/>
    <n v="76"/>
    <d v="1983-01-29T00:00:00"/>
    <n v="37.454359062658547"/>
    <s v="Speech Pathologist"/>
    <s v="Manufacturing"/>
    <s v="Mass Customer"/>
    <s v="N"/>
    <s v="Yes"/>
    <n v="4"/>
    <m/>
  </r>
  <r>
    <n v="4189"/>
    <n v="91"/>
    <x v="1095"/>
    <d v="2017-10-03T00:00:00"/>
    <n v="88"/>
    <b v="0"/>
    <s v="Approved"/>
    <s v="WeareA2B"/>
    <s v="Standard"/>
    <s v="low"/>
    <s v="medium"/>
    <n v="642.30999999999995"/>
    <n v="513.85"/>
    <d v="1997-01-25T00:00:00"/>
    <n v="128.45999999999992"/>
    <s v="M"/>
    <n v="29"/>
    <d v="1971-11-11T00:00:00"/>
    <n v="48.679016596905122"/>
    <s v="Food Chemist"/>
    <s v="Health"/>
    <s v="High Net Worth"/>
    <s v="N"/>
    <s v="Yes"/>
    <n v="6"/>
    <m/>
  </r>
  <r>
    <n v="5389"/>
    <n v="20"/>
    <x v="2649"/>
    <d v="2017-10-03T00:00:00"/>
    <n v="88"/>
    <b v="0"/>
    <s v="Approved"/>
    <s v="Trek Bicycles"/>
    <s v="Standard"/>
    <s v="medium"/>
    <s v="small"/>
    <n v="1775.81"/>
    <n v="1580.47"/>
    <d v="2010-05-05T00:00:00"/>
    <n v="195.33999999999992"/>
    <s v="F"/>
    <n v="24"/>
    <d v="1973-10-12T00:00:00"/>
    <n v="46.758468651699644"/>
    <s v="Professor"/>
    <s v="Financial Services"/>
    <s v="Mass Customer"/>
    <s v="N"/>
    <s v="No"/>
    <n v="20"/>
    <m/>
  </r>
  <r>
    <n v="5479"/>
    <n v="90"/>
    <x v="2191"/>
    <d v="2017-10-03T00:00:00"/>
    <n v="88"/>
    <b v="0"/>
    <s v="Approved"/>
    <s v="Norco Bicycles"/>
    <s v="Standard"/>
    <s v="low"/>
    <s v="medium"/>
    <n v="363.01"/>
    <n v="290.41000000000003"/>
    <d v="2004-01-16T00:00:00"/>
    <n v="72.599999999999966"/>
    <s v="M"/>
    <n v="75"/>
    <d v="1974-05-12T00:00:00"/>
    <n v="46.177646733891422"/>
    <s v="Senior Quality Engineer"/>
    <s v="Financial Services"/>
    <s v="Mass Customer"/>
    <s v="N"/>
    <s v="Yes"/>
    <n v="14"/>
    <m/>
  </r>
  <r>
    <n v="6107"/>
    <n v="10"/>
    <x v="1407"/>
    <d v="2017-10-03T00:00:00"/>
    <n v="88"/>
    <b v="1"/>
    <s v="Approved"/>
    <s v="WeareA2B"/>
    <s v="Touring"/>
    <s v="medium"/>
    <s v="medium"/>
    <n v="1466.68"/>
    <n v="363.25"/>
    <d v="2013-03-12T00:00:00"/>
    <n v="1103.43"/>
    <s v="F"/>
    <n v="7"/>
    <d v="1971-10-29T00:00:00"/>
    <n v="48.714633035261286"/>
    <s v="Budget/Accounting Analyst II"/>
    <s v="Retail"/>
    <s v="Mass Customer"/>
    <s v="N"/>
    <s v="Yes"/>
    <n v="12"/>
    <m/>
  </r>
  <r>
    <n v="7171"/>
    <n v="34"/>
    <x v="406"/>
    <d v="2017-10-03T00:00:00"/>
    <n v="88"/>
    <b v="1"/>
    <s v="Approved"/>
    <s v="Norco Bicycles"/>
    <s v="Road"/>
    <s v="high"/>
    <s v="large"/>
    <n v="774.53"/>
    <n v="464.72"/>
    <d v="2010-06-07T00:00:00"/>
    <n v="309.80999999999995"/>
    <s v="F"/>
    <n v="87"/>
    <d v="1989-11-25T00:00:00"/>
    <n v="30.626961802384574"/>
    <s v="Administrative Assistant II"/>
    <s v="Financial Services"/>
    <s v="Mass Customer"/>
    <s v="N"/>
    <s v="Yes"/>
    <n v="14"/>
    <m/>
  </r>
  <r>
    <n v="7264"/>
    <n v="52"/>
    <x v="2650"/>
    <d v="2017-10-03T00:00:00"/>
    <n v="88"/>
    <b v="0"/>
    <s v="Approved"/>
    <s v="OHM Cycles"/>
    <s v="Road"/>
    <s v="medium"/>
    <s v="medium"/>
    <n v="1280.28"/>
    <n v="829.51"/>
    <d v="2001-11-25T00:00:00"/>
    <n v="450.77"/>
    <s v="M"/>
    <n v="53"/>
    <d v="1977-05-18T00:00:00"/>
    <n v="43.158468651699643"/>
    <s v="Database Administrator III"/>
    <s v="Property"/>
    <s v="Mass Customer"/>
    <s v="N"/>
    <s v="No"/>
    <n v="13"/>
    <m/>
  </r>
  <r>
    <n v="7776"/>
    <n v="82"/>
    <x v="2651"/>
    <d v="2017-10-03T00:00:00"/>
    <n v="88"/>
    <b v="1"/>
    <s v="Approved"/>
    <s v="Giant Bicycles"/>
    <s v="Road"/>
    <s v="medium"/>
    <s v="medium"/>
    <n v="1538.99"/>
    <n v="829.65"/>
    <d v="2016-02-04T00:00:00"/>
    <n v="709.34"/>
    <s v="M"/>
    <n v="53"/>
    <d v="1954-12-28T00:00:00"/>
    <n v="65.561208377727041"/>
    <s v="Electrical Engineer"/>
    <s v="Manufacturing"/>
    <s v="High Net Worth"/>
    <s v="N"/>
    <s v="No"/>
    <n v="18"/>
    <m/>
  </r>
  <r>
    <n v="8026"/>
    <n v="35"/>
    <x v="2506"/>
    <d v="2017-10-03T00:00:00"/>
    <n v="88"/>
    <b v="1"/>
    <s v="Approved"/>
    <s v="Trek Bicycles"/>
    <s v="Standard"/>
    <s v="low"/>
    <s v="medium"/>
    <n v="1057.51"/>
    <n v="154.4"/>
    <d v="1994-07-12T00:00:00"/>
    <n v="903.11"/>
    <s v="F"/>
    <n v="88"/>
    <d v="1990-12-07T00:00:00"/>
    <n v="29.594085090055806"/>
    <s v="Automation Specialist I"/>
    <s v="Manufacturing"/>
    <s v="Affluent Customer"/>
    <s v="N"/>
    <s v="No"/>
    <n v="1"/>
    <m/>
  </r>
  <r>
    <n v="8524"/>
    <n v="37"/>
    <x v="2324"/>
    <d v="2017-10-03T00:00:00"/>
    <n v="88"/>
    <b v="0"/>
    <s v="Approved"/>
    <s v="OHM Cycles"/>
    <s v="Standard"/>
    <s v="low"/>
    <s v="medium"/>
    <n v="1793.43"/>
    <n v="248.82"/>
    <d v="2010-06-07T00:00:00"/>
    <n v="1544.6100000000001"/>
    <s v="M"/>
    <n v="86"/>
    <d v="1978-07-03T00:00:00"/>
    <n v="42.03244125443937"/>
    <s v="Software Engineer II"/>
    <s v="n/a"/>
    <s v="Mass Customer"/>
    <s v="N"/>
    <s v="Yes"/>
    <n v="10"/>
    <m/>
  </r>
  <r>
    <n v="8667"/>
    <n v="10"/>
    <x v="717"/>
    <d v="2017-10-03T00:00:00"/>
    <n v="88"/>
    <b v="0"/>
    <s v="Approved"/>
    <s v="Solex"/>
    <s v="Standard"/>
    <s v="medium"/>
    <s v="medium"/>
    <n v="1945.43"/>
    <n v="333.18"/>
    <d v="2002-08-31T00:00:00"/>
    <n v="1612.25"/>
    <s v="M"/>
    <n v="65"/>
    <d v="1978-03-16T00:00:00"/>
    <n v="42.331071391425674"/>
    <s v="GIS Technical Architect"/>
    <s v="Argiculture"/>
    <s v="High Net Worth"/>
    <s v="N"/>
    <s v="No"/>
    <n v="8"/>
    <m/>
  </r>
  <r>
    <n v="8862"/>
    <n v="85"/>
    <x v="2652"/>
    <d v="2017-10-03T00:00:00"/>
    <n v="88"/>
    <b v="0"/>
    <s v="Approved"/>
    <s v="WeareA2B"/>
    <s v="Standard"/>
    <s v="medium"/>
    <s v="medium"/>
    <n v="752.64"/>
    <n v="205.36"/>
    <d v="2015-08-02T00:00:00"/>
    <n v="547.28"/>
    <s v="M"/>
    <n v="37"/>
    <d v="1959-01-04T00:00:00"/>
    <n v="61.539290569507862"/>
    <s v="Systems Administrator III"/>
    <s v="n/a"/>
    <s v="Mass Customer"/>
    <s v="N"/>
    <s v="No"/>
    <n v="8"/>
    <m/>
  </r>
  <r>
    <n v="9036"/>
    <n v="81"/>
    <x v="1609"/>
    <d v="2017-10-03T00:00:00"/>
    <n v="88"/>
    <b v="1"/>
    <s v="Approved"/>
    <s v="Norco Bicycles"/>
    <s v="Standard"/>
    <s v="medium"/>
    <s v="small"/>
    <n v="586.45000000000005"/>
    <n v="521.94000000000005"/>
    <d v="1991-07-10T00:00:00"/>
    <n v="64.509999999999991"/>
    <s v="F"/>
    <n v="17"/>
    <d v="1973-12-21T00:00:00"/>
    <n v="46.566687829781834"/>
    <s v="Chemical Engineer"/>
    <s v="Manufacturing"/>
    <s v="Mass Customer"/>
    <s v="N"/>
    <s v="No"/>
    <n v="11"/>
    <m/>
  </r>
  <r>
    <n v="9166"/>
    <n v="42"/>
    <x v="349"/>
    <d v="2017-10-03T00:00:00"/>
    <n v="88"/>
    <b v="1"/>
    <s v="Approved"/>
    <s v="OHM Cycles"/>
    <s v="Road"/>
    <s v="medium"/>
    <s v="small"/>
    <n v="1810"/>
    <n v="1610.9"/>
    <d v="2008-03-19T00:00:00"/>
    <n v="199.09999999999991"/>
    <s v="F"/>
    <n v="57"/>
    <d v="1973-03-29T00:00:00"/>
    <n v="47.298194679096902"/>
    <s v="Web Designer II"/>
    <s v="IT"/>
    <s v="Affluent Customer"/>
    <s v="N"/>
    <s v="No"/>
    <n v="18"/>
    <m/>
  </r>
  <r>
    <n v="9444"/>
    <n v="66"/>
    <x v="1481"/>
    <d v="2017-10-03T00:00:00"/>
    <n v="88"/>
    <b v="1"/>
    <s v="Approved"/>
    <s v="Giant Bicycles"/>
    <s v="Road"/>
    <s v="low"/>
    <s v="small"/>
    <n v="590.26"/>
    <n v="525.33000000000004"/>
    <d v="2015-04-11T00:00:00"/>
    <n v="64.92999999999995"/>
    <s v="M"/>
    <n v="87"/>
    <d v="1978-05-01T00:00:00"/>
    <n v="42.205043994165393"/>
    <s v="Technical Writer"/>
    <s v="n/a"/>
    <s v="Mass Customer"/>
    <s v="N"/>
    <s v="Yes"/>
    <n v="12"/>
    <m/>
  </r>
  <r>
    <n v="9926"/>
    <n v="86"/>
    <x v="661"/>
    <d v="2017-10-03T00:00:00"/>
    <n v="88"/>
    <b v="0"/>
    <s v="Approved"/>
    <s v="OHM Cycles"/>
    <s v="Standard"/>
    <s v="medium"/>
    <s v="medium"/>
    <n v="235.63"/>
    <n v="125.07"/>
    <d v="2013-06-09T00:00:00"/>
    <n v="110.56"/>
    <s v="M"/>
    <n v="84"/>
    <d v="1989-06-21T00:00:00"/>
    <n v="31.057098788685945"/>
    <s v="Statistician IV"/>
    <s v="Property"/>
    <s v="Mass Customer"/>
    <s v="N"/>
    <s v="Yes"/>
    <n v="4"/>
    <m/>
  </r>
  <r>
    <n v="10082"/>
    <n v="60"/>
    <x v="2635"/>
    <d v="2017-10-03T00:00:00"/>
    <n v="88"/>
    <b v="0"/>
    <s v="Approved"/>
    <s v="Giant Bicycles"/>
    <s v="Standard"/>
    <s v="high"/>
    <s v="small"/>
    <n v="1977.36"/>
    <n v="1759.85"/>
    <d v="2012-05-18T00:00:00"/>
    <n v="217.51"/>
    <s v="F"/>
    <n v="47"/>
    <d v="1953-08-31T00:00:00"/>
    <n v="66.887235774987317"/>
    <s v="Food Chemist"/>
    <s v="Health"/>
    <s v="Affluent Customer"/>
    <s v="N"/>
    <s v="Yes"/>
    <n v="6"/>
    <m/>
  </r>
  <r>
    <n v="10454"/>
    <n v="31"/>
    <x v="1848"/>
    <d v="2017-10-03T00:00:00"/>
    <n v="88"/>
    <b v="1"/>
    <s v="Approved"/>
    <s v="WeareA2B"/>
    <s v="Standard"/>
    <s v="medium"/>
    <s v="medium"/>
    <n v="752.64"/>
    <n v="205.36"/>
    <d v="1997-08-25T00:00:00"/>
    <n v="547.28"/>
    <s v="M"/>
    <n v="49"/>
    <d v="1989-07-28T00:00:00"/>
    <n v="30.955728925672247"/>
    <s v="Administrative Assistant III"/>
    <s v="IT"/>
    <s v="High Net Worth"/>
    <s v="N"/>
    <s v="Yes"/>
    <n v="15"/>
    <m/>
  </r>
  <r>
    <n v="10712"/>
    <n v="91"/>
    <x v="2653"/>
    <d v="2017-10-03T00:00:00"/>
    <n v="88"/>
    <b v="1"/>
    <s v="Approved"/>
    <s v="Solex"/>
    <s v="Standard"/>
    <s v="medium"/>
    <s v="medium"/>
    <n v="100.35"/>
    <n v="75.260000000000005"/>
    <d v="1994-08-10T00:00:00"/>
    <n v="25.089999999999989"/>
    <s v="M"/>
    <n v="18"/>
    <d v="1975-09-07T00:00:00"/>
    <n v="44.854359062658546"/>
    <s v="Executive Secretary"/>
    <s v="Health"/>
    <s v="Mass Customer"/>
    <s v="N"/>
    <s v="Yes"/>
    <n v="3"/>
    <m/>
  </r>
  <r>
    <n v="10745"/>
    <n v="81"/>
    <x v="2469"/>
    <d v="2017-10-03T00:00:00"/>
    <n v="88"/>
    <b v="1"/>
    <s v="Approved"/>
    <s v="Solex"/>
    <s v="Standard"/>
    <s v="medium"/>
    <s v="medium"/>
    <n v="1151.96"/>
    <n v="649.49"/>
    <d v="1993-04-12T00:00:00"/>
    <n v="502.47"/>
    <s v="F"/>
    <n v="15"/>
    <d v="1976-02-21T00:00:00"/>
    <n v="44.396824816083203"/>
    <s v="Senior Financial Analyst"/>
    <s v="Financial Services"/>
    <s v="High Net Worth"/>
    <s v="N"/>
    <s v="Yes"/>
    <n v="11"/>
    <m/>
  </r>
  <r>
    <n v="11176"/>
    <n v="62"/>
    <x v="262"/>
    <d v="2017-10-03T00:00:00"/>
    <n v="88"/>
    <b v="1"/>
    <s v="Approved"/>
    <s v="Solex"/>
    <s v="Standard"/>
    <s v="medium"/>
    <s v="medium"/>
    <n v="478.16"/>
    <n v="298.72000000000003"/>
    <d v="2003-02-07T00:00:00"/>
    <n v="179.44"/>
    <s v="F"/>
    <n v="13"/>
    <d v="1973-07-09T00:00:00"/>
    <n v="47.018742624302384"/>
    <s v="Information Systems Manager"/>
    <s v="n/a"/>
    <s v="Mass Customer"/>
    <s v="N"/>
    <s v="Yes"/>
    <n v="18"/>
    <m/>
  </r>
  <r>
    <n v="11887"/>
    <n v="26"/>
    <x v="1568"/>
    <d v="2017-10-03T00:00:00"/>
    <n v="88"/>
    <b v="0"/>
    <s v="Approved"/>
    <s v="WeareA2B"/>
    <s v="Standard"/>
    <s v="medium"/>
    <s v="medium"/>
    <n v="1992.93"/>
    <n v="762.63"/>
    <d v="2006-11-10T00:00:00"/>
    <n v="1230.3000000000002"/>
    <s v="M"/>
    <n v="96"/>
    <d v="1964-03-14T00:00:00"/>
    <n v="56.34477002156266"/>
    <s v="Health Coach IV"/>
    <s v="Health"/>
    <s v="Mass Customer"/>
    <s v="N"/>
    <s v="Yes"/>
    <n v="12"/>
    <m/>
  </r>
  <r>
    <n v="12498"/>
    <n v="17"/>
    <x v="2654"/>
    <d v="2017-10-03T00:00:00"/>
    <n v="88"/>
    <b v="1"/>
    <s v="Approved"/>
    <s v="WeareA2B"/>
    <s v="Touring"/>
    <s v="medium"/>
    <s v="large"/>
    <n v="1362.99"/>
    <n v="57.74"/>
    <d v="2003-09-10T00:00:00"/>
    <n v="1305.25"/>
    <s v="M"/>
    <n v="20"/>
    <d v="1987-05-30T00:00:00"/>
    <n v="33.120112487316078"/>
    <n v="0"/>
    <s v="Property"/>
    <s v="High Net Worth"/>
    <s v="N"/>
    <s v="Yes"/>
    <n v="9"/>
    <m/>
  </r>
  <r>
    <n v="13726"/>
    <n v="93"/>
    <x v="1702"/>
    <d v="2017-10-03T00:00:00"/>
    <n v="88"/>
    <b v="0"/>
    <s v="Approved"/>
    <s v="OHM Cycles"/>
    <s v="Standard"/>
    <s v="high"/>
    <s v="medium"/>
    <n v="1458.17"/>
    <n v="874.9"/>
    <d v="1999-12-04T00:00:00"/>
    <n v="583.2700000000001"/>
    <s v="F"/>
    <n v="28"/>
    <d v="1970-06-11T00:00:00"/>
    <n v="50.098194679096906"/>
    <s v="Nurse"/>
    <s v="n/a"/>
    <s v="High Net Worth"/>
    <s v="N"/>
    <s v="Yes"/>
    <n v="13"/>
    <m/>
  </r>
  <r>
    <n v="14492"/>
    <n v="50"/>
    <x v="1994"/>
    <d v="2017-10-03T00:00:00"/>
    <n v="88"/>
    <b v="1"/>
    <s v="Approved"/>
    <s v="Giant Bicycles"/>
    <s v="Standard"/>
    <s v="medium"/>
    <s v="medium"/>
    <n v="642.70000000000005"/>
    <n v="211.37"/>
    <d v="2002-03-22T00:00:00"/>
    <n v="431.33000000000004"/>
    <s v="M"/>
    <n v="37"/>
    <d v="1997-10-12T00:00:00"/>
    <n v="22.742030295535258"/>
    <s v="Systems Administrator IV"/>
    <s v="Manufacturing"/>
    <s v="High Net Worth"/>
    <s v="N"/>
    <s v="No"/>
    <n v="4"/>
    <m/>
  </r>
  <r>
    <n v="15280"/>
    <n v="35"/>
    <x v="2655"/>
    <d v="2017-10-03T00:00:00"/>
    <n v="88"/>
    <b v="1"/>
    <s v="Approved"/>
    <s v="Trek Bicycles"/>
    <s v="Standard"/>
    <s v="low"/>
    <s v="medium"/>
    <n v="1057.51"/>
    <n v="154.4"/>
    <d v="2006-02-02T00:00:00"/>
    <n v="903.11"/>
    <s v="F"/>
    <n v="6"/>
    <d v="1976-07-16T00:00:00"/>
    <n v="43.996824816083205"/>
    <s v="Design Engineer"/>
    <s v="Property"/>
    <s v="Mass Customer"/>
    <s v="N"/>
    <s v="Yes"/>
    <n v="16"/>
    <m/>
  </r>
  <r>
    <n v="16151"/>
    <n v="0"/>
    <x v="1644"/>
    <d v="2017-10-03T00:00:00"/>
    <n v="88"/>
    <b v="0"/>
    <s v="Approved"/>
    <s v="Trek Bicycles"/>
    <s v="Road"/>
    <s v="medium"/>
    <s v="medium"/>
    <n v="533.51"/>
    <n v="400.13"/>
    <d v="2012-06-04T00:00:00"/>
    <n v="133.38"/>
    <s v="M"/>
    <n v="43"/>
    <d v="1998-02-25T00:00:00"/>
    <n v="22.369427555809231"/>
    <s v="Safety Technician II"/>
    <s v="Financial Services"/>
    <s v="High Net Worth"/>
    <s v="N"/>
    <s v="No"/>
    <n v="4"/>
    <m/>
  </r>
  <r>
    <n v="16212"/>
    <n v="45"/>
    <x v="1134"/>
    <d v="2017-10-03T00:00:00"/>
    <n v="88"/>
    <b v="0"/>
    <s v="Approved"/>
    <s v="Trek Bicycles"/>
    <s v="Road"/>
    <s v="low"/>
    <s v="medium"/>
    <n v="980.37"/>
    <n v="234.43"/>
    <d v="2014-03-03T00:00:00"/>
    <n v="745.94"/>
    <s v="F"/>
    <n v="89"/>
    <d v="1983-02-09T00:00:00"/>
    <n v="37.424222076357175"/>
    <s v="Account Coordinator"/>
    <s v="Property"/>
    <s v="High Net Worth"/>
    <s v="N"/>
    <s v="Yes"/>
    <n v="13"/>
    <m/>
  </r>
  <r>
    <n v="16227"/>
    <n v="6"/>
    <x v="1278"/>
    <d v="2017-10-03T00:00:00"/>
    <n v="88"/>
    <b v="1"/>
    <s v="Approved"/>
    <s v="OHM Cycles"/>
    <s v="Standard"/>
    <s v="high"/>
    <s v="medium"/>
    <n v="227.88"/>
    <n v="136.72999999999999"/>
    <d v="2003-02-07T00:00:00"/>
    <n v="91.15"/>
    <s v="F"/>
    <n v="92"/>
    <d v="1977-01-27T00:00:00"/>
    <n v="43.46257824074074"/>
    <s v="Systems Administrator II"/>
    <s v="n/a"/>
    <s v="Mass Customer"/>
    <s v="N"/>
    <s v="No"/>
    <n v="17"/>
    <m/>
  </r>
  <r>
    <n v="16322"/>
    <n v="46"/>
    <x v="2270"/>
    <d v="2017-10-03T00:00:00"/>
    <n v="88"/>
    <b v="1"/>
    <s v="Approved"/>
    <s v="Solex"/>
    <s v="Standard"/>
    <s v="low"/>
    <s v="medium"/>
    <n v="1289.8499999999999"/>
    <n v="74.510000000000005"/>
    <d v="2007-12-11T00:00:00"/>
    <n v="1215.3399999999999"/>
    <s v="M"/>
    <n v="75"/>
    <d v="1978-08-24T00:00:00"/>
    <n v="41.88997550101471"/>
    <s v="Computer Systems Analyst IV"/>
    <s v="n/a"/>
    <s v="Affluent Customer"/>
    <s v="N"/>
    <s v="No"/>
    <n v="12"/>
    <m/>
  </r>
  <r>
    <n v="16500"/>
    <n v="84"/>
    <x v="1511"/>
    <d v="2017-10-03T00:00:00"/>
    <n v="88"/>
    <b v="0"/>
    <s v="Approved"/>
    <s v="Trek Bicycles"/>
    <s v="Road"/>
    <s v="medium"/>
    <s v="medium"/>
    <n v="290.62"/>
    <n v="215.14"/>
    <d v="2005-05-10T00:00:00"/>
    <n v="75.480000000000018"/>
    <s v="M"/>
    <n v="13"/>
    <d v="1960-11-26T00:00:00"/>
    <n v="59.643400158548957"/>
    <n v="0"/>
    <s v="n/a"/>
    <s v="Mass Customer"/>
    <s v="N"/>
    <s v="Yes"/>
    <n v="5"/>
    <m/>
  </r>
  <r>
    <n v="16802"/>
    <n v="32"/>
    <x v="2529"/>
    <d v="2017-10-03T00:00:00"/>
    <n v="88"/>
    <b v="1"/>
    <s v="Approved"/>
    <s v="Giant Bicycles"/>
    <s v="Standard"/>
    <s v="medium"/>
    <s v="medium"/>
    <n v="642.70000000000005"/>
    <n v="211.37"/>
    <d v="2002-03-22T00:00:00"/>
    <n v="431.33000000000004"/>
    <s v="F"/>
    <n v="14"/>
    <d v="1997-06-23T00:00:00"/>
    <n v="23.046139884576355"/>
    <s v="Software Consultant"/>
    <s v="n/a"/>
    <s v="Mass Customer"/>
    <s v="N"/>
    <s v="Yes"/>
    <n v="1"/>
    <m/>
  </r>
  <r>
    <n v="17848"/>
    <n v="72"/>
    <x v="2614"/>
    <d v="2017-10-03T00:00:00"/>
    <n v="88"/>
    <b v="0"/>
    <s v="Approved"/>
    <s v="Norco Bicycles"/>
    <s v="Standard"/>
    <s v="medium"/>
    <s v="medium"/>
    <n v="360.4"/>
    <n v="270.3"/>
    <d v="2016-12-06T00:00:00"/>
    <n v="90.099999999999966"/>
    <s v="M"/>
    <n v="68"/>
    <d v="1978-12-31T00:00:00"/>
    <n v="41.536550843480462"/>
    <s v="Account Coordinator"/>
    <s v="Manufacturing"/>
    <s v="Mass Customer"/>
    <s v="N"/>
    <s v="No"/>
    <n v="8"/>
    <m/>
  </r>
  <r>
    <n v="18138"/>
    <n v="23"/>
    <x v="369"/>
    <d v="2017-10-03T00:00:00"/>
    <n v="88"/>
    <b v="0"/>
    <s v="Approved"/>
    <s v="Norco Bicycles"/>
    <s v="Mountain"/>
    <s v="low"/>
    <s v="small"/>
    <n v="688.63"/>
    <n v="612.88"/>
    <d v="1993-04-12T00:00:00"/>
    <n v="75.75"/>
    <s v="F"/>
    <n v="78"/>
    <d v="1961-11-11T00:00:00"/>
    <n v="58.684496048959915"/>
    <s v="Information Systems Manager"/>
    <s v="Financial Services"/>
    <s v="Mass Customer"/>
    <s v="N"/>
    <s v="No"/>
    <n v="19"/>
    <m/>
  </r>
  <r>
    <n v="18312"/>
    <n v="77"/>
    <x v="2036"/>
    <d v="2017-10-03T00:00:00"/>
    <n v="88"/>
    <b v="0"/>
    <s v="Approved"/>
    <s v="Norco Bicycles"/>
    <s v="Road"/>
    <s v="medium"/>
    <s v="large"/>
    <n v="1240.31"/>
    <n v="795.1"/>
    <d v="2011-01-10T00:00:00"/>
    <n v="445.20999999999992"/>
    <s v="M"/>
    <n v="9"/>
    <d v="1977-06-03T00:00:00"/>
    <n v="43.114633035261285"/>
    <s v="Desktop Support Technician"/>
    <s v="Retail"/>
    <s v="Affluent Customer"/>
    <s v="N"/>
    <s v="No"/>
    <n v="22"/>
    <m/>
  </r>
  <r>
    <n v="18317"/>
    <n v="60"/>
    <x v="1750"/>
    <d v="2017-10-03T00:00:00"/>
    <n v="88"/>
    <b v="0"/>
    <s v="Approved"/>
    <s v="Giant Bicycles"/>
    <s v="Standard"/>
    <s v="high"/>
    <s v="small"/>
    <n v="1977.36"/>
    <n v="1759.85"/>
    <d v="1993-06-23T00:00:00"/>
    <n v="217.51"/>
    <s v="F"/>
    <n v="0"/>
    <d v="1985-04-09T00:00:00"/>
    <n v="35.259838514713344"/>
    <s v="Structural Engineer"/>
    <s v="Manufacturing"/>
    <s v="Mass Customer"/>
    <s v="N"/>
    <s v="Yes"/>
    <n v="5"/>
    <m/>
  </r>
  <r>
    <n v="18940"/>
    <n v="50"/>
    <x v="462"/>
    <d v="2017-10-03T00:00:00"/>
    <n v="88"/>
    <b v="0"/>
    <s v="Approved"/>
    <s v="WeareA2B"/>
    <s v="Standard"/>
    <s v="medium"/>
    <s v="small"/>
    <n v="175.89"/>
    <n v="131.91999999999999"/>
    <d v="2003-02-16T00:00:00"/>
    <n v="43.97"/>
    <s v="M"/>
    <n v="65"/>
    <d v="1989-04-21T00:00:00"/>
    <n v="31.224222076357176"/>
    <s v="Computer Systems Analyst IV"/>
    <s v="n/a"/>
    <s v="Mass Customer"/>
    <s v="N"/>
    <s v="No"/>
    <n v="14"/>
    <m/>
  </r>
  <r>
    <n v="19466"/>
    <n v="82"/>
    <x v="1722"/>
    <d v="2017-10-03T00:00:00"/>
    <n v="88"/>
    <b v="1"/>
    <s v="Approved"/>
    <s v="Norco Bicycles"/>
    <s v="Standard"/>
    <s v="high"/>
    <s v="medium"/>
    <n v="1148.6400000000001"/>
    <n v="689.18"/>
    <d v="1998-12-16T00:00:00"/>
    <n v="459.46000000000015"/>
    <s v="F"/>
    <n v="85"/>
    <d v="1988-09-09T00:00:00"/>
    <n v="31.837920706494163"/>
    <s v="Assistant Professor"/>
    <s v="Health"/>
    <s v="Mass Customer"/>
    <s v="N"/>
    <s v="Yes"/>
    <n v="11"/>
    <m/>
  </r>
  <r>
    <n v="19545"/>
    <n v="94"/>
    <x v="1960"/>
    <d v="2017-10-03T00:00:00"/>
    <n v="88"/>
    <b v="0"/>
    <s v="Approved"/>
    <s v="Giant Bicycles"/>
    <s v="Standard"/>
    <s v="medium"/>
    <s v="large"/>
    <n v="1635.3"/>
    <n v="993.66"/>
    <d v="2013-06-09T00:00:00"/>
    <n v="641.64"/>
    <s v="F"/>
    <n v="98"/>
    <d v="1972-02-26T00:00:00"/>
    <n v="48.385865911973617"/>
    <n v="0"/>
    <s v="n/a"/>
    <s v="Affluent Customer"/>
    <s v="N"/>
    <s v="Yes"/>
    <n v="15"/>
    <m/>
  </r>
  <r>
    <n v="19654"/>
    <n v="3"/>
    <x v="2656"/>
    <d v="2017-10-03T00:00:00"/>
    <n v="88"/>
    <b v="1"/>
    <s v="Approved"/>
    <s v="Trek Bicycles"/>
    <s v="Standard"/>
    <s v="medium"/>
    <s v="large"/>
    <n v="2091.4699999999998"/>
    <n v="388.92"/>
    <d v="2012-09-15T00:00:00"/>
    <n v="1702.5499999999997"/>
    <s v="M"/>
    <n v="47"/>
    <d v="1975-11-30T00:00:00"/>
    <n v="44.624222076357178"/>
    <s v="Automation Specialist I"/>
    <s v="Manufacturing"/>
    <s v="Affluent Customer"/>
    <s v="N"/>
    <s v="Yes"/>
    <n v="17"/>
    <m/>
  </r>
  <r>
    <n v="19835"/>
    <n v="57"/>
    <x v="2256"/>
    <d v="2017-10-03T00:00:00"/>
    <n v="88"/>
    <b v="1"/>
    <s v="Approved"/>
    <s v="WeareA2B"/>
    <s v="Touring"/>
    <s v="medium"/>
    <s v="large"/>
    <n v="1890.39"/>
    <n v="260.14"/>
    <d v="1991-01-21T00:00:00"/>
    <n v="1630.25"/>
    <s v="M"/>
    <n v="33"/>
    <d v="1980-05-04T00:00:00"/>
    <n v="40.194085090055808"/>
    <n v="0"/>
    <s v="Retail"/>
    <s v="Affluent Customer"/>
    <s v="N"/>
    <s v="No"/>
    <n v="9"/>
    <m/>
  </r>
  <r>
    <n v="19916"/>
    <n v="10"/>
    <x v="1201"/>
    <d v="2017-10-03T00:00:00"/>
    <n v="88"/>
    <b v="1"/>
    <s v="Approved"/>
    <s v="WeareA2B"/>
    <s v="Touring"/>
    <s v="medium"/>
    <s v="medium"/>
    <n v="1466.68"/>
    <n v="363.25"/>
    <d v="2014-03-03T00:00:00"/>
    <n v="1103.43"/>
    <s v="M"/>
    <n v="46"/>
    <d v="1978-03-02T00:00:00"/>
    <n v="42.369427555809231"/>
    <s v="Assistant Professor"/>
    <s v="n/a"/>
    <s v="Mass Customer"/>
    <s v="N"/>
    <s v="Yes"/>
    <n v="18"/>
    <m/>
  </r>
  <r>
    <n v="19953"/>
    <n v="4"/>
    <x v="2657"/>
    <d v="2017-10-03T00:00:00"/>
    <n v="88"/>
    <b v="0"/>
    <s v="Approved"/>
    <s v="Solex"/>
    <s v="Standard"/>
    <s v="medium"/>
    <s v="medium"/>
    <n v="1483.2"/>
    <n v="99.59"/>
    <d v="2015-05-21T00:00:00"/>
    <n v="1383.6100000000001"/>
    <s v="F"/>
    <n v="11"/>
    <d v="1977-04-02T00:00:00"/>
    <n v="43.284496048959916"/>
    <n v="0"/>
    <s v="Health"/>
    <s v="High Net Worth"/>
    <s v="N"/>
    <s v="Yes"/>
    <n v="14"/>
    <m/>
  </r>
  <r>
    <n v="417"/>
    <n v="73"/>
    <x v="2658"/>
    <d v="2017-10-02T00:00:00"/>
    <n v="89"/>
    <b v="0"/>
    <s v="Approved"/>
    <s v="Solex"/>
    <s v="Standard"/>
    <s v="medium"/>
    <s v="medium"/>
    <n v="1945.43"/>
    <n v="333.18"/>
    <d v="2002-08-31T00:00:00"/>
    <n v="1612.25"/>
    <s v="M"/>
    <n v="54"/>
    <d v="1976-04-28T00:00:00"/>
    <n v="44.213263172247586"/>
    <s v="Environmental Tech"/>
    <s v="Financial Services"/>
    <s v="Mass Customer"/>
    <s v="N"/>
    <s v="No"/>
    <n v="21"/>
    <m/>
  </r>
  <r>
    <n v="512"/>
    <n v="62"/>
    <x v="2659"/>
    <d v="2017-10-02T00:00:00"/>
    <n v="89"/>
    <b v="1"/>
    <s v="Approved"/>
    <s v="Solex"/>
    <s v="Standard"/>
    <s v="medium"/>
    <s v="medium"/>
    <n v="478.16"/>
    <n v="298.72000000000003"/>
    <d v="1993-06-23T00:00:00"/>
    <n v="179.44"/>
    <s v="F"/>
    <n v="29"/>
    <d v="1975-11-10T00:00:00"/>
    <n v="44.679016596905122"/>
    <n v="0"/>
    <s v="IT"/>
    <s v="Affluent Customer"/>
    <s v="N"/>
    <s v="No"/>
    <n v="13"/>
    <m/>
  </r>
  <r>
    <n v="703"/>
    <n v="24"/>
    <x v="1603"/>
    <d v="2017-10-02T00:00:00"/>
    <n v="89"/>
    <b v="1"/>
    <s v="Approved"/>
    <s v="Solex"/>
    <s v="Road"/>
    <s v="medium"/>
    <s v="large"/>
    <n v="1777.8"/>
    <n v="820.78"/>
    <d v="1991-08-05T00:00:00"/>
    <n v="957.02"/>
    <s v="F"/>
    <n v="6"/>
    <d v="1974-03-04T00:00:00"/>
    <n v="46.366687829781831"/>
    <s v="VP Marketing"/>
    <s v="Manufacturing"/>
    <s v="Mass Customer"/>
    <s v="N"/>
    <s v="Yes"/>
    <n v="5"/>
    <m/>
  </r>
  <r>
    <n v="897"/>
    <n v="46"/>
    <x v="2056"/>
    <d v="2017-10-02T00:00:00"/>
    <n v="89"/>
    <b v="1"/>
    <s v="Approved"/>
    <s v="Solex"/>
    <s v="Standard"/>
    <s v="low"/>
    <s v="medium"/>
    <n v="1289.8499999999999"/>
    <n v="74.510000000000005"/>
    <d v="2007-12-11T00:00:00"/>
    <n v="1215.3399999999999"/>
    <s v="M"/>
    <n v="72"/>
    <d v="1974-11-13T00:00:00"/>
    <n v="45.670797418822929"/>
    <s v="Senior Sales Associate"/>
    <s v="n/a"/>
    <s v="Mass Customer"/>
    <s v="N"/>
    <s v="No"/>
    <n v="9"/>
    <m/>
  </r>
  <r>
    <n v="1539"/>
    <n v="2"/>
    <x v="437"/>
    <d v="2017-10-02T00:00:00"/>
    <n v="89"/>
    <b v="1"/>
    <s v="Approved"/>
    <s v="Solex"/>
    <s v="Standard"/>
    <s v="medium"/>
    <s v="medium"/>
    <n v="71.489999999999995"/>
    <n v="53.62"/>
    <d v="2012-12-02T00:00:00"/>
    <n v="17.869999999999997"/>
    <s v="M"/>
    <n v="16"/>
    <d v="1978-12-11T00:00:00"/>
    <n v="41.591345364028413"/>
    <s v="Marketing Assistant"/>
    <s v="n/a"/>
    <s v="Affluent Customer"/>
    <s v="N"/>
    <s v="Yes"/>
    <n v="4"/>
    <m/>
  </r>
  <r>
    <n v="1973"/>
    <n v="92"/>
    <x v="206"/>
    <d v="2017-10-02T00:00:00"/>
    <n v="89"/>
    <b v="1"/>
    <s v="Approved"/>
    <s v="WeareA2B"/>
    <s v="Touring"/>
    <s v="medium"/>
    <s v="large"/>
    <n v="1890.39"/>
    <n v="260.14"/>
    <d v="2011-05-07T00:00:00"/>
    <n v="1630.25"/>
    <s v="F"/>
    <n v="73"/>
    <d v="1964-04-20T00:00:00"/>
    <n v="56.243400158548958"/>
    <s v="Media Manager II"/>
    <s v="Manufacturing"/>
    <s v="High Net Worth"/>
    <s v="N"/>
    <s v="Yes"/>
    <n v="5"/>
    <m/>
  </r>
  <r>
    <n v="2256"/>
    <n v="42"/>
    <x v="2660"/>
    <d v="2017-10-02T00:00:00"/>
    <n v="89"/>
    <b v="0"/>
    <s v="Approved"/>
    <s v="OHM Cycles"/>
    <s v="Road"/>
    <s v="medium"/>
    <s v="small"/>
    <n v="1810"/>
    <n v="1610.9"/>
    <d v="2008-03-19T00:00:00"/>
    <n v="199.09999999999991"/>
    <s v="M"/>
    <n v="34"/>
    <d v="1980-07-06T00:00:00"/>
    <n v="40.021482350329777"/>
    <s v="Programmer III"/>
    <s v="Retail"/>
    <s v="Affluent Customer"/>
    <s v="N"/>
    <s v="No"/>
    <n v="11"/>
    <m/>
  </r>
  <r>
    <n v="2329"/>
    <n v="7"/>
    <x v="477"/>
    <d v="2017-10-02T00:00:00"/>
    <n v="89"/>
    <b v="1"/>
    <s v="Approved"/>
    <s v="Trek Bicycles"/>
    <s v="Road"/>
    <s v="low"/>
    <s v="medium"/>
    <n v="980.37"/>
    <n v="234.43"/>
    <d v="2004-09-28T00:00:00"/>
    <n v="745.94"/>
    <s v="M"/>
    <n v="33"/>
    <d v="2000-06-06T00:00:00"/>
    <n v="20.089975501014713"/>
    <s v="Pharmacist"/>
    <s v="Health"/>
    <s v="Affluent Customer"/>
    <s v="N"/>
    <s v="No"/>
    <n v="2"/>
    <m/>
  </r>
  <r>
    <n v="2869"/>
    <n v="94"/>
    <x v="2661"/>
    <d v="2017-10-02T00:00:00"/>
    <n v="89"/>
    <b v="0"/>
    <s v="Approved"/>
    <s v="Giant Bicycles"/>
    <s v="Standard"/>
    <s v="medium"/>
    <s v="large"/>
    <n v="1635.3"/>
    <n v="993.66"/>
    <d v="2016-03-29T00:00:00"/>
    <n v="641.64"/>
    <s v="F"/>
    <n v="35"/>
    <d v="1989-02-15T00:00:00"/>
    <n v="31.402304268138"/>
    <s v="Nurse"/>
    <s v="Financial Services"/>
    <s v="Mass Customer"/>
    <s v="N"/>
    <s v="Yes"/>
    <n v="22"/>
    <m/>
  </r>
  <r>
    <n v="2968"/>
    <n v="70"/>
    <x v="2662"/>
    <d v="2017-10-02T00:00:00"/>
    <n v="89"/>
    <b v="1"/>
    <s v="Approved"/>
    <s v="Trek Bicycles"/>
    <s v="Standard"/>
    <s v="high"/>
    <s v="medium"/>
    <n v="495.72"/>
    <n v="297.43"/>
    <d v="2004-07-25T00:00:00"/>
    <n v="198.29000000000002"/>
    <s v="M"/>
    <n v="64"/>
    <d v="1979-08-06T00:00:00"/>
    <n v="40.939290569507861"/>
    <s v="Developer II"/>
    <s v="Financial Services"/>
    <s v="Affluent Customer"/>
    <s v="N"/>
    <s v="Yes"/>
    <n v="21"/>
    <m/>
  </r>
  <r>
    <n v="5006"/>
    <n v="74"/>
    <x v="631"/>
    <d v="2017-10-02T00:00:00"/>
    <n v="89"/>
    <b v="0"/>
    <s v="Approved"/>
    <s v="WeareA2B"/>
    <s v="Standard"/>
    <s v="medium"/>
    <s v="medium"/>
    <n v="1228.07"/>
    <n v="400.91"/>
    <d v="2000-05-22T00:00:00"/>
    <n v="827.15999999999985"/>
    <s v="F"/>
    <n v="76"/>
    <d v="1986-02-06T00:00:00"/>
    <n v="34.429701528411975"/>
    <s v="Professor"/>
    <s v="Financial Services"/>
    <s v="Affluent Customer"/>
    <s v="N"/>
    <s v="No"/>
    <n v="6"/>
    <m/>
  </r>
  <r>
    <n v="5081"/>
    <n v="7"/>
    <x v="1187"/>
    <d v="2017-10-02T00:00:00"/>
    <n v="89"/>
    <b v="1"/>
    <s v="Approved"/>
    <s v="Trek Bicycles"/>
    <s v="Road"/>
    <s v="low"/>
    <s v="medium"/>
    <n v="980.37"/>
    <n v="234.43"/>
    <d v="2014-03-03T00:00:00"/>
    <n v="745.94"/>
    <s v="F"/>
    <n v="67"/>
    <d v="1987-06-20T00:00:00"/>
    <n v="33.062578240740741"/>
    <s v="Recruiter"/>
    <s v="n/a"/>
    <s v="Mass Customer"/>
    <s v="N"/>
    <s v="Yes"/>
    <n v="17"/>
    <m/>
  </r>
  <r>
    <n v="5580"/>
    <n v="78"/>
    <x v="2194"/>
    <d v="2017-10-02T00:00:00"/>
    <n v="89"/>
    <b v="1"/>
    <s v="Approved"/>
    <s v="Giant Bicycles"/>
    <s v="Standard"/>
    <s v="medium"/>
    <s v="large"/>
    <n v="1765.3"/>
    <n v="709.48"/>
    <d v="2004-08-07T00:00:00"/>
    <n v="1055.82"/>
    <s v="F"/>
    <n v="37"/>
    <d v="2001-10-16T00:00:00"/>
    <n v="18.728331665398272"/>
    <s v="Data Coordiator"/>
    <s v="Financial Services"/>
    <s v="Mass Customer"/>
    <s v="N"/>
    <s v="Yes"/>
    <n v="1"/>
    <m/>
  </r>
  <r>
    <n v="5946"/>
    <n v="0"/>
    <x v="2167"/>
    <d v="2017-10-02T00:00:00"/>
    <n v="89"/>
    <b v="1"/>
    <s v="Approved"/>
    <s v="Norco Bicycles"/>
    <s v="Standard"/>
    <s v="low"/>
    <s v="medium"/>
    <n v="363.01"/>
    <n v="290.41000000000003"/>
    <d v="2005-05-10T00:00:00"/>
    <n v="72.599999999999966"/>
    <s v="M"/>
    <n v="68"/>
    <d v="1987-08-27T00:00:00"/>
    <n v="32.876276870877724"/>
    <s v="Geological Engineer"/>
    <s v="Manufacturing"/>
    <s v="High Net Worth"/>
    <s v="N"/>
    <s v="No"/>
    <n v="12"/>
    <m/>
  </r>
  <r>
    <n v="6299"/>
    <n v="3"/>
    <x v="2224"/>
    <d v="2017-10-02T00:00:00"/>
    <n v="89"/>
    <b v="1"/>
    <s v="Approved"/>
    <s v="Trek Bicycles"/>
    <s v="Standard"/>
    <s v="medium"/>
    <s v="large"/>
    <n v="2091.4699999999998"/>
    <n v="388.92"/>
    <d v="2005-08-09T00:00:00"/>
    <n v="1702.5499999999997"/>
    <s v="F"/>
    <n v="73"/>
    <d v="1977-07-28T00:00:00"/>
    <n v="42.96394810375444"/>
    <s v="Assistant Media Planner"/>
    <s v="Entertainment"/>
    <s v="Mass Customer"/>
    <s v="N"/>
    <s v="Yes"/>
    <n v="12"/>
    <m/>
  </r>
  <r>
    <n v="6465"/>
    <n v="75"/>
    <x v="1344"/>
    <d v="2017-10-02T00:00:00"/>
    <n v="89"/>
    <b v="1"/>
    <s v="Approved"/>
    <s v="Giant Bicycles"/>
    <s v="Touring"/>
    <s v="medium"/>
    <s v="large"/>
    <n v="1873.97"/>
    <n v="863.95"/>
    <d v="2006-05-22T00:00:00"/>
    <n v="1010.02"/>
    <s v="M"/>
    <n v="97"/>
    <d v="1986-04-14T00:00:00"/>
    <n v="34.246139884576358"/>
    <s v="Registered Nurse"/>
    <s v="Health"/>
    <s v="Mass Customer"/>
    <s v="N"/>
    <s v="No"/>
    <n v="4"/>
    <m/>
  </r>
  <r>
    <n v="4957"/>
    <n v="71"/>
    <x v="928"/>
    <d v="2017-08-11T00:00:00"/>
    <m/>
    <b v="1"/>
    <s v="Cancelled"/>
    <s v="Solex"/>
    <s v="Standard"/>
    <s v="high"/>
    <s v="large"/>
    <n v="1842.92"/>
    <n v="1105.75"/>
    <n v="37499"/>
    <m/>
    <m/>
    <m/>
    <m/>
    <m/>
    <m/>
    <m/>
    <m/>
    <m/>
    <m/>
    <m/>
    <m/>
  </r>
  <r>
    <n v="6750"/>
    <n v="84"/>
    <x v="1014"/>
    <d v="2017-10-02T00:00:00"/>
    <n v="89"/>
    <b v="1"/>
    <s v="Approved"/>
    <s v="Trek Bicycles"/>
    <s v="Road"/>
    <s v="medium"/>
    <s v="medium"/>
    <n v="290.62"/>
    <n v="215.14"/>
    <d v="2004-12-18T00:00:00"/>
    <n v="75.480000000000018"/>
    <s v="F"/>
    <n v="24"/>
    <d v="1959-05-08T00:00:00"/>
    <n v="61.1995645421106"/>
    <s v="Systems Administrator I"/>
    <s v="Financial Services"/>
    <s v="Mass Customer"/>
    <s v="N"/>
    <s v="No"/>
    <n v="13"/>
    <m/>
  </r>
  <r>
    <n v="6790"/>
    <n v="65"/>
    <x v="2663"/>
    <d v="2017-10-02T00:00:00"/>
    <n v="89"/>
    <b v="0"/>
    <s v="Approved"/>
    <s v="WeareA2B"/>
    <s v="Standard"/>
    <s v="medium"/>
    <s v="medium"/>
    <n v="1807.45"/>
    <n v="778.69"/>
    <d v="2015-05-21T00:00:00"/>
    <n v="1028.76"/>
    <s v="M"/>
    <n v="62"/>
    <d v="1986-01-30T00:00:00"/>
    <n v="34.448879610603754"/>
    <s v="Sales Associate"/>
    <s v="n/a"/>
    <s v="Affluent Customer"/>
    <s v="N"/>
    <s v="No"/>
    <n v="12"/>
    <m/>
  </r>
  <r>
    <n v="6969"/>
    <n v="0"/>
    <x v="1885"/>
    <d v="2017-10-02T00:00:00"/>
    <n v="89"/>
    <b v="0"/>
    <s v="Approved"/>
    <s v="Norco Bicycles"/>
    <s v="Road"/>
    <s v="medium"/>
    <s v="medium"/>
    <n v="544.04999999999995"/>
    <n v="376.84"/>
    <d v="2002-08-31T00:00:00"/>
    <n v="167.20999999999998"/>
    <s v="F"/>
    <n v="60"/>
    <d v="1987-05-08T00:00:00"/>
    <n v="33.180386459918822"/>
    <s v="Internal Auditor"/>
    <s v="Entertainment"/>
    <s v="High Net Worth"/>
    <s v="N"/>
    <s v="Yes"/>
    <n v="5"/>
    <m/>
  </r>
  <r>
    <n v="7253"/>
    <n v="68"/>
    <x v="2074"/>
    <d v="2017-10-02T00:00:00"/>
    <n v="89"/>
    <b v="0"/>
    <s v="Approved"/>
    <s v="OHM Cycles"/>
    <s v="Standard"/>
    <s v="medium"/>
    <s v="medium"/>
    <n v="1636.9"/>
    <n v="44.71"/>
    <d v="2010-08-20T00:00:00"/>
    <n v="1592.19"/>
    <s v="F"/>
    <n v="82"/>
    <d v="1981-11-29T00:00:00"/>
    <n v="38.621482350329778"/>
    <s v="Assistant Media Planner"/>
    <s v="Entertainment"/>
    <s v="Mass Customer"/>
    <s v="N"/>
    <s v="No"/>
    <n v="16"/>
    <m/>
  </r>
  <r>
    <n v="7491"/>
    <n v="21"/>
    <x v="2664"/>
    <d v="2017-10-02T00:00:00"/>
    <n v="89"/>
    <b v="0"/>
    <s v="Approved"/>
    <s v="Solex"/>
    <s v="Standard"/>
    <s v="medium"/>
    <s v="large"/>
    <n v="1071.23"/>
    <n v="380.74"/>
    <d v="2011-05-07T00:00:00"/>
    <n v="690.49"/>
    <s v="M"/>
    <n v="89"/>
    <d v="1981-04-06T00:00:00"/>
    <n v="39.27079741882293"/>
    <s v="VP Accounting"/>
    <s v="Financial Services"/>
    <s v="Mass Customer"/>
    <s v="N"/>
    <s v="Yes"/>
    <n v="13"/>
    <m/>
  </r>
  <r>
    <n v="7537"/>
    <n v="58"/>
    <x v="1167"/>
    <d v="2017-10-02T00:00:00"/>
    <n v="89"/>
    <b v="0"/>
    <s v="Approved"/>
    <s v="OHM Cycles"/>
    <s v="Standard"/>
    <s v="medium"/>
    <s v="medium"/>
    <n v="912.52"/>
    <n v="141.4"/>
    <d v="2015-10-18T00:00:00"/>
    <n v="771.12"/>
    <s v="F"/>
    <n v="11"/>
    <d v="1977-04-29T00:00:00"/>
    <n v="43.210523446220193"/>
    <n v="0"/>
    <s v="n/a"/>
    <s v="Mass Customer"/>
    <s v="N"/>
    <s v="No"/>
    <n v="17"/>
    <m/>
  </r>
  <r>
    <n v="8050"/>
    <n v="41"/>
    <x v="2306"/>
    <d v="2017-10-02T00:00:00"/>
    <n v="89"/>
    <b v="0"/>
    <s v="Approved"/>
    <s v="Solex"/>
    <s v="Road"/>
    <s v="medium"/>
    <s v="medium"/>
    <n v="416.98"/>
    <n v="312.74"/>
    <d v="1997-05-10T00:00:00"/>
    <n v="104.24000000000001"/>
    <s v="M"/>
    <n v="45"/>
    <d v="1976-02-20T00:00:00"/>
    <n v="44.399564542110603"/>
    <s v="Speech Pathologist"/>
    <s v="Property"/>
    <s v="Affluent Customer"/>
    <s v="N"/>
    <s v="Yes"/>
    <n v="19"/>
    <m/>
  </r>
  <r>
    <n v="8391"/>
    <n v="38"/>
    <x v="2037"/>
    <d v="2017-10-02T00:00:00"/>
    <n v="89"/>
    <b v="0"/>
    <s v="Approved"/>
    <s v="Trek Bicycles"/>
    <s v="Standard"/>
    <s v="medium"/>
    <s v="large"/>
    <n v="2091.4699999999998"/>
    <n v="388.92"/>
    <d v="2011-08-29T00:00:00"/>
    <n v="1702.5499999999997"/>
    <s v="M"/>
    <n v="63"/>
    <d v="1975-10-14T00:00:00"/>
    <n v="44.752989199644851"/>
    <n v="0"/>
    <s v="Health"/>
    <s v="High Net Worth"/>
    <s v="N"/>
    <s v="Yes"/>
    <n v="12"/>
    <m/>
  </r>
  <r>
    <n v="8636"/>
    <n v="11"/>
    <x v="83"/>
    <d v="2017-10-02T00:00:00"/>
    <n v="89"/>
    <b v="1"/>
    <s v="Approved"/>
    <s v="Giant Bicycles"/>
    <s v="Standard"/>
    <s v="high"/>
    <s v="medium"/>
    <n v="1274.93"/>
    <n v="764.96"/>
    <d v="2007-08-04T00:00:00"/>
    <n v="509.97"/>
    <s v="M"/>
    <n v="36"/>
    <d v="1964-12-13T00:00:00"/>
    <n v="55.594085090055806"/>
    <s v="Senior Editor"/>
    <s v="Manufacturing"/>
    <s v="Mass Customer"/>
    <s v="N"/>
    <s v="No"/>
    <n v="8"/>
    <m/>
  </r>
  <r>
    <n v="4967"/>
    <n v="0"/>
    <x v="1067"/>
    <d v="2017-08-16T00:00:00"/>
    <m/>
    <b v="1"/>
    <s v="Approved"/>
    <m/>
    <m/>
    <m/>
    <m/>
    <n v="1888.45"/>
    <m/>
    <m/>
    <m/>
    <m/>
    <m/>
    <m/>
    <m/>
    <m/>
    <m/>
    <m/>
    <m/>
    <m/>
    <m/>
    <m/>
  </r>
  <r>
    <n v="8807"/>
    <n v="7"/>
    <x v="557"/>
    <d v="2017-10-02T00:00:00"/>
    <n v="89"/>
    <b v="1"/>
    <s v="Approved"/>
    <s v="Trek Bicycles"/>
    <s v="Road"/>
    <s v="low"/>
    <s v="medium"/>
    <n v="980.37"/>
    <n v="234.43"/>
    <d v="2004-09-28T00:00:00"/>
    <n v="745.94"/>
    <s v="F"/>
    <n v="83"/>
    <d v="1981-05-14T00:00:00"/>
    <n v="39.166687829781836"/>
    <s v="Professor"/>
    <s v="n/a"/>
    <s v="Mass Customer"/>
    <s v="N"/>
    <s v="No"/>
    <n v="3"/>
    <m/>
  </r>
  <r>
    <n v="9600"/>
    <n v="67"/>
    <x v="1489"/>
    <d v="2017-10-02T00:00:00"/>
    <n v="89"/>
    <b v="1"/>
    <s v="Approved"/>
    <s v="Norco Bicycles"/>
    <s v="Road"/>
    <s v="medium"/>
    <s v="medium"/>
    <n v="544.04999999999995"/>
    <n v="376.84"/>
    <d v="2000-05-22T00:00:00"/>
    <n v="167.20999999999998"/>
    <s v="M"/>
    <n v="9"/>
    <d v="1973-12-29T00:00:00"/>
    <n v="46.544770021562655"/>
    <s v="Account Coordinator"/>
    <s v="Manufacturing"/>
    <s v="Mass Customer"/>
    <s v="N"/>
    <s v="Yes"/>
    <n v="19"/>
    <m/>
  </r>
  <r>
    <n v="10645"/>
    <n v="14"/>
    <x v="558"/>
    <d v="2017-10-02T00:00:00"/>
    <n v="89"/>
    <b v="1"/>
    <s v="Approved"/>
    <s v="Trek Bicycles"/>
    <s v="Standard"/>
    <s v="medium"/>
    <s v="small"/>
    <n v="1386.84"/>
    <n v="1234.29"/>
    <d v="2003-08-05T00:00:00"/>
    <n v="152.54999999999995"/>
    <s v="F"/>
    <n v="25"/>
    <d v="1985-10-21T00:00:00"/>
    <n v="34.725591939370879"/>
    <s v="Social Worker"/>
    <s v="Health"/>
    <s v="Mass Customer"/>
    <s v="N"/>
    <s v="No"/>
    <n v="16"/>
    <m/>
  </r>
  <r>
    <n v="10818"/>
    <n v="72"/>
    <x v="925"/>
    <d v="2017-10-02T00:00:00"/>
    <n v="89"/>
    <b v="0"/>
    <s v="Approved"/>
    <s v="OHM Cycles"/>
    <s v="Standard"/>
    <s v="medium"/>
    <s v="medium"/>
    <n v="912.52"/>
    <n v="141.4"/>
    <d v="2010-11-05T00:00:00"/>
    <n v="771.12"/>
    <s v="F"/>
    <n v="7"/>
    <d v="1978-07-30T00:00:00"/>
    <n v="41.95846865169964"/>
    <s v="Community Outreach Specialist"/>
    <s v="IT"/>
    <s v="High Net Worth"/>
    <s v="N"/>
    <s v="Yes"/>
    <n v="21"/>
    <m/>
  </r>
  <r>
    <n v="11140"/>
    <n v="83"/>
    <x v="625"/>
    <d v="2017-10-02T00:00:00"/>
    <n v="89"/>
    <b v="1"/>
    <s v="Approved"/>
    <s v="Solex"/>
    <s v="Touring"/>
    <s v="medium"/>
    <s v="large"/>
    <n v="2083.94"/>
    <n v="675.03"/>
    <d v="2005-05-10T00:00:00"/>
    <n v="1408.91"/>
    <s v="F"/>
    <n v="11"/>
    <d v="1960-05-10T00:00:00"/>
    <n v="60.191345364028408"/>
    <s v="Sales Representative"/>
    <s v="Retail"/>
    <s v="Affluent Customer"/>
    <s v="N"/>
    <s v="Yes"/>
    <n v="14"/>
    <m/>
  </r>
  <r>
    <n v="11794"/>
    <n v="28"/>
    <x v="573"/>
    <d v="2017-10-02T00:00:00"/>
    <n v="89"/>
    <b v="0"/>
    <s v="Approved"/>
    <s v="Solex"/>
    <s v="Road"/>
    <s v="medium"/>
    <s v="small"/>
    <n v="1703.52"/>
    <n v="1516.13"/>
    <d v="2011-04-16T00:00:00"/>
    <n v="187.38999999999987"/>
    <s v="F"/>
    <n v="7"/>
    <d v="1983-11-07T00:00:00"/>
    <n v="36.681756322932522"/>
    <s v="Operator"/>
    <s v="Retail"/>
    <s v="High Net Worth"/>
    <s v="N"/>
    <s v="No"/>
    <n v="7"/>
    <m/>
  </r>
  <r>
    <n v="11820"/>
    <n v="37"/>
    <x v="683"/>
    <d v="2017-10-02T00:00:00"/>
    <n v="89"/>
    <b v="0"/>
    <s v="Approved"/>
    <s v="OHM Cycles"/>
    <s v="Standard"/>
    <s v="low"/>
    <s v="medium"/>
    <n v="1793.43"/>
    <n v="248.82"/>
    <d v="2011-05-09T00:00:00"/>
    <n v="1544.6100000000001"/>
    <s v="M"/>
    <n v="74"/>
    <d v="1968-07-26T00:00:00"/>
    <n v="51.974907007864026"/>
    <s v="Help Desk Operator"/>
    <s v="n/a"/>
    <s v="Mass Customer"/>
    <s v="N"/>
    <s v="Yes"/>
    <n v="9"/>
    <m/>
  </r>
  <r>
    <n v="12514"/>
    <n v="31"/>
    <x v="227"/>
    <d v="2017-10-02T00:00:00"/>
    <n v="89"/>
    <b v="1"/>
    <s v="Approved"/>
    <s v="Giant Bicycles"/>
    <s v="Standard"/>
    <s v="medium"/>
    <s v="medium"/>
    <n v="230.91"/>
    <n v="173.18"/>
    <d v="2002-03-22T00:00:00"/>
    <n v="57.72999999999999"/>
    <s v="F"/>
    <n v="86"/>
    <d v="1980-08-28T00:00:00"/>
    <n v="39.876276870877724"/>
    <n v="0"/>
    <s v="Financial Services"/>
    <s v="Affluent Customer"/>
    <s v="N"/>
    <s v="Yes"/>
    <n v="17"/>
    <m/>
  </r>
  <r>
    <n v="12760"/>
    <n v="3"/>
    <x v="2665"/>
    <d v="2017-10-02T00:00:00"/>
    <n v="89"/>
    <b v="0"/>
    <s v="Approved"/>
    <s v="Trek Bicycles"/>
    <s v="Standard"/>
    <s v="medium"/>
    <s v="large"/>
    <n v="2091.4699999999998"/>
    <n v="388.92"/>
    <d v="2003-07-21T00:00:00"/>
    <n v="1702.5499999999997"/>
    <s v="F"/>
    <n v="25"/>
    <d v="2001-09-17T00:00:00"/>
    <n v="18.807783720192795"/>
    <s v="Recruiting Manager"/>
    <s v="Manufacturing"/>
    <s v="Mass Customer"/>
    <s v="N"/>
    <s v="No"/>
    <n v="1"/>
    <m/>
  </r>
  <r>
    <n v="12766"/>
    <n v="26"/>
    <x v="1893"/>
    <d v="2017-10-02T00:00:00"/>
    <n v="89"/>
    <b v="0"/>
    <s v="Approved"/>
    <s v="WeareA2B"/>
    <s v="Standard"/>
    <s v="medium"/>
    <s v="medium"/>
    <n v="1992.93"/>
    <n v="762.63"/>
    <d v="1993-05-26T00:00:00"/>
    <n v="1230.3000000000002"/>
    <s v="F"/>
    <n v="6"/>
    <d v="1974-02-19T00:00:00"/>
    <n v="46.402304268137996"/>
    <s v="Health Coach IV"/>
    <s v="Health"/>
    <s v="Affluent Customer"/>
    <s v="N"/>
    <s v="No"/>
    <n v="7"/>
    <m/>
  </r>
  <r>
    <n v="13573"/>
    <n v="80"/>
    <x v="2391"/>
    <d v="2017-10-02T00:00:00"/>
    <n v="89"/>
    <b v="1"/>
    <s v="Approved"/>
    <s v="OHM Cycles"/>
    <s v="Touring"/>
    <s v="low"/>
    <s v="medium"/>
    <n v="1073.07"/>
    <n v="933.84"/>
    <d v="2013-09-16T00:00:00"/>
    <n v="139.2299999999999"/>
    <s v="M"/>
    <n v="14"/>
    <d v="1978-08-24T00:00:00"/>
    <n v="41.88997550101471"/>
    <s v="Sales Representative"/>
    <s v="Retail"/>
    <s v="Affluent Customer"/>
    <s v="N"/>
    <s v="Yes"/>
    <n v="7"/>
    <m/>
  </r>
  <r>
    <n v="13867"/>
    <n v="88"/>
    <x v="757"/>
    <d v="2017-10-02T00:00:00"/>
    <n v="89"/>
    <b v="1"/>
    <s v="Approved"/>
    <s v="Norco Bicycles"/>
    <s v="Standard"/>
    <s v="medium"/>
    <s v="medium"/>
    <n v="1198.46"/>
    <n v="381.1"/>
    <d v="2013-06-09T00:00:00"/>
    <n v="817.36"/>
    <s v="F"/>
    <n v="41"/>
    <d v="1963-08-20T00:00:00"/>
    <n v="56.911893309233889"/>
    <s v="Food Chemist"/>
    <s v="Health"/>
    <s v="Mass Customer"/>
    <s v="N"/>
    <s v="Yes"/>
    <n v="6"/>
    <m/>
  </r>
  <r>
    <n v="14177"/>
    <n v="12"/>
    <x v="1466"/>
    <d v="2017-10-02T00:00:00"/>
    <n v="89"/>
    <b v="1"/>
    <s v="Approved"/>
    <s v="WeareA2B"/>
    <s v="Standard"/>
    <s v="medium"/>
    <s v="medium"/>
    <n v="1231.1500000000001"/>
    <n v="161.6"/>
    <d v="2009-03-08T00:00:00"/>
    <n v="1069.5500000000002"/>
    <s v="F"/>
    <n v="5"/>
    <d v="1975-04-02T00:00:00"/>
    <n v="45.287235774987316"/>
    <s v="Structural Analysis Engineer"/>
    <s v="Entertainment"/>
    <s v="Mass Customer"/>
    <s v="N"/>
    <s v="Yes"/>
    <n v="18"/>
    <m/>
  </r>
  <r>
    <n v="14773"/>
    <n v="86"/>
    <x v="2666"/>
    <d v="2017-10-02T00:00:00"/>
    <n v="89"/>
    <b v="1"/>
    <s v="Approved"/>
    <s v="OHM Cycles"/>
    <s v="Standard"/>
    <s v="medium"/>
    <s v="medium"/>
    <n v="235.63"/>
    <n v="125.07"/>
    <d v="1998-12-16T00:00:00"/>
    <n v="110.56"/>
    <s v="M"/>
    <n v="44"/>
    <d v="1955-07-11T00:00:00"/>
    <n v="65.026961802384577"/>
    <s v="VP Quality Control"/>
    <s v="IT"/>
    <s v="Affluent Customer"/>
    <s v="N"/>
    <s v="Yes"/>
    <n v="14"/>
    <m/>
  </r>
  <r>
    <n v="14858"/>
    <n v="0"/>
    <x v="2667"/>
    <d v="2017-10-02T00:00:00"/>
    <n v="89"/>
    <b v="1"/>
    <s v="Approved"/>
    <s v="Solex"/>
    <s v="Standard"/>
    <s v="medium"/>
    <s v="medium"/>
    <n v="71.489999999999995"/>
    <n v="53.62"/>
    <d v="2005-08-09T00:00:00"/>
    <n v="17.869999999999997"/>
    <s v="F"/>
    <n v="3"/>
    <d v="1962-11-24T00:00:00"/>
    <n v="57.64887961060375"/>
    <s v="Staff Accountant III"/>
    <s v="Telecommunications"/>
    <s v="High Net Worth"/>
    <s v="N"/>
    <s v="Yes"/>
    <n v="14"/>
    <m/>
  </r>
  <r>
    <n v="15223"/>
    <n v="60"/>
    <x v="1592"/>
    <d v="2017-10-02T00:00:00"/>
    <n v="89"/>
    <b v="0"/>
    <s v="Approved"/>
    <s v="Giant Bicycles"/>
    <s v="Standard"/>
    <s v="high"/>
    <s v="small"/>
    <n v="1977.36"/>
    <n v="1759.85"/>
    <d v="2011-08-24T00:00:00"/>
    <n v="217.51"/>
    <s v="M"/>
    <n v="76"/>
    <d v="1976-01-13T00:00:00"/>
    <n v="44.503674131151698"/>
    <n v="0"/>
    <s v="Manufacturing"/>
    <s v="Mass Customer"/>
    <s v="N"/>
    <s v="No"/>
    <n v="8"/>
    <m/>
  </r>
  <r>
    <n v="15577"/>
    <n v="0"/>
    <x v="2668"/>
    <d v="2017-10-02T00:00:00"/>
    <n v="89"/>
    <b v="1"/>
    <s v="Approved"/>
    <s v="Solex"/>
    <s v="Road"/>
    <s v="medium"/>
    <s v="medium"/>
    <n v="416.98"/>
    <n v="312.74"/>
    <d v="1997-05-10T00:00:00"/>
    <n v="104.24000000000001"/>
    <s v="F"/>
    <n v="47"/>
    <d v="1974-11-17T00:00:00"/>
    <n v="45.659838514713343"/>
    <s v="Software Engineer IV"/>
    <s v="Financial Services"/>
    <s v="High Net Worth"/>
    <s v="N"/>
    <s v="Yes"/>
    <n v="18"/>
    <m/>
  </r>
  <r>
    <n v="15684"/>
    <n v="32"/>
    <x v="1457"/>
    <d v="2017-10-02T00:00:00"/>
    <n v="89"/>
    <b v="0"/>
    <s v="Approved"/>
    <s v="Giant Bicycles"/>
    <s v="Standard"/>
    <s v="high"/>
    <s v="medium"/>
    <n v="1179"/>
    <n v="707.4"/>
    <d v="2000-11-03T00:00:00"/>
    <n v="471.6"/>
    <s v="F"/>
    <n v="13"/>
    <d v="1959-01-22T00:00:00"/>
    <n v="61.489975501014712"/>
    <n v="0"/>
    <s v="n/a"/>
    <s v="High Net Worth"/>
    <s v="N"/>
    <s v="Yes"/>
    <n v="20"/>
    <m/>
  </r>
  <r>
    <n v="16597"/>
    <n v="59"/>
    <x v="2669"/>
    <d v="2017-10-02T00:00:00"/>
    <n v="89"/>
    <b v="1"/>
    <s v="Approved"/>
    <s v="Solex"/>
    <s v="Standard"/>
    <s v="medium"/>
    <s v="large"/>
    <n v="1061.56"/>
    <n v="733.58"/>
    <d v="2010-11-05T00:00:00"/>
    <n v="327.9799999999999"/>
    <s v="F"/>
    <n v="98"/>
    <d v="1977-01-03T00:00:00"/>
    <n v="43.528331665398277"/>
    <s v="Librarian"/>
    <s v="Entertainment"/>
    <s v="Affluent Customer"/>
    <s v="N"/>
    <s v="Yes"/>
    <n v="3"/>
    <m/>
  </r>
  <r>
    <n v="16673"/>
    <n v="18"/>
    <x v="2585"/>
    <d v="2017-10-02T00:00:00"/>
    <n v="89"/>
    <b v="1"/>
    <s v="Approved"/>
    <s v="Solex"/>
    <s v="Standard"/>
    <s v="medium"/>
    <s v="medium"/>
    <n v="575.27"/>
    <n v="431.45"/>
    <d v="2010-05-05T00:00:00"/>
    <n v="143.82"/>
    <s v="M"/>
    <n v="1"/>
    <d v="1977-02-10T00:00:00"/>
    <n v="43.424222076357175"/>
    <s v="Budget/Accounting Analyst III"/>
    <s v="IT"/>
    <s v="Mass Customer"/>
    <s v="N"/>
    <s v="Yes"/>
    <n v="15"/>
    <m/>
  </r>
  <r>
    <n v="17355"/>
    <n v="78"/>
    <x v="126"/>
    <d v="2017-10-02T00:00:00"/>
    <n v="89"/>
    <b v="1"/>
    <s v="Approved"/>
    <s v="Giant Bicycles"/>
    <s v="Standard"/>
    <s v="medium"/>
    <s v="large"/>
    <n v="1765.3"/>
    <n v="709.48"/>
    <d v="2015-08-02T00:00:00"/>
    <n v="1055.82"/>
    <s v="F"/>
    <n v="6"/>
    <d v="1963-03-10T00:00:00"/>
    <n v="57.358468651699646"/>
    <s v="Assistant Media Planner"/>
    <s v="Entertainment"/>
    <s v="Affluent Customer"/>
    <s v="N"/>
    <s v="Yes"/>
    <n v="18"/>
    <m/>
  </r>
  <r>
    <n v="17405"/>
    <n v="8"/>
    <x v="447"/>
    <d v="2017-10-02T00:00:00"/>
    <n v="89"/>
    <b v="0"/>
    <s v="Approved"/>
    <s v="Solex"/>
    <s v="Road"/>
    <s v="medium"/>
    <s v="small"/>
    <n v="1703.52"/>
    <n v="1516.13"/>
    <d v="2011-04-16T00:00:00"/>
    <n v="187.38999999999987"/>
    <s v="M"/>
    <n v="76"/>
    <d v="1993-04-19T00:00:00"/>
    <n v="27.226961802384576"/>
    <n v="0"/>
    <s v="Financial Services"/>
    <s v="Mass Customer"/>
    <s v="N"/>
    <s v="No"/>
    <n v="3"/>
    <m/>
  </r>
  <r>
    <n v="17441"/>
    <n v="43"/>
    <x v="2670"/>
    <d v="2017-10-02T00:00:00"/>
    <n v="89"/>
    <b v="0"/>
    <s v="Approved"/>
    <s v="Solex"/>
    <s v="Standard"/>
    <s v="medium"/>
    <s v="medium"/>
    <n v="1151.96"/>
    <n v="649.49"/>
    <d v="2012-06-04T00:00:00"/>
    <n v="502.47"/>
    <s v="M"/>
    <n v="89"/>
    <d v="1966-03-12T00:00:00"/>
    <n v="54.350249473617453"/>
    <s v="Environmental Tech"/>
    <s v="Health"/>
    <s v="Mass Customer"/>
    <s v="N"/>
    <s v="Yes"/>
    <n v="18"/>
    <m/>
  </r>
  <r>
    <n v="17472"/>
    <n v="36"/>
    <x v="2062"/>
    <d v="2017-10-02T00:00:00"/>
    <n v="89"/>
    <b v="1"/>
    <s v="Approved"/>
    <s v="Solex"/>
    <s v="Standard"/>
    <s v="low"/>
    <s v="medium"/>
    <n v="945.04"/>
    <n v="507.58"/>
    <d v="1995-12-19T00:00:00"/>
    <n v="437.46"/>
    <s v="F"/>
    <n v="77"/>
    <d v="1963-03-23T00:00:00"/>
    <n v="57.322852213343481"/>
    <s v="Quality Engineer"/>
    <s v="Health"/>
    <s v="Affluent Customer"/>
    <s v="N"/>
    <s v="No"/>
    <n v="5"/>
    <m/>
  </r>
  <r>
    <n v="18109"/>
    <n v="4"/>
    <x v="899"/>
    <d v="2017-10-02T00:00:00"/>
    <n v="89"/>
    <b v="0"/>
    <s v="Approved"/>
    <s v="Giant Bicycles"/>
    <s v="Standard"/>
    <s v="high"/>
    <s v="medium"/>
    <n v="1129.1300000000001"/>
    <n v="677.48"/>
    <d v="2011-08-29T00:00:00"/>
    <n v="451.65000000000009"/>
    <s v="M"/>
    <n v="46"/>
    <d v="1986-11-03T00:00:00"/>
    <n v="33.689975501014715"/>
    <s v="Geologist I"/>
    <s v="n/a"/>
    <s v="Mass Customer"/>
    <s v="N"/>
    <s v="Yes"/>
    <n v="7"/>
    <m/>
  </r>
  <r>
    <n v="18296"/>
    <n v="43"/>
    <x v="2671"/>
    <d v="2017-10-02T00:00:00"/>
    <n v="89"/>
    <b v="1"/>
    <s v="Approved"/>
    <s v="Solex"/>
    <s v="Standard"/>
    <s v="medium"/>
    <s v="medium"/>
    <n v="1151.96"/>
    <n v="649.49"/>
    <d v="1999-12-04T00:00:00"/>
    <n v="502.47"/>
    <s v="F"/>
    <n v="87"/>
    <d v="1974-01-10T00:00:00"/>
    <n v="46.511893309233891"/>
    <s v="Speech Pathologist"/>
    <s v="Manufacturing"/>
    <s v="Mass Customer"/>
    <s v="N"/>
    <s v="No"/>
    <n v="8"/>
    <m/>
  </r>
  <r>
    <n v="18579"/>
    <n v="67"/>
    <x v="2672"/>
    <d v="2017-10-02T00:00:00"/>
    <n v="89"/>
    <b v="1"/>
    <s v="Approved"/>
    <s v="Norco Bicycles"/>
    <s v="Road"/>
    <s v="medium"/>
    <s v="medium"/>
    <n v="544.04999999999995"/>
    <n v="376.84"/>
    <d v="2005-10-22T00:00:00"/>
    <n v="167.20999999999998"/>
    <s v="F"/>
    <n v="70"/>
    <d v="1985-08-19T00:00:00"/>
    <n v="34.898194679096903"/>
    <s v="Product Engineer"/>
    <s v="IT"/>
    <s v="Mass Customer"/>
    <s v="N"/>
    <s v="No"/>
    <n v="11"/>
    <m/>
  </r>
  <r>
    <n v="19042"/>
    <n v="0"/>
    <x v="2143"/>
    <d v="2017-10-02T00:00:00"/>
    <n v="89"/>
    <b v="0"/>
    <s v="Approved"/>
    <s v="Norco Bicycles"/>
    <s v="Standard"/>
    <s v="low"/>
    <s v="medium"/>
    <n v="363.01"/>
    <n v="290.41000000000003"/>
    <d v="1999-07-26T00:00:00"/>
    <n v="72.599999999999966"/>
    <s v="F"/>
    <n v="56"/>
    <d v="1968-07-28T00:00:00"/>
    <n v="51.969427555809233"/>
    <s v="Budget/Accounting Analyst I"/>
    <s v="n/a"/>
    <s v="High Net Worth"/>
    <s v="N"/>
    <s v="Yes"/>
    <n v="16"/>
    <m/>
  </r>
  <r>
    <n v="5"/>
    <n v="78"/>
    <x v="2430"/>
    <d v="2017-10-01T00:00:00"/>
    <n v="90"/>
    <b v="1"/>
    <s v="Approved"/>
    <s v="Giant Bicycles"/>
    <s v="Standard"/>
    <s v="medium"/>
    <s v="large"/>
    <n v="1765.3"/>
    <n v="709.48"/>
    <d v="2015-08-10T00:00:00"/>
    <n v="1055.82"/>
    <s v="F"/>
    <n v="29"/>
    <d v="1996-12-15T00:00:00"/>
    <n v="23.566687829781834"/>
    <n v="0"/>
    <s v="Retail"/>
    <s v="Affluent Customer"/>
    <s v="N"/>
    <s v="Yes"/>
    <n v="2"/>
    <m/>
  </r>
  <r>
    <n v="239"/>
    <n v="61"/>
    <x v="2673"/>
    <d v="2017-10-01T00:00:00"/>
    <n v="90"/>
    <b v="1"/>
    <s v="Approved"/>
    <s v="OHM Cycles"/>
    <s v="Standard"/>
    <s v="low"/>
    <s v="medium"/>
    <n v="71.16"/>
    <n v="56.93"/>
    <d v="2015-05-21T00:00:00"/>
    <n v="14.229999999999997"/>
    <s v="M"/>
    <n v="34"/>
    <d v="1995-06-12T00:00:00"/>
    <n v="25.079016596905124"/>
    <s v="Research Associate"/>
    <s v="n/a"/>
    <s v="Affluent Customer"/>
    <s v="N"/>
    <s v="Yes"/>
    <n v="5"/>
    <m/>
  </r>
  <r>
    <n v="386"/>
    <n v="13"/>
    <x v="2674"/>
    <d v="2017-10-01T00:00:00"/>
    <n v="90"/>
    <b v="0"/>
    <s v="Approved"/>
    <s v="Solex"/>
    <s v="Standard"/>
    <s v="medium"/>
    <s v="medium"/>
    <n v="1163.8900000000001"/>
    <n v="589.27"/>
    <d v="2005-12-07T00:00:00"/>
    <n v="574.62000000000012"/>
    <s v="U"/>
    <n v="22"/>
    <d v="1899-12-30T00:00:00"/>
    <n v="0"/>
    <s v="Office Assistant II"/>
    <s v="IT"/>
    <s v="Mass Customer"/>
    <s v="N"/>
    <s v="Yes"/>
    <n v="0"/>
    <m/>
  </r>
  <r>
    <n v="415"/>
    <n v="76"/>
    <x v="2675"/>
    <d v="2017-10-01T00:00:00"/>
    <n v="90"/>
    <b v="1"/>
    <s v="Approved"/>
    <s v="WeareA2B"/>
    <s v="Standard"/>
    <s v="low"/>
    <s v="medium"/>
    <n v="642.30999999999995"/>
    <n v="513.85"/>
    <d v="1991-07-10T00:00:00"/>
    <n v="128.45999999999992"/>
    <s v="F"/>
    <n v="38"/>
    <d v="1986-08-10T00:00:00"/>
    <n v="33.922852213343475"/>
    <s v="GIS Technical Architect"/>
    <s v="n/a"/>
    <s v="Mass Customer"/>
    <s v="N"/>
    <s v="Yes"/>
    <n v="17"/>
    <m/>
  </r>
  <r>
    <n v="780"/>
    <n v="94"/>
    <x v="639"/>
    <d v="2017-10-01T00:00:00"/>
    <n v="90"/>
    <b v="0"/>
    <s v="Approved"/>
    <s v="Giant Bicycles"/>
    <s v="Standard"/>
    <s v="medium"/>
    <s v="large"/>
    <n v="1635.3"/>
    <n v="993.66"/>
    <d v="2004-01-16T00:00:00"/>
    <n v="641.64"/>
    <s v="F"/>
    <n v="87"/>
    <d v="1958-09-21T00:00:00"/>
    <n v="61.826961802384574"/>
    <s v="Software Engineer III"/>
    <s v="n/a"/>
    <s v="Mass Customer"/>
    <s v="N"/>
    <s v="Yes"/>
    <n v="6"/>
    <m/>
  </r>
  <r>
    <n v="1165"/>
    <n v="88"/>
    <x v="1451"/>
    <d v="2017-10-01T00:00:00"/>
    <n v="90"/>
    <b v="1"/>
    <s v="Approved"/>
    <s v="Norco Bicycles"/>
    <s v="Standard"/>
    <s v="medium"/>
    <s v="medium"/>
    <n v="1198.46"/>
    <n v="381.1"/>
    <d v="2002-10-10T00:00:00"/>
    <n v="817.36"/>
    <s v="M"/>
    <n v="52"/>
    <d v="1996-10-02T00:00:00"/>
    <n v="23.769427555809234"/>
    <s v="Cost Accountant"/>
    <s v="Financial Services"/>
    <s v="Affluent Customer"/>
    <s v="N"/>
    <s v="Yes"/>
    <n v="2"/>
    <m/>
  </r>
  <r>
    <n v="1347"/>
    <n v="71"/>
    <x v="1746"/>
    <d v="2017-10-01T00:00:00"/>
    <n v="90"/>
    <b v="1"/>
    <s v="Approved"/>
    <s v="Solex"/>
    <s v="Standard"/>
    <s v="high"/>
    <s v="large"/>
    <n v="1842.92"/>
    <n v="1105.75"/>
    <d v="1995-10-24T00:00:00"/>
    <n v="737.17000000000007"/>
    <s v="F"/>
    <n v="19"/>
    <d v="1991-01-25T00:00:00"/>
    <n v="29.45983851471334"/>
    <s v="Research Associate"/>
    <s v="Health"/>
    <s v="Mass Customer"/>
    <s v="N"/>
    <s v="No"/>
    <n v="5"/>
    <m/>
  </r>
  <r>
    <n v="1566"/>
    <n v="23"/>
    <x v="1781"/>
    <d v="2017-10-01T00:00:00"/>
    <n v="90"/>
    <b v="0"/>
    <s v="Approved"/>
    <s v="Norco Bicycles"/>
    <s v="Mountain"/>
    <s v="low"/>
    <s v="small"/>
    <n v="688.63"/>
    <n v="612.88"/>
    <d v="1999-06-23T00:00:00"/>
    <n v="75.75"/>
    <s v="F"/>
    <n v="93"/>
    <d v="1992-07-02T00:00:00"/>
    <n v="28.024222076357177"/>
    <s v="GIS Technical Architect"/>
    <s v="Retail"/>
    <s v="Mass Customer"/>
    <s v="N"/>
    <s v="Yes"/>
    <n v="4"/>
    <m/>
  </r>
  <r>
    <n v="1720"/>
    <n v="36"/>
    <x v="1760"/>
    <d v="2017-10-01T00:00:00"/>
    <n v="90"/>
    <b v="1"/>
    <s v="Approved"/>
    <s v="Solex"/>
    <s v="Standard"/>
    <s v="low"/>
    <s v="medium"/>
    <n v="1289.8499999999999"/>
    <n v="74.510000000000005"/>
    <d v="2007-12-11T00:00:00"/>
    <n v="1215.3399999999999"/>
    <s v="M"/>
    <n v="4"/>
    <d v="1978-05-16T00:00:00"/>
    <n v="42.163948103754436"/>
    <s v="Biostatistician II"/>
    <s v="Manufacturing"/>
    <s v="High Net Worth"/>
    <s v="N"/>
    <s v="No"/>
    <n v="7"/>
    <m/>
  </r>
  <r>
    <n v="2413"/>
    <n v="2"/>
    <x v="2676"/>
    <d v="2017-10-01T00:00:00"/>
    <n v="90"/>
    <b v="0"/>
    <s v="Approved"/>
    <s v="Giant Bicycles"/>
    <s v="Road"/>
    <s v="low"/>
    <s v="small"/>
    <n v="590.26"/>
    <n v="525.33000000000004"/>
    <d v="2016-12-06T00:00:00"/>
    <n v="64.92999999999995"/>
    <s v="F"/>
    <n v="21"/>
    <d v="1986-04-18T00:00:00"/>
    <n v="34.235180980466765"/>
    <s v="Chief Design Engineer"/>
    <s v="Property"/>
    <s v="High Net Worth"/>
    <s v="N"/>
    <s v="Yes"/>
    <n v="16"/>
    <m/>
  </r>
  <r>
    <n v="2553"/>
    <n v="7"/>
    <x v="1464"/>
    <d v="2017-10-01T00:00:00"/>
    <n v="90"/>
    <b v="1"/>
    <s v="Approved"/>
    <s v="Trek Bicycles"/>
    <s v="Road"/>
    <s v="low"/>
    <s v="medium"/>
    <n v="980.37"/>
    <n v="234.43"/>
    <d v="2004-09-28T00:00:00"/>
    <n v="745.94"/>
    <s v="F"/>
    <n v="42"/>
    <d v="2001-11-02T00:00:00"/>
    <n v="18.681756322932518"/>
    <s v="Help Desk Technician"/>
    <s v="Manufacturing"/>
    <s v="Mass Customer"/>
    <s v="N"/>
    <s v="No"/>
    <n v="1"/>
    <m/>
  </r>
  <r>
    <n v="2622"/>
    <n v="52"/>
    <x v="1648"/>
    <d v="2017-10-01T00:00:00"/>
    <n v="90"/>
    <b v="0"/>
    <s v="Approved"/>
    <s v="OHM Cycles"/>
    <s v="Road"/>
    <s v="medium"/>
    <s v="medium"/>
    <n v="1280.28"/>
    <n v="829.51"/>
    <d v="2001-11-25T00:00:00"/>
    <n v="450.77"/>
    <s v="F"/>
    <n v="18"/>
    <d v="1977-05-25T00:00:00"/>
    <n v="43.139290569507864"/>
    <n v="0"/>
    <s v="Property"/>
    <s v="Mass Customer"/>
    <s v="N"/>
    <s v="No"/>
    <n v="19"/>
    <m/>
  </r>
  <r>
    <n v="3265"/>
    <n v="93"/>
    <x v="1409"/>
    <d v="2017-10-01T00:00:00"/>
    <n v="90"/>
    <b v="1"/>
    <s v="Approved"/>
    <s v="WeareA2B"/>
    <s v="Standard"/>
    <s v="medium"/>
    <s v="medium"/>
    <n v="1065.03"/>
    <n v="230.09"/>
    <d v="1991-11-07T00:00:00"/>
    <n v="834.93999999999994"/>
    <s v="F"/>
    <n v="46"/>
    <d v="1981-08-23T00:00:00"/>
    <n v="38.88997550101471"/>
    <s v="Analog Circuit Design manager"/>
    <s v="Manufacturing"/>
    <s v="Mass Customer"/>
    <s v="N"/>
    <s v="Yes"/>
    <n v="14"/>
    <m/>
  </r>
  <r>
    <n v="3439"/>
    <n v="7"/>
    <x v="2677"/>
    <d v="2017-10-01T00:00:00"/>
    <n v="90"/>
    <b v="1"/>
    <s v="Approved"/>
    <s v="Trek Bicycles"/>
    <s v="Road"/>
    <s v="low"/>
    <s v="medium"/>
    <n v="980.37"/>
    <n v="234.43"/>
    <d v="2004-09-28T00:00:00"/>
    <n v="745.94"/>
    <s v="F"/>
    <n v="63"/>
    <d v="1999-03-15T00:00:00"/>
    <n v="21.320112487316081"/>
    <s v="Chief Design Engineer"/>
    <s v="Manufacturing"/>
    <s v="Mass Customer"/>
    <s v="N"/>
    <s v="No"/>
    <n v="4"/>
    <m/>
  </r>
  <r>
    <n v="3797"/>
    <n v="67"/>
    <x v="877"/>
    <d v="2017-10-01T00:00:00"/>
    <n v="90"/>
    <b v="1"/>
    <s v="Approved"/>
    <s v="Norco Bicycles"/>
    <s v="Road"/>
    <s v="medium"/>
    <s v="medium"/>
    <n v="544.04999999999995"/>
    <n v="376.84"/>
    <d v="2002-08-31T00:00:00"/>
    <n v="167.20999999999998"/>
    <s v="F"/>
    <n v="63"/>
    <d v="1999-02-24T00:00:00"/>
    <n v="21.372167281836628"/>
    <n v="0"/>
    <s v="Retail"/>
    <s v="Affluent Customer"/>
    <s v="N"/>
    <s v="Yes"/>
    <n v="3"/>
    <m/>
  </r>
  <r>
    <n v="4190"/>
    <n v="1"/>
    <x v="2658"/>
    <d v="2017-10-01T00:00:00"/>
    <n v="90"/>
    <b v="1"/>
    <s v="Approved"/>
    <s v="Giant Bicycles"/>
    <s v="Standard"/>
    <s v="medium"/>
    <s v="medium"/>
    <n v="1403.5"/>
    <n v="954.82"/>
    <d v="2016-11-14T00:00:00"/>
    <n v="448.67999999999995"/>
    <s v="M"/>
    <n v="54"/>
    <d v="1976-04-28T00:00:00"/>
    <n v="44.213263172247586"/>
    <s v="Environmental Tech"/>
    <s v="Financial Services"/>
    <s v="Mass Customer"/>
    <s v="N"/>
    <s v="No"/>
    <n v="21"/>
    <m/>
  </r>
  <r>
    <n v="4273"/>
    <n v="60"/>
    <x v="651"/>
    <d v="2017-10-01T00:00:00"/>
    <n v="90"/>
    <b v="1"/>
    <s v="Approved"/>
    <s v="Giant Bicycles"/>
    <s v="Standard"/>
    <s v="high"/>
    <s v="small"/>
    <n v="1977.36"/>
    <n v="1759.85"/>
    <d v="2015-05-21T00:00:00"/>
    <n v="217.51"/>
    <s v="U"/>
    <n v="20"/>
    <d v="1899-12-30T00:00:00"/>
    <n v="0"/>
    <s v="Senior Developer"/>
    <s v="IT"/>
    <s v="Affluent Customer"/>
    <s v="N"/>
    <s v="Yes"/>
    <n v="0"/>
    <m/>
  </r>
  <r>
    <n v="4408"/>
    <n v="34"/>
    <x v="141"/>
    <d v="2017-10-01T00:00:00"/>
    <n v="90"/>
    <b v="1"/>
    <s v="Approved"/>
    <s v="Norco Bicycles"/>
    <s v="Road"/>
    <s v="high"/>
    <s v="large"/>
    <n v="774.53"/>
    <n v="464.72"/>
    <d v="2003-03-18T00:00:00"/>
    <n v="309.80999999999995"/>
    <s v="M"/>
    <n v="97"/>
    <d v="1998-06-13T00:00:00"/>
    <n v="22.073537144850327"/>
    <s v="VP Accounting"/>
    <s v="Financial Services"/>
    <s v="Mass Customer"/>
    <s v="N"/>
    <s v="No"/>
    <n v="3"/>
    <m/>
  </r>
  <r>
    <n v="5037"/>
    <n v="95"/>
    <x v="1827"/>
    <d v="2017-10-01T00:00:00"/>
    <n v="90"/>
    <b v="1"/>
    <s v="Approved"/>
    <s v="OHM Cycles"/>
    <s v="Touring"/>
    <s v="low"/>
    <s v="medium"/>
    <n v="1073.07"/>
    <n v="933.84"/>
    <d v="2015-08-10T00:00:00"/>
    <n v="139.2299999999999"/>
    <s v="F"/>
    <n v="93"/>
    <d v="1989-03-19T00:00:00"/>
    <n v="31.314633035261288"/>
    <s v="Financial Advisor"/>
    <s v="Financial Services"/>
    <s v="High Net Worth"/>
    <s v="N"/>
    <s v="Yes"/>
    <n v="8"/>
    <m/>
  </r>
  <r>
    <n v="5239"/>
    <n v="24"/>
    <x v="1753"/>
    <d v="2017-10-01T00:00:00"/>
    <n v="90"/>
    <b v="1"/>
    <s v="Approved"/>
    <s v="Solex"/>
    <s v="Road"/>
    <s v="medium"/>
    <s v="large"/>
    <n v="1777.8"/>
    <n v="820.78"/>
    <d v="2011-05-07T00:00:00"/>
    <n v="957.02"/>
    <s v="M"/>
    <n v="89"/>
    <d v="1972-10-08T00:00:00"/>
    <n v="47.76942755580923"/>
    <s v="Analyst Programmer"/>
    <s v="Financial Services"/>
    <s v="Mass Customer"/>
    <s v="N"/>
    <s v="No"/>
    <n v="7"/>
    <m/>
  </r>
  <r>
    <n v="5294"/>
    <n v="14"/>
    <x v="1481"/>
    <d v="2017-10-01T00:00:00"/>
    <n v="90"/>
    <b v="0"/>
    <s v="Approved"/>
    <s v="Trek Bicycles"/>
    <s v="Standard"/>
    <s v="medium"/>
    <s v="small"/>
    <n v="1386.84"/>
    <n v="1234.29"/>
    <d v="2010-05-05T00:00:00"/>
    <n v="152.54999999999995"/>
    <s v="M"/>
    <n v="87"/>
    <d v="1978-05-01T00:00:00"/>
    <n v="42.205043994165393"/>
    <s v="Technical Writer"/>
    <s v="n/a"/>
    <s v="Mass Customer"/>
    <s v="N"/>
    <s v="Yes"/>
    <n v="12"/>
    <m/>
  </r>
  <r>
    <n v="5592"/>
    <n v="2"/>
    <x v="259"/>
    <d v="2017-10-01T00:00:00"/>
    <n v="90"/>
    <b v="0"/>
    <s v="Approved"/>
    <s v="Solex"/>
    <s v="Standard"/>
    <s v="medium"/>
    <s v="medium"/>
    <n v="71.489999999999995"/>
    <n v="53.62"/>
    <d v="2012-12-02T00:00:00"/>
    <n v="17.869999999999997"/>
    <s v="F"/>
    <n v="8"/>
    <d v="1955-10-11T00:00:00"/>
    <n v="64.77490700786403"/>
    <n v="0"/>
    <s v="Telecommunications"/>
    <s v="Mass Customer"/>
    <s v="N"/>
    <s v="Yes"/>
    <n v="18"/>
    <m/>
  </r>
  <r>
    <n v="6063"/>
    <n v="88"/>
    <x v="2678"/>
    <d v="2017-10-01T00:00:00"/>
    <n v="90"/>
    <b v="1"/>
    <s v="Approved"/>
    <s v="Norco Bicycles"/>
    <s v="Standard"/>
    <s v="high"/>
    <s v="small"/>
    <n v="1661.92"/>
    <n v="1479.11"/>
    <d v="1993-07-15T00:00:00"/>
    <n v="182.81000000000017"/>
    <s v="M"/>
    <n v="91"/>
    <d v="1969-12-21T00:00:00"/>
    <n v="50.569427555809234"/>
    <s v="Food Chemist"/>
    <s v="Health"/>
    <s v="High Net Worth"/>
    <s v="N"/>
    <s v="Yes"/>
    <n v="12"/>
    <m/>
  </r>
  <r>
    <n v="6247"/>
    <n v="59"/>
    <x v="2438"/>
    <d v="2017-10-01T00:00:00"/>
    <n v="90"/>
    <b v="0"/>
    <s v="Approved"/>
    <s v="WeareA2B"/>
    <s v="Standard"/>
    <s v="medium"/>
    <s v="small"/>
    <n v="1415.01"/>
    <n v="1259.3599999999999"/>
    <d v="1993-04-20T00:00:00"/>
    <n v="155.65000000000009"/>
    <s v="M"/>
    <n v="45"/>
    <d v="1972-10-26T00:00:00"/>
    <n v="47.720112487316079"/>
    <s v="Recruiting Manager"/>
    <s v="Health"/>
    <s v="High Net Worth"/>
    <s v="N"/>
    <s v="Yes"/>
    <n v="8"/>
    <m/>
  </r>
  <r>
    <n v="6848"/>
    <n v="98"/>
    <x v="2679"/>
    <d v="2017-10-01T00:00:00"/>
    <n v="90"/>
    <b v="1"/>
    <s v="Approved"/>
    <s v="Trek Bicycles"/>
    <s v="Standard"/>
    <s v="high"/>
    <s v="medium"/>
    <n v="358.39"/>
    <n v="215.03"/>
    <d v="1991-05-06T00:00:00"/>
    <n v="143.35999999999999"/>
    <s v="M"/>
    <n v="89"/>
    <d v="1976-01-19T00:00:00"/>
    <n v="44.487235774987312"/>
    <s v="Software Test Engineer IV"/>
    <s v="Health"/>
    <s v="Mass Customer"/>
    <s v="N"/>
    <s v="Yes"/>
    <n v="19"/>
    <m/>
  </r>
  <r>
    <n v="7566"/>
    <n v="100"/>
    <x v="2010"/>
    <d v="2017-10-01T00:00:00"/>
    <n v="90"/>
    <b v="0"/>
    <s v="Approved"/>
    <s v="Norco Bicycles"/>
    <s v="Road"/>
    <s v="medium"/>
    <s v="medium"/>
    <n v="1036.5899999999999"/>
    <n v="206.35"/>
    <d v="1991-05-06T00:00:00"/>
    <n v="830.2399999999999"/>
    <s v="F"/>
    <n v="28"/>
    <d v="1972-07-30T00:00:00"/>
    <n v="47.96120837772704"/>
    <s v="Help Desk Operator"/>
    <s v="Retail"/>
    <s v="Mass Customer"/>
    <s v="N"/>
    <s v="Yes"/>
    <n v="11"/>
    <m/>
  </r>
  <r>
    <n v="5022"/>
    <n v="89"/>
    <x v="2448"/>
    <d v="2017-06-08T00:00:00"/>
    <m/>
    <m/>
    <s v="Approved"/>
    <s v="WeareA2B"/>
    <s v="Touring"/>
    <s v="medium"/>
    <s v="large"/>
    <n v="1362.99"/>
    <n v="57.74"/>
    <n v="34079"/>
    <m/>
    <m/>
    <m/>
    <m/>
    <m/>
    <m/>
    <m/>
    <m/>
    <m/>
    <m/>
    <m/>
    <m/>
  </r>
  <r>
    <n v="7841"/>
    <n v="19"/>
    <x v="555"/>
    <d v="2017-10-01T00:00:00"/>
    <n v="90"/>
    <b v="1"/>
    <s v="Approved"/>
    <s v="Trek Bicycles"/>
    <s v="Mountain"/>
    <s v="low"/>
    <s v="medium"/>
    <n v="574.64"/>
    <n v="459.71"/>
    <d v="2007-08-04T00:00:00"/>
    <n v="114.93"/>
    <s v="F"/>
    <n v="6"/>
    <d v="1999-06-07T00:00:00"/>
    <n v="21.089975501014713"/>
    <s v="Teacher"/>
    <s v="Financial Services"/>
    <s v="High Net Worth"/>
    <s v="N"/>
    <s v="Yes"/>
    <n v="3"/>
    <m/>
  </r>
  <r>
    <n v="8034"/>
    <n v="73"/>
    <x v="2680"/>
    <d v="2017-10-01T00:00:00"/>
    <n v="90"/>
    <b v="0"/>
    <s v="Approved"/>
    <s v="Solex"/>
    <s v="Standard"/>
    <s v="medium"/>
    <s v="medium"/>
    <n v="1945.43"/>
    <n v="333.18"/>
    <d v="2002-08-31T00:00:00"/>
    <n v="1612.25"/>
    <s v="M"/>
    <n v="44"/>
    <d v="1976-01-13T00:00:00"/>
    <n v="44.503674131151698"/>
    <s v="Research Assistant II"/>
    <s v="Manufacturing"/>
    <s v="Mass Customer"/>
    <s v="N"/>
    <s v="Yes"/>
    <n v="13"/>
    <m/>
  </r>
  <r>
    <n v="8417"/>
    <n v="49"/>
    <x v="710"/>
    <d v="2017-10-01T00:00:00"/>
    <n v="90"/>
    <b v="0"/>
    <s v="Approved"/>
    <s v="Trek Bicycles"/>
    <s v="Road"/>
    <s v="medium"/>
    <s v="medium"/>
    <n v="533.51"/>
    <n v="400.13"/>
    <d v="2012-04-10T00:00:00"/>
    <n v="133.38"/>
    <s v="F"/>
    <n v="17"/>
    <d v="1978-07-07T00:00:00"/>
    <n v="42.021482350329777"/>
    <n v="0"/>
    <s v="Retail"/>
    <s v="Affluent Customer"/>
    <s v="N"/>
    <s v="Yes"/>
    <n v="16"/>
    <m/>
  </r>
  <r>
    <n v="8663"/>
    <n v="1"/>
    <x v="1020"/>
    <d v="2017-10-01T00:00:00"/>
    <n v="90"/>
    <b v="0"/>
    <s v="Approved"/>
    <s v="Giant Bicycles"/>
    <s v="Standard"/>
    <s v="medium"/>
    <s v="medium"/>
    <n v="1403.5"/>
    <n v="954.82"/>
    <d v="2016-11-14T00:00:00"/>
    <n v="448.67999999999995"/>
    <s v="M"/>
    <n v="61"/>
    <d v="2000-03-31T00:00:00"/>
    <n v="20.273537144850327"/>
    <s v="Assistant Professor"/>
    <s v="Financial Services"/>
    <s v="Mass Customer"/>
    <s v="N"/>
    <s v="Yes"/>
    <n v="1"/>
    <m/>
  </r>
  <r>
    <n v="9723"/>
    <n v="4"/>
    <x v="1797"/>
    <d v="2017-10-01T00:00:00"/>
    <n v="90"/>
    <b v="0"/>
    <s v="Approved"/>
    <s v="Solex"/>
    <s v="Standard"/>
    <s v="medium"/>
    <s v="medium"/>
    <n v="1483.2"/>
    <n v="99.59"/>
    <d v="1998-12-17T00:00:00"/>
    <n v="1383.6100000000001"/>
    <s v="M"/>
    <n v="60"/>
    <d v="1976-08-18T00:00:00"/>
    <n v="43.906413857179096"/>
    <n v="0"/>
    <s v="n/a"/>
    <s v="High Net Worth"/>
    <s v="N"/>
    <s v="No"/>
    <n v="4"/>
    <m/>
  </r>
  <r>
    <n v="9763"/>
    <n v="7"/>
    <x v="2681"/>
    <d v="2017-10-01T00:00:00"/>
    <n v="90"/>
    <b v="0"/>
    <s v="Approved"/>
    <s v="Trek Bicycles"/>
    <s v="Road"/>
    <s v="low"/>
    <s v="medium"/>
    <n v="980.37"/>
    <n v="234.43"/>
    <d v="2004-09-28T00:00:00"/>
    <n v="745.94"/>
    <s v="F"/>
    <n v="31"/>
    <d v="1995-11-12T00:00:00"/>
    <n v="24.659838514713343"/>
    <s v="GIS Technical Architect"/>
    <s v="n/a"/>
    <s v="Mass Customer"/>
    <s v="N"/>
    <s v="Yes"/>
    <n v="7"/>
    <m/>
  </r>
  <r>
    <n v="5029"/>
    <n v="0"/>
    <x v="2682"/>
    <d v="2017-03-25T00:00:00"/>
    <m/>
    <m/>
    <s v="Approved"/>
    <s v="Trek Bicycles"/>
    <s v="Standard"/>
    <s v="high"/>
    <s v="medium"/>
    <n v="495.72"/>
    <n v="297.43"/>
    <n v="42105"/>
    <m/>
    <m/>
    <m/>
    <m/>
    <m/>
    <m/>
    <m/>
    <m/>
    <m/>
    <m/>
    <m/>
    <m/>
  </r>
  <r>
    <n v="9795"/>
    <n v="23"/>
    <x v="74"/>
    <d v="2017-10-01T00:00:00"/>
    <n v="90"/>
    <b v="1"/>
    <s v="Approved"/>
    <s v="Norco Bicycles"/>
    <s v="Standard"/>
    <s v="medium"/>
    <s v="medium"/>
    <n v="1198.46"/>
    <n v="381.1"/>
    <d v="1998-12-16T00:00:00"/>
    <n v="817.36"/>
    <s v="F"/>
    <n v="95"/>
    <d v="1990-01-01T00:00:00"/>
    <n v="30.525591939370877"/>
    <s v="Structural Engineer"/>
    <s v="Property"/>
    <s v="High Net Worth"/>
    <s v="N"/>
    <s v="Yes"/>
    <n v="16"/>
    <m/>
  </r>
  <r>
    <n v="9936"/>
    <n v="79"/>
    <x v="484"/>
    <d v="2017-10-01T00:00:00"/>
    <n v="90"/>
    <b v="0"/>
    <s v="Approved"/>
    <s v="Solex"/>
    <s v="Touring"/>
    <s v="medium"/>
    <s v="large"/>
    <n v="2083.94"/>
    <n v="675.03"/>
    <d v="2013-09-16T00:00:00"/>
    <n v="1408.91"/>
    <s v="M"/>
    <n v="63"/>
    <d v="1985-05-03T00:00:00"/>
    <n v="35.194085090055808"/>
    <s v="Librarian"/>
    <s v="Entertainment"/>
    <s v="High Net Worth"/>
    <s v="N"/>
    <s v="No"/>
    <n v="18"/>
    <m/>
  </r>
  <r>
    <n v="10669"/>
    <n v="7"/>
    <x v="2640"/>
    <d v="2017-10-01T00:00:00"/>
    <n v="90"/>
    <b v="0"/>
    <s v="Approved"/>
    <s v="Trek Bicycles"/>
    <s v="Road"/>
    <s v="low"/>
    <s v="medium"/>
    <n v="980.37"/>
    <n v="234.43"/>
    <d v="2004-09-28T00:00:00"/>
    <n v="745.94"/>
    <s v="M"/>
    <n v="23"/>
    <d v="1980-03-26T00:00:00"/>
    <n v="40.300934405124302"/>
    <s v="Senior Developer"/>
    <s v="Manufacturing"/>
    <s v="Affluent Customer"/>
    <s v="N"/>
    <s v="No"/>
    <n v="9"/>
    <m/>
  </r>
  <r>
    <n v="10948"/>
    <n v="57"/>
    <x v="1780"/>
    <d v="2017-10-01T00:00:00"/>
    <n v="90"/>
    <b v="1"/>
    <s v="Approved"/>
    <s v="WeareA2B"/>
    <s v="Touring"/>
    <s v="medium"/>
    <s v="large"/>
    <n v="1890.39"/>
    <n v="260.14"/>
    <d v="1993-06-23T00:00:00"/>
    <n v="1630.25"/>
    <s v="F"/>
    <n v="21"/>
    <d v="1976-09-06T00:00:00"/>
    <n v="43.854359062658546"/>
    <s v="Senior Developer"/>
    <s v="Property"/>
    <s v="Affluent Customer"/>
    <s v="N"/>
    <s v="Yes"/>
    <n v="13"/>
    <m/>
  </r>
  <r>
    <n v="10994"/>
    <n v="11"/>
    <x v="371"/>
    <d v="2017-10-01T00:00:00"/>
    <n v="90"/>
    <b v="0"/>
    <s v="Approved"/>
    <s v="Giant Bicycles"/>
    <s v="Standard"/>
    <s v="high"/>
    <s v="medium"/>
    <n v="1274.93"/>
    <n v="764.96"/>
    <d v="2007-08-04T00:00:00"/>
    <n v="509.97"/>
    <s v="M"/>
    <n v="78"/>
    <d v="1957-07-30T00:00:00"/>
    <n v="62.972167281836626"/>
    <s v="Chemical Engineer"/>
    <s v="Manufacturing"/>
    <s v="Mass Customer"/>
    <s v="N"/>
    <s v="Yes"/>
    <n v="14"/>
    <m/>
  </r>
  <r>
    <n v="11404"/>
    <n v="26"/>
    <x v="253"/>
    <d v="2017-10-01T00:00:00"/>
    <n v="90"/>
    <b v="0"/>
    <s v="Approved"/>
    <s v="WeareA2B"/>
    <s v="Standard"/>
    <s v="medium"/>
    <s v="medium"/>
    <n v="1992.93"/>
    <n v="762.63"/>
    <d v="1992-10-11T00:00:00"/>
    <n v="1230.3000000000002"/>
    <s v="F"/>
    <n v="33"/>
    <d v="1956-10-21T00:00:00"/>
    <n v="63.744770021562658"/>
    <s v="Chemical Engineer"/>
    <s v="Manufacturing"/>
    <s v="Mass Customer"/>
    <s v="N"/>
    <s v="Yes"/>
    <n v="5"/>
    <m/>
  </r>
  <r>
    <n v="11613"/>
    <n v="13"/>
    <x v="1248"/>
    <d v="2017-10-01T00:00:00"/>
    <n v="90"/>
    <b v="0"/>
    <s v="Approved"/>
    <s v="Solex"/>
    <s v="Standard"/>
    <s v="medium"/>
    <s v="medium"/>
    <n v="1163.8900000000001"/>
    <n v="589.27"/>
    <d v="2016-07-09T00:00:00"/>
    <n v="574.62000000000012"/>
    <s v="F"/>
    <n v="67"/>
    <d v="1958-04-16T00:00:00"/>
    <n v="62.259838514713344"/>
    <s v="Chief Design Engineer"/>
    <s v="Manufacturing"/>
    <s v="Affluent Customer"/>
    <s v="N"/>
    <s v="No"/>
    <n v="12"/>
    <m/>
  </r>
  <r>
    <n v="11790"/>
    <n v="95"/>
    <x v="2016"/>
    <d v="2017-10-01T00:00:00"/>
    <n v="90"/>
    <b v="0"/>
    <s v="Approved"/>
    <s v="OHM Cycles"/>
    <s v="Touring"/>
    <s v="low"/>
    <s v="medium"/>
    <n v="1073.07"/>
    <n v="933.84"/>
    <d v="2004-08-07T00:00:00"/>
    <n v="139.2299999999999"/>
    <s v="M"/>
    <n v="11"/>
    <d v="1974-10-09T00:00:00"/>
    <n v="45.766687829781837"/>
    <s v="Human Resources Assistant IV"/>
    <s v="n/a"/>
    <s v="High Net Worth"/>
    <s v="N"/>
    <s v="Yes"/>
    <n v="10"/>
    <m/>
  </r>
  <r>
    <n v="12582"/>
    <n v="92"/>
    <x v="2683"/>
    <d v="2017-10-01T00:00:00"/>
    <n v="90"/>
    <b v="1"/>
    <s v="Approved"/>
    <s v="WeareA2B"/>
    <s v="Standard"/>
    <s v="medium"/>
    <s v="small"/>
    <n v="1415.01"/>
    <n v="1259.3599999999999"/>
    <d v="2004-01-16T00:00:00"/>
    <n v="155.65000000000009"/>
    <s v="F"/>
    <n v="11"/>
    <d v="1975-07-15T00:00:00"/>
    <n v="45.002304268137998"/>
    <s v="Software Test Engineer I"/>
    <s v="Manufacturing"/>
    <s v="Affluent Customer"/>
    <s v="N"/>
    <s v="Yes"/>
    <n v="8"/>
    <m/>
  </r>
  <r>
    <n v="12607"/>
    <n v="1"/>
    <x v="2684"/>
    <d v="2017-10-01T00:00:00"/>
    <n v="90"/>
    <b v="0"/>
    <s v="Approved"/>
    <s v="Giant Bicycles"/>
    <s v="Touring"/>
    <s v="medium"/>
    <s v="large"/>
    <n v="1873.97"/>
    <n v="863.95"/>
    <d v="2006-05-22T00:00:00"/>
    <n v="1010.02"/>
    <s v="F"/>
    <n v="73"/>
    <d v="1970-09-06T00:00:00"/>
    <n v="49.859838514713338"/>
    <s v="Dental Hygienist"/>
    <s v="Health"/>
    <s v="High Net Worth"/>
    <s v="N"/>
    <s v="Yes"/>
    <n v="10"/>
    <m/>
  </r>
  <r>
    <n v="13415"/>
    <n v="97"/>
    <x v="2685"/>
    <d v="2017-10-01T00:00:00"/>
    <n v="90"/>
    <b v="1"/>
    <s v="Approved"/>
    <s v="OHM Cycles"/>
    <s v="Road"/>
    <s v="medium"/>
    <s v="medium"/>
    <n v="742.54"/>
    <n v="667.4"/>
    <d v="1991-11-07T00:00:00"/>
    <n v="75.139999999999986"/>
    <s v="F"/>
    <n v="24"/>
    <d v="1972-12-15T00:00:00"/>
    <n v="47.58312618594622"/>
    <n v="0"/>
    <s v="n/a"/>
    <s v="High Net Worth"/>
    <s v="N"/>
    <s v="No"/>
    <n v="8"/>
    <m/>
  </r>
  <r>
    <n v="13565"/>
    <n v="29"/>
    <x v="2686"/>
    <d v="2017-10-01T00:00:00"/>
    <n v="90"/>
    <b v="0"/>
    <s v="Approved"/>
    <s v="WeareA2B"/>
    <s v="Standard"/>
    <s v="medium"/>
    <s v="medium"/>
    <n v="1065.03"/>
    <n v="230.09"/>
    <d v="2000-11-03T00:00:00"/>
    <n v="834.93999999999994"/>
    <s v="F"/>
    <n v="18"/>
    <d v="1959-12-31T00:00:00"/>
    <n v="60.550249473617448"/>
    <s v="Systems Administrator IV"/>
    <s v="Health"/>
    <s v="High Net Worth"/>
    <s v="N"/>
    <s v="No"/>
    <n v="19"/>
    <m/>
  </r>
  <r>
    <n v="14051"/>
    <n v="39"/>
    <x v="1504"/>
    <d v="2017-10-01T00:00:00"/>
    <n v="90"/>
    <b v="1"/>
    <s v="Approved"/>
    <s v="Giant Bicycles"/>
    <s v="Standard"/>
    <s v="medium"/>
    <s v="large"/>
    <n v="1812.75"/>
    <n v="582.48"/>
    <d v="2010-06-07T00:00:00"/>
    <n v="1230.27"/>
    <s v="F"/>
    <n v="18"/>
    <d v="1971-09-20T00:00:00"/>
    <n v="48.821482350329781"/>
    <s v="Technical Writer"/>
    <s v="Financial Services"/>
    <s v="Mass Customer"/>
    <s v="N"/>
    <s v="No"/>
    <n v="8"/>
    <m/>
  </r>
  <r>
    <n v="14152"/>
    <n v="91"/>
    <x v="2687"/>
    <d v="2017-10-01T00:00:00"/>
    <n v="90"/>
    <b v="1"/>
    <s v="Approved"/>
    <s v="Solex"/>
    <s v="Standard"/>
    <s v="medium"/>
    <s v="medium"/>
    <n v="100.35"/>
    <n v="75.260000000000005"/>
    <d v="2003-01-05T00:00:00"/>
    <n v="25.089999999999989"/>
    <s v="F"/>
    <n v="27"/>
    <d v="1985-04-20T00:00:00"/>
    <n v="35.229701528411972"/>
    <s v="Software Consultant"/>
    <s v="n/a"/>
    <s v="Mass Customer"/>
    <s v="N"/>
    <s v="Yes"/>
    <n v="14"/>
    <m/>
  </r>
  <r>
    <n v="15521"/>
    <n v="0"/>
    <x v="545"/>
    <d v="2017-10-01T00:00:00"/>
    <n v="90"/>
    <b v="0"/>
    <s v="Approved"/>
    <s v="WeareA2B"/>
    <s v="Standard"/>
    <s v="medium"/>
    <s v="medium"/>
    <n v="60.34"/>
    <n v="45.26"/>
    <d v="1993-07-15T00:00:00"/>
    <n v="15.080000000000005"/>
    <s v="M"/>
    <n v="41"/>
    <d v="1974-05-24T00:00:00"/>
    <n v="46.144770021562657"/>
    <s v="Help Desk Operator"/>
    <s v="n/a"/>
    <s v="High Net Worth"/>
    <s v="N"/>
    <s v="No"/>
    <n v="8"/>
    <m/>
  </r>
  <r>
    <n v="16051"/>
    <n v="68"/>
    <x v="1429"/>
    <d v="2017-10-01T00:00:00"/>
    <n v="90"/>
    <b v="0"/>
    <s v="Approved"/>
    <s v="OHM Cycles"/>
    <s v="Standard"/>
    <s v="medium"/>
    <s v="medium"/>
    <n v="1636.9"/>
    <n v="44.71"/>
    <d v="2010-08-20T00:00:00"/>
    <n v="1592.19"/>
    <s v="F"/>
    <n v="64"/>
    <d v="1964-12-26T00:00:00"/>
    <n v="55.558468651699641"/>
    <s v="Database Administrator II"/>
    <s v="n/a"/>
    <s v="Mass Customer"/>
    <s v="N"/>
    <s v="Yes"/>
    <n v="18"/>
    <m/>
  </r>
  <r>
    <n v="16553"/>
    <n v="39"/>
    <x v="207"/>
    <d v="2017-10-01T00:00:00"/>
    <n v="90"/>
    <b v="1"/>
    <s v="Approved"/>
    <s v="Giant Bicycles"/>
    <s v="Standard"/>
    <s v="medium"/>
    <s v="large"/>
    <n v="1812.75"/>
    <n v="582.48"/>
    <d v="2011-05-09T00:00:00"/>
    <n v="1230.27"/>
    <s v="M"/>
    <n v="5"/>
    <d v="1995-03-21T00:00:00"/>
    <n v="25.306413857179095"/>
    <n v="0"/>
    <s v="Health"/>
    <s v="Mass Customer"/>
    <s v="N"/>
    <s v="Yes"/>
    <n v="3"/>
    <m/>
  </r>
  <r>
    <n v="5047"/>
    <n v="40"/>
    <x v="2688"/>
    <d v="2017-10-21T00:00:00"/>
    <m/>
    <b v="1"/>
    <s v="Cancelled"/>
    <s v="OHM Cycles"/>
    <s v="Standard"/>
    <s v="high"/>
    <s v="medium"/>
    <n v="1458.17"/>
    <n v="874.9"/>
    <n v="38750"/>
    <m/>
    <m/>
    <m/>
    <m/>
    <m/>
    <m/>
    <m/>
    <m/>
    <m/>
    <m/>
    <m/>
    <m/>
  </r>
  <r>
    <n v="17008"/>
    <n v="5"/>
    <x v="2616"/>
    <d v="2017-10-01T00:00:00"/>
    <n v="90"/>
    <b v="1"/>
    <s v="Approved"/>
    <s v="Trek Bicycles"/>
    <s v="Mountain"/>
    <s v="low"/>
    <s v="medium"/>
    <n v="574.64"/>
    <n v="459.71"/>
    <d v="2011-08-29T00:00:00"/>
    <n v="114.93"/>
    <s v="F"/>
    <n v="70"/>
    <d v="1958-03-07T00:00:00"/>
    <n v="62.369427555809231"/>
    <s v="Financial Advisor"/>
    <s v="Financial Services"/>
    <s v="Affluent Customer"/>
    <s v="N"/>
    <s v="No"/>
    <n v="16"/>
    <m/>
  </r>
  <r>
    <n v="17228"/>
    <n v="30"/>
    <x v="1713"/>
    <d v="2017-10-01T00:00:00"/>
    <n v="90"/>
    <b v="1"/>
    <s v="Approved"/>
    <s v="Solex"/>
    <s v="Standard"/>
    <s v="high"/>
    <s v="medium"/>
    <n v="748.17"/>
    <n v="448.9"/>
    <d v="2011-03-16T00:00:00"/>
    <n v="299.27"/>
    <s v="F"/>
    <n v="20"/>
    <d v="1996-05-22T00:00:00"/>
    <n v="24.133811117453067"/>
    <s v="Director of Sales"/>
    <s v="n/a"/>
    <s v="Mass Customer"/>
    <s v="N"/>
    <s v="Yes"/>
    <n v="1"/>
    <m/>
  </r>
  <r>
    <n v="17254"/>
    <n v="84"/>
    <x v="2689"/>
    <d v="2017-10-01T00:00:00"/>
    <n v="90"/>
    <b v="1"/>
    <s v="Approved"/>
    <s v="Trek Bicycles"/>
    <s v="Road"/>
    <s v="medium"/>
    <s v="medium"/>
    <n v="290.62"/>
    <n v="215.14"/>
    <d v="2004-12-18T00:00:00"/>
    <n v="75.480000000000018"/>
    <s v="F"/>
    <n v="90"/>
    <d v="1976-10-15T00:00:00"/>
    <n v="43.747509747590051"/>
    <s v="Budget/Accounting Analyst II"/>
    <s v="Financial Services"/>
    <s v="Mass Customer"/>
    <s v="N"/>
    <s v="No"/>
    <n v="12"/>
    <m/>
  </r>
  <r>
    <n v="17351"/>
    <n v="82"/>
    <x v="2690"/>
    <d v="2017-10-01T00:00:00"/>
    <n v="90"/>
    <b v="0"/>
    <s v="Approved"/>
    <s v="Norco Bicycles"/>
    <s v="Standard"/>
    <s v="high"/>
    <s v="medium"/>
    <n v="1148.6400000000001"/>
    <n v="689.18"/>
    <d v="2015-08-10T00:00:00"/>
    <n v="459.46000000000015"/>
    <s v="F"/>
    <n v="15"/>
    <d v="1960-10-05T00:00:00"/>
    <n v="59.785865911973616"/>
    <s v="Geologist I"/>
    <s v="Entertainment"/>
    <s v="Affluent Customer"/>
    <s v="N"/>
    <s v="No"/>
    <n v="11"/>
    <m/>
  </r>
  <r>
    <n v="18351"/>
    <n v="47"/>
    <x v="1628"/>
    <d v="2017-10-01T00:00:00"/>
    <n v="90"/>
    <b v="0"/>
    <s v="Approved"/>
    <s v="Trek Bicycles"/>
    <s v="Road"/>
    <s v="low"/>
    <s v="small"/>
    <n v="1720.7"/>
    <n v="1531.42"/>
    <d v="2006-10-01T00:00:00"/>
    <n v="189.27999999999997"/>
    <s v="M"/>
    <n v="50"/>
    <d v="1991-05-17T00:00:00"/>
    <n v="29.15298919964485"/>
    <s v="Compensation Analyst"/>
    <s v="Financial Services"/>
    <s v="Mass Customer"/>
    <s v="N"/>
    <s v="No"/>
    <n v="7"/>
    <m/>
  </r>
  <r>
    <n v="18489"/>
    <n v="13"/>
    <x v="636"/>
    <d v="2017-10-01T00:00:00"/>
    <n v="90"/>
    <b v="1"/>
    <s v="Approved"/>
    <s v="Solex"/>
    <s v="Standard"/>
    <s v="medium"/>
    <s v="medium"/>
    <n v="1577.53"/>
    <n v="826.51"/>
    <d v="2011-03-16T00:00:00"/>
    <n v="751.02"/>
    <s v="M"/>
    <n v="69"/>
    <d v="1993-05-14T00:00:00"/>
    <n v="27.158468651699643"/>
    <s v="Research Nurse"/>
    <s v="Health"/>
    <s v="High Net Worth"/>
    <s v="N"/>
    <s v="No"/>
    <n v="6"/>
    <m/>
  </r>
  <r>
    <n v="19848"/>
    <n v="7"/>
    <x v="2406"/>
    <d v="2017-10-01T00:00:00"/>
    <n v="90"/>
    <b v="1"/>
    <s v="Approved"/>
    <s v="Giant Bicycles"/>
    <s v="Standard"/>
    <s v="medium"/>
    <s v="small"/>
    <n v="1311.44"/>
    <n v="1167.18"/>
    <d v="1992-10-11T00:00:00"/>
    <n v="144.26"/>
    <s v="M"/>
    <n v="89"/>
    <d v="1977-01-15T00:00:00"/>
    <n v="43.495454953069505"/>
    <s v="Senior Financial Analyst"/>
    <s v="Financial Services"/>
    <s v="High Net Worth"/>
    <s v="N"/>
    <s v="No"/>
    <n v="8"/>
    <m/>
  </r>
  <r>
    <n v="68"/>
    <n v="4"/>
    <x v="1633"/>
    <d v="2017-09-30T00:00:00"/>
    <n v="91"/>
    <b v="1"/>
    <s v="Approved"/>
    <s v="Giant Bicycles"/>
    <s v="Standard"/>
    <s v="high"/>
    <s v="medium"/>
    <n v="1129.1300000000001"/>
    <n v="677.48"/>
    <d v="2004-09-28T00:00:00"/>
    <n v="451.65000000000009"/>
    <s v="F"/>
    <n v="84"/>
    <d v="1989-09-27T00:00:00"/>
    <n v="30.788605638001012"/>
    <s v="Nurse"/>
    <s v="n/a"/>
    <s v="Affluent Customer"/>
    <s v="N"/>
    <s v="Yes"/>
    <n v="13"/>
    <m/>
  </r>
  <r>
    <n v="215"/>
    <n v="78"/>
    <x v="413"/>
    <d v="2017-09-30T00:00:00"/>
    <n v="91"/>
    <b v="0"/>
    <s v="Approved"/>
    <s v="Giant Bicycles"/>
    <s v="Standard"/>
    <s v="medium"/>
    <s v="large"/>
    <n v="1765.3"/>
    <n v="709.48"/>
    <d v="2015-08-10T00:00:00"/>
    <n v="1055.82"/>
    <s v="U"/>
    <n v="28"/>
    <d v="1899-12-30T00:00:00"/>
    <n v="0"/>
    <s v="Business Systems Development Analyst"/>
    <s v="IT"/>
    <s v="Affluent Customer"/>
    <s v="N"/>
    <s v="Yes"/>
    <n v="0"/>
    <m/>
  </r>
  <r>
    <n v="1265"/>
    <n v="49"/>
    <x v="2691"/>
    <d v="2017-09-30T00:00:00"/>
    <n v="91"/>
    <b v="0"/>
    <s v="Approved"/>
    <s v="Trek Bicycles"/>
    <s v="Road"/>
    <s v="medium"/>
    <s v="medium"/>
    <n v="533.51"/>
    <n v="400.13"/>
    <d v="1991-01-21T00:00:00"/>
    <n v="133.38"/>
    <s v="M"/>
    <n v="13"/>
    <d v="1976-08-23T00:00:00"/>
    <n v="43.89271522704211"/>
    <s v="Automation Specialist II"/>
    <s v="Manufacturing"/>
    <s v="Mass Customer"/>
    <s v="N"/>
    <s v="Yes"/>
    <n v="7"/>
    <m/>
  </r>
  <r>
    <n v="1335"/>
    <n v="18"/>
    <x v="875"/>
    <d v="2017-09-30T00:00:00"/>
    <n v="91"/>
    <b v="0"/>
    <s v="Approved"/>
    <s v="Solex"/>
    <s v="Standard"/>
    <s v="medium"/>
    <s v="medium"/>
    <n v="575.27"/>
    <n v="431.45"/>
    <d v="2011-05-07T00:00:00"/>
    <n v="143.82"/>
    <s v="M"/>
    <n v="54"/>
    <d v="1961-07-06T00:00:00"/>
    <n v="59.03518098046677"/>
    <s v="Teacher"/>
    <s v="IT"/>
    <s v="Mass Customer"/>
    <s v="N"/>
    <s v="Yes"/>
    <n v="19"/>
    <m/>
  </r>
  <r>
    <n v="1835"/>
    <n v="44"/>
    <x v="467"/>
    <d v="2017-09-30T00:00:00"/>
    <n v="91"/>
    <b v="0"/>
    <s v="Approved"/>
    <s v="WeareA2B"/>
    <s v="Standard"/>
    <s v="medium"/>
    <s v="medium"/>
    <n v="1769.64"/>
    <n v="108.76"/>
    <d v="2011-05-09T00:00:00"/>
    <n v="1660.88"/>
    <s v="F"/>
    <n v="97"/>
    <d v="1977-02-27T00:00:00"/>
    <n v="43.377646733891424"/>
    <s v="Financial Advisor"/>
    <s v="Financial Services"/>
    <s v="Affluent Customer"/>
    <s v="N"/>
    <s v="Yes"/>
    <n v="12"/>
    <m/>
  </r>
  <r>
    <n v="1993"/>
    <n v="11"/>
    <x v="2692"/>
    <d v="2017-09-30T00:00:00"/>
    <n v="91"/>
    <b v="1"/>
    <s v="Approved"/>
    <s v="Giant Bicycles"/>
    <s v="Standard"/>
    <s v="high"/>
    <s v="medium"/>
    <n v="1274.93"/>
    <n v="764.96"/>
    <d v="1996-11-09T00:00:00"/>
    <n v="509.97"/>
    <s v="F"/>
    <n v="77"/>
    <d v="1974-08-07T00:00:00"/>
    <n v="45.939290569507861"/>
    <s v="Chemical Engineer"/>
    <s v="Manufacturing"/>
    <s v="Mass Customer"/>
    <s v="N"/>
    <s v="Yes"/>
    <n v="16"/>
    <m/>
  </r>
  <r>
    <n v="1996"/>
    <n v="18"/>
    <x v="2411"/>
    <d v="2017-09-30T00:00:00"/>
    <n v="91"/>
    <b v="0"/>
    <s v="Approved"/>
    <s v="Norco Bicycles"/>
    <s v="Standard"/>
    <s v="high"/>
    <s v="medium"/>
    <n v="1148.6400000000001"/>
    <n v="689.18"/>
    <d v="2015-08-02T00:00:00"/>
    <n v="459.46000000000015"/>
    <s v="F"/>
    <n v="24"/>
    <d v="1980-06-29T00:00:00"/>
    <n v="40.040660432521562"/>
    <n v="0"/>
    <s v="Health"/>
    <s v="High Net Worth"/>
    <s v="N"/>
    <s v="Yes"/>
    <n v="4"/>
    <m/>
  </r>
  <r>
    <n v="5062"/>
    <n v="94"/>
    <x v="2693"/>
    <d v="2017-11-12T00:00:00"/>
    <m/>
    <m/>
    <s v="Approved"/>
    <s v="Giant Bicycles"/>
    <s v="Standard"/>
    <s v="medium"/>
    <s v="large"/>
    <n v="1635.3"/>
    <n v="993.66"/>
    <n v="41434"/>
    <m/>
    <m/>
    <m/>
    <m/>
    <m/>
    <m/>
    <m/>
    <m/>
    <m/>
    <m/>
    <m/>
    <m/>
  </r>
  <r>
    <n v="3771"/>
    <n v="60"/>
    <x v="2691"/>
    <d v="2017-09-30T00:00:00"/>
    <n v="91"/>
    <b v="0"/>
    <s v="Approved"/>
    <s v="Giant Bicycles"/>
    <s v="Standard"/>
    <s v="high"/>
    <s v="small"/>
    <n v="1977.36"/>
    <n v="1759.85"/>
    <d v="2010-11-05T00:00:00"/>
    <n v="217.51"/>
    <s v="M"/>
    <n v="13"/>
    <d v="1976-08-23T00:00:00"/>
    <n v="43.89271522704211"/>
    <s v="Automation Specialist II"/>
    <s v="Manufacturing"/>
    <s v="Mass Customer"/>
    <s v="N"/>
    <s v="Yes"/>
    <n v="7"/>
    <m/>
  </r>
  <r>
    <n v="3802"/>
    <n v="89"/>
    <x v="983"/>
    <d v="2017-09-30T00:00:00"/>
    <n v="91"/>
    <b v="1"/>
    <s v="Approved"/>
    <s v="WeareA2B"/>
    <s v="Touring"/>
    <s v="medium"/>
    <s v="large"/>
    <n v="1362.99"/>
    <n v="57.74"/>
    <d v="2016-03-29T00:00:00"/>
    <n v="1305.25"/>
    <s v="F"/>
    <n v="71"/>
    <d v="1979-01-20T00:00:00"/>
    <n v="41.481756322932519"/>
    <s v="Chief Design Engineer"/>
    <s v="Manufacturing"/>
    <s v="Mass Customer"/>
    <s v="N"/>
    <s v="Yes"/>
    <n v="12"/>
    <m/>
  </r>
  <r>
    <n v="5065"/>
    <n v="0"/>
    <x v="1542"/>
    <d v="2017-06-14T00:00:00"/>
    <m/>
    <b v="0"/>
    <s v="Approved"/>
    <m/>
    <m/>
    <m/>
    <m/>
    <n v="237.44"/>
    <m/>
    <m/>
    <m/>
    <m/>
    <m/>
    <m/>
    <m/>
    <m/>
    <m/>
    <m/>
    <m/>
    <m/>
    <m/>
    <m/>
  </r>
  <r>
    <n v="3861"/>
    <n v="2"/>
    <x v="1707"/>
    <d v="2017-09-30T00:00:00"/>
    <n v="91"/>
    <b v="0"/>
    <s v="Approved"/>
    <s v="Solex"/>
    <s v="Standard"/>
    <s v="medium"/>
    <s v="medium"/>
    <n v="71.489999999999995"/>
    <n v="53.62"/>
    <d v="2012-12-02T00:00:00"/>
    <n v="17.869999999999997"/>
    <s v="M"/>
    <n v="56"/>
    <d v="1978-11-05T00:00:00"/>
    <n v="41.689975501014715"/>
    <s v="Web Designer II"/>
    <s v="Manufacturing"/>
    <s v="Mass Customer"/>
    <s v="N"/>
    <s v="No"/>
    <n v="3"/>
    <m/>
  </r>
  <r>
    <n v="3865"/>
    <n v="62"/>
    <x v="1863"/>
    <d v="2017-09-30T00:00:00"/>
    <n v="91"/>
    <b v="0"/>
    <s v="Approved"/>
    <s v="Solex"/>
    <s v="Standard"/>
    <s v="medium"/>
    <s v="medium"/>
    <n v="478.16"/>
    <n v="298.72000000000003"/>
    <d v="1993-06-23T00:00:00"/>
    <n v="179.44"/>
    <s v="F"/>
    <n v="61"/>
    <d v="1971-02-16T00:00:00"/>
    <n v="49.413263172247589"/>
    <s v="Legal Assistant"/>
    <s v="Manufacturing"/>
    <s v="Mass Customer"/>
    <s v="N"/>
    <s v="No"/>
    <n v="4"/>
    <m/>
  </r>
  <r>
    <n v="5312"/>
    <n v="0"/>
    <x v="1617"/>
    <d v="2017-09-30T00:00:00"/>
    <n v="91"/>
    <b v="1"/>
    <s v="Approved"/>
    <s v="OHM Cycles"/>
    <s v="Standard"/>
    <s v="medium"/>
    <s v="medium"/>
    <n v="235.63"/>
    <n v="125.07"/>
    <d v="2004-08-07T00:00:00"/>
    <n v="110.56"/>
    <s v="M"/>
    <n v="33"/>
    <d v="1961-01-10T00:00:00"/>
    <n v="59.520112487316084"/>
    <s v="Chemical Engineer"/>
    <s v="Manufacturing"/>
    <s v="High Net Worth"/>
    <s v="N"/>
    <s v="Yes"/>
    <n v="7"/>
    <m/>
  </r>
  <r>
    <n v="5326"/>
    <n v="0"/>
    <x v="173"/>
    <d v="2017-09-30T00:00:00"/>
    <n v="91"/>
    <b v="1"/>
    <s v="Approved"/>
    <s v="Norco Bicycles"/>
    <s v="Road"/>
    <s v="medium"/>
    <s v="medium"/>
    <n v="544.04999999999995"/>
    <n v="376.84"/>
    <d v="2005-10-22T00:00:00"/>
    <n v="167.20999999999998"/>
    <s v="M"/>
    <n v="23"/>
    <d v="1977-11-16T00:00:00"/>
    <n v="42.659838514713343"/>
    <s v="Administrative Assistant III"/>
    <s v="n/a"/>
    <s v="High Net Worth"/>
    <s v="N"/>
    <s v="No"/>
    <n v="11"/>
    <m/>
  </r>
  <r>
    <n v="5358"/>
    <n v="86"/>
    <x v="2694"/>
    <d v="2017-09-30T00:00:00"/>
    <n v="91"/>
    <b v="0"/>
    <s v="Approved"/>
    <s v="OHM Cycles"/>
    <s v="Standard"/>
    <s v="medium"/>
    <s v="medium"/>
    <n v="235.63"/>
    <n v="125.07"/>
    <d v="2004-08-07T00:00:00"/>
    <n v="110.56"/>
    <s v="M"/>
    <n v="32"/>
    <d v="1957-12-15T00:00:00"/>
    <n v="62.594085090055806"/>
    <s v="VP Sales"/>
    <s v="Manufacturing"/>
    <s v="Mass Customer"/>
    <s v="N"/>
    <s v="No"/>
    <n v="13"/>
    <m/>
  </r>
  <r>
    <n v="5376"/>
    <n v="67"/>
    <x v="1538"/>
    <d v="2017-09-30T00:00:00"/>
    <n v="91"/>
    <b v="1"/>
    <s v="Approved"/>
    <s v="Norco Bicycles"/>
    <s v="Road"/>
    <s v="medium"/>
    <s v="medium"/>
    <n v="544.04999999999995"/>
    <n v="376.84"/>
    <d v="1992-10-02T00:00:00"/>
    <n v="167.20999999999998"/>
    <s v="M"/>
    <n v="68"/>
    <d v="1968-01-28T00:00:00"/>
    <n v="52.468057692795533"/>
    <s v="Graphic Designer"/>
    <s v="Financial Services"/>
    <s v="Affluent Customer"/>
    <s v="N"/>
    <s v="Yes"/>
    <n v="19"/>
    <m/>
  </r>
  <r>
    <n v="5483"/>
    <n v="54"/>
    <x v="2695"/>
    <d v="2017-09-30T00:00:00"/>
    <n v="91"/>
    <b v="1"/>
    <s v="Approved"/>
    <s v="WeareA2B"/>
    <s v="Standard"/>
    <s v="medium"/>
    <s v="medium"/>
    <n v="1292.8399999999999"/>
    <n v="13.44"/>
    <d v="2015-08-10T00:00:00"/>
    <n v="1279.3999999999999"/>
    <s v="F"/>
    <n v="34"/>
    <d v="1991-02-04T00:00:00"/>
    <n v="29.432441254439368"/>
    <s v="Assistant Manager"/>
    <s v="Retail"/>
    <s v="Mass Customer"/>
    <s v="N"/>
    <s v="No"/>
    <n v="2"/>
    <m/>
  </r>
  <r>
    <n v="6207"/>
    <n v="92"/>
    <x v="1893"/>
    <d v="2017-09-30T00:00:00"/>
    <n v="91"/>
    <b v="1"/>
    <s v="Approved"/>
    <s v="WeareA2B"/>
    <s v="Standard"/>
    <s v="medium"/>
    <s v="small"/>
    <n v="1415.01"/>
    <n v="1259.3599999999999"/>
    <d v="2003-01-05T00:00:00"/>
    <n v="155.65000000000009"/>
    <s v="F"/>
    <n v="6"/>
    <d v="1974-02-19T00:00:00"/>
    <n v="46.402304268137996"/>
    <s v="Health Coach IV"/>
    <s v="Health"/>
    <s v="Affluent Customer"/>
    <s v="N"/>
    <s v="No"/>
    <n v="7"/>
    <m/>
  </r>
  <r>
    <n v="7186"/>
    <n v="71"/>
    <x v="268"/>
    <d v="2017-09-30T00:00:00"/>
    <n v="91"/>
    <b v="1"/>
    <s v="Approved"/>
    <s v="Solex"/>
    <s v="Standard"/>
    <s v="high"/>
    <s v="large"/>
    <n v="1842.92"/>
    <n v="1105.75"/>
    <d v="2000-05-22T00:00:00"/>
    <n v="737.17000000000007"/>
    <s v="M"/>
    <n v="96"/>
    <d v="1980-09-10T00:00:00"/>
    <n v="39.84066043252156"/>
    <s v="Financial Advisor"/>
    <s v="Financial Services"/>
    <s v="Mass Customer"/>
    <s v="N"/>
    <s v="Yes"/>
    <n v="19"/>
    <m/>
  </r>
  <r>
    <n v="7846"/>
    <n v="94"/>
    <x v="2696"/>
    <d v="2017-09-30T00:00:00"/>
    <n v="91"/>
    <b v="1"/>
    <s v="Approved"/>
    <s v="Giant Bicycles"/>
    <s v="Standard"/>
    <s v="medium"/>
    <s v="large"/>
    <n v="1635.3"/>
    <n v="993.66"/>
    <d v="2013-06-09T00:00:00"/>
    <n v="641.64"/>
    <s v="M"/>
    <n v="66"/>
    <d v="1971-01-02T00:00:00"/>
    <n v="49.536550843480462"/>
    <s v="Safety Technician IV"/>
    <s v="Property"/>
    <s v="Affluent Customer"/>
    <s v="N"/>
    <s v="No"/>
    <n v="18"/>
    <m/>
  </r>
  <r>
    <n v="7984"/>
    <n v="91"/>
    <x v="2697"/>
    <d v="2017-09-30T00:00:00"/>
    <n v="91"/>
    <b v="1"/>
    <s v="Approved"/>
    <s v="Solex"/>
    <s v="Standard"/>
    <s v="medium"/>
    <s v="medium"/>
    <n v="100.35"/>
    <n v="75.260000000000005"/>
    <d v="2016-03-29T00:00:00"/>
    <n v="25.089999999999989"/>
    <s v="F"/>
    <n v="22"/>
    <d v="1987-06-06T00:00:00"/>
    <n v="33.100934405124299"/>
    <s v="Product Engineer"/>
    <s v="Retail"/>
    <s v="Mass Customer"/>
    <s v="N"/>
    <s v="Yes"/>
    <n v="1"/>
    <m/>
  </r>
  <r>
    <n v="9178"/>
    <n v="58"/>
    <x v="2698"/>
    <d v="2017-09-30T00:00:00"/>
    <n v="91"/>
    <b v="1"/>
    <s v="Approved"/>
    <s v="OHM Cycles"/>
    <s v="Standard"/>
    <s v="medium"/>
    <s v="medium"/>
    <n v="912.52"/>
    <n v="141.4"/>
    <d v="1993-06-23T00:00:00"/>
    <n v="771.12"/>
    <s v="F"/>
    <n v="0"/>
    <d v="1955-12-30T00:00:00"/>
    <n v="64.555728925672241"/>
    <s v="Technical Writer"/>
    <s v="Manufacturing"/>
    <s v="Affluent Customer"/>
    <s v="N"/>
    <s v="Yes"/>
    <n v="15"/>
    <m/>
  </r>
  <r>
    <n v="9794"/>
    <n v="43"/>
    <x v="390"/>
    <d v="2017-09-30T00:00:00"/>
    <n v="91"/>
    <b v="0"/>
    <s v="Approved"/>
    <s v="Solex"/>
    <s v="Standard"/>
    <s v="medium"/>
    <s v="medium"/>
    <n v="1151.96"/>
    <n v="649.49"/>
    <d v="1999-12-04T00:00:00"/>
    <n v="502.47"/>
    <s v="M"/>
    <n v="18"/>
    <d v="1965-09-29T00:00:00"/>
    <n v="54.799564542110602"/>
    <n v="0"/>
    <s v="Argiculture"/>
    <s v="Mass Customer"/>
    <s v="N"/>
    <s v="No"/>
    <n v="16"/>
    <m/>
  </r>
  <r>
    <n v="10127"/>
    <n v="96"/>
    <x v="1772"/>
    <d v="2017-09-30T00:00:00"/>
    <n v="91"/>
    <b v="0"/>
    <s v="Approved"/>
    <s v="WeareA2B"/>
    <s v="Road"/>
    <s v="low"/>
    <s v="small"/>
    <n v="1172.78"/>
    <n v="1043.77"/>
    <d v="1991-05-06T00:00:00"/>
    <n v="129.01"/>
    <s v="M"/>
    <n v="49"/>
    <d v="1972-06-05T00:00:00"/>
    <n v="48.111893309233892"/>
    <s v="Developer II"/>
    <s v="Financial Services"/>
    <s v="Affluent Customer"/>
    <s v="N"/>
    <s v="Yes"/>
    <n v="19"/>
    <m/>
  </r>
  <r>
    <n v="10662"/>
    <n v="38"/>
    <x v="2485"/>
    <d v="2017-09-30T00:00:00"/>
    <n v="91"/>
    <b v="1"/>
    <s v="Approved"/>
    <s v="Solex"/>
    <s v="Standard"/>
    <s v="medium"/>
    <s v="medium"/>
    <n v="1577.53"/>
    <n v="826.51"/>
    <d v="2010-06-07T00:00:00"/>
    <n v="751.02"/>
    <s v="F"/>
    <n v="97"/>
    <d v="1973-03-10T00:00:00"/>
    <n v="47.350249473617453"/>
    <s v="Business Systems Development Analyst"/>
    <s v="Argiculture"/>
    <s v="Affluent Customer"/>
    <s v="N"/>
    <s v="Yes"/>
    <n v="8"/>
    <m/>
  </r>
  <r>
    <n v="10664"/>
    <n v="7"/>
    <x v="86"/>
    <d v="2017-09-30T00:00:00"/>
    <n v="91"/>
    <b v="1"/>
    <s v="Approved"/>
    <s v="Trek Bicycles"/>
    <s v="Road"/>
    <s v="low"/>
    <s v="medium"/>
    <n v="980.37"/>
    <n v="234.43"/>
    <d v="2004-09-28T00:00:00"/>
    <n v="745.94"/>
    <s v="U"/>
    <n v="49"/>
    <d v="1899-12-30T00:00:00"/>
    <n v="0"/>
    <n v="0"/>
    <s v="IT"/>
    <s v="Affluent Customer"/>
    <s v="N"/>
    <s v="No"/>
    <n v="0"/>
    <m/>
  </r>
  <r>
    <n v="10684"/>
    <n v="27"/>
    <x v="2699"/>
    <d v="2017-09-30T00:00:00"/>
    <n v="91"/>
    <b v="1"/>
    <s v="Approved"/>
    <s v="Trek Bicycles"/>
    <s v="Standard"/>
    <s v="medium"/>
    <s v="medium"/>
    <n v="499.53"/>
    <n v="388.72"/>
    <d v="1992-10-11T00:00:00"/>
    <n v="110.80999999999995"/>
    <s v="F"/>
    <n v="14"/>
    <d v="1977-12-16T00:00:00"/>
    <n v="42.577646733891427"/>
    <s v="Help Desk Operator"/>
    <s v="Manufacturing"/>
    <s v="Mass Customer"/>
    <s v="N"/>
    <s v="Yes"/>
    <n v="14"/>
    <m/>
  </r>
  <r>
    <n v="10708"/>
    <n v="28"/>
    <x v="2479"/>
    <d v="2017-09-30T00:00:00"/>
    <n v="91"/>
    <b v="0"/>
    <s v="Approved"/>
    <s v="Norco Bicycles"/>
    <s v="Standard"/>
    <s v="medium"/>
    <s v="small"/>
    <n v="1216.1400000000001"/>
    <n v="1082.3599999999999"/>
    <d v="1992-10-11T00:00:00"/>
    <n v="133.7800000000002"/>
    <s v="M"/>
    <n v="17"/>
    <d v="1986-08-16T00:00:00"/>
    <n v="33.906413857179096"/>
    <s v="Software Test Engineer III"/>
    <s v="Entertainment"/>
    <s v="Affluent Customer"/>
    <s v="N"/>
    <s v="Yes"/>
    <n v="12"/>
    <m/>
  </r>
  <r>
    <n v="13477"/>
    <n v="53"/>
    <x v="2498"/>
    <d v="2017-09-30T00:00:00"/>
    <n v="91"/>
    <b v="1"/>
    <s v="Approved"/>
    <s v="OHM Cycles"/>
    <s v="Standard"/>
    <s v="medium"/>
    <s v="medium"/>
    <n v="795.34"/>
    <n v="101.58"/>
    <d v="1997-02-09T00:00:00"/>
    <n v="693.76"/>
    <s v="M"/>
    <n v="43"/>
    <d v="1981-01-19T00:00:00"/>
    <n v="39.481756322932519"/>
    <n v="0"/>
    <s v="n/a"/>
    <s v="Mass Customer"/>
    <s v="N"/>
    <s v="No"/>
    <n v="12"/>
    <m/>
  </r>
  <r>
    <n v="13576"/>
    <n v="23"/>
    <x v="2700"/>
    <d v="2017-09-30T00:00:00"/>
    <n v="91"/>
    <b v="1"/>
    <s v="Approved"/>
    <s v="Norco Bicycles"/>
    <s v="Mountain"/>
    <s v="low"/>
    <s v="small"/>
    <n v="688.63"/>
    <n v="612.88"/>
    <d v="1993-10-02T00:00:00"/>
    <n v="75.75"/>
    <s v="M"/>
    <n v="90"/>
    <d v="1997-06-23T00:00:00"/>
    <n v="23.046139884576355"/>
    <s v="Internal Auditor"/>
    <s v="Manufacturing"/>
    <s v="Mass Customer"/>
    <s v="N"/>
    <s v="No"/>
    <n v="2"/>
    <m/>
  </r>
  <r>
    <n v="13636"/>
    <n v="4"/>
    <x v="467"/>
    <d v="2017-09-30T00:00:00"/>
    <n v="91"/>
    <b v="1"/>
    <s v="Approved"/>
    <s v="Giant Bicycles"/>
    <s v="Standard"/>
    <s v="high"/>
    <s v="medium"/>
    <n v="1129.1300000000001"/>
    <n v="677.48"/>
    <d v="2007-08-04T00:00:00"/>
    <n v="451.65000000000009"/>
    <s v="F"/>
    <n v="97"/>
    <d v="1977-02-27T00:00:00"/>
    <n v="43.377646733891424"/>
    <s v="Financial Advisor"/>
    <s v="Financial Services"/>
    <s v="Affluent Customer"/>
    <s v="N"/>
    <s v="Yes"/>
    <n v="12"/>
    <m/>
  </r>
  <r>
    <n v="13798"/>
    <n v="8"/>
    <x v="2150"/>
    <d v="2017-09-30T00:00:00"/>
    <n v="91"/>
    <b v="1"/>
    <s v="Approved"/>
    <s v="Solex"/>
    <s v="Road"/>
    <s v="medium"/>
    <s v="small"/>
    <n v="1703.52"/>
    <n v="1516.13"/>
    <d v="2016-07-09T00:00:00"/>
    <n v="187.38999999999987"/>
    <s v="M"/>
    <n v="80"/>
    <d v="1986-08-28T00:00:00"/>
    <n v="33.873537144850324"/>
    <s v="Clinical Specialist"/>
    <s v="Health"/>
    <s v="Affluent Customer"/>
    <s v="N"/>
    <s v="Yes"/>
    <n v="11"/>
    <m/>
  </r>
  <r>
    <n v="13820"/>
    <n v="12"/>
    <x v="2036"/>
    <d v="2017-09-30T00:00:00"/>
    <n v="91"/>
    <b v="1"/>
    <s v="Approved"/>
    <s v="WeareA2B"/>
    <s v="Standard"/>
    <s v="medium"/>
    <s v="medium"/>
    <n v="1231.1500000000001"/>
    <n v="161.6"/>
    <d v="2004-08-17T00:00:00"/>
    <n v="1069.5500000000002"/>
    <s v="M"/>
    <n v="9"/>
    <d v="1977-06-03T00:00:00"/>
    <n v="43.114633035261285"/>
    <s v="Desktop Support Technician"/>
    <s v="Retail"/>
    <s v="Affluent Customer"/>
    <s v="N"/>
    <s v="No"/>
    <n v="22"/>
    <m/>
  </r>
  <r>
    <n v="14288"/>
    <n v="21"/>
    <x v="2143"/>
    <d v="2017-09-30T00:00:00"/>
    <n v="91"/>
    <b v="1"/>
    <s v="Approved"/>
    <s v="WeareA2B"/>
    <s v="Touring"/>
    <s v="medium"/>
    <s v="medium"/>
    <n v="1466.68"/>
    <n v="363.25"/>
    <d v="1994-09-09T00:00:00"/>
    <n v="1103.43"/>
    <s v="F"/>
    <n v="56"/>
    <d v="1968-07-28T00:00:00"/>
    <n v="51.969427555809233"/>
    <s v="Budget/Accounting Analyst I"/>
    <s v="n/a"/>
    <s v="High Net Worth"/>
    <s v="N"/>
    <s v="Yes"/>
    <n v="16"/>
    <m/>
  </r>
  <r>
    <n v="15668"/>
    <n v="28"/>
    <x v="2106"/>
    <d v="2017-09-30T00:00:00"/>
    <n v="91"/>
    <b v="0"/>
    <s v="Approved"/>
    <s v="Norco Bicycles"/>
    <s v="Standard"/>
    <s v="medium"/>
    <s v="small"/>
    <n v="1216.1400000000001"/>
    <n v="1082.3599999999999"/>
    <d v="1991-08-05T00:00:00"/>
    <n v="133.7800000000002"/>
    <s v="F"/>
    <n v="77"/>
    <d v="1997-01-06T00:00:00"/>
    <n v="23.506413857179094"/>
    <s v="Research Nurse"/>
    <s v="Health"/>
    <s v="Mass Customer"/>
    <s v="N"/>
    <s v="No"/>
    <n v="5"/>
    <m/>
  </r>
  <r>
    <n v="16344"/>
    <n v="72"/>
    <x v="1347"/>
    <d v="2017-09-30T00:00:00"/>
    <n v="91"/>
    <b v="0"/>
    <s v="Approved"/>
    <s v="Norco Bicycles"/>
    <s v="Standard"/>
    <s v="medium"/>
    <s v="medium"/>
    <n v="360.4"/>
    <n v="270.3"/>
    <d v="2016-12-06T00:00:00"/>
    <n v="90.099999999999966"/>
    <s v="F"/>
    <n v="89"/>
    <d v="1953-11-12T00:00:00"/>
    <n v="66.687235774987315"/>
    <s v="Assistant Professor"/>
    <s v="IT"/>
    <s v="Affluent Customer"/>
    <s v="N"/>
    <s v="No"/>
    <n v="17"/>
    <m/>
  </r>
  <r>
    <n v="16632"/>
    <n v="61"/>
    <x v="1362"/>
    <d v="2017-09-30T00:00:00"/>
    <n v="91"/>
    <b v="0"/>
    <s v="Approved"/>
    <s v="Norco Bicycles"/>
    <s v="Standard"/>
    <s v="medium"/>
    <s v="small"/>
    <n v="586.45000000000005"/>
    <n v="521.94000000000005"/>
    <d v="1991-07-10T00:00:00"/>
    <n v="64.509999999999991"/>
    <s v="M"/>
    <n v="32"/>
    <d v="1975-03-13T00:00:00"/>
    <n v="45.34203029553526"/>
    <s v="Graphic Designer"/>
    <s v="n/a"/>
    <s v="High Net Worth"/>
    <s v="N"/>
    <s v="No"/>
    <n v="19"/>
    <m/>
  </r>
  <r>
    <n v="17327"/>
    <n v="31"/>
    <x v="1834"/>
    <d v="2017-09-30T00:00:00"/>
    <n v="91"/>
    <b v="1"/>
    <s v="Approved"/>
    <s v="WeareA2B"/>
    <s v="Standard"/>
    <s v="medium"/>
    <s v="medium"/>
    <n v="752.64"/>
    <n v="205.36"/>
    <d v="2004-08-07T00:00:00"/>
    <n v="547.28"/>
    <s v="M"/>
    <n v="22"/>
    <d v="1988-08-29T00:00:00"/>
    <n v="31.868057692795535"/>
    <s v="Geologist I"/>
    <s v="Health"/>
    <s v="High Net Worth"/>
    <s v="N"/>
    <s v="Yes"/>
    <n v="8"/>
    <m/>
  </r>
  <r>
    <n v="17329"/>
    <n v="42"/>
    <x v="10"/>
    <d v="2017-09-30T00:00:00"/>
    <n v="91"/>
    <b v="0"/>
    <s v="Approved"/>
    <s v="OHM Cycles"/>
    <s v="Road"/>
    <s v="medium"/>
    <s v="small"/>
    <n v="1810"/>
    <n v="1610.9"/>
    <d v="2008-03-19T00:00:00"/>
    <n v="199.09999999999991"/>
    <s v="F"/>
    <n v="98"/>
    <d v="2001-11-06T00:00:00"/>
    <n v="18.670797418822932"/>
    <s v="Help Desk Technician"/>
    <s v="Argiculture"/>
    <s v="Mass Customer"/>
    <s v="N"/>
    <s v="Yes"/>
    <n v="1"/>
    <m/>
  </r>
  <r>
    <n v="17956"/>
    <n v="80"/>
    <x v="1554"/>
    <d v="2017-09-30T00:00:00"/>
    <n v="91"/>
    <b v="1"/>
    <s v="Approved"/>
    <s v="OHM Cycles"/>
    <s v="Touring"/>
    <s v="low"/>
    <s v="medium"/>
    <n v="1073.07"/>
    <n v="933.84"/>
    <d v="1997-08-25T00:00:00"/>
    <n v="139.2299999999999"/>
    <s v="M"/>
    <n v="94"/>
    <d v="1964-06-20T00:00:00"/>
    <n v="56.076276870877727"/>
    <s v="VP Sales"/>
    <s v="Financial Services"/>
    <s v="Affluent Customer"/>
    <s v="N"/>
    <s v="Yes"/>
    <n v="19"/>
    <m/>
  </r>
  <r>
    <n v="18283"/>
    <n v="43"/>
    <x v="1423"/>
    <d v="2017-09-30T00:00:00"/>
    <n v="91"/>
    <b v="1"/>
    <s v="Approved"/>
    <s v="Solex"/>
    <s v="Standard"/>
    <s v="medium"/>
    <s v="medium"/>
    <n v="1151.96"/>
    <n v="649.49"/>
    <d v="1999-12-04T00:00:00"/>
    <n v="502.47"/>
    <s v="M"/>
    <n v="74"/>
    <d v="1980-07-22T00:00:00"/>
    <n v="39.977646733891426"/>
    <s v="Office Assistant II"/>
    <s v="n/a"/>
    <s v="Mass Customer"/>
    <s v="N"/>
    <s v="No"/>
    <n v="13"/>
    <m/>
  </r>
  <r>
    <n v="18737"/>
    <n v="0"/>
    <x v="200"/>
    <d v="2017-09-30T00:00:00"/>
    <n v="91"/>
    <b v="0"/>
    <s v="Approved"/>
    <s v="OHM Cycles"/>
    <s v="Standard"/>
    <s v="medium"/>
    <s v="medium"/>
    <n v="235.63"/>
    <n v="125.07"/>
    <d v="2013-06-09T00:00:00"/>
    <n v="110.56"/>
    <s v="F"/>
    <n v="37"/>
    <d v="1974-06-24T00:00:00"/>
    <n v="46.059838514713341"/>
    <s v="Assistant Professor"/>
    <s v="Retail"/>
    <s v="High Net Worth"/>
    <s v="N"/>
    <s v="Yes"/>
    <n v="18"/>
    <m/>
  </r>
  <r>
    <n v="18865"/>
    <n v="0"/>
    <x v="1298"/>
    <d v="2017-09-30T00:00:00"/>
    <n v="91"/>
    <b v="1"/>
    <s v="Approved"/>
    <s v="Norco Bicycles"/>
    <s v="Standard"/>
    <s v="low"/>
    <s v="medium"/>
    <n v="363.01"/>
    <n v="290.41000000000003"/>
    <d v="2016-03-29T00:00:00"/>
    <n v="72.599999999999966"/>
    <s v="F"/>
    <n v="98"/>
    <d v="1967-01-25T00:00:00"/>
    <n v="53.476276870877726"/>
    <s v="Systems Administrator III"/>
    <s v="Telecommunications"/>
    <s v="High Net Worth"/>
    <s v="N"/>
    <s v="Yes"/>
    <n v="16"/>
    <m/>
  </r>
  <r>
    <n v="18959"/>
    <n v="14"/>
    <x v="2701"/>
    <d v="2017-09-30T00:00:00"/>
    <n v="91"/>
    <b v="0"/>
    <s v="Approved"/>
    <s v="Solex"/>
    <s v="Standard"/>
    <s v="high"/>
    <s v="large"/>
    <n v="1842.92"/>
    <n v="1105.75"/>
    <d v="1995-10-24T00:00:00"/>
    <n v="737.17000000000007"/>
    <s v="F"/>
    <n v="80"/>
    <d v="1980-08-12T00:00:00"/>
    <n v="39.920112487316082"/>
    <n v="0"/>
    <s v="n/a"/>
    <s v="High Net Worth"/>
    <s v="N"/>
    <s v="Yes"/>
    <n v="7"/>
    <m/>
  </r>
  <r>
    <n v="18969"/>
    <n v="69"/>
    <x v="1186"/>
    <d v="2017-09-30T00:00:00"/>
    <n v="91"/>
    <b v="0"/>
    <s v="Approved"/>
    <s v="Giant Bicycles"/>
    <s v="Road"/>
    <s v="medium"/>
    <s v="medium"/>
    <n v="792.9"/>
    <n v="594.67999999999995"/>
    <d v="2000-05-22T00:00:00"/>
    <n v="198.22000000000003"/>
    <s v="M"/>
    <n v="47"/>
    <d v="1977-09-20T00:00:00"/>
    <n v="42.816002898274988"/>
    <s v="Operator"/>
    <s v="Manufacturing"/>
    <s v="Affluent Customer"/>
    <s v="N"/>
    <s v="Yes"/>
    <n v="9"/>
    <m/>
  </r>
  <r>
    <n v="19652"/>
    <n v="21"/>
    <x v="2613"/>
    <d v="2017-09-30T00:00:00"/>
    <n v="91"/>
    <b v="1"/>
    <s v="Approved"/>
    <s v="WeareA2B"/>
    <s v="Touring"/>
    <s v="medium"/>
    <s v="medium"/>
    <n v="1466.68"/>
    <n v="363.25"/>
    <d v="2014-03-03T00:00:00"/>
    <n v="1103.43"/>
    <s v="M"/>
    <n v="13"/>
    <d v="1977-09-25T00:00:00"/>
    <n v="42.802304268138002"/>
    <s v="Community Outreach Specialist"/>
    <s v="Financial Services"/>
    <s v="High Net Worth"/>
    <s v="N"/>
    <s v="No"/>
    <n v="12"/>
    <m/>
  </r>
  <r>
    <n v="19842"/>
    <n v="89"/>
    <x v="2314"/>
    <d v="2017-09-30T00:00:00"/>
    <n v="91"/>
    <b v="1"/>
    <s v="Approved"/>
    <s v="WeareA2B"/>
    <s v="Touring"/>
    <s v="medium"/>
    <s v="large"/>
    <n v="1362.99"/>
    <n v="57.74"/>
    <d v="1993-04-20T00:00:00"/>
    <n v="1305.25"/>
    <s v="F"/>
    <n v="31"/>
    <d v="1970-02-14T00:00:00"/>
    <n v="50.418742624302382"/>
    <s v="Executive Secretary"/>
    <s v="Financial Services"/>
    <s v="Mass Customer"/>
    <s v="N"/>
    <s v="No"/>
    <n v="12"/>
    <m/>
  </r>
  <r>
    <n v="5103"/>
    <n v="69"/>
    <x v="2365"/>
    <d v="2017-06-08T00:00:00"/>
    <m/>
    <b v="1"/>
    <s v="Cancelled"/>
    <s v="Giant Bicycles"/>
    <s v="Road"/>
    <s v="medium"/>
    <s v="medium"/>
    <n v="792.9"/>
    <n v="594.67999999999995"/>
    <n v="33879"/>
    <m/>
    <m/>
    <m/>
    <m/>
    <m/>
    <m/>
    <m/>
    <m/>
    <m/>
    <m/>
    <m/>
    <m/>
  </r>
  <r>
    <n v="19912"/>
    <n v="3"/>
    <x v="2113"/>
    <d v="2017-09-30T00:00:00"/>
    <n v="91"/>
    <b v="0"/>
    <s v="Approved"/>
    <s v="Trek Bicycles"/>
    <s v="Standard"/>
    <s v="medium"/>
    <s v="large"/>
    <n v="2091.4699999999998"/>
    <n v="388.92"/>
    <d v="2013-09-16T00:00:00"/>
    <n v="1702.5499999999997"/>
    <s v="M"/>
    <n v="89"/>
    <d v="1976-02-16T00:00:00"/>
    <n v="44.410523446220189"/>
    <s v="Assistant Manager"/>
    <s v="Health"/>
    <s v="Affluent Customer"/>
    <s v="N"/>
    <s v="No"/>
    <n v="22"/>
    <m/>
  </r>
  <r>
    <n v="927"/>
    <n v="63"/>
    <x v="518"/>
    <d v="2017-09-29T00:00:00"/>
    <n v="92"/>
    <b v="1"/>
    <s v="Approved"/>
    <s v="Solex"/>
    <s v="Standard"/>
    <s v="medium"/>
    <s v="medium"/>
    <n v="1483.2"/>
    <n v="99.59"/>
    <d v="1998-12-17T00:00:00"/>
    <n v="1383.6100000000001"/>
    <s v="F"/>
    <n v="41"/>
    <d v="1994-04-25T00:00:00"/>
    <n v="26.21052344622019"/>
    <s v="Research Assistant II"/>
    <s v="Manufacturing"/>
    <s v="Affluent Customer"/>
    <s v="N"/>
    <s v="No"/>
    <n v="1"/>
    <m/>
  </r>
  <r>
    <n v="1199"/>
    <n v="10"/>
    <x v="2702"/>
    <d v="2017-09-29T00:00:00"/>
    <n v="92"/>
    <b v="1"/>
    <s v="Approved"/>
    <s v="WeareA2B"/>
    <s v="Touring"/>
    <s v="medium"/>
    <s v="medium"/>
    <n v="1466.68"/>
    <n v="363.25"/>
    <d v="2014-03-03T00:00:00"/>
    <n v="1103.43"/>
    <s v="F"/>
    <n v="34"/>
    <d v="1963-09-12T00:00:00"/>
    <n v="56.848879610603753"/>
    <s v="Human Resources Assistant I"/>
    <s v="Property"/>
    <s v="Mass Customer"/>
    <s v="N"/>
    <s v="No"/>
    <n v="15"/>
    <m/>
  </r>
  <r>
    <n v="1304"/>
    <n v="67"/>
    <x v="2388"/>
    <d v="2017-09-29T00:00:00"/>
    <n v="92"/>
    <b v="0"/>
    <s v="Approved"/>
    <s v="Norco Bicycles"/>
    <s v="Road"/>
    <s v="medium"/>
    <s v="medium"/>
    <n v="544.04999999999995"/>
    <n v="376.84"/>
    <d v="2005-10-22T00:00:00"/>
    <n v="167.20999999999998"/>
    <s v="M"/>
    <n v="25"/>
    <d v="1987-06-16T00:00:00"/>
    <n v="33.073537144850327"/>
    <s v="Associate Professor"/>
    <s v="Manufacturing"/>
    <s v="Mass Customer"/>
    <s v="N"/>
    <s v="No"/>
    <n v="21"/>
    <m/>
  </r>
  <r>
    <n v="1374"/>
    <n v="33"/>
    <x v="2703"/>
    <d v="2017-09-29T00:00:00"/>
    <n v="92"/>
    <b v="1"/>
    <s v="Approved"/>
    <s v="OHM Cycles"/>
    <s v="Road"/>
    <s v="medium"/>
    <s v="small"/>
    <n v="1810"/>
    <n v="1610.9"/>
    <d v="2008-03-19T00:00:00"/>
    <n v="199.09999999999991"/>
    <s v="F"/>
    <n v="36"/>
    <d v="1995-07-13T00:00:00"/>
    <n v="24.994085090055808"/>
    <n v="0"/>
    <s v="Health"/>
    <s v="High Net Worth"/>
    <s v="N"/>
    <s v="No"/>
    <n v="6"/>
    <m/>
  </r>
  <r>
    <n v="1573"/>
    <n v="0"/>
    <x v="739"/>
    <d v="2017-09-29T00:00:00"/>
    <n v="92"/>
    <b v="1"/>
    <s v="Approved"/>
    <s v="OHM Cycles"/>
    <s v="Road"/>
    <s v="high"/>
    <s v="large"/>
    <n v="12.01"/>
    <n v="7.21"/>
    <d v="2009-03-08T00:00:00"/>
    <n v="4.8"/>
    <s v="M"/>
    <n v="89"/>
    <d v="1964-09-02T00:00:00"/>
    <n v="55.873537144850324"/>
    <s v="VP Product Management"/>
    <s v="n/a"/>
    <s v="High Net Worth"/>
    <s v="N"/>
    <s v="No"/>
    <n v="10"/>
    <m/>
  </r>
  <r>
    <n v="1857"/>
    <n v="23"/>
    <x v="2704"/>
    <d v="2017-09-29T00:00:00"/>
    <n v="92"/>
    <b v="0"/>
    <s v="Approved"/>
    <s v="Norco Bicycles"/>
    <s v="Mountain"/>
    <s v="low"/>
    <s v="small"/>
    <n v="688.63"/>
    <n v="612.88"/>
    <d v="2016-11-22T00:00:00"/>
    <n v="75.75"/>
    <s v="F"/>
    <n v="11"/>
    <d v="1988-11-21T00:00:00"/>
    <n v="31.637920706494164"/>
    <s v="Account Representative III"/>
    <s v="Property"/>
    <s v="Mass Customer"/>
    <s v="N"/>
    <s v="Yes"/>
    <n v="5"/>
    <m/>
  </r>
  <r>
    <n v="1946"/>
    <n v="60"/>
    <x v="2161"/>
    <d v="2017-09-29T00:00:00"/>
    <n v="92"/>
    <b v="0"/>
    <s v="Approved"/>
    <s v="Giant Bicycles"/>
    <s v="Standard"/>
    <s v="high"/>
    <s v="small"/>
    <n v="1977.36"/>
    <n v="1759.85"/>
    <d v="2011-08-24T00:00:00"/>
    <n v="217.51"/>
    <s v="M"/>
    <n v="22"/>
    <d v="1980-06-08T00:00:00"/>
    <n v="40.098194679096906"/>
    <s v="Director of Sales"/>
    <s v="Manufacturing"/>
    <s v="Mass Customer"/>
    <s v="N"/>
    <s v="No"/>
    <n v="3"/>
    <m/>
  </r>
  <r>
    <n v="2938"/>
    <n v="63"/>
    <x v="57"/>
    <d v="2017-09-29T00:00:00"/>
    <n v="92"/>
    <b v="1"/>
    <s v="Approved"/>
    <s v="Solex"/>
    <s v="Standard"/>
    <s v="medium"/>
    <s v="medium"/>
    <n v="1483.2"/>
    <n v="99.59"/>
    <d v="2010-11-05T00:00:00"/>
    <n v="1383.6100000000001"/>
    <s v="F"/>
    <n v="77"/>
    <d v="1994-09-08T00:00:00"/>
    <n v="25.837920706494163"/>
    <s v="Account Executive"/>
    <s v="Property"/>
    <s v="Mass Customer"/>
    <s v="N"/>
    <s v="Yes"/>
    <n v="5"/>
    <m/>
  </r>
  <r>
    <n v="3051"/>
    <n v="71"/>
    <x v="1729"/>
    <d v="2017-09-29T00:00:00"/>
    <n v="92"/>
    <b v="1"/>
    <s v="Approved"/>
    <s v="Solex"/>
    <s v="Standard"/>
    <s v="high"/>
    <s v="large"/>
    <n v="1842.92"/>
    <n v="1105.75"/>
    <d v="2003-09-09T00:00:00"/>
    <n v="737.17000000000007"/>
    <s v="M"/>
    <n v="15"/>
    <d v="1995-03-22T00:00:00"/>
    <n v="25.303674131151698"/>
    <s v="Geologist I"/>
    <s v="n/a"/>
    <s v="Affluent Customer"/>
    <s v="N"/>
    <s v="Yes"/>
    <n v="5"/>
    <m/>
  </r>
  <r>
    <n v="3159"/>
    <n v="36"/>
    <x v="1987"/>
    <d v="2017-09-29T00:00:00"/>
    <n v="92"/>
    <b v="1"/>
    <s v="Approved"/>
    <s v="Solex"/>
    <s v="Standard"/>
    <s v="low"/>
    <s v="medium"/>
    <n v="945.04"/>
    <n v="507.58"/>
    <d v="1995-12-19T00:00:00"/>
    <n v="437.46"/>
    <s v="M"/>
    <n v="83"/>
    <d v="1998-05-10T00:00:00"/>
    <n v="22.166687829781836"/>
    <s v="Associate Professor"/>
    <s v="IT"/>
    <s v="Affluent Customer"/>
    <s v="N"/>
    <s v="No"/>
    <n v="4"/>
    <m/>
  </r>
  <r>
    <n v="3268"/>
    <n v="86"/>
    <x v="2390"/>
    <d v="2017-09-29T00:00:00"/>
    <n v="92"/>
    <b v="1"/>
    <s v="Approved"/>
    <s v="OHM Cycles"/>
    <s v="Standard"/>
    <s v="medium"/>
    <s v="medium"/>
    <n v="235.63"/>
    <n v="125.07"/>
    <d v="1993-04-20T00:00:00"/>
    <n v="110.56"/>
    <s v="F"/>
    <n v="4"/>
    <d v="1974-12-24T00:00:00"/>
    <n v="45.558468651699641"/>
    <s v="VP Quality Control"/>
    <s v="Financial Services"/>
    <s v="Mass Customer"/>
    <s v="N"/>
    <s v="Yes"/>
    <n v="4"/>
    <m/>
  </r>
  <r>
    <n v="3328"/>
    <n v="74"/>
    <x v="1344"/>
    <d v="2017-09-29T00:00:00"/>
    <n v="92"/>
    <b v="0"/>
    <s v="Approved"/>
    <s v="WeareA2B"/>
    <s v="Standard"/>
    <s v="medium"/>
    <s v="medium"/>
    <n v="1228.07"/>
    <n v="400.91"/>
    <d v="2000-05-22T00:00:00"/>
    <n v="827.15999999999985"/>
    <s v="M"/>
    <n v="97"/>
    <d v="1986-04-14T00:00:00"/>
    <n v="34.246139884576358"/>
    <s v="Registered Nurse"/>
    <s v="Health"/>
    <s v="Mass Customer"/>
    <s v="N"/>
    <s v="No"/>
    <n v="4"/>
    <m/>
  </r>
  <r>
    <n v="3331"/>
    <n v="86"/>
    <x v="2617"/>
    <d v="2017-09-29T00:00:00"/>
    <n v="92"/>
    <b v="0"/>
    <s v="Approved"/>
    <s v="OHM Cycles"/>
    <s v="Standard"/>
    <s v="medium"/>
    <s v="medium"/>
    <n v="235.63"/>
    <n v="125.07"/>
    <d v="2004-08-07T00:00:00"/>
    <n v="110.56"/>
    <s v="M"/>
    <n v="82"/>
    <d v="1997-04-19T00:00:00"/>
    <n v="23.224222076357176"/>
    <s v="Human Resources Assistant I"/>
    <s v="n/a"/>
    <s v="Mass Customer"/>
    <s v="N"/>
    <s v="No"/>
    <n v="5"/>
    <m/>
  </r>
  <r>
    <n v="3805"/>
    <n v="14"/>
    <x v="1881"/>
    <d v="2017-09-29T00:00:00"/>
    <n v="92"/>
    <b v="1"/>
    <s v="Approved"/>
    <s v="Trek Bicycles"/>
    <s v="Standard"/>
    <s v="medium"/>
    <s v="small"/>
    <n v="1386.84"/>
    <n v="1234.29"/>
    <d v="2003-08-05T00:00:00"/>
    <n v="152.54999999999995"/>
    <s v="F"/>
    <n v="27"/>
    <d v="1962-05-14T00:00:00"/>
    <n v="58.180386459918822"/>
    <n v="0"/>
    <s v="Health"/>
    <s v="Affluent Customer"/>
    <s v="N"/>
    <s v="No"/>
    <n v="15"/>
    <m/>
  </r>
  <r>
    <n v="3934"/>
    <n v="24"/>
    <x v="1322"/>
    <d v="2017-09-29T00:00:00"/>
    <n v="92"/>
    <b v="0"/>
    <s v="Approved"/>
    <s v="Solex"/>
    <s v="Road"/>
    <s v="medium"/>
    <s v="large"/>
    <n v="1777.8"/>
    <n v="820.78"/>
    <d v="2016-02-04T00:00:00"/>
    <n v="957.02"/>
    <s v="F"/>
    <n v="95"/>
    <d v="1970-09-30T00:00:00"/>
    <n v="49.794085090055809"/>
    <s v="Senior Editor"/>
    <s v="Retail"/>
    <s v="Mass Customer"/>
    <s v="N"/>
    <s v="Yes"/>
    <n v="11"/>
    <m/>
  </r>
  <r>
    <n v="4518"/>
    <n v="69"/>
    <x v="664"/>
    <d v="2017-09-29T00:00:00"/>
    <n v="92"/>
    <b v="1"/>
    <s v="Approved"/>
    <s v="Giant Bicycles"/>
    <s v="Road"/>
    <s v="medium"/>
    <s v="medium"/>
    <n v="792.9"/>
    <n v="594.67999999999995"/>
    <d v="2006-05-22T00:00:00"/>
    <n v="198.22000000000003"/>
    <s v="F"/>
    <n v="98"/>
    <d v="1969-08-31T00:00:00"/>
    <n v="50.876276870877724"/>
    <s v="Product Engineer"/>
    <s v="n/a"/>
    <s v="Mass Customer"/>
    <s v="N"/>
    <s v="Yes"/>
    <n v="15"/>
    <m/>
  </r>
  <r>
    <n v="4591"/>
    <n v="79"/>
    <x v="1932"/>
    <d v="2017-09-29T00:00:00"/>
    <n v="92"/>
    <b v="1"/>
    <s v="Approved"/>
    <s v="Norco Bicycles"/>
    <s v="Standard"/>
    <s v="medium"/>
    <s v="medium"/>
    <n v="1555.58"/>
    <n v="818.01"/>
    <d v="2013-09-16T00:00:00"/>
    <n v="737.56999999999994"/>
    <s v="F"/>
    <n v="73"/>
    <d v="1978-07-02T00:00:00"/>
    <n v="42.03518098046677"/>
    <s v="Tax Accountant"/>
    <s v="IT"/>
    <s v="Affluent Customer"/>
    <s v="N"/>
    <s v="Yes"/>
    <n v="4"/>
    <m/>
  </r>
  <r>
    <n v="5158"/>
    <n v="46"/>
    <x v="2030"/>
    <d v="2017-09-29T00:00:00"/>
    <n v="92"/>
    <b v="0"/>
    <s v="Approved"/>
    <s v="Solex"/>
    <s v="Standard"/>
    <s v="low"/>
    <s v="medium"/>
    <n v="1289.8499999999999"/>
    <n v="74.510000000000005"/>
    <d v="2012-04-10T00:00:00"/>
    <n v="1215.3399999999999"/>
    <s v="M"/>
    <n v="14"/>
    <d v="1959-05-13T00:00:00"/>
    <n v="61.185865911973615"/>
    <s v="Internal Auditor"/>
    <s v="Entertainment"/>
    <s v="Mass Customer"/>
    <s v="N"/>
    <s v="Yes"/>
    <n v="16"/>
    <m/>
  </r>
  <r>
    <n v="5236"/>
    <n v="37"/>
    <x v="2211"/>
    <d v="2017-09-29T00:00:00"/>
    <n v="92"/>
    <b v="1"/>
    <s v="Approved"/>
    <s v="OHM Cycles"/>
    <s v="Standard"/>
    <s v="low"/>
    <s v="medium"/>
    <n v="1793.43"/>
    <n v="248.82"/>
    <d v="1999-07-20T00:00:00"/>
    <n v="1544.6100000000001"/>
    <s v="F"/>
    <n v="54"/>
    <d v="1978-01-30T00:00:00"/>
    <n v="42.454359062658547"/>
    <s v="Pharmacist"/>
    <s v="Health"/>
    <s v="Mass Customer"/>
    <s v="N"/>
    <s v="No"/>
    <n v="12"/>
    <m/>
  </r>
  <r>
    <n v="6265"/>
    <n v="45"/>
    <x v="1476"/>
    <d v="2017-09-29T00:00:00"/>
    <n v="92"/>
    <b v="0"/>
    <s v="Approved"/>
    <s v="Solex"/>
    <s v="Standard"/>
    <s v="medium"/>
    <s v="medium"/>
    <n v="441.49"/>
    <n v="84.99"/>
    <d v="2007-12-11T00:00:00"/>
    <n v="356.5"/>
    <s v="M"/>
    <n v="63"/>
    <d v="1981-10-18T00:00:00"/>
    <n v="38.736550843480465"/>
    <s v="Assistant Media Planner"/>
    <s v="Entertainment"/>
    <s v="Affluent Customer"/>
    <s v="N"/>
    <s v="Yes"/>
    <n v="17"/>
    <m/>
  </r>
  <r>
    <n v="6330"/>
    <n v="6"/>
    <x v="135"/>
    <d v="2017-09-29T00:00:00"/>
    <n v="92"/>
    <b v="0"/>
    <s v="Approved"/>
    <s v="OHM Cycles"/>
    <s v="Standard"/>
    <s v="high"/>
    <s v="medium"/>
    <n v="227.88"/>
    <n v="136.72999999999999"/>
    <d v="2014-03-03T00:00:00"/>
    <n v="91.15"/>
    <s v="M"/>
    <n v="80"/>
    <d v="1989-09-05T00:00:00"/>
    <n v="30.848879610603753"/>
    <s v="Developer II"/>
    <s v="Manufacturing"/>
    <s v="Affluent Customer"/>
    <s v="N"/>
    <s v="Yes"/>
    <n v="9"/>
    <m/>
  </r>
  <r>
    <n v="5126"/>
    <n v="39"/>
    <x v="2705"/>
    <d v="2017-04-03T00:00:00"/>
    <m/>
    <b v="1"/>
    <s v="Cancelled"/>
    <s v="Giant Bicycles"/>
    <s v="Standard"/>
    <s v="medium"/>
    <s v="large"/>
    <n v="1812.75"/>
    <n v="582.48"/>
    <n v="40336"/>
    <m/>
    <m/>
    <m/>
    <m/>
    <m/>
    <m/>
    <m/>
    <m/>
    <m/>
    <m/>
    <m/>
    <m/>
  </r>
  <r>
    <n v="6669"/>
    <n v="94"/>
    <x v="932"/>
    <d v="2017-09-29T00:00:00"/>
    <n v="92"/>
    <b v="1"/>
    <s v="Approved"/>
    <s v="Giant Bicycles"/>
    <s v="Standard"/>
    <s v="medium"/>
    <s v="large"/>
    <n v="1635.3"/>
    <n v="993.66"/>
    <d v="2013-06-09T00:00:00"/>
    <n v="641.64"/>
    <s v="F"/>
    <n v="42"/>
    <d v="1971-09-02T00:00:00"/>
    <n v="48.870797418822931"/>
    <s v="Systems Administrator II"/>
    <s v="n/a"/>
    <s v="Mass Customer"/>
    <s v="N"/>
    <s v="No"/>
    <n v="19"/>
    <m/>
  </r>
  <r>
    <n v="7351"/>
    <n v="3"/>
    <x v="230"/>
    <d v="2017-09-29T00:00:00"/>
    <n v="92"/>
    <b v="1"/>
    <s v="Approved"/>
    <s v="Trek Bicycles"/>
    <s v="Standard"/>
    <s v="medium"/>
    <s v="large"/>
    <n v="2091.4699999999998"/>
    <n v="388.92"/>
    <d v="2003-02-07T00:00:00"/>
    <n v="1702.5499999999997"/>
    <s v="F"/>
    <n v="84"/>
    <d v="1993-08-09T00:00:00"/>
    <n v="26.920112487316082"/>
    <s v="Account Representative III"/>
    <s v="n/a"/>
    <s v="Affluent Customer"/>
    <s v="N"/>
    <s v="Yes"/>
    <n v="1"/>
    <m/>
  </r>
  <r>
    <n v="8577"/>
    <n v="38"/>
    <x v="1189"/>
    <d v="2017-09-29T00:00:00"/>
    <n v="92"/>
    <b v="1"/>
    <s v="Approved"/>
    <s v="Solex"/>
    <s v="Standard"/>
    <s v="medium"/>
    <s v="medium"/>
    <n v="1577.53"/>
    <n v="826.51"/>
    <d v="2010-06-07T00:00:00"/>
    <n v="751.02"/>
    <s v="M"/>
    <n v="2"/>
    <d v="1977-06-29T00:00:00"/>
    <n v="43.043400158548955"/>
    <s v="VP Marketing"/>
    <s v="Entertainment"/>
    <s v="Mass Customer"/>
    <s v="N"/>
    <s v="Yes"/>
    <n v="9"/>
    <m/>
  </r>
  <r>
    <n v="9020"/>
    <n v="41"/>
    <x v="944"/>
    <d v="2017-09-29T00:00:00"/>
    <n v="92"/>
    <b v="1"/>
    <s v="Approved"/>
    <s v="Norco Bicycles"/>
    <s v="Standard"/>
    <s v="low"/>
    <s v="medium"/>
    <n v="958.74"/>
    <n v="748.9"/>
    <d v="2005-12-07T00:00:00"/>
    <n v="209.84000000000003"/>
    <s v="F"/>
    <n v="59"/>
    <d v="2001-03-30T00:00:00"/>
    <n v="19.276276870877727"/>
    <s v="Software Engineer II"/>
    <s v="n/a"/>
    <s v="High Net Worth"/>
    <s v="N"/>
    <s v="No"/>
    <n v="1"/>
    <m/>
  </r>
  <r>
    <n v="9875"/>
    <n v="5"/>
    <x v="2706"/>
    <d v="2017-09-29T00:00:00"/>
    <n v="92"/>
    <b v="1"/>
    <s v="Approved"/>
    <s v="Trek Bicycles"/>
    <s v="Mountain"/>
    <s v="low"/>
    <s v="medium"/>
    <n v="574.64"/>
    <n v="459.71"/>
    <d v="2011-08-29T00:00:00"/>
    <n v="114.93"/>
    <s v="M"/>
    <n v="74"/>
    <d v="1999-11-04T00:00:00"/>
    <n v="20.679016596905122"/>
    <s v="VP Sales"/>
    <s v="Financial Services"/>
    <s v="Affluent Customer"/>
    <s v="N"/>
    <s v="No"/>
    <n v="2"/>
    <m/>
  </r>
  <r>
    <n v="10191"/>
    <n v="91"/>
    <x v="1613"/>
    <d v="2017-09-29T00:00:00"/>
    <n v="92"/>
    <b v="1"/>
    <s v="Approved"/>
    <s v="Solex"/>
    <s v="Standard"/>
    <s v="medium"/>
    <s v="medium"/>
    <n v="100.35"/>
    <n v="75.260000000000005"/>
    <d v="2000-11-03T00:00:00"/>
    <n v="25.089999999999989"/>
    <s v="F"/>
    <n v="40"/>
    <d v="1978-01-27T00:00:00"/>
    <n v="42.46257824074074"/>
    <s v="Desktop Support Technician"/>
    <s v="Financial Services"/>
    <s v="Affluent Customer"/>
    <s v="N"/>
    <s v="Yes"/>
    <n v="17"/>
    <m/>
  </r>
  <r>
    <n v="10394"/>
    <n v="25"/>
    <x v="2707"/>
    <d v="2017-09-29T00:00:00"/>
    <n v="92"/>
    <b v="0"/>
    <s v="Approved"/>
    <s v="Giant Bicycles"/>
    <s v="Road"/>
    <s v="medium"/>
    <s v="medium"/>
    <n v="1538.99"/>
    <n v="829.65"/>
    <d v="1992-10-11T00:00:00"/>
    <n v="709.34"/>
    <s v="F"/>
    <n v="70"/>
    <d v="1966-02-08T00:00:00"/>
    <n v="54.437920706494161"/>
    <s v="Sales Associate"/>
    <s v="Manufacturing"/>
    <s v="Affluent Customer"/>
    <s v="N"/>
    <s v="Yes"/>
    <n v="19"/>
    <m/>
  </r>
  <r>
    <n v="10440"/>
    <n v="30"/>
    <x v="361"/>
    <d v="2017-09-29T00:00:00"/>
    <n v="92"/>
    <b v="1"/>
    <s v="Approved"/>
    <s v="OHM Cycles"/>
    <s v="Standard"/>
    <s v="medium"/>
    <s v="medium"/>
    <n v="1227.3399999999999"/>
    <n v="770.89"/>
    <d v="1991-05-06T00:00:00"/>
    <n v="456.44999999999993"/>
    <s v="F"/>
    <n v="95"/>
    <d v="1976-08-27T00:00:00"/>
    <n v="43.881756322932517"/>
    <s v="Safety Technician II"/>
    <s v="Financial Services"/>
    <s v="High Net Worth"/>
    <s v="N"/>
    <s v="Yes"/>
    <n v="8"/>
    <m/>
  </r>
  <r>
    <n v="10482"/>
    <n v="66"/>
    <x v="1167"/>
    <d v="2017-09-29T00:00:00"/>
    <n v="92"/>
    <b v="0"/>
    <s v="Approved"/>
    <s v="Giant Bicycles"/>
    <s v="Road"/>
    <s v="low"/>
    <s v="small"/>
    <n v="590.26"/>
    <n v="525.33000000000004"/>
    <d v="2010-11-05T00:00:00"/>
    <n v="64.92999999999995"/>
    <s v="F"/>
    <n v="11"/>
    <d v="1977-04-29T00:00:00"/>
    <n v="43.210523446220193"/>
    <n v="0"/>
    <s v="n/a"/>
    <s v="Mass Customer"/>
    <s v="N"/>
    <s v="No"/>
    <n v="17"/>
    <m/>
  </r>
  <r>
    <n v="10539"/>
    <n v="83"/>
    <x v="1157"/>
    <d v="2017-09-29T00:00:00"/>
    <n v="92"/>
    <b v="0"/>
    <s v="Approved"/>
    <s v="Solex"/>
    <s v="Touring"/>
    <s v="medium"/>
    <s v="large"/>
    <n v="2083.94"/>
    <n v="675.03"/>
    <d v="2013-09-16T00:00:00"/>
    <n v="1408.91"/>
    <s v="M"/>
    <n v="99"/>
    <d v="1971-07-07T00:00:00"/>
    <n v="49.026961802384577"/>
    <s v="Help Desk Technician"/>
    <s v="Financial Services"/>
    <s v="Mass Customer"/>
    <s v="N"/>
    <s v="No"/>
    <n v="7"/>
    <m/>
  </r>
  <r>
    <n v="10941"/>
    <n v="47"/>
    <x v="702"/>
    <d v="2017-09-29T00:00:00"/>
    <n v="92"/>
    <b v="0"/>
    <s v="Approved"/>
    <s v="Trek Bicycles"/>
    <s v="Road"/>
    <s v="low"/>
    <s v="small"/>
    <n v="1720.7"/>
    <n v="1531.42"/>
    <d v="2006-10-01T00:00:00"/>
    <n v="189.27999999999997"/>
    <s v="M"/>
    <n v="77"/>
    <d v="1981-12-21T00:00:00"/>
    <n v="38.561208377727041"/>
    <s v="Account Executive"/>
    <s v="Health"/>
    <s v="Mass Customer"/>
    <s v="N"/>
    <s v="No"/>
    <n v="18"/>
    <m/>
  </r>
  <r>
    <n v="11625"/>
    <n v="14"/>
    <x v="1199"/>
    <d v="2017-09-29T00:00:00"/>
    <n v="92"/>
    <b v="0"/>
    <s v="Approved"/>
    <s v="Solex"/>
    <s v="Standard"/>
    <s v="high"/>
    <s v="large"/>
    <n v="1842.92"/>
    <n v="1105.75"/>
    <d v="2002-08-31T00:00:00"/>
    <n v="737.17000000000007"/>
    <s v="M"/>
    <n v="38"/>
    <d v="1976-07-19T00:00:00"/>
    <n v="43.988605638001012"/>
    <s v="Nurse Practicioner"/>
    <s v="n/a"/>
    <s v="High Net Worth"/>
    <s v="N"/>
    <s v="Yes"/>
    <n v="8"/>
    <m/>
  </r>
  <r>
    <n v="11662"/>
    <n v="31"/>
    <x v="2541"/>
    <d v="2017-09-29T00:00:00"/>
    <n v="92"/>
    <b v="0"/>
    <s v="Approved"/>
    <s v="Giant Bicycles"/>
    <s v="Standard"/>
    <s v="medium"/>
    <s v="medium"/>
    <n v="230.91"/>
    <n v="173.18"/>
    <d v="2006-11-10T00:00:00"/>
    <n v="57.72999999999999"/>
    <s v="M"/>
    <n v="33"/>
    <d v="1958-05-08T00:00:00"/>
    <n v="62.1995645421106"/>
    <s v="Nuclear Power Engineer"/>
    <s v="Manufacturing"/>
    <s v="Mass Customer"/>
    <s v="N"/>
    <s v="Yes"/>
    <n v="8"/>
    <m/>
  </r>
  <r>
    <n v="12013"/>
    <n v="98"/>
    <x v="1373"/>
    <d v="2017-09-29T00:00:00"/>
    <n v="92"/>
    <b v="0"/>
    <s v="Approved"/>
    <s v="Trek Bicycles"/>
    <s v="Standard"/>
    <s v="high"/>
    <s v="medium"/>
    <n v="358.39"/>
    <n v="215.03"/>
    <d v="2004-01-16T00:00:00"/>
    <n v="143.35999999999999"/>
    <s v="M"/>
    <n v="35"/>
    <d v="1996-03-02T00:00:00"/>
    <n v="24.355728925672246"/>
    <s v="Software Consultant"/>
    <s v="Property"/>
    <s v="Mass Customer"/>
    <s v="N"/>
    <s v="No"/>
    <n v="2"/>
    <m/>
  </r>
  <r>
    <n v="12171"/>
    <n v="60"/>
    <x v="1048"/>
    <d v="2017-09-29T00:00:00"/>
    <n v="92"/>
    <b v="1"/>
    <s v="Approved"/>
    <s v="Giant Bicycles"/>
    <s v="Standard"/>
    <s v="high"/>
    <s v="small"/>
    <n v="1977.36"/>
    <n v="1759.85"/>
    <d v="2015-05-21T00:00:00"/>
    <n v="217.51"/>
    <s v="F"/>
    <n v="8"/>
    <d v="1989-09-06T00:00:00"/>
    <n v="30.846139884576356"/>
    <s v="Senior Quality Engineer"/>
    <s v="n/a"/>
    <s v="Affluent Customer"/>
    <s v="N"/>
    <s v="Yes"/>
    <n v="12"/>
    <m/>
  </r>
  <r>
    <n v="12710"/>
    <n v="54"/>
    <x v="46"/>
    <d v="2017-09-29T00:00:00"/>
    <n v="92"/>
    <b v="0"/>
    <s v="Approved"/>
    <s v="WeareA2B"/>
    <s v="Standard"/>
    <s v="medium"/>
    <s v="medium"/>
    <n v="1292.8399999999999"/>
    <n v="13.44"/>
    <d v="2015-08-10T00:00:00"/>
    <n v="1279.3999999999999"/>
    <s v="F"/>
    <n v="30"/>
    <d v="1973-10-23T00:00:00"/>
    <n v="46.728331665398272"/>
    <s v="Analog Circuit Design manager"/>
    <s v="Health"/>
    <s v="Affluent Customer"/>
    <s v="N"/>
    <s v="No"/>
    <n v="11"/>
    <m/>
  </r>
  <r>
    <n v="12865"/>
    <n v="85"/>
    <x v="1888"/>
    <d v="2017-09-29T00:00:00"/>
    <n v="92"/>
    <b v="1"/>
    <s v="Approved"/>
    <s v="WeareA2B"/>
    <s v="Standard"/>
    <s v="medium"/>
    <s v="medium"/>
    <n v="752.64"/>
    <n v="205.36"/>
    <d v="2015-08-02T00:00:00"/>
    <n v="547.28"/>
    <s v="F"/>
    <n v="28"/>
    <d v="1987-04-18T00:00:00"/>
    <n v="33.235180980466765"/>
    <s v="Marketing Assistant"/>
    <s v="Financial Services"/>
    <s v="Affluent Customer"/>
    <s v="N"/>
    <s v="No"/>
    <n v="11"/>
    <m/>
  </r>
  <r>
    <n v="13061"/>
    <n v="66"/>
    <x v="2009"/>
    <d v="2017-09-29T00:00:00"/>
    <n v="92"/>
    <b v="0"/>
    <s v="Approved"/>
    <s v="Giant Bicycles"/>
    <s v="Road"/>
    <s v="low"/>
    <s v="small"/>
    <n v="590.26"/>
    <n v="525.33000000000004"/>
    <d v="2005-10-22T00:00:00"/>
    <n v="64.92999999999995"/>
    <s v="F"/>
    <n v="49"/>
    <d v="1990-05-25T00:00:00"/>
    <n v="30.131071391425671"/>
    <s v="Associate Professor"/>
    <s v="Manufacturing"/>
    <s v="Mass Customer"/>
    <s v="N"/>
    <s v="Yes"/>
    <n v="8"/>
    <m/>
  </r>
  <r>
    <n v="13692"/>
    <n v="67"/>
    <x v="2104"/>
    <d v="2017-09-29T00:00:00"/>
    <n v="92"/>
    <b v="0"/>
    <s v="Approved"/>
    <s v="Norco Bicycles"/>
    <s v="Road"/>
    <s v="medium"/>
    <s v="medium"/>
    <n v="544.04999999999995"/>
    <n v="376.84"/>
    <d v="2005-10-22T00:00:00"/>
    <n v="167.20999999999998"/>
    <s v="F"/>
    <n v="10"/>
    <d v="1972-06-02T00:00:00"/>
    <n v="48.120112487316078"/>
    <s v="Nuclear Power Engineer"/>
    <s v="Manufacturing"/>
    <s v="Affluent Customer"/>
    <s v="N"/>
    <s v="No"/>
    <n v="8"/>
    <m/>
  </r>
  <r>
    <n v="14282"/>
    <n v="39"/>
    <x v="422"/>
    <d v="2017-09-29T00:00:00"/>
    <n v="92"/>
    <b v="1"/>
    <s v="Approved"/>
    <s v="Giant Bicycles"/>
    <s v="Standard"/>
    <s v="medium"/>
    <s v="large"/>
    <n v="1812.75"/>
    <n v="582.48"/>
    <d v="2010-06-07T00:00:00"/>
    <n v="1230.27"/>
    <s v="M"/>
    <n v="37"/>
    <d v="2001-04-04T00:00:00"/>
    <n v="19.262578240740741"/>
    <s v="VP Quality Control"/>
    <s v="Property"/>
    <s v="Mass Customer"/>
    <s v="N"/>
    <s v="No"/>
    <n v="1"/>
    <m/>
  </r>
  <r>
    <n v="14445"/>
    <n v="94"/>
    <x v="2708"/>
    <d v="2017-09-29T00:00:00"/>
    <n v="92"/>
    <b v="0"/>
    <s v="Approved"/>
    <s v="Giant Bicycles"/>
    <s v="Standard"/>
    <s v="medium"/>
    <s v="large"/>
    <n v="1635.3"/>
    <n v="993.66"/>
    <d v="2013-06-09T00:00:00"/>
    <n v="641.64"/>
    <s v="F"/>
    <n v="18"/>
    <d v="1985-02-05T00:00:00"/>
    <n v="35.432441254439368"/>
    <n v="0"/>
    <s v="n/a"/>
    <s v="Affluent Customer"/>
    <s v="N"/>
    <s v="No"/>
    <n v="15"/>
    <m/>
  </r>
  <r>
    <n v="14479"/>
    <n v="12"/>
    <x v="2709"/>
    <d v="2017-09-29T00:00:00"/>
    <n v="92"/>
    <b v="1"/>
    <s v="Approved"/>
    <s v="WeareA2B"/>
    <s v="Standard"/>
    <s v="medium"/>
    <s v="medium"/>
    <n v="1231.1500000000001"/>
    <n v="161.6"/>
    <d v="2010-05-05T00:00:00"/>
    <n v="1069.5500000000002"/>
    <s v="M"/>
    <n v="82"/>
    <d v="1966-04-19T00:00:00"/>
    <n v="54.246139884576358"/>
    <s v="Structural Analysis Engineer"/>
    <s v="Financial Services"/>
    <s v="Mass Customer"/>
    <s v="N"/>
    <s v="Yes"/>
    <n v="10"/>
    <m/>
  </r>
  <r>
    <n v="14754"/>
    <n v="35"/>
    <x v="427"/>
    <d v="2017-09-29T00:00:00"/>
    <n v="92"/>
    <b v="1"/>
    <s v="Approved"/>
    <s v="Trek Bicycles"/>
    <s v="Standard"/>
    <s v="low"/>
    <s v="medium"/>
    <n v="1057.51"/>
    <n v="154.4"/>
    <d v="2011-03-16T00:00:00"/>
    <n v="903.11"/>
    <s v="F"/>
    <n v="99"/>
    <d v="1989-02-01T00:00:00"/>
    <n v="31.440660432521561"/>
    <s v="Administrative Assistant IV"/>
    <s v="Financial Services"/>
    <s v="Mass Customer"/>
    <s v="N"/>
    <s v="Yes"/>
    <n v="12"/>
    <m/>
  </r>
  <r>
    <n v="15722"/>
    <n v="32"/>
    <x v="702"/>
    <d v="2017-09-29T00:00:00"/>
    <n v="92"/>
    <b v="1"/>
    <s v="Approved"/>
    <s v="Giant Bicycles"/>
    <s v="Standard"/>
    <s v="medium"/>
    <s v="medium"/>
    <n v="642.70000000000005"/>
    <n v="211.37"/>
    <d v="2002-03-22T00:00:00"/>
    <n v="431.33000000000004"/>
    <s v="M"/>
    <n v="77"/>
    <d v="1981-12-21T00:00:00"/>
    <n v="38.561208377727041"/>
    <s v="Account Executive"/>
    <s v="Health"/>
    <s v="Mass Customer"/>
    <s v="N"/>
    <s v="No"/>
    <n v="18"/>
    <m/>
  </r>
  <r>
    <n v="16068"/>
    <n v="17"/>
    <x v="1715"/>
    <d v="2017-09-29T00:00:00"/>
    <n v="92"/>
    <b v="1"/>
    <s v="Approved"/>
    <s v="Solex"/>
    <s v="Standard"/>
    <s v="high"/>
    <s v="medium"/>
    <n v="1024.6600000000001"/>
    <n v="614.79999999999995"/>
    <d v="1996-11-09T00:00:00"/>
    <n v="409.86000000000013"/>
    <s v="M"/>
    <n v="94"/>
    <d v="1960-09-11T00:00:00"/>
    <n v="59.851619336631153"/>
    <s v="Senior Sales Associate"/>
    <s v="Manufacturing"/>
    <s v="Mass Customer"/>
    <s v="N"/>
    <s v="No"/>
    <n v="12"/>
    <m/>
  </r>
  <r>
    <n v="16241"/>
    <n v="90"/>
    <x v="1845"/>
    <d v="2017-09-29T00:00:00"/>
    <n v="92"/>
    <b v="1"/>
    <s v="Approved"/>
    <s v="Solex"/>
    <s v="Standard"/>
    <s v="low"/>
    <s v="medium"/>
    <n v="945.04"/>
    <n v="507.58"/>
    <d v="1995-12-19T00:00:00"/>
    <n v="437.46"/>
    <s v="M"/>
    <n v="36"/>
    <d v="1974-02-09T00:00:00"/>
    <n v="46.429701528411975"/>
    <s v="Programmer I"/>
    <s v="Manufacturing"/>
    <s v="High Net Worth"/>
    <s v="N"/>
    <s v="No"/>
    <n v="13"/>
    <m/>
  </r>
  <r>
    <n v="16643"/>
    <n v="49"/>
    <x v="1459"/>
    <d v="2017-09-29T00:00:00"/>
    <n v="92"/>
    <b v="0"/>
    <s v="Approved"/>
    <s v="Trek Bicycles"/>
    <s v="Road"/>
    <s v="medium"/>
    <s v="medium"/>
    <n v="533.51"/>
    <n v="400.13"/>
    <d v="1991-01-21T00:00:00"/>
    <n v="133.38"/>
    <s v="U"/>
    <n v="44"/>
    <d v="1899-12-30T00:00:00"/>
    <n v="0"/>
    <s v="Database Administrator III"/>
    <s v="IT"/>
    <s v="Mass Customer"/>
    <s v="N"/>
    <s v="Yes"/>
    <n v="0"/>
    <m/>
  </r>
  <r>
    <n v="17440"/>
    <n v="3"/>
    <x v="981"/>
    <d v="2017-09-29T00:00:00"/>
    <n v="92"/>
    <b v="1"/>
    <s v="Approved"/>
    <s v="Trek Bicycles"/>
    <s v="Standard"/>
    <s v="medium"/>
    <s v="large"/>
    <n v="2091.4699999999998"/>
    <n v="388.92"/>
    <d v="2004-09-28T00:00:00"/>
    <n v="1702.5499999999997"/>
    <s v="F"/>
    <n v="0"/>
    <d v="1991-03-10T00:00:00"/>
    <n v="29.339290569507863"/>
    <s v="Physical Therapy Assistant"/>
    <s v="Financial Services"/>
    <s v="Affluent Customer"/>
    <s v="N"/>
    <s v="Yes"/>
    <n v="9"/>
    <m/>
  </r>
  <r>
    <n v="17891"/>
    <n v="27"/>
    <x v="2710"/>
    <d v="2017-09-29T00:00:00"/>
    <n v="92"/>
    <b v="0"/>
    <s v="Approved"/>
    <s v="Trek Bicycles"/>
    <s v="Standard"/>
    <s v="low"/>
    <s v="medium"/>
    <n v="1057.51"/>
    <n v="154.4"/>
    <d v="1995-12-19T00:00:00"/>
    <n v="903.11"/>
    <s v="F"/>
    <n v="40"/>
    <d v="1963-09-28T00:00:00"/>
    <n v="56.805043994165395"/>
    <s v="Information Systems Manager"/>
    <s v="Health"/>
    <s v="High Net Worth"/>
    <s v="N"/>
    <s v="Yes"/>
    <n v="16"/>
    <m/>
  </r>
  <r>
    <n v="18744"/>
    <n v="81"/>
    <x v="697"/>
    <d v="2017-09-29T00:00:00"/>
    <n v="92"/>
    <b v="0"/>
    <s v="Approved"/>
    <s v="Norco Bicycles"/>
    <s v="Standard"/>
    <s v="medium"/>
    <s v="small"/>
    <n v="586.45000000000005"/>
    <n v="521.94000000000005"/>
    <d v="1991-07-10T00:00:00"/>
    <n v="64.509999999999991"/>
    <s v="M"/>
    <n v="12"/>
    <d v="1977-11-16T00:00:00"/>
    <n v="42.659838514713343"/>
    <s v="Mechanical Systems Engineer"/>
    <s v="Manufacturing"/>
    <s v="Mass Customer"/>
    <s v="N"/>
    <s v="No"/>
    <n v="20"/>
    <m/>
  </r>
  <r>
    <n v="19156"/>
    <n v="82"/>
    <x v="2711"/>
    <d v="2017-09-29T00:00:00"/>
    <n v="92"/>
    <b v="1"/>
    <s v="Approved"/>
    <s v="Norco Bicycles"/>
    <s v="Standard"/>
    <s v="high"/>
    <s v="medium"/>
    <n v="1148.6400000000001"/>
    <n v="689.18"/>
    <d v="1997-08-25T00:00:00"/>
    <n v="459.46000000000015"/>
    <s v="F"/>
    <n v="80"/>
    <d v="1956-09-15T00:00:00"/>
    <n v="63.84340015854896"/>
    <s v="Budget/Accounting Analyst I"/>
    <s v="Financial Services"/>
    <s v="Mass Customer"/>
    <s v="N"/>
    <s v="Yes"/>
    <n v="7"/>
    <m/>
  </r>
  <r>
    <n v="132"/>
    <n v="12"/>
    <x v="1440"/>
    <d v="2017-09-28T00:00:00"/>
    <n v="93"/>
    <b v="0"/>
    <s v="Approved"/>
    <s v="WeareA2B"/>
    <s v="Standard"/>
    <s v="medium"/>
    <s v="medium"/>
    <n v="1231.1500000000001"/>
    <n v="161.6"/>
    <d v="2004-08-17T00:00:00"/>
    <n v="1069.5500000000002"/>
    <s v="M"/>
    <n v="69"/>
    <d v="1974-01-08T00:00:00"/>
    <n v="46.517372761288684"/>
    <s v="Quality Engineer"/>
    <s v="Health"/>
    <s v="Mass Customer"/>
    <s v="N"/>
    <s v="No"/>
    <n v="19"/>
    <m/>
  </r>
  <r>
    <n v="5159"/>
    <n v="0"/>
    <x v="1679"/>
    <d v="2017-06-01T00:00:00"/>
    <m/>
    <b v="0"/>
    <s v="Approved"/>
    <m/>
    <m/>
    <m/>
    <m/>
    <n v="317.3"/>
    <m/>
    <m/>
    <m/>
    <m/>
    <m/>
    <m/>
    <m/>
    <m/>
    <m/>
    <m/>
    <m/>
    <m/>
    <m/>
    <m/>
  </r>
  <r>
    <n v="448"/>
    <n v="4"/>
    <x v="2536"/>
    <d v="2017-09-28T00:00:00"/>
    <n v="93"/>
    <b v="1"/>
    <s v="Approved"/>
    <s v="Giant Bicycles"/>
    <s v="Standard"/>
    <s v="high"/>
    <s v="medium"/>
    <n v="1129.1300000000001"/>
    <n v="677.48"/>
    <d v="2004-09-28T00:00:00"/>
    <n v="451.65000000000009"/>
    <s v="M"/>
    <n v="48"/>
    <d v="1987-07-17T00:00:00"/>
    <n v="32.988605638001012"/>
    <s v="Registered Nurse"/>
    <s v="Health"/>
    <s v="Mass Customer"/>
    <s v="N"/>
    <s v="Yes"/>
    <n v="13"/>
    <m/>
  </r>
  <r>
    <n v="643"/>
    <n v="0"/>
    <x v="2712"/>
    <d v="2017-09-28T00:00:00"/>
    <n v="93"/>
    <b v="0"/>
    <s v="Approved"/>
    <s v="OHM Cycles"/>
    <s v="Standard"/>
    <s v="low"/>
    <s v="medium"/>
    <n v="71.16"/>
    <n v="56.93"/>
    <d v="2015-06-17T00:00:00"/>
    <n v="14.229999999999997"/>
    <s v="M"/>
    <n v="86"/>
    <d v="1959-03-27T00:00:00"/>
    <n v="61.314633035261288"/>
    <s v="Graphic Designer"/>
    <s v="IT"/>
    <s v="High Net Worth"/>
    <s v="N"/>
    <s v="No"/>
    <n v="7"/>
    <m/>
  </r>
  <r>
    <n v="852"/>
    <n v="4"/>
    <x v="385"/>
    <d v="2017-09-28T00:00:00"/>
    <n v="93"/>
    <b v="0"/>
    <s v="Approved"/>
    <s v="Solex"/>
    <s v="Standard"/>
    <s v="medium"/>
    <s v="medium"/>
    <n v="1483.2"/>
    <n v="99.59"/>
    <d v="1998-12-17T00:00:00"/>
    <n v="1383.6100000000001"/>
    <s v="F"/>
    <n v="60"/>
    <d v="1976-09-23T00:00:00"/>
    <n v="43.807783720192795"/>
    <s v="Health Coach I"/>
    <s v="Health"/>
    <s v="High Net Worth"/>
    <s v="N"/>
    <s v="No"/>
    <n v="13"/>
    <m/>
  </r>
  <r>
    <n v="1031"/>
    <n v="12"/>
    <x v="2713"/>
    <d v="2017-09-28T00:00:00"/>
    <n v="93"/>
    <b v="0"/>
    <s v="Approved"/>
    <s v="WeareA2B"/>
    <s v="Standard"/>
    <s v="medium"/>
    <s v="medium"/>
    <n v="1231.1500000000001"/>
    <n v="161.6"/>
    <d v="2004-08-17T00:00:00"/>
    <n v="1069.5500000000002"/>
    <s v="M"/>
    <n v="5"/>
    <d v="1964-07-15T00:00:00"/>
    <n v="56.007783720192791"/>
    <s v="Registered Nurse"/>
    <s v="Health"/>
    <s v="Mass Customer"/>
    <s v="N"/>
    <s v="No"/>
    <n v="18"/>
    <m/>
  </r>
  <r>
    <n v="2020"/>
    <n v="25"/>
    <x v="2714"/>
    <d v="2017-09-28T00:00:00"/>
    <n v="93"/>
    <b v="1"/>
    <s v="Approved"/>
    <s v="OHM Cycles"/>
    <s v="Standard"/>
    <s v="high"/>
    <s v="medium"/>
    <n v="2005.66"/>
    <n v="1203.4000000000001"/>
    <d v="2012-04-10T00:00:00"/>
    <n v="802.26"/>
    <s v="M"/>
    <n v="30"/>
    <d v="1964-02-29T00:00:00"/>
    <n v="56.383126185946217"/>
    <s v="Research Assistant I"/>
    <s v="Health"/>
    <s v="High Net Worth"/>
    <s v="N"/>
    <s v="No"/>
    <n v="18"/>
    <m/>
  </r>
  <r>
    <n v="5165"/>
    <n v="1"/>
    <x v="1963"/>
    <d v="2017-11-22T00:00:00"/>
    <m/>
    <b v="1"/>
    <s v="Cancelled"/>
    <s v="Giant Bicycles"/>
    <s v="Standard"/>
    <s v="medium"/>
    <s v="medium"/>
    <n v="1403.5"/>
    <n v="954.82"/>
    <n v="41245"/>
    <m/>
    <m/>
    <m/>
    <m/>
    <m/>
    <m/>
    <m/>
    <m/>
    <m/>
    <m/>
    <m/>
    <m/>
  </r>
  <r>
    <n v="2121"/>
    <n v="74"/>
    <x v="220"/>
    <d v="2017-09-28T00:00:00"/>
    <n v="93"/>
    <b v="0"/>
    <s v="Approved"/>
    <s v="WeareA2B"/>
    <s v="Standard"/>
    <s v="medium"/>
    <s v="medium"/>
    <n v="1228.07"/>
    <n v="400.91"/>
    <d v="2014-10-10T00:00:00"/>
    <n v="827.15999999999985"/>
    <s v="F"/>
    <n v="69"/>
    <d v="1978-04-28T00:00:00"/>
    <n v="42.213263172247586"/>
    <s v="Geological Engineer"/>
    <s v="Manufacturing"/>
    <s v="Affluent Customer"/>
    <s v="N"/>
    <s v="Yes"/>
    <n v="14"/>
    <m/>
  </r>
  <r>
    <n v="2180"/>
    <n v="43"/>
    <x v="2567"/>
    <d v="2017-09-28T00:00:00"/>
    <n v="93"/>
    <b v="1"/>
    <s v="Approved"/>
    <s v="Solex"/>
    <s v="Standard"/>
    <s v="medium"/>
    <s v="medium"/>
    <n v="1151.96"/>
    <n v="649.49"/>
    <d v="2003-07-21T00:00:00"/>
    <n v="502.47"/>
    <s v="F"/>
    <n v="19"/>
    <d v="1976-07-05T00:00:00"/>
    <n v="44.026961802384577"/>
    <s v="General Manager"/>
    <s v="Manufacturing"/>
    <s v="Affluent Customer"/>
    <s v="N"/>
    <s v="Yes"/>
    <n v="15"/>
    <m/>
  </r>
  <r>
    <n v="2265"/>
    <n v="95"/>
    <x v="916"/>
    <d v="2017-09-28T00:00:00"/>
    <n v="93"/>
    <b v="0"/>
    <s v="Approved"/>
    <s v="Giant Bicycles"/>
    <s v="Standard"/>
    <s v="medium"/>
    <s v="large"/>
    <n v="569.55999999999995"/>
    <n v="528.42999999999995"/>
    <d v="2003-09-10T00:00:00"/>
    <n v="41.129999999999995"/>
    <s v="M"/>
    <n v="37"/>
    <d v="1973-04-07T00:00:00"/>
    <n v="47.27353714485033"/>
    <s v="Environmental Tech"/>
    <s v="Financial Services"/>
    <s v="Mass Customer"/>
    <s v="N"/>
    <s v="No"/>
    <n v="3"/>
    <m/>
  </r>
  <r>
    <n v="2685"/>
    <n v="87"/>
    <x v="1439"/>
    <d v="2017-09-28T00:00:00"/>
    <n v="93"/>
    <b v="1"/>
    <s v="Approved"/>
    <s v="Giant Bicycles"/>
    <s v="Standard"/>
    <s v="high"/>
    <s v="medium"/>
    <n v="1179"/>
    <n v="707.4"/>
    <d v="1997-08-25T00:00:00"/>
    <n v="471.6"/>
    <s v="M"/>
    <n v="77"/>
    <d v="1978-08-26T00:00:00"/>
    <n v="41.884496048959917"/>
    <s v="Accountant I"/>
    <s v="Financial Services"/>
    <s v="Affluent Customer"/>
    <s v="N"/>
    <s v="No"/>
    <n v="10"/>
    <m/>
  </r>
  <r>
    <n v="2745"/>
    <n v="3"/>
    <x v="405"/>
    <d v="2017-09-28T00:00:00"/>
    <n v="93"/>
    <b v="1"/>
    <s v="Approved"/>
    <s v="Trek Bicycles"/>
    <s v="Standard"/>
    <s v="medium"/>
    <s v="large"/>
    <n v="2091.4699999999998"/>
    <n v="388.92"/>
    <d v="2012-09-15T00:00:00"/>
    <n v="1702.5499999999997"/>
    <s v="F"/>
    <n v="0"/>
    <d v="1985-02-13T00:00:00"/>
    <n v="35.410523446220189"/>
    <s v="Account Coordinator"/>
    <s v="Financial Services"/>
    <s v="Mass Customer"/>
    <s v="N"/>
    <s v="Yes"/>
    <n v="18"/>
    <m/>
  </r>
  <r>
    <n v="2999"/>
    <n v="38"/>
    <x v="191"/>
    <d v="2017-09-28T00:00:00"/>
    <n v="93"/>
    <b v="1"/>
    <s v="Approved"/>
    <s v="Trek Bicycles"/>
    <s v="Standard"/>
    <s v="medium"/>
    <s v="large"/>
    <n v="2091.4699999999998"/>
    <n v="388.92"/>
    <d v="2005-08-09T00:00:00"/>
    <n v="1702.5499999999997"/>
    <s v="M"/>
    <n v="61"/>
    <d v="1965-08-27T00:00:00"/>
    <n v="54.88997550101471"/>
    <s v="Design Engineer"/>
    <s v="Health"/>
    <s v="High Net Worth"/>
    <s v="N"/>
    <s v="Yes"/>
    <n v="19"/>
    <m/>
  </r>
  <r>
    <n v="4220"/>
    <n v="97"/>
    <x v="965"/>
    <d v="2017-09-28T00:00:00"/>
    <n v="93"/>
    <b v="0"/>
    <s v="Approved"/>
    <s v="Solex"/>
    <s v="Standard"/>
    <s v="medium"/>
    <s v="large"/>
    <n v="202.62"/>
    <n v="151.96"/>
    <d v="2016-03-29T00:00:00"/>
    <n v="50.66"/>
    <s v="M"/>
    <n v="93"/>
    <d v="1991-06-23T00:00:00"/>
    <n v="29.051619336631148"/>
    <n v="0"/>
    <s v="Manufacturing"/>
    <s v="Mass Customer"/>
    <s v="N"/>
    <s v="No"/>
    <n v="7"/>
    <m/>
  </r>
  <r>
    <n v="4759"/>
    <n v="58"/>
    <x v="1115"/>
    <d v="2017-09-28T00:00:00"/>
    <n v="93"/>
    <b v="0"/>
    <s v="Approved"/>
    <s v="OHM Cycles"/>
    <s v="Road"/>
    <s v="medium"/>
    <s v="medium"/>
    <n v="1280.28"/>
    <n v="829.51"/>
    <d v="2009-04-12T00:00:00"/>
    <n v="450.77"/>
    <s v="F"/>
    <n v="13"/>
    <d v="1994-04-19T00:00:00"/>
    <n v="26.226961802384576"/>
    <s v="Professor"/>
    <s v="Financial Services"/>
    <s v="High Net Worth"/>
    <s v="N"/>
    <s v="Yes"/>
    <n v="4"/>
    <m/>
  </r>
  <r>
    <n v="5331"/>
    <n v="0"/>
    <x v="1852"/>
    <d v="2017-09-28T00:00:00"/>
    <n v="93"/>
    <b v="0"/>
    <s v="Approved"/>
    <s v="Solex"/>
    <s v="Standard"/>
    <s v="medium"/>
    <s v="medium"/>
    <n v="71.489999999999995"/>
    <n v="53.62"/>
    <d v="2012-12-02T00:00:00"/>
    <n v="17.869999999999997"/>
    <s v="F"/>
    <n v="70"/>
    <d v="1974-07-17T00:00:00"/>
    <n v="45.996824816083205"/>
    <s v="Social Worker"/>
    <s v="Health"/>
    <s v="High Net Worth"/>
    <s v="N"/>
    <s v="No"/>
    <n v="18"/>
    <m/>
  </r>
  <r>
    <n v="5175"/>
    <n v="93"/>
    <x v="2328"/>
    <d v="2017-03-23T00:00:00"/>
    <m/>
    <b v="0"/>
    <s v="Cancelled"/>
    <s v="WeareA2B"/>
    <s v="Standard"/>
    <s v="medium"/>
    <s v="medium"/>
    <n v="1065.03"/>
    <n v="230.09"/>
    <n v="36833"/>
    <m/>
    <m/>
    <m/>
    <m/>
    <m/>
    <m/>
    <m/>
    <m/>
    <m/>
    <m/>
    <m/>
    <m/>
  </r>
  <r>
    <n v="5406"/>
    <n v="53"/>
    <x v="2715"/>
    <d v="2017-09-28T00:00:00"/>
    <n v="93"/>
    <b v="1"/>
    <s v="Approved"/>
    <s v="OHM Cycles"/>
    <s v="Standard"/>
    <s v="medium"/>
    <s v="medium"/>
    <n v="795.34"/>
    <n v="101.58"/>
    <d v="1997-10-04T00:00:00"/>
    <n v="693.76"/>
    <s v="M"/>
    <n v="13"/>
    <d v="1977-11-01T00:00:00"/>
    <n v="42.7009344051243"/>
    <s v="Sales Representative"/>
    <s v="Retail"/>
    <s v="Mass Customer"/>
    <s v="N"/>
    <s v="Yes"/>
    <n v="22"/>
    <m/>
  </r>
  <r>
    <n v="5616"/>
    <n v="58"/>
    <x v="2539"/>
    <d v="2017-09-28T00:00:00"/>
    <n v="93"/>
    <b v="1"/>
    <s v="Approved"/>
    <s v="OHM Cycles"/>
    <s v="Road"/>
    <s v="medium"/>
    <s v="medium"/>
    <n v="1280.28"/>
    <n v="829.51"/>
    <d v="1993-07-20T00:00:00"/>
    <n v="450.77"/>
    <s v="M"/>
    <n v="65"/>
    <d v="1985-10-21T00:00:00"/>
    <n v="34.725591939370879"/>
    <s v="Executive Secretary"/>
    <s v="Retail"/>
    <s v="High Net Worth"/>
    <s v="N"/>
    <s v="Yes"/>
    <n v="7"/>
    <m/>
  </r>
  <r>
    <n v="5898"/>
    <n v="0"/>
    <x v="1763"/>
    <d v="2017-09-28T00:00:00"/>
    <n v="93"/>
    <b v="1"/>
    <s v="Approved"/>
    <s v="Solex"/>
    <s v="Standard"/>
    <s v="medium"/>
    <s v="medium"/>
    <n v="478.16"/>
    <n v="298.72000000000003"/>
    <d v="1993-06-23T00:00:00"/>
    <n v="179.44"/>
    <s v="F"/>
    <n v="43"/>
    <d v="1970-04-12T00:00:00"/>
    <n v="50.262578240740737"/>
    <s v="Clinical Specialist"/>
    <s v="Health"/>
    <s v="High Net Worth"/>
    <s v="N"/>
    <s v="No"/>
    <n v="10"/>
    <m/>
  </r>
  <r>
    <n v="8963"/>
    <n v="88"/>
    <x v="1530"/>
    <d v="2017-09-28T00:00:00"/>
    <n v="93"/>
    <b v="1"/>
    <s v="Approved"/>
    <s v="Norco Bicycles"/>
    <s v="Standard"/>
    <s v="high"/>
    <s v="small"/>
    <n v="1661.92"/>
    <n v="1479.11"/>
    <d v="2010-05-05T00:00:00"/>
    <n v="182.81000000000017"/>
    <s v="F"/>
    <n v="11"/>
    <d v="1991-05-18T00:00:00"/>
    <n v="29.15024947361745"/>
    <s v="Environmental Specialist"/>
    <s v="n/a"/>
    <s v="High Net Worth"/>
    <s v="N"/>
    <s v="Yes"/>
    <n v="4"/>
    <m/>
  </r>
  <r>
    <n v="9052"/>
    <n v="99"/>
    <x v="1341"/>
    <d v="2017-09-28T00:00:00"/>
    <n v="93"/>
    <b v="1"/>
    <s v="Approved"/>
    <s v="OHM Cycles"/>
    <s v="Standard"/>
    <s v="medium"/>
    <s v="medium"/>
    <n v="1227.3399999999999"/>
    <n v="770.89"/>
    <d v="1994-08-10T00:00:00"/>
    <n v="456.44999999999993"/>
    <s v="M"/>
    <n v="81"/>
    <d v="1979-05-05T00:00:00"/>
    <n v="41.194085090055808"/>
    <s v="Registered Nurse"/>
    <s v="Health"/>
    <s v="Mass Customer"/>
    <s v="N"/>
    <s v="No"/>
    <n v="17"/>
    <m/>
  </r>
  <r>
    <n v="9486"/>
    <n v="24"/>
    <x v="280"/>
    <d v="2017-09-28T00:00:00"/>
    <n v="93"/>
    <b v="1"/>
    <s v="Approved"/>
    <s v="Solex"/>
    <s v="Road"/>
    <s v="medium"/>
    <s v="large"/>
    <n v="1777.8"/>
    <n v="820.78"/>
    <d v="1999-06-23T00:00:00"/>
    <n v="957.02"/>
    <s v="M"/>
    <n v="33"/>
    <d v="1978-03-29T00:00:00"/>
    <n v="42.295454953069509"/>
    <s v="Research Assistant IV"/>
    <s v="Health"/>
    <s v="Mass Customer"/>
    <s v="N"/>
    <s v="Yes"/>
    <n v="16"/>
    <m/>
  </r>
  <r>
    <n v="9904"/>
    <n v="90"/>
    <x v="2716"/>
    <d v="2017-09-28T00:00:00"/>
    <n v="93"/>
    <b v="1"/>
    <s v="Approved"/>
    <s v="Solex"/>
    <s v="Standard"/>
    <s v="low"/>
    <s v="medium"/>
    <n v="945.04"/>
    <n v="507.58"/>
    <d v="2008-03-19T00:00:00"/>
    <n v="437.46"/>
    <s v="F"/>
    <n v="7"/>
    <d v="1969-11-11T00:00:00"/>
    <n v="50.679016596905122"/>
    <s v="Speech Pathologist"/>
    <s v="n/a"/>
    <s v="High Net Worth"/>
    <s v="N"/>
    <s v="Yes"/>
    <n v="5"/>
    <m/>
  </r>
  <r>
    <n v="10134"/>
    <n v="19"/>
    <x v="2717"/>
    <d v="2017-09-28T00:00:00"/>
    <n v="93"/>
    <b v="1"/>
    <s v="Approved"/>
    <s v="OHM Cycles"/>
    <s v="Road"/>
    <s v="high"/>
    <s v="large"/>
    <n v="12.01"/>
    <n v="7.21"/>
    <d v="1993-10-02T00:00:00"/>
    <n v="4.8"/>
    <s v="M"/>
    <n v="13"/>
    <d v="1977-09-10T00:00:00"/>
    <n v="42.84340015854896"/>
    <s v="Professor"/>
    <s v="Financial Services"/>
    <s v="Mass Customer"/>
    <s v="N"/>
    <s v="Yes"/>
    <n v="18"/>
    <m/>
  </r>
  <r>
    <n v="10623"/>
    <n v="51"/>
    <x v="2718"/>
    <d v="2017-09-28T00:00:00"/>
    <n v="93"/>
    <b v="0"/>
    <s v="Approved"/>
    <s v="OHM Cycles"/>
    <s v="Standard"/>
    <s v="high"/>
    <s v="medium"/>
    <n v="2005.66"/>
    <n v="1203.4000000000001"/>
    <d v="2012-04-10T00:00:00"/>
    <n v="802.26"/>
    <s v="F"/>
    <n v="43"/>
    <d v="1994-08-23T00:00:00"/>
    <n v="25.881756322932521"/>
    <s v="Clinical Specialist"/>
    <s v="Health"/>
    <s v="Mass Customer"/>
    <s v="N"/>
    <s v="No"/>
    <n v="1"/>
    <m/>
  </r>
  <r>
    <n v="11770"/>
    <n v="30"/>
    <x v="2719"/>
    <d v="2017-09-28T00:00:00"/>
    <n v="93"/>
    <b v="1"/>
    <s v="Approved"/>
    <s v="Solex"/>
    <s v="Standard"/>
    <s v="high"/>
    <s v="medium"/>
    <n v="748.17"/>
    <n v="448.9"/>
    <d v="1991-11-10T00:00:00"/>
    <n v="299.27"/>
    <s v="M"/>
    <n v="52"/>
    <d v="2000-04-29T00:00:00"/>
    <n v="20.194085090055808"/>
    <n v="0"/>
    <s v="Property"/>
    <s v="Mass Customer"/>
    <s v="N"/>
    <s v="No"/>
    <n v="2"/>
    <m/>
  </r>
  <r>
    <n v="11789"/>
    <n v="20"/>
    <x v="1557"/>
    <d v="2017-09-28T00:00:00"/>
    <n v="93"/>
    <b v="0"/>
    <s v="Approved"/>
    <s v="Trek Bicycles"/>
    <s v="Standard"/>
    <s v="medium"/>
    <s v="small"/>
    <n v="1775.81"/>
    <n v="1580.47"/>
    <d v="1993-07-15T00:00:00"/>
    <n v="195.33999999999992"/>
    <s v="M"/>
    <n v="44"/>
    <d v="1957-06-25T00:00:00"/>
    <n v="63.068057692795534"/>
    <s v="Product Engineer"/>
    <s v="n/a"/>
    <s v="Affluent Customer"/>
    <s v="N"/>
    <s v="Yes"/>
    <n v="11"/>
    <m/>
  </r>
  <r>
    <n v="11863"/>
    <n v="74"/>
    <x v="2720"/>
    <d v="2017-09-28T00:00:00"/>
    <n v="93"/>
    <b v="0"/>
    <s v="Approved"/>
    <s v="WeareA2B"/>
    <s v="Standard"/>
    <s v="medium"/>
    <s v="medium"/>
    <n v="1762.96"/>
    <n v="950.52"/>
    <d v="2014-07-28T00:00:00"/>
    <n v="812.44"/>
    <s v="M"/>
    <n v="52"/>
    <d v="1988-04-23T00:00:00"/>
    <n v="32.218742624302379"/>
    <s v="Health Coach II"/>
    <s v="Property"/>
    <s v="High Net Worth"/>
    <s v="N"/>
    <s v="No"/>
    <n v="4"/>
    <m/>
  </r>
  <r>
    <n v="12075"/>
    <n v="0"/>
    <x v="2260"/>
    <d v="2017-09-28T00:00:00"/>
    <n v="93"/>
    <b v="1"/>
    <s v="Approved"/>
    <s v="Solex"/>
    <s v="Road"/>
    <s v="medium"/>
    <s v="medium"/>
    <n v="416.98"/>
    <n v="312.74"/>
    <d v="1997-05-10T00:00:00"/>
    <n v="104.24000000000001"/>
    <s v="F"/>
    <n v="96"/>
    <d v="1999-11-11T00:00:00"/>
    <n v="20.659838514713343"/>
    <s v="Nuclear Power Engineer"/>
    <s v="Manufacturing"/>
    <s v="High Net Worth"/>
    <s v="N"/>
    <s v="No"/>
    <n v="3"/>
    <m/>
  </r>
  <r>
    <n v="12227"/>
    <n v="71"/>
    <x v="2721"/>
    <d v="2017-09-28T00:00:00"/>
    <n v="93"/>
    <b v="1"/>
    <s v="Approved"/>
    <s v="Solex"/>
    <s v="Standard"/>
    <s v="high"/>
    <s v="large"/>
    <n v="1842.92"/>
    <n v="1105.75"/>
    <d v="2004-07-25T00:00:00"/>
    <n v="737.17000000000007"/>
    <s v="M"/>
    <n v="26"/>
    <d v="1976-07-18T00:00:00"/>
    <n v="43.991345364028412"/>
    <s v="Engineer III"/>
    <s v="Manufacturing"/>
    <s v="Affluent Customer"/>
    <s v="N"/>
    <s v="Yes"/>
    <n v="16"/>
    <m/>
  </r>
  <r>
    <n v="13279"/>
    <n v="85"/>
    <x v="2722"/>
    <d v="2017-09-28T00:00:00"/>
    <n v="93"/>
    <b v="0"/>
    <s v="Approved"/>
    <s v="WeareA2B"/>
    <s v="Standard"/>
    <s v="medium"/>
    <s v="medium"/>
    <n v="752.64"/>
    <n v="205.36"/>
    <d v="1999-07-26T00:00:00"/>
    <n v="547.28"/>
    <s v="M"/>
    <n v="36"/>
    <d v="1978-05-02T00:00:00"/>
    <n v="42.202304268138001"/>
    <s v="Business Systems Development Analyst"/>
    <s v="Financial Services"/>
    <s v="Affluent Customer"/>
    <s v="N"/>
    <s v="Yes"/>
    <n v="19"/>
    <m/>
  </r>
  <r>
    <n v="15172"/>
    <n v="76"/>
    <x v="2723"/>
    <d v="2017-09-28T00:00:00"/>
    <n v="93"/>
    <b v="0"/>
    <s v="Approved"/>
    <s v="WeareA2B"/>
    <s v="Road"/>
    <s v="low"/>
    <s v="small"/>
    <n v="1172.78"/>
    <n v="1043.77"/>
    <d v="2016-03-29T00:00:00"/>
    <n v="129.01"/>
    <s v="F"/>
    <n v="22"/>
    <d v="1966-11-18T00:00:00"/>
    <n v="53.662578240740736"/>
    <s v="Staff Scientist"/>
    <s v="Manufacturing"/>
    <s v="High Net Worth"/>
    <s v="N"/>
    <s v="Yes"/>
    <n v="8"/>
    <m/>
  </r>
  <r>
    <n v="16240"/>
    <n v="48"/>
    <x v="2373"/>
    <d v="2017-09-28T00:00:00"/>
    <n v="93"/>
    <b v="0"/>
    <s v="Approved"/>
    <s v="WeareA2B"/>
    <s v="Standard"/>
    <s v="medium"/>
    <s v="medium"/>
    <n v="1762.96"/>
    <n v="950.52"/>
    <d v="2003-02-16T00:00:00"/>
    <n v="812.44"/>
    <s v="F"/>
    <n v="51"/>
    <d v="1976-08-20T00:00:00"/>
    <n v="43.900934405124303"/>
    <s v="Assistant Professor"/>
    <s v="n/a"/>
    <s v="Affluent Customer"/>
    <s v="N"/>
    <s v="Yes"/>
    <n v="13"/>
    <m/>
  </r>
  <r>
    <n v="16281"/>
    <n v="31"/>
    <x v="1562"/>
    <d v="2017-09-28T00:00:00"/>
    <n v="93"/>
    <b v="1"/>
    <s v="Approved"/>
    <s v="Giant Bicycles"/>
    <s v="Standard"/>
    <s v="medium"/>
    <s v="medium"/>
    <n v="230.91"/>
    <n v="173.18"/>
    <d v="2006-11-10T00:00:00"/>
    <n v="57.72999999999999"/>
    <s v="M"/>
    <n v="97"/>
    <d v="1975-04-14T00:00:00"/>
    <n v="45.254359062658544"/>
    <s v="Payment Adjustment Coordinator"/>
    <s v="Health"/>
    <s v="Mass Customer"/>
    <s v="N"/>
    <s v="No"/>
    <n v="8"/>
    <m/>
  </r>
  <r>
    <n v="16331"/>
    <n v="19"/>
    <x v="2620"/>
    <d v="2017-09-28T00:00:00"/>
    <n v="93"/>
    <b v="1"/>
    <s v="Approved"/>
    <s v="OHM Cycles"/>
    <s v="Road"/>
    <s v="high"/>
    <s v="large"/>
    <n v="12.01"/>
    <n v="7.21"/>
    <d v="2010-05-05T00:00:00"/>
    <n v="4.8"/>
    <s v="M"/>
    <n v="91"/>
    <d v="1975-05-08T00:00:00"/>
    <n v="45.188605638001015"/>
    <s v="Account Executive"/>
    <s v="Retail"/>
    <s v="Mass Customer"/>
    <s v="N"/>
    <s v="Yes"/>
    <n v="7"/>
    <m/>
  </r>
  <r>
    <n v="16368"/>
    <n v="93"/>
    <x v="854"/>
    <d v="2017-09-28T00:00:00"/>
    <n v="93"/>
    <b v="1"/>
    <s v="Approved"/>
    <s v="WeareA2B"/>
    <s v="Standard"/>
    <s v="medium"/>
    <s v="medium"/>
    <n v="1065.03"/>
    <n v="230.09"/>
    <d v="2000-11-03T00:00:00"/>
    <n v="834.93999999999994"/>
    <s v="F"/>
    <n v="35"/>
    <d v="1978-01-30T00:00:00"/>
    <n v="42.454359062658547"/>
    <s v="Speech Pathologist"/>
    <s v="Manufacturing"/>
    <s v="Mass Customer"/>
    <s v="N"/>
    <s v="No"/>
    <n v="15"/>
    <m/>
  </r>
  <r>
    <n v="16670"/>
    <n v="56"/>
    <x v="1956"/>
    <d v="2017-09-28T00:00:00"/>
    <n v="93"/>
    <b v="1"/>
    <s v="Approved"/>
    <s v="Norco Bicycles"/>
    <s v="Mountain"/>
    <s v="low"/>
    <s v="small"/>
    <n v="688.63"/>
    <n v="612.88"/>
    <d v="1993-10-02T00:00:00"/>
    <n v="75.75"/>
    <s v="F"/>
    <n v="48"/>
    <d v="1953-09-13T00:00:00"/>
    <n v="66.851619336631146"/>
    <s v="VP Marketing"/>
    <s v="Entertainment"/>
    <s v="High Net Worth"/>
    <s v="N"/>
    <s v="No"/>
    <n v="17"/>
    <m/>
  </r>
  <r>
    <n v="16812"/>
    <n v="30"/>
    <x v="2724"/>
    <d v="2017-09-28T00:00:00"/>
    <n v="93"/>
    <b v="1"/>
    <s v="Approved"/>
    <s v="Solex"/>
    <s v="Standard"/>
    <s v="high"/>
    <s v="medium"/>
    <n v="748.17"/>
    <n v="448.9"/>
    <d v="1999-07-20T00:00:00"/>
    <n v="299.27"/>
    <s v="M"/>
    <n v="78"/>
    <d v="1976-03-19T00:00:00"/>
    <n v="44.322852213343481"/>
    <s v="Operator"/>
    <s v="n/a"/>
    <s v="Mass Customer"/>
    <s v="N"/>
    <s v="Yes"/>
    <n v="10"/>
    <m/>
  </r>
  <r>
    <n v="16818"/>
    <n v="57"/>
    <x v="67"/>
    <d v="2017-09-28T00:00:00"/>
    <n v="93"/>
    <b v="1"/>
    <s v="Approved"/>
    <s v="WeareA2B"/>
    <s v="Touring"/>
    <s v="medium"/>
    <s v="large"/>
    <n v="1890.39"/>
    <n v="260.14"/>
    <d v="1993-06-23T00:00:00"/>
    <n v="1630.25"/>
    <s v="F"/>
    <n v="77"/>
    <d v="1959-11-17T00:00:00"/>
    <n v="60.670797418822929"/>
    <s v="Sales Associate"/>
    <s v="Manufacturing"/>
    <s v="Mass Customer"/>
    <s v="N"/>
    <s v="Yes"/>
    <n v="12"/>
    <m/>
  </r>
  <r>
    <n v="17970"/>
    <n v="0"/>
    <x v="2725"/>
    <d v="2017-09-28T00:00:00"/>
    <n v="93"/>
    <b v="1"/>
    <s v="Approved"/>
    <s v="OHM Cycles"/>
    <s v="Standard"/>
    <s v="low"/>
    <s v="medium"/>
    <n v="71.16"/>
    <n v="56.93"/>
    <d v="2015-06-17T00:00:00"/>
    <n v="14.229999999999997"/>
    <s v="M"/>
    <n v="34"/>
    <d v="1972-05-12T00:00:00"/>
    <n v="48.177646733891422"/>
    <s v="Senior Developer"/>
    <s v="Health"/>
    <s v="High Net Worth"/>
    <s v="N"/>
    <s v="No"/>
    <n v="5"/>
    <m/>
  </r>
  <r>
    <n v="17984"/>
    <n v="0"/>
    <x v="2682"/>
    <d v="2017-09-28T00:00:00"/>
    <n v="93"/>
    <b v="0"/>
    <s v="Approved"/>
    <s v="Giant Bicycles"/>
    <s v="Standard"/>
    <s v="medium"/>
    <s v="large"/>
    <n v="569.55999999999995"/>
    <n v="528.42999999999995"/>
    <d v="2003-09-10T00:00:00"/>
    <n v="41.129999999999995"/>
    <s v="M"/>
    <n v="40"/>
    <d v="1987-05-19T00:00:00"/>
    <n v="33.15024947361745"/>
    <s v="Programmer IV"/>
    <s v="Health"/>
    <s v="High Net Worth"/>
    <s v="N"/>
    <s v="No"/>
    <n v="2"/>
    <m/>
  </r>
  <r>
    <n v="18217"/>
    <n v="16"/>
    <x v="1532"/>
    <d v="2017-09-28T00:00:00"/>
    <n v="93"/>
    <b v="0"/>
    <s v="Approved"/>
    <s v="Norco Bicycles"/>
    <s v="Standard"/>
    <s v="high"/>
    <s v="small"/>
    <n v="1661.92"/>
    <n v="1479.11"/>
    <d v="1994-09-09T00:00:00"/>
    <n v="182.81000000000017"/>
    <s v="M"/>
    <n v="49"/>
    <d v="1971-12-05T00:00:00"/>
    <n v="48.613263172247585"/>
    <s v="Statistician III"/>
    <s v="Health"/>
    <s v="Mass Customer"/>
    <s v="N"/>
    <s v="No"/>
    <n v="11"/>
    <m/>
  </r>
  <r>
    <n v="18311"/>
    <n v="0"/>
    <x v="2726"/>
    <d v="2017-09-28T00:00:00"/>
    <n v="93"/>
    <b v="1"/>
    <s v="Approved"/>
    <s v="OHM Cycles"/>
    <s v="Standard"/>
    <s v="low"/>
    <s v="medium"/>
    <n v="71.16"/>
    <n v="56.93"/>
    <d v="2015-06-17T00:00:00"/>
    <n v="14.229999999999997"/>
    <s v="F"/>
    <n v="54"/>
    <d v="1980-10-10T00:00:00"/>
    <n v="39.758468651699644"/>
    <s v="Developer IV"/>
    <s v="Manufacturing"/>
    <s v="High Net Worth"/>
    <s v="N"/>
    <s v="No"/>
    <n v="19"/>
    <m/>
  </r>
  <r>
    <n v="18515"/>
    <n v="85"/>
    <x v="767"/>
    <d v="2017-09-28T00:00:00"/>
    <n v="93"/>
    <b v="1"/>
    <s v="Approved"/>
    <s v="WeareA2B"/>
    <s v="Standard"/>
    <s v="medium"/>
    <s v="medium"/>
    <n v="752.64"/>
    <n v="205.36"/>
    <d v="1999-06-23T00:00:00"/>
    <n v="547.28"/>
    <s v="M"/>
    <n v="34"/>
    <d v="1976-08-27T00:00:00"/>
    <n v="43.881756322932517"/>
    <s v="Analog Circuit Design manager"/>
    <s v="n/a"/>
    <s v="Affluent Customer"/>
    <s v="N"/>
    <s v="Yes"/>
    <n v="18"/>
    <m/>
  </r>
  <r>
    <n v="18838"/>
    <n v="14"/>
    <x v="473"/>
    <d v="2017-09-28T00:00:00"/>
    <n v="93"/>
    <b v="0"/>
    <s v="Approved"/>
    <s v="Trek Bicycles"/>
    <s v="Standard"/>
    <s v="medium"/>
    <s v="small"/>
    <n v="1386.84"/>
    <n v="1234.29"/>
    <d v="2004-01-16T00:00:00"/>
    <n v="152.54999999999995"/>
    <s v="M"/>
    <n v="46"/>
    <d v="1965-01-16T00:00:00"/>
    <n v="55.500934405124298"/>
    <s v="Recruiting Manager"/>
    <s v="Manufacturing"/>
    <s v="Mass Customer"/>
    <s v="N"/>
    <s v="Yes"/>
    <n v="14"/>
    <m/>
  </r>
  <r>
    <n v="19015"/>
    <n v="92"/>
    <x v="1660"/>
    <d v="2017-09-28T00:00:00"/>
    <n v="93"/>
    <b v="1"/>
    <s v="Approved"/>
    <s v="WeareA2B"/>
    <s v="Standard"/>
    <s v="medium"/>
    <s v="small"/>
    <n v="1415.01"/>
    <n v="1259.3599999999999"/>
    <d v="2003-01-05T00:00:00"/>
    <n v="155.65000000000009"/>
    <s v="M"/>
    <n v="72"/>
    <d v="1980-09-10T00:00:00"/>
    <n v="39.84066043252156"/>
    <s v="Automation Specialist I"/>
    <s v="Manufacturing"/>
    <s v="Affluent Customer"/>
    <s v="N"/>
    <s v="No"/>
    <n v="18"/>
    <m/>
  </r>
  <r>
    <n v="19017"/>
    <n v="56"/>
    <x v="1568"/>
    <d v="2017-09-28T00:00:00"/>
    <n v="93"/>
    <b v="1"/>
    <s v="Approved"/>
    <s v="OHM Cycles"/>
    <s v="Standard"/>
    <s v="medium"/>
    <s v="medium"/>
    <n v="183.86"/>
    <n v="137.9"/>
    <d v="1998-12-17T00:00:00"/>
    <n v="45.960000000000008"/>
    <s v="M"/>
    <n v="96"/>
    <d v="1964-03-14T00:00:00"/>
    <n v="56.34477002156266"/>
    <s v="Health Coach IV"/>
    <s v="Health"/>
    <s v="Mass Customer"/>
    <s v="N"/>
    <s v="Yes"/>
    <n v="12"/>
    <m/>
  </r>
  <r>
    <n v="5207"/>
    <n v="0"/>
    <x v="2152"/>
    <d v="2017-03-02T00:00:00"/>
    <m/>
    <b v="1"/>
    <s v="Approved"/>
    <m/>
    <m/>
    <m/>
    <m/>
    <n v="1527.25"/>
    <m/>
    <m/>
    <m/>
    <m/>
    <m/>
    <m/>
    <m/>
    <m/>
    <m/>
    <m/>
    <m/>
    <m/>
    <m/>
    <m/>
  </r>
  <r>
    <n v="19154"/>
    <n v="6"/>
    <x v="1966"/>
    <d v="2017-09-28T00:00:00"/>
    <n v="93"/>
    <b v="1"/>
    <s v="Approved"/>
    <s v="OHM Cycles"/>
    <s v="Standard"/>
    <s v="high"/>
    <s v="medium"/>
    <n v="227.88"/>
    <n v="136.72999999999999"/>
    <d v="2003-02-07T00:00:00"/>
    <n v="91.15"/>
    <s v="M"/>
    <n v="94"/>
    <d v="1967-10-01T00:00:00"/>
    <n v="52.794085090055809"/>
    <s v="Accounting Assistant III"/>
    <s v="Entertainment"/>
    <s v="Mass Customer"/>
    <s v="N"/>
    <s v="No"/>
    <n v="10"/>
    <m/>
  </r>
  <r>
    <n v="19307"/>
    <n v="31"/>
    <x v="1712"/>
    <d v="2017-09-28T00:00:00"/>
    <n v="93"/>
    <b v="1"/>
    <s v="Approved"/>
    <s v="Giant Bicycles"/>
    <s v="Standard"/>
    <s v="medium"/>
    <s v="medium"/>
    <n v="230.91"/>
    <n v="173.18"/>
    <d v="2006-11-10T00:00:00"/>
    <n v="57.72999999999999"/>
    <s v="M"/>
    <n v="83"/>
    <d v="1997-05-07T00:00:00"/>
    <n v="23.174907007864025"/>
    <s v="Electrical Engineer"/>
    <s v="Manufacturing"/>
    <s v="Affluent Customer"/>
    <s v="N"/>
    <s v="No"/>
    <n v="1"/>
    <m/>
  </r>
  <r>
    <n v="19389"/>
    <n v="27"/>
    <x v="2727"/>
    <d v="2017-09-28T00:00:00"/>
    <n v="93"/>
    <b v="1"/>
    <s v="Approved"/>
    <s v="Trek Bicycles"/>
    <s v="Standard"/>
    <s v="medium"/>
    <s v="medium"/>
    <n v="499.53"/>
    <n v="388.72"/>
    <d v="1999-06-23T00:00:00"/>
    <n v="110.80999999999995"/>
    <s v="F"/>
    <n v="74"/>
    <d v="1982-10-20T00:00:00"/>
    <n v="37.731071391425672"/>
    <n v="0"/>
    <s v="Manufacturing"/>
    <s v="Mass Customer"/>
    <s v="N"/>
    <s v="No"/>
    <n v="16"/>
    <m/>
  </r>
  <r>
    <n v="1129"/>
    <n v="0"/>
    <x v="1656"/>
    <d v="2017-09-27T00:00:00"/>
    <n v="94"/>
    <b v="1"/>
    <s v="Approved"/>
    <s v="Norco Bicycles"/>
    <s v="Road"/>
    <s v="medium"/>
    <s v="medium"/>
    <n v="543.39"/>
    <n v="407.54"/>
    <d v="1994-07-12T00:00:00"/>
    <n v="135.84999999999997"/>
    <s v="M"/>
    <n v="93"/>
    <d v="1971-11-22T00:00:00"/>
    <n v="48.64887961060375"/>
    <s v="Developer IV"/>
    <s v="Health"/>
    <s v="High Net Worth"/>
    <s v="N"/>
    <s v="Yes"/>
    <n v="13"/>
    <m/>
  </r>
  <r>
    <n v="2427"/>
    <n v="50"/>
    <x v="266"/>
    <d v="2017-09-27T00:00:00"/>
    <n v="94"/>
    <b v="0"/>
    <s v="Approved"/>
    <s v="WeareA2B"/>
    <s v="Standard"/>
    <s v="medium"/>
    <s v="small"/>
    <n v="175.89"/>
    <n v="131.91999999999999"/>
    <d v="1997-10-04T00:00:00"/>
    <n v="43.97"/>
    <s v="F"/>
    <n v="41"/>
    <d v="1975-11-06T00:00:00"/>
    <n v="44.689975501014715"/>
    <s v="Social Worker"/>
    <s v="Health"/>
    <s v="Mass Customer"/>
    <s v="N"/>
    <s v="Yes"/>
    <n v="18"/>
    <m/>
  </r>
  <r>
    <n v="3049"/>
    <n v="5"/>
    <x v="1605"/>
    <d v="2017-09-27T00:00:00"/>
    <n v="94"/>
    <b v="1"/>
    <s v="Approved"/>
    <s v="Trek Bicycles"/>
    <s v="Mountain"/>
    <s v="low"/>
    <s v="medium"/>
    <n v="574.64"/>
    <n v="459.71"/>
    <d v="2011-08-29T00:00:00"/>
    <n v="114.93"/>
    <s v="F"/>
    <n v="39"/>
    <d v="1961-08-08T00:00:00"/>
    <n v="58.944770021562654"/>
    <s v="Nurse Practicioner"/>
    <s v="n/a"/>
    <s v="Mass Customer"/>
    <s v="N"/>
    <s v="No"/>
    <n v="14"/>
    <m/>
  </r>
  <r>
    <n v="3177"/>
    <n v="3"/>
    <x v="2728"/>
    <d v="2017-09-27T00:00:00"/>
    <n v="94"/>
    <b v="1"/>
    <s v="Approved"/>
    <s v="Trek Bicycles"/>
    <s v="Standard"/>
    <s v="medium"/>
    <s v="large"/>
    <n v="2091.4699999999998"/>
    <n v="388.92"/>
    <d v="2011-08-24T00:00:00"/>
    <n v="1702.5499999999997"/>
    <s v="M"/>
    <n v="80"/>
    <d v="1995-11-07T00:00:00"/>
    <n v="24.673537144850329"/>
    <s v="General Manager"/>
    <s v="Argiculture"/>
    <s v="Affluent Customer"/>
    <s v="N"/>
    <s v="No"/>
    <n v="7"/>
    <m/>
  </r>
  <r>
    <n v="3484"/>
    <n v="35"/>
    <x v="261"/>
    <d v="2017-09-27T00:00:00"/>
    <n v="94"/>
    <b v="1"/>
    <s v="Approved"/>
    <s v="Trek Bicycles"/>
    <s v="Standard"/>
    <s v="low"/>
    <s v="medium"/>
    <n v="1057.51"/>
    <n v="154.4"/>
    <d v="1999-07-20T00:00:00"/>
    <n v="903.11"/>
    <s v="M"/>
    <n v="27"/>
    <d v="1983-08-09T00:00:00"/>
    <n v="36.928331665398275"/>
    <s v="Nuclear Power Engineer"/>
    <s v="Manufacturing"/>
    <s v="Mass Customer"/>
    <s v="N"/>
    <s v="Yes"/>
    <n v="13"/>
    <m/>
  </r>
  <r>
    <n v="3585"/>
    <n v="91"/>
    <x v="1132"/>
    <d v="2017-09-27T00:00:00"/>
    <n v="94"/>
    <b v="1"/>
    <s v="Approved"/>
    <s v="Solex"/>
    <s v="Standard"/>
    <s v="medium"/>
    <s v="medium"/>
    <n v="100.35"/>
    <n v="75.260000000000005"/>
    <d v="1999-07-26T00:00:00"/>
    <n v="25.089999999999989"/>
    <s v="F"/>
    <n v="68"/>
    <d v="1998-05-21T00:00:00"/>
    <n v="22.136550843480464"/>
    <s v="Technical Writer"/>
    <s v="Manufacturing"/>
    <s v="Affluent Customer"/>
    <s v="N"/>
    <s v="No"/>
    <n v="3"/>
    <m/>
  </r>
  <r>
    <n v="3760"/>
    <n v="51"/>
    <x v="2277"/>
    <d v="2017-09-27T00:00:00"/>
    <n v="94"/>
    <b v="1"/>
    <s v="Approved"/>
    <s v="OHM Cycles"/>
    <s v="Standard"/>
    <s v="high"/>
    <s v="medium"/>
    <n v="2005.66"/>
    <n v="1203.4000000000001"/>
    <d v="2012-04-10T00:00:00"/>
    <n v="802.26"/>
    <s v="F"/>
    <n v="5"/>
    <d v="1979-05-20T00:00:00"/>
    <n v="41.15298919964485"/>
    <s v="Cost Accountant"/>
    <s v="Financial Services"/>
    <s v="Mass Customer"/>
    <s v="N"/>
    <s v="Yes"/>
    <n v="14"/>
    <m/>
  </r>
  <r>
    <n v="4411"/>
    <n v="90"/>
    <x v="1062"/>
    <d v="2017-09-27T00:00:00"/>
    <n v="94"/>
    <b v="1"/>
    <s v="Approved"/>
    <s v="Solex"/>
    <s v="Standard"/>
    <s v="low"/>
    <s v="medium"/>
    <n v="945.04"/>
    <n v="507.58"/>
    <d v="1999-07-20T00:00:00"/>
    <n v="437.46"/>
    <s v="M"/>
    <n v="13"/>
    <d v="1965-12-24T00:00:00"/>
    <n v="54.563948103754434"/>
    <s v="Chemical Engineer"/>
    <s v="Manufacturing"/>
    <s v="High Net Worth"/>
    <s v="N"/>
    <s v="Yes"/>
    <n v="10"/>
    <m/>
  </r>
  <r>
    <n v="5219"/>
    <n v="20"/>
    <x v="1171"/>
    <d v="2017-02-22T00:00:00"/>
    <m/>
    <b v="0"/>
    <s v="Cancelled"/>
    <s v="Trek Bicycles"/>
    <s v="Standard"/>
    <s v="medium"/>
    <s v="small"/>
    <n v="1775.81"/>
    <n v="1580.47"/>
    <n v="40303"/>
    <m/>
    <m/>
    <m/>
    <m/>
    <m/>
    <m/>
    <m/>
    <m/>
    <m/>
    <m/>
    <m/>
    <m/>
  </r>
  <r>
    <n v="4596"/>
    <n v="74"/>
    <x v="2114"/>
    <d v="2017-09-27T00:00:00"/>
    <n v="94"/>
    <b v="1"/>
    <s v="Approved"/>
    <s v="WeareA2B"/>
    <s v="Standard"/>
    <s v="medium"/>
    <s v="medium"/>
    <n v="1228.07"/>
    <n v="400.91"/>
    <d v="2015-08-10T00:00:00"/>
    <n v="827.15999999999985"/>
    <s v="M"/>
    <n v="30"/>
    <d v="1981-07-03T00:00:00"/>
    <n v="39.029701528411969"/>
    <s v="Teacher"/>
    <s v="Telecommunications"/>
    <s v="Mass Customer"/>
    <s v="N"/>
    <s v="Yes"/>
    <n v="13"/>
    <m/>
  </r>
  <r>
    <n v="4806"/>
    <n v="24"/>
    <x v="1002"/>
    <d v="2017-09-27T00:00:00"/>
    <n v="94"/>
    <b v="0"/>
    <s v="Approved"/>
    <s v="Solex"/>
    <s v="Road"/>
    <s v="medium"/>
    <s v="large"/>
    <n v="1777.8"/>
    <n v="820.78"/>
    <d v="2012-05-18T00:00:00"/>
    <n v="957.02"/>
    <s v="M"/>
    <n v="67"/>
    <d v="1931-10-23T00:00:00"/>
    <n v="88.758468651699644"/>
    <s v="Recruiting Manager"/>
    <s v="Retail"/>
    <s v="Affluent Customer"/>
    <s v="N"/>
    <s v="No"/>
    <n v="6"/>
    <m/>
  </r>
  <r>
    <n v="5805"/>
    <n v="83"/>
    <x v="2058"/>
    <d v="2017-09-27T00:00:00"/>
    <n v="94"/>
    <b v="0"/>
    <s v="Approved"/>
    <s v="Solex"/>
    <s v="Touring"/>
    <s v="medium"/>
    <s v="large"/>
    <n v="2083.94"/>
    <n v="675.03"/>
    <d v="1998-12-16T00:00:00"/>
    <n v="1408.91"/>
    <s v="M"/>
    <n v="61"/>
    <d v="1979-01-27T00:00:00"/>
    <n v="41.46257824074074"/>
    <s v="Executive Secretary"/>
    <s v="IT"/>
    <s v="Mass Customer"/>
    <s v="N"/>
    <s v="Yes"/>
    <n v="6"/>
    <m/>
  </r>
  <r>
    <n v="6312"/>
    <n v="99"/>
    <x v="618"/>
    <d v="2017-09-27T00:00:00"/>
    <n v="94"/>
    <b v="0"/>
    <s v="Approved"/>
    <s v="Trek Bicycles"/>
    <s v="Road"/>
    <s v="low"/>
    <s v="small"/>
    <n v="1720.7"/>
    <n v="1531.42"/>
    <d v="1997-02-09T00:00:00"/>
    <n v="189.27999999999997"/>
    <s v="M"/>
    <n v="84"/>
    <d v="2001-01-22T00:00:00"/>
    <n v="19.45983851471334"/>
    <s v="Environmental Tech"/>
    <s v="Financial Services"/>
    <s v="High Net Worth"/>
    <s v="N"/>
    <s v="Yes"/>
    <n v="2"/>
    <m/>
  </r>
  <r>
    <n v="6443"/>
    <n v="8"/>
    <x v="2388"/>
    <d v="2017-09-27T00:00:00"/>
    <n v="94"/>
    <b v="0"/>
    <s v="Approved"/>
    <s v="Solex"/>
    <s v="Road"/>
    <s v="medium"/>
    <s v="small"/>
    <n v="1703.52"/>
    <n v="1516.13"/>
    <d v="2011-04-16T00:00:00"/>
    <n v="187.38999999999987"/>
    <s v="M"/>
    <n v="25"/>
    <d v="1987-06-16T00:00:00"/>
    <n v="33.073537144850327"/>
    <s v="Associate Professor"/>
    <s v="Manufacturing"/>
    <s v="Mass Customer"/>
    <s v="N"/>
    <s v="No"/>
    <n v="21"/>
    <m/>
  </r>
  <r>
    <n v="7009"/>
    <n v="15"/>
    <x v="434"/>
    <d v="2017-09-27T00:00:00"/>
    <n v="94"/>
    <b v="1"/>
    <s v="Approved"/>
    <s v="WeareA2B"/>
    <s v="Standard"/>
    <s v="medium"/>
    <s v="medium"/>
    <n v="1292.8399999999999"/>
    <n v="13.44"/>
    <d v="2015-08-10T00:00:00"/>
    <n v="1279.3999999999999"/>
    <s v="M"/>
    <n v="10"/>
    <d v="1999-08-11T00:00:00"/>
    <n v="20.911893309233889"/>
    <s v="Project Manager"/>
    <s v="n/a"/>
    <s v="High Net Worth"/>
    <s v="N"/>
    <s v="No"/>
    <n v="1"/>
    <m/>
  </r>
  <r>
    <n v="7222"/>
    <n v="24"/>
    <x v="1715"/>
    <d v="2017-09-27T00:00:00"/>
    <n v="94"/>
    <b v="0"/>
    <s v="Approved"/>
    <s v="Solex"/>
    <s v="Road"/>
    <s v="medium"/>
    <s v="large"/>
    <n v="1777.8"/>
    <n v="820.78"/>
    <d v="2011-05-07T00:00:00"/>
    <n v="957.02"/>
    <s v="M"/>
    <n v="94"/>
    <d v="1960-09-11T00:00:00"/>
    <n v="59.851619336631153"/>
    <s v="Senior Sales Associate"/>
    <s v="Manufacturing"/>
    <s v="Mass Customer"/>
    <s v="N"/>
    <s v="No"/>
    <n v="12"/>
    <m/>
  </r>
  <r>
    <n v="7638"/>
    <n v="72"/>
    <x v="2462"/>
    <d v="2017-09-27T00:00:00"/>
    <n v="94"/>
    <b v="0"/>
    <s v="Approved"/>
    <s v="OHM Cycles"/>
    <s v="Standard"/>
    <s v="medium"/>
    <s v="medium"/>
    <n v="912.52"/>
    <n v="141.4"/>
    <d v="2015-10-18T00:00:00"/>
    <n v="771.12"/>
    <s v="M"/>
    <n v="67"/>
    <d v="1955-02-18T00:00:00"/>
    <n v="65.418742624302382"/>
    <s v="Geological Engineer"/>
    <s v="Manufacturing"/>
    <s v="High Net Worth"/>
    <s v="N"/>
    <s v="No"/>
    <n v="18"/>
    <m/>
  </r>
  <r>
    <n v="7784"/>
    <n v="49"/>
    <x v="2694"/>
    <d v="2017-09-27T00:00:00"/>
    <n v="94"/>
    <b v="0"/>
    <s v="Approved"/>
    <s v="Trek Bicycles"/>
    <s v="Road"/>
    <s v="medium"/>
    <s v="medium"/>
    <n v="533.51"/>
    <n v="400.13"/>
    <d v="2012-06-04T00:00:00"/>
    <n v="133.38"/>
    <s v="M"/>
    <n v="32"/>
    <d v="1957-12-15T00:00:00"/>
    <n v="62.594085090055806"/>
    <s v="VP Sales"/>
    <s v="Manufacturing"/>
    <s v="Mass Customer"/>
    <s v="N"/>
    <s v="No"/>
    <n v="13"/>
    <m/>
  </r>
  <r>
    <n v="8300"/>
    <n v="14"/>
    <x v="443"/>
    <d v="2017-09-27T00:00:00"/>
    <n v="94"/>
    <b v="1"/>
    <s v="Approved"/>
    <s v="Trek Bicycles"/>
    <s v="Standard"/>
    <s v="medium"/>
    <s v="small"/>
    <n v="1386.84"/>
    <n v="1234.29"/>
    <d v="2003-08-05T00:00:00"/>
    <n v="152.54999999999995"/>
    <s v="F"/>
    <n v="34"/>
    <d v="1964-05-18T00:00:00"/>
    <n v="56.166687829781836"/>
    <s v="Account Representative I"/>
    <s v="n/a"/>
    <s v="Mass Customer"/>
    <s v="N"/>
    <s v="No"/>
    <n v="14"/>
    <m/>
  </r>
  <r>
    <n v="8540"/>
    <n v="43"/>
    <x v="1105"/>
    <d v="2017-09-27T00:00:00"/>
    <n v="94"/>
    <b v="0"/>
    <s v="Approved"/>
    <s v="Solex"/>
    <s v="Standard"/>
    <s v="medium"/>
    <s v="medium"/>
    <n v="1151.96"/>
    <n v="649.49"/>
    <d v="1999-12-04T00:00:00"/>
    <n v="502.47"/>
    <s v="F"/>
    <n v="67"/>
    <d v="1976-11-16T00:00:00"/>
    <n v="43.659838514713343"/>
    <s v="Research Associate"/>
    <s v="Financial Services"/>
    <s v="Affluent Customer"/>
    <s v="N"/>
    <s v="No"/>
    <n v="9"/>
    <m/>
  </r>
  <r>
    <n v="9477"/>
    <n v="63"/>
    <x v="346"/>
    <d v="2017-09-27T00:00:00"/>
    <n v="94"/>
    <b v="0"/>
    <s v="Approved"/>
    <s v="Solex"/>
    <s v="Standard"/>
    <s v="medium"/>
    <s v="medium"/>
    <n v="1483.2"/>
    <n v="99.59"/>
    <d v="2012-05-18T00:00:00"/>
    <n v="1383.6100000000001"/>
    <s v="M"/>
    <n v="27"/>
    <d v="1963-10-07T00:00:00"/>
    <n v="56.780386459918823"/>
    <s v="Web Developer II"/>
    <s v="Manufacturing"/>
    <s v="Affluent Customer"/>
    <s v="N"/>
    <s v="Yes"/>
    <n v="19"/>
    <m/>
  </r>
  <r>
    <n v="9872"/>
    <n v="89"/>
    <x v="2729"/>
    <d v="2017-09-27T00:00:00"/>
    <n v="94"/>
    <b v="1"/>
    <s v="Approved"/>
    <s v="WeareA2B"/>
    <s v="Touring"/>
    <s v="medium"/>
    <s v="large"/>
    <n v="1362.99"/>
    <n v="57.74"/>
    <d v="1993-04-20T00:00:00"/>
    <n v="1305.25"/>
    <s v="M"/>
    <n v="83"/>
    <d v="1970-11-12T00:00:00"/>
    <n v="49.676276870877729"/>
    <s v="Business Systems Development Analyst"/>
    <s v="n/a"/>
    <s v="Affluent Customer"/>
    <s v="N"/>
    <s v="Yes"/>
    <n v="14"/>
    <m/>
  </r>
  <r>
    <n v="10330"/>
    <n v="21"/>
    <x v="2129"/>
    <d v="2017-09-27T00:00:00"/>
    <n v="94"/>
    <b v="1"/>
    <s v="Approved"/>
    <s v="WeareA2B"/>
    <s v="Touring"/>
    <s v="medium"/>
    <s v="medium"/>
    <n v="1466.68"/>
    <n v="363.25"/>
    <d v="2007-08-04T00:00:00"/>
    <n v="1103.43"/>
    <s v="F"/>
    <n v="45"/>
    <d v="1955-03-15T00:00:00"/>
    <n v="65.350249473617453"/>
    <s v="Help Desk Operator"/>
    <s v="n/a"/>
    <s v="High Net Worth"/>
    <s v="N"/>
    <s v="Yes"/>
    <n v="16"/>
    <m/>
  </r>
  <r>
    <n v="10868"/>
    <n v="72"/>
    <x v="1268"/>
    <d v="2017-09-27T00:00:00"/>
    <n v="94"/>
    <b v="1"/>
    <s v="Approved"/>
    <s v="Norco Bicycles"/>
    <s v="Standard"/>
    <s v="medium"/>
    <s v="medium"/>
    <n v="360.4"/>
    <n v="270.3"/>
    <d v="2016-12-06T00:00:00"/>
    <n v="90.099999999999966"/>
    <s v="M"/>
    <n v="90"/>
    <d v="1987-09-15T00:00:00"/>
    <n v="32.824222076357174"/>
    <s v="Operator"/>
    <s v="IT"/>
    <s v="Affluent Customer"/>
    <s v="N"/>
    <s v="No"/>
    <n v="12"/>
    <m/>
  </r>
  <r>
    <n v="11025"/>
    <n v="4"/>
    <x v="394"/>
    <d v="2017-09-27T00:00:00"/>
    <n v="94"/>
    <b v="1"/>
    <s v="Approved"/>
    <s v="Giant Bicycles"/>
    <s v="Standard"/>
    <s v="high"/>
    <s v="medium"/>
    <n v="1129.1300000000001"/>
    <n v="677.48"/>
    <d v="2011-04-16T00:00:00"/>
    <n v="451.65000000000009"/>
    <s v="M"/>
    <n v="61"/>
    <d v="1984-03-25T00:00:00"/>
    <n v="36.300934405124302"/>
    <s v="Administrative Officer"/>
    <s v="Argiculture"/>
    <s v="Mass Customer"/>
    <s v="N"/>
    <s v="Yes"/>
    <n v="12"/>
    <m/>
  </r>
  <r>
    <n v="11357"/>
    <n v="75"/>
    <x v="2121"/>
    <d v="2017-09-27T00:00:00"/>
    <n v="94"/>
    <b v="1"/>
    <s v="Approved"/>
    <s v="Giant Bicycles"/>
    <s v="Touring"/>
    <s v="medium"/>
    <s v="large"/>
    <n v="1873.97"/>
    <n v="863.95"/>
    <d v="2010-08-20T00:00:00"/>
    <n v="1010.02"/>
    <s v="M"/>
    <n v="50"/>
    <d v="1965-06-06T00:00:00"/>
    <n v="55.114633035261285"/>
    <s v="Marketing Manager"/>
    <s v="Financial Services"/>
    <s v="Mass Customer"/>
    <s v="N"/>
    <s v="No"/>
    <n v="9"/>
    <m/>
  </r>
  <r>
    <n v="11366"/>
    <n v="91"/>
    <x v="1735"/>
    <d v="2017-09-27T00:00:00"/>
    <n v="94"/>
    <b v="1"/>
    <s v="Approved"/>
    <s v="WeareA2B"/>
    <s v="Standard"/>
    <s v="low"/>
    <s v="medium"/>
    <n v="642.30999999999995"/>
    <n v="513.85"/>
    <d v="1991-07-10T00:00:00"/>
    <n v="128.45999999999992"/>
    <s v="U"/>
    <n v="10"/>
    <d v="1899-12-30T00:00:00"/>
    <n v="0"/>
    <s v="Computer Systems Analyst I"/>
    <s v="IT"/>
    <s v="High Net Worth"/>
    <s v="N"/>
    <s v="Yes"/>
    <n v="0"/>
    <m/>
  </r>
  <r>
    <n v="12804"/>
    <n v="96"/>
    <x v="1368"/>
    <d v="2017-09-27T00:00:00"/>
    <n v="94"/>
    <b v="0"/>
    <s v="Approved"/>
    <s v="WeareA2B"/>
    <s v="Road"/>
    <s v="low"/>
    <s v="small"/>
    <n v="1172.78"/>
    <n v="1043.77"/>
    <d v="2002-10-10T00:00:00"/>
    <n v="129.01"/>
    <s v="F"/>
    <n v="57"/>
    <d v="1973-05-17T00:00:00"/>
    <n v="47.163948103754436"/>
    <s v="Computer Systems Analyst II"/>
    <s v="Health"/>
    <s v="Affluent Customer"/>
    <s v="N"/>
    <s v="No"/>
    <n v="10"/>
    <m/>
  </r>
  <r>
    <n v="12822"/>
    <n v="0"/>
    <x v="151"/>
    <d v="2017-09-27T00:00:00"/>
    <n v="94"/>
    <b v="1"/>
    <s v="Approved"/>
    <s v="Solex"/>
    <s v="Road"/>
    <s v="medium"/>
    <s v="medium"/>
    <n v="416.98"/>
    <n v="312.74"/>
    <d v="1993-04-12T00:00:00"/>
    <n v="104.24000000000001"/>
    <s v="F"/>
    <n v="83"/>
    <d v="1995-05-21T00:00:00"/>
    <n v="25.139290569507864"/>
    <s v="Legal Assistant"/>
    <s v="n/a"/>
    <s v="High Net Worth"/>
    <s v="N"/>
    <s v="Yes"/>
    <n v="5"/>
    <m/>
  </r>
  <r>
    <n v="13004"/>
    <n v="78"/>
    <x v="424"/>
    <d v="2017-09-27T00:00:00"/>
    <n v="94"/>
    <b v="1"/>
    <s v="Approved"/>
    <s v="Giant Bicycles"/>
    <s v="Standard"/>
    <s v="medium"/>
    <s v="large"/>
    <n v="1765.3"/>
    <n v="709.48"/>
    <d v="2004-07-25T00:00:00"/>
    <n v="1055.82"/>
    <s v="F"/>
    <n v="95"/>
    <d v="1968-03-12T00:00:00"/>
    <n v="52.347509747590053"/>
    <s v="Physical Therapy Assistant"/>
    <s v="Manufacturing"/>
    <s v="Mass Customer"/>
    <s v="N"/>
    <s v="No"/>
    <n v="8"/>
    <m/>
  </r>
  <r>
    <n v="13164"/>
    <n v="27"/>
    <x v="2074"/>
    <d v="2017-09-27T00:00:00"/>
    <n v="94"/>
    <b v="1"/>
    <s v="Approved"/>
    <s v="Trek Bicycles"/>
    <s v="Standard"/>
    <s v="medium"/>
    <s v="medium"/>
    <n v="499.53"/>
    <n v="388.72"/>
    <d v="1999-06-23T00:00:00"/>
    <n v="110.80999999999995"/>
    <s v="F"/>
    <n v="82"/>
    <d v="1981-11-29T00:00:00"/>
    <n v="38.621482350329778"/>
    <s v="Assistant Media Planner"/>
    <s v="Entertainment"/>
    <s v="Mass Customer"/>
    <s v="N"/>
    <s v="No"/>
    <n v="16"/>
    <m/>
  </r>
  <r>
    <n v="13617"/>
    <n v="38"/>
    <x v="1478"/>
    <d v="2017-09-27T00:00:00"/>
    <n v="94"/>
    <b v="0"/>
    <s v="Approved"/>
    <s v="Trek Bicycles"/>
    <s v="Standard"/>
    <s v="medium"/>
    <s v="large"/>
    <n v="2091.4699999999998"/>
    <n v="388.92"/>
    <d v="2012-09-15T00:00:00"/>
    <n v="1702.5499999999997"/>
    <s v="M"/>
    <n v="72"/>
    <d v="1977-08-31T00:00:00"/>
    <n v="42.870797418822931"/>
    <s v="Executive Secretary"/>
    <s v="Property"/>
    <s v="High Net Worth"/>
    <s v="N"/>
    <s v="No"/>
    <n v="7"/>
    <m/>
  </r>
  <r>
    <n v="13680"/>
    <n v="21"/>
    <x v="856"/>
    <d v="2017-09-27T00:00:00"/>
    <n v="94"/>
    <b v="0"/>
    <s v="Approved"/>
    <s v="WeareA2B"/>
    <s v="Touring"/>
    <s v="medium"/>
    <s v="medium"/>
    <n v="1466.68"/>
    <n v="363.25"/>
    <d v="2016-07-09T00:00:00"/>
    <n v="1103.43"/>
    <s v="M"/>
    <n v="73"/>
    <d v="1996-12-12T00:00:00"/>
    <n v="23.574907007864027"/>
    <s v="Environmental Specialist"/>
    <s v="Health"/>
    <s v="High Net Worth"/>
    <s v="N"/>
    <s v="Yes"/>
    <n v="5"/>
    <m/>
  </r>
  <r>
    <n v="13712"/>
    <n v="0"/>
    <x v="2730"/>
    <d v="2017-09-27T00:00:00"/>
    <n v="94"/>
    <b v="0"/>
    <s v="Approved"/>
    <s v="Solex"/>
    <s v="Standard"/>
    <s v="medium"/>
    <s v="medium"/>
    <n v="100.35"/>
    <n v="75.260000000000005"/>
    <d v="1999-07-26T00:00:00"/>
    <n v="25.089999999999989"/>
    <s v="F"/>
    <n v="57"/>
    <d v="1995-08-31T00:00:00"/>
    <n v="24.859838514713342"/>
    <s v="Accounting Assistant II"/>
    <s v="IT"/>
    <s v="High Net Worth"/>
    <s v="N"/>
    <s v="No"/>
    <n v="2"/>
    <m/>
  </r>
  <r>
    <n v="14018"/>
    <n v="78"/>
    <x v="2731"/>
    <d v="2017-09-27T00:00:00"/>
    <n v="94"/>
    <b v="0"/>
    <s v="Approved"/>
    <s v="Giant Bicycles"/>
    <s v="Standard"/>
    <s v="medium"/>
    <s v="large"/>
    <n v="1765.3"/>
    <n v="709.48"/>
    <d v="2004-12-18T00:00:00"/>
    <n v="1055.82"/>
    <s v="F"/>
    <n v="70"/>
    <d v="1969-07-03T00:00:00"/>
    <n v="51.037920706494162"/>
    <s v="Compensation Analyst"/>
    <s v="Financial Services"/>
    <s v="Mass Customer"/>
    <s v="N"/>
    <s v="Yes"/>
    <n v="4"/>
    <m/>
  </r>
  <r>
    <n v="14143"/>
    <n v="61"/>
    <x v="2732"/>
    <d v="2017-09-27T00:00:00"/>
    <n v="94"/>
    <b v="1"/>
    <s v="Approved"/>
    <s v="Norco Bicycles"/>
    <s v="Standard"/>
    <s v="medium"/>
    <s v="small"/>
    <n v="586.45000000000005"/>
    <n v="521.94000000000005"/>
    <d v="2004-12-18T00:00:00"/>
    <n v="64.509999999999991"/>
    <s v="F"/>
    <n v="11"/>
    <d v="1974-01-19T00:00:00"/>
    <n v="46.487235774987312"/>
    <s v="Software Test Engineer I"/>
    <s v="Property"/>
    <s v="High Net Worth"/>
    <s v="N"/>
    <s v="Yes"/>
    <n v="8"/>
    <m/>
  </r>
  <r>
    <n v="14524"/>
    <n v="45"/>
    <x v="2733"/>
    <d v="2017-09-27T00:00:00"/>
    <n v="94"/>
    <b v="1"/>
    <s v="Approved"/>
    <s v="Trek Bicycles"/>
    <s v="Road"/>
    <s v="low"/>
    <s v="medium"/>
    <n v="980.37"/>
    <n v="234.43"/>
    <d v="2011-04-16T00:00:00"/>
    <n v="745.94"/>
    <s v="F"/>
    <n v="52"/>
    <d v="1994-01-23T00:00:00"/>
    <n v="26.46257824074074"/>
    <s v="Senior Cost Accountant"/>
    <s v="Financial Services"/>
    <s v="High Net Worth"/>
    <s v="N"/>
    <s v="Yes"/>
    <n v="8"/>
    <m/>
  </r>
  <r>
    <n v="16924"/>
    <n v="7"/>
    <x v="156"/>
    <d v="2017-09-27T00:00:00"/>
    <n v="94"/>
    <b v="1"/>
    <s v="Approved"/>
    <s v="Trek Bicycles"/>
    <s v="Road"/>
    <s v="low"/>
    <s v="medium"/>
    <n v="980.37"/>
    <n v="234.43"/>
    <d v="2014-03-03T00:00:00"/>
    <n v="745.94"/>
    <s v="M"/>
    <n v="92"/>
    <d v="1974-05-09T00:00:00"/>
    <n v="46.185865911973615"/>
    <n v="0"/>
    <s v="Retail"/>
    <s v="Affluent Customer"/>
    <s v="N"/>
    <s v="Yes"/>
    <n v="17"/>
    <m/>
  </r>
  <r>
    <n v="16933"/>
    <n v="59"/>
    <x v="9"/>
    <d v="2017-09-27T00:00:00"/>
    <n v="94"/>
    <b v="1"/>
    <s v="Approved"/>
    <s v="Solex"/>
    <s v="Standard"/>
    <s v="medium"/>
    <s v="large"/>
    <n v="1061.56"/>
    <n v="733.58"/>
    <d v="1993-07-20T00:00:00"/>
    <n v="327.9799999999999"/>
    <s v="M"/>
    <n v="21"/>
    <d v="1958-02-21T00:00:00"/>
    <n v="62.407783720192796"/>
    <n v="0"/>
    <s v="Property"/>
    <s v="Mass Customer"/>
    <s v="N"/>
    <s v="No"/>
    <n v="17"/>
    <m/>
  </r>
  <r>
    <n v="17090"/>
    <n v="19"/>
    <x v="2516"/>
    <d v="2017-09-27T00:00:00"/>
    <n v="94"/>
    <b v="1"/>
    <s v="Approved"/>
    <s v="OHM Cycles"/>
    <s v="Road"/>
    <s v="high"/>
    <s v="large"/>
    <n v="12.01"/>
    <n v="7.21"/>
    <d v="2009-03-08T00:00:00"/>
    <n v="4.8"/>
    <s v="F"/>
    <n v="43"/>
    <d v="1986-03-10T00:00:00"/>
    <n v="34.34203029553526"/>
    <s v="Pharmacist"/>
    <s v="Health"/>
    <s v="Mass Customer"/>
    <s v="N"/>
    <s v="No"/>
    <n v="10"/>
    <m/>
  </r>
  <r>
    <n v="17972"/>
    <n v="76"/>
    <x v="1000"/>
    <d v="2017-09-27T00:00:00"/>
    <n v="94"/>
    <b v="0"/>
    <s v="Approved"/>
    <s v="WeareA2B"/>
    <s v="Road"/>
    <s v="low"/>
    <s v="small"/>
    <n v="1172.78"/>
    <n v="1043.77"/>
    <d v="2002-10-10T00:00:00"/>
    <n v="129.01"/>
    <s v="M"/>
    <n v="13"/>
    <d v="1961-06-27T00:00:00"/>
    <n v="59.059838514713341"/>
    <s v="Speech Pathologist"/>
    <s v="Financial Services"/>
    <s v="High Net Worth"/>
    <s v="N"/>
    <s v="No"/>
    <n v="12"/>
    <m/>
  </r>
  <r>
    <n v="18028"/>
    <n v="0"/>
    <x v="2734"/>
    <d v="2017-09-27T00:00:00"/>
    <n v="94"/>
    <b v="0"/>
    <s v="Approved"/>
    <s v="Solex"/>
    <s v="Road"/>
    <s v="medium"/>
    <s v="medium"/>
    <n v="416.98"/>
    <n v="312.74"/>
    <d v="2008-03-19T00:00:00"/>
    <n v="104.24000000000001"/>
    <s v="F"/>
    <n v="4"/>
    <d v="1983-10-29T00:00:00"/>
    <n v="36.706413857179093"/>
    <n v="0"/>
    <s v="Manufacturing"/>
    <s v="High Net Worth"/>
    <s v="N"/>
    <s v="Yes"/>
    <n v="7"/>
    <m/>
  </r>
  <r>
    <n v="18235"/>
    <n v="0"/>
    <x v="1850"/>
    <d v="2017-09-27T00:00:00"/>
    <n v="94"/>
    <b v="0"/>
    <s v="Approved"/>
    <s v="OHM Cycles"/>
    <s v="Road"/>
    <s v="high"/>
    <s v="large"/>
    <n v="12.01"/>
    <n v="7.21"/>
    <d v="2009-03-08T00:00:00"/>
    <n v="4.8"/>
    <s v="F"/>
    <n v="97"/>
    <d v="1977-10-26T00:00:00"/>
    <n v="42.717372761288686"/>
    <s v="Civil Engineer"/>
    <s v="Manufacturing"/>
    <s v="High Net Worth"/>
    <s v="N"/>
    <s v="No"/>
    <n v="20"/>
    <m/>
  </r>
  <r>
    <n v="18346"/>
    <n v="92"/>
    <x v="2735"/>
    <d v="2017-09-27T00:00:00"/>
    <n v="94"/>
    <b v="0"/>
    <s v="Approved"/>
    <s v="WeareA2B"/>
    <s v="Standard"/>
    <s v="medium"/>
    <s v="small"/>
    <n v="1415.01"/>
    <n v="1259.3599999999999"/>
    <d v="2016-03-29T00:00:00"/>
    <n v="155.65000000000009"/>
    <s v="M"/>
    <n v="75"/>
    <d v="1959-09-05T00:00:00"/>
    <n v="60.870797418822931"/>
    <n v="0"/>
    <s v="Retail"/>
    <s v="Affluent Customer"/>
    <s v="N"/>
    <s v="Yes"/>
    <n v="8"/>
    <m/>
  </r>
  <r>
    <n v="19159"/>
    <n v="99"/>
    <x v="518"/>
    <d v="2017-09-27T00:00:00"/>
    <n v="94"/>
    <b v="1"/>
    <s v="Approved"/>
    <s v="OHM Cycles"/>
    <s v="Standard"/>
    <s v="medium"/>
    <s v="medium"/>
    <n v="1227.3399999999999"/>
    <n v="770.89"/>
    <d v="1994-08-10T00:00:00"/>
    <n v="456.44999999999993"/>
    <s v="F"/>
    <n v="41"/>
    <d v="1994-04-25T00:00:00"/>
    <n v="26.21052344622019"/>
    <s v="Research Assistant II"/>
    <s v="Manufacturing"/>
    <s v="Affluent Customer"/>
    <s v="N"/>
    <s v="No"/>
    <n v="1"/>
    <m/>
  </r>
  <r>
    <n v="19580"/>
    <n v="27"/>
    <x v="1562"/>
    <d v="2017-09-27T00:00:00"/>
    <n v="94"/>
    <b v="1"/>
    <s v="Approved"/>
    <s v="Trek Bicycles"/>
    <s v="Standard"/>
    <s v="medium"/>
    <s v="medium"/>
    <n v="499.53"/>
    <n v="388.72"/>
    <d v="1999-06-23T00:00:00"/>
    <n v="110.80999999999995"/>
    <s v="M"/>
    <n v="97"/>
    <d v="1975-04-14T00:00:00"/>
    <n v="45.254359062658544"/>
    <s v="Payment Adjustment Coordinator"/>
    <s v="Health"/>
    <s v="Mass Customer"/>
    <s v="N"/>
    <s v="No"/>
    <n v="8"/>
    <m/>
  </r>
  <r>
    <n v="436"/>
    <n v="96"/>
    <x v="2736"/>
    <d v="2017-09-26T00:00:00"/>
    <n v="95"/>
    <b v="1"/>
    <s v="Approved"/>
    <s v="WeareA2B"/>
    <s v="Road"/>
    <s v="low"/>
    <s v="small"/>
    <n v="1172.78"/>
    <n v="1043.77"/>
    <d v="2002-10-10T00:00:00"/>
    <n v="129.01"/>
    <s v="F"/>
    <n v="91"/>
    <d v="1973-02-18T00:00:00"/>
    <n v="47.405043994165396"/>
    <s v="Social Worker"/>
    <s v="Health"/>
    <s v="Mass Customer"/>
    <s v="N"/>
    <s v="No"/>
    <n v="7"/>
    <m/>
  </r>
  <r>
    <n v="773"/>
    <n v="39"/>
    <x v="2737"/>
    <d v="2017-09-26T00:00:00"/>
    <n v="95"/>
    <b v="0"/>
    <s v="Approved"/>
    <s v="Giant Bicycles"/>
    <s v="Standard"/>
    <s v="medium"/>
    <s v="large"/>
    <n v="1812.75"/>
    <n v="582.48"/>
    <d v="1999-12-04T00:00:00"/>
    <n v="1230.27"/>
    <s v="M"/>
    <n v="55"/>
    <d v="1980-07-29T00:00:00"/>
    <n v="39.95846865169964"/>
    <n v="0"/>
    <s v="Property"/>
    <s v="Mass Customer"/>
    <s v="N"/>
    <s v="Yes"/>
    <n v="5"/>
    <m/>
  </r>
  <r>
    <n v="1181"/>
    <n v="49"/>
    <x v="2738"/>
    <d v="2017-09-26T00:00:00"/>
    <n v="95"/>
    <b v="0"/>
    <s v="Approved"/>
    <s v="Solex"/>
    <s v="Standard"/>
    <s v="medium"/>
    <s v="large"/>
    <n v="1061.56"/>
    <n v="733.58"/>
    <d v="1993-07-20T00:00:00"/>
    <n v="327.9799999999999"/>
    <s v="F"/>
    <n v="53"/>
    <d v="1976-09-06T00:00:00"/>
    <n v="43.854359062658546"/>
    <s v="Physical Therapy Assistant"/>
    <s v="Retail"/>
    <s v="High Net Worth"/>
    <s v="N"/>
    <s v="No"/>
    <n v="17"/>
    <m/>
  </r>
  <r>
    <n v="1523"/>
    <n v="90"/>
    <x v="2739"/>
    <d v="2017-09-26T00:00:00"/>
    <n v="95"/>
    <b v="0"/>
    <s v="Approved"/>
    <s v="Norco Bicycles"/>
    <s v="Standard"/>
    <s v="low"/>
    <s v="medium"/>
    <n v="363.01"/>
    <n v="290.41000000000003"/>
    <d v="2003-09-10T00:00:00"/>
    <n v="72.599999999999966"/>
    <s v="M"/>
    <n v="61"/>
    <d v="1986-04-19T00:00:00"/>
    <n v="34.232441254439372"/>
    <s v="Administrative Officer"/>
    <s v="Retail"/>
    <s v="Affluent Customer"/>
    <s v="N"/>
    <s v="Yes"/>
    <n v="6"/>
    <m/>
  </r>
  <r>
    <n v="5261"/>
    <n v="0"/>
    <x v="2740"/>
    <d v="2017-12-28T00:00:00"/>
    <m/>
    <b v="0"/>
    <s v="Approved"/>
    <m/>
    <m/>
    <m/>
    <m/>
    <n v="1563.94"/>
    <m/>
    <m/>
    <m/>
    <m/>
    <m/>
    <m/>
    <m/>
    <m/>
    <m/>
    <m/>
    <m/>
    <m/>
    <m/>
    <m/>
  </r>
  <r>
    <n v="1643"/>
    <n v="90"/>
    <x v="2741"/>
    <d v="2017-09-26T00:00:00"/>
    <n v="95"/>
    <b v="0"/>
    <s v="Approved"/>
    <s v="Solex"/>
    <s v="Standard"/>
    <s v="low"/>
    <s v="medium"/>
    <n v="945.04"/>
    <n v="507.58"/>
    <d v="1995-12-19T00:00:00"/>
    <n v="437.46"/>
    <s v="M"/>
    <n v="53"/>
    <d v="1955-10-19T00:00:00"/>
    <n v="64.752989199644844"/>
    <s v="Sales Associate"/>
    <s v="n/a"/>
    <s v="High Net Worth"/>
    <s v="N"/>
    <s v="No"/>
    <n v="12"/>
    <m/>
  </r>
  <r>
    <n v="2111"/>
    <n v="93"/>
    <x v="2666"/>
    <d v="2017-09-26T00:00:00"/>
    <n v="95"/>
    <b v="0"/>
    <s v="Approved"/>
    <s v="WeareA2B"/>
    <s v="Standard"/>
    <s v="medium"/>
    <s v="medium"/>
    <n v="1065.03"/>
    <n v="230.09"/>
    <d v="2013-06-09T00:00:00"/>
    <n v="834.93999999999994"/>
    <s v="M"/>
    <n v="44"/>
    <d v="1955-07-11T00:00:00"/>
    <n v="65.026961802384577"/>
    <s v="VP Quality Control"/>
    <s v="IT"/>
    <s v="Affluent Customer"/>
    <s v="N"/>
    <s v="Yes"/>
    <n v="14"/>
    <m/>
  </r>
  <r>
    <n v="2803"/>
    <n v="55"/>
    <x v="1538"/>
    <d v="2017-09-26T00:00:00"/>
    <n v="95"/>
    <b v="1"/>
    <s v="Approved"/>
    <s v="Trek Bicycles"/>
    <s v="Road"/>
    <s v="medium"/>
    <s v="large"/>
    <n v="1894.19"/>
    <n v="598.76"/>
    <d v="2015-06-17T00:00:00"/>
    <n v="1295.43"/>
    <s v="M"/>
    <n v="68"/>
    <d v="1968-01-28T00:00:00"/>
    <n v="52.468057692795533"/>
    <s v="Graphic Designer"/>
    <s v="Financial Services"/>
    <s v="Affluent Customer"/>
    <s v="N"/>
    <s v="Yes"/>
    <n v="19"/>
    <m/>
  </r>
  <r>
    <n v="2832"/>
    <n v="80"/>
    <x v="1736"/>
    <d v="2017-09-26T00:00:00"/>
    <n v="95"/>
    <b v="1"/>
    <s v="Approved"/>
    <s v="Trek Bicycles"/>
    <s v="Standard"/>
    <s v="medium"/>
    <s v="large"/>
    <n v="1469.44"/>
    <n v="596.54999999999995"/>
    <d v="2015-05-21T00:00:00"/>
    <n v="872.8900000000001"/>
    <s v="M"/>
    <n v="49"/>
    <d v="1967-08-08T00:00:00"/>
    <n v="52.942030295535261"/>
    <s v="VP Marketing"/>
    <s v="Financial Services"/>
    <s v="High Net Worth"/>
    <s v="N"/>
    <s v="Yes"/>
    <n v="6"/>
    <m/>
  </r>
  <r>
    <n v="3393"/>
    <n v="48"/>
    <x v="889"/>
    <d v="2017-09-26T00:00:00"/>
    <n v="95"/>
    <b v="0"/>
    <s v="Approved"/>
    <s v="WeareA2B"/>
    <s v="Standard"/>
    <s v="medium"/>
    <s v="medium"/>
    <n v="1762.96"/>
    <n v="950.52"/>
    <d v="2014-07-28T00:00:00"/>
    <n v="812.44"/>
    <s v="M"/>
    <n v="34"/>
    <d v="1978-05-30T00:00:00"/>
    <n v="42.125591939370878"/>
    <s v="Marketing Assistant"/>
    <s v="IT"/>
    <s v="Mass Customer"/>
    <s v="N"/>
    <s v="No"/>
    <n v="14"/>
    <m/>
  </r>
  <r>
    <n v="5267"/>
    <n v="0"/>
    <x v="1762"/>
    <d v="2017-10-05T00:00:00"/>
    <m/>
    <b v="0"/>
    <s v="Approved"/>
    <m/>
    <m/>
    <m/>
    <m/>
    <n v="1146.42"/>
    <m/>
    <m/>
    <m/>
    <m/>
    <m/>
    <m/>
    <m/>
    <m/>
    <m/>
    <m/>
    <m/>
    <m/>
    <m/>
    <m/>
  </r>
  <r>
    <n v="4231"/>
    <n v="98"/>
    <x v="141"/>
    <d v="2017-09-26T00:00:00"/>
    <n v="95"/>
    <b v="1"/>
    <s v="Approved"/>
    <s v="Trek Bicycles"/>
    <s v="Standard"/>
    <s v="high"/>
    <s v="medium"/>
    <n v="358.39"/>
    <n v="215.03"/>
    <d v="2004-01-16T00:00:00"/>
    <n v="143.35999999999999"/>
    <s v="M"/>
    <n v="97"/>
    <d v="1998-06-13T00:00:00"/>
    <n v="22.073537144850327"/>
    <s v="VP Accounting"/>
    <s v="Financial Services"/>
    <s v="Mass Customer"/>
    <s v="N"/>
    <s v="No"/>
    <n v="3"/>
    <m/>
  </r>
  <r>
    <n v="5044"/>
    <n v="98"/>
    <x v="2742"/>
    <d v="2017-09-26T00:00:00"/>
    <n v="95"/>
    <b v="0"/>
    <s v="Approved"/>
    <s v="OHM Cycles"/>
    <s v="Standard"/>
    <s v="medium"/>
    <s v="medium"/>
    <n v="795.34"/>
    <n v="101.58"/>
    <d v="1997-02-09T00:00:00"/>
    <n v="693.76"/>
    <s v="F"/>
    <n v="98"/>
    <d v="1974-08-08T00:00:00"/>
    <n v="45.936550843480468"/>
    <s v="Senior Sales Associate"/>
    <s v="Manufacturing"/>
    <s v="High Net Worth"/>
    <s v="N"/>
    <s v="No"/>
    <n v="16"/>
    <m/>
  </r>
  <r>
    <n v="5426"/>
    <n v="46"/>
    <x v="892"/>
    <d v="2017-09-26T00:00:00"/>
    <n v="95"/>
    <b v="1"/>
    <s v="Approved"/>
    <s v="Solex"/>
    <s v="Standard"/>
    <s v="low"/>
    <s v="medium"/>
    <n v="1289.8499999999999"/>
    <n v="74.510000000000005"/>
    <d v="2012-06-04T00:00:00"/>
    <n v="1215.3399999999999"/>
    <s v="M"/>
    <n v="71"/>
    <d v="1957-01-04T00:00:00"/>
    <n v="63.539290569507862"/>
    <n v="0"/>
    <s v="Retail"/>
    <s v="Mass Customer"/>
    <s v="N"/>
    <s v="Yes"/>
    <n v="9"/>
    <m/>
  </r>
  <r>
    <n v="5769"/>
    <n v="11"/>
    <x v="2743"/>
    <d v="2017-09-26T00:00:00"/>
    <n v="95"/>
    <b v="0"/>
    <s v="Approved"/>
    <s v="Trek Bicycles"/>
    <s v="Standard"/>
    <s v="medium"/>
    <s v="small"/>
    <n v="1775.81"/>
    <n v="1580.47"/>
    <d v="2010-05-05T00:00:00"/>
    <n v="195.33999999999992"/>
    <s v="M"/>
    <n v="39"/>
    <d v="1958-12-19T00:00:00"/>
    <n v="61.58312618594622"/>
    <s v="Computer Systems Analyst II"/>
    <s v="Manufacturing"/>
    <s v="High Net Worth"/>
    <s v="N"/>
    <s v="No"/>
    <n v="9"/>
    <m/>
  </r>
  <r>
    <n v="5966"/>
    <n v="10"/>
    <x v="2288"/>
    <d v="2017-09-26T00:00:00"/>
    <n v="95"/>
    <b v="0"/>
    <s v="Approved"/>
    <s v="WeareA2B"/>
    <s v="Touring"/>
    <s v="medium"/>
    <s v="medium"/>
    <n v="1466.68"/>
    <n v="363.25"/>
    <d v="2014-03-03T00:00:00"/>
    <n v="1103.43"/>
    <s v="M"/>
    <n v="15"/>
    <d v="1962-01-16T00:00:00"/>
    <n v="58.503674131151698"/>
    <s v="Professor"/>
    <s v="n/a"/>
    <s v="Mass Customer"/>
    <s v="N"/>
    <s v="No"/>
    <n v="14"/>
    <m/>
  </r>
  <r>
    <n v="6261"/>
    <n v="28"/>
    <x v="2744"/>
    <d v="2017-09-26T00:00:00"/>
    <n v="95"/>
    <b v="1"/>
    <s v="Approved"/>
    <s v="Norco Bicycles"/>
    <s v="Standard"/>
    <s v="medium"/>
    <s v="small"/>
    <n v="1216.1400000000001"/>
    <n v="1082.3599999999999"/>
    <d v="2016-11-22T00:00:00"/>
    <n v="133.7800000000002"/>
    <s v="M"/>
    <n v="49"/>
    <d v="1995-11-13T00:00:00"/>
    <n v="24.657098788685943"/>
    <s v="Business Systems Development Analyst"/>
    <s v="Financial Services"/>
    <s v="Affluent Customer"/>
    <s v="N"/>
    <s v="Yes"/>
    <n v="22"/>
    <m/>
  </r>
  <r>
    <n v="6537"/>
    <n v="1"/>
    <x v="1686"/>
    <d v="2017-09-26T00:00:00"/>
    <n v="95"/>
    <b v="1"/>
    <s v="Approved"/>
    <s v="Giant Bicycles"/>
    <s v="Standard"/>
    <s v="medium"/>
    <s v="medium"/>
    <n v="1403.5"/>
    <n v="954.82"/>
    <d v="2003-02-07T00:00:00"/>
    <n v="448.67999999999995"/>
    <s v="F"/>
    <n v="21"/>
    <d v="1963-04-27T00:00:00"/>
    <n v="57.226961802384572"/>
    <s v="Design Engineer"/>
    <s v="IT"/>
    <s v="Affluent Customer"/>
    <s v="N"/>
    <s v="Yes"/>
    <n v="9"/>
    <m/>
  </r>
  <r>
    <n v="6830"/>
    <n v="16"/>
    <x v="88"/>
    <d v="2017-09-26T00:00:00"/>
    <n v="95"/>
    <b v="0"/>
    <s v="Approved"/>
    <s v="Norco Bicycles"/>
    <s v="Standard"/>
    <s v="high"/>
    <s v="small"/>
    <n v="1661.92"/>
    <n v="1479.11"/>
    <d v="1994-09-09T00:00:00"/>
    <n v="182.81000000000017"/>
    <s v="M"/>
    <n v="67"/>
    <d v="1981-05-19T00:00:00"/>
    <n v="39.15298919964485"/>
    <s v="Help Desk Operator"/>
    <s v="Financial Services"/>
    <s v="Mass Customer"/>
    <s v="N"/>
    <s v="Yes"/>
    <n v="17"/>
    <m/>
  </r>
  <r>
    <n v="5276"/>
    <n v="46"/>
    <x v="2745"/>
    <d v="2017-07-29T00:00:00"/>
    <m/>
    <b v="0"/>
    <s v="Cancelled"/>
    <s v="Solex"/>
    <s v="Standard"/>
    <s v="low"/>
    <s v="medium"/>
    <n v="1289.8499999999999"/>
    <n v="74.510000000000005"/>
    <n v="37668"/>
    <m/>
    <m/>
    <m/>
    <m/>
    <m/>
    <m/>
    <m/>
    <m/>
    <m/>
    <m/>
    <m/>
    <m/>
  </r>
  <r>
    <n v="6964"/>
    <n v="15"/>
    <x v="2746"/>
    <d v="2017-09-26T00:00:00"/>
    <n v="95"/>
    <b v="1"/>
    <s v="Approved"/>
    <s v="Norco Bicycles"/>
    <s v="Standard"/>
    <s v="low"/>
    <s v="medium"/>
    <n v="958.74"/>
    <n v="748.9"/>
    <d v="2005-12-07T00:00:00"/>
    <n v="209.84000000000003"/>
    <s v="M"/>
    <n v="31"/>
    <d v="1993-07-13T00:00:00"/>
    <n v="26.994085090055808"/>
    <s v="Senior Cost Accountant"/>
    <s v="Financial Services"/>
    <s v="Mass Customer"/>
    <s v="N"/>
    <s v="No"/>
    <n v="4"/>
    <m/>
  </r>
  <r>
    <n v="7330"/>
    <n v="28"/>
    <x v="710"/>
    <d v="2017-09-26T00:00:00"/>
    <n v="95"/>
    <b v="0"/>
    <s v="Approved"/>
    <s v="Norco Bicycles"/>
    <s v="Standard"/>
    <s v="medium"/>
    <s v="small"/>
    <n v="1216.1400000000001"/>
    <n v="1082.3599999999999"/>
    <d v="1994-07-12T00:00:00"/>
    <n v="133.7800000000002"/>
    <s v="F"/>
    <n v="17"/>
    <d v="1978-07-07T00:00:00"/>
    <n v="42.021482350329777"/>
    <n v="0"/>
    <s v="Retail"/>
    <s v="Affluent Customer"/>
    <s v="N"/>
    <s v="Yes"/>
    <n v="16"/>
    <m/>
  </r>
  <r>
    <n v="7396"/>
    <n v="81"/>
    <x v="931"/>
    <d v="2017-09-26T00:00:00"/>
    <n v="95"/>
    <b v="0"/>
    <s v="Approved"/>
    <s v="Solex"/>
    <s v="Standard"/>
    <s v="medium"/>
    <s v="medium"/>
    <n v="1151.96"/>
    <n v="649.49"/>
    <d v="1999-12-04T00:00:00"/>
    <n v="502.47"/>
    <s v="M"/>
    <n v="74"/>
    <d v="1990-03-19T00:00:00"/>
    <n v="30.314633035261288"/>
    <s v="Community Outreach Specialist"/>
    <s v="Financial Services"/>
    <s v="High Net Worth"/>
    <s v="N"/>
    <s v="No"/>
    <n v="13"/>
    <m/>
  </r>
  <r>
    <n v="7486"/>
    <n v="26"/>
    <x v="2189"/>
    <d v="2017-09-26T00:00:00"/>
    <n v="95"/>
    <b v="0"/>
    <s v="Approved"/>
    <s v="WeareA2B"/>
    <s v="Standard"/>
    <s v="medium"/>
    <s v="medium"/>
    <n v="1992.93"/>
    <n v="762.63"/>
    <d v="1991-11-10T00:00:00"/>
    <n v="1230.3000000000002"/>
    <s v="F"/>
    <n v="33"/>
    <d v="1967-08-09T00:00:00"/>
    <n v="52.939290569507861"/>
    <s v="Actuary"/>
    <s v="Financial Services"/>
    <s v="Mass Customer"/>
    <s v="N"/>
    <s v="Yes"/>
    <n v="13"/>
    <m/>
  </r>
  <r>
    <n v="7865"/>
    <n v="62"/>
    <x v="355"/>
    <d v="2017-09-26T00:00:00"/>
    <n v="95"/>
    <b v="0"/>
    <s v="Approved"/>
    <s v="Solex"/>
    <s v="Standard"/>
    <s v="medium"/>
    <s v="medium"/>
    <n v="478.16"/>
    <n v="298.72000000000003"/>
    <d v="1992-10-02T00:00:00"/>
    <n v="179.44"/>
    <s v="F"/>
    <n v="38"/>
    <d v="1970-12-10T00:00:00"/>
    <n v="49.599564542110599"/>
    <s v="Budget/Accounting Analyst III"/>
    <s v="n/a"/>
    <s v="Mass Customer"/>
    <s v="N"/>
    <s v="Yes"/>
    <n v="17"/>
    <m/>
  </r>
  <r>
    <n v="7874"/>
    <n v="98"/>
    <x v="2747"/>
    <d v="2017-09-26T00:00:00"/>
    <n v="95"/>
    <b v="0"/>
    <s v="Approved"/>
    <s v="Trek Bicycles"/>
    <s v="Standard"/>
    <s v="high"/>
    <s v="medium"/>
    <n v="358.39"/>
    <n v="215.03"/>
    <d v="2004-01-16T00:00:00"/>
    <n v="143.35999999999999"/>
    <s v="F"/>
    <n v="50"/>
    <d v="1986-02-20T00:00:00"/>
    <n v="34.39134536402841"/>
    <s v="Financial Analyst"/>
    <s v="Financial Services"/>
    <s v="Mass Customer"/>
    <s v="N"/>
    <s v="No"/>
    <n v="3"/>
    <m/>
  </r>
  <r>
    <n v="8015"/>
    <n v="59"/>
    <x v="269"/>
    <d v="2017-09-26T00:00:00"/>
    <n v="95"/>
    <b v="0"/>
    <s v="Approved"/>
    <s v="Solex"/>
    <s v="Standard"/>
    <s v="medium"/>
    <s v="large"/>
    <n v="1061.56"/>
    <n v="733.58"/>
    <d v="1993-07-20T00:00:00"/>
    <n v="327.9799999999999"/>
    <s v="F"/>
    <n v="5"/>
    <d v="1974-01-14T00:00:00"/>
    <n v="46.500934405124298"/>
    <s v="Web Developer IV"/>
    <s v="Argiculture"/>
    <s v="Affluent Customer"/>
    <s v="N"/>
    <s v="Yes"/>
    <n v="21"/>
    <m/>
  </r>
  <r>
    <n v="8099"/>
    <n v="73"/>
    <x v="1587"/>
    <d v="2017-09-26T00:00:00"/>
    <n v="95"/>
    <b v="1"/>
    <s v="Approved"/>
    <s v="Solex"/>
    <s v="Standard"/>
    <s v="medium"/>
    <s v="medium"/>
    <n v="1945.43"/>
    <n v="333.18"/>
    <d v="2000-05-22T00:00:00"/>
    <n v="1612.25"/>
    <s v="M"/>
    <n v="77"/>
    <d v="1995-06-11T00:00:00"/>
    <n v="25.08175632293252"/>
    <n v="0"/>
    <s v="Manufacturing"/>
    <s v="Mass Customer"/>
    <s v="N"/>
    <s v="Yes"/>
    <n v="6"/>
    <m/>
  </r>
  <r>
    <n v="8592"/>
    <n v="2"/>
    <x v="2231"/>
    <d v="2017-09-26T00:00:00"/>
    <n v="95"/>
    <b v="1"/>
    <s v="Approved"/>
    <s v="Solex"/>
    <s v="Standard"/>
    <s v="medium"/>
    <s v="medium"/>
    <n v="71.489999999999995"/>
    <n v="53.62"/>
    <d v="2012-12-02T00:00:00"/>
    <n v="17.869999999999997"/>
    <s v="M"/>
    <n v="5"/>
    <d v="1985-04-28T00:00:00"/>
    <n v="35.207783720192793"/>
    <s v="Recruiter"/>
    <s v="Financial Services"/>
    <s v="Affluent Customer"/>
    <s v="N"/>
    <s v="Yes"/>
    <n v="13"/>
    <m/>
  </r>
  <r>
    <n v="8715"/>
    <n v="6"/>
    <x v="1691"/>
    <d v="2017-09-26T00:00:00"/>
    <n v="95"/>
    <b v="0"/>
    <s v="Approved"/>
    <s v="OHM Cycles"/>
    <s v="Standard"/>
    <s v="high"/>
    <s v="medium"/>
    <n v="227.88"/>
    <n v="136.72999999999999"/>
    <d v="2003-02-07T00:00:00"/>
    <n v="91.15"/>
    <s v="M"/>
    <n v="88"/>
    <d v="1987-07-03T00:00:00"/>
    <n v="33.026961802384577"/>
    <s v="Desktop Support Technician"/>
    <s v="Financial Services"/>
    <s v="Mass Customer"/>
    <s v="N"/>
    <s v="No"/>
    <n v="14"/>
    <m/>
  </r>
  <r>
    <n v="9111"/>
    <n v="11"/>
    <x v="2496"/>
    <d v="2017-09-26T00:00:00"/>
    <n v="95"/>
    <b v="1"/>
    <s v="Approved"/>
    <s v="Giant Bicycles"/>
    <s v="Standard"/>
    <s v="high"/>
    <s v="medium"/>
    <n v="1274.93"/>
    <n v="764.96"/>
    <d v="2007-08-04T00:00:00"/>
    <n v="509.97"/>
    <s v="F"/>
    <n v="15"/>
    <d v="1959-05-30T00:00:00"/>
    <n v="61.139290569507864"/>
    <s v="Associate Professor"/>
    <s v="Manufacturing"/>
    <s v="Mass Customer"/>
    <s v="N"/>
    <s v="No"/>
    <n v="13"/>
    <m/>
  </r>
  <r>
    <n v="10427"/>
    <n v="92"/>
    <x v="1365"/>
    <d v="2017-09-26T00:00:00"/>
    <n v="95"/>
    <b v="0"/>
    <s v="Approved"/>
    <s v="WeareA2B"/>
    <s v="Touring"/>
    <s v="medium"/>
    <s v="large"/>
    <n v="1890.39"/>
    <n v="260.14"/>
    <d v="1991-01-21T00:00:00"/>
    <n v="1630.25"/>
    <s v="F"/>
    <n v="21"/>
    <d v="1988-08-23T00:00:00"/>
    <n v="31.884496048959917"/>
    <n v="0"/>
    <s v="n/a"/>
    <s v="High Net Worth"/>
    <s v="N"/>
    <s v="No"/>
    <n v="8"/>
    <m/>
  </r>
  <r>
    <n v="11387"/>
    <n v="60"/>
    <x v="477"/>
    <d v="2017-09-26T00:00:00"/>
    <n v="95"/>
    <b v="0"/>
    <s v="Approved"/>
    <s v="Giant Bicycles"/>
    <s v="Standard"/>
    <s v="high"/>
    <s v="small"/>
    <n v="1977.36"/>
    <n v="1759.85"/>
    <d v="2011-08-24T00:00:00"/>
    <n v="217.51"/>
    <s v="M"/>
    <n v="33"/>
    <d v="2000-06-06T00:00:00"/>
    <n v="20.089975501014713"/>
    <s v="Pharmacist"/>
    <s v="Health"/>
    <s v="Affluent Customer"/>
    <s v="N"/>
    <s v="No"/>
    <n v="2"/>
    <m/>
  </r>
  <r>
    <n v="11565"/>
    <n v="0"/>
    <x v="193"/>
    <d v="2017-09-26T00:00:00"/>
    <n v="95"/>
    <b v="1"/>
    <s v="Approved"/>
    <s v="WeareA2B"/>
    <s v="Standard"/>
    <s v="medium"/>
    <s v="small"/>
    <n v="175.89"/>
    <n v="131.91999999999999"/>
    <d v="2003-02-16T00:00:00"/>
    <n v="43.97"/>
    <s v="M"/>
    <n v="94"/>
    <d v="1979-07-27T00:00:00"/>
    <n v="40.966687829781833"/>
    <s v="Sales Associate"/>
    <s v="Retail"/>
    <s v="High Net Worth"/>
    <s v="N"/>
    <s v="Yes"/>
    <n v="12"/>
    <m/>
  </r>
  <r>
    <n v="12496"/>
    <n v="23"/>
    <x v="2748"/>
    <d v="2017-09-26T00:00:00"/>
    <n v="95"/>
    <b v="0"/>
    <s v="Approved"/>
    <s v="Norco Bicycles"/>
    <s v="Standard"/>
    <s v="medium"/>
    <s v="medium"/>
    <n v="1198.46"/>
    <n v="381.1"/>
    <d v="2000-11-03T00:00:00"/>
    <n v="817.36"/>
    <s v="M"/>
    <n v="50"/>
    <d v="1979-04-14T00:00:00"/>
    <n v="41.251619336631151"/>
    <s v="Actuary"/>
    <s v="Financial Services"/>
    <s v="High Net Worth"/>
    <s v="N"/>
    <s v="Yes"/>
    <n v="15"/>
    <m/>
  </r>
  <r>
    <n v="13383"/>
    <n v="89"/>
    <x v="2135"/>
    <d v="2017-09-26T00:00:00"/>
    <n v="95"/>
    <b v="0"/>
    <s v="Approved"/>
    <s v="WeareA2B"/>
    <s v="Touring"/>
    <s v="medium"/>
    <s v="large"/>
    <n v="1362.99"/>
    <n v="57.74"/>
    <d v="1993-04-20T00:00:00"/>
    <n v="1305.25"/>
    <s v="F"/>
    <n v="30"/>
    <d v="1978-08-12T00:00:00"/>
    <n v="41.922852213343475"/>
    <s v="Web Designer II"/>
    <s v="Retail"/>
    <s v="Mass Customer"/>
    <s v="N"/>
    <s v="No"/>
    <n v="19"/>
    <m/>
  </r>
  <r>
    <n v="13662"/>
    <n v="94"/>
    <x v="2477"/>
    <d v="2017-09-26T00:00:00"/>
    <n v="95"/>
    <b v="1"/>
    <s v="Approved"/>
    <s v="Giant Bicycles"/>
    <s v="Standard"/>
    <s v="medium"/>
    <s v="large"/>
    <n v="1635.3"/>
    <n v="993.66"/>
    <d v="2003-09-10T00:00:00"/>
    <n v="641.64"/>
    <s v="F"/>
    <n v="98"/>
    <d v="1954-07-19T00:00:00"/>
    <n v="66.005043994165391"/>
    <s v="Statistician I"/>
    <s v="n/a"/>
    <s v="Mass Customer"/>
    <s v="N"/>
    <s v="Yes"/>
    <n v="14"/>
    <m/>
  </r>
  <r>
    <n v="13685"/>
    <n v="72"/>
    <x v="796"/>
    <d v="2017-09-26T00:00:00"/>
    <n v="95"/>
    <b v="1"/>
    <s v="Approved"/>
    <s v="Norco Bicycles"/>
    <s v="Standard"/>
    <s v="medium"/>
    <s v="medium"/>
    <n v="360.4"/>
    <n v="270.3"/>
    <d v="2016-12-06T00:00:00"/>
    <n v="90.099999999999966"/>
    <s v="F"/>
    <n v="36"/>
    <d v="1961-03-01T00:00:00"/>
    <n v="59.383126185946217"/>
    <s v="Help Desk Operator"/>
    <s v="Health"/>
    <s v="Mass Customer"/>
    <s v="N"/>
    <s v="No"/>
    <n v="7"/>
    <m/>
  </r>
  <r>
    <n v="13859"/>
    <n v="43"/>
    <x v="1955"/>
    <d v="2017-09-26T00:00:00"/>
    <n v="95"/>
    <b v="1"/>
    <s v="Approved"/>
    <s v="Norco Bicycles"/>
    <s v="Standard"/>
    <s v="medium"/>
    <s v="medium"/>
    <n v="1555.58"/>
    <n v="818.01"/>
    <d v="2003-09-09T00:00:00"/>
    <n v="737.56999999999994"/>
    <s v="F"/>
    <n v="63"/>
    <d v="1974-03-21T00:00:00"/>
    <n v="46.320112487316081"/>
    <s v="Account Executive"/>
    <s v="Retail"/>
    <s v="High Net Worth"/>
    <s v="N"/>
    <s v="No"/>
    <n v="7"/>
    <m/>
  </r>
  <r>
    <n v="13900"/>
    <n v="95"/>
    <x v="1891"/>
    <d v="2017-09-26T00:00:00"/>
    <n v="95"/>
    <b v="1"/>
    <s v="Approved"/>
    <s v="Giant Bicycles"/>
    <s v="Standard"/>
    <s v="medium"/>
    <s v="large"/>
    <n v="569.55999999999995"/>
    <n v="528.42999999999995"/>
    <d v="2003-09-10T00:00:00"/>
    <n v="41.129999999999995"/>
    <s v="M"/>
    <n v="11"/>
    <d v="1960-12-18T00:00:00"/>
    <n v="59.58312618594622"/>
    <s v="Physical Therapy Assistant"/>
    <s v="Entertainment"/>
    <s v="Mass Customer"/>
    <s v="N"/>
    <s v="No"/>
    <n v="6"/>
    <m/>
  </r>
  <r>
    <n v="14600"/>
    <n v="37"/>
    <x v="2662"/>
    <d v="2017-09-26T00:00:00"/>
    <n v="95"/>
    <b v="1"/>
    <s v="Approved"/>
    <s v="OHM Cycles"/>
    <s v="Standard"/>
    <s v="low"/>
    <s v="medium"/>
    <n v="1793.43"/>
    <n v="248.82"/>
    <d v="2011-03-16T00:00:00"/>
    <n v="1544.6100000000001"/>
    <s v="M"/>
    <n v="64"/>
    <d v="1979-08-06T00:00:00"/>
    <n v="40.939290569507861"/>
    <s v="Developer II"/>
    <s v="Financial Services"/>
    <s v="Affluent Customer"/>
    <s v="N"/>
    <s v="Yes"/>
    <n v="21"/>
    <m/>
  </r>
  <r>
    <n v="14635"/>
    <n v="36"/>
    <x v="554"/>
    <d v="2017-09-26T00:00:00"/>
    <n v="95"/>
    <b v="1"/>
    <s v="Approved"/>
    <s v="Solex"/>
    <s v="Standard"/>
    <s v="low"/>
    <s v="medium"/>
    <n v="945.04"/>
    <n v="507.58"/>
    <d v="1995-12-19T00:00:00"/>
    <n v="437.46"/>
    <s v="M"/>
    <n v="25"/>
    <d v="1986-11-29T00:00:00"/>
    <n v="33.618742624302385"/>
    <s v="Environmental Specialist"/>
    <s v="Entertainment"/>
    <s v="Mass Customer"/>
    <s v="N"/>
    <s v="No"/>
    <n v="10"/>
    <m/>
  </r>
  <r>
    <n v="15705"/>
    <n v="27"/>
    <x v="2749"/>
    <d v="2017-09-26T00:00:00"/>
    <n v="95"/>
    <b v="1"/>
    <s v="Approved"/>
    <s v="Trek Bicycles"/>
    <s v="Standard"/>
    <s v="medium"/>
    <s v="medium"/>
    <n v="499.53"/>
    <n v="388.72"/>
    <d v="1999-06-23T00:00:00"/>
    <n v="110.80999999999995"/>
    <s v="M"/>
    <n v="76"/>
    <d v="1955-04-15T00:00:00"/>
    <n v="65.265317966768137"/>
    <s v="VP Accounting"/>
    <s v="Financial Services"/>
    <s v="Mass Customer"/>
    <s v="N"/>
    <s v="No"/>
    <n v="6"/>
    <m/>
  </r>
  <r>
    <n v="16511"/>
    <n v="10"/>
    <x v="2349"/>
    <d v="2017-09-26T00:00:00"/>
    <n v="95"/>
    <b v="1"/>
    <s v="Approved"/>
    <s v="Solex"/>
    <s v="Standard"/>
    <s v="medium"/>
    <s v="medium"/>
    <n v="1945.43"/>
    <n v="333.18"/>
    <d v="2003-09-09T00:00:00"/>
    <n v="1612.25"/>
    <s v="M"/>
    <n v="37"/>
    <d v="2000-10-25T00:00:00"/>
    <n v="19.703674131151697"/>
    <s v="Dental Hygienist"/>
    <s v="Health"/>
    <s v="High Net Worth"/>
    <s v="N"/>
    <s v="Yes"/>
    <n v="2"/>
    <m/>
  </r>
  <r>
    <n v="16776"/>
    <n v="30"/>
    <x v="1545"/>
    <d v="2017-09-26T00:00:00"/>
    <n v="95"/>
    <b v="1"/>
    <s v="Approved"/>
    <s v="Solex"/>
    <s v="Standard"/>
    <s v="high"/>
    <s v="medium"/>
    <n v="748.17"/>
    <n v="448.9"/>
    <d v="1991-11-10T00:00:00"/>
    <n v="299.27"/>
    <s v="M"/>
    <n v="77"/>
    <d v="1985-11-10T00:00:00"/>
    <n v="34.670797418822929"/>
    <s v="VP Marketing"/>
    <s v="Financial Services"/>
    <s v="Mass Customer"/>
    <s v="N"/>
    <s v="No"/>
    <n v="20"/>
    <m/>
  </r>
  <r>
    <n v="17063"/>
    <n v="21"/>
    <x v="2750"/>
    <d v="2017-09-26T00:00:00"/>
    <n v="95"/>
    <b v="0"/>
    <s v="Approved"/>
    <s v="Solex"/>
    <s v="Standard"/>
    <s v="medium"/>
    <s v="large"/>
    <n v="1071.23"/>
    <n v="380.74"/>
    <d v="1991-11-10T00:00:00"/>
    <n v="690.49"/>
    <s v="F"/>
    <n v="24"/>
    <d v="1973-02-25T00:00:00"/>
    <n v="47.385865911973617"/>
    <s v="Media Manager IV"/>
    <s v="Retail"/>
    <s v="Mass Customer"/>
    <s v="N"/>
    <s v="No"/>
    <n v="7"/>
    <m/>
  </r>
  <r>
    <n v="18067"/>
    <n v="10"/>
    <x v="2751"/>
    <d v="2017-09-26T00:00:00"/>
    <n v="95"/>
    <b v="1"/>
    <s v="Approved"/>
    <s v="Solex"/>
    <s v="Standard"/>
    <s v="medium"/>
    <s v="medium"/>
    <n v="1945.43"/>
    <n v="333.18"/>
    <d v="2002-08-31T00:00:00"/>
    <n v="1612.25"/>
    <s v="F"/>
    <n v="98"/>
    <d v="1960-08-15T00:00:00"/>
    <n v="59.925591939370875"/>
    <s v="Legal Assistant"/>
    <s v="n/a"/>
    <s v="High Net Worth"/>
    <s v="N"/>
    <s v="No"/>
    <n v="9"/>
    <m/>
  </r>
  <r>
    <n v="18130"/>
    <n v="25"/>
    <x v="761"/>
    <d v="2017-09-26T00:00:00"/>
    <n v="95"/>
    <b v="0"/>
    <s v="Approved"/>
    <s v="Giant Bicycles"/>
    <s v="Road"/>
    <s v="medium"/>
    <s v="medium"/>
    <n v="1538.99"/>
    <n v="829.65"/>
    <d v="2016-02-04T00:00:00"/>
    <n v="709.34"/>
    <s v="F"/>
    <n v="66"/>
    <d v="1970-08-15T00:00:00"/>
    <n v="49.920112487316082"/>
    <s v="Nurse"/>
    <s v="Property"/>
    <s v="Mass Customer"/>
    <s v="N"/>
    <s v="No"/>
    <n v="14"/>
    <m/>
  </r>
  <r>
    <n v="1603"/>
    <n v="11"/>
    <x v="2752"/>
    <d v="2017-09-25T00:00:00"/>
    <n v="96"/>
    <b v="0"/>
    <s v="Approved"/>
    <s v="Trek Bicycles"/>
    <s v="Standard"/>
    <s v="medium"/>
    <s v="small"/>
    <n v="1775.81"/>
    <n v="1580.47"/>
    <d v="1993-05-26T00:00:00"/>
    <n v="195.33999999999992"/>
    <s v="M"/>
    <n v="38"/>
    <d v="1980-05-10T00:00:00"/>
    <n v="40.177646733891422"/>
    <s v="Software Test Engineer I"/>
    <s v="n/a"/>
    <s v="High Net Worth"/>
    <s v="N"/>
    <s v="Yes"/>
    <n v="14"/>
    <m/>
  </r>
  <r>
    <n v="2807"/>
    <n v="97"/>
    <x v="546"/>
    <d v="2017-09-25T00:00:00"/>
    <n v="96"/>
    <b v="1"/>
    <s v="Approved"/>
    <s v="Solex"/>
    <s v="Standard"/>
    <s v="medium"/>
    <s v="large"/>
    <n v="202.62"/>
    <n v="151.96"/>
    <d v="2016-03-29T00:00:00"/>
    <n v="50.66"/>
    <s v="F"/>
    <n v="82"/>
    <d v="1959-12-31T00:00:00"/>
    <n v="60.550249473617448"/>
    <s v="Programmer III"/>
    <s v="Retail"/>
    <s v="Mass Customer"/>
    <s v="N"/>
    <s v="No"/>
    <n v="8"/>
    <m/>
  </r>
  <r>
    <n v="3743"/>
    <n v="28"/>
    <x v="2753"/>
    <d v="2017-09-25T00:00:00"/>
    <n v="96"/>
    <b v="0"/>
    <s v="Approved"/>
    <s v="Norco Bicycles"/>
    <s v="Standard"/>
    <s v="medium"/>
    <s v="small"/>
    <n v="1216.1400000000001"/>
    <n v="1082.3599999999999"/>
    <d v="2003-03-18T00:00:00"/>
    <n v="133.7800000000002"/>
    <s v="M"/>
    <n v="25"/>
    <d v="1969-09-05T00:00:00"/>
    <n v="50.862578240740739"/>
    <s v="VP Sales"/>
    <s v="Retail"/>
    <s v="Affluent Customer"/>
    <s v="N"/>
    <s v="Yes"/>
    <n v="12"/>
    <m/>
  </r>
  <r>
    <n v="4701"/>
    <n v="43"/>
    <x v="2754"/>
    <d v="2017-09-25T00:00:00"/>
    <n v="96"/>
    <b v="1"/>
    <s v="Approved"/>
    <s v="Solex"/>
    <s v="Standard"/>
    <s v="medium"/>
    <s v="medium"/>
    <n v="1151.96"/>
    <n v="649.49"/>
    <d v="1997-02-09T00:00:00"/>
    <n v="502.47"/>
    <s v="M"/>
    <n v="6"/>
    <d v="1985-07-25T00:00:00"/>
    <n v="34.966687829781833"/>
    <s v="Information Systems Manager"/>
    <s v="Retail"/>
    <s v="Affluent Customer"/>
    <s v="N"/>
    <s v="No"/>
    <n v="14"/>
    <m/>
  </r>
  <r>
    <n v="5255"/>
    <n v="77"/>
    <x v="331"/>
    <d v="2017-09-25T00:00:00"/>
    <n v="96"/>
    <b v="1"/>
    <s v="Approved"/>
    <s v="Norco Bicycles"/>
    <s v="Road"/>
    <s v="medium"/>
    <s v="large"/>
    <n v="1240.31"/>
    <n v="795.1"/>
    <d v="2000-11-03T00:00:00"/>
    <n v="445.20999999999992"/>
    <s v="F"/>
    <n v="72"/>
    <d v="1977-01-17T00:00:00"/>
    <n v="43.489975501014712"/>
    <s v="Media Manager IV"/>
    <s v="n/a"/>
    <s v="Affluent Customer"/>
    <s v="N"/>
    <s v="No"/>
    <n v="12"/>
    <m/>
  </r>
  <r>
    <n v="5653"/>
    <n v="6"/>
    <x v="2755"/>
    <d v="2017-09-25T00:00:00"/>
    <n v="96"/>
    <b v="0"/>
    <s v="Approved"/>
    <s v="Solex"/>
    <s v="Standard"/>
    <s v="high"/>
    <s v="medium"/>
    <n v="748.17"/>
    <n v="448.9"/>
    <d v="2011-03-16T00:00:00"/>
    <n v="299.27"/>
    <s v="F"/>
    <n v="53"/>
    <d v="1981-09-24T00:00:00"/>
    <n v="38.802304268138002"/>
    <s v="Operator"/>
    <s v="Manufacturing"/>
    <s v="High Net Worth"/>
    <s v="N"/>
    <s v="Yes"/>
    <n v="7"/>
    <m/>
  </r>
  <r>
    <n v="6795"/>
    <n v="5"/>
    <x v="2310"/>
    <d v="2017-09-25T00:00:00"/>
    <n v="96"/>
    <b v="0"/>
    <s v="Approved"/>
    <s v="Giant Bicycles"/>
    <s v="Standard"/>
    <s v="high"/>
    <s v="medium"/>
    <n v="1129.1300000000001"/>
    <n v="677.48"/>
    <d v="1991-11-07T00:00:00"/>
    <n v="451.65000000000009"/>
    <s v="F"/>
    <n v="24"/>
    <d v="1959-03-30T00:00:00"/>
    <n v="61.306413857179095"/>
    <n v="0"/>
    <s v="Financial Services"/>
    <s v="High Net Worth"/>
    <s v="N"/>
    <s v="Yes"/>
    <n v="6"/>
    <m/>
  </r>
  <r>
    <n v="6904"/>
    <n v="57"/>
    <x v="550"/>
    <d v="2017-09-25T00:00:00"/>
    <n v="96"/>
    <b v="1"/>
    <s v="Approved"/>
    <s v="WeareA2B"/>
    <s v="Touring"/>
    <s v="medium"/>
    <s v="large"/>
    <n v="1890.39"/>
    <n v="260.14"/>
    <d v="2012-05-18T00:00:00"/>
    <n v="1630.25"/>
    <s v="F"/>
    <n v="4"/>
    <d v="1976-12-28T00:00:00"/>
    <n v="43.544770021562655"/>
    <s v="Nuclear Power Engineer"/>
    <s v="Manufacturing"/>
    <s v="Mass Customer"/>
    <s v="N"/>
    <s v="Yes"/>
    <n v="17"/>
    <m/>
  </r>
  <r>
    <n v="8386"/>
    <n v="1"/>
    <x v="2207"/>
    <d v="2017-09-25T00:00:00"/>
    <n v="96"/>
    <b v="0"/>
    <s v="Approved"/>
    <s v="Giant Bicycles"/>
    <s v="Standard"/>
    <s v="medium"/>
    <s v="medium"/>
    <n v="1403.5"/>
    <n v="954.82"/>
    <d v="2005-08-09T00:00:00"/>
    <n v="448.67999999999995"/>
    <s v="F"/>
    <n v="90"/>
    <d v="1996-01-24T00:00:00"/>
    <n v="24.45983851471334"/>
    <s v="Senior Developer"/>
    <s v="Financial Services"/>
    <s v="Affluent Customer"/>
    <s v="N"/>
    <s v="Yes"/>
    <n v="7"/>
    <m/>
  </r>
  <r>
    <n v="9711"/>
    <n v="81"/>
    <x v="442"/>
    <d v="2017-09-25T00:00:00"/>
    <n v="96"/>
    <b v="0"/>
    <s v="Approved"/>
    <s v="Norco Bicycles"/>
    <s v="Standard"/>
    <s v="medium"/>
    <s v="small"/>
    <n v="586.45000000000005"/>
    <n v="521.94000000000005"/>
    <d v="2015-08-10T00:00:00"/>
    <n v="64.509999999999991"/>
    <s v="M"/>
    <n v="80"/>
    <d v="1990-08-19T00:00:00"/>
    <n v="29.895454953069507"/>
    <s v="Geological Engineer"/>
    <s v="Manufacturing"/>
    <s v="Mass Customer"/>
    <s v="N"/>
    <s v="Yes"/>
    <n v="2"/>
    <m/>
  </r>
  <r>
    <n v="9878"/>
    <n v="68"/>
    <x v="1233"/>
    <d v="2017-09-25T00:00:00"/>
    <n v="96"/>
    <b v="1"/>
    <s v="Approved"/>
    <s v="OHM Cycles"/>
    <s v="Standard"/>
    <s v="medium"/>
    <s v="medium"/>
    <n v="1636.9"/>
    <n v="44.71"/>
    <d v="2010-08-20T00:00:00"/>
    <n v="1592.19"/>
    <s v="M"/>
    <n v="49"/>
    <d v="1976-03-18T00:00:00"/>
    <n v="44.325591939370874"/>
    <s v="Administrative Officer"/>
    <s v="Financial Services"/>
    <s v="Affluent Customer"/>
    <s v="N"/>
    <s v="No"/>
    <n v="4"/>
    <m/>
  </r>
  <r>
    <n v="11645"/>
    <n v="36"/>
    <x v="1280"/>
    <d v="2017-09-25T00:00:00"/>
    <n v="96"/>
    <b v="1"/>
    <s v="Approved"/>
    <s v="Solex"/>
    <s v="Standard"/>
    <s v="low"/>
    <s v="medium"/>
    <n v="945.04"/>
    <n v="507.58"/>
    <d v="2007-08-04T00:00:00"/>
    <n v="437.46"/>
    <s v="F"/>
    <n v="89"/>
    <d v="1985-03-07T00:00:00"/>
    <n v="35.350249473617453"/>
    <s v="Analog Circuit Design manager"/>
    <s v="Manufacturing"/>
    <s v="Mass Customer"/>
    <s v="N"/>
    <s v="Yes"/>
    <n v="17"/>
    <m/>
  </r>
  <r>
    <n v="12148"/>
    <n v="5"/>
    <x v="168"/>
    <d v="2017-09-25T00:00:00"/>
    <n v="96"/>
    <b v="1"/>
    <s v="Approved"/>
    <s v="Trek Bicycles"/>
    <s v="Mountain"/>
    <s v="low"/>
    <s v="medium"/>
    <n v="574.64"/>
    <n v="459.71"/>
    <d v="2011-08-29T00:00:00"/>
    <n v="114.93"/>
    <s v="M"/>
    <n v="37"/>
    <d v="1995-12-06T00:00:00"/>
    <n v="24.594085090055806"/>
    <n v="0"/>
    <s v="Manufacturing"/>
    <s v="Affluent Customer"/>
    <s v="N"/>
    <s v="No"/>
    <n v="2"/>
    <m/>
  </r>
  <r>
    <n v="12676"/>
    <n v="85"/>
    <x v="1473"/>
    <d v="2017-09-25T00:00:00"/>
    <n v="96"/>
    <b v="0"/>
    <s v="Approved"/>
    <s v="WeareA2B"/>
    <s v="Standard"/>
    <s v="medium"/>
    <s v="medium"/>
    <n v="752.64"/>
    <n v="205.36"/>
    <d v="1999-07-26T00:00:00"/>
    <n v="547.28"/>
    <s v="M"/>
    <n v="68"/>
    <d v="1985-08-14T00:00:00"/>
    <n v="34.911893309233889"/>
    <s v="Research Nurse"/>
    <s v="Health"/>
    <s v="Mass Customer"/>
    <s v="N"/>
    <s v="Yes"/>
    <n v="7"/>
    <m/>
  </r>
  <r>
    <n v="12754"/>
    <n v="54"/>
    <x v="1715"/>
    <d v="2017-09-25T00:00:00"/>
    <n v="96"/>
    <b v="0"/>
    <s v="Approved"/>
    <s v="WeareA2B"/>
    <s v="Standard"/>
    <s v="medium"/>
    <s v="medium"/>
    <n v="1292.8399999999999"/>
    <n v="13.44"/>
    <d v="2009-04-12T00:00:00"/>
    <n v="1279.3999999999999"/>
    <s v="M"/>
    <n v="94"/>
    <d v="1960-09-11T00:00:00"/>
    <n v="59.851619336631153"/>
    <s v="Senior Sales Associate"/>
    <s v="Manufacturing"/>
    <s v="Mass Customer"/>
    <s v="N"/>
    <s v="No"/>
    <n v="12"/>
    <m/>
  </r>
  <r>
    <n v="13246"/>
    <n v="28"/>
    <x v="2248"/>
    <d v="2017-09-25T00:00:00"/>
    <n v="96"/>
    <b v="0"/>
    <s v="Approved"/>
    <s v="Norco Bicycles"/>
    <s v="Standard"/>
    <s v="medium"/>
    <s v="small"/>
    <n v="1216.1400000000001"/>
    <n v="1082.3599999999999"/>
    <d v="1991-08-05T00:00:00"/>
    <n v="133.7800000000002"/>
    <s v="M"/>
    <n v="39"/>
    <d v="1977-08-14T00:00:00"/>
    <n v="42.917372761288682"/>
    <s v="Speech Pathologist"/>
    <s v="Property"/>
    <s v="Mass Customer"/>
    <s v="N"/>
    <s v="No"/>
    <n v="20"/>
    <m/>
  </r>
  <r>
    <n v="13296"/>
    <n v="13"/>
    <x v="2198"/>
    <d v="2017-09-25T00:00:00"/>
    <n v="96"/>
    <b v="0"/>
    <s v="Approved"/>
    <s v="Solex"/>
    <s v="Standard"/>
    <s v="medium"/>
    <s v="medium"/>
    <n v="1163.8900000000001"/>
    <n v="589.27"/>
    <d v="2016-07-09T00:00:00"/>
    <n v="574.62000000000012"/>
    <s v="F"/>
    <n v="52"/>
    <d v="1997-12-27T00:00:00"/>
    <n v="22.533811117453066"/>
    <s v="Budget/Accounting Analyst I"/>
    <s v="Health"/>
    <s v="Mass Customer"/>
    <s v="N"/>
    <s v="No"/>
    <n v="2"/>
    <m/>
  </r>
  <r>
    <n v="13386"/>
    <n v="53"/>
    <x v="644"/>
    <d v="2017-09-25T00:00:00"/>
    <n v="96"/>
    <b v="0"/>
    <s v="Approved"/>
    <s v="OHM Cycles"/>
    <s v="Standard"/>
    <s v="medium"/>
    <s v="medium"/>
    <n v="795.34"/>
    <n v="101.58"/>
    <d v="1997-02-09T00:00:00"/>
    <n v="693.76"/>
    <s v="M"/>
    <n v="70"/>
    <d v="1957-07-04T00:00:00"/>
    <n v="63.043400158548955"/>
    <n v="0"/>
    <s v="Argiculture"/>
    <s v="Mass Customer"/>
    <s v="N"/>
    <s v="No"/>
    <n v="13"/>
    <m/>
  </r>
  <r>
    <n v="5323"/>
    <n v="11"/>
    <x v="2756"/>
    <d v="2017-01-01T00:00:00"/>
    <m/>
    <b v="0"/>
    <s v="Cancelled"/>
    <s v="Giant Bicycles"/>
    <s v="Standard"/>
    <s v="high"/>
    <s v="medium"/>
    <n v="1274.93"/>
    <n v="764.96"/>
    <n v="39298"/>
    <m/>
    <m/>
    <m/>
    <m/>
    <m/>
    <m/>
    <m/>
    <m/>
    <m/>
    <m/>
    <m/>
    <m/>
  </r>
  <r>
    <n v="13616"/>
    <n v="72"/>
    <x v="2642"/>
    <d v="2017-09-25T00:00:00"/>
    <n v="96"/>
    <b v="1"/>
    <s v="Approved"/>
    <s v="Norco Bicycles"/>
    <s v="Standard"/>
    <s v="medium"/>
    <s v="medium"/>
    <n v="360.4"/>
    <n v="270.3"/>
    <d v="2004-07-25T00:00:00"/>
    <n v="90.099999999999966"/>
    <s v="F"/>
    <n v="15"/>
    <d v="1962-12-17T00:00:00"/>
    <n v="57.585865911973613"/>
    <s v="Registered Nurse"/>
    <s v="Health"/>
    <s v="Mass Customer"/>
    <s v="N"/>
    <s v="Yes"/>
    <n v="12"/>
    <m/>
  </r>
  <r>
    <n v="13766"/>
    <n v="70"/>
    <x v="722"/>
    <d v="2017-09-25T00:00:00"/>
    <n v="96"/>
    <b v="1"/>
    <s v="Approved"/>
    <s v="Trek Bicycles"/>
    <s v="Standard"/>
    <s v="high"/>
    <s v="medium"/>
    <n v="495.72"/>
    <n v="297.43"/>
    <d v="1995-10-24T00:00:00"/>
    <n v="198.29000000000002"/>
    <s v="M"/>
    <n v="65"/>
    <d v="1976-11-20T00:00:00"/>
    <n v="43.64887961060375"/>
    <s v="VP Product Management"/>
    <s v="Manufacturing"/>
    <s v="Mass Customer"/>
    <s v="N"/>
    <s v="Yes"/>
    <n v="11"/>
    <m/>
  </r>
  <r>
    <n v="13967"/>
    <n v="80"/>
    <x v="156"/>
    <d v="2017-09-25T00:00:00"/>
    <n v="96"/>
    <b v="0"/>
    <s v="Approved"/>
    <s v="OHM Cycles"/>
    <s v="Touring"/>
    <s v="low"/>
    <s v="medium"/>
    <n v="1073.07"/>
    <n v="933.84"/>
    <d v="1998-12-16T00:00:00"/>
    <n v="139.2299999999999"/>
    <s v="M"/>
    <n v="92"/>
    <d v="1974-05-09T00:00:00"/>
    <n v="46.185865911973615"/>
    <n v="0"/>
    <s v="Retail"/>
    <s v="Affluent Customer"/>
    <s v="N"/>
    <s v="Yes"/>
    <n v="17"/>
    <m/>
  </r>
  <r>
    <n v="14325"/>
    <n v="53"/>
    <x v="1632"/>
    <d v="2017-09-25T00:00:00"/>
    <n v="96"/>
    <b v="0"/>
    <s v="Approved"/>
    <s v="OHM Cycles"/>
    <s v="Standard"/>
    <s v="medium"/>
    <s v="medium"/>
    <n v="795.34"/>
    <n v="101.58"/>
    <d v="2002-08-31T00:00:00"/>
    <n v="693.76"/>
    <s v="M"/>
    <n v="84"/>
    <d v="1985-06-15T00:00:00"/>
    <n v="35.076276870877727"/>
    <s v="Human Resources Manager"/>
    <s v="Retail"/>
    <s v="Mass Customer"/>
    <s v="N"/>
    <s v="Yes"/>
    <n v="2"/>
    <m/>
  </r>
  <r>
    <n v="15287"/>
    <n v="68"/>
    <x v="2605"/>
    <d v="2017-09-25T00:00:00"/>
    <n v="96"/>
    <b v="0"/>
    <s v="Approved"/>
    <s v="OHM Cycles"/>
    <s v="Standard"/>
    <s v="medium"/>
    <s v="medium"/>
    <n v="1636.9"/>
    <n v="44.71"/>
    <d v="2010-08-20T00:00:00"/>
    <n v="1592.19"/>
    <s v="F"/>
    <n v="9"/>
    <d v="1968-10-20T00:00:00"/>
    <n v="51.739290569507865"/>
    <s v="Recruiter"/>
    <s v="Property"/>
    <s v="Affluent Customer"/>
    <s v="N"/>
    <s v="No"/>
    <n v="13"/>
    <m/>
  </r>
  <r>
    <n v="15715"/>
    <n v="19"/>
    <x v="935"/>
    <d v="2017-09-25T00:00:00"/>
    <n v="96"/>
    <b v="1"/>
    <s v="Approved"/>
    <s v="OHM Cycles"/>
    <s v="Road"/>
    <s v="high"/>
    <s v="large"/>
    <n v="12.01"/>
    <n v="7.21"/>
    <d v="2016-02-04T00:00:00"/>
    <n v="4.8"/>
    <s v="M"/>
    <n v="29"/>
    <d v="1975-05-13T00:00:00"/>
    <n v="45.174907007864029"/>
    <s v="Sales Associate"/>
    <s v="Financial Services"/>
    <s v="Affluent Customer"/>
    <s v="N"/>
    <s v="Yes"/>
    <n v="17"/>
    <m/>
  </r>
  <r>
    <n v="15966"/>
    <n v="6"/>
    <x v="1403"/>
    <d v="2017-09-25T00:00:00"/>
    <n v="96"/>
    <b v="0"/>
    <s v="Approved"/>
    <s v="OHM Cycles"/>
    <s v="Standard"/>
    <s v="high"/>
    <s v="medium"/>
    <n v="227.88"/>
    <n v="136.72999999999999"/>
    <d v="2003-02-07T00:00:00"/>
    <n v="91.15"/>
    <s v="M"/>
    <n v="14"/>
    <d v="1978-08-07T00:00:00"/>
    <n v="41.936550843480468"/>
    <s v="Geological Engineer"/>
    <s v="Manufacturing"/>
    <s v="Mass Customer"/>
    <s v="N"/>
    <s v="No"/>
    <n v="10"/>
    <m/>
  </r>
  <r>
    <n v="16772"/>
    <n v="55"/>
    <x v="1178"/>
    <d v="2017-09-25T00:00:00"/>
    <n v="96"/>
    <b v="1"/>
    <s v="Approved"/>
    <s v="Trek Bicycles"/>
    <s v="Road"/>
    <s v="medium"/>
    <s v="large"/>
    <n v="1894.19"/>
    <n v="598.76"/>
    <d v="2003-07-21T00:00:00"/>
    <n v="1295.43"/>
    <s v="F"/>
    <n v="93"/>
    <d v="1997-10-15T00:00:00"/>
    <n v="22.733811117453069"/>
    <s v="VP Accounting"/>
    <s v="Financial Services"/>
    <s v="Mass Customer"/>
    <s v="N"/>
    <s v="No"/>
    <n v="3"/>
    <m/>
  </r>
  <r>
    <n v="17650"/>
    <n v="52"/>
    <x v="1963"/>
    <d v="2017-09-25T00:00:00"/>
    <n v="96"/>
    <b v="1"/>
    <s v="Approved"/>
    <s v="OHM Cycles"/>
    <s v="Road"/>
    <s v="medium"/>
    <s v="medium"/>
    <n v="1280.28"/>
    <n v="829.51"/>
    <d v="1991-01-21T00:00:00"/>
    <n v="450.77"/>
    <s v="M"/>
    <n v="90"/>
    <d v="1976-09-04T00:00:00"/>
    <n v="43.859838514713338"/>
    <s v="Chief Design Engineer"/>
    <s v="n/a"/>
    <s v="Mass Customer"/>
    <s v="N"/>
    <s v="Yes"/>
    <n v="6"/>
    <m/>
  </r>
  <r>
    <n v="18000"/>
    <n v="86"/>
    <x v="285"/>
    <d v="2017-09-25T00:00:00"/>
    <n v="96"/>
    <b v="0"/>
    <s v="Approved"/>
    <s v="Norco Bicycles"/>
    <s v="Road"/>
    <s v="high"/>
    <s v="large"/>
    <n v="774.53"/>
    <n v="464.72"/>
    <d v="2003-03-18T00:00:00"/>
    <n v="309.80999999999995"/>
    <s v="F"/>
    <n v="56"/>
    <d v="1978-08-19T00:00:00"/>
    <n v="41.903674131151696"/>
    <s v="Electrical Engineer"/>
    <s v="Manufacturing"/>
    <s v="High Net Worth"/>
    <s v="N"/>
    <s v="No"/>
    <n v="12"/>
    <m/>
  </r>
  <r>
    <n v="18203"/>
    <n v="31"/>
    <x v="2596"/>
    <d v="2017-09-25T00:00:00"/>
    <n v="96"/>
    <b v="0"/>
    <s v="Approved"/>
    <s v="WeareA2B"/>
    <s v="Standard"/>
    <s v="medium"/>
    <s v="medium"/>
    <n v="752.64"/>
    <n v="205.36"/>
    <d v="2015-08-02T00:00:00"/>
    <n v="547.28"/>
    <s v="F"/>
    <n v="68"/>
    <d v="1956-05-31T00:00:00"/>
    <n v="64.136550843480464"/>
    <s v="Administrative Assistant IV"/>
    <s v="Retail"/>
    <s v="High Net Worth"/>
    <s v="N"/>
    <s v="No"/>
    <n v="7"/>
    <m/>
  </r>
  <r>
    <n v="18404"/>
    <n v="13"/>
    <x v="2476"/>
    <d v="2017-09-25T00:00:00"/>
    <n v="96"/>
    <b v="0"/>
    <s v="Approved"/>
    <s v="Solex"/>
    <s v="Standard"/>
    <s v="medium"/>
    <s v="medium"/>
    <n v="1163.8900000000001"/>
    <n v="589.27"/>
    <d v="2016-07-09T00:00:00"/>
    <n v="574.62000000000012"/>
    <s v="F"/>
    <n v="79"/>
    <d v="1967-02-26T00:00:00"/>
    <n v="53.38860563800101"/>
    <s v="VP Quality Control"/>
    <s v="Manufacturing"/>
    <s v="Mass Customer"/>
    <s v="N"/>
    <s v="No"/>
    <n v="11"/>
    <m/>
  </r>
  <r>
    <n v="18442"/>
    <n v="73"/>
    <x v="2700"/>
    <d v="2017-09-25T00:00:00"/>
    <n v="96"/>
    <b v="1"/>
    <s v="Approved"/>
    <s v="Solex"/>
    <s v="Standard"/>
    <s v="medium"/>
    <s v="medium"/>
    <n v="1945.43"/>
    <n v="333.18"/>
    <d v="2002-08-31T00:00:00"/>
    <n v="1612.25"/>
    <s v="M"/>
    <n v="90"/>
    <d v="1997-06-23T00:00:00"/>
    <n v="23.046139884576355"/>
    <s v="Internal Auditor"/>
    <s v="Manufacturing"/>
    <s v="Mass Customer"/>
    <s v="N"/>
    <s v="No"/>
    <n v="2"/>
    <m/>
  </r>
  <r>
    <n v="18487"/>
    <n v="61"/>
    <x v="2757"/>
    <d v="2017-09-25T00:00:00"/>
    <n v="96"/>
    <b v="1"/>
    <s v="Approved"/>
    <s v="OHM Cycles"/>
    <s v="Standard"/>
    <s v="low"/>
    <s v="medium"/>
    <n v="71.16"/>
    <n v="56.93"/>
    <d v="2015-06-17T00:00:00"/>
    <n v="14.229999999999997"/>
    <s v="M"/>
    <n v="35"/>
    <d v="1959-04-20T00:00:00"/>
    <n v="61.248879610603751"/>
    <s v="Account Executive"/>
    <s v="n/a"/>
    <s v="Mass Customer"/>
    <s v="N"/>
    <s v="No"/>
    <n v="20"/>
    <m/>
  </r>
  <r>
    <n v="18518"/>
    <n v="79"/>
    <x v="1566"/>
    <d v="2017-09-25T00:00:00"/>
    <n v="96"/>
    <b v="0"/>
    <s v="Approved"/>
    <s v="Norco Bicycles"/>
    <s v="Standard"/>
    <s v="medium"/>
    <s v="medium"/>
    <n v="1555.58"/>
    <n v="818.01"/>
    <d v="2015-08-10T00:00:00"/>
    <n v="737.56999999999994"/>
    <s v="F"/>
    <n v="92"/>
    <d v="1978-01-15T00:00:00"/>
    <n v="42.495454953069505"/>
    <s v="Sales Representative"/>
    <s v="Retail"/>
    <s v="Affluent Customer"/>
    <s v="N"/>
    <s v="Yes"/>
    <n v="18"/>
    <m/>
  </r>
  <r>
    <n v="19027"/>
    <n v="44"/>
    <x v="1396"/>
    <d v="2017-09-25T00:00:00"/>
    <n v="96"/>
    <b v="1"/>
    <s v="Approved"/>
    <s v="WeareA2B"/>
    <s v="Standard"/>
    <s v="medium"/>
    <s v="medium"/>
    <n v="1769.64"/>
    <n v="108.76"/>
    <d v="2011-05-09T00:00:00"/>
    <n v="1660.88"/>
    <s v="M"/>
    <n v="59"/>
    <d v="1999-10-13T00:00:00"/>
    <n v="20.739290569507862"/>
    <n v="0"/>
    <s v="Financial Services"/>
    <s v="Mass Customer"/>
    <s v="N"/>
    <s v="No"/>
    <n v="1"/>
    <m/>
  </r>
  <r>
    <n v="1174"/>
    <n v="92"/>
    <x v="394"/>
    <d v="2017-09-24T00:00:00"/>
    <n v="97"/>
    <b v="1"/>
    <s v="Approved"/>
    <s v="WeareA2B"/>
    <s v="Standard"/>
    <s v="medium"/>
    <s v="small"/>
    <n v="1415.01"/>
    <n v="1259.3599999999999"/>
    <d v="2004-01-16T00:00:00"/>
    <n v="155.65000000000009"/>
    <s v="M"/>
    <n v="61"/>
    <d v="1984-03-25T00:00:00"/>
    <n v="36.300934405124302"/>
    <s v="Administrative Officer"/>
    <s v="Argiculture"/>
    <s v="Mass Customer"/>
    <s v="N"/>
    <s v="Yes"/>
    <n v="12"/>
    <m/>
  </r>
  <r>
    <n v="2516"/>
    <n v="69"/>
    <x v="450"/>
    <d v="2017-09-24T00:00:00"/>
    <n v="97"/>
    <b v="1"/>
    <s v="Approved"/>
    <s v="Giant Bicycles"/>
    <s v="Road"/>
    <s v="medium"/>
    <s v="medium"/>
    <n v="792.9"/>
    <n v="594.67999999999995"/>
    <d v="1991-11-10T00:00:00"/>
    <n v="198.22000000000003"/>
    <s v="F"/>
    <n v="19"/>
    <d v="1987-12-30T00:00:00"/>
    <n v="32.53381111745307"/>
    <s v="Project Manager"/>
    <s v="n/a"/>
    <s v="Affluent Customer"/>
    <s v="N"/>
    <s v="Yes"/>
    <n v="2"/>
    <m/>
  </r>
  <r>
    <n v="2864"/>
    <n v="32"/>
    <x v="1302"/>
    <d v="2017-09-24T00:00:00"/>
    <n v="97"/>
    <b v="0"/>
    <s v="Approved"/>
    <s v="Giant Bicycles"/>
    <s v="Standard"/>
    <s v="medium"/>
    <s v="medium"/>
    <n v="642.70000000000005"/>
    <n v="211.37"/>
    <d v="2002-03-22T00:00:00"/>
    <n v="431.33000000000004"/>
    <s v="M"/>
    <n v="54"/>
    <d v="1986-08-08T00:00:00"/>
    <n v="33.928331665398275"/>
    <s v="Quality Control Specialist"/>
    <s v="Health"/>
    <s v="Mass Customer"/>
    <s v="N"/>
    <s v="No"/>
    <n v="17"/>
    <m/>
  </r>
  <r>
    <n v="5343"/>
    <n v="37"/>
    <x v="99"/>
    <d v="2017-07-11T00:00:00"/>
    <m/>
    <b v="0"/>
    <s v="Cancelled"/>
    <s v="OHM Cycles"/>
    <s v="Standard"/>
    <s v="low"/>
    <s v="medium"/>
    <n v="1793.43"/>
    <n v="248.82"/>
    <n v="36361"/>
    <m/>
    <m/>
    <m/>
    <m/>
    <m/>
    <m/>
    <m/>
    <m/>
    <m/>
    <m/>
    <m/>
    <m/>
  </r>
  <r>
    <n v="3579"/>
    <n v="92"/>
    <x v="2758"/>
    <d v="2017-09-24T00:00:00"/>
    <n v="97"/>
    <b v="0"/>
    <s v="Approved"/>
    <s v="WeareA2B"/>
    <s v="Standard"/>
    <s v="medium"/>
    <s v="small"/>
    <n v="1415.01"/>
    <n v="1259.3599999999999"/>
    <d v="2003-01-05T00:00:00"/>
    <n v="155.65000000000009"/>
    <s v="M"/>
    <n v="29"/>
    <d v="1996-06-16T00:00:00"/>
    <n v="24.065317966768138"/>
    <s v="Civil Engineer"/>
    <s v="Manufacturing"/>
    <s v="Mass Customer"/>
    <s v="N"/>
    <s v="No"/>
    <n v="4"/>
    <m/>
  </r>
  <r>
    <n v="4155"/>
    <n v="92"/>
    <x v="1414"/>
    <d v="2017-09-24T00:00:00"/>
    <n v="97"/>
    <b v="1"/>
    <s v="Approved"/>
    <s v="WeareA2B"/>
    <s v="Standard"/>
    <s v="medium"/>
    <s v="small"/>
    <n v="1415.01"/>
    <n v="1259.3599999999999"/>
    <d v="1994-08-10T00:00:00"/>
    <n v="155.65000000000009"/>
    <s v="F"/>
    <n v="66"/>
    <d v="1978-04-20T00:00:00"/>
    <n v="42.235180980466765"/>
    <s v="Pharmacist"/>
    <s v="Health"/>
    <s v="Mass Customer"/>
    <s v="N"/>
    <s v="Yes"/>
    <n v="10"/>
    <m/>
  </r>
  <r>
    <n v="4210"/>
    <n v="74"/>
    <x v="686"/>
    <d v="2017-09-24T00:00:00"/>
    <n v="97"/>
    <b v="1"/>
    <s v="Approved"/>
    <s v="WeareA2B"/>
    <s v="Standard"/>
    <s v="medium"/>
    <s v="medium"/>
    <n v="1762.96"/>
    <n v="950.52"/>
    <d v="2009-04-12T00:00:00"/>
    <n v="812.44"/>
    <s v="F"/>
    <n v="68"/>
    <d v="1978-01-30T00:00:00"/>
    <n v="42.454359062658547"/>
    <s v="VP Quality Control"/>
    <s v="Property"/>
    <s v="High Net Worth"/>
    <s v="N"/>
    <s v="Yes"/>
    <n v="9"/>
    <m/>
  </r>
  <r>
    <n v="5004"/>
    <n v="3"/>
    <x v="1415"/>
    <d v="2017-09-24T00:00:00"/>
    <n v="97"/>
    <b v="0"/>
    <s v="Approved"/>
    <s v="Trek Bicycles"/>
    <s v="Standard"/>
    <s v="medium"/>
    <s v="large"/>
    <n v="2091.4699999999998"/>
    <n v="388.92"/>
    <d v="1991-08-05T00:00:00"/>
    <n v="1702.5499999999997"/>
    <s v="F"/>
    <n v="3"/>
    <d v="1959-07-27T00:00:00"/>
    <n v="60.980386459918819"/>
    <s v="Marketing Manager"/>
    <s v="n/a"/>
    <s v="Mass Customer"/>
    <s v="N"/>
    <s v="Yes"/>
    <n v="13"/>
    <m/>
  </r>
  <r>
    <n v="5724"/>
    <n v="44"/>
    <x v="1900"/>
    <d v="2017-09-24T00:00:00"/>
    <n v="97"/>
    <b v="0"/>
    <s v="Approved"/>
    <s v="WeareA2B"/>
    <s v="Standard"/>
    <s v="medium"/>
    <s v="medium"/>
    <n v="1769.64"/>
    <n v="108.76"/>
    <d v="2011-05-09T00:00:00"/>
    <n v="1660.88"/>
    <s v="M"/>
    <n v="75"/>
    <d v="1957-12-24T00:00:00"/>
    <n v="62.569427555809234"/>
    <s v="Internal Auditor"/>
    <s v="IT"/>
    <s v="Mass Customer"/>
    <s v="N"/>
    <s v="No"/>
    <n v="18"/>
    <m/>
  </r>
  <r>
    <n v="6016"/>
    <n v="56"/>
    <x v="2176"/>
    <d v="2017-09-24T00:00:00"/>
    <n v="97"/>
    <b v="0"/>
    <s v="Approved"/>
    <s v="OHM Cycles"/>
    <s v="Standard"/>
    <s v="medium"/>
    <s v="medium"/>
    <n v="183.86"/>
    <n v="137.9"/>
    <d v="1998-12-17T00:00:00"/>
    <n v="45.960000000000008"/>
    <s v="F"/>
    <n v="39"/>
    <d v="1983-01-24T00:00:00"/>
    <n v="37.468057692795533"/>
    <s v="Account Coordinator"/>
    <s v="Property"/>
    <s v="Mass Customer"/>
    <s v="N"/>
    <s v="Yes"/>
    <n v="13"/>
    <m/>
  </r>
  <r>
    <n v="6722"/>
    <n v="19"/>
    <x v="2759"/>
    <d v="2017-09-24T00:00:00"/>
    <n v="97"/>
    <b v="1"/>
    <s v="Approved"/>
    <s v="OHM Cycles"/>
    <s v="Road"/>
    <s v="high"/>
    <s v="large"/>
    <n v="12.01"/>
    <n v="7.21"/>
    <d v="2010-05-05T00:00:00"/>
    <n v="4.8"/>
    <s v="M"/>
    <n v="17"/>
    <d v="1959-12-16T00:00:00"/>
    <n v="60.591345364028413"/>
    <s v="Quality Control Specialist"/>
    <s v="Telecommunications"/>
    <s v="Mass Customer"/>
    <s v="N"/>
    <s v="Yes"/>
    <n v="19"/>
    <m/>
  </r>
  <r>
    <n v="6836"/>
    <n v="72"/>
    <x v="734"/>
    <d v="2017-09-24T00:00:00"/>
    <n v="97"/>
    <b v="0"/>
    <s v="Approved"/>
    <s v="Norco Bicycles"/>
    <s v="Standard"/>
    <s v="medium"/>
    <s v="medium"/>
    <n v="360.4"/>
    <n v="270.3"/>
    <d v="2016-12-06T00:00:00"/>
    <n v="90.099999999999966"/>
    <s v="M"/>
    <n v="23"/>
    <d v="2000-07-31T00:00:00"/>
    <n v="19.939290569507861"/>
    <n v="0"/>
    <s v="Financial Services"/>
    <s v="Affluent Customer"/>
    <s v="N"/>
    <s v="No"/>
    <n v="1"/>
    <m/>
  </r>
  <r>
    <n v="7017"/>
    <n v="6"/>
    <x v="2760"/>
    <d v="2017-09-24T00:00:00"/>
    <n v="97"/>
    <b v="1"/>
    <s v="Approved"/>
    <s v="OHM Cycles"/>
    <s v="Standard"/>
    <s v="high"/>
    <s v="medium"/>
    <n v="227.88"/>
    <n v="136.72999999999999"/>
    <d v="2011-04-16T00:00:00"/>
    <n v="91.15"/>
    <s v="M"/>
    <n v="48"/>
    <d v="1978-11-01T00:00:00"/>
    <n v="41.7009344051243"/>
    <s v="Compensation Analyst"/>
    <s v="Financial Services"/>
    <s v="Mass Customer"/>
    <s v="N"/>
    <s v="Yes"/>
    <n v="18"/>
    <m/>
  </r>
  <r>
    <n v="7160"/>
    <n v="62"/>
    <x v="2761"/>
    <d v="2017-09-24T00:00:00"/>
    <n v="97"/>
    <b v="0"/>
    <s v="Approved"/>
    <s v="Solex"/>
    <s v="Standard"/>
    <s v="medium"/>
    <s v="medium"/>
    <n v="478.16"/>
    <n v="298.72000000000003"/>
    <d v="1993-06-23T00:00:00"/>
    <n v="179.44"/>
    <s v="M"/>
    <n v="82"/>
    <d v="1991-12-13T00:00:00"/>
    <n v="28.577646733891424"/>
    <s v="Developer III"/>
    <s v="n/a"/>
    <s v="Mass Customer"/>
    <s v="N"/>
    <s v="No"/>
    <n v="3"/>
    <m/>
  </r>
  <r>
    <n v="5354"/>
    <n v="22"/>
    <x v="2061"/>
    <d v="2017-04-19T00:00:00"/>
    <m/>
    <m/>
    <s v="Approved"/>
    <s v="WeareA2B"/>
    <s v="Standard"/>
    <s v="medium"/>
    <s v="medium"/>
    <n v="60.34"/>
    <n v="45.26"/>
    <n v="34165"/>
    <m/>
    <m/>
    <m/>
    <m/>
    <m/>
    <m/>
    <m/>
    <m/>
    <m/>
    <m/>
    <m/>
    <m/>
  </r>
  <r>
    <n v="7565"/>
    <n v="65"/>
    <x v="1535"/>
    <d v="2017-09-24T00:00:00"/>
    <n v="97"/>
    <b v="1"/>
    <s v="Approved"/>
    <s v="WeareA2B"/>
    <s v="Standard"/>
    <s v="medium"/>
    <s v="medium"/>
    <n v="1807.45"/>
    <n v="778.69"/>
    <d v="1992-10-02T00:00:00"/>
    <n v="1028.76"/>
    <s v="M"/>
    <n v="30"/>
    <d v="1973-09-17T00:00:00"/>
    <n v="46.826961802384574"/>
    <s v="Engineer I"/>
    <s v="Manufacturing"/>
    <s v="Affluent Customer"/>
    <s v="N"/>
    <s v="Yes"/>
    <n v="11"/>
    <m/>
  </r>
  <r>
    <n v="7879"/>
    <n v="22"/>
    <x v="2762"/>
    <d v="2017-09-24T00:00:00"/>
    <n v="97"/>
    <b v="1"/>
    <s v="Approved"/>
    <s v="WeareA2B"/>
    <s v="Standard"/>
    <s v="medium"/>
    <s v="medium"/>
    <n v="60.34"/>
    <n v="45.26"/>
    <d v="1991-11-10T00:00:00"/>
    <n v="15.080000000000005"/>
    <s v="M"/>
    <n v="95"/>
    <d v="1978-07-07T00:00:00"/>
    <n v="42.021482350329777"/>
    <s v="Desktop Support Technician"/>
    <s v="Argiculture"/>
    <s v="Mass Customer"/>
    <s v="N"/>
    <s v="Yes"/>
    <n v="10"/>
    <m/>
  </r>
  <r>
    <n v="8035"/>
    <n v="9"/>
    <x v="306"/>
    <d v="2017-09-24T00:00:00"/>
    <n v="97"/>
    <b v="1"/>
    <s v="Approved"/>
    <s v="Norco Bicycles"/>
    <s v="Standard"/>
    <s v="medium"/>
    <s v="small"/>
    <n v="1216.1400000000001"/>
    <n v="1082.3599999999999"/>
    <d v="1994-07-12T00:00:00"/>
    <n v="133.7800000000002"/>
    <s v="F"/>
    <n v="62"/>
    <d v="1996-11-24T00:00:00"/>
    <n v="23.624222076357178"/>
    <s v="Staff Scientist"/>
    <s v="Financial Services"/>
    <s v="High Net Worth"/>
    <s v="N"/>
    <s v="Yes"/>
    <n v="1"/>
    <m/>
  </r>
  <r>
    <n v="8999"/>
    <n v="29"/>
    <x v="1775"/>
    <d v="2017-09-24T00:00:00"/>
    <n v="97"/>
    <b v="0"/>
    <s v="Approved"/>
    <s v="Norco Bicycles"/>
    <s v="Road"/>
    <s v="medium"/>
    <s v="medium"/>
    <n v="543.39"/>
    <n v="407.54"/>
    <d v="2016-11-22T00:00:00"/>
    <n v="135.84999999999997"/>
    <s v="M"/>
    <n v="41"/>
    <d v="1977-05-04T00:00:00"/>
    <n v="43.196824816083208"/>
    <s v="Paralegal"/>
    <s v="Financial Services"/>
    <s v="Affluent Customer"/>
    <s v="N"/>
    <s v="No"/>
    <n v="22"/>
    <m/>
  </r>
  <r>
    <n v="9023"/>
    <n v="21"/>
    <x v="2763"/>
    <d v="2017-09-24T00:00:00"/>
    <n v="97"/>
    <b v="1"/>
    <s v="Approved"/>
    <s v="Solex"/>
    <s v="Standard"/>
    <s v="medium"/>
    <s v="large"/>
    <n v="1071.23"/>
    <n v="380.74"/>
    <d v="1996-04-05T00:00:00"/>
    <n v="690.49"/>
    <s v="F"/>
    <n v="86"/>
    <d v="1983-01-15T00:00:00"/>
    <n v="37.492715227042112"/>
    <s v="Geologist IV"/>
    <s v="Entertainment"/>
    <s v="Affluent Customer"/>
    <s v="N"/>
    <s v="No"/>
    <n v="18"/>
    <m/>
  </r>
  <r>
    <n v="9292"/>
    <n v="2"/>
    <x v="2319"/>
    <d v="2017-09-24T00:00:00"/>
    <n v="97"/>
    <b v="1"/>
    <s v="Approved"/>
    <s v="Solex"/>
    <s v="Standard"/>
    <s v="medium"/>
    <s v="medium"/>
    <n v="71.489999999999995"/>
    <n v="53.62"/>
    <d v="2012-12-02T00:00:00"/>
    <n v="17.869999999999997"/>
    <s v="M"/>
    <n v="44"/>
    <d v="1971-10-17T00:00:00"/>
    <n v="48.747509747590051"/>
    <n v="0"/>
    <s v="n/a"/>
    <s v="Mass Customer"/>
    <s v="N"/>
    <s v="Yes"/>
    <n v="12"/>
    <m/>
  </r>
  <r>
    <n v="9558"/>
    <n v="0"/>
    <x v="1738"/>
    <d v="2017-09-24T00:00:00"/>
    <n v="97"/>
    <b v="0"/>
    <s v="Approved"/>
    <s v="WeareA2B"/>
    <s v="Standard"/>
    <s v="medium"/>
    <s v="medium"/>
    <n v="60.34"/>
    <n v="45.26"/>
    <d v="1993-07-15T00:00:00"/>
    <n v="15.080000000000005"/>
    <s v="F"/>
    <n v="59"/>
    <d v="1993-02-12T00:00:00"/>
    <n v="27.407783720192793"/>
    <s v="Food Chemist"/>
    <s v="Health"/>
    <s v="High Net Worth"/>
    <s v="N"/>
    <s v="No"/>
    <n v="5"/>
    <m/>
  </r>
  <r>
    <n v="9575"/>
    <n v="58"/>
    <x v="2149"/>
    <d v="2017-09-24T00:00:00"/>
    <n v="97"/>
    <b v="0"/>
    <s v="Approved"/>
    <s v="OHM Cycles"/>
    <s v="Standard"/>
    <s v="medium"/>
    <s v="medium"/>
    <n v="912.52"/>
    <n v="141.4"/>
    <d v="2012-05-18T00:00:00"/>
    <n v="771.12"/>
    <s v="F"/>
    <n v="63"/>
    <d v="1989-09-30T00:00:00"/>
    <n v="30.780386459918819"/>
    <s v="Software Engineer I"/>
    <s v="IT"/>
    <s v="Affluent Customer"/>
    <s v="N"/>
    <s v="Yes"/>
    <n v="12"/>
    <m/>
  </r>
  <r>
    <n v="9740"/>
    <n v="61"/>
    <x v="1443"/>
    <d v="2017-09-24T00:00:00"/>
    <n v="97"/>
    <b v="0"/>
    <s v="Approved"/>
    <s v="OHM Cycles"/>
    <s v="Standard"/>
    <s v="low"/>
    <s v="medium"/>
    <n v="71.16"/>
    <n v="56.93"/>
    <d v="2012-05-18T00:00:00"/>
    <n v="14.229999999999997"/>
    <s v="F"/>
    <n v="38"/>
    <d v="1978-02-18T00:00:00"/>
    <n v="42.402304268137996"/>
    <s v="Engineer I"/>
    <s v="Manufacturing"/>
    <s v="Mass Customer"/>
    <s v="N"/>
    <s v="Yes"/>
    <n v="7"/>
    <m/>
  </r>
  <r>
    <n v="10239"/>
    <n v="89"/>
    <x v="107"/>
    <d v="2017-09-24T00:00:00"/>
    <n v="97"/>
    <b v="1"/>
    <s v="Approved"/>
    <s v="Giant Bicycles"/>
    <s v="Standard"/>
    <s v="medium"/>
    <s v="large"/>
    <n v="1812.75"/>
    <n v="582.48"/>
    <d v="2011-05-09T00:00:00"/>
    <n v="1230.27"/>
    <s v="M"/>
    <n v="49"/>
    <d v="1977-09-07T00:00:00"/>
    <n v="42.851619336631153"/>
    <s v="VP Product Management"/>
    <s v="n/a"/>
    <s v="High Net Worth"/>
    <s v="N"/>
    <s v="Yes"/>
    <n v="17"/>
    <m/>
  </r>
  <r>
    <n v="10605"/>
    <n v="70"/>
    <x v="1053"/>
    <d v="2017-09-24T00:00:00"/>
    <n v="97"/>
    <b v="1"/>
    <s v="Approved"/>
    <s v="Trek Bicycles"/>
    <s v="Standard"/>
    <s v="high"/>
    <s v="medium"/>
    <n v="495.72"/>
    <n v="297.43"/>
    <d v="2015-04-11T00:00:00"/>
    <n v="198.29000000000002"/>
    <s v="M"/>
    <n v="66"/>
    <d v="1982-06-22T00:00:00"/>
    <n v="38.059838514713341"/>
    <s v="VP Product Management"/>
    <s v="Financial Services"/>
    <s v="Affluent Customer"/>
    <s v="N"/>
    <s v="No"/>
    <n v="9"/>
    <m/>
  </r>
  <r>
    <n v="10909"/>
    <n v="45"/>
    <x v="1083"/>
    <d v="2017-09-24T00:00:00"/>
    <n v="97"/>
    <b v="0"/>
    <s v="Approved"/>
    <s v="Solex"/>
    <s v="Standard"/>
    <s v="medium"/>
    <s v="medium"/>
    <n v="441.49"/>
    <n v="84.99"/>
    <d v="2014-07-28T00:00:00"/>
    <n v="356.5"/>
    <s v="M"/>
    <n v="9"/>
    <d v="1976-09-25T00:00:00"/>
    <n v="43.802304268138002"/>
    <s v="Recruiter"/>
    <s v="Telecommunications"/>
    <s v="Mass Customer"/>
    <s v="N"/>
    <s v="Yes"/>
    <n v="9"/>
    <m/>
  </r>
  <r>
    <n v="10991"/>
    <n v="37"/>
    <x v="2764"/>
    <d v="2017-09-24T00:00:00"/>
    <n v="97"/>
    <b v="1"/>
    <s v="Approved"/>
    <s v="OHM Cycles"/>
    <s v="Standard"/>
    <s v="low"/>
    <s v="medium"/>
    <n v="1793.43"/>
    <n v="248.82"/>
    <d v="1999-07-20T00:00:00"/>
    <n v="1544.6100000000001"/>
    <s v="F"/>
    <n v="13"/>
    <d v="1956-09-26T00:00:00"/>
    <n v="63.813263172247588"/>
    <n v="0"/>
    <s v="Manufacturing"/>
    <s v="Mass Customer"/>
    <s v="N"/>
    <s v="No"/>
    <n v="16"/>
    <m/>
  </r>
  <r>
    <n v="12212"/>
    <n v="18"/>
    <x v="254"/>
    <d v="2017-09-24T00:00:00"/>
    <n v="97"/>
    <b v="1"/>
    <s v="Approved"/>
    <s v="Solex"/>
    <s v="Standard"/>
    <s v="medium"/>
    <s v="medium"/>
    <n v="575.27"/>
    <n v="431.45"/>
    <d v="2016-02-04T00:00:00"/>
    <n v="143.82"/>
    <s v="M"/>
    <n v="10"/>
    <d v="1975-11-23T00:00:00"/>
    <n v="44.643400158548957"/>
    <s v="Health Coach II"/>
    <s v="Manufacturing"/>
    <s v="Affluent Customer"/>
    <s v="N"/>
    <s v="Yes"/>
    <n v="14"/>
    <m/>
  </r>
  <r>
    <n v="12893"/>
    <n v="13"/>
    <x v="747"/>
    <d v="2017-09-24T00:00:00"/>
    <n v="97"/>
    <b v="0"/>
    <s v="Approved"/>
    <s v="Solex"/>
    <s v="Standard"/>
    <s v="medium"/>
    <s v="medium"/>
    <n v="1163.8900000000001"/>
    <n v="589.27"/>
    <d v="2016-07-09T00:00:00"/>
    <n v="574.62000000000012"/>
    <s v="F"/>
    <n v="63"/>
    <d v="1957-11-21T00:00:00"/>
    <n v="62.659838514713343"/>
    <s v="Desktop Support Technician"/>
    <s v="Telecommunications"/>
    <s v="Mass Customer"/>
    <s v="N"/>
    <s v="Yes"/>
    <n v="19"/>
    <m/>
  </r>
  <r>
    <n v="13562"/>
    <n v="14"/>
    <x v="1003"/>
    <d v="2017-09-24T00:00:00"/>
    <n v="97"/>
    <b v="1"/>
    <s v="Approved"/>
    <s v="Trek Bicycles"/>
    <s v="Standard"/>
    <s v="medium"/>
    <s v="small"/>
    <n v="1386.84"/>
    <n v="1234.29"/>
    <d v="2003-08-05T00:00:00"/>
    <n v="152.54999999999995"/>
    <s v="F"/>
    <n v="0"/>
    <d v="1996-10-24T00:00:00"/>
    <n v="23.709153583206493"/>
    <s v="Chief Design Engineer"/>
    <s v="Manufacturing"/>
    <s v="Mass Customer"/>
    <s v="N"/>
    <s v="No"/>
    <n v="5"/>
    <m/>
  </r>
  <r>
    <n v="13620"/>
    <n v="85"/>
    <x v="1601"/>
    <d v="2017-09-24T00:00:00"/>
    <n v="97"/>
    <b v="1"/>
    <s v="Approved"/>
    <s v="WeareA2B"/>
    <s v="Standard"/>
    <s v="medium"/>
    <s v="medium"/>
    <n v="752.64"/>
    <n v="205.36"/>
    <d v="2015-08-02T00:00:00"/>
    <n v="547.28"/>
    <s v="F"/>
    <n v="80"/>
    <d v="1968-08-12T00:00:00"/>
    <n v="51.928331665398275"/>
    <n v="0"/>
    <s v="Health"/>
    <s v="Mass Customer"/>
    <s v="N"/>
    <s v="No"/>
    <n v="6"/>
    <m/>
  </r>
  <r>
    <n v="13893"/>
    <n v="25"/>
    <x v="96"/>
    <d v="2017-09-24T00:00:00"/>
    <n v="97"/>
    <b v="0"/>
    <s v="Approved"/>
    <s v="Giant Bicycles"/>
    <s v="Road"/>
    <s v="medium"/>
    <s v="medium"/>
    <n v="1538.99"/>
    <n v="829.65"/>
    <d v="1992-10-11T00:00:00"/>
    <n v="709.34"/>
    <s v="F"/>
    <n v="23"/>
    <d v="1954-02-21T00:00:00"/>
    <n v="66.410523446220196"/>
    <s v="Technical Writer"/>
    <s v="Retail"/>
    <s v="Mass Customer"/>
    <s v="N"/>
    <s v="Yes"/>
    <n v="7"/>
    <m/>
  </r>
  <r>
    <n v="14383"/>
    <n v="71"/>
    <x v="2765"/>
    <d v="2017-09-24T00:00:00"/>
    <n v="97"/>
    <b v="0"/>
    <s v="Approved"/>
    <s v="Solex"/>
    <s v="Standard"/>
    <s v="high"/>
    <s v="large"/>
    <n v="1842.92"/>
    <n v="1105.75"/>
    <d v="1995-10-24T00:00:00"/>
    <n v="737.17000000000007"/>
    <s v="F"/>
    <n v="22"/>
    <d v="1978-01-21T00:00:00"/>
    <n v="42.479016596905126"/>
    <s v="Research Associate"/>
    <s v="Manufacturing"/>
    <s v="Affluent Customer"/>
    <s v="N"/>
    <s v="No"/>
    <n v="18"/>
    <m/>
  </r>
  <r>
    <n v="14509"/>
    <n v="97"/>
    <x v="2766"/>
    <d v="2017-09-24T00:00:00"/>
    <n v="97"/>
    <b v="0"/>
    <s v="Approved"/>
    <s v="Solex"/>
    <s v="Standard"/>
    <s v="medium"/>
    <s v="large"/>
    <n v="202.62"/>
    <n v="151.96"/>
    <d v="2016-03-29T00:00:00"/>
    <n v="50.66"/>
    <s v="F"/>
    <n v="55"/>
    <d v="1971-06-20T00:00:00"/>
    <n v="49.073537144850327"/>
    <s v="Mechanical Systems Engineer"/>
    <s v="Financial Services"/>
    <s v="Mass Customer"/>
    <s v="N"/>
    <s v="No"/>
    <n v="12"/>
    <m/>
  </r>
  <r>
    <n v="14956"/>
    <n v="45"/>
    <x v="2767"/>
    <d v="2017-09-24T00:00:00"/>
    <n v="97"/>
    <b v="1"/>
    <s v="Approved"/>
    <s v="Solex"/>
    <s v="Standard"/>
    <s v="medium"/>
    <s v="medium"/>
    <n v="441.49"/>
    <n v="84.99"/>
    <d v="1993-04-12T00:00:00"/>
    <n v="356.5"/>
    <s v="F"/>
    <n v="79"/>
    <d v="1962-12-10T00:00:00"/>
    <n v="57.605043994165399"/>
    <n v="0"/>
    <s v="IT"/>
    <s v="Mass Customer"/>
    <s v="N"/>
    <s v="No"/>
    <n v="11"/>
    <m/>
  </r>
  <r>
    <n v="15328"/>
    <n v="87"/>
    <x v="163"/>
    <d v="2017-09-24T00:00:00"/>
    <n v="97"/>
    <b v="0"/>
    <s v="Approved"/>
    <s v="Giant Bicycles"/>
    <s v="Standard"/>
    <s v="high"/>
    <s v="medium"/>
    <n v="1179"/>
    <n v="707.4"/>
    <d v="1997-08-25T00:00:00"/>
    <n v="471.6"/>
    <s v="M"/>
    <n v="93"/>
    <d v="1978-05-07T00:00:00"/>
    <n v="42.188605638001015"/>
    <s v="Database Administrator IV"/>
    <s v="n/a"/>
    <s v="Affluent Customer"/>
    <s v="N"/>
    <s v="No"/>
    <n v="6"/>
    <m/>
  </r>
  <r>
    <n v="15384"/>
    <n v="7"/>
    <x v="717"/>
    <d v="2017-09-24T00:00:00"/>
    <n v="97"/>
    <b v="0"/>
    <s v="Approved"/>
    <s v="Giant Bicycles"/>
    <s v="Standard"/>
    <s v="medium"/>
    <s v="small"/>
    <n v="1311.44"/>
    <n v="1167.18"/>
    <d v="1992-10-11T00:00:00"/>
    <n v="144.26"/>
    <s v="M"/>
    <n v="65"/>
    <d v="1978-03-16T00:00:00"/>
    <n v="42.331071391425674"/>
    <s v="GIS Technical Architect"/>
    <s v="Argiculture"/>
    <s v="High Net Worth"/>
    <s v="N"/>
    <s v="No"/>
    <n v="8"/>
    <m/>
  </r>
  <r>
    <n v="15401"/>
    <n v="72"/>
    <x v="882"/>
    <d v="2017-09-24T00:00:00"/>
    <n v="97"/>
    <b v="0"/>
    <s v="Approved"/>
    <s v="Norco Bicycles"/>
    <s v="Standard"/>
    <s v="medium"/>
    <s v="medium"/>
    <n v="360.4"/>
    <n v="270.3"/>
    <d v="2003-09-09T00:00:00"/>
    <n v="90.099999999999966"/>
    <s v="F"/>
    <n v="82"/>
    <d v="1997-05-11T00:00:00"/>
    <n v="23.163948103754439"/>
    <s v="Food Chemist"/>
    <s v="Health"/>
    <s v="Mass Customer"/>
    <s v="N"/>
    <s v="Yes"/>
    <n v="1"/>
    <m/>
  </r>
  <r>
    <n v="15931"/>
    <n v="78"/>
    <x v="2719"/>
    <d v="2017-09-24T00:00:00"/>
    <n v="97"/>
    <b v="0"/>
    <s v="Approved"/>
    <s v="Giant Bicycles"/>
    <s v="Standard"/>
    <s v="medium"/>
    <s v="large"/>
    <n v="1765.3"/>
    <n v="709.48"/>
    <d v="2004-07-25T00:00:00"/>
    <n v="1055.82"/>
    <s v="M"/>
    <n v="52"/>
    <d v="2000-04-29T00:00:00"/>
    <n v="20.194085090055808"/>
    <n v="0"/>
    <s v="Property"/>
    <s v="Mass Customer"/>
    <s v="N"/>
    <s v="No"/>
    <n v="2"/>
    <m/>
  </r>
  <r>
    <n v="16114"/>
    <n v="66"/>
    <x v="662"/>
    <d v="2017-09-24T00:00:00"/>
    <n v="97"/>
    <b v="1"/>
    <s v="Approved"/>
    <s v="Solex"/>
    <s v="Standard"/>
    <s v="medium"/>
    <s v="medium"/>
    <n v="1163.8900000000001"/>
    <n v="589.27"/>
    <d v="2016-07-09T00:00:00"/>
    <n v="574.62000000000012"/>
    <s v="M"/>
    <n v="15"/>
    <d v="1971-01-11T00:00:00"/>
    <n v="49.511893309233891"/>
    <s v="Associate Professor"/>
    <s v="n/a"/>
    <s v="High Net Worth"/>
    <s v="N"/>
    <s v="No"/>
    <n v="10"/>
    <m/>
  </r>
  <r>
    <n v="16648"/>
    <n v="1"/>
    <x v="2768"/>
    <d v="2017-09-24T00:00:00"/>
    <n v="97"/>
    <b v="1"/>
    <s v="Approved"/>
    <s v="Giant Bicycles"/>
    <s v="Standard"/>
    <s v="medium"/>
    <s v="medium"/>
    <n v="1403.5"/>
    <n v="954.82"/>
    <d v="2004-09-28T00:00:00"/>
    <n v="448.67999999999995"/>
    <s v="M"/>
    <n v="38"/>
    <d v="1944-01-24T00:00:00"/>
    <n v="76.495454953069512"/>
    <s v="Tax Accountant"/>
    <s v="Manufacturing"/>
    <s v="Affluent Customer"/>
    <s v="N"/>
    <s v="Yes"/>
    <n v="8"/>
    <m/>
  </r>
  <r>
    <n v="18084"/>
    <n v="49"/>
    <x v="2004"/>
    <d v="2017-09-24T00:00:00"/>
    <n v="97"/>
    <b v="1"/>
    <s v="Approved"/>
    <s v="Trek Bicycles"/>
    <s v="Road"/>
    <s v="medium"/>
    <s v="medium"/>
    <n v="533.51"/>
    <n v="400.13"/>
    <d v="2012-06-04T00:00:00"/>
    <n v="133.38"/>
    <s v="M"/>
    <n v="49"/>
    <d v="1974-05-16T00:00:00"/>
    <n v="46.166687829781836"/>
    <s v="Assistant Professor"/>
    <s v="n/a"/>
    <s v="Mass Customer"/>
    <s v="N"/>
    <s v="No"/>
    <n v="8"/>
    <m/>
  </r>
  <r>
    <n v="18307"/>
    <n v="57"/>
    <x v="1874"/>
    <d v="2017-09-24T00:00:00"/>
    <n v="97"/>
    <b v="1"/>
    <s v="Approved"/>
    <s v="WeareA2B"/>
    <s v="Touring"/>
    <s v="medium"/>
    <s v="large"/>
    <n v="1890.39"/>
    <n v="260.14"/>
    <d v="1993-07-20T00:00:00"/>
    <n v="1630.25"/>
    <s v="F"/>
    <n v="38"/>
    <d v="1990-11-16T00:00:00"/>
    <n v="29.65161933663115"/>
    <s v="Internal Auditor"/>
    <s v="Financial Services"/>
    <s v="Mass Customer"/>
    <s v="N"/>
    <s v="Yes"/>
    <n v="8"/>
    <m/>
  </r>
  <r>
    <n v="19591"/>
    <n v="54"/>
    <x v="909"/>
    <d v="2017-09-24T00:00:00"/>
    <n v="97"/>
    <b v="0"/>
    <s v="Approved"/>
    <s v="WeareA2B"/>
    <s v="Standard"/>
    <s v="medium"/>
    <s v="medium"/>
    <n v="1292.8399999999999"/>
    <n v="13.44"/>
    <d v="1997-10-04T00:00:00"/>
    <n v="1279.3999999999999"/>
    <s v="F"/>
    <n v="32"/>
    <d v="1988-11-17T00:00:00"/>
    <n v="31.648879610603753"/>
    <s v="Senior Financial Analyst"/>
    <s v="Financial Services"/>
    <s v="Mass Customer"/>
    <s v="N"/>
    <s v="Yes"/>
    <n v="7"/>
    <m/>
  </r>
  <r>
    <n v="19891"/>
    <n v="87"/>
    <x v="2769"/>
    <d v="2017-09-24T00:00:00"/>
    <n v="97"/>
    <b v="1"/>
    <s v="Approved"/>
    <s v="Giant Bicycles"/>
    <s v="Standard"/>
    <s v="high"/>
    <s v="medium"/>
    <n v="1179"/>
    <n v="707.4"/>
    <d v="2000-11-03T00:00:00"/>
    <n v="471.6"/>
    <s v="F"/>
    <n v="9"/>
    <d v="1996-11-25T00:00:00"/>
    <n v="23.621482350329781"/>
    <s v="Web Designer I"/>
    <s v="Telecommunications"/>
    <s v="Mass Customer"/>
    <s v="N"/>
    <s v="Yes"/>
    <n v="4"/>
    <m/>
  </r>
  <r>
    <n v="562"/>
    <n v="53"/>
    <x v="787"/>
    <d v="2017-09-23T00:00:00"/>
    <n v="98"/>
    <b v="0"/>
    <s v="Approved"/>
    <s v="OHM Cycles"/>
    <s v="Standard"/>
    <s v="medium"/>
    <s v="medium"/>
    <n v="795.34"/>
    <n v="101.58"/>
    <d v="2003-07-21T00:00:00"/>
    <n v="693.76"/>
    <s v="Female"/>
    <n v="82"/>
    <d v="1970-03-07T00:00:00"/>
    <n v="0"/>
    <s v="Food Chemist"/>
    <s v="Health"/>
    <s v="Affluent Customer"/>
    <s v="Y"/>
    <s v="Yes"/>
    <n v="6"/>
    <m/>
  </r>
  <r>
    <n v="565"/>
    <n v="65"/>
    <x v="783"/>
    <d v="2017-09-23T00:00:00"/>
    <n v="98"/>
    <b v="0"/>
    <s v="Approved"/>
    <s v="WeareA2B"/>
    <s v="Standard"/>
    <s v="medium"/>
    <s v="medium"/>
    <n v="1807.45"/>
    <n v="778.69"/>
    <d v="1992-10-02T00:00:00"/>
    <n v="1028.76"/>
    <s v="F"/>
    <n v="47"/>
    <d v="1969-01-18T00:00:00"/>
    <n v="51.492715227042112"/>
    <n v="0"/>
    <s v="Property"/>
    <s v="Mass Customer"/>
    <s v="N"/>
    <s v="Yes"/>
    <n v="12"/>
    <m/>
  </r>
  <r>
    <n v="1931"/>
    <n v="93"/>
    <x v="172"/>
    <d v="2017-09-23T00:00:00"/>
    <n v="98"/>
    <b v="0"/>
    <s v="Approved"/>
    <s v="WeareA2B"/>
    <s v="Standard"/>
    <s v="medium"/>
    <s v="medium"/>
    <n v="1065.03"/>
    <n v="230.09"/>
    <d v="2000-11-03T00:00:00"/>
    <n v="834.93999999999994"/>
    <s v="M"/>
    <n v="82"/>
    <d v="1980-10-29T00:00:00"/>
    <n v="39.706413857179093"/>
    <s v="Editor"/>
    <s v="n/a"/>
    <s v="Mass Customer"/>
    <s v="N"/>
    <s v="No"/>
    <n v="14"/>
    <m/>
  </r>
  <r>
    <n v="2075"/>
    <n v="23"/>
    <x v="840"/>
    <d v="2017-09-23T00:00:00"/>
    <n v="98"/>
    <b v="0"/>
    <s v="Approved"/>
    <s v="Norco Bicycles"/>
    <s v="Mountain"/>
    <s v="low"/>
    <s v="small"/>
    <n v="688.63"/>
    <n v="612.88"/>
    <d v="1991-08-05T00:00:00"/>
    <n v="75.75"/>
    <s v="M"/>
    <n v="68"/>
    <d v="1997-03-28T00:00:00"/>
    <n v="23.284496048959916"/>
    <n v="0"/>
    <s v="Manufacturing"/>
    <s v="Mass Customer"/>
    <s v="N"/>
    <s v="Yes"/>
    <n v="2"/>
    <m/>
  </r>
  <r>
    <n v="2862"/>
    <n v="5"/>
    <x v="2497"/>
    <d v="2017-09-23T00:00:00"/>
    <n v="98"/>
    <b v="0"/>
    <s v="Approved"/>
    <s v="Trek Bicycles"/>
    <s v="Mountain"/>
    <s v="low"/>
    <s v="medium"/>
    <n v="574.64"/>
    <n v="459.71"/>
    <d v="1991-11-07T00:00:00"/>
    <n v="114.93"/>
    <s v="M"/>
    <n v="83"/>
    <d v="1989-03-13T00:00:00"/>
    <n v="31.33107139142567"/>
    <s v="Physical Therapy Assistant"/>
    <s v="n/a"/>
    <s v="Mass Customer"/>
    <s v="N"/>
    <s v="Yes"/>
    <n v="15"/>
    <m/>
  </r>
  <r>
    <n v="3087"/>
    <n v="53"/>
    <x v="367"/>
    <d v="2017-09-23T00:00:00"/>
    <n v="98"/>
    <b v="0"/>
    <s v="Approved"/>
    <s v="OHM Cycles"/>
    <s v="Standard"/>
    <s v="medium"/>
    <s v="medium"/>
    <n v="795.34"/>
    <n v="101.58"/>
    <d v="1997-02-09T00:00:00"/>
    <n v="693.76"/>
    <s v="M"/>
    <n v="59"/>
    <d v="1986-02-09T00:00:00"/>
    <n v="34.421482350329782"/>
    <s v="Analyst Programmer"/>
    <s v="Property"/>
    <s v="Mass Customer"/>
    <s v="N"/>
    <s v="No"/>
    <n v="22"/>
    <m/>
  </r>
  <r>
    <n v="3555"/>
    <n v="79"/>
    <x v="2770"/>
    <d v="2017-09-23T00:00:00"/>
    <n v="98"/>
    <b v="1"/>
    <s v="Approved"/>
    <s v="Norco Bicycles"/>
    <s v="Standard"/>
    <s v="medium"/>
    <s v="medium"/>
    <n v="1555.58"/>
    <n v="818.01"/>
    <d v="2003-09-09T00:00:00"/>
    <n v="737.56999999999994"/>
    <s v="M"/>
    <n v="90"/>
    <d v="1979-08-12T00:00:00"/>
    <n v="40.922852213343475"/>
    <s v="Nurse Practicioner"/>
    <s v="IT"/>
    <s v="Mass Customer"/>
    <s v="N"/>
    <s v="No"/>
    <n v="15"/>
    <m/>
  </r>
  <r>
    <n v="3561"/>
    <n v="30"/>
    <x v="1432"/>
    <d v="2017-09-23T00:00:00"/>
    <n v="98"/>
    <b v="0"/>
    <s v="Approved"/>
    <s v="Solex"/>
    <s v="Standard"/>
    <s v="high"/>
    <s v="medium"/>
    <n v="748.17"/>
    <n v="448.9"/>
    <d v="1991-11-10T00:00:00"/>
    <n v="299.27"/>
    <s v="M"/>
    <n v="5"/>
    <d v="1979-04-16T00:00:00"/>
    <n v="41.246139884576358"/>
    <s v="Assistant Media Planner"/>
    <s v="Entertainment"/>
    <s v="Mass Customer"/>
    <s v="N"/>
    <s v="No"/>
    <n v="22"/>
    <m/>
  </r>
  <r>
    <n v="3908"/>
    <n v="7"/>
    <x v="343"/>
    <d v="2017-09-23T00:00:00"/>
    <n v="98"/>
    <b v="1"/>
    <s v="Approved"/>
    <s v="Trek Bicycles"/>
    <s v="Road"/>
    <s v="low"/>
    <s v="medium"/>
    <n v="980.37"/>
    <n v="234.43"/>
    <d v="2004-08-17T00:00:00"/>
    <n v="745.94"/>
    <s v="M"/>
    <n v="68"/>
    <d v="2001-06-29T00:00:00"/>
    <n v="19.026961802384573"/>
    <s v="Actuary"/>
    <s v="Financial Services"/>
    <s v="Mass Customer"/>
    <s v="N"/>
    <s v="Yes"/>
    <n v="1"/>
    <m/>
  </r>
  <r>
    <n v="4544"/>
    <n v="50"/>
    <x v="119"/>
    <d v="2017-09-23T00:00:00"/>
    <n v="98"/>
    <b v="1"/>
    <s v="Approved"/>
    <s v="Giant Bicycles"/>
    <s v="Standard"/>
    <s v="medium"/>
    <s v="medium"/>
    <n v="642.70000000000005"/>
    <n v="211.37"/>
    <d v="2002-03-22T00:00:00"/>
    <n v="431.33000000000004"/>
    <s v="F"/>
    <n v="15"/>
    <d v="1971-12-06T00:00:00"/>
    <n v="48.610523446220192"/>
    <s v="Staff Scientist"/>
    <s v="Health"/>
    <s v="High Net Worth"/>
    <s v="N"/>
    <s v="No"/>
    <n v="5"/>
    <m/>
  </r>
  <r>
    <n v="5495"/>
    <n v="96"/>
    <x v="2771"/>
    <d v="2017-09-23T00:00:00"/>
    <n v="98"/>
    <b v="0"/>
    <s v="Approved"/>
    <s v="WeareA2B"/>
    <s v="Road"/>
    <s v="low"/>
    <s v="small"/>
    <n v="1172.78"/>
    <n v="1043.77"/>
    <d v="2002-10-10T00:00:00"/>
    <n v="129.01"/>
    <s v="M"/>
    <n v="16"/>
    <d v="1978-06-29T00:00:00"/>
    <n v="42.043400158548955"/>
    <n v="0"/>
    <s v="Health"/>
    <s v="Mass Customer"/>
    <s v="N"/>
    <s v="No"/>
    <n v="7"/>
    <m/>
  </r>
  <r>
    <n v="5544"/>
    <n v="39"/>
    <x v="2772"/>
    <d v="2017-09-23T00:00:00"/>
    <n v="98"/>
    <b v="0"/>
    <s v="Approved"/>
    <s v="Giant Bicycles"/>
    <s v="Standard"/>
    <s v="medium"/>
    <s v="large"/>
    <n v="1812.75"/>
    <n v="582.48"/>
    <d v="2010-06-07T00:00:00"/>
    <n v="1230.27"/>
    <s v="M"/>
    <n v="35"/>
    <d v="1977-10-08T00:00:00"/>
    <n v="42.766687829781837"/>
    <s v="Social Worker"/>
    <s v="Health"/>
    <s v="Mass Customer"/>
    <s v="N"/>
    <s v="No"/>
    <n v="9"/>
    <m/>
  </r>
  <r>
    <n v="6804"/>
    <n v="85"/>
    <x v="2114"/>
    <d v="2017-09-23T00:00:00"/>
    <n v="98"/>
    <b v="0"/>
    <s v="Approved"/>
    <s v="WeareA2B"/>
    <s v="Standard"/>
    <s v="medium"/>
    <s v="medium"/>
    <n v="752.64"/>
    <n v="205.36"/>
    <d v="1998-12-16T00:00:00"/>
    <n v="547.28"/>
    <s v="M"/>
    <n v="30"/>
    <d v="1981-07-03T00:00:00"/>
    <n v="39.029701528411969"/>
    <s v="Teacher"/>
    <s v="Telecommunications"/>
    <s v="Mass Customer"/>
    <s v="N"/>
    <s v="Yes"/>
    <n v="13"/>
    <m/>
  </r>
  <r>
    <n v="6923"/>
    <n v="100"/>
    <x v="2773"/>
    <d v="2017-09-23T00:00:00"/>
    <n v="98"/>
    <b v="0"/>
    <s v="Approved"/>
    <s v="Norco Bicycles"/>
    <s v="Road"/>
    <s v="medium"/>
    <s v="medium"/>
    <n v="1036.5899999999999"/>
    <n v="206.35"/>
    <d v="1991-05-06T00:00:00"/>
    <n v="830.2399999999999"/>
    <s v="M"/>
    <n v="66"/>
    <d v="1969-11-21T00:00:00"/>
    <n v="50.65161933663115"/>
    <s v="Social Worker"/>
    <s v="Health"/>
    <s v="Affluent Customer"/>
    <s v="N"/>
    <s v="No"/>
    <n v="11"/>
    <m/>
  </r>
  <r>
    <n v="7334"/>
    <n v="64"/>
    <x v="884"/>
    <d v="2017-09-23T00:00:00"/>
    <n v="98"/>
    <b v="1"/>
    <s v="Approved"/>
    <s v="Trek Bicycles"/>
    <s v="Standard"/>
    <s v="medium"/>
    <s v="large"/>
    <n v="1469.44"/>
    <n v="596.54999999999995"/>
    <d v="2012-05-18T00:00:00"/>
    <n v="872.8900000000001"/>
    <s v="M"/>
    <n v="80"/>
    <d v="1976-01-08T00:00:00"/>
    <n v="44.517372761288684"/>
    <s v="Senior Editor"/>
    <s v="n/a"/>
    <s v="Affluent Customer"/>
    <s v="N"/>
    <s v="No"/>
    <n v="5"/>
    <m/>
  </r>
  <r>
    <n v="7382"/>
    <n v="0"/>
    <x v="2774"/>
    <d v="2017-09-23T00:00:00"/>
    <n v="98"/>
    <b v="1"/>
    <s v="Approved"/>
    <s v="OHM Cycles"/>
    <s v="Standard"/>
    <s v="medium"/>
    <s v="medium"/>
    <n v="183.86"/>
    <n v="137.9"/>
    <d v="1997-10-04T00:00:00"/>
    <n v="45.960000000000008"/>
    <s v="M"/>
    <n v="59"/>
    <d v="1976-09-30T00:00:00"/>
    <n v="43.788605638001016"/>
    <s v="Help Desk Operator"/>
    <s v="Telecommunications"/>
    <s v="High Net Worth"/>
    <s v="N"/>
    <s v="No"/>
    <n v="21"/>
    <m/>
  </r>
  <r>
    <n v="8162"/>
    <n v="80"/>
    <x v="2513"/>
    <d v="2017-09-23T00:00:00"/>
    <n v="98"/>
    <b v="1"/>
    <s v="Approved"/>
    <s v="Trek Bicycles"/>
    <s v="Standard"/>
    <s v="medium"/>
    <s v="large"/>
    <n v="1469.44"/>
    <n v="596.54999999999995"/>
    <d v="2005-10-22T00:00:00"/>
    <n v="872.8900000000001"/>
    <s v="M"/>
    <n v="74"/>
    <d v="1965-10-05T00:00:00"/>
    <n v="54.783126185946216"/>
    <s v="Sales Representative"/>
    <s v="Retail"/>
    <s v="High Net Worth"/>
    <s v="N"/>
    <s v="Yes"/>
    <n v="18"/>
    <m/>
  </r>
  <r>
    <n v="8173"/>
    <n v="60"/>
    <x v="2775"/>
    <d v="2017-09-23T00:00:00"/>
    <n v="98"/>
    <b v="0"/>
    <s v="Approved"/>
    <s v="Giant Bicycles"/>
    <s v="Standard"/>
    <s v="high"/>
    <s v="small"/>
    <n v="1977.36"/>
    <n v="1759.85"/>
    <d v="1993-06-23T00:00:00"/>
    <n v="217.51"/>
    <s v="M"/>
    <n v="43"/>
    <d v="1976-10-09T00:00:00"/>
    <n v="43.763948103754437"/>
    <n v="0"/>
    <s v="Entertainment"/>
    <s v="Mass Customer"/>
    <s v="N"/>
    <s v="Yes"/>
    <n v="19"/>
    <m/>
  </r>
  <r>
    <n v="8221"/>
    <n v="92"/>
    <x v="1649"/>
    <d v="2017-09-23T00:00:00"/>
    <n v="98"/>
    <b v="1"/>
    <s v="Approved"/>
    <s v="WeareA2B"/>
    <s v="Standard"/>
    <s v="medium"/>
    <s v="small"/>
    <n v="1415.01"/>
    <n v="1259.3599999999999"/>
    <d v="2003-01-05T00:00:00"/>
    <n v="155.65000000000009"/>
    <s v="F"/>
    <n v="23"/>
    <d v="1973-11-24T00:00:00"/>
    <n v="46.640660432521564"/>
    <s v="Assistant Professor"/>
    <s v="Financial Services"/>
    <s v="Mass Customer"/>
    <s v="N"/>
    <s v="No"/>
    <n v="9"/>
    <m/>
  </r>
  <r>
    <n v="8653"/>
    <n v="58"/>
    <x v="2776"/>
    <d v="2017-09-23T00:00:00"/>
    <n v="98"/>
    <b v="0"/>
    <s v="Approved"/>
    <s v="OHM Cycles"/>
    <s v="Standard"/>
    <s v="medium"/>
    <s v="medium"/>
    <n v="912.52"/>
    <n v="141.4"/>
    <d v="1993-06-23T00:00:00"/>
    <n v="771.12"/>
    <s v="M"/>
    <n v="92"/>
    <d v="1978-01-13T00:00:00"/>
    <n v="42.500934405124298"/>
    <s v="Operator"/>
    <s v="IT"/>
    <s v="Affluent Customer"/>
    <s v="N"/>
    <s v="Yes"/>
    <n v="14"/>
    <m/>
  </r>
  <r>
    <n v="9168"/>
    <n v="0"/>
    <x v="2777"/>
    <d v="2017-09-23T00:00:00"/>
    <n v="98"/>
    <b v="0"/>
    <s v="Approved"/>
    <s v="OHM Cycles"/>
    <s v="Standard"/>
    <s v="medium"/>
    <s v="medium"/>
    <n v="235.63"/>
    <n v="125.07"/>
    <d v="1993-04-20T00:00:00"/>
    <n v="110.56"/>
    <s v="M"/>
    <n v="22"/>
    <d v="1977-11-04T00:00:00"/>
    <n v="42.692715227042108"/>
    <s v="Staff Scientist"/>
    <s v="Argiculture"/>
    <s v="High Net Worth"/>
    <s v="N"/>
    <s v="Yes"/>
    <n v="20"/>
    <m/>
  </r>
  <r>
    <n v="9213"/>
    <n v="61"/>
    <x v="1540"/>
    <d v="2017-09-23T00:00:00"/>
    <n v="98"/>
    <b v="0"/>
    <s v="Approved"/>
    <s v="Norco Bicycles"/>
    <s v="Standard"/>
    <s v="medium"/>
    <s v="small"/>
    <n v="586.45000000000005"/>
    <n v="521.94000000000005"/>
    <d v="1991-07-10T00:00:00"/>
    <n v="64.509999999999991"/>
    <s v="F"/>
    <n v="25"/>
    <d v="1989-11-09T00:00:00"/>
    <n v="30.670797418822932"/>
    <s v="Professor"/>
    <s v="Financial Services"/>
    <s v="High Net Worth"/>
    <s v="N"/>
    <s v="No"/>
    <n v="4"/>
    <m/>
  </r>
  <r>
    <n v="9482"/>
    <n v="48"/>
    <x v="2778"/>
    <d v="2017-09-23T00:00:00"/>
    <n v="98"/>
    <b v="0"/>
    <s v="Approved"/>
    <s v="WeareA2B"/>
    <s v="Standard"/>
    <s v="medium"/>
    <s v="medium"/>
    <n v="1762.96"/>
    <n v="950.52"/>
    <d v="2003-02-16T00:00:00"/>
    <n v="812.44"/>
    <s v="F"/>
    <n v="65"/>
    <d v="1958-07-17T00:00:00"/>
    <n v="62.007783720192791"/>
    <s v="Product Engineer"/>
    <s v="Manufacturing"/>
    <s v="Affluent Customer"/>
    <s v="N"/>
    <s v="Yes"/>
    <n v="6"/>
    <m/>
  </r>
  <r>
    <n v="10178"/>
    <n v="28"/>
    <x v="2779"/>
    <d v="2017-09-23T00:00:00"/>
    <n v="98"/>
    <b v="1"/>
    <s v="Approved"/>
    <s v="Norco Bicycles"/>
    <s v="Standard"/>
    <s v="medium"/>
    <s v="small"/>
    <n v="1216.1400000000001"/>
    <n v="1082.3599999999999"/>
    <d v="1991-08-05T00:00:00"/>
    <n v="133.7800000000002"/>
    <s v="F"/>
    <n v="64"/>
    <d v="1992-12-08T00:00:00"/>
    <n v="27.588605638001013"/>
    <s v="Software Consultant"/>
    <s v="Financial Services"/>
    <s v="Mass Customer"/>
    <s v="N"/>
    <s v="No"/>
    <n v="5"/>
    <m/>
  </r>
  <r>
    <n v="5410"/>
    <n v="34"/>
    <x v="943"/>
    <d v="2017-10-12T00:00:00"/>
    <m/>
    <b v="0"/>
    <s v="Cancelled"/>
    <s v="WeareA2B"/>
    <s v="Standard"/>
    <s v="medium"/>
    <s v="medium"/>
    <n v="1231.1500000000001"/>
    <n v="161.6"/>
    <n v="38216"/>
    <m/>
    <m/>
    <m/>
    <m/>
    <m/>
    <m/>
    <m/>
    <m/>
    <m/>
    <m/>
    <m/>
    <m/>
  </r>
  <r>
    <n v="10540"/>
    <n v="35"/>
    <x v="2108"/>
    <d v="2017-09-23T00:00:00"/>
    <n v="98"/>
    <b v="0"/>
    <s v="Approved"/>
    <s v="Giant Bicycles"/>
    <s v="Standard"/>
    <s v="medium"/>
    <s v="medium"/>
    <n v="1403.5"/>
    <n v="954.82"/>
    <d v="2016-11-14T00:00:00"/>
    <n v="448.67999999999995"/>
    <s v="M"/>
    <n v="14"/>
    <d v="1993-12-09T00:00:00"/>
    <n v="26.585865911973617"/>
    <s v="Environmental Specialist"/>
    <s v="Financial Services"/>
    <s v="High Net Worth"/>
    <s v="N"/>
    <s v="No"/>
    <n v="8"/>
    <m/>
  </r>
  <r>
    <n v="10543"/>
    <n v="63"/>
    <x v="1384"/>
    <d v="2017-09-23T00:00:00"/>
    <n v="98"/>
    <b v="0"/>
    <s v="Approved"/>
    <s v="Solex"/>
    <s v="Standard"/>
    <s v="medium"/>
    <s v="medium"/>
    <n v="1483.2"/>
    <n v="99.59"/>
    <d v="1998-12-17T00:00:00"/>
    <n v="1383.6100000000001"/>
    <s v="F"/>
    <n v="66"/>
    <d v="1974-02-15T00:00:00"/>
    <n v="46.413263172247589"/>
    <s v="Web Designer I"/>
    <s v="Manufacturing"/>
    <s v="Mass Customer"/>
    <s v="N"/>
    <s v="No"/>
    <n v="7"/>
    <m/>
  </r>
  <r>
    <n v="10840"/>
    <n v="53"/>
    <x v="2151"/>
    <d v="2017-09-23T00:00:00"/>
    <n v="98"/>
    <b v="1"/>
    <s v="Approved"/>
    <s v="OHM Cycles"/>
    <s v="Standard"/>
    <s v="medium"/>
    <s v="medium"/>
    <n v="795.34"/>
    <n v="101.58"/>
    <d v="2003-07-21T00:00:00"/>
    <n v="693.76"/>
    <s v="M"/>
    <n v="64"/>
    <d v="1996-11-26T00:00:00"/>
    <n v="23.618742624302381"/>
    <s v="Professor"/>
    <s v="Property"/>
    <s v="Mass Customer"/>
    <s v="N"/>
    <s v="Yes"/>
    <n v="3"/>
    <m/>
  </r>
  <r>
    <n v="11184"/>
    <n v="39"/>
    <x v="2780"/>
    <d v="2017-09-23T00:00:00"/>
    <n v="98"/>
    <b v="0"/>
    <s v="Approved"/>
    <s v="Giant Bicycles"/>
    <s v="Standard"/>
    <s v="medium"/>
    <s v="large"/>
    <n v="1812.75"/>
    <n v="582.48"/>
    <d v="2010-06-07T00:00:00"/>
    <n v="1230.27"/>
    <s v="M"/>
    <n v="19"/>
    <d v="1989-01-04T00:00:00"/>
    <n v="31.517372761288684"/>
    <s v="VP Marketing"/>
    <s v="IT"/>
    <s v="Mass Customer"/>
    <s v="N"/>
    <s v="No"/>
    <n v="6"/>
    <m/>
  </r>
  <r>
    <n v="11235"/>
    <n v="59"/>
    <x v="917"/>
    <d v="2017-09-23T00:00:00"/>
    <n v="98"/>
    <b v="0"/>
    <s v="Approved"/>
    <s v="Solex"/>
    <s v="Standard"/>
    <s v="medium"/>
    <s v="large"/>
    <n v="1061.56"/>
    <n v="733.58"/>
    <d v="1993-07-20T00:00:00"/>
    <n v="327.9799999999999"/>
    <s v="M"/>
    <n v="78"/>
    <d v="1974-04-23T00:00:00"/>
    <n v="46.229701528411972"/>
    <s v="Editor"/>
    <s v="Financial Services"/>
    <s v="Mass Customer"/>
    <s v="N"/>
    <s v="No"/>
    <n v="8"/>
    <m/>
  </r>
  <r>
    <n v="5416"/>
    <n v="0"/>
    <x v="2335"/>
    <d v="2017-11-16T00:00:00"/>
    <m/>
    <m/>
    <s v="Approved"/>
    <s v="Solex"/>
    <s v="Standard"/>
    <s v="medium"/>
    <s v="medium"/>
    <n v="71.489999999999995"/>
    <n v="53.62"/>
    <n v="41245"/>
    <m/>
    <m/>
    <m/>
    <m/>
    <m/>
    <m/>
    <m/>
    <m/>
    <m/>
    <m/>
    <m/>
    <m/>
  </r>
  <r>
    <n v="11673"/>
    <n v="73"/>
    <x v="2781"/>
    <d v="2017-09-23T00:00:00"/>
    <n v="98"/>
    <b v="1"/>
    <s v="Approved"/>
    <s v="Solex"/>
    <s v="Standard"/>
    <s v="medium"/>
    <s v="medium"/>
    <n v="1945.43"/>
    <n v="333.18"/>
    <d v="2011-01-10T00:00:00"/>
    <n v="1612.25"/>
    <s v="M"/>
    <n v="28"/>
    <d v="1973-01-05T00:00:00"/>
    <n v="47.525591939370877"/>
    <s v="Associate Professor"/>
    <s v="n/a"/>
    <s v="Affluent Customer"/>
    <s v="N"/>
    <s v="Yes"/>
    <n v="14"/>
    <m/>
  </r>
  <r>
    <n v="12264"/>
    <n v="0"/>
    <x v="2782"/>
    <d v="2017-09-23T00:00:00"/>
    <n v="98"/>
    <b v="0"/>
    <s v="Approved"/>
    <s v="OHM Cycles"/>
    <s v="Standard"/>
    <s v="high"/>
    <s v="medium"/>
    <n v="227.88"/>
    <n v="136.72999999999999"/>
    <d v="2003-08-05T00:00:00"/>
    <n v="91.15"/>
    <s v="M"/>
    <n v="4"/>
    <d v="1959-01-11T00:00:00"/>
    <n v="61.520112487316084"/>
    <s v="Staff Scientist"/>
    <s v="Retail"/>
    <s v="High Net Worth"/>
    <s v="N"/>
    <s v="Yes"/>
    <n v="19"/>
    <m/>
  </r>
  <r>
    <n v="12345"/>
    <n v="55"/>
    <x v="2783"/>
    <d v="2017-09-23T00:00:00"/>
    <n v="98"/>
    <b v="0"/>
    <s v="Approved"/>
    <s v="Trek Bicycles"/>
    <s v="Road"/>
    <s v="medium"/>
    <s v="large"/>
    <n v="1894.19"/>
    <n v="598.76"/>
    <d v="2003-07-21T00:00:00"/>
    <n v="1295.43"/>
    <s v="M"/>
    <n v="89"/>
    <d v="1998-06-16T00:00:00"/>
    <n v="22.065317966768138"/>
    <s v="Senior Sales Associate"/>
    <s v="Manufacturing"/>
    <s v="Mass Customer"/>
    <s v="N"/>
    <s v="No"/>
    <n v="4"/>
    <m/>
  </r>
  <r>
    <n v="13355"/>
    <n v="50"/>
    <x v="730"/>
    <d v="2017-09-23T00:00:00"/>
    <n v="98"/>
    <b v="0"/>
    <s v="Approved"/>
    <s v="WeareA2B"/>
    <s v="Standard"/>
    <s v="medium"/>
    <s v="small"/>
    <n v="175.89"/>
    <n v="131.91999999999999"/>
    <d v="1991-01-21T00:00:00"/>
    <n v="43.97"/>
    <s v="F"/>
    <n v="1"/>
    <d v="1980-03-31T00:00:00"/>
    <n v="40.287235774987316"/>
    <s v="Clinical Specialist"/>
    <s v="Health"/>
    <s v="Mass Customer"/>
    <s v="N"/>
    <s v="Yes"/>
    <n v="11"/>
    <m/>
  </r>
  <r>
    <n v="13666"/>
    <n v="7"/>
    <x v="2784"/>
    <d v="2017-09-23T00:00:00"/>
    <n v="98"/>
    <b v="1"/>
    <s v="Approved"/>
    <s v="Giant Bicycles"/>
    <s v="Standard"/>
    <s v="medium"/>
    <s v="small"/>
    <n v="1311.44"/>
    <n v="1167.18"/>
    <d v="1997-05-10T00:00:00"/>
    <n v="144.26"/>
    <s v="M"/>
    <n v="81"/>
    <d v="1954-05-11T00:00:00"/>
    <n v="66.194085090055808"/>
    <s v="Quality Engineer"/>
    <s v="Manufacturing"/>
    <s v="High Net Worth"/>
    <s v="N"/>
    <s v="Yes"/>
    <n v="10"/>
    <m/>
  </r>
  <r>
    <n v="13722"/>
    <n v="45"/>
    <x v="2785"/>
    <d v="2017-09-23T00:00:00"/>
    <n v="98"/>
    <b v="0"/>
    <s v="Approved"/>
    <s v="Solex"/>
    <s v="Standard"/>
    <s v="medium"/>
    <s v="medium"/>
    <n v="441.49"/>
    <n v="84.99"/>
    <d v="1993-04-12T00:00:00"/>
    <n v="356.5"/>
    <s v="F"/>
    <n v="85"/>
    <d v="1993-09-16T00:00:00"/>
    <n v="26.816002898274984"/>
    <s v="Safety Technician III"/>
    <s v="Retail"/>
    <s v="Mass Customer"/>
    <s v="N"/>
    <s v="No"/>
    <n v="6"/>
    <m/>
  </r>
  <r>
    <n v="13799"/>
    <n v="25"/>
    <x v="2421"/>
    <d v="2017-09-23T00:00:00"/>
    <n v="98"/>
    <b v="1"/>
    <s v="Approved"/>
    <s v="OHM Cycles"/>
    <s v="Standard"/>
    <s v="high"/>
    <s v="medium"/>
    <n v="2005.66"/>
    <n v="1203.4000000000001"/>
    <d v="1993-07-20T00:00:00"/>
    <n v="802.26"/>
    <s v="F"/>
    <n v="27"/>
    <d v="1965-04-06T00:00:00"/>
    <n v="55.281756322932523"/>
    <s v="VP Product Management"/>
    <s v="Argiculture"/>
    <s v="High Net Worth"/>
    <s v="N"/>
    <s v="Yes"/>
    <n v="19"/>
    <m/>
  </r>
  <r>
    <n v="14040"/>
    <n v="12"/>
    <x v="893"/>
    <d v="2017-09-23T00:00:00"/>
    <n v="98"/>
    <b v="0"/>
    <s v="Approved"/>
    <s v="WeareA2B"/>
    <s v="Standard"/>
    <s v="medium"/>
    <s v="medium"/>
    <n v="1231.1500000000001"/>
    <n v="161.6"/>
    <d v="2004-08-17T00:00:00"/>
    <n v="1069.5500000000002"/>
    <s v="F"/>
    <n v="14"/>
    <d v="1980-03-10T00:00:00"/>
    <n v="40.34477002156266"/>
    <s v="Tax Accountant"/>
    <s v="Manufacturing"/>
    <s v="Mass Customer"/>
    <s v="N"/>
    <s v="No"/>
    <n v="14"/>
    <m/>
  </r>
  <r>
    <n v="14164"/>
    <n v="16"/>
    <x v="2384"/>
    <d v="2017-09-23T00:00:00"/>
    <n v="98"/>
    <b v="1"/>
    <s v="Approved"/>
    <s v="Norco Bicycles"/>
    <s v="Standard"/>
    <s v="high"/>
    <s v="small"/>
    <n v="1661.92"/>
    <n v="1479.11"/>
    <d v="1993-10-02T00:00:00"/>
    <n v="182.81000000000017"/>
    <s v="M"/>
    <n v="27"/>
    <d v="1997-07-17T00:00:00"/>
    <n v="22.980386459918822"/>
    <s v="VP Sales"/>
    <s v="Property"/>
    <s v="Affluent Customer"/>
    <s v="N"/>
    <s v="Yes"/>
    <n v="3"/>
    <m/>
  </r>
  <r>
    <n v="14197"/>
    <n v="76"/>
    <x v="2786"/>
    <d v="2017-09-23T00:00:00"/>
    <n v="98"/>
    <b v="1"/>
    <s v="Approved"/>
    <s v="WeareA2B"/>
    <s v="Standard"/>
    <s v="low"/>
    <s v="medium"/>
    <n v="642.30999999999995"/>
    <n v="513.85"/>
    <d v="2004-07-25T00:00:00"/>
    <n v="128.45999999999992"/>
    <s v="F"/>
    <n v="56"/>
    <d v="1958-05-28T00:00:00"/>
    <n v="62.144770021562657"/>
    <s v="Editor"/>
    <s v="Health"/>
    <s v="Affluent Customer"/>
    <s v="N"/>
    <s v="Yes"/>
    <n v="16"/>
    <m/>
  </r>
  <r>
    <n v="14771"/>
    <n v="82"/>
    <x v="2611"/>
    <d v="2017-09-23T00:00:00"/>
    <n v="98"/>
    <b v="0"/>
    <s v="Approved"/>
    <s v="Giant Bicycles"/>
    <s v="Road"/>
    <s v="medium"/>
    <s v="medium"/>
    <n v="1538.99"/>
    <n v="829.65"/>
    <d v="2016-02-04T00:00:00"/>
    <n v="709.34"/>
    <s v="M"/>
    <n v="27"/>
    <d v="1992-04-16T00:00:00"/>
    <n v="28.235180980466765"/>
    <n v="0"/>
    <s v="Argiculture"/>
    <s v="High Net Worth"/>
    <s v="N"/>
    <s v="Yes"/>
    <n v="4"/>
    <m/>
  </r>
  <r>
    <n v="15614"/>
    <n v="100"/>
    <x v="2763"/>
    <d v="2017-09-23T00:00:00"/>
    <n v="98"/>
    <b v="0"/>
    <s v="Approved"/>
    <s v="Norco Bicycles"/>
    <s v="Road"/>
    <s v="medium"/>
    <s v="medium"/>
    <n v="1036.5899999999999"/>
    <n v="206.35"/>
    <d v="1991-05-06T00:00:00"/>
    <n v="830.2399999999999"/>
    <s v="F"/>
    <n v="86"/>
    <d v="1983-01-15T00:00:00"/>
    <n v="37.492715227042112"/>
    <s v="Geologist IV"/>
    <s v="Entertainment"/>
    <s v="Affluent Customer"/>
    <s v="N"/>
    <s v="No"/>
    <n v="18"/>
    <m/>
  </r>
  <r>
    <n v="15873"/>
    <n v="6"/>
    <x v="908"/>
    <d v="2017-09-23T00:00:00"/>
    <n v="98"/>
    <b v="0"/>
    <s v="Approved"/>
    <s v="Solex"/>
    <s v="Standard"/>
    <s v="high"/>
    <s v="medium"/>
    <n v="748.17"/>
    <n v="448.9"/>
    <d v="1991-11-10T00:00:00"/>
    <n v="299.27"/>
    <s v="F"/>
    <n v="24"/>
    <d v="1992-05-03T00:00:00"/>
    <n v="28.188605638001015"/>
    <s v="Administrative Officer"/>
    <s v="Manufacturing"/>
    <s v="High Net Worth"/>
    <s v="N"/>
    <s v="No"/>
    <n v="9"/>
    <m/>
  </r>
  <r>
    <n v="16426"/>
    <n v="41"/>
    <x v="2308"/>
    <d v="2017-09-23T00:00:00"/>
    <n v="98"/>
    <b v="0"/>
    <s v="Approved"/>
    <s v="Solex"/>
    <s v="Road"/>
    <s v="medium"/>
    <s v="medium"/>
    <n v="416.98"/>
    <n v="312.74"/>
    <d v="2006-10-01T00:00:00"/>
    <n v="104.24000000000001"/>
    <s v="F"/>
    <n v="89"/>
    <d v="1998-11-19T00:00:00"/>
    <n v="21.637920706494164"/>
    <s v="Executive Secretary"/>
    <s v="Retail"/>
    <s v="Affluent Customer"/>
    <s v="N"/>
    <s v="Yes"/>
    <n v="1"/>
    <m/>
  </r>
  <r>
    <n v="16908"/>
    <n v="63"/>
    <x v="1532"/>
    <d v="2017-09-23T00:00:00"/>
    <n v="98"/>
    <b v="1"/>
    <s v="Approved"/>
    <s v="Solex"/>
    <s v="Standard"/>
    <s v="medium"/>
    <s v="medium"/>
    <n v="1483.2"/>
    <n v="99.59"/>
    <d v="1998-12-17T00:00:00"/>
    <n v="1383.6100000000001"/>
    <s v="M"/>
    <n v="49"/>
    <d v="1971-12-05T00:00:00"/>
    <n v="48.613263172247585"/>
    <s v="Statistician III"/>
    <s v="Health"/>
    <s v="Mass Customer"/>
    <s v="N"/>
    <s v="No"/>
    <n v="11"/>
    <m/>
  </r>
  <r>
    <n v="17208"/>
    <n v="28"/>
    <x v="2787"/>
    <d v="2017-09-23T00:00:00"/>
    <n v="98"/>
    <b v="0"/>
    <s v="Approved"/>
    <s v="Norco Bicycles"/>
    <s v="Standard"/>
    <s v="medium"/>
    <s v="small"/>
    <n v="1216.1400000000001"/>
    <n v="1082.3599999999999"/>
    <d v="2003-03-18T00:00:00"/>
    <n v="133.7800000000002"/>
    <s v="F"/>
    <n v="53"/>
    <d v="1986-01-14T00:00:00"/>
    <n v="34.492715227042112"/>
    <s v="Human Resources Assistant II"/>
    <s v="Manufacturing"/>
    <s v="Mass Customer"/>
    <s v="N"/>
    <s v="Yes"/>
    <n v="14"/>
    <m/>
  </r>
  <r>
    <n v="17348"/>
    <n v="70"/>
    <x v="207"/>
    <d v="2017-09-23T00:00:00"/>
    <n v="98"/>
    <b v="0"/>
    <s v="Approved"/>
    <s v="Trek Bicycles"/>
    <s v="Standard"/>
    <s v="high"/>
    <s v="medium"/>
    <n v="495.72"/>
    <n v="297.43"/>
    <d v="2014-10-10T00:00:00"/>
    <n v="198.29000000000002"/>
    <s v="M"/>
    <n v="5"/>
    <d v="1995-03-21T00:00:00"/>
    <n v="25.306413857179095"/>
    <n v="0"/>
    <s v="Health"/>
    <s v="Mass Customer"/>
    <s v="N"/>
    <s v="Yes"/>
    <n v="3"/>
    <m/>
  </r>
  <r>
    <n v="5434"/>
    <n v="40"/>
    <x v="338"/>
    <d v="2017-01-21T00:00:00"/>
    <m/>
    <m/>
    <s v="Approved"/>
    <s v="OHM Cycles"/>
    <s v="Standard"/>
    <s v="high"/>
    <s v="medium"/>
    <n v="1458.17"/>
    <n v="874.9"/>
    <n v="35560"/>
    <m/>
    <m/>
    <m/>
    <m/>
    <m/>
    <m/>
    <m/>
    <m/>
    <m/>
    <m/>
    <m/>
    <m/>
  </r>
  <r>
    <n v="17429"/>
    <n v="88"/>
    <x v="2137"/>
    <d v="2017-09-23T00:00:00"/>
    <n v="98"/>
    <b v="0"/>
    <s v="Approved"/>
    <s v="Norco Bicycles"/>
    <s v="Standard"/>
    <s v="high"/>
    <s v="small"/>
    <n v="1661.92"/>
    <n v="1479.11"/>
    <d v="1994-09-09T00:00:00"/>
    <n v="182.81000000000017"/>
    <s v="M"/>
    <n v="94"/>
    <d v="1999-09-10T00:00:00"/>
    <n v="20.82970152841197"/>
    <s v="Programmer II"/>
    <s v="Financial Services"/>
    <s v="High Net Worth"/>
    <s v="N"/>
    <s v="No"/>
    <n v="2"/>
    <m/>
  </r>
  <r>
    <n v="17502"/>
    <n v="22"/>
    <x v="1419"/>
    <d v="2017-09-23T00:00:00"/>
    <n v="98"/>
    <b v="1"/>
    <s v="Approved"/>
    <s v="WeareA2B"/>
    <s v="Standard"/>
    <s v="medium"/>
    <s v="medium"/>
    <n v="60.34"/>
    <n v="45.26"/>
    <d v="1993-07-15T00:00:00"/>
    <n v="15.080000000000005"/>
    <s v="F"/>
    <n v="32"/>
    <d v="1975-06-02T00:00:00"/>
    <n v="45.120112487316078"/>
    <s v="Budget/Accounting Analyst IV"/>
    <s v="Manufacturing"/>
    <s v="Mass Customer"/>
    <s v="N"/>
    <s v="No"/>
    <n v="17"/>
    <m/>
  </r>
  <r>
    <n v="17580"/>
    <n v="100"/>
    <x v="805"/>
    <d v="2017-09-23T00:00:00"/>
    <n v="98"/>
    <b v="1"/>
    <s v="Approved"/>
    <s v="Norco Bicycles"/>
    <s v="Road"/>
    <s v="medium"/>
    <s v="medium"/>
    <n v="1036.5899999999999"/>
    <n v="206.35"/>
    <d v="1991-05-06T00:00:00"/>
    <n v="830.2399999999999"/>
    <s v="F"/>
    <n v="33"/>
    <d v="1966-09-14T00:00:00"/>
    <n v="53.84066043252156"/>
    <s v="Computer Systems Analyst I"/>
    <s v="Health"/>
    <s v="Affluent Customer"/>
    <s v="N"/>
    <s v="No"/>
    <n v="17"/>
    <m/>
  </r>
  <r>
    <n v="17677"/>
    <n v="74"/>
    <x v="1502"/>
    <d v="2017-09-23T00:00:00"/>
    <n v="98"/>
    <b v="1"/>
    <s v="Approved"/>
    <s v="WeareA2B"/>
    <s v="Standard"/>
    <s v="medium"/>
    <s v="medium"/>
    <n v="1762.96"/>
    <n v="950.52"/>
    <d v="2014-07-28T00:00:00"/>
    <n v="812.44"/>
    <s v="F"/>
    <n v="74"/>
    <d v="1954-06-24T00:00:00"/>
    <n v="66.073537144850334"/>
    <s v="Internal Auditor"/>
    <s v="Property"/>
    <s v="High Net Worth"/>
    <s v="N"/>
    <s v="No"/>
    <n v="11"/>
    <m/>
  </r>
  <r>
    <n v="17711"/>
    <n v="13"/>
    <x v="140"/>
    <d v="2017-09-23T00:00:00"/>
    <n v="98"/>
    <b v="0"/>
    <s v="Approved"/>
    <s v="Solex"/>
    <s v="Standard"/>
    <s v="medium"/>
    <s v="medium"/>
    <n v="1163.8900000000001"/>
    <n v="589.27"/>
    <d v="2016-07-09T00:00:00"/>
    <n v="574.62000000000012"/>
    <s v="F"/>
    <n v="36"/>
    <d v="1991-02-18T00:00:00"/>
    <n v="29.394085090055807"/>
    <s v="Tax Accountant"/>
    <s v="Financial Services"/>
    <s v="Affluent Customer"/>
    <s v="N"/>
    <s v="No"/>
    <n v="9"/>
    <m/>
  </r>
  <r>
    <n v="19144"/>
    <n v="33"/>
    <x v="2788"/>
    <d v="2017-09-23T00:00:00"/>
    <n v="98"/>
    <b v="1"/>
    <s v="Approved"/>
    <s v="OHM Cycles"/>
    <s v="Road"/>
    <s v="medium"/>
    <s v="small"/>
    <n v="1810"/>
    <n v="1610.9"/>
    <d v="2008-03-19T00:00:00"/>
    <n v="199.09999999999991"/>
    <s v="M"/>
    <n v="68"/>
    <d v="1997-01-03T00:00:00"/>
    <n v="23.514633035261287"/>
    <s v="Senior Cost Accountant"/>
    <s v="Financial Services"/>
    <s v="High Net Worth"/>
    <s v="N"/>
    <s v="No"/>
    <n v="1"/>
    <m/>
  </r>
  <r>
    <n v="19533"/>
    <n v="85"/>
    <x v="2789"/>
    <d v="2017-09-23T00:00:00"/>
    <n v="98"/>
    <b v="0"/>
    <s v="Approved"/>
    <s v="WeareA2B"/>
    <s v="Standard"/>
    <s v="medium"/>
    <s v="medium"/>
    <n v="752.64"/>
    <n v="205.36"/>
    <d v="2000-11-03T00:00:00"/>
    <n v="547.28"/>
    <s v="M"/>
    <n v="78"/>
    <d v="1966-06-13T00:00:00"/>
    <n v="54.095454953069506"/>
    <n v="0"/>
    <s v="Health"/>
    <s v="Mass Customer"/>
    <s v="N"/>
    <s v="Yes"/>
    <n v="16"/>
    <m/>
  </r>
  <r>
    <n v="19668"/>
    <n v="55"/>
    <x v="2790"/>
    <d v="2017-09-23T00:00:00"/>
    <n v="98"/>
    <b v="0"/>
    <s v="Approved"/>
    <s v="Trek Bicycles"/>
    <s v="Road"/>
    <s v="medium"/>
    <s v="large"/>
    <n v="1894.19"/>
    <n v="598.76"/>
    <d v="2011-04-16T00:00:00"/>
    <n v="1295.43"/>
    <s v="M"/>
    <n v="30"/>
    <d v="1976-01-31T00:00:00"/>
    <n v="44.454359062658547"/>
    <s v="Analog Circuit Design manager"/>
    <s v="IT"/>
    <s v="Mass Customer"/>
    <s v="N"/>
    <s v="No"/>
    <n v="10"/>
    <m/>
  </r>
  <r>
    <n v="209"/>
    <n v="59"/>
    <x v="1701"/>
    <d v="2017-09-22T00:00:00"/>
    <n v="99"/>
    <b v="0"/>
    <s v="Approved"/>
    <s v="WeareA2B"/>
    <s v="Standard"/>
    <s v="medium"/>
    <s v="small"/>
    <n v="1415.01"/>
    <n v="1259.3599999999999"/>
    <d v="2003-01-05T00:00:00"/>
    <n v="155.65000000000009"/>
    <s v="M"/>
    <n v="50"/>
    <d v="1974-02-04T00:00:00"/>
    <n v="46.443400158548961"/>
    <n v="0"/>
    <s v="Retail"/>
    <s v="High Net Worth"/>
    <s v="N"/>
    <s v="No"/>
    <n v="13"/>
    <m/>
  </r>
  <r>
    <n v="245"/>
    <n v="33"/>
    <x v="2628"/>
    <d v="2017-09-22T00:00:00"/>
    <n v="99"/>
    <b v="1"/>
    <s v="Approved"/>
    <s v="Giant Bicycles"/>
    <s v="Standard"/>
    <s v="medium"/>
    <s v="small"/>
    <n v="1311.44"/>
    <n v="1167.18"/>
    <d v="2010-06-07T00:00:00"/>
    <n v="144.26"/>
    <s v="M"/>
    <n v="64"/>
    <d v="1959-05-17T00:00:00"/>
    <n v="61.174907007864029"/>
    <s v="Speech Pathologist"/>
    <s v="n/a"/>
    <s v="Affluent Customer"/>
    <s v="N"/>
    <s v="Yes"/>
    <n v="20"/>
    <m/>
  </r>
  <r>
    <n v="362"/>
    <n v="7"/>
    <x v="2791"/>
    <d v="2017-09-22T00:00:00"/>
    <n v="99"/>
    <b v="1"/>
    <s v="Approved"/>
    <s v="Trek Bicycles"/>
    <s v="Road"/>
    <s v="low"/>
    <s v="medium"/>
    <n v="980.37"/>
    <n v="234.43"/>
    <d v="2014-03-03T00:00:00"/>
    <n v="745.94"/>
    <s v="U"/>
    <n v="0"/>
    <d v="1899-12-30T00:00:00"/>
    <n v="0"/>
    <s v="Business Systems Development Analyst"/>
    <s v="IT"/>
    <s v="Mass Customer"/>
    <s v="N"/>
    <s v="Yes"/>
    <n v="0"/>
    <m/>
  </r>
  <r>
    <n v="2406"/>
    <n v="21"/>
    <x v="2387"/>
    <d v="2017-09-22T00:00:00"/>
    <n v="99"/>
    <b v="1"/>
    <s v="Approved"/>
    <s v="Solex"/>
    <s v="Standard"/>
    <s v="medium"/>
    <s v="large"/>
    <n v="1071.23"/>
    <n v="380.74"/>
    <d v="1996-04-05T00:00:00"/>
    <n v="690.49"/>
    <s v="F"/>
    <n v="75"/>
    <d v="1977-04-29T00:00:00"/>
    <n v="43.210523446220193"/>
    <s v="Desktop Support Technician"/>
    <s v="Argiculture"/>
    <s v="Mass Customer"/>
    <s v="N"/>
    <s v="No"/>
    <n v="16"/>
    <m/>
  </r>
  <r>
    <n v="3688"/>
    <n v="15"/>
    <x v="1044"/>
    <d v="2017-09-22T00:00:00"/>
    <n v="99"/>
    <b v="1"/>
    <s v="Approved"/>
    <s v="Norco Bicycles"/>
    <s v="Standard"/>
    <s v="low"/>
    <s v="medium"/>
    <n v="958.74"/>
    <n v="748.9"/>
    <d v="2013-03-12T00:00:00"/>
    <n v="209.84000000000003"/>
    <s v="M"/>
    <n v="31"/>
    <d v="1962-03-30T00:00:00"/>
    <n v="58.303674131151695"/>
    <s v="Media Manager I"/>
    <s v="n/a"/>
    <s v="Mass Customer"/>
    <s v="N"/>
    <s v="No"/>
    <n v="7"/>
    <m/>
  </r>
  <r>
    <n v="3818"/>
    <n v="54"/>
    <x v="1982"/>
    <d v="2017-09-22T00:00:00"/>
    <n v="99"/>
    <b v="0"/>
    <s v="Approved"/>
    <s v="WeareA2B"/>
    <s v="Standard"/>
    <s v="medium"/>
    <s v="medium"/>
    <n v="1292.8399999999999"/>
    <n v="13.44"/>
    <d v="2015-08-10T00:00:00"/>
    <n v="1279.3999999999999"/>
    <s v="F"/>
    <n v="62"/>
    <d v="1981-01-15T00:00:00"/>
    <n v="39.492715227042112"/>
    <s v="Analog Circuit Design manager"/>
    <s v="Financial Services"/>
    <s v="Affluent Customer"/>
    <s v="N"/>
    <s v="No"/>
    <n v="13"/>
    <m/>
  </r>
  <r>
    <n v="4360"/>
    <n v="63"/>
    <x v="1563"/>
    <d v="2017-09-22T00:00:00"/>
    <n v="99"/>
    <b v="1"/>
    <s v="Approved"/>
    <s v="Solex"/>
    <s v="Standard"/>
    <s v="medium"/>
    <s v="medium"/>
    <n v="1483.2"/>
    <n v="99.59"/>
    <d v="2015-04-11T00:00:00"/>
    <n v="1383.6100000000001"/>
    <s v="M"/>
    <n v="69"/>
    <d v="1986-10-14T00:00:00"/>
    <n v="33.744770021562658"/>
    <s v="Sales Representative"/>
    <s v="Retail"/>
    <s v="Affluent Customer"/>
    <s v="N"/>
    <s v="Yes"/>
    <n v="14"/>
    <m/>
  </r>
  <r>
    <n v="4521"/>
    <n v="93"/>
    <x v="1802"/>
    <d v="2017-09-22T00:00:00"/>
    <n v="99"/>
    <b v="0"/>
    <s v="Approved"/>
    <s v="WeareA2B"/>
    <s v="Standard"/>
    <s v="medium"/>
    <s v="medium"/>
    <n v="1065.03"/>
    <n v="230.09"/>
    <d v="2000-11-03T00:00:00"/>
    <n v="834.93999999999994"/>
    <s v="M"/>
    <n v="48"/>
    <d v="1956-09-24T00:00:00"/>
    <n v="63.818742624302381"/>
    <s v="Paralegal"/>
    <s v="Financial Services"/>
    <s v="Affluent Customer"/>
    <s v="N"/>
    <s v="Yes"/>
    <n v="7"/>
    <m/>
  </r>
  <r>
    <n v="4898"/>
    <n v="93"/>
    <x v="2442"/>
    <d v="2017-09-22T00:00:00"/>
    <n v="99"/>
    <b v="1"/>
    <s v="Approved"/>
    <s v="WeareA2B"/>
    <s v="Standard"/>
    <s v="medium"/>
    <s v="medium"/>
    <n v="1065.03"/>
    <n v="230.09"/>
    <d v="2003-09-10T00:00:00"/>
    <n v="834.93999999999994"/>
    <s v="F"/>
    <n v="90"/>
    <d v="1984-04-21T00:00:00"/>
    <n v="36.226961802384572"/>
    <s v="Pharmacist"/>
    <s v="Health"/>
    <s v="Mass Customer"/>
    <s v="N"/>
    <s v="Yes"/>
    <n v="2"/>
    <m/>
  </r>
  <r>
    <n v="6091"/>
    <n v="94"/>
    <x v="2792"/>
    <d v="2017-09-22T00:00:00"/>
    <n v="99"/>
    <b v="1"/>
    <s v="Approved"/>
    <s v="Giant Bicycles"/>
    <s v="Standard"/>
    <s v="medium"/>
    <s v="large"/>
    <n v="1635.3"/>
    <n v="993.66"/>
    <d v="2013-06-09T00:00:00"/>
    <n v="641.64"/>
    <s v="F"/>
    <n v="63"/>
    <d v="1996-09-13T00:00:00"/>
    <n v="23.821482350329781"/>
    <s v="Business Systems Development Analyst"/>
    <s v="n/a"/>
    <s v="Affluent Customer"/>
    <s v="N"/>
    <s v="No"/>
    <n v="5"/>
    <m/>
  </r>
  <r>
    <n v="6597"/>
    <n v="19"/>
    <x v="174"/>
    <d v="2017-09-22T00:00:00"/>
    <n v="99"/>
    <b v="1"/>
    <s v="Approved"/>
    <s v="OHM Cycles"/>
    <s v="Road"/>
    <s v="high"/>
    <s v="large"/>
    <n v="12.01"/>
    <n v="7.21"/>
    <d v="2009-03-08T00:00:00"/>
    <n v="4.8"/>
    <s v="F"/>
    <n v="36"/>
    <d v="1955-10-21T00:00:00"/>
    <n v="64.747509747590058"/>
    <s v="Programmer Analyst II"/>
    <s v="Health"/>
    <s v="Affluent Customer"/>
    <s v="N"/>
    <s v="No"/>
    <n v="18"/>
    <m/>
  </r>
  <r>
    <n v="6959"/>
    <n v="48"/>
    <x v="2646"/>
    <d v="2017-09-22T00:00:00"/>
    <n v="99"/>
    <b v="0"/>
    <s v="Approved"/>
    <s v="WeareA2B"/>
    <s v="Standard"/>
    <s v="medium"/>
    <s v="medium"/>
    <n v="1762.96"/>
    <n v="950.52"/>
    <d v="2012-09-15T00:00:00"/>
    <n v="812.44"/>
    <s v="M"/>
    <n v="33"/>
    <d v="1965-04-20T00:00:00"/>
    <n v="55.243400158548958"/>
    <s v="Assistant Manager"/>
    <s v="Financial Services"/>
    <s v="Mass Customer"/>
    <s v="N"/>
    <s v="Yes"/>
    <n v="11"/>
    <m/>
  </r>
  <r>
    <n v="5455"/>
    <n v="21"/>
    <x v="1385"/>
    <d v="2017-03-25T00:00:00"/>
    <m/>
    <m/>
    <s v="Approved"/>
    <s v="Solex"/>
    <s v="Standard"/>
    <s v="medium"/>
    <s v="large"/>
    <n v="1071.23"/>
    <n v="380.74"/>
    <n v="35160"/>
    <m/>
    <m/>
    <m/>
    <m/>
    <m/>
    <m/>
    <m/>
    <m/>
    <m/>
    <m/>
    <m/>
    <m/>
  </r>
  <r>
    <n v="7044"/>
    <n v="53"/>
    <x v="2793"/>
    <d v="2017-09-22T00:00:00"/>
    <n v="99"/>
    <b v="1"/>
    <s v="Approved"/>
    <s v="OHM Cycles"/>
    <s v="Standard"/>
    <s v="medium"/>
    <s v="medium"/>
    <n v="795.34"/>
    <n v="101.58"/>
    <d v="1997-02-09T00:00:00"/>
    <n v="693.76"/>
    <s v="M"/>
    <n v="82"/>
    <d v="1956-03-08T00:00:00"/>
    <n v="64.366687829781839"/>
    <s v="Software Test Engineer I"/>
    <s v="n/a"/>
    <s v="Affluent Customer"/>
    <s v="N"/>
    <s v="No"/>
    <n v="7"/>
    <m/>
  </r>
  <r>
    <n v="7082"/>
    <n v="5"/>
    <x v="863"/>
    <d v="2017-09-22T00:00:00"/>
    <n v="99"/>
    <b v="1"/>
    <s v="Approved"/>
    <s v="Giant Bicycles"/>
    <s v="Standard"/>
    <s v="high"/>
    <s v="medium"/>
    <n v="1129.1300000000001"/>
    <n v="677.48"/>
    <d v="2005-08-09T00:00:00"/>
    <n v="451.65000000000009"/>
    <s v="F"/>
    <n v="16"/>
    <d v="1967-09-07T00:00:00"/>
    <n v="52.859838514713338"/>
    <s v="Librarian"/>
    <s v="Entertainment"/>
    <s v="High Net Worth"/>
    <s v="N"/>
    <s v="No"/>
    <n v="7"/>
    <m/>
  </r>
  <r>
    <n v="7405"/>
    <n v="21"/>
    <x v="2794"/>
    <d v="2017-09-22T00:00:00"/>
    <n v="99"/>
    <b v="0"/>
    <s v="Approved"/>
    <s v="Solex"/>
    <s v="Standard"/>
    <s v="medium"/>
    <s v="large"/>
    <n v="1071.23"/>
    <n v="380.74"/>
    <d v="1996-04-05T00:00:00"/>
    <n v="690.49"/>
    <s v="F"/>
    <n v="35"/>
    <d v="1997-12-24T00:00:00"/>
    <n v="22.542030295535259"/>
    <s v="Office Assistant III"/>
    <s v="n/a"/>
    <s v="Mass Customer"/>
    <s v="N"/>
    <s v="No"/>
    <n v="3"/>
    <m/>
  </r>
  <r>
    <n v="7479"/>
    <n v="2"/>
    <x v="2169"/>
    <d v="2017-09-22T00:00:00"/>
    <n v="99"/>
    <b v="1"/>
    <s v="Approved"/>
    <s v="Solex"/>
    <s v="Standard"/>
    <s v="medium"/>
    <s v="medium"/>
    <n v="71.489999999999995"/>
    <n v="53.62"/>
    <d v="2012-12-02T00:00:00"/>
    <n v="17.869999999999997"/>
    <s v="F"/>
    <n v="22"/>
    <d v="1961-05-20T00:00:00"/>
    <n v="59.163948103754436"/>
    <n v="0"/>
    <s v="IT"/>
    <s v="Mass Customer"/>
    <s v="N"/>
    <s v="No"/>
    <n v="14"/>
    <m/>
  </r>
  <r>
    <n v="7871"/>
    <n v="17"/>
    <x v="124"/>
    <d v="2017-09-22T00:00:00"/>
    <n v="99"/>
    <b v="0"/>
    <s v="Approved"/>
    <s v="Solex"/>
    <s v="Standard"/>
    <s v="high"/>
    <s v="medium"/>
    <n v="1024.6600000000001"/>
    <n v="614.79999999999995"/>
    <d v="1993-07-15T00:00:00"/>
    <n v="409.86000000000013"/>
    <s v="F"/>
    <n v="64"/>
    <d v="1993-05-17T00:00:00"/>
    <n v="27.15024947361745"/>
    <s v="Accounting Assistant I"/>
    <s v="Financial Services"/>
    <s v="Mass Customer"/>
    <s v="N"/>
    <s v="Yes"/>
    <n v="6"/>
    <m/>
  </r>
  <r>
    <n v="5461"/>
    <n v="0"/>
    <x v="2795"/>
    <d v="2017-12-21T00:00:00"/>
    <m/>
    <m/>
    <s v="Cancelled"/>
    <s v="Norco Bicycles"/>
    <s v="Road"/>
    <s v="medium"/>
    <s v="medium"/>
    <n v="543.39"/>
    <n v="407.54"/>
    <n v="42696"/>
    <m/>
    <m/>
    <m/>
    <m/>
    <m/>
    <m/>
    <m/>
    <m/>
    <m/>
    <m/>
    <m/>
    <m/>
  </r>
  <r>
    <n v="8014"/>
    <n v="65"/>
    <x v="2796"/>
    <d v="2017-09-22T00:00:00"/>
    <n v="99"/>
    <b v="1"/>
    <s v="Approved"/>
    <s v="WeareA2B"/>
    <s v="Standard"/>
    <s v="medium"/>
    <s v="medium"/>
    <n v="1807.45"/>
    <n v="778.69"/>
    <d v="2015-05-21T00:00:00"/>
    <n v="1028.76"/>
    <s v="F"/>
    <n v="26"/>
    <d v="1974-07-08T00:00:00"/>
    <n v="46.021482350329777"/>
    <s v="GIS Technical Architect"/>
    <s v="n/a"/>
    <s v="Affluent Customer"/>
    <s v="N"/>
    <s v="No"/>
    <n v="10"/>
    <m/>
  </r>
  <r>
    <n v="8443"/>
    <n v="56"/>
    <x v="2221"/>
    <d v="2017-09-22T00:00:00"/>
    <n v="99"/>
    <b v="0"/>
    <s v="Approved"/>
    <s v="OHM Cycles"/>
    <s v="Standard"/>
    <s v="medium"/>
    <s v="medium"/>
    <n v="183.86"/>
    <n v="137.9"/>
    <d v="1997-10-04T00:00:00"/>
    <n v="45.960000000000008"/>
    <s v="M"/>
    <n v="95"/>
    <d v="1987-03-27T00:00:00"/>
    <n v="33.295454953069509"/>
    <s v="Assistant Professor"/>
    <s v="n/a"/>
    <s v="Affluent Customer"/>
    <s v="N"/>
    <s v="Yes"/>
    <n v="17"/>
    <m/>
  </r>
  <r>
    <n v="8454"/>
    <n v="68"/>
    <x v="1696"/>
    <d v="2017-09-22T00:00:00"/>
    <n v="99"/>
    <b v="1"/>
    <s v="Approved"/>
    <s v="OHM Cycles"/>
    <s v="Standard"/>
    <s v="medium"/>
    <s v="medium"/>
    <n v="1636.9"/>
    <n v="44.71"/>
    <d v="2010-08-20T00:00:00"/>
    <n v="1592.19"/>
    <s v="M"/>
    <n v="28"/>
    <d v="1974-05-15T00:00:00"/>
    <n v="46.169427555809229"/>
    <s v="Compensation Analyst"/>
    <s v="Financial Services"/>
    <s v="Affluent Customer"/>
    <s v="N"/>
    <s v="No"/>
    <n v="22"/>
    <m/>
  </r>
  <r>
    <n v="8801"/>
    <n v="23"/>
    <x v="646"/>
    <d v="2017-09-22T00:00:00"/>
    <n v="99"/>
    <b v="1"/>
    <s v="Approved"/>
    <s v="Norco Bicycles"/>
    <s v="Mountain"/>
    <s v="low"/>
    <s v="small"/>
    <n v="688.63"/>
    <n v="612.88"/>
    <d v="1999-06-23T00:00:00"/>
    <n v="75.75"/>
    <s v="M"/>
    <n v="48"/>
    <d v="1990-08-07T00:00:00"/>
    <n v="29.928331665398272"/>
    <s v="Associate Professor"/>
    <s v="Manufacturing"/>
    <s v="Mass Customer"/>
    <s v="N"/>
    <s v="Yes"/>
    <n v="5"/>
    <m/>
  </r>
  <r>
    <n v="8962"/>
    <n v="39"/>
    <x v="2117"/>
    <d v="2017-09-22T00:00:00"/>
    <n v="99"/>
    <b v="1"/>
    <s v="Approved"/>
    <s v="Giant Bicycles"/>
    <s v="Standard"/>
    <s v="medium"/>
    <s v="large"/>
    <n v="1812.75"/>
    <n v="582.48"/>
    <d v="1993-04-12T00:00:00"/>
    <n v="1230.27"/>
    <s v="F"/>
    <n v="51"/>
    <d v="1991-03-18T00:00:00"/>
    <n v="29.317372761288684"/>
    <s v="Office Assistant IV"/>
    <s v="Manufacturing"/>
    <s v="Affluent Customer"/>
    <s v="N"/>
    <s v="Yes"/>
    <n v="3"/>
    <m/>
  </r>
  <r>
    <n v="9074"/>
    <n v="39"/>
    <x v="249"/>
    <d v="2017-09-22T00:00:00"/>
    <n v="99"/>
    <b v="0"/>
    <s v="Approved"/>
    <s v="Giant Bicycles"/>
    <s v="Standard"/>
    <s v="medium"/>
    <s v="large"/>
    <n v="1812.75"/>
    <n v="582.48"/>
    <d v="2006-02-02T00:00:00"/>
    <n v="1230.27"/>
    <s v="M"/>
    <n v="60"/>
    <d v="1960-10-14T00:00:00"/>
    <n v="59.761208377727037"/>
    <s v="Senior Developer"/>
    <s v="Property"/>
    <s v="Mass Customer"/>
    <s v="N"/>
    <s v="Yes"/>
    <n v="8"/>
    <m/>
  </r>
  <r>
    <n v="9119"/>
    <n v="38"/>
    <x v="322"/>
    <d v="2017-09-22T00:00:00"/>
    <n v="99"/>
    <b v="1"/>
    <s v="Approved"/>
    <s v="Solex"/>
    <s v="Standard"/>
    <s v="medium"/>
    <s v="medium"/>
    <n v="1577.53"/>
    <n v="826.51"/>
    <d v="2011-03-16T00:00:00"/>
    <n v="751.02"/>
    <s v="F"/>
    <n v="61"/>
    <d v="1966-08-26T00:00:00"/>
    <n v="53.89271522704211"/>
    <s v="Junior Executive"/>
    <s v="Health"/>
    <s v="Mass Customer"/>
    <s v="N"/>
    <s v="No"/>
    <n v="7"/>
    <m/>
  </r>
  <r>
    <n v="9718"/>
    <n v="26"/>
    <x v="2797"/>
    <d v="2017-09-22T00:00:00"/>
    <n v="99"/>
    <b v="0"/>
    <s v="Approved"/>
    <s v="WeareA2B"/>
    <s v="Standard"/>
    <s v="medium"/>
    <s v="medium"/>
    <n v="1992.93"/>
    <n v="762.63"/>
    <d v="1993-05-26T00:00:00"/>
    <n v="1230.3000000000002"/>
    <s v="M"/>
    <n v="80"/>
    <d v="1988-06-06T00:00:00"/>
    <n v="32.098194679096906"/>
    <s v="Research Associate"/>
    <s v="Entertainment"/>
    <s v="Mass Customer"/>
    <s v="N"/>
    <s v="Yes"/>
    <n v="8"/>
    <m/>
  </r>
  <r>
    <n v="10174"/>
    <n v="86"/>
    <x v="2798"/>
    <d v="2017-09-22T00:00:00"/>
    <n v="99"/>
    <b v="0"/>
    <s v="Approved"/>
    <s v="OHM Cycles"/>
    <s v="Standard"/>
    <s v="medium"/>
    <s v="medium"/>
    <n v="235.63"/>
    <n v="125.07"/>
    <d v="1999-07-26T00:00:00"/>
    <n v="110.56"/>
    <s v="M"/>
    <n v="16"/>
    <d v="1979-01-24T00:00:00"/>
    <n v="41.470797418822933"/>
    <s v="Database Administrator III"/>
    <s v="n/a"/>
    <s v="Mass Customer"/>
    <s v="N"/>
    <s v="Yes"/>
    <n v="13"/>
    <m/>
  </r>
  <r>
    <n v="10726"/>
    <n v="0"/>
    <x v="2799"/>
    <d v="2017-09-22T00:00:00"/>
    <n v="99"/>
    <b v="1"/>
    <s v="Approved"/>
    <s v="Solex"/>
    <s v="Standard"/>
    <s v="medium"/>
    <s v="medium"/>
    <n v="478.16"/>
    <n v="298.72000000000003"/>
    <d v="2015-04-11T00:00:00"/>
    <n v="179.44"/>
    <s v="M"/>
    <n v="17"/>
    <d v="1957-09-29T00:00:00"/>
    <n v="62.805043994165395"/>
    <n v="0"/>
    <s v="Argiculture"/>
    <s v="High Net Worth"/>
    <s v="N"/>
    <s v="Yes"/>
    <n v="7"/>
    <m/>
  </r>
  <r>
    <n v="10836"/>
    <n v="89"/>
    <x v="2169"/>
    <d v="2017-09-22T00:00:00"/>
    <n v="99"/>
    <b v="0"/>
    <s v="Approved"/>
    <s v="WeareA2B"/>
    <s v="Touring"/>
    <s v="medium"/>
    <s v="large"/>
    <n v="1362.99"/>
    <n v="57.74"/>
    <d v="1993-04-20T00:00:00"/>
    <n v="1305.25"/>
    <s v="F"/>
    <n v="22"/>
    <d v="1961-05-20T00:00:00"/>
    <n v="59.163948103754436"/>
    <n v="0"/>
    <s v="IT"/>
    <s v="Mass Customer"/>
    <s v="N"/>
    <s v="No"/>
    <n v="14"/>
    <m/>
  </r>
  <r>
    <n v="11327"/>
    <n v="55"/>
    <x v="1943"/>
    <d v="2017-09-22T00:00:00"/>
    <n v="99"/>
    <b v="0"/>
    <s v="Approved"/>
    <s v="Trek Bicycles"/>
    <s v="Road"/>
    <s v="medium"/>
    <s v="large"/>
    <n v="1894.19"/>
    <n v="598.76"/>
    <d v="2003-07-21T00:00:00"/>
    <n v="1295.43"/>
    <s v="M"/>
    <n v="35"/>
    <d v="1998-01-14T00:00:00"/>
    <n v="22.484496048959915"/>
    <n v="0"/>
    <s v="Financial Services"/>
    <s v="Mass Customer"/>
    <s v="N"/>
    <s v="No"/>
    <n v="4"/>
    <m/>
  </r>
  <r>
    <n v="11423"/>
    <n v="71"/>
    <x v="2800"/>
    <d v="2017-09-22T00:00:00"/>
    <n v="99"/>
    <b v="0"/>
    <s v="Approved"/>
    <s v="Solex"/>
    <s v="Standard"/>
    <s v="high"/>
    <s v="large"/>
    <n v="1842.92"/>
    <n v="1105.75"/>
    <d v="2006-05-22T00:00:00"/>
    <n v="737.17000000000007"/>
    <s v="M"/>
    <n v="49"/>
    <d v="1960-09-08T00:00:00"/>
    <n v="59.859838514713338"/>
    <s v="VP Sales"/>
    <s v="Manufacturing"/>
    <s v="Affluent Customer"/>
    <s v="N"/>
    <s v="Yes"/>
    <n v="14"/>
    <m/>
  </r>
  <r>
    <n v="12041"/>
    <n v="63"/>
    <x v="605"/>
    <d v="2017-09-22T00:00:00"/>
    <n v="99"/>
    <b v="1"/>
    <s v="Approved"/>
    <s v="WeareA2B"/>
    <s v="Standard"/>
    <s v="medium"/>
    <s v="medium"/>
    <n v="1992.93"/>
    <n v="762.63"/>
    <d v="1993-05-26T00:00:00"/>
    <n v="1230.3000000000002"/>
    <s v="F"/>
    <n v="87"/>
    <d v="1976-09-08T00:00:00"/>
    <n v="43.848879610603753"/>
    <s v="Automation Specialist I"/>
    <s v="Manufacturing"/>
    <s v="High Net Worth"/>
    <s v="N"/>
    <s v="No"/>
    <n v="10"/>
    <m/>
  </r>
  <r>
    <n v="5476"/>
    <n v="68"/>
    <x v="854"/>
    <d v="2017-11-29T00:00:00"/>
    <m/>
    <m/>
    <s v="Approved"/>
    <s v="OHM Cycles"/>
    <s v="Standard"/>
    <s v="medium"/>
    <s v="medium"/>
    <n v="1636.9"/>
    <n v="44.71"/>
    <n v="40410"/>
    <m/>
    <m/>
    <m/>
    <m/>
    <m/>
    <m/>
    <m/>
    <m/>
    <m/>
    <m/>
    <m/>
    <m/>
  </r>
  <r>
    <n v="12351"/>
    <n v="0"/>
    <x v="662"/>
    <d v="2017-09-22T00:00:00"/>
    <n v="99"/>
    <b v="0"/>
    <s v="Approved"/>
    <s v="Solex"/>
    <s v="Standard"/>
    <s v="medium"/>
    <s v="large"/>
    <n v="202.62"/>
    <n v="151.96"/>
    <d v="2016-03-29T00:00:00"/>
    <n v="50.66"/>
    <s v="M"/>
    <n v="15"/>
    <d v="1971-01-11T00:00:00"/>
    <n v="49.511893309233891"/>
    <s v="Associate Professor"/>
    <s v="n/a"/>
    <s v="High Net Worth"/>
    <s v="N"/>
    <s v="No"/>
    <n v="10"/>
    <m/>
  </r>
  <r>
    <n v="12638"/>
    <n v="16"/>
    <x v="7"/>
    <d v="2017-09-22T00:00:00"/>
    <n v="99"/>
    <b v="0"/>
    <s v="Approved"/>
    <s v="Norco Bicycles"/>
    <s v="Standard"/>
    <s v="high"/>
    <s v="small"/>
    <n v="1661.92"/>
    <n v="1479.11"/>
    <d v="1996-04-05T00:00:00"/>
    <n v="182.81000000000017"/>
    <s v="F"/>
    <n v="37"/>
    <d v="1976-12-19T00:00:00"/>
    <n v="43.569427555809234"/>
    <s v="Administrative Assistant I"/>
    <s v="Financial Services"/>
    <s v="Mass Customer"/>
    <s v="N"/>
    <s v="Yes"/>
    <n v="17"/>
    <m/>
  </r>
  <r>
    <n v="12709"/>
    <n v="12"/>
    <x v="2801"/>
    <d v="2017-09-22T00:00:00"/>
    <n v="99"/>
    <b v="1"/>
    <s v="Approved"/>
    <s v="WeareA2B"/>
    <s v="Standard"/>
    <s v="medium"/>
    <s v="medium"/>
    <n v="1231.1500000000001"/>
    <n v="161.6"/>
    <d v="1996-11-09T00:00:00"/>
    <n v="1069.5500000000002"/>
    <s v="F"/>
    <n v="73"/>
    <d v="1968-05-20T00:00:00"/>
    <n v="52.158468651699643"/>
    <s v="Senior Cost Accountant"/>
    <s v="Financial Services"/>
    <s v="Mass Customer"/>
    <s v="N"/>
    <s v="Yes"/>
    <n v="4"/>
    <m/>
  </r>
  <r>
    <n v="13391"/>
    <n v="61"/>
    <x v="619"/>
    <d v="2017-09-22T00:00:00"/>
    <n v="99"/>
    <b v="0"/>
    <s v="Approved"/>
    <s v="OHM Cycles"/>
    <s v="Standard"/>
    <s v="low"/>
    <s v="medium"/>
    <n v="71.16"/>
    <n v="56.93"/>
    <d v="2015-06-17T00:00:00"/>
    <n v="14.229999999999997"/>
    <s v="F"/>
    <n v="72"/>
    <d v="1961-04-22T00:00:00"/>
    <n v="59.240660432521558"/>
    <s v="Nurse Practicioner"/>
    <s v="Health"/>
    <s v="Mass Customer"/>
    <s v="N"/>
    <s v="No"/>
    <n v="14"/>
    <m/>
  </r>
  <r>
    <n v="13585"/>
    <n v="68"/>
    <x v="2802"/>
    <d v="2017-09-22T00:00:00"/>
    <n v="99"/>
    <b v="1"/>
    <s v="Approved"/>
    <s v="OHM Cycles"/>
    <s v="Standard"/>
    <s v="medium"/>
    <s v="medium"/>
    <n v="1636.9"/>
    <n v="44.71"/>
    <d v="2015-06-17T00:00:00"/>
    <n v="1592.19"/>
    <s v="M"/>
    <n v="38"/>
    <d v="1977-02-27T00:00:00"/>
    <n v="43.377646733891424"/>
    <s v="Media Manager IV"/>
    <s v="n/a"/>
    <s v="Mass Customer"/>
    <s v="N"/>
    <s v="Yes"/>
    <n v="18"/>
    <m/>
  </r>
  <r>
    <n v="14471"/>
    <n v="16"/>
    <x v="1111"/>
    <d v="2017-09-22T00:00:00"/>
    <n v="99"/>
    <b v="1"/>
    <s v="Approved"/>
    <s v="Norco Bicycles"/>
    <s v="Standard"/>
    <s v="high"/>
    <s v="small"/>
    <n v="1661.92"/>
    <n v="1479.11"/>
    <d v="1997-05-10T00:00:00"/>
    <n v="182.81000000000017"/>
    <s v="M"/>
    <n v="13"/>
    <d v="1964-07-22T00:00:00"/>
    <n v="55.988605638001012"/>
    <s v="Recruiting Manager"/>
    <s v="Manufacturing"/>
    <s v="Mass Customer"/>
    <s v="N"/>
    <s v="Yes"/>
    <n v="12"/>
    <m/>
  </r>
  <r>
    <n v="14543"/>
    <n v="5"/>
    <x v="2799"/>
    <d v="2017-09-22T00:00:00"/>
    <n v="99"/>
    <b v="0"/>
    <s v="Approved"/>
    <s v="Giant Bicycles"/>
    <s v="Standard"/>
    <s v="high"/>
    <s v="medium"/>
    <n v="1129.1300000000001"/>
    <n v="677.48"/>
    <d v="2005-08-09T00:00:00"/>
    <n v="451.65000000000009"/>
    <s v="M"/>
    <n v="17"/>
    <d v="1957-09-29T00:00:00"/>
    <n v="62.805043994165395"/>
    <n v="0"/>
    <s v="Argiculture"/>
    <s v="High Net Worth"/>
    <s v="N"/>
    <s v="Yes"/>
    <n v="7"/>
    <m/>
  </r>
  <r>
    <n v="15084"/>
    <n v="47"/>
    <x v="896"/>
    <d v="2017-09-22T00:00:00"/>
    <n v="99"/>
    <b v="0"/>
    <s v="Approved"/>
    <s v="Trek Bicycles"/>
    <s v="Road"/>
    <s v="low"/>
    <s v="small"/>
    <n v="1720.7"/>
    <n v="1531.42"/>
    <d v="2006-10-01T00:00:00"/>
    <n v="189.27999999999997"/>
    <s v="M"/>
    <n v="43"/>
    <d v="1967-11-15T00:00:00"/>
    <n v="52.670797418822929"/>
    <s v="Legal Assistant"/>
    <s v="Health"/>
    <s v="Mass Customer"/>
    <s v="N"/>
    <s v="No"/>
    <n v="7"/>
    <m/>
  </r>
  <r>
    <n v="15545"/>
    <n v="0"/>
    <x v="2803"/>
    <d v="2017-09-22T00:00:00"/>
    <n v="99"/>
    <b v="1"/>
    <s v="Approved"/>
    <s v="Trek Bicycles"/>
    <s v="Road"/>
    <s v="medium"/>
    <s v="medium"/>
    <n v="533.51"/>
    <n v="400.13"/>
    <d v="2012-06-04T00:00:00"/>
    <n v="133.38"/>
    <s v="M"/>
    <n v="51"/>
    <d v="1960-04-11T00:00:00"/>
    <n v="60.27079741882293"/>
    <n v="0"/>
    <s v="Financial Services"/>
    <s v="High Net Worth"/>
    <s v="N"/>
    <s v="No"/>
    <n v="20"/>
    <m/>
  </r>
  <r>
    <n v="16254"/>
    <n v="31"/>
    <x v="2783"/>
    <d v="2017-09-22T00:00:00"/>
    <n v="99"/>
    <b v="0"/>
    <s v="Approved"/>
    <s v="Giant Bicycles"/>
    <s v="Standard"/>
    <s v="medium"/>
    <s v="medium"/>
    <n v="230.91"/>
    <n v="173.18"/>
    <d v="2006-11-10T00:00:00"/>
    <n v="57.72999999999999"/>
    <s v="M"/>
    <n v="89"/>
    <d v="1998-06-16T00:00:00"/>
    <n v="22.065317966768138"/>
    <s v="Senior Sales Associate"/>
    <s v="Manufacturing"/>
    <s v="Mass Customer"/>
    <s v="N"/>
    <s v="No"/>
    <n v="4"/>
    <m/>
  </r>
  <r>
    <n v="16723"/>
    <n v="0"/>
    <x v="2743"/>
    <d v="2017-09-22T00:00:00"/>
    <n v="99"/>
    <b v="1"/>
    <s v="Approved"/>
    <s v="Solex"/>
    <s v="Standard"/>
    <s v="medium"/>
    <s v="medium"/>
    <n v="71.489999999999995"/>
    <n v="53.62"/>
    <d v="2012-12-02T00:00:00"/>
    <n v="17.869999999999997"/>
    <s v="M"/>
    <n v="39"/>
    <d v="1958-12-19T00:00:00"/>
    <n v="61.58312618594622"/>
    <s v="Computer Systems Analyst II"/>
    <s v="Manufacturing"/>
    <s v="High Net Worth"/>
    <s v="N"/>
    <s v="No"/>
    <n v="9"/>
    <m/>
  </r>
  <r>
    <n v="17344"/>
    <n v="69"/>
    <x v="2442"/>
    <d v="2017-09-22T00:00:00"/>
    <n v="99"/>
    <b v="0"/>
    <s v="Approved"/>
    <s v="Giant Bicycles"/>
    <s v="Road"/>
    <s v="medium"/>
    <s v="medium"/>
    <n v="792.9"/>
    <n v="594.67999999999995"/>
    <d v="2006-05-22T00:00:00"/>
    <n v="198.22000000000003"/>
    <s v="F"/>
    <n v="90"/>
    <d v="1984-04-21T00:00:00"/>
    <n v="36.226961802384572"/>
    <s v="Pharmacist"/>
    <s v="Health"/>
    <s v="Mass Customer"/>
    <s v="N"/>
    <s v="Yes"/>
    <n v="2"/>
    <m/>
  </r>
  <r>
    <n v="17678"/>
    <n v="0"/>
    <x v="1983"/>
    <d v="2017-09-22T00:00:00"/>
    <n v="99"/>
    <b v="0"/>
    <s v="Approved"/>
    <s v="Solex"/>
    <s v="Standard"/>
    <s v="medium"/>
    <s v="medium"/>
    <n v="71.489999999999995"/>
    <n v="53.62"/>
    <d v="2012-12-02T00:00:00"/>
    <n v="17.869999999999997"/>
    <s v="M"/>
    <n v="27"/>
    <d v="1988-04-04T00:00:00"/>
    <n v="32.27079741882293"/>
    <s v="Account Executive"/>
    <s v="n/a"/>
    <s v="High Net Worth"/>
    <s v="N"/>
    <s v="Yes"/>
    <n v="9"/>
    <m/>
  </r>
  <r>
    <n v="18507"/>
    <n v="70"/>
    <x v="2050"/>
    <d v="2017-09-22T00:00:00"/>
    <n v="99"/>
    <b v="0"/>
    <s v="Approved"/>
    <s v="Trek Bicycles"/>
    <s v="Standard"/>
    <s v="high"/>
    <s v="medium"/>
    <n v="495.72"/>
    <n v="297.43"/>
    <d v="2004-07-25T00:00:00"/>
    <n v="198.29000000000002"/>
    <s v="F"/>
    <n v="40"/>
    <d v="1975-10-17T00:00:00"/>
    <n v="44.744770021562658"/>
    <s v="Graphic Designer"/>
    <s v="n/a"/>
    <s v="Mass Customer"/>
    <s v="N"/>
    <s v="Yes"/>
    <n v="17"/>
    <m/>
  </r>
  <r>
    <n v="18893"/>
    <n v="59"/>
    <x v="2804"/>
    <d v="2017-09-22T00:00:00"/>
    <n v="99"/>
    <b v="1"/>
    <s v="Approved"/>
    <s v="Solex"/>
    <s v="Standard"/>
    <s v="medium"/>
    <s v="large"/>
    <n v="1061.56"/>
    <n v="733.58"/>
    <d v="1993-07-20T00:00:00"/>
    <n v="327.9799999999999"/>
    <s v="F"/>
    <n v="78"/>
    <d v="1964-04-28T00:00:00"/>
    <n v="56.221482350329779"/>
    <s v="Business Systems Development Analyst"/>
    <s v="n/a"/>
    <s v="Affluent Customer"/>
    <s v="N"/>
    <s v="No"/>
    <n v="14"/>
    <m/>
  </r>
  <r>
    <n v="19411"/>
    <n v="33"/>
    <x v="414"/>
    <d v="2017-09-22T00:00:00"/>
    <n v="99"/>
    <b v="0"/>
    <s v="Approved"/>
    <s v="OHM Cycles"/>
    <s v="Road"/>
    <s v="medium"/>
    <s v="small"/>
    <n v="1810"/>
    <n v="1610.9"/>
    <d v="2008-03-19T00:00:00"/>
    <n v="199.09999999999991"/>
    <s v="F"/>
    <n v="46"/>
    <d v="1979-08-02T00:00:00"/>
    <n v="40.950249473617454"/>
    <s v="Data Coordiator"/>
    <s v="Health"/>
    <s v="High Net Worth"/>
    <s v="N"/>
    <s v="No"/>
    <n v="15"/>
    <m/>
  </r>
  <r>
    <n v="19549"/>
    <n v="43"/>
    <x v="2041"/>
    <d v="2017-09-22T00:00:00"/>
    <n v="99"/>
    <b v="0"/>
    <s v="Approved"/>
    <s v="Norco Bicycles"/>
    <s v="Standard"/>
    <s v="medium"/>
    <s v="medium"/>
    <n v="1555.58"/>
    <n v="818.01"/>
    <d v="2015-08-02T00:00:00"/>
    <n v="737.56999999999994"/>
    <s v="F"/>
    <n v="12"/>
    <d v="1959-11-14T00:00:00"/>
    <n v="60.679016596905122"/>
    <n v="0"/>
    <s v="Manufacturing"/>
    <s v="High Net Worth"/>
    <s v="N"/>
    <s v="Yes"/>
    <n v="20"/>
    <m/>
  </r>
  <r>
    <n v="19963"/>
    <n v="66"/>
    <x v="2618"/>
    <d v="2017-09-22T00:00:00"/>
    <n v="99"/>
    <b v="0"/>
    <s v="Approved"/>
    <s v="Solex"/>
    <s v="Standard"/>
    <s v="medium"/>
    <s v="medium"/>
    <n v="1163.8900000000001"/>
    <n v="589.27"/>
    <d v="1994-09-09T00:00:00"/>
    <n v="574.62000000000012"/>
    <s v="F"/>
    <n v="55"/>
    <d v="1980-01-08T00:00:00"/>
    <n v="40.514633035261284"/>
    <s v="Accounting Assistant I"/>
    <s v="Retail"/>
    <s v="High Net Worth"/>
    <s v="N"/>
    <s v="Yes"/>
    <n v="12"/>
    <m/>
  </r>
  <r>
    <n v="20000"/>
    <n v="11"/>
    <x v="856"/>
    <d v="2017-09-22T00:00:00"/>
    <n v="99"/>
    <b v="1"/>
    <s v="Approved"/>
    <s v="Trek Bicycles"/>
    <s v="Standard"/>
    <s v="medium"/>
    <s v="small"/>
    <n v="1775.81"/>
    <n v="1580.47"/>
    <d v="1999-06-23T00:00:00"/>
    <n v="195.33999999999992"/>
    <s v="M"/>
    <n v="73"/>
    <d v="1996-12-12T00:00:00"/>
    <n v="23.574907007864027"/>
    <s v="Environmental Specialist"/>
    <s v="Health"/>
    <s v="High Net Worth"/>
    <s v="N"/>
    <s v="Yes"/>
    <n v="5"/>
    <m/>
  </r>
  <r>
    <n v="520"/>
    <n v="88"/>
    <x v="2805"/>
    <d v="2017-09-21T00:00:00"/>
    <n v="100"/>
    <b v="0"/>
    <s v="Approved"/>
    <s v="Norco Bicycles"/>
    <s v="Standard"/>
    <s v="medium"/>
    <s v="medium"/>
    <n v="1198.46"/>
    <n v="381.1"/>
    <d v="1998-12-16T00:00:00"/>
    <n v="817.36"/>
    <s v="M"/>
    <n v="24"/>
    <d v="1964-06-07T00:00:00"/>
    <n v="56.111893309233892"/>
    <s v="Dental Hygienist"/>
    <s v="Health"/>
    <s v="Affluent Customer"/>
    <s v="N"/>
    <s v="No"/>
    <n v="4"/>
    <m/>
  </r>
  <r>
    <n v="1144"/>
    <n v="4"/>
    <x v="1068"/>
    <d v="2017-09-21T00:00:00"/>
    <n v="100"/>
    <b v="1"/>
    <s v="Approved"/>
    <s v="Giant Bicycles"/>
    <s v="Standard"/>
    <s v="high"/>
    <s v="medium"/>
    <n v="1129.1300000000001"/>
    <n v="677.48"/>
    <d v="2011-08-29T00:00:00"/>
    <n v="451.65000000000009"/>
    <s v="F"/>
    <n v="51"/>
    <d v="1979-10-07T00:00:00"/>
    <n v="40.76942755580923"/>
    <s v="Desktop Support Technician"/>
    <s v="Financial Services"/>
    <s v="Affluent Customer"/>
    <s v="N"/>
    <s v="Yes"/>
    <n v="18"/>
    <m/>
  </r>
  <r>
    <n v="1195"/>
    <n v="40"/>
    <x v="2138"/>
    <d v="2017-09-21T00:00:00"/>
    <n v="100"/>
    <b v="1"/>
    <s v="Approved"/>
    <s v="OHM Cycles"/>
    <s v="Standard"/>
    <s v="high"/>
    <s v="medium"/>
    <n v="1458.17"/>
    <n v="874.9"/>
    <d v="2006-02-02T00:00:00"/>
    <n v="583.2700000000001"/>
    <s v="F"/>
    <n v="97"/>
    <d v="1977-12-28T00:00:00"/>
    <n v="42.544770021562655"/>
    <s v="Nuclear Power Engineer"/>
    <s v="Manufacturing"/>
    <s v="Affluent Customer"/>
    <s v="N"/>
    <s v="No"/>
    <n v="18"/>
    <m/>
  </r>
  <r>
    <n v="1337"/>
    <n v="53"/>
    <x v="1593"/>
    <d v="2017-09-21T00:00:00"/>
    <n v="100"/>
    <b v="1"/>
    <s v="Approved"/>
    <s v="OHM Cycles"/>
    <s v="Standard"/>
    <s v="medium"/>
    <s v="medium"/>
    <n v="795.34"/>
    <n v="101.58"/>
    <d v="1993-07-20T00:00:00"/>
    <n v="693.76"/>
    <s v="F"/>
    <n v="78"/>
    <d v="1976-09-25T00:00:00"/>
    <n v="43.802304268138002"/>
    <s v="Programmer Analyst IV"/>
    <s v="n/a"/>
    <s v="Mass Customer"/>
    <s v="N"/>
    <s v="Yes"/>
    <n v="9"/>
    <m/>
  </r>
  <r>
    <n v="1365"/>
    <n v="73"/>
    <x v="1370"/>
    <d v="2017-09-21T00:00:00"/>
    <n v="100"/>
    <b v="1"/>
    <s v="Approved"/>
    <s v="Solex"/>
    <s v="Standard"/>
    <s v="medium"/>
    <s v="medium"/>
    <n v="1945.43"/>
    <n v="333.18"/>
    <d v="2014-10-10T00:00:00"/>
    <n v="1612.25"/>
    <s v="F"/>
    <n v="58"/>
    <d v="1971-08-24T00:00:00"/>
    <n v="48.895454953069503"/>
    <n v="0"/>
    <s v="Health"/>
    <s v="Affluent Customer"/>
    <s v="N"/>
    <s v="Yes"/>
    <n v="18"/>
    <m/>
  </r>
  <r>
    <n v="2811"/>
    <n v="89"/>
    <x v="2299"/>
    <d v="2017-09-21T00:00:00"/>
    <n v="100"/>
    <b v="0"/>
    <s v="Approved"/>
    <s v="WeareA2B"/>
    <s v="Touring"/>
    <s v="medium"/>
    <s v="large"/>
    <n v="1362.99"/>
    <n v="57.74"/>
    <d v="2005-05-10T00:00:00"/>
    <n v="1305.25"/>
    <s v="F"/>
    <n v="58"/>
    <d v="1965-07-03T00:00:00"/>
    <n v="55.040660432521562"/>
    <s v="Senior Quality Engineer"/>
    <s v="Retail"/>
    <s v="Mass Customer"/>
    <s v="N"/>
    <s v="Yes"/>
    <n v="16"/>
    <m/>
  </r>
  <r>
    <n v="3215"/>
    <n v="98"/>
    <x v="2806"/>
    <d v="2017-09-21T00:00:00"/>
    <n v="100"/>
    <b v="1"/>
    <s v="Approved"/>
    <s v="Trek Bicycles"/>
    <s v="Standard"/>
    <s v="high"/>
    <s v="medium"/>
    <n v="358.39"/>
    <n v="215.03"/>
    <d v="2004-01-16T00:00:00"/>
    <n v="143.35999999999999"/>
    <s v="M"/>
    <n v="88"/>
    <d v="1967-11-29T00:00:00"/>
    <n v="52.632441254439371"/>
    <s v="VP Sales"/>
    <s v="Manufacturing"/>
    <s v="Affluent Customer"/>
    <s v="N"/>
    <s v="No"/>
    <n v="5"/>
    <m/>
  </r>
  <r>
    <n v="3939"/>
    <n v="38"/>
    <x v="590"/>
    <d v="2017-09-21T00:00:00"/>
    <n v="100"/>
    <b v="0"/>
    <s v="Approved"/>
    <s v="Solex"/>
    <s v="Standard"/>
    <s v="medium"/>
    <s v="medium"/>
    <n v="1577.53"/>
    <n v="826.51"/>
    <d v="2011-03-16T00:00:00"/>
    <n v="751.02"/>
    <s v="F"/>
    <n v="93"/>
    <d v="1989-11-26T00:00:00"/>
    <n v="30.624222076357178"/>
    <s v="Food Chemist"/>
    <s v="Health"/>
    <s v="Mass Customer"/>
    <s v="N"/>
    <s v="No"/>
    <n v="12"/>
    <m/>
  </r>
  <r>
    <n v="5197"/>
    <n v="87"/>
    <x v="1411"/>
    <d v="2017-09-21T00:00:00"/>
    <n v="100"/>
    <b v="1"/>
    <s v="Approved"/>
    <s v="OHM Cycles"/>
    <s v="Standard"/>
    <s v="medium"/>
    <s v="medium"/>
    <n v="1636.9"/>
    <n v="44.71"/>
    <d v="2010-08-20T00:00:00"/>
    <n v="1592.19"/>
    <s v="U"/>
    <n v="70"/>
    <d v="1899-12-30T00:00:00"/>
    <n v="0"/>
    <s v="Legal Assistant"/>
    <s v="IT"/>
    <s v="High Net Worth"/>
    <s v="N"/>
    <s v="No"/>
    <n v="0"/>
    <m/>
  </r>
  <r>
    <n v="5202"/>
    <n v="95"/>
    <x v="2301"/>
    <d v="2017-09-21T00:00:00"/>
    <n v="100"/>
    <b v="0"/>
    <s v="Approved"/>
    <s v="OHM Cycles"/>
    <s v="Touring"/>
    <s v="low"/>
    <s v="medium"/>
    <n v="1073.07"/>
    <n v="933.84"/>
    <d v="1997-01-25T00:00:00"/>
    <n v="139.2299999999999"/>
    <s v="F"/>
    <n v="73"/>
    <d v="1973-09-30T00:00:00"/>
    <n v="46.791345364028409"/>
    <s v="Sales Representative"/>
    <s v="Retail"/>
    <s v="High Net Worth"/>
    <s v="N"/>
    <s v="No"/>
    <n v="7"/>
    <m/>
  </r>
  <r>
    <n v="5391"/>
    <n v="6"/>
    <x v="756"/>
    <d v="2017-09-21T00:00:00"/>
    <n v="100"/>
    <b v="1"/>
    <s v="Approved"/>
    <s v="Solex"/>
    <s v="Standard"/>
    <s v="high"/>
    <s v="medium"/>
    <n v="748.17"/>
    <n v="448.9"/>
    <d v="1991-11-10T00:00:00"/>
    <n v="299.27"/>
    <s v="M"/>
    <n v="68"/>
    <d v="1959-08-19T00:00:00"/>
    <n v="60.917372761288682"/>
    <n v="0"/>
    <s v="Property"/>
    <s v="High Net Worth"/>
    <s v="N"/>
    <s v="No"/>
    <n v="19"/>
    <m/>
  </r>
  <r>
    <n v="5442"/>
    <n v="72"/>
    <x v="619"/>
    <d v="2017-09-21T00:00:00"/>
    <n v="100"/>
    <b v="1"/>
    <s v="Approved"/>
    <s v="Norco Bicycles"/>
    <s v="Standard"/>
    <s v="medium"/>
    <s v="medium"/>
    <n v="360.4"/>
    <n v="270.3"/>
    <d v="2016-12-06T00:00:00"/>
    <n v="90.099999999999966"/>
    <s v="F"/>
    <n v="72"/>
    <d v="1961-04-22T00:00:00"/>
    <n v="59.240660432521558"/>
    <s v="Nurse Practicioner"/>
    <s v="Health"/>
    <s v="Mass Customer"/>
    <s v="N"/>
    <s v="No"/>
    <n v="14"/>
    <m/>
  </r>
  <r>
    <n v="5448"/>
    <n v="34"/>
    <x v="1955"/>
    <d v="2017-09-21T00:00:00"/>
    <n v="100"/>
    <b v="1"/>
    <s v="Approved"/>
    <s v="WeareA2B"/>
    <s v="Standard"/>
    <s v="medium"/>
    <s v="medium"/>
    <n v="1231.1500000000001"/>
    <n v="161.6"/>
    <d v="2004-08-17T00:00:00"/>
    <n v="1069.5500000000002"/>
    <s v="F"/>
    <n v="63"/>
    <d v="1974-03-21T00:00:00"/>
    <n v="46.320112487316081"/>
    <s v="Account Executive"/>
    <s v="Retail"/>
    <s v="High Net Worth"/>
    <s v="N"/>
    <s v="No"/>
    <n v="7"/>
    <m/>
  </r>
  <r>
    <n v="5548"/>
    <n v="48"/>
    <x v="286"/>
    <d v="2017-09-21T00:00:00"/>
    <n v="100"/>
    <b v="1"/>
    <s v="Approved"/>
    <s v="WeareA2B"/>
    <s v="Standard"/>
    <s v="medium"/>
    <s v="medium"/>
    <n v="1762.96"/>
    <n v="950.52"/>
    <d v="1997-02-09T00:00:00"/>
    <n v="812.44"/>
    <s v="F"/>
    <n v="63"/>
    <d v="1960-08-03T00:00:00"/>
    <n v="59.95846865169964"/>
    <s v="Business Systems Development Analyst"/>
    <s v="Property"/>
    <s v="Mass Customer"/>
    <s v="N"/>
    <s v="Yes"/>
    <n v="18"/>
    <m/>
  </r>
  <r>
    <n v="5920"/>
    <n v="98"/>
    <x v="702"/>
    <d v="2017-09-21T00:00:00"/>
    <n v="100"/>
    <b v="1"/>
    <s v="Approved"/>
    <s v="Trek Bicycles"/>
    <s v="Standard"/>
    <s v="high"/>
    <s v="medium"/>
    <n v="358.39"/>
    <n v="215.03"/>
    <d v="2004-01-16T00:00:00"/>
    <n v="143.35999999999999"/>
    <s v="M"/>
    <n v="77"/>
    <d v="1981-12-21T00:00:00"/>
    <n v="38.561208377727041"/>
    <s v="Account Executive"/>
    <s v="Health"/>
    <s v="Mass Customer"/>
    <s v="N"/>
    <s v="No"/>
    <n v="18"/>
    <m/>
  </r>
  <r>
    <n v="6513"/>
    <n v="60"/>
    <x v="464"/>
    <d v="2017-09-21T00:00:00"/>
    <n v="100"/>
    <b v="1"/>
    <s v="Approved"/>
    <s v="Giant Bicycles"/>
    <s v="Standard"/>
    <s v="high"/>
    <s v="small"/>
    <n v="1977.36"/>
    <n v="1759.85"/>
    <d v="2005-10-22T00:00:00"/>
    <n v="217.51"/>
    <s v="M"/>
    <n v="2"/>
    <d v="1969-10-09T00:00:00"/>
    <n v="50.76942755580923"/>
    <s v="Senior Financial Analyst"/>
    <s v="Financial Services"/>
    <s v="Mass Customer"/>
    <s v="N"/>
    <s v="Yes"/>
    <n v="14"/>
    <m/>
  </r>
  <r>
    <n v="6767"/>
    <n v="77"/>
    <x v="179"/>
    <d v="2017-09-21T00:00:00"/>
    <n v="100"/>
    <b v="0"/>
    <s v="Approved"/>
    <s v="WeareA2B"/>
    <s v="Standard"/>
    <s v="medium"/>
    <s v="medium"/>
    <n v="1769.64"/>
    <n v="108.76"/>
    <d v="2011-05-09T00:00:00"/>
    <n v="1660.88"/>
    <s v="F"/>
    <n v="49"/>
    <d v="1956-07-29T00:00:00"/>
    <n v="63.974907007864026"/>
    <s v="Account Executive"/>
    <s v="n/a"/>
    <s v="High Net Worth"/>
    <s v="N"/>
    <s v="No"/>
    <n v="11"/>
    <m/>
  </r>
  <r>
    <n v="7809"/>
    <n v="80"/>
    <x v="2807"/>
    <d v="2017-09-21T00:00:00"/>
    <n v="100"/>
    <b v="0"/>
    <s v="Approved"/>
    <s v="OHM Cycles"/>
    <s v="Touring"/>
    <s v="low"/>
    <s v="medium"/>
    <n v="1073.07"/>
    <n v="933.84"/>
    <d v="1997-01-25T00:00:00"/>
    <n v="139.2299999999999"/>
    <s v="U"/>
    <n v="76"/>
    <d v="1899-12-30T00:00:00"/>
    <n v="0"/>
    <s v="Accounting Assistant III"/>
    <s v="IT"/>
    <s v="Mass Customer"/>
    <s v="N"/>
    <s v="No"/>
    <n v="0"/>
    <m/>
  </r>
  <r>
    <n v="8994"/>
    <n v="58"/>
    <x v="1390"/>
    <d v="2017-09-21T00:00:00"/>
    <n v="100"/>
    <b v="0"/>
    <s v="Approved"/>
    <s v="OHM Cycles"/>
    <s v="Standard"/>
    <s v="medium"/>
    <s v="medium"/>
    <n v="912.52"/>
    <n v="141.4"/>
    <d v="2015-10-18T00:00:00"/>
    <n v="771.12"/>
    <s v="M"/>
    <n v="90"/>
    <d v="1993-09-25T00:00:00"/>
    <n v="26.791345364028409"/>
    <s v="Budget/Accounting Analyst IV"/>
    <s v="Health"/>
    <s v="Affluent Customer"/>
    <s v="N"/>
    <s v="No"/>
    <n v="1"/>
    <m/>
  </r>
  <r>
    <n v="9146"/>
    <n v="4"/>
    <x v="2415"/>
    <d v="2017-09-21T00:00:00"/>
    <n v="100"/>
    <b v="1"/>
    <s v="Approved"/>
    <s v="Giant Bicycles"/>
    <s v="Standard"/>
    <s v="high"/>
    <s v="medium"/>
    <n v="1129.1300000000001"/>
    <n v="677.48"/>
    <d v="2004-09-28T00:00:00"/>
    <n v="451.65000000000009"/>
    <s v="F"/>
    <n v="93"/>
    <d v="1979-01-26T00:00:00"/>
    <n v="41.465317966768133"/>
    <s v="Web Designer IV"/>
    <s v="Manufacturing"/>
    <s v="Mass Customer"/>
    <s v="N"/>
    <s v="Yes"/>
    <n v="16"/>
    <m/>
  </r>
  <r>
    <n v="10871"/>
    <n v="79"/>
    <x v="1771"/>
    <d v="2017-09-21T00:00:00"/>
    <n v="100"/>
    <b v="0"/>
    <s v="Approved"/>
    <s v="Norco Bicycles"/>
    <s v="Standard"/>
    <s v="medium"/>
    <s v="medium"/>
    <n v="1555.58"/>
    <n v="818.01"/>
    <d v="2003-09-09T00:00:00"/>
    <n v="737.56999999999994"/>
    <s v="M"/>
    <n v="7"/>
    <d v="1980-10-01T00:00:00"/>
    <n v="39.783126185946216"/>
    <s v="Developer IV"/>
    <s v="n/a"/>
    <s v="Mass Customer"/>
    <s v="N"/>
    <s v="No"/>
    <n v="21"/>
    <m/>
  </r>
  <r>
    <n v="10873"/>
    <n v="93"/>
    <x v="2808"/>
    <d v="2017-09-21T00:00:00"/>
    <n v="100"/>
    <b v="1"/>
    <s v="Approved"/>
    <s v="WeareA2B"/>
    <s v="Standard"/>
    <s v="medium"/>
    <s v="medium"/>
    <n v="1065.03"/>
    <n v="230.09"/>
    <d v="1991-11-07T00:00:00"/>
    <n v="834.93999999999994"/>
    <s v="M"/>
    <n v="19"/>
    <d v="1969-08-09T00:00:00"/>
    <n v="50.936550843480468"/>
    <s v="Recruiting Manager"/>
    <s v="n/a"/>
    <s v="Affluent Customer"/>
    <s v="N"/>
    <s v="No"/>
    <n v="10"/>
    <m/>
  </r>
  <r>
    <n v="11718"/>
    <n v="63"/>
    <x v="559"/>
    <d v="2017-09-21T00:00:00"/>
    <n v="100"/>
    <b v="1"/>
    <s v="Approved"/>
    <s v="Solex"/>
    <s v="Standard"/>
    <s v="medium"/>
    <s v="medium"/>
    <n v="1483.2"/>
    <n v="99.59"/>
    <d v="1998-12-17T00:00:00"/>
    <n v="1383.6100000000001"/>
    <s v="F"/>
    <n v="73"/>
    <d v="1962-04-30T00:00:00"/>
    <n v="58.218742624302379"/>
    <s v="Web Developer II"/>
    <s v="n/a"/>
    <s v="Mass Customer"/>
    <s v="N"/>
    <s v="No"/>
    <n v="15"/>
    <m/>
  </r>
  <r>
    <n v="11743"/>
    <n v="53"/>
    <x v="117"/>
    <d v="2017-09-21T00:00:00"/>
    <n v="100"/>
    <b v="1"/>
    <s v="Approved"/>
    <s v="OHM Cycles"/>
    <s v="Standard"/>
    <s v="medium"/>
    <s v="medium"/>
    <n v="795.34"/>
    <n v="101.58"/>
    <d v="2009-04-12T00:00:00"/>
    <n v="693.76"/>
    <s v="M"/>
    <n v="85"/>
    <d v="1985-02-17T00:00:00"/>
    <n v="35.399564542110603"/>
    <s v="Senior Quality Engineer"/>
    <s v="n/a"/>
    <s v="Mass Customer"/>
    <s v="N"/>
    <s v="Yes"/>
    <n v="19"/>
    <m/>
  </r>
  <r>
    <n v="11827"/>
    <n v="67"/>
    <x v="1964"/>
    <d v="2017-09-21T00:00:00"/>
    <n v="100"/>
    <b v="1"/>
    <s v="Approved"/>
    <s v="Solex"/>
    <s v="Standard"/>
    <s v="medium"/>
    <s v="large"/>
    <n v="1071.23"/>
    <n v="380.74"/>
    <d v="1996-04-05T00:00:00"/>
    <n v="690.49"/>
    <s v="F"/>
    <n v="53"/>
    <d v="1967-02-06T00:00:00"/>
    <n v="53.443400158548961"/>
    <s v="VP Marketing"/>
    <s v="n/a"/>
    <s v="High Net Worth"/>
    <s v="N"/>
    <s v="No"/>
    <n v="15"/>
    <m/>
  </r>
  <r>
    <n v="12003"/>
    <n v="0"/>
    <x v="920"/>
    <d v="2017-09-21T00:00:00"/>
    <n v="100"/>
    <b v="1"/>
    <s v="Approved"/>
    <s v="OHM Cycles"/>
    <s v="Road"/>
    <s v="high"/>
    <s v="large"/>
    <n v="12.01"/>
    <n v="7.21"/>
    <d v="2009-03-08T00:00:00"/>
    <n v="4.8"/>
    <s v="M"/>
    <n v="19"/>
    <d v="1963-10-05T00:00:00"/>
    <n v="56.785865911973616"/>
    <n v="0"/>
    <s v="n/a"/>
    <s v="High Net Worth"/>
    <s v="N"/>
    <s v="Yes"/>
    <n v="6"/>
    <m/>
  </r>
  <r>
    <n v="12659"/>
    <n v="44"/>
    <x v="2809"/>
    <d v="2017-09-21T00:00:00"/>
    <n v="100"/>
    <b v="1"/>
    <s v="Approved"/>
    <s v="WeareA2B"/>
    <s v="Standard"/>
    <s v="medium"/>
    <s v="medium"/>
    <n v="1769.64"/>
    <n v="108.76"/>
    <d v="2012-06-04T00:00:00"/>
    <n v="1660.88"/>
    <s v="F"/>
    <n v="29"/>
    <d v="1984-07-11T00:00:00"/>
    <n v="36.005043994165398"/>
    <s v="Staff Scientist"/>
    <s v="n/a"/>
    <s v="Affluent Customer"/>
    <s v="N"/>
    <s v="Yes"/>
    <n v="3"/>
    <m/>
  </r>
  <r>
    <n v="13105"/>
    <n v="24"/>
    <x v="2162"/>
    <d v="2017-09-21T00:00:00"/>
    <n v="100"/>
    <b v="0"/>
    <s v="Approved"/>
    <s v="Solex"/>
    <s v="Road"/>
    <s v="medium"/>
    <s v="large"/>
    <n v="1777.8"/>
    <n v="820.78"/>
    <d v="2011-05-07T00:00:00"/>
    <n v="957.02"/>
    <s v="M"/>
    <n v="98"/>
    <d v="1978-10-10T00:00:00"/>
    <n v="41.761208377727037"/>
    <s v="Senior Editor"/>
    <s v="Manufacturing"/>
    <s v="Mass Customer"/>
    <s v="N"/>
    <s v="No"/>
    <n v="3"/>
    <m/>
  </r>
  <r>
    <n v="13897"/>
    <n v="8"/>
    <x v="207"/>
    <d v="2017-09-21T00:00:00"/>
    <n v="100"/>
    <b v="0"/>
    <s v="Approved"/>
    <s v="Solex"/>
    <s v="Road"/>
    <s v="medium"/>
    <s v="small"/>
    <n v="1703.52"/>
    <n v="1516.13"/>
    <d v="2016-07-09T00:00:00"/>
    <n v="187.38999999999987"/>
    <s v="M"/>
    <n v="5"/>
    <d v="1995-03-21T00:00:00"/>
    <n v="25.306413857179095"/>
    <n v="0"/>
    <s v="Health"/>
    <s v="Mass Customer"/>
    <s v="N"/>
    <s v="Yes"/>
    <n v="3"/>
    <m/>
  </r>
  <r>
    <n v="13915"/>
    <n v="11"/>
    <x v="1155"/>
    <d v="2017-09-21T00:00:00"/>
    <n v="100"/>
    <b v="1"/>
    <s v="Approved"/>
    <s v="Giant Bicycles"/>
    <s v="Standard"/>
    <s v="high"/>
    <s v="medium"/>
    <n v="1274.93"/>
    <n v="764.96"/>
    <d v="1996-11-09T00:00:00"/>
    <n v="509.97"/>
    <s v="M"/>
    <n v="60"/>
    <d v="1956-10-03T00:00:00"/>
    <n v="63.794085090055809"/>
    <s v="VP Accounting"/>
    <s v="Financial Services"/>
    <s v="Mass Customer"/>
    <s v="N"/>
    <s v="Yes"/>
    <n v="8"/>
    <m/>
  </r>
  <r>
    <n v="13925"/>
    <n v="43"/>
    <x v="2810"/>
    <d v="2017-09-21T00:00:00"/>
    <n v="100"/>
    <b v="1"/>
    <s v="Approved"/>
    <s v="Solex"/>
    <s v="Standard"/>
    <s v="medium"/>
    <s v="medium"/>
    <n v="1151.96"/>
    <n v="649.49"/>
    <d v="1999-12-04T00:00:00"/>
    <n v="502.47"/>
    <s v="M"/>
    <n v="51"/>
    <d v="1985-08-12T00:00:00"/>
    <n v="34.917372761288682"/>
    <n v="0"/>
    <s v="Entertainment"/>
    <s v="Mass Customer"/>
    <s v="N"/>
    <s v="No"/>
    <n v="7"/>
    <m/>
  </r>
  <r>
    <n v="14114"/>
    <n v="99"/>
    <x v="2145"/>
    <d v="2017-09-21T00:00:00"/>
    <n v="100"/>
    <b v="0"/>
    <s v="Approved"/>
    <s v="OHM Cycles"/>
    <s v="Standard"/>
    <s v="medium"/>
    <s v="medium"/>
    <n v="1227.3399999999999"/>
    <n v="770.89"/>
    <d v="1994-08-10T00:00:00"/>
    <n v="456.44999999999993"/>
    <s v="F"/>
    <n v="28"/>
    <d v="1978-07-15T00:00:00"/>
    <n v="41.999564542110605"/>
    <s v="VP Product Management"/>
    <s v="Property"/>
    <s v="Mass Customer"/>
    <s v="N"/>
    <s v="No"/>
    <n v="19"/>
    <m/>
  </r>
  <r>
    <n v="14599"/>
    <n v="45"/>
    <x v="2386"/>
    <d v="2017-09-21T00:00:00"/>
    <n v="100"/>
    <b v="1"/>
    <s v="Approved"/>
    <s v="Solex"/>
    <s v="Standard"/>
    <s v="medium"/>
    <s v="medium"/>
    <n v="441.49"/>
    <n v="84.99"/>
    <d v="2006-10-01T00:00:00"/>
    <n v="356.5"/>
    <s v="F"/>
    <n v="63"/>
    <d v="1965-05-22T00:00:00"/>
    <n v="55.155728925672243"/>
    <s v="VP Product Management"/>
    <s v="Health"/>
    <s v="Mass Customer"/>
    <s v="N"/>
    <s v="Yes"/>
    <n v="12"/>
    <m/>
  </r>
  <r>
    <n v="14838"/>
    <n v="28"/>
    <x v="2288"/>
    <d v="2017-09-21T00:00:00"/>
    <n v="100"/>
    <b v="1"/>
    <s v="Approved"/>
    <s v="Norco Bicycles"/>
    <s v="Standard"/>
    <s v="medium"/>
    <s v="small"/>
    <n v="1216.1400000000001"/>
    <n v="1082.3599999999999"/>
    <d v="1991-08-05T00:00:00"/>
    <n v="133.7800000000002"/>
    <s v="M"/>
    <n v="15"/>
    <d v="1962-01-16T00:00:00"/>
    <n v="58.503674131151698"/>
    <s v="Professor"/>
    <s v="n/a"/>
    <s v="Mass Customer"/>
    <s v="N"/>
    <s v="No"/>
    <n v="14"/>
    <m/>
  </r>
  <r>
    <n v="15421"/>
    <n v="63"/>
    <x v="635"/>
    <d v="2017-09-21T00:00:00"/>
    <n v="100"/>
    <b v="0"/>
    <s v="Approved"/>
    <s v="Solex"/>
    <s v="Standard"/>
    <s v="medium"/>
    <s v="medium"/>
    <n v="1483.2"/>
    <n v="99.59"/>
    <d v="1998-12-17T00:00:00"/>
    <n v="1383.6100000000001"/>
    <s v="F"/>
    <n v="54"/>
    <d v="1993-02-24T00:00:00"/>
    <n v="27.374907007864028"/>
    <s v="Help Desk Technician"/>
    <s v="Retail"/>
    <s v="Mass Customer"/>
    <s v="N"/>
    <s v="No"/>
    <n v="6"/>
    <m/>
  </r>
  <r>
    <n v="15710"/>
    <n v="45"/>
    <x v="2499"/>
    <d v="2017-09-21T00:00:00"/>
    <n v="100"/>
    <b v="1"/>
    <s v="Approved"/>
    <s v="Solex"/>
    <s v="Standard"/>
    <s v="medium"/>
    <s v="medium"/>
    <n v="441.49"/>
    <n v="84.99"/>
    <d v="2001-11-25T00:00:00"/>
    <n v="356.5"/>
    <s v="F"/>
    <n v="91"/>
    <d v="1984-07-09T00:00:00"/>
    <n v="36.010523446220191"/>
    <s v="Chief Design Engineer"/>
    <s v="Financial Services"/>
    <s v="Affluent Customer"/>
    <s v="N"/>
    <s v="Yes"/>
    <n v="13"/>
    <m/>
  </r>
  <r>
    <n v="15768"/>
    <n v="90"/>
    <x v="934"/>
    <d v="2017-09-21T00:00:00"/>
    <n v="100"/>
    <b v="1"/>
    <s v="Approved"/>
    <s v="Solex"/>
    <s v="Standard"/>
    <s v="low"/>
    <s v="medium"/>
    <n v="945.04"/>
    <n v="507.58"/>
    <d v="2011-08-29T00:00:00"/>
    <n v="437.46"/>
    <s v="M"/>
    <n v="71"/>
    <d v="1973-07-04T00:00:00"/>
    <n v="47.03244125443937"/>
    <s v="Media Manager IV"/>
    <s v="Financial Services"/>
    <s v="High Net Worth"/>
    <s v="N"/>
    <s v="No"/>
    <n v="18"/>
    <m/>
  </r>
  <r>
    <n v="16529"/>
    <n v="34"/>
    <x v="1548"/>
    <d v="2017-09-21T00:00:00"/>
    <n v="100"/>
    <b v="1"/>
    <s v="Approved"/>
    <s v="Norco Bicycles"/>
    <s v="Road"/>
    <s v="high"/>
    <s v="large"/>
    <n v="774.53"/>
    <n v="464.72"/>
    <d v="2011-03-16T00:00:00"/>
    <n v="309.80999999999995"/>
    <s v="M"/>
    <n v="99"/>
    <d v="1980-11-15T00:00:00"/>
    <n v="39.659838514713343"/>
    <s v="Programmer Analyst III"/>
    <s v="Entertainment"/>
    <s v="Affluent Customer"/>
    <s v="N"/>
    <s v="Yes"/>
    <n v="14"/>
    <m/>
  </r>
  <r>
    <n v="16706"/>
    <n v="72"/>
    <x v="2746"/>
    <d v="2017-09-21T00:00:00"/>
    <n v="100"/>
    <b v="1"/>
    <s v="Approved"/>
    <s v="Norco Bicycles"/>
    <s v="Standard"/>
    <s v="medium"/>
    <s v="medium"/>
    <n v="360.4"/>
    <n v="270.3"/>
    <d v="2016-12-06T00:00:00"/>
    <n v="90.099999999999966"/>
    <s v="M"/>
    <n v="31"/>
    <d v="1993-07-13T00:00:00"/>
    <n v="26.994085090055808"/>
    <s v="Senior Cost Accountant"/>
    <s v="Financial Services"/>
    <s v="Mass Customer"/>
    <s v="N"/>
    <s v="No"/>
    <n v="4"/>
    <m/>
  </r>
  <r>
    <n v="17276"/>
    <n v="0"/>
    <x v="2734"/>
    <d v="2017-09-21T00:00:00"/>
    <n v="100"/>
    <b v="0"/>
    <s v="Approved"/>
    <s v="Solex"/>
    <s v="Standard"/>
    <s v="medium"/>
    <s v="medium"/>
    <n v="100.35"/>
    <n v="75.260000000000005"/>
    <d v="2003-09-10T00:00:00"/>
    <n v="25.089999999999989"/>
    <s v="F"/>
    <n v="4"/>
    <d v="1983-10-29T00:00:00"/>
    <n v="36.706413857179093"/>
    <n v="0"/>
    <s v="Manufacturing"/>
    <s v="High Net Worth"/>
    <s v="N"/>
    <s v="Yes"/>
    <n v="7"/>
    <m/>
  </r>
  <r>
    <n v="17423"/>
    <n v="80"/>
    <x v="2811"/>
    <d v="2017-09-21T00:00:00"/>
    <n v="100"/>
    <b v="0"/>
    <s v="Approved"/>
    <s v="OHM Cycles"/>
    <s v="Touring"/>
    <s v="low"/>
    <s v="medium"/>
    <n v="1073.07"/>
    <n v="933.84"/>
    <d v="1997-01-25T00:00:00"/>
    <n v="139.2299999999999"/>
    <s v="F"/>
    <n v="11"/>
    <d v="1990-11-09T00:00:00"/>
    <n v="29.670797418822932"/>
    <s v="Analyst Programmer"/>
    <s v="n/a"/>
    <s v="Mass Customer"/>
    <s v="N"/>
    <s v="No"/>
    <n v="11"/>
    <m/>
  </r>
  <r>
    <n v="18024"/>
    <n v="0"/>
    <x v="114"/>
    <d v="2017-09-21T00:00:00"/>
    <n v="100"/>
    <b v="1"/>
    <s v="Approved"/>
    <s v="OHM Cycles"/>
    <s v="Standard"/>
    <s v="medium"/>
    <s v="medium"/>
    <n v="183.86"/>
    <n v="137.9"/>
    <d v="2015-06-17T00:00:00"/>
    <n v="45.960000000000008"/>
    <s v="F"/>
    <n v="33"/>
    <d v="1970-01-18T00:00:00"/>
    <n v="50.492715227042112"/>
    <s v="Account Coordinator"/>
    <s v="n/a"/>
    <s v="High Net Worth"/>
    <s v="N"/>
    <s v="Yes"/>
    <n v="17"/>
    <m/>
  </r>
  <r>
    <n v="18548"/>
    <n v="36"/>
    <x v="2812"/>
    <d v="2017-09-21T00:00:00"/>
    <n v="100"/>
    <b v="1"/>
    <s v="Approved"/>
    <s v="Solex"/>
    <s v="Standard"/>
    <s v="low"/>
    <s v="medium"/>
    <n v="945.04"/>
    <n v="507.58"/>
    <d v="2008-03-19T00:00:00"/>
    <n v="437.46"/>
    <s v="M"/>
    <n v="21"/>
    <d v="1986-08-04T00:00:00"/>
    <n v="33.939290569507861"/>
    <s v="Software Test Engineer III"/>
    <s v="n/a"/>
    <s v="Mass Customer"/>
    <s v="N"/>
    <s v="Yes"/>
    <n v="14"/>
    <m/>
  </r>
  <r>
    <n v="18551"/>
    <n v="57"/>
    <x v="2022"/>
    <d v="2017-09-21T00:00:00"/>
    <n v="100"/>
    <b v="0"/>
    <s v="Approved"/>
    <s v="WeareA2B"/>
    <s v="Touring"/>
    <s v="medium"/>
    <s v="large"/>
    <n v="1890.39"/>
    <n v="260.14"/>
    <d v="1991-01-21T00:00:00"/>
    <n v="1630.25"/>
    <s v="F"/>
    <n v="17"/>
    <d v="1962-02-17T00:00:00"/>
    <n v="58.416002898274982"/>
    <n v="0"/>
    <s v="Financial Services"/>
    <s v="Affluent Customer"/>
    <s v="N"/>
    <s v="No"/>
    <n v="14"/>
    <m/>
  </r>
  <r>
    <n v="18715"/>
    <n v="13"/>
    <x v="2813"/>
    <d v="2017-09-21T00:00:00"/>
    <n v="100"/>
    <b v="1"/>
    <s v="Approved"/>
    <s v="Solex"/>
    <s v="Standard"/>
    <s v="medium"/>
    <s v="medium"/>
    <n v="1163.8900000000001"/>
    <n v="589.27"/>
    <d v="2016-07-09T00:00:00"/>
    <n v="574.62000000000012"/>
    <s v="M"/>
    <n v="63"/>
    <d v="1964-01-29T00:00:00"/>
    <n v="56.468057692795533"/>
    <s v="Pharmacist"/>
    <s v="Health"/>
    <s v="Mass Customer"/>
    <s v="N"/>
    <s v="No"/>
    <n v="6"/>
    <m/>
  </r>
  <r>
    <n v="19072"/>
    <n v="12"/>
    <x v="2699"/>
    <d v="2017-09-21T00:00:00"/>
    <n v="100"/>
    <b v="0"/>
    <s v="Approved"/>
    <s v="WeareA2B"/>
    <s v="Standard"/>
    <s v="medium"/>
    <s v="medium"/>
    <n v="1231.1500000000001"/>
    <n v="161.6"/>
    <d v="2004-08-17T00:00:00"/>
    <n v="1069.5500000000002"/>
    <s v="F"/>
    <n v="14"/>
    <d v="1977-12-16T00:00:00"/>
    <n v="42.577646733891427"/>
    <s v="Help Desk Operator"/>
    <s v="Manufacturing"/>
    <s v="Mass Customer"/>
    <s v="N"/>
    <s v="Yes"/>
    <n v="14"/>
    <m/>
  </r>
  <r>
    <n v="19185"/>
    <n v="34"/>
    <x v="898"/>
    <d v="2017-09-21T00:00:00"/>
    <n v="100"/>
    <b v="0"/>
    <s v="Approved"/>
    <s v="Norco Bicycles"/>
    <s v="Road"/>
    <s v="high"/>
    <s v="large"/>
    <n v="774.53"/>
    <n v="464.72"/>
    <d v="2003-03-18T00:00:00"/>
    <n v="309.80999999999995"/>
    <s v="F"/>
    <n v="23"/>
    <d v="1998-03-19T00:00:00"/>
    <n v="22.309153583206491"/>
    <s v="Research Nurse"/>
    <s v="Health"/>
    <s v="Mass Customer"/>
    <s v="N"/>
    <s v="No"/>
    <n v="2"/>
    <m/>
  </r>
  <r>
    <n v="19670"/>
    <n v="92"/>
    <x v="434"/>
    <d v="2017-09-21T00:00:00"/>
    <n v="100"/>
    <b v="1"/>
    <s v="Approved"/>
    <s v="WeareA2B"/>
    <s v="Touring"/>
    <s v="medium"/>
    <s v="large"/>
    <n v="1890.39"/>
    <n v="260.14"/>
    <d v="1994-09-09T00:00:00"/>
    <n v="1630.25"/>
    <s v="M"/>
    <n v="10"/>
    <d v="1999-08-11T00:00:00"/>
    <n v="20.911893309233889"/>
    <s v="Project Manager"/>
    <s v="n/a"/>
    <s v="High Net Worth"/>
    <s v="N"/>
    <s v="No"/>
    <n v="1"/>
    <m/>
  </r>
  <r>
    <n v="826"/>
    <n v="2"/>
    <x v="2684"/>
    <d v="2017-09-20T00:00:00"/>
    <n v="101"/>
    <b v="0"/>
    <s v="Approved"/>
    <s v="Giant Bicycles"/>
    <s v="Road"/>
    <s v="low"/>
    <s v="small"/>
    <n v="590.26"/>
    <n v="525.33000000000004"/>
    <d v="2000-05-22T00:00:00"/>
    <n v="64.92999999999995"/>
    <s v="F"/>
    <n v="73"/>
    <d v="1970-09-06T00:00:00"/>
    <n v="49.859838514713338"/>
    <s v="Dental Hygienist"/>
    <s v="Health"/>
    <s v="High Net Worth"/>
    <s v="N"/>
    <s v="Yes"/>
    <n v="10"/>
    <m/>
  </r>
  <r>
    <n v="1401"/>
    <n v="99"/>
    <x v="2685"/>
    <d v="2017-09-20T00:00:00"/>
    <n v="101"/>
    <b v="0"/>
    <s v="Approved"/>
    <s v="Trek Bicycles"/>
    <s v="Road"/>
    <s v="low"/>
    <s v="small"/>
    <n v="1720.7"/>
    <n v="1531.42"/>
    <d v="2006-10-01T00:00:00"/>
    <n v="189.27999999999997"/>
    <s v="F"/>
    <n v="24"/>
    <d v="1972-12-15T00:00:00"/>
    <n v="47.58312618594622"/>
    <n v="0"/>
    <s v="n/a"/>
    <s v="High Net Worth"/>
    <s v="N"/>
    <s v="No"/>
    <n v="8"/>
    <m/>
  </r>
  <r>
    <n v="1432"/>
    <n v="35"/>
    <x v="1167"/>
    <d v="2017-09-20T00:00:00"/>
    <n v="101"/>
    <b v="0"/>
    <s v="Approved"/>
    <s v="Trek Bicycles"/>
    <s v="Standard"/>
    <s v="low"/>
    <s v="medium"/>
    <n v="1057.51"/>
    <n v="154.4"/>
    <d v="1994-07-12T00:00:00"/>
    <n v="903.11"/>
    <s v="F"/>
    <n v="11"/>
    <d v="1977-04-29T00:00:00"/>
    <n v="43.210523446220193"/>
    <n v="0"/>
    <s v="n/a"/>
    <s v="Mass Customer"/>
    <s v="N"/>
    <s v="No"/>
    <n v="17"/>
    <m/>
  </r>
  <r>
    <n v="1923"/>
    <n v="90"/>
    <x v="2554"/>
    <d v="2017-09-20T00:00:00"/>
    <n v="101"/>
    <b v="1"/>
    <s v="Approved"/>
    <s v="Solex"/>
    <s v="Standard"/>
    <s v="low"/>
    <s v="medium"/>
    <n v="945.04"/>
    <n v="507.58"/>
    <d v="2011-05-09T00:00:00"/>
    <n v="437.46"/>
    <s v="F"/>
    <n v="57"/>
    <d v="1978-06-28T00:00:00"/>
    <n v="42.046139884576355"/>
    <s v="Desktop Support Technician"/>
    <s v="Retail"/>
    <s v="High Net Worth"/>
    <s v="N"/>
    <s v="Yes"/>
    <n v="13"/>
    <m/>
  </r>
  <r>
    <n v="2094"/>
    <n v="94"/>
    <x v="1901"/>
    <d v="2017-09-20T00:00:00"/>
    <n v="101"/>
    <b v="1"/>
    <s v="Approved"/>
    <s v="Giant Bicycles"/>
    <s v="Standard"/>
    <s v="medium"/>
    <s v="large"/>
    <n v="1635.3"/>
    <n v="993.66"/>
    <d v="2013-06-09T00:00:00"/>
    <n v="641.64"/>
    <s v="M"/>
    <n v="74"/>
    <d v="1977-10-15T00:00:00"/>
    <n v="42.747509747590051"/>
    <s v="Structural Engineer"/>
    <s v="n/a"/>
    <s v="Mass Customer"/>
    <s v="N"/>
    <s v="No"/>
    <n v="8"/>
    <m/>
  </r>
  <r>
    <n v="2634"/>
    <n v="57"/>
    <x v="27"/>
    <d v="2017-09-20T00:00:00"/>
    <n v="101"/>
    <b v="1"/>
    <s v="Approved"/>
    <s v="WeareA2B"/>
    <s v="Touring"/>
    <s v="medium"/>
    <s v="large"/>
    <n v="1890.39"/>
    <n v="260.14"/>
    <d v="1996-11-09T00:00:00"/>
    <n v="1630.25"/>
    <s v="M"/>
    <n v="36"/>
    <d v="1965-01-31T00:00:00"/>
    <n v="55.45983851471334"/>
    <s v="Marketing Manager"/>
    <s v="Manufacturing"/>
    <s v="Mass Customer"/>
    <s v="N"/>
    <s v="Yes"/>
    <n v="13"/>
    <m/>
  </r>
  <r>
    <n v="2698"/>
    <n v="96"/>
    <x v="799"/>
    <d v="2017-09-20T00:00:00"/>
    <n v="101"/>
    <b v="0"/>
    <s v="Approved"/>
    <s v="Giant Bicycles"/>
    <s v="Standard"/>
    <s v="medium"/>
    <s v="large"/>
    <n v="1635.3"/>
    <n v="993.66"/>
    <d v="2004-01-16T00:00:00"/>
    <n v="641.64"/>
    <s v="M"/>
    <n v="43"/>
    <d v="1974-07-14T00:00:00"/>
    <n v="46.005043994165398"/>
    <s v="Accounting Assistant IV"/>
    <s v="n/a"/>
    <s v="High Net Worth"/>
    <s v="N"/>
    <s v="Yes"/>
    <n v="18"/>
    <m/>
  </r>
  <r>
    <n v="2927"/>
    <n v="35"/>
    <x v="2814"/>
    <d v="2017-09-20T00:00:00"/>
    <n v="101"/>
    <b v="1"/>
    <s v="Approved"/>
    <s v="Trek Bicycles"/>
    <s v="Standard"/>
    <s v="low"/>
    <s v="medium"/>
    <n v="1057.51"/>
    <n v="154.4"/>
    <d v="2011-03-16T00:00:00"/>
    <n v="903.11"/>
    <s v="M"/>
    <n v="66"/>
    <d v="1997-08-02T00:00:00"/>
    <n v="22.936550843480465"/>
    <s v="Media Manager III"/>
    <s v="Manufacturing"/>
    <s v="Mass Customer"/>
    <s v="N"/>
    <s v="Yes"/>
    <n v="1"/>
    <m/>
  </r>
  <r>
    <n v="2930"/>
    <n v="92"/>
    <x v="2815"/>
    <d v="2017-09-20T00:00:00"/>
    <n v="101"/>
    <b v="0"/>
    <s v="Approved"/>
    <s v="WeareA2B"/>
    <s v="Standard"/>
    <s v="medium"/>
    <s v="small"/>
    <n v="1415.01"/>
    <n v="1259.3599999999999"/>
    <d v="2002-10-10T00:00:00"/>
    <n v="155.65000000000009"/>
    <s v="F"/>
    <n v="12"/>
    <d v="1971-03-21T00:00:00"/>
    <n v="49.322852213343481"/>
    <s v="Payment Adjustment Coordinator"/>
    <s v="n/a"/>
    <s v="Mass Customer"/>
    <s v="N"/>
    <s v="Yes"/>
    <n v="7"/>
    <m/>
  </r>
  <r>
    <n v="4245"/>
    <n v="17"/>
    <x v="1097"/>
    <d v="2017-09-20T00:00:00"/>
    <n v="101"/>
    <b v="0"/>
    <s v="Approved"/>
    <s v="WeareA2B"/>
    <s v="Touring"/>
    <s v="medium"/>
    <s v="large"/>
    <n v="1362.99"/>
    <n v="57.74"/>
    <d v="2000-11-03T00:00:00"/>
    <n v="1305.25"/>
    <s v="F"/>
    <n v="26"/>
    <d v="1977-06-30T00:00:00"/>
    <n v="43.040660432521562"/>
    <s v="Software Test Engineer III"/>
    <s v="Manufacturing"/>
    <s v="High Net Worth"/>
    <s v="N"/>
    <s v="Yes"/>
    <n v="11"/>
    <m/>
  </r>
  <r>
    <n v="4422"/>
    <n v="73"/>
    <x v="1765"/>
    <d v="2017-09-20T00:00:00"/>
    <n v="101"/>
    <b v="1"/>
    <s v="Approved"/>
    <s v="Solex"/>
    <s v="Standard"/>
    <s v="medium"/>
    <s v="medium"/>
    <n v="1945.43"/>
    <n v="333.18"/>
    <d v="2002-08-31T00:00:00"/>
    <n v="1612.25"/>
    <s v="F"/>
    <n v="77"/>
    <d v="1979-12-19T00:00:00"/>
    <n v="40.569427555809234"/>
    <s v="Help Desk Technician"/>
    <s v="Manufacturing"/>
    <s v="Mass Customer"/>
    <s v="N"/>
    <s v="No"/>
    <n v="7"/>
    <m/>
  </r>
  <r>
    <n v="4433"/>
    <n v="78"/>
    <x v="1174"/>
    <d v="2017-09-20T00:00:00"/>
    <n v="101"/>
    <b v="1"/>
    <s v="Approved"/>
    <s v="Giant Bicycles"/>
    <s v="Standard"/>
    <s v="medium"/>
    <s v="large"/>
    <n v="1765.3"/>
    <n v="709.48"/>
    <d v="2004-08-07T00:00:00"/>
    <n v="1055.82"/>
    <s v="F"/>
    <n v="65"/>
    <d v="1974-09-25T00:00:00"/>
    <n v="45.805043994165395"/>
    <s v="Computer Systems Analyst IV"/>
    <s v="Manufacturing"/>
    <s v="Mass Customer"/>
    <s v="N"/>
    <s v="Yes"/>
    <n v="16"/>
    <m/>
  </r>
  <r>
    <n v="5094"/>
    <n v="6"/>
    <x v="244"/>
    <d v="2017-09-20T00:00:00"/>
    <n v="101"/>
    <b v="0"/>
    <s v="Approved"/>
    <s v="OHM Cycles"/>
    <s v="Standard"/>
    <s v="high"/>
    <s v="medium"/>
    <n v="227.88"/>
    <n v="136.72999999999999"/>
    <d v="2004-08-17T00:00:00"/>
    <n v="91.15"/>
    <s v="F"/>
    <n v="48"/>
    <d v="1964-07-08T00:00:00"/>
    <n v="56.026961802384577"/>
    <n v="0"/>
    <s v="Manufacturing"/>
    <s v="Mass Customer"/>
    <s v="N"/>
    <s v="Yes"/>
    <n v="10"/>
    <m/>
  </r>
  <r>
    <n v="5470"/>
    <n v="13"/>
    <x v="499"/>
    <d v="2017-09-20T00:00:00"/>
    <n v="101"/>
    <b v="1"/>
    <s v="Approved"/>
    <s v="Solex"/>
    <s v="Standard"/>
    <s v="medium"/>
    <s v="medium"/>
    <n v="1577.53"/>
    <n v="826.51"/>
    <d v="2011-03-16T00:00:00"/>
    <n v="751.02"/>
    <s v="F"/>
    <n v="6"/>
    <d v="1978-07-04T00:00:00"/>
    <n v="42.029701528411969"/>
    <s v="Web Designer IV"/>
    <s v="Property"/>
    <s v="High Net Worth"/>
    <s v="N"/>
    <s v="No"/>
    <n v="7"/>
    <m/>
  </r>
  <r>
    <n v="5471"/>
    <n v="53"/>
    <x v="2816"/>
    <d v="2017-09-20T00:00:00"/>
    <n v="101"/>
    <b v="0"/>
    <s v="Approved"/>
    <s v="Giant Bicycles"/>
    <s v="Standard"/>
    <s v="high"/>
    <s v="medium"/>
    <n v="1274.93"/>
    <n v="764.96"/>
    <d v="1996-11-09T00:00:00"/>
    <n v="509.97"/>
    <s v="M"/>
    <n v="91"/>
    <d v="1996-05-03T00:00:00"/>
    <n v="24.185865911973615"/>
    <s v="Actuary"/>
    <s v="Financial Services"/>
    <s v="High Net Worth"/>
    <s v="N"/>
    <s v="Yes"/>
    <n v="3"/>
    <m/>
  </r>
  <r>
    <n v="5827"/>
    <n v="43"/>
    <x v="2817"/>
    <d v="2017-09-20T00:00:00"/>
    <n v="101"/>
    <b v="1"/>
    <s v="Approved"/>
    <s v="Solex"/>
    <s v="Standard"/>
    <s v="medium"/>
    <s v="medium"/>
    <n v="1151.96"/>
    <n v="649.49"/>
    <d v="2012-06-04T00:00:00"/>
    <n v="502.47"/>
    <s v="M"/>
    <n v="76"/>
    <d v="1955-08-14T00:00:00"/>
    <n v="64.933811117453061"/>
    <s v="Engineer I"/>
    <s v="Manufacturing"/>
    <s v="Affluent Customer"/>
    <s v="N"/>
    <s v="Yes"/>
    <n v="14"/>
    <m/>
  </r>
  <r>
    <n v="6062"/>
    <n v="80"/>
    <x v="1630"/>
    <d v="2017-09-20T00:00:00"/>
    <n v="101"/>
    <b v="0"/>
    <s v="Approved"/>
    <s v="OHM Cycles"/>
    <s v="Touring"/>
    <s v="low"/>
    <s v="medium"/>
    <n v="1073.07"/>
    <n v="933.84"/>
    <d v="2015-08-10T00:00:00"/>
    <n v="139.2299999999999"/>
    <s v="F"/>
    <n v="60"/>
    <d v="1980-07-19T00:00:00"/>
    <n v="39.985865911973619"/>
    <s v="Technical Writer"/>
    <s v="n/a"/>
    <s v="Affluent Customer"/>
    <s v="N"/>
    <s v="Yes"/>
    <n v="16"/>
    <m/>
  </r>
  <r>
    <n v="6160"/>
    <n v="40"/>
    <x v="2192"/>
    <d v="2017-09-20T00:00:00"/>
    <n v="101"/>
    <b v="0"/>
    <s v="Approved"/>
    <s v="OHM Cycles"/>
    <s v="Standard"/>
    <s v="high"/>
    <s v="medium"/>
    <n v="1458.17"/>
    <n v="874.9"/>
    <d v="2006-02-02T00:00:00"/>
    <n v="583.2700000000001"/>
    <s v="M"/>
    <n v="52"/>
    <d v="1970-08-31T00:00:00"/>
    <n v="49.876276870877724"/>
    <s v="Biostatistician II"/>
    <s v="Health"/>
    <s v="Affluent Customer"/>
    <s v="N"/>
    <s v="No"/>
    <n v="6"/>
    <m/>
  </r>
  <r>
    <n v="5562"/>
    <n v="5"/>
    <x v="2818"/>
    <d v="2017-12-06T00:00:00"/>
    <m/>
    <m/>
    <s v="Approved"/>
    <s v="Trek Bicycles"/>
    <s v="Mountain"/>
    <s v="low"/>
    <s v="medium"/>
    <n v="574.64"/>
    <n v="459.71"/>
    <n v="40784"/>
    <m/>
    <m/>
    <m/>
    <m/>
    <m/>
    <m/>
    <m/>
    <m/>
    <m/>
    <m/>
    <m/>
    <m/>
  </r>
  <r>
    <n v="6494"/>
    <n v="25"/>
    <x v="2819"/>
    <d v="2017-09-20T00:00:00"/>
    <n v="101"/>
    <b v="1"/>
    <s v="Approved"/>
    <s v="Giant Bicycles"/>
    <s v="Road"/>
    <s v="medium"/>
    <s v="medium"/>
    <n v="1538.99"/>
    <n v="829.65"/>
    <d v="2016-02-04T00:00:00"/>
    <n v="709.34"/>
    <s v="M"/>
    <n v="19"/>
    <d v="1991-08-24T00:00:00"/>
    <n v="28.881756322932521"/>
    <s v="Actuary"/>
    <s v="Financial Services"/>
    <s v="Mass Customer"/>
    <s v="N"/>
    <s v="Yes"/>
    <n v="9"/>
    <m/>
  </r>
  <r>
    <n v="6498"/>
    <n v="64"/>
    <x v="2080"/>
    <d v="2017-09-20T00:00:00"/>
    <n v="101"/>
    <b v="0"/>
    <s v="Approved"/>
    <s v="Giant Bicycles"/>
    <s v="Standard"/>
    <s v="high"/>
    <s v="small"/>
    <n v="1977.36"/>
    <n v="1759.85"/>
    <d v="2015-06-17T00:00:00"/>
    <n v="217.51"/>
    <s v="M"/>
    <n v="56"/>
    <d v="1992-12-04T00:00:00"/>
    <n v="27.599564542110603"/>
    <s v="Senior Quality Engineer"/>
    <s v="Retail"/>
    <s v="High Net Worth"/>
    <s v="N"/>
    <s v="Yes"/>
    <n v="4"/>
    <m/>
  </r>
  <r>
    <n v="6674"/>
    <n v="76"/>
    <x v="1293"/>
    <d v="2017-09-20T00:00:00"/>
    <n v="101"/>
    <b v="0"/>
    <s v="Approved"/>
    <s v="WeareA2B"/>
    <s v="Standard"/>
    <s v="low"/>
    <s v="medium"/>
    <n v="642.30999999999995"/>
    <n v="513.85"/>
    <d v="1991-07-10T00:00:00"/>
    <n v="128.45999999999992"/>
    <s v="F"/>
    <n v="55"/>
    <d v="1971-12-11T00:00:00"/>
    <n v="48.596824816083206"/>
    <s v="Senior Quality Engineer"/>
    <s v="Telecommunications"/>
    <s v="Mass Customer"/>
    <s v="N"/>
    <s v="Yes"/>
    <n v="14"/>
    <m/>
  </r>
  <r>
    <n v="7083"/>
    <n v="38"/>
    <x v="2820"/>
    <d v="2017-09-20T00:00:00"/>
    <n v="101"/>
    <b v="0"/>
    <s v="Approved"/>
    <s v="Solex"/>
    <s v="Standard"/>
    <s v="medium"/>
    <s v="medium"/>
    <n v="1577.53"/>
    <n v="826.51"/>
    <d v="2011-03-16T00:00:00"/>
    <n v="751.02"/>
    <s v="M"/>
    <n v="98"/>
    <d v="1980-09-26T00:00:00"/>
    <n v="39.796824816083202"/>
    <s v="Internal Auditor"/>
    <s v="Retail"/>
    <s v="Mass Customer"/>
    <s v="N"/>
    <s v="No"/>
    <n v="13"/>
    <m/>
  </r>
  <r>
    <n v="7221"/>
    <n v="83"/>
    <x v="1452"/>
    <d v="2017-09-20T00:00:00"/>
    <n v="101"/>
    <b v="0"/>
    <s v="Approved"/>
    <s v="Solex"/>
    <s v="Touring"/>
    <s v="medium"/>
    <s v="large"/>
    <n v="2083.94"/>
    <n v="675.03"/>
    <d v="1991-08-05T00:00:00"/>
    <n v="1408.91"/>
    <s v="F"/>
    <n v="32"/>
    <d v="1973-12-06T00:00:00"/>
    <n v="46.607783720192792"/>
    <s v="Analog Circuit Design manager"/>
    <s v="Health"/>
    <s v="Mass Customer"/>
    <s v="N"/>
    <s v="Yes"/>
    <n v="10"/>
    <m/>
  </r>
  <r>
    <n v="7265"/>
    <n v="0"/>
    <x v="1241"/>
    <d v="2017-09-20T00:00:00"/>
    <n v="101"/>
    <b v="1"/>
    <s v="Approved"/>
    <s v="Solex"/>
    <s v="Standard"/>
    <s v="medium"/>
    <s v="medium"/>
    <n v="71.489999999999995"/>
    <n v="53.62"/>
    <d v="2012-12-02T00:00:00"/>
    <n v="17.869999999999997"/>
    <s v="M"/>
    <n v="16"/>
    <d v="1985-11-24T00:00:00"/>
    <n v="34.632441254439371"/>
    <s v="Registered Nurse"/>
    <s v="Health"/>
    <s v="High Net Worth"/>
    <s v="N"/>
    <s v="No"/>
    <n v="5"/>
    <m/>
  </r>
  <r>
    <n v="7290"/>
    <n v="93"/>
    <x v="2264"/>
    <d v="2017-09-20T00:00:00"/>
    <n v="101"/>
    <b v="1"/>
    <s v="Approved"/>
    <s v="WeareA2B"/>
    <s v="Standard"/>
    <s v="medium"/>
    <s v="medium"/>
    <n v="1065.03"/>
    <n v="230.09"/>
    <d v="2004-08-17T00:00:00"/>
    <n v="834.93999999999994"/>
    <s v="M"/>
    <n v="14"/>
    <d v="1976-09-28T00:00:00"/>
    <n v="43.794085090055809"/>
    <s v="General Manager"/>
    <s v="n/a"/>
    <s v="Mass Customer"/>
    <s v="N"/>
    <s v="Yes"/>
    <n v="7"/>
    <m/>
  </r>
  <r>
    <n v="7440"/>
    <n v="23"/>
    <x v="2821"/>
    <d v="2017-09-20T00:00:00"/>
    <n v="101"/>
    <b v="0"/>
    <s v="Approved"/>
    <s v="Norco Bicycles"/>
    <s v="Mountain"/>
    <s v="low"/>
    <s v="small"/>
    <n v="688.63"/>
    <n v="612.88"/>
    <d v="1993-10-02T00:00:00"/>
    <n v="75.75"/>
    <s v="M"/>
    <n v="79"/>
    <d v="1989-09-12T00:00:00"/>
    <n v="30.82970152841197"/>
    <s v="Automation Specialist IV"/>
    <s v="Financial Services"/>
    <s v="Mass Customer"/>
    <s v="N"/>
    <s v="No"/>
    <n v="7"/>
    <m/>
  </r>
  <r>
    <n v="10055"/>
    <n v="76"/>
    <x v="2609"/>
    <d v="2017-09-20T00:00:00"/>
    <n v="101"/>
    <b v="0"/>
    <s v="Approved"/>
    <s v="WeareA2B"/>
    <s v="Standard"/>
    <s v="low"/>
    <s v="medium"/>
    <n v="642.30999999999995"/>
    <n v="513.85"/>
    <d v="2004-07-25T00:00:00"/>
    <n v="128.45999999999992"/>
    <s v="M"/>
    <n v="24"/>
    <d v="1978-06-01T00:00:00"/>
    <n v="42.120112487316078"/>
    <s v="Graphic Designer"/>
    <s v="n/a"/>
    <s v="Affluent Customer"/>
    <s v="N"/>
    <s v="Yes"/>
    <n v="6"/>
    <m/>
  </r>
  <r>
    <n v="10153"/>
    <n v="15"/>
    <x v="1797"/>
    <d v="2017-09-20T00:00:00"/>
    <n v="101"/>
    <b v="0"/>
    <s v="Approved"/>
    <s v="WeareA2B"/>
    <s v="Standard"/>
    <s v="medium"/>
    <s v="medium"/>
    <n v="1292.8399999999999"/>
    <n v="13.44"/>
    <d v="2009-04-12T00:00:00"/>
    <n v="1279.3999999999999"/>
    <s v="M"/>
    <n v="60"/>
    <d v="1976-08-18T00:00:00"/>
    <n v="43.906413857179096"/>
    <n v="0"/>
    <s v="n/a"/>
    <s v="High Net Worth"/>
    <s v="N"/>
    <s v="No"/>
    <n v="4"/>
    <m/>
  </r>
  <r>
    <n v="10707"/>
    <n v="41"/>
    <x v="1493"/>
    <d v="2017-09-20T00:00:00"/>
    <n v="101"/>
    <b v="1"/>
    <s v="Approved"/>
    <s v="Solex"/>
    <s v="Road"/>
    <s v="medium"/>
    <s v="medium"/>
    <n v="416.98"/>
    <n v="312.74"/>
    <d v="1997-05-10T00:00:00"/>
    <n v="104.24000000000001"/>
    <s v="M"/>
    <n v="91"/>
    <d v="2000-07-13T00:00:00"/>
    <n v="19.988605638001012"/>
    <s v="Junior Executive"/>
    <s v="Manufacturing"/>
    <s v="Mass Customer"/>
    <s v="N"/>
    <s v="No"/>
    <n v="1"/>
    <m/>
  </r>
  <r>
    <n v="11507"/>
    <n v="63"/>
    <x v="1282"/>
    <d v="2017-09-20T00:00:00"/>
    <n v="101"/>
    <b v="1"/>
    <s v="Approved"/>
    <s v="WeareA2B"/>
    <s v="Standard"/>
    <s v="medium"/>
    <s v="medium"/>
    <n v="1992.93"/>
    <n v="762.63"/>
    <d v="1993-05-26T00:00:00"/>
    <n v="1230.3000000000002"/>
    <s v="M"/>
    <n v="13"/>
    <d v="1996-05-14T00:00:00"/>
    <n v="24.155728925672246"/>
    <s v="Actuary"/>
    <s v="Financial Services"/>
    <s v="High Net Worth"/>
    <s v="N"/>
    <s v="Yes"/>
    <n v="6"/>
    <m/>
  </r>
  <r>
    <n v="5575"/>
    <n v="31"/>
    <x v="2822"/>
    <d v="2017-02-05T00:00:00"/>
    <m/>
    <m/>
    <s v="Approved"/>
    <s v="Giant Bicycles"/>
    <s v="Standard"/>
    <s v="medium"/>
    <s v="medium"/>
    <n v="230.91"/>
    <n v="173.18"/>
    <n v="39031"/>
    <m/>
    <m/>
    <m/>
    <m/>
    <m/>
    <m/>
    <m/>
    <m/>
    <m/>
    <m/>
    <m/>
    <m/>
  </r>
  <r>
    <n v="11748"/>
    <n v="64"/>
    <x v="938"/>
    <d v="2017-09-20T00:00:00"/>
    <n v="101"/>
    <b v="0"/>
    <s v="Approved"/>
    <s v="Trek Bicycles"/>
    <s v="Standard"/>
    <s v="medium"/>
    <s v="large"/>
    <n v="1469.44"/>
    <n v="596.54999999999995"/>
    <d v="1995-10-24T00:00:00"/>
    <n v="872.8900000000001"/>
    <s v="F"/>
    <n v="37"/>
    <d v="1980-04-12T00:00:00"/>
    <n v="40.254359062658544"/>
    <n v="0"/>
    <s v="Manufacturing"/>
    <s v="Affluent Customer"/>
    <s v="N"/>
    <s v="Yes"/>
    <n v="18"/>
    <m/>
  </r>
  <r>
    <n v="12027"/>
    <n v="26"/>
    <x v="1371"/>
    <d v="2017-09-20T00:00:00"/>
    <n v="101"/>
    <b v="1"/>
    <s v="Approved"/>
    <s v="WeareA2B"/>
    <s v="Standard"/>
    <s v="medium"/>
    <s v="medium"/>
    <n v="1992.93"/>
    <n v="762.63"/>
    <d v="1993-05-26T00:00:00"/>
    <n v="1230.3000000000002"/>
    <s v="M"/>
    <n v="2"/>
    <d v="1967-04-03T00:00:00"/>
    <n v="53.289975501014709"/>
    <n v="0"/>
    <s v="n/a"/>
    <s v="Affluent Customer"/>
    <s v="N"/>
    <s v="No"/>
    <n v="8"/>
    <m/>
  </r>
  <r>
    <n v="12305"/>
    <n v="15"/>
    <x v="587"/>
    <d v="2017-09-20T00:00:00"/>
    <n v="101"/>
    <b v="0"/>
    <s v="Approved"/>
    <s v="WeareA2B"/>
    <s v="Standard"/>
    <s v="medium"/>
    <s v="medium"/>
    <n v="1292.8399999999999"/>
    <n v="13.44"/>
    <d v="2009-04-12T00:00:00"/>
    <n v="1279.3999999999999"/>
    <s v="F"/>
    <n v="71"/>
    <d v="1969-08-12T00:00:00"/>
    <n v="50.928331665398275"/>
    <s v="Chief Design Engineer"/>
    <s v="Retail"/>
    <s v="High Net Worth"/>
    <s v="N"/>
    <s v="No"/>
    <n v="12"/>
    <m/>
  </r>
  <r>
    <n v="12437"/>
    <n v="17"/>
    <x v="1443"/>
    <d v="2017-09-20T00:00:00"/>
    <n v="101"/>
    <b v="1"/>
    <s v="Approved"/>
    <s v="Solex"/>
    <s v="Standard"/>
    <s v="high"/>
    <s v="medium"/>
    <n v="1024.6600000000001"/>
    <n v="614.79999999999995"/>
    <d v="2016-02-04T00:00:00"/>
    <n v="409.86000000000013"/>
    <s v="F"/>
    <n v="38"/>
    <d v="1978-02-18T00:00:00"/>
    <n v="42.402304268137996"/>
    <s v="Engineer I"/>
    <s v="Manufacturing"/>
    <s v="Mass Customer"/>
    <s v="N"/>
    <s v="Yes"/>
    <n v="7"/>
    <m/>
  </r>
  <r>
    <n v="12698"/>
    <n v="36"/>
    <x v="1868"/>
    <d v="2017-09-20T00:00:00"/>
    <n v="101"/>
    <b v="1"/>
    <s v="Approved"/>
    <s v="Solex"/>
    <s v="Standard"/>
    <s v="low"/>
    <s v="medium"/>
    <n v="945.04"/>
    <n v="507.58"/>
    <d v="1995-12-19T00:00:00"/>
    <n v="437.46"/>
    <s v="F"/>
    <n v="38"/>
    <d v="1986-08-23T00:00:00"/>
    <n v="33.887235774987317"/>
    <s v="Tax Accountant"/>
    <s v="Property"/>
    <s v="Mass Customer"/>
    <s v="N"/>
    <s v="No"/>
    <n v="20"/>
    <m/>
  </r>
  <r>
    <n v="12743"/>
    <n v="30"/>
    <x v="1286"/>
    <d v="2017-09-20T00:00:00"/>
    <n v="101"/>
    <b v="0"/>
    <s v="Approved"/>
    <s v="Solex"/>
    <s v="Standard"/>
    <s v="high"/>
    <s v="medium"/>
    <n v="748.17"/>
    <n v="448.9"/>
    <d v="1995-12-19T00:00:00"/>
    <n v="299.27"/>
    <s v="F"/>
    <n v="26"/>
    <d v="1967-07-18T00:00:00"/>
    <n v="52.999564542110605"/>
    <s v="Geological Engineer"/>
    <s v="Manufacturing"/>
    <s v="Mass Customer"/>
    <s v="N"/>
    <s v="Yes"/>
    <n v="8"/>
    <m/>
  </r>
  <r>
    <n v="12768"/>
    <n v="6"/>
    <x v="2449"/>
    <d v="2017-09-20T00:00:00"/>
    <n v="101"/>
    <b v="0"/>
    <s v="Approved"/>
    <s v="OHM Cycles"/>
    <s v="Standard"/>
    <s v="high"/>
    <s v="medium"/>
    <n v="227.88"/>
    <n v="136.72999999999999"/>
    <d v="2003-02-07T00:00:00"/>
    <n v="91.15"/>
    <s v="M"/>
    <n v="85"/>
    <d v="1980-03-16T00:00:00"/>
    <n v="40.328331665398274"/>
    <s v="Internal Auditor"/>
    <s v="Retail"/>
    <s v="Affluent Customer"/>
    <s v="N"/>
    <s v="No"/>
    <n v="15"/>
    <m/>
  </r>
  <r>
    <n v="13350"/>
    <n v="0"/>
    <x v="1947"/>
    <d v="2017-09-20T00:00:00"/>
    <n v="101"/>
    <b v="0"/>
    <s v="Approved"/>
    <s v="Solex"/>
    <s v="Standard"/>
    <s v="medium"/>
    <s v="medium"/>
    <n v="100.35"/>
    <n v="75.260000000000005"/>
    <d v="1999-07-26T00:00:00"/>
    <n v="25.089999999999989"/>
    <s v="M"/>
    <n v="65"/>
    <d v="1979-01-10T00:00:00"/>
    <n v="41.509153583206491"/>
    <s v="VP Sales"/>
    <s v="n/a"/>
    <s v="High Net Worth"/>
    <s v="N"/>
    <s v="No"/>
    <n v="17"/>
    <m/>
  </r>
  <r>
    <n v="13552"/>
    <n v="76"/>
    <x v="1866"/>
    <d v="2017-09-20T00:00:00"/>
    <n v="101"/>
    <b v="0"/>
    <s v="Approved"/>
    <s v="WeareA2B"/>
    <s v="Standard"/>
    <s v="low"/>
    <s v="medium"/>
    <n v="642.30999999999995"/>
    <n v="513.85"/>
    <d v="2014-10-10T00:00:00"/>
    <n v="128.45999999999992"/>
    <s v="M"/>
    <n v="95"/>
    <d v="1995-02-18T00:00:00"/>
    <n v="25.39134536402841"/>
    <s v="Business Systems Development Analyst"/>
    <s v="Property"/>
    <s v="Affluent Customer"/>
    <s v="N"/>
    <s v="No"/>
    <n v="1"/>
    <m/>
  </r>
  <r>
    <n v="13864"/>
    <n v="26"/>
    <x v="424"/>
    <d v="2017-09-20T00:00:00"/>
    <n v="101"/>
    <b v="1"/>
    <s v="Approved"/>
    <s v="WeareA2B"/>
    <s v="Standard"/>
    <s v="medium"/>
    <s v="medium"/>
    <n v="1992.93"/>
    <n v="762.63"/>
    <d v="1993-05-26T00:00:00"/>
    <n v="1230.3000000000002"/>
    <s v="F"/>
    <n v="95"/>
    <d v="1968-03-12T00:00:00"/>
    <n v="52.347509747590053"/>
    <s v="Physical Therapy Assistant"/>
    <s v="Manufacturing"/>
    <s v="Mass Customer"/>
    <s v="N"/>
    <s v="No"/>
    <n v="8"/>
    <m/>
  </r>
  <r>
    <n v="14405"/>
    <n v="36"/>
    <x v="1276"/>
    <d v="2017-09-20T00:00:00"/>
    <n v="101"/>
    <b v="1"/>
    <s v="Approved"/>
    <s v="Solex"/>
    <s v="Standard"/>
    <s v="low"/>
    <s v="medium"/>
    <n v="1289.8499999999999"/>
    <n v="74.510000000000005"/>
    <d v="2007-12-11T00:00:00"/>
    <n v="1215.3399999999999"/>
    <s v="M"/>
    <n v="48"/>
    <d v="1991-06-07T00:00:00"/>
    <n v="29.095454953069506"/>
    <s v="Librarian"/>
    <s v="Entertainment"/>
    <s v="High Net Worth"/>
    <s v="N"/>
    <s v="No"/>
    <n v="2"/>
    <m/>
  </r>
  <r>
    <n v="15111"/>
    <n v="55"/>
    <x v="1041"/>
    <d v="2017-09-20T00:00:00"/>
    <n v="101"/>
    <b v="1"/>
    <s v="Approved"/>
    <s v="Trek Bicycles"/>
    <s v="Road"/>
    <s v="medium"/>
    <s v="large"/>
    <n v="1894.19"/>
    <n v="598.76"/>
    <d v="2003-07-21T00:00:00"/>
    <n v="1295.43"/>
    <s v="M"/>
    <n v="57"/>
    <d v="1969-12-01T00:00:00"/>
    <n v="50.624222076357178"/>
    <s v="Speech Pathologist"/>
    <s v="Health"/>
    <s v="Mass Customer"/>
    <s v="N"/>
    <s v="No"/>
    <n v="10"/>
    <m/>
  </r>
  <r>
    <n v="15487"/>
    <n v="80"/>
    <x v="1366"/>
    <d v="2017-09-20T00:00:00"/>
    <n v="101"/>
    <b v="1"/>
    <s v="Approved"/>
    <s v="OHM Cycles"/>
    <s v="Touring"/>
    <s v="low"/>
    <s v="medium"/>
    <n v="1073.07"/>
    <n v="933.84"/>
    <d v="1997-01-25T00:00:00"/>
    <n v="139.2299999999999"/>
    <s v="M"/>
    <n v="70"/>
    <d v="1958-12-17T00:00:00"/>
    <n v="61.588605638001013"/>
    <s v="Dental Hygienist"/>
    <s v="Health"/>
    <s v="Mass Customer"/>
    <s v="N"/>
    <s v="No"/>
    <n v="8"/>
    <m/>
  </r>
  <r>
    <n v="15695"/>
    <n v="3"/>
    <x v="2621"/>
    <d v="2017-09-20T00:00:00"/>
    <n v="101"/>
    <b v="0"/>
    <s v="Approved"/>
    <s v="Trek Bicycles"/>
    <s v="Standard"/>
    <s v="medium"/>
    <s v="large"/>
    <n v="2091.4699999999998"/>
    <n v="388.92"/>
    <d v="2004-09-28T00:00:00"/>
    <n v="1702.5499999999997"/>
    <s v="M"/>
    <n v="80"/>
    <d v="1981-07-25T00:00:00"/>
    <n v="38.969427555809233"/>
    <s v="Director of Sales"/>
    <s v="Manufacturing"/>
    <s v="Affluent Customer"/>
    <s v="N"/>
    <s v="Yes"/>
    <n v="8"/>
    <m/>
  </r>
  <r>
    <n v="15937"/>
    <n v="67"/>
    <x v="2169"/>
    <d v="2017-09-20T00:00:00"/>
    <n v="101"/>
    <b v="1"/>
    <s v="Approved"/>
    <s v="Norco Bicycles"/>
    <s v="Road"/>
    <s v="medium"/>
    <s v="medium"/>
    <n v="544.04999999999995"/>
    <n v="376.84"/>
    <d v="2005-10-22T00:00:00"/>
    <n v="167.20999999999998"/>
    <s v="F"/>
    <n v="22"/>
    <d v="1961-05-20T00:00:00"/>
    <n v="59.163948103754436"/>
    <n v="0"/>
    <s v="IT"/>
    <s v="Mass Customer"/>
    <s v="N"/>
    <s v="No"/>
    <n v="14"/>
    <m/>
  </r>
  <r>
    <n v="15979"/>
    <n v="36"/>
    <x v="706"/>
    <d v="2017-09-20T00:00:00"/>
    <n v="101"/>
    <b v="0"/>
    <s v="Approved"/>
    <s v="Solex"/>
    <s v="Standard"/>
    <s v="low"/>
    <s v="medium"/>
    <n v="1289.8499999999999"/>
    <n v="74.510000000000005"/>
    <d v="2001-11-25T00:00:00"/>
    <n v="1215.3399999999999"/>
    <s v="F"/>
    <n v="95"/>
    <d v="1969-10-27T00:00:00"/>
    <n v="50.720112487316079"/>
    <n v="0"/>
    <s v="Health"/>
    <s v="High Net Worth"/>
    <s v="N"/>
    <s v="Yes"/>
    <n v="17"/>
    <m/>
  </r>
  <r>
    <n v="16070"/>
    <n v="18"/>
    <x v="327"/>
    <d v="2017-09-20T00:00:00"/>
    <n v="101"/>
    <b v="0"/>
    <s v="Approved"/>
    <s v="Solex"/>
    <s v="Standard"/>
    <s v="medium"/>
    <s v="medium"/>
    <n v="575.27"/>
    <n v="431.45"/>
    <d v="2013-03-12T00:00:00"/>
    <n v="143.82"/>
    <s v="M"/>
    <n v="65"/>
    <d v="1999-05-19T00:00:00"/>
    <n v="21.14203029553526"/>
    <s v="Staff Scientist"/>
    <s v="Argiculture"/>
    <s v="Mass Customer"/>
    <s v="N"/>
    <s v="No"/>
    <n v="1"/>
    <m/>
  </r>
  <r>
    <n v="16238"/>
    <n v="34"/>
    <x v="703"/>
    <d v="2017-09-20T00:00:00"/>
    <n v="101"/>
    <b v="0"/>
    <s v="Approved"/>
    <s v="WeareA2B"/>
    <s v="Standard"/>
    <s v="medium"/>
    <s v="medium"/>
    <n v="1231.1500000000001"/>
    <n v="161.6"/>
    <d v="2004-08-17T00:00:00"/>
    <n v="1069.5500000000002"/>
    <s v="M"/>
    <n v="78"/>
    <d v="1954-11-29T00:00:00"/>
    <n v="65.640660432521557"/>
    <s v="Safety Technician III"/>
    <s v="Argiculture"/>
    <s v="High Net Worth"/>
    <s v="N"/>
    <s v="No"/>
    <n v="19"/>
    <m/>
  </r>
  <r>
    <n v="17051"/>
    <n v="12"/>
    <x v="897"/>
    <d v="2017-09-20T00:00:00"/>
    <n v="101"/>
    <b v="0"/>
    <s v="Approved"/>
    <s v="WeareA2B"/>
    <s v="Standard"/>
    <s v="medium"/>
    <s v="medium"/>
    <n v="1231.1500000000001"/>
    <n v="161.6"/>
    <d v="2004-08-17T00:00:00"/>
    <n v="1069.5500000000002"/>
    <s v="F"/>
    <n v="45"/>
    <d v="1995-09-12T00:00:00"/>
    <n v="24.826961802384574"/>
    <n v="0"/>
    <s v="Manufacturing"/>
    <s v="Mass Customer"/>
    <s v="N"/>
    <s v="Yes"/>
    <n v="11"/>
    <m/>
  </r>
  <r>
    <n v="17391"/>
    <n v="83"/>
    <x v="454"/>
    <d v="2017-09-20T00:00:00"/>
    <n v="101"/>
    <b v="1"/>
    <s v="Approved"/>
    <s v="Solex"/>
    <s v="Touring"/>
    <s v="medium"/>
    <s v="large"/>
    <n v="2083.94"/>
    <n v="675.03"/>
    <d v="2013-09-16T00:00:00"/>
    <n v="1408.91"/>
    <s v="M"/>
    <n v="7"/>
    <d v="1954-07-06T00:00:00"/>
    <n v="66.040660432521562"/>
    <s v="Systems Administrator III"/>
    <s v="Financial Services"/>
    <s v="Mass Customer"/>
    <s v="N"/>
    <s v="No"/>
    <n v="7"/>
    <m/>
  </r>
  <r>
    <n v="18432"/>
    <n v="38"/>
    <x v="2305"/>
    <d v="2017-09-20T00:00:00"/>
    <n v="101"/>
    <b v="0"/>
    <s v="Approved"/>
    <s v="Trek Bicycles"/>
    <s v="Standard"/>
    <s v="medium"/>
    <s v="large"/>
    <n v="2091.4699999999998"/>
    <n v="388.92"/>
    <d v="2012-09-15T00:00:00"/>
    <n v="1702.5499999999997"/>
    <s v="F"/>
    <n v="20"/>
    <d v="1977-10-07T00:00:00"/>
    <n v="42.76942755580923"/>
    <n v="0"/>
    <s v="Financial Services"/>
    <s v="High Net Worth"/>
    <s v="N"/>
    <s v="Yes"/>
    <n v="13"/>
    <m/>
  </r>
  <r>
    <n v="18694"/>
    <n v="1"/>
    <x v="2191"/>
    <d v="2017-09-20T00:00:00"/>
    <n v="101"/>
    <b v="0"/>
    <s v="Approved"/>
    <s v="Giant Bicycles"/>
    <s v="Standard"/>
    <s v="medium"/>
    <s v="medium"/>
    <n v="1403.5"/>
    <n v="954.82"/>
    <d v="2016-11-14T00:00:00"/>
    <n v="448.67999999999995"/>
    <s v="M"/>
    <n v="75"/>
    <d v="1974-05-12T00:00:00"/>
    <n v="46.177646733891422"/>
    <s v="Senior Quality Engineer"/>
    <s v="Financial Services"/>
    <s v="Mass Customer"/>
    <s v="N"/>
    <s v="Yes"/>
    <n v="14"/>
    <m/>
  </r>
  <r>
    <n v="18975"/>
    <n v="4"/>
    <x v="2823"/>
    <d v="2017-09-20T00:00:00"/>
    <n v="101"/>
    <b v="0"/>
    <s v="Approved"/>
    <s v="Giant Bicycles"/>
    <s v="Standard"/>
    <s v="high"/>
    <s v="medium"/>
    <n v="1129.1300000000001"/>
    <n v="677.48"/>
    <d v="2005-08-09T00:00:00"/>
    <n v="451.65000000000009"/>
    <s v="M"/>
    <n v="38"/>
    <d v="1978-06-14T00:00:00"/>
    <n v="42.08449604895992"/>
    <s v="Safety Technician I"/>
    <s v="Property"/>
    <s v="Mass Customer"/>
    <s v="N"/>
    <s v="No"/>
    <n v="13"/>
    <m/>
  </r>
  <r>
    <n v="19211"/>
    <n v="29"/>
    <x v="2197"/>
    <d v="2017-09-20T00:00:00"/>
    <n v="101"/>
    <b v="1"/>
    <s v="Approved"/>
    <s v="Norco Bicycles"/>
    <s v="Road"/>
    <s v="medium"/>
    <s v="medium"/>
    <n v="543.39"/>
    <n v="407.54"/>
    <d v="2002-03-22T00:00:00"/>
    <n v="135.84999999999997"/>
    <s v="M"/>
    <n v="77"/>
    <d v="1964-02-29T00:00:00"/>
    <n v="56.383126185946217"/>
    <s v="Research Nurse"/>
    <s v="Health"/>
    <s v="Affluent Customer"/>
    <s v="N"/>
    <s v="Yes"/>
    <n v="9"/>
    <m/>
  </r>
  <r>
    <n v="924"/>
    <n v="2"/>
    <x v="1429"/>
    <d v="2017-09-19T00:00:00"/>
    <n v="102"/>
    <b v="1"/>
    <s v="Approved"/>
    <s v="Solex"/>
    <s v="Standard"/>
    <s v="medium"/>
    <s v="medium"/>
    <n v="71.489999999999995"/>
    <n v="53.62"/>
    <d v="2012-12-02T00:00:00"/>
    <n v="17.869999999999997"/>
    <s v="F"/>
    <n v="64"/>
    <d v="1964-12-26T00:00:00"/>
    <n v="55.558468651699641"/>
    <s v="Database Administrator II"/>
    <s v="n/a"/>
    <s v="Mass Customer"/>
    <s v="N"/>
    <s v="Yes"/>
    <n v="18"/>
    <m/>
  </r>
  <r>
    <n v="997"/>
    <n v="59"/>
    <x v="623"/>
    <d v="2017-09-19T00:00:00"/>
    <n v="102"/>
    <b v="0"/>
    <s v="Approved"/>
    <s v="WeareA2B"/>
    <s v="Standard"/>
    <s v="medium"/>
    <s v="small"/>
    <n v="1415.01"/>
    <n v="1259.3599999999999"/>
    <d v="1991-05-06T00:00:00"/>
    <n v="155.65000000000009"/>
    <s v="M"/>
    <n v="91"/>
    <d v="1966-05-19T00:00:00"/>
    <n v="54.163948103754436"/>
    <s v="Senior Developer"/>
    <s v="Entertainment"/>
    <s v="High Net Worth"/>
    <s v="N"/>
    <s v="Yes"/>
    <n v="16"/>
    <m/>
  </r>
  <r>
    <n v="1080"/>
    <n v="84"/>
    <x v="2548"/>
    <d v="2017-09-19T00:00:00"/>
    <n v="102"/>
    <b v="0"/>
    <s v="Approved"/>
    <s v="Trek Bicycles"/>
    <s v="Road"/>
    <s v="medium"/>
    <s v="medium"/>
    <n v="290.62"/>
    <n v="215.14"/>
    <d v="2004-12-18T00:00:00"/>
    <n v="75.480000000000018"/>
    <s v="M"/>
    <n v="16"/>
    <d v="2000-02-21T00:00:00"/>
    <n v="20.380386459918821"/>
    <s v="Nurse"/>
    <s v="Manufacturing"/>
    <s v="Affluent Customer"/>
    <s v="N"/>
    <s v="No"/>
    <n v="2"/>
    <m/>
  </r>
  <r>
    <n v="5603"/>
    <n v="0"/>
    <x v="2516"/>
    <d v="2017-06-15T00:00:00"/>
    <m/>
    <b v="0"/>
    <s v="Approved"/>
    <m/>
    <m/>
    <m/>
    <m/>
    <n v="1192.33"/>
    <m/>
    <m/>
    <m/>
    <m/>
    <m/>
    <m/>
    <m/>
    <m/>
    <m/>
    <m/>
    <m/>
    <m/>
    <m/>
    <m/>
  </r>
  <r>
    <n v="1142"/>
    <n v="100"/>
    <x v="2824"/>
    <d v="2017-09-19T00:00:00"/>
    <n v="102"/>
    <b v="0"/>
    <s v="Approved"/>
    <s v="Norco Bicycles"/>
    <s v="Road"/>
    <s v="medium"/>
    <s v="medium"/>
    <n v="1036.5899999999999"/>
    <n v="206.35"/>
    <d v="1991-05-06T00:00:00"/>
    <n v="830.2399999999999"/>
    <s v="U"/>
    <n v="28"/>
    <d v="1899-12-30T00:00:00"/>
    <n v="0"/>
    <s v="Senior Developer"/>
    <s v="IT"/>
    <s v="Mass Customer"/>
    <s v="N"/>
    <s v="No"/>
    <n v="0"/>
    <m/>
  </r>
  <r>
    <n v="2177"/>
    <n v="35"/>
    <x v="1426"/>
    <d v="2017-09-19T00:00:00"/>
    <n v="102"/>
    <b v="0"/>
    <s v="Approved"/>
    <s v="Trek Bicycles"/>
    <s v="Standard"/>
    <s v="low"/>
    <s v="medium"/>
    <n v="1057.51"/>
    <n v="154.4"/>
    <d v="1994-07-12T00:00:00"/>
    <n v="903.11"/>
    <s v="F"/>
    <n v="70"/>
    <d v="1995-11-20T00:00:00"/>
    <n v="24.637920706494164"/>
    <s v="Staff Accountant III"/>
    <s v="Entertainment"/>
    <s v="Mass Customer"/>
    <s v="N"/>
    <s v="No"/>
    <n v="17"/>
    <m/>
  </r>
  <r>
    <n v="3217"/>
    <n v="70"/>
    <x v="2293"/>
    <d v="2017-09-19T00:00:00"/>
    <n v="102"/>
    <b v="1"/>
    <s v="Approved"/>
    <s v="Trek Bicycles"/>
    <s v="Standard"/>
    <s v="high"/>
    <s v="medium"/>
    <n v="495.72"/>
    <n v="297.43"/>
    <d v="2004-07-25T00:00:00"/>
    <n v="198.29000000000002"/>
    <s v="F"/>
    <n v="2"/>
    <d v="1976-11-08T00:00:00"/>
    <n v="43.681756322932522"/>
    <s v="Civil Engineer"/>
    <s v="Manufacturing"/>
    <s v="Affluent Customer"/>
    <s v="N"/>
    <s v="Yes"/>
    <n v="7"/>
    <m/>
  </r>
  <r>
    <n v="3375"/>
    <n v="85"/>
    <x v="2502"/>
    <d v="2017-09-19T00:00:00"/>
    <n v="102"/>
    <b v="1"/>
    <s v="Approved"/>
    <s v="WeareA2B"/>
    <s v="Standard"/>
    <s v="medium"/>
    <s v="medium"/>
    <n v="1228.07"/>
    <n v="400.91"/>
    <d v="2011-03-16T00:00:00"/>
    <n v="827.15999999999985"/>
    <s v="F"/>
    <n v="10"/>
    <d v="1976-10-24T00:00:00"/>
    <n v="43.722852213343479"/>
    <s v="Information Systems Manager"/>
    <s v="Financial Services"/>
    <s v="High Net Worth"/>
    <s v="N"/>
    <s v="Yes"/>
    <n v="20"/>
    <m/>
  </r>
  <r>
    <n v="4383"/>
    <n v="54"/>
    <x v="972"/>
    <d v="2017-09-19T00:00:00"/>
    <n v="102"/>
    <b v="0"/>
    <s v="Approved"/>
    <s v="WeareA2B"/>
    <s v="Standard"/>
    <s v="medium"/>
    <s v="medium"/>
    <n v="1807.45"/>
    <n v="778.69"/>
    <d v="2015-05-21T00:00:00"/>
    <n v="1028.76"/>
    <s v="M"/>
    <n v="90"/>
    <d v="1977-12-17T00:00:00"/>
    <n v="42.574907007864027"/>
    <s v="Business Systems Development Analyst"/>
    <s v="n/a"/>
    <s v="High Net Worth"/>
    <s v="N"/>
    <s v="No"/>
    <n v="10"/>
    <m/>
  </r>
  <r>
    <n v="4464"/>
    <n v="0"/>
    <x v="2784"/>
    <d v="2017-09-19T00:00:00"/>
    <n v="102"/>
    <b v="1"/>
    <s v="Approved"/>
    <s v="Trek Bicycles"/>
    <s v="Standard"/>
    <s v="high"/>
    <s v="medium"/>
    <n v="495.72"/>
    <n v="297.43"/>
    <d v="2006-05-22T00:00:00"/>
    <n v="198.29000000000002"/>
    <s v="M"/>
    <n v="81"/>
    <d v="1954-05-11T00:00:00"/>
    <n v="66.194085090055808"/>
    <s v="Quality Engineer"/>
    <s v="Manufacturing"/>
    <s v="High Net Worth"/>
    <s v="N"/>
    <s v="Yes"/>
    <n v="10"/>
    <m/>
  </r>
  <r>
    <n v="4723"/>
    <n v="54"/>
    <x v="1119"/>
    <d v="2017-09-19T00:00:00"/>
    <n v="102"/>
    <b v="0"/>
    <s v="Approved"/>
    <s v="WeareA2B"/>
    <s v="Standard"/>
    <s v="medium"/>
    <s v="medium"/>
    <n v="1807.45"/>
    <n v="778.69"/>
    <d v="2015-05-21T00:00:00"/>
    <n v="1028.76"/>
    <s v="M"/>
    <n v="42"/>
    <d v="1977-02-03T00:00:00"/>
    <n v="43.443400158548961"/>
    <n v="0"/>
    <s v="n/a"/>
    <s v="High Net Worth"/>
    <s v="N"/>
    <s v="No"/>
    <n v="14"/>
    <m/>
  </r>
  <r>
    <n v="4917"/>
    <n v="80"/>
    <x v="2353"/>
    <d v="2017-09-19T00:00:00"/>
    <n v="102"/>
    <b v="1"/>
    <s v="Approved"/>
    <s v="OHM Cycles"/>
    <s v="Touring"/>
    <s v="low"/>
    <s v="medium"/>
    <n v="1073.07"/>
    <n v="933.84"/>
    <d v="1997-01-25T00:00:00"/>
    <n v="139.2299999999999"/>
    <s v="M"/>
    <n v="33"/>
    <d v="1956-09-07T00:00:00"/>
    <n v="63.865317966768139"/>
    <n v="0"/>
    <s v="Retail"/>
    <s v="Affluent Customer"/>
    <s v="N"/>
    <s v="No"/>
    <n v="17"/>
    <m/>
  </r>
  <r>
    <n v="5102"/>
    <n v="3"/>
    <x v="394"/>
    <d v="2017-09-19T00:00:00"/>
    <n v="102"/>
    <b v="1"/>
    <s v="Approved"/>
    <s v="Trek Bicycles"/>
    <s v="Standard"/>
    <s v="medium"/>
    <s v="large"/>
    <n v="2091.4699999999998"/>
    <n v="388.92"/>
    <d v="2005-08-09T00:00:00"/>
    <n v="1702.5499999999997"/>
    <s v="M"/>
    <n v="61"/>
    <d v="1984-03-25T00:00:00"/>
    <n v="36.300934405124302"/>
    <s v="Administrative Officer"/>
    <s v="Argiculture"/>
    <s v="Mass Customer"/>
    <s v="N"/>
    <s v="Yes"/>
    <n v="12"/>
    <m/>
  </r>
  <r>
    <n v="5247"/>
    <n v="65"/>
    <x v="2824"/>
    <d v="2017-09-19T00:00:00"/>
    <n v="102"/>
    <b v="0"/>
    <s v="Approved"/>
    <s v="WeareA2B"/>
    <s v="Standard"/>
    <s v="medium"/>
    <s v="medium"/>
    <n v="1807.45"/>
    <n v="778.69"/>
    <d v="2015-05-21T00:00:00"/>
    <n v="1028.76"/>
    <s v="U"/>
    <n v="28"/>
    <d v="1899-12-30T00:00:00"/>
    <n v="0"/>
    <s v="Senior Developer"/>
    <s v="IT"/>
    <s v="Mass Customer"/>
    <s v="N"/>
    <s v="No"/>
    <n v="0"/>
    <m/>
  </r>
  <r>
    <n v="5720"/>
    <n v="59"/>
    <x v="2735"/>
    <d v="2017-09-19T00:00:00"/>
    <n v="102"/>
    <b v="0"/>
    <s v="Approved"/>
    <s v="Solex"/>
    <s v="Standard"/>
    <s v="medium"/>
    <s v="large"/>
    <n v="1061.56"/>
    <n v="733.58"/>
    <d v="2010-11-05T00:00:00"/>
    <n v="327.9799999999999"/>
    <s v="M"/>
    <n v="75"/>
    <d v="1959-09-05T00:00:00"/>
    <n v="60.870797418822931"/>
    <n v="0"/>
    <s v="Retail"/>
    <s v="Affluent Customer"/>
    <s v="N"/>
    <s v="Yes"/>
    <n v="8"/>
    <m/>
  </r>
  <r>
    <n v="6036"/>
    <n v="71"/>
    <x v="2635"/>
    <d v="2017-09-19T00:00:00"/>
    <n v="102"/>
    <b v="1"/>
    <s v="Approved"/>
    <s v="Solex"/>
    <s v="Standard"/>
    <s v="high"/>
    <s v="large"/>
    <n v="1842.92"/>
    <n v="1105.75"/>
    <d v="2004-07-25T00:00:00"/>
    <n v="737.17000000000007"/>
    <s v="F"/>
    <n v="47"/>
    <d v="1953-08-31T00:00:00"/>
    <n v="66.887235774987317"/>
    <s v="Food Chemist"/>
    <s v="Health"/>
    <s v="Affluent Customer"/>
    <s v="N"/>
    <s v="Yes"/>
    <n v="6"/>
    <m/>
  </r>
  <r>
    <n v="6883"/>
    <n v="100"/>
    <x v="1872"/>
    <d v="2017-09-19T00:00:00"/>
    <n v="102"/>
    <b v="1"/>
    <s v="Approved"/>
    <s v="Trek Bicycles"/>
    <s v="Standard"/>
    <s v="medium"/>
    <s v="small"/>
    <n v="1386.84"/>
    <n v="1234.29"/>
    <d v="1996-11-09T00:00:00"/>
    <n v="152.54999999999995"/>
    <s v="F"/>
    <n v="88"/>
    <d v="1988-07-22T00:00:00"/>
    <n v="31.972167281836629"/>
    <s v="Administrative Officer"/>
    <s v="Financial Services"/>
    <s v="High Net Worth"/>
    <s v="N"/>
    <s v="Yes"/>
    <n v="2"/>
    <m/>
  </r>
  <r>
    <n v="7316"/>
    <n v="3"/>
    <x v="813"/>
    <d v="2017-09-19T00:00:00"/>
    <n v="102"/>
    <b v="1"/>
    <s v="Approved"/>
    <s v="Trek Bicycles"/>
    <s v="Standard"/>
    <s v="medium"/>
    <s v="large"/>
    <n v="2091.4699999999998"/>
    <n v="388.92"/>
    <d v="2012-09-15T00:00:00"/>
    <n v="1702.5499999999997"/>
    <s v="F"/>
    <n v="19"/>
    <d v="1963-01-31T00:00:00"/>
    <n v="57.46257824074074"/>
    <s v="Recruiting Manager"/>
    <s v="n/a"/>
    <s v="Mass Customer"/>
    <s v="N"/>
    <s v="No"/>
    <n v="16"/>
    <m/>
  </r>
  <r>
    <n v="7359"/>
    <n v="37"/>
    <x v="178"/>
    <d v="2017-09-19T00:00:00"/>
    <n v="102"/>
    <b v="0"/>
    <s v="Approved"/>
    <s v="OHM Cycles"/>
    <s v="Standard"/>
    <s v="low"/>
    <s v="medium"/>
    <n v="1793.43"/>
    <n v="248.82"/>
    <d v="2010-06-07T00:00:00"/>
    <n v="1544.6100000000001"/>
    <s v="M"/>
    <n v="19"/>
    <d v="1980-09-08T00:00:00"/>
    <n v="39.846139884576353"/>
    <s v="Clinical Specialist"/>
    <s v="Health"/>
    <s v="Mass Customer"/>
    <s v="N"/>
    <s v="Yes"/>
    <n v="22"/>
    <m/>
  </r>
  <r>
    <n v="7960"/>
    <n v="38"/>
    <x v="1182"/>
    <d v="2017-09-19T00:00:00"/>
    <n v="102"/>
    <b v="1"/>
    <s v="Approved"/>
    <s v="Trek Bicycles"/>
    <s v="Standard"/>
    <s v="medium"/>
    <s v="large"/>
    <n v="2091.4699999999998"/>
    <n v="388.92"/>
    <d v="2012-09-15T00:00:00"/>
    <n v="1702.5499999999997"/>
    <s v="M"/>
    <n v="2"/>
    <d v="1983-03-09T00:00:00"/>
    <n v="37.347509747590053"/>
    <s v="Database Administrator I"/>
    <s v="IT"/>
    <s v="High Net Worth"/>
    <s v="N"/>
    <s v="No"/>
    <n v="4"/>
    <m/>
  </r>
  <r>
    <n v="8205"/>
    <n v="91"/>
    <x v="1886"/>
    <d v="2017-09-19T00:00:00"/>
    <n v="102"/>
    <b v="1"/>
    <s v="Approved"/>
    <s v="WeareA2B"/>
    <s v="Standard"/>
    <s v="low"/>
    <s v="medium"/>
    <n v="642.30999999999995"/>
    <n v="513.85"/>
    <d v="2014-10-10T00:00:00"/>
    <n v="128.45999999999992"/>
    <s v="F"/>
    <n v="20"/>
    <d v="1995-06-02T00:00:00"/>
    <n v="25.106413857179096"/>
    <s v="Staff Scientist"/>
    <s v="Manufacturing"/>
    <s v="High Net Worth"/>
    <s v="N"/>
    <s v="No"/>
    <n v="5"/>
    <m/>
  </r>
  <r>
    <n v="8207"/>
    <n v="53"/>
    <x v="2767"/>
    <d v="2017-09-19T00:00:00"/>
    <n v="102"/>
    <b v="0"/>
    <s v="Approved"/>
    <s v="OHM Cycles"/>
    <s v="Standard"/>
    <s v="medium"/>
    <s v="medium"/>
    <n v="795.34"/>
    <n v="101.58"/>
    <d v="1997-02-09T00:00:00"/>
    <n v="693.76"/>
    <s v="F"/>
    <n v="79"/>
    <d v="1962-12-10T00:00:00"/>
    <n v="57.605043994165399"/>
    <n v="0"/>
    <s v="IT"/>
    <s v="Mass Customer"/>
    <s v="N"/>
    <s v="No"/>
    <n v="11"/>
    <m/>
  </r>
  <r>
    <n v="9340"/>
    <n v="1"/>
    <x v="2825"/>
    <d v="2017-09-19T00:00:00"/>
    <n v="102"/>
    <b v="0"/>
    <s v="Approved"/>
    <s v="Giant Bicycles"/>
    <s v="Standard"/>
    <s v="medium"/>
    <s v="medium"/>
    <n v="1403.5"/>
    <n v="954.82"/>
    <d v="2012-09-15T00:00:00"/>
    <n v="448.67999999999995"/>
    <s v="M"/>
    <n v="16"/>
    <d v="1979-07-27T00:00:00"/>
    <n v="40.966687829781833"/>
    <s v="Community Outreach Specialist"/>
    <s v="Financial Services"/>
    <s v="Mass Customer"/>
    <s v="N"/>
    <s v="Yes"/>
    <n v="10"/>
    <m/>
  </r>
  <r>
    <n v="9442"/>
    <n v="59"/>
    <x v="2826"/>
    <d v="2017-09-19T00:00:00"/>
    <n v="102"/>
    <b v="0"/>
    <s v="Approved"/>
    <s v="Solex"/>
    <s v="Standard"/>
    <s v="medium"/>
    <s v="large"/>
    <n v="1061.56"/>
    <n v="733.58"/>
    <d v="2015-05-21T00:00:00"/>
    <n v="327.9799999999999"/>
    <s v="F"/>
    <n v="60"/>
    <d v="1964-06-19T00:00:00"/>
    <n v="56.07901659690512"/>
    <s v="Mechanical Systems Engineer"/>
    <s v="Financial Services"/>
    <s v="Affluent Customer"/>
    <s v="N"/>
    <s v="Yes"/>
    <n v="9"/>
    <m/>
  </r>
  <r>
    <n v="9464"/>
    <n v="91"/>
    <x v="2827"/>
    <d v="2017-09-19T00:00:00"/>
    <n v="102"/>
    <b v="1"/>
    <s v="Approved"/>
    <s v="Solex"/>
    <s v="Standard"/>
    <s v="medium"/>
    <s v="medium"/>
    <n v="100.35"/>
    <n v="75.260000000000005"/>
    <d v="1999-07-26T00:00:00"/>
    <n v="25.089999999999989"/>
    <s v="F"/>
    <n v="7"/>
    <d v="1997-08-05T00:00:00"/>
    <n v="22.928331665398272"/>
    <s v="Geologist III"/>
    <s v="Retail"/>
    <s v="Affluent Customer"/>
    <s v="N"/>
    <s v="No"/>
    <n v="3"/>
    <m/>
  </r>
  <r>
    <n v="9657"/>
    <n v="72"/>
    <x v="2828"/>
    <d v="2017-09-19T00:00:00"/>
    <n v="102"/>
    <b v="1"/>
    <s v="Approved"/>
    <s v="OHM Cycles"/>
    <s v="Standard"/>
    <s v="medium"/>
    <s v="medium"/>
    <n v="912.52"/>
    <n v="141.4"/>
    <d v="2015-10-18T00:00:00"/>
    <n v="771.12"/>
    <s v="F"/>
    <n v="82"/>
    <d v="1978-12-09T00:00:00"/>
    <n v="41.596824816083206"/>
    <s v="Editor"/>
    <s v="IT"/>
    <s v="High Net Worth"/>
    <s v="N"/>
    <s v="No"/>
    <n v="14"/>
    <m/>
  </r>
  <r>
    <n v="9845"/>
    <n v="40"/>
    <x v="138"/>
    <d v="2017-09-19T00:00:00"/>
    <n v="102"/>
    <b v="0"/>
    <s v="Approved"/>
    <s v="OHM Cycles"/>
    <s v="Standard"/>
    <s v="high"/>
    <s v="medium"/>
    <n v="1458.17"/>
    <n v="874.9"/>
    <d v="2007-12-11T00:00:00"/>
    <n v="583.2700000000001"/>
    <s v="F"/>
    <n v="36"/>
    <d v="1960-06-21T00:00:00"/>
    <n v="60.076276870877727"/>
    <s v="Desktop Support Technician"/>
    <s v="n/a"/>
    <s v="Mass Customer"/>
    <s v="N"/>
    <s v="Yes"/>
    <n v="10"/>
    <m/>
  </r>
  <r>
    <n v="10530"/>
    <n v="69"/>
    <x v="2287"/>
    <d v="2017-09-19T00:00:00"/>
    <n v="102"/>
    <b v="1"/>
    <s v="Approved"/>
    <s v="Giant Bicycles"/>
    <s v="Road"/>
    <s v="medium"/>
    <s v="medium"/>
    <n v="792.9"/>
    <n v="594.67999999999995"/>
    <d v="2000-05-22T00:00:00"/>
    <n v="198.22000000000003"/>
    <s v="M"/>
    <n v="26"/>
    <d v="1985-02-12T00:00:00"/>
    <n v="35.413263172247589"/>
    <s v="Nuclear Power Engineer"/>
    <s v="Manufacturing"/>
    <s v="Mass Customer"/>
    <s v="N"/>
    <s v="Yes"/>
    <n v="7"/>
    <m/>
  </r>
  <r>
    <n v="10696"/>
    <n v="28"/>
    <x v="1118"/>
    <d v="2017-09-19T00:00:00"/>
    <n v="102"/>
    <b v="1"/>
    <s v="Approved"/>
    <s v="Norco Bicycles"/>
    <s v="Standard"/>
    <s v="medium"/>
    <s v="small"/>
    <n v="1216.1400000000001"/>
    <n v="1082.3599999999999"/>
    <d v="2003-03-18T00:00:00"/>
    <n v="133.7800000000002"/>
    <s v="F"/>
    <n v="32"/>
    <d v="1981-03-16T00:00:00"/>
    <n v="39.328331665398274"/>
    <s v="Director of Sales"/>
    <s v="Health"/>
    <s v="Mass Customer"/>
    <s v="N"/>
    <s v="Yes"/>
    <n v="13"/>
    <m/>
  </r>
  <r>
    <n v="11132"/>
    <n v="39"/>
    <x v="1171"/>
    <d v="2017-09-19T00:00:00"/>
    <n v="102"/>
    <b v="1"/>
    <s v="Approved"/>
    <s v="Giant Bicycles"/>
    <s v="Standard"/>
    <s v="medium"/>
    <s v="large"/>
    <n v="1812.75"/>
    <n v="582.48"/>
    <d v="2010-06-07T00:00:00"/>
    <n v="1230.27"/>
    <s v="F"/>
    <n v="30"/>
    <d v="1976-08-29T00:00:00"/>
    <n v="43.876276870877724"/>
    <s v="Geological Engineer"/>
    <s v="Manufacturing"/>
    <s v="Mass Customer"/>
    <s v="N"/>
    <s v="No"/>
    <n v="17"/>
    <m/>
  </r>
  <r>
    <n v="11217"/>
    <n v="20"/>
    <x v="1273"/>
    <d v="2017-09-19T00:00:00"/>
    <n v="102"/>
    <b v="0"/>
    <s v="Approved"/>
    <s v="Trek Bicycles"/>
    <s v="Standard"/>
    <s v="medium"/>
    <s v="small"/>
    <n v="1775.81"/>
    <n v="1580.47"/>
    <d v="2010-05-05T00:00:00"/>
    <n v="195.33999999999992"/>
    <s v="M"/>
    <n v="56"/>
    <d v="1964-12-12T00:00:00"/>
    <n v="55.596824816083206"/>
    <s v="Professor"/>
    <s v="Manufacturing"/>
    <s v="Affluent Customer"/>
    <s v="N"/>
    <s v="No"/>
    <n v="19"/>
    <m/>
  </r>
  <r>
    <n v="11534"/>
    <n v="53"/>
    <x v="317"/>
    <d v="2017-09-19T00:00:00"/>
    <n v="102"/>
    <b v="1"/>
    <s v="Approved"/>
    <s v="OHM Cycles"/>
    <s v="Standard"/>
    <s v="medium"/>
    <s v="medium"/>
    <n v="795.34"/>
    <n v="101.58"/>
    <d v="2003-07-21T00:00:00"/>
    <n v="693.76"/>
    <s v="M"/>
    <n v="98"/>
    <d v="1973-12-28T00:00:00"/>
    <n v="46.547509747590055"/>
    <s v="Speech Pathologist"/>
    <s v="Property"/>
    <s v="Affluent Customer"/>
    <s v="N"/>
    <s v="Yes"/>
    <n v="12"/>
    <m/>
  </r>
  <r>
    <n v="11928"/>
    <n v="62"/>
    <x v="2356"/>
    <d v="2017-09-19T00:00:00"/>
    <n v="102"/>
    <b v="1"/>
    <s v="Approved"/>
    <s v="Solex"/>
    <s v="Standard"/>
    <s v="high"/>
    <s v="medium"/>
    <n v="1024.6600000000001"/>
    <n v="614.79999999999995"/>
    <d v="2011-05-07T00:00:00"/>
    <n v="409.86000000000013"/>
    <s v="M"/>
    <n v="43"/>
    <d v="1963-01-17T00:00:00"/>
    <n v="57.500934405124298"/>
    <s v="Quality Engineer"/>
    <s v="Property"/>
    <s v="High Net Worth"/>
    <s v="N"/>
    <s v="Yes"/>
    <n v="11"/>
    <m/>
  </r>
  <r>
    <n v="12448"/>
    <n v="74"/>
    <x v="1648"/>
    <d v="2017-09-19T00:00:00"/>
    <n v="102"/>
    <b v="0"/>
    <s v="Approved"/>
    <s v="WeareA2B"/>
    <s v="Standard"/>
    <s v="medium"/>
    <s v="medium"/>
    <n v="1228.07"/>
    <n v="400.91"/>
    <d v="2000-05-22T00:00:00"/>
    <n v="827.15999999999985"/>
    <s v="F"/>
    <n v="18"/>
    <d v="1977-05-25T00:00:00"/>
    <n v="43.139290569507864"/>
    <n v="0"/>
    <s v="Property"/>
    <s v="Mass Customer"/>
    <s v="N"/>
    <s v="No"/>
    <n v="19"/>
    <m/>
  </r>
  <r>
    <n v="12579"/>
    <n v="1"/>
    <x v="1474"/>
    <d v="2017-09-19T00:00:00"/>
    <n v="102"/>
    <b v="0"/>
    <s v="Approved"/>
    <s v="Giant Bicycles"/>
    <s v="Standard"/>
    <s v="medium"/>
    <s v="medium"/>
    <n v="1403.5"/>
    <n v="954.82"/>
    <d v="2016-11-14T00:00:00"/>
    <n v="448.67999999999995"/>
    <s v="F"/>
    <n v="54"/>
    <d v="1973-06-04T00:00:00"/>
    <n v="47.114633035261285"/>
    <s v="Senior Developer"/>
    <s v="Health"/>
    <s v="Mass Customer"/>
    <s v="N"/>
    <s v="Yes"/>
    <n v="7"/>
    <m/>
  </r>
  <r>
    <n v="12720"/>
    <n v="37"/>
    <x v="34"/>
    <d v="2017-09-19T00:00:00"/>
    <n v="102"/>
    <b v="1"/>
    <s v="Approved"/>
    <s v="OHM Cycles"/>
    <s v="Standard"/>
    <s v="low"/>
    <s v="medium"/>
    <n v="1793.43"/>
    <n v="248.82"/>
    <d v="1999-07-20T00:00:00"/>
    <n v="1544.6100000000001"/>
    <s v="F"/>
    <n v="53"/>
    <d v="1971-01-25T00:00:00"/>
    <n v="49.473537144850326"/>
    <s v="VP Product Management"/>
    <s v="Telecommunications"/>
    <s v="Mass Customer"/>
    <s v="N"/>
    <s v="No"/>
    <n v="17"/>
    <m/>
  </r>
  <r>
    <n v="12810"/>
    <n v="22"/>
    <x v="2136"/>
    <d v="2017-09-19T00:00:00"/>
    <n v="102"/>
    <b v="1"/>
    <s v="Approved"/>
    <s v="WeareA2B"/>
    <s v="Standard"/>
    <s v="medium"/>
    <s v="medium"/>
    <n v="60.34"/>
    <n v="45.26"/>
    <d v="1993-07-15T00:00:00"/>
    <n v="15.080000000000005"/>
    <s v="M"/>
    <n v="72"/>
    <d v="1977-09-03T00:00:00"/>
    <n v="42.862578240740739"/>
    <s v="VP Sales"/>
    <s v="IT"/>
    <s v="Mass Customer"/>
    <s v="N"/>
    <s v="No"/>
    <n v="12"/>
    <m/>
  </r>
  <r>
    <n v="12847"/>
    <n v="93"/>
    <x v="1826"/>
    <d v="2017-09-19T00:00:00"/>
    <n v="102"/>
    <b v="0"/>
    <s v="Approved"/>
    <s v="OHM Cycles"/>
    <s v="Standard"/>
    <s v="high"/>
    <s v="medium"/>
    <n v="1458.17"/>
    <n v="874.9"/>
    <d v="2006-02-02T00:00:00"/>
    <n v="583.2700000000001"/>
    <s v="F"/>
    <n v="47"/>
    <d v="1959-11-29T00:00:00"/>
    <n v="60.637920706494164"/>
    <s v="Help Desk Operator"/>
    <s v="Property"/>
    <s v="High Net Worth"/>
    <s v="N"/>
    <s v="No"/>
    <n v="13"/>
    <m/>
  </r>
  <r>
    <n v="12849"/>
    <n v="48"/>
    <x v="433"/>
    <d v="2017-09-19T00:00:00"/>
    <n v="102"/>
    <b v="1"/>
    <s v="Approved"/>
    <s v="WeareA2B"/>
    <s v="Standard"/>
    <s v="medium"/>
    <s v="medium"/>
    <n v="1762.96"/>
    <n v="950.52"/>
    <d v="2003-07-21T00:00:00"/>
    <n v="812.44"/>
    <s v="M"/>
    <n v="80"/>
    <d v="1979-12-13T00:00:00"/>
    <n v="40.585865911973613"/>
    <n v="0"/>
    <s v="Property"/>
    <s v="Mass Customer"/>
    <s v="N"/>
    <s v="Yes"/>
    <n v="13"/>
    <m/>
  </r>
  <r>
    <n v="13738"/>
    <n v="79"/>
    <x v="73"/>
    <d v="2017-09-19T00:00:00"/>
    <n v="102"/>
    <b v="0"/>
    <s v="Approved"/>
    <s v="Solex"/>
    <s v="Touring"/>
    <s v="medium"/>
    <s v="large"/>
    <n v="2083.94"/>
    <n v="675.03"/>
    <d v="1999-07-26T00:00:00"/>
    <n v="1408.91"/>
    <s v="M"/>
    <n v="91"/>
    <d v="1968-04-11T00:00:00"/>
    <n v="52.265317966768137"/>
    <s v="Research Assistant III"/>
    <s v="Health"/>
    <s v="High Net Worth"/>
    <s v="N"/>
    <s v="Yes"/>
    <n v="16"/>
    <m/>
  </r>
  <r>
    <n v="14532"/>
    <n v="99"/>
    <x v="2829"/>
    <d v="2017-09-19T00:00:00"/>
    <n v="102"/>
    <b v="1"/>
    <s v="Approved"/>
    <s v="Trek Bicycles"/>
    <s v="Road"/>
    <s v="low"/>
    <s v="small"/>
    <n v="1720.7"/>
    <n v="1531.42"/>
    <d v="2006-10-01T00:00:00"/>
    <n v="189.27999999999997"/>
    <s v="M"/>
    <n v="79"/>
    <d v="1963-10-20T00:00:00"/>
    <n v="56.744770021562658"/>
    <s v="VP Marketing"/>
    <s v="Retail"/>
    <s v="High Net Worth"/>
    <s v="N"/>
    <s v="No"/>
    <n v="12"/>
    <m/>
  </r>
  <r>
    <n v="14533"/>
    <n v="0"/>
    <x v="2657"/>
    <d v="2017-09-19T00:00:00"/>
    <n v="102"/>
    <b v="0"/>
    <s v="Approved"/>
    <s v="OHM Cycles"/>
    <s v="Road"/>
    <s v="high"/>
    <s v="large"/>
    <n v="12.01"/>
    <n v="7.21"/>
    <d v="1993-07-15T00:00:00"/>
    <n v="4.8"/>
    <s v="F"/>
    <n v="11"/>
    <d v="1977-04-02T00:00:00"/>
    <n v="43.284496048959916"/>
    <n v="0"/>
    <s v="Health"/>
    <s v="High Net Worth"/>
    <s v="N"/>
    <s v="Yes"/>
    <n v="14"/>
    <m/>
  </r>
  <r>
    <n v="5642"/>
    <n v="17"/>
    <x v="2721"/>
    <d v="2017-11-11T00:00:00"/>
    <m/>
    <b v="1"/>
    <s v="Cancelled"/>
    <s v="Solex"/>
    <s v="Standard"/>
    <s v="high"/>
    <s v="medium"/>
    <n v="1024.6600000000001"/>
    <n v="614.79999999999995"/>
    <n v="40670"/>
    <m/>
    <m/>
    <m/>
    <m/>
    <m/>
    <m/>
    <m/>
    <m/>
    <m/>
    <m/>
    <m/>
    <m/>
  </r>
  <r>
    <n v="5643"/>
    <n v="75"/>
    <x v="2380"/>
    <d v="2017-04-07T00:00:00"/>
    <m/>
    <m/>
    <s v="Approved"/>
    <s v="Giant Bicycles"/>
    <s v="Touring"/>
    <s v="medium"/>
    <s v="large"/>
    <n v="1873.97"/>
    <n v="863.95"/>
    <n v="35455"/>
    <m/>
    <m/>
    <m/>
    <m/>
    <m/>
    <m/>
    <m/>
    <m/>
    <m/>
    <m/>
    <m/>
    <m/>
  </r>
  <r>
    <n v="14920"/>
    <n v="51"/>
    <x v="405"/>
    <d v="2017-09-19T00:00:00"/>
    <n v="102"/>
    <b v="1"/>
    <s v="Approved"/>
    <s v="OHM Cycles"/>
    <s v="Standard"/>
    <s v="high"/>
    <s v="medium"/>
    <n v="2005.66"/>
    <n v="1203.4000000000001"/>
    <d v="2009-04-12T00:00:00"/>
    <n v="802.26"/>
    <s v="F"/>
    <n v="0"/>
    <d v="1985-02-13T00:00:00"/>
    <n v="35.410523446220189"/>
    <s v="Account Coordinator"/>
    <s v="Financial Services"/>
    <s v="Mass Customer"/>
    <s v="N"/>
    <s v="Yes"/>
    <n v="18"/>
    <m/>
  </r>
  <r>
    <n v="15364"/>
    <n v="38"/>
    <x v="1404"/>
    <d v="2017-09-19T00:00:00"/>
    <n v="102"/>
    <b v="1"/>
    <s v="Approved"/>
    <s v="Solex"/>
    <s v="Standard"/>
    <s v="medium"/>
    <s v="medium"/>
    <n v="1577.53"/>
    <n v="826.51"/>
    <d v="2008-03-19T00:00:00"/>
    <n v="751.02"/>
    <s v="F"/>
    <n v="20"/>
    <d v="1998-02-02T00:00:00"/>
    <n v="22.432441254439368"/>
    <s v="Administrative Officer"/>
    <s v="n/a"/>
    <s v="Mass Customer"/>
    <s v="N"/>
    <s v="Yes"/>
    <n v="1"/>
    <m/>
  </r>
  <r>
    <n v="15923"/>
    <n v="14"/>
    <x v="2830"/>
    <d v="2017-09-19T00:00:00"/>
    <n v="102"/>
    <b v="0"/>
    <s v="Approved"/>
    <s v="Trek Bicycles"/>
    <s v="Standard"/>
    <s v="medium"/>
    <s v="small"/>
    <n v="1386.84"/>
    <n v="1234.29"/>
    <d v="2009-03-08T00:00:00"/>
    <n v="152.54999999999995"/>
    <s v="M"/>
    <n v="41"/>
    <d v="1988-06-01T00:00:00"/>
    <n v="32.111893309233892"/>
    <s v="Web Developer III"/>
    <s v="Entertainment"/>
    <s v="Mass Customer"/>
    <s v="N"/>
    <s v="Yes"/>
    <n v="12"/>
    <m/>
  </r>
  <r>
    <n v="15954"/>
    <n v="67"/>
    <x v="1131"/>
    <d v="2017-09-19T00:00:00"/>
    <n v="102"/>
    <b v="0"/>
    <s v="Approved"/>
    <s v="Norco Bicycles"/>
    <s v="Road"/>
    <s v="medium"/>
    <s v="medium"/>
    <n v="544.04999999999995"/>
    <n v="376.84"/>
    <d v="2005-10-22T00:00:00"/>
    <n v="167.20999999999998"/>
    <s v="F"/>
    <n v="45"/>
    <d v="1960-07-03T00:00:00"/>
    <n v="60.043400158548955"/>
    <s v="Senior Quality Engineer"/>
    <s v="Retail"/>
    <s v="Mass Customer"/>
    <s v="N"/>
    <s v="No"/>
    <n v="18"/>
    <m/>
  </r>
  <r>
    <n v="16139"/>
    <n v="86"/>
    <x v="2831"/>
    <d v="2017-09-19T00:00:00"/>
    <n v="102"/>
    <b v="0"/>
    <s v="Approved"/>
    <s v="OHM Cycles"/>
    <s v="Standard"/>
    <s v="medium"/>
    <s v="medium"/>
    <n v="235.63"/>
    <n v="125.07"/>
    <d v="2004-08-07T00:00:00"/>
    <n v="110.56"/>
    <s v="M"/>
    <n v="5"/>
    <d v="1999-12-23T00:00:00"/>
    <n v="20.544770021562655"/>
    <s v="GIS Technical Architect"/>
    <s v="Telecommunications"/>
    <s v="Mass Customer"/>
    <s v="N"/>
    <s v="No"/>
    <n v="1"/>
    <m/>
  </r>
  <r>
    <n v="5649"/>
    <n v="74"/>
    <x v="2832"/>
    <d v="2017-11-12T00:00:00"/>
    <m/>
    <b v="0"/>
    <s v="Cancelled"/>
    <s v="WeareA2B"/>
    <s v="Standard"/>
    <s v="medium"/>
    <s v="medium"/>
    <n v="1228.07"/>
    <n v="400.91"/>
    <n v="36668"/>
    <m/>
    <m/>
    <m/>
    <m/>
    <m/>
    <m/>
    <m/>
    <m/>
    <m/>
    <m/>
    <m/>
    <m/>
  </r>
  <r>
    <n v="17582"/>
    <n v="49"/>
    <x v="1208"/>
    <d v="2017-09-19T00:00:00"/>
    <n v="102"/>
    <b v="0"/>
    <s v="Approved"/>
    <s v="Trek Bicycles"/>
    <s v="Road"/>
    <s v="medium"/>
    <s v="medium"/>
    <n v="533.51"/>
    <n v="400.13"/>
    <d v="2003-07-21T00:00:00"/>
    <n v="133.38"/>
    <s v="F"/>
    <n v="7"/>
    <d v="1973-07-29T00:00:00"/>
    <n v="46.96394810375444"/>
    <s v="Software Consultant"/>
    <s v="Telecommunications"/>
    <s v="Mass Customer"/>
    <s v="N"/>
    <s v="Yes"/>
    <n v="15"/>
    <m/>
  </r>
  <r>
    <n v="18384"/>
    <n v="92"/>
    <x v="380"/>
    <d v="2017-09-19T00:00:00"/>
    <n v="102"/>
    <b v="1"/>
    <s v="Approved"/>
    <s v="WeareA2B"/>
    <s v="Touring"/>
    <s v="medium"/>
    <s v="large"/>
    <n v="1890.39"/>
    <n v="260.14"/>
    <d v="1991-01-21T00:00:00"/>
    <n v="1630.25"/>
    <s v="F"/>
    <n v="7"/>
    <d v="1969-06-21T00:00:00"/>
    <n v="51.070797418822927"/>
    <s v="Assistant Media Planner"/>
    <s v="Entertainment"/>
    <s v="High Net Worth"/>
    <s v="N"/>
    <s v="No"/>
    <n v="8"/>
    <m/>
  </r>
  <r>
    <n v="18778"/>
    <n v="32"/>
    <x v="598"/>
    <d v="2017-09-19T00:00:00"/>
    <n v="102"/>
    <b v="0"/>
    <s v="Approved"/>
    <s v="Giant Bicycles"/>
    <s v="Standard"/>
    <s v="medium"/>
    <s v="medium"/>
    <n v="642.70000000000005"/>
    <n v="211.37"/>
    <d v="1992-10-11T00:00:00"/>
    <n v="431.33000000000004"/>
    <s v="M"/>
    <n v="71"/>
    <d v="1964-01-13T00:00:00"/>
    <n v="56.511893309233891"/>
    <s v="Senior Quality Engineer"/>
    <s v="Argiculture"/>
    <s v="Mass Customer"/>
    <s v="N"/>
    <s v="Yes"/>
    <n v="11"/>
    <m/>
  </r>
  <r>
    <n v="18994"/>
    <n v="74"/>
    <x v="782"/>
    <d v="2017-09-19T00:00:00"/>
    <n v="102"/>
    <b v="0"/>
    <s v="Approved"/>
    <s v="WeareA2B"/>
    <s v="Standard"/>
    <s v="medium"/>
    <s v="medium"/>
    <n v="1228.07"/>
    <n v="400.91"/>
    <d v="2000-05-22T00:00:00"/>
    <n v="827.15999999999985"/>
    <s v="F"/>
    <n v="32"/>
    <d v="1973-06-28T00:00:00"/>
    <n v="47.048879610603755"/>
    <s v="Associate Professor"/>
    <s v="Financial Services"/>
    <s v="Mass Customer"/>
    <s v="N"/>
    <s v="No"/>
    <n v="10"/>
    <m/>
  </r>
  <r>
    <n v="19241"/>
    <n v="42"/>
    <x v="1252"/>
    <d v="2017-09-19T00:00:00"/>
    <n v="102"/>
    <b v="0"/>
    <s v="Approved"/>
    <s v="OHM Cycles"/>
    <s v="Road"/>
    <s v="medium"/>
    <s v="small"/>
    <n v="1810"/>
    <n v="1610.9"/>
    <d v="2003-02-16T00:00:00"/>
    <n v="199.09999999999991"/>
    <s v="F"/>
    <n v="66"/>
    <d v="1999-07-28T00:00:00"/>
    <n v="20.95024947361745"/>
    <s v="Automation Specialist I"/>
    <s v="Manufacturing"/>
    <s v="Mass Customer"/>
    <s v="N"/>
    <s v="Yes"/>
    <n v="1"/>
    <m/>
  </r>
  <r>
    <n v="19275"/>
    <n v="35"/>
    <x v="1586"/>
    <d v="2017-09-19T00:00:00"/>
    <n v="102"/>
    <b v="1"/>
    <s v="Approved"/>
    <s v="Trek Bicycles"/>
    <s v="Standard"/>
    <s v="low"/>
    <s v="medium"/>
    <n v="1057.51"/>
    <n v="154.4"/>
    <d v="2008-03-19T00:00:00"/>
    <n v="903.11"/>
    <s v="M"/>
    <n v="6"/>
    <d v="1975-01-30T00:00:00"/>
    <n v="45.457098788685947"/>
    <n v="0"/>
    <s v="Property"/>
    <s v="Mass Customer"/>
    <s v="N"/>
    <s v="Yes"/>
    <n v="5"/>
    <m/>
  </r>
  <r>
    <n v="19291"/>
    <n v="65"/>
    <x v="2833"/>
    <d v="2017-09-19T00:00:00"/>
    <n v="102"/>
    <b v="0"/>
    <s v="Approved"/>
    <s v="WeareA2B"/>
    <s v="Standard"/>
    <s v="medium"/>
    <s v="medium"/>
    <n v="1807.45"/>
    <n v="778.69"/>
    <d v="2015-05-21T00:00:00"/>
    <n v="1028.76"/>
    <s v="U"/>
    <n v="59"/>
    <s v="1843-12-21"/>
    <e v="#VALUE!"/>
    <s v="Legal Assistant"/>
    <s v="IT"/>
    <s v="Affluent Customer"/>
    <s v="N"/>
    <s v="No"/>
    <n v="20"/>
    <m/>
  </r>
  <r>
    <n v="19498"/>
    <n v="5"/>
    <x v="2834"/>
    <d v="2017-09-19T00:00:00"/>
    <n v="102"/>
    <b v="0"/>
    <s v="Approved"/>
    <s v="Trek Bicycles"/>
    <s v="Mountain"/>
    <s v="low"/>
    <s v="medium"/>
    <n v="574.64"/>
    <n v="459.71"/>
    <d v="1998-12-16T00:00:00"/>
    <n v="114.93"/>
    <s v="M"/>
    <n v="61"/>
    <d v="1954-01-20T00:00:00"/>
    <n v="66.498194679096898"/>
    <s v="Recruiting Manager"/>
    <s v="Property"/>
    <s v="Mass Customer"/>
    <s v="N"/>
    <s v="Yes"/>
    <n v="15"/>
    <m/>
  </r>
  <r>
    <n v="19561"/>
    <n v="0"/>
    <x v="572"/>
    <d v="2017-09-19T00:00:00"/>
    <n v="102"/>
    <b v="0"/>
    <s v="Approved"/>
    <s v="WeareA2B"/>
    <s v="Standard"/>
    <s v="medium"/>
    <s v="small"/>
    <n v="175.89"/>
    <n v="131.91999999999999"/>
    <d v="2003-02-16T00:00:00"/>
    <n v="43.97"/>
    <s v="F"/>
    <n v="26"/>
    <d v="1978-05-19T00:00:00"/>
    <n v="42.155728925672243"/>
    <s v="Professor"/>
    <s v="n/a"/>
    <s v="High Net Worth"/>
    <s v="N"/>
    <s v="No"/>
    <n v="6"/>
    <m/>
  </r>
  <r>
    <n v="19870"/>
    <n v="10"/>
    <x v="1362"/>
    <d v="2017-09-19T00:00:00"/>
    <n v="102"/>
    <b v="1"/>
    <s v="Approved"/>
    <s v="Solex"/>
    <s v="Standard"/>
    <s v="medium"/>
    <s v="medium"/>
    <n v="1945.43"/>
    <n v="333.18"/>
    <d v="2002-08-31T00:00:00"/>
    <n v="1612.25"/>
    <s v="M"/>
    <n v="32"/>
    <d v="1975-03-13T00:00:00"/>
    <n v="45.34203029553526"/>
    <s v="Graphic Designer"/>
    <s v="n/a"/>
    <s v="High Net Worth"/>
    <s v="N"/>
    <s v="No"/>
    <n v="19"/>
    <m/>
  </r>
  <r>
    <n v="55"/>
    <n v="0"/>
    <x v="1635"/>
    <d v="2017-09-18T00:00:00"/>
    <n v="103"/>
    <b v="0"/>
    <s v="Approved"/>
    <s v="Norco Bicycles"/>
    <s v="Standard"/>
    <s v="low"/>
    <s v="medium"/>
    <n v="363.01"/>
    <n v="290.41000000000003"/>
    <d v="2005-05-10T00:00:00"/>
    <n v="72.599999999999966"/>
    <s v="F"/>
    <n v="2"/>
    <d v="1985-06-11T00:00:00"/>
    <n v="35.087235774987313"/>
    <s v="Legal Assistant"/>
    <s v="Manufacturing"/>
    <s v="High Net Worth"/>
    <s v="N"/>
    <s v="No"/>
    <n v="16"/>
    <m/>
  </r>
  <r>
    <n v="381"/>
    <n v="14"/>
    <x v="2177"/>
    <d v="2017-09-18T00:00:00"/>
    <n v="103"/>
    <b v="1"/>
    <s v="Approved"/>
    <s v="Solex"/>
    <s v="Standard"/>
    <s v="high"/>
    <s v="large"/>
    <n v="1842.92"/>
    <n v="1105.75"/>
    <d v="1995-10-24T00:00:00"/>
    <n v="737.17000000000007"/>
    <s v="F"/>
    <n v="11"/>
    <d v="1963-12-31T00:00:00"/>
    <n v="56.547509747590055"/>
    <s v="Internal Auditor"/>
    <s v="n/a"/>
    <s v="High Net Worth"/>
    <s v="N"/>
    <s v="Yes"/>
    <n v="10"/>
    <m/>
  </r>
  <r>
    <n v="1221"/>
    <n v="56"/>
    <x v="285"/>
    <d v="2017-09-18T00:00:00"/>
    <n v="103"/>
    <b v="1"/>
    <s v="Approved"/>
    <s v="Norco Bicycles"/>
    <s v="Mountain"/>
    <s v="low"/>
    <s v="small"/>
    <n v="688.63"/>
    <n v="612.88"/>
    <d v="1993-10-02T00:00:00"/>
    <n v="75.75"/>
    <s v="F"/>
    <n v="56"/>
    <d v="1978-08-19T00:00:00"/>
    <n v="41.903674131151696"/>
    <s v="Electrical Engineer"/>
    <s v="Manufacturing"/>
    <s v="High Net Worth"/>
    <s v="N"/>
    <s v="No"/>
    <n v="12"/>
    <m/>
  </r>
  <r>
    <n v="1609"/>
    <n v="87"/>
    <x v="2433"/>
    <d v="2017-09-18T00:00:00"/>
    <n v="103"/>
    <b v="0"/>
    <s v="Approved"/>
    <s v="Giant Bicycles"/>
    <s v="Standard"/>
    <s v="high"/>
    <s v="medium"/>
    <n v="1179"/>
    <n v="707.4"/>
    <d v="1993-04-20T00:00:00"/>
    <n v="471.6"/>
    <s v="F"/>
    <n v="23"/>
    <d v="1986-03-22T00:00:00"/>
    <n v="34.309153583206495"/>
    <s v="Pharmacist"/>
    <s v="Health"/>
    <s v="Affluent Customer"/>
    <s v="N"/>
    <s v="Yes"/>
    <n v="11"/>
    <m/>
  </r>
  <r>
    <n v="1953"/>
    <n v="5"/>
    <x v="2835"/>
    <d v="2017-09-18T00:00:00"/>
    <n v="103"/>
    <b v="1"/>
    <s v="Approved"/>
    <s v="Giant Bicycles"/>
    <s v="Standard"/>
    <s v="high"/>
    <s v="medium"/>
    <n v="1129.1300000000001"/>
    <n v="677.48"/>
    <d v="1991-11-07T00:00:00"/>
    <n v="451.65000000000009"/>
    <s v="F"/>
    <n v="28"/>
    <d v="1999-01-24T00:00:00"/>
    <n v="21.457098788685943"/>
    <s v="Assistant Media Planner"/>
    <s v="Entertainment"/>
    <s v="High Net Worth"/>
    <s v="N"/>
    <s v="Yes"/>
    <n v="4"/>
    <m/>
  </r>
  <r>
    <n v="2039"/>
    <n v="0"/>
    <x v="2613"/>
    <d v="2017-09-18T00:00:00"/>
    <n v="103"/>
    <b v="0"/>
    <s v="Approved"/>
    <s v="OHM Cycles"/>
    <s v="Standard"/>
    <s v="medium"/>
    <s v="medium"/>
    <n v="183.86"/>
    <n v="137.9"/>
    <d v="1997-10-04T00:00:00"/>
    <n v="45.960000000000008"/>
    <s v="M"/>
    <n v="13"/>
    <d v="1977-09-25T00:00:00"/>
    <n v="42.802304268138002"/>
    <s v="Community Outreach Specialist"/>
    <s v="Financial Services"/>
    <s v="High Net Worth"/>
    <s v="N"/>
    <s v="No"/>
    <n v="12"/>
    <m/>
  </r>
  <r>
    <n v="2695"/>
    <n v="17"/>
    <x v="1477"/>
    <d v="2017-09-18T00:00:00"/>
    <n v="103"/>
    <b v="0"/>
    <s v="Approved"/>
    <s v="Solex"/>
    <s v="Standard"/>
    <s v="high"/>
    <s v="medium"/>
    <n v="1024.6600000000001"/>
    <n v="614.79999999999995"/>
    <d v="1996-11-09T00:00:00"/>
    <n v="409.86000000000013"/>
    <s v="M"/>
    <n v="60"/>
    <d v="1998-05-09T00:00:00"/>
    <n v="22.169427555809232"/>
    <s v="Account Representative I"/>
    <s v="n/a"/>
    <s v="Affluent Customer"/>
    <s v="N"/>
    <s v="No"/>
    <n v="1"/>
    <m/>
  </r>
  <r>
    <n v="2705"/>
    <n v="92"/>
    <x v="1364"/>
    <d v="2017-09-18T00:00:00"/>
    <n v="103"/>
    <b v="1"/>
    <s v="Approved"/>
    <s v="WeareA2B"/>
    <s v="Standard"/>
    <s v="medium"/>
    <s v="small"/>
    <n v="1415.01"/>
    <n v="1259.3599999999999"/>
    <d v="2016-03-29T00:00:00"/>
    <n v="155.65000000000009"/>
    <s v="F"/>
    <n v="70"/>
    <d v="1986-07-03T00:00:00"/>
    <n v="34.026961802384577"/>
    <s v="Geologist IV"/>
    <s v="Entertainment"/>
    <s v="Mass Customer"/>
    <s v="N"/>
    <s v="Yes"/>
    <n v="10"/>
    <m/>
  </r>
  <r>
    <n v="2820"/>
    <n v="34"/>
    <x v="1024"/>
    <d v="2017-09-18T00:00:00"/>
    <n v="103"/>
    <b v="1"/>
    <s v="Approved"/>
    <s v="Norco Bicycles"/>
    <s v="Road"/>
    <s v="high"/>
    <s v="large"/>
    <n v="774.53"/>
    <n v="464.72"/>
    <d v="1994-07-12T00:00:00"/>
    <n v="309.80999999999995"/>
    <s v="M"/>
    <n v="57"/>
    <d v="1966-02-06T00:00:00"/>
    <n v="54.443400158548961"/>
    <s v="Programmer Analyst II"/>
    <s v="n/a"/>
    <s v="Affluent Customer"/>
    <s v="N"/>
    <s v="Yes"/>
    <n v="6"/>
    <m/>
  </r>
  <r>
    <n v="2915"/>
    <n v="1"/>
    <x v="2329"/>
    <d v="2017-09-18T00:00:00"/>
    <n v="103"/>
    <b v="0"/>
    <s v="Approved"/>
    <s v="Giant Bicycles"/>
    <s v="Standard"/>
    <s v="medium"/>
    <s v="medium"/>
    <n v="1403.5"/>
    <n v="954.82"/>
    <d v="2005-08-09T00:00:00"/>
    <n v="448.67999999999995"/>
    <s v="F"/>
    <n v="22"/>
    <d v="1956-10-28T00:00:00"/>
    <n v="63.725591939370879"/>
    <s v="Compensation Analyst"/>
    <s v="Financial Services"/>
    <s v="Mass Customer"/>
    <s v="N"/>
    <s v="Yes"/>
    <n v="8"/>
    <m/>
  </r>
  <r>
    <n v="3077"/>
    <n v="33"/>
    <x v="229"/>
    <d v="2017-09-18T00:00:00"/>
    <n v="103"/>
    <b v="0"/>
    <s v="Approved"/>
    <s v="Giant Bicycles"/>
    <s v="Standard"/>
    <s v="medium"/>
    <s v="small"/>
    <n v="1311.44"/>
    <n v="1167.18"/>
    <d v="1992-10-11T00:00:00"/>
    <n v="144.26"/>
    <s v="F"/>
    <n v="81"/>
    <d v="1996-08-19T00:00:00"/>
    <n v="23.88997550101471"/>
    <s v="Research Assistant I"/>
    <s v="Manufacturing"/>
    <s v="Mass Customer"/>
    <s v="N"/>
    <s v="No"/>
    <n v="5"/>
    <m/>
  </r>
  <r>
    <n v="3243"/>
    <n v="35"/>
    <x v="2836"/>
    <d v="2017-09-18T00:00:00"/>
    <n v="103"/>
    <b v="0"/>
    <s v="Approved"/>
    <s v="Trek Bicycles"/>
    <s v="Standard"/>
    <s v="low"/>
    <s v="medium"/>
    <n v="1057.51"/>
    <n v="154.4"/>
    <d v="2011-03-16T00:00:00"/>
    <n v="903.11"/>
    <s v="F"/>
    <n v="0"/>
    <d v="1997-02-26T00:00:00"/>
    <n v="23.366687829781835"/>
    <s v="Safety Technician III"/>
    <s v="Health"/>
    <s v="Mass Customer"/>
    <s v="N"/>
    <s v="Yes"/>
    <n v="1"/>
    <m/>
  </r>
  <r>
    <n v="3480"/>
    <n v="32"/>
    <x v="2767"/>
    <d v="2017-09-18T00:00:00"/>
    <n v="103"/>
    <b v="0"/>
    <s v="Approved"/>
    <s v="Giant Bicycles"/>
    <s v="Standard"/>
    <s v="medium"/>
    <s v="medium"/>
    <n v="642.70000000000005"/>
    <n v="211.37"/>
    <d v="2002-03-22T00:00:00"/>
    <n v="431.33000000000004"/>
    <s v="F"/>
    <n v="79"/>
    <d v="1962-12-10T00:00:00"/>
    <n v="57.605043994165399"/>
    <n v="0"/>
    <s v="IT"/>
    <s v="Mass Customer"/>
    <s v="N"/>
    <s v="No"/>
    <n v="11"/>
    <m/>
  </r>
  <r>
    <n v="5673"/>
    <n v="42"/>
    <x v="2595"/>
    <d v="2017-01-24T00:00:00"/>
    <m/>
    <m/>
    <s v="Approved"/>
    <s v="OHM Cycles"/>
    <s v="Road"/>
    <s v="medium"/>
    <s v="small"/>
    <n v="1810"/>
    <n v="1610.9"/>
    <n v="34071"/>
    <m/>
    <m/>
    <m/>
    <m/>
    <m/>
    <m/>
    <m/>
    <m/>
    <m/>
    <m/>
    <m/>
    <m/>
  </r>
  <r>
    <n v="4670"/>
    <n v="3"/>
    <x v="1944"/>
    <d v="2017-09-18T00:00:00"/>
    <n v="103"/>
    <b v="1"/>
    <s v="Approved"/>
    <s v="Trek Bicycles"/>
    <s v="Standard"/>
    <s v="medium"/>
    <s v="large"/>
    <n v="2091.4699999999998"/>
    <n v="388.92"/>
    <d v="2005-08-09T00:00:00"/>
    <n v="1702.5499999999997"/>
    <s v="F"/>
    <n v="13"/>
    <d v="1960-07-28T00:00:00"/>
    <n v="59.974907007864026"/>
    <s v="Dental Hygienist"/>
    <s v="Health"/>
    <s v="Affluent Customer"/>
    <s v="N"/>
    <s v="Yes"/>
    <n v="7"/>
    <m/>
  </r>
  <r>
    <n v="4789"/>
    <n v="64"/>
    <x v="1599"/>
    <d v="2017-09-18T00:00:00"/>
    <n v="103"/>
    <b v="1"/>
    <s v="Approved"/>
    <s v="Giant Bicycles"/>
    <s v="Standard"/>
    <s v="high"/>
    <s v="small"/>
    <n v="1977.36"/>
    <n v="1759.85"/>
    <d v="2010-08-20T00:00:00"/>
    <n v="217.51"/>
    <s v="M"/>
    <n v="76"/>
    <d v="1970-03-01T00:00:00"/>
    <n v="50.377646733891424"/>
    <s v="Sales Representative"/>
    <s v="Retail"/>
    <s v="High Net Worth"/>
    <s v="N"/>
    <s v="Yes"/>
    <n v="13"/>
    <m/>
  </r>
  <r>
    <n v="6280"/>
    <n v="8"/>
    <x v="97"/>
    <d v="2017-09-18T00:00:00"/>
    <n v="103"/>
    <b v="0"/>
    <s v="Approved"/>
    <s v="Solex"/>
    <s v="Road"/>
    <s v="medium"/>
    <s v="small"/>
    <n v="1703.52"/>
    <n v="1516.13"/>
    <d v="1993-04-20T00:00:00"/>
    <n v="187.38999999999987"/>
    <s v="F"/>
    <n v="56"/>
    <d v="1967-10-01T00:00:00"/>
    <n v="52.794085090055809"/>
    <s v="Recruiting Manager"/>
    <s v="Health"/>
    <s v="Affluent Customer"/>
    <s v="N"/>
    <s v="Yes"/>
    <n v="6"/>
    <m/>
  </r>
  <r>
    <n v="6522"/>
    <n v="79"/>
    <x v="2292"/>
    <d v="2017-09-18T00:00:00"/>
    <n v="103"/>
    <b v="0"/>
    <s v="Approved"/>
    <s v="Norco Bicycles"/>
    <s v="Standard"/>
    <s v="medium"/>
    <s v="medium"/>
    <n v="1555.58"/>
    <n v="818.01"/>
    <d v="2003-09-09T00:00:00"/>
    <n v="737.56999999999994"/>
    <s v="M"/>
    <n v="38"/>
    <d v="1978-06-05T00:00:00"/>
    <n v="42.109153583206492"/>
    <s v="Business Systems Development Analyst"/>
    <s v="Manufacturing"/>
    <s v="Affluent Customer"/>
    <s v="N"/>
    <s v="No"/>
    <n v="13"/>
    <m/>
  </r>
  <r>
    <n v="9308"/>
    <n v="28"/>
    <x v="1790"/>
    <d v="2017-09-18T00:00:00"/>
    <n v="103"/>
    <b v="1"/>
    <s v="Approved"/>
    <s v="Norco Bicycles"/>
    <s v="Standard"/>
    <s v="medium"/>
    <s v="small"/>
    <n v="1216.1400000000001"/>
    <n v="1082.3599999999999"/>
    <d v="1991-08-05T00:00:00"/>
    <n v="133.7800000000002"/>
    <s v="F"/>
    <n v="35"/>
    <d v="1979-04-28T00:00:00"/>
    <n v="41.213263172247586"/>
    <s v="Business Systems Development Analyst"/>
    <s v="IT"/>
    <s v="Mass Customer"/>
    <s v="N"/>
    <s v="Yes"/>
    <n v="10"/>
    <m/>
  </r>
  <r>
    <n v="9923"/>
    <n v="25"/>
    <x v="2837"/>
    <d v="2017-09-18T00:00:00"/>
    <n v="103"/>
    <b v="1"/>
    <s v="Approved"/>
    <s v="Giant Bicycles"/>
    <s v="Road"/>
    <s v="medium"/>
    <s v="medium"/>
    <n v="1538.99"/>
    <n v="829.65"/>
    <d v="2016-02-04T00:00:00"/>
    <n v="709.34"/>
    <s v="M"/>
    <n v="81"/>
    <d v="1986-10-25T00:00:00"/>
    <n v="33.714633035261286"/>
    <s v="VP Marketing"/>
    <s v="Retail"/>
    <s v="Mass Customer"/>
    <s v="N"/>
    <s v="No"/>
    <n v="7"/>
    <m/>
  </r>
  <r>
    <n v="9946"/>
    <n v="7"/>
    <x v="1002"/>
    <d v="2017-09-18T00:00:00"/>
    <n v="103"/>
    <b v="1"/>
    <s v="Approved"/>
    <s v="Trek Bicycles"/>
    <s v="Road"/>
    <s v="low"/>
    <s v="medium"/>
    <n v="980.37"/>
    <n v="234.43"/>
    <d v="1991-07-10T00:00:00"/>
    <n v="745.94"/>
    <s v="M"/>
    <n v="67"/>
    <d v="1931-10-23T00:00:00"/>
    <n v="88.758468651699644"/>
    <s v="Recruiting Manager"/>
    <s v="Retail"/>
    <s v="Affluent Customer"/>
    <s v="N"/>
    <s v="No"/>
    <n v="6"/>
    <m/>
  </r>
  <r>
    <n v="10142"/>
    <n v="13"/>
    <x v="662"/>
    <d v="2017-09-18T00:00:00"/>
    <n v="103"/>
    <b v="0"/>
    <s v="Approved"/>
    <s v="Solex"/>
    <s v="Standard"/>
    <s v="medium"/>
    <s v="medium"/>
    <n v="1577.53"/>
    <n v="826.51"/>
    <d v="2011-03-16T00:00:00"/>
    <n v="751.02"/>
    <s v="M"/>
    <n v="15"/>
    <d v="1971-01-11T00:00:00"/>
    <n v="49.511893309233891"/>
    <s v="Associate Professor"/>
    <s v="n/a"/>
    <s v="High Net Worth"/>
    <s v="N"/>
    <s v="No"/>
    <n v="10"/>
    <m/>
  </r>
  <r>
    <n v="10143"/>
    <n v="82"/>
    <x v="765"/>
    <d v="2017-09-18T00:00:00"/>
    <n v="103"/>
    <b v="1"/>
    <s v="Approved"/>
    <s v="Norco Bicycles"/>
    <s v="Standard"/>
    <s v="high"/>
    <s v="medium"/>
    <n v="1148.6400000000001"/>
    <n v="689.18"/>
    <d v="2015-08-10T00:00:00"/>
    <n v="459.46000000000015"/>
    <s v="M"/>
    <n v="21"/>
    <d v="1986-01-16T00:00:00"/>
    <n v="34.487235774987312"/>
    <s v="Clinical Specialist"/>
    <s v="Health"/>
    <s v="Affluent Customer"/>
    <s v="N"/>
    <s v="No"/>
    <n v="4"/>
    <m/>
  </r>
  <r>
    <n v="10148"/>
    <n v="63"/>
    <x v="2291"/>
    <d v="2017-09-18T00:00:00"/>
    <n v="103"/>
    <b v="1"/>
    <s v="Approved"/>
    <s v="WeareA2B"/>
    <s v="Standard"/>
    <s v="medium"/>
    <s v="medium"/>
    <n v="1992.93"/>
    <n v="762.63"/>
    <d v="1993-05-26T00:00:00"/>
    <n v="1230.3000000000002"/>
    <s v="M"/>
    <n v="17"/>
    <d v="1978-06-17T00:00:00"/>
    <n v="42.076276870877727"/>
    <s v="Paralegal"/>
    <s v="Financial Services"/>
    <s v="High Net Worth"/>
    <s v="N"/>
    <s v="Yes"/>
    <n v="7"/>
    <m/>
  </r>
  <r>
    <n v="10265"/>
    <n v="33"/>
    <x v="2674"/>
    <d v="2017-09-18T00:00:00"/>
    <n v="103"/>
    <b v="1"/>
    <s v="Approved"/>
    <s v="Giant Bicycles"/>
    <s v="Standard"/>
    <s v="medium"/>
    <s v="small"/>
    <n v="1311.44"/>
    <n v="1167.18"/>
    <d v="1994-07-12T00:00:00"/>
    <n v="144.26"/>
    <s v="U"/>
    <n v="22"/>
    <d v="1899-12-30T00:00:00"/>
    <n v="0"/>
    <s v="Office Assistant II"/>
    <s v="IT"/>
    <s v="Mass Customer"/>
    <s v="N"/>
    <s v="Yes"/>
    <n v="0"/>
    <m/>
  </r>
  <r>
    <n v="10287"/>
    <n v="59"/>
    <x v="1873"/>
    <d v="2017-09-18T00:00:00"/>
    <n v="103"/>
    <b v="1"/>
    <s v="Approved"/>
    <s v="Solex"/>
    <s v="Standard"/>
    <s v="medium"/>
    <s v="large"/>
    <n v="1061.56"/>
    <n v="733.58"/>
    <d v="1993-07-20T00:00:00"/>
    <n v="327.9799999999999"/>
    <s v="F"/>
    <n v="35"/>
    <d v="1970-12-31T00:00:00"/>
    <n v="49.542030295535262"/>
    <s v="Desktop Support Technician"/>
    <s v="Manufacturing"/>
    <s v="Mass Customer"/>
    <s v="N"/>
    <s v="No"/>
    <n v="16"/>
    <m/>
  </r>
  <r>
    <n v="10592"/>
    <n v="84"/>
    <x v="654"/>
    <d v="2017-09-18T00:00:00"/>
    <n v="103"/>
    <b v="0"/>
    <s v="Approved"/>
    <s v="Giant Bicycles"/>
    <s v="Road"/>
    <s v="medium"/>
    <s v="medium"/>
    <n v="792.9"/>
    <n v="594.67999999999995"/>
    <d v="1995-10-24T00:00:00"/>
    <n v="198.22000000000003"/>
    <s v="F"/>
    <n v="70"/>
    <d v="1978-11-05T00:00:00"/>
    <n v="41.689975501014715"/>
    <s v="Speech Pathologist"/>
    <s v="Retail"/>
    <s v="High Net Worth"/>
    <s v="N"/>
    <s v="Yes"/>
    <n v="5"/>
    <m/>
  </r>
  <r>
    <n v="11245"/>
    <n v="40"/>
    <x v="523"/>
    <d v="2017-09-18T00:00:00"/>
    <n v="103"/>
    <b v="0"/>
    <s v="Approved"/>
    <s v="OHM Cycles"/>
    <s v="Standard"/>
    <s v="high"/>
    <s v="medium"/>
    <n v="1458.17"/>
    <n v="874.9"/>
    <d v="2006-02-02T00:00:00"/>
    <n v="583.2700000000001"/>
    <s v="F"/>
    <n v="49"/>
    <d v="1998-12-08T00:00:00"/>
    <n v="21.585865911973617"/>
    <s v="Research Nurse"/>
    <s v="Health"/>
    <s v="Mass Customer"/>
    <s v="N"/>
    <s v="No"/>
    <n v="4"/>
    <m/>
  </r>
  <r>
    <n v="11495"/>
    <n v="56"/>
    <x v="938"/>
    <d v="2017-09-18T00:00:00"/>
    <n v="103"/>
    <b v="0"/>
    <s v="Approved"/>
    <s v="OHM Cycles"/>
    <s v="Standard"/>
    <s v="medium"/>
    <s v="medium"/>
    <n v="183.86"/>
    <n v="137.9"/>
    <d v="1991-01-21T00:00:00"/>
    <n v="45.960000000000008"/>
    <s v="F"/>
    <n v="37"/>
    <d v="1980-04-12T00:00:00"/>
    <n v="40.254359062658544"/>
    <n v="0"/>
    <s v="Manufacturing"/>
    <s v="Affluent Customer"/>
    <s v="N"/>
    <s v="Yes"/>
    <n v="18"/>
    <m/>
  </r>
  <r>
    <n v="12060"/>
    <n v="59"/>
    <x v="828"/>
    <d v="2017-09-18T00:00:00"/>
    <n v="103"/>
    <b v="1"/>
    <s v="Approved"/>
    <s v="Solex"/>
    <s v="Standard"/>
    <s v="medium"/>
    <s v="large"/>
    <n v="1061.56"/>
    <n v="733.58"/>
    <d v="1993-07-20T00:00:00"/>
    <n v="327.9799999999999"/>
    <s v="F"/>
    <n v="96"/>
    <d v="1979-07-10T00:00:00"/>
    <n v="41.013263172247591"/>
    <s v="Environmental Tech"/>
    <s v="Manufacturing"/>
    <s v="Mass Customer"/>
    <s v="N"/>
    <s v="No"/>
    <n v="6"/>
    <m/>
  </r>
  <r>
    <n v="12087"/>
    <n v="95"/>
    <x v="2838"/>
    <d v="2017-09-18T00:00:00"/>
    <n v="103"/>
    <b v="0"/>
    <s v="Approved"/>
    <s v="OHM Cycles"/>
    <s v="Touring"/>
    <s v="low"/>
    <s v="medium"/>
    <n v="1073.07"/>
    <n v="933.84"/>
    <d v="2015-08-02T00:00:00"/>
    <n v="139.2299999999999"/>
    <s v="F"/>
    <n v="20"/>
    <d v="1971-07-22T00:00:00"/>
    <n v="48.985865911973619"/>
    <s v="Biostatistician I"/>
    <s v="Property"/>
    <s v="High Net Worth"/>
    <s v="N"/>
    <s v="Yes"/>
    <n v="14"/>
    <m/>
  </r>
  <r>
    <n v="12456"/>
    <n v="83"/>
    <x v="2169"/>
    <d v="2017-09-18T00:00:00"/>
    <n v="103"/>
    <b v="0"/>
    <s v="Approved"/>
    <s v="Solex"/>
    <s v="Touring"/>
    <s v="medium"/>
    <s v="large"/>
    <n v="2083.94"/>
    <n v="675.03"/>
    <d v="2013-09-16T00:00:00"/>
    <n v="1408.91"/>
    <s v="F"/>
    <n v="22"/>
    <d v="1961-05-20T00:00:00"/>
    <n v="59.163948103754436"/>
    <n v="0"/>
    <s v="IT"/>
    <s v="Mass Customer"/>
    <s v="N"/>
    <s v="No"/>
    <n v="14"/>
    <m/>
  </r>
  <r>
    <n v="12652"/>
    <n v="46"/>
    <x v="297"/>
    <d v="2017-09-18T00:00:00"/>
    <n v="103"/>
    <b v="1"/>
    <s v="Approved"/>
    <s v="Solex"/>
    <s v="Standard"/>
    <s v="low"/>
    <s v="medium"/>
    <n v="1289.8499999999999"/>
    <n v="74.510000000000005"/>
    <d v="2007-12-11T00:00:00"/>
    <n v="1215.3399999999999"/>
    <s v="F"/>
    <n v="88"/>
    <d v="1978-02-24T00:00:00"/>
    <n v="42.385865911973617"/>
    <n v="0"/>
    <s v="Financial Services"/>
    <s v="Mass Customer"/>
    <s v="N"/>
    <s v="No"/>
    <n v="15"/>
    <m/>
  </r>
  <r>
    <n v="12682"/>
    <n v="3"/>
    <x v="2839"/>
    <d v="2017-09-18T00:00:00"/>
    <n v="103"/>
    <b v="1"/>
    <s v="Approved"/>
    <s v="Trek Bicycles"/>
    <s v="Standard"/>
    <s v="medium"/>
    <s v="large"/>
    <n v="2091.4699999999998"/>
    <n v="388.92"/>
    <d v="2011-01-10T00:00:00"/>
    <n v="1702.5499999999997"/>
    <s v="F"/>
    <n v="64"/>
    <d v="1975-09-26T00:00:00"/>
    <n v="44.802304268138002"/>
    <s v="Information Systems Manager"/>
    <s v="Financial Services"/>
    <s v="Mass Customer"/>
    <s v="N"/>
    <s v="Yes"/>
    <n v="13"/>
    <m/>
  </r>
  <r>
    <n v="13071"/>
    <n v="100"/>
    <x v="283"/>
    <d v="2017-09-18T00:00:00"/>
    <n v="103"/>
    <b v="1"/>
    <s v="Approved"/>
    <s v="Norco Bicycles"/>
    <s v="Road"/>
    <s v="medium"/>
    <s v="medium"/>
    <n v="1036.5899999999999"/>
    <n v="206.35"/>
    <d v="1991-05-06T00:00:00"/>
    <n v="830.2399999999999"/>
    <s v="F"/>
    <n v="17"/>
    <d v="1959-01-23T00:00:00"/>
    <n v="61.487235774987312"/>
    <s v="Statistician II"/>
    <s v="Financial Services"/>
    <s v="Mass Customer"/>
    <s v="N"/>
    <s v="No"/>
    <n v="17"/>
    <m/>
  </r>
  <r>
    <n v="13912"/>
    <n v="27"/>
    <x v="779"/>
    <d v="2017-09-18T00:00:00"/>
    <n v="103"/>
    <b v="1"/>
    <s v="Approved"/>
    <s v="Trek Bicycles"/>
    <s v="Standard"/>
    <s v="medium"/>
    <s v="medium"/>
    <n v="499.53"/>
    <n v="388.72"/>
    <d v="2006-11-10T00:00:00"/>
    <n v="110.80999999999995"/>
    <s v="F"/>
    <n v="1"/>
    <d v="1979-08-14T00:00:00"/>
    <n v="40.917372761288682"/>
    <s v="Research Associate"/>
    <s v="Financial Services"/>
    <s v="Mass Customer"/>
    <s v="N"/>
    <s v="Yes"/>
    <n v="9"/>
    <m/>
  </r>
  <r>
    <n v="13993"/>
    <n v="68"/>
    <x v="1442"/>
    <d v="2017-09-18T00:00:00"/>
    <n v="103"/>
    <b v="0"/>
    <s v="Approved"/>
    <s v="OHM Cycles"/>
    <s v="Standard"/>
    <s v="medium"/>
    <s v="medium"/>
    <n v="1636.9"/>
    <n v="44.71"/>
    <d v="2006-05-22T00:00:00"/>
    <n v="1592.19"/>
    <s v="M"/>
    <n v="20"/>
    <d v="1962-01-14T00:00:00"/>
    <n v="58.509153583206491"/>
    <s v="Speech Pathologist"/>
    <s v="Retail"/>
    <s v="Mass Customer"/>
    <s v="N"/>
    <s v="Yes"/>
    <n v="19"/>
    <m/>
  </r>
  <r>
    <n v="14601"/>
    <n v="71"/>
    <x v="300"/>
    <d v="2017-09-18T00:00:00"/>
    <n v="103"/>
    <b v="1"/>
    <s v="Approved"/>
    <s v="Solex"/>
    <s v="Standard"/>
    <s v="high"/>
    <s v="large"/>
    <n v="1842.92"/>
    <n v="1105.75"/>
    <d v="2011-01-10T00:00:00"/>
    <n v="737.17000000000007"/>
    <s v="M"/>
    <n v="28"/>
    <d v="1998-07-20T00:00:00"/>
    <n v="21.972167281836629"/>
    <n v="0"/>
    <s v="Retail"/>
    <s v="Mass Customer"/>
    <s v="N"/>
    <s v="Yes"/>
    <n v="3"/>
    <m/>
  </r>
  <r>
    <n v="14660"/>
    <n v="15"/>
    <x v="1665"/>
    <d v="2017-09-18T00:00:00"/>
    <n v="103"/>
    <b v="1"/>
    <s v="Approved"/>
    <s v="Norco Bicycles"/>
    <s v="Standard"/>
    <s v="low"/>
    <s v="medium"/>
    <n v="958.74"/>
    <n v="748.9"/>
    <d v="1993-10-02T00:00:00"/>
    <n v="209.84000000000003"/>
    <s v="M"/>
    <n v="42"/>
    <d v="1998-10-24T00:00:00"/>
    <n v="21.709153583206493"/>
    <s v="Account Coordinator"/>
    <s v="Property"/>
    <s v="Affluent Customer"/>
    <s v="N"/>
    <s v="Yes"/>
    <n v="4"/>
    <m/>
  </r>
  <r>
    <n v="14895"/>
    <n v="25"/>
    <x v="2349"/>
    <d v="2017-09-18T00:00:00"/>
    <n v="103"/>
    <b v="0"/>
    <s v="Approved"/>
    <s v="OHM Cycles"/>
    <s v="Standard"/>
    <s v="high"/>
    <s v="medium"/>
    <n v="2005.66"/>
    <n v="1203.4000000000001"/>
    <d v="2015-10-18T00:00:00"/>
    <n v="802.26"/>
    <s v="M"/>
    <n v="37"/>
    <d v="2000-10-25T00:00:00"/>
    <n v="19.703674131151697"/>
    <s v="Dental Hygienist"/>
    <s v="Health"/>
    <s v="High Net Worth"/>
    <s v="N"/>
    <s v="Yes"/>
    <n v="2"/>
    <m/>
  </r>
  <r>
    <n v="15749"/>
    <n v="5"/>
    <x v="999"/>
    <d v="2017-09-18T00:00:00"/>
    <n v="103"/>
    <b v="0"/>
    <s v="Approved"/>
    <s v="Trek Bicycles"/>
    <s v="Mountain"/>
    <s v="low"/>
    <s v="medium"/>
    <n v="574.64"/>
    <n v="459.71"/>
    <d v="2011-08-29T00:00:00"/>
    <n v="114.93"/>
    <s v="F"/>
    <n v="69"/>
    <d v="1978-02-07T00:00:00"/>
    <n v="42.432441254439368"/>
    <n v="0"/>
    <s v="n/a"/>
    <s v="Mass Customer"/>
    <s v="N"/>
    <s v="No"/>
    <n v="10"/>
    <m/>
  </r>
  <r>
    <n v="16774"/>
    <n v="19"/>
    <x v="1265"/>
    <d v="2017-09-18T00:00:00"/>
    <n v="103"/>
    <b v="1"/>
    <s v="Approved"/>
    <s v="Trek Bicycles"/>
    <s v="Mountain"/>
    <s v="low"/>
    <s v="medium"/>
    <n v="574.64"/>
    <n v="459.71"/>
    <d v="2011-08-29T00:00:00"/>
    <n v="114.93"/>
    <s v="F"/>
    <n v="79"/>
    <d v="1962-11-09T00:00:00"/>
    <n v="57.689975501014715"/>
    <s v="Accountant II"/>
    <s v="Property"/>
    <s v="High Net Worth"/>
    <s v="N"/>
    <s v="Yes"/>
    <n v="12"/>
    <m/>
  </r>
  <r>
    <n v="16827"/>
    <n v="9"/>
    <x v="246"/>
    <d v="2017-09-18T00:00:00"/>
    <n v="103"/>
    <b v="0"/>
    <s v="Approved"/>
    <s v="OHM Cycles"/>
    <s v="Road"/>
    <s v="medium"/>
    <s v="medium"/>
    <n v="742.54"/>
    <n v="667.4"/>
    <d v="1991-11-07T00:00:00"/>
    <n v="75.139999999999986"/>
    <s v="F"/>
    <n v="15"/>
    <d v="1965-01-26T00:00:00"/>
    <n v="55.473537144850326"/>
    <n v="0"/>
    <s v="Health"/>
    <s v="Mass Customer"/>
    <s v="N"/>
    <s v="No"/>
    <n v="10"/>
    <m/>
  </r>
  <r>
    <n v="16899"/>
    <n v="97"/>
    <x v="2840"/>
    <d v="2017-09-18T00:00:00"/>
    <n v="103"/>
    <b v="0"/>
    <s v="Approved"/>
    <s v="Solex"/>
    <s v="Standard"/>
    <s v="medium"/>
    <s v="large"/>
    <n v="202.62"/>
    <n v="151.96"/>
    <d v="2016-03-29T00:00:00"/>
    <n v="50.66"/>
    <s v="F"/>
    <n v="29"/>
    <d v="1994-07-05T00:00:00"/>
    <n v="26.016002898274987"/>
    <s v="Editor"/>
    <s v="Argiculture"/>
    <s v="Affluent Customer"/>
    <s v="N"/>
    <s v="No"/>
    <n v="8"/>
    <m/>
  </r>
  <r>
    <n v="17636"/>
    <n v="98"/>
    <x v="2081"/>
    <d v="2017-09-18T00:00:00"/>
    <n v="103"/>
    <b v="0"/>
    <s v="Approved"/>
    <s v="OHM Cycles"/>
    <s v="Standard"/>
    <s v="medium"/>
    <s v="medium"/>
    <n v="795.34"/>
    <n v="101.58"/>
    <d v="1997-02-09T00:00:00"/>
    <n v="693.76"/>
    <s v="F"/>
    <n v="37"/>
    <d v="1987-11-16T00:00:00"/>
    <n v="32.65435906265855"/>
    <s v="Mechanical Systems Engineer"/>
    <s v="Argiculture"/>
    <s v="High Net Worth"/>
    <s v="N"/>
    <s v="No"/>
    <n v="7"/>
    <m/>
  </r>
  <r>
    <n v="18505"/>
    <n v="21"/>
    <x v="2841"/>
    <d v="2017-09-18T00:00:00"/>
    <n v="103"/>
    <b v="1"/>
    <s v="Approved"/>
    <s v="Solex"/>
    <s v="Standard"/>
    <s v="medium"/>
    <s v="large"/>
    <n v="1071.23"/>
    <n v="380.74"/>
    <d v="2016-11-22T00:00:00"/>
    <n v="690.49"/>
    <s v="F"/>
    <n v="54"/>
    <d v="1973-03-26T00:00:00"/>
    <n v="47.306413857179095"/>
    <s v="Financial Analyst"/>
    <s v="Financial Services"/>
    <s v="Mass Customer"/>
    <s v="N"/>
    <s v="Yes"/>
    <n v="5"/>
    <m/>
  </r>
  <r>
    <n v="1341"/>
    <n v="39"/>
    <x v="2842"/>
    <d v="2017-09-17T00:00:00"/>
    <n v="104"/>
    <b v="0"/>
    <s v="Approved"/>
    <s v="Giant Bicycles"/>
    <s v="Standard"/>
    <s v="medium"/>
    <s v="large"/>
    <n v="1812.75"/>
    <n v="582.48"/>
    <d v="1997-05-10T00:00:00"/>
    <n v="1230.27"/>
    <s v="F"/>
    <n v="59"/>
    <d v="1977-07-02T00:00:00"/>
    <n v="43.03518098046677"/>
    <s v="Social Worker"/>
    <s v="Health"/>
    <s v="Affluent Customer"/>
    <s v="N"/>
    <s v="Yes"/>
    <n v="8"/>
    <m/>
  </r>
  <r>
    <n v="1823"/>
    <n v="54"/>
    <x v="2843"/>
    <d v="2017-09-17T00:00:00"/>
    <n v="104"/>
    <b v="0"/>
    <s v="Approved"/>
    <s v="WeareA2B"/>
    <s v="Standard"/>
    <s v="medium"/>
    <s v="medium"/>
    <n v="1807.45"/>
    <n v="778.69"/>
    <d v="2016-12-06T00:00:00"/>
    <n v="1028.76"/>
    <s v="M"/>
    <n v="16"/>
    <d v="1976-05-12T00:00:00"/>
    <n v="44.174907007864029"/>
    <n v="0"/>
    <s v="n/a"/>
    <s v="High Net Worth"/>
    <s v="N"/>
    <s v="Yes"/>
    <n v="3"/>
    <m/>
  </r>
  <r>
    <n v="2068"/>
    <n v="6"/>
    <x v="1110"/>
    <d v="2017-09-17T00:00:00"/>
    <n v="104"/>
    <b v="0"/>
    <s v="Approved"/>
    <s v="Solex"/>
    <s v="Standard"/>
    <s v="high"/>
    <s v="medium"/>
    <n v="748.17"/>
    <n v="448.9"/>
    <d v="2011-03-16T00:00:00"/>
    <n v="299.27"/>
    <s v="M"/>
    <n v="34"/>
    <d v="1974-12-14T00:00:00"/>
    <n v="45.585865911973613"/>
    <s v="Senior Sales Associate"/>
    <s v="n/a"/>
    <s v="High Net Worth"/>
    <s v="N"/>
    <s v="Yes"/>
    <n v="3"/>
    <m/>
  </r>
  <r>
    <n v="2262"/>
    <n v="54"/>
    <x v="2844"/>
    <d v="2017-09-17T00:00:00"/>
    <n v="104"/>
    <b v="1"/>
    <s v="Approved"/>
    <s v="WeareA2B"/>
    <s v="Standard"/>
    <s v="medium"/>
    <s v="medium"/>
    <n v="1292.8399999999999"/>
    <n v="13.44"/>
    <d v="2009-04-12T00:00:00"/>
    <n v="1279.3999999999999"/>
    <s v="F"/>
    <n v="82"/>
    <d v="1994-12-21T00:00:00"/>
    <n v="25.552989199644848"/>
    <s v="Internal Auditor"/>
    <s v="Manufacturing"/>
    <s v="Mass Customer"/>
    <s v="N"/>
    <s v="No"/>
    <n v="1"/>
    <m/>
  </r>
  <r>
    <n v="2664"/>
    <n v="42"/>
    <x v="2845"/>
    <d v="2017-09-17T00:00:00"/>
    <n v="104"/>
    <b v="0"/>
    <s v="Approved"/>
    <s v="OHM Cycles"/>
    <s v="Road"/>
    <s v="medium"/>
    <s v="small"/>
    <n v="1810"/>
    <n v="1610.9"/>
    <d v="2008-03-19T00:00:00"/>
    <n v="199.09999999999991"/>
    <s v="M"/>
    <n v="27"/>
    <d v="1962-11-14T00:00:00"/>
    <n v="57.676276870877729"/>
    <s v="Civil Engineer"/>
    <s v="Manufacturing"/>
    <s v="Affluent Customer"/>
    <s v="N"/>
    <s v="No"/>
    <n v="11"/>
    <m/>
  </r>
  <r>
    <n v="3618"/>
    <n v="32"/>
    <x v="1252"/>
    <d v="2017-09-17T00:00:00"/>
    <n v="104"/>
    <b v="1"/>
    <s v="Approved"/>
    <s v="Giant Bicycles"/>
    <s v="Standard"/>
    <s v="medium"/>
    <s v="medium"/>
    <n v="642.70000000000005"/>
    <n v="211.37"/>
    <d v="2011-03-16T00:00:00"/>
    <n v="431.33000000000004"/>
    <s v="F"/>
    <n v="66"/>
    <d v="1999-07-28T00:00:00"/>
    <n v="20.95024947361745"/>
    <s v="Automation Specialist I"/>
    <s v="Manufacturing"/>
    <s v="Mass Customer"/>
    <s v="N"/>
    <s v="Yes"/>
    <n v="1"/>
    <m/>
  </r>
  <r>
    <n v="3746"/>
    <n v="25"/>
    <x v="1778"/>
    <d v="2017-09-17T00:00:00"/>
    <n v="104"/>
    <b v="0"/>
    <s v="Approved"/>
    <s v="Giant Bicycles"/>
    <s v="Road"/>
    <s v="medium"/>
    <s v="medium"/>
    <n v="1538.99"/>
    <n v="829.65"/>
    <d v="1991-08-05T00:00:00"/>
    <n v="709.34"/>
    <s v="M"/>
    <n v="55"/>
    <d v="2001-10-10T00:00:00"/>
    <n v="18.744770021562658"/>
    <s v="Computer Systems Analyst I"/>
    <s v="Health"/>
    <s v="Mass Customer"/>
    <s v="N"/>
    <s v="Yes"/>
    <n v="1"/>
    <m/>
  </r>
  <r>
    <n v="3983"/>
    <n v="49"/>
    <x v="645"/>
    <d v="2017-09-17T00:00:00"/>
    <n v="104"/>
    <b v="1"/>
    <s v="Approved"/>
    <s v="Trek Bicycles"/>
    <s v="Road"/>
    <s v="medium"/>
    <s v="medium"/>
    <n v="533.51"/>
    <n v="400.13"/>
    <d v="2012-06-04T00:00:00"/>
    <n v="133.38"/>
    <s v="F"/>
    <n v="20"/>
    <d v="1969-01-18T00:00:00"/>
    <n v="51.492715227042112"/>
    <n v="0"/>
    <s v="Retail"/>
    <s v="Affluent Customer"/>
    <s v="N"/>
    <s v="No"/>
    <n v="11"/>
    <m/>
  </r>
  <r>
    <n v="4288"/>
    <n v="34"/>
    <x v="2401"/>
    <d v="2017-09-17T00:00:00"/>
    <n v="104"/>
    <b v="0"/>
    <s v="Approved"/>
    <s v="Norco Bicycles"/>
    <s v="Road"/>
    <s v="high"/>
    <s v="large"/>
    <n v="774.53"/>
    <n v="464.72"/>
    <d v="2003-03-18T00:00:00"/>
    <n v="309.80999999999995"/>
    <s v="F"/>
    <n v="0"/>
    <d v="2000-10-15T00:00:00"/>
    <n v="19.731071391425669"/>
    <s v="Analyst Programmer"/>
    <s v="Financial Services"/>
    <s v="Affluent Customer"/>
    <s v="N"/>
    <s v="No"/>
    <n v="2"/>
    <m/>
  </r>
  <r>
    <n v="4324"/>
    <n v="41"/>
    <x v="421"/>
    <d v="2017-09-17T00:00:00"/>
    <n v="104"/>
    <b v="0"/>
    <s v="Approved"/>
    <s v="Solex"/>
    <s v="Road"/>
    <s v="medium"/>
    <s v="medium"/>
    <n v="416.98"/>
    <n v="312.74"/>
    <d v="2007-12-11T00:00:00"/>
    <n v="104.24000000000001"/>
    <s v="F"/>
    <n v="61"/>
    <d v="1972-02-07T00:00:00"/>
    <n v="48.437920706494161"/>
    <s v="Programmer Analyst IV"/>
    <s v="Manufacturing"/>
    <s v="Mass Customer"/>
    <s v="N"/>
    <s v="Yes"/>
    <n v="7"/>
    <m/>
  </r>
  <r>
    <n v="4402"/>
    <n v="73"/>
    <x v="1626"/>
    <d v="2017-09-17T00:00:00"/>
    <n v="104"/>
    <b v="0"/>
    <s v="Approved"/>
    <s v="Solex"/>
    <s v="Standard"/>
    <s v="medium"/>
    <s v="medium"/>
    <n v="1945.43"/>
    <n v="333.18"/>
    <d v="1991-07-10T00:00:00"/>
    <n v="1612.25"/>
    <s v="M"/>
    <n v="68"/>
    <d v="1967-04-22T00:00:00"/>
    <n v="53.237920706494165"/>
    <s v="Nuclear Power Engineer"/>
    <s v="Manufacturing"/>
    <s v="Affluent Customer"/>
    <s v="N"/>
    <s v="Yes"/>
    <n v="12"/>
    <m/>
  </r>
  <r>
    <n v="4617"/>
    <n v="32"/>
    <x v="1944"/>
    <d v="2017-09-17T00:00:00"/>
    <n v="104"/>
    <b v="1"/>
    <s v="Approved"/>
    <s v="Giant Bicycles"/>
    <s v="Standard"/>
    <s v="medium"/>
    <s v="medium"/>
    <n v="642.70000000000005"/>
    <n v="211.37"/>
    <d v="2006-02-02T00:00:00"/>
    <n v="431.33000000000004"/>
    <s v="F"/>
    <n v="13"/>
    <d v="1960-07-28T00:00:00"/>
    <n v="59.974907007864026"/>
    <s v="Dental Hygienist"/>
    <s v="Health"/>
    <s v="Affluent Customer"/>
    <s v="N"/>
    <s v="Yes"/>
    <n v="7"/>
    <m/>
  </r>
  <r>
    <n v="5718"/>
    <n v="59"/>
    <x v="2676"/>
    <d v="2017-02-05T00:00:00"/>
    <m/>
    <m/>
    <s v="Approved"/>
    <s v="WeareA2B"/>
    <s v="Standard"/>
    <s v="medium"/>
    <s v="small"/>
    <n v="1415.01"/>
    <n v="1259.3599999999999"/>
    <n v="33364"/>
    <m/>
    <m/>
    <m/>
    <m/>
    <m/>
    <m/>
    <m/>
    <m/>
    <m/>
    <m/>
    <m/>
    <m/>
  </r>
  <r>
    <n v="4793"/>
    <n v="11"/>
    <x v="2515"/>
    <d v="2017-09-17T00:00:00"/>
    <n v="104"/>
    <b v="1"/>
    <s v="Approved"/>
    <s v="Giant Bicycles"/>
    <s v="Standard"/>
    <s v="high"/>
    <s v="medium"/>
    <n v="1274.93"/>
    <n v="764.96"/>
    <d v="2007-08-04T00:00:00"/>
    <n v="509.97"/>
    <s v="F"/>
    <n v="80"/>
    <d v="2001-04-28T00:00:00"/>
    <n v="19.196824816083204"/>
    <s v="Chemical Engineer"/>
    <s v="Manufacturing"/>
    <s v="Mass Customer"/>
    <s v="N"/>
    <s v="No"/>
    <n v="1"/>
    <m/>
  </r>
  <r>
    <n v="4816"/>
    <n v="75"/>
    <x v="2024"/>
    <d v="2017-09-17T00:00:00"/>
    <n v="104"/>
    <b v="1"/>
    <s v="Approved"/>
    <s v="Giant Bicycles"/>
    <s v="Touring"/>
    <s v="medium"/>
    <s v="large"/>
    <n v="1873.97"/>
    <n v="863.95"/>
    <d v="2006-05-22T00:00:00"/>
    <n v="1010.02"/>
    <s v="M"/>
    <n v="68"/>
    <d v="1959-12-05T00:00:00"/>
    <n v="60.621482350329778"/>
    <s v="Computer Systems Analyst II"/>
    <s v="Retail"/>
    <s v="Mass Customer"/>
    <s v="N"/>
    <s v="No"/>
    <n v="18"/>
    <m/>
  </r>
  <r>
    <n v="4839"/>
    <n v="8"/>
    <x v="526"/>
    <d v="2017-09-17T00:00:00"/>
    <n v="104"/>
    <b v="0"/>
    <s v="Approved"/>
    <s v="Solex"/>
    <s v="Road"/>
    <s v="medium"/>
    <s v="small"/>
    <n v="1703.52"/>
    <n v="1516.13"/>
    <d v="2005-05-10T00:00:00"/>
    <n v="187.38999999999987"/>
    <s v="M"/>
    <n v="2"/>
    <d v="1973-01-18T00:00:00"/>
    <n v="47.489975501014712"/>
    <s v="General Manager"/>
    <s v="Retail"/>
    <s v="Mass Customer"/>
    <s v="N"/>
    <s v="Yes"/>
    <n v="5"/>
    <m/>
  </r>
  <r>
    <n v="5113"/>
    <n v="36"/>
    <x v="2837"/>
    <d v="2017-09-17T00:00:00"/>
    <n v="104"/>
    <b v="1"/>
    <s v="Approved"/>
    <s v="Solex"/>
    <s v="Standard"/>
    <s v="low"/>
    <s v="medium"/>
    <n v="945.04"/>
    <n v="507.58"/>
    <d v="1995-12-19T00:00:00"/>
    <n v="437.46"/>
    <s v="M"/>
    <n v="81"/>
    <d v="1986-10-25T00:00:00"/>
    <n v="33.714633035261286"/>
    <s v="VP Marketing"/>
    <s v="Retail"/>
    <s v="Mass Customer"/>
    <s v="N"/>
    <s v="No"/>
    <n v="7"/>
    <m/>
  </r>
  <r>
    <n v="5122"/>
    <n v="4"/>
    <x v="1956"/>
    <d v="2017-09-17T00:00:00"/>
    <n v="104"/>
    <b v="0"/>
    <s v="Approved"/>
    <s v="Solex"/>
    <s v="Standard"/>
    <s v="medium"/>
    <s v="medium"/>
    <n v="1483.2"/>
    <n v="99.59"/>
    <d v="1998-12-17T00:00:00"/>
    <n v="1383.6100000000001"/>
    <s v="F"/>
    <n v="48"/>
    <d v="1953-09-13T00:00:00"/>
    <n v="66.851619336631146"/>
    <s v="VP Marketing"/>
    <s v="Entertainment"/>
    <s v="High Net Worth"/>
    <s v="N"/>
    <s v="No"/>
    <n v="17"/>
    <m/>
  </r>
  <r>
    <n v="5190"/>
    <n v="14"/>
    <x v="2846"/>
    <d v="2017-09-17T00:00:00"/>
    <n v="104"/>
    <b v="1"/>
    <s v="Approved"/>
    <s v="Solex"/>
    <s v="Standard"/>
    <s v="high"/>
    <s v="large"/>
    <n v="1842.92"/>
    <n v="1105.75"/>
    <d v="2003-09-10T00:00:00"/>
    <n v="737.17000000000007"/>
    <s v="F"/>
    <n v="74"/>
    <d v="1974-10-26T00:00:00"/>
    <n v="45.720112487316079"/>
    <s v="General Manager"/>
    <s v="Retail"/>
    <s v="High Net Worth"/>
    <s v="N"/>
    <s v="Yes"/>
    <n v="16"/>
    <m/>
  </r>
  <r>
    <n v="5480"/>
    <n v="59"/>
    <x v="1471"/>
    <d v="2017-09-17T00:00:00"/>
    <n v="104"/>
    <b v="1"/>
    <s v="Approved"/>
    <s v="Solex"/>
    <s v="Standard"/>
    <s v="medium"/>
    <s v="large"/>
    <n v="1061.56"/>
    <n v="733.58"/>
    <d v="1993-07-20T00:00:00"/>
    <n v="327.9799999999999"/>
    <s v="M"/>
    <n v="80"/>
    <d v="1963-01-30T00:00:00"/>
    <n v="57.465317966768133"/>
    <s v="Senior Developer"/>
    <s v="Financial Services"/>
    <s v="Affluent Customer"/>
    <s v="N"/>
    <s v="No"/>
    <n v="12"/>
    <m/>
  </r>
  <r>
    <n v="6180"/>
    <n v="90"/>
    <x v="2706"/>
    <d v="2017-09-17T00:00:00"/>
    <n v="104"/>
    <b v="1"/>
    <s v="Approved"/>
    <s v="Norco Bicycles"/>
    <s v="Standard"/>
    <s v="low"/>
    <s v="medium"/>
    <n v="363.01"/>
    <n v="290.41000000000003"/>
    <d v="2005-05-10T00:00:00"/>
    <n v="72.599999999999966"/>
    <s v="M"/>
    <n v="74"/>
    <d v="1999-11-04T00:00:00"/>
    <n v="20.679016596905122"/>
    <s v="VP Sales"/>
    <s v="Financial Services"/>
    <s v="Affluent Customer"/>
    <s v="N"/>
    <s v="No"/>
    <n v="2"/>
    <m/>
  </r>
  <r>
    <n v="7156"/>
    <n v="25"/>
    <x v="2633"/>
    <d v="2017-09-17T00:00:00"/>
    <n v="104"/>
    <b v="1"/>
    <s v="Approved"/>
    <s v="OHM Cycles"/>
    <s v="Standard"/>
    <s v="high"/>
    <s v="medium"/>
    <n v="2005.66"/>
    <n v="1203.4000000000001"/>
    <d v="2012-04-10T00:00:00"/>
    <n v="802.26"/>
    <s v="F"/>
    <n v="79"/>
    <d v="1957-03-04T00:00:00"/>
    <n v="63.377646733891424"/>
    <s v="Programmer Analyst I"/>
    <s v="n/a"/>
    <s v="High Net Worth"/>
    <s v="N"/>
    <s v="No"/>
    <n v="11"/>
    <m/>
  </r>
  <r>
    <n v="7354"/>
    <n v="92"/>
    <x v="2461"/>
    <d v="2017-09-17T00:00:00"/>
    <n v="104"/>
    <b v="1"/>
    <s v="Approved"/>
    <s v="WeareA2B"/>
    <s v="Touring"/>
    <s v="medium"/>
    <s v="large"/>
    <n v="1890.39"/>
    <n v="260.14"/>
    <d v="1994-09-09T00:00:00"/>
    <n v="1630.25"/>
    <s v="F"/>
    <n v="12"/>
    <d v="1988-04-10T00:00:00"/>
    <n v="32.254359062658544"/>
    <s v="Recruiting Manager"/>
    <s v="n/a"/>
    <s v="High Net Worth"/>
    <s v="N"/>
    <s v="No"/>
    <n v="4"/>
    <m/>
  </r>
  <r>
    <n v="7443"/>
    <n v="48"/>
    <x v="1557"/>
    <d v="2017-09-17T00:00:00"/>
    <n v="104"/>
    <b v="1"/>
    <s v="Approved"/>
    <s v="WeareA2B"/>
    <s v="Standard"/>
    <s v="medium"/>
    <s v="medium"/>
    <n v="1762.96"/>
    <n v="950.52"/>
    <d v="2009-04-12T00:00:00"/>
    <n v="812.44"/>
    <s v="M"/>
    <n v="44"/>
    <d v="1957-06-25T00:00:00"/>
    <n v="63.068057692795534"/>
    <s v="Product Engineer"/>
    <s v="n/a"/>
    <s v="Affluent Customer"/>
    <s v="N"/>
    <s v="Yes"/>
    <n v="11"/>
    <m/>
  </r>
  <r>
    <n v="7551"/>
    <n v="7"/>
    <x v="2416"/>
    <d v="2017-09-17T00:00:00"/>
    <n v="104"/>
    <b v="1"/>
    <s v="Approved"/>
    <s v="Trek Bicycles"/>
    <s v="Road"/>
    <s v="low"/>
    <s v="medium"/>
    <n v="980.37"/>
    <n v="234.43"/>
    <d v="2004-09-28T00:00:00"/>
    <n v="745.94"/>
    <s v="F"/>
    <n v="22"/>
    <d v="1996-05-14T00:00:00"/>
    <n v="24.155728925672246"/>
    <s v="Sales Associate"/>
    <s v="Health"/>
    <s v="Mass Customer"/>
    <s v="N"/>
    <s v="No"/>
    <n v="5"/>
    <m/>
  </r>
  <r>
    <n v="8217"/>
    <n v="35"/>
    <x v="2333"/>
    <d v="2017-09-17T00:00:00"/>
    <n v="104"/>
    <b v="1"/>
    <s v="Approved"/>
    <s v="Trek Bicycles"/>
    <s v="Standard"/>
    <s v="low"/>
    <s v="medium"/>
    <n v="1057.51"/>
    <n v="154.4"/>
    <d v="1994-07-12T00:00:00"/>
    <n v="903.11"/>
    <s v="F"/>
    <n v="48"/>
    <d v="1964-05-06T00:00:00"/>
    <n v="56.1995645421106"/>
    <s v="Legal Assistant"/>
    <s v="Property"/>
    <s v="Mass Customer"/>
    <s v="N"/>
    <s v="No"/>
    <n v="12"/>
    <m/>
  </r>
  <r>
    <n v="9193"/>
    <n v="6"/>
    <x v="295"/>
    <d v="2017-09-17T00:00:00"/>
    <n v="104"/>
    <b v="0"/>
    <s v="Approved"/>
    <s v="OHM Cycles"/>
    <s v="Standard"/>
    <s v="high"/>
    <s v="medium"/>
    <n v="227.88"/>
    <n v="136.72999999999999"/>
    <d v="2003-08-05T00:00:00"/>
    <n v="91.15"/>
    <s v="M"/>
    <n v="72"/>
    <d v="1976-12-02T00:00:00"/>
    <n v="43.616002898274985"/>
    <s v="Accounting Assistant III"/>
    <s v="Financial Services"/>
    <s v="Mass Customer"/>
    <s v="N"/>
    <s v="Yes"/>
    <n v="21"/>
    <m/>
  </r>
  <r>
    <n v="9423"/>
    <n v="91"/>
    <x v="2321"/>
    <d v="2017-09-17T00:00:00"/>
    <n v="104"/>
    <b v="0"/>
    <s v="Approved"/>
    <s v="Solex"/>
    <s v="Standard"/>
    <s v="medium"/>
    <s v="medium"/>
    <n v="100.35"/>
    <n v="75.260000000000005"/>
    <d v="1999-07-26T00:00:00"/>
    <n v="25.089999999999989"/>
    <s v="F"/>
    <n v="52"/>
    <d v="1968-07-28T00:00:00"/>
    <n v="51.969427555809233"/>
    <n v="0"/>
    <s v="Financial Services"/>
    <s v="Affluent Customer"/>
    <s v="N"/>
    <s v="No"/>
    <n v="18"/>
    <m/>
  </r>
  <r>
    <n v="10573"/>
    <n v="53"/>
    <x v="2847"/>
    <d v="2017-09-17T00:00:00"/>
    <n v="104"/>
    <b v="0"/>
    <s v="Approved"/>
    <s v="Giant Bicycles"/>
    <s v="Standard"/>
    <s v="high"/>
    <s v="medium"/>
    <n v="1274.93"/>
    <n v="764.96"/>
    <d v="2004-08-17T00:00:00"/>
    <n v="509.97"/>
    <s v="F"/>
    <n v="96"/>
    <d v="1965-06-26T00:00:00"/>
    <n v="55.059838514713341"/>
    <s v="Geological Engineer"/>
    <s v="Manufacturing"/>
    <s v="High Net Worth"/>
    <s v="N"/>
    <s v="Yes"/>
    <n v="16"/>
    <m/>
  </r>
  <r>
    <n v="10777"/>
    <n v="17"/>
    <x v="2617"/>
    <d v="2017-09-17T00:00:00"/>
    <n v="104"/>
    <b v="0"/>
    <s v="Approved"/>
    <s v="Solex"/>
    <s v="Standard"/>
    <s v="high"/>
    <s v="medium"/>
    <n v="1024.6600000000001"/>
    <n v="614.79999999999995"/>
    <d v="1996-11-09T00:00:00"/>
    <n v="409.86000000000013"/>
    <s v="M"/>
    <n v="82"/>
    <d v="1997-04-19T00:00:00"/>
    <n v="23.224222076357176"/>
    <s v="Human Resources Assistant I"/>
    <s v="n/a"/>
    <s v="Mass Customer"/>
    <s v="N"/>
    <s v="No"/>
    <n v="5"/>
    <m/>
  </r>
  <r>
    <n v="10943"/>
    <n v="69"/>
    <x v="2339"/>
    <d v="2017-09-17T00:00:00"/>
    <n v="104"/>
    <b v="0"/>
    <s v="Approved"/>
    <s v="Giant Bicycles"/>
    <s v="Road"/>
    <s v="medium"/>
    <s v="medium"/>
    <n v="792.9"/>
    <n v="594.67999999999995"/>
    <d v="1992-10-02T00:00:00"/>
    <n v="198.22000000000003"/>
    <s v="F"/>
    <n v="85"/>
    <d v="1972-04-03T00:00:00"/>
    <n v="48.284496048959916"/>
    <s v="Nurse Practicioner"/>
    <s v="n/a"/>
    <s v="Mass Customer"/>
    <s v="N"/>
    <s v="No"/>
    <n v="17"/>
    <m/>
  </r>
  <r>
    <n v="11026"/>
    <n v="77"/>
    <x v="1618"/>
    <d v="2017-09-17T00:00:00"/>
    <n v="104"/>
    <b v="1"/>
    <s v="Approved"/>
    <s v="Norco Bicycles"/>
    <s v="Road"/>
    <s v="medium"/>
    <s v="large"/>
    <n v="1240.31"/>
    <n v="795.1"/>
    <d v="2011-01-10T00:00:00"/>
    <n v="445.20999999999992"/>
    <s v="M"/>
    <n v="53"/>
    <d v="1972-07-26T00:00:00"/>
    <n v="47.972167281836626"/>
    <s v="Research Assistant IV"/>
    <s v="Manufacturing"/>
    <s v="Affluent Customer"/>
    <s v="N"/>
    <s v="No"/>
    <n v="11"/>
    <m/>
  </r>
  <r>
    <n v="11054"/>
    <n v="33"/>
    <x v="2848"/>
    <d v="2017-09-17T00:00:00"/>
    <n v="104"/>
    <b v="1"/>
    <s v="Approved"/>
    <s v="OHM Cycles"/>
    <s v="Road"/>
    <s v="medium"/>
    <s v="small"/>
    <n v="1810"/>
    <n v="1610.9"/>
    <d v="1997-01-25T00:00:00"/>
    <n v="199.09999999999991"/>
    <s v="F"/>
    <n v="0"/>
    <d v="1986-10-21T00:00:00"/>
    <n v="33.725591939370879"/>
    <s v="Media Manager III"/>
    <s v="Financial Services"/>
    <s v="High Net Worth"/>
    <s v="N"/>
    <s v="Yes"/>
    <n v="5"/>
    <m/>
  </r>
  <r>
    <n v="11174"/>
    <n v="90"/>
    <x v="2849"/>
    <d v="2017-09-17T00:00:00"/>
    <n v="104"/>
    <b v="1"/>
    <s v="Approved"/>
    <s v="Norco Bicycles"/>
    <s v="Standard"/>
    <s v="low"/>
    <s v="medium"/>
    <n v="363.01"/>
    <n v="290.41000000000003"/>
    <d v="2005-05-10T00:00:00"/>
    <n v="72.599999999999966"/>
    <s v="M"/>
    <n v="48"/>
    <d v="1977-07-22T00:00:00"/>
    <n v="42.980386459918819"/>
    <s v="Engineer IV"/>
    <s v="Argiculture"/>
    <s v="Mass Customer"/>
    <s v="N"/>
    <s v="No"/>
    <n v="20"/>
    <m/>
  </r>
  <r>
    <n v="12080"/>
    <n v="0"/>
    <x v="649"/>
    <d v="2017-09-17T00:00:00"/>
    <n v="104"/>
    <b v="1"/>
    <s v="Approved"/>
    <s v="Norco Bicycles"/>
    <s v="Standard"/>
    <s v="medium"/>
    <s v="medium"/>
    <n v="360.4"/>
    <n v="270.3"/>
    <d v="2016-12-06T00:00:00"/>
    <n v="90.099999999999966"/>
    <s v="F"/>
    <n v="19"/>
    <d v="1974-06-15T00:00:00"/>
    <n v="46.08449604895992"/>
    <s v="Administrative Officer"/>
    <s v="Health"/>
    <s v="High Net Worth"/>
    <s v="N"/>
    <s v="No"/>
    <n v="20"/>
    <m/>
  </r>
  <r>
    <n v="12519"/>
    <n v="6"/>
    <x v="2850"/>
    <d v="2017-09-17T00:00:00"/>
    <n v="104"/>
    <b v="0"/>
    <s v="Approved"/>
    <s v="OHM Cycles"/>
    <s v="Standard"/>
    <s v="high"/>
    <s v="medium"/>
    <n v="227.88"/>
    <n v="136.72999999999999"/>
    <d v="2007-08-04T00:00:00"/>
    <n v="91.15"/>
    <s v="M"/>
    <n v="30"/>
    <d v="1959-10-02T00:00:00"/>
    <n v="60.796824816083202"/>
    <s v="Civil Engineer"/>
    <s v="Manufacturing"/>
    <s v="Mass Customer"/>
    <s v="N"/>
    <s v="Yes"/>
    <n v="16"/>
    <m/>
  </r>
  <r>
    <n v="13274"/>
    <n v="4"/>
    <x v="565"/>
    <d v="2017-09-17T00:00:00"/>
    <n v="104"/>
    <b v="0"/>
    <s v="Approved"/>
    <s v="Giant Bicycles"/>
    <s v="Standard"/>
    <s v="high"/>
    <s v="medium"/>
    <n v="1129.1300000000001"/>
    <n v="677.48"/>
    <d v="2005-08-09T00:00:00"/>
    <n v="451.65000000000009"/>
    <s v="M"/>
    <n v="65"/>
    <d v="1968-08-14T00:00:00"/>
    <n v="51.922852213343475"/>
    <s v="Registered Nurse"/>
    <s v="Health"/>
    <s v="Mass Customer"/>
    <s v="N"/>
    <s v="No"/>
    <n v="17"/>
    <m/>
  </r>
  <r>
    <n v="5743"/>
    <n v="3"/>
    <x v="216"/>
    <d v="2017-09-24T00:00:00"/>
    <m/>
    <m/>
    <s v="Approved"/>
    <s v="Trek Bicycles"/>
    <s v="Standard"/>
    <s v="medium"/>
    <s v="large"/>
    <n v="2091.4699999999998"/>
    <n v="388.92"/>
    <n v="42145"/>
    <m/>
    <m/>
    <m/>
    <m/>
    <m/>
    <m/>
    <m/>
    <m/>
    <m/>
    <m/>
    <m/>
    <m/>
  </r>
  <r>
    <n v="14065"/>
    <n v="42"/>
    <x v="2531"/>
    <d v="2017-09-17T00:00:00"/>
    <n v="104"/>
    <b v="0"/>
    <s v="Approved"/>
    <s v="OHM Cycles"/>
    <s v="Road"/>
    <s v="medium"/>
    <s v="small"/>
    <n v="1810"/>
    <n v="1610.9"/>
    <d v="2008-03-19T00:00:00"/>
    <n v="199.09999999999991"/>
    <s v="F"/>
    <n v="31"/>
    <d v="1979-01-29T00:00:00"/>
    <n v="41.457098788685947"/>
    <s v="Structural Analysis Engineer"/>
    <s v="Financial Services"/>
    <s v="Mass Customer"/>
    <s v="N"/>
    <s v="No"/>
    <n v="11"/>
    <m/>
  </r>
  <r>
    <n v="14295"/>
    <n v="4"/>
    <x v="2115"/>
    <d v="2017-09-17T00:00:00"/>
    <n v="104"/>
    <b v="1"/>
    <s v="Approved"/>
    <s v="Giant Bicycles"/>
    <s v="Standard"/>
    <s v="high"/>
    <s v="medium"/>
    <n v="1129.1300000000001"/>
    <n v="677.48"/>
    <d v="2011-04-16T00:00:00"/>
    <n v="451.65000000000009"/>
    <s v="F"/>
    <n v="32"/>
    <d v="1984-12-11T00:00:00"/>
    <n v="35.585865911973613"/>
    <s v="Research Assistant II"/>
    <s v="Argiculture"/>
    <s v="Affluent Customer"/>
    <s v="N"/>
    <s v="Yes"/>
    <n v="13"/>
    <m/>
  </r>
  <r>
    <n v="14916"/>
    <n v="67"/>
    <x v="1537"/>
    <d v="2017-09-17T00:00:00"/>
    <n v="104"/>
    <b v="0"/>
    <s v="Approved"/>
    <s v="Norco Bicycles"/>
    <s v="Road"/>
    <s v="medium"/>
    <s v="medium"/>
    <n v="544.04999999999995"/>
    <n v="376.84"/>
    <d v="2005-10-22T00:00:00"/>
    <n v="167.20999999999998"/>
    <s v="M"/>
    <n v="20"/>
    <d v="1954-10-06T00:00:00"/>
    <n v="65.788605638001016"/>
    <s v="Software Consultant"/>
    <s v="Entertainment"/>
    <s v="Mass Customer"/>
    <s v="N"/>
    <s v="No"/>
    <n v="7"/>
    <m/>
  </r>
  <r>
    <n v="14970"/>
    <n v="57"/>
    <x v="1451"/>
    <d v="2017-09-17T00:00:00"/>
    <n v="104"/>
    <b v="1"/>
    <s v="Approved"/>
    <s v="WeareA2B"/>
    <s v="Touring"/>
    <s v="medium"/>
    <s v="large"/>
    <n v="1890.39"/>
    <n v="260.14"/>
    <d v="2015-10-18T00:00:00"/>
    <n v="1630.25"/>
    <s v="M"/>
    <n v="52"/>
    <d v="1996-10-02T00:00:00"/>
    <n v="23.769427555809234"/>
    <s v="Cost Accountant"/>
    <s v="Financial Services"/>
    <s v="Affluent Customer"/>
    <s v="N"/>
    <s v="Yes"/>
    <n v="2"/>
    <m/>
  </r>
  <r>
    <n v="15163"/>
    <n v="2"/>
    <x v="1769"/>
    <d v="2017-09-17T00:00:00"/>
    <n v="104"/>
    <b v="0"/>
    <s v="Approved"/>
    <s v="Solex"/>
    <s v="Standard"/>
    <s v="medium"/>
    <s v="medium"/>
    <n v="71.489999999999995"/>
    <n v="53.62"/>
    <d v="2012-12-02T00:00:00"/>
    <n v="17.869999999999997"/>
    <s v="F"/>
    <n v="79"/>
    <d v="1986-10-12T00:00:00"/>
    <n v="33.750249473617451"/>
    <s v="Food Chemist"/>
    <s v="Health"/>
    <s v="Affluent Customer"/>
    <s v="N"/>
    <s v="No"/>
    <n v="20"/>
    <m/>
  </r>
  <r>
    <n v="15480"/>
    <n v="92"/>
    <x v="2801"/>
    <d v="2017-09-17T00:00:00"/>
    <n v="104"/>
    <b v="1"/>
    <s v="Approved"/>
    <s v="WeareA2B"/>
    <s v="Standard"/>
    <s v="medium"/>
    <s v="small"/>
    <n v="1415.01"/>
    <n v="1259.3599999999999"/>
    <d v="1991-05-06T00:00:00"/>
    <n v="155.65000000000009"/>
    <s v="F"/>
    <n v="73"/>
    <d v="1968-05-20T00:00:00"/>
    <n v="52.158468651699643"/>
    <s v="Senior Cost Accountant"/>
    <s v="Financial Services"/>
    <s v="Mass Customer"/>
    <s v="N"/>
    <s v="Yes"/>
    <n v="4"/>
    <m/>
  </r>
  <r>
    <n v="15714"/>
    <n v="1"/>
    <x v="2851"/>
    <d v="2017-09-17T00:00:00"/>
    <n v="104"/>
    <b v="0"/>
    <s v="Approved"/>
    <s v="Giant Bicycles"/>
    <s v="Standard"/>
    <s v="medium"/>
    <s v="medium"/>
    <n v="1403.5"/>
    <n v="954.82"/>
    <d v="2016-11-14T00:00:00"/>
    <n v="448.67999999999995"/>
    <s v="F"/>
    <n v="59"/>
    <d v="1981-06-25T00:00:00"/>
    <n v="39.051619336631148"/>
    <s v="Cost Accountant"/>
    <s v="Financial Services"/>
    <s v="Mass Customer"/>
    <s v="N"/>
    <s v="No"/>
    <n v="13"/>
    <m/>
  </r>
  <r>
    <n v="16096"/>
    <n v="2"/>
    <x v="906"/>
    <d v="2017-09-17T00:00:00"/>
    <n v="104"/>
    <b v="1"/>
    <s v="Approved"/>
    <s v="Giant Bicycles"/>
    <s v="Road"/>
    <s v="low"/>
    <s v="small"/>
    <n v="590.26"/>
    <n v="525.33000000000004"/>
    <d v="2010-11-05T00:00:00"/>
    <n v="64.92999999999995"/>
    <s v="M"/>
    <n v="52"/>
    <d v="1969-06-02T00:00:00"/>
    <n v="51.122852213343478"/>
    <s v="Biostatistician IV"/>
    <s v="Financial Services"/>
    <s v="High Net Worth"/>
    <s v="N"/>
    <s v="No"/>
    <n v="15"/>
    <m/>
  </r>
  <r>
    <n v="16320"/>
    <n v="27"/>
    <x v="121"/>
    <d v="2017-09-17T00:00:00"/>
    <n v="104"/>
    <b v="0"/>
    <s v="Approved"/>
    <s v="Trek Bicycles"/>
    <s v="Standard"/>
    <s v="low"/>
    <s v="medium"/>
    <n v="1057.51"/>
    <n v="154.4"/>
    <d v="1994-07-12T00:00:00"/>
    <n v="903.11"/>
    <s v="M"/>
    <n v="32"/>
    <d v="1961-08-19T00:00:00"/>
    <n v="58.914633035261289"/>
    <n v="0"/>
    <s v="Financial Services"/>
    <s v="High Net Worth"/>
    <s v="N"/>
    <s v="Yes"/>
    <n v="10"/>
    <m/>
  </r>
  <r>
    <n v="17057"/>
    <n v="81"/>
    <x v="86"/>
    <d v="2017-09-17T00:00:00"/>
    <n v="104"/>
    <b v="1"/>
    <s v="Approved"/>
    <s v="Norco Bicycles"/>
    <s v="Standard"/>
    <s v="medium"/>
    <s v="small"/>
    <n v="586.45000000000005"/>
    <n v="521.94000000000005"/>
    <d v="1991-07-10T00:00:00"/>
    <n v="64.509999999999991"/>
    <s v="U"/>
    <n v="49"/>
    <d v="1899-12-30T00:00:00"/>
    <n v="0"/>
    <n v="0"/>
    <s v="IT"/>
    <s v="Affluent Customer"/>
    <s v="N"/>
    <s v="No"/>
    <n v="0"/>
    <m/>
  </r>
  <r>
    <n v="17508"/>
    <n v="99"/>
    <x v="1343"/>
    <d v="2017-09-17T00:00:00"/>
    <n v="104"/>
    <b v="0"/>
    <s v="Approved"/>
    <s v="OHM Cycles"/>
    <s v="Standard"/>
    <s v="medium"/>
    <s v="medium"/>
    <n v="1227.3399999999999"/>
    <n v="770.89"/>
    <d v="1994-08-10T00:00:00"/>
    <n v="456.44999999999993"/>
    <s v="F"/>
    <n v="19"/>
    <d v="1987-08-13T00:00:00"/>
    <n v="32.914633035261289"/>
    <s v="Graphic Designer"/>
    <s v="Property"/>
    <s v="Affluent Customer"/>
    <s v="N"/>
    <s v="Yes"/>
    <n v="4"/>
    <m/>
  </r>
  <r>
    <n v="17665"/>
    <n v="50"/>
    <x v="1963"/>
    <d v="2017-09-17T00:00:00"/>
    <n v="104"/>
    <b v="0"/>
    <s v="Approved"/>
    <s v="WeareA2B"/>
    <s v="Standard"/>
    <s v="medium"/>
    <s v="small"/>
    <n v="175.89"/>
    <n v="131.91999999999999"/>
    <d v="2012-04-10T00:00:00"/>
    <n v="43.97"/>
    <s v="M"/>
    <n v="90"/>
    <d v="1976-09-04T00:00:00"/>
    <n v="43.859838514713338"/>
    <s v="Chief Design Engineer"/>
    <s v="n/a"/>
    <s v="Mass Customer"/>
    <s v="N"/>
    <s v="Yes"/>
    <n v="6"/>
    <m/>
  </r>
  <r>
    <n v="5756"/>
    <n v="42"/>
    <x v="2852"/>
    <d v="2017-05-31T00:00:00"/>
    <m/>
    <m/>
    <s v="Approved"/>
    <s v="OHM Cycles"/>
    <s v="Road"/>
    <s v="medium"/>
    <s v="small"/>
    <n v="1810"/>
    <n v="1610.9"/>
    <n v="39526"/>
    <m/>
    <m/>
    <m/>
    <m/>
    <m/>
    <m/>
    <m/>
    <m/>
    <m/>
    <m/>
    <m/>
    <m/>
  </r>
  <r>
    <n v="17754"/>
    <n v="62"/>
    <x v="1969"/>
    <d v="2017-09-17T00:00:00"/>
    <n v="104"/>
    <b v="0"/>
    <s v="Approved"/>
    <s v="Solex"/>
    <s v="Standard"/>
    <s v="medium"/>
    <s v="medium"/>
    <n v="478.16"/>
    <n v="298.72000000000003"/>
    <d v="1992-10-02T00:00:00"/>
    <n v="179.44"/>
    <s v="M"/>
    <n v="43"/>
    <d v="1966-05-27T00:00:00"/>
    <n v="54.142030295535257"/>
    <s v="Registered Nurse"/>
    <s v="Health"/>
    <s v="Mass Customer"/>
    <s v="N"/>
    <s v="Yes"/>
    <n v="19"/>
    <m/>
  </r>
  <r>
    <n v="17861"/>
    <n v="75"/>
    <x v="2853"/>
    <d v="2017-09-17T00:00:00"/>
    <n v="104"/>
    <b v="0"/>
    <s v="Approved"/>
    <s v="Giant Bicycles"/>
    <s v="Touring"/>
    <s v="medium"/>
    <s v="large"/>
    <n v="1873.97"/>
    <n v="863.95"/>
    <d v="2014-10-10T00:00:00"/>
    <n v="1010.02"/>
    <s v="M"/>
    <n v="80"/>
    <d v="1997-04-08T00:00:00"/>
    <n v="23.254359062658548"/>
    <s v="Cost Accountant"/>
    <s v="Financial Services"/>
    <s v="Affluent Customer"/>
    <s v="N"/>
    <s v="Yes"/>
    <n v="3"/>
    <m/>
  </r>
  <r>
    <n v="18119"/>
    <n v="4"/>
    <x v="618"/>
    <d v="2017-09-17T00:00:00"/>
    <n v="104"/>
    <b v="1"/>
    <s v="Approved"/>
    <s v="Solex"/>
    <s v="Standard"/>
    <s v="medium"/>
    <s v="medium"/>
    <n v="1483.2"/>
    <n v="99.59"/>
    <d v="1995-10-24T00:00:00"/>
    <n v="1383.6100000000001"/>
    <s v="M"/>
    <n v="84"/>
    <d v="2001-01-22T00:00:00"/>
    <n v="19.45983851471334"/>
    <s v="Environmental Tech"/>
    <s v="Financial Services"/>
    <s v="High Net Worth"/>
    <s v="N"/>
    <s v="Yes"/>
    <n v="2"/>
    <m/>
  </r>
  <r>
    <n v="18270"/>
    <n v="0"/>
    <x v="1206"/>
    <d v="2017-09-17T00:00:00"/>
    <n v="104"/>
    <b v="0"/>
    <s v="Approved"/>
    <s v="Norco Bicycles"/>
    <s v="Road"/>
    <s v="medium"/>
    <s v="medium"/>
    <n v="543.39"/>
    <n v="407.54"/>
    <d v="2002-03-22T00:00:00"/>
    <n v="135.84999999999997"/>
    <s v="M"/>
    <n v="18"/>
    <d v="1974-03-07T00:00:00"/>
    <n v="46.358468651699646"/>
    <s v="Account Coordinator"/>
    <s v="Property"/>
    <s v="High Net Worth"/>
    <s v="N"/>
    <s v="Yes"/>
    <n v="11"/>
    <m/>
  </r>
  <r>
    <n v="19867"/>
    <n v="38"/>
    <x v="417"/>
    <d v="2017-09-17T00:00:00"/>
    <n v="104"/>
    <b v="0"/>
    <s v="Approved"/>
    <s v="Solex"/>
    <s v="Standard"/>
    <s v="medium"/>
    <s v="medium"/>
    <n v="1577.53"/>
    <n v="826.51"/>
    <d v="2008-03-19T00:00:00"/>
    <n v="751.02"/>
    <s v="M"/>
    <n v="87"/>
    <d v="1979-04-19T00:00:00"/>
    <n v="41.237920706494165"/>
    <s v="Quality Control Specialist"/>
    <s v="Financial Services"/>
    <s v="Mass Customer"/>
    <s v="N"/>
    <s v="Yes"/>
    <n v="12"/>
    <m/>
  </r>
  <r>
    <n v="661"/>
    <n v="87"/>
    <x v="1061"/>
    <d v="2017-09-16T00:00:00"/>
    <n v="105"/>
    <b v="0"/>
    <s v="Approved"/>
    <s v="Giant Bicycles"/>
    <s v="Standard"/>
    <s v="high"/>
    <s v="medium"/>
    <n v="1179"/>
    <n v="707.4"/>
    <d v="1997-08-25T00:00:00"/>
    <n v="471.6"/>
    <s v="F"/>
    <n v="62"/>
    <d v="1968-06-22T00:00:00"/>
    <n v="52.068057692795534"/>
    <s v="Safety Technician III"/>
    <s v="Manufacturing"/>
    <s v="Mass Customer"/>
    <s v="N"/>
    <s v="No"/>
    <n v="19"/>
    <m/>
  </r>
  <r>
    <n v="1468"/>
    <n v="1"/>
    <x v="2707"/>
    <d v="2017-09-16T00:00:00"/>
    <n v="105"/>
    <b v="1"/>
    <s v="Approved"/>
    <s v="Giant Bicycles"/>
    <s v="Standard"/>
    <s v="medium"/>
    <s v="medium"/>
    <n v="1403.5"/>
    <n v="954.82"/>
    <d v="2012-12-02T00:00:00"/>
    <n v="448.67999999999995"/>
    <s v="F"/>
    <n v="70"/>
    <d v="1966-02-08T00:00:00"/>
    <n v="54.437920706494161"/>
    <s v="Sales Associate"/>
    <s v="Manufacturing"/>
    <s v="Affluent Customer"/>
    <s v="N"/>
    <s v="Yes"/>
    <n v="19"/>
    <m/>
  </r>
  <r>
    <n v="1853"/>
    <n v="75"/>
    <x v="2854"/>
    <d v="2017-09-16T00:00:00"/>
    <n v="105"/>
    <b v="1"/>
    <s v="Approved"/>
    <s v="Giant Bicycles"/>
    <s v="Touring"/>
    <s v="medium"/>
    <s v="large"/>
    <n v="1873.97"/>
    <n v="863.95"/>
    <d v="2013-09-16T00:00:00"/>
    <n v="1010.02"/>
    <s v="M"/>
    <n v="81"/>
    <d v="1979-01-20T00:00:00"/>
    <n v="41.481756322932519"/>
    <s v="Research Associate"/>
    <s v="Financial Services"/>
    <s v="Affluent Customer"/>
    <s v="N"/>
    <s v="Yes"/>
    <n v="9"/>
    <m/>
  </r>
  <r>
    <n v="3428"/>
    <n v="14"/>
    <x v="2635"/>
    <d v="2017-09-16T00:00:00"/>
    <n v="105"/>
    <b v="1"/>
    <s v="Approved"/>
    <s v="Trek Bicycles"/>
    <s v="Standard"/>
    <s v="medium"/>
    <s v="small"/>
    <n v="1386.84"/>
    <n v="1234.29"/>
    <d v="2013-03-12T00:00:00"/>
    <n v="152.54999999999995"/>
    <s v="F"/>
    <n v="47"/>
    <d v="1953-08-31T00:00:00"/>
    <n v="66.887235774987317"/>
    <s v="Food Chemist"/>
    <s v="Health"/>
    <s v="Affluent Customer"/>
    <s v="N"/>
    <s v="Yes"/>
    <n v="6"/>
    <m/>
  </r>
  <r>
    <n v="5766"/>
    <n v="50"/>
    <x v="2084"/>
    <d v="2017-07-24T00:00:00"/>
    <m/>
    <b v="1"/>
    <s v="Cancelled"/>
    <s v="WeareA2B"/>
    <s v="Standard"/>
    <s v="medium"/>
    <s v="small"/>
    <n v="175.89"/>
    <n v="131.91999999999999"/>
    <n v="35707"/>
    <m/>
    <m/>
    <m/>
    <m/>
    <m/>
    <m/>
    <m/>
    <m/>
    <m/>
    <m/>
    <m/>
    <m/>
  </r>
  <r>
    <n v="3566"/>
    <n v="9"/>
    <x v="2735"/>
    <d v="2017-09-16T00:00:00"/>
    <n v="105"/>
    <b v="0"/>
    <s v="Approved"/>
    <s v="OHM Cycles"/>
    <s v="Road"/>
    <s v="medium"/>
    <s v="medium"/>
    <n v="742.54"/>
    <n v="667.4"/>
    <d v="2014-03-03T00:00:00"/>
    <n v="75.139999999999986"/>
    <s v="M"/>
    <n v="75"/>
    <d v="1959-09-05T00:00:00"/>
    <n v="60.870797418822931"/>
    <n v="0"/>
    <s v="Retail"/>
    <s v="Affluent Customer"/>
    <s v="N"/>
    <s v="Yes"/>
    <n v="8"/>
    <m/>
  </r>
  <r>
    <n v="4008"/>
    <n v="94"/>
    <x v="1722"/>
    <d v="2017-09-16T00:00:00"/>
    <n v="105"/>
    <b v="1"/>
    <s v="Approved"/>
    <s v="Giant Bicycles"/>
    <s v="Standard"/>
    <s v="medium"/>
    <s v="large"/>
    <n v="1635.3"/>
    <n v="993.66"/>
    <d v="1991-05-06T00:00:00"/>
    <n v="641.64"/>
    <s v="F"/>
    <n v="85"/>
    <d v="1988-09-09T00:00:00"/>
    <n v="31.837920706494163"/>
    <s v="Assistant Professor"/>
    <s v="Health"/>
    <s v="Mass Customer"/>
    <s v="N"/>
    <s v="Yes"/>
    <n v="11"/>
    <m/>
  </r>
  <r>
    <n v="4013"/>
    <n v="0"/>
    <x v="2212"/>
    <d v="2017-09-16T00:00:00"/>
    <n v="105"/>
    <b v="0"/>
    <s v="Approved"/>
    <s v="Giant Bicycles"/>
    <s v="Standard"/>
    <s v="medium"/>
    <s v="medium"/>
    <n v="230.91"/>
    <n v="173.18"/>
    <d v="1999-07-20T00:00:00"/>
    <n v="57.72999999999999"/>
    <s v="M"/>
    <n v="35"/>
    <d v="1966-09-16T00:00:00"/>
    <n v="53.835180980466767"/>
    <n v="0"/>
    <s v="Retail"/>
    <s v="High Net Worth"/>
    <s v="N"/>
    <s v="Yes"/>
    <n v="13"/>
    <m/>
  </r>
  <r>
    <n v="4876"/>
    <n v="33"/>
    <x v="36"/>
    <d v="2017-09-16T00:00:00"/>
    <n v="105"/>
    <b v="0"/>
    <s v="Approved"/>
    <s v="OHM Cycles"/>
    <s v="Road"/>
    <s v="medium"/>
    <s v="small"/>
    <n v="1810"/>
    <n v="1610.9"/>
    <d v="2008-03-19T00:00:00"/>
    <n v="199.09999999999991"/>
    <s v="M"/>
    <n v="46"/>
    <d v="1980-09-14T00:00:00"/>
    <n v="39.829701528411974"/>
    <s v="Administrative Assistant III"/>
    <s v="Retail"/>
    <s v="High Net Worth"/>
    <s v="N"/>
    <s v="No"/>
    <n v="7"/>
    <m/>
  </r>
  <r>
    <n v="5775"/>
    <n v="48"/>
    <x v="156"/>
    <d v="2017-09-16T00:00:00"/>
    <n v="105"/>
    <b v="0"/>
    <s v="Approved"/>
    <s v="WeareA2B"/>
    <s v="Standard"/>
    <s v="medium"/>
    <s v="medium"/>
    <n v="1762.96"/>
    <n v="950.52"/>
    <d v="2009-04-12T00:00:00"/>
    <n v="812.44"/>
    <s v="M"/>
    <n v="92"/>
    <d v="1974-05-09T00:00:00"/>
    <n v="46.185865911973615"/>
    <n v="0"/>
    <s v="Retail"/>
    <s v="Affluent Customer"/>
    <s v="N"/>
    <s v="Yes"/>
    <n v="17"/>
    <m/>
  </r>
  <r>
    <n v="6593"/>
    <n v="27"/>
    <x v="1432"/>
    <d v="2017-09-16T00:00:00"/>
    <n v="105"/>
    <b v="1"/>
    <s v="Approved"/>
    <s v="Trek Bicycles"/>
    <s v="Standard"/>
    <s v="medium"/>
    <s v="medium"/>
    <n v="499.53"/>
    <n v="388.72"/>
    <d v="1999-06-23T00:00:00"/>
    <n v="110.80999999999995"/>
    <s v="M"/>
    <n v="5"/>
    <d v="1979-04-16T00:00:00"/>
    <n v="41.246139884576358"/>
    <s v="Assistant Media Planner"/>
    <s v="Entertainment"/>
    <s v="Mass Customer"/>
    <s v="N"/>
    <s v="No"/>
    <n v="22"/>
    <m/>
  </r>
  <r>
    <n v="6691"/>
    <n v="22"/>
    <x v="731"/>
    <d v="2017-09-16T00:00:00"/>
    <n v="105"/>
    <b v="1"/>
    <s v="Approved"/>
    <s v="WeareA2B"/>
    <s v="Standard"/>
    <s v="medium"/>
    <s v="medium"/>
    <n v="60.34"/>
    <n v="45.26"/>
    <d v="1993-07-15T00:00:00"/>
    <n v="15.080000000000005"/>
    <s v="F"/>
    <n v="34"/>
    <d v="1981-01-26T00:00:00"/>
    <n v="39.46257824074074"/>
    <s v="VP Marketing"/>
    <s v="Manufacturing"/>
    <s v="Affluent Customer"/>
    <s v="N"/>
    <s v="No"/>
    <n v="17"/>
    <m/>
  </r>
  <r>
    <n v="6807"/>
    <n v="37"/>
    <x v="2855"/>
    <d v="2017-09-16T00:00:00"/>
    <n v="105"/>
    <b v="0"/>
    <s v="Approved"/>
    <s v="OHM Cycles"/>
    <s v="Standard"/>
    <s v="low"/>
    <s v="medium"/>
    <n v="1793.43"/>
    <n v="248.82"/>
    <d v="2011-05-09T00:00:00"/>
    <n v="1544.6100000000001"/>
    <s v="F"/>
    <n v="22"/>
    <d v="1965-06-22T00:00:00"/>
    <n v="55.070797418822927"/>
    <s v="Director of Sales"/>
    <s v="IT"/>
    <s v="Affluent Customer"/>
    <s v="N"/>
    <s v="Yes"/>
    <n v="8"/>
    <m/>
  </r>
  <r>
    <n v="7077"/>
    <n v="95"/>
    <x v="76"/>
    <d v="2017-09-16T00:00:00"/>
    <n v="105"/>
    <b v="0"/>
    <s v="Approved"/>
    <s v="Giant Bicycles"/>
    <s v="Standard"/>
    <s v="medium"/>
    <s v="large"/>
    <n v="569.55999999999995"/>
    <n v="528.42999999999995"/>
    <d v="2003-09-10T00:00:00"/>
    <n v="41.129999999999995"/>
    <s v="F"/>
    <n v="40"/>
    <d v="1968-11-05T00:00:00"/>
    <n v="51.695454953069508"/>
    <s v="Database Administrator III"/>
    <s v="Manufacturing"/>
    <s v="Mass Customer"/>
    <s v="N"/>
    <s v="Yes"/>
    <n v="19"/>
    <m/>
  </r>
  <r>
    <n v="8600"/>
    <n v="83"/>
    <x v="1810"/>
    <d v="2017-09-16T00:00:00"/>
    <n v="105"/>
    <b v="1"/>
    <s v="Approved"/>
    <s v="Solex"/>
    <s v="Touring"/>
    <s v="medium"/>
    <s v="large"/>
    <n v="2083.94"/>
    <n v="675.03"/>
    <d v="1996-04-05T00:00:00"/>
    <n v="1408.91"/>
    <s v="M"/>
    <n v="41"/>
    <d v="1985-07-21T00:00:00"/>
    <n v="34.977646733891426"/>
    <s v="Recruiting Manager"/>
    <s v="Retail"/>
    <s v="Affluent Customer"/>
    <s v="N"/>
    <s v="Yes"/>
    <n v="7"/>
    <m/>
  </r>
  <r>
    <n v="9010"/>
    <n v="10"/>
    <x v="1032"/>
    <d v="2017-09-16T00:00:00"/>
    <n v="105"/>
    <b v="1"/>
    <s v="Approved"/>
    <s v="WeareA2B"/>
    <s v="Touring"/>
    <s v="medium"/>
    <s v="medium"/>
    <n v="1466.68"/>
    <n v="363.25"/>
    <d v="2007-08-04T00:00:00"/>
    <n v="1103.43"/>
    <s v="M"/>
    <n v="7"/>
    <d v="1977-07-31T00:00:00"/>
    <n v="42.955728925672247"/>
    <s v="Staff Scientist"/>
    <s v="n/a"/>
    <s v="Mass Customer"/>
    <s v="N"/>
    <s v="Yes"/>
    <n v="15"/>
    <m/>
  </r>
  <r>
    <n v="9096"/>
    <n v="79"/>
    <x v="2555"/>
    <d v="2017-09-16T00:00:00"/>
    <n v="105"/>
    <b v="0"/>
    <s v="Approved"/>
    <s v="Norco Bicycles"/>
    <s v="Standard"/>
    <s v="medium"/>
    <s v="medium"/>
    <n v="1555.58"/>
    <n v="818.01"/>
    <d v="2003-09-09T00:00:00"/>
    <n v="737.56999999999994"/>
    <s v="M"/>
    <n v="36"/>
    <d v="1959-10-24T00:00:00"/>
    <n v="60.736550843480465"/>
    <n v="0"/>
    <s v="Entertainment"/>
    <s v="Mass Customer"/>
    <s v="N"/>
    <s v="Yes"/>
    <n v="16"/>
    <m/>
  </r>
  <r>
    <n v="9254"/>
    <n v="79"/>
    <x v="113"/>
    <d v="2017-09-16T00:00:00"/>
    <n v="105"/>
    <b v="0"/>
    <s v="Approved"/>
    <s v="Solex"/>
    <s v="Touring"/>
    <s v="medium"/>
    <s v="large"/>
    <n v="2083.94"/>
    <n v="675.03"/>
    <d v="2013-09-16T00:00:00"/>
    <n v="1408.91"/>
    <s v="F"/>
    <n v="16"/>
    <d v="1961-07-17T00:00:00"/>
    <n v="59.005043994165398"/>
    <s v="Research Associate"/>
    <s v="Manufacturing"/>
    <s v="High Net Worth"/>
    <s v="N"/>
    <s v="No"/>
    <n v="12"/>
    <m/>
  </r>
  <r>
    <n v="9290"/>
    <n v="43"/>
    <x v="363"/>
    <d v="2017-09-16T00:00:00"/>
    <n v="105"/>
    <b v="1"/>
    <s v="Approved"/>
    <s v="Solex"/>
    <s v="Standard"/>
    <s v="medium"/>
    <s v="medium"/>
    <n v="1151.96"/>
    <n v="649.49"/>
    <d v="1999-12-04T00:00:00"/>
    <n v="502.47"/>
    <s v="F"/>
    <n v="47"/>
    <d v="1974-07-29T00:00:00"/>
    <n v="45.96394810375444"/>
    <s v="Computer Systems Analyst I"/>
    <s v="Financial Services"/>
    <s v="Mass Customer"/>
    <s v="N"/>
    <s v="No"/>
    <n v="15"/>
    <m/>
  </r>
  <r>
    <n v="10006"/>
    <n v="7"/>
    <x v="2856"/>
    <d v="2017-09-16T00:00:00"/>
    <n v="105"/>
    <b v="1"/>
    <s v="Approved"/>
    <s v="Trek Bicycles"/>
    <s v="Road"/>
    <s v="low"/>
    <s v="medium"/>
    <n v="980.37"/>
    <n v="234.43"/>
    <d v="1991-07-10T00:00:00"/>
    <n v="745.94"/>
    <s v="M"/>
    <n v="39"/>
    <d v="1994-03-07T00:00:00"/>
    <n v="26.344770021562656"/>
    <s v="General Manager"/>
    <s v="n/a"/>
    <s v="Mass Customer"/>
    <s v="N"/>
    <s v="No"/>
    <n v="2"/>
    <m/>
  </r>
  <r>
    <n v="10013"/>
    <n v="35"/>
    <x v="142"/>
    <d v="2017-09-16T00:00:00"/>
    <n v="105"/>
    <b v="0"/>
    <s v="Approved"/>
    <s v="Trek Bicycles"/>
    <s v="Standard"/>
    <s v="low"/>
    <s v="medium"/>
    <n v="1057.51"/>
    <n v="154.4"/>
    <d v="1994-07-12T00:00:00"/>
    <n v="903.11"/>
    <s v="F"/>
    <n v="81"/>
    <d v="1996-11-06T00:00:00"/>
    <n v="23.673537144850329"/>
    <s v="Community Outreach Specialist"/>
    <s v="Retail"/>
    <s v="Mass Customer"/>
    <s v="N"/>
    <s v="No"/>
    <n v="5"/>
    <m/>
  </r>
  <r>
    <n v="10039"/>
    <n v="93"/>
    <x v="2857"/>
    <d v="2017-09-16T00:00:00"/>
    <n v="105"/>
    <b v="0"/>
    <s v="Approved"/>
    <s v="WeareA2B"/>
    <s v="Standard"/>
    <s v="medium"/>
    <s v="medium"/>
    <n v="1065.03"/>
    <n v="230.09"/>
    <d v="2003-09-10T00:00:00"/>
    <n v="834.93999999999994"/>
    <s v="M"/>
    <n v="22"/>
    <d v="1960-04-27T00:00:00"/>
    <n v="60.226961802384572"/>
    <s v="Help Desk Operator"/>
    <s v="n/a"/>
    <s v="Affluent Customer"/>
    <s v="N"/>
    <s v="Yes"/>
    <n v="6"/>
    <m/>
  </r>
  <r>
    <n v="10661"/>
    <n v="37"/>
    <x v="975"/>
    <d v="2017-09-16T00:00:00"/>
    <n v="105"/>
    <b v="1"/>
    <s v="Approved"/>
    <s v="OHM Cycles"/>
    <s v="Standard"/>
    <s v="low"/>
    <s v="medium"/>
    <n v="1793.43"/>
    <n v="248.82"/>
    <d v="1999-07-20T00:00:00"/>
    <n v="1544.6100000000001"/>
    <s v="F"/>
    <n v="69"/>
    <d v="1989-11-13T00:00:00"/>
    <n v="30.659838514713343"/>
    <s v="Account Executive"/>
    <s v="Manufacturing"/>
    <s v="Affluent Customer"/>
    <s v="N"/>
    <s v="No"/>
    <n v="8"/>
    <m/>
  </r>
  <r>
    <n v="11005"/>
    <n v="94"/>
    <x v="2834"/>
    <d v="2017-09-16T00:00:00"/>
    <n v="105"/>
    <b v="0"/>
    <s v="Approved"/>
    <s v="Giant Bicycles"/>
    <s v="Standard"/>
    <s v="medium"/>
    <s v="large"/>
    <n v="1635.3"/>
    <n v="993.66"/>
    <d v="2012-04-10T00:00:00"/>
    <n v="641.64"/>
    <s v="M"/>
    <n v="61"/>
    <d v="1954-01-20T00:00:00"/>
    <n v="66.498194679096898"/>
    <s v="Recruiting Manager"/>
    <s v="Property"/>
    <s v="Mass Customer"/>
    <s v="N"/>
    <s v="Yes"/>
    <n v="15"/>
    <m/>
  </r>
  <r>
    <n v="11067"/>
    <n v="94"/>
    <x v="2095"/>
    <d v="2017-09-16T00:00:00"/>
    <n v="105"/>
    <b v="0"/>
    <s v="Approved"/>
    <s v="Giant Bicycles"/>
    <s v="Standard"/>
    <s v="medium"/>
    <s v="large"/>
    <n v="1635.3"/>
    <n v="993.66"/>
    <d v="2013-06-09T00:00:00"/>
    <n v="641.64"/>
    <s v="F"/>
    <n v="5"/>
    <d v="1953-10-21T00:00:00"/>
    <n v="66.747509747590058"/>
    <s v="Safety Technician II"/>
    <s v="Retail"/>
    <s v="Mass Customer"/>
    <s v="N"/>
    <s v="No"/>
    <n v="20"/>
    <m/>
  </r>
  <r>
    <n v="5787"/>
    <n v="42"/>
    <x v="2245"/>
    <d v="2017-10-09T00:00:00"/>
    <m/>
    <b v="1"/>
    <s v="Cancelled"/>
    <s v="OHM Cycles"/>
    <s v="Road"/>
    <s v="medium"/>
    <s v="small"/>
    <n v="1810"/>
    <n v="1610.9"/>
    <n v="39526"/>
    <m/>
    <m/>
    <m/>
    <m/>
    <m/>
    <m/>
    <m/>
    <m/>
    <m/>
    <m/>
    <m/>
    <m/>
  </r>
  <r>
    <n v="11307"/>
    <n v="57"/>
    <x v="1854"/>
    <d v="2017-09-16T00:00:00"/>
    <n v="105"/>
    <b v="1"/>
    <s v="Approved"/>
    <s v="WeareA2B"/>
    <s v="Touring"/>
    <s v="medium"/>
    <s v="large"/>
    <n v="1890.39"/>
    <n v="260.14"/>
    <d v="2013-03-12T00:00:00"/>
    <n v="1630.25"/>
    <s v="M"/>
    <n v="70"/>
    <d v="1999-06-01T00:00:00"/>
    <n v="21.106413857179096"/>
    <s v="Information Systems Manager"/>
    <s v="Health"/>
    <s v="Mass Customer"/>
    <s v="N"/>
    <s v="Yes"/>
    <n v="1"/>
    <m/>
  </r>
  <r>
    <n v="12015"/>
    <n v="20"/>
    <x v="2858"/>
    <d v="2017-09-16T00:00:00"/>
    <n v="105"/>
    <b v="0"/>
    <s v="Approved"/>
    <s v="Trek Bicycles"/>
    <s v="Standard"/>
    <s v="medium"/>
    <s v="small"/>
    <n v="1775.81"/>
    <n v="1580.47"/>
    <d v="2010-05-05T00:00:00"/>
    <n v="195.33999999999992"/>
    <s v="F"/>
    <n v="41"/>
    <d v="1978-02-11T00:00:00"/>
    <n v="42.421482350329782"/>
    <s v="Safety Technician II"/>
    <s v="Manufacturing"/>
    <s v="Affluent Customer"/>
    <s v="N"/>
    <s v="No"/>
    <n v="12"/>
    <m/>
  </r>
  <r>
    <n v="12255"/>
    <n v="91"/>
    <x v="630"/>
    <d v="2017-09-16T00:00:00"/>
    <n v="105"/>
    <b v="1"/>
    <s v="Approved"/>
    <s v="Solex"/>
    <s v="Standard"/>
    <s v="medium"/>
    <s v="medium"/>
    <n v="100.35"/>
    <n v="75.260000000000005"/>
    <d v="1999-07-26T00:00:00"/>
    <n v="25.089999999999989"/>
    <s v="F"/>
    <n v="93"/>
    <d v="1997-07-06T00:00:00"/>
    <n v="23.010523446220191"/>
    <s v="Compensation Analyst"/>
    <s v="Financial Services"/>
    <s v="Mass Customer"/>
    <s v="N"/>
    <s v="No"/>
    <n v="2"/>
    <m/>
  </r>
  <r>
    <n v="12429"/>
    <n v="48"/>
    <x v="2031"/>
    <d v="2017-09-16T00:00:00"/>
    <n v="105"/>
    <b v="1"/>
    <s v="Approved"/>
    <s v="WeareA2B"/>
    <s v="Standard"/>
    <s v="medium"/>
    <s v="medium"/>
    <n v="1762.96"/>
    <n v="950.52"/>
    <d v="2003-07-21T00:00:00"/>
    <n v="812.44"/>
    <s v="M"/>
    <n v="83"/>
    <d v="2000-04-07T00:00:00"/>
    <n v="20.254359062658548"/>
    <n v="0"/>
    <s v="n/a"/>
    <s v="Mass Customer"/>
    <s v="N"/>
    <s v="Yes"/>
    <n v="1"/>
    <m/>
  </r>
  <r>
    <n v="12867"/>
    <n v="86"/>
    <x v="2779"/>
    <d v="2017-09-16T00:00:00"/>
    <n v="105"/>
    <b v="0"/>
    <s v="Approved"/>
    <s v="OHM Cycles"/>
    <s v="Standard"/>
    <s v="medium"/>
    <s v="medium"/>
    <n v="235.63"/>
    <n v="125.07"/>
    <d v="2004-08-07T00:00:00"/>
    <n v="110.56"/>
    <s v="F"/>
    <n v="64"/>
    <d v="1992-12-08T00:00:00"/>
    <n v="27.588605638001013"/>
    <s v="Software Consultant"/>
    <s v="Financial Services"/>
    <s v="Mass Customer"/>
    <s v="N"/>
    <s v="No"/>
    <n v="5"/>
    <m/>
  </r>
  <r>
    <n v="13402"/>
    <n v="82"/>
    <x v="1986"/>
    <d v="2017-09-16T00:00:00"/>
    <n v="105"/>
    <b v="0"/>
    <s v="Approved"/>
    <s v="Norco Bicycles"/>
    <s v="Standard"/>
    <s v="high"/>
    <s v="medium"/>
    <n v="1148.6400000000001"/>
    <n v="689.18"/>
    <d v="2004-12-18T00:00:00"/>
    <n v="459.46000000000015"/>
    <s v="F"/>
    <n v="40"/>
    <d v="1992-01-20T00:00:00"/>
    <n v="28.473537144850329"/>
    <n v="0"/>
    <s v="n/a"/>
    <s v="Mass Customer"/>
    <s v="N"/>
    <s v="Yes"/>
    <n v="5"/>
    <m/>
  </r>
  <r>
    <n v="13775"/>
    <n v="27"/>
    <x v="1188"/>
    <d v="2017-09-16T00:00:00"/>
    <n v="105"/>
    <b v="1"/>
    <s v="Approved"/>
    <s v="Trek Bicycles"/>
    <s v="Standard"/>
    <s v="low"/>
    <s v="medium"/>
    <n v="1057.51"/>
    <n v="154.4"/>
    <d v="2006-02-02T00:00:00"/>
    <n v="903.11"/>
    <s v="M"/>
    <n v="51"/>
    <d v="1978-12-25T00:00:00"/>
    <n v="41.552989199644848"/>
    <s v="Sales Associate"/>
    <s v="Property"/>
    <s v="High Net Worth"/>
    <s v="N"/>
    <s v="Yes"/>
    <n v="17"/>
    <m/>
  </r>
  <r>
    <n v="13985"/>
    <n v="67"/>
    <x v="2391"/>
    <d v="2017-09-16T00:00:00"/>
    <n v="105"/>
    <b v="0"/>
    <s v="Approved"/>
    <s v="Norco Bicycles"/>
    <s v="Road"/>
    <s v="medium"/>
    <s v="medium"/>
    <n v="544.04999999999995"/>
    <n v="376.84"/>
    <d v="2016-12-06T00:00:00"/>
    <n v="167.20999999999998"/>
    <s v="M"/>
    <n v="14"/>
    <d v="1978-08-24T00:00:00"/>
    <n v="41.88997550101471"/>
    <s v="Sales Representative"/>
    <s v="Retail"/>
    <s v="Affluent Customer"/>
    <s v="N"/>
    <s v="Yes"/>
    <n v="7"/>
    <m/>
  </r>
  <r>
    <n v="14092"/>
    <n v="89"/>
    <x v="957"/>
    <d v="2017-09-16T00:00:00"/>
    <n v="105"/>
    <b v="0"/>
    <s v="Approved"/>
    <s v="WeareA2B"/>
    <s v="Touring"/>
    <s v="medium"/>
    <s v="large"/>
    <n v="1362.99"/>
    <n v="57.74"/>
    <d v="1993-04-20T00:00:00"/>
    <n v="1305.25"/>
    <s v="M"/>
    <n v="15"/>
    <d v="1963-10-05T00:00:00"/>
    <n v="56.785865911973616"/>
    <s v="Assistant Media Planner"/>
    <s v="Entertainment"/>
    <s v="Mass Customer"/>
    <s v="N"/>
    <s v="No"/>
    <n v="11"/>
    <m/>
  </r>
  <r>
    <n v="14102"/>
    <n v="0"/>
    <x v="2080"/>
    <d v="2017-09-16T00:00:00"/>
    <n v="105"/>
    <b v="1"/>
    <s v="Approved"/>
    <s v="Solex"/>
    <s v="Standard"/>
    <s v="medium"/>
    <s v="medium"/>
    <n v="478.16"/>
    <n v="298.72000000000003"/>
    <d v="2005-10-22T00:00:00"/>
    <n v="179.44"/>
    <s v="M"/>
    <n v="56"/>
    <d v="1992-12-04T00:00:00"/>
    <n v="27.599564542110603"/>
    <s v="Senior Quality Engineer"/>
    <s v="Retail"/>
    <s v="High Net Worth"/>
    <s v="N"/>
    <s v="Yes"/>
    <n v="4"/>
    <m/>
  </r>
  <r>
    <n v="14312"/>
    <n v="43"/>
    <x v="685"/>
    <d v="2017-09-16T00:00:00"/>
    <n v="105"/>
    <b v="1"/>
    <s v="Approved"/>
    <s v="Norco Bicycles"/>
    <s v="Standard"/>
    <s v="medium"/>
    <s v="medium"/>
    <n v="1555.58"/>
    <n v="818.01"/>
    <d v="1991-07-10T00:00:00"/>
    <n v="737.56999999999994"/>
    <s v="M"/>
    <n v="0"/>
    <d v="1967-05-01T00:00:00"/>
    <n v="53.213263172247586"/>
    <s v="Clinical Specialist"/>
    <s v="Health"/>
    <s v="High Net Worth"/>
    <s v="N"/>
    <s v="Yes"/>
    <n v="5"/>
    <m/>
  </r>
  <r>
    <n v="14597"/>
    <n v="38"/>
    <x v="88"/>
    <d v="2017-09-16T00:00:00"/>
    <n v="105"/>
    <b v="1"/>
    <s v="Approved"/>
    <s v="Solex"/>
    <s v="Standard"/>
    <s v="medium"/>
    <s v="medium"/>
    <n v="1577.53"/>
    <n v="826.51"/>
    <d v="1997-05-10T00:00:00"/>
    <n v="751.02"/>
    <s v="M"/>
    <n v="67"/>
    <d v="1981-05-19T00:00:00"/>
    <n v="39.15298919964485"/>
    <s v="Help Desk Operator"/>
    <s v="Financial Services"/>
    <s v="Mass Customer"/>
    <s v="N"/>
    <s v="Yes"/>
    <n v="17"/>
    <m/>
  </r>
  <r>
    <n v="14710"/>
    <n v="35"/>
    <x v="1328"/>
    <d v="2017-09-16T00:00:00"/>
    <n v="105"/>
    <b v="0"/>
    <s v="Approved"/>
    <s v="Giant Bicycles"/>
    <s v="Standard"/>
    <s v="medium"/>
    <s v="medium"/>
    <n v="1403.5"/>
    <n v="954.82"/>
    <d v="2005-08-09T00:00:00"/>
    <n v="448.67999999999995"/>
    <s v="M"/>
    <n v="28"/>
    <d v="1976-11-27T00:00:00"/>
    <n v="43.629701528411971"/>
    <s v="Data Coordiator"/>
    <s v="Retail"/>
    <s v="High Net Worth"/>
    <s v="N"/>
    <s v="Yes"/>
    <n v="9"/>
    <m/>
  </r>
  <r>
    <n v="15240"/>
    <n v="64"/>
    <x v="2384"/>
    <d v="2017-09-16T00:00:00"/>
    <n v="105"/>
    <b v="1"/>
    <s v="Approved"/>
    <s v="Trek Bicycles"/>
    <s v="Standard"/>
    <s v="medium"/>
    <s v="large"/>
    <n v="1469.44"/>
    <n v="596.54999999999995"/>
    <d v="1995-10-24T00:00:00"/>
    <n v="872.8900000000001"/>
    <s v="M"/>
    <n v="27"/>
    <d v="1997-07-17T00:00:00"/>
    <n v="22.980386459918822"/>
    <s v="VP Sales"/>
    <s v="Property"/>
    <s v="Affluent Customer"/>
    <s v="N"/>
    <s v="Yes"/>
    <n v="3"/>
    <m/>
  </r>
  <r>
    <n v="5802"/>
    <n v="87"/>
    <x v="1424"/>
    <d v="2017-04-05T00:00:00"/>
    <m/>
    <m/>
    <s v="Approved"/>
    <s v="Giant Bicycles"/>
    <s v="Standard"/>
    <s v="high"/>
    <s v="medium"/>
    <n v="1179"/>
    <n v="707.4"/>
    <n v="35667"/>
    <m/>
    <m/>
    <m/>
    <m/>
    <m/>
    <m/>
    <m/>
    <m/>
    <m/>
    <m/>
    <m/>
    <m/>
  </r>
  <r>
    <n v="15469"/>
    <n v="67"/>
    <x v="2859"/>
    <d v="2017-09-16T00:00:00"/>
    <n v="105"/>
    <b v="1"/>
    <s v="Approved"/>
    <s v="Solex"/>
    <s v="Standard"/>
    <s v="medium"/>
    <s v="large"/>
    <n v="1071.23"/>
    <n v="380.74"/>
    <d v="1996-04-05T00:00:00"/>
    <n v="690.49"/>
    <s v="M"/>
    <n v="58"/>
    <d v="1962-01-05T00:00:00"/>
    <n v="58.53381111745307"/>
    <s v="Operator"/>
    <s v="IT"/>
    <s v="High Net Worth"/>
    <s v="N"/>
    <s v="No"/>
    <n v="6"/>
    <m/>
  </r>
  <r>
    <n v="15497"/>
    <n v="75"/>
    <x v="1748"/>
    <d v="2017-09-16T00:00:00"/>
    <n v="105"/>
    <b v="0"/>
    <s v="Approved"/>
    <s v="Giant Bicycles"/>
    <s v="Touring"/>
    <s v="medium"/>
    <s v="large"/>
    <n v="1873.97"/>
    <n v="863.95"/>
    <d v="2006-05-22T00:00:00"/>
    <n v="1010.02"/>
    <s v="F"/>
    <n v="2"/>
    <d v="1978-06-06T00:00:00"/>
    <n v="42.106413857179092"/>
    <s v="Tax Accountant"/>
    <s v="Argiculture"/>
    <s v="Mass Customer"/>
    <s v="N"/>
    <s v="No"/>
    <n v="8"/>
    <m/>
  </r>
  <r>
    <n v="15537"/>
    <n v="4"/>
    <x v="1976"/>
    <d v="2017-09-16T00:00:00"/>
    <n v="105"/>
    <b v="1"/>
    <s v="Approved"/>
    <s v="Giant Bicycles"/>
    <s v="Standard"/>
    <s v="high"/>
    <s v="medium"/>
    <n v="1129.1300000000001"/>
    <n v="677.48"/>
    <d v="2003-02-07T00:00:00"/>
    <n v="451.65000000000009"/>
    <s v="M"/>
    <n v="97"/>
    <d v="1976-12-07T00:00:00"/>
    <n v="43.602304268137999"/>
    <s v="Tax Accountant"/>
    <s v="Health"/>
    <s v="Mass Customer"/>
    <s v="N"/>
    <s v="Yes"/>
    <n v="16"/>
    <m/>
  </r>
  <r>
    <n v="16234"/>
    <n v="22"/>
    <x v="2860"/>
    <d v="2017-09-16T00:00:00"/>
    <n v="105"/>
    <b v="1"/>
    <s v="Approved"/>
    <s v="WeareA2B"/>
    <s v="Standard"/>
    <s v="medium"/>
    <s v="medium"/>
    <n v="60.34"/>
    <n v="45.26"/>
    <d v="1993-07-15T00:00:00"/>
    <n v="15.080000000000005"/>
    <s v="M"/>
    <n v="74"/>
    <d v="1977-05-08T00:00:00"/>
    <n v="43.185865911973615"/>
    <s v="Clinical Specialist"/>
    <s v="Health"/>
    <s v="Mass Customer"/>
    <s v="N"/>
    <s v="No"/>
    <n v="14"/>
    <m/>
  </r>
  <r>
    <n v="16264"/>
    <n v="0"/>
    <x v="52"/>
    <d v="2017-09-16T00:00:00"/>
    <n v="105"/>
    <b v="0"/>
    <s v="Approved"/>
    <s v="Trek Bicycles"/>
    <s v="Standard"/>
    <s v="high"/>
    <s v="medium"/>
    <n v="358.39"/>
    <n v="215.03"/>
    <d v="1991-05-06T00:00:00"/>
    <n v="143.35999999999999"/>
    <s v="F"/>
    <n v="74"/>
    <d v="2000-01-25T00:00:00"/>
    <n v="20.454359062658547"/>
    <s v="Accounting Assistant I"/>
    <s v="Retail"/>
    <s v="High Net Worth"/>
    <s v="N"/>
    <s v="Yes"/>
    <n v="1"/>
    <m/>
  </r>
  <r>
    <n v="16290"/>
    <n v="21"/>
    <x v="2744"/>
    <d v="2017-09-16T00:00:00"/>
    <n v="105"/>
    <b v="1"/>
    <s v="Approved"/>
    <s v="Solex"/>
    <s v="Standard"/>
    <s v="medium"/>
    <s v="large"/>
    <n v="1071.23"/>
    <n v="380.74"/>
    <d v="1996-04-05T00:00:00"/>
    <n v="690.49"/>
    <s v="M"/>
    <n v="49"/>
    <d v="1995-11-13T00:00:00"/>
    <n v="24.657098788685943"/>
    <s v="Business Systems Development Analyst"/>
    <s v="Financial Services"/>
    <s v="Affluent Customer"/>
    <s v="N"/>
    <s v="Yes"/>
    <n v="22"/>
    <m/>
  </r>
  <r>
    <n v="5809"/>
    <n v="71"/>
    <x v="2528"/>
    <d v="2017-11-05T00:00:00"/>
    <m/>
    <b v="0"/>
    <s v="Cancelled"/>
    <s v="Solex"/>
    <s v="Standard"/>
    <s v="high"/>
    <s v="large"/>
    <n v="1842.92"/>
    <n v="1105.75"/>
    <n v="34996"/>
    <m/>
    <m/>
    <m/>
    <m/>
    <m/>
    <m/>
    <m/>
    <m/>
    <m/>
    <m/>
    <m/>
    <m/>
  </r>
  <r>
    <n v="16323"/>
    <n v="81"/>
    <x v="2593"/>
    <d v="2017-09-16T00:00:00"/>
    <n v="105"/>
    <b v="1"/>
    <s v="Approved"/>
    <s v="Norco Bicycles"/>
    <s v="Standard"/>
    <s v="medium"/>
    <s v="small"/>
    <n v="586.45000000000005"/>
    <n v="521.94000000000005"/>
    <d v="1991-07-10T00:00:00"/>
    <n v="64.509999999999991"/>
    <s v="M"/>
    <n v="64"/>
    <d v="1986-04-02T00:00:00"/>
    <n v="34.279016596905123"/>
    <s v="Social Worker"/>
    <s v="Health"/>
    <s v="Mass Customer"/>
    <s v="N"/>
    <s v="No"/>
    <n v="9"/>
    <m/>
  </r>
  <r>
    <n v="16563"/>
    <n v="0"/>
    <x v="1455"/>
    <d v="2017-09-16T00:00:00"/>
    <n v="105"/>
    <b v="1"/>
    <s v="Approved"/>
    <s v="OHM Cycles"/>
    <s v="Road"/>
    <s v="high"/>
    <s v="large"/>
    <n v="12.01"/>
    <n v="7.21"/>
    <d v="1993-07-15T00:00:00"/>
    <n v="4.8"/>
    <s v="M"/>
    <n v="96"/>
    <d v="1955-06-16T00:00:00"/>
    <n v="65.095454953069506"/>
    <s v="Accountant IV"/>
    <s v="IT"/>
    <s v="High Net Worth"/>
    <s v="N"/>
    <s v="Yes"/>
    <n v="16"/>
    <m/>
  </r>
  <r>
    <n v="17346"/>
    <n v="8"/>
    <x v="1321"/>
    <d v="2017-09-16T00:00:00"/>
    <n v="105"/>
    <b v="0"/>
    <s v="Approved"/>
    <s v="Solex"/>
    <s v="Road"/>
    <s v="medium"/>
    <s v="small"/>
    <n v="1703.52"/>
    <n v="1516.13"/>
    <d v="2014-03-03T00:00:00"/>
    <n v="187.38999999999987"/>
    <s v="M"/>
    <n v="39"/>
    <d v="1973-07-31T00:00:00"/>
    <n v="46.95846865169964"/>
    <n v="0"/>
    <s v="Argiculture"/>
    <s v="Mass Customer"/>
    <s v="N"/>
    <s v="Yes"/>
    <n v="17"/>
    <m/>
  </r>
  <r>
    <n v="17689"/>
    <n v="56"/>
    <x v="2861"/>
    <d v="2017-09-16T00:00:00"/>
    <n v="105"/>
    <b v="0"/>
    <s v="Approved"/>
    <s v="OHM Cycles"/>
    <s v="Standard"/>
    <s v="medium"/>
    <s v="medium"/>
    <n v="183.86"/>
    <n v="137.9"/>
    <d v="2011-08-24T00:00:00"/>
    <n v="45.960000000000008"/>
    <s v="M"/>
    <n v="55"/>
    <d v="1986-04-01T00:00:00"/>
    <n v="34.281756322932523"/>
    <s v="Assistant Professor"/>
    <s v="n/a"/>
    <s v="Mass Customer"/>
    <s v="N"/>
    <s v="Yes"/>
    <n v="8"/>
    <m/>
  </r>
  <r>
    <n v="17710"/>
    <n v="49"/>
    <x v="1660"/>
    <d v="2017-09-16T00:00:00"/>
    <n v="105"/>
    <b v="1"/>
    <s v="Approved"/>
    <s v="Trek Bicycles"/>
    <s v="Road"/>
    <s v="medium"/>
    <s v="medium"/>
    <n v="533.51"/>
    <n v="400.13"/>
    <d v="2012-06-04T00:00:00"/>
    <n v="133.38"/>
    <s v="M"/>
    <n v="72"/>
    <d v="1980-09-10T00:00:00"/>
    <n v="39.84066043252156"/>
    <s v="Automation Specialist I"/>
    <s v="Manufacturing"/>
    <s v="Affluent Customer"/>
    <s v="N"/>
    <s v="No"/>
    <n v="18"/>
    <m/>
  </r>
  <r>
    <n v="17957"/>
    <n v="93"/>
    <x v="1793"/>
    <d v="2017-09-16T00:00:00"/>
    <n v="105"/>
    <b v="1"/>
    <s v="Approved"/>
    <s v="OHM Cycles"/>
    <s v="Standard"/>
    <s v="high"/>
    <s v="medium"/>
    <n v="1458.17"/>
    <n v="874.9"/>
    <d v="2006-02-02T00:00:00"/>
    <n v="583.2700000000001"/>
    <s v="F"/>
    <n v="51"/>
    <d v="1981-04-21T00:00:00"/>
    <n v="39.229701528411972"/>
    <s v="VP Marketing"/>
    <s v="Financial Services"/>
    <s v="High Net Worth"/>
    <s v="N"/>
    <s v="No"/>
    <n v="7"/>
    <m/>
  </r>
  <r>
    <n v="18163"/>
    <n v="55"/>
    <x v="2793"/>
    <d v="2017-09-16T00:00:00"/>
    <n v="105"/>
    <b v="0"/>
    <s v="Approved"/>
    <s v="Trek Bicycles"/>
    <s v="Road"/>
    <s v="medium"/>
    <s v="large"/>
    <n v="1894.19"/>
    <n v="598.76"/>
    <d v="2003-07-21T00:00:00"/>
    <n v="1295.43"/>
    <s v="M"/>
    <n v="82"/>
    <d v="1956-03-08T00:00:00"/>
    <n v="64.366687829781839"/>
    <s v="Software Test Engineer I"/>
    <s v="n/a"/>
    <s v="Affluent Customer"/>
    <s v="N"/>
    <s v="No"/>
    <n v="7"/>
    <m/>
  </r>
  <r>
    <n v="18463"/>
    <n v="97"/>
    <x v="1653"/>
    <d v="2017-09-16T00:00:00"/>
    <n v="105"/>
    <b v="1"/>
    <s v="Approved"/>
    <s v="OHM Cycles"/>
    <s v="Road"/>
    <s v="medium"/>
    <s v="medium"/>
    <n v="742.54"/>
    <n v="667.4"/>
    <d v="1991-11-07T00:00:00"/>
    <n v="75.139999999999986"/>
    <s v="M"/>
    <n v="75"/>
    <d v="1974-05-21T00:00:00"/>
    <n v="46.15298919964485"/>
    <s v="Web Designer IV"/>
    <s v="Financial Services"/>
    <s v="High Net Worth"/>
    <s v="N"/>
    <s v="Yes"/>
    <n v="18"/>
    <m/>
  </r>
  <r>
    <n v="18557"/>
    <n v="57"/>
    <x v="1259"/>
    <d v="2017-09-16T00:00:00"/>
    <n v="105"/>
    <b v="0"/>
    <s v="Approved"/>
    <s v="WeareA2B"/>
    <s v="Touring"/>
    <s v="medium"/>
    <s v="large"/>
    <n v="1890.39"/>
    <n v="260.14"/>
    <d v="1991-01-21T00:00:00"/>
    <n v="1630.25"/>
    <s v="M"/>
    <n v="54"/>
    <d v="1963-04-22T00:00:00"/>
    <n v="57.240660432521558"/>
    <s v="Computer Systems Analyst IV"/>
    <s v="n/a"/>
    <s v="Mass Customer"/>
    <s v="N"/>
    <s v="No"/>
    <n v="19"/>
    <m/>
  </r>
  <r>
    <n v="18656"/>
    <n v="1"/>
    <x v="270"/>
    <d v="2017-09-16T00:00:00"/>
    <n v="105"/>
    <b v="1"/>
    <s v="Approved"/>
    <s v="Giant Bicycles"/>
    <s v="Standard"/>
    <s v="medium"/>
    <s v="medium"/>
    <n v="1403.5"/>
    <n v="954.82"/>
    <d v="2005-08-09T00:00:00"/>
    <n v="448.67999999999995"/>
    <s v="M"/>
    <n v="33"/>
    <d v="1957-01-21T00:00:00"/>
    <n v="63.492715227042112"/>
    <s v="Product Engineer"/>
    <s v="Retail"/>
    <s v="Mass Customer"/>
    <s v="N"/>
    <s v="Yes"/>
    <n v="12"/>
    <m/>
  </r>
  <r>
    <n v="19219"/>
    <n v="28"/>
    <x v="2282"/>
    <d v="2017-09-16T00:00:00"/>
    <n v="105"/>
    <b v="0"/>
    <s v="Approved"/>
    <s v="Norco Bicycles"/>
    <s v="Standard"/>
    <s v="medium"/>
    <s v="small"/>
    <n v="1216.1400000000001"/>
    <n v="1082.3599999999999"/>
    <d v="1991-08-05T00:00:00"/>
    <n v="133.7800000000002"/>
    <s v="M"/>
    <n v="58"/>
    <d v="1994-07-21T00:00:00"/>
    <n v="25.972167281836629"/>
    <s v="Nuclear Power Engineer"/>
    <s v="Manufacturing"/>
    <s v="Mass Customer"/>
    <s v="N"/>
    <s v="No"/>
    <n v="8"/>
    <m/>
  </r>
  <r>
    <n v="19481"/>
    <n v="94"/>
    <x v="515"/>
    <d v="2017-09-16T00:00:00"/>
    <n v="105"/>
    <b v="0"/>
    <s v="Approved"/>
    <s v="Giant Bicycles"/>
    <s v="Standard"/>
    <s v="medium"/>
    <s v="large"/>
    <n v="1635.3"/>
    <n v="993.66"/>
    <d v="2003-09-10T00:00:00"/>
    <n v="641.64"/>
    <s v="U"/>
    <n v="39"/>
    <d v="1899-12-30T00:00:00"/>
    <n v="0"/>
    <s v="Programmer I"/>
    <s v="IT"/>
    <s v="Mass Customer"/>
    <s v="N"/>
    <s v="Yes"/>
    <n v="0"/>
    <m/>
  </r>
  <r>
    <n v="157"/>
    <n v="6"/>
    <x v="2489"/>
    <d v="2017-09-15T00:00:00"/>
    <n v="106"/>
    <b v="1"/>
    <s v="Approved"/>
    <s v="Solex"/>
    <s v="Standard"/>
    <s v="high"/>
    <s v="medium"/>
    <n v="748.17"/>
    <n v="448.9"/>
    <d v="2015-04-11T00:00:00"/>
    <n v="299.27"/>
    <s v="M"/>
    <n v="69"/>
    <d v="1966-12-07T00:00:00"/>
    <n v="53.610523446220192"/>
    <s v="Project Manager"/>
    <s v="Health"/>
    <s v="High Net Worth"/>
    <s v="N"/>
    <s v="No"/>
    <n v="9"/>
    <m/>
  </r>
  <r>
    <n v="423"/>
    <n v="82"/>
    <x v="353"/>
    <d v="2017-09-15T00:00:00"/>
    <n v="106"/>
    <b v="1"/>
    <s v="Approved"/>
    <s v="Giant Bicycles"/>
    <s v="Road"/>
    <s v="medium"/>
    <s v="medium"/>
    <n v="1538.99"/>
    <n v="829.65"/>
    <d v="2016-02-04T00:00:00"/>
    <n v="709.34"/>
    <s v="F"/>
    <n v="70"/>
    <d v="1978-02-02T00:00:00"/>
    <n v="42.446139884576354"/>
    <s v="Software Test Engineer III"/>
    <s v="Retail"/>
    <s v="High Net Worth"/>
    <s v="N"/>
    <s v="No"/>
    <n v="8"/>
    <m/>
  </r>
  <r>
    <n v="625"/>
    <n v="82"/>
    <x v="583"/>
    <d v="2017-09-15T00:00:00"/>
    <n v="106"/>
    <b v="0"/>
    <s v="Approved"/>
    <s v="Giant Bicycles"/>
    <s v="Road"/>
    <s v="medium"/>
    <s v="medium"/>
    <n v="1538.99"/>
    <n v="829.65"/>
    <d v="2016-02-04T00:00:00"/>
    <n v="709.34"/>
    <s v="M"/>
    <n v="36"/>
    <d v="1971-08-31T00:00:00"/>
    <n v="48.876276870877724"/>
    <s v="Dental Hygienist"/>
    <s v="Health"/>
    <s v="High Net Worth"/>
    <s v="N"/>
    <s v="No"/>
    <n v="10"/>
    <m/>
  </r>
  <r>
    <n v="792"/>
    <n v="80"/>
    <x v="2117"/>
    <d v="2017-09-15T00:00:00"/>
    <n v="106"/>
    <b v="1"/>
    <s v="Approved"/>
    <s v="OHM Cycles"/>
    <s v="Touring"/>
    <s v="low"/>
    <s v="medium"/>
    <n v="1073.07"/>
    <n v="933.84"/>
    <d v="1997-01-25T00:00:00"/>
    <n v="139.2299999999999"/>
    <s v="F"/>
    <n v="51"/>
    <d v="1991-03-18T00:00:00"/>
    <n v="29.317372761288684"/>
    <s v="Office Assistant IV"/>
    <s v="Manufacturing"/>
    <s v="Affluent Customer"/>
    <s v="N"/>
    <s v="Yes"/>
    <n v="3"/>
    <m/>
  </r>
  <r>
    <n v="1036"/>
    <n v="7"/>
    <x v="731"/>
    <d v="2017-09-15T00:00:00"/>
    <n v="106"/>
    <b v="0"/>
    <s v="Approved"/>
    <s v="Trek Bicycles"/>
    <s v="Road"/>
    <s v="low"/>
    <s v="medium"/>
    <n v="980.37"/>
    <n v="234.43"/>
    <d v="2004-09-28T00:00:00"/>
    <n v="745.94"/>
    <s v="F"/>
    <n v="34"/>
    <d v="1981-01-26T00:00:00"/>
    <n v="39.46257824074074"/>
    <s v="VP Marketing"/>
    <s v="Manufacturing"/>
    <s v="Affluent Customer"/>
    <s v="N"/>
    <s v="No"/>
    <n v="17"/>
    <m/>
  </r>
  <r>
    <n v="1297"/>
    <n v="43"/>
    <x v="145"/>
    <d v="2017-09-15T00:00:00"/>
    <n v="106"/>
    <b v="1"/>
    <s v="Approved"/>
    <s v="Norco Bicycles"/>
    <s v="Standard"/>
    <s v="medium"/>
    <s v="medium"/>
    <n v="1555.58"/>
    <n v="818.01"/>
    <d v="2003-09-09T00:00:00"/>
    <n v="737.56999999999994"/>
    <s v="U"/>
    <n v="47"/>
    <d v="1899-12-30T00:00:00"/>
    <n v="0"/>
    <s v="Engineer IV"/>
    <s v="IT"/>
    <s v="High Net Worth"/>
    <s v="N"/>
    <s v="No"/>
    <n v="0"/>
    <m/>
  </r>
  <r>
    <n v="1691"/>
    <n v="0"/>
    <x v="273"/>
    <d v="2017-09-15T00:00:00"/>
    <n v="106"/>
    <b v="0"/>
    <s v="Approved"/>
    <s v="OHM Cycles"/>
    <s v="Standard"/>
    <s v="low"/>
    <s v="medium"/>
    <n v="71.16"/>
    <n v="56.93"/>
    <d v="2015-06-17T00:00:00"/>
    <n v="14.229999999999997"/>
    <s v="M"/>
    <n v="13"/>
    <d v="1960-01-11T00:00:00"/>
    <n v="60.520112487316084"/>
    <n v="0"/>
    <s v="n/a"/>
    <s v="High Net Worth"/>
    <s v="N"/>
    <s v="No"/>
    <n v="19"/>
    <m/>
  </r>
  <r>
    <n v="2970"/>
    <n v="70"/>
    <x v="1883"/>
    <d v="2017-09-15T00:00:00"/>
    <n v="106"/>
    <b v="1"/>
    <s v="Approved"/>
    <s v="Trek Bicycles"/>
    <s v="Standard"/>
    <s v="high"/>
    <s v="medium"/>
    <n v="495.72"/>
    <n v="297.43"/>
    <d v="2015-04-11T00:00:00"/>
    <n v="198.29000000000002"/>
    <s v="F"/>
    <n v="10"/>
    <d v="1955-07-22T00:00:00"/>
    <n v="64.996824816083205"/>
    <s v="Biostatistician II"/>
    <s v="Entertainment"/>
    <s v="Mass Customer"/>
    <s v="N"/>
    <s v="No"/>
    <n v="11"/>
    <m/>
  </r>
  <r>
    <n v="3738"/>
    <n v="90"/>
    <x v="1640"/>
    <d v="2017-09-15T00:00:00"/>
    <n v="106"/>
    <b v="0"/>
    <s v="Approved"/>
    <s v="Norco Bicycles"/>
    <s v="Standard"/>
    <s v="low"/>
    <s v="medium"/>
    <n v="363.01"/>
    <n v="290.41000000000003"/>
    <d v="1999-07-26T00:00:00"/>
    <n v="72.599999999999966"/>
    <s v="M"/>
    <n v="37"/>
    <d v="1968-07-19T00:00:00"/>
    <n v="51.994085090055805"/>
    <s v="Sales Representative"/>
    <s v="Retail"/>
    <s v="Mass Customer"/>
    <s v="N"/>
    <s v="Yes"/>
    <n v="19"/>
    <m/>
  </r>
  <r>
    <n v="3811"/>
    <n v="59"/>
    <x v="2793"/>
    <d v="2017-09-15T00:00:00"/>
    <n v="106"/>
    <b v="1"/>
    <s v="Approved"/>
    <s v="Solex"/>
    <s v="Standard"/>
    <s v="medium"/>
    <s v="large"/>
    <n v="1061.56"/>
    <n v="733.58"/>
    <d v="1993-07-20T00:00:00"/>
    <n v="327.9799999999999"/>
    <s v="M"/>
    <n v="82"/>
    <d v="1956-03-08T00:00:00"/>
    <n v="64.366687829781839"/>
    <s v="Software Test Engineer I"/>
    <s v="n/a"/>
    <s v="Affluent Customer"/>
    <s v="N"/>
    <s v="No"/>
    <n v="7"/>
    <m/>
  </r>
  <r>
    <n v="4756"/>
    <n v="20"/>
    <x v="1101"/>
    <d v="2017-09-15T00:00:00"/>
    <n v="106"/>
    <b v="0"/>
    <s v="Approved"/>
    <s v="Trek Bicycles"/>
    <s v="Standard"/>
    <s v="medium"/>
    <s v="small"/>
    <n v="1775.81"/>
    <n v="1580.47"/>
    <d v="2016-02-04T00:00:00"/>
    <n v="195.33999999999992"/>
    <s v="F"/>
    <n v="44"/>
    <d v="1969-03-29T00:00:00"/>
    <n v="51.300934405124302"/>
    <s v="Occupational Therapist"/>
    <s v="Health"/>
    <s v="Mass Customer"/>
    <s v="N"/>
    <s v="Yes"/>
    <n v="12"/>
    <m/>
  </r>
  <r>
    <n v="5295"/>
    <n v="77"/>
    <x v="1742"/>
    <d v="2017-09-15T00:00:00"/>
    <n v="106"/>
    <b v="0"/>
    <s v="Approved"/>
    <s v="Norco Bicycles"/>
    <s v="Road"/>
    <s v="medium"/>
    <s v="large"/>
    <n v="1240.31"/>
    <n v="795.1"/>
    <d v="2003-09-09T00:00:00"/>
    <n v="445.20999999999992"/>
    <s v="M"/>
    <n v="62"/>
    <d v="1956-12-06T00:00:00"/>
    <n v="63.618742624302385"/>
    <s v="Paralegal"/>
    <s v="Financial Services"/>
    <s v="Mass Customer"/>
    <s v="N"/>
    <s v="Yes"/>
    <n v="16"/>
    <m/>
  </r>
  <r>
    <n v="5487"/>
    <n v="99"/>
    <x v="61"/>
    <d v="2017-09-15T00:00:00"/>
    <n v="106"/>
    <b v="0"/>
    <s v="Approved"/>
    <s v="OHM Cycles"/>
    <s v="Standard"/>
    <s v="medium"/>
    <s v="medium"/>
    <n v="1227.3399999999999"/>
    <n v="770.89"/>
    <d v="1994-08-10T00:00:00"/>
    <n v="456.44999999999993"/>
    <s v="M"/>
    <n v="63"/>
    <d v="1988-10-01T00:00:00"/>
    <n v="31.777646733891423"/>
    <s v="Quality Engineer"/>
    <s v="Financial Services"/>
    <s v="Mass Customer"/>
    <s v="N"/>
    <s v="Yes"/>
    <n v="9"/>
    <m/>
  </r>
  <r>
    <n v="5835"/>
    <n v="91"/>
    <x v="2862"/>
    <d v="2017-08-24T00:00:00"/>
    <m/>
    <m/>
    <s v="Approved"/>
    <s v="WeareA2B"/>
    <s v="Standard"/>
    <s v="low"/>
    <s v="medium"/>
    <n v="642.30999999999995"/>
    <n v="513.85"/>
    <n v="41922"/>
    <m/>
    <m/>
    <m/>
    <m/>
    <m/>
    <m/>
    <m/>
    <m/>
    <m/>
    <m/>
    <m/>
    <m/>
  </r>
  <r>
    <n v="5641"/>
    <n v="74"/>
    <x v="2164"/>
    <d v="2017-09-15T00:00:00"/>
    <n v="106"/>
    <b v="0"/>
    <s v="Approved"/>
    <s v="WeareA2B"/>
    <s v="Standard"/>
    <s v="medium"/>
    <s v="medium"/>
    <n v="1228.07"/>
    <n v="400.91"/>
    <d v="2000-05-22T00:00:00"/>
    <n v="827.15999999999985"/>
    <s v="F"/>
    <n v="18"/>
    <d v="1996-04-06T00:00:00"/>
    <n v="24.259838514713341"/>
    <s v="Technical Writer"/>
    <s v="Retail"/>
    <s v="Mass Customer"/>
    <s v="N"/>
    <s v="No"/>
    <n v="7"/>
    <m/>
  </r>
  <r>
    <n v="5853"/>
    <n v="5"/>
    <x v="302"/>
    <d v="2017-09-15T00:00:00"/>
    <n v="106"/>
    <b v="0"/>
    <s v="Approved"/>
    <s v="Trek Bicycles"/>
    <s v="Mountain"/>
    <s v="low"/>
    <s v="medium"/>
    <n v="574.64"/>
    <n v="459.71"/>
    <d v="2011-08-29T00:00:00"/>
    <n v="114.93"/>
    <s v="M"/>
    <n v="15"/>
    <d v="1994-06-22T00:00:00"/>
    <n v="26.051619336631148"/>
    <s v="Geologist III"/>
    <s v="n/a"/>
    <s v="Affluent Customer"/>
    <s v="N"/>
    <s v="No"/>
    <n v="7"/>
    <m/>
  </r>
  <r>
    <n v="5980"/>
    <n v="44"/>
    <x v="661"/>
    <d v="2017-09-15T00:00:00"/>
    <n v="106"/>
    <b v="0"/>
    <s v="Approved"/>
    <s v="WeareA2B"/>
    <s v="Standard"/>
    <s v="medium"/>
    <s v="medium"/>
    <n v="1769.64"/>
    <n v="108.76"/>
    <d v="2012-04-10T00:00:00"/>
    <n v="1660.88"/>
    <s v="M"/>
    <n v="84"/>
    <d v="1989-06-21T00:00:00"/>
    <n v="31.057098788685945"/>
    <s v="Statistician IV"/>
    <s v="Property"/>
    <s v="Mass Customer"/>
    <s v="N"/>
    <s v="Yes"/>
    <n v="4"/>
    <m/>
  </r>
  <r>
    <n v="6064"/>
    <n v="50"/>
    <x v="745"/>
    <d v="2017-09-15T00:00:00"/>
    <n v="106"/>
    <b v="1"/>
    <s v="Approved"/>
    <s v="Giant Bicycles"/>
    <s v="Standard"/>
    <s v="medium"/>
    <s v="medium"/>
    <n v="642.70000000000005"/>
    <n v="211.37"/>
    <d v="1995-12-19T00:00:00"/>
    <n v="431.33000000000004"/>
    <s v="U"/>
    <n v="22"/>
    <d v="1899-12-30T00:00:00"/>
    <n v="0"/>
    <n v="0"/>
    <s v="IT"/>
    <s v="High Net Worth"/>
    <s v="N"/>
    <s v="Yes"/>
    <n v="0"/>
    <m/>
  </r>
  <r>
    <n v="6220"/>
    <n v="38"/>
    <x v="2863"/>
    <d v="2017-09-15T00:00:00"/>
    <n v="106"/>
    <b v="1"/>
    <s v="Approved"/>
    <s v="Trek Bicycles"/>
    <s v="Standard"/>
    <s v="medium"/>
    <s v="large"/>
    <n v="2091.4699999999998"/>
    <n v="388.92"/>
    <d v="2012-09-15T00:00:00"/>
    <n v="1702.5499999999997"/>
    <s v="F"/>
    <n v="61"/>
    <d v="1971-07-25T00:00:00"/>
    <n v="48.977646733891426"/>
    <s v="Mechanical Systems Engineer"/>
    <s v="n/a"/>
    <s v="High Net Worth"/>
    <s v="N"/>
    <s v="Yes"/>
    <n v="9"/>
    <m/>
  </r>
  <r>
    <n v="6538"/>
    <n v="70"/>
    <x v="2297"/>
    <d v="2017-09-15T00:00:00"/>
    <n v="106"/>
    <b v="1"/>
    <s v="Approved"/>
    <s v="Trek Bicycles"/>
    <s v="Standard"/>
    <s v="high"/>
    <s v="medium"/>
    <n v="495.72"/>
    <n v="297.43"/>
    <d v="2004-07-25T00:00:00"/>
    <n v="198.29000000000002"/>
    <s v="F"/>
    <n v="12"/>
    <d v="1973-08-16T00:00:00"/>
    <n v="46.914633035261289"/>
    <s v="Financial Analyst"/>
    <s v="Financial Services"/>
    <s v="Mass Customer"/>
    <s v="N"/>
    <s v="Yes"/>
    <n v="18"/>
    <m/>
  </r>
  <r>
    <n v="6780"/>
    <n v="27"/>
    <x v="2810"/>
    <d v="2017-09-15T00:00:00"/>
    <n v="106"/>
    <b v="1"/>
    <s v="Approved"/>
    <s v="Trek Bicycles"/>
    <s v="Standard"/>
    <s v="medium"/>
    <s v="medium"/>
    <n v="499.53"/>
    <n v="388.72"/>
    <d v="1999-06-23T00:00:00"/>
    <n v="110.80999999999995"/>
    <s v="M"/>
    <n v="51"/>
    <d v="1985-08-12T00:00:00"/>
    <n v="34.917372761288682"/>
    <n v="0"/>
    <s v="Entertainment"/>
    <s v="Mass Customer"/>
    <s v="N"/>
    <s v="No"/>
    <n v="7"/>
    <m/>
  </r>
  <r>
    <n v="7392"/>
    <n v="96"/>
    <x v="1878"/>
    <d v="2017-09-15T00:00:00"/>
    <n v="106"/>
    <b v="0"/>
    <s v="Approved"/>
    <s v="WeareA2B"/>
    <s v="Road"/>
    <s v="low"/>
    <s v="small"/>
    <n v="1172.78"/>
    <n v="1043.77"/>
    <d v="2002-10-10T00:00:00"/>
    <n v="129.01"/>
    <s v="F"/>
    <n v="4"/>
    <d v="1981-03-30T00:00:00"/>
    <n v="39.289975501014709"/>
    <s v="Tax Accountant"/>
    <s v="Manufacturing"/>
    <s v="Mass Customer"/>
    <s v="N"/>
    <s v="No"/>
    <n v="18"/>
    <m/>
  </r>
  <r>
    <n v="7618"/>
    <n v="42"/>
    <x v="2493"/>
    <d v="2017-09-15T00:00:00"/>
    <n v="106"/>
    <b v="1"/>
    <s v="Approved"/>
    <s v="OHM Cycles"/>
    <s v="Road"/>
    <s v="medium"/>
    <s v="small"/>
    <n v="1810"/>
    <n v="1610.9"/>
    <d v="1993-04-12T00:00:00"/>
    <n v="199.09999999999991"/>
    <s v="F"/>
    <n v="81"/>
    <d v="1965-06-05T00:00:00"/>
    <n v="55.117372761288685"/>
    <s v="VP Sales"/>
    <s v="n/a"/>
    <s v="Affluent Customer"/>
    <s v="N"/>
    <s v="Yes"/>
    <n v="5"/>
    <m/>
  </r>
  <r>
    <n v="7724"/>
    <n v="0"/>
    <x v="2864"/>
    <d v="2017-09-15T00:00:00"/>
    <n v="106"/>
    <b v="0"/>
    <s v="Approved"/>
    <s v="Solex"/>
    <s v="Standard"/>
    <s v="medium"/>
    <s v="medium"/>
    <n v="71.489999999999995"/>
    <n v="53.62"/>
    <d v="2011-08-29T00:00:00"/>
    <n v="17.869999999999997"/>
    <s v="M"/>
    <n v="71"/>
    <d v="1978-01-24T00:00:00"/>
    <n v="42.470797418822933"/>
    <s v="Marketing Assistant"/>
    <s v="Manufacturing"/>
    <s v="High Net Worth"/>
    <s v="N"/>
    <s v="Yes"/>
    <n v="15"/>
    <m/>
  </r>
  <r>
    <n v="7850"/>
    <n v="31"/>
    <x v="2058"/>
    <d v="2017-09-15T00:00:00"/>
    <n v="106"/>
    <b v="0"/>
    <s v="Approved"/>
    <s v="Giant Bicycles"/>
    <s v="Standard"/>
    <s v="medium"/>
    <s v="medium"/>
    <n v="230.91"/>
    <n v="173.18"/>
    <d v="2011-03-16T00:00:00"/>
    <n v="57.72999999999999"/>
    <s v="M"/>
    <n v="61"/>
    <d v="1979-01-27T00:00:00"/>
    <n v="41.46257824074074"/>
    <s v="Executive Secretary"/>
    <s v="IT"/>
    <s v="Mass Customer"/>
    <s v="N"/>
    <s v="Yes"/>
    <n v="6"/>
    <m/>
  </r>
  <r>
    <n v="8686"/>
    <n v="82"/>
    <x v="2865"/>
    <d v="2017-09-15T00:00:00"/>
    <n v="106"/>
    <b v="0"/>
    <s v="Approved"/>
    <s v="Giant Bicycles"/>
    <s v="Road"/>
    <s v="medium"/>
    <s v="medium"/>
    <n v="1538.99"/>
    <n v="829.65"/>
    <d v="2016-02-04T00:00:00"/>
    <n v="709.34"/>
    <s v="F"/>
    <n v="58"/>
    <d v="1987-06-16T00:00:00"/>
    <n v="33.073537144850327"/>
    <s v="Financial Analyst"/>
    <s v="Financial Services"/>
    <s v="High Net Worth"/>
    <s v="N"/>
    <s v="No"/>
    <n v="12"/>
    <m/>
  </r>
  <r>
    <n v="9339"/>
    <n v="95"/>
    <x v="2866"/>
    <d v="2017-09-15T00:00:00"/>
    <n v="106"/>
    <b v="0"/>
    <s v="Approved"/>
    <s v="Giant Bicycles"/>
    <s v="Standard"/>
    <s v="medium"/>
    <s v="large"/>
    <n v="569.55999999999995"/>
    <n v="528.42999999999995"/>
    <d v="2006-11-10T00:00:00"/>
    <n v="41.129999999999995"/>
    <s v="M"/>
    <n v="37"/>
    <d v="1990-06-04T00:00:00"/>
    <n v="30.103674131151699"/>
    <s v="Assistant Manager"/>
    <s v="Property"/>
    <s v="Affluent Customer"/>
    <s v="N"/>
    <s v="No"/>
    <n v="2"/>
    <m/>
  </r>
  <r>
    <n v="9589"/>
    <n v="0"/>
    <x v="692"/>
    <d v="2017-09-15T00:00:00"/>
    <n v="106"/>
    <b v="0"/>
    <s v="Approved"/>
    <s v="Trek Bicycles"/>
    <s v="Standard"/>
    <s v="medium"/>
    <s v="medium"/>
    <n v="499.53"/>
    <n v="388.72"/>
    <d v="1992-10-11T00:00:00"/>
    <n v="110.80999999999995"/>
    <s v="F"/>
    <n v="19"/>
    <d v="1989-07-21T00:00:00"/>
    <n v="30.974907007864026"/>
    <s v="Design Engineer"/>
    <s v="n/a"/>
    <s v="High Net Worth"/>
    <s v="N"/>
    <s v="Yes"/>
    <n v="3"/>
    <m/>
  </r>
  <r>
    <n v="9960"/>
    <n v="89"/>
    <x v="2867"/>
    <d v="2017-09-15T00:00:00"/>
    <n v="106"/>
    <b v="0"/>
    <s v="Approved"/>
    <s v="WeareA2B"/>
    <s v="Touring"/>
    <s v="medium"/>
    <s v="large"/>
    <n v="1362.99"/>
    <n v="57.74"/>
    <d v="2003-01-05T00:00:00"/>
    <n v="1305.25"/>
    <s v="M"/>
    <n v="99"/>
    <d v="1969-05-19T00:00:00"/>
    <n v="51.161208377727043"/>
    <s v="VP Marketing"/>
    <s v="Health"/>
    <s v="Mass Customer"/>
    <s v="N"/>
    <s v="Yes"/>
    <n v="18"/>
    <m/>
  </r>
  <r>
    <n v="10214"/>
    <n v="27"/>
    <x v="1652"/>
    <d v="2017-09-15T00:00:00"/>
    <n v="106"/>
    <b v="0"/>
    <s v="Approved"/>
    <s v="Trek Bicycles"/>
    <s v="Standard"/>
    <s v="medium"/>
    <s v="medium"/>
    <n v="499.53"/>
    <n v="388.72"/>
    <d v="1999-06-23T00:00:00"/>
    <n v="110.80999999999995"/>
    <s v="F"/>
    <n v="71"/>
    <d v="1975-10-21T00:00:00"/>
    <n v="44.733811117453065"/>
    <s v="Product Engineer"/>
    <s v="n/a"/>
    <s v="Mass Customer"/>
    <s v="N"/>
    <s v="No"/>
    <n v="12"/>
    <m/>
  </r>
  <r>
    <n v="10930"/>
    <n v="40"/>
    <x v="2868"/>
    <d v="2017-09-15T00:00:00"/>
    <n v="106"/>
    <b v="1"/>
    <s v="Approved"/>
    <s v="OHM Cycles"/>
    <s v="Standard"/>
    <s v="high"/>
    <s v="medium"/>
    <n v="1458.17"/>
    <n v="874.9"/>
    <d v="1997-05-10T00:00:00"/>
    <n v="583.2700000000001"/>
    <s v="F"/>
    <n v="99"/>
    <d v="1988-11-27T00:00:00"/>
    <n v="31.621482350329781"/>
    <s v="Junior Executive"/>
    <s v="Argiculture"/>
    <s v="Mass Customer"/>
    <s v="N"/>
    <s v="Yes"/>
    <n v="2"/>
    <m/>
  </r>
  <r>
    <n v="11003"/>
    <n v="65"/>
    <x v="1427"/>
    <d v="2017-09-15T00:00:00"/>
    <n v="106"/>
    <b v="0"/>
    <s v="Approved"/>
    <s v="WeareA2B"/>
    <s v="Standard"/>
    <s v="medium"/>
    <s v="medium"/>
    <n v="1807.45"/>
    <n v="778.69"/>
    <d v="2015-04-11T00:00:00"/>
    <n v="1028.76"/>
    <s v="F"/>
    <n v="80"/>
    <d v="1987-04-29T00:00:00"/>
    <n v="33.205043994165393"/>
    <n v="0"/>
    <s v="Argiculture"/>
    <s v="Mass Customer"/>
    <s v="N"/>
    <s v="Yes"/>
    <n v="12"/>
    <m/>
  </r>
  <r>
    <n v="11022"/>
    <n v="50"/>
    <x v="2869"/>
    <d v="2017-09-15T00:00:00"/>
    <n v="106"/>
    <b v="1"/>
    <s v="Approved"/>
    <s v="WeareA2B"/>
    <s v="Standard"/>
    <s v="medium"/>
    <s v="small"/>
    <n v="175.89"/>
    <n v="131.91999999999999"/>
    <d v="1997-02-09T00:00:00"/>
    <n v="43.97"/>
    <s v="M"/>
    <n v="20"/>
    <d v="1984-10-03T00:00:00"/>
    <n v="35.77490700786403"/>
    <s v="Office Assistant II"/>
    <s v="n/a"/>
    <s v="Affluent Customer"/>
    <s v="N"/>
    <s v="Yes"/>
    <n v="10"/>
    <m/>
  </r>
  <r>
    <n v="11102"/>
    <n v="31"/>
    <x v="424"/>
    <d v="2017-09-15T00:00:00"/>
    <n v="106"/>
    <b v="0"/>
    <s v="Approved"/>
    <s v="Giant Bicycles"/>
    <s v="Standard"/>
    <s v="medium"/>
    <s v="medium"/>
    <n v="230.91"/>
    <n v="173.18"/>
    <d v="2006-11-10T00:00:00"/>
    <n v="57.72999999999999"/>
    <s v="F"/>
    <n v="95"/>
    <d v="1968-03-12T00:00:00"/>
    <n v="52.347509747590053"/>
    <s v="Physical Therapy Assistant"/>
    <s v="Manufacturing"/>
    <s v="Mass Customer"/>
    <s v="N"/>
    <s v="No"/>
    <n v="8"/>
    <m/>
  </r>
  <r>
    <n v="12035"/>
    <n v="0"/>
    <x v="114"/>
    <d v="2017-09-15T00:00:00"/>
    <n v="106"/>
    <b v="1"/>
    <s v="Approved"/>
    <s v="Trek Bicycles"/>
    <s v="Road"/>
    <s v="medium"/>
    <s v="medium"/>
    <n v="533.51"/>
    <n v="400.13"/>
    <d v="2012-06-04T00:00:00"/>
    <n v="133.38"/>
    <s v="F"/>
    <n v="33"/>
    <d v="1970-01-18T00:00:00"/>
    <n v="50.492715227042112"/>
    <s v="Account Coordinator"/>
    <s v="n/a"/>
    <s v="High Net Worth"/>
    <s v="N"/>
    <s v="Yes"/>
    <n v="17"/>
    <m/>
  </r>
  <r>
    <n v="13955"/>
    <n v="38"/>
    <x v="2870"/>
    <d v="2017-09-15T00:00:00"/>
    <n v="106"/>
    <b v="1"/>
    <s v="Approved"/>
    <s v="Solex"/>
    <s v="Standard"/>
    <s v="medium"/>
    <s v="medium"/>
    <n v="1577.53"/>
    <n v="826.51"/>
    <d v="2011-03-16T00:00:00"/>
    <n v="751.02"/>
    <s v="F"/>
    <n v="97"/>
    <d v="1955-01-20T00:00:00"/>
    <n v="65.498194679096898"/>
    <n v="0"/>
    <s v="Health"/>
    <s v="Affluent Customer"/>
    <s v="N"/>
    <s v="No"/>
    <n v="9"/>
    <m/>
  </r>
  <r>
    <n v="14157"/>
    <n v="54"/>
    <x v="2871"/>
    <d v="2017-09-15T00:00:00"/>
    <n v="106"/>
    <b v="0"/>
    <s v="Approved"/>
    <s v="WeareA2B"/>
    <s v="Standard"/>
    <s v="medium"/>
    <s v="medium"/>
    <n v="1292.8399999999999"/>
    <n v="13.44"/>
    <d v="2009-04-12T00:00:00"/>
    <n v="1279.3999999999999"/>
    <s v="M"/>
    <n v="11"/>
    <d v="1967-10-31T00:00:00"/>
    <n v="52.711893309233886"/>
    <n v="0"/>
    <s v="Telecommunications"/>
    <s v="Mass Customer"/>
    <s v="N"/>
    <s v="No"/>
    <n v="16"/>
    <m/>
  </r>
  <r>
    <n v="14300"/>
    <n v="84"/>
    <x v="2546"/>
    <d v="2017-09-15T00:00:00"/>
    <n v="106"/>
    <b v="1"/>
    <s v="Approved"/>
    <s v="Giant Bicycles"/>
    <s v="Road"/>
    <s v="medium"/>
    <s v="medium"/>
    <n v="792.9"/>
    <n v="594.67999999999995"/>
    <d v="1992-10-02T00:00:00"/>
    <n v="198.22000000000003"/>
    <s v="M"/>
    <n v="8"/>
    <d v="1986-05-11T00:00:00"/>
    <n v="34.172167281836629"/>
    <s v="Food Chemist"/>
    <s v="Health"/>
    <s v="High Net Worth"/>
    <s v="N"/>
    <s v="No"/>
    <n v="9"/>
    <m/>
  </r>
  <r>
    <n v="14321"/>
    <n v="49"/>
    <x v="2872"/>
    <d v="2017-09-15T00:00:00"/>
    <n v="106"/>
    <b v="0"/>
    <s v="Approved"/>
    <s v="Trek Bicycles"/>
    <s v="Road"/>
    <s v="medium"/>
    <s v="medium"/>
    <n v="533.51"/>
    <n v="400.13"/>
    <d v="2003-02-16T00:00:00"/>
    <n v="133.38"/>
    <s v="U"/>
    <n v="14"/>
    <d v="1899-12-30T00:00:00"/>
    <n v="0"/>
    <s v="Structural Analysis Engineer"/>
    <s v="IT"/>
    <s v="Mass Customer"/>
    <s v="N"/>
    <s v="Yes"/>
    <n v="0"/>
    <m/>
  </r>
  <r>
    <n v="14424"/>
    <n v="83"/>
    <x v="2873"/>
    <d v="2017-09-15T00:00:00"/>
    <n v="106"/>
    <b v="1"/>
    <s v="Approved"/>
    <s v="Solex"/>
    <s v="Touring"/>
    <s v="medium"/>
    <s v="large"/>
    <n v="2083.94"/>
    <n v="675.03"/>
    <d v="1993-04-20T00:00:00"/>
    <n v="1408.91"/>
    <s v="M"/>
    <n v="73"/>
    <d v="1999-06-16T00:00:00"/>
    <n v="21.065317966768138"/>
    <s v="Chemical Engineer"/>
    <s v="Manufacturing"/>
    <s v="Affluent Customer"/>
    <s v="N"/>
    <s v="Yes"/>
    <n v="2"/>
    <m/>
  </r>
  <r>
    <n v="5862"/>
    <n v="0"/>
    <x v="2874"/>
    <d v="2017-12-28T00:00:00"/>
    <m/>
    <b v="0"/>
    <s v="Approved"/>
    <m/>
    <m/>
    <m/>
    <m/>
    <n v="1672.07"/>
    <m/>
    <m/>
    <m/>
    <m/>
    <m/>
    <m/>
    <m/>
    <m/>
    <m/>
    <m/>
    <m/>
    <m/>
    <m/>
    <m/>
  </r>
  <r>
    <n v="14569"/>
    <n v="85"/>
    <x v="1676"/>
    <d v="2017-09-15T00:00:00"/>
    <n v="106"/>
    <b v="0"/>
    <s v="Approved"/>
    <s v="WeareA2B"/>
    <s v="Standard"/>
    <s v="medium"/>
    <s v="medium"/>
    <n v="752.64"/>
    <n v="205.36"/>
    <d v="2015-08-02T00:00:00"/>
    <n v="547.28"/>
    <s v="M"/>
    <n v="93"/>
    <d v="1966-08-27T00:00:00"/>
    <n v="53.88997550101471"/>
    <s v="Staff Accountant II"/>
    <s v="n/a"/>
    <s v="Mass Customer"/>
    <s v="N"/>
    <s v="No"/>
    <n v="14"/>
    <m/>
  </r>
  <r>
    <n v="14804"/>
    <n v="72"/>
    <x v="1166"/>
    <d v="2017-09-15T00:00:00"/>
    <n v="106"/>
    <b v="1"/>
    <s v="Approved"/>
    <s v="Norco Bicycles"/>
    <s v="Standard"/>
    <s v="medium"/>
    <s v="medium"/>
    <n v="360.4"/>
    <n v="270.3"/>
    <d v="2016-12-06T00:00:00"/>
    <n v="90.099999999999966"/>
    <s v="M"/>
    <n v="0"/>
    <d v="1973-02-19T00:00:00"/>
    <n v="47.402304268137996"/>
    <n v="0"/>
    <s v="Retail"/>
    <s v="Mass Customer"/>
    <s v="N"/>
    <s v="No"/>
    <n v="11"/>
    <m/>
  </r>
  <r>
    <n v="15055"/>
    <n v="24"/>
    <x v="2875"/>
    <d v="2017-09-15T00:00:00"/>
    <n v="106"/>
    <b v="0"/>
    <s v="Approved"/>
    <s v="Solex"/>
    <s v="Road"/>
    <s v="medium"/>
    <s v="large"/>
    <n v="1777.8"/>
    <n v="820.78"/>
    <d v="2011-05-07T00:00:00"/>
    <n v="957.02"/>
    <s v="M"/>
    <n v="55"/>
    <d v="1978-07-31T00:00:00"/>
    <n v="41.955728925672247"/>
    <s v="Structural Analysis Engineer"/>
    <s v="Property"/>
    <s v="Mass Customer"/>
    <s v="N"/>
    <s v="No"/>
    <n v="12"/>
    <m/>
  </r>
  <r>
    <n v="15226"/>
    <n v="78"/>
    <x v="2876"/>
    <d v="2017-09-15T00:00:00"/>
    <n v="106"/>
    <b v="0"/>
    <s v="Approved"/>
    <s v="Giant Bicycles"/>
    <s v="Standard"/>
    <s v="medium"/>
    <s v="large"/>
    <n v="1765.3"/>
    <n v="709.48"/>
    <d v="2004-07-25T00:00:00"/>
    <n v="1055.82"/>
    <s v="M"/>
    <n v="67"/>
    <d v="1990-02-20T00:00:00"/>
    <n v="30.388605638001014"/>
    <n v="0"/>
    <s v="Financial Services"/>
    <s v="Mass Customer"/>
    <s v="N"/>
    <s v="No"/>
    <n v="4"/>
    <m/>
  </r>
  <r>
    <n v="15523"/>
    <n v="73"/>
    <x v="894"/>
    <d v="2017-09-15T00:00:00"/>
    <n v="106"/>
    <b v="1"/>
    <s v="Approved"/>
    <s v="Solex"/>
    <s v="Standard"/>
    <s v="medium"/>
    <s v="medium"/>
    <n v="1945.43"/>
    <n v="333.18"/>
    <d v="2006-10-01T00:00:00"/>
    <n v="1612.25"/>
    <s v="F"/>
    <n v="62"/>
    <d v="1970-12-04T00:00:00"/>
    <n v="49.616002898274985"/>
    <s v="Assistant Manager"/>
    <s v="Manufacturing"/>
    <s v="Mass Customer"/>
    <s v="N"/>
    <s v="No"/>
    <n v="10"/>
    <m/>
  </r>
  <r>
    <n v="15808"/>
    <n v="29"/>
    <x v="2666"/>
    <d v="2017-09-15T00:00:00"/>
    <n v="106"/>
    <b v="0"/>
    <s v="Approved"/>
    <s v="Norco Bicycles"/>
    <s v="Road"/>
    <s v="medium"/>
    <s v="medium"/>
    <n v="543.39"/>
    <n v="407.54"/>
    <d v="2016-11-22T00:00:00"/>
    <n v="135.84999999999997"/>
    <s v="M"/>
    <n v="44"/>
    <d v="1955-07-11T00:00:00"/>
    <n v="65.026961802384577"/>
    <s v="VP Quality Control"/>
    <s v="IT"/>
    <s v="Affluent Customer"/>
    <s v="N"/>
    <s v="Yes"/>
    <n v="14"/>
    <m/>
  </r>
  <r>
    <n v="15862"/>
    <n v="0"/>
    <x v="1860"/>
    <d v="2017-09-15T00:00:00"/>
    <n v="106"/>
    <b v="0"/>
    <s v="Approved"/>
    <s v="Norco Bicycles"/>
    <s v="Road"/>
    <s v="medium"/>
    <s v="medium"/>
    <n v="543.39"/>
    <n v="407.54"/>
    <d v="2003-03-18T00:00:00"/>
    <n v="135.84999999999997"/>
    <s v="F"/>
    <n v="13"/>
    <d v="1970-12-18T00:00:00"/>
    <n v="49.577646733891427"/>
    <s v="Desktop Support Technician"/>
    <s v="Financial Services"/>
    <s v="High Net Worth"/>
    <s v="N"/>
    <s v="Yes"/>
    <n v="9"/>
    <m/>
  </r>
  <r>
    <n v="17171"/>
    <n v="82"/>
    <x v="2254"/>
    <d v="2017-09-15T00:00:00"/>
    <n v="106"/>
    <b v="0"/>
    <s v="Approved"/>
    <s v="Norco Bicycles"/>
    <s v="Standard"/>
    <s v="high"/>
    <s v="medium"/>
    <n v="1148.6400000000001"/>
    <n v="689.18"/>
    <d v="1997-08-25T00:00:00"/>
    <n v="459.46000000000015"/>
    <s v="F"/>
    <n v="92"/>
    <d v="1993-07-28T00:00:00"/>
    <n v="26.952989199644847"/>
    <s v="Tax Accountant"/>
    <s v="Telecommunications"/>
    <s v="Mass Customer"/>
    <s v="N"/>
    <s v="Yes"/>
    <n v="4"/>
    <m/>
  </r>
  <r>
    <n v="18874"/>
    <n v="37"/>
    <x v="1990"/>
    <d v="2017-09-15T00:00:00"/>
    <n v="106"/>
    <b v="1"/>
    <s v="Approved"/>
    <s v="OHM Cycles"/>
    <s v="Standard"/>
    <s v="low"/>
    <s v="medium"/>
    <n v="1793.43"/>
    <n v="248.82"/>
    <d v="1999-07-20T00:00:00"/>
    <n v="1544.6100000000001"/>
    <s v="M"/>
    <n v="12"/>
    <d v="1992-11-24T00:00:00"/>
    <n v="27.626961802384574"/>
    <s v="Geological Engineer"/>
    <s v="Manufacturing"/>
    <s v="Mass Customer"/>
    <s v="N"/>
    <s v="No"/>
    <n v="2"/>
    <m/>
  </r>
  <r>
    <n v="19004"/>
    <n v="86"/>
    <x v="1862"/>
    <d v="2017-09-15T00:00:00"/>
    <n v="106"/>
    <b v="1"/>
    <s v="Approved"/>
    <s v="OHM Cycles"/>
    <s v="Standard"/>
    <s v="medium"/>
    <s v="medium"/>
    <n v="235.63"/>
    <n v="125.07"/>
    <d v="2004-08-07T00:00:00"/>
    <n v="110.56"/>
    <s v="F"/>
    <n v="72"/>
    <d v="1956-08-23T00:00:00"/>
    <n v="63.906413857179096"/>
    <s v="Financial Advisor"/>
    <s v="Financial Services"/>
    <s v="Mass Customer"/>
    <s v="N"/>
    <s v="No"/>
    <n v="17"/>
    <m/>
  </r>
  <r>
    <n v="19120"/>
    <n v="94"/>
    <x v="1967"/>
    <d v="2017-09-15T00:00:00"/>
    <n v="106"/>
    <b v="1"/>
    <s v="Approved"/>
    <s v="Giant Bicycles"/>
    <s v="Standard"/>
    <s v="medium"/>
    <s v="large"/>
    <n v="1635.3"/>
    <n v="993.66"/>
    <d v="2013-06-09T00:00:00"/>
    <n v="641.64"/>
    <s v="M"/>
    <n v="40"/>
    <d v="1985-01-13T00:00:00"/>
    <n v="35.495454953069505"/>
    <s v="Accounting Assistant I"/>
    <s v="Manufacturing"/>
    <s v="Affluent Customer"/>
    <s v="N"/>
    <s v="No"/>
    <n v="14"/>
    <m/>
  </r>
  <r>
    <n v="19318"/>
    <n v="91"/>
    <x v="360"/>
    <d v="2017-09-15T00:00:00"/>
    <n v="106"/>
    <b v="1"/>
    <s v="Approved"/>
    <s v="Solex"/>
    <s v="Standard"/>
    <s v="medium"/>
    <s v="medium"/>
    <n v="100.35"/>
    <n v="75.260000000000005"/>
    <d v="2003-01-05T00:00:00"/>
    <n v="25.089999999999989"/>
    <s v="M"/>
    <n v="72"/>
    <d v="1987-07-22T00:00:00"/>
    <n v="32.974907007864026"/>
    <s v="Biostatistician I"/>
    <s v="Property"/>
    <s v="Mass Customer"/>
    <s v="N"/>
    <s v="Yes"/>
    <n v="2"/>
    <m/>
  </r>
  <r>
    <n v="19531"/>
    <n v="37"/>
    <x v="2877"/>
    <d v="2017-09-15T00:00:00"/>
    <n v="106"/>
    <b v="0"/>
    <s v="Approved"/>
    <s v="OHM Cycles"/>
    <s v="Standard"/>
    <s v="low"/>
    <s v="medium"/>
    <n v="1793.43"/>
    <n v="248.82"/>
    <d v="2010-06-07T00:00:00"/>
    <n v="1544.6100000000001"/>
    <s v="F"/>
    <n v="71"/>
    <d v="1967-06-12T00:00:00"/>
    <n v="53.098194679096906"/>
    <s v="Help Desk Technician"/>
    <s v="Retail"/>
    <s v="Mass Customer"/>
    <s v="N"/>
    <s v="Yes"/>
    <n v="12"/>
    <m/>
  </r>
  <r>
    <n v="19608"/>
    <n v="29"/>
    <x v="994"/>
    <d v="2017-09-15T00:00:00"/>
    <n v="106"/>
    <b v="1"/>
    <s v="Approved"/>
    <s v="Norco Bicycles"/>
    <s v="Road"/>
    <s v="medium"/>
    <s v="medium"/>
    <n v="543.39"/>
    <n v="407.54"/>
    <d v="2016-11-22T00:00:00"/>
    <n v="135.84999999999997"/>
    <s v="F"/>
    <n v="43"/>
    <d v="1973-03-29T00:00:00"/>
    <n v="47.298194679096902"/>
    <n v="0"/>
    <s v="Entertainment"/>
    <s v="Affluent Customer"/>
    <s v="N"/>
    <s v="No"/>
    <n v="11"/>
    <m/>
  </r>
  <r>
    <n v="404"/>
    <n v="67"/>
    <x v="2878"/>
    <d v="2017-09-14T00:00:00"/>
    <n v="107"/>
    <b v="1"/>
    <s v="Approved"/>
    <s v="Norco Bicycles"/>
    <s v="Road"/>
    <s v="medium"/>
    <s v="medium"/>
    <n v="544.04999999999995"/>
    <n v="376.84"/>
    <d v="2007-08-04T00:00:00"/>
    <n v="167.20999999999998"/>
    <s v="M"/>
    <n v="9"/>
    <d v="1957-08-28T00:00:00"/>
    <n v="62.89271522704211"/>
    <s v="Analog Circuit Design manager"/>
    <s v="n/a"/>
    <s v="Affluent Customer"/>
    <s v="N"/>
    <s v="Yes"/>
    <n v="6"/>
    <m/>
  </r>
  <r>
    <n v="608"/>
    <n v="65"/>
    <x v="1393"/>
    <d v="2017-09-14T00:00:00"/>
    <n v="107"/>
    <b v="0"/>
    <s v="Approved"/>
    <s v="WeareA2B"/>
    <s v="Standard"/>
    <s v="medium"/>
    <s v="medium"/>
    <n v="1807.45"/>
    <n v="778.69"/>
    <d v="2015-05-21T00:00:00"/>
    <n v="1028.76"/>
    <s v="F"/>
    <n v="69"/>
    <d v="1989-07-19T00:00:00"/>
    <n v="30.980386459918822"/>
    <s v="Account Executive"/>
    <s v="Retail"/>
    <s v="Affluent Customer"/>
    <s v="N"/>
    <s v="No"/>
    <n v="18"/>
    <m/>
  </r>
  <r>
    <n v="1549"/>
    <n v="0"/>
    <x v="1848"/>
    <d v="2017-09-14T00:00:00"/>
    <n v="107"/>
    <b v="0"/>
    <s v="Approved"/>
    <s v="OHM Cycles"/>
    <s v="Standard"/>
    <s v="medium"/>
    <s v="medium"/>
    <n v="183.86"/>
    <n v="137.9"/>
    <d v="1991-01-21T00:00:00"/>
    <n v="45.960000000000008"/>
    <s v="M"/>
    <n v="49"/>
    <d v="1989-07-28T00:00:00"/>
    <n v="30.955728925672247"/>
    <s v="Administrative Assistant III"/>
    <s v="IT"/>
    <s v="High Net Worth"/>
    <s v="N"/>
    <s v="Yes"/>
    <n v="15"/>
    <m/>
  </r>
  <r>
    <n v="2201"/>
    <n v="85"/>
    <x v="29"/>
    <d v="2017-09-14T00:00:00"/>
    <n v="107"/>
    <b v="1"/>
    <s v="Approved"/>
    <s v="WeareA2B"/>
    <s v="Standard"/>
    <s v="medium"/>
    <s v="medium"/>
    <n v="1228.07"/>
    <n v="400.91"/>
    <d v="1994-07-12T00:00:00"/>
    <n v="827.15999999999985"/>
    <s v="M"/>
    <n v="25"/>
    <d v="1985-08-11T00:00:00"/>
    <n v="34.920112487316082"/>
    <s v="Analog Circuit Design manager"/>
    <s v="Financial Services"/>
    <s v="High Net Worth"/>
    <s v="N"/>
    <s v="No"/>
    <n v="11"/>
    <m/>
  </r>
  <r>
    <n v="2330"/>
    <n v="53"/>
    <x v="680"/>
    <d v="2017-09-14T00:00:00"/>
    <n v="107"/>
    <b v="0"/>
    <s v="Approved"/>
    <s v="OHM Cycles"/>
    <s v="Standard"/>
    <s v="medium"/>
    <s v="medium"/>
    <n v="795.34"/>
    <n v="101.58"/>
    <d v="1993-07-20T00:00:00"/>
    <n v="693.76"/>
    <s v="M"/>
    <n v="81"/>
    <d v="1992-01-22T00:00:00"/>
    <n v="28.468057692795533"/>
    <s v="Senior Financial Analyst"/>
    <s v="Financial Services"/>
    <s v="Mass Customer"/>
    <s v="N"/>
    <s v="Yes"/>
    <n v="8"/>
    <m/>
  </r>
  <r>
    <n v="2776"/>
    <n v="21"/>
    <x v="856"/>
    <d v="2017-09-14T00:00:00"/>
    <n v="107"/>
    <b v="1"/>
    <s v="Approved"/>
    <s v="WeareA2B"/>
    <s v="Touring"/>
    <s v="medium"/>
    <s v="medium"/>
    <n v="1466.68"/>
    <n v="363.25"/>
    <d v="2005-12-07T00:00:00"/>
    <n v="1103.43"/>
    <s v="M"/>
    <n v="73"/>
    <d v="1996-12-12T00:00:00"/>
    <n v="23.574907007864027"/>
    <s v="Environmental Specialist"/>
    <s v="Health"/>
    <s v="High Net Worth"/>
    <s v="N"/>
    <s v="Yes"/>
    <n v="5"/>
    <m/>
  </r>
  <r>
    <n v="2933"/>
    <n v="26"/>
    <x v="2879"/>
    <d v="2017-09-14T00:00:00"/>
    <n v="107"/>
    <b v="0"/>
    <s v="Approved"/>
    <s v="WeareA2B"/>
    <s v="Standard"/>
    <s v="medium"/>
    <s v="medium"/>
    <n v="1992.93"/>
    <n v="762.63"/>
    <d v="1999-06-23T00:00:00"/>
    <n v="1230.3000000000002"/>
    <s v="M"/>
    <n v="54"/>
    <d v="1984-02-04T00:00:00"/>
    <n v="36.437920706494161"/>
    <s v="Programmer III"/>
    <s v="n/a"/>
    <s v="Mass Customer"/>
    <s v="N"/>
    <s v="Yes"/>
    <n v="14"/>
    <m/>
  </r>
  <r>
    <n v="3031"/>
    <n v="0"/>
    <x v="528"/>
    <d v="2017-09-14T00:00:00"/>
    <n v="107"/>
    <b v="0"/>
    <s v="Approved"/>
    <s v="Giant Bicycles"/>
    <s v="Standard"/>
    <s v="medium"/>
    <s v="medium"/>
    <n v="230.91"/>
    <n v="173.18"/>
    <d v="1995-12-19T00:00:00"/>
    <n v="57.72999999999999"/>
    <s v="U"/>
    <n v="84"/>
    <d v="1899-12-30T00:00:00"/>
    <n v="0"/>
    <n v="0"/>
    <s v="IT"/>
    <s v="High Net Worth"/>
    <s v="N"/>
    <s v="Yes"/>
    <n v="0"/>
    <m/>
  </r>
  <r>
    <n v="3344"/>
    <n v="32"/>
    <x v="2880"/>
    <d v="2017-09-14T00:00:00"/>
    <n v="107"/>
    <b v="1"/>
    <s v="Approved"/>
    <s v="Giant Bicycles"/>
    <s v="Standard"/>
    <s v="high"/>
    <s v="medium"/>
    <n v="1179"/>
    <n v="707.4"/>
    <d v="1993-10-02T00:00:00"/>
    <n v="471.6"/>
    <s v="M"/>
    <n v="78"/>
    <d v="1959-06-03T00:00:00"/>
    <n v="61.128331665398271"/>
    <s v="Recruiting Manager"/>
    <s v="Manufacturing"/>
    <s v="High Net Worth"/>
    <s v="N"/>
    <s v="Yes"/>
    <n v="7"/>
    <m/>
  </r>
  <r>
    <n v="3470"/>
    <n v="69"/>
    <x v="2881"/>
    <d v="2017-09-14T00:00:00"/>
    <n v="107"/>
    <b v="1"/>
    <s v="Approved"/>
    <s v="Giant Bicycles"/>
    <s v="Road"/>
    <s v="medium"/>
    <s v="medium"/>
    <n v="792.9"/>
    <n v="594.67999999999995"/>
    <d v="2014-10-10T00:00:00"/>
    <n v="198.22000000000003"/>
    <s v="M"/>
    <n v="67"/>
    <d v="1971-04-13T00:00:00"/>
    <n v="49.259838514713344"/>
    <s v="Accountant IV"/>
    <s v="Manufacturing"/>
    <s v="Affluent Customer"/>
    <s v="N"/>
    <s v="Yes"/>
    <n v="4"/>
    <m/>
  </r>
  <r>
    <n v="3503"/>
    <n v="33"/>
    <x v="2621"/>
    <d v="2017-09-14T00:00:00"/>
    <n v="107"/>
    <b v="1"/>
    <s v="Approved"/>
    <s v="Giant Bicycles"/>
    <s v="Standard"/>
    <s v="medium"/>
    <s v="small"/>
    <n v="1311.44"/>
    <n v="1167.18"/>
    <d v="2006-02-02T00:00:00"/>
    <n v="144.26"/>
    <s v="M"/>
    <n v="80"/>
    <d v="1981-07-25T00:00:00"/>
    <n v="38.969427555809233"/>
    <s v="Director of Sales"/>
    <s v="Manufacturing"/>
    <s v="Affluent Customer"/>
    <s v="N"/>
    <s v="Yes"/>
    <n v="8"/>
    <m/>
  </r>
  <r>
    <n v="5888"/>
    <n v="95"/>
    <x v="2882"/>
    <d v="2017-12-05T00:00:00"/>
    <m/>
    <m/>
    <s v="Approved"/>
    <s v="Giant Bicycles"/>
    <s v="Standard"/>
    <s v="medium"/>
    <s v="large"/>
    <n v="569.55999999999995"/>
    <n v="528.42999999999995"/>
    <n v="37874"/>
    <m/>
    <m/>
    <m/>
    <m/>
    <m/>
    <m/>
    <m/>
    <m/>
    <m/>
    <m/>
    <m/>
    <m/>
  </r>
  <r>
    <n v="3606"/>
    <n v="17"/>
    <x v="2386"/>
    <d v="2017-09-14T00:00:00"/>
    <n v="107"/>
    <b v="1"/>
    <s v="Approved"/>
    <s v="Solex"/>
    <s v="Standard"/>
    <s v="high"/>
    <s v="medium"/>
    <n v="1024.6600000000001"/>
    <n v="614.79999999999995"/>
    <d v="1996-04-05T00:00:00"/>
    <n v="409.86000000000013"/>
    <s v="F"/>
    <n v="63"/>
    <d v="1965-05-22T00:00:00"/>
    <n v="55.155728925672243"/>
    <s v="VP Product Management"/>
    <s v="Health"/>
    <s v="Mass Customer"/>
    <s v="N"/>
    <s v="Yes"/>
    <n v="12"/>
    <m/>
  </r>
  <r>
    <n v="4265"/>
    <n v="85"/>
    <x v="2883"/>
    <d v="2017-09-14T00:00:00"/>
    <n v="107"/>
    <b v="1"/>
    <s v="Approved"/>
    <s v="WeareA2B"/>
    <s v="Standard"/>
    <s v="medium"/>
    <s v="medium"/>
    <n v="1228.07"/>
    <n v="400.91"/>
    <d v="1997-01-25T00:00:00"/>
    <n v="827.15999999999985"/>
    <s v="M"/>
    <n v="99"/>
    <d v="1985-11-08T00:00:00"/>
    <n v="34.676276870877729"/>
    <s v="Computer Systems Analyst II"/>
    <s v="Entertainment"/>
    <s v="High Net Worth"/>
    <s v="N"/>
    <s v="Yes"/>
    <n v="18"/>
    <m/>
  </r>
  <r>
    <n v="4569"/>
    <n v="38"/>
    <x v="2319"/>
    <d v="2017-09-14T00:00:00"/>
    <n v="107"/>
    <b v="1"/>
    <s v="Approved"/>
    <s v="Solex"/>
    <s v="Standard"/>
    <s v="medium"/>
    <s v="medium"/>
    <n v="1577.53"/>
    <n v="826.51"/>
    <d v="2008-03-19T00:00:00"/>
    <n v="751.02"/>
    <s v="M"/>
    <n v="44"/>
    <d v="1971-10-17T00:00:00"/>
    <n v="48.747509747590051"/>
    <n v="0"/>
    <s v="n/a"/>
    <s v="Mass Customer"/>
    <s v="N"/>
    <s v="Yes"/>
    <n v="12"/>
    <m/>
  </r>
  <r>
    <n v="4666"/>
    <n v="22"/>
    <x v="1947"/>
    <d v="2017-09-14T00:00:00"/>
    <n v="107"/>
    <b v="1"/>
    <s v="Approved"/>
    <s v="Solex"/>
    <s v="Standard"/>
    <s v="medium"/>
    <s v="medium"/>
    <n v="575.27"/>
    <n v="431.45"/>
    <d v="2013-03-12T00:00:00"/>
    <n v="143.82"/>
    <s v="M"/>
    <n v="65"/>
    <d v="1979-01-10T00:00:00"/>
    <n v="41.509153583206491"/>
    <s v="VP Sales"/>
    <s v="n/a"/>
    <s v="High Net Worth"/>
    <s v="N"/>
    <s v="No"/>
    <n v="17"/>
    <m/>
  </r>
  <r>
    <n v="5893"/>
    <n v="73"/>
    <x v="778"/>
    <d v="2017-04-13T00:00:00"/>
    <m/>
    <m/>
    <s v="Approved"/>
    <s v="Solex"/>
    <s v="Standard"/>
    <s v="medium"/>
    <s v="medium"/>
    <n v="1945.43"/>
    <n v="333.18"/>
    <n v="37873"/>
    <m/>
    <m/>
    <m/>
    <m/>
    <m/>
    <m/>
    <m/>
    <m/>
    <m/>
    <m/>
    <m/>
    <m/>
  </r>
  <r>
    <n v="5243"/>
    <n v="55"/>
    <x v="2884"/>
    <d v="2017-09-14T00:00:00"/>
    <n v="107"/>
    <b v="1"/>
    <s v="Approved"/>
    <s v="Trek Bicycles"/>
    <s v="Road"/>
    <s v="medium"/>
    <s v="large"/>
    <n v="1894.19"/>
    <n v="598.76"/>
    <d v="2011-04-16T00:00:00"/>
    <n v="1295.43"/>
    <s v="F"/>
    <n v="28"/>
    <d v="2000-01-15T00:00:00"/>
    <n v="20.481756322932519"/>
    <s v="Human Resources Manager"/>
    <s v="Financial Services"/>
    <s v="Mass Customer"/>
    <s v="N"/>
    <s v="No"/>
    <n v="1"/>
    <m/>
  </r>
  <r>
    <n v="5314"/>
    <n v="27"/>
    <x v="1532"/>
    <d v="2017-09-14T00:00:00"/>
    <n v="107"/>
    <b v="0"/>
    <s v="Approved"/>
    <s v="Trek Bicycles"/>
    <s v="Standard"/>
    <s v="medium"/>
    <s v="medium"/>
    <n v="499.53"/>
    <n v="388.72"/>
    <d v="1999-06-23T00:00:00"/>
    <n v="110.80999999999995"/>
    <s v="M"/>
    <n v="49"/>
    <d v="1971-12-05T00:00:00"/>
    <n v="48.613263172247585"/>
    <s v="Statistician III"/>
    <s v="Health"/>
    <s v="Mass Customer"/>
    <s v="N"/>
    <s v="No"/>
    <n v="11"/>
    <m/>
  </r>
  <r>
    <n v="5490"/>
    <n v="0"/>
    <x v="1825"/>
    <d v="2017-09-14T00:00:00"/>
    <n v="107"/>
    <b v="1"/>
    <s v="Approved"/>
    <s v="Solex"/>
    <s v="Standard"/>
    <s v="medium"/>
    <s v="medium"/>
    <n v="71.489999999999995"/>
    <n v="53.62"/>
    <d v="2012-12-02T00:00:00"/>
    <n v="17.869999999999997"/>
    <s v="M"/>
    <n v="65"/>
    <d v="1992-09-13T00:00:00"/>
    <n v="27.824222076357177"/>
    <s v="Quality Control Specialist"/>
    <s v="IT"/>
    <s v="High Net Worth"/>
    <s v="N"/>
    <s v="No"/>
    <n v="9"/>
    <m/>
  </r>
  <r>
    <n v="5601"/>
    <n v="40"/>
    <x v="2885"/>
    <d v="2017-09-14T00:00:00"/>
    <n v="107"/>
    <b v="0"/>
    <s v="Approved"/>
    <s v="Trek Bicycles"/>
    <s v="Road"/>
    <s v="medium"/>
    <s v="large"/>
    <n v="1894.19"/>
    <n v="598.76"/>
    <d v="2015-06-17T00:00:00"/>
    <n v="1295.43"/>
    <s v="F"/>
    <n v="2"/>
    <d v="1963-12-10T00:00:00"/>
    <n v="56.605043994165399"/>
    <s v="Help Desk Technician"/>
    <s v="Financial Services"/>
    <s v="High Net Worth"/>
    <s v="N"/>
    <s v="Yes"/>
    <n v="6"/>
    <m/>
  </r>
  <r>
    <n v="6022"/>
    <n v="2"/>
    <x v="1971"/>
    <d v="2017-09-14T00:00:00"/>
    <n v="107"/>
    <b v="0"/>
    <s v="Approved"/>
    <s v="Solex"/>
    <s v="Standard"/>
    <s v="medium"/>
    <s v="medium"/>
    <n v="71.489999999999995"/>
    <n v="53.62"/>
    <d v="2003-02-07T00:00:00"/>
    <n v="17.869999999999997"/>
    <s v="M"/>
    <n v="90"/>
    <d v="1986-08-11T00:00:00"/>
    <n v="33.920112487316082"/>
    <s v="Statistician III"/>
    <s v="Property"/>
    <s v="Affluent Customer"/>
    <s v="N"/>
    <s v="Yes"/>
    <n v="17"/>
    <m/>
  </r>
  <r>
    <n v="6793"/>
    <n v="66"/>
    <x v="2399"/>
    <d v="2017-09-14T00:00:00"/>
    <n v="107"/>
    <b v="1"/>
    <s v="Approved"/>
    <s v="Giant Bicycles"/>
    <s v="Road"/>
    <s v="low"/>
    <s v="small"/>
    <n v="590.26"/>
    <n v="525.33000000000004"/>
    <d v="2010-08-20T00:00:00"/>
    <n v="64.92999999999995"/>
    <s v="M"/>
    <n v="47"/>
    <d v="1979-01-10T00:00:00"/>
    <n v="41.509153583206491"/>
    <s v="Research Assistant IV"/>
    <s v="Manufacturing"/>
    <s v="Mass Customer"/>
    <s v="N"/>
    <s v="Yes"/>
    <n v="8"/>
    <m/>
  </r>
  <r>
    <n v="7217"/>
    <n v="35"/>
    <x v="1762"/>
    <d v="2017-09-14T00:00:00"/>
    <n v="107"/>
    <b v="1"/>
    <s v="Approved"/>
    <s v="Trek Bicycles"/>
    <s v="Standard"/>
    <s v="low"/>
    <s v="medium"/>
    <n v="1057.51"/>
    <n v="154.4"/>
    <d v="2008-03-19T00:00:00"/>
    <n v="903.11"/>
    <s v="M"/>
    <n v="48"/>
    <d v="1974-04-12T00:00:00"/>
    <n v="46.259838514713344"/>
    <s v="Recruiter"/>
    <s v="n/a"/>
    <s v="Mass Customer"/>
    <s v="N"/>
    <s v="Yes"/>
    <n v="17"/>
    <m/>
  </r>
  <r>
    <n v="7328"/>
    <n v="39"/>
    <x v="1247"/>
    <d v="2017-09-14T00:00:00"/>
    <n v="107"/>
    <b v="0"/>
    <s v="Approved"/>
    <s v="Giant Bicycles"/>
    <s v="Standard"/>
    <s v="medium"/>
    <s v="large"/>
    <n v="1812.75"/>
    <n v="582.48"/>
    <d v="1997-05-10T00:00:00"/>
    <n v="1230.27"/>
    <s v="F"/>
    <n v="67"/>
    <d v="1961-01-26T00:00:00"/>
    <n v="59.476276870877726"/>
    <s v="Programmer II"/>
    <s v="Health"/>
    <s v="Mass Customer"/>
    <s v="N"/>
    <s v="Yes"/>
    <n v="19"/>
    <m/>
  </r>
  <r>
    <n v="7779"/>
    <n v="50"/>
    <x v="2146"/>
    <d v="2017-09-14T00:00:00"/>
    <n v="107"/>
    <b v="1"/>
    <s v="Approved"/>
    <s v="WeareA2B"/>
    <s v="Standard"/>
    <s v="medium"/>
    <s v="small"/>
    <n v="175.89"/>
    <n v="131.91999999999999"/>
    <d v="2001-11-25T00:00:00"/>
    <n v="43.97"/>
    <s v="F"/>
    <n v="67"/>
    <d v="1979-11-24T00:00:00"/>
    <n v="40.637920706494164"/>
    <s v="Developer III"/>
    <s v="Manufacturing"/>
    <s v="Affluent Customer"/>
    <s v="N"/>
    <s v="Yes"/>
    <n v="12"/>
    <m/>
  </r>
  <r>
    <n v="8078"/>
    <n v="19"/>
    <x v="2493"/>
    <d v="2017-09-14T00:00:00"/>
    <n v="107"/>
    <b v="1"/>
    <s v="Approved"/>
    <s v="OHM Cycles"/>
    <s v="Road"/>
    <s v="high"/>
    <s v="large"/>
    <n v="12.01"/>
    <n v="7.21"/>
    <d v="1993-05-26T00:00:00"/>
    <n v="4.8"/>
    <s v="F"/>
    <n v="81"/>
    <d v="1965-06-05T00:00:00"/>
    <n v="55.117372761288685"/>
    <s v="VP Sales"/>
    <s v="n/a"/>
    <s v="Affluent Customer"/>
    <s v="N"/>
    <s v="Yes"/>
    <n v="5"/>
    <m/>
  </r>
  <r>
    <n v="8088"/>
    <n v="1"/>
    <x v="1132"/>
    <d v="2017-09-14T00:00:00"/>
    <n v="107"/>
    <b v="1"/>
    <s v="Approved"/>
    <s v="Giant Bicycles"/>
    <s v="Standard"/>
    <s v="medium"/>
    <s v="medium"/>
    <n v="1403.5"/>
    <n v="954.82"/>
    <d v="2016-11-14T00:00:00"/>
    <n v="448.67999999999995"/>
    <s v="F"/>
    <n v="68"/>
    <d v="1998-05-21T00:00:00"/>
    <n v="22.136550843480464"/>
    <s v="Technical Writer"/>
    <s v="Manufacturing"/>
    <s v="Affluent Customer"/>
    <s v="N"/>
    <s v="No"/>
    <n v="3"/>
    <m/>
  </r>
  <r>
    <n v="9024"/>
    <n v="2"/>
    <x v="1593"/>
    <d v="2017-09-14T00:00:00"/>
    <n v="107"/>
    <b v="0"/>
    <s v="Approved"/>
    <s v="Solex"/>
    <s v="Standard"/>
    <s v="medium"/>
    <s v="medium"/>
    <n v="71.489999999999995"/>
    <n v="53.62"/>
    <d v="2012-09-15T00:00:00"/>
    <n v="17.869999999999997"/>
    <s v="F"/>
    <n v="78"/>
    <d v="1976-09-25T00:00:00"/>
    <n v="43.802304268138002"/>
    <s v="Programmer Analyst IV"/>
    <s v="n/a"/>
    <s v="Mass Customer"/>
    <s v="N"/>
    <s v="Yes"/>
    <n v="9"/>
    <m/>
  </r>
  <r>
    <n v="5906"/>
    <n v="34"/>
    <x v="85"/>
    <d v="2017-07-05T00:00:00"/>
    <m/>
    <b v="1"/>
    <s v="Cancelled"/>
    <s v="Norco Bicycles"/>
    <s v="Road"/>
    <s v="high"/>
    <s v="large"/>
    <n v="774.53"/>
    <n v="464.72"/>
    <n v="35560"/>
    <m/>
    <m/>
    <m/>
    <m/>
    <m/>
    <m/>
    <m/>
    <m/>
    <m/>
    <m/>
    <m/>
    <m/>
  </r>
  <r>
    <n v="9269"/>
    <n v="76"/>
    <x v="2422"/>
    <d v="2017-09-14T00:00:00"/>
    <n v="107"/>
    <b v="0"/>
    <s v="Approved"/>
    <s v="WeareA2B"/>
    <s v="Standard"/>
    <s v="low"/>
    <s v="medium"/>
    <n v="642.30999999999995"/>
    <n v="513.85"/>
    <d v="2004-07-25T00:00:00"/>
    <n v="128.45999999999992"/>
    <s v="M"/>
    <n v="3"/>
    <d v="1994-10-05T00:00:00"/>
    <n v="25.763948103754437"/>
    <s v="Office Assistant I"/>
    <s v="Manufacturing"/>
    <s v="Mass Customer"/>
    <s v="N"/>
    <s v="Yes"/>
    <n v="8"/>
    <m/>
  </r>
  <r>
    <n v="9316"/>
    <n v="64"/>
    <x v="1219"/>
    <d v="2017-09-14T00:00:00"/>
    <n v="107"/>
    <b v="0"/>
    <s v="Approved"/>
    <s v="Trek Bicycles"/>
    <s v="Standard"/>
    <s v="medium"/>
    <s v="large"/>
    <n v="1469.44"/>
    <n v="596.54999999999995"/>
    <d v="1992-10-02T00:00:00"/>
    <n v="872.8900000000001"/>
    <s v="F"/>
    <n v="47"/>
    <d v="1974-07-06T00:00:00"/>
    <n v="46.026961802384577"/>
    <n v="0"/>
    <s v="Manufacturing"/>
    <s v="Mass Customer"/>
    <s v="N"/>
    <s v="Yes"/>
    <n v="22"/>
    <m/>
  </r>
  <r>
    <n v="9900"/>
    <n v="18"/>
    <x v="2886"/>
    <d v="2017-09-14T00:00:00"/>
    <n v="107"/>
    <b v="1"/>
    <s v="Approved"/>
    <s v="Solex"/>
    <s v="Standard"/>
    <s v="medium"/>
    <s v="medium"/>
    <n v="575.27"/>
    <n v="431.45"/>
    <d v="1996-04-05T00:00:00"/>
    <n v="143.82"/>
    <s v="F"/>
    <n v="53"/>
    <d v="1971-02-18T00:00:00"/>
    <n v="49.407783720192796"/>
    <s v="Mechanical Systems Engineer"/>
    <s v="Financial Services"/>
    <s v="Mass Customer"/>
    <s v="N"/>
    <s v="Yes"/>
    <n v="5"/>
    <m/>
  </r>
  <r>
    <n v="10208"/>
    <n v="11"/>
    <x v="1288"/>
    <d v="2017-09-14T00:00:00"/>
    <n v="107"/>
    <b v="0"/>
    <s v="Approved"/>
    <s v="Trek Bicycles"/>
    <s v="Standard"/>
    <s v="medium"/>
    <s v="small"/>
    <n v="1775.81"/>
    <n v="1580.47"/>
    <d v="1993-05-26T00:00:00"/>
    <n v="195.33999999999992"/>
    <s v="F"/>
    <n v="79"/>
    <d v="1964-08-10T00:00:00"/>
    <n v="55.936550843480468"/>
    <s v="Account Representative IV"/>
    <s v="Financial Services"/>
    <s v="High Net Worth"/>
    <s v="N"/>
    <s v="Yes"/>
    <n v="10"/>
    <m/>
  </r>
  <r>
    <n v="10346"/>
    <n v="33"/>
    <x v="80"/>
    <d v="2017-09-14T00:00:00"/>
    <n v="107"/>
    <b v="0"/>
    <s v="Approved"/>
    <s v="OHM Cycles"/>
    <s v="Road"/>
    <s v="medium"/>
    <s v="small"/>
    <n v="1810"/>
    <n v="1610.9"/>
    <d v="2006-10-01T00:00:00"/>
    <n v="199.09999999999991"/>
    <s v="F"/>
    <n v="97"/>
    <d v="1989-01-30T00:00:00"/>
    <n v="31.446139884576354"/>
    <s v="Actuary"/>
    <s v="Financial Services"/>
    <s v="High Net Worth"/>
    <s v="N"/>
    <s v="Yes"/>
    <n v="9"/>
    <m/>
  </r>
  <r>
    <n v="11200"/>
    <n v="76"/>
    <x v="1131"/>
    <d v="2017-09-14T00:00:00"/>
    <n v="107"/>
    <b v="0"/>
    <s v="Approved"/>
    <s v="WeareA2B"/>
    <s v="Standard"/>
    <s v="low"/>
    <s v="medium"/>
    <n v="642.30999999999995"/>
    <n v="513.85"/>
    <d v="2014-10-10T00:00:00"/>
    <n v="128.45999999999992"/>
    <s v="F"/>
    <n v="45"/>
    <d v="1960-07-03T00:00:00"/>
    <n v="60.043400158548955"/>
    <s v="Senior Quality Engineer"/>
    <s v="Retail"/>
    <s v="Mass Customer"/>
    <s v="N"/>
    <s v="No"/>
    <n v="18"/>
    <m/>
  </r>
  <r>
    <n v="11508"/>
    <n v="0"/>
    <x v="2887"/>
    <d v="2017-09-14T00:00:00"/>
    <n v="107"/>
    <b v="0"/>
    <s v="Approved"/>
    <s v="Norco Bicycles"/>
    <s v="Road"/>
    <s v="medium"/>
    <s v="medium"/>
    <n v="543.39"/>
    <n v="407.54"/>
    <d v="2016-11-22T00:00:00"/>
    <n v="135.84999999999997"/>
    <s v="F"/>
    <n v="17"/>
    <d v="1973-07-15T00:00:00"/>
    <n v="47.002304268137998"/>
    <n v="0"/>
    <s v="Financial Services"/>
    <s v="High Net Worth"/>
    <s v="N"/>
    <s v="No"/>
    <n v="14"/>
    <m/>
  </r>
  <r>
    <n v="11524"/>
    <n v="1"/>
    <x v="289"/>
    <d v="2017-09-14T00:00:00"/>
    <n v="107"/>
    <b v="0"/>
    <s v="Approved"/>
    <s v="Giant Bicycles"/>
    <s v="Touring"/>
    <s v="medium"/>
    <s v="large"/>
    <n v="1873.97"/>
    <n v="863.95"/>
    <d v="2006-05-22T00:00:00"/>
    <n v="1010.02"/>
    <s v="M"/>
    <n v="12"/>
    <d v="1987-03-24T00:00:00"/>
    <n v="33.303674131151695"/>
    <s v="Tax Accountant"/>
    <s v="Telecommunications"/>
    <s v="High Net Worth"/>
    <s v="N"/>
    <s v="No"/>
    <n v="17"/>
    <m/>
  </r>
  <r>
    <n v="11846"/>
    <n v="51"/>
    <x v="2431"/>
    <d v="2017-09-14T00:00:00"/>
    <n v="107"/>
    <b v="1"/>
    <s v="Approved"/>
    <s v="OHM Cycles"/>
    <s v="Standard"/>
    <s v="high"/>
    <s v="medium"/>
    <n v="2005.66"/>
    <n v="1203.4000000000001"/>
    <d v="2012-04-10T00:00:00"/>
    <n v="802.26"/>
    <s v="M"/>
    <n v="64"/>
    <d v="1975-08-14T00:00:00"/>
    <n v="44.920112487316082"/>
    <s v="Speech Pathologist"/>
    <s v="Financial Services"/>
    <s v="Mass Customer"/>
    <s v="N"/>
    <s v="No"/>
    <n v="6"/>
    <m/>
  </r>
  <r>
    <n v="12149"/>
    <n v="52"/>
    <x v="2068"/>
    <d v="2017-09-14T00:00:00"/>
    <n v="107"/>
    <b v="1"/>
    <s v="Approved"/>
    <s v="OHM Cycles"/>
    <s v="Road"/>
    <s v="medium"/>
    <s v="medium"/>
    <n v="1280.28"/>
    <n v="829.51"/>
    <d v="1997-10-04T00:00:00"/>
    <n v="450.77"/>
    <s v="F"/>
    <n v="49"/>
    <d v="1990-03-08T00:00:00"/>
    <n v="30.344770021562656"/>
    <s v="Administrative Assistant IV"/>
    <s v="n/a"/>
    <s v="Mass Customer"/>
    <s v="N"/>
    <s v="Yes"/>
    <n v="20"/>
    <m/>
  </r>
  <r>
    <n v="12260"/>
    <n v="0"/>
    <x v="2888"/>
    <d v="2017-09-14T00:00:00"/>
    <n v="107"/>
    <b v="1"/>
    <s v="Approved"/>
    <s v="Norco Bicycles"/>
    <s v="Road"/>
    <s v="medium"/>
    <s v="medium"/>
    <n v="543.39"/>
    <n v="407.54"/>
    <d v="2002-03-22T00:00:00"/>
    <n v="135.84999999999997"/>
    <s v="F"/>
    <n v="48"/>
    <d v="1995-09-07T00:00:00"/>
    <n v="24.84066043252156"/>
    <n v="0"/>
    <s v="Retail"/>
    <s v="High Net Worth"/>
    <s v="N"/>
    <s v="Yes"/>
    <n v="2"/>
    <m/>
  </r>
  <r>
    <n v="12267"/>
    <n v="40"/>
    <x v="1496"/>
    <d v="2017-09-14T00:00:00"/>
    <n v="107"/>
    <b v="1"/>
    <s v="Approved"/>
    <s v="Trek Bicycles"/>
    <s v="Road"/>
    <s v="medium"/>
    <s v="large"/>
    <n v="1894.19"/>
    <n v="598.76"/>
    <d v="2015-06-17T00:00:00"/>
    <n v="1295.43"/>
    <s v="M"/>
    <n v="14"/>
    <d v="1998-10-11T00:00:00"/>
    <n v="21.744770021562658"/>
    <s v="Staff Accountant IV"/>
    <s v="Retail"/>
    <s v="High Net Worth"/>
    <s v="N"/>
    <s v="Yes"/>
    <n v="2"/>
    <m/>
  </r>
  <r>
    <n v="13396"/>
    <n v="35"/>
    <x v="1783"/>
    <d v="2017-09-14T00:00:00"/>
    <n v="107"/>
    <b v="1"/>
    <s v="Approved"/>
    <s v="Giant Bicycles"/>
    <s v="Standard"/>
    <s v="medium"/>
    <s v="medium"/>
    <n v="1403.5"/>
    <n v="954.82"/>
    <d v="1991-11-07T00:00:00"/>
    <n v="448.67999999999995"/>
    <s v="F"/>
    <n v="70"/>
    <d v="1977-06-06T00:00:00"/>
    <n v="43.106413857179092"/>
    <s v="Legal Assistant"/>
    <s v="Health"/>
    <s v="High Net Worth"/>
    <s v="N"/>
    <s v="Yes"/>
    <n v="16"/>
    <m/>
  </r>
  <r>
    <n v="13608"/>
    <n v="82"/>
    <x v="1492"/>
    <d v="2017-09-14T00:00:00"/>
    <n v="107"/>
    <b v="1"/>
    <s v="Approved"/>
    <s v="Giant Bicycles"/>
    <s v="Road"/>
    <s v="medium"/>
    <s v="medium"/>
    <n v="1538.99"/>
    <n v="829.65"/>
    <d v="1999-06-23T00:00:00"/>
    <n v="709.34"/>
    <s v="F"/>
    <n v="52"/>
    <d v="1993-06-12T00:00:00"/>
    <n v="27.079016596905124"/>
    <s v="Automation Specialist II"/>
    <s v="Health"/>
    <s v="High Net Worth"/>
    <s v="N"/>
    <s v="Yes"/>
    <n v="7"/>
    <m/>
  </r>
  <r>
    <n v="14618"/>
    <n v="0"/>
    <x v="435"/>
    <d v="2017-09-14T00:00:00"/>
    <n v="107"/>
    <b v="1"/>
    <s v="Approved"/>
    <s v="Solex"/>
    <s v="Standard"/>
    <s v="medium"/>
    <s v="medium"/>
    <n v="478.16"/>
    <n v="298.72000000000003"/>
    <d v="1993-06-23T00:00:00"/>
    <n v="179.44"/>
    <s v="M"/>
    <n v="69"/>
    <d v="1956-08-15T00:00:00"/>
    <n v="63.928331665398275"/>
    <s v="Engineer I"/>
    <s v="Manufacturing"/>
    <s v="High Net Worth"/>
    <s v="N"/>
    <s v="No"/>
    <n v="9"/>
    <m/>
  </r>
  <r>
    <n v="14819"/>
    <n v="97"/>
    <x v="2816"/>
    <d v="2017-09-14T00:00:00"/>
    <n v="107"/>
    <b v="1"/>
    <s v="Approved"/>
    <s v="OHM Cycles"/>
    <s v="Road"/>
    <s v="medium"/>
    <s v="medium"/>
    <n v="742.54"/>
    <n v="667.4"/>
    <d v="2014-03-03T00:00:00"/>
    <n v="75.139999999999986"/>
    <s v="M"/>
    <n v="91"/>
    <d v="1996-05-03T00:00:00"/>
    <n v="24.185865911973615"/>
    <s v="Actuary"/>
    <s v="Financial Services"/>
    <s v="High Net Worth"/>
    <s v="N"/>
    <s v="Yes"/>
    <n v="3"/>
    <m/>
  </r>
  <r>
    <n v="15004"/>
    <n v="38"/>
    <x v="40"/>
    <d v="2017-09-14T00:00:00"/>
    <n v="107"/>
    <b v="0"/>
    <s v="Approved"/>
    <s v="Solex"/>
    <s v="Standard"/>
    <s v="medium"/>
    <s v="medium"/>
    <n v="1577.53"/>
    <n v="826.51"/>
    <d v="2011-03-16T00:00:00"/>
    <n v="751.02"/>
    <s v="F"/>
    <n v="75"/>
    <d v="1996-05-19T00:00:00"/>
    <n v="24.14203029553526"/>
    <s v="Help Desk Operator"/>
    <s v="Retail"/>
    <s v="Mass Customer"/>
    <s v="N"/>
    <s v="Yes"/>
    <n v="5"/>
    <m/>
  </r>
  <r>
    <n v="15246"/>
    <n v="3"/>
    <x v="749"/>
    <d v="2017-09-14T00:00:00"/>
    <n v="107"/>
    <b v="1"/>
    <s v="Approved"/>
    <s v="Trek Bicycles"/>
    <s v="Standard"/>
    <s v="medium"/>
    <s v="large"/>
    <n v="2091.4699999999998"/>
    <n v="388.92"/>
    <d v="2012-09-15T00:00:00"/>
    <n v="1702.5499999999997"/>
    <s v="M"/>
    <n v="94"/>
    <d v="1975-09-22T00:00:00"/>
    <n v="44.813263172247588"/>
    <s v="Business Systems Development Analyst"/>
    <s v="Financial Services"/>
    <s v="Affluent Customer"/>
    <s v="N"/>
    <s v="No"/>
    <n v="18"/>
    <m/>
  </r>
  <r>
    <n v="15489"/>
    <n v="64"/>
    <x v="367"/>
    <d v="2017-09-14T00:00:00"/>
    <n v="107"/>
    <b v="0"/>
    <s v="Approved"/>
    <s v="Trek Bicycles"/>
    <s v="Standard"/>
    <s v="medium"/>
    <s v="large"/>
    <n v="1469.44"/>
    <n v="596.54999999999995"/>
    <d v="2012-05-18T00:00:00"/>
    <n v="872.8900000000001"/>
    <s v="M"/>
    <n v="59"/>
    <d v="1986-02-09T00:00:00"/>
    <n v="34.421482350329782"/>
    <s v="Analyst Programmer"/>
    <s v="Property"/>
    <s v="Mass Customer"/>
    <s v="N"/>
    <s v="No"/>
    <n v="22"/>
    <m/>
  </r>
  <r>
    <n v="15683"/>
    <n v="36"/>
    <x v="853"/>
    <d v="2017-09-14T00:00:00"/>
    <n v="107"/>
    <b v="0"/>
    <s v="Approved"/>
    <s v="Solex"/>
    <s v="Standard"/>
    <s v="low"/>
    <s v="medium"/>
    <n v="1289.8499999999999"/>
    <n v="74.510000000000005"/>
    <d v="2007-12-11T00:00:00"/>
    <n v="1215.3399999999999"/>
    <s v="U"/>
    <n v="1"/>
    <d v="1899-12-30T00:00:00"/>
    <n v="0"/>
    <s v="Physical Therapy Assistant"/>
    <s v="IT"/>
    <s v="High Net Worth"/>
    <s v="N"/>
    <s v="No"/>
    <n v="0"/>
    <m/>
  </r>
  <r>
    <n v="15807"/>
    <n v="10"/>
    <x v="752"/>
    <d v="2017-09-14T00:00:00"/>
    <n v="107"/>
    <b v="1"/>
    <s v="Approved"/>
    <s v="WeareA2B"/>
    <s v="Touring"/>
    <s v="medium"/>
    <s v="medium"/>
    <n v="1466.68"/>
    <n v="363.25"/>
    <d v="2004-08-17T00:00:00"/>
    <n v="1103.43"/>
    <s v="F"/>
    <n v="28"/>
    <d v="1961-10-29T00:00:00"/>
    <n v="58.720112487316079"/>
    <s v="VP Marketing"/>
    <s v="Financial Services"/>
    <s v="Mass Customer"/>
    <s v="N"/>
    <s v="Yes"/>
    <n v="9"/>
    <m/>
  </r>
  <r>
    <n v="15891"/>
    <n v="0"/>
    <x v="603"/>
    <d v="2017-09-14T00:00:00"/>
    <n v="107"/>
    <b v="1"/>
    <s v="Approved"/>
    <s v="Solex"/>
    <s v="Standard"/>
    <s v="medium"/>
    <s v="medium"/>
    <n v="478.16"/>
    <n v="298.72000000000003"/>
    <d v="1993-06-23T00:00:00"/>
    <n v="179.44"/>
    <s v="F"/>
    <n v="45"/>
    <d v="1980-08-25T00:00:00"/>
    <n v="39.884496048959917"/>
    <s v="VP Marketing"/>
    <s v="Financial Services"/>
    <s v="High Net Worth"/>
    <s v="N"/>
    <s v="No"/>
    <n v="3"/>
    <m/>
  </r>
  <r>
    <n v="16039"/>
    <n v="14"/>
    <x v="2777"/>
    <d v="2017-09-14T00:00:00"/>
    <n v="107"/>
    <b v="1"/>
    <s v="Approved"/>
    <s v="Solex"/>
    <s v="Standard"/>
    <s v="high"/>
    <s v="large"/>
    <n v="1842.92"/>
    <n v="1105.75"/>
    <d v="2011-01-10T00:00:00"/>
    <n v="737.17000000000007"/>
    <s v="M"/>
    <n v="22"/>
    <d v="1977-11-04T00:00:00"/>
    <n v="42.692715227042108"/>
    <s v="Staff Scientist"/>
    <s v="Argiculture"/>
    <s v="High Net Worth"/>
    <s v="N"/>
    <s v="Yes"/>
    <n v="20"/>
    <m/>
  </r>
  <r>
    <n v="16148"/>
    <n v="10"/>
    <x v="2775"/>
    <d v="2017-09-14T00:00:00"/>
    <n v="107"/>
    <b v="1"/>
    <s v="Approved"/>
    <s v="WeareA2B"/>
    <s v="Touring"/>
    <s v="medium"/>
    <s v="medium"/>
    <n v="1466.68"/>
    <n v="363.25"/>
    <d v="2003-08-05T00:00:00"/>
    <n v="1103.43"/>
    <s v="M"/>
    <n v="43"/>
    <d v="1976-10-09T00:00:00"/>
    <n v="43.763948103754437"/>
    <n v="0"/>
    <s v="Entertainment"/>
    <s v="Mass Customer"/>
    <s v="N"/>
    <s v="Yes"/>
    <n v="19"/>
    <m/>
  </r>
  <r>
    <n v="17549"/>
    <n v="35"/>
    <x v="575"/>
    <d v="2017-09-14T00:00:00"/>
    <n v="107"/>
    <b v="1"/>
    <s v="Approved"/>
    <s v="Trek Bicycles"/>
    <s v="Standard"/>
    <s v="low"/>
    <s v="medium"/>
    <n v="1057.51"/>
    <n v="154.4"/>
    <d v="1994-07-12T00:00:00"/>
    <n v="903.11"/>
    <s v="U"/>
    <n v="42"/>
    <d v="1899-12-30T00:00:00"/>
    <n v="0"/>
    <s v="Account Executive"/>
    <s v="IT"/>
    <s v="Mass Customer"/>
    <s v="N"/>
    <s v="No"/>
    <n v="0"/>
    <m/>
  </r>
  <r>
    <n v="17797"/>
    <n v="2"/>
    <x v="41"/>
    <d v="2017-09-14T00:00:00"/>
    <n v="107"/>
    <b v="0"/>
    <s v="Approved"/>
    <s v="Solex"/>
    <s v="Standard"/>
    <s v="medium"/>
    <s v="medium"/>
    <n v="71.489999999999995"/>
    <n v="53.62"/>
    <d v="2012-12-02T00:00:00"/>
    <n v="17.869999999999997"/>
    <s v="M"/>
    <n v="14"/>
    <d v="1977-09-10T00:00:00"/>
    <n v="42.84340015854896"/>
    <s v="Clinical Specialist"/>
    <s v="Health"/>
    <s v="Affluent Customer"/>
    <s v="N"/>
    <s v="No"/>
    <n v="10"/>
    <m/>
  </r>
  <r>
    <n v="17854"/>
    <n v="82"/>
    <x v="305"/>
    <d v="2017-09-14T00:00:00"/>
    <n v="107"/>
    <b v="1"/>
    <s v="Approved"/>
    <s v="Norco Bicycles"/>
    <s v="Standard"/>
    <s v="high"/>
    <s v="medium"/>
    <n v="1148.6400000000001"/>
    <n v="689.18"/>
    <d v="2015-08-02T00:00:00"/>
    <n v="459.46000000000015"/>
    <s v="F"/>
    <n v="37"/>
    <d v="1955-08-23T00:00:00"/>
    <n v="64.909153583206489"/>
    <s v="Chief Design Engineer"/>
    <s v="Financial Services"/>
    <s v="Mass Customer"/>
    <s v="N"/>
    <s v="Yes"/>
    <n v="6"/>
    <m/>
  </r>
  <r>
    <n v="18089"/>
    <n v="49"/>
    <x v="1090"/>
    <d v="2017-09-14T00:00:00"/>
    <n v="107"/>
    <b v="0"/>
    <s v="Approved"/>
    <s v="Trek Bicycles"/>
    <s v="Road"/>
    <s v="medium"/>
    <s v="medium"/>
    <n v="533.51"/>
    <n v="400.13"/>
    <d v="2003-07-21T00:00:00"/>
    <n v="133.38"/>
    <s v="M"/>
    <n v="54"/>
    <d v="1977-08-30T00:00:00"/>
    <n v="42.873537144850324"/>
    <s v="Graphic Designer"/>
    <s v="Manufacturing"/>
    <s v="Affluent Customer"/>
    <s v="N"/>
    <s v="Yes"/>
    <n v="14"/>
    <m/>
  </r>
  <r>
    <n v="18492"/>
    <n v="45"/>
    <x v="752"/>
    <d v="2017-09-14T00:00:00"/>
    <n v="107"/>
    <b v="0"/>
    <s v="Approved"/>
    <s v="Solex"/>
    <s v="Standard"/>
    <s v="medium"/>
    <s v="medium"/>
    <n v="441.49"/>
    <n v="84.99"/>
    <d v="2003-02-16T00:00:00"/>
    <n v="356.5"/>
    <s v="F"/>
    <n v="28"/>
    <d v="1961-10-29T00:00:00"/>
    <n v="58.720112487316079"/>
    <s v="VP Marketing"/>
    <s v="Financial Services"/>
    <s v="Mass Customer"/>
    <s v="N"/>
    <s v="Yes"/>
    <n v="9"/>
    <m/>
  </r>
  <r>
    <n v="19795"/>
    <n v="76"/>
    <x v="1210"/>
    <d v="2017-09-14T00:00:00"/>
    <n v="107"/>
    <b v="1"/>
    <s v="Approved"/>
    <s v="WeareA2B"/>
    <s v="Standard"/>
    <s v="low"/>
    <s v="medium"/>
    <n v="642.30999999999995"/>
    <n v="513.85"/>
    <d v="2004-12-18T00:00:00"/>
    <n v="128.45999999999992"/>
    <s v="F"/>
    <n v="71"/>
    <d v="1964-08-04T00:00:00"/>
    <n v="55.952989199644847"/>
    <s v="Assistant Professor"/>
    <s v="n/a"/>
    <s v="Mass Customer"/>
    <s v="N"/>
    <s v="Yes"/>
    <n v="9"/>
    <m/>
  </r>
  <r>
    <n v="19902"/>
    <n v="90"/>
    <x v="2298"/>
    <d v="2017-09-14T00:00:00"/>
    <n v="107"/>
    <b v="0"/>
    <s v="Approved"/>
    <s v="Norco Bicycles"/>
    <s v="Standard"/>
    <s v="low"/>
    <s v="medium"/>
    <n v="363.01"/>
    <n v="290.41000000000003"/>
    <d v="2005-05-10T00:00:00"/>
    <n v="72.599999999999966"/>
    <s v="M"/>
    <n v="48"/>
    <d v="1977-11-18T00:00:00"/>
    <n v="42.65435906265855"/>
    <s v="Quality Engineer"/>
    <s v="Telecommunications"/>
    <s v="Mass Customer"/>
    <s v="N"/>
    <s v="No"/>
    <n v="11"/>
    <m/>
  </r>
  <r>
    <n v="19992"/>
    <n v="11"/>
    <x v="1592"/>
    <d v="2017-09-14T00:00:00"/>
    <n v="107"/>
    <b v="0"/>
    <s v="Approved"/>
    <s v="Giant Bicycles"/>
    <s v="Standard"/>
    <s v="high"/>
    <s v="medium"/>
    <n v="1274.93"/>
    <n v="764.96"/>
    <d v="2007-08-04T00:00:00"/>
    <n v="509.97"/>
    <s v="M"/>
    <n v="76"/>
    <d v="1976-01-13T00:00:00"/>
    <n v="44.503674131151698"/>
    <n v="0"/>
    <s v="Manufacturing"/>
    <s v="Mass Customer"/>
    <s v="N"/>
    <s v="No"/>
    <n v="8"/>
    <m/>
  </r>
  <r>
    <n v="364"/>
    <n v="32"/>
    <x v="2889"/>
    <d v="2017-09-13T00:00:00"/>
    <n v="108"/>
    <b v="0"/>
    <s v="Approved"/>
    <s v="Giant Bicycles"/>
    <s v="Standard"/>
    <s v="medium"/>
    <s v="medium"/>
    <n v="642.70000000000005"/>
    <n v="211.37"/>
    <d v="2002-03-22T00:00:00"/>
    <n v="431.33000000000004"/>
    <s v="M"/>
    <n v="25"/>
    <d v="1981-05-22T00:00:00"/>
    <n v="39.144770021562657"/>
    <n v="0"/>
    <s v="n/a"/>
    <s v="Mass Customer"/>
    <s v="N"/>
    <s v="Yes"/>
    <n v="13"/>
    <m/>
  </r>
  <r>
    <n v="884"/>
    <n v="51"/>
    <x v="2707"/>
    <d v="2017-09-13T00:00:00"/>
    <n v="108"/>
    <b v="0"/>
    <s v="Approved"/>
    <s v="OHM Cycles"/>
    <s v="Standard"/>
    <s v="high"/>
    <s v="medium"/>
    <n v="2005.66"/>
    <n v="1203.4000000000001"/>
    <d v="2001-11-25T00:00:00"/>
    <n v="802.26"/>
    <s v="F"/>
    <n v="70"/>
    <d v="1966-02-08T00:00:00"/>
    <n v="54.437920706494161"/>
    <s v="Sales Associate"/>
    <s v="Manufacturing"/>
    <s v="Affluent Customer"/>
    <s v="N"/>
    <s v="Yes"/>
    <n v="19"/>
    <m/>
  </r>
  <r>
    <n v="1565"/>
    <n v="46"/>
    <x v="750"/>
    <d v="2017-09-13T00:00:00"/>
    <n v="108"/>
    <b v="1"/>
    <s v="Approved"/>
    <s v="OHM Cycles"/>
    <s v="Standard"/>
    <s v="low"/>
    <s v="medium"/>
    <n v="1793.43"/>
    <n v="248.82"/>
    <d v="1999-07-20T00:00:00"/>
    <n v="1544.6100000000001"/>
    <s v="F"/>
    <n v="38"/>
    <d v="1967-08-26T00:00:00"/>
    <n v="52.89271522704211"/>
    <s v="Staff Accountant IV"/>
    <s v="n/a"/>
    <s v="High Net Worth"/>
    <s v="N"/>
    <s v="No"/>
    <n v="4"/>
    <m/>
  </r>
  <r>
    <n v="2483"/>
    <n v="0"/>
    <x v="2489"/>
    <d v="2017-09-13T00:00:00"/>
    <n v="108"/>
    <b v="0"/>
    <s v="Approved"/>
    <s v="Trek Bicycles"/>
    <s v="Standard"/>
    <s v="medium"/>
    <s v="medium"/>
    <n v="499.53"/>
    <n v="388.72"/>
    <d v="2003-02-16T00:00:00"/>
    <n v="110.80999999999995"/>
    <s v="M"/>
    <n v="69"/>
    <d v="1966-12-07T00:00:00"/>
    <n v="53.610523446220192"/>
    <s v="Project Manager"/>
    <s v="Health"/>
    <s v="High Net Worth"/>
    <s v="N"/>
    <s v="No"/>
    <n v="9"/>
    <m/>
  </r>
  <r>
    <n v="2733"/>
    <n v="0"/>
    <x v="2143"/>
    <d v="2017-09-13T00:00:00"/>
    <n v="108"/>
    <b v="0"/>
    <s v="Approved"/>
    <s v="OHM Cycles"/>
    <s v="Standard"/>
    <s v="high"/>
    <s v="medium"/>
    <n v="227.88"/>
    <n v="136.72999999999999"/>
    <d v="2004-09-28T00:00:00"/>
    <n v="91.15"/>
    <s v="F"/>
    <n v="56"/>
    <d v="1968-07-28T00:00:00"/>
    <n v="51.969427555809233"/>
    <s v="Budget/Accounting Analyst I"/>
    <s v="n/a"/>
    <s v="High Net Worth"/>
    <s v="N"/>
    <s v="Yes"/>
    <n v="16"/>
    <m/>
  </r>
  <r>
    <n v="3019"/>
    <n v="43"/>
    <x v="1909"/>
    <d v="2017-09-13T00:00:00"/>
    <n v="108"/>
    <b v="0"/>
    <s v="Approved"/>
    <s v="Solex"/>
    <s v="Standard"/>
    <s v="medium"/>
    <s v="medium"/>
    <n v="1151.96"/>
    <n v="649.49"/>
    <d v="2006-10-01T00:00:00"/>
    <n v="502.47"/>
    <s v="F"/>
    <n v="78"/>
    <d v="1974-09-15T00:00:00"/>
    <n v="45.832441254439367"/>
    <s v="Programmer Analyst III"/>
    <s v="Manufacturing"/>
    <s v="Affluent Customer"/>
    <s v="N"/>
    <s v="Yes"/>
    <n v="18"/>
    <m/>
  </r>
  <r>
    <n v="3413"/>
    <n v="62"/>
    <x v="1220"/>
    <d v="2017-09-13T00:00:00"/>
    <n v="108"/>
    <b v="0"/>
    <s v="Approved"/>
    <s v="Solex"/>
    <s v="Standard"/>
    <s v="high"/>
    <s v="medium"/>
    <n v="1024.6600000000001"/>
    <n v="614.79999999999995"/>
    <d v="1996-11-09T00:00:00"/>
    <n v="409.86000000000013"/>
    <s v="F"/>
    <n v="32"/>
    <d v="1977-01-27T00:00:00"/>
    <n v="43.46257824074074"/>
    <n v="0"/>
    <s v="n/a"/>
    <s v="High Net Worth"/>
    <s v="N"/>
    <s v="No"/>
    <n v="5"/>
    <m/>
  </r>
  <r>
    <n v="3467"/>
    <n v="57"/>
    <x v="1207"/>
    <d v="2017-09-13T00:00:00"/>
    <n v="108"/>
    <b v="0"/>
    <s v="Approved"/>
    <s v="WeareA2B"/>
    <s v="Touring"/>
    <s v="medium"/>
    <s v="large"/>
    <n v="1890.39"/>
    <n v="260.14"/>
    <d v="1994-09-09T00:00:00"/>
    <n v="1630.25"/>
    <s v="F"/>
    <n v="11"/>
    <d v="1988-06-22T00:00:00"/>
    <n v="32.054359062658548"/>
    <s v="Assistant Manager"/>
    <s v="Retail"/>
    <s v="Mass Customer"/>
    <s v="N"/>
    <s v="No"/>
    <n v="10"/>
    <m/>
  </r>
  <r>
    <n v="3664"/>
    <n v="13"/>
    <x v="1959"/>
    <d v="2017-09-13T00:00:00"/>
    <n v="108"/>
    <b v="1"/>
    <s v="Approved"/>
    <s v="Solex"/>
    <s v="Standard"/>
    <s v="medium"/>
    <s v="medium"/>
    <n v="1163.8900000000001"/>
    <n v="589.27"/>
    <d v="2016-07-09T00:00:00"/>
    <n v="574.62000000000012"/>
    <s v="F"/>
    <n v="69"/>
    <d v="1979-10-11T00:00:00"/>
    <n v="40.758468651699644"/>
    <s v="Tax Accountant"/>
    <s v="IT"/>
    <s v="Mass Customer"/>
    <s v="N"/>
    <s v="No"/>
    <n v="17"/>
    <m/>
  </r>
  <r>
    <n v="3809"/>
    <n v="2"/>
    <x v="1174"/>
    <d v="2017-09-13T00:00:00"/>
    <n v="108"/>
    <b v="1"/>
    <s v="Approved"/>
    <s v="Solex"/>
    <s v="Standard"/>
    <s v="medium"/>
    <s v="medium"/>
    <n v="71.489999999999995"/>
    <n v="53.62"/>
    <d v="2011-08-29T00:00:00"/>
    <n v="17.869999999999997"/>
    <s v="F"/>
    <n v="65"/>
    <d v="1974-09-25T00:00:00"/>
    <n v="45.805043994165395"/>
    <s v="Computer Systems Analyst IV"/>
    <s v="Manufacturing"/>
    <s v="Mass Customer"/>
    <s v="N"/>
    <s v="Yes"/>
    <n v="16"/>
    <m/>
  </r>
  <r>
    <n v="3920"/>
    <n v="84"/>
    <x v="852"/>
    <d v="2017-09-13T00:00:00"/>
    <n v="108"/>
    <b v="0"/>
    <s v="Approved"/>
    <s v="Trek Bicycles"/>
    <s v="Road"/>
    <s v="medium"/>
    <s v="medium"/>
    <n v="290.62"/>
    <n v="215.14"/>
    <d v="2004-12-18T00:00:00"/>
    <n v="75.480000000000018"/>
    <s v="M"/>
    <n v="30"/>
    <d v="1977-11-30T00:00:00"/>
    <n v="42.621482350329778"/>
    <s v="Research Assistant IV"/>
    <s v="Retail"/>
    <s v="Mass Customer"/>
    <s v="N"/>
    <s v="No"/>
    <n v="14"/>
    <m/>
  </r>
  <r>
    <n v="4048"/>
    <n v="48"/>
    <x v="2197"/>
    <d v="2017-09-13T00:00:00"/>
    <n v="108"/>
    <b v="0"/>
    <s v="Approved"/>
    <s v="WeareA2B"/>
    <s v="Standard"/>
    <s v="medium"/>
    <s v="medium"/>
    <n v="1762.96"/>
    <n v="950.52"/>
    <d v="2003-02-16T00:00:00"/>
    <n v="812.44"/>
    <s v="M"/>
    <n v="77"/>
    <d v="1964-02-29T00:00:00"/>
    <n v="56.383126185946217"/>
    <s v="Research Nurse"/>
    <s v="Health"/>
    <s v="Affluent Customer"/>
    <s v="N"/>
    <s v="Yes"/>
    <n v="9"/>
    <m/>
  </r>
  <r>
    <n v="5473"/>
    <n v="90"/>
    <x v="293"/>
    <d v="2017-09-13T00:00:00"/>
    <n v="108"/>
    <b v="0"/>
    <s v="Approved"/>
    <s v="Norco Bicycles"/>
    <s v="Standard"/>
    <s v="low"/>
    <s v="medium"/>
    <n v="363.01"/>
    <n v="290.41000000000003"/>
    <d v="2013-06-09T00:00:00"/>
    <n v="72.599999999999966"/>
    <s v="F"/>
    <n v="46"/>
    <d v="1973-06-24T00:00:00"/>
    <n v="47.059838514713341"/>
    <n v="0"/>
    <s v="IT"/>
    <s v="Mass Customer"/>
    <s v="N"/>
    <s v="Yes"/>
    <n v="12"/>
    <m/>
  </r>
  <r>
    <n v="5551"/>
    <n v="45"/>
    <x v="1797"/>
    <d v="2017-09-13T00:00:00"/>
    <n v="108"/>
    <b v="0"/>
    <s v="Approved"/>
    <s v="Trek Bicycles"/>
    <s v="Road"/>
    <s v="low"/>
    <s v="medium"/>
    <n v="980.37"/>
    <n v="234.43"/>
    <d v="2004-09-28T00:00:00"/>
    <n v="745.94"/>
    <s v="M"/>
    <n v="60"/>
    <d v="1976-08-18T00:00:00"/>
    <n v="43.906413857179096"/>
    <n v="0"/>
    <s v="n/a"/>
    <s v="High Net Worth"/>
    <s v="N"/>
    <s v="No"/>
    <n v="4"/>
    <m/>
  </r>
  <r>
    <n v="5700"/>
    <n v="47"/>
    <x v="827"/>
    <d v="2017-09-13T00:00:00"/>
    <n v="108"/>
    <b v="0"/>
    <s v="Approved"/>
    <s v="Trek Bicycles"/>
    <s v="Road"/>
    <s v="low"/>
    <s v="small"/>
    <n v="1720.7"/>
    <n v="1531.42"/>
    <d v="2014-07-28T00:00:00"/>
    <n v="189.27999999999997"/>
    <s v="M"/>
    <n v="27"/>
    <d v="1970-05-02T00:00:00"/>
    <n v="50.207783720192793"/>
    <s v="VP Quality Control"/>
    <s v="Telecommunications"/>
    <s v="Mass Customer"/>
    <s v="N"/>
    <s v="Yes"/>
    <n v="12"/>
    <m/>
  </r>
  <r>
    <n v="5729"/>
    <n v="69"/>
    <x v="1880"/>
    <d v="2017-09-13T00:00:00"/>
    <n v="108"/>
    <b v="0"/>
    <s v="Approved"/>
    <s v="Giant Bicycles"/>
    <s v="Road"/>
    <s v="medium"/>
    <s v="medium"/>
    <n v="792.9"/>
    <n v="594.67999999999995"/>
    <d v="1992-10-02T00:00:00"/>
    <n v="198.22000000000003"/>
    <s v="F"/>
    <n v="42"/>
    <d v="1963-08-05T00:00:00"/>
    <n v="56.952989199644847"/>
    <s v="Business Systems Development Analyst"/>
    <s v="Health"/>
    <s v="Affluent Customer"/>
    <s v="N"/>
    <s v="Yes"/>
    <n v="12"/>
    <m/>
  </r>
  <r>
    <n v="6000"/>
    <n v="1"/>
    <x v="2890"/>
    <d v="2017-09-13T00:00:00"/>
    <n v="108"/>
    <b v="1"/>
    <s v="Approved"/>
    <s v="Giant Bicycles"/>
    <s v="Standard"/>
    <s v="medium"/>
    <s v="medium"/>
    <n v="1403.5"/>
    <n v="954.82"/>
    <d v="2013-06-09T00:00:00"/>
    <n v="448.67999999999995"/>
    <s v="M"/>
    <n v="4"/>
    <d v="2002-01-09T00:00:00"/>
    <n v="18.495454953069505"/>
    <s v="Recruiting Manager"/>
    <s v="n/a"/>
    <s v="Mass Customer"/>
    <s v="N"/>
    <s v="Yes"/>
    <n v="1"/>
    <m/>
  </r>
  <r>
    <n v="6318"/>
    <n v="17"/>
    <x v="2164"/>
    <d v="2017-09-13T00:00:00"/>
    <n v="108"/>
    <b v="0"/>
    <s v="Approved"/>
    <s v="Solex"/>
    <s v="Standard"/>
    <s v="high"/>
    <s v="medium"/>
    <n v="1024.6600000000001"/>
    <n v="614.79999999999995"/>
    <d v="1996-11-09T00:00:00"/>
    <n v="409.86000000000013"/>
    <s v="F"/>
    <n v="18"/>
    <d v="1996-04-06T00:00:00"/>
    <n v="24.259838514713341"/>
    <s v="Technical Writer"/>
    <s v="Retail"/>
    <s v="Mass Customer"/>
    <s v="N"/>
    <s v="No"/>
    <n v="7"/>
    <m/>
  </r>
  <r>
    <n v="6354"/>
    <n v="27"/>
    <x v="1131"/>
    <d v="2017-09-13T00:00:00"/>
    <n v="108"/>
    <b v="1"/>
    <s v="Approved"/>
    <s v="Trek Bicycles"/>
    <s v="Standard"/>
    <s v="medium"/>
    <s v="medium"/>
    <n v="499.53"/>
    <n v="388.72"/>
    <d v="1999-06-23T00:00:00"/>
    <n v="110.80999999999995"/>
    <s v="F"/>
    <n v="45"/>
    <d v="1960-07-03T00:00:00"/>
    <n v="60.043400158548955"/>
    <s v="Senior Quality Engineer"/>
    <s v="Retail"/>
    <s v="Mass Customer"/>
    <s v="N"/>
    <s v="No"/>
    <n v="18"/>
    <m/>
  </r>
  <r>
    <n v="7056"/>
    <n v="41"/>
    <x v="29"/>
    <d v="2017-09-13T00:00:00"/>
    <n v="108"/>
    <b v="1"/>
    <s v="Approved"/>
    <s v="Norco Bicycles"/>
    <s v="Standard"/>
    <s v="low"/>
    <s v="medium"/>
    <n v="958.74"/>
    <n v="748.9"/>
    <d v="2013-03-12T00:00:00"/>
    <n v="209.84000000000003"/>
    <s v="M"/>
    <n v="25"/>
    <d v="1985-08-11T00:00:00"/>
    <n v="34.920112487316082"/>
    <s v="Analog Circuit Design manager"/>
    <s v="Financial Services"/>
    <s v="High Net Worth"/>
    <s v="N"/>
    <s v="No"/>
    <n v="11"/>
    <m/>
  </r>
  <r>
    <n v="7327"/>
    <n v="18"/>
    <x v="894"/>
    <d v="2017-09-13T00:00:00"/>
    <n v="108"/>
    <b v="1"/>
    <s v="Approved"/>
    <s v="Solex"/>
    <s v="Standard"/>
    <s v="medium"/>
    <s v="medium"/>
    <n v="575.27"/>
    <n v="431.45"/>
    <d v="2004-12-18T00:00:00"/>
    <n v="143.82"/>
    <s v="F"/>
    <n v="62"/>
    <d v="1970-12-04T00:00:00"/>
    <n v="49.616002898274985"/>
    <s v="Assistant Manager"/>
    <s v="Manufacturing"/>
    <s v="Mass Customer"/>
    <s v="N"/>
    <s v="No"/>
    <n v="10"/>
    <m/>
  </r>
  <r>
    <n v="7350"/>
    <n v="94"/>
    <x v="631"/>
    <d v="2017-09-13T00:00:00"/>
    <n v="108"/>
    <b v="0"/>
    <s v="Approved"/>
    <s v="Giant Bicycles"/>
    <s v="Standard"/>
    <s v="medium"/>
    <s v="large"/>
    <n v="1635.3"/>
    <n v="993.66"/>
    <d v="2013-06-09T00:00:00"/>
    <n v="641.64"/>
    <s v="F"/>
    <n v="76"/>
    <d v="1986-02-06T00:00:00"/>
    <n v="34.429701528411975"/>
    <s v="Professor"/>
    <s v="Financial Services"/>
    <s v="Affluent Customer"/>
    <s v="N"/>
    <s v="No"/>
    <n v="6"/>
    <m/>
  </r>
  <r>
    <n v="8483"/>
    <n v="11"/>
    <x v="2891"/>
    <d v="2017-09-13T00:00:00"/>
    <n v="108"/>
    <b v="1"/>
    <s v="Approved"/>
    <s v="Giant Bicycles"/>
    <s v="Standard"/>
    <s v="high"/>
    <s v="medium"/>
    <n v="1274.93"/>
    <n v="764.96"/>
    <d v="2007-08-04T00:00:00"/>
    <n v="509.97"/>
    <s v="F"/>
    <n v="4"/>
    <d v="1974-11-16T00:00:00"/>
    <n v="45.662578240740736"/>
    <s v="Web Developer III"/>
    <s v="Financial Services"/>
    <s v="Affluent Customer"/>
    <s v="N"/>
    <s v="No"/>
    <n v="10"/>
    <m/>
  </r>
  <r>
    <n v="8538"/>
    <n v="71"/>
    <x v="469"/>
    <d v="2017-09-13T00:00:00"/>
    <n v="108"/>
    <b v="1"/>
    <s v="Approved"/>
    <s v="Solex"/>
    <s v="Standard"/>
    <s v="high"/>
    <s v="large"/>
    <n v="1842.92"/>
    <n v="1105.75"/>
    <d v="2003-09-09T00:00:00"/>
    <n v="737.17000000000007"/>
    <s v="F"/>
    <n v="96"/>
    <d v="1994-10-30T00:00:00"/>
    <n v="25.695454953069508"/>
    <s v="Automation Specialist I"/>
    <s v="Manufacturing"/>
    <s v="Affluent Customer"/>
    <s v="N"/>
    <s v="Yes"/>
    <n v="7"/>
    <m/>
  </r>
  <r>
    <n v="9366"/>
    <n v="5"/>
    <x v="1776"/>
    <d v="2017-09-13T00:00:00"/>
    <n v="108"/>
    <b v="0"/>
    <s v="Approved"/>
    <s v="Trek Bicycles"/>
    <s v="Mountain"/>
    <s v="low"/>
    <s v="medium"/>
    <n v="574.64"/>
    <n v="459.71"/>
    <d v="2004-08-07T00:00:00"/>
    <n v="114.93"/>
    <s v="F"/>
    <n v="9"/>
    <d v="1981-07-31T00:00:00"/>
    <n v="38.952989199644847"/>
    <s v="Human Resources Manager"/>
    <s v="Financial Services"/>
    <s v="Mass Customer"/>
    <s v="N"/>
    <s v="No"/>
    <n v="8"/>
    <m/>
  </r>
  <r>
    <n v="5964"/>
    <n v="32"/>
    <x v="681"/>
    <d v="2017-07-19T00:00:00"/>
    <m/>
    <m/>
    <s v="Approved"/>
    <s v="Giant Bicycles"/>
    <s v="Standard"/>
    <s v="medium"/>
    <s v="medium"/>
    <n v="642.70000000000005"/>
    <n v="211.37"/>
    <n v="34527"/>
    <m/>
    <m/>
    <m/>
    <m/>
    <m/>
    <m/>
    <m/>
    <m/>
    <m/>
    <m/>
    <m/>
    <m/>
  </r>
  <r>
    <n v="9627"/>
    <n v="1"/>
    <x v="2694"/>
    <d v="2017-09-13T00:00:00"/>
    <n v="108"/>
    <b v="0"/>
    <s v="Approved"/>
    <s v="Giant Bicycles"/>
    <s v="Standard"/>
    <s v="medium"/>
    <s v="medium"/>
    <n v="1403.5"/>
    <n v="954.82"/>
    <d v="2016-11-14T00:00:00"/>
    <n v="448.67999999999995"/>
    <s v="M"/>
    <n v="32"/>
    <d v="1957-12-15T00:00:00"/>
    <n v="62.594085090055806"/>
    <s v="VP Sales"/>
    <s v="Manufacturing"/>
    <s v="Mass Customer"/>
    <s v="N"/>
    <s v="No"/>
    <n v="13"/>
    <m/>
  </r>
  <r>
    <n v="11886"/>
    <n v="53"/>
    <x v="2892"/>
    <d v="2017-09-13T00:00:00"/>
    <n v="108"/>
    <b v="0"/>
    <s v="Approved"/>
    <s v="OHM Cycles"/>
    <s v="Standard"/>
    <s v="medium"/>
    <s v="medium"/>
    <n v="795.34"/>
    <n v="101.58"/>
    <d v="1997-10-04T00:00:00"/>
    <n v="693.76"/>
    <s v="F"/>
    <n v="86"/>
    <d v="1999-07-24T00:00:00"/>
    <n v="20.96120837772704"/>
    <s v="Biostatistician I"/>
    <s v="Manufacturing"/>
    <s v="Mass Customer"/>
    <s v="N"/>
    <s v="Yes"/>
    <n v="3"/>
    <m/>
  </r>
  <r>
    <n v="12039"/>
    <n v="76"/>
    <x v="2893"/>
    <d v="2017-09-13T00:00:00"/>
    <n v="108"/>
    <b v="0"/>
    <s v="Approved"/>
    <s v="WeareA2B"/>
    <s v="Road"/>
    <s v="low"/>
    <s v="small"/>
    <n v="1172.78"/>
    <n v="1043.77"/>
    <d v="2002-10-10T00:00:00"/>
    <n v="129.01"/>
    <s v="F"/>
    <n v="58"/>
    <d v="1978-03-02T00:00:00"/>
    <n v="42.369427555809231"/>
    <s v="Statistician IV"/>
    <s v="Retail"/>
    <s v="High Net Worth"/>
    <s v="N"/>
    <s v="No"/>
    <n v="16"/>
    <m/>
  </r>
  <r>
    <n v="12160"/>
    <n v="13"/>
    <x v="831"/>
    <d v="2017-09-13T00:00:00"/>
    <n v="108"/>
    <b v="1"/>
    <s v="Approved"/>
    <s v="Solex"/>
    <s v="Standard"/>
    <s v="medium"/>
    <s v="medium"/>
    <n v="1163.8900000000001"/>
    <n v="589.27"/>
    <d v="2005-12-07T00:00:00"/>
    <n v="574.62000000000012"/>
    <s v="F"/>
    <n v="30"/>
    <d v="1988-03-01T00:00:00"/>
    <n v="32.363948103754439"/>
    <s v="Automation Specialist I"/>
    <s v="Manufacturing"/>
    <s v="Mass Customer"/>
    <s v="N"/>
    <s v="Yes"/>
    <n v="6"/>
    <m/>
  </r>
  <r>
    <n v="12567"/>
    <n v="1"/>
    <x v="2599"/>
    <d v="2017-09-13T00:00:00"/>
    <n v="108"/>
    <b v="1"/>
    <s v="Approved"/>
    <s v="Giant Bicycles"/>
    <s v="Standard"/>
    <s v="medium"/>
    <s v="medium"/>
    <n v="1403.5"/>
    <n v="954.82"/>
    <d v="2016-11-14T00:00:00"/>
    <n v="448.67999999999995"/>
    <s v="F"/>
    <n v="53"/>
    <d v="1964-11-05T00:00:00"/>
    <n v="55.6981946790969"/>
    <s v="Programmer Analyst III"/>
    <s v="Manufacturing"/>
    <s v="Mass Customer"/>
    <s v="N"/>
    <s v="Yes"/>
    <n v="12"/>
    <m/>
  </r>
  <r>
    <n v="12712"/>
    <n v="17"/>
    <x v="1363"/>
    <d v="2017-09-13T00:00:00"/>
    <n v="108"/>
    <b v="1"/>
    <s v="Approved"/>
    <s v="Solex"/>
    <s v="Standard"/>
    <s v="high"/>
    <s v="medium"/>
    <n v="1024.6600000000001"/>
    <n v="614.79999999999995"/>
    <d v="2013-03-12T00:00:00"/>
    <n v="409.86000000000013"/>
    <s v="M"/>
    <n v="53"/>
    <d v="1988-04-15T00:00:00"/>
    <n v="32.240660432521558"/>
    <s v="Legal Assistant"/>
    <s v="Health"/>
    <s v="Mass Customer"/>
    <s v="N"/>
    <s v="Yes"/>
    <n v="13"/>
    <m/>
  </r>
  <r>
    <n v="12834"/>
    <n v="98"/>
    <x v="737"/>
    <d v="2017-09-13T00:00:00"/>
    <n v="108"/>
    <b v="1"/>
    <s v="Approved"/>
    <s v="Trek Bicycles"/>
    <s v="Standard"/>
    <s v="high"/>
    <s v="medium"/>
    <n v="358.39"/>
    <n v="215.03"/>
    <d v="2004-01-16T00:00:00"/>
    <n v="143.35999999999999"/>
    <s v="F"/>
    <n v="37"/>
    <d v="1989-07-26T00:00:00"/>
    <n v="30.96120837772704"/>
    <s v="Staff Scientist"/>
    <s v="Retail"/>
    <s v="Mass Customer"/>
    <s v="N"/>
    <s v="No"/>
    <n v="18"/>
    <m/>
  </r>
  <r>
    <n v="13283"/>
    <n v="43"/>
    <x v="317"/>
    <d v="2017-09-13T00:00:00"/>
    <n v="108"/>
    <b v="0"/>
    <s v="Approved"/>
    <s v="Solex"/>
    <s v="Standard"/>
    <s v="medium"/>
    <s v="medium"/>
    <n v="1151.96"/>
    <n v="649.49"/>
    <d v="2011-05-09T00:00:00"/>
    <n v="502.47"/>
    <s v="M"/>
    <n v="98"/>
    <d v="1973-12-28T00:00:00"/>
    <n v="46.547509747590055"/>
    <s v="Speech Pathologist"/>
    <s v="Property"/>
    <s v="Affluent Customer"/>
    <s v="N"/>
    <s v="Yes"/>
    <n v="12"/>
    <m/>
  </r>
  <r>
    <n v="13300"/>
    <n v="8"/>
    <x v="822"/>
    <d v="2017-09-13T00:00:00"/>
    <n v="108"/>
    <b v="0"/>
    <s v="Approved"/>
    <s v="Solex"/>
    <s v="Road"/>
    <s v="medium"/>
    <s v="small"/>
    <n v="1703.52"/>
    <n v="1516.13"/>
    <d v="2011-04-16T00:00:00"/>
    <n v="187.38999999999987"/>
    <s v="M"/>
    <n v="97"/>
    <d v="1990-07-08T00:00:00"/>
    <n v="30.010523446220191"/>
    <s v="Internal Auditor"/>
    <s v="Financial Services"/>
    <s v="Mass Customer"/>
    <s v="N"/>
    <s v="No"/>
    <n v="4"/>
    <m/>
  </r>
  <r>
    <n v="13472"/>
    <n v="1"/>
    <x v="2894"/>
    <d v="2017-09-13T00:00:00"/>
    <n v="108"/>
    <b v="0"/>
    <s v="Approved"/>
    <s v="Giant Bicycles"/>
    <s v="Standard"/>
    <s v="medium"/>
    <s v="medium"/>
    <n v="1403.5"/>
    <n v="954.82"/>
    <d v="2012-09-15T00:00:00"/>
    <n v="448.67999999999995"/>
    <s v="F"/>
    <n v="90"/>
    <d v="1969-10-30T00:00:00"/>
    <n v="50.711893309233886"/>
    <s v="Help Desk Operator"/>
    <s v="Argiculture"/>
    <s v="Mass Customer"/>
    <s v="N"/>
    <s v="Yes"/>
    <n v="9"/>
    <m/>
  </r>
  <r>
    <n v="13687"/>
    <n v="53"/>
    <x v="1400"/>
    <d v="2017-09-13T00:00:00"/>
    <n v="108"/>
    <b v="0"/>
    <s v="Approved"/>
    <s v="Giant Bicycles"/>
    <s v="Standard"/>
    <s v="high"/>
    <s v="medium"/>
    <n v="1274.93"/>
    <n v="764.96"/>
    <d v="1991-08-05T00:00:00"/>
    <n v="509.97"/>
    <s v="M"/>
    <n v="40"/>
    <d v="1971-12-13T00:00:00"/>
    <n v="48.591345364028413"/>
    <s v="Marketing Manager"/>
    <s v="Manufacturing"/>
    <s v="High Net Worth"/>
    <s v="N"/>
    <s v="Yes"/>
    <n v="7"/>
    <m/>
  </r>
  <r>
    <n v="14276"/>
    <n v="15"/>
    <x v="2895"/>
    <d v="2017-09-13T00:00:00"/>
    <n v="108"/>
    <b v="1"/>
    <s v="Approved"/>
    <s v="Norco Bicycles"/>
    <s v="Standard"/>
    <s v="low"/>
    <s v="medium"/>
    <n v="958.74"/>
    <n v="748.9"/>
    <d v="2013-03-12T00:00:00"/>
    <n v="209.84000000000003"/>
    <s v="M"/>
    <n v="80"/>
    <d v="1967-07-16T00:00:00"/>
    <n v="53.005043994165398"/>
    <s v="Budget/Accounting Analyst I"/>
    <s v="Health"/>
    <s v="Affluent Customer"/>
    <s v="N"/>
    <s v="Yes"/>
    <n v="10"/>
    <m/>
  </r>
  <r>
    <n v="14614"/>
    <n v="89"/>
    <x v="2702"/>
    <d v="2017-09-13T00:00:00"/>
    <n v="108"/>
    <b v="0"/>
    <s v="Approved"/>
    <s v="WeareA2B"/>
    <s v="Touring"/>
    <s v="medium"/>
    <s v="large"/>
    <n v="1362.99"/>
    <n v="57.74"/>
    <d v="1993-04-20T00:00:00"/>
    <n v="1305.25"/>
    <s v="F"/>
    <n v="34"/>
    <d v="1963-09-12T00:00:00"/>
    <n v="56.848879610603753"/>
    <s v="Human Resources Assistant I"/>
    <s v="Property"/>
    <s v="Mass Customer"/>
    <s v="N"/>
    <s v="No"/>
    <n v="15"/>
    <m/>
  </r>
  <r>
    <n v="5978"/>
    <n v="9"/>
    <x v="84"/>
    <d v="2017-11-13T00:00:00"/>
    <m/>
    <m/>
    <s v="Approved"/>
    <s v="OHM Cycles"/>
    <s v="Road"/>
    <s v="medium"/>
    <s v="medium"/>
    <n v="742.54"/>
    <n v="667.4"/>
    <n v="33549"/>
    <m/>
    <m/>
    <m/>
    <m/>
    <m/>
    <m/>
    <m/>
    <m/>
    <m/>
    <m/>
    <m/>
    <m/>
  </r>
  <r>
    <n v="14650"/>
    <n v="50"/>
    <x v="591"/>
    <d v="2017-09-13T00:00:00"/>
    <n v="108"/>
    <b v="0"/>
    <s v="Approved"/>
    <s v="Giant Bicycles"/>
    <s v="Standard"/>
    <s v="medium"/>
    <s v="medium"/>
    <n v="642.70000000000005"/>
    <n v="211.37"/>
    <d v="2010-06-07T00:00:00"/>
    <n v="431.33000000000004"/>
    <s v="M"/>
    <n v="41"/>
    <d v="2001-04-22T00:00:00"/>
    <n v="19.21326317224759"/>
    <s v="Internal Auditor"/>
    <s v="Retail"/>
    <s v="High Net Worth"/>
    <s v="N"/>
    <s v="Yes"/>
    <n v="1"/>
    <m/>
  </r>
  <r>
    <n v="14959"/>
    <n v="0"/>
    <x v="2017"/>
    <d v="2017-09-13T00:00:00"/>
    <n v="108"/>
    <b v="0"/>
    <s v="Approved"/>
    <s v="Solex"/>
    <s v="Standard"/>
    <s v="medium"/>
    <s v="medium"/>
    <n v="100.35"/>
    <n v="75.260000000000005"/>
    <d v="1999-07-26T00:00:00"/>
    <n v="25.089999999999989"/>
    <s v="F"/>
    <n v="15"/>
    <d v="1984-07-03T00:00:00"/>
    <n v="36.026961802384577"/>
    <s v="VP Sales"/>
    <s v="Financial Services"/>
    <s v="High Net Worth"/>
    <s v="N"/>
    <s v="No"/>
    <n v="15"/>
    <m/>
  </r>
  <r>
    <n v="15089"/>
    <n v="99"/>
    <x v="164"/>
    <d v="2017-09-13T00:00:00"/>
    <n v="108"/>
    <b v="1"/>
    <s v="Approved"/>
    <s v="OHM Cycles"/>
    <s v="Standard"/>
    <s v="medium"/>
    <s v="medium"/>
    <n v="1227.3399999999999"/>
    <n v="770.89"/>
    <d v="1994-08-10T00:00:00"/>
    <n v="456.44999999999993"/>
    <s v="F"/>
    <n v="87"/>
    <d v="1997-08-06T00:00:00"/>
    <n v="22.925591939370875"/>
    <n v="0"/>
    <s v="Financial Services"/>
    <s v="Affluent Customer"/>
    <s v="N"/>
    <s v="Yes"/>
    <n v="4"/>
    <m/>
  </r>
  <r>
    <n v="15178"/>
    <n v="12"/>
    <x v="1708"/>
    <d v="2017-09-13T00:00:00"/>
    <n v="108"/>
    <b v="1"/>
    <s v="Approved"/>
    <s v="WeareA2B"/>
    <s v="Standard"/>
    <s v="medium"/>
    <s v="medium"/>
    <n v="1231.1500000000001"/>
    <n v="161.6"/>
    <d v="2016-07-09T00:00:00"/>
    <n v="1069.5500000000002"/>
    <s v="F"/>
    <n v="59"/>
    <d v="1974-08-15T00:00:00"/>
    <n v="45.917372761288682"/>
    <s v="Assistant Professor"/>
    <s v="Argiculture"/>
    <s v="Mass Customer"/>
    <s v="N"/>
    <s v="Yes"/>
    <n v="14"/>
    <m/>
  </r>
  <r>
    <n v="15349"/>
    <n v="0"/>
    <x v="2896"/>
    <d v="2017-09-13T00:00:00"/>
    <n v="108"/>
    <b v="0"/>
    <s v="Approved"/>
    <s v="Norco Bicycles"/>
    <s v="Road"/>
    <s v="medium"/>
    <s v="medium"/>
    <n v="543.39"/>
    <n v="407.54"/>
    <d v="1999-07-20T00:00:00"/>
    <n v="135.84999999999997"/>
    <s v="M"/>
    <n v="35"/>
    <d v="1977-12-01T00:00:00"/>
    <n v="42.618742624302385"/>
    <s v="Web Developer III"/>
    <s v="Manufacturing"/>
    <s v="High Net Worth"/>
    <s v="N"/>
    <s v="Yes"/>
    <n v="19"/>
    <m/>
  </r>
  <r>
    <n v="16097"/>
    <n v="78"/>
    <x v="2897"/>
    <d v="2017-09-13T00:00:00"/>
    <n v="108"/>
    <b v="0"/>
    <s v="Approved"/>
    <s v="Giant Bicycles"/>
    <s v="Standard"/>
    <s v="medium"/>
    <s v="large"/>
    <n v="1765.3"/>
    <n v="709.48"/>
    <d v="2004-07-25T00:00:00"/>
    <n v="1055.82"/>
    <s v="F"/>
    <n v="83"/>
    <d v="1977-11-28T00:00:00"/>
    <n v="42.626961802384578"/>
    <s v="Tax Accountant"/>
    <s v="Telecommunications"/>
    <s v="Mass Customer"/>
    <s v="N"/>
    <s v="No"/>
    <n v="13"/>
    <m/>
  </r>
  <r>
    <n v="16929"/>
    <n v="70"/>
    <x v="2898"/>
    <d v="2017-09-13T00:00:00"/>
    <n v="108"/>
    <b v="1"/>
    <s v="Approved"/>
    <s v="Trek Bicycles"/>
    <s v="Standard"/>
    <s v="high"/>
    <s v="medium"/>
    <n v="495.72"/>
    <n v="297.43"/>
    <d v="2016-12-06T00:00:00"/>
    <n v="198.29000000000002"/>
    <s v="M"/>
    <n v="76"/>
    <d v="1979-10-17T00:00:00"/>
    <n v="40.742030295535258"/>
    <s v="Senior Developer"/>
    <s v="Manufacturing"/>
    <s v="Mass Customer"/>
    <s v="N"/>
    <s v="Yes"/>
    <n v="5"/>
    <m/>
  </r>
  <r>
    <n v="17533"/>
    <n v="0"/>
    <x v="1326"/>
    <d v="2017-09-13T00:00:00"/>
    <n v="108"/>
    <b v="1"/>
    <s v="Approved"/>
    <s v="Trek Bicycles"/>
    <s v="Road"/>
    <s v="medium"/>
    <s v="medium"/>
    <n v="533.51"/>
    <n v="400.13"/>
    <d v="1993-07-20T00:00:00"/>
    <n v="133.38"/>
    <s v="M"/>
    <n v="44"/>
    <d v="1990-01-06T00:00:00"/>
    <n v="30.511893309233891"/>
    <s v="Media Manager IV"/>
    <s v="Financial Services"/>
    <s v="High Net Worth"/>
    <s v="N"/>
    <s v="Yes"/>
    <n v="5"/>
    <m/>
  </r>
  <r>
    <n v="17625"/>
    <n v="1"/>
    <x v="1777"/>
    <d v="2017-09-13T00:00:00"/>
    <n v="108"/>
    <b v="0"/>
    <s v="Approved"/>
    <s v="Giant Bicycles"/>
    <s v="Standard"/>
    <s v="medium"/>
    <s v="medium"/>
    <n v="1403.5"/>
    <n v="954.82"/>
    <d v="2016-11-14T00:00:00"/>
    <n v="448.67999999999995"/>
    <s v="F"/>
    <n v="70"/>
    <d v="1965-06-21T00:00:00"/>
    <n v="55.073537144850327"/>
    <s v="Research Associate"/>
    <s v="Manufacturing"/>
    <s v="Affluent Customer"/>
    <s v="N"/>
    <s v="Yes"/>
    <n v="12"/>
    <m/>
  </r>
  <r>
    <n v="17632"/>
    <n v="12"/>
    <x v="2089"/>
    <d v="2017-09-13T00:00:00"/>
    <n v="108"/>
    <b v="0"/>
    <s v="Approved"/>
    <s v="WeareA2B"/>
    <s v="Standard"/>
    <s v="medium"/>
    <s v="medium"/>
    <n v="1231.1500000000001"/>
    <n v="161.6"/>
    <d v="1996-11-09T00:00:00"/>
    <n v="1069.5500000000002"/>
    <s v="M"/>
    <n v="44"/>
    <d v="1979-03-01T00:00:00"/>
    <n v="41.372167281836632"/>
    <s v="Engineer I"/>
    <s v="Manufacturing"/>
    <s v="Affluent Customer"/>
    <s v="N"/>
    <s v="Yes"/>
    <n v="16"/>
    <m/>
  </r>
  <r>
    <n v="18008"/>
    <n v="81"/>
    <x v="871"/>
    <d v="2017-09-13T00:00:00"/>
    <n v="108"/>
    <b v="0"/>
    <s v="Approved"/>
    <s v="Norco Bicycles"/>
    <s v="Standard"/>
    <s v="medium"/>
    <s v="small"/>
    <n v="586.45000000000005"/>
    <n v="521.94000000000005"/>
    <d v="1993-04-20T00:00:00"/>
    <n v="64.509999999999991"/>
    <s v="F"/>
    <n v="92"/>
    <d v="1988-05-13T00:00:00"/>
    <n v="32.163948103754436"/>
    <s v="Accounting Assistant III"/>
    <s v="Financial Services"/>
    <s v="Mass Customer"/>
    <s v="N"/>
    <s v="Yes"/>
    <n v="3"/>
    <m/>
  </r>
  <r>
    <n v="18198"/>
    <n v="92"/>
    <x v="159"/>
    <d v="2017-09-13T00:00:00"/>
    <n v="108"/>
    <b v="0"/>
    <s v="Approved"/>
    <s v="WeareA2B"/>
    <s v="Standard"/>
    <s v="medium"/>
    <s v="small"/>
    <n v="1415.01"/>
    <n v="1259.3599999999999"/>
    <d v="2002-10-10T00:00:00"/>
    <n v="155.65000000000009"/>
    <s v="F"/>
    <n v="6"/>
    <d v="1962-08-16T00:00:00"/>
    <n v="57.922852213343475"/>
    <s v="Nuclear Power Engineer"/>
    <s v="Manufacturing"/>
    <s v="Mass Customer"/>
    <s v="N"/>
    <s v="Yes"/>
    <n v="7"/>
    <m/>
  </r>
  <r>
    <n v="18829"/>
    <n v="20"/>
    <x v="787"/>
    <d v="2017-09-13T00:00:00"/>
    <n v="108"/>
    <b v="1"/>
    <s v="Approved"/>
    <s v="Trek Bicycles"/>
    <s v="Standard"/>
    <s v="medium"/>
    <s v="small"/>
    <n v="1775.81"/>
    <n v="1580.47"/>
    <d v="1993-10-02T00:00:00"/>
    <n v="195.33999999999992"/>
    <s v="Female"/>
    <n v="82"/>
    <d v="1970-03-07T00:00:00"/>
    <n v="0"/>
    <s v="Food Chemist"/>
    <s v="Health"/>
    <s v="Affluent Customer"/>
    <s v="Y"/>
    <s v="Yes"/>
    <n v="6"/>
    <m/>
  </r>
  <r>
    <n v="19726"/>
    <n v="66"/>
    <x v="2899"/>
    <d v="2017-09-13T00:00:00"/>
    <n v="108"/>
    <b v="0"/>
    <s v="Approved"/>
    <s v="Giant Bicycles"/>
    <s v="Road"/>
    <s v="low"/>
    <s v="small"/>
    <n v="590.26"/>
    <n v="525.33000000000004"/>
    <d v="2010-11-05T00:00:00"/>
    <n v="64.92999999999995"/>
    <s v="F"/>
    <n v="39"/>
    <d v="1965-10-19T00:00:00"/>
    <n v="54.744770021562658"/>
    <s v="Product Engineer"/>
    <s v="Health"/>
    <s v="Affluent Customer"/>
    <s v="N"/>
    <s v="No"/>
    <n v="4"/>
    <m/>
  </r>
  <r>
    <n v="39"/>
    <n v="12"/>
    <x v="2900"/>
    <d v="2017-09-12T00:00:00"/>
    <n v="109"/>
    <b v="0"/>
    <s v="Approved"/>
    <s v="WeareA2B"/>
    <s v="Standard"/>
    <s v="medium"/>
    <s v="medium"/>
    <n v="1231.1500000000001"/>
    <n v="161.6"/>
    <d v="2005-12-07T00:00:00"/>
    <n v="1069.5500000000002"/>
    <s v="M"/>
    <n v="77"/>
    <d v="1996-12-19T00:00:00"/>
    <n v="23.555728925672245"/>
    <s v="Assistant Media Planner"/>
    <s v="Entertainment"/>
    <s v="Mass Customer"/>
    <s v="N"/>
    <s v="Yes"/>
    <n v="2"/>
    <m/>
  </r>
  <r>
    <n v="79"/>
    <n v="87"/>
    <x v="1678"/>
    <d v="2017-09-12T00:00:00"/>
    <n v="109"/>
    <b v="1"/>
    <s v="Approved"/>
    <s v="Giant Bicycles"/>
    <s v="Standard"/>
    <s v="high"/>
    <s v="medium"/>
    <n v="1179"/>
    <n v="707.4"/>
    <d v="1997-08-25T00:00:00"/>
    <n v="471.6"/>
    <s v="M"/>
    <n v="51"/>
    <d v="1956-11-27T00:00:00"/>
    <n v="63.643400158548957"/>
    <s v="Quality Control Specialist"/>
    <s v="Manufacturing"/>
    <s v="Affluent Customer"/>
    <s v="N"/>
    <s v="No"/>
    <n v="16"/>
    <m/>
  </r>
  <r>
    <n v="104"/>
    <n v="78"/>
    <x v="2818"/>
    <d v="2017-09-12T00:00:00"/>
    <n v="109"/>
    <b v="0"/>
    <s v="Approved"/>
    <s v="Giant Bicycles"/>
    <s v="Standard"/>
    <s v="medium"/>
    <s v="large"/>
    <n v="1765.3"/>
    <n v="709.48"/>
    <d v="2004-07-25T00:00:00"/>
    <n v="1055.82"/>
    <s v="F"/>
    <n v="37"/>
    <d v="1978-01-10T00:00:00"/>
    <n v="42.509153583206491"/>
    <s v="Financial Advisor"/>
    <s v="Financial Services"/>
    <s v="Mass Customer"/>
    <s v="N"/>
    <s v="No"/>
    <n v="22"/>
    <m/>
  </r>
  <r>
    <n v="947"/>
    <n v="38"/>
    <x v="46"/>
    <d v="2017-09-12T00:00:00"/>
    <n v="109"/>
    <b v="1"/>
    <s v="Approved"/>
    <s v="Solex"/>
    <s v="Standard"/>
    <s v="medium"/>
    <s v="medium"/>
    <n v="1577.53"/>
    <n v="826.51"/>
    <d v="2001-11-25T00:00:00"/>
    <n v="751.02"/>
    <s v="F"/>
    <n v="30"/>
    <d v="1973-10-23T00:00:00"/>
    <n v="46.728331665398272"/>
    <s v="Analog Circuit Design manager"/>
    <s v="Health"/>
    <s v="Affluent Customer"/>
    <s v="N"/>
    <s v="No"/>
    <n v="11"/>
    <m/>
  </r>
  <r>
    <n v="1082"/>
    <n v="72"/>
    <x v="1443"/>
    <d v="2017-09-12T00:00:00"/>
    <n v="109"/>
    <b v="0"/>
    <s v="Approved"/>
    <s v="Norco Bicycles"/>
    <s v="Standard"/>
    <s v="medium"/>
    <s v="medium"/>
    <n v="360.4"/>
    <n v="270.3"/>
    <d v="2004-07-25T00:00:00"/>
    <n v="90.099999999999966"/>
    <s v="F"/>
    <n v="38"/>
    <d v="1978-02-18T00:00:00"/>
    <n v="42.402304268137996"/>
    <s v="Engineer I"/>
    <s v="Manufacturing"/>
    <s v="Mass Customer"/>
    <s v="N"/>
    <s v="Yes"/>
    <n v="7"/>
    <m/>
  </r>
  <r>
    <n v="1414"/>
    <n v="32"/>
    <x v="12"/>
    <d v="2017-09-12T00:00:00"/>
    <n v="109"/>
    <b v="1"/>
    <s v="Approved"/>
    <s v="Giant Bicycles"/>
    <s v="Standard"/>
    <s v="high"/>
    <s v="medium"/>
    <n v="1179"/>
    <n v="707.4"/>
    <d v="1997-08-25T00:00:00"/>
    <n v="471.6"/>
    <s v="F"/>
    <n v="71"/>
    <d v="1977-02-18T00:00:00"/>
    <n v="43.402304268137996"/>
    <s v="Account Coordinator"/>
    <s v="Argiculture"/>
    <s v="High Net Worth"/>
    <s v="N"/>
    <s v="No"/>
    <n v="17"/>
    <m/>
  </r>
  <r>
    <n v="2115"/>
    <n v="38"/>
    <x v="1279"/>
    <d v="2017-09-12T00:00:00"/>
    <n v="109"/>
    <b v="0"/>
    <s v="Approved"/>
    <s v="Solex"/>
    <s v="Standard"/>
    <s v="medium"/>
    <s v="medium"/>
    <n v="1577.53"/>
    <n v="826.51"/>
    <d v="2011-03-16T00:00:00"/>
    <n v="751.02"/>
    <s v="M"/>
    <n v="33"/>
    <d v="1997-07-21T00:00:00"/>
    <n v="22.969427555809233"/>
    <s v="Account Executive"/>
    <s v="Financial Services"/>
    <s v="Mass Customer"/>
    <s v="N"/>
    <s v="No"/>
    <n v="4"/>
    <m/>
  </r>
  <r>
    <n v="3807"/>
    <n v="91"/>
    <x v="2901"/>
    <d v="2017-09-12T00:00:00"/>
    <n v="109"/>
    <b v="0"/>
    <s v="Approved"/>
    <s v="Solex"/>
    <s v="Standard"/>
    <s v="medium"/>
    <s v="medium"/>
    <n v="100.35"/>
    <n v="75.260000000000005"/>
    <d v="1999-07-26T00:00:00"/>
    <n v="25.089999999999989"/>
    <s v="M"/>
    <n v="99"/>
    <d v="1957-12-26T00:00:00"/>
    <n v="62.563948103754434"/>
    <n v="0"/>
    <s v="n/a"/>
    <s v="Mass Customer"/>
    <s v="N"/>
    <s v="No"/>
    <n v="11"/>
    <m/>
  </r>
  <r>
    <n v="3831"/>
    <n v="97"/>
    <x v="2902"/>
    <d v="2017-09-12T00:00:00"/>
    <n v="109"/>
    <b v="1"/>
    <s v="Approved"/>
    <s v="Solex"/>
    <s v="Standard"/>
    <s v="medium"/>
    <s v="large"/>
    <n v="202.62"/>
    <n v="151.96"/>
    <d v="2016-03-29T00:00:00"/>
    <n v="50.66"/>
    <s v="M"/>
    <n v="33"/>
    <d v="1976-11-08T00:00:00"/>
    <n v="43.681756322932522"/>
    <s v="Computer Systems Analyst II"/>
    <s v="n/a"/>
    <s v="Affluent Customer"/>
    <s v="N"/>
    <s v="No"/>
    <n v="13"/>
    <m/>
  </r>
  <r>
    <n v="4530"/>
    <n v="63"/>
    <x v="2723"/>
    <d v="2017-09-12T00:00:00"/>
    <n v="109"/>
    <b v="0"/>
    <s v="Approved"/>
    <s v="WeareA2B"/>
    <s v="Standard"/>
    <s v="medium"/>
    <s v="medium"/>
    <n v="1992.93"/>
    <n v="762.63"/>
    <d v="2006-11-10T00:00:00"/>
    <n v="1230.3000000000002"/>
    <s v="F"/>
    <n v="22"/>
    <d v="1966-11-18T00:00:00"/>
    <n v="53.662578240740736"/>
    <s v="Staff Scientist"/>
    <s v="Manufacturing"/>
    <s v="High Net Worth"/>
    <s v="N"/>
    <s v="Yes"/>
    <n v="8"/>
    <m/>
  </r>
  <r>
    <n v="5064"/>
    <n v="79"/>
    <x v="296"/>
    <d v="2017-09-12T00:00:00"/>
    <n v="109"/>
    <b v="1"/>
    <s v="Approved"/>
    <s v="Norco Bicycles"/>
    <s v="Standard"/>
    <s v="medium"/>
    <s v="medium"/>
    <n v="1555.58"/>
    <n v="818.01"/>
    <d v="2007-08-04T00:00:00"/>
    <n v="737.56999999999994"/>
    <s v="F"/>
    <n v="75"/>
    <d v="1982-02-23T00:00:00"/>
    <n v="38.385865911973617"/>
    <s v="Marketing Manager"/>
    <s v="Manufacturing"/>
    <s v="Mass Customer"/>
    <s v="N"/>
    <s v="No"/>
    <n v="15"/>
    <m/>
  </r>
  <r>
    <n v="5192"/>
    <n v="15"/>
    <x v="592"/>
    <d v="2017-09-12T00:00:00"/>
    <n v="109"/>
    <b v="1"/>
    <s v="Approved"/>
    <s v="Norco Bicycles"/>
    <s v="Standard"/>
    <s v="low"/>
    <s v="medium"/>
    <n v="958.74"/>
    <n v="748.9"/>
    <d v="2010-05-05T00:00:00"/>
    <n v="209.84000000000003"/>
    <s v="M"/>
    <n v="83"/>
    <d v="1989-07-08T00:00:00"/>
    <n v="31.010523446220191"/>
    <s v="Human Resources Manager"/>
    <s v="Health"/>
    <s v="Mass Customer"/>
    <s v="N"/>
    <s v="Yes"/>
    <n v="4"/>
    <m/>
  </r>
  <r>
    <n v="5364"/>
    <n v="32"/>
    <x v="331"/>
    <d v="2017-09-12T00:00:00"/>
    <n v="109"/>
    <b v="0"/>
    <s v="Approved"/>
    <s v="Giant Bicycles"/>
    <s v="Standard"/>
    <s v="medium"/>
    <s v="medium"/>
    <n v="642.70000000000005"/>
    <n v="211.37"/>
    <d v="1997-05-10T00:00:00"/>
    <n v="431.33000000000004"/>
    <s v="F"/>
    <n v="72"/>
    <d v="1977-01-17T00:00:00"/>
    <n v="43.489975501014712"/>
    <s v="Media Manager IV"/>
    <s v="n/a"/>
    <s v="Affluent Customer"/>
    <s v="N"/>
    <s v="No"/>
    <n v="12"/>
    <m/>
  </r>
  <r>
    <n v="5472"/>
    <n v="76"/>
    <x v="1784"/>
    <d v="2017-09-12T00:00:00"/>
    <n v="109"/>
    <b v="1"/>
    <s v="Approved"/>
    <s v="WeareA2B"/>
    <s v="Standard"/>
    <s v="low"/>
    <s v="medium"/>
    <n v="642.30999999999995"/>
    <n v="513.85"/>
    <d v="2013-09-16T00:00:00"/>
    <n v="128.45999999999992"/>
    <s v="F"/>
    <n v="17"/>
    <d v="1998-06-02T00:00:00"/>
    <n v="22.103674131151699"/>
    <s v="Research Nurse"/>
    <s v="Health"/>
    <s v="Mass Customer"/>
    <s v="N"/>
    <s v="Yes"/>
    <n v="2"/>
    <m/>
  </r>
  <r>
    <n v="6231"/>
    <n v="7"/>
    <x v="1557"/>
    <d v="2017-09-12T00:00:00"/>
    <n v="109"/>
    <b v="0"/>
    <s v="Approved"/>
    <s v="Trek Bicycles"/>
    <s v="Road"/>
    <s v="low"/>
    <s v="medium"/>
    <n v="980.37"/>
    <n v="234.43"/>
    <d v="2016-07-09T00:00:00"/>
    <n v="745.94"/>
    <s v="M"/>
    <n v="44"/>
    <d v="1957-06-25T00:00:00"/>
    <n v="63.068057692795534"/>
    <s v="Product Engineer"/>
    <s v="n/a"/>
    <s v="Affluent Customer"/>
    <s v="N"/>
    <s v="Yes"/>
    <n v="11"/>
    <m/>
  </r>
  <r>
    <n v="6258"/>
    <n v="12"/>
    <x v="2897"/>
    <d v="2017-09-12T00:00:00"/>
    <n v="109"/>
    <b v="0"/>
    <s v="Approved"/>
    <s v="WeareA2B"/>
    <s v="Standard"/>
    <s v="medium"/>
    <s v="medium"/>
    <n v="1231.1500000000001"/>
    <n v="161.6"/>
    <d v="2004-08-17T00:00:00"/>
    <n v="1069.5500000000002"/>
    <s v="F"/>
    <n v="83"/>
    <d v="1977-11-28T00:00:00"/>
    <n v="42.626961802384578"/>
    <s v="Tax Accountant"/>
    <s v="Telecommunications"/>
    <s v="Mass Customer"/>
    <s v="N"/>
    <s v="No"/>
    <n v="13"/>
    <m/>
  </r>
  <r>
    <n v="6708"/>
    <n v="17"/>
    <x v="1630"/>
    <d v="2017-09-12T00:00:00"/>
    <n v="109"/>
    <b v="0"/>
    <s v="Approved"/>
    <s v="Solex"/>
    <s v="Standard"/>
    <s v="high"/>
    <s v="medium"/>
    <n v="1024.6600000000001"/>
    <n v="614.79999999999995"/>
    <d v="2010-05-05T00:00:00"/>
    <n v="409.86000000000013"/>
    <s v="F"/>
    <n v="60"/>
    <d v="1980-07-19T00:00:00"/>
    <n v="39.985865911973619"/>
    <s v="Technical Writer"/>
    <s v="n/a"/>
    <s v="Affluent Customer"/>
    <s v="N"/>
    <s v="Yes"/>
    <n v="16"/>
    <m/>
  </r>
  <r>
    <n v="7504"/>
    <n v="57"/>
    <x v="1416"/>
    <d v="2017-09-12T00:00:00"/>
    <n v="109"/>
    <b v="0"/>
    <s v="Approved"/>
    <s v="WeareA2B"/>
    <s v="Touring"/>
    <s v="medium"/>
    <s v="large"/>
    <n v="1890.39"/>
    <n v="260.14"/>
    <d v="1991-01-21T00:00:00"/>
    <n v="1630.25"/>
    <s v="M"/>
    <n v="33"/>
    <d v="1974-08-07T00:00:00"/>
    <n v="45.939290569507861"/>
    <s v="Civil Engineer"/>
    <s v="Manufacturing"/>
    <s v="Mass Customer"/>
    <s v="N"/>
    <s v="No"/>
    <n v="21"/>
    <m/>
  </r>
  <r>
    <n v="7582"/>
    <n v="15"/>
    <x v="2903"/>
    <d v="2017-09-12T00:00:00"/>
    <n v="109"/>
    <b v="1"/>
    <s v="Approved"/>
    <s v="Norco Bicycles"/>
    <s v="Standard"/>
    <s v="low"/>
    <s v="medium"/>
    <n v="958.74"/>
    <n v="748.9"/>
    <d v="1993-10-02T00:00:00"/>
    <n v="209.84000000000003"/>
    <s v="F"/>
    <n v="17"/>
    <d v="1980-11-06T00:00:00"/>
    <n v="39.684496048959915"/>
    <s v="Registered Nurse"/>
    <s v="Health"/>
    <s v="Affluent Customer"/>
    <s v="N"/>
    <s v="Yes"/>
    <n v="12"/>
    <m/>
  </r>
  <r>
    <n v="7657"/>
    <n v="34"/>
    <x v="2695"/>
    <d v="2017-09-12T00:00:00"/>
    <n v="109"/>
    <b v="1"/>
    <s v="Approved"/>
    <s v="Norco Bicycles"/>
    <s v="Road"/>
    <s v="high"/>
    <s v="large"/>
    <n v="774.53"/>
    <n v="464.72"/>
    <d v="2012-06-04T00:00:00"/>
    <n v="309.80999999999995"/>
    <s v="F"/>
    <n v="34"/>
    <d v="1991-02-04T00:00:00"/>
    <n v="29.432441254439368"/>
    <s v="Assistant Manager"/>
    <s v="Retail"/>
    <s v="Mass Customer"/>
    <s v="N"/>
    <s v="No"/>
    <n v="2"/>
    <m/>
  </r>
  <r>
    <n v="7666"/>
    <n v="50"/>
    <x v="941"/>
    <d v="2017-09-12T00:00:00"/>
    <n v="109"/>
    <b v="1"/>
    <s v="Approved"/>
    <s v="WeareA2B"/>
    <s v="Standard"/>
    <s v="medium"/>
    <s v="small"/>
    <n v="175.89"/>
    <n v="131.91999999999999"/>
    <d v="2003-02-16T00:00:00"/>
    <n v="43.97"/>
    <s v="F"/>
    <n v="24"/>
    <d v="1964-01-09T00:00:00"/>
    <n v="56.522852213343477"/>
    <s v="Data Coordiator"/>
    <s v="n/a"/>
    <s v="Mass Customer"/>
    <s v="N"/>
    <s v="No"/>
    <n v="14"/>
    <m/>
  </r>
  <r>
    <n v="7950"/>
    <n v="79"/>
    <x v="181"/>
    <d v="2017-09-12T00:00:00"/>
    <n v="109"/>
    <b v="1"/>
    <s v="Approved"/>
    <s v="Solex"/>
    <s v="Touring"/>
    <s v="medium"/>
    <s v="large"/>
    <n v="2083.94"/>
    <n v="675.03"/>
    <d v="2013-09-16T00:00:00"/>
    <n v="1408.91"/>
    <s v="F"/>
    <n v="20"/>
    <d v="1998-10-15T00:00:00"/>
    <n v="21.733811117453069"/>
    <s v="Senior Developer"/>
    <s v="n/a"/>
    <s v="High Net Worth"/>
    <s v="N"/>
    <s v="Yes"/>
    <n v="2"/>
    <m/>
  </r>
  <r>
    <n v="8388"/>
    <n v="86"/>
    <x v="2405"/>
    <d v="2017-09-12T00:00:00"/>
    <n v="109"/>
    <b v="1"/>
    <s v="Approved"/>
    <s v="Norco Bicycles"/>
    <s v="Road"/>
    <s v="high"/>
    <s v="large"/>
    <n v="774.53"/>
    <n v="464.72"/>
    <d v="2010-06-07T00:00:00"/>
    <n v="309.80999999999995"/>
    <s v="F"/>
    <n v="41"/>
    <d v="1966-02-03T00:00:00"/>
    <n v="54.451619336631147"/>
    <s v="Help Desk Operator"/>
    <s v="Property"/>
    <s v="High Net Worth"/>
    <s v="N"/>
    <s v="Yes"/>
    <n v="7"/>
    <m/>
  </r>
  <r>
    <n v="8561"/>
    <n v="56"/>
    <x v="1294"/>
    <d v="2017-09-12T00:00:00"/>
    <n v="109"/>
    <b v="1"/>
    <s v="Approved"/>
    <s v="Norco Bicycles"/>
    <s v="Mountain"/>
    <s v="low"/>
    <s v="small"/>
    <n v="688.63"/>
    <n v="612.88"/>
    <d v="1993-10-02T00:00:00"/>
    <n v="75.75"/>
    <s v="M"/>
    <n v="74"/>
    <d v="1998-10-11T00:00:00"/>
    <n v="21.744770021562658"/>
    <n v="0"/>
    <s v="Retail"/>
    <s v="High Net Worth"/>
    <s v="N"/>
    <s v="No"/>
    <n v="1"/>
    <m/>
  </r>
  <r>
    <n v="9609"/>
    <n v="47"/>
    <x v="1948"/>
    <d v="2017-09-12T00:00:00"/>
    <n v="109"/>
    <b v="0"/>
    <s v="Approved"/>
    <s v="Trek Bicycles"/>
    <s v="Road"/>
    <s v="low"/>
    <s v="small"/>
    <n v="1720.7"/>
    <n v="1531.42"/>
    <d v="2003-07-21T00:00:00"/>
    <n v="189.27999999999997"/>
    <s v="M"/>
    <n v="13"/>
    <d v="1983-11-26T00:00:00"/>
    <n v="36.629701528411971"/>
    <s v="VP Sales"/>
    <s v="n/a"/>
    <s v="Affluent Customer"/>
    <s v="N"/>
    <s v="Yes"/>
    <n v="14"/>
    <m/>
  </r>
  <r>
    <n v="9874"/>
    <n v="99"/>
    <x v="382"/>
    <d v="2017-09-12T00:00:00"/>
    <n v="109"/>
    <b v="0"/>
    <s v="Approved"/>
    <s v="Trek Bicycles"/>
    <s v="Road"/>
    <s v="low"/>
    <s v="small"/>
    <n v="1720.7"/>
    <n v="1531.42"/>
    <d v="2006-10-01T00:00:00"/>
    <n v="189.27999999999997"/>
    <s v="F"/>
    <n v="46"/>
    <d v="1985-12-22T00:00:00"/>
    <n v="34.555728925672248"/>
    <s v="Social Worker"/>
    <s v="Health"/>
    <s v="High Net Worth"/>
    <s v="N"/>
    <s v="No"/>
    <n v="16"/>
    <m/>
  </r>
  <r>
    <n v="9920"/>
    <n v="0"/>
    <x v="2904"/>
    <d v="2017-09-12T00:00:00"/>
    <n v="109"/>
    <b v="0"/>
    <s v="Approved"/>
    <s v="Solex"/>
    <s v="Standard"/>
    <s v="medium"/>
    <s v="medium"/>
    <n v="71.489999999999995"/>
    <n v="53.62"/>
    <d v="2012-12-02T00:00:00"/>
    <n v="17.869999999999997"/>
    <s v="F"/>
    <n v="41"/>
    <d v="1972-01-21T00:00:00"/>
    <n v="48.484496048959919"/>
    <s v="Nurse Practicioner"/>
    <s v="Financial Services"/>
    <s v="High Net Worth"/>
    <s v="N"/>
    <s v="No"/>
    <n v="12"/>
    <m/>
  </r>
  <r>
    <n v="10057"/>
    <n v="46"/>
    <x v="1486"/>
    <d v="2017-09-12T00:00:00"/>
    <n v="109"/>
    <b v="1"/>
    <s v="Approved"/>
    <s v="OHM Cycles"/>
    <s v="Standard"/>
    <s v="low"/>
    <s v="medium"/>
    <n v="1793.43"/>
    <n v="248.82"/>
    <d v="1999-07-20T00:00:00"/>
    <n v="1544.6100000000001"/>
    <s v="M"/>
    <n v="71"/>
    <d v="1998-10-23T00:00:00"/>
    <n v="21.71189330923389"/>
    <s v="Financial Analyst"/>
    <s v="Financial Services"/>
    <s v="High Net Worth"/>
    <s v="N"/>
    <s v="No"/>
    <n v="2"/>
    <m/>
  </r>
  <r>
    <n v="10493"/>
    <n v="78"/>
    <x v="1937"/>
    <d v="2017-09-12T00:00:00"/>
    <n v="109"/>
    <b v="0"/>
    <s v="Approved"/>
    <s v="Giant Bicycles"/>
    <s v="Standard"/>
    <s v="medium"/>
    <s v="large"/>
    <n v="1765.3"/>
    <n v="709.48"/>
    <d v="2004-07-25T00:00:00"/>
    <n v="1055.82"/>
    <s v="F"/>
    <n v="73"/>
    <d v="1986-05-03T00:00:00"/>
    <n v="34.194085090055808"/>
    <s v="Administrative Assistant IV"/>
    <s v="Manufacturing"/>
    <s v="Affluent Customer"/>
    <s v="N"/>
    <s v="Yes"/>
    <n v="18"/>
    <m/>
  </r>
  <r>
    <n v="11467"/>
    <n v="99"/>
    <x v="1795"/>
    <d v="2017-09-12T00:00:00"/>
    <n v="109"/>
    <b v="0"/>
    <s v="Approved"/>
    <s v="Trek Bicycles"/>
    <s v="Road"/>
    <s v="low"/>
    <s v="small"/>
    <n v="1720.7"/>
    <n v="1531.42"/>
    <d v="2003-02-16T00:00:00"/>
    <n v="189.27999999999997"/>
    <s v="M"/>
    <n v="25"/>
    <d v="1975-08-11T00:00:00"/>
    <n v="44.928331665398275"/>
    <s v="Senior Financial Analyst"/>
    <s v="Financial Services"/>
    <s v="High Net Worth"/>
    <s v="N"/>
    <s v="Yes"/>
    <n v="17"/>
    <m/>
  </r>
  <r>
    <n v="12660"/>
    <n v="34"/>
    <x v="1675"/>
    <d v="2017-09-12T00:00:00"/>
    <n v="109"/>
    <b v="0"/>
    <s v="Approved"/>
    <s v="Norco Bicycles"/>
    <s v="Road"/>
    <s v="high"/>
    <s v="large"/>
    <n v="774.53"/>
    <n v="464.72"/>
    <d v="1999-07-20T00:00:00"/>
    <n v="309.80999999999995"/>
    <s v="F"/>
    <n v="36"/>
    <d v="1973-11-02T00:00:00"/>
    <n v="46.7009344051243"/>
    <s v="Dental Hygienist"/>
    <s v="Health"/>
    <s v="Mass Customer"/>
    <s v="N"/>
    <s v="Yes"/>
    <n v="17"/>
    <m/>
  </r>
  <r>
    <n v="13096"/>
    <n v="97"/>
    <x v="1157"/>
    <d v="2017-09-12T00:00:00"/>
    <n v="109"/>
    <b v="0"/>
    <s v="Approved"/>
    <s v="Solex"/>
    <s v="Standard"/>
    <s v="medium"/>
    <s v="large"/>
    <n v="202.62"/>
    <n v="151.96"/>
    <d v="2016-03-29T00:00:00"/>
    <n v="50.66"/>
    <s v="M"/>
    <n v="99"/>
    <d v="1971-07-07T00:00:00"/>
    <n v="49.026961802384577"/>
    <s v="Help Desk Technician"/>
    <s v="Financial Services"/>
    <s v="Mass Customer"/>
    <s v="N"/>
    <s v="No"/>
    <n v="7"/>
    <m/>
  </r>
  <r>
    <n v="13683"/>
    <n v="60"/>
    <x v="2905"/>
    <d v="2017-09-12T00:00:00"/>
    <n v="109"/>
    <b v="0"/>
    <s v="Approved"/>
    <s v="Giant Bicycles"/>
    <s v="Standard"/>
    <s v="high"/>
    <s v="small"/>
    <n v="1977.36"/>
    <n v="1759.85"/>
    <d v="2005-10-22T00:00:00"/>
    <n v="217.51"/>
    <s v="F"/>
    <n v="52"/>
    <d v="1969-12-06T00:00:00"/>
    <n v="50.610523446220192"/>
    <s v="Teacher"/>
    <s v="Property"/>
    <s v="Mass Customer"/>
    <s v="N"/>
    <s v="Yes"/>
    <n v="18"/>
    <m/>
  </r>
  <r>
    <n v="14701"/>
    <n v="25"/>
    <x v="2492"/>
    <d v="2017-09-12T00:00:00"/>
    <n v="109"/>
    <b v="1"/>
    <s v="Approved"/>
    <s v="Giant Bicycles"/>
    <s v="Road"/>
    <s v="medium"/>
    <s v="medium"/>
    <n v="1538.99"/>
    <n v="829.65"/>
    <d v="1993-05-26T00:00:00"/>
    <n v="709.34"/>
    <s v="M"/>
    <n v="95"/>
    <d v="1980-07-06T00:00:00"/>
    <n v="40.021482350329777"/>
    <s v="Account Representative IV"/>
    <s v="Argiculture"/>
    <s v="Mass Customer"/>
    <s v="N"/>
    <s v="Yes"/>
    <n v="16"/>
    <m/>
  </r>
  <r>
    <n v="15634"/>
    <n v="72"/>
    <x v="2247"/>
    <d v="2017-09-12T00:00:00"/>
    <n v="109"/>
    <b v="1"/>
    <s v="Approved"/>
    <s v="Norco Bicycles"/>
    <s v="Standard"/>
    <s v="medium"/>
    <s v="medium"/>
    <n v="360.4"/>
    <n v="270.3"/>
    <d v="2011-01-10T00:00:00"/>
    <n v="90.099999999999966"/>
    <s v="F"/>
    <n v="57"/>
    <d v="1979-12-21T00:00:00"/>
    <n v="40.563948103754434"/>
    <s v="Civil Engineer"/>
    <s v="Manufacturing"/>
    <s v="Mass Customer"/>
    <s v="N"/>
    <s v="Yes"/>
    <n v="8"/>
    <m/>
  </r>
  <r>
    <n v="15694"/>
    <n v="74"/>
    <x v="479"/>
    <d v="2017-09-12T00:00:00"/>
    <n v="109"/>
    <b v="0"/>
    <s v="Approved"/>
    <s v="WeareA2B"/>
    <s v="Standard"/>
    <s v="medium"/>
    <s v="medium"/>
    <n v="1228.07"/>
    <n v="400.91"/>
    <d v="2000-05-22T00:00:00"/>
    <n v="827.15999999999985"/>
    <s v="F"/>
    <n v="80"/>
    <d v="1988-02-01T00:00:00"/>
    <n v="32.443400158548961"/>
    <s v="Junior Executive"/>
    <s v="Manufacturing"/>
    <s v="Mass Customer"/>
    <s v="N"/>
    <s v="No"/>
    <n v="1"/>
    <m/>
  </r>
  <r>
    <n v="15882"/>
    <n v="90"/>
    <x v="1457"/>
    <d v="2017-09-12T00:00:00"/>
    <n v="109"/>
    <b v="0"/>
    <s v="Approved"/>
    <s v="Solex"/>
    <s v="Standard"/>
    <s v="low"/>
    <s v="medium"/>
    <n v="945.04"/>
    <n v="507.58"/>
    <d v="1995-12-19T00:00:00"/>
    <n v="437.46"/>
    <s v="F"/>
    <n v="13"/>
    <d v="1959-01-22T00:00:00"/>
    <n v="61.489975501014712"/>
    <n v="0"/>
    <s v="n/a"/>
    <s v="High Net Worth"/>
    <s v="N"/>
    <s v="Yes"/>
    <n v="20"/>
    <m/>
  </r>
  <r>
    <n v="15896"/>
    <n v="0"/>
    <x v="963"/>
    <d v="2017-09-12T00:00:00"/>
    <n v="109"/>
    <b v="1"/>
    <s v="Approved"/>
    <s v="OHM Cycles"/>
    <s v="Standard"/>
    <s v="medium"/>
    <s v="medium"/>
    <n v="183.86"/>
    <n v="137.9"/>
    <d v="2015-06-17T00:00:00"/>
    <n v="45.960000000000008"/>
    <s v="F"/>
    <n v="16"/>
    <d v="1971-08-24T00:00:00"/>
    <n v="48.895454953069503"/>
    <s v="Recruiter"/>
    <s v="n/a"/>
    <s v="High Net Worth"/>
    <s v="N"/>
    <s v="Yes"/>
    <n v="15"/>
    <m/>
  </r>
  <r>
    <n v="16307"/>
    <n v="40"/>
    <x v="885"/>
    <d v="2017-09-12T00:00:00"/>
    <n v="109"/>
    <b v="1"/>
    <s v="Approved"/>
    <s v="OHM Cycles"/>
    <s v="Standard"/>
    <s v="high"/>
    <s v="medium"/>
    <n v="1458.17"/>
    <n v="874.9"/>
    <d v="1997-05-10T00:00:00"/>
    <n v="583.2700000000001"/>
    <s v="M"/>
    <n v="70"/>
    <d v="1987-12-22T00:00:00"/>
    <n v="32.555728925672248"/>
    <s v="Operator"/>
    <s v="Manufacturing"/>
    <s v="Mass Customer"/>
    <s v="N"/>
    <s v="Yes"/>
    <n v="13"/>
    <m/>
  </r>
  <r>
    <n v="16346"/>
    <n v="95"/>
    <x v="1996"/>
    <d v="2017-09-12T00:00:00"/>
    <n v="109"/>
    <b v="1"/>
    <s v="Approved"/>
    <s v="OHM Cycles"/>
    <s v="Touring"/>
    <s v="low"/>
    <s v="medium"/>
    <n v="1073.07"/>
    <n v="933.84"/>
    <d v="1997-01-25T00:00:00"/>
    <n v="139.2299999999999"/>
    <s v="F"/>
    <n v="73"/>
    <d v="1977-05-24T00:00:00"/>
    <n v="43.142030295535257"/>
    <s v="Senior Financial Analyst"/>
    <s v="Financial Services"/>
    <s v="High Net Worth"/>
    <s v="N"/>
    <s v="No"/>
    <n v="17"/>
    <m/>
  </r>
  <r>
    <n v="17301"/>
    <n v="71"/>
    <x v="565"/>
    <d v="2017-09-12T00:00:00"/>
    <n v="109"/>
    <b v="0"/>
    <s v="Approved"/>
    <s v="Solex"/>
    <s v="Standard"/>
    <s v="high"/>
    <s v="large"/>
    <n v="1842.92"/>
    <n v="1105.75"/>
    <d v="1995-10-24T00:00:00"/>
    <n v="737.17000000000007"/>
    <s v="M"/>
    <n v="65"/>
    <d v="1968-08-14T00:00:00"/>
    <n v="51.922852213343475"/>
    <s v="Registered Nurse"/>
    <s v="Health"/>
    <s v="Mass Customer"/>
    <s v="N"/>
    <s v="No"/>
    <n v="17"/>
    <m/>
  </r>
  <r>
    <n v="18051"/>
    <n v="1"/>
    <x v="784"/>
    <d v="2017-09-12T00:00:00"/>
    <n v="109"/>
    <b v="0"/>
    <s v="Approved"/>
    <s v="Giant Bicycles"/>
    <s v="Standard"/>
    <s v="medium"/>
    <s v="medium"/>
    <n v="1403.5"/>
    <n v="954.82"/>
    <d v="2016-11-14T00:00:00"/>
    <n v="448.67999999999995"/>
    <s v="M"/>
    <n v="10"/>
    <d v="1978-10-20T00:00:00"/>
    <n v="41.733811117453065"/>
    <s v="Nuclear Power Engineer"/>
    <s v="Manufacturing"/>
    <s v="Mass Customer"/>
    <s v="N"/>
    <s v="Yes"/>
    <n v="10"/>
    <m/>
  </r>
  <r>
    <n v="18145"/>
    <n v="3"/>
    <x v="1012"/>
    <d v="2017-09-12T00:00:00"/>
    <n v="109"/>
    <b v="0"/>
    <s v="Approved"/>
    <s v="Trek Bicycles"/>
    <s v="Standard"/>
    <s v="medium"/>
    <s v="large"/>
    <n v="2091.4699999999998"/>
    <n v="388.92"/>
    <d v="2012-09-15T00:00:00"/>
    <n v="1702.5499999999997"/>
    <s v="F"/>
    <n v="81"/>
    <d v="1960-08-01T00:00:00"/>
    <n v="59.96394810375444"/>
    <s v="Director of Sales"/>
    <s v="Property"/>
    <s v="Mass Customer"/>
    <s v="N"/>
    <s v="No"/>
    <n v="15"/>
    <m/>
  </r>
  <r>
    <n v="18819"/>
    <n v="33"/>
    <x v="876"/>
    <d v="2017-09-12T00:00:00"/>
    <n v="109"/>
    <b v="1"/>
    <s v="Approved"/>
    <s v="Giant Bicycles"/>
    <s v="Standard"/>
    <s v="medium"/>
    <s v="small"/>
    <n v="1311.44"/>
    <n v="1167.18"/>
    <d v="1992-10-11T00:00:00"/>
    <n v="144.26"/>
    <s v="F"/>
    <n v="47"/>
    <d v="1975-11-10T00:00:00"/>
    <n v="44.679016596905122"/>
    <s v="Teacher"/>
    <s v="n/a"/>
    <s v="Mass Customer"/>
    <s v="N"/>
    <s v="No"/>
    <n v="21"/>
    <m/>
  </r>
  <r>
    <n v="19060"/>
    <n v="53"/>
    <x v="2158"/>
    <d v="2017-09-12T00:00:00"/>
    <n v="109"/>
    <b v="0"/>
    <s v="Approved"/>
    <s v="OHM Cycles"/>
    <s v="Standard"/>
    <s v="medium"/>
    <s v="medium"/>
    <n v="795.34"/>
    <n v="101.58"/>
    <d v="2010-08-20T00:00:00"/>
    <n v="693.76"/>
    <s v="F"/>
    <n v="26"/>
    <d v="1986-04-08T00:00:00"/>
    <n v="34.262578240740737"/>
    <s v="Media Manager III"/>
    <s v="Telecommunications"/>
    <s v="Mass Customer"/>
    <s v="N"/>
    <s v="Yes"/>
    <n v="9"/>
    <m/>
  </r>
  <r>
    <n v="6038"/>
    <n v="59"/>
    <x v="1948"/>
    <d v="2017-02-27T00:00:00"/>
    <m/>
    <m/>
    <s v="Approved"/>
    <s v="Solex"/>
    <s v="Standard"/>
    <s v="medium"/>
    <s v="large"/>
    <n v="1061.56"/>
    <n v="733.58"/>
    <n v="41047"/>
    <m/>
    <m/>
    <m/>
    <m/>
    <m/>
    <m/>
    <m/>
    <m/>
    <m/>
    <m/>
    <m/>
    <m/>
  </r>
  <r>
    <n v="1822"/>
    <n v="0"/>
    <x v="2906"/>
    <d v="2017-09-11T00:00:00"/>
    <n v="110"/>
    <b v="0"/>
    <s v="Approved"/>
    <s v="Norco Bicycles"/>
    <s v="Standard"/>
    <s v="low"/>
    <s v="medium"/>
    <n v="363.01"/>
    <n v="290.41000000000003"/>
    <d v="2005-05-10T00:00:00"/>
    <n v="72.599999999999966"/>
    <s v="M"/>
    <n v="69"/>
    <d v="1974-11-04T00:00:00"/>
    <n v="45.695454953069508"/>
    <s v="VP Sales"/>
    <s v="Health"/>
    <s v="High Net Worth"/>
    <s v="N"/>
    <s v="No"/>
    <n v="18"/>
    <m/>
  </r>
  <r>
    <n v="2125"/>
    <n v="24"/>
    <x v="87"/>
    <d v="2017-09-11T00:00:00"/>
    <n v="110"/>
    <b v="0"/>
    <s v="Approved"/>
    <s v="Solex"/>
    <s v="Road"/>
    <s v="medium"/>
    <s v="large"/>
    <n v="1777.8"/>
    <n v="820.78"/>
    <d v="1991-11-10T00:00:00"/>
    <n v="957.02"/>
    <s v="F"/>
    <n v="19"/>
    <d v="1977-03-10T00:00:00"/>
    <n v="43.347509747590053"/>
    <s v="Research Associate"/>
    <s v="Financial Services"/>
    <s v="Mass Customer"/>
    <s v="N"/>
    <s v="Yes"/>
    <n v="11"/>
    <m/>
  </r>
  <r>
    <n v="2221"/>
    <n v="45"/>
    <x v="886"/>
    <d v="2017-09-11T00:00:00"/>
    <n v="110"/>
    <b v="0"/>
    <s v="Approved"/>
    <s v="Solex"/>
    <s v="Standard"/>
    <s v="medium"/>
    <s v="medium"/>
    <n v="441.49"/>
    <n v="84.99"/>
    <d v="2015-06-17T00:00:00"/>
    <n v="356.5"/>
    <s v="F"/>
    <n v="36"/>
    <d v="1974-12-26T00:00:00"/>
    <n v="45.552989199644848"/>
    <s v="Analog Circuit Design manager"/>
    <s v="IT"/>
    <s v="Mass Customer"/>
    <s v="N"/>
    <s v="No"/>
    <n v="21"/>
    <m/>
  </r>
  <r>
    <n v="2245"/>
    <n v="41"/>
    <x v="1524"/>
    <d v="2017-09-11T00:00:00"/>
    <n v="110"/>
    <b v="0"/>
    <s v="Approved"/>
    <s v="Norco Bicycles"/>
    <s v="Standard"/>
    <s v="low"/>
    <s v="medium"/>
    <n v="958.74"/>
    <n v="748.9"/>
    <d v="2013-03-12T00:00:00"/>
    <n v="209.84000000000003"/>
    <s v="F"/>
    <n v="60"/>
    <d v="1954-07-17T00:00:00"/>
    <n v="66.010523446220191"/>
    <s v="GIS Technical Architect"/>
    <s v="Argiculture"/>
    <s v="High Net Worth"/>
    <s v="N"/>
    <s v="Yes"/>
    <n v="5"/>
    <m/>
  </r>
  <r>
    <n v="2299"/>
    <n v="60"/>
    <x v="332"/>
    <d v="2017-09-11T00:00:00"/>
    <n v="110"/>
    <b v="1"/>
    <s v="Approved"/>
    <s v="Giant Bicycles"/>
    <s v="Standard"/>
    <s v="high"/>
    <s v="small"/>
    <n v="1977.36"/>
    <n v="1759.85"/>
    <d v="1998-12-17T00:00:00"/>
    <n v="217.51"/>
    <s v="F"/>
    <n v="27"/>
    <d v="1975-11-01T00:00:00"/>
    <n v="44.703674131151701"/>
    <s v="Social Worker"/>
    <s v="Health"/>
    <s v="Mass Customer"/>
    <s v="N"/>
    <s v="Yes"/>
    <n v="14"/>
    <m/>
  </r>
  <r>
    <n v="2762"/>
    <n v="64"/>
    <x v="2907"/>
    <d v="2017-09-11T00:00:00"/>
    <n v="110"/>
    <b v="1"/>
    <s v="Approved"/>
    <s v="Trek Bicycles"/>
    <s v="Standard"/>
    <s v="medium"/>
    <s v="large"/>
    <n v="1469.44"/>
    <n v="596.54999999999995"/>
    <d v="2005-10-22T00:00:00"/>
    <n v="872.8900000000001"/>
    <s v="F"/>
    <n v="16"/>
    <d v="2001-11-14T00:00:00"/>
    <n v="18.648879610603753"/>
    <s v="Operator"/>
    <s v="Health"/>
    <s v="Affluent Customer"/>
    <s v="N"/>
    <s v="Yes"/>
    <n v="1"/>
    <m/>
  </r>
  <r>
    <n v="4100"/>
    <n v="92"/>
    <x v="1077"/>
    <d v="2017-09-11T00:00:00"/>
    <n v="110"/>
    <b v="1"/>
    <s v="Approved"/>
    <s v="WeareA2B"/>
    <s v="Standard"/>
    <s v="medium"/>
    <s v="small"/>
    <n v="1415.01"/>
    <n v="1259.3599999999999"/>
    <d v="2003-01-05T00:00:00"/>
    <n v="155.65000000000009"/>
    <s v="F"/>
    <n v="90"/>
    <d v="1958-02-13T00:00:00"/>
    <n v="62.429701528411975"/>
    <s v="Junior Executive"/>
    <s v="n/a"/>
    <s v="Mass Customer"/>
    <s v="N"/>
    <s v="No"/>
    <n v="11"/>
    <m/>
  </r>
  <r>
    <n v="4169"/>
    <n v="88"/>
    <x v="65"/>
    <d v="2017-09-11T00:00:00"/>
    <n v="110"/>
    <b v="0"/>
    <s v="Approved"/>
    <s v="Norco Bicycles"/>
    <s v="Standard"/>
    <s v="medium"/>
    <s v="medium"/>
    <n v="1198.46"/>
    <n v="381.1"/>
    <d v="2013-06-09T00:00:00"/>
    <n v="817.36"/>
    <s v="M"/>
    <n v="35"/>
    <d v="1993-09-27T00:00:00"/>
    <n v="26.785865911973616"/>
    <s v="Research Nurse"/>
    <s v="Health"/>
    <s v="Mass Customer"/>
    <s v="N"/>
    <s v="Yes"/>
    <n v="8"/>
    <m/>
  </r>
  <r>
    <n v="4768"/>
    <n v="0"/>
    <x v="494"/>
    <d v="2017-09-11T00:00:00"/>
    <n v="110"/>
    <b v="0"/>
    <s v="Approved"/>
    <s v="WeareA2B"/>
    <s v="Standard"/>
    <s v="medium"/>
    <s v="small"/>
    <n v="175.89"/>
    <n v="131.91999999999999"/>
    <d v="2003-02-16T00:00:00"/>
    <n v="43.97"/>
    <s v="F"/>
    <n v="98"/>
    <d v="1994-02-04T00:00:00"/>
    <n v="26.429701528411972"/>
    <s v="Assistant Professor"/>
    <s v="Argiculture"/>
    <s v="High Net Worth"/>
    <s v="N"/>
    <s v="No"/>
    <n v="5"/>
    <m/>
  </r>
  <r>
    <n v="5798"/>
    <n v="38"/>
    <x v="1587"/>
    <d v="2017-09-11T00:00:00"/>
    <n v="110"/>
    <b v="1"/>
    <s v="Approved"/>
    <s v="Solex"/>
    <s v="Standard"/>
    <s v="medium"/>
    <s v="medium"/>
    <n v="1577.53"/>
    <n v="826.51"/>
    <d v="2011-05-09T00:00:00"/>
    <n v="751.02"/>
    <s v="M"/>
    <n v="77"/>
    <d v="1995-06-11T00:00:00"/>
    <n v="25.08175632293252"/>
    <n v="0"/>
    <s v="Manufacturing"/>
    <s v="Mass Customer"/>
    <s v="N"/>
    <s v="Yes"/>
    <n v="6"/>
    <m/>
  </r>
  <r>
    <n v="5983"/>
    <n v="82"/>
    <x v="2782"/>
    <d v="2017-09-11T00:00:00"/>
    <n v="110"/>
    <b v="1"/>
    <s v="Approved"/>
    <s v="Giant Bicycles"/>
    <s v="Road"/>
    <s v="medium"/>
    <s v="medium"/>
    <n v="1538.99"/>
    <n v="829.65"/>
    <d v="1992-10-11T00:00:00"/>
    <n v="709.34"/>
    <s v="M"/>
    <n v="4"/>
    <d v="1959-01-11T00:00:00"/>
    <n v="61.520112487316084"/>
    <s v="Staff Scientist"/>
    <s v="Retail"/>
    <s v="High Net Worth"/>
    <s v="N"/>
    <s v="Yes"/>
    <n v="19"/>
    <m/>
  </r>
  <r>
    <n v="6976"/>
    <n v="96"/>
    <x v="2639"/>
    <d v="2017-09-11T00:00:00"/>
    <n v="110"/>
    <b v="1"/>
    <s v="Approved"/>
    <s v="WeareA2B"/>
    <s v="Road"/>
    <s v="low"/>
    <s v="small"/>
    <n v="1172.78"/>
    <n v="1043.77"/>
    <d v="1999-07-20T00:00:00"/>
    <n v="129.01"/>
    <s v="M"/>
    <n v="57"/>
    <d v="1968-09-20T00:00:00"/>
    <n v="51.821482350329781"/>
    <s v="Marketing Manager"/>
    <s v="Manufacturing"/>
    <s v="Affluent Customer"/>
    <s v="N"/>
    <s v="Yes"/>
    <n v="5"/>
    <m/>
  </r>
  <r>
    <n v="7043"/>
    <n v="3"/>
    <x v="2908"/>
    <d v="2017-09-11T00:00:00"/>
    <n v="110"/>
    <b v="0"/>
    <s v="Approved"/>
    <s v="Trek Bicycles"/>
    <s v="Standard"/>
    <s v="medium"/>
    <s v="large"/>
    <n v="2091.4699999999998"/>
    <n v="388.92"/>
    <d v="1991-01-21T00:00:00"/>
    <n v="1702.5499999999997"/>
    <s v="F"/>
    <n v="3"/>
    <d v="1973-07-22T00:00:00"/>
    <n v="46.983126185946219"/>
    <s v="Human Resources Manager"/>
    <s v="Manufacturing"/>
    <s v="Affluent Customer"/>
    <s v="N"/>
    <s v="No"/>
    <n v="13"/>
    <m/>
  </r>
  <r>
    <n v="7088"/>
    <n v="30"/>
    <x v="1580"/>
    <d v="2017-09-11T00:00:00"/>
    <n v="110"/>
    <b v="0"/>
    <s v="Approved"/>
    <s v="Solex"/>
    <s v="Standard"/>
    <s v="high"/>
    <s v="medium"/>
    <n v="748.17"/>
    <n v="448.9"/>
    <d v="1995-12-19T00:00:00"/>
    <n v="299.27"/>
    <s v="M"/>
    <n v="79"/>
    <d v="1971-07-05T00:00:00"/>
    <n v="49.03244125443937"/>
    <s v="Accounting Assistant III"/>
    <s v="Retail"/>
    <s v="Mass Customer"/>
    <s v="N"/>
    <s v="Yes"/>
    <n v="4"/>
    <m/>
  </r>
  <r>
    <n v="7414"/>
    <n v="30"/>
    <x v="1452"/>
    <d v="2017-09-11T00:00:00"/>
    <n v="110"/>
    <b v="0"/>
    <s v="Approved"/>
    <s v="Solex"/>
    <s v="Standard"/>
    <s v="high"/>
    <s v="medium"/>
    <n v="748.17"/>
    <n v="448.9"/>
    <d v="2006-05-22T00:00:00"/>
    <n v="299.27"/>
    <s v="F"/>
    <n v="32"/>
    <d v="1973-12-06T00:00:00"/>
    <n v="46.607783720192792"/>
    <s v="Analog Circuit Design manager"/>
    <s v="Health"/>
    <s v="Mass Customer"/>
    <s v="N"/>
    <s v="Yes"/>
    <n v="10"/>
    <m/>
  </r>
  <r>
    <n v="7911"/>
    <n v="30"/>
    <x v="2635"/>
    <d v="2017-09-11T00:00:00"/>
    <n v="110"/>
    <b v="1"/>
    <s v="Approved"/>
    <s v="Solex"/>
    <s v="Standard"/>
    <s v="high"/>
    <s v="medium"/>
    <n v="748.17"/>
    <n v="448.9"/>
    <d v="1999-07-20T00:00:00"/>
    <n v="299.27"/>
    <s v="F"/>
    <n v="47"/>
    <d v="1953-08-31T00:00:00"/>
    <n v="66.887235774987317"/>
    <s v="Food Chemist"/>
    <s v="Health"/>
    <s v="Affluent Customer"/>
    <s v="N"/>
    <s v="Yes"/>
    <n v="6"/>
    <m/>
  </r>
  <r>
    <n v="8038"/>
    <n v="50"/>
    <x v="160"/>
    <d v="2017-09-11T00:00:00"/>
    <n v="110"/>
    <b v="1"/>
    <s v="Approved"/>
    <s v="Giant Bicycles"/>
    <s v="Standard"/>
    <s v="medium"/>
    <s v="medium"/>
    <n v="642.70000000000005"/>
    <n v="211.37"/>
    <d v="1994-07-12T00:00:00"/>
    <n v="431.33000000000004"/>
    <s v="F"/>
    <n v="4"/>
    <d v="1989-08-14T00:00:00"/>
    <n v="30.909153583206493"/>
    <s v="Physical Therapy Assistant"/>
    <s v="Health"/>
    <s v="High Net Worth"/>
    <s v="N"/>
    <s v="Yes"/>
    <n v="8"/>
    <m/>
  </r>
  <r>
    <n v="8675"/>
    <n v="35"/>
    <x v="1036"/>
    <d v="2017-09-11T00:00:00"/>
    <n v="110"/>
    <b v="0"/>
    <s v="Approved"/>
    <s v="Giant Bicycles"/>
    <s v="Standard"/>
    <s v="medium"/>
    <s v="medium"/>
    <n v="1403.5"/>
    <n v="954.82"/>
    <d v="2012-09-15T00:00:00"/>
    <n v="448.67999999999995"/>
    <s v="F"/>
    <n v="30"/>
    <d v="1957-04-26T00:00:00"/>
    <n v="63.232441254439372"/>
    <s v="Senior Sales Associate"/>
    <s v="Manufacturing"/>
    <s v="High Net Worth"/>
    <s v="N"/>
    <s v="Yes"/>
    <n v="11"/>
    <m/>
  </r>
  <r>
    <n v="9527"/>
    <n v="40"/>
    <x v="2897"/>
    <d v="2017-09-11T00:00:00"/>
    <n v="110"/>
    <b v="0"/>
    <s v="Approved"/>
    <s v="OHM Cycles"/>
    <s v="Standard"/>
    <s v="high"/>
    <s v="medium"/>
    <n v="1458.17"/>
    <n v="874.9"/>
    <d v="2006-02-02T00:00:00"/>
    <n v="583.2700000000001"/>
    <s v="F"/>
    <n v="83"/>
    <d v="1977-11-28T00:00:00"/>
    <n v="42.626961802384578"/>
    <s v="Tax Accountant"/>
    <s v="Telecommunications"/>
    <s v="Mass Customer"/>
    <s v="N"/>
    <s v="No"/>
    <n v="13"/>
    <m/>
  </r>
  <r>
    <n v="9546"/>
    <n v="48"/>
    <x v="2200"/>
    <d v="2017-09-11T00:00:00"/>
    <n v="110"/>
    <b v="0"/>
    <s v="Approved"/>
    <s v="WeareA2B"/>
    <s v="Standard"/>
    <s v="medium"/>
    <s v="medium"/>
    <n v="1762.96"/>
    <n v="950.52"/>
    <d v="2016-11-14T00:00:00"/>
    <n v="812.44"/>
    <s v="U"/>
    <n v="67"/>
    <d v="1899-12-30T00:00:00"/>
    <n v="0"/>
    <s v="Assistant Manager"/>
    <s v="IT"/>
    <s v="Mass Customer"/>
    <s v="N"/>
    <s v="Yes"/>
    <n v="0"/>
    <m/>
  </r>
  <r>
    <n v="9922"/>
    <n v="22"/>
    <x v="2909"/>
    <d v="2017-09-11T00:00:00"/>
    <n v="110"/>
    <b v="1"/>
    <s v="Approved"/>
    <s v="Solex"/>
    <s v="Standard"/>
    <s v="medium"/>
    <s v="medium"/>
    <n v="575.27"/>
    <n v="431.45"/>
    <d v="2009-03-08T00:00:00"/>
    <n v="143.82"/>
    <s v="M"/>
    <n v="53"/>
    <d v="1965-04-18T00:00:00"/>
    <n v="55.248879610603751"/>
    <s v="Chief Design Engineer"/>
    <s v="Property"/>
    <s v="High Net Worth"/>
    <s v="N"/>
    <s v="Yes"/>
    <n v="18"/>
    <m/>
  </r>
  <r>
    <n v="10093"/>
    <n v="23"/>
    <x v="1314"/>
    <d v="2017-09-11T00:00:00"/>
    <n v="110"/>
    <b v="1"/>
    <s v="Approved"/>
    <s v="Norco Bicycles"/>
    <s v="Mountain"/>
    <s v="low"/>
    <s v="small"/>
    <n v="688.63"/>
    <n v="612.88"/>
    <d v="1993-10-02T00:00:00"/>
    <n v="75.75"/>
    <s v="M"/>
    <n v="23"/>
    <d v="1977-07-20T00:00:00"/>
    <n v="42.985865911973619"/>
    <s v="Executive Secretary"/>
    <s v="Retail"/>
    <s v="Mass Customer"/>
    <s v="N"/>
    <s v="No"/>
    <n v="14"/>
    <m/>
  </r>
  <r>
    <n v="10310"/>
    <n v="43"/>
    <x v="1734"/>
    <d v="2017-09-11T00:00:00"/>
    <n v="110"/>
    <b v="1"/>
    <s v="Approved"/>
    <s v="Solex"/>
    <s v="Standard"/>
    <s v="medium"/>
    <s v="medium"/>
    <n v="1151.96"/>
    <n v="649.49"/>
    <d v="2012-06-04T00:00:00"/>
    <n v="502.47"/>
    <s v="F"/>
    <n v="69"/>
    <d v="1981-05-08T00:00:00"/>
    <n v="39.183126185946222"/>
    <s v="Programmer Analyst III"/>
    <s v="n/a"/>
    <s v="Mass Customer"/>
    <s v="N"/>
    <s v="Yes"/>
    <n v="5"/>
    <m/>
  </r>
  <r>
    <n v="10411"/>
    <n v="0"/>
    <x v="1328"/>
    <d v="2017-09-11T00:00:00"/>
    <n v="110"/>
    <b v="0"/>
    <s v="Approved"/>
    <s v="WeareA2B"/>
    <s v="Standard"/>
    <s v="medium"/>
    <s v="medium"/>
    <n v="60.34"/>
    <n v="45.26"/>
    <d v="1991-11-10T00:00:00"/>
    <n v="15.080000000000005"/>
    <s v="M"/>
    <n v="28"/>
    <d v="1976-11-27T00:00:00"/>
    <n v="43.629701528411971"/>
    <s v="Data Coordiator"/>
    <s v="Retail"/>
    <s v="High Net Worth"/>
    <s v="N"/>
    <s v="Yes"/>
    <n v="9"/>
    <m/>
  </r>
  <r>
    <n v="10518"/>
    <n v="59"/>
    <x v="2517"/>
    <d v="2017-09-11T00:00:00"/>
    <n v="110"/>
    <b v="1"/>
    <s v="Approved"/>
    <s v="Solex"/>
    <s v="Standard"/>
    <s v="medium"/>
    <s v="large"/>
    <n v="1061.56"/>
    <n v="733.58"/>
    <d v="1993-07-20T00:00:00"/>
    <n v="327.9799999999999"/>
    <s v="M"/>
    <n v="7"/>
    <d v="1959-01-06T00:00:00"/>
    <n v="61.53381111745307"/>
    <s v="Tax Accountant"/>
    <s v="Financial Services"/>
    <s v="Mass Customer"/>
    <s v="N"/>
    <s v="Yes"/>
    <n v="17"/>
    <m/>
  </r>
  <r>
    <n v="10681"/>
    <n v="55"/>
    <x v="2527"/>
    <d v="2017-09-11T00:00:00"/>
    <n v="110"/>
    <b v="0"/>
    <s v="Approved"/>
    <s v="Trek Bicycles"/>
    <s v="Road"/>
    <s v="medium"/>
    <s v="large"/>
    <n v="1894.19"/>
    <n v="598.76"/>
    <d v="2011-08-24T00:00:00"/>
    <n v="1295.43"/>
    <s v="F"/>
    <n v="26"/>
    <d v="1974-02-10T00:00:00"/>
    <n v="46.426961802384575"/>
    <s v="Automation Specialist II"/>
    <s v="Entertainment"/>
    <s v="Mass Customer"/>
    <s v="N"/>
    <s v="Yes"/>
    <n v="14"/>
    <m/>
  </r>
  <r>
    <n v="10812"/>
    <n v="82"/>
    <x v="827"/>
    <d v="2017-09-11T00:00:00"/>
    <n v="110"/>
    <b v="0"/>
    <s v="Approved"/>
    <s v="Norco Bicycles"/>
    <s v="Standard"/>
    <s v="high"/>
    <s v="medium"/>
    <n v="1148.6400000000001"/>
    <n v="689.18"/>
    <d v="2013-09-16T00:00:00"/>
    <n v="459.46000000000015"/>
    <s v="M"/>
    <n v="27"/>
    <d v="1970-05-02T00:00:00"/>
    <n v="50.207783720192793"/>
    <s v="VP Quality Control"/>
    <s v="Telecommunications"/>
    <s v="Mass Customer"/>
    <s v="N"/>
    <s v="Yes"/>
    <n v="12"/>
    <m/>
  </r>
  <r>
    <n v="11052"/>
    <n v="6"/>
    <x v="1072"/>
    <d v="2017-09-11T00:00:00"/>
    <n v="110"/>
    <b v="1"/>
    <s v="Approved"/>
    <s v="OHM Cycles"/>
    <s v="Standard"/>
    <s v="high"/>
    <s v="medium"/>
    <n v="227.88"/>
    <n v="136.72999999999999"/>
    <d v="2003-02-07T00:00:00"/>
    <n v="91.15"/>
    <s v="F"/>
    <n v="81"/>
    <d v="1974-12-03T00:00:00"/>
    <n v="45.616002898274985"/>
    <s v="Compensation Analyst"/>
    <s v="Financial Services"/>
    <s v="Mass Customer"/>
    <s v="N"/>
    <s v="No"/>
    <n v="19"/>
    <m/>
  </r>
  <r>
    <n v="11316"/>
    <n v="21"/>
    <x v="1952"/>
    <d v="2017-09-11T00:00:00"/>
    <n v="110"/>
    <b v="0"/>
    <s v="Approved"/>
    <s v="Solex"/>
    <s v="Standard"/>
    <s v="medium"/>
    <s v="large"/>
    <n v="1071.23"/>
    <n v="380.74"/>
    <d v="2011-03-16T00:00:00"/>
    <n v="690.49"/>
    <s v="F"/>
    <n v="89"/>
    <d v="1996-08-18T00:00:00"/>
    <n v="23.89271522704211"/>
    <s v="Project Manager"/>
    <s v="Financial Services"/>
    <s v="Mass Customer"/>
    <s v="N"/>
    <s v="Yes"/>
    <n v="3"/>
    <m/>
  </r>
  <r>
    <n v="11380"/>
    <n v="7"/>
    <x v="2160"/>
    <d v="2017-09-11T00:00:00"/>
    <n v="110"/>
    <b v="1"/>
    <s v="Approved"/>
    <s v="Giant Bicycles"/>
    <s v="Standard"/>
    <s v="medium"/>
    <s v="small"/>
    <n v="1311.44"/>
    <n v="1167.18"/>
    <d v="1992-10-11T00:00:00"/>
    <n v="144.26"/>
    <s v="F"/>
    <n v="86"/>
    <d v="1957-08-16T00:00:00"/>
    <n v="62.925591939370875"/>
    <s v="Internal Auditor"/>
    <s v="Health"/>
    <s v="High Net Worth"/>
    <s v="N"/>
    <s v="No"/>
    <n v="12"/>
    <m/>
  </r>
  <r>
    <n v="11509"/>
    <n v="80"/>
    <x v="2910"/>
    <d v="2017-09-11T00:00:00"/>
    <n v="110"/>
    <b v="1"/>
    <s v="Approved"/>
    <s v="OHM Cycles"/>
    <s v="Touring"/>
    <s v="low"/>
    <s v="medium"/>
    <n v="1073.07"/>
    <n v="933.84"/>
    <d v="1998-12-16T00:00:00"/>
    <n v="139.2299999999999"/>
    <s v="M"/>
    <n v="12"/>
    <d v="1975-01-13T00:00:00"/>
    <n v="45.503674131151698"/>
    <s v="Tax Accountant"/>
    <s v="Manufacturing"/>
    <s v="Affluent Customer"/>
    <s v="N"/>
    <s v="Yes"/>
    <n v="11"/>
    <m/>
  </r>
  <r>
    <n v="11629"/>
    <n v="26"/>
    <x v="334"/>
    <d v="2017-09-11T00:00:00"/>
    <n v="110"/>
    <b v="0"/>
    <s v="Approved"/>
    <s v="WeareA2B"/>
    <s v="Standard"/>
    <s v="medium"/>
    <s v="medium"/>
    <n v="1992.93"/>
    <n v="762.63"/>
    <d v="2002-03-22T00:00:00"/>
    <n v="1230.3000000000002"/>
    <s v="M"/>
    <n v="58"/>
    <d v="1976-10-28T00:00:00"/>
    <n v="43.711893309233886"/>
    <n v="0"/>
    <s v="Argiculture"/>
    <s v="Mass Customer"/>
    <s v="N"/>
    <s v="Yes"/>
    <n v="16"/>
    <m/>
  </r>
  <r>
    <n v="12128"/>
    <n v="19"/>
    <x v="143"/>
    <d v="2017-09-11T00:00:00"/>
    <n v="110"/>
    <b v="1"/>
    <s v="Approved"/>
    <s v="OHM Cycles"/>
    <s v="Road"/>
    <s v="high"/>
    <s v="large"/>
    <n v="12.01"/>
    <n v="7.21"/>
    <d v="2011-05-07T00:00:00"/>
    <n v="4.8"/>
    <s v="M"/>
    <n v="44"/>
    <d v="1996-07-04T00:00:00"/>
    <n v="24.016002898274987"/>
    <s v="VP Sales"/>
    <s v="Property"/>
    <s v="Mass Customer"/>
    <s v="N"/>
    <s v="Yes"/>
    <n v="4"/>
    <m/>
  </r>
  <r>
    <n v="6072"/>
    <n v="0"/>
    <x v="2351"/>
    <d v="2017-03-01T00:00:00"/>
    <m/>
    <b v="1"/>
    <s v="Approved"/>
    <m/>
    <m/>
    <m/>
    <m/>
    <n v="1099.68"/>
    <m/>
    <m/>
    <m/>
    <m/>
    <m/>
    <m/>
    <m/>
    <m/>
    <m/>
    <m/>
    <m/>
    <m/>
    <m/>
    <m/>
  </r>
  <r>
    <n v="13463"/>
    <n v="52"/>
    <x v="2498"/>
    <d v="2017-09-11T00:00:00"/>
    <n v="110"/>
    <b v="1"/>
    <s v="Approved"/>
    <s v="OHM Cycles"/>
    <s v="Road"/>
    <s v="medium"/>
    <s v="medium"/>
    <n v="1280.28"/>
    <n v="829.51"/>
    <d v="2001-11-25T00:00:00"/>
    <n v="450.77"/>
    <s v="M"/>
    <n v="43"/>
    <d v="1981-01-19T00:00:00"/>
    <n v="39.481756322932519"/>
    <n v="0"/>
    <s v="n/a"/>
    <s v="Mass Customer"/>
    <s v="N"/>
    <s v="No"/>
    <n v="12"/>
    <m/>
  </r>
  <r>
    <n v="13906"/>
    <n v="5"/>
    <x v="1986"/>
    <d v="2017-09-11T00:00:00"/>
    <n v="110"/>
    <b v="1"/>
    <s v="Approved"/>
    <s v="Trek Bicycles"/>
    <s v="Mountain"/>
    <s v="low"/>
    <s v="medium"/>
    <n v="574.64"/>
    <n v="459.71"/>
    <d v="2011-04-16T00:00:00"/>
    <n v="114.93"/>
    <s v="F"/>
    <n v="40"/>
    <d v="1992-01-20T00:00:00"/>
    <n v="28.473537144850329"/>
    <n v="0"/>
    <s v="n/a"/>
    <s v="Mass Customer"/>
    <s v="N"/>
    <s v="Yes"/>
    <n v="5"/>
    <m/>
  </r>
  <r>
    <n v="14073"/>
    <n v="19"/>
    <x v="423"/>
    <d v="2017-09-11T00:00:00"/>
    <n v="110"/>
    <b v="0"/>
    <s v="Approved"/>
    <s v="OHM Cycles"/>
    <s v="Road"/>
    <s v="high"/>
    <s v="large"/>
    <n v="12.01"/>
    <n v="7.21"/>
    <d v="2011-05-07T00:00:00"/>
    <n v="4.8"/>
    <s v="F"/>
    <n v="2"/>
    <d v="1958-11-28T00:00:00"/>
    <n v="61.640660432521564"/>
    <s v="Legal Assistant"/>
    <s v="Manufacturing"/>
    <s v="Affluent Customer"/>
    <s v="N"/>
    <s v="Yes"/>
    <n v="6"/>
    <m/>
  </r>
  <r>
    <n v="14254"/>
    <n v="91"/>
    <x v="2428"/>
    <d v="2017-09-11T00:00:00"/>
    <n v="110"/>
    <b v="0"/>
    <s v="Approved"/>
    <s v="Solex"/>
    <s v="Standard"/>
    <s v="medium"/>
    <s v="medium"/>
    <n v="100.35"/>
    <n v="75.260000000000005"/>
    <d v="1999-07-26T00:00:00"/>
    <n v="25.089999999999989"/>
    <s v="F"/>
    <n v="32"/>
    <d v="1995-03-23T00:00:00"/>
    <n v="25.300934405124302"/>
    <s v="Financial Advisor"/>
    <s v="Financial Services"/>
    <s v="Mass Customer"/>
    <s v="N"/>
    <s v="No"/>
    <n v="1"/>
    <m/>
  </r>
  <r>
    <n v="14921"/>
    <n v="2"/>
    <x v="1722"/>
    <d v="2017-09-11T00:00:00"/>
    <n v="110"/>
    <b v="0"/>
    <s v="Approved"/>
    <s v="Solex"/>
    <s v="Standard"/>
    <s v="medium"/>
    <s v="medium"/>
    <n v="71.489999999999995"/>
    <n v="53.62"/>
    <d v="2012-09-15T00:00:00"/>
    <n v="17.869999999999997"/>
    <s v="F"/>
    <n v="85"/>
    <d v="1988-09-09T00:00:00"/>
    <n v="31.837920706494163"/>
    <s v="Assistant Professor"/>
    <s v="Health"/>
    <s v="Mass Customer"/>
    <s v="N"/>
    <s v="Yes"/>
    <n v="11"/>
    <m/>
  </r>
  <r>
    <n v="15307"/>
    <n v="70"/>
    <x v="60"/>
    <d v="2017-09-11T00:00:00"/>
    <n v="110"/>
    <b v="1"/>
    <s v="Approved"/>
    <s v="Trek Bicycles"/>
    <s v="Standard"/>
    <s v="high"/>
    <s v="medium"/>
    <n v="495.72"/>
    <n v="297.43"/>
    <d v="2015-04-11T00:00:00"/>
    <n v="198.29000000000002"/>
    <s v="M"/>
    <n v="4"/>
    <d v="1986-10-24T00:00:00"/>
    <n v="33.717372761288686"/>
    <s v="Associate Professor"/>
    <s v="n/a"/>
    <s v="Mass Customer"/>
    <s v="N"/>
    <s v="No"/>
    <n v="7"/>
    <m/>
  </r>
  <r>
    <n v="15467"/>
    <n v="22"/>
    <x v="2756"/>
    <d v="2017-09-11T00:00:00"/>
    <n v="110"/>
    <b v="1"/>
    <s v="Approved"/>
    <s v="WeareA2B"/>
    <s v="Standard"/>
    <s v="medium"/>
    <s v="medium"/>
    <n v="60.34"/>
    <n v="45.26"/>
    <d v="1993-07-15T00:00:00"/>
    <n v="15.080000000000005"/>
    <s v="F"/>
    <n v="16"/>
    <d v="1970-05-20T00:00:00"/>
    <n v="50.158468651699643"/>
    <n v="0"/>
    <s v="n/a"/>
    <s v="Affluent Customer"/>
    <s v="N"/>
    <s v="No"/>
    <n v="5"/>
    <m/>
  </r>
  <r>
    <n v="15498"/>
    <n v="90"/>
    <x v="1167"/>
    <d v="2017-09-11T00:00:00"/>
    <n v="110"/>
    <b v="0"/>
    <s v="Approved"/>
    <s v="Norco Bicycles"/>
    <s v="Standard"/>
    <s v="low"/>
    <s v="medium"/>
    <n v="363.01"/>
    <n v="290.41000000000003"/>
    <d v="2005-05-10T00:00:00"/>
    <n v="72.599999999999966"/>
    <s v="F"/>
    <n v="11"/>
    <d v="1977-04-29T00:00:00"/>
    <n v="43.210523446220193"/>
    <n v="0"/>
    <s v="n/a"/>
    <s v="Mass Customer"/>
    <s v="N"/>
    <s v="No"/>
    <n v="17"/>
    <m/>
  </r>
  <r>
    <n v="15776"/>
    <n v="20"/>
    <x v="195"/>
    <d v="2017-09-11T00:00:00"/>
    <n v="110"/>
    <b v="0"/>
    <s v="Approved"/>
    <s v="Trek Bicycles"/>
    <s v="Standard"/>
    <s v="medium"/>
    <s v="small"/>
    <n v="1775.81"/>
    <n v="1580.47"/>
    <d v="2010-05-05T00:00:00"/>
    <n v="195.33999999999992"/>
    <s v="M"/>
    <n v="58"/>
    <d v="1986-12-20T00:00:00"/>
    <n v="33.561208377727041"/>
    <s v="Help Desk Technician"/>
    <s v="Manufacturing"/>
    <s v="Mass Customer"/>
    <s v="N"/>
    <s v="Yes"/>
    <n v="16"/>
    <m/>
  </r>
  <r>
    <n v="16349"/>
    <n v="2"/>
    <x v="1018"/>
    <d v="2017-09-11T00:00:00"/>
    <n v="110"/>
    <b v="1"/>
    <s v="Approved"/>
    <s v="Solex"/>
    <s v="Standard"/>
    <s v="medium"/>
    <s v="medium"/>
    <n v="71.489999999999995"/>
    <n v="53.62"/>
    <d v="2012-12-02T00:00:00"/>
    <n v="17.869999999999997"/>
    <s v="F"/>
    <n v="71"/>
    <d v="1975-07-15T00:00:00"/>
    <n v="45.002304268137998"/>
    <s v="Engineer III"/>
    <s v="Manufacturing"/>
    <s v="Affluent Customer"/>
    <s v="N"/>
    <s v="Yes"/>
    <n v="4"/>
    <m/>
  </r>
  <r>
    <n v="16870"/>
    <n v="32"/>
    <x v="2911"/>
    <d v="2017-09-11T00:00:00"/>
    <n v="110"/>
    <b v="0"/>
    <s v="Approved"/>
    <s v="Giant Bicycles"/>
    <s v="Standard"/>
    <s v="medium"/>
    <s v="medium"/>
    <n v="642.70000000000005"/>
    <n v="211.37"/>
    <d v="1999-12-04T00:00:00"/>
    <n v="431.33000000000004"/>
    <s v="F"/>
    <n v="76"/>
    <d v="1978-02-24T00:00:00"/>
    <n v="42.385865911973617"/>
    <s v="Media Manager IV"/>
    <s v="Argiculture"/>
    <s v="Mass Customer"/>
    <s v="N"/>
    <s v="Yes"/>
    <n v="15"/>
    <m/>
  </r>
  <r>
    <n v="16955"/>
    <n v="10"/>
    <x v="618"/>
    <d v="2017-09-11T00:00:00"/>
    <n v="110"/>
    <b v="0"/>
    <s v="Approved"/>
    <s v="Solex"/>
    <s v="Standard"/>
    <s v="medium"/>
    <s v="medium"/>
    <n v="1945.43"/>
    <n v="333.18"/>
    <d v="1991-07-10T00:00:00"/>
    <n v="1612.25"/>
    <s v="M"/>
    <n v="84"/>
    <d v="2001-01-22T00:00:00"/>
    <n v="19.45983851471334"/>
    <s v="Environmental Tech"/>
    <s v="Financial Services"/>
    <s v="High Net Worth"/>
    <s v="N"/>
    <s v="Yes"/>
    <n v="2"/>
    <m/>
  </r>
  <r>
    <n v="17017"/>
    <n v="26"/>
    <x v="66"/>
    <d v="2017-09-11T00:00:00"/>
    <n v="110"/>
    <b v="1"/>
    <s v="Approved"/>
    <s v="WeareA2B"/>
    <s v="Standard"/>
    <s v="medium"/>
    <s v="medium"/>
    <n v="1992.93"/>
    <n v="762.63"/>
    <d v="1993-05-26T00:00:00"/>
    <n v="1230.3000000000002"/>
    <s v="U"/>
    <n v="83"/>
    <d v="1899-12-30T00:00:00"/>
    <n v="0"/>
    <s v="Staff Accountant II"/>
    <s v="IT"/>
    <s v="Affluent Customer"/>
    <s v="N"/>
    <s v="No"/>
    <n v="0"/>
    <m/>
  </r>
  <r>
    <n v="17326"/>
    <n v="66"/>
    <x v="20"/>
    <d v="2017-09-11T00:00:00"/>
    <n v="110"/>
    <b v="1"/>
    <s v="Approved"/>
    <s v="Giant Bicycles"/>
    <s v="Road"/>
    <s v="low"/>
    <s v="small"/>
    <n v="590.26"/>
    <n v="525.33000000000004"/>
    <d v="2010-11-05T00:00:00"/>
    <n v="64.92999999999995"/>
    <s v="F"/>
    <n v="10"/>
    <d v="1998-04-28T00:00:00"/>
    <n v="22.1995645421106"/>
    <s v="Computer Systems Analyst II"/>
    <s v="Property"/>
    <s v="Mass Customer"/>
    <s v="N"/>
    <s v="No"/>
    <n v="2"/>
    <m/>
  </r>
  <r>
    <n v="17452"/>
    <n v="76"/>
    <x v="1577"/>
    <d v="2017-09-11T00:00:00"/>
    <n v="110"/>
    <b v="0"/>
    <s v="Approved"/>
    <s v="WeareA2B"/>
    <s v="Standard"/>
    <s v="low"/>
    <s v="medium"/>
    <n v="642.30999999999995"/>
    <n v="513.85"/>
    <d v="2003-09-09T00:00:00"/>
    <n v="128.45999999999992"/>
    <s v="F"/>
    <n v="67"/>
    <d v="1960-12-25T00:00:00"/>
    <n v="59.563948103754434"/>
    <s v="Software Engineer III"/>
    <s v="Manufacturing"/>
    <s v="Affluent Customer"/>
    <s v="N"/>
    <s v="Yes"/>
    <n v="8"/>
    <m/>
  </r>
  <r>
    <n v="17614"/>
    <n v="21"/>
    <x v="341"/>
    <d v="2017-09-11T00:00:00"/>
    <n v="110"/>
    <b v="0"/>
    <s v="Approved"/>
    <s v="Solex"/>
    <s v="Standard"/>
    <s v="medium"/>
    <s v="large"/>
    <n v="1071.23"/>
    <n v="380.74"/>
    <d v="2016-02-04T00:00:00"/>
    <n v="690.49"/>
    <s v="F"/>
    <n v="67"/>
    <d v="1968-09-07T00:00:00"/>
    <n v="51.857098788685946"/>
    <s v="Assistant Professor"/>
    <s v="Financial Services"/>
    <s v="Affluent Customer"/>
    <s v="N"/>
    <s v="Yes"/>
    <n v="10"/>
    <m/>
  </r>
  <r>
    <n v="18662"/>
    <n v="34"/>
    <x v="1300"/>
    <d v="2017-09-11T00:00:00"/>
    <n v="110"/>
    <b v="0"/>
    <s v="Approved"/>
    <s v="Norco Bicycles"/>
    <s v="Road"/>
    <s v="high"/>
    <s v="large"/>
    <n v="774.53"/>
    <n v="464.72"/>
    <d v="2003-03-18T00:00:00"/>
    <n v="309.80999999999995"/>
    <s v="F"/>
    <n v="56"/>
    <d v="1986-12-11T00:00:00"/>
    <n v="33.585865911973613"/>
    <s v="Assistant Professor"/>
    <s v="Retail"/>
    <s v="Mass Customer"/>
    <s v="N"/>
    <s v="No"/>
    <n v="15"/>
    <m/>
  </r>
  <r>
    <n v="18939"/>
    <n v="51"/>
    <x v="1819"/>
    <d v="2017-09-11T00:00:00"/>
    <n v="110"/>
    <b v="0"/>
    <s v="Approved"/>
    <s v="OHM Cycles"/>
    <s v="Standard"/>
    <s v="high"/>
    <s v="medium"/>
    <n v="2005.66"/>
    <n v="1203.4000000000001"/>
    <d v="2015-10-18T00:00:00"/>
    <n v="802.26"/>
    <s v="M"/>
    <n v="31"/>
    <d v="1978-09-10T00:00:00"/>
    <n v="41.84340015854896"/>
    <s v="Product Engineer"/>
    <s v="Manufacturing"/>
    <s v="Affluent Customer"/>
    <s v="N"/>
    <s v="Yes"/>
    <n v="15"/>
    <m/>
  </r>
  <r>
    <n v="19006"/>
    <n v="75"/>
    <x v="2173"/>
    <d v="2017-09-11T00:00:00"/>
    <n v="110"/>
    <b v="1"/>
    <s v="Approved"/>
    <s v="Giant Bicycles"/>
    <s v="Touring"/>
    <s v="medium"/>
    <s v="large"/>
    <n v="1873.97"/>
    <n v="863.95"/>
    <d v="2006-05-22T00:00:00"/>
    <n v="1010.02"/>
    <s v="M"/>
    <n v="76"/>
    <d v="1978-12-17T00:00:00"/>
    <n v="41.574907007864027"/>
    <s v="Senior Sales Associate"/>
    <s v="Retail"/>
    <s v="Mass Customer"/>
    <s v="N"/>
    <s v="No"/>
    <n v="10"/>
    <m/>
  </r>
  <r>
    <n v="19266"/>
    <n v="0"/>
    <x v="650"/>
    <d v="2017-09-11T00:00:00"/>
    <n v="110"/>
    <b v="0"/>
    <s v="Approved"/>
    <s v="Norco Bicycles"/>
    <s v="Standard"/>
    <s v="medium"/>
    <s v="medium"/>
    <n v="360.4"/>
    <n v="270.3"/>
    <d v="2016-12-06T00:00:00"/>
    <n v="90.099999999999966"/>
    <s v="F"/>
    <n v="32"/>
    <d v="1986-11-26T00:00:00"/>
    <n v="33.626961802384578"/>
    <n v="0"/>
    <s v="Financial Services"/>
    <s v="High Net Worth"/>
    <s v="N"/>
    <s v="No"/>
    <n v="6"/>
    <m/>
  </r>
  <r>
    <n v="19969"/>
    <n v="81"/>
    <x v="913"/>
    <d v="2017-09-11T00:00:00"/>
    <n v="110"/>
    <b v="0"/>
    <s v="Approved"/>
    <s v="Solex"/>
    <s v="Standard"/>
    <s v="medium"/>
    <s v="medium"/>
    <n v="1151.96"/>
    <n v="649.49"/>
    <d v="1999-12-04T00:00:00"/>
    <n v="502.47"/>
    <s v="F"/>
    <n v="35"/>
    <d v="1973-08-20T00:00:00"/>
    <n v="46.903674131151696"/>
    <s v="Environmental Tech"/>
    <s v="Financial Services"/>
    <s v="High Net Worth"/>
    <s v="N"/>
    <s v="No"/>
    <n v="18"/>
    <m/>
  </r>
  <r>
    <n v="14"/>
    <n v="16"/>
    <x v="1655"/>
    <d v="2017-09-10T00:00:00"/>
    <n v="111"/>
    <b v="0"/>
    <s v="Approved"/>
    <s v="Norco Bicycles"/>
    <s v="Standard"/>
    <s v="high"/>
    <s v="small"/>
    <n v="1661.92"/>
    <n v="1479.11"/>
    <d v="1994-09-09T00:00:00"/>
    <n v="182.81000000000017"/>
    <s v="M"/>
    <n v="31"/>
    <d v="1981-03-25T00:00:00"/>
    <n v="39.303674131151695"/>
    <s v="Registered Nurse"/>
    <s v="Health"/>
    <s v="Mass Customer"/>
    <s v="N"/>
    <s v="No"/>
    <n v="13"/>
    <m/>
  </r>
  <r>
    <n v="444"/>
    <n v="33"/>
    <x v="2089"/>
    <d v="2017-09-10T00:00:00"/>
    <n v="111"/>
    <b v="0"/>
    <s v="Approved"/>
    <s v="Giant Bicycles"/>
    <s v="Standard"/>
    <s v="medium"/>
    <s v="small"/>
    <n v="1311.44"/>
    <n v="1167.18"/>
    <d v="1997-05-10T00:00:00"/>
    <n v="144.26"/>
    <s v="M"/>
    <n v="44"/>
    <d v="1979-03-01T00:00:00"/>
    <n v="41.372167281836632"/>
    <s v="Engineer I"/>
    <s v="Manufacturing"/>
    <s v="Affluent Customer"/>
    <s v="N"/>
    <s v="Yes"/>
    <n v="16"/>
    <m/>
  </r>
  <r>
    <n v="632"/>
    <n v="62"/>
    <x v="2787"/>
    <d v="2017-09-10T00:00:00"/>
    <n v="111"/>
    <b v="1"/>
    <s v="Approved"/>
    <s v="Solex"/>
    <s v="Standard"/>
    <s v="medium"/>
    <s v="medium"/>
    <n v="478.16"/>
    <n v="298.72000000000003"/>
    <d v="1992-10-02T00:00:00"/>
    <n v="179.44"/>
    <s v="F"/>
    <n v="53"/>
    <d v="1986-01-14T00:00:00"/>
    <n v="34.492715227042112"/>
    <s v="Human Resources Assistant II"/>
    <s v="Manufacturing"/>
    <s v="Mass Customer"/>
    <s v="N"/>
    <s v="Yes"/>
    <n v="14"/>
    <m/>
  </r>
  <r>
    <n v="633"/>
    <n v="49"/>
    <x v="2912"/>
    <d v="2017-09-10T00:00:00"/>
    <n v="111"/>
    <b v="1"/>
    <s v="Approved"/>
    <s v="Trek Bicycles"/>
    <s v="Road"/>
    <s v="medium"/>
    <s v="medium"/>
    <n v="533.51"/>
    <n v="400.13"/>
    <d v="1991-01-21T00:00:00"/>
    <n v="133.38"/>
    <s v="F"/>
    <n v="3"/>
    <d v="1975-08-27T00:00:00"/>
    <n v="44.884496048959917"/>
    <n v="0"/>
    <s v="Manufacturing"/>
    <s v="Mass Customer"/>
    <s v="N"/>
    <s v="Yes"/>
    <n v="18"/>
    <m/>
  </r>
  <r>
    <n v="857"/>
    <n v="32"/>
    <x v="1844"/>
    <d v="2017-09-10T00:00:00"/>
    <n v="111"/>
    <b v="1"/>
    <s v="Approved"/>
    <s v="Giant Bicycles"/>
    <s v="Standard"/>
    <s v="medium"/>
    <s v="medium"/>
    <n v="642.70000000000005"/>
    <n v="211.37"/>
    <d v="2002-03-22T00:00:00"/>
    <n v="431.33000000000004"/>
    <s v="M"/>
    <n v="93"/>
    <d v="1993-03-04T00:00:00"/>
    <n v="27.352989199644849"/>
    <s v="Nurse"/>
    <s v="Financial Services"/>
    <s v="Mass Customer"/>
    <s v="N"/>
    <s v="Yes"/>
    <n v="7"/>
    <m/>
  </r>
  <r>
    <n v="1842"/>
    <n v="31"/>
    <x v="2784"/>
    <d v="2017-09-10T00:00:00"/>
    <n v="111"/>
    <b v="1"/>
    <s v="Approved"/>
    <s v="WeareA2B"/>
    <s v="Standard"/>
    <s v="medium"/>
    <s v="medium"/>
    <n v="752.64"/>
    <n v="205.36"/>
    <d v="1997-08-25T00:00:00"/>
    <n v="547.28"/>
    <s v="M"/>
    <n v="81"/>
    <d v="1954-05-11T00:00:00"/>
    <n v="66.194085090055808"/>
    <s v="Quality Engineer"/>
    <s v="Manufacturing"/>
    <s v="High Net Worth"/>
    <s v="N"/>
    <s v="Yes"/>
    <n v="10"/>
    <m/>
  </r>
  <r>
    <n v="2047"/>
    <n v="26"/>
    <x v="2913"/>
    <d v="2017-09-10T00:00:00"/>
    <n v="111"/>
    <b v="1"/>
    <s v="Approved"/>
    <s v="WeareA2B"/>
    <s v="Standard"/>
    <s v="medium"/>
    <s v="medium"/>
    <n v="1992.93"/>
    <n v="762.63"/>
    <d v="2003-03-18T00:00:00"/>
    <n v="1230.3000000000002"/>
    <s v="M"/>
    <n v="23"/>
    <d v="1997-01-17T00:00:00"/>
    <n v="23.476276870877726"/>
    <s v="Internal Auditor"/>
    <s v="Manufacturing"/>
    <s v="Mass Customer"/>
    <s v="N"/>
    <s v="Yes"/>
    <n v="2"/>
    <m/>
  </r>
  <r>
    <n v="2103"/>
    <n v="9"/>
    <x v="319"/>
    <d v="2017-09-10T00:00:00"/>
    <n v="111"/>
    <b v="0"/>
    <s v="Approved"/>
    <s v="OHM Cycles"/>
    <s v="Road"/>
    <s v="medium"/>
    <s v="medium"/>
    <n v="742.54"/>
    <n v="667.4"/>
    <d v="1991-11-07T00:00:00"/>
    <n v="75.139999999999986"/>
    <s v="F"/>
    <n v="41"/>
    <d v="1978-04-23T00:00:00"/>
    <n v="42.226961802384572"/>
    <n v="0"/>
    <s v="Manufacturing"/>
    <s v="Mass Customer"/>
    <s v="N"/>
    <s v="No"/>
    <n v="17"/>
    <m/>
  </r>
  <r>
    <n v="2321"/>
    <n v="18"/>
    <x v="2914"/>
    <d v="2017-09-10T00:00:00"/>
    <n v="111"/>
    <b v="1"/>
    <s v="Approved"/>
    <s v="Solex"/>
    <s v="Standard"/>
    <s v="medium"/>
    <s v="medium"/>
    <n v="575.27"/>
    <n v="431.45"/>
    <d v="2009-03-08T00:00:00"/>
    <n v="143.82"/>
    <s v="M"/>
    <n v="91"/>
    <d v="1998-07-27T00:00:00"/>
    <n v="21.952989199644847"/>
    <n v="0"/>
    <s v="Telecommunications"/>
    <s v="Affluent Customer"/>
    <s v="N"/>
    <s v="Yes"/>
    <n v="3"/>
    <m/>
  </r>
  <r>
    <n v="2665"/>
    <n v="48"/>
    <x v="109"/>
    <d v="2017-09-10T00:00:00"/>
    <n v="111"/>
    <b v="1"/>
    <s v="Approved"/>
    <s v="WeareA2B"/>
    <s v="Standard"/>
    <s v="medium"/>
    <s v="medium"/>
    <n v="1762.96"/>
    <n v="950.52"/>
    <d v="1997-10-04T00:00:00"/>
    <n v="812.44"/>
    <s v="M"/>
    <n v="83"/>
    <d v="1956-06-07T00:00:00"/>
    <n v="64.117372761288678"/>
    <s v="Recruiter"/>
    <s v="Manufacturing"/>
    <s v="Mass Customer"/>
    <s v="N"/>
    <s v="Yes"/>
    <n v="10"/>
    <m/>
  </r>
  <r>
    <n v="2805"/>
    <n v="3"/>
    <x v="2719"/>
    <d v="2017-09-10T00:00:00"/>
    <n v="111"/>
    <b v="0"/>
    <s v="Approved"/>
    <s v="Trek Bicycles"/>
    <s v="Standard"/>
    <s v="medium"/>
    <s v="large"/>
    <n v="2091.4699999999998"/>
    <n v="388.92"/>
    <d v="2012-09-15T00:00:00"/>
    <n v="1702.5499999999997"/>
    <s v="M"/>
    <n v="52"/>
    <d v="2000-04-29T00:00:00"/>
    <n v="20.194085090055808"/>
    <n v="0"/>
    <s v="Property"/>
    <s v="Mass Customer"/>
    <s v="N"/>
    <s v="No"/>
    <n v="2"/>
    <m/>
  </r>
  <r>
    <n v="3323"/>
    <n v="0"/>
    <x v="2686"/>
    <d v="2017-09-10T00:00:00"/>
    <n v="111"/>
    <b v="0"/>
    <s v="Approved"/>
    <s v="OHM Cycles"/>
    <s v="Standard"/>
    <s v="low"/>
    <s v="medium"/>
    <n v="71.16"/>
    <n v="56.93"/>
    <d v="2015-06-17T00:00:00"/>
    <n v="14.229999999999997"/>
    <s v="F"/>
    <n v="18"/>
    <d v="1959-12-31T00:00:00"/>
    <n v="60.550249473617448"/>
    <s v="Systems Administrator IV"/>
    <s v="Health"/>
    <s v="High Net Worth"/>
    <s v="N"/>
    <s v="No"/>
    <n v="19"/>
    <m/>
  </r>
  <r>
    <n v="3991"/>
    <n v="45"/>
    <x v="2430"/>
    <d v="2017-09-10T00:00:00"/>
    <n v="111"/>
    <b v="1"/>
    <s v="Approved"/>
    <s v="Solex"/>
    <s v="Standard"/>
    <s v="medium"/>
    <s v="medium"/>
    <n v="441.49"/>
    <n v="84.99"/>
    <d v="1997-02-09T00:00:00"/>
    <n v="356.5"/>
    <s v="F"/>
    <n v="29"/>
    <d v="1996-12-15T00:00:00"/>
    <n v="23.566687829781834"/>
    <n v="0"/>
    <s v="Retail"/>
    <s v="Affluent Customer"/>
    <s v="N"/>
    <s v="Yes"/>
    <n v="2"/>
    <m/>
  </r>
  <r>
    <n v="4651"/>
    <n v="58"/>
    <x v="2009"/>
    <d v="2017-09-10T00:00:00"/>
    <n v="111"/>
    <b v="0"/>
    <s v="Approved"/>
    <s v="OHM Cycles"/>
    <s v="Standard"/>
    <s v="medium"/>
    <s v="medium"/>
    <n v="912.52"/>
    <n v="141.4"/>
    <d v="2010-11-05T00:00:00"/>
    <n v="771.12"/>
    <s v="F"/>
    <n v="49"/>
    <d v="1990-05-25T00:00:00"/>
    <n v="30.131071391425671"/>
    <s v="Associate Professor"/>
    <s v="Manufacturing"/>
    <s v="Mass Customer"/>
    <s v="N"/>
    <s v="Yes"/>
    <n v="8"/>
    <m/>
  </r>
  <r>
    <n v="5826"/>
    <n v="67"/>
    <x v="466"/>
    <d v="2017-09-10T00:00:00"/>
    <n v="111"/>
    <b v="0"/>
    <s v="Approved"/>
    <s v="Norco Bicycles"/>
    <s v="Road"/>
    <s v="medium"/>
    <s v="medium"/>
    <n v="544.04999999999995"/>
    <n v="376.84"/>
    <d v="2005-10-22T00:00:00"/>
    <n v="167.20999999999998"/>
    <s v="M"/>
    <n v="22"/>
    <d v="2001-12-19T00:00:00"/>
    <n v="18.552989199644848"/>
    <s v="Internal Auditor"/>
    <s v="Retail"/>
    <s v="Mass Customer"/>
    <s v="N"/>
    <s v="No"/>
    <n v="1"/>
    <m/>
  </r>
  <r>
    <n v="5836"/>
    <n v="0"/>
    <x v="1270"/>
    <d v="2017-09-10T00:00:00"/>
    <n v="111"/>
    <b v="1"/>
    <s v="Approved"/>
    <s v="OHM Cycles"/>
    <s v="Standard"/>
    <s v="medium"/>
    <s v="medium"/>
    <n v="183.86"/>
    <n v="137.9"/>
    <d v="1993-07-20T00:00:00"/>
    <n v="45.960000000000008"/>
    <s v="M"/>
    <n v="3"/>
    <d v="1970-05-05T00:00:00"/>
    <n v="50.1995645421106"/>
    <s v="Cost Accountant"/>
    <s v="Financial Services"/>
    <s v="High Net Worth"/>
    <s v="N"/>
    <s v="Yes"/>
    <n v="17"/>
    <m/>
  </r>
  <r>
    <n v="6005"/>
    <n v="65"/>
    <x v="1740"/>
    <d v="2017-09-10T00:00:00"/>
    <n v="111"/>
    <b v="0"/>
    <s v="Approved"/>
    <s v="WeareA2B"/>
    <s v="Standard"/>
    <s v="medium"/>
    <s v="medium"/>
    <n v="1807.45"/>
    <n v="778.69"/>
    <d v="1992-10-02T00:00:00"/>
    <n v="1028.76"/>
    <s v="M"/>
    <n v="97"/>
    <d v="1973-07-23T00:00:00"/>
    <n v="46.980386459918819"/>
    <s v="Executive Secretary"/>
    <s v="n/a"/>
    <s v="Mass Customer"/>
    <s v="N"/>
    <s v="Yes"/>
    <n v="7"/>
    <m/>
  </r>
  <r>
    <n v="6485"/>
    <n v="24"/>
    <x v="2530"/>
    <d v="2017-09-10T00:00:00"/>
    <n v="111"/>
    <b v="0"/>
    <s v="Approved"/>
    <s v="Solex"/>
    <s v="Road"/>
    <s v="medium"/>
    <s v="large"/>
    <n v="1777.8"/>
    <n v="820.78"/>
    <d v="1991-08-05T00:00:00"/>
    <n v="957.02"/>
    <s v="M"/>
    <n v="34"/>
    <d v="1973-06-11T00:00:00"/>
    <n v="47.095454953069506"/>
    <s v="Executive Secretary"/>
    <s v="n/a"/>
    <s v="Affluent Customer"/>
    <s v="N"/>
    <s v="Yes"/>
    <n v="9"/>
    <m/>
  </r>
  <r>
    <n v="6112"/>
    <n v="48"/>
    <x v="2642"/>
    <d v="2017-11-14T00:00:00"/>
    <m/>
    <m/>
    <s v="Approved"/>
    <s v="WeareA2B"/>
    <s v="Standard"/>
    <s v="medium"/>
    <s v="medium"/>
    <n v="1762.96"/>
    <n v="950.52"/>
    <n v="39915"/>
    <m/>
    <m/>
    <m/>
    <m/>
    <m/>
    <m/>
    <m/>
    <m/>
    <m/>
    <m/>
    <m/>
    <m/>
  </r>
  <r>
    <n v="7162"/>
    <n v="42"/>
    <x v="2652"/>
    <d v="2017-09-10T00:00:00"/>
    <n v="111"/>
    <b v="0"/>
    <s v="Approved"/>
    <s v="OHM Cycles"/>
    <s v="Road"/>
    <s v="medium"/>
    <s v="small"/>
    <n v="1810"/>
    <n v="1610.9"/>
    <d v="2008-03-19T00:00:00"/>
    <n v="199.09999999999991"/>
    <s v="M"/>
    <n v="37"/>
    <d v="1959-01-04T00:00:00"/>
    <n v="61.539290569507862"/>
    <s v="Systems Administrator III"/>
    <s v="n/a"/>
    <s v="Mass Customer"/>
    <s v="N"/>
    <s v="No"/>
    <n v="8"/>
    <m/>
  </r>
  <r>
    <n v="7172"/>
    <n v="23"/>
    <x v="2172"/>
    <d v="2017-09-10T00:00:00"/>
    <n v="111"/>
    <b v="1"/>
    <s v="Approved"/>
    <s v="Norco Bicycles"/>
    <s v="Mountain"/>
    <s v="low"/>
    <s v="small"/>
    <n v="688.63"/>
    <n v="612.88"/>
    <d v="1993-10-02T00:00:00"/>
    <n v="75.75"/>
    <s v="F"/>
    <n v="29"/>
    <d v="1974-10-21T00:00:00"/>
    <n v="45.733811117453065"/>
    <s v="Registered Nurse"/>
    <s v="Health"/>
    <s v="Mass Customer"/>
    <s v="N"/>
    <s v="No"/>
    <n v="12"/>
    <m/>
  </r>
  <r>
    <n v="7187"/>
    <n v="67"/>
    <x v="2092"/>
    <d v="2017-09-10T00:00:00"/>
    <n v="111"/>
    <b v="0"/>
    <s v="Approved"/>
    <s v="Norco Bicycles"/>
    <s v="Road"/>
    <s v="medium"/>
    <s v="medium"/>
    <n v="544.04999999999995"/>
    <n v="376.84"/>
    <d v="2005-10-22T00:00:00"/>
    <n v="167.20999999999998"/>
    <s v="M"/>
    <n v="66"/>
    <d v="1982-09-21T00:00:00"/>
    <n v="37.810523446220188"/>
    <s v="Accounting Assistant IV"/>
    <s v="Manufacturing"/>
    <s v="Affluent Customer"/>
    <s v="N"/>
    <s v="No"/>
    <n v="4"/>
    <m/>
  </r>
  <r>
    <n v="7209"/>
    <n v="69"/>
    <x v="880"/>
    <d v="2017-09-10T00:00:00"/>
    <n v="111"/>
    <b v="1"/>
    <s v="Approved"/>
    <s v="Norco Bicycles"/>
    <s v="Road"/>
    <s v="medium"/>
    <s v="large"/>
    <n v="1240.31"/>
    <n v="795.1"/>
    <d v="2015-08-02T00:00:00"/>
    <n v="445.20999999999992"/>
    <s v="F"/>
    <n v="20"/>
    <d v="1978-09-19T00:00:00"/>
    <n v="41.818742624302381"/>
    <s v="Health Coach IV"/>
    <s v="Health"/>
    <s v="High Net Worth"/>
    <s v="N"/>
    <s v="Yes"/>
    <n v="18"/>
    <m/>
  </r>
  <r>
    <n v="7285"/>
    <n v="98"/>
    <x v="540"/>
    <d v="2017-09-10T00:00:00"/>
    <n v="111"/>
    <b v="0"/>
    <s v="Approved"/>
    <s v="Trek Bicycles"/>
    <s v="Standard"/>
    <s v="high"/>
    <s v="medium"/>
    <n v="358.39"/>
    <n v="215.03"/>
    <d v="2004-01-16T00:00:00"/>
    <n v="143.35999999999999"/>
    <s v="U"/>
    <n v="26"/>
    <d v="1899-12-30T00:00:00"/>
    <n v="0"/>
    <s v="Automation Specialist IV"/>
    <s v="IT"/>
    <s v="Mass Customer"/>
    <s v="N"/>
    <s v="No"/>
    <n v="0"/>
    <m/>
  </r>
  <r>
    <n v="7467"/>
    <n v="27"/>
    <x v="2728"/>
    <d v="2017-09-10T00:00:00"/>
    <n v="111"/>
    <b v="0"/>
    <s v="Approved"/>
    <s v="Trek Bicycles"/>
    <s v="Standard"/>
    <s v="medium"/>
    <s v="medium"/>
    <n v="499.53"/>
    <n v="388.72"/>
    <d v="2003-02-16T00:00:00"/>
    <n v="110.80999999999995"/>
    <s v="M"/>
    <n v="80"/>
    <d v="1995-11-07T00:00:00"/>
    <n v="24.673537144850329"/>
    <s v="General Manager"/>
    <s v="Argiculture"/>
    <s v="Affluent Customer"/>
    <s v="N"/>
    <s v="No"/>
    <n v="7"/>
    <m/>
  </r>
  <r>
    <n v="7534"/>
    <n v="72"/>
    <x v="1657"/>
    <d v="2017-09-10T00:00:00"/>
    <n v="111"/>
    <b v="1"/>
    <s v="Approved"/>
    <s v="Norco Bicycles"/>
    <s v="Standard"/>
    <s v="medium"/>
    <s v="medium"/>
    <n v="360.4"/>
    <n v="270.3"/>
    <d v="2016-12-06T00:00:00"/>
    <n v="90.099999999999966"/>
    <s v="M"/>
    <n v="23"/>
    <d v="1997-10-15T00:00:00"/>
    <n v="22.733811117453069"/>
    <s v="Chemical Engineer"/>
    <s v="Manufacturing"/>
    <s v="Mass Customer"/>
    <s v="N"/>
    <s v="No"/>
    <n v="2"/>
    <m/>
  </r>
  <r>
    <n v="8446"/>
    <n v="49"/>
    <x v="1939"/>
    <d v="2017-09-10T00:00:00"/>
    <n v="111"/>
    <b v="0"/>
    <s v="Approved"/>
    <s v="Trek Bicycles"/>
    <s v="Road"/>
    <s v="medium"/>
    <s v="medium"/>
    <n v="533.51"/>
    <n v="400.13"/>
    <d v="2012-06-04T00:00:00"/>
    <n v="133.38"/>
    <s v="F"/>
    <n v="0"/>
    <d v="1955-07-23T00:00:00"/>
    <n v="64.994085090055805"/>
    <s v="Budget/Accounting Analyst II"/>
    <s v="n/a"/>
    <s v="Affluent Customer"/>
    <s v="N"/>
    <s v="No"/>
    <n v="11"/>
    <m/>
  </r>
  <r>
    <n v="8652"/>
    <n v="67"/>
    <x v="1957"/>
    <d v="2017-09-10T00:00:00"/>
    <n v="111"/>
    <b v="0"/>
    <s v="Approved"/>
    <s v="Norco Bicycles"/>
    <s v="Road"/>
    <s v="medium"/>
    <s v="medium"/>
    <n v="544.04999999999995"/>
    <n v="376.84"/>
    <d v="2016-12-06T00:00:00"/>
    <n v="167.20999999999998"/>
    <s v="M"/>
    <n v="33"/>
    <d v="1985-06-10T00:00:00"/>
    <n v="35.089975501014713"/>
    <s v="Analyst Programmer"/>
    <s v="Retail"/>
    <s v="Affluent Customer"/>
    <s v="N"/>
    <s v="Yes"/>
    <n v="4"/>
    <m/>
  </r>
  <r>
    <n v="9051"/>
    <n v="44"/>
    <x v="954"/>
    <d v="2017-09-10T00:00:00"/>
    <n v="111"/>
    <b v="0"/>
    <s v="Approved"/>
    <s v="WeareA2B"/>
    <s v="Standard"/>
    <s v="medium"/>
    <s v="medium"/>
    <n v="1769.64"/>
    <n v="108.76"/>
    <d v="2003-02-16T00:00:00"/>
    <n v="1660.88"/>
    <s v="M"/>
    <n v="11"/>
    <d v="1959-10-11T00:00:00"/>
    <n v="60.77216728183663"/>
    <n v="0"/>
    <s v="IT"/>
    <s v="Mass Customer"/>
    <s v="N"/>
    <s v="Yes"/>
    <n v="19"/>
    <m/>
  </r>
  <r>
    <n v="9211"/>
    <n v="2"/>
    <x v="2422"/>
    <d v="2017-09-10T00:00:00"/>
    <n v="111"/>
    <b v="1"/>
    <s v="Approved"/>
    <s v="Solex"/>
    <s v="Standard"/>
    <s v="medium"/>
    <s v="medium"/>
    <n v="71.489999999999995"/>
    <n v="53.62"/>
    <d v="2011-04-16T00:00:00"/>
    <n v="17.869999999999997"/>
    <s v="M"/>
    <n v="3"/>
    <d v="1994-10-05T00:00:00"/>
    <n v="25.763948103754437"/>
    <s v="Office Assistant I"/>
    <s v="Manufacturing"/>
    <s v="Mass Customer"/>
    <s v="N"/>
    <s v="Yes"/>
    <n v="8"/>
    <m/>
  </r>
  <r>
    <n v="9955"/>
    <n v="15"/>
    <x v="2364"/>
    <d v="2017-09-10T00:00:00"/>
    <n v="111"/>
    <b v="1"/>
    <s v="Approved"/>
    <s v="Norco Bicycles"/>
    <s v="Standard"/>
    <s v="low"/>
    <s v="medium"/>
    <n v="958.74"/>
    <n v="748.9"/>
    <d v="2013-03-12T00:00:00"/>
    <n v="209.84000000000003"/>
    <s v="M"/>
    <n v="93"/>
    <d v="1979-11-06T00:00:00"/>
    <n v="40.687235774987315"/>
    <s v="Assistant Manager"/>
    <s v="Manufacturing"/>
    <s v="Mass Customer"/>
    <s v="N"/>
    <s v="No"/>
    <n v="14"/>
    <m/>
  </r>
  <r>
    <n v="10936"/>
    <n v="13"/>
    <x v="2915"/>
    <d v="2017-09-10T00:00:00"/>
    <n v="111"/>
    <b v="0"/>
    <s v="Approved"/>
    <s v="Solex"/>
    <s v="Standard"/>
    <s v="medium"/>
    <s v="medium"/>
    <n v="1163.8900000000001"/>
    <n v="589.27"/>
    <d v="2010-11-05T00:00:00"/>
    <n v="574.62000000000012"/>
    <s v="M"/>
    <n v="43"/>
    <d v="1973-04-10T00:00:00"/>
    <n v="47.265317966768137"/>
    <s v="Human Resources Manager"/>
    <s v="Manufacturing"/>
    <s v="Mass Customer"/>
    <s v="N"/>
    <s v="Yes"/>
    <n v="7"/>
    <m/>
  </r>
  <r>
    <n v="11240"/>
    <n v="0"/>
    <x v="2916"/>
    <d v="2017-09-10T00:00:00"/>
    <n v="111"/>
    <b v="0"/>
    <s v="Approved"/>
    <s v="OHM Cycles"/>
    <s v="Standard"/>
    <s v="high"/>
    <s v="medium"/>
    <n v="227.88"/>
    <n v="136.72999999999999"/>
    <d v="2014-03-03T00:00:00"/>
    <n v="91.15"/>
    <s v="M"/>
    <n v="3"/>
    <d v="1968-05-22T00:00:00"/>
    <n v="52.15298919964485"/>
    <s v="Web Developer I"/>
    <s v="n/a"/>
    <s v="High Net Worth"/>
    <s v="N"/>
    <s v="Yes"/>
    <n v="19"/>
    <m/>
  </r>
  <r>
    <n v="11797"/>
    <n v="66"/>
    <x v="1189"/>
    <d v="2017-09-10T00:00:00"/>
    <n v="111"/>
    <b v="1"/>
    <s v="Approved"/>
    <s v="Giant Bicycles"/>
    <s v="Road"/>
    <s v="low"/>
    <s v="small"/>
    <n v="590.26"/>
    <n v="525.33000000000004"/>
    <d v="2010-11-05T00:00:00"/>
    <n v="64.92999999999995"/>
    <s v="M"/>
    <n v="2"/>
    <d v="1977-06-29T00:00:00"/>
    <n v="43.043400158548955"/>
    <s v="VP Marketing"/>
    <s v="Entertainment"/>
    <s v="Mass Customer"/>
    <s v="N"/>
    <s v="Yes"/>
    <n v="9"/>
    <m/>
  </r>
  <r>
    <n v="13082"/>
    <n v="41"/>
    <x v="857"/>
    <d v="2017-09-10T00:00:00"/>
    <n v="111"/>
    <b v="1"/>
    <s v="Approved"/>
    <s v="Solex"/>
    <s v="Road"/>
    <s v="medium"/>
    <s v="medium"/>
    <n v="416.98"/>
    <n v="312.74"/>
    <d v="1993-04-12T00:00:00"/>
    <n v="104.24000000000001"/>
    <s v="F"/>
    <n v="48"/>
    <d v="1996-10-29T00:00:00"/>
    <n v="23.695454953069508"/>
    <s v="Accountant II"/>
    <s v="Entertainment"/>
    <s v="Affluent Customer"/>
    <s v="N"/>
    <s v="Yes"/>
    <n v="6"/>
    <m/>
  </r>
  <r>
    <n v="13190"/>
    <n v="29"/>
    <x v="2799"/>
    <d v="2017-09-10T00:00:00"/>
    <n v="111"/>
    <b v="0"/>
    <s v="Approved"/>
    <s v="WeareA2B"/>
    <s v="Standard"/>
    <s v="medium"/>
    <s v="medium"/>
    <n v="1065.03"/>
    <n v="230.09"/>
    <d v="2000-11-03T00:00:00"/>
    <n v="834.93999999999994"/>
    <s v="M"/>
    <n v="17"/>
    <d v="1957-09-29T00:00:00"/>
    <n v="62.805043994165395"/>
    <n v="0"/>
    <s v="Argiculture"/>
    <s v="High Net Worth"/>
    <s v="N"/>
    <s v="Yes"/>
    <n v="7"/>
    <m/>
  </r>
  <r>
    <n v="13493"/>
    <n v="5"/>
    <x v="2917"/>
    <d v="2017-09-10T00:00:00"/>
    <n v="111"/>
    <b v="0"/>
    <s v="Approved"/>
    <s v="Trek Bicycles"/>
    <s v="Mountain"/>
    <s v="low"/>
    <s v="medium"/>
    <n v="574.64"/>
    <n v="459.71"/>
    <d v="2011-08-29T00:00:00"/>
    <n v="114.93"/>
    <s v="F"/>
    <n v="24"/>
    <d v="1977-03-28T00:00:00"/>
    <n v="43.298194679096902"/>
    <s v="Accountant III"/>
    <s v="Manufacturing"/>
    <s v="Mass Customer"/>
    <s v="N"/>
    <s v="No"/>
    <n v="18"/>
    <m/>
  </r>
  <r>
    <n v="13759"/>
    <n v="4"/>
    <x v="2197"/>
    <d v="2017-09-10T00:00:00"/>
    <n v="111"/>
    <b v="0"/>
    <s v="Approved"/>
    <s v="Giant Bicycles"/>
    <s v="Standard"/>
    <s v="high"/>
    <s v="medium"/>
    <n v="1129.1300000000001"/>
    <n v="677.48"/>
    <d v="2011-08-29T00:00:00"/>
    <n v="451.65000000000009"/>
    <s v="M"/>
    <n v="77"/>
    <d v="1964-02-29T00:00:00"/>
    <n v="56.383126185946217"/>
    <s v="Research Nurse"/>
    <s v="Health"/>
    <s v="Affluent Customer"/>
    <s v="N"/>
    <s v="Yes"/>
    <n v="9"/>
    <m/>
  </r>
  <r>
    <n v="14378"/>
    <n v="81"/>
    <x v="602"/>
    <d v="2017-09-10T00:00:00"/>
    <n v="111"/>
    <b v="1"/>
    <s v="Approved"/>
    <s v="Solex"/>
    <s v="Standard"/>
    <s v="medium"/>
    <s v="medium"/>
    <n v="1151.96"/>
    <n v="649.49"/>
    <d v="1999-12-04T00:00:00"/>
    <n v="502.47"/>
    <s v="M"/>
    <n v="54"/>
    <d v="1993-01-22T00:00:00"/>
    <n v="27.465317966768136"/>
    <s v="Occupational Therapist"/>
    <s v="Health"/>
    <s v="High Net Worth"/>
    <s v="N"/>
    <s v="No"/>
    <n v="9"/>
    <m/>
  </r>
  <r>
    <n v="14647"/>
    <n v="28"/>
    <x v="1679"/>
    <d v="2017-09-10T00:00:00"/>
    <n v="111"/>
    <b v="1"/>
    <s v="Approved"/>
    <s v="Norco Bicycles"/>
    <s v="Standard"/>
    <s v="medium"/>
    <s v="small"/>
    <n v="1216.1400000000001"/>
    <n v="1082.3599999999999"/>
    <d v="1991-08-05T00:00:00"/>
    <n v="133.7800000000002"/>
    <s v="F"/>
    <n v="80"/>
    <d v="1976-11-29T00:00:00"/>
    <n v="43.624222076357178"/>
    <s v="Senior Sales Associate"/>
    <s v="IT"/>
    <s v="Affluent Customer"/>
    <s v="N"/>
    <s v="Yes"/>
    <n v="21"/>
    <m/>
  </r>
  <r>
    <n v="14749"/>
    <n v="6"/>
    <x v="2438"/>
    <d v="2017-09-10T00:00:00"/>
    <n v="111"/>
    <b v="1"/>
    <s v="Approved"/>
    <s v="Solex"/>
    <s v="Standard"/>
    <s v="high"/>
    <s v="medium"/>
    <n v="748.17"/>
    <n v="448.9"/>
    <d v="2014-10-10T00:00:00"/>
    <n v="299.27"/>
    <s v="M"/>
    <n v="45"/>
    <d v="1972-10-26T00:00:00"/>
    <n v="47.720112487316079"/>
    <s v="Recruiting Manager"/>
    <s v="Health"/>
    <s v="High Net Worth"/>
    <s v="N"/>
    <s v="Yes"/>
    <n v="8"/>
    <m/>
  </r>
  <r>
    <n v="14859"/>
    <n v="41"/>
    <x v="2918"/>
    <d v="2017-09-10T00:00:00"/>
    <n v="111"/>
    <b v="0"/>
    <s v="Approved"/>
    <s v="Norco Bicycles"/>
    <s v="Standard"/>
    <s v="low"/>
    <s v="medium"/>
    <n v="958.74"/>
    <n v="748.9"/>
    <d v="1996-11-09T00:00:00"/>
    <n v="209.84000000000003"/>
    <s v="F"/>
    <n v="59"/>
    <d v="1959-09-25T00:00:00"/>
    <n v="60.816002898274988"/>
    <s v="Internal Auditor"/>
    <s v="Property"/>
    <s v="High Net Worth"/>
    <s v="N"/>
    <s v="Yes"/>
    <n v="11"/>
    <m/>
  </r>
  <r>
    <n v="15643"/>
    <n v="98"/>
    <x v="2598"/>
    <d v="2017-09-10T00:00:00"/>
    <n v="111"/>
    <b v="0"/>
    <s v="Approved"/>
    <s v="Trek Bicycles"/>
    <s v="Standard"/>
    <s v="high"/>
    <s v="medium"/>
    <n v="358.39"/>
    <n v="215.03"/>
    <d v="2004-01-16T00:00:00"/>
    <n v="143.35999999999999"/>
    <s v="F"/>
    <n v="50"/>
    <d v="1967-10-03T00:00:00"/>
    <n v="52.788605638001016"/>
    <n v="0"/>
    <s v="Financial Services"/>
    <s v="Affluent Customer"/>
    <s v="N"/>
    <s v="No"/>
    <n v="15"/>
    <m/>
  </r>
  <r>
    <n v="16153"/>
    <n v="62"/>
    <x v="2919"/>
    <d v="2017-09-10T00:00:00"/>
    <n v="111"/>
    <b v="0"/>
    <s v="Approved"/>
    <s v="Solex"/>
    <s v="Standard"/>
    <s v="medium"/>
    <s v="medium"/>
    <n v="478.16"/>
    <n v="298.72000000000003"/>
    <d v="1998-12-17T00:00:00"/>
    <n v="179.44"/>
    <s v="M"/>
    <n v="50"/>
    <d v="1964-11-07T00:00:00"/>
    <n v="55.692715227042108"/>
    <s v="Editor"/>
    <s v="Manufacturing"/>
    <s v="Mass Customer"/>
    <s v="N"/>
    <s v="Yes"/>
    <n v="19"/>
    <m/>
  </r>
  <r>
    <n v="6138"/>
    <n v="0"/>
    <x v="2291"/>
    <d v="2017-01-17T00:00:00"/>
    <m/>
    <b v="0"/>
    <s v="Approved"/>
    <m/>
    <m/>
    <m/>
    <m/>
    <n v="1281.5999999999999"/>
    <m/>
    <m/>
    <m/>
    <m/>
    <m/>
    <m/>
    <m/>
    <m/>
    <m/>
    <m/>
    <m/>
    <m/>
    <m/>
    <m/>
  </r>
  <r>
    <n v="16324"/>
    <n v="17"/>
    <x v="2470"/>
    <d v="2017-09-10T00:00:00"/>
    <n v="111"/>
    <b v="1"/>
    <s v="Approved"/>
    <s v="Solex"/>
    <s v="Standard"/>
    <s v="high"/>
    <s v="medium"/>
    <n v="1024.6600000000001"/>
    <n v="614.79999999999995"/>
    <d v="1996-11-09T00:00:00"/>
    <n v="409.86000000000013"/>
    <s v="F"/>
    <n v="57"/>
    <d v="1999-12-27T00:00:00"/>
    <n v="20.533811117453066"/>
    <s v="Registered Nurse"/>
    <s v="Health"/>
    <s v="Affluent Customer"/>
    <s v="N"/>
    <s v="No"/>
    <n v="1"/>
    <m/>
  </r>
  <r>
    <n v="16359"/>
    <n v="85"/>
    <x v="2920"/>
    <d v="2017-09-10T00:00:00"/>
    <n v="111"/>
    <b v="0"/>
    <s v="Approved"/>
    <s v="WeareA2B"/>
    <s v="Standard"/>
    <s v="medium"/>
    <s v="medium"/>
    <n v="752.64"/>
    <n v="205.36"/>
    <d v="2015-08-02T00:00:00"/>
    <n v="547.28"/>
    <s v="F"/>
    <n v="72"/>
    <d v="1963-05-02T00:00:00"/>
    <n v="57.213263172247586"/>
    <s v="Web Developer I"/>
    <s v="Retail"/>
    <s v="Mass Customer"/>
    <s v="N"/>
    <s v="Yes"/>
    <n v="4"/>
    <m/>
  </r>
  <r>
    <n v="6141"/>
    <n v="33"/>
    <x v="2921"/>
    <d v="2017-04-06T00:00:00"/>
    <m/>
    <b v="0"/>
    <s v="Cancelled"/>
    <s v="Giant Bicycles"/>
    <s v="Standard"/>
    <s v="medium"/>
    <s v="small"/>
    <n v="1311.44"/>
    <n v="1167.18"/>
    <n v="36498"/>
    <m/>
    <m/>
    <m/>
    <m/>
    <m/>
    <m/>
    <m/>
    <m/>
    <m/>
    <m/>
    <m/>
    <m/>
  </r>
  <r>
    <n v="16961"/>
    <n v="55"/>
    <x v="969"/>
    <d v="2017-09-10T00:00:00"/>
    <n v="111"/>
    <b v="0"/>
    <s v="Approved"/>
    <s v="Trek Bicycles"/>
    <s v="Road"/>
    <s v="medium"/>
    <s v="large"/>
    <n v="1894.19"/>
    <n v="598.76"/>
    <d v="1994-09-09T00:00:00"/>
    <n v="1295.43"/>
    <s v="F"/>
    <n v="73"/>
    <d v="1969-06-03T00:00:00"/>
    <n v="51.120112487316078"/>
    <s v="Assistant Manager"/>
    <s v="Manufacturing"/>
    <s v="Mass Customer"/>
    <s v="N"/>
    <s v="Yes"/>
    <n v="5"/>
    <m/>
  </r>
  <r>
    <n v="17310"/>
    <n v="40"/>
    <x v="1630"/>
    <d v="2017-09-10T00:00:00"/>
    <n v="111"/>
    <b v="1"/>
    <s v="Approved"/>
    <s v="OHM Cycles"/>
    <s v="Standard"/>
    <s v="high"/>
    <s v="medium"/>
    <n v="1458.17"/>
    <n v="874.9"/>
    <d v="2008-03-19T00:00:00"/>
    <n v="583.2700000000001"/>
    <s v="F"/>
    <n v="60"/>
    <d v="1980-07-19T00:00:00"/>
    <n v="39.985865911973619"/>
    <s v="Technical Writer"/>
    <s v="n/a"/>
    <s v="Affluent Customer"/>
    <s v="N"/>
    <s v="Yes"/>
    <n v="16"/>
    <m/>
  </r>
  <r>
    <n v="17486"/>
    <n v="61"/>
    <x v="2286"/>
    <d v="2017-09-10T00:00:00"/>
    <n v="111"/>
    <b v="0"/>
    <s v="Approved"/>
    <s v="OHM Cycles"/>
    <s v="Standard"/>
    <s v="low"/>
    <s v="medium"/>
    <n v="71.16"/>
    <n v="56.93"/>
    <d v="1998-12-17T00:00:00"/>
    <n v="14.229999999999997"/>
    <s v="F"/>
    <n v="9"/>
    <d v="1962-03-30T00:00:00"/>
    <n v="58.303674131151695"/>
    <s v="Senior Cost Accountant"/>
    <s v="Financial Services"/>
    <s v="Mass Customer"/>
    <s v="N"/>
    <s v="Yes"/>
    <n v="20"/>
    <m/>
  </r>
  <r>
    <n v="19364"/>
    <n v="0"/>
    <x v="914"/>
    <d v="2017-09-10T00:00:00"/>
    <n v="111"/>
    <b v="0"/>
    <s v="Approved"/>
    <s v="Norco Bicycles"/>
    <s v="Standard"/>
    <s v="low"/>
    <s v="medium"/>
    <n v="363.01"/>
    <n v="290.41000000000003"/>
    <d v="2013-06-09T00:00:00"/>
    <n v="72.599999999999966"/>
    <s v="F"/>
    <n v="59"/>
    <d v="1987-06-15T00:00:00"/>
    <n v="33.076276870877727"/>
    <s v="GIS Technical Architect"/>
    <s v="n/a"/>
    <s v="High Net Worth"/>
    <s v="N"/>
    <s v="Yes"/>
    <n v="14"/>
    <m/>
  </r>
  <r>
    <n v="19523"/>
    <n v="31"/>
    <x v="2909"/>
    <d v="2017-09-10T00:00:00"/>
    <n v="111"/>
    <b v="0"/>
    <s v="Approved"/>
    <s v="WeareA2B"/>
    <s v="Standard"/>
    <s v="medium"/>
    <s v="medium"/>
    <n v="752.64"/>
    <n v="205.36"/>
    <d v="1993-04-20T00:00:00"/>
    <n v="547.28"/>
    <s v="M"/>
    <n v="53"/>
    <d v="1965-04-18T00:00:00"/>
    <n v="55.248879610603751"/>
    <s v="Chief Design Engineer"/>
    <s v="Property"/>
    <s v="High Net Worth"/>
    <s v="N"/>
    <s v="Yes"/>
    <n v="18"/>
    <m/>
  </r>
  <r>
    <n v="19672"/>
    <n v="49"/>
    <x v="1892"/>
    <d v="2017-09-10T00:00:00"/>
    <n v="111"/>
    <b v="1"/>
    <s v="Approved"/>
    <s v="Trek Bicycles"/>
    <s v="Road"/>
    <s v="medium"/>
    <s v="medium"/>
    <n v="533.51"/>
    <n v="400.13"/>
    <d v="1997-10-04T00:00:00"/>
    <n v="133.38"/>
    <s v="M"/>
    <n v="81"/>
    <d v="1977-10-24T00:00:00"/>
    <n v="42.722852213343479"/>
    <s v="Assistant Manager"/>
    <s v="Health"/>
    <s v="Mass Customer"/>
    <s v="N"/>
    <s v="No"/>
    <n v="13"/>
    <m/>
  </r>
  <r>
    <n v="6148"/>
    <n v="42"/>
    <x v="2922"/>
    <d v="2017-03-26T00:00:00"/>
    <m/>
    <m/>
    <s v="Approved"/>
    <s v="OHM Cycles"/>
    <s v="Road"/>
    <s v="medium"/>
    <s v="small"/>
    <n v="1810"/>
    <n v="1610.9"/>
    <n v="39526"/>
    <m/>
    <m/>
    <m/>
    <m/>
    <m/>
    <m/>
    <m/>
    <m/>
    <m/>
    <m/>
    <m/>
    <m/>
  </r>
  <r>
    <n v="19745"/>
    <n v="41"/>
    <x v="2923"/>
    <d v="2017-09-10T00:00:00"/>
    <n v="111"/>
    <b v="0"/>
    <s v="Approved"/>
    <s v="Solex"/>
    <s v="Road"/>
    <s v="medium"/>
    <s v="medium"/>
    <n v="416.98"/>
    <n v="312.74"/>
    <d v="1997-05-10T00:00:00"/>
    <n v="104.24000000000001"/>
    <s v="M"/>
    <n v="82"/>
    <d v="1957-10-02T00:00:00"/>
    <n v="62.796824816083202"/>
    <s v="Graphic Designer"/>
    <s v="Manufacturing"/>
    <s v="Mass Customer"/>
    <s v="N"/>
    <s v="No"/>
    <n v="15"/>
    <m/>
  </r>
  <r>
    <n v="19748"/>
    <n v="97"/>
    <x v="6"/>
    <d v="2017-09-10T00:00:00"/>
    <n v="111"/>
    <b v="1"/>
    <s v="Approved"/>
    <s v="Solex"/>
    <s v="Standard"/>
    <s v="medium"/>
    <s v="large"/>
    <n v="202.62"/>
    <n v="151.96"/>
    <d v="2004-01-16T00:00:00"/>
    <n v="50.66"/>
    <s v="F"/>
    <n v="54"/>
    <d v="1954-08-16T00:00:00"/>
    <n v="65.928331665398275"/>
    <s v="Research Nurse"/>
    <s v="Health"/>
    <s v="Affluent Customer"/>
    <s v="N"/>
    <s v="Yes"/>
    <n v="13"/>
    <m/>
  </r>
  <r>
    <n v="207"/>
    <n v="94"/>
    <x v="2840"/>
    <d v="2017-09-09T00:00:00"/>
    <n v="112"/>
    <b v="0"/>
    <s v="Approved"/>
    <s v="Giant Bicycles"/>
    <s v="Standard"/>
    <s v="medium"/>
    <s v="large"/>
    <n v="1635.3"/>
    <n v="993.66"/>
    <d v="2013-06-09T00:00:00"/>
    <n v="641.64"/>
    <s v="F"/>
    <n v="29"/>
    <d v="1994-07-05T00:00:00"/>
    <n v="26.016002898274987"/>
    <s v="Editor"/>
    <s v="Argiculture"/>
    <s v="Affluent Customer"/>
    <s v="N"/>
    <s v="No"/>
    <n v="8"/>
    <m/>
  </r>
  <r>
    <n v="413"/>
    <n v="60"/>
    <x v="1002"/>
    <d v="2017-09-09T00:00:00"/>
    <n v="112"/>
    <b v="0"/>
    <s v="Approved"/>
    <s v="Giant Bicycles"/>
    <s v="Standard"/>
    <s v="high"/>
    <s v="small"/>
    <n v="1977.36"/>
    <n v="1759.85"/>
    <d v="2014-07-28T00:00:00"/>
    <n v="217.51"/>
    <s v="M"/>
    <n v="67"/>
    <d v="1931-10-23T00:00:00"/>
    <n v="88.758468651699644"/>
    <s v="Recruiting Manager"/>
    <s v="Retail"/>
    <s v="Affluent Customer"/>
    <s v="N"/>
    <s v="No"/>
    <n v="6"/>
    <m/>
  </r>
  <r>
    <n v="488"/>
    <n v="10"/>
    <x v="178"/>
    <d v="2017-09-09T00:00:00"/>
    <n v="112"/>
    <b v="1"/>
    <s v="Approved"/>
    <s v="WeareA2B"/>
    <s v="Touring"/>
    <s v="medium"/>
    <s v="medium"/>
    <n v="1466.68"/>
    <n v="363.25"/>
    <d v="1994-09-09T00:00:00"/>
    <n v="1103.43"/>
    <s v="M"/>
    <n v="19"/>
    <d v="1980-09-08T00:00:00"/>
    <n v="39.846139884576353"/>
    <s v="Clinical Specialist"/>
    <s v="Health"/>
    <s v="Mass Customer"/>
    <s v="N"/>
    <s v="Yes"/>
    <n v="22"/>
    <m/>
  </r>
  <r>
    <n v="730"/>
    <n v="62"/>
    <x v="44"/>
    <d v="2017-09-09T00:00:00"/>
    <n v="112"/>
    <b v="1"/>
    <s v="Approved"/>
    <s v="Solex"/>
    <s v="Standard"/>
    <s v="high"/>
    <s v="medium"/>
    <n v="1024.6600000000001"/>
    <n v="614.79999999999995"/>
    <d v="1996-11-09T00:00:00"/>
    <n v="409.86000000000013"/>
    <s v="F"/>
    <n v="82"/>
    <d v="1980-10-22T00:00:00"/>
    <n v="39.725591939370879"/>
    <s v="Senior Quality Engineer"/>
    <s v="Financial Services"/>
    <s v="High Net Worth"/>
    <s v="N"/>
    <s v="No"/>
    <n v="14"/>
    <m/>
  </r>
  <r>
    <n v="883"/>
    <n v="38"/>
    <x v="2924"/>
    <d v="2017-09-09T00:00:00"/>
    <n v="112"/>
    <b v="0"/>
    <s v="Approved"/>
    <s v="Trek Bicycles"/>
    <s v="Standard"/>
    <s v="medium"/>
    <s v="large"/>
    <n v="2091.4699999999998"/>
    <n v="388.92"/>
    <d v="2003-02-07T00:00:00"/>
    <n v="1702.5499999999997"/>
    <s v="F"/>
    <n v="62"/>
    <d v="1983-05-06T00:00:00"/>
    <n v="37.188605638001015"/>
    <s v="Staff Accountant II"/>
    <s v="Financial Services"/>
    <s v="High Net Worth"/>
    <s v="N"/>
    <s v="Yes"/>
    <n v="13"/>
    <m/>
  </r>
  <r>
    <n v="891"/>
    <n v="40"/>
    <x v="2925"/>
    <d v="2017-09-09T00:00:00"/>
    <n v="112"/>
    <b v="1"/>
    <s v="Approved"/>
    <s v="OHM Cycles"/>
    <s v="Standard"/>
    <s v="high"/>
    <s v="medium"/>
    <n v="1458.17"/>
    <n v="874.9"/>
    <d v="2006-02-02T00:00:00"/>
    <n v="583.2700000000001"/>
    <s v="M"/>
    <n v="94"/>
    <d v="1979-09-17T00:00:00"/>
    <n v="40.824222076357174"/>
    <s v="Legal Assistant"/>
    <s v="Property"/>
    <s v="Affluent Customer"/>
    <s v="N"/>
    <s v="Yes"/>
    <n v="15"/>
    <m/>
  </r>
  <r>
    <n v="1420"/>
    <n v="0"/>
    <x v="2926"/>
    <d v="2017-09-09T00:00:00"/>
    <n v="112"/>
    <b v="0"/>
    <s v="Approved"/>
    <s v="OHM Cycles"/>
    <s v="Standard"/>
    <s v="medium"/>
    <s v="medium"/>
    <n v="235.63"/>
    <n v="125.07"/>
    <d v="2004-08-07T00:00:00"/>
    <n v="110.56"/>
    <s v="F"/>
    <n v="35"/>
    <d v="1981-01-15T00:00:00"/>
    <n v="39.492715227042112"/>
    <s v="Director of Sales"/>
    <s v="Manufacturing"/>
    <s v="High Net Worth"/>
    <s v="N"/>
    <s v="No"/>
    <n v="7"/>
    <m/>
  </r>
  <r>
    <n v="1429"/>
    <n v="93"/>
    <x v="2778"/>
    <d v="2017-09-09T00:00:00"/>
    <n v="112"/>
    <b v="0"/>
    <s v="Approved"/>
    <s v="WeareA2B"/>
    <s v="Standard"/>
    <s v="medium"/>
    <s v="medium"/>
    <n v="1065.03"/>
    <n v="230.09"/>
    <d v="2013-06-09T00:00:00"/>
    <n v="834.93999999999994"/>
    <s v="F"/>
    <n v="65"/>
    <d v="1958-07-17T00:00:00"/>
    <n v="62.007783720192791"/>
    <s v="Product Engineer"/>
    <s v="Manufacturing"/>
    <s v="Affluent Customer"/>
    <s v="N"/>
    <s v="Yes"/>
    <n v="6"/>
    <m/>
  </r>
  <r>
    <n v="1625"/>
    <n v="90"/>
    <x v="2927"/>
    <d v="2017-09-09T00:00:00"/>
    <n v="112"/>
    <b v="1"/>
    <s v="Approved"/>
    <s v="Norco Bicycles"/>
    <s v="Standard"/>
    <s v="low"/>
    <s v="medium"/>
    <n v="363.01"/>
    <n v="290.41000000000003"/>
    <d v="2005-05-10T00:00:00"/>
    <n v="72.599999999999966"/>
    <s v="F"/>
    <n v="41"/>
    <d v="1954-04-30T00:00:00"/>
    <n v="66.224222076357179"/>
    <s v="Account Coordinator"/>
    <s v="IT"/>
    <s v="Mass Customer"/>
    <s v="N"/>
    <s v="No"/>
    <n v="10"/>
    <m/>
  </r>
  <r>
    <n v="1811"/>
    <n v="99"/>
    <x v="863"/>
    <d v="2017-09-09T00:00:00"/>
    <n v="112"/>
    <b v="0"/>
    <s v="Approved"/>
    <s v="Trek Bicycles"/>
    <s v="Road"/>
    <s v="low"/>
    <s v="small"/>
    <n v="1720.7"/>
    <n v="1531.42"/>
    <d v="2006-10-01T00:00:00"/>
    <n v="189.27999999999997"/>
    <s v="F"/>
    <n v="16"/>
    <d v="1967-09-07T00:00:00"/>
    <n v="52.859838514713338"/>
    <s v="Librarian"/>
    <s v="Entertainment"/>
    <s v="High Net Worth"/>
    <s v="N"/>
    <s v="No"/>
    <n v="7"/>
    <m/>
  </r>
  <r>
    <n v="1925"/>
    <n v="90"/>
    <x v="1659"/>
    <d v="2017-09-09T00:00:00"/>
    <n v="112"/>
    <b v="1"/>
    <s v="Approved"/>
    <s v="Norco Bicycles"/>
    <s v="Standard"/>
    <s v="low"/>
    <s v="medium"/>
    <n v="363.01"/>
    <n v="290.41000000000003"/>
    <d v="2013-06-09T00:00:00"/>
    <n v="72.599999999999966"/>
    <s v="M"/>
    <n v="59"/>
    <d v="1967-11-01T00:00:00"/>
    <n v="52.709153583206493"/>
    <s v="Senior Sales Associate"/>
    <s v="Property"/>
    <s v="Affluent Customer"/>
    <s v="N"/>
    <s v="Yes"/>
    <n v="18"/>
    <m/>
  </r>
  <r>
    <n v="1991"/>
    <n v="85"/>
    <x v="927"/>
    <d v="2017-09-09T00:00:00"/>
    <n v="112"/>
    <b v="0"/>
    <s v="Approved"/>
    <s v="WeareA2B"/>
    <s v="Standard"/>
    <s v="medium"/>
    <s v="medium"/>
    <n v="752.64"/>
    <n v="205.36"/>
    <d v="1999-06-23T00:00:00"/>
    <n v="547.28"/>
    <s v="M"/>
    <n v="65"/>
    <d v="1961-12-28T00:00:00"/>
    <n v="58.555728925672248"/>
    <s v="Analog Circuit Design manager"/>
    <s v="IT"/>
    <s v="Mass Customer"/>
    <s v="N"/>
    <s v="No"/>
    <n v="12"/>
    <m/>
  </r>
  <r>
    <n v="3320"/>
    <n v="77"/>
    <x v="2190"/>
    <d v="2017-09-09T00:00:00"/>
    <n v="112"/>
    <b v="0"/>
    <s v="Approved"/>
    <s v="WeareA2B"/>
    <s v="Standard"/>
    <s v="medium"/>
    <s v="medium"/>
    <n v="1769.64"/>
    <n v="108.76"/>
    <d v="2006-10-01T00:00:00"/>
    <n v="1660.88"/>
    <s v="M"/>
    <n v="41"/>
    <d v="1955-01-09T00:00:00"/>
    <n v="65.528331665398269"/>
    <s v="Speech Pathologist"/>
    <s v="Manufacturing"/>
    <s v="High Net Worth"/>
    <s v="N"/>
    <s v="Yes"/>
    <n v="14"/>
    <m/>
  </r>
  <r>
    <n v="3509"/>
    <n v="99"/>
    <x v="216"/>
    <d v="2017-09-09T00:00:00"/>
    <n v="112"/>
    <b v="1"/>
    <s v="Approved"/>
    <s v="OHM Cycles"/>
    <s v="Standard"/>
    <s v="medium"/>
    <s v="medium"/>
    <n v="1227.3399999999999"/>
    <n v="770.89"/>
    <d v="1991-05-06T00:00:00"/>
    <n v="456.44999999999993"/>
    <s v="F"/>
    <n v="0"/>
    <d v="1981-12-05T00:00:00"/>
    <n v="38.605043994165399"/>
    <s v="Recruiting Manager"/>
    <s v="n/a"/>
    <s v="Mass Customer"/>
    <s v="N"/>
    <s v="No"/>
    <n v="8"/>
    <m/>
  </r>
  <r>
    <n v="3521"/>
    <n v="78"/>
    <x v="2928"/>
    <d v="2017-09-09T00:00:00"/>
    <n v="112"/>
    <b v="1"/>
    <s v="Approved"/>
    <s v="Giant Bicycles"/>
    <s v="Standard"/>
    <s v="medium"/>
    <s v="large"/>
    <n v="1765.3"/>
    <n v="709.48"/>
    <d v="1997-01-25T00:00:00"/>
    <n v="1055.82"/>
    <s v="F"/>
    <n v="59"/>
    <d v="1965-09-29T00:00:00"/>
    <n v="54.799564542110602"/>
    <n v="0"/>
    <s v="Property"/>
    <s v="Mass Customer"/>
    <s v="N"/>
    <s v="Yes"/>
    <n v="11"/>
    <m/>
  </r>
  <r>
    <n v="4067"/>
    <n v="11"/>
    <x v="1353"/>
    <d v="2017-09-09T00:00:00"/>
    <n v="112"/>
    <b v="1"/>
    <s v="Approved"/>
    <s v="Trek Bicycles"/>
    <s v="Standard"/>
    <s v="medium"/>
    <s v="small"/>
    <n v="1775.81"/>
    <n v="1580.47"/>
    <d v="2010-05-05T00:00:00"/>
    <n v="195.33999999999992"/>
    <s v="M"/>
    <n v="4"/>
    <d v="1969-07-25T00:00:00"/>
    <n v="50.977646733891426"/>
    <s v="Automation Specialist III"/>
    <s v="Manufacturing"/>
    <s v="High Net Worth"/>
    <s v="N"/>
    <s v="Yes"/>
    <n v="16"/>
    <m/>
  </r>
  <r>
    <n v="4757"/>
    <n v="13"/>
    <x v="1284"/>
    <d v="2017-09-09T00:00:00"/>
    <n v="112"/>
    <b v="0"/>
    <s v="Approved"/>
    <s v="Solex"/>
    <s v="Standard"/>
    <s v="medium"/>
    <s v="medium"/>
    <n v="1577.53"/>
    <n v="826.51"/>
    <d v="2011-03-16T00:00:00"/>
    <n v="751.02"/>
    <s v="M"/>
    <n v="63"/>
    <d v="1964-05-04T00:00:00"/>
    <n v="56.205043994165393"/>
    <s v="Staff Scientist"/>
    <s v="Manufacturing"/>
    <s v="High Net Worth"/>
    <s v="N"/>
    <s v="No"/>
    <n v="8"/>
    <m/>
  </r>
  <r>
    <n v="6168"/>
    <n v="0"/>
    <x v="1305"/>
    <d v="2017-11-15T00:00:00"/>
    <m/>
    <b v="1"/>
    <s v="Approved"/>
    <m/>
    <m/>
    <m/>
    <m/>
    <n v="1220.6600000000001"/>
    <m/>
    <m/>
    <m/>
    <m/>
    <m/>
    <m/>
    <m/>
    <m/>
    <m/>
    <m/>
    <m/>
    <m/>
    <m/>
    <m/>
  </r>
  <r>
    <n v="5579"/>
    <n v="18"/>
    <x v="1229"/>
    <d v="2017-09-09T00:00:00"/>
    <n v="112"/>
    <b v="0"/>
    <s v="Approved"/>
    <s v="Norco Bicycles"/>
    <s v="Standard"/>
    <s v="high"/>
    <s v="medium"/>
    <n v="1148.6400000000001"/>
    <n v="689.18"/>
    <d v="2013-09-16T00:00:00"/>
    <n v="459.46000000000015"/>
    <s v="M"/>
    <n v="53"/>
    <d v="1963-12-23T00:00:00"/>
    <n v="56.569427555809234"/>
    <s v="Business Systems Development Analyst"/>
    <s v="n/a"/>
    <s v="High Net Worth"/>
    <s v="N"/>
    <s v="Yes"/>
    <n v="10"/>
    <m/>
  </r>
  <r>
    <n v="5784"/>
    <n v="0"/>
    <x v="80"/>
    <d v="2017-09-09T00:00:00"/>
    <n v="112"/>
    <b v="0"/>
    <s v="Approved"/>
    <s v="Trek Bicycles"/>
    <s v="Standard"/>
    <s v="medium"/>
    <s v="medium"/>
    <n v="499.53"/>
    <n v="388.72"/>
    <d v="2002-03-22T00:00:00"/>
    <n v="110.80999999999995"/>
    <s v="F"/>
    <n v="97"/>
    <d v="1989-01-30T00:00:00"/>
    <n v="31.446139884576354"/>
    <s v="Actuary"/>
    <s v="Financial Services"/>
    <s v="High Net Worth"/>
    <s v="N"/>
    <s v="Yes"/>
    <n v="9"/>
    <m/>
  </r>
  <r>
    <n v="6405"/>
    <n v="59"/>
    <x v="2929"/>
    <d v="2017-09-09T00:00:00"/>
    <n v="112"/>
    <b v="0"/>
    <s v="Approved"/>
    <s v="Solex"/>
    <s v="Standard"/>
    <s v="medium"/>
    <s v="large"/>
    <n v="1061.56"/>
    <n v="733.58"/>
    <d v="2011-05-07T00:00:00"/>
    <n v="327.9799999999999"/>
    <s v="M"/>
    <n v="96"/>
    <d v="1984-09-08T00:00:00"/>
    <n v="35.84340015854896"/>
    <s v="Recruiting Manager"/>
    <s v="n/a"/>
    <s v="Mass Customer"/>
    <s v="N"/>
    <s v="Yes"/>
    <n v="4"/>
    <m/>
  </r>
  <r>
    <n v="6427"/>
    <n v="20"/>
    <x v="2930"/>
    <d v="2017-09-09T00:00:00"/>
    <n v="112"/>
    <b v="1"/>
    <s v="Approved"/>
    <s v="Trek Bicycles"/>
    <s v="Standard"/>
    <s v="medium"/>
    <s v="small"/>
    <n v="1775.81"/>
    <n v="1580.47"/>
    <d v="2010-05-05T00:00:00"/>
    <n v="195.33999999999992"/>
    <s v="F"/>
    <n v="7"/>
    <d v="1996-11-11T00:00:00"/>
    <n v="23.659838514713343"/>
    <n v="0"/>
    <s v="Financial Services"/>
    <s v="Mass Customer"/>
    <s v="N"/>
    <s v="No"/>
    <n v="5"/>
    <m/>
  </r>
  <r>
    <n v="6521"/>
    <n v="82"/>
    <x v="2262"/>
    <d v="2017-09-09T00:00:00"/>
    <n v="112"/>
    <b v="1"/>
    <s v="Approved"/>
    <s v="Giant Bicycles"/>
    <s v="Road"/>
    <s v="medium"/>
    <s v="medium"/>
    <n v="1538.99"/>
    <n v="829.65"/>
    <d v="2016-02-04T00:00:00"/>
    <n v="709.34"/>
    <s v="F"/>
    <n v="90"/>
    <d v="1997-12-04T00:00:00"/>
    <n v="22.596824816083206"/>
    <n v="0"/>
    <s v="n/a"/>
    <s v="High Net Worth"/>
    <s v="N"/>
    <s v="No"/>
    <n v="5"/>
    <m/>
  </r>
  <r>
    <n v="7223"/>
    <n v="0"/>
    <x v="2023"/>
    <d v="2017-09-09T00:00:00"/>
    <n v="112"/>
    <b v="1"/>
    <s v="Approved"/>
    <s v="Trek Bicycles"/>
    <s v="Standard"/>
    <s v="high"/>
    <s v="medium"/>
    <n v="495.72"/>
    <n v="297.43"/>
    <d v="2004-07-25T00:00:00"/>
    <n v="198.29000000000002"/>
    <s v="M"/>
    <n v="14"/>
    <d v="1960-02-12T00:00:00"/>
    <n v="60.432441254439368"/>
    <s v="Geologist III"/>
    <s v="Health"/>
    <s v="High Net Worth"/>
    <s v="N"/>
    <s v="Yes"/>
    <n v="6"/>
    <m/>
  </r>
  <r>
    <n v="7362"/>
    <n v="85"/>
    <x v="830"/>
    <d v="2017-09-09T00:00:00"/>
    <n v="112"/>
    <b v="1"/>
    <s v="Approved"/>
    <s v="WeareA2B"/>
    <s v="Standard"/>
    <s v="medium"/>
    <s v="medium"/>
    <n v="752.64"/>
    <n v="205.36"/>
    <d v="2005-05-10T00:00:00"/>
    <n v="547.28"/>
    <s v="F"/>
    <n v="99"/>
    <d v="1959-10-04T00:00:00"/>
    <n v="60.791345364028409"/>
    <s v="Accounting Assistant IV"/>
    <s v="Manufacturing"/>
    <s v="Affluent Customer"/>
    <s v="N"/>
    <s v="Yes"/>
    <n v="15"/>
    <m/>
  </r>
  <r>
    <n v="7996"/>
    <n v="0"/>
    <x v="74"/>
    <d v="2017-09-09T00:00:00"/>
    <n v="112"/>
    <b v="1"/>
    <s v="Approved"/>
    <s v="Trek Bicycles"/>
    <s v="Standard"/>
    <s v="medium"/>
    <s v="medium"/>
    <n v="499.53"/>
    <n v="388.72"/>
    <d v="1999-06-23T00:00:00"/>
    <n v="110.80999999999995"/>
    <s v="F"/>
    <n v="95"/>
    <d v="1990-01-01T00:00:00"/>
    <n v="30.525591939370877"/>
    <s v="Structural Engineer"/>
    <s v="Property"/>
    <s v="High Net Worth"/>
    <s v="N"/>
    <s v="Yes"/>
    <n v="16"/>
    <m/>
  </r>
  <r>
    <n v="8154"/>
    <n v="29"/>
    <x v="91"/>
    <d v="2017-09-09T00:00:00"/>
    <n v="112"/>
    <b v="1"/>
    <s v="Approved"/>
    <s v="WeareA2B"/>
    <s v="Standard"/>
    <s v="medium"/>
    <s v="medium"/>
    <n v="1065.03"/>
    <n v="230.09"/>
    <d v="2004-01-16T00:00:00"/>
    <n v="834.93999999999994"/>
    <s v="M"/>
    <n v="54"/>
    <d v="1966-07-03T00:00:00"/>
    <n v="54.040660432521562"/>
    <s v="Software Test Engineer III"/>
    <s v="Health"/>
    <s v="High Net Worth"/>
    <s v="N"/>
    <s v="Yes"/>
    <n v="18"/>
    <m/>
  </r>
  <r>
    <n v="9332"/>
    <n v="66"/>
    <x v="2824"/>
    <d v="2017-09-09T00:00:00"/>
    <n v="112"/>
    <b v="1"/>
    <s v="Approved"/>
    <s v="Giant Bicycles"/>
    <s v="Road"/>
    <s v="low"/>
    <s v="small"/>
    <n v="590.26"/>
    <n v="525.33000000000004"/>
    <d v="2010-11-05T00:00:00"/>
    <n v="64.92999999999995"/>
    <s v="U"/>
    <n v="28"/>
    <d v="1899-12-30T00:00:00"/>
    <n v="0"/>
    <s v="Senior Developer"/>
    <s v="IT"/>
    <s v="Mass Customer"/>
    <s v="N"/>
    <s v="No"/>
    <n v="0"/>
    <m/>
  </r>
  <r>
    <n v="9838"/>
    <n v="92"/>
    <x v="2569"/>
    <d v="2017-09-09T00:00:00"/>
    <n v="112"/>
    <b v="0"/>
    <s v="Approved"/>
    <s v="WeareA2B"/>
    <s v="Standard"/>
    <s v="medium"/>
    <s v="small"/>
    <n v="1415.01"/>
    <n v="1259.3599999999999"/>
    <d v="2013-06-09T00:00:00"/>
    <n v="155.65000000000009"/>
    <s v="F"/>
    <n v="93"/>
    <d v="1960-04-25T00:00:00"/>
    <n v="60.232441254439372"/>
    <s v="Structural Engineer"/>
    <s v="Manufacturing"/>
    <s v="Affluent Customer"/>
    <s v="N"/>
    <s v="Yes"/>
    <n v="6"/>
    <m/>
  </r>
  <r>
    <n v="9932"/>
    <n v="2"/>
    <x v="2562"/>
    <d v="2017-09-09T00:00:00"/>
    <n v="112"/>
    <b v="0"/>
    <s v="Approved"/>
    <s v="Solex"/>
    <s v="Standard"/>
    <s v="medium"/>
    <s v="medium"/>
    <n v="71.489999999999995"/>
    <n v="53.62"/>
    <d v="2012-12-02T00:00:00"/>
    <n v="17.869999999999997"/>
    <s v="M"/>
    <n v="17"/>
    <d v="1993-05-13T00:00:00"/>
    <n v="27.161208377727039"/>
    <s v="Teacher"/>
    <s v="Health"/>
    <s v="Mass Customer"/>
    <s v="N"/>
    <s v="No"/>
    <n v="4"/>
    <m/>
  </r>
  <r>
    <n v="10092"/>
    <n v="36"/>
    <x v="1104"/>
    <d v="2017-09-09T00:00:00"/>
    <n v="112"/>
    <b v="0"/>
    <s v="Approved"/>
    <s v="Solex"/>
    <s v="Standard"/>
    <s v="low"/>
    <s v="medium"/>
    <n v="1289.8499999999999"/>
    <n v="74.510000000000005"/>
    <d v="2007-12-11T00:00:00"/>
    <n v="1215.3399999999999"/>
    <s v="F"/>
    <n v="43"/>
    <d v="1966-07-15T00:00:00"/>
    <n v="54.007783720192791"/>
    <s v="Database Administrator III"/>
    <s v="Financial Services"/>
    <s v="High Net Worth"/>
    <s v="N"/>
    <s v="No"/>
    <n v="5"/>
    <m/>
  </r>
  <r>
    <n v="10371"/>
    <n v="49"/>
    <x v="2321"/>
    <d v="2017-09-09T00:00:00"/>
    <n v="112"/>
    <b v="1"/>
    <s v="Approved"/>
    <s v="Trek Bicycles"/>
    <s v="Road"/>
    <s v="medium"/>
    <s v="medium"/>
    <n v="533.51"/>
    <n v="400.13"/>
    <d v="2012-06-04T00:00:00"/>
    <n v="133.38"/>
    <s v="F"/>
    <n v="52"/>
    <d v="1968-07-28T00:00:00"/>
    <n v="51.969427555809233"/>
    <n v="0"/>
    <s v="Financial Services"/>
    <s v="Affluent Customer"/>
    <s v="N"/>
    <s v="No"/>
    <n v="18"/>
    <m/>
  </r>
  <r>
    <n v="11434"/>
    <n v="40"/>
    <x v="2931"/>
    <d v="2017-09-09T00:00:00"/>
    <n v="112"/>
    <b v="1"/>
    <s v="Approved"/>
    <s v="OHM Cycles"/>
    <s v="Standard"/>
    <s v="high"/>
    <s v="medium"/>
    <n v="1458.17"/>
    <n v="874.9"/>
    <d v="1993-04-12T00:00:00"/>
    <n v="583.2700000000001"/>
    <s v="F"/>
    <n v="28"/>
    <d v="1971-05-22T00:00:00"/>
    <n v="49.15298919964485"/>
    <s v="Budget/Accounting Analyst IV"/>
    <s v="Manufacturing"/>
    <s v="Affluent Customer"/>
    <s v="N"/>
    <s v="Yes"/>
    <n v="19"/>
    <m/>
  </r>
  <r>
    <n v="11615"/>
    <n v="67"/>
    <x v="2693"/>
    <d v="2017-09-09T00:00:00"/>
    <n v="112"/>
    <b v="1"/>
    <s v="Approved"/>
    <s v="Norco Bicycles"/>
    <s v="Road"/>
    <s v="medium"/>
    <s v="medium"/>
    <n v="544.04999999999995"/>
    <n v="376.84"/>
    <d v="2005-10-22T00:00:00"/>
    <n v="167.20999999999998"/>
    <s v="F"/>
    <n v="73"/>
    <d v="1969-04-06T00:00:00"/>
    <n v="51.279016596905123"/>
    <s v="Registered Nurse"/>
    <s v="Health"/>
    <s v="Mass Customer"/>
    <s v="N"/>
    <s v="No"/>
    <n v="5"/>
    <m/>
  </r>
  <r>
    <n v="11828"/>
    <n v="36"/>
    <x v="2385"/>
    <d v="2017-09-09T00:00:00"/>
    <n v="112"/>
    <b v="0"/>
    <s v="Approved"/>
    <s v="Solex"/>
    <s v="Standard"/>
    <s v="low"/>
    <s v="medium"/>
    <n v="945.04"/>
    <n v="507.58"/>
    <d v="1999-12-04T00:00:00"/>
    <n v="437.46"/>
    <s v="M"/>
    <n v="16"/>
    <d v="1995-11-15T00:00:00"/>
    <n v="24.65161933663115"/>
    <s v="Database Administrator I"/>
    <s v="n/a"/>
    <s v="Affluent Customer"/>
    <s v="N"/>
    <s v="Yes"/>
    <n v="2"/>
    <m/>
  </r>
  <r>
    <n v="12142"/>
    <n v="86"/>
    <x v="2932"/>
    <d v="2017-09-09T00:00:00"/>
    <n v="112"/>
    <b v="0"/>
    <s v="Approved"/>
    <s v="Norco Bicycles"/>
    <s v="Road"/>
    <s v="high"/>
    <s v="large"/>
    <n v="774.53"/>
    <n v="464.72"/>
    <d v="2003-03-18T00:00:00"/>
    <n v="309.80999999999995"/>
    <s v="M"/>
    <n v="64"/>
    <d v="1966-06-22T00:00:00"/>
    <n v="54.070797418822927"/>
    <s v="Programmer Analyst I"/>
    <s v="Retail"/>
    <s v="High Net Worth"/>
    <s v="N"/>
    <s v="No"/>
    <n v="14"/>
    <m/>
  </r>
  <r>
    <n v="12398"/>
    <n v="18"/>
    <x v="2927"/>
    <d v="2017-09-09T00:00:00"/>
    <n v="112"/>
    <b v="1"/>
    <s v="Approved"/>
    <s v="Solex"/>
    <s v="Standard"/>
    <s v="medium"/>
    <s v="medium"/>
    <n v="575.27"/>
    <n v="431.45"/>
    <d v="2013-03-12T00:00:00"/>
    <n v="143.82"/>
    <s v="F"/>
    <n v="41"/>
    <d v="1954-04-30T00:00:00"/>
    <n v="66.224222076357179"/>
    <s v="Account Coordinator"/>
    <s v="IT"/>
    <s v="Mass Customer"/>
    <s v="N"/>
    <s v="No"/>
    <n v="10"/>
    <m/>
  </r>
  <r>
    <n v="12755"/>
    <n v="36"/>
    <x v="1353"/>
    <d v="2017-09-09T00:00:00"/>
    <n v="112"/>
    <b v="0"/>
    <s v="Approved"/>
    <s v="Solex"/>
    <s v="Standard"/>
    <s v="low"/>
    <s v="medium"/>
    <n v="1289.8499999999999"/>
    <n v="74.510000000000005"/>
    <d v="2012-06-04T00:00:00"/>
    <n v="1215.3399999999999"/>
    <s v="M"/>
    <n v="4"/>
    <d v="1969-07-25T00:00:00"/>
    <n v="50.977646733891426"/>
    <s v="Automation Specialist III"/>
    <s v="Manufacturing"/>
    <s v="High Net Worth"/>
    <s v="N"/>
    <s v="Yes"/>
    <n v="16"/>
    <m/>
  </r>
  <r>
    <n v="13051"/>
    <n v="82"/>
    <x v="956"/>
    <d v="2017-09-09T00:00:00"/>
    <n v="112"/>
    <b v="1"/>
    <s v="Approved"/>
    <s v="Norco Bicycles"/>
    <s v="Standard"/>
    <s v="high"/>
    <s v="medium"/>
    <n v="1148.6400000000001"/>
    <n v="689.18"/>
    <d v="1998-12-16T00:00:00"/>
    <n v="459.46000000000015"/>
    <s v="F"/>
    <n v="30"/>
    <d v="1979-03-04T00:00:00"/>
    <n v="41.363948103754439"/>
    <s v="Actuary"/>
    <s v="Financial Services"/>
    <s v="Mass Customer"/>
    <s v="N"/>
    <s v="Yes"/>
    <n v="10"/>
    <m/>
  </r>
  <r>
    <n v="13729"/>
    <n v="67"/>
    <x v="2554"/>
    <d v="2017-09-09T00:00:00"/>
    <n v="112"/>
    <b v="0"/>
    <s v="Approved"/>
    <s v="Solex"/>
    <s v="Standard"/>
    <s v="medium"/>
    <s v="large"/>
    <n v="1071.23"/>
    <n v="380.74"/>
    <d v="1991-08-05T00:00:00"/>
    <n v="690.49"/>
    <s v="F"/>
    <n v="57"/>
    <d v="1978-06-28T00:00:00"/>
    <n v="42.046139884576355"/>
    <s v="Desktop Support Technician"/>
    <s v="Retail"/>
    <s v="High Net Worth"/>
    <s v="N"/>
    <s v="Yes"/>
    <n v="13"/>
    <m/>
  </r>
  <r>
    <n v="14267"/>
    <n v="14"/>
    <x v="2025"/>
    <d v="2017-09-09T00:00:00"/>
    <n v="112"/>
    <b v="1"/>
    <s v="Approved"/>
    <s v="Trek Bicycles"/>
    <s v="Standard"/>
    <s v="medium"/>
    <s v="small"/>
    <n v="1386.84"/>
    <n v="1234.29"/>
    <d v="1996-11-09T00:00:00"/>
    <n v="152.54999999999995"/>
    <s v="M"/>
    <n v="76"/>
    <d v="1969-06-08T00:00:00"/>
    <n v="51.106413857179092"/>
    <s v="Administrative Officer"/>
    <s v="IT"/>
    <s v="Mass Customer"/>
    <s v="N"/>
    <s v="Yes"/>
    <n v="15"/>
    <m/>
  </r>
  <r>
    <n v="14341"/>
    <n v="86"/>
    <x v="1109"/>
    <d v="2017-09-09T00:00:00"/>
    <n v="112"/>
    <b v="0"/>
    <s v="Approved"/>
    <s v="OHM Cycles"/>
    <s v="Standard"/>
    <s v="medium"/>
    <s v="medium"/>
    <n v="235.63"/>
    <n v="125.07"/>
    <d v="2004-08-07T00:00:00"/>
    <n v="110.56"/>
    <s v="F"/>
    <n v="2"/>
    <d v="1985-04-04T00:00:00"/>
    <n v="35.27353714485033"/>
    <n v="0"/>
    <s v="Manufacturing"/>
    <s v="Affluent Customer"/>
    <s v="N"/>
    <s v="No"/>
    <n v="17"/>
    <m/>
  </r>
  <r>
    <n v="14776"/>
    <n v="74"/>
    <x v="2819"/>
    <d v="2017-09-09T00:00:00"/>
    <n v="112"/>
    <b v="1"/>
    <s v="Approved"/>
    <s v="WeareA2B"/>
    <s v="Standard"/>
    <s v="medium"/>
    <s v="medium"/>
    <n v="1228.07"/>
    <n v="400.91"/>
    <d v="2003-09-09T00:00:00"/>
    <n v="827.15999999999985"/>
    <s v="M"/>
    <n v="19"/>
    <d v="1991-08-24T00:00:00"/>
    <n v="28.881756322932521"/>
    <s v="Actuary"/>
    <s v="Financial Services"/>
    <s v="Mass Customer"/>
    <s v="N"/>
    <s v="Yes"/>
    <n v="9"/>
    <m/>
  </r>
  <r>
    <n v="14946"/>
    <n v="35"/>
    <x v="1503"/>
    <d v="2017-09-09T00:00:00"/>
    <n v="112"/>
    <b v="0"/>
    <s v="Approved"/>
    <s v="Giant Bicycles"/>
    <s v="Standard"/>
    <s v="medium"/>
    <s v="medium"/>
    <n v="1403.5"/>
    <n v="954.82"/>
    <d v="2016-11-14T00:00:00"/>
    <n v="448.67999999999995"/>
    <s v="M"/>
    <n v="53"/>
    <d v="1975-08-10T00:00:00"/>
    <n v="44.931071391425668"/>
    <n v="0"/>
    <s v="Health"/>
    <s v="High Net Worth"/>
    <s v="N"/>
    <s v="No"/>
    <n v="15"/>
    <m/>
  </r>
  <r>
    <n v="15038"/>
    <n v="55"/>
    <x v="1694"/>
    <d v="2017-09-09T00:00:00"/>
    <n v="112"/>
    <b v="1"/>
    <s v="Approved"/>
    <s v="Trek Bicycles"/>
    <s v="Road"/>
    <s v="medium"/>
    <s v="large"/>
    <n v="1894.19"/>
    <n v="598.76"/>
    <d v="1991-01-21T00:00:00"/>
    <n v="1295.43"/>
    <s v="F"/>
    <n v="79"/>
    <d v="1958-09-10T00:00:00"/>
    <n v="61.857098788685946"/>
    <s v="Electrical Engineer"/>
    <s v="Manufacturing"/>
    <s v="Affluent Customer"/>
    <s v="N"/>
    <s v="Yes"/>
    <n v="11"/>
    <m/>
  </r>
  <r>
    <n v="15673"/>
    <n v="76"/>
    <x v="1137"/>
    <d v="2017-09-09T00:00:00"/>
    <n v="112"/>
    <b v="1"/>
    <s v="Approved"/>
    <s v="WeareA2B"/>
    <s v="Standard"/>
    <s v="low"/>
    <s v="medium"/>
    <n v="642.30999999999995"/>
    <n v="513.85"/>
    <d v="2014-10-10T00:00:00"/>
    <n v="128.45999999999992"/>
    <s v="M"/>
    <n v="96"/>
    <d v="1966-12-18T00:00:00"/>
    <n v="53.58038645991882"/>
    <s v="Software Test Engineer IV"/>
    <s v="Manufacturing"/>
    <s v="Affluent Customer"/>
    <s v="N"/>
    <s v="No"/>
    <n v="6"/>
    <m/>
  </r>
  <r>
    <n v="16052"/>
    <n v="64"/>
    <x v="2850"/>
    <d v="2017-09-09T00:00:00"/>
    <n v="112"/>
    <b v="1"/>
    <s v="Approved"/>
    <s v="Trek Bicycles"/>
    <s v="Standard"/>
    <s v="medium"/>
    <s v="large"/>
    <n v="1469.44"/>
    <n v="596.54999999999995"/>
    <d v="2012-05-18T00:00:00"/>
    <n v="872.8900000000001"/>
    <s v="M"/>
    <n v="30"/>
    <d v="1959-10-02T00:00:00"/>
    <n v="60.796824816083202"/>
    <s v="Civil Engineer"/>
    <s v="Manufacturing"/>
    <s v="Mass Customer"/>
    <s v="N"/>
    <s v="Yes"/>
    <n v="16"/>
    <m/>
  </r>
  <r>
    <n v="16474"/>
    <n v="0"/>
    <x v="2933"/>
    <d v="2017-09-09T00:00:00"/>
    <n v="112"/>
    <b v="0"/>
    <s v="Approved"/>
    <s v="OHM Cycles"/>
    <s v="Standard"/>
    <s v="medium"/>
    <s v="medium"/>
    <n v="235.63"/>
    <n v="125.07"/>
    <d v="2004-08-07T00:00:00"/>
    <n v="110.56"/>
    <s v="U"/>
    <n v="4"/>
    <d v="1899-12-30T00:00:00"/>
    <n v="0"/>
    <s v="Food Chemist"/>
    <s v="Health"/>
    <s v="High Net Worth"/>
    <s v="N"/>
    <s v="No"/>
    <n v="0"/>
    <m/>
  </r>
  <r>
    <n v="16580"/>
    <n v="90"/>
    <x v="2934"/>
    <d v="2017-09-09T00:00:00"/>
    <n v="112"/>
    <b v="1"/>
    <s v="Approved"/>
    <s v="Norco Bicycles"/>
    <s v="Standard"/>
    <s v="low"/>
    <s v="medium"/>
    <n v="363.01"/>
    <n v="290.41000000000003"/>
    <d v="1999-07-26T00:00:00"/>
    <n v="72.599999999999966"/>
    <s v="U"/>
    <n v="18"/>
    <d v="1899-12-30T00:00:00"/>
    <n v="0"/>
    <s v="Geologist IV"/>
    <s v="IT"/>
    <s v="Mass Customer"/>
    <s v="N"/>
    <s v="Yes"/>
    <n v="0"/>
    <m/>
  </r>
  <r>
    <n v="16678"/>
    <n v="0"/>
    <x v="1097"/>
    <d v="2017-09-09T00:00:00"/>
    <n v="112"/>
    <b v="1"/>
    <s v="Approved"/>
    <s v="Trek Bicycles"/>
    <s v="Road"/>
    <s v="medium"/>
    <s v="medium"/>
    <n v="290.62"/>
    <n v="215.14"/>
    <d v="2004-12-18T00:00:00"/>
    <n v="75.480000000000018"/>
    <s v="F"/>
    <n v="26"/>
    <d v="1977-06-30T00:00:00"/>
    <n v="43.040660432521562"/>
    <s v="Software Test Engineer III"/>
    <s v="Manufacturing"/>
    <s v="High Net Worth"/>
    <s v="N"/>
    <s v="Yes"/>
    <n v="11"/>
    <m/>
  </r>
  <r>
    <n v="17460"/>
    <n v="29"/>
    <x v="1167"/>
    <d v="2017-09-09T00:00:00"/>
    <n v="112"/>
    <b v="1"/>
    <s v="Approved"/>
    <s v="Norco Bicycles"/>
    <s v="Road"/>
    <s v="medium"/>
    <s v="medium"/>
    <n v="543.39"/>
    <n v="407.54"/>
    <d v="2016-11-22T00:00:00"/>
    <n v="135.84999999999997"/>
    <s v="F"/>
    <n v="11"/>
    <d v="1977-04-29T00:00:00"/>
    <n v="43.210523446220193"/>
    <n v="0"/>
    <s v="n/a"/>
    <s v="Mass Customer"/>
    <s v="N"/>
    <s v="No"/>
    <n v="17"/>
    <m/>
  </r>
  <r>
    <n v="17789"/>
    <n v="6"/>
    <x v="2682"/>
    <d v="2017-09-09T00:00:00"/>
    <n v="112"/>
    <b v="0"/>
    <s v="Approved"/>
    <s v="Solex"/>
    <s v="Standard"/>
    <s v="high"/>
    <s v="medium"/>
    <n v="748.17"/>
    <n v="448.9"/>
    <d v="1991-11-10T00:00:00"/>
    <n v="299.27"/>
    <s v="M"/>
    <n v="40"/>
    <d v="1987-05-19T00:00:00"/>
    <n v="33.15024947361745"/>
    <s v="Programmer IV"/>
    <s v="Health"/>
    <s v="High Net Worth"/>
    <s v="N"/>
    <s v="No"/>
    <n v="2"/>
    <m/>
  </r>
  <r>
    <n v="6203"/>
    <n v="33"/>
    <x v="1833"/>
    <d v="2017-02-11T00:00:00"/>
    <m/>
    <b v="1"/>
    <s v="Cancelled"/>
    <s v="Giant Bicycles"/>
    <s v="Standard"/>
    <s v="medium"/>
    <s v="small"/>
    <n v="1311.44"/>
    <n v="1167.18"/>
    <n v="37698"/>
    <m/>
    <m/>
    <m/>
    <m/>
    <m/>
    <m/>
    <m/>
    <m/>
    <m/>
    <m/>
    <m/>
    <m/>
  </r>
  <r>
    <n v="17965"/>
    <n v="4"/>
    <x v="1671"/>
    <d v="2017-09-09T00:00:00"/>
    <n v="112"/>
    <b v="0"/>
    <s v="Approved"/>
    <s v="Giant Bicycles"/>
    <s v="Standard"/>
    <s v="high"/>
    <s v="medium"/>
    <n v="1129.1300000000001"/>
    <n v="677.48"/>
    <d v="2005-08-09T00:00:00"/>
    <n v="451.65000000000009"/>
    <s v="F"/>
    <n v="1"/>
    <d v="1953-10-11T00:00:00"/>
    <n v="66.77490700786403"/>
    <s v="Social Worker"/>
    <s v="Health"/>
    <s v="Affluent Customer"/>
    <s v="N"/>
    <s v="No"/>
    <n v="8"/>
    <m/>
  </r>
  <r>
    <n v="18276"/>
    <n v="7"/>
    <x v="977"/>
    <d v="2017-09-09T00:00:00"/>
    <n v="112"/>
    <b v="1"/>
    <s v="Approved"/>
    <s v="Trek Bicycles"/>
    <s v="Road"/>
    <s v="low"/>
    <s v="medium"/>
    <n v="980.37"/>
    <n v="234.43"/>
    <d v="2007-08-04T00:00:00"/>
    <n v="745.94"/>
    <s v="U"/>
    <n v="18"/>
    <d v="1899-12-30T00:00:00"/>
    <n v="0"/>
    <s v="Accounting Assistant II"/>
    <s v="IT"/>
    <s v="Mass Customer"/>
    <s v="N"/>
    <s v="Yes"/>
    <n v="0"/>
    <m/>
  </r>
  <r>
    <n v="19066"/>
    <n v="55"/>
    <x v="2935"/>
    <d v="2017-09-09T00:00:00"/>
    <n v="112"/>
    <b v="0"/>
    <s v="Approved"/>
    <s v="Trek Bicycles"/>
    <s v="Road"/>
    <s v="medium"/>
    <s v="large"/>
    <n v="1894.19"/>
    <n v="598.76"/>
    <d v="1993-06-23T00:00:00"/>
    <n v="1295.43"/>
    <s v="F"/>
    <n v="5"/>
    <d v="1998-07-28T00:00:00"/>
    <n v="21.95024947361745"/>
    <s v="Desktop Support Technician"/>
    <s v="Property"/>
    <s v="Mass Customer"/>
    <s v="N"/>
    <s v="Yes"/>
    <n v="4"/>
    <m/>
  </r>
  <r>
    <n v="479"/>
    <n v="69"/>
    <x v="2454"/>
    <d v="2017-09-08T00:00:00"/>
    <n v="113"/>
    <b v="1"/>
    <s v="Approved"/>
    <s v="Giant Bicycles"/>
    <s v="Road"/>
    <s v="medium"/>
    <s v="medium"/>
    <n v="792.9"/>
    <n v="594.67999999999995"/>
    <d v="2015-04-11T00:00:00"/>
    <n v="198.22000000000003"/>
    <s v="F"/>
    <n v="11"/>
    <d v="1994-08-04T00:00:00"/>
    <n v="25.933811117453068"/>
    <n v="0"/>
    <s v="IT"/>
    <s v="Mass Customer"/>
    <s v="N"/>
    <s v="Yes"/>
    <n v="4"/>
    <m/>
  </r>
  <r>
    <n v="716"/>
    <n v="91"/>
    <x v="1769"/>
    <d v="2017-09-08T00:00:00"/>
    <n v="113"/>
    <b v="1"/>
    <s v="Approved"/>
    <s v="Solex"/>
    <s v="Standard"/>
    <s v="medium"/>
    <s v="medium"/>
    <n v="100.35"/>
    <n v="75.260000000000005"/>
    <d v="1999-07-26T00:00:00"/>
    <n v="25.089999999999989"/>
    <s v="F"/>
    <n v="79"/>
    <d v="1986-10-12T00:00:00"/>
    <n v="33.750249473617451"/>
    <s v="Food Chemist"/>
    <s v="Health"/>
    <s v="Affluent Customer"/>
    <s v="N"/>
    <s v="No"/>
    <n v="20"/>
    <m/>
  </r>
  <r>
    <n v="816"/>
    <n v="95"/>
    <x v="2674"/>
    <d v="2017-09-08T00:00:00"/>
    <n v="113"/>
    <b v="1"/>
    <s v="Approved"/>
    <s v="Giant Bicycles"/>
    <s v="Standard"/>
    <s v="medium"/>
    <s v="large"/>
    <n v="569.55999999999995"/>
    <n v="528.42999999999995"/>
    <d v="2003-09-10T00:00:00"/>
    <n v="41.129999999999995"/>
    <s v="U"/>
    <n v="22"/>
    <d v="1899-12-30T00:00:00"/>
    <n v="0"/>
    <s v="Office Assistant II"/>
    <s v="IT"/>
    <s v="Mass Customer"/>
    <s v="N"/>
    <s v="Yes"/>
    <n v="0"/>
    <m/>
  </r>
  <r>
    <n v="1531"/>
    <n v="55"/>
    <x v="2936"/>
    <d v="2017-09-08T00:00:00"/>
    <n v="113"/>
    <b v="0"/>
    <s v="Approved"/>
    <s v="Trek Bicycles"/>
    <s v="Road"/>
    <s v="medium"/>
    <s v="large"/>
    <n v="1894.19"/>
    <n v="598.76"/>
    <d v="2003-07-21T00:00:00"/>
    <n v="1295.43"/>
    <s v="M"/>
    <n v="61"/>
    <d v="1991-09-29T00:00:00"/>
    <n v="28.78312618594622"/>
    <s v="Physical Therapy Assistant"/>
    <s v="n/a"/>
    <s v="Mass Customer"/>
    <s v="N"/>
    <s v="No"/>
    <n v="2"/>
    <m/>
  </r>
  <r>
    <n v="1712"/>
    <n v="82"/>
    <x v="1274"/>
    <d v="2017-09-08T00:00:00"/>
    <n v="113"/>
    <b v="0"/>
    <s v="Approved"/>
    <s v="Norco Bicycles"/>
    <s v="Standard"/>
    <s v="high"/>
    <s v="medium"/>
    <n v="1148.6400000000001"/>
    <n v="689.18"/>
    <d v="2013-09-16T00:00:00"/>
    <n v="459.46000000000015"/>
    <s v="F"/>
    <n v="7"/>
    <d v="1973-07-28T00:00:00"/>
    <n v="46.966687829781833"/>
    <s v="Senior Sales Associate"/>
    <s v="Argiculture"/>
    <s v="Affluent Customer"/>
    <s v="N"/>
    <s v="Yes"/>
    <n v="8"/>
    <m/>
  </r>
  <r>
    <n v="2169"/>
    <n v="13"/>
    <x v="1579"/>
    <d v="2017-09-08T00:00:00"/>
    <n v="113"/>
    <b v="0"/>
    <s v="Approved"/>
    <s v="Solex"/>
    <s v="Standard"/>
    <s v="medium"/>
    <s v="medium"/>
    <n v="1577.53"/>
    <n v="826.51"/>
    <d v="2011-03-16T00:00:00"/>
    <n v="751.02"/>
    <s v="M"/>
    <n v="49"/>
    <d v="1991-02-27T00:00:00"/>
    <n v="29.369427555809231"/>
    <s v="Tax Accountant"/>
    <s v="Retail"/>
    <s v="High Net Worth"/>
    <s v="N"/>
    <s v="No"/>
    <n v="3"/>
    <m/>
  </r>
  <r>
    <n v="2318"/>
    <n v="6"/>
    <x v="1248"/>
    <d v="2017-09-08T00:00:00"/>
    <n v="113"/>
    <b v="1"/>
    <s v="Approved"/>
    <s v="OHM Cycles"/>
    <s v="Standard"/>
    <s v="high"/>
    <s v="medium"/>
    <n v="227.88"/>
    <n v="136.72999999999999"/>
    <d v="2003-02-07T00:00:00"/>
    <n v="91.15"/>
    <s v="F"/>
    <n v="67"/>
    <d v="1958-04-16T00:00:00"/>
    <n v="62.259838514713344"/>
    <s v="Chief Design Engineer"/>
    <s v="Manufacturing"/>
    <s v="Affluent Customer"/>
    <s v="N"/>
    <s v="No"/>
    <n v="12"/>
    <m/>
  </r>
  <r>
    <n v="2480"/>
    <n v="44"/>
    <x v="123"/>
    <d v="2017-09-08T00:00:00"/>
    <n v="113"/>
    <b v="1"/>
    <s v="Approved"/>
    <s v="WeareA2B"/>
    <s v="Standard"/>
    <s v="medium"/>
    <s v="medium"/>
    <n v="1769.64"/>
    <n v="108.76"/>
    <d v="2011-05-09T00:00:00"/>
    <n v="1660.88"/>
    <s v="F"/>
    <n v="94"/>
    <d v="1965-07-14T00:00:00"/>
    <n v="55.010523446220191"/>
    <s v="Operator"/>
    <s v="Manufacturing"/>
    <s v="Affluent Customer"/>
    <s v="N"/>
    <s v="No"/>
    <n v="16"/>
    <m/>
  </r>
  <r>
    <n v="2960"/>
    <n v="95"/>
    <x v="1815"/>
    <d v="2017-09-08T00:00:00"/>
    <n v="113"/>
    <b v="1"/>
    <s v="Approved"/>
    <s v="OHM Cycles"/>
    <s v="Touring"/>
    <s v="low"/>
    <s v="medium"/>
    <n v="1073.07"/>
    <n v="933.84"/>
    <d v="1998-12-16T00:00:00"/>
    <n v="139.2299999999999"/>
    <s v="M"/>
    <n v="6"/>
    <d v="1970-03-06T00:00:00"/>
    <n v="50.363948103754439"/>
    <n v="0"/>
    <s v="Retail"/>
    <s v="High Net Worth"/>
    <s v="N"/>
    <s v="Yes"/>
    <n v="4"/>
    <m/>
  </r>
  <r>
    <n v="3220"/>
    <n v="61"/>
    <x v="2937"/>
    <d v="2017-09-08T00:00:00"/>
    <n v="113"/>
    <b v="1"/>
    <s v="Approved"/>
    <s v="OHM Cycles"/>
    <s v="Standard"/>
    <s v="low"/>
    <s v="medium"/>
    <n v="71.16"/>
    <n v="56.93"/>
    <d v="1992-10-02T00:00:00"/>
    <n v="14.229999999999997"/>
    <s v="F"/>
    <n v="97"/>
    <d v="1975-04-27T00:00:00"/>
    <n v="45.218742624302379"/>
    <s v="Help Desk Operator"/>
    <s v="Entertainment"/>
    <s v="Affluent Customer"/>
    <s v="N"/>
    <s v="Yes"/>
    <n v="17"/>
    <m/>
  </r>
  <r>
    <n v="3289"/>
    <n v="14"/>
    <x v="1451"/>
    <d v="2017-09-08T00:00:00"/>
    <n v="113"/>
    <b v="0"/>
    <s v="Approved"/>
    <s v="Trek Bicycles"/>
    <s v="Standard"/>
    <s v="medium"/>
    <s v="small"/>
    <n v="1386.84"/>
    <n v="1234.29"/>
    <d v="2009-03-08T00:00:00"/>
    <n v="152.54999999999995"/>
    <s v="M"/>
    <n v="52"/>
    <d v="1996-10-02T00:00:00"/>
    <n v="23.769427555809234"/>
    <s v="Cost Accountant"/>
    <s v="Financial Services"/>
    <s v="Affluent Customer"/>
    <s v="N"/>
    <s v="Yes"/>
    <n v="2"/>
    <m/>
  </r>
  <r>
    <n v="3496"/>
    <n v="34"/>
    <x v="2654"/>
    <d v="2017-09-08T00:00:00"/>
    <n v="113"/>
    <b v="1"/>
    <s v="Approved"/>
    <s v="WeareA2B"/>
    <s v="Standard"/>
    <s v="medium"/>
    <s v="medium"/>
    <n v="1231.1500000000001"/>
    <n v="161.6"/>
    <d v="1996-11-09T00:00:00"/>
    <n v="1069.5500000000002"/>
    <s v="M"/>
    <n v="20"/>
    <d v="1987-05-30T00:00:00"/>
    <n v="33.120112487316078"/>
    <n v="0"/>
    <s v="Property"/>
    <s v="High Net Worth"/>
    <s v="N"/>
    <s v="Yes"/>
    <n v="9"/>
    <m/>
  </r>
  <r>
    <n v="3531"/>
    <n v="77"/>
    <x v="1489"/>
    <d v="2017-09-08T00:00:00"/>
    <n v="113"/>
    <b v="0"/>
    <s v="Approved"/>
    <s v="Norco Bicycles"/>
    <s v="Road"/>
    <s v="medium"/>
    <s v="large"/>
    <n v="1240.31"/>
    <n v="795.1"/>
    <d v="2013-09-16T00:00:00"/>
    <n v="445.20999999999992"/>
    <s v="M"/>
    <n v="9"/>
    <d v="1973-12-29T00:00:00"/>
    <n v="46.544770021562655"/>
    <s v="Account Coordinator"/>
    <s v="Manufacturing"/>
    <s v="Mass Customer"/>
    <s v="N"/>
    <s v="Yes"/>
    <n v="19"/>
    <m/>
  </r>
  <r>
    <n v="4209"/>
    <n v="58"/>
    <x v="2938"/>
    <d v="2017-09-08T00:00:00"/>
    <n v="113"/>
    <b v="0"/>
    <s v="Approved"/>
    <s v="OHM Cycles"/>
    <s v="Standard"/>
    <s v="medium"/>
    <s v="medium"/>
    <n v="912.52"/>
    <n v="141.4"/>
    <d v="2011-08-24T00:00:00"/>
    <n v="771.12"/>
    <s v="M"/>
    <n v="82"/>
    <d v="1955-02-20T00:00:00"/>
    <n v="65.413263172247582"/>
    <s v="Research Assistant II"/>
    <s v="Health"/>
    <s v="Mass Customer"/>
    <s v="N"/>
    <s v="Yes"/>
    <n v="16"/>
    <m/>
  </r>
  <r>
    <n v="5375"/>
    <n v="36"/>
    <x v="2939"/>
    <d v="2017-09-08T00:00:00"/>
    <n v="113"/>
    <b v="1"/>
    <s v="Approved"/>
    <s v="Solex"/>
    <s v="Standard"/>
    <s v="low"/>
    <s v="medium"/>
    <n v="945.04"/>
    <n v="507.58"/>
    <d v="1999-12-04T00:00:00"/>
    <n v="437.46"/>
    <s v="F"/>
    <n v="88"/>
    <d v="1986-05-08T00:00:00"/>
    <n v="34.180386459918822"/>
    <n v="0"/>
    <s v="Financial Services"/>
    <s v="Mass Customer"/>
    <s v="N"/>
    <s v="Yes"/>
    <n v="19"/>
    <m/>
  </r>
  <r>
    <n v="5995"/>
    <n v="65"/>
    <x v="141"/>
    <d v="2017-09-08T00:00:00"/>
    <n v="113"/>
    <b v="1"/>
    <s v="Approved"/>
    <s v="WeareA2B"/>
    <s v="Standard"/>
    <s v="medium"/>
    <s v="medium"/>
    <n v="1807.45"/>
    <n v="778.69"/>
    <d v="2015-05-21T00:00:00"/>
    <n v="1028.76"/>
    <s v="M"/>
    <n v="97"/>
    <d v="1998-06-13T00:00:00"/>
    <n v="22.073537144850327"/>
    <s v="VP Accounting"/>
    <s v="Financial Services"/>
    <s v="Mass Customer"/>
    <s v="N"/>
    <s v="No"/>
    <n v="3"/>
    <m/>
  </r>
  <r>
    <n v="6086"/>
    <n v="3"/>
    <x v="2003"/>
    <d v="2017-09-08T00:00:00"/>
    <n v="113"/>
    <b v="0"/>
    <s v="Approved"/>
    <s v="Trek Bicycles"/>
    <s v="Standard"/>
    <s v="medium"/>
    <s v="large"/>
    <n v="2091.4699999999998"/>
    <n v="388.92"/>
    <d v="2003-07-21T00:00:00"/>
    <n v="1702.5499999999997"/>
    <s v="F"/>
    <n v="69"/>
    <d v="1978-02-10T00:00:00"/>
    <n v="42.424222076357175"/>
    <s v="Information Systems Manager"/>
    <s v="Health"/>
    <s v="Mass Customer"/>
    <s v="N"/>
    <s v="Yes"/>
    <n v="10"/>
    <m/>
  </r>
  <r>
    <n v="6272"/>
    <n v="91"/>
    <x v="888"/>
    <d v="2017-09-08T00:00:00"/>
    <n v="113"/>
    <b v="0"/>
    <s v="Approved"/>
    <s v="WeareA2B"/>
    <s v="Standard"/>
    <s v="low"/>
    <s v="medium"/>
    <n v="642.30999999999995"/>
    <n v="513.85"/>
    <d v="2014-10-10T00:00:00"/>
    <n v="128.45999999999992"/>
    <s v="M"/>
    <n v="18"/>
    <d v="1994-01-02T00:00:00"/>
    <n v="26.52011248731608"/>
    <s v="Cost Accountant"/>
    <s v="Financial Services"/>
    <s v="High Net Worth"/>
    <s v="N"/>
    <s v="No"/>
    <n v="7"/>
    <m/>
  </r>
  <r>
    <n v="6441"/>
    <n v="67"/>
    <x v="1968"/>
    <d v="2017-09-08T00:00:00"/>
    <n v="113"/>
    <b v="0"/>
    <s v="Approved"/>
    <s v="Norco Bicycles"/>
    <s v="Road"/>
    <s v="medium"/>
    <s v="medium"/>
    <n v="544.04999999999995"/>
    <n v="376.84"/>
    <d v="2016-07-09T00:00:00"/>
    <n v="167.20999999999998"/>
    <s v="M"/>
    <n v="76"/>
    <d v="1994-09-12T00:00:00"/>
    <n v="25.826961802384574"/>
    <s v="Marketing Manager"/>
    <s v="n/a"/>
    <s v="Mass Customer"/>
    <s v="N"/>
    <s v="Yes"/>
    <n v="3"/>
    <m/>
  </r>
  <r>
    <n v="7004"/>
    <n v="59"/>
    <x v="2940"/>
    <d v="2017-09-08T00:00:00"/>
    <n v="113"/>
    <b v="1"/>
    <s v="Approved"/>
    <s v="Solex"/>
    <s v="Standard"/>
    <s v="medium"/>
    <s v="large"/>
    <n v="1061.56"/>
    <n v="733.58"/>
    <d v="1993-07-20T00:00:00"/>
    <n v="327.9799999999999"/>
    <s v="M"/>
    <n v="84"/>
    <d v="1997-05-28T00:00:00"/>
    <n v="23.117372761288685"/>
    <s v="Cost Accountant"/>
    <s v="Financial Services"/>
    <s v="Mass Customer"/>
    <s v="N"/>
    <s v="No"/>
    <n v="1"/>
    <m/>
  </r>
  <r>
    <n v="7122"/>
    <n v="32"/>
    <x v="2226"/>
    <d v="2017-09-08T00:00:00"/>
    <n v="113"/>
    <b v="0"/>
    <s v="Approved"/>
    <s v="Giant Bicycles"/>
    <s v="Standard"/>
    <s v="medium"/>
    <s v="medium"/>
    <n v="642.70000000000005"/>
    <n v="211.37"/>
    <d v="2011-03-16T00:00:00"/>
    <n v="431.33000000000004"/>
    <s v="F"/>
    <n v="78"/>
    <d v="1974-11-11T00:00:00"/>
    <n v="45.676276870877729"/>
    <s v="Quality Engineer"/>
    <s v="Financial Services"/>
    <s v="Affluent Customer"/>
    <s v="N"/>
    <s v="Yes"/>
    <n v="17"/>
    <m/>
  </r>
  <r>
    <n v="7193"/>
    <n v="37"/>
    <x v="1948"/>
    <d v="2017-09-08T00:00:00"/>
    <n v="113"/>
    <b v="0"/>
    <s v="Approved"/>
    <s v="OHM Cycles"/>
    <s v="Standard"/>
    <s v="low"/>
    <s v="medium"/>
    <n v="1793.43"/>
    <n v="248.82"/>
    <d v="2006-02-02T00:00:00"/>
    <n v="1544.6100000000001"/>
    <s v="M"/>
    <n v="13"/>
    <d v="1983-11-26T00:00:00"/>
    <n v="36.629701528411971"/>
    <s v="VP Sales"/>
    <s v="n/a"/>
    <s v="Affluent Customer"/>
    <s v="N"/>
    <s v="Yes"/>
    <n v="14"/>
    <m/>
  </r>
  <r>
    <n v="7280"/>
    <n v="39"/>
    <x v="1415"/>
    <d v="2017-09-08T00:00:00"/>
    <n v="113"/>
    <b v="1"/>
    <s v="Approved"/>
    <s v="Giant Bicycles"/>
    <s v="Standard"/>
    <s v="medium"/>
    <s v="large"/>
    <n v="1812.75"/>
    <n v="582.48"/>
    <d v="2007-12-11T00:00:00"/>
    <n v="1230.27"/>
    <s v="F"/>
    <n v="3"/>
    <d v="1959-07-27T00:00:00"/>
    <n v="60.980386459918819"/>
    <s v="Marketing Manager"/>
    <s v="n/a"/>
    <s v="Mass Customer"/>
    <s v="N"/>
    <s v="Yes"/>
    <n v="13"/>
    <m/>
  </r>
  <r>
    <n v="7474"/>
    <n v="0"/>
    <x v="2941"/>
    <d v="2017-09-08T00:00:00"/>
    <n v="113"/>
    <b v="1"/>
    <s v="Approved"/>
    <s v="OHM Cycles"/>
    <s v="Standard"/>
    <s v="high"/>
    <s v="medium"/>
    <n v="227.88"/>
    <n v="136.72999999999999"/>
    <d v="2004-09-28T00:00:00"/>
    <n v="91.15"/>
    <s v="F"/>
    <n v="6"/>
    <d v="2000-10-11T00:00:00"/>
    <n v="19.742030295535258"/>
    <s v="Administrative Assistant IV"/>
    <s v="Financial Services"/>
    <s v="High Net Worth"/>
    <s v="N"/>
    <s v="Yes"/>
    <n v="1"/>
    <m/>
  </r>
  <r>
    <n v="7492"/>
    <n v="0"/>
    <x v="2668"/>
    <d v="2017-09-08T00:00:00"/>
    <n v="113"/>
    <b v="0"/>
    <s v="Approved"/>
    <s v="Trek Bicycles"/>
    <s v="Road"/>
    <s v="medium"/>
    <s v="medium"/>
    <n v="533.51"/>
    <n v="400.13"/>
    <d v="2012-04-10T00:00:00"/>
    <n v="133.38"/>
    <s v="F"/>
    <n v="47"/>
    <d v="1974-11-17T00:00:00"/>
    <n v="45.659838514713343"/>
    <s v="Software Engineer IV"/>
    <s v="Financial Services"/>
    <s v="High Net Worth"/>
    <s v="N"/>
    <s v="Yes"/>
    <n v="18"/>
    <m/>
  </r>
  <r>
    <n v="7804"/>
    <n v="99"/>
    <x v="510"/>
    <d v="2017-09-08T00:00:00"/>
    <n v="113"/>
    <b v="0"/>
    <s v="Approved"/>
    <s v="Trek Bicycles"/>
    <s v="Road"/>
    <s v="low"/>
    <s v="small"/>
    <n v="1720.7"/>
    <n v="1531.42"/>
    <d v="2006-10-01T00:00:00"/>
    <n v="189.27999999999997"/>
    <s v="U"/>
    <n v="9"/>
    <d v="1899-12-30T00:00:00"/>
    <n v="0"/>
    <s v="Senior Financial Analyst"/>
    <s v="Financial Services"/>
    <s v="High Net Worth"/>
    <s v="N"/>
    <s v="No"/>
    <n v="0"/>
    <m/>
  </r>
  <r>
    <n v="7892"/>
    <n v="46"/>
    <x v="2150"/>
    <d v="2017-09-08T00:00:00"/>
    <n v="113"/>
    <b v="1"/>
    <s v="Approved"/>
    <s v="Solex"/>
    <s v="Standard"/>
    <s v="low"/>
    <s v="medium"/>
    <n v="1289.8499999999999"/>
    <n v="74.510000000000005"/>
    <d v="2012-06-04T00:00:00"/>
    <n v="1215.3399999999999"/>
    <s v="M"/>
    <n v="80"/>
    <d v="1986-08-28T00:00:00"/>
    <n v="33.873537144850324"/>
    <s v="Clinical Specialist"/>
    <s v="Health"/>
    <s v="Affluent Customer"/>
    <s v="N"/>
    <s v="Yes"/>
    <n v="11"/>
    <m/>
  </r>
  <r>
    <n v="8324"/>
    <n v="3"/>
    <x v="663"/>
    <d v="2017-09-08T00:00:00"/>
    <n v="113"/>
    <b v="0"/>
    <s v="Approved"/>
    <s v="Trek Bicycles"/>
    <s v="Standard"/>
    <s v="medium"/>
    <s v="large"/>
    <n v="2091.4699999999998"/>
    <n v="388.92"/>
    <d v="2003-02-07T00:00:00"/>
    <n v="1702.5499999999997"/>
    <s v="F"/>
    <n v="42"/>
    <d v="1967-01-17T00:00:00"/>
    <n v="53.498194679096905"/>
    <s v="Analyst Programmer"/>
    <s v="Property"/>
    <s v="Mass Customer"/>
    <s v="N"/>
    <s v="Yes"/>
    <n v="13"/>
    <m/>
  </r>
  <r>
    <n v="8693"/>
    <n v="13"/>
    <x v="2210"/>
    <d v="2017-09-08T00:00:00"/>
    <n v="113"/>
    <b v="1"/>
    <s v="Approved"/>
    <s v="Solex"/>
    <s v="Standard"/>
    <s v="medium"/>
    <s v="medium"/>
    <n v="1163.8900000000001"/>
    <n v="589.27"/>
    <d v="2016-07-09T00:00:00"/>
    <n v="574.62000000000012"/>
    <s v="F"/>
    <n v="76"/>
    <d v="1979-03-30T00:00:00"/>
    <n v="41.292715227042109"/>
    <s v="Data Coordiator"/>
    <s v="n/a"/>
    <s v="Affluent Customer"/>
    <s v="N"/>
    <s v="No"/>
    <n v="4"/>
    <m/>
  </r>
  <r>
    <n v="9063"/>
    <n v="99"/>
    <x v="2852"/>
    <d v="2017-09-08T00:00:00"/>
    <n v="113"/>
    <b v="0"/>
    <s v="Approved"/>
    <s v="OHM Cycles"/>
    <s v="Standard"/>
    <s v="medium"/>
    <s v="medium"/>
    <n v="1227.3399999999999"/>
    <n v="770.89"/>
    <d v="1994-08-10T00:00:00"/>
    <n v="456.44999999999993"/>
    <s v="F"/>
    <n v="67"/>
    <d v="2000-10-28T00:00:00"/>
    <n v="19.695454953069508"/>
    <n v="0"/>
    <s v="Financial Services"/>
    <s v="Mass Customer"/>
    <s v="N"/>
    <s v="No"/>
    <n v="1"/>
    <m/>
  </r>
  <r>
    <n v="9435"/>
    <n v="21"/>
    <x v="1901"/>
    <d v="2017-09-08T00:00:00"/>
    <n v="113"/>
    <b v="0"/>
    <s v="Approved"/>
    <s v="Solex"/>
    <s v="Standard"/>
    <s v="medium"/>
    <s v="large"/>
    <n v="1071.23"/>
    <n v="380.74"/>
    <d v="1996-04-05T00:00:00"/>
    <n v="690.49"/>
    <s v="M"/>
    <n v="74"/>
    <d v="1977-10-15T00:00:00"/>
    <n v="42.747509747590051"/>
    <s v="Structural Engineer"/>
    <s v="n/a"/>
    <s v="Mass Customer"/>
    <s v="N"/>
    <s v="No"/>
    <n v="8"/>
    <m/>
  </r>
  <r>
    <n v="9577"/>
    <n v="0"/>
    <x v="208"/>
    <d v="2017-09-08T00:00:00"/>
    <n v="113"/>
    <b v="1"/>
    <s v="Approved"/>
    <s v="Trek Bicycles"/>
    <s v="Road"/>
    <s v="medium"/>
    <s v="medium"/>
    <n v="533.51"/>
    <n v="400.13"/>
    <d v="2012-06-04T00:00:00"/>
    <n v="133.38"/>
    <s v="M"/>
    <n v="72"/>
    <d v="1998-12-24T00:00:00"/>
    <n v="21.542030295535259"/>
    <s v="Account Representative IV"/>
    <s v="Argiculture"/>
    <s v="High Net Worth"/>
    <s v="N"/>
    <s v="No"/>
    <n v="1"/>
    <m/>
  </r>
  <r>
    <n v="9670"/>
    <n v="28"/>
    <x v="1179"/>
    <d v="2017-09-08T00:00:00"/>
    <n v="113"/>
    <b v="0"/>
    <s v="Approved"/>
    <s v="Norco Bicycles"/>
    <s v="Standard"/>
    <s v="medium"/>
    <s v="small"/>
    <n v="1216.1400000000001"/>
    <n v="1082.3599999999999"/>
    <d v="2006-11-10T00:00:00"/>
    <n v="133.7800000000002"/>
    <s v="F"/>
    <n v="33"/>
    <d v="1995-08-20T00:00:00"/>
    <n v="24.88997550101471"/>
    <s v="Business Systems Development Analyst"/>
    <s v="IT"/>
    <s v="Affluent Customer"/>
    <s v="N"/>
    <s v="Yes"/>
    <n v="10"/>
    <m/>
  </r>
  <r>
    <n v="10349"/>
    <n v="78"/>
    <x v="1043"/>
    <d v="2017-09-08T00:00:00"/>
    <n v="113"/>
    <b v="0"/>
    <s v="Approved"/>
    <s v="Giant Bicycles"/>
    <s v="Standard"/>
    <s v="medium"/>
    <s v="large"/>
    <n v="1765.3"/>
    <n v="709.48"/>
    <d v="1997-01-25T00:00:00"/>
    <n v="1055.82"/>
    <s v="F"/>
    <n v="31"/>
    <d v="1980-09-03T00:00:00"/>
    <n v="39.859838514713338"/>
    <s v="Tax Accountant"/>
    <s v="n/a"/>
    <s v="Affluent Customer"/>
    <s v="N"/>
    <s v="Yes"/>
    <n v="5"/>
    <m/>
  </r>
  <r>
    <n v="10379"/>
    <n v="59"/>
    <x v="2123"/>
    <d v="2017-09-08T00:00:00"/>
    <n v="113"/>
    <b v="1"/>
    <s v="Approved"/>
    <s v="Solex"/>
    <s v="Standard"/>
    <s v="medium"/>
    <s v="large"/>
    <n v="1061.56"/>
    <n v="733.58"/>
    <d v="2011-08-24T00:00:00"/>
    <n v="327.9799999999999"/>
    <s v="F"/>
    <n v="28"/>
    <d v="1977-10-04T00:00:00"/>
    <n v="42.777646733891423"/>
    <n v="0"/>
    <s v="Manufacturing"/>
    <s v="Mass Customer"/>
    <s v="N"/>
    <s v="Yes"/>
    <n v="5"/>
    <m/>
  </r>
  <r>
    <n v="10625"/>
    <n v="19"/>
    <x v="1771"/>
    <d v="2017-09-08T00:00:00"/>
    <n v="113"/>
    <b v="0"/>
    <s v="Approved"/>
    <s v="OHM Cycles"/>
    <s v="Road"/>
    <s v="high"/>
    <s v="large"/>
    <n v="12.01"/>
    <n v="7.21"/>
    <d v="2009-03-08T00:00:00"/>
    <n v="4.8"/>
    <s v="M"/>
    <n v="7"/>
    <d v="1980-10-01T00:00:00"/>
    <n v="39.783126185946216"/>
    <s v="Developer IV"/>
    <s v="n/a"/>
    <s v="Mass Customer"/>
    <s v="N"/>
    <s v="No"/>
    <n v="21"/>
    <m/>
  </r>
  <r>
    <n v="10827"/>
    <n v="19"/>
    <x v="2386"/>
    <d v="2017-09-08T00:00:00"/>
    <n v="113"/>
    <b v="0"/>
    <s v="Approved"/>
    <s v="OHM Cycles"/>
    <s v="Road"/>
    <s v="high"/>
    <s v="large"/>
    <n v="12.01"/>
    <n v="7.21"/>
    <d v="2009-03-08T00:00:00"/>
    <n v="4.8"/>
    <s v="F"/>
    <n v="63"/>
    <d v="1965-05-22T00:00:00"/>
    <n v="55.155728925672243"/>
    <s v="VP Product Management"/>
    <s v="Health"/>
    <s v="Mass Customer"/>
    <s v="N"/>
    <s v="Yes"/>
    <n v="12"/>
    <m/>
  </r>
  <r>
    <n v="11361"/>
    <n v="85"/>
    <x v="2942"/>
    <d v="2017-09-08T00:00:00"/>
    <n v="113"/>
    <b v="1"/>
    <s v="Approved"/>
    <s v="WeareA2B"/>
    <s v="Standard"/>
    <s v="medium"/>
    <s v="medium"/>
    <n v="752.64"/>
    <n v="205.36"/>
    <d v="1997-08-25T00:00:00"/>
    <n v="547.28"/>
    <s v="M"/>
    <n v="50"/>
    <d v="1970-05-10T00:00:00"/>
    <n v="50.185865911973615"/>
    <s v="Administrative Assistant I"/>
    <s v="Entertainment"/>
    <s v="Mass Customer"/>
    <s v="N"/>
    <s v="Yes"/>
    <n v="13"/>
    <m/>
  </r>
  <r>
    <n v="11696"/>
    <n v="9"/>
    <x v="2943"/>
    <d v="2017-09-08T00:00:00"/>
    <n v="113"/>
    <b v="1"/>
    <s v="Approved"/>
    <s v="OHM Cycles"/>
    <s v="Road"/>
    <s v="medium"/>
    <s v="medium"/>
    <n v="742.54"/>
    <n v="667.4"/>
    <d v="1991-11-07T00:00:00"/>
    <n v="75.139999999999986"/>
    <s v="F"/>
    <n v="9"/>
    <d v="1957-04-05T00:00:00"/>
    <n v="63.289975501014709"/>
    <s v="Biostatistician I"/>
    <s v="Manufacturing"/>
    <s v="Mass Customer"/>
    <s v="N"/>
    <s v="Yes"/>
    <n v="17"/>
    <m/>
  </r>
  <r>
    <n v="11851"/>
    <n v="49"/>
    <x v="1659"/>
    <d v="2017-09-08T00:00:00"/>
    <n v="113"/>
    <b v="1"/>
    <s v="Approved"/>
    <s v="Trek Bicycles"/>
    <s v="Road"/>
    <s v="medium"/>
    <s v="medium"/>
    <n v="533.51"/>
    <n v="400.13"/>
    <d v="2003-07-21T00:00:00"/>
    <n v="133.38"/>
    <s v="M"/>
    <n v="59"/>
    <d v="1967-11-01T00:00:00"/>
    <n v="52.709153583206493"/>
    <s v="Senior Sales Associate"/>
    <s v="Property"/>
    <s v="Affluent Customer"/>
    <s v="N"/>
    <s v="Yes"/>
    <n v="18"/>
    <m/>
  </r>
  <r>
    <n v="12377"/>
    <n v="37"/>
    <x v="2537"/>
    <d v="2017-09-08T00:00:00"/>
    <n v="113"/>
    <b v="1"/>
    <s v="Approved"/>
    <s v="OHM Cycles"/>
    <s v="Standard"/>
    <s v="low"/>
    <s v="medium"/>
    <n v="1793.43"/>
    <n v="248.82"/>
    <d v="2010-06-07T00:00:00"/>
    <n v="1544.6100000000001"/>
    <s v="M"/>
    <n v="8"/>
    <d v="1957-10-13T00:00:00"/>
    <n v="62.766687829781837"/>
    <s v="Social Worker"/>
    <s v="Health"/>
    <s v="Affluent Customer"/>
    <s v="N"/>
    <s v="Yes"/>
    <n v="17"/>
    <m/>
  </r>
  <r>
    <n v="13115"/>
    <n v="89"/>
    <x v="2944"/>
    <d v="2017-09-08T00:00:00"/>
    <n v="113"/>
    <b v="0"/>
    <s v="Approved"/>
    <s v="WeareA2B"/>
    <s v="Touring"/>
    <s v="medium"/>
    <s v="large"/>
    <n v="1362.99"/>
    <n v="57.74"/>
    <d v="2013-06-09T00:00:00"/>
    <n v="1305.25"/>
    <s v="M"/>
    <n v="96"/>
    <d v="1977-04-08T00:00:00"/>
    <n v="43.26805769279553"/>
    <s v="Desktop Support Technician"/>
    <s v="Retail"/>
    <s v="Mass Customer"/>
    <s v="N"/>
    <s v="Yes"/>
    <n v="18"/>
    <m/>
  </r>
  <r>
    <n v="14477"/>
    <n v="30"/>
    <x v="1510"/>
    <d v="2017-09-08T00:00:00"/>
    <n v="113"/>
    <b v="0"/>
    <s v="Approved"/>
    <s v="Solex"/>
    <s v="Standard"/>
    <s v="high"/>
    <s v="medium"/>
    <n v="748.17"/>
    <n v="448.9"/>
    <d v="1991-11-10T00:00:00"/>
    <n v="299.27"/>
    <s v="F"/>
    <n v="9"/>
    <d v="1954-05-03T00:00:00"/>
    <n v="66.216002898274979"/>
    <s v="VP Marketing"/>
    <s v="Manufacturing"/>
    <s v="Mass Customer"/>
    <s v="N"/>
    <s v="No"/>
    <n v="5"/>
    <m/>
  </r>
  <r>
    <n v="6250"/>
    <n v="52"/>
    <x v="1855"/>
    <d v="2017-01-15T00:00:00"/>
    <m/>
    <m/>
    <s v="Approved"/>
    <s v="OHM Cycles"/>
    <s v="Road"/>
    <s v="medium"/>
    <s v="medium"/>
    <n v="1280.28"/>
    <n v="829.51"/>
    <n v="40779"/>
    <m/>
    <m/>
    <m/>
    <m/>
    <m/>
    <m/>
    <m/>
    <m/>
    <m/>
    <m/>
    <m/>
    <m/>
  </r>
  <r>
    <n v="6251"/>
    <n v="0"/>
    <x v="2866"/>
    <d v="2017-08-31T00:00:00"/>
    <m/>
    <b v="1"/>
    <s v="Approved"/>
    <m/>
    <m/>
    <m/>
    <m/>
    <n v="1061.92"/>
    <m/>
    <m/>
    <m/>
    <m/>
    <m/>
    <m/>
    <m/>
    <m/>
    <m/>
    <m/>
    <m/>
    <m/>
    <m/>
    <m/>
  </r>
  <r>
    <n v="14573"/>
    <n v="45"/>
    <x v="549"/>
    <d v="2017-09-08T00:00:00"/>
    <n v="113"/>
    <b v="1"/>
    <s v="Approved"/>
    <s v="Trek Bicycles"/>
    <s v="Road"/>
    <s v="low"/>
    <s v="medium"/>
    <n v="980.37"/>
    <n v="234.43"/>
    <d v="2007-08-04T00:00:00"/>
    <n v="745.94"/>
    <s v="F"/>
    <n v="79"/>
    <d v="1980-06-02T00:00:00"/>
    <n v="40.114633035261285"/>
    <s v="Internal Auditor"/>
    <s v="Financial Services"/>
    <s v="High Net Worth"/>
    <s v="N"/>
    <s v="Yes"/>
    <n v="9"/>
    <m/>
  </r>
  <r>
    <n v="14930"/>
    <n v="32"/>
    <x v="2164"/>
    <d v="2017-09-08T00:00:00"/>
    <n v="113"/>
    <b v="0"/>
    <s v="Approved"/>
    <s v="Giant Bicycles"/>
    <s v="Standard"/>
    <s v="medium"/>
    <s v="medium"/>
    <n v="642.70000000000005"/>
    <n v="211.37"/>
    <d v="2002-03-22T00:00:00"/>
    <n v="431.33000000000004"/>
    <s v="F"/>
    <n v="18"/>
    <d v="1996-04-06T00:00:00"/>
    <n v="24.259838514713341"/>
    <s v="Technical Writer"/>
    <s v="Retail"/>
    <s v="Mass Customer"/>
    <s v="N"/>
    <s v="No"/>
    <n v="7"/>
    <m/>
  </r>
  <r>
    <n v="15016"/>
    <n v="57"/>
    <x v="2945"/>
    <d v="2017-09-08T00:00:00"/>
    <n v="113"/>
    <b v="0"/>
    <s v="Approved"/>
    <s v="WeareA2B"/>
    <s v="Touring"/>
    <s v="medium"/>
    <s v="large"/>
    <n v="1890.39"/>
    <n v="260.14"/>
    <d v="1991-01-21T00:00:00"/>
    <n v="1630.25"/>
    <s v="F"/>
    <n v="76"/>
    <d v="1968-12-22T00:00:00"/>
    <n v="51.566687829781834"/>
    <s v="Senior Editor"/>
    <s v="n/a"/>
    <s v="Mass Customer"/>
    <s v="N"/>
    <s v="No"/>
    <n v="15"/>
    <m/>
  </r>
  <r>
    <n v="16599"/>
    <n v="90"/>
    <x v="1841"/>
    <d v="2017-09-08T00:00:00"/>
    <n v="113"/>
    <b v="0"/>
    <s v="Approved"/>
    <s v="Norco Bicycles"/>
    <s v="Standard"/>
    <s v="low"/>
    <s v="medium"/>
    <n v="363.01"/>
    <n v="290.41000000000003"/>
    <d v="2004-01-16T00:00:00"/>
    <n v="72.599999999999966"/>
    <s v="F"/>
    <n v="64"/>
    <d v="1971-06-26T00:00:00"/>
    <n v="49.057098788685941"/>
    <s v="Recruiter"/>
    <s v="Health"/>
    <s v="Mass Customer"/>
    <s v="N"/>
    <s v="Yes"/>
    <n v="15"/>
    <m/>
  </r>
  <r>
    <n v="16601"/>
    <n v="82"/>
    <x v="2055"/>
    <d v="2017-09-08T00:00:00"/>
    <n v="113"/>
    <b v="0"/>
    <s v="Approved"/>
    <s v="Norco Bicycles"/>
    <s v="Standard"/>
    <s v="high"/>
    <s v="medium"/>
    <n v="1148.6400000000001"/>
    <n v="689.18"/>
    <d v="2015-08-10T00:00:00"/>
    <n v="459.46000000000015"/>
    <s v="M"/>
    <n v="39"/>
    <d v="1978-09-03T00:00:00"/>
    <n v="41.862578240740739"/>
    <s v="VP Accounting"/>
    <s v="Financial Services"/>
    <s v="Affluent Customer"/>
    <s v="N"/>
    <s v="No"/>
    <n v="11"/>
    <m/>
  </r>
  <r>
    <n v="16902"/>
    <n v="51"/>
    <x v="2655"/>
    <d v="2017-09-08T00:00:00"/>
    <n v="113"/>
    <b v="1"/>
    <s v="Approved"/>
    <s v="OHM Cycles"/>
    <s v="Standard"/>
    <s v="high"/>
    <s v="medium"/>
    <n v="2005.66"/>
    <n v="1203.4000000000001"/>
    <d v="1993-07-20T00:00:00"/>
    <n v="802.26"/>
    <s v="F"/>
    <n v="6"/>
    <d v="1976-07-16T00:00:00"/>
    <n v="43.996824816083205"/>
    <s v="Design Engineer"/>
    <s v="Property"/>
    <s v="Mass Customer"/>
    <s v="N"/>
    <s v="Yes"/>
    <n v="16"/>
    <m/>
  </r>
  <r>
    <n v="17290"/>
    <n v="43"/>
    <x v="92"/>
    <d v="2017-09-08T00:00:00"/>
    <n v="113"/>
    <b v="1"/>
    <s v="Approved"/>
    <s v="Norco Bicycles"/>
    <s v="Standard"/>
    <s v="medium"/>
    <s v="medium"/>
    <n v="1555.58"/>
    <n v="818.01"/>
    <d v="2004-08-07T00:00:00"/>
    <n v="737.56999999999994"/>
    <s v="M"/>
    <n v="51"/>
    <d v="1986-03-12T00:00:00"/>
    <n v="34.336550843480467"/>
    <s v="Nurse"/>
    <s v="n/a"/>
    <s v="High Net Worth"/>
    <s v="N"/>
    <s v="Yes"/>
    <n v="11"/>
    <m/>
  </r>
  <r>
    <n v="17631"/>
    <n v="96"/>
    <x v="2109"/>
    <d v="2017-09-08T00:00:00"/>
    <n v="113"/>
    <b v="1"/>
    <s v="Approved"/>
    <s v="WeareA2B"/>
    <s v="Road"/>
    <s v="low"/>
    <s v="small"/>
    <n v="1172.78"/>
    <n v="1043.77"/>
    <d v="2002-10-10T00:00:00"/>
    <n v="129.01"/>
    <s v="M"/>
    <n v="44"/>
    <d v="1965-02-16T00:00:00"/>
    <n v="55.416002898274982"/>
    <s v="Pharmacist"/>
    <s v="Health"/>
    <s v="Affluent Customer"/>
    <s v="N"/>
    <s v="No"/>
    <n v="18"/>
    <m/>
  </r>
  <r>
    <n v="17730"/>
    <n v="13"/>
    <x v="1094"/>
    <d v="2017-09-08T00:00:00"/>
    <n v="113"/>
    <b v="0"/>
    <s v="Approved"/>
    <s v="Solex"/>
    <s v="Standard"/>
    <s v="medium"/>
    <s v="medium"/>
    <n v="1163.8900000000001"/>
    <n v="589.27"/>
    <d v="1993-07-20T00:00:00"/>
    <n v="574.62000000000012"/>
    <s v="M"/>
    <n v="48"/>
    <d v="1974-07-31T00:00:00"/>
    <n v="45.95846865169964"/>
    <s v="General Manager"/>
    <s v="Financial Services"/>
    <s v="Affluent Customer"/>
    <s v="N"/>
    <s v="Yes"/>
    <n v="14"/>
    <m/>
  </r>
  <r>
    <n v="17821"/>
    <n v="58"/>
    <x v="622"/>
    <d v="2017-09-08T00:00:00"/>
    <n v="113"/>
    <b v="1"/>
    <s v="Approved"/>
    <s v="OHM Cycles"/>
    <s v="Standard"/>
    <s v="medium"/>
    <s v="medium"/>
    <n v="912.52"/>
    <n v="141.4"/>
    <d v="2015-10-18T00:00:00"/>
    <n v="771.12"/>
    <s v="M"/>
    <n v="68"/>
    <d v="1981-03-15T00:00:00"/>
    <n v="39.331071391425674"/>
    <s v="Financial Analyst"/>
    <s v="Financial Services"/>
    <s v="Mass Customer"/>
    <s v="N"/>
    <s v="No"/>
    <n v="3"/>
    <m/>
  </r>
  <r>
    <n v="18014"/>
    <n v="15"/>
    <x v="794"/>
    <d v="2017-09-08T00:00:00"/>
    <n v="113"/>
    <b v="0"/>
    <s v="Approved"/>
    <s v="Norco Bicycles"/>
    <s v="Standard"/>
    <s v="low"/>
    <s v="medium"/>
    <n v="958.74"/>
    <n v="748.9"/>
    <d v="2005-12-07T00:00:00"/>
    <n v="209.84000000000003"/>
    <s v="M"/>
    <n v="30"/>
    <d v="1959-06-24T00:00:00"/>
    <n v="61.070797418822927"/>
    <n v="0"/>
    <s v="n/a"/>
    <s v="Mass Customer"/>
    <s v="N"/>
    <s v="No"/>
    <n v="20"/>
    <m/>
  </r>
  <r>
    <n v="18075"/>
    <n v="54"/>
    <x v="2946"/>
    <d v="2017-09-08T00:00:00"/>
    <n v="113"/>
    <b v="1"/>
    <s v="Approved"/>
    <s v="WeareA2B"/>
    <s v="Standard"/>
    <s v="medium"/>
    <s v="medium"/>
    <n v="1292.8399999999999"/>
    <n v="13.44"/>
    <d v="2009-04-12T00:00:00"/>
    <n v="1279.3999999999999"/>
    <s v="M"/>
    <n v="76"/>
    <d v="1995-02-28T00:00:00"/>
    <n v="25.363948103754439"/>
    <s v="VP Quality Control"/>
    <s v="Manufacturing"/>
    <s v="Mass Customer"/>
    <s v="N"/>
    <s v="Yes"/>
    <n v="7"/>
    <m/>
  </r>
  <r>
    <n v="18353"/>
    <n v="23"/>
    <x v="2947"/>
    <d v="2017-09-08T00:00:00"/>
    <n v="113"/>
    <b v="0"/>
    <s v="Approved"/>
    <s v="Norco Bicycles"/>
    <s v="Mountain"/>
    <s v="low"/>
    <s v="small"/>
    <n v="688.63"/>
    <n v="612.88"/>
    <d v="1993-10-02T00:00:00"/>
    <n v="75.75"/>
    <s v="M"/>
    <n v="33"/>
    <d v="1976-12-30T00:00:00"/>
    <n v="43.539290569507862"/>
    <s v="Sales Associate"/>
    <s v="Health"/>
    <s v="Mass Customer"/>
    <s v="N"/>
    <s v="No"/>
    <n v="11"/>
    <m/>
  </r>
  <r>
    <n v="18509"/>
    <n v="32"/>
    <x v="1949"/>
    <d v="2017-09-08T00:00:00"/>
    <n v="113"/>
    <b v="0"/>
    <s v="Approved"/>
    <s v="Giant Bicycles"/>
    <s v="Standard"/>
    <s v="medium"/>
    <s v="medium"/>
    <n v="642.70000000000005"/>
    <n v="211.37"/>
    <d v="2002-03-22T00:00:00"/>
    <n v="431.33000000000004"/>
    <s v="M"/>
    <n v="89"/>
    <d v="1978-04-21T00:00:00"/>
    <n v="42.232441254439372"/>
    <s v="Geological Engineer"/>
    <s v="Manufacturing"/>
    <s v="Mass Customer"/>
    <s v="N"/>
    <s v="No"/>
    <n v="6"/>
    <m/>
  </r>
  <r>
    <n v="18517"/>
    <n v="72"/>
    <x v="2948"/>
    <d v="2017-09-08T00:00:00"/>
    <n v="113"/>
    <b v="0"/>
    <s v="Approved"/>
    <s v="Norco Bicycles"/>
    <s v="Standard"/>
    <s v="medium"/>
    <s v="medium"/>
    <n v="360.4"/>
    <n v="270.3"/>
    <d v="1997-01-25T00:00:00"/>
    <n v="90.099999999999966"/>
    <s v="M"/>
    <n v="79"/>
    <d v="1985-03-11T00:00:00"/>
    <n v="35.33929056950786"/>
    <s v="Engineer IV"/>
    <s v="Manufacturing"/>
    <s v="Affluent Customer"/>
    <s v="N"/>
    <s v="Yes"/>
    <n v="15"/>
    <m/>
  </r>
  <r>
    <n v="18809"/>
    <n v="56"/>
    <x v="1517"/>
    <d v="2017-09-08T00:00:00"/>
    <n v="113"/>
    <b v="0"/>
    <s v="Approved"/>
    <s v="OHM Cycles"/>
    <s v="Standard"/>
    <s v="medium"/>
    <s v="medium"/>
    <n v="183.86"/>
    <n v="137.9"/>
    <d v="1998-12-17T00:00:00"/>
    <n v="45.960000000000008"/>
    <s v="F"/>
    <n v="82"/>
    <d v="1964-02-11T00:00:00"/>
    <n v="56.432441254439368"/>
    <n v="0"/>
    <s v="Manufacturing"/>
    <s v="Mass Customer"/>
    <s v="N"/>
    <s v="Yes"/>
    <n v="6"/>
    <m/>
  </r>
  <r>
    <n v="18935"/>
    <n v="8"/>
    <x v="953"/>
    <d v="2017-09-08T00:00:00"/>
    <n v="113"/>
    <b v="1"/>
    <s v="Approved"/>
    <s v="Solex"/>
    <s v="Road"/>
    <s v="medium"/>
    <s v="small"/>
    <n v="1703.52"/>
    <n v="1516.13"/>
    <d v="2016-07-09T00:00:00"/>
    <n v="187.38999999999987"/>
    <s v="M"/>
    <n v="73"/>
    <d v="1978-02-28T00:00:00"/>
    <n v="42.374907007864024"/>
    <s v="Office Assistant III"/>
    <s v="Property"/>
    <s v="Mass Customer"/>
    <s v="N"/>
    <s v="Yes"/>
    <n v="22"/>
    <m/>
  </r>
  <r>
    <n v="6269"/>
    <n v="0"/>
    <x v="2661"/>
    <d v="2017-01-10T00:00:00"/>
    <m/>
    <b v="0"/>
    <s v="Approved"/>
    <m/>
    <m/>
    <m/>
    <m/>
    <n v="1502.93"/>
    <m/>
    <m/>
    <m/>
    <m/>
    <m/>
    <m/>
    <m/>
    <m/>
    <m/>
    <m/>
    <m/>
    <m/>
    <m/>
    <m/>
  </r>
  <r>
    <n v="19798"/>
    <n v="24"/>
    <x v="35"/>
    <d v="2017-09-08T00:00:00"/>
    <n v="113"/>
    <b v="0"/>
    <s v="Approved"/>
    <s v="Solex"/>
    <s v="Road"/>
    <s v="medium"/>
    <s v="large"/>
    <n v="1777.8"/>
    <n v="820.78"/>
    <d v="1991-11-10T00:00:00"/>
    <n v="957.02"/>
    <s v="F"/>
    <n v="50"/>
    <d v="1986-07-15T00:00:00"/>
    <n v="33.994085090055805"/>
    <s v="Systems Administrator I"/>
    <s v="Retail"/>
    <s v="Affluent Customer"/>
    <s v="N"/>
    <s v="Yes"/>
    <n v="3"/>
    <m/>
  </r>
  <r>
    <n v="19895"/>
    <n v="3"/>
    <x v="1280"/>
    <d v="2017-09-08T00:00:00"/>
    <n v="113"/>
    <b v="1"/>
    <s v="Approved"/>
    <s v="Trek Bicycles"/>
    <s v="Standard"/>
    <s v="medium"/>
    <s v="large"/>
    <n v="2091.4699999999998"/>
    <n v="388.92"/>
    <d v="2003-03-18T00:00:00"/>
    <n v="1702.5499999999997"/>
    <s v="F"/>
    <n v="89"/>
    <d v="1985-03-07T00:00:00"/>
    <n v="35.350249473617453"/>
    <s v="Analog Circuit Design manager"/>
    <s v="Manufacturing"/>
    <s v="Mass Customer"/>
    <s v="N"/>
    <s v="Yes"/>
    <n v="17"/>
    <m/>
  </r>
  <r>
    <n v="19975"/>
    <n v="88"/>
    <x v="812"/>
    <d v="2017-09-08T00:00:00"/>
    <n v="113"/>
    <b v="1"/>
    <s v="Approved"/>
    <s v="Norco Bicycles"/>
    <s v="Standard"/>
    <s v="high"/>
    <s v="small"/>
    <n v="1661.92"/>
    <n v="1479.11"/>
    <d v="1994-07-12T00:00:00"/>
    <n v="182.81000000000017"/>
    <s v="F"/>
    <n v="44"/>
    <d v="1955-09-25T00:00:00"/>
    <n v="64.818742624302388"/>
    <s v="Analog Circuit Design manager"/>
    <s v="Property"/>
    <s v="High Net Worth"/>
    <s v="N"/>
    <s v="Yes"/>
    <n v="11"/>
    <m/>
  </r>
  <r>
    <n v="1562"/>
    <n v="94"/>
    <x v="2602"/>
    <d v="2017-09-07T00:00:00"/>
    <n v="114"/>
    <b v="1"/>
    <s v="Approved"/>
    <s v="Giant Bicycles"/>
    <s v="Standard"/>
    <s v="medium"/>
    <s v="large"/>
    <n v="1635.3"/>
    <n v="993.66"/>
    <d v="2002-10-10T00:00:00"/>
    <n v="641.64"/>
    <s v="M"/>
    <n v="83"/>
    <d v="1971-12-22T00:00:00"/>
    <n v="48.566687829781834"/>
    <s v="Staff Accountant III"/>
    <s v="n/a"/>
    <s v="Mass Customer"/>
    <s v="N"/>
    <s v="Yes"/>
    <n v="6"/>
    <m/>
  </r>
  <r>
    <n v="1661"/>
    <n v="61"/>
    <x v="312"/>
    <d v="2017-09-07T00:00:00"/>
    <n v="114"/>
    <b v="0"/>
    <s v="Approved"/>
    <s v="Norco Bicycles"/>
    <s v="Standard"/>
    <s v="medium"/>
    <s v="small"/>
    <n v="586.45000000000005"/>
    <n v="521.94000000000005"/>
    <d v="1991-07-10T00:00:00"/>
    <n v="64.509999999999991"/>
    <s v="F"/>
    <n v="89"/>
    <d v="1988-11-08T00:00:00"/>
    <n v="31.673537144850329"/>
    <s v="Teacher"/>
    <s v="Retail"/>
    <s v="High Net Worth"/>
    <s v="N"/>
    <s v="Yes"/>
    <n v="21"/>
    <m/>
  </r>
  <r>
    <n v="1688"/>
    <n v="32"/>
    <x v="1533"/>
    <d v="2017-09-07T00:00:00"/>
    <n v="114"/>
    <b v="0"/>
    <s v="Approved"/>
    <s v="Giant Bicycles"/>
    <s v="Standard"/>
    <s v="medium"/>
    <s v="medium"/>
    <n v="642.70000000000005"/>
    <n v="211.37"/>
    <d v="2002-03-22T00:00:00"/>
    <n v="431.33000000000004"/>
    <s v="U"/>
    <n v="95"/>
    <d v="1899-12-30T00:00:00"/>
    <n v="0"/>
    <s v="Software Test Engineer IV"/>
    <s v="IT"/>
    <s v="Mass Customer"/>
    <s v="N"/>
    <s v="No"/>
    <n v="0"/>
    <m/>
  </r>
  <r>
    <n v="6276"/>
    <n v="22"/>
    <x v="136"/>
    <d v="2017-12-12T00:00:00"/>
    <m/>
    <b v="0"/>
    <s v="Cancelled"/>
    <s v="Solex"/>
    <s v="Standard"/>
    <s v="medium"/>
    <s v="medium"/>
    <n v="575.27"/>
    <n v="431.45"/>
    <n v="42404"/>
    <m/>
    <m/>
    <m/>
    <m/>
    <m/>
    <m/>
    <m/>
    <m/>
    <m/>
    <m/>
    <m/>
    <m/>
  </r>
  <r>
    <n v="2219"/>
    <n v="75"/>
    <x v="419"/>
    <d v="2017-09-07T00:00:00"/>
    <n v="114"/>
    <b v="0"/>
    <s v="Approved"/>
    <s v="Giant Bicycles"/>
    <s v="Touring"/>
    <s v="medium"/>
    <s v="large"/>
    <n v="1873.97"/>
    <n v="863.95"/>
    <d v="2006-05-22T00:00:00"/>
    <n v="1010.02"/>
    <s v="F"/>
    <n v="73"/>
    <d v="1980-11-02T00:00:00"/>
    <n v="39.695454953069508"/>
    <s v="Research Associate"/>
    <s v="n/a"/>
    <s v="Mass Customer"/>
    <s v="N"/>
    <s v="No"/>
    <n v="3"/>
    <m/>
  </r>
  <r>
    <n v="2584"/>
    <n v="14"/>
    <x v="2323"/>
    <d v="2017-09-07T00:00:00"/>
    <n v="114"/>
    <b v="0"/>
    <s v="Approved"/>
    <s v="Trek Bicycles"/>
    <s v="Standard"/>
    <s v="medium"/>
    <s v="small"/>
    <n v="1386.84"/>
    <n v="1234.29"/>
    <d v="2003-08-05T00:00:00"/>
    <n v="152.54999999999995"/>
    <s v="F"/>
    <n v="51"/>
    <d v="1984-12-08T00:00:00"/>
    <n v="35.594085090055806"/>
    <n v="0"/>
    <s v="Argiculture"/>
    <s v="Mass Customer"/>
    <s v="N"/>
    <s v="Yes"/>
    <n v="9"/>
    <m/>
  </r>
  <r>
    <n v="2723"/>
    <n v="16"/>
    <x v="190"/>
    <d v="2017-09-07T00:00:00"/>
    <n v="114"/>
    <b v="1"/>
    <s v="Approved"/>
    <s v="Norco Bicycles"/>
    <s v="Standard"/>
    <s v="high"/>
    <s v="small"/>
    <n v="1661.92"/>
    <n v="1479.11"/>
    <d v="1993-07-15T00:00:00"/>
    <n v="182.81000000000017"/>
    <s v="F"/>
    <n v="65"/>
    <d v="1957-06-01T00:00:00"/>
    <n v="63.133811117453071"/>
    <n v="0"/>
    <s v="n/a"/>
    <s v="Mass Customer"/>
    <s v="N"/>
    <s v="Yes"/>
    <n v="11"/>
    <m/>
  </r>
  <r>
    <n v="3584"/>
    <n v="41"/>
    <x v="2340"/>
    <d v="2017-09-07T00:00:00"/>
    <n v="114"/>
    <b v="1"/>
    <s v="Approved"/>
    <s v="Solex"/>
    <s v="Road"/>
    <s v="medium"/>
    <s v="medium"/>
    <n v="416.98"/>
    <n v="312.74"/>
    <d v="2012-06-04T00:00:00"/>
    <n v="104.24000000000001"/>
    <s v="F"/>
    <n v="92"/>
    <d v="1995-11-04T00:00:00"/>
    <n v="24.681756322932518"/>
    <s v="Associate Professor"/>
    <s v="Retail"/>
    <s v="Mass Customer"/>
    <s v="N"/>
    <s v="Yes"/>
    <n v="3"/>
    <m/>
  </r>
  <r>
    <n v="3662"/>
    <n v="68"/>
    <x v="2683"/>
    <d v="2017-09-07T00:00:00"/>
    <n v="114"/>
    <b v="0"/>
    <s v="Approved"/>
    <s v="OHM Cycles"/>
    <s v="Standard"/>
    <s v="medium"/>
    <s v="medium"/>
    <n v="1636.9"/>
    <n v="44.71"/>
    <d v="2002-08-31T00:00:00"/>
    <n v="1592.19"/>
    <s v="F"/>
    <n v="11"/>
    <d v="1975-07-15T00:00:00"/>
    <n v="45.002304268137998"/>
    <s v="Software Test Engineer I"/>
    <s v="Manufacturing"/>
    <s v="Affluent Customer"/>
    <s v="N"/>
    <s v="Yes"/>
    <n v="8"/>
    <m/>
  </r>
  <r>
    <n v="3708"/>
    <n v="60"/>
    <x v="2479"/>
    <d v="2017-09-07T00:00:00"/>
    <n v="114"/>
    <b v="0"/>
    <s v="Approved"/>
    <s v="Giant Bicycles"/>
    <s v="Standard"/>
    <s v="high"/>
    <s v="small"/>
    <n v="1977.36"/>
    <n v="1759.85"/>
    <d v="2015-05-21T00:00:00"/>
    <n v="217.51"/>
    <s v="M"/>
    <n v="17"/>
    <d v="1986-08-16T00:00:00"/>
    <n v="33.906413857179096"/>
    <s v="Software Test Engineer III"/>
    <s v="Entertainment"/>
    <s v="Affluent Customer"/>
    <s v="N"/>
    <s v="Yes"/>
    <n v="12"/>
    <m/>
  </r>
  <r>
    <n v="3758"/>
    <n v="1"/>
    <x v="2717"/>
    <d v="2017-09-07T00:00:00"/>
    <n v="114"/>
    <b v="1"/>
    <s v="Approved"/>
    <s v="Giant Bicycles"/>
    <s v="Standard"/>
    <s v="medium"/>
    <s v="medium"/>
    <n v="1403.5"/>
    <n v="954.82"/>
    <d v="2005-08-09T00:00:00"/>
    <n v="448.67999999999995"/>
    <s v="M"/>
    <n v="13"/>
    <d v="1977-09-10T00:00:00"/>
    <n v="42.84340015854896"/>
    <s v="Professor"/>
    <s v="Financial Services"/>
    <s v="Mass Customer"/>
    <s v="N"/>
    <s v="Yes"/>
    <n v="18"/>
    <m/>
  </r>
  <r>
    <n v="3900"/>
    <n v="44"/>
    <x v="2831"/>
    <d v="2017-09-07T00:00:00"/>
    <n v="114"/>
    <b v="0"/>
    <s v="Approved"/>
    <s v="WeareA2B"/>
    <s v="Standard"/>
    <s v="medium"/>
    <s v="medium"/>
    <n v="1769.64"/>
    <n v="108.76"/>
    <d v="2011-05-09T00:00:00"/>
    <n v="1660.88"/>
    <s v="M"/>
    <n v="5"/>
    <d v="1999-12-23T00:00:00"/>
    <n v="20.544770021562655"/>
    <s v="GIS Technical Architect"/>
    <s v="Telecommunications"/>
    <s v="Mass Customer"/>
    <s v="N"/>
    <s v="No"/>
    <n v="1"/>
    <m/>
  </r>
  <r>
    <n v="4356"/>
    <n v="95"/>
    <x v="2949"/>
    <d v="2017-09-07T00:00:00"/>
    <n v="114"/>
    <b v="0"/>
    <s v="Approved"/>
    <s v="OHM Cycles"/>
    <s v="Touring"/>
    <s v="low"/>
    <s v="medium"/>
    <n v="1073.07"/>
    <n v="933.84"/>
    <d v="1997-01-25T00:00:00"/>
    <n v="139.2299999999999"/>
    <s v="M"/>
    <n v="94"/>
    <d v="1993-08-10T00:00:00"/>
    <n v="26.917372761288686"/>
    <n v="0"/>
    <s v="n/a"/>
    <s v="High Net Worth"/>
    <s v="N"/>
    <s v="No"/>
    <n v="6"/>
    <m/>
  </r>
  <r>
    <n v="5686"/>
    <n v="5"/>
    <x v="704"/>
    <d v="2017-09-07T00:00:00"/>
    <n v="114"/>
    <b v="1"/>
    <s v="Approved"/>
    <s v="Giant Bicycles"/>
    <s v="Standard"/>
    <s v="high"/>
    <s v="medium"/>
    <n v="1129.1300000000001"/>
    <n v="677.48"/>
    <d v="2005-08-09T00:00:00"/>
    <n v="451.65000000000009"/>
    <s v="F"/>
    <n v="44"/>
    <d v="1962-02-04T00:00:00"/>
    <n v="58.451619336631147"/>
    <s v="Nurse"/>
    <s v="Financial Services"/>
    <s v="High Net Worth"/>
    <s v="N"/>
    <s v="No"/>
    <n v="11"/>
    <m/>
  </r>
  <r>
    <n v="5796"/>
    <n v="16"/>
    <x v="2092"/>
    <d v="2017-09-07T00:00:00"/>
    <n v="114"/>
    <b v="0"/>
    <s v="Approved"/>
    <s v="Norco Bicycles"/>
    <s v="Standard"/>
    <s v="high"/>
    <s v="small"/>
    <n v="1661.92"/>
    <n v="1479.11"/>
    <d v="1994-09-09T00:00:00"/>
    <n v="182.81000000000017"/>
    <s v="M"/>
    <n v="66"/>
    <d v="1982-09-21T00:00:00"/>
    <n v="37.810523446220188"/>
    <s v="Accounting Assistant IV"/>
    <s v="Manufacturing"/>
    <s v="Affluent Customer"/>
    <s v="N"/>
    <s v="No"/>
    <n v="4"/>
    <m/>
  </r>
  <r>
    <n v="5897"/>
    <n v="46"/>
    <x v="1331"/>
    <d v="2017-09-07T00:00:00"/>
    <n v="114"/>
    <b v="1"/>
    <s v="Approved"/>
    <s v="Solex"/>
    <s v="Standard"/>
    <s v="low"/>
    <s v="medium"/>
    <n v="1289.8499999999999"/>
    <n v="74.510000000000005"/>
    <d v="2007-12-11T00:00:00"/>
    <n v="1215.3399999999999"/>
    <s v="F"/>
    <n v="68"/>
    <d v="1980-01-04T00:00:00"/>
    <n v="40.525591939370877"/>
    <s v="Physical Therapy Assistant"/>
    <s v="n/a"/>
    <s v="Mass Customer"/>
    <s v="N"/>
    <s v="Yes"/>
    <n v="20"/>
    <m/>
  </r>
  <r>
    <n v="5975"/>
    <n v="72"/>
    <x v="2950"/>
    <d v="2017-09-07T00:00:00"/>
    <n v="114"/>
    <b v="0"/>
    <s v="Approved"/>
    <s v="Norco Bicycles"/>
    <s v="Standard"/>
    <s v="medium"/>
    <s v="medium"/>
    <n v="360.4"/>
    <n v="270.3"/>
    <d v="2016-12-06T00:00:00"/>
    <n v="90.099999999999966"/>
    <s v="F"/>
    <n v="59"/>
    <d v="1954-05-07T00:00:00"/>
    <n v="66.205043994165393"/>
    <n v="0"/>
    <s v="n/a"/>
    <s v="Mass Customer"/>
    <s v="N"/>
    <s v="No"/>
    <n v="9"/>
    <m/>
  </r>
  <r>
    <n v="6094"/>
    <n v="32"/>
    <x v="346"/>
    <d v="2017-09-07T00:00:00"/>
    <n v="114"/>
    <b v="0"/>
    <s v="Approved"/>
    <s v="Giant Bicycles"/>
    <s v="Standard"/>
    <s v="medium"/>
    <s v="medium"/>
    <n v="642.70000000000005"/>
    <n v="211.37"/>
    <d v="2002-03-22T00:00:00"/>
    <n v="431.33000000000004"/>
    <s v="M"/>
    <n v="27"/>
    <d v="1963-10-07T00:00:00"/>
    <n v="56.780386459918823"/>
    <s v="Web Developer II"/>
    <s v="Manufacturing"/>
    <s v="Affluent Customer"/>
    <s v="N"/>
    <s v="Yes"/>
    <n v="19"/>
    <m/>
  </r>
  <r>
    <n v="6511"/>
    <n v="59"/>
    <x v="1313"/>
    <d v="2017-09-07T00:00:00"/>
    <n v="114"/>
    <b v="0"/>
    <s v="Approved"/>
    <s v="Solex"/>
    <s v="Standard"/>
    <s v="medium"/>
    <s v="large"/>
    <n v="1061.56"/>
    <n v="733.58"/>
    <d v="2010-11-05T00:00:00"/>
    <n v="327.9799999999999"/>
    <s v="F"/>
    <n v="73"/>
    <d v="1994-01-15T00:00:00"/>
    <n v="26.484496048959915"/>
    <s v="VP Marketing"/>
    <s v="Property"/>
    <s v="Mass Customer"/>
    <s v="N"/>
    <s v="Yes"/>
    <n v="9"/>
    <m/>
  </r>
  <r>
    <n v="6659"/>
    <n v="12"/>
    <x v="2339"/>
    <d v="2017-09-07T00:00:00"/>
    <n v="114"/>
    <b v="1"/>
    <s v="Approved"/>
    <s v="WeareA2B"/>
    <s v="Standard"/>
    <s v="medium"/>
    <s v="medium"/>
    <n v="1231.1500000000001"/>
    <n v="161.6"/>
    <d v="2004-08-17T00:00:00"/>
    <n v="1069.5500000000002"/>
    <s v="F"/>
    <n v="85"/>
    <d v="1972-04-03T00:00:00"/>
    <n v="48.284496048959916"/>
    <s v="Nurse Practicioner"/>
    <s v="n/a"/>
    <s v="Mass Customer"/>
    <s v="N"/>
    <s v="No"/>
    <n v="17"/>
    <m/>
  </r>
  <r>
    <n v="6734"/>
    <n v="52"/>
    <x v="1301"/>
    <d v="2017-09-07T00:00:00"/>
    <n v="114"/>
    <b v="0"/>
    <s v="Approved"/>
    <s v="OHM Cycles"/>
    <s v="Road"/>
    <s v="medium"/>
    <s v="medium"/>
    <n v="1280.28"/>
    <n v="829.51"/>
    <d v="1997-02-09T00:00:00"/>
    <n v="450.77"/>
    <s v="F"/>
    <n v="81"/>
    <d v="1960-02-13T00:00:00"/>
    <n v="60.429701528411975"/>
    <s v="Senior Sales Associate"/>
    <s v="Property"/>
    <s v="Mass Customer"/>
    <s v="N"/>
    <s v="Yes"/>
    <n v="12"/>
    <m/>
  </r>
  <r>
    <n v="8040"/>
    <n v="5"/>
    <x v="1790"/>
    <d v="2017-09-07T00:00:00"/>
    <n v="114"/>
    <b v="1"/>
    <s v="Approved"/>
    <s v="Trek Bicycles"/>
    <s v="Mountain"/>
    <s v="low"/>
    <s v="medium"/>
    <n v="574.64"/>
    <n v="459.71"/>
    <d v="2003-02-07T00:00:00"/>
    <n v="114.93"/>
    <s v="F"/>
    <n v="35"/>
    <d v="1979-04-28T00:00:00"/>
    <n v="41.213263172247586"/>
    <s v="Business Systems Development Analyst"/>
    <s v="IT"/>
    <s v="Mass Customer"/>
    <s v="N"/>
    <s v="Yes"/>
    <n v="10"/>
    <m/>
  </r>
  <r>
    <n v="8185"/>
    <n v="38"/>
    <x v="1757"/>
    <d v="2017-09-07T00:00:00"/>
    <n v="114"/>
    <b v="1"/>
    <s v="Approved"/>
    <s v="Solex"/>
    <s v="Standard"/>
    <s v="medium"/>
    <s v="medium"/>
    <n v="1577.53"/>
    <n v="826.51"/>
    <d v="2011-03-16T00:00:00"/>
    <n v="751.02"/>
    <s v="M"/>
    <n v="1"/>
    <d v="1970-05-26T00:00:00"/>
    <n v="50.142030295535257"/>
    <s v="Pharmacist"/>
    <s v="Health"/>
    <s v="Mass Customer"/>
    <s v="N"/>
    <s v="No"/>
    <n v="13"/>
    <m/>
  </r>
  <r>
    <n v="8288"/>
    <n v="46"/>
    <x v="2951"/>
    <d v="2017-09-07T00:00:00"/>
    <n v="114"/>
    <b v="0"/>
    <s v="Approved"/>
    <s v="OHM Cycles"/>
    <s v="Standard"/>
    <s v="low"/>
    <s v="medium"/>
    <n v="1793.43"/>
    <n v="248.82"/>
    <d v="1999-07-20T00:00:00"/>
    <n v="1544.6100000000001"/>
    <s v="F"/>
    <n v="66"/>
    <d v="1991-05-26T00:00:00"/>
    <n v="29.128331665398274"/>
    <s v="Chief Design Engineer"/>
    <s v="Retail"/>
    <s v="High Net Worth"/>
    <s v="N"/>
    <s v="No"/>
    <n v="9"/>
    <m/>
  </r>
  <r>
    <n v="9025"/>
    <n v="46"/>
    <x v="2952"/>
    <d v="2017-09-07T00:00:00"/>
    <n v="114"/>
    <b v="0"/>
    <s v="Approved"/>
    <s v="OHM Cycles"/>
    <s v="Standard"/>
    <s v="low"/>
    <s v="medium"/>
    <n v="1793.43"/>
    <n v="248.82"/>
    <d v="1999-07-20T00:00:00"/>
    <n v="1544.6100000000001"/>
    <s v="M"/>
    <n v="88"/>
    <d v="1984-04-10T00:00:00"/>
    <n v="36.257098788685944"/>
    <s v="VP Sales"/>
    <s v="n/a"/>
    <s v="High Net Worth"/>
    <s v="N"/>
    <s v="No"/>
    <n v="13"/>
    <m/>
  </r>
  <r>
    <n v="9225"/>
    <n v="34"/>
    <x v="1032"/>
    <d v="2017-09-07T00:00:00"/>
    <n v="114"/>
    <b v="1"/>
    <s v="Approved"/>
    <s v="Norco Bicycles"/>
    <s v="Road"/>
    <s v="high"/>
    <s v="large"/>
    <n v="774.53"/>
    <n v="464.72"/>
    <d v="2006-02-02T00:00:00"/>
    <n v="309.80999999999995"/>
    <s v="M"/>
    <n v="7"/>
    <d v="1977-07-31T00:00:00"/>
    <n v="42.955728925672247"/>
    <s v="Staff Scientist"/>
    <s v="n/a"/>
    <s v="Mass Customer"/>
    <s v="N"/>
    <s v="Yes"/>
    <n v="15"/>
    <m/>
  </r>
  <r>
    <n v="9446"/>
    <n v="22"/>
    <x v="717"/>
    <d v="2017-09-07T00:00:00"/>
    <n v="114"/>
    <b v="1"/>
    <s v="Approved"/>
    <s v="Solex"/>
    <s v="Standard"/>
    <s v="medium"/>
    <s v="medium"/>
    <n v="575.27"/>
    <n v="431.45"/>
    <d v="2013-03-12T00:00:00"/>
    <n v="143.82"/>
    <s v="M"/>
    <n v="65"/>
    <d v="1978-03-16T00:00:00"/>
    <n v="42.331071391425674"/>
    <s v="GIS Technical Architect"/>
    <s v="Argiculture"/>
    <s v="High Net Worth"/>
    <s v="N"/>
    <s v="No"/>
    <n v="8"/>
    <m/>
  </r>
  <r>
    <n v="9610"/>
    <n v="25"/>
    <x v="1238"/>
    <d v="2017-09-07T00:00:00"/>
    <n v="114"/>
    <b v="0"/>
    <s v="Approved"/>
    <s v="Giant Bicycles"/>
    <s v="Road"/>
    <s v="medium"/>
    <s v="medium"/>
    <n v="1538.99"/>
    <n v="829.65"/>
    <d v="2016-02-04T00:00:00"/>
    <n v="709.34"/>
    <s v="M"/>
    <n v="56"/>
    <d v="1976-10-01T00:00:00"/>
    <n v="43.785865911973616"/>
    <s v="Editor"/>
    <s v="Financial Services"/>
    <s v="Mass Customer"/>
    <s v="N"/>
    <s v="No"/>
    <n v="5"/>
    <m/>
  </r>
  <r>
    <n v="9843"/>
    <n v="62"/>
    <x v="1694"/>
    <d v="2017-09-07T00:00:00"/>
    <n v="114"/>
    <b v="1"/>
    <s v="Approved"/>
    <s v="Solex"/>
    <s v="Standard"/>
    <s v="medium"/>
    <s v="medium"/>
    <n v="478.16"/>
    <n v="298.72000000000003"/>
    <d v="2010-11-05T00:00:00"/>
    <n v="179.44"/>
    <s v="F"/>
    <n v="79"/>
    <d v="1958-09-10T00:00:00"/>
    <n v="61.857098788685946"/>
    <s v="Electrical Engineer"/>
    <s v="Manufacturing"/>
    <s v="Affluent Customer"/>
    <s v="N"/>
    <s v="Yes"/>
    <n v="11"/>
    <m/>
  </r>
  <r>
    <n v="10461"/>
    <n v="16"/>
    <x v="2472"/>
    <d v="2017-09-07T00:00:00"/>
    <n v="114"/>
    <b v="1"/>
    <s v="Approved"/>
    <s v="Norco Bicycles"/>
    <s v="Standard"/>
    <s v="high"/>
    <s v="small"/>
    <n v="1661.92"/>
    <n v="1479.11"/>
    <d v="1992-10-11T00:00:00"/>
    <n v="182.81000000000017"/>
    <s v="F"/>
    <n v="26"/>
    <d v="1971-07-12T00:00:00"/>
    <n v="49.013263172247591"/>
    <s v="Information Systems Manager"/>
    <s v="Property"/>
    <s v="Mass Customer"/>
    <s v="N"/>
    <s v="No"/>
    <n v="15"/>
    <m/>
  </r>
  <r>
    <n v="10537"/>
    <n v="49"/>
    <x v="2675"/>
    <d v="2017-09-07T00:00:00"/>
    <n v="114"/>
    <b v="0"/>
    <s v="Approved"/>
    <s v="Trek Bicycles"/>
    <s v="Road"/>
    <s v="medium"/>
    <s v="medium"/>
    <n v="533.51"/>
    <n v="400.13"/>
    <d v="2003-07-21T00:00:00"/>
    <n v="133.38"/>
    <s v="F"/>
    <n v="38"/>
    <d v="1986-08-10T00:00:00"/>
    <n v="33.922852213343475"/>
    <s v="GIS Technical Architect"/>
    <s v="n/a"/>
    <s v="Mass Customer"/>
    <s v="N"/>
    <s v="Yes"/>
    <n v="17"/>
    <m/>
  </r>
  <r>
    <n v="10699"/>
    <n v="29"/>
    <x v="1765"/>
    <d v="2017-09-07T00:00:00"/>
    <n v="114"/>
    <b v="0"/>
    <s v="Approved"/>
    <s v="Norco Bicycles"/>
    <s v="Road"/>
    <s v="medium"/>
    <s v="medium"/>
    <n v="543.39"/>
    <n v="407.54"/>
    <d v="2016-11-22T00:00:00"/>
    <n v="135.84999999999997"/>
    <s v="F"/>
    <n v="77"/>
    <d v="1979-12-19T00:00:00"/>
    <n v="40.569427555809234"/>
    <s v="Help Desk Technician"/>
    <s v="Manufacturing"/>
    <s v="Mass Customer"/>
    <s v="N"/>
    <s v="No"/>
    <n v="7"/>
    <m/>
  </r>
  <r>
    <n v="10853"/>
    <n v="12"/>
    <x v="175"/>
    <d v="2017-09-07T00:00:00"/>
    <n v="114"/>
    <b v="1"/>
    <s v="Approved"/>
    <s v="WeareA2B"/>
    <s v="Standard"/>
    <s v="medium"/>
    <s v="medium"/>
    <n v="1231.1500000000001"/>
    <n v="161.6"/>
    <d v="2010-05-05T00:00:00"/>
    <n v="1069.5500000000002"/>
    <s v="F"/>
    <n v="85"/>
    <d v="1981-05-05T00:00:00"/>
    <n v="39.191345364028408"/>
    <s v="Occupational Therapist"/>
    <s v="Health"/>
    <s v="Affluent Customer"/>
    <s v="N"/>
    <s v="Yes"/>
    <n v="15"/>
    <m/>
  </r>
  <r>
    <n v="10872"/>
    <n v="0"/>
    <x v="944"/>
    <d v="2017-09-07T00:00:00"/>
    <n v="114"/>
    <b v="1"/>
    <s v="Approved"/>
    <s v="Giant Bicycles"/>
    <s v="Standard"/>
    <s v="medium"/>
    <s v="large"/>
    <n v="569.55999999999995"/>
    <n v="528.42999999999995"/>
    <d v="2003-09-10T00:00:00"/>
    <n v="41.129999999999995"/>
    <s v="F"/>
    <n v="59"/>
    <d v="2001-03-30T00:00:00"/>
    <n v="19.276276870877727"/>
    <s v="Software Engineer II"/>
    <s v="n/a"/>
    <s v="High Net Worth"/>
    <s v="N"/>
    <s v="No"/>
    <n v="1"/>
    <m/>
  </r>
  <r>
    <n v="12696"/>
    <n v="50"/>
    <x v="567"/>
    <d v="2017-09-07T00:00:00"/>
    <n v="114"/>
    <b v="1"/>
    <s v="Approved"/>
    <s v="WeareA2B"/>
    <s v="Standard"/>
    <s v="medium"/>
    <s v="small"/>
    <n v="175.89"/>
    <n v="131.91999999999999"/>
    <d v="2012-04-10T00:00:00"/>
    <n v="43.97"/>
    <s v="F"/>
    <n v="21"/>
    <d v="1981-08-03T00:00:00"/>
    <n v="38.944770021562654"/>
    <s v="Legal Assistant"/>
    <s v="n/a"/>
    <s v="Mass Customer"/>
    <s v="N"/>
    <s v="Yes"/>
    <n v="18"/>
    <m/>
  </r>
  <r>
    <n v="13196"/>
    <n v="76"/>
    <x v="1264"/>
    <d v="2017-09-07T00:00:00"/>
    <n v="114"/>
    <b v="1"/>
    <s v="Approved"/>
    <s v="WeareA2B"/>
    <s v="Standard"/>
    <s v="low"/>
    <s v="medium"/>
    <n v="642.30999999999995"/>
    <n v="513.85"/>
    <d v="2014-10-10T00:00:00"/>
    <n v="128.45999999999992"/>
    <s v="F"/>
    <n v="56"/>
    <d v="1958-12-22T00:00:00"/>
    <n v="61.574907007864027"/>
    <n v="0"/>
    <s v="n/a"/>
    <s v="Mass Customer"/>
    <s v="N"/>
    <s v="No"/>
    <n v="6"/>
    <m/>
  </r>
  <r>
    <n v="13199"/>
    <n v="63"/>
    <x v="1391"/>
    <d v="2017-09-07T00:00:00"/>
    <n v="114"/>
    <b v="1"/>
    <s v="Approved"/>
    <s v="WeareA2B"/>
    <s v="Standard"/>
    <s v="medium"/>
    <s v="medium"/>
    <n v="1992.93"/>
    <n v="762.63"/>
    <d v="1993-05-26T00:00:00"/>
    <n v="1230.3000000000002"/>
    <s v="M"/>
    <n v="64"/>
    <d v="1988-05-16T00:00:00"/>
    <n v="32.155728925672243"/>
    <s v="Speech Pathologist"/>
    <s v="Health"/>
    <s v="High Net Worth"/>
    <s v="N"/>
    <s v="No"/>
    <n v="3"/>
    <m/>
  </r>
  <r>
    <n v="13650"/>
    <n v="52"/>
    <x v="2953"/>
    <d v="2017-09-07T00:00:00"/>
    <n v="114"/>
    <b v="0"/>
    <s v="Approved"/>
    <s v="Solex"/>
    <s v="Road"/>
    <s v="medium"/>
    <s v="large"/>
    <n v="1777.8"/>
    <n v="820.78"/>
    <d v="1991-08-05T00:00:00"/>
    <n v="957.02"/>
    <s v="F"/>
    <n v="58"/>
    <d v="1976-09-06T00:00:00"/>
    <n v="43.854359062658546"/>
    <s v="Librarian"/>
    <s v="Entertainment"/>
    <s v="High Net Worth"/>
    <s v="N"/>
    <s v="Yes"/>
    <n v="14"/>
    <m/>
  </r>
  <r>
    <n v="13668"/>
    <n v="38"/>
    <x v="1326"/>
    <d v="2017-09-07T00:00:00"/>
    <n v="114"/>
    <b v="0"/>
    <s v="Approved"/>
    <s v="Trek Bicycles"/>
    <s v="Standard"/>
    <s v="medium"/>
    <s v="large"/>
    <n v="2091.4699999999998"/>
    <n v="388.92"/>
    <d v="1993-07-20T00:00:00"/>
    <n v="1702.5499999999997"/>
    <s v="M"/>
    <n v="44"/>
    <d v="1990-01-06T00:00:00"/>
    <n v="30.511893309233891"/>
    <s v="Media Manager IV"/>
    <s v="Financial Services"/>
    <s v="High Net Worth"/>
    <s v="N"/>
    <s v="Yes"/>
    <n v="5"/>
    <m/>
  </r>
  <r>
    <n v="13828"/>
    <n v="2"/>
    <x v="104"/>
    <d v="2017-09-07T00:00:00"/>
    <n v="114"/>
    <b v="0"/>
    <s v="Approved"/>
    <s v="Solex"/>
    <s v="Standard"/>
    <s v="medium"/>
    <s v="medium"/>
    <n v="71.489999999999995"/>
    <n v="53.62"/>
    <d v="2012-12-02T00:00:00"/>
    <n v="17.869999999999997"/>
    <s v="M"/>
    <n v="95"/>
    <d v="1996-02-02T00:00:00"/>
    <n v="24.435180980466765"/>
    <s v="Staff Scientist"/>
    <s v="Health"/>
    <s v="Mass Customer"/>
    <s v="N"/>
    <s v="Yes"/>
    <n v="5"/>
    <m/>
  </r>
  <r>
    <n v="13990"/>
    <n v="39"/>
    <x v="2954"/>
    <d v="2017-09-07T00:00:00"/>
    <n v="114"/>
    <b v="0"/>
    <s v="Approved"/>
    <s v="Giant Bicycles"/>
    <s v="Standard"/>
    <s v="medium"/>
    <s v="large"/>
    <n v="1812.75"/>
    <n v="582.48"/>
    <d v="2006-02-02T00:00:00"/>
    <n v="1230.27"/>
    <s v="M"/>
    <n v="85"/>
    <d v="1966-07-07T00:00:00"/>
    <n v="54.029701528411969"/>
    <s v="Senior Cost Accountant"/>
    <s v="Financial Services"/>
    <s v="Affluent Customer"/>
    <s v="N"/>
    <s v="Yes"/>
    <n v="10"/>
    <m/>
  </r>
  <r>
    <n v="14243"/>
    <n v="32"/>
    <x v="2742"/>
    <d v="2017-09-07T00:00:00"/>
    <n v="114"/>
    <b v="1"/>
    <s v="Approved"/>
    <s v="Giant Bicycles"/>
    <s v="Standard"/>
    <s v="high"/>
    <s v="medium"/>
    <n v="1179"/>
    <n v="707.4"/>
    <d v="1997-08-25T00:00:00"/>
    <n v="471.6"/>
    <s v="F"/>
    <n v="98"/>
    <d v="1974-08-08T00:00:00"/>
    <n v="45.936550843480468"/>
    <s v="Senior Sales Associate"/>
    <s v="Manufacturing"/>
    <s v="High Net Worth"/>
    <s v="N"/>
    <s v="No"/>
    <n v="16"/>
    <m/>
  </r>
  <r>
    <n v="14688"/>
    <n v="0"/>
    <x v="2955"/>
    <d v="2017-09-07T00:00:00"/>
    <n v="114"/>
    <b v="0"/>
    <s v="Approved"/>
    <s v="Solex"/>
    <s v="Standard"/>
    <s v="medium"/>
    <s v="medium"/>
    <n v="478.16"/>
    <n v="298.72000000000003"/>
    <d v="2005-08-09T00:00:00"/>
    <n v="179.44"/>
    <s v="M"/>
    <n v="90"/>
    <d v="1967-04-30T00:00:00"/>
    <n v="53.216002898274986"/>
    <s v="Assistant Manager"/>
    <s v="n/a"/>
    <s v="High Net Worth"/>
    <s v="N"/>
    <s v="Yes"/>
    <n v="5"/>
    <m/>
  </r>
  <r>
    <n v="14709"/>
    <n v="31"/>
    <x v="1424"/>
    <d v="2017-09-07T00:00:00"/>
    <n v="114"/>
    <b v="0"/>
    <s v="Approved"/>
    <s v="Giant Bicycles"/>
    <s v="Standard"/>
    <s v="medium"/>
    <s v="medium"/>
    <n v="230.91"/>
    <n v="173.18"/>
    <d v="2006-11-10T00:00:00"/>
    <n v="57.72999999999999"/>
    <s v="F"/>
    <n v="1"/>
    <d v="1974-03-17T00:00:00"/>
    <n v="46.331071391425674"/>
    <s v="Financial Analyst"/>
    <s v="Financial Services"/>
    <s v="Mass Customer"/>
    <s v="N"/>
    <s v="No"/>
    <n v="11"/>
    <m/>
  </r>
  <r>
    <n v="14915"/>
    <n v="41"/>
    <x v="1899"/>
    <d v="2017-09-07T00:00:00"/>
    <n v="114"/>
    <b v="0"/>
    <s v="Approved"/>
    <s v="Norco Bicycles"/>
    <s v="Standard"/>
    <s v="low"/>
    <s v="medium"/>
    <n v="958.74"/>
    <n v="748.9"/>
    <d v="1996-04-05T00:00:00"/>
    <n v="209.84000000000003"/>
    <s v="F"/>
    <n v="80"/>
    <d v="1968-03-30T00:00:00"/>
    <n v="52.298194679096902"/>
    <s v="Senior Cost Accountant"/>
    <s v="Financial Services"/>
    <s v="High Net Worth"/>
    <s v="N"/>
    <s v="Yes"/>
    <n v="16"/>
    <m/>
  </r>
  <r>
    <n v="15077"/>
    <n v="8"/>
    <x v="2806"/>
    <d v="2017-09-07T00:00:00"/>
    <n v="114"/>
    <b v="1"/>
    <s v="Approved"/>
    <s v="Solex"/>
    <s v="Road"/>
    <s v="medium"/>
    <s v="small"/>
    <n v="1703.52"/>
    <n v="1516.13"/>
    <d v="2011-04-16T00:00:00"/>
    <n v="187.38999999999987"/>
    <s v="M"/>
    <n v="88"/>
    <d v="1967-11-29T00:00:00"/>
    <n v="52.632441254439371"/>
    <s v="VP Sales"/>
    <s v="Manufacturing"/>
    <s v="Affluent Customer"/>
    <s v="N"/>
    <s v="No"/>
    <n v="5"/>
    <m/>
  </r>
  <r>
    <n v="15251"/>
    <n v="71"/>
    <x v="117"/>
    <d v="2017-09-07T00:00:00"/>
    <n v="114"/>
    <b v="1"/>
    <s v="Approved"/>
    <s v="Solex"/>
    <s v="Standard"/>
    <s v="high"/>
    <s v="large"/>
    <n v="1842.92"/>
    <n v="1105.75"/>
    <d v="2003-09-09T00:00:00"/>
    <n v="737.17000000000007"/>
    <s v="M"/>
    <n v="85"/>
    <d v="1985-02-17T00:00:00"/>
    <n v="35.399564542110603"/>
    <s v="Senior Quality Engineer"/>
    <s v="n/a"/>
    <s v="Mass Customer"/>
    <s v="N"/>
    <s v="Yes"/>
    <n v="19"/>
    <m/>
  </r>
  <r>
    <n v="15423"/>
    <n v="43"/>
    <x v="1836"/>
    <d v="2017-09-07T00:00:00"/>
    <n v="114"/>
    <b v="0"/>
    <s v="Approved"/>
    <s v="Solex"/>
    <s v="Standard"/>
    <s v="medium"/>
    <s v="medium"/>
    <n v="1151.96"/>
    <n v="649.49"/>
    <d v="2011-05-09T00:00:00"/>
    <n v="502.47"/>
    <s v="F"/>
    <n v="70"/>
    <d v="1999-12-26T00:00:00"/>
    <n v="20.536550843480466"/>
    <s v="Speech Pathologist"/>
    <s v="Property"/>
    <s v="Mass Customer"/>
    <s v="N"/>
    <s v="Yes"/>
    <n v="2"/>
    <m/>
  </r>
  <r>
    <n v="15530"/>
    <n v="28"/>
    <x v="538"/>
    <d v="2017-09-07T00:00:00"/>
    <n v="114"/>
    <b v="1"/>
    <s v="Approved"/>
    <s v="Norco Bicycles"/>
    <s v="Standard"/>
    <s v="medium"/>
    <s v="small"/>
    <n v="1216.1400000000001"/>
    <n v="1082.3599999999999"/>
    <d v="1991-11-10T00:00:00"/>
    <n v="133.7800000000002"/>
    <s v="M"/>
    <n v="15"/>
    <d v="1966-02-23T00:00:00"/>
    <n v="54.396824816083203"/>
    <s v="Biostatistician III"/>
    <s v="Health"/>
    <s v="Affluent Customer"/>
    <s v="N"/>
    <s v="Yes"/>
    <n v="5"/>
    <m/>
  </r>
  <r>
    <n v="15698"/>
    <n v="5"/>
    <x v="1887"/>
    <d v="2017-09-07T00:00:00"/>
    <n v="114"/>
    <b v="0"/>
    <s v="Approved"/>
    <s v="Trek Bicycles"/>
    <s v="Mountain"/>
    <s v="low"/>
    <s v="medium"/>
    <n v="574.64"/>
    <n v="459.71"/>
    <d v="2004-08-17T00:00:00"/>
    <n v="114.93"/>
    <s v="F"/>
    <n v="19"/>
    <d v="1980-08-05T00:00:00"/>
    <n v="39.939290569507861"/>
    <s v="Help Desk Technician"/>
    <s v="Retail"/>
    <s v="Affluent Customer"/>
    <s v="N"/>
    <s v="Yes"/>
    <n v="6"/>
    <m/>
  </r>
  <r>
    <n v="15762"/>
    <n v="61"/>
    <x v="1728"/>
    <d v="2017-09-07T00:00:00"/>
    <n v="114"/>
    <b v="0"/>
    <s v="Approved"/>
    <s v="OHM Cycles"/>
    <s v="Standard"/>
    <s v="low"/>
    <s v="medium"/>
    <n v="71.16"/>
    <n v="56.93"/>
    <d v="2010-08-20T00:00:00"/>
    <n v="14.229999999999997"/>
    <s v="F"/>
    <n v="60"/>
    <d v="1966-10-24T00:00:00"/>
    <n v="53.731071391425672"/>
    <s v="Financial Advisor"/>
    <s v="Financial Services"/>
    <s v="Mass Customer"/>
    <s v="N"/>
    <s v="Yes"/>
    <n v="19"/>
    <m/>
  </r>
  <r>
    <n v="15885"/>
    <n v="73"/>
    <x v="2201"/>
    <d v="2017-09-07T00:00:00"/>
    <n v="114"/>
    <b v="1"/>
    <s v="Approved"/>
    <s v="Solex"/>
    <s v="Standard"/>
    <s v="medium"/>
    <s v="medium"/>
    <n v="1945.43"/>
    <n v="333.18"/>
    <d v="2002-08-31T00:00:00"/>
    <n v="1612.25"/>
    <s v="M"/>
    <n v="54"/>
    <d v="1955-06-12T00:00:00"/>
    <n v="65.106413857179092"/>
    <s v="Structural Analysis Engineer"/>
    <s v="Manufacturing"/>
    <s v="Affluent Customer"/>
    <s v="N"/>
    <s v="No"/>
    <n v="6"/>
    <m/>
  </r>
  <r>
    <n v="16833"/>
    <n v="50"/>
    <x v="2096"/>
    <d v="2017-09-07T00:00:00"/>
    <n v="114"/>
    <b v="1"/>
    <s v="Approved"/>
    <s v="Giant Bicycles"/>
    <s v="Standard"/>
    <s v="medium"/>
    <s v="medium"/>
    <n v="642.70000000000005"/>
    <n v="211.37"/>
    <d v="1995-12-19T00:00:00"/>
    <n v="431.33000000000004"/>
    <s v="M"/>
    <n v="74"/>
    <d v="1978-03-18T00:00:00"/>
    <n v="42.325591939370874"/>
    <s v="VP Accounting"/>
    <s v="Financial Services"/>
    <s v="High Net Worth"/>
    <s v="N"/>
    <s v="Yes"/>
    <n v="21"/>
    <m/>
  </r>
  <r>
    <n v="16934"/>
    <n v="49"/>
    <x v="169"/>
    <d v="2017-09-07T00:00:00"/>
    <n v="114"/>
    <b v="0"/>
    <s v="Approved"/>
    <s v="Trek Bicycles"/>
    <s v="Road"/>
    <s v="medium"/>
    <s v="medium"/>
    <n v="533.51"/>
    <n v="400.13"/>
    <d v="2012-06-04T00:00:00"/>
    <n v="133.38"/>
    <s v="M"/>
    <n v="40"/>
    <d v="1977-09-21T00:00:00"/>
    <n v="42.813263172247588"/>
    <s v="Internal Auditor"/>
    <s v="Manufacturing"/>
    <s v="Affluent Customer"/>
    <s v="N"/>
    <s v="No"/>
    <n v="7"/>
    <m/>
  </r>
  <r>
    <n v="17223"/>
    <n v="39"/>
    <x v="326"/>
    <d v="2017-09-07T00:00:00"/>
    <n v="114"/>
    <b v="1"/>
    <s v="Approved"/>
    <s v="Giant Bicycles"/>
    <s v="Standard"/>
    <s v="medium"/>
    <s v="large"/>
    <n v="1812.75"/>
    <n v="582.48"/>
    <d v="2011-05-09T00:00:00"/>
    <n v="1230.27"/>
    <s v="F"/>
    <n v="92"/>
    <d v="1991-06-07T00:00:00"/>
    <n v="29.095454953069506"/>
    <s v="Administrative Assistant IV"/>
    <s v="n/a"/>
    <s v="Mass Customer"/>
    <s v="N"/>
    <s v="Yes"/>
    <n v="4"/>
    <m/>
  </r>
  <r>
    <n v="18110"/>
    <n v="27"/>
    <x v="780"/>
    <d v="2017-09-07T00:00:00"/>
    <n v="114"/>
    <b v="1"/>
    <s v="Approved"/>
    <s v="Trek Bicycles"/>
    <s v="Standard"/>
    <s v="low"/>
    <s v="medium"/>
    <n v="1057.51"/>
    <n v="154.4"/>
    <d v="2006-02-02T00:00:00"/>
    <n v="903.11"/>
    <s v="F"/>
    <n v="54"/>
    <d v="1975-06-22T00:00:00"/>
    <n v="45.065317966768134"/>
    <s v="Safety Technician II"/>
    <s v="Property"/>
    <s v="High Net Worth"/>
    <s v="N"/>
    <s v="Yes"/>
    <n v="13"/>
    <m/>
  </r>
  <r>
    <n v="18194"/>
    <n v="70"/>
    <x v="2154"/>
    <d v="2017-09-07T00:00:00"/>
    <n v="114"/>
    <b v="1"/>
    <s v="Approved"/>
    <s v="Trek Bicycles"/>
    <s v="Standard"/>
    <s v="high"/>
    <s v="medium"/>
    <n v="495.72"/>
    <n v="297.43"/>
    <d v="2015-04-11T00:00:00"/>
    <n v="198.29000000000002"/>
    <s v="M"/>
    <n v="11"/>
    <d v="1977-03-08T00:00:00"/>
    <n v="43.352989199644846"/>
    <s v="Computer Systems Analyst III"/>
    <s v="Financial Services"/>
    <s v="Mass Customer"/>
    <s v="N"/>
    <s v="No"/>
    <n v="5"/>
    <m/>
  </r>
  <r>
    <n v="18634"/>
    <n v="17"/>
    <x v="2362"/>
    <d v="2017-09-07T00:00:00"/>
    <n v="114"/>
    <b v="1"/>
    <s v="Approved"/>
    <s v="Solex"/>
    <s v="Standard"/>
    <s v="high"/>
    <s v="medium"/>
    <n v="1024.6600000000001"/>
    <n v="614.79999999999995"/>
    <d v="1996-11-09T00:00:00"/>
    <n v="409.86000000000013"/>
    <s v="M"/>
    <n v="34"/>
    <d v="1994-05-31T00:00:00"/>
    <n v="26.111893309233889"/>
    <s v="Product Engineer"/>
    <s v="Manufacturing"/>
    <s v="Affluent Customer"/>
    <s v="N"/>
    <s v="No"/>
    <n v="1"/>
    <m/>
  </r>
  <r>
    <n v="19660"/>
    <n v="27"/>
    <x v="2956"/>
    <d v="2017-09-07T00:00:00"/>
    <n v="114"/>
    <b v="1"/>
    <s v="Approved"/>
    <s v="Trek Bicycles"/>
    <s v="Standard"/>
    <s v="medium"/>
    <s v="medium"/>
    <n v="499.53"/>
    <n v="388.72"/>
    <d v="1999-06-23T00:00:00"/>
    <n v="110.80999999999995"/>
    <s v="M"/>
    <n v="3"/>
    <d v="1969-02-03T00:00:00"/>
    <n v="51.448879610603754"/>
    <n v="0"/>
    <s v="Manufacturing"/>
    <s v="Mass Customer"/>
    <s v="N"/>
    <s v="Yes"/>
    <n v="17"/>
    <m/>
  </r>
  <r>
    <n v="19776"/>
    <n v="43"/>
    <x v="2754"/>
    <d v="2017-09-07T00:00:00"/>
    <n v="114"/>
    <b v="1"/>
    <s v="Approved"/>
    <s v="Solex"/>
    <s v="Standard"/>
    <s v="medium"/>
    <s v="medium"/>
    <n v="1151.96"/>
    <n v="649.49"/>
    <d v="1997-02-09T00:00:00"/>
    <n v="502.47"/>
    <s v="M"/>
    <n v="6"/>
    <d v="1985-07-25T00:00:00"/>
    <n v="34.966687829781833"/>
    <s v="Information Systems Manager"/>
    <s v="Retail"/>
    <s v="Affluent Customer"/>
    <s v="N"/>
    <s v="No"/>
    <n v="14"/>
    <m/>
  </r>
  <r>
    <n v="19846"/>
    <n v="71"/>
    <x v="2311"/>
    <d v="2017-09-07T00:00:00"/>
    <n v="114"/>
    <b v="0"/>
    <s v="Approved"/>
    <s v="Solex"/>
    <s v="Standard"/>
    <s v="high"/>
    <s v="large"/>
    <n v="1842.92"/>
    <n v="1105.75"/>
    <d v="2004-07-25T00:00:00"/>
    <n v="737.17000000000007"/>
    <s v="M"/>
    <n v="60"/>
    <d v="1986-05-18T00:00:00"/>
    <n v="34.15298919964485"/>
    <s v="Programmer Analyst II"/>
    <s v="Manufacturing"/>
    <s v="Mass Customer"/>
    <s v="N"/>
    <s v="Yes"/>
    <n v="3"/>
    <m/>
  </r>
  <r>
    <n v="19931"/>
    <n v="93"/>
    <x v="2887"/>
    <d v="2017-09-07T00:00:00"/>
    <n v="114"/>
    <b v="1"/>
    <s v="Approved"/>
    <s v="OHM Cycles"/>
    <s v="Standard"/>
    <s v="high"/>
    <s v="medium"/>
    <n v="1458.17"/>
    <n v="874.9"/>
    <d v="2006-02-02T00:00:00"/>
    <n v="583.2700000000001"/>
    <s v="F"/>
    <n v="17"/>
    <d v="1973-07-15T00:00:00"/>
    <n v="47.002304268137998"/>
    <n v="0"/>
    <s v="Financial Services"/>
    <s v="High Net Worth"/>
    <s v="N"/>
    <s v="No"/>
    <n v="14"/>
    <m/>
  </r>
  <r>
    <n v="19937"/>
    <n v="37"/>
    <x v="2066"/>
    <d v="2017-09-07T00:00:00"/>
    <n v="114"/>
    <b v="1"/>
    <s v="Approved"/>
    <s v="OHM Cycles"/>
    <s v="Standard"/>
    <s v="low"/>
    <s v="medium"/>
    <n v="1793.43"/>
    <n v="248.82"/>
    <d v="1999-07-20T00:00:00"/>
    <n v="1544.6100000000001"/>
    <s v="M"/>
    <n v="86"/>
    <d v="1978-06-04T00:00:00"/>
    <n v="42.111893309233892"/>
    <s v="Accountant II"/>
    <s v="Financial Services"/>
    <s v="Mass Customer"/>
    <s v="N"/>
    <s v="Yes"/>
    <n v="9"/>
    <m/>
  </r>
  <r>
    <n v="425"/>
    <n v="28"/>
    <x v="2957"/>
    <d v="2017-09-06T00:00:00"/>
    <n v="115"/>
    <b v="0"/>
    <s v="Approved"/>
    <s v="Solex"/>
    <s v="Road"/>
    <s v="medium"/>
    <s v="small"/>
    <n v="1703.52"/>
    <n v="1516.13"/>
    <d v="2014-03-03T00:00:00"/>
    <n v="187.38999999999987"/>
    <s v="F"/>
    <n v="37"/>
    <d v="1998-12-14T00:00:00"/>
    <n v="21.569427555809231"/>
    <n v="0"/>
    <s v="Health"/>
    <s v="High Net Worth"/>
    <s v="N"/>
    <s v="Yes"/>
    <n v="4"/>
    <m/>
  </r>
  <r>
    <n v="842"/>
    <n v="0"/>
    <x v="2958"/>
    <d v="2017-09-06T00:00:00"/>
    <n v="115"/>
    <b v="1"/>
    <s v="Approved"/>
    <s v="Trek Bicycles"/>
    <s v="Road"/>
    <s v="medium"/>
    <s v="medium"/>
    <n v="533.51"/>
    <n v="400.13"/>
    <d v="1997-10-04T00:00:00"/>
    <n v="133.38"/>
    <s v="M"/>
    <n v="39"/>
    <d v="1959-04-01T00:00:00"/>
    <n v="61.300934405124302"/>
    <s v="Recruiting Manager"/>
    <s v="n/a"/>
    <s v="High Net Worth"/>
    <s v="N"/>
    <s v="No"/>
    <n v="5"/>
    <m/>
  </r>
  <r>
    <n v="1479"/>
    <n v="57"/>
    <x v="1011"/>
    <d v="2017-09-06T00:00:00"/>
    <n v="115"/>
    <b v="1"/>
    <s v="Approved"/>
    <s v="WeareA2B"/>
    <s v="Touring"/>
    <s v="medium"/>
    <s v="large"/>
    <n v="1890.39"/>
    <n v="260.14"/>
    <d v="1994-09-09T00:00:00"/>
    <n v="1630.25"/>
    <s v="M"/>
    <n v="83"/>
    <d v="1994-08-12T00:00:00"/>
    <n v="25.911893309233889"/>
    <s v="Assistant Manager"/>
    <s v="Retail"/>
    <s v="Affluent Customer"/>
    <s v="N"/>
    <s v="No"/>
    <n v="3"/>
    <m/>
  </r>
  <r>
    <n v="1605"/>
    <n v="64"/>
    <x v="716"/>
    <d v="2017-09-06T00:00:00"/>
    <n v="115"/>
    <b v="0"/>
    <s v="Approved"/>
    <s v="Trek Bicycles"/>
    <s v="Standard"/>
    <s v="medium"/>
    <s v="large"/>
    <n v="1469.44"/>
    <n v="596.54999999999995"/>
    <d v="1992-10-02T00:00:00"/>
    <n v="872.8900000000001"/>
    <s v="F"/>
    <n v="34"/>
    <d v="1997-08-01T00:00:00"/>
    <n v="22.939290569507861"/>
    <s v="Legal Assistant"/>
    <s v="Telecommunications"/>
    <s v="Affluent Customer"/>
    <s v="N"/>
    <s v="Yes"/>
    <n v="5"/>
    <m/>
  </r>
  <r>
    <n v="1745"/>
    <n v="50"/>
    <x v="283"/>
    <d v="2017-09-06T00:00:00"/>
    <n v="115"/>
    <b v="0"/>
    <s v="Approved"/>
    <s v="WeareA2B"/>
    <s v="Standard"/>
    <s v="medium"/>
    <s v="small"/>
    <n v="175.89"/>
    <n v="131.91999999999999"/>
    <d v="2003-02-16T00:00:00"/>
    <n v="43.97"/>
    <s v="F"/>
    <n v="17"/>
    <d v="1959-01-23T00:00:00"/>
    <n v="61.487235774987312"/>
    <s v="Statistician II"/>
    <s v="Financial Services"/>
    <s v="Mass Customer"/>
    <s v="N"/>
    <s v="No"/>
    <n v="17"/>
    <m/>
  </r>
  <r>
    <n v="2456"/>
    <n v="38"/>
    <x v="2959"/>
    <d v="2017-09-06T00:00:00"/>
    <n v="115"/>
    <b v="1"/>
    <s v="Approved"/>
    <s v="Trek Bicycles"/>
    <s v="Standard"/>
    <s v="medium"/>
    <s v="large"/>
    <n v="2091.4699999999998"/>
    <n v="388.92"/>
    <d v="1997-02-09T00:00:00"/>
    <n v="1702.5499999999997"/>
    <s v="M"/>
    <n v="50"/>
    <d v="1965-02-03T00:00:00"/>
    <n v="55.451619336631147"/>
    <s v="Marketing Manager"/>
    <s v="Health"/>
    <s v="High Net Worth"/>
    <s v="N"/>
    <s v="Yes"/>
    <n v="18"/>
    <m/>
  </r>
  <r>
    <n v="2766"/>
    <n v="94"/>
    <x v="368"/>
    <d v="2017-09-06T00:00:00"/>
    <n v="115"/>
    <b v="0"/>
    <s v="Approved"/>
    <s v="Giant Bicycles"/>
    <s v="Standard"/>
    <s v="medium"/>
    <s v="large"/>
    <n v="1635.3"/>
    <n v="993.66"/>
    <d v="1994-08-10T00:00:00"/>
    <n v="641.64"/>
    <s v="F"/>
    <n v="29"/>
    <d v="1959-07-08T00:00:00"/>
    <n v="61.03244125443937"/>
    <s v="Director of Sales"/>
    <s v="Financial Services"/>
    <s v="Affluent Customer"/>
    <s v="N"/>
    <s v="Yes"/>
    <n v="12"/>
    <m/>
  </r>
  <r>
    <n v="6343"/>
    <n v="65"/>
    <x v="374"/>
    <d v="2017-09-21T00:00:00"/>
    <m/>
    <b v="0"/>
    <s v="Cancelled"/>
    <s v="WeareA2B"/>
    <s v="Standard"/>
    <s v="medium"/>
    <s v="medium"/>
    <n v="1807.45"/>
    <n v="778.69"/>
    <n v="42145"/>
    <m/>
    <m/>
    <m/>
    <m/>
    <m/>
    <m/>
    <m/>
    <m/>
    <m/>
    <m/>
    <m/>
    <m/>
  </r>
  <r>
    <n v="2880"/>
    <n v="76"/>
    <x v="1707"/>
    <d v="2017-09-06T00:00:00"/>
    <n v="115"/>
    <b v="1"/>
    <s v="Approved"/>
    <s v="WeareA2B"/>
    <s v="Standard"/>
    <s v="low"/>
    <s v="medium"/>
    <n v="642.30999999999995"/>
    <n v="513.85"/>
    <d v="2014-10-10T00:00:00"/>
    <n v="128.45999999999992"/>
    <s v="M"/>
    <n v="56"/>
    <d v="1978-11-05T00:00:00"/>
    <n v="41.689975501014715"/>
    <s v="Web Designer II"/>
    <s v="Manufacturing"/>
    <s v="Mass Customer"/>
    <s v="N"/>
    <s v="No"/>
    <n v="3"/>
    <m/>
  </r>
  <r>
    <n v="2935"/>
    <n v="0"/>
    <x v="846"/>
    <d v="2017-09-06T00:00:00"/>
    <n v="115"/>
    <b v="1"/>
    <s v="Approved"/>
    <s v="OHM Cycles"/>
    <s v="Standard"/>
    <s v="low"/>
    <s v="medium"/>
    <n v="71.16"/>
    <n v="56.93"/>
    <d v="2015-06-17T00:00:00"/>
    <n v="14.229999999999997"/>
    <s v="F"/>
    <n v="20"/>
    <d v="1959-07-13T00:00:00"/>
    <n v="61.018742624302384"/>
    <s v="Systems Administrator I"/>
    <s v="Property"/>
    <s v="High Net Worth"/>
    <s v="N"/>
    <s v="Yes"/>
    <n v="14"/>
    <m/>
  </r>
  <r>
    <n v="4764"/>
    <n v="0"/>
    <x v="2960"/>
    <d v="2017-09-06T00:00:00"/>
    <n v="115"/>
    <b v="1"/>
    <s v="Approved"/>
    <s v="Trek Bicycles"/>
    <s v="Road"/>
    <s v="medium"/>
    <s v="medium"/>
    <n v="533.51"/>
    <n v="400.13"/>
    <d v="1991-01-21T00:00:00"/>
    <n v="133.38"/>
    <s v="M"/>
    <n v="88"/>
    <d v="1978-07-10T00:00:00"/>
    <n v="42.013263172247591"/>
    <s v="Software Test Engineer II"/>
    <s v="n/a"/>
    <s v="High Net Worth"/>
    <s v="N"/>
    <s v="Yes"/>
    <n v="9"/>
    <m/>
  </r>
  <r>
    <n v="5605"/>
    <n v="62"/>
    <x v="153"/>
    <d v="2017-09-06T00:00:00"/>
    <n v="115"/>
    <b v="1"/>
    <s v="Approved"/>
    <s v="Solex"/>
    <s v="Standard"/>
    <s v="medium"/>
    <s v="medium"/>
    <n v="478.16"/>
    <n v="298.72000000000003"/>
    <d v="1993-06-23T00:00:00"/>
    <n v="179.44"/>
    <s v="F"/>
    <n v="47"/>
    <d v="1990-03-25T00:00:00"/>
    <n v="30.298194679096902"/>
    <n v="0"/>
    <s v="Financial Services"/>
    <s v="Mass Customer"/>
    <s v="N"/>
    <s v="No"/>
    <n v="22"/>
    <m/>
  </r>
  <r>
    <n v="5754"/>
    <n v="0"/>
    <x v="2961"/>
    <d v="2017-09-06T00:00:00"/>
    <n v="115"/>
    <b v="1"/>
    <s v="Approved"/>
    <s v="Norco Bicycles"/>
    <s v="Standard"/>
    <s v="low"/>
    <s v="medium"/>
    <n v="363.01"/>
    <n v="290.41000000000003"/>
    <d v="2002-10-10T00:00:00"/>
    <n v="72.599999999999966"/>
    <s v="M"/>
    <n v="65"/>
    <d v="1994-03-27T00:00:00"/>
    <n v="26.289975501014712"/>
    <n v="0"/>
    <s v="n/a"/>
    <s v="High Net Worth"/>
    <s v="N"/>
    <s v="Yes"/>
    <n v="2"/>
    <m/>
  </r>
  <r>
    <n v="5949"/>
    <n v="53"/>
    <x v="2962"/>
    <d v="2017-09-06T00:00:00"/>
    <n v="115"/>
    <b v="1"/>
    <s v="Approved"/>
    <s v="OHM Cycles"/>
    <s v="Standard"/>
    <s v="medium"/>
    <s v="medium"/>
    <n v="795.34"/>
    <n v="101.58"/>
    <d v="1991-01-21T00:00:00"/>
    <n v="693.76"/>
    <s v="M"/>
    <n v="2"/>
    <d v="1977-03-13T00:00:00"/>
    <n v="43.33929056950786"/>
    <s v="Junior Executive"/>
    <s v="Health"/>
    <s v="Mass Customer"/>
    <s v="N"/>
    <s v="Yes"/>
    <n v="20"/>
    <m/>
  </r>
  <r>
    <n v="6279"/>
    <n v="79"/>
    <x v="18"/>
    <d v="2017-09-06T00:00:00"/>
    <n v="115"/>
    <b v="0"/>
    <s v="Approved"/>
    <s v="Norco Bicycles"/>
    <s v="Standard"/>
    <s v="medium"/>
    <s v="medium"/>
    <n v="1555.58"/>
    <n v="818.01"/>
    <d v="2015-08-02T00:00:00"/>
    <n v="737.56999999999994"/>
    <s v="M"/>
    <n v="12"/>
    <d v="1989-07-14T00:00:00"/>
    <n v="30.994085090055808"/>
    <n v="0"/>
    <s v="IT"/>
    <s v="Mass Customer"/>
    <s v="N"/>
    <s v="Yes"/>
    <n v="2"/>
    <m/>
  </r>
  <r>
    <n v="6504"/>
    <n v="57"/>
    <x v="1981"/>
    <d v="2017-09-06T00:00:00"/>
    <n v="115"/>
    <b v="1"/>
    <s v="Approved"/>
    <s v="WeareA2B"/>
    <s v="Touring"/>
    <s v="medium"/>
    <s v="large"/>
    <n v="1890.39"/>
    <n v="260.14"/>
    <d v="1994-09-09T00:00:00"/>
    <n v="1630.25"/>
    <s v="F"/>
    <n v="22"/>
    <d v="1998-05-02T00:00:00"/>
    <n v="22.188605638001015"/>
    <s v="Human Resources Manager"/>
    <s v="IT"/>
    <s v="Affluent Customer"/>
    <s v="N"/>
    <s v="No"/>
    <n v="3"/>
    <m/>
  </r>
  <r>
    <n v="6507"/>
    <n v="20"/>
    <x v="2963"/>
    <d v="2017-09-06T00:00:00"/>
    <n v="115"/>
    <b v="1"/>
    <s v="Approved"/>
    <s v="Trek Bicycles"/>
    <s v="Standard"/>
    <s v="medium"/>
    <s v="small"/>
    <n v="1775.81"/>
    <n v="1580.47"/>
    <d v="2010-05-05T00:00:00"/>
    <n v="195.33999999999992"/>
    <s v="F"/>
    <n v="61"/>
    <d v="1954-08-22T00:00:00"/>
    <n v="65.911893309233889"/>
    <s v="Developer II"/>
    <s v="n/a"/>
    <s v="Mass Customer"/>
    <s v="N"/>
    <s v="No"/>
    <n v="5"/>
    <m/>
  </r>
  <r>
    <n v="6610"/>
    <n v="3"/>
    <x v="2236"/>
    <d v="2017-09-06T00:00:00"/>
    <n v="115"/>
    <b v="1"/>
    <s v="Approved"/>
    <s v="Trek Bicycles"/>
    <s v="Standard"/>
    <s v="medium"/>
    <s v="large"/>
    <n v="2091.4699999999998"/>
    <n v="388.92"/>
    <d v="1999-07-20T00:00:00"/>
    <n v="1702.5499999999997"/>
    <s v="F"/>
    <n v="72"/>
    <d v="1978-05-17T00:00:00"/>
    <n v="42.161208377727043"/>
    <s v="General Manager"/>
    <s v="Entertainment"/>
    <s v="Mass Customer"/>
    <s v="N"/>
    <s v="No"/>
    <n v="11"/>
    <m/>
  </r>
  <r>
    <n v="6903"/>
    <n v="12"/>
    <x v="496"/>
    <d v="2017-09-06T00:00:00"/>
    <n v="115"/>
    <b v="0"/>
    <s v="Approved"/>
    <s v="WeareA2B"/>
    <s v="Standard"/>
    <s v="medium"/>
    <s v="medium"/>
    <n v="1231.1500000000001"/>
    <n v="161.6"/>
    <d v="2004-08-17T00:00:00"/>
    <n v="1069.5500000000002"/>
    <s v="F"/>
    <n v="21"/>
    <d v="1953-09-17T00:00:00"/>
    <n v="66.84066043252156"/>
    <s v="Help Desk Technician"/>
    <s v="Manufacturing"/>
    <s v="Affluent Customer"/>
    <s v="N"/>
    <s v="No"/>
    <n v="15"/>
    <m/>
  </r>
  <r>
    <n v="7580"/>
    <n v="22"/>
    <x v="2888"/>
    <d v="2017-09-06T00:00:00"/>
    <n v="115"/>
    <b v="0"/>
    <s v="Approved"/>
    <s v="Solex"/>
    <s v="Standard"/>
    <s v="medium"/>
    <s v="medium"/>
    <n v="575.27"/>
    <n v="431.45"/>
    <d v="1993-05-26T00:00:00"/>
    <n v="143.82"/>
    <s v="F"/>
    <n v="48"/>
    <d v="1995-09-07T00:00:00"/>
    <n v="24.84066043252156"/>
    <n v="0"/>
    <s v="Retail"/>
    <s v="High Net Worth"/>
    <s v="N"/>
    <s v="Yes"/>
    <n v="2"/>
    <m/>
  </r>
  <r>
    <n v="6356"/>
    <n v="6"/>
    <x v="297"/>
    <d v="2017-09-20T00:00:00"/>
    <m/>
    <m/>
    <s v="Approved"/>
    <s v="OHM Cycles"/>
    <s v="Standard"/>
    <s v="high"/>
    <s v="medium"/>
    <n v="227.88"/>
    <n v="136.72999999999999"/>
    <n v="37659"/>
    <m/>
    <m/>
    <m/>
    <m/>
    <m/>
    <m/>
    <m/>
    <m/>
    <m/>
    <m/>
    <m/>
    <m/>
  </r>
  <r>
    <n v="7835"/>
    <n v="62"/>
    <x v="2711"/>
    <d v="2017-09-06T00:00:00"/>
    <n v="115"/>
    <b v="0"/>
    <s v="Approved"/>
    <s v="Solex"/>
    <s v="Standard"/>
    <s v="medium"/>
    <s v="medium"/>
    <n v="478.16"/>
    <n v="298.72000000000003"/>
    <d v="2010-08-20T00:00:00"/>
    <n v="179.44"/>
    <s v="F"/>
    <n v="80"/>
    <d v="1956-09-15T00:00:00"/>
    <n v="63.84340015854896"/>
    <s v="Budget/Accounting Analyst I"/>
    <s v="Financial Services"/>
    <s v="Mass Customer"/>
    <s v="N"/>
    <s v="Yes"/>
    <n v="7"/>
    <m/>
  </r>
  <r>
    <n v="8192"/>
    <n v="52"/>
    <x v="1637"/>
    <d v="2017-09-06T00:00:00"/>
    <n v="115"/>
    <b v="0"/>
    <s v="Approved"/>
    <s v="Solex"/>
    <s v="Road"/>
    <s v="medium"/>
    <s v="large"/>
    <n v="1777.8"/>
    <n v="820.78"/>
    <d v="2011-05-07T00:00:00"/>
    <n v="957.02"/>
    <s v="M"/>
    <n v="7"/>
    <d v="1986-10-16T00:00:00"/>
    <n v="33.739290569507865"/>
    <s v="Statistician IV"/>
    <s v="Financial Services"/>
    <s v="High Net Worth"/>
    <s v="N"/>
    <s v="No"/>
    <n v="12"/>
    <m/>
  </r>
  <r>
    <n v="8932"/>
    <n v="27"/>
    <x v="1311"/>
    <d v="2017-09-06T00:00:00"/>
    <n v="115"/>
    <b v="0"/>
    <s v="Approved"/>
    <s v="Trek Bicycles"/>
    <s v="Standard"/>
    <s v="medium"/>
    <s v="medium"/>
    <n v="499.53"/>
    <n v="388.72"/>
    <d v="1992-10-11T00:00:00"/>
    <n v="110.80999999999995"/>
    <s v="F"/>
    <n v="62"/>
    <d v="1969-08-17T00:00:00"/>
    <n v="50.914633035261289"/>
    <s v="Junior Executive"/>
    <s v="Health"/>
    <s v="Affluent Customer"/>
    <s v="N"/>
    <s v="Yes"/>
    <n v="9"/>
    <m/>
  </r>
  <r>
    <n v="9535"/>
    <n v="60"/>
    <x v="1675"/>
    <d v="2017-09-06T00:00:00"/>
    <n v="115"/>
    <b v="0"/>
    <s v="Approved"/>
    <s v="Giant Bicycles"/>
    <s v="Standard"/>
    <s v="high"/>
    <s v="small"/>
    <n v="1977.36"/>
    <n v="1759.85"/>
    <d v="2010-08-20T00:00:00"/>
    <n v="217.51"/>
    <s v="F"/>
    <n v="36"/>
    <d v="1973-11-02T00:00:00"/>
    <n v="46.7009344051243"/>
    <s v="Dental Hygienist"/>
    <s v="Health"/>
    <s v="Mass Customer"/>
    <s v="N"/>
    <s v="Yes"/>
    <n v="17"/>
    <m/>
  </r>
  <r>
    <n v="10549"/>
    <n v="22"/>
    <x v="2696"/>
    <d v="2017-09-06T00:00:00"/>
    <n v="115"/>
    <b v="0"/>
    <s v="Approved"/>
    <s v="WeareA2B"/>
    <s v="Standard"/>
    <s v="medium"/>
    <s v="medium"/>
    <n v="60.34"/>
    <n v="45.26"/>
    <d v="1993-07-15T00:00:00"/>
    <n v="15.080000000000005"/>
    <s v="M"/>
    <n v="66"/>
    <d v="1971-01-02T00:00:00"/>
    <n v="49.536550843480462"/>
    <s v="Safety Technician IV"/>
    <s v="Property"/>
    <s v="Affluent Customer"/>
    <s v="N"/>
    <s v="No"/>
    <n v="18"/>
    <m/>
  </r>
  <r>
    <n v="10639"/>
    <n v="22"/>
    <x v="2930"/>
    <d v="2017-09-06T00:00:00"/>
    <n v="115"/>
    <b v="1"/>
    <s v="Approved"/>
    <s v="WeareA2B"/>
    <s v="Standard"/>
    <s v="medium"/>
    <s v="medium"/>
    <n v="60.34"/>
    <n v="45.26"/>
    <d v="1993-07-15T00:00:00"/>
    <n v="15.080000000000005"/>
    <s v="F"/>
    <n v="7"/>
    <d v="1996-11-11T00:00:00"/>
    <n v="23.659838514713343"/>
    <n v="0"/>
    <s v="Financial Services"/>
    <s v="Mass Customer"/>
    <s v="N"/>
    <s v="No"/>
    <n v="5"/>
    <m/>
  </r>
  <r>
    <n v="11980"/>
    <n v="70"/>
    <x v="2774"/>
    <d v="2017-09-06T00:00:00"/>
    <n v="115"/>
    <b v="1"/>
    <s v="Approved"/>
    <s v="Norco Bicycles"/>
    <s v="Road"/>
    <s v="medium"/>
    <s v="medium"/>
    <n v="1036.5899999999999"/>
    <n v="206.35"/>
    <d v="1991-05-06T00:00:00"/>
    <n v="830.2399999999999"/>
    <s v="M"/>
    <n v="59"/>
    <d v="1976-09-30T00:00:00"/>
    <n v="43.788605638001016"/>
    <s v="Help Desk Operator"/>
    <s v="Telecommunications"/>
    <s v="High Net Worth"/>
    <s v="N"/>
    <s v="No"/>
    <n v="21"/>
    <m/>
  </r>
  <r>
    <n v="12226"/>
    <n v="47"/>
    <x v="2964"/>
    <d v="2017-09-06T00:00:00"/>
    <n v="115"/>
    <b v="0"/>
    <s v="Approved"/>
    <s v="Trek Bicycles"/>
    <s v="Road"/>
    <s v="low"/>
    <s v="small"/>
    <n v="1720.7"/>
    <n v="1531.42"/>
    <d v="2006-10-01T00:00:00"/>
    <n v="189.27999999999997"/>
    <s v="F"/>
    <n v="75"/>
    <d v="1988-01-13T00:00:00"/>
    <n v="32.495454953069505"/>
    <n v="0"/>
    <s v="n/a"/>
    <s v="Mass Customer"/>
    <s v="N"/>
    <s v="No"/>
    <n v="6"/>
    <m/>
  </r>
  <r>
    <n v="13343"/>
    <n v="3"/>
    <x v="2965"/>
    <d v="2017-09-06T00:00:00"/>
    <n v="115"/>
    <b v="0"/>
    <s v="Approved"/>
    <s v="Trek Bicycles"/>
    <s v="Standard"/>
    <s v="medium"/>
    <s v="large"/>
    <n v="2091.4699999999998"/>
    <n v="388.92"/>
    <d v="2012-09-15T00:00:00"/>
    <n v="1702.5499999999997"/>
    <s v="M"/>
    <n v="38"/>
    <d v="1968-09-06T00:00:00"/>
    <n v="51.859838514713338"/>
    <s v="Quality Engineer"/>
    <s v="n/a"/>
    <s v="Mass Customer"/>
    <s v="N"/>
    <s v="No"/>
    <n v="5"/>
    <m/>
  </r>
  <r>
    <n v="13527"/>
    <n v="16"/>
    <x v="1091"/>
    <d v="2017-09-06T00:00:00"/>
    <n v="115"/>
    <b v="1"/>
    <s v="Approved"/>
    <s v="Norco Bicycles"/>
    <s v="Standard"/>
    <s v="high"/>
    <s v="small"/>
    <n v="1661.92"/>
    <n v="1479.11"/>
    <d v="1993-07-15T00:00:00"/>
    <n v="182.81000000000017"/>
    <s v="M"/>
    <n v="88"/>
    <d v="1978-08-19T00:00:00"/>
    <n v="41.903674131151696"/>
    <n v="0"/>
    <s v="Financial Services"/>
    <s v="Mass Customer"/>
    <s v="N"/>
    <s v="Yes"/>
    <n v="17"/>
    <m/>
  </r>
  <r>
    <n v="13718"/>
    <n v="3"/>
    <x v="1048"/>
    <d v="2017-09-06T00:00:00"/>
    <n v="115"/>
    <b v="0"/>
    <s v="Approved"/>
    <s v="Trek Bicycles"/>
    <s v="Standard"/>
    <s v="medium"/>
    <s v="large"/>
    <n v="2091.4699999999998"/>
    <n v="388.92"/>
    <d v="2005-08-09T00:00:00"/>
    <n v="1702.5499999999997"/>
    <s v="F"/>
    <n v="8"/>
    <d v="1989-09-06T00:00:00"/>
    <n v="30.846139884576356"/>
    <s v="Senior Quality Engineer"/>
    <s v="n/a"/>
    <s v="Affluent Customer"/>
    <s v="N"/>
    <s v="Yes"/>
    <n v="12"/>
    <m/>
  </r>
  <r>
    <n v="13772"/>
    <n v="10"/>
    <x v="712"/>
    <d v="2017-09-06T00:00:00"/>
    <n v="115"/>
    <b v="1"/>
    <s v="Approved"/>
    <s v="WeareA2B"/>
    <s v="Touring"/>
    <s v="medium"/>
    <s v="medium"/>
    <n v="1466.68"/>
    <n v="363.25"/>
    <d v="2014-03-03T00:00:00"/>
    <n v="1103.43"/>
    <s v="F"/>
    <n v="5"/>
    <d v="1955-09-23T00:00:00"/>
    <n v="64.824222076357174"/>
    <s v="Software Test Engineer III"/>
    <s v="n/a"/>
    <s v="Affluent Customer"/>
    <s v="N"/>
    <s v="No"/>
    <n v="11"/>
    <m/>
  </r>
  <r>
    <n v="14093"/>
    <n v="0"/>
    <x v="2966"/>
    <d v="2017-09-06T00:00:00"/>
    <n v="115"/>
    <b v="0"/>
    <s v="Approved"/>
    <s v="Solex"/>
    <s v="Standard"/>
    <s v="medium"/>
    <s v="medium"/>
    <n v="71.489999999999995"/>
    <n v="53.62"/>
    <d v="2012-12-02T00:00:00"/>
    <n v="17.869999999999997"/>
    <s v="F"/>
    <n v="7"/>
    <d v="1954-01-08T00:00:00"/>
    <n v="66.53107139142567"/>
    <s v="Librarian"/>
    <s v="Entertainment"/>
    <s v="High Net Worth"/>
    <s v="N"/>
    <s v="No"/>
    <n v="19"/>
    <m/>
  </r>
  <r>
    <n v="14329"/>
    <n v="46"/>
    <x v="2602"/>
    <d v="2017-09-06T00:00:00"/>
    <n v="115"/>
    <b v="1"/>
    <s v="Approved"/>
    <s v="Solex"/>
    <s v="Standard"/>
    <s v="low"/>
    <s v="medium"/>
    <n v="1289.8499999999999"/>
    <n v="74.510000000000005"/>
    <d v="2009-04-12T00:00:00"/>
    <n v="1215.3399999999999"/>
    <s v="M"/>
    <n v="83"/>
    <d v="1971-12-22T00:00:00"/>
    <n v="48.566687829781834"/>
    <s v="Staff Accountant III"/>
    <s v="n/a"/>
    <s v="Mass Customer"/>
    <s v="N"/>
    <s v="Yes"/>
    <n v="6"/>
    <m/>
  </r>
  <r>
    <n v="14986"/>
    <n v="6"/>
    <x v="2967"/>
    <d v="2017-09-06T00:00:00"/>
    <n v="115"/>
    <b v="1"/>
    <s v="Approved"/>
    <s v="Solex"/>
    <s v="Standard"/>
    <s v="high"/>
    <s v="medium"/>
    <n v="748.17"/>
    <n v="448.9"/>
    <d v="2016-12-06T00:00:00"/>
    <n v="299.27"/>
    <s v="F"/>
    <n v="70"/>
    <d v="1980-12-14T00:00:00"/>
    <n v="39.58038645991882"/>
    <s v="Recruiting Manager"/>
    <s v="Financial Services"/>
    <s v="High Net Worth"/>
    <s v="N"/>
    <s v="Yes"/>
    <n v="17"/>
    <m/>
  </r>
  <r>
    <n v="14996"/>
    <n v="52"/>
    <x v="2968"/>
    <d v="2017-09-06T00:00:00"/>
    <n v="115"/>
    <b v="1"/>
    <s v="Approved"/>
    <s v="OHM Cycles"/>
    <s v="Road"/>
    <s v="medium"/>
    <s v="medium"/>
    <n v="1280.28"/>
    <n v="829.51"/>
    <d v="2003-07-21T00:00:00"/>
    <n v="450.77"/>
    <s v="U"/>
    <n v="48"/>
    <d v="1899-12-30T00:00:00"/>
    <n v="0"/>
    <s v="Senior Financial Analyst"/>
    <s v="Financial Services"/>
    <s v="Mass Customer"/>
    <s v="N"/>
    <s v="Yes"/>
    <n v="0"/>
    <m/>
  </r>
  <r>
    <n v="15445"/>
    <n v="63"/>
    <x v="2969"/>
    <d v="2017-09-06T00:00:00"/>
    <n v="115"/>
    <b v="1"/>
    <s v="Approved"/>
    <s v="Solex"/>
    <s v="Standard"/>
    <s v="medium"/>
    <s v="medium"/>
    <n v="1483.2"/>
    <n v="99.59"/>
    <d v="1998-12-17T00:00:00"/>
    <n v="1383.6100000000001"/>
    <s v="F"/>
    <n v="18"/>
    <d v="1975-01-18T00:00:00"/>
    <n v="45.489975501014712"/>
    <s v="Internal Auditor"/>
    <s v="IT"/>
    <s v="Mass Customer"/>
    <s v="N"/>
    <s v="No"/>
    <n v="3"/>
    <m/>
  </r>
  <r>
    <n v="15605"/>
    <n v="33"/>
    <x v="489"/>
    <d v="2017-09-06T00:00:00"/>
    <n v="115"/>
    <b v="0"/>
    <s v="Approved"/>
    <s v="OHM Cycles"/>
    <s v="Road"/>
    <s v="medium"/>
    <s v="small"/>
    <n v="1810"/>
    <n v="1610.9"/>
    <d v="2008-03-19T00:00:00"/>
    <n v="199.09999999999991"/>
    <s v="F"/>
    <n v="67"/>
    <d v="1968-08-19T00:00:00"/>
    <n v="51.909153583206489"/>
    <s v="Structural Engineer"/>
    <s v="Manufacturing"/>
    <s v="High Net Worth"/>
    <s v="N"/>
    <s v="No"/>
    <n v="16"/>
    <m/>
  </r>
  <r>
    <n v="15723"/>
    <n v="79"/>
    <x v="2283"/>
    <d v="2017-09-06T00:00:00"/>
    <n v="115"/>
    <b v="0"/>
    <s v="Approved"/>
    <s v="Norco Bicycles"/>
    <s v="Standard"/>
    <s v="medium"/>
    <s v="medium"/>
    <n v="1555.58"/>
    <n v="818.01"/>
    <d v="2003-09-09T00:00:00"/>
    <n v="737.56999999999994"/>
    <s v="M"/>
    <n v="72"/>
    <d v="1960-10-23T00:00:00"/>
    <n v="59.736550843480465"/>
    <s v="Systems Administrator I"/>
    <s v="Financial Services"/>
    <s v="Mass Customer"/>
    <s v="N"/>
    <s v="Yes"/>
    <n v="20"/>
    <m/>
  </r>
  <r>
    <n v="16457"/>
    <n v="57"/>
    <x v="502"/>
    <d v="2017-09-06T00:00:00"/>
    <n v="115"/>
    <b v="0"/>
    <s v="Approved"/>
    <s v="WeareA2B"/>
    <s v="Touring"/>
    <s v="medium"/>
    <s v="large"/>
    <n v="1890.39"/>
    <n v="260.14"/>
    <d v="2013-03-12T00:00:00"/>
    <n v="1630.25"/>
    <s v="M"/>
    <n v="42"/>
    <d v="1982-07-28T00:00:00"/>
    <n v="37.96120837772704"/>
    <s v="Media Manager III"/>
    <s v="Property"/>
    <s v="Mass Customer"/>
    <s v="N"/>
    <s v="Yes"/>
    <n v="15"/>
    <m/>
  </r>
  <r>
    <n v="16508"/>
    <n v="47"/>
    <x v="2416"/>
    <d v="2017-09-06T00:00:00"/>
    <n v="115"/>
    <b v="1"/>
    <s v="Approved"/>
    <s v="Trek Bicycles"/>
    <s v="Road"/>
    <s v="low"/>
    <s v="small"/>
    <n v="1720.7"/>
    <n v="1531.42"/>
    <d v="2006-10-01T00:00:00"/>
    <n v="189.27999999999997"/>
    <s v="F"/>
    <n v="22"/>
    <d v="1996-05-14T00:00:00"/>
    <n v="24.155728925672246"/>
    <s v="Sales Associate"/>
    <s v="Health"/>
    <s v="Mass Customer"/>
    <s v="N"/>
    <s v="No"/>
    <n v="5"/>
    <m/>
  </r>
  <r>
    <n v="6378"/>
    <n v="94"/>
    <x v="2970"/>
    <d v="2017-02-20T00:00:00"/>
    <m/>
    <m/>
    <s v="Approved"/>
    <s v="Giant Bicycles"/>
    <s v="Standard"/>
    <s v="medium"/>
    <s v="large"/>
    <n v="1635.3"/>
    <n v="993.66"/>
    <n v="41848"/>
    <m/>
    <m/>
    <m/>
    <m/>
    <m/>
    <m/>
    <m/>
    <m/>
    <m/>
    <m/>
    <m/>
    <m/>
  </r>
  <r>
    <n v="17095"/>
    <n v="22"/>
    <x v="1479"/>
    <d v="2017-09-06T00:00:00"/>
    <n v="115"/>
    <b v="1"/>
    <s v="Approved"/>
    <s v="Solex"/>
    <s v="Standard"/>
    <s v="medium"/>
    <s v="medium"/>
    <n v="575.27"/>
    <n v="431.45"/>
    <d v="2013-03-12T00:00:00"/>
    <n v="143.82"/>
    <s v="M"/>
    <n v="38"/>
    <d v="1994-10-05T00:00:00"/>
    <n v="25.763948103754437"/>
    <s v="Research Nurse"/>
    <s v="Health"/>
    <s v="High Net Worth"/>
    <s v="N"/>
    <s v="No"/>
    <n v="4"/>
    <m/>
  </r>
  <r>
    <n v="17098"/>
    <n v="92"/>
    <x v="2949"/>
    <d v="2017-09-06T00:00:00"/>
    <n v="115"/>
    <b v="1"/>
    <s v="Approved"/>
    <s v="WeareA2B"/>
    <s v="Touring"/>
    <s v="medium"/>
    <s v="large"/>
    <n v="1890.39"/>
    <n v="260.14"/>
    <d v="1991-01-21T00:00:00"/>
    <n v="1630.25"/>
    <s v="M"/>
    <n v="94"/>
    <d v="1993-08-10T00:00:00"/>
    <n v="26.917372761288686"/>
    <n v="0"/>
    <s v="n/a"/>
    <s v="High Net Worth"/>
    <s v="N"/>
    <s v="No"/>
    <n v="6"/>
    <m/>
  </r>
  <r>
    <n v="17202"/>
    <n v="34"/>
    <x v="2306"/>
    <d v="2017-09-06T00:00:00"/>
    <n v="115"/>
    <b v="0"/>
    <s v="Approved"/>
    <s v="Norco Bicycles"/>
    <s v="Road"/>
    <s v="high"/>
    <s v="large"/>
    <n v="774.53"/>
    <n v="464.72"/>
    <d v="2006-02-02T00:00:00"/>
    <n v="309.80999999999995"/>
    <s v="M"/>
    <n v="45"/>
    <d v="1976-02-20T00:00:00"/>
    <n v="44.399564542110603"/>
    <s v="Speech Pathologist"/>
    <s v="Property"/>
    <s v="Affluent Customer"/>
    <s v="N"/>
    <s v="Yes"/>
    <n v="19"/>
    <m/>
  </r>
  <r>
    <n v="17581"/>
    <n v="66"/>
    <x v="1928"/>
    <d v="2017-09-06T00:00:00"/>
    <n v="115"/>
    <b v="1"/>
    <s v="Approved"/>
    <s v="Giant Bicycles"/>
    <s v="Road"/>
    <s v="low"/>
    <s v="small"/>
    <n v="590.26"/>
    <n v="525.33000000000004"/>
    <d v="2010-11-05T00:00:00"/>
    <n v="64.92999999999995"/>
    <s v="F"/>
    <n v="33"/>
    <d v="1996-05-23T00:00:00"/>
    <n v="24.131071391425671"/>
    <s v="Software Engineer I"/>
    <s v="Manufacturing"/>
    <s v="Mass Customer"/>
    <s v="N"/>
    <s v="No"/>
    <n v="1"/>
    <m/>
  </r>
  <r>
    <n v="17679"/>
    <n v="33"/>
    <x v="2971"/>
    <d v="2017-09-06T00:00:00"/>
    <n v="115"/>
    <b v="1"/>
    <s v="Approved"/>
    <s v="Giant Bicycles"/>
    <s v="Standard"/>
    <s v="medium"/>
    <s v="small"/>
    <n v="1311.44"/>
    <n v="1167.18"/>
    <d v="1992-10-11T00:00:00"/>
    <n v="144.26"/>
    <s v="M"/>
    <n v="15"/>
    <d v="1969-06-09T00:00:00"/>
    <n v="51.103674131151699"/>
    <s v="Web Designer III"/>
    <s v="n/a"/>
    <s v="Mass Customer"/>
    <s v="N"/>
    <s v="No"/>
    <n v="18"/>
    <m/>
  </r>
  <r>
    <n v="18150"/>
    <n v="64"/>
    <x v="1051"/>
    <d v="2017-09-06T00:00:00"/>
    <n v="115"/>
    <b v="0"/>
    <s v="Approved"/>
    <s v="Trek Bicycles"/>
    <s v="Standard"/>
    <s v="medium"/>
    <s v="large"/>
    <n v="1469.44"/>
    <n v="596.54999999999995"/>
    <d v="2012-05-18T00:00:00"/>
    <n v="872.8900000000001"/>
    <s v="F"/>
    <n v="20"/>
    <d v="1959-07-11T00:00:00"/>
    <n v="61.024222076357177"/>
    <s v="Clinical Specialist"/>
    <s v="Health"/>
    <s v="Affluent Customer"/>
    <s v="N"/>
    <s v="No"/>
    <n v="14"/>
    <m/>
  </r>
  <r>
    <n v="18279"/>
    <n v="21"/>
    <x v="938"/>
    <d v="2017-09-06T00:00:00"/>
    <n v="115"/>
    <b v="1"/>
    <s v="Approved"/>
    <s v="Solex"/>
    <s v="Standard"/>
    <s v="medium"/>
    <s v="large"/>
    <n v="1071.23"/>
    <n v="380.74"/>
    <d v="1993-10-02T00:00:00"/>
    <n v="690.49"/>
    <s v="F"/>
    <n v="37"/>
    <d v="1980-04-12T00:00:00"/>
    <n v="40.254359062658544"/>
    <n v="0"/>
    <s v="Manufacturing"/>
    <s v="Affluent Customer"/>
    <s v="N"/>
    <s v="Yes"/>
    <n v="18"/>
    <m/>
  </r>
  <r>
    <n v="18776"/>
    <n v="43"/>
    <x v="887"/>
    <d v="2017-09-06T00:00:00"/>
    <n v="115"/>
    <b v="0"/>
    <s v="Approved"/>
    <s v="Solex"/>
    <s v="Standard"/>
    <s v="medium"/>
    <s v="medium"/>
    <n v="1151.96"/>
    <n v="649.49"/>
    <d v="2003-02-16T00:00:00"/>
    <n v="502.47"/>
    <s v="M"/>
    <n v="33"/>
    <d v="1973-03-09T00:00:00"/>
    <n v="47.352989199644846"/>
    <s v="Editor"/>
    <s v="Argiculture"/>
    <s v="Affluent Customer"/>
    <s v="N"/>
    <s v="Yes"/>
    <n v="18"/>
    <m/>
  </r>
  <r>
    <n v="19041"/>
    <n v="4"/>
    <x v="2469"/>
    <d v="2017-09-06T00:00:00"/>
    <n v="115"/>
    <b v="0"/>
    <s v="Approved"/>
    <s v="Solex"/>
    <s v="Standard"/>
    <s v="medium"/>
    <s v="medium"/>
    <n v="1483.2"/>
    <n v="99.59"/>
    <d v="2012-05-18T00:00:00"/>
    <n v="1383.6100000000001"/>
    <s v="F"/>
    <n v="15"/>
    <d v="1976-02-21T00:00:00"/>
    <n v="44.396824816083203"/>
    <s v="Senior Financial Analyst"/>
    <s v="Financial Services"/>
    <s v="High Net Worth"/>
    <s v="N"/>
    <s v="Yes"/>
    <n v="11"/>
    <m/>
  </r>
  <r>
    <n v="19350"/>
    <n v="0"/>
    <x v="2100"/>
    <d v="2017-09-06T00:00:00"/>
    <n v="115"/>
    <b v="1"/>
    <s v="Approved"/>
    <s v="OHM Cycles"/>
    <s v="Standard"/>
    <s v="medium"/>
    <s v="medium"/>
    <n v="183.86"/>
    <n v="137.9"/>
    <d v="1997-10-04T00:00:00"/>
    <n v="45.960000000000008"/>
    <s v="M"/>
    <n v="93"/>
    <d v="1958-07-05T00:00:00"/>
    <n v="62.040660432521562"/>
    <s v="Help Desk Operator"/>
    <s v="Entertainment"/>
    <s v="High Net Worth"/>
    <s v="N"/>
    <s v="No"/>
    <n v="7"/>
    <m/>
  </r>
  <r>
    <n v="19920"/>
    <n v="36"/>
    <x v="2362"/>
    <d v="2017-09-06T00:00:00"/>
    <n v="115"/>
    <b v="0"/>
    <s v="Approved"/>
    <s v="Solex"/>
    <s v="Standard"/>
    <s v="low"/>
    <s v="medium"/>
    <n v="945.04"/>
    <n v="507.58"/>
    <d v="1995-12-19T00:00:00"/>
    <n v="437.46"/>
    <s v="M"/>
    <n v="34"/>
    <d v="1994-05-31T00:00:00"/>
    <n v="26.111893309233889"/>
    <s v="Product Engineer"/>
    <s v="Manufacturing"/>
    <s v="Affluent Customer"/>
    <s v="N"/>
    <s v="No"/>
    <n v="1"/>
    <m/>
  </r>
  <r>
    <n v="31"/>
    <n v="88"/>
    <x v="2186"/>
    <d v="2017-09-05T00:00:00"/>
    <n v="116"/>
    <b v="1"/>
    <s v="Approved"/>
    <s v="Norco Bicycles"/>
    <s v="Standard"/>
    <s v="medium"/>
    <s v="medium"/>
    <n v="1198.46"/>
    <n v="381.1"/>
    <d v="2002-10-10T00:00:00"/>
    <n v="817.36"/>
    <s v="M"/>
    <n v="27"/>
    <d v="1961-08-26T00:00:00"/>
    <n v="58.895454953069503"/>
    <n v="0"/>
    <s v="Property"/>
    <s v="Mass Customer"/>
    <s v="N"/>
    <s v="Yes"/>
    <n v="15"/>
    <m/>
  </r>
  <r>
    <n v="201"/>
    <n v="0"/>
    <x v="1964"/>
    <d v="2017-09-05T00:00:00"/>
    <n v="116"/>
    <b v="1"/>
    <s v="Approved"/>
    <s v="Trek Bicycles"/>
    <s v="Road"/>
    <s v="medium"/>
    <s v="medium"/>
    <n v="533.51"/>
    <n v="400.13"/>
    <d v="2012-06-04T00:00:00"/>
    <n v="133.38"/>
    <s v="F"/>
    <n v="53"/>
    <d v="1967-02-06T00:00:00"/>
    <n v="53.443400158548961"/>
    <s v="VP Marketing"/>
    <s v="n/a"/>
    <s v="High Net Worth"/>
    <s v="N"/>
    <s v="No"/>
    <n v="15"/>
    <m/>
  </r>
  <r>
    <n v="462"/>
    <n v="62"/>
    <x v="266"/>
    <d v="2017-09-05T00:00:00"/>
    <n v="116"/>
    <b v="1"/>
    <s v="Approved"/>
    <s v="Solex"/>
    <s v="Standard"/>
    <s v="medium"/>
    <s v="medium"/>
    <n v="478.16"/>
    <n v="298.72000000000003"/>
    <d v="2012-05-18T00:00:00"/>
    <n v="179.44"/>
    <s v="F"/>
    <n v="41"/>
    <d v="1975-11-06T00:00:00"/>
    <n v="44.689975501014715"/>
    <s v="Social Worker"/>
    <s v="Health"/>
    <s v="Mass Customer"/>
    <s v="N"/>
    <s v="Yes"/>
    <n v="18"/>
    <m/>
  </r>
  <r>
    <n v="550"/>
    <n v="77"/>
    <x v="844"/>
    <d v="2017-09-05T00:00:00"/>
    <n v="116"/>
    <b v="0"/>
    <s v="Approved"/>
    <s v="Norco Bicycles"/>
    <s v="Road"/>
    <s v="medium"/>
    <s v="large"/>
    <n v="1240.31"/>
    <n v="795.1"/>
    <d v="2011-01-10T00:00:00"/>
    <n v="445.20999999999992"/>
    <s v="F"/>
    <n v="12"/>
    <d v="1977-06-07T00:00:00"/>
    <n v="43.103674131151699"/>
    <s v="Assistant Media Planner"/>
    <s v="Entertainment"/>
    <s v="Mass Customer"/>
    <s v="N"/>
    <s v="No"/>
    <n v="10"/>
    <m/>
  </r>
  <r>
    <n v="640"/>
    <n v="95"/>
    <x v="1201"/>
    <d v="2017-09-05T00:00:00"/>
    <n v="116"/>
    <b v="0"/>
    <s v="Approved"/>
    <s v="Giant Bicycles"/>
    <s v="Standard"/>
    <s v="medium"/>
    <s v="large"/>
    <n v="569.55999999999995"/>
    <n v="528.42999999999995"/>
    <d v="2016-03-29T00:00:00"/>
    <n v="41.129999999999995"/>
    <s v="M"/>
    <n v="46"/>
    <d v="1978-03-02T00:00:00"/>
    <n v="42.369427555809231"/>
    <s v="Assistant Professor"/>
    <s v="n/a"/>
    <s v="Mass Customer"/>
    <s v="N"/>
    <s v="Yes"/>
    <n v="18"/>
    <m/>
  </r>
  <r>
    <n v="642"/>
    <n v="30"/>
    <x v="1426"/>
    <d v="2017-09-05T00:00:00"/>
    <n v="116"/>
    <b v="0"/>
    <s v="Approved"/>
    <s v="Solex"/>
    <s v="Standard"/>
    <s v="high"/>
    <s v="medium"/>
    <n v="748.17"/>
    <n v="448.9"/>
    <d v="1991-11-10T00:00:00"/>
    <n v="299.27"/>
    <s v="F"/>
    <n v="70"/>
    <d v="1995-11-20T00:00:00"/>
    <n v="24.637920706494164"/>
    <s v="Staff Accountant III"/>
    <s v="Entertainment"/>
    <s v="Mass Customer"/>
    <s v="N"/>
    <s v="No"/>
    <n v="17"/>
    <m/>
  </r>
  <r>
    <n v="1412"/>
    <n v="57"/>
    <x v="1963"/>
    <d v="2017-09-05T00:00:00"/>
    <n v="116"/>
    <b v="1"/>
    <s v="Approved"/>
    <s v="WeareA2B"/>
    <s v="Touring"/>
    <s v="medium"/>
    <s v="large"/>
    <n v="1890.39"/>
    <n v="260.14"/>
    <d v="2015-06-17T00:00:00"/>
    <n v="1630.25"/>
    <s v="M"/>
    <n v="90"/>
    <d v="1976-09-04T00:00:00"/>
    <n v="43.859838514713338"/>
    <s v="Chief Design Engineer"/>
    <s v="n/a"/>
    <s v="Mass Customer"/>
    <s v="N"/>
    <s v="Yes"/>
    <n v="6"/>
    <m/>
  </r>
  <r>
    <n v="2032"/>
    <n v="41"/>
    <x v="2476"/>
    <d v="2017-09-05T00:00:00"/>
    <n v="116"/>
    <b v="1"/>
    <s v="Approved"/>
    <s v="Solex"/>
    <s v="Road"/>
    <s v="medium"/>
    <s v="medium"/>
    <n v="416.98"/>
    <n v="312.74"/>
    <d v="1997-05-10T00:00:00"/>
    <n v="104.24000000000001"/>
    <s v="F"/>
    <n v="79"/>
    <d v="1967-02-26T00:00:00"/>
    <n v="53.38860563800101"/>
    <s v="VP Quality Control"/>
    <s v="Manufacturing"/>
    <s v="Mass Customer"/>
    <s v="N"/>
    <s v="No"/>
    <n v="11"/>
    <m/>
  </r>
  <r>
    <n v="2954"/>
    <n v="5"/>
    <x v="913"/>
    <d v="2017-09-05T00:00:00"/>
    <n v="116"/>
    <b v="0"/>
    <s v="Approved"/>
    <s v="Giant Bicycles"/>
    <s v="Standard"/>
    <s v="high"/>
    <s v="medium"/>
    <n v="1129.1300000000001"/>
    <n v="677.48"/>
    <d v="2005-08-09T00:00:00"/>
    <n v="451.65000000000009"/>
    <s v="F"/>
    <n v="35"/>
    <d v="1973-08-20T00:00:00"/>
    <n v="46.903674131151696"/>
    <s v="Environmental Tech"/>
    <s v="Financial Services"/>
    <s v="High Net Worth"/>
    <s v="N"/>
    <s v="No"/>
    <n v="18"/>
    <m/>
  </r>
  <r>
    <n v="2956"/>
    <n v="54"/>
    <x v="9"/>
    <d v="2017-09-05T00:00:00"/>
    <n v="116"/>
    <b v="0"/>
    <s v="Approved"/>
    <s v="WeareA2B"/>
    <s v="Standard"/>
    <s v="medium"/>
    <s v="medium"/>
    <n v="1292.8399999999999"/>
    <n v="13.44"/>
    <d v="2009-04-12T00:00:00"/>
    <n v="1279.3999999999999"/>
    <s v="M"/>
    <n v="21"/>
    <d v="1958-02-21T00:00:00"/>
    <n v="62.407783720192796"/>
    <n v="0"/>
    <s v="Property"/>
    <s v="Mass Customer"/>
    <s v="N"/>
    <s v="No"/>
    <n v="17"/>
    <m/>
  </r>
  <r>
    <n v="6400"/>
    <n v="22"/>
    <x v="2167"/>
    <d v="2017-03-13T00:00:00"/>
    <m/>
    <m/>
    <s v="Approved"/>
    <s v="Solex"/>
    <s v="Standard"/>
    <s v="medium"/>
    <s v="medium"/>
    <n v="575.27"/>
    <n v="431.45"/>
    <n v="41345"/>
    <m/>
    <m/>
    <m/>
    <m/>
    <m/>
    <m/>
    <m/>
    <m/>
    <m/>
    <m/>
    <m/>
    <m/>
  </r>
  <r>
    <n v="3045"/>
    <n v="79"/>
    <x v="1347"/>
    <d v="2017-09-05T00:00:00"/>
    <n v="116"/>
    <b v="0"/>
    <s v="Approved"/>
    <s v="Norco Bicycles"/>
    <s v="Standard"/>
    <s v="medium"/>
    <s v="medium"/>
    <n v="1555.58"/>
    <n v="818.01"/>
    <d v="2003-09-09T00:00:00"/>
    <n v="737.56999999999994"/>
    <s v="F"/>
    <n v="89"/>
    <d v="1953-11-12T00:00:00"/>
    <n v="66.687235774987315"/>
    <s v="Assistant Professor"/>
    <s v="IT"/>
    <s v="Affluent Customer"/>
    <s v="N"/>
    <s v="No"/>
    <n v="17"/>
    <m/>
  </r>
  <r>
    <n v="3627"/>
    <n v="51"/>
    <x v="2332"/>
    <d v="2017-09-05T00:00:00"/>
    <n v="116"/>
    <b v="0"/>
    <s v="Approved"/>
    <s v="OHM Cycles"/>
    <s v="Standard"/>
    <s v="high"/>
    <s v="medium"/>
    <n v="2005.66"/>
    <n v="1203.4000000000001"/>
    <d v="2012-04-10T00:00:00"/>
    <n v="802.26"/>
    <s v="F"/>
    <n v="60"/>
    <d v="1978-10-18T00:00:00"/>
    <n v="41.739290569507865"/>
    <s v="Chemical Engineer"/>
    <s v="Manufacturing"/>
    <s v="Mass Customer"/>
    <s v="N"/>
    <s v="No"/>
    <n v="10"/>
    <m/>
  </r>
  <r>
    <n v="3658"/>
    <n v="72"/>
    <x v="1078"/>
    <d v="2017-09-05T00:00:00"/>
    <n v="116"/>
    <b v="0"/>
    <s v="Approved"/>
    <s v="OHM Cycles"/>
    <s v="Standard"/>
    <s v="medium"/>
    <s v="medium"/>
    <n v="912.52"/>
    <n v="141.4"/>
    <d v="2015-10-18T00:00:00"/>
    <n v="771.12"/>
    <s v="M"/>
    <n v="89"/>
    <d v="1963-04-18T00:00:00"/>
    <n v="57.251619336631151"/>
    <s v="Clinical Specialist"/>
    <s v="Health"/>
    <s v="High Net Worth"/>
    <s v="N"/>
    <s v="No"/>
    <n v="13"/>
    <m/>
  </r>
  <r>
    <n v="3734"/>
    <n v="0"/>
    <x v="2972"/>
    <d v="2017-09-05T00:00:00"/>
    <n v="116"/>
    <b v="1"/>
    <s v="Approved"/>
    <s v="Norco Bicycles"/>
    <s v="Standard"/>
    <s v="medium"/>
    <s v="medium"/>
    <n v="360.4"/>
    <n v="270.3"/>
    <d v="2016-12-06T00:00:00"/>
    <n v="90.099999999999966"/>
    <s v="M"/>
    <n v="50"/>
    <d v="1971-04-01T00:00:00"/>
    <n v="49.292715227042109"/>
    <s v="Analyst Programmer"/>
    <s v="n/a"/>
    <s v="High Net Worth"/>
    <s v="N"/>
    <s v="No"/>
    <n v="11"/>
    <m/>
  </r>
  <r>
    <n v="3946"/>
    <n v="93"/>
    <x v="710"/>
    <d v="2017-09-05T00:00:00"/>
    <n v="116"/>
    <b v="0"/>
    <s v="Approved"/>
    <s v="WeareA2B"/>
    <s v="Standard"/>
    <s v="medium"/>
    <s v="medium"/>
    <n v="1065.03"/>
    <n v="230.09"/>
    <d v="1991-05-06T00:00:00"/>
    <n v="834.93999999999994"/>
    <s v="F"/>
    <n v="17"/>
    <d v="1978-07-07T00:00:00"/>
    <n v="42.021482350329777"/>
    <n v="0"/>
    <s v="Retail"/>
    <s v="Affluent Customer"/>
    <s v="N"/>
    <s v="Yes"/>
    <n v="16"/>
    <m/>
  </r>
  <r>
    <n v="4088"/>
    <n v="96"/>
    <x v="2973"/>
    <d v="2017-09-05T00:00:00"/>
    <n v="116"/>
    <b v="0"/>
    <s v="Approved"/>
    <s v="WeareA2B"/>
    <s v="Road"/>
    <s v="low"/>
    <s v="small"/>
    <n v="1172.78"/>
    <n v="1043.77"/>
    <d v="2002-10-10T00:00:00"/>
    <n v="129.01"/>
    <s v="F"/>
    <n v="75"/>
    <d v="1992-11-09T00:00:00"/>
    <n v="27.668057692795532"/>
    <s v="Business Systems Development Analyst"/>
    <s v="Retail"/>
    <s v="Affluent Customer"/>
    <s v="N"/>
    <s v="No"/>
    <n v="8"/>
    <m/>
  </r>
  <r>
    <n v="4105"/>
    <n v="13"/>
    <x v="2974"/>
    <d v="2017-09-05T00:00:00"/>
    <n v="116"/>
    <b v="1"/>
    <s v="Approved"/>
    <s v="Solex"/>
    <s v="Standard"/>
    <s v="medium"/>
    <s v="medium"/>
    <n v="1163.8900000000001"/>
    <n v="589.27"/>
    <d v="1996-11-09T00:00:00"/>
    <n v="574.62000000000012"/>
    <s v="F"/>
    <n v="37"/>
    <d v="1987-10-24T00:00:00"/>
    <n v="32.717372761288686"/>
    <s v="Research Assistant IV"/>
    <s v="Retail"/>
    <s v="Affluent Customer"/>
    <s v="N"/>
    <s v="Yes"/>
    <n v="4"/>
    <m/>
  </r>
  <r>
    <n v="4399"/>
    <n v="98"/>
    <x v="2328"/>
    <d v="2017-09-05T00:00:00"/>
    <n v="116"/>
    <b v="0"/>
    <s v="Approved"/>
    <s v="Trek Bicycles"/>
    <s v="Standard"/>
    <s v="high"/>
    <s v="medium"/>
    <n v="358.39"/>
    <n v="215.03"/>
    <d v="2004-01-16T00:00:00"/>
    <n v="143.35999999999999"/>
    <s v="M"/>
    <n v="25"/>
    <d v="1977-10-20T00:00:00"/>
    <n v="42.733811117453065"/>
    <s v="Help Desk Technician"/>
    <s v="Argiculture"/>
    <s v="Mass Customer"/>
    <s v="N"/>
    <s v="No"/>
    <n v="21"/>
    <m/>
  </r>
  <r>
    <n v="5100"/>
    <n v="15"/>
    <x v="1972"/>
    <d v="2017-09-05T00:00:00"/>
    <n v="116"/>
    <b v="1"/>
    <s v="Approved"/>
    <s v="Norco Bicycles"/>
    <s v="Standard"/>
    <s v="low"/>
    <s v="medium"/>
    <n v="958.74"/>
    <n v="748.9"/>
    <d v="2005-12-07T00:00:00"/>
    <n v="209.84000000000003"/>
    <s v="M"/>
    <n v="89"/>
    <d v="1969-02-01T00:00:00"/>
    <n v="51.454359062658547"/>
    <s v="Software Test Engineer II"/>
    <s v="Manufacturing"/>
    <s v="Mass Customer"/>
    <s v="N"/>
    <s v="No"/>
    <n v="8"/>
    <m/>
  </r>
  <r>
    <n v="6137"/>
    <n v="54"/>
    <x v="852"/>
    <d v="2017-09-05T00:00:00"/>
    <n v="116"/>
    <b v="0"/>
    <s v="Approved"/>
    <s v="WeareA2B"/>
    <s v="Standard"/>
    <s v="medium"/>
    <s v="medium"/>
    <n v="1292.8399999999999"/>
    <n v="13.44"/>
    <d v="2009-04-12T00:00:00"/>
    <n v="1279.3999999999999"/>
    <s v="M"/>
    <n v="30"/>
    <d v="1977-11-30T00:00:00"/>
    <n v="42.621482350329778"/>
    <s v="Research Assistant IV"/>
    <s v="Retail"/>
    <s v="Mass Customer"/>
    <s v="N"/>
    <s v="No"/>
    <n v="14"/>
    <m/>
  </r>
  <r>
    <n v="6374"/>
    <n v="52"/>
    <x v="1745"/>
    <d v="2017-09-05T00:00:00"/>
    <n v="116"/>
    <b v="0"/>
    <s v="Approved"/>
    <s v="OHM Cycles"/>
    <s v="Road"/>
    <s v="medium"/>
    <s v="medium"/>
    <n v="1280.28"/>
    <n v="829.51"/>
    <d v="2001-11-25T00:00:00"/>
    <n v="450.77"/>
    <s v="F"/>
    <n v="46"/>
    <d v="1979-01-15T00:00:00"/>
    <n v="41.495454953069505"/>
    <s v="Administrative Officer"/>
    <s v="Property"/>
    <s v="Mass Customer"/>
    <s v="N"/>
    <s v="Yes"/>
    <n v="6"/>
    <m/>
  </r>
  <r>
    <n v="6574"/>
    <n v="62"/>
    <x v="2975"/>
    <d v="2017-09-05T00:00:00"/>
    <n v="116"/>
    <b v="1"/>
    <s v="Approved"/>
    <s v="Solex"/>
    <s v="Standard"/>
    <s v="medium"/>
    <s v="medium"/>
    <n v="478.16"/>
    <n v="298.72000000000003"/>
    <d v="1998-12-17T00:00:00"/>
    <n v="179.44"/>
    <s v="M"/>
    <n v="10"/>
    <d v="1957-09-30T00:00:00"/>
    <n v="62.802304268138002"/>
    <s v="Staff Scientist"/>
    <s v="Retail"/>
    <s v="Mass Customer"/>
    <s v="N"/>
    <s v="Yes"/>
    <n v="8"/>
    <m/>
  </r>
  <r>
    <n v="6747"/>
    <n v="59"/>
    <x v="1826"/>
    <d v="2017-09-05T00:00:00"/>
    <n v="116"/>
    <b v="1"/>
    <s v="Approved"/>
    <s v="WeareA2B"/>
    <s v="Standard"/>
    <s v="medium"/>
    <s v="small"/>
    <n v="1415.01"/>
    <n v="1259.3599999999999"/>
    <d v="2003-01-05T00:00:00"/>
    <n v="155.65000000000009"/>
    <s v="F"/>
    <n v="47"/>
    <d v="1959-11-29T00:00:00"/>
    <n v="60.637920706494164"/>
    <s v="Help Desk Operator"/>
    <s v="Property"/>
    <s v="High Net Worth"/>
    <s v="N"/>
    <s v="No"/>
    <n v="13"/>
    <m/>
  </r>
  <r>
    <n v="7179"/>
    <n v="92"/>
    <x v="1257"/>
    <d v="2017-09-05T00:00:00"/>
    <n v="116"/>
    <b v="0"/>
    <s v="Approved"/>
    <s v="WeareA2B"/>
    <s v="Standard"/>
    <s v="medium"/>
    <s v="small"/>
    <n v="1415.01"/>
    <n v="1259.3599999999999"/>
    <d v="1991-05-06T00:00:00"/>
    <n v="155.65000000000009"/>
    <s v="F"/>
    <n v="63"/>
    <d v="1989-06-16T00:00:00"/>
    <n v="31.070797418822931"/>
    <s v="Legal Assistant"/>
    <s v="Financial Services"/>
    <s v="Mass Customer"/>
    <s v="N"/>
    <s v="Yes"/>
    <n v="7"/>
    <m/>
  </r>
  <r>
    <n v="6415"/>
    <n v="66"/>
    <x v="2902"/>
    <d v="2017-06-26T00:00:00"/>
    <m/>
    <m/>
    <s v="Approved"/>
    <s v="Giant Bicycles"/>
    <s v="Road"/>
    <s v="low"/>
    <s v="small"/>
    <n v="590.26"/>
    <n v="525.33000000000004"/>
    <n v="40487"/>
    <m/>
    <m/>
    <m/>
    <m/>
    <m/>
    <m/>
    <m/>
    <m/>
    <m/>
    <m/>
    <m/>
    <m/>
  </r>
  <r>
    <n v="7513"/>
    <n v="0"/>
    <x v="1705"/>
    <d v="2017-09-05T00:00:00"/>
    <n v="116"/>
    <b v="0"/>
    <s v="Approved"/>
    <s v="Solex"/>
    <s v="Standard"/>
    <s v="medium"/>
    <s v="medium"/>
    <n v="441.49"/>
    <n v="84.99"/>
    <d v="2003-02-16T00:00:00"/>
    <n v="356.5"/>
    <s v="F"/>
    <n v="26"/>
    <d v="1959-03-11T00:00:00"/>
    <n v="61.358468651699646"/>
    <s v="Health Coach III"/>
    <s v="Health"/>
    <s v="High Net Worth"/>
    <s v="N"/>
    <s v="Yes"/>
    <n v="19"/>
    <m/>
  </r>
  <r>
    <n v="7644"/>
    <n v="25"/>
    <x v="2962"/>
    <d v="2017-09-05T00:00:00"/>
    <n v="116"/>
    <b v="0"/>
    <s v="Approved"/>
    <s v="Giant Bicycles"/>
    <s v="Road"/>
    <s v="medium"/>
    <s v="medium"/>
    <n v="1538.99"/>
    <n v="829.65"/>
    <d v="1992-10-11T00:00:00"/>
    <n v="709.34"/>
    <s v="M"/>
    <n v="2"/>
    <d v="1977-03-13T00:00:00"/>
    <n v="43.33929056950786"/>
    <s v="Junior Executive"/>
    <s v="Health"/>
    <s v="Mass Customer"/>
    <s v="N"/>
    <s v="Yes"/>
    <n v="20"/>
    <m/>
  </r>
  <r>
    <n v="8614"/>
    <n v="89"/>
    <x v="2283"/>
    <d v="2017-09-05T00:00:00"/>
    <n v="116"/>
    <b v="0"/>
    <s v="Approved"/>
    <s v="WeareA2B"/>
    <s v="Touring"/>
    <s v="medium"/>
    <s v="large"/>
    <n v="1362.99"/>
    <n v="57.74"/>
    <d v="1993-04-20T00:00:00"/>
    <n v="1305.25"/>
    <s v="M"/>
    <n v="72"/>
    <d v="1960-10-23T00:00:00"/>
    <n v="59.736550843480465"/>
    <s v="Systems Administrator I"/>
    <s v="Financial Services"/>
    <s v="Mass Customer"/>
    <s v="N"/>
    <s v="Yes"/>
    <n v="20"/>
    <m/>
  </r>
  <r>
    <n v="6419"/>
    <n v="0"/>
    <x v="888"/>
    <d v="2017-09-03T00:00:00"/>
    <m/>
    <b v="0"/>
    <s v="Approved"/>
    <m/>
    <m/>
    <m/>
    <m/>
    <n v="398.08"/>
    <m/>
    <m/>
    <m/>
    <m/>
    <m/>
    <m/>
    <m/>
    <m/>
    <m/>
    <m/>
    <m/>
    <m/>
    <m/>
    <m/>
  </r>
  <r>
    <n v="8946"/>
    <n v="74"/>
    <x v="233"/>
    <d v="2017-09-05T00:00:00"/>
    <n v="116"/>
    <b v="0"/>
    <s v="Approved"/>
    <s v="WeareA2B"/>
    <s v="Standard"/>
    <s v="medium"/>
    <s v="medium"/>
    <n v="1228.07"/>
    <n v="400.91"/>
    <d v="2015-08-10T00:00:00"/>
    <n v="827.15999999999985"/>
    <s v="M"/>
    <n v="57"/>
    <d v="1988-06-22T00:00:00"/>
    <n v="32.054359062658548"/>
    <n v="0"/>
    <s v="Financial Services"/>
    <s v="Mass Customer"/>
    <s v="N"/>
    <s v="Yes"/>
    <n v="13"/>
    <m/>
  </r>
  <r>
    <n v="9034"/>
    <n v="92"/>
    <x v="300"/>
    <d v="2017-09-05T00:00:00"/>
    <n v="116"/>
    <b v="1"/>
    <s v="Approved"/>
    <s v="WeareA2B"/>
    <s v="Standard"/>
    <s v="medium"/>
    <s v="small"/>
    <n v="1415.01"/>
    <n v="1259.3599999999999"/>
    <d v="2000-11-03T00:00:00"/>
    <n v="155.65000000000009"/>
    <s v="M"/>
    <n v="28"/>
    <d v="1998-07-20T00:00:00"/>
    <n v="21.972167281836629"/>
    <n v="0"/>
    <s v="Retail"/>
    <s v="Mass Customer"/>
    <s v="N"/>
    <s v="Yes"/>
    <n v="3"/>
    <m/>
  </r>
  <r>
    <n v="9153"/>
    <n v="66"/>
    <x v="1003"/>
    <d v="2017-09-05T00:00:00"/>
    <n v="116"/>
    <b v="1"/>
    <s v="Approved"/>
    <s v="Giant Bicycles"/>
    <s v="Road"/>
    <s v="low"/>
    <s v="small"/>
    <n v="590.26"/>
    <n v="525.33000000000004"/>
    <d v="2010-11-05T00:00:00"/>
    <n v="64.92999999999995"/>
    <s v="F"/>
    <n v="0"/>
    <d v="1996-10-24T00:00:00"/>
    <n v="23.709153583206493"/>
    <s v="Chief Design Engineer"/>
    <s v="Manufacturing"/>
    <s v="Mass Customer"/>
    <s v="N"/>
    <s v="No"/>
    <n v="5"/>
    <m/>
  </r>
  <r>
    <n v="9248"/>
    <n v="88"/>
    <x v="1213"/>
    <d v="2017-09-05T00:00:00"/>
    <n v="116"/>
    <b v="0"/>
    <s v="Approved"/>
    <s v="Norco Bicycles"/>
    <s v="Standard"/>
    <s v="medium"/>
    <s v="medium"/>
    <n v="1198.46"/>
    <n v="381.1"/>
    <d v="1998-12-16T00:00:00"/>
    <n v="817.36"/>
    <s v="F"/>
    <n v="59"/>
    <d v="1985-12-19T00:00:00"/>
    <n v="34.563948103754434"/>
    <n v="0"/>
    <s v="n/a"/>
    <s v="Mass Customer"/>
    <s v="N"/>
    <s v="No"/>
    <n v="11"/>
    <m/>
  </r>
  <r>
    <n v="10672"/>
    <n v="36"/>
    <x v="2262"/>
    <d v="2017-09-05T00:00:00"/>
    <n v="116"/>
    <b v="0"/>
    <s v="Approved"/>
    <s v="Solex"/>
    <s v="Standard"/>
    <s v="low"/>
    <s v="medium"/>
    <n v="1289.8499999999999"/>
    <n v="74.510000000000005"/>
    <d v="2007-12-11T00:00:00"/>
    <n v="1215.3399999999999"/>
    <s v="F"/>
    <n v="90"/>
    <d v="1997-12-04T00:00:00"/>
    <n v="22.596824816083206"/>
    <n v="0"/>
    <s v="n/a"/>
    <s v="High Net Worth"/>
    <s v="N"/>
    <s v="No"/>
    <n v="5"/>
    <m/>
  </r>
  <r>
    <n v="11469"/>
    <n v="78"/>
    <x v="1995"/>
    <d v="2017-09-05T00:00:00"/>
    <n v="116"/>
    <b v="1"/>
    <s v="Approved"/>
    <s v="Giant Bicycles"/>
    <s v="Standard"/>
    <s v="medium"/>
    <s v="large"/>
    <n v="1765.3"/>
    <n v="709.48"/>
    <d v="2004-07-25T00:00:00"/>
    <n v="1055.82"/>
    <s v="F"/>
    <n v="23"/>
    <d v="1975-02-10T00:00:00"/>
    <n v="45.426961802384575"/>
    <s v="Systems Administrator III"/>
    <s v="Argiculture"/>
    <s v="Mass Customer"/>
    <s v="N"/>
    <s v="No"/>
    <n v="9"/>
    <m/>
  </r>
  <r>
    <n v="11900"/>
    <n v="39"/>
    <x v="2976"/>
    <d v="2017-09-05T00:00:00"/>
    <n v="116"/>
    <b v="0"/>
    <s v="Approved"/>
    <s v="Giant Bicycles"/>
    <s v="Standard"/>
    <s v="medium"/>
    <s v="large"/>
    <n v="1812.75"/>
    <n v="582.48"/>
    <d v="2010-06-07T00:00:00"/>
    <n v="1230.27"/>
    <s v="F"/>
    <n v="19"/>
    <d v="2001-01-16T00:00:00"/>
    <n v="19.476276870877726"/>
    <n v="0"/>
    <s v="Manufacturing"/>
    <s v="Affluent Customer"/>
    <s v="N"/>
    <s v="No"/>
    <n v="2"/>
    <m/>
  </r>
  <r>
    <n v="12326"/>
    <n v="48"/>
    <x v="139"/>
    <d v="2017-09-05T00:00:00"/>
    <n v="116"/>
    <b v="0"/>
    <s v="Approved"/>
    <s v="WeareA2B"/>
    <s v="Standard"/>
    <s v="medium"/>
    <s v="medium"/>
    <n v="1762.96"/>
    <n v="950.52"/>
    <d v="2014-07-28T00:00:00"/>
    <n v="812.44"/>
    <s v="F"/>
    <n v="99"/>
    <d v="1996-11-30T00:00:00"/>
    <n v="23.607783720192792"/>
    <s v="Sales Associate"/>
    <s v="n/a"/>
    <s v="Affluent Customer"/>
    <s v="N"/>
    <s v="No"/>
    <n v="1"/>
    <m/>
  </r>
  <r>
    <n v="12581"/>
    <n v="82"/>
    <x v="848"/>
    <d v="2017-09-05T00:00:00"/>
    <n v="116"/>
    <b v="1"/>
    <s v="Approved"/>
    <s v="Norco Bicycles"/>
    <s v="Standard"/>
    <s v="high"/>
    <s v="medium"/>
    <n v="1148.6400000000001"/>
    <n v="689.18"/>
    <d v="2015-08-10T00:00:00"/>
    <n v="459.46000000000015"/>
    <s v="U"/>
    <n v="81"/>
    <d v="1899-12-30T00:00:00"/>
    <n v="0"/>
    <s v="Programmer II"/>
    <s v="IT"/>
    <s v="Mass Customer"/>
    <s v="N"/>
    <s v="No"/>
    <n v="0"/>
    <m/>
  </r>
  <r>
    <n v="12924"/>
    <n v="13"/>
    <x v="539"/>
    <d v="2017-09-05T00:00:00"/>
    <n v="116"/>
    <b v="1"/>
    <s v="Approved"/>
    <s v="Solex"/>
    <s v="Standard"/>
    <s v="medium"/>
    <s v="medium"/>
    <n v="1577.53"/>
    <n v="826.51"/>
    <d v="2011-03-16T00:00:00"/>
    <n v="751.02"/>
    <s v="F"/>
    <n v="58"/>
    <d v="1993-06-23T00:00:00"/>
    <n v="27.048879610603752"/>
    <s v="Administrative Assistant IV"/>
    <s v="Financial Services"/>
    <s v="High Net Worth"/>
    <s v="N"/>
    <s v="No"/>
    <n v="2"/>
    <m/>
  </r>
  <r>
    <n v="6430"/>
    <n v="0"/>
    <x v="2120"/>
    <d v="2017-10-16T00:00:00"/>
    <m/>
    <b v="1"/>
    <s v="Approved"/>
    <m/>
    <m/>
    <m/>
    <m/>
    <n v="101.55"/>
    <m/>
    <m/>
    <m/>
    <m/>
    <m/>
    <m/>
    <m/>
    <m/>
    <m/>
    <m/>
    <m/>
    <m/>
    <m/>
    <m/>
  </r>
  <r>
    <n v="13684"/>
    <n v="84"/>
    <x v="2977"/>
    <d v="2017-09-05T00:00:00"/>
    <n v="116"/>
    <b v="0"/>
    <s v="Approved"/>
    <s v="Trek Bicycles"/>
    <s v="Road"/>
    <s v="medium"/>
    <s v="medium"/>
    <n v="290.62"/>
    <n v="215.14"/>
    <d v="2004-12-18T00:00:00"/>
    <n v="75.480000000000018"/>
    <s v="M"/>
    <n v="94"/>
    <d v="1999-07-07T00:00:00"/>
    <n v="21.007783720192794"/>
    <s v="Actuary"/>
    <s v="Financial Services"/>
    <s v="Mass Customer"/>
    <s v="N"/>
    <s v="No"/>
    <n v="1"/>
    <m/>
  </r>
  <r>
    <n v="14459"/>
    <n v="33"/>
    <x v="1268"/>
    <d v="2017-09-05T00:00:00"/>
    <n v="116"/>
    <b v="1"/>
    <s v="Approved"/>
    <s v="Giant Bicycles"/>
    <s v="Standard"/>
    <s v="medium"/>
    <s v="small"/>
    <n v="1311.44"/>
    <n v="1167.18"/>
    <d v="1992-10-11T00:00:00"/>
    <n v="144.26"/>
    <s v="M"/>
    <n v="90"/>
    <d v="1987-09-15T00:00:00"/>
    <n v="32.824222076357174"/>
    <s v="Operator"/>
    <s v="IT"/>
    <s v="Affluent Customer"/>
    <s v="N"/>
    <s v="No"/>
    <n v="12"/>
    <m/>
  </r>
  <r>
    <n v="14801"/>
    <n v="98"/>
    <x v="1255"/>
    <d v="2017-09-05T00:00:00"/>
    <n v="116"/>
    <b v="0"/>
    <s v="Approved"/>
    <s v="Trek Bicycles"/>
    <s v="Standard"/>
    <s v="high"/>
    <s v="medium"/>
    <n v="358.39"/>
    <n v="215.03"/>
    <d v="2004-01-16T00:00:00"/>
    <n v="143.35999999999999"/>
    <s v="M"/>
    <n v="45"/>
    <d v="1966-04-20T00:00:00"/>
    <n v="54.243400158548958"/>
    <s v="Design Engineer"/>
    <s v="Manufacturing"/>
    <s v="Mass Customer"/>
    <s v="N"/>
    <s v="Yes"/>
    <n v="11"/>
    <m/>
  </r>
  <r>
    <n v="14880"/>
    <n v="45"/>
    <x v="2978"/>
    <d v="2017-09-05T00:00:00"/>
    <n v="116"/>
    <b v="0"/>
    <s v="Approved"/>
    <s v="Solex"/>
    <s v="Standard"/>
    <s v="medium"/>
    <s v="medium"/>
    <n v="441.49"/>
    <n v="84.99"/>
    <d v="1993-04-12T00:00:00"/>
    <n v="356.5"/>
    <s v="M"/>
    <n v="96"/>
    <d v="1977-11-11T00:00:00"/>
    <n v="42.673537144850329"/>
    <s v="Database Administrator IV"/>
    <s v="Manufacturing"/>
    <s v="Mass Customer"/>
    <s v="N"/>
    <s v="No"/>
    <n v="20"/>
    <m/>
  </r>
  <r>
    <n v="15503"/>
    <n v="20"/>
    <x v="2395"/>
    <d v="2017-09-05T00:00:00"/>
    <n v="116"/>
    <b v="0"/>
    <s v="Approved"/>
    <s v="Trek Bicycles"/>
    <s v="Standard"/>
    <s v="medium"/>
    <s v="small"/>
    <n v="1775.81"/>
    <n v="1580.47"/>
    <d v="1991-08-05T00:00:00"/>
    <n v="195.33999999999992"/>
    <s v="F"/>
    <n v="49"/>
    <d v="1997-04-21T00:00:00"/>
    <n v="23.218742624302383"/>
    <s v="Product Engineer"/>
    <s v="Financial Services"/>
    <s v="Affluent Customer"/>
    <s v="N"/>
    <s v="Yes"/>
    <n v="4"/>
    <m/>
  </r>
  <r>
    <n v="15820"/>
    <n v="72"/>
    <x v="2979"/>
    <d v="2017-09-05T00:00:00"/>
    <n v="116"/>
    <b v="0"/>
    <s v="Approved"/>
    <s v="Norco Bicycles"/>
    <s v="Standard"/>
    <s v="medium"/>
    <s v="medium"/>
    <n v="360.4"/>
    <n v="270.3"/>
    <d v="2016-12-06T00:00:00"/>
    <n v="90.099999999999966"/>
    <s v="F"/>
    <n v="48"/>
    <d v="1993-03-13T00:00:00"/>
    <n v="27.328331665398274"/>
    <s v="Web Designer III"/>
    <s v="n/a"/>
    <s v="Mass Customer"/>
    <s v="N"/>
    <s v="No"/>
    <n v="9"/>
    <m/>
  </r>
  <r>
    <n v="15899"/>
    <n v="38"/>
    <x v="2759"/>
    <d v="2017-09-05T00:00:00"/>
    <n v="116"/>
    <b v="0"/>
    <s v="Approved"/>
    <s v="Solex"/>
    <s v="Standard"/>
    <s v="medium"/>
    <s v="medium"/>
    <n v="1577.53"/>
    <n v="826.51"/>
    <d v="1997-05-10T00:00:00"/>
    <n v="751.02"/>
    <s v="M"/>
    <n v="17"/>
    <d v="1959-12-16T00:00:00"/>
    <n v="60.591345364028413"/>
    <s v="Quality Control Specialist"/>
    <s v="Telecommunications"/>
    <s v="Mass Customer"/>
    <s v="N"/>
    <s v="Yes"/>
    <n v="19"/>
    <m/>
  </r>
  <r>
    <n v="16268"/>
    <n v="8"/>
    <x v="2980"/>
    <d v="2017-09-05T00:00:00"/>
    <n v="116"/>
    <b v="1"/>
    <s v="Approved"/>
    <s v="Solex"/>
    <s v="Road"/>
    <s v="medium"/>
    <s v="small"/>
    <n v="1703.52"/>
    <n v="1516.13"/>
    <d v="2011-04-16T00:00:00"/>
    <n v="187.38999999999987"/>
    <s v="M"/>
    <n v="67"/>
    <d v="1960-06-14T00:00:00"/>
    <n v="60.095454953069506"/>
    <s v="Web Developer II"/>
    <s v="Retail"/>
    <s v="Mass Customer"/>
    <s v="N"/>
    <s v="No"/>
    <n v="18"/>
    <m/>
  </r>
  <r>
    <n v="16734"/>
    <n v="24"/>
    <x v="2105"/>
    <d v="2017-09-05T00:00:00"/>
    <n v="116"/>
    <b v="0"/>
    <s v="Approved"/>
    <s v="Solex"/>
    <s v="Road"/>
    <s v="medium"/>
    <s v="large"/>
    <n v="1777.8"/>
    <n v="820.78"/>
    <d v="2010-11-05T00:00:00"/>
    <n v="957.02"/>
    <s v="F"/>
    <n v="23"/>
    <d v="1984-05-20T00:00:00"/>
    <n v="36.147509747590057"/>
    <s v="Project Manager"/>
    <s v="Financial Services"/>
    <s v="Mass Customer"/>
    <s v="N"/>
    <s v="Yes"/>
    <n v="11"/>
    <m/>
  </r>
  <r>
    <n v="16780"/>
    <n v="2"/>
    <x v="1978"/>
    <d v="2017-09-05T00:00:00"/>
    <n v="116"/>
    <b v="1"/>
    <s v="Approved"/>
    <s v="Solex"/>
    <s v="Standard"/>
    <s v="medium"/>
    <s v="medium"/>
    <n v="71.489999999999995"/>
    <n v="53.62"/>
    <d v="2012-12-02T00:00:00"/>
    <n v="17.869999999999997"/>
    <s v="M"/>
    <n v="1"/>
    <d v="1963-03-07T00:00:00"/>
    <n v="57.366687829781831"/>
    <n v="0"/>
    <s v="Manufacturing"/>
    <s v="Affluent Customer"/>
    <s v="N"/>
    <s v="No"/>
    <n v="17"/>
    <m/>
  </r>
  <r>
    <n v="17239"/>
    <n v="39"/>
    <x v="2365"/>
    <d v="2017-09-05T00:00:00"/>
    <n v="116"/>
    <b v="1"/>
    <s v="Approved"/>
    <s v="Giant Bicycles"/>
    <s v="Standard"/>
    <s v="medium"/>
    <s v="large"/>
    <n v="1812.75"/>
    <n v="582.48"/>
    <d v="2010-06-07T00:00:00"/>
    <n v="1230.27"/>
    <s v="M"/>
    <n v="6"/>
    <d v="1962-07-17T00:00:00"/>
    <n v="58.005043994165398"/>
    <s v="Chief Design Engineer"/>
    <s v="Property"/>
    <s v="Mass Customer"/>
    <s v="N"/>
    <s v="No"/>
    <n v="7"/>
    <m/>
  </r>
  <r>
    <n v="19336"/>
    <n v="86"/>
    <x v="1051"/>
    <d v="2017-09-05T00:00:00"/>
    <n v="116"/>
    <b v="1"/>
    <s v="Approved"/>
    <s v="OHM Cycles"/>
    <s v="Standard"/>
    <s v="medium"/>
    <s v="medium"/>
    <n v="235.63"/>
    <n v="125.07"/>
    <d v="2004-08-07T00:00:00"/>
    <n v="110.56"/>
    <s v="F"/>
    <n v="20"/>
    <d v="1959-07-11T00:00:00"/>
    <n v="61.024222076357177"/>
    <s v="Clinical Specialist"/>
    <s v="Health"/>
    <s v="Affluent Customer"/>
    <s v="N"/>
    <s v="No"/>
    <n v="14"/>
    <m/>
  </r>
  <r>
    <n v="19897"/>
    <n v="70"/>
    <x v="708"/>
    <d v="2017-09-05T00:00:00"/>
    <n v="116"/>
    <b v="1"/>
    <s v="Approved"/>
    <s v="Trek Bicycles"/>
    <s v="Standard"/>
    <s v="high"/>
    <s v="medium"/>
    <n v="495.72"/>
    <n v="297.43"/>
    <d v="2015-04-11T00:00:00"/>
    <n v="198.29000000000002"/>
    <s v="M"/>
    <n v="38"/>
    <d v="1968-06-01T00:00:00"/>
    <n v="52.125591939370878"/>
    <s v="Environmental Specialist"/>
    <s v="Argiculture"/>
    <s v="Affluent Customer"/>
    <s v="N"/>
    <s v="No"/>
    <n v="19"/>
    <m/>
  </r>
  <r>
    <n v="130"/>
    <n v="44"/>
    <x v="2548"/>
    <d v="2017-09-04T00:00:00"/>
    <n v="117"/>
    <b v="0"/>
    <s v="Approved"/>
    <s v="WeareA2B"/>
    <s v="Standard"/>
    <s v="medium"/>
    <s v="medium"/>
    <n v="1769.64"/>
    <n v="108.76"/>
    <d v="2011-05-09T00:00:00"/>
    <n v="1660.88"/>
    <s v="M"/>
    <n v="16"/>
    <d v="2000-02-21T00:00:00"/>
    <n v="20.380386459918821"/>
    <s v="Nurse"/>
    <s v="Manufacturing"/>
    <s v="Affluent Customer"/>
    <s v="N"/>
    <s v="No"/>
    <n v="2"/>
    <m/>
  </r>
  <r>
    <n v="539"/>
    <n v="38"/>
    <x v="1192"/>
    <d v="2017-09-04T00:00:00"/>
    <n v="117"/>
    <b v="1"/>
    <s v="Approved"/>
    <s v="Solex"/>
    <s v="Standard"/>
    <s v="medium"/>
    <s v="medium"/>
    <n v="1577.53"/>
    <n v="826.51"/>
    <d v="2011-03-16T00:00:00"/>
    <n v="751.02"/>
    <s v="F"/>
    <n v="96"/>
    <d v="1994-07-16T00:00:00"/>
    <n v="25.985865911973615"/>
    <s v="Food Chemist"/>
    <s v="Health"/>
    <s v="Affluent Customer"/>
    <s v="N"/>
    <s v="No"/>
    <n v="8"/>
    <m/>
  </r>
  <r>
    <n v="556"/>
    <n v="91"/>
    <x v="423"/>
    <d v="2017-09-04T00:00:00"/>
    <n v="117"/>
    <b v="0"/>
    <s v="Approved"/>
    <s v="Solex"/>
    <s v="Standard"/>
    <s v="medium"/>
    <s v="medium"/>
    <n v="100.35"/>
    <n v="75.260000000000005"/>
    <d v="1994-08-10T00:00:00"/>
    <n v="25.089999999999989"/>
    <s v="F"/>
    <n v="2"/>
    <d v="1958-11-28T00:00:00"/>
    <n v="61.640660432521564"/>
    <s v="Legal Assistant"/>
    <s v="Manufacturing"/>
    <s v="Affluent Customer"/>
    <s v="N"/>
    <s v="Yes"/>
    <n v="6"/>
    <m/>
  </r>
  <r>
    <n v="775"/>
    <n v="31"/>
    <x v="1416"/>
    <d v="2017-09-04T00:00:00"/>
    <n v="117"/>
    <b v="1"/>
    <s v="Approved"/>
    <s v="Giant Bicycles"/>
    <s v="Standard"/>
    <s v="medium"/>
    <s v="medium"/>
    <n v="230.91"/>
    <n v="173.18"/>
    <d v="2006-11-10T00:00:00"/>
    <n v="57.72999999999999"/>
    <s v="M"/>
    <n v="33"/>
    <d v="1974-08-07T00:00:00"/>
    <n v="45.939290569507861"/>
    <s v="Civil Engineer"/>
    <s v="Manufacturing"/>
    <s v="Mass Customer"/>
    <s v="N"/>
    <s v="No"/>
    <n v="21"/>
    <m/>
  </r>
  <r>
    <n v="1019"/>
    <n v="88"/>
    <x v="141"/>
    <d v="2017-09-04T00:00:00"/>
    <n v="117"/>
    <b v="0"/>
    <s v="Approved"/>
    <s v="Norco Bicycles"/>
    <s v="Standard"/>
    <s v="medium"/>
    <s v="medium"/>
    <n v="1198.46"/>
    <n v="381.1"/>
    <d v="1998-12-16T00:00:00"/>
    <n v="817.36"/>
    <s v="M"/>
    <n v="97"/>
    <d v="1998-06-13T00:00:00"/>
    <n v="22.073537144850327"/>
    <s v="VP Accounting"/>
    <s v="Financial Services"/>
    <s v="Mass Customer"/>
    <s v="N"/>
    <s v="No"/>
    <n v="3"/>
    <m/>
  </r>
  <r>
    <n v="1075"/>
    <n v="11"/>
    <x v="2533"/>
    <d v="2017-09-04T00:00:00"/>
    <n v="117"/>
    <b v="0"/>
    <s v="Approved"/>
    <s v="Trek Bicycles"/>
    <s v="Standard"/>
    <s v="medium"/>
    <s v="small"/>
    <n v="1775.81"/>
    <n v="1580.47"/>
    <d v="2010-05-05T00:00:00"/>
    <n v="195.33999999999992"/>
    <s v="M"/>
    <n v="32"/>
    <d v="1962-09-21T00:00:00"/>
    <n v="57.824222076357174"/>
    <s v="Account Executive"/>
    <s v="Argiculture"/>
    <s v="High Net Worth"/>
    <s v="N"/>
    <s v="No"/>
    <n v="11"/>
    <m/>
  </r>
  <r>
    <n v="1112"/>
    <n v="74"/>
    <x v="2795"/>
    <d v="2017-09-04T00:00:00"/>
    <n v="117"/>
    <b v="0"/>
    <s v="Approved"/>
    <s v="WeareA2B"/>
    <s v="Standard"/>
    <s v="medium"/>
    <s v="medium"/>
    <n v="1762.96"/>
    <n v="950.52"/>
    <d v="2014-07-28T00:00:00"/>
    <n v="812.44"/>
    <s v="F"/>
    <n v="41"/>
    <d v="1973-08-06T00:00:00"/>
    <n v="46.942030295535261"/>
    <s v="Junior Executive"/>
    <s v="Financial Services"/>
    <s v="High Net Worth"/>
    <s v="N"/>
    <s v="No"/>
    <n v="11"/>
    <m/>
  </r>
  <r>
    <n v="1766"/>
    <n v="0"/>
    <x v="2981"/>
    <d v="2017-09-04T00:00:00"/>
    <n v="117"/>
    <b v="0"/>
    <s v="Approved"/>
    <s v="Solex"/>
    <s v="Road"/>
    <s v="medium"/>
    <s v="medium"/>
    <n v="416.98"/>
    <n v="312.74"/>
    <d v="2012-06-04T00:00:00"/>
    <n v="104.24000000000001"/>
    <s v="M"/>
    <n v="19"/>
    <d v="1956-10-02T00:00:00"/>
    <n v="63.796824816083202"/>
    <s v="Senior Sales Associate"/>
    <s v="Health"/>
    <s v="High Net Worth"/>
    <s v="N"/>
    <s v="Yes"/>
    <n v="15"/>
    <m/>
  </r>
  <r>
    <n v="2421"/>
    <n v="17"/>
    <x v="1447"/>
    <d v="2017-09-04T00:00:00"/>
    <n v="117"/>
    <b v="0"/>
    <s v="Approved"/>
    <s v="WeareA2B"/>
    <s v="Touring"/>
    <s v="medium"/>
    <s v="large"/>
    <n v="1362.99"/>
    <n v="57.74"/>
    <d v="1993-04-20T00:00:00"/>
    <n v="1305.25"/>
    <s v="F"/>
    <n v="35"/>
    <d v="1988-05-07T00:00:00"/>
    <n v="32.180386459918822"/>
    <s v="Sales Associate"/>
    <s v="IT"/>
    <s v="High Net Worth"/>
    <s v="N"/>
    <s v="No"/>
    <n v="14"/>
    <m/>
  </r>
  <r>
    <n v="3180"/>
    <n v="38"/>
    <x v="1856"/>
    <d v="2017-09-04T00:00:00"/>
    <n v="117"/>
    <b v="0"/>
    <s v="Approved"/>
    <s v="Solex"/>
    <s v="Standard"/>
    <s v="medium"/>
    <s v="medium"/>
    <n v="1577.53"/>
    <n v="826.51"/>
    <d v="2011-03-16T00:00:00"/>
    <n v="751.02"/>
    <s v="F"/>
    <n v="54"/>
    <d v="1973-04-14T00:00:00"/>
    <n v="47.254359062658544"/>
    <n v="0"/>
    <s v="Property"/>
    <s v="Mass Customer"/>
    <s v="N"/>
    <s v="No"/>
    <n v="4"/>
    <m/>
  </r>
  <r>
    <n v="4076"/>
    <n v="99"/>
    <x v="838"/>
    <d v="2017-09-04T00:00:00"/>
    <n v="117"/>
    <b v="1"/>
    <s v="Approved"/>
    <s v="OHM Cycles"/>
    <s v="Standard"/>
    <s v="medium"/>
    <s v="medium"/>
    <n v="1227.3399999999999"/>
    <n v="770.89"/>
    <d v="1991-05-06T00:00:00"/>
    <n v="456.44999999999993"/>
    <s v="M"/>
    <n v="60"/>
    <d v="1999-11-26T00:00:00"/>
    <n v="20.618742624302381"/>
    <n v="0"/>
    <s v="IT"/>
    <s v="Mass Customer"/>
    <s v="N"/>
    <s v="Yes"/>
    <n v="3"/>
    <m/>
  </r>
  <r>
    <n v="4163"/>
    <n v="80"/>
    <x v="609"/>
    <d v="2017-09-04T00:00:00"/>
    <n v="117"/>
    <b v="1"/>
    <s v="Approved"/>
    <s v="OHM Cycles"/>
    <s v="Touring"/>
    <s v="low"/>
    <s v="medium"/>
    <n v="1073.07"/>
    <n v="933.84"/>
    <d v="1997-01-25T00:00:00"/>
    <n v="139.2299999999999"/>
    <s v="F"/>
    <n v="6"/>
    <d v="2001-09-26T00:00:00"/>
    <n v="18.78312618594622"/>
    <s v="Associate Professor"/>
    <s v="Financial Services"/>
    <s v="Affluent Customer"/>
    <s v="N"/>
    <s v="No"/>
    <n v="1"/>
    <m/>
  </r>
  <r>
    <n v="4481"/>
    <n v="34"/>
    <x v="1235"/>
    <d v="2017-09-04T00:00:00"/>
    <n v="117"/>
    <b v="0"/>
    <s v="Approved"/>
    <s v="WeareA2B"/>
    <s v="Standard"/>
    <s v="medium"/>
    <s v="medium"/>
    <n v="1231.1500000000001"/>
    <n v="161.6"/>
    <d v="2004-08-17T00:00:00"/>
    <n v="1069.5500000000002"/>
    <s v="F"/>
    <n v="28"/>
    <d v="1975-04-25T00:00:00"/>
    <n v="45.224222076357179"/>
    <s v="Senior Developer"/>
    <s v="Manufacturing"/>
    <s v="High Net Worth"/>
    <s v="N"/>
    <s v="Yes"/>
    <n v="16"/>
    <m/>
  </r>
  <r>
    <n v="4758"/>
    <n v="54"/>
    <x v="2982"/>
    <d v="2017-09-04T00:00:00"/>
    <n v="117"/>
    <b v="1"/>
    <s v="Approved"/>
    <s v="WeareA2B"/>
    <s v="Standard"/>
    <s v="medium"/>
    <s v="medium"/>
    <n v="1292.8399999999999"/>
    <n v="13.44"/>
    <d v="1997-10-04T00:00:00"/>
    <n v="1279.3999999999999"/>
    <s v="F"/>
    <n v="30"/>
    <d v="1982-08-08T00:00:00"/>
    <n v="37.931071391425668"/>
    <s v="Senior Cost Accountant"/>
    <s v="Financial Services"/>
    <s v="Mass Customer"/>
    <s v="N"/>
    <s v="Yes"/>
    <n v="11"/>
    <m/>
  </r>
  <r>
    <n v="5063"/>
    <n v="85"/>
    <x v="1910"/>
    <d v="2017-09-04T00:00:00"/>
    <n v="117"/>
    <b v="0"/>
    <s v="Approved"/>
    <s v="WeareA2B"/>
    <s v="Standard"/>
    <s v="medium"/>
    <s v="medium"/>
    <n v="752.64"/>
    <n v="205.36"/>
    <d v="2015-08-02T00:00:00"/>
    <n v="547.28"/>
    <s v="F"/>
    <n v="49"/>
    <d v="1982-11-21T00:00:00"/>
    <n v="37.643400158548957"/>
    <s v="Senior Editor"/>
    <s v="Manufacturing"/>
    <s v="Mass Customer"/>
    <s v="N"/>
    <s v="No"/>
    <n v="9"/>
    <m/>
  </r>
  <r>
    <n v="5770"/>
    <n v="41"/>
    <x v="295"/>
    <d v="2017-09-04T00:00:00"/>
    <n v="117"/>
    <b v="1"/>
    <s v="Approved"/>
    <s v="Solex"/>
    <s v="Road"/>
    <s v="medium"/>
    <s v="medium"/>
    <n v="416.98"/>
    <n v="312.74"/>
    <d v="2008-03-19T00:00:00"/>
    <n v="104.24000000000001"/>
    <s v="M"/>
    <n v="72"/>
    <d v="1976-12-02T00:00:00"/>
    <n v="43.616002898274985"/>
    <s v="Accounting Assistant III"/>
    <s v="Financial Services"/>
    <s v="Mass Customer"/>
    <s v="N"/>
    <s v="Yes"/>
    <n v="21"/>
    <m/>
  </r>
  <r>
    <n v="6053"/>
    <n v="90"/>
    <x v="2858"/>
    <d v="2017-09-04T00:00:00"/>
    <n v="117"/>
    <b v="1"/>
    <s v="Approved"/>
    <s v="Norco Bicycles"/>
    <s v="Standard"/>
    <s v="low"/>
    <s v="medium"/>
    <n v="363.01"/>
    <n v="290.41000000000003"/>
    <d v="2005-05-10T00:00:00"/>
    <n v="72.599999999999966"/>
    <s v="F"/>
    <n v="41"/>
    <d v="1978-02-11T00:00:00"/>
    <n v="42.421482350329782"/>
    <s v="Safety Technician II"/>
    <s v="Manufacturing"/>
    <s v="Affluent Customer"/>
    <s v="N"/>
    <s v="No"/>
    <n v="12"/>
    <m/>
  </r>
  <r>
    <n v="6101"/>
    <n v="96"/>
    <x v="1768"/>
    <d v="2017-09-04T00:00:00"/>
    <n v="117"/>
    <b v="0"/>
    <s v="Approved"/>
    <s v="Giant Bicycles"/>
    <s v="Standard"/>
    <s v="medium"/>
    <s v="large"/>
    <n v="1635.3"/>
    <n v="993.66"/>
    <d v="2013-06-09T00:00:00"/>
    <n v="641.64"/>
    <s v="M"/>
    <n v="80"/>
    <d v="1996-10-08T00:00:00"/>
    <n v="23.752989199644848"/>
    <s v="Database Administrator IV"/>
    <s v="Manufacturing"/>
    <s v="High Net Worth"/>
    <s v="N"/>
    <s v="No"/>
    <n v="1"/>
    <m/>
  </r>
  <r>
    <n v="6705"/>
    <n v="72"/>
    <x v="2282"/>
    <d v="2017-09-04T00:00:00"/>
    <n v="117"/>
    <b v="1"/>
    <s v="Approved"/>
    <s v="Norco Bicycles"/>
    <s v="Standard"/>
    <s v="medium"/>
    <s v="medium"/>
    <n v="360.4"/>
    <n v="270.3"/>
    <d v="2016-12-06T00:00:00"/>
    <n v="90.099999999999966"/>
    <s v="M"/>
    <n v="58"/>
    <d v="1994-07-21T00:00:00"/>
    <n v="25.972167281836629"/>
    <s v="Nuclear Power Engineer"/>
    <s v="Manufacturing"/>
    <s v="Mass Customer"/>
    <s v="N"/>
    <s v="No"/>
    <n v="8"/>
    <m/>
  </r>
  <r>
    <n v="7921"/>
    <n v="73"/>
    <x v="533"/>
    <d v="2017-09-04T00:00:00"/>
    <n v="117"/>
    <b v="0"/>
    <s v="Approved"/>
    <s v="Solex"/>
    <s v="Standard"/>
    <s v="medium"/>
    <s v="medium"/>
    <n v="1945.43"/>
    <n v="333.18"/>
    <d v="2002-08-31T00:00:00"/>
    <n v="1612.25"/>
    <s v="F"/>
    <n v="20"/>
    <d v="1996-06-03T00:00:00"/>
    <n v="24.100934405124299"/>
    <s v="Software Test Engineer III"/>
    <s v="Health"/>
    <s v="Mass Customer"/>
    <s v="N"/>
    <s v="No"/>
    <n v="4"/>
    <m/>
  </r>
  <r>
    <n v="8047"/>
    <n v="21"/>
    <x v="1664"/>
    <d v="2017-09-04T00:00:00"/>
    <n v="117"/>
    <b v="1"/>
    <s v="Approved"/>
    <s v="Solex"/>
    <s v="Standard"/>
    <s v="medium"/>
    <s v="large"/>
    <n v="1071.23"/>
    <n v="380.74"/>
    <d v="1996-04-05T00:00:00"/>
    <n v="690.49"/>
    <s v="F"/>
    <n v="56"/>
    <d v="1977-10-30T00:00:00"/>
    <n v="42.706413857179093"/>
    <s v="Analyst Programmer"/>
    <s v="Retail"/>
    <s v="Mass Customer"/>
    <s v="N"/>
    <s v="No"/>
    <n v="17"/>
    <m/>
  </r>
  <r>
    <n v="9198"/>
    <n v="85"/>
    <x v="2820"/>
    <d v="2017-09-04T00:00:00"/>
    <n v="117"/>
    <b v="1"/>
    <s v="Approved"/>
    <s v="WeareA2B"/>
    <s v="Standard"/>
    <s v="medium"/>
    <s v="medium"/>
    <n v="752.64"/>
    <n v="205.36"/>
    <d v="2015-08-02T00:00:00"/>
    <n v="547.28"/>
    <s v="M"/>
    <n v="98"/>
    <d v="1980-09-26T00:00:00"/>
    <n v="39.796824816083202"/>
    <s v="Internal Auditor"/>
    <s v="Retail"/>
    <s v="Mass Customer"/>
    <s v="N"/>
    <s v="No"/>
    <n v="13"/>
    <m/>
  </r>
  <r>
    <n v="9402"/>
    <n v="29"/>
    <x v="2331"/>
    <d v="2017-09-04T00:00:00"/>
    <n v="117"/>
    <b v="0"/>
    <s v="Approved"/>
    <s v="WeareA2B"/>
    <s v="Standard"/>
    <s v="medium"/>
    <s v="medium"/>
    <n v="1065.03"/>
    <n v="230.09"/>
    <d v="2000-11-03T00:00:00"/>
    <n v="834.93999999999994"/>
    <s v="M"/>
    <n v="80"/>
    <d v="1973-10-21T00:00:00"/>
    <n v="46.733811117453065"/>
    <s v="Accounting Assistant II"/>
    <s v="n/a"/>
    <s v="High Net Worth"/>
    <s v="N"/>
    <s v="No"/>
    <n v="15"/>
    <m/>
  </r>
  <r>
    <n v="6467"/>
    <n v="0"/>
    <x v="2983"/>
    <d v="2017-07-20T00:00:00"/>
    <m/>
    <m/>
    <s v="Approved"/>
    <s v="Norco Bicycles"/>
    <s v="Road"/>
    <s v="medium"/>
    <s v="medium"/>
    <n v="544.04999999999995"/>
    <n v="376.84"/>
    <n v="38859"/>
    <m/>
    <m/>
    <m/>
    <m/>
    <m/>
    <m/>
    <m/>
    <m/>
    <m/>
    <m/>
    <m/>
    <m/>
  </r>
  <r>
    <n v="9613"/>
    <n v="35"/>
    <x v="1512"/>
    <d v="2017-09-04T00:00:00"/>
    <n v="117"/>
    <b v="1"/>
    <s v="Approved"/>
    <s v="Trek Bicycles"/>
    <s v="Standard"/>
    <s v="low"/>
    <s v="medium"/>
    <n v="1057.51"/>
    <n v="154.4"/>
    <d v="1994-07-12T00:00:00"/>
    <n v="903.11"/>
    <s v="F"/>
    <n v="68"/>
    <d v="1977-02-25T00:00:00"/>
    <n v="43.383126185946217"/>
    <n v="0"/>
    <s v="Argiculture"/>
    <s v="Mass Customer"/>
    <s v="N"/>
    <s v="No"/>
    <n v="18"/>
    <m/>
  </r>
  <r>
    <n v="10554"/>
    <n v="35"/>
    <x v="1920"/>
    <d v="2017-09-04T00:00:00"/>
    <n v="117"/>
    <b v="0"/>
    <s v="Approved"/>
    <s v="Giant Bicycles"/>
    <s v="Standard"/>
    <s v="medium"/>
    <s v="medium"/>
    <n v="1403.5"/>
    <n v="954.82"/>
    <d v="2012-12-02T00:00:00"/>
    <n v="448.67999999999995"/>
    <s v="M"/>
    <n v="25"/>
    <d v="1989-08-17T00:00:00"/>
    <n v="30.9009344051243"/>
    <s v="Internal Auditor"/>
    <s v="Property"/>
    <s v="High Net Worth"/>
    <s v="N"/>
    <s v="Yes"/>
    <n v="13"/>
    <m/>
  </r>
  <r>
    <n v="10845"/>
    <n v="74"/>
    <x v="5"/>
    <d v="2017-09-04T00:00:00"/>
    <n v="117"/>
    <b v="0"/>
    <s v="Approved"/>
    <s v="WeareA2B"/>
    <s v="Standard"/>
    <s v="medium"/>
    <s v="medium"/>
    <n v="1228.07"/>
    <n v="400.91"/>
    <d v="1994-07-12T00:00:00"/>
    <n v="827.15999999999985"/>
    <s v="M"/>
    <n v="76"/>
    <d v="1996-01-22T00:00:00"/>
    <n v="24.465317966768136"/>
    <s v="Human Resources Manager"/>
    <s v="Manufacturing"/>
    <s v="Mass Customer"/>
    <s v="N"/>
    <s v="No"/>
    <n v="6"/>
    <m/>
  </r>
  <r>
    <n v="6471"/>
    <n v="0"/>
    <x v="2865"/>
    <d v="2017-03-26T00:00:00"/>
    <m/>
    <m/>
    <s v="Approved"/>
    <s v="Giant Bicycles"/>
    <s v="Standard"/>
    <s v="medium"/>
    <s v="large"/>
    <n v="569.55999999999995"/>
    <n v="528.42999999999995"/>
    <n v="37874"/>
    <m/>
    <m/>
    <m/>
    <m/>
    <m/>
    <m/>
    <m/>
    <m/>
    <m/>
    <m/>
    <m/>
    <m/>
  </r>
  <r>
    <n v="11053"/>
    <n v="97"/>
    <x v="555"/>
    <d v="2017-09-04T00:00:00"/>
    <n v="117"/>
    <b v="1"/>
    <s v="Approved"/>
    <s v="OHM Cycles"/>
    <s v="Road"/>
    <s v="medium"/>
    <s v="medium"/>
    <n v="742.54"/>
    <n v="667.4"/>
    <d v="2004-08-17T00:00:00"/>
    <n v="75.139999999999986"/>
    <s v="F"/>
    <n v="6"/>
    <d v="1999-06-07T00:00:00"/>
    <n v="21.089975501014713"/>
    <s v="Teacher"/>
    <s v="Financial Services"/>
    <s v="High Net Worth"/>
    <s v="N"/>
    <s v="Yes"/>
    <n v="3"/>
    <m/>
  </r>
  <r>
    <n v="11182"/>
    <n v="24"/>
    <x v="2639"/>
    <d v="2017-09-04T00:00:00"/>
    <n v="117"/>
    <b v="1"/>
    <s v="Approved"/>
    <s v="Solex"/>
    <s v="Road"/>
    <s v="medium"/>
    <s v="large"/>
    <n v="1777.8"/>
    <n v="820.78"/>
    <d v="2015-05-21T00:00:00"/>
    <n v="957.02"/>
    <s v="M"/>
    <n v="57"/>
    <d v="1968-09-20T00:00:00"/>
    <n v="51.821482350329781"/>
    <s v="Marketing Manager"/>
    <s v="Manufacturing"/>
    <s v="Affluent Customer"/>
    <s v="N"/>
    <s v="Yes"/>
    <n v="5"/>
    <m/>
  </r>
  <r>
    <n v="11249"/>
    <n v="4"/>
    <x v="1476"/>
    <d v="2017-09-04T00:00:00"/>
    <n v="117"/>
    <b v="0"/>
    <s v="Approved"/>
    <s v="Giant Bicycles"/>
    <s v="Standard"/>
    <s v="high"/>
    <s v="medium"/>
    <n v="1129.1300000000001"/>
    <n v="677.48"/>
    <d v="2005-08-09T00:00:00"/>
    <n v="451.65000000000009"/>
    <s v="M"/>
    <n v="63"/>
    <d v="1981-10-18T00:00:00"/>
    <n v="38.736550843480465"/>
    <s v="Assistant Media Planner"/>
    <s v="Entertainment"/>
    <s v="Affluent Customer"/>
    <s v="N"/>
    <s v="Yes"/>
    <n v="17"/>
    <m/>
  </r>
  <r>
    <n v="6475"/>
    <n v="6"/>
    <x v="1697"/>
    <d v="2017-04-05T00:00:00"/>
    <m/>
    <m/>
    <s v="Approved"/>
    <s v="Solex"/>
    <s v="Standard"/>
    <s v="high"/>
    <s v="medium"/>
    <n v="748.17"/>
    <n v="448.9"/>
    <n v="36361"/>
    <m/>
    <m/>
    <m/>
    <m/>
    <m/>
    <m/>
    <m/>
    <m/>
    <m/>
    <m/>
    <m/>
    <m/>
  </r>
  <r>
    <n v="11420"/>
    <n v="94"/>
    <x v="1090"/>
    <d v="2017-09-04T00:00:00"/>
    <n v="117"/>
    <b v="0"/>
    <s v="Approved"/>
    <s v="Giant Bicycles"/>
    <s v="Standard"/>
    <s v="medium"/>
    <s v="large"/>
    <n v="1635.3"/>
    <n v="993.66"/>
    <d v="2013-06-09T00:00:00"/>
    <n v="641.64"/>
    <s v="M"/>
    <n v="54"/>
    <d v="1977-08-30T00:00:00"/>
    <n v="42.873537144850324"/>
    <s v="Graphic Designer"/>
    <s v="Manufacturing"/>
    <s v="Affluent Customer"/>
    <s v="N"/>
    <s v="Yes"/>
    <n v="14"/>
    <m/>
  </r>
  <r>
    <n v="11977"/>
    <n v="79"/>
    <x v="2984"/>
    <d v="2017-09-04T00:00:00"/>
    <n v="117"/>
    <b v="0"/>
    <s v="Approved"/>
    <s v="Norco Bicycles"/>
    <s v="Standard"/>
    <s v="medium"/>
    <s v="medium"/>
    <n v="1555.58"/>
    <n v="818.01"/>
    <d v="2015-08-02T00:00:00"/>
    <n v="737.56999999999994"/>
    <s v="F"/>
    <n v="33"/>
    <d v="1978-04-11T00:00:00"/>
    <n v="42.259838514713344"/>
    <s v="Tax Accountant"/>
    <s v="Manufacturing"/>
    <s v="Mass Customer"/>
    <s v="N"/>
    <s v="Yes"/>
    <n v="16"/>
    <m/>
  </r>
  <r>
    <n v="12489"/>
    <n v="50"/>
    <x v="2985"/>
    <d v="2017-09-04T00:00:00"/>
    <n v="117"/>
    <b v="0"/>
    <s v="Approved"/>
    <s v="WeareA2B"/>
    <s v="Standard"/>
    <s v="medium"/>
    <s v="small"/>
    <n v="175.89"/>
    <n v="131.91999999999999"/>
    <d v="2003-02-16T00:00:00"/>
    <n v="43.97"/>
    <s v="F"/>
    <n v="90"/>
    <d v="1964-12-06T00:00:00"/>
    <n v="55.613263172247585"/>
    <s v="Sales Associate"/>
    <s v="n/a"/>
    <s v="Mass Customer"/>
    <s v="N"/>
    <s v="No"/>
    <n v="16"/>
    <m/>
  </r>
  <r>
    <n v="12595"/>
    <n v="3"/>
    <x v="1114"/>
    <d v="2017-09-04T00:00:00"/>
    <n v="117"/>
    <b v="0"/>
    <s v="Approved"/>
    <s v="Trek Bicycles"/>
    <s v="Standard"/>
    <s v="medium"/>
    <s v="large"/>
    <n v="2091.4699999999998"/>
    <n v="388.92"/>
    <d v="2011-04-16T00:00:00"/>
    <n v="1702.5499999999997"/>
    <s v="F"/>
    <n v="77"/>
    <d v="1979-10-03T00:00:00"/>
    <n v="40.780386459918823"/>
    <s v="Senior Quality Engineer"/>
    <s v="Property"/>
    <s v="Mass Customer"/>
    <s v="N"/>
    <s v="Yes"/>
    <n v="14"/>
    <m/>
  </r>
  <r>
    <n v="12748"/>
    <n v="46"/>
    <x v="211"/>
    <d v="2017-09-04T00:00:00"/>
    <n v="117"/>
    <b v="1"/>
    <s v="Approved"/>
    <s v="OHM Cycles"/>
    <s v="Standard"/>
    <s v="low"/>
    <s v="medium"/>
    <n v="1793.43"/>
    <n v="248.82"/>
    <d v="1999-07-20T00:00:00"/>
    <n v="1544.6100000000001"/>
    <s v="F"/>
    <n v="58"/>
    <d v="1986-09-04T00:00:00"/>
    <n v="33.854359062658546"/>
    <n v="0"/>
    <s v="Health"/>
    <s v="High Net Worth"/>
    <s v="N"/>
    <s v="No"/>
    <n v="13"/>
    <m/>
  </r>
  <r>
    <n v="12913"/>
    <n v="52"/>
    <x v="2855"/>
    <d v="2017-09-04T00:00:00"/>
    <n v="117"/>
    <b v="0"/>
    <s v="Approved"/>
    <s v="OHM Cycles"/>
    <s v="Road"/>
    <s v="medium"/>
    <s v="medium"/>
    <n v="1280.28"/>
    <n v="829.51"/>
    <d v="1997-10-04T00:00:00"/>
    <n v="450.77"/>
    <s v="F"/>
    <n v="22"/>
    <d v="1965-06-22T00:00:00"/>
    <n v="55.070797418822927"/>
    <s v="Director of Sales"/>
    <s v="IT"/>
    <s v="Affluent Customer"/>
    <s v="N"/>
    <s v="Yes"/>
    <n v="8"/>
    <m/>
  </r>
  <r>
    <n v="13159"/>
    <n v="79"/>
    <x v="1781"/>
    <d v="2017-09-04T00:00:00"/>
    <n v="117"/>
    <b v="1"/>
    <s v="Approved"/>
    <s v="Norco Bicycles"/>
    <s v="Standard"/>
    <s v="medium"/>
    <s v="medium"/>
    <n v="1555.58"/>
    <n v="818.01"/>
    <d v="2015-08-02T00:00:00"/>
    <n v="737.56999999999994"/>
    <s v="F"/>
    <n v="93"/>
    <d v="1992-07-02T00:00:00"/>
    <n v="28.024222076357177"/>
    <s v="GIS Technical Architect"/>
    <s v="Retail"/>
    <s v="Mass Customer"/>
    <s v="N"/>
    <s v="Yes"/>
    <n v="4"/>
    <m/>
  </r>
  <r>
    <n v="13285"/>
    <n v="47"/>
    <x v="2834"/>
    <d v="2017-09-04T00:00:00"/>
    <n v="117"/>
    <b v="0"/>
    <s v="Approved"/>
    <s v="Trek Bicycles"/>
    <s v="Road"/>
    <s v="low"/>
    <s v="small"/>
    <n v="1720.7"/>
    <n v="1531.42"/>
    <d v="2010-05-05T00:00:00"/>
    <n v="189.27999999999997"/>
    <s v="M"/>
    <n v="61"/>
    <d v="1954-01-20T00:00:00"/>
    <n v="66.498194679096898"/>
    <s v="Recruiting Manager"/>
    <s v="Property"/>
    <s v="Mass Customer"/>
    <s v="N"/>
    <s v="Yes"/>
    <n v="15"/>
    <m/>
  </r>
  <r>
    <n v="13403"/>
    <n v="51"/>
    <x v="41"/>
    <d v="2017-09-04T00:00:00"/>
    <n v="117"/>
    <b v="0"/>
    <s v="Approved"/>
    <s v="OHM Cycles"/>
    <s v="Standard"/>
    <s v="high"/>
    <s v="medium"/>
    <n v="2005.66"/>
    <n v="1203.4000000000001"/>
    <d v="2012-04-10T00:00:00"/>
    <n v="802.26"/>
    <s v="M"/>
    <n v="14"/>
    <d v="1977-09-10T00:00:00"/>
    <n v="42.84340015854896"/>
    <s v="Clinical Specialist"/>
    <s v="Health"/>
    <s v="Affluent Customer"/>
    <s v="N"/>
    <s v="No"/>
    <n v="10"/>
    <m/>
  </r>
  <r>
    <n v="13689"/>
    <n v="0"/>
    <x v="2887"/>
    <d v="2017-09-04T00:00:00"/>
    <n v="117"/>
    <b v="1"/>
    <s v="Approved"/>
    <s v="Norco Bicycles"/>
    <s v="Standard"/>
    <s v="medium"/>
    <s v="medium"/>
    <n v="360.4"/>
    <n v="270.3"/>
    <d v="2016-12-06T00:00:00"/>
    <n v="90.099999999999966"/>
    <s v="F"/>
    <n v="17"/>
    <d v="1973-07-15T00:00:00"/>
    <n v="47.002304268137998"/>
    <n v="0"/>
    <s v="Financial Services"/>
    <s v="High Net Worth"/>
    <s v="N"/>
    <s v="No"/>
    <n v="14"/>
    <m/>
  </r>
  <r>
    <n v="14077"/>
    <n v="43"/>
    <x v="1357"/>
    <d v="2017-09-04T00:00:00"/>
    <n v="117"/>
    <b v="1"/>
    <s v="Approved"/>
    <s v="Solex"/>
    <s v="Standard"/>
    <s v="medium"/>
    <s v="medium"/>
    <n v="1151.96"/>
    <n v="649.49"/>
    <d v="2007-12-11T00:00:00"/>
    <n v="502.47"/>
    <s v="M"/>
    <n v="14"/>
    <d v="1990-11-21T00:00:00"/>
    <n v="29.637920706494164"/>
    <n v="0"/>
    <s v="Property"/>
    <s v="Mass Customer"/>
    <s v="N"/>
    <s v="Yes"/>
    <n v="7"/>
    <m/>
  </r>
  <r>
    <n v="14399"/>
    <n v="5"/>
    <x v="2986"/>
    <d v="2017-09-04T00:00:00"/>
    <n v="117"/>
    <b v="0"/>
    <s v="Approved"/>
    <s v="Trek Bicycles"/>
    <s v="Mountain"/>
    <s v="low"/>
    <s v="medium"/>
    <n v="574.64"/>
    <n v="459.71"/>
    <d v="2011-04-16T00:00:00"/>
    <n v="114.93"/>
    <s v="F"/>
    <n v="20"/>
    <d v="1974-12-25T00:00:00"/>
    <n v="45.555728925672248"/>
    <s v="Data Coordiator"/>
    <s v="IT"/>
    <s v="Affluent Customer"/>
    <s v="N"/>
    <s v="Yes"/>
    <n v="19"/>
    <m/>
  </r>
  <r>
    <n v="14495"/>
    <n v="5"/>
    <x v="1737"/>
    <d v="2017-09-04T00:00:00"/>
    <n v="117"/>
    <b v="0"/>
    <s v="Approved"/>
    <s v="Trek Bicycles"/>
    <s v="Mountain"/>
    <s v="low"/>
    <s v="medium"/>
    <n v="574.64"/>
    <n v="459.71"/>
    <d v="2011-08-29T00:00:00"/>
    <n v="114.93"/>
    <s v="F"/>
    <n v="47"/>
    <d v="1986-07-25T00:00:00"/>
    <n v="33.966687829781833"/>
    <n v="0"/>
    <s v="Financial Services"/>
    <s v="Affluent Customer"/>
    <s v="N"/>
    <s v="Yes"/>
    <n v="22"/>
    <m/>
  </r>
  <r>
    <n v="14806"/>
    <n v="83"/>
    <x v="2987"/>
    <d v="2017-09-04T00:00:00"/>
    <n v="117"/>
    <b v="0"/>
    <s v="Approved"/>
    <s v="Solex"/>
    <s v="Touring"/>
    <s v="medium"/>
    <s v="large"/>
    <n v="2083.94"/>
    <n v="675.03"/>
    <d v="2013-09-16T00:00:00"/>
    <n v="1408.91"/>
    <s v="M"/>
    <n v="80"/>
    <d v="1979-02-28T00:00:00"/>
    <n v="41.374907007864024"/>
    <s v="Senior Financial Analyst"/>
    <s v="Financial Services"/>
    <s v="Mass Customer"/>
    <s v="N"/>
    <s v="No"/>
    <n v="18"/>
    <m/>
  </r>
  <r>
    <n v="15099"/>
    <n v="28"/>
    <x v="2613"/>
    <d v="2017-09-04T00:00:00"/>
    <n v="117"/>
    <b v="1"/>
    <s v="Approved"/>
    <s v="Solex"/>
    <s v="Road"/>
    <s v="medium"/>
    <s v="small"/>
    <n v="1703.52"/>
    <n v="1516.13"/>
    <d v="2011-04-16T00:00:00"/>
    <n v="187.38999999999987"/>
    <s v="M"/>
    <n v="13"/>
    <d v="1977-09-25T00:00:00"/>
    <n v="42.802304268138002"/>
    <s v="Community Outreach Specialist"/>
    <s v="Financial Services"/>
    <s v="High Net Worth"/>
    <s v="N"/>
    <s v="No"/>
    <n v="12"/>
    <m/>
  </r>
  <r>
    <n v="15416"/>
    <n v="21"/>
    <x v="692"/>
    <d v="2017-09-04T00:00:00"/>
    <n v="117"/>
    <b v="1"/>
    <s v="Approved"/>
    <s v="WeareA2B"/>
    <s v="Touring"/>
    <s v="medium"/>
    <s v="medium"/>
    <n v="1466.68"/>
    <n v="363.25"/>
    <d v="1996-11-09T00:00:00"/>
    <n v="1103.43"/>
    <s v="F"/>
    <n v="19"/>
    <d v="1989-07-21T00:00:00"/>
    <n v="30.974907007864026"/>
    <s v="Design Engineer"/>
    <s v="n/a"/>
    <s v="High Net Worth"/>
    <s v="N"/>
    <s v="Yes"/>
    <n v="3"/>
    <m/>
  </r>
  <r>
    <n v="15955"/>
    <n v="39"/>
    <x v="2075"/>
    <d v="2017-09-04T00:00:00"/>
    <n v="117"/>
    <b v="1"/>
    <s v="Approved"/>
    <s v="Giant Bicycles"/>
    <s v="Standard"/>
    <s v="medium"/>
    <s v="large"/>
    <n v="1812.75"/>
    <n v="582.48"/>
    <d v="2010-06-07T00:00:00"/>
    <n v="1230.27"/>
    <s v="F"/>
    <n v="78"/>
    <d v="1984-11-09T00:00:00"/>
    <n v="35.673537144850329"/>
    <s v="Nurse"/>
    <s v="Property"/>
    <s v="Mass Customer"/>
    <s v="N"/>
    <s v="No"/>
    <n v="16"/>
    <m/>
  </r>
  <r>
    <n v="16164"/>
    <n v="6"/>
    <x v="2652"/>
    <d v="2017-09-04T00:00:00"/>
    <n v="117"/>
    <b v="1"/>
    <s v="Approved"/>
    <s v="OHM Cycles"/>
    <s v="Standard"/>
    <s v="high"/>
    <s v="medium"/>
    <n v="227.88"/>
    <n v="136.72999999999999"/>
    <d v="2003-02-07T00:00:00"/>
    <n v="91.15"/>
    <s v="M"/>
    <n v="37"/>
    <d v="1959-01-04T00:00:00"/>
    <n v="61.539290569507862"/>
    <s v="Systems Administrator III"/>
    <s v="n/a"/>
    <s v="Mass Customer"/>
    <s v="N"/>
    <s v="No"/>
    <n v="8"/>
    <m/>
  </r>
  <r>
    <n v="16201"/>
    <n v="20"/>
    <x v="1799"/>
    <d v="2017-09-04T00:00:00"/>
    <n v="117"/>
    <b v="1"/>
    <s v="Approved"/>
    <s v="Trek Bicycles"/>
    <s v="Standard"/>
    <s v="medium"/>
    <s v="small"/>
    <n v="1775.81"/>
    <n v="1580.47"/>
    <d v="2014-03-03T00:00:00"/>
    <n v="195.33999999999992"/>
    <s v="F"/>
    <n v="25"/>
    <d v="2000-09-02T00:00:00"/>
    <n v="19.848879610603753"/>
    <s v="Assistant Manager"/>
    <s v="Retail"/>
    <s v="Affluent Customer"/>
    <s v="N"/>
    <s v="No"/>
    <n v="1"/>
    <m/>
  </r>
  <r>
    <n v="16507"/>
    <n v="38"/>
    <x v="1766"/>
    <d v="2017-09-04T00:00:00"/>
    <n v="117"/>
    <b v="0"/>
    <s v="Approved"/>
    <s v="Solex"/>
    <s v="Standard"/>
    <s v="medium"/>
    <s v="medium"/>
    <n v="1577.53"/>
    <n v="826.51"/>
    <d v="1991-01-21T00:00:00"/>
    <n v="751.02"/>
    <s v="F"/>
    <n v="68"/>
    <d v="1968-01-20T00:00:00"/>
    <n v="52.489975501014712"/>
    <s v="General Manager"/>
    <s v="Property"/>
    <s v="Mass Customer"/>
    <s v="N"/>
    <s v="Yes"/>
    <n v="9"/>
    <m/>
  </r>
  <r>
    <n v="6496"/>
    <n v="62"/>
    <x v="1846"/>
    <d v="2017-04-12T00:00:00"/>
    <m/>
    <b v="1"/>
    <s v="Cancelled"/>
    <s v="Solex"/>
    <s v="Standard"/>
    <s v="high"/>
    <s v="medium"/>
    <n v="1024.6600000000001"/>
    <n v="614.79999999999995"/>
    <n v="40670"/>
    <m/>
    <m/>
    <m/>
    <m/>
    <m/>
    <m/>
    <m/>
    <m/>
    <m/>
    <m/>
    <m/>
    <m/>
  </r>
  <r>
    <n v="17000"/>
    <n v="72"/>
    <x v="26"/>
    <d v="2017-09-04T00:00:00"/>
    <n v="117"/>
    <b v="1"/>
    <s v="Approved"/>
    <s v="OHM Cycles"/>
    <s v="Standard"/>
    <s v="medium"/>
    <s v="medium"/>
    <n v="912.52"/>
    <n v="141.4"/>
    <d v="2015-10-18T00:00:00"/>
    <n v="771.12"/>
    <s v="M"/>
    <n v="54"/>
    <d v="1977-07-30T00:00:00"/>
    <n v="42.95846865169964"/>
    <s v="Computer Systems Analyst I"/>
    <s v="Health"/>
    <s v="High Net Worth"/>
    <s v="N"/>
    <s v="No"/>
    <n v="13"/>
    <m/>
  </r>
  <r>
    <n v="17279"/>
    <n v="52"/>
    <x v="866"/>
    <d v="2017-09-04T00:00:00"/>
    <n v="117"/>
    <b v="0"/>
    <s v="Approved"/>
    <s v="OHM Cycles"/>
    <s v="Road"/>
    <s v="medium"/>
    <s v="medium"/>
    <n v="1280.28"/>
    <n v="829.51"/>
    <d v="2009-04-12T00:00:00"/>
    <n v="450.77"/>
    <s v="F"/>
    <n v="77"/>
    <d v="1978-12-10T00:00:00"/>
    <n v="41.594085090055806"/>
    <s v="Sales Representative"/>
    <s v="Retail"/>
    <s v="Mass Customer"/>
    <s v="N"/>
    <s v="Yes"/>
    <n v="18"/>
    <m/>
  </r>
  <r>
    <n v="17489"/>
    <n v="90"/>
    <x v="1839"/>
    <d v="2017-09-04T00:00:00"/>
    <n v="117"/>
    <b v="0"/>
    <s v="Approved"/>
    <s v="Norco Bicycles"/>
    <s v="Standard"/>
    <s v="low"/>
    <s v="medium"/>
    <n v="363.01"/>
    <n v="290.41000000000003"/>
    <d v="2005-05-10T00:00:00"/>
    <n v="72.599999999999966"/>
    <s v="F"/>
    <n v="18"/>
    <d v="1976-04-29T00:00:00"/>
    <n v="44.210523446220193"/>
    <s v="Engineer III"/>
    <s v="Health"/>
    <s v="Mass Customer"/>
    <s v="N"/>
    <s v="No"/>
    <n v="15"/>
    <m/>
  </r>
  <r>
    <n v="6500"/>
    <n v="0"/>
    <x v="2298"/>
    <d v="2017-07-20T00:00:00"/>
    <m/>
    <b v="0"/>
    <s v="Approved"/>
    <m/>
    <m/>
    <m/>
    <m/>
    <n v="1957.87"/>
    <m/>
    <m/>
    <m/>
    <m/>
    <m/>
    <m/>
    <m/>
    <m/>
    <m/>
    <m/>
    <m/>
    <m/>
    <m/>
    <m/>
  </r>
  <r>
    <n v="17501"/>
    <n v="92"/>
    <x v="460"/>
    <d v="2017-09-04T00:00:00"/>
    <n v="117"/>
    <b v="0"/>
    <s v="Approved"/>
    <s v="WeareA2B"/>
    <s v="Standard"/>
    <s v="medium"/>
    <s v="small"/>
    <n v="1415.01"/>
    <n v="1259.3599999999999"/>
    <d v="2003-01-05T00:00:00"/>
    <n v="155.65000000000009"/>
    <s v="F"/>
    <n v="85"/>
    <d v="1995-03-07T00:00:00"/>
    <n v="25.344770021562656"/>
    <s v="Graphic Designer"/>
    <s v="Financial Services"/>
    <s v="Affluent Customer"/>
    <s v="N"/>
    <s v="No"/>
    <n v="4"/>
    <m/>
  </r>
  <r>
    <n v="18635"/>
    <n v="9"/>
    <x v="1745"/>
    <d v="2017-09-04T00:00:00"/>
    <n v="117"/>
    <b v="0"/>
    <s v="Approved"/>
    <s v="OHM Cycles"/>
    <s v="Road"/>
    <s v="medium"/>
    <s v="medium"/>
    <n v="742.54"/>
    <n v="667.4"/>
    <d v="2007-08-04T00:00:00"/>
    <n v="75.139999999999986"/>
    <s v="F"/>
    <n v="46"/>
    <d v="1979-01-15T00:00:00"/>
    <n v="41.495454953069505"/>
    <s v="Administrative Officer"/>
    <s v="Property"/>
    <s v="Mass Customer"/>
    <s v="N"/>
    <s v="Yes"/>
    <n v="6"/>
    <m/>
  </r>
  <r>
    <n v="18787"/>
    <n v="95"/>
    <x v="2496"/>
    <d v="2017-09-04T00:00:00"/>
    <n v="117"/>
    <b v="1"/>
    <s v="Approved"/>
    <s v="Giant Bicycles"/>
    <s v="Standard"/>
    <s v="medium"/>
    <s v="large"/>
    <n v="569.55999999999995"/>
    <n v="528.42999999999995"/>
    <d v="2003-09-10T00:00:00"/>
    <n v="41.129999999999995"/>
    <s v="F"/>
    <n v="15"/>
    <d v="1959-05-30T00:00:00"/>
    <n v="61.139290569507864"/>
    <s v="Associate Professor"/>
    <s v="Manufacturing"/>
    <s v="Mass Customer"/>
    <s v="N"/>
    <s v="No"/>
    <n v="13"/>
    <m/>
  </r>
  <r>
    <n v="18800"/>
    <n v="64"/>
    <x v="2487"/>
    <d v="2017-09-04T00:00:00"/>
    <n v="117"/>
    <b v="1"/>
    <s v="Approved"/>
    <s v="Giant Bicycles"/>
    <s v="Standard"/>
    <s v="high"/>
    <s v="small"/>
    <n v="1977.36"/>
    <n v="1759.85"/>
    <d v="2011-08-24T00:00:00"/>
    <n v="217.51"/>
    <s v="M"/>
    <n v="10"/>
    <d v="1995-06-26T00:00:00"/>
    <n v="25.040660432521562"/>
    <n v="0"/>
    <s v="Health"/>
    <s v="High Net Worth"/>
    <s v="N"/>
    <s v="No"/>
    <n v="7"/>
    <m/>
  </r>
  <r>
    <n v="19712"/>
    <n v="78"/>
    <x v="1311"/>
    <d v="2017-09-04T00:00:00"/>
    <n v="117"/>
    <b v="0"/>
    <s v="Approved"/>
    <s v="Giant Bicycles"/>
    <s v="Standard"/>
    <s v="medium"/>
    <s v="large"/>
    <n v="1765.3"/>
    <n v="709.48"/>
    <d v="2013-09-16T00:00:00"/>
    <n v="1055.82"/>
    <s v="F"/>
    <n v="62"/>
    <d v="1969-08-17T00:00:00"/>
    <n v="50.914633035261289"/>
    <s v="Junior Executive"/>
    <s v="Health"/>
    <s v="Affluent Customer"/>
    <s v="N"/>
    <s v="Yes"/>
    <n v="9"/>
    <m/>
  </r>
  <r>
    <n v="1313"/>
    <n v="64"/>
    <x v="1382"/>
    <d v="2017-09-03T00:00:00"/>
    <n v="118"/>
    <b v="1"/>
    <s v="Approved"/>
    <s v="Trek Bicycles"/>
    <s v="Standard"/>
    <s v="medium"/>
    <s v="large"/>
    <n v="1469.44"/>
    <n v="596.54999999999995"/>
    <d v="2015-05-21T00:00:00"/>
    <n v="872.8900000000001"/>
    <s v="M"/>
    <n v="49"/>
    <d v="1960-04-21T00:00:00"/>
    <n v="60.243400158548958"/>
    <s v="VP Product Management"/>
    <s v="n/a"/>
    <s v="Mass Customer"/>
    <s v="N"/>
    <s v="Yes"/>
    <n v="20"/>
    <m/>
  </r>
  <r>
    <n v="1455"/>
    <n v="36"/>
    <x v="918"/>
    <d v="2017-09-03T00:00:00"/>
    <n v="118"/>
    <b v="0"/>
    <s v="Approved"/>
    <s v="Solex"/>
    <s v="Standard"/>
    <s v="low"/>
    <s v="medium"/>
    <n v="945.04"/>
    <n v="507.58"/>
    <d v="1997-05-10T00:00:00"/>
    <n v="437.46"/>
    <s v="F"/>
    <n v="96"/>
    <d v="1974-08-29T00:00:00"/>
    <n v="45.879016596905124"/>
    <s v="Legal Assistant"/>
    <s v="Manufacturing"/>
    <s v="Mass Customer"/>
    <s v="N"/>
    <s v="Yes"/>
    <n v="14"/>
    <m/>
  </r>
  <r>
    <n v="1477"/>
    <n v="13"/>
    <x v="2541"/>
    <d v="2017-09-03T00:00:00"/>
    <n v="118"/>
    <b v="0"/>
    <s v="Approved"/>
    <s v="Solex"/>
    <s v="Standard"/>
    <s v="medium"/>
    <s v="medium"/>
    <n v="1163.8900000000001"/>
    <n v="589.27"/>
    <d v="2005-12-07T00:00:00"/>
    <n v="574.62000000000012"/>
    <s v="M"/>
    <n v="33"/>
    <d v="1958-05-08T00:00:00"/>
    <n v="62.1995645421106"/>
    <s v="Nuclear Power Engineer"/>
    <s v="Manufacturing"/>
    <s v="Mass Customer"/>
    <s v="N"/>
    <s v="Yes"/>
    <n v="8"/>
    <m/>
  </r>
  <r>
    <n v="2359"/>
    <n v="19"/>
    <x v="1523"/>
    <d v="2017-09-03T00:00:00"/>
    <n v="118"/>
    <b v="0"/>
    <s v="Approved"/>
    <s v="OHM Cycles"/>
    <s v="Road"/>
    <s v="high"/>
    <s v="large"/>
    <n v="12.01"/>
    <n v="7.21"/>
    <d v="2009-03-08T00:00:00"/>
    <n v="4.8"/>
    <s v="M"/>
    <n v="14"/>
    <d v="1994-12-28T00:00:00"/>
    <n v="25.533811117453066"/>
    <s v="Human Resources Assistant IV"/>
    <s v="Manufacturing"/>
    <s v="Affluent Customer"/>
    <s v="N"/>
    <s v="No"/>
    <n v="1"/>
    <m/>
  </r>
  <r>
    <n v="2362"/>
    <n v="28"/>
    <x v="606"/>
    <d v="2017-09-03T00:00:00"/>
    <n v="118"/>
    <b v="0"/>
    <s v="Approved"/>
    <s v="Norco Bicycles"/>
    <s v="Standard"/>
    <s v="medium"/>
    <s v="small"/>
    <n v="1216.1400000000001"/>
    <n v="1082.3599999999999"/>
    <d v="1991-08-05T00:00:00"/>
    <n v="133.7800000000002"/>
    <s v="M"/>
    <n v="72"/>
    <d v="1968-06-21T00:00:00"/>
    <n v="52.070797418822927"/>
    <s v="VP Product Management"/>
    <s v="Financial Services"/>
    <s v="Mass Customer"/>
    <s v="N"/>
    <s v="No"/>
    <n v="5"/>
    <m/>
  </r>
  <r>
    <n v="2746"/>
    <n v="3"/>
    <x v="1875"/>
    <d v="2017-09-03T00:00:00"/>
    <n v="118"/>
    <b v="1"/>
    <s v="Approved"/>
    <s v="Trek Bicycles"/>
    <s v="Standard"/>
    <s v="medium"/>
    <s v="large"/>
    <n v="2091.4699999999998"/>
    <n v="388.92"/>
    <d v="1998-12-17T00:00:00"/>
    <n v="1702.5499999999997"/>
    <s v="F"/>
    <n v="4"/>
    <d v="1958-03-07T00:00:00"/>
    <n v="62.369427555809231"/>
    <s v="General Manager"/>
    <s v="Manufacturing"/>
    <s v="Affluent Customer"/>
    <s v="N"/>
    <s v="Yes"/>
    <n v="14"/>
    <m/>
  </r>
  <r>
    <n v="3163"/>
    <n v="69"/>
    <x v="2502"/>
    <d v="2017-09-03T00:00:00"/>
    <n v="118"/>
    <b v="0"/>
    <s v="Approved"/>
    <s v="Norco Bicycles"/>
    <s v="Road"/>
    <s v="medium"/>
    <s v="large"/>
    <n v="1240.31"/>
    <n v="795.1"/>
    <d v="2004-01-16T00:00:00"/>
    <n v="445.20999999999992"/>
    <s v="F"/>
    <n v="10"/>
    <d v="1976-10-24T00:00:00"/>
    <n v="43.722852213343479"/>
    <s v="Information Systems Manager"/>
    <s v="Financial Services"/>
    <s v="High Net Worth"/>
    <s v="N"/>
    <s v="Yes"/>
    <n v="20"/>
    <m/>
  </r>
  <r>
    <n v="3202"/>
    <n v="2"/>
    <x v="1252"/>
    <d v="2017-09-03T00:00:00"/>
    <n v="118"/>
    <b v="0"/>
    <s v="Approved"/>
    <s v="Solex"/>
    <s v="Standard"/>
    <s v="medium"/>
    <s v="medium"/>
    <n v="71.489999999999995"/>
    <n v="53.62"/>
    <d v="2011-08-29T00:00:00"/>
    <n v="17.869999999999997"/>
    <s v="F"/>
    <n v="66"/>
    <d v="1999-07-28T00:00:00"/>
    <n v="20.95024947361745"/>
    <s v="Automation Specialist I"/>
    <s v="Manufacturing"/>
    <s v="Mass Customer"/>
    <s v="N"/>
    <s v="Yes"/>
    <n v="1"/>
    <m/>
  </r>
  <r>
    <n v="3685"/>
    <n v="4"/>
    <x v="123"/>
    <d v="2017-09-03T00:00:00"/>
    <n v="118"/>
    <b v="1"/>
    <s v="Approved"/>
    <s v="Giant Bicycles"/>
    <s v="Standard"/>
    <s v="high"/>
    <s v="medium"/>
    <n v="1129.1300000000001"/>
    <n v="677.48"/>
    <d v="2005-08-09T00:00:00"/>
    <n v="451.65000000000009"/>
    <s v="F"/>
    <n v="94"/>
    <d v="1965-07-14T00:00:00"/>
    <n v="55.010523446220191"/>
    <s v="Operator"/>
    <s v="Manufacturing"/>
    <s v="Affluent Customer"/>
    <s v="N"/>
    <s v="No"/>
    <n v="16"/>
    <m/>
  </r>
  <r>
    <n v="3814"/>
    <n v="82"/>
    <x v="2801"/>
    <d v="2017-09-03T00:00:00"/>
    <n v="118"/>
    <b v="0"/>
    <s v="Approved"/>
    <s v="Norco Bicycles"/>
    <s v="Standard"/>
    <s v="high"/>
    <s v="medium"/>
    <n v="1148.6400000000001"/>
    <n v="689.18"/>
    <d v="2005-05-10T00:00:00"/>
    <n v="459.46000000000015"/>
    <s v="F"/>
    <n v="73"/>
    <d v="1968-05-20T00:00:00"/>
    <n v="52.158468651699643"/>
    <s v="Senior Cost Accountant"/>
    <s v="Financial Services"/>
    <s v="Mass Customer"/>
    <s v="N"/>
    <s v="Yes"/>
    <n v="4"/>
    <m/>
  </r>
  <r>
    <n v="4800"/>
    <n v="78"/>
    <x v="1693"/>
    <d v="2017-09-03T00:00:00"/>
    <n v="118"/>
    <b v="0"/>
    <s v="Approved"/>
    <s v="Giant Bicycles"/>
    <s v="Standard"/>
    <s v="medium"/>
    <s v="large"/>
    <n v="1765.3"/>
    <n v="709.48"/>
    <d v="2004-01-16T00:00:00"/>
    <n v="1055.82"/>
    <s v="M"/>
    <n v="61"/>
    <d v="1957-01-23T00:00:00"/>
    <n v="63.487235774987312"/>
    <s v="Assistant Manager"/>
    <s v="Retail"/>
    <s v="Mass Customer"/>
    <s v="N"/>
    <s v="Yes"/>
    <n v="10"/>
    <m/>
  </r>
  <r>
    <n v="5076"/>
    <n v="10"/>
    <x v="2078"/>
    <d v="2017-09-03T00:00:00"/>
    <n v="118"/>
    <b v="0"/>
    <s v="Approved"/>
    <s v="Solex"/>
    <s v="Standard"/>
    <s v="medium"/>
    <s v="medium"/>
    <n v="1945.43"/>
    <n v="333.18"/>
    <d v="2002-08-31T00:00:00"/>
    <n v="1612.25"/>
    <s v="F"/>
    <n v="24"/>
    <d v="1970-09-24T00:00:00"/>
    <n v="49.810523446220188"/>
    <n v="0"/>
    <s v="n/a"/>
    <s v="High Net Worth"/>
    <s v="N"/>
    <s v="No"/>
    <n v="10"/>
    <m/>
  </r>
  <r>
    <n v="5692"/>
    <n v="42"/>
    <x v="2976"/>
    <d v="2017-09-03T00:00:00"/>
    <n v="118"/>
    <b v="1"/>
    <s v="Approved"/>
    <s v="OHM Cycles"/>
    <s v="Road"/>
    <s v="medium"/>
    <s v="small"/>
    <n v="1810"/>
    <n v="1610.9"/>
    <d v="2008-03-19T00:00:00"/>
    <n v="199.09999999999991"/>
    <s v="F"/>
    <n v="19"/>
    <d v="2001-01-16T00:00:00"/>
    <n v="19.476276870877726"/>
    <n v="0"/>
    <s v="Manufacturing"/>
    <s v="Affluent Customer"/>
    <s v="N"/>
    <s v="No"/>
    <n v="2"/>
    <m/>
  </r>
  <r>
    <n v="5792"/>
    <n v="5"/>
    <x v="2554"/>
    <d v="2017-09-03T00:00:00"/>
    <n v="118"/>
    <b v="1"/>
    <s v="Approved"/>
    <s v="Giant Bicycles"/>
    <s v="Standard"/>
    <s v="high"/>
    <s v="medium"/>
    <n v="1129.1300000000001"/>
    <n v="677.48"/>
    <d v="2004-09-28T00:00:00"/>
    <n v="451.65000000000009"/>
    <s v="F"/>
    <n v="57"/>
    <d v="1978-06-28T00:00:00"/>
    <n v="42.046139884576355"/>
    <s v="Desktop Support Technician"/>
    <s v="Retail"/>
    <s v="High Net Worth"/>
    <s v="N"/>
    <s v="Yes"/>
    <n v="13"/>
    <m/>
  </r>
  <r>
    <n v="6520"/>
    <n v="32"/>
    <x v="2795"/>
    <d v="2017-08-14T00:00:00"/>
    <m/>
    <m/>
    <s v="Approved"/>
    <s v="Giant Bicycles"/>
    <s v="Standard"/>
    <s v="high"/>
    <s v="medium"/>
    <n v="1179"/>
    <n v="707.4"/>
    <n v="35667"/>
    <m/>
    <m/>
    <m/>
    <m/>
    <m/>
    <m/>
    <m/>
    <m/>
    <m/>
    <m/>
    <m/>
    <m/>
  </r>
  <r>
    <n v="6017"/>
    <n v="34"/>
    <x v="2280"/>
    <d v="2017-09-03T00:00:00"/>
    <n v="118"/>
    <b v="1"/>
    <s v="Approved"/>
    <s v="Norco Bicycles"/>
    <s v="Road"/>
    <s v="high"/>
    <s v="large"/>
    <n v="774.53"/>
    <n v="464.72"/>
    <d v="1997-05-10T00:00:00"/>
    <n v="309.80999999999995"/>
    <s v="M"/>
    <n v="67"/>
    <d v="1980-08-15T00:00:00"/>
    <n v="39.911893309233889"/>
    <s v="Safety Technician II"/>
    <s v="Financial Services"/>
    <s v="Affluent Customer"/>
    <s v="N"/>
    <s v="Yes"/>
    <n v="19"/>
    <m/>
  </r>
  <r>
    <n v="6029"/>
    <n v="49"/>
    <x v="1132"/>
    <d v="2017-09-03T00:00:00"/>
    <n v="118"/>
    <b v="0"/>
    <s v="Approved"/>
    <s v="Trek Bicycles"/>
    <s v="Road"/>
    <s v="medium"/>
    <s v="medium"/>
    <n v="533.51"/>
    <n v="400.13"/>
    <d v="2012-06-04T00:00:00"/>
    <n v="133.38"/>
    <s v="F"/>
    <n v="68"/>
    <d v="1998-05-21T00:00:00"/>
    <n v="22.136550843480464"/>
    <s v="Technical Writer"/>
    <s v="Manufacturing"/>
    <s v="Affluent Customer"/>
    <s v="N"/>
    <s v="No"/>
    <n v="3"/>
    <m/>
  </r>
  <r>
    <n v="6436"/>
    <n v="32"/>
    <x v="2876"/>
    <d v="2017-09-03T00:00:00"/>
    <n v="118"/>
    <b v="0"/>
    <s v="Approved"/>
    <s v="Giant Bicycles"/>
    <s v="Standard"/>
    <s v="medium"/>
    <s v="medium"/>
    <n v="642.70000000000005"/>
    <n v="211.37"/>
    <d v="2002-03-22T00:00:00"/>
    <n v="431.33000000000004"/>
    <s v="M"/>
    <n v="67"/>
    <d v="1990-02-20T00:00:00"/>
    <n v="30.388605638001014"/>
    <n v="0"/>
    <s v="Financial Services"/>
    <s v="Mass Customer"/>
    <s v="N"/>
    <s v="No"/>
    <n v="4"/>
    <m/>
  </r>
  <r>
    <n v="6765"/>
    <n v="37"/>
    <x v="2534"/>
    <d v="2017-09-03T00:00:00"/>
    <n v="118"/>
    <b v="0"/>
    <s v="Approved"/>
    <s v="OHM Cycles"/>
    <s v="Standard"/>
    <s v="low"/>
    <s v="medium"/>
    <n v="1793.43"/>
    <n v="248.82"/>
    <d v="1999-07-20T00:00:00"/>
    <n v="1544.6100000000001"/>
    <s v="M"/>
    <n v="83"/>
    <d v="1966-01-27T00:00:00"/>
    <n v="54.470797418822933"/>
    <s v="Civil Engineer"/>
    <s v="Manufacturing"/>
    <s v="Mass Customer"/>
    <s v="N"/>
    <s v="No"/>
    <n v="19"/>
    <m/>
  </r>
  <r>
    <n v="6871"/>
    <n v="77"/>
    <x v="621"/>
    <d v="2017-09-03T00:00:00"/>
    <n v="118"/>
    <b v="0"/>
    <s v="Approved"/>
    <s v="Norco Bicycles"/>
    <s v="Road"/>
    <s v="medium"/>
    <s v="large"/>
    <n v="1240.31"/>
    <n v="795.1"/>
    <d v="2011-01-10T00:00:00"/>
    <n v="445.20999999999992"/>
    <s v="F"/>
    <n v="31"/>
    <d v="1979-11-09T00:00:00"/>
    <n v="40.679016596905122"/>
    <s v="Social Worker"/>
    <s v="Health"/>
    <s v="Mass Customer"/>
    <s v="N"/>
    <s v="No"/>
    <n v="11"/>
    <m/>
  </r>
  <r>
    <n v="7095"/>
    <n v="74"/>
    <x v="2252"/>
    <d v="2017-09-03T00:00:00"/>
    <n v="118"/>
    <b v="0"/>
    <s v="Approved"/>
    <s v="WeareA2B"/>
    <s v="Standard"/>
    <s v="medium"/>
    <s v="medium"/>
    <n v="1228.07"/>
    <n v="400.91"/>
    <d v="2000-05-22T00:00:00"/>
    <n v="827.15999999999985"/>
    <s v="M"/>
    <n v="92"/>
    <d v="1989-10-01T00:00:00"/>
    <n v="30.777646733891423"/>
    <s v="Tax Accountant"/>
    <s v="Property"/>
    <s v="Mass Customer"/>
    <s v="N"/>
    <s v="No"/>
    <n v="9"/>
    <m/>
  </r>
  <r>
    <n v="8043"/>
    <n v="38"/>
    <x v="2967"/>
    <d v="2017-09-03T00:00:00"/>
    <n v="118"/>
    <b v="1"/>
    <s v="Approved"/>
    <s v="Trek Bicycles"/>
    <s v="Standard"/>
    <s v="medium"/>
    <s v="large"/>
    <n v="2091.4699999999998"/>
    <n v="388.92"/>
    <d v="2015-10-18T00:00:00"/>
    <n v="1702.5499999999997"/>
    <s v="F"/>
    <n v="70"/>
    <d v="1980-12-14T00:00:00"/>
    <n v="39.58038645991882"/>
    <s v="Recruiting Manager"/>
    <s v="Financial Services"/>
    <s v="High Net Worth"/>
    <s v="N"/>
    <s v="Yes"/>
    <n v="17"/>
    <m/>
  </r>
  <r>
    <n v="8163"/>
    <n v="14"/>
    <x v="423"/>
    <d v="2017-09-03T00:00:00"/>
    <n v="118"/>
    <b v="1"/>
    <s v="Approved"/>
    <s v="Trek Bicycles"/>
    <s v="Standard"/>
    <s v="medium"/>
    <s v="small"/>
    <n v="1386.84"/>
    <n v="1234.29"/>
    <d v="2003-08-05T00:00:00"/>
    <n v="152.54999999999995"/>
    <s v="F"/>
    <n v="2"/>
    <d v="1958-11-28T00:00:00"/>
    <n v="61.640660432521564"/>
    <s v="Legal Assistant"/>
    <s v="Manufacturing"/>
    <s v="Affluent Customer"/>
    <s v="N"/>
    <s v="Yes"/>
    <n v="6"/>
    <m/>
  </r>
  <r>
    <n v="9099"/>
    <n v="38"/>
    <x v="2701"/>
    <d v="2017-09-03T00:00:00"/>
    <n v="118"/>
    <b v="1"/>
    <s v="Approved"/>
    <s v="Trek Bicycles"/>
    <s v="Standard"/>
    <s v="medium"/>
    <s v="large"/>
    <n v="2091.4699999999998"/>
    <n v="388.92"/>
    <d v="2011-08-29T00:00:00"/>
    <n v="1702.5499999999997"/>
    <s v="F"/>
    <n v="80"/>
    <d v="1980-08-12T00:00:00"/>
    <n v="39.920112487316082"/>
    <n v="0"/>
    <s v="n/a"/>
    <s v="High Net Worth"/>
    <s v="N"/>
    <s v="Yes"/>
    <n v="7"/>
    <m/>
  </r>
  <r>
    <n v="9523"/>
    <n v="51"/>
    <x v="885"/>
    <d v="2017-09-03T00:00:00"/>
    <n v="118"/>
    <b v="0"/>
    <s v="Approved"/>
    <s v="OHM Cycles"/>
    <s v="Standard"/>
    <s v="high"/>
    <s v="medium"/>
    <n v="2005.66"/>
    <n v="1203.4000000000001"/>
    <d v="1997-02-09T00:00:00"/>
    <n v="802.26"/>
    <s v="M"/>
    <n v="70"/>
    <d v="1987-12-22T00:00:00"/>
    <n v="32.555728925672248"/>
    <s v="Operator"/>
    <s v="Manufacturing"/>
    <s v="Mass Customer"/>
    <s v="N"/>
    <s v="Yes"/>
    <n v="13"/>
    <m/>
  </r>
  <r>
    <n v="9646"/>
    <n v="60"/>
    <x v="1443"/>
    <d v="2017-09-03T00:00:00"/>
    <n v="118"/>
    <b v="1"/>
    <s v="Approved"/>
    <s v="Giant Bicycles"/>
    <s v="Standard"/>
    <s v="high"/>
    <s v="small"/>
    <n v="1977.36"/>
    <n v="1759.85"/>
    <d v="2015-05-21T00:00:00"/>
    <n v="217.51"/>
    <s v="F"/>
    <n v="38"/>
    <d v="1978-02-18T00:00:00"/>
    <n v="42.402304268137996"/>
    <s v="Engineer I"/>
    <s v="Manufacturing"/>
    <s v="Mass Customer"/>
    <s v="N"/>
    <s v="Yes"/>
    <n v="7"/>
    <m/>
  </r>
  <r>
    <n v="10677"/>
    <n v="85"/>
    <x v="2988"/>
    <d v="2017-09-03T00:00:00"/>
    <n v="118"/>
    <b v="0"/>
    <s v="Approved"/>
    <s v="WeareA2B"/>
    <s v="Standard"/>
    <s v="medium"/>
    <s v="medium"/>
    <n v="752.64"/>
    <n v="205.36"/>
    <d v="2015-08-02T00:00:00"/>
    <n v="547.28"/>
    <s v="M"/>
    <n v="93"/>
    <d v="2000-06-07T00:00:00"/>
    <n v="20.087235774987313"/>
    <s v="Health Coach II"/>
    <s v="Manufacturing"/>
    <s v="Mass Customer"/>
    <s v="N"/>
    <s v="Yes"/>
    <n v="2"/>
    <m/>
  </r>
  <r>
    <n v="11368"/>
    <n v="57"/>
    <x v="2072"/>
    <d v="2017-09-03T00:00:00"/>
    <n v="118"/>
    <b v="0"/>
    <s v="Approved"/>
    <s v="WeareA2B"/>
    <s v="Touring"/>
    <s v="medium"/>
    <s v="large"/>
    <n v="1890.39"/>
    <n v="260.14"/>
    <d v="2015-10-18T00:00:00"/>
    <n v="1630.25"/>
    <s v="M"/>
    <n v="42"/>
    <d v="1995-04-08T00:00:00"/>
    <n v="25.257098788685944"/>
    <s v="Analyst Programmer"/>
    <s v="Retail"/>
    <s v="Affluent Customer"/>
    <s v="N"/>
    <s v="Yes"/>
    <n v="7"/>
    <m/>
  </r>
  <r>
    <n v="12098"/>
    <n v="99"/>
    <x v="2908"/>
    <d v="2017-09-03T00:00:00"/>
    <n v="118"/>
    <b v="0"/>
    <s v="Approved"/>
    <s v="OHM Cycles"/>
    <s v="Standard"/>
    <s v="medium"/>
    <s v="medium"/>
    <n v="1227.3399999999999"/>
    <n v="770.89"/>
    <d v="1991-05-06T00:00:00"/>
    <n v="456.44999999999993"/>
    <s v="F"/>
    <n v="3"/>
    <d v="1973-07-22T00:00:00"/>
    <n v="46.983126185946219"/>
    <s v="Human Resources Manager"/>
    <s v="Manufacturing"/>
    <s v="Affluent Customer"/>
    <s v="N"/>
    <s v="No"/>
    <n v="13"/>
    <m/>
  </r>
  <r>
    <n v="12535"/>
    <n v="0"/>
    <x v="2048"/>
    <d v="2017-09-03T00:00:00"/>
    <n v="118"/>
    <b v="0"/>
    <s v="Approved"/>
    <s v="Norco Bicycles"/>
    <s v="Standard"/>
    <s v="medium"/>
    <s v="medium"/>
    <n v="360.4"/>
    <n v="270.3"/>
    <d v="2016-12-06T00:00:00"/>
    <n v="90.099999999999966"/>
    <s v="F"/>
    <n v="11"/>
    <d v="1956-03-18T00:00:00"/>
    <n v="64.339290569507867"/>
    <n v="0"/>
    <s v="n/a"/>
    <s v="High Net Worth"/>
    <s v="N"/>
    <s v="No"/>
    <n v="17"/>
    <m/>
  </r>
  <r>
    <n v="13655"/>
    <n v="79"/>
    <x v="841"/>
    <d v="2017-09-03T00:00:00"/>
    <n v="118"/>
    <b v="1"/>
    <s v="Approved"/>
    <s v="Solex"/>
    <s v="Touring"/>
    <s v="medium"/>
    <s v="large"/>
    <n v="2083.94"/>
    <n v="675.03"/>
    <d v="2013-09-16T00:00:00"/>
    <n v="1408.91"/>
    <s v="F"/>
    <n v="96"/>
    <d v="1978-09-02T00:00:00"/>
    <n v="41.865317966768139"/>
    <s v="Analyst Programmer"/>
    <s v="Health"/>
    <s v="High Net Worth"/>
    <s v="N"/>
    <s v="No"/>
    <n v="14"/>
    <m/>
  </r>
  <r>
    <n v="14395"/>
    <n v="11"/>
    <x v="1085"/>
    <d v="2017-09-03T00:00:00"/>
    <n v="118"/>
    <b v="0"/>
    <s v="Approved"/>
    <s v="Giant Bicycles"/>
    <s v="Standard"/>
    <s v="high"/>
    <s v="medium"/>
    <n v="1274.93"/>
    <n v="764.96"/>
    <d v="2007-08-04T00:00:00"/>
    <n v="509.97"/>
    <s v="F"/>
    <n v="46"/>
    <d v="1974-05-06T00:00:00"/>
    <n v="46.194085090055808"/>
    <s v="Software Test Engineer I"/>
    <s v="Financial Services"/>
    <s v="Mass Customer"/>
    <s v="N"/>
    <s v="No"/>
    <n v="3"/>
    <m/>
  </r>
  <r>
    <n v="16037"/>
    <n v="65"/>
    <x v="1747"/>
    <d v="2017-09-03T00:00:00"/>
    <n v="118"/>
    <b v="0"/>
    <s v="Approved"/>
    <s v="WeareA2B"/>
    <s v="Standard"/>
    <s v="medium"/>
    <s v="medium"/>
    <n v="1807.45"/>
    <n v="778.69"/>
    <d v="1995-10-24T00:00:00"/>
    <n v="1028.76"/>
    <s v="M"/>
    <n v="56"/>
    <d v="1977-08-17T00:00:00"/>
    <n v="42.909153583206489"/>
    <s v="Nurse Practicioner"/>
    <s v="n/a"/>
    <s v="Affluent Customer"/>
    <s v="N"/>
    <s v="Yes"/>
    <n v="8"/>
    <m/>
  </r>
  <r>
    <n v="16376"/>
    <n v="33"/>
    <x v="2855"/>
    <d v="2017-09-03T00:00:00"/>
    <n v="118"/>
    <b v="1"/>
    <s v="Approved"/>
    <s v="Giant Bicycles"/>
    <s v="Standard"/>
    <s v="medium"/>
    <s v="small"/>
    <n v="1311.44"/>
    <n v="1167.18"/>
    <d v="2003-03-18T00:00:00"/>
    <n v="144.26"/>
    <s v="F"/>
    <n v="22"/>
    <d v="1965-06-22T00:00:00"/>
    <n v="55.070797418822927"/>
    <s v="Director of Sales"/>
    <s v="IT"/>
    <s v="Affluent Customer"/>
    <s v="N"/>
    <s v="Yes"/>
    <n v="8"/>
    <m/>
  </r>
  <r>
    <n v="16667"/>
    <n v="56"/>
    <x v="495"/>
    <d v="2017-09-03T00:00:00"/>
    <n v="118"/>
    <b v="1"/>
    <s v="Approved"/>
    <s v="Norco Bicycles"/>
    <s v="Mountain"/>
    <s v="low"/>
    <s v="small"/>
    <n v="688.63"/>
    <n v="612.88"/>
    <d v="1993-05-26T00:00:00"/>
    <n v="75.75"/>
    <s v="M"/>
    <n v="97"/>
    <d v="1977-12-23T00:00:00"/>
    <n v="42.558468651699641"/>
    <n v="0"/>
    <s v="Health"/>
    <s v="High Net Worth"/>
    <s v="N"/>
    <s v="Yes"/>
    <n v="10"/>
    <m/>
  </r>
  <r>
    <n v="17284"/>
    <n v="32"/>
    <x v="2476"/>
    <d v="2017-09-03T00:00:00"/>
    <n v="118"/>
    <b v="0"/>
    <s v="Approved"/>
    <s v="Giant Bicycles"/>
    <s v="Standard"/>
    <s v="medium"/>
    <s v="medium"/>
    <n v="642.70000000000005"/>
    <n v="211.37"/>
    <d v="2002-03-22T00:00:00"/>
    <n v="431.33000000000004"/>
    <s v="F"/>
    <n v="79"/>
    <d v="1967-02-26T00:00:00"/>
    <n v="53.38860563800101"/>
    <s v="VP Quality Control"/>
    <s v="Manufacturing"/>
    <s v="Mass Customer"/>
    <s v="N"/>
    <s v="No"/>
    <n v="11"/>
    <m/>
  </r>
  <r>
    <n v="18368"/>
    <n v="24"/>
    <x v="2185"/>
    <d v="2017-09-03T00:00:00"/>
    <n v="118"/>
    <b v="1"/>
    <s v="Approved"/>
    <s v="Solex"/>
    <s v="Road"/>
    <s v="medium"/>
    <s v="large"/>
    <n v="1777.8"/>
    <n v="820.78"/>
    <d v="1999-06-23T00:00:00"/>
    <n v="957.02"/>
    <s v="F"/>
    <n v="53"/>
    <d v="1977-12-21T00:00:00"/>
    <n v="42.563948103754434"/>
    <s v="Accountant IV"/>
    <s v="Property"/>
    <s v="Mass Customer"/>
    <s v="N"/>
    <s v="Yes"/>
    <n v="16"/>
    <m/>
  </r>
  <r>
    <n v="18459"/>
    <n v="66"/>
    <x v="118"/>
    <d v="2017-09-03T00:00:00"/>
    <n v="118"/>
    <b v="0"/>
    <s v="Approved"/>
    <s v="Solex"/>
    <s v="Standard"/>
    <s v="medium"/>
    <s v="medium"/>
    <n v="1163.8900000000001"/>
    <n v="589.27"/>
    <d v="2016-07-09T00:00:00"/>
    <n v="574.62000000000012"/>
    <s v="M"/>
    <n v="78"/>
    <d v="1964-11-29T00:00:00"/>
    <n v="55.632441254439371"/>
    <s v="Systems Administrator III"/>
    <s v="n/a"/>
    <s v="High Net Worth"/>
    <s v="N"/>
    <s v="No"/>
    <n v="14"/>
    <m/>
  </r>
  <r>
    <n v="18846"/>
    <n v="28"/>
    <x v="1"/>
    <d v="2017-09-03T00:00:00"/>
    <n v="118"/>
    <b v="0"/>
    <s v="Approved"/>
    <s v="Norco Bicycles"/>
    <s v="Standard"/>
    <s v="medium"/>
    <s v="small"/>
    <n v="1216.1400000000001"/>
    <n v="1082.3599999999999"/>
    <d v="1991-08-05T00:00:00"/>
    <n v="133.7800000000002"/>
    <s v="F"/>
    <n v="50"/>
    <d v="1990-02-19T00:00:00"/>
    <n v="30.39134536402841"/>
    <s v="Staff Accountant I"/>
    <s v="Manufacturing"/>
    <s v="Mass Customer"/>
    <s v="N"/>
    <s v="No"/>
    <n v="3"/>
    <m/>
  </r>
  <r>
    <n v="18854"/>
    <n v="1"/>
    <x v="2989"/>
    <d v="2017-09-03T00:00:00"/>
    <n v="118"/>
    <b v="1"/>
    <s v="Approved"/>
    <s v="Giant Bicycles"/>
    <s v="Standard"/>
    <s v="medium"/>
    <s v="medium"/>
    <n v="1403.5"/>
    <n v="954.82"/>
    <d v="2011-08-29T00:00:00"/>
    <n v="448.67999999999995"/>
    <s v="M"/>
    <n v="44"/>
    <d v="1973-05-23T00:00:00"/>
    <n v="47.147509747590057"/>
    <s v="Office Assistant III"/>
    <s v="Manufacturing"/>
    <s v="Mass Customer"/>
    <s v="N"/>
    <s v="Yes"/>
    <n v="12"/>
    <m/>
  </r>
  <r>
    <n v="18921"/>
    <n v="78"/>
    <x v="2333"/>
    <d v="2017-09-03T00:00:00"/>
    <n v="118"/>
    <b v="1"/>
    <s v="Approved"/>
    <s v="Giant Bicycles"/>
    <s v="Standard"/>
    <s v="medium"/>
    <s v="large"/>
    <n v="1765.3"/>
    <n v="709.48"/>
    <d v="2004-07-25T00:00:00"/>
    <n v="1055.82"/>
    <s v="F"/>
    <n v="48"/>
    <d v="1964-05-06T00:00:00"/>
    <n v="56.1995645421106"/>
    <s v="Legal Assistant"/>
    <s v="Property"/>
    <s v="Mass Customer"/>
    <s v="N"/>
    <s v="No"/>
    <n v="12"/>
    <m/>
  </r>
  <r>
    <n v="19388"/>
    <n v="68"/>
    <x v="2990"/>
    <d v="2017-09-03T00:00:00"/>
    <n v="118"/>
    <b v="0"/>
    <s v="Approved"/>
    <s v="OHM Cycles"/>
    <s v="Standard"/>
    <s v="medium"/>
    <s v="medium"/>
    <n v="1636.9"/>
    <n v="44.71"/>
    <d v="2000-05-22T00:00:00"/>
    <n v="1592.19"/>
    <s v="F"/>
    <n v="20"/>
    <d v="1973-02-20T00:00:00"/>
    <n v="47.399564542110603"/>
    <s v="Account Executive"/>
    <s v="Manufacturing"/>
    <s v="Affluent Customer"/>
    <s v="N"/>
    <s v="Yes"/>
    <n v="15"/>
    <m/>
  </r>
  <r>
    <n v="19644"/>
    <n v="23"/>
    <x v="2179"/>
    <d v="2017-09-03T00:00:00"/>
    <n v="118"/>
    <b v="1"/>
    <s v="Approved"/>
    <s v="Norco Bicycles"/>
    <s v="Mountain"/>
    <s v="low"/>
    <s v="small"/>
    <n v="688.63"/>
    <n v="612.88"/>
    <d v="2011-05-07T00:00:00"/>
    <n v="75.75"/>
    <s v="F"/>
    <n v="49"/>
    <d v="1998-02-10T00:00:00"/>
    <n v="22.410523446220189"/>
    <n v="0"/>
    <s v="Manufacturing"/>
    <s v="Mass Customer"/>
    <s v="N"/>
    <s v="Yes"/>
    <n v="4"/>
    <m/>
  </r>
  <r>
    <n v="133"/>
    <n v="93"/>
    <x v="1548"/>
    <d v="2017-09-02T00:00:00"/>
    <n v="119"/>
    <b v="1"/>
    <s v="Approved"/>
    <s v="WeareA2B"/>
    <s v="Standard"/>
    <s v="medium"/>
    <s v="medium"/>
    <n v="1065.03"/>
    <n v="230.09"/>
    <d v="2002-10-10T00:00:00"/>
    <n v="834.93999999999994"/>
    <s v="M"/>
    <n v="99"/>
    <d v="1980-11-15T00:00:00"/>
    <n v="39.659838514713343"/>
    <s v="Programmer Analyst III"/>
    <s v="Entertainment"/>
    <s v="Affluent Customer"/>
    <s v="N"/>
    <s v="Yes"/>
    <n v="14"/>
    <m/>
  </r>
  <r>
    <n v="507"/>
    <n v="71"/>
    <x v="60"/>
    <d v="2017-09-02T00:00:00"/>
    <n v="119"/>
    <b v="1"/>
    <s v="Approved"/>
    <s v="Solex"/>
    <s v="Standard"/>
    <s v="high"/>
    <s v="large"/>
    <n v="1842.92"/>
    <n v="1105.75"/>
    <d v="1995-10-24T00:00:00"/>
    <n v="737.17000000000007"/>
    <s v="M"/>
    <n v="4"/>
    <d v="1986-10-24T00:00:00"/>
    <n v="33.717372761288686"/>
    <s v="Associate Professor"/>
    <s v="n/a"/>
    <s v="Mass Customer"/>
    <s v="N"/>
    <s v="No"/>
    <n v="7"/>
    <m/>
  </r>
  <r>
    <n v="540"/>
    <n v="40"/>
    <x v="978"/>
    <d v="2017-09-02T00:00:00"/>
    <n v="119"/>
    <b v="1"/>
    <s v="Approved"/>
    <s v="OHM Cycles"/>
    <s v="Standard"/>
    <s v="high"/>
    <s v="medium"/>
    <n v="1458.17"/>
    <n v="874.9"/>
    <d v="1993-04-12T00:00:00"/>
    <n v="583.2700000000001"/>
    <s v="M"/>
    <n v="53"/>
    <d v="1971-03-16T00:00:00"/>
    <n v="49.336550843480467"/>
    <s v="Health Coach IV"/>
    <s v="Health"/>
    <s v="Affluent Customer"/>
    <s v="N"/>
    <s v="Yes"/>
    <n v="7"/>
    <m/>
  </r>
  <r>
    <n v="754"/>
    <n v="85"/>
    <x v="2508"/>
    <d v="2017-09-02T00:00:00"/>
    <n v="119"/>
    <b v="0"/>
    <s v="Approved"/>
    <s v="WeareA2B"/>
    <s v="Standard"/>
    <s v="medium"/>
    <s v="medium"/>
    <n v="752.64"/>
    <n v="205.36"/>
    <d v="2015-08-02T00:00:00"/>
    <n v="547.28"/>
    <s v="F"/>
    <n v="31"/>
    <d v="1969-12-12T00:00:00"/>
    <n v="50.594085090055806"/>
    <s v="VP Quality Control"/>
    <s v="Manufacturing"/>
    <s v="Mass Customer"/>
    <s v="N"/>
    <s v="No"/>
    <n v="16"/>
    <m/>
  </r>
  <r>
    <n v="1423"/>
    <n v="78"/>
    <x v="2982"/>
    <d v="2017-09-02T00:00:00"/>
    <n v="119"/>
    <b v="0"/>
    <s v="Approved"/>
    <s v="Giant Bicycles"/>
    <s v="Standard"/>
    <s v="medium"/>
    <s v="large"/>
    <n v="1765.3"/>
    <n v="709.48"/>
    <d v="1991-07-10T00:00:00"/>
    <n v="1055.82"/>
    <s v="F"/>
    <n v="30"/>
    <d v="1982-08-08T00:00:00"/>
    <n v="37.931071391425668"/>
    <s v="Senior Cost Accountant"/>
    <s v="Financial Services"/>
    <s v="Mass Customer"/>
    <s v="N"/>
    <s v="Yes"/>
    <n v="11"/>
    <m/>
  </r>
  <r>
    <n v="2537"/>
    <n v="95"/>
    <x v="2419"/>
    <d v="2017-09-02T00:00:00"/>
    <n v="119"/>
    <b v="1"/>
    <s v="Approved"/>
    <s v="Giant Bicycles"/>
    <s v="Standard"/>
    <s v="medium"/>
    <s v="large"/>
    <n v="569.55999999999995"/>
    <n v="528.42999999999995"/>
    <d v="2004-01-16T00:00:00"/>
    <n v="41.129999999999995"/>
    <s v="F"/>
    <n v="6"/>
    <d v="1985-09-10T00:00:00"/>
    <n v="34.837920706494167"/>
    <n v="0"/>
    <s v="IT"/>
    <s v="Mass Customer"/>
    <s v="N"/>
    <s v="Yes"/>
    <n v="14"/>
    <m/>
  </r>
  <r>
    <n v="2997"/>
    <n v="97"/>
    <x v="122"/>
    <d v="2017-09-02T00:00:00"/>
    <n v="119"/>
    <b v="0"/>
    <s v="Approved"/>
    <s v="Solex"/>
    <s v="Standard"/>
    <s v="medium"/>
    <s v="large"/>
    <n v="202.62"/>
    <n v="151.96"/>
    <d v="2016-03-29T00:00:00"/>
    <n v="50.66"/>
    <s v="F"/>
    <n v="67"/>
    <d v="1962-09-18T00:00:00"/>
    <n v="57.832441254439367"/>
    <n v="0"/>
    <s v="Financial Services"/>
    <s v="Mass Customer"/>
    <s v="N"/>
    <s v="No"/>
    <n v="9"/>
    <m/>
  </r>
  <r>
    <n v="3329"/>
    <n v="26"/>
    <x v="1894"/>
    <d v="2017-09-02T00:00:00"/>
    <n v="119"/>
    <b v="1"/>
    <s v="Approved"/>
    <s v="WeareA2B"/>
    <s v="Standard"/>
    <s v="medium"/>
    <s v="medium"/>
    <n v="1992.93"/>
    <n v="762.63"/>
    <d v="1993-05-26T00:00:00"/>
    <n v="1230.3000000000002"/>
    <s v="M"/>
    <n v="42"/>
    <d v="1987-12-25T00:00:00"/>
    <n v="32.547509747590055"/>
    <s v="Database Administrator IV"/>
    <s v="Property"/>
    <s v="Mass Customer"/>
    <s v="N"/>
    <s v="No"/>
    <n v="7"/>
    <m/>
  </r>
  <r>
    <n v="3499"/>
    <n v="62"/>
    <x v="2991"/>
    <d v="2017-09-02T00:00:00"/>
    <n v="119"/>
    <b v="0"/>
    <s v="Approved"/>
    <s v="Solex"/>
    <s v="Standard"/>
    <s v="medium"/>
    <s v="medium"/>
    <n v="478.16"/>
    <n v="298.72000000000003"/>
    <d v="1993-06-23T00:00:00"/>
    <n v="179.44"/>
    <s v="M"/>
    <n v="32"/>
    <d v="1993-09-16T00:00:00"/>
    <n v="26.816002898274984"/>
    <s v="Programmer Analyst I"/>
    <s v="Financial Services"/>
    <s v="Mass Customer"/>
    <s v="N"/>
    <s v="No"/>
    <n v="7"/>
    <m/>
  </r>
  <r>
    <n v="3532"/>
    <n v="51"/>
    <x v="2138"/>
    <d v="2017-09-02T00:00:00"/>
    <n v="119"/>
    <b v="0"/>
    <s v="Approved"/>
    <s v="OHM Cycles"/>
    <s v="Standard"/>
    <s v="high"/>
    <s v="medium"/>
    <n v="2005.66"/>
    <n v="1203.4000000000001"/>
    <d v="2012-04-10T00:00:00"/>
    <n v="802.26"/>
    <s v="F"/>
    <n v="97"/>
    <d v="1977-12-28T00:00:00"/>
    <n v="42.544770021562655"/>
    <s v="Nuclear Power Engineer"/>
    <s v="Manufacturing"/>
    <s v="Affluent Customer"/>
    <s v="N"/>
    <s v="No"/>
    <n v="18"/>
    <m/>
  </r>
  <r>
    <n v="3885"/>
    <n v="4"/>
    <x v="289"/>
    <d v="2017-09-02T00:00:00"/>
    <n v="119"/>
    <b v="1"/>
    <s v="Approved"/>
    <s v="Solex"/>
    <s v="Standard"/>
    <s v="medium"/>
    <s v="medium"/>
    <n v="1483.2"/>
    <n v="99.59"/>
    <d v="1998-12-17T00:00:00"/>
    <n v="1383.6100000000001"/>
    <s v="M"/>
    <n v="12"/>
    <d v="1987-03-24T00:00:00"/>
    <n v="33.303674131151695"/>
    <s v="Tax Accountant"/>
    <s v="Telecommunications"/>
    <s v="High Net Worth"/>
    <s v="N"/>
    <s v="No"/>
    <n v="17"/>
    <m/>
  </r>
  <r>
    <n v="3919"/>
    <n v="60"/>
    <x v="2077"/>
    <d v="2017-09-02T00:00:00"/>
    <n v="119"/>
    <b v="0"/>
    <s v="Approved"/>
    <s v="Giant Bicycles"/>
    <s v="Standard"/>
    <s v="high"/>
    <s v="small"/>
    <n v="1977.36"/>
    <n v="1759.85"/>
    <d v="2005-10-22T00:00:00"/>
    <n v="217.51"/>
    <s v="F"/>
    <n v="42"/>
    <d v="1961-11-24T00:00:00"/>
    <n v="58.64887961060375"/>
    <s v="VP Product Management"/>
    <s v="n/a"/>
    <s v="Affluent Customer"/>
    <s v="N"/>
    <s v="Yes"/>
    <n v="9"/>
    <m/>
  </r>
  <r>
    <n v="4893"/>
    <n v="35"/>
    <x v="1494"/>
    <d v="2017-09-02T00:00:00"/>
    <n v="119"/>
    <b v="1"/>
    <s v="Approved"/>
    <s v="Giant Bicycles"/>
    <s v="Standard"/>
    <s v="medium"/>
    <s v="medium"/>
    <n v="1403.5"/>
    <n v="954.82"/>
    <d v="1998-12-16T00:00:00"/>
    <n v="448.67999999999995"/>
    <s v="F"/>
    <n v="32"/>
    <d v="1960-11-26T00:00:00"/>
    <n v="59.643400158548957"/>
    <s v="Media Manager II"/>
    <s v="Financial Services"/>
    <s v="High Net Worth"/>
    <s v="N"/>
    <s v="Yes"/>
    <n v="13"/>
    <m/>
  </r>
  <r>
    <n v="4916"/>
    <n v="77"/>
    <x v="2131"/>
    <d v="2017-09-02T00:00:00"/>
    <n v="119"/>
    <b v="0"/>
    <s v="Approved"/>
    <s v="Norco Bicycles"/>
    <s v="Road"/>
    <s v="medium"/>
    <s v="large"/>
    <n v="1240.31"/>
    <n v="795.1"/>
    <d v="2011-01-10T00:00:00"/>
    <n v="445.20999999999992"/>
    <s v="M"/>
    <n v="41"/>
    <d v="1975-11-03T00:00:00"/>
    <n v="44.6981946790969"/>
    <s v="Librarian"/>
    <s v="Entertainment"/>
    <s v="Mass Customer"/>
    <s v="N"/>
    <s v="No"/>
    <n v="18"/>
    <m/>
  </r>
  <r>
    <n v="5660"/>
    <n v="68"/>
    <x v="322"/>
    <d v="2017-09-02T00:00:00"/>
    <n v="119"/>
    <b v="1"/>
    <s v="Approved"/>
    <s v="OHM Cycles"/>
    <s v="Standard"/>
    <s v="medium"/>
    <s v="medium"/>
    <n v="1636.9"/>
    <n v="44.71"/>
    <d v="2010-08-20T00:00:00"/>
    <n v="1592.19"/>
    <s v="F"/>
    <n v="61"/>
    <d v="1966-08-26T00:00:00"/>
    <n v="53.89271522704211"/>
    <s v="Junior Executive"/>
    <s v="Health"/>
    <s v="Mass Customer"/>
    <s v="N"/>
    <s v="No"/>
    <n v="7"/>
    <m/>
  </r>
  <r>
    <n v="5669"/>
    <n v="35"/>
    <x v="2992"/>
    <d v="2017-09-02T00:00:00"/>
    <n v="119"/>
    <b v="0"/>
    <s v="Approved"/>
    <s v="Trek Bicycles"/>
    <s v="Standard"/>
    <s v="low"/>
    <s v="medium"/>
    <n v="1057.51"/>
    <n v="154.4"/>
    <d v="2011-03-16T00:00:00"/>
    <n v="903.11"/>
    <s v="M"/>
    <n v="64"/>
    <d v="1980-02-12T00:00:00"/>
    <n v="40.418742624302382"/>
    <s v="Chemical Engineer"/>
    <s v="Manufacturing"/>
    <s v="Mass Customer"/>
    <s v="N"/>
    <s v="Yes"/>
    <n v="9"/>
    <m/>
  </r>
  <r>
    <n v="5755"/>
    <n v="81"/>
    <x v="2552"/>
    <d v="2017-09-02T00:00:00"/>
    <n v="119"/>
    <b v="0"/>
    <s v="Approved"/>
    <s v="Norco Bicycles"/>
    <s v="Standard"/>
    <s v="medium"/>
    <s v="small"/>
    <n v="586.45000000000005"/>
    <n v="521.94000000000005"/>
    <d v="1991-05-06T00:00:00"/>
    <n v="64.509999999999991"/>
    <s v="M"/>
    <n v="6"/>
    <d v="1990-03-02T00:00:00"/>
    <n v="30.361208377727039"/>
    <s v="Marketing Manager"/>
    <s v="Retail"/>
    <s v="Mass Customer"/>
    <s v="N"/>
    <s v="Yes"/>
    <n v="19"/>
    <m/>
  </r>
  <r>
    <n v="5911"/>
    <n v="86"/>
    <x v="1012"/>
    <d v="2017-09-02T00:00:00"/>
    <n v="119"/>
    <b v="0"/>
    <s v="Approved"/>
    <s v="OHM Cycles"/>
    <s v="Standard"/>
    <s v="medium"/>
    <s v="medium"/>
    <n v="235.63"/>
    <n v="125.07"/>
    <d v="2004-08-07T00:00:00"/>
    <n v="110.56"/>
    <s v="F"/>
    <n v="81"/>
    <d v="1960-08-01T00:00:00"/>
    <n v="59.96394810375444"/>
    <s v="Director of Sales"/>
    <s v="Property"/>
    <s v="Mass Customer"/>
    <s v="N"/>
    <s v="No"/>
    <n v="15"/>
    <m/>
  </r>
  <r>
    <n v="6267"/>
    <n v="3"/>
    <x v="1088"/>
    <d v="2017-09-02T00:00:00"/>
    <n v="119"/>
    <b v="1"/>
    <s v="Approved"/>
    <s v="Trek Bicycles"/>
    <s v="Standard"/>
    <s v="medium"/>
    <s v="large"/>
    <n v="2091.4699999999998"/>
    <n v="388.92"/>
    <d v="1998-12-17T00:00:00"/>
    <n v="1702.5499999999997"/>
    <s v="M"/>
    <n v="7"/>
    <d v="1975-08-05T00:00:00"/>
    <n v="44.944770021562654"/>
    <s v="Analog Circuit Design manager"/>
    <s v="Financial Services"/>
    <s v="Mass Customer"/>
    <s v="N"/>
    <s v="Yes"/>
    <n v="4"/>
    <m/>
  </r>
  <r>
    <n v="6417"/>
    <n v="17"/>
    <x v="2357"/>
    <d v="2017-09-02T00:00:00"/>
    <n v="119"/>
    <b v="1"/>
    <s v="Approved"/>
    <s v="Solex"/>
    <s v="Standard"/>
    <s v="high"/>
    <s v="medium"/>
    <n v="1024.6600000000001"/>
    <n v="614.79999999999995"/>
    <d v="1996-11-09T00:00:00"/>
    <n v="409.86000000000013"/>
    <s v="F"/>
    <n v="15"/>
    <d v="1975-07-15T00:00:00"/>
    <n v="45.002304268137998"/>
    <s v="Computer Systems Analyst II"/>
    <s v="Telecommunications"/>
    <s v="Affluent Customer"/>
    <s v="N"/>
    <s v="No"/>
    <n v="17"/>
    <m/>
  </r>
  <r>
    <n v="6863"/>
    <n v="63"/>
    <x v="2356"/>
    <d v="2017-09-02T00:00:00"/>
    <n v="119"/>
    <b v="0"/>
    <s v="Approved"/>
    <s v="WeareA2B"/>
    <s v="Standard"/>
    <s v="medium"/>
    <s v="medium"/>
    <n v="1992.93"/>
    <n v="762.63"/>
    <d v="2003-03-18T00:00:00"/>
    <n v="1230.3000000000002"/>
    <s v="M"/>
    <n v="43"/>
    <d v="1963-01-17T00:00:00"/>
    <n v="57.500934405124298"/>
    <s v="Quality Engineer"/>
    <s v="Property"/>
    <s v="High Net Worth"/>
    <s v="N"/>
    <s v="Yes"/>
    <n v="11"/>
    <m/>
  </r>
  <r>
    <n v="7781"/>
    <n v="54"/>
    <x v="701"/>
    <d v="2017-09-02T00:00:00"/>
    <n v="119"/>
    <b v="0"/>
    <s v="Approved"/>
    <s v="WeareA2B"/>
    <s v="Standard"/>
    <s v="medium"/>
    <s v="medium"/>
    <n v="1807.45"/>
    <n v="778.69"/>
    <d v="2015-04-11T00:00:00"/>
    <n v="1028.76"/>
    <s v="F"/>
    <n v="19"/>
    <d v="1971-09-28T00:00:00"/>
    <n v="48.799564542110602"/>
    <n v="0"/>
    <s v="Manufacturing"/>
    <s v="High Net Worth"/>
    <s v="N"/>
    <s v="Yes"/>
    <n v="14"/>
    <m/>
  </r>
  <r>
    <n v="8421"/>
    <n v="64"/>
    <x v="2629"/>
    <d v="2017-09-02T00:00:00"/>
    <n v="119"/>
    <b v="1"/>
    <s v="Approved"/>
    <s v="Trek Bicycles"/>
    <s v="Standard"/>
    <s v="medium"/>
    <s v="large"/>
    <n v="1469.44"/>
    <n v="596.54999999999995"/>
    <d v="2014-10-10T00:00:00"/>
    <n v="872.8900000000001"/>
    <s v="F"/>
    <n v="21"/>
    <d v="1977-10-06T00:00:00"/>
    <n v="42.77216728183663"/>
    <s v="Analog Circuit Design manager"/>
    <s v="Manufacturing"/>
    <s v="Mass Customer"/>
    <s v="N"/>
    <s v="Yes"/>
    <n v="3"/>
    <m/>
  </r>
  <r>
    <n v="9223"/>
    <n v="82"/>
    <x v="2600"/>
    <d v="2017-09-02T00:00:00"/>
    <n v="119"/>
    <b v="0"/>
    <s v="Approved"/>
    <s v="Norco Bicycles"/>
    <s v="Standard"/>
    <s v="high"/>
    <s v="medium"/>
    <n v="1148.6400000000001"/>
    <n v="689.18"/>
    <d v="2013-09-16T00:00:00"/>
    <n v="459.46000000000015"/>
    <s v="M"/>
    <n v="30"/>
    <d v="1986-03-25T00:00:00"/>
    <n v="34.300934405124302"/>
    <s v="Web Developer III"/>
    <s v="Manufacturing"/>
    <s v="Mass Customer"/>
    <s v="N"/>
    <s v="Yes"/>
    <n v="6"/>
    <m/>
  </r>
  <r>
    <n v="6573"/>
    <n v="83"/>
    <x v="2009"/>
    <d v="2017-09-01T00:00:00"/>
    <m/>
    <m/>
    <s v="Approved"/>
    <s v="Solex"/>
    <s v="Touring"/>
    <s v="medium"/>
    <s v="large"/>
    <n v="2083.94"/>
    <n v="675.03"/>
    <n v="35667"/>
    <m/>
    <m/>
    <m/>
    <m/>
    <m/>
    <m/>
    <m/>
    <m/>
    <m/>
    <m/>
    <m/>
    <m/>
  </r>
  <r>
    <n v="9451"/>
    <n v="95"/>
    <x v="1666"/>
    <d v="2017-09-02T00:00:00"/>
    <n v="119"/>
    <b v="0"/>
    <s v="Approved"/>
    <s v="OHM Cycles"/>
    <s v="Touring"/>
    <s v="low"/>
    <s v="medium"/>
    <n v="1073.07"/>
    <n v="933.84"/>
    <d v="1997-01-25T00:00:00"/>
    <n v="139.2299999999999"/>
    <s v="U"/>
    <n v="81"/>
    <d v="1899-12-30T00:00:00"/>
    <n v="0"/>
    <s v="Assistant Professor"/>
    <s v="IT"/>
    <s v="High Net Worth"/>
    <s v="N"/>
    <s v="No"/>
    <n v="0"/>
    <m/>
  </r>
  <r>
    <n v="9541"/>
    <n v="83"/>
    <x v="2522"/>
    <d v="2017-09-02T00:00:00"/>
    <n v="119"/>
    <b v="0"/>
    <s v="Approved"/>
    <s v="Solex"/>
    <s v="Touring"/>
    <s v="medium"/>
    <s v="large"/>
    <n v="2083.94"/>
    <n v="675.03"/>
    <d v="2013-09-16T00:00:00"/>
    <n v="1408.91"/>
    <s v="M"/>
    <n v="52"/>
    <d v="1957-10-27T00:00:00"/>
    <n v="62.728331665398272"/>
    <s v="VP Accounting"/>
    <s v="Financial Services"/>
    <s v="Mass Customer"/>
    <s v="N"/>
    <s v="No"/>
    <n v="17"/>
    <m/>
  </r>
  <r>
    <n v="10713"/>
    <n v="39"/>
    <x v="1752"/>
    <d v="2017-09-02T00:00:00"/>
    <n v="119"/>
    <b v="1"/>
    <s v="Approved"/>
    <s v="Giant Bicycles"/>
    <s v="Standard"/>
    <s v="medium"/>
    <s v="large"/>
    <n v="1812.75"/>
    <n v="582.48"/>
    <d v="2010-06-07T00:00:00"/>
    <n v="1230.27"/>
    <s v="F"/>
    <n v="45"/>
    <d v="1968-08-06T00:00:00"/>
    <n v="51.944770021562654"/>
    <s v="Social Worker"/>
    <s v="Health"/>
    <s v="Affluent Customer"/>
    <s v="N"/>
    <s v="No"/>
    <n v="4"/>
    <m/>
  </r>
  <r>
    <n v="11014"/>
    <n v="85"/>
    <x v="627"/>
    <d v="2017-09-02T00:00:00"/>
    <n v="119"/>
    <b v="1"/>
    <s v="Approved"/>
    <s v="WeareA2B"/>
    <s v="Standard"/>
    <s v="medium"/>
    <s v="medium"/>
    <n v="1228.07"/>
    <n v="400.91"/>
    <d v="2008-03-19T00:00:00"/>
    <n v="827.15999999999985"/>
    <s v="M"/>
    <n v="92"/>
    <d v="1973-07-03T00:00:00"/>
    <n v="47.03518098046677"/>
    <s v="Information Systems Manager"/>
    <s v="Financial Services"/>
    <s v="High Net Worth"/>
    <s v="N"/>
    <s v="Yes"/>
    <n v="13"/>
    <m/>
  </r>
  <r>
    <n v="11017"/>
    <n v="38"/>
    <x v="1863"/>
    <d v="2017-09-02T00:00:00"/>
    <n v="119"/>
    <b v="1"/>
    <s v="Approved"/>
    <s v="Solex"/>
    <s v="Standard"/>
    <s v="medium"/>
    <s v="medium"/>
    <n v="1577.53"/>
    <n v="826.51"/>
    <d v="2011-03-16T00:00:00"/>
    <n v="751.02"/>
    <s v="F"/>
    <n v="61"/>
    <d v="1971-02-16T00:00:00"/>
    <n v="49.413263172247589"/>
    <s v="Legal Assistant"/>
    <s v="Manufacturing"/>
    <s v="Mass Customer"/>
    <s v="N"/>
    <s v="No"/>
    <n v="4"/>
    <m/>
  </r>
  <r>
    <n v="11641"/>
    <n v="70"/>
    <x v="763"/>
    <d v="2017-09-02T00:00:00"/>
    <n v="119"/>
    <b v="1"/>
    <s v="Approved"/>
    <s v="Trek Bicycles"/>
    <s v="Standard"/>
    <s v="high"/>
    <s v="medium"/>
    <n v="495.72"/>
    <n v="297.43"/>
    <d v="2002-08-31T00:00:00"/>
    <n v="198.29000000000002"/>
    <s v="F"/>
    <n v="61"/>
    <d v="1978-02-13T00:00:00"/>
    <n v="42.416002898274982"/>
    <s v="Junior Executive"/>
    <s v="Health"/>
    <s v="Mass Customer"/>
    <s v="N"/>
    <s v="Yes"/>
    <n v="21"/>
    <m/>
  </r>
  <r>
    <n v="11818"/>
    <n v="15"/>
    <x v="732"/>
    <d v="2017-09-02T00:00:00"/>
    <n v="119"/>
    <b v="1"/>
    <s v="Approved"/>
    <s v="Norco Bicycles"/>
    <s v="Standard"/>
    <s v="low"/>
    <s v="medium"/>
    <n v="958.74"/>
    <n v="748.9"/>
    <d v="2009-03-08T00:00:00"/>
    <n v="209.84000000000003"/>
    <s v="M"/>
    <n v="62"/>
    <d v="1966-06-23T00:00:00"/>
    <n v="54.068057692795534"/>
    <s v="Database Administrator I"/>
    <s v="Financial Services"/>
    <s v="Affluent Customer"/>
    <s v="N"/>
    <s v="Yes"/>
    <n v="11"/>
    <m/>
  </r>
  <r>
    <n v="11837"/>
    <n v="84"/>
    <x v="2993"/>
    <d v="2017-09-02T00:00:00"/>
    <n v="119"/>
    <b v="1"/>
    <s v="Approved"/>
    <s v="Trek Bicycles"/>
    <s v="Road"/>
    <s v="medium"/>
    <s v="medium"/>
    <n v="290.62"/>
    <n v="215.14"/>
    <d v="1993-04-20T00:00:00"/>
    <n v="75.480000000000018"/>
    <s v="F"/>
    <n v="14"/>
    <d v="1972-10-11T00:00:00"/>
    <n v="47.761208377727037"/>
    <s v="Sales Representative"/>
    <s v="Retail"/>
    <s v="Mass Customer"/>
    <s v="N"/>
    <s v="Yes"/>
    <n v="17"/>
    <m/>
  </r>
  <r>
    <n v="11892"/>
    <n v="46"/>
    <x v="2994"/>
    <d v="2017-09-02T00:00:00"/>
    <n v="119"/>
    <b v="0"/>
    <s v="Approved"/>
    <s v="OHM Cycles"/>
    <s v="Standard"/>
    <s v="low"/>
    <s v="medium"/>
    <n v="1793.43"/>
    <n v="248.82"/>
    <d v="1999-07-20T00:00:00"/>
    <n v="1544.6100000000001"/>
    <s v="M"/>
    <n v="96"/>
    <d v="1962-10-22T00:00:00"/>
    <n v="57.739290569507865"/>
    <s v="Analyst Programmer"/>
    <s v="IT"/>
    <s v="High Net Worth"/>
    <s v="N"/>
    <s v="No"/>
    <n v="12"/>
    <m/>
  </r>
  <r>
    <n v="12052"/>
    <n v="10"/>
    <x v="2281"/>
    <d v="2017-09-02T00:00:00"/>
    <n v="119"/>
    <b v="0"/>
    <s v="Approved"/>
    <s v="WeareA2B"/>
    <s v="Touring"/>
    <s v="medium"/>
    <s v="medium"/>
    <n v="1466.68"/>
    <n v="363.25"/>
    <d v="2014-03-03T00:00:00"/>
    <n v="1103.43"/>
    <s v="M"/>
    <n v="17"/>
    <d v="1982-01-06T00:00:00"/>
    <n v="38.517372761288684"/>
    <n v="0"/>
    <s v="n/a"/>
    <s v="Affluent Customer"/>
    <s v="N"/>
    <s v="Yes"/>
    <n v="15"/>
    <m/>
  </r>
  <r>
    <n v="12219"/>
    <n v="11"/>
    <x v="583"/>
    <d v="2017-09-02T00:00:00"/>
    <n v="119"/>
    <b v="0"/>
    <s v="Approved"/>
    <s v="Trek Bicycles"/>
    <s v="Standard"/>
    <s v="medium"/>
    <s v="small"/>
    <n v="1775.81"/>
    <n v="1580.47"/>
    <d v="2010-05-05T00:00:00"/>
    <n v="195.33999999999992"/>
    <s v="M"/>
    <n v="36"/>
    <d v="1971-08-31T00:00:00"/>
    <n v="48.876276870877724"/>
    <s v="Dental Hygienist"/>
    <s v="Health"/>
    <s v="High Net Worth"/>
    <s v="N"/>
    <s v="No"/>
    <n v="10"/>
    <m/>
  </r>
  <r>
    <n v="13219"/>
    <n v="38"/>
    <x v="741"/>
    <d v="2017-09-02T00:00:00"/>
    <n v="119"/>
    <b v="0"/>
    <s v="Approved"/>
    <s v="Trek Bicycles"/>
    <s v="Standard"/>
    <s v="medium"/>
    <s v="large"/>
    <n v="2091.4699999999998"/>
    <n v="388.92"/>
    <d v="2003-07-21T00:00:00"/>
    <n v="1702.5499999999997"/>
    <s v="M"/>
    <n v="59"/>
    <d v="1998-08-26T00:00:00"/>
    <n v="21.870797418822931"/>
    <s v="Human Resources Manager"/>
    <s v="n/a"/>
    <s v="High Net Worth"/>
    <s v="N"/>
    <s v="Yes"/>
    <n v="1"/>
    <m/>
  </r>
  <r>
    <n v="13725"/>
    <n v="75"/>
    <x v="1787"/>
    <d v="2017-09-02T00:00:00"/>
    <n v="119"/>
    <b v="1"/>
    <s v="Approved"/>
    <s v="Giant Bicycles"/>
    <s v="Touring"/>
    <s v="medium"/>
    <s v="large"/>
    <n v="1873.97"/>
    <n v="863.95"/>
    <d v="2014-10-10T00:00:00"/>
    <n v="1010.02"/>
    <s v="M"/>
    <n v="64"/>
    <d v="1997-10-28T00:00:00"/>
    <n v="22.698194679096904"/>
    <s v="Environmental Tech"/>
    <s v="Property"/>
    <s v="Mass Customer"/>
    <s v="N"/>
    <s v="Yes"/>
    <n v="5"/>
    <m/>
  </r>
  <r>
    <n v="14646"/>
    <n v="19"/>
    <x v="1629"/>
    <d v="2017-09-02T00:00:00"/>
    <n v="119"/>
    <b v="1"/>
    <s v="Approved"/>
    <s v="OHM Cycles"/>
    <s v="Road"/>
    <s v="high"/>
    <s v="large"/>
    <n v="12.01"/>
    <n v="7.21"/>
    <d v="2011-05-07T00:00:00"/>
    <n v="4.8"/>
    <s v="M"/>
    <n v="84"/>
    <d v="1991-01-27T00:00:00"/>
    <n v="29.454359062658547"/>
    <n v="0"/>
    <s v="Manufacturing"/>
    <s v="Affluent Customer"/>
    <s v="N"/>
    <s v="Yes"/>
    <n v="2"/>
    <m/>
  </r>
  <r>
    <n v="15184"/>
    <n v="63"/>
    <x v="1507"/>
    <d v="2017-09-02T00:00:00"/>
    <n v="119"/>
    <b v="0"/>
    <s v="Approved"/>
    <s v="Solex"/>
    <s v="Standard"/>
    <s v="medium"/>
    <s v="medium"/>
    <n v="1483.2"/>
    <n v="99.59"/>
    <d v="1998-12-17T00:00:00"/>
    <n v="1383.6100000000001"/>
    <s v="F"/>
    <n v="99"/>
    <d v="1958-12-19T00:00:00"/>
    <n v="61.58312618594622"/>
    <s v="Product Engineer"/>
    <s v="Retail"/>
    <s v="Mass Customer"/>
    <s v="N"/>
    <s v="No"/>
    <n v="17"/>
    <m/>
  </r>
  <r>
    <n v="15390"/>
    <n v="90"/>
    <x v="2043"/>
    <d v="2017-09-02T00:00:00"/>
    <n v="119"/>
    <b v="1"/>
    <s v="Approved"/>
    <s v="Norco Bicycles"/>
    <s v="Standard"/>
    <s v="low"/>
    <s v="medium"/>
    <n v="363.01"/>
    <n v="290.41000000000003"/>
    <d v="2005-05-10T00:00:00"/>
    <n v="72.599999999999966"/>
    <s v="M"/>
    <n v="0"/>
    <d v="1965-09-04T00:00:00"/>
    <n v="54.868057692795531"/>
    <s v="Database Administrator III"/>
    <s v="Financial Services"/>
    <s v="Mass Customer"/>
    <s v="N"/>
    <s v="Yes"/>
    <n v="13"/>
    <m/>
  </r>
  <r>
    <n v="15717"/>
    <n v="19"/>
    <x v="1122"/>
    <d v="2017-09-02T00:00:00"/>
    <n v="119"/>
    <b v="0"/>
    <s v="Approved"/>
    <s v="OHM Cycles"/>
    <s v="Road"/>
    <s v="high"/>
    <s v="large"/>
    <n v="12.01"/>
    <n v="7.21"/>
    <d v="2009-03-08T00:00:00"/>
    <n v="4.8"/>
    <s v="F"/>
    <n v="50"/>
    <d v="1984-08-31T00:00:00"/>
    <n v="35.865317966768139"/>
    <n v="0"/>
    <s v="Retail"/>
    <s v="Affluent Customer"/>
    <s v="N"/>
    <s v="No"/>
    <n v="16"/>
    <m/>
  </r>
  <r>
    <n v="15858"/>
    <n v="9"/>
    <x v="90"/>
    <d v="2017-09-02T00:00:00"/>
    <n v="119"/>
    <b v="1"/>
    <s v="Approved"/>
    <s v="OHM Cycles"/>
    <s v="Road"/>
    <s v="medium"/>
    <s v="medium"/>
    <n v="742.54"/>
    <n v="667.4"/>
    <d v="1991-11-07T00:00:00"/>
    <n v="75.139999999999986"/>
    <s v="M"/>
    <n v="10"/>
    <d v="1992-03-10T00:00:00"/>
    <n v="28.336550843480463"/>
    <s v="Nurse"/>
    <s v="Manufacturing"/>
    <s v="Mass Customer"/>
    <s v="N"/>
    <s v="No"/>
    <n v="7"/>
    <m/>
  </r>
  <r>
    <n v="16377"/>
    <n v="12"/>
    <x v="1771"/>
    <d v="2017-09-02T00:00:00"/>
    <n v="119"/>
    <b v="1"/>
    <s v="Approved"/>
    <s v="WeareA2B"/>
    <s v="Standard"/>
    <s v="medium"/>
    <s v="medium"/>
    <n v="1231.1500000000001"/>
    <n v="161.6"/>
    <d v="2004-08-17T00:00:00"/>
    <n v="1069.5500000000002"/>
    <s v="M"/>
    <n v="7"/>
    <d v="1980-10-01T00:00:00"/>
    <n v="39.783126185946216"/>
    <s v="Developer IV"/>
    <s v="n/a"/>
    <s v="Mass Customer"/>
    <s v="N"/>
    <s v="No"/>
    <n v="21"/>
    <m/>
  </r>
  <r>
    <n v="17245"/>
    <n v="20"/>
    <x v="2855"/>
    <d v="2017-09-02T00:00:00"/>
    <n v="119"/>
    <b v="1"/>
    <s v="Approved"/>
    <s v="Trek Bicycles"/>
    <s v="Standard"/>
    <s v="medium"/>
    <s v="small"/>
    <n v="1775.81"/>
    <n v="1580.47"/>
    <d v="1993-05-26T00:00:00"/>
    <n v="195.33999999999992"/>
    <s v="F"/>
    <n v="22"/>
    <d v="1965-06-22T00:00:00"/>
    <n v="55.070797418822927"/>
    <s v="Director of Sales"/>
    <s v="IT"/>
    <s v="Affluent Customer"/>
    <s v="N"/>
    <s v="Yes"/>
    <n v="8"/>
    <m/>
  </r>
  <r>
    <n v="17898"/>
    <n v="98"/>
    <x v="219"/>
    <d v="2017-09-02T00:00:00"/>
    <n v="119"/>
    <b v="1"/>
    <s v="Approved"/>
    <s v="Trek Bicycles"/>
    <s v="Standard"/>
    <s v="high"/>
    <s v="medium"/>
    <n v="358.39"/>
    <n v="215.03"/>
    <d v="1991-05-06T00:00:00"/>
    <n v="143.35999999999999"/>
    <s v="F"/>
    <n v="28"/>
    <d v="1959-03-10T00:00:00"/>
    <n v="61.361208377727039"/>
    <s v="Software Engineer IV"/>
    <s v="Manufacturing"/>
    <s v="Affluent Customer"/>
    <s v="N"/>
    <s v="Yes"/>
    <n v="19"/>
    <m/>
  </r>
  <r>
    <n v="18139"/>
    <n v="22"/>
    <x v="1482"/>
    <d v="2017-09-02T00:00:00"/>
    <n v="119"/>
    <b v="1"/>
    <s v="Approved"/>
    <s v="WeareA2B"/>
    <s v="Standard"/>
    <s v="medium"/>
    <s v="medium"/>
    <n v="60.34"/>
    <n v="45.26"/>
    <d v="1991-08-05T00:00:00"/>
    <n v="15.080000000000005"/>
    <s v="M"/>
    <n v="14"/>
    <d v="1978-06-24T00:00:00"/>
    <n v="42.057098788685941"/>
    <s v="VP Product Management"/>
    <s v="Financial Services"/>
    <s v="Mass Customer"/>
    <s v="N"/>
    <s v="Yes"/>
    <n v="15"/>
    <m/>
  </r>
  <r>
    <n v="6596"/>
    <n v="0"/>
    <x v="2995"/>
    <d v="2017-01-27T00:00:00"/>
    <m/>
    <b v="1"/>
    <s v="Approved"/>
    <m/>
    <m/>
    <m/>
    <m/>
    <n v="1095.6600000000001"/>
    <m/>
    <m/>
    <m/>
    <m/>
    <m/>
    <m/>
    <m/>
    <m/>
    <m/>
    <m/>
    <m/>
    <m/>
    <m/>
    <m/>
  </r>
  <r>
    <n v="18167"/>
    <n v="44"/>
    <x v="2564"/>
    <d v="2017-09-02T00:00:00"/>
    <n v="119"/>
    <b v="0"/>
    <s v="Approved"/>
    <s v="WeareA2B"/>
    <s v="Standard"/>
    <s v="medium"/>
    <s v="medium"/>
    <n v="1769.64"/>
    <n v="108.76"/>
    <d v="2001-11-25T00:00:00"/>
    <n v="1660.88"/>
    <s v="M"/>
    <n v="87"/>
    <d v="1998-09-23T00:00:00"/>
    <n v="21.794085090055809"/>
    <s v="Desktop Support Technician"/>
    <s v="Health"/>
    <s v="Mass Customer"/>
    <s v="N"/>
    <s v="Yes"/>
    <n v="3"/>
    <m/>
  </r>
  <r>
    <n v="18282"/>
    <n v="41"/>
    <x v="406"/>
    <d v="2017-09-02T00:00:00"/>
    <n v="119"/>
    <b v="1"/>
    <s v="Approved"/>
    <s v="Solex"/>
    <s v="Road"/>
    <s v="medium"/>
    <s v="medium"/>
    <n v="416.98"/>
    <n v="312.74"/>
    <d v="2007-12-11T00:00:00"/>
    <n v="104.24000000000001"/>
    <s v="F"/>
    <n v="87"/>
    <d v="1989-11-25T00:00:00"/>
    <n v="30.626961802384574"/>
    <s v="Administrative Assistant II"/>
    <s v="Financial Services"/>
    <s v="Mass Customer"/>
    <s v="N"/>
    <s v="Yes"/>
    <n v="14"/>
    <m/>
  </r>
  <r>
    <n v="18979"/>
    <n v="72"/>
    <x v="2996"/>
    <d v="2017-09-02T00:00:00"/>
    <n v="119"/>
    <b v="0"/>
    <s v="Approved"/>
    <s v="Norco Bicycles"/>
    <s v="Standard"/>
    <s v="medium"/>
    <s v="medium"/>
    <n v="360.4"/>
    <n v="270.3"/>
    <d v="2016-12-06T00:00:00"/>
    <n v="90.099999999999966"/>
    <s v="F"/>
    <n v="74"/>
    <d v="1998-07-27T00:00:00"/>
    <n v="21.952989199644847"/>
    <s v="Account Executive"/>
    <s v="Health"/>
    <s v="Affluent Customer"/>
    <s v="N"/>
    <s v="Yes"/>
    <n v="1"/>
    <m/>
  </r>
  <r>
    <n v="19547"/>
    <n v="1"/>
    <x v="2997"/>
    <d v="2017-09-02T00:00:00"/>
    <n v="119"/>
    <b v="1"/>
    <s v="Approved"/>
    <s v="Giant Bicycles"/>
    <s v="Standard"/>
    <s v="medium"/>
    <s v="medium"/>
    <n v="1403.5"/>
    <n v="954.82"/>
    <d v="2016-11-14T00:00:00"/>
    <n v="448.67999999999995"/>
    <s v="F"/>
    <n v="6"/>
    <d v="1986-10-03T00:00:00"/>
    <n v="33.77490700786403"/>
    <n v="0"/>
    <s v="IT"/>
    <s v="Mass Customer"/>
    <s v="N"/>
    <s v="Yes"/>
    <n v="17"/>
    <m/>
  </r>
  <r>
    <n v="19586"/>
    <n v="42"/>
    <x v="2053"/>
    <d v="2017-09-02T00:00:00"/>
    <n v="119"/>
    <b v="0"/>
    <s v="Approved"/>
    <s v="OHM Cycles"/>
    <s v="Road"/>
    <s v="medium"/>
    <s v="small"/>
    <n v="1810"/>
    <n v="1610.9"/>
    <d v="2008-03-19T00:00:00"/>
    <n v="199.09999999999991"/>
    <s v="F"/>
    <n v="2"/>
    <d v="1954-01-15T00:00:00"/>
    <n v="66.511893309233884"/>
    <s v="Desktop Support Technician"/>
    <s v="IT"/>
    <s v="Mass Customer"/>
    <s v="N"/>
    <s v="No"/>
    <n v="5"/>
    <m/>
  </r>
  <r>
    <n v="233"/>
    <n v="92"/>
    <x v="1298"/>
    <d v="2017-09-01T00:00:00"/>
    <n v="120"/>
    <b v="0"/>
    <s v="Approved"/>
    <s v="WeareA2B"/>
    <s v="Touring"/>
    <s v="medium"/>
    <s v="large"/>
    <n v="1890.39"/>
    <n v="260.14"/>
    <d v="1991-01-21T00:00:00"/>
    <n v="1630.25"/>
    <s v="F"/>
    <n v="98"/>
    <d v="1967-01-25T00:00:00"/>
    <n v="53.476276870877726"/>
    <s v="Systems Administrator III"/>
    <s v="Telecommunications"/>
    <s v="High Net Worth"/>
    <s v="N"/>
    <s v="Yes"/>
    <n v="16"/>
    <m/>
  </r>
  <r>
    <n v="234"/>
    <n v="71"/>
    <x v="744"/>
    <d v="2017-09-01T00:00:00"/>
    <n v="120"/>
    <b v="1"/>
    <s v="Approved"/>
    <s v="Solex"/>
    <s v="Standard"/>
    <s v="high"/>
    <s v="large"/>
    <n v="1842.92"/>
    <n v="1105.75"/>
    <d v="1995-10-24T00:00:00"/>
    <n v="737.17000000000007"/>
    <s v="F"/>
    <n v="16"/>
    <d v="1976-07-10T00:00:00"/>
    <n v="44.013263172247591"/>
    <n v="0"/>
    <s v="Retail"/>
    <s v="Mass Customer"/>
    <s v="N"/>
    <s v="No"/>
    <n v="15"/>
    <m/>
  </r>
  <r>
    <n v="1065"/>
    <n v="0"/>
    <x v="2893"/>
    <d v="2017-09-01T00:00:00"/>
    <n v="120"/>
    <b v="1"/>
    <s v="Approved"/>
    <s v="OHM Cycles"/>
    <s v="Standard"/>
    <s v="high"/>
    <s v="medium"/>
    <n v="227.88"/>
    <n v="136.72999999999999"/>
    <d v="2003-02-07T00:00:00"/>
    <n v="91.15"/>
    <s v="F"/>
    <n v="58"/>
    <d v="1978-03-02T00:00:00"/>
    <n v="42.369427555809231"/>
    <s v="Statistician IV"/>
    <s v="Retail"/>
    <s v="High Net Worth"/>
    <s v="N"/>
    <s v="No"/>
    <n v="16"/>
    <m/>
  </r>
  <r>
    <n v="1582"/>
    <n v="59"/>
    <x v="2998"/>
    <d v="2017-09-01T00:00:00"/>
    <n v="120"/>
    <b v="1"/>
    <s v="Approved"/>
    <s v="WeareA2B"/>
    <s v="Standard"/>
    <s v="medium"/>
    <s v="small"/>
    <n v="1415.01"/>
    <n v="1259.3599999999999"/>
    <d v="2003-01-05T00:00:00"/>
    <n v="155.65000000000009"/>
    <s v="F"/>
    <n v="99"/>
    <d v="1978-02-04T00:00:00"/>
    <n v="42.440660432521561"/>
    <s v="Database Administrator I"/>
    <s v="Argiculture"/>
    <s v="High Net Worth"/>
    <s v="N"/>
    <s v="No"/>
    <n v="7"/>
    <m/>
  </r>
  <r>
    <n v="2089"/>
    <n v="28"/>
    <x v="109"/>
    <d v="2017-09-01T00:00:00"/>
    <n v="120"/>
    <b v="1"/>
    <s v="Approved"/>
    <s v="Norco Bicycles"/>
    <s v="Standard"/>
    <s v="medium"/>
    <s v="small"/>
    <n v="1216.1400000000001"/>
    <n v="1082.3599999999999"/>
    <d v="1995-12-19T00:00:00"/>
    <n v="133.7800000000002"/>
    <s v="M"/>
    <n v="83"/>
    <d v="1956-06-07T00:00:00"/>
    <n v="64.117372761288678"/>
    <s v="Recruiter"/>
    <s v="Manufacturing"/>
    <s v="Mass Customer"/>
    <s v="N"/>
    <s v="Yes"/>
    <n v="10"/>
    <m/>
  </r>
  <r>
    <n v="3097"/>
    <n v="70"/>
    <x v="2559"/>
    <d v="2017-09-01T00:00:00"/>
    <n v="120"/>
    <b v="0"/>
    <s v="Approved"/>
    <s v="Norco Bicycles"/>
    <s v="Road"/>
    <s v="medium"/>
    <s v="medium"/>
    <n v="1036.5899999999999"/>
    <n v="206.35"/>
    <d v="1991-05-06T00:00:00"/>
    <n v="830.2399999999999"/>
    <s v="F"/>
    <n v="91"/>
    <d v="1980-01-06T00:00:00"/>
    <n v="40.520112487316084"/>
    <n v="0"/>
    <s v="Manufacturing"/>
    <s v="High Net Worth"/>
    <s v="N"/>
    <s v="No"/>
    <n v="3"/>
    <m/>
  </r>
  <r>
    <n v="3914"/>
    <n v="28"/>
    <x v="2011"/>
    <d v="2017-09-01T00:00:00"/>
    <n v="120"/>
    <b v="1"/>
    <s v="Approved"/>
    <s v="Norco Bicycles"/>
    <s v="Standard"/>
    <s v="medium"/>
    <s v="small"/>
    <n v="1216.1400000000001"/>
    <n v="1082.3599999999999"/>
    <d v="1991-08-05T00:00:00"/>
    <n v="133.7800000000002"/>
    <s v="F"/>
    <n v="75"/>
    <d v="1983-07-11T00:00:00"/>
    <n v="37.007783720192791"/>
    <s v="Systems Administrator III"/>
    <s v="n/a"/>
    <s v="Mass Customer"/>
    <s v="N"/>
    <s v="No"/>
    <n v="16"/>
    <m/>
  </r>
  <r>
    <n v="4486"/>
    <n v="48"/>
    <x v="1862"/>
    <d v="2017-09-01T00:00:00"/>
    <n v="120"/>
    <b v="0"/>
    <s v="Approved"/>
    <s v="WeareA2B"/>
    <s v="Standard"/>
    <s v="medium"/>
    <s v="medium"/>
    <n v="1762.96"/>
    <n v="950.52"/>
    <d v="2014-07-28T00:00:00"/>
    <n v="812.44"/>
    <s v="F"/>
    <n v="72"/>
    <d v="1956-08-23T00:00:00"/>
    <n v="63.906413857179096"/>
    <s v="Financial Advisor"/>
    <s v="Financial Services"/>
    <s v="Mass Customer"/>
    <s v="N"/>
    <s v="No"/>
    <n v="17"/>
    <m/>
  </r>
  <r>
    <n v="4888"/>
    <n v="65"/>
    <x v="1620"/>
    <d v="2017-09-01T00:00:00"/>
    <n v="120"/>
    <b v="1"/>
    <s v="Approved"/>
    <s v="WeareA2B"/>
    <s v="Standard"/>
    <s v="medium"/>
    <s v="medium"/>
    <n v="1807.45"/>
    <n v="778.69"/>
    <d v="1992-10-02T00:00:00"/>
    <n v="1028.76"/>
    <s v="F"/>
    <n v="67"/>
    <d v="1981-02-21T00:00:00"/>
    <n v="39.39134536402841"/>
    <s v="Nuclear Power Engineer"/>
    <s v="Manufacturing"/>
    <s v="Affluent Customer"/>
    <s v="N"/>
    <s v="Yes"/>
    <n v="5"/>
    <m/>
  </r>
  <r>
    <n v="5078"/>
    <n v="58"/>
    <x v="1232"/>
    <d v="2017-09-01T00:00:00"/>
    <n v="120"/>
    <b v="1"/>
    <s v="Approved"/>
    <s v="OHM Cycles"/>
    <s v="Standard"/>
    <s v="medium"/>
    <s v="medium"/>
    <n v="912.52"/>
    <n v="141.4"/>
    <d v="2015-10-18T00:00:00"/>
    <n v="771.12"/>
    <s v="F"/>
    <n v="82"/>
    <d v="1990-02-26T00:00:00"/>
    <n v="30.372167281836628"/>
    <s v="Account Coordinator"/>
    <s v="n/a"/>
    <s v="Mass Customer"/>
    <s v="N"/>
    <s v="Yes"/>
    <n v="12"/>
    <m/>
  </r>
  <r>
    <n v="6385"/>
    <n v="70"/>
    <x v="845"/>
    <d v="2017-09-01T00:00:00"/>
    <n v="120"/>
    <b v="1"/>
    <s v="Approved"/>
    <s v="Trek Bicycles"/>
    <s v="Standard"/>
    <s v="high"/>
    <s v="medium"/>
    <n v="495.72"/>
    <n v="297.43"/>
    <d v="2015-04-11T00:00:00"/>
    <n v="198.29000000000002"/>
    <s v="M"/>
    <n v="34"/>
    <d v="1986-08-08T00:00:00"/>
    <n v="33.928331665398275"/>
    <s v="Environmental Tech"/>
    <s v="Property"/>
    <s v="Mass Customer"/>
    <s v="N"/>
    <s v="No"/>
    <n v="13"/>
    <m/>
  </r>
  <r>
    <n v="7036"/>
    <n v="52"/>
    <x v="470"/>
    <d v="2017-09-01T00:00:00"/>
    <n v="120"/>
    <b v="1"/>
    <s v="Approved"/>
    <s v="OHM Cycles"/>
    <s v="Road"/>
    <s v="medium"/>
    <s v="medium"/>
    <n v="1280.28"/>
    <n v="829.51"/>
    <d v="2001-11-25T00:00:00"/>
    <n v="450.77"/>
    <s v="M"/>
    <n v="34"/>
    <d v="1985-02-14T00:00:00"/>
    <n v="35.407783720192796"/>
    <n v="0"/>
    <s v="Financial Services"/>
    <s v="Affluent Customer"/>
    <s v="N"/>
    <s v="No"/>
    <n v="16"/>
    <m/>
  </r>
  <r>
    <n v="7244"/>
    <n v="14"/>
    <x v="256"/>
    <d v="2017-09-01T00:00:00"/>
    <n v="120"/>
    <b v="1"/>
    <s v="Approved"/>
    <s v="Solex"/>
    <s v="Standard"/>
    <s v="high"/>
    <s v="large"/>
    <n v="1842.92"/>
    <n v="1105.75"/>
    <d v="1995-10-24T00:00:00"/>
    <n v="737.17000000000007"/>
    <s v="F"/>
    <n v="63"/>
    <d v="1979-12-09T00:00:00"/>
    <n v="40.596824816083206"/>
    <n v="0"/>
    <s v="Manufacturing"/>
    <s v="High Net Worth"/>
    <s v="N"/>
    <s v="No"/>
    <n v="16"/>
    <m/>
  </r>
  <r>
    <n v="7619"/>
    <n v="67"/>
    <x v="2999"/>
    <d v="2017-09-01T00:00:00"/>
    <n v="120"/>
    <b v="0"/>
    <s v="Approved"/>
    <s v="Norco Bicycles"/>
    <s v="Road"/>
    <s v="medium"/>
    <s v="medium"/>
    <n v="544.04999999999995"/>
    <n v="376.84"/>
    <d v="1995-10-24T00:00:00"/>
    <n v="167.20999999999998"/>
    <s v="M"/>
    <n v="13"/>
    <d v="1970-06-05T00:00:00"/>
    <n v="50.114633035261285"/>
    <s v="Quality Engineer"/>
    <s v="n/a"/>
    <s v="Affluent Customer"/>
    <s v="N"/>
    <s v="Yes"/>
    <n v="16"/>
    <m/>
  </r>
  <r>
    <n v="7854"/>
    <n v="26"/>
    <x v="1508"/>
    <d v="2017-09-01T00:00:00"/>
    <n v="120"/>
    <b v="1"/>
    <s v="Approved"/>
    <s v="WeareA2B"/>
    <s v="Standard"/>
    <s v="medium"/>
    <s v="medium"/>
    <n v="1992.93"/>
    <n v="762.63"/>
    <d v="1993-05-26T00:00:00"/>
    <n v="1230.3000000000002"/>
    <s v="F"/>
    <n v="98"/>
    <d v="1971-07-05T00:00:00"/>
    <n v="49.03244125443937"/>
    <n v="0"/>
    <s v="Health"/>
    <s v="Mass Customer"/>
    <s v="N"/>
    <s v="No"/>
    <n v="7"/>
    <m/>
  </r>
  <r>
    <n v="7961"/>
    <n v="17"/>
    <x v="729"/>
    <d v="2017-09-01T00:00:00"/>
    <n v="120"/>
    <b v="0"/>
    <s v="Approved"/>
    <s v="Solex"/>
    <s v="Standard"/>
    <s v="high"/>
    <s v="medium"/>
    <n v="1024.6600000000001"/>
    <n v="614.79999999999995"/>
    <d v="2016-02-04T00:00:00"/>
    <n v="409.86000000000013"/>
    <s v="F"/>
    <n v="39"/>
    <d v="1979-09-18T00:00:00"/>
    <n v="40.821482350329781"/>
    <s v="Financial Analyst"/>
    <s v="Financial Services"/>
    <s v="Mass Customer"/>
    <s v="N"/>
    <s v="Yes"/>
    <n v="8"/>
    <m/>
  </r>
  <r>
    <n v="6618"/>
    <n v="0"/>
    <x v="2065"/>
    <d v="2017-06-11T00:00:00"/>
    <m/>
    <b v="0"/>
    <s v="Cancelled"/>
    <s v="Norco Bicycles"/>
    <s v="Road"/>
    <s v="medium"/>
    <s v="medium"/>
    <n v="544.04999999999995"/>
    <n v="376.84"/>
    <n v="38647"/>
    <m/>
    <m/>
    <m/>
    <m/>
    <m/>
    <m/>
    <m/>
    <m/>
    <m/>
    <m/>
    <m/>
    <m/>
  </r>
  <r>
    <n v="8276"/>
    <n v="18"/>
    <x v="1937"/>
    <d v="2017-09-01T00:00:00"/>
    <n v="120"/>
    <b v="1"/>
    <s v="Approved"/>
    <s v="Solex"/>
    <s v="Standard"/>
    <s v="medium"/>
    <s v="medium"/>
    <n v="575.27"/>
    <n v="431.45"/>
    <d v="1996-04-05T00:00:00"/>
    <n v="143.82"/>
    <s v="F"/>
    <n v="73"/>
    <d v="1986-05-03T00:00:00"/>
    <n v="34.194085090055808"/>
    <s v="Administrative Assistant IV"/>
    <s v="Manufacturing"/>
    <s v="Affluent Customer"/>
    <s v="N"/>
    <s v="Yes"/>
    <n v="18"/>
    <m/>
  </r>
  <r>
    <n v="8830"/>
    <n v="32"/>
    <x v="3000"/>
    <d v="2017-09-01T00:00:00"/>
    <n v="120"/>
    <b v="0"/>
    <s v="Approved"/>
    <s v="Giant Bicycles"/>
    <s v="Standard"/>
    <s v="medium"/>
    <s v="medium"/>
    <n v="642.70000000000005"/>
    <n v="211.37"/>
    <d v="1992-10-11T00:00:00"/>
    <n v="431.33000000000004"/>
    <s v="M"/>
    <n v="77"/>
    <d v="1993-08-19T00:00:00"/>
    <n v="26.89271522704211"/>
    <s v="Engineer IV"/>
    <s v="Manufacturing"/>
    <s v="Mass Customer"/>
    <s v="N"/>
    <s v="Yes"/>
    <n v="3"/>
    <m/>
  </r>
  <r>
    <n v="10396"/>
    <n v="65"/>
    <x v="1523"/>
    <d v="2017-09-01T00:00:00"/>
    <n v="120"/>
    <b v="1"/>
    <s v="Approved"/>
    <s v="WeareA2B"/>
    <s v="Standard"/>
    <s v="medium"/>
    <s v="medium"/>
    <n v="1807.45"/>
    <n v="778.69"/>
    <d v="2015-05-21T00:00:00"/>
    <n v="1028.76"/>
    <s v="M"/>
    <n v="14"/>
    <d v="1994-12-28T00:00:00"/>
    <n v="25.533811117453066"/>
    <s v="Human Resources Assistant IV"/>
    <s v="Manufacturing"/>
    <s v="Affluent Customer"/>
    <s v="N"/>
    <s v="No"/>
    <n v="1"/>
    <m/>
  </r>
  <r>
    <n v="10420"/>
    <n v="27"/>
    <x v="944"/>
    <d v="2017-09-01T00:00:00"/>
    <n v="120"/>
    <b v="0"/>
    <s v="Approved"/>
    <s v="Trek Bicycles"/>
    <s v="Standard"/>
    <s v="low"/>
    <s v="medium"/>
    <n v="1057.51"/>
    <n v="154.4"/>
    <d v="1994-07-12T00:00:00"/>
    <n v="903.11"/>
    <s v="F"/>
    <n v="59"/>
    <d v="2001-03-30T00:00:00"/>
    <n v="19.276276870877727"/>
    <s v="Software Engineer II"/>
    <s v="n/a"/>
    <s v="High Net Worth"/>
    <s v="N"/>
    <s v="No"/>
    <n v="1"/>
    <m/>
  </r>
  <r>
    <n v="10504"/>
    <n v="18"/>
    <x v="3001"/>
    <d v="2017-09-01T00:00:00"/>
    <n v="120"/>
    <b v="1"/>
    <s v="Approved"/>
    <s v="Norco Bicycles"/>
    <s v="Standard"/>
    <s v="high"/>
    <s v="medium"/>
    <n v="1148.6400000000001"/>
    <n v="689.18"/>
    <d v="1992-10-02T00:00:00"/>
    <n v="459.46000000000015"/>
    <s v="F"/>
    <n v="44"/>
    <d v="1998-01-20T00:00:00"/>
    <n v="22.468057692795533"/>
    <s v="General Manager"/>
    <s v="Financial Services"/>
    <s v="High Net Worth"/>
    <s v="N"/>
    <s v="No"/>
    <n v="3"/>
    <m/>
  </r>
  <r>
    <n v="10600"/>
    <n v="99"/>
    <x v="1503"/>
    <d v="2017-09-01T00:00:00"/>
    <n v="120"/>
    <b v="1"/>
    <s v="Approved"/>
    <s v="Trek Bicycles"/>
    <s v="Road"/>
    <s v="low"/>
    <s v="small"/>
    <n v="1720.7"/>
    <n v="1531.42"/>
    <d v="2006-10-01T00:00:00"/>
    <n v="189.27999999999997"/>
    <s v="M"/>
    <n v="53"/>
    <d v="1975-08-10T00:00:00"/>
    <n v="44.931071391425668"/>
    <n v="0"/>
    <s v="Health"/>
    <s v="High Net Worth"/>
    <s v="N"/>
    <s v="No"/>
    <n v="15"/>
    <m/>
  </r>
  <r>
    <n v="10771"/>
    <n v="81"/>
    <x v="2243"/>
    <d v="2017-09-01T00:00:00"/>
    <n v="120"/>
    <b v="0"/>
    <s v="Approved"/>
    <s v="Norco Bicycles"/>
    <s v="Standard"/>
    <s v="medium"/>
    <s v="small"/>
    <n v="586.45000000000005"/>
    <n v="521.94000000000005"/>
    <d v="2004-08-07T00:00:00"/>
    <n v="64.509999999999991"/>
    <s v="F"/>
    <n v="99"/>
    <d v="1978-08-20T00:00:00"/>
    <n v="41.900934405124303"/>
    <s v="Speech Pathologist"/>
    <s v="n/a"/>
    <s v="Affluent Customer"/>
    <s v="N"/>
    <s v="Yes"/>
    <n v="12"/>
    <m/>
  </r>
  <r>
    <n v="11528"/>
    <n v="50"/>
    <x v="1443"/>
    <d v="2017-09-01T00:00:00"/>
    <n v="120"/>
    <b v="0"/>
    <s v="Approved"/>
    <s v="WeareA2B"/>
    <s v="Standard"/>
    <s v="medium"/>
    <s v="small"/>
    <n v="175.89"/>
    <n v="131.91999999999999"/>
    <d v="2012-04-10T00:00:00"/>
    <n v="43.97"/>
    <s v="F"/>
    <n v="38"/>
    <d v="1978-02-18T00:00:00"/>
    <n v="42.402304268137996"/>
    <s v="Engineer I"/>
    <s v="Manufacturing"/>
    <s v="Mass Customer"/>
    <s v="N"/>
    <s v="Yes"/>
    <n v="7"/>
    <m/>
  </r>
  <r>
    <n v="14307"/>
    <n v="5"/>
    <x v="335"/>
    <d v="2017-09-01T00:00:00"/>
    <n v="120"/>
    <b v="0"/>
    <s v="Approved"/>
    <s v="Giant Bicycles"/>
    <s v="Standard"/>
    <s v="high"/>
    <s v="medium"/>
    <n v="1129.1300000000001"/>
    <n v="677.48"/>
    <d v="2005-08-09T00:00:00"/>
    <n v="451.65000000000009"/>
    <s v="F"/>
    <n v="5"/>
    <d v="1992-12-18T00:00:00"/>
    <n v="27.561208377727041"/>
    <s v="Structural Analysis Engineer"/>
    <s v="Property"/>
    <s v="High Net Worth"/>
    <s v="N"/>
    <s v="No"/>
    <n v="10"/>
    <m/>
  </r>
  <r>
    <n v="6628"/>
    <n v="11"/>
    <x v="2292"/>
    <d v="2017-10-24T00:00:00"/>
    <m/>
    <m/>
    <s v="Approved"/>
    <s v="Giant Bicycles"/>
    <s v="Standard"/>
    <s v="high"/>
    <s v="medium"/>
    <n v="1274.93"/>
    <n v="764.96"/>
    <n v="39298"/>
    <m/>
    <m/>
    <m/>
    <m/>
    <m/>
    <m/>
    <m/>
    <m/>
    <m/>
    <m/>
    <m/>
    <m/>
  </r>
  <r>
    <n v="14696"/>
    <n v="39"/>
    <x v="1972"/>
    <d v="2017-09-01T00:00:00"/>
    <n v="120"/>
    <b v="1"/>
    <s v="Approved"/>
    <s v="Giant Bicycles"/>
    <s v="Standard"/>
    <s v="medium"/>
    <s v="large"/>
    <n v="1812.75"/>
    <n v="582.48"/>
    <d v="2010-06-07T00:00:00"/>
    <n v="1230.27"/>
    <s v="M"/>
    <n v="89"/>
    <d v="1969-02-01T00:00:00"/>
    <n v="51.454359062658547"/>
    <s v="Software Test Engineer II"/>
    <s v="Manufacturing"/>
    <s v="Mass Customer"/>
    <s v="N"/>
    <s v="No"/>
    <n v="8"/>
    <m/>
  </r>
  <r>
    <n v="14764"/>
    <n v="49"/>
    <x v="403"/>
    <d v="2017-09-01T00:00:00"/>
    <n v="120"/>
    <b v="1"/>
    <s v="Approved"/>
    <s v="Trek Bicycles"/>
    <s v="Road"/>
    <s v="medium"/>
    <s v="medium"/>
    <n v="533.51"/>
    <n v="400.13"/>
    <d v="1991-01-21T00:00:00"/>
    <n v="133.38"/>
    <s v="F"/>
    <n v="7"/>
    <d v="1993-10-10T00:00:00"/>
    <n v="26.750249473617451"/>
    <s v="Payment Adjustment Coordinator"/>
    <s v="Financial Services"/>
    <s v="Mass Customer"/>
    <s v="N"/>
    <s v="Yes"/>
    <n v="9"/>
    <m/>
  </r>
  <r>
    <n v="15378"/>
    <n v="58"/>
    <x v="127"/>
    <d v="2017-09-01T00:00:00"/>
    <n v="120"/>
    <b v="1"/>
    <s v="Approved"/>
    <s v="OHM Cycles"/>
    <s v="Standard"/>
    <s v="medium"/>
    <s v="medium"/>
    <n v="912.52"/>
    <n v="141.4"/>
    <d v="2015-10-18T00:00:00"/>
    <n v="771.12"/>
    <s v="F"/>
    <n v="30"/>
    <d v="1976-12-26T00:00:00"/>
    <n v="43.550249473617448"/>
    <s v="Social Worker"/>
    <s v="Health"/>
    <s v="Mass Customer"/>
    <s v="N"/>
    <s v="No"/>
    <n v="15"/>
    <m/>
  </r>
  <r>
    <n v="15734"/>
    <n v="12"/>
    <x v="1848"/>
    <d v="2017-09-01T00:00:00"/>
    <n v="120"/>
    <b v="1"/>
    <s v="Approved"/>
    <s v="Giant Bicycles"/>
    <s v="Standard"/>
    <s v="medium"/>
    <s v="large"/>
    <n v="1765.3"/>
    <n v="709.48"/>
    <d v="2004-08-07T00:00:00"/>
    <n v="1055.82"/>
    <s v="M"/>
    <n v="49"/>
    <d v="1989-07-28T00:00:00"/>
    <n v="30.955728925672247"/>
    <s v="Administrative Assistant III"/>
    <s v="IT"/>
    <s v="High Net Worth"/>
    <s v="N"/>
    <s v="Yes"/>
    <n v="15"/>
    <m/>
  </r>
  <r>
    <n v="15736"/>
    <n v="52"/>
    <x v="85"/>
    <d v="2017-09-01T00:00:00"/>
    <n v="120"/>
    <b v="1"/>
    <s v="Approved"/>
    <s v="OHM Cycles"/>
    <s v="Road"/>
    <s v="medium"/>
    <s v="medium"/>
    <n v="1280.28"/>
    <n v="829.51"/>
    <d v="1997-02-09T00:00:00"/>
    <n v="450.77"/>
    <s v="M"/>
    <n v="34"/>
    <d v="1981-12-10T00:00:00"/>
    <n v="38.591345364028413"/>
    <s v="Sales Associate"/>
    <s v="Manufacturing"/>
    <s v="Affluent Customer"/>
    <s v="N"/>
    <s v="Yes"/>
    <n v="10"/>
    <m/>
  </r>
  <r>
    <n v="15935"/>
    <n v="17"/>
    <x v="2847"/>
    <d v="2017-09-01T00:00:00"/>
    <n v="120"/>
    <b v="0"/>
    <s v="Approved"/>
    <s v="WeareA2B"/>
    <s v="Touring"/>
    <s v="medium"/>
    <s v="large"/>
    <n v="1362.99"/>
    <n v="57.74"/>
    <d v="1999-07-26T00:00:00"/>
    <n v="1305.25"/>
    <s v="F"/>
    <n v="96"/>
    <d v="1965-06-26T00:00:00"/>
    <n v="55.059838514713341"/>
    <s v="Geological Engineer"/>
    <s v="Manufacturing"/>
    <s v="High Net Worth"/>
    <s v="N"/>
    <s v="Yes"/>
    <n v="16"/>
    <m/>
  </r>
  <r>
    <n v="16439"/>
    <n v="0"/>
    <x v="650"/>
    <d v="2017-09-01T00:00:00"/>
    <n v="120"/>
    <b v="0"/>
    <s v="Approved"/>
    <s v="OHM Cycles"/>
    <s v="Standard"/>
    <s v="medium"/>
    <s v="medium"/>
    <n v="183.86"/>
    <n v="137.9"/>
    <d v="1997-10-04T00:00:00"/>
    <n v="45.960000000000008"/>
    <s v="F"/>
    <n v="32"/>
    <d v="1986-11-26T00:00:00"/>
    <n v="33.626961802384578"/>
    <n v="0"/>
    <s v="Financial Services"/>
    <s v="High Net Worth"/>
    <s v="N"/>
    <s v="No"/>
    <n v="6"/>
    <m/>
  </r>
  <r>
    <n v="16830"/>
    <n v="17"/>
    <x v="1376"/>
    <d v="2017-09-01T00:00:00"/>
    <n v="120"/>
    <b v="1"/>
    <s v="Approved"/>
    <s v="WeareA2B"/>
    <s v="Touring"/>
    <s v="medium"/>
    <s v="large"/>
    <n v="1362.99"/>
    <n v="57.74"/>
    <d v="1993-04-20T00:00:00"/>
    <n v="1305.25"/>
    <s v="F"/>
    <n v="96"/>
    <d v="1978-11-30T00:00:00"/>
    <n v="41.621482350329778"/>
    <s v="Librarian"/>
    <s v="Entertainment"/>
    <s v="High Net Worth"/>
    <s v="N"/>
    <s v="No"/>
    <n v="13"/>
    <m/>
  </r>
  <r>
    <n v="16953"/>
    <n v="67"/>
    <x v="781"/>
    <d v="2017-09-01T00:00:00"/>
    <n v="120"/>
    <b v="1"/>
    <s v="Approved"/>
    <s v="Norco Bicycles"/>
    <s v="Road"/>
    <s v="medium"/>
    <s v="medium"/>
    <n v="544.04999999999995"/>
    <n v="376.84"/>
    <d v="2003-02-07T00:00:00"/>
    <n v="167.20999999999998"/>
    <s v="F"/>
    <n v="99"/>
    <d v="1997-01-02T00:00:00"/>
    <n v="23.517372761288684"/>
    <s v="General Manager"/>
    <s v="Health"/>
    <s v="Affluent Customer"/>
    <s v="N"/>
    <s v="No"/>
    <n v="1"/>
    <m/>
  </r>
  <r>
    <n v="17069"/>
    <n v="19"/>
    <x v="176"/>
    <d v="2017-09-01T00:00:00"/>
    <n v="120"/>
    <b v="0"/>
    <s v="Approved"/>
    <s v="Trek Bicycles"/>
    <s v="Mountain"/>
    <s v="low"/>
    <s v="medium"/>
    <n v="574.64"/>
    <n v="459.71"/>
    <d v="2011-08-29T00:00:00"/>
    <n v="114.93"/>
    <s v="F"/>
    <n v="4"/>
    <d v="1989-11-14T00:00:00"/>
    <n v="30.657098788685943"/>
    <s v="Analyst Programmer"/>
    <s v="Property"/>
    <s v="High Net Worth"/>
    <s v="N"/>
    <s v="No"/>
    <n v="17"/>
    <m/>
  </r>
  <r>
    <n v="17960"/>
    <n v="74"/>
    <x v="257"/>
    <d v="2017-09-01T00:00:00"/>
    <n v="120"/>
    <b v="0"/>
    <s v="Approved"/>
    <s v="WeareA2B"/>
    <s v="Standard"/>
    <s v="medium"/>
    <s v="medium"/>
    <n v="1228.07"/>
    <n v="400.91"/>
    <d v="2015-08-10T00:00:00"/>
    <n v="827.15999999999985"/>
    <s v="M"/>
    <n v="7"/>
    <d v="1978-05-28T00:00:00"/>
    <n v="42.131071391425671"/>
    <n v="0"/>
    <s v="Financial Services"/>
    <s v="Affluent Customer"/>
    <s v="N"/>
    <s v="Yes"/>
    <n v="11"/>
    <m/>
  </r>
  <r>
    <n v="18305"/>
    <n v="77"/>
    <x v="1295"/>
    <d v="2017-09-01T00:00:00"/>
    <n v="120"/>
    <b v="1"/>
    <s v="Approved"/>
    <s v="Norco Bicycles"/>
    <s v="Road"/>
    <s v="medium"/>
    <s v="large"/>
    <n v="1240.31"/>
    <n v="795.1"/>
    <d v="2015-08-10T00:00:00"/>
    <n v="445.20999999999992"/>
    <s v="M"/>
    <n v="11"/>
    <d v="1995-04-12T00:00:00"/>
    <n v="25.246139884576355"/>
    <s v="Technical Writer"/>
    <s v="n/a"/>
    <s v="Mass Customer"/>
    <s v="N"/>
    <s v="Yes"/>
    <n v="5"/>
    <m/>
  </r>
  <r>
    <n v="18637"/>
    <n v="50"/>
    <x v="1880"/>
    <d v="2017-09-01T00:00:00"/>
    <n v="120"/>
    <b v="0"/>
    <s v="Approved"/>
    <s v="WeareA2B"/>
    <s v="Standard"/>
    <s v="medium"/>
    <s v="small"/>
    <n v="175.89"/>
    <n v="131.91999999999999"/>
    <d v="2012-04-10T00:00:00"/>
    <n v="43.97"/>
    <s v="F"/>
    <n v="42"/>
    <d v="1963-08-05T00:00:00"/>
    <n v="56.952989199644847"/>
    <s v="Business Systems Development Analyst"/>
    <s v="Health"/>
    <s v="Affluent Customer"/>
    <s v="N"/>
    <s v="Yes"/>
    <n v="12"/>
    <m/>
  </r>
  <r>
    <n v="18649"/>
    <n v="90"/>
    <x v="2800"/>
    <d v="2017-09-01T00:00:00"/>
    <n v="120"/>
    <b v="1"/>
    <s v="Approved"/>
    <s v="Norco Bicycles"/>
    <s v="Standard"/>
    <s v="low"/>
    <s v="medium"/>
    <n v="363.01"/>
    <n v="290.41000000000003"/>
    <d v="2016-03-29T00:00:00"/>
    <n v="72.599999999999966"/>
    <s v="M"/>
    <n v="49"/>
    <d v="1960-09-08T00:00:00"/>
    <n v="59.859838514713338"/>
    <s v="VP Sales"/>
    <s v="Manufacturing"/>
    <s v="Affluent Customer"/>
    <s v="N"/>
    <s v="Yes"/>
    <n v="14"/>
    <m/>
  </r>
  <r>
    <n v="18868"/>
    <n v="36"/>
    <x v="2512"/>
    <d v="2017-09-01T00:00:00"/>
    <n v="120"/>
    <b v="1"/>
    <s v="Approved"/>
    <s v="Solex"/>
    <s v="Standard"/>
    <s v="low"/>
    <s v="medium"/>
    <n v="945.04"/>
    <n v="507.58"/>
    <d v="2011-03-16T00:00:00"/>
    <n v="437.46"/>
    <s v="F"/>
    <n v="93"/>
    <d v="1957-12-14T00:00:00"/>
    <n v="62.596824816083206"/>
    <n v="0"/>
    <s v="Health"/>
    <s v="Mass Customer"/>
    <s v="N"/>
    <s v="Yes"/>
    <n v="20"/>
    <m/>
  </r>
  <r>
    <n v="6644"/>
    <n v="0"/>
    <x v="816"/>
    <d v="2017-02-22T00:00:00"/>
    <m/>
    <b v="1"/>
    <s v="Approved"/>
    <m/>
    <m/>
    <m/>
    <m/>
    <n v="1776.08"/>
    <m/>
    <m/>
    <m/>
    <m/>
    <m/>
    <m/>
    <m/>
    <m/>
    <m/>
    <m/>
    <m/>
    <m/>
    <m/>
    <m/>
  </r>
  <r>
    <n v="18955"/>
    <n v="45"/>
    <x v="2396"/>
    <d v="2017-09-01T00:00:00"/>
    <n v="120"/>
    <b v="1"/>
    <s v="Approved"/>
    <s v="Solex"/>
    <s v="Standard"/>
    <s v="medium"/>
    <s v="medium"/>
    <n v="441.49"/>
    <n v="84.99"/>
    <d v="2012-04-10T00:00:00"/>
    <n v="356.5"/>
    <s v="F"/>
    <n v="4"/>
    <d v="1997-09-01T00:00:00"/>
    <n v="22.854359062658546"/>
    <s v="VP Sales"/>
    <s v="Financial Services"/>
    <s v="Affluent Customer"/>
    <s v="N"/>
    <s v="Yes"/>
    <n v="5"/>
    <m/>
  </r>
  <r>
    <n v="19162"/>
    <n v="98"/>
    <x v="140"/>
    <d v="2017-09-01T00:00:00"/>
    <n v="120"/>
    <b v="1"/>
    <s v="Approved"/>
    <s v="Trek Bicycles"/>
    <s v="Standard"/>
    <s v="high"/>
    <s v="medium"/>
    <n v="358.39"/>
    <n v="215.03"/>
    <d v="2004-01-16T00:00:00"/>
    <n v="143.35999999999999"/>
    <s v="F"/>
    <n v="36"/>
    <d v="1991-02-18T00:00:00"/>
    <n v="29.394085090055807"/>
    <s v="Tax Accountant"/>
    <s v="Financial Services"/>
    <s v="Affluent Customer"/>
    <s v="N"/>
    <s v="No"/>
    <n v="9"/>
    <m/>
  </r>
  <r>
    <n v="4"/>
    <n v="88"/>
    <x v="3002"/>
    <d v="2017-08-31T00:00:00"/>
    <n v="121"/>
    <b v="0"/>
    <s v="Approved"/>
    <s v="Norco Bicycles"/>
    <s v="Standard"/>
    <s v="medium"/>
    <s v="medium"/>
    <n v="1198.46"/>
    <n v="381.1"/>
    <d v="1998-12-16T00:00:00"/>
    <n v="817.36"/>
    <s v="M"/>
    <n v="83"/>
    <d v="1962-01-14T00:00:00"/>
    <n v="58.509153583206491"/>
    <s v="Staff Scientist"/>
    <s v="Financial Services"/>
    <s v="Mass Customer"/>
    <s v="N"/>
    <s v="No"/>
    <n v="16"/>
    <m/>
  </r>
  <r>
    <n v="236"/>
    <n v="7"/>
    <x v="3003"/>
    <d v="2017-08-31T00:00:00"/>
    <n v="121"/>
    <b v="1"/>
    <s v="Approved"/>
    <s v="Giant Bicycles"/>
    <s v="Standard"/>
    <s v="medium"/>
    <s v="small"/>
    <n v="1311.44"/>
    <n v="1167.18"/>
    <d v="2003-03-18T00:00:00"/>
    <n v="144.26"/>
    <s v="M"/>
    <n v="50"/>
    <d v="1964-01-06T00:00:00"/>
    <n v="56.53107139142567"/>
    <s v="Database Administrator IV"/>
    <s v="Retail"/>
    <s v="High Net Worth"/>
    <s v="N"/>
    <s v="Yes"/>
    <n v="12"/>
    <m/>
  </r>
  <r>
    <n v="635"/>
    <n v="41"/>
    <x v="1519"/>
    <d v="2017-08-31T00:00:00"/>
    <n v="121"/>
    <b v="1"/>
    <s v="Approved"/>
    <s v="Solex"/>
    <s v="Road"/>
    <s v="medium"/>
    <s v="medium"/>
    <n v="416.98"/>
    <n v="312.74"/>
    <d v="1997-05-10T00:00:00"/>
    <n v="104.24000000000001"/>
    <s v="F"/>
    <n v="16"/>
    <d v="2002-01-01T00:00:00"/>
    <n v="18.517372761288684"/>
    <s v="Geologist IV"/>
    <s v="Retail"/>
    <s v="Affluent Customer"/>
    <s v="N"/>
    <s v="No"/>
    <n v="1"/>
    <m/>
  </r>
  <r>
    <n v="1038"/>
    <n v="88"/>
    <x v="817"/>
    <d v="2017-08-31T00:00:00"/>
    <n v="121"/>
    <b v="1"/>
    <s v="Approved"/>
    <s v="Norco Bicycles"/>
    <s v="Standard"/>
    <s v="medium"/>
    <s v="medium"/>
    <n v="1198.46"/>
    <n v="381.1"/>
    <d v="2000-11-03T00:00:00"/>
    <n v="817.36"/>
    <s v="U"/>
    <n v="64"/>
    <d v="1899-12-30T00:00:00"/>
    <n v="0"/>
    <n v="0"/>
    <s v="IT"/>
    <s v="Affluent Customer"/>
    <s v="N"/>
    <s v="Yes"/>
    <n v="0"/>
    <m/>
  </r>
  <r>
    <n v="1069"/>
    <n v="35"/>
    <x v="1958"/>
    <d v="2017-08-31T00:00:00"/>
    <n v="121"/>
    <b v="1"/>
    <s v="Approved"/>
    <s v="Trek Bicycles"/>
    <s v="Standard"/>
    <s v="low"/>
    <s v="medium"/>
    <n v="1057.51"/>
    <n v="154.4"/>
    <d v="2011-03-16T00:00:00"/>
    <n v="903.11"/>
    <s v="F"/>
    <n v="43"/>
    <d v="1999-01-09T00:00:00"/>
    <n v="21.498194679096905"/>
    <s v="Mechanical Systems Engineer"/>
    <s v="Retail"/>
    <s v="Mass Customer"/>
    <s v="N"/>
    <s v="Yes"/>
    <n v="4"/>
    <m/>
  </r>
  <r>
    <n v="1151"/>
    <n v="76"/>
    <x v="2971"/>
    <d v="2017-08-31T00:00:00"/>
    <n v="121"/>
    <b v="1"/>
    <s v="Approved"/>
    <s v="WeareA2B"/>
    <s v="Standard"/>
    <s v="low"/>
    <s v="medium"/>
    <n v="642.30999999999995"/>
    <n v="513.85"/>
    <d v="2014-10-10T00:00:00"/>
    <n v="128.45999999999992"/>
    <s v="M"/>
    <n v="15"/>
    <d v="1969-06-09T00:00:00"/>
    <n v="51.103674131151699"/>
    <s v="Web Designer III"/>
    <s v="n/a"/>
    <s v="Mass Customer"/>
    <s v="N"/>
    <s v="No"/>
    <n v="18"/>
    <m/>
  </r>
  <r>
    <n v="2453"/>
    <n v="56"/>
    <x v="682"/>
    <d v="2017-08-31T00:00:00"/>
    <n v="121"/>
    <b v="1"/>
    <s v="Approved"/>
    <s v="OHM Cycles"/>
    <s v="Standard"/>
    <s v="medium"/>
    <s v="medium"/>
    <n v="183.86"/>
    <n v="137.9"/>
    <d v="2011-08-24T00:00:00"/>
    <n v="45.960000000000008"/>
    <s v="U"/>
    <n v="41"/>
    <d v="1899-12-30T00:00:00"/>
    <n v="0"/>
    <s v="Web Designer II"/>
    <s v="IT"/>
    <s v="Mass Customer"/>
    <s v="N"/>
    <s v="Yes"/>
    <n v="0"/>
    <m/>
  </r>
  <r>
    <n v="2465"/>
    <n v="3"/>
    <x v="707"/>
    <d v="2017-08-31T00:00:00"/>
    <n v="121"/>
    <b v="1"/>
    <s v="Approved"/>
    <s v="Trek Bicycles"/>
    <s v="Standard"/>
    <s v="medium"/>
    <s v="large"/>
    <n v="2091.4699999999998"/>
    <n v="388.92"/>
    <d v="2015-08-02T00:00:00"/>
    <n v="1702.5499999999997"/>
    <s v="F"/>
    <n v="82"/>
    <d v="1988-03-04T00:00:00"/>
    <n v="32.355728925672246"/>
    <s v="Project Manager"/>
    <s v="Retail"/>
    <s v="Mass Customer"/>
    <s v="N"/>
    <s v="Yes"/>
    <n v="7"/>
    <m/>
  </r>
  <r>
    <n v="2573"/>
    <n v="27"/>
    <x v="116"/>
    <d v="2017-08-31T00:00:00"/>
    <n v="121"/>
    <b v="1"/>
    <s v="Approved"/>
    <s v="Trek Bicycles"/>
    <s v="Standard"/>
    <s v="low"/>
    <s v="medium"/>
    <n v="1057.51"/>
    <n v="154.4"/>
    <d v="1997-05-10T00:00:00"/>
    <n v="903.11"/>
    <s v="F"/>
    <n v="14"/>
    <d v="1965-04-13T00:00:00"/>
    <n v="55.262578240740737"/>
    <s v="Account Representative II"/>
    <s v="Health"/>
    <s v="High Net Worth"/>
    <s v="N"/>
    <s v="Yes"/>
    <n v="18"/>
    <m/>
  </r>
  <r>
    <n v="2661"/>
    <n v="37"/>
    <x v="41"/>
    <d v="2017-08-31T00:00:00"/>
    <n v="121"/>
    <b v="1"/>
    <s v="Approved"/>
    <s v="OHM Cycles"/>
    <s v="Standard"/>
    <s v="low"/>
    <s v="medium"/>
    <n v="1793.43"/>
    <n v="248.82"/>
    <d v="1999-07-20T00:00:00"/>
    <n v="1544.6100000000001"/>
    <s v="M"/>
    <n v="14"/>
    <d v="1977-09-10T00:00:00"/>
    <n v="42.84340015854896"/>
    <s v="Clinical Specialist"/>
    <s v="Health"/>
    <s v="Affluent Customer"/>
    <s v="N"/>
    <s v="No"/>
    <n v="10"/>
    <m/>
  </r>
  <r>
    <n v="3167"/>
    <n v="3"/>
    <x v="2422"/>
    <d v="2017-08-31T00:00:00"/>
    <n v="121"/>
    <b v="0"/>
    <s v="Approved"/>
    <s v="Trek Bicycles"/>
    <s v="Standard"/>
    <s v="medium"/>
    <s v="large"/>
    <n v="2091.4699999999998"/>
    <n v="388.92"/>
    <d v="2012-09-15T00:00:00"/>
    <n v="1702.5499999999997"/>
    <s v="M"/>
    <n v="3"/>
    <d v="1994-10-05T00:00:00"/>
    <n v="25.763948103754437"/>
    <s v="Office Assistant I"/>
    <s v="Manufacturing"/>
    <s v="Mass Customer"/>
    <s v="N"/>
    <s v="Yes"/>
    <n v="8"/>
    <m/>
  </r>
  <r>
    <n v="3461"/>
    <n v="46"/>
    <x v="2729"/>
    <d v="2017-08-31T00:00:00"/>
    <n v="121"/>
    <b v="0"/>
    <s v="Approved"/>
    <s v="Solex"/>
    <s v="Standard"/>
    <s v="low"/>
    <s v="medium"/>
    <n v="1289.8499999999999"/>
    <n v="74.510000000000005"/>
    <d v="2009-04-12T00:00:00"/>
    <n v="1215.3399999999999"/>
    <s v="M"/>
    <n v="83"/>
    <d v="1970-11-12T00:00:00"/>
    <n v="49.676276870877729"/>
    <s v="Business Systems Development Analyst"/>
    <s v="n/a"/>
    <s v="Affluent Customer"/>
    <s v="N"/>
    <s v="Yes"/>
    <n v="14"/>
    <m/>
  </r>
  <r>
    <n v="3932"/>
    <n v="75"/>
    <x v="2704"/>
    <d v="2017-08-31T00:00:00"/>
    <n v="121"/>
    <b v="1"/>
    <s v="Approved"/>
    <s v="Giant Bicycles"/>
    <s v="Touring"/>
    <s v="medium"/>
    <s v="large"/>
    <n v="1873.97"/>
    <n v="863.95"/>
    <d v="2011-01-10T00:00:00"/>
    <n v="1010.02"/>
    <s v="F"/>
    <n v="11"/>
    <d v="1988-11-21T00:00:00"/>
    <n v="31.637920706494164"/>
    <s v="Account Representative III"/>
    <s v="Property"/>
    <s v="Mass Customer"/>
    <s v="N"/>
    <s v="Yes"/>
    <n v="5"/>
    <m/>
  </r>
  <r>
    <n v="6660"/>
    <n v="80"/>
    <x v="2083"/>
    <d v="2017-09-20T00:00:00"/>
    <m/>
    <b v="0"/>
    <s v="Cancelled"/>
    <s v="OHM Cycles"/>
    <s v="Touring"/>
    <s v="low"/>
    <s v="medium"/>
    <n v="1073.07"/>
    <n v="933.84"/>
    <n v="35455"/>
    <m/>
    <m/>
    <m/>
    <m/>
    <m/>
    <m/>
    <m/>
    <m/>
    <m/>
    <m/>
    <m/>
    <m/>
  </r>
  <r>
    <n v="4107"/>
    <n v="36"/>
    <x v="2999"/>
    <d v="2017-08-31T00:00:00"/>
    <n v="121"/>
    <b v="0"/>
    <s v="Approved"/>
    <s v="Solex"/>
    <s v="Standard"/>
    <s v="low"/>
    <s v="medium"/>
    <n v="945.04"/>
    <n v="507.58"/>
    <d v="1999-12-04T00:00:00"/>
    <n v="437.46"/>
    <s v="M"/>
    <n v="13"/>
    <d v="1970-06-05T00:00:00"/>
    <n v="50.114633035261285"/>
    <s v="Quality Engineer"/>
    <s v="n/a"/>
    <s v="Affluent Customer"/>
    <s v="N"/>
    <s v="Yes"/>
    <n v="16"/>
    <m/>
  </r>
  <r>
    <n v="5815"/>
    <n v="54"/>
    <x v="236"/>
    <d v="2017-08-31T00:00:00"/>
    <n v="121"/>
    <b v="1"/>
    <s v="Approved"/>
    <s v="WeareA2B"/>
    <s v="Standard"/>
    <s v="medium"/>
    <s v="medium"/>
    <n v="1292.8399999999999"/>
    <n v="13.44"/>
    <d v="2009-04-12T00:00:00"/>
    <n v="1279.3999999999999"/>
    <s v="F"/>
    <n v="65"/>
    <d v="1989-07-15T00:00:00"/>
    <n v="30.991345364028412"/>
    <s v="Database Administrator IV"/>
    <s v="n/a"/>
    <s v="Mass Customer"/>
    <s v="N"/>
    <s v="No"/>
    <n v="11"/>
    <m/>
  </r>
  <r>
    <n v="5858"/>
    <n v="87"/>
    <x v="1301"/>
    <d v="2017-08-31T00:00:00"/>
    <n v="121"/>
    <b v="0"/>
    <s v="Approved"/>
    <s v="Giant Bicycles"/>
    <s v="Standard"/>
    <s v="high"/>
    <s v="medium"/>
    <n v="1179"/>
    <n v="707.4"/>
    <d v="1998-12-16T00:00:00"/>
    <n v="471.6"/>
    <s v="F"/>
    <n v="81"/>
    <d v="1960-02-13T00:00:00"/>
    <n v="60.429701528411975"/>
    <s v="Senior Sales Associate"/>
    <s v="Property"/>
    <s v="Mass Customer"/>
    <s v="N"/>
    <s v="Yes"/>
    <n v="12"/>
    <m/>
  </r>
  <r>
    <n v="5921"/>
    <n v="11"/>
    <x v="2810"/>
    <d v="2017-08-31T00:00:00"/>
    <n v="121"/>
    <b v="0"/>
    <s v="Approved"/>
    <s v="Giant Bicycles"/>
    <s v="Standard"/>
    <s v="high"/>
    <s v="medium"/>
    <n v="1274.93"/>
    <n v="764.96"/>
    <d v="2007-08-04T00:00:00"/>
    <n v="509.97"/>
    <s v="M"/>
    <n v="51"/>
    <d v="1985-08-12T00:00:00"/>
    <n v="34.917372761288682"/>
    <n v="0"/>
    <s v="Entertainment"/>
    <s v="Mass Customer"/>
    <s v="N"/>
    <s v="No"/>
    <n v="7"/>
    <m/>
  </r>
  <r>
    <n v="6150"/>
    <n v="69"/>
    <x v="2959"/>
    <d v="2017-08-31T00:00:00"/>
    <n v="121"/>
    <b v="0"/>
    <s v="Approved"/>
    <s v="Norco Bicycles"/>
    <s v="Road"/>
    <s v="medium"/>
    <s v="large"/>
    <n v="1240.31"/>
    <n v="795.1"/>
    <d v="2016-03-29T00:00:00"/>
    <n v="445.20999999999992"/>
    <s v="M"/>
    <n v="50"/>
    <d v="1965-02-03T00:00:00"/>
    <n v="55.451619336631147"/>
    <s v="Marketing Manager"/>
    <s v="Health"/>
    <s v="High Net Worth"/>
    <s v="N"/>
    <s v="Yes"/>
    <n v="18"/>
    <m/>
  </r>
  <r>
    <n v="6316"/>
    <n v="79"/>
    <x v="1755"/>
    <d v="2017-08-31T00:00:00"/>
    <n v="121"/>
    <b v="1"/>
    <s v="Approved"/>
    <s v="Norco Bicycles"/>
    <s v="Standard"/>
    <s v="medium"/>
    <s v="medium"/>
    <n v="1555.58"/>
    <n v="818.01"/>
    <d v="2003-09-09T00:00:00"/>
    <n v="737.56999999999994"/>
    <s v="F"/>
    <n v="53"/>
    <d v="1981-12-30T00:00:00"/>
    <n v="38.536550843480462"/>
    <n v="0"/>
    <s v="Retail"/>
    <s v="Mass Customer"/>
    <s v="N"/>
    <s v="No"/>
    <n v="16"/>
    <m/>
  </r>
  <r>
    <n v="6604"/>
    <n v="34"/>
    <x v="2524"/>
    <d v="2017-08-31T00:00:00"/>
    <n v="121"/>
    <b v="1"/>
    <s v="Approved"/>
    <s v="Norco Bicycles"/>
    <s v="Road"/>
    <s v="high"/>
    <s v="large"/>
    <n v="774.53"/>
    <n v="464.72"/>
    <d v="2003-03-18T00:00:00"/>
    <n v="309.80999999999995"/>
    <s v="M"/>
    <n v="47"/>
    <d v="1972-08-01T00:00:00"/>
    <n v="47.955728925672247"/>
    <s v="Environmental Specialist"/>
    <s v="Argiculture"/>
    <s v="Mass Customer"/>
    <s v="N"/>
    <s v="No"/>
    <n v="19"/>
    <m/>
  </r>
  <r>
    <n v="7543"/>
    <n v="33"/>
    <x v="27"/>
    <d v="2017-08-31T00:00:00"/>
    <n v="121"/>
    <b v="1"/>
    <s v="Approved"/>
    <s v="Giant Bicycles"/>
    <s v="Standard"/>
    <s v="medium"/>
    <s v="small"/>
    <n v="1311.44"/>
    <n v="1167.18"/>
    <d v="2003-02-16T00:00:00"/>
    <n v="144.26"/>
    <s v="M"/>
    <n v="36"/>
    <d v="1965-01-31T00:00:00"/>
    <n v="55.45983851471334"/>
    <s v="Marketing Manager"/>
    <s v="Manufacturing"/>
    <s v="Mass Customer"/>
    <s v="N"/>
    <s v="Yes"/>
    <n v="13"/>
    <m/>
  </r>
  <r>
    <n v="8178"/>
    <n v="82"/>
    <x v="602"/>
    <d v="2017-08-31T00:00:00"/>
    <n v="121"/>
    <b v="1"/>
    <s v="Approved"/>
    <s v="Giant Bicycles"/>
    <s v="Road"/>
    <s v="medium"/>
    <s v="medium"/>
    <n v="1538.99"/>
    <n v="829.65"/>
    <d v="2016-02-04T00:00:00"/>
    <n v="709.34"/>
    <s v="M"/>
    <n v="54"/>
    <d v="1993-01-22T00:00:00"/>
    <n v="27.465317966768136"/>
    <s v="Occupational Therapist"/>
    <s v="Health"/>
    <s v="High Net Worth"/>
    <s v="N"/>
    <s v="No"/>
    <n v="9"/>
    <m/>
  </r>
  <r>
    <n v="8809"/>
    <n v="6"/>
    <x v="1690"/>
    <d v="2017-08-31T00:00:00"/>
    <n v="121"/>
    <b v="1"/>
    <s v="Approved"/>
    <s v="OHM Cycles"/>
    <s v="Standard"/>
    <s v="high"/>
    <s v="medium"/>
    <n v="227.88"/>
    <n v="136.72999999999999"/>
    <d v="2003-02-07T00:00:00"/>
    <n v="91.15"/>
    <s v="F"/>
    <n v="23"/>
    <d v="1964-01-24T00:00:00"/>
    <n v="56.481756322932519"/>
    <s v="Statistician I"/>
    <s v="Manufacturing"/>
    <s v="Affluent Customer"/>
    <s v="N"/>
    <s v="No"/>
    <n v="6"/>
    <m/>
  </r>
  <r>
    <n v="8889"/>
    <n v="35"/>
    <x v="401"/>
    <d v="2017-08-31T00:00:00"/>
    <n v="121"/>
    <b v="1"/>
    <s v="Approved"/>
    <s v="Trek Bicycles"/>
    <s v="Standard"/>
    <s v="low"/>
    <s v="medium"/>
    <n v="1057.51"/>
    <n v="154.4"/>
    <d v="2006-02-02T00:00:00"/>
    <n v="903.11"/>
    <s v="M"/>
    <n v="49"/>
    <d v="1992-07-09T00:00:00"/>
    <n v="28.005043994165398"/>
    <s v="General Manager"/>
    <s v="Manufacturing"/>
    <s v="Affluent Customer"/>
    <s v="N"/>
    <s v="Yes"/>
    <n v="4"/>
    <m/>
  </r>
  <r>
    <n v="9348"/>
    <n v="50"/>
    <x v="228"/>
    <d v="2017-08-31T00:00:00"/>
    <n v="121"/>
    <b v="1"/>
    <s v="Approved"/>
    <s v="WeareA2B"/>
    <s v="Standard"/>
    <s v="medium"/>
    <s v="small"/>
    <n v="175.89"/>
    <n v="131.91999999999999"/>
    <d v="1997-02-09T00:00:00"/>
    <n v="43.97"/>
    <s v="M"/>
    <n v="59"/>
    <d v="1990-04-11T00:00:00"/>
    <n v="30.251619336631151"/>
    <s v="Occupational Therapist"/>
    <s v="Health"/>
    <s v="Affluent Customer"/>
    <s v="N"/>
    <s v="Yes"/>
    <n v="19"/>
    <m/>
  </r>
  <r>
    <n v="10275"/>
    <n v="98"/>
    <x v="951"/>
    <d v="2017-08-31T00:00:00"/>
    <n v="121"/>
    <b v="1"/>
    <s v="Approved"/>
    <s v="Trek Bicycles"/>
    <s v="Standard"/>
    <s v="high"/>
    <s v="medium"/>
    <n v="358.39"/>
    <n v="215.03"/>
    <d v="2004-01-16T00:00:00"/>
    <n v="143.35999999999999"/>
    <s v="F"/>
    <n v="43"/>
    <d v="1968-05-27T00:00:00"/>
    <n v="52.139290569507864"/>
    <s v="Health Coach II"/>
    <s v="Entertainment"/>
    <s v="Mass Customer"/>
    <s v="N"/>
    <s v="No"/>
    <n v="18"/>
    <m/>
  </r>
  <r>
    <n v="10768"/>
    <n v="2"/>
    <x v="1630"/>
    <d v="2017-08-31T00:00:00"/>
    <n v="121"/>
    <b v="1"/>
    <s v="Approved"/>
    <s v="Solex"/>
    <s v="Standard"/>
    <s v="medium"/>
    <s v="medium"/>
    <n v="71.489999999999995"/>
    <n v="53.62"/>
    <d v="2011-08-29T00:00:00"/>
    <n v="17.869999999999997"/>
    <s v="F"/>
    <n v="60"/>
    <d v="1980-07-19T00:00:00"/>
    <n v="39.985865911973619"/>
    <s v="Technical Writer"/>
    <s v="n/a"/>
    <s v="Affluent Customer"/>
    <s v="N"/>
    <s v="Yes"/>
    <n v="16"/>
    <m/>
  </r>
  <r>
    <n v="6675"/>
    <n v="0"/>
    <x v="2343"/>
    <d v="2017-09-08T00:00:00"/>
    <m/>
    <b v="0"/>
    <s v="Approved"/>
    <m/>
    <m/>
    <m/>
    <m/>
    <n v="752.36"/>
    <m/>
    <m/>
    <m/>
    <m/>
    <m/>
    <m/>
    <m/>
    <m/>
    <m/>
    <m/>
    <m/>
    <m/>
    <m/>
    <m/>
  </r>
  <r>
    <n v="10821"/>
    <n v="10"/>
    <x v="3004"/>
    <d v="2017-08-31T00:00:00"/>
    <n v="121"/>
    <b v="1"/>
    <s v="Approved"/>
    <s v="Solex"/>
    <s v="Standard"/>
    <s v="medium"/>
    <s v="medium"/>
    <n v="1945.43"/>
    <n v="333.18"/>
    <d v="2002-08-31T00:00:00"/>
    <n v="1612.25"/>
    <s v="F"/>
    <n v="37"/>
    <d v="1964-06-22T00:00:00"/>
    <n v="56.070797418822927"/>
    <n v="0"/>
    <s v="Health"/>
    <s v="High Net Worth"/>
    <s v="N"/>
    <s v="No"/>
    <n v="15"/>
    <m/>
  </r>
  <r>
    <n v="11045"/>
    <n v="2"/>
    <x v="1083"/>
    <d v="2017-08-31T00:00:00"/>
    <n v="121"/>
    <b v="0"/>
    <s v="Approved"/>
    <s v="Solex"/>
    <s v="Standard"/>
    <s v="medium"/>
    <s v="medium"/>
    <n v="71.489999999999995"/>
    <n v="53.62"/>
    <d v="2005-08-09T00:00:00"/>
    <n v="17.869999999999997"/>
    <s v="M"/>
    <n v="9"/>
    <d v="1976-09-25T00:00:00"/>
    <n v="43.802304268138002"/>
    <s v="Recruiter"/>
    <s v="Telecommunications"/>
    <s v="Mass Customer"/>
    <s v="N"/>
    <s v="Yes"/>
    <n v="9"/>
    <m/>
  </r>
  <r>
    <n v="11093"/>
    <n v="68"/>
    <x v="3005"/>
    <d v="2017-08-31T00:00:00"/>
    <n v="121"/>
    <b v="0"/>
    <s v="Approved"/>
    <s v="OHM Cycles"/>
    <s v="Standard"/>
    <s v="medium"/>
    <s v="medium"/>
    <n v="1636.9"/>
    <n v="44.71"/>
    <d v="2002-08-31T00:00:00"/>
    <n v="1592.19"/>
    <s v="F"/>
    <n v="20"/>
    <d v="1991-09-04T00:00:00"/>
    <n v="28.851619336631149"/>
    <s v="Tax Accountant"/>
    <s v="n/a"/>
    <s v="Mass Customer"/>
    <s v="N"/>
    <s v="Yes"/>
    <n v="4"/>
    <m/>
  </r>
  <r>
    <n v="11656"/>
    <n v="94"/>
    <x v="16"/>
    <d v="2017-08-31T00:00:00"/>
    <n v="121"/>
    <b v="1"/>
    <s v="Approved"/>
    <s v="Giant Bicycles"/>
    <s v="Standard"/>
    <s v="medium"/>
    <s v="large"/>
    <n v="1635.3"/>
    <n v="993.66"/>
    <d v="2013-06-09T00:00:00"/>
    <n v="641.64"/>
    <s v="F"/>
    <n v="1"/>
    <d v="1978-12-02T00:00:00"/>
    <n v="41.616002898274985"/>
    <s v="Computer Systems Analyst I"/>
    <s v="n/a"/>
    <s v="Mass Customer"/>
    <s v="N"/>
    <s v="Yes"/>
    <n v="16"/>
    <m/>
  </r>
  <r>
    <n v="12030"/>
    <n v="32"/>
    <x v="1547"/>
    <d v="2017-08-31T00:00:00"/>
    <n v="121"/>
    <b v="1"/>
    <s v="Approved"/>
    <s v="Giant Bicycles"/>
    <s v="Standard"/>
    <s v="high"/>
    <s v="medium"/>
    <n v="1179"/>
    <n v="707.4"/>
    <d v="2003-09-10T00:00:00"/>
    <n v="471.6"/>
    <s v="F"/>
    <n v="51"/>
    <d v="1974-05-06T00:00:00"/>
    <n v="46.194085090055808"/>
    <s v="Database Administrator II"/>
    <s v="n/a"/>
    <s v="High Net Worth"/>
    <s v="N"/>
    <s v="Yes"/>
    <n v="11"/>
    <m/>
  </r>
  <r>
    <n v="12247"/>
    <n v="73"/>
    <x v="3006"/>
    <d v="2017-08-31T00:00:00"/>
    <n v="121"/>
    <b v="0"/>
    <s v="Approved"/>
    <s v="Solex"/>
    <s v="Standard"/>
    <s v="medium"/>
    <s v="medium"/>
    <n v="1945.43"/>
    <n v="333.18"/>
    <d v="2002-08-31T00:00:00"/>
    <n v="1612.25"/>
    <s v="F"/>
    <n v="73"/>
    <d v="1965-04-12T00:00:00"/>
    <n v="55.265317966768137"/>
    <s v="Desktop Support Technician"/>
    <s v="Telecommunications"/>
    <s v="Mass Customer"/>
    <s v="N"/>
    <s v="No"/>
    <n v="19"/>
    <m/>
  </r>
  <r>
    <n v="13079"/>
    <n v="4"/>
    <x v="1362"/>
    <d v="2017-08-31T00:00:00"/>
    <n v="121"/>
    <b v="0"/>
    <s v="Approved"/>
    <s v="Solex"/>
    <s v="Standard"/>
    <s v="medium"/>
    <s v="medium"/>
    <n v="1483.2"/>
    <n v="99.59"/>
    <d v="1998-12-17T00:00:00"/>
    <n v="1383.6100000000001"/>
    <s v="M"/>
    <n v="32"/>
    <d v="1975-03-13T00:00:00"/>
    <n v="45.34203029553526"/>
    <s v="Graphic Designer"/>
    <s v="n/a"/>
    <s v="High Net Worth"/>
    <s v="N"/>
    <s v="No"/>
    <n v="19"/>
    <m/>
  </r>
  <r>
    <n v="13843"/>
    <n v="12"/>
    <x v="503"/>
    <d v="2017-08-31T00:00:00"/>
    <n v="121"/>
    <b v="0"/>
    <s v="Approved"/>
    <s v="WeareA2B"/>
    <s v="Standard"/>
    <s v="medium"/>
    <s v="medium"/>
    <n v="1231.1500000000001"/>
    <n v="161.6"/>
    <d v="2010-05-05T00:00:00"/>
    <n v="1069.5500000000002"/>
    <s v="F"/>
    <n v="66"/>
    <d v="1995-02-14T00:00:00"/>
    <n v="25.402304268138"/>
    <s v="GIS Technical Architect"/>
    <s v="n/a"/>
    <s v="Affluent Customer"/>
    <s v="N"/>
    <s v="Yes"/>
    <n v="1"/>
    <m/>
  </r>
  <r>
    <n v="14353"/>
    <n v="22"/>
    <x v="1921"/>
    <d v="2017-08-31T00:00:00"/>
    <n v="121"/>
    <b v="0"/>
    <s v="Approved"/>
    <s v="Solex"/>
    <s v="Standard"/>
    <s v="medium"/>
    <s v="medium"/>
    <n v="575.27"/>
    <n v="431.45"/>
    <d v="1993-05-26T00:00:00"/>
    <n v="143.82"/>
    <s v="F"/>
    <n v="0"/>
    <d v="1977-05-03T00:00:00"/>
    <n v="43.1995645421106"/>
    <s v="Structural Engineer"/>
    <s v="Health"/>
    <s v="High Net Worth"/>
    <s v="N"/>
    <s v="Yes"/>
    <n v="14"/>
    <m/>
  </r>
  <r>
    <n v="14830"/>
    <n v="57"/>
    <x v="2642"/>
    <d v="2017-08-31T00:00:00"/>
    <n v="121"/>
    <b v="0"/>
    <s v="Approved"/>
    <s v="WeareA2B"/>
    <s v="Touring"/>
    <s v="medium"/>
    <s v="large"/>
    <n v="1890.39"/>
    <n v="260.14"/>
    <d v="2015-10-18T00:00:00"/>
    <n v="1630.25"/>
    <s v="F"/>
    <n v="15"/>
    <d v="1962-12-17T00:00:00"/>
    <n v="57.585865911973613"/>
    <s v="Registered Nurse"/>
    <s v="Health"/>
    <s v="Mass Customer"/>
    <s v="N"/>
    <s v="Yes"/>
    <n v="12"/>
    <m/>
  </r>
  <r>
    <n v="14999"/>
    <n v="14"/>
    <x v="837"/>
    <d v="2017-08-31T00:00:00"/>
    <n v="121"/>
    <b v="0"/>
    <s v="Approved"/>
    <s v="Solex"/>
    <s v="Standard"/>
    <s v="high"/>
    <s v="large"/>
    <n v="1842.92"/>
    <n v="1105.75"/>
    <d v="2011-01-10T00:00:00"/>
    <n v="737.17000000000007"/>
    <s v="M"/>
    <n v="97"/>
    <d v="1977-11-10T00:00:00"/>
    <n v="42.676276870877729"/>
    <n v="0"/>
    <s v="Manufacturing"/>
    <s v="High Net Worth"/>
    <s v="N"/>
    <s v="Yes"/>
    <n v="22"/>
    <m/>
  </r>
  <r>
    <n v="6687"/>
    <n v="93"/>
    <x v="1391"/>
    <d v="2017-05-03T00:00:00"/>
    <m/>
    <m/>
    <s v="Approved"/>
    <s v="OHM Cycles"/>
    <s v="Standard"/>
    <s v="high"/>
    <s v="medium"/>
    <n v="1458.17"/>
    <n v="874.9"/>
    <n v="38750"/>
    <m/>
    <m/>
    <m/>
    <m/>
    <m/>
    <m/>
    <m/>
    <m/>
    <m/>
    <m/>
    <m/>
    <m/>
  </r>
  <r>
    <n v="15427"/>
    <n v="82"/>
    <x v="2034"/>
    <d v="2017-08-31T00:00:00"/>
    <n v="121"/>
    <b v="0"/>
    <s v="Approved"/>
    <s v="Norco Bicycles"/>
    <s v="Standard"/>
    <s v="high"/>
    <s v="medium"/>
    <n v="1148.6400000000001"/>
    <n v="689.18"/>
    <d v="1992-10-02T00:00:00"/>
    <n v="459.46000000000015"/>
    <s v="M"/>
    <n v="98"/>
    <d v="1996-11-04T00:00:00"/>
    <n v="23.679016596905122"/>
    <s v="Information Systems Manager"/>
    <s v="n/a"/>
    <s v="Mass Customer"/>
    <s v="N"/>
    <s v="No"/>
    <n v="3"/>
    <m/>
  </r>
  <r>
    <n v="15465"/>
    <n v="0"/>
    <x v="1188"/>
    <d v="2017-08-31T00:00:00"/>
    <n v="121"/>
    <b v="1"/>
    <s v="Approved"/>
    <s v="Trek Bicycles"/>
    <s v="Road"/>
    <s v="medium"/>
    <s v="medium"/>
    <n v="290.62"/>
    <n v="215.14"/>
    <d v="2005-05-10T00:00:00"/>
    <n v="75.480000000000018"/>
    <s v="M"/>
    <n v="51"/>
    <d v="1978-12-25T00:00:00"/>
    <n v="41.552989199644848"/>
    <s v="Sales Associate"/>
    <s v="Property"/>
    <s v="High Net Worth"/>
    <s v="N"/>
    <s v="Yes"/>
    <n v="17"/>
    <m/>
  </r>
  <r>
    <n v="15746"/>
    <n v="16"/>
    <x v="765"/>
    <d v="2017-08-31T00:00:00"/>
    <n v="121"/>
    <b v="1"/>
    <s v="Approved"/>
    <s v="Norco Bicycles"/>
    <s v="Standard"/>
    <s v="high"/>
    <s v="small"/>
    <n v="1661.92"/>
    <n v="1479.11"/>
    <d v="1994-09-09T00:00:00"/>
    <n v="182.81000000000017"/>
    <s v="M"/>
    <n v="21"/>
    <d v="1986-01-16T00:00:00"/>
    <n v="34.487235774987312"/>
    <s v="Clinical Specialist"/>
    <s v="Health"/>
    <s v="Affluent Customer"/>
    <s v="N"/>
    <s v="No"/>
    <n v="4"/>
    <m/>
  </r>
  <r>
    <n v="16018"/>
    <n v="42"/>
    <x v="1377"/>
    <d v="2017-08-31T00:00:00"/>
    <n v="121"/>
    <b v="1"/>
    <s v="Approved"/>
    <s v="OHM Cycles"/>
    <s v="Road"/>
    <s v="medium"/>
    <s v="small"/>
    <n v="1810"/>
    <n v="1610.9"/>
    <d v="2011-05-09T00:00:00"/>
    <n v="199.09999999999991"/>
    <s v="F"/>
    <n v="81"/>
    <d v="1969-05-22T00:00:00"/>
    <n v="51.15298919964485"/>
    <s v="Dental Hygienist"/>
    <s v="Health"/>
    <s v="Mass Customer"/>
    <s v="N"/>
    <s v="Yes"/>
    <n v="5"/>
    <m/>
  </r>
  <r>
    <n v="16560"/>
    <n v="0"/>
    <x v="412"/>
    <d v="2017-08-31T00:00:00"/>
    <n v="121"/>
    <b v="0"/>
    <s v="Approved"/>
    <s v="WeareA2B"/>
    <s v="Standard"/>
    <s v="medium"/>
    <s v="medium"/>
    <n v="60.34"/>
    <n v="45.26"/>
    <d v="1993-05-26T00:00:00"/>
    <n v="15.080000000000005"/>
    <s v="F"/>
    <n v="91"/>
    <d v="1973-07-18T00:00:00"/>
    <n v="46.994085090055805"/>
    <n v="0"/>
    <s v="n/a"/>
    <s v="High Net Worth"/>
    <s v="N"/>
    <s v="Yes"/>
    <n v="4"/>
    <m/>
  </r>
  <r>
    <n v="16746"/>
    <n v="60"/>
    <x v="896"/>
    <d v="2017-08-31T00:00:00"/>
    <n v="121"/>
    <b v="1"/>
    <s v="Approved"/>
    <s v="Giant Bicycles"/>
    <s v="Standard"/>
    <s v="high"/>
    <s v="small"/>
    <n v="1977.36"/>
    <n v="1759.85"/>
    <d v="2011-08-24T00:00:00"/>
    <n v="217.51"/>
    <s v="M"/>
    <n v="43"/>
    <d v="1967-11-15T00:00:00"/>
    <n v="52.670797418822929"/>
    <s v="Legal Assistant"/>
    <s v="Health"/>
    <s v="Mass Customer"/>
    <s v="N"/>
    <s v="No"/>
    <n v="7"/>
    <m/>
  </r>
  <r>
    <n v="17241"/>
    <n v="80"/>
    <x v="1035"/>
    <d v="2017-08-31T00:00:00"/>
    <n v="121"/>
    <b v="0"/>
    <s v="Approved"/>
    <s v="Trek Bicycles"/>
    <s v="Standard"/>
    <s v="medium"/>
    <s v="large"/>
    <n v="1469.44"/>
    <n v="596.54999999999995"/>
    <d v="2012-05-18T00:00:00"/>
    <n v="872.8900000000001"/>
    <s v="F"/>
    <n v="69"/>
    <d v="1956-02-19T00:00:00"/>
    <n v="64.416002898274982"/>
    <s v="VP Product Management"/>
    <s v="n/a"/>
    <s v="High Net Worth"/>
    <s v="N"/>
    <s v="No"/>
    <n v="15"/>
    <m/>
  </r>
  <r>
    <n v="17584"/>
    <n v="52"/>
    <x v="80"/>
    <d v="2017-08-31T00:00:00"/>
    <n v="121"/>
    <b v="1"/>
    <s v="Approved"/>
    <s v="Solex"/>
    <s v="Road"/>
    <s v="medium"/>
    <s v="large"/>
    <n v="1777.8"/>
    <n v="820.78"/>
    <d v="1991-08-05T00:00:00"/>
    <n v="957.02"/>
    <s v="F"/>
    <n v="97"/>
    <d v="1989-01-30T00:00:00"/>
    <n v="31.446139884576354"/>
    <s v="Actuary"/>
    <s v="Financial Services"/>
    <s v="High Net Worth"/>
    <s v="N"/>
    <s v="Yes"/>
    <n v="9"/>
    <m/>
  </r>
  <r>
    <n v="17691"/>
    <n v="84"/>
    <x v="1500"/>
    <d v="2017-08-31T00:00:00"/>
    <n v="121"/>
    <b v="0"/>
    <s v="Approved"/>
    <s v="Trek Bicycles"/>
    <s v="Road"/>
    <s v="medium"/>
    <s v="medium"/>
    <n v="290.62"/>
    <n v="215.14"/>
    <d v="2004-12-18T00:00:00"/>
    <n v="75.480000000000018"/>
    <s v="F"/>
    <n v="88"/>
    <d v="1970-06-06T00:00:00"/>
    <n v="50.111893309233892"/>
    <s v="Marketing Assistant"/>
    <s v="n/a"/>
    <s v="Mass Customer"/>
    <s v="N"/>
    <s v="No"/>
    <n v="17"/>
    <m/>
  </r>
  <r>
    <n v="17756"/>
    <n v="46"/>
    <x v="2964"/>
    <d v="2017-08-31T00:00:00"/>
    <n v="121"/>
    <b v="1"/>
    <s v="Approved"/>
    <s v="Solex"/>
    <s v="Standard"/>
    <s v="low"/>
    <s v="medium"/>
    <n v="1289.8499999999999"/>
    <n v="74.510000000000005"/>
    <d v="2007-12-11T00:00:00"/>
    <n v="1215.3399999999999"/>
    <s v="F"/>
    <n v="75"/>
    <d v="1988-01-13T00:00:00"/>
    <n v="32.495454953069505"/>
    <n v="0"/>
    <s v="n/a"/>
    <s v="Mass Customer"/>
    <s v="N"/>
    <s v="No"/>
    <n v="6"/>
    <m/>
  </r>
  <r>
    <n v="18015"/>
    <n v="0"/>
    <x v="1801"/>
    <d v="2017-08-31T00:00:00"/>
    <n v="121"/>
    <b v="0"/>
    <s v="Approved"/>
    <s v="WeareA2B"/>
    <s v="Standard"/>
    <s v="medium"/>
    <s v="medium"/>
    <n v="60.34"/>
    <n v="45.26"/>
    <d v="1993-07-15T00:00:00"/>
    <n v="15.080000000000005"/>
    <s v="F"/>
    <n v="48"/>
    <d v="1967-02-13T00:00:00"/>
    <n v="53.424222076357175"/>
    <s v="Senior Quality Engineer"/>
    <s v="n/a"/>
    <s v="High Net Worth"/>
    <s v="N"/>
    <s v="No"/>
    <n v="10"/>
    <m/>
  </r>
  <r>
    <n v="18106"/>
    <n v="41"/>
    <x v="2606"/>
    <d v="2017-08-31T00:00:00"/>
    <n v="121"/>
    <b v="0"/>
    <s v="Approved"/>
    <s v="Solex"/>
    <s v="Road"/>
    <s v="medium"/>
    <s v="medium"/>
    <n v="416.98"/>
    <n v="312.74"/>
    <d v="1997-05-10T00:00:00"/>
    <n v="104.24000000000001"/>
    <s v="F"/>
    <n v="70"/>
    <d v="1976-08-06T00:00:00"/>
    <n v="43.939290569507861"/>
    <n v="0"/>
    <s v="Financial Services"/>
    <s v="Affluent Customer"/>
    <s v="N"/>
    <s v="No"/>
    <n v="17"/>
    <m/>
  </r>
  <r>
    <n v="18131"/>
    <n v="43"/>
    <x v="2043"/>
    <d v="2017-08-31T00:00:00"/>
    <n v="121"/>
    <b v="0"/>
    <s v="Approved"/>
    <s v="Solex"/>
    <s v="Standard"/>
    <s v="medium"/>
    <s v="medium"/>
    <n v="1151.96"/>
    <n v="649.49"/>
    <d v="2014-07-28T00:00:00"/>
    <n v="502.47"/>
    <s v="M"/>
    <n v="0"/>
    <d v="1965-09-04T00:00:00"/>
    <n v="54.868057692795531"/>
    <s v="Database Administrator III"/>
    <s v="Financial Services"/>
    <s v="Mass Customer"/>
    <s v="N"/>
    <s v="Yes"/>
    <n v="13"/>
    <m/>
  </r>
  <r>
    <n v="18274"/>
    <n v="8"/>
    <x v="357"/>
    <d v="2017-08-31T00:00:00"/>
    <n v="121"/>
    <b v="1"/>
    <s v="Approved"/>
    <s v="Solex"/>
    <s v="Road"/>
    <s v="medium"/>
    <s v="small"/>
    <n v="1703.52"/>
    <n v="1516.13"/>
    <d v="2011-04-16T00:00:00"/>
    <n v="187.38999999999987"/>
    <s v="M"/>
    <n v="20"/>
    <d v="1966-11-11T00:00:00"/>
    <n v="53.681756322932522"/>
    <s v="Statistician IV"/>
    <s v="Financial Services"/>
    <s v="Mass Customer"/>
    <s v="N"/>
    <s v="No"/>
    <n v="18"/>
    <m/>
  </r>
  <r>
    <n v="18668"/>
    <n v="88"/>
    <x v="1071"/>
    <d v="2017-08-31T00:00:00"/>
    <n v="121"/>
    <b v="1"/>
    <s v="Approved"/>
    <s v="Norco Bicycles"/>
    <s v="Standard"/>
    <s v="medium"/>
    <s v="medium"/>
    <n v="1198.46"/>
    <n v="381.1"/>
    <d v="2003-01-05T00:00:00"/>
    <n v="817.36"/>
    <s v="M"/>
    <n v="96"/>
    <d v="1957-12-15T00:00:00"/>
    <n v="62.594085090055806"/>
    <s v="Biostatistician II"/>
    <s v="n/a"/>
    <s v="Affluent Customer"/>
    <s v="N"/>
    <s v="Yes"/>
    <n v="15"/>
    <m/>
  </r>
  <r>
    <n v="18965"/>
    <n v="19"/>
    <x v="2589"/>
    <d v="2017-08-31T00:00:00"/>
    <n v="121"/>
    <b v="0"/>
    <s v="Approved"/>
    <s v="OHM Cycles"/>
    <s v="Road"/>
    <s v="high"/>
    <s v="large"/>
    <n v="12.01"/>
    <n v="7.21"/>
    <d v="2011-05-07T00:00:00"/>
    <n v="4.8"/>
    <s v="M"/>
    <n v="87"/>
    <d v="1989-07-19T00:00:00"/>
    <n v="30.980386459918822"/>
    <s v="Dental Hygienist"/>
    <s v="Health"/>
    <s v="Affluent Customer"/>
    <s v="N"/>
    <s v="Yes"/>
    <n v="10"/>
    <m/>
  </r>
  <r>
    <n v="19054"/>
    <n v="62"/>
    <x v="1878"/>
    <d v="2017-08-31T00:00:00"/>
    <n v="121"/>
    <b v="0"/>
    <s v="Approved"/>
    <s v="Solex"/>
    <s v="Standard"/>
    <s v="medium"/>
    <s v="medium"/>
    <n v="478.16"/>
    <n v="298.72000000000003"/>
    <d v="1993-06-23T00:00:00"/>
    <n v="179.44"/>
    <s v="F"/>
    <n v="4"/>
    <d v="1981-03-30T00:00:00"/>
    <n v="39.289975501014709"/>
    <s v="Tax Accountant"/>
    <s v="Manufacturing"/>
    <s v="Mass Customer"/>
    <s v="N"/>
    <s v="No"/>
    <n v="18"/>
    <m/>
  </r>
  <r>
    <n v="19233"/>
    <n v="83"/>
    <x v="2468"/>
    <d v="2017-08-31T00:00:00"/>
    <n v="121"/>
    <b v="0"/>
    <s v="Approved"/>
    <s v="Solex"/>
    <s v="Touring"/>
    <s v="medium"/>
    <s v="large"/>
    <n v="2083.94"/>
    <n v="675.03"/>
    <d v="2013-09-16T00:00:00"/>
    <n v="1408.91"/>
    <s v="F"/>
    <n v="23"/>
    <d v="1983-12-26T00:00:00"/>
    <n v="36.547509747590055"/>
    <s v="Budget/Accounting Analyst IV"/>
    <s v="Financial Services"/>
    <s v="Mass Customer"/>
    <s v="N"/>
    <s v="No"/>
    <n v="15"/>
    <m/>
  </r>
  <r>
    <n v="19287"/>
    <n v="85"/>
    <x v="3007"/>
    <d v="2017-08-31T00:00:00"/>
    <n v="121"/>
    <b v="1"/>
    <s v="Approved"/>
    <s v="WeareA2B"/>
    <s v="Standard"/>
    <s v="medium"/>
    <s v="medium"/>
    <n v="1228.07"/>
    <n v="400.91"/>
    <d v="2014-10-10T00:00:00"/>
    <n v="827.15999999999985"/>
    <s v="F"/>
    <n v="77"/>
    <d v="1992-07-19T00:00:00"/>
    <n v="27.977646733891422"/>
    <s v="Human Resources Assistant II"/>
    <s v="Financial Services"/>
    <s v="High Net Worth"/>
    <s v="N"/>
    <s v="Yes"/>
    <n v="8"/>
    <m/>
  </r>
  <r>
    <n v="19337"/>
    <n v="54"/>
    <x v="3008"/>
    <d v="2017-08-31T00:00:00"/>
    <n v="121"/>
    <b v="0"/>
    <s v="Approved"/>
    <s v="WeareA2B"/>
    <s v="Standard"/>
    <s v="medium"/>
    <s v="medium"/>
    <n v="1292.8399999999999"/>
    <n v="13.44"/>
    <d v="2009-04-12T00:00:00"/>
    <n v="1279.3999999999999"/>
    <s v="M"/>
    <n v="85"/>
    <d v="1978-07-17T00:00:00"/>
    <n v="41.994085090055805"/>
    <s v="Business Systems Development Analyst"/>
    <s v="Manufacturing"/>
    <s v="Mass Customer"/>
    <s v="N"/>
    <s v="No"/>
    <n v="13"/>
    <m/>
  </r>
  <r>
    <n v="10"/>
    <n v="12"/>
    <x v="58"/>
    <d v="2017-08-30T00:00:00"/>
    <n v="122"/>
    <b v="1"/>
    <s v="Approved"/>
    <s v="WeareA2B"/>
    <s v="Standard"/>
    <s v="medium"/>
    <s v="medium"/>
    <n v="1231.1500000000001"/>
    <n v="161.6"/>
    <d v="2004-08-17T00:00:00"/>
    <n v="1069.5500000000002"/>
    <s v="M"/>
    <n v="65"/>
    <d v="1959-10-14T00:00:00"/>
    <n v="60.763948103754437"/>
    <s v="Product Engineer"/>
    <s v="Entertainment"/>
    <s v="Mass Customer"/>
    <s v="N"/>
    <s v="No"/>
    <n v="12"/>
    <m/>
  </r>
  <r>
    <n v="57"/>
    <n v="94"/>
    <x v="2388"/>
    <d v="2017-08-30T00:00:00"/>
    <n v="122"/>
    <b v="1"/>
    <s v="Approved"/>
    <s v="Giant Bicycles"/>
    <s v="Standard"/>
    <s v="medium"/>
    <s v="large"/>
    <n v="1635.3"/>
    <n v="993.66"/>
    <d v="2013-06-09T00:00:00"/>
    <n v="641.64"/>
    <s v="M"/>
    <n v="25"/>
    <d v="1987-06-16T00:00:00"/>
    <n v="33.073537144850327"/>
    <s v="Associate Professor"/>
    <s v="Manufacturing"/>
    <s v="Mass Customer"/>
    <s v="N"/>
    <s v="No"/>
    <n v="21"/>
    <m/>
  </r>
  <r>
    <n v="393"/>
    <n v="58"/>
    <x v="2468"/>
    <d v="2017-08-30T00:00:00"/>
    <n v="122"/>
    <b v="1"/>
    <s v="Approved"/>
    <s v="OHM Cycles"/>
    <s v="Standard"/>
    <s v="medium"/>
    <s v="medium"/>
    <n v="912.52"/>
    <n v="141.4"/>
    <d v="2015-10-18T00:00:00"/>
    <n v="771.12"/>
    <s v="F"/>
    <n v="23"/>
    <d v="1983-12-26T00:00:00"/>
    <n v="36.547509747590055"/>
    <s v="Budget/Accounting Analyst IV"/>
    <s v="Financial Services"/>
    <s v="Mass Customer"/>
    <s v="N"/>
    <s v="No"/>
    <n v="15"/>
    <m/>
  </r>
  <r>
    <n v="588"/>
    <n v="44"/>
    <x v="1081"/>
    <d v="2017-08-30T00:00:00"/>
    <n v="122"/>
    <b v="1"/>
    <s v="Approved"/>
    <s v="WeareA2B"/>
    <s v="Standard"/>
    <s v="medium"/>
    <s v="medium"/>
    <n v="1769.64"/>
    <n v="108.76"/>
    <d v="2011-05-09T00:00:00"/>
    <n v="1660.88"/>
    <s v="F"/>
    <n v="91"/>
    <d v="1990-02-17T00:00:00"/>
    <n v="30.396824816083203"/>
    <s v="Internal Auditor"/>
    <s v="Manufacturing"/>
    <s v="Affluent Customer"/>
    <s v="N"/>
    <s v="No"/>
    <n v="9"/>
    <m/>
  </r>
  <r>
    <n v="1742"/>
    <n v="33"/>
    <x v="2659"/>
    <d v="2017-08-30T00:00:00"/>
    <n v="122"/>
    <b v="1"/>
    <s v="Approved"/>
    <s v="Giant Bicycles"/>
    <s v="Standard"/>
    <s v="medium"/>
    <s v="small"/>
    <n v="1311.44"/>
    <n v="1167.18"/>
    <d v="1992-10-11T00:00:00"/>
    <n v="144.26"/>
    <s v="F"/>
    <n v="29"/>
    <d v="1975-11-10T00:00:00"/>
    <n v="44.679016596905122"/>
    <n v="0"/>
    <s v="IT"/>
    <s v="Affluent Customer"/>
    <s v="N"/>
    <s v="No"/>
    <n v="13"/>
    <m/>
  </r>
  <r>
    <n v="3057"/>
    <n v="92"/>
    <x v="417"/>
    <d v="2017-08-30T00:00:00"/>
    <n v="122"/>
    <b v="0"/>
    <s v="Approved"/>
    <s v="WeareA2B"/>
    <s v="Standard"/>
    <s v="medium"/>
    <s v="small"/>
    <n v="1415.01"/>
    <n v="1259.3599999999999"/>
    <d v="1994-08-10T00:00:00"/>
    <n v="155.65000000000009"/>
    <s v="M"/>
    <n v="87"/>
    <d v="1979-04-19T00:00:00"/>
    <n v="41.237920706494165"/>
    <s v="Quality Control Specialist"/>
    <s v="Financial Services"/>
    <s v="Mass Customer"/>
    <s v="N"/>
    <s v="Yes"/>
    <n v="12"/>
    <m/>
  </r>
  <r>
    <n v="3237"/>
    <n v="69"/>
    <x v="381"/>
    <d v="2017-08-30T00:00:00"/>
    <n v="122"/>
    <b v="0"/>
    <s v="Approved"/>
    <s v="Giant Bicycles"/>
    <s v="Road"/>
    <s v="medium"/>
    <s v="medium"/>
    <n v="792.9"/>
    <n v="594.67999999999995"/>
    <d v="1992-10-02T00:00:00"/>
    <n v="198.22000000000003"/>
    <s v="F"/>
    <n v="53"/>
    <d v="1975-09-02T00:00:00"/>
    <n v="44.868057692795531"/>
    <s v="Technical Writer"/>
    <s v="Manufacturing"/>
    <s v="Mass Customer"/>
    <s v="N"/>
    <s v="No"/>
    <n v="15"/>
    <m/>
  </r>
  <r>
    <n v="3261"/>
    <n v="46"/>
    <x v="1739"/>
    <d v="2017-08-30T00:00:00"/>
    <n v="122"/>
    <b v="0"/>
    <s v="Approved"/>
    <s v="Solex"/>
    <s v="Standard"/>
    <s v="low"/>
    <s v="medium"/>
    <n v="1289.8499999999999"/>
    <n v="74.510000000000005"/>
    <d v="2007-12-11T00:00:00"/>
    <n v="1215.3399999999999"/>
    <s v="F"/>
    <n v="67"/>
    <d v="1968-01-26T00:00:00"/>
    <n v="52.473537144850326"/>
    <s v="Nurse Practicioner"/>
    <s v="Entertainment"/>
    <s v="Mass Customer"/>
    <s v="N"/>
    <s v="No"/>
    <n v="11"/>
    <m/>
  </r>
  <r>
    <n v="3411"/>
    <n v="20"/>
    <x v="1358"/>
    <d v="2017-08-30T00:00:00"/>
    <n v="122"/>
    <b v="0"/>
    <s v="Approved"/>
    <s v="Trek Bicycles"/>
    <s v="Standard"/>
    <s v="medium"/>
    <s v="small"/>
    <n v="1775.81"/>
    <n v="1580.47"/>
    <d v="2010-05-05T00:00:00"/>
    <n v="195.33999999999992"/>
    <s v="M"/>
    <n v="34"/>
    <d v="1977-02-19T00:00:00"/>
    <n v="43.399564542110603"/>
    <s v="Administrative Officer"/>
    <s v="Financial Services"/>
    <s v="Mass Customer"/>
    <s v="N"/>
    <s v="No"/>
    <n v="22"/>
    <m/>
  </r>
  <r>
    <n v="4292"/>
    <n v="0"/>
    <x v="1688"/>
    <d v="2017-08-30T00:00:00"/>
    <n v="122"/>
    <b v="0"/>
    <s v="Approved"/>
    <s v="OHM Cycles"/>
    <s v="Standard"/>
    <s v="medium"/>
    <s v="medium"/>
    <n v="183.86"/>
    <n v="137.9"/>
    <d v="1997-10-04T00:00:00"/>
    <n v="45.960000000000008"/>
    <s v="M"/>
    <n v="70"/>
    <d v="1955-12-16T00:00:00"/>
    <n v="64.594085090055813"/>
    <s v="Budget/Accounting Analyst II"/>
    <s v="Manufacturing"/>
    <s v="High Net Worth"/>
    <s v="N"/>
    <s v="No"/>
    <n v="11"/>
    <m/>
  </r>
  <r>
    <n v="4365"/>
    <n v="90"/>
    <x v="2007"/>
    <d v="2017-08-30T00:00:00"/>
    <n v="122"/>
    <b v="1"/>
    <s v="Approved"/>
    <s v="Norco Bicycles"/>
    <s v="Standard"/>
    <s v="low"/>
    <s v="medium"/>
    <n v="363.01"/>
    <n v="290.41000000000003"/>
    <d v="2005-05-10T00:00:00"/>
    <n v="72.599999999999966"/>
    <s v="M"/>
    <n v="10"/>
    <d v="1974-06-30T00:00:00"/>
    <n v="46.043400158548955"/>
    <s v="Computer Systems Analyst IV"/>
    <s v="Retail"/>
    <s v="Affluent Customer"/>
    <s v="N"/>
    <s v="No"/>
    <n v="22"/>
    <m/>
  </r>
  <r>
    <n v="6071"/>
    <n v="83"/>
    <x v="1932"/>
    <d v="2017-08-30T00:00:00"/>
    <n v="122"/>
    <b v="0"/>
    <s v="Approved"/>
    <s v="Solex"/>
    <s v="Touring"/>
    <s v="medium"/>
    <s v="large"/>
    <n v="2083.94"/>
    <n v="675.03"/>
    <d v="1999-07-26T00:00:00"/>
    <n v="1408.91"/>
    <s v="F"/>
    <n v="73"/>
    <d v="1978-07-02T00:00:00"/>
    <n v="42.03518098046677"/>
    <s v="Tax Accountant"/>
    <s v="IT"/>
    <s v="Affluent Customer"/>
    <s v="N"/>
    <s v="Yes"/>
    <n v="4"/>
    <m/>
  </r>
  <r>
    <n v="6164"/>
    <n v="0"/>
    <x v="605"/>
    <d v="2017-08-30T00:00:00"/>
    <n v="122"/>
    <b v="1"/>
    <s v="Approved"/>
    <s v="OHM Cycles"/>
    <s v="Standard"/>
    <s v="high"/>
    <s v="medium"/>
    <n v="227.88"/>
    <n v="136.72999999999999"/>
    <d v="2003-02-07T00:00:00"/>
    <n v="91.15"/>
    <s v="F"/>
    <n v="87"/>
    <d v="1976-09-08T00:00:00"/>
    <n v="43.848879610603753"/>
    <s v="Automation Specialist I"/>
    <s v="Manufacturing"/>
    <s v="High Net Worth"/>
    <s v="N"/>
    <s v="No"/>
    <n v="10"/>
    <m/>
  </r>
  <r>
    <n v="6752"/>
    <n v="38"/>
    <x v="437"/>
    <d v="2017-08-30T00:00:00"/>
    <n v="122"/>
    <b v="0"/>
    <s v="Approved"/>
    <s v="Solex"/>
    <s v="Standard"/>
    <s v="medium"/>
    <s v="medium"/>
    <n v="1577.53"/>
    <n v="826.51"/>
    <d v="2008-03-19T00:00:00"/>
    <n v="751.02"/>
    <s v="M"/>
    <n v="16"/>
    <d v="1978-12-11T00:00:00"/>
    <n v="41.591345364028413"/>
    <s v="Marketing Assistant"/>
    <s v="n/a"/>
    <s v="Affluent Customer"/>
    <s v="N"/>
    <s v="Yes"/>
    <n v="4"/>
    <m/>
  </r>
  <r>
    <n v="6776"/>
    <n v="64"/>
    <x v="1803"/>
    <d v="2017-08-30T00:00:00"/>
    <n v="122"/>
    <b v="0"/>
    <s v="Approved"/>
    <s v="Trek Bicycles"/>
    <s v="Standard"/>
    <s v="medium"/>
    <s v="large"/>
    <n v="1469.44"/>
    <n v="596.54999999999995"/>
    <d v="2012-05-18T00:00:00"/>
    <n v="872.8900000000001"/>
    <s v="M"/>
    <n v="45"/>
    <d v="1958-03-16T00:00:00"/>
    <n v="62.34477002156266"/>
    <s v="Help Desk Technician"/>
    <s v="Financial Services"/>
    <s v="Mass Customer"/>
    <s v="N"/>
    <s v="Yes"/>
    <n v="15"/>
    <m/>
  </r>
  <r>
    <n v="7658"/>
    <n v="96"/>
    <x v="78"/>
    <d v="2017-08-30T00:00:00"/>
    <n v="122"/>
    <b v="1"/>
    <s v="Approved"/>
    <s v="Giant Bicycles"/>
    <s v="Standard"/>
    <s v="medium"/>
    <s v="large"/>
    <n v="1635.3"/>
    <n v="993.66"/>
    <d v="2002-10-10T00:00:00"/>
    <n v="641.64"/>
    <s v="M"/>
    <n v="62"/>
    <d v="1995-12-04T00:00:00"/>
    <n v="24.599564542110603"/>
    <s v="Senior Cost Accountant"/>
    <s v="Financial Services"/>
    <s v="High Net Worth"/>
    <s v="N"/>
    <s v="Yes"/>
    <n v="8"/>
    <m/>
  </r>
  <r>
    <n v="7924"/>
    <n v="7"/>
    <x v="1804"/>
    <d v="2017-08-30T00:00:00"/>
    <n v="122"/>
    <b v="1"/>
    <s v="Approved"/>
    <s v="Trek Bicycles"/>
    <s v="Road"/>
    <s v="low"/>
    <s v="medium"/>
    <n v="980.37"/>
    <n v="234.43"/>
    <d v="2004-09-28T00:00:00"/>
    <n v="745.94"/>
    <s v="F"/>
    <n v="74"/>
    <d v="1998-11-30T00:00:00"/>
    <n v="21.607783720192792"/>
    <s v="Human Resources Assistant I"/>
    <s v="Manufacturing"/>
    <s v="Mass Customer"/>
    <s v="N"/>
    <s v="No"/>
    <n v="4"/>
    <m/>
  </r>
  <r>
    <n v="8218"/>
    <n v="78"/>
    <x v="2492"/>
    <d v="2017-08-30T00:00:00"/>
    <n v="122"/>
    <b v="1"/>
    <s v="Approved"/>
    <s v="Giant Bicycles"/>
    <s v="Standard"/>
    <s v="medium"/>
    <s v="large"/>
    <n v="1765.3"/>
    <n v="709.48"/>
    <d v="2004-07-25T00:00:00"/>
    <n v="1055.82"/>
    <s v="M"/>
    <n v="95"/>
    <d v="1980-07-06T00:00:00"/>
    <n v="40.021482350329777"/>
    <s v="Account Representative IV"/>
    <s v="Argiculture"/>
    <s v="Mass Customer"/>
    <s v="N"/>
    <s v="Yes"/>
    <n v="16"/>
    <m/>
  </r>
  <r>
    <n v="8320"/>
    <n v="41"/>
    <x v="907"/>
    <d v="2017-08-30T00:00:00"/>
    <n v="122"/>
    <b v="0"/>
    <s v="Approved"/>
    <s v="Solex"/>
    <s v="Road"/>
    <s v="medium"/>
    <s v="medium"/>
    <n v="416.98"/>
    <n v="312.74"/>
    <d v="1997-05-10T00:00:00"/>
    <n v="104.24000000000001"/>
    <s v="F"/>
    <n v="44"/>
    <d v="1967-10-02T00:00:00"/>
    <n v="52.791345364028409"/>
    <n v="0"/>
    <s v="Manufacturing"/>
    <s v="Affluent Customer"/>
    <s v="N"/>
    <s v="No"/>
    <n v="15"/>
    <m/>
  </r>
  <r>
    <n v="8354"/>
    <n v="0"/>
    <x v="1365"/>
    <d v="2017-08-30T00:00:00"/>
    <n v="122"/>
    <b v="1"/>
    <s v="Approved"/>
    <s v="Norco Bicycles"/>
    <s v="Standard"/>
    <s v="medium"/>
    <s v="medium"/>
    <n v="360.4"/>
    <n v="270.3"/>
    <d v="2016-12-06T00:00:00"/>
    <n v="90.099999999999966"/>
    <s v="F"/>
    <n v="21"/>
    <d v="1988-08-23T00:00:00"/>
    <n v="31.884496048959917"/>
    <n v="0"/>
    <s v="n/a"/>
    <s v="High Net Worth"/>
    <s v="N"/>
    <s v="No"/>
    <n v="8"/>
    <m/>
  </r>
  <r>
    <n v="8444"/>
    <n v="50"/>
    <x v="139"/>
    <d v="2017-08-30T00:00:00"/>
    <n v="122"/>
    <b v="0"/>
    <s v="Approved"/>
    <s v="WeareA2B"/>
    <s v="Standard"/>
    <s v="medium"/>
    <s v="small"/>
    <n v="175.89"/>
    <n v="131.91999999999999"/>
    <d v="2003-02-16T00:00:00"/>
    <n v="43.97"/>
    <s v="F"/>
    <n v="99"/>
    <d v="1996-11-30T00:00:00"/>
    <n v="23.607783720192792"/>
    <s v="Sales Associate"/>
    <s v="n/a"/>
    <s v="Affluent Customer"/>
    <s v="N"/>
    <s v="No"/>
    <n v="1"/>
    <m/>
  </r>
  <r>
    <n v="8880"/>
    <n v="58"/>
    <x v="862"/>
    <d v="2017-08-30T00:00:00"/>
    <n v="122"/>
    <b v="0"/>
    <s v="Approved"/>
    <s v="OHM Cycles"/>
    <s v="Standard"/>
    <s v="medium"/>
    <s v="medium"/>
    <n v="912.52"/>
    <n v="141.4"/>
    <d v="1993-07-20T00:00:00"/>
    <n v="771.12"/>
    <s v="U"/>
    <n v="35"/>
    <d v="1899-12-30T00:00:00"/>
    <n v="0"/>
    <s v="Internal Auditor"/>
    <s v="IT"/>
    <s v="Mass Customer"/>
    <s v="N"/>
    <s v="Yes"/>
    <n v="0"/>
    <m/>
  </r>
  <r>
    <n v="8912"/>
    <n v="56"/>
    <x v="2963"/>
    <d v="2017-08-30T00:00:00"/>
    <n v="122"/>
    <b v="0"/>
    <s v="Approved"/>
    <s v="OHM Cycles"/>
    <s v="Standard"/>
    <s v="medium"/>
    <s v="medium"/>
    <n v="183.86"/>
    <n v="137.9"/>
    <d v="1997-10-04T00:00:00"/>
    <n v="45.960000000000008"/>
    <s v="F"/>
    <n v="61"/>
    <d v="1954-08-22T00:00:00"/>
    <n v="65.911893309233889"/>
    <s v="Developer II"/>
    <s v="n/a"/>
    <s v="Mass Customer"/>
    <s v="N"/>
    <s v="No"/>
    <n v="5"/>
    <m/>
  </r>
  <r>
    <n v="9334"/>
    <n v="0"/>
    <x v="715"/>
    <d v="2017-08-30T00:00:00"/>
    <n v="122"/>
    <b v="1"/>
    <s v="Approved"/>
    <s v="Solex"/>
    <s v="Standard"/>
    <s v="medium"/>
    <s v="medium"/>
    <n v="441.49"/>
    <n v="84.99"/>
    <d v="2007-12-11T00:00:00"/>
    <n v="356.5"/>
    <s v="F"/>
    <n v="40"/>
    <d v="1966-12-01T00:00:00"/>
    <n v="53.626961802384578"/>
    <n v="0"/>
    <s v="n/a"/>
    <s v="High Net Worth"/>
    <s v="N"/>
    <s v="Yes"/>
    <n v="10"/>
    <m/>
  </r>
  <r>
    <n v="10480"/>
    <n v="12"/>
    <x v="1022"/>
    <d v="2017-08-30T00:00:00"/>
    <n v="122"/>
    <b v="1"/>
    <s v="Approved"/>
    <s v="Giant Bicycles"/>
    <s v="Standard"/>
    <s v="medium"/>
    <s v="large"/>
    <n v="1765.3"/>
    <n v="709.48"/>
    <d v="2004-07-25T00:00:00"/>
    <n v="1055.82"/>
    <s v="M"/>
    <n v="51"/>
    <d v="1995-12-12T00:00:00"/>
    <n v="24.577646733891424"/>
    <s v="Marketing Assistant"/>
    <s v="Retail"/>
    <s v="High Net Worth"/>
    <s v="N"/>
    <s v="No"/>
    <n v="1"/>
    <m/>
  </r>
  <r>
    <n v="10563"/>
    <n v="96"/>
    <x v="3009"/>
    <d v="2017-08-30T00:00:00"/>
    <n v="122"/>
    <b v="1"/>
    <s v="Approved"/>
    <s v="Giant Bicycles"/>
    <s v="Standard"/>
    <s v="medium"/>
    <s v="large"/>
    <n v="1635.3"/>
    <n v="993.66"/>
    <d v="1991-05-06T00:00:00"/>
    <n v="641.64"/>
    <s v="M"/>
    <n v="27"/>
    <d v="1989-10-23T00:00:00"/>
    <n v="30.717372761288683"/>
    <s v="Data Coordiator"/>
    <s v="Manufacturing"/>
    <s v="High Net Worth"/>
    <s v="N"/>
    <s v="Yes"/>
    <n v="20"/>
    <m/>
  </r>
  <r>
    <n v="12350"/>
    <n v="2"/>
    <x v="1855"/>
    <d v="2017-08-30T00:00:00"/>
    <n v="122"/>
    <b v="1"/>
    <s v="Approved"/>
    <s v="Solex"/>
    <s v="Standard"/>
    <s v="medium"/>
    <s v="medium"/>
    <n v="71.489999999999995"/>
    <n v="53.62"/>
    <d v="2005-08-09T00:00:00"/>
    <n v="17.869999999999997"/>
    <s v="M"/>
    <n v="42"/>
    <d v="1997-03-11T00:00:00"/>
    <n v="23.33107139142567"/>
    <s v="Associate Professor"/>
    <s v="Financial Services"/>
    <s v="Mass Customer"/>
    <s v="N"/>
    <s v="Yes"/>
    <n v="4"/>
    <m/>
  </r>
  <r>
    <n v="12385"/>
    <n v="99"/>
    <x v="3010"/>
    <d v="2017-08-30T00:00:00"/>
    <n v="122"/>
    <b v="0"/>
    <s v="Approved"/>
    <s v="OHM Cycles"/>
    <s v="Standard"/>
    <s v="medium"/>
    <s v="medium"/>
    <n v="1227.3399999999999"/>
    <n v="770.89"/>
    <d v="1994-08-10T00:00:00"/>
    <n v="456.44999999999993"/>
    <s v="M"/>
    <n v="41"/>
    <d v="1995-06-11T00:00:00"/>
    <n v="25.08175632293252"/>
    <s v="Assistant Media Planner"/>
    <s v="Entertainment"/>
    <s v="Affluent Customer"/>
    <s v="N"/>
    <s v="No"/>
    <n v="7"/>
    <m/>
  </r>
  <r>
    <n v="12585"/>
    <n v="59"/>
    <x v="2512"/>
    <d v="2017-08-30T00:00:00"/>
    <n v="122"/>
    <b v="0"/>
    <s v="Approved"/>
    <s v="Solex"/>
    <s v="Standard"/>
    <s v="medium"/>
    <s v="large"/>
    <n v="1061.56"/>
    <n v="733.58"/>
    <d v="2005-10-22T00:00:00"/>
    <n v="327.9799999999999"/>
    <s v="F"/>
    <n v="93"/>
    <d v="1957-12-14T00:00:00"/>
    <n v="62.596824816083206"/>
    <n v="0"/>
    <s v="Health"/>
    <s v="Mass Customer"/>
    <s v="N"/>
    <s v="Yes"/>
    <n v="20"/>
    <m/>
  </r>
  <r>
    <n v="12775"/>
    <n v="69"/>
    <x v="2454"/>
    <d v="2017-08-30T00:00:00"/>
    <n v="122"/>
    <b v="0"/>
    <s v="Approved"/>
    <s v="Giant Bicycles"/>
    <s v="Road"/>
    <s v="medium"/>
    <s v="medium"/>
    <n v="792.9"/>
    <n v="594.67999999999995"/>
    <d v="2015-04-11T00:00:00"/>
    <n v="198.22000000000003"/>
    <s v="F"/>
    <n v="11"/>
    <d v="1994-08-04T00:00:00"/>
    <n v="25.933811117453068"/>
    <n v="0"/>
    <s v="IT"/>
    <s v="Mass Customer"/>
    <s v="N"/>
    <s v="Yes"/>
    <n v="4"/>
    <m/>
  </r>
  <r>
    <n v="12857"/>
    <n v="59"/>
    <x v="375"/>
    <d v="2017-08-30T00:00:00"/>
    <n v="122"/>
    <b v="0"/>
    <s v="Approved"/>
    <s v="WeareA2B"/>
    <s v="Standard"/>
    <s v="medium"/>
    <s v="small"/>
    <n v="1415.01"/>
    <n v="1259.3599999999999"/>
    <d v="1998-12-16T00:00:00"/>
    <n v="155.65000000000009"/>
    <s v="F"/>
    <n v="29"/>
    <d v="1998-10-02T00:00:00"/>
    <n v="21.769427555809234"/>
    <s v="Analog Circuit Design manager"/>
    <s v="IT"/>
    <s v="High Net Worth"/>
    <s v="N"/>
    <s v="No"/>
    <n v="2"/>
    <m/>
  </r>
  <r>
    <n v="13379"/>
    <n v="6"/>
    <x v="373"/>
    <d v="2017-08-30T00:00:00"/>
    <n v="122"/>
    <b v="1"/>
    <s v="Approved"/>
    <s v="OHM Cycles"/>
    <s v="Standard"/>
    <s v="high"/>
    <s v="medium"/>
    <n v="227.88"/>
    <n v="136.72999999999999"/>
    <d v="2003-02-07T00:00:00"/>
    <n v="91.15"/>
    <s v="F"/>
    <n v="3"/>
    <d v="1977-11-19T00:00:00"/>
    <n v="42.65161933663115"/>
    <s v="Community Outreach Specialist"/>
    <s v="Manufacturing"/>
    <s v="Mass Customer"/>
    <s v="N"/>
    <s v="No"/>
    <n v="12"/>
    <m/>
  </r>
  <r>
    <n v="14585"/>
    <n v="45"/>
    <x v="2219"/>
    <d v="2017-08-30T00:00:00"/>
    <n v="122"/>
    <b v="0"/>
    <s v="Approved"/>
    <s v="Solex"/>
    <s v="Standard"/>
    <s v="medium"/>
    <s v="medium"/>
    <n v="441.49"/>
    <n v="84.99"/>
    <d v="1993-04-12T00:00:00"/>
    <n v="356.5"/>
    <s v="M"/>
    <n v="4"/>
    <d v="1975-09-12T00:00:00"/>
    <n v="44.84066043252156"/>
    <s v="Internal Auditor"/>
    <s v="Health"/>
    <s v="Mass Customer"/>
    <s v="N"/>
    <s v="No"/>
    <n v="8"/>
    <m/>
  </r>
  <r>
    <n v="14653"/>
    <n v="0"/>
    <x v="3011"/>
    <d v="2017-08-30T00:00:00"/>
    <n v="122"/>
    <b v="1"/>
    <s v="Approved"/>
    <s v="OHM Cycles"/>
    <s v="Standard"/>
    <s v="medium"/>
    <s v="medium"/>
    <n v="235.63"/>
    <n v="125.07"/>
    <d v="2005-05-10T00:00:00"/>
    <n v="110.56"/>
    <s v="F"/>
    <n v="79"/>
    <d v="1969-11-28T00:00:00"/>
    <n v="50.632441254439371"/>
    <s v="Desktop Support Technician"/>
    <s v="Manufacturing"/>
    <s v="High Net Worth"/>
    <s v="N"/>
    <s v="Yes"/>
    <n v="8"/>
    <m/>
  </r>
  <r>
    <n v="14677"/>
    <n v="61"/>
    <x v="281"/>
    <d v="2017-08-30T00:00:00"/>
    <n v="122"/>
    <b v="0"/>
    <s v="Approved"/>
    <s v="OHM Cycles"/>
    <s v="Standard"/>
    <s v="low"/>
    <s v="medium"/>
    <n v="71.16"/>
    <n v="56.93"/>
    <d v="1993-06-23T00:00:00"/>
    <n v="14.229999999999997"/>
    <s v="F"/>
    <n v="38"/>
    <d v="1979-07-06T00:00:00"/>
    <n v="41.024222076357177"/>
    <n v="0"/>
    <s v="IT"/>
    <s v="Mass Customer"/>
    <s v="N"/>
    <s v="Yes"/>
    <n v="22"/>
    <m/>
  </r>
  <r>
    <n v="14802"/>
    <n v="91"/>
    <x v="3012"/>
    <d v="2017-08-30T00:00:00"/>
    <n v="122"/>
    <b v="1"/>
    <s v="Approved"/>
    <s v="WeareA2B"/>
    <s v="Standard"/>
    <s v="low"/>
    <s v="medium"/>
    <n v="642.30999999999995"/>
    <n v="513.85"/>
    <d v="2015-08-10T00:00:00"/>
    <n v="128.45999999999992"/>
    <s v="F"/>
    <n v="68"/>
    <d v="1981-06-21T00:00:00"/>
    <n v="39.062578240740741"/>
    <s v="Registered Nurse"/>
    <s v="Health"/>
    <s v="High Net Worth"/>
    <s v="N"/>
    <s v="Yes"/>
    <n v="11"/>
    <m/>
  </r>
  <r>
    <n v="6744"/>
    <n v="93"/>
    <x v="510"/>
    <d v="2017-02-19T00:00:00"/>
    <m/>
    <m/>
    <s v="Approved"/>
    <s v="OHM Cycles"/>
    <s v="Standard"/>
    <s v="high"/>
    <s v="medium"/>
    <n v="1458.17"/>
    <n v="874.9"/>
    <n v="38750"/>
    <m/>
    <m/>
    <m/>
    <m/>
    <m/>
    <m/>
    <m/>
    <m/>
    <m/>
    <m/>
    <m/>
    <m/>
  </r>
  <r>
    <n v="15043"/>
    <n v="13"/>
    <x v="214"/>
    <d v="2017-08-30T00:00:00"/>
    <n v="122"/>
    <b v="0"/>
    <s v="Approved"/>
    <s v="Solex"/>
    <s v="Standard"/>
    <s v="medium"/>
    <s v="medium"/>
    <n v="1163.8900000000001"/>
    <n v="589.27"/>
    <d v="2016-07-09T00:00:00"/>
    <n v="574.62000000000012"/>
    <s v="M"/>
    <n v="93"/>
    <d v="1971-11-04T00:00:00"/>
    <n v="48.6981946790969"/>
    <n v="0"/>
    <s v="Financial Services"/>
    <s v="Mass Customer"/>
    <s v="N"/>
    <s v="No"/>
    <n v="14"/>
    <m/>
  </r>
  <r>
    <n v="15054"/>
    <n v="57"/>
    <x v="683"/>
    <d v="2017-08-30T00:00:00"/>
    <n v="122"/>
    <b v="1"/>
    <s v="Approved"/>
    <s v="WeareA2B"/>
    <s v="Touring"/>
    <s v="medium"/>
    <s v="large"/>
    <n v="1890.39"/>
    <n v="260.14"/>
    <d v="1993-06-23T00:00:00"/>
    <n v="1630.25"/>
    <s v="M"/>
    <n v="74"/>
    <d v="1968-07-26T00:00:00"/>
    <n v="51.974907007864026"/>
    <s v="Help Desk Operator"/>
    <s v="n/a"/>
    <s v="Mass Customer"/>
    <s v="N"/>
    <s v="Yes"/>
    <n v="9"/>
    <m/>
  </r>
  <r>
    <n v="15105"/>
    <n v="13"/>
    <x v="2993"/>
    <d v="2017-08-30T00:00:00"/>
    <n v="122"/>
    <b v="1"/>
    <s v="Approved"/>
    <s v="Solex"/>
    <s v="Standard"/>
    <s v="medium"/>
    <s v="medium"/>
    <n v="1163.8900000000001"/>
    <n v="589.27"/>
    <d v="2016-07-09T00:00:00"/>
    <n v="574.62000000000012"/>
    <s v="F"/>
    <n v="14"/>
    <d v="1972-10-11T00:00:00"/>
    <n v="47.761208377727037"/>
    <s v="Sales Representative"/>
    <s v="Retail"/>
    <s v="Mass Customer"/>
    <s v="N"/>
    <s v="Yes"/>
    <n v="17"/>
    <m/>
  </r>
  <r>
    <n v="15702"/>
    <n v="12"/>
    <x v="3013"/>
    <d v="2017-08-30T00:00:00"/>
    <n v="122"/>
    <b v="0"/>
    <s v="Approved"/>
    <s v="WeareA2B"/>
    <s v="Standard"/>
    <s v="medium"/>
    <s v="medium"/>
    <n v="1231.1500000000001"/>
    <n v="161.6"/>
    <d v="2010-05-05T00:00:00"/>
    <n v="1069.5500000000002"/>
    <s v="F"/>
    <n v="6"/>
    <d v="1976-01-18T00:00:00"/>
    <n v="44.489975501014712"/>
    <n v="0"/>
    <s v="Manufacturing"/>
    <s v="Mass Customer"/>
    <s v="N"/>
    <s v="Yes"/>
    <n v="11"/>
    <m/>
  </r>
  <r>
    <n v="15879"/>
    <n v="0"/>
    <x v="1668"/>
    <d v="2017-08-30T00:00:00"/>
    <n v="122"/>
    <b v="1"/>
    <s v="Approved"/>
    <s v="Norco Bicycles"/>
    <s v="Standard"/>
    <s v="medium"/>
    <s v="medium"/>
    <n v="360.4"/>
    <n v="270.3"/>
    <d v="1997-01-25T00:00:00"/>
    <n v="90.099999999999966"/>
    <s v="F"/>
    <n v="73"/>
    <d v="1977-10-19T00:00:00"/>
    <n v="42.736550843480465"/>
    <s v="Geologist IV"/>
    <s v="Financial Services"/>
    <s v="High Net Worth"/>
    <s v="N"/>
    <s v="Yes"/>
    <n v="9"/>
    <m/>
  </r>
  <r>
    <n v="16431"/>
    <n v="44"/>
    <x v="1061"/>
    <d v="2017-08-30T00:00:00"/>
    <n v="122"/>
    <b v="1"/>
    <s v="Approved"/>
    <s v="WeareA2B"/>
    <s v="Standard"/>
    <s v="medium"/>
    <s v="medium"/>
    <n v="1769.64"/>
    <n v="108.76"/>
    <d v="2011-05-09T00:00:00"/>
    <n v="1660.88"/>
    <s v="F"/>
    <n v="62"/>
    <d v="1968-06-22T00:00:00"/>
    <n v="52.068057692795534"/>
    <s v="Safety Technician III"/>
    <s v="Manufacturing"/>
    <s v="Mass Customer"/>
    <s v="N"/>
    <s v="No"/>
    <n v="19"/>
    <m/>
  </r>
  <r>
    <n v="17896"/>
    <n v="10"/>
    <x v="2341"/>
    <d v="2017-08-30T00:00:00"/>
    <n v="122"/>
    <b v="0"/>
    <s v="Approved"/>
    <s v="WeareA2B"/>
    <s v="Touring"/>
    <s v="medium"/>
    <s v="medium"/>
    <n v="1466.68"/>
    <n v="363.25"/>
    <d v="2014-03-03T00:00:00"/>
    <n v="1103.43"/>
    <s v="F"/>
    <n v="37"/>
    <d v="1971-02-17T00:00:00"/>
    <n v="49.410523446220189"/>
    <s v="Biostatistician IV"/>
    <s v="Argiculture"/>
    <s v="Mass Customer"/>
    <s v="N"/>
    <s v="No"/>
    <n v="15"/>
    <m/>
  </r>
  <r>
    <n v="18049"/>
    <n v="39"/>
    <x v="3014"/>
    <d v="2017-08-30T00:00:00"/>
    <n v="122"/>
    <b v="1"/>
    <s v="Approved"/>
    <s v="Giant Bicycles"/>
    <s v="Standard"/>
    <s v="medium"/>
    <s v="large"/>
    <n v="1812.75"/>
    <n v="582.48"/>
    <d v="2010-06-07T00:00:00"/>
    <n v="1230.27"/>
    <s v="M"/>
    <n v="47"/>
    <d v="1957-04-12T00:00:00"/>
    <n v="63.27079741882293"/>
    <s v="Administrative Officer"/>
    <s v="Financial Services"/>
    <s v="Mass Customer"/>
    <s v="N"/>
    <s v="Yes"/>
    <n v="5"/>
    <m/>
  </r>
  <r>
    <n v="18184"/>
    <n v="68"/>
    <x v="1234"/>
    <d v="2017-08-30T00:00:00"/>
    <n v="122"/>
    <b v="1"/>
    <s v="Approved"/>
    <s v="OHM Cycles"/>
    <s v="Standard"/>
    <s v="medium"/>
    <s v="medium"/>
    <n v="1636.9"/>
    <n v="44.71"/>
    <d v="2010-08-20T00:00:00"/>
    <n v="1592.19"/>
    <s v="M"/>
    <n v="50"/>
    <d v="1954-10-30T00:00:00"/>
    <n v="65.722852213343472"/>
    <n v="0"/>
    <s v="Health"/>
    <s v="Mass Customer"/>
    <s v="N"/>
    <s v="No"/>
    <n v="19"/>
    <m/>
  </r>
  <r>
    <n v="18251"/>
    <n v="49"/>
    <x v="2951"/>
    <d v="2017-08-30T00:00:00"/>
    <n v="122"/>
    <b v="1"/>
    <s v="Approved"/>
    <s v="Solex"/>
    <s v="Standard"/>
    <s v="medium"/>
    <s v="large"/>
    <n v="1061.56"/>
    <n v="733.58"/>
    <d v="1993-07-20T00:00:00"/>
    <n v="327.9799999999999"/>
    <s v="F"/>
    <n v="66"/>
    <d v="1991-05-26T00:00:00"/>
    <n v="29.128331665398274"/>
    <s v="Chief Design Engineer"/>
    <s v="Retail"/>
    <s v="High Net Worth"/>
    <s v="N"/>
    <s v="No"/>
    <n v="9"/>
    <m/>
  </r>
  <r>
    <n v="18467"/>
    <n v="10"/>
    <x v="2424"/>
    <d v="2017-08-30T00:00:00"/>
    <n v="122"/>
    <b v="1"/>
    <s v="Approved"/>
    <s v="WeareA2B"/>
    <s v="Touring"/>
    <s v="medium"/>
    <s v="medium"/>
    <n v="1466.68"/>
    <n v="363.25"/>
    <d v="2014-03-03T00:00:00"/>
    <n v="1103.43"/>
    <s v="M"/>
    <n v="88"/>
    <d v="1968-01-26T00:00:00"/>
    <n v="52.473537144850326"/>
    <n v="0"/>
    <s v="Manufacturing"/>
    <s v="Affluent Customer"/>
    <s v="N"/>
    <s v="No"/>
    <n v="6"/>
    <m/>
  </r>
  <r>
    <n v="18610"/>
    <n v="63"/>
    <x v="1525"/>
    <d v="2017-08-30T00:00:00"/>
    <n v="122"/>
    <b v="0"/>
    <s v="Approved"/>
    <s v="Solex"/>
    <s v="Standard"/>
    <s v="medium"/>
    <s v="medium"/>
    <n v="1483.2"/>
    <n v="99.59"/>
    <d v="1998-12-17T00:00:00"/>
    <n v="1383.6100000000001"/>
    <s v="F"/>
    <n v="84"/>
    <d v="1977-03-11T00:00:00"/>
    <n v="43.34477002156266"/>
    <s v="Pharmacist"/>
    <s v="Health"/>
    <s v="Affluent Customer"/>
    <s v="N"/>
    <s v="No"/>
    <n v="13"/>
    <m/>
  </r>
  <r>
    <n v="18722"/>
    <n v="35"/>
    <x v="2358"/>
    <d v="2017-08-30T00:00:00"/>
    <n v="122"/>
    <b v="1"/>
    <s v="Approved"/>
    <s v="Trek Bicycles"/>
    <s v="Standard"/>
    <s v="low"/>
    <s v="medium"/>
    <n v="1057.51"/>
    <n v="154.4"/>
    <d v="1994-07-12T00:00:00"/>
    <n v="903.11"/>
    <s v="F"/>
    <n v="28"/>
    <d v="1968-10-24T00:00:00"/>
    <n v="51.728331665398272"/>
    <s v="Legal Assistant"/>
    <s v="Property"/>
    <s v="Affluent Customer"/>
    <s v="N"/>
    <s v="No"/>
    <n v="13"/>
    <m/>
  </r>
  <r>
    <n v="19045"/>
    <n v="51"/>
    <x v="3015"/>
    <d v="2017-08-30T00:00:00"/>
    <n v="122"/>
    <b v="1"/>
    <s v="Approved"/>
    <s v="OHM Cycles"/>
    <s v="Standard"/>
    <s v="high"/>
    <s v="medium"/>
    <n v="2005.66"/>
    <n v="1203.4000000000001"/>
    <d v="2012-04-10T00:00:00"/>
    <n v="802.26"/>
    <s v="F"/>
    <n v="48"/>
    <d v="1960-04-19T00:00:00"/>
    <n v="60.248879610603751"/>
    <s v="Electrical Engineer"/>
    <s v="Manufacturing"/>
    <s v="Mass Customer"/>
    <s v="N"/>
    <s v="No"/>
    <n v="10"/>
    <m/>
  </r>
  <r>
    <n v="19280"/>
    <n v="10"/>
    <x v="313"/>
    <d v="2017-08-30T00:00:00"/>
    <n v="122"/>
    <b v="0"/>
    <s v="Approved"/>
    <s v="WeareA2B"/>
    <s v="Touring"/>
    <s v="medium"/>
    <s v="medium"/>
    <n v="1466.68"/>
    <n v="363.25"/>
    <d v="2003-08-05T00:00:00"/>
    <n v="1103.43"/>
    <s v="M"/>
    <n v="81"/>
    <d v="1973-12-14T00:00:00"/>
    <n v="46.585865911973613"/>
    <s v="Web Designer III"/>
    <s v="Retail"/>
    <s v="Mass Customer"/>
    <s v="N"/>
    <s v="Yes"/>
    <n v="3"/>
    <m/>
  </r>
  <r>
    <n v="19792"/>
    <n v="37"/>
    <x v="1941"/>
    <d v="2017-08-30T00:00:00"/>
    <n v="122"/>
    <b v="0"/>
    <s v="Approved"/>
    <s v="OHM Cycles"/>
    <s v="Standard"/>
    <s v="low"/>
    <s v="medium"/>
    <n v="1793.43"/>
    <n v="248.82"/>
    <d v="1999-07-20T00:00:00"/>
    <n v="1544.6100000000001"/>
    <s v="M"/>
    <n v="87"/>
    <d v="1978-07-03T00:00:00"/>
    <n v="42.03244125443937"/>
    <s v="Mechanical Systems Engineer"/>
    <s v="IT"/>
    <s v="Mass Customer"/>
    <s v="N"/>
    <s v="No"/>
    <n v="21"/>
    <m/>
  </r>
  <r>
    <n v="19950"/>
    <n v="85"/>
    <x v="2399"/>
    <d v="2017-08-30T00:00:00"/>
    <n v="122"/>
    <b v="1"/>
    <s v="Approved"/>
    <s v="WeareA2B"/>
    <s v="Standard"/>
    <s v="medium"/>
    <s v="medium"/>
    <n v="752.64"/>
    <n v="205.36"/>
    <d v="2000-11-03T00:00:00"/>
    <n v="547.28"/>
    <s v="M"/>
    <n v="47"/>
    <d v="1979-01-10T00:00:00"/>
    <n v="41.509153583206491"/>
    <s v="Research Assistant IV"/>
    <s v="Manufacturing"/>
    <s v="Mass Customer"/>
    <s v="N"/>
    <s v="Yes"/>
    <n v="8"/>
    <m/>
  </r>
  <r>
    <n v="1163"/>
    <n v="85"/>
    <x v="2778"/>
    <d v="2017-08-29T00:00:00"/>
    <n v="123"/>
    <b v="1"/>
    <s v="Approved"/>
    <s v="WeareA2B"/>
    <s v="Standard"/>
    <s v="medium"/>
    <s v="medium"/>
    <n v="752.64"/>
    <n v="205.36"/>
    <d v="2005-05-10T00:00:00"/>
    <n v="547.28"/>
    <s v="F"/>
    <n v="65"/>
    <d v="1958-07-17T00:00:00"/>
    <n v="62.007783720192791"/>
    <s v="Product Engineer"/>
    <s v="Manufacturing"/>
    <s v="Affluent Customer"/>
    <s v="N"/>
    <s v="Yes"/>
    <n v="6"/>
    <m/>
  </r>
  <r>
    <n v="1309"/>
    <n v="76"/>
    <x v="3016"/>
    <d v="2017-08-29T00:00:00"/>
    <n v="123"/>
    <b v="0"/>
    <s v="Approved"/>
    <s v="WeareA2B"/>
    <s v="Standard"/>
    <s v="low"/>
    <s v="medium"/>
    <n v="642.30999999999995"/>
    <n v="513.85"/>
    <d v="2014-10-10T00:00:00"/>
    <n v="128.45999999999992"/>
    <s v="F"/>
    <n v="69"/>
    <d v="1961-08-12T00:00:00"/>
    <n v="58.933811117453068"/>
    <s v="Account Coordinator"/>
    <s v="Manufacturing"/>
    <s v="Mass Customer"/>
    <s v="N"/>
    <s v="No"/>
    <n v="14"/>
    <m/>
  </r>
  <r>
    <n v="1537"/>
    <n v="4"/>
    <x v="1951"/>
    <d v="2017-08-29T00:00:00"/>
    <n v="123"/>
    <b v="0"/>
    <s v="Approved"/>
    <s v="Giant Bicycles"/>
    <s v="Standard"/>
    <s v="high"/>
    <s v="medium"/>
    <n v="1129.1300000000001"/>
    <n v="677.48"/>
    <d v="2005-08-09T00:00:00"/>
    <n v="451.65000000000009"/>
    <s v="F"/>
    <n v="3"/>
    <d v="1987-06-16T00:00:00"/>
    <n v="33.073537144850327"/>
    <s v="Administrative Officer"/>
    <s v="Manufacturing"/>
    <s v="Mass Customer"/>
    <s v="N"/>
    <s v="No"/>
    <n v="9"/>
    <m/>
  </r>
  <r>
    <n v="1642"/>
    <n v="64"/>
    <x v="1184"/>
    <d v="2017-08-29T00:00:00"/>
    <n v="123"/>
    <b v="0"/>
    <s v="Approved"/>
    <s v="Trek Bicycles"/>
    <s v="Standard"/>
    <s v="medium"/>
    <s v="large"/>
    <n v="1469.44"/>
    <n v="596.54999999999995"/>
    <d v="1995-10-24T00:00:00"/>
    <n v="872.8900000000001"/>
    <s v="F"/>
    <n v="61"/>
    <d v="1963-02-02T00:00:00"/>
    <n v="57.457098788685947"/>
    <s v="Administrative Officer"/>
    <s v="Financial Services"/>
    <s v="Affluent Customer"/>
    <s v="N"/>
    <s v="Yes"/>
    <n v="12"/>
    <m/>
  </r>
  <r>
    <n v="2824"/>
    <n v="0"/>
    <x v="3017"/>
    <d v="2017-08-29T00:00:00"/>
    <n v="123"/>
    <b v="0"/>
    <s v="Approved"/>
    <s v="Giant Bicycles"/>
    <s v="Standard"/>
    <s v="medium"/>
    <s v="large"/>
    <n v="569.55999999999995"/>
    <n v="528.42999999999995"/>
    <d v="2003-09-10T00:00:00"/>
    <n v="41.129999999999995"/>
    <s v="M"/>
    <n v="19"/>
    <d v="1973-08-02T00:00:00"/>
    <n v="46.952989199644847"/>
    <s v="Registered Nurse"/>
    <s v="Health"/>
    <s v="High Net Worth"/>
    <s v="N"/>
    <s v="No"/>
    <n v="18"/>
    <m/>
  </r>
  <r>
    <n v="3542"/>
    <n v="16"/>
    <x v="3018"/>
    <d v="2017-08-29T00:00:00"/>
    <n v="123"/>
    <b v="1"/>
    <s v="Approved"/>
    <s v="Norco Bicycles"/>
    <s v="Standard"/>
    <s v="high"/>
    <s v="small"/>
    <n v="1661.92"/>
    <n v="1479.11"/>
    <d v="2011-05-07T00:00:00"/>
    <n v="182.81000000000017"/>
    <s v="M"/>
    <n v="9"/>
    <d v="1996-06-20T00:00:00"/>
    <n v="24.054359062658548"/>
    <s v="Associate Professor"/>
    <s v="Financial Services"/>
    <s v="Mass Customer"/>
    <s v="N"/>
    <s v="Yes"/>
    <n v="4"/>
    <m/>
  </r>
  <r>
    <n v="3812"/>
    <n v="47"/>
    <x v="363"/>
    <d v="2017-08-29T00:00:00"/>
    <n v="123"/>
    <b v="1"/>
    <s v="Approved"/>
    <s v="Trek Bicycles"/>
    <s v="Road"/>
    <s v="low"/>
    <s v="small"/>
    <n v="1720.7"/>
    <n v="1531.42"/>
    <d v="2006-10-01T00:00:00"/>
    <n v="189.27999999999997"/>
    <s v="F"/>
    <n v="47"/>
    <d v="1974-07-29T00:00:00"/>
    <n v="45.96394810375444"/>
    <s v="Computer Systems Analyst I"/>
    <s v="Financial Services"/>
    <s v="Mass Customer"/>
    <s v="N"/>
    <s v="No"/>
    <n v="15"/>
    <m/>
  </r>
  <r>
    <n v="3957"/>
    <n v="10"/>
    <x v="2928"/>
    <d v="2017-08-29T00:00:00"/>
    <n v="123"/>
    <b v="1"/>
    <s v="Approved"/>
    <s v="WeareA2B"/>
    <s v="Touring"/>
    <s v="medium"/>
    <s v="medium"/>
    <n v="1466.68"/>
    <n v="363.25"/>
    <d v="2013-03-12T00:00:00"/>
    <n v="1103.43"/>
    <s v="F"/>
    <n v="59"/>
    <d v="1965-09-29T00:00:00"/>
    <n v="54.799564542110602"/>
    <n v="0"/>
    <s v="Property"/>
    <s v="Mass Customer"/>
    <s v="N"/>
    <s v="Yes"/>
    <n v="11"/>
    <m/>
  </r>
  <r>
    <n v="5046"/>
    <n v="58"/>
    <x v="2817"/>
    <d v="2017-08-29T00:00:00"/>
    <n v="123"/>
    <b v="1"/>
    <s v="Approved"/>
    <s v="OHM Cycles"/>
    <s v="Standard"/>
    <s v="medium"/>
    <s v="medium"/>
    <n v="912.52"/>
    <n v="141.4"/>
    <d v="1993-06-23T00:00:00"/>
    <n v="771.12"/>
    <s v="M"/>
    <n v="76"/>
    <d v="1955-08-14T00:00:00"/>
    <n v="64.933811117453061"/>
    <s v="Engineer I"/>
    <s v="Manufacturing"/>
    <s v="Affluent Customer"/>
    <s v="N"/>
    <s v="Yes"/>
    <n v="14"/>
    <m/>
  </r>
  <r>
    <n v="5107"/>
    <n v="92"/>
    <x v="2066"/>
    <d v="2017-08-29T00:00:00"/>
    <n v="123"/>
    <b v="0"/>
    <s v="Approved"/>
    <s v="WeareA2B"/>
    <s v="Standard"/>
    <s v="medium"/>
    <s v="small"/>
    <n v="1415.01"/>
    <n v="1259.3599999999999"/>
    <d v="1991-05-06T00:00:00"/>
    <n v="155.65000000000009"/>
    <s v="M"/>
    <n v="86"/>
    <d v="1978-06-04T00:00:00"/>
    <n v="42.111893309233892"/>
    <s v="Accountant II"/>
    <s v="Financial Services"/>
    <s v="Mass Customer"/>
    <s v="N"/>
    <s v="Yes"/>
    <n v="9"/>
    <m/>
  </r>
  <r>
    <n v="5608"/>
    <n v="3"/>
    <x v="927"/>
    <d v="2017-08-29T00:00:00"/>
    <n v="123"/>
    <b v="1"/>
    <s v="Approved"/>
    <s v="Trek Bicycles"/>
    <s v="Standard"/>
    <s v="medium"/>
    <s v="large"/>
    <n v="2091.4699999999998"/>
    <n v="388.92"/>
    <d v="1991-01-21T00:00:00"/>
    <n v="1702.5499999999997"/>
    <s v="M"/>
    <n v="65"/>
    <d v="1961-12-28T00:00:00"/>
    <n v="58.555728925672248"/>
    <s v="Analog Circuit Design manager"/>
    <s v="IT"/>
    <s v="Mass Customer"/>
    <s v="N"/>
    <s v="No"/>
    <n v="12"/>
    <m/>
  </r>
  <r>
    <n v="6134"/>
    <n v="95"/>
    <x v="1480"/>
    <d v="2017-08-29T00:00:00"/>
    <n v="123"/>
    <b v="1"/>
    <s v="Approved"/>
    <s v="Giant Bicycles"/>
    <s v="Standard"/>
    <s v="medium"/>
    <s v="large"/>
    <n v="569.55999999999995"/>
    <n v="528.42999999999995"/>
    <d v="1991-05-06T00:00:00"/>
    <n v="41.129999999999995"/>
    <s v="M"/>
    <n v="1"/>
    <d v="1973-11-02T00:00:00"/>
    <n v="46.7009344051243"/>
    <n v="0"/>
    <s v="Manufacturing"/>
    <s v="Affluent Customer"/>
    <s v="N"/>
    <s v="Yes"/>
    <n v="17"/>
    <m/>
  </r>
  <r>
    <n v="7294"/>
    <n v="89"/>
    <x v="1082"/>
    <d v="2017-08-29T00:00:00"/>
    <n v="123"/>
    <b v="0"/>
    <s v="Approved"/>
    <s v="WeareA2B"/>
    <s v="Touring"/>
    <s v="medium"/>
    <s v="large"/>
    <n v="1362.99"/>
    <n v="57.74"/>
    <d v="2016-03-29T00:00:00"/>
    <n v="1305.25"/>
    <s v="F"/>
    <n v="96"/>
    <d v="1986-10-06T00:00:00"/>
    <n v="33.766687829781837"/>
    <s v="Staff Accountant II"/>
    <s v="Financial Services"/>
    <s v="Mass Customer"/>
    <s v="N"/>
    <s v="Yes"/>
    <n v="13"/>
    <m/>
  </r>
  <r>
    <n v="7763"/>
    <n v="14"/>
    <x v="1891"/>
    <d v="2017-08-29T00:00:00"/>
    <n v="123"/>
    <b v="1"/>
    <s v="Approved"/>
    <s v="Trek Bicycles"/>
    <s v="Standard"/>
    <s v="medium"/>
    <s v="small"/>
    <n v="1386.84"/>
    <n v="1234.29"/>
    <d v="2003-08-05T00:00:00"/>
    <n v="152.54999999999995"/>
    <s v="M"/>
    <n v="11"/>
    <d v="1960-12-18T00:00:00"/>
    <n v="59.58312618594622"/>
    <s v="Physical Therapy Assistant"/>
    <s v="Entertainment"/>
    <s v="Mass Customer"/>
    <s v="N"/>
    <s v="No"/>
    <n v="6"/>
    <m/>
  </r>
  <r>
    <n v="8719"/>
    <n v="13"/>
    <x v="1574"/>
    <d v="2017-08-29T00:00:00"/>
    <n v="123"/>
    <b v="1"/>
    <s v="Approved"/>
    <s v="Solex"/>
    <s v="Standard"/>
    <s v="medium"/>
    <s v="medium"/>
    <n v="1163.8900000000001"/>
    <n v="589.27"/>
    <d v="1996-04-05T00:00:00"/>
    <n v="574.62000000000012"/>
    <s v="F"/>
    <n v="80"/>
    <d v="1994-08-20T00:00:00"/>
    <n v="25.88997550101471"/>
    <s v="Automation Specialist I"/>
    <s v="Manufacturing"/>
    <s v="Affluent Customer"/>
    <s v="N"/>
    <s v="Yes"/>
    <n v="7"/>
    <m/>
  </r>
  <r>
    <n v="9524"/>
    <n v="17"/>
    <x v="2632"/>
    <d v="2017-08-29T00:00:00"/>
    <n v="123"/>
    <b v="1"/>
    <s v="Approved"/>
    <s v="WeareA2B"/>
    <s v="Touring"/>
    <s v="medium"/>
    <s v="large"/>
    <n v="1362.99"/>
    <n v="57.74"/>
    <d v="2003-09-10T00:00:00"/>
    <n v="1305.25"/>
    <s v="F"/>
    <n v="16"/>
    <d v="2001-04-01T00:00:00"/>
    <n v="19.27079741882293"/>
    <s v="Budget/Accounting Analyst IV"/>
    <s v="n/a"/>
    <s v="High Net Worth"/>
    <s v="N"/>
    <s v="Yes"/>
    <n v="1"/>
    <m/>
  </r>
  <r>
    <n v="9952"/>
    <n v="99"/>
    <x v="1974"/>
    <d v="2017-08-29T00:00:00"/>
    <n v="123"/>
    <b v="0"/>
    <s v="Approved"/>
    <s v="Trek Bicycles"/>
    <s v="Road"/>
    <s v="low"/>
    <s v="small"/>
    <n v="1720.7"/>
    <n v="1531.42"/>
    <d v="2006-10-01T00:00:00"/>
    <n v="189.27999999999997"/>
    <s v="F"/>
    <n v="67"/>
    <d v="1986-01-10T00:00:00"/>
    <n v="34.503674131151698"/>
    <s v="Quality Engineer"/>
    <s v="Manufacturing"/>
    <s v="High Net Worth"/>
    <s v="N"/>
    <s v="No"/>
    <n v="18"/>
    <m/>
  </r>
  <r>
    <n v="10154"/>
    <n v="98"/>
    <x v="958"/>
    <d v="2017-08-29T00:00:00"/>
    <n v="123"/>
    <b v="1"/>
    <s v="Approved"/>
    <s v="Trek Bicycles"/>
    <s v="Standard"/>
    <s v="high"/>
    <s v="medium"/>
    <n v="358.39"/>
    <n v="215.03"/>
    <d v="2004-01-16T00:00:00"/>
    <n v="143.35999999999999"/>
    <s v="M"/>
    <n v="86"/>
    <d v="1972-08-14T00:00:00"/>
    <n v="47.920112487316082"/>
    <s v="Internal Auditor"/>
    <s v="Financial Services"/>
    <s v="Mass Customer"/>
    <s v="N"/>
    <s v="No"/>
    <n v="7"/>
    <m/>
  </r>
  <r>
    <n v="10772"/>
    <n v="59"/>
    <x v="2034"/>
    <d v="2017-08-29T00:00:00"/>
    <n v="123"/>
    <b v="1"/>
    <s v="Approved"/>
    <s v="Solex"/>
    <s v="Standard"/>
    <s v="medium"/>
    <s v="large"/>
    <n v="1061.56"/>
    <n v="733.58"/>
    <d v="1993-10-02T00:00:00"/>
    <n v="327.9799999999999"/>
    <s v="M"/>
    <n v="98"/>
    <d v="1996-11-04T00:00:00"/>
    <n v="23.679016596905122"/>
    <s v="Information Systems Manager"/>
    <s v="n/a"/>
    <s v="Mass Customer"/>
    <s v="N"/>
    <s v="No"/>
    <n v="3"/>
    <m/>
  </r>
  <r>
    <n v="10844"/>
    <n v="89"/>
    <x v="2670"/>
    <d v="2017-08-29T00:00:00"/>
    <n v="123"/>
    <b v="1"/>
    <s v="Approved"/>
    <s v="WeareA2B"/>
    <s v="Touring"/>
    <s v="medium"/>
    <s v="large"/>
    <n v="1362.99"/>
    <n v="57.74"/>
    <d v="1993-04-20T00:00:00"/>
    <n v="1305.25"/>
    <s v="M"/>
    <n v="89"/>
    <d v="1966-03-12T00:00:00"/>
    <n v="54.350249473617453"/>
    <s v="Environmental Tech"/>
    <s v="Health"/>
    <s v="Mass Customer"/>
    <s v="N"/>
    <s v="Yes"/>
    <n v="18"/>
    <m/>
  </r>
  <r>
    <n v="6782"/>
    <n v="69"/>
    <x v="2795"/>
    <d v="2017-01-07T00:00:00"/>
    <m/>
    <b v="1"/>
    <s v="Cancelled"/>
    <s v="Norco Bicycles"/>
    <s v="Road"/>
    <s v="medium"/>
    <s v="large"/>
    <n v="1240.31"/>
    <n v="795.1"/>
    <n v="40553"/>
    <m/>
    <m/>
    <m/>
    <m/>
    <m/>
    <m/>
    <m/>
    <m/>
    <m/>
    <m/>
    <m/>
    <m/>
  </r>
  <r>
    <n v="11154"/>
    <n v="36"/>
    <x v="2111"/>
    <d v="2017-08-29T00:00:00"/>
    <n v="123"/>
    <b v="0"/>
    <s v="Approved"/>
    <s v="Solex"/>
    <s v="Standard"/>
    <s v="low"/>
    <s v="medium"/>
    <n v="945.04"/>
    <n v="507.58"/>
    <d v="1995-12-19T00:00:00"/>
    <n v="437.46"/>
    <s v="F"/>
    <n v="48"/>
    <d v="1975-08-17T00:00:00"/>
    <n v="44.911893309233889"/>
    <s v="Account Representative I"/>
    <s v="Financial Services"/>
    <s v="Affluent Customer"/>
    <s v="N"/>
    <s v="No"/>
    <n v="10"/>
    <m/>
  </r>
  <r>
    <n v="11489"/>
    <n v="88"/>
    <x v="3019"/>
    <d v="2017-08-29T00:00:00"/>
    <n v="123"/>
    <b v="1"/>
    <s v="Approved"/>
    <s v="Norco Bicycles"/>
    <s v="Standard"/>
    <s v="medium"/>
    <s v="medium"/>
    <n v="1198.46"/>
    <n v="381.1"/>
    <d v="1998-12-16T00:00:00"/>
    <n v="817.36"/>
    <s v="M"/>
    <n v="59"/>
    <d v="1964-07-21T00:00:00"/>
    <n v="55.991345364028412"/>
    <s v="Desktop Support Technician"/>
    <s v="Retail"/>
    <s v="Affluent Customer"/>
    <s v="N"/>
    <s v="No"/>
    <n v="6"/>
    <m/>
  </r>
  <r>
    <n v="6785"/>
    <n v="8"/>
    <x v="2055"/>
    <d v="2017-03-24T00:00:00"/>
    <m/>
    <m/>
    <s v="Approved"/>
    <s v="Solex"/>
    <s v="Road"/>
    <s v="medium"/>
    <s v="small"/>
    <n v="1703.52"/>
    <n v="1516.13"/>
    <n v="40649"/>
    <m/>
    <m/>
    <m/>
    <m/>
    <m/>
    <m/>
    <m/>
    <m/>
    <m/>
    <m/>
    <m/>
    <m/>
  </r>
  <r>
    <n v="11539"/>
    <n v="33"/>
    <x v="2889"/>
    <d v="2017-08-29T00:00:00"/>
    <n v="123"/>
    <b v="0"/>
    <s v="Approved"/>
    <s v="Giant Bicycles"/>
    <s v="Standard"/>
    <s v="medium"/>
    <s v="small"/>
    <n v="1311.44"/>
    <n v="1167.18"/>
    <d v="2006-02-02T00:00:00"/>
    <n v="144.26"/>
    <s v="M"/>
    <n v="25"/>
    <d v="1981-05-22T00:00:00"/>
    <n v="39.144770021562657"/>
    <n v="0"/>
    <s v="n/a"/>
    <s v="Mass Customer"/>
    <s v="N"/>
    <s v="Yes"/>
    <n v="13"/>
    <m/>
  </r>
  <r>
    <n v="11658"/>
    <n v="52"/>
    <x v="2114"/>
    <d v="2017-08-29T00:00:00"/>
    <n v="123"/>
    <b v="0"/>
    <s v="Approved"/>
    <s v="OHM Cycles"/>
    <s v="Road"/>
    <s v="medium"/>
    <s v="medium"/>
    <n v="1280.28"/>
    <n v="829.51"/>
    <d v="1997-10-04T00:00:00"/>
    <n v="450.77"/>
    <s v="M"/>
    <n v="30"/>
    <d v="1981-07-03T00:00:00"/>
    <n v="39.029701528411969"/>
    <s v="Teacher"/>
    <s v="Telecommunications"/>
    <s v="Mass Customer"/>
    <s v="N"/>
    <s v="Yes"/>
    <n v="13"/>
    <m/>
  </r>
  <r>
    <n v="12064"/>
    <n v="53"/>
    <x v="1800"/>
    <d v="2017-08-29T00:00:00"/>
    <n v="123"/>
    <b v="1"/>
    <s v="Approved"/>
    <s v="OHM Cycles"/>
    <s v="Standard"/>
    <s v="medium"/>
    <s v="medium"/>
    <n v="795.34"/>
    <n v="101.58"/>
    <d v="2009-04-12T00:00:00"/>
    <n v="693.76"/>
    <s v="M"/>
    <n v="22"/>
    <d v="1987-03-01T00:00:00"/>
    <n v="33.366687829781831"/>
    <s v="Actuary"/>
    <s v="Financial Services"/>
    <s v="Affluent Customer"/>
    <s v="N"/>
    <s v="Yes"/>
    <n v="13"/>
    <m/>
  </r>
  <r>
    <n v="12192"/>
    <n v="80"/>
    <x v="2266"/>
    <d v="2017-08-29T00:00:00"/>
    <n v="123"/>
    <b v="1"/>
    <s v="Approved"/>
    <s v="OHM Cycles"/>
    <s v="Touring"/>
    <s v="low"/>
    <s v="medium"/>
    <n v="1073.07"/>
    <n v="933.84"/>
    <d v="1998-12-16T00:00:00"/>
    <n v="139.2299999999999"/>
    <s v="M"/>
    <n v="97"/>
    <d v="1991-11-02T00:00:00"/>
    <n v="28.689975501014711"/>
    <s v="Civil Engineer"/>
    <s v="Manufacturing"/>
    <s v="Mass Customer"/>
    <s v="N"/>
    <s v="Yes"/>
    <n v="5"/>
    <m/>
  </r>
  <r>
    <n v="13663"/>
    <n v="16"/>
    <x v="2717"/>
    <d v="2017-08-29T00:00:00"/>
    <n v="123"/>
    <b v="0"/>
    <s v="Approved"/>
    <s v="Norco Bicycles"/>
    <s v="Standard"/>
    <s v="high"/>
    <s v="small"/>
    <n v="1661.92"/>
    <n v="1479.11"/>
    <d v="1993-07-15T00:00:00"/>
    <n v="182.81000000000017"/>
    <s v="M"/>
    <n v="13"/>
    <d v="1977-09-10T00:00:00"/>
    <n v="42.84340015854896"/>
    <s v="Professor"/>
    <s v="Financial Services"/>
    <s v="Mass Customer"/>
    <s v="N"/>
    <s v="Yes"/>
    <n v="18"/>
    <m/>
  </r>
  <r>
    <n v="14011"/>
    <n v="0"/>
    <x v="1850"/>
    <d v="2017-08-29T00:00:00"/>
    <n v="123"/>
    <b v="1"/>
    <s v="Approved"/>
    <s v="OHM Cycles"/>
    <s v="Standard"/>
    <s v="low"/>
    <s v="medium"/>
    <n v="71.16"/>
    <n v="56.93"/>
    <d v="2015-06-17T00:00:00"/>
    <n v="14.229999999999997"/>
    <s v="F"/>
    <n v="97"/>
    <d v="1977-10-26T00:00:00"/>
    <n v="42.717372761288686"/>
    <s v="Civil Engineer"/>
    <s v="Manufacturing"/>
    <s v="High Net Worth"/>
    <s v="N"/>
    <s v="No"/>
    <n v="20"/>
    <m/>
  </r>
  <r>
    <n v="14222"/>
    <n v="82"/>
    <x v="44"/>
    <d v="2017-08-29T00:00:00"/>
    <n v="123"/>
    <b v="1"/>
    <s v="Approved"/>
    <s v="Giant Bicycles"/>
    <s v="Road"/>
    <s v="medium"/>
    <s v="medium"/>
    <n v="1538.99"/>
    <n v="829.65"/>
    <d v="2016-02-04T00:00:00"/>
    <n v="709.34"/>
    <s v="F"/>
    <n v="82"/>
    <d v="1980-10-22T00:00:00"/>
    <n v="39.725591939370879"/>
    <s v="Senior Quality Engineer"/>
    <s v="Financial Services"/>
    <s v="High Net Worth"/>
    <s v="N"/>
    <s v="No"/>
    <n v="14"/>
    <m/>
  </r>
  <r>
    <n v="14652"/>
    <n v="58"/>
    <x v="2683"/>
    <d v="2017-08-29T00:00:00"/>
    <n v="123"/>
    <b v="0"/>
    <s v="Approved"/>
    <s v="OHM Cycles"/>
    <s v="Standard"/>
    <s v="medium"/>
    <s v="medium"/>
    <n v="912.52"/>
    <n v="141.4"/>
    <d v="2011-08-24T00:00:00"/>
    <n v="771.12"/>
    <s v="F"/>
    <n v="11"/>
    <d v="1975-07-15T00:00:00"/>
    <n v="45.002304268137998"/>
    <s v="Software Test Engineer I"/>
    <s v="Manufacturing"/>
    <s v="Affluent Customer"/>
    <s v="N"/>
    <s v="Yes"/>
    <n v="8"/>
    <m/>
  </r>
  <r>
    <n v="15125"/>
    <n v="81"/>
    <x v="2210"/>
    <d v="2017-08-29T00:00:00"/>
    <n v="123"/>
    <b v="1"/>
    <s v="Approved"/>
    <s v="Norco Bicycles"/>
    <s v="Standard"/>
    <s v="medium"/>
    <s v="small"/>
    <n v="586.45000000000005"/>
    <n v="521.94000000000005"/>
    <d v="1991-07-10T00:00:00"/>
    <n v="64.509999999999991"/>
    <s v="F"/>
    <n v="76"/>
    <d v="1979-03-30T00:00:00"/>
    <n v="41.292715227042109"/>
    <s v="Data Coordiator"/>
    <s v="n/a"/>
    <s v="Affluent Customer"/>
    <s v="N"/>
    <s v="No"/>
    <n v="4"/>
    <m/>
  </r>
  <r>
    <n v="16136"/>
    <n v="2"/>
    <x v="3020"/>
    <d v="2017-08-29T00:00:00"/>
    <n v="123"/>
    <b v="1"/>
    <s v="Approved"/>
    <s v="Solex"/>
    <s v="Standard"/>
    <s v="medium"/>
    <s v="medium"/>
    <n v="71.489999999999995"/>
    <n v="53.62"/>
    <d v="2012-12-02T00:00:00"/>
    <n v="17.869999999999997"/>
    <s v="F"/>
    <n v="3"/>
    <d v="1968-09-29T00:00:00"/>
    <n v="51.796824816083202"/>
    <s v="Professor"/>
    <s v="Manufacturing"/>
    <s v="Mass Customer"/>
    <s v="N"/>
    <s v="Yes"/>
    <n v="14"/>
    <m/>
  </r>
  <r>
    <n v="16384"/>
    <n v="51"/>
    <x v="1341"/>
    <d v="2017-08-29T00:00:00"/>
    <n v="123"/>
    <b v="1"/>
    <s v="Approved"/>
    <s v="OHM Cycles"/>
    <s v="Standard"/>
    <s v="high"/>
    <s v="medium"/>
    <n v="2005.66"/>
    <n v="1203.4000000000001"/>
    <d v="2012-04-10T00:00:00"/>
    <n v="802.26"/>
    <s v="M"/>
    <n v="81"/>
    <d v="1979-05-05T00:00:00"/>
    <n v="41.194085090055808"/>
    <s v="Registered Nurse"/>
    <s v="Health"/>
    <s v="Mass Customer"/>
    <s v="N"/>
    <s v="No"/>
    <n v="17"/>
    <m/>
  </r>
  <r>
    <n v="16863"/>
    <n v="22"/>
    <x v="854"/>
    <d v="2017-08-29T00:00:00"/>
    <n v="123"/>
    <b v="1"/>
    <s v="Approved"/>
    <s v="WeareA2B"/>
    <s v="Standard"/>
    <s v="medium"/>
    <s v="medium"/>
    <n v="60.34"/>
    <n v="45.26"/>
    <d v="1993-07-15T00:00:00"/>
    <n v="15.080000000000005"/>
    <s v="F"/>
    <n v="35"/>
    <d v="1978-01-30T00:00:00"/>
    <n v="42.454359062658547"/>
    <s v="Speech Pathologist"/>
    <s v="Manufacturing"/>
    <s v="Mass Customer"/>
    <s v="N"/>
    <s v="No"/>
    <n v="15"/>
    <m/>
  </r>
  <r>
    <n v="18201"/>
    <n v="67"/>
    <x v="1826"/>
    <d v="2017-08-29T00:00:00"/>
    <n v="123"/>
    <b v="0"/>
    <s v="Approved"/>
    <s v="Solex"/>
    <s v="Standard"/>
    <s v="medium"/>
    <s v="large"/>
    <n v="1071.23"/>
    <n v="380.74"/>
    <d v="1996-04-05T00:00:00"/>
    <n v="690.49"/>
    <s v="F"/>
    <n v="47"/>
    <d v="1959-11-29T00:00:00"/>
    <n v="60.637920706494164"/>
    <s v="Help Desk Operator"/>
    <s v="Property"/>
    <s v="High Net Worth"/>
    <s v="N"/>
    <s v="No"/>
    <n v="13"/>
    <m/>
  </r>
  <r>
    <n v="6799"/>
    <n v="83"/>
    <x v="3021"/>
    <d v="2017-08-14T00:00:00"/>
    <m/>
    <b v="1"/>
    <s v="Cancelled"/>
    <s v="Solex"/>
    <s v="Touring"/>
    <s v="medium"/>
    <s v="large"/>
    <n v="2083.94"/>
    <n v="675.03"/>
    <n v="41533"/>
    <m/>
    <m/>
    <m/>
    <m/>
    <m/>
    <m/>
    <m/>
    <m/>
    <m/>
    <m/>
    <m/>
    <m/>
  </r>
  <r>
    <n v="18207"/>
    <n v="0"/>
    <x v="80"/>
    <d v="2017-08-29T00:00:00"/>
    <n v="123"/>
    <b v="0"/>
    <s v="Approved"/>
    <s v="Giant Bicycles"/>
    <s v="Standard"/>
    <s v="medium"/>
    <s v="medium"/>
    <n v="230.91"/>
    <n v="173.18"/>
    <d v="1999-07-20T00:00:00"/>
    <n v="57.72999999999999"/>
    <s v="F"/>
    <n v="97"/>
    <d v="1989-01-30T00:00:00"/>
    <n v="31.446139884576354"/>
    <s v="Actuary"/>
    <s v="Financial Services"/>
    <s v="High Net Worth"/>
    <s v="N"/>
    <s v="Yes"/>
    <n v="9"/>
    <m/>
  </r>
  <r>
    <n v="19240"/>
    <n v="14"/>
    <x v="3022"/>
    <d v="2017-08-29T00:00:00"/>
    <n v="123"/>
    <b v="0"/>
    <s v="Approved"/>
    <s v="Solex"/>
    <s v="Standard"/>
    <s v="high"/>
    <s v="large"/>
    <n v="1842.92"/>
    <n v="1105.75"/>
    <d v="2014-10-10T00:00:00"/>
    <n v="737.17000000000007"/>
    <s v="M"/>
    <n v="21"/>
    <d v="1979-11-21T00:00:00"/>
    <n v="40.646139884576357"/>
    <s v="Social Worker"/>
    <s v="Health"/>
    <s v="High Net Worth"/>
    <s v="N"/>
    <s v="Yes"/>
    <n v="17"/>
    <m/>
  </r>
  <r>
    <n v="371"/>
    <n v="44"/>
    <x v="2855"/>
    <d v="2017-08-28T00:00:00"/>
    <n v="124"/>
    <b v="0"/>
    <s v="Approved"/>
    <s v="WeareA2B"/>
    <s v="Standard"/>
    <s v="medium"/>
    <s v="medium"/>
    <n v="1769.64"/>
    <n v="108.76"/>
    <d v="2011-05-09T00:00:00"/>
    <n v="1660.88"/>
    <s v="F"/>
    <n v="22"/>
    <d v="1965-06-22T00:00:00"/>
    <n v="55.070797418822927"/>
    <s v="Director of Sales"/>
    <s v="IT"/>
    <s v="Affluent Customer"/>
    <s v="N"/>
    <s v="Yes"/>
    <n v="8"/>
    <m/>
  </r>
  <r>
    <n v="384"/>
    <n v="67"/>
    <x v="3023"/>
    <d v="2017-08-28T00:00:00"/>
    <n v="124"/>
    <b v="0"/>
    <s v="Approved"/>
    <s v="Solex"/>
    <s v="Standard"/>
    <s v="medium"/>
    <s v="large"/>
    <n v="1071.23"/>
    <n v="380.74"/>
    <d v="1996-04-05T00:00:00"/>
    <n v="690.49"/>
    <s v="M"/>
    <n v="42"/>
    <d v="1973-08-14T00:00:00"/>
    <n v="46.920112487316082"/>
    <s v="Statistician I"/>
    <s v="Property"/>
    <s v="High Net Worth"/>
    <s v="N"/>
    <s v="No"/>
    <n v="9"/>
    <m/>
  </r>
  <r>
    <n v="788"/>
    <n v="89"/>
    <x v="1537"/>
    <d v="2017-08-28T00:00:00"/>
    <n v="124"/>
    <b v="0"/>
    <s v="Approved"/>
    <s v="WeareA2B"/>
    <s v="Touring"/>
    <s v="medium"/>
    <s v="large"/>
    <n v="1362.99"/>
    <n v="57.74"/>
    <d v="1993-04-20T00:00:00"/>
    <n v="1305.25"/>
    <s v="M"/>
    <n v="20"/>
    <d v="1954-10-06T00:00:00"/>
    <n v="65.788605638001016"/>
    <s v="Software Consultant"/>
    <s v="Entertainment"/>
    <s v="Mass Customer"/>
    <s v="N"/>
    <s v="No"/>
    <n v="7"/>
    <m/>
  </r>
  <r>
    <n v="848"/>
    <n v="38"/>
    <x v="2456"/>
    <d v="2017-08-28T00:00:00"/>
    <n v="124"/>
    <b v="1"/>
    <s v="Approved"/>
    <s v="Solex"/>
    <s v="Standard"/>
    <s v="medium"/>
    <s v="medium"/>
    <n v="1577.53"/>
    <n v="826.51"/>
    <d v="2008-03-19T00:00:00"/>
    <n v="751.02"/>
    <s v="F"/>
    <n v="3"/>
    <d v="1986-10-26T00:00:00"/>
    <n v="33.711893309233886"/>
    <s v="Staff Scientist"/>
    <s v="n/a"/>
    <s v="Affluent Customer"/>
    <s v="N"/>
    <s v="Yes"/>
    <n v="21"/>
    <m/>
  </r>
  <r>
    <n v="968"/>
    <n v="36"/>
    <x v="3024"/>
    <d v="2017-08-28T00:00:00"/>
    <n v="124"/>
    <b v="1"/>
    <s v="Approved"/>
    <s v="Solex"/>
    <s v="Standard"/>
    <s v="low"/>
    <s v="medium"/>
    <n v="945.04"/>
    <n v="507.58"/>
    <d v="1999-07-20T00:00:00"/>
    <n v="437.46"/>
    <s v="F"/>
    <n v="77"/>
    <d v="1991-09-21T00:00:00"/>
    <n v="28.805043994165395"/>
    <s v="Statistician I"/>
    <s v="Retail"/>
    <s v="Mass Customer"/>
    <s v="N"/>
    <s v="Yes"/>
    <n v="5"/>
    <m/>
  </r>
  <r>
    <n v="1116"/>
    <n v="89"/>
    <x v="2150"/>
    <d v="2017-08-28T00:00:00"/>
    <n v="124"/>
    <b v="0"/>
    <s v="Approved"/>
    <s v="WeareA2B"/>
    <s v="Touring"/>
    <s v="medium"/>
    <s v="large"/>
    <n v="1362.99"/>
    <n v="57.74"/>
    <d v="2016-03-29T00:00:00"/>
    <n v="1305.25"/>
    <s v="M"/>
    <n v="80"/>
    <d v="1986-08-28T00:00:00"/>
    <n v="33.873537144850324"/>
    <s v="Clinical Specialist"/>
    <s v="Health"/>
    <s v="Affluent Customer"/>
    <s v="N"/>
    <s v="Yes"/>
    <n v="11"/>
    <m/>
  </r>
  <r>
    <n v="1140"/>
    <n v="48"/>
    <x v="2819"/>
    <d v="2017-08-28T00:00:00"/>
    <n v="124"/>
    <b v="1"/>
    <s v="Approved"/>
    <s v="WeareA2B"/>
    <s v="Standard"/>
    <s v="medium"/>
    <s v="medium"/>
    <n v="1762.96"/>
    <n v="950.52"/>
    <d v="2001-11-25T00:00:00"/>
    <n v="812.44"/>
    <s v="M"/>
    <n v="19"/>
    <d v="1991-08-24T00:00:00"/>
    <n v="28.881756322932521"/>
    <s v="Actuary"/>
    <s v="Financial Services"/>
    <s v="Mass Customer"/>
    <s v="N"/>
    <s v="Yes"/>
    <n v="9"/>
    <m/>
  </r>
  <r>
    <n v="1305"/>
    <n v="9"/>
    <x v="1943"/>
    <d v="2017-08-28T00:00:00"/>
    <n v="124"/>
    <b v="0"/>
    <s v="Approved"/>
    <s v="OHM Cycles"/>
    <s v="Road"/>
    <s v="medium"/>
    <s v="medium"/>
    <n v="742.54"/>
    <n v="667.4"/>
    <d v="1991-11-07T00:00:00"/>
    <n v="75.139999999999986"/>
    <s v="M"/>
    <n v="35"/>
    <d v="1998-01-14T00:00:00"/>
    <n v="22.484496048959915"/>
    <n v="0"/>
    <s v="Financial Services"/>
    <s v="Mass Customer"/>
    <s v="N"/>
    <s v="No"/>
    <n v="4"/>
    <m/>
  </r>
  <r>
    <n v="1941"/>
    <n v="2"/>
    <x v="1654"/>
    <d v="2017-08-28T00:00:00"/>
    <n v="124"/>
    <b v="0"/>
    <s v="Approved"/>
    <s v="Giant Bicycles"/>
    <s v="Road"/>
    <s v="low"/>
    <s v="small"/>
    <n v="590.26"/>
    <n v="525.33000000000004"/>
    <d v="2000-05-22T00:00:00"/>
    <n v="64.92999999999995"/>
    <s v="F"/>
    <n v="82"/>
    <d v="1983-11-01T00:00:00"/>
    <n v="36.6981946790969"/>
    <s v="Social Worker"/>
    <s v="Health"/>
    <s v="High Net Worth"/>
    <s v="N"/>
    <s v="Yes"/>
    <n v="15"/>
    <m/>
  </r>
  <r>
    <n v="2100"/>
    <n v="5"/>
    <x v="2728"/>
    <d v="2017-08-28T00:00:00"/>
    <n v="124"/>
    <b v="0"/>
    <s v="Approved"/>
    <s v="Trek Bicycles"/>
    <s v="Mountain"/>
    <s v="low"/>
    <s v="medium"/>
    <n v="574.64"/>
    <n v="459.71"/>
    <d v="2004-08-07T00:00:00"/>
    <n v="114.93"/>
    <s v="M"/>
    <n v="80"/>
    <d v="1995-11-07T00:00:00"/>
    <n v="24.673537144850329"/>
    <s v="General Manager"/>
    <s v="Argiculture"/>
    <s v="Affluent Customer"/>
    <s v="N"/>
    <s v="No"/>
    <n v="7"/>
    <m/>
  </r>
  <r>
    <n v="2464"/>
    <n v="25"/>
    <x v="727"/>
    <d v="2017-08-28T00:00:00"/>
    <n v="124"/>
    <b v="0"/>
    <s v="Approved"/>
    <s v="OHM Cycles"/>
    <s v="Standard"/>
    <s v="high"/>
    <s v="medium"/>
    <n v="2005.66"/>
    <n v="1203.4000000000001"/>
    <d v="2012-04-10T00:00:00"/>
    <n v="802.26"/>
    <s v="F"/>
    <n v="29"/>
    <d v="1970-09-30T00:00:00"/>
    <n v="49.794085090055809"/>
    <s v="Help Desk Operator"/>
    <s v="Retail"/>
    <s v="High Net Worth"/>
    <s v="N"/>
    <s v="No"/>
    <n v="15"/>
    <m/>
  </r>
  <r>
    <n v="2815"/>
    <n v="0"/>
    <x v="1411"/>
    <d v="2017-08-28T00:00:00"/>
    <n v="124"/>
    <b v="1"/>
    <s v="Approved"/>
    <s v="Norco Bicycles"/>
    <s v="Standard"/>
    <s v="low"/>
    <s v="medium"/>
    <n v="363.01"/>
    <n v="290.41000000000003"/>
    <d v="2005-05-10T00:00:00"/>
    <n v="72.599999999999966"/>
    <s v="U"/>
    <n v="70"/>
    <d v="1899-12-30T00:00:00"/>
    <n v="0"/>
    <s v="Legal Assistant"/>
    <s v="IT"/>
    <s v="High Net Worth"/>
    <s v="N"/>
    <s v="No"/>
    <n v="0"/>
    <m/>
  </r>
  <r>
    <n v="2850"/>
    <n v="37"/>
    <x v="1432"/>
    <d v="2017-08-28T00:00:00"/>
    <n v="124"/>
    <b v="0"/>
    <s v="Approved"/>
    <s v="OHM Cycles"/>
    <s v="Standard"/>
    <s v="low"/>
    <s v="medium"/>
    <n v="1793.43"/>
    <n v="248.82"/>
    <d v="1999-07-20T00:00:00"/>
    <n v="1544.6100000000001"/>
    <s v="M"/>
    <n v="5"/>
    <d v="1979-04-16T00:00:00"/>
    <n v="41.246139884576358"/>
    <s v="Assistant Media Planner"/>
    <s v="Entertainment"/>
    <s v="Mass Customer"/>
    <s v="N"/>
    <s v="No"/>
    <n v="22"/>
    <m/>
  </r>
  <r>
    <n v="3171"/>
    <n v="14"/>
    <x v="2759"/>
    <d v="2017-08-28T00:00:00"/>
    <n v="124"/>
    <b v="1"/>
    <s v="Approved"/>
    <s v="Trek Bicycles"/>
    <s v="Standard"/>
    <s v="medium"/>
    <s v="small"/>
    <n v="1386.84"/>
    <n v="1234.29"/>
    <d v="2009-03-08T00:00:00"/>
    <n v="152.54999999999995"/>
    <s v="M"/>
    <n v="17"/>
    <d v="1959-12-16T00:00:00"/>
    <n v="60.591345364028413"/>
    <s v="Quality Control Specialist"/>
    <s v="Telecommunications"/>
    <s v="Mass Customer"/>
    <s v="N"/>
    <s v="Yes"/>
    <n v="19"/>
    <m/>
  </r>
  <r>
    <n v="3207"/>
    <n v="23"/>
    <x v="2239"/>
    <d v="2017-08-28T00:00:00"/>
    <n v="124"/>
    <b v="0"/>
    <s v="Approved"/>
    <s v="Norco Bicycles"/>
    <s v="Standard"/>
    <s v="medium"/>
    <s v="medium"/>
    <n v="1198.46"/>
    <n v="381.1"/>
    <d v="2003-01-05T00:00:00"/>
    <n v="817.36"/>
    <s v="F"/>
    <n v="46"/>
    <d v="1973-04-26T00:00:00"/>
    <n v="47.221482350329779"/>
    <s v="Paralegal"/>
    <s v="Financial Services"/>
    <s v="High Net Worth"/>
    <s v="N"/>
    <s v="Yes"/>
    <n v="11"/>
    <m/>
  </r>
  <r>
    <n v="3401"/>
    <n v="77"/>
    <x v="2537"/>
    <d v="2017-08-28T00:00:00"/>
    <n v="124"/>
    <b v="1"/>
    <s v="Approved"/>
    <s v="Norco Bicycles"/>
    <s v="Road"/>
    <s v="medium"/>
    <s v="large"/>
    <n v="1240.31"/>
    <n v="795.1"/>
    <d v="2015-08-02T00:00:00"/>
    <n v="445.20999999999992"/>
    <s v="M"/>
    <n v="8"/>
    <d v="1957-10-13T00:00:00"/>
    <n v="62.766687829781837"/>
    <s v="Social Worker"/>
    <s v="Health"/>
    <s v="Affluent Customer"/>
    <s v="N"/>
    <s v="Yes"/>
    <n v="17"/>
    <m/>
  </r>
  <r>
    <n v="4298"/>
    <n v="59"/>
    <x v="3025"/>
    <d v="2017-08-28T00:00:00"/>
    <n v="124"/>
    <b v="0"/>
    <s v="Approved"/>
    <s v="Solex"/>
    <s v="Standard"/>
    <s v="medium"/>
    <s v="large"/>
    <n v="1061.56"/>
    <n v="733.58"/>
    <d v="1993-07-20T00:00:00"/>
    <n v="327.9799999999999"/>
    <s v="F"/>
    <n v="98"/>
    <d v="1974-05-04T00:00:00"/>
    <n v="46.1995645421106"/>
    <s v="Senior Developer"/>
    <s v="Retail"/>
    <s v="Mass Customer"/>
    <s v="N"/>
    <s v="No"/>
    <n v="17"/>
    <m/>
  </r>
  <r>
    <n v="4775"/>
    <n v="51"/>
    <x v="185"/>
    <d v="2017-08-28T00:00:00"/>
    <n v="124"/>
    <b v="0"/>
    <s v="Approved"/>
    <s v="OHM Cycles"/>
    <s v="Standard"/>
    <s v="high"/>
    <s v="medium"/>
    <n v="2005.66"/>
    <n v="1203.4000000000001"/>
    <d v="2012-04-10T00:00:00"/>
    <n v="802.26"/>
    <s v="M"/>
    <n v="80"/>
    <d v="1995-01-05T00:00:00"/>
    <n v="25.511893309233891"/>
    <s v="Food Chemist"/>
    <s v="Health"/>
    <s v="Affluent Customer"/>
    <s v="N"/>
    <s v="No"/>
    <n v="1"/>
    <m/>
  </r>
  <r>
    <n v="5225"/>
    <n v="80"/>
    <x v="3026"/>
    <d v="2017-08-28T00:00:00"/>
    <n v="124"/>
    <b v="0"/>
    <s v="Approved"/>
    <s v="Trek Bicycles"/>
    <s v="Standard"/>
    <s v="medium"/>
    <s v="large"/>
    <n v="1469.44"/>
    <n v="596.54999999999995"/>
    <d v="2012-05-18T00:00:00"/>
    <n v="872.8900000000001"/>
    <s v="M"/>
    <n v="72"/>
    <d v="1992-06-26T00:00:00"/>
    <n v="28.040660432521562"/>
    <n v="0"/>
    <s v="Telecommunications"/>
    <s v="High Net Worth"/>
    <s v="N"/>
    <s v="No"/>
    <n v="7"/>
    <m/>
  </r>
  <r>
    <n v="5311"/>
    <n v="4"/>
    <x v="2627"/>
    <d v="2017-08-28T00:00:00"/>
    <n v="124"/>
    <b v="0"/>
    <s v="Approved"/>
    <s v="Giant Bicycles"/>
    <s v="Standard"/>
    <s v="high"/>
    <s v="medium"/>
    <n v="1129.1300000000001"/>
    <n v="677.48"/>
    <d v="2014-03-03T00:00:00"/>
    <n v="451.65000000000009"/>
    <s v="M"/>
    <n v="91"/>
    <d v="1977-04-19T00:00:00"/>
    <n v="43.237920706494165"/>
    <s v="Geologist III"/>
    <s v="Financial Services"/>
    <s v="Mass Customer"/>
    <s v="N"/>
    <s v="Yes"/>
    <n v="22"/>
    <m/>
  </r>
  <r>
    <n v="6103"/>
    <n v="18"/>
    <x v="3027"/>
    <d v="2017-08-28T00:00:00"/>
    <n v="124"/>
    <b v="0"/>
    <s v="Approved"/>
    <s v="Solex"/>
    <s v="Standard"/>
    <s v="medium"/>
    <s v="medium"/>
    <n v="575.27"/>
    <n v="431.45"/>
    <d v="2016-02-04T00:00:00"/>
    <n v="143.82"/>
    <s v="F"/>
    <n v="18"/>
    <d v="1971-05-31T00:00:00"/>
    <n v="49.128331665398271"/>
    <s v="Senior Editor"/>
    <s v="Retail"/>
    <s v="Mass Customer"/>
    <s v="N"/>
    <s v="Yes"/>
    <n v="4"/>
    <m/>
  </r>
  <r>
    <n v="6456"/>
    <n v="74"/>
    <x v="1711"/>
    <d v="2017-08-28T00:00:00"/>
    <n v="124"/>
    <b v="1"/>
    <s v="Approved"/>
    <s v="WeareA2B"/>
    <s v="Standard"/>
    <s v="medium"/>
    <s v="medium"/>
    <n v="1762.96"/>
    <n v="950.52"/>
    <d v="2014-07-28T00:00:00"/>
    <n v="812.44"/>
    <s v="F"/>
    <n v="23"/>
    <d v="1978-11-28T00:00:00"/>
    <n v="41.626961802384578"/>
    <s v="Graphic Designer"/>
    <s v="Manufacturing"/>
    <s v="High Net Worth"/>
    <s v="N"/>
    <s v="No"/>
    <n v="15"/>
    <m/>
  </r>
  <r>
    <n v="6764"/>
    <n v="83"/>
    <x v="1875"/>
    <d v="2017-08-28T00:00:00"/>
    <n v="124"/>
    <b v="0"/>
    <s v="Approved"/>
    <s v="Solex"/>
    <s v="Touring"/>
    <s v="medium"/>
    <s v="large"/>
    <n v="2083.94"/>
    <n v="675.03"/>
    <d v="2011-05-07T00:00:00"/>
    <n v="1408.91"/>
    <s v="F"/>
    <n v="4"/>
    <d v="1958-03-07T00:00:00"/>
    <n v="62.369427555809231"/>
    <s v="General Manager"/>
    <s v="Manufacturing"/>
    <s v="Affluent Customer"/>
    <s v="N"/>
    <s v="Yes"/>
    <n v="14"/>
    <m/>
  </r>
  <r>
    <n v="8019"/>
    <n v="44"/>
    <x v="707"/>
    <d v="2017-08-28T00:00:00"/>
    <n v="124"/>
    <b v="1"/>
    <s v="Approved"/>
    <s v="WeareA2B"/>
    <s v="Standard"/>
    <s v="medium"/>
    <s v="medium"/>
    <n v="1769.64"/>
    <n v="108.76"/>
    <d v="2008-03-19T00:00:00"/>
    <n v="1660.88"/>
    <s v="F"/>
    <n v="82"/>
    <d v="1988-03-04T00:00:00"/>
    <n v="32.355728925672246"/>
    <s v="Project Manager"/>
    <s v="Retail"/>
    <s v="Mass Customer"/>
    <s v="N"/>
    <s v="Yes"/>
    <n v="7"/>
    <m/>
  </r>
  <r>
    <n v="9507"/>
    <n v="52"/>
    <x v="1333"/>
    <d v="2017-08-28T00:00:00"/>
    <n v="124"/>
    <b v="0"/>
    <s v="Approved"/>
    <s v="OHM Cycles"/>
    <s v="Road"/>
    <s v="medium"/>
    <s v="medium"/>
    <n v="1280.28"/>
    <n v="829.51"/>
    <d v="2004-08-07T00:00:00"/>
    <n v="450.77"/>
    <s v="M"/>
    <n v="43"/>
    <d v="1965-03-28T00:00:00"/>
    <n v="55.306413857179095"/>
    <s v="Project Manager"/>
    <s v="Telecommunications"/>
    <s v="Mass Customer"/>
    <s v="N"/>
    <s v="Yes"/>
    <n v="17"/>
    <m/>
  </r>
  <r>
    <n v="9691"/>
    <n v="0"/>
    <x v="549"/>
    <d v="2017-08-28T00:00:00"/>
    <n v="124"/>
    <b v="1"/>
    <s v="Approved"/>
    <s v="WeareA2B"/>
    <s v="Standard"/>
    <s v="medium"/>
    <s v="medium"/>
    <n v="60.34"/>
    <n v="45.26"/>
    <d v="1993-07-15T00:00:00"/>
    <n v="15.080000000000005"/>
    <s v="F"/>
    <n v="79"/>
    <d v="1980-06-02T00:00:00"/>
    <n v="40.114633035261285"/>
    <s v="Internal Auditor"/>
    <s v="Financial Services"/>
    <s v="High Net Worth"/>
    <s v="N"/>
    <s v="Yes"/>
    <n v="9"/>
    <m/>
  </r>
  <r>
    <n v="9836"/>
    <n v="51"/>
    <x v="599"/>
    <d v="2017-08-28T00:00:00"/>
    <n v="124"/>
    <b v="1"/>
    <s v="Approved"/>
    <s v="OHM Cycles"/>
    <s v="Standard"/>
    <s v="high"/>
    <s v="medium"/>
    <n v="2005.66"/>
    <n v="1203.4000000000001"/>
    <d v="2012-04-10T00:00:00"/>
    <n v="802.26"/>
    <s v="F"/>
    <n v="16"/>
    <d v="1979-05-23T00:00:00"/>
    <n v="41.144770021562657"/>
    <n v="0"/>
    <s v="n/a"/>
    <s v="Mass Customer"/>
    <s v="N"/>
    <s v="No"/>
    <n v="7"/>
    <m/>
  </r>
  <r>
    <n v="9951"/>
    <n v="97"/>
    <x v="532"/>
    <d v="2017-08-28T00:00:00"/>
    <n v="124"/>
    <b v="0"/>
    <s v="Approved"/>
    <s v="Solex"/>
    <s v="Standard"/>
    <s v="medium"/>
    <s v="large"/>
    <n v="202.62"/>
    <n v="151.96"/>
    <d v="1994-08-10T00:00:00"/>
    <n v="50.66"/>
    <s v="F"/>
    <n v="41"/>
    <d v="1995-01-31T00:00:00"/>
    <n v="25.440660432521561"/>
    <s v="Research Nurse"/>
    <s v="Health"/>
    <s v="Mass Customer"/>
    <s v="N"/>
    <s v="Yes"/>
    <n v="1"/>
    <m/>
  </r>
  <r>
    <n v="10043"/>
    <n v="4"/>
    <x v="693"/>
    <d v="2017-08-28T00:00:00"/>
    <n v="124"/>
    <b v="0"/>
    <s v="Approved"/>
    <s v="Giant Bicycles"/>
    <s v="Standard"/>
    <s v="high"/>
    <s v="medium"/>
    <n v="1129.1300000000001"/>
    <n v="677.48"/>
    <d v="2005-08-09T00:00:00"/>
    <n v="451.65000000000009"/>
    <s v="F"/>
    <n v="80"/>
    <d v="1963-11-14T00:00:00"/>
    <n v="56.676276870877729"/>
    <s v="Clinical Specialist"/>
    <s v="Health"/>
    <s v="Mass Customer"/>
    <s v="N"/>
    <s v="No"/>
    <n v="16"/>
    <m/>
  </r>
  <r>
    <n v="10438"/>
    <n v="88"/>
    <x v="2202"/>
    <d v="2017-08-28T00:00:00"/>
    <n v="124"/>
    <b v="0"/>
    <s v="Approved"/>
    <s v="Norco Bicycles"/>
    <s v="Standard"/>
    <s v="medium"/>
    <s v="medium"/>
    <n v="1198.46"/>
    <n v="381.1"/>
    <d v="1998-12-16T00:00:00"/>
    <n v="817.36"/>
    <s v="F"/>
    <n v="11"/>
    <d v="1959-11-08T00:00:00"/>
    <n v="60.695454953069508"/>
    <n v="0"/>
    <s v="n/a"/>
    <s v="Mass Customer"/>
    <s v="N"/>
    <s v="Yes"/>
    <n v="12"/>
    <m/>
  </r>
  <r>
    <n v="10494"/>
    <n v="34"/>
    <x v="2905"/>
    <d v="2017-08-28T00:00:00"/>
    <n v="124"/>
    <b v="1"/>
    <s v="Approved"/>
    <s v="Norco Bicycles"/>
    <s v="Road"/>
    <s v="high"/>
    <s v="large"/>
    <n v="774.53"/>
    <n v="464.72"/>
    <d v="1994-07-12T00:00:00"/>
    <n v="309.80999999999995"/>
    <s v="F"/>
    <n v="52"/>
    <d v="1969-12-06T00:00:00"/>
    <n v="50.610523446220192"/>
    <s v="Teacher"/>
    <s v="Property"/>
    <s v="Mass Customer"/>
    <s v="N"/>
    <s v="Yes"/>
    <n v="18"/>
    <m/>
  </r>
  <r>
    <n v="11378"/>
    <n v="80"/>
    <x v="2288"/>
    <d v="2017-08-28T00:00:00"/>
    <n v="124"/>
    <b v="0"/>
    <s v="Approved"/>
    <s v="OHM Cycles"/>
    <s v="Touring"/>
    <s v="low"/>
    <s v="medium"/>
    <n v="1073.07"/>
    <n v="933.84"/>
    <d v="1997-01-25T00:00:00"/>
    <n v="139.2299999999999"/>
    <s v="M"/>
    <n v="15"/>
    <d v="1962-01-16T00:00:00"/>
    <n v="58.503674131151698"/>
    <s v="Professor"/>
    <s v="n/a"/>
    <s v="Mass Customer"/>
    <s v="N"/>
    <s v="No"/>
    <n v="14"/>
    <m/>
  </r>
  <r>
    <n v="11705"/>
    <n v="93"/>
    <x v="591"/>
    <d v="2017-08-28T00:00:00"/>
    <n v="124"/>
    <b v="1"/>
    <s v="Approved"/>
    <s v="OHM Cycles"/>
    <s v="Standard"/>
    <s v="high"/>
    <s v="medium"/>
    <n v="1458.17"/>
    <n v="874.9"/>
    <d v="1999-12-04T00:00:00"/>
    <n v="583.2700000000001"/>
    <s v="M"/>
    <n v="41"/>
    <d v="2001-04-22T00:00:00"/>
    <n v="19.21326317224759"/>
    <s v="Internal Auditor"/>
    <s v="Retail"/>
    <s v="High Net Worth"/>
    <s v="N"/>
    <s v="Yes"/>
    <n v="1"/>
    <m/>
  </r>
  <r>
    <n v="13695"/>
    <n v="54"/>
    <x v="2175"/>
    <d v="2017-08-28T00:00:00"/>
    <n v="124"/>
    <b v="0"/>
    <s v="Approved"/>
    <s v="WeareA2B"/>
    <s v="Standard"/>
    <s v="medium"/>
    <s v="medium"/>
    <n v="1292.8399999999999"/>
    <n v="13.44"/>
    <d v="2009-04-12T00:00:00"/>
    <n v="1279.3999999999999"/>
    <s v="M"/>
    <n v="49"/>
    <d v="1984-07-25T00:00:00"/>
    <n v="35.966687829781833"/>
    <n v="0"/>
    <s v="Argiculture"/>
    <s v="Mass Customer"/>
    <s v="N"/>
    <s v="No"/>
    <n v="5"/>
    <m/>
  </r>
  <r>
    <n v="13909"/>
    <n v="2"/>
    <x v="2276"/>
    <d v="2017-08-28T00:00:00"/>
    <n v="124"/>
    <b v="1"/>
    <s v="Approved"/>
    <s v="Solex"/>
    <s v="Standard"/>
    <s v="medium"/>
    <s v="medium"/>
    <n v="71.489999999999995"/>
    <n v="53.62"/>
    <d v="2012-12-02T00:00:00"/>
    <n v="17.869999999999997"/>
    <s v="F"/>
    <n v="94"/>
    <d v="1960-03-17T00:00:00"/>
    <n v="60.33929056950786"/>
    <s v="Computer Systems Analyst II"/>
    <s v="Property"/>
    <s v="Mass Customer"/>
    <s v="N"/>
    <s v="No"/>
    <n v="16"/>
    <m/>
  </r>
  <r>
    <n v="14206"/>
    <n v="46"/>
    <x v="519"/>
    <d v="2017-08-28T00:00:00"/>
    <n v="124"/>
    <b v="1"/>
    <s v="Approved"/>
    <s v="OHM Cycles"/>
    <s v="Standard"/>
    <s v="low"/>
    <s v="medium"/>
    <n v="1793.43"/>
    <n v="248.82"/>
    <d v="1999-12-04T00:00:00"/>
    <n v="1544.6100000000001"/>
    <s v="F"/>
    <n v="80"/>
    <d v="1978-11-17T00:00:00"/>
    <n v="41.657098788685943"/>
    <s v="Automation Specialist III"/>
    <s v="Manufacturing"/>
    <s v="High Net Worth"/>
    <s v="N"/>
    <s v="Yes"/>
    <n v="8"/>
    <m/>
  </r>
  <r>
    <n v="14674"/>
    <n v="77"/>
    <x v="2428"/>
    <d v="2017-08-28T00:00:00"/>
    <n v="124"/>
    <b v="1"/>
    <s v="Approved"/>
    <s v="Norco Bicycles"/>
    <s v="Road"/>
    <s v="medium"/>
    <s v="large"/>
    <n v="1240.31"/>
    <n v="795.1"/>
    <d v="2011-01-10T00:00:00"/>
    <n v="445.20999999999992"/>
    <s v="F"/>
    <n v="32"/>
    <d v="1995-03-23T00:00:00"/>
    <n v="25.300934405124302"/>
    <s v="Financial Advisor"/>
    <s v="Financial Services"/>
    <s v="Mass Customer"/>
    <s v="N"/>
    <s v="No"/>
    <n v="1"/>
    <m/>
  </r>
  <r>
    <n v="14690"/>
    <n v="21"/>
    <x v="1445"/>
    <d v="2017-08-28T00:00:00"/>
    <n v="124"/>
    <b v="1"/>
    <s v="Approved"/>
    <s v="Solex"/>
    <s v="Standard"/>
    <s v="medium"/>
    <s v="large"/>
    <n v="1071.23"/>
    <n v="380.74"/>
    <d v="1996-04-05T00:00:00"/>
    <n v="690.49"/>
    <s v="M"/>
    <n v="23"/>
    <d v="1960-12-10T00:00:00"/>
    <n v="59.605043994165399"/>
    <s v="Clinical Specialist"/>
    <s v="Health"/>
    <s v="Mass Customer"/>
    <s v="N"/>
    <s v="No"/>
    <n v="19"/>
    <m/>
  </r>
  <r>
    <n v="14849"/>
    <n v="14"/>
    <x v="534"/>
    <d v="2017-08-28T00:00:00"/>
    <n v="124"/>
    <b v="1"/>
    <s v="Approved"/>
    <s v="Trek Bicycles"/>
    <s v="Standard"/>
    <s v="medium"/>
    <s v="small"/>
    <n v="1386.84"/>
    <n v="1234.29"/>
    <d v="2009-03-08T00:00:00"/>
    <n v="152.54999999999995"/>
    <s v="M"/>
    <n v="76"/>
    <d v="1995-12-07T00:00:00"/>
    <n v="24.59134536402841"/>
    <s v="Compensation Analyst"/>
    <s v="Financial Services"/>
    <s v="Mass Customer"/>
    <s v="N"/>
    <s v="Yes"/>
    <n v="1"/>
    <m/>
  </r>
  <r>
    <n v="15155"/>
    <n v="32"/>
    <x v="2355"/>
    <d v="2017-08-28T00:00:00"/>
    <n v="124"/>
    <b v="0"/>
    <s v="Approved"/>
    <s v="Giant Bicycles"/>
    <s v="Standard"/>
    <s v="high"/>
    <s v="medium"/>
    <n v="1179"/>
    <n v="707.4"/>
    <d v="1997-08-25T00:00:00"/>
    <n v="471.6"/>
    <s v="M"/>
    <n v="43"/>
    <d v="1978-05-10T00:00:00"/>
    <n v="42.180386459918822"/>
    <s v="Assistant Media Planner"/>
    <s v="Entertainment"/>
    <s v="High Net Worth"/>
    <s v="N"/>
    <s v="No"/>
    <n v="6"/>
    <m/>
  </r>
  <r>
    <n v="15345"/>
    <n v="80"/>
    <x v="1351"/>
    <d v="2017-08-28T00:00:00"/>
    <n v="124"/>
    <b v="1"/>
    <s v="Approved"/>
    <s v="OHM Cycles"/>
    <s v="Touring"/>
    <s v="low"/>
    <s v="medium"/>
    <n v="1073.07"/>
    <n v="933.84"/>
    <d v="2015-08-10T00:00:00"/>
    <n v="139.2299999999999"/>
    <s v="M"/>
    <n v="83"/>
    <d v="1977-10-30T00:00:00"/>
    <n v="42.706413857179093"/>
    <s v="Research Nurse"/>
    <s v="Health"/>
    <s v="Mass Customer"/>
    <s v="N"/>
    <s v="Yes"/>
    <n v="5"/>
    <m/>
  </r>
  <r>
    <n v="15356"/>
    <n v="85"/>
    <x v="1536"/>
    <d v="2017-08-28T00:00:00"/>
    <n v="124"/>
    <b v="0"/>
    <s v="Approved"/>
    <s v="WeareA2B"/>
    <s v="Standard"/>
    <s v="medium"/>
    <s v="medium"/>
    <n v="752.64"/>
    <n v="205.36"/>
    <d v="2000-11-03T00:00:00"/>
    <n v="547.28"/>
    <s v="F"/>
    <n v="7"/>
    <d v="1975-04-29T00:00:00"/>
    <n v="45.213263172247586"/>
    <s v="Administrative Officer"/>
    <s v="Financial Services"/>
    <s v="Mass Customer"/>
    <s v="N"/>
    <s v="Yes"/>
    <n v="16"/>
    <m/>
  </r>
  <r>
    <n v="15616"/>
    <n v="13"/>
    <x v="1057"/>
    <d v="2017-08-28T00:00:00"/>
    <n v="124"/>
    <b v="1"/>
    <s v="Approved"/>
    <s v="Solex"/>
    <s v="Standard"/>
    <s v="medium"/>
    <s v="medium"/>
    <n v="1163.8900000000001"/>
    <n v="589.27"/>
    <d v="2009-03-08T00:00:00"/>
    <n v="574.62000000000012"/>
    <s v="F"/>
    <n v="4"/>
    <d v="1958-11-22T00:00:00"/>
    <n v="61.657098788685943"/>
    <n v="0"/>
    <s v="Financial Services"/>
    <s v="Mass Customer"/>
    <s v="N"/>
    <s v="Yes"/>
    <n v="5"/>
    <m/>
  </r>
  <r>
    <n v="15838"/>
    <n v="65"/>
    <x v="3028"/>
    <d v="2017-08-28T00:00:00"/>
    <n v="124"/>
    <b v="1"/>
    <s v="Approved"/>
    <s v="WeareA2B"/>
    <s v="Standard"/>
    <s v="medium"/>
    <s v="medium"/>
    <n v="1807.45"/>
    <n v="778.69"/>
    <d v="2015-04-11T00:00:00"/>
    <n v="1028.76"/>
    <s v="F"/>
    <n v="20"/>
    <d v="1974-03-12T00:00:00"/>
    <n v="46.34477002156266"/>
    <s v="Physical Therapy Assistant"/>
    <s v="Retail"/>
    <s v="Mass Customer"/>
    <s v="N"/>
    <s v="Yes"/>
    <n v="11"/>
    <m/>
  </r>
  <r>
    <n v="16558"/>
    <n v="40"/>
    <x v="2372"/>
    <d v="2017-08-28T00:00:00"/>
    <n v="124"/>
    <b v="1"/>
    <s v="Approved"/>
    <s v="Trek Bicycles"/>
    <s v="Road"/>
    <s v="medium"/>
    <s v="large"/>
    <n v="1894.19"/>
    <n v="598.76"/>
    <d v="2015-06-17T00:00:00"/>
    <n v="1295.43"/>
    <s v="F"/>
    <n v="71"/>
    <d v="1978-02-01T00:00:00"/>
    <n v="42.448879610603754"/>
    <s v="Chemical Engineer"/>
    <s v="Manufacturing"/>
    <s v="High Net Worth"/>
    <s v="N"/>
    <s v="Yes"/>
    <n v="7"/>
    <m/>
  </r>
  <r>
    <n v="16584"/>
    <n v="59"/>
    <x v="1900"/>
    <d v="2017-08-28T00:00:00"/>
    <n v="124"/>
    <b v="1"/>
    <s v="Approved"/>
    <s v="Solex"/>
    <s v="Standard"/>
    <s v="medium"/>
    <s v="large"/>
    <n v="1061.56"/>
    <n v="733.58"/>
    <d v="1993-07-20T00:00:00"/>
    <n v="327.9799999999999"/>
    <s v="M"/>
    <n v="75"/>
    <d v="1957-12-24T00:00:00"/>
    <n v="62.569427555809234"/>
    <s v="Internal Auditor"/>
    <s v="IT"/>
    <s v="Mass Customer"/>
    <s v="N"/>
    <s v="No"/>
    <n v="18"/>
    <m/>
  </r>
  <r>
    <n v="16646"/>
    <n v="28"/>
    <x v="3029"/>
    <d v="2017-08-28T00:00:00"/>
    <n v="124"/>
    <b v="0"/>
    <s v="Approved"/>
    <s v="Solex"/>
    <s v="Road"/>
    <s v="medium"/>
    <s v="small"/>
    <n v="1703.52"/>
    <n v="1516.13"/>
    <d v="2011-04-16T00:00:00"/>
    <n v="187.38999999999987"/>
    <s v="F"/>
    <n v="6"/>
    <d v="1979-05-30T00:00:00"/>
    <n v="41.125591939370878"/>
    <s v="Research Associate"/>
    <s v="Telecommunications"/>
    <s v="High Net Worth"/>
    <s v="N"/>
    <s v="No"/>
    <n v="11"/>
    <m/>
  </r>
  <r>
    <n v="17185"/>
    <n v="62"/>
    <x v="2498"/>
    <d v="2017-08-28T00:00:00"/>
    <n v="124"/>
    <b v="1"/>
    <s v="Approved"/>
    <s v="Solex"/>
    <s v="Standard"/>
    <s v="medium"/>
    <s v="medium"/>
    <n v="478.16"/>
    <n v="298.72000000000003"/>
    <d v="1993-06-23T00:00:00"/>
    <n v="179.44"/>
    <s v="M"/>
    <n v="43"/>
    <d v="1981-01-19T00:00:00"/>
    <n v="39.481756322932519"/>
    <n v="0"/>
    <s v="n/a"/>
    <s v="Mass Customer"/>
    <s v="N"/>
    <s v="No"/>
    <n v="12"/>
    <m/>
  </r>
  <r>
    <n v="17214"/>
    <n v="2"/>
    <x v="1909"/>
    <d v="2017-08-28T00:00:00"/>
    <n v="124"/>
    <b v="0"/>
    <s v="Approved"/>
    <s v="Solex"/>
    <s v="Standard"/>
    <s v="medium"/>
    <s v="medium"/>
    <n v="71.489999999999995"/>
    <n v="53.62"/>
    <d v="2012-09-15T00:00:00"/>
    <n v="17.869999999999997"/>
    <s v="F"/>
    <n v="78"/>
    <d v="1974-09-15T00:00:00"/>
    <n v="45.832441254439367"/>
    <s v="Programmer Analyst III"/>
    <s v="Manufacturing"/>
    <s v="Affluent Customer"/>
    <s v="N"/>
    <s v="Yes"/>
    <n v="18"/>
    <m/>
  </r>
  <r>
    <n v="17334"/>
    <n v="69"/>
    <x v="1368"/>
    <d v="2017-08-28T00:00:00"/>
    <n v="124"/>
    <b v="0"/>
    <s v="Approved"/>
    <s v="Giant Bicycles"/>
    <s v="Road"/>
    <s v="medium"/>
    <s v="medium"/>
    <n v="792.9"/>
    <n v="594.67999999999995"/>
    <d v="1992-10-02T00:00:00"/>
    <n v="198.22000000000003"/>
    <s v="F"/>
    <n v="57"/>
    <d v="1973-05-17T00:00:00"/>
    <n v="47.163948103754436"/>
    <s v="Computer Systems Analyst II"/>
    <s v="Health"/>
    <s v="Affluent Customer"/>
    <s v="N"/>
    <s v="No"/>
    <n v="10"/>
    <m/>
  </r>
  <r>
    <n v="17719"/>
    <n v="82"/>
    <x v="540"/>
    <d v="2017-08-28T00:00:00"/>
    <n v="124"/>
    <b v="1"/>
    <s v="Approved"/>
    <s v="Norco Bicycles"/>
    <s v="Standard"/>
    <s v="high"/>
    <s v="medium"/>
    <n v="1148.6400000000001"/>
    <n v="689.18"/>
    <d v="2015-08-10T00:00:00"/>
    <n v="459.46000000000015"/>
    <s v="U"/>
    <n v="26"/>
    <d v="1899-12-30T00:00:00"/>
    <n v="0"/>
    <s v="Automation Specialist IV"/>
    <s v="IT"/>
    <s v="Mass Customer"/>
    <s v="N"/>
    <s v="No"/>
    <n v="0"/>
    <m/>
  </r>
  <r>
    <n v="6853"/>
    <n v="86"/>
    <x v="1655"/>
    <d v="2017-07-12T00:00:00"/>
    <m/>
    <m/>
    <s v="Approved"/>
    <s v="OHM Cycles"/>
    <s v="Standard"/>
    <s v="medium"/>
    <s v="medium"/>
    <n v="235.63"/>
    <n v="125.07"/>
    <n v="38206"/>
    <m/>
    <m/>
    <m/>
    <m/>
    <m/>
    <m/>
    <m/>
    <m/>
    <m/>
    <m/>
    <m/>
    <m/>
  </r>
  <r>
    <n v="18006"/>
    <n v="84"/>
    <x v="1523"/>
    <d v="2017-08-28T00:00:00"/>
    <n v="124"/>
    <b v="1"/>
    <s v="Approved"/>
    <s v="Trek Bicycles"/>
    <s v="Road"/>
    <s v="medium"/>
    <s v="medium"/>
    <n v="290.62"/>
    <n v="215.14"/>
    <d v="2004-12-18T00:00:00"/>
    <n v="75.480000000000018"/>
    <s v="M"/>
    <n v="14"/>
    <d v="1994-12-28T00:00:00"/>
    <n v="25.533811117453066"/>
    <s v="Human Resources Assistant IV"/>
    <s v="Manufacturing"/>
    <s v="Affluent Customer"/>
    <s v="N"/>
    <s v="No"/>
    <n v="1"/>
    <m/>
  </r>
  <r>
    <n v="18087"/>
    <n v="0"/>
    <x v="2335"/>
    <d v="2017-08-28T00:00:00"/>
    <n v="124"/>
    <b v="1"/>
    <s v="Approved"/>
    <s v="Solex"/>
    <s v="Standard"/>
    <s v="medium"/>
    <s v="medium"/>
    <n v="100.35"/>
    <n v="75.260000000000005"/>
    <d v="2002-10-10T00:00:00"/>
    <n v="25.089999999999989"/>
    <s v="F"/>
    <n v="28"/>
    <d v="1969-09-18T00:00:00"/>
    <n v="50.826961802384574"/>
    <s v="Electrical Engineer"/>
    <s v="Manufacturing"/>
    <s v="High Net Worth"/>
    <s v="N"/>
    <s v="Yes"/>
    <n v="14"/>
    <m/>
  </r>
  <r>
    <n v="18700"/>
    <n v="81"/>
    <x v="3030"/>
    <d v="2017-08-28T00:00:00"/>
    <n v="124"/>
    <b v="1"/>
    <s v="Approved"/>
    <s v="Norco Bicycles"/>
    <s v="Standard"/>
    <s v="medium"/>
    <s v="small"/>
    <n v="586.45000000000005"/>
    <n v="521.94000000000005"/>
    <d v="1998-12-16T00:00:00"/>
    <n v="64.509999999999991"/>
    <s v="M"/>
    <n v="12"/>
    <d v="1964-03-12T00:00:00"/>
    <n v="56.350249473617453"/>
    <n v="0"/>
    <s v="n/a"/>
    <s v="Affluent Customer"/>
    <s v="N"/>
    <s v="Yes"/>
    <n v="8"/>
    <m/>
  </r>
  <r>
    <n v="18925"/>
    <n v="28"/>
    <x v="2177"/>
    <d v="2017-08-28T00:00:00"/>
    <n v="124"/>
    <b v="1"/>
    <s v="Approved"/>
    <s v="Solex"/>
    <s v="Road"/>
    <s v="medium"/>
    <s v="small"/>
    <n v="1703.52"/>
    <n v="1516.13"/>
    <d v="2007-08-04T00:00:00"/>
    <n v="187.38999999999987"/>
    <s v="F"/>
    <n v="11"/>
    <d v="1963-12-31T00:00:00"/>
    <n v="56.547509747590055"/>
    <s v="Internal Auditor"/>
    <s v="n/a"/>
    <s v="High Net Worth"/>
    <s v="N"/>
    <s v="Yes"/>
    <n v="10"/>
    <m/>
  </r>
  <r>
    <n v="19730"/>
    <n v="11"/>
    <x v="1890"/>
    <d v="2017-08-28T00:00:00"/>
    <n v="124"/>
    <b v="1"/>
    <s v="Approved"/>
    <s v="Giant Bicycles"/>
    <s v="Standard"/>
    <s v="high"/>
    <s v="medium"/>
    <n v="1274.93"/>
    <n v="764.96"/>
    <d v="2007-08-04T00:00:00"/>
    <n v="509.97"/>
    <s v="F"/>
    <n v="90"/>
    <d v="1996-05-07T00:00:00"/>
    <n v="24.174907007864025"/>
    <n v="0"/>
    <s v="Health"/>
    <s v="Affluent Customer"/>
    <s v="N"/>
    <s v="No"/>
    <n v="5"/>
    <m/>
  </r>
  <r>
    <n v="19966"/>
    <n v="36"/>
    <x v="170"/>
    <d v="2017-08-28T00:00:00"/>
    <n v="124"/>
    <b v="1"/>
    <s v="Approved"/>
    <s v="Solex"/>
    <s v="Standard"/>
    <s v="low"/>
    <s v="medium"/>
    <n v="945.04"/>
    <n v="507.58"/>
    <d v="2011-05-09T00:00:00"/>
    <n v="437.46"/>
    <s v="F"/>
    <n v="21"/>
    <d v="1976-10-02T00:00:00"/>
    <n v="43.783126185946216"/>
    <n v="0"/>
    <s v="Retail"/>
    <s v="Affluent Customer"/>
    <s v="N"/>
    <s v="Yes"/>
    <n v="17"/>
    <m/>
  </r>
  <r>
    <n v="268"/>
    <n v="68"/>
    <x v="1546"/>
    <d v="2017-08-27T00:00:00"/>
    <n v="125"/>
    <b v="0"/>
    <s v="Approved"/>
    <s v="OHM Cycles"/>
    <s v="Standard"/>
    <s v="medium"/>
    <s v="medium"/>
    <n v="1636.9"/>
    <n v="44.71"/>
    <d v="2010-08-20T00:00:00"/>
    <n v="1592.19"/>
    <s v="M"/>
    <n v="6"/>
    <d v="1967-07-12T00:00:00"/>
    <n v="53.016002898274984"/>
    <s v="VP Sales"/>
    <s v="IT"/>
    <s v="Affluent Customer"/>
    <s v="N"/>
    <s v="No"/>
    <n v="19"/>
    <m/>
  </r>
  <r>
    <n v="341"/>
    <n v="1"/>
    <x v="1737"/>
    <d v="2017-08-27T00:00:00"/>
    <n v="125"/>
    <b v="0"/>
    <s v="Approved"/>
    <s v="Giant Bicycles"/>
    <s v="Standard"/>
    <s v="medium"/>
    <s v="medium"/>
    <n v="1403.5"/>
    <n v="954.82"/>
    <d v="2005-08-09T00:00:00"/>
    <n v="448.67999999999995"/>
    <s v="F"/>
    <n v="47"/>
    <d v="1986-07-25T00:00:00"/>
    <n v="33.966687829781833"/>
    <n v="0"/>
    <s v="Financial Services"/>
    <s v="Affluent Customer"/>
    <s v="N"/>
    <s v="Yes"/>
    <n v="22"/>
    <m/>
  </r>
  <r>
    <n v="437"/>
    <n v="13"/>
    <x v="2411"/>
    <d v="2017-08-27T00:00:00"/>
    <n v="125"/>
    <b v="1"/>
    <s v="Approved"/>
    <s v="Solex"/>
    <s v="Standard"/>
    <s v="medium"/>
    <s v="medium"/>
    <n v="1577.53"/>
    <n v="826.51"/>
    <d v="2008-03-19T00:00:00"/>
    <n v="751.02"/>
    <s v="F"/>
    <n v="24"/>
    <d v="1980-06-29T00:00:00"/>
    <n v="40.040660432521562"/>
    <n v="0"/>
    <s v="Health"/>
    <s v="High Net Worth"/>
    <s v="N"/>
    <s v="Yes"/>
    <n v="4"/>
    <m/>
  </r>
  <r>
    <n v="527"/>
    <n v="14"/>
    <x v="3031"/>
    <d v="2017-08-27T00:00:00"/>
    <n v="125"/>
    <b v="1"/>
    <s v="Approved"/>
    <s v="Trek Bicycles"/>
    <s v="Standard"/>
    <s v="medium"/>
    <s v="small"/>
    <n v="1386.84"/>
    <n v="1234.29"/>
    <d v="1993-07-15T00:00:00"/>
    <n v="152.54999999999995"/>
    <s v="M"/>
    <n v="88"/>
    <d v="1973-08-18T00:00:00"/>
    <n v="46.909153583206489"/>
    <s v="Design Engineer"/>
    <s v="Manufacturing"/>
    <s v="Mass Customer"/>
    <s v="N"/>
    <s v="Yes"/>
    <n v="11"/>
    <m/>
  </r>
  <r>
    <n v="1196"/>
    <n v="78"/>
    <x v="2418"/>
    <d v="2017-08-27T00:00:00"/>
    <n v="125"/>
    <b v="0"/>
    <s v="Approved"/>
    <s v="Giant Bicycles"/>
    <s v="Standard"/>
    <s v="medium"/>
    <s v="large"/>
    <n v="1765.3"/>
    <n v="709.48"/>
    <d v="2004-08-07T00:00:00"/>
    <n v="1055.82"/>
    <s v="F"/>
    <n v="45"/>
    <d v="1974-10-20T00:00:00"/>
    <n v="45.736550843480465"/>
    <s v="Technical Writer"/>
    <s v="n/a"/>
    <s v="Affluent Customer"/>
    <s v="N"/>
    <s v="Yes"/>
    <n v="19"/>
    <m/>
  </r>
  <r>
    <n v="1467"/>
    <n v="89"/>
    <x v="1506"/>
    <d v="2017-08-27T00:00:00"/>
    <n v="125"/>
    <b v="0"/>
    <s v="Approved"/>
    <s v="Giant Bicycles"/>
    <s v="Standard"/>
    <s v="medium"/>
    <s v="large"/>
    <n v="1812.75"/>
    <n v="582.48"/>
    <d v="2006-02-02T00:00:00"/>
    <n v="1230.27"/>
    <s v="M"/>
    <n v="86"/>
    <d v="1976-04-01T00:00:00"/>
    <n v="44.287235774987316"/>
    <s v="Automation Specialist III"/>
    <s v="Manufacturing"/>
    <s v="High Net Worth"/>
    <s v="N"/>
    <s v="Yes"/>
    <n v="17"/>
    <m/>
  </r>
  <r>
    <n v="2728"/>
    <n v="12"/>
    <x v="218"/>
    <d v="2017-08-27T00:00:00"/>
    <n v="125"/>
    <b v="0"/>
    <s v="Approved"/>
    <s v="WeareA2B"/>
    <s v="Standard"/>
    <s v="medium"/>
    <s v="medium"/>
    <n v="1231.1500000000001"/>
    <n v="161.6"/>
    <d v="2004-08-17T00:00:00"/>
    <n v="1069.5500000000002"/>
    <s v="M"/>
    <n v="52"/>
    <d v="1963-07-17T00:00:00"/>
    <n v="57.005043994165398"/>
    <s v="Cost Accountant"/>
    <s v="Financial Services"/>
    <s v="Mass Customer"/>
    <s v="N"/>
    <s v="No"/>
    <n v="4"/>
    <m/>
  </r>
  <r>
    <n v="3362"/>
    <n v="50"/>
    <x v="3032"/>
    <d v="2017-08-27T00:00:00"/>
    <n v="125"/>
    <b v="0"/>
    <s v="Approved"/>
    <s v="WeareA2B"/>
    <s v="Standard"/>
    <s v="medium"/>
    <s v="small"/>
    <n v="175.89"/>
    <n v="131.91999999999999"/>
    <d v="2015-10-18T00:00:00"/>
    <n v="43.97"/>
    <s v="F"/>
    <n v="16"/>
    <d v="1991-07-23T00:00:00"/>
    <n v="28.969427555809233"/>
    <n v="0"/>
    <s v="Financial Services"/>
    <s v="Affluent Customer"/>
    <s v="N"/>
    <s v="Yes"/>
    <n v="6"/>
    <m/>
  </r>
  <r>
    <n v="3770"/>
    <n v="20"/>
    <x v="2131"/>
    <d v="2017-08-27T00:00:00"/>
    <n v="125"/>
    <b v="1"/>
    <s v="Approved"/>
    <s v="Trek Bicycles"/>
    <s v="Standard"/>
    <s v="medium"/>
    <s v="small"/>
    <n v="1775.81"/>
    <n v="1580.47"/>
    <d v="2010-05-05T00:00:00"/>
    <n v="195.33999999999992"/>
    <s v="M"/>
    <n v="41"/>
    <d v="1975-11-03T00:00:00"/>
    <n v="44.6981946790969"/>
    <s v="Librarian"/>
    <s v="Entertainment"/>
    <s v="Mass Customer"/>
    <s v="N"/>
    <s v="No"/>
    <n v="18"/>
    <m/>
  </r>
  <r>
    <n v="3778"/>
    <n v="59"/>
    <x v="2366"/>
    <d v="2017-08-27T00:00:00"/>
    <n v="125"/>
    <b v="1"/>
    <s v="Approved"/>
    <s v="WeareA2B"/>
    <s v="Standard"/>
    <s v="medium"/>
    <s v="small"/>
    <n v="1415.01"/>
    <n v="1259.3599999999999"/>
    <d v="2003-01-05T00:00:00"/>
    <n v="155.65000000000009"/>
    <s v="F"/>
    <n v="38"/>
    <d v="1974-04-30T00:00:00"/>
    <n v="46.210523446220193"/>
    <s v="Librarian"/>
    <s v="Entertainment"/>
    <s v="High Net Worth"/>
    <s v="N"/>
    <s v="No"/>
    <n v="18"/>
    <m/>
  </r>
  <r>
    <n v="4259"/>
    <n v="58"/>
    <x v="224"/>
    <d v="2017-08-27T00:00:00"/>
    <n v="125"/>
    <b v="1"/>
    <s v="Approved"/>
    <s v="OHM Cycles"/>
    <s v="Standard"/>
    <s v="medium"/>
    <s v="medium"/>
    <n v="912.52"/>
    <n v="141.4"/>
    <d v="2015-10-18T00:00:00"/>
    <n v="771.12"/>
    <s v="F"/>
    <n v="5"/>
    <d v="1990-01-17T00:00:00"/>
    <n v="30.481756322932519"/>
    <s v="Account Coordinator"/>
    <s v="Property"/>
    <s v="Mass Customer"/>
    <s v="N"/>
    <s v="No"/>
    <n v="9"/>
    <m/>
  </r>
  <r>
    <n v="4357"/>
    <n v="77"/>
    <x v="205"/>
    <d v="2017-08-27T00:00:00"/>
    <n v="125"/>
    <b v="1"/>
    <s v="Approved"/>
    <s v="Norco Bicycles"/>
    <s v="Road"/>
    <s v="medium"/>
    <s v="large"/>
    <n v="1240.31"/>
    <n v="795.1"/>
    <d v="1991-07-10T00:00:00"/>
    <n v="445.20999999999992"/>
    <s v="F"/>
    <n v="47"/>
    <d v="1977-12-09T00:00:00"/>
    <n v="42.596824816083206"/>
    <s v="Clinical Specialist"/>
    <s v="Health"/>
    <s v="Mass Customer"/>
    <s v="N"/>
    <s v="Yes"/>
    <n v="9"/>
    <m/>
  </r>
  <r>
    <n v="4502"/>
    <n v="26"/>
    <x v="1657"/>
    <d v="2017-08-27T00:00:00"/>
    <n v="125"/>
    <b v="0"/>
    <s v="Approved"/>
    <s v="WeareA2B"/>
    <s v="Standard"/>
    <s v="medium"/>
    <s v="medium"/>
    <n v="1992.93"/>
    <n v="762.63"/>
    <d v="1993-05-26T00:00:00"/>
    <n v="1230.3000000000002"/>
    <s v="M"/>
    <n v="23"/>
    <d v="1997-10-15T00:00:00"/>
    <n v="22.733811117453069"/>
    <s v="Chemical Engineer"/>
    <s v="Manufacturing"/>
    <s v="Mass Customer"/>
    <s v="N"/>
    <s v="No"/>
    <n v="2"/>
    <m/>
  </r>
  <r>
    <n v="5285"/>
    <n v="81"/>
    <x v="1894"/>
    <d v="2017-08-27T00:00:00"/>
    <n v="125"/>
    <b v="0"/>
    <s v="Approved"/>
    <s v="Norco Bicycles"/>
    <s v="Standard"/>
    <s v="medium"/>
    <s v="small"/>
    <n v="586.45000000000005"/>
    <n v="521.94000000000005"/>
    <d v="1991-07-10T00:00:00"/>
    <n v="64.509999999999991"/>
    <s v="M"/>
    <n v="42"/>
    <d v="1987-12-25T00:00:00"/>
    <n v="32.547509747590055"/>
    <s v="Database Administrator IV"/>
    <s v="Property"/>
    <s v="Mass Customer"/>
    <s v="N"/>
    <s v="No"/>
    <n v="7"/>
    <m/>
  </r>
  <r>
    <n v="5536"/>
    <n v="72"/>
    <x v="3033"/>
    <d v="2017-08-27T00:00:00"/>
    <n v="125"/>
    <b v="0"/>
    <s v="Approved"/>
    <s v="Norco Bicycles"/>
    <s v="Standard"/>
    <s v="medium"/>
    <s v="medium"/>
    <n v="360.4"/>
    <n v="270.3"/>
    <d v="2016-12-06T00:00:00"/>
    <n v="90.099999999999966"/>
    <s v="M"/>
    <n v="59"/>
    <d v="1999-01-25T00:00:00"/>
    <n v="21.454359062658547"/>
    <s v="Senior Financial Analyst"/>
    <s v="Financial Services"/>
    <s v="Mass Customer"/>
    <s v="N"/>
    <s v="No"/>
    <n v="3"/>
    <m/>
  </r>
  <r>
    <n v="5612"/>
    <n v="74"/>
    <x v="1260"/>
    <d v="2017-08-27T00:00:00"/>
    <n v="125"/>
    <b v="1"/>
    <s v="Approved"/>
    <s v="WeareA2B"/>
    <s v="Standard"/>
    <s v="medium"/>
    <s v="medium"/>
    <n v="1228.07"/>
    <n v="400.91"/>
    <d v="1997-01-25T00:00:00"/>
    <n v="827.15999999999985"/>
    <s v="F"/>
    <n v="60"/>
    <d v="1962-12-17T00:00:00"/>
    <n v="57.585865911973613"/>
    <s v="Computer Systems Analyst II"/>
    <s v="Health"/>
    <s v="Affluent Customer"/>
    <s v="N"/>
    <s v="Yes"/>
    <n v="18"/>
    <m/>
  </r>
  <r>
    <n v="5943"/>
    <n v="12"/>
    <x v="1701"/>
    <d v="2017-08-27T00:00:00"/>
    <n v="125"/>
    <b v="1"/>
    <s v="Approved"/>
    <s v="Giant Bicycles"/>
    <s v="Standard"/>
    <s v="medium"/>
    <s v="large"/>
    <n v="1765.3"/>
    <n v="709.48"/>
    <d v="2004-07-25T00:00:00"/>
    <n v="1055.82"/>
    <s v="M"/>
    <n v="50"/>
    <d v="1974-02-04T00:00:00"/>
    <n v="46.443400158548961"/>
    <n v="0"/>
    <s v="Retail"/>
    <s v="High Net Worth"/>
    <s v="N"/>
    <s v="No"/>
    <n v="13"/>
    <m/>
  </r>
  <r>
    <n v="7192"/>
    <n v="8"/>
    <x v="1180"/>
    <d v="2017-08-27T00:00:00"/>
    <n v="125"/>
    <b v="0"/>
    <s v="Approved"/>
    <s v="Solex"/>
    <s v="Road"/>
    <s v="medium"/>
    <s v="small"/>
    <n v="1703.52"/>
    <n v="1516.13"/>
    <d v="2016-07-09T00:00:00"/>
    <n v="187.38999999999987"/>
    <s v="F"/>
    <n v="68"/>
    <d v="1995-06-11T00:00:00"/>
    <n v="25.08175632293252"/>
    <s v="Cost Accountant"/>
    <s v="Financial Services"/>
    <s v="Affluent Customer"/>
    <s v="N"/>
    <s v="Yes"/>
    <n v="6"/>
    <m/>
  </r>
  <r>
    <n v="7882"/>
    <n v="0"/>
    <x v="154"/>
    <d v="2017-08-27T00:00:00"/>
    <n v="125"/>
    <b v="1"/>
    <s v="Approved"/>
    <s v="Solex"/>
    <s v="Standard"/>
    <s v="medium"/>
    <s v="medium"/>
    <n v="71.489999999999995"/>
    <n v="53.62"/>
    <d v="2011-08-29T00:00:00"/>
    <n v="17.869999999999997"/>
    <s v="M"/>
    <n v="26"/>
    <d v="1959-05-01T00:00:00"/>
    <n v="61.218742624302379"/>
    <s v="Senior Sales Associate"/>
    <s v="Retail"/>
    <s v="High Net Worth"/>
    <s v="N"/>
    <s v="Yes"/>
    <n v="15"/>
    <m/>
  </r>
  <r>
    <n v="8229"/>
    <n v="43"/>
    <x v="1801"/>
    <d v="2017-08-27T00:00:00"/>
    <n v="125"/>
    <b v="0"/>
    <s v="Approved"/>
    <s v="Norco Bicycles"/>
    <s v="Standard"/>
    <s v="medium"/>
    <s v="medium"/>
    <n v="1555.58"/>
    <n v="818.01"/>
    <d v="2003-09-09T00:00:00"/>
    <n v="737.56999999999994"/>
    <s v="F"/>
    <n v="48"/>
    <d v="1967-02-13T00:00:00"/>
    <n v="53.424222076357175"/>
    <s v="Senior Quality Engineer"/>
    <s v="n/a"/>
    <s v="High Net Worth"/>
    <s v="N"/>
    <s v="No"/>
    <n v="10"/>
    <m/>
  </r>
  <r>
    <n v="8502"/>
    <n v="88"/>
    <x v="3034"/>
    <d v="2017-08-27T00:00:00"/>
    <n v="125"/>
    <b v="0"/>
    <s v="Approved"/>
    <s v="Norco Bicycles"/>
    <s v="Standard"/>
    <s v="medium"/>
    <s v="medium"/>
    <n v="1198.46"/>
    <n v="381.1"/>
    <d v="2003-09-10T00:00:00"/>
    <n v="817.36"/>
    <s v="M"/>
    <n v="27"/>
    <d v="1977-04-23T00:00:00"/>
    <n v="43.226961802384572"/>
    <s v="Compensation Analyst"/>
    <s v="Financial Services"/>
    <s v="Mass Customer"/>
    <s v="N"/>
    <s v="Yes"/>
    <n v="9"/>
    <m/>
  </r>
  <r>
    <n v="8835"/>
    <n v="32"/>
    <x v="355"/>
    <d v="2017-08-27T00:00:00"/>
    <n v="125"/>
    <b v="0"/>
    <s v="Approved"/>
    <s v="Giant Bicycles"/>
    <s v="Standard"/>
    <s v="medium"/>
    <s v="medium"/>
    <n v="642.70000000000005"/>
    <n v="211.37"/>
    <d v="2003-03-18T00:00:00"/>
    <n v="431.33000000000004"/>
    <s v="F"/>
    <n v="38"/>
    <d v="1970-12-10T00:00:00"/>
    <n v="49.599564542110599"/>
    <s v="Budget/Accounting Analyst III"/>
    <s v="n/a"/>
    <s v="Mass Customer"/>
    <s v="N"/>
    <s v="Yes"/>
    <n v="17"/>
    <m/>
  </r>
  <r>
    <n v="9152"/>
    <n v="3"/>
    <x v="1672"/>
    <d v="2017-08-27T00:00:00"/>
    <n v="125"/>
    <b v="0"/>
    <s v="Approved"/>
    <s v="Trek Bicycles"/>
    <s v="Standard"/>
    <s v="medium"/>
    <s v="large"/>
    <n v="2091.4699999999998"/>
    <n v="388.92"/>
    <d v="2010-06-07T00:00:00"/>
    <n v="1702.5499999999997"/>
    <s v="F"/>
    <n v="98"/>
    <d v="1961-09-22T00:00:00"/>
    <n v="58.821482350329781"/>
    <s v="Information Systems Manager"/>
    <s v="Retail"/>
    <s v="Mass Customer"/>
    <s v="N"/>
    <s v="No"/>
    <n v="14"/>
    <m/>
  </r>
  <r>
    <n v="9253"/>
    <n v="95"/>
    <x v="3035"/>
    <d v="2017-08-27T00:00:00"/>
    <n v="125"/>
    <b v="1"/>
    <s v="Approved"/>
    <s v="OHM Cycles"/>
    <s v="Touring"/>
    <s v="low"/>
    <s v="medium"/>
    <n v="1073.07"/>
    <n v="933.84"/>
    <d v="2004-08-07T00:00:00"/>
    <n v="139.2299999999999"/>
    <s v="M"/>
    <n v="42"/>
    <d v="1998-11-04T00:00:00"/>
    <n v="21.679016596905122"/>
    <s v="Engineer IV"/>
    <s v="n/a"/>
    <s v="High Net Worth"/>
    <s v="N"/>
    <s v="Yes"/>
    <n v="1"/>
    <m/>
  </r>
  <r>
    <n v="9267"/>
    <n v="35"/>
    <x v="217"/>
    <d v="2017-08-27T00:00:00"/>
    <n v="125"/>
    <b v="0"/>
    <s v="Approved"/>
    <s v="Trek Bicycles"/>
    <s v="Standard"/>
    <s v="low"/>
    <s v="medium"/>
    <n v="1057.51"/>
    <n v="154.4"/>
    <d v="1994-07-12T00:00:00"/>
    <n v="903.11"/>
    <s v="M"/>
    <n v="83"/>
    <d v="1959-09-12T00:00:00"/>
    <n v="60.851619336631153"/>
    <s v="Help Desk Operator"/>
    <s v="Property"/>
    <s v="Affluent Customer"/>
    <s v="N"/>
    <s v="No"/>
    <n v="20"/>
    <m/>
  </r>
  <r>
    <n v="9514"/>
    <n v="91"/>
    <x v="3036"/>
    <d v="2017-08-27T00:00:00"/>
    <n v="125"/>
    <b v="1"/>
    <s v="Approved"/>
    <s v="Solex"/>
    <s v="Standard"/>
    <s v="medium"/>
    <s v="medium"/>
    <n v="100.35"/>
    <n v="75.260000000000005"/>
    <d v="1999-07-26T00:00:00"/>
    <n v="25.089999999999989"/>
    <s v="F"/>
    <n v="51"/>
    <d v="1973-12-24T00:00:00"/>
    <n v="46.558468651699641"/>
    <s v="Associate Professor"/>
    <s v="Manufacturing"/>
    <s v="Mass Customer"/>
    <s v="N"/>
    <s v="No"/>
    <n v="3"/>
    <m/>
  </r>
  <r>
    <n v="10233"/>
    <n v="97"/>
    <x v="2818"/>
    <d v="2017-08-27T00:00:00"/>
    <n v="125"/>
    <b v="0"/>
    <s v="Approved"/>
    <s v="Solex"/>
    <s v="Standard"/>
    <s v="medium"/>
    <s v="large"/>
    <n v="202.62"/>
    <n v="151.96"/>
    <d v="2016-03-29T00:00:00"/>
    <n v="50.66"/>
    <s v="F"/>
    <n v="37"/>
    <d v="1978-01-10T00:00:00"/>
    <n v="42.509153583206491"/>
    <s v="Financial Advisor"/>
    <s v="Financial Services"/>
    <s v="Mass Customer"/>
    <s v="N"/>
    <s v="No"/>
    <n v="22"/>
    <m/>
  </r>
  <r>
    <n v="10802"/>
    <n v="95"/>
    <x v="1697"/>
    <d v="2017-08-27T00:00:00"/>
    <n v="125"/>
    <b v="0"/>
    <s v="Approved"/>
    <s v="OHM Cycles"/>
    <s v="Touring"/>
    <s v="low"/>
    <s v="medium"/>
    <n v="1073.07"/>
    <n v="933.84"/>
    <d v="1998-12-16T00:00:00"/>
    <n v="139.2299999999999"/>
    <s v="M"/>
    <n v="8"/>
    <d v="1954-01-22T00:00:00"/>
    <n v="66.492715227042112"/>
    <s v="Data Coordiator"/>
    <s v="n/a"/>
    <s v="High Net Worth"/>
    <s v="N"/>
    <s v="Yes"/>
    <n v="5"/>
    <m/>
  </r>
  <r>
    <n v="10878"/>
    <n v="76"/>
    <x v="2098"/>
    <d v="2017-08-27T00:00:00"/>
    <n v="125"/>
    <b v="1"/>
    <s v="Approved"/>
    <s v="WeareA2B"/>
    <s v="Standard"/>
    <s v="low"/>
    <s v="medium"/>
    <n v="642.30999999999995"/>
    <n v="513.85"/>
    <d v="2005-05-10T00:00:00"/>
    <n v="128.45999999999992"/>
    <s v="M"/>
    <n v="84"/>
    <d v="1980-09-23T00:00:00"/>
    <n v="39.805043994165395"/>
    <s v="Analog Circuit Design manager"/>
    <s v="n/a"/>
    <s v="Mass Customer"/>
    <s v="N"/>
    <s v="No"/>
    <n v="11"/>
    <m/>
  </r>
  <r>
    <n v="11369"/>
    <n v="1"/>
    <x v="193"/>
    <d v="2017-08-27T00:00:00"/>
    <n v="125"/>
    <b v="0"/>
    <s v="Approved"/>
    <s v="Giant Bicycles"/>
    <s v="Touring"/>
    <s v="medium"/>
    <s v="large"/>
    <n v="1873.97"/>
    <n v="863.95"/>
    <d v="2006-05-22T00:00:00"/>
    <n v="1010.02"/>
    <s v="M"/>
    <n v="94"/>
    <d v="1979-07-27T00:00:00"/>
    <n v="40.966687829781833"/>
    <s v="Sales Associate"/>
    <s v="Retail"/>
    <s v="High Net Worth"/>
    <s v="N"/>
    <s v="Yes"/>
    <n v="12"/>
    <m/>
  </r>
  <r>
    <n v="11464"/>
    <n v="5"/>
    <x v="1200"/>
    <d v="2017-08-27T00:00:00"/>
    <n v="125"/>
    <b v="1"/>
    <s v="Approved"/>
    <s v="Giant Bicycles"/>
    <s v="Standard"/>
    <s v="high"/>
    <s v="medium"/>
    <n v="1129.1300000000001"/>
    <n v="677.48"/>
    <d v="2005-08-09T00:00:00"/>
    <n v="451.65000000000009"/>
    <s v="M"/>
    <n v="29"/>
    <d v="1973-07-31T00:00:00"/>
    <n v="46.95846865169964"/>
    <s v="Human Resources Assistant III"/>
    <s v="Manufacturing"/>
    <s v="High Net Worth"/>
    <s v="N"/>
    <s v="No"/>
    <n v="14"/>
    <m/>
  </r>
  <r>
    <n v="11562"/>
    <n v="19"/>
    <x v="788"/>
    <d v="2017-08-27T00:00:00"/>
    <n v="125"/>
    <b v="0"/>
    <s v="Approved"/>
    <s v="OHM Cycles"/>
    <s v="Road"/>
    <s v="high"/>
    <s v="large"/>
    <n v="12.01"/>
    <n v="7.21"/>
    <d v="2009-03-08T00:00:00"/>
    <n v="4.8"/>
    <s v="F"/>
    <n v="5"/>
    <d v="1980-07-18T00:00:00"/>
    <n v="39.988605638001012"/>
    <n v="0"/>
    <s v="n/a"/>
    <s v="Mass Customer"/>
    <s v="N"/>
    <s v="No"/>
    <n v="4"/>
    <m/>
  </r>
  <r>
    <n v="11600"/>
    <n v="79"/>
    <x v="3037"/>
    <d v="2017-08-27T00:00:00"/>
    <n v="125"/>
    <b v="1"/>
    <s v="Approved"/>
    <s v="Norco Bicycles"/>
    <s v="Standard"/>
    <s v="medium"/>
    <s v="medium"/>
    <n v="1555.58"/>
    <n v="818.01"/>
    <d v="2015-08-10T00:00:00"/>
    <n v="737.56999999999994"/>
    <s v="M"/>
    <n v="20"/>
    <d v="1980-11-01T00:00:00"/>
    <n v="39.6981946790969"/>
    <s v="Assistant Professor"/>
    <s v="Retail"/>
    <s v="Mass Customer"/>
    <s v="N"/>
    <s v="Yes"/>
    <n v="9"/>
    <m/>
  </r>
  <r>
    <n v="11712"/>
    <n v="27"/>
    <x v="2371"/>
    <d v="2017-08-27T00:00:00"/>
    <n v="125"/>
    <b v="1"/>
    <s v="Approved"/>
    <s v="Trek Bicycles"/>
    <s v="Standard"/>
    <s v="medium"/>
    <s v="medium"/>
    <n v="499.53"/>
    <n v="388.72"/>
    <d v="1999-06-23T00:00:00"/>
    <n v="110.80999999999995"/>
    <s v="M"/>
    <n v="91"/>
    <d v="1977-05-13T00:00:00"/>
    <n v="43.172167281836629"/>
    <s v="Environmental Tech"/>
    <s v="Financial Services"/>
    <s v="Mass Customer"/>
    <s v="N"/>
    <s v="No"/>
    <n v="18"/>
    <m/>
  </r>
  <r>
    <n v="12000"/>
    <n v="14"/>
    <x v="2789"/>
    <d v="2017-08-27T00:00:00"/>
    <n v="125"/>
    <b v="1"/>
    <s v="Approved"/>
    <s v="Trek Bicycles"/>
    <s v="Standard"/>
    <s v="medium"/>
    <s v="small"/>
    <n v="1386.84"/>
    <n v="1234.29"/>
    <d v="2013-03-12T00:00:00"/>
    <n v="152.54999999999995"/>
    <s v="M"/>
    <n v="78"/>
    <d v="1966-06-13T00:00:00"/>
    <n v="54.095454953069506"/>
    <n v="0"/>
    <s v="Health"/>
    <s v="Mass Customer"/>
    <s v="N"/>
    <s v="Yes"/>
    <n v="16"/>
    <m/>
  </r>
  <r>
    <n v="12077"/>
    <n v="46"/>
    <x v="477"/>
    <d v="2017-08-27T00:00:00"/>
    <n v="125"/>
    <b v="0"/>
    <s v="Approved"/>
    <s v="Solex"/>
    <s v="Standard"/>
    <s v="low"/>
    <s v="medium"/>
    <n v="1289.8499999999999"/>
    <n v="74.510000000000005"/>
    <d v="2007-12-11T00:00:00"/>
    <n v="1215.3399999999999"/>
    <s v="M"/>
    <n v="33"/>
    <d v="2000-06-06T00:00:00"/>
    <n v="20.089975501014713"/>
    <s v="Pharmacist"/>
    <s v="Health"/>
    <s v="Affluent Customer"/>
    <s v="N"/>
    <s v="No"/>
    <n v="2"/>
    <m/>
  </r>
  <r>
    <n v="6896"/>
    <n v="2"/>
    <x v="783"/>
    <d v="2017-08-25T00:00:00"/>
    <m/>
    <m/>
    <s v="Approved"/>
    <s v="Solex"/>
    <s v="Standard"/>
    <s v="medium"/>
    <s v="medium"/>
    <n v="71.489999999999995"/>
    <n v="53.62"/>
    <n v="41701"/>
    <m/>
    <m/>
    <m/>
    <m/>
    <m/>
    <m/>
    <m/>
    <m/>
    <m/>
    <m/>
    <m/>
    <m/>
  </r>
  <r>
    <n v="12900"/>
    <n v="93"/>
    <x v="3038"/>
    <d v="2017-08-27T00:00:00"/>
    <n v="125"/>
    <b v="0"/>
    <s v="Approved"/>
    <s v="WeareA2B"/>
    <s v="Standard"/>
    <s v="medium"/>
    <s v="medium"/>
    <n v="1065.03"/>
    <n v="230.09"/>
    <d v="1991-11-07T00:00:00"/>
    <n v="834.93999999999994"/>
    <s v="M"/>
    <n v="79"/>
    <d v="2000-02-21T00:00:00"/>
    <n v="20.380386459918821"/>
    <s v="Assistant Manager"/>
    <s v="Argiculture"/>
    <s v="Affluent Customer"/>
    <s v="N"/>
    <s v="No"/>
    <n v="2"/>
    <m/>
  </r>
  <r>
    <n v="13053"/>
    <n v="18"/>
    <x v="2759"/>
    <d v="2017-08-27T00:00:00"/>
    <n v="125"/>
    <b v="1"/>
    <s v="Approved"/>
    <s v="Solex"/>
    <s v="Standard"/>
    <s v="medium"/>
    <s v="medium"/>
    <n v="575.27"/>
    <n v="431.45"/>
    <d v="1993-10-02T00:00:00"/>
    <n v="143.82"/>
    <s v="M"/>
    <n v="17"/>
    <d v="1959-12-16T00:00:00"/>
    <n v="60.591345364028413"/>
    <s v="Quality Control Specialist"/>
    <s v="Telecommunications"/>
    <s v="Mass Customer"/>
    <s v="N"/>
    <s v="Yes"/>
    <n v="19"/>
    <m/>
  </r>
  <r>
    <n v="13966"/>
    <n v="60"/>
    <x v="1331"/>
    <d v="2017-08-27T00:00:00"/>
    <n v="125"/>
    <b v="1"/>
    <s v="Approved"/>
    <s v="Giant Bicycles"/>
    <s v="Standard"/>
    <s v="high"/>
    <s v="small"/>
    <n v="1977.36"/>
    <n v="1759.85"/>
    <d v="1993-06-23T00:00:00"/>
    <n v="217.51"/>
    <s v="F"/>
    <n v="68"/>
    <d v="1980-01-04T00:00:00"/>
    <n v="40.525591939370877"/>
    <s v="Physical Therapy Assistant"/>
    <s v="n/a"/>
    <s v="Mass Customer"/>
    <s v="N"/>
    <s v="Yes"/>
    <n v="20"/>
    <m/>
  </r>
  <r>
    <n v="14390"/>
    <n v="18"/>
    <x v="3039"/>
    <d v="2017-08-27T00:00:00"/>
    <n v="125"/>
    <b v="1"/>
    <s v="Approved"/>
    <s v="Solex"/>
    <s v="Standard"/>
    <s v="medium"/>
    <s v="medium"/>
    <n v="575.27"/>
    <n v="431.45"/>
    <d v="2011-05-07T00:00:00"/>
    <n v="143.82"/>
    <s v="F"/>
    <n v="6"/>
    <d v="1969-03-26T00:00:00"/>
    <n v="51.309153583206495"/>
    <s v="Automation Specialist II"/>
    <s v="n/a"/>
    <s v="Mass Customer"/>
    <s v="N"/>
    <s v="Yes"/>
    <n v="11"/>
    <m/>
  </r>
  <r>
    <n v="14417"/>
    <n v="91"/>
    <x v="2830"/>
    <d v="2017-08-27T00:00:00"/>
    <n v="125"/>
    <b v="1"/>
    <s v="Approved"/>
    <s v="Solex"/>
    <s v="Standard"/>
    <s v="medium"/>
    <s v="medium"/>
    <n v="100.35"/>
    <n v="75.260000000000005"/>
    <d v="1994-08-10T00:00:00"/>
    <n v="25.089999999999989"/>
    <s v="M"/>
    <n v="41"/>
    <d v="1988-06-01T00:00:00"/>
    <n v="32.111893309233892"/>
    <s v="Web Developer III"/>
    <s v="Entertainment"/>
    <s v="Mass Customer"/>
    <s v="N"/>
    <s v="Yes"/>
    <n v="12"/>
    <m/>
  </r>
  <r>
    <n v="14534"/>
    <n v="65"/>
    <x v="3040"/>
    <d v="2017-08-27T00:00:00"/>
    <n v="125"/>
    <b v="0"/>
    <s v="Approved"/>
    <s v="WeareA2B"/>
    <s v="Standard"/>
    <s v="medium"/>
    <s v="medium"/>
    <n v="1807.45"/>
    <n v="778.69"/>
    <d v="2015-05-21T00:00:00"/>
    <n v="1028.76"/>
    <s v="M"/>
    <n v="80"/>
    <d v="1958-11-15T00:00:00"/>
    <n v="61.676276870877729"/>
    <s v="Legal Assistant"/>
    <s v="Manufacturing"/>
    <s v="Mass Customer"/>
    <s v="N"/>
    <s v="No"/>
    <n v="17"/>
    <m/>
  </r>
  <r>
    <n v="14877"/>
    <n v="3"/>
    <x v="2585"/>
    <d v="2017-08-27T00:00:00"/>
    <n v="125"/>
    <b v="0"/>
    <s v="Approved"/>
    <s v="Trek Bicycles"/>
    <s v="Standard"/>
    <s v="medium"/>
    <s v="large"/>
    <n v="2091.4699999999998"/>
    <n v="388.92"/>
    <d v="2011-08-29T00:00:00"/>
    <n v="1702.5499999999997"/>
    <s v="M"/>
    <n v="1"/>
    <d v="1977-02-10T00:00:00"/>
    <n v="43.424222076357175"/>
    <s v="Budget/Accounting Analyst III"/>
    <s v="IT"/>
    <s v="Mass Customer"/>
    <s v="N"/>
    <s v="Yes"/>
    <n v="15"/>
    <m/>
  </r>
  <r>
    <n v="15255"/>
    <n v="0"/>
    <x v="641"/>
    <d v="2017-08-27T00:00:00"/>
    <n v="125"/>
    <b v="1"/>
    <s v="Approved"/>
    <s v="Norco Bicycles"/>
    <s v="Road"/>
    <s v="medium"/>
    <s v="medium"/>
    <n v="543.39"/>
    <n v="407.54"/>
    <d v="1995-12-19T00:00:00"/>
    <n v="135.84999999999997"/>
    <s v="M"/>
    <n v="21"/>
    <d v="1981-08-06T00:00:00"/>
    <n v="38.936550843480468"/>
    <s v="Occupational Therapist"/>
    <s v="Health"/>
    <s v="High Net Worth"/>
    <s v="N"/>
    <s v="Yes"/>
    <n v="9"/>
    <m/>
  </r>
  <r>
    <n v="15601"/>
    <n v="4"/>
    <x v="413"/>
    <d v="2017-08-27T00:00:00"/>
    <n v="125"/>
    <b v="1"/>
    <s v="Approved"/>
    <s v="Giant Bicycles"/>
    <s v="Standard"/>
    <s v="high"/>
    <s v="medium"/>
    <n v="1129.1300000000001"/>
    <n v="677.48"/>
    <d v="2005-08-09T00:00:00"/>
    <n v="451.65000000000009"/>
    <s v="U"/>
    <n v="28"/>
    <d v="1899-12-30T00:00:00"/>
    <n v="0"/>
    <s v="Business Systems Development Analyst"/>
    <s v="IT"/>
    <s v="Affluent Customer"/>
    <s v="N"/>
    <s v="Yes"/>
    <n v="0"/>
    <m/>
  </r>
  <r>
    <n v="15886"/>
    <n v="51"/>
    <x v="2796"/>
    <d v="2017-08-27T00:00:00"/>
    <n v="125"/>
    <b v="1"/>
    <s v="Approved"/>
    <s v="OHM Cycles"/>
    <s v="Standard"/>
    <s v="high"/>
    <s v="medium"/>
    <n v="2005.66"/>
    <n v="1203.4000000000001"/>
    <d v="2012-04-10T00:00:00"/>
    <n v="802.26"/>
    <s v="F"/>
    <n v="26"/>
    <d v="1974-07-08T00:00:00"/>
    <n v="46.021482350329777"/>
    <s v="GIS Technical Architect"/>
    <s v="n/a"/>
    <s v="Affluent Customer"/>
    <s v="N"/>
    <s v="No"/>
    <n v="10"/>
    <m/>
  </r>
  <r>
    <n v="16450"/>
    <n v="92"/>
    <x v="435"/>
    <d v="2017-08-27T00:00:00"/>
    <n v="125"/>
    <b v="0"/>
    <s v="Approved"/>
    <s v="WeareA2B"/>
    <s v="Touring"/>
    <s v="medium"/>
    <s v="large"/>
    <n v="1890.39"/>
    <n v="260.14"/>
    <d v="1991-01-21T00:00:00"/>
    <n v="1630.25"/>
    <s v="M"/>
    <n v="69"/>
    <d v="1956-08-15T00:00:00"/>
    <n v="63.928331665398275"/>
    <s v="Engineer I"/>
    <s v="Manufacturing"/>
    <s v="High Net Worth"/>
    <s v="N"/>
    <s v="No"/>
    <n v="9"/>
    <m/>
  </r>
  <r>
    <n v="16522"/>
    <n v="69"/>
    <x v="2888"/>
    <d v="2017-08-27T00:00:00"/>
    <n v="125"/>
    <b v="0"/>
    <s v="Approved"/>
    <s v="Norco Bicycles"/>
    <s v="Road"/>
    <s v="medium"/>
    <s v="large"/>
    <n v="1240.31"/>
    <n v="795.1"/>
    <d v="2015-08-02T00:00:00"/>
    <n v="445.20999999999992"/>
    <s v="F"/>
    <n v="48"/>
    <d v="1995-09-07T00:00:00"/>
    <n v="24.84066043252156"/>
    <n v="0"/>
    <s v="Retail"/>
    <s v="High Net Worth"/>
    <s v="N"/>
    <s v="Yes"/>
    <n v="2"/>
    <m/>
  </r>
  <r>
    <n v="16671"/>
    <n v="57"/>
    <x v="404"/>
    <d v="2017-08-27T00:00:00"/>
    <n v="125"/>
    <b v="1"/>
    <s v="Approved"/>
    <s v="WeareA2B"/>
    <s v="Touring"/>
    <s v="medium"/>
    <s v="large"/>
    <n v="1890.39"/>
    <n v="260.14"/>
    <d v="2012-05-18T00:00:00"/>
    <n v="1630.25"/>
    <s v="F"/>
    <n v="64"/>
    <d v="1956-04-02T00:00:00"/>
    <n v="64.298194679096909"/>
    <s v="Staff Scientist"/>
    <s v="Property"/>
    <s v="Mass Customer"/>
    <s v="N"/>
    <s v="Yes"/>
    <n v="19"/>
    <m/>
  </r>
  <r>
    <n v="17347"/>
    <n v="22"/>
    <x v="1325"/>
    <d v="2017-08-27T00:00:00"/>
    <n v="125"/>
    <b v="1"/>
    <s v="Approved"/>
    <s v="WeareA2B"/>
    <s v="Standard"/>
    <s v="medium"/>
    <s v="medium"/>
    <n v="60.34"/>
    <n v="45.26"/>
    <d v="2011-05-07T00:00:00"/>
    <n v="15.080000000000005"/>
    <s v="F"/>
    <n v="36"/>
    <d v="1978-07-18T00:00:00"/>
    <n v="41.991345364028412"/>
    <s v="Executive Secretary"/>
    <s v="n/a"/>
    <s v="Mass Customer"/>
    <s v="N"/>
    <s v="Yes"/>
    <n v="18"/>
    <m/>
  </r>
  <r>
    <n v="17360"/>
    <n v="18"/>
    <x v="1720"/>
    <d v="2017-08-27T00:00:00"/>
    <n v="125"/>
    <b v="0"/>
    <s v="Approved"/>
    <s v="Solex"/>
    <s v="Standard"/>
    <s v="medium"/>
    <s v="medium"/>
    <n v="575.27"/>
    <n v="431.45"/>
    <d v="2013-03-12T00:00:00"/>
    <n v="143.82"/>
    <s v="M"/>
    <n v="7"/>
    <d v="1958-06-14T00:00:00"/>
    <n v="62.098194679096906"/>
    <s v="VP Accounting"/>
    <s v="Financial Services"/>
    <s v="Affluent Customer"/>
    <s v="N"/>
    <s v="Yes"/>
    <n v="5"/>
    <m/>
  </r>
  <r>
    <n v="17384"/>
    <n v="58"/>
    <x v="2902"/>
    <d v="2017-08-27T00:00:00"/>
    <n v="125"/>
    <b v="0"/>
    <s v="Approved"/>
    <s v="OHM Cycles"/>
    <s v="Standard"/>
    <s v="medium"/>
    <s v="medium"/>
    <n v="912.52"/>
    <n v="141.4"/>
    <d v="2015-10-18T00:00:00"/>
    <n v="771.12"/>
    <s v="M"/>
    <n v="33"/>
    <d v="1976-11-08T00:00:00"/>
    <n v="43.681756322932522"/>
    <s v="Computer Systems Analyst II"/>
    <s v="n/a"/>
    <s v="Affluent Customer"/>
    <s v="N"/>
    <s v="No"/>
    <n v="13"/>
    <m/>
  </r>
  <r>
    <n v="17402"/>
    <n v="91"/>
    <x v="1490"/>
    <d v="2017-08-27T00:00:00"/>
    <n v="125"/>
    <b v="1"/>
    <s v="Approved"/>
    <s v="Solex"/>
    <s v="Standard"/>
    <s v="medium"/>
    <s v="medium"/>
    <n v="100.35"/>
    <n v="75.260000000000005"/>
    <d v="2013-06-09T00:00:00"/>
    <n v="25.089999999999989"/>
    <s v="F"/>
    <n v="66"/>
    <d v="1963-12-11T00:00:00"/>
    <n v="56.602304268137999"/>
    <s v="Geologist II"/>
    <s v="Telecommunications"/>
    <s v="Affluent Customer"/>
    <s v="N"/>
    <s v="Yes"/>
    <n v="18"/>
    <m/>
  </r>
  <r>
    <n v="18402"/>
    <n v="60"/>
    <x v="287"/>
    <d v="2017-08-27T00:00:00"/>
    <n v="125"/>
    <b v="1"/>
    <s v="Approved"/>
    <s v="Giant Bicycles"/>
    <s v="Standard"/>
    <s v="high"/>
    <s v="small"/>
    <n v="1977.36"/>
    <n v="1759.85"/>
    <d v="2010-08-20T00:00:00"/>
    <n v="217.51"/>
    <s v="M"/>
    <n v="98"/>
    <d v="1975-01-03T00:00:00"/>
    <n v="45.53107139142567"/>
    <s v="Data Coordiator"/>
    <s v="Property"/>
    <s v="Affluent Customer"/>
    <s v="N"/>
    <s v="Yes"/>
    <n v="13"/>
    <m/>
  </r>
  <r>
    <n v="18761"/>
    <n v="49"/>
    <x v="2013"/>
    <d v="2017-08-27T00:00:00"/>
    <n v="125"/>
    <b v="1"/>
    <s v="Approved"/>
    <s v="Trek Bicycles"/>
    <s v="Road"/>
    <s v="medium"/>
    <s v="medium"/>
    <n v="533.51"/>
    <n v="400.13"/>
    <d v="2012-04-10T00:00:00"/>
    <n v="133.38"/>
    <s v="F"/>
    <n v="35"/>
    <d v="1992-03-15T00:00:00"/>
    <n v="28.322852213343477"/>
    <s v="Assistant Professor"/>
    <s v="Retail"/>
    <s v="Affluent Customer"/>
    <s v="N"/>
    <s v="Yes"/>
    <n v="10"/>
    <m/>
  </r>
  <r>
    <n v="18770"/>
    <n v="96"/>
    <x v="148"/>
    <d v="2017-08-27T00:00:00"/>
    <n v="125"/>
    <b v="0"/>
    <s v="Approved"/>
    <s v="WeareA2B"/>
    <s v="Road"/>
    <s v="low"/>
    <s v="small"/>
    <n v="1172.78"/>
    <n v="1043.77"/>
    <d v="2016-03-29T00:00:00"/>
    <n v="129.01"/>
    <s v="F"/>
    <n v="41"/>
    <d v="1956-04-08T00:00:00"/>
    <n v="64.281756322932523"/>
    <n v="0"/>
    <s v="Property"/>
    <s v="Mass Customer"/>
    <s v="N"/>
    <s v="Yes"/>
    <n v="19"/>
    <m/>
  </r>
  <r>
    <n v="18816"/>
    <n v="16"/>
    <x v="1638"/>
    <d v="2017-08-27T00:00:00"/>
    <n v="125"/>
    <b v="0"/>
    <s v="Approved"/>
    <s v="Norco Bicycles"/>
    <s v="Standard"/>
    <s v="high"/>
    <s v="small"/>
    <n v="1661.92"/>
    <n v="1479.11"/>
    <d v="1993-07-15T00:00:00"/>
    <n v="182.81000000000017"/>
    <s v="M"/>
    <n v="45"/>
    <d v="1976-07-16T00:00:00"/>
    <n v="43.996824816083205"/>
    <s v="Systems Administrator I"/>
    <s v="Property"/>
    <s v="Affluent Customer"/>
    <s v="N"/>
    <s v="Yes"/>
    <n v="9"/>
    <m/>
  </r>
  <r>
    <n v="18896"/>
    <n v="99"/>
    <x v="131"/>
    <d v="2017-08-27T00:00:00"/>
    <n v="125"/>
    <b v="0"/>
    <s v="Approved"/>
    <s v="OHM Cycles"/>
    <s v="Standard"/>
    <s v="medium"/>
    <s v="medium"/>
    <n v="1227.3399999999999"/>
    <n v="770.89"/>
    <d v="1994-08-10T00:00:00"/>
    <n v="456.44999999999993"/>
    <s v="F"/>
    <n v="96"/>
    <d v="1986-04-16T00:00:00"/>
    <n v="34.240660432521558"/>
    <s v="Senior Developer"/>
    <s v="n/a"/>
    <s v="Affluent Customer"/>
    <s v="N"/>
    <s v="No"/>
    <n v="3"/>
    <m/>
  </r>
  <r>
    <n v="19214"/>
    <n v="2"/>
    <x v="101"/>
    <d v="2017-08-27T00:00:00"/>
    <n v="125"/>
    <b v="1"/>
    <s v="Approved"/>
    <s v="Solex"/>
    <s v="Standard"/>
    <s v="medium"/>
    <s v="medium"/>
    <n v="71.489999999999995"/>
    <n v="53.62"/>
    <d v="2005-08-09T00:00:00"/>
    <n v="17.869999999999997"/>
    <s v="M"/>
    <n v="34"/>
    <d v="1977-09-06T00:00:00"/>
    <n v="42.854359062658546"/>
    <s v="Associate Professor"/>
    <s v="Health"/>
    <s v="Mass Customer"/>
    <s v="N"/>
    <s v="Yes"/>
    <n v="15"/>
    <m/>
  </r>
  <r>
    <n v="19426"/>
    <n v="75"/>
    <x v="2007"/>
    <d v="2017-08-27T00:00:00"/>
    <n v="125"/>
    <b v="0"/>
    <s v="Approved"/>
    <s v="Giant Bicycles"/>
    <s v="Touring"/>
    <s v="medium"/>
    <s v="large"/>
    <n v="1873.97"/>
    <n v="863.95"/>
    <d v="2006-05-22T00:00:00"/>
    <n v="1010.02"/>
    <s v="M"/>
    <n v="10"/>
    <d v="1974-06-30T00:00:00"/>
    <n v="46.043400158548955"/>
    <s v="Computer Systems Analyst IV"/>
    <s v="Retail"/>
    <s v="Affluent Customer"/>
    <s v="N"/>
    <s v="No"/>
    <n v="22"/>
    <m/>
  </r>
  <r>
    <n v="19484"/>
    <n v="0"/>
    <x v="3041"/>
    <d v="2017-08-27T00:00:00"/>
    <n v="125"/>
    <b v="1"/>
    <s v="Approved"/>
    <s v="WeareA2B"/>
    <s v="Standard"/>
    <s v="medium"/>
    <s v="medium"/>
    <n v="60.34"/>
    <n v="45.26"/>
    <d v="1993-05-26T00:00:00"/>
    <n v="15.080000000000005"/>
    <s v="U"/>
    <n v="31"/>
    <d v="1899-12-30T00:00:00"/>
    <n v="0"/>
    <s v="Software Test Engineer I"/>
    <s v="IT"/>
    <s v="High Net Worth"/>
    <s v="N"/>
    <s v="Yes"/>
    <n v="0"/>
    <m/>
  </r>
  <r>
    <n v="422"/>
    <n v="11"/>
    <x v="252"/>
    <d v="2017-08-26T00:00:00"/>
    <n v="126"/>
    <b v="0"/>
    <s v="Approved"/>
    <s v="Giant Bicycles"/>
    <s v="Standard"/>
    <s v="high"/>
    <s v="medium"/>
    <n v="1274.93"/>
    <n v="764.96"/>
    <d v="1996-11-09T00:00:00"/>
    <n v="509.97"/>
    <s v="M"/>
    <n v="47"/>
    <d v="1959-03-23T00:00:00"/>
    <n v="61.325591939370874"/>
    <s v="Safety Technician II"/>
    <s v="Financial Services"/>
    <s v="Mass Customer"/>
    <s v="N"/>
    <s v="Yes"/>
    <n v="6"/>
    <m/>
  </r>
  <r>
    <n v="1090"/>
    <n v="44"/>
    <x v="2875"/>
    <d v="2017-08-26T00:00:00"/>
    <n v="126"/>
    <b v="1"/>
    <s v="Approved"/>
    <s v="WeareA2B"/>
    <s v="Standard"/>
    <s v="medium"/>
    <s v="medium"/>
    <n v="1769.64"/>
    <n v="108.76"/>
    <d v="2011-05-09T00:00:00"/>
    <n v="1660.88"/>
    <s v="M"/>
    <n v="55"/>
    <d v="1978-07-31T00:00:00"/>
    <n v="41.955728925672247"/>
    <s v="Structural Analysis Engineer"/>
    <s v="Property"/>
    <s v="Mass Customer"/>
    <s v="N"/>
    <s v="No"/>
    <n v="12"/>
    <m/>
  </r>
  <r>
    <n v="1790"/>
    <n v="15"/>
    <x v="784"/>
    <d v="2017-08-26T00:00:00"/>
    <n v="126"/>
    <b v="0"/>
    <s v="Approved"/>
    <s v="Norco Bicycles"/>
    <s v="Standard"/>
    <s v="low"/>
    <s v="medium"/>
    <n v="958.74"/>
    <n v="748.9"/>
    <d v="1996-11-09T00:00:00"/>
    <n v="209.84000000000003"/>
    <s v="M"/>
    <n v="10"/>
    <d v="1978-10-20T00:00:00"/>
    <n v="41.733811117453065"/>
    <s v="Nuclear Power Engineer"/>
    <s v="Manufacturing"/>
    <s v="Mass Customer"/>
    <s v="N"/>
    <s v="Yes"/>
    <n v="10"/>
    <m/>
  </r>
  <r>
    <n v="1976"/>
    <n v="3"/>
    <x v="2364"/>
    <d v="2017-08-26T00:00:00"/>
    <n v="126"/>
    <b v="1"/>
    <s v="Approved"/>
    <s v="Trek Bicycles"/>
    <s v="Standard"/>
    <s v="medium"/>
    <s v="large"/>
    <n v="2091.4699999999998"/>
    <n v="388.92"/>
    <d v="2015-05-21T00:00:00"/>
    <n v="1702.5499999999997"/>
    <s v="M"/>
    <n v="93"/>
    <d v="1979-11-06T00:00:00"/>
    <n v="40.687235774987315"/>
    <s v="Assistant Manager"/>
    <s v="Manufacturing"/>
    <s v="Mass Customer"/>
    <s v="N"/>
    <s v="No"/>
    <n v="14"/>
    <m/>
  </r>
  <r>
    <n v="2547"/>
    <n v="99"/>
    <x v="1749"/>
    <d v="2017-08-26T00:00:00"/>
    <n v="126"/>
    <b v="0"/>
    <s v="Approved"/>
    <s v="OHM Cycles"/>
    <s v="Standard"/>
    <s v="medium"/>
    <s v="medium"/>
    <n v="1227.3399999999999"/>
    <n v="770.89"/>
    <d v="1994-08-10T00:00:00"/>
    <n v="456.44999999999993"/>
    <s v="M"/>
    <n v="40"/>
    <d v="1960-12-23T00:00:00"/>
    <n v="59.569427555809234"/>
    <s v="VP Product Management"/>
    <s v="Argiculture"/>
    <s v="Mass Customer"/>
    <s v="N"/>
    <s v="Yes"/>
    <n v="19"/>
    <m/>
  </r>
  <r>
    <n v="2949"/>
    <n v="3"/>
    <x v="2503"/>
    <d v="2017-08-26T00:00:00"/>
    <n v="126"/>
    <b v="1"/>
    <s v="Approved"/>
    <s v="Trek Bicycles"/>
    <s v="Standard"/>
    <s v="medium"/>
    <s v="large"/>
    <n v="2091.4699999999998"/>
    <n v="388.92"/>
    <d v="1993-07-20T00:00:00"/>
    <n v="1702.5499999999997"/>
    <s v="M"/>
    <n v="63"/>
    <d v="1976-07-16T00:00:00"/>
    <n v="43.996824816083205"/>
    <s v="Project Manager"/>
    <s v="Retail"/>
    <s v="Mass Customer"/>
    <s v="N"/>
    <s v="Yes"/>
    <n v="10"/>
    <m/>
  </r>
  <r>
    <n v="4070"/>
    <n v="72"/>
    <x v="1680"/>
    <d v="2017-08-26T00:00:00"/>
    <n v="126"/>
    <b v="0"/>
    <s v="Approved"/>
    <s v="Norco Bicycles"/>
    <s v="Standard"/>
    <s v="medium"/>
    <s v="medium"/>
    <n v="360.4"/>
    <n v="270.3"/>
    <d v="2016-12-06T00:00:00"/>
    <n v="90.099999999999966"/>
    <s v="M"/>
    <n v="41"/>
    <d v="1973-06-16T00:00:00"/>
    <n v="47.08175632293252"/>
    <s v="Nurse"/>
    <s v="Manufacturing"/>
    <s v="Affluent Customer"/>
    <s v="N"/>
    <s v="No"/>
    <n v="8"/>
    <m/>
  </r>
  <r>
    <n v="4448"/>
    <n v="77"/>
    <x v="3005"/>
    <d v="2017-08-26T00:00:00"/>
    <n v="126"/>
    <b v="1"/>
    <s v="Approved"/>
    <s v="Norco Bicycles"/>
    <s v="Road"/>
    <s v="medium"/>
    <s v="large"/>
    <n v="1240.31"/>
    <n v="795.1"/>
    <d v="2004-12-18T00:00:00"/>
    <n v="445.20999999999992"/>
    <s v="F"/>
    <n v="20"/>
    <d v="1991-09-04T00:00:00"/>
    <n v="28.851619336631149"/>
    <s v="Tax Accountant"/>
    <s v="n/a"/>
    <s v="Mass Customer"/>
    <s v="N"/>
    <s v="Yes"/>
    <n v="4"/>
    <m/>
  </r>
  <r>
    <n v="4565"/>
    <n v="5"/>
    <x v="1730"/>
    <d v="2017-08-26T00:00:00"/>
    <n v="126"/>
    <b v="0"/>
    <s v="Approved"/>
    <s v="Trek Bicycles"/>
    <s v="Mountain"/>
    <s v="low"/>
    <s v="medium"/>
    <n v="574.64"/>
    <n v="459.71"/>
    <d v="2004-09-28T00:00:00"/>
    <n v="114.93"/>
    <s v="F"/>
    <n v="49"/>
    <d v="1988-10-11T00:00:00"/>
    <n v="31.750249473617451"/>
    <s v="Senior Quality Engineer"/>
    <s v="Financial Services"/>
    <s v="Mass Customer"/>
    <s v="N"/>
    <s v="Yes"/>
    <n v="20"/>
    <m/>
  </r>
  <r>
    <n v="6367"/>
    <n v="0"/>
    <x v="52"/>
    <d v="2017-08-26T00:00:00"/>
    <n v="126"/>
    <b v="0"/>
    <s v="Approved"/>
    <s v="Solex"/>
    <s v="Standard"/>
    <s v="medium"/>
    <s v="medium"/>
    <n v="478.16"/>
    <n v="298.72000000000003"/>
    <d v="2010-11-05T00:00:00"/>
    <n v="179.44"/>
    <s v="F"/>
    <n v="74"/>
    <d v="2000-01-25T00:00:00"/>
    <n v="20.454359062658547"/>
    <s v="Accounting Assistant I"/>
    <s v="Retail"/>
    <s v="High Net Worth"/>
    <s v="N"/>
    <s v="Yes"/>
    <n v="1"/>
    <m/>
  </r>
  <r>
    <n v="6792"/>
    <n v="0"/>
    <x v="2733"/>
    <d v="2017-08-26T00:00:00"/>
    <n v="126"/>
    <b v="0"/>
    <s v="Approved"/>
    <s v="Solex"/>
    <s v="Standard"/>
    <s v="medium"/>
    <s v="large"/>
    <n v="202.62"/>
    <n v="151.96"/>
    <d v="2016-03-29T00:00:00"/>
    <n v="50.66"/>
    <s v="F"/>
    <n v="52"/>
    <d v="1994-01-23T00:00:00"/>
    <n v="26.46257824074074"/>
    <s v="Senior Cost Accountant"/>
    <s v="Financial Services"/>
    <s v="High Net Worth"/>
    <s v="N"/>
    <s v="Yes"/>
    <n v="8"/>
    <m/>
  </r>
  <r>
    <n v="6933"/>
    <n v="0"/>
    <x v="2852"/>
    <d v="2017-10-28T00:00:00"/>
    <m/>
    <b v="0"/>
    <s v="Approved"/>
    <m/>
    <m/>
    <m/>
    <m/>
    <n v="172.09"/>
    <m/>
    <m/>
    <m/>
    <m/>
    <m/>
    <m/>
    <m/>
    <m/>
    <m/>
    <m/>
    <m/>
    <m/>
    <m/>
    <m/>
  </r>
  <r>
    <n v="6842"/>
    <n v="33"/>
    <x v="708"/>
    <d v="2017-08-26T00:00:00"/>
    <n v="126"/>
    <b v="1"/>
    <s v="Approved"/>
    <s v="Giant Bicycles"/>
    <s v="Standard"/>
    <s v="medium"/>
    <s v="small"/>
    <n v="1311.44"/>
    <n v="1167.18"/>
    <d v="1992-10-11T00:00:00"/>
    <n v="144.26"/>
    <s v="M"/>
    <n v="38"/>
    <d v="1968-06-01T00:00:00"/>
    <n v="52.125591939370878"/>
    <s v="Environmental Specialist"/>
    <s v="Argiculture"/>
    <s v="Affluent Customer"/>
    <s v="N"/>
    <s v="No"/>
    <n v="19"/>
    <m/>
  </r>
  <r>
    <n v="6932"/>
    <n v="94"/>
    <x v="2398"/>
    <d v="2017-08-26T00:00:00"/>
    <n v="126"/>
    <b v="0"/>
    <s v="Approved"/>
    <s v="Giant Bicycles"/>
    <s v="Standard"/>
    <s v="medium"/>
    <s v="large"/>
    <n v="1635.3"/>
    <n v="993.66"/>
    <d v="2013-06-09T00:00:00"/>
    <n v="641.64"/>
    <s v="F"/>
    <n v="98"/>
    <d v="1993-01-22T00:00:00"/>
    <n v="27.465317966768136"/>
    <s v="Chemical Engineer"/>
    <s v="Manufacturing"/>
    <s v="Mass Customer"/>
    <s v="N"/>
    <s v="No"/>
    <n v="10"/>
    <m/>
  </r>
  <r>
    <n v="7114"/>
    <n v="19"/>
    <x v="199"/>
    <d v="2017-08-26T00:00:00"/>
    <n v="126"/>
    <b v="0"/>
    <s v="Approved"/>
    <s v="OHM Cycles"/>
    <s v="Road"/>
    <s v="high"/>
    <s v="large"/>
    <n v="12.01"/>
    <n v="7.21"/>
    <d v="1993-07-15T00:00:00"/>
    <n v="4.8"/>
    <s v="M"/>
    <n v="18"/>
    <d v="1980-05-04T00:00:00"/>
    <n v="40.194085090055808"/>
    <s v="Compensation Analyst"/>
    <s v="Financial Services"/>
    <s v="Mass Customer"/>
    <s v="N"/>
    <s v="Yes"/>
    <n v="6"/>
    <m/>
  </r>
  <r>
    <n v="7310"/>
    <n v="69"/>
    <x v="486"/>
    <d v="2017-08-26T00:00:00"/>
    <n v="126"/>
    <b v="1"/>
    <s v="Approved"/>
    <s v="Norco Bicycles"/>
    <s v="Road"/>
    <s v="medium"/>
    <s v="large"/>
    <n v="1240.31"/>
    <n v="795.1"/>
    <d v="1997-01-25T00:00:00"/>
    <n v="445.20999999999992"/>
    <s v="F"/>
    <n v="2"/>
    <d v="1978-08-21T00:00:00"/>
    <n v="41.898194679096903"/>
    <s v="Social Worker"/>
    <s v="Health"/>
    <s v="High Net Worth"/>
    <s v="N"/>
    <s v="Yes"/>
    <n v="5"/>
    <m/>
  </r>
  <r>
    <n v="7317"/>
    <n v="84"/>
    <x v="215"/>
    <d v="2017-08-26T00:00:00"/>
    <n v="126"/>
    <b v="1"/>
    <s v="Approved"/>
    <s v="Giant Bicycles"/>
    <s v="Road"/>
    <s v="medium"/>
    <s v="medium"/>
    <n v="792.9"/>
    <n v="594.67999999999995"/>
    <d v="1992-10-02T00:00:00"/>
    <n v="198.22000000000003"/>
    <s v="M"/>
    <n v="87"/>
    <d v="1958-10-06T00:00:00"/>
    <n v="61.785865911973616"/>
    <s v="Graphic Designer"/>
    <s v="Financial Services"/>
    <s v="High Net Worth"/>
    <s v="N"/>
    <s v="No"/>
    <n v="10"/>
    <m/>
  </r>
  <r>
    <n v="7398"/>
    <n v="81"/>
    <x v="2233"/>
    <d v="2017-08-26T00:00:00"/>
    <n v="126"/>
    <b v="0"/>
    <s v="Approved"/>
    <s v="Norco Bicycles"/>
    <s v="Standard"/>
    <s v="medium"/>
    <s v="small"/>
    <n v="586.45000000000005"/>
    <n v="521.94000000000005"/>
    <d v="1991-07-10T00:00:00"/>
    <n v="64.509999999999991"/>
    <s v="F"/>
    <n v="71"/>
    <d v="1967-01-21T00:00:00"/>
    <n v="53.487235774987312"/>
    <s v="Actuary"/>
    <s v="Financial Services"/>
    <s v="Mass Customer"/>
    <s v="N"/>
    <s v="No"/>
    <n v="5"/>
    <m/>
  </r>
  <r>
    <n v="7625"/>
    <n v="76"/>
    <x v="207"/>
    <d v="2017-08-26T00:00:00"/>
    <n v="126"/>
    <b v="0"/>
    <s v="Approved"/>
    <s v="WeareA2B"/>
    <s v="Standard"/>
    <s v="low"/>
    <s v="medium"/>
    <n v="642.30999999999995"/>
    <n v="513.85"/>
    <d v="2004-12-18T00:00:00"/>
    <n v="128.45999999999992"/>
    <s v="M"/>
    <n v="5"/>
    <d v="1995-03-21T00:00:00"/>
    <n v="25.306413857179095"/>
    <n v="0"/>
    <s v="Health"/>
    <s v="Mass Customer"/>
    <s v="N"/>
    <s v="Yes"/>
    <n v="3"/>
    <m/>
  </r>
  <r>
    <n v="7925"/>
    <n v="9"/>
    <x v="1712"/>
    <d v="2017-08-26T00:00:00"/>
    <n v="126"/>
    <b v="1"/>
    <s v="Approved"/>
    <s v="OHM Cycles"/>
    <s v="Road"/>
    <s v="medium"/>
    <s v="medium"/>
    <n v="742.54"/>
    <n v="667.4"/>
    <d v="1991-11-07T00:00:00"/>
    <n v="75.139999999999986"/>
    <s v="M"/>
    <n v="83"/>
    <d v="1997-05-07T00:00:00"/>
    <n v="23.174907007864025"/>
    <s v="Electrical Engineer"/>
    <s v="Manufacturing"/>
    <s v="Affluent Customer"/>
    <s v="N"/>
    <s v="No"/>
    <n v="1"/>
    <m/>
  </r>
  <r>
    <n v="8064"/>
    <n v="85"/>
    <x v="662"/>
    <d v="2017-08-26T00:00:00"/>
    <n v="126"/>
    <b v="1"/>
    <s v="Approved"/>
    <s v="WeareA2B"/>
    <s v="Standard"/>
    <s v="medium"/>
    <s v="medium"/>
    <n v="1228.07"/>
    <n v="400.91"/>
    <d v="2000-05-22T00:00:00"/>
    <n v="827.15999999999985"/>
    <s v="M"/>
    <n v="15"/>
    <d v="1971-01-11T00:00:00"/>
    <n v="49.511893309233891"/>
    <s v="Associate Professor"/>
    <s v="n/a"/>
    <s v="High Net Worth"/>
    <s v="N"/>
    <s v="No"/>
    <n v="10"/>
    <m/>
  </r>
  <r>
    <n v="8250"/>
    <n v="26"/>
    <x v="2303"/>
    <d v="2017-08-26T00:00:00"/>
    <n v="126"/>
    <b v="0"/>
    <s v="Approved"/>
    <s v="WeareA2B"/>
    <s v="Standard"/>
    <s v="medium"/>
    <s v="medium"/>
    <n v="1992.93"/>
    <n v="762.63"/>
    <d v="1993-05-26T00:00:00"/>
    <n v="1230.3000000000002"/>
    <s v="M"/>
    <n v="45"/>
    <d v="1959-01-03T00:00:00"/>
    <n v="61.542030295535262"/>
    <s v="Nurse"/>
    <s v="Retail"/>
    <s v="Mass Customer"/>
    <s v="N"/>
    <s v="No"/>
    <n v="14"/>
    <m/>
  </r>
  <r>
    <n v="9295"/>
    <n v="92"/>
    <x v="2172"/>
    <d v="2017-08-26T00:00:00"/>
    <n v="126"/>
    <b v="1"/>
    <s v="Approved"/>
    <s v="WeareA2B"/>
    <s v="Standard"/>
    <s v="medium"/>
    <s v="small"/>
    <n v="1415.01"/>
    <n v="1259.3599999999999"/>
    <d v="2003-01-05T00:00:00"/>
    <n v="155.65000000000009"/>
    <s v="F"/>
    <n v="29"/>
    <d v="1974-10-21T00:00:00"/>
    <n v="45.733811117453065"/>
    <s v="Registered Nurse"/>
    <s v="Health"/>
    <s v="Mass Customer"/>
    <s v="N"/>
    <s v="No"/>
    <n v="12"/>
    <m/>
  </r>
  <r>
    <n v="9350"/>
    <n v="61"/>
    <x v="2601"/>
    <d v="2017-08-26T00:00:00"/>
    <n v="126"/>
    <b v="0"/>
    <s v="Approved"/>
    <s v="Norco Bicycles"/>
    <s v="Standard"/>
    <s v="medium"/>
    <s v="small"/>
    <n v="586.45000000000005"/>
    <n v="521.94000000000005"/>
    <d v="2004-12-18T00:00:00"/>
    <n v="64.509999999999991"/>
    <s v="F"/>
    <n v="67"/>
    <d v="1989-03-05T00:00:00"/>
    <n v="31.352989199644849"/>
    <s v="Professor"/>
    <s v="IT"/>
    <s v="High Net Worth"/>
    <s v="N"/>
    <s v="Yes"/>
    <n v="9"/>
    <m/>
  </r>
  <r>
    <n v="9472"/>
    <n v="31"/>
    <x v="1271"/>
    <d v="2017-08-26T00:00:00"/>
    <n v="126"/>
    <b v="1"/>
    <s v="Approved"/>
    <s v="Giant Bicycles"/>
    <s v="Standard"/>
    <s v="medium"/>
    <s v="medium"/>
    <n v="230.91"/>
    <n v="173.18"/>
    <d v="2006-11-10T00:00:00"/>
    <n v="57.72999999999999"/>
    <s v="M"/>
    <n v="60"/>
    <d v="1980-09-01T00:00:00"/>
    <n v="39.865317966768139"/>
    <n v="0"/>
    <s v="Financial Services"/>
    <s v="Mass Customer"/>
    <s v="N"/>
    <s v="No"/>
    <n v="13"/>
    <m/>
  </r>
  <r>
    <n v="9588"/>
    <n v="1"/>
    <x v="270"/>
    <d v="2017-08-26T00:00:00"/>
    <n v="126"/>
    <b v="0"/>
    <s v="Approved"/>
    <s v="Giant Bicycles"/>
    <s v="Standard"/>
    <s v="medium"/>
    <s v="medium"/>
    <n v="1403.5"/>
    <n v="954.82"/>
    <d v="2016-11-14T00:00:00"/>
    <n v="448.67999999999995"/>
    <s v="M"/>
    <n v="33"/>
    <d v="1957-01-21T00:00:00"/>
    <n v="63.492715227042112"/>
    <s v="Product Engineer"/>
    <s v="Retail"/>
    <s v="Mass Customer"/>
    <s v="N"/>
    <s v="Yes"/>
    <n v="12"/>
    <m/>
  </r>
  <r>
    <n v="12265"/>
    <n v="94"/>
    <x v="2946"/>
    <d v="2017-08-26T00:00:00"/>
    <n v="126"/>
    <b v="1"/>
    <s v="Approved"/>
    <s v="Giant Bicycles"/>
    <s v="Standard"/>
    <s v="medium"/>
    <s v="large"/>
    <n v="1635.3"/>
    <n v="993.66"/>
    <d v="2016-03-29T00:00:00"/>
    <n v="641.64"/>
    <s v="M"/>
    <n v="76"/>
    <d v="1995-02-28T00:00:00"/>
    <n v="25.363948103754439"/>
    <s v="VP Quality Control"/>
    <s v="Manufacturing"/>
    <s v="Mass Customer"/>
    <s v="N"/>
    <s v="Yes"/>
    <n v="7"/>
    <m/>
  </r>
  <r>
    <n v="12381"/>
    <n v="51"/>
    <x v="2074"/>
    <d v="2017-08-26T00:00:00"/>
    <n v="126"/>
    <b v="0"/>
    <s v="Approved"/>
    <s v="OHM Cycles"/>
    <s v="Standard"/>
    <s v="high"/>
    <s v="medium"/>
    <n v="2005.66"/>
    <n v="1203.4000000000001"/>
    <d v="2012-04-10T00:00:00"/>
    <n v="802.26"/>
    <s v="F"/>
    <n v="82"/>
    <d v="1981-11-29T00:00:00"/>
    <n v="38.621482350329778"/>
    <s v="Assistant Media Planner"/>
    <s v="Entertainment"/>
    <s v="Mass Customer"/>
    <s v="N"/>
    <s v="No"/>
    <n v="16"/>
    <m/>
  </r>
  <r>
    <n v="12430"/>
    <n v="7"/>
    <x v="2968"/>
    <d v="2017-08-26T00:00:00"/>
    <n v="126"/>
    <b v="1"/>
    <s v="Approved"/>
    <s v="Trek Bicycles"/>
    <s v="Road"/>
    <s v="low"/>
    <s v="medium"/>
    <n v="980.37"/>
    <n v="234.43"/>
    <d v="2005-12-07T00:00:00"/>
    <n v="745.94"/>
    <s v="U"/>
    <n v="48"/>
    <d v="1899-12-30T00:00:00"/>
    <n v="0"/>
    <s v="Senior Financial Analyst"/>
    <s v="Financial Services"/>
    <s v="Mass Customer"/>
    <s v="N"/>
    <s v="Yes"/>
    <n v="0"/>
    <m/>
  </r>
  <r>
    <n v="12610"/>
    <n v="43"/>
    <x v="1516"/>
    <d v="2017-08-26T00:00:00"/>
    <n v="126"/>
    <b v="1"/>
    <s v="Approved"/>
    <s v="Solex"/>
    <s v="Standard"/>
    <s v="medium"/>
    <s v="medium"/>
    <n v="1151.96"/>
    <n v="649.49"/>
    <d v="1999-12-04T00:00:00"/>
    <n v="502.47"/>
    <s v="F"/>
    <n v="18"/>
    <d v="1991-06-18T00:00:00"/>
    <n v="29.065317966768138"/>
    <s v="Recruiter"/>
    <s v="n/a"/>
    <s v="Affluent Customer"/>
    <s v="N"/>
    <s v="No"/>
    <n v="8"/>
    <m/>
  </r>
  <r>
    <n v="12615"/>
    <n v="54"/>
    <x v="2586"/>
    <d v="2017-08-26T00:00:00"/>
    <n v="126"/>
    <b v="1"/>
    <s v="Approved"/>
    <s v="WeareA2B"/>
    <s v="Standard"/>
    <s v="medium"/>
    <s v="medium"/>
    <n v="1807.45"/>
    <n v="778.69"/>
    <d v="2015-05-21T00:00:00"/>
    <n v="1028.76"/>
    <s v="F"/>
    <n v="43"/>
    <d v="1977-11-23T00:00:00"/>
    <n v="42.640660432521564"/>
    <n v="0"/>
    <s v="Financial Services"/>
    <s v="High Net Worth"/>
    <s v="N"/>
    <s v="No"/>
    <n v="17"/>
    <m/>
  </r>
  <r>
    <n v="12650"/>
    <n v="54"/>
    <x v="1470"/>
    <d v="2017-08-26T00:00:00"/>
    <n v="126"/>
    <b v="0"/>
    <s v="Approved"/>
    <s v="WeareA2B"/>
    <s v="Standard"/>
    <s v="medium"/>
    <s v="medium"/>
    <n v="1292.8399999999999"/>
    <n v="13.44"/>
    <d v="2009-04-12T00:00:00"/>
    <n v="1279.3999999999999"/>
    <s v="M"/>
    <n v="63"/>
    <d v="1964-05-06T00:00:00"/>
    <n v="56.1995645421106"/>
    <s v="VP Product Management"/>
    <s v="Financial Services"/>
    <s v="Mass Customer"/>
    <s v="N"/>
    <s v="No"/>
    <n v="19"/>
    <m/>
  </r>
  <r>
    <n v="13075"/>
    <n v="32"/>
    <x v="2543"/>
    <d v="2017-08-26T00:00:00"/>
    <n v="126"/>
    <b v="1"/>
    <s v="Approved"/>
    <s v="Giant Bicycles"/>
    <s v="Standard"/>
    <s v="medium"/>
    <s v="medium"/>
    <n v="642.70000000000005"/>
    <n v="211.37"/>
    <d v="2006-02-02T00:00:00"/>
    <n v="431.33000000000004"/>
    <s v="M"/>
    <n v="16"/>
    <d v="1995-11-07T00:00:00"/>
    <n v="24.673537144850329"/>
    <s v="VP Accounting"/>
    <s v="Financial Services"/>
    <s v="Mass Customer"/>
    <s v="N"/>
    <s v="Yes"/>
    <n v="1"/>
    <m/>
  </r>
  <r>
    <n v="13755"/>
    <n v="95"/>
    <x v="3042"/>
    <d v="2017-08-26T00:00:00"/>
    <n v="126"/>
    <b v="0"/>
    <s v="Approved"/>
    <s v="Giant Bicycles"/>
    <s v="Standard"/>
    <s v="medium"/>
    <s v="large"/>
    <n v="569.55999999999995"/>
    <n v="528.42999999999995"/>
    <d v="2003-09-10T00:00:00"/>
    <n v="41.129999999999995"/>
    <s v="M"/>
    <n v="24"/>
    <d v="1963-01-26T00:00:00"/>
    <n v="57.476276870877726"/>
    <s v="Nurse"/>
    <s v="Financial Services"/>
    <s v="Affluent Customer"/>
    <s v="N"/>
    <s v="No"/>
    <n v="17"/>
    <m/>
  </r>
  <r>
    <n v="14041"/>
    <n v="48"/>
    <x v="878"/>
    <d v="2017-08-26T00:00:00"/>
    <n v="126"/>
    <b v="0"/>
    <s v="Approved"/>
    <s v="WeareA2B"/>
    <s v="Standard"/>
    <s v="medium"/>
    <s v="medium"/>
    <n v="1762.96"/>
    <n v="950.52"/>
    <d v="2001-11-25T00:00:00"/>
    <n v="812.44"/>
    <s v="M"/>
    <n v="20"/>
    <d v="1998-09-26T00:00:00"/>
    <n v="21.785865911973616"/>
    <n v="0"/>
    <s v="Financial Services"/>
    <s v="Mass Customer"/>
    <s v="N"/>
    <s v="Yes"/>
    <n v="3"/>
    <m/>
  </r>
  <r>
    <n v="15140"/>
    <n v="52"/>
    <x v="523"/>
    <d v="2017-08-26T00:00:00"/>
    <n v="126"/>
    <b v="0"/>
    <s v="Approved"/>
    <s v="OHM Cycles"/>
    <s v="Road"/>
    <s v="medium"/>
    <s v="medium"/>
    <n v="1280.28"/>
    <n v="829.51"/>
    <d v="2001-11-25T00:00:00"/>
    <n v="450.77"/>
    <s v="F"/>
    <n v="49"/>
    <d v="1998-12-08T00:00:00"/>
    <n v="21.585865911973617"/>
    <s v="Research Nurse"/>
    <s v="Health"/>
    <s v="Mass Customer"/>
    <s v="N"/>
    <s v="No"/>
    <n v="4"/>
    <m/>
  </r>
  <r>
    <n v="15218"/>
    <n v="66"/>
    <x v="2815"/>
    <d v="2017-08-26T00:00:00"/>
    <n v="126"/>
    <b v="1"/>
    <s v="Approved"/>
    <s v="Giant Bicycles"/>
    <s v="Road"/>
    <s v="low"/>
    <s v="small"/>
    <n v="590.26"/>
    <n v="525.33000000000004"/>
    <d v="2010-08-20T00:00:00"/>
    <n v="64.92999999999995"/>
    <s v="F"/>
    <n v="12"/>
    <d v="1971-03-21T00:00:00"/>
    <n v="49.322852213343481"/>
    <s v="Payment Adjustment Coordinator"/>
    <s v="n/a"/>
    <s v="Mass Customer"/>
    <s v="N"/>
    <s v="Yes"/>
    <n v="7"/>
    <m/>
  </r>
  <r>
    <n v="15243"/>
    <n v="36"/>
    <x v="2587"/>
    <d v="2017-08-26T00:00:00"/>
    <n v="126"/>
    <b v="1"/>
    <s v="Approved"/>
    <s v="Solex"/>
    <s v="Standard"/>
    <s v="low"/>
    <s v="medium"/>
    <n v="1289.8499999999999"/>
    <n v="74.510000000000005"/>
    <d v="2007-12-11T00:00:00"/>
    <n v="1215.3399999999999"/>
    <s v="F"/>
    <n v="31"/>
    <d v="1979-09-05T00:00:00"/>
    <n v="40.857098788685946"/>
    <s v="Associate Professor"/>
    <s v="Entertainment"/>
    <s v="High Net Worth"/>
    <s v="N"/>
    <s v="No"/>
    <n v="6"/>
    <m/>
  </r>
  <r>
    <n v="15269"/>
    <n v="78"/>
    <x v="2497"/>
    <d v="2017-08-26T00:00:00"/>
    <n v="126"/>
    <b v="1"/>
    <s v="Approved"/>
    <s v="Giant Bicycles"/>
    <s v="Standard"/>
    <s v="medium"/>
    <s v="large"/>
    <n v="1765.3"/>
    <n v="709.48"/>
    <d v="2004-07-25T00:00:00"/>
    <n v="1055.82"/>
    <s v="M"/>
    <n v="83"/>
    <d v="1989-03-13T00:00:00"/>
    <n v="31.33107139142567"/>
    <s v="Physical Therapy Assistant"/>
    <s v="n/a"/>
    <s v="Mass Customer"/>
    <s v="N"/>
    <s v="Yes"/>
    <n v="15"/>
    <m/>
  </r>
  <r>
    <n v="6961"/>
    <n v="0"/>
    <x v="614"/>
    <d v="2017-07-30T00:00:00"/>
    <m/>
    <b v="1"/>
    <s v="Approved"/>
    <m/>
    <m/>
    <m/>
    <m/>
    <n v="1740.16"/>
    <m/>
    <m/>
    <m/>
    <m/>
    <m/>
    <m/>
    <m/>
    <m/>
    <m/>
    <m/>
    <m/>
    <m/>
    <m/>
    <m/>
  </r>
  <r>
    <n v="15785"/>
    <n v="39"/>
    <x v="1876"/>
    <d v="2017-08-26T00:00:00"/>
    <n v="126"/>
    <b v="0"/>
    <s v="Approved"/>
    <s v="Giant Bicycles"/>
    <s v="Standard"/>
    <s v="medium"/>
    <s v="large"/>
    <n v="1812.75"/>
    <n v="582.48"/>
    <d v="2010-06-07T00:00:00"/>
    <n v="1230.27"/>
    <s v="U"/>
    <n v="58"/>
    <d v="1899-12-30T00:00:00"/>
    <n v="0"/>
    <s v="Research Nurse"/>
    <s v="Health"/>
    <s v="Affluent Customer"/>
    <s v="N"/>
    <s v="Yes"/>
    <n v="0"/>
    <m/>
  </r>
  <r>
    <n v="16396"/>
    <n v="41"/>
    <x v="2157"/>
    <d v="2017-08-26T00:00:00"/>
    <n v="126"/>
    <b v="0"/>
    <s v="Approved"/>
    <s v="Solex"/>
    <s v="Road"/>
    <s v="medium"/>
    <s v="medium"/>
    <n v="416.98"/>
    <n v="312.74"/>
    <d v="1997-05-10T00:00:00"/>
    <n v="104.24000000000001"/>
    <s v="M"/>
    <n v="63"/>
    <d v="1997-10-01T00:00:00"/>
    <n v="22.77216728183663"/>
    <s v="Desktop Support Technician"/>
    <s v="Property"/>
    <s v="Mass Customer"/>
    <s v="N"/>
    <s v="No"/>
    <n v="2"/>
    <m/>
  </r>
  <r>
    <n v="17049"/>
    <n v="75"/>
    <x v="2628"/>
    <d v="2017-08-26T00:00:00"/>
    <n v="126"/>
    <b v="1"/>
    <s v="Approved"/>
    <s v="Giant Bicycles"/>
    <s v="Touring"/>
    <s v="medium"/>
    <s v="large"/>
    <n v="1873.97"/>
    <n v="863.95"/>
    <d v="2003-09-09T00:00:00"/>
    <n v="1010.02"/>
    <s v="M"/>
    <n v="64"/>
    <d v="1959-05-17T00:00:00"/>
    <n v="61.174907007864029"/>
    <s v="Speech Pathologist"/>
    <s v="n/a"/>
    <s v="Affluent Customer"/>
    <s v="N"/>
    <s v="Yes"/>
    <n v="20"/>
    <m/>
  </r>
  <r>
    <n v="17771"/>
    <n v="66"/>
    <x v="203"/>
    <d v="2017-08-26T00:00:00"/>
    <n v="126"/>
    <b v="0"/>
    <s v="Approved"/>
    <s v="Giant Bicycles"/>
    <s v="Road"/>
    <s v="low"/>
    <s v="small"/>
    <n v="590.26"/>
    <n v="525.33000000000004"/>
    <d v="2010-11-05T00:00:00"/>
    <n v="64.92999999999995"/>
    <s v="M"/>
    <n v="57"/>
    <d v="1967-08-07T00:00:00"/>
    <n v="52.944770021562654"/>
    <s v="Quality Engineer"/>
    <s v="Health"/>
    <s v="Affluent Customer"/>
    <s v="N"/>
    <s v="No"/>
    <n v="17"/>
    <m/>
  </r>
  <r>
    <n v="17878"/>
    <n v="87"/>
    <x v="201"/>
    <d v="2017-08-26T00:00:00"/>
    <n v="126"/>
    <b v="1"/>
    <s v="Approved"/>
    <s v="Giant Bicycles"/>
    <s v="Standard"/>
    <s v="high"/>
    <s v="medium"/>
    <n v="1179"/>
    <n v="707.4"/>
    <d v="1997-08-25T00:00:00"/>
    <n v="471.6"/>
    <s v="F"/>
    <n v="11"/>
    <d v="1971-07-30T00:00:00"/>
    <n v="48.96394810375444"/>
    <s v="Chief Design Engineer"/>
    <s v="n/a"/>
    <s v="Mass Customer"/>
    <s v="N"/>
    <s v="No"/>
    <n v="13"/>
    <m/>
  </r>
  <r>
    <n v="18123"/>
    <n v="15"/>
    <x v="3043"/>
    <d v="2017-08-26T00:00:00"/>
    <n v="126"/>
    <b v="0"/>
    <s v="Approved"/>
    <s v="WeareA2B"/>
    <s v="Standard"/>
    <s v="medium"/>
    <s v="medium"/>
    <n v="1292.8399999999999"/>
    <n v="13.44"/>
    <d v="2009-04-12T00:00:00"/>
    <n v="1279.3999999999999"/>
    <s v="F"/>
    <n v="79"/>
    <d v="1959-10-20T00:00:00"/>
    <n v="60.747509747590051"/>
    <n v="0"/>
    <s v="Health"/>
    <s v="High Net Worth"/>
    <s v="N"/>
    <s v="No"/>
    <n v="18"/>
    <m/>
  </r>
  <r>
    <n v="18582"/>
    <n v="53"/>
    <x v="1703"/>
    <d v="2017-08-26T00:00:00"/>
    <n v="126"/>
    <b v="1"/>
    <s v="Approved"/>
    <s v="OHM Cycles"/>
    <s v="Standard"/>
    <s v="medium"/>
    <s v="medium"/>
    <n v="795.34"/>
    <n v="101.58"/>
    <d v="2003-07-21T00:00:00"/>
    <n v="693.76"/>
    <s v="F"/>
    <n v="44"/>
    <d v="1956-04-09T00:00:00"/>
    <n v="64.279016596905123"/>
    <s v="Technical Writer"/>
    <s v="Retail"/>
    <s v="Mass Customer"/>
    <s v="N"/>
    <s v="Yes"/>
    <n v="15"/>
    <m/>
  </r>
  <r>
    <n v="18937"/>
    <n v="7"/>
    <x v="1664"/>
    <d v="2017-08-26T00:00:00"/>
    <n v="126"/>
    <b v="1"/>
    <s v="Approved"/>
    <s v="Trek Bicycles"/>
    <s v="Road"/>
    <s v="low"/>
    <s v="medium"/>
    <n v="980.37"/>
    <n v="234.43"/>
    <d v="2004-09-28T00:00:00"/>
    <n v="745.94"/>
    <s v="F"/>
    <n v="56"/>
    <d v="1977-10-30T00:00:00"/>
    <n v="42.706413857179093"/>
    <s v="Analyst Programmer"/>
    <s v="Retail"/>
    <s v="Mass Customer"/>
    <s v="N"/>
    <s v="No"/>
    <n v="17"/>
    <m/>
  </r>
  <r>
    <n v="19753"/>
    <n v="54"/>
    <x v="3044"/>
    <d v="2017-08-26T00:00:00"/>
    <n v="126"/>
    <b v="1"/>
    <s v="Approved"/>
    <s v="WeareA2B"/>
    <s v="Standard"/>
    <s v="medium"/>
    <s v="medium"/>
    <n v="1807.45"/>
    <n v="778.69"/>
    <d v="2010-11-05T00:00:00"/>
    <n v="1028.76"/>
    <s v="M"/>
    <n v="84"/>
    <d v="1977-06-30T00:00:00"/>
    <n v="43.040660432521562"/>
    <s v="Director of Sales"/>
    <s v="Financial Services"/>
    <s v="High Net Worth"/>
    <s v="N"/>
    <s v="Yes"/>
    <n v="11"/>
    <m/>
  </r>
  <r>
    <n v="19926"/>
    <n v="90"/>
    <x v="2678"/>
    <d v="2017-08-26T00:00:00"/>
    <n v="126"/>
    <b v="1"/>
    <s v="Approved"/>
    <s v="Solex"/>
    <s v="Standard"/>
    <s v="low"/>
    <s v="medium"/>
    <n v="945.04"/>
    <n v="507.58"/>
    <d v="1999-12-04T00:00:00"/>
    <n v="437.46"/>
    <s v="M"/>
    <n v="91"/>
    <d v="1969-12-21T00:00:00"/>
    <n v="50.569427555809234"/>
    <s v="Food Chemist"/>
    <s v="Health"/>
    <s v="High Net Worth"/>
    <s v="N"/>
    <s v="Yes"/>
    <n v="12"/>
    <m/>
  </r>
  <r>
    <n v="294"/>
    <n v="79"/>
    <x v="872"/>
    <d v="2017-08-25T00:00:00"/>
    <n v="127"/>
    <b v="1"/>
    <s v="Approved"/>
    <s v="Norco Bicycles"/>
    <s v="Standard"/>
    <s v="medium"/>
    <s v="medium"/>
    <n v="1555.58"/>
    <n v="818.01"/>
    <d v="2003-09-09T00:00:00"/>
    <n v="737.56999999999994"/>
    <s v="M"/>
    <n v="70"/>
    <d v="1978-01-03T00:00:00"/>
    <n v="42.528331665398277"/>
    <s v="Nurse Practicioner"/>
    <s v="Manufacturing"/>
    <s v="Mass Customer"/>
    <s v="N"/>
    <s v="No"/>
    <n v="18"/>
    <m/>
  </r>
  <r>
    <n v="1564"/>
    <n v="74"/>
    <x v="3045"/>
    <d v="2017-08-25T00:00:00"/>
    <n v="127"/>
    <b v="0"/>
    <s v="Approved"/>
    <s v="WeareA2B"/>
    <s v="Standard"/>
    <s v="medium"/>
    <s v="medium"/>
    <n v="1762.96"/>
    <n v="950.52"/>
    <d v="2014-07-28T00:00:00"/>
    <n v="812.44"/>
    <s v="F"/>
    <n v="87"/>
    <d v="1973-12-30T00:00:00"/>
    <n v="46.542030295535262"/>
    <s v="Compensation Analyst"/>
    <s v="Financial Services"/>
    <s v="High Net Worth"/>
    <s v="N"/>
    <s v="No"/>
    <n v="15"/>
    <m/>
  </r>
  <r>
    <n v="1649"/>
    <n v="17"/>
    <x v="2187"/>
    <d v="2017-08-25T00:00:00"/>
    <n v="127"/>
    <b v="1"/>
    <s v="Approved"/>
    <s v="WeareA2B"/>
    <s v="Touring"/>
    <s v="medium"/>
    <s v="large"/>
    <n v="1362.99"/>
    <n v="57.74"/>
    <d v="1993-04-20T00:00:00"/>
    <n v="1305.25"/>
    <s v="F"/>
    <n v="92"/>
    <d v="1976-12-17T00:00:00"/>
    <n v="43.574907007864027"/>
    <s v="Junior Executive"/>
    <s v="n/a"/>
    <s v="High Net Worth"/>
    <s v="N"/>
    <s v="No"/>
    <n v="7"/>
    <m/>
  </r>
  <r>
    <n v="1725"/>
    <n v="88"/>
    <x v="852"/>
    <d v="2017-08-25T00:00:00"/>
    <n v="127"/>
    <b v="1"/>
    <s v="Approved"/>
    <s v="Norco Bicycles"/>
    <s v="Standard"/>
    <s v="medium"/>
    <s v="medium"/>
    <n v="1198.46"/>
    <n v="381.1"/>
    <d v="1998-12-16T00:00:00"/>
    <n v="817.36"/>
    <s v="M"/>
    <n v="30"/>
    <d v="1977-11-30T00:00:00"/>
    <n v="42.621482350329778"/>
    <s v="Research Assistant IV"/>
    <s v="Retail"/>
    <s v="Mass Customer"/>
    <s v="N"/>
    <s v="No"/>
    <n v="14"/>
    <m/>
  </r>
  <r>
    <n v="1729"/>
    <n v="69"/>
    <x v="2043"/>
    <d v="2017-08-25T00:00:00"/>
    <n v="127"/>
    <b v="0"/>
    <s v="Approved"/>
    <s v="Giant Bicycles"/>
    <s v="Road"/>
    <s v="medium"/>
    <s v="medium"/>
    <n v="792.9"/>
    <n v="594.67999999999995"/>
    <d v="1992-10-02T00:00:00"/>
    <n v="198.22000000000003"/>
    <s v="M"/>
    <n v="0"/>
    <d v="1965-09-04T00:00:00"/>
    <n v="54.868057692795531"/>
    <s v="Database Administrator III"/>
    <s v="Financial Services"/>
    <s v="Mass Customer"/>
    <s v="N"/>
    <s v="Yes"/>
    <n v="13"/>
    <m/>
  </r>
  <r>
    <n v="2259"/>
    <n v="91"/>
    <x v="2387"/>
    <d v="2017-08-25T00:00:00"/>
    <n v="127"/>
    <b v="0"/>
    <s v="Approved"/>
    <s v="Solex"/>
    <s v="Standard"/>
    <s v="medium"/>
    <s v="medium"/>
    <n v="100.35"/>
    <n v="75.260000000000005"/>
    <d v="1999-07-26T00:00:00"/>
    <n v="25.089999999999989"/>
    <s v="F"/>
    <n v="75"/>
    <d v="1977-04-29T00:00:00"/>
    <n v="43.210523446220193"/>
    <s v="Desktop Support Technician"/>
    <s v="Argiculture"/>
    <s v="Mass Customer"/>
    <s v="N"/>
    <s v="No"/>
    <n v="16"/>
    <m/>
  </r>
  <r>
    <n v="2519"/>
    <n v="1"/>
    <x v="1766"/>
    <d v="2017-08-25T00:00:00"/>
    <n v="127"/>
    <b v="0"/>
    <s v="Approved"/>
    <s v="Giant Bicycles"/>
    <s v="Standard"/>
    <s v="medium"/>
    <s v="medium"/>
    <n v="1403.5"/>
    <n v="954.82"/>
    <d v="2005-05-10T00:00:00"/>
    <n v="448.67999999999995"/>
    <s v="F"/>
    <n v="68"/>
    <d v="1968-01-20T00:00:00"/>
    <n v="52.489975501014712"/>
    <s v="General Manager"/>
    <s v="Property"/>
    <s v="Mass Customer"/>
    <s v="N"/>
    <s v="Yes"/>
    <n v="9"/>
    <m/>
  </r>
  <r>
    <n v="2692"/>
    <n v="91"/>
    <x v="3046"/>
    <d v="2017-08-25T00:00:00"/>
    <n v="127"/>
    <b v="0"/>
    <s v="Approved"/>
    <s v="Solex"/>
    <s v="Standard"/>
    <s v="medium"/>
    <s v="medium"/>
    <n v="100.35"/>
    <n v="75.260000000000005"/>
    <d v="1999-07-26T00:00:00"/>
    <n v="25.089999999999989"/>
    <s v="F"/>
    <n v="28"/>
    <d v="1995-11-02T00:00:00"/>
    <n v="24.687235774987315"/>
    <n v="0"/>
    <s v="Manufacturing"/>
    <s v="Mass Customer"/>
    <s v="N"/>
    <s v="No"/>
    <n v="5"/>
    <m/>
  </r>
  <r>
    <n v="3319"/>
    <n v="69"/>
    <x v="631"/>
    <d v="2017-08-25T00:00:00"/>
    <n v="127"/>
    <b v="0"/>
    <s v="Approved"/>
    <s v="Giant Bicycles"/>
    <s v="Road"/>
    <s v="medium"/>
    <s v="medium"/>
    <n v="792.9"/>
    <n v="594.67999999999995"/>
    <d v="1992-10-02T00:00:00"/>
    <n v="198.22000000000003"/>
    <s v="F"/>
    <n v="76"/>
    <d v="1986-02-06T00:00:00"/>
    <n v="34.429701528411975"/>
    <s v="Professor"/>
    <s v="Financial Services"/>
    <s v="Affluent Customer"/>
    <s v="N"/>
    <s v="No"/>
    <n v="6"/>
    <m/>
  </r>
  <r>
    <n v="3416"/>
    <n v="97"/>
    <x v="2367"/>
    <d v="2017-08-25T00:00:00"/>
    <n v="127"/>
    <b v="1"/>
    <s v="Approved"/>
    <s v="Solex"/>
    <s v="Standard"/>
    <s v="medium"/>
    <s v="large"/>
    <n v="202.62"/>
    <n v="151.96"/>
    <d v="2016-03-29T00:00:00"/>
    <n v="50.66"/>
    <s v="F"/>
    <n v="46"/>
    <d v="1977-03-22T00:00:00"/>
    <n v="43.314633035261288"/>
    <s v="Structural Analysis Engineer"/>
    <s v="Health"/>
    <s v="Mass Customer"/>
    <s v="N"/>
    <s v="No"/>
    <n v="3"/>
    <m/>
  </r>
  <r>
    <n v="3677"/>
    <n v="14"/>
    <x v="608"/>
    <d v="2017-08-25T00:00:00"/>
    <n v="127"/>
    <b v="1"/>
    <s v="Approved"/>
    <s v="Solex"/>
    <s v="Standard"/>
    <s v="high"/>
    <s v="large"/>
    <n v="1842.92"/>
    <n v="1105.75"/>
    <d v="1995-10-24T00:00:00"/>
    <n v="737.17000000000007"/>
    <s v="M"/>
    <n v="30"/>
    <d v="1990-02-13T00:00:00"/>
    <n v="30.407783720192793"/>
    <s v="Computer Systems Analyst I"/>
    <s v="Property"/>
    <s v="High Net Worth"/>
    <s v="N"/>
    <s v="No"/>
    <n v="20"/>
    <m/>
  </r>
  <r>
    <n v="3825"/>
    <n v="89"/>
    <x v="1098"/>
    <d v="2017-08-25T00:00:00"/>
    <n v="127"/>
    <b v="1"/>
    <s v="Approved"/>
    <s v="WeareA2B"/>
    <s v="Touring"/>
    <s v="medium"/>
    <s v="large"/>
    <n v="1362.99"/>
    <n v="57.74"/>
    <d v="2016-07-09T00:00:00"/>
    <n v="1305.25"/>
    <s v="F"/>
    <n v="9"/>
    <d v="1980-10-09T00:00:00"/>
    <n v="39.761208377727037"/>
    <s v="Information Systems Manager"/>
    <s v="n/a"/>
    <s v="Mass Customer"/>
    <s v="N"/>
    <s v="No"/>
    <n v="3"/>
    <m/>
  </r>
  <r>
    <n v="3834"/>
    <n v="23"/>
    <x v="2768"/>
    <d v="2017-08-25T00:00:00"/>
    <n v="127"/>
    <b v="0"/>
    <s v="Approved"/>
    <s v="Norco Bicycles"/>
    <s v="Mountain"/>
    <s v="low"/>
    <s v="small"/>
    <n v="688.63"/>
    <n v="612.88"/>
    <d v="1999-06-23T00:00:00"/>
    <n v="75.75"/>
    <s v="M"/>
    <n v="38"/>
    <d v="1944-01-24T00:00:00"/>
    <n v="76.495454953069512"/>
    <s v="Tax Accountant"/>
    <s v="Manufacturing"/>
    <s v="Affluent Customer"/>
    <s v="N"/>
    <s v="Yes"/>
    <n v="8"/>
    <m/>
  </r>
  <r>
    <n v="3929"/>
    <n v="29"/>
    <x v="1131"/>
    <d v="2017-08-25T00:00:00"/>
    <n v="127"/>
    <b v="0"/>
    <s v="Approved"/>
    <s v="Norco Bicycles"/>
    <s v="Road"/>
    <s v="medium"/>
    <s v="medium"/>
    <n v="543.39"/>
    <n v="407.54"/>
    <d v="2016-11-22T00:00:00"/>
    <n v="135.84999999999997"/>
    <s v="F"/>
    <n v="45"/>
    <d v="1960-07-03T00:00:00"/>
    <n v="60.043400158548955"/>
    <s v="Senior Quality Engineer"/>
    <s v="Retail"/>
    <s v="Mass Customer"/>
    <s v="N"/>
    <s v="No"/>
    <n v="18"/>
    <m/>
  </r>
  <r>
    <n v="4123"/>
    <n v="84"/>
    <x v="2624"/>
    <d v="2017-08-25T00:00:00"/>
    <n v="127"/>
    <b v="0"/>
    <s v="Approved"/>
    <s v="Trek Bicycles"/>
    <s v="Road"/>
    <s v="medium"/>
    <s v="medium"/>
    <n v="290.62"/>
    <n v="215.14"/>
    <d v="1999-07-26T00:00:00"/>
    <n v="75.480000000000018"/>
    <s v="F"/>
    <n v="85"/>
    <d v="1967-04-07T00:00:00"/>
    <n v="53.279016596905123"/>
    <s v="Senior Quality Engineer"/>
    <s v="Health"/>
    <s v="Mass Customer"/>
    <s v="N"/>
    <s v="Yes"/>
    <n v="17"/>
    <m/>
  </r>
  <r>
    <n v="4151"/>
    <n v="15"/>
    <x v="2464"/>
    <d v="2017-08-25T00:00:00"/>
    <n v="127"/>
    <b v="0"/>
    <s v="Approved"/>
    <s v="Norco Bicycles"/>
    <s v="Standard"/>
    <s v="low"/>
    <s v="medium"/>
    <n v="958.74"/>
    <n v="748.9"/>
    <d v="2010-05-05T00:00:00"/>
    <n v="209.84000000000003"/>
    <s v="F"/>
    <n v="35"/>
    <d v="1974-01-29T00:00:00"/>
    <n v="46.45983851471334"/>
    <s v="Payment Adjustment Coordinator"/>
    <s v="Health"/>
    <s v="Mass Customer"/>
    <s v="N"/>
    <s v="Yes"/>
    <n v="9"/>
    <m/>
  </r>
  <r>
    <n v="6988"/>
    <n v="0"/>
    <x v="2543"/>
    <d v="2017-05-06T00:00:00"/>
    <m/>
    <b v="0"/>
    <s v="Approved"/>
    <m/>
    <m/>
    <m/>
    <m/>
    <n v="1734.3"/>
    <m/>
    <m/>
    <m/>
    <m/>
    <m/>
    <m/>
    <m/>
    <m/>
    <m/>
    <m/>
    <m/>
    <m/>
    <m/>
    <m/>
  </r>
  <r>
    <n v="4476"/>
    <n v="0"/>
    <x v="2389"/>
    <d v="2017-08-25T00:00:00"/>
    <n v="127"/>
    <b v="1"/>
    <s v="Approved"/>
    <s v="OHM Cycles"/>
    <s v="Standard"/>
    <s v="low"/>
    <s v="medium"/>
    <n v="71.16"/>
    <n v="56.93"/>
    <d v="2015-05-21T00:00:00"/>
    <n v="14.229999999999997"/>
    <s v="M"/>
    <n v="97"/>
    <d v="1992-06-20T00:00:00"/>
    <n v="28.057098788685945"/>
    <s v="Food Chemist"/>
    <s v="Health"/>
    <s v="High Net Worth"/>
    <s v="N"/>
    <s v="Yes"/>
    <n v="7"/>
    <m/>
  </r>
  <r>
    <n v="5342"/>
    <n v="37"/>
    <x v="1340"/>
    <d v="2017-08-25T00:00:00"/>
    <n v="127"/>
    <b v="0"/>
    <s v="Approved"/>
    <s v="OHM Cycles"/>
    <s v="Standard"/>
    <s v="low"/>
    <s v="medium"/>
    <n v="1793.43"/>
    <n v="248.82"/>
    <d v="1999-07-20T00:00:00"/>
    <n v="1544.6100000000001"/>
    <s v="F"/>
    <n v="37"/>
    <d v="1978-08-19T00:00:00"/>
    <n v="41.903674131151696"/>
    <n v="0"/>
    <s v="n/a"/>
    <s v="Mass Customer"/>
    <s v="N"/>
    <s v="No"/>
    <n v="19"/>
    <m/>
  </r>
  <r>
    <n v="6136"/>
    <n v="46"/>
    <x v="642"/>
    <d v="2017-08-25T00:00:00"/>
    <n v="127"/>
    <b v="1"/>
    <s v="Approved"/>
    <s v="OHM Cycles"/>
    <s v="Standard"/>
    <s v="low"/>
    <s v="medium"/>
    <n v="1793.43"/>
    <n v="248.82"/>
    <d v="1999-07-20T00:00:00"/>
    <n v="1544.6100000000001"/>
    <s v="M"/>
    <n v="37"/>
    <d v="1993-03-21T00:00:00"/>
    <n v="27.306413857179095"/>
    <s v="Accounting Assistant I"/>
    <s v="Financial Services"/>
    <s v="High Net Worth"/>
    <s v="N"/>
    <s v="Yes"/>
    <n v="6"/>
    <m/>
  </r>
  <r>
    <n v="6519"/>
    <n v="34"/>
    <x v="1201"/>
    <d v="2017-08-25T00:00:00"/>
    <n v="127"/>
    <b v="0"/>
    <s v="Approved"/>
    <s v="Norco Bicycles"/>
    <s v="Road"/>
    <s v="high"/>
    <s v="large"/>
    <n v="774.53"/>
    <n v="464.72"/>
    <d v="2008-03-19T00:00:00"/>
    <n v="309.80999999999995"/>
    <s v="M"/>
    <n v="46"/>
    <d v="1978-03-02T00:00:00"/>
    <n v="42.369427555809231"/>
    <s v="Assistant Professor"/>
    <s v="n/a"/>
    <s v="Mass Customer"/>
    <s v="N"/>
    <s v="Yes"/>
    <n v="18"/>
    <m/>
  </r>
  <r>
    <n v="6783"/>
    <n v="15"/>
    <x v="3047"/>
    <d v="2017-08-25T00:00:00"/>
    <n v="127"/>
    <b v="0"/>
    <s v="Approved"/>
    <s v="Norco Bicycles"/>
    <s v="Standard"/>
    <s v="low"/>
    <s v="medium"/>
    <n v="958.74"/>
    <n v="748.9"/>
    <d v="2005-12-07T00:00:00"/>
    <n v="209.84000000000003"/>
    <s v="F"/>
    <n v="57"/>
    <d v="1969-07-20T00:00:00"/>
    <n v="50.991345364028412"/>
    <s v="Associate Professor"/>
    <s v="Retail"/>
    <s v="Mass Customer"/>
    <s v="N"/>
    <s v="No"/>
    <n v="4"/>
    <m/>
  </r>
  <r>
    <n v="6844"/>
    <n v="62"/>
    <x v="1088"/>
    <d v="2017-08-25T00:00:00"/>
    <n v="127"/>
    <b v="0"/>
    <s v="Approved"/>
    <s v="Solex"/>
    <s v="Standard"/>
    <s v="medium"/>
    <s v="medium"/>
    <n v="478.16"/>
    <n v="298.72000000000003"/>
    <d v="2014-03-03T00:00:00"/>
    <n v="179.44"/>
    <s v="M"/>
    <n v="7"/>
    <d v="1975-08-05T00:00:00"/>
    <n v="44.944770021562654"/>
    <s v="Analog Circuit Design manager"/>
    <s v="Financial Services"/>
    <s v="Mass Customer"/>
    <s v="N"/>
    <s v="Yes"/>
    <n v="4"/>
    <m/>
  </r>
  <r>
    <n v="7505"/>
    <n v="88"/>
    <x v="711"/>
    <d v="2017-08-25T00:00:00"/>
    <n v="127"/>
    <b v="0"/>
    <s v="Approved"/>
    <s v="Norco Bicycles"/>
    <s v="Standard"/>
    <s v="medium"/>
    <s v="medium"/>
    <n v="1198.46"/>
    <n v="381.1"/>
    <d v="1998-12-16T00:00:00"/>
    <n v="817.36"/>
    <s v="M"/>
    <n v="40"/>
    <d v="1979-06-01T00:00:00"/>
    <n v="41.120112487316078"/>
    <s v="Senior Developer"/>
    <s v="Health"/>
    <s v="Mass Customer"/>
    <s v="N"/>
    <s v="No"/>
    <n v="19"/>
    <m/>
  </r>
  <r>
    <n v="7607"/>
    <n v="4"/>
    <x v="1721"/>
    <d v="2017-08-25T00:00:00"/>
    <n v="127"/>
    <b v="0"/>
    <s v="Approved"/>
    <s v="Giant Bicycles"/>
    <s v="Standard"/>
    <s v="high"/>
    <s v="medium"/>
    <n v="1129.1300000000001"/>
    <n v="677.48"/>
    <d v="2011-04-16T00:00:00"/>
    <n v="451.65000000000009"/>
    <s v="F"/>
    <n v="43"/>
    <d v="1966-03-11T00:00:00"/>
    <n v="54.352989199644846"/>
    <s v="Accounting Assistant I"/>
    <s v="Property"/>
    <s v="Affluent Customer"/>
    <s v="N"/>
    <s v="Yes"/>
    <n v="12"/>
    <m/>
  </r>
  <r>
    <n v="8633"/>
    <n v="43"/>
    <x v="3048"/>
    <d v="2017-08-25T00:00:00"/>
    <n v="127"/>
    <b v="1"/>
    <s v="Approved"/>
    <s v="Solex"/>
    <s v="Standard"/>
    <s v="medium"/>
    <s v="medium"/>
    <n v="1151.96"/>
    <n v="649.49"/>
    <d v="1999-12-04T00:00:00"/>
    <n v="502.47"/>
    <s v="F"/>
    <n v="39"/>
    <d v="1976-07-25T00:00:00"/>
    <n v="43.972167281836626"/>
    <s v="Tax Accountant"/>
    <s v="Retail"/>
    <s v="Mass Customer"/>
    <s v="N"/>
    <s v="No"/>
    <n v="18"/>
    <m/>
  </r>
  <r>
    <n v="8688"/>
    <n v="73"/>
    <x v="3049"/>
    <d v="2017-08-25T00:00:00"/>
    <n v="127"/>
    <b v="0"/>
    <s v="Approved"/>
    <s v="Solex"/>
    <s v="Standard"/>
    <s v="medium"/>
    <s v="medium"/>
    <n v="1945.43"/>
    <n v="333.18"/>
    <d v="2002-08-31T00:00:00"/>
    <n v="1612.25"/>
    <s v="M"/>
    <n v="40"/>
    <d v="1977-08-22T00:00:00"/>
    <n v="42.895454953069503"/>
    <s v="Budget/Accounting Analyst I"/>
    <s v="Argiculture"/>
    <s v="Affluent Customer"/>
    <s v="N"/>
    <s v="No"/>
    <n v="8"/>
    <m/>
  </r>
  <r>
    <n v="10080"/>
    <n v="93"/>
    <x v="1743"/>
    <d v="2017-08-25T00:00:00"/>
    <n v="127"/>
    <b v="0"/>
    <s v="Approved"/>
    <s v="WeareA2B"/>
    <s v="Standard"/>
    <s v="medium"/>
    <s v="medium"/>
    <n v="1065.03"/>
    <n v="230.09"/>
    <d v="2000-11-03T00:00:00"/>
    <n v="834.93999999999994"/>
    <s v="F"/>
    <n v="50"/>
    <d v="1976-03-21T00:00:00"/>
    <n v="44.317372761288681"/>
    <s v="Occupational Therapist"/>
    <s v="Health"/>
    <s v="Mass Customer"/>
    <s v="N"/>
    <s v="No"/>
    <n v="12"/>
    <m/>
  </r>
  <r>
    <n v="10133"/>
    <n v="19"/>
    <x v="643"/>
    <d v="2017-08-25T00:00:00"/>
    <n v="127"/>
    <b v="0"/>
    <s v="Approved"/>
    <s v="OHM Cycles"/>
    <s v="Road"/>
    <s v="high"/>
    <s v="large"/>
    <n v="12.01"/>
    <n v="7.21"/>
    <d v="2009-03-08T00:00:00"/>
    <n v="4.8"/>
    <s v="M"/>
    <n v="98"/>
    <d v="1971-04-20T00:00:00"/>
    <n v="49.240660432521558"/>
    <s v="Budget/Accounting Analyst IV"/>
    <s v="Property"/>
    <s v="Mass Customer"/>
    <s v="N"/>
    <s v="No"/>
    <n v="7"/>
    <m/>
  </r>
  <r>
    <n v="11244"/>
    <n v="82"/>
    <x v="1246"/>
    <d v="2017-08-25T00:00:00"/>
    <n v="127"/>
    <b v="0"/>
    <s v="Approved"/>
    <s v="Giant Bicycles"/>
    <s v="Road"/>
    <s v="medium"/>
    <s v="medium"/>
    <n v="1538.99"/>
    <n v="829.65"/>
    <d v="2016-02-04T00:00:00"/>
    <n v="709.34"/>
    <s v="M"/>
    <n v="57"/>
    <d v="1994-10-31T00:00:00"/>
    <n v="25.692715227042108"/>
    <s v="Office Assistant III"/>
    <s v="Property"/>
    <s v="High Net Worth"/>
    <s v="N"/>
    <s v="No"/>
    <n v="5"/>
    <m/>
  </r>
  <r>
    <n v="11253"/>
    <n v="97"/>
    <x v="2028"/>
    <d v="2017-08-25T00:00:00"/>
    <n v="127"/>
    <b v="1"/>
    <s v="Approved"/>
    <s v="Solex"/>
    <s v="Standard"/>
    <s v="medium"/>
    <s v="large"/>
    <n v="202.62"/>
    <n v="151.96"/>
    <d v="2016-03-29T00:00:00"/>
    <n v="50.66"/>
    <s v="M"/>
    <n v="39"/>
    <d v="1961-03-15T00:00:00"/>
    <n v="59.34477002156266"/>
    <s v="Budget/Accounting Analyst III"/>
    <s v="Financial Services"/>
    <s v="Affluent Customer"/>
    <s v="N"/>
    <s v="No"/>
    <n v="19"/>
    <m/>
  </r>
  <r>
    <n v="12312"/>
    <n v="21"/>
    <x v="1510"/>
    <d v="2017-08-25T00:00:00"/>
    <n v="127"/>
    <b v="1"/>
    <s v="Approved"/>
    <s v="Solex"/>
    <s v="Standard"/>
    <s v="medium"/>
    <s v="large"/>
    <n v="1071.23"/>
    <n v="380.74"/>
    <d v="1996-04-05T00:00:00"/>
    <n v="690.49"/>
    <s v="F"/>
    <n v="9"/>
    <d v="1954-05-03T00:00:00"/>
    <n v="66.216002898274979"/>
    <s v="VP Marketing"/>
    <s v="Manufacturing"/>
    <s v="Mass Customer"/>
    <s v="N"/>
    <s v="No"/>
    <n v="5"/>
    <m/>
  </r>
  <r>
    <n v="12314"/>
    <n v="62"/>
    <x v="1278"/>
    <d v="2017-08-25T00:00:00"/>
    <n v="127"/>
    <b v="1"/>
    <s v="Approved"/>
    <s v="Solex"/>
    <s v="Standard"/>
    <s v="medium"/>
    <s v="medium"/>
    <n v="478.16"/>
    <n v="298.72000000000003"/>
    <d v="1993-06-23T00:00:00"/>
    <n v="179.44"/>
    <s v="F"/>
    <n v="92"/>
    <d v="1977-01-27T00:00:00"/>
    <n v="43.46257824074074"/>
    <s v="Systems Administrator II"/>
    <s v="n/a"/>
    <s v="Mass Customer"/>
    <s v="N"/>
    <s v="No"/>
    <n v="17"/>
    <m/>
  </r>
  <r>
    <n v="12695"/>
    <n v="23"/>
    <x v="1836"/>
    <d v="2017-08-25T00:00:00"/>
    <n v="127"/>
    <b v="0"/>
    <s v="Approved"/>
    <s v="Norco Bicycles"/>
    <s v="Mountain"/>
    <s v="low"/>
    <s v="small"/>
    <n v="688.63"/>
    <n v="612.88"/>
    <d v="1999-06-23T00:00:00"/>
    <n v="75.75"/>
    <s v="F"/>
    <n v="70"/>
    <d v="1999-12-26T00:00:00"/>
    <n v="20.536550843480466"/>
    <s v="Speech Pathologist"/>
    <s v="Property"/>
    <s v="Mass Customer"/>
    <s v="N"/>
    <s v="Yes"/>
    <n v="2"/>
    <m/>
  </r>
  <r>
    <n v="12763"/>
    <n v="78"/>
    <x v="582"/>
    <d v="2017-08-25T00:00:00"/>
    <n v="127"/>
    <b v="0"/>
    <s v="Approved"/>
    <s v="Giant Bicycles"/>
    <s v="Standard"/>
    <s v="medium"/>
    <s v="large"/>
    <n v="1765.3"/>
    <n v="709.48"/>
    <d v="2004-07-25T00:00:00"/>
    <n v="1055.82"/>
    <s v="F"/>
    <n v="69"/>
    <d v="1972-06-21T00:00:00"/>
    <n v="48.068057692795534"/>
    <s v="Senior Editor"/>
    <s v="Financial Services"/>
    <s v="Mass Customer"/>
    <s v="N"/>
    <s v="No"/>
    <n v="13"/>
    <m/>
  </r>
  <r>
    <n v="12974"/>
    <n v="25"/>
    <x v="207"/>
    <d v="2017-08-25T00:00:00"/>
    <n v="127"/>
    <b v="0"/>
    <s v="Approved"/>
    <s v="Giant Bicycles"/>
    <s v="Road"/>
    <s v="medium"/>
    <s v="medium"/>
    <n v="1538.99"/>
    <n v="829.65"/>
    <d v="1991-11-10T00:00:00"/>
    <n v="709.34"/>
    <s v="M"/>
    <n v="5"/>
    <d v="1995-03-21T00:00:00"/>
    <n v="25.306413857179095"/>
    <n v="0"/>
    <s v="Health"/>
    <s v="Mass Customer"/>
    <s v="N"/>
    <s v="Yes"/>
    <n v="3"/>
    <m/>
  </r>
  <r>
    <n v="12995"/>
    <n v="8"/>
    <x v="2473"/>
    <d v="2017-08-25T00:00:00"/>
    <n v="127"/>
    <b v="0"/>
    <s v="Approved"/>
    <s v="Solex"/>
    <s v="Road"/>
    <s v="medium"/>
    <s v="small"/>
    <n v="1703.52"/>
    <n v="1516.13"/>
    <d v="1991-11-07T00:00:00"/>
    <n v="187.38999999999987"/>
    <s v="F"/>
    <n v="7"/>
    <d v="1976-01-16T00:00:00"/>
    <n v="44.495454953069505"/>
    <s v="Software Engineer IV"/>
    <s v="n/a"/>
    <s v="Affluent Customer"/>
    <s v="N"/>
    <s v="Yes"/>
    <n v="7"/>
    <m/>
  </r>
  <r>
    <n v="13606"/>
    <n v="94"/>
    <x v="302"/>
    <d v="2017-08-25T00:00:00"/>
    <n v="127"/>
    <b v="1"/>
    <s v="Approved"/>
    <s v="Giant Bicycles"/>
    <s v="Standard"/>
    <s v="medium"/>
    <s v="large"/>
    <n v="1635.3"/>
    <n v="993.66"/>
    <d v="2013-06-09T00:00:00"/>
    <n v="641.64"/>
    <s v="M"/>
    <n v="15"/>
    <d v="1994-06-22T00:00:00"/>
    <n v="26.051619336631148"/>
    <s v="Geologist III"/>
    <s v="n/a"/>
    <s v="Affluent Customer"/>
    <s v="N"/>
    <s v="No"/>
    <n v="7"/>
    <m/>
  </r>
  <r>
    <n v="13930"/>
    <n v="0"/>
    <x v="685"/>
    <d v="2017-08-25T00:00:00"/>
    <n v="127"/>
    <b v="0"/>
    <s v="Approved"/>
    <s v="Solex"/>
    <s v="Road"/>
    <s v="medium"/>
    <s v="medium"/>
    <n v="416.98"/>
    <n v="312.74"/>
    <d v="2011-05-09T00:00:00"/>
    <n v="104.24000000000001"/>
    <s v="M"/>
    <n v="0"/>
    <d v="1967-05-01T00:00:00"/>
    <n v="53.213263172247586"/>
    <s v="Clinical Specialist"/>
    <s v="Health"/>
    <s v="High Net Worth"/>
    <s v="N"/>
    <s v="Yes"/>
    <n v="5"/>
    <m/>
  </r>
  <r>
    <n v="14670"/>
    <n v="38"/>
    <x v="2915"/>
    <d v="2017-08-25T00:00:00"/>
    <n v="127"/>
    <b v="0"/>
    <s v="Approved"/>
    <s v="Solex"/>
    <s v="Standard"/>
    <s v="medium"/>
    <s v="medium"/>
    <n v="1577.53"/>
    <n v="826.51"/>
    <d v="2011-08-24T00:00:00"/>
    <n v="751.02"/>
    <s v="M"/>
    <n v="43"/>
    <d v="1973-04-10T00:00:00"/>
    <n v="47.265317966768137"/>
    <s v="Human Resources Manager"/>
    <s v="Manufacturing"/>
    <s v="Mass Customer"/>
    <s v="N"/>
    <s v="Yes"/>
    <n v="7"/>
    <m/>
  </r>
  <r>
    <n v="16015"/>
    <n v="35"/>
    <x v="1971"/>
    <d v="2017-08-25T00:00:00"/>
    <n v="127"/>
    <b v="1"/>
    <s v="Approved"/>
    <s v="Trek Bicycles"/>
    <s v="Standard"/>
    <s v="low"/>
    <s v="medium"/>
    <n v="1057.51"/>
    <n v="154.4"/>
    <d v="1999-07-20T00:00:00"/>
    <n v="903.11"/>
    <s v="M"/>
    <n v="90"/>
    <d v="1986-08-11T00:00:00"/>
    <n v="33.920112487316082"/>
    <s v="Statistician III"/>
    <s v="Property"/>
    <s v="Affluent Customer"/>
    <s v="N"/>
    <s v="Yes"/>
    <n v="17"/>
    <m/>
  </r>
  <r>
    <n v="17495"/>
    <n v="23"/>
    <x v="2300"/>
    <d v="2017-08-25T00:00:00"/>
    <n v="127"/>
    <b v="1"/>
    <s v="Approved"/>
    <s v="Norco Bicycles"/>
    <s v="Mountain"/>
    <s v="low"/>
    <s v="small"/>
    <n v="688.63"/>
    <n v="612.88"/>
    <d v="1993-10-02T00:00:00"/>
    <n v="75.75"/>
    <s v="M"/>
    <n v="65"/>
    <d v="1979-09-28T00:00:00"/>
    <n v="40.794085090055809"/>
    <s v="Marketing Assistant"/>
    <s v="IT"/>
    <s v="Mass Customer"/>
    <s v="N"/>
    <s v="No"/>
    <n v="18"/>
    <m/>
  </r>
  <r>
    <n v="17567"/>
    <n v="82"/>
    <x v="1918"/>
    <d v="2017-08-25T00:00:00"/>
    <n v="127"/>
    <b v="0"/>
    <s v="Approved"/>
    <s v="Norco Bicycles"/>
    <s v="Standard"/>
    <s v="high"/>
    <s v="medium"/>
    <n v="1148.6400000000001"/>
    <n v="689.18"/>
    <d v="2015-08-10T00:00:00"/>
    <n v="459.46000000000015"/>
    <s v="F"/>
    <n v="2"/>
    <d v="1973-08-01T00:00:00"/>
    <n v="46.955728925672247"/>
    <s v="GIS Technical Architect"/>
    <s v="Property"/>
    <s v="Affluent Customer"/>
    <s v="N"/>
    <s v="No"/>
    <n v="22"/>
    <m/>
  </r>
  <r>
    <n v="18136"/>
    <n v="22"/>
    <x v="289"/>
    <d v="2017-08-25T00:00:00"/>
    <n v="127"/>
    <b v="0"/>
    <s v="Approved"/>
    <s v="Solex"/>
    <s v="Standard"/>
    <s v="medium"/>
    <s v="medium"/>
    <n v="575.27"/>
    <n v="431.45"/>
    <d v="2013-03-12T00:00:00"/>
    <n v="143.82"/>
    <s v="M"/>
    <n v="12"/>
    <d v="1987-03-24T00:00:00"/>
    <n v="33.303674131151695"/>
    <s v="Tax Accountant"/>
    <s v="Telecommunications"/>
    <s v="High Net Worth"/>
    <s v="N"/>
    <s v="No"/>
    <n v="17"/>
    <m/>
  </r>
  <r>
    <n v="7016"/>
    <n v="0"/>
    <x v="2609"/>
    <d v="2017-07-25T00:00:00"/>
    <m/>
    <b v="0"/>
    <s v="Approved"/>
    <m/>
    <m/>
    <m/>
    <m/>
    <n v="240.72"/>
    <m/>
    <m/>
    <m/>
    <m/>
    <m/>
    <m/>
    <m/>
    <m/>
    <m/>
    <m/>
    <m/>
    <m/>
    <m/>
    <m/>
  </r>
  <r>
    <n v="18172"/>
    <n v="62"/>
    <x v="2323"/>
    <d v="2017-08-25T00:00:00"/>
    <n v="127"/>
    <b v="0"/>
    <s v="Approved"/>
    <s v="Solex"/>
    <s v="Standard"/>
    <s v="medium"/>
    <s v="medium"/>
    <n v="478.16"/>
    <n v="298.72000000000003"/>
    <d v="2010-08-20T00:00:00"/>
    <n v="179.44"/>
    <s v="F"/>
    <n v="51"/>
    <d v="1984-12-08T00:00:00"/>
    <n v="35.594085090055806"/>
    <n v="0"/>
    <s v="Argiculture"/>
    <s v="Mass Customer"/>
    <s v="N"/>
    <s v="Yes"/>
    <n v="9"/>
    <m/>
  </r>
  <r>
    <n v="19480"/>
    <n v="68"/>
    <x v="47"/>
    <d v="2017-08-25T00:00:00"/>
    <n v="127"/>
    <b v="0"/>
    <s v="Approved"/>
    <s v="OHM Cycles"/>
    <s v="Standard"/>
    <s v="medium"/>
    <s v="medium"/>
    <n v="1636.9"/>
    <n v="44.71"/>
    <d v="2002-08-31T00:00:00"/>
    <n v="1592.19"/>
    <s v="F"/>
    <n v="80"/>
    <d v="1996-10-28T00:00:00"/>
    <n v="23.698194679096904"/>
    <s v="Financial Analyst"/>
    <s v="Financial Services"/>
    <s v="Mass Customer"/>
    <s v="N"/>
    <s v="Yes"/>
    <n v="1"/>
    <m/>
  </r>
  <r>
    <n v="19857"/>
    <n v="94"/>
    <x v="1843"/>
    <d v="2017-08-25T00:00:00"/>
    <n v="127"/>
    <b v="0"/>
    <s v="Approved"/>
    <s v="Giant Bicycles"/>
    <s v="Standard"/>
    <s v="medium"/>
    <s v="large"/>
    <n v="1635.3"/>
    <n v="993.66"/>
    <d v="2013-06-09T00:00:00"/>
    <n v="641.64"/>
    <s v="M"/>
    <n v="94"/>
    <d v="1987-05-09T00:00:00"/>
    <n v="33.177646733891422"/>
    <s v="Quality Engineer"/>
    <s v="Entertainment"/>
    <s v="Mass Customer"/>
    <s v="N"/>
    <s v="No"/>
    <n v="20"/>
    <m/>
  </r>
  <r>
    <n v="1009"/>
    <n v="5"/>
    <x v="1816"/>
    <d v="2017-08-24T00:00:00"/>
    <n v="128"/>
    <b v="0"/>
    <s v="Approved"/>
    <s v="Trek Bicycles"/>
    <s v="Mountain"/>
    <s v="low"/>
    <s v="medium"/>
    <n v="574.64"/>
    <n v="459.71"/>
    <d v="2011-08-29T00:00:00"/>
    <n v="114.93"/>
    <s v="F"/>
    <n v="94"/>
    <d v="1962-04-14T00:00:00"/>
    <n v="58.262578240740737"/>
    <s v="Assistant Professor"/>
    <s v="Manufacturing"/>
    <s v="Affluent Customer"/>
    <s v="N"/>
    <s v="No"/>
    <n v="5"/>
    <m/>
  </r>
  <r>
    <n v="1071"/>
    <n v="12"/>
    <x v="3050"/>
    <d v="2017-08-24T00:00:00"/>
    <n v="128"/>
    <b v="0"/>
    <s v="Approved"/>
    <s v="WeareA2B"/>
    <s v="Standard"/>
    <s v="medium"/>
    <s v="medium"/>
    <n v="1231.1500000000001"/>
    <n v="161.6"/>
    <d v="2004-08-17T00:00:00"/>
    <n v="1069.5500000000002"/>
    <s v="M"/>
    <n v="86"/>
    <d v="1964-05-05T00:00:00"/>
    <n v="56.202304268138001"/>
    <s v="Account Executive"/>
    <s v="Manufacturing"/>
    <s v="Affluent Customer"/>
    <s v="N"/>
    <s v="No"/>
    <n v="10"/>
    <m/>
  </r>
  <r>
    <n v="1466"/>
    <n v="69"/>
    <x v="2335"/>
    <d v="2017-08-24T00:00:00"/>
    <n v="128"/>
    <b v="0"/>
    <s v="Approved"/>
    <s v="Norco Bicycles"/>
    <s v="Road"/>
    <s v="medium"/>
    <s v="large"/>
    <n v="1240.31"/>
    <n v="795.1"/>
    <d v="2015-08-10T00:00:00"/>
    <n v="445.20999999999992"/>
    <s v="F"/>
    <n v="28"/>
    <d v="1969-09-18T00:00:00"/>
    <n v="50.826961802384574"/>
    <s v="Electrical Engineer"/>
    <s v="Manufacturing"/>
    <s v="High Net Worth"/>
    <s v="N"/>
    <s v="Yes"/>
    <n v="14"/>
    <m/>
  </r>
  <r>
    <n v="1974"/>
    <n v="31"/>
    <x v="2576"/>
    <d v="2017-08-24T00:00:00"/>
    <n v="128"/>
    <b v="1"/>
    <s v="Approved"/>
    <s v="WeareA2B"/>
    <s v="Standard"/>
    <s v="medium"/>
    <s v="medium"/>
    <n v="752.64"/>
    <n v="205.36"/>
    <d v="2003-03-18T00:00:00"/>
    <n v="547.28"/>
    <s v="U"/>
    <n v="49"/>
    <d v="1899-12-30T00:00:00"/>
    <n v="0"/>
    <s v="Project Manager"/>
    <s v="IT"/>
    <s v="High Net Worth"/>
    <s v="N"/>
    <s v="Yes"/>
    <n v="0"/>
    <m/>
  </r>
  <r>
    <n v="7024"/>
    <n v="18"/>
    <x v="1557"/>
    <d v="2017-07-29T00:00:00"/>
    <m/>
    <b v="1"/>
    <s v="Cancelled"/>
    <s v="Solex"/>
    <s v="Standard"/>
    <s v="medium"/>
    <s v="medium"/>
    <n v="575.27"/>
    <n v="431.45"/>
    <n v="34165"/>
    <m/>
    <m/>
    <m/>
    <m/>
    <m/>
    <m/>
    <m/>
    <m/>
    <m/>
    <m/>
    <m/>
    <m/>
  </r>
  <r>
    <n v="2426"/>
    <n v="43"/>
    <x v="2234"/>
    <d v="2017-08-24T00:00:00"/>
    <n v="128"/>
    <b v="1"/>
    <s v="Approved"/>
    <s v="Solex"/>
    <s v="Standard"/>
    <s v="medium"/>
    <s v="medium"/>
    <n v="1151.96"/>
    <n v="649.49"/>
    <d v="2011-05-09T00:00:00"/>
    <n v="502.47"/>
    <s v="M"/>
    <n v="98"/>
    <d v="1986-02-02T00:00:00"/>
    <n v="34.440660432521561"/>
    <s v="Community Outreach Specialist"/>
    <s v="Manufacturing"/>
    <s v="Affluent Customer"/>
    <s v="N"/>
    <s v="Yes"/>
    <n v="14"/>
    <m/>
  </r>
  <r>
    <n v="2877"/>
    <n v="63"/>
    <x v="1227"/>
    <d v="2017-08-24T00:00:00"/>
    <n v="128"/>
    <b v="0"/>
    <s v="Approved"/>
    <s v="Solex"/>
    <s v="Standard"/>
    <s v="medium"/>
    <s v="medium"/>
    <n v="1483.2"/>
    <n v="99.59"/>
    <d v="1998-12-17T00:00:00"/>
    <n v="1383.6100000000001"/>
    <s v="M"/>
    <n v="72"/>
    <d v="1969-09-15T00:00:00"/>
    <n v="50.835180980466767"/>
    <s v="Librarian"/>
    <s v="Entertainment"/>
    <s v="Mass Customer"/>
    <s v="N"/>
    <s v="No"/>
    <n v="10"/>
    <m/>
  </r>
  <r>
    <n v="2916"/>
    <n v="40"/>
    <x v="595"/>
    <d v="2017-08-24T00:00:00"/>
    <n v="128"/>
    <b v="1"/>
    <s v="Approved"/>
    <s v="OHM Cycles"/>
    <s v="Standard"/>
    <s v="high"/>
    <s v="medium"/>
    <n v="1458.17"/>
    <n v="874.9"/>
    <d v="2008-03-19T00:00:00"/>
    <n v="583.2700000000001"/>
    <s v="F"/>
    <n v="31"/>
    <d v="1984-06-12T00:00:00"/>
    <n v="36.08449604895992"/>
    <s v="Senior Editor"/>
    <s v="n/a"/>
    <s v="Mass Customer"/>
    <s v="N"/>
    <s v="Yes"/>
    <n v="2"/>
    <m/>
  </r>
  <r>
    <n v="2952"/>
    <n v="80"/>
    <x v="338"/>
    <d v="2017-08-24T00:00:00"/>
    <n v="128"/>
    <b v="1"/>
    <s v="Approved"/>
    <s v="OHM Cycles"/>
    <s v="Touring"/>
    <s v="low"/>
    <s v="medium"/>
    <n v="1073.07"/>
    <n v="933.84"/>
    <d v="2015-08-10T00:00:00"/>
    <n v="139.2299999999999"/>
    <s v="F"/>
    <n v="32"/>
    <d v="1986-02-25T00:00:00"/>
    <n v="34.377646733891424"/>
    <s v="Executive Secretary"/>
    <s v="n/a"/>
    <s v="Mass Customer"/>
    <s v="N"/>
    <s v="Yes"/>
    <n v="13"/>
    <m/>
  </r>
  <r>
    <n v="3102"/>
    <n v="10"/>
    <x v="2920"/>
    <d v="2017-08-24T00:00:00"/>
    <n v="128"/>
    <b v="1"/>
    <s v="Approved"/>
    <s v="WeareA2B"/>
    <s v="Touring"/>
    <s v="medium"/>
    <s v="medium"/>
    <n v="1466.68"/>
    <n v="363.25"/>
    <d v="2013-03-12T00:00:00"/>
    <n v="1103.43"/>
    <s v="F"/>
    <n v="72"/>
    <d v="1963-05-02T00:00:00"/>
    <n v="57.213263172247586"/>
    <s v="Web Developer I"/>
    <s v="Retail"/>
    <s v="Mass Customer"/>
    <s v="N"/>
    <s v="Yes"/>
    <n v="4"/>
    <m/>
  </r>
  <r>
    <n v="4702"/>
    <n v="41"/>
    <x v="2725"/>
    <d v="2017-08-24T00:00:00"/>
    <n v="128"/>
    <b v="1"/>
    <s v="Approved"/>
    <s v="Norco Bicycles"/>
    <s v="Standard"/>
    <s v="low"/>
    <s v="medium"/>
    <n v="958.74"/>
    <n v="748.9"/>
    <d v="2005-12-07T00:00:00"/>
    <n v="209.84000000000003"/>
    <s v="M"/>
    <n v="34"/>
    <d v="1972-05-12T00:00:00"/>
    <n v="48.177646733891422"/>
    <s v="Senior Developer"/>
    <s v="Health"/>
    <s v="High Net Worth"/>
    <s v="N"/>
    <s v="No"/>
    <n v="5"/>
    <m/>
  </r>
  <r>
    <n v="4705"/>
    <n v="100"/>
    <x v="1564"/>
    <d v="2017-08-24T00:00:00"/>
    <n v="128"/>
    <b v="0"/>
    <s v="Approved"/>
    <s v="Trek Bicycles"/>
    <s v="Standard"/>
    <s v="medium"/>
    <s v="small"/>
    <n v="1386.84"/>
    <n v="1234.29"/>
    <d v="2010-05-05T00:00:00"/>
    <n v="152.54999999999995"/>
    <s v="F"/>
    <n v="73"/>
    <d v="1981-02-03T00:00:00"/>
    <n v="39.440660432521561"/>
    <s v="Account Executive"/>
    <s v="Retail"/>
    <s v="High Net Worth"/>
    <s v="N"/>
    <s v="Yes"/>
    <n v="9"/>
    <m/>
  </r>
  <r>
    <n v="4737"/>
    <n v="95"/>
    <x v="1742"/>
    <d v="2017-08-24T00:00:00"/>
    <n v="128"/>
    <b v="1"/>
    <s v="Approved"/>
    <s v="Giant Bicycles"/>
    <s v="Standard"/>
    <s v="medium"/>
    <s v="large"/>
    <n v="569.55999999999995"/>
    <n v="528.42999999999995"/>
    <d v="2004-01-16T00:00:00"/>
    <n v="41.129999999999995"/>
    <s v="M"/>
    <n v="62"/>
    <d v="1956-12-06T00:00:00"/>
    <n v="63.618742624302385"/>
    <s v="Paralegal"/>
    <s v="Financial Services"/>
    <s v="Mass Customer"/>
    <s v="N"/>
    <s v="Yes"/>
    <n v="16"/>
    <m/>
  </r>
  <r>
    <n v="5167"/>
    <n v="59"/>
    <x v="1649"/>
    <d v="2017-08-24T00:00:00"/>
    <n v="128"/>
    <b v="1"/>
    <s v="Approved"/>
    <s v="Solex"/>
    <s v="Standard"/>
    <s v="medium"/>
    <s v="large"/>
    <n v="1061.56"/>
    <n v="733.58"/>
    <d v="1993-07-20T00:00:00"/>
    <n v="327.9799999999999"/>
    <s v="F"/>
    <n v="23"/>
    <d v="1973-11-24T00:00:00"/>
    <n v="46.640660432521564"/>
    <s v="Assistant Professor"/>
    <s v="Financial Services"/>
    <s v="Mass Customer"/>
    <s v="N"/>
    <s v="No"/>
    <n v="9"/>
    <m/>
  </r>
  <r>
    <n v="5791"/>
    <n v="52"/>
    <x v="1629"/>
    <d v="2017-08-24T00:00:00"/>
    <n v="128"/>
    <b v="1"/>
    <s v="Approved"/>
    <s v="OHM Cycles"/>
    <s v="Road"/>
    <s v="medium"/>
    <s v="medium"/>
    <n v="1280.28"/>
    <n v="829.51"/>
    <d v="1997-02-09T00:00:00"/>
    <n v="450.77"/>
    <s v="M"/>
    <n v="84"/>
    <d v="1991-01-27T00:00:00"/>
    <n v="29.454359062658547"/>
    <n v="0"/>
    <s v="Manufacturing"/>
    <s v="Affluent Customer"/>
    <s v="N"/>
    <s v="Yes"/>
    <n v="2"/>
    <m/>
  </r>
  <r>
    <n v="5837"/>
    <n v="56"/>
    <x v="1233"/>
    <d v="2017-08-24T00:00:00"/>
    <n v="128"/>
    <b v="0"/>
    <s v="Approved"/>
    <s v="OHM Cycles"/>
    <s v="Standard"/>
    <s v="medium"/>
    <s v="medium"/>
    <n v="183.86"/>
    <n v="137.9"/>
    <d v="1997-10-04T00:00:00"/>
    <n v="45.960000000000008"/>
    <s v="M"/>
    <n v="49"/>
    <d v="1976-03-18T00:00:00"/>
    <n v="44.325591939370874"/>
    <s v="Administrative Officer"/>
    <s v="Financial Services"/>
    <s v="Affluent Customer"/>
    <s v="N"/>
    <s v="No"/>
    <n v="4"/>
    <m/>
  </r>
  <r>
    <n v="6957"/>
    <n v="37"/>
    <x v="1823"/>
    <d v="2017-08-24T00:00:00"/>
    <n v="128"/>
    <b v="1"/>
    <s v="Approved"/>
    <s v="OHM Cycles"/>
    <s v="Standard"/>
    <s v="low"/>
    <s v="medium"/>
    <n v="1793.43"/>
    <n v="248.82"/>
    <d v="2010-06-07T00:00:00"/>
    <n v="1544.6100000000001"/>
    <s v="F"/>
    <n v="89"/>
    <d v="1984-10-06T00:00:00"/>
    <n v="35.766687829781837"/>
    <s v="VP Accounting"/>
    <s v="Financial Services"/>
    <s v="Mass Customer"/>
    <s v="N"/>
    <s v="Yes"/>
    <n v="13"/>
    <m/>
  </r>
  <r>
    <n v="8124"/>
    <n v="69"/>
    <x v="1449"/>
    <d v="2017-08-24T00:00:00"/>
    <n v="128"/>
    <b v="1"/>
    <s v="Approved"/>
    <s v="Giant Bicycles"/>
    <s v="Road"/>
    <s v="medium"/>
    <s v="medium"/>
    <n v="792.9"/>
    <n v="594.67999999999995"/>
    <d v="1994-07-12T00:00:00"/>
    <n v="198.22000000000003"/>
    <s v="F"/>
    <n v="32"/>
    <d v="1971-08-15T00:00:00"/>
    <n v="48.920112487316082"/>
    <s v="Human Resources Manager"/>
    <s v="n/a"/>
    <s v="Affluent Customer"/>
    <s v="N"/>
    <s v="Yes"/>
    <n v="8"/>
    <m/>
  </r>
  <r>
    <n v="8287"/>
    <n v="89"/>
    <x v="478"/>
    <d v="2017-08-24T00:00:00"/>
    <n v="128"/>
    <b v="1"/>
    <s v="Approved"/>
    <s v="Giant Bicycles"/>
    <s v="Standard"/>
    <s v="medium"/>
    <s v="large"/>
    <n v="1812.75"/>
    <n v="582.48"/>
    <d v="2006-02-02T00:00:00"/>
    <n v="1230.27"/>
    <s v="F"/>
    <n v="82"/>
    <d v="1979-01-12T00:00:00"/>
    <n v="41.503674131151698"/>
    <s v="Structural Analysis Engineer"/>
    <s v="n/a"/>
    <s v="High Net Worth"/>
    <s v="N"/>
    <s v="Yes"/>
    <n v="15"/>
    <m/>
  </r>
  <r>
    <n v="8488"/>
    <n v="68"/>
    <x v="2806"/>
    <d v="2017-08-24T00:00:00"/>
    <n v="128"/>
    <b v="0"/>
    <s v="Approved"/>
    <s v="OHM Cycles"/>
    <s v="Standard"/>
    <s v="medium"/>
    <s v="medium"/>
    <n v="1636.9"/>
    <n v="44.71"/>
    <d v="2010-08-20T00:00:00"/>
    <n v="1592.19"/>
    <s v="M"/>
    <n v="88"/>
    <d v="1967-11-29T00:00:00"/>
    <n v="52.632441254439371"/>
    <s v="VP Sales"/>
    <s v="Manufacturing"/>
    <s v="Affluent Customer"/>
    <s v="N"/>
    <s v="No"/>
    <n v="5"/>
    <m/>
  </r>
  <r>
    <n v="8528"/>
    <n v="68"/>
    <x v="2289"/>
    <d v="2017-08-24T00:00:00"/>
    <n v="128"/>
    <b v="1"/>
    <s v="Approved"/>
    <s v="OHM Cycles"/>
    <s v="Standard"/>
    <s v="medium"/>
    <s v="medium"/>
    <n v="1636.9"/>
    <n v="44.71"/>
    <d v="2016-12-06T00:00:00"/>
    <n v="1592.19"/>
    <s v="F"/>
    <n v="2"/>
    <d v="1966-07-24T00:00:00"/>
    <n v="53.983126185946219"/>
    <s v="Sales Associate"/>
    <s v="Property"/>
    <s v="Mass Customer"/>
    <s v="N"/>
    <s v="Yes"/>
    <n v="18"/>
    <m/>
  </r>
  <r>
    <n v="9891"/>
    <n v="3"/>
    <x v="1570"/>
    <d v="2017-08-24T00:00:00"/>
    <n v="128"/>
    <b v="0"/>
    <s v="Approved"/>
    <s v="Trek Bicycles"/>
    <s v="Standard"/>
    <s v="medium"/>
    <s v="large"/>
    <n v="2091.4699999999998"/>
    <n v="388.92"/>
    <d v="2012-04-10T00:00:00"/>
    <n v="1702.5499999999997"/>
    <s v="M"/>
    <n v="27"/>
    <d v="1992-10-07T00:00:00"/>
    <n v="27.758468651699644"/>
    <s v="Marketing Manager"/>
    <s v="Manufacturing"/>
    <s v="Mass Customer"/>
    <s v="N"/>
    <s v="No"/>
    <n v="2"/>
    <m/>
  </r>
  <r>
    <n v="10146"/>
    <n v="70"/>
    <x v="3051"/>
    <d v="2017-08-24T00:00:00"/>
    <n v="128"/>
    <b v="0"/>
    <s v="Approved"/>
    <s v="Trek Bicycles"/>
    <s v="Standard"/>
    <s v="high"/>
    <s v="medium"/>
    <n v="495.72"/>
    <n v="297.43"/>
    <d v="2016-12-06T00:00:00"/>
    <n v="198.29000000000002"/>
    <s v="M"/>
    <n v="91"/>
    <d v="1959-02-21T00:00:00"/>
    <n v="61.407783720192796"/>
    <s v="VP Accounting"/>
    <s v="Financial Services"/>
    <s v="Mass Customer"/>
    <s v="N"/>
    <s v="Yes"/>
    <n v="6"/>
    <m/>
  </r>
  <r>
    <n v="10204"/>
    <n v="77"/>
    <x v="714"/>
    <d v="2017-08-24T00:00:00"/>
    <n v="128"/>
    <b v="0"/>
    <s v="Approved"/>
    <s v="Norco Bicycles"/>
    <s v="Road"/>
    <s v="medium"/>
    <s v="large"/>
    <n v="1240.31"/>
    <n v="795.1"/>
    <d v="2011-01-10T00:00:00"/>
    <n v="445.20999999999992"/>
    <s v="M"/>
    <n v="14"/>
    <d v="1956-04-03T00:00:00"/>
    <n v="64.295454953069509"/>
    <s v="Research Nurse"/>
    <s v="Health"/>
    <s v="Mass Customer"/>
    <s v="N"/>
    <s v="No"/>
    <n v="17"/>
    <m/>
  </r>
  <r>
    <n v="10221"/>
    <n v="55"/>
    <x v="1765"/>
    <d v="2017-08-24T00:00:00"/>
    <n v="128"/>
    <b v="0"/>
    <s v="Approved"/>
    <s v="Trek Bicycles"/>
    <s v="Road"/>
    <s v="medium"/>
    <s v="large"/>
    <n v="1894.19"/>
    <n v="598.76"/>
    <d v="2003-07-21T00:00:00"/>
    <n v="1295.43"/>
    <s v="F"/>
    <n v="77"/>
    <d v="1979-12-19T00:00:00"/>
    <n v="40.569427555809234"/>
    <s v="Help Desk Technician"/>
    <s v="Manufacturing"/>
    <s v="Mass Customer"/>
    <s v="N"/>
    <s v="No"/>
    <n v="7"/>
    <m/>
  </r>
  <r>
    <n v="10583"/>
    <n v="19"/>
    <x v="2652"/>
    <d v="2017-08-24T00:00:00"/>
    <n v="128"/>
    <b v="1"/>
    <s v="Approved"/>
    <s v="OHM Cycles"/>
    <s v="Road"/>
    <s v="high"/>
    <s v="large"/>
    <n v="12.01"/>
    <n v="7.21"/>
    <d v="2009-03-08T00:00:00"/>
    <n v="4.8"/>
    <s v="M"/>
    <n v="37"/>
    <d v="1959-01-04T00:00:00"/>
    <n v="61.539290569507862"/>
    <s v="Systems Administrator III"/>
    <s v="n/a"/>
    <s v="Mass Customer"/>
    <s v="N"/>
    <s v="No"/>
    <n v="8"/>
    <m/>
  </r>
  <r>
    <n v="11388"/>
    <n v="78"/>
    <x v="2850"/>
    <d v="2017-08-24T00:00:00"/>
    <n v="128"/>
    <b v="1"/>
    <s v="Approved"/>
    <s v="Giant Bicycles"/>
    <s v="Standard"/>
    <s v="medium"/>
    <s v="large"/>
    <n v="1765.3"/>
    <n v="709.48"/>
    <d v="2004-07-25T00:00:00"/>
    <n v="1055.82"/>
    <s v="M"/>
    <n v="30"/>
    <d v="1959-10-02T00:00:00"/>
    <n v="60.796824816083202"/>
    <s v="Civil Engineer"/>
    <s v="Manufacturing"/>
    <s v="Mass Customer"/>
    <s v="N"/>
    <s v="Yes"/>
    <n v="16"/>
    <m/>
  </r>
  <r>
    <n v="7047"/>
    <n v="0"/>
    <x v="2514"/>
    <d v="2017-12-15T00:00:00"/>
    <m/>
    <b v="0"/>
    <s v="Approved"/>
    <m/>
    <m/>
    <m/>
    <m/>
    <n v="1958.34"/>
    <m/>
    <m/>
    <m/>
    <m/>
    <m/>
    <m/>
    <m/>
    <m/>
    <m/>
    <m/>
    <m/>
    <m/>
    <m/>
    <m/>
  </r>
  <r>
    <n v="11527"/>
    <n v="38"/>
    <x v="2446"/>
    <d v="2017-08-24T00:00:00"/>
    <n v="128"/>
    <b v="0"/>
    <s v="Approved"/>
    <s v="Trek Bicycles"/>
    <s v="Standard"/>
    <s v="medium"/>
    <s v="large"/>
    <n v="2091.4699999999998"/>
    <n v="388.92"/>
    <d v="2011-04-16T00:00:00"/>
    <n v="1702.5499999999997"/>
    <s v="F"/>
    <n v="62"/>
    <d v="1978-07-05T00:00:00"/>
    <n v="42.026961802384577"/>
    <s v="Web Designer I"/>
    <s v="Financial Services"/>
    <s v="High Net Worth"/>
    <s v="N"/>
    <s v="Yes"/>
    <n v="14"/>
    <m/>
  </r>
  <r>
    <n v="11809"/>
    <n v="22"/>
    <x v="2433"/>
    <d v="2017-08-24T00:00:00"/>
    <n v="128"/>
    <b v="0"/>
    <s v="Approved"/>
    <s v="WeareA2B"/>
    <s v="Standard"/>
    <s v="medium"/>
    <s v="medium"/>
    <n v="60.34"/>
    <n v="45.26"/>
    <d v="1991-11-10T00:00:00"/>
    <n v="15.080000000000005"/>
    <s v="F"/>
    <n v="23"/>
    <d v="1986-03-22T00:00:00"/>
    <n v="34.309153583206495"/>
    <s v="Pharmacist"/>
    <s v="Health"/>
    <s v="Affluent Customer"/>
    <s v="N"/>
    <s v="Yes"/>
    <n v="11"/>
    <m/>
  </r>
  <r>
    <n v="12626"/>
    <n v="10"/>
    <x v="1931"/>
    <d v="2017-08-24T00:00:00"/>
    <n v="128"/>
    <b v="1"/>
    <s v="Approved"/>
    <s v="WeareA2B"/>
    <s v="Touring"/>
    <s v="medium"/>
    <s v="medium"/>
    <n v="1466.68"/>
    <n v="363.25"/>
    <d v="2014-03-03T00:00:00"/>
    <n v="1103.43"/>
    <s v="M"/>
    <n v="98"/>
    <d v="1977-08-10T00:00:00"/>
    <n v="42.928331665398275"/>
    <s v="Director of Sales"/>
    <s v="Health"/>
    <s v="Mass Customer"/>
    <s v="N"/>
    <s v="No"/>
    <n v="7"/>
    <m/>
  </r>
  <r>
    <n v="12978"/>
    <n v="40"/>
    <x v="346"/>
    <d v="2017-08-24T00:00:00"/>
    <n v="128"/>
    <b v="0"/>
    <s v="Approved"/>
    <s v="OHM Cycles"/>
    <s v="Standard"/>
    <s v="high"/>
    <s v="medium"/>
    <n v="1458.17"/>
    <n v="874.9"/>
    <d v="1999-12-04T00:00:00"/>
    <n v="583.2700000000001"/>
    <s v="M"/>
    <n v="27"/>
    <d v="1963-10-07T00:00:00"/>
    <n v="56.780386459918823"/>
    <s v="Web Developer II"/>
    <s v="Manufacturing"/>
    <s v="Affluent Customer"/>
    <s v="N"/>
    <s v="Yes"/>
    <n v="19"/>
    <m/>
  </r>
  <r>
    <n v="13074"/>
    <n v="41"/>
    <x v="612"/>
    <d v="2017-08-24T00:00:00"/>
    <n v="128"/>
    <b v="1"/>
    <s v="Approved"/>
    <s v="Solex"/>
    <s v="Road"/>
    <s v="medium"/>
    <s v="medium"/>
    <n v="416.98"/>
    <n v="312.74"/>
    <d v="1997-05-10T00:00:00"/>
    <n v="104.24000000000001"/>
    <s v="F"/>
    <n v="73"/>
    <d v="1985-05-04T00:00:00"/>
    <n v="35.191345364028408"/>
    <s v="Statistician II"/>
    <s v="Retail"/>
    <s v="Mass Customer"/>
    <s v="N"/>
    <s v="No"/>
    <n v="10"/>
    <m/>
  </r>
  <r>
    <n v="13417"/>
    <n v="91"/>
    <x v="2086"/>
    <d v="2017-08-24T00:00:00"/>
    <n v="128"/>
    <b v="1"/>
    <s v="Approved"/>
    <s v="WeareA2B"/>
    <s v="Standard"/>
    <s v="low"/>
    <s v="medium"/>
    <n v="642.30999999999995"/>
    <n v="513.85"/>
    <d v="2003-09-09T00:00:00"/>
    <n v="128.45999999999992"/>
    <s v="M"/>
    <n v="27"/>
    <d v="1943-08-11T00:00:00"/>
    <n v="76.950249473617447"/>
    <s v="Environmental Specialist"/>
    <s v="Manufacturing"/>
    <s v="High Net Worth"/>
    <s v="N"/>
    <s v="Yes"/>
    <n v="17"/>
    <m/>
  </r>
  <r>
    <n v="13848"/>
    <n v="34"/>
    <x v="2160"/>
    <d v="2017-08-24T00:00:00"/>
    <n v="128"/>
    <b v="0"/>
    <s v="Approved"/>
    <s v="WeareA2B"/>
    <s v="Standard"/>
    <s v="medium"/>
    <s v="medium"/>
    <n v="1231.1500000000001"/>
    <n v="161.6"/>
    <d v="2004-08-17T00:00:00"/>
    <n v="1069.5500000000002"/>
    <s v="F"/>
    <n v="86"/>
    <d v="1957-08-16T00:00:00"/>
    <n v="62.925591939370875"/>
    <s v="Internal Auditor"/>
    <s v="Health"/>
    <s v="High Net Worth"/>
    <s v="N"/>
    <s v="No"/>
    <n v="12"/>
    <m/>
  </r>
  <r>
    <n v="14194"/>
    <n v="19"/>
    <x v="1016"/>
    <d v="2017-08-24T00:00:00"/>
    <n v="128"/>
    <b v="1"/>
    <s v="Approved"/>
    <s v="OHM Cycles"/>
    <s v="Road"/>
    <s v="high"/>
    <s v="large"/>
    <n v="12.01"/>
    <n v="7.21"/>
    <d v="2009-03-08T00:00:00"/>
    <n v="4.8"/>
    <s v="F"/>
    <n v="34"/>
    <d v="1978-09-15T00:00:00"/>
    <n v="41.829701528411974"/>
    <s v="Compensation Analyst"/>
    <s v="Financial Services"/>
    <s v="Mass Customer"/>
    <s v="N"/>
    <s v="No"/>
    <n v="15"/>
    <m/>
  </r>
  <r>
    <n v="14484"/>
    <n v="21"/>
    <x v="2068"/>
    <d v="2017-08-24T00:00:00"/>
    <n v="128"/>
    <b v="0"/>
    <s v="Approved"/>
    <s v="Solex"/>
    <s v="Standard"/>
    <s v="medium"/>
    <s v="large"/>
    <n v="1071.23"/>
    <n v="380.74"/>
    <d v="1991-08-05T00:00:00"/>
    <n v="690.49"/>
    <s v="F"/>
    <n v="49"/>
    <d v="1990-03-08T00:00:00"/>
    <n v="30.344770021562656"/>
    <s v="Administrative Assistant IV"/>
    <s v="n/a"/>
    <s v="Mass Customer"/>
    <s v="N"/>
    <s v="Yes"/>
    <n v="20"/>
    <m/>
  </r>
  <r>
    <n v="14711"/>
    <n v="17"/>
    <x v="2685"/>
    <d v="2017-08-24T00:00:00"/>
    <n v="128"/>
    <b v="0"/>
    <s v="Approved"/>
    <s v="WeareA2B"/>
    <s v="Touring"/>
    <s v="medium"/>
    <s v="large"/>
    <n v="1362.99"/>
    <n v="57.74"/>
    <d v="1993-04-20T00:00:00"/>
    <n v="1305.25"/>
    <s v="F"/>
    <n v="24"/>
    <d v="1972-12-15T00:00:00"/>
    <n v="47.58312618594622"/>
    <n v="0"/>
    <s v="n/a"/>
    <s v="High Net Worth"/>
    <s v="N"/>
    <s v="No"/>
    <n v="8"/>
    <m/>
  </r>
  <r>
    <n v="14727"/>
    <n v="10"/>
    <x v="103"/>
    <d v="2017-08-24T00:00:00"/>
    <n v="128"/>
    <b v="0"/>
    <s v="Approved"/>
    <s v="WeareA2B"/>
    <s v="Touring"/>
    <s v="medium"/>
    <s v="medium"/>
    <n v="1466.68"/>
    <n v="363.25"/>
    <d v="2014-03-03T00:00:00"/>
    <n v="1103.43"/>
    <s v="M"/>
    <n v="91"/>
    <d v="1981-02-12T00:00:00"/>
    <n v="39.416002898274982"/>
    <s v="Social Worker"/>
    <s v="Health"/>
    <s v="Mass Customer"/>
    <s v="N"/>
    <s v="No"/>
    <n v="3"/>
    <m/>
  </r>
  <r>
    <n v="14797"/>
    <n v="52"/>
    <x v="2105"/>
    <d v="2017-08-24T00:00:00"/>
    <n v="128"/>
    <b v="0"/>
    <s v="Approved"/>
    <s v="OHM Cycles"/>
    <s v="Road"/>
    <s v="medium"/>
    <s v="medium"/>
    <n v="1280.28"/>
    <n v="829.51"/>
    <d v="2004-08-07T00:00:00"/>
    <n v="450.77"/>
    <s v="F"/>
    <n v="23"/>
    <d v="1984-05-20T00:00:00"/>
    <n v="36.147509747590057"/>
    <s v="Project Manager"/>
    <s v="Financial Services"/>
    <s v="Mass Customer"/>
    <s v="N"/>
    <s v="Yes"/>
    <n v="11"/>
    <m/>
  </r>
  <r>
    <n v="15359"/>
    <n v="49"/>
    <x v="447"/>
    <d v="2017-08-24T00:00:00"/>
    <n v="128"/>
    <b v="1"/>
    <s v="Approved"/>
    <s v="Trek Bicycles"/>
    <s v="Road"/>
    <s v="medium"/>
    <s v="medium"/>
    <n v="533.51"/>
    <n v="400.13"/>
    <d v="2012-06-04T00:00:00"/>
    <n v="133.38"/>
    <s v="M"/>
    <n v="76"/>
    <d v="1993-04-19T00:00:00"/>
    <n v="27.226961802384576"/>
    <n v="0"/>
    <s v="Financial Services"/>
    <s v="Mass Customer"/>
    <s v="N"/>
    <s v="No"/>
    <n v="3"/>
    <m/>
  </r>
  <r>
    <n v="16103"/>
    <n v="100"/>
    <x v="1651"/>
    <d v="2017-08-24T00:00:00"/>
    <n v="128"/>
    <b v="1"/>
    <s v="Approved"/>
    <s v="Norco Bicycles"/>
    <s v="Road"/>
    <s v="medium"/>
    <s v="medium"/>
    <n v="1036.5899999999999"/>
    <n v="206.35"/>
    <d v="1991-05-06T00:00:00"/>
    <n v="830.2399999999999"/>
    <s v="F"/>
    <n v="81"/>
    <d v="1987-12-04T00:00:00"/>
    <n v="32.605043994165399"/>
    <n v="0"/>
    <s v="Retail"/>
    <s v="Mass Customer"/>
    <s v="N"/>
    <s v="No"/>
    <n v="10"/>
    <m/>
  </r>
  <r>
    <n v="16411"/>
    <n v="26"/>
    <x v="3052"/>
    <d v="2017-08-24T00:00:00"/>
    <n v="128"/>
    <b v="0"/>
    <s v="Approved"/>
    <s v="WeareA2B"/>
    <s v="Standard"/>
    <s v="medium"/>
    <s v="medium"/>
    <n v="1992.93"/>
    <n v="762.63"/>
    <d v="2002-03-22T00:00:00"/>
    <n v="1230.3000000000002"/>
    <s v="M"/>
    <n v="81"/>
    <d v="1980-12-16T00:00:00"/>
    <n v="39.574907007864027"/>
    <s v="Administrative Officer"/>
    <s v="Financial Services"/>
    <s v="Mass Customer"/>
    <s v="N"/>
    <s v="Yes"/>
    <n v="16"/>
    <m/>
  </r>
  <r>
    <n v="16509"/>
    <n v="60"/>
    <x v="2939"/>
    <d v="2017-08-24T00:00:00"/>
    <n v="128"/>
    <b v="1"/>
    <s v="Approved"/>
    <s v="Giant Bicycles"/>
    <s v="Standard"/>
    <s v="high"/>
    <s v="small"/>
    <n v="1977.36"/>
    <n v="1759.85"/>
    <d v="1998-12-17T00:00:00"/>
    <n v="217.51"/>
    <s v="F"/>
    <n v="88"/>
    <d v="1986-05-08T00:00:00"/>
    <n v="34.180386459918822"/>
    <n v="0"/>
    <s v="Financial Services"/>
    <s v="Mass Customer"/>
    <s v="N"/>
    <s v="Yes"/>
    <n v="19"/>
    <m/>
  </r>
  <r>
    <n v="16533"/>
    <n v="60"/>
    <x v="2378"/>
    <d v="2017-08-24T00:00:00"/>
    <n v="128"/>
    <b v="1"/>
    <s v="Approved"/>
    <s v="Giant Bicycles"/>
    <s v="Standard"/>
    <s v="high"/>
    <s v="small"/>
    <n v="1977.36"/>
    <n v="1759.85"/>
    <d v="2011-08-24T00:00:00"/>
    <n v="217.51"/>
    <s v="F"/>
    <n v="57"/>
    <d v="1989-03-12T00:00:00"/>
    <n v="31.333811117453067"/>
    <s v="Product Engineer"/>
    <s v="Retail"/>
    <s v="Affluent Customer"/>
    <s v="N"/>
    <s v="No"/>
    <n v="14"/>
    <m/>
  </r>
  <r>
    <n v="17231"/>
    <n v="56"/>
    <x v="2107"/>
    <d v="2017-08-24T00:00:00"/>
    <n v="128"/>
    <b v="1"/>
    <s v="Approved"/>
    <s v="OHM Cycles"/>
    <s v="Standard"/>
    <s v="medium"/>
    <s v="medium"/>
    <n v="183.86"/>
    <n v="137.9"/>
    <d v="2011-08-24T00:00:00"/>
    <n v="45.960000000000008"/>
    <s v="F"/>
    <n v="96"/>
    <d v="1974-01-09T00:00:00"/>
    <n v="46.514633035261284"/>
    <n v="0"/>
    <s v="Property"/>
    <s v="Mass Customer"/>
    <s v="N"/>
    <s v="Yes"/>
    <n v="11"/>
    <m/>
  </r>
  <r>
    <n v="17572"/>
    <n v="25"/>
    <x v="1800"/>
    <d v="2017-08-24T00:00:00"/>
    <n v="128"/>
    <b v="0"/>
    <s v="Approved"/>
    <s v="Giant Bicycles"/>
    <s v="Road"/>
    <s v="medium"/>
    <s v="medium"/>
    <n v="1538.99"/>
    <n v="829.65"/>
    <d v="1993-05-26T00:00:00"/>
    <n v="709.34"/>
    <s v="M"/>
    <n v="22"/>
    <d v="1987-03-01T00:00:00"/>
    <n v="33.366687829781831"/>
    <s v="Actuary"/>
    <s v="Financial Services"/>
    <s v="Affluent Customer"/>
    <s v="N"/>
    <s v="Yes"/>
    <n v="13"/>
    <m/>
  </r>
  <r>
    <n v="17694"/>
    <n v="60"/>
    <x v="491"/>
    <d v="2017-08-24T00:00:00"/>
    <n v="128"/>
    <b v="1"/>
    <s v="Approved"/>
    <s v="Giant Bicycles"/>
    <s v="Standard"/>
    <s v="high"/>
    <s v="small"/>
    <n v="1977.36"/>
    <n v="1759.85"/>
    <d v="2011-08-24T00:00:00"/>
    <n v="217.51"/>
    <s v="M"/>
    <n v="90"/>
    <d v="1992-02-26T00:00:00"/>
    <n v="28.372167281836628"/>
    <s v="Sales Representative"/>
    <s v="Retail"/>
    <s v="Mass Customer"/>
    <s v="N"/>
    <s v="Yes"/>
    <n v="8"/>
    <m/>
  </r>
  <r>
    <n v="18040"/>
    <n v="59"/>
    <x v="785"/>
    <d v="2017-08-24T00:00:00"/>
    <n v="128"/>
    <b v="0"/>
    <s v="Approved"/>
    <s v="Solex"/>
    <s v="Standard"/>
    <s v="medium"/>
    <s v="large"/>
    <n v="1061.56"/>
    <n v="733.58"/>
    <d v="1993-07-20T00:00:00"/>
    <n v="327.9799999999999"/>
    <s v="M"/>
    <n v="94"/>
    <d v="1964-03-12T00:00:00"/>
    <n v="56.350249473617453"/>
    <s v="Statistician II"/>
    <s v="Property"/>
    <s v="Affluent Customer"/>
    <s v="N"/>
    <s v="No"/>
    <n v="15"/>
    <m/>
  </r>
  <r>
    <n v="18418"/>
    <n v="7"/>
    <x v="738"/>
    <d v="2017-08-24T00:00:00"/>
    <n v="128"/>
    <b v="1"/>
    <s v="Approved"/>
    <s v="Trek Bicycles"/>
    <s v="Road"/>
    <s v="low"/>
    <s v="medium"/>
    <n v="980.37"/>
    <n v="234.43"/>
    <d v="2004-09-28T00:00:00"/>
    <n v="745.94"/>
    <s v="M"/>
    <n v="53"/>
    <d v="1981-08-20T00:00:00"/>
    <n v="38.898194679096903"/>
    <s v="Accountant III"/>
    <s v="Financial Services"/>
    <s v="Affluent Customer"/>
    <s v="N"/>
    <s v="No"/>
    <n v="13"/>
    <m/>
  </r>
  <r>
    <n v="18903"/>
    <n v="29"/>
    <x v="2572"/>
    <d v="2017-08-24T00:00:00"/>
    <n v="128"/>
    <b v="1"/>
    <s v="Approved"/>
    <s v="Norco Bicycles"/>
    <s v="Road"/>
    <s v="medium"/>
    <s v="medium"/>
    <n v="543.39"/>
    <n v="407.54"/>
    <d v="2006-11-10T00:00:00"/>
    <n v="135.84999999999997"/>
    <s v="U"/>
    <n v="72"/>
    <d v="1899-12-30T00:00:00"/>
    <n v="0"/>
    <s v="Budget/Accounting Analyst I"/>
    <s v="IT"/>
    <s v="Mass Customer"/>
    <s v="N"/>
    <s v="Yes"/>
    <n v="0"/>
    <m/>
  </r>
  <r>
    <n v="19376"/>
    <n v="32"/>
    <x v="2602"/>
    <d v="2017-08-24T00:00:00"/>
    <n v="128"/>
    <b v="1"/>
    <s v="Approved"/>
    <s v="Giant Bicycles"/>
    <s v="Standard"/>
    <s v="medium"/>
    <s v="medium"/>
    <n v="642.70000000000005"/>
    <n v="211.37"/>
    <d v="2003-03-18T00:00:00"/>
    <n v="431.33000000000004"/>
    <s v="M"/>
    <n v="83"/>
    <d v="1971-12-22T00:00:00"/>
    <n v="48.566687829781834"/>
    <s v="Staff Accountant III"/>
    <s v="n/a"/>
    <s v="Mass Customer"/>
    <s v="N"/>
    <s v="Yes"/>
    <n v="6"/>
    <m/>
  </r>
  <r>
    <n v="19408"/>
    <n v="90"/>
    <x v="269"/>
    <d v="2017-08-24T00:00:00"/>
    <n v="128"/>
    <b v="1"/>
    <s v="Approved"/>
    <s v="Norco Bicycles"/>
    <s v="Standard"/>
    <s v="low"/>
    <s v="medium"/>
    <n v="363.01"/>
    <n v="290.41000000000003"/>
    <d v="2005-05-10T00:00:00"/>
    <n v="72.599999999999966"/>
    <s v="F"/>
    <n v="5"/>
    <d v="1974-01-14T00:00:00"/>
    <n v="46.500934405124298"/>
    <s v="Web Developer IV"/>
    <s v="Argiculture"/>
    <s v="Affluent Customer"/>
    <s v="N"/>
    <s v="Yes"/>
    <n v="21"/>
    <m/>
  </r>
  <r>
    <n v="19940"/>
    <n v="35"/>
    <x v="1417"/>
    <d v="2017-08-24T00:00:00"/>
    <n v="128"/>
    <b v="1"/>
    <s v="Approved"/>
    <s v="Trek Bicycles"/>
    <s v="Standard"/>
    <s v="low"/>
    <s v="medium"/>
    <n v="1057.51"/>
    <n v="154.4"/>
    <d v="1994-07-12T00:00:00"/>
    <n v="903.11"/>
    <s v="M"/>
    <n v="13"/>
    <d v="1995-02-02T00:00:00"/>
    <n v="25.435180980466765"/>
    <s v="Recruiting Manager"/>
    <s v="Financial Services"/>
    <s v="Affluent Customer"/>
    <s v="N"/>
    <s v="Yes"/>
    <n v="1"/>
    <m/>
  </r>
  <r>
    <n v="602"/>
    <n v="89"/>
    <x v="2207"/>
    <d v="2017-08-23T00:00:00"/>
    <n v="129"/>
    <b v="1"/>
    <s v="Approved"/>
    <s v="WeareA2B"/>
    <s v="Touring"/>
    <s v="medium"/>
    <s v="large"/>
    <n v="1362.99"/>
    <n v="57.74"/>
    <d v="2003-09-10T00:00:00"/>
    <n v="1305.25"/>
    <s v="F"/>
    <n v="90"/>
    <d v="1996-01-24T00:00:00"/>
    <n v="24.45983851471334"/>
    <s v="Senior Developer"/>
    <s v="Financial Services"/>
    <s v="Affluent Customer"/>
    <s v="N"/>
    <s v="Yes"/>
    <n v="7"/>
    <m/>
  </r>
  <r>
    <n v="949"/>
    <n v="50"/>
    <x v="2835"/>
    <d v="2017-08-23T00:00:00"/>
    <n v="129"/>
    <b v="0"/>
    <s v="Approved"/>
    <s v="Giant Bicycles"/>
    <s v="Standard"/>
    <s v="medium"/>
    <s v="medium"/>
    <n v="642.70000000000005"/>
    <n v="211.37"/>
    <d v="1995-12-19T00:00:00"/>
    <n v="431.33000000000004"/>
    <s v="F"/>
    <n v="28"/>
    <d v="1999-01-24T00:00:00"/>
    <n v="21.457098788685943"/>
    <s v="Assistant Media Planner"/>
    <s v="Entertainment"/>
    <s v="High Net Worth"/>
    <s v="N"/>
    <s v="Yes"/>
    <n v="4"/>
    <m/>
  </r>
  <r>
    <n v="975"/>
    <n v="0"/>
    <x v="2279"/>
    <d v="2017-08-23T00:00:00"/>
    <n v="129"/>
    <b v="1"/>
    <s v="Approved"/>
    <s v="OHM Cycles"/>
    <s v="Standard"/>
    <s v="medium"/>
    <s v="medium"/>
    <n v="235.63"/>
    <n v="125.07"/>
    <d v="2005-05-10T00:00:00"/>
    <n v="110.56"/>
    <s v="F"/>
    <n v="60"/>
    <d v="1978-01-25T00:00:00"/>
    <n v="42.468057692795533"/>
    <s v="Technical Writer"/>
    <s v="IT"/>
    <s v="High Net Worth"/>
    <s v="N"/>
    <s v="Yes"/>
    <n v="14"/>
    <m/>
  </r>
  <r>
    <n v="1514"/>
    <n v="34"/>
    <x v="1449"/>
    <d v="2017-08-23T00:00:00"/>
    <n v="129"/>
    <b v="0"/>
    <s v="Approved"/>
    <s v="Norco Bicycles"/>
    <s v="Road"/>
    <s v="high"/>
    <s v="large"/>
    <n v="774.53"/>
    <n v="464.72"/>
    <d v="2012-04-10T00:00:00"/>
    <n v="309.80999999999995"/>
    <s v="F"/>
    <n v="32"/>
    <d v="1971-08-15T00:00:00"/>
    <n v="48.920112487316082"/>
    <s v="Human Resources Manager"/>
    <s v="n/a"/>
    <s v="Affluent Customer"/>
    <s v="N"/>
    <s v="Yes"/>
    <n v="8"/>
    <m/>
  </r>
  <r>
    <n v="1975"/>
    <n v="92"/>
    <x v="2208"/>
    <d v="2017-08-23T00:00:00"/>
    <n v="129"/>
    <b v="0"/>
    <s v="Approved"/>
    <s v="WeareA2B"/>
    <s v="Touring"/>
    <s v="medium"/>
    <s v="large"/>
    <n v="1890.39"/>
    <n v="260.14"/>
    <d v="2015-06-17T00:00:00"/>
    <n v="1630.25"/>
    <s v="F"/>
    <n v="59"/>
    <d v="1980-06-08T00:00:00"/>
    <n v="40.098194679096906"/>
    <s v="Executive Secretary"/>
    <s v="Argiculture"/>
    <s v="High Net Worth"/>
    <s v="N"/>
    <s v="Yes"/>
    <n v="6"/>
    <m/>
  </r>
  <r>
    <n v="2030"/>
    <n v="36"/>
    <x v="2596"/>
    <d v="2017-08-23T00:00:00"/>
    <n v="129"/>
    <b v="0"/>
    <s v="Approved"/>
    <s v="Solex"/>
    <s v="Standard"/>
    <s v="low"/>
    <s v="medium"/>
    <n v="1289.8499999999999"/>
    <n v="74.510000000000005"/>
    <d v="2007-12-11T00:00:00"/>
    <n v="1215.3399999999999"/>
    <s v="F"/>
    <n v="68"/>
    <d v="1956-05-31T00:00:00"/>
    <n v="64.136550843480464"/>
    <s v="Administrative Assistant IV"/>
    <s v="Retail"/>
    <s v="High Net Worth"/>
    <s v="N"/>
    <s v="No"/>
    <n v="7"/>
    <m/>
  </r>
  <r>
    <n v="7080"/>
    <n v="49"/>
    <x v="1013"/>
    <d v="2017-11-26T00:00:00"/>
    <m/>
    <m/>
    <s v="Approved"/>
    <s v="Trek Bicycles"/>
    <s v="Road"/>
    <s v="medium"/>
    <s v="medium"/>
    <n v="533.51"/>
    <n v="400.13"/>
    <n v="41064"/>
    <m/>
    <m/>
    <m/>
    <m/>
    <m/>
    <m/>
    <m/>
    <m/>
    <m/>
    <m/>
    <m/>
    <m/>
  </r>
  <r>
    <n v="2040"/>
    <n v="83"/>
    <x v="217"/>
    <d v="2017-08-23T00:00:00"/>
    <n v="129"/>
    <b v="0"/>
    <s v="Approved"/>
    <s v="Solex"/>
    <s v="Touring"/>
    <s v="medium"/>
    <s v="large"/>
    <n v="2083.94"/>
    <n v="675.03"/>
    <d v="2013-09-16T00:00:00"/>
    <n v="1408.91"/>
    <s v="M"/>
    <n v="83"/>
    <d v="1959-09-12T00:00:00"/>
    <n v="60.851619336631153"/>
    <s v="Help Desk Operator"/>
    <s v="Property"/>
    <s v="Affluent Customer"/>
    <s v="N"/>
    <s v="No"/>
    <n v="20"/>
    <m/>
  </r>
  <r>
    <n v="2473"/>
    <n v="14"/>
    <x v="1513"/>
    <d v="2017-08-23T00:00:00"/>
    <n v="129"/>
    <b v="0"/>
    <s v="Approved"/>
    <s v="Solex"/>
    <s v="Standard"/>
    <s v="high"/>
    <s v="large"/>
    <n v="1842.92"/>
    <n v="1105.75"/>
    <d v="2014-10-10T00:00:00"/>
    <n v="737.17000000000007"/>
    <s v="F"/>
    <n v="44"/>
    <d v="1963-08-22T00:00:00"/>
    <n v="56.906413857179096"/>
    <s v="Cost Accountant"/>
    <s v="Financial Services"/>
    <s v="High Net Worth"/>
    <s v="N"/>
    <s v="Yes"/>
    <n v="7"/>
    <m/>
  </r>
  <r>
    <n v="2604"/>
    <n v="87"/>
    <x v="412"/>
    <d v="2017-08-23T00:00:00"/>
    <n v="129"/>
    <b v="1"/>
    <s v="Approved"/>
    <s v="OHM Cycles"/>
    <s v="Standard"/>
    <s v="medium"/>
    <s v="medium"/>
    <n v="1636.9"/>
    <n v="44.71"/>
    <d v="2002-08-31T00:00:00"/>
    <n v="1592.19"/>
    <s v="F"/>
    <n v="91"/>
    <d v="1973-07-18T00:00:00"/>
    <n v="46.994085090055805"/>
    <n v="0"/>
    <s v="n/a"/>
    <s v="High Net Worth"/>
    <s v="N"/>
    <s v="Yes"/>
    <n v="4"/>
    <m/>
  </r>
  <r>
    <n v="3018"/>
    <n v="78"/>
    <x v="2814"/>
    <d v="2017-08-23T00:00:00"/>
    <n v="129"/>
    <b v="1"/>
    <s v="Approved"/>
    <s v="Giant Bicycles"/>
    <s v="Standard"/>
    <s v="medium"/>
    <s v="large"/>
    <n v="1765.3"/>
    <n v="709.48"/>
    <d v="2016-03-29T00:00:00"/>
    <n v="1055.82"/>
    <s v="M"/>
    <n v="66"/>
    <d v="1997-08-02T00:00:00"/>
    <n v="22.936550843480465"/>
    <s v="Media Manager III"/>
    <s v="Manufacturing"/>
    <s v="Mass Customer"/>
    <s v="N"/>
    <s v="Yes"/>
    <n v="1"/>
    <m/>
  </r>
  <r>
    <n v="3631"/>
    <n v="10"/>
    <x v="2375"/>
    <d v="2017-08-23T00:00:00"/>
    <n v="129"/>
    <b v="0"/>
    <s v="Approved"/>
    <s v="WeareA2B"/>
    <s v="Touring"/>
    <s v="medium"/>
    <s v="medium"/>
    <n v="1466.68"/>
    <n v="363.25"/>
    <d v="2005-12-07T00:00:00"/>
    <n v="1103.43"/>
    <s v="M"/>
    <n v="77"/>
    <d v="1985-02-12T00:00:00"/>
    <n v="35.413263172247589"/>
    <n v="0"/>
    <s v="Financial Services"/>
    <s v="Affluent Customer"/>
    <s v="N"/>
    <s v="Yes"/>
    <n v="20"/>
    <m/>
  </r>
  <r>
    <n v="7086"/>
    <n v="18"/>
    <x v="431"/>
    <d v="2017-10-22T00:00:00"/>
    <m/>
    <b v="1"/>
    <s v="Cancelled"/>
    <s v="Norco Bicycles"/>
    <s v="Standard"/>
    <s v="high"/>
    <s v="medium"/>
    <n v="1148.6400000000001"/>
    <n v="689.18"/>
    <n v="41533"/>
    <m/>
    <m/>
    <m/>
    <m/>
    <m/>
    <m/>
    <m/>
    <m/>
    <m/>
    <m/>
    <m/>
    <m/>
  </r>
  <r>
    <n v="3899"/>
    <n v="38"/>
    <x v="1965"/>
    <d v="2017-08-23T00:00:00"/>
    <n v="129"/>
    <b v="0"/>
    <s v="Approved"/>
    <s v="Trek Bicycles"/>
    <s v="Standard"/>
    <s v="medium"/>
    <s v="large"/>
    <n v="2091.4699999999998"/>
    <n v="388.92"/>
    <d v="2012-09-15T00:00:00"/>
    <n v="1702.5499999999997"/>
    <s v="M"/>
    <n v="10"/>
    <d v="1986-05-26T00:00:00"/>
    <n v="34.131071391425671"/>
    <s v="Associate Professor"/>
    <s v="Financial Services"/>
    <s v="High Net Worth"/>
    <s v="N"/>
    <s v="No"/>
    <n v="20"/>
    <m/>
  </r>
  <r>
    <n v="3901"/>
    <n v="72"/>
    <x v="2590"/>
    <d v="2017-08-23T00:00:00"/>
    <n v="129"/>
    <b v="0"/>
    <s v="Approved"/>
    <s v="Norco Bicycles"/>
    <s v="Standard"/>
    <s v="medium"/>
    <s v="medium"/>
    <n v="360.4"/>
    <n v="270.3"/>
    <d v="2003-09-09T00:00:00"/>
    <n v="90.099999999999966"/>
    <s v="M"/>
    <n v="97"/>
    <d v="1982-10-11T00:00:00"/>
    <n v="37.755728925672244"/>
    <s v="Systems Administrator II"/>
    <s v="Manufacturing"/>
    <s v="Affluent Customer"/>
    <s v="N"/>
    <s v="Yes"/>
    <n v="3"/>
    <m/>
  </r>
  <r>
    <n v="4030"/>
    <n v="71"/>
    <x v="817"/>
    <d v="2017-08-23T00:00:00"/>
    <n v="129"/>
    <b v="0"/>
    <s v="Approved"/>
    <s v="Solex"/>
    <s v="Standard"/>
    <s v="high"/>
    <s v="large"/>
    <n v="1842.92"/>
    <n v="1105.75"/>
    <d v="2003-09-09T00:00:00"/>
    <n v="737.17000000000007"/>
    <s v="U"/>
    <n v="64"/>
    <d v="1899-12-30T00:00:00"/>
    <n v="0"/>
    <n v="0"/>
    <s v="IT"/>
    <s v="Affluent Customer"/>
    <s v="N"/>
    <s v="Yes"/>
    <n v="0"/>
    <m/>
  </r>
  <r>
    <n v="4053"/>
    <n v="29"/>
    <x v="347"/>
    <d v="2017-08-23T00:00:00"/>
    <n v="129"/>
    <b v="1"/>
    <s v="Approved"/>
    <s v="WeareA2B"/>
    <s v="Standard"/>
    <s v="medium"/>
    <s v="medium"/>
    <n v="1065.03"/>
    <n v="230.09"/>
    <d v="2000-11-03T00:00:00"/>
    <n v="834.93999999999994"/>
    <s v="U"/>
    <n v="49"/>
    <d v="1899-12-30T00:00:00"/>
    <n v="0"/>
    <s v="Administrative Officer"/>
    <s v="IT"/>
    <s v="High Net Worth"/>
    <s v="N"/>
    <s v="No"/>
    <n v="0"/>
    <m/>
  </r>
  <r>
    <n v="4556"/>
    <n v="88"/>
    <x v="2104"/>
    <d v="2017-08-23T00:00:00"/>
    <n v="129"/>
    <b v="1"/>
    <s v="Approved"/>
    <s v="Norco Bicycles"/>
    <s v="Standard"/>
    <s v="medium"/>
    <s v="medium"/>
    <n v="1198.46"/>
    <n v="381.1"/>
    <d v="1998-12-16T00:00:00"/>
    <n v="817.36"/>
    <s v="F"/>
    <n v="10"/>
    <d v="1972-06-02T00:00:00"/>
    <n v="48.120112487316078"/>
    <s v="Nuclear Power Engineer"/>
    <s v="Manufacturing"/>
    <s v="Affluent Customer"/>
    <s v="N"/>
    <s v="No"/>
    <n v="8"/>
    <m/>
  </r>
  <r>
    <n v="4597"/>
    <n v="5"/>
    <x v="207"/>
    <d v="2017-08-23T00:00:00"/>
    <n v="129"/>
    <b v="1"/>
    <s v="Approved"/>
    <s v="Trek Bicycles"/>
    <s v="Mountain"/>
    <s v="low"/>
    <s v="medium"/>
    <n v="574.64"/>
    <n v="459.71"/>
    <d v="2004-09-28T00:00:00"/>
    <n v="114.93"/>
    <s v="M"/>
    <n v="5"/>
    <d v="1995-03-21T00:00:00"/>
    <n v="25.306413857179095"/>
    <n v="0"/>
    <s v="Health"/>
    <s v="Mass Customer"/>
    <s v="N"/>
    <s v="Yes"/>
    <n v="3"/>
    <m/>
  </r>
  <r>
    <n v="4615"/>
    <n v="1"/>
    <x v="1630"/>
    <d v="2017-08-23T00:00:00"/>
    <n v="129"/>
    <b v="1"/>
    <s v="Approved"/>
    <s v="Giant Bicycles"/>
    <s v="Standard"/>
    <s v="medium"/>
    <s v="medium"/>
    <n v="1403.5"/>
    <n v="954.82"/>
    <d v="2011-08-29T00:00:00"/>
    <n v="448.67999999999995"/>
    <s v="F"/>
    <n v="60"/>
    <d v="1980-07-19T00:00:00"/>
    <n v="39.985865911973619"/>
    <s v="Technical Writer"/>
    <s v="n/a"/>
    <s v="Affluent Customer"/>
    <s v="N"/>
    <s v="Yes"/>
    <n v="16"/>
    <m/>
  </r>
  <r>
    <n v="5049"/>
    <n v="95"/>
    <x v="3053"/>
    <d v="2017-08-23T00:00:00"/>
    <n v="129"/>
    <b v="0"/>
    <s v="Approved"/>
    <s v="OHM Cycles"/>
    <s v="Touring"/>
    <s v="low"/>
    <s v="medium"/>
    <n v="1073.07"/>
    <n v="933.84"/>
    <d v="2004-08-07T00:00:00"/>
    <n v="139.2299999999999"/>
    <s v="F"/>
    <n v="93"/>
    <d v="1956-11-08T00:00:00"/>
    <n v="63.695454953069508"/>
    <s v="Pharmacist"/>
    <s v="Health"/>
    <s v="High Net Worth"/>
    <s v="N"/>
    <s v="Yes"/>
    <n v="6"/>
    <m/>
  </r>
  <r>
    <n v="5519"/>
    <n v="39"/>
    <x v="2268"/>
    <d v="2017-08-23T00:00:00"/>
    <n v="129"/>
    <b v="1"/>
    <s v="Approved"/>
    <s v="Giant Bicycles"/>
    <s v="Standard"/>
    <s v="medium"/>
    <s v="large"/>
    <n v="1812.75"/>
    <n v="582.48"/>
    <d v="2010-06-07T00:00:00"/>
    <n v="1230.27"/>
    <s v="F"/>
    <n v="87"/>
    <d v="1980-11-26T00:00:00"/>
    <n v="39.629701528411971"/>
    <s v="Legal Assistant"/>
    <s v="Property"/>
    <s v="Mass Customer"/>
    <s v="N"/>
    <s v="No"/>
    <n v="9"/>
    <m/>
  </r>
  <r>
    <n v="6946"/>
    <n v="55"/>
    <x v="698"/>
    <d v="2017-08-23T00:00:00"/>
    <n v="129"/>
    <b v="1"/>
    <s v="Approved"/>
    <s v="Trek Bicycles"/>
    <s v="Road"/>
    <s v="medium"/>
    <s v="large"/>
    <n v="1894.19"/>
    <n v="598.76"/>
    <d v="2003-07-21T00:00:00"/>
    <n v="1295.43"/>
    <s v="F"/>
    <n v="25"/>
    <d v="1969-01-11T00:00:00"/>
    <n v="51.511893309233891"/>
    <s v="Account Executive"/>
    <s v="Manufacturing"/>
    <s v="Mass Customer"/>
    <s v="N"/>
    <s v="No"/>
    <n v="11"/>
    <m/>
  </r>
  <r>
    <n v="7008"/>
    <n v="29"/>
    <x v="3054"/>
    <d v="2017-08-23T00:00:00"/>
    <n v="129"/>
    <b v="0"/>
    <s v="Approved"/>
    <s v="Norco Bicycles"/>
    <s v="Road"/>
    <s v="medium"/>
    <s v="medium"/>
    <n v="543.39"/>
    <n v="407.54"/>
    <d v="1995-12-19T00:00:00"/>
    <n v="135.84999999999997"/>
    <s v="M"/>
    <n v="7"/>
    <d v="1986-01-16T00:00:00"/>
    <n v="34.487235774987312"/>
    <s v="Dental Hygienist"/>
    <s v="Health"/>
    <s v="Affluent Customer"/>
    <s v="N"/>
    <s v="Yes"/>
    <n v="20"/>
    <m/>
  </r>
  <r>
    <n v="7271"/>
    <n v="61"/>
    <x v="3012"/>
    <d v="2017-08-23T00:00:00"/>
    <n v="129"/>
    <b v="1"/>
    <s v="Approved"/>
    <s v="Norco Bicycles"/>
    <s v="Standard"/>
    <s v="medium"/>
    <s v="small"/>
    <n v="586.45000000000005"/>
    <n v="521.94000000000005"/>
    <d v="2015-08-02T00:00:00"/>
    <n v="64.509999999999991"/>
    <s v="F"/>
    <n v="68"/>
    <d v="1981-06-21T00:00:00"/>
    <n v="39.062578240740741"/>
    <s v="Registered Nurse"/>
    <s v="Health"/>
    <s v="High Net Worth"/>
    <s v="N"/>
    <s v="Yes"/>
    <n v="11"/>
    <m/>
  </r>
  <r>
    <n v="7564"/>
    <n v="89"/>
    <x v="3055"/>
    <d v="2017-08-23T00:00:00"/>
    <n v="129"/>
    <b v="1"/>
    <s v="Approved"/>
    <s v="WeareA2B"/>
    <s v="Touring"/>
    <s v="medium"/>
    <s v="large"/>
    <n v="1362.99"/>
    <n v="57.74"/>
    <d v="2016-07-09T00:00:00"/>
    <n v="1305.25"/>
    <s v="M"/>
    <n v="55"/>
    <d v="1996-11-19T00:00:00"/>
    <n v="23.637920706494164"/>
    <s v="Information Systems Manager"/>
    <s v="Argiculture"/>
    <s v="Affluent Customer"/>
    <s v="N"/>
    <s v="No"/>
    <n v="5"/>
    <m/>
  </r>
  <r>
    <n v="7594"/>
    <n v="70"/>
    <x v="1558"/>
    <d v="2017-08-23T00:00:00"/>
    <n v="129"/>
    <b v="0"/>
    <s v="Approved"/>
    <s v="Trek Bicycles"/>
    <s v="Standard"/>
    <s v="high"/>
    <s v="medium"/>
    <n v="495.72"/>
    <n v="297.43"/>
    <d v="2015-04-11T00:00:00"/>
    <n v="198.29000000000002"/>
    <s v="F"/>
    <n v="25"/>
    <d v="1978-06-10T00:00:00"/>
    <n v="42.095454953069506"/>
    <s v="VP Sales"/>
    <s v="n/a"/>
    <s v="Mass Customer"/>
    <s v="N"/>
    <s v="No"/>
    <n v="15"/>
    <m/>
  </r>
  <r>
    <n v="7818"/>
    <n v="93"/>
    <x v="2698"/>
    <d v="2017-08-23T00:00:00"/>
    <n v="129"/>
    <b v="1"/>
    <s v="Approved"/>
    <s v="WeareA2B"/>
    <s v="Standard"/>
    <s v="medium"/>
    <s v="medium"/>
    <n v="1065.03"/>
    <n v="230.09"/>
    <d v="2000-11-03T00:00:00"/>
    <n v="834.93999999999994"/>
    <s v="F"/>
    <n v="0"/>
    <d v="1955-12-30T00:00:00"/>
    <n v="64.555728925672241"/>
    <s v="Technical Writer"/>
    <s v="Manufacturing"/>
    <s v="Affluent Customer"/>
    <s v="N"/>
    <s v="Yes"/>
    <n v="15"/>
    <m/>
  </r>
  <r>
    <n v="8187"/>
    <n v="80"/>
    <x v="1372"/>
    <d v="2017-08-23T00:00:00"/>
    <n v="129"/>
    <b v="0"/>
    <s v="Approved"/>
    <s v="OHM Cycles"/>
    <s v="Touring"/>
    <s v="low"/>
    <s v="medium"/>
    <n v="1073.07"/>
    <n v="933.84"/>
    <d v="1997-01-25T00:00:00"/>
    <n v="139.2299999999999"/>
    <s v="F"/>
    <n v="18"/>
    <d v="1958-05-15T00:00:00"/>
    <n v="62.180386459918822"/>
    <s v="Senior Sales Associate"/>
    <s v="Manufacturing"/>
    <s v="Mass Customer"/>
    <s v="N"/>
    <s v="No"/>
    <n v="5"/>
    <m/>
  </r>
  <r>
    <n v="8317"/>
    <n v="64"/>
    <x v="379"/>
    <d v="2017-08-23T00:00:00"/>
    <n v="129"/>
    <b v="1"/>
    <s v="Approved"/>
    <s v="Giant Bicycles"/>
    <s v="Standard"/>
    <s v="high"/>
    <s v="small"/>
    <n v="1977.36"/>
    <n v="1759.85"/>
    <d v="2010-11-05T00:00:00"/>
    <n v="217.51"/>
    <s v="F"/>
    <n v="58"/>
    <d v="1978-04-30T00:00:00"/>
    <n v="42.207783720192793"/>
    <s v="VP Sales"/>
    <s v="Manufacturing"/>
    <s v="High Net Worth"/>
    <s v="N"/>
    <s v="Yes"/>
    <n v="10"/>
    <m/>
  </r>
  <r>
    <n v="8462"/>
    <n v="63"/>
    <x v="220"/>
    <d v="2017-08-23T00:00:00"/>
    <n v="129"/>
    <b v="0"/>
    <s v="Approved"/>
    <s v="Solex"/>
    <s v="Standard"/>
    <s v="medium"/>
    <s v="medium"/>
    <n v="1483.2"/>
    <n v="99.59"/>
    <d v="2015-05-21T00:00:00"/>
    <n v="1383.6100000000001"/>
    <s v="F"/>
    <n v="69"/>
    <d v="1978-04-28T00:00:00"/>
    <n v="42.213263172247586"/>
    <s v="Geological Engineer"/>
    <s v="Manufacturing"/>
    <s v="Affluent Customer"/>
    <s v="N"/>
    <s v="Yes"/>
    <n v="14"/>
    <m/>
  </r>
  <r>
    <n v="8536"/>
    <n v="85"/>
    <x v="2746"/>
    <d v="2017-08-23T00:00:00"/>
    <n v="129"/>
    <b v="1"/>
    <s v="Approved"/>
    <s v="WeareA2B"/>
    <s v="Standard"/>
    <s v="medium"/>
    <s v="medium"/>
    <n v="752.64"/>
    <n v="205.36"/>
    <d v="2015-08-02T00:00:00"/>
    <n v="547.28"/>
    <s v="M"/>
    <n v="31"/>
    <d v="1993-07-13T00:00:00"/>
    <n v="26.994085090055808"/>
    <s v="Senior Cost Accountant"/>
    <s v="Financial Services"/>
    <s v="Mass Customer"/>
    <s v="N"/>
    <s v="No"/>
    <n v="4"/>
    <m/>
  </r>
  <r>
    <n v="8582"/>
    <n v="59"/>
    <x v="2924"/>
    <d v="2017-08-23T00:00:00"/>
    <n v="129"/>
    <b v="1"/>
    <s v="Approved"/>
    <s v="WeareA2B"/>
    <s v="Standard"/>
    <s v="medium"/>
    <s v="small"/>
    <n v="1415.01"/>
    <n v="1259.3599999999999"/>
    <d v="2004-01-16T00:00:00"/>
    <n v="155.65000000000009"/>
    <s v="F"/>
    <n v="62"/>
    <d v="1983-05-06T00:00:00"/>
    <n v="37.188605638001015"/>
    <s v="Staff Accountant II"/>
    <s v="Financial Services"/>
    <s v="High Net Worth"/>
    <s v="N"/>
    <s v="Yes"/>
    <n v="13"/>
    <m/>
  </r>
  <r>
    <n v="8710"/>
    <n v="0"/>
    <x v="2216"/>
    <d v="2017-08-23T00:00:00"/>
    <n v="129"/>
    <b v="0"/>
    <s v="Approved"/>
    <s v="Solex"/>
    <s v="Road"/>
    <s v="medium"/>
    <s v="medium"/>
    <n v="416.98"/>
    <n v="312.74"/>
    <d v="1997-05-10T00:00:00"/>
    <n v="104.24000000000001"/>
    <s v="M"/>
    <n v="29"/>
    <d v="1960-12-06T00:00:00"/>
    <n v="59.616002898274985"/>
    <s v="Chemical Engineer"/>
    <s v="Manufacturing"/>
    <s v="High Net Worth"/>
    <s v="N"/>
    <s v="No"/>
    <n v="6"/>
    <m/>
  </r>
  <r>
    <n v="8773"/>
    <n v="79"/>
    <x v="688"/>
    <d v="2017-08-23T00:00:00"/>
    <n v="129"/>
    <b v="0"/>
    <s v="Approved"/>
    <s v="Solex"/>
    <s v="Touring"/>
    <s v="medium"/>
    <s v="large"/>
    <n v="2083.94"/>
    <n v="675.03"/>
    <d v="2013-09-16T00:00:00"/>
    <n v="1408.91"/>
    <s v="M"/>
    <n v="98"/>
    <d v="1985-04-30T00:00:00"/>
    <n v="35.202304268138001"/>
    <s v="Software Consultant"/>
    <s v="Manufacturing"/>
    <s v="High Net Worth"/>
    <s v="N"/>
    <s v="No"/>
    <n v="12"/>
    <m/>
  </r>
  <r>
    <n v="10052"/>
    <n v="59"/>
    <x v="2554"/>
    <d v="2017-08-23T00:00:00"/>
    <n v="129"/>
    <b v="0"/>
    <s v="Approved"/>
    <s v="WeareA2B"/>
    <s v="Standard"/>
    <s v="medium"/>
    <s v="small"/>
    <n v="1415.01"/>
    <n v="1259.3599999999999"/>
    <d v="1994-08-10T00:00:00"/>
    <n v="155.65000000000009"/>
    <s v="F"/>
    <n v="57"/>
    <d v="1978-06-28T00:00:00"/>
    <n v="42.046139884576355"/>
    <s v="Desktop Support Technician"/>
    <s v="Retail"/>
    <s v="High Net Worth"/>
    <s v="N"/>
    <s v="Yes"/>
    <n v="13"/>
    <m/>
  </r>
  <r>
    <n v="10258"/>
    <n v="12"/>
    <x v="2891"/>
    <d v="2017-08-23T00:00:00"/>
    <n v="129"/>
    <b v="0"/>
    <s v="Approved"/>
    <s v="WeareA2B"/>
    <s v="Standard"/>
    <s v="medium"/>
    <s v="medium"/>
    <n v="1231.1500000000001"/>
    <n v="161.6"/>
    <d v="2004-08-17T00:00:00"/>
    <n v="1069.5500000000002"/>
    <s v="F"/>
    <n v="4"/>
    <d v="1974-11-16T00:00:00"/>
    <n v="45.662578240740736"/>
    <s v="Web Developer III"/>
    <s v="Financial Services"/>
    <s v="Affluent Customer"/>
    <s v="N"/>
    <s v="No"/>
    <n v="10"/>
    <m/>
  </r>
  <r>
    <n v="11745"/>
    <n v="62"/>
    <x v="3056"/>
    <d v="2017-08-23T00:00:00"/>
    <n v="129"/>
    <b v="1"/>
    <s v="Approved"/>
    <s v="Solex"/>
    <s v="Standard"/>
    <s v="high"/>
    <s v="medium"/>
    <n v="1024.6600000000001"/>
    <n v="614.79999999999995"/>
    <d v="1996-04-05T00:00:00"/>
    <n v="409.86000000000013"/>
    <s v="M"/>
    <n v="80"/>
    <d v="1978-09-02T00:00:00"/>
    <n v="41.865317966768139"/>
    <s v="Legal Assistant"/>
    <s v="Financial Services"/>
    <s v="High Net Worth"/>
    <s v="N"/>
    <s v="Yes"/>
    <n v="4"/>
    <m/>
  </r>
  <r>
    <n v="13222"/>
    <n v="74"/>
    <x v="1932"/>
    <d v="2017-08-23T00:00:00"/>
    <n v="129"/>
    <b v="0"/>
    <s v="Approved"/>
    <s v="WeareA2B"/>
    <s v="Standard"/>
    <s v="medium"/>
    <s v="medium"/>
    <n v="1228.07"/>
    <n v="400.91"/>
    <d v="1997-01-25T00:00:00"/>
    <n v="827.15999999999985"/>
    <s v="F"/>
    <n v="73"/>
    <d v="1978-07-02T00:00:00"/>
    <n v="42.03518098046677"/>
    <s v="Tax Accountant"/>
    <s v="IT"/>
    <s v="Affluent Customer"/>
    <s v="N"/>
    <s v="Yes"/>
    <n v="4"/>
    <m/>
  </r>
  <r>
    <n v="13560"/>
    <n v="90"/>
    <x v="1450"/>
    <d v="2017-08-23T00:00:00"/>
    <n v="129"/>
    <b v="1"/>
    <s v="Approved"/>
    <s v="Norco Bicycles"/>
    <s v="Standard"/>
    <s v="low"/>
    <s v="medium"/>
    <n v="363.01"/>
    <n v="290.41000000000003"/>
    <d v="1993-05-26T00:00:00"/>
    <n v="72.599999999999966"/>
    <s v="F"/>
    <n v="51"/>
    <d v="1994-11-26T00:00:00"/>
    <n v="25.621482350329781"/>
    <s v="Media Manager III"/>
    <s v="Health"/>
    <s v="Mass Customer"/>
    <s v="N"/>
    <s v="Yes"/>
    <n v="4"/>
    <m/>
  </r>
  <r>
    <n v="13743"/>
    <n v="83"/>
    <x v="577"/>
    <d v="2017-08-23T00:00:00"/>
    <n v="129"/>
    <b v="1"/>
    <s v="Approved"/>
    <s v="Solex"/>
    <s v="Touring"/>
    <s v="medium"/>
    <s v="large"/>
    <n v="2083.94"/>
    <n v="675.03"/>
    <d v="1999-07-26T00:00:00"/>
    <n v="1408.91"/>
    <s v="M"/>
    <n v="74"/>
    <d v="1994-09-10T00:00:00"/>
    <n v="25.83244125443937"/>
    <s v="Office Assistant IV"/>
    <s v="Financial Services"/>
    <s v="Mass Customer"/>
    <s v="N"/>
    <s v="Yes"/>
    <n v="2"/>
    <m/>
  </r>
  <r>
    <n v="13845"/>
    <n v="39"/>
    <x v="3057"/>
    <d v="2017-08-23T00:00:00"/>
    <n v="129"/>
    <b v="0"/>
    <s v="Approved"/>
    <s v="Giant Bicycles"/>
    <s v="Standard"/>
    <s v="medium"/>
    <s v="large"/>
    <n v="1812.75"/>
    <n v="582.48"/>
    <d v="2011-03-16T00:00:00"/>
    <n v="1230.27"/>
    <s v="M"/>
    <n v="50"/>
    <d v="1966-09-28T00:00:00"/>
    <n v="53.802304268138002"/>
    <s v="Information Systems Manager"/>
    <s v="Retail"/>
    <s v="Affluent Customer"/>
    <s v="N"/>
    <s v="No"/>
    <n v="9"/>
    <m/>
  </r>
  <r>
    <n v="14306"/>
    <n v="8"/>
    <x v="1759"/>
    <d v="2017-08-23T00:00:00"/>
    <n v="129"/>
    <b v="0"/>
    <s v="Approved"/>
    <s v="Solex"/>
    <s v="Road"/>
    <s v="medium"/>
    <s v="small"/>
    <n v="1703.52"/>
    <n v="1516.13"/>
    <d v="2005-12-07T00:00:00"/>
    <n v="187.38999999999987"/>
    <s v="F"/>
    <n v="99"/>
    <d v="1985-08-01T00:00:00"/>
    <n v="34.947509747590054"/>
    <s v="Actuary"/>
    <s v="Financial Services"/>
    <s v="Affluent Customer"/>
    <s v="N"/>
    <s v="Yes"/>
    <n v="9"/>
    <m/>
  </r>
  <r>
    <n v="16788"/>
    <n v="34"/>
    <x v="2568"/>
    <d v="2017-08-23T00:00:00"/>
    <n v="129"/>
    <b v="0"/>
    <s v="Approved"/>
    <s v="Norco Bicycles"/>
    <s v="Road"/>
    <s v="high"/>
    <s v="large"/>
    <n v="774.53"/>
    <n v="464.72"/>
    <d v="2003-03-18T00:00:00"/>
    <n v="309.80999999999995"/>
    <s v="F"/>
    <n v="10"/>
    <d v="1974-09-09T00:00:00"/>
    <n v="45.848879610603753"/>
    <s v="Social Worker"/>
    <s v="Health"/>
    <s v="Mass Customer"/>
    <s v="N"/>
    <s v="No"/>
    <n v="22"/>
    <m/>
  </r>
  <r>
    <n v="17107"/>
    <n v="45"/>
    <x v="2078"/>
    <d v="2017-08-23T00:00:00"/>
    <n v="129"/>
    <b v="0"/>
    <s v="Approved"/>
    <s v="Trek Bicycles"/>
    <s v="Road"/>
    <s v="low"/>
    <s v="medium"/>
    <n v="980.37"/>
    <n v="234.43"/>
    <d v="2004-09-28T00:00:00"/>
    <n v="745.94"/>
    <s v="F"/>
    <n v="24"/>
    <d v="1970-09-24T00:00:00"/>
    <n v="49.810523446220188"/>
    <n v="0"/>
    <s v="n/a"/>
    <s v="High Net Worth"/>
    <s v="N"/>
    <s v="No"/>
    <n v="10"/>
    <m/>
  </r>
  <r>
    <n v="17113"/>
    <n v="73"/>
    <x v="148"/>
    <d v="2017-08-23T00:00:00"/>
    <n v="129"/>
    <b v="0"/>
    <s v="Approved"/>
    <s v="Solex"/>
    <s v="Standard"/>
    <s v="medium"/>
    <s v="medium"/>
    <n v="1945.43"/>
    <n v="333.18"/>
    <d v="1997-01-25T00:00:00"/>
    <n v="1612.25"/>
    <s v="F"/>
    <n v="41"/>
    <d v="1956-04-08T00:00:00"/>
    <n v="64.281756322932523"/>
    <n v="0"/>
    <s v="Property"/>
    <s v="Mass Customer"/>
    <s v="N"/>
    <s v="Yes"/>
    <n v="19"/>
    <m/>
  </r>
  <r>
    <n v="17211"/>
    <n v="11"/>
    <x v="966"/>
    <d v="2017-08-23T00:00:00"/>
    <n v="129"/>
    <b v="0"/>
    <s v="Approved"/>
    <s v="Giant Bicycles"/>
    <s v="Standard"/>
    <s v="high"/>
    <s v="medium"/>
    <n v="1274.93"/>
    <n v="764.96"/>
    <d v="2005-12-07T00:00:00"/>
    <n v="509.97"/>
    <s v="F"/>
    <n v="62"/>
    <d v="1979-05-12T00:00:00"/>
    <n v="41.174907007864029"/>
    <s v="Senior Sales Associate"/>
    <s v="Argiculture"/>
    <s v="Affluent Customer"/>
    <s v="N"/>
    <s v="Yes"/>
    <n v="7"/>
    <m/>
  </r>
  <r>
    <n v="17356"/>
    <n v="0"/>
    <x v="1110"/>
    <d v="2017-08-23T00:00:00"/>
    <n v="129"/>
    <b v="0"/>
    <s v="Approved"/>
    <s v="Norco Bicycles"/>
    <s v="Standard"/>
    <s v="low"/>
    <s v="medium"/>
    <n v="363.01"/>
    <n v="290.41000000000003"/>
    <d v="2013-06-09T00:00:00"/>
    <n v="72.599999999999966"/>
    <s v="M"/>
    <n v="34"/>
    <d v="1974-12-14T00:00:00"/>
    <n v="45.585865911973613"/>
    <s v="Senior Sales Associate"/>
    <s v="n/a"/>
    <s v="High Net Worth"/>
    <s v="N"/>
    <s v="Yes"/>
    <n v="3"/>
    <m/>
  </r>
  <r>
    <n v="17588"/>
    <n v="54"/>
    <x v="2296"/>
    <d v="2017-08-23T00:00:00"/>
    <n v="129"/>
    <b v="1"/>
    <s v="Approved"/>
    <s v="WeareA2B"/>
    <s v="Standard"/>
    <s v="medium"/>
    <s v="medium"/>
    <n v="1292.8399999999999"/>
    <n v="13.44"/>
    <d v="2009-04-12T00:00:00"/>
    <n v="1279.3999999999999"/>
    <s v="M"/>
    <n v="29"/>
    <d v="1979-04-30T00:00:00"/>
    <n v="41.207783720192793"/>
    <s v="Electrical Engineer"/>
    <s v="Manufacturing"/>
    <s v="Mass Customer"/>
    <s v="N"/>
    <s v="No"/>
    <n v="12"/>
    <m/>
  </r>
  <r>
    <n v="19262"/>
    <n v="37"/>
    <x v="998"/>
    <d v="2017-08-23T00:00:00"/>
    <n v="129"/>
    <b v="0"/>
    <s v="Approved"/>
    <s v="OHM Cycles"/>
    <s v="Standard"/>
    <s v="low"/>
    <s v="medium"/>
    <n v="1793.43"/>
    <n v="248.82"/>
    <d v="1999-07-20T00:00:00"/>
    <n v="1544.6100000000001"/>
    <s v="U"/>
    <n v="14"/>
    <d v="1899-12-30T00:00:00"/>
    <n v="0"/>
    <s v="Executive Secretary"/>
    <s v="IT"/>
    <s v="Mass Customer"/>
    <s v="N"/>
    <s v="Yes"/>
    <n v="0"/>
    <m/>
  </r>
  <r>
    <n v="19805"/>
    <n v="81"/>
    <x v="3058"/>
    <d v="2017-08-23T00:00:00"/>
    <n v="129"/>
    <b v="1"/>
    <s v="Approved"/>
    <s v="Norco Bicycles"/>
    <s v="Standard"/>
    <s v="medium"/>
    <s v="small"/>
    <n v="586.45000000000005"/>
    <n v="521.94000000000005"/>
    <d v="2004-01-16T00:00:00"/>
    <n v="64.509999999999991"/>
    <s v="M"/>
    <n v="2"/>
    <d v="1985-01-26T00:00:00"/>
    <n v="35.45983851471334"/>
    <s v="Human Resources Manager"/>
    <s v="Retail"/>
    <s v="Mass Customer"/>
    <s v="N"/>
    <s v="Yes"/>
    <n v="17"/>
    <m/>
  </r>
  <r>
    <n v="19964"/>
    <n v="74"/>
    <x v="3059"/>
    <d v="2017-08-23T00:00:00"/>
    <n v="129"/>
    <b v="0"/>
    <s v="Approved"/>
    <s v="WeareA2B"/>
    <s v="Standard"/>
    <s v="medium"/>
    <s v="medium"/>
    <n v="1228.07"/>
    <n v="400.91"/>
    <d v="2000-05-22T00:00:00"/>
    <n v="827.15999999999985"/>
    <s v="M"/>
    <n v="39"/>
    <d v="1992-03-10T00:00:00"/>
    <n v="28.336550843480463"/>
    <s v="Account Representative IV"/>
    <s v="Property"/>
    <s v="Mass Customer"/>
    <s v="N"/>
    <s v="No"/>
    <n v="9"/>
    <m/>
  </r>
  <r>
    <n v="156"/>
    <n v="14"/>
    <x v="1413"/>
    <d v="2017-08-22T00:00:00"/>
    <n v="130"/>
    <b v="1"/>
    <s v="Approved"/>
    <s v="Solex"/>
    <s v="Standard"/>
    <s v="high"/>
    <s v="large"/>
    <n v="1842.92"/>
    <n v="1105.75"/>
    <d v="2003-09-09T00:00:00"/>
    <n v="737.17000000000007"/>
    <s v="M"/>
    <n v="51"/>
    <d v="1968-05-19T00:00:00"/>
    <n v="52.161208377727043"/>
    <s v="Senior Editor"/>
    <s v="n/a"/>
    <s v="High Net Worth"/>
    <s v="N"/>
    <s v="Yes"/>
    <n v="14"/>
    <m/>
  </r>
  <r>
    <n v="366"/>
    <n v="28"/>
    <x v="313"/>
    <d v="2017-08-22T00:00:00"/>
    <n v="130"/>
    <b v="0"/>
    <s v="Approved"/>
    <s v="Norco Bicycles"/>
    <s v="Standard"/>
    <s v="medium"/>
    <s v="small"/>
    <n v="1216.1400000000001"/>
    <n v="1082.3599999999999"/>
    <d v="2016-11-22T00:00:00"/>
    <n v="133.7800000000002"/>
    <s v="M"/>
    <n v="81"/>
    <d v="1973-12-14T00:00:00"/>
    <n v="46.585865911973613"/>
    <s v="Web Designer III"/>
    <s v="Retail"/>
    <s v="Mass Customer"/>
    <s v="N"/>
    <s v="Yes"/>
    <n v="3"/>
    <m/>
  </r>
  <r>
    <n v="1107"/>
    <n v="15"/>
    <x v="2833"/>
    <d v="2017-08-22T00:00:00"/>
    <n v="130"/>
    <b v="0"/>
    <s v="Approved"/>
    <s v="Norco Bicycles"/>
    <s v="Standard"/>
    <s v="low"/>
    <s v="medium"/>
    <n v="958.74"/>
    <n v="748.9"/>
    <d v="2005-12-07T00:00:00"/>
    <n v="209.84000000000003"/>
    <s v="U"/>
    <n v="59"/>
    <s v="1843-12-21"/>
    <e v="#VALUE!"/>
    <s v="Legal Assistant"/>
    <s v="IT"/>
    <s v="Affluent Customer"/>
    <s v="N"/>
    <s v="No"/>
    <n v="20"/>
    <m/>
  </r>
  <r>
    <n v="1189"/>
    <n v="5"/>
    <x v="1487"/>
    <d v="2017-08-22T00:00:00"/>
    <n v="130"/>
    <b v="0"/>
    <s v="Approved"/>
    <s v="Trek Bicycles"/>
    <s v="Mountain"/>
    <s v="low"/>
    <s v="medium"/>
    <n v="574.64"/>
    <n v="459.71"/>
    <d v="2011-08-29T00:00:00"/>
    <n v="114.93"/>
    <s v="F"/>
    <n v="24"/>
    <d v="1994-05-04T00:00:00"/>
    <n v="26.185865911973615"/>
    <s v="Registered Nurse"/>
    <s v="Health"/>
    <s v="Mass Customer"/>
    <s v="N"/>
    <s v="Yes"/>
    <n v="5"/>
    <m/>
  </r>
  <r>
    <n v="1989"/>
    <n v="35"/>
    <x v="1697"/>
    <d v="2017-08-22T00:00:00"/>
    <n v="130"/>
    <b v="0"/>
    <s v="Approved"/>
    <s v="Giant Bicycles"/>
    <s v="Standard"/>
    <s v="medium"/>
    <s v="medium"/>
    <n v="1403.5"/>
    <n v="954.82"/>
    <d v="2003-02-07T00:00:00"/>
    <n v="448.67999999999995"/>
    <s v="M"/>
    <n v="8"/>
    <d v="1954-01-22T00:00:00"/>
    <n v="66.492715227042112"/>
    <s v="Data Coordiator"/>
    <s v="n/a"/>
    <s v="High Net Worth"/>
    <s v="N"/>
    <s v="Yes"/>
    <n v="5"/>
    <m/>
  </r>
  <r>
    <n v="2484"/>
    <n v="35"/>
    <x v="2145"/>
    <d v="2017-08-22T00:00:00"/>
    <n v="130"/>
    <b v="0"/>
    <s v="Approved"/>
    <s v="Trek Bicycles"/>
    <s v="Standard"/>
    <s v="low"/>
    <s v="medium"/>
    <n v="1057.51"/>
    <n v="154.4"/>
    <d v="1994-07-12T00:00:00"/>
    <n v="903.11"/>
    <s v="F"/>
    <n v="28"/>
    <d v="1978-07-15T00:00:00"/>
    <n v="41.999564542110605"/>
    <s v="VP Product Management"/>
    <s v="Property"/>
    <s v="Mass Customer"/>
    <s v="N"/>
    <s v="No"/>
    <n v="19"/>
    <m/>
  </r>
  <r>
    <n v="2670"/>
    <n v="3"/>
    <x v="1693"/>
    <d v="2017-08-22T00:00:00"/>
    <n v="130"/>
    <b v="0"/>
    <s v="Approved"/>
    <s v="Trek Bicycles"/>
    <s v="Standard"/>
    <s v="medium"/>
    <s v="large"/>
    <n v="2091.4699999999998"/>
    <n v="388.92"/>
    <d v="1992-10-02T00:00:00"/>
    <n v="1702.5499999999997"/>
    <s v="M"/>
    <n v="61"/>
    <d v="1957-01-23T00:00:00"/>
    <n v="63.487235774987312"/>
    <s v="Assistant Manager"/>
    <s v="Retail"/>
    <s v="Mass Customer"/>
    <s v="N"/>
    <s v="Yes"/>
    <n v="10"/>
    <m/>
  </r>
  <r>
    <n v="2742"/>
    <n v="64"/>
    <x v="289"/>
    <d v="2017-08-22T00:00:00"/>
    <n v="130"/>
    <b v="1"/>
    <s v="Approved"/>
    <s v="Giant Bicycles"/>
    <s v="Standard"/>
    <s v="high"/>
    <s v="small"/>
    <n v="1977.36"/>
    <n v="1759.85"/>
    <d v="2011-08-24T00:00:00"/>
    <n v="217.51"/>
    <s v="M"/>
    <n v="12"/>
    <d v="1987-03-24T00:00:00"/>
    <n v="33.303674131151695"/>
    <s v="Tax Accountant"/>
    <s v="Telecommunications"/>
    <s v="High Net Worth"/>
    <s v="N"/>
    <s v="No"/>
    <n v="17"/>
    <m/>
  </r>
  <r>
    <n v="2821"/>
    <n v="0"/>
    <x v="2554"/>
    <d v="2017-08-22T00:00:00"/>
    <n v="130"/>
    <b v="0"/>
    <s v="Approved"/>
    <s v="OHM Cycles"/>
    <s v="Standard"/>
    <s v="medium"/>
    <s v="medium"/>
    <n v="235.63"/>
    <n v="125.07"/>
    <d v="2004-08-07T00:00:00"/>
    <n v="110.56"/>
    <s v="F"/>
    <n v="57"/>
    <d v="1978-06-28T00:00:00"/>
    <n v="42.046139884576355"/>
    <s v="Desktop Support Technician"/>
    <s v="Retail"/>
    <s v="High Net Worth"/>
    <s v="N"/>
    <s v="Yes"/>
    <n v="13"/>
    <m/>
  </r>
  <r>
    <n v="3015"/>
    <n v="92"/>
    <x v="842"/>
    <d v="2017-08-22T00:00:00"/>
    <n v="130"/>
    <b v="1"/>
    <s v="Approved"/>
    <s v="WeareA2B"/>
    <s v="Standard"/>
    <s v="medium"/>
    <s v="small"/>
    <n v="1415.01"/>
    <n v="1259.3599999999999"/>
    <d v="2013-06-09T00:00:00"/>
    <n v="155.65000000000009"/>
    <s v="M"/>
    <n v="6"/>
    <d v="1988-12-19T00:00:00"/>
    <n v="31.561208377727041"/>
    <s v="Food Chemist"/>
    <s v="Health"/>
    <s v="Affluent Customer"/>
    <s v="N"/>
    <s v="Yes"/>
    <n v="16"/>
    <m/>
  </r>
  <r>
    <n v="3165"/>
    <n v="77"/>
    <x v="2024"/>
    <d v="2017-08-22T00:00:00"/>
    <n v="130"/>
    <b v="0"/>
    <s v="Approved"/>
    <s v="Norco Bicycles"/>
    <s v="Road"/>
    <s v="medium"/>
    <s v="large"/>
    <n v="1240.31"/>
    <n v="795.1"/>
    <d v="2011-01-10T00:00:00"/>
    <n v="445.20999999999992"/>
    <s v="M"/>
    <n v="68"/>
    <d v="1959-12-05T00:00:00"/>
    <n v="60.621482350329778"/>
    <s v="Computer Systems Analyst II"/>
    <s v="Retail"/>
    <s v="Mass Customer"/>
    <s v="N"/>
    <s v="No"/>
    <n v="18"/>
    <m/>
  </r>
  <r>
    <n v="3445"/>
    <n v="86"/>
    <x v="3005"/>
    <d v="2017-08-22T00:00:00"/>
    <n v="130"/>
    <b v="1"/>
    <s v="Approved"/>
    <s v="OHM Cycles"/>
    <s v="Standard"/>
    <s v="medium"/>
    <s v="medium"/>
    <n v="235.63"/>
    <n v="125.07"/>
    <d v="2005-05-10T00:00:00"/>
    <n v="110.56"/>
    <s v="F"/>
    <n v="20"/>
    <d v="1991-09-04T00:00:00"/>
    <n v="28.851619336631149"/>
    <s v="Tax Accountant"/>
    <s v="n/a"/>
    <s v="Mass Customer"/>
    <s v="N"/>
    <s v="Yes"/>
    <n v="4"/>
    <m/>
  </r>
  <r>
    <n v="3543"/>
    <n v="37"/>
    <x v="2071"/>
    <d v="2017-08-22T00:00:00"/>
    <n v="130"/>
    <b v="1"/>
    <s v="Approved"/>
    <s v="OHM Cycles"/>
    <s v="Standard"/>
    <s v="low"/>
    <s v="medium"/>
    <n v="1793.43"/>
    <n v="248.82"/>
    <d v="1998-12-17T00:00:00"/>
    <n v="1544.6100000000001"/>
    <s v="F"/>
    <n v="56"/>
    <d v="1980-01-11T00:00:00"/>
    <n v="40.506413857179098"/>
    <s v="Human Resources Manager"/>
    <s v="Health"/>
    <s v="Mass Customer"/>
    <s v="N"/>
    <s v="No"/>
    <n v="12"/>
    <m/>
  </r>
  <r>
    <n v="3562"/>
    <n v="49"/>
    <x v="1315"/>
    <d v="2017-08-22T00:00:00"/>
    <n v="130"/>
    <b v="0"/>
    <s v="Approved"/>
    <s v="Trek Bicycles"/>
    <s v="Road"/>
    <s v="medium"/>
    <s v="medium"/>
    <n v="533.51"/>
    <n v="400.13"/>
    <d v="2012-06-04T00:00:00"/>
    <n v="133.38"/>
    <s v="M"/>
    <n v="66"/>
    <d v="1997-01-25T00:00:00"/>
    <n v="23.454359062658547"/>
    <s v="Nurse"/>
    <s v="Argiculture"/>
    <s v="Mass Customer"/>
    <s v="N"/>
    <s v="Yes"/>
    <n v="5"/>
    <m/>
  </r>
  <r>
    <n v="3567"/>
    <n v="56"/>
    <x v="3039"/>
    <d v="2017-08-22T00:00:00"/>
    <n v="130"/>
    <b v="1"/>
    <s v="Approved"/>
    <s v="OHM Cycles"/>
    <s v="Standard"/>
    <s v="medium"/>
    <s v="medium"/>
    <n v="183.86"/>
    <n v="137.9"/>
    <d v="1998-12-17T00:00:00"/>
    <n v="45.960000000000008"/>
    <s v="F"/>
    <n v="6"/>
    <d v="1969-03-26T00:00:00"/>
    <n v="51.309153583206495"/>
    <s v="Automation Specialist II"/>
    <s v="n/a"/>
    <s v="Mass Customer"/>
    <s v="N"/>
    <s v="Yes"/>
    <n v="11"/>
    <m/>
  </r>
  <r>
    <n v="4542"/>
    <n v="40"/>
    <x v="1702"/>
    <d v="2017-08-22T00:00:00"/>
    <n v="130"/>
    <b v="0"/>
    <s v="Approved"/>
    <s v="Trek Bicycles"/>
    <s v="Road"/>
    <s v="medium"/>
    <s v="large"/>
    <n v="1894.19"/>
    <n v="598.76"/>
    <d v="1997-10-04T00:00:00"/>
    <n v="1295.43"/>
    <s v="F"/>
    <n v="28"/>
    <d v="1970-06-11T00:00:00"/>
    <n v="50.098194679096906"/>
    <s v="Nurse"/>
    <s v="n/a"/>
    <s v="High Net Worth"/>
    <s v="N"/>
    <s v="Yes"/>
    <n v="13"/>
    <m/>
  </r>
  <r>
    <n v="5009"/>
    <n v="0"/>
    <x v="2603"/>
    <d v="2017-08-22T00:00:00"/>
    <n v="130"/>
    <b v="0"/>
    <s v="Approved"/>
    <s v="Norco Bicycles"/>
    <s v="Road"/>
    <s v="medium"/>
    <s v="medium"/>
    <n v="543.39"/>
    <n v="407.54"/>
    <d v="2016-11-22T00:00:00"/>
    <n v="135.84999999999997"/>
    <s v="M"/>
    <n v="5"/>
    <d v="1990-06-06T00:00:00"/>
    <n v="30.098194679096903"/>
    <s v="Director of Sales"/>
    <s v="Financial Services"/>
    <s v="High Net Worth"/>
    <s v="N"/>
    <s v="No"/>
    <n v="10"/>
    <m/>
  </r>
  <r>
    <n v="5034"/>
    <n v="36"/>
    <x v="1901"/>
    <d v="2017-08-22T00:00:00"/>
    <n v="130"/>
    <b v="0"/>
    <s v="Approved"/>
    <s v="Solex"/>
    <s v="Standard"/>
    <s v="low"/>
    <s v="medium"/>
    <n v="945.04"/>
    <n v="507.58"/>
    <d v="1995-12-19T00:00:00"/>
    <n v="437.46"/>
    <s v="M"/>
    <n v="74"/>
    <d v="1977-10-15T00:00:00"/>
    <n v="42.747509747590051"/>
    <s v="Structural Engineer"/>
    <s v="n/a"/>
    <s v="Mass Customer"/>
    <s v="N"/>
    <s v="No"/>
    <n v="8"/>
    <m/>
  </r>
  <r>
    <n v="5121"/>
    <n v="1"/>
    <x v="876"/>
    <d v="2017-08-22T00:00:00"/>
    <n v="130"/>
    <b v="0"/>
    <s v="Approved"/>
    <s v="Giant Bicycles"/>
    <s v="Standard"/>
    <s v="medium"/>
    <s v="medium"/>
    <n v="1403.5"/>
    <n v="954.82"/>
    <d v="2016-11-14T00:00:00"/>
    <n v="448.67999999999995"/>
    <s v="F"/>
    <n v="47"/>
    <d v="1975-11-10T00:00:00"/>
    <n v="44.679016596905122"/>
    <s v="Teacher"/>
    <s v="n/a"/>
    <s v="Mass Customer"/>
    <s v="N"/>
    <s v="No"/>
    <n v="21"/>
    <m/>
  </r>
  <r>
    <n v="6041"/>
    <n v="44"/>
    <x v="1830"/>
    <d v="2017-08-22T00:00:00"/>
    <n v="130"/>
    <b v="0"/>
    <s v="Approved"/>
    <s v="WeareA2B"/>
    <s v="Standard"/>
    <s v="medium"/>
    <s v="medium"/>
    <n v="1769.64"/>
    <n v="108.76"/>
    <d v="2014-07-28T00:00:00"/>
    <n v="1660.88"/>
    <s v="F"/>
    <n v="77"/>
    <d v="1986-06-25T00:00:00"/>
    <n v="34.048879610603755"/>
    <s v="Biostatistician III"/>
    <s v="Health"/>
    <s v="Affluent Customer"/>
    <s v="N"/>
    <s v="Yes"/>
    <n v="8"/>
    <m/>
  </r>
  <r>
    <n v="6461"/>
    <n v="56"/>
    <x v="1063"/>
    <d v="2017-08-22T00:00:00"/>
    <n v="130"/>
    <b v="1"/>
    <s v="Approved"/>
    <s v="OHM Cycles"/>
    <s v="Standard"/>
    <s v="medium"/>
    <s v="medium"/>
    <n v="183.86"/>
    <n v="137.9"/>
    <d v="1997-10-04T00:00:00"/>
    <n v="45.960000000000008"/>
    <s v="F"/>
    <n v="37"/>
    <d v="1975-05-30T00:00:00"/>
    <n v="45.128331665398271"/>
    <s v="Computer Systems Analyst I"/>
    <s v="Entertainment"/>
    <s v="Affluent Customer"/>
    <s v="N"/>
    <s v="No"/>
    <n v="17"/>
    <m/>
  </r>
  <r>
    <n v="6696"/>
    <n v="53"/>
    <x v="3060"/>
    <d v="2017-08-22T00:00:00"/>
    <n v="130"/>
    <b v="1"/>
    <s v="Approved"/>
    <s v="Giant Bicycles"/>
    <s v="Standard"/>
    <s v="high"/>
    <s v="medium"/>
    <n v="1274.93"/>
    <n v="764.96"/>
    <d v="2007-08-04T00:00:00"/>
    <n v="509.97"/>
    <s v="U"/>
    <n v="53"/>
    <d v="1899-12-30T00:00:00"/>
    <n v="0"/>
    <n v="0"/>
    <s v="IT"/>
    <s v="High Net Worth"/>
    <s v="N"/>
    <s v="No"/>
    <n v="0"/>
    <m/>
  </r>
  <r>
    <n v="7002"/>
    <n v="48"/>
    <x v="3061"/>
    <d v="2017-08-22T00:00:00"/>
    <n v="130"/>
    <b v="1"/>
    <s v="Approved"/>
    <s v="WeareA2B"/>
    <s v="Standard"/>
    <s v="medium"/>
    <s v="medium"/>
    <n v="1762.96"/>
    <n v="950.52"/>
    <d v="2012-06-04T00:00:00"/>
    <n v="812.44"/>
    <s v="F"/>
    <n v="61"/>
    <d v="1989-03-11T00:00:00"/>
    <n v="31.336550843480463"/>
    <s v="Paralegal"/>
    <s v="Financial Services"/>
    <s v="Affluent Customer"/>
    <s v="N"/>
    <s v="Yes"/>
    <n v="9"/>
    <m/>
  </r>
  <r>
    <n v="7093"/>
    <n v="84"/>
    <x v="1061"/>
    <d v="2017-08-22T00:00:00"/>
    <n v="130"/>
    <b v="0"/>
    <s v="Approved"/>
    <s v="Trek Bicycles"/>
    <s v="Road"/>
    <s v="medium"/>
    <s v="medium"/>
    <n v="290.62"/>
    <n v="215.14"/>
    <d v="2004-12-18T00:00:00"/>
    <n v="75.480000000000018"/>
    <s v="F"/>
    <n v="62"/>
    <d v="1968-06-22T00:00:00"/>
    <n v="52.068057692795534"/>
    <s v="Safety Technician III"/>
    <s v="Manufacturing"/>
    <s v="Mass Customer"/>
    <s v="N"/>
    <s v="No"/>
    <n v="19"/>
    <m/>
  </r>
  <r>
    <n v="7194"/>
    <n v="79"/>
    <x v="1364"/>
    <d v="2017-08-22T00:00:00"/>
    <n v="130"/>
    <b v="0"/>
    <s v="Approved"/>
    <s v="Norco Bicycles"/>
    <s v="Standard"/>
    <s v="medium"/>
    <s v="medium"/>
    <n v="1555.58"/>
    <n v="818.01"/>
    <d v="2013-09-16T00:00:00"/>
    <n v="737.56999999999994"/>
    <s v="F"/>
    <n v="70"/>
    <d v="1986-07-03T00:00:00"/>
    <n v="34.026961802384577"/>
    <s v="Geologist IV"/>
    <s v="Entertainment"/>
    <s v="Mass Customer"/>
    <s v="N"/>
    <s v="Yes"/>
    <n v="10"/>
    <m/>
  </r>
  <r>
    <n v="7507"/>
    <n v="4"/>
    <x v="2830"/>
    <d v="2017-08-22T00:00:00"/>
    <n v="130"/>
    <b v="0"/>
    <s v="Approved"/>
    <s v="Giant Bicycles"/>
    <s v="Standard"/>
    <s v="high"/>
    <s v="medium"/>
    <n v="1129.1300000000001"/>
    <n v="677.48"/>
    <d v="2007-08-04T00:00:00"/>
    <n v="451.65000000000009"/>
    <s v="M"/>
    <n v="41"/>
    <d v="1988-06-01T00:00:00"/>
    <n v="32.111893309233892"/>
    <s v="Web Developer III"/>
    <s v="Entertainment"/>
    <s v="Mass Customer"/>
    <s v="N"/>
    <s v="Yes"/>
    <n v="12"/>
    <m/>
  </r>
  <r>
    <n v="7528"/>
    <n v="14"/>
    <x v="1385"/>
    <d v="2017-08-22T00:00:00"/>
    <n v="130"/>
    <b v="0"/>
    <s v="Approved"/>
    <s v="Trek Bicycles"/>
    <s v="Standard"/>
    <s v="medium"/>
    <s v="small"/>
    <n v="1386.84"/>
    <n v="1234.29"/>
    <d v="2003-08-05T00:00:00"/>
    <n v="152.54999999999995"/>
    <s v="F"/>
    <n v="2"/>
    <d v="1992-07-26T00:00:00"/>
    <n v="27.958468651699643"/>
    <s v="Software Engineer I"/>
    <s v="Property"/>
    <s v="Affluent Customer"/>
    <s v="N"/>
    <s v="No"/>
    <n v="8"/>
    <m/>
  </r>
  <r>
    <n v="7707"/>
    <n v="9"/>
    <x v="1338"/>
    <d v="2017-08-22T00:00:00"/>
    <n v="130"/>
    <b v="1"/>
    <s v="Approved"/>
    <s v="OHM Cycles"/>
    <s v="Road"/>
    <s v="medium"/>
    <s v="medium"/>
    <n v="742.54"/>
    <n v="667.4"/>
    <d v="1991-11-07T00:00:00"/>
    <n v="75.139999999999986"/>
    <s v="M"/>
    <n v="26"/>
    <d v="1999-04-30T00:00:00"/>
    <n v="21.194085090055808"/>
    <s v="Civil Engineer"/>
    <s v="Manufacturing"/>
    <s v="Mass Customer"/>
    <s v="N"/>
    <s v="No"/>
    <n v="1"/>
    <m/>
  </r>
  <r>
    <n v="8036"/>
    <n v="32"/>
    <x v="166"/>
    <d v="2017-08-22T00:00:00"/>
    <n v="130"/>
    <b v="0"/>
    <s v="Approved"/>
    <s v="Giant Bicycles"/>
    <s v="Standard"/>
    <s v="medium"/>
    <s v="medium"/>
    <n v="642.70000000000005"/>
    <n v="211.37"/>
    <d v="1994-07-12T00:00:00"/>
    <n v="431.33000000000004"/>
    <s v="M"/>
    <n v="92"/>
    <d v="1995-12-17T00:00:00"/>
    <n v="24.563948103754438"/>
    <s v="Geologist I"/>
    <s v="Financial Services"/>
    <s v="Affluent Customer"/>
    <s v="N"/>
    <s v="Yes"/>
    <n v="4"/>
    <m/>
  </r>
  <r>
    <n v="7155"/>
    <n v="40"/>
    <x v="925"/>
    <d v="2017-04-04T00:00:00"/>
    <m/>
    <b v="1"/>
    <s v="Cancelled"/>
    <s v="Trek Bicycles"/>
    <s v="Road"/>
    <s v="medium"/>
    <s v="large"/>
    <n v="1894.19"/>
    <n v="598.76"/>
    <n v="42295"/>
    <m/>
    <m/>
    <m/>
    <m/>
    <m/>
    <m/>
    <m/>
    <m/>
    <m/>
    <m/>
    <m/>
    <m/>
  </r>
  <r>
    <n v="8393"/>
    <n v="84"/>
    <x v="2832"/>
    <d v="2017-08-22T00:00:00"/>
    <n v="130"/>
    <b v="0"/>
    <s v="Approved"/>
    <s v="Trek Bicycles"/>
    <s v="Road"/>
    <s v="medium"/>
    <s v="medium"/>
    <n v="290.62"/>
    <n v="215.14"/>
    <d v="2004-12-18T00:00:00"/>
    <n v="75.480000000000018"/>
    <s v="M"/>
    <n v="31"/>
    <d v="1977-12-07T00:00:00"/>
    <n v="42.602304268137999"/>
    <s v="Technical Writer"/>
    <s v="Health"/>
    <s v="Mass Customer"/>
    <s v="N"/>
    <s v="No"/>
    <n v="11"/>
    <m/>
  </r>
  <r>
    <n v="9282"/>
    <n v="39"/>
    <x v="369"/>
    <d v="2017-08-22T00:00:00"/>
    <n v="130"/>
    <b v="0"/>
    <s v="Approved"/>
    <s v="Giant Bicycles"/>
    <s v="Standard"/>
    <s v="medium"/>
    <s v="large"/>
    <n v="1812.75"/>
    <n v="582.48"/>
    <d v="2011-03-16T00:00:00"/>
    <n v="1230.27"/>
    <s v="F"/>
    <n v="78"/>
    <d v="1961-11-11T00:00:00"/>
    <n v="58.684496048959915"/>
    <s v="Information Systems Manager"/>
    <s v="Financial Services"/>
    <s v="Mass Customer"/>
    <s v="N"/>
    <s v="No"/>
    <n v="19"/>
    <m/>
  </r>
  <r>
    <n v="9453"/>
    <n v="60"/>
    <x v="1897"/>
    <d v="2017-08-22T00:00:00"/>
    <n v="130"/>
    <b v="0"/>
    <s v="Approved"/>
    <s v="Giant Bicycles"/>
    <s v="Standard"/>
    <s v="high"/>
    <s v="small"/>
    <n v="1977.36"/>
    <n v="1759.85"/>
    <d v="2011-08-24T00:00:00"/>
    <n v="217.51"/>
    <s v="F"/>
    <n v="37"/>
    <d v="1955-10-29T00:00:00"/>
    <n v="64.725591939370872"/>
    <s v="Senior Cost Accountant"/>
    <s v="Financial Services"/>
    <s v="Affluent Customer"/>
    <s v="N"/>
    <s v="No"/>
    <n v="20"/>
    <m/>
  </r>
  <r>
    <n v="10112"/>
    <n v="13"/>
    <x v="2428"/>
    <d v="2017-08-22T00:00:00"/>
    <n v="130"/>
    <b v="1"/>
    <s v="Approved"/>
    <s v="Solex"/>
    <s v="Standard"/>
    <s v="medium"/>
    <s v="medium"/>
    <n v="1163.8900000000001"/>
    <n v="589.27"/>
    <d v="2016-07-09T00:00:00"/>
    <n v="574.62000000000012"/>
    <s v="F"/>
    <n v="32"/>
    <d v="1995-03-23T00:00:00"/>
    <n v="25.300934405124302"/>
    <s v="Financial Advisor"/>
    <s v="Financial Services"/>
    <s v="Mass Customer"/>
    <s v="N"/>
    <s v="No"/>
    <n v="1"/>
    <m/>
  </r>
  <r>
    <n v="10621"/>
    <n v="20"/>
    <x v="2760"/>
    <d v="2017-08-22T00:00:00"/>
    <n v="130"/>
    <b v="0"/>
    <s v="Approved"/>
    <s v="Trek Bicycles"/>
    <s v="Standard"/>
    <s v="medium"/>
    <s v="small"/>
    <n v="1775.81"/>
    <n v="1580.47"/>
    <d v="2011-05-07T00:00:00"/>
    <n v="195.33999999999992"/>
    <s v="M"/>
    <n v="48"/>
    <d v="1978-11-01T00:00:00"/>
    <n v="41.7009344051243"/>
    <s v="Compensation Analyst"/>
    <s v="Financial Services"/>
    <s v="Mass Customer"/>
    <s v="N"/>
    <s v="Yes"/>
    <n v="18"/>
    <m/>
  </r>
  <r>
    <n v="11129"/>
    <n v="87"/>
    <x v="1132"/>
    <d v="2017-08-22T00:00:00"/>
    <n v="130"/>
    <b v="1"/>
    <s v="Approved"/>
    <s v="Giant Bicycles"/>
    <s v="Standard"/>
    <s v="high"/>
    <s v="medium"/>
    <n v="1179"/>
    <n v="707.4"/>
    <d v="1997-08-25T00:00:00"/>
    <n v="471.6"/>
    <s v="F"/>
    <n v="68"/>
    <d v="1998-05-21T00:00:00"/>
    <n v="22.136550843480464"/>
    <s v="Technical Writer"/>
    <s v="Manufacturing"/>
    <s v="Affluent Customer"/>
    <s v="N"/>
    <s v="No"/>
    <n v="3"/>
    <m/>
  </r>
  <r>
    <n v="12162"/>
    <n v="55"/>
    <x v="1733"/>
    <d v="2017-08-22T00:00:00"/>
    <n v="130"/>
    <b v="1"/>
    <s v="Approved"/>
    <s v="Trek Bicycles"/>
    <s v="Road"/>
    <s v="medium"/>
    <s v="large"/>
    <n v="1894.19"/>
    <n v="598.76"/>
    <d v="2011-08-24T00:00:00"/>
    <n v="1295.43"/>
    <s v="M"/>
    <n v="19"/>
    <d v="1995-09-22T00:00:00"/>
    <n v="24.799564542110602"/>
    <s v="Speech Pathologist"/>
    <s v="n/a"/>
    <s v="Mass Customer"/>
    <s v="N"/>
    <s v="Yes"/>
    <n v="13"/>
    <m/>
  </r>
  <r>
    <n v="12218"/>
    <n v="37"/>
    <x v="425"/>
    <d v="2017-08-22T00:00:00"/>
    <n v="130"/>
    <b v="1"/>
    <s v="Approved"/>
    <s v="OHM Cycles"/>
    <s v="Standard"/>
    <s v="low"/>
    <s v="medium"/>
    <n v="1793.43"/>
    <n v="248.82"/>
    <d v="1998-12-17T00:00:00"/>
    <n v="1544.6100000000001"/>
    <s v="M"/>
    <n v="14"/>
    <d v="1991-05-12T00:00:00"/>
    <n v="29.166687829781836"/>
    <s v="Information Systems Manager"/>
    <s v="Financial Services"/>
    <s v="Affluent Customer"/>
    <s v="N"/>
    <s v="No"/>
    <n v="2"/>
    <m/>
  </r>
  <r>
    <n v="12245"/>
    <n v="33"/>
    <x v="844"/>
    <d v="2017-08-22T00:00:00"/>
    <n v="130"/>
    <b v="0"/>
    <s v="Approved"/>
    <s v="Giant Bicycles"/>
    <s v="Standard"/>
    <s v="medium"/>
    <s v="small"/>
    <n v="1311.44"/>
    <n v="1167.18"/>
    <d v="1992-10-11T00:00:00"/>
    <n v="144.26"/>
    <s v="F"/>
    <n v="12"/>
    <d v="1977-06-07T00:00:00"/>
    <n v="43.103674131151699"/>
    <s v="Assistant Media Planner"/>
    <s v="Entertainment"/>
    <s v="Mass Customer"/>
    <s v="N"/>
    <s v="No"/>
    <n v="10"/>
    <m/>
  </r>
  <r>
    <n v="12505"/>
    <n v="12"/>
    <x v="2343"/>
    <d v="2017-08-22T00:00:00"/>
    <n v="130"/>
    <b v="0"/>
    <s v="Approved"/>
    <s v="WeareA2B"/>
    <s v="Standard"/>
    <s v="medium"/>
    <s v="medium"/>
    <n v="1231.1500000000001"/>
    <n v="161.6"/>
    <d v="2004-08-17T00:00:00"/>
    <n v="1069.5500000000002"/>
    <s v="F"/>
    <n v="47"/>
    <d v="1994-05-02T00:00:00"/>
    <n v="26.191345364028411"/>
    <s v="Sales Representative"/>
    <s v="Retail"/>
    <s v="Affluent Customer"/>
    <s v="N"/>
    <s v="No"/>
    <n v="1"/>
    <m/>
  </r>
  <r>
    <n v="12603"/>
    <n v="100"/>
    <x v="741"/>
    <d v="2017-08-22T00:00:00"/>
    <n v="130"/>
    <b v="1"/>
    <s v="Approved"/>
    <s v="Trek Bicycles"/>
    <s v="Standard"/>
    <s v="medium"/>
    <s v="small"/>
    <n v="1386.84"/>
    <n v="1234.29"/>
    <d v="2002-10-10T00:00:00"/>
    <n v="152.54999999999995"/>
    <s v="M"/>
    <n v="59"/>
    <d v="1998-08-26T00:00:00"/>
    <n v="21.870797418822931"/>
    <s v="Human Resources Manager"/>
    <s v="n/a"/>
    <s v="High Net Worth"/>
    <s v="N"/>
    <s v="Yes"/>
    <n v="1"/>
    <m/>
  </r>
  <r>
    <n v="12779"/>
    <n v="58"/>
    <x v="2541"/>
    <d v="2017-08-22T00:00:00"/>
    <n v="130"/>
    <b v="0"/>
    <s v="Approved"/>
    <s v="OHM Cycles"/>
    <s v="Standard"/>
    <s v="medium"/>
    <s v="medium"/>
    <n v="912.52"/>
    <n v="141.4"/>
    <d v="1998-12-17T00:00:00"/>
    <n v="771.12"/>
    <s v="M"/>
    <n v="33"/>
    <d v="1958-05-08T00:00:00"/>
    <n v="62.1995645421106"/>
    <s v="Nuclear Power Engineer"/>
    <s v="Manufacturing"/>
    <s v="Mass Customer"/>
    <s v="N"/>
    <s v="Yes"/>
    <n v="8"/>
    <m/>
  </r>
  <r>
    <n v="12953"/>
    <n v="100"/>
    <x v="1456"/>
    <d v="2017-08-22T00:00:00"/>
    <n v="130"/>
    <b v="0"/>
    <s v="Approved"/>
    <s v="Norco Bicycles"/>
    <s v="Road"/>
    <s v="medium"/>
    <s v="medium"/>
    <n v="1036.5899999999999"/>
    <n v="206.35"/>
    <d v="1991-05-06T00:00:00"/>
    <n v="830.2399999999999"/>
    <s v="M"/>
    <n v="51"/>
    <d v="1992-10-22T00:00:00"/>
    <n v="27.717372761288683"/>
    <s v="Registered Nurse"/>
    <s v="Health"/>
    <s v="Affluent Customer"/>
    <s v="N"/>
    <s v="No"/>
    <n v="2"/>
    <m/>
  </r>
  <r>
    <n v="13294"/>
    <n v="64"/>
    <x v="288"/>
    <d v="2017-08-22T00:00:00"/>
    <n v="130"/>
    <b v="0"/>
    <s v="Approved"/>
    <s v="Trek Bicycles"/>
    <s v="Standard"/>
    <s v="medium"/>
    <s v="large"/>
    <n v="1469.44"/>
    <n v="596.54999999999995"/>
    <d v="2005-10-22T00:00:00"/>
    <n v="872.8900000000001"/>
    <s v="F"/>
    <n v="84"/>
    <d v="1998-08-02T00:00:00"/>
    <n v="21.936550843480465"/>
    <s v="Quality Engineer"/>
    <s v="Health"/>
    <s v="Mass Customer"/>
    <s v="N"/>
    <s v="Yes"/>
    <n v="1"/>
    <m/>
  </r>
  <r>
    <n v="13374"/>
    <n v="97"/>
    <x v="3062"/>
    <d v="2017-08-22T00:00:00"/>
    <n v="130"/>
    <b v="1"/>
    <s v="Approved"/>
    <s v="Solex"/>
    <s v="Standard"/>
    <s v="medium"/>
    <s v="large"/>
    <n v="202.62"/>
    <n v="151.96"/>
    <d v="2016-03-29T00:00:00"/>
    <n v="50.66"/>
    <s v="F"/>
    <n v="41"/>
    <d v="2001-10-31T00:00:00"/>
    <n v="18.687235774987315"/>
    <s v="Business Systems Development Analyst"/>
    <s v="Financial Services"/>
    <s v="Affluent Customer"/>
    <s v="N"/>
    <s v="No"/>
    <n v="1"/>
    <m/>
  </r>
  <r>
    <n v="13479"/>
    <n v="28"/>
    <x v="1883"/>
    <d v="2017-08-22T00:00:00"/>
    <n v="130"/>
    <b v="1"/>
    <s v="Approved"/>
    <s v="Norco Bicycles"/>
    <s v="Standard"/>
    <s v="medium"/>
    <s v="small"/>
    <n v="1216.1400000000001"/>
    <n v="1082.3599999999999"/>
    <d v="1991-08-05T00:00:00"/>
    <n v="133.7800000000002"/>
    <s v="F"/>
    <n v="10"/>
    <d v="1955-07-22T00:00:00"/>
    <n v="64.996824816083205"/>
    <s v="Biostatistician II"/>
    <s v="Entertainment"/>
    <s v="Mass Customer"/>
    <s v="N"/>
    <s v="No"/>
    <n v="11"/>
    <m/>
  </r>
  <r>
    <n v="13499"/>
    <n v="1"/>
    <x v="3063"/>
    <d v="2017-08-22T00:00:00"/>
    <n v="130"/>
    <b v="0"/>
    <s v="Approved"/>
    <s v="Giant Bicycles"/>
    <s v="Touring"/>
    <s v="medium"/>
    <s v="large"/>
    <n v="1873.97"/>
    <n v="863.95"/>
    <d v="2006-05-22T00:00:00"/>
    <n v="1010.02"/>
    <s v="U"/>
    <n v="31"/>
    <d v="1899-12-30T00:00:00"/>
    <n v="0"/>
    <s v="Teacher"/>
    <s v="IT"/>
    <s v="High Net Worth"/>
    <s v="N"/>
    <s v="Yes"/>
    <n v="0"/>
    <m/>
  </r>
  <r>
    <n v="13661"/>
    <n v="61"/>
    <x v="1640"/>
    <d v="2017-08-22T00:00:00"/>
    <n v="130"/>
    <b v="1"/>
    <s v="Approved"/>
    <s v="OHM Cycles"/>
    <s v="Standard"/>
    <s v="low"/>
    <s v="medium"/>
    <n v="71.16"/>
    <n v="56.93"/>
    <d v="2012-05-18T00:00:00"/>
    <n v="14.229999999999997"/>
    <s v="M"/>
    <n v="37"/>
    <d v="1968-07-19T00:00:00"/>
    <n v="51.994085090055805"/>
    <s v="Sales Representative"/>
    <s v="Retail"/>
    <s v="Mass Customer"/>
    <s v="N"/>
    <s v="Yes"/>
    <n v="19"/>
    <m/>
  </r>
  <r>
    <n v="14708"/>
    <n v="82"/>
    <x v="147"/>
    <d v="2017-08-22T00:00:00"/>
    <n v="130"/>
    <b v="1"/>
    <s v="Approved"/>
    <s v="Norco Bicycles"/>
    <s v="Standard"/>
    <s v="high"/>
    <s v="medium"/>
    <n v="1148.6400000000001"/>
    <n v="689.18"/>
    <d v="2015-08-10T00:00:00"/>
    <n v="459.46000000000015"/>
    <s v="F"/>
    <n v="32"/>
    <d v="1975-09-28T00:00:00"/>
    <n v="44.796824816083202"/>
    <s v="Junior Executive"/>
    <s v="n/a"/>
    <s v="Mass Customer"/>
    <s v="N"/>
    <s v="No"/>
    <n v="14"/>
    <m/>
  </r>
  <r>
    <n v="14734"/>
    <n v="21"/>
    <x v="2110"/>
    <d v="2017-08-22T00:00:00"/>
    <n v="130"/>
    <b v="1"/>
    <s v="Approved"/>
    <s v="Solex"/>
    <s v="Standard"/>
    <s v="medium"/>
    <s v="large"/>
    <n v="1071.23"/>
    <n v="380.74"/>
    <d v="1993-10-02T00:00:00"/>
    <n v="690.49"/>
    <s v="M"/>
    <n v="69"/>
    <d v="1990-05-07T00:00:00"/>
    <n v="30.180386459918822"/>
    <s v="Help Desk Technician"/>
    <s v="n/a"/>
    <s v="Mass Customer"/>
    <s v="N"/>
    <s v="Yes"/>
    <n v="11"/>
    <m/>
  </r>
  <r>
    <n v="14839"/>
    <n v="84"/>
    <x v="915"/>
    <d v="2017-08-22T00:00:00"/>
    <n v="130"/>
    <b v="1"/>
    <s v="Approved"/>
    <s v="Giant Bicycles"/>
    <s v="Road"/>
    <s v="medium"/>
    <s v="medium"/>
    <n v="792.9"/>
    <n v="594.67999999999995"/>
    <d v="2006-05-22T00:00:00"/>
    <n v="198.22000000000003"/>
    <s v="M"/>
    <n v="53"/>
    <d v="1961-10-08T00:00:00"/>
    <n v="58.777646733891423"/>
    <s v="Cost Accountant"/>
    <s v="Financial Services"/>
    <s v="High Net Worth"/>
    <s v="N"/>
    <s v="Yes"/>
    <n v="19"/>
    <m/>
  </r>
  <r>
    <n v="15221"/>
    <n v="64"/>
    <x v="193"/>
    <d v="2017-08-22T00:00:00"/>
    <n v="130"/>
    <b v="1"/>
    <s v="Approved"/>
    <s v="Giant Bicycles"/>
    <s v="Standard"/>
    <s v="high"/>
    <s v="small"/>
    <n v="1977.36"/>
    <n v="1759.85"/>
    <d v="2010-08-20T00:00:00"/>
    <n v="217.51"/>
    <s v="M"/>
    <n v="94"/>
    <d v="1979-07-27T00:00:00"/>
    <n v="40.966687829781833"/>
    <s v="Sales Associate"/>
    <s v="Retail"/>
    <s v="High Net Worth"/>
    <s v="N"/>
    <s v="Yes"/>
    <n v="12"/>
    <m/>
  </r>
  <r>
    <n v="15629"/>
    <n v="1"/>
    <x v="1346"/>
    <d v="2017-08-22T00:00:00"/>
    <n v="130"/>
    <b v="1"/>
    <s v="Approved"/>
    <s v="Giant Bicycles"/>
    <s v="Standard"/>
    <s v="medium"/>
    <s v="medium"/>
    <n v="1403.5"/>
    <n v="954.82"/>
    <d v="2016-11-14T00:00:00"/>
    <n v="448.67999999999995"/>
    <s v="F"/>
    <n v="56"/>
    <d v="1961-06-02T00:00:00"/>
    <n v="59.128331665398271"/>
    <n v="0"/>
    <s v="n/a"/>
    <s v="Affluent Customer"/>
    <s v="N"/>
    <s v="No"/>
    <n v="20"/>
    <m/>
  </r>
  <r>
    <n v="15792"/>
    <n v="93"/>
    <x v="2712"/>
    <d v="2017-08-22T00:00:00"/>
    <n v="130"/>
    <b v="1"/>
    <s v="Approved"/>
    <s v="OHM Cycles"/>
    <s v="Standard"/>
    <s v="high"/>
    <s v="medium"/>
    <n v="1458.17"/>
    <n v="874.9"/>
    <d v="2006-02-02T00:00:00"/>
    <n v="583.2700000000001"/>
    <s v="M"/>
    <n v="86"/>
    <d v="1959-03-27T00:00:00"/>
    <n v="61.314633035261288"/>
    <s v="Graphic Designer"/>
    <s v="IT"/>
    <s v="High Net Worth"/>
    <s v="N"/>
    <s v="No"/>
    <n v="7"/>
    <m/>
  </r>
  <r>
    <n v="15927"/>
    <n v="45"/>
    <x v="1928"/>
    <d v="2017-08-22T00:00:00"/>
    <n v="130"/>
    <b v="0"/>
    <s v="Approved"/>
    <s v="Solex"/>
    <s v="Standard"/>
    <s v="medium"/>
    <s v="medium"/>
    <n v="441.49"/>
    <n v="84.99"/>
    <d v="1993-04-12T00:00:00"/>
    <n v="356.5"/>
    <s v="F"/>
    <n v="33"/>
    <d v="1996-05-23T00:00:00"/>
    <n v="24.131071391425671"/>
    <s v="Software Engineer I"/>
    <s v="Manufacturing"/>
    <s v="Mass Customer"/>
    <s v="N"/>
    <s v="No"/>
    <n v="1"/>
    <m/>
  </r>
  <r>
    <n v="16250"/>
    <n v="0"/>
    <x v="1421"/>
    <d v="2017-08-22T00:00:00"/>
    <n v="130"/>
    <b v="1"/>
    <s v="Approved"/>
    <s v="OHM Cycles"/>
    <s v="Road"/>
    <s v="high"/>
    <s v="large"/>
    <n v="12.01"/>
    <n v="7.21"/>
    <d v="1993-07-15T00:00:00"/>
    <n v="4.8"/>
    <s v="F"/>
    <n v="52"/>
    <d v="1958-04-05T00:00:00"/>
    <n v="62.289975501014709"/>
    <s v="VP Product Management"/>
    <s v="Manufacturing"/>
    <s v="High Net Worth"/>
    <s v="N"/>
    <s v="Yes"/>
    <n v="11"/>
    <m/>
  </r>
  <r>
    <n v="17274"/>
    <n v="11"/>
    <x v="2448"/>
    <d v="2017-08-22T00:00:00"/>
    <n v="130"/>
    <b v="0"/>
    <s v="Approved"/>
    <s v="Giant Bicycles"/>
    <s v="Standard"/>
    <s v="high"/>
    <s v="medium"/>
    <n v="1274.93"/>
    <n v="764.96"/>
    <d v="2007-08-04T00:00:00"/>
    <n v="509.97"/>
    <s v="M"/>
    <n v="54"/>
    <d v="1982-06-01T00:00:00"/>
    <n v="38.117372761288685"/>
    <s v="Tax Accountant"/>
    <s v="n/a"/>
    <s v="Affluent Customer"/>
    <s v="N"/>
    <s v="No"/>
    <n v="8"/>
    <m/>
  </r>
  <r>
    <n v="17401"/>
    <n v="69"/>
    <x v="2418"/>
    <d v="2017-08-22T00:00:00"/>
    <n v="130"/>
    <b v="0"/>
    <s v="Approved"/>
    <s v="Giant Bicycles"/>
    <s v="Road"/>
    <s v="medium"/>
    <s v="medium"/>
    <n v="792.9"/>
    <n v="594.67999999999995"/>
    <d v="1995-10-24T00:00:00"/>
    <n v="198.22000000000003"/>
    <s v="F"/>
    <n v="45"/>
    <d v="1974-10-20T00:00:00"/>
    <n v="45.736550843480465"/>
    <s v="Technical Writer"/>
    <s v="n/a"/>
    <s v="Affluent Customer"/>
    <s v="N"/>
    <s v="Yes"/>
    <n v="19"/>
    <m/>
  </r>
  <r>
    <n v="18151"/>
    <n v="96"/>
    <x v="2213"/>
    <d v="2017-08-22T00:00:00"/>
    <n v="130"/>
    <b v="0"/>
    <s v="Approved"/>
    <s v="WeareA2B"/>
    <s v="Road"/>
    <s v="low"/>
    <s v="small"/>
    <n v="1172.78"/>
    <n v="1043.77"/>
    <d v="2002-10-10T00:00:00"/>
    <n v="129.01"/>
    <s v="F"/>
    <n v="96"/>
    <d v="1976-06-03T00:00:00"/>
    <n v="44.114633035261285"/>
    <s v="Structural Engineer"/>
    <s v="Retail"/>
    <s v="Mass Customer"/>
    <s v="N"/>
    <s v="No"/>
    <n v="14"/>
    <m/>
  </r>
  <r>
    <n v="18196"/>
    <n v="92"/>
    <x v="259"/>
    <d v="2017-08-22T00:00:00"/>
    <n v="130"/>
    <b v="1"/>
    <s v="Approved"/>
    <s v="WeareA2B"/>
    <s v="Standard"/>
    <s v="medium"/>
    <s v="small"/>
    <n v="1415.01"/>
    <n v="1259.3599999999999"/>
    <d v="2002-10-10T00:00:00"/>
    <n v="155.65000000000009"/>
    <s v="F"/>
    <n v="8"/>
    <d v="1955-10-11T00:00:00"/>
    <n v="64.77490700786403"/>
    <n v="0"/>
    <s v="Telecommunications"/>
    <s v="Mass Customer"/>
    <s v="N"/>
    <s v="Yes"/>
    <n v="18"/>
    <m/>
  </r>
  <r>
    <n v="18533"/>
    <n v="3"/>
    <x v="2812"/>
    <d v="2017-08-22T00:00:00"/>
    <n v="130"/>
    <b v="1"/>
    <s v="Approved"/>
    <s v="Trek Bicycles"/>
    <s v="Standard"/>
    <s v="medium"/>
    <s v="large"/>
    <n v="2091.4699999999998"/>
    <n v="388.92"/>
    <d v="2014-03-03T00:00:00"/>
    <n v="1702.5499999999997"/>
    <s v="M"/>
    <n v="21"/>
    <d v="1986-08-04T00:00:00"/>
    <n v="33.939290569507861"/>
    <s v="Software Test Engineer III"/>
    <s v="n/a"/>
    <s v="Mass Customer"/>
    <s v="N"/>
    <s v="Yes"/>
    <n v="14"/>
    <m/>
  </r>
  <r>
    <n v="19188"/>
    <n v="1"/>
    <x v="588"/>
    <d v="2017-08-22T00:00:00"/>
    <n v="130"/>
    <b v="1"/>
    <s v="Approved"/>
    <s v="Giant Bicycles"/>
    <s v="Standard"/>
    <s v="medium"/>
    <s v="medium"/>
    <n v="1403.5"/>
    <n v="954.82"/>
    <d v="2012-09-15T00:00:00"/>
    <n v="448.67999999999995"/>
    <s v="F"/>
    <n v="23"/>
    <d v="1954-03-26T00:00:00"/>
    <n v="66.320112487316081"/>
    <s v="Software Test Engineer I"/>
    <s v="Argiculture"/>
    <s v="Mass Customer"/>
    <s v="N"/>
    <s v="Yes"/>
    <n v="19"/>
    <m/>
  </r>
  <r>
    <n v="546"/>
    <n v="73"/>
    <x v="619"/>
    <d v="2017-08-21T00:00:00"/>
    <n v="131"/>
    <b v="1"/>
    <s v="Approved"/>
    <s v="Solex"/>
    <s v="Standard"/>
    <s v="medium"/>
    <s v="medium"/>
    <n v="1945.43"/>
    <n v="333.18"/>
    <d v="2002-08-31T00:00:00"/>
    <n v="1612.25"/>
    <s v="F"/>
    <n v="72"/>
    <d v="1961-04-22T00:00:00"/>
    <n v="59.240660432521558"/>
    <s v="Nurse Practicioner"/>
    <s v="Health"/>
    <s v="Mass Customer"/>
    <s v="N"/>
    <s v="No"/>
    <n v="14"/>
    <m/>
  </r>
  <r>
    <n v="853"/>
    <n v="56"/>
    <x v="341"/>
    <d v="2017-08-21T00:00:00"/>
    <n v="131"/>
    <b v="0"/>
    <s v="Approved"/>
    <s v="OHM Cycles"/>
    <s v="Standard"/>
    <s v="medium"/>
    <s v="medium"/>
    <n v="183.86"/>
    <n v="137.9"/>
    <d v="1998-12-17T00:00:00"/>
    <n v="45.960000000000008"/>
    <s v="F"/>
    <n v="67"/>
    <d v="1968-09-07T00:00:00"/>
    <n v="51.857098788685946"/>
    <s v="Assistant Professor"/>
    <s v="Financial Services"/>
    <s v="Affluent Customer"/>
    <s v="N"/>
    <s v="Yes"/>
    <n v="10"/>
    <m/>
  </r>
  <r>
    <n v="862"/>
    <n v="92"/>
    <x v="3064"/>
    <d v="2017-08-21T00:00:00"/>
    <n v="131"/>
    <b v="0"/>
    <s v="Approved"/>
    <s v="WeareA2B"/>
    <s v="Standard"/>
    <s v="medium"/>
    <s v="small"/>
    <n v="1415.01"/>
    <n v="1259.3599999999999"/>
    <d v="2002-10-10T00:00:00"/>
    <n v="155.65000000000009"/>
    <s v="M"/>
    <n v="30"/>
    <d v="1985-01-27T00:00:00"/>
    <n v="35.457098788685947"/>
    <s v="Research Associate"/>
    <s v="Argiculture"/>
    <s v="Affluent Customer"/>
    <s v="N"/>
    <s v="Yes"/>
    <n v="12"/>
    <m/>
  </r>
  <r>
    <n v="979"/>
    <n v="18"/>
    <x v="815"/>
    <d v="2017-08-21T00:00:00"/>
    <n v="131"/>
    <b v="1"/>
    <s v="Approved"/>
    <s v="Norco Bicycles"/>
    <s v="Standard"/>
    <s v="high"/>
    <s v="medium"/>
    <n v="1148.6400000000001"/>
    <n v="689.18"/>
    <d v="2013-09-16T00:00:00"/>
    <n v="459.46000000000015"/>
    <s v="F"/>
    <n v="0"/>
    <d v="1987-06-26T00:00:00"/>
    <n v="33.046139884576355"/>
    <s v="Tax Accountant"/>
    <s v="Manufacturing"/>
    <s v="High Net Worth"/>
    <s v="N"/>
    <s v="Yes"/>
    <n v="11"/>
    <m/>
  </r>
  <r>
    <n v="1291"/>
    <n v="46"/>
    <x v="2286"/>
    <d v="2017-08-21T00:00:00"/>
    <n v="131"/>
    <b v="1"/>
    <s v="Approved"/>
    <s v="Solex"/>
    <s v="Standard"/>
    <s v="low"/>
    <s v="medium"/>
    <n v="1289.8499999999999"/>
    <n v="74.510000000000005"/>
    <d v="2012-06-04T00:00:00"/>
    <n v="1215.3399999999999"/>
    <s v="F"/>
    <n v="9"/>
    <d v="1962-03-30T00:00:00"/>
    <n v="58.303674131151695"/>
    <s v="Senior Cost Accountant"/>
    <s v="Financial Services"/>
    <s v="Mass Customer"/>
    <s v="N"/>
    <s v="Yes"/>
    <n v="20"/>
    <m/>
  </r>
  <r>
    <n v="1439"/>
    <n v="48"/>
    <x v="2890"/>
    <d v="2017-08-21T00:00:00"/>
    <n v="131"/>
    <b v="1"/>
    <s v="Approved"/>
    <s v="WeareA2B"/>
    <s v="Standard"/>
    <s v="medium"/>
    <s v="medium"/>
    <n v="1762.96"/>
    <n v="950.52"/>
    <d v="2016-11-14T00:00:00"/>
    <n v="812.44"/>
    <s v="M"/>
    <n v="4"/>
    <d v="2002-01-09T00:00:00"/>
    <n v="18.495454953069505"/>
    <s v="Recruiting Manager"/>
    <s v="n/a"/>
    <s v="Mass Customer"/>
    <s v="N"/>
    <s v="Yes"/>
    <n v="1"/>
    <m/>
  </r>
  <r>
    <n v="1936"/>
    <n v="12"/>
    <x v="1672"/>
    <d v="2017-08-21T00:00:00"/>
    <n v="131"/>
    <b v="1"/>
    <s v="Approved"/>
    <s v="WeareA2B"/>
    <s v="Standard"/>
    <s v="medium"/>
    <s v="medium"/>
    <n v="1231.1500000000001"/>
    <n v="161.6"/>
    <d v="1993-07-20T00:00:00"/>
    <n v="1069.5500000000002"/>
    <s v="F"/>
    <n v="98"/>
    <d v="1961-09-22T00:00:00"/>
    <n v="58.821482350329781"/>
    <s v="Information Systems Manager"/>
    <s v="Retail"/>
    <s v="Mass Customer"/>
    <s v="N"/>
    <s v="No"/>
    <n v="14"/>
    <m/>
  </r>
  <r>
    <n v="2185"/>
    <n v="0"/>
    <x v="212"/>
    <d v="2017-08-21T00:00:00"/>
    <n v="131"/>
    <b v="0"/>
    <s v="Approved"/>
    <s v="Trek Bicycles"/>
    <s v="Road"/>
    <s v="medium"/>
    <s v="medium"/>
    <n v="290.62"/>
    <n v="215.14"/>
    <d v="2004-12-18T00:00:00"/>
    <n v="75.480000000000018"/>
    <s v="F"/>
    <n v="94"/>
    <d v="1968-07-28T00:00:00"/>
    <n v="51.969427555809233"/>
    <s v="Office Assistant III"/>
    <s v="Property"/>
    <s v="High Net Worth"/>
    <s v="N"/>
    <s v="No"/>
    <n v="6"/>
    <m/>
  </r>
  <r>
    <n v="2678"/>
    <n v="49"/>
    <x v="724"/>
    <d v="2017-08-21T00:00:00"/>
    <n v="131"/>
    <b v="1"/>
    <s v="Approved"/>
    <s v="Trek Bicycles"/>
    <s v="Road"/>
    <s v="medium"/>
    <s v="medium"/>
    <n v="533.51"/>
    <n v="400.13"/>
    <d v="2012-06-04T00:00:00"/>
    <n v="133.38"/>
    <s v="M"/>
    <n v="97"/>
    <d v="1954-01-28T00:00:00"/>
    <n v="66.476276870877726"/>
    <s v="Structural Engineer"/>
    <s v="n/a"/>
    <s v="Mass Customer"/>
    <s v="N"/>
    <s v="No"/>
    <n v="11"/>
    <m/>
  </r>
  <r>
    <n v="3244"/>
    <n v="91"/>
    <x v="1923"/>
    <d v="2017-08-21T00:00:00"/>
    <n v="131"/>
    <b v="1"/>
    <s v="Approved"/>
    <s v="Solex"/>
    <s v="Standard"/>
    <s v="medium"/>
    <s v="medium"/>
    <n v="100.35"/>
    <n v="75.260000000000005"/>
    <d v="1999-07-26T00:00:00"/>
    <n v="25.089999999999989"/>
    <s v="F"/>
    <n v="33"/>
    <d v="1988-08-18T00:00:00"/>
    <n v="31.898194679096903"/>
    <s v="Web Designer IV"/>
    <s v="Retail"/>
    <s v="Affluent Customer"/>
    <s v="N"/>
    <s v="No"/>
    <n v="17"/>
    <m/>
  </r>
  <r>
    <n v="3660"/>
    <n v="85"/>
    <x v="2145"/>
    <d v="2017-08-21T00:00:00"/>
    <n v="131"/>
    <b v="0"/>
    <s v="Approved"/>
    <s v="WeareA2B"/>
    <s v="Standard"/>
    <s v="medium"/>
    <s v="medium"/>
    <n v="752.64"/>
    <n v="205.36"/>
    <d v="2015-08-02T00:00:00"/>
    <n v="547.28"/>
    <s v="F"/>
    <n v="28"/>
    <d v="1978-07-15T00:00:00"/>
    <n v="41.999564542110605"/>
    <s v="VP Product Management"/>
    <s v="Property"/>
    <s v="Mass Customer"/>
    <s v="N"/>
    <s v="No"/>
    <n v="19"/>
    <m/>
  </r>
  <r>
    <n v="3800"/>
    <n v="53"/>
    <x v="1617"/>
    <d v="2017-08-21T00:00:00"/>
    <n v="131"/>
    <b v="1"/>
    <s v="Approved"/>
    <s v="Giant Bicycles"/>
    <s v="Standard"/>
    <s v="high"/>
    <s v="medium"/>
    <n v="1274.93"/>
    <n v="764.96"/>
    <d v="2007-08-04T00:00:00"/>
    <n v="509.97"/>
    <s v="M"/>
    <n v="33"/>
    <d v="1961-01-10T00:00:00"/>
    <n v="59.520112487316084"/>
    <s v="Chemical Engineer"/>
    <s v="Manufacturing"/>
    <s v="High Net Worth"/>
    <s v="N"/>
    <s v="Yes"/>
    <n v="7"/>
    <m/>
  </r>
  <r>
    <n v="4166"/>
    <n v="70"/>
    <x v="82"/>
    <d v="2017-08-21T00:00:00"/>
    <n v="131"/>
    <b v="1"/>
    <s v="Approved"/>
    <s v="Norco Bicycles"/>
    <s v="Road"/>
    <s v="medium"/>
    <s v="medium"/>
    <n v="1036.5899999999999"/>
    <n v="206.35"/>
    <d v="1991-05-06T00:00:00"/>
    <n v="830.2399999999999"/>
    <s v="F"/>
    <n v="35"/>
    <d v="1994-01-24T00:00:00"/>
    <n v="26.45983851471334"/>
    <s v="Assistant Professor"/>
    <s v="Financial Services"/>
    <s v="High Net Worth"/>
    <s v="N"/>
    <s v="No"/>
    <n v="6"/>
    <m/>
  </r>
  <r>
    <n v="4425"/>
    <n v="44"/>
    <x v="1861"/>
    <d v="2017-08-21T00:00:00"/>
    <n v="131"/>
    <b v="0"/>
    <s v="Approved"/>
    <s v="WeareA2B"/>
    <s v="Standard"/>
    <s v="medium"/>
    <s v="medium"/>
    <n v="1769.64"/>
    <n v="108.76"/>
    <d v="2006-10-01T00:00:00"/>
    <n v="1660.88"/>
    <s v="F"/>
    <n v="54"/>
    <d v="1956-09-09T00:00:00"/>
    <n v="63.859838514713338"/>
    <s v="Web Designer IV"/>
    <s v="Manufacturing"/>
    <s v="Mass Customer"/>
    <s v="N"/>
    <s v="Yes"/>
    <n v="18"/>
    <m/>
  </r>
  <r>
    <n v="4564"/>
    <n v="29"/>
    <x v="1783"/>
    <d v="2017-08-21T00:00:00"/>
    <n v="131"/>
    <b v="0"/>
    <s v="Approved"/>
    <s v="WeareA2B"/>
    <s v="Standard"/>
    <s v="medium"/>
    <s v="medium"/>
    <n v="1065.03"/>
    <n v="230.09"/>
    <d v="2004-01-16T00:00:00"/>
    <n v="834.93999999999994"/>
    <s v="F"/>
    <n v="70"/>
    <d v="1977-06-06T00:00:00"/>
    <n v="43.106413857179092"/>
    <s v="Legal Assistant"/>
    <s v="Health"/>
    <s v="High Net Worth"/>
    <s v="N"/>
    <s v="Yes"/>
    <n v="16"/>
    <m/>
  </r>
  <r>
    <n v="4663"/>
    <n v="85"/>
    <x v="495"/>
    <d v="2017-08-21T00:00:00"/>
    <n v="131"/>
    <b v="0"/>
    <s v="Approved"/>
    <s v="WeareA2B"/>
    <s v="Standard"/>
    <s v="medium"/>
    <s v="medium"/>
    <n v="1228.07"/>
    <n v="400.91"/>
    <d v="1991-07-10T00:00:00"/>
    <n v="827.15999999999985"/>
    <s v="M"/>
    <n v="97"/>
    <d v="1977-12-23T00:00:00"/>
    <n v="42.558468651699641"/>
    <n v="0"/>
    <s v="Health"/>
    <s v="High Net Worth"/>
    <s v="N"/>
    <s v="Yes"/>
    <n v="10"/>
    <m/>
  </r>
  <r>
    <n v="4920"/>
    <n v="30"/>
    <x v="1977"/>
    <d v="2017-08-21T00:00:00"/>
    <n v="131"/>
    <b v="1"/>
    <s v="Approved"/>
    <s v="Solex"/>
    <s v="Standard"/>
    <s v="high"/>
    <s v="medium"/>
    <n v="748.17"/>
    <n v="448.9"/>
    <d v="1994-07-12T00:00:00"/>
    <n v="299.27"/>
    <s v="F"/>
    <n v="32"/>
    <d v="1969-05-22T00:00:00"/>
    <n v="51.15298919964485"/>
    <s v="Computer Systems Analyst IV"/>
    <s v="Financial Services"/>
    <s v="Mass Customer"/>
    <s v="N"/>
    <s v="Yes"/>
    <n v="16"/>
    <m/>
  </r>
  <r>
    <n v="5587"/>
    <n v="7"/>
    <x v="1759"/>
    <d v="2017-08-21T00:00:00"/>
    <n v="131"/>
    <b v="0"/>
    <s v="Approved"/>
    <s v="Trek Bicycles"/>
    <s v="Road"/>
    <s v="low"/>
    <s v="medium"/>
    <n v="980.37"/>
    <n v="234.43"/>
    <d v="2014-03-03T00:00:00"/>
    <n v="745.94"/>
    <s v="F"/>
    <n v="99"/>
    <d v="1985-08-01T00:00:00"/>
    <n v="34.947509747590054"/>
    <s v="Actuary"/>
    <s v="Financial Services"/>
    <s v="Affluent Customer"/>
    <s v="N"/>
    <s v="Yes"/>
    <n v="9"/>
    <m/>
  </r>
  <r>
    <n v="7206"/>
    <n v="0"/>
    <x v="2281"/>
    <d v="2017-01-26T00:00:00"/>
    <m/>
    <b v="1"/>
    <s v="Approved"/>
    <m/>
    <m/>
    <m/>
    <m/>
    <n v="330.36"/>
    <m/>
    <m/>
    <m/>
    <m/>
    <m/>
    <m/>
    <m/>
    <m/>
    <m/>
    <m/>
    <m/>
    <m/>
    <m/>
    <m/>
  </r>
  <r>
    <n v="5844"/>
    <n v="96"/>
    <x v="3065"/>
    <d v="2017-08-21T00:00:00"/>
    <n v="131"/>
    <b v="0"/>
    <s v="Approved"/>
    <s v="WeareA2B"/>
    <s v="Road"/>
    <s v="low"/>
    <s v="small"/>
    <n v="1172.78"/>
    <n v="1043.77"/>
    <d v="2002-10-10T00:00:00"/>
    <n v="129.01"/>
    <s v="M"/>
    <n v="11"/>
    <d v="1996-09-03T00:00:00"/>
    <n v="23.848879610603753"/>
    <s v="Speech Pathologist"/>
    <s v="Financial Services"/>
    <s v="Affluent Customer"/>
    <s v="N"/>
    <s v="No"/>
    <n v="1"/>
    <m/>
  </r>
  <r>
    <n v="5879"/>
    <n v="20"/>
    <x v="3066"/>
    <d v="2017-08-21T00:00:00"/>
    <n v="131"/>
    <b v="0"/>
    <s v="Approved"/>
    <s v="Trek Bicycles"/>
    <s v="Standard"/>
    <s v="medium"/>
    <s v="small"/>
    <n v="1775.81"/>
    <n v="1580.47"/>
    <d v="2010-05-05T00:00:00"/>
    <n v="195.33999999999992"/>
    <s v="M"/>
    <n v="17"/>
    <d v="1992-03-20T00:00:00"/>
    <n v="28.309153583206491"/>
    <s v="Nurse"/>
    <s v="Property"/>
    <s v="Affluent Customer"/>
    <s v="N"/>
    <s v="No"/>
    <n v="8"/>
    <m/>
  </r>
  <r>
    <n v="5985"/>
    <n v="39"/>
    <x v="2282"/>
    <d v="2017-08-21T00:00:00"/>
    <n v="131"/>
    <b v="0"/>
    <s v="Approved"/>
    <s v="Giant Bicycles"/>
    <s v="Standard"/>
    <s v="medium"/>
    <s v="large"/>
    <n v="1812.75"/>
    <n v="582.48"/>
    <d v="2010-06-07T00:00:00"/>
    <n v="1230.27"/>
    <s v="M"/>
    <n v="58"/>
    <d v="1994-07-21T00:00:00"/>
    <n v="25.972167281836629"/>
    <s v="Nuclear Power Engineer"/>
    <s v="Manufacturing"/>
    <s v="Mass Customer"/>
    <s v="N"/>
    <s v="No"/>
    <n v="8"/>
    <m/>
  </r>
  <r>
    <n v="6077"/>
    <n v="14"/>
    <x v="2863"/>
    <d v="2017-08-21T00:00:00"/>
    <n v="131"/>
    <b v="0"/>
    <s v="Approved"/>
    <s v="Solex"/>
    <s v="Standard"/>
    <s v="high"/>
    <s v="large"/>
    <n v="1842.92"/>
    <n v="1105.75"/>
    <d v="2006-05-22T00:00:00"/>
    <n v="737.17000000000007"/>
    <s v="F"/>
    <n v="61"/>
    <d v="1971-07-25T00:00:00"/>
    <n v="48.977646733891426"/>
    <s v="Mechanical Systems Engineer"/>
    <s v="n/a"/>
    <s v="High Net Worth"/>
    <s v="N"/>
    <s v="Yes"/>
    <n v="9"/>
    <m/>
  </r>
  <r>
    <n v="6348"/>
    <n v="54"/>
    <x v="698"/>
    <d v="2017-08-21T00:00:00"/>
    <n v="131"/>
    <b v="0"/>
    <s v="Approved"/>
    <s v="WeareA2B"/>
    <s v="Standard"/>
    <s v="medium"/>
    <s v="medium"/>
    <n v="1292.8399999999999"/>
    <n v="13.44"/>
    <d v="2009-04-12T00:00:00"/>
    <n v="1279.3999999999999"/>
    <s v="F"/>
    <n v="25"/>
    <d v="1969-01-11T00:00:00"/>
    <n v="51.511893309233891"/>
    <s v="Account Executive"/>
    <s v="Manufacturing"/>
    <s v="Mass Customer"/>
    <s v="N"/>
    <s v="No"/>
    <n v="11"/>
    <m/>
  </r>
  <r>
    <n v="6740"/>
    <n v="11"/>
    <x v="1062"/>
    <d v="2017-08-21T00:00:00"/>
    <n v="131"/>
    <b v="1"/>
    <s v="Approved"/>
    <s v="Trek Bicycles"/>
    <s v="Standard"/>
    <s v="medium"/>
    <s v="small"/>
    <n v="1775.81"/>
    <n v="1580.47"/>
    <d v="1996-04-05T00:00:00"/>
    <n v="195.33999999999992"/>
    <s v="M"/>
    <n v="13"/>
    <d v="1965-12-24T00:00:00"/>
    <n v="54.563948103754434"/>
    <s v="Chemical Engineer"/>
    <s v="Manufacturing"/>
    <s v="High Net Worth"/>
    <s v="N"/>
    <s v="Yes"/>
    <n v="10"/>
    <m/>
  </r>
  <r>
    <n v="7053"/>
    <n v="0"/>
    <x v="2279"/>
    <d v="2017-08-21T00:00:00"/>
    <n v="131"/>
    <b v="1"/>
    <s v="Approved"/>
    <s v="OHM Cycles"/>
    <s v="Standard"/>
    <s v="medium"/>
    <s v="medium"/>
    <n v="235.63"/>
    <n v="125.07"/>
    <d v="2004-08-07T00:00:00"/>
    <n v="110.56"/>
    <s v="F"/>
    <n v="60"/>
    <d v="1978-01-25T00:00:00"/>
    <n v="42.468057692795533"/>
    <s v="Technical Writer"/>
    <s v="IT"/>
    <s v="High Net Worth"/>
    <s v="N"/>
    <s v="Yes"/>
    <n v="14"/>
    <m/>
  </r>
  <r>
    <n v="7525"/>
    <n v="28"/>
    <x v="2205"/>
    <d v="2017-08-21T00:00:00"/>
    <n v="131"/>
    <b v="1"/>
    <s v="Approved"/>
    <s v="Norco Bicycles"/>
    <s v="Standard"/>
    <s v="medium"/>
    <s v="small"/>
    <n v="1216.1400000000001"/>
    <n v="1082.3599999999999"/>
    <d v="1991-08-05T00:00:00"/>
    <n v="133.7800000000002"/>
    <s v="M"/>
    <n v="29"/>
    <d v="1972-09-01T00:00:00"/>
    <n v="47.870797418822931"/>
    <s v="Community Outreach Specialist"/>
    <s v="Financial Services"/>
    <s v="Mass Customer"/>
    <s v="N"/>
    <s v="No"/>
    <n v="14"/>
    <m/>
  </r>
  <r>
    <n v="7805"/>
    <n v="89"/>
    <x v="3020"/>
    <d v="2017-08-21T00:00:00"/>
    <n v="131"/>
    <b v="1"/>
    <s v="Approved"/>
    <s v="WeareA2B"/>
    <s v="Touring"/>
    <s v="medium"/>
    <s v="large"/>
    <n v="1362.99"/>
    <n v="57.74"/>
    <d v="2003-01-05T00:00:00"/>
    <n v="1305.25"/>
    <s v="F"/>
    <n v="3"/>
    <d v="1968-09-29T00:00:00"/>
    <n v="51.796824816083202"/>
    <s v="Professor"/>
    <s v="Manufacturing"/>
    <s v="Mass Customer"/>
    <s v="N"/>
    <s v="Yes"/>
    <n v="14"/>
    <m/>
  </r>
  <r>
    <n v="8093"/>
    <n v="29"/>
    <x v="487"/>
    <d v="2017-08-21T00:00:00"/>
    <n v="131"/>
    <b v="1"/>
    <s v="Approved"/>
    <s v="WeareA2B"/>
    <s v="Standard"/>
    <s v="medium"/>
    <s v="medium"/>
    <n v="1065.03"/>
    <n v="230.09"/>
    <d v="2000-11-03T00:00:00"/>
    <n v="834.93999999999994"/>
    <s v="F"/>
    <n v="24"/>
    <d v="1974-02-21T00:00:00"/>
    <n v="46.396824816083203"/>
    <s v="Assistant Media Planner"/>
    <s v="Entertainment"/>
    <s v="High Net Worth"/>
    <s v="N"/>
    <s v="No"/>
    <n v="15"/>
    <m/>
  </r>
  <r>
    <n v="8602"/>
    <n v="89"/>
    <x v="976"/>
    <d v="2017-08-21T00:00:00"/>
    <n v="131"/>
    <b v="0"/>
    <s v="Approved"/>
    <s v="WeareA2B"/>
    <s v="Touring"/>
    <s v="medium"/>
    <s v="large"/>
    <n v="1362.99"/>
    <n v="57.74"/>
    <d v="2000-11-03T00:00:00"/>
    <n v="1305.25"/>
    <s v="F"/>
    <n v="19"/>
    <d v="1979-10-09T00:00:00"/>
    <n v="40.763948103754437"/>
    <s v="Social Worker"/>
    <s v="Health"/>
    <s v="Mass Customer"/>
    <s v="N"/>
    <s v="Yes"/>
    <n v="14"/>
    <m/>
  </r>
  <r>
    <n v="8630"/>
    <n v="23"/>
    <x v="3067"/>
    <d v="2017-08-21T00:00:00"/>
    <n v="131"/>
    <b v="1"/>
    <s v="Approved"/>
    <s v="Norco Bicycles"/>
    <s v="Mountain"/>
    <s v="low"/>
    <s v="small"/>
    <n v="688.63"/>
    <n v="612.88"/>
    <d v="2011-05-07T00:00:00"/>
    <n v="75.75"/>
    <s v="M"/>
    <n v="34"/>
    <d v="1959-11-18T00:00:00"/>
    <n v="60.668057692795536"/>
    <s v="Legal Assistant"/>
    <s v="Retail"/>
    <s v="Mass Customer"/>
    <s v="N"/>
    <s v="Yes"/>
    <n v="20"/>
    <m/>
  </r>
  <r>
    <n v="8647"/>
    <n v="6"/>
    <x v="3068"/>
    <d v="2017-08-21T00:00:00"/>
    <n v="131"/>
    <b v="1"/>
    <s v="Approved"/>
    <s v="OHM Cycles"/>
    <s v="Standard"/>
    <s v="high"/>
    <s v="medium"/>
    <n v="227.88"/>
    <n v="136.72999999999999"/>
    <d v="2016-07-09T00:00:00"/>
    <n v="91.15"/>
    <s v="M"/>
    <n v="26"/>
    <d v="1974-11-24T00:00:00"/>
    <n v="45.640660432521564"/>
    <s v="Research Nurse"/>
    <s v="Health"/>
    <s v="Mass Customer"/>
    <s v="N"/>
    <s v="Yes"/>
    <n v="20"/>
    <m/>
  </r>
  <r>
    <n v="8746"/>
    <n v="19"/>
    <x v="1022"/>
    <d v="2017-08-21T00:00:00"/>
    <n v="131"/>
    <b v="0"/>
    <s v="Approved"/>
    <s v="Trek Bicycles"/>
    <s v="Mountain"/>
    <s v="low"/>
    <s v="medium"/>
    <n v="574.64"/>
    <n v="459.71"/>
    <d v="2011-08-29T00:00:00"/>
    <n v="114.93"/>
    <s v="M"/>
    <n v="51"/>
    <d v="1995-12-12T00:00:00"/>
    <n v="24.577646733891424"/>
    <s v="Marketing Assistant"/>
    <s v="Retail"/>
    <s v="High Net Worth"/>
    <s v="N"/>
    <s v="No"/>
    <n v="1"/>
    <m/>
  </r>
  <r>
    <n v="8811"/>
    <n v="87"/>
    <x v="2920"/>
    <d v="2017-08-21T00:00:00"/>
    <n v="131"/>
    <b v="1"/>
    <s v="Approved"/>
    <s v="Giant Bicycles"/>
    <s v="Standard"/>
    <s v="high"/>
    <s v="medium"/>
    <n v="1179"/>
    <n v="707.4"/>
    <d v="2003-01-05T00:00:00"/>
    <n v="471.6"/>
    <s v="F"/>
    <n v="72"/>
    <d v="1963-05-02T00:00:00"/>
    <n v="57.213263172247586"/>
    <s v="Web Developer I"/>
    <s v="Retail"/>
    <s v="Mass Customer"/>
    <s v="N"/>
    <s v="Yes"/>
    <n v="4"/>
    <m/>
  </r>
  <r>
    <n v="9174"/>
    <n v="95"/>
    <x v="1075"/>
    <d v="2017-08-21T00:00:00"/>
    <n v="131"/>
    <b v="0"/>
    <s v="Approved"/>
    <s v="Giant Bicycles"/>
    <s v="Standard"/>
    <s v="medium"/>
    <s v="large"/>
    <n v="569.55999999999995"/>
    <n v="528.42999999999995"/>
    <d v="1991-05-06T00:00:00"/>
    <n v="41.129999999999995"/>
    <s v="M"/>
    <n v="33"/>
    <d v="1975-04-15T00:00:00"/>
    <n v="45.251619336631151"/>
    <s v="Sales Representative"/>
    <s v="Retail"/>
    <s v="Mass Customer"/>
    <s v="N"/>
    <s v="Yes"/>
    <n v="7"/>
    <m/>
  </r>
  <r>
    <n v="9358"/>
    <n v="41"/>
    <x v="170"/>
    <d v="2017-08-21T00:00:00"/>
    <n v="131"/>
    <b v="0"/>
    <s v="Approved"/>
    <s v="Solex"/>
    <s v="Road"/>
    <s v="medium"/>
    <s v="medium"/>
    <n v="416.98"/>
    <n v="312.74"/>
    <d v="1997-05-10T00:00:00"/>
    <n v="104.24000000000001"/>
    <s v="F"/>
    <n v="21"/>
    <d v="1976-10-02T00:00:00"/>
    <n v="43.783126185946216"/>
    <n v="0"/>
    <s v="Retail"/>
    <s v="Affluent Customer"/>
    <s v="N"/>
    <s v="Yes"/>
    <n v="17"/>
    <m/>
  </r>
  <r>
    <n v="9430"/>
    <n v="98"/>
    <x v="3069"/>
    <d v="2017-08-21T00:00:00"/>
    <n v="131"/>
    <b v="0"/>
    <s v="Approved"/>
    <s v="OHM Cycles"/>
    <s v="Standard"/>
    <s v="medium"/>
    <s v="medium"/>
    <n v="795.34"/>
    <n v="101.58"/>
    <d v="1997-02-09T00:00:00"/>
    <n v="693.76"/>
    <s v="M"/>
    <n v="25"/>
    <d v="1967-06-27T00:00:00"/>
    <n v="53.057098788685941"/>
    <s v="Financial Advisor"/>
    <s v="Financial Services"/>
    <s v="High Net Worth"/>
    <s v="N"/>
    <s v="No"/>
    <n v="12"/>
    <m/>
  </r>
  <r>
    <n v="9515"/>
    <n v="0"/>
    <x v="420"/>
    <d v="2017-08-21T00:00:00"/>
    <n v="131"/>
    <b v="1"/>
    <s v="Approved"/>
    <s v="Norco Bicycles"/>
    <s v="Standard"/>
    <s v="medium"/>
    <s v="medium"/>
    <n v="360.4"/>
    <n v="270.3"/>
    <d v="1997-01-25T00:00:00"/>
    <n v="90.099999999999966"/>
    <s v="M"/>
    <n v="25"/>
    <d v="1959-02-10T00:00:00"/>
    <n v="61.437920706494161"/>
    <s v="Executive Secretary"/>
    <s v="Retail"/>
    <s v="High Net Worth"/>
    <s v="N"/>
    <s v="Yes"/>
    <n v="5"/>
    <m/>
  </r>
  <r>
    <n v="9598"/>
    <n v="67"/>
    <x v="609"/>
    <d v="2017-08-21T00:00:00"/>
    <n v="131"/>
    <b v="1"/>
    <s v="Approved"/>
    <s v="Norco Bicycles"/>
    <s v="Road"/>
    <s v="medium"/>
    <s v="medium"/>
    <n v="544.04999999999995"/>
    <n v="376.84"/>
    <d v="2005-10-22T00:00:00"/>
    <n v="167.20999999999998"/>
    <s v="F"/>
    <n v="6"/>
    <d v="2001-09-26T00:00:00"/>
    <n v="18.78312618594622"/>
    <s v="Associate Professor"/>
    <s v="Financial Services"/>
    <s v="Affluent Customer"/>
    <s v="N"/>
    <s v="No"/>
    <n v="1"/>
    <m/>
  </r>
  <r>
    <n v="9910"/>
    <n v="61"/>
    <x v="826"/>
    <d v="2017-08-21T00:00:00"/>
    <n v="131"/>
    <b v="1"/>
    <s v="Approved"/>
    <s v="OHM Cycles"/>
    <s v="Standard"/>
    <s v="low"/>
    <s v="medium"/>
    <n v="71.16"/>
    <n v="56.93"/>
    <d v="2015-05-21T00:00:00"/>
    <n v="14.229999999999997"/>
    <s v="F"/>
    <n v="0"/>
    <d v="1959-05-11T00:00:00"/>
    <n v="61.191345364028408"/>
    <s v="Financial Analyst"/>
    <s v="Financial Services"/>
    <s v="Mass Customer"/>
    <s v="N"/>
    <s v="Yes"/>
    <n v="14"/>
    <m/>
  </r>
  <r>
    <n v="10816"/>
    <n v="37"/>
    <x v="1948"/>
    <d v="2017-08-21T00:00:00"/>
    <n v="131"/>
    <b v="1"/>
    <s v="Approved"/>
    <s v="OHM Cycles"/>
    <s v="Standard"/>
    <s v="low"/>
    <s v="medium"/>
    <n v="1793.43"/>
    <n v="248.82"/>
    <d v="1999-07-20T00:00:00"/>
    <n v="1544.6100000000001"/>
    <s v="M"/>
    <n v="13"/>
    <d v="1983-11-26T00:00:00"/>
    <n v="36.629701528411971"/>
    <s v="VP Sales"/>
    <s v="n/a"/>
    <s v="Affluent Customer"/>
    <s v="N"/>
    <s v="Yes"/>
    <n v="14"/>
    <m/>
  </r>
  <r>
    <n v="11771"/>
    <n v="74"/>
    <x v="1901"/>
    <d v="2017-08-21T00:00:00"/>
    <n v="131"/>
    <b v="1"/>
    <s v="Approved"/>
    <s v="WeareA2B"/>
    <s v="Standard"/>
    <s v="medium"/>
    <s v="medium"/>
    <n v="1228.07"/>
    <n v="400.91"/>
    <d v="2000-05-22T00:00:00"/>
    <n v="827.15999999999985"/>
    <s v="M"/>
    <n v="74"/>
    <d v="1977-10-15T00:00:00"/>
    <n v="42.747509747590051"/>
    <s v="Structural Engineer"/>
    <s v="n/a"/>
    <s v="Mass Customer"/>
    <s v="N"/>
    <s v="No"/>
    <n v="8"/>
    <m/>
  </r>
  <r>
    <n v="12156"/>
    <n v="25"/>
    <x v="2878"/>
    <d v="2017-08-21T00:00:00"/>
    <n v="131"/>
    <b v="1"/>
    <s v="Approved"/>
    <s v="Giant Bicycles"/>
    <s v="Road"/>
    <s v="medium"/>
    <s v="medium"/>
    <n v="1538.99"/>
    <n v="829.65"/>
    <d v="2015-08-02T00:00:00"/>
    <n v="709.34"/>
    <s v="M"/>
    <n v="9"/>
    <d v="1957-08-28T00:00:00"/>
    <n v="62.89271522704211"/>
    <s v="Analog Circuit Design manager"/>
    <s v="n/a"/>
    <s v="Affluent Customer"/>
    <s v="N"/>
    <s v="Yes"/>
    <n v="6"/>
    <m/>
  </r>
  <r>
    <n v="12188"/>
    <n v="31"/>
    <x v="1609"/>
    <d v="2017-08-21T00:00:00"/>
    <n v="131"/>
    <b v="1"/>
    <s v="Approved"/>
    <s v="Giant Bicycles"/>
    <s v="Standard"/>
    <s v="medium"/>
    <s v="medium"/>
    <n v="230.91"/>
    <n v="173.18"/>
    <d v="2006-11-10T00:00:00"/>
    <n v="57.72999999999999"/>
    <s v="F"/>
    <n v="17"/>
    <d v="1973-12-21T00:00:00"/>
    <n v="46.566687829781834"/>
    <s v="Chemical Engineer"/>
    <s v="Manufacturing"/>
    <s v="Mass Customer"/>
    <s v="N"/>
    <s v="No"/>
    <n v="11"/>
    <m/>
  </r>
  <r>
    <n v="12215"/>
    <n v="61"/>
    <x v="557"/>
    <d v="2017-08-21T00:00:00"/>
    <n v="131"/>
    <b v="1"/>
    <s v="Approved"/>
    <s v="OHM Cycles"/>
    <s v="Standard"/>
    <s v="low"/>
    <s v="medium"/>
    <n v="71.16"/>
    <n v="56.93"/>
    <d v="2015-06-17T00:00:00"/>
    <n v="14.229999999999997"/>
    <s v="F"/>
    <n v="83"/>
    <d v="1981-05-14T00:00:00"/>
    <n v="39.166687829781836"/>
    <s v="Professor"/>
    <s v="n/a"/>
    <s v="Mass Customer"/>
    <s v="N"/>
    <s v="No"/>
    <n v="3"/>
    <m/>
  </r>
  <r>
    <n v="12216"/>
    <n v="0"/>
    <x v="1457"/>
    <d v="2017-08-21T00:00:00"/>
    <n v="131"/>
    <b v="1"/>
    <s v="Approved"/>
    <s v="Norco Bicycles"/>
    <s v="Standard"/>
    <s v="low"/>
    <s v="medium"/>
    <n v="363.01"/>
    <n v="290.41000000000003"/>
    <d v="2013-06-09T00:00:00"/>
    <n v="72.599999999999966"/>
    <s v="F"/>
    <n v="13"/>
    <d v="1959-01-22T00:00:00"/>
    <n v="61.489975501014712"/>
    <n v="0"/>
    <s v="n/a"/>
    <s v="High Net Worth"/>
    <s v="N"/>
    <s v="Yes"/>
    <n v="20"/>
    <m/>
  </r>
  <r>
    <n v="12872"/>
    <n v="6"/>
    <x v="1401"/>
    <d v="2017-08-21T00:00:00"/>
    <n v="131"/>
    <b v="0"/>
    <s v="Approved"/>
    <s v="Solex"/>
    <s v="Standard"/>
    <s v="high"/>
    <s v="medium"/>
    <n v="748.17"/>
    <n v="448.9"/>
    <d v="1999-07-20T00:00:00"/>
    <n v="299.27"/>
    <s v="M"/>
    <n v="24"/>
    <d v="1983-01-28T00:00:00"/>
    <n v="37.457098788685947"/>
    <s v="Administrative Officer"/>
    <s v="IT"/>
    <s v="High Net Worth"/>
    <s v="N"/>
    <s v="Yes"/>
    <n v="7"/>
    <m/>
  </r>
  <r>
    <n v="7235"/>
    <n v="0"/>
    <x v="51"/>
    <d v="2017-12-19T00:00:00"/>
    <m/>
    <b v="1"/>
    <s v="Approved"/>
    <m/>
    <m/>
    <m/>
    <m/>
    <n v="1709.26"/>
    <m/>
    <m/>
    <m/>
    <m/>
    <m/>
    <m/>
    <m/>
    <m/>
    <m/>
    <m/>
    <m/>
    <m/>
    <m/>
    <m/>
  </r>
  <r>
    <n v="13458"/>
    <n v="14"/>
    <x v="3070"/>
    <d v="2017-08-21T00:00:00"/>
    <n v="131"/>
    <b v="1"/>
    <s v="Approved"/>
    <s v="Trek Bicycles"/>
    <s v="Standard"/>
    <s v="medium"/>
    <s v="small"/>
    <n v="1386.84"/>
    <n v="1234.29"/>
    <d v="2003-08-05T00:00:00"/>
    <n v="152.54999999999995"/>
    <s v="F"/>
    <n v="15"/>
    <d v="1958-09-25T00:00:00"/>
    <n v="61.816002898274988"/>
    <s v="Account Coordinator"/>
    <s v="IT"/>
    <s v="Mass Customer"/>
    <s v="N"/>
    <s v="No"/>
    <n v="20"/>
    <m/>
  </r>
  <r>
    <n v="13564"/>
    <n v="0"/>
    <x v="312"/>
    <d v="2017-08-21T00:00:00"/>
    <n v="131"/>
    <b v="0"/>
    <s v="Approved"/>
    <s v="Solex"/>
    <s v="Standard"/>
    <s v="medium"/>
    <s v="medium"/>
    <n v="71.489999999999995"/>
    <n v="53.62"/>
    <d v="2012-12-02T00:00:00"/>
    <n v="17.869999999999997"/>
    <s v="F"/>
    <n v="89"/>
    <d v="1988-11-08T00:00:00"/>
    <n v="31.673537144850329"/>
    <s v="Teacher"/>
    <s v="Retail"/>
    <s v="High Net Worth"/>
    <s v="N"/>
    <s v="Yes"/>
    <n v="21"/>
    <m/>
  </r>
  <r>
    <n v="13818"/>
    <n v="44"/>
    <x v="2282"/>
    <d v="2017-08-21T00:00:00"/>
    <n v="131"/>
    <b v="0"/>
    <s v="Approved"/>
    <s v="WeareA2B"/>
    <s v="Standard"/>
    <s v="medium"/>
    <s v="medium"/>
    <n v="1769.64"/>
    <n v="108.76"/>
    <d v="2011-05-09T00:00:00"/>
    <n v="1660.88"/>
    <s v="M"/>
    <n v="58"/>
    <d v="1994-07-21T00:00:00"/>
    <n v="25.972167281836629"/>
    <s v="Nuclear Power Engineer"/>
    <s v="Manufacturing"/>
    <s v="Mass Customer"/>
    <s v="N"/>
    <s v="No"/>
    <n v="8"/>
    <m/>
  </r>
  <r>
    <n v="14075"/>
    <n v="25"/>
    <x v="3066"/>
    <d v="2017-08-21T00:00:00"/>
    <n v="131"/>
    <b v="1"/>
    <s v="Approved"/>
    <s v="Giant Bicycles"/>
    <s v="Road"/>
    <s v="medium"/>
    <s v="medium"/>
    <n v="1538.99"/>
    <n v="829.65"/>
    <d v="2016-02-04T00:00:00"/>
    <n v="709.34"/>
    <s v="M"/>
    <n v="17"/>
    <d v="1992-03-20T00:00:00"/>
    <n v="28.309153583206491"/>
    <s v="Nurse"/>
    <s v="Property"/>
    <s v="Affluent Customer"/>
    <s v="N"/>
    <s v="No"/>
    <n v="8"/>
    <m/>
  </r>
  <r>
    <n v="14449"/>
    <n v="16"/>
    <x v="543"/>
    <d v="2017-08-21T00:00:00"/>
    <n v="131"/>
    <b v="1"/>
    <s v="Approved"/>
    <s v="Norco Bicycles"/>
    <s v="Standard"/>
    <s v="high"/>
    <s v="small"/>
    <n v="1661.92"/>
    <n v="1479.11"/>
    <d v="2013-03-12T00:00:00"/>
    <n v="182.81000000000017"/>
    <s v="F"/>
    <n v="56"/>
    <d v="1976-04-13T00:00:00"/>
    <n v="44.254359062658544"/>
    <s v="Administrative Officer"/>
    <s v="Manufacturing"/>
    <s v="Mass Customer"/>
    <s v="N"/>
    <s v="Yes"/>
    <n v="14"/>
    <m/>
  </r>
  <r>
    <n v="14756"/>
    <n v="25"/>
    <x v="1161"/>
    <d v="2017-08-21T00:00:00"/>
    <n v="131"/>
    <b v="0"/>
    <s v="Approved"/>
    <s v="Giant Bicycles"/>
    <s v="Road"/>
    <s v="medium"/>
    <s v="medium"/>
    <n v="1538.99"/>
    <n v="829.65"/>
    <d v="2006-11-10T00:00:00"/>
    <n v="709.34"/>
    <s v="M"/>
    <n v="40"/>
    <d v="1957-05-22T00:00:00"/>
    <n v="63.161208377727043"/>
    <s v="Electrical Engineer"/>
    <s v="Manufacturing"/>
    <s v="Mass Customer"/>
    <s v="N"/>
    <s v="Yes"/>
    <n v="16"/>
    <m/>
  </r>
  <r>
    <n v="15202"/>
    <n v="35"/>
    <x v="2287"/>
    <d v="2017-08-21T00:00:00"/>
    <n v="131"/>
    <b v="0"/>
    <s v="Approved"/>
    <s v="Trek Bicycles"/>
    <s v="Standard"/>
    <s v="low"/>
    <s v="medium"/>
    <n v="1057.51"/>
    <n v="154.4"/>
    <d v="2008-03-19T00:00:00"/>
    <n v="903.11"/>
    <s v="M"/>
    <n v="26"/>
    <d v="1985-02-12T00:00:00"/>
    <n v="35.413263172247589"/>
    <s v="Nuclear Power Engineer"/>
    <s v="Manufacturing"/>
    <s v="Mass Customer"/>
    <s v="N"/>
    <s v="Yes"/>
    <n v="7"/>
    <m/>
  </r>
  <r>
    <n v="15326"/>
    <n v="6"/>
    <x v="1228"/>
    <d v="2017-08-21T00:00:00"/>
    <n v="131"/>
    <b v="0"/>
    <s v="Approved"/>
    <s v="Solex"/>
    <s v="Standard"/>
    <s v="high"/>
    <s v="medium"/>
    <n v="748.17"/>
    <n v="448.9"/>
    <d v="1999-07-20T00:00:00"/>
    <n v="299.27"/>
    <s v="M"/>
    <n v="52"/>
    <d v="1957-03-26T00:00:00"/>
    <n v="63.317372761288681"/>
    <n v="0"/>
    <s v="Manufacturing"/>
    <s v="High Net Worth"/>
    <s v="N"/>
    <s v="Yes"/>
    <n v="8"/>
    <m/>
  </r>
  <r>
    <n v="15429"/>
    <n v="0"/>
    <x v="3071"/>
    <d v="2017-08-21T00:00:00"/>
    <n v="131"/>
    <b v="0"/>
    <s v="Approved"/>
    <s v="Solex"/>
    <s v="Standard"/>
    <s v="medium"/>
    <s v="medium"/>
    <n v="478.16"/>
    <n v="298.72000000000003"/>
    <d v="2010-11-05T00:00:00"/>
    <n v="179.44"/>
    <s v="M"/>
    <n v="40"/>
    <d v="1977-09-06T00:00:00"/>
    <n v="42.854359062658546"/>
    <s v="Senior Developer"/>
    <s v="Property"/>
    <s v="High Net Worth"/>
    <s v="N"/>
    <s v="Yes"/>
    <n v="11"/>
    <m/>
  </r>
  <r>
    <n v="15433"/>
    <n v="74"/>
    <x v="2325"/>
    <d v="2017-08-21T00:00:00"/>
    <n v="131"/>
    <b v="0"/>
    <s v="Approved"/>
    <s v="WeareA2B"/>
    <s v="Standard"/>
    <s v="medium"/>
    <s v="medium"/>
    <n v="1228.07"/>
    <n v="400.91"/>
    <d v="2000-05-22T00:00:00"/>
    <n v="827.15999999999985"/>
    <s v="F"/>
    <n v="62"/>
    <d v="1985-09-01T00:00:00"/>
    <n v="34.862578240740739"/>
    <s v="Professor"/>
    <s v="n/a"/>
    <s v="Mass Customer"/>
    <s v="N"/>
    <s v="No"/>
    <n v="22"/>
    <m/>
  </r>
  <r>
    <n v="16451"/>
    <n v="14"/>
    <x v="1759"/>
    <d v="2017-08-21T00:00:00"/>
    <n v="131"/>
    <b v="0"/>
    <s v="Approved"/>
    <s v="Trek Bicycles"/>
    <s v="Standard"/>
    <s v="medium"/>
    <s v="small"/>
    <n v="1386.84"/>
    <n v="1234.29"/>
    <d v="2009-03-08T00:00:00"/>
    <n v="152.54999999999995"/>
    <s v="F"/>
    <n v="99"/>
    <d v="1985-08-01T00:00:00"/>
    <n v="34.947509747590054"/>
    <s v="Actuary"/>
    <s v="Financial Services"/>
    <s v="Affluent Customer"/>
    <s v="N"/>
    <s v="Yes"/>
    <n v="9"/>
    <m/>
  </r>
  <r>
    <n v="17322"/>
    <n v="61"/>
    <x v="1468"/>
    <d v="2017-08-21T00:00:00"/>
    <n v="131"/>
    <b v="1"/>
    <s v="Approved"/>
    <s v="OHM Cycles"/>
    <s v="Standard"/>
    <s v="low"/>
    <s v="medium"/>
    <n v="71.16"/>
    <n v="56.93"/>
    <d v="2015-06-17T00:00:00"/>
    <n v="14.229999999999997"/>
    <s v="F"/>
    <n v="66"/>
    <d v="1965-10-07T00:00:00"/>
    <n v="54.777646733891423"/>
    <s v="Pharmacist"/>
    <s v="Health"/>
    <s v="Mass Customer"/>
    <s v="N"/>
    <s v="No"/>
    <n v="19"/>
    <m/>
  </r>
  <r>
    <n v="17850"/>
    <n v="71"/>
    <x v="601"/>
    <d v="2017-08-21T00:00:00"/>
    <n v="131"/>
    <b v="1"/>
    <s v="Approved"/>
    <s v="Solex"/>
    <s v="Standard"/>
    <s v="high"/>
    <s v="large"/>
    <n v="1842.92"/>
    <n v="1105.75"/>
    <d v="2011-01-10T00:00:00"/>
    <n v="737.17000000000007"/>
    <s v="F"/>
    <n v="12"/>
    <d v="1959-10-12T00:00:00"/>
    <n v="60.76942755580923"/>
    <s v="Safety Technician III"/>
    <s v="Manufacturing"/>
    <s v="Affluent Customer"/>
    <s v="N"/>
    <s v="Yes"/>
    <n v="5"/>
    <m/>
  </r>
  <r>
    <n v="18547"/>
    <n v="0"/>
    <x v="2012"/>
    <d v="2017-08-21T00:00:00"/>
    <n v="131"/>
    <b v="0"/>
    <s v="Approved"/>
    <s v="WeareA2B"/>
    <s v="Standard"/>
    <s v="medium"/>
    <s v="medium"/>
    <n v="60.34"/>
    <n v="45.26"/>
    <d v="1993-07-15T00:00:00"/>
    <n v="15.080000000000005"/>
    <s v="M"/>
    <n v="23"/>
    <d v="1981-06-21T00:00:00"/>
    <n v="39.062578240740741"/>
    <s v="Associate Professor"/>
    <s v="Retail"/>
    <s v="High Net Worth"/>
    <s v="N"/>
    <s v="No"/>
    <n v="5"/>
    <m/>
  </r>
  <r>
    <n v="18672"/>
    <n v="56"/>
    <x v="2722"/>
    <d v="2017-08-21T00:00:00"/>
    <n v="131"/>
    <b v="0"/>
    <s v="Approved"/>
    <s v="OHM Cycles"/>
    <s v="Standard"/>
    <s v="medium"/>
    <s v="medium"/>
    <n v="183.86"/>
    <n v="137.9"/>
    <d v="2015-10-18T00:00:00"/>
    <n v="45.960000000000008"/>
    <s v="M"/>
    <n v="36"/>
    <d v="1978-05-02T00:00:00"/>
    <n v="42.202304268138001"/>
    <s v="Business Systems Development Analyst"/>
    <s v="Financial Services"/>
    <s v="Affluent Customer"/>
    <s v="N"/>
    <s v="Yes"/>
    <n v="19"/>
    <m/>
  </r>
  <r>
    <n v="19399"/>
    <n v="67"/>
    <x v="863"/>
    <d v="2017-08-21T00:00:00"/>
    <n v="131"/>
    <b v="0"/>
    <s v="Approved"/>
    <s v="Solex"/>
    <s v="Standard"/>
    <s v="medium"/>
    <s v="large"/>
    <n v="1071.23"/>
    <n v="380.74"/>
    <d v="1996-04-05T00:00:00"/>
    <n v="690.49"/>
    <s v="F"/>
    <n v="16"/>
    <d v="1967-09-07T00:00:00"/>
    <n v="52.859838514713338"/>
    <s v="Librarian"/>
    <s v="Entertainment"/>
    <s v="High Net Worth"/>
    <s v="N"/>
    <s v="No"/>
    <n v="7"/>
    <m/>
  </r>
  <r>
    <n v="19460"/>
    <n v="77"/>
    <x v="1560"/>
    <d v="2017-08-21T00:00:00"/>
    <n v="131"/>
    <b v="1"/>
    <s v="Approved"/>
    <s v="Norco Bicycles"/>
    <s v="Road"/>
    <s v="medium"/>
    <s v="large"/>
    <n v="1240.31"/>
    <n v="795.1"/>
    <d v="2015-08-02T00:00:00"/>
    <n v="445.20999999999992"/>
    <s v="F"/>
    <n v="88"/>
    <d v="1986-08-04T00:00:00"/>
    <n v="33.939290569507861"/>
    <s v="Civil Engineer"/>
    <s v="Manufacturing"/>
    <s v="Mass Customer"/>
    <s v="N"/>
    <s v="Yes"/>
    <n v="13"/>
    <m/>
  </r>
  <r>
    <n v="19503"/>
    <n v="93"/>
    <x v="2923"/>
    <d v="2017-08-21T00:00:00"/>
    <n v="131"/>
    <b v="1"/>
    <s v="Approved"/>
    <s v="WeareA2B"/>
    <s v="Standard"/>
    <s v="medium"/>
    <s v="medium"/>
    <n v="1065.03"/>
    <n v="230.09"/>
    <d v="2000-11-03T00:00:00"/>
    <n v="834.93999999999994"/>
    <s v="M"/>
    <n v="82"/>
    <d v="1957-10-02T00:00:00"/>
    <n v="62.796824816083202"/>
    <s v="Graphic Designer"/>
    <s v="Manufacturing"/>
    <s v="Mass Customer"/>
    <s v="N"/>
    <s v="No"/>
    <n v="15"/>
    <m/>
  </r>
  <r>
    <n v="19572"/>
    <n v="11"/>
    <x v="1747"/>
    <d v="2017-08-21T00:00:00"/>
    <n v="131"/>
    <b v="1"/>
    <s v="Approved"/>
    <s v="Giant Bicycles"/>
    <s v="Standard"/>
    <s v="high"/>
    <s v="medium"/>
    <n v="1274.93"/>
    <n v="764.96"/>
    <d v="1996-11-09T00:00:00"/>
    <n v="509.97"/>
    <s v="M"/>
    <n v="56"/>
    <d v="1977-08-17T00:00:00"/>
    <n v="42.909153583206489"/>
    <s v="Nurse Practicioner"/>
    <s v="n/a"/>
    <s v="Affluent Customer"/>
    <s v="N"/>
    <s v="Yes"/>
    <n v="8"/>
    <m/>
  </r>
  <r>
    <n v="19861"/>
    <n v="37"/>
    <x v="1613"/>
    <d v="2017-08-21T00:00:00"/>
    <n v="131"/>
    <b v="0"/>
    <s v="Approved"/>
    <s v="OHM Cycles"/>
    <s v="Standard"/>
    <s v="low"/>
    <s v="medium"/>
    <n v="1793.43"/>
    <n v="248.82"/>
    <d v="1993-04-12T00:00:00"/>
    <n v="1544.6100000000001"/>
    <s v="F"/>
    <n v="40"/>
    <d v="1978-01-27T00:00:00"/>
    <n v="42.46257824074074"/>
    <s v="Desktop Support Technician"/>
    <s v="Financial Services"/>
    <s v="Affluent Customer"/>
    <s v="N"/>
    <s v="Yes"/>
    <n v="17"/>
    <m/>
  </r>
  <r>
    <n v="35"/>
    <n v="0"/>
    <x v="1441"/>
    <d v="2017-08-20T00:00:00"/>
    <n v="132"/>
    <b v="0"/>
    <s v="Approved"/>
    <s v="Norco Bicycles"/>
    <s v="Road"/>
    <s v="medium"/>
    <s v="medium"/>
    <n v="544.04999999999995"/>
    <n v="376.84"/>
    <d v="2005-10-22T00:00:00"/>
    <n v="167.20999999999998"/>
    <s v="F"/>
    <n v="21"/>
    <d v="1970-02-10T00:00:00"/>
    <n v="50.429701528411975"/>
    <s v="Pharmacist"/>
    <s v="Health"/>
    <s v="High Net Worth"/>
    <s v="N"/>
    <s v="No"/>
    <n v="10"/>
    <m/>
  </r>
  <r>
    <n v="7257"/>
    <n v="90"/>
    <x v="1049"/>
    <d v="2017-10-02T00:00:00"/>
    <m/>
    <m/>
    <s v="Approved"/>
    <s v="Norco Bicycles"/>
    <s v="Standard"/>
    <s v="low"/>
    <s v="medium"/>
    <n v="363.01"/>
    <n v="290.41000000000003"/>
    <n v="38482"/>
    <m/>
    <m/>
    <m/>
    <m/>
    <m/>
    <m/>
    <m/>
    <m/>
    <m/>
    <m/>
    <m/>
    <m/>
  </r>
  <r>
    <n v="314"/>
    <n v="6"/>
    <x v="986"/>
    <d v="2017-08-20T00:00:00"/>
    <n v="132"/>
    <b v="1"/>
    <s v="Approved"/>
    <s v="OHM Cycles"/>
    <s v="Standard"/>
    <s v="high"/>
    <s v="medium"/>
    <n v="227.88"/>
    <n v="136.72999999999999"/>
    <d v="2007-08-04T00:00:00"/>
    <n v="91.15"/>
    <s v="F"/>
    <n v="26"/>
    <d v="1967-07-04T00:00:00"/>
    <n v="53.037920706494162"/>
    <s v="Office Assistant III"/>
    <s v="Financial Services"/>
    <s v="Affluent Customer"/>
    <s v="N"/>
    <s v="Yes"/>
    <n v="17"/>
    <m/>
  </r>
  <r>
    <n v="380"/>
    <n v="3"/>
    <x v="2572"/>
    <d v="2017-08-20T00:00:00"/>
    <n v="132"/>
    <b v="1"/>
    <s v="Approved"/>
    <s v="Trek Bicycles"/>
    <s v="Standard"/>
    <s v="medium"/>
    <s v="large"/>
    <n v="2091.4699999999998"/>
    <n v="388.92"/>
    <d v="2012-09-15T00:00:00"/>
    <n v="1702.5499999999997"/>
    <s v="U"/>
    <n v="72"/>
    <d v="1899-12-30T00:00:00"/>
    <n v="0"/>
    <s v="Budget/Accounting Analyst I"/>
    <s v="IT"/>
    <s v="Mass Customer"/>
    <s v="N"/>
    <s v="Yes"/>
    <n v="0"/>
    <m/>
  </r>
  <r>
    <n v="571"/>
    <n v="2"/>
    <x v="814"/>
    <d v="2017-08-20T00:00:00"/>
    <n v="132"/>
    <b v="0"/>
    <s v="Approved"/>
    <s v="Solex"/>
    <s v="Standard"/>
    <s v="medium"/>
    <s v="medium"/>
    <n v="71.489999999999995"/>
    <n v="53.62"/>
    <d v="2005-08-09T00:00:00"/>
    <n v="17.869999999999997"/>
    <s v="M"/>
    <n v="70"/>
    <d v="1977-05-28T00:00:00"/>
    <n v="43.131071391425671"/>
    <s v="Help Desk Operator"/>
    <s v="Manufacturing"/>
    <s v="Affluent Customer"/>
    <s v="N"/>
    <s v="Yes"/>
    <n v="20"/>
    <m/>
  </r>
  <r>
    <n v="644"/>
    <n v="97"/>
    <x v="1497"/>
    <d v="2017-08-20T00:00:00"/>
    <n v="132"/>
    <b v="0"/>
    <s v="Approved"/>
    <s v="Solex"/>
    <s v="Standard"/>
    <s v="medium"/>
    <s v="large"/>
    <n v="202.62"/>
    <n v="151.96"/>
    <d v="2016-03-29T00:00:00"/>
    <n v="50.66"/>
    <s v="M"/>
    <n v="63"/>
    <d v="1995-10-22T00:00:00"/>
    <n v="24.717372761288683"/>
    <s v="Administrative Assistant III"/>
    <s v="Argiculture"/>
    <s v="Affluent Customer"/>
    <s v="N"/>
    <s v="No"/>
    <n v="2"/>
    <m/>
  </r>
  <r>
    <n v="685"/>
    <n v="34"/>
    <x v="2633"/>
    <d v="2017-08-20T00:00:00"/>
    <n v="132"/>
    <b v="0"/>
    <s v="Approved"/>
    <s v="WeareA2B"/>
    <s v="Standard"/>
    <s v="medium"/>
    <s v="medium"/>
    <n v="1231.1500000000001"/>
    <n v="161.6"/>
    <d v="2004-08-17T00:00:00"/>
    <n v="1069.5500000000002"/>
    <s v="F"/>
    <n v="79"/>
    <d v="1957-03-04T00:00:00"/>
    <n v="63.377646733891424"/>
    <s v="Programmer Analyst I"/>
    <s v="n/a"/>
    <s v="High Net Worth"/>
    <s v="N"/>
    <s v="No"/>
    <n v="11"/>
    <m/>
  </r>
  <r>
    <n v="1135"/>
    <n v="10"/>
    <x v="3072"/>
    <d v="2017-08-20T00:00:00"/>
    <n v="132"/>
    <b v="0"/>
    <s v="Approved"/>
    <s v="WeareA2B"/>
    <s v="Touring"/>
    <s v="medium"/>
    <s v="medium"/>
    <n v="1466.68"/>
    <n v="363.25"/>
    <d v="1994-08-10T00:00:00"/>
    <n v="1103.43"/>
    <s v="F"/>
    <n v="93"/>
    <d v="1986-05-31T00:00:00"/>
    <n v="34.117372761288685"/>
    <s v="General Manager"/>
    <s v="Manufacturing"/>
    <s v="Mass Customer"/>
    <s v="N"/>
    <s v="No"/>
    <n v="20"/>
    <m/>
  </r>
  <r>
    <n v="1743"/>
    <n v="59"/>
    <x v="3073"/>
    <d v="2017-08-20T00:00:00"/>
    <n v="132"/>
    <b v="1"/>
    <s v="Approved"/>
    <s v="WeareA2B"/>
    <s v="Standard"/>
    <s v="medium"/>
    <s v="small"/>
    <n v="1415.01"/>
    <n v="1259.3599999999999"/>
    <d v="2003-01-05T00:00:00"/>
    <n v="155.65000000000009"/>
    <s v="F"/>
    <n v="71"/>
    <d v="1983-01-24T00:00:00"/>
    <n v="37.468057692795533"/>
    <s v="Technical Writer"/>
    <s v="Manufacturing"/>
    <s v="High Net Worth"/>
    <s v="N"/>
    <s v="No"/>
    <n v="4"/>
    <m/>
  </r>
  <r>
    <n v="2494"/>
    <n v="20"/>
    <x v="282"/>
    <d v="2017-08-20T00:00:00"/>
    <n v="132"/>
    <b v="0"/>
    <s v="Approved"/>
    <s v="Trek Bicycles"/>
    <s v="Standard"/>
    <s v="medium"/>
    <s v="small"/>
    <n v="1775.81"/>
    <n v="1580.47"/>
    <d v="1993-05-26T00:00:00"/>
    <n v="195.33999999999992"/>
    <s v="M"/>
    <n v="10"/>
    <d v="1977-06-27T00:00:00"/>
    <n v="43.048879610603755"/>
    <s v="VP Marketing"/>
    <s v="Retail"/>
    <s v="Affluent Customer"/>
    <s v="N"/>
    <s v="Yes"/>
    <n v="18"/>
    <m/>
  </r>
  <r>
    <n v="2612"/>
    <n v="18"/>
    <x v="473"/>
    <d v="2017-08-20T00:00:00"/>
    <n v="132"/>
    <b v="0"/>
    <s v="Approved"/>
    <s v="Solex"/>
    <s v="Standard"/>
    <s v="medium"/>
    <s v="medium"/>
    <n v="575.27"/>
    <n v="431.45"/>
    <d v="2005-05-10T00:00:00"/>
    <n v="143.82"/>
    <s v="M"/>
    <n v="46"/>
    <d v="1965-01-16T00:00:00"/>
    <n v="55.500934405124298"/>
    <s v="Recruiting Manager"/>
    <s v="Manufacturing"/>
    <s v="Mass Customer"/>
    <s v="N"/>
    <s v="Yes"/>
    <n v="14"/>
    <m/>
  </r>
  <r>
    <n v="3361"/>
    <n v="99"/>
    <x v="3074"/>
    <d v="2017-08-20T00:00:00"/>
    <n v="132"/>
    <b v="0"/>
    <s v="Approved"/>
    <s v="Trek Bicycles"/>
    <s v="Road"/>
    <s v="low"/>
    <s v="small"/>
    <n v="1720.7"/>
    <n v="1531.42"/>
    <d v="2006-10-01T00:00:00"/>
    <n v="189.27999999999997"/>
    <s v="F"/>
    <n v="74"/>
    <d v="1969-05-21T00:00:00"/>
    <n v="51.155728925672243"/>
    <s v="Programmer III"/>
    <s v="Telecommunications"/>
    <s v="High Net Worth"/>
    <s v="N"/>
    <s v="Yes"/>
    <n v="12"/>
    <m/>
  </r>
  <r>
    <n v="7268"/>
    <n v="37"/>
    <x v="2013"/>
    <d v="2017-07-16T00:00:00"/>
    <m/>
    <m/>
    <s v="Approved"/>
    <s v="OHM Cycles"/>
    <s v="Standard"/>
    <s v="low"/>
    <s v="medium"/>
    <n v="1793.43"/>
    <n v="248.82"/>
    <n v="40336"/>
    <m/>
    <m/>
    <m/>
    <m/>
    <m/>
    <m/>
    <m/>
    <m/>
    <m/>
    <m/>
    <m/>
    <m/>
  </r>
  <r>
    <n v="4241"/>
    <n v="70"/>
    <x v="2134"/>
    <d v="2017-08-20T00:00:00"/>
    <n v="132"/>
    <b v="1"/>
    <s v="Approved"/>
    <s v="Trek Bicycles"/>
    <s v="Standard"/>
    <s v="high"/>
    <s v="medium"/>
    <n v="495.72"/>
    <n v="297.43"/>
    <d v="1999-07-26T00:00:00"/>
    <n v="198.29000000000002"/>
    <s v="F"/>
    <n v="44"/>
    <d v="1986-08-29T00:00:00"/>
    <n v="33.870797418822931"/>
    <s v="Analog Circuit Design manager"/>
    <s v="Property"/>
    <s v="Mass Customer"/>
    <s v="N"/>
    <s v="No"/>
    <n v="9"/>
    <m/>
  </r>
  <r>
    <n v="5526"/>
    <n v="80"/>
    <x v="3066"/>
    <d v="2017-08-20T00:00:00"/>
    <n v="132"/>
    <b v="1"/>
    <s v="Approved"/>
    <s v="OHM Cycles"/>
    <s v="Touring"/>
    <s v="low"/>
    <s v="medium"/>
    <n v="1073.07"/>
    <n v="933.84"/>
    <d v="1997-01-25T00:00:00"/>
    <n v="139.2299999999999"/>
    <s v="M"/>
    <n v="17"/>
    <d v="1992-03-20T00:00:00"/>
    <n v="28.309153583206491"/>
    <s v="Nurse"/>
    <s v="Property"/>
    <s v="Affluent Customer"/>
    <s v="N"/>
    <s v="No"/>
    <n v="8"/>
    <m/>
  </r>
  <r>
    <n v="5665"/>
    <n v="58"/>
    <x v="2613"/>
    <d v="2017-08-20T00:00:00"/>
    <n v="132"/>
    <b v="1"/>
    <s v="Approved"/>
    <s v="OHM Cycles"/>
    <s v="Road"/>
    <s v="medium"/>
    <s v="medium"/>
    <n v="1280.28"/>
    <n v="829.51"/>
    <d v="2001-11-25T00:00:00"/>
    <n v="450.77"/>
    <s v="M"/>
    <n v="13"/>
    <d v="1977-09-25T00:00:00"/>
    <n v="42.802304268138002"/>
    <s v="Community Outreach Specialist"/>
    <s v="Financial Services"/>
    <s v="High Net Worth"/>
    <s v="N"/>
    <s v="No"/>
    <n v="12"/>
    <m/>
  </r>
  <r>
    <n v="6874"/>
    <n v="45"/>
    <x v="2624"/>
    <d v="2017-08-20T00:00:00"/>
    <n v="132"/>
    <b v="0"/>
    <s v="Approved"/>
    <s v="Solex"/>
    <s v="Standard"/>
    <s v="medium"/>
    <s v="medium"/>
    <n v="441.49"/>
    <n v="84.99"/>
    <d v="2003-02-16T00:00:00"/>
    <n v="356.5"/>
    <s v="F"/>
    <n v="85"/>
    <d v="1967-04-07T00:00:00"/>
    <n v="53.279016596905123"/>
    <s v="Senior Quality Engineer"/>
    <s v="Health"/>
    <s v="Mass Customer"/>
    <s v="N"/>
    <s v="Yes"/>
    <n v="17"/>
    <m/>
  </r>
  <r>
    <n v="7946"/>
    <n v="99"/>
    <x v="749"/>
    <d v="2017-08-20T00:00:00"/>
    <n v="132"/>
    <b v="1"/>
    <s v="Approved"/>
    <s v="OHM Cycles"/>
    <s v="Standard"/>
    <s v="medium"/>
    <s v="medium"/>
    <n v="1227.3399999999999"/>
    <n v="770.89"/>
    <d v="1994-08-10T00:00:00"/>
    <n v="456.44999999999993"/>
    <s v="M"/>
    <n v="94"/>
    <d v="1975-09-22T00:00:00"/>
    <n v="44.813263172247588"/>
    <s v="Business Systems Development Analyst"/>
    <s v="Financial Services"/>
    <s v="Affluent Customer"/>
    <s v="N"/>
    <s v="No"/>
    <n v="18"/>
    <m/>
  </r>
  <r>
    <n v="7948"/>
    <n v="34"/>
    <x v="539"/>
    <d v="2017-08-20T00:00:00"/>
    <n v="132"/>
    <b v="1"/>
    <s v="Approved"/>
    <s v="WeareA2B"/>
    <s v="Standard"/>
    <s v="medium"/>
    <s v="medium"/>
    <n v="1231.1500000000001"/>
    <n v="161.6"/>
    <d v="2004-08-17T00:00:00"/>
    <n v="1069.5500000000002"/>
    <s v="F"/>
    <n v="58"/>
    <d v="1993-06-23T00:00:00"/>
    <n v="27.048879610603752"/>
    <s v="Administrative Assistant IV"/>
    <s v="Financial Services"/>
    <s v="High Net Worth"/>
    <s v="N"/>
    <s v="No"/>
    <n v="2"/>
    <m/>
  </r>
  <r>
    <n v="8051"/>
    <n v="69"/>
    <x v="393"/>
    <d v="2017-08-20T00:00:00"/>
    <n v="132"/>
    <b v="1"/>
    <s v="Approved"/>
    <s v="Giant Bicycles"/>
    <s v="Road"/>
    <s v="medium"/>
    <s v="medium"/>
    <n v="792.9"/>
    <n v="594.67999999999995"/>
    <d v="1992-10-02T00:00:00"/>
    <n v="198.22000000000003"/>
    <s v="M"/>
    <n v="85"/>
    <d v="1977-12-14T00:00:00"/>
    <n v="42.58312618594622"/>
    <s v="Administrative Assistant IV"/>
    <s v="n/a"/>
    <s v="Mass Customer"/>
    <s v="N"/>
    <s v="No"/>
    <n v="4"/>
    <m/>
  </r>
  <r>
    <n v="8478"/>
    <n v="1"/>
    <x v="3032"/>
    <d v="2017-08-20T00:00:00"/>
    <n v="132"/>
    <b v="1"/>
    <s v="Approved"/>
    <s v="Giant Bicycles"/>
    <s v="Standard"/>
    <s v="medium"/>
    <s v="medium"/>
    <n v="1403.5"/>
    <n v="954.82"/>
    <d v="2011-04-16T00:00:00"/>
    <n v="448.67999999999995"/>
    <s v="F"/>
    <n v="16"/>
    <d v="1991-07-23T00:00:00"/>
    <n v="28.969427555809233"/>
    <n v="0"/>
    <s v="Financial Services"/>
    <s v="Affluent Customer"/>
    <s v="N"/>
    <s v="Yes"/>
    <n v="6"/>
    <m/>
  </r>
  <r>
    <n v="8730"/>
    <n v="35"/>
    <x v="3075"/>
    <d v="2017-08-20T00:00:00"/>
    <n v="132"/>
    <b v="1"/>
    <s v="Approved"/>
    <s v="Giant Bicycles"/>
    <s v="Standard"/>
    <s v="medium"/>
    <s v="medium"/>
    <n v="1403.5"/>
    <n v="954.82"/>
    <d v="2016-11-14T00:00:00"/>
    <n v="448.67999999999995"/>
    <s v="F"/>
    <n v="37"/>
    <d v="1994-12-09T00:00:00"/>
    <n v="25.585865911973617"/>
    <s v="Accountant I"/>
    <s v="IT"/>
    <s v="High Net Worth"/>
    <s v="N"/>
    <s v="Yes"/>
    <n v="7"/>
    <m/>
  </r>
  <r>
    <n v="8747"/>
    <n v="0"/>
    <x v="2618"/>
    <d v="2017-08-20T00:00:00"/>
    <n v="132"/>
    <b v="1"/>
    <s v="Approved"/>
    <s v="Giant Bicycles"/>
    <s v="Standard"/>
    <s v="medium"/>
    <s v="medium"/>
    <n v="230.91"/>
    <n v="173.18"/>
    <d v="2003-03-18T00:00:00"/>
    <n v="57.72999999999999"/>
    <s v="F"/>
    <n v="55"/>
    <d v="1980-01-08T00:00:00"/>
    <n v="40.514633035261284"/>
    <s v="Accounting Assistant I"/>
    <s v="Retail"/>
    <s v="High Net Worth"/>
    <s v="N"/>
    <s v="Yes"/>
    <n v="12"/>
    <m/>
  </r>
  <r>
    <n v="8957"/>
    <n v="6"/>
    <x v="286"/>
    <d v="2017-08-20T00:00:00"/>
    <n v="132"/>
    <b v="0"/>
    <s v="Approved"/>
    <s v="OHM Cycles"/>
    <s v="Standard"/>
    <s v="high"/>
    <s v="medium"/>
    <n v="227.88"/>
    <n v="136.72999999999999"/>
    <d v="2003-08-05T00:00:00"/>
    <n v="91.15"/>
    <s v="F"/>
    <n v="63"/>
    <d v="1960-08-03T00:00:00"/>
    <n v="59.95846865169964"/>
    <s v="Business Systems Development Analyst"/>
    <s v="Property"/>
    <s v="Mass Customer"/>
    <s v="N"/>
    <s v="Yes"/>
    <n v="18"/>
    <m/>
  </r>
  <r>
    <n v="8981"/>
    <n v="14"/>
    <x v="3076"/>
    <d v="2017-08-20T00:00:00"/>
    <n v="132"/>
    <b v="1"/>
    <s v="Approved"/>
    <s v="Trek Bicycles"/>
    <s v="Standard"/>
    <s v="medium"/>
    <s v="small"/>
    <n v="1386.84"/>
    <n v="1234.29"/>
    <d v="2013-03-12T00:00:00"/>
    <n v="152.54999999999995"/>
    <s v="F"/>
    <n v="10"/>
    <d v="1995-09-15T00:00:00"/>
    <n v="24.818742624302384"/>
    <s v="Tax Accountant"/>
    <s v="Manufacturing"/>
    <s v="Affluent Customer"/>
    <s v="N"/>
    <s v="Yes"/>
    <n v="19"/>
    <m/>
  </r>
  <r>
    <n v="9405"/>
    <n v="6"/>
    <x v="2485"/>
    <d v="2017-08-20T00:00:00"/>
    <n v="132"/>
    <b v="0"/>
    <s v="Approved"/>
    <s v="OHM Cycles"/>
    <s v="Standard"/>
    <s v="high"/>
    <s v="medium"/>
    <n v="227.88"/>
    <n v="136.72999999999999"/>
    <d v="2014-03-03T00:00:00"/>
    <n v="91.15"/>
    <s v="F"/>
    <n v="97"/>
    <d v="1973-03-10T00:00:00"/>
    <n v="47.350249473617453"/>
    <s v="Business Systems Development Analyst"/>
    <s v="Argiculture"/>
    <s v="Affluent Customer"/>
    <s v="N"/>
    <s v="Yes"/>
    <n v="8"/>
    <m/>
  </r>
  <r>
    <n v="9631"/>
    <n v="7"/>
    <x v="1314"/>
    <d v="2017-08-20T00:00:00"/>
    <n v="132"/>
    <b v="1"/>
    <s v="Approved"/>
    <s v="Trek Bicycles"/>
    <s v="Road"/>
    <s v="low"/>
    <s v="medium"/>
    <n v="980.37"/>
    <n v="234.43"/>
    <d v="2004-09-28T00:00:00"/>
    <n v="745.94"/>
    <s v="M"/>
    <n v="23"/>
    <d v="1977-07-20T00:00:00"/>
    <n v="42.985865911973619"/>
    <s v="Executive Secretary"/>
    <s v="Retail"/>
    <s v="Mass Customer"/>
    <s v="N"/>
    <s v="No"/>
    <n v="14"/>
    <m/>
  </r>
  <r>
    <n v="10773"/>
    <n v="5"/>
    <x v="2325"/>
    <d v="2017-08-20T00:00:00"/>
    <n v="132"/>
    <b v="1"/>
    <s v="Approved"/>
    <s v="Trek Bicycles"/>
    <s v="Mountain"/>
    <s v="low"/>
    <s v="medium"/>
    <n v="574.64"/>
    <n v="459.71"/>
    <d v="2011-08-29T00:00:00"/>
    <n v="114.93"/>
    <s v="F"/>
    <n v="62"/>
    <d v="1985-09-01T00:00:00"/>
    <n v="34.862578240740739"/>
    <s v="Professor"/>
    <s v="n/a"/>
    <s v="Mass Customer"/>
    <s v="N"/>
    <s v="No"/>
    <n v="22"/>
    <m/>
  </r>
  <r>
    <n v="10957"/>
    <n v="62"/>
    <x v="301"/>
    <d v="2017-08-20T00:00:00"/>
    <n v="132"/>
    <b v="0"/>
    <s v="Approved"/>
    <s v="Solex"/>
    <s v="Standard"/>
    <s v="high"/>
    <s v="medium"/>
    <n v="1024.6600000000001"/>
    <n v="614.79999999999995"/>
    <d v="1996-11-09T00:00:00"/>
    <n v="409.86000000000013"/>
    <s v="F"/>
    <n v="40"/>
    <d v="1982-05-13T00:00:00"/>
    <n v="38.169427555809229"/>
    <n v="0"/>
    <s v="Health"/>
    <s v="High Net Worth"/>
    <s v="N"/>
    <s v="Yes"/>
    <n v="17"/>
    <m/>
  </r>
  <r>
    <n v="11331"/>
    <n v="62"/>
    <x v="166"/>
    <d v="2017-08-20T00:00:00"/>
    <n v="132"/>
    <b v="0"/>
    <s v="Approved"/>
    <s v="Solex"/>
    <s v="Standard"/>
    <s v="medium"/>
    <s v="medium"/>
    <n v="478.16"/>
    <n v="298.72000000000003"/>
    <d v="2012-05-18T00:00:00"/>
    <n v="179.44"/>
    <s v="M"/>
    <n v="92"/>
    <d v="1995-12-17T00:00:00"/>
    <n v="24.563948103754438"/>
    <s v="Geologist I"/>
    <s v="Financial Services"/>
    <s v="Affluent Customer"/>
    <s v="N"/>
    <s v="Yes"/>
    <n v="4"/>
    <m/>
  </r>
  <r>
    <n v="11949"/>
    <n v="99"/>
    <x v="2731"/>
    <d v="2017-08-20T00:00:00"/>
    <n v="132"/>
    <b v="0"/>
    <s v="Approved"/>
    <s v="OHM Cycles"/>
    <s v="Standard"/>
    <s v="medium"/>
    <s v="medium"/>
    <n v="1227.3399999999999"/>
    <n v="770.89"/>
    <d v="1991-05-06T00:00:00"/>
    <n v="456.44999999999993"/>
    <s v="F"/>
    <n v="70"/>
    <d v="1969-07-03T00:00:00"/>
    <n v="51.037920706494162"/>
    <s v="Compensation Analyst"/>
    <s v="Financial Services"/>
    <s v="Mass Customer"/>
    <s v="N"/>
    <s v="Yes"/>
    <n v="4"/>
    <m/>
  </r>
  <r>
    <n v="12211"/>
    <n v="93"/>
    <x v="2467"/>
    <d v="2017-08-20T00:00:00"/>
    <n v="132"/>
    <b v="1"/>
    <s v="Approved"/>
    <s v="OHM Cycles"/>
    <s v="Standard"/>
    <s v="high"/>
    <s v="medium"/>
    <n v="1458.17"/>
    <n v="874.9"/>
    <d v="2008-03-19T00:00:00"/>
    <n v="583.2700000000001"/>
    <s v="F"/>
    <n v="52"/>
    <d v="1977-03-02T00:00:00"/>
    <n v="43.369427555809231"/>
    <s v="Teacher"/>
    <s v="Manufacturing"/>
    <s v="High Net Worth"/>
    <s v="N"/>
    <s v="Yes"/>
    <n v="8"/>
    <m/>
  </r>
  <r>
    <n v="13398"/>
    <n v="98"/>
    <x v="412"/>
    <d v="2017-08-20T00:00:00"/>
    <n v="132"/>
    <b v="0"/>
    <s v="Approved"/>
    <s v="OHM Cycles"/>
    <s v="Standard"/>
    <s v="medium"/>
    <s v="medium"/>
    <n v="795.34"/>
    <n v="101.58"/>
    <d v="1991-01-21T00:00:00"/>
    <n v="693.76"/>
    <s v="F"/>
    <n v="91"/>
    <d v="1973-07-18T00:00:00"/>
    <n v="46.994085090055805"/>
    <n v="0"/>
    <s v="n/a"/>
    <s v="High Net Worth"/>
    <s v="N"/>
    <s v="Yes"/>
    <n v="4"/>
    <m/>
  </r>
  <r>
    <n v="13476"/>
    <n v="42"/>
    <x v="3077"/>
    <d v="2017-08-20T00:00:00"/>
    <n v="132"/>
    <b v="1"/>
    <s v="Approved"/>
    <s v="OHM Cycles"/>
    <s v="Road"/>
    <s v="medium"/>
    <s v="small"/>
    <n v="1810"/>
    <n v="1610.9"/>
    <d v="2008-03-19T00:00:00"/>
    <n v="199.09999999999991"/>
    <s v="F"/>
    <n v="43"/>
    <d v="1962-04-27T00:00:00"/>
    <n v="58.226961802384572"/>
    <s v="Senior Cost Accountant"/>
    <s v="Financial Services"/>
    <s v="Affluent Customer"/>
    <s v="N"/>
    <s v="No"/>
    <n v="6"/>
    <m/>
  </r>
  <r>
    <n v="13492"/>
    <n v="11"/>
    <x v="2936"/>
    <d v="2017-08-20T00:00:00"/>
    <n v="132"/>
    <b v="1"/>
    <s v="Approved"/>
    <s v="Giant Bicycles"/>
    <s v="Standard"/>
    <s v="high"/>
    <s v="medium"/>
    <n v="1274.93"/>
    <n v="764.96"/>
    <d v="2007-08-04T00:00:00"/>
    <n v="509.97"/>
    <s v="M"/>
    <n v="61"/>
    <d v="1991-09-29T00:00:00"/>
    <n v="28.78312618594622"/>
    <s v="Physical Therapy Assistant"/>
    <s v="n/a"/>
    <s v="Mass Customer"/>
    <s v="N"/>
    <s v="No"/>
    <n v="2"/>
    <m/>
  </r>
  <r>
    <n v="13932"/>
    <n v="99"/>
    <x v="676"/>
    <d v="2017-08-20T00:00:00"/>
    <n v="132"/>
    <b v="0"/>
    <s v="Approved"/>
    <s v="OHM Cycles"/>
    <s v="Standard"/>
    <s v="medium"/>
    <s v="medium"/>
    <n v="1227.3399999999999"/>
    <n v="770.89"/>
    <d v="1994-08-10T00:00:00"/>
    <n v="456.44999999999993"/>
    <s v="M"/>
    <n v="4"/>
    <d v="1985-12-29T00:00:00"/>
    <n v="34.536550843480462"/>
    <s v="Structural Engineer"/>
    <s v="Manufacturing"/>
    <s v="Mass Customer"/>
    <s v="N"/>
    <s v="No"/>
    <n v="4"/>
    <m/>
  </r>
  <r>
    <n v="14969"/>
    <n v="27"/>
    <x v="1904"/>
    <d v="2017-08-20T00:00:00"/>
    <n v="132"/>
    <b v="1"/>
    <s v="Approved"/>
    <s v="Trek Bicycles"/>
    <s v="Standard"/>
    <s v="medium"/>
    <s v="medium"/>
    <n v="499.53"/>
    <n v="388.72"/>
    <d v="1999-06-23T00:00:00"/>
    <n v="110.80999999999995"/>
    <s v="M"/>
    <n v="39"/>
    <d v="1989-09-07T00:00:00"/>
    <n v="30.84340015854896"/>
    <n v="0"/>
    <s v="Manufacturing"/>
    <s v="Affluent Customer"/>
    <s v="N"/>
    <s v="No"/>
    <n v="7"/>
    <m/>
  </r>
  <r>
    <n v="15518"/>
    <n v="0"/>
    <x v="2458"/>
    <d v="2017-08-20T00:00:00"/>
    <n v="132"/>
    <b v="0"/>
    <s v="Approved"/>
    <s v="Solex"/>
    <s v="Standard"/>
    <s v="medium"/>
    <s v="large"/>
    <n v="202.62"/>
    <n v="151.96"/>
    <d v="1991-05-06T00:00:00"/>
    <n v="50.66"/>
    <s v="F"/>
    <n v="50"/>
    <d v="1964-08-21T00:00:00"/>
    <n v="55.906413857179096"/>
    <s v="Programmer I"/>
    <s v="Financial Services"/>
    <s v="High Net Worth"/>
    <s v="N"/>
    <s v="Yes"/>
    <n v="4"/>
    <m/>
  </r>
  <r>
    <n v="15611"/>
    <n v="18"/>
    <x v="2998"/>
    <d v="2017-08-20T00:00:00"/>
    <n v="132"/>
    <b v="0"/>
    <s v="Approved"/>
    <s v="Norco Bicycles"/>
    <s v="Standard"/>
    <s v="high"/>
    <s v="medium"/>
    <n v="1148.6400000000001"/>
    <n v="689.18"/>
    <d v="2015-08-10T00:00:00"/>
    <n v="459.46000000000015"/>
    <s v="F"/>
    <n v="99"/>
    <d v="1978-02-04T00:00:00"/>
    <n v="42.440660432521561"/>
    <s v="Database Administrator I"/>
    <s v="Argiculture"/>
    <s v="High Net Worth"/>
    <s v="N"/>
    <s v="No"/>
    <n v="7"/>
    <m/>
  </r>
  <r>
    <n v="15733"/>
    <n v="97"/>
    <x v="2957"/>
    <d v="2017-08-20T00:00:00"/>
    <n v="132"/>
    <b v="1"/>
    <s v="Approved"/>
    <s v="OHM Cycles"/>
    <s v="Road"/>
    <s v="medium"/>
    <s v="medium"/>
    <n v="742.54"/>
    <n v="667.4"/>
    <d v="2016-07-09T00:00:00"/>
    <n v="75.139999999999986"/>
    <s v="F"/>
    <n v="37"/>
    <d v="1998-12-14T00:00:00"/>
    <n v="21.569427555809231"/>
    <n v="0"/>
    <s v="Health"/>
    <s v="High Net Worth"/>
    <s v="N"/>
    <s v="Yes"/>
    <n v="4"/>
    <m/>
  </r>
  <r>
    <n v="16374"/>
    <n v="72"/>
    <x v="1128"/>
    <d v="2017-08-20T00:00:00"/>
    <n v="132"/>
    <b v="0"/>
    <s v="Approved"/>
    <s v="Norco Bicycles"/>
    <s v="Standard"/>
    <s v="medium"/>
    <s v="medium"/>
    <n v="360.4"/>
    <n v="270.3"/>
    <d v="2016-12-06T00:00:00"/>
    <n v="90.099999999999966"/>
    <s v="M"/>
    <n v="0"/>
    <d v="1996-11-14T00:00:00"/>
    <n v="23.65161933663115"/>
    <s v="Nuclear Power Engineer"/>
    <s v="Manufacturing"/>
    <s v="Affluent Customer"/>
    <s v="N"/>
    <s v="No"/>
    <n v="1"/>
    <m/>
  </r>
  <r>
    <n v="16410"/>
    <n v="0"/>
    <x v="481"/>
    <d v="2017-08-20T00:00:00"/>
    <n v="132"/>
    <b v="0"/>
    <s v="Approved"/>
    <s v="OHM Cycles"/>
    <s v="Standard"/>
    <s v="medium"/>
    <s v="medium"/>
    <n v="183.86"/>
    <n v="137.9"/>
    <d v="2015-10-18T00:00:00"/>
    <n v="45.960000000000008"/>
    <s v="M"/>
    <n v="75"/>
    <d v="1995-09-25T00:00:00"/>
    <n v="24.791345364028409"/>
    <s v="VP Product Management"/>
    <s v="Health"/>
    <s v="High Net Worth"/>
    <s v="N"/>
    <s v="Yes"/>
    <n v="14"/>
    <m/>
  </r>
  <r>
    <n v="16836"/>
    <n v="77"/>
    <x v="1455"/>
    <d v="2017-08-20T00:00:00"/>
    <n v="132"/>
    <b v="0"/>
    <s v="Approved"/>
    <s v="WeareA2B"/>
    <s v="Standard"/>
    <s v="medium"/>
    <s v="medium"/>
    <n v="1769.64"/>
    <n v="108.76"/>
    <d v="2001-11-25T00:00:00"/>
    <n v="1660.88"/>
    <s v="M"/>
    <n v="96"/>
    <d v="1955-06-16T00:00:00"/>
    <n v="65.095454953069506"/>
    <s v="Accountant IV"/>
    <s v="IT"/>
    <s v="High Net Worth"/>
    <s v="N"/>
    <s v="Yes"/>
    <n v="16"/>
    <m/>
  </r>
  <r>
    <n v="17280"/>
    <n v="60"/>
    <x v="2626"/>
    <d v="2017-08-20T00:00:00"/>
    <n v="132"/>
    <b v="0"/>
    <s v="Approved"/>
    <s v="Giant Bicycles"/>
    <s v="Standard"/>
    <s v="high"/>
    <s v="small"/>
    <n v="1977.36"/>
    <n v="1759.85"/>
    <d v="2014-07-28T00:00:00"/>
    <n v="217.51"/>
    <s v="F"/>
    <n v="8"/>
    <d v="1965-12-09T00:00:00"/>
    <n v="54.605043994165399"/>
    <s v="Assistant Manager"/>
    <s v="Retail"/>
    <s v="Mass Customer"/>
    <s v="N"/>
    <s v="No"/>
    <n v="14"/>
    <m/>
  </r>
  <r>
    <n v="17475"/>
    <n v="92"/>
    <x v="3071"/>
    <d v="2017-08-20T00:00:00"/>
    <n v="132"/>
    <b v="1"/>
    <s v="Approved"/>
    <s v="WeareA2B"/>
    <s v="Touring"/>
    <s v="medium"/>
    <s v="large"/>
    <n v="1890.39"/>
    <n v="260.14"/>
    <d v="1993-06-23T00:00:00"/>
    <n v="1630.25"/>
    <s v="M"/>
    <n v="40"/>
    <d v="1977-09-06T00:00:00"/>
    <n v="42.854359062658546"/>
    <s v="Senior Developer"/>
    <s v="Property"/>
    <s v="High Net Worth"/>
    <s v="N"/>
    <s v="Yes"/>
    <n v="11"/>
    <m/>
  </r>
  <r>
    <n v="17513"/>
    <n v="59"/>
    <x v="846"/>
    <d v="2017-08-20T00:00:00"/>
    <n v="132"/>
    <b v="0"/>
    <s v="Approved"/>
    <s v="WeareA2B"/>
    <s v="Standard"/>
    <s v="medium"/>
    <s v="small"/>
    <n v="1415.01"/>
    <n v="1259.3599999999999"/>
    <d v="2002-10-10T00:00:00"/>
    <n v="155.65000000000009"/>
    <s v="F"/>
    <n v="20"/>
    <d v="1959-07-13T00:00:00"/>
    <n v="61.018742624302384"/>
    <s v="Systems Administrator I"/>
    <s v="Property"/>
    <s v="High Net Worth"/>
    <s v="N"/>
    <s v="Yes"/>
    <n v="14"/>
    <m/>
  </r>
  <r>
    <n v="17996"/>
    <n v="68"/>
    <x v="2836"/>
    <d v="2017-08-20T00:00:00"/>
    <n v="132"/>
    <b v="0"/>
    <s v="Approved"/>
    <s v="OHM Cycles"/>
    <s v="Standard"/>
    <s v="medium"/>
    <s v="medium"/>
    <n v="1636.9"/>
    <n v="44.71"/>
    <d v="1995-10-24T00:00:00"/>
    <n v="1592.19"/>
    <s v="F"/>
    <n v="0"/>
    <d v="1997-02-26T00:00:00"/>
    <n v="23.366687829781835"/>
    <s v="Safety Technician III"/>
    <s v="Health"/>
    <s v="Mass Customer"/>
    <s v="N"/>
    <s v="Yes"/>
    <n v="1"/>
    <m/>
  </r>
  <r>
    <n v="18009"/>
    <n v="54"/>
    <x v="1122"/>
    <d v="2017-08-20T00:00:00"/>
    <n v="132"/>
    <b v="1"/>
    <s v="Approved"/>
    <s v="WeareA2B"/>
    <s v="Standard"/>
    <s v="medium"/>
    <s v="medium"/>
    <n v="1292.8399999999999"/>
    <n v="13.44"/>
    <d v="2009-04-12T00:00:00"/>
    <n v="1279.3999999999999"/>
    <s v="F"/>
    <n v="50"/>
    <d v="1984-08-31T00:00:00"/>
    <n v="35.865317966768139"/>
    <n v="0"/>
    <s v="Retail"/>
    <s v="Affluent Customer"/>
    <s v="N"/>
    <s v="No"/>
    <n v="16"/>
    <m/>
  </r>
  <r>
    <n v="18077"/>
    <n v="50"/>
    <x v="254"/>
    <d v="2017-08-20T00:00:00"/>
    <n v="132"/>
    <b v="0"/>
    <s v="Approved"/>
    <s v="WeareA2B"/>
    <s v="Standard"/>
    <s v="medium"/>
    <s v="small"/>
    <n v="175.89"/>
    <n v="131.91999999999999"/>
    <d v="2009-04-12T00:00:00"/>
    <n v="43.97"/>
    <s v="M"/>
    <n v="10"/>
    <d v="1975-11-23T00:00:00"/>
    <n v="44.643400158548957"/>
    <s v="Health Coach II"/>
    <s v="Manufacturing"/>
    <s v="Affluent Customer"/>
    <s v="N"/>
    <s v="Yes"/>
    <n v="14"/>
    <m/>
  </r>
  <r>
    <n v="18566"/>
    <n v="10"/>
    <x v="1167"/>
    <d v="2017-08-20T00:00:00"/>
    <n v="132"/>
    <b v="1"/>
    <s v="Approved"/>
    <s v="WeareA2B"/>
    <s v="Touring"/>
    <s v="medium"/>
    <s v="medium"/>
    <n v="1466.68"/>
    <n v="363.25"/>
    <d v="2014-03-03T00:00:00"/>
    <n v="1103.43"/>
    <s v="F"/>
    <n v="11"/>
    <d v="1977-04-29T00:00:00"/>
    <n v="43.210523446220193"/>
    <n v="0"/>
    <s v="n/a"/>
    <s v="Mass Customer"/>
    <s v="N"/>
    <s v="No"/>
    <n v="17"/>
    <m/>
  </r>
  <r>
    <n v="18686"/>
    <n v="93"/>
    <x v="2218"/>
    <d v="2017-08-20T00:00:00"/>
    <n v="132"/>
    <b v="1"/>
    <s v="Approved"/>
    <s v="WeareA2B"/>
    <s v="Standard"/>
    <s v="medium"/>
    <s v="medium"/>
    <n v="1065.03"/>
    <n v="230.09"/>
    <d v="2000-11-03T00:00:00"/>
    <n v="834.93999999999994"/>
    <s v="F"/>
    <n v="53"/>
    <d v="1995-01-20T00:00:00"/>
    <n v="25.470797418822929"/>
    <n v="0"/>
    <s v="Manufacturing"/>
    <s v="Mass Customer"/>
    <s v="N"/>
    <s v="No"/>
    <n v="5"/>
    <m/>
  </r>
  <r>
    <n v="18687"/>
    <n v="7"/>
    <x v="2806"/>
    <d v="2017-08-20T00:00:00"/>
    <n v="132"/>
    <b v="1"/>
    <s v="Approved"/>
    <s v="Trek Bicycles"/>
    <s v="Road"/>
    <s v="low"/>
    <s v="medium"/>
    <n v="980.37"/>
    <n v="234.43"/>
    <d v="2004-09-28T00:00:00"/>
    <n v="745.94"/>
    <s v="M"/>
    <n v="88"/>
    <d v="1967-11-29T00:00:00"/>
    <n v="52.632441254439371"/>
    <s v="VP Sales"/>
    <s v="Manufacturing"/>
    <s v="Affluent Customer"/>
    <s v="N"/>
    <s v="No"/>
    <n v="5"/>
    <m/>
  </r>
  <r>
    <n v="18912"/>
    <n v="84"/>
    <x v="2944"/>
    <d v="2017-08-20T00:00:00"/>
    <n v="132"/>
    <b v="0"/>
    <s v="Approved"/>
    <s v="Trek Bicycles"/>
    <s v="Road"/>
    <s v="medium"/>
    <s v="medium"/>
    <n v="290.62"/>
    <n v="215.14"/>
    <d v="2004-12-18T00:00:00"/>
    <n v="75.480000000000018"/>
    <s v="M"/>
    <n v="96"/>
    <d v="1977-04-08T00:00:00"/>
    <n v="43.26805769279553"/>
    <s v="Desktop Support Technician"/>
    <s v="Retail"/>
    <s v="Mass Customer"/>
    <s v="N"/>
    <s v="Yes"/>
    <n v="18"/>
    <m/>
  </r>
  <r>
    <n v="18932"/>
    <n v="35"/>
    <x v="2586"/>
    <d v="2017-08-20T00:00:00"/>
    <n v="132"/>
    <b v="0"/>
    <s v="Approved"/>
    <s v="Giant Bicycles"/>
    <s v="Standard"/>
    <s v="medium"/>
    <s v="medium"/>
    <n v="1403.5"/>
    <n v="954.82"/>
    <d v="2016-11-14T00:00:00"/>
    <n v="448.67999999999995"/>
    <s v="F"/>
    <n v="43"/>
    <d v="1977-11-23T00:00:00"/>
    <n v="42.640660432521564"/>
    <n v="0"/>
    <s v="Financial Services"/>
    <s v="High Net Worth"/>
    <s v="N"/>
    <s v="No"/>
    <n v="17"/>
    <m/>
  </r>
  <r>
    <n v="19179"/>
    <n v="49"/>
    <x v="3078"/>
    <d v="2017-08-20T00:00:00"/>
    <n v="132"/>
    <b v="1"/>
    <s v="Approved"/>
    <s v="Solex"/>
    <s v="Standard"/>
    <s v="medium"/>
    <s v="large"/>
    <n v="1061.56"/>
    <n v="733.58"/>
    <d v="1993-07-20T00:00:00"/>
    <n v="327.9799999999999"/>
    <s v="M"/>
    <n v="7"/>
    <d v="1955-07-27T00:00:00"/>
    <n v="64.983126185946219"/>
    <s v="VP Sales"/>
    <s v="Health"/>
    <s v="High Net Worth"/>
    <s v="N"/>
    <s v="No"/>
    <n v="13"/>
    <m/>
  </r>
  <r>
    <n v="19360"/>
    <n v="9"/>
    <x v="2772"/>
    <d v="2017-08-20T00:00:00"/>
    <n v="132"/>
    <b v="1"/>
    <s v="Approved"/>
    <s v="OHM Cycles"/>
    <s v="Road"/>
    <s v="medium"/>
    <s v="medium"/>
    <n v="742.54"/>
    <n v="667.4"/>
    <d v="1991-11-07T00:00:00"/>
    <n v="75.139999999999986"/>
    <s v="M"/>
    <n v="35"/>
    <d v="1977-10-08T00:00:00"/>
    <n v="42.766687829781837"/>
    <s v="Social Worker"/>
    <s v="Health"/>
    <s v="Mass Customer"/>
    <s v="N"/>
    <s v="No"/>
    <n v="9"/>
    <m/>
  </r>
  <r>
    <n v="19701"/>
    <n v="43"/>
    <x v="544"/>
    <d v="2017-08-20T00:00:00"/>
    <n v="132"/>
    <b v="1"/>
    <s v="Approved"/>
    <s v="Solex"/>
    <s v="Standard"/>
    <s v="medium"/>
    <s v="medium"/>
    <n v="1151.96"/>
    <n v="649.49"/>
    <d v="2014-07-28T00:00:00"/>
    <n v="502.47"/>
    <s v="M"/>
    <n v="12"/>
    <d v="1974-11-05T00:00:00"/>
    <n v="45.692715227042108"/>
    <s v="Database Administrator IV"/>
    <s v="n/a"/>
    <s v="Mass Customer"/>
    <s v="N"/>
    <s v="Yes"/>
    <n v="6"/>
    <m/>
  </r>
  <r>
    <n v="153"/>
    <n v="37"/>
    <x v="449"/>
    <d v="2017-08-19T00:00:00"/>
    <n v="133"/>
    <b v="1"/>
    <s v="Approved"/>
    <s v="OHM Cycles"/>
    <s v="Standard"/>
    <s v="low"/>
    <s v="medium"/>
    <n v="1793.43"/>
    <n v="248.82"/>
    <d v="1999-07-20T00:00:00"/>
    <n v="1544.6100000000001"/>
    <s v="M"/>
    <n v="23"/>
    <d v="1961-06-02T00:00:00"/>
    <n v="59.128331665398271"/>
    <s v="Assistant Media Planner"/>
    <s v="Entertainment"/>
    <s v="Mass Customer"/>
    <s v="N"/>
    <s v="No"/>
    <n v="20"/>
    <m/>
  </r>
  <r>
    <n v="476"/>
    <n v="21"/>
    <x v="45"/>
    <d v="2017-08-19T00:00:00"/>
    <n v="133"/>
    <b v="1"/>
    <s v="Approved"/>
    <s v="WeareA2B"/>
    <s v="Touring"/>
    <s v="medium"/>
    <s v="medium"/>
    <n v="1466.68"/>
    <n v="363.25"/>
    <d v="2003-08-05T00:00:00"/>
    <n v="1103.43"/>
    <s v="M"/>
    <n v="2"/>
    <d v="1976-11-21T00:00:00"/>
    <n v="43.646139884576357"/>
    <s v="Executive Secretary"/>
    <s v="Retail"/>
    <s v="High Net Worth"/>
    <s v="N"/>
    <s v="Yes"/>
    <n v="13"/>
    <m/>
  </r>
  <r>
    <n v="2767"/>
    <n v="0"/>
    <x v="2684"/>
    <d v="2017-08-19T00:00:00"/>
    <n v="133"/>
    <b v="1"/>
    <s v="Approved"/>
    <s v="WeareA2B"/>
    <s v="Standard"/>
    <s v="medium"/>
    <s v="medium"/>
    <n v="60.34"/>
    <n v="45.26"/>
    <d v="1991-11-10T00:00:00"/>
    <n v="15.080000000000005"/>
    <s v="F"/>
    <n v="73"/>
    <d v="1970-09-06T00:00:00"/>
    <n v="49.859838514713338"/>
    <s v="Dental Hygienist"/>
    <s v="Health"/>
    <s v="High Net Worth"/>
    <s v="N"/>
    <s v="Yes"/>
    <n v="10"/>
    <m/>
  </r>
  <r>
    <n v="3109"/>
    <n v="49"/>
    <x v="647"/>
    <d v="2017-08-19T00:00:00"/>
    <n v="133"/>
    <b v="1"/>
    <s v="Approved"/>
    <s v="Trek Bicycles"/>
    <s v="Road"/>
    <s v="medium"/>
    <s v="medium"/>
    <n v="533.51"/>
    <n v="400.13"/>
    <d v="2012-06-04T00:00:00"/>
    <n v="133.38"/>
    <s v="M"/>
    <n v="18"/>
    <d v="1965-10-14T00:00:00"/>
    <n v="54.758468651699644"/>
    <s v="Professor"/>
    <s v="Telecommunications"/>
    <s v="Affluent Customer"/>
    <s v="N"/>
    <s v="No"/>
    <n v="10"/>
    <m/>
  </r>
  <r>
    <n v="3291"/>
    <n v="24"/>
    <x v="3079"/>
    <d v="2017-08-19T00:00:00"/>
    <n v="133"/>
    <b v="0"/>
    <s v="Approved"/>
    <s v="Solex"/>
    <s v="Road"/>
    <s v="medium"/>
    <s v="large"/>
    <n v="1777.8"/>
    <n v="820.78"/>
    <d v="2012-05-18T00:00:00"/>
    <n v="957.02"/>
    <s v="U"/>
    <n v="13"/>
    <d v="1899-12-30T00:00:00"/>
    <n v="0"/>
    <s v="Assistant Manager"/>
    <s v="IT"/>
    <s v="Mass Customer"/>
    <s v="N"/>
    <s v="No"/>
    <n v="0"/>
    <m/>
  </r>
  <r>
    <n v="3345"/>
    <n v="5"/>
    <x v="1475"/>
    <d v="2017-08-19T00:00:00"/>
    <n v="133"/>
    <b v="1"/>
    <s v="Approved"/>
    <s v="Trek Bicycles"/>
    <s v="Mountain"/>
    <s v="low"/>
    <s v="medium"/>
    <n v="574.64"/>
    <n v="459.71"/>
    <d v="2011-08-29T00:00:00"/>
    <n v="114.93"/>
    <s v="M"/>
    <n v="96"/>
    <d v="1994-12-01T00:00:00"/>
    <n v="25.607783720192792"/>
    <s v="GIS Technical Architect"/>
    <s v="n/a"/>
    <s v="Mass Customer"/>
    <s v="N"/>
    <s v="No"/>
    <n v="1"/>
    <m/>
  </r>
  <r>
    <n v="3365"/>
    <n v="61"/>
    <x v="1749"/>
    <d v="2017-08-19T00:00:00"/>
    <n v="133"/>
    <b v="0"/>
    <s v="Approved"/>
    <s v="OHM Cycles"/>
    <s v="Standard"/>
    <s v="low"/>
    <s v="medium"/>
    <n v="71.16"/>
    <n v="56.93"/>
    <d v="1992-10-02T00:00:00"/>
    <n v="14.229999999999997"/>
    <s v="M"/>
    <n v="40"/>
    <d v="1960-12-23T00:00:00"/>
    <n v="59.569427555809234"/>
    <s v="VP Product Management"/>
    <s v="Argiculture"/>
    <s v="Mass Customer"/>
    <s v="N"/>
    <s v="Yes"/>
    <n v="19"/>
    <m/>
  </r>
  <r>
    <n v="3956"/>
    <n v="94"/>
    <x v="2436"/>
    <d v="2017-08-19T00:00:00"/>
    <n v="133"/>
    <b v="1"/>
    <s v="Approved"/>
    <s v="Giant Bicycles"/>
    <s v="Standard"/>
    <s v="medium"/>
    <s v="large"/>
    <n v="1635.3"/>
    <n v="993.66"/>
    <d v="2013-06-09T00:00:00"/>
    <n v="641.64"/>
    <s v="M"/>
    <n v="62"/>
    <d v="1985-05-03T00:00:00"/>
    <n v="35.194085090055808"/>
    <s v="VP Quality Control"/>
    <s v="Retail"/>
    <s v="Mass Customer"/>
    <s v="N"/>
    <s v="No"/>
    <n v="16"/>
    <m/>
  </r>
  <r>
    <n v="4004"/>
    <n v="0"/>
    <x v="696"/>
    <d v="2017-08-19T00:00:00"/>
    <n v="133"/>
    <b v="1"/>
    <s v="Approved"/>
    <s v="Solex"/>
    <s v="Road"/>
    <s v="medium"/>
    <s v="medium"/>
    <n v="416.98"/>
    <n v="312.74"/>
    <d v="1997-05-10T00:00:00"/>
    <n v="104.24000000000001"/>
    <s v="F"/>
    <n v="23"/>
    <d v="1974-11-08T00:00:00"/>
    <n v="45.684496048959915"/>
    <s v="Statistician III"/>
    <s v="Manufacturing"/>
    <s v="High Net Worth"/>
    <s v="N"/>
    <s v="No"/>
    <n v="20"/>
    <m/>
  </r>
  <r>
    <n v="4160"/>
    <n v="69"/>
    <x v="3080"/>
    <d v="2017-08-19T00:00:00"/>
    <n v="133"/>
    <b v="1"/>
    <s v="Approved"/>
    <s v="Giant Bicycles"/>
    <s v="Road"/>
    <s v="medium"/>
    <s v="medium"/>
    <n v="792.9"/>
    <n v="594.67999999999995"/>
    <d v="1992-10-02T00:00:00"/>
    <n v="198.22000000000003"/>
    <s v="M"/>
    <n v="56"/>
    <d v="1978-07-27T00:00:00"/>
    <n v="41.966687829781833"/>
    <s v="Food Chemist"/>
    <s v="Health"/>
    <s v="Mass Customer"/>
    <s v="N"/>
    <s v="Yes"/>
    <n v="12"/>
    <m/>
  </r>
  <r>
    <n v="7323"/>
    <n v="50"/>
    <x v="1575"/>
    <d v="2017-05-12T00:00:00"/>
    <m/>
    <m/>
    <s v="Approved"/>
    <s v="WeareA2B"/>
    <s v="Standard"/>
    <s v="medium"/>
    <s v="small"/>
    <n v="175.89"/>
    <n v="131.91999999999999"/>
    <n v="37668"/>
    <m/>
    <m/>
    <m/>
    <m/>
    <m/>
    <m/>
    <m/>
    <m/>
    <m/>
    <m/>
    <m/>
    <m/>
  </r>
  <r>
    <n v="4614"/>
    <n v="75"/>
    <x v="1243"/>
    <d v="2017-08-19T00:00:00"/>
    <n v="133"/>
    <b v="0"/>
    <s v="Approved"/>
    <s v="Giant Bicycles"/>
    <s v="Touring"/>
    <s v="medium"/>
    <s v="large"/>
    <n v="1873.97"/>
    <n v="863.95"/>
    <d v="2014-10-10T00:00:00"/>
    <n v="1010.02"/>
    <s v="F"/>
    <n v="25"/>
    <d v="1970-02-23T00:00:00"/>
    <n v="50.39408509005581"/>
    <s v="Clinical Specialist"/>
    <s v="Health"/>
    <s v="Mass Customer"/>
    <s v="N"/>
    <s v="Yes"/>
    <n v="6"/>
    <m/>
  </r>
  <r>
    <n v="7325"/>
    <n v="37"/>
    <x v="46"/>
    <d v="2017-11-23T00:00:00"/>
    <m/>
    <m/>
    <s v="Approved"/>
    <s v="OHM Cycles"/>
    <s v="Standard"/>
    <s v="low"/>
    <s v="medium"/>
    <n v="1793.43"/>
    <n v="248.82"/>
    <n v="36146"/>
    <m/>
    <m/>
    <m/>
    <m/>
    <m/>
    <m/>
    <m/>
    <m/>
    <m/>
    <m/>
    <m/>
    <m/>
  </r>
  <r>
    <n v="4749"/>
    <n v="15"/>
    <x v="1678"/>
    <d v="2017-08-19T00:00:00"/>
    <n v="133"/>
    <b v="1"/>
    <s v="Approved"/>
    <s v="Norco Bicycles"/>
    <s v="Standard"/>
    <s v="low"/>
    <s v="medium"/>
    <n v="958.74"/>
    <n v="748.9"/>
    <d v="2005-12-07T00:00:00"/>
    <n v="209.84000000000003"/>
    <s v="M"/>
    <n v="51"/>
    <d v="1956-11-27T00:00:00"/>
    <n v="63.643400158548957"/>
    <s v="Quality Control Specialist"/>
    <s v="Manufacturing"/>
    <s v="Affluent Customer"/>
    <s v="N"/>
    <s v="No"/>
    <n v="16"/>
    <m/>
  </r>
  <r>
    <n v="4879"/>
    <n v="10"/>
    <x v="1516"/>
    <d v="2017-08-19T00:00:00"/>
    <n v="133"/>
    <b v="0"/>
    <s v="Approved"/>
    <s v="WeareA2B"/>
    <s v="Touring"/>
    <s v="medium"/>
    <s v="medium"/>
    <n v="1466.68"/>
    <n v="363.25"/>
    <d v="2014-03-03T00:00:00"/>
    <n v="1103.43"/>
    <s v="F"/>
    <n v="18"/>
    <d v="1991-06-18T00:00:00"/>
    <n v="29.065317966768138"/>
    <s v="Recruiter"/>
    <s v="n/a"/>
    <s v="Affluent Customer"/>
    <s v="N"/>
    <s v="No"/>
    <n v="8"/>
    <m/>
  </r>
  <r>
    <n v="5041"/>
    <n v="18"/>
    <x v="2836"/>
    <d v="2017-08-19T00:00:00"/>
    <n v="133"/>
    <b v="0"/>
    <s v="Approved"/>
    <s v="Solex"/>
    <s v="Standard"/>
    <s v="medium"/>
    <s v="medium"/>
    <n v="575.27"/>
    <n v="431.45"/>
    <d v="2011-05-07T00:00:00"/>
    <n v="143.82"/>
    <s v="F"/>
    <n v="0"/>
    <d v="1997-02-26T00:00:00"/>
    <n v="23.366687829781835"/>
    <s v="Safety Technician III"/>
    <s v="Health"/>
    <s v="Mass Customer"/>
    <s v="N"/>
    <s v="Yes"/>
    <n v="1"/>
    <m/>
  </r>
  <r>
    <n v="5125"/>
    <n v="45"/>
    <x v="2972"/>
    <d v="2017-08-19T00:00:00"/>
    <n v="133"/>
    <b v="0"/>
    <s v="Approved"/>
    <s v="Trek Bicycles"/>
    <s v="Road"/>
    <s v="low"/>
    <s v="medium"/>
    <n v="980.37"/>
    <n v="234.43"/>
    <d v="2004-09-28T00:00:00"/>
    <n v="745.94"/>
    <s v="M"/>
    <n v="50"/>
    <d v="1971-04-01T00:00:00"/>
    <n v="49.292715227042109"/>
    <s v="Analyst Programmer"/>
    <s v="n/a"/>
    <s v="High Net Worth"/>
    <s v="N"/>
    <s v="No"/>
    <n v="11"/>
    <m/>
  </r>
  <r>
    <n v="5675"/>
    <n v="29"/>
    <x v="1720"/>
    <d v="2017-08-19T00:00:00"/>
    <n v="133"/>
    <b v="1"/>
    <s v="Approved"/>
    <s v="Norco Bicycles"/>
    <s v="Road"/>
    <s v="medium"/>
    <s v="medium"/>
    <n v="543.39"/>
    <n v="407.54"/>
    <d v="1991-11-10T00:00:00"/>
    <n v="135.84999999999997"/>
    <s v="M"/>
    <n v="7"/>
    <d v="1958-06-14T00:00:00"/>
    <n v="62.098194679096906"/>
    <s v="VP Accounting"/>
    <s v="Financial Services"/>
    <s v="Affluent Customer"/>
    <s v="N"/>
    <s v="Yes"/>
    <n v="5"/>
    <m/>
  </r>
  <r>
    <n v="5859"/>
    <n v="14"/>
    <x v="1300"/>
    <d v="2017-08-19T00:00:00"/>
    <n v="133"/>
    <b v="0"/>
    <s v="Approved"/>
    <s v="Trek Bicycles"/>
    <s v="Standard"/>
    <s v="medium"/>
    <s v="small"/>
    <n v="1386.84"/>
    <n v="1234.29"/>
    <d v="2003-08-05T00:00:00"/>
    <n v="152.54999999999995"/>
    <s v="F"/>
    <n v="56"/>
    <d v="1986-12-11T00:00:00"/>
    <n v="33.585865911973613"/>
    <s v="Assistant Professor"/>
    <s v="Retail"/>
    <s v="Mass Customer"/>
    <s v="N"/>
    <s v="No"/>
    <n v="15"/>
    <m/>
  </r>
  <r>
    <n v="6338"/>
    <n v="60"/>
    <x v="2345"/>
    <d v="2017-08-19T00:00:00"/>
    <n v="133"/>
    <b v="1"/>
    <s v="Approved"/>
    <s v="Giant Bicycles"/>
    <s v="Standard"/>
    <s v="high"/>
    <s v="small"/>
    <n v="1977.36"/>
    <n v="1759.85"/>
    <d v="2011-08-24T00:00:00"/>
    <n v="217.51"/>
    <s v="F"/>
    <n v="76"/>
    <d v="1957-08-14T00:00:00"/>
    <n v="62.931071391425668"/>
    <s v="Recruiter"/>
    <s v="Property"/>
    <s v="Affluent Customer"/>
    <s v="N"/>
    <s v="No"/>
    <n v="13"/>
    <m/>
  </r>
  <r>
    <n v="6974"/>
    <n v="5"/>
    <x v="3081"/>
    <d v="2017-08-19T00:00:00"/>
    <n v="133"/>
    <b v="0"/>
    <s v="Approved"/>
    <s v="Giant Bicycles"/>
    <s v="Standard"/>
    <s v="high"/>
    <s v="medium"/>
    <n v="1129.1300000000001"/>
    <n v="677.48"/>
    <d v="2005-08-09T00:00:00"/>
    <n v="451.65000000000009"/>
    <s v="F"/>
    <n v="74"/>
    <d v="1974-09-24T00:00:00"/>
    <n v="45.807783720192795"/>
    <s v="VP Product Management"/>
    <s v="Manufacturing"/>
    <s v="High Net Worth"/>
    <s v="N"/>
    <s v="Yes"/>
    <n v="6"/>
    <m/>
  </r>
  <r>
    <n v="7412"/>
    <n v="62"/>
    <x v="2842"/>
    <d v="2017-08-19T00:00:00"/>
    <n v="133"/>
    <b v="1"/>
    <s v="Approved"/>
    <s v="Solex"/>
    <s v="Standard"/>
    <s v="medium"/>
    <s v="medium"/>
    <n v="478.16"/>
    <n v="298.72000000000003"/>
    <d v="1998-12-17T00:00:00"/>
    <n v="179.44"/>
    <s v="F"/>
    <n v="59"/>
    <d v="1977-07-02T00:00:00"/>
    <n v="43.03518098046677"/>
    <s v="Social Worker"/>
    <s v="Health"/>
    <s v="Affluent Customer"/>
    <s v="N"/>
    <s v="Yes"/>
    <n v="8"/>
    <m/>
  </r>
  <r>
    <n v="7858"/>
    <n v="12"/>
    <x v="736"/>
    <d v="2017-08-19T00:00:00"/>
    <n v="133"/>
    <b v="1"/>
    <s v="Approved"/>
    <s v="WeareA2B"/>
    <s v="Standard"/>
    <s v="medium"/>
    <s v="medium"/>
    <n v="1231.1500000000001"/>
    <n v="161.6"/>
    <d v="2010-05-05T00:00:00"/>
    <n v="1069.5500000000002"/>
    <s v="F"/>
    <n v="62"/>
    <d v="1974-04-09T00:00:00"/>
    <n v="46.26805769279553"/>
    <s v="Executive Secretary"/>
    <s v="Argiculture"/>
    <s v="Mass Customer"/>
    <s v="N"/>
    <s v="Yes"/>
    <n v="5"/>
    <m/>
  </r>
  <r>
    <n v="8018"/>
    <n v="82"/>
    <x v="1433"/>
    <d v="2017-08-19T00:00:00"/>
    <n v="133"/>
    <b v="0"/>
    <s v="Approved"/>
    <s v="Norco Bicycles"/>
    <s v="Standard"/>
    <s v="high"/>
    <s v="medium"/>
    <n v="1148.6400000000001"/>
    <n v="689.18"/>
    <d v="2015-08-10T00:00:00"/>
    <n v="459.46000000000015"/>
    <s v="F"/>
    <n v="19"/>
    <d v="1965-01-05T00:00:00"/>
    <n v="55.53107139142567"/>
    <s v="Senior Sales Associate"/>
    <s v="Manufacturing"/>
    <s v="Mass Customer"/>
    <s v="N"/>
    <s v="Yes"/>
    <n v="16"/>
    <m/>
  </r>
  <r>
    <n v="8314"/>
    <n v="42"/>
    <x v="1141"/>
    <d v="2017-08-19T00:00:00"/>
    <n v="133"/>
    <b v="1"/>
    <s v="Approved"/>
    <s v="OHM Cycles"/>
    <s v="Road"/>
    <s v="medium"/>
    <s v="small"/>
    <n v="1810"/>
    <n v="1610.9"/>
    <d v="2008-03-19T00:00:00"/>
    <n v="199.09999999999991"/>
    <s v="F"/>
    <n v="18"/>
    <d v="1971-12-16T00:00:00"/>
    <n v="48.58312618594622"/>
    <s v="Teacher"/>
    <s v="n/a"/>
    <s v="Mass Customer"/>
    <s v="N"/>
    <s v="No"/>
    <n v="16"/>
    <m/>
  </r>
  <r>
    <n v="8587"/>
    <n v="89"/>
    <x v="78"/>
    <d v="2017-08-19T00:00:00"/>
    <n v="133"/>
    <b v="1"/>
    <s v="Approved"/>
    <s v="Giant Bicycles"/>
    <s v="Standard"/>
    <s v="medium"/>
    <s v="large"/>
    <n v="1812.75"/>
    <n v="582.48"/>
    <d v="2008-03-19T00:00:00"/>
    <n v="1230.27"/>
    <s v="M"/>
    <n v="62"/>
    <d v="1995-12-04T00:00:00"/>
    <n v="24.599564542110603"/>
    <s v="Senior Cost Accountant"/>
    <s v="Financial Services"/>
    <s v="High Net Worth"/>
    <s v="N"/>
    <s v="Yes"/>
    <n v="8"/>
    <m/>
  </r>
  <r>
    <n v="8729"/>
    <n v="97"/>
    <x v="3082"/>
    <d v="2017-08-19T00:00:00"/>
    <n v="133"/>
    <b v="1"/>
    <s v="Approved"/>
    <s v="OHM Cycles"/>
    <s v="Road"/>
    <s v="medium"/>
    <s v="medium"/>
    <n v="742.54"/>
    <n v="667.4"/>
    <d v="2016-07-09T00:00:00"/>
    <n v="75.139999999999986"/>
    <s v="F"/>
    <n v="70"/>
    <d v="1981-09-19T00:00:00"/>
    <n v="38.816002898274988"/>
    <n v="0"/>
    <s v="Financial Services"/>
    <s v="High Net Worth"/>
    <s v="N"/>
    <s v="Yes"/>
    <n v="4"/>
    <m/>
  </r>
  <r>
    <n v="8834"/>
    <n v="26"/>
    <x v="2425"/>
    <d v="2017-08-19T00:00:00"/>
    <n v="133"/>
    <b v="0"/>
    <s v="Approved"/>
    <s v="WeareA2B"/>
    <s v="Standard"/>
    <s v="medium"/>
    <s v="medium"/>
    <n v="1992.93"/>
    <n v="762.63"/>
    <d v="1993-05-26T00:00:00"/>
    <n v="1230.3000000000002"/>
    <s v="M"/>
    <n v="20"/>
    <d v="1985-08-02T00:00:00"/>
    <n v="34.944770021562654"/>
    <s v="Technical Writer"/>
    <s v="n/a"/>
    <s v="Affluent Customer"/>
    <s v="N"/>
    <s v="No"/>
    <n v="19"/>
    <m/>
  </r>
  <r>
    <n v="8846"/>
    <n v="83"/>
    <x v="3083"/>
    <d v="2017-08-19T00:00:00"/>
    <n v="133"/>
    <b v="0"/>
    <s v="Approved"/>
    <s v="Solex"/>
    <s v="Touring"/>
    <s v="medium"/>
    <s v="large"/>
    <n v="2083.94"/>
    <n v="675.03"/>
    <d v="2013-09-16T00:00:00"/>
    <n v="1408.91"/>
    <s v="M"/>
    <n v="78"/>
    <d v="2002-01-06T00:00:00"/>
    <n v="18.503674131151698"/>
    <n v="0"/>
    <s v="Manufacturing"/>
    <s v="Affluent Customer"/>
    <s v="N"/>
    <s v="No"/>
    <n v="1"/>
    <m/>
  </r>
  <r>
    <n v="9361"/>
    <n v="32"/>
    <x v="811"/>
    <d v="2017-08-19T00:00:00"/>
    <n v="133"/>
    <b v="1"/>
    <s v="Approved"/>
    <s v="Giant Bicycles"/>
    <s v="Standard"/>
    <s v="high"/>
    <s v="medium"/>
    <n v="1179"/>
    <n v="707.4"/>
    <d v="1997-08-25T00:00:00"/>
    <n v="471.6"/>
    <s v="F"/>
    <n v="8"/>
    <d v="1959-04-24T00:00:00"/>
    <n v="61.237920706494165"/>
    <s v="Clinical Specialist"/>
    <s v="Health"/>
    <s v="High Net Worth"/>
    <s v="N"/>
    <s v="No"/>
    <n v="13"/>
    <m/>
  </r>
  <r>
    <n v="9458"/>
    <n v="74"/>
    <x v="1354"/>
    <d v="2017-08-19T00:00:00"/>
    <n v="133"/>
    <b v="1"/>
    <s v="Approved"/>
    <s v="WeareA2B"/>
    <s v="Standard"/>
    <s v="medium"/>
    <s v="medium"/>
    <n v="1762.96"/>
    <n v="950.52"/>
    <d v="2014-07-28T00:00:00"/>
    <n v="812.44"/>
    <s v="M"/>
    <n v="83"/>
    <d v="1977-06-23T00:00:00"/>
    <n v="43.059838514713341"/>
    <n v="0"/>
    <s v="Financial Services"/>
    <s v="High Net Worth"/>
    <s v="N"/>
    <s v="No"/>
    <n v="12"/>
    <m/>
  </r>
  <r>
    <n v="9567"/>
    <n v="2"/>
    <x v="1732"/>
    <d v="2017-08-19T00:00:00"/>
    <n v="133"/>
    <b v="0"/>
    <s v="Approved"/>
    <s v="Solex"/>
    <s v="Standard"/>
    <s v="medium"/>
    <s v="medium"/>
    <n v="71.489999999999995"/>
    <n v="53.62"/>
    <d v="2012-12-02T00:00:00"/>
    <n v="17.869999999999997"/>
    <s v="M"/>
    <n v="64"/>
    <d v="1975-09-23T00:00:00"/>
    <n v="44.810523446220188"/>
    <s v="Senior Financial Analyst"/>
    <s v="Financial Services"/>
    <s v="Mass Customer"/>
    <s v="N"/>
    <s v="No"/>
    <n v="8"/>
    <m/>
  </r>
  <r>
    <n v="9674"/>
    <n v="43"/>
    <x v="1074"/>
    <d v="2017-08-19T00:00:00"/>
    <n v="133"/>
    <b v="0"/>
    <s v="Approved"/>
    <s v="Solex"/>
    <s v="Standard"/>
    <s v="medium"/>
    <s v="medium"/>
    <n v="1151.96"/>
    <n v="649.49"/>
    <d v="1999-12-04T00:00:00"/>
    <n v="502.47"/>
    <s v="F"/>
    <n v="63"/>
    <d v="1984-09-16T00:00:00"/>
    <n v="35.821482350329781"/>
    <s v="Professor"/>
    <s v="Manufacturing"/>
    <s v="Mass Customer"/>
    <s v="N"/>
    <s v="No"/>
    <n v="16"/>
    <m/>
  </r>
  <r>
    <n v="9759"/>
    <n v="60"/>
    <x v="2705"/>
    <d v="2017-08-19T00:00:00"/>
    <n v="133"/>
    <b v="1"/>
    <s v="Approved"/>
    <s v="Giant Bicycles"/>
    <s v="Standard"/>
    <s v="high"/>
    <s v="small"/>
    <n v="1977.36"/>
    <n v="1759.85"/>
    <d v="2011-08-24T00:00:00"/>
    <n v="217.51"/>
    <s v="M"/>
    <n v="99"/>
    <d v="1976-06-08T00:00:00"/>
    <n v="44.100934405124299"/>
    <s v="Internal Auditor"/>
    <s v="n/a"/>
    <s v="Affluent Customer"/>
    <s v="N"/>
    <s v="No"/>
    <n v="15"/>
    <m/>
  </r>
  <r>
    <n v="9800"/>
    <n v="22"/>
    <x v="321"/>
    <d v="2017-08-19T00:00:00"/>
    <n v="133"/>
    <b v="1"/>
    <s v="Approved"/>
    <s v="WeareA2B"/>
    <s v="Standard"/>
    <s v="medium"/>
    <s v="medium"/>
    <n v="60.34"/>
    <n v="45.26"/>
    <d v="2016-11-22T00:00:00"/>
    <n v="15.080000000000005"/>
    <s v="F"/>
    <n v="14"/>
    <d v="1990-04-09T00:00:00"/>
    <n v="30.257098788685944"/>
    <s v="Structural Engineer"/>
    <s v="n/a"/>
    <s v="Mass Customer"/>
    <s v="N"/>
    <s v="Yes"/>
    <n v="11"/>
    <m/>
  </r>
  <r>
    <n v="10640"/>
    <n v="0"/>
    <x v="3003"/>
    <d v="2017-08-19T00:00:00"/>
    <n v="133"/>
    <b v="1"/>
    <s v="Approved"/>
    <s v="Solex"/>
    <s v="Standard"/>
    <s v="medium"/>
    <s v="medium"/>
    <n v="100.35"/>
    <n v="75.260000000000005"/>
    <d v="2002-10-10T00:00:00"/>
    <n v="25.089999999999989"/>
    <s v="M"/>
    <n v="50"/>
    <d v="1964-01-06T00:00:00"/>
    <n v="56.53107139142567"/>
    <s v="Database Administrator IV"/>
    <s v="Retail"/>
    <s v="High Net Worth"/>
    <s v="N"/>
    <s v="Yes"/>
    <n v="12"/>
    <m/>
  </r>
  <r>
    <n v="10893"/>
    <n v="43"/>
    <x v="1266"/>
    <d v="2017-08-19T00:00:00"/>
    <n v="133"/>
    <b v="1"/>
    <s v="Approved"/>
    <s v="Norco Bicycles"/>
    <s v="Standard"/>
    <s v="medium"/>
    <s v="medium"/>
    <n v="1555.58"/>
    <n v="818.01"/>
    <d v="2003-09-09T00:00:00"/>
    <n v="737.56999999999994"/>
    <s v="M"/>
    <n v="16"/>
    <d v="1977-10-02T00:00:00"/>
    <n v="42.783126185946216"/>
    <s v="Mechanical Systems Engineer"/>
    <s v="Retail"/>
    <s v="High Net Worth"/>
    <s v="N"/>
    <s v="No"/>
    <n v="7"/>
    <m/>
  </r>
  <r>
    <n v="10954"/>
    <n v="41"/>
    <x v="3084"/>
    <d v="2017-08-19T00:00:00"/>
    <n v="133"/>
    <b v="1"/>
    <s v="Approved"/>
    <s v="Solex"/>
    <s v="Road"/>
    <s v="medium"/>
    <s v="medium"/>
    <n v="416.98"/>
    <n v="312.74"/>
    <d v="1997-05-10T00:00:00"/>
    <n v="104.24000000000001"/>
    <s v="F"/>
    <n v="53"/>
    <d v="1976-01-12T00:00:00"/>
    <n v="44.506413857179098"/>
    <n v="0"/>
    <s v="Manufacturing"/>
    <s v="Mass Customer"/>
    <s v="N"/>
    <s v="No"/>
    <n v="15"/>
    <m/>
  </r>
  <r>
    <n v="11399"/>
    <n v="31"/>
    <x v="2441"/>
    <d v="2017-08-19T00:00:00"/>
    <n v="133"/>
    <b v="0"/>
    <s v="Approved"/>
    <s v="Giant Bicycles"/>
    <s v="Standard"/>
    <s v="medium"/>
    <s v="medium"/>
    <n v="230.91"/>
    <n v="173.18"/>
    <d v="2006-11-10T00:00:00"/>
    <n v="57.72999999999999"/>
    <s v="M"/>
    <n v="79"/>
    <d v="1965-11-06T00:00:00"/>
    <n v="54.695454953069508"/>
    <s v="Accountant I"/>
    <s v="Health"/>
    <s v="Affluent Customer"/>
    <s v="N"/>
    <s v="No"/>
    <n v="4"/>
    <m/>
  </r>
  <r>
    <n v="11582"/>
    <n v="83"/>
    <x v="938"/>
    <d v="2017-08-19T00:00:00"/>
    <n v="133"/>
    <b v="0"/>
    <s v="Approved"/>
    <s v="Solex"/>
    <s v="Touring"/>
    <s v="medium"/>
    <s v="large"/>
    <n v="2083.94"/>
    <n v="675.03"/>
    <d v="1997-08-25T00:00:00"/>
    <n v="1408.91"/>
    <s v="F"/>
    <n v="37"/>
    <d v="1980-04-12T00:00:00"/>
    <n v="40.254359062658544"/>
    <n v="0"/>
    <s v="Manufacturing"/>
    <s v="Affluent Customer"/>
    <s v="N"/>
    <s v="Yes"/>
    <n v="18"/>
    <m/>
  </r>
  <r>
    <n v="12499"/>
    <n v="14"/>
    <x v="449"/>
    <d v="2017-08-19T00:00:00"/>
    <n v="133"/>
    <b v="1"/>
    <s v="Approved"/>
    <s v="Trek Bicycles"/>
    <s v="Standard"/>
    <s v="medium"/>
    <s v="small"/>
    <n v="1386.84"/>
    <n v="1234.29"/>
    <d v="2003-08-05T00:00:00"/>
    <n v="152.54999999999995"/>
    <s v="M"/>
    <n v="23"/>
    <d v="1961-06-02T00:00:00"/>
    <n v="59.128331665398271"/>
    <s v="Assistant Media Planner"/>
    <s v="Entertainment"/>
    <s v="Mass Customer"/>
    <s v="N"/>
    <s v="No"/>
    <n v="20"/>
    <m/>
  </r>
  <r>
    <n v="12728"/>
    <n v="94"/>
    <x v="3085"/>
    <d v="2017-08-19T00:00:00"/>
    <n v="133"/>
    <b v="1"/>
    <s v="Approved"/>
    <s v="Giant Bicycles"/>
    <s v="Standard"/>
    <s v="medium"/>
    <s v="large"/>
    <n v="1635.3"/>
    <n v="993.66"/>
    <d v="2013-06-09T00:00:00"/>
    <n v="641.64"/>
    <s v="F"/>
    <n v="27"/>
    <d v="1994-05-14T00:00:00"/>
    <n v="26.158468651699643"/>
    <s v="Senior Financial Analyst"/>
    <s v="Financial Services"/>
    <s v="Mass Customer"/>
    <s v="N"/>
    <s v="Yes"/>
    <n v="2"/>
    <m/>
  </r>
  <r>
    <n v="12811"/>
    <n v="47"/>
    <x v="1650"/>
    <d v="2017-08-19T00:00:00"/>
    <n v="133"/>
    <b v="0"/>
    <s v="Approved"/>
    <s v="Trek Bicycles"/>
    <s v="Road"/>
    <s v="low"/>
    <s v="small"/>
    <n v="1720.7"/>
    <n v="1531.42"/>
    <d v="2006-10-01T00:00:00"/>
    <n v="189.27999999999997"/>
    <s v="F"/>
    <n v="77"/>
    <d v="1979-04-17T00:00:00"/>
    <n v="41.243400158548958"/>
    <n v="0"/>
    <s v="IT"/>
    <s v="Affluent Customer"/>
    <s v="N"/>
    <s v="No"/>
    <n v="13"/>
    <m/>
  </r>
  <r>
    <n v="7356"/>
    <n v="0"/>
    <x v="1535"/>
    <d v="2017-06-21T00:00:00"/>
    <m/>
    <b v="0"/>
    <s v="Approved"/>
    <m/>
    <m/>
    <m/>
    <m/>
    <n v="60.72"/>
    <m/>
    <m/>
    <m/>
    <m/>
    <m/>
    <m/>
    <m/>
    <m/>
    <m/>
    <m/>
    <m/>
    <m/>
    <m/>
    <m/>
  </r>
  <r>
    <n v="13235"/>
    <n v="87"/>
    <x v="89"/>
    <d v="2017-08-19T00:00:00"/>
    <n v="133"/>
    <b v="1"/>
    <s v="Approved"/>
    <s v="Giant Bicycles"/>
    <s v="Standard"/>
    <s v="high"/>
    <s v="medium"/>
    <n v="1179"/>
    <n v="707.4"/>
    <d v="2000-11-03T00:00:00"/>
    <n v="471.6"/>
    <s v="F"/>
    <n v="38"/>
    <d v="1979-12-07T00:00:00"/>
    <n v="40.602304268137999"/>
    <s v="Legal Assistant"/>
    <s v="Health"/>
    <s v="Affluent Customer"/>
    <s v="N"/>
    <s v="Yes"/>
    <n v="19"/>
    <m/>
  </r>
  <r>
    <n v="13444"/>
    <n v="95"/>
    <x v="3086"/>
    <d v="2017-08-19T00:00:00"/>
    <n v="133"/>
    <b v="1"/>
    <s v="Approved"/>
    <s v="OHM Cycles"/>
    <s v="Touring"/>
    <s v="low"/>
    <s v="medium"/>
    <n v="1073.07"/>
    <n v="933.84"/>
    <d v="2004-08-07T00:00:00"/>
    <n v="139.2299999999999"/>
    <s v="M"/>
    <n v="38"/>
    <d v="1986-04-11T00:00:00"/>
    <n v="34.254359062658544"/>
    <s v="Financial Analyst"/>
    <s v="Financial Services"/>
    <s v="High Net Worth"/>
    <s v="N"/>
    <s v="Yes"/>
    <n v="9"/>
    <m/>
  </r>
  <r>
    <n v="13530"/>
    <n v="43"/>
    <x v="3087"/>
    <d v="2017-08-19T00:00:00"/>
    <n v="133"/>
    <b v="0"/>
    <s v="Approved"/>
    <s v="Norco Bicycles"/>
    <s v="Standard"/>
    <s v="medium"/>
    <s v="medium"/>
    <n v="1555.58"/>
    <n v="818.01"/>
    <d v="2003-09-09T00:00:00"/>
    <n v="737.56999999999994"/>
    <s v="M"/>
    <n v="60"/>
    <d v="1962-08-19T00:00:00"/>
    <n v="57.914633035261289"/>
    <s v="Tax Accountant"/>
    <s v="Health"/>
    <s v="High Net Worth"/>
    <s v="N"/>
    <s v="No"/>
    <n v="15"/>
    <m/>
  </r>
  <r>
    <n v="13533"/>
    <n v="4"/>
    <x v="542"/>
    <d v="2017-08-19T00:00:00"/>
    <n v="133"/>
    <b v="1"/>
    <s v="Approved"/>
    <s v="Giant Bicycles"/>
    <s v="Standard"/>
    <s v="high"/>
    <s v="medium"/>
    <n v="1129.1300000000001"/>
    <n v="677.48"/>
    <d v="2005-08-09T00:00:00"/>
    <n v="451.65000000000009"/>
    <s v="F"/>
    <n v="96"/>
    <d v="1976-09-30T00:00:00"/>
    <n v="43.788605638001016"/>
    <s v="Database Administrator III"/>
    <s v="Financial Services"/>
    <s v="Affluent Customer"/>
    <s v="N"/>
    <s v="No"/>
    <n v="11"/>
    <m/>
  </r>
  <r>
    <n v="14335"/>
    <n v="12"/>
    <x v="2784"/>
    <d v="2017-08-19T00:00:00"/>
    <n v="133"/>
    <b v="0"/>
    <s v="Approved"/>
    <s v="Giant Bicycles"/>
    <s v="Standard"/>
    <s v="medium"/>
    <s v="large"/>
    <n v="1765.3"/>
    <n v="709.48"/>
    <d v="1997-01-25T00:00:00"/>
    <n v="1055.82"/>
    <s v="M"/>
    <n v="81"/>
    <d v="1954-05-11T00:00:00"/>
    <n v="66.194085090055808"/>
    <s v="Quality Engineer"/>
    <s v="Manufacturing"/>
    <s v="High Net Worth"/>
    <s v="N"/>
    <s v="Yes"/>
    <n v="10"/>
    <m/>
  </r>
  <r>
    <n v="15419"/>
    <n v="1"/>
    <x v="1057"/>
    <d v="2017-08-19T00:00:00"/>
    <n v="133"/>
    <b v="0"/>
    <s v="Approved"/>
    <s v="Giant Bicycles"/>
    <s v="Standard"/>
    <s v="medium"/>
    <s v="medium"/>
    <n v="1403.5"/>
    <n v="954.82"/>
    <d v="2016-11-14T00:00:00"/>
    <n v="448.67999999999995"/>
    <s v="F"/>
    <n v="4"/>
    <d v="1958-11-22T00:00:00"/>
    <n v="61.657098788685943"/>
    <n v="0"/>
    <s v="Financial Services"/>
    <s v="Mass Customer"/>
    <s v="N"/>
    <s v="Yes"/>
    <n v="5"/>
    <m/>
  </r>
  <r>
    <n v="15803"/>
    <n v="93"/>
    <x v="1875"/>
    <d v="2017-08-19T00:00:00"/>
    <n v="133"/>
    <b v="1"/>
    <s v="Approved"/>
    <s v="WeareA2B"/>
    <s v="Standard"/>
    <s v="medium"/>
    <s v="medium"/>
    <n v="1065.03"/>
    <n v="230.09"/>
    <d v="2007-08-04T00:00:00"/>
    <n v="834.93999999999994"/>
    <s v="F"/>
    <n v="4"/>
    <d v="1958-03-07T00:00:00"/>
    <n v="62.369427555809231"/>
    <s v="General Manager"/>
    <s v="Manufacturing"/>
    <s v="Affluent Customer"/>
    <s v="N"/>
    <s v="Yes"/>
    <n v="14"/>
    <m/>
  </r>
  <r>
    <n v="15849"/>
    <n v="21"/>
    <x v="379"/>
    <d v="2017-08-19T00:00:00"/>
    <n v="133"/>
    <b v="0"/>
    <s v="Approved"/>
    <s v="WeareA2B"/>
    <s v="Touring"/>
    <s v="medium"/>
    <s v="medium"/>
    <n v="1466.68"/>
    <n v="363.25"/>
    <d v="2013-03-12T00:00:00"/>
    <n v="1103.43"/>
    <s v="F"/>
    <n v="58"/>
    <d v="1978-04-30T00:00:00"/>
    <n v="42.207783720192793"/>
    <s v="VP Sales"/>
    <s v="Manufacturing"/>
    <s v="High Net Worth"/>
    <s v="N"/>
    <s v="Yes"/>
    <n v="10"/>
    <m/>
  </r>
  <r>
    <n v="15897"/>
    <n v="33"/>
    <x v="2504"/>
    <d v="2017-08-19T00:00:00"/>
    <n v="133"/>
    <b v="1"/>
    <s v="Approved"/>
    <s v="Giant Bicycles"/>
    <s v="Standard"/>
    <s v="medium"/>
    <s v="small"/>
    <n v="1311.44"/>
    <n v="1167.18"/>
    <d v="2011-03-16T00:00:00"/>
    <n v="144.26"/>
    <s v="M"/>
    <n v="40"/>
    <d v="1977-03-16T00:00:00"/>
    <n v="43.331071391425674"/>
    <s v="Environmental Tech"/>
    <s v="Financial Services"/>
    <s v="Mass Customer"/>
    <s v="N"/>
    <s v="Yes"/>
    <n v="22"/>
    <m/>
  </r>
  <r>
    <n v="16713"/>
    <n v="43"/>
    <x v="3010"/>
    <d v="2017-08-19T00:00:00"/>
    <n v="133"/>
    <b v="1"/>
    <s v="Approved"/>
    <s v="Solex"/>
    <s v="Standard"/>
    <s v="medium"/>
    <s v="medium"/>
    <n v="1151.96"/>
    <n v="649.49"/>
    <d v="1999-12-04T00:00:00"/>
    <n v="502.47"/>
    <s v="M"/>
    <n v="41"/>
    <d v="1995-06-11T00:00:00"/>
    <n v="25.08175632293252"/>
    <s v="Assistant Media Planner"/>
    <s v="Entertainment"/>
    <s v="Affluent Customer"/>
    <s v="N"/>
    <s v="No"/>
    <n v="7"/>
    <m/>
  </r>
  <r>
    <n v="16798"/>
    <n v="99"/>
    <x v="2199"/>
    <d v="2017-08-19T00:00:00"/>
    <n v="133"/>
    <b v="0"/>
    <s v="Approved"/>
    <s v="OHM Cycles"/>
    <s v="Standard"/>
    <s v="medium"/>
    <s v="medium"/>
    <n v="1227.3399999999999"/>
    <n v="770.89"/>
    <d v="1994-08-10T00:00:00"/>
    <n v="456.44999999999993"/>
    <s v="M"/>
    <n v="33"/>
    <d v="1975-06-02T00:00:00"/>
    <n v="45.120112487316078"/>
    <s v="Design Engineer"/>
    <s v="Manufacturing"/>
    <s v="Mass Customer"/>
    <s v="N"/>
    <s v="No"/>
    <n v="9"/>
    <m/>
  </r>
  <r>
    <n v="17403"/>
    <n v="64"/>
    <x v="1598"/>
    <d v="2017-08-19T00:00:00"/>
    <n v="133"/>
    <b v="0"/>
    <s v="Approved"/>
    <s v="Trek Bicycles"/>
    <s v="Standard"/>
    <s v="medium"/>
    <s v="large"/>
    <n v="1469.44"/>
    <n v="596.54999999999995"/>
    <d v="2015-05-21T00:00:00"/>
    <n v="872.8900000000001"/>
    <s v="M"/>
    <n v="55"/>
    <d v="1997-01-06T00:00:00"/>
    <n v="23.506413857179094"/>
    <s v="Tax Accountant"/>
    <s v="n/a"/>
    <s v="Affluent Customer"/>
    <s v="N"/>
    <s v="Yes"/>
    <n v="2"/>
    <m/>
  </r>
  <r>
    <n v="17766"/>
    <n v="31"/>
    <x v="2509"/>
    <d v="2017-08-19T00:00:00"/>
    <n v="133"/>
    <b v="1"/>
    <s v="Approved"/>
    <s v="Giant Bicycles"/>
    <s v="Standard"/>
    <s v="medium"/>
    <s v="medium"/>
    <n v="230.91"/>
    <n v="173.18"/>
    <d v="2010-06-07T00:00:00"/>
    <n v="57.72999999999999"/>
    <s v="F"/>
    <n v="98"/>
    <d v="1971-09-26T00:00:00"/>
    <n v="48.805043994165395"/>
    <s v="Computer Systems Analyst I"/>
    <s v="Financial Services"/>
    <s v="Affluent Customer"/>
    <s v="N"/>
    <s v="Yes"/>
    <n v="17"/>
    <m/>
  </r>
  <r>
    <n v="17784"/>
    <n v="61"/>
    <x v="3088"/>
    <d v="2017-08-19T00:00:00"/>
    <n v="133"/>
    <b v="1"/>
    <s v="Approved"/>
    <s v="OHM Cycles"/>
    <s v="Standard"/>
    <s v="low"/>
    <s v="medium"/>
    <n v="71.16"/>
    <n v="56.93"/>
    <d v="2010-11-05T00:00:00"/>
    <n v="14.229999999999997"/>
    <s v="F"/>
    <n v="45"/>
    <d v="1978-11-09T00:00:00"/>
    <n v="41.679016596905122"/>
    <s v="Professor"/>
    <s v="Financial Services"/>
    <s v="Affluent Customer"/>
    <s v="N"/>
    <s v="Yes"/>
    <n v="21"/>
    <m/>
  </r>
  <r>
    <n v="18285"/>
    <n v="14"/>
    <x v="2173"/>
    <d v="2017-08-19T00:00:00"/>
    <n v="133"/>
    <b v="0"/>
    <s v="Approved"/>
    <s v="Trek Bicycles"/>
    <s v="Standard"/>
    <s v="medium"/>
    <s v="small"/>
    <n v="1386.84"/>
    <n v="1234.29"/>
    <d v="2003-08-05T00:00:00"/>
    <n v="152.54999999999995"/>
    <s v="M"/>
    <n v="76"/>
    <d v="1978-12-17T00:00:00"/>
    <n v="41.574907007864027"/>
    <s v="Senior Sales Associate"/>
    <s v="Retail"/>
    <s v="Mass Customer"/>
    <s v="N"/>
    <s v="No"/>
    <n v="10"/>
    <m/>
  </r>
  <r>
    <n v="18510"/>
    <n v="21"/>
    <x v="1711"/>
    <d v="2017-08-19T00:00:00"/>
    <n v="133"/>
    <b v="1"/>
    <s v="Approved"/>
    <s v="WeareA2B"/>
    <s v="Touring"/>
    <s v="medium"/>
    <s v="medium"/>
    <n v="1466.68"/>
    <n v="363.25"/>
    <d v="2014-03-03T00:00:00"/>
    <n v="1103.43"/>
    <s v="F"/>
    <n v="23"/>
    <d v="1978-11-28T00:00:00"/>
    <n v="41.626961802384578"/>
    <s v="Graphic Designer"/>
    <s v="Manufacturing"/>
    <s v="High Net Worth"/>
    <s v="N"/>
    <s v="No"/>
    <n v="15"/>
    <m/>
  </r>
  <r>
    <n v="18840"/>
    <n v="34"/>
    <x v="18"/>
    <d v="2017-08-19T00:00:00"/>
    <n v="133"/>
    <b v="1"/>
    <s v="Approved"/>
    <s v="Norco Bicycles"/>
    <s v="Road"/>
    <s v="high"/>
    <s v="large"/>
    <n v="774.53"/>
    <n v="464.72"/>
    <d v="2010-06-07T00:00:00"/>
    <n v="309.80999999999995"/>
    <s v="M"/>
    <n v="12"/>
    <d v="1989-07-14T00:00:00"/>
    <n v="30.994085090055808"/>
    <n v="0"/>
    <s v="IT"/>
    <s v="Mass Customer"/>
    <s v="N"/>
    <s v="Yes"/>
    <n v="2"/>
    <m/>
  </r>
  <r>
    <n v="19079"/>
    <n v="67"/>
    <x v="610"/>
    <d v="2017-08-19T00:00:00"/>
    <n v="133"/>
    <b v="0"/>
    <s v="Approved"/>
    <s v="Norco Bicycles"/>
    <s v="Road"/>
    <s v="medium"/>
    <s v="medium"/>
    <n v="544.04999999999995"/>
    <n v="376.84"/>
    <d v="2005-10-22T00:00:00"/>
    <n v="167.20999999999998"/>
    <s v="M"/>
    <n v="98"/>
    <d v="1992-08-04T00:00:00"/>
    <n v="27.933811117453068"/>
    <s v="Electrical Engineer"/>
    <s v="Manufacturing"/>
    <s v="Mass Customer"/>
    <s v="N"/>
    <s v="No"/>
    <n v="6"/>
    <m/>
  </r>
  <r>
    <n v="19082"/>
    <n v="81"/>
    <x v="1889"/>
    <d v="2017-08-19T00:00:00"/>
    <n v="133"/>
    <b v="1"/>
    <s v="Approved"/>
    <s v="Norco Bicycles"/>
    <s v="Standard"/>
    <s v="medium"/>
    <s v="small"/>
    <n v="586.45000000000005"/>
    <n v="521.94000000000005"/>
    <d v="1991-07-10T00:00:00"/>
    <n v="64.509999999999991"/>
    <s v="F"/>
    <n v="23"/>
    <d v="1989-07-13T00:00:00"/>
    <n v="30.996824816083205"/>
    <n v="0"/>
    <s v="Health"/>
    <s v="Mass Customer"/>
    <s v="N"/>
    <s v="No"/>
    <n v="12"/>
    <m/>
  </r>
  <r>
    <n v="537"/>
    <n v="4"/>
    <x v="3089"/>
    <d v="2017-08-18T00:00:00"/>
    <n v="134"/>
    <b v="1"/>
    <s v="Approved"/>
    <s v="Giant Bicycles"/>
    <s v="Standard"/>
    <s v="high"/>
    <s v="medium"/>
    <n v="1129.1300000000001"/>
    <n v="677.48"/>
    <d v="1999-07-20T00:00:00"/>
    <n v="451.65000000000009"/>
    <s v="F"/>
    <n v="49"/>
    <d v="1987-05-02T00:00:00"/>
    <n v="33.196824816083208"/>
    <s v="General Manager"/>
    <s v="Financial Services"/>
    <s v="Mass Customer"/>
    <s v="N"/>
    <s v="Yes"/>
    <n v="21"/>
    <m/>
  </r>
  <r>
    <n v="707"/>
    <n v="86"/>
    <x v="416"/>
    <d v="2017-08-18T00:00:00"/>
    <n v="134"/>
    <b v="0"/>
    <s v="Approved"/>
    <s v="Norco Bicycles"/>
    <s v="Road"/>
    <s v="high"/>
    <s v="large"/>
    <n v="774.53"/>
    <n v="464.72"/>
    <d v="1999-07-20T00:00:00"/>
    <n v="309.80999999999995"/>
    <s v="F"/>
    <n v="47"/>
    <d v="1979-08-30T00:00:00"/>
    <n v="40.873537144850324"/>
    <s v="Senior Quality Engineer"/>
    <s v="Health"/>
    <s v="High Net Worth"/>
    <s v="N"/>
    <s v="Yes"/>
    <n v="22"/>
    <m/>
  </r>
  <r>
    <n v="1138"/>
    <n v="88"/>
    <x v="2669"/>
    <d v="2017-08-18T00:00:00"/>
    <n v="134"/>
    <b v="1"/>
    <s v="Approved"/>
    <s v="Norco Bicycles"/>
    <s v="Standard"/>
    <s v="medium"/>
    <s v="medium"/>
    <n v="1198.46"/>
    <n v="381.1"/>
    <d v="2005-05-10T00:00:00"/>
    <n v="817.36"/>
    <s v="F"/>
    <n v="98"/>
    <d v="1977-01-03T00:00:00"/>
    <n v="43.528331665398277"/>
    <s v="Librarian"/>
    <s v="Entertainment"/>
    <s v="Affluent Customer"/>
    <s v="N"/>
    <s v="Yes"/>
    <n v="3"/>
    <m/>
  </r>
  <r>
    <n v="7379"/>
    <n v="47"/>
    <x v="2639"/>
    <d v="2017-09-18T00:00:00"/>
    <m/>
    <m/>
    <s v="Approved"/>
    <s v="Trek Bicycles"/>
    <s v="Road"/>
    <s v="low"/>
    <s v="small"/>
    <n v="1720.7"/>
    <n v="1531.42"/>
    <n v="34586"/>
    <m/>
    <m/>
    <m/>
    <m/>
    <m/>
    <m/>
    <m/>
    <m/>
    <m/>
    <m/>
    <m/>
    <m/>
  </r>
  <r>
    <n v="1500"/>
    <n v="12"/>
    <x v="1664"/>
    <d v="2017-08-18T00:00:00"/>
    <n v="134"/>
    <b v="1"/>
    <s v="Approved"/>
    <s v="WeareA2B"/>
    <s v="Standard"/>
    <s v="medium"/>
    <s v="medium"/>
    <n v="1231.1500000000001"/>
    <n v="161.6"/>
    <d v="2004-08-17T00:00:00"/>
    <n v="1069.5500000000002"/>
    <s v="F"/>
    <n v="56"/>
    <d v="1977-10-30T00:00:00"/>
    <n v="42.706413857179093"/>
    <s v="Analyst Programmer"/>
    <s v="Retail"/>
    <s v="Mass Customer"/>
    <s v="N"/>
    <s v="No"/>
    <n v="17"/>
    <m/>
  </r>
  <r>
    <n v="1921"/>
    <n v="95"/>
    <x v="2516"/>
    <d v="2017-08-18T00:00:00"/>
    <n v="134"/>
    <b v="1"/>
    <s v="Approved"/>
    <s v="Giant Bicycles"/>
    <s v="Standard"/>
    <s v="medium"/>
    <s v="large"/>
    <n v="569.55999999999995"/>
    <n v="528.42999999999995"/>
    <d v="2003-09-10T00:00:00"/>
    <n v="41.129999999999995"/>
    <s v="F"/>
    <n v="43"/>
    <d v="1986-03-10T00:00:00"/>
    <n v="34.34203029553526"/>
    <s v="Pharmacist"/>
    <s v="Health"/>
    <s v="Mass Customer"/>
    <s v="N"/>
    <s v="No"/>
    <n v="10"/>
    <m/>
  </r>
  <r>
    <n v="2156"/>
    <n v="60"/>
    <x v="3090"/>
    <d v="2017-08-18T00:00:00"/>
    <n v="134"/>
    <b v="1"/>
    <s v="Approved"/>
    <s v="Giant Bicycles"/>
    <s v="Standard"/>
    <s v="high"/>
    <s v="small"/>
    <n v="1977.36"/>
    <n v="1759.85"/>
    <d v="2011-08-24T00:00:00"/>
    <n v="217.51"/>
    <s v="M"/>
    <n v="10"/>
    <d v="1976-08-25T00:00:00"/>
    <n v="43.887235774987317"/>
    <s v="GIS Technical Architect"/>
    <s v="Financial Services"/>
    <s v="Mass Customer"/>
    <s v="N"/>
    <s v="No"/>
    <n v="5"/>
    <m/>
  </r>
  <r>
    <n v="2853"/>
    <n v="68"/>
    <x v="2614"/>
    <d v="2017-08-18T00:00:00"/>
    <n v="134"/>
    <b v="0"/>
    <s v="Approved"/>
    <s v="OHM Cycles"/>
    <s v="Standard"/>
    <s v="medium"/>
    <s v="medium"/>
    <n v="1636.9"/>
    <n v="44.71"/>
    <d v="2010-08-20T00:00:00"/>
    <n v="1592.19"/>
    <s v="M"/>
    <n v="68"/>
    <d v="1978-12-31T00:00:00"/>
    <n v="41.536550843480462"/>
    <s v="Account Coordinator"/>
    <s v="Manufacturing"/>
    <s v="Mass Customer"/>
    <s v="N"/>
    <s v="No"/>
    <n v="8"/>
    <m/>
  </r>
  <r>
    <n v="2867"/>
    <n v="16"/>
    <x v="1011"/>
    <d v="2017-08-18T00:00:00"/>
    <n v="134"/>
    <b v="0"/>
    <s v="Approved"/>
    <s v="Norco Bicycles"/>
    <s v="Standard"/>
    <s v="high"/>
    <s v="small"/>
    <n v="1661.92"/>
    <n v="1479.11"/>
    <d v="1992-10-11T00:00:00"/>
    <n v="182.81000000000017"/>
    <s v="M"/>
    <n v="83"/>
    <d v="1994-08-12T00:00:00"/>
    <n v="25.911893309233889"/>
    <s v="Assistant Manager"/>
    <s v="Retail"/>
    <s v="Affluent Customer"/>
    <s v="N"/>
    <s v="No"/>
    <n v="3"/>
    <m/>
  </r>
  <r>
    <n v="3340"/>
    <n v="46"/>
    <x v="3091"/>
    <d v="2017-08-18T00:00:00"/>
    <n v="134"/>
    <b v="1"/>
    <s v="Approved"/>
    <s v="Solex"/>
    <s v="Standard"/>
    <s v="low"/>
    <s v="medium"/>
    <n v="1289.8499999999999"/>
    <n v="74.510000000000005"/>
    <d v="2007-12-11T00:00:00"/>
    <n v="1215.3399999999999"/>
    <s v="F"/>
    <n v="86"/>
    <d v="1962-05-19T00:00:00"/>
    <n v="58.166687829781836"/>
    <s v="Financial Analyst"/>
    <s v="Financial Services"/>
    <s v="Mass Customer"/>
    <s v="N"/>
    <s v="No"/>
    <n v="5"/>
    <m/>
  </r>
  <r>
    <n v="4059"/>
    <n v="50"/>
    <x v="544"/>
    <d v="2017-08-18T00:00:00"/>
    <n v="134"/>
    <b v="1"/>
    <s v="Approved"/>
    <s v="WeareA2B"/>
    <s v="Standard"/>
    <s v="medium"/>
    <s v="small"/>
    <n v="175.89"/>
    <n v="131.91999999999999"/>
    <d v="2003-07-21T00:00:00"/>
    <n v="43.97"/>
    <s v="M"/>
    <n v="12"/>
    <d v="1974-11-05T00:00:00"/>
    <n v="45.692715227042108"/>
    <s v="Database Administrator IV"/>
    <s v="n/a"/>
    <s v="Mass Customer"/>
    <s v="N"/>
    <s v="Yes"/>
    <n v="6"/>
    <m/>
  </r>
  <r>
    <n v="4257"/>
    <n v="6"/>
    <x v="907"/>
    <d v="2017-08-18T00:00:00"/>
    <n v="134"/>
    <b v="0"/>
    <s v="Approved"/>
    <s v="OHM Cycles"/>
    <s v="Standard"/>
    <s v="high"/>
    <s v="medium"/>
    <n v="227.88"/>
    <n v="136.72999999999999"/>
    <d v="2003-02-07T00:00:00"/>
    <n v="91.15"/>
    <s v="F"/>
    <n v="44"/>
    <d v="1967-10-02T00:00:00"/>
    <n v="52.791345364028409"/>
    <n v="0"/>
    <s v="Manufacturing"/>
    <s v="Affluent Customer"/>
    <s v="N"/>
    <s v="No"/>
    <n v="15"/>
    <m/>
  </r>
  <r>
    <n v="4902"/>
    <n v="3"/>
    <x v="2890"/>
    <d v="2017-08-18T00:00:00"/>
    <n v="134"/>
    <b v="0"/>
    <s v="Approved"/>
    <s v="Trek Bicycles"/>
    <s v="Standard"/>
    <s v="medium"/>
    <s v="large"/>
    <n v="2091.4699999999998"/>
    <n v="388.92"/>
    <d v="2001-11-25T00:00:00"/>
    <n v="1702.5499999999997"/>
    <s v="M"/>
    <n v="4"/>
    <d v="2002-01-09T00:00:00"/>
    <n v="18.495454953069505"/>
    <s v="Recruiting Manager"/>
    <s v="n/a"/>
    <s v="Mass Customer"/>
    <s v="N"/>
    <s v="Yes"/>
    <n v="1"/>
    <m/>
  </r>
  <r>
    <n v="5260"/>
    <n v="50"/>
    <x v="106"/>
    <d v="2017-08-18T00:00:00"/>
    <n v="134"/>
    <b v="0"/>
    <s v="Approved"/>
    <s v="WeareA2B"/>
    <s v="Standard"/>
    <s v="medium"/>
    <s v="small"/>
    <n v="175.89"/>
    <n v="131.91999999999999"/>
    <d v="1997-10-04T00:00:00"/>
    <n v="43.97"/>
    <s v="M"/>
    <n v="35"/>
    <d v="1975-06-27T00:00:00"/>
    <n v="45.051619336631148"/>
    <s v="VP Sales"/>
    <s v="Health"/>
    <s v="Mass Customer"/>
    <s v="N"/>
    <s v="Yes"/>
    <n v="4"/>
    <m/>
  </r>
  <r>
    <n v="5569"/>
    <n v="95"/>
    <x v="605"/>
    <d v="2017-08-18T00:00:00"/>
    <n v="134"/>
    <b v="1"/>
    <s v="Approved"/>
    <s v="OHM Cycles"/>
    <s v="Touring"/>
    <s v="low"/>
    <s v="medium"/>
    <n v="1073.07"/>
    <n v="933.84"/>
    <d v="1997-01-25T00:00:00"/>
    <n v="139.2299999999999"/>
    <s v="F"/>
    <n v="87"/>
    <d v="1976-09-08T00:00:00"/>
    <n v="43.848879610603753"/>
    <s v="Automation Specialist I"/>
    <s v="Manufacturing"/>
    <s v="High Net Worth"/>
    <s v="N"/>
    <s v="No"/>
    <n v="10"/>
    <m/>
  </r>
  <r>
    <n v="5578"/>
    <n v="91"/>
    <x v="2882"/>
    <d v="2017-08-18T00:00:00"/>
    <n v="134"/>
    <b v="1"/>
    <s v="Approved"/>
    <s v="Solex"/>
    <s v="Standard"/>
    <s v="medium"/>
    <s v="medium"/>
    <n v="100.35"/>
    <n v="75.260000000000005"/>
    <d v="1999-07-26T00:00:00"/>
    <n v="25.089999999999989"/>
    <s v="F"/>
    <n v="57"/>
    <d v="1969-12-04T00:00:00"/>
    <n v="50.616002898274985"/>
    <n v="0"/>
    <s v="n/a"/>
    <s v="Mass Customer"/>
    <s v="N"/>
    <s v="No"/>
    <n v="6"/>
    <m/>
  </r>
  <r>
    <n v="5618"/>
    <n v="0"/>
    <x v="2272"/>
    <d v="2017-08-18T00:00:00"/>
    <n v="134"/>
    <b v="1"/>
    <s v="Approved"/>
    <s v="Norco Bicycles"/>
    <s v="Road"/>
    <s v="medium"/>
    <s v="medium"/>
    <n v="544.04999999999995"/>
    <n v="376.84"/>
    <d v="2005-10-22T00:00:00"/>
    <n v="167.20999999999998"/>
    <s v="F"/>
    <n v="42"/>
    <d v="1965-08-02T00:00:00"/>
    <n v="54.95846865169964"/>
    <n v="0"/>
    <s v="n/a"/>
    <s v="High Net Worth"/>
    <s v="N"/>
    <s v="No"/>
    <n v="8"/>
    <m/>
  </r>
  <r>
    <n v="5635"/>
    <n v="5"/>
    <x v="1869"/>
    <d v="2017-08-18T00:00:00"/>
    <n v="134"/>
    <b v="1"/>
    <s v="Approved"/>
    <s v="Giant Bicycles"/>
    <s v="Standard"/>
    <s v="high"/>
    <s v="medium"/>
    <n v="1129.1300000000001"/>
    <n v="677.48"/>
    <d v="2005-08-09T00:00:00"/>
    <n v="451.65000000000009"/>
    <s v="F"/>
    <n v="10"/>
    <d v="1984-02-05T00:00:00"/>
    <n v="36.435180980466768"/>
    <s v="Software Consultant"/>
    <s v="IT"/>
    <s v="High Net Worth"/>
    <s v="N"/>
    <s v="Yes"/>
    <n v="13"/>
    <m/>
  </r>
  <r>
    <n v="5636"/>
    <n v="43"/>
    <x v="3092"/>
    <d v="2017-08-18T00:00:00"/>
    <n v="134"/>
    <b v="1"/>
    <s v="Approved"/>
    <s v="Solex"/>
    <s v="Standard"/>
    <s v="medium"/>
    <s v="medium"/>
    <n v="1151.96"/>
    <n v="649.49"/>
    <d v="2012-06-04T00:00:00"/>
    <n v="502.47"/>
    <s v="F"/>
    <n v="49"/>
    <d v="1974-06-10T00:00:00"/>
    <n v="46.098194679096906"/>
    <n v="0"/>
    <s v="Manufacturing"/>
    <s v="Affluent Customer"/>
    <s v="N"/>
    <s v="Yes"/>
    <n v="11"/>
    <m/>
  </r>
  <r>
    <n v="5734"/>
    <n v="3"/>
    <x v="5"/>
    <d v="2017-08-18T00:00:00"/>
    <n v="134"/>
    <b v="1"/>
    <s v="Approved"/>
    <s v="Trek Bicycles"/>
    <s v="Standard"/>
    <s v="medium"/>
    <s v="large"/>
    <n v="2091.4699999999998"/>
    <n v="388.92"/>
    <d v="1991-01-21T00:00:00"/>
    <n v="1702.5499999999997"/>
    <s v="M"/>
    <n v="76"/>
    <d v="1996-01-22T00:00:00"/>
    <n v="24.465317966768136"/>
    <s v="Human Resources Manager"/>
    <s v="Manufacturing"/>
    <s v="Mass Customer"/>
    <s v="N"/>
    <s v="No"/>
    <n v="6"/>
    <m/>
  </r>
  <r>
    <n v="5741"/>
    <n v="53"/>
    <x v="1624"/>
    <d v="2017-08-18T00:00:00"/>
    <n v="134"/>
    <b v="1"/>
    <s v="Approved"/>
    <s v="OHM Cycles"/>
    <s v="Standard"/>
    <s v="medium"/>
    <s v="medium"/>
    <n v="795.34"/>
    <n v="101.58"/>
    <d v="1993-07-20T00:00:00"/>
    <n v="693.76"/>
    <s v="F"/>
    <n v="25"/>
    <d v="1976-12-10T00:00:00"/>
    <n v="43.594085090055806"/>
    <s v="Director of Sales"/>
    <s v="Retail"/>
    <s v="Affluent Customer"/>
    <s v="N"/>
    <s v="Yes"/>
    <n v="18"/>
    <m/>
  </r>
  <r>
    <n v="5779"/>
    <n v="88"/>
    <x v="2053"/>
    <d v="2017-08-18T00:00:00"/>
    <n v="134"/>
    <b v="0"/>
    <s v="Approved"/>
    <s v="Norco Bicycles"/>
    <s v="Standard"/>
    <s v="medium"/>
    <s v="medium"/>
    <n v="1198.46"/>
    <n v="381.1"/>
    <d v="1998-12-16T00:00:00"/>
    <n v="817.36"/>
    <s v="F"/>
    <n v="2"/>
    <d v="1954-01-15T00:00:00"/>
    <n v="66.511893309233884"/>
    <s v="Desktop Support Technician"/>
    <s v="IT"/>
    <s v="Mass Customer"/>
    <s v="N"/>
    <s v="No"/>
    <n v="5"/>
    <m/>
  </r>
  <r>
    <n v="5878"/>
    <n v="73"/>
    <x v="1034"/>
    <d v="2017-08-18T00:00:00"/>
    <n v="134"/>
    <b v="1"/>
    <s v="Approved"/>
    <s v="Solex"/>
    <s v="Standard"/>
    <s v="medium"/>
    <s v="medium"/>
    <n v="1945.43"/>
    <n v="333.18"/>
    <d v="2002-08-31T00:00:00"/>
    <n v="1612.25"/>
    <s v="F"/>
    <n v="51"/>
    <d v="1973-10-20T00:00:00"/>
    <n v="46.736550843480465"/>
    <s v="Internal Auditor"/>
    <s v="Financial Services"/>
    <s v="Mass Customer"/>
    <s v="N"/>
    <s v="No"/>
    <n v="19"/>
    <m/>
  </r>
  <r>
    <n v="5955"/>
    <n v="6"/>
    <x v="3093"/>
    <d v="2017-08-18T00:00:00"/>
    <n v="134"/>
    <b v="1"/>
    <s v="Approved"/>
    <s v="OHM Cycles"/>
    <s v="Standard"/>
    <s v="high"/>
    <s v="medium"/>
    <n v="227.88"/>
    <n v="136.72999999999999"/>
    <d v="2004-08-17T00:00:00"/>
    <n v="91.15"/>
    <s v="F"/>
    <n v="1"/>
    <d v="1953-11-23T00:00:00"/>
    <n v="66.657098788685943"/>
    <s v="Registered Nurse"/>
    <s v="Health"/>
    <s v="Mass Customer"/>
    <s v="N"/>
    <s v="Yes"/>
    <n v="11"/>
    <m/>
  </r>
  <r>
    <n v="6104"/>
    <n v="25"/>
    <x v="323"/>
    <d v="2017-08-18T00:00:00"/>
    <n v="134"/>
    <b v="1"/>
    <s v="Approved"/>
    <s v="Giant Bicycles"/>
    <s v="Road"/>
    <s v="medium"/>
    <s v="medium"/>
    <n v="1538.99"/>
    <n v="829.65"/>
    <d v="2016-02-04T00:00:00"/>
    <n v="709.34"/>
    <s v="F"/>
    <n v="35"/>
    <d v="1978-09-22T00:00:00"/>
    <n v="41.810523446220188"/>
    <s v="Nurse"/>
    <s v="IT"/>
    <s v="Affluent Customer"/>
    <s v="N"/>
    <s v="No"/>
    <n v="18"/>
    <m/>
  </r>
  <r>
    <n v="6468"/>
    <n v="20"/>
    <x v="1342"/>
    <d v="2017-08-18T00:00:00"/>
    <n v="134"/>
    <b v="1"/>
    <s v="Approved"/>
    <s v="Trek Bicycles"/>
    <s v="Standard"/>
    <s v="medium"/>
    <s v="small"/>
    <n v="1775.81"/>
    <n v="1580.47"/>
    <d v="2016-02-04T00:00:00"/>
    <n v="195.33999999999992"/>
    <s v="M"/>
    <n v="32"/>
    <d v="1973-07-11T00:00:00"/>
    <n v="47.013263172247591"/>
    <s v="Research Nurse"/>
    <s v="Health"/>
    <s v="Mass Customer"/>
    <s v="N"/>
    <s v="Yes"/>
    <n v="10"/>
    <m/>
  </r>
  <r>
    <n v="6720"/>
    <n v="11"/>
    <x v="2536"/>
    <d v="2017-08-18T00:00:00"/>
    <n v="134"/>
    <b v="0"/>
    <s v="Approved"/>
    <s v="Giant Bicycles"/>
    <s v="Standard"/>
    <s v="high"/>
    <s v="medium"/>
    <n v="1274.93"/>
    <n v="764.96"/>
    <d v="1994-09-09T00:00:00"/>
    <n v="509.97"/>
    <s v="M"/>
    <n v="48"/>
    <d v="1987-07-17T00:00:00"/>
    <n v="32.988605638001012"/>
    <s v="Registered Nurse"/>
    <s v="Health"/>
    <s v="Mass Customer"/>
    <s v="N"/>
    <s v="Yes"/>
    <n v="13"/>
    <m/>
  </r>
  <r>
    <n v="6890"/>
    <n v="32"/>
    <x v="1750"/>
    <d v="2017-08-18T00:00:00"/>
    <n v="134"/>
    <b v="1"/>
    <s v="Approved"/>
    <s v="Giant Bicycles"/>
    <s v="Standard"/>
    <s v="medium"/>
    <s v="medium"/>
    <n v="642.70000000000005"/>
    <n v="211.37"/>
    <d v="2006-02-02T00:00:00"/>
    <n v="431.33000000000004"/>
    <s v="F"/>
    <n v="0"/>
    <d v="1985-04-09T00:00:00"/>
    <n v="35.259838514713344"/>
    <s v="Structural Engineer"/>
    <s v="Manufacturing"/>
    <s v="Mass Customer"/>
    <s v="N"/>
    <s v="Yes"/>
    <n v="5"/>
    <m/>
  </r>
  <r>
    <n v="6913"/>
    <n v="84"/>
    <x v="3017"/>
    <d v="2017-08-18T00:00:00"/>
    <n v="134"/>
    <b v="1"/>
    <s v="Approved"/>
    <s v="Giant Bicycles"/>
    <s v="Road"/>
    <s v="medium"/>
    <s v="medium"/>
    <n v="792.9"/>
    <n v="594.67999999999995"/>
    <d v="1992-10-02T00:00:00"/>
    <n v="198.22000000000003"/>
    <s v="M"/>
    <n v="19"/>
    <d v="1973-08-02T00:00:00"/>
    <n v="46.952989199644847"/>
    <s v="Registered Nurse"/>
    <s v="Health"/>
    <s v="High Net Worth"/>
    <s v="N"/>
    <s v="No"/>
    <n v="18"/>
    <m/>
  </r>
  <r>
    <n v="7039"/>
    <n v="49"/>
    <x v="1853"/>
    <d v="2017-08-18T00:00:00"/>
    <n v="134"/>
    <b v="0"/>
    <s v="Approved"/>
    <s v="Solex"/>
    <s v="Standard"/>
    <s v="medium"/>
    <s v="large"/>
    <n v="1061.56"/>
    <n v="733.58"/>
    <d v="2010-11-05T00:00:00"/>
    <n v="327.9799999999999"/>
    <s v="M"/>
    <n v="59"/>
    <d v="1993-12-22T00:00:00"/>
    <n v="26.550249473617452"/>
    <s v="Registered Nurse"/>
    <s v="Health"/>
    <s v="High Net Worth"/>
    <s v="N"/>
    <s v="Yes"/>
    <n v="7"/>
    <m/>
  </r>
  <r>
    <n v="7164"/>
    <n v="83"/>
    <x v="3094"/>
    <d v="2017-08-18T00:00:00"/>
    <n v="134"/>
    <b v="0"/>
    <s v="Approved"/>
    <s v="Solex"/>
    <s v="Touring"/>
    <s v="medium"/>
    <s v="large"/>
    <n v="2083.94"/>
    <n v="675.03"/>
    <d v="2013-09-16T00:00:00"/>
    <n v="1408.91"/>
    <s v="F"/>
    <n v="10"/>
    <d v="1979-06-06T00:00:00"/>
    <n v="41.106413857179092"/>
    <s v="Registered Nurse"/>
    <s v="Health"/>
    <s v="Mass Customer"/>
    <s v="N"/>
    <s v="No"/>
    <n v="4"/>
    <m/>
  </r>
  <r>
    <n v="7452"/>
    <n v="13"/>
    <x v="3006"/>
    <d v="2017-08-18T00:00:00"/>
    <n v="134"/>
    <b v="1"/>
    <s v="Approved"/>
    <s v="Solex"/>
    <s v="Standard"/>
    <s v="medium"/>
    <s v="medium"/>
    <n v="1163.8900000000001"/>
    <n v="589.27"/>
    <d v="2016-07-09T00:00:00"/>
    <n v="574.62000000000012"/>
    <s v="F"/>
    <n v="73"/>
    <d v="1965-04-12T00:00:00"/>
    <n v="55.265317966768137"/>
    <s v="Desktop Support Technician"/>
    <s v="Telecommunications"/>
    <s v="Mass Customer"/>
    <s v="N"/>
    <s v="No"/>
    <n v="19"/>
    <m/>
  </r>
  <r>
    <n v="7721"/>
    <n v="19"/>
    <x v="1122"/>
    <d v="2017-08-18T00:00:00"/>
    <n v="134"/>
    <b v="1"/>
    <s v="Approved"/>
    <s v="OHM Cycles"/>
    <s v="Road"/>
    <s v="high"/>
    <s v="large"/>
    <n v="12.01"/>
    <n v="7.21"/>
    <d v="2009-03-08T00:00:00"/>
    <n v="4.8"/>
    <s v="F"/>
    <n v="50"/>
    <d v="1984-08-31T00:00:00"/>
    <n v="35.865317966768139"/>
    <n v="0"/>
    <s v="Retail"/>
    <s v="Affluent Customer"/>
    <s v="N"/>
    <s v="No"/>
    <n v="16"/>
    <m/>
  </r>
  <r>
    <n v="7782"/>
    <n v="54"/>
    <x v="218"/>
    <d v="2017-08-18T00:00:00"/>
    <n v="134"/>
    <b v="1"/>
    <s v="Approved"/>
    <s v="WeareA2B"/>
    <s v="Standard"/>
    <s v="medium"/>
    <s v="medium"/>
    <n v="1292.8399999999999"/>
    <n v="13.44"/>
    <d v="2009-04-12T00:00:00"/>
    <n v="1279.3999999999999"/>
    <s v="M"/>
    <n v="52"/>
    <d v="1963-07-17T00:00:00"/>
    <n v="57.005043994165398"/>
    <s v="Cost Accountant"/>
    <s v="Financial Services"/>
    <s v="Mass Customer"/>
    <s v="N"/>
    <s v="No"/>
    <n v="4"/>
    <m/>
  </r>
  <r>
    <n v="8156"/>
    <n v="62"/>
    <x v="685"/>
    <d v="2017-08-18T00:00:00"/>
    <n v="134"/>
    <b v="0"/>
    <s v="Approved"/>
    <s v="Solex"/>
    <s v="Standard"/>
    <s v="high"/>
    <s v="medium"/>
    <n v="1024.6600000000001"/>
    <n v="614.79999999999995"/>
    <d v="2011-05-07T00:00:00"/>
    <n v="409.86000000000013"/>
    <s v="M"/>
    <n v="0"/>
    <d v="1967-05-01T00:00:00"/>
    <n v="53.213263172247586"/>
    <s v="Clinical Specialist"/>
    <s v="Health"/>
    <s v="High Net Worth"/>
    <s v="N"/>
    <s v="Yes"/>
    <n v="5"/>
    <m/>
  </r>
  <r>
    <n v="8326"/>
    <n v="0"/>
    <x v="1365"/>
    <d v="2017-08-18T00:00:00"/>
    <n v="134"/>
    <b v="1"/>
    <s v="Approved"/>
    <s v="Norco Bicycles"/>
    <s v="Standard"/>
    <s v="low"/>
    <s v="medium"/>
    <n v="363.01"/>
    <n v="290.41000000000003"/>
    <d v="2005-05-10T00:00:00"/>
    <n v="72.599999999999966"/>
    <s v="F"/>
    <n v="21"/>
    <d v="1988-08-23T00:00:00"/>
    <n v="31.884496048959917"/>
    <n v="0"/>
    <s v="n/a"/>
    <s v="High Net Worth"/>
    <s v="N"/>
    <s v="No"/>
    <n v="8"/>
    <m/>
  </r>
  <r>
    <n v="9159"/>
    <n v="35"/>
    <x v="722"/>
    <d v="2017-08-18T00:00:00"/>
    <n v="134"/>
    <b v="0"/>
    <s v="Approved"/>
    <s v="Trek Bicycles"/>
    <s v="Standard"/>
    <s v="low"/>
    <s v="medium"/>
    <n v="1057.51"/>
    <n v="154.4"/>
    <d v="2010-06-07T00:00:00"/>
    <n v="903.11"/>
    <s v="M"/>
    <n v="65"/>
    <d v="1976-11-20T00:00:00"/>
    <n v="43.64887961060375"/>
    <s v="VP Product Management"/>
    <s v="Manufacturing"/>
    <s v="Mass Customer"/>
    <s v="N"/>
    <s v="Yes"/>
    <n v="11"/>
    <m/>
  </r>
  <r>
    <n v="9300"/>
    <n v="14"/>
    <x v="1416"/>
    <d v="2017-08-18T00:00:00"/>
    <n v="134"/>
    <b v="0"/>
    <s v="Approved"/>
    <s v="Trek Bicycles"/>
    <s v="Standard"/>
    <s v="medium"/>
    <s v="small"/>
    <n v="1386.84"/>
    <n v="1234.29"/>
    <d v="2003-08-05T00:00:00"/>
    <n v="152.54999999999995"/>
    <s v="M"/>
    <n v="33"/>
    <d v="1974-08-07T00:00:00"/>
    <n v="45.939290569507861"/>
    <s v="Civil Engineer"/>
    <s v="Manufacturing"/>
    <s v="Mass Customer"/>
    <s v="N"/>
    <s v="No"/>
    <n v="21"/>
    <m/>
  </r>
  <r>
    <n v="9391"/>
    <n v="0"/>
    <x v="2152"/>
    <d v="2017-08-18T00:00:00"/>
    <n v="134"/>
    <b v="0"/>
    <s v="Approved"/>
    <s v="Norco Bicycles"/>
    <s v="Road"/>
    <s v="medium"/>
    <s v="medium"/>
    <n v="543.39"/>
    <n v="407.54"/>
    <d v="2016-11-22T00:00:00"/>
    <n v="135.84999999999997"/>
    <s v="F"/>
    <n v="94"/>
    <d v="1993-08-26T00:00:00"/>
    <n v="26.873537144850328"/>
    <s v="Senior Cost Accountant"/>
    <s v="Financial Services"/>
    <s v="High Net Worth"/>
    <s v="N"/>
    <s v="No"/>
    <n v="1"/>
    <m/>
  </r>
  <r>
    <n v="9492"/>
    <n v="56"/>
    <x v="37"/>
    <d v="2017-08-18T00:00:00"/>
    <n v="134"/>
    <b v="1"/>
    <s v="Approved"/>
    <s v="Norco Bicycles"/>
    <s v="Mountain"/>
    <s v="low"/>
    <s v="small"/>
    <n v="688.63"/>
    <n v="612.88"/>
    <d v="2016-11-22T00:00:00"/>
    <n v="75.75"/>
    <s v="F"/>
    <n v="16"/>
    <d v="1975-05-07T00:00:00"/>
    <n v="45.191345364028408"/>
    <s v="Director of Sales"/>
    <s v="Health"/>
    <s v="High Net Worth"/>
    <s v="N"/>
    <s v="Yes"/>
    <n v="21"/>
    <m/>
  </r>
  <r>
    <n v="9635"/>
    <n v="91"/>
    <x v="2979"/>
    <d v="2017-08-18T00:00:00"/>
    <n v="134"/>
    <b v="0"/>
    <s v="Approved"/>
    <s v="Solex"/>
    <s v="Standard"/>
    <s v="medium"/>
    <s v="medium"/>
    <n v="100.35"/>
    <n v="75.260000000000005"/>
    <d v="1999-07-26T00:00:00"/>
    <n v="25.089999999999989"/>
    <s v="F"/>
    <n v="48"/>
    <d v="1993-03-13T00:00:00"/>
    <n v="27.328331665398274"/>
    <s v="Web Designer III"/>
    <s v="n/a"/>
    <s v="Mass Customer"/>
    <s v="N"/>
    <s v="No"/>
    <n v="9"/>
    <m/>
  </r>
  <r>
    <n v="9854"/>
    <n v="35"/>
    <x v="2130"/>
    <d v="2017-08-18T00:00:00"/>
    <n v="134"/>
    <b v="1"/>
    <s v="Approved"/>
    <s v="Giant Bicycles"/>
    <s v="Standard"/>
    <s v="medium"/>
    <s v="medium"/>
    <n v="1403.5"/>
    <n v="954.82"/>
    <d v="2016-11-14T00:00:00"/>
    <n v="448.67999999999995"/>
    <s v="M"/>
    <n v="30"/>
    <d v="1966-03-06T00:00:00"/>
    <n v="54.366687829781831"/>
    <n v="0"/>
    <s v="Property"/>
    <s v="High Net Worth"/>
    <s v="N"/>
    <s v="No"/>
    <n v="19"/>
    <m/>
  </r>
  <r>
    <n v="9898"/>
    <n v="32"/>
    <x v="1173"/>
    <d v="2017-08-18T00:00:00"/>
    <n v="134"/>
    <b v="1"/>
    <s v="Approved"/>
    <s v="Giant Bicycles"/>
    <s v="Standard"/>
    <s v="medium"/>
    <s v="medium"/>
    <n v="642.70000000000005"/>
    <n v="211.37"/>
    <d v="1999-12-04T00:00:00"/>
    <n v="431.33000000000004"/>
    <s v="M"/>
    <n v="60"/>
    <d v="1998-08-25T00:00:00"/>
    <n v="21.873537144850328"/>
    <s v="Marketing Manager"/>
    <s v="Retail"/>
    <s v="Mass Customer"/>
    <s v="N"/>
    <s v="Yes"/>
    <n v="3"/>
    <m/>
  </r>
  <r>
    <n v="10999"/>
    <n v="88"/>
    <x v="1069"/>
    <d v="2017-08-18T00:00:00"/>
    <n v="134"/>
    <b v="1"/>
    <s v="Approved"/>
    <s v="Norco Bicycles"/>
    <s v="Standard"/>
    <s v="medium"/>
    <s v="medium"/>
    <n v="1198.46"/>
    <n v="381.1"/>
    <d v="1998-12-16T00:00:00"/>
    <n v="817.36"/>
    <s v="M"/>
    <n v="41"/>
    <d v="1999-06-03T00:00:00"/>
    <n v="21.100934405124299"/>
    <s v="Web Developer III"/>
    <s v="n/a"/>
    <s v="Affluent Customer"/>
    <s v="N"/>
    <s v="No"/>
    <n v="2"/>
    <m/>
  </r>
  <r>
    <n v="11144"/>
    <n v="58"/>
    <x v="1285"/>
    <d v="2017-08-18T00:00:00"/>
    <n v="134"/>
    <b v="0"/>
    <s v="Approved"/>
    <s v="OHM Cycles"/>
    <s v="Standard"/>
    <s v="medium"/>
    <s v="medium"/>
    <n v="912.52"/>
    <n v="141.4"/>
    <d v="2015-10-18T00:00:00"/>
    <n v="771.12"/>
    <s v="F"/>
    <n v="48"/>
    <d v="1985-12-28T00:00:00"/>
    <n v="34.539290569507862"/>
    <s v="Quality Engineer"/>
    <s v="Retail"/>
    <s v="Mass Customer"/>
    <s v="N"/>
    <s v="No"/>
    <n v="6"/>
    <m/>
  </r>
  <r>
    <n v="11716"/>
    <n v="94"/>
    <x v="1472"/>
    <d v="2017-08-18T00:00:00"/>
    <n v="134"/>
    <b v="1"/>
    <s v="Approved"/>
    <s v="Giant Bicycles"/>
    <s v="Standard"/>
    <s v="medium"/>
    <s v="large"/>
    <n v="1635.3"/>
    <n v="993.66"/>
    <d v="2013-06-09T00:00:00"/>
    <n v="641.64"/>
    <s v="M"/>
    <n v="81"/>
    <d v="1980-09-21T00:00:00"/>
    <n v="39.810523446220188"/>
    <s v="Account Representative II"/>
    <s v="Health"/>
    <s v="Mass Customer"/>
    <s v="N"/>
    <s v="Yes"/>
    <n v="13"/>
    <m/>
  </r>
  <r>
    <n v="12127"/>
    <n v="59"/>
    <x v="1977"/>
    <d v="2017-08-18T00:00:00"/>
    <n v="134"/>
    <b v="0"/>
    <s v="Approved"/>
    <s v="Solex"/>
    <s v="Standard"/>
    <s v="medium"/>
    <s v="large"/>
    <n v="1061.56"/>
    <n v="733.58"/>
    <d v="2011-08-24T00:00:00"/>
    <n v="327.9799999999999"/>
    <s v="F"/>
    <n v="32"/>
    <d v="1969-05-22T00:00:00"/>
    <n v="51.15298919964485"/>
    <s v="Computer Systems Analyst IV"/>
    <s v="Financial Services"/>
    <s v="Mass Customer"/>
    <s v="N"/>
    <s v="Yes"/>
    <n v="16"/>
    <m/>
  </r>
  <r>
    <n v="7423"/>
    <n v="60"/>
    <x v="795"/>
    <d v="2017-03-08T00:00:00"/>
    <m/>
    <b v="1"/>
    <s v="Cancelled"/>
    <s v="Giant Bicycles"/>
    <s v="Standard"/>
    <s v="high"/>
    <s v="small"/>
    <n v="1977.36"/>
    <n v="1759.85"/>
    <n v="40779"/>
    <m/>
    <m/>
    <m/>
    <m/>
    <m/>
    <m/>
    <m/>
    <m/>
    <m/>
    <m/>
    <m/>
    <m/>
  </r>
  <r>
    <n v="12578"/>
    <n v="71"/>
    <x v="1721"/>
    <d v="2017-08-18T00:00:00"/>
    <n v="134"/>
    <b v="0"/>
    <s v="Approved"/>
    <s v="Solex"/>
    <s v="Standard"/>
    <s v="high"/>
    <s v="large"/>
    <n v="1842.92"/>
    <n v="1105.75"/>
    <d v="2006-05-22T00:00:00"/>
    <n v="737.17000000000007"/>
    <s v="F"/>
    <n v="43"/>
    <d v="1966-03-11T00:00:00"/>
    <n v="54.352989199644846"/>
    <s v="Accounting Assistant I"/>
    <s v="Property"/>
    <s v="Affluent Customer"/>
    <s v="N"/>
    <s v="Yes"/>
    <n v="12"/>
    <m/>
  </r>
  <r>
    <n v="12612"/>
    <n v="19"/>
    <x v="2205"/>
    <d v="2017-08-18T00:00:00"/>
    <n v="134"/>
    <b v="0"/>
    <s v="Approved"/>
    <s v="OHM Cycles"/>
    <s v="Road"/>
    <s v="high"/>
    <s v="large"/>
    <n v="12.01"/>
    <n v="7.21"/>
    <d v="2009-03-08T00:00:00"/>
    <n v="4.8"/>
    <s v="M"/>
    <n v="29"/>
    <d v="1972-09-01T00:00:00"/>
    <n v="47.870797418822931"/>
    <s v="Community Outreach Specialist"/>
    <s v="Financial Services"/>
    <s v="Mass Customer"/>
    <s v="N"/>
    <s v="No"/>
    <n v="14"/>
    <m/>
  </r>
  <r>
    <n v="12631"/>
    <n v="53"/>
    <x v="3095"/>
    <d v="2017-08-18T00:00:00"/>
    <n v="134"/>
    <b v="0"/>
    <s v="Approved"/>
    <s v="OHM Cycles"/>
    <s v="Standard"/>
    <s v="medium"/>
    <s v="medium"/>
    <n v="795.34"/>
    <n v="101.58"/>
    <d v="1997-02-09T00:00:00"/>
    <n v="693.76"/>
    <s v="F"/>
    <n v="42"/>
    <d v="1987-01-30T00:00:00"/>
    <n v="33.448879610603754"/>
    <s v="Senior Developer"/>
    <s v="Telecommunications"/>
    <s v="Affluent Customer"/>
    <s v="N"/>
    <s v="No"/>
    <n v="5"/>
    <m/>
  </r>
  <r>
    <n v="12632"/>
    <n v="90"/>
    <x v="3096"/>
    <d v="2017-08-18T00:00:00"/>
    <n v="134"/>
    <b v="0"/>
    <s v="Approved"/>
    <s v="Norco Bicycles"/>
    <s v="Standard"/>
    <s v="low"/>
    <s v="medium"/>
    <n v="363.01"/>
    <n v="290.41000000000003"/>
    <d v="2005-05-10T00:00:00"/>
    <n v="72.599999999999966"/>
    <s v="M"/>
    <n v="83"/>
    <d v="1966-01-16T00:00:00"/>
    <n v="54.500934405124298"/>
    <s v="Engineer II"/>
    <s v="n/a"/>
    <s v="Mass Customer"/>
    <s v="N"/>
    <s v="No"/>
    <n v="15"/>
    <m/>
  </r>
  <r>
    <n v="12774"/>
    <n v="50"/>
    <x v="151"/>
    <d v="2017-08-18T00:00:00"/>
    <n v="134"/>
    <b v="0"/>
    <s v="Approved"/>
    <s v="Giant Bicycles"/>
    <s v="Standard"/>
    <s v="medium"/>
    <s v="medium"/>
    <n v="642.70000000000005"/>
    <n v="211.37"/>
    <d v="2002-03-22T00:00:00"/>
    <n v="431.33000000000004"/>
    <s v="F"/>
    <n v="83"/>
    <d v="1995-05-21T00:00:00"/>
    <n v="25.139290569507864"/>
    <s v="Legal Assistant"/>
    <s v="n/a"/>
    <s v="High Net Worth"/>
    <s v="N"/>
    <s v="Yes"/>
    <n v="5"/>
    <m/>
  </r>
  <r>
    <n v="13064"/>
    <n v="43"/>
    <x v="1429"/>
    <d v="2017-08-18T00:00:00"/>
    <n v="134"/>
    <b v="1"/>
    <s v="Approved"/>
    <s v="Solex"/>
    <s v="Standard"/>
    <s v="medium"/>
    <s v="medium"/>
    <n v="1151.96"/>
    <n v="649.49"/>
    <d v="2012-04-10T00:00:00"/>
    <n v="502.47"/>
    <s v="F"/>
    <n v="64"/>
    <d v="1964-12-26T00:00:00"/>
    <n v="55.558468651699641"/>
    <s v="Database Administrator II"/>
    <s v="n/a"/>
    <s v="Mass Customer"/>
    <s v="N"/>
    <s v="Yes"/>
    <n v="18"/>
    <m/>
  </r>
  <r>
    <n v="7430"/>
    <n v="69"/>
    <x v="1799"/>
    <d v="2017-08-20T00:00:00"/>
    <m/>
    <m/>
    <s v="Approved"/>
    <s v="Giant Bicycles"/>
    <s v="Road"/>
    <s v="medium"/>
    <s v="medium"/>
    <n v="792.9"/>
    <n v="594.67999999999995"/>
    <n v="42696"/>
    <m/>
    <m/>
    <m/>
    <m/>
    <m/>
    <m/>
    <m/>
    <m/>
    <m/>
    <m/>
    <m/>
    <m/>
  </r>
  <r>
    <n v="13203"/>
    <n v="66"/>
    <x v="2635"/>
    <d v="2017-08-18T00:00:00"/>
    <n v="134"/>
    <b v="1"/>
    <s v="Approved"/>
    <s v="Giant Bicycles"/>
    <s v="Road"/>
    <s v="low"/>
    <s v="small"/>
    <n v="590.26"/>
    <n v="525.33000000000004"/>
    <d v="2000-05-22T00:00:00"/>
    <n v="64.92999999999995"/>
    <s v="F"/>
    <n v="47"/>
    <d v="1953-08-31T00:00:00"/>
    <n v="66.887235774987317"/>
    <s v="Food Chemist"/>
    <s v="Health"/>
    <s v="Affluent Customer"/>
    <s v="N"/>
    <s v="Yes"/>
    <n v="6"/>
    <m/>
  </r>
  <r>
    <n v="13253"/>
    <n v="49"/>
    <x v="577"/>
    <d v="2017-08-18T00:00:00"/>
    <n v="134"/>
    <b v="1"/>
    <s v="Approved"/>
    <s v="Trek Bicycles"/>
    <s v="Road"/>
    <s v="medium"/>
    <s v="medium"/>
    <n v="533.51"/>
    <n v="400.13"/>
    <d v="2009-04-12T00:00:00"/>
    <n v="133.38"/>
    <s v="M"/>
    <n v="74"/>
    <d v="1994-09-10T00:00:00"/>
    <n v="25.83244125443937"/>
    <s v="Office Assistant IV"/>
    <s v="Financial Services"/>
    <s v="Mass Customer"/>
    <s v="N"/>
    <s v="Yes"/>
    <n v="2"/>
    <m/>
  </r>
  <r>
    <n v="13566"/>
    <n v="16"/>
    <x v="2466"/>
    <d v="2017-08-18T00:00:00"/>
    <n v="134"/>
    <b v="0"/>
    <s v="Approved"/>
    <s v="Norco Bicycles"/>
    <s v="Standard"/>
    <s v="high"/>
    <s v="small"/>
    <n v="1661.92"/>
    <n v="1479.11"/>
    <d v="1994-09-09T00:00:00"/>
    <n v="182.81000000000017"/>
    <s v="F"/>
    <n v="90"/>
    <d v="1977-01-02T00:00:00"/>
    <n v="43.53107139142567"/>
    <s v="Research Associate"/>
    <s v="n/a"/>
    <s v="Mass Customer"/>
    <s v="N"/>
    <s v="No"/>
    <n v="10"/>
    <m/>
  </r>
  <r>
    <n v="13855"/>
    <n v="11"/>
    <x v="344"/>
    <d v="2017-08-18T00:00:00"/>
    <n v="134"/>
    <b v="1"/>
    <s v="Approved"/>
    <s v="Giant Bicycles"/>
    <s v="Standard"/>
    <s v="high"/>
    <s v="medium"/>
    <n v="1274.93"/>
    <n v="764.96"/>
    <d v="2007-08-04T00:00:00"/>
    <n v="509.97"/>
    <s v="M"/>
    <n v="79"/>
    <d v="1954-10-30T00:00:00"/>
    <n v="65.722852213343472"/>
    <s v="Research Nurse"/>
    <s v="Health"/>
    <s v="Affluent Customer"/>
    <s v="N"/>
    <s v="No"/>
    <n v="14"/>
    <m/>
  </r>
  <r>
    <n v="14235"/>
    <n v="70"/>
    <x v="3097"/>
    <d v="2017-08-18T00:00:00"/>
    <n v="134"/>
    <b v="1"/>
    <s v="Approved"/>
    <s v="Trek Bicycles"/>
    <s v="Standard"/>
    <s v="high"/>
    <s v="medium"/>
    <n v="495.72"/>
    <n v="297.43"/>
    <d v="1999-07-26T00:00:00"/>
    <n v="198.29000000000002"/>
    <s v="M"/>
    <n v="27"/>
    <d v="1957-04-15T00:00:00"/>
    <n v="63.262578240740737"/>
    <s v="Recruiting Manager"/>
    <s v="Property"/>
    <s v="Mass Customer"/>
    <s v="N"/>
    <s v="No"/>
    <n v="8"/>
    <m/>
  </r>
  <r>
    <n v="14236"/>
    <n v="0"/>
    <x v="432"/>
    <d v="2017-08-18T00:00:00"/>
    <n v="134"/>
    <b v="1"/>
    <s v="Approved"/>
    <s v="Solex"/>
    <s v="Standard"/>
    <s v="medium"/>
    <s v="medium"/>
    <n v="71.489999999999995"/>
    <n v="53.62"/>
    <d v="2004-09-28T00:00:00"/>
    <n v="17.869999999999997"/>
    <s v="M"/>
    <n v="35"/>
    <d v="2001-11-30T00:00:00"/>
    <n v="18.605043994165396"/>
    <s v="Administrative Assistant IV"/>
    <s v="Telecommunications"/>
    <s v="High Net Worth"/>
    <s v="N"/>
    <s v="Yes"/>
    <n v="1"/>
    <m/>
  </r>
  <r>
    <n v="14301"/>
    <n v="77"/>
    <x v="1139"/>
    <d v="2017-08-18T00:00:00"/>
    <n v="134"/>
    <b v="0"/>
    <s v="Approved"/>
    <s v="Norco Bicycles"/>
    <s v="Road"/>
    <s v="medium"/>
    <s v="large"/>
    <n v="1240.31"/>
    <n v="795.1"/>
    <d v="2011-01-10T00:00:00"/>
    <n v="445.20999999999992"/>
    <s v="M"/>
    <n v="63"/>
    <d v="1996-05-21T00:00:00"/>
    <n v="24.136550843480464"/>
    <s v="Automation Specialist II"/>
    <s v="Financial Services"/>
    <s v="Affluent Customer"/>
    <s v="N"/>
    <s v="No"/>
    <n v="4"/>
    <m/>
  </r>
  <r>
    <n v="14443"/>
    <n v="89"/>
    <x v="970"/>
    <d v="2017-08-18T00:00:00"/>
    <n v="134"/>
    <b v="0"/>
    <s v="Approved"/>
    <s v="WeareA2B"/>
    <s v="Touring"/>
    <s v="medium"/>
    <s v="large"/>
    <n v="1362.99"/>
    <n v="57.74"/>
    <d v="2016-03-29T00:00:00"/>
    <n v="1305.25"/>
    <s v="F"/>
    <n v="22"/>
    <d v="1997-05-09T00:00:00"/>
    <n v="23.169427555809232"/>
    <n v="0"/>
    <s v="n/a"/>
    <s v="Mass Customer"/>
    <s v="N"/>
    <s v="Yes"/>
    <n v="2"/>
    <m/>
  </r>
  <r>
    <n v="14723"/>
    <n v="96"/>
    <x v="3098"/>
    <d v="2017-08-18T00:00:00"/>
    <n v="134"/>
    <b v="0"/>
    <s v="Approved"/>
    <s v="WeareA2B"/>
    <s v="Road"/>
    <s v="low"/>
    <s v="small"/>
    <n v="1172.78"/>
    <n v="1043.77"/>
    <d v="1991-05-06T00:00:00"/>
    <n v="129.01"/>
    <s v="F"/>
    <n v="76"/>
    <d v="1978-04-15T00:00:00"/>
    <n v="42.248879610603751"/>
    <s v="Clinical Specialist"/>
    <s v="Health"/>
    <s v="Affluent Customer"/>
    <s v="N"/>
    <s v="Yes"/>
    <n v="12"/>
    <m/>
  </r>
  <r>
    <n v="14905"/>
    <n v="0"/>
    <x v="2586"/>
    <d v="2017-08-18T00:00:00"/>
    <n v="134"/>
    <b v="1"/>
    <s v="Approved"/>
    <s v="WeareA2B"/>
    <s v="Standard"/>
    <s v="medium"/>
    <s v="small"/>
    <n v="175.89"/>
    <n v="131.91999999999999"/>
    <d v="2003-02-16T00:00:00"/>
    <n v="43.97"/>
    <s v="F"/>
    <n v="43"/>
    <d v="1977-11-23T00:00:00"/>
    <n v="42.640660432521564"/>
    <n v="0"/>
    <s v="Financial Services"/>
    <s v="High Net Worth"/>
    <s v="N"/>
    <s v="No"/>
    <n v="17"/>
    <m/>
  </r>
  <r>
    <n v="15238"/>
    <n v="83"/>
    <x v="3055"/>
    <d v="2017-08-18T00:00:00"/>
    <n v="134"/>
    <b v="1"/>
    <s v="Approved"/>
    <s v="Solex"/>
    <s v="Touring"/>
    <s v="medium"/>
    <s v="large"/>
    <n v="2083.94"/>
    <n v="675.03"/>
    <d v="2010-05-05T00:00:00"/>
    <n v="1408.91"/>
    <s v="M"/>
    <n v="55"/>
    <d v="1996-11-19T00:00:00"/>
    <n v="23.637920706494164"/>
    <s v="Information Systems Manager"/>
    <s v="Argiculture"/>
    <s v="Affluent Customer"/>
    <s v="N"/>
    <s v="No"/>
    <n v="5"/>
    <m/>
  </r>
  <r>
    <n v="15615"/>
    <n v="26"/>
    <x v="1726"/>
    <d v="2017-08-18T00:00:00"/>
    <n v="134"/>
    <b v="0"/>
    <s v="Approved"/>
    <s v="WeareA2B"/>
    <s v="Standard"/>
    <s v="medium"/>
    <s v="medium"/>
    <n v="1992.93"/>
    <n v="762.63"/>
    <d v="1991-11-10T00:00:00"/>
    <n v="1230.3000000000002"/>
    <s v="F"/>
    <n v="50"/>
    <d v="1971-05-06T00:00:00"/>
    <n v="49.196824816083208"/>
    <s v="Biostatistician IV"/>
    <s v="Property"/>
    <s v="Affluent Customer"/>
    <s v="N"/>
    <s v="Yes"/>
    <n v="14"/>
    <m/>
  </r>
  <r>
    <n v="15650"/>
    <n v="17"/>
    <x v="2305"/>
    <d v="2017-08-18T00:00:00"/>
    <n v="134"/>
    <b v="1"/>
    <s v="Approved"/>
    <s v="WeareA2B"/>
    <s v="Touring"/>
    <s v="medium"/>
    <s v="large"/>
    <n v="1362.99"/>
    <n v="57.74"/>
    <d v="1993-04-20T00:00:00"/>
    <n v="1305.25"/>
    <s v="F"/>
    <n v="20"/>
    <d v="1977-10-07T00:00:00"/>
    <n v="42.76942755580923"/>
    <n v="0"/>
    <s v="Financial Services"/>
    <s v="High Net Worth"/>
    <s v="N"/>
    <s v="Yes"/>
    <n v="13"/>
    <m/>
  </r>
  <r>
    <n v="15946"/>
    <n v="38"/>
    <x v="2383"/>
    <d v="2017-08-18T00:00:00"/>
    <n v="134"/>
    <b v="1"/>
    <s v="Approved"/>
    <s v="Solex"/>
    <s v="Standard"/>
    <s v="medium"/>
    <s v="medium"/>
    <n v="1577.53"/>
    <n v="826.51"/>
    <d v="2011-03-16T00:00:00"/>
    <n v="751.02"/>
    <s v="F"/>
    <n v="1"/>
    <d v="1987-03-28T00:00:00"/>
    <n v="33.292715227042109"/>
    <n v="0"/>
    <s v="Health"/>
    <s v="Mass Customer"/>
    <s v="N"/>
    <s v="No"/>
    <n v="8"/>
    <m/>
  </r>
  <r>
    <n v="16125"/>
    <n v="95"/>
    <x v="2723"/>
    <d v="2017-08-18T00:00:00"/>
    <n v="134"/>
    <b v="1"/>
    <s v="Approved"/>
    <s v="OHM Cycles"/>
    <s v="Touring"/>
    <s v="low"/>
    <s v="medium"/>
    <n v="1073.07"/>
    <n v="933.84"/>
    <d v="1997-01-25T00:00:00"/>
    <n v="139.2299999999999"/>
    <s v="F"/>
    <n v="22"/>
    <d v="1966-11-18T00:00:00"/>
    <n v="53.662578240740736"/>
    <s v="Staff Scientist"/>
    <s v="Manufacturing"/>
    <s v="High Net Worth"/>
    <s v="N"/>
    <s v="Yes"/>
    <n v="8"/>
    <m/>
  </r>
  <r>
    <n v="16242"/>
    <n v="79"/>
    <x v="2572"/>
    <d v="2017-08-18T00:00:00"/>
    <n v="134"/>
    <b v="1"/>
    <s v="Approved"/>
    <s v="Norco Bicycles"/>
    <s v="Standard"/>
    <s v="medium"/>
    <s v="medium"/>
    <n v="1555.58"/>
    <n v="818.01"/>
    <d v="2015-08-02T00:00:00"/>
    <n v="737.56999999999994"/>
    <s v="U"/>
    <n v="72"/>
    <d v="1899-12-30T00:00:00"/>
    <n v="0"/>
    <s v="Budget/Accounting Analyst I"/>
    <s v="IT"/>
    <s v="Mass Customer"/>
    <s v="N"/>
    <s v="Yes"/>
    <n v="0"/>
    <m/>
  </r>
  <r>
    <n v="16581"/>
    <n v="32"/>
    <x v="521"/>
    <d v="2017-08-18T00:00:00"/>
    <n v="134"/>
    <b v="1"/>
    <s v="Approved"/>
    <s v="Giant Bicycles"/>
    <s v="Standard"/>
    <s v="high"/>
    <s v="medium"/>
    <n v="1179"/>
    <n v="707.4"/>
    <d v="1997-08-25T00:00:00"/>
    <n v="471.6"/>
    <s v="F"/>
    <n v="23"/>
    <d v="1978-06-05T00:00:00"/>
    <n v="42.109153583206492"/>
    <s v="Paralegal"/>
    <s v="Financial Services"/>
    <s v="High Net Worth"/>
    <s v="N"/>
    <s v="No"/>
    <n v="12"/>
    <m/>
  </r>
  <r>
    <n v="17116"/>
    <n v="61"/>
    <x v="2920"/>
    <d v="2017-08-18T00:00:00"/>
    <n v="134"/>
    <b v="1"/>
    <s v="Approved"/>
    <s v="OHM Cycles"/>
    <s v="Standard"/>
    <s v="low"/>
    <s v="medium"/>
    <n v="71.16"/>
    <n v="56.93"/>
    <d v="1993-06-23T00:00:00"/>
    <n v="14.229999999999997"/>
    <s v="F"/>
    <n v="72"/>
    <d v="1963-05-02T00:00:00"/>
    <n v="57.213263172247586"/>
    <s v="Web Developer I"/>
    <s v="Retail"/>
    <s v="Mass Customer"/>
    <s v="N"/>
    <s v="Yes"/>
    <n v="4"/>
    <m/>
  </r>
  <r>
    <n v="17282"/>
    <n v="16"/>
    <x v="3099"/>
    <d v="2017-08-18T00:00:00"/>
    <n v="134"/>
    <b v="0"/>
    <s v="Approved"/>
    <s v="Norco Bicycles"/>
    <s v="Standard"/>
    <s v="high"/>
    <s v="small"/>
    <n v="1661.92"/>
    <n v="1479.11"/>
    <d v="1994-09-09T00:00:00"/>
    <n v="182.81000000000017"/>
    <s v="F"/>
    <n v="79"/>
    <d v="1967-07-06T00:00:00"/>
    <n v="53.03244125443937"/>
    <s v="Professor"/>
    <s v="n/a"/>
    <s v="Affluent Customer"/>
    <s v="N"/>
    <s v="No"/>
    <n v="11"/>
    <m/>
  </r>
  <r>
    <n v="17343"/>
    <n v="85"/>
    <x v="612"/>
    <d v="2017-08-18T00:00:00"/>
    <n v="134"/>
    <b v="0"/>
    <s v="Approved"/>
    <s v="WeareA2B"/>
    <s v="Standard"/>
    <s v="medium"/>
    <s v="medium"/>
    <n v="752.64"/>
    <n v="205.36"/>
    <d v="2015-08-02T00:00:00"/>
    <n v="547.28"/>
    <s v="F"/>
    <n v="73"/>
    <d v="1985-05-04T00:00:00"/>
    <n v="35.191345364028408"/>
    <s v="Statistician II"/>
    <s v="Retail"/>
    <s v="Mass Customer"/>
    <s v="N"/>
    <s v="No"/>
    <n v="10"/>
    <m/>
  </r>
  <r>
    <n v="17484"/>
    <n v="30"/>
    <x v="2524"/>
    <d v="2017-08-18T00:00:00"/>
    <n v="134"/>
    <b v="0"/>
    <s v="Approved"/>
    <s v="Solex"/>
    <s v="Standard"/>
    <s v="high"/>
    <s v="medium"/>
    <n v="748.17"/>
    <n v="448.9"/>
    <d v="1991-11-10T00:00:00"/>
    <n v="299.27"/>
    <s v="M"/>
    <n v="47"/>
    <d v="1972-08-01T00:00:00"/>
    <n v="47.955728925672247"/>
    <s v="Environmental Specialist"/>
    <s v="Argiculture"/>
    <s v="Mass Customer"/>
    <s v="N"/>
    <s v="No"/>
    <n v="19"/>
    <m/>
  </r>
  <r>
    <n v="17553"/>
    <n v="71"/>
    <x v="1837"/>
    <d v="2017-08-18T00:00:00"/>
    <n v="134"/>
    <b v="0"/>
    <s v="Approved"/>
    <s v="Solex"/>
    <s v="Standard"/>
    <s v="high"/>
    <s v="large"/>
    <n v="1842.92"/>
    <n v="1105.75"/>
    <d v="1995-10-24T00:00:00"/>
    <n v="737.17000000000007"/>
    <s v="F"/>
    <n v="9"/>
    <d v="1977-04-04T00:00:00"/>
    <n v="43.279016596905123"/>
    <s v="Junior Executive"/>
    <s v="Manufacturing"/>
    <s v="Mass Customer"/>
    <s v="N"/>
    <s v="No"/>
    <n v="16"/>
    <m/>
  </r>
  <r>
    <n v="17674"/>
    <n v="41"/>
    <x v="578"/>
    <d v="2017-08-18T00:00:00"/>
    <n v="134"/>
    <b v="0"/>
    <s v="Approved"/>
    <s v="Solex"/>
    <s v="Road"/>
    <s v="medium"/>
    <s v="medium"/>
    <n v="416.98"/>
    <n v="312.74"/>
    <d v="1997-05-10T00:00:00"/>
    <n v="104.24000000000001"/>
    <s v="F"/>
    <n v="46"/>
    <d v="1977-12-16T00:00:00"/>
    <n v="42.577646733891427"/>
    <s v="Business Systems Development Analyst"/>
    <s v="Telecommunications"/>
    <s v="Mass Customer"/>
    <s v="N"/>
    <s v="No"/>
    <n v="10"/>
    <m/>
  </r>
  <r>
    <n v="17864"/>
    <n v="33"/>
    <x v="1434"/>
    <d v="2017-08-18T00:00:00"/>
    <n v="134"/>
    <b v="1"/>
    <s v="Approved"/>
    <s v="Giant Bicycles"/>
    <s v="Standard"/>
    <s v="medium"/>
    <s v="small"/>
    <n v="1311.44"/>
    <n v="1167.18"/>
    <d v="1992-10-11T00:00:00"/>
    <n v="144.26"/>
    <s v="M"/>
    <n v="15"/>
    <d v="1984-01-27T00:00:00"/>
    <n v="36.45983851471334"/>
    <s v="Biostatistician IV"/>
    <s v="n/a"/>
    <s v="Mass Customer"/>
    <s v="N"/>
    <s v="No"/>
    <n v="16"/>
    <m/>
  </r>
  <r>
    <n v="17872"/>
    <n v="88"/>
    <x v="2678"/>
    <d v="2017-08-18T00:00:00"/>
    <n v="134"/>
    <b v="1"/>
    <s v="Approved"/>
    <s v="Norco Bicycles"/>
    <s v="Standard"/>
    <s v="high"/>
    <s v="small"/>
    <n v="1661.92"/>
    <n v="1479.11"/>
    <d v="1993-10-02T00:00:00"/>
    <n v="182.81000000000017"/>
    <s v="M"/>
    <n v="91"/>
    <d v="1969-12-21T00:00:00"/>
    <n v="50.569427555809234"/>
    <s v="Food Chemist"/>
    <s v="Health"/>
    <s v="High Net Worth"/>
    <s v="N"/>
    <s v="Yes"/>
    <n v="12"/>
    <m/>
  </r>
  <r>
    <n v="18730"/>
    <n v="38"/>
    <x v="930"/>
    <d v="2017-08-18T00:00:00"/>
    <n v="134"/>
    <b v="1"/>
    <s v="Approved"/>
    <s v="Solex"/>
    <s v="Standard"/>
    <s v="medium"/>
    <s v="medium"/>
    <n v="1577.53"/>
    <n v="826.51"/>
    <d v="2010-06-07T00:00:00"/>
    <n v="751.02"/>
    <s v="F"/>
    <n v="34"/>
    <d v="1976-11-30T00:00:00"/>
    <n v="43.621482350329778"/>
    <s v="Electrical Engineer"/>
    <s v="Manufacturing"/>
    <s v="Affluent Customer"/>
    <s v="N"/>
    <s v="Yes"/>
    <n v="11"/>
    <m/>
  </r>
  <r>
    <n v="19075"/>
    <n v="10"/>
    <x v="2505"/>
    <d v="2017-08-18T00:00:00"/>
    <n v="134"/>
    <b v="1"/>
    <s v="Approved"/>
    <s v="WeareA2B"/>
    <s v="Touring"/>
    <s v="medium"/>
    <s v="medium"/>
    <n v="1466.68"/>
    <n v="363.25"/>
    <d v="2014-03-03T00:00:00"/>
    <n v="1103.43"/>
    <s v="F"/>
    <n v="30"/>
    <d v="1980-12-30T00:00:00"/>
    <n v="39.536550843480462"/>
    <s v="Engineer III"/>
    <s v="Financial Services"/>
    <s v="Mass Customer"/>
    <s v="N"/>
    <s v="No"/>
    <n v="13"/>
    <m/>
  </r>
  <r>
    <n v="19249"/>
    <n v="44"/>
    <x v="269"/>
    <d v="2017-08-18T00:00:00"/>
    <n v="134"/>
    <b v="1"/>
    <s v="Approved"/>
    <s v="WeareA2B"/>
    <s v="Standard"/>
    <s v="medium"/>
    <s v="medium"/>
    <n v="1769.64"/>
    <n v="108.76"/>
    <d v="2006-10-01T00:00:00"/>
    <n v="1660.88"/>
    <s v="F"/>
    <n v="5"/>
    <d v="1974-01-14T00:00:00"/>
    <n v="46.500934405124298"/>
    <s v="Web Developer IV"/>
    <s v="Argiculture"/>
    <s v="Affluent Customer"/>
    <s v="N"/>
    <s v="Yes"/>
    <n v="21"/>
    <m/>
  </r>
  <r>
    <n v="19588"/>
    <n v="7"/>
    <x v="822"/>
    <d v="2017-08-18T00:00:00"/>
    <n v="134"/>
    <b v="1"/>
    <s v="Approved"/>
    <s v="Trek Bicycles"/>
    <s v="Road"/>
    <s v="low"/>
    <s v="medium"/>
    <n v="980.37"/>
    <n v="234.43"/>
    <d v="2004-09-28T00:00:00"/>
    <n v="745.94"/>
    <s v="M"/>
    <n v="97"/>
    <d v="1990-07-08T00:00:00"/>
    <n v="30.010523446220191"/>
    <s v="Internal Auditor"/>
    <s v="Financial Services"/>
    <s v="Mass Customer"/>
    <s v="N"/>
    <s v="No"/>
    <n v="4"/>
    <m/>
  </r>
  <r>
    <n v="7460"/>
    <n v="16"/>
    <x v="2607"/>
    <d v="2017-02-12T00:00:00"/>
    <m/>
    <m/>
    <s v="Approved"/>
    <s v="Norco Bicycles"/>
    <s v="Standard"/>
    <s v="high"/>
    <s v="small"/>
    <n v="1661.92"/>
    <n v="1479.11"/>
    <n v="34586"/>
    <m/>
    <m/>
    <m/>
    <m/>
    <m/>
    <m/>
    <m/>
    <m/>
    <m/>
    <m/>
    <m/>
    <m/>
  </r>
  <r>
    <n v="594"/>
    <n v="2"/>
    <x v="3100"/>
    <d v="2017-08-17T00:00:00"/>
    <n v="135"/>
    <b v="0"/>
    <s v="Approved"/>
    <s v="Giant Bicycles"/>
    <s v="Road"/>
    <s v="low"/>
    <s v="small"/>
    <n v="590.26"/>
    <n v="525.33000000000004"/>
    <d v="2010-11-05T00:00:00"/>
    <n v="64.92999999999995"/>
    <s v="M"/>
    <n v="29"/>
    <d v="1978-07-22T00:00:00"/>
    <n v="41.980386459918819"/>
    <s v="Developer III"/>
    <s v="n/a"/>
    <s v="High Net Worth"/>
    <s v="N"/>
    <s v="No"/>
    <n v="7"/>
    <m/>
  </r>
  <r>
    <n v="985"/>
    <n v="55"/>
    <x v="2410"/>
    <d v="2017-08-17T00:00:00"/>
    <n v="135"/>
    <b v="1"/>
    <s v="Approved"/>
    <s v="Trek Bicycles"/>
    <s v="Road"/>
    <s v="medium"/>
    <s v="large"/>
    <n v="1894.19"/>
    <n v="598.76"/>
    <d v="2003-07-21T00:00:00"/>
    <n v="1295.43"/>
    <s v="M"/>
    <n v="59"/>
    <d v="1978-01-19T00:00:00"/>
    <n v="42.484496048959919"/>
    <s v="Dental Hygienist"/>
    <s v="Health"/>
    <s v="Affluent Customer"/>
    <s v="N"/>
    <s v="No"/>
    <n v="17"/>
    <m/>
  </r>
  <r>
    <n v="1360"/>
    <n v="3"/>
    <x v="2318"/>
    <d v="2017-08-17T00:00:00"/>
    <n v="135"/>
    <b v="0"/>
    <s v="Approved"/>
    <s v="Trek Bicycles"/>
    <s v="Standard"/>
    <s v="medium"/>
    <s v="large"/>
    <n v="2091.4699999999998"/>
    <n v="388.92"/>
    <d v="2011-05-07T00:00:00"/>
    <n v="1702.5499999999997"/>
    <s v="M"/>
    <n v="43"/>
    <d v="1978-01-04T00:00:00"/>
    <n v="42.525591939370877"/>
    <s v="Assistant Manager"/>
    <s v="Property"/>
    <s v="Mass Customer"/>
    <s v="N"/>
    <s v="No"/>
    <n v="12"/>
    <m/>
  </r>
  <r>
    <n v="1405"/>
    <n v="3"/>
    <x v="2802"/>
    <d v="2017-08-17T00:00:00"/>
    <n v="135"/>
    <b v="0"/>
    <s v="Approved"/>
    <s v="Trek Bicycles"/>
    <s v="Standard"/>
    <s v="medium"/>
    <s v="large"/>
    <n v="2091.4699999999998"/>
    <n v="388.92"/>
    <d v="2001-11-25T00:00:00"/>
    <n v="1702.5499999999997"/>
    <s v="M"/>
    <n v="38"/>
    <d v="1977-02-27T00:00:00"/>
    <n v="43.377646733891424"/>
    <s v="Media Manager IV"/>
    <s v="n/a"/>
    <s v="Mass Customer"/>
    <s v="N"/>
    <s v="Yes"/>
    <n v="18"/>
    <m/>
  </r>
  <r>
    <n v="2300"/>
    <n v="50"/>
    <x v="2965"/>
    <d v="2017-08-17T00:00:00"/>
    <n v="135"/>
    <b v="1"/>
    <s v="Approved"/>
    <s v="WeareA2B"/>
    <s v="Standard"/>
    <s v="medium"/>
    <s v="small"/>
    <n v="175.89"/>
    <n v="131.91999999999999"/>
    <d v="2003-02-16T00:00:00"/>
    <n v="43.97"/>
    <s v="M"/>
    <n v="38"/>
    <d v="1968-09-06T00:00:00"/>
    <n v="51.859838514713338"/>
    <s v="Quality Engineer"/>
    <s v="n/a"/>
    <s v="Mass Customer"/>
    <s v="N"/>
    <s v="No"/>
    <n v="5"/>
    <m/>
  </r>
  <r>
    <n v="2311"/>
    <n v="3"/>
    <x v="1196"/>
    <d v="2017-08-17T00:00:00"/>
    <n v="135"/>
    <b v="1"/>
    <s v="Approved"/>
    <s v="Trek Bicycles"/>
    <s v="Standard"/>
    <s v="medium"/>
    <s v="large"/>
    <n v="2091.4699999999998"/>
    <n v="388.92"/>
    <d v="2007-08-04T00:00:00"/>
    <n v="1702.5499999999997"/>
    <s v="F"/>
    <n v="52"/>
    <d v="1990-03-26T00:00:00"/>
    <n v="30.295454953069505"/>
    <s v="Design Engineer"/>
    <s v="Financial Services"/>
    <s v="Affluent Customer"/>
    <s v="N"/>
    <s v="Yes"/>
    <n v="11"/>
    <m/>
  </r>
  <r>
    <n v="2538"/>
    <n v="61"/>
    <x v="2412"/>
    <d v="2017-08-17T00:00:00"/>
    <n v="135"/>
    <b v="0"/>
    <s v="Approved"/>
    <s v="OHM Cycles"/>
    <s v="Standard"/>
    <s v="low"/>
    <s v="medium"/>
    <n v="71.16"/>
    <n v="56.93"/>
    <d v="2015-06-17T00:00:00"/>
    <n v="14.229999999999997"/>
    <s v="M"/>
    <n v="6"/>
    <d v="1989-08-09T00:00:00"/>
    <n v="30.922852213343479"/>
    <s v="Geological Engineer"/>
    <s v="Manufacturing"/>
    <s v="Mass Customer"/>
    <s v="N"/>
    <s v="No"/>
    <n v="13"/>
    <m/>
  </r>
  <r>
    <n v="2910"/>
    <n v="22"/>
    <x v="1213"/>
    <d v="2017-08-17T00:00:00"/>
    <n v="135"/>
    <b v="1"/>
    <s v="Approved"/>
    <s v="WeareA2B"/>
    <s v="Standard"/>
    <s v="medium"/>
    <s v="medium"/>
    <n v="60.34"/>
    <n v="45.26"/>
    <d v="1993-07-15T00:00:00"/>
    <n v="15.080000000000005"/>
    <s v="F"/>
    <n v="59"/>
    <d v="1985-12-19T00:00:00"/>
    <n v="34.563948103754434"/>
    <n v="0"/>
    <s v="n/a"/>
    <s v="Mass Customer"/>
    <s v="N"/>
    <s v="No"/>
    <n v="11"/>
    <m/>
  </r>
  <r>
    <n v="2932"/>
    <n v="37"/>
    <x v="325"/>
    <d v="2017-08-17T00:00:00"/>
    <n v="135"/>
    <b v="1"/>
    <s v="Approved"/>
    <s v="OHM Cycles"/>
    <s v="Standard"/>
    <s v="low"/>
    <s v="medium"/>
    <n v="1793.43"/>
    <n v="248.82"/>
    <d v="1999-07-20T00:00:00"/>
    <n v="1544.6100000000001"/>
    <s v="M"/>
    <n v="74"/>
    <d v="1980-09-20T00:00:00"/>
    <n v="39.813263172247588"/>
    <s v="Safety Technician I"/>
    <s v="Manufacturing"/>
    <s v="Affluent Customer"/>
    <s v="N"/>
    <s v="Yes"/>
    <n v="16"/>
    <m/>
  </r>
  <r>
    <n v="3142"/>
    <n v="10"/>
    <x v="971"/>
    <d v="2017-08-17T00:00:00"/>
    <n v="135"/>
    <b v="1"/>
    <s v="Approved"/>
    <s v="WeareA2B"/>
    <s v="Touring"/>
    <s v="medium"/>
    <s v="medium"/>
    <n v="1466.68"/>
    <n v="363.25"/>
    <d v="2014-03-03T00:00:00"/>
    <n v="1103.43"/>
    <s v="M"/>
    <n v="65"/>
    <d v="1999-11-24T00:00:00"/>
    <n v="20.624222076357178"/>
    <n v="0"/>
    <s v="n/a"/>
    <s v="Affluent Customer"/>
    <s v="N"/>
    <s v="No"/>
    <n v="1"/>
    <m/>
  </r>
  <r>
    <n v="3240"/>
    <n v="95"/>
    <x v="2883"/>
    <d v="2017-08-17T00:00:00"/>
    <n v="135"/>
    <b v="1"/>
    <s v="Approved"/>
    <s v="OHM Cycles"/>
    <s v="Touring"/>
    <s v="low"/>
    <s v="medium"/>
    <n v="1073.07"/>
    <n v="933.84"/>
    <d v="2015-08-10T00:00:00"/>
    <n v="139.2299999999999"/>
    <s v="M"/>
    <n v="99"/>
    <d v="1985-11-08T00:00:00"/>
    <n v="34.676276870877729"/>
    <s v="Computer Systems Analyst II"/>
    <s v="Entertainment"/>
    <s v="High Net Worth"/>
    <s v="N"/>
    <s v="Yes"/>
    <n v="18"/>
    <m/>
  </r>
  <r>
    <n v="3654"/>
    <n v="33"/>
    <x v="3097"/>
    <d v="2017-08-17T00:00:00"/>
    <n v="135"/>
    <b v="1"/>
    <s v="Approved"/>
    <s v="Giant Bicycles"/>
    <s v="Standard"/>
    <s v="medium"/>
    <s v="small"/>
    <n v="1311.44"/>
    <n v="1167.18"/>
    <d v="1999-12-04T00:00:00"/>
    <n v="144.26"/>
    <s v="M"/>
    <n v="27"/>
    <d v="1957-04-15T00:00:00"/>
    <n v="63.262578240740737"/>
    <s v="Recruiting Manager"/>
    <s v="Property"/>
    <s v="Mass Customer"/>
    <s v="N"/>
    <s v="No"/>
    <n v="8"/>
    <m/>
  </r>
  <r>
    <n v="3686"/>
    <n v="57"/>
    <x v="1477"/>
    <d v="2017-08-17T00:00:00"/>
    <n v="135"/>
    <b v="0"/>
    <s v="Approved"/>
    <s v="WeareA2B"/>
    <s v="Touring"/>
    <s v="medium"/>
    <s v="large"/>
    <n v="1890.39"/>
    <n v="260.14"/>
    <d v="1991-01-21T00:00:00"/>
    <n v="1630.25"/>
    <s v="M"/>
    <n v="60"/>
    <d v="1998-05-09T00:00:00"/>
    <n v="22.169427555809232"/>
    <s v="Account Representative I"/>
    <s v="n/a"/>
    <s v="Affluent Customer"/>
    <s v="N"/>
    <s v="No"/>
    <n v="1"/>
    <m/>
  </r>
  <r>
    <n v="3965"/>
    <n v="17"/>
    <x v="2395"/>
    <d v="2017-08-17T00:00:00"/>
    <n v="135"/>
    <b v="1"/>
    <s v="Approved"/>
    <s v="Solex"/>
    <s v="Standard"/>
    <s v="high"/>
    <s v="medium"/>
    <n v="1024.6600000000001"/>
    <n v="614.79999999999995"/>
    <d v="1996-04-05T00:00:00"/>
    <n v="409.86000000000013"/>
    <s v="F"/>
    <n v="49"/>
    <d v="1997-04-21T00:00:00"/>
    <n v="23.218742624302383"/>
    <s v="Product Engineer"/>
    <s v="Financial Services"/>
    <s v="Affluent Customer"/>
    <s v="N"/>
    <s v="Yes"/>
    <n v="4"/>
    <m/>
  </r>
  <r>
    <n v="4525"/>
    <n v="49"/>
    <x v="882"/>
    <d v="2017-08-17T00:00:00"/>
    <n v="135"/>
    <b v="0"/>
    <s v="Approved"/>
    <s v="Trek Bicycles"/>
    <s v="Road"/>
    <s v="medium"/>
    <s v="medium"/>
    <n v="533.51"/>
    <n v="400.13"/>
    <d v="2012-04-10T00:00:00"/>
    <n v="133.38"/>
    <s v="F"/>
    <n v="82"/>
    <d v="1997-05-11T00:00:00"/>
    <n v="23.163948103754439"/>
    <s v="Food Chemist"/>
    <s v="Health"/>
    <s v="Mass Customer"/>
    <s v="N"/>
    <s v="Yes"/>
    <n v="1"/>
    <m/>
  </r>
  <r>
    <n v="4913"/>
    <n v="87"/>
    <x v="2972"/>
    <d v="2017-08-17T00:00:00"/>
    <n v="135"/>
    <b v="0"/>
    <s v="Approved"/>
    <s v="OHM Cycles"/>
    <s v="Standard"/>
    <s v="medium"/>
    <s v="medium"/>
    <n v="1636.9"/>
    <n v="44.71"/>
    <d v="2010-08-20T00:00:00"/>
    <n v="1592.19"/>
    <s v="M"/>
    <n v="50"/>
    <d v="1971-04-01T00:00:00"/>
    <n v="49.292715227042109"/>
    <s v="Analyst Programmer"/>
    <s v="n/a"/>
    <s v="High Net Worth"/>
    <s v="N"/>
    <s v="No"/>
    <n v="11"/>
    <m/>
  </r>
  <r>
    <n v="5141"/>
    <n v="50"/>
    <x v="2060"/>
    <d v="2017-08-17T00:00:00"/>
    <n v="135"/>
    <b v="0"/>
    <s v="Approved"/>
    <s v="WeareA2B"/>
    <s v="Standard"/>
    <s v="medium"/>
    <s v="small"/>
    <n v="175.89"/>
    <n v="131.91999999999999"/>
    <d v="2003-02-16T00:00:00"/>
    <n v="43.97"/>
    <s v="M"/>
    <n v="97"/>
    <d v="1974-11-23T00:00:00"/>
    <n v="45.643400158548957"/>
    <s v="Financial Advisor"/>
    <s v="Financial Services"/>
    <s v="Affluent Customer"/>
    <s v="N"/>
    <s v="No"/>
    <n v="16"/>
    <m/>
  </r>
  <r>
    <n v="5300"/>
    <n v="16"/>
    <x v="259"/>
    <d v="2017-08-17T00:00:00"/>
    <n v="135"/>
    <b v="0"/>
    <s v="Approved"/>
    <s v="Norco Bicycles"/>
    <s v="Standard"/>
    <s v="high"/>
    <s v="small"/>
    <n v="1661.92"/>
    <n v="1479.11"/>
    <d v="1993-07-15T00:00:00"/>
    <n v="182.81000000000017"/>
    <s v="F"/>
    <n v="8"/>
    <d v="1955-10-11T00:00:00"/>
    <n v="64.77490700786403"/>
    <n v="0"/>
    <s v="Telecommunications"/>
    <s v="Mass Customer"/>
    <s v="N"/>
    <s v="Yes"/>
    <n v="18"/>
    <m/>
  </r>
  <r>
    <n v="5350"/>
    <n v="100"/>
    <x v="392"/>
    <d v="2017-08-17T00:00:00"/>
    <n v="135"/>
    <b v="0"/>
    <s v="Approved"/>
    <s v="Trek Bicycles"/>
    <s v="Standard"/>
    <s v="medium"/>
    <s v="small"/>
    <n v="1386.84"/>
    <n v="1234.29"/>
    <d v="2003-08-05T00:00:00"/>
    <n v="152.54999999999995"/>
    <s v="F"/>
    <n v="55"/>
    <d v="1959-03-26T00:00:00"/>
    <n v="61.317372761288681"/>
    <s v="Physical Therapy Assistant"/>
    <s v="IT"/>
    <s v="High Net Worth"/>
    <s v="N"/>
    <s v="No"/>
    <n v="19"/>
    <m/>
  </r>
  <r>
    <n v="5466"/>
    <n v="85"/>
    <x v="561"/>
    <d v="2017-08-17T00:00:00"/>
    <n v="135"/>
    <b v="1"/>
    <s v="Approved"/>
    <s v="WeareA2B"/>
    <s v="Standard"/>
    <s v="medium"/>
    <s v="medium"/>
    <n v="1228.07"/>
    <n v="400.91"/>
    <d v="1997-01-25T00:00:00"/>
    <n v="827.15999999999985"/>
    <s v="F"/>
    <n v="84"/>
    <d v="1958-10-23T00:00:00"/>
    <n v="61.739290569507865"/>
    <s v="Community Outreach Specialist"/>
    <s v="n/a"/>
    <s v="High Net Worth"/>
    <s v="N"/>
    <s v="Yes"/>
    <n v="12"/>
    <m/>
  </r>
  <r>
    <n v="5717"/>
    <n v="84"/>
    <x v="563"/>
    <d v="2017-08-17T00:00:00"/>
    <n v="135"/>
    <b v="0"/>
    <s v="Approved"/>
    <s v="Trek Bicycles"/>
    <s v="Road"/>
    <s v="medium"/>
    <s v="medium"/>
    <n v="290.62"/>
    <n v="215.14"/>
    <d v="1993-04-20T00:00:00"/>
    <n v="75.480000000000018"/>
    <s v="F"/>
    <n v="23"/>
    <d v="1974-12-07T00:00:00"/>
    <n v="45.605043994165399"/>
    <s v="Legal Assistant"/>
    <s v="Financial Services"/>
    <s v="Mass Customer"/>
    <s v="N"/>
    <s v="Yes"/>
    <n v="10"/>
    <m/>
  </r>
  <r>
    <n v="6128"/>
    <n v="23"/>
    <x v="2097"/>
    <d v="2017-08-17T00:00:00"/>
    <n v="135"/>
    <b v="1"/>
    <s v="Approved"/>
    <s v="Norco Bicycles"/>
    <s v="Mountain"/>
    <s v="low"/>
    <s v="small"/>
    <n v="688.63"/>
    <n v="612.88"/>
    <d v="1993-10-02T00:00:00"/>
    <n v="75.75"/>
    <s v="F"/>
    <n v="20"/>
    <d v="1974-08-26T00:00:00"/>
    <n v="45.887235774987317"/>
    <s v="Professor"/>
    <s v="Financial Services"/>
    <s v="Mass Customer"/>
    <s v="N"/>
    <s v="No"/>
    <n v="14"/>
    <m/>
  </r>
  <r>
    <n v="6201"/>
    <n v="70"/>
    <x v="2258"/>
    <d v="2017-08-17T00:00:00"/>
    <n v="135"/>
    <b v="0"/>
    <s v="Approved"/>
    <s v="Trek Bicycles"/>
    <s v="Standard"/>
    <s v="high"/>
    <s v="medium"/>
    <n v="495.72"/>
    <n v="297.43"/>
    <d v="2015-04-11T00:00:00"/>
    <n v="198.29000000000002"/>
    <s v="F"/>
    <n v="63"/>
    <d v="1990-10-27T00:00:00"/>
    <n v="29.706413857179093"/>
    <s v="Senior Quality Engineer"/>
    <s v="Argiculture"/>
    <s v="Mass Customer"/>
    <s v="N"/>
    <s v="No"/>
    <n v="5"/>
    <m/>
  </r>
  <r>
    <n v="6911"/>
    <n v="98"/>
    <x v="3101"/>
    <d v="2017-08-17T00:00:00"/>
    <n v="135"/>
    <b v="1"/>
    <s v="Approved"/>
    <s v="Trek Bicycles"/>
    <s v="Standard"/>
    <s v="high"/>
    <s v="medium"/>
    <n v="358.39"/>
    <n v="215.03"/>
    <d v="2004-01-16T00:00:00"/>
    <n v="143.35999999999999"/>
    <s v="F"/>
    <n v="84"/>
    <d v="1975-08-16T00:00:00"/>
    <n v="44.914633035261289"/>
    <s v="Product Engineer"/>
    <s v="Manufacturing"/>
    <s v="Mass Customer"/>
    <s v="N"/>
    <s v="No"/>
    <n v="11"/>
    <m/>
  </r>
  <r>
    <n v="7010"/>
    <n v="88"/>
    <x v="1209"/>
    <d v="2017-08-17T00:00:00"/>
    <n v="135"/>
    <b v="0"/>
    <s v="Approved"/>
    <s v="Norco Bicycles"/>
    <s v="Standard"/>
    <s v="medium"/>
    <s v="medium"/>
    <n v="1198.46"/>
    <n v="381.1"/>
    <d v="2005-05-10T00:00:00"/>
    <n v="817.36"/>
    <s v="F"/>
    <n v="39"/>
    <d v="1994-06-20T00:00:00"/>
    <n v="26.057098788685945"/>
    <s v="Senior Financial Analyst"/>
    <s v="Financial Services"/>
    <s v="Mass Customer"/>
    <s v="N"/>
    <s v="Yes"/>
    <n v="1"/>
    <m/>
  </r>
  <r>
    <n v="7904"/>
    <n v="30"/>
    <x v="1066"/>
    <d v="2017-08-17T00:00:00"/>
    <n v="135"/>
    <b v="0"/>
    <s v="Approved"/>
    <s v="Solex"/>
    <s v="Standard"/>
    <s v="high"/>
    <s v="medium"/>
    <n v="748.17"/>
    <n v="448.9"/>
    <d v="2006-11-10T00:00:00"/>
    <n v="299.27"/>
    <s v="M"/>
    <n v="89"/>
    <d v="1974-08-29T00:00:00"/>
    <n v="45.879016596905124"/>
    <s v="Senior Cost Accountant"/>
    <s v="Financial Services"/>
    <s v="Affluent Customer"/>
    <s v="N"/>
    <s v="Yes"/>
    <n v="11"/>
    <m/>
  </r>
  <r>
    <n v="8105"/>
    <n v="91"/>
    <x v="1434"/>
    <d v="2017-08-17T00:00:00"/>
    <n v="135"/>
    <b v="0"/>
    <s v="Approved"/>
    <s v="Solex"/>
    <s v="Standard"/>
    <s v="medium"/>
    <s v="medium"/>
    <n v="100.35"/>
    <n v="75.260000000000005"/>
    <d v="1999-07-26T00:00:00"/>
    <n v="25.089999999999989"/>
    <s v="M"/>
    <n v="15"/>
    <d v="1984-01-27T00:00:00"/>
    <n v="36.45983851471334"/>
    <s v="Biostatistician IV"/>
    <s v="n/a"/>
    <s v="Mass Customer"/>
    <s v="N"/>
    <s v="No"/>
    <n v="16"/>
    <m/>
  </r>
  <r>
    <n v="8666"/>
    <n v="3"/>
    <x v="2884"/>
    <d v="2017-08-17T00:00:00"/>
    <n v="135"/>
    <b v="1"/>
    <s v="Approved"/>
    <s v="Trek Bicycles"/>
    <s v="Standard"/>
    <s v="medium"/>
    <s v="large"/>
    <n v="2091.4699999999998"/>
    <n v="388.92"/>
    <d v="2012-04-10T00:00:00"/>
    <n v="1702.5499999999997"/>
    <s v="F"/>
    <n v="28"/>
    <d v="2000-01-15T00:00:00"/>
    <n v="20.481756322932519"/>
    <s v="Human Resources Manager"/>
    <s v="Financial Services"/>
    <s v="Mass Customer"/>
    <s v="N"/>
    <s v="No"/>
    <n v="1"/>
    <m/>
  </r>
  <r>
    <n v="9220"/>
    <n v="79"/>
    <x v="1639"/>
    <d v="2017-08-17T00:00:00"/>
    <n v="135"/>
    <b v="0"/>
    <s v="Approved"/>
    <s v="Norco Bicycles"/>
    <s v="Standard"/>
    <s v="medium"/>
    <s v="medium"/>
    <n v="1555.58"/>
    <n v="818.01"/>
    <d v="1997-01-25T00:00:00"/>
    <n v="737.56999999999994"/>
    <s v="F"/>
    <n v="22"/>
    <d v="1997-10-16T00:00:00"/>
    <n v="22.731071391425669"/>
    <s v="Marketing Assistant"/>
    <s v="Argiculture"/>
    <s v="Mass Customer"/>
    <s v="N"/>
    <s v="Yes"/>
    <n v="1"/>
    <m/>
  </r>
  <r>
    <n v="9522"/>
    <n v="98"/>
    <x v="2917"/>
    <d v="2017-08-17T00:00:00"/>
    <n v="135"/>
    <b v="1"/>
    <s v="Approved"/>
    <s v="Trek Bicycles"/>
    <s v="Standard"/>
    <s v="high"/>
    <s v="medium"/>
    <n v="358.39"/>
    <n v="215.03"/>
    <d v="2004-01-16T00:00:00"/>
    <n v="143.35999999999999"/>
    <s v="F"/>
    <n v="24"/>
    <d v="1977-03-28T00:00:00"/>
    <n v="43.298194679096902"/>
    <s v="Accountant III"/>
    <s v="Manufacturing"/>
    <s v="Mass Customer"/>
    <s v="N"/>
    <s v="No"/>
    <n v="18"/>
    <m/>
  </r>
  <r>
    <n v="9730"/>
    <n v="23"/>
    <x v="2873"/>
    <d v="2017-08-17T00:00:00"/>
    <n v="135"/>
    <b v="1"/>
    <s v="Approved"/>
    <s v="Norco Bicycles"/>
    <s v="Mountain"/>
    <s v="low"/>
    <s v="small"/>
    <n v="688.63"/>
    <n v="612.88"/>
    <d v="2011-05-07T00:00:00"/>
    <n v="75.75"/>
    <s v="M"/>
    <n v="73"/>
    <d v="1999-06-16T00:00:00"/>
    <n v="21.065317966768138"/>
    <s v="Chemical Engineer"/>
    <s v="Manufacturing"/>
    <s v="Affluent Customer"/>
    <s v="N"/>
    <s v="Yes"/>
    <n v="2"/>
    <m/>
  </r>
  <r>
    <n v="10062"/>
    <n v="13"/>
    <x v="2480"/>
    <d v="2017-08-17T00:00:00"/>
    <n v="135"/>
    <b v="0"/>
    <s v="Approved"/>
    <s v="Solex"/>
    <s v="Standard"/>
    <s v="medium"/>
    <s v="medium"/>
    <n v="1163.8900000000001"/>
    <n v="589.27"/>
    <d v="1996-04-05T00:00:00"/>
    <n v="574.62000000000012"/>
    <s v="F"/>
    <n v="36"/>
    <d v="1964-07-08T00:00:00"/>
    <n v="56.026961802384577"/>
    <s v="Junior Executive"/>
    <s v="Manufacturing"/>
    <s v="Mass Customer"/>
    <s v="N"/>
    <s v="Yes"/>
    <n v="12"/>
    <m/>
  </r>
  <r>
    <n v="10848"/>
    <n v="83"/>
    <x v="626"/>
    <d v="2017-08-17T00:00:00"/>
    <n v="135"/>
    <b v="1"/>
    <s v="Approved"/>
    <s v="Solex"/>
    <s v="Touring"/>
    <s v="medium"/>
    <s v="large"/>
    <n v="2083.94"/>
    <n v="675.03"/>
    <d v="2013-09-16T00:00:00"/>
    <n v="1408.91"/>
    <s v="M"/>
    <n v="42"/>
    <d v="1978-08-07T00:00:00"/>
    <n v="41.936550843480468"/>
    <s v="Accountant IV"/>
    <s v="Manufacturing"/>
    <s v="Affluent Customer"/>
    <s v="N"/>
    <s v="No"/>
    <n v="16"/>
    <m/>
  </r>
  <r>
    <n v="10983"/>
    <n v="87"/>
    <x v="409"/>
    <d v="2017-08-17T00:00:00"/>
    <n v="135"/>
    <b v="0"/>
    <s v="Approved"/>
    <s v="OHM Cycles"/>
    <s v="Standard"/>
    <s v="medium"/>
    <s v="medium"/>
    <n v="1636.9"/>
    <n v="44.71"/>
    <d v="1995-10-24T00:00:00"/>
    <n v="1592.19"/>
    <s v="F"/>
    <n v="75"/>
    <d v="1955-02-10T00:00:00"/>
    <n v="65.440660432521554"/>
    <s v="Structural Engineer"/>
    <s v="n/a"/>
    <s v="High Net Worth"/>
    <s v="N"/>
    <s v="Yes"/>
    <n v="9"/>
    <m/>
  </r>
  <r>
    <n v="11513"/>
    <n v="36"/>
    <x v="3068"/>
    <d v="2017-08-17T00:00:00"/>
    <n v="135"/>
    <b v="1"/>
    <s v="Approved"/>
    <s v="Solex"/>
    <s v="Standard"/>
    <s v="low"/>
    <s v="medium"/>
    <n v="945.04"/>
    <n v="507.58"/>
    <d v="2008-03-19T00:00:00"/>
    <n v="437.46"/>
    <s v="M"/>
    <n v="26"/>
    <d v="1974-11-24T00:00:00"/>
    <n v="45.640660432521564"/>
    <s v="Research Nurse"/>
    <s v="Health"/>
    <s v="Mass Customer"/>
    <s v="N"/>
    <s v="Yes"/>
    <n v="20"/>
    <m/>
  </r>
  <r>
    <n v="11609"/>
    <n v="0"/>
    <x v="3075"/>
    <d v="2017-08-17T00:00:00"/>
    <n v="135"/>
    <b v="1"/>
    <s v="Approved"/>
    <s v="Solex"/>
    <s v="Standard"/>
    <s v="medium"/>
    <s v="medium"/>
    <n v="71.489999999999995"/>
    <n v="53.62"/>
    <d v="2012-12-02T00:00:00"/>
    <n v="17.869999999999997"/>
    <s v="F"/>
    <n v="37"/>
    <d v="1994-12-09T00:00:00"/>
    <n v="25.585865911973617"/>
    <s v="Accountant I"/>
    <s v="IT"/>
    <s v="High Net Worth"/>
    <s v="N"/>
    <s v="Yes"/>
    <n v="7"/>
    <m/>
  </r>
  <r>
    <n v="12023"/>
    <n v="62"/>
    <x v="3102"/>
    <d v="2017-08-17T00:00:00"/>
    <n v="135"/>
    <b v="1"/>
    <s v="Approved"/>
    <s v="Solex"/>
    <s v="Standard"/>
    <s v="medium"/>
    <s v="medium"/>
    <n v="478.16"/>
    <n v="298.72000000000003"/>
    <d v="1993-06-23T00:00:00"/>
    <n v="179.44"/>
    <s v="M"/>
    <n v="98"/>
    <d v="1973-07-07T00:00:00"/>
    <n v="47.024222076357177"/>
    <s v="Quality Control Specialist"/>
    <s v="Retail"/>
    <s v="Affluent Customer"/>
    <s v="N"/>
    <s v="No"/>
    <n v="11"/>
    <m/>
  </r>
  <r>
    <n v="12287"/>
    <n v="63"/>
    <x v="2050"/>
    <d v="2017-08-17T00:00:00"/>
    <n v="135"/>
    <b v="0"/>
    <s v="Approved"/>
    <s v="Solex"/>
    <s v="Standard"/>
    <s v="medium"/>
    <s v="medium"/>
    <n v="1483.2"/>
    <n v="99.59"/>
    <d v="2012-05-18T00:00:00"/>
    <n v="1383.6100000000001"/>
    <s v="F"/>
    <n v="40"/>
    <d v="1975-10-17T00:00:00"/>
    <n v="44.744770021562658"/>
    <s v="Graphic Designer"/>
    <s v="n/a"/>
    <s v="Mass Customer"/>
    <s v="N"/>
    <s v="Yes"/>
    <n v="17"/>
    <m/>
  </r>
  <r>
    <n v="12827"/>
    <n v="98"/>
    <x v="1520"/>
    <d v="2017-08-17T00:00:00"/>
    <n v="135"/>
    <b v="0"/>
    <s v="Approved"/>
    <s v="Trek Bicycles"/>
    <s v="Standard"/>
    <s v="high"/>
    <s v="medium"/>
    <n v="358.39"/>
    <n v="215.03"/>
    <d v="2004-01-16T00:00:00"/>
    <n v="143.35999999999999"/>
    <s v="F"/>
    <n v="48"/>
    <d v="1998-09-09T00:00:00"/>
    <n v="21.83244125443937"/>
    <s v="Quality Control Specialist"/>
    <s v="Manufacturing"/>
    <s v="Mass Customer"/>
    <s v="N"/>
    <s v="No"/>
    <n v="2"/>
    <m/>
  </r>
  <r>
    <n v="13017"/>
    <n v="57"/>
    <x v="2371"/>
    <d v="2017-08-17T00:00:00"/>
    <n v="135"/>
    <b v="1"/>
    <s v="Approved"/>
    <s v="WeareA2B"/>
    <s v="Touring"/>
    <s v="medium"/>
    <s v="large"/>
    <n v="1890.39"/>
    <n v="260.14"/>
    <d v="1991-01-21T00:00:00"/>
    <n v="1630.25"/>
    <s v="M"/>
    <n v="91"/>
    <d v="1977-05-13T00:00:00"/>
    <n v="43.172167281836629"/>
    <s v="Environmental Tech"/>
    <s v="Financial Services"/>
    <s v="Mass Customer"/>
    <s v="N"/>
    <s v="No"/>
    <n v="18"/>
    <m/>
  </r>
  <r>
    <n v="13210"/>
    <n v="9"/>
    <x v="234"/>
    <d v="2017-08-17T00:00:00"/>
    <n v="135"/>
    <b v="0"/>
    <s v="Approved"/>
    <s v="OHM Cycles"/>
    <s v="Road"/>
    <s v="medium"/>
    <s v="medium"/>
    <n v="742.54"/>
    <n v="667.4"/>
    <d v="1991-11-07T00:00:00"/>
    <n v="75.139999999999986"/>
    <s v="M"/>
    <n v="36"/>
    <d v="1974-09-30T00:00:00"/>
    <n v="45.791345364028409"/>
    <s v="Food Chemist"/>
    <s v="Health"/>
    <s v="Affluent Customer"/>
    <s v="N"/>
    <s v="No"/>
    <n v="6"/>
    <m/>
  </r>
  <r>
    <n v="13740"/>
    <n v="16"/>
    <x v="2552"/>
    <d v="2017-08-17T00:00:00"/>
    <n v="135"/>
    <b v="0"/>
    <s v="Approved"/>
    <s v="Norco Bicycles"/>
    <s v="Standard"/>
    <s v="high"/>
    <s v="small"/>
    <n v="1661.92"/>
    <n v="1479.11"/>
    <d v="1997-05-10T00:00:00"/>
    <n v="182.81000000000017"/>
    <s v="M"/>
    <n v="6"/>
    <d v="1990-03-02T00:00:00"/>
    <n v="30.361208377727039"/>
    <s v="Marketing Manager"/>
    <s v="Retail"/>
    <s v="Mass Customer"/>
    <s v="N"/>
    <s v="Yes"/>
    <n v="19"/>
    <m/>
  </r>
  <r>
    <n v="13810"/>
    <n v="61"/>
    <x v="2905"/>
    <d v="2017-08-17T00:00:00"/>
    <n v="135"/>
    <b v="0"/>
    <s v="Approved"/>
    <s v="OHM Cycles"/>
    <s v="Standard"/>
    <s v="low"/>
    <s v="medium"/>
    <n v="71.16"/>
    <n v="56.93"/>
    <d v="2010-11-05T00:00:00"/>
    <n v="14.229999999999997"/>
    <s v="F"/>
    <n v="52"/>
    <d v="1969-12-06T00:00:00"/>
    <n v="50.610523446220192"/>
    <s v="Teacher"/>
    <s v="Property"/>
    <s v="Mass Customer"/>
    <s v="N"/>
    <s v="Yes"/>
    <n v="18"/>
    <m/>
  </r>
  <r>
    <n v="13952"/>
    <n v="28"/>
    <x v="1686"/>
    <d v="2017-08-17T00:00:00"/>
    <n v="135"/>
    <b v="1"/>
    <s v="Approved"/>
    <s v="Norco Bicycles"/>
    <s v="Standard"/>
    <s v="medium"/>
    <s v="small"/>
    <n v="1216.1400000000001"/>
    <n v="1082.3599999999999"/>
    <d v="1995-12-19T00:00:00"/>
    <n v="133.7800000000002"/>
    <s v="F"/>
    <n v="21"/>
    <d v="1963-04-27T00:00:00"/>
    <n v="57.226961802384572"/>
    <s v="Design Engineer"/>
    <s v="IT"/>
    <s v="Affluent Customer"/>
    <s v="N"/>
    <s v="Yes"/>
    <n v="9"/>
    <m/>
  </r>
  <r>
    <n v="14437"/>
    <n v="57"/>
    <x v="1386"/>
    <d v="2017-08-17T00:00:00"/>
    <n v="135"/>
    <b v="0"/>
    <s v="Approved"/>
    <s v="WeareA2B"/>
    <s v="Touring"/>
    <s v="medium"/>
    <s v="large"/>
    <n v="1890.39"/>
    <n v="260.14"/>
    <d v="1991-01-21T00:00:00"/>
    <n v="1630.25"/>
    <s v="M"/>
    <n v="6"/>
    <d v="1954-11-06T00:00:00"/>
    <n v="65.703674131151701"/>
    <s v="Account Coordinator"/>
    <s v="Health"/>
    <s v="Affluent Customer"/>
    <s v="N"/>
    <s v="No"/>
    <n v="10"/>
    <m/>
  </r>
  <r>
    <n v="15132"/>
    <n v="41"/>
    <x v="158"/>
    <d v="2017-08-17T00:00:00"/>
    <n v="135"/>
    <b v="0"/>
    <s v="Approved"/>
    <s v="Solex"/>
    <s v="Road"/>
    <s v="medium"/>
    <s v="medium"/>
    <n v="416.98"/>
    <n v="312.74"/>
    <d v="1997-05-10T00:00:00"/>
    <n v="104.24000000000001"/>
    <s v="M"/>
    <n v="47"/>
    <d v="1979-12-15T00:00:00"/>
    <n v="40.58038645991882"/>
    <s v="Editor"/>
    <s v="Health"/>
    <s v="Mass Customer"/>
    <s v="N"/>
    <s v="No"/>
    <n v="16"/>
    <m/>
  </r>
  <r>
    <n v="15472"/>
    <n v="85"/>
    <x v="1612"/>
    <d v="2017-08-17T00:00:00"/>
    <n v="135"/>
    <b v="1"/>
    <s v="Approved"/>
    <s v="WeareA2B"/>
    <s v="Standard"/>
    <s v="medium"/>
    <s v="medium"/>
    <n v="752.64"/>
    <n v="205.36"/>
    <d v="2015-08-02T00:00:00"/>
    <n v="547.28"/>
    <s v="F"/>
    <n v="63"/>
    <d v="1971-10-22T00:00:00"/>
    <n v="48.733811117453065"/>
    <s v="Assistant Media Planner"/>
    <s v="Entertainment"/>
    <s v="Mass Customer"/>
    <s v="N"/>
    <s v="No"/>
    <n v="4"/>
    <m/>
  </r>
  <r>
    <n v="15750"/>
    <n v="52"/>
    <x v="311"/>
    <d v="2017-08-17T00:00:00"/>
    <n v="135"/>
    <b v="0"/>
    <s v="Approved"/>
    <s v="OHM Cycles"/>
    <s v="Road"/>
    <s v="medium"/>
    <s v="medium"/>
    <n v="1280.28"/>
    <n v="829.51"/>
    <d v="2001-11-25T00:00:00"/>
    <n v="450.77"/>
    <s v="F"/>
    <n v="57"/>
    <d v="1995-11-25T00:00:00"/>
    <n v="24.624222076357178"/>
    <s v="Director of Sales"/>
    <s v="Property"/>
    <s v="Affluent Customer"/>
    <s v="N"/>
    <s v="No"/>
    <n v="6"/>
    <m/>
  </r>
  <r>
    <n v="17119"/>
    <n v="27"/>
    <x v="2983"/>
    <d v="2017-08-17T00:00:00"/>
    <n v="135"/>
    <b v="1"/>
    <s v="Approved"/>
    <s v="Trek Bicycles"/>
    <s v="Standard"/>
    <s v="low"/>
    <s v="medium"/>
    <n v="1057.51"/>
    <n v="154.4"/>
    <d v="1999-12-04T00:00:00"/>
    <n v="903.11"/>
    <s v="M"/>
    <n v="2"/>
    <d v="1969-07-01T00:00:00"/>
    <n v="51.043400158548955"/>
    <s v="Cost Accountant"/>
    <s v="Financial Services"/>
    <s v="High Net Worth"/>
    <s v="N"/>
    <s v="Yes"/>
    <n v="8"/>
    <m/>
  </r>
  <r>
    <n v="19558"/>
    <n v="55"/>
    <x v="2948"/>
    <d v="2017-08-17T00:00:00"/>
    <n v="135"/>
    <b v="1"/>
    <s v="Approved"/>
    <s v="Trek Bicycles"/>
    <s v="Road"/>
    <s v="medium"/>
    <s v="large"/>
    <n v="1894.19"/>
    <n v="598.76"/>
    <d v="1993-07-20T00:00:00"/>
    <n v="1295.43"/>
    <s v="M"/>
    <n v="79"/>
    <d v="1985-03-11T00:00:00"/>
    <n v="35.33929056950786"/>
    <s v="Engineer IV"/>
    <s v="Manufacturing"/>
    <s v="Affluent Customer"/>
    <s v="N"/>
    <s v="Yes"/>
    <n v="15"/>
    <m/>
  </r>
  <r>
    <n v="19935"/>
    <n v="30"/>
    <x v="112"/>
    <d v="2017-08-17T00:00:00"/>
    <n v="135"/>
    <b v="0"/>
    <s v="Approved"/>
    <s v="Solex"/>
    <s v="Standard"/>
    <s v="high"/>
    <s v="medium"/>
    <n v="748.17"/>
    <n v="448.9"/>
    <d v="1991-11-10T00:00:00"/>
    <n v="299.27"/>
    <s v="M"/>
    <n v="25"/>
    <d v="1968-04-22T00:00:00"/>
    <n v="52.235180980466765"/>
    <s v="Administrative Officer"/>
    <s v="n/a"/>
    <s v="Mass Customer"/>
    <s v="N"/>
    <s v="No"/>
    <n v="5"/>
    <m/>
  </r>
  <r>
    <n v="159"/>
    <n v="10"/>
    <x v="403"/>
    <d v="2017-08-16T00:00:00"/>
    <n v="136"/>
    <b v="0"/>
    <s v="Approved"/>
    <s v="WeareA2B"/>
    <s v="Touring"/>
    <s v="medium"/>
    <s v="medium"/>
    <n v="1466.68"/>
    <n v="363.25"/>
    <d v="2013-03-12T00:00:00"/>
    <n v="1103.43"/>
    <s v="F"/>
    <n v="7"/>
    <d v="1993-10-10T00:00:00"/>
    <n v="26.750249473617451"/>
    <s v="Payment Adjustment Coordinator"/>
    <s v="Financial Services"/>
    <s v="Mass Customer"/>
    <s v="N"/>
    <s v="Yes"/>
    <n v="9"/>
    <m/>
  </r>
  <r>
    <n v="372"/>
    <n v="56"/>
    <x v="2624"/>
    <d v="2017-08-16T00:00:00"/>
    <n v="136"/>
    <b v="1"/>
    <s v="Approved"/>
    <s v="OHM Cycles"/>
    <s v="Standard"/>
    <s v="medium"/>
    <s v="medium"/>
    <n v="183.86"/>
    <n v="137.9"/>
    <d v="2012-05-18T00:00:00"/>
    <n v="45.960000000000008"/>
    <s v="F"/>
    <n v="85"/>
    <d v="1967-04-07T00:00:00"/>
    <n v="53.279016596905123"/>
    <s v="Senior Quality Engineer"/>
    <s v="Health"/>
    <s v="Mass Customer"/>
    <s v="N"/>
    <s v="Yes"/>
    <n v="17"/>
    <m/>
  </r>
  <r>
    <n v="455"/>
    <n v="24"/>
    <x v="1111"/>
    <d v="2017-08-16T00:00:00"/>
    <n v="136"/>
    <b v="1"/>
    <s v="Approved"/>
    <s v="Solex"/>
    <s v="Road"/>
    <s v="medium"/>
    <s v="large"/>
    <n v="1777.8"/>
    <n v="820.78"/>
    <d v="2016-12-06T00:00:00"/>
    <n v="957.02"/>
    <s v="M"/>
    <n v="13"/>
    <d v="1964-07-22T00:00:00"/>
    <n v="55.988605638001012"/>
    <s v="Recruiting Manager"/>
    <s v="Manufacturing"/>
    <s v="Mass Customer"/>
    <s v="N"/>
    <s v="Yes"/>
    <n v="12"/>
    <m/>
  </r>
  <r>
    <n v="739"/>
    <n v="37"/>
    <x v="1532"/>
    <d v="2017-08-16T00:00:00"/>
    <n v="136"/>
    <b v="0"/>
    <s v="Approved"/>
    <s v="OHM Cycles"/>
    <s v="Standard"/>
    <s v="low"/>
    <s v="medium"/>
    <n v="1793.43"/>
    <n v="248.82"/>
    <d v="1999-07-20T00:00:00"/>
    <n v="1544.6100000000001"/>
    <s v="M"/>
    <n v="49"/>
    <d v="1971-12-05T00:00:00"/>
    <n v="48.613263172247585"/>
    <s v="Statistician III"/>
    <s v="Health"/>
    <s v="Mass Customer"/>
    <s v="N"/>
    <s v="No"/>
    <n v="11"/>
    <m/>
  </r>
  <r>
    <n v="810"/>
    <n v="47"/>
    <x v="2253"/>
    <d v="2017-08-16T00:00:00"/>
    <n v="136"/>
    <b v="1"/>
    <s v="Approved"/>
    <s v="Trek Bicycles"/>
    <s v="Road"/>
    <s v="low"/>
    <s v="small"/>
    <n v="1720.7"/>
    <n v="1531.42"/>
    <d v="2006-10-01T00:00:00"/>
    <n v="189.27999999999997"/>
    <s v="M"/>
    <n v="0"/>
    <d v="1959-08-12T00:00:00"/>
    <n v="60.936550843480468"/>
    <s v="Legal Assistant"/>
    <s v="IT"/>
    <s v="Mass Customer"/>
    <s v="N"/>
    <s v="Yes"/>
    <n v="17"/>
    <m/>
  </r>
  <r>
    <n v="1048"/>
    <n v="19"/>
    <x v="2907"/>
    <d v="2017-08-16T00:00:00"/>
    <n v="136"/>
    <b v="1"/>
    <s v="Approved"/>
    <s v="OHM Cycles"/>
    <s v="Road"/>
    <s v="high"/>
    <s v="large"/>
    <n v="12.01"/>
    <n v="7.21"/>
    <d v="1999-06-23T00:00:00"/>
    <n v="4.8"/>
    <s v="F"/>
    <n v="16"/>
    <d v="2001-11-14T00:00:00"/>
    <n v="18.648879610603753"/>
    <s v="Operator"/>
    <s v="Health"/>
    <s v="Affluent Customer"/>
    <s v="N"/>
    <s v="Yes"/>
    <n v="1"/>
    <m/>
  </r>
  <r>
    <n v="1059"/>
    <n v="81"/>
    <x v="573"/>
    <d v="2017-08-16T00:00:00"/>
    <n v="136"/>
    <b v="0"/>
    <s v="Approved"/>
    <s v="Solex"/>
    <s v="Standard"/>
    <s v="medium"/>
    <s v="medium"/>
    <n v="1151.96"/>
    <n v="649.49"/>
    <d v="1999-12-04T00:00:00"/>
    <n v="502.47"/>
    <s v="F"/>
    <n v="7"/>
    <d v="1983-11-07T00:00:00"/>
    <n v="36.681756322932522"/>
    <s v="Operator"/>
    <s v="Retail"/>
    <s v="High Net Worth"/>
    <s v="N"/>
    <s v="No"/>
    <n v="7"/>
    <m/>
  </r>
  <r>
    <n v="1177"/>
    <n v="15"/>
    <x v="3103"/>
    <d v="2017-08-16T00:00:00"/>
    <n v="136"/>
    <b v="0"/>
    <s v="Approved"/>
    <s v="Norco Bicycles"/>
    <s v="Standard"/>
    <s v="low"/>
    <s v="medium"/>
    <n v="958.74"/>
    <n v="748.9"/>
    <d v="2005-12-07T00:00:00"/>
    <n v="209.84000000000003"/>
    <s v="F"/>
    <n v="30"/>
    <d v="1991-02-27T00:00:00"/>
    <n v="29.369427555809231"/>
    <s v="Physical Therapy Assistant"/>
    <s v="Financial Services"/>
    <s v="Mass Customer"/>
    <s v="N"/>
    <s v="No"/>
    <n v="8"/>
    <m/>
  </r>
  <r>
    <n v="1308"/>
    <n v="0"/>
    <x v="2885"/>
    <d v="2017-08-16T00:00:00"/>
    <n v="136"/>
    <b v="0"/>
    <s v="Approved"/>
    <s v="Trek Bicycles"/>
    <s v="Standard"/>
    <s v="high"/>
    <s v="medium"/>
    <n v="358.39"/>
    <n v="215.03"/>
    <d v="1991-05-06T00:00:00"/>
    <n v="143.35999999999999"/>
    <s v="F"/>
    <n v="2"/>
    <d v="1963-12-10T00:00:00"/>
    <n v="56.605043994165399"/>
    <s v="Help Desk Technician"/>
    <s v="Financial Services"/>
    <s v="High Net Worth"/>
    <s v="N"/>
    <s v="Yes"/>
    <n v="6"/>
    <m/>
  </r>
  <r>
    <n v="1699"/>
    <n v="27"/>
    <x v="3104"/>
    <d v="2017-08-16T00:00:00"/>
    <n v="136"/>
    <b v="1"/>
    <s v="Approved"/>
    <s v="Trek Bicycles"/>
    <s v="Standard"/>
    <s v="medium"/>
    <s v="medium"/>
    <n v="499.53"/>
    <n v="388.72"/>
    <d v="2012-04-10T00:00:00"/>
    <n v="110.80999999999995"/>
    <s v="U"/>
    <n v="8"/>
    <d v="1899-12-30T00:00:00"/>
    <n v="0"/>
    <s v="General Manager"/>
    <s v="IT"/>
    <s v="Affluent Customer"/>
    <s v="N"/>
    <s v="Yes"/>
    <n v="0"/>
    <m/>
  </r>
  <r>
    <n v="2250"/>
    <n v="34"/>
    <x v="810"/>
    <d v="2017-08-16T00:00:00"/>
    <n v="136"/>
    <b v="0"/>
    <s v="Approved"/>
    <s v="Norco Bicycles"/>
    <s v="Road"/>
    <s v="high"/>
    <s v="large"/>
    <n v="774.53"/>
    <n v="464.72"/>
    <d v="2008-03-19T00:00:00"/>
    <n v="309.80999999999995"/>
    <s v="F"/>
    <n v="56"/>
    <d v="1977-05-13T00:00:00"/>
    <n v="43.172167281836629"/>
    <s v="Senior Editor"/>
    <s v="n/a"/>
    <s v="Affluent Customer"/>
    <s v="N"/>
    <s v="Yes"/>
    <n v="8"/>
    <m/>
  </r>
  <r>
    <n v="2446"/>
    <n v="38"/>
    <x v="3007"/>
    <d v="2017-08-16T00:00:00"/>
    <n v="136"/>
    <b v="0"/>
    <s v="Approved"/>
    <s v="Trek Bicycles"/>
    <s v="Standard"/>
    <s v="medium"/>
    <s v="large"/>
    <n v="2091.4699999999998"/>
    <n v="388.92"/>
    <d v="2012-09-15T00:00:00"/>
    <n v="1702.5499999999997"/>
    <s v="F"/>
    <n v="77"/>
    <d v="1992-07-19T00:00:00"/>
    <n v="27.977646733891422"/>
    <s v="Human Resources Assistant II"/>
    <s v="Financial Services"/>
    <s v="High Net Worth"/>
    <s v="N"/>
    <s v="Yes"/>
    <n v="8"/>
    <m/>
  </r>
  <r>
    <n v="2649"/>
    <n v="66"/>
    <x v="3105"/>
    <d v="2017-08-16T00:00:00"/>
    <n v="136"/>
    <b v="1"/>
    <s v="Approved"/>
    <s v="Giant Bicycles"/>
    <s v="Road"/>
    <s v="low"/>
    <s v="small"/>
    <n v="590.26"/>
    <n v="525.33000000000004"/>
    <d v="2010-08-20T00:00:00"/>
    <n v="64.92999999999995"/>
    <s v="M"/>
    <n v="48"/>
    <d v="1995-06-18T00:00:00"/>
    <n v="25.062578240740738"/>
    <s v="Quality Control Specialist"/>
    <s v="Financial Services"/>
    <s v="Mass Customer"/>
    <s v="N"/>
    <s v="Yes"/>
    <n v="4"/>
    <m/>
  </r>
  <r>
    <n v="3497"/>
    <n v="12"/>
    <x v="372"/>
    <d v="2017-08-16T00:00:00"/>
    <n v="136"/>
    <b v="0"/>
    <s v="Approved"/>
    <s v="WeareA2B"/>
    <s v="Standard"/>
    <s v="medium"/>
    <s v="medium"/>
    <n v="1231.1500000000001"/>
    <n v="161.6"/>
    <d v="2004-08-17T00:00:00"/>
    <n v="1069.5500000000002"/>
    <s v="M"/>
    <n v="13"/>
    <d v="1956-04-12T00:00:00"/>
    <n v="64.270797418822937"/>
    <s v="Occupational Therapist"/>
    <s v="Health"/>
    <s v="Affluent Customer"/>
    <s v="N"/>
    <s v="Yes"/>
    <n v="13"/>
    <m/>
  </r>
  <r>
    <n v="3723"/>
    <n v="67"/>
    <x v="4"/>
    <d v="2017-08-16T00:00:00"/>
    <n v="136"/>
    <b v="1"/>
    <s v="Approved"/>
    <s v="Solex"/>
    <s v="Standard"/>
    <s v="medium"/>
    <s v="large"/>
    <n v="1071.23"/>
    <n v="380.74"/>
    <d v="1996-04-05T00:00:00"/>
    <n v="690.49"/>
    <s v="F"/>
    <n v="11"/>
    <d v="1997-12-14T00:00:00"/>
    <n v="22.569427555809231"/>
    <s v="Electrical Engineer"/>
    <s v="Manufacturing"/>
    <s v="High Net Worth"/>
    <s v="N"/>
    <s v="No"/>
    <n v="3"/>
    <m/>
  </r>
  <r>
    <n v="3931"/>
    <n v="56"/>
    <x v="1744"/>
    <d v="2017-08-16T00:00:00"/>
    <n v="136"/>
    <b v="1"/>
    <s v="Approved"/>
    <s v="Norco Bicycles"/>
    <s v="Mountain"/>
    <s v="low"/>
    <s v="small"/>
    <n v="688.63"/>
    <n v="612.88"/>
    <d v="2016-02-04T00:00:00"/>
    <n v="75.75"/>
    <s v="U"/>
    <n v="68"/>
    <d v="1899-12-30T00:00:00"/>
    <n v="0"/>
    <s v="Assistant Professor"/>
    <s v="IT"/>
    <s v="High Net Worth"/>
    <s v="N"/>
    <s v="Yes"/>
    <n v="0"/>
    <m/>
  </r>
  <r>
    <n v="4019"/>
    <n v="92"/>
    <x v="3106"/>
    <d v="2017-08-16T00:00:00"/>
    <n v="136"/>
    <b v="0"/>
    <s v="Approved"/>
    <s v="WeareA2B"/>
    <s v="Standard"/>
    <s v="medium"/>
    <s v="small"/>
    <n v="1415.01"/>
    <n v="1259.3599999999999"/>
    <d v="2004-01-16T00:00:00"/>
    <n v="155.65000000000009"/>
    <s v="M"/>
    <n v="29"/>
    <d v="1990-04-13T00:00:00"/>
    <n v="30.246139884576355"/>
    <s v="Marketing Assistant"/>
    <s v="n/a"/>
    <s v="Mass Customer"/>
    <s v="N"/>
    <s v="Yes"/>
    <n v="7"/>
    <m/>
  </r>
  <r>
    <n v="7529"/>
    <n v="56"/>
    <x v="1955"/>
    <d v="2017-03-05T00:00:00"/>
    <m/>
    <m/>
    <s v="Approved"/>
    <s v="Norco Bicycles"/>
    <s v="Mountain"/>
    <s v="low"/>
    <s v="small"/>
    <n v="688.63"/>
    <n v="612.88"/>
    <n v="34244"/>
    <m/>
    <m/>
    <m/>
    <m/>
    <m/>
    <m/>
    <m/>
    <m/>
    <m/>
    <m/>
    <m/>
    <m/>
  </r>
  <r>
    <n v="4170"/>
    <n v="46"/>
    <x v="2620"/>
    <d v="2017-08-16T00:00:00"/>
    <n v="136"/>
    <b v="1"/>
    <s v="Approved"/>
    <s v="Solex"/>
    <s v="Standard"/>
    <s v="low"/>
    <s v="medium"/>
    <n v="1289.8499999999999"/>
    <n v="74.510000000000005"/>
    <d v="2012-04-10T00:00:00"/>
    <n v="1215.3399999999999"/>
    <s v="M"/>
    <n v="91"/>
    <d v="1975-05-08T00:00:00"/>
    <n v="45.188605638001015"/>
    <s v="Account Executive"/>
    <s v="Retail"/>
    <s v="Mass Customer"/>
    <s v="N"/>
    <s v="Yes"/>
    <n v="7"/>
    <m/>
  </r>
  <r>
    <n v="4589"/>
    <n v="42"/>
    <x v="556"/>
    <d v="2017-08-16T00:00:00"/>
    <n v="136"/>
    <b v="1"/>
    <s v="Approved"/>
    <s v="OHM Cycles"/>
    <s v="Road"/>
    <s v="medium"/>
    <s v="small"/>
    <n v="1810"/>
    <n v="1610.9"/>
    <d v="2008-03-19T00:00:00"/>
    <n v="199.09999999999991"/>
    <s v="M"/>
    <n v="4"/>
    <d v="1973-04-20T00:00:00"/>
    <n v="47.237920706494165"/>
    <s v="Paralegal"/>
    <s v="Financial Services"/>
    <s v="Affluent Customer"/>
    <s v="N"/>
    <s v="No"/>
    <n v="11"/>
    <m/>
  </r>
  <r>
    <n v="5801"/>
    <n v="3"/>
    <x v="266"/>
    <d v="2017-08-16T00:00:00"/>
    <n v="136"/>
    <b v="0"/>
    <s v="Approved"/>
    <s v="Trek Bicycles"/>
    <s v="Standard"/>
    <s v="medium"/>
    <s v="large"/>
    <n v="2091.4699999999998"/>
    <n v="388.92"/>
    <d v="2005-08-09T00:00:00"/>
    <n v="1702.5499999999997"/>
    <s v="F"/>
    <n v="41"/>
    <d v="1975-11-06T00:00:00"/>
    <n v="44.689975501014715"/>
    <s v="Social Worker"/>
    <s v="Health"/>
    <s v="Mass Customer"/>
    <s v="N"/>
    <s v="Yes"/>
    <n v="18"/>
    <m/>
  </r>
  <r>
    <n v="6526"/>
    <n v="57"/>
    <x v="437"/>
    <d v="2017-08-16T00:00:00"/>
    <n v="136"/>
    <b v="1"/>
    <s v="Approved"/>
    <s v="WeareA2B"/>
    <s v="Touring"/>
    <s v="medium"/>
    <s v="large"/>
    <n v="1890.39"/>
    <n v="260.14"/>
    <d v="1998-12-17T00:00:00"/>
    <n v="1630.25"/>
    <s v="M"/>
    <n v="16"/>
    <d v="1978-12-11T00:00:00"/>
    <n v="41.591345364028413"/>
    <s v="Marketing Assistant"/>
    <s v="n/a"/>
    <s v="Affluent Customer"/>
    <s v="N"/>
    <s v="Yes"/>
    <n v="4"/>
    <m/>
  </r>
  <r>
    <n v="6601"/>
    <n v="14"/>
    <x v="2985"/>
    <d v="2017-08-16T00:00:00"/>
    <n v="136"/>
    <b v="1"/>
    <s v="Approved"/>
    <s v="Trek Bicycles"/>
    <s v="Standard"/>
    <s v="medium"/>
    <s v="small"/>
    <n v="1386.84"/>
    <n v="1234.29"/>
    <d v="2003-08-05T00:00:00"/>
    <n v="152.54999999999995"/>
    <s v="F"/>
    <n v="90"/>
    <d v="1964-12-06T00:00:00"/>
    <n v="55.613263172247585"/>
    <s v="Sales Associate"/>
    <s v="n/a"/>
    <s v="Mass Customer"/>
    <s v="N"/>
    <s v="No"/>
    <n v="16"/>
    <m/>
  </r>
  <r>
    <n v="6814"/>
    <n v="0"/>
    <x v="685"/>
    <d v="2017-08-16T00:00:00"/>
    <n v="136"/>
    <b v="0"/>
    <s v="Approved"/>
    <s v="Norco Bicycles"/>
    <s v="Road"/>
    <s v="medium"/>
    <s v="medium"/>
    <n v="543.39"/>
    <n v="407.54"/>
    <d v="2016-11-22T00:00:00"/>
    <n v="135.84999999999997"/>
    <s v="M"/>
    <n v="0"/>
    <d v="1967-05-01T00:00:00"/>
    <n v="53.213263172247586"/>
    <s v="Clinical Specialist"/>
    <s v="Health"/>
    <s v="High Net Worth"/>
    <s v="N"/>
    <s v="Yes"/>
    <n v="5"/>
    <m/>
  </r>
  <r>
    <n v="6826"/>
    <n v="47"/>
    <x v="46"/>
    <d v="2017-08-16T00:00:00"/>
    <n v="136"/>
    <b v="1"/>
    <s v="Approved"/>
    <s v="Trek Bicycles"/>
    <s v="Road"/>
    <s v="low"/>
    <s v="small"/>
    <n v="1720.7"/>
    <n v="1531.42"/>
    <d v="2003-08-05T00:00:00"/>
    <n v="189.27999999999997"/>
    <s v="F"/>
    <n v="30"/>
    <d v="1973-10-23T00:00:00"/>
    <n v="46.728331665398272"/>
    <s v="Analog Circuit Design manager"/>
    <s v="Health"/>
    <s v="Affluent Customer"/>
    <s v="N"/>
    <s v="No"/>
    <n v="11"/>
    <m/>
  </r>
  <r>
    <n v="7259"/>
    <n v="80"/>
    <x v="2586"/>
    <d v="2017-08-16T00:00:00"/>
    <n v="136"/>
    <b v="1"/>
    <s v="Approved"/>
    <s v="Trek Bicycles"/>
    <s v="Standard"/>
    <s v="medium"/>
    <s v="large"/>
    <n v="1469.44"/>
    <n v="596.54999999999995"/>
    <d v="2012-05-18T00:00:00"/>
    <n v="872.8900000000001"/>
    <s v="F"/>
    <n v="43"/>
    <d v="1977-11-23T00:00:00"/>
    <n v="42.640660432521564"/>
    <n v="0"/>
    <s v="Financial Services"/>
    <s v="High Net Worth"/>
    <s v="N"/>
    <s v="No"/>
    <n v="17"/>
    <m/>
  </r>
  <r>
    <n v="7409"/>
    <n v="48"/>
    <x v="3107"/>
    <d v="2017-08-16T00:00:00"/>
    <n v="136"/>
    <b v="0"/>
    <s v="Approved"/>
    <s v="WeareA2B"/>
    <s v="Standard"/>
    <s v="medium"/>
    <s v="medium"/>
    <n v="1762.96"/>
    <n v="950.52"/>
    <d v="2001-11-25T00:00:00"/>
    <n v="812.44"/>
    <s v="F"/>
    <n v="92"/>
    <d v="1975-11-03T00:00:00"/>
    <n v="44.6981946790969"/>
    <s v="Programmer II"/>
    <s v="Health"/>
    <s v="Mass Customer"/>
    <s v="N"/>
    <s v="Yes"/>
    <n v="13"/>
    <m/>
  </r>
  <r>
    <n v="7495"/>
    <n v="92"/>
    <x v="1540"/>
    <d v="2017-08-16T00:00:00"/>
    <n v="136"/>
    <b v="0"/>
    <s v="Approved"/>
    <s v="WeareA2B"/>
    <s v="Touring"/>
    <s v="medium"/>
    <s v="large"/>
    <n v="1890.39"/>
    <n v="260.14"/>
    <d v="1991-01-21T00:00:00"/>
    <n v="1630.25"/>
    <s v="F"/>
    <n v="25"/>
    <d v="1989-11-09T00:00:00"/>
    <n v="30.670797418822932"/>
    <s v="Professor"/>
    <s v="Financial Services"/>
    <s v="High Net Worth"/>
    <s v="N"/>
    <s v="No"/>
    <n v="4"/>
    <m/>
  </r>
  <r>
    <n v="7798"/>
    <n v="0"/>
    <x v="398"/>
    <d v="2017-08-16T00:00:00"/>
    <n v="136"/>
    <b v="0"/>
    <s v="Approved"/>
    <s v="OHM Cycles"/>
    <s v="Standard"/>
    <s v="high"/>
    <s v="medium"/>
    <n v="227.88"/>
    <n v="136.72999999999999"/>
    <d v="2007-08-04T00:00:00"/>
    <n v="91.15"/>
    <s v="F"/>
    <n v="50"/>
    <d v="1998-03-17T00:00:00"/>
    <n v="22.314633035261288"/>
    <s v="Occupational Therapist"/>
    <s v="Health"/>
    <s v="High Net Worth"/>
    <s v="N"/>
    <s v="Yes"/>
    <n v="1"/>
    <m/>
  </r>
  <r>
    <n v="8155"/>
    <n v="4"/>
    <x v="1723"/>
    <d v="2017-08-16T00:00:00"/>
    <n v="136"/>
    <b v="1"/>
    <s v="Approved"/>
    <s v="Giant Bicycles"/>
    <s v="Standard"/>
    <s v="high"/>
    <s v="medium"/>
    <n v="1129.1300000000001"/>
    <n v="677.48"/>
    <d v="2004-09-28T00:00:00"/>
    <n v="451.65000000000009"/>
    <s v="M"/>
    <n v="47"/>
    <d v="1964-07-29T00:00:00"/>
    <n v="55.969427555809233"/>
    <s v="Business Systems Development Analyst"/>
    <s v="n/a"/>
    <s v="Affluent Customer"/>
    <s v="N"/>
    <s v="Yes"/>
    <n v="17"/>
    <m/>
  </r>
  <r>
    <n v="8158"/>
    <n v="0"/>
    <x v="3108"/>
    <d v="2017-08-16T00:00:00"/>
    <n v="136"/>
    <b v="0"/>
    <s v="Approved"/>
    <s v="OHM Cycles"/>
    <s v="Standard"/>
    <s v="low"/>
    <s v="medium"/>
    <n v="71.16"/>
    <n v="56.93"/>
    <d v="2010-11-05T00:00:00"/>
    <n v="14.229999999999997"/>
    <s v="M"/>
    <n v="93"/>
    <d v="1995-04-25T00:00:00"/>
    <n v="25.21052344622019"/>
    <s v="Environmental Tech"/>
    <s v="Manufacturing"/>
    <s v="High Net Worth"/>
    <s v="N"/>
    <s v="Yes"/>
    <n v="7"/>
    <m/>
  </r>
  <r>
    <n v="8227"/>
    <n v="55"/>
    <x v="1867"/>
    <d v="2017-08-16T00:00:00"/>
    <n v="136"/>
    <b v="0"/>
    <s v="Approved"/>
    <s v="Trek Bicycles"/>
    <s v="Road"/>
    <s v="medium"/>
    <s v="large"/>
    <n v="1894.19"/>
    <n v="598.76"/>
    <d v="1998-12-17T00:00:00"/>
    <n v="1295.43"/>
    <s v="M"/>
    <n v="24"/>
    <d v="1976-08-14T00:00:00"/>
    <n v="43.917372761288682"/>
    <s v="Systems Administrator III"/>
    <s v="Manufacturing"/>
    <s v="Affluent Customer"/>
    <s v="N"/>
    <s v="Yes"/>
    <n v="17"/>
    <m/>
  </r>
  <r>
    <n v="8435"/>
    <n v="70"/>
    <x v="1930"/>
    <d v="2017-08-16T00:00:00"/>
    <n v="136"/>
    <b v="1"/>
    <s v="Approved"/>
    <s v="Trek Bicycles"/>
    <s v="Standard"/>
    <s v="high"/>
    <s v="medium"/>
    <n v="495.72"/>
    <n v="297.43"/>
    <d v="2004-07-25T00:00:00"/>
    <n v="198.29000000000002"/>
    <s v="F"/>
    <n v="58"/>
    <d v="1989-02-15T00:00:00"/>
    <n v="31.402304268138"/>
    <n v="0"/>
    <s v="Financial Services"/>
    <s v="Mass Customer"/>
    <s v="N"/>
    <s v="Yes"/>
    <n v="5"/>
    <m/>
  </r>
  <r>
    <n v="8882"/>
    <n v="88"/>
    <x v="489"/>
    <d v="2017-08-16T00:00:00"/>
    <n v="136"/>
    <b v="1"/>
    <s v="Approved"/>
    <s v="Norco Bicycles"/>
    <s v="Standard"/>
    <s v="high"/>
    <s v="small"/>
    <n v="1661.92"/>
    <n v="1479.11"/>
    <d v="1994-09-09T00:00:00"/>
    <n v="182.81000000000017"/>
    <s v="F"/>
    <n v="67"/>
    <d v="1968-08-19T00:00:00"/>
    <n v="51.909153583206489"/>
    <s v="Structural Engineer"/>
    <s v="Manufacturing"/>
    <s v="High Net Worth"/>
    <s v="N"/>
    <s v="No"/>
    <n v="16"/>
    <m/>
  </r>
  <r>
    <n v="9258"/>
    <n v="81"/>
    <x v="2970"/>
    <d v="2017-08-16T00:00:00"/>
    <n v="136"/>
    <b v="0"/>
    <s v="Approved"/>
    <s v="Norco Bicycles"/>
    <s v="Standard"/>
    <s v="medium"/>
    <s v="small"/>
    <n v="586.45000000000005"/>
    <n v="521.94000000000005"/>
    <d v="2004-01-16T00:00:00"/>
    <n v="64.509999999999991"/>
    <s v="M"/>
    <n v="21"/>
    <d v="1976-04-01T00:00:00"/>
    <n v="44.287235774987316"/>
    <s v="Information Systems Manager"/>
    <s v="Financial Services"/>
    <s v="Affluent Customer"/>
    <s v="N"/>
    <s v="Yes"/>
    <n v="15"/>
    <m/>
  </r>
  <r>
    <n v="9455"/>
    <n v="11"/>
    <x v="793"/>
    <d v="2017-08-16T00:00:00"/>
    <n v="136"/>
    <b v="0"/>
    <s v="Approved"/>
    <s v="Trek Bicycles"/>
    <s v="Standard"/>
    <s v="medium"/>
    <s v="small"/>
    <n v="1775.81"/>
    <n v="1580.47"/>
    <d v="1993-07-15T00:00:00"/>
    <n v="195.33999999999992"/>
    <s v="M"/>
    <n v="73"/>
    <d v="1998-12-30T00:00:00"/>
    <n v="21.525591939370877"/>
    <s v="Financial Analyst"/>
    <s v="Financial Services"/>
    <s v="High Net Worth"/>
    <s v="N"/>
    <s v="Yes"/>
    <n v="3"/>
    <m/>
  </r>
  <r>
    <n v="9884"/>
    <n v="29"/>
    <x v="2727"/>
    <d v="2017-08-16T00:00:00"/>
    <n v="136"/>
    <b v="1"/>
    <s v="Approved"/>
    <s v="Norco Bicycles"/>
    <s v="Road"/>
    <s v="medium"/>
    <s v="medium"/>
    <n v="543.39"/>
    <n v="407.54"/>
    <d v="2016-11-22T00:00:00"/>
    <n v="135.84999999999997"/>
    <s v="F"/>
    <n v="74"/>
    <d v="1982-10-20T00:00:00"/>
    <n v="37.731071391425672"/>
    <n v="0"/>
    <s v="Manufacturing"/>
    <s v="Mass Customer"/>
    <s v="N"/>
    <s v="No"/>
    <n v="16"/>
    <m/>
  </r>
  <r>
    <n v="9968"/>
    <n v="46"/>
    <x v="535"/>
    <d v="2017-08-16T00:00:00"/>
    <n v="136"/>
    <b v="0"/>
    <s v="Approved"/>
    <s v="Solex"/>
    <s v="Standard"/>
    <s v="low"/>
    <s v="medium"/>
    <n v="1289.8499999999999"/>
    <n v="74.510000000000005"/>
    <d v="2007-12-11T00:00:00"/>
    <n v="1215.3399999999999"/>
    <s v="M"/>
    <n v="50"/>
    <d v="1962-06-18T00:00:00"/>
    <n v="58.08449604895992"/>
    <n v="0"/>
    <s v="Property"/>
    <s v="Mass Customer"/>
    <s v="N"/>
    <s v="No"/>
    <n v="13"/>
    <m/>
  </r>
  <r>
    <n v="10374"/>
    <n v="13"/>
    <x v="3109"/>
    <d v="2017-08-16T00:00:00"/>
    <n v="136"/>
    <b v="0"/>
    <s v="Approved"/>
    <s v="Solex"/>
    <s v="Standard"/>
    <s v="medium"/>
    <s v="medium"/>
    <n v="1163.8900000000001"/>
    <n v="589.27"/>
    <d v="2016-07-09T00:00:00"/>
    <n v="574.62000000000012"/>
    <s v="F"/>
    <n v="80"/>
    <d v="2002-01-15T00:00:00"/>
    <n v="18.479016596905122"/>
    <s v="Senior Editor"/>
    <s v="n/a"/>
    <s v="Affluent Customer"/>
    <s v="N"/>
    <s v="No"/>
    <n v="1"/>
    <m/>
  </r>
  <r>
    <n v="11212"/>
    <n v="74"/>
    <x v="2413"/>
    <d v="2017-08-16T00:00:00"/>
    <n v="136"/>
    <b v="0"/>
    <s v="Approved"/>
    <s v="WeareA2B"/>
    <s v="Standard"/>
    <s v="medium"/>
    <s v="medium"/>
    <n v="1228.07"/>
    <n v="400.91"/>
    <d v="2000-05-22T00:00:00"/>
    <n v="827.15999999999985"/>
    <s v="F"/>
    <n v="95"/>
    <d v="1987-11-05T00:00:00"/>
    <n v="32.684496048959915"/>
    <s v="Computer Systems Analyst IV"/>
    <s v="Manufacturing"/>
    <s v="Affluent Customer"/>
    <s v="N"/>
    <s v="No"/>
    <n v="12"/>
    <m/>
  </r>
  <r>
    <n v="11526"/>
    <n v="24"/>
    <x v="88"/>
    <d v="2017-08-16T00:00:00"/>
    <n v="136"/>
    <b v="0"/>
    <s v="Approved"/>
    <s v="Solex"/>
    <s v="Road"/>
    <s v="medium"/>
    <s v="large"/>
    <n v="1777.8"/>
    <n v="820.78"/>
    <d v="1993-05-26T00:00:00"/>
    <n v="957.02"/>
    <s v="M"/>
    <n v="67"/>
    <d v="1981-05-19T00:00:00"/>
    <n v="39.15298919964485"/>
    <s v="Help Desk Operator"/>
    <s v="Financial Services"/>
    <s v="Mass Customer"/>
    <s v="N"/>
    <s v="Yes"/>
    <n v="17"/>
    <m/>
  </r>
  <r>
    <n v="11802"/>
    <n v="52"/>
    <x v="433"/>
    <d v="2017-08-16T00:00:00"/>
    <n v="136"/>
    <b v="1"/>
    <s v="Approved"/>
    <s v="OHM Cycles"/>
    <s v="Road"/>
    <s v="medium"/>
    <s v="medium"/>
    <n v="1280.28"/>
    <n v="829.51"/>
    <d v="2003-07-21T00:00:00"/>
    <n v="450.77"/>
    <s v="M"/>
    <n v="80"/>
    <d v="1979-12-13T00:00:00"/>
    <n v="40.585865911973613"/>
    <n v="0"/>
    <s v="Property"/>
    <s v="Mass Customer"/>
    <s v="N"/>
    <s v="Yes"/>
    <n v="13"/>
    <m/>
  </r>
  <r>
    <n v="12291"/>
    <n v="54"/>
    <x v="1625"/>
    <d v="2017-08-16T00:00:00"/>
    <n v="136"/>
    <b v="1"/>
    <s v="Approved"/>
    <s v="WeareA2B"/>
    <s v="Standard"/>
    <s v="medium"/>
    <s v="medium"/>
    <n v="1292.8399999999999"/>
    <n v="13.44"/>
    <d v="2009-04-12T00:00:00"/>
    <n v="1279.3999999999999"/>
    <s v="F"/>
    <n v="42"/>
    <d v="1976-06-12T00:00:00"/>
    <n v="44.089975501014713"/>
    <s v="Speech Pathologist"/>
    <s v="Retail"/>
    <s v="Mass Customer"/>
    <s v="N"/>
    <s v="No"/>
    <n v="15"/>
    <m/>
  </r>
  <r>
    <n v="12390"/>
    <n v="67"/>
    <x v="2296"/>
    <d v="2017-08-16T00:00:00"/>
    <n v="136"/>
    <b v="1"/>
    <s v="Approved"/>
    <s v="Norco Bicycles"/>
    <s v="Road"/>
    <s v="medium"/>
    <s v="medium"/>
    <n v="544.04999999999995"/>
    <n v="376.84"/>
    <d v="2005-10-22T00:00:00"/>
    <n v="167.20999999999998"/>
    <s v="M"/>
    <n v="29"/>
    <d v="1979-04-30T00:00:00"/>
    <n v="41.207783720192793"/>
    <s v="Electrical Engineer"/>
    <s v="Manufacturing"/>
    <s v="Mass Customer"/>
    <s v="N"/>
    <s v="No"/>
    <n v="12"/>
    <m/>
  </r>
  <r>
    <n v="12925"/>
    <n v="99"/>
    <x v="1540"/>
    <d v="2017-08-16T00:00:00"/>
    <n v="136"/>
    <b v="0"/>
    <s v="Approved"/>
    <s v="Trek Bicycles"/>
    <s v="Road"/>
    <s v="low"/>
    <s v="small"/>
    <n v="1720.7"/>
    <n v="1531.42"/>
    <d v="2006-10-01T00:00:00"/>
    <n v="189.27999999999997"/>
    <s v="F"/>
    <n v="25"/>
    <d v="1989-11-09T00:00:00"/>
    <n v="30.670797418822932"/>
    <s v="Professor"/>
    <s v="Financial Services"/>
    <s v="High Net Worth"/>
    <s v="N"/>
    <s v="No"/>
    <n v="4"/>
    <m/>
  </r>
  <r>
    <n v="13251"/>
    <n v="94"/>
    <x v="3110"/>
    <d v="2017-08-16T00:00:00"/>
    <n v="136"/>
    <b v="1"/>
    <s v="Approved"/>
    <s v="Giant Bicycles"/>
    <s v="Standard"/>
    <s v="medium"/>
    <s v="large"/>
    <n v="1635.3"/>
    <n v="993.66"/>
    <d v="2013-06-09T00:00:00"/>
    <n v="641.64"/>
    <s v="F"/>
    <n v="40"/>
    <d v="1963-10-15T00:00:00"/>
    <n v="56.758468651699644"/>
    <s v="Human Resources Assistant II"/>
    <s v="Property"/>
    <s v="Mass Customer"/>
    <s v="N"/>
    <s v="No"/>
    <n v="19"/>
    <m/>
  </r>
  <r>
    <n v="14020"/>
    <n v="97"/>
    <x v="1643"/>
    <d v="2017-08-16T00:00:00"/>
    <n v="136"/>
    <b v="1"/>
    <s v="Approved"/>
    <s v="Solex"/>
    <s v="Standard"/>
    <s v="medium"/>
    <s v="large"/>
    <n v="202.62"/>
    <n v="151.96"/>
    <d v="2016-03-29T00:00:00"/>
    <n v="50.66"/>
    <s v="F"/>
    <n v="58"/>
    <d v="1961-08-06T00:00:00"/>
    <n v="58.950249473617454"/>
    <s v="Food Chemist"/>
    <s v="Health"/>
    <s v="Mass Customer"/>
    <s v="N"/>
    <s v="No"/>
    <n v="6"/>
    <m/>
  </r>
  <r>
    <n v="14431"/>
    <n v="58"/>
    <x v="3111"/>
    <d v="2017-08-16T00:00:00"/>
    <n v="136"/>
    <b v="1"/>
    <s v="Approved"/>
    <s v="OHM Cycles"/>
    <s v="Standard"/>
    <s v="medium"/>
    <s v="medium"/>
    <n v="912.52"/>
    <n v="141.4"/>
    <d v="1998-12-17T00:00:00"/>
    <n v="771.12"/>
    <s v="M"/>
    <n v="28"/>
    <d v="1962-11-30T00:00:00"/>
    <n v="57.632441254439371"/>
    <s v="Environmental Specialist"/>
    <s v="Manufacturing"/>
    <s v="Affluent Customer"/>
    <s v="N"/>
    <s v="Yes"/>
    <n v="17"/>
    <m/>
  </r>
  <r>
    <n v="14440"/>
    <n v="38"/>
    <x v="3112"/>
    <d v="2017-08-16T00:00:00"/>
    <n v="136"/>
    <b v="0"/>
    <s v="Approved"/>
    <s v="Solex"/>
    <s v="Standard"/>
    <s v="medium"/>
    <s v="medium"/>
    <n v="1577.53"/>
    <n v="826.51"/>
    <d v="2011-03-16T00:00:00"/>
    <n v="751.02"/>
    <s v="F"/>
    <n v="83"/>
    <d v="1975-12-01T00:00:00"/>
    <n v="44.621482350329778"/>
    <s v="Quality Engineer"/>
    <s v="n/a"/>
    <s v="Affluent Customer"/>
    <s v="N"/>
    <s v="No"/>
    <n v="14"/>
    <m/>
  </r>
  <r>
    <n v="14607"/>
    <n v="46"/>
    <x v="204"/>
    <d v="2017-08-16T00:00:00"/>
    <n v="136"/>
    <b v="0"/>
    <s v="Approved"/>
    <s v="OHM Cycles"/>
    <s v="Standard"/>
    <s v="low"/>
    <s v="medium"/>
    <n v="1793.43"/>
    <n v="248.82"/>
    <d v="2006-02-02T00:00:00"/>
    <n v="1544.6100000000001"/>
    <s v="M"/>
    <n v="18"/>
    <d v="1982-10-27T00:00:00"/>
    <n v="37.711893309233886"/>
    <s v="Software Consultant"/>
    <s v="Health"/>
    <s v="High Net Worth"/>
    <s v="N"/>
    <s v="Yes"/>
    <n v="11"/>
    <m/>
  </r>
  <r>
    <n v="15013"/>
    <n v="30"/>
    <x v="2074"/>
    <d v="2017-08-16T00:00:00"/>
    <n v="136"/>
    <b v="1"/>
    <s v="Approved"/>
    <s v="Solex"/>
    <s v="Standard"/>
    <s v="high"/>
    <s v="medium"/>
    <n v="748.17"/>
    <n v="448.9"/>
    <d v="1991-11-10T00:00:00"/>
    <n v="299.27"/>
    <s v="F"/>
    <n v="82"/>
    <d v="1981-11-29T00:00:00"/>
    <n v="38.621482350329778"/>
    <s v="Assistant Media Planner"/>
    <s v="Entertainment"/>
    <s v="Mass Customer"/>
    <s v="N"/>
    <s v="No"/>
    <n v="16"/>
    <m/>
  </r>
  <r>
    <n v="15353"/>
    <n v="52"/>
    <x v="1172"/>
    <d v="2017-08-16T00:00:00"/>
    <n v="136"/>
    <b v="1"/>
    <s v="Approved"/>
    <s v="Solex"/>
    <s v="Road"/>
    <s v="medium"/>
    <s v="large"/>
    <n v="1777.8"/>
    <n v="820.78"/>
    <d v="2016-11-22T00:00:00"/>
    <n v="957.02"/>
    <s v="M"/>
    <n v="9"/>
    <d v="1995-10-03T00:00:00"/>
    <n v="24.769427555809234"/>
    <s v="Safety Technician II"/>
    <s v="n/a"/>
    <s v="High Net Worth"/>
    <s v="N"/>
    <s v="Yes"/>
    <n v="4"/>
    <m/>
  </r>
  <r>
    <n v="15516"/>
    <n v="38"/>
    <x v="1047"/>
    <d v="2017-08-16T00:00:00"/>
    <n v="136"/>
    <b v="0"/>
    <s v="Approved"/>
    <s v="Solex"/>
    <s v="Standard"/>
    <s v="medium"/>
    <s v="medium"/>
    <n v="1577.53"/>
    <n v="826.51"/>
    <d v="2001-11-25T00:00:00"/>
    <n v="751.02"/>
    <s v="M"/>
    <n v="50"/>
    <d v="1963-11-18T00:00:00"/>
    <n v="56.665317966768136"/>
    <s v="Assistant Manager"/>
    <s v="Property"/>
    <s v="Mass Customer"/>
    <s v="N"/>
    <s v="No"/>
    <n v="18"/>
    <m/>
  </r>
  <r>
    <n v="16084"/>
    <n v="70"/>
    <x v="1432"/>
    <d v="2017-08-16T00:00:00"/>
    <n v="136"/>
    <b v="1"/>
    <s v="Approved"/>
    <s v="Trek Bicycles"/>
    <s v="Standard"/>
    <s v="high"/>
    <s v="medium"/>
    <n v="495.72"/>
    <n v="297.43"/>
    <d v="2015-04-11T00:00:00"/>
    <n v="198.29000000000002"/>
    <s v="M"/>
    <n v="5"/>
    <d v="1979-04-16T00:00:00"/>
    <n v="41.246139884576358"/>
    <s v="Assistant Media Planner"/>
    <s v="Entertainment"/>
    <s v="Mass Customer"/>
    <s v="N"/>
    <s v="No"/>
    <n v="22"/>
    <m/>
  </r>
  <r>
    <n v="16480"/>
    <n v="0"/>
    <x v="481"/>
    <d v="2017-08-16T00:00:00"/>
    <n v="136"/>
    <b v="1"/>
    <s v="Approved"/>
    <s v="Giant Bicycles"/>
    <s v="Standard"/>
    <s v="medium"/>
    <s v="medium"/>
    <n v="230.91"/>
    <n v="173.18"/>
    <d v="1994-07-12T00:00:00"/>
    <n v="57.72999999999999"/>
    <s v="M"/>
    <n v="75"/>
    <d v="1995-09-25T00:00:00"/>
    <n v="24.791345364028409"/>
    <s v="VP Product Management"/>
    <s v="Health"/>
    <s v="High Net Worth"/>
    <s v="N"/>
    <s v="Yes"/>
    <n v="14"/>
    <m/>
  </r>
  <r>
    <n v="16900"/>
    <n v="42"/>
    <x v="1549"/>
    <d v="2017-08-16T00:00:00"/>
    <n v="136"/>
    <b v="1"/>
    <s v="Approved"/>
    <s v="OHM Cycles"/>
    <s v="Road"/>
    <s v="medium"/>
    <s v="small"/>
    <n v="1810"/>
    <n v="1610.9"/>
    <d v="2008-03-19T00:00:00"/>
    <n v="199.09999999999991"/>
    <s v="F"/>
    <n v="24"/>
    <d v="1973-01-16T00:00:00"/>
    <n v="47.495454953069505"/>
    <s v="Graphic Designer"/>
    <s v="n/a"/>
    <s v="Affluent Customer"/>
    <s v="N"/>
    <s v="No"/>
    <n v="9"/>
    <m/>
  </r>
  <r>
    <n v="17064"/>
    <n v="29"/>
    <x v="226"/>
    <d v="2017-08-16T00:00:00"/>
    <n v="136"/>
    <b v="0"/>
    <s v="Approved"/>
    <s v="Norco Bicycles"/>
    <s v="Road"/>
    <s v="medium"/>
    <s v="medium"/>
    <n v="543.39"/>
    <n v="407.54"/>
    <d v="2016-11-22T00:00:00"/>
    <n v="135.84999999999997"/>
    <s v="M"/>
    <n v="38"/>
    <d v="1969-05-27T00:00:00"/>
    <n v="51.139290569507864"/>
    <s v="Legal Assistant"/>
    <s v="Manufacturing"/>
    <s v="Mass Customer"/>
    <s v="N"/>
    <s v="No"/>
    <n v="16"/>
    <m/>
  </r>
  <r>
    <n v="17510"/>
    <n v="2"/>
    <x v="3113"/>
    <d v="2017-08-16T00:00:00"/>
    <n v="136"/>
    <b v="1"/>
    <s v="Approved"/>
    <s v="Solex"/>
    <s v="Standard"/>
    <s v="medium"/>
    <s v="medium"/>
    <n v="71.489999999999995"/>
    <n v="53.62"/>
    <d v="2012-12-02T00:00:00"/>
    <n v="17.869999999999997"/>
    <s v="M"/>
    <n v="6"/>
    <d v="1958-07-01T00:00:00"/>
    <n v="62.051619336631148"/>
    <n v="0"/>
    <s v="Retail"/>
    <s v="Mass Customer"/>
    <s v="N"/>
    <s v="Yes"/>
    <n v="5"/>
    <m/>
  </r>
  <r>
    <n v="17558"/>
    <n v="79"/>
    <x v="3114"/>
    <d v="2017-08-16T00:00:00"/>
    <n v="136"/>
    <b v="0"/>
    <s v="Approved"/>
    <s v="Solex"/>
    <s v="Touring"/>
    <s v="medium"/>
    <s v="large"/>
    <n v="2083.94"/>
    <n v="675.03"/>
    <d v="2013-09-16T00:00:00"/>
    <n v="1408.91"/>
    <s v="M"/>
    <n v="89"/>
    <d v="1979-04-10T00:00:00"/>
    <n v="41.262578240740737"/>
    <s v="Teacher"/>
    <s v="n/a"/>
    <s v="High Net Worth"/>
    <s v="N"/>
    <s v="No"/>
    <n v="4"/>
    <m/>
  </r>
  <r>
    <n v="17616"/>
    <n v="5"/>
    <x v="1288"/>
    <d v="2017-08-16T00:00:00"/>
    <n v="136"/>
    <b v="1"/>
    <s v="Approved"/>
    <s v="Giant Bicycles"/>
    <s v="Standard"/>
    <s v="high"/>
    <s v="medium"/>
    <n v="1129.1300000000001"/>
    <n v="677.48"/>
    <d v="2004-09-28T00:00:00"/>
    <n v="451.65000000000009"/>
    <s v="F"/>
    <n v="79"/>
    <d v="1964-08-10T00:00:00"/>
    <n v="55.936550843480468"/>
    <s v="Account Representative IV"/>
    <s v="Financial Services"/>
    <s v="High Net Worth"/>
    <s v="N"/>
    <s v="Yes"/>
    <n v="10"/>
    <m/>
  </r>
  <r>
    <n v="17941"/>
    <n v="46"/>
    <x v="1484"/>
    <d v="2017-08-16T00:00:00"/>
    <n v="136"/>
    <b v="0"/>
    <s v="Approved"/>
    <s v="Solex"/>
    <s v="Standard"/>
    <s v="low"/>
    <s v="medium"/>
    <n v="1289.8499999999999"/>
    <n v="74.510000000000005"/>
    <d v="2007-12-11T00:00:00"/>
    <n v="1215.3399999999999"/>
    <s v="M"/>
    <n v="12"/>
    <d v="1996-04-02T00:00:00"/>
    <n v="24.27079741882293"/>
    <s v="Software Engineer II"/>
    <s v="IT"/>
    <s v="Affluent Customer"/>
    <s v="N"/>
    <s v="No"/>
    <n v="5"/>
    <m/>
  </r>
  <r>
    <n v="19691"/>
    <n v="13"/>
    <x v="1408"/>
    <d v="2017-08-16T00:00:00"/>
    <n v="136"/>
    <b v="0"/>
    <s v="Approved"/>
    <s v="Solex"/>
    <s v="Standard"/>
    <s v="medium"/>
    <s v="medium"/>
    <n v="1577.53"/>
    <n v="826.51"/>
    <d v="2006-02-02T00:00:00"/>
    <n v="751.02"/>
    <s v="F"/>
    <n v="2"/>
    <d v="1980-06-26T00:00:00"/>
    <n v="40.048879610603755"/>
    <s v="VP Accounting"/>
    <s v="Financial Services"/>
    <s v="High Net Worth"/>
    <s v="N"/>
    <s v="Yes"/>
    <n v="14"/>
    <m/>
  </r>
  <r>
    <n v="19819"/>
    <n v="5"/>
    <x v="620"/>
    <d v="2017-08-16T00:00:00"/>
    <n v="136"/>
    <b v="0"/>
    <s v="Approved"/>
    <s v="Trek Bicycles"/>
    <s v="Mountain"/>
    <s v="low"/>
    <s v="medium"/>
    <n v="574.64"/>
    <n v="459.71"/>
    <d v="2004-09-28T00:00:00"/>
    <n v="114.93"/>
    <s v="M"/>
    <n v="49"/>
    <d v="1999-02-05T00:00:00"/>
    <n v="21.424222076357179"/>
    <s v="Assistant Professor"/>
    <s v="Manufacturing"/>
    <s v="Affluent Customer"/>
    <s v="N"/>
    <s v="Yes"/>
    <n v="2"/>
    <m/>
  </r>
  <r>
    <n v="90"/>
    <n v="62"/>
    <x v="2796"/>
    <d v="2017-08-15T00:00:00"/>
    <n v="137"/>
    <b v="1"/>
    <s v="Approved"/>
    <s v="Solex"/>
    <s v="Standard"/>
    <s v="medium"/>
    <s v="medium"/>
    <n v="478.16"/>
    <n v="298.72000000000003"/>
    <d v="1993-06-23T00:00:00"/>
    <n v="179.44"/>
    <s v="F"/>
    <n v="26"/>
    <d v="1974-07-08T00:00:00"/>
    <n v="46.021482350329777"/>
    <s v="GIS Technical Architect"/>
    <s v="n/a"/>
    <s v="Affluent Customer"/>
    <s v="N"/>
    <s v="No"/>
    <n v="10"/>
    <m/>
  </r>
  <r>
    <n v="1127"/>
    <n v="26"/>
    <x v="2359"/>
    <d v="2017-08-15T00:00:00"/>
    <n v="137"/>
    <b v="1"/>
    <s v="Approved"/>
    <s v="WeareA2B"/>
    <s v="Standard"/>
    <s v="medium"/>
    <s v="medium"/>
    <n v="1992.93"/>
    <n v="762.63"/>
    <d v="1993-05-26T00:00:00"/>
    <n v="1230.3000000000002"/>
    <s v="U"/>
    <n v="29"/>
    <d v="1899-12-30T00:00:00"/>
    <n v="0"/>
    <s v="Engineer III"/>
    <s v="IT"/>
    <s v="Mass Customer"/>
    <s v="N"/>
    <s v="No"/>
    <n v="0"/>
    <m/>
  </r>
  <r>
    <n v="1352"/>
    <n v="66"/>
    <x v="2461"/>
    <d v="2017-08-15T00:00:00"/>
    <n v="137"/>
    <b v="0"/>
    <s v="Approved"/>
    <s v="Solex"/>
    <s v="Standard"/>
    <s v="medium"/>
    <s v="medium"/>
    <n v="1163.8900000000001"/>
    <n v="589.27"/>
    <d v="2015-10-18T00:00:00"/>
    <n v="574.62000000000012"/>
    <s v="F"/>
    <n v="12"/>
    <d v="1988-04-10T00:00:00"/>
    <n v="32.254359062658544"/>
    <s v="Recruiting Manager"/>
    <s v="n/a"/>
    <s v="High Net Worth"/>
    <s v="N"/>
    <s v="No"/>
    <n v="4"/>
    <m/>
  </r>
  <r>
    <n v="1390"/>
    <n v="49"/>
    <x v="2364"/>
    <d v="2017-08-15T00:00:00"/>
    <n v="137"/>
    <b v="1"/>
    <s v="Approved"/>
    <s v="Trek Bicycles"/>
    <s v="Road"/>
    <s v="medium"/>
    <s v="medium"/>
    <n v="533.51"/>
    <n v="400.13"/>
    <d v="1997-10-04T00:00:00"/>
    <n v="133.38"/>
    <s v="M"/>
    <n v="93"/>
    <d v="1979-11-06T00:00:00"/>
    <n v="40.687235774987315"/>
    <s v="Assistant Manager"/>
    <s v="Manufacturing"/>
    <s v="Mass Customer"/>
    <s v="N"/>
    <s v="No"/>
    <n v="14"/>
    <m/>
  </r>
  <r>
    <n v="1489"/>
    <n v="83"/>
    <x v="937"/>
    <d v="2017-08-15T00:00:00"/>
    <n v="137"/>
    <b v="1"/>
    <s v="Approved"/>
    <s v="Solex"/>
    <s v="Touring"/>
    <s v="medium"/>
    <s v="large"/>
    <n v="2083.94"/>
    <n v="675.03"/>
    <d v="2013-09-16T00:00:00"/>
    <n v="1408.91"/>
    <s v="F"/>
    <n v="45"/>
    <d v="1993-02-11T00:00:00"/>
    <n v="27.410523446220189"/>
    <s v="Desktop Support Technician"/>
    <s v="Manufacturing"/>
    <s v="Affluent Customer"/>
    <s v="N"/>
    <s v="No"/>
    <n v="1"/>
    <m/>
  </r>
  <r>
    <n v="1705"/>
    <n v="59"/>
    <x v="2169"/>
    <d v="2017-08-15T00:00:00"/>
    <n v="137"/>
    <b v="1"/>
    <s v="Approved"/>
    <s v="Solex"/>
    <s v="Standard"/>
    <s v="medium"/>
    <s v="large"/>
    <n v="1061.56"/>
    <n v="733.58"/>
    <d v="1993-07-20T00:00:00"/>
    <n v="327.9799999999999"/>
    <s v="F"/>
    <n v="22"/>
    <d v="1961-05-20T00:00:00"/>
    <n v="59.163948103754436"/>
    <n v="0"/>
    <s v="IT"/>
    <s v="Mass Customer"/>
    <s v="N"/>
    <s v="No"/>
    <n v="14"/>
    <m/>
  </r>
  <r>
    <n v="1815"/>
    <n v="41"/>
    <x v="1700"/>
    <d v="2017-08-15T00:00:00"/>
    <n v="137"/>
    <b v="1"/>
    <s v="Approved"/>
    <s v="Solex"/>
    <s v="Road"/>
    <s v="medium"/>
    <s v="medium"/>
    <n v="416.98"/>
    <n v="312.74"/>
    <d v="2008-03-19T00:00:00"/>
    <n v="104.24000000000001"/>
    <s v="M"/>
    <n v="11"/>
    <d v="1975-12-30T00:00:00"/>
    <n v="44.542030295535262"/>
    <s v="Chemical Engineer"/>
    <s v="Manufacturing"/>
    <s v="Affluent Customer"/>
    <s v="N"/>
    <s v="Yes"/>
    <n v="9"/>
    <m/>
  </r>
  <r>
    <n v="1816"/>
    <n v="52"/>
    <x v="1861"/>
    <d v="2017-08-15T00:00:00"/>
    <n v="137"/>
    <b v="1"/>
    <s v="Approved"/>
    <s v="OHM Cycles"/>
    <s v="Road"/>
    <s v="medium"/>
    <s v="medium"/>
    <n v="1280.28"/>
    <n v="829.51"/>
    <d v="1997-02-09T00:00:00"/>
    <n v="450.77"/>
    <s v="F"/>
    <n v="54"/>
    <d v="1956-09-09T00:00:00"/>
    <n v="63.859838514713338"/>
    <s v="Web Designer IV"/>
    <s v="Manufacturing"/>
    <s v="Mass Customer"/>
    <s v="N"/>
    <s v="Yes"/>
    <n v="18"/>
    <m/>
  </r>
  <r>
    <n v="1830"/>
    <n v="87"/>
    <x v="543"/>
    <d v="2017-08-15T00:00:00"/>
    <n v="137"/>
    <b v="1"/>
    <s v="Approved"/>
    <s v="Giant Bicycles"/>
    <s v="Standard"/>
    <s v="high"/>
    <s v="medium"/>
    <n v="1179"/>
    <n v="707.4"/>
    <d v="2000-11-03T00:00:00"/>
    <n v="471.6"/>
    <s v="F"/>
    <n v="56"/>
    <d v="1976-04-13T00:00:00"/>
    <n v="44.254359062658544"/>
    <s v="Administrative Officer"/>
    <s v="Manufacturing"/>
    <s v="Mass Customer"/>
    <s v="N"/>
    <s v="Yes"/>
    <n v="14"/>
    <m/>
  </r>
  <r>
    <n v="2702"/>
    <n v="67"/>
    <x v="3074"/>
    <d v="2017-08-15T00:00:00"/>
    <n v="137"/>
    <b v="0"/>
    <s v="Approved"/>
    <s v="Solex"/>
    <s v="Standard"/>
    <s v="medium"/>
    <s v="large"/>
    <n v="1071.23"/>
    <n v="380.74"/>
    <d v="1993-07-15T00:00:00"/>
    <n v="690.49"/>
    <s v="F"/>
    <n v="74"/>
    <d v="1969-05-21T00:00:00"/>
    <n v="51.155728925672243"/>
    <s v="Programmer III"/>
    <s v="Telecommunications"/>
    <s v="High Net Worth"/>
    <s v="N"/>
    <s v="Yes"/>
    <n v="12"/>
    <m/>
  </r>
  <r>
    <n v="2847"/>
    <n v="52"/>
    <x v="3070"/>
    <d v="2017-08-15T00:00:00"/>
    <n v="137"/>
    <b v="0"/>
    <s v="Approved"/>
    <s v="OHM Cycles"/>
    <s v="Road"/>
    <s v="medium"/>
    <s v="medium"/>
    <n v="1280.28"/>
    <n v="829.51"/>
    <d v="2001-11-25T00:00:00"/>
    <n v="450.77"/>
    <s v="F"/>
    <n v="15"/>
    <d v="1958-09-25T00:00:00"/>
    <n v="61.816002898274988"/>
    <s v="Account Coordinator"/>
    <s v="IT"/>
    <s v="Mass Customer"/>
    <s v="N"/>
    <s v="No"/>
    <n v="20"/>
    <m/>
  </r>
  <r>
    <n v="2961"/>
    <n v="3"/>
    <x v="767"/>
    <d v="2017-08-15T00:00:00"/>
    <n v="137"/>
    <b v="0"/>
    <s v="Approved"/>
    <s v="Trek Bicycles"/>
    <s v="Standard"/>
    <s v="medium"/>
    <s v="large"/>
    <n v="2091.4699999999998"/>
    <n v="388.92"/>
    <d v="1997-08-25T00:00:00"/>
    <n v="1702.5499999999997"/>
    <s v="M"/>
    <n v="34"/>
    <d v="1976-08-27T00:00:00"/>
    <n v="43.881756322932517"/>
    <s v="Analog Circuit Design manager"/>
    <s v="n/a"/>
    <s v="Affluent Customer"/>
    <s v="N"/>
    <s v="Yes"/>
    <n v="18"/>
    <m/>
  </r>
  <r>
    <n v="3258"/>
    <n v="64"/>
    <x v="14"/>
    <d v="2017-08-15T00:00:00"/>
    <n v="137"/>
    <b v="0"/>
    <s v="Approved"/>
    <s v="Giant Bicycles"/>
    <s v="Standard"/>
    <s v="high"/>
    <s v="small"/>
    <n v="1977.36"/>
    <n v="1759.85"/>
    <d v="2011-08-24T00:00:00"/>
    <n v="217.51"/>
    <s v="F"/>
    <n v="31"/>
    <d v="1986-02-02T00:00:00"/>
    <n v="34.440660432521561"/>
    <s v="Junior Executive"/>
    <s v="Financial Services"/>
    <s v="High Net Worth"/>
    <s v="N"/>
    <s v="No"/>
    <n v="3"/>
    <m/>
  </r>
  <r>
    <n v="3385"/>
    <n v="61"/>
    <x v="249"/>
    <d v="2017-08-15T00:00:00"/>
    <n v="137"/>
    <b v="0"/>
    <s v="Approved"/>
    <s v="OHM Cycles"/>
    <s v="Standard"/>
    <s v="low"/>
    <s v="medium"/>
    <n v="71.16"/>
    <n v="56.93"/>
    <d v="2015-06-17T00:00:00"/>
    <n v="14.229999999999997"/>
    <s v="M"/>
    <n v="60"/>
    <d v="1960-10-14T00:00:00"/>
    <n v="59.761208377727037"/>
    <s v="Senior Developer"/>
    <s v="Property"/>
    <s v="Mass Customer"/>
    <s v="N"/>
    <s v="Yes"/>
    <n v="8"/>
    <m/>
  </r>
  <r>
    <n v="3436"/>
    <n v="7"/>
    <x v="2482"/>
    <d v="2017-08-15T00:00:00"/>
    <n v="137"/>
    <b v="1"/>
    <s v="Approved"/>
    <s v="Trek Bicycles"/>
    <s v="Road"/>
    <s v="low"/>
    <s v="medium"/>
    <n v="980.37"/>
    <n v="234.43"/>
    <d v="2004-08-17T00:00:00"/>
    <n v="745.94"/>
    <s v="F"/>
    <n v="56"/>
    <d v="1975-05-18T00:00:00"/>
    <n v="45.161208377727043"/>
    <s v="Business Systems Development Analyst"/>
    <s v="Manufacturing"/>
    <s v="Affluent Customer"/>
    <s v="N"/>
    <s v="Yes"/>
    <n v="10"/>
    <m/>
  </r>
  <r>
    <n v="3993"/>
    <n v="98"/>
    <x v="2115"/>
    <d v="2017-08-15T00:00:00"/>
    <n v="137"/>
    <b v="1"/>
    <s v="Approved"/>
    <s v="Trek Bicycles"/>
    <s v="Standard"/>
    <s v="high"/>
    <s v="medium"/>
    <n v="358.39"/>
    <n v="215.03"/>
    <d v="1994-08-10T00:00:00"/>
    <n v="143.35999999999999"/>
    <s v="F"/>
    <n v="32"/>
    <d v="1984-12-11T00:00:00"/>
    <n v="35.585865911973613"/>
    <s v="Research Assistant II"/>
    <s v="Argiculture"/>
    <s v="Affluent Customer"/>
    <s v="N"/>
    <s v="Yes"/>
    <n v="13"/>
    <m/>
  </r>
  <r>
    <n v="4199"/>
    <n v="35"/>
    <x v="2226"/>
    <d v="2017-08-15T00:00:00"/>
    <n v="137"/>
    <b v="1"/>
    <s v="Approved"/>
    <s v="Trek Bicycles"/>
    <s v="Standard"/>
    <s v="low"/>
    <s v="medium"/>
    <n v="1057.51"/>
    <n v="154.4"/>
    <d v="2010-06-07T00:00:00"/>
    <n v="903.11"/>
    <s v="F"/>
    <n v="78"/>
    <d v="1974-11-11T00:00:00"/>
    <n v="45.676276870877729"/>
    <s v="Quality Engineer"/>
    <s v="Financial Services"/>
    <s v="Affluent Customer"/>
    <s v="N"/>
    <s v="Yes"/>
    <n v="17"/>
    <m/>
  </r>
  <r>
    <n v="4297"/>
    <n v="38"/>
    <x v="924"/>
    <d v="2017-08-15T00:00:00"/>
    <n v="137"/>
    <b v="1"/>
    <s v="Approved"/>
    <s v="Solex"/>
    <s v="Standard"/>
    <s v="medium"/>
    <s v="medium"/>
    <n v="1577.53"/>
    <n v="826.51"/>
    <d v="2007-12-11T00:00:00"/>
    <n v="751.02"/>
    <s v="F"/>
    <n v="80"/>
    <d v="1971-07-12T00:00:00"/>
    <n v="49.013263172247591"/>
    <s v="Actuary"/>
    <s v="Financial Services"/>
    <s v="Mass Customer"/>
    <s v="N"/>
    <s v="Yes"/>
    <n v="10"/>
    <m/>
  </r>
  <r>
    <n v="4880"/>
    <n v="58"/>
    <x v="701"/>
    <d v="2017-08-15T00:00:00"/>
    <n v="137"/>
    <b v="1"/>
    <s v="Approved"/>
    <s v="OHM Cycles"/>
    <s v="Road"/>
    <s v="medium"/>
    <s v="medium"/>
    <n v="1280.28"/>
    <n v="829.51"/>
    <d v="2009-04-12T00:00:00"/>
    <n v="450.77"/>
    <s v="F"/>
    <n v="19"/>
    <d v="1971-09-28T00:00:00"/>
    <n v="48.799564542110602"/>
    <n v="0"/>
    <s v="Manufacturing"/>
    <s v="High Net Worth"/>
    <s v="N"/>
    <s v="Yes"/>
    <n v="14"/>
    <m/>
  </r>
  <r>
    <n v="5555"/>
    <n v="52"/>
    <x v="385"/>
    <d v="2017-08-15T00:00:00"/>
    <n v="137"/>
    <b v="1"/>
    <s v="Approved"/>
    <s v="Solex"/>
    <s v="Road"/>
    <s v="medium"/>
    <s v="large"/>
    <n v="1777.8"/>
    <n v="820.78"/>
    <d v="2011-05-07T00:00:00"/>
    <n v="957.02"/>
    <s v="F"/>
    <n v="60"/>
    <d v="1976-09-23T00:00:00"/>
    <n v="43.807783720192795"/>
    <s v="Health Coach I"/>
    <s v="Health"/>
    <s v="High Net Worth"/>
    <s v="N"/>
    <s v="No"/>
    <n v="13"/>
    <m/>
  </r>
  <r>
    <n v="5904"/>
    <n v="2"/>
    <x v="2032"/>
    <d v="2017-08-15T00:00:00"/>
    <n v="137"/>
    <b v="1"/>
    <s v="Approved"/>
    <s v="Solex"/>
    <s v="Standard"/>
    <s v="medium"/>
    <s v="medium"/>
    <n v="71.489999999999995"/>
    <n v="53.62"/>
    <d v="2005-08-09T00:00:00"/>
    <n v="17.869999999999997"/>
    <s v="F"/>
    <n v="15"/>
    <d v="1979-11-26T00:00:00"/>
    <n v="40.632441254439371"/>
    <s v="Budget/Accounting Analyst IV"/>
    <s v="Manufacturing"/>
    <s v="Mass Customer"/>
    <s v="N"/>
    <s v="Yes"/>
    <n v="13"/>
    <m/>
  </r>
  <r>
    <n v="6033"/>
    <n v="32"/>
    <x v="1255"/>
    <d v="2017-08-15T00:00:00"/>
    <n v="137"/>
    <b v="0"/>
    <s v="Approved"/>
    <s v="Giant Bicycles"/>
    <s v="Standard"/>
    <s v="medium"/>
    <s v="medium"/>
    <n v="642.70000000000005"/>
    <n v="211.37"/>
    <d v="2002-03-22T00:00:00"/>
    <n v="431.33000000000004"/>
    <s v="M"/>
    <n v="45"/>
    <d v="1966-04-20T00:00:00"/>
    <n v="54.243400158548958"/>
    <s v="Design Engineer"/>
    <s v="Manufacturing"/>
    <s v="Mass Customer"/>
    <s v="N"/>
    <s v="Yes"/>
    <n v="11"/>
    <m/>
  </r>
  <r>
    <n v="6864"/>
    <n v="45"/>
    <x v="512"/>
    <d v="2017-08-15T00:00:00"/>
    <n v="137"/>
    <b v="1"/>
    <s v="Approved"/>
    <s v="Solex"/>
    <s v="Standard"/>
    <s v="medium"/>
    <s v="medium"/>
    <n v="441.49"/>
    <n v="84.99"/>
    <d v="2007-12-11T00:00:00"/>
    <n v="356.5"/>
    <s v="M"/>
    <n v="31"/>
    <d v="1969-02-18T00:00:00"/>
    <n v="51.407783720192796"/>
    <s v="VP Quality Control"/>
    <s v="Health"/>
    <s v="Mass Customer"/>
    <s v="N"/>
    <s v="Yes"/>
    <n v="12"/>
    <m/>
  </r>
  <r>
    <n v="6882"/>
    <n v="79"/>
    <x v="637"/>
    <d v="2017-08-15T00:00:00"/>
    <n v="137"/>
    <b v="0"/>
    <s v="Approved"/>
    <s v="Norco Bicycles"/>
    <s v="Standard"/>
    <s v="medium"/>
    <s v="medium"/>
    <n v="1555.58"/>
    <n v="818.01"/>
    <d v="2007-08-04T00:00:00"/>
    <n v="737.56999999999994"/>
    <s v="F"/>
    <n v="58"/>
    <d v="1973-09-15T00:00:00"/>
    <n v="46.832441254439367"/>
    <s v="Marketing Manager"/>
    <s v="n/a"/>
    <s v="Mass Customer"/>
    <s v="N"/>
    <s v="No"/>
    <n v="18"/>
    <m/>
  </r>
  <r>
    <n v="7722"/>
    <n v="38"/>
    <x v="2142"/>
    <d v="2017-08-15T00:00:00"/>
    <n v="137"/>
    <b v="0"/>
    <s v="Approved"/>
    <s v="Trek Bicycles"/>
    <s v="Standard"/>
    <s v="medium"/>
    <s v="large"/>
    <n v="2091.4699999999998"/>
    <n v="388.92"/>
    <d v="2007-08-04T00:00:00"/>
    <n v="1702.5499999999997"/>
    <s v="F"/>
    <n v="86"/>
    <d v="1997-06-18T00:00:00"/>
    <n v="23.059838514713341"/>
    <s v="Structural Engineer"/>
    <s v="Retail"/>
    <s v="High Net Worth"/>
    <s v="N"/>
    <s v="Yes"/>
    <n v="5"/>
    <m/>
  </r>
  <r>
    <n v="7600"/>
    <n v="35"/>
    <x v="1286"/>
    <d v="2017-10-12T00:00:00"/>
    <m/>
    <b v="1"/>
    <s v="Cancelled"/>
    <s v="Trek Bicycles"/>
    <s v="Standard"/>
    <s v="low"/>
    <s v="medium"/>
    <n v="1057.51"/>
    <n v="154.4"/>
    <n v="34527"/>
    <m/>
    <m/>
    <m/>
    <m/>
    <m/>
    <m/>
    <m/>
    <m/>
    <m/>
    <m/>
    <m/>
    <m/>
  </r>
  <r>
    <n v="8503"/>
    <n v="0"/>
    <x v="1965"/>
    <d v="2017-08-15T00:00:00"/>
    <n v="137"/>
    <b v="0"/>
    <s v="Approved"/>
    <s v="Solex"/>
    <s v="Road"/>
    <s v="medium"/>
    <s v="medium"/>
    <n v="416.98"/>
    <n v="312.74"/>
    <d v="1997-05-10T00:00:00"/>
    <n v="104.24000000000001"/>
    <s v="M"/>
    <n v="10"/>
    <d v="1986-05-26T00:00:00"/>
    <n v="34.131071391425671"/>
    <s v="Associate Professor"/>
    <s v="Financial Services"/>
    <s v="High Net Worth"/>
    <s v="N"/>
    <s v="No"/>
    <n v="20"/>
    <m/>
  </r>
  <r>
    <n v="8960"/>
    <n v="97"/>
    <x v="754"/>
    <d v="2017-08-15T00:00:00"/>
    <n v="137"/>
    <b v="0"/>
    <s v="Approved"/>
    <s v="Solex"/>
    <s v="Standard"/>
    <s v="medium"/>
    <s v="large"/>
    <n v="202.62"/>
    <n v="151.96"/>
    <d v="2016-03-29T00:00:00"/>
    <n v="50.66"/>
    <s v="M"/>
    <n v="42"/>
    <d v="1968-07-25T00:00:00"/>
    <n v="51.977646733891426"/>
    <s v="Web Designer IV"/>
    <s v="n/a"/>
    <s v="Mass Customer"/>
    <s v="N"/>
    <s v="No"/>
    <n v="14"/>
    <m/>
  </r>
  <r>
    <n v="8990"/>
    <n v="45"/>
    <x v="2246"/>
    <d v="2017-08-15T00:00:00"/>
    <n v="137"/>
    <b v="1"/>
    <s v="Approved"/>
    <s v="Solex"/>
    <s v="Standard"/>
    <s v="medium"/>
    <s v="medium"/>
    <n v="441.49"/>
    <n v="84.99"/>
    <d v="1993-04-12T00:00:00"/>
    <n v="356.5"/>
    <s v="M"/>
    <n v="97"/>
    <d v="1965-07-28T00:00:00"/>
    <n v="54.972167281836626"/>
    <s v="GIS Technical Architect"/>
    <s v="Retail"/>
    <s v="Mass Customer"/>
    <s v="N"/>
    <s v="No"/>
    <n v="19"/>
    <m/>
  </r>
  <r>
    <n v="9200"/>
    <n v="52"/>
    <x v="1458"/>
    <d v="2017-08-15T00:00:00"/>
    <n v="137"/>
    <b v="0"/>
    <s v="Approved"/>
    <s v="OHM Cycles"/>
    <s v="Road"/>
    <s v="medium"/>
    <s v="medium"/>
    <n v="1280.28"/>
    <n v="829.51"/>
    <d v="2001-11-25T00:00:00"/>
    <n v="450.77"/>
    <s v="M"/>
    <n v="39"/>
    <d v="1971-01-31T00:00:00"/>
    <n v="49.457098788685947"/>
    <s v="Research Nurse"/>
    <s v="Health"/>
    <s v="Mass Customer"/>
    <s v="N"/>
    <s v="No"/>
    <n v="10"/>
    <m/>
  </r>
  <r>
    <n v="9548"/>
    <n v="91"/>
    <x v="1454"/>
    <d v="2017-08-15T00:00:00"/>
    <n v="137"/>
    <b v="0"/>
    <s v="Approved"/>
    <s v="Solex"/>
    <s v="Standard"/>
    <s v="medium"/>
    <s v="medium"/>
    <n v="100.35"/>
    <n v="75.260000000000005"/>
    <d v="2016-03-29T00:00:00"/>
    <n v="25.089999999999989"/>
    <s v="M"/>
    <n v="11"/>
    <d v="1977-09-25T00:00:00"/>
    <n v="42.802304268138002"/>
    <s v="Product Engineer"/>
    <s v="Health"/>
    <s v="Affluent Customer"/>
    <s v="N"/>
    <s v="Yes"/>
    <n v="8"/>
    <m/>
  </r>
  <r>
    <n v="10384"/>
    <n v="86"/>
    <x v="3115"/>
    <d v="2017-08-15T00:00:00"/>
    <n v="137"/>
    <b v="1"/>
    <s v="Approved"/>
    <s v="OHM Cycles"/>
    <s v="Standard"/>
    <s v="medium"/>
    <s v="medium"/>
    <n v="235.63"/>
    <n v="125.07"/>
    <d v="2013-06-09T00:00:00"/>
    <n v="110.56"/>
    <s v="M"/>
    <n v="73"/>
    <d v="1977-07-17T00:00:00"/>
    <n v="42.994085090055805"/>
    <s v="Systems Administrator III"/>
    <s v="Property"/>
    <s v="Mass Customer"/>
    <s v="N"/>
    <s v="Yes"/>
    <n v="12"/>
    <m/>
  </r>
  <r>
    <n v="11042"/>
    <n v="55"/>
    <x v="3110"/>
    <d v="2017-08-15T00:00:00"/>
    <n v="137"/>
    <b v="1"/>
    <s v="Approved"/>
    <s v="Trek Bicycles"/>
    <s v="Road"/>
    <s v="medium"/>
    <s v="large"/>
    <n v="1894.19"/>
    <n v="598.76"/>
    <d v="2003-07-21T00:00:00"/>
    <n v="1295.43"/>
    <s v="F"/>
    <n v="40"/>
    <d v="1963-10-15T00:00:00"/>
    <n v="56.758468651699644"/>
    <s v="Human Resources Assistant II"/>
    <s v="Property"/>
    <s v="Mass Customer"/>
    <s v="N"/>
    <s v="No"/>
    <n v="19"/>
    <m/>
  </r>
  <r>
    <n v="11218"/>
    <n v="91"/>
    <x v="3116"/>
    <d v="2017-08-15T00:00:00"/>
    <n v="137"/>
    <b v="1"/>
    <s v="Approved"/>
    <s v="Solex"/>
    <s v="Standard"/>
    <s v="medium"/>
    <s v="medium"/>
    <n v="100.35"/>
    <n v="75.260000000000005"/>
    <d v="2000-11-03T00:00:00"/>
    <n v="25.089999999999989"/>
    <s v="F"/>
    <n v="78"/>
    <d v="1989-03-20T00:00:00"/>
    <n v="31.311893309233888"/>
    <s v="Engineer I"/>
    <s v="Manufacturing"/>
    <s v="Mass Customer"/>
    <s v="N"/>
    <s v="Yes"/>
    <n v="15"/>
    <m/>
  </r>
  <r>
    <n v="11417"/>
    <n v="79"/>
    <x v="120"/>
    <d v="2017-08-15T00:00:00"/>
    <n v="137"/>
    <b v="1"/>
    <s v="Approved"/>
    <s v="Norco Bicycles"/>
    <s v="Standard"/>
    <s v="medium"/>
    <s v="medium"/>
    <n v="1555.58"/>
    <n v="818.01"/>
    <d v="2007-08-04T00:00:00"/>
    <n v="737.56999999999994"/>
    <s v="M"/>
    <n v="56"/>
    <d v="1975-03-22T00:00:00"/>
    <n v="45.317372761288681"/>
    <s v="Assistant Manager"/>
    <s v="Health"/>
    <s v="Mass Customer"/>
    <s v="N"/>
    <s v="Yes"/>
    <n v="12"/>
    <m/>
  </r>
  <r>
    <n v="7610"/>
    <n v="0"/>
    <x v="851"/>
    <d v="2017-05-11T00:00:00"/>
    <m/>
    <b v="0"/>
    <s v="Approved"/>
    <m/>
    <m/>
    <m/>
    <m/>
    <n v="1193.44"/>
    <m/>
    <m/>
    <m/>
    <m/>
    <m/>
    <m/>
    <m/>
    <m/>
    <m/>
    <m/>
    <m/>
    <m/>
    <m/>
    <m/>
  </r>
  <r>
    <n v="11485"/>
    <n v="32"/>
    <x v="2578"/>
    <d v="2017-08-15T00:00:00"/>
    <n v="137"/>
    <b v="1"/>
    <s v="Approved"/>
    <s v="Giant Bicycles"/>
    <s v="Standard"/>
    <s v="medium"/>
    <s v="medium"/>
    <n v="642.70000000000005"/>
    <n v="211.37"/>
    <d v="2002-03-22T00:00:00"/>
    <n v="431.33000000000004"/>
    <s v="F"/>
    <n v="60"/>
    <d v="1972-03-03T00:00:00"/>
    <n v="48.369427555809231"/>
    <n v="0"/>
    <s v="n/a"/>
    <s v="Affluent Customer"/>
    <s v="N"/>
    <s v="No"/>
    <n v="7"/>
    <m/>
  </r>
  <r>
    <n v="11536"/>
    <n v="0"/>
    <x v="688"/>
    <d v="2017-08-15T00:00:00"/>
    <n v="137"/>
    <b v="0"/>
    <s v="Approved"/>
    <s v="Solex"/>
    <s v="Standard"/>
    <s v="medium"/>
    <s v="medium"/>
    <n v="441.49"/>
    <n v="84.99"/>
    <d v="1993-04-12T00:00:00"/>
    <n v="356.5"/>
    <s v="M"/>
    <n v="98"/>
    <d v="1985-04-30T00:00:00"/>
    <n v="35.202304268138001"/>
    <s v="Software Consultant"/>
    <s v="Manufacturing"/>
    <s v="High Net Worth"/>
    <s v="N"/>
    <s v="No"/>
    <n v="12"/>
    <m/>
  </r>
  <r>
    <n v="11554"/>
    <n v="40"/>
    <x v="34"/>
    <d v="2017-08-15T00:00:00"/>
    <n v="137"/>
    <b v="0"/>
    <s v="Approved"/>
    <s v="OHM Cycles"/>
    <s v="Standard"/>
    <s v="high"/>
    <s v="medium"/>
    <n v="1458.17"/>
    <n v="874.9"/>
    <d v="2006-02-02T00:00:00"/>
    <n v="583.2700000000001"/>
    <s v="F"/>
    <n v="53"/>
    <d v="1971-01-25T00:00:00"/>
    <n v="49.473537144850326"/>
    <s v="VP Product Management"/>
    <s v="Telecommunications"/>
    <s v="Mass Customer"/>
    <s v="N"/>
    <s v="No"/>
    <n v="17"/>
    <m/>
  </r>
  <r>
    <n v="11817"/>
    <n v="83"/>
    <x v="1268"/>
    <d v="2017-08-15T00:00:00"/>
    <n v="137"/>
    <b v="0"/>
    <s v="Approved"/>
    <s v="Solex"/>
    <s v="Touring"/>
    <s v="medium"/>
    <s v="large"/>
    <n v="2083.94"/>
    <n v="675.03"/>
    <d v="2013-09-16T00:00:00"/>
    <n v="1408.91"/>
    <s v="M"/>
    <n v="90"/>
    <d v="1987-09-15T00:00:00"/>
    <n v="32.824222076357174"/>
    <s v="Operator"/>
    <s v="IT"/>
    <s v="Affluent Customer"/>
    <s v="N"/>
    <s v="No"/>
    <n v="12"/>
    <m/>
  </r>
  <r>
    <n v="11959"/>
    <n v="27"/>
    <x v="321"/>
    <d v="2017-08-15T00:00:00"/>
    <n v="137"/>
    <b v="0"/>
    <s v="Approved"/>
    <s v="Trek Bicycles"/>
    <s v="Standard"/>
    <s v="medium"/>
    <s v="medium"/>
    <n v="499.53"/>
    <n v="388.72"/>
    <d v="2003-03-18T00:00:00"/>
    <n v="110.80999999999995"/>
    <s v="F"/>
    <n v="14"/>
    <d v="1990-04-09T00:00:00"/>
    <n v="30.257098788685944"/>
    <s v="Structural Engineer"/>
    <s v="n/a"/>
    <s v="Mass Customer"/>
    <s v="N"/>
    <s v="Yes"/>
    <n v="11"/>
    <m/>
  </r>
  <r>
    <n v="12231"/>
    <n v="55"/>
    <x v="2030"/>
    <d v="2017-08-15T00:00:00"/>
    <n v="137"/>
    <b v="1"/>
    <s v="Approved"/>
    <s v="Trek Bicycles"/>
    <s v="Road"/>
    <s v="medium"/>
    <s v="large"/>
    <n v="1894.19"/>
    <n v="598.76"/>
    <d v="1993-07-20T00:00:00"/>
    <n v="1295.43"/>
    <s v="M"/>
    <n v="14"/>
    <d v="1959-05-13T00:00:00"/>
    <n v="61.185865911973615"/>
    <s v="Internal Auditor"/>
    <s v="Entertainment"/>
    <s v="Mass Customer"/>
    <s v="N"/>
    <s v="Yes"/>
    <n v="16"/>
    <m/>
  </r>
  <r>
    <n v="12301"/>
    <n v="37"/>
    <x v="949"/>
    <d v="2017-08-15T00:00:00"/>
    <n v="137"/>
    <b v="0"/>
    <s v="Approved"/>
    <s v="OHM Cycles"/>
    <s v="Standard"/>
    <s v="low"/>
    <s v="medium"/>
    <n v="1793.43"/>
    <n v="248.82"/>
    <d v="1999-07-20T00:00:00"/>
    <n v="1544.6100000000001"/>
    <s v="M"/>
    <n v="23"/>
    <d v="1958-01-07T00:00:00"/>
    <n v="62.53107139142567"/>
    <s v="Environmental Tech"/>
    <s v="Financial Services"/>
    <s v="Mass Customer"/>
    <s v="N"/>
    <s v="No"/>
    <n v="20"/>
    <m/>
  </r>
  <r>
    <n v="13550"/>
    <n v="3"/>
    <x v="1370"/>
    <d v="2017-08-15T00:00:00"/>
    <n v="137"/>
    <b v="1"/>
    <s v="Approved"/>
    <s v="Trek Bicycles"/>
    <s v="Standard"/>
    <s v="medium"/>
    <s v="large"/>
    <n v="2091.4699999999998"/>
    <n v="388.92"/>
    <d v="2014-03-03T00:00:00"/>
    <n v="1702.5499999999997"/>
    <s v="F"/>
    <n v="58"/>
    <d v="1971-08-24T00:00:00"/>
    <n v="48.895454953069503"/>
    <n v="0"/>
    <s v="Health"/>
    <s v="Affluent Customer"/>
    <s v="N"/>
    <s v="Yes"/>
    <n v="18"/>
    <m/>
  </r>
  <r>
    <n v="13785"/>
    <n v="54"/>
    <x v="2998"/>
    <d v="2017-08-15T00:00:00"/>
    <n v="137"/>
    <b v="1"/>
    <s v="Approved"/>
    <s v="WeareA2B"/>
    <s v="Standard"/>
    <s v="medium"/>
    <s v="medium"/>
    <n v="1807.45"/>
    <n v="778.69"/>
    <d v="2015-05-21T00:00:00"/>
    <n v="1028.76"/>
    <s v="F"/>
    <n v="99"/>
    <d v="1978-02-04T00:00:00"/>
    <n v="42.440660432521561"/>
    <s v="Database Administrator I"/>
    <s v="Argiculture"/>
    <s v="High Net Worth"/>
    <s v="N"/>
    <s v="No"/>
    <n v="7"/>
    <m/>
  </r>
  <r>
    <n v="13981"/>
    <n v="29"/>
    <x v="1337"/>
    <d v="2017-08-15T00:00:00"/>
    <n v="137"/>
    <b v="0"/>
    <s v="Approved"/>
    <s v="Norco Bicycles"/>
    <s v="Road"/>
    <s v="medium"/>
    <s v="medium"/>
    <n v="543.39"/>
    <n v="407.54"/>
    <d v="2016-11-22T00:00:00"/>
    <n v="135.84999999999997"/>
    <s v="M"/>
    <n v="76"/>
    <d v="1984-11-12T00:00:00"/>
    <n v="35.665317966768136"/>
    <s v="Quality Control Specialist"/>
    <s v="Manufacturing"/>
    <s v="Mass Customer"/>
    <s v="N"/>
    <s v="No"/>
    <n v="11"/>
    <m/>
  </r>
  <r>
    <n v="14581"/>
    <n v="5"/>
    <x v="3117"/>
    <d v="2017-08-15T00:00:00"/>
    <n v="137"/>
    <b v="1"/>
    <s v="Approved"/>
    <s v="Trek Bicycles"/>
    <s v="Mountain"/>
    <s v="low"/>
    <s v="medium"/>
    <n v="574.64"/>
    <n v="459.71"/>
    <d v="2003-02-07T00:00:00"/>
    <n v="114.93"/>
    <s v="M"/>
    <n v="29"/>
    <d v="1979-01-21T00:00:00"/>
    <n v="41.479016596905126"/>
    <s v="Legal Assistant"/>
    <s v="Manufacturing"/>
    <s v="Mass Customer"/>
    <s v="N"/>
    <s v="Yes"/>
    <n v="14"/>
    <m/>
  </r>
  <r>
    <n v="14623"/>
    <n v="59"/>
    <x v="1184"/>
    <d v="2017-08-15T00:00:00"/>
    <n v="137"/>
    <b v="0"/>
    <s v="Approved"/>
    <s v="Solex"/>
    <s v="Standard"/>
    <s v="medium"/>
    <s v="large"/>
    <n v="1061.56"/>
    <n v="733.58"/>
    <d v="1993-06-23T00:00:00"/>
    <n v="327.9799999999999"/>
    <s v="F"/>
    <n v="61"/>
    <d v="1963-02-02T00:00:00"/>
    <n v="57.457098788685947"/>
    <s v="Administrative Officer"/>
    <s v="Financial Services"/>
    <s v="Affluent Customer"/>
    <s v="N"/>
    <s v="Yes"/>
    <n v="12"/>
    <m/>
  </r>
  <r>
    <n v="14636"/>
    <n v="63"/>
    <x v="1338"/>
    <d v="2017-08-15T00:00:00"/>
    <n v="137"/>
    <b v="1"/>
    <s v="Approved"/>
    <s v="Solex"/>
    <s v="Standard"/>
    <s v="medium"/>
    <s v="medium"/>
    <n v="1483.2"/>
    <n v="99.59"/>
    <d v="1998-12-17T00:00:00"/>
    <n v="1383.6100000000001"/>
    <s v="M"/>
    <n v="26"/>
    <d v="1999-04-30T00:00:00"/>
    <n v="21.194085090055808"/>
    <s v="Civil Engineer"/>
    <s v="Manufacturing"/>
    <s v="Mass Customer"/>
    <s v="N"/>
    <s v="No"/>
    <n v="1"/>
    <m/>
  </r>
  <r>
    <n v="16654"/>
    <n v="27"/>
    <x v="2865"/>
    <d v="2017-08-15T00:00:00"/>
    <n v="137"/>
    <b v="1"/>
    <s v="Approved"/>
    <s v="Trek Bicycles"/>
    <s v="Standard"/>
    <s v="low"/>
    <s v="medium"/>
    <n v="1057.51"/>
    <n v="154.4"/>
    <d v="1994-07-12T00:00:00"/>
    <n v="903.11"/>
    <s v="F"/>
    <n v="58"/>
    <d v="1987-06-16T00:00:00"/>
    <n v="33.073537144850327"/>
    <s v="Financial Analyst"/>
    <s v="Financial Services"/>
    <s v="High Net Worth"/>
    <s v="N"/>
    <s v="No"/>
    <n v="12"/>
    <m/>
  </r>
  <r>
    <n v="17374"/>
    <n v="26"/>
    <x v="3118"/>
    <d v="2017-08-15T00:00:00"/>
    <n v="137"/>
    <b v="1"/>
    <s v="Approved"/>
    <s v="WeareA2B"/>
    <s v="Standard"/>
    <s v="medium"/>
    <s v="medium"/>
    <n v="1992.93"/>
    <n v="762.63"/>
    <d v="2016-11-22T00:00:00"/>
    <n v="1230.3000000000002"/>
    <s v="F"/>
    <n v="23"/>
    <d v="1966-01-01T00:00:00"/>
    <n v="54.542030295535262"/>
    <n v="0"/>
    <s v="Manufacturing"/>
    <s v="Affluent Customer"/>
    <s v="N"/>
    <s v="Yes"/>
    <n v="13"/>
    <m/>
  </r>
  <r>
    <n v="17827"/>
    <n v="40"/>
    <x v="27"/>
    <d v="2017-08-15T00:00:00"/>
    <n v="137"/>
    <b v="1"/>
    <s v="Approved"/>
    <s v="OHM Cycles"/>
    <s v="Standard"/>
    <s v="high"/>
    <s v="medium"/>
    <n v="1458.17"/>
    <n v="874.9"/>
    <d v="1995-12-19T00:00:00"/>
    <n v="583.2700000000001"/>
    <s v="M"/>
    <n v="36"/>
    <d v="1965-01-31T00:00:00"/>
    <n v="55.45983851471334"/>
    <s v="Marketing Manager"/>
    <s v="Manufacturing"/>
    <s v="Mass Customer"/>
    <s v="N"/>
    <s v="Yes"/>
    <n v="13"/>
    <m/>
  </r>
  <r>
    <n v="18083"/>
    <n v="39"/>
    <x v="1023"/>
    <d v="2017-08-15T00:00:00"/>
    <n v="137"/>
    <b v="0"/>
    <s v="Approved"/>
    <s v="Giant Bicycles"/>
    <s v="Standard"/>
    <s v="medium"/>
    <s v="large"/>
    <n v="1812.75"/>
    <n v="582.48"/>
    <d v="2006-10-01T00:00:00"/>
    <n v="1230.27"/>
    <s v="F"/>
    <n v="49"/>
    <d v="1978-04-30T00:00:00"/>
    <n v="42.207783720192793"/>
    <s v="Research Assistant II"/>
    <s v="Health"/>
    <s v="Mass Customer"/>
    <s v="N"/>
    <s v="Yes"/>
    <n v="18"/>
    <m/>
  </r>
  <r>
    <n v="18545"/>
    <n v="53"/>
    <x v="869"/>
    <d v="2017-08-15T00:00:00"/>
    <n v="137"/>
    <b v="1"/>
    <s v="Approved"/>
    <s v="OHM Cycles"/>
    <s v="Standard"/>
    <s v="medium"/>
    <s v="medium"/>
    <n v="795.34"/>
    <n v="101.58"/>
    <d v="1997-02-09T00:00:00"/>
    <n v="693.76"/>
    <s v="M"/>
    <n v="79"/>
    <d v="1991-08-31T00:00:00"/>
    <n v="28.862578240740739"/>
    <s v="Senior Financial Analyst"/>
    <s v="Financial Services"/>
    <s v="Affluent Customer"/>
    <s v="N"/>
    <s v="No"/>
    <n v="11"/>
    <m/>
  </r>
  <r>
    <n v="19348"/>
    <n v="22"/>
    <x v="1644"/>
    <d v="2017-08-15T00:00:00"/>
    <n v="137"/>
    <b v="0"/>
    <s v="Approved"/>
    <s v="Solex"/>
    <s v="Standard"/>
    <s v="medium"/>
    <s v="medium"/>
    <n v="575.27"/>
    <n v="431.45"/>
    <d v="2013-03-12T00:00:00"/>
    <n v="143.82"/>
    <s v="M"/>
    <n v="43"/>
    <d v="1998-02-25T00:00:00"/>
    <n v="22.369427555809231"/>
    <s v="Safety Technician II"/>
    <s v="Financial Services"/>
    <s v="High Net Worth"/>
    <s v="N"/>
    <s v="No"/>
    <n v="4"/>
    <m/>
  </r>
  <r>
    <n v="19542"/>
    <n v="59"/>
    <x v="3119"/>
    <d v="2017-08-15T00:00:00"/>
    <n v="137"/>
    <b v="1"/>
    <s v="Approved"/>
    <s v="WeareA2B"/>
    <s v="Standard"/>
    <s v="medium"/>
    <s v="small"/>
    <n v="1415.01"/>
    <n v="1259.3599999999999"/>
    <d v="2003-01-05T00:00:00"/>
    <n v="155.65000000000009"/>
    <s v="F"/>
    <n v="16"/>
    <d v="1994-06-02T00:00:00"/>
    <n v="26.106413857179096"/>
    <s v="Nuclear Power Engineer"/>
    <s v="Manufacturing"/>
    <s v="High Net Worth"/>
    <s v="N"/>
    <s v="No"/>
    <n v="6"/>
    <m/>
  </r>
  <r>
    <n v="363"/>
    <n v="73"/>
    <x v="281"/>
    <d v="2017-08-14T00:00:00"/>
    <n v="138"/>
    <b v="1"/>
    <s v="Approved"/>
    <s v="Solex"/>
    <s v="Standard"/>
    <s v="medium"/>
    <s v="medium"/>
    <n v="1945.43"/>
    <n v="333.18"/>
    <d v="2002-08-31T00:00:00"/>
    <n v="1612.25"/>
    <s v="F"/>
    <n v="38"/>
    <d v="1979-07-06T00:00:00"/>
    <n v="41.024222076357177"/>
    <n v="0"/>
    <s v="IT"/>
    <s v="Mass Customer"/>
    <s v="N"/>
    <s v="Yes"/>
    <n v="22"/>
    <m/>
  </r>
  <r>
    <n v="587"/>
    <n v="82"/>
    <x v="2734"/>
    <d v="2017-08-14T00:00:00"/>
    <n v="138"/>
    <b v="0"/>
    <s v="Approved"/>
    <s v="Giant Bicycles"/>
    <s v="Road"/>
    <s v="medium"/>
    <s v="medium"/>
    <n v="1538.99"/>
    <n v="829.65"/>
    <d v="2002-03-22T00:00:00"/>
    <n v="709.34"/>
    <s v="F"/>
    <n v="4"/>
    <d v="1983-10-29T00:00:00"/>
    <n v="36.706413857179093"/>
    <n v="0"/>
    <s v="Manufacturing"/>
    <s v="High Net Worth"/>
    <s v="N"/>
    <s v="Yes"/>
    <n v="7"/>
    <m/>
  </r>
  <r>
    <n v="889"/>
    <n v="87"/>
    <x v="1316"/>
    <d v="2017-08-14T00:00:00"/>
    <n v="138"/>
    <b v="0"/>
    <s v="Approved"/>
    <s v="OHM Cycles"/>
    <s v="Standard"/>
    <s v="medium"/>
    <s v="medium"/>
    <n v="1636.9"/>
    <n v="44.71"/>
    <d v="2006-05-22T00:00:00"/>
    <n v="1592.19"/>
    <s v="M"/>
    <n v="83"/>
    <d v="1975-04-13T00:00:00"/>
    <n v="45.257098788685944"/>
    <s v="Nurse"/>
    <s v="Manufacturing"/>
    <s v="High Net Worth"/>
    <s v="N"/>
    <s v="Yes"/>
    <n v="22"/>
    <m/>
  </r>
  <r>
    <n v="957"/>
    <n v="12"/>
    <x v="3100"/>
    <d v="2017-08-14T00:00:00"/>
    <n v="138"/>
    <b v="0"/>
    <s v="Approved"/>
    <s v="Giant Bicycles"/>
    <s v="Standard"/>
    <s v="medium"/>
    <s v="large"/>
    <n v="1765.3"/>
    <n v="709.48"/>
    <d v="2004-07-25T00:00:00"/>
    <n v="1055.82"/>
    <s v="M"/>
    <n v="29"/>
    <d v="1978-07-22T00:00:00"/>
    <n v="41.980386459918819"/>
    <s v="Developer III"/>
    <s v="n/a"/>
    <s v="High Net Worth"/>
    <s v="N"/>
    <s v="No"/>
    <n v="7"/>
    <m/>
  </r>
  <r>
    <n v="1231"/>
    <n v="10"/>
    <x v="1498"/>
    <d v="2017-08-14T00:00:00"/>
    <n v="138"/>
    <b v="1"/>
    <s v="Approved"/>
    <s v="WeareA2B"/>
    <s v="Touring"/>
    <s v="medium"/>
    <s v="medium"/>
    <n v="1466.68"/>
    <n v="363.25"/>
    <d v="1994-08-10T00:00:00"/>
    <n v="1103.43"/>
    <s v="F"/>
    <n v="11"/>
    <d v="1966-11-29T00:00:00"/>
    <n v="53.632441254439371"/>
    <s v="Project Manager"/>
    <s v="Manufacturing"/>
    <s v="Mass Customer"/>
    <s v="N"/>
    <s v="No"/>
    <n v="17"/>
    <m/>
  </r>
  <r>
    <n v="1793"/>
    <n v="1"/>
    <x v="1726"/>
    <d v="2017-08-14T00:00:00"/>
    <n v="138"/>
    <b v="0"/>
    <s v="Approved"/>
    <s v="Giant Bicycles"/>
    <s v="Standard"/>
    <s v="medium"/>
    <s v="medium"/>
    <n v="1403.5"/>
    <n v="954.82"/>
    <d v="2004-09-28T00:00:00"/>
    <n v="448.67999999999995"/>
    <s v="F"/>
    <n v="50"/>
    <d v="1971-05-06T00:00:00"/>
    <n v="49.196824816083208"/>
    <s v="Biostatistician IV"/>
    <s v="Property"/>
    <s v="Affluent Customer"/>
    <s v="N"/>
    <s v="Yes"/>
    <n v="14"/>
    <m/>
  </r>
  <r>
    <n v="1851"/>
    <n v="14"/>
    <x v="3105"/>
    <d v="2017-08-14T00:00:00"/>
    <n v="138"/>
    <b v="1"/>
    <s v="Approved"/>
    <s v="Trek Bicycles"/>
    <s v="Standard"/>
    <s v="medium"/>
    <s v="small"/>
    <n v="1386.84"/>
    <n v="1234.29"/>
    <d v="2013-03-12T00:00:00"/>
    <n v="152.54999999999995"/>
    <s v="M"/>
    <n v="48"/>
    <d v="1995-06-18T00:00:00"/>
    <n v="25.062578240740738"/>
    <s v="Quality Control Specialist"/>
    <s v="Financial Services"/>
    <s v="Mass Customer"/>
    <s v="N"/>
    <s v="Yes"/>
    <n v="4"/>
    <m/>
  </r>
  <r>
    <n v="2073"/>
    <n v="88"/>
    <x v="2762"/>
    <d v="2017-08-14T00:00:00"/>
    <n v="138"/>
    <b v="1"/>
    <s v="Approved"/>
    <s v="Norco Bicycles"/>
    <s v="Standard"/>
    <s v="medium"/>
    <s v="medium"/>
    <n v="1198.46"/>
    <n v="381.1"/>
    <d v="2002-10-10T00:00:00"/>
    <n v="817.36"/>
    <s v="M"/>
    <n v="95"/>
    <d v="1978-07-07T00:00:00"/>
    <n v="42.021482350329777"/>
    <s v="Desktop Support Technician"/>
    <s v="Argiculture"/>
    <s v="Mass Customer"/>
    <s v="N"/>
    <s v="Yes"/>
    <n v="10"/>
    <m/>
  </r>
  <r>
    <n v="2313"/>
    <n v="79"/>
    <x v="65"/>
    <d v="2017-08-14T00:00:00"/>
    <n v="138"/>
    <b v="0"/>
    <s v="Approved"/>
    <s v="Norco Bicycles"/>
    <s v="Standard"/>
    <s v="medium"/>
    <s v="medium"/>
    <n v="1555.58"/>
    <n v="818.01"/>
    <d v="1997-01-25T00:00:00"/>
    <n v="737.56999999999994"/>
    <s v="M"/>
    <n v="35"/>
    <d v="1993-09-27T00:00:00"/>
    <n v="26.785865911973616"/>
    <s v="Research Nurse"/>
    <s v="Health"/>
    <s v="Mass Customer"/>
    <s v="N"/>
    <s v="Yes"/>
    <n v="8"/>
    <m/>
  </r>
  <r>
    <n v="2588"/>
    <n v="58"/>
    <x v="2823"/>
    <d v="2017-08-14T00:00:00"/>
    <n v="138"/>
    <b v="1"/>
    <s v="Approved"/>
    <s v="OHM Cycles"/>
    <s v="Standard"/>
    <s v="medium"/>
    <s v="medium"/>
    <n v="912.52"/>
    <n v="141.4"/>
    <d v="2015-10-18T00:00:00"/>
    <n v="771.12"/>
    <s v="M"/>
    <n v="38"/>
    <d v="1978-06-14T00:00:00"/>
    <n v="42.08449604895992"/>
    <s v="Safety Technician I"/>
    <s v="Property"/>
    <s v="Mass Customer"/>
    <s v="N"/>
    <s v="No"/>
    <n v="13"/>
    <m/>
  </r>
  <r>
    <n v="2754"/>
    <n v="33"/>
    <x v="1106"/>
    <d v="2017-08-14T00:00:00"/>
    <n v="138"/>
    <b v="1"/>
    <s v="Approved"/>
    <s v="Giant Bicycles"/>
    <s v="Standard"/>
    <s v="medium"/>
    <s v="small"/>
    <n v="1311.44"/>
    <n v="1167.18"/>
    <d v="1992-10-11T00:00:00"/>
    <n v="144.26"/>
    <s v="M"/>
    <n v="34"/>
    <d v="1988-11-07T00:00:00"/>
    <n v="31.676276870877725"/>
    <s v="Speech Pathologist"/>
    <s v="Financial Services"/>
    <s v="Mass Customer"/>
    <s v="N"/>
    <s v="No"/>
    <n v="19"/>
    <m/>
  </r>
  <r>
    <n v="3374"/>
    <n v="35"/>
    <x v="3120"/>
    <d v="2017-08-14T00:00:00"/>
    <n v="138"/>
    <b v="0"/>
    <s v="Approved"/>
    <s v="Giant Bicycles"/>
    <s v="Standard"/>
    <s v="medium"/>
    <s v="medium"/>
    <n v="1403.5"/>
    <n v="954.82"/>
    <d v="2016-11-14T00:00:00"/>
    <n v="448.67999999999995"/>
    <s v="F"/>
    <n v="44"/>
    <d v="1988-10-16T00:00:00"/>
    <n v="31.736550843480465"/>
    <s v="Legal Assistant"/>
    <s v="Manufacturing"/>
    <s v="High Net Worth"/>
    <s v="N"/>
    <s v="Yes"/>
    <n v="20"/>
    <m/>
  </r>
  <r>
    <n v="3410"/>
    <n v="24"/>
    <x v="488"/>
    <d v="2017-08-14T00:00:00"/>
    <n v="138"/>
    <b v="0"/>
    <s v="Approved"/>
    <s v="Solex"/>
    <s v="Road"/>
    <s v="medium"/>
    <s v="large"/>
    <n v="1777.8"/>
    <n v="820.78"/>
    <d v="2011-05-07T00:00:00"/>
    <n v="957.02"/>
    <s v="F"/>
    <n v="69"/>
    <d v="1957-09-08T00:00:00"/>
    <n v="62.862578240740739"/>
    <s v="Junior Executive"/>
    <s v="n/a"/>
    <s v="Mass Customer"/>
    <s v="N"/>
    <s v="No"/>
    <n v="11"/>
    <m/>
  </r>
  <r>
    <n v="3418"/>
    <n v="24"/>
    <x v="2670"/>
    <d v="2017-08-14T00:00:00"/>
    <n v="138"/>
    <b v="1"/>
    <s v="Approved"/>
    <s v="Solex"/>
    <s v="Road"/>
    <s v="medium"/>
    <s v="large"/>
    <n v="1777.8"/>
    <n v="820.78"/>
    <d v="2016-11-22T00:00:00"/>
    <n v="957.02"/>
    <s v="M"/>
    <n v="89"/>
    <d v="1966-03-12T00:00:00"/>
    <n v="54.350249473617453"/>
    <s v="Environmental Tech"/>
    <s v="Health"/>
    <s v="Mass Customer"/>
    <s v="N"/>
    <s v="Yes"/>
    <n v="18"/>
    <m/>
  </r>
  <r>
    <n v="4540"/>
    <n v="45"/>
    <x v="152"/>
    <d v="2017-08-14T00:00:00"/>
    <n v="138"/>
    <b v="0"/>
    <s v="Approved"/>
    <s v="Trek Bicycles"/>
    <s v="Road"/>
    <s v="low"/>
    <s v="medium"/>
    <n v="980.37"/>
    <n v="234.43"/>
    <d v="2004-09-28T00:00:00"/>
    <n v="745.94"/>
    <s v="F"/>
    <n v="71"/>
    <d v="1986-04-25T00:00:00"/>
    <n v="34.216002898274986"/>
    <n v="0"/>
    <s v="Manufacturing"/>
    <s v="High Net Worth"/>
    <s v="N"/>
    <s v="No"/>
    <n v="11"/>
    <m/>
  </r>
  <r>
    <n v="4750"/>
    <n v="74"/>
    <x v="2759"/>
    <d v="2017-08-14T00:00:00"/>
    <n v="138"/>
    <b v="1"/>
    <s v="Approved"/>
    <s v="WeareA2B"/>
    <s v="Standard"/>
    <s v="medium"/>
    <s v="medium"/>
    <n v="1228.07"/>
    <n v="400.91"/>
    <d v="2015-08-10T00:00:00"/>
    <n v="827.15999999999985"/>
    <s v="M"/>
    <n v="17"/>
    <d v="1959-12-16T00:00:00"/>
    <n v="60.591345364028413"/>
    <s v="Quality Control Specialist"/>
    <s v="Telecommunications"/>
    <s v="Mass Customer"/>
    <s v="N"/>
    <s v="Yes"/>
    <n v="19"/>
    <m/>
  </r>
  <r>
    <n v="5408"/>
    <n v="36"/>
    <x v="2051"/>
    <d v="2017-08-14T00:00:00"/>
    <n v="138"/>
    <b v="0"/>
    <s v="Approved"/>
    <s v="Solex"/>
    <s v="Standard"/>
    <s v="low"/>
    <s v="medium"/>
    <n v="945.04"/>
    <n v="507.58"/>
    <d v="1995-12-19T00:00:00"/>
    <n v="437.46"/>
    <s v="F"/>
    <n v="43"/>
    <d v="1985-02-14T00:00:00"/>
    <n v="35.407783720192796"/>
    <s v="Health Coach II"/>
    <s v="Retail"/>
    <s v="Mass Customer"/>
    <s v="N"/>
    <s v="No"/>
    <n v="21"/>
    <m/>
  </r>
  <r>
    <n v="5709"/>
    <n v="0"/>
    <x v="497"/>
    <d v="2017-08-14T00:00:00"/>
    <n v="138"/>
    <b v="0"/>
    <s v="Approved"/>
    <s v="OHM Cycles"/>
    <s v="Standard"/>
    <s v="high"/>
    <s v="medium"/>
    <n v="227.88"/>
    <n v="136.72999999999999"/>
    <d v="2014-03-03T00:00:00"/>
    <n v="91.15"/>
    <s v="M"/>
    <n v="67"/>
    <d v="1967-03-15T00:00:00"/>
    <n v="53.34203029553526"/>
    <s v="Actuary"/>
    <s v="Financial Services"/>
    <s v="High Net Worth"/>
    <s v="N"/>
    <s v="Yes"/>
    <n v="19"/>
    <m/>
  </r>
  <r>
    <n v="5908"/>
    <n v="71"/>
    <x v="2055"/>
    <d v="2017-08-14T00:00:00"/>
    <n v="138"/>
    <b v="0"/>
    <s v="Approved"/>
    <s v="Solex"/>
    <s v="Standard"/>
    <s v="high"/>
    <s v="large"/>
    <n v="1842.92"/>
    <n v="1105.75"/>
    <d v="1995-10-24T00:00:00"/>
    <n v="737.17000000000007"/>
    <s v="M"/>
    <n v="39"/>
    <d v="1978-09-03T00:00:00"/>
    <n v="41.862578240740739"/>
    <s v="VP Accounting"/>
    <s v="Financial Services"/>
    <s v="Affluent Customer"/>
    <s v="N"/>
    <s v="No"/>
    <n v="11"/>
    <m/>
  </r>
  <r>
    <n v="5947"/>
    <n v="63"/>
    <x v="2414"/>
    <d v="2017-08-14T00:00:00"/>
    <n v="138"/>
    <b v="1"/>
    <s v="Approved"/>
    <s v="WeareA2B"/>
    <s v="Standard"/>
    <s v="medium"/>
    <s v="medium"/>
    <n v="1992.93"/>
    <n v="762.63"/>
    <d v="1993-05-26T00:00:00"/>
    <n v="1230.3000000000002"/>
    <s v="F"/>
    <n v="25"/>
    <d v="1993-10-13T00:00:00"/>
    <n v="26.742030295535258"/>
    <s v="Database Administrator III"/>
    <s v="n/a"/>
    <s v="High Net Worth"/>
    <s v="N"/>
    <s v="No"/>
    <n v="9"/>
    <m/>
  </r>
  <r>
    <n v="6624"/>
    <n v="50"/>
    <x v="1802"/>
    <d v="2017-08-14T00:00:00"/>
    <n v="138"/>
    <b v="1"/>
    <s v="Approved"/>
    <s v="WeareA2B"/>
    <s v="Standard"/>
    <s v="medium"/>
    <s v="small"/>
    <n v="175.89"/>
    <n v="131.91999999999999"/>
    <d v="2001-11-25T00:00:00"/>
    <n v="43.97"/>
    <s v="M"/>
    <n v="48"/>
    <d v="1956-09-24T00:00:00"/>
    <n v="63.818742624302381"/>
    <s v="Paralegal"/>
    <s v="Financial Services"/>
    <s v="Affluent Customer"/>
    <s v="N"/>
    <s v="Yes"/>
    <n v="7"/>
    <m/>
  </r>
  <r>
    <n v="6941"/>
    <n v="60"/>
    <x v="3121"/>
    <d v="2017-08-14T00:00:00"/>
    <n v="138"/>
    <b v="0"/>
    <s v="Approved"/>
    <s v="Giant Bicycles"/>
    <s v="Standard"/>
    <s v="high"/>
    <s v="small"/>
    <n v="1977.36"/>
    <n v="1759.85"/>
    <d v="2014-07-28T00:00:00"/>
    <n v="217.51"/>
    <s v="M"/>
    <n v="16"/>
    <d v="1977-05-28T00:00:00"/>
    <n v="43.131071391425671"/>
    <s v="Recruiting Manager"/>
    <s v="Financial Services"/>
    <s v="Affluent Customer"/>
    <s v="N"/>
    <s v="No"/>
    <n v="21"/>
    <m/>
  </r>
  <r>
    <n v="7488"/>
    <n v="98"/>
    <x v="1240"/>
    <d v="2017-08-14T00:00:00"/>
    <n v="138"/>
    <b v="1"/>
    <s v="Approved"/>
    <s v="OHM Cycles"/>
    <s v="Standard"/>
    <s v="medium"/>
    <s v="medium"/>
    <n v="795.34"/>
    <n v="101.58"/>
    <d v="1997-02-09T00:00:00"/>
    <n v="693.76"/>
    <s v="M"/>
    <n v="2"/>
    <d v="1993-01-09T00:00:00"/>
    <n v="27.500934405124301"/>
    <s v="Paralegal"/>
    <s v="Financial Services"/>
    <s v="High Net Worth"/>
    <s v="N"/>
    <s v="No"/>
    <n v="4"/>
    <m/>
  </r>
  <r>
    <n v="8309"/>
    <n v="58"/>
    <x v="1119"/>
    <d v="2017-08-14T00:00:00"/>
    <n v="138"/>
    <b v="0"/>
    <s v="Approved"/>
    <s v="OHM Cycles"/>
    <s v="Road"/>
    <s v="medium"/>
    <s v="medium"/>
    <n v="1280.28"/>
    <n v="829.51"/>
    <d v="2001-11-25T00:00:00"/>
    <n v="450.77"/>
    <s v="M"/>
    <n v="42"/>
    <d v="1977-02-03T00:00:00"/>
    <n v="43.443400158548961"/>
    <n v="0"/>
    <s v="n/a"/>
    <s v="High Net Worth"/>
    <s v="N"/>
    <s v="No"/>
    <n v="14"/>
    <m/>
  </r>
  <r>
    <n v="8487"/>
    <n v="46"/>
    <x v="134"/>
    <d v="2017-08-14T00:00:00"/>
    <n v="138"/>
    <b v="0"/>
    <s v="Approved"/>
    <s v="Solex"/>
    <s v="Standard"/>
    <s v="low"/>
    <s v="medium"/>
    <n v="1289.8499999999999"/>
    <n v="74.510000000000005"/>
    <d v="1997-02-09T00:00:00"/>
    <n v="1215.3399999999999"/>
    <s v="M"/>
    <n v="8"/>
    <d v="1956-03-26T00:00:00"/>
    <n v="64.317372761288681"/>
    <s v="Research Nurse"/>
    <s v="Health"/>
    <s v="Affluent Customer"/>
    <s v="N"/>
    <s v="Yes"/>
    <n v="18"/>
    <m/>
  </r>
  <r>
    <n v="8735"/>
    <n v="25"/>
    <x v="3122"/>
    <d v="2017-08-14T00:00:00"/>
    <n v="138"/>
    <b v="0"/>
    <s v="Approved"/>
    <s v="Giant Bicycles"/>
    <s v="Road"/>
    <s v="medium"/>
    <s v="medium"/>
    <n v="1538.99"/>
    <n v="829.65"/>
    <d v="2016-02-04T00:00:00"/>
    <n v="709.34"/>
    <s v="F"/>
    <n v="17"/>
    <d v="1995-04-20T00:00:00"/>
    <n v="25.224222076357176"/>
    <s v="Legal Assistant"/>
    <s v="Manufacturing"/>
    <s v="Affluent Customer"/>
    <s v="N"/>
    <s v="No"/>
    <n v="4"/>
    <m/>
  </r>
  <r>
    <n v="8837"/>
    <n v="86"/>
    <x v="3123"/>
    <d v="2017-08-14T00:00:00"/>
    <n v="138"/>
    <b v="0"/>
    <s v="Approved"/>
    <s v="OHM Cycles"/>
    <s v="Standard"/>
    <s v="medium"/>
    <s v="medium"/>
    <n v="235.63"/>
    <n v="125.07"/>
    <d v="1998-12-16T00:00:00"/>
    <n v="110.56"/>
    <s v="M"/>
    <n v="59"/>
    <d v="1982-04-15T00:00:00"/>
    <n v="38.246139884576358"/>
    <s v="VP Quality Control"/>
    <s v="n/a"/>
    <s v="Mass Customer"/>
    <s v="N"/>
    <s v="Yes"/>
    <n v="3"/>
    <m/>
  </r>
  <r>
    <n v="9737"/>
    <n v="87"/>
    <x v="1936"/>
    <d v="2017-08-14T00:00:00"/>
    <n v="138"/>
    <b v="0"/>
    <s v="Approved"/>
    <s v="Giant Bicycles"/>
    <s v="Standard"/>
    <s v="high"/>
    <s v="medium"/>
    <n v="1179"/>
    <n v="707.4"/>
    <d v="1997-08-25T00:00:00"/>
    <n v="471.6"/>
    <s v="M"/>
    <n v="81"/>
    <d v="1977-12-23T00:00:00"/>
    <n v="42.558468651699641"/>
    <n v="0"/>
    <s v="n/a"/>
    <s v="Affluent Customer"/>
    <s v="N"/>
    <s v="No"/>
    <n v="17"/>
    <m/>
  </r>
  <r>
    <n v="10049"/>
    <n v="0"/>
    <x v="1832"/>
    <d v="2017-08-14T00:00:00"/>
    <n v="138"/>
    <b v="1"/>
    <s v="Approved"/>
    <s v="Trek Bicycles"/>
    <s v="Road"/>
    <s v="medium"/>
    <s v="medium"/>
    <n v="290.62"/>
    <n v="215.14"/>
    <d v="2004-12-18T00:00:00"/>
    <n v="75.480000000000018"/>
    <s v="F"/>
    <n v="35"/>
    <d v="1968-02-03T00:00:00"/>
    <n v="52.451619336631147"/>
    <s v="Paralegal"/>
    <s v="Financial Services"/>
    <s v="High Net Worth"/>
    <s v="N"/>
    <s v="No"/>
    <n v="18"/>
    <m/>
  </r>
  <r>
    <n v="10237"/>
    <n v="21"/>
    <x v="2670"/>
    <d v="2017-08-14T00:00:00"/>
    <n v="138"/>
    <b v="1"/>
    <s v="Approved"/>
    <s v="Solex"/>
    <s v="Standard"/>
    <s v="medium"/>
    <s v="large"/>
    <n v="1071.23"/>
    <n v="380.74"/>
    <d v="1993-07-15T00:00:00"/>
    <n v="690.49"/>
    <s v="M"/>
    <n v="89"/>
    <d v="1966-03-12T00:00:00"/>
    <n v="54.350249473617453"/>
    <s v="Environmental Tech"/>
    <s v="Health"/>
    <s v="Mass Customer"/>
    <s v="N"/>
    <s v="Yes"/>
    <n v="18"/>
    <m/>
  </r>
  <r>
    <n v="10486"/>
    <n v="41"/>
    <x v="2148"/>
    <d v="2017-08-14T00:00:00"/>
    <n v="138"/>
    <b v="0"/>
    <s v="Approved"/>
    <s v="Solex"/>
    <s v="Road"/>
    <s v="medium"/>
    <s v="medium"/>
    <n v="416.98"/>
    <n v="312.74"/>
    <d v="1997-05-10T00:00:00"/>
    <n v="104.24000000000001"/>
    <s v="F"/>
    <n v="38"/>
    <d v="1983-03-01T00:00:00"/>
    <n v="37.369427555809231"/>
    <s v="Director of Sales"/>
    <s v="Retail"/>
    <s v="Mass Customer"/>
    <s v="N"/>
    <s v="No"/>
    <n v="5"/>
    <m/>
  </r>
  <r>
    <n v="11121"/>
    <n v="25"/>
    <x v="3098"/>
    <d v="2017-08-14T00:00:00"/>
    <n v="138"/>
    <b v="0"/>
    <s v="Approved"/>
    <s v="Giant Bicycles"/>
    <s v="Road"/>
    <s v="medium"/>
    <s v="medium"/>
    <n v="1538.99"/>
    <n v="829.65"/>
    <d v="2016-11-22T00:00:00"/>
    <n v="709.34"/>
    <s v="F"/>
    <n v="76"/>
    <d v="1978-04-15T00:00:00"/>
    <n v="42.248879610603751"/>
    <s v="Clinical Specialist"/>
    <s v="Health"/>
    <s v="Affluent Customer"/>
    <s v="N"/>
    <s v="Yes"/>
    <n v="12"/>
    <m/>
  </r>
  <r>
    <n v="11455"/>
    <n v="43"/>
    <x v="1648"/>
    <d v="2017-08-14T00:00:00"/>
    <n v="138"/>
    <b v="0"/>
    <s v="Approved"/>
    <s v="Solex"/>
    <s v="Standard"/>
    <s v="medium"/>
    <s v="medium"/>
    <n v="1151.96"/>
    <n v="649.49"/>
    <d v="1999-12-04T00:00:00"/>
    <n v="502.47"/>
    <s v="F"/>
    <n v="18"/>
    <d v="1977-05-25T00:00:00"/>
    <n v="43.139290569507864"/>
    <n v="0"/>
    <s v="Property"/>
    <s v="Mass Customer"/>
    <s v="N"/>
    <s v="No"/>
    <n v="19"/>
    <m/>
  </r>
  <r>
    <n v="11583"/>
    <n v="29"/>
    <x v="2226"/>
    <d v="2017-08-14T00:00:00"/>
    <n v="138"/>
    <b v="0"/>
    <s v="Approved"/>
    <s v="Norco Bicycles"/>
    <s v="Road"/>
    <s v="medium"/>
    <s v="medium"/>
    <n v="543.39"/>
    <n v="407.54"/>
    <d v="1995-12-19T00:00:00"/>
    <n v="135.84999999999997"/>
    <s v="F"/>
    <n v="78"/>
    <d v="1974-11-11T00:00:00"/>
    <n v="45.676276870877729"/>
    <s v="Quality Engineer"/>
    <s v="Financial Services"/>
    <s v="Affluent Customer"/>
    <s v="N"/>
    <s v="Yes"/>
    <n v="17"/>
    <m/>
  </r>
  <r>
    <n v="12168"/>
    <n v="65"/>
    <x v="3124"/>
    <d v="2017-08-14T00:00:00"/>
    <n v="138"/>
    <b v="1"/>
    <s v="Approved"/>
    <s v="WeareA2B"/>
    <s v="Standard"/>
    <s v="medium"/>
    <s v="medium"/>
    <n v="1807.45"/>
    <n v="778.69"/>
    <d v="2002-08-31T00:00:00"/>
    <n v="1028.76"/>
    <s v="F"/>
    <n v="80"/>
    <d v="1959-05-02T00:00:00"/>
    <n v="61.216002898274986"/>
    <s v="Statistician III"/>
    <s v="n/a"/>
    <s v="Mass Customer"/>
    <s v="N"/>
    <s v="Yes"/>
    <n v="10"/>
    <m/>
  </r>
  <r>
    <n v="12284"/>
    <n v="5"/>
    <x v="2270"/>
    <d v="2017-08-14T00:00:00"/>
    <n v="138"/>
    <b v="1"/>
    <s v="Approved"/>
    <s v="Trek Bicycles"/>
    <s v="Mountain"/>
    <s v="low"/>
    <s v="medium"/>
    <n v="574.64"/>
    <n v="459.71"/>
    <d v="2011-08-29T00:00:00"/>
    <n v="114.93"/>
    <s v="M"/>
    <n v="75"/>
    <d v="1978-08-24T00:00:00"/>
    <n v="41.88997550101471"/>
    <s v="Computer Systems Analyst IV"/>
    <s v="n/a"/>
    <s v="Affluent Customer"/>
    <s v="N"/>
    <s v="No"/>
    <n v="12"/>
    <m/>
  </r>
  <r>
    <n v="12627"/>
    <n v="18"/>
    <x v="2069"/>
    <d v="2017-08-14T00:00:00"/>
    <n v="138"/>
    <b v="0"/>
    <s v="Approved"/>
    <s v="Solex"/>
    <s v="Standard"/>
    <s v="medium"/>
    <s v="medium"/>
    <n v="575.27"/>
    <n v="431.45"/>
    <d v="2013-03-12T00:00:00"/>
    <n v="143.82"/>
    <s v="M"/>
    <n v="39"/>
    <d v="1975-04-26T00:00:00"/>
    <n v="45.221482350329779"/>
    <s v="Product Engineer"/>
    <s v="Manufacturing"/>
    <s v="Mass Customer"/>
    <s v="N"/>
    <s v="No"/>
    <n v="13"/>
    <m/>
  </r>
  <r>
    <n v="12882"/>
    <n v="45"/>
    <x v="212"/>
    <d v="2017-08-14T00:00:00"/>
    <n v="138"/>
    <b v="1"/>
    <s v="Approved"/>
    <s v="Trek Bicycles"/>
    <s v="Road"/>
    <s v="low"/>
    <s v="medium"/>
    <n v="980.37"/>
    <n v="234.43"/>
    <d v="2004-09-28T00:00:00"/>
    <n v="745.94"/>
    <s v="F"/>
    <n v="94"/>
    <d v="1968-07-28T00:00:00"/>
    <n v="51.969427555809233"/>
    <s v="Office Assistant III"/>
    <s v="Property"/>
    <s v="High Net Worth"/>
    <s v="N"/>
    <s v="No"/>
    <n v="6"/>
    <m/>
  </r>
  <r>
    <n v="13302"/>
    <n v="75"/>
    <x v="848"/>
    <d v="2017-08-14T00:00:00"/>
    <n v="138"/>
    <b v="1"/>
    <s v="Approved"/>
    <s v="Giant Bicycles"/>
    <s v="Touring"/>
    <s v="medium"/>
    <s v="large"/>
    <n v="1873.97"/>
    <n v="863.95"/>
    <d v="2006-05-22T00:00:00"/>
    <n v="1010.02"/>
    <s v="U"/>
    <n v="81"/>
    <d v="1899-12-30T00:00:00"/>
    <n v="0"/>
    <s v="Programmer II"/>
    <s v="IT"/>
    <s v="Mass Customer"/>
    <s v="N"/>
    <s v="No"/>
    <n v="0"/>
    <m/>
  </r>
  <r>
    <n v="13327"/>
    <n v="71"/>
    <x v="132"/>
    <d v="2017-08-14T00:00:00"/>
    <n v="138"/>
    <b v="0"/>
    <s v="Approved"/>
    <s v="Solex"/>
    <s v="Standard"/>
    <s v="high"/>
    <s v="large"/>
    <n v="1842.92"/>
    <n v="1105.75"/>
    <d v="1995-10-24T00:00:00"/>
    <n v="737.17000000000007"/>
    <s v="M"/>
    <n v="48"/>
    <d v="1994-02-28T00:00:00"/>
    <n v="26.363948103754439"/>
    <n v="0"/>
    <s v="Health"/>
    <s v="Mass Customer"/>
    <s v="N"/>
    <s v="Yes"/>
    <n v="7"/>
    <m/>
  </r>
  <r>
    <n v="13937"/>
    <n v="80"/>
    <x v="3111"/>
    <d v="2017-08-14T00:00:00"/>
    <n v="138"/>
    <b v="0"/>
    <s v="Approved"/>
    <s v="OHM Cycles"/>
    <s v="Touring"/>
    <s v="low"/>
    <s v="medium"/>
    <n v="1073.07"/>
    <n v="933.84"/>
    <d v="1997-08-25T00:00:00"/>
    <n v="139.2299999999999"/>
    <s v="M"/>
    <n v="28"/>
    <d v="1962-11-30T00:00:00"/>
    <n v="57.632441254439371"/>
    <s v="Environmental Specialist"/>
    <s v="Manufacturing"/>
    <s v="Affluent Customer"/>
    <s v="N"/>
    <s v="Yes"/>
    <n v="17"/>
    <m/>
  </r>
  <r>
    <n v="14070"/>
    <n v="41"/>
    <x v="138"/>
    <d v="2017-08-14T00:00:00"/>
    <n v="138"/>
    <b v="1"/>
    <s v="Approved"/>
    <s v="Solex"/>
    <s v="Road"/>
    <s v="medium"/>
    <s v="medium"/>
    <n v="416.98"/>
    <n v="312.74"/>
    <d v="2006-10-01T00:00:00"/>
    <n v="104.24000000000001"/>
    <s v="F"/>
    <n v="36"/>
    <d v="1960-06-21T00:00:00"/>
    <n v="60.076276870877727"/>
    <s v="Desktop Support Technician"/>
    <s v="n/a"/>
    <s v="Mass Customer"/>
    <s v="N"/>
    <s v="Yes"/>
    <n v="10"/>
    <m/>
  </r>
  <r>
    <n v="14247"/>
    <n v="6"/>
    <x v="2439"/>
    <d v="2017-08-14T00:00:00"/>
    <n v="138"/>
    <b v="1"/>
    <s v="Approved"/>
    <s v="OHM Cycles"/>
    <s v="Standard"/>
    <s v="high"/>
    <s v="medium"/>
    <n v="227.88"/>
    <n v="136.72999999999999"/>
    <d v="2003-02-07T00:00:00"/>
    <n v="91.15"/>
    <s v="F"/>
    <n v="64"/>
    <d v="1977-10-09T00:00:00"/>
    <n v="42.763948103754437"/>
    <n v="0"/>
    <s v="Manufacturing"/>
    <s v="Mass Customer"/>
    <s v="N"/>
    <s v="No"/>
    <n v="21"/>
    <m/>
  </r>
  <r>
    <n v="14261"/>
    <n v="36"/>
    <x v="1499"/>
    <d v="2017-08-14T00:00:00"/>
    <n v="138"/>
    <b v="0"/>
    <s v="Approved"/>
    <s v="Solex"/>
    <s v="Standard"/>
    <s v="low"/>
    <s v="medium"/>
    <n v="945.04"/>
    <n v="507.58"/>
    <d v="1995-12-19T00:00:00"/>
    <n v="437.46"/>
    <s v="F"/>
    <n v="26"/>
    <d v="1974-04-13T00:00:00"/>
    <n v="46.257098788685944"/>
    <s v="Recruiter"/>
    <s v="Argiculture"/>
    <s v="Mass Customer"/>
    <s v="N"/>
    <s v="No"/>
    <n v="13"/>
    <m/>
  </r>
  <r>
    <n v="15092"/>
    <n v="90"/>
    <x v="2927"/>
    <d v="2017-08-14T00:00:00"/>
    <n v="138"/>
    <b v="1"/>
    <s v="Approved"/>
    <s v="Norco Bicycles"/>
    <s v="Standard"/>
    <s v="low"/>
    <s v="medium"/>
    <n v="363.01"/>
    <n v="290.41000000000003"/>
    <d v="2005-05-10T00:00:00"/>
    <n v="72.599999999999966"/>
    <s v="F"/>
    <n v="41"/>
    <d v="1954-04-30T00:00:00"/>
    <n v="66.224222076357179"/>
    <s v="Account Coordinator"/>
    <s v="IT"/>
    <s v="Mass Customer"/>
    <s v="N"/>
    <s v="No"/>
    <n v="10"/>
    <m/>
  </r>
  <r>
    <n v="7676"/>
    <n v="0"/>
    <x v="1947"/>
    <d v="2017-08-24T00:00:00"/>
    <m/>
    <m/>
    <s v="Approved"/>
    <s v="Trek Bicycles"/>
    <s v="Road"/>
    <s v="medium"/>
    <s v="medium"/>
    <n v="533.51"/>
    <n v="400.13"/>
    <n v="41064"/>
    <m/>
    <m/>
    <m/>
    <m/>
    <m/>
    <m/>
    <m/>
    <m/>
    <m/>
    <m/>
    <m/>
    <m/>
  </r>
  <r>
    <n v="15649"/>
    <n v="39"/>
    <x v="1234"/>
    <d v="2017-08-14T00:00:00"/>
    <n v="138"/>
    <b v="1"/>
    <s v="Approved"/>
    <s v="Giant Bicycles"/>
    <s v="Standard"/>
    <s v="medium"/>
    <s v="large"/>
    <n v="1812.75"/>
    <n v="582.48"/>
    <d v="2010-06-07T00:00:00"/>
    <n v="1230.27"/>
    <s v="M"/>
    <n v="50"/>
    <d v="1954-10-30T00:00:00"/>
    <n v="65.722852213343472"/>
    <n v="0"/>
    <s v="Health"/>
    <s v="Mass Customer"/>
    <s v="N"/>
    <s v="No"/>
    <n v="19"/>
    <m/>
  </r>
  <r>
    <n v="16627"/>
    <n v="35"/>
    <x v="2909"/>
    <d v="2017-08-14T00:00:00"/>
    <n v="138"/>
    <b v="0"/>
    <s v="Approved"/>
    <s v="Giant Bicycles"/>
    <s v="Standard"/>
    <s v="medium"/>
    <s v="medium"/>
    <n v="1403.5"/>
    <n v="954.82"/>
    <d v="2016-11-14T00:00:00"/>
    <n v="448.67999999999995"/>
    <s v="M"/>
    <n v="53"/>
    <d v="1965-04-18T00:00:00"/>
    <n v="55.248879610603751"/>
    <s v="Chief Design Engineer"/>
    <s v="Property"/>
    <s v="High Net Worth"/>
    <s v="N"/>
    <s v="Yes"/>
    <n v="18"/>
    <m/>
  </r>
  <r>
    <n v="16749"/>
    <n v="0"/>
    <x v="489"/>
    <d v="2017-08-14T00:00:00"/>
    <n v="138"/>
    <b v="1"/>
    <s v="Approved"/>
    <s v="Solex"/>
    <s v="Standard"/>
    <s v="medium"/>
    <s v="medium"/>
    <n v="71.489999999999995"/>
    <n v="53.62"/>
    <d v="2012-12-02T00:00:00"/>
    <n v="17.869999999999997"/>
    <s v="F"/>
    <n v="67"/>
    <d v="1968-08-19T00:00:00"/>
    <n v="51.909153583206489"/>
    <s v="Structural Engineer"/>
    <s v="Manufacturing"/>
    <s v="High Net Worth"/>
    <s v="N"/>
    <s v="No"/>
    <n v="16"/>
    <m/>
  </r>
  <r>
    <n v="16770"/>
    <n v="89"/>
    <x v="2145"/>
    <d v="2017-08-14T00:00:00"/>
    <n v="138"/>
    <b v="1"/>
    <s v="Approved"/>
    <s v="WeareA2B"/>
    <s v="Touring"/>
    <s v="medium"/>
    <s v="large"/>
    <n v="1362.99"/>
    <n v="57.74"/>
    <d v="1993-04-20T00:00:00"/>
    <n v="1305.25"/>
    <s v="F"/>
    <n v="28"/>
    <d v="1978-07-15T00:00:00"/>
    <n v="41.999564542110605"/>
    <s v="VP Product Management"/>
    <s v="Property"/>
    <s v="Mass Customer"/>
    <s v="N"/>
    <s v="No"/>
    <n v="19"/>
    <m/>
  </r>
  <r>
    <n v="17153"/>
    <n v="39"/>
    <x v="2153"/>
    <d v="2017-08-14T00:00:00"/>
    <n v="138"/>
    <b v="1"/>
    <s v="Approved"/>
    <s v="Giant Bicycles"/>
    <s v="Standard"/>
    <s v="medium"/>
    <s v="large"/>
    <n v="1812.75"/>
    <n v="582.48"/>
    <d v="2010-06-07T00:00:00"/>
    <n v="1230.27"/>
    <s v="M"/>
    <n v="9"/>
    <d v="1994-08-18T00:00:00"/>
    <n v="25.895454953069507"/>
    <n v="0"/>
    <s v="Financial Services"/>
    <s v="Affluent Customer"/>
    <s v="N"/>
    <s v="No"/>
    <n v="6"/>
    <m/>
  </r>
  <r>
    <n v="17357"/>
    <n v="76"/>
    <x v="2697"/>
    <d v="2017-08-14T00:00:00"/>
    <n v="138"/>
    <b v="0"/>
    <s v="Approved"/>
    <s v="WeareA2B"/>
    <s v="Standard"/>
    <s v="low"/>
    <s v="medium"/>
    <n v="642.30999999999995"/>
    <n v="513.85"/>
    <d v="2014-10-10T00:00:00"/>
    <n v="128.45999999999992"/>
    <s v="F"/>
    <n v="22"/>
    <d v="1987-06-06T00:00:00"/>
    <n v="33.100934405124299"/>
    <s v="Product Engineer"/>
    <s v="Retail"/>
    <s v="Mass Customer"/>
    <s v="N"/>
    <s v="Yes"/>
    <n v="1"/>
    <m/>
  </r>
  <r>
    <n v="17451"/>
    <n v="48"/>
    <x v="1847"/>
    <d v="2017-08-14T00:00:00"/>
    <n v="138"/>
    <b v="1"/>
    <s v="Approved"/>
    <s v="WeareA2B"/>
    <s v="Standard"/>
    <s v="medium"/>
    <s v="medium"/>
    <n v="1762.96"/>
    <n v="950.52"/>
    <d v="2012-06-04T00:00:00"/>
    <n v="812.44"/>
    <s v="M"/>
    <n v="17"/>
    <d v="1975-08-31T00:00:00"/>
    <n v="44.873537144850324"/>
    <s v="Food Chemist"/>
    <s v="Health"/>
    <s v="Mass Customer"/>
    <s v="N"/>
    <s v="Yes"/>
    <n v="17"/>
    <m/>
  </r>
  <r>
    <n v="17512"/>
    <n v="80"/>
    <x v="2363"/>
    <d v="2017-08-14T00:00:00"/>
    <n v="138"/>
    <b v="0"/>
    <s v="Approved"/>
    <s v="OHM Cycles"/>
    <s v="Touring"/>
    <s v="low"/>
    <s v="medium"/>
    <n v="1073.07"/>
    <n v="933.84"/>
    <d v="1997-01-25T00:00:00"/>
    <n v="139.2299999999999"/>
    <s v="F"/>
    <n v="22"/>
    <d v="1994-11-24T00:00:00"/>
    <n v="25.626961802384574"/>
    <s v="GIS Technical Architect"/>
    <s v="n/a"/>
    <s v="Mass Customer"/>
    <s v="N"/>
    <s v="No"/>
    <n v="2"/>
    <m/>
  </r>
  <r>
    <n v="17520"/>
    <n v="91"/>
    <x v="121"/>
    <d v="2017-08-14T00:00:00"/>
    <n v="138"/>
    <b v="1"/>
    <s v="Approved"/>
    <s v="WeareA2B"/>
    <s v="Standard"/>
    <s v="low"/>
    <s v="medium"/>
    <n v="642.30999999999995"/>
    <n v="513.85"/>
    <d v="1997-01-25T00:00:00"/>
    <n v="128.45999999999992"/>
    <s v="M"/>
    <n v="32"/>
    <d v="1961-08-19T00:00:00"/>
    <n v="58.914633035261289"/>
    <n v="0"/>
    <s v="Financial Services"/>
    <s v="High Net Worth"/>
    <s v="N"/>
    <s v="Yes"/>
    <n v="10"/>
    <m/>
  </r>
  <r>
    <n v="17610"/>
    <n v="27"/>
    <x v="1447"/>
    <d v="2017-08-14T00:00:00"/>
    <n v="138"/>
    <b v="0"/>
    <s v="Approved"/>
    <s v="Trek Bicycles"/>
    <s v="Standard"/>
    <s v="low"/>
    <s v="medium"/>
    <n v="1057.51"/>
    <n v="154.4"/>
    <d v="1994-07-12T00:00:00"/>
    <n v="903.11"/>
    <s v="F"/>
    <n v="35"/>
    <d v="1988-05-07T00:00:00"/>
    <n v="32.180386459918822"/>
    <s v="Sales Associate"/>
    <s v="IT"/>
    <s v="High Net Worth"/>
    <s v="N"/>
    <s v="No"/>
    <n v="14"/>
    <m/>
  </r>
  <r>
    <n v="18092"/>
    <n v="32"/>
    <x v="1331"/>
    <d v="2017-08-14T00:00:00"/>
    <n v="138"/>
    <b v="1"/>
    <s v="Approved"/>
    <s v="Giant Bicycles"/>
    <s v="Standard"/>
    <s v="medium"/>
    <s v="medium"/>
    <n v="642.70000000000005"/>
    <n v="211.37"/>
    <d v="2006-02-02T00:00:00"/>
    <n v="431.33000000000004"/>
    <s v="F"/>
    <n v="68"/>
    <d v="1980-01-04T00:00:00"/>
    <n v="40.525591939370877"/>
    <s v="Physical Therapy Assistant"/>
    <s v="n/a"/>
    <s v="Mass Customer"/>
    <s v="N"/>
    <s v="Yes"/>
    <n v="20"/>
    <m/>
  </r>
  <r>
    <n v="18234"/>
    <n v="79"/>
    <x v="1129"/>
    <d v="2017-08-14T00:00:00"/>
    <n v="138"/>
    <b v="1"/>
    <s v="Approved"/>
    <s v="Norco Bicycles"/>
    <s v="Standard"/>
    <s v="medium"/>
    <s v="medium"/>
    <n v="1555.58"/>
    <n v="818.01"/>
    <d v="2004-08-07T00:00:00"/>
    <n v="737.56999999999994"/>
    <s v="M"/>
    <n v="47"/>
    <d v="1998-06-23T00:00:00"/>
    <n v="22.046139884576355"/>
    <s v="Business Systems Development Analyst"/>
    <s v="Financial Services"/>
    <s v="Mass Customer"/>
    <s v="N"/>
    <s v="Yes"/>
    <n v="3"/>
    <m/>
  </r>
  <r>
    <n v="19087"/>
    <n v="51"/>
    <x v="1488"/>
    <d v="2017-08-14T00:00:00"/>
    <n v="138"/>
    <b v="1"/>
    <s v="Approved"/>
    <s v="OHM Cycles"/>
    <s v="Standard"/>
    <s v="high"/>
    <s v="medium"/>
    <n v="2005.66"/>
    <n v="1203.4000000000001"/>
    <d v="2015-10-18T00:00:00"/>
    <n v="802.26"/>
    <s v="F"/>
    <n v="79"/>
    <d v="1987-02-06T00:00:00"/>
    <n v="33.429701528411975"/>
    <s v="Professor"/>
    <s v="Argiculture"/>
    <s v="Mass Customer"/>
    <s v="N"/>
    <s v="Yes"/>
    <n v="21"/>
    <m/>
  </r>
  <r>
    <n v="19355"/>
    <n v="74"/>
    <x v="1039"/>
    <d v="2017-08-14T00:00:00"/>
    <n v="138"/>
    <b v="0"/>
    <s v="Approved"/>
    <s v="WeareA2B"/>
    <s v="Standard"/>
    <s v="medium"/>
    <s v="medium"/>
    <n v="1228.07"/>
    <n v="400.91"/>
    <d v="2000-05-22T00:00:00"/>
    <n v="827.15999999999985"/>
    <s v="F"/>
    <n v="67"/>
    <d v="1967-05-05T00:00:00"/>
    <n v="53.202304268138001"/>
    <s v="Cost Accountant"/>
    <s v="Financial Services"/>
    <s v="Mass Customer"/>
    <s v="N"/>
    <s v="No"/>
    <n v="14"/>
    <m/>
  </r>
  <r>
    <n v="19577"/>
    <n v="70"/>
    <x v="2704"/>
    <d v="2017-08-14T00:00:00"/>
    <n v="138"/>
    <b v="1"/>
    <s v="Approved"/>
    <s v="Trek Bicycles"/>
    <s v="Standard"/>
    <s v="high"/>
    <s v="medium"/>
    <n v="495.72"/>
    <n v="297.43"/>
    <d v="2000-05-22T00:00:00"/>
    <n v="198.29000000000002"/>
    <s v="F"/>
    <n v="11"/>
    <d v="1988-11-21T00:00:00"/>
    <n v="31.637920706494164"/>
    <s v="Account Representative III"/>
    <s v="Property"/>
    <s v="Mass Customer"/>
    <s v="N"/>
    <s v="Yes"/>
    <n v="5"/>
    <m/>
  </r>
  <r>
    <n v="19633"/>
    <n v="95"/>
    <x v="1502"/>
    <d v="2017-08-14T00:00:00"/>
    <n v="138"/>
    <b v="0"/>
    <s v="Approved"/>
    <s v="OHM Cycles"/>
    <s v="Touring"/>
    <s v="low"/>
    <s v="medium"/>
    <n v="1073.07"/>
    <n v="933.84"/>
    <d v="1997-01-25T00:00:00"/>
    <n v="139.2299999999999"/>
    <s v="F"/>
    <n v="74"/>
    <d v="1954-06-24T00:00:00"/>
    <n v="66.073537144850334"/>
    <s v="Internal Auditor"/>
    <s v="Property"/>
    <s v="High Net Worth"/>
    <s v="N"/>
    <s v="No"/>
    <n v="11"/>
    <m/>
  </r>
  <r>
    <n v="19898"/>
    <n v="67"/>
    <x v="3125"/>
    <d v="2017-08-14T00:00:00"/>
    <n v="138"/>
    <b v="1"/>
    <s v="Approved"/>
    <s v="Norco Bicycles"/>
    <s v="Road"/>
    <s v="medium"/>
    <s v="medium"/>
    <n v="544.04999999999995"/>
    <n v="376.84"/>
    <d v="2005-10-22T00:00:00"/>
    <n v="167.20999999999998"/>
    <s v="F"/>
    <n v="16"/>
    <d v="1962-09-09T00:00:00"/>
    <n v="57.857098788685946"/>
    <s v="Nurse"/>
    <s v="Retail"/>
    <s v="Mass Customer"/>
    <s v="N"/>
    <s v="No"/>
    <n v="11"/>
    <m/>
  </r>
  <r>
    <n v="267"/>
    <n v="69"/>
    <x v="1057"/>
    <d v="2017-08-13T00:00:00"/>
    <n v="139"/>
    <b v="1"/>
    <s v="Approved"/>
    <s v="Giant Bicycles"/>
    <s v="Road"/>
    <s v="medium"/>
    <s v="medium"/>
    <n v="792.9"/>
    <n v="594.67999999999995"/>
    <d v="2014-10-10T00:00:00"/>
    <n v="198.22000000000003"/>
    <s v="F"/>
    <n v="4"/>
    <d v="1958-11-22T00:00:00"/>
    <n v="61.657098788685943"/>
    <n v="0"/>
    <s v="Financial Services"/>
    <s v="Mass Customer"/>
    <s v="N"/>
    <s v="Yes"/>
    <n v="5"/>
    <m/>
  </r>
  <r>
    <n v="7695"/>
    <n v="0"/>
    <x v="504"/>
    <d v="2017-04-02T00:00:00"/>
    <m/>
    <b v="1"/>
    <s v="Approved"/>
    <m/>
    <m/>
    <m/>
    <m/>
    <n v="2037.77"/>
    <m/>
    <m/>
    <m/>
    <m/>
    <m/>
    <m/>
    <m/>
    <m/>
    <m/>
    <m/>
    <m/>
    <m/>
    <m/>
    <m/>
  </r>
  <r>
    <n v="597"/>
    <n v="12"/>
    <x v="948"/>
    <d v="2017-08-13T00:00:00"/>
    <n v="139"/>
    <b v="0"/>
    <s v="Approved"/>
    <s v="Giant Bicycles"/>
    <s v="Standard"/>
    <s v="medium"/>
    <s v="large"/>
    <n v="1765.3"/>
    <n v="709.48"/>
    <d v="2015-08-02T00:00:00"/>
    <n v="1055.82"/>
    <s v="F"/>
    <n v="74"/>
    <d v="1989-02-03T00:00:00"/>
    <n v="31.435180980466765"/>
    <s v="Senior Sales Associate"/>
    <s v="Health"/>
    <s v="High Net Worth"/>
    <s v="N"/>
    <s v="Yes"/>
    <n v="17"/>
    <m/>
  </r>
  <r>
    <n v="699"/>
    <n v="60"/>
    <x v="2853"/>
    <d v="2017-08-13T00:00:00"/>
    <n v="139"/>
    <b v="0"/>
    <s v="Approved"/>
    <s v="Giant Bicycles"/>
    <s v="Standard"/>
    <s v="high"/>
    <s v="small"/>
    <n v="1977.36"/>
    <n v="1759.85"/>
    <d v="2011-08-24T00:00:00"/>
    <n v="217.51"/>
    <s v="M"/>
    <n v="80"/>
    <d v="1997-04-08T00:00:00"/>
    <n v="23.254359062658548"/>
    <s v="Cost Accountant"/>
    <s v="Financial Services"/>
    <s v="Affluent Customer"/>
    <s v="N"/>
    <s v="Yes"/>
    <n v="3"/>
    <m/>
  </r>
  <r>
    <n v="2882"/>
    <n v="79"/>
    <x v="1646"/>
    <d v="2017-08-13T00:00:00"/>
    <n v="139"/>
    <b v="0"/>
    <s v="Approved"/>
    <s v="Solex"/>
    <s v="Touring"/>
    <s v="medium"/>
    <s v="large"/>
    <n v="2083.94"/>
    <n v="675.03"/>
    <d v="2005-05-10T00:00:00"/>
    <n v="1408.91"/>
    <s v="F"/>
    <n v="81"/>
    <d v="1993-09-26T00:00:00"/>
    <n v="26.788605638001012"/>
    <n v="0"/>
    <s v="Manufacturing"/>
    <s v="High Net Worth"/>
    <s v="N"/>
    <s v="Yes"/>
    <n v="7"/>
    <m/>
  </r>
  <r>
    <n v="3234"/>
    <n v="12"/>
    <x v="2797"/>
    <d v="2017-08-13T00:00:00"/>
    <n v="139"/>
    <b v="0"/>
    <s v="Approved"/>
    <s v="WeareA2B"/>
    <s v="Standard"/>
    <s v="medium"/>
    <s v="medium"/>
    <n v="1231.1500000000001"/>
    <n v="161.6"/>
    <d v="2005-12-07T00:00:00"/>
    <n v="1069.5500000000002"/>
    <s v="M"/>
    <n v="80"/>
    <d v="1988-06-06T00:00:00"/>
    <n v="32.098194679096906"/>
    <s v="Research Associate"/>
    <s v="Entertainment"/>
    <s v="Mass Customer"/>
    <s v="N"/>
    <s v="Yes"/>
    <n v="8"/>
    <m/>
  </r>
  <r>
    <n v="3249"/>
    <n v="25"/>
    <x v="820"/>
    <d v="2017-08-13T00:00:00"/>
    <n v="139"/>
    <b v="1"/>
    <s v="Approved"/>
    <s v="OHM Cycles"/>
    <s v="Standard"/>
    <s v="high"/>
    <s v="medium"/>
    <n v="2005.66"/>
    <n v="1203.4000000000001"/>
    <d v="2012-04-10T00:00:00"/>
    <n v="802.26"/>
    <s v="M"/>
    <n v="36"/>
    <d v="1977-11-30T00:00:00"/>
    <n v="42.621482350329778"/>
    <s v="Engineer II"/>
    <s v="Health"/>
    <s v="High Net Worth"/>
    <s v="N"/>
    <s v="No"/>
    <n v="11"/>
    <m/>
  </r>
  <r>
    <n v="3511"/>
    <n v="62"/>
    <x v="2792"/>
    <d v="2017-08-13T00:00:00"/>
    <n v="139"/>
    <b v="1"/>
    <s v="Approved"/>
    <s v="Solex"/>
    <s v="Standard"/>
    <s v="medium"/>
    <s v="medium"/>
    <n v="478.16"/>
    <n v="298.72000000000003"/>
    <d v="1993-06-23T00:00:00"/>
    <n v="179.44"/>
    <s v="F"/>
    <n v="63"/>
    <d v="1996-09-13T00:00:00"/>
    <n v="23.821482350329781"/>
    <s v="Business Systems Development Analyst"/>
    <s v="n/a"/>
    <s v="Affluent Customer"/>
    <s v="N"/>
    <s v="No"/>
    <n v="5"/>
    <m/>
  </r>
  <r>
    <n v="3655"/>
    <n v="21"/>
    <x v="1"/>
    <d v="2017-08-13T00:00:00"/>
    <n v="139"/>
    <b v="1"/>
    <s v="Approved"/>
    <s v="Solex"/>
    <s v="Standard"/>
    <s v="medium"/>
    <s v="large"/>
    <n v="1071.23"/>
    <n v="380.74"/>
    <d v="1996-04-05T00:00:00"/>
    <n v="690.49"/>
    <s v="F"/>
    <n v="50"/>
    <d v="1990-02-19T00:00:00"/>
    <n v="30.39134536402841"/>
    <s v="Staff Accountant I"/>
    <s v="Manufacturing"/>
    <s v="Mass Customer"/>
    <s v="N"/>
    <s v="No"/>
    <n v="3"/>
    <m/>
  </r>
  <r>
    <n v="3687"/>
    <n v="3"/>
    <x v="2022"/>
    <d v="2017-08-13T00:00:00"/>
    <n v="139"/>
    <b v="1"/>
    <s v="Approved"/>
    <s v="Trek Bicycles"/>
    <s v="Standard"/>
    <s v="medium"/>
    <s v="large"/>
    <n v="2091.4699999999998"/>
    <n v="388.92"/>
    <d v="2012-09-15T00:00:00"/>
    <n v="1702.5499999999997"/>
    <s v="F"/>
    <n v="17"/>
    <d v="1962-02-17T00:00:00"/>
    <n v="58.416002898274982"/>
    <n v="0"/>
    <s v="Financial Services"/>
    <s v="Affluent Customer"/>
    <s v="N"/>
    <s v="No"/>
    <n v="14"/>
    <m/>
  </r>
  <r>
    <n v="4512"/>
    <n v="66"/>
    <x v="5"/>
    <d v="2017-08-13T00:00:00"/>
    <n v="139"/>
    <b v="1"/>
    <s v="Approved"/>
    <s v="Giant Bicycles"/>
    <s v="Road"/>
    <s v="low"/>
    <s v="small"/>
    <n v="590.26"/>
    <n v="525.33000000000004"/>
    <d v="2016-12-06T00:00:00"/>
    <n v="64.92999999999995"/>
    <s v="M"/>
    <n v="76"/>
    <d v="1996-01-22T00:00:00"/>
    <n v="24.465317966768136"/>
    <s v="Human Resources Manager"/>
    <s v="Manufacturing"/>
    <s v="Mass Customer"/>
    <s v="N"/>
    <s v="No"/>
    <n v="6"/>
    <m/>
  </r>
  <r>
    <n v="4729"/>
    <n v="50"/>
    <x v="2069"/>
    <d v="2017-08-13T00:00:00"/>
    <n v="139"/>
    <b v="1"/>
    <s v="Approved"/>
    <s v="WeareA2B"/>
    <s v="Standard"/>
    <s v="medium"/>
    <s v="small"/>
    <n v="175.89"/>
    <n v="131.91999999999999"/>
    <d v="2003-02-16T00:00:00"/>
    <n v="43.97"/>
    <s v="M"/>
    <n v="39"/>
    <d v="1975-04-26T00:00:00"/>
    <n v="45.221482350329779"/>
    <s v="Product Engineer"/>
    <s v="Manufacturing"/>
    <s v="Mass Customer"/>
    <s v="N"/>
    <s v="No"/>
    <n v="13"/>
    <m/>
  </r>
  <r>
    <n v="5395"/>
    <n v="53"/>
    <x v="56"/>
    <d v="2017-08-13T00:00:00"/>
    <n v="139"/>
    <b v="1"/>
    <s v="Approved"/>
    <s v="OHM Cycles"/>
    <s v="Standard"/>
    <s v="medium"/>
    <s v="medium"/>
    <n v="795.34"/>
    <n v="101.58"/>
    <d v="1997-02-09T00:00:00"/>
    <n v="693.76"/>
    <s v="M"/>
    <n v="64"/>
    <d v="1984-08-07T00:00:00"/>
    <n v="35.931071391425668"/>
    <s v="Structural Analysis Engineer"/>
    <s v="n/a"/>
    <s v="Mass Customer"/>
    <s v="N"/>
    <s v="No"/>
    <n v="4"/>
    <m/>
  </r>
  <r>
    <n v="6451"/>
    <n v="35"/>
    <x v="1142"/>
    <d v="2017-08-13T00:00:00"/>
    <n v="139"/>
    <b v="1"/>
    <s v="Approved"/>
    <s v="Trek Bicycles"/>
    <s v="Standard"/>
    <s v="low"/>
    <s v="medium"/>
    <n v="1057.51"/>
    <n v="154.4"/>
    <d v="1994-07-12T00:00:00"/>
    <n v="903.11"/>
    <s v="F"/>
    <n v="2"/>
    <d v="1962-12-17T00:00:00"/>
    <n v="57.585865911973613"/>
    <s v="Software Consultant"/>
    <s v="Retail"/>
    <s v="Mass Customer"/>
    <s v="N"/>
    <s v="No"/>
    <n v="15"/>
    <m/>
  </r>
  <r>
    <n v="6466"/>
    <n v="10"/>
    <x v="1921"/>
    <d v="2017-08-13T00:00:00"/>
    <n v="139"/>
    <b v="1"/>
    <s v="Approved"/>
    <s v="Solex"/>
    <s v="Standard"/>
    <s v="medium"/>
    <s v="medium"/>
    <n v="1945.43"/>
    <n v="333.18"/>
    <d v="2004-07-25T00:00:00"/>
    <n v="1612.25"/>
    <s v="F"/>
    <n v="0"/>
    <d v="1977-05-03T00:00:00"/>
    <n v="43.1995645421106"/>
    <s v="Structural Engineer"/>
    <s v="Health"/>
    <s v="High Net Worth"/>
    <s v="N"/>
    <s v="Yes"/>
    <n v="14"/>
    <m/>
  </r>
  <r>
    <n v="7027"/>
    <n v="10"/>
    <x v="3024"/>
    <d v="2017-08-13T00:00:00"/>
    <n v="139"/>
    <b v="0"/>
    <s v="Approved"/>
    <s v="WeareA2B"/>
    <s v="Touring"/>
    <s v="medium"/>
    <s v="medium"/>
    <n v="1466.68"/>
    <n v="363.25"/>
    <d v="1996-11-09T00:00:00"/>
    <n v="1103.43"/>
    <s v="F"/>
    <n v="77"/>
    <d v="1991-09-21T00:00:00"/>
    <n v="28.805043994165395"/>
    <s v="Statistician I"/>
    <s v="Retail"/>
    <s v="Mass Customer"/>
    <s v="N"/>
    <s v="Yes"/>
    <n v="5"/>
    <m/>
  </r>
  <r>
    <n v="7424"/>
    <n v="0"/>
    <x v="2906"/>
    <d v="2017-08-13T00:00:00"/>
    <n v="139"/>
    <b v="1"/>
    <s v="Approved"/>
    <s v="OHM Cycles"/>
    <s v="Road"/>
    <s v="high"/>
    <s v="large"/>
    <n v="12.01"/>
    <n v="7.21"/>
    <d v="2009-03-08T00:00:00"/>
    <n v="4.8"/>
    <s v="M"/>
    <n v="69"/>
    <d v="1974-11-04T00:00:00"/>
    <n v="45.695454953069508"/>
    <s v="VP Sales"/>
    <s v="Health"/>
    <s v="High Net Worth"/>
    <s v="N"/>
    <s v="No"/>
    <n v="18"/>
    <m/>
  </r>
  <r>
    <n v="7872"/>
    <n v="50"/>
    <x v="631"/>
    <d v="2017-08-13T00:00:00"/>
    <n v="139"/>
    <b v="0"/>
    <s v="Approved"/>
    <s v="WeareA2B"/>
    <s v="Standard"/>
    <s v="medium"/>
    <s v="small"/>
    <n v="175.89"/>
    <n v="131.91999999999999"/>
    <d v="2003-02-16T00:00:00"/>
    <n v="43.97"/>
    <s v="F"/>
    <n v="76"/>
    <d v="1986-02-06T00:00:00"/>
    <n v="34.429701528411975"/>
    <s v="Professor"/>
    <s v="Financial Services"/>
    <s v="Affluent Customer"/>
    <s v="N"/>
    <s v="No"/>
    <n v="6"/>
    <m/>
  </r>
  <r>
    <n v="8044"/>
    <n v="28"/>
    <x v="1863"/>
    <d v="2017-08-13T00:00:00"/>
    <n v="139"/>
    <b v="1"/>
    <s v="Approved"/>
    <s v="Norco Bicycles"/>
    <s v="Standard"/>
    <s v="medium"/>
    <s v="small"/>
    <n v="1216.1400000000001"/>
    <n v="1082.3599999999999"/>
    <d v="1991-08-05T00:00:00"/>
    <n v="133.7800000000002"/>
    <s v="F"/>
    <n v="61"/>
    <d v="1971-02-16T00:00:00"/>
    <n v="49.413263172247589"/>
    <s v="Legal Assistant"/>
    <s v="Manufacturing"/>
    <s v="Mass Customer"/>
    <s v="N"/>
    <s v="No"/>
    <n v="4"/>
    <m/>
  </r>
  <r>
    <n v="8118"/>
    <n v="28"/>
    <x v="72"/>
    <d v="2017-08-13T00:00:00"/>
    <n v="139"/>
    <b v="0"/>
    <s v="Approved"/>
    <s v="Norco Bicycles"/>
    <s v="Standard"/>
    <s v="medium"/>
    <s v="small"/>
    <n v="1216.1400000000001"/>
    <n v="1082.3599999999999"/>
    <d v="1991-08-05T00:00:00"/>
    <n v="133.7800000000002"/>
    <s v="M"/>
    <n v="17"/>
    <d v="1978-03-23T00:00:00"/>
    <n v="42.311893309233888"/>
    <s v="Senior Developer"/>
    <s v="n/a"/>
    <s v="Mass Customer"/>
    <s v="N"/>
    <s v="No"/>
    <n v="10"/>
    <m/>
  </r>
  <r>
    <n v="8321"/>
    <n v="87"/>
    <x v="683"/>
    <d v="2017-08-13T00:00:00"/>
    <n v="139"/>
    <b v="1"/>
    <s v="Approved"/>
    <s v="Giant Bicycles"/>
    <s v="Standard"/>
    <s v="high"/>
    <s v="medium"/>
    <n v="1179"/>
    <n v="707.4"/>
    <d v="2000-11-03T00:00:00"/>
    <n v="471.6"/>
    <s v="M"/>
    <n v="74"/>
    <d v="1968-07-26T00:00:00"/>
    <n v="51.974907007864026"/>
    <s v="Help Desk Operator"/>
    <s v="n/a"/>
    <s v="Mass Customer"/>
    <s v="N"/>
    <s v="Yes"/>
    <n v="9"/>
    <m/>
  </r>
  <r>
    <n v="9272"/>
    <n v="89"/>
    <x v="2728"/>
    <d v="2017-08-13T00:00:00"/>
    <n v="139"/>
    <b v="1"/>
    <s v="Approved"/>
    <s v="WeareA2B"/>
    <s v="Touring"/>
    <s v="medium"/>
    <s v="large"/>
    <n v="1362.99"/>
    <n v="57.74"/>
    <d v="2016-07-09T00:00:00"/>
    <n v="1305.25"/>
    <s v="M"/>
    <n v="80"/>
    <d v="1995-11-07T00:00:00"/>
    <n v="24.673537144850329"/>
    <s v="General Manager"/>
    <s v="Argiculture"/>
    <s v="Affluent Customer"/>
    <s v="N"/>
    <s v="No"/>
    <n v="7"/>
    <m/>
  </r>
  <r>
    <n v="9325"/>
    <n v="60"/>
    <x v="3126"/>
    <d v="2017-08-13T00:00:00"/>
    <n v="139"/>
    <b v="0"/>
    <s v="Approved"/>
    <s v="Giant Bicycles"/>
    <s v="Standard"/>
    <s v="high"/>
    <s v="small"/>
    <n v="1977.36"/>
    <n v="1759.85"/>
    <d v="2011-08-24T00:00:00"/>
    <n v="217.51"/>
    <s v="F"/>
    <n v="36"/>
    <d v="1971-09-02T00:00:00"/>
    <n v="48.870797418822931"/>
    <s v="Safety Technician IV"/>
    <s v="Financial Services"/>
    <s v="Mass Customer"/>
    <s v="N"/>
    <s v="No"/>
    <n v="7"/>
    <m/>
  </r>
  <r>
    <n v="9500"/>
    <n v="19"/>
    <x v="1429"/>
    <d v="2017-08-13T00:00:00"/>
    <n v="139"/>
    <b v="1"/>
    <s v="Approved"/>
    <s v="OHM Cycles"/>
    <s v="Road"/>
    <s v="high"/>
    <s v="large"/>
    <n v="12.01"/>
    <n v="7.21"/>
    <d v="1999-06-23T00:00:00"/>
    <n v="4.8"/>
    <s v="F"/>
    <n v="64"/>
    <d v="1964-12-26T00:00:00"/>
    <n v="55.558468651699641"/>
    <s v="Database Administrator II"/>
    <s v="n/a"/>
    <s v="Mass Customer"/>
    <s v="N"/>
    <s v="Yes"/>
    <n v="18"/>
    <m/>
  </r>
  <r>
    <n v="9714"/>
    <n v="42"/>
    <x v="3127"/>
    <d v="2017-08-13T00:00:00"/>
    <n v="139"/>
    <b v="0"/>
    <s v="Approved"/>
    <s v="OHM Cycles"/>
    <s v="Road"/>
    <s v="medium"/>
    <s v="small"/>
    <n v="1810"/>
    <n v="1610.9"/>
    <d v="2008-03-19T00:00:00"/>
    <n v="199.09999999999991"/>
    <s v="M"/>
    <n v="3"/>
    <d v="1977-06-13T00:00:00"/>
    <n v="43.087235774987313"/>
    <s v="Librarian"/>
    <s v="Entertainment"/>
    <s v="Affluent Customer"/>
    <s v="N"/>
    <s v="Yes"/>
    <n v="8"/>
    <m/>
  </r>
  <r>
    <n v="9816"/>
    <n v="13"/>
    <x v="1897"/>
    <d v="2017-08-13T00:00:00"/>
    <n v="139"/>
    <b v="0"/>
    <s v="Approved"/>
    <s v="Solex"/>
    <s v="Standard"/>
    <s v="medium"/>
    <s v="medium"/>
    <n v="1163.8900000000001"/>
    <n v="589.27"/>
    <d v="2016-07-09T00:00:00"/>
    <n v="574.62000000000012"/>
    <s v="F"/>
    <n v="37"/>
    <d v="1955-10-29T00:00:00"/>
    <n v="64.725591939370872"/>
    <s v="Senior Cost Accountant"/>
    <s v="Financial Services"/>
    <s v="Affluent Customer"/>
    <s v="N"/>
    <s v="No"/>
    <n v="20"/>
    <m/>
  </r>
  <r>
    <n v="9856"/>
    <n v="40"/>
    <x v="3128"/>
    <d v="2017-08-13T00:00:00"/>
    <n v="139"/>
    <b v="0"/>
    <s v="Approved"/>
    <s v="OHM Cycles"/>
    <s v="Standard"/>
    <s v="high"/>
    <s v="medium"/>
    <n v="1458.17"/>
    <n v="874.9"/>
    <d v="2006-02-02T00:00:00"/>
    <n v="583.2700000000001"/>
    <s v="F"/>
    <n v="70"/>
    <d v="1979-09-19T00:00:00"/>
    <n v="40.818742624302381"/>
    <s v="Food Chemist"/>
    <s v="Health"/>
    <s v="Mass Customer"/>
    <s v="N"/>
    <s v="No"/>
    <n v="10"/>
    <m/>
  </r>
  <r>
    <n v="9858"/>
    <n v="36"/>
    <x v="2326"/>
    <d v="2017-08-13T00:00:00"/>
    <n v="139"/>
    <b v="0"/>
    <s v="Approved"/>
    <s v="Solex"/>
    <s v="Standard"/>
    <s v="low"/>
    <s v="medium"/>
    <n v="945.04"/>
    <n v="507.58"/>
    <d v="2006-02-02T00:00:00"/>
    <n v="437.46"/>
    <s v="M"/>
    <n v="52"/>
    <d v="1982-09-15T00:00:00"/>
    <n v="37.826961802384574"/>
    <s v="Editor"/>
    <s v="Manufacturing"/>
    <s v="Mass Customer"/>
    <s v="N"/>
    <s v="Yes"/>
    <n v="16"/>
    <m/>
  </r>
  <r>
    <n v="9892"/>
    <n v="28"/>
    <x v="1184"/>
    <d v="2017-08-13T00:00:00"/>
    <n v="139"/>
    <b v="1"/>
    <s v="Approved"/>
    <s v="Norco Bicycles"/>
    <s v="Standard"/>
    <s v="medium"/>
    <s v="small"/>
    <n v="1216.1400000000001"/>
    <n v="1082.3599999999999"/>
    <d v="1994-07-12T00:00:00"/>
    <n v="133.7800000000002"/>
    <s v="F"/>
    <n v="61"/>
    <d v="1963-02-02T00:00:00"/>
    <n v="57.457098788685947"/>
    <s v="Administrative Officer"/>
    <s v="Financial Services"/>
    <s v="Affluent Customer"/>
    <s v="N"/>
    <s v="Yes"/>
    <n v="12"/>
    <m/>
  </r>
  <r>
    <n v="10079"/>
    <n v="51"/>
    <x v="343"/>
    <d v="2017-08-13T00:00:00"/>
    <n v="139"/>
    <b v="0"/>
    <s v="Approved"/>
    <s v="OHM Cycles"/>
    <s v="Standard"/>
    <s v="high"/>
    <s v="medium"/>
    <n v="2005.66"/>
    <n v="1203.4000000000001"/>
    <d v="2003-07-21T00:00:00"/>
    <n v="802.26"/>
    <s v="M"/>
    <n v="68"/>
    <d v="2001-06-29T00:00:00"/>
    <n v="19.026961802384573"/>
    <s v="Actuary"/>
    <s v="Financial Services"/>
    <s v="Mass Customer"/>
    <s v="N"/>
    <s v="Yes"/>
    <n v="1"/>
    <m/>
  </r>
  <r>
    <n v="10151"/>
    <n v="62"/>
    <x v="2084"/>
    <d v="2017-08-13T00:00:00"/>
    <n v="139"/>
    <b v="0"/>
    <s v="Approved"/>
    <s v="Solex"/>
    <s v="Standard"/>
    <s v="medium"/>
    <s v="medium"/>
    <n v="478.16"/>
    <n v="298.72000000000003"/>
    <d v="2015-05-21T00:00:00"/>
    <n v="179.44"/>
    <s v="F"/>
    <n v="46"/>
    <d v="1977-08-19T00:00:00"/>
    <n v="42.903674131151696"/>
    <s v="Physical Therapy Assistant"/>
    <s v="Financial Services"/>
    <s v="Affluent Customer"/>
    <s v="N"/>
    <s v="Yes"/>
    <n v="8"/>
    <m/>
  </r>
  <r>
    <n v="11689"/>
    <n v="55"/>
    <x v="2039"/>
    <d v="2017-08-13T00:00:00"/>
    <n v="139"/>
    <b v="1"/>
    <s v="Approved"/>
    <s v="Trek Bicycles"/>
    <s v="Road"/>
    <s v="medium"/>
    <s v="large"/>
    <n v="1894.19"/>
    <n v="598.76"/>
    <d v="1993-06-23T00:00:00"/>
    <n v="1295.43"/>
    <s v="F"/>
    <n v="51"/>
    <d v="1982-05-23T00:00:00"/>
    <n v="38.142030295535257"/>
    <s v="Senior Developer"/>
    <s v="Manufacturing"/>
    <s v="Affluent Customer"/>
    <s v="N"/>
    <s v="Yes"/>
    <n v="7"/>
    <m/>
  </r>
  <r>
    <n v="12722"/>
    <n v="7"/>
    <x v="1392"/>
    <d v="2017-08-13T00:00:00"/>
    <n v="139"/>
    <b v="1"/>
    <s v="Approved"/>
    <s v="Trek Bicycles"/>
    <s v="Road"/>
    <s v="low"/>
    <s v="medium"/>
    <n v="980.37"/>
    <n v="234.43"/>
    <d v="2004-09-28T00:00:00"/>
    <n v="745.94"/>
    <s v="M"/>
    <n v="22"/>
    <d v="1986-10-13T00:00:00"/>
    <n v="33.747509747590051"/>
    <s v="Financial Analyst"/>
    <s v="Financial Services"/>
    <s v="Mass Customer"/>
    <s v="N"/>
    <s v="No"/>
    <n v="10"/>
    <m/>
  </r>
  <r>
    <n v="7727"/>
    <n v="48"/>
    <x v="3129"/>
    <d v="2017-06-04T00:00:00"/>
    <m/>
    <m/>
    <s v="Approved"/>
    <s v="WeareA2B"/>
    <s v="Standard"/>
    <s v="medium"/>
    <s v="medium"/>
    <n v="1762.96"/>
    <n v="950.52"/>
    <n v="38573"/>
    <m/>
    <m/>
    <m/>
    <m/>
    <m/>
    <m/>
    <m/>
    <m/>
    <m/>
    <m/>
    <m/>
    <m/>
  </r>
  <r>
    <n v="13659"/>
    <n v="56"/>
    <x v="1042"/>
    <d v="2017-08-13T00:00:00"/>
    <n v="139"/>
    <b v="0"/>
    <s v="Approved"/>
    <s v="Norco Bicycles"/>
    <s v="Mountain"/>
    <s v="low"/>
    <s v="small"/>
    <n v="688.63"/>
    <n v="612.88"/>
    <d v="2016-02-04T00:00:00"/>
    <n v="75.75"/>
    <s v="F"/>
    <n v="55"/>
    <d v="1954-11-28T00:00:00"/>
    <n v="65.643400158548957"/>
    <s v="Help Desk Operator"/>
    <s v="n/a"/>
    <s v="High Net Worth"/>
    <s v="N"/>
    <s v="Yes"/>
    <n v="20"/>
    <m/>
  </r>
  <r>
    <n v="13983"/>
    <n v="78"/>
    <x v="3105"/>
    <d v="2017-08-13T00:00:00"/>
    <n v="139"/>
    <b v="0"/>
    <s v="Approved"/>
    <s v="Giant Bicycles"/>
    <s v="Standard"/>
    <s v="medium"/>
    <s v="large"/>
    <n v="1765.3"/>
    <n v="709.48"/>
    <d v="2003-09-09T00:00:00"/>
    <n v="1055.82"/>
    <s v="M"/>
    <n v="48"/>
    <d v="1995-06-18T00:00:00"/>
    <n v="25.062578240740738"/>
    <s v="Quality Control Specialist"/>
    <s v="Financial Services"/>
    <s v="Mass Customer"/>
    <s v="N"/>
    <s v="Yes"/>
    <n v="4"/>
    <m/>
  </r>
  <r>
    <n v="7730"/>
    <n v="0"/>
    <x v="2589"/>
    <d v="2017-05-30T00:00:00"/>
    <m/>
    <b v="1"/>
    <s v="Approved"/>
    <m/>
    <m/>
    <m/>
    <m/>
    <n v="1349.47"/>
    <m/>
    <m/>
    <m/>
    <m/>
    <m/>
    <m/>
    <m/>
    <m/>
    <m/>
    <m/>
    <m/>
    <m/>
    <m/>
    <m/>
  </r>
  <r>
    <n v="14047"/>
    <n v="3"/>
    <x v="1622"/>
    <d v="2017-08-13T00:00:00"/>
    <n v="139"/>
    <b v="1"/>
    <s v="Approved"/>
    <s v="Trek Bicycles"/>
    <s v="Standard"/>
    <s v="medium"/>
    <s v="large"/>
    <n v="2091.4699999999998"/>
    <n v="388.92"/>
    <d v="1991-11-07T00:00:00"/>
    <n v="1702.5499999999997"/>
    <s v="F"/>
    <n v="78"/>
    <d v="1980-05-23T00:00:00"/>
    <n v="40.142030295535257"/>
    <s v="Chemical Engineer"/>
    <s v="Manufacturing"/>
    <s v="Mass Customer"/>
    <s v="N"/>
    <s v="Yes"/>
    <n v="9"/>
    <m/>
  </r>
  <r>
    <n v="14229"/>
    <n v="54"/>
    <x v="2727"/>
    <d v="2017-08-13T00:00:00"/>
    <n v="139"/>
    <b v="0"/>
    <s v="Approved"/>
    <s v="WeareA2B"/>
    <s v="Standard"/>
    <s v="medium"/>
    <s v="medium"/>
    <n v="1292.8399999999999"/>
    <n v="13.44"/>
    <d v="2009-04-12T00:00:00"/>
    <n v="1279.3999999999999"/>
    <s v="F"/>
    <n v="74"/>
    <d v="1982-10-20T00:00:00"/>
    <n v="37.731071391425672"/>
    <n v="0"/>
    <s v="Manufacturing"/>
    <s v="Mass Customer"/>
    <s v="N"/>
    <s v="No"/>
    <n v="16"/>
    <m/>
  </r>
  <r>
    <n v="14340"/>
    <n v="29"/>
    <x v="2164"/>
    <d v="2017-08-13T00:00:00"/>
    <n v="139"/>
    <b v="1"/>
    <s v="Approved"/>
    <s v="Norco Bicycles"/>
    <s v="Road"/>
    <s v="medium"/>
    <s v="medium"/>
    <n v="543.39"/>
    <n v="407.54"/>
    <d v="2016-11-22T00:00:00"/>
    <n v="135.84999999999997"/>
    <s v="F"/>
    <n v="18"/>
    <d v="1996-04-06T00:00:00"/>
    <n v="24.259838514713341"/>
    <s v="Technical Writer"/>
    <s v="Retail"/>
    <s v="Mass Customer"/>
    <s v="N"/>
    <s v="No"/>
    <n v="7"/>
    <m/>
  </r>
  <r>
    <n v="14426"/>
    <n v="12"/>
    <x v="165"/>
    <d v="2017-08-13T00:00:00"/>
    <n v="139"/>
    <b v="0"/>
    <s v="Approved"/>
    <s v="WeareA2B"/>
    <s v="Standard"/>
    <s v="medium"/>
    <s v="medium"/>
    <n v="1231.1500000000001"/>
    <n v="161.6"/>
    <d v="2013-03-12T00:00:00"/>
    <n v="1069.5500000000002"/>
    <s v="U"/>
    <n v="81"/>
    <d v="1899-12-30T00:00:00"/>
    <n v="0"/>
    <s v="Technical Writer"/>
    <s v="IT"/>
    <s v="Mass Customer"/>
    <s v="N"/>
    <s v="Yes"/>
    <n v="0"/>
    <m/>
  </r>
  <r>
    <n v="7735"/>
    <n v="0"/>
    <x v="1177"/>
    <d v="2017-09-29T00:00:00"/>
    <m/>
    <b v="0"/>
    <s v="Approved"/>
    <m/>
    <m/>
    <m/>
    <m/>
    <n v="56.21"/>
    <m/>
    <m/>
    <m/>
    <m/>
    <m/>
    <m/>
    <m/>
    <m/>
    <m/>
    <m/>
    <m/>
    <m/>
    <m/>
    <m/>
  </r>
  <r>
    <n v="14493"/>
    <n v="83"/>
    <x v="1135"/>
    <d v="2017-08-13T00:00:00"/>
    <n v="139"/>
    <b v="0"/>
    <s v="Approved"/>
    <s v="Solex"/>
    <s v="Touring"/>
    <s v="medium"/>
    <s v="large"/>
    <n v="2083.94"/>
    <n v="675.03"/>
    <d v="2013-09-16T00:00:00"/>
    <n v="1408.91"/>
    <s v="F"/>
    <n v="38"/>
    <d v="1955-10-10T00:00:00"/>
    <n v="64.77764673389143"/>
    <s v="VP Marketing"/>
    <s v="Health"/>
    <s v="Mass Customer"/>
    <s v="N"/>
    <s v="No"/>
    <n v="16"/>
    <m/>
  </r>
  <r>
    <n v="7737"/>
    <n v="49"/>
    <x v="3130"/>
    <d v="2017-05-01T00:00:00"/>
    <m/>
    <b v="0"/>
    <s v="Cancelled"/>
    <s v="Solex"/>
    <s v="Standard"/>
    <s v="medium"/>
    <s v="large"/>
    <n v="1061.56"/>
    <n v="733.58"/>
    <n v="40779"/>
    <m/>
    <m/>
    <m/>
    <m/>
    <m/>
    <m/>
    <m/>
    <m/>
    <m/>
    <m/>
    <m/>
    <m/>
  </r>
  <r>
    <n v="14715"/>
    <n v="23"/>
    <x v="2544"/>
    <d v="2017-08-13T00:00:00"/>
    <n v="139"/>
    <b v="1"/>
    <s v="Approved"/>
    <s v="Norco Bicycles"/>
    <s v="Mountain"/>
    <s v="low"/>
    <s v="small"/>
    <n v="688.63"/>
    <n v="612.88"/>
    <d v="2006-11-10T00:00:00"/>
    <n v="75.75"/>
    <s v="M"/>
    <n v="93"/>
    <d v="1978-12-27T00:00:00"/>
    <n v="41.547509747590055"/>
    <s v="Health Coach IV"/>
    <s v="Health"/>
    <s v="Affluent Customer"/>
    <s v="N"/>
    <s v="Yes"/>
    <n v="12"/>
    <m/>
  </r>
  <r>
    <n v="14835"/>
    <n v="37"/>
    <x v="2375"/>
    <d v="2017-08-13T00:00:00"/>
    <n v="139"/>
    <b v="1"/>
    <s v="Approved"/>
    <s v="OHM Cycles"/>
    <s v="Standard"/>
    <s v="low"/>
    <s v="medium"/>
    <n v="1793.43"/>
    <n v="248.82"/>
    <d v="2008-03-19T00:00:00"/>
    <n v="1544.6100000000001"/>
    <s v="M"/>
    <n v="77"/>
    <d v="1985-02-12T00:00:00"/>
    <n v="35.413263172247589"/>
    <n v="0"/>
    <s v="Financial Services"/>
    <s v="Affluent Customer"/>
    <s v="N"/>
    <s v="Yes"/>
    <n v="20"/>
    <m/>
  </r>
  <r>
    <n v="14864"/>
    <n v="16"/>
    <x v="1663"/>
    <d v="2017-08-13T00:00:00"/>
    <n v="139"/>
    <b v="1"/>
    <s v="Approved"/>
    <s v="Norco Bicycles"/>
    <s v="Standard"/>
    <s v="high"/>
    <s v="small"/>
    <n v="1661.92"/>
    <n v="1479.11"/>
    <d v="1992-10-11T00:00:00"/>
    <n v="182.81000000000017"/>
    <s v="F"/>
    <n v="72"/>
    <d v="1979-08-10T00:00:00"/>
    <n v="40.928331665398275"/>
    <s v="Assistant Manager"/>
    <s v="Manufacturing"/>
    <s v="Mass Customer"/>
    <s v="N"/>
    <s v="No"/>
    <n v="18"/>
    <m/>
  </r>
  <r>
    <n v="15377"/>
    <n v="13"/>
    <x v="646"/>
    <d v="2017-08-13T00:00:00"/>
    <n v="139"/>
    <b v="1"/>
    <s v="Approved"/>
    <s v="Solex"/>
    <s v="Standard"/>
    <s v="medium"/>
    <s v="medium"/>
    <n v="1163.8900000000001"/>
    <n v="589.27"/>
    <d v="2013-03-12T00:00:00"/>
    <n v="574.62000000000012"/>
    <s v="M"/>
    <n v="48"/>
    <d v="1990-08-07T00:00:00"/>
    <n v="29.928331665398272"/>
    <s v="Associate Professor"/>
    <s v="Manufacturing"/>
    <s v="Mass Customer"/>
    <s v="N"/>
    <s v="Yes"/>
    <n v="5"/>
    <m/>
  </r>
  <r>
    <n v="15422"/>
    <n v="99"/>
    <x v="3131"/>
    <d v="2017-08-13T00:00:00"/>
    <n v="139"/>
    <b v="0"/>
    <s v="Approved"/>
    <s v="OHM Cycles"/>
    <s v="Standard"/>
    <s v="medium"/>
    <s v="medium"/>
    <n v="1227.3399999999999"/>
    <n v="770.89"/>
    <d v="1994-08-10T00:00:00"/>
    <n v="456.44999999999993"/>
    <s v="F"/>
    <n v="67"/>
    <d v="1977-09-05T00:00:00"/>
    <n v="42.857098788685946"/>
    <s v="Software Consultant"/>
    <s v="n/a"/>
    <s v="Mass Customer"/>
    <s v="N"/>
    <s v="No"/>
    <n v="7"/>
    <m/>
  </r>
  <r>
    <n v="15967"/>
    <n v="98"/>
    <x v="2838"/>
    <d v="2017-08-13T00:00:00"/>
    <n v="139"/>
    <b v="1"/>
    <s v="Approved"/>
    <s v="OHM Cycles"/>
    <s v="Standard"/>
    <s v="medium"/>
    <s v="medium"/>
    <n v="795.34"/>
    <n v="101.58"/>
    <d v="1991-01-21T00:00:00"/>
    <n v="693.76"/>
    <s v="F"/>
    <n v="20"/>
    <d v="1971-07-22T00:00:00"/>
    <n v="48.985865911973619"/>
    <s v="Biostatistician I"/>
    <s v="Property"/>
    <s v="High Net Worth"/>
    <s v="N"/>
    <s v="Yes"/>
    <n v="14"/>
    <m/>
  </r>
  <r>
    <n v="15970"/>
    <n v="17"/>
    <x v="1762"/>
    <d v="2017-08-13T00:00:00"/>
    <n v="139"/>
    <b v="0"/>
    <s v="Approved"/>
    <s v="Solex"/>
    <s v="Standard"/>
    <s v="high"/>
    <s v="medium"/>
    <n v="1024.6600000000001"/>
    <n v="614.79999999999995"/>
    <d v="2016-02-04T00:00:00"/>
    <n v="409.86000000000013"/>
    <s v="M"/>
    <n v="48"/>
    <d v="1974-04-12T00:00:00"/>
    <n v="46.259838514713344"/>
    <s v="Recruiter"/>
    <s v="n/a"/>
    <s v="Mass Customer"/>
    <s v="N"/>
    <s v="Yes"/>
    <n v="17"/>
    <m/>
  </r>
  <r>
    <n v="16203"/>
    <n v="92"/>
    <x v="3132"/>
    <d v="2017-08-13T00:00:00"/>
    <n v="139"/>
    <b v="1"/>
    <s v="Approved"/>
    <s v="WeareA2B"/>
    <s v="Touring"/>
    <s v="medium"/>
    <s v="large"/>
    <n v="1890.39"/>
    <n v="260.14"/>
    <d v="1991-01-21T00:00:00"/>
    <n v="1630.25"/>
    <s v="F"/>
    <n v="10"/>
    <d v="1976-08-26T00:00:00"/>
    <n v="43.884496048959917"/>
    <s v="Staff Scientist"/>
    <s v="Financial Services"/>
    <s v="High Net Worth"/>
    <s v="N"/>
    <s v="No"/>
    <n v="16"/>
    <m/>
  </r>
  <r>
    <n v="16868"/>
    <n v="83"/>
    <x v="3133"/>
    <d v="2017-08-13T00:00:00"/>
    <n v="139"/>
    <b v="1"/>
    <s v="Approved"/>
    <s v="Solex"/>
    <s v="Touring"/>
    <s v="medium"/>
    <s v="large"/>
    <n v="2083.94"/>
    <n v="675.03"/>
    <d v="1997-08-25T00:00:00"/>
    <n v="1408.91"/>
    <s v="M"/>
    <n v="98"/>
    <d v="1962-05-20T00:00:00"/>
    <n v="58.163948103754436"/>
    <n v="0"/>
    <s v="Manufacturing"/>
    <s v="Mass Customer"/>
    <s v="N"/>
    <s v="Yes"/>
    <n v="8"/>
    <m/>
  </r>
  <r>
    <n v="16921"/>
    <n v="46"/>
    <x v="310"/>
    <d v="2017-08-13T00:00:00"/>
    <n v="139"/>
    <b v="0"/>
    <s v="Approved"/>
    <s v="Solex"/>
    <s v="Standard"/>
    <s v="low"/>
    <s v="medium"/>
    <n v="1289.8499999999999"/>
    <n v="74.510000000000005"/>
    <d v="2007-12-11T00:00:00"/>
    <n v="1215.3399999999999"/>
    <s v="F"/>
    <n v="8"/>
    <d v="1997-05-27T00:00:00"/>
    <n v="23.120112487316081"/>
    <s v="Financial Analyst"/>
    <s v="Financial Services"/>
    <s v="Mass Customer"/>
    <s v="N"/>
    <s v="No"/>
    <n v="2"/>
    <m/>
  </r>
  <r>
    <n v="17230"/>
    <n v="45"/>
    <x v="1386"/>
    <d v="2017-08-13T00:00:00"/>
    <n v="139"/>
    <b v="1"/>
    <s v="Approved"/>
    <s v="Solex"/>
    <s v="Standard"/>
    <s v="medium"/>
    <s v="medium"/>
    <n v="441.49"/>
    <n v="84.99"/>
    <d v="1993-04-12T00:00:00"/>
    <n v="356.5"/>
    <s v="M"/>
    <n v="6"/>
    <d v="1954-11-06T00:00:00"/>
    <n v="65.703674131151701"/>
    <s v="Account Coordinator"/>
    <s v="Health"/>
    <s v="Affluent Customer"/>
    <s v="N"/>
    <s v="No"/>
    <n v="10"/>
    <m/>
  </r>
  <r>
    <n v="17324"/>
    <n v="71"/>
    <x v="2567"/>
    <d v="2017-08-13T00:00:00"/>
    <n v="139"/>
    <b v="0"/>
    <s v="Approved"/>
    <s v="Solex"/>
    <s v="Standard"/>
    <s v="high"/>
    <s v="large"/>
    <n v="1842.92"/>
    <n v="1105.75"/>
    <d v="2013-06-09T00:00:00"/>
    <n v="737.17000000000007"/>
    <s v="F"/>
    <n v="19"/>
    <d v="1976-07-05T00:00:00"/>
    <n v="44.026961802384577"/>
    <s v="General Manager"/>
    <s v="Manufacturing"/>
    <s v="Affluent Customer"/>
    <s v="N"/>
    <s v="Yes"/>
    <n v="15"/>
    <m/>
  </r>
  <r>
    <n v="18005"/>
    <n v="33"/>
    <x v="3134"/>
    <d v="2017-08-13T00:00:00"/>
    <n v="139"/>
    <b v="0"/>
    <s v="Approved"/>
    <s v="Giant Bicycles"/>
    <s v="Standard"/>
    <s v="medium"/>
    <s v="small"/>
    <n v="1311.44"/>
    <n v="1167.18"/>
    <d v="1992-10-11T00:00:00"/>
    <n v="144.26"/>
    <s v="M"/>
    <n v="75"/>
    <d v="1973-05-28T00:00:00"/>
    <n v="47.133811117453071"/>
    <s v="Help Desk Technician"/>
    <s v="Manufacturing"/>
    <s v="Mass Customer"/>
    <s v="N"/>
    <s v="Yes"/>
    <n v="14"/>
    <m/>
  </r>
  <r>
    <n v="18476"/>
    <n v="2"/>
    <x v="2366"/>
    <d v="2017-08-13T00:00:00"/>
    <n v="139"/>
    <b v="0"/>
    <s v="Approved"/>
    <s v="Giant Bicycles"/>
    <s v="Road"/>
    <s v="low"/>
    <s v="small"/>
    <n v="590.26"/>
    <n v="525.33000000000004"/>
    <d v="2010-11-05T00:00:00"/>
    <n v="64.92999999999995"/>
    <s v="F"/>
    <n v="38"/>
    <d v="1974-04-30T00:00:00"/>
    <n v="46.210523446220193"/>
    <s v="Librarian"/>
    <s v="Entertainment"/>
    <s v="High Net Worth"/>
    <s v="N"/>
    <s v="No"/>
    <n v="18"/>
    <m/>
  </r>
  <r>
    <n v="18901"/>
    <n v="86"/>
    <x v="2310"/>
    <d v="2017-08-13T00:00:00"/>
    <n v="139"/>
    <b v="1"/>
    <s v="Approved"/>
    <s v="Norco Bicycles"/>
    <s v="Road"/>
    <s v="high"/>
    <s v="large"/>
    <n v="774.53"/>
    <n v="464.72"/>
    <d v="2008-03-19T00:00:00"/>
    <n v="309.80999999999995"/>
    <s v="F"/>
    <n v="24"/>
    <d v="1959-03-30T00:00:00"/>
    <n v="61.306413857179095"/>
    <n v="0"/>
    <s v="Financial Services"/>
    <s v="High Net Worth"/>
    <s v="N"/>
    <s v="Yes"/>
    <n v="6"/>
    <m/>
  </r>
  <r>
    <n v="19696"/>
    <n v="61"/>
    <x v="2511"/>
    <d v="2017-08-13T00:00:00"/>
    <n v="139"/>
    <b v="1"/>
    <s v="Approved"/>
    <s v="OHM Cycles"/>
    <s v="Standard"/>
    <s v="low"/>
    <s v="medium"/>
    <n v="71.16"/>
    <n v="56.93"/>
    <d v="2015-06-17T00:00:00"/>
    <n v="14.229999999999997"/>
    <s v="M"/>
    <n v="8"/>
    <d v="1962-06-27T00:00:00"/>
    <n v="58.059838514713341"/>
    <s v="Quality Engineer"/>
    <s v="Financial Services"/>
    <s v="Mass Customer"/>
    <s v="N"/>
    <s v="Yes"/>
    <n v="8"/>
    <m/>
  </r>
  <r>
    <n v="19877"/>
    <n v="0"/>
    <x v="1921"/>
    <d v="2017-08-13T00:00:00"/>
    <n v="139"/>
    <b v="1"/>
    <s v="Approved"/>
    <s v="Solex"/>
    <s v="Standard"/>
    <s v="medium"/>
    <s v="medium"/>
    <n v="71.489999999999995"/>
    <n v="53.62"/>
    <d v="2012-12-02T00:00:00"/>
    <n v="17.869999999999997"/>
    <s v="F"/>
    <n v="0"/>
    <d v="1977-05-03T00:00:00"/>
    <n v="43.1995645421106"/>
    <s v="Structural Engineer"/>
    <s v="Health"/>
    <s v="High Net Worth"/>
    <s v="N"/>
    <s v="Yes"/>
    <n v="14"/>
    <m/>
  </r>
  <r>
    <n v="231"/>
    <n v="46"/>
    <x v="382"/>
    <d v="2017-08-12T00:00:00"/>
    <n v="140"/>
    <b v="1"/>
    <s v="Approved"/>
    <s v="OHM Cycles"/>
    <s v="Standard"/>
    <s v="low"/>
    <s v="medium"/>
    <n v="1793.43"/>
    <n v="248.82"/>
    <d v="1999-07-20T00:00:00"/>
    <n v="1544.6100000000001"/>
    <s v="F"/>
    <n v="46"/>
    <d v="1985-12-22T00:00:00"/>
    <n v="34.555728925672248"/>
    <s v="Social Worker"/>
    <s v="Health"/>
    <s v="High Net Worth"/>
    <s v="N"/>
    <s v="No"/>
    <n v="16"/>
    <m/>
  </r>
  <r>
    <n v="617"/>
    <n v="12"/>
    <x v="928"/>
    <d v="2017-08-12T00:00:00"/>
    <n v="140"/>
    <b v="0"/>
    <s v="Approved"/>
    <s v="WeareA2B"/>
    <s v="Standard"/>
    <s v="medium"/>
    <s v="medium"/>
    <n v="1231.1500000000001"/>
    <n v="161.6"/>
    <d v="1996-11-09T00:00:00"/>
    <n v="1069.5500000000002"/>
    <s v="M"/>
    <n v="51"/>
    <d v="1986-12-30T00:00:00"/>
    <n v="33.53381111745307"/>
    <s v="Recruiter"/>
    <s v="Health"/>
    <s v="Affluent Customer"/>
    <s v="N"/>
    <s v="Yes"/>
    <n v="9"/>
    <m/>
  </r>
  <r>
    <n v="624"/>
    <n v="0"/>
    <x v="679"/>
    <d v="2017-08-12T00:00:00"/>
    <n v="140"/>
    <b v="0"/>
    <s v="Approved"/>
    <s v="Norco Bicycles"/>
    <s v="Road"/>
    <s v="medium"/>
    <s v="medium"/>
    <n v="543.39"/>
    <n v="407.54"/>
    <d v="2016-11-22T00:00:00"/>
    <n v="135.84999999999997"/>
    <s v="F"/>
    <n v="20"/>
    <d v="1985-05-21T00:00:00"/>
    <n v="35.144770021562657"/>
    <s v="Senior Financial Analyst"/>
    <s v="Financial Services"/>
    <s v="High Net Worth"/>
    <s v="N"/>
    <s v="No"/>
    <n v="2"/>
    <m/>
  </r>
  <r>
    <n v="1773"/>
    <n v="99"/>
    <x v="1956"/>
    <d v="2017-08-12T00:00:00"/>
    <n v="140"/>
    <b v="1"/>
    <s v="Approved"/>
    <s v="Trek Bicycles"/>
    <s v="Road"/>
    <s v="low"/>
    <s v="small"/>
    <n v="1720.7"/>
    <n v="1531.42"/>
    <d v="2006-10-01T00:00:00"/>
    <n v="189.27999999999997"/>
    <s v="F"/>
    <n v="48"/>
    <d v="1953-09-13T00:00:00"/>
    <n v="66.851619336631146"/>
    <s v="VP Marketing"/>
    <s v="Entertainment"/>
    <s v="High Net Worth"/>
    <s v="N"/>
    <s v="No"/>
    <n v="17"/>
    <m/>
  </r>
  <r>
    <n v="2058"/>
    <n v="66"/>
    <x v="921"/>
    <d v="2017-08-12T00:00:00"/>
    <n v="140"/>
    <b v="1"/>
    <s v="Approved"/>
    <s v="Giant Bicycles"/>
    <s v="Road"/>
    <s v="low"/>
    <s v="small"/>
    <n v="590.26"/>
    <n v="525.33000000000004"/>
    <d v="2010-11-05T00:00:00"/>
    <n v="64.92999999999995"/>
    <s v="M"/>
    <n v="69"/>
    <d v="1976-06-05T00:00:00"/>
    <n v="44.109153583206492"/>
    <s v="Executive Secretary"/>
    <s v="Manufacturing"/>
    <s v="Mass Customer"/>
    <s v="N"/>
    <s v="No"/>
    <n v="20"/>
    <m/>
  </r>
  <r>
    <n v="2656"/>
    <n v="41"/>
    <x v="559"/>
    <d v="2017-08-12T00:00:00"/>
    <n v="140"/>
    <b v="0"/>
    <s v="Approved"/>
    <s v="Solex"/>
    <s v="Road"/>
    <s v="medium"/>
    <s v="medium"/>
    <n v="416.98"/>
    <n v="312.74"/>
    <d v="1997-05-10T00:00:00"/>
    <n v="104.24000000000001"/>
    <s v="F"/>
    <n v="73"/>
    <d v="1962-04-30T00:00:00"/>
    <n v="58.218742624302379"/>
    <s v="Web Developer II"/>
    <s v="n/a"/>
    <s v="Mass Customer"/>
    <s v="N"/>
    <s v="No"/>
    <n v="15"/>
    <m/>
  </r>
  <r>
    <n v="2797"/>
    <n v="72"/>
    <x v="3135"/>
    <d v="2017-08-12T00:00:00"/>
    <n v="140"/>
    <b v="0"/>
    <s v="Approved"/>
    <s v="Norco Bicycles"/>
    <s v="Standard"/>
    <s v="medium"/>
    <s v="medium"/>
    <n v="360.4"/>
    <n v="270.3"/>
    <d v="2016-12-06T00:00:00"/>
    <n v="90.099999999999966"/>
    <s v="M"/>
    <n v="79"/>
    <d v="1979-06-25T00:00:00"/>
    <n v="41.054359062658548"/>
    <s v="VP Product Management"/>
    <s v="Manufacturing"/>
    <s v="Mass Customer"/>
    <s v="N"/>
    <s v="No"/>
    <n v="13"/>
    <m/>
  </r>
  <r>
    <n v="2887"/>
    <n v="0"/>
    <x v="1324"/>
    <d v="2017-08-12T00:00:00"/>
    <n v="140"/>
    <b v="0"/>
    <s v="Approved"/>
    <s v="Norco Bicycles"/>
    <s v="Road"/>
    <s v="medium"/>
    <s v="medium"/>
    <n v="543.39"/>
    <n v="407.54"/>
    <d v="1999-07-20T00:00:00"/>
    <n v="135.84999999999997"/>
    <s v="M"/>
    <n v="24"/>
    <d v="1977-01-30T00:00:00"/>
    <n v="43.454359062658547"/>
    <s v="VP Quality Control"/>
    <s v="Manufacturing"/>
    <s v="High Net Worth"/>
    <s v="N"/>
    <s v="Yes"/>
    <n v="13"/>
    <m/>
  </r>
  <r>
    <n v="3775"/>
    <n v="30"/>
    <x v="1768"/>
    <d v="2017-08-12T00:00:00"/>
    <n v="140"/>
    <b v="1"/>
    <s v="Approved"/>
    <s v="OHM Cycles"/>
    <s v="Standard"/>
    <s v="medium"/>
    <s v="medium"/>
    <n v="1227.3399999999999"/>
    <n v="770.89"/>
    <d v="1994-08-10T00:00:00"/>
    <n v="456.44999999999993"/>
    <s v="M"/>
    <n v="80"/>
    <d v="1996-10-08T00:00:00"/>
    <n v="23.752989199644848"/>
    <s v="Database Administrator IV"/>
    <s v="Manufacturing"/>
    <s v="High Net Worth"/>
    <s v="N"/>
    <s v="No"/>
    <n v="1"/>
    <m/>
  </r>
  <r>
    <n v="3893"/>
    <n v="38"/>
    <x v="1407"/>
    <d v="2017-08-12T00:00:00"/>
    <n v="140"/>
    <b v="0"/>
    <s v="Approved"/>
    <s v="Solex"/>
    <s v="Standard"/>
    <s v="medium"/>
    <s v="medium"/>
    <n v="1577.53"/>
    <n v="826.51"/>
    <d v="2010-06-07T00:00:00"/>
    <n v="751.02"/>
    <s v="F"/>
    <n v="7"/>
    <d v="1971-10-29T00:00:00"/>
    <n v="48.714633035261286"/>
    <s v="Budget/Accounting Analyst II"/>
    <s v="Retail"/>
    <s v="Mass Customer"/>
    <s v="N"/>
    <s v="Yes"/>
    <n v="12"/>
    <m/>
  </r>
  <r>
    <n v="4323"/>
    <n v="0"/>
    <x v="1860"/>
    <d v="2017-08-12T00:00:00"/>
    <n v="140"/>
    <b v="0"/>
    <s v="Approved"/>
    <s v="WeareA2B"/>
    <s v="Standard"/>
    <s v="medium"/>
    <s v="small"/>
    <n v="175.89"/>
    <n v="131.91999999999999"/>
    <d v="2003-07-21T00:00:00"/>
    <n v="43.97"/>
    <s v="F"/>
    <n v="13"/>
    <d v="1970-12-18T00:00:00"/>
    <n v="49.577646733891427"/>
    <s v="Desktop Support Technician"/>
    <s v="Financial Services"/>
    <s v="High Net Worth"/>
    <s v="N"/>
    <s v="Yes"/>
    <n v="9"/>
    <m/>
  </r>
  <r>
    <n v="4368"/>
    <n v="45"/>
    <x v="2034"/>
    <d v="2017-08-12T00:00:00"/>
    <n v="140"/>
    <b v="1"/>
    <s v="Approved"/>
    <s v="Solex"/>
    <s v="Standard"/>
    <s v="medium"/>
    <s v="medium"/>
    <n v="441.49"/>
    <n v="84.99"/>
    <d v="2015-06-17T00:00:00"/>
    <n v="356.5"/>
    <s v="M"/>
    <n v="98"/>
    <d v="1996-11-04T00:00:00"/>
    <n v="23.679016596905122"/>
    <s v="Information Systems Manager"/>
    <s v="n/a"/>
    <s v="Mass Customer"/>
    <s v="N"/>
    <s v="No"/>
    <n v="3"/>
    <m/>
  </r>
  <r>
    <n v="4463"/>
    <n v="81"/>
    <x v="1149"/>
    <d v="2017-08-12T00:00:00"/>
    <n v="140"/>
    <b v="0"/>
    <s v="Approved"/>
    <s v="Norco Bicycles"/>
    <s v="Standard"/>
    <s v="medium"/>
    <s v="small"/>
    <n v="586.45000000000005"/>
    <n v="521.94000000000005"/>
    <d v="1991-07-10T00:00:00"/>
    <n v="64.509999999999991"/>
    <s v="M"/>
    <n v="7"/>
    <d v="1961-10-16T00:00:00"/>
    <n v="58.755728925672244"/>
    <s v="Associate Professor"/>
    <s v="Financial Services"/>
    <s v="Mass Customer"/>
    <s v="N"/>
    <s v="No"/>
    <n v="18"/>
    <m/>
  </r>
  <r>
    <n v="4568"/>
    <n v="2"/>
    <x v="2520"/>
    <d v="2017-08-12T00:00:00"/>
    <n v="140"/>
    <b v="0"/>
    <s v="Approved"/>
    <s v="Solex"/>
    <s v="Standard"/>
    <s v="medium"/>
    <s v="medium"/>
    <n v="71.489999999999995"/>
    <n v="53.62"/>
    <d v="2011-08-29T00:00:00"/>
    <n v="17.869999999999997"/>
    <s v="M"/>
    <n v="36"/>
    <d v="1969-03-27T00:00:00"/>
    <n v="51.306413857179095"/>
    <s v="VP Marketing"/>
    <s v="Manufacturing"/>
    <s v="Mass Customer"/>
    <s v="N"/>
    <s v="Yes"/>
    <n v="15"/>
    <m/>
  </r>
  <r>
    <n v="4610"/>
    <n v="36"/>
    <x v="3136"/>
    <d v="2017-08-12T00:00:00"/>
    <n v="140"/>
    <b v="0"/>
    <s v="Approved"/>
    <s v="Solex"/>
    <s v="Standard"/>
    <s v="low"/>
    <s v="medium"/>
    <n v="945.04"/>
    <n v="507.58"/>
    <d v="2011-05-09T00:00:00"/>
    <n v="437.46"/>
    <s v="F"/>
    <n v="28"/>
    <d v="1995-10-21T00:00:00"/>
    <n v="24.720112487316083"/>
    <s v="Web Developer I"/>
    <s v="Manufacturing"/>
    <s v="Mass Customer"/>
    <s v="N"/>
    <s v="Yes"/>
    <n v="3"/>
    <m/>
  </r>
  <r>
    <n v="6055"/>
    <n v="80"/>
    <x v="2478"/>
    <d v="2017-08-12T00:00:00"/>
    <n v="140"/>
    <b v="0"/>
    <s v="Approved"/>
    <s v="Trek Bicycles"/>
    <s v="Standard"/>
    <s v="medium"/>
    <s v="large"/>
    <n v="1469.44"/>
    <n v="596.54999999999995"/>
    <d v="2010-11-05T00:00:00"/>
    <n v="872.8900000000001"/>
    <s v="F"/>
    <n v="0"/>
    <d v="1992-03-28T00:00:00"/>
    <n v="28.287235774987316"/>
    <s v="Office Assistant II"/>
    <s v="n/a"/>
    <s v="High Net Worth"/>
    <s v="N"/>
    <s v="Yes"/>
    <n v="9"/>
    <m/>
  </r>
  <r>
    <n v="6059"/>
    <n v="81"/>
    <x v="22"/>
    <d v="2017-08-12T00:00:00"/>
    <n v="140"/>
    <b v="1"/>
    <s v="Approved"/>
    <s v="Norco Bicycles"/>
    <s v="Standard"/>
    <s v="medium"/>
    <s v="small"/>
    <n v="586.45000000000005"/>
    <n v="521.94000000000005"/>
    <d v="1991-07-10T00:00:00"/>
    <n v="64.509999999999991"/>
    <s v="M"/>
    <n v="51"/>
    <d v="1982-08-23T00:00:00"/>
    <n v="37.88997550101471"/>
    <s v="Desktop Support Technician"/>
    <s v="Manufacturing"/>
    <s v="Mass Customer"/>
    <s v="N"/>
    <s v="No"/>
    <n v="7"/>
    <m/>
  </r>
  <r>
    <n v="6361"/>
    <n v="17"/>
    <x v="2125"/>
    <d v="2017-08-12T00:00:00"/>
    <n v="140"/>
    <b v="0"/>
    <s v="Approved"/>
    <s v="Solex"/>
    <s v="Standard"/>
    <s v="high"/>
    <s v="medium"/>
    <n v="1024.6600000000001"/>
    <n v="614.79999999999995"/>
    <d v="2010-05-05T00:00:00"/>
    <n v="409.86000000000013"/>
    <s v="M"/>
    <n v="48"/>
    <d v="1974-09-05T00:00:00"/>
    <n v="45.859838514713338"/>
    <s v="Teacher"/>
    <s v="IT"/>
    <s v="Mass Customer"/>
    <s v="N"/>
    <s v="Yes"/>
    <n v="18"/>
    <m/>
  </r>
  <r>
    <n v="6533"/>
    <n v="2"/>
    <x v="3137"/>
    <d v="2017-08-12T00:00:00"/>
    <n v="140"/>
    <b v="0"/>
    <s v="Approved"/>
    <s v="Solex"/>
    <s v="Standard"/>
    <s v="medium"/>
    <s v="medium"/>
    <n v="71.489999999999995"/>
    <n v="53.62"/>
    <d v="2012-12-02T00:00:00"/>
    <n v="17.869999999999997"/>
    <s v="F"/>
    <n v="27"/>
    <d v="1969-05-01T00:00:00"/>
    <n v="51.210523446220193"/>
    <n v="0"/>
    <s v="Manufacturing"/>
    <s v="Mass Customer"/>
    <s v="N"/>
    <s v="No"/>
    <n v="11"/>
    <m/>
  </r>
  <r>
    <n v="6677"/>
    <n v="62"/>
    <x v="1412"/>
    <d v="2017-08-12T00:00:00"/>
    <n v="140"/>
    <b v="0"/>
    <s v="Approved"/>
    <s v="Solex"/>
    <s v="Standard"/>
    <s v="medium"/>
    <s v="medium"/>
    <n v="478.16"/>
    <n v="298.72000000000003"/>
    <d v="1998-12-17T00:00:00"/>
    <n v="179.44"/>
    <s v="M"/>
    <n v="98"/>
    <d v="1960-05-15T00:00:00"/>
    <n v="60.177646733891422"/>
    <s v="Statistician III"/>
    <s v="Manufacturing"/>
    <s v="Mass Customer"/>
    <s v="N"/>
    <s v="Yes"/>
    <n v="11"/>
    <m/>
  </r>
  <r>
    <n v="6986"/>
    <n v="0"/>
    <x v="435"/>
    <d v="2017-08-12T00:00:00"/>
    <n v="140"/>
    <b v="0"/>
    <s v="Approved"/>
    <s v="Trek Bicycles"/>
    <s v="Standard"/>
    <s v="high"/>
    <s v="medium"/>
    <n v="358.39"/>
    <n v="215.03"/>
    <d v="2004-01-16T00:00:00"/>
    <n v="143.35999999999999"/>
    <s v="M"/>
    <n v="69"/>
    <d v="1956-08-15T00:00:00"/>
    <n v="63.928331665398275"/>
    <s v="Engineer I"/>
    <s v="Manufacturing"/>
    <s v="High Net Worth"/>
    <s v="N"/>
    <s v="No"/>
    <n v="9"/>
    <m/>
  </r>
  <r>
    <n v="7620"/>
    <n v="29"/>
    <x v="1396"/>
    <d v="2017-08-12T00:00:00"/>
    <n v="140"/>
    <b v="0"/>
    <s v="Approved"/>
    <s v="Norco Bicycles"/>
    <s v="Road"/>
    <s v="medium"/>
    <s v="medium"/>
    <n v="543.39"/>
    <n v="407.54"/>
    <d v="2016-11-22T00:00:00"/>
    <n v="135.84999999999997"/>
    <s v="M"/>
    <n v="59"/>
    <d v="1999-10-13T00:00:00"/>
    <n v="20.739290569507862"/>
    <n v="0"/>
    <s v="Financial Services"/>
    <s v="Mass Customer"/>
    <s v="N"/>
    <s v="No"/>
    <n v="1"/>
    <m/>
  </r>
  <r>
    <n v="7777"/>
    <n v="0"/>
    <x v="2108"/>
    <d v="2017-04-09T00:00:00"/>
    <m/>
    <m/>
    <s v="Approved"/>
    <s v="Trek Bicycles"/>
    <s v="Standard"/>
    <s v="medium"/>
    <s v="medium"/>
    <n v="499.53"/>
    <n v="388.72"/>
    <n v="36334"/>
    <m/>
    <m/>
    <m/>
    <m/>
    <m/>
    <m/>
    <m/>
    <m/>
    <m/>
    <m/>
    <m/>
    <m/>
  </r>
  <r>
    <n v="8120"/>
    <n v="58"/>
    <x v="2401"/>
    <d v="2017-08-12T00:00:00"/>
    <n v="140"/>
    <b v="1"/>
    <s v="Approved"/>
    <s v="OHM Cycles"/>
    <s v="Standard"/>
    <s v="medium"/>
    <s v="medium"/>
    <n v="912.52"/>
    <n v="141.4"/>
    <d v="2015-10-18T00:00:00"/>
    <n v="771.12"/>
    <s v="F"/>
    <n v="0"/>
    <d v="2000-10-15T00:00:00"/>
    <n v="19.731071391425669"/>
    <s v="Analyst Programmer"/>
    <s v="Financial Services"/>
    <s v="Affluent Customer"/>
    <s v="N"/>
    <s v="No"/>
    <n v="2"/>
    <m/>
  </r>
  <r>
    <n v="8766"/>
    <n v="77"/>
    <x v="521"/>
    <d v="2017-08-12T00:00:00"/>
    <n v="140"/>
    <b v="0"/>
    <s v="Approved"/>
    <s v="WeareA2B"/>
    <s v="Standard"/>
    <s v="medium"/>
    <s v="medium"/>
    <n v="1769.64"/>
    <n v="108.76"/>
    <d v="2011-05-09T00:00:00"/>
    <n v="1660.88"/>
    <s v="F"/>
    <n v="23"/>
    <d v="1978-06-05T00:00:00"/>
    <n v="42.109153583206492"/>
    <s v="Paralegal"/>
    <s v="Financial Services"/>
    <s v="High Net Worth"/>
    <s v="N"/>
    <s v="No"/>
    <n v="12"/>
    <m/>
  </r>
  <r>
    <n v="7780"/>
    <n v="0"/>
    <x v="1545"/>
    <d v="2017-01-25T00:00:00"/>
    <m/>
    <b v="1"/>
    <s v="Approved"/>
    <m/>
    <m/>
    <m/>
    <m/>
    <n v="126.36"/>
    <m/>
    <m/>
    <m/>
    <m/>
    <m/>
    <m/>
    <m/>
    <m/>
    <m/>
    <m/>
    <m/>
    <m/>
    <m/>
    <m/>
  </r>
  <r>
    <n v="9127"/>
    <n v="0"/>
    <x v="1617"/>
    <d v="2017-08-12T00:00:00"/>
    <n v="140"/>
    <b v="0"/>
    <s v="Approved"/>
    <s v="WeareA2B"/>
    <s v="Standard"/>
    <s v="medium"/>
    <s v="medium"/>
    <n v="60.34"/>
    <n v="45.26"/>
    <d v="1993-10-02T00:00:00"/>
    <n v="15.080000000000005"/>
    <s v="M"/>
    <n v="33"/>
    <d v="1961-01-10T00:00:00"/>
    <n v="59.520112487316084"/>
    <s v="Chemical Engineer"/>
    <s v="Manufacturing"/>
    <s v="High Net Worth"/>
    <s v="N"/>
    <s v="Yes"/>
    <n v="7"/>
    <m/>
  </r>
  <r>
    <n v="10032"/>
    <n v="15"/>
    <x v="2550"/>
    <d v="2017-08-12T00:00:00"/>
    <n v="140"/>
    <b v="0"/>
    <s v="Approved"/>
    <s v="WeareA2B"/>
    <s v="Standard"/>
    <s v="medium"/>
    <s v="medium"/>
    <n v="1292.8399999999999"/>
    <n v="13.44"/>
    <d v="2009-04-12T00:00:00"/>
    <n v="1279.3999999999999"/>
    <s v="M"/>
    <n v="90"/>
    <d v="1969-02-15T00:00:00"/>
    <n v="51.416002898274982"/>
    <s v="Junior Executive"/>
    <s v="Health"/>
    <s v="High Net Worth"/>
    <s v="N"/>
    <s v="No"/>
    <n v="9"/>
    <m/>
  </r>
  <r>
    <n v="10559"/>
    <n v="12"/>
    <x v="168"/>
    <d v="2017-08-12T00:00:00"/>
    <n v="140"/>
    <b v="1"/>
    <s v="Approved"/>
    <s v="WeareA2B"/>
    <s v="Standard"/>
    <s v="medium"/>
    <s v="medium"/>
    <n v="1231.1500000000001"/>
    <n v="161.6"/>
    <d v="2004-08-17T00:00:00"/>
    <n v="1069.5500000000002"/>
    <s v="M"/>
    <n v="37"/>
    <d v="1995-12-06T00:00:00"/>
    <n v="24.594085090055806"/>
    <n v="0"/>
    <s v="Manufacturing"/>
    <s v="Affluent Customer"/>
    <s v="N"/>
    <s v="No"/>
    <n v="2"/>
    <m/>
  </r>
  <r>
    <n v="10580"/>
    <n v="69"/>
    <x v="674"/>
    <d v="2017-08-12T00:00:00"/>
    <n v="140"/>
    <b v="1"/>
    <s v="Approved"/>
    <s v="Giant Bicycles"/>
    <s v="Road"/>
    <s v="medium"/>
    <s v="medium"/>
    <n v="792.9"/>
    <n v="594.67999999999995"/>
    <d v="1992-10-02T00:00:00"/>
    <n v="198.22000000000003"/>
    <s v="M"/>
    <n v="79"/>
    <d v="1982-07-03T00:00:00"/>
    <n v="38.029701528411969"/>
    <n v="0"/>
    <s v="IT"/>
    <s v="Affluent Customer"/>
    <s v="N"/>
    <s v="No"/>
    <n v="7"/>
    <m/>
  </r>
  <r>
    <n v="10828"/>
    <n v="86"/>
    <x v="999"/>
    <d v="2017-08-12T00:00:00"/>
    <n v="140"/>
    <b v="0"/>
    <s v="Approved"/>
    <s v="OHM Cycles"/>
    <s v="Standard"/>
    <s v="medium"/>
    <s v="medium"/>
    <n v="235.63"/>
    <n v="125.07"/>
    <d v="2004-08-07T00:00:00"/>
    <n v="110.56"/>
    <s v="F"/>
    <n v="69"/>
    <d v="1978-02-07T00:00:00"/>
    <n v="42.432441254439368"/>
    <n v="0"/>
    <s v="n/a"/>
    <s v="Mass Customer"/>
    <s v="N"/>
    <s v="No"/>
    <n v="10"/>
    <m/>
  </r>
  <r>
    <n v="11553"/>
    <n v="52"/>
    <x v="1144"/>
    <d v="2017-08-12T00:00:00"/>
    <n v="140"/>
    <b v="1"/>
    <s v="Approved"/>
    <s v="OHM Cycles"/>
    <s v="Road"/>
    <s v="medium"/>
    <s v="medium"/>
    <n v="1280.28"/>
    <n v="829.51"/>
    <d v="2001-11-25T00:00:00"/>
    <n v="450.77"/>
    <s v="M"/>
    <n v="60"/>
    <d v="1977-12-04T00:00:00"/>
    <n v="42.610523446220192"/>
    <s v="Physical Therapy Assistant"/>
    <s v="n/a"/>
    <s v="Affluent Customer"/>
    <s v="N"/>
    <s v="No"/>
    <n v="16"/>
    <m/>
  </r>
  <r>
    <n v="12725"/>
    <n v="2"/>
    <x v="3025"/>
    <d v="2017-08-12T00:00:00"/>
    <n v="140"/>
    <b v="1"/>
    <s v="Approved"/>
    <s v="Solex"/>
    <s v="Standard"/>
    <s v="medium"/>
    <s v="medium"/>
    <n v="71.489999999999995"/>
    <n v="53.62"/>
    <d v="2012-12-02T00:00:00"/>
    <n v="17.869999999999997"/>
    <s v="F"/>
    <n v="98"/>
    <d v="1974-05-04T00:00:00"/>
    <n v="46.1995645421106"/>
    <s v="Senior Developer"/>
    <s v="Retail"/>
    <s v="Mass Customer"/>
    <s v="N"/>
    <s v="No"/>
    <n v="17"/>
    <m/>
  </r>
  <r>
    <n v="12788"/>
    <n v="37"/>
    <x v="515"/>
    <d v="2017-08-12T00:00:00"/>
    <n v="140"/>
    <b v="0"/>
    <s v="Approved"/>
    <s v="OHM Cycles"/>
    <s v="Standard"/>
    <s v="low"/>
    <s v="medium"/>
    <n v="1793.43"/>
    <n v="248.82"/>
    <d v="2011-05-09T00:00:00"/>
    <n v="1544.6100000000001"/>
    <s v="U"/>
    <n v="39"/>
    <d v="1899-12-30T00:00:00"/>
    <n v="0"/>
    <s v="Programmer I"/>
    <s v="IT"/>
    <s v="Mass Customer"/>
    <s v="N"/>
    <s v="Yes"/>
    <n v="0"/>
    <m/>
  </r>
  <r>
    <n v="12839"/>
    <n v="93"/>
    <x v="1079"/>
    <d v="2017-08-12T00:00:00"/>
    <n v="140"/>
    <b v="0"/>
    <s v="Approved"/>
    <s v="WeareA2B"/>
    <s v="Standard"/>
    <s v="medium"/>
    <s v="medium"/>
    <n v="1065.03"/>
    <n v="230.09"/>
    <d v="2000-11-03T00:00:00"/>
    <n v="834.93999999999994"/>
    <s v="F"/>
    <n v="86"/>
    <d v="1981-09-02T00:00:00"/>
    <n v="38.862578240740739"/>
    <s v="Paralegal"/>
    <s v="Financial Services"/>
    <s v="Affluent Customer"/>
    <s v="N"/>
    <s v="Yes"/>
    <n v="5"/>
    <m/>
  </r>
  <r>
    <n v="12988"/>
    <n v="40"/>
    <x v="386"/>
    <d v="2017-08-12T00:00:00"/>
    <n v="140"/>
    <b v="1"/>
    <s v="Approved"/>
    <s v="Trek Bicycles"/>
    <s v="Road"/>
    <s v="medium"/>
    <s v="large"/>
    <n v="1894.19"/>
    <n v="598.76"/>
    <d v="2003-07-21T00:00:00"/>
    <n v="1295.43"/>
    <s v="M"/>
    <n v="35"/>
    <d v="1974-02-01T00:00:00"/>
    <n v="46.451619336631147"/>
    <s v="Design Engineer"/>
    <s v="Manufacturing"/>
    <s v="High Net Worth"/>
    <s v="N"/>
    <s v="No"/>
    <n v="9"/>
    <m/>
  </r>
  <r>
    <n v="14323"/>
    <n v="54"/>
    <x v="1346"/>
    <d v="2017-08-12T00:00:00"/>
    <n v="140"/>
    <b v="0"/>
    <s v="Approved"/>
    <s v="WeareA2B"/>
    <s v="Standard"/>
    <s v="medium"/>
    <s v="medium"/>
    <n v="1292.8399999999999"/>
    <n v="13.44"/>
    <d v="2009-04-12T00:00:00"/>
    <n v="1279.3999999999999"/>
    <s v="F"/>
    <n v="56"/>
    <d v="1961-06-02T00:00:00"/>
    <n v="59.128331665398271"/>
    <n v="0"/>
    <s v="n/a"/>
    <s v="Affluent Customer"/>
    <s v="N"/>
    <s v="No"/>
    <n v="20"/>
    <m/>
  </r>
  <r>
    <n v="14805"/>
    <n v="67"/>
    <x v="1243"/>
    <d v="2017-08-12T00:00:00"/>
    <n v="140"/>
    <b v="0"/>
    <s v="Approved"/>
    <s v="Norco Bicycles"/>
    <s v="Road"/>
    <s v="medium"/>
    <s v="medium"/>
    <n v="544.04999999999995"/>
    <n v="376.84"/>
    <d v="2016-12-06T00:00:00"/>
    <n v="167.20999999999998"/>
    <s v="F"/>
    <n v="25"/>
    <d v="1970-02-23T00:00:00"/>
    <n v="50.39408509005581"/>
    <s v="Clinical Specialist"/>
    <s v="Health"/>
    <s v="Mass Customer"/>
    <s v="N"/>
    <s v="Yes"/>
    <n v="6"/>
    <m/>
  </r>
  <r>
    <n v="15001"/>
    <n v="8"/>
    <x v="1232"/>
    <d v="2017-08-12T00:00:00"/>
    <n v="140"/>
    <b v="1"/>
    <s v="Approved"/>
    <s v="Solex"/>
    <s v="Road"/>
    <s v="medium"/>
    <s v="small"/>
    <n v="1703.52"/>
    <n v="1516.13"/>
    <d v="2014-03-03T00:00:00"/>
    <n v="187.38999999999987"/>
    <s v="F"/>
    <n v="82"/>
    <d v="1990-02-26T00:00:00"/>
    <n v="30.372167281836628"/>
    <s v="Account Coordinator"/>
    <s v="n/a"/>
    <s v="Mass Customer"/>
    <s v="N"/>
    <s v="Yes"/>
    <n v="12"/>
    <m/>
  </r>
  <r>
    <n v="7794"/>
    <n v="43"/>
    <x v="2838"/>
    <d v="2017-04-07T00:00:00"/>
    <m/>
    <b v="0"/>
    <s v="Cancelled"/>
    <s v="Norco Bicycles"/>
    <s v="Standard"/>
    <s v="medium"/>
    <s v="medium"/>
    <n v="1555.58"/>
    <n v="818.01"/>
    <n v="42218"/>
    <m/>
    <m/>
    <m/>
    <m/>
    <m/>
    <m/>
    <m/>
    <m/>
    <m/>
    <m/>
    <m/>
    <m/>
  </r>
  <r>
    <n v="15332"/>
    <n v="4"/>
    <x v="1877"/>
    <d v="2017-08-12T00:00:00"/>
    <n v="140"/>
    <b v="0"/>
    <s v="Approved"/>
    <s v="Giant Bicycles"/>
    <s v="Standard"/>
    <s v="high"/>
    <s v="medium"/>
    <n v="1129.1300000000001"/>
    <n v="677.48"/>
    <d v="2004-08-17T00:00:00"/>
    <n v="451.65000000000009"/>
    <s v="M"/>
    <n v="84"/>
    <d v="1995-05-19T00:00:00"/>
    <n v="25.144770021562657"/>
    <s v="Paralegal"/>
    <s v="Financial Services"/>
    <s v="Mass Customer"/>
    <s v="N"/>
    <s v="Yes"/>
    <n v="2"/>
    <m/>
  </r>
  <r>
    <n v="7796"/>
    <n v="0"/>
    <x v="510"/>
    <d v="2017-12-21T00:00:00"/>
    <m/>
    <b v="0"/>
    <s v="Cancelled"/>
    <s v="Giant Bicycles"/>
    <s v="Standard"/>
    <s v="medium"/>
    <s v="medium"/>
    <n v="230.91"/>
    <n v="173.18"/>
    <n v="39031"/>
    <m/>
    <m/>
    <m/>
    <m/>
    <m/>
    <m/>
    <m/>
    <m/>
    <m/>
    <m/>
    <m/>
    <m/>
  </r>
  <r>
    <n v="15924"/>
    <n v="4"/>
    <x v="2816"/>
    <d v="2017-08-12T00:00:00"/>
    <n v="140"/>
    <b v="1"/>
    <s v="Approved"/>
    <s v="Solex"/>
    <s v="Standard"/>
    <s v="medium"/>
    <s v="medium"/>
    <n v="1483.2"/>
    <n v="99.59"/>
    <d v="2015-04-11T00:00:00"/>
    <n v="1383.6100000000001"/>
    <s v="M"/>
    <n v="91"/>
    <d v="1996-05-03T00:00:00"/>
    <n v="24.185865911973615"/>
    <s v="Actuary"/>
    <s v="Financial Services"/>
    <s v="High Net Worth"/>
    <s v="N"/>
    <s v="Yes"/>
    <n v="3"/>
    <m/>
  </r>
  <r>
    <n v="17315"/>
    <n v="50"/>
    <x v="3088"/>
    <d v="2017-08-12T00:00:00"/>
    <n v="140"/>
    <b v="1"/>
    <s v="Approved"/>
    <s v="WeareA2B"/>
    <s v="Standard"/>
    <s v="medium"/>
    <s v="small"/>
    <n v="175.89"/>
    <n v="131.91999999999999"/>
    <d v="2009-04-12T00:00:00"/>
    <n v="43.97"/>
    <s v="F"/>
    <n v="45"/>
    <d v="1978-11-09T00:00:00"/>
    <n v="41.679016596905122"/>
    <s v="Professor"/>
    <s v="Financial Services"/>
    <s v="Affluent Customer"/>
    <s v="N"/>
    <s v="Yes"/>
    <n v="21"/>
    <m/>
  </r>
  <r>
    <n v="17330"/>
    <n v="33"/>
    <x v="1116"/>
    <d v="2017-08-12T00:00:00"/>
    <n v="140"/>
    <b v="0"/>
    <s v="Approved"/>
    <s v="Giant Bicycles"/>
    <s v="Standard"/>
    <s v="medium"/>
    <s v="small"/>
    <n v="1311.44"/>
    <n v="1167.18"/>
    <d v="1992-10-11T00:00:00"/>
    <n v="144.26"/>
    <s v="M"/>
    <n v="33"/>
    <d v="1966-10-07T00:00:00"/>
    <n v="53.777646733891423"/>
    <s v="Statistician I"/>
    <s v="Financial Services"/>
    <s v="Affluent Customer"/>
    <s v="N"/>
    <s v="No"/>
    <n v="18"/>
    <m/>
  </r>
  <r>
    <n v="17725"/>
    <n v="86"/>
    <x v="279"/>
    <d v="2017-08-12T00:00:00"/>
    <n v="140"/>
    <b v="1"/>
    <s v="Approved"/>
    <s v="OHM Cycles"/>
    <s v="Standard"/>
    <s v="medium"/>
    <s v="medium"/>
    <n v="235.63"/>
    <n v="125.07"/>
    <d v="2000-11-03T00:00:00"/>
    <n v="110.56"/>
    <s v="M"/>
    <n v="90"/>
    <d v="1992-05-08T00:00:00"/>
    <n v="28.174907007864025"/>
    <s v="Registered Nurse"/>
    <s v="Health"/>
    <s v="Affluent Customer"/>
    <s v="N"/>
    <s v="Yes"/>
    <n v="7"/>
    <m/>
  </r>
  <r>
    <n v="17747"/>
    <n v="1"/>
    <x v="3138"/>
    <d v="2017-08-12T00:00:00"/>
    <n v="140"/>
    <b v="0"/>
    <s v="Approved"/>
    <s v="Giant Bicycles"/>
    <s v="Standard"/>
    <s v="medium"/>
    <s v="medium"/>
    <n v="1403.5"/>
    <n v="954.82"/>
    <d v="2016-11-14T00:00:00"/>
    <n v="448.67999999999995"/>
    <s v="F"/>
    <n v="81"/>
    <d v="1973-06-06T00:00:00"/>
    <n v="47.109153583206492"/>
    <n v="0"/>
    <s v="Manufacturing"/>
    <s v="Affluent Customer"/>
    <s v="N"/>
    <s v="Yes"/>
    <n v="7"/>
    <m/>
  </r>
  <r>
    <n v="18271"/>
    <n v="60"/>
    <x v="231"/>
    <d v="2017-08-12T00:00:00"/>
    <n v="140"/>
    <b v="0"/>
    <s v="Approved"/>
    <s v="Giant Bicycles"/>
    <s v="Standard"/>
    <s v="high"/>
    <s v="small"/>
    <n v="1977.36"/>
    <n v="1759.85"/>
    <d v="2011-08-24T00:00:00"/>
    <n v="217.51"/>
    <s v="F"/>
    <n v="87"/>
    <d v="1991-04-11T00:00:00"/>
    <n v="29.251619336631151"/>
    <s v="Senior Developer"/>
    <s v="Manufacturing"/>
    <s v="Mass Customer"/>
    <s v="N"/>
    <s v="No"/>
    <n v="12"/>
    <m/>
  </r>
  <r>
    <n v="18964"/>
    <n v="28"/>
    <x v="1453"/>
    <d v="2017-08-12T00:00:00"/>
    <n v="140"/>
    <b v="1"/>
    <s v="Approved"/>
    <s v="Norco Bicycles"/>
    <s v="Standard"/>
    <s v="medium"/>
    <s v="small"/>
    <n v="1216.1400000000001"/>
    <n v="1082.3599999999999"/>
    <d v="1992-10-11T00:00:00"/>
    <n v="133.7800000000002"/>
    <s v="M"/>
    <n v="77"/>
    <d v="1971-06-16T00:00:00"/>
    <n v="49.08449604895992"/>
    <s v="Research Nurse"/>
    <s v="Health"/>
    <s v="Affluent Customer"/>
    <s v="N"/>
    <s v="Yes"/>
    <n v="14"/>
    <m/>
  </r>
  <r>
    <n v="18991"/>
    <n v="49"/>
    <x v="1644"/>
    <d v="2017-08-12T00:00:00"/>
    <n v="140"/>
    <b v="1"/>
    <s v="Approved"/>
    <s v="Solex"/>
    <s v="Standard"/>
    <s v="medium"/>
    <s v="large"/>
    <n v="1061.56"/>
    <n v="733.58"/>
    <d v="1993-07-20T00:00:00"/>
    <n v="327.9799999999999"/>
    <s v="M"/>
    <n v="43"/>
    <d v="1998-02-25T00:00:00"/>
    <n v="22.369427555809231"/>
    <s v="Safety Technician II"/>
    <s v="Financial Services"/>
    <s v="High Net Worth"/>
    <s v="N"/>
    <s v="No"/>
    <n v="4"/>
    <m/>
  </r>
  <r>
    <n v="19756"/>
    <n v="2"/>
    <x v="2892"/>
    <d v="2017-08-12T00:00:00"/>
    <n v="140"/>
    <b v="0"/>
    <s v="Approved"/>
    <s v="Solex"/>
    <s v="Standard"/>
    <s v="medium"/>
    <s v="medium"/>
    <n v="71.489999999999995"/>
    <n v="53.62"/>
    <d v="2011-04-16T00:00:00"/>
    <n v="17.869999999999997"/>
    <s v="F"/>
    <n v="86"/>
    <d v="1999-07-24T00:00:00"/>
    <n v="20.96120837772704"/>
    <s v="Biostatistician I"/>
    <s v="Manufacturing"/>
    <s v="Mass Customer"/>
    <s v="N"/>
    <s v="Yes"/>
    <n v="3"/>
    <m/>
  </r>
  <r>
    <n v="19833"/>
    <n v="87"/>
    <x v="1227"/>
    <d v="2017-08-12T00:00:00"/>
    <n v="140"/>
    <b v="1"/>
    <s v="Approved"/>
    <s v="Giant Bicycles"/>
    <s v="Standard"/>
    <s v="high"/>
    <s v="medium"/>
    <n v="1179"/>
    <n v="707.4"/>
    <d v="1997-08-25T00:00:00"/>
    <n v="471.6"/>
    <s v="M"/>
    <n v="72"/>
    <d v="1969-09-15T00:00:00"/>
    <n v="50.835180980466767"/>
    <s v="Librarian"/>
    <s v="Entertainment"/>
    <s v="Mass Customer"/>
    <s v="N"/>
    <s v="No"/>
    <n v="10"/>
    <m/>
  </r>
  <r>
    <n v="329"/>
    <n v="79"/>
    <x v="1130"/>
    <d v="2017-08-11T00:00:00"/>
    <n v="141"/>
    <b v="1"/>
    <s v="Approved"/>
    <s v="Norco Bicycles"/>
    <s v="Standard"/>
    <s v="medium"/>
    <s v="medium"/>
    <n v="1555.58"/>
    <n v="818.01"/>
    <d v="2003-09-09T00:00:00"/>
    <n v="737.56999999999994"/>
    <s v="M"/>
    <n v="44"/>
    <d v="1961-11-19T00:00:00"/>
    <n v="58.662578240740736"/>
    <s v="Librarian"/>
    <s v="Entertainment"/>
    <s v="Affluent Customer"/>
    <s v="N"/>
    <s v="No"/>
    <n v="16"/>
    <m/>
  </r>
  <r>
    <n v="348"/>
    <n v="40"/>
    <x v="1951"/>
    <d v="2017-08-11T00:00:00"/>
    <n v="141"/>
    <b v="0"/>
    <s v="Approved"/>
    <s v="OHM Cycles"/>
    <s v="Standard"/>
    <s v="high"/>
    <s v="medium"/>
    <n v="1458.17"/>
    <n v="874.9"/>
    <d v="2006-02-02T00:00:00"/>
    <n v="583.2700000000001"/>
    <s v="F"/>
    <n v="3"/>
    <d v="1987-06-16T00:00:00"/>
    <n v="33.073537144850327"/>
    <s v="Administrative Officer"/>
    <s v="Manufacturing"/>
    <s v="Mass Customer"/>
    <s v="N"/>
    <s v="No"/>
    <n v="9"/>
    <m/>
  </r>
  <r>
    <n v="755"/>
    <n v="53"/>
    <x v="2130"/>
    <d v="2017-08-11T00:00:00"/>
    <n v="141"/>
    <b v="1"/>
    <s v="Approved"/>
    <s v="Giant Bicycles"/>
    <s v="Standard"/>
    <s v="high"/>
    <s v="medium"/>
    <n v="1274.93"/>
    <n v="764.96"/>
    <d v="2007-08-04T00:00:00"/>
    <n v="509.97"/>
    <s v="M"/>
    <n v="30"/>
    <d v="1966-03-06T00:00:00"/>
    <n v="54.366687829781831"/>
    <n v="0"/>
    <s v="Property"/>
    <s v="High Net Worth"/>
    <s v="N"/>
    <s v="No"/>
    <n v="19"/>
    <m/>
  </r>
  <r>
    <n v="1508"/>
    <n v="82"/>
    <x v="130"/>
    <d v="2017-08-11T00:00:00"/>
    <n v="141"/>
    <b v="1"/>
    <s v="Approved"/>
    <s v="Giant Bicycles"/>
    <s v="Road"/>
    <s v="medium"/>
    <s v="medium"/>
    <n v="1538.99"/>
    <n v="829.65"/>
    <d v="1999-06-23T00:00:00"/>
    <n v="709.34"/>
    <s v="M"/>
    <n v="22"/>
    <d v="1962-09-18T00:00:00"/>
    <n v="57.832441254439367"/>
    <n v="0"/>
    <s v="Manufacturing"/>
    <s v="High Net Worth"/>
    <s v="N"/>
    <s v="Yes"/>
    <n v="18"/>
    <m/>
  </r>
  <r>
    <n v="1641"/>
    <n v="69"/>
    <x v="3139"/>
    <d v="2017-08-11T00:00:00"/>
    <n v="141"/>
    <b v="0"/>
    <s v="Approved"/>
    <s v="Giant Bicycles"/>
    <s v="Road"/>
    <s v="medium"/>
    <s v="medium"/>
    <n v="792.9"/>
    <n v="594.67999999999995"/>
    <d v="1992-10-02T00:00:00"/>
    <n v="198.22000000000003"/>
    <s v="F"/>
    <n v="19"/>
    <d v="1956-03-17T00:00:00"/>
    <n v="64.342030295535253"/>
    <s v="Safety Technician IV"/>
    <s v="Health"/>
    <s v="Mass Customer"/>
    <s v="N"/>
    <s v="No"/>
    <n v="7"/>
    <m/>
  </r>
  <r>
    <n v="2320"/>
    <n v="15"/>
    <x v="2544"/>
    <d v="2017-08-11T00:00:00"/>
    <n v="141"/>
    <b v="1"/>
    <s v="Approved"/>
    <s v="Norco Bicycles"/>
    <s v="Standard"/>
    <s v="low"/>
    <s v="medium"/>
    <n v="958.74"/>
    <n v="748.9"/>
    <d v="2013-03-12T00:00:00"/>
    <n v="209.84000000000003"/>
    <s v="M"/>
    <n v="93"/>
    <d v="1978-12-27T00:00:00"/>
    <n v="41.547509747590055"/>
    <s v="Health Coach IV"/>
    <s v="Health"/>
    <s v="Affluent Customer"/>
    <s v="N"/>
    <s v="Yes"/>
    <n v="12"/>
    <m/>
  </r>
  <r>
    <n v="2395"/>
    <n v="90"/>
    <x v="2309"/>
    <d v="2017-08-11T00:00:00"/>
    <n v="141"/>
    <b v="1"/>
    <s v="Approved"/>
    <s v="Norco Bicycles"/>
    <s v="Standard"/>
    <s v="low"/>
    <s v="medium"/>
    <n v="363.01"/>
    <n v="290.41000000000003"/>
    <d v="2002-10-10T00:00:00"/>
    <n v="72.599999999999966"/>
    <s v="F"/>
    <n v="24"/>
    <d v="1998-04-04T00:00:00"/>
    <n v="22.265317966768137"/>
    <s v="Software Test Engineer IV"/>
    <s v="Health"/>
    <s v="Mass Customer"/>
    <s v="N"/>
    <s v="Yes"/>
    <n v="1"/>
    <m/>
  </r>
  <r>
    <n v="3293"/>
    <n v="69"/>
    <x v="1595"/>
    <d v="2017-08-11T00:00:00"/>
    <n v="141"/>
    <b v="1"/>
    <s v="Approved"/>
    <s v="Giant Bicycles"/>
    <s v="Road"/>
    <s v="medium"/>
    <s v="medium"/>
    <n v="792.9"/>
    <n v="594.67999999999995"/>
    <d v="1992-10-02T00:00:00"/>
    <n v="198.22000000000003"/>
    <s v="F"/>
    <n v="51"/>
    <d v="1995-11-03T00:00:00"/>
    <n v="24.684496048959918"/>
    <s v="Environmental Tech"/>
    <s v="Manufacturing"/>
    <s v="Mass Customer"/>
    <s v="N"/>
    <s v="No"/>
    <n v="1"/>
    <m/>
  </r>
  <r>
    <n v="4307"/>
    <n v="93"/>
    <x v="309"/>
    <d v="2017-08-11T00:00:00"/>
    <n v="141"/>
    <b v="1"/>
    <s v="Approved"/>
    <s v="OHM Cycles"/>
    <s v="Standard"/>
    <s v="high"/>
    <s v="medium"/>
    <n v="1458.17"/>
    <n v="874.9"/>
    <d v="1997-05-10T00:00:00"/>
    <n v="583.2700000000001"/>
    <s v="F"/>
    <n v="39"/>
    <d v="1988-03-05T00:00:00"/>
    <n v="32.352989199644846"/>
    <s v="Payment Adjustment Coordinator"/>
    <s v="Retail"/>
    <s v="High Net Worth"/>
    <s v="N"/>
    <s v="Yes"/>
    <n v="16"/>
    <m/>
  </r>
  <r>
    <n v="4474"/>
    <n v="66"/>
    <x v="2842"/>
    <d v="2017-08-11T00:00:00"/>
    <n v="141"/>
    <b v="0"/>
    <s v="Approved"/>
    <s v="Giant Bicycles"/>
    <s v="Road"/>
    <s v="low"/>
    <s v="small"/>
    <n v="590.26"/>
    <n v="525.33000000000004"/>
    <d v="1995-10-24T00:00:00"/>
    <n v="64.92999999999995"/>
    <s v="F"/>
    <n v="59"/>
    <d v="1977-07-02T00:00:00"/>
    <n v="43.03518098046677"/>
    <s v="Social Worker"/>
    <s v="Health"/>
    <s v="Affluent Customer"/>
    <s v="N"/>
    <s v="Yes"/>
    <n v="8"/>
    <m/>
  </r>
  <r>
    <n v="4529"/>
    <n v="74"/>
    <x v="2095"/>
    <d v="2017-08-11T00:00:00"/>
    <n v="141"/>
    <b v="1"/>
    <s v="Approved"/>
    <s v="WeareA2B"/>
    <s v="Standard"/>
    <s v="medium"/>
    <s v="medium"/>
    <n v="1228.07"/>
    <n v="400.91"/>
    <d v="2000-05-22T00:00:00"/>
    <n v="827.15999999999985"/>
    <s v="F"/>
    <n v="5"/>
    <d v="1953-10-21T00:00:00"/>
    <n v="66.747509747590058"/>
    <s v="Safety Technician II"/>
    <s v="Retail"/>
    <s v="Mass Customer"/>
    <s v="N"/>
    <s v="No"/>
    <n v="20"/>
    <m/>
  </r>
  <r>
    <n v="4766"/>
    <n v="92"/>
    <x v="2459"/>
    <d v="2017-08-11T00:00:00"/>
    <n v="141"/>
    <b v="0"/>
    <s v="Approved"/>
    <s v="WeareA2B"/>
    <s v="Touring"/>
    <s v="medium"/>
    <s v="large"/>
    <n v="1890.39"/>
    <n v="260.14"/>
    <d v="1994-09-09T00:00:00"/>
    <n v="1630.25"/>
    <s v="M"/>
    <n v="98"/>
    <d v="1965-12-15T00:00:00"/>
    <n v="54.588605638001013"/>
    <s v="Information Systems Manager"/>
    <s v="Retail"/>
    <s v="High Net Worth"/>
    <s v="N"/>
    <s v="No"/>
    <n v="17"/>
    <m/>
  </r>
  <r>
    <n v="4851"/>
    <n v="94"/>
    <x v="712"/>
    <d v="2017-08-11T00:00:00"/>
    <n v="141"/>
    <b v="0"/>
    <s v="Approved"/>
    <s v="Giant Bicycles"/>
    <s v="Standard"/>
    <s v="medium"/>
    <s v="large"/>
    <n v="1635.3"/>
    <n v="993.66"/>
    <d v="2013-06-09T00:00:00"/>
    <n v="641.64"/>
    <s v="F"/>
    <n v="5"/>
    <d v="1955-09-23T00:00:00"/>
    <n v="64.824222076357174"/>
    <s v="Software Test Engineer III"/>
    <s v="n/a"/>
    <s v="Affluent Customer"/>
    <s v="N"/>
    <s v="No"/>
    <n v="11"/>
    <m/>
  </r>
  <r>
    <n v="6027"/>
    <n v="13"/>
    <x v="3140"/>
    <d v="2017-08-11T00:00:00"/>
    <n v="141"/>
    <b v="0"/>
    <s v="Approved"/>
    <s v="Solex"/>
    <s v="Standard"/>
    <s v="medium"/>
    <s v="medium"/>
    <n v="1163.8900000000001"/>
    <n v="589.27"/>
    <d v="2013-03-12T00:00:00"/>
    <n v="574.62000000000012"/>
    <s v="M"/>
    <n v="39"/>
    <d v="1979-06-03T00:00:00"/>
    <n v="41.114633035261285"/>
    <s v="Safety Technician IV"/>
    <s v="Entertainment"/>
    <s v="Affluent Customer"/>
    <s v="N"/>
    <s v="Yes"/>
    <n v="19"/>
    <m/>
  </r>
  <r>
    <n v="6031"/>
    <n v="91"/>
    <x v="2474"/>
    <d v="2017-08-11T00:00:00"/>
    <n v="141"/>
    <b v="0"/>
    <s v="Approved"/>
    <s v="Solex"/>
    <s v="Standard"/>
    <s v="medium"/>
    <s v="medium"/>
    <n v="100.35"/>
    <n v="75.260000000000005"/>
    <d v="2004-01-16T00:00:00"/>
    <n v="25.089999999999989"/>
    <s v="M"/>
    <n v="12"/>
    <d v="1988-06-23T00:00:00"/>
    <n v="32.051619336631148"/>
    <n v="0"/>
    <s v="Manufacturing"/>
    <s v="Mass Customer"/>
    <s v="N"/>
    <s v="Yes"/>
    <n v="7"/>
    <m/>
  </r>
  <r>
    <n v="6587"/>
    <n v="16"/>
    <x v="298"/>
    <d v="2017-08-11T00:00:00"/>
    <n v="141"/>
    <b v="0"/>
    <s v="Approved"/>
    <s v="Norco Bicycles"/>
    <s v="Standard"/>
    <s v="high"/>
    <s v="small"/>
    <n v="1661.92"/>
    <n v="1479.11"/>
    <d v="2010-05-05T00:00:00"/>
    <n v="182.81000000000017"/>
    <s v="F"/>
    <n v="19"/>
    <d v="1960-03-16T00:00:00"/>
    <n v="60.34203029553526"/>
    <s v="Staff Accountant IV"/>
    <s v="Health"/>
    <s v="Affluent Customer"/>
    <s v="N"/>
    <s v="Yes"/>
    <n v="19"/>
    <m/>
  </r>
  <r>
    <n v="7146"/>
    <n v="24"/>
    <x v="2443"/>
    <d v="2017-08-11T00:00:00"/>
    <n v="141"/>
    <b v="0"/>
    <s v="Approved"/>
    <s v="Solex"/>
    <s v="Road"/>
    <s v="medium"/>
    <s v="large"/>
    <n v="1777.8"/>
    <n v="820.78"/>
    <d v="2011-05-07T00:00:00"/>
    <n v="957.02"/>
    <s v="M"/>
    <n v="6"/>
    <d v="1983-08-23T00:00:00"/>
    <n v="36.88997550101471"/>
    <s v="Cost Accountant"/>
    <s v="Financial Services"/>
    <s v="Affluent Customer"/>
    <s v="N"/>
    <s v="No"/>
    <n v="17"/>
    <m/>
  </r>
  <r>
    <n v="7738"/>
    <n v="0"/>
    <x v="2120"/>
    <d v="2017-08-11T00:00:00"/>
    <n v="141"/>
    <b v="1"/>
    <s v="Approved"/>
    <s v="Solex"/>
    <s v="Standard"/>
    <s v="medium"/>
    <s v="medium"/>
    <n v="100.35"/>
    <n v="75.260000000000005"/>
    <d v="1994-08-10T00:00:00"/>
    <n v="25.089999999999989"/>
    <s v="M"/>
    <n v="12"/>
    <d v="1964-07-13T00:00:00"/>
    <n v="56.013263172247591"/>
    <n v="0"/>
    <s v="Manufacturing"/>
    <s v="High Net Worth"/>
    <s v="N"/>
    <s v="Yes"/>
    <n v="15"/>
    <m/>
  </r>
  <r>
    <n v="7862"/>
    <n v="64"/>
    <x v="1899"/>
    <d v="2017-08-11T00:00:00"/>
    <n v="141"/>
    <b v="0"/>
    <s v="Approved"/>
    <s v="Giant Bicycles"/>
    <s v="Standard"/>
    <s v="high"/>
    <s v="small"/>
    <n v="1977.36"/>
    <n v="1759.85"/>
    <d v="2010-11-05T00:00:00"/>
    <n v="217.51"/>
    <s v="F"/>
    <n v="80"/>
    <d v="1968-03-30T00:00:00"/>
    <n v="52.298194679096902"/>
    <s v="Senior Cost Accountant"/>
    <s v="Financial Services"/>
    <s v="High Net Worth"/>
    <s v="N"/>
    <s v="Yes"/>
    <n v="16"/>
    <m/>
  </r>
  <r>
    <n v="8134"/>
    <n v="2"/>
    <x v="2992"/>
    <d v="2017-08-11T00:00:00"/>
    <n v="141"/>
    <b v="1"/>
    <s v="Approved"/>
    <s v="Solex"/>
    <s v="Standard"/>
    <s v="medium"/>
    <s v="medium"/>
    <n v="71.489999999999995"/>
    <n v="53.62"/>
    <d v="2012-09-15T00:00:00"/>
    <n v="17.869999999999997"/>
    <s v="M"/>
    <n v="64"/>
    <d v="1980-02-12T00:00:00"/>
    <n v="40.418742624302382"/>
    <s v="Chemical Engineer"/>
    <s v="Manufacturing"/>
    <s v="Mass Customer"/>
    <s v="N"/>
    <s v="Yes"/>
    <n v="9"/>
    <m/>
  </r>
  <r>
    <n v="8847"/>
    <n v="97"/>
    <x v="1926"/>
    <d v="2017-08-11T00:00:00"/>
    <n v="141"/>
    <b v="0"/>
    <s v="Approved"/>
    <s v="Solex"/>
    <s v="Standard"/>
    <s v="medium"/>
    <s v="large"/>
    <n v="202.62"/>
    <n v="151.96"/>
    <d v="2016-03-29T00:00:00"/>
    <n v="50.66"/>
    <s v="M"/>
    <n v="13"/>
    <d v="1985-01-23T00:00:00"/>
    <n v="35.468057692795533"/>
    <s v="Human Resources Assistant III"/>
    <s v="Property"/>
    <s v="Affluent Customer"/>
    <s v="N"/>
    <s v="No"/>
    <n v="11"/>
    <m/>
  </r>
  <r>
    <n v="9263"/>
    <n v="62"/>
    <x v="3098"/>
    <d v="2017-08-11T00:00:00"/>
    <n v="141"/>
    <b v="0"/>
    <s v="Approved"/>
    <s v="Solex"/>
    <s v="Standard"/>
    <s v="medium"/>
    <s v="medium"/>
    <n v="478.16"/>
    <n v="298.72000000000003"/>
    <d v="2012-05-18T00:00:00"/>
    <n v="179.44"/>
    <s v="F"/>
    <n v="76"/>
    <d v="1978-04-15T00:00:00"/>
    <n v="42.248879610603751"/>
    <s v="Clinical Specialist"/>
    <s v="Health"/>
    <s v="Affluent Customer"/>
    <s v="N"/>
    <s v="Yes"/>
    <n v="12"/>
    <m/>
  </r>
  <r>
    <n v="9277"/>
    <n v="81"/>
    <x v="302"/>
    <d v="2017-08-11T00:00:00"/>
    <n v="141"/>
    <b v="1"/>
    <s v="Approved"/>
    <s v="Norco Bicycles"/>
    <s v="Standard"/>
    <s v="medium"/>
    <s v="small"/>
    <n v="586.45000000000005"/>
    <n v="521.94000000000005"/>
    <d v="1991-07-10T00:00:00"/>
    <n v="64.509999999999991"/>
    <s v="M"/>
    <n v="15"/>
    <d v="1994-06-22T00:00:00"/>
    <n v="26.051619336631148"/>
    <s v="Geologist III"/>
    <s v="n/a"/>
    <s v="Affluent Customer"/>
    <s v="N"/>
    <s v="No"/>
    <n v="7"/>
    <m/>
  </r>
  <r>
    <n v="9407"/>
    <n v="37"/>
    <x v="3141"/>
    <d v="2017-08-11T00:00:00"/>
    <n v="141"/>
    <b v="1"/>
    <s v="Approved"/>
    <s v="OHM Cycles"/>
    <s v="Standard"/>
    <s v="low"/>
    <s v="medium"/>
    <n v="1793.43"/>
    <n v="248.82"/>
    <d v="1999-07-20T00:00:00"/>
    <n v="1544.6100000000001"/>
    <s v="M"/>
    <n v="35"/>
    <d v="1974-04-06T00:00:00"/>
    <n v="46.276276870877723"/>
    <s v="Research Nurse"/>
    <s v="Health"/>
    <s v="Mass Customer"/>
    <s v="N"/>
    <s v="No"/>
    <n v="16"/>
    <m/>
  </r>
  <r>
    <n v="9888"/>
    <n v="87"/>
    <x v="3142"/>
    <d v="2017-08-11T00:00:00"/>
    <n v="141"/>
    <b v="1"/>
    <s v="Approved"/>
    <s v="Giant Bicycles"/>
    <s v="Standard"/>
    <s v="high"/>
    <s v="medium"/>
    <n v="1179"/>
    <n v="707.4"/>
    <d v="2003-09-10T00:00:00"/>
    <n v="471.6"/>
    <s v="F"/>
    <n v="96"/>
    <d v="1978-09-14T00:00:00"/>
    <n v="41.832441254439367"/>
    <s v="Director of Sales"/>
    <s v="Retail"/>
    <s v="Mass Customer"/>
    <s v="N"/>
    <s v="Yes"/>
    <n v="14"/>
    <m/>
  </r>
  <r>
    <n v="10063"/>
    <n v="58"/>
    <x v="366"/>
    <d v="2017-08-11T00:00:00"/>
    <n v="141"/>
    <b v="0"/>
    <s v="Approved"/>
    <s v="OHM Cycles"/>
    <s v="Standard"/>
    <s v="medium"/>
    <s v="medium"/>
    <n v="912.52"/>
    <n v="141.4"/>
    <d v="2015-10-18T00:00:00"/>
    <n v="771.12"/>
    <s v="F"/>
    <n v="22"/>
    <d v="1954-04-18T00:00:00"/>
    <n v="66.257098788685951"/>
    <s v="Software Test Engineer II"/>
    <s v="Financial Services"/>
    <s v="Mass Customer"/>
    <s v="N"/>
    <s v="No"/>
    <n v="16"/>
    <m/>
  </r>
  <r>
    <n v="10630"/>
    <n v="72"/>
    <x v="786"/>
    <d v="2017-08-11T00:00:00"/>
    <n v="141"/>
    <b v="1"/>
    <s v="Approved"/>
    <s v="Norco Bicycles"/>
    <s v="Standard"/>
    <s v="medium"/>
    <s v="medium"/>
    <n v="360.4"/>
    <n v="270.3"/>
    <d v="2016-12-06T00:00:00"/>
    <n v="90.099999999999966"/>
    <s v="F"/>
    <n v="21"/>
    <d v="1969-01-25T00:00:00"/>
    <n v="51.473537144850326"/>
    <s v="Director of Sales"/>
    <s v="n/a"/>
    <s v="Affluent Customer"/>
    <s v="N"/>
    <s v="No"/>
    <n v="18"/>
    <m/>
  </r>
  <r>
    <n v="7834"/>
    <n v="20"/>
    <x v="2987"/>
    <d v="2017-08-18T00:00:00"/>
    <m/>
    <m/>
    <s v="Approved"/>
    <s v="Trek Bicycles"/>
    <s v="Standard"/>
    <s v="medium"/>
    <s v="small"/>
    <n v="1775.81"/>
    <n v="1580.47"/>
    <n v="40303"/>
    <m/>
    <m/>
    <m/>
    <m/>
    <m/>
    <m/>
    <m/>
    <m/>
    <m/>
    <m/>
    <m/>
    <m/>
  </r>
  <r>
    <n v="10912"/>
    <n v="55"/>
    <x v="2192"/>
    <d v="2017-08-11T00:00:00"/>
    <n v="141"/>
    <b v="0"/>
    <s v="Approved"/>
    <s v="Trek Bicycles"/>
    <s v="Road"/>
    <s v="medium"/>
    <s v="large"/>
    <n v="1894.19"/>
    <n v="598.76"/>
    <d v="2003-07-21T00:00:00"/>
    <n v="1295.43"/>
    <s v="M"/>
    <n v="52"/>
    <d v="1970-08-31T00:00:00"/>
    <n v="49.876276870877724"/>
    <s v="Biostatistician II"/>
    <s v="Health"/>
    <s v="Affluent Customer"/>
    <s v="N"/>
    <s v="No"/>
    <n v="6"/>
    <m/>
  </r>
  <r>
    <n v="11355"/>
    <n v="81"/>
    <x v="3143"/>
    <d v="2017-08-11T00:00:00"/>
    <n v="141"/>
    <b v="0"/>
    <s v="Approved"/>
    <s v="Norco Bicycles"/>
    <s v="Standard"/>
    <s v="medium"/>
    <s v="small"/>
    <n v="586.45000000000005"/>
    <n v="521.94000000000005"/>
    <d v="1991-07-10T00:00:00"/>
    <n v="64.509999999999991"/>
    <s v="M"/>
    <n v="43"/>
    <d v="1956-11-08T00:00:00"/>
    <n v="63.695454953069508"/>
    <s v="Senior Quality Engineer"/>
    <s v="n/a"/>
    <s v="Mass Customer"/>
    <s v="N"/>
    <s v="No"/>
    <n v="9"/>
    <m/>
  </r>
  <r>
    <n v="11634"/>
    <n v="61"/>
    <x v="2066"/>
    <d v="2017-08-11T00:00:00"/>
    <n v="141"/>
    <b v="0"/>
    <s v="Approved"/>
    <s v="OHM Cycles"/>
    <s v="Standard"/>
    <s v="low"/>
    <s v="medium"/>
    <n v="71.16"/>
    <n v="56.93"/>
    <d v="2015-06-17T00:00:00"/>
    <n v="14.229999999999997"/>
    <s v="M"/>
    <n v="86"/>
    <d v="1978-06-04T00:00:00"/>
    <n v="42.111893309233892"/>
    <s v="Accountant II"/>
    <s v="Financial Services"/>
    <s v="Mass Customer"/>
    <s v="N"/>
    <s v="Yes"/>
    <n v="9"/>
    <m/>
  </r>
  <r>
    <n v="12190"/>
    <n v="0"/>
    <x v="2596"/>
    <d v="2017-08-11T00:00:00"/>
    <n v="141"/>
    <b v="0"/>
    <s v="Approved"/>
    <s v="Giant Bicycles"/>
    <s v="Standard"/>
    <s v="medium"/>
    <s v="large"/>
    <n v="569.55999999999995"/>
    <n v="528.42999999999995"/>
    <d v="2003-09-10T00:00:00"/>
    <n v="41.129999999999995"/>
    <s v="F"/>
    <n v="68"/>
    <d v="1956-05-31T00:00:00"/>
    <n v="64.136550843480464"/>
    <s v="Administrative Assistant IV"/>
    <s v="Retail"/>
    <s v="High Net Worth"/>
    <s v="N"/>
    <s v="No"/>
    <n v="7"/>
    <m/>
  </r>
  <r>
    <n v="12583"/>
    <n v="39"/>
    <x v="1318"/>
    <d v="2017-08-11T00:00:00"/>
    <n v="141"/>
    <b v="1"/>
    <s v="Approved"/>
    <s v="Giant Bicycles"/>
    <s v="Standard"/>
    <s v="medium"/>
    <s v="large"/>
    <n v="1812.75"/>
    <n v="582.48"/>
    <d v="2007-12-11T00:00:00"/>
    <n v="1230.27"/>
    <s v="F"/>
    <n v="56"/>
    <d v="1998-12-12T00:00:00"/>
    <n v="21.574907007864027"/>
    <s v="Design Engineer"/>
    <s v="Financial Services"/>
    <s v="Affluent Customer"/>
    <s v="N"/>
    <s v="Yes"/>
    <n v="1"/>
    <m/>
  </r>
  <r>
    <n v="13267"/>
    <n v="3"/>
    <x v="694"/>
    <d v="2017-08-11T00:00:00"/>
    <n v="141"/>
    <b v="0"/>
    <s v="Approved"/>
    <s v="Trek Bicycles"/>
    <s v="Standard"/>
    <s v="medium"/>
    <s v="large"/>
    <n v="2091.4699999999998"/>
    <n v="388.92"/>
    <d v="2003-02-07T00:00:00"/>
    <n v="1702.5499999999997"/>
    <s v="F"/>
    <n v="52"/>
    <d v="1963-03-19T00:00:00"/>
    <n v="57.333811117453067"/>
    <s v="Paralegal"/>
    <s v="Financial Services"/>
    <s v="Mass Customer"/>
    <s v="N"/>
    <s v="Yes"/>
    <n v="17"/>
    <m/>
  </r>
  <r>
    <n v="13615"/>
    <n v="54"/>
    <x v="2467"/>
    <d v="2017-08-11T00:00:00"/>
    <n v="141"/>
    <b v="1"/>
    <s v="Approved"/>
    <s v="WeareA2B"/>
    <s v="Standard"/>
    <s v="medium"/>
    <s v="medium"/>
    <n v="1807.45"/>
    <n v="778.69"/>
    <d v="2016-12-06T00:00:00"/>
    <n v="1028.76"/>
    <s v="F"/>
    <n v="52"/>
    <d v="1977-03-02T00:00:00"/>
    <n v="43.369427555809231"/>
    <s v="Teacher"/>
    <s v="Manufacturing"/>
    <s v="High Net Worth"/>
    <s v="N"/>
    <s v="Yes"/>
    <n v="8"/>
    <m/>
  </r>
  <r>
    <n v="13835"/>
    <n v="85"/>
    <x v="1990"/>
    <d v="2017-08-11T00:00:00"/>
    <n v="141"/>
    <b v="1"/>
    <s v="Approved"/>
    <s v="WeareA2B"/>
    <s v="Standard"/>
    <s v="medium"/>
    <s v="medium"/>
    <n v="752.64"/>
    <n v="205.36"/>
    <d v="2015-08-02T00:00:00"/>
    <n v="547.28"/>
    <s v="M"/>
    <n v="12"/>
    <d v="1992-11-24T00:00:00"/>
    <n v="27.626961802384574"/>
    <s v="Geological Engineer"/>
    <s v="Manufacturing"/>
    <s v="Mass Customer"/>
    <s v="N"/>
    <s v="No"/>
    <n v="2"/>
    <m/>
  </r>
  <r>
    <n v="14342"/>
    <n v="27"/>
    <x v="3144"/>
    <d v="2017-08-11T00:00:00"/>
    <n v="141"/>
    <b v="1"/>
    <s v="Approved"/>
    <s v="Trek Bicycles"/>
    <s v="Standard"/>
    <s v="medium"/>
    <s v="medium"/>
    <n v="499.53"/>
    <n v="388.72"/>
    <d v="2016-11-22T00:00:00"/>
    <n v="110.80999999999995"/>
    <s v="M"/>
    <n v="3"/>
    <d v="1978-09-18T00:00:00"/>
    <n v="41.821482350329781"/>
    <s v="Director of Sales"/>
    <s v="Health"/>
    <s v="Mass Customer"/>
    <s v="N"/>
    <s v="Yes"/>
    <n v="16"/>
    <m/>
  </r>
  <r>
    <n v="15479"/>
    <n v="66"/>
    <x v="449"/>
    <d v="2017-08-11T00:00:00"/>
    <n v="141"/>
    <b v="1"/>
    <s v="Approved"/>
    <s v="Giant Bicycles"/>
    <s v="Road"/>
    <s v="low"/>
    <s v="small"/>
    <n v="590.26"/>
    <n v="525.33000000000004"/>
    <d v="2010-11-05T00:00:00"/>
    <n v="64.92999999999995"/>
    <s v="M"/>
    <n v="23"/>
    <d v="1961-06-02T00:00:00"/>
    <n v="59.128331665398271"/>
    <s v="Assistant Media Planner"/>
    <s v="Entertainment"/>
    <s v="Mass Customer"/>
    <s v="N"/>
    <s v="No"/>
    <n v="20"/>
    <m/>
  </r>
  <r>
    <n v="15789"/>
    <n v="15"/>
    <x v="1386"/>
    <d v="2017-08-11T00:00:00"/>
    <n v="141"/>
    <b v="1"/>
    <s v="Approved"/>
    <s v="Norco Bicycles"/>
    <s v="Standard"/>
    <s v="low"/>
    <s v="medium"/>
    <n v="958.74"/>
    <n v="748.9"/>
    <d v="2005-12-07T00:00:00"/>
    <n v="209.84000000000003"/>
    <s v="M"/>
    <n v="6"/>
    <d v="1954-11-06T00:00:00"/>
    <n v="65.703674131151701"/>
    <s v="Account Coordinator"/>
    <s v="Health"/>
    <s v="Affluent Customer"/>
    <s v="N"/>
    <s v="No"/>
    <n v="10"/>
    <m/>
  </r>
  <r>
    <n v="15996"/>
    <n v="22"/>
    <x v="3145"/>
    <d v="2017-08-11T00:00:00"/>
    <n v="141"/>
    <b v="0"/>
    <s v="Approved"/>
    <s v="WeareA2B"/>
    <s v="Standard"/>
    <s v="medium"/>
    <s v="medium"/>
    <n v="60.34"/>
    <n v="45.26"/>
    <d v="1993-07-15T00:00:00"/>
    <n v="15.080000000000005"/>
    <s v="F"/>
    <n v="94"/>
    <d v="1987-11-11T00:00:00"/>
    <n v="32.668057692795536"/>
    <s v="Professor"/>
    <s v="Retail"/>
    <s v="Mass Customer"/>
    <s v="N"/>
    <s v="No"/>
    <n v="12"/>
    <m/>
  </r>
  <r>
    <n v="16699"/>
    <n v="87"/>
    <x v="2508"/>
    <d v="2017-08-11T00:00:00"/>
    <n v="141"/>
    <b v="0"/>
    <s v="Approved"/>
    <s v="Giant Bicycles"/>
    <s v="Standard"/>
    <s v="high"/>
    <s v="medium"/>
    <n v="1179"/>
    <n v="707.4"/>
    <d v="1997-08-25T00:00:00"/>
    <n v="471.6"/>
    <s v="F"/>
    <n v="31"/>
    <d v="1969-12-12T00:00:00"/>
    <n v="50.594085090055806"/>
    <s v="VP Quality Control"/>
    <s v="Manufacturing"/>
    <s v="Mass Customer"/>
    <s v="N"/>
    <s v="No"/>
    <n v="16"/>
    <m/>
  </r>
  <r>
    <n v="17199"/>
    <n v="45"/>
    <x v="1044"/>
    <d v="2017-08-11T00:00:00"/>
    <n v="141"/>
    <b v="0"/>
    <s v="Approved"/>
    <s v="Solex"/>
    <s v="Standard"/>
    <s v="medium"/>
    <s v="medium"/>
    <n v="441.49"/>
    <n v="84.99"/>
    <d v="2015-06-17T00:00:00"/>
    <n v="356.5"/>
    <s v="M"/>
    <n v="31"/>
    <d v="1962-03-30T00:00:00"/>
    <n v="58.303674131151695"/>
    <s v="Media Manager I"/>
    <s v="n/a"/>
    <s v="Mass Customer"/>
    <s v="N"/>
    <s v="No"/>
    <n v="7"/>
    <m/>
  </r>
  <r>
    <n v="17286"/>
    <n v="39"/>
    <x v="2913"/>
    <d v="2017-08-11T00:00:00"/>
    <n v="141"/>
    <b v="1"/>
    <s v="Approved"/>
    <s v="Giant Bicycles"/>
    <s v="Standard"/>
    <s v="medium"/>
    <s v="large"/>
    <n v="1812.75"/>
    <n v="582.48"/>
    <d v="2006-02-02T00:00:00"/>
    <n v="1230.27"/>
    <s v="M"/>
    <n v="23"/>
    <d v="1997-01-17T00:00:00"/>
    <n v="23.476276870877726"/>
    <s v="Internal Auditor"/>
    <s v="Manufacturing"/>
    <s v="Mass Customer"/>
    <s v="N"/>
    <s v="Yes"/>
    <n v="2"/>
    <m/>
  </r>
  <r>
    <n v="17304"/>
    <n v="52"/>
    <x v="2740"/>
    <d v="2017-08-11T00:00:00"/>
    <n v="141"/>
    <b v="0"/>
    <s v="Approved"/>
    <s v="OHM Cycles"/>
    <s v="Road"/>
    <s v="medium"/>
    <s v="medium"/>
    <n v="1280.28"/>
    <n v="829.51"/>
    <d v="1997-10-04T00:00:00"/>
    <n v="450.77"/>
    <s v="U"/>
    <n v="24"/>
    <d v="1899-12-30T00:00:00"/>
    <n v="0"/>
    <s v="Financial Analyst"/>
    <s v="Financial Services"/>
    <s v="Affluent Customer"/>
    <s v="N"/>
    <s v="Yes"/>
    <n v="0"/>
    <m/>
  </r>
  <r>
    <n v="7851"/>
    <n v="0"/>
    <x v="2640"/>
    <d v="2017-04-27T00:00:00"/>
    <m/>
    <b v="0"/>
    <s v="Approved"/>
    <m/>
    <m/>
    <m/>
    <m/>
    <n v="1300.96"/>
    <m/>
    <m/>
    <m/>
    <m/>
    <m/>
    <m/>
    <m/>
    <m/>
    <m/>
    <m/>
    <m/>
    <m/>
    <m/>
    <m/>
  </r>
  <r>
    <n v="19236"/>
    <n v="79"/>
    <x v="967"/>
    <d v="2017-08-11T00:00:00"/>
    <n v="141"/>
    <b v="0"/>
    <s v="Approved"/>
    <s v="Norco Bicycles"/>
    <s v="Standard"/>
    <s v="medium"/>
    <s v="medium"/>
    <n v="1555.58"/>
    <n v="818.01"/>
    <d v="2013-09-16T00:00:00"/>
    <n v="737.56999999999994"/>
    <s v="U"/>
    <n v="42"/>
    <d v="1899-12-30T00:00:00"/>
    <n v="0"/>
    <s v="Actuary"/>
    <s v="Financial Services"/>
    <s v="Mass Customer"/>
    <s v="N"/>
    <s v="Yes"/>
    <n v="0"/>
    <m/>
  </r>
  <r>
    <n v="19417"/>
    <n v="14"/>
    <x v="511"/>
    <d v="2017-08-11T00:00:00"/>
    <n v="141"/>
    <b v="1"/>
    <s v="Approved"/>
    <s v="Trek Bicycles"/>
    <s v="Standard"/>
    <s v="medium"/>
    <s v="small"/>
    <n v="1386.84"/>
    <n v="1234.29"/>
    <d v="2003-08-05T00:00:00"/>
    <n v="152.54999999999995"/>
    <s v="F"/>
    <n v="33"/>
    <d v="1958-03-14T00:00:00"/>
    <n v="62.350249473617453"/>
    <n v="0"/>
    <s v="Health"/>
    <s v="Mass Customer"/>
    <s v="N"/>
    <s v="No"/>
    <n v="19"/>
    <m/>
  </r>
  <r>
    <n v="9"/>
    <n v="67"/>
    <x v="3146"/>
    <d v="2017-08-10T00:00:00"/>
    <n v="142"/>
    <b v="0"/>
    <s v="Approved"/>
    <s v="Solex"/>
    <s v="Standard"/>
    <s v="medium"/>
    <s v="large"/>
    <n v="1071.23"/>
    <n v="380.74"/>
    <d v="1991-08-05T00:00:00"/>
    <n v="690.49"/>
    <s v="M"/>
    <n v="97"/>
    <d v="1970-03-01T00:00:00"/>
    <n v="50.377646733891424"/>
    <s v="Executive Secretary"/>
    <s v="Financial Services"/>
    <s v="High Net Worth"/>
    <s v="N"/>
    <s v="Yes"/>
    <n v="6"/>
    <m/>
  </r>
  <r>
    <n v="475"/>
    <n v="16"/>
    <x v="3147"/>
    <d v="2017-08-10T00:00:00"/>
    <n v="142"/>
    <b v="0"/>
    <s v="Approved"/>
    <s v="Norco Bicycles"/>
    <s v="Standard"/>
    <s v="high"/>
    <s v="small"/>
    <n v="1661.92"/>
    <n v="1479.11"/>
    <d v="1994-09-09T00:00:00"/>
    <n v="182.81000000000017"/>
    <s v="M"/>
    <n v="92"/>
    <d v="1994-01-10T00:00:00"/>
    <n v="26.498194679096905"/>
    <s v="Mechanical Systems Engineer"/>
    <s v="Financial Services"/>
    <s v="Mass Customer"/>
    <s v="N"/>
    <s v="No"/>
    <n v="4"/>
    <m/>
  </r>
  <r>
    <n v="1202"/>
    <n v="70"/>
    <x v="1046"/>
    <d v="2017-08-10T00:00:00"/>
    <n v="142"/>
    <b v="0"/>
    <s v="Approved"/>
    <s v="Trek Bicycles"/>
    <s v="Standard"/>
    <s v="high"/>
    <s v="medium"/>
    <n v="495.72"/>
    <n v="297.43"/>
    <d v="2000-05-22T00:00:00"/>
    <n v="198.29000000000002"/>
    <s v="M"/>
    <n v="93"/>
    <d v="1972-02-13T00:00:00"/>
    <n v="48.421482350329782"/>
    <s v="Administrative Officer"/>
    <s v="Manufacturing"/>
    <s v="Affluent Customer"/>
    <s v="N"/>
    <s v="Yes"/>
    <n v="16"/>
    <m/>
  </r>
  <r>
    <n v="1754"/>
    <n v="31"/>
    <x v="652"/>
    <d v="2017-08-10T00:00:00"/>
    <n v="142"/>
    <b v="1"/>
    <s v="Approved"/>
    <s v="Giant Bicycles"/>
    <s v="Standard"/>
    <s v="medium"/>
    <s v="medium"/>
    <n v="230.91"/>
    <n v="173.18"/>
    <d v="1994-07-12T00:00:00"/>
    <n v="57.72999999999999"/>
    <s v="F"/>
    <n v="46"/>
    <d v="1971-11-30T00:00:00"/>
    <n v="48.626961802384578"/>
    <s v="Teacher"/>
    <s v="n/a"/>
    <s v="Affluent Customer"/>
    <s v="N"/>
    <s v="Yes"/>
    <n v="4"/>
    <m/>
  </r>
  <r>
    <n v="2059"/>
    <n v="25"/>
    <x v="1656"/>
    <d v="2017-08-10T00:00:00"/>
    <n v="142"/>
    <b v="1"/>
    <s v="Approved"/>
    <s v="OHM Cycles"/>
    <s v="Standard"/>
    <s v="high"/>
    <s v="medium"/>
    <n v="2005.66"/>
    <n v="1203.4000000000001"/>
    <d v="1997-02-09T00:00:00"/>
    <n v="802.26"/>
    <s v="M"/>
    <n v="93"/>
    <d v="1971-11-22T00:00:00"/>
    <n v="48.64887961060375"/>
    <s v="Developer IV"/>
    <s v="Health"/>
    <s v="High Net Worth"/>
    <s v="N"/>
    <s v="Yes"/>
    <n v="13"/>
    <m/>
  </r>
  <r>
    <n v="2211"/>
    <n v="9"/>
    <x v="2206"/>
    <d v="2017-08-10T00:00:00"/>
    <n v="142"/>
    <b v="1"/>
    <s v="Approved"/>
    <s v="OHM Cycles"/>
    <s v="Road"/>
    <s v="medium"/>
    <s v="medium"/>
    <n v="742.54"/>
    <n v="667.4"/>
    <d v="2016-07-09T00:00:00"/>
    <n v="75.139999999999986"/>
    <s v="F"/>
    <n v="2"/>
    <d v="1992-07-10T00:00:00"/>
    <n v="28.002304268137998"/>
    <s v="Biostatistician IV"/>
    <s v="IT"/>
    <s v="Affluent Customer"/>
    <s v="N"/>
    <s v="Yes"/>
    <n v="4"/>
    <m/>
  </r>
  <r>
    <n v="2939"/>
    <n v="59"/>
    <x v="2439"/>
    <d v="2017-08-10T00:00:00"/>
    <n v="142"/>
    <b v="0"/>
    <s v="Approved"/>
    <s v="Solex"/>
    <s v="Standard"/>
    <s v="medium"/>
    <s v="large"/>
    <n v="1061.56"/>
    <n v="733.58"/>
    <d v="1993-07-20T00:00:00"/>
    <n v="327.9799999999999"/>
    <s v="F"/>
    <n v="64"/>
    <d v="1977-10-09T00:00:00"/>
    <n v="42.763948103754437"/>
    <n v="0"/>
    <s v="Manufacturing"/>
    <s v="Mass Customer"/>
    <s v="N"/>
    <s v="No"/>
    <n v="21"/>
    <m/>
  </r>
  <r>
    <n v="3143"/>
    <n v="19"/>
    <x v="2454"/>
    <d v="2017-08-10T00:00:00"/>
    <n v="142"/>
    <b v="0"/>
    <s v="Approved"/>
    <s v="OHM Cycles"/>
    <s v="Road"/>
    <s v="high"/>
    <s v="large"/>
    <n v="12.01"/>
    <n v="7.21"/>
    <d v="1999-06-23T00:00:00"/>
    <n v="4.8"/>
    <s v="F"/>
    <n v="11"/>
    <d v="1994-08-04T00:00:00"/>
    <n v="25.933811117453068"/>
    <n v="0"/>
    <s v="IT"/>
    <s v="Mass Customer"/>
    <s v="N"/>
    <s v="Yes"/>
    <n v="4"/>
    <m/>
  </r>
  <r>
    <n v="4173"/>
    <n v="37"/>
    <x v="1066"/>
    <d v="2017-08-10T00:00:00"/>
    <n v="142"/>
    <b v="1"/>
    <s v="Approved"/>
    <s v="OHM Cycles"/>
    <s v="Standard"/>
    <s v="low"/>
    <s v="medium"/>
    <n v="1793.43"/>
    <n v="248.82"/>
    <d v="2011-03-16T00:00:00"/>
    <n v="1544.6100000000001"/>
    <s v="M"/>
    <n v="89"/>
    <d v="1974-08-29T00:00:00"/>
    <n v="45.879016596905124"/>
    <s v="Senior Cost Accountant"/>
    <s v="Financial Services"/>
    <s v="Affluent Customer"/>
    <s v="N"/>
    <s v="Yes"/>
    <n v="11"/>
    <m/>
  </r>
  <r>
    <n v="4449"/>
    <n v="40"/>
    <x v="3148"/>
    <d v="2017-08-10T00:00:00"/>
    <n v="142"/>
    <b v="0"/>
    <s v="Approved"/>
    <s v="OHM Cycles"/>
    <s v="Standard"/>
    <s v="high"/>
    <s v="medium"/>
    <n v="1458.17"/>
    <n v="874.9"/>
    <d v="1999-12-04T00:00:00"/>
    <n v="583.2700000000001"/>
    <s v="F"/>
    <n v="32"/>
    <d v="1960-01-01T00:00:00"/>
    <n v="60.547509747590055"/>
    <n v="0"/>
    <s v="Manufacturing"/>
    <s v="Affluent Customer"/>
    <s v="N"/>
    <s v="Yes"/>
    <n v="5"/>
    <m/>
  </r>
  <r>
    <n v="4620"/>
    <n v="53"/>
    <x v="1234"/>
    <d v="2017-08-10T00:00:00"/>
    <n v="142"/>
    <b v="0"/>
    <s v="Approved"/>
    <s v="OHM Cycles"/>
    <s v="Standard"/>
    <s v="medium"/>
    <s v="medium"/>
    <n v="795.34"/>
    <n v="101.58"/>
    <d v="1997-02-09T00:00:00"/>
    <n v="693.76"/>
    <s v="M"/>
    <n v="50"/>
    <d v="1954-10-30T00:00:00"/>
    <n v="65.722852213343472"/>
    <n v="0"/>
    <s v="Health"/>
    <s v="Mass Customer"/>
    <s v="N"/>
    <s v="No"/>
    <n v="19"/>
    <m/>
  </r>
  <r>
    <n v="4945"/>
    <n v="78"/>
    <x v="3131"/>
    <d v="2017-08-10T00:00:00"/>
    <n v="142"/>
    <b v="0"/>
    <s v="Approved"/>
    <s v="Giant Bicycles"/>
    <s v="Standard"/>
    <s v="medium"/>
    <s v="large"/>
    <n v="1765.3"/>
    <n v="709.48"/>
    <d v="2004-07-25T00:00:00"/>
    <n v="1055.82"/>
    <s v="F"/>
    <n v="67"/>
    <d v="1977-09-05T00:00:00"/>
    <n v="42.857098788685946"/>
    <s v="Software Consultant"/>
    <s v="n/a"/>
    <s v="Mass Customer"/>
    <s v="N"/>
    <s v="No"/>
    <n v="7"/>
    <m/>
  </r>
  <r>
    <n v="5153"/>
    <n v="11"/>
    <x v="2696"/>
    <d v="2017-08-10T00:00:00"/>
    <n v="142"/>
    <b v="0"/>
    <s v="Approved"/>
    <s v="Giant Bicycles"/>
    <s v="Standard"/>
    <s v="high"/>
    <s v="medium"/>
    <n v="1274.93"/>
    <n v="764.96"/>
    <d v="2007-08-04T00:00:00"/>
    <n v="509.97"/>
    <s v="M"/>
    <n v="66"/>
    <d v="1971-01-02T00:00:00"/>
    <n v="49.536550843480462"/>
    <s v="Safety Technician IV"/>
    <s v="Property"/>
    <s v="Affluent Customer"/>
    <s v="N"/>
    <s v="No"/>
    <n v="18"/>
    <m/>
  </r>
  <r>
    <n v="5973"/>
    <n v="88"/>
    <x v="2585"/>
    <d v="2017-08-10T00:00:00"/>
    <n v="142"/>
    <b v="0"/>
    <s v="Approved"/>
    <s v="Norco Bicycles"/>
    <s v="Standard"/>
    <s v="medium"/>
    <s v="medium"/>
    <n v="1198.46"/>
    <n v="381.1"/>
    <d v="1998-12-16T00:00:00"/>
    <n v="817.36"/>
    <s v="M"/>
    <n v="1"/>
    <d v="1977-02-10T00:00:00"/>
    <n v="43.424222076357175"/>
    <s v="Budget/Accounting Analyst III"/>
    <s v="IT"/>
    <s v="Mass Customer"/>
    <s v="N"/>
    <s v="Yes"/>
    <n v="15"/>
    <m/>
  </r>
  <r>
    <n v="6758"/>
    <n v="0"/>
    <x v="151"/>
    <d v="2017-08-10T00:00:00"/>
    <n v="142"/>
    <b v="1"/>
    <s v="Approved"/>
    <s v="Trek Bicycles"/>
    <s v="Road"/>
    <s v="medium"/>
    <s v="medium"/>
    <n v="533.51"/>
    <n v="400.13"/>
    <d v="2003-07-21T00:00:00"/>
    <n v="133.38"/>
    <s v="F"/>
    <n v="83"/>
    <d v="1995-05-21T00:00:00"/>
    <n v="25.139290569507864"/>
    <s v="Legal Assistant"/>
    <s v="n/a"/>
    <s v="High Net Worth"/>
    <s v="N"/>
    <s v="Yes"/>
    <n v="5"/>
    <m/>
  </r>
  <r>
    <n v="7278"/>
    <n v="91"/>
    <x v="640"/>
    <d v="2017-08-10T00:00:00"/>
    <n v="142"/>
    <b v="1"/>
    <s v="Approved"/>
    <s v="Solex"/>
    <s v="Standard"/>
    <s v="medium"/>
    <s v="medium"/>
    <n v="100.35"/>
    <n v="75.260000000000005"/>
    <d v="1994-08-10T00:00:00"/>
    <n v="25.089999999999989"/>
    <s v="F"/>
    <n v="36"/>
    <d v="1978-06-18T00:00:00"/>
    <n v="42.073537144850327"/>
    <n v="0"/>
    <s v="Property"/>
    <s v="Affluent Customer"/>
    <s v="N"/>
    <s v="Yes"/>
    <n v="7"/>
    <m/>
  </r>
  <r>
    <n v="7309"/>
    <n v="45"/>
    <x v="730"/>
    <d v="2017-08-10T00:00:00"/>
    <n v="142"/>
    <b v="0"/>
    <s v="Approved"/>
    <s v="Solex"/>
    <s v="Standard"/>
    <s v="medium"/>
    <s v="medium"/>
    <n v="441.49"/>
    <n v="84.99"/>
    <d v="2001-11-25T00:00:00"/>
    <n v="356.5"/>
    <s v="F"/>
    <n v="1"/>
    <d v="1980-03-31T00:00:00"/>
    <n v="40.287235774987316"/>
    <s v="Clinical Specialist"/>
    <s v="Health"/>
    <s v="Mass Customer"/>
    <s v="N"/>
    <s v="Yes"/>
    <n v="11"/>
    <m/>
  </r>
  <r>
    <n v="7324"/>
    <n v="91"/>
    <x v="2231"/>
    <d v="2017-08-10T00:00:00"/>
    <n v="142"/>
    <b v="0"/>
    <s v="Approved"/>
    <s v="Solex"/>
    <s v="Standard"/>
    <s v="medium"/>
    <s v="medium"/>
    <n v="100.35"/>
    <n v="75.260000000000005"/>
    <d v="1994-08-10T00:00:00"/>
    <n v="25.089999999999989"/>
    <s v="M"/>
    <n v="5"/>
    <d v="1985-04-28T00:00:00"/>
    <n v="35.207783720192793"/>
    <s v="Recruiter"/>
    <s v="Financial Services"/>
    <s v="Affluent Customer"/>
    <s v="N"/>
    <s v="Yes"/>
    <n v="13"/>
    <m/>
  </r>
  <r>
    <n v="8115"/>
    <n v="44"/>
    <x v="54"/>
    <d v="2017-08-10T00:00:00"/>
    <n v="142"/>
    <b v="0"/>
    <s v="Approved"/>
    <s v="WeareA2B"/>
    <s v="Standard"/>
    <s v="medium"/>
    <s v="medium"/>
    <n v="1769.64"/>
    <n v="108.76"/>
    <d v="2011-05-09T00:00:00"/>
    <n v="1660.88"/>
    <s v="M"/>
    <n v="46"/>
    <d v="1974-08-21T00:00:00"/>
    <n v="45.900934405124303"/>
    <s v="VP Accounting"/>
    <s v="Financial Services"/>
    <s v="Mass Customer"/>
    <s v="N"/>
    <s v="No"/>
    <n v="14"/>
    <m/>
  </r>
  <r>
    <n v="8513"/>
    <n v="64"/>
    <x v="1087"/>
    <d v="2017-08-10T00:00:00"/>
    <n v="142"/>
    <b v="1"/>
    <s v="Approved"/>
    <s v="Giant Bicycles"/>
    <s v="Standard"/>
    <s v="high"/>
    <s v="small"/>
    <n v="1977.36"/>
    <n v="1759.85"/>
    <d v="2011-08-24T00:00:00"/>
    <n v="217.51"/>
    <s v="F"/>
    <n v="6"/>
    <d v="1969-12-31T00:00:00"/>
    <n v="50.542030295535262"/>
    <s v="Research Nurse"/>
    <s v="Health"/>
    <s v="High Net Worth"/>
    <s v="N"/>
    <s v="No"/>
    <n v="16"/>
    <m/>
  </r>
  <r>
    <n v="8764"/>
    <n v="28"/>
    <x v="2417"/>
    <d v="2017-08-10T00:00:00"/>
    <n v="142"/>
    <b v="1"/>
    <s v="Approved"/>
    <s v="Solex"/>
    <s v="Road"/>
    <s v="medium"/>
    <s v="small"/>
    <n v="1703.52"/>
    <n v="1516.13"/>
    <d v="2003-08-05T00:00:00"/>
    <n v="187.38999999999987"/>
    <s v="F"/>
    <n v="94"/>
    <d v="1976-09-02T00:00:00"/>
    <n v="43.865317966768139"/>
    <s v="Teacher"/>
    <s v="Manufacturing"/>
    <s v="High Net Worth"/>
    <s v="N"/>
    <s v="Yes"/>
    <n v="14"/>
    <m/>
  </r>
  <r>
    <n v="8826"/>
    <n v="47"/>
    <x v="3018"/>
    <d v="2017-08-10T00:00:00"/>
    <n v="142"/>
    <b v="1"/>
    <s v="Approved"/>
    <s v="Trek Bicycles"/>
    <s v="Road"/>
    <s v="low"/>
    <s v="small"/>
    <n v="1720.7"/>
    <n v="1531.42"/>
    <d v="1997-02-09T00:00:00"/>
    <n v="189.27999999999997"/>
    <s v="M"/>
    <n v="9"/>
    <d v="1996-06-20T00:00:00"/>
    <n v="24.054359062658548"/>
    <s v="Associate Professor"/>
    <s v="Financial Services"/>
    <s v="Mass Customer"/>
    <s v="N"/>
    <s v="Yes"/>
    <n v="4"/>
    <m/>
  </r>
  <r>
    <n v="9379"/>
    <n v="26"/>
    <x v="1628"/>
    <d v="2017-08-10T00:00:00"/>
    <n v="142"/>
    <b v="1"/>
    <s v="Approved"/>
    <s v="WeareA2B"/>
    <s v="Standard"/>
    <s v="medium"/>
    <s v="medium"/>
    <n v="1992.93"/>
    <n v="762.63"/>
    <d v="1993-05-26T00:00:00"/>
    <n v="1230.3000000000002"/>
    <s v="M"/>
    <n v="50"/>
    <d v="1991-05-17T00:00:00"/>
    <n v="29.15298919964485"/>
    <s v="Compensation Analyst"/>
    <s v="Financial Services"/>
    <s v="Mass Customer"/>
    <s v="N"/>
    <s v="No"/>
    <n v="7"/>
    <m/>
  </r>
  <r>
    <n v="9619"/>
    <n v="65"/>
    <x v="3149"/>
    <d v="2017-08-10T00:00:00"/>
    <n v="142"/>
    <b v="1"/>
    <s v="Approved"/>
    <s v="WeareA2B"/>
    <s v="Standard"/>
    <s v="medium"/>
    <s v="medium"/>
    <n v="1807.45"/>
    <n v="778.69"/>
    <d v="2015-05-21T00:00:00"/>
    <n v="1028.76"/>
    <s v="M"/>
    <n v="83"/>
    <d v="1958-06-09T00:00:00"/>
    <n v="62.111893309233892"/>
    <s v="Accountant IV"/>
    <s v="n/a"/>
    <s v="Mass Customer"/>
    <s v="N"/>
    <s v="No"/>
    <n v="17"/>
    <m/>
  </r>
  <r>
    <n v="9672"/>
    <n v="43"/>
    <x v="629"/>
    <d v="2017-08-10T00:00:00"/>
    <n v="142"/>
    <b v="1"/>
    <s v="Approved"/>
    <s v="Solex"/>
    <s v="Standard"/>
    <s v="medium"/>
    <s v="medium"/>
    <n v="1151.96"/>
    <n v="649.49"/>
    <d v="1999-12-04T00:00:00"/>
    <n v="502.47"/>
    <s v="F"/>
    <n v="76"/>
    <d v="1982-11-06T00:00:00"/>
    <n v="37.684496048959915"/>
    <s v="Health Coach IV"/>
    <s v="Health"/>
    <s v="Affluent Customer"/>
    <s v="N"/>
    <s v="Yes"/>
    <n v="11"/>
    <m/>
  </r>
  <r>
    <n v="9879"/>
    <n v="40"/>
    <x v="2458"/>
    <d v="2017-08-10T00:00:00"/>
    <n v="142"/>
    <b v="0"/>
    <s v="Approved"/>
    <s v="Trek Bicycles"/>
    <s v="Road"/>
    <s v="medium"/>
    <s v="large"/>
    <n v="1894.19"/>
    <n v="598.76"/>
    <d v="1993-07-20T00:00:00"/>
    <n v="1295.43"/>
    <s v="F"/>
    <n v="50"/>
    <d v="1964-08-21T00:00:00"/>
    <n v="55.906413857179096"/>
    <s v="Programmer I"/>
    <s v="Financial Services"/>
    <s v="High Net Worth"/>
    <s v="N"/>
    <s v="Yes"/>
    <n v="4"/>
    <m/>
  </r>
  <r>
    <n v="9991"/>
    <n v="96"/>
    <x v="450"/>
    <d v="2017-08-10T00:00:00"/>
    <n v="142"/>
    <b v="1"/>
    <s v="Approved"/>
    <s v="WeareA2B"/>
    <s v="Road"/>
    <s v="low"/>
    <s v="small"/>
    <n v="1172.78"/>
    <n v="1043.77"/>
    <d v="2010-06-07T00:00:00"/>
    <n v="129.01"/>
    <s v="F"/>
    <n v="19"/>
    <d v="1987-12-30T00:00:00"/>
    <n v="32.53381111745307"/>
    <s v="Project Manager"/>
    <s v="n/a"/>
    <s v="Affluent Customer"/>
    <s v="N"/>
    <s v="Yes"/>
    <n v="2"/>
    <m/>
  </r>
  <r>
    <n v="10715"/>
    <n v="5"/>
    <x v="3150"/>
    <d v="2017-08-10T00:00:00"/>
    <n v="142"/>
    <b v="1"/>
    <s v="Approved"/>
    <s v="Trek Bicycles"/>
    <s v="Mountain"/>
    <s v="low"/>
    <s v="medium"/>
    <n v="574.64"/>
    <n v="459.71"/>
    <d v="2011-08-29T00:00:00"/>
    <n v="114.93"/>
    <s v="F"/>
    <n v="39"/>
    <d v="1957-08-17T00:00:00"/>
    <n v="62.922852213343475"/>
    <s v="Cost Accountant"/>
    <s v="Financial Services"/>
    <s v="Mass Customer"/>
    <s v="N"/>
    <s v="No"/>
    <n v="16"/>
    <m/>
  </r>
  <r>
    <n v="10831"/>
    <n v="31"/>
    <x v="2969"/>
    <d v="2017-08-10T00:00:00"/>
    <n v="142"/>
    <b v="0"/>
    <s v="Approved"/>
    <s v="Giant Bicycles"/>
    <s v="Standard"/>
    <s v="medium"/>
    <s v="medium"/>
    <n v="230.91"/>
    <n v="173.18"/>
    <d v="2006-11-10T00:00:00"/>
    <n v="57.72999999999999"/>
    <s v="F"/>
    <n v="18"/>
    <d v="1975-01-18T00:00:00"/>
    <n v="45.489975501014712"/>
    <s v="Internal Auditor"/>
    <s v="IT"/>
    <s v="Mass Customer"/>
    <s v="N"/>
    <s v="No"/>
    <n v="3"/>
    <m/>
  </r>
  <r>
    <n v="11449"/>
    <n v="19"/>
    <x v="975"/>
    <d v="2017-08-10T00:00:00"/>
    <n v="142"/>
    <b v="1"/>
    <s v="Approved"/>
    <s v="OHM Cycles"/>
    <s v="Road"/>
    <s v="high"/>
    <s v="large"/>
    <n v="12.01"/>
    <n v="7.21"/>
    <d v="2009-03-08T00:00:00"/>
    <n v="4.8"/>
    <s v="F"/>
    <n v="69"/>
    <d v="1989-11-13T00:00:00"/>
    <n v="30.659838514713343"/>
    <s v="Account Executive"/>
    <s v="Manufacturing"/>
    <s v="Affluent Customer"/>
    <s v="N"/>
    <s v="No"/>
    <n v="8"/>
    <m/>
  </r>
  <r>
    <n v="12411"/>
    <n v="2"/>
    <x v="2585"/>
    <d v="2017-08-10T00:00:00"/>
    <n v="142"/>
    <b v="0"/>
    <s v="Approved"/>
    <s v="Solex"/>
    <s v="Standard"/>
    <s v="medium"/>
    <s v="medium"/>
    <n v="71.489999999999995"/>
    <n v="53.62"/>
    <d v="2011-08-29T00:00:00"/>
    <n v="17.869999999999997"/>
    <s v="M"/>
    <n v="1"/>
    <d v="1977-02-10T00:00:00"/>
    <n v="43.424222076357175"/>
    <s v="Budget/Accounting Analyst III"/>
    <s v="IT"/>
    <s v="Mass Customer"/>
    <s v="N"/>
    <s v="Yes"/>
    <n v="15"/>
    <m/>
  </r>
  <r>
    <n v="12460"/>
    <n v="60"/>
    <x v="2354"/>
    <d v="2017-08-10T00:00:00"/>
    <n v="142"/>
    <b v="0"/>
    <s v="Approved"/>
    <s v="Giant Bicycles"/>
    <s v="Standard"/>
    <s v="high"/>
    <s v="small"/>
    <n v="1977.36"/>
    <n v="1759.85"/>
    <d v="2012-05-18T00:00:00"/>
    <n v="217.51"/>
    <s v="M"/>
    <n v="68"/>
    <d v="1995-05-21T00:00:00"/>
    <n v="25.139290569507864"/>
    <s v="Account Representative III"/>
    <s v="n/a"/>
    <s v="Mass Customer"/>
    <s v="N"/>
    <s v="Yes"/>
    <n v="5"/>
    <m/>
  </r>
  <r>
    <n v="15835"/>
    <n v="76"/>
    <x v="2141"/>
    <d v="2017-08-10T00:00:00"/>
    <n v="142"/>
    <b v="0"/>
    <s v="Approved"/>
    <s v="WeareA2B"/>
    <s v="Standard"/>
    <s v="low"/>
    <s v="medium"/>
    <n v="642.30999999999995"/>
    <n v="513.85"/>
    <d v="1997-01-25T00:00:00"/>
    <n v="128.45999999999992"/>
    <s v="M"/>
    <n v="19"/>
    <d v="1989-06-14T00:00:00"/>
    <n v="31.076276870877724"/>
    <s v="Actuary"/>
    <s v="Financial Services"/>
    <s v="Mass Customer"/>
    <s v="N"/>
    <s v="Yes"/>
    <n v="2"/>
    <m/>
  </r>
  <r>
    <n v="17122"/>
    <n v="63"/>
    <x v="680"/>
    <d v="2017-08-10T00:00:00"/>
    <n v="142"/>
    <b v="0"/>
    <s v="Approved"/>
    <s v="Solex"/>
    <s v="Standard"/>
    <s v="medium"/>
    <s v="medium"/>
    <n v="1483.2"/>
    <n v="99.59"/>
    <d v="2015-05-21T00:00:00"/>
    <n v="1383.6100000000001"/>
    <s v="M"/>
    <n v="81"/>
    <d v="1992-01-22T00:00:00"/>
    <n v="28.468057692795533"/>
    <s v="Senior Financial Analyst"/>
    <s v="Financial Services"/>
    <s v="Mass Customer"/>
    <s v="N"/>
    <s v="Yes"/>
    <n v="8"/>
    <m/>
  </r>
  <r>
    <n v="17297"/>
    <n v="51"/>
    <x v="2171"/>
    <d v="2017-08-10T00:00:00"/>
    <n v="142"/>
    <b v="0"/>
    <s v="Approved"/>
    <s v="OHM Cycles"/>
    <s v="Standard"/>
    <s v="high"/>
    <s v="medium"/>
    <n v="2005.66"/>
    <n v="1203.4000000000001"/>
    <d v="2012-04-10T00:00:00"/>
    <n v="802.26"/>
    <s v="F"/>
    <n v="90"/>
    <d v="1986-06-26T00:00:00"/>
    <n v="34.046139884576355"/>
    <s v="Director of Sales"/>
    <s v="Manufacturing"/>
    <s v="Affluent Customer"/>
    <s v="N"/>
    <s v="No"/>
    <n v="6"/>
    <m/>
  </r>
  <r>
    <n v="17620"/>
    <n v="98"/>
    <x v="3101"/>
    <d v="2017-08-10T00:00:00"/>
    <n v="142"/>
    <b v="1"/>
    <s v="Approved"/>
    <s v="Trek Bicycles"/>
    <s v="Standard"/>
    <s v="high"/>
    <s v="medium"/>
    <n v="358.39"/>
    <n v="215.03"/>
    <d v="2004-01-16T00:00:00"/>
    <n v="143.35999999999999"/>
    <s v="F"/>
    <n v="84"/>
    <d v="1975-08-16T00:00:00"/>
    <n v="44.914633035261289"/>
    <s v="Product Engineer"/>
    <s v="Manufacturing"/>
    <s v="Mass Customer"/>
    <s v="N"/>
    <s v="No"/>
    <n v="11"/>
    <m/>
  </r>
  <r>
    <n v="17825"/>
    <n v="0"/>
    <x v="2120"/>
    <d v="2017-08-10T00:00:00"/>
    <n v="142"/>
    <b v="1"/>
    <s v="Approved"/>
    <s v="Norco Bicycles"/>
    <s v="Standard"/>
    <s v="medium"/>
    <s v="medium"/>
    <n v="360.4"/>
    <n v="270.3"/>
    <d v="1997-01-25T00:00:00"/>
    <n v="90.099999999999966"/>
    <s v="M"/>
    <n v="12"/>
    <d v="1964-07-13T00:00:00"/>
    <n v="56.013263172247591"/>
    <n v="0"/>
    <s v="Manufacturing"/>
    <s v="High Net Worth"/>
    <s v="N"/>
    <s v="Yes"/>
    <n v="15"/>
    <m/>
  </r>
  <r>
    <n v="17873"/>
    <n v="0"/>
    <x v="2633"/>
    <d v="2017-08-10T00:00:00"/>
    <n v="142"/>
    <b v="1"/>
    <s v="Approved"/>
    <s v="Trek Bicycles"/>
    <s v="Road"/>
    <s v="medium"/>
    <s v="medium"/>
    <n v="290.62"/>
    <n v="215.14"/>
    <d v="2004-12-18T00:00:00"/>
    <n v="75.480000000000018"/>
    <s v="F"/>
    <n v="79"/>
    <d v="1957-03-04T00:00:00"/>
    <n v="63.377646733891424"/>
    <s v="Programmer Analyst I"/>
    <s v="n/a"/>
    <s v="High Net Worth"/>
    <s v="N"/>
    <s v="No"/>
    <n v="11"/>
    <m/>
  </r>
  <r>
    <n v="17992"/>
    <n v="25"/>
    <x v="2532"/>
    <d v="2017-08-10T00:00:00"/>
    <n v="142"/>
    <b v="1"/>
    <s v="Approved"/>
    <s v="Giant Bicycles"/>
    <s v="Road"/>
    <s v="medium"/>
    <s v="medium"/>
    <n v="1538.99"/>
    <n v="829.65"/>
    <d v="2016-02-04T00:00:00"/>
    <n v="709.34"/>
    <s v="F"/>
    <n v="48"/>
    <d v="1980-11-25T00:00:00"/>
    <n v="39.632441254439371"/>
    <s v="Safety Technician I"/>
    <s v="n/a"/>
    <s v="Affluent Customer"/>
    <s v="N"/>
    <s v="No"/>
    <n v="16"/>
    <m/>
  </r>
  <r>
    <n v="18142"/>
    <n v="6"/>
    <x v="1694"/>
    <d v="2017-08-10T00:00:00"/>
    <n v="142"/>
    <b v="1"/>
    <s v="Approved"/>
    <s v="OHM Cycles"/>
    <s v="Standard"/>
    <s v="high"/>
    <s v="medium"/>
    <n v="227.88"/>
    <n v="136.72999999999999"/>
    <d v="2014-03-03T00:00:00"/>
    <n v="91.15"/>
    <s v="F"/>
    <n v="79"/>
    <d v="1958-09-10T00:00:00"/>
    <n v="61.857098788685946"/>
    <s v="Electrical Engineer"/>
    <s v="Manufacturing"/>
    <s v="Affluent Customer"/>
    <s v="N"/>
    <s v="Yes"/>
    <n v="11"/>
    <m/>
  </r>
  <r>
    <n v="7894"/>
    <n v="66"/>
    <x v="1502"/>
    <d v="2017-05-11T00:00:00"/>
    <m/>
    <b v="1"/>
    <s v="Cancelled"/>
    <s v="Solex"/>
    <s v="Standard"/>
    <s v="medium"/>
    <s v="medium"/>
    <n v="1163.8900000000001"/>
    <n v="589.27"/>
    <n v="42560"/>
    <m/>
    <m/>
    <m/>
    <m/>
    <m/>
    <m/>
    <m/>
    <m/>
    <m/>
    <m/>
    <m/>
    <m/>
  </r>
  <r>
    <n v="18878"/>
    <n v="26"/>
    <x v="3151"/>
    <d v="2017-08-10T00:00:00"/>
    <n v="142"/>
    <b v="1"/>
    <s v="Approved"/>
    <s v="WeareA2B"/>
    <s v="Standard"/>
    <s v="medium"/>
    <s v="medium"/>
    <n v="1992.93"/>
    <n v="762.63"/>
    <d v="2002-03-22T00:00:00"/>
    <n v="1230.3000000000002"/>
    <s v="F"/>
    <n v="24"/>
    <d v="1965-11-27T00:00:00"/>
    <n v="54.637920706494164"/>
    <n v="0"/>
    <s v="Retail"/>
    <s v="Mass Customer"/>
    <s v="N"/>
    <s v="Yes"/>
    <n v="15"/>
    <m/>
  </r>
  <r>
    <n v="19380"/>
    <n v="61"/>
    <x v="643"/>
    <d v="2017-08-10T00:00:00"/>
    <n v="142"/>
    <b v="0"/>
    <s v="Approved"/>
    <s v="OHM Cycles"/>
    <s v="Standard"/>
    <s v="low"/>
    <s v="medium"/>
    <n v="71.16"/>
    <n v="56.93"/>
    <d v="2015-06-17T00:00:00"/>
    <n v="14.229999999999997"/>
    <s v="M"/>
    <n v="98"/>
    <d v="1971-04-20T00:00:00"/>
    <n v="49.240660432521558"/>
    <s v="Budget/Accounting Analyst IV"/>
    <s v="Property"/>
    <s v="Mass Customer"/>
    <s v="N"/>
    <s v="No"/>
    <n v="7"/>
    <m/>
  </r>
  <r>
    <n v="19687"/>
    <n v="65"/>
    <x v="777"/>
    <d v="2017-08-10T00:00:00"/>
    <n v="142"/>
    <b v="1"/>
    <s v="Approved"/>
    <s v="WeareA2B"/>
    <s v="Standard"/>
    <s v="medium"/>
    <s v="medium"/>
    <n v="1807.45"/>
    <n v="778.69"/>
    <d v="2002-03-22T00:00:00"/>
    <n v="1028.76"/>
    <s v="F"/>
    <n v="71"/>
    <d v="1998-03-08T00:00:00"/>
    <n v="22.339290569507863"/>
    <s v="General Manager"/>
    <s v="n/a"/>
    <s v="Mass Customer"/>
    <s v="N"/>
    <s v="Yes"/>
    <n v="2"/>
    <m/>
  </r>
  <r>
    <n v="19849"/>
    <n v="87"/>
    <x v="1842"/>
    <d v="2017-08-10T00:00:00"/>
    <n v="142"/>
    <b v="0"/>
    <s v="Approved"/>
    <s v="Giant Bicycles"/>
    <s v="Standard"/>
    <s v="high"/>
    <s v="medium"/>
    <n v="1179"/>
    <n v="707.4"/>
    <d v="2003-09-10T00:00:00"/>
    <n v="471.6"/>
    <s v="U"/>
    <n v="73"/>
    <d v="1899-12-30T00:00:00"/>
    <n v="0"/>
    <s v="Recruiter"/>
    <s v="IT"/>
    <s v="Mass Customer"/>
    <s v="N"/>
    <s v="Yes"/>
    <n v="0"/>
    <m/>
  </r>
  <r>
    <n v="495"/>
    <n v="21"/>
    <x v="2454"/>
    <d v="2017-08-09T00:00:00"/>
    <n v="143"/>
    <b v="1"/>
    <s v="Approved"/>
    <s v="Solex"/>
    <s v="Standard"/>
    <s v="medium"/>
    <s v="large"/>
    <n v="1071.23"/>
    <n v="380.74"/>
    <d v="1991-08-05T00:00:00"/>
    <n v="690.49"/>
    <s v="F"/>
    <n v="11"/>
    <d v="1994-08-04T00:00:00"/>
    <n v="25.933811117453068"/>
    <n v="0"/>
    <s v="IT"/>
    <s v="Mass Customer"/>
    <s v="N"/>
    <s v="Yes"/>
    <n v="4"/>
    <m/>
  </r>
  <r>
    <n v="900"/>
    <n v="77"/>
    <x v="2370"/>
    <d v="2017-08-09T00:00:00"/>
    <n v="143"/>
    <b v="1"/>
    <s v="Approved"/>
    <s v="Norco Bicycles"/>
    <s v="Road"/>
    <s v="medium"/>
    <s v="large"/>
    <n v="1240.31"/>
    <n v="795.1"/>
    <d v="2011-01-10T00:00:00"/>
    <n v="445.20999999999992"/>
    <s v="M"/>
    <n v="97"/>
    <d v="1975-01-13T00:00:00"/>
    <n v="45.503674131151698"/>
    <s v="Systems Administrator IV"/>
    <s v="Financial Services"/>
    <s v="Mass Customer"/>
    <s v="N"/>
    <s v="No"/>
    <n v="22"/>
    <m/>
  </r>
  <r>
    <n v="1124"/>
    <n v="36"/>
    <x v="1031"/>
    <d v="2017-08-09T00:00:00"/>
    <n v="143"/>
    <b v="1"/>
    <s v="Approved"/>
    <s v="Solex"/>
    <s v="Standard"/>
    <s v="low"/>
    <s v="medium"/>
    <n v="1289.8499999999999"/>
    <n v="74.510000000000005"/>
    <d v="2007-12-11T00:00:00"/>
    <n v="1215.3399999999999"/>
    <s v="M"/>
    <n v="27"/>
    <d v="1996-06-14T00:00:00"/>
    <n v="24.070797418822931"/>
    <s v="Speech Pathologist"/>
    <s v="Manufacturing"/>
    <s v="High Net Worth"/>
    <s v="N"/>
    <s v="No"/>
    <n v="3"/>
    <m/>
  </r>
  <r>
    <n v="1164"/>
    <n v="54"/>
    <x v="2645"/>
    <d v="2017-08-09T00:00:00"/>
    <n v="143"/>
    <b v="1"/>
    <s v="Approved"/>
    <s v="WeareA2B"/>
    <s v="Standard"/>
    <s v="medium"/>
    <s v="medium"/>
    <n v="1292.8399999999999"/>
    <n v="13.44"/>
    <d v="2015-08-10T00:00:00"/>
    <n v="1279.3999999999999"/>
    <s v="M"/>
    <n v="63"/>
    <d v="1975-03-31T00:00:00"/>
    <n v="45.292715227042109"/>
    <s v="Information Systems Manager"/>
    <s v="Health"/>
    <s v="Mass Customer"/>
    <s v="N"/>
    <s v="No"/>
    <n v="13"/>
    <m/>
  </r>
  <r>
    <n v="1647"/>
    <n v="3"/>
    <x v="1050"/>
    <d v="2017-08-09T00:00:00"/>
    <n v="143"/>
    <b v="0"/>
    <s v="Approved"/>
    <s v="Trek Bicycles"/>
    <s v="Standard"/>
    <s v="medium"/>
    <s v="large"/>
    <n v="2091.4699999999998"/>
    <n v="388.92"/>
    <d v="2005-08-09T00:00:00"/>
    <n v="1702.5499999999997"/>
    <s v="M"/>
    <n v="99"/>
    <d v="1955-05-12T00:00:00"/>
    <n v="65.191345364028408"/>
    <s v="Compensation Analyst"/>
    <s v="Financial Services"/>
    <s v="Affluent Customer"/>
    <s v="N"/>
    <s v="Yes"/>
    <n v="16"/>
    <m/>
  </r>
  <r>
    <n v="1913"/>
    <n v="1"/>
    <x v="1322"/>
    <d v="2017-08-09T00:00:00"/>
    <n v="143"/>
    <b v="0"/>
    <s v="Approved"/>
    <s v="Giant Bicycles"/>
    <s v="Standard"/>
    <s v="medium"/>
    <s v="medium"/>
    <n v="1403.5"/>
    <n v="954.82"/>
    <d v="2016-11-14T00:00:00"/>
    <n v="448.67999999999995"/>
    <s v="F"/>
    <n v="95"/>
    <d v="1970-09-30T00:00:00"/>
    <n v="49.794085090055809"/>
    <s v="Senior Editor"/>
    <s v="Retail"/>
    <s v="Mass Customer"/>
    <s v="N"/>
    <s v="Yes"/>
    <n v="11"/>
    <m/>
  </r>
  <r>
    <n v="1933"/>
    <n v="89"/>
    <x v="1327"/>
    <d v="2017-08-09T00:00:00"/>
    <n v="143"/>
    <b v="0"/>
    <s v="Approved"/>
    <s v="Giant Bicycles"/>
    <s v="Standard"/>
    <s v="medium"/>
    <s v="large"/>
    <n v="1812.75"/>
    <n v="582.48"/>
    <d v="2010-06-07T00:00:00"/>
    <n v="1230.27"/>
    <s v="M"/>
    <n v="9"/>
    <d v="1981-12-04T00:00:00"/>
    <n v="38.607783720192792"/>
    <s v="Associate Professor"/>
    <s v="n/a"/>
    <s v="High Net Worth"/>
    <s v="N"/>
    <s v="Yes"/>
    <n v="9"/>
    <m/>
  </r>
  <r>
    <n v="2105"/>
    <n v="17"/>
    <x v="190"/>
    <d v="2017-08-09T00:00:00"/>
    <n v="143"/>
    <b v="1"/>
    <s v="Approved"/>
    <s v="Solex"/>
    <s v="Standard"/>
    <s v="high"/>
    <s v="medium"/>
    <n v="1024.6600000000001"/>
    <n v="614.79999999999995"/>
    <d v="1993-07-15T00:00:00"/>
    <n v="409.86000000000013"/>
    <s v="F"/>
    <n v="65"/>
    <d v="1957-06-01T00:00:00"/>
    <n v="63.133811117453071"/>
    <n v="0"/>
    <s v="n/a"/>
    <s v="Mass Customer"/>
    <s v="N"/>
    <s v="Yes"/>
    <n v="11"/>
    <m/>
  </r>
  <r>
    <n v="3433"/>
    <n v="45"/>
    <x v="3025"/>
    <d v="2017-08-09T00:00:00"/>
    <n v="143"/>
    <b v="0"/>
    <s v="Approved"/>
    <s v="Solex"/>
    <s v="Standard"/>
    <s v="medium"/>
    <s v="medium"/>
    <n v="441.49"/>
    <n v="84.99"/>
    <d v="1993-04-12T00:00:00"/>
    <n v="356.5"/>
    <s v="F"/>
    <n v="98"/>
    <d v="1974-05-04T00:00:00"/>
    <n v="46.1995645421106"/>
    <s v="Senior Developer"/>
    <s v="Retail"/>
    <s v="Mass Customer"/>
    <s v="N"/>
    <s v="No"/>
    <n v="17"/>
    <m/>
  </r>
  <r>
    <n v="3634"/>
    <n v="6"/>
    <x v="3152"/>
    <d v="2017-08-09T00:00:00"/>
    <n v="143"/>
    <b v="1"/>
    <s v="Approved"/>
    <s v="Solex"/>
    <s v="Standard"/>
    <s v="high"/>
    <s v="medium"/>
    <n v="748.17"/>
    <n v="448.9"/>
    <d v="1999-07-20T00:00:00"/>
    <n v="299.27"/>
    <s v="M"/>
    <n v="10"/>
    <d v="1977-01-24T00:00:00"/>
    <n v="43.470797418822933"/>
    <s v="Accounting Assistant III"/>
    <s v="IT"/>
    <s v="High Net Worth"/>
    <s v="N"/>
    <s v="Yes"/>
    <n v="22"/>
    <m/>
  </r>
  <r>
    <n v="4537"/>
    <n v="89"/>
    <x v="3153"/>
    <d v="2017-08-09T00:00:00"/>
    <n v="143"/>
    <b v="0"/>
    <s v="Approved"/>
    <s v="Giant Bicycles"/>
    <s v="Standard"/>
    <s v="medium"/>
    <s v="large"/>
    <n v="1812.75"/>
    <n v="582.48"/>
    <d v="2010-06-07T00:00:00"/>
    <n v="1230.27"/>
    <s v="M"/>
    <n v="78"/>
    <d v="1969-02-07T00:00:00"/>
    <n v="51.437920706494161"/>
    <s v="Statistician II"/>
    <s v="Manufacturing"/>
    <s v="High Net Worth"/>
    <s v="N"/>
    <s v="No"/>
    <n v="6"/>
    <m/>
  </r>
  <r>
    <n v="5549"/>
    <n v="84"/>
    <x v="2977"/>
    <d v="2017-08-09T00:00:00"/>
    <n v="143"/>
    <b v="0"/>
    <s v="Approved"/>
    <s v="Trek Bicycles"/>
    <s v="Road"/>
    <s v="medium"/>
    <s v="medium"/>
    <n v="290.62"/>
    <n v="215.14"/>
    <d v="2004-12-18T00:00:00"/>
    <n v="75.480000000000018"/>
    <s v="M"/>
    <n v="94"/>
    <d v="1999-07-07T00:00:00"/>
    <n v="21.007783720192794"/>
    <s v="Actuary"/>
    <s v="Financial Services"/>
    <s v="Mass Customer"/>
    <s v="N"/>
    <s v="No"/>
    <n v="1"/>
    <m/>
  </r>
  <r>
    <n v="5667"/>
    <n v="30"/>
    <x v="2204"/>
    <d v="2017-08-09T00:00:00"/>
    <n v="143"/>
    <b v="0"/>
    <s v="Approved"/>
    <s v="Solex"/>
    <s v="Standard"/>
    <s v="high"/>
    <s v="medium"/>
    <n v="748.17"/>
    <n v="448.9"/>
    <d v="1995-10-24T00:00:00"/>
    <n v="299.27"/>
    <s v="M"/>
    <n v="34"/>
    <d v="1999-02-23T00:00:00"/>
    <n v="21.374907007864028"/>
    <s v="Recruiting Manager"/>
    <s v="Financial Services"/>
    <s v="Mass Customer"/>
    <s v="N"/>
    <s v="Yes"/>
    <n v="2"/>
    <m/>
  </r>
  <r>
    <n v="6612"/>
    <n v="1"/>
    <x v="1631"/>
    <d v="2017-08-09T00:00:00"/>
    <n v="143"/>
    <b v="1"/>
    <s v="Approved"/>
    <s v="Giant Bicycles"/>
    <s v="Touring"/>
    <s v="medium"/>
    <s v="large"/>
    <n v="1873.97"/>
    <n v="863.95"/>
    <d v="2013-09-16T00:00:00"/>
    <n v="1010.02"/>
    <s v="M"/>
    <n v="23"/>
    <d v="1966-05-11T00:00:00"/>
    <n v="54.185865911973615"/>
    <s v="Environmental Tech"/>
    <s v="Manufacturing"/>
    <s v="High Net Worth"/>
    <s v="N"/>
    <s v="Yes"/>
    <n v="6"/>
    <m/>
  </r>
  <r>
    <n v="7353"/>
    <n v="53"/>
    <x v="244"/>
    <d v="2017-08-09T00:00:00"/>
    <n v="143"/>
    <b v="0"/>
    <s v="Approved"/>
    <s v="OHM Cycles"/>
    <s v="Standard"/>
    <s v="medium"/>
    <s v="medium"/>
    <n v="795.34"/>
    <n v="101.58"/>
    <d v="2003-07-21T00:00:00"/>
    <n v="693.76"/>
    <s v="F"/>
    <n v="48"/>
    <d v="1964-07-08T00:00:00"/>
    <n v="56.026961802384577"/>
    <n v="0"/>
    <s v="Manufacturing"/>
    <s v="Mass Customer"/>
    <s v="N"/>
    <s v="Yes"/>
    <n v="10"/>
    <m/>
  </r>
  <r>
    <n v="7614"/>
    <n v="7"/>
    <x v="3154"/>
    <d v="2017-08-09T00:00:00"/>
    <n v="143"/>
    <b v="1"/>
    <s v="Approved"/>
    <s v="Giant Bicycles"/>
    <s v="Standard"/>
    <s v="medium"/>
    <s v="small"/>
    <n v="1311.44"/>
    <n v="1167.18"/>
    <d v="1992-10-11T00:00:00"/>
    <n v="144.26"/>
    <s v="F"/>
    <n v="79"/>
    <d v="1998-11-27T00:00:00"/>
    <n v="21.616002898274985"/>
    <s v="Operator"/>
    <s v="Manufacturing"/>
    <s v="High Net Worth"/>
    <s v="N"/>
    <s v="No"/>
    <n v="1"/>
    <m/>
  </r>
  <r>
    <n v="7705"/>
    <n v="1"/>
    <x v="1217"/>
    <d v="2017-08-09T00:00:00"/>
    <n v="143"/>
    <b v="0"/>
    <s v="Approved"/>
    <s v="Giant Bicycles"/>
    <s v="Standard"/>
    <s v="medium"/>
    <s v="medium"/>
    <n v="1403.5"/>
    <n v="954.82"/>
    <d v="2012-09-15T00:00:00"/>
    <n v="448.67999999999995"/>
    <s v="F"/>
    <n v="76"/>
    <d v="1983-01-29T00:00:00"/>
    <n v="37.454359062658547"/>
    <s v="Speech Pathologist"/>
    <s v="Manufacturing"/>
    <s v="Mass Customer"/>
    <s v="N"/>
    <s v="Yes"/>
    <n v="4"/>
    <m/>
  </r>
  <r>
    <n v="7757"/>
    <n v="1"/>
    <x v="3155"/>
    <d v="2017-08-09T00:00:00"/>
    <n v="143"/>
    <b v="1"/>
    <s v="Approved"/>
    <s v="Giant Bicycles"/>
    <s v="Standard"/>
    <s v="medium"/>
    <s v="medium"/>
    <n v="1403.5"/>
    <n v="954.82"/>
    <d v="2011-04-16T00:00:00"/>
    <n v="448.67999999999995"/>
    <s v="M"/>
    <n v="92"/>
    <d v="1992-07-11T00:00:00"/>
    <n v="27.999564542110601"/>
    <s v="Dental Hygienist"/>
    <s v="Health"/>
    <s v="Affluent Customer"/>
    <s v="N"/>
    <s v="Yes"/>
    <n v="5"/>
    <m/>
  </r>
  <r>
    <n v="7789"/>
    <n v="0"/>
    <x v="1284"/>
    <d v="2017-08-09T00:00:00"/>
    <n v="143"/>
    <b v="1"/>
    <s v="Approved"/>
    <s v="OHM Cycles"/>
    <s v="Road"/>
    <s v="high"/>
    <s v="large"/>
    <n v="12.01"/>
    <n v="7.21"/>
    <d v="2009-03-08T00:00:00"/>
    <n v="4.8"/>
    <s v="M"/>
    <n v="63"/>
    <d v="1964-05-04T00:00:00"/>
    <n v="56.205043994165393"/>
    <s v="Staff Scientist"/>
    <s v="Manufacturing"/>
    <s v="High Net Worth"/>
    <s v="N"/>
    <s v="No"/>
    <n v="8"/>
    <m/>
  </r>
  <r>
    <n v="7967"/>
    <n v="64"/>
    <x v="3156"/>
    <d v="2017-08-09T00:00:00"/>
    <n v="143"/>
    <b v="1"/>
    <s v="Approved"/>
    <s v="Trek Bicycles"/>
    <s v="Standard"/>
    <s v="medium"/>
    <s v="large"/>
    <n v="1469.44"/>
    <n v="596.54999999999995"/>
    <d v="2012-05-18T00:00:00"/>
    <n v="872.8900000000001"/>
    <s v="M"/>
    <n v="35"/>
    <d v="1974-09-12T00:00:00"/>
    <n v="45.84066043252156"/>
    <s v="Electrical Engineer"/>
    <s v="Manufacturing"/>
    <s v="Affluent Customer"/>
    <s v="N"/>
    <s v="No"/>
    <n v="20"/>
    <m/>
  </r>
  <r>
    <n v="8045"/>
    <n v="36"/>
    <x v="1028"/>
    <d v="2017-08-09T00:00:00"/>
    <n v="143"/>
    <b v="1"/>
    <s v="Approved"/>
    <s v="Solex"/>
    <s v="Standard"/>
    <s v="low"/>
    <s v="medium"/>
    <n v="1289.8499999999999"/>
    <n v="74.510000000000005"/>
    <d v="2001-11-25T00:00:00"/>
    <n v="1215.3399999999999"/>
    <s v="M"/>
    <n v="39"/>
    <d v="1985-04-24T00:00:00"/>
    <n v="35.218742624302379"/>
    <s v="Engineer II"/>
    <s v="Argiculture"/>
    <s v="High Net Worth"/>
    <s v="N"/>
    <s v="Yes"/>
    <n v="14"/>
    <m/>
  </r>
  <r>
    <n v="8179"/>
    <n v="2"/>
    <x v="2028"/>
    <d v="2017-08-09T00:00:00"/>
    <n v="143"/>
    <b v="1"/>
    <s v="Approved"/>
    <s v="Solex"/>
    <s v="Standard"/>
    <s v="medium"/>
    <s v="medium"/>
    <n v="71.489999999999995"/>
    <n v="53.62"/>
    <d v="2012-12-02T00:00:00"/>
    <n v="17.869999999999997"/>
    <s v="M"/>
    <n v="39"/>
    <d v="1961-03-15T00:00:00"/>
    <n v="59.34477002156266"/>
    <s v="Budget/Accounting Analyst III"/>
    <s v="Financial Services"/>
    <s v="Affluent Customer"/>
    <s v="N"/>
    <s v="No"/>
    <n v="19"/>
    <m/>
  </r>
  <r>
    <n v="8740"/>
    <n v="23"/>
    <x v="3157"/>
    <d v="2017-08-09T00:00:00"/>
    <n v="143"/>
    <b v="0"/>
    <s v="Approved"/>
    <s v="Norco Bicycles"/>
    <s v="Standard"/>
    <s v="medium"/>
    <s v="medium"/>
    <n v="1198.46"/>
    <n v="381.1"/>
    <d v="2003-09-10T00:00:00"/>
    <n v="817.36"/>
    <s v="F"/>
    <n v="17"/>
    <d v="1980-08-17T00:00:00"/>
    <n v="39.906413857179096"/>
    <n v="0"/>
    <s v="Manufacturing"/>
    <s v="High Net Worth"/>
    <s v="N"/>
    <s v="Yes"/>
    <n v="15"/>
    <m/>
  </r>
  <r>
    <n v="9533"/>
    <n v="10"/>
    <x v="1582"/>
    <d v="2017-08-09T00:00:00"/>
    <n v="143"/>
    <b v="1"/>
    <s v="Approved"/>
    <s v="Solex"/>
    <s v="Standard"/>
    <s v="medium"/>
    <s v="medium"/>
    <n v="1945.43"/>
    <n v="333.18"/>
    <d v="2002-08-31T00:00:00"/>
    <n v="1612.25"/>
    <s v="F"/>
    <n v="86"/>
    <d v="1980-01-08T00:00:00"/>
    <n v="40.514633035261284"/>
    <s v="Chemical Engineer"/>
    <s v="Manufacturing"/>
    <s v="High Net Worth"/>
    <s v="N"/>
    <s v="No"/>
    <n v="6"/>
    <m/>
  </r>
  <r>
    <n v="9779"/>
    <n v="72"/>
    <x v="714"/>
    <d v="2017-08-09T00:00:00"/>
    <n v="143"/>
    <b v="0"/>
    <s v="Approved"/>
    <s v="Norco Bicycles"/>
    <s v="Standard"/>
    <s v="medium"/>
    <s v="medium"/>
    <n v="360.4"/>
    <n v="270.3"/>
    <d v="2016-12-06T00:00:00"/>
    <n v="90.099999999999966"/>
    <s v="M"/>
    <n v="14"/>
    <d v="1956-04-03T00:00:00"/>
    <n v="64.295454953069509"/>
    <s v="Research Nurse"/>
    <s v="Health"/>
    <s v="Mass Customer"/>
    <s v="N"/>
    <s v="No"/>
    <n v="17"/>
    <m/>
  </r>
  <r>
    <n v="10100"/>
    <n v="83"/>
    <x v="426"/>
    <d v="2017-08-09T00:00:00"/>
    <n v="143"/>
    <b v="0"/>
    <s v="Approved"/>
    <s v="Solex"/>
    <s v="Touring"/>
    <s v="medium"/>
    <s v="large"/>
    <n v="2083.94"/>
    <n v="675.03"/>
    <d v="1999-07-26T00:00:00"/>
    <n v="1408.91"/>
    <s v="M"/>
    <n v="32"/>
    <d v="1976-03-19T00:00:00"/>
    <n v="44.322852213343481"/>
    <s v="Help Desk Technician"/>
    <s v="n/a"/>
    <s v="Mass Customer"/>
    <s v="N"/>
    <s v="Yes"/>
    <n v="11"/>
    <m/>
  </r>
  <r>
    <n v="10291"/>
    <n v="36"/>
    <x v="798"/>
    <d v="2017-08-09T00:00:00"/>
    <n v="143"/>
    <b v="1"/>
    <s v="Approved"/>
    <s v="Solex"/>
    <s v="Standard"/>
    <s v="low"/>
    <s v="medium"/>
    <n v="1289.8499999999999"/>
    <n v="74.510000000000005"/>
    <d v="2007-12-11T00:00:00"/>
    <n v="1215.3399999999999"/>
    <s v="M"/>
    <n v="0"/>
    <d v="1987-01-08T00:00:00"/>
    <n v="33.509153583206491"/>
    <s v="Programmer Analyst II"/>
    <s v="Financial Services"/>
    <s v="High Net Worth"/>
    <s v="N"/>
    <s v="No"/>
    <n v="19"/>
    <m/>
  </r>
  <r>
    <n v="10632"/>
    <n v="0"/>
    <x v="1524"/>
    <d v="2017-08-09T00:00:00"/>
    <n v="143"/>
    <b v="1"/>
    <s v="Approved"/>
    <s v="WeareA2B"/>
    <s v="Standard"/>
    <s v="medium"/>
    <s v="medium"/>
    <n v="60.34"/>
    <n v="45.26"/>
    <d v="2016-11-22T00:00:00"/>
    <n v="15.080000000000005"/>
    <s v="F"/>
    <n v="60"/>
    <d v="1954-07-17T00:00:00"/>
    <n v="66.010523446220191"/>
    <s v="GIS Technical Architect"/>
    <s v="Argiculture"/>
    <s v="High Net Worth"/>
    <s v="N"/>
    <s v="Yes"/>
    <n v="5"/>
    <m/>
  </r>
  <r>
    <n v="10692"/>
    <n v="94"/>
    <x v="3158"/>
    <d v="2017-08-09T00:00:00"/>
    <n v="143"/>
    <b v="1"/>
    <s v="Approved"/>
    <s v="Giant Bicycles"/>
    <s v="Standard"/>
    <s v="medium"/>
    <s v="large"/>
    <n v="1635.3"/>
    <n v="993.66"/>
    <d v="2013-06-09T00:00:00"/>
    <n v="641.64"/>
    <s v="F"/>
    <n v="46"/>
    <d v="1967-07-14T00:00:00"/>
    <n v="53.010523446220191"/>
    <s v="Systems Administrator I"/>
    <s v="Entertainment"/>
    <s v="Mass Customer"/>
    <s v="N"/>
    <s v="No"/>
    <n v="7"/>
    <m/>
  </r>
  <r>
    <n v="11328"/>
    <n v="34"/>
    <x v="2278"/>
    <d v="2017-08-09T00:00:00"/>
    <n v="143"/>
    <b v="1"/>
    <s v="Approved"/>
    <s v="Norco Bicycles"/>
    <s v="Road"/>
    <s v="high"/>
    <s v="large"/>
    <n v="774.53"/>
    <n v="464.72"/>
    <d v="1997-05-10T00:00:00"/>
    <n v="309.80999999999995"/>
    <s v="M"/>
    <n v="87"/>
    <d v="1979-04-12T00:00:00"/>
    <n v="41.257098788685944"/>
    <s v="Chemical Engineer"/>
    <s v="Manufacturing"/>
    <s v="Mass Customer"/>
    <s v="N"/>
    <s v="Yes"/>
    <n v="10"/>
    <m/>
  </r>
  <r>
    <n v="11751"/>
    <n v="28"/>
    <x v="3159"/>
    <d v="2017-08-09T00:00:00"/>
    <n v="143"/>
    <b v="0"/>
    <s v="Approved"/>
    <s v="Norco Bicycles"/>
    <s v="Standard"/>
    <s v="medium"/>
    <s v="small"/>
    <n v="1216.1400000000001"/>
    <n v="1082.3599999999999"/>
    <d v="2016-11-22T00:00:00"/>
    <n v="133.7800000000002"/>
    <s v="M"/>
    <n v="37"/>
    <d v="1978-09-25T00:00:00"/>
    <n v="41.802304268138002"/>
    <s v="Research Nurse"/>
    <s v="Health"/>
    <s v="Mass Customer"/>
    <s v="N"/>
    <s v="Yes"/>
    <n v="12"/>
    <m/>
  </r>
  <r>
    <n v="12809"/>
    <n v="0"/>
    <x v="853"/>
    <d v="2017-08-09T00:00:00"/>
    <n v="143"/>
    <b v="1"/>
    <s v="Approved"/>
    <s v="Norco Bicycles"/>
    <s v="Standard"/>
    <s v="low"/>
    <s v="medium"/>
    <n v="363.01"/>
    <n v="290.41000000000003"/>
    <d v="2005-05-10T00:00:00"/>
    <n v="72.599999999999966"/>
    <s v="U"/>
    <n v="1"/>
    <d v="1899-12-30T00:00:00"/>
    <n v="0"/>
    <s v="Physical Therapy Assistant"/>
    <s v="IT"/>
    <s v="High Net Worth"/>
    <s v="N"/>
    <s v="No"/>
    <n v="0"/>
    <m/>
  </r>
  <r>
    <n v="12903"/>
    <n v="95"/>
    <x v="1517"/>
    <d v="2017-08-09T00:00:00"/>
    <n v="143"/>
    <b v="0"/>
    <s v="Approved"/>
    <s v="Giant Bicycles"/>
    <s v="Standard"/>
    <s v="medium"/>
    <s v="large"/>
    <n v="569.55999999999995"/>
    <n v="528.42999999999995"/>
    <d v="2002-10-10T00:00:00"/>
    <n v="41.129999999999995"/>
    <s v="F"/>
    <n v="82"/>
    <d v="1964-02-11T00:00:00"/>
    <n v="56.432441254439368"/>
    <n v="0"/>
    <s v="Manufacturing"/>
    <s v="Mass Customer"/>
    <s v="N"/>
    <s v="Yes"/>
    <n v="6"/>
    <m/>
  </r>
  <r>
    <n v="14661"/>
    <n v="5"/>
    <x v="3069"/>
    <d v="2017-08-09T00:00:00"/>
    <n v="143"/>
    <b v="0"/>
    <s v="Approved"/>
    <s v="Giant Bicycles"/>
    <s v="Standard"/>
    <s v="high"/>
    <s v="medium"/>
    <n v="1129.1300000000001"/>
    <n v="677.48"/>
    <d v="2005-08-09T00:00:00"/>
    <n v="451.65000000000009"/>
    <s v="M"/>
    <n v="25"/>
    <d v="1967-06-27T00:00:00"/>
    <n v="53.057098788685941"/>
    <s v="Financial Advisor"/>
    <s v="Financial Services"/>
    <s v="High Net Worth"/>
    <s v="N"/>
    <s v="No"/>
    <n v="12"/>
    <m/>
  </r>
  <r>
    <n v="14768"/>
    <n v="60"/>
    <x v="1473"/>
    <d v="2017-08-09T00:00:00"/>
    <n v="143"/>
    <b v="1"/>
    <s v="Approved"/>
    <s v="Giant Bicycles"/>
    <s v="Standard"/>
    <s v="high"/>
    <s v="small"/>
    <n v="1977.36"/>
    <n v="1759.85"/>
    <d v="2010-11-05T00:00:00"/>
    <n v="217.51"/>
    <s v="M"/>
    <n v="68"/>
    <d v="1985-08-14T00:00:00"/>
    <n v="34.911893309233889"/>
    <s v="Research Nurse"/>
    <s v="Health"/>
    <s v="Mass Customer"/>
    <s v="N"/>
    <s v="Yes"/>
    <n v="7"/>
    <m/>
  </r>
  <r>
    <n v="14899"/>
    <n v="69"/>
    <x v="1730"/>
    <d v="2017-08-09T00:00:00"/>
    <n v="143"/>
    <b v="0"/>
    <s v="Approved"/>
    <s v="Giant Bicycles"/>
    <s v="Road"/>
    <s v="medium"/>
    <s v="medium"/>
    <n v="792.9"/>
    <n v="594.67999999999995"/>
    <d v="2006-05-22T00:00:00"/>
    <n v="198.22000000000003"/>
    <s v="F"/>
    <n v="49"/>
    <d v="1988-10-11T00:00:00"/>
    <n v="31.750249473617451"/>
    <s v="Senior Quality Engineer"/>
    <s v="Financial Services"/>
    <s v="Mass Customer"/>
    <s v="N"/>
    <s v="Yes"/>
    <n v="20"/>
    <m/>
  </r>
  <r>
    <n v="15735"/>
    <n v="7"/>
    <x v="1329"/>
    <d v="2017-08-09T00:00:00"/>
    <n v="143"/>
    <b v="0"/>
    <s v="Approved"/>
    <s v="Trek Bicycles"/>
    <s v="Road"/>
    <s v="low"/>
    <s v="medium"/>
    <n v="980.37"/>
    <n v="234.43"/>
    <d v="2004-09-28T00:00:00"/>
    <n v="745.94"/>
    <s v="M"/>
    <n v="71"/>
    <d v="1997-02-15T00:00:00"/>
    <n v="23.396824816083203"/>
    <s v="VP Sales"/>
    <s v="n/a"/>
    <s v="Mass Customer"/>
    <s v="N"/>
    <s v="No"/>
    <n v="4"/>
    <m/>
  </r>
  <r>
    <n v="15865"/>
    <n v="46"/>
    <x v="2174"/>
    <d v="2017-08-09T00:00:00"/>
    <n v="143"/>
    <b v="1"/>
    <s v="Approved"/>
    <s v="OHM Cycles"/>
    <s v="Standard"/>
    <s v="low"/>
    <s v="medium"/>
    <n v="1793.43"/>
    <n v="248.82"/>
    <d v="1999-07-20T00:00:00"/>
    <n v="1544.6100000000001"/>
    <s v="M"/>
    <n v="6"/>
    <d v="1959-03-24T00:00:00"/>
    <n v="61.322852213343481"/>
    <s v="Nurse Practicioner"/>
    <s v="Argiculture"/>
    <s v="High Net Worth"/>
    <s v="N"/>
    <s v="Yes"/>
    <n v="5"/>
    <m/>
  </r>
  <r>
    <n v="16089"/>
    <n v="37"/>
    <x v="2010"/>
    <d v="2017-08-09T00:00:00"/>
    <n v="143"/>
    <b v="0"/>
    <s v="Approved"/>
    <s v="OHM Cycles"/>
    <s v="Standard"/>
    <s v="low"/>
    <s v="medium"/>
    <n v="1793.43"/>
    <n v="248.82"/>
    <d v="2008-03-19T00:00:00"/>
    <n v="1544.6100000000001"/>
    <s v="F"/>
    <n v="28"/>
    <d v="1972-07-30T00:00:00"/>
    <n v="47.96120837772704"/>
    <s v="Help Desk Operator"/>
    <s v="Retail"/>
    <s v="Mass Customer"/>
    <s v="N"/>
    <s v="Yes"/>
    <n v="11"/>
    <m/>
  </r>
  <r>
    <n v="16122"/>
    <n v="83"/>
    <x v="899"/>
    <d v="2017-08-09T00:00:00"/>
    <n v="143"/>
    <b v="1"/>
    <s v="Approved"/>
    <s v="Solex"/>
    <s v="Touring"/>
    <s v="medium"/>
    <s v="large"/>
    <n v="2083.94"/>
    <n v="675.03"/>
    <d v="2015-08-02T00:00:00"/>
    <n v="1408.91"/>
    <s v="M"/>
    <n v="46"/>
    <d v="1986-11-03T00:00:00"/>
    <n v="33.689975501014715"/>
    <s v="Geologist I"/>
    <s v="n/a"/>
    <s v="Mass Customer"/>
    <s v="N"/>
    <s v="Yes"/>
    <n v="7"/>
    <m/>
  </r>
  <r>
    <n v="16193"/>
    <n v="0"/>
    <x v="3160"/>
    <d v="2017-08-09T00:00:00"/>
    <n v="143"/>
    <b v="0"/>
    <s v="Approved"/>
    <s v="Solex"/>
    <s v="Standard"/>
    <s v="medium"/>
    <s v="medium"/>
    <n v="478.16"/>
    <n v="298.72000000000003"/>
    <d v="1993-06-23T00:00:00"/>
    <n v="179.44"/>
    <s v="F"/>
    <n v="27"/>
    <d v="1963-03-20T00:00:00"/>
    <n v="57.331071391425674"/>
    <s v="Research Nurse"/>
    <s v="Health"/>
    <s v="High Net Worth"/>
    <s v="N"/>
    <s v="No"/>
    <n v="12"/>
    <m/>
  </r>
  <r>
    <n v="16389"/>
    <n v="99"/>
    <x v="3082"/>
    <d v="2017-08-09T00:00:00"/>
    <n v="143"/>
    <b v="0"/>
    <s v="Approved"/>
    <s v="Trek Bicycles"/>
    <s v="Road"/>
    <s v="low"/>
    <s v="small"/>
    <n v="1720.7"/>
    <n v="1531.42"/>
    <d v="2003-02-16T00:00:00"/>
    <n v="189.27999999999997"/>
    <s v="F"/>
    <n v="70"/>
    <d v="1981-09-19T00:00:00"/>
    <n v="38.816002898274988"/>
    <n v="0"/>
    <s v="Financial Services"/>
    <s v="High Net Worth"/>
    <s v="N"/>
    <s v="Yes"/>
    <n v="4"/>
    <m/>
  </r>
  <r>
    <n v="16790"/>
    <n v="89"/>
    <x v="1011"/>
    <d v="2017-08-09T00:00:00"/>
    <n v="143"/>
    <b v="1"/>
    <s v="Approved"/>
    <s v="WeareA2B"/>
    <s v="Touring"/>
    <s v="medium"/>
    <s v="large"/>
    <n v="1362.99"/>
    <n v="57.74"/>
    <d v="2016-07-09T00:00:00"/>
    <n v="1305.25"/>
    <s v="M"/>
    <n v="83"/>
    <d v="1994-08-12T00:00:00"/>
    <n v="25.911893309233889"/>
    <s v="Assistant Manager"/>
    <s v="Retail"/>
    <s v="Affluent Customer"/>
    <s v="N"/>
    <s v="No"/>
    <n v="3"/>
    <m/>
  </r>
  <r>
    <n v="17177"/>
    <n v="43"/>
    <x v="2377"/>
    <d v="2017-08-09T00:00:00"/>
    <n v="143"/>
    <b v="1"/>
    <s v="Approved"/>
    <s v="Solex"/>
    <s v="Standard"/>
    <s v="medium"/>
    <s v="medium"/>
    <n v="1151.96"/>
    <n v="649.49"/>
    <d v="1997-02-09T00:00:00"/>
    <n v="502.47"/>
    <s v="M"/>
    <n v="40"/>
    <d v="1999-10-29T00:00:00"/>
    <n v="20.695454953069508"/>
    <s v="General Manager"/>
    <s v="n/a"/>
    <s v="Affluent Customer"/>
    <s v="N"/>
    <s v="No"/>
    <n v="3"/>
    <m/>
  </r>
  <r>
    <n v="17395"/>
    <n v="91"/>
    <x v="2706"/>
    <d v="2017-08-09T00:00:00"/>
    <n v="143"/>
    <b v="1"/>
    <s v="Approved"/>
    <s v="Solex"/>
    <s v="Standard"/>
    <s v="medium"/>
    <s v="medium"/>
    <n v="100.35"/>
    <n v="75.260000000000005"/>
    <d v="1999-07-26T00:00:00"/>
    <n v="25.089999999999989"/>
    <s v="M"/>
    <n v="74"/>
    <d v="1999-11-04T00:00:00"/>
    <n v="20.679016596905122"/>
    <s v="VP Sales"/>
    <s v="Financial Services"/>
    <s v="Affluent Customer"/>
    <s v="N"/>
    <s v="No"/>
    <n v="2"/>
    <m/>
  </r>
  <r>
    <n v="18450"/>
    <n v="42"/>
    <x v="346"/>
    <d v="2017-08-09T00:00:00"/>
    <n v="143"/>
    <b v="1"/>
    <s v="Approved"/>
    <s v="OHM Cycles"/>
    <s v="Road"/>
    <s v="medium"/>
    <s v="small"/>
    <n v="1810"/>
    <n v="1610.9"/>
    <d v="2011-05-09T00:00:00"/>
    <n v="199.09999999999991"/>
    <s v="M"/>
    <n v="27"/>
    <d v="1963-10-07T00:00:00"/>
    <n v="56.780386459918823"/>
    <s v="Web Developer II"/>
    <s v="Manufacturing"/>
    <s v="Affluent Customer"/>
    <s v="N"/>
    <s v="Yes"/>
    <n v="19"/>
    <m/>
  </r>
  <r>
    <n v="18451"/>
    <n v="14"/>
    <x v="1468"/>
    <d v="2017-08-09T00:00:00"/>
    <n v="143"/>
    <b v="0"/>
    <s v="Approved"/>
    <s v="Trek Bicycles"/>
    <s v="Standard"/>
    <s v="medium"/>
    <s v="small"/>
    <n v="1386.84"/>
    <n v="1234.29"/>
    <d v="2003-08-05T00:00:00"/>
    <n v="152.54999999999995"/>
    <s v="F"/>
    <n v="66"/>
    <d v="1965-10-07T00:00:00"/>
    <n v="54.777646733891423"/>
    <s v="Pharmacist"/>
    <s v="Health"/>
    <s v="Mass Customer"/>
    <s v="N"/>
    <s v="No"/>
    <n v="19"/>
    <m/>
  </r>
  <r>
    <n v="18626"/>
    <n v="90"/>
    <x v="1906"/>
    <d v="2017-08-09T00:00:00"/>
    <n v="143"/>
    <b v="1"/>
    <s v="Approved"/>
    <s v="Norco Bicycles"/>
    <s v="Standard"/>
    <s v="low"/>
    <s v="medium"/>
    <n v="363.01"/>
    <n v="290.41000000000003"/>
    <d v="2005-05-10T00:00:00"/>
    <n v="72.599999999999966"/>
    <s v="F"/>
    <n v="11"/>
    <d v="1977-08-04T00:00:00"/>
    <n v="42.944770021562654"/>
    <s v="Engineer IV"/>
    <s v="Health"/>
    <s v="Mass Customer"/>
    <s v="N"/>
    <s v="No"/>
    <n v="8"/>
    <m/>
  </r>
  <r>
    <n v="19108"/>
    <n v="78"/>
    <x v="1898"/>
    <d v="2017-08-09T00:00:00"/>
    <n v="143"/>
    <b v="1"/>
    <s v="Approved"/>
    <s v="Giant Bicycles"/>
    <s v="Standard"/>
    <s v="medium"/>
    <s v="large"/>
    <n v="1765.3"/>
    <n v="709.48"/>
    <d v="2004-08-07T00:00:00"/>
    <n v="1055.82"/>
    <s v="F"/>
    <n v="12"/>
    <d v="1982-01-09T00:00:00"/>
    <n v="38.509153583206491"/>
    <n v="0"/>
    <s v="n/a"/>
    <s v="Mass Customer"/>
    <s v="N"/>
    <s v="Yes"/>
    <n v="7"/>
    <m/>
  </r>
  <r>
    <n v="19308"/>
    <n v="24"/>
    <x v="619"/>
    <d v="2017-08-09T00:00:00"/>
    <n v="143"/>
    <b v="0"/>
    <s v="Approved"/>
    <s v="Solex"/>
    <s v="Road"/>
    <s v="medium"/>
    <s v="large"/>
    <n v="1777.8"/>
    <n v="820.78"/>
    <d v="2011-05-07T00:00:00"/>
    <n v="957.02"/>
    <s v="F"/>
    <n v="72"/>
    <d v="1961-04-22T00:00:00"/>
    <n v="59.240660432521558"/>
    <s v="Nurse Practicioner"/>
    <s v="Health"/>
    <s v="Mass Customer"/>
    <s v="N"/>
    <s v="No"/>
    <n v="14"/>
    <m/>
  </r>
  <r>
    <n v="7949"/>
    <n v="0"/>
    <x v="3161"/>
    <d v="2017-09-08T00:00:00"/>
    <m/>
    <b v="0"/>
    <s v="Approved"/>
    <m/>
    <m/>
    <m/>
    <m/>
    <n v="1697.27"/>
    <m/>
    <m/>
    <m/>
    <m/>
    <m/>
    <m/>
    <m/>
    <m/>
    <m/>
    <m/>
    <m/>
    <m/>
    <m/>
    <m/>
  </r>
  <r>
    <n v="19552"/>
    <n v="64"/>
    <x v="1359"/>
    <d v="2017-08-09T00:00:00"/>
    <n v="143"/>
    <b v="0"/>
    <s v="Approved"/>
    <s v="Giant Bicycles"/>
    <s v="Standard"/>
    <s v="high"/>
    <s v="small"/>
    <n v="1977.36"/>
    <n v="1759.85"/>
    <d v="2011-08-24T00:00:00"/>
    <n v="217.51"/>
    <s v="M"/>
    <n v="13"/>
    <d v="1978-01-13T00:00:00"/>
    <n v="42.500934405124298"/>
    <s v="Nurse Practicioner"/>
    <s v="Financial Services"/>
    <s v="High Net Worth"/>
    <s v="N"/>
    <s v="No"/>
    <n v="9"/>
    <m/>
  </r>
  <r>
    <n v="19610"/>
    <n v="84"/>
    <x v="2768"/>
    <d v="2017-08-09T00:00:00"/>
    <n v="143"/>
    <b v="0"/>
    <s v="Approved"/>
    <s v="Trek Bicycles"/>
    <s v="Road"/>
    <s v="medium"/>
    <s v="medium"/>
    <n v="290.62"/>
    <n v="215.14"/>
    <d v="1993-04-20T00:00:00"/>
    <n v="75.480000000000018"/>
    <s v="M"/>
    <n v="38"/>
    <d v="1944-01-24T00:00:00"/>
    <n v="76.495454953069512"/>
    <s v="Tax Accountant"/>
    <s v="Manufacturing"/>
    <s v="Affluent Customer"/>
    <s v="N"/>
    <s v="Yes"/>
    <n v="8"/>
    <m/>
  </r>
  <r>
    <n v="19788"/>
    <n v="92"/>
    <x v="2208"/>
    <d v="2017-08-09T00:00:00"/>
    <n v="143"/>
    <b v="0"/>
    <s v="Approved"/>
    <s v="WeareA2B"/>
    <s v="Touring"/>
    <s v="medium"/>
    <s v="large"/>
    <n v="1890.39"/>
    <n v="260.14"/>
    <d v="1998-12-17T00:00:00"/>
    <n v="1630.25"/>
    <s v="F"/>
    <n v="59"/>
    <d v="1980-06-08T00:00:00"/>
    <n v="40.098194679096906"/>
    <s v="Executive Secretary"/>
    <s v="Argiculture"/>
    <s v="High Net Worth"/>
    <s v="N"/>
    <s v="Yes"/>
    <n v="6"/>
    <m/>
  </r>
  <r>
    <n v="1094"/>
    <n v="31"/>
    <x v="1750"/>
    <d v="2017-08-08T00:00:00"/>
    <n v="144"/>
    <b v="0"/>
    <s v="Approved"/>
    <s v="Giant Bicycles"/>
    <s v="Standard"/>
    <s v="medium"/>
    <s v="medium"/>
    <n v="230.91"/>
    <n v="173.18"/>
    <d v="1995-12-19T00:00:00"/>
    <n v="57.72999999999999"/>
    <s v="F"/>
    <n v="0"/>
    <d v="1985-04-09T00:00:00"/>
    <n v="35.259838514713344"/>
    <s v="Structural Engineer"/>
    <s v="Manufacturing"/>
    <s v="Mass Customer"/>
    <s v="N"/>
    <s v="Yes"/>
    <n v="5"/>
    <m/>
  </r>
  <r>
    <n v="1198"/>
    <n v="84"/>
    <x v="2221"/>
    <d v="2017-08-08T00:00:00"/>
    <n v="144"/>
    <b v="0"/>
    <s v="Approved"/>
    <s v="Trek Bicycles"/>
    <s v="Road"/>
    <s v="medium"/>
    <s v="medium"/>
    <n v="290.62"/>
    <n v="215.14"/>
    <d v="2015-08-02T00:00:00"/>
    <n v="75.480000000000018"/>
    <s v="M"/>
    <n v="95"/>
    <d v="1987-03-27T00:00:00"/>
    <n v="33.295454953069509"/>
    <s v="Assistant Professor"/>
    <s v="n/a"/>
    <s v="Affluent Customer"/>
    <s v="N"/>
    <s v="Yes"/>
    <n v="17"/>
    <m/>
  </r>
  <r>
    <n v="7955"/>
    <n v="74"/>
    <x v="2502"/>
    <d v="2017-02-27T00:00:00"/>
    <m/>
    <m/>
    <s v="Approved"/>
    <s v="WeareA2B"/>
    <s v="Standard"/>
    <s v="medium"/>
    <s v="medium"/>
    <n v="1762.96"/>
    <n v="950.52"/>
    <n v="40784"/>
    <m/>
    <m/>
    <m/>
    <m/>
    <m/>
    <m/>
    <m/>
    <m/>
    <m/>
    <m/>
    <m/>
    <m/>
  </r>
  <r>
    <n v="1364"/>
    <n v="36"/>
    <x v="1600"/>
    <d v="2017-08-08T00:00:00"/>
    <n v="144"/>
    <b v="1"/>
    <s v="Approved"/>
    <s v="Solex"/>
    <s v="Standard"/>
    <s v="low"/>
    <s v="medium"/>
    <n v="945.04"/>
    <n v="507.58"/>
    <d v="1995-12-19T00:00:00"/>
    <n v="437.46"/>
    <s v="F"/>
    <n v="1"/>
    <d v="1974-11-01T00:00:00"/>
    <n v="45.703674131151701"/>
    <s v="Geological Engineer"/>
    <s v="Manufacturing"/>
    <s v="Mass Customer"/>
    <s v="N"/>
    <s v="Yes"/>
    <n v="14"/>
    <m/>
  </r>
  <r>
    <n v="1606"/>
    <n v="40"/>
    <x v="1387"/>
    <d v="2017-08-08T00:00:00"/>
    <n v="144"/>
    <b v="1"/>
    <s v="Approved"/>
    <s v="OHM Cycles"/>
    <s v="Standard"/>
    <s v="high"/>
    <s v="medium"/>
    <n v="1458.17"/>
    <n v="874.9"/>
    <d v="2006-02-02T00:00:00"/>
    <n v="583.2700000000001"/>
    <s v="F"/>
    <n v="68"/>
    <d v="1978-02-04T00:00:00"/>
    <n v="42.440660432521561"/>
    <s v="Executive Secretary"/>
    <s v="Manufacturing"/>
    <s v="Mass Customer"/>
    <s v="N"/>
    <s v="No"/>
    <n v="6"/>
    <m/>
  </r>
  <r>
    <n v="1640"/>
    <n v="45"/>
    <x v="774"/>
    <d v="2017-08-08T00:00:00"/>
    <n v="144"/>
    <b v="0"/>
    <s v="Approved"/>
    <s v="Solex"/>
    <s v="Standard"/>
    <s v="medium"/>
    <s v="medium"/>
    <n v="441.49"/>
    <n v="84.99"/>
    <d v="1993-04-12T00:00:00"/>
    <n v="356.5"/>
    <s v="M"/>
    <n v="55"/>
    <d v="1984-08-18T00:00:00"/>
    <n v="35.900934405124303"/>
    <s v="Clinical Specialist"/>
    <s v="Health"/>
    <s v="Affluent Customer"/>
    <s v="N"/>
    <s v="Yes"/>
    <n v="12"/>
    <m/>
  </r>
  <r>
    <n v="1915"/>
    <n v="12"/>
    <x v="1161"/>
    <d v="2017-08-08T00:00:00"/>
    <n v="144"/>
    <b v="0"/>
    <s v="Approved"/>
    <s v="WeareA2B"/>
    <s v="Standard"/>
    <s v="medium"/>
    <s v="medium"/>
    <n v="1231.1500000000001"/>
    <n v="161.6"/>
    <d v="2004-08-17T00:00:00"/>
    <n v="1069.5500000000002"/>
    <s v="M"/>
    <n v="40"/>
    <d v="1957-05-22T00:00:00"/>
    <n v="63.161208377727043"/>
    <s v="Electrical Engineer"/>
    <s v="Manufacturing"/>
    <s v="Mass Customer"/>
    <s v="N"/>
    <s v="Yes"/>
    <n v="16"/>
    <m/>
  </r>
  <r>
    <n v="2050"/>
    <n v="20"/>
    <x v="1425"/>
    <d v="2017-08-08T00:00:00"/>
    <n v="144"/>
    <b v="1"/>
    <s v="Approved"/>
    <s v="Trek Bicycles"/>
    <s v="Standard"/>
    <s v="medium"/>
    <s v="small"/>
    <n v="1775.81"/>
    <n v="1580.47"/>
    <d v="1993-05-26T00:00:00"/>
    <n v="195.33999999999992"/>
    <s v="M"/>
    <n v="25"/>
    <d v="1974-09-20T00:00:00"/>
    <n v="45.818742624302381"/>
    <s v="Accounting Assistant II"/>
    <s v="IT"/>
    <s v="Mass Customer"/>
    <s v="N"/>
    <s v="Yes"/>
    <n v="19"/>
    <m/>
  </r>
  <r>
    <n v="2110"/>
    <n v="60"/>
    <x v="2427"/>
    <d v="2017-08-08T00:00:00"/>
    <n v="144"/>
    <b v="1"/>
    <s v="Approved"/>
    <s v="Giant Bicycles"/>
    <s v="Standard"/>
    <s v="high"/>
    <s v="small"/>
    <n v="1977.36"/>
    <n v="1759.85"/>
    <d v="2011-08-24T00:00:00"/>
    <n v="217.51"/>
    <s v="M"/>
    <n v="33"/>
    <d v="1962-12-19T00:00:00"/>
    <n v="57.58038645991882"/>
    <n v="0"/>
    <s v="Health"/>
    <s v="Mass Customer"/>
    <s v="N"/>
    <s v="No"/>
    <n v="20"/>
    <m/>
  </r>
  <r>
    <n v="2143"/>
    <n v="82"/>
    <x v="2352"/>
    <d v="2017-08-08T00:00:00"/>
    <n v="144"/>
    <b v="1"/>
    <s v="Approved"/>
    <s v="Norco Bicycles"/>
    <s v="Standard"/>
    <s v="high"/>
    <s v="medium"/>
    <n v="1148.6400000000001"/>
    <n v="689.18"/>
    <d v="2015-08-10T00:00:00"/>
    <n v="459.46000000000015"/>
    <s v="M"/>
    <n v="59"/>
    <d v="1997-07-28T00:00:00"/>
    <n v="22.95024947361745"/>
    <s v="Senior Cost Accountant"/>
    <s v="Financial Services"/>
    <s v="Mass Customer"/>
    <s v="N"/>
    <s v="No"/>
    <n v="5"/>
    <m/>
  </r>
  <r>
    <n v="2193"/>
    <n v="6"/>
    <x v="525"/>
    <d v="2017-08-08T00:00:00"/>
    <n v="144"/>
    <b v="1"/>
    <s v="Approved"/>
    <s v="OHM Cycles"/>
    <s v="Standard"/>
    <s v="high"/>
    <s v="medium"/>
    <n v="227.88"/>
    <n v="136.72999999999999"/>
    <d v="2003-02-07T00:00:00"/>
    <n v="91.15"/>
    <s v="M"/>
    <n v="55"/>
    <d v="1966-04-24T00:00:00"/>
    <n v="54.232441254439372"/>
    <s v="Senior Developer"/>
    <s v="Manufacturing"/>
    <s v="Mass Customer"/>
    <s v="N"/>
    <s v="No"/>
    <n v="15"/>
    <m/>
  </r>
  <r>
    <n v="2424"/>
    <n v="86"/>
    <x v="971"/>
    <d v="2017-08-08T00:00:00"/>
    <n v="144"/>
    <b v="0"/>
    <s v="Approved"/>
    <s v="OHM Cycles"/>
    <s v="Standard"/>
    <s v="medium"/>
    <s v="medium"/>
    <n v="235.63"/>
    <n v="125.07"/>
    <d v="2004-08-07T00:00:00"/>
    <n v="110.56"/>
    <s v="M"/>
    <n v="65"/>
    <d v="1999-11-24T00:00:00"/>
    <n v="20.624222076357178"/>
    <n v="0"/>
    <s v="n/a"/>
    <s v="Affluent Customer"/>
    <s v="N"/>
    <s v="No"/>
    <n v="1"/>
    <m/>
  </r>
  <r>
    <n v="3043"/>
    <n v="40"/>
    <x v="2430"/>
    <d v="2017-08-08T00:00:00"/>
    <n v="144"/>
    <b v="1"/>
    <s v="Approved"/>
    <s v="OHM Cycles"/>
    <s v="Standard"/>
    <s v="high"/>
    <s v="medium"/>
    <n v="1458.17"/>
    <n v="874.9"/>
    <d v="2007-12-11T00:00:00"/>
    <n v="583.2700000000001"/>
    <s v="F"/>
    <n v="29"/>
    <d v="1996-12-15T00:00:00"/>
    <n v="23.566687829781834"/>
    <n v="0"/>
    <s v="Retail"/>
    <s v="Affluent Customer"/>
    <s v="N"/>
    <s v="Yes"/>
    <n v="2"/>
    <m/>
  </r>
  <r>
    <n v="3622"/>
    <n v="48"/>
    <x v="1509"/>
    <d v="2017-08-08T00:00:00"/>
    <n v="144"/>
    <b v="1"/>
    <s v="Approved"/>
    <s v="WeareA2B"/>
    <s v="Standard"/>
    <s v="medium"/>
    <s v="medium"/>
    <n v="1762.96"/>
    <n v="950.52"/>
    <d v="2014-07-28T00:00:00"/>
    <n v="812.44"/>
    <s v="M"/>
    <n v="63"/>
    <d v="1994-01-26T00:00:00"/>
    <n v="26.454359062658547"/>
    <s v="VP Quality Control"/>
    <s v="n/a"/>
    <s v="Affluent Customer"/>
    <s v="N"/>
    <s v="No"/>
    <n v="1"/>
    <m/>
  </r>
  <r>
    <n v="3995"/>
    <n v="80"/>
    <x v="964"/>
    <d v="2017-08-08T00:00:00"/>
    <n v="144"/>
    <b v="0"/>
    <s v="Approved"/>
    <s v="Trek Bicycles"/>
    <s v="Standard"/>
    <s v="medium"/>
    <s v="large"/>
    <n v="1469.44"/>
    <n v="596.54999999999995"/>
    <d v="2012-05-18T00:00:00"/>
    <n v="872.8900000000001"/>
    <s v="F"/>
    <n v="62"/>
    <d v="1994-03-19T00:00:00"/>
    <n v="26.311893309233888"/>
    <s v="Payment Adjustment Coordinator"/>
    <s v="Manufacturing"/>
    <s v="High Net Worth"/>
    <s v="N"/>
    <s v="Yes"/>
    <n v="3"/>
    <m/>
  </r>
  <r>
    <n v="4120"/>
    <n v="2"/>
    <x v="752"/>
    <d v="2017-08-08T00:00:00"/>
    <n v="144"/>
    <b v="1"/>
    <s v="Approved"/>
    <s v="Solex"/>
    <s v="Standard"/>
    <s v="medium"/>
    <s v="medium"/>
    <n v="71.489999999999995"/>
    <n v="53.62"/>
    <d v="2012-09-15T00:00:00"/>
    <n v="17.869999999999997"/>
    <s v="F"/>
    <n v="28"/>
    <d v="1961-10-29T00:00:00"/>
    <n v="58.720112487316079"/>
    <s v="VP Marketing"/>
    <s v="Financial Services"/>
    <s v="Mass Customer"/>
    <s v="N"/>
    <s v="Yes"/>
    <n v="9"/>
    <m/>
  </r>
  <r>
    <n v="4982"/>
    <n v="29"/>
    <x v="2736"/>
    <d v="2017-08-08T00:00:00"/>
    <n v="144"/>
    <b v="0"/>
    <s v="Approved"/>
    <s v="Norco Bicycles"/>
    <s v="Road"/>
    <s v="medium"/>
    <s v="medium"/>
    <n v="543.39"/>
    <n v="407.54"/>
    <d v="2016-11-22T00:00:00"/>
    <n v="135.84999999999997"/>
    <s v="F"/>
    <n v="91"/>
    <d v="1973-02-18T00:00:00"/>
    <n v="47.405043994165396"/>
    <s v="Social Worker"/>
    <s v="Health"/>
    <s v="Mass Customer"/>
    <s v="N"/>
    <s v="No"/>
    <n v="7"/>
    <m/>
  </r>
  <r>
    <n v="6411"/>
    <n v="5"/>
    <x v="3162"/>
    <d v="2017-08-08T00:00:00"/>
    <n v="144"/>
    <b v="1"/>
    <s v="Approved"/>
    <s v="Giant Bicycles"/>
    <s v="Standard"/>
    <s v="high"/>
    <s v="medium"/>
    <n v="1129.1300000000001"/>
    <n v="677.48"/>
    <d v="2005-08-09T00:00:00"/>
    <n v="451.65000000000009"/>
    <s v="F"/>
    <n v="2"/>
    <d v="1979-06-11T00:00:00"/>
    <n v="41.092715227042106"/>
    <s v="Electrical Engineer"/>
    <s v="Manufacturing"/>
    <s v="High Net Worth"/>
    <s v="N"/>
    <s v="No"/>
    <n v="11"/>
    <m/>
  </r>
  <r>
    <n v="6454"/>
    <n v="1"/>
    <x v="114"/>
    <d v="2017-08-08T00:00:00"/>
    <n v="144"/>
    <b v="1"/>
    <s v="Approved"/>
    <s v="Giant Bicycles"/>
    <s v="Touring"/>
    <s v="medium"/>
    <s v="large"/>
    <n v="1873.97"/>
    <n v="863.95"/>
    <d v="2013-09-16T00:00:00"/>
    <n v="1010.02"/>
    <s v="F"/>
    <n v="33"/>
    <d v="1970-01-18T00:00:00"/>
    <n v="50.492715227042112"/>
    <s v="Account Coordinator"/>
    <s v="n/a"/>
    <s v="High Net Worth"/>
    <s v="N"/>
    <s v="Yes"/>
    <n v="17"/>
    <m/>
  </r>
  <r>
    <n v="6458"/>
    <n v="60"/>
    <x v="3058"/>
    <d v="2017-08-08T00:00:00"/>
    <n v="144"/>
    <b v="0"/>
    <s v="Approved"/>
    <s v="Giant Bicycles"/>
    <s v="Standard"/>
    <s v="high"/>
    <s v="small"/>
    <n v="1977.36"/>
    <n v="1759.85"/>
    <d v="2001-11-25T00:00:00"/>
    <n v="217.51"/>
    <s v="M"/>
    <n v="2"/>
    <d v="1985-01-26T00:00:00"/>
    <n v="35.45983851471334"/>
    <s v="Human Resources Manager"/>
    <s v="Retail"/>
    <s v="Mass Customer"/>
    <s v="N"/>
    <s v="Yes"/>
    <n v="17"/>
    <m/>
  </r>
  <r>
    <n v="7973"/>
    <n v="33"/>
    <x v="641"/>
    <d v="2017-12-10T00:00:00"/>
    <m/>
    <b v="0"/>
    <s v="Cancelled"/>
    <s v="OHM Cycles"/>
    <s v="Road"/>
    <s v="medium"/>
    <s v="small"/>
    <n v="1810"/>
    <n v="1610.9"/>
    <n v="34071"/>
    <m/>
    <m/>
    <m/>
    <m/>
    <m/>
    <m/>
    <m/>
    <m/>
    <m/>
    <m/>
    <m/>
    <m/>
  </r>
  <r>
    <n v="7974"/>
    <n v="34"/>
    <x v="1469"/>
    <d v="2017-02-17T00:00:00"/>
    <m/>
    <m/>
    <s v="Approved"/>
    <s v="Norco Bicycles"/>
    <s v="Road"/>
    <s v="high"/>
    <s v="large"/>
    <n v="774.53"/>
    <n v="464.72"/>
    <n v="40336"/>
    <m/>
    <m/>
    <m/>
    <m/>
    <m/>
    <m/>
    <m/>
    <m/>
    <m/>
    <m/>
    <m/>
    <m/>
  </r>
  <r>
    <n v="6565"/>
    <n v="60"/>
    <x v="3121"/>
    <d v="2017-08-08T00:00:00"/>
    <n v="144"/>
    <b v="1"/>
    <s v="Approved"/>
    <s v="Giant Bicycles"/>
    <s v="Standard"/>
    <s v="high"/>
    <s v="small"/>
    <n v="1977.36"/>
    <n v="1759.85"/>
    <d v="2014-07-28T00:00:00"/>
    <n v="217.51"/>
    <s v="M"/>
    <n v="16"/>
    <d v="1977-05-28T00:00:00"/>
    <n v="43.131071391425671"/>
    <s v="Recruiting Manager"/>
    <s v="Financial Services"/>
    <s v="Affluent Customer"/>
    <s v="N"/>
    <s v="No"/>
    <n v="21"/>
    <m/>
  </r>
  <r>
    <n v="6970"/>
    <n v="34"/>
    <x v="696"/>
    <d v="2017-08-08T00:00:00"/>
    <n v="144"/>
    <b v="1"/>
    <s v="Approved"/>
    <s v="WeareA2B"/>
    <s v="Standard"/>
    <s v="medium"/>
    <s v="medium"/>
    <n v="1231.1500000000001"/>
    <n v="161.6"/>
    <d v="2004-08-17T00:00:00"/>
    <n v="1069.5500000000002"/>
    <s v="F"/>
    <n v="23"/>
    <d v="1974-11-08T00:00:00"/>
    <n v="45.684496048959915"/>
    <s v="Statistician III"/>
    <s v="Manufacturing"/>
    <s v="High Net Worth"/>
    <s v="N"/>
    <s v="No"/>
    <n v="20"/>
    <m/>
  </r>
  <r>
    <n v="7132"/>
    <n v="7"/>
    <x v="3163"/>
    <d v="2017-08-08T00:00:00"/>
    <n v="144"/>
    <b v="1"/>
    <s v="Approved"/>
    <s v="Trek Bicycles"/>
    <s v="Road"/>
    <s v="low"/>
    <s v="medium"/>
    <n v="980.37"/>
    <n v="234.43"/>
    <d v="2004-09-28T00:00:00"/>
    <n v="745.94"/>
    <s v="F"/>
    <n v="65"/>
    <d v="1961-02-18T00:00:00"/>
    <n v="59.413263172247589"/>
    <n v="0"/>
    <s v="Financial Services"/>
    <s v="Affluent Customer"/>
    <s v="N"/>
    <s v="No"/>
    <n v="8"/>
    <m/>
  </r>
  <r>
    <n v="7240"/>
    <n v="32"/>
    <x v="2789"/>
    <d v="2017-08-08T00:00:00"/>
    <n v="144"/>
    <b v="0"/>
    <s v="Approved"/>
    <s v="Giant Bicycles"/>
    <s v="Standard"/>
    <s v="medium"/>
    <s v="medium"/>
    <n v="642.70000000000005"/>
    <n v="211.37"/>
    <d v="2010-06-07T00:00:00"/>
    <n v="431.33000000000004"/>
    <s v="M"/>
    <n v="78"/>
    <d v="1966-06-13T00:00:00"/>
    <n v="54.095454953069506"/>
    <n v="0"/>
    <s v="Health"/>
    <s v="Mass Customer"/>
    <s v="N"/>
    <s v="Yes"/>
    <n v="16"/>
    <m/>
  </r>
  <r>
    <n v="8562"/>
    <n v="33"/>
    <x v="3164"/>
    <d v="2017-08-08T00:00:00"/>
    <n v="144"/>
    <b v="0"/>
    <s v="Approved"/>
    <s v="Giant Bicycles"/>
    <s v="Standard"/>
    <s v="medium"/>
    <s v="small"/>
    <n v="1311.44"/>
    <n v="1167.18"/>
    <d v="1992-10-11T00:00:00"/>
    <n v="144.26"/>
    <s v="F"/>
    <n v="71"/>
    <d v="1967-07-21T00:00:00"/>
    <n v="52.991345364028412"/>
    <n v="0"/>
    <s v="Entertainment"/>
    <s v="Affluent Customer"/>
    <s v="N"/>
    <s v="No"/>
    <n v="17"/>
    <m/>
  </r>
  <r>
    <n v="8709"/>
    <n v="73"/>
    <x v="3145"/>
    <d v="2017-08-08T00:00:00"/>
    <n v="144"/>
    <b v="1"/>
    <s v="Approved"/>
    <s v="Solex"/>
    <s v="Standard"/>
    <s v="medium"/>
    <s v="medium"/>
    <n v="1945.43"/>
    <n v="333.18"/>
    <d v="2002-08-31T00:00:00"/>
    <n v="1612.25"/>
    <s v="F"/>
    <n v="94"/>
    <d v="1987-11-11T00:00:00"/>
    <n v="32.668057692795536"/>
    <s v="Professor"/>
    <s v="Retail"/>
    <s v="Mass Customer"/>
    <s v="N"/>
    <s v="No"/>
    <n v="12"/>
    <m/>
  </r>
  <r>
    <n v="7981"/>
    <n v="12"/>
    <x v="1704"/>
    <d v="2017-06-09T00:00:00"/>
    <m/>
    <b v="1"/>
    <s v="Cancelled"/>
    <s v="WeareA2B"/>
    <s v="Standard"/>
    <s v="medium"/>
    <s v="medium"/>
    <n v="1231.1500000000001"/>
    <n v="161.6"/>
    <n v="38216"/>
    <m/>
    <m/>
    <m/>
    <m/>
    <m/>
    <m/>
    <m/>
    <m/>
    <m/>
    <m/>
    <m/>
    <m/>
  </r>
  <r>
    <n v="8778"/>
    <n v="6"/>
    <x v="2099"/>
    <d v="2017-08-08T00:00:00"/>
    <n v="144"/>
    <b v="1"/>
    <s v="Approved"/>
    <s v="Solex"/>
    <s v="Standard"/>
    <s v="high"/>
    <s v="medium"/>
    <n v="748.17"/>
    <n v="448.9"/>
    <d v="1991-11-10T00:00:00"/>
    <n v="299.27"/>
    <s v="M"/>
    <n v="21"/>
    <d v="1962-02-12T00:00:00"/>
    <n v="58.429701528411975"/>
    <s v="Assistant Professor"/>
    <s v="Manufacturing"/>
    <s v="High Net Worth"/>
    <s v="N"/>
    <s v="No"/>
    <n v="5"/>
    <m/>
  </r>
  <r>
    <n v="9517"/>
    <n v="62"/>
    <x v="1915"/>
    <d v="2017-08-08T00:00:00"/>
    <n v="144"/>
    <b v="0"/>
    <s v="Approved"/>
    <s v="Solex"/>
    <s v="Standard"/>
    <s v="medium"/>
    <s v="medium"/>
    <n v="478.16"/>
    <n v="298.72000000000003"/>
    <d v="2012-05-18T00:00:00"/>
    <n v="179.44"/>
    <s v="U"/>
    <n v="32"/>
    <d v="1899-12-30T00:00:00"/>
    <n v="0"/>
    <s v="Software Test Engineer IV"/>
    <s v="IT"/>
    <s v="Mass Customer"/>
    <s v="N"/>
    <s v="Yes"/>
    <n v="0"/>
    <m/>
  </r>
  <r>
    <n v="10027"/>
    <n v="3"/>
    <x v="3079"/>
    <d v="2017-08-08T00:00:00"/>
    <n v="144"/>
    <b v="0"/>
    <s v="Approved"/>
    <s v="Trek Bicycles"/>
    <s v="Standard"/>
    <s v="medium"/>
    <s v="large"/>
    <n v="2091.4699999999998"/>
    <n v="388.92"/>
    <d v="2002-08-31T00:00:00"/>
    <n v="1702.5499999999997"/>
    <s v="U"/>
    <n v="13"/>
    <d v="1899-12-30T00:00:00"/>
    <n v="0"/>
    <s v="Assistant Manager"/>
    <s v="IT"/>
    <s v="Mass Customer"/>
    <s v="N"/>
    <s v="No"/>
    <n v="0"/>
    <m/>
  </r>
  <r>
    <n v="10165"/>
    <n v="0"/>
    <x v="92"/>
    <d v="2017-08-08T00:00:00"/>
    <n v="144"/>
    <b v="1"/>
    <s v="Approved"/>
    <s v="OHM Cycles"/>
    <s v="Road"/>
    <s v="high"/>
    <s v="large"/>
    <n v="12.01"/>
    <n v="7.21"/>
    <d v="2009-03-08T00:00:00"/>
    <n v="4.8"/>
    <s v="M"/>
    <n v="51"/>
    <d v="1986-03-12T00:00:00"/>
    <n v="34.336550843480467"/>
    <s v="Nurse"/>
    <s v="n/a"/>
    <s v="High Net Worth"/>
    <s v="N"/>
    <s v="Yes"/>
    <n v="11"/>
    <m/>
  </r>
  <r>
    <n v="10391"/>
    <n v="74"/>
    <x v="897"/>
    <d v="2017-08-08T00:00:00"/>
    <n v="144"/>
    <b v="0"/>
    <s v="Approved"/>
    <s v="WeareA2B"/>
    <s v="Standard"/>
    <s v="medium"/>
    <s v="medium"/>
    <n v="1228.07"/>
    <n v="400.91"/>
    <d v="1997-01-25T00:00:00"/>
    <n v="827.15999999999985"/>
    <s v="F"/>
    <n v="45"/>
    <d v="1995-09-12T00:00:00"/>
    <n v="24.826961802384574"/>
    <n v="0"/>
    <s v="Manufacturing"/>
    <s v="Mass Customer"/>
    <s v="N"/>
    <s v="Yes"/>
    <n v="11"/>
    <m/>
  </r>
  <r>
    <n v="10648"/>
    <n v="82"/>
    <x v="785"/>
    <d v="2017-08-08T00:00:00"/>
    <n v="144"/>
    <b v="0"/>
    <s v="Approved"/>
    <s v="Norco Bicycles"/>
    <s v="Standard"/>
    <s v="high"/>
    <s v="medium"/>
    <n v="1148.6400000000001"/>
    <n v="689.18"/>
    <d v="2015-08-10T00:00:00"/>
    <n v="459.46000000000015"/>
    <s v="M"/>
    <n v="94"/>
    <d v="1964-03-12T00:00:00"/>
    <n v="56.350249473617453"/>
    <s v="Statistician II"/>
    <s v="Property"/>
    <s v="Affluent Customer"/>
    <s v="N"/>
    <s v="No"/>
    <n v="15"/>
    <m/>
  </r>
  <r>
    <n v="7988"/>
    <n v="20"/>
    <x v="774"/>
    <d v="2017-11-06T00:00:00"/>
    <m/>
    <b v="1"/>
    <s v="Cancelled"/>
    <s v="Trek Bicycles"/>
    <s v="Standard"/>
    <s v="medium"/>
    <s v="small"/>
    <n v="1775.81"/>
    <n v="1580.47"/>
    <n v="40670"/>
    <m/>
    <m/>
    <m/>
    <m/>
    <m/>
    <m/>
    <m/>
    <m/>
    <m/>
    <m/>
    <m/>
    <m/>
  </r>
  <r>
    <n v="10742"/>
    <n v="85"/>
    <x v="2684"/>
    <d v="2017-08-08T00:00:00"/>
    <n v="144"/>
    <b v="1"/>
    <s v="Approved"/>
    <s v="WeareA2B"/>
    <s v="Standard"/>
    <s v="medium"/>
    <s v="medium"/>
    <n v="1228.07"/>
    <n v="400.91"/>
    <d v="1991-07-10T00:00:00"/>
    <n v="827.15999999999985"/>
    <s v="F"/>
    <n v="73"/>
    <d v="1970-09-06T00:00:00"/>
    <n v="49.859838514713338"/>
    <s v="Dental Hygienist"/>
    <s v="Health"/>
    <s v="High Net Worth"/>
    <s v="N"/>
    <s v="Yes"/>
    <n v="10"/>
    <m/>
  </r>
  <r>
    <n v="10776"/>
    <n v="38"/>
    <x v="414"/>
    <d v="2017-08-08T00:00:00"/>
    <n v="144"/>
    <b v="1"/>
    <s v="Approved"/>
    <s v="Trek Bicycles"/>
    <s v="Standard"/>
    <s v="medium"/>
    <s v="large"/>
    <n v="2091.4699999999998"/>
    <n v="388.92"/>
    <d v="2012-09-15T00:00:00"/>
    <n v="1702.5499999999997"/>
    <s v="F"/>
    <n v="46"/>
    <d v="1979-08-02T00:00:00"/>
    <n v="40.950249473617454"/>
    <s v="Data Coordiator"/>
    <s v="Health"/>
    <s v="High Net Worth"/>
    <s v="N"/>
    <s v="No"/>
    <n v="15"/>
    <m/>
  </r>
  <r>
    <n v="11424"/>
    <n v="94"/>
    <x v="3165"/>
    <d v="2017-08-08T00:00:00"/>
    <n v="144"/>
    <b v="0"/>
    <s v="Approved"/>
    <s v="Giant Bicycles"/>
    <s v="Standard"/>
    <s v="medium"/>
    <s v="large"/>
    <n v="1635.3"/>
    <n v="993.66"/>
    <d v="2016-03-29T00:00:00"/>
    <n v="641.64"/>
    <s v="M"/>
    <n v="22"/>
    <d v="1993-04-13T00:00:00"/>
    <n v="27.243400158548958"/>
    <s v="Database Administrator IV"/>
    <s v="Retail"/>
    <s v="Mass Customer"/>
    <s v="N"/>
    <s v="Yes"/>
    <n v="4"/>
    <m/>
  </r>
  <r>
    <n v="11462"/>
    <n v="88"/>
    <x v="1080"/>
    <d v="2017-08-08T00:00:00"/>
    <n v="144"/>
    <b v="1"/>
    <s v="Approved"/>
    <s v="Norco Bicycles"/>
    <s v="Standard"/>
    <s v="medium"/>
    <s v="medium"/>
    <n v="1198.46"/>
    <n v="381.1"/>
    <d v="2013-06-09T00:00:00"/>
    <n v="817.36"/>
    <s v="M"/>
    <n v="8"/>
    <d v="1970-04-13T00:00:00"/>
    <n v="50.259838514713344"/>
    <s v="Programmer I"/>
    <s v="Manufacturing"/>
    <s v="Mass Customer"/>
    <s v="N"/>
    <s v="Yes"/>
    <n v="15"/>
    <m/>
  </r>
  <r>
    <n v="12851"/>
    <n v="58"/>
    <x v="1839"/>
    <d v="2017-08-08T00:00:00"/>
    <n v="144"/>
    <b v="1"/>
    <s v="Approved"/>
    <s v="OHM Cycles"/>
    <s v="Standard"/>
    <s v="medium"/>
    <s v="medium"/>
    <n v="912.52"/>
    <n v="141.4"/>
    <d v="2015-10-18T00:00:00"/>
    <n v="771.12"/>
    <s v="F"/>
    <n v="18"/>
    <d v="1976-04-29T00:00:00"/>
    <n v="44.210523446220193"/>
    <s v="Engineer III"/>
    <s v="Health"/>
    <s v="Mass Customer"/>
    <s v="N"/>
    <s v="No"/>
    <n v="15"/>
    <m/>
  </r>
  <r>
    <n v="12880"/>
    <n v="35"/>
    <x v="587"/>
    <d v="2017-08-08T00:00:00"/>
    <n v="144"/>
    <b v="1"/>
    <s v="Approved"/>
    <s v="Giant Bicycles"/>
    <s v="Standard"/>
    <s v="medium"/>
    <s v="medium"/>
    <n v="1403.5"/>
    <n v="954.82"/>
    <d v="2016-11-14T00:00:00"/>
    <n v="448.67999999999995"/>
    <s v="F"/>
    <n v="71"/>
    <d v="1969-08-12T00:00:00"/>
    <n v="50.928331665398275"/>
    <s v="Chief Design Engineer"/>
    <s v="Retail"/>
    <s v="High Net Worth"/>
    <s v="N"/>
    <s v="No"/>
    <n v="12"/>
    <m/>
  </r>
  <r>
    <n v="13175"/>
    <n v="58"/>
    <x v="70"/>
    <d v="2017-08-08T00:00:00"/>
    <n v="144"/>
    <b v="1"/>
    <s v="Approved"/>
    <s v="OHM Cycles"/>
    <s v="Standard"/>
    <s v="medium"/>
    <s v="medium"/>
    <n v="912.52"/>
    <n v="141.4"/>
    <d v="2015-10-18T00:00:00"/>
    <n v="771.12"/>
    <s v="M"/>
    <n v="2"/>
    <d v="1967-12-03T00:00:00"/>
    <n v="52.621482350329778"/>
    <s v="Compensation Analyst"/>
    <s v="Financial Services"/>
    <s v="Affluent Customer"/>
    <s v="N"/>
    <s v="No"/>
    <n v="17"/>
    <m/>
  </r>
  <r>
    <n v="13554"/>
    <n v="86"/>
    <x v="1913"/>
    <d v="2017-08-08T00:00:00"/>
    <n v="144"/>
    <b v="1"/>
    <s v="Approved"/>
    <s v="OHM Cycles"/>
    <s v="Standard"/>
    <s v="medium"/>
    <s v="medium"/>
    <n v="235.63"/>
    <n v="125.07"/>
    <d v="2004-08-07T00:00:00"/>
    <n v="110.56"/>
    <s v="F"/>
    <n v="67"/>
    <d v="1996-03-12T00:00:00"/>
    <n v="24.328331665398274"/>
    <s v="Automation Specialist III"/>
    <s v="Manufacturing"/>
    <s v="Affluent Customer"/>
    <s v="N"/>
    <s v="No"/>
    <n v="3"/>
    <m/>
  </r>
  <r>
    <n v="13586"/>
    <n v="100"/>
    <x v="1907"/>
    <d v="2017-08-08T00:00:00"/>
    <n v="144"/>
    <b v="1"/>
    <s v="Approved"/>
    <s v="Trek Bicycles"/>
    <s v="Standard"/>
    <s v="medium"/>
    <s v="small"/>
    <n v="1386.84"/>
    <n v="1234.29"/>
    <d v="1994-09-09T00:00:00"/>
    <n v="152.54999999999995"/>
    <s v="M"/>
    <n v="88"/>
    <d v="1976-05-17T00:00:00"/>
    <n v="44.161208377727043"/>
    <s v="Nurse Practicioner"/>
    <s v="Manufacturing"/>
    <s v="High Net Worth"/>
    <s v="N"/>
    <s v="Yes"/>
    <n v="12"/>
    <m/>
  </r>
  <r>
    <n v="7998"/>
    <n v="21"/>
    <x v="1109"/>
    <d v="2017-06-18T00:00:00"/>
    <m/>
    <m/>
    <s v="Approved"/>
    <s v="Solex"/>
    <s v="Standard"/>
    <s v="medium"/>
    <s v="large"/>
    <n v="1071.23"/>
    <n v="380.74"/>
    <n v="35160"/>
    <m/>
    <m/>
    <m/>
    <m/>
    <m/>
    <m/>
    <m/>
    <m/>
    <m/>
    <m/>
    <m/>
    <m/>
  </r>
  <r>
    <n v="13920"/>
    <n v="14"/>
    <x v="2053"/>
    <d v="2017-08-08T00:00:00"/>
    <n v="144"/>
    <b v="1"/>
    <s v="Approved"/>
    <s v="Trek Bicycles"/>
    <s v="Standard"/>
    <s v="medium"/>
    <s v="small"/>
    <n v="1386.84"/>
    <n v="1234.29"/>
    <d v="2003-08-05T00:00:00"/>
    <n v="152.54999999999995"/>
    <s v="F"/>
    <n v="2"/>
    <d v="1954-01-15T00:00:00"/>
    <n v="66.511893309233884"/>
    <s v="Desktop Support Technician"/>
    <s v="IT"/>
    <s v="Mass Customer"/>
    <s v="N"/>
    <s v="No"/>
    <n v="5"/>
    <m/>
  </r>
  <r>
    <n v="14464"/>
    <n v="64"/>
    <x v="274"/>
    <d v="2017-08-08T00:00:00"/>
    <n v="144"/>
    <b v="1"/>
    <s v="Approved"/>
    <s v="Trek Bicycles"/>
    <s v="Standard"/>
    <s v="medium"/>
    <s v="large"/>
    <n v="1469.44"/>
    <n v="596.54999999999995"/>
    <d v="2012-05-18T00:00:00"/>
    <n v="872.8900000000001"/>
    <s v="M"/>
    <n v="46"/>
    <d v="1977-07-03T00:00:00"/>
    <n v="43.03244125443937"/>
    <s v="Business Systems Development Analyst"/>
    <s v="n/a"/>
    <s v="Mass Customer"/>
    <s v="N"/>
    <s v="No"/>
    <n v="18"/>
    <m/>
  </r>
  <r>
    <n v="14918"/>
    <n v="63"/>
    <x v="31"/>
    <d v="2017-08-08T00:00:00"/>
    <n v="144"/>
    <b v="0"/>
    <s v="Approved"/>
    <s v="Solex"/>
    <s v="Standard"/>
    <s v="medium"/>
    <s v="medium"/>
    <n v="1483.2"/>
    <n v="99.59"/>
    <d v="1998-12-17T00:00:00"/>
    <n v="1383.6100000000001"/>
    <s v="U"/>
    <n v="16"/>
    <d v="1899-12-30T00:00:00"/>
    <n v="0"/>
    <s v="Civil Engineer"/>
    <s v="Manufacturing"/>
    <s v="Affluent Customer"/>
    <s v="N"/>
    <s v="No"/>
    <n v="0"/>
    <m/>
  </r>
  <r>
    <n v="15239"/>
    <n v="40"/>
    <x v="3166"/>
    <d v="2017-08-08T00:00:00"/>
    <n v="144"/>
    <b v="1"/>
    <s v="Approved"/>
    <s v="OHM Cycles"/>
    <s v="Standard"/>
    <s v="high"/>
    <s v="medium"/>
    <n v="1458.17"/>
    <n v="874.9"/>
    <d v="2006-02-02T00:00:00"/>
    <n v="583.2700000000001"/>
    <s v="F"/>
    <n v="31"/>
    <d v="1997-07-11T00:00:00"/>
    <n v="22.996824816083205"/>
    <s v="Librarian"/>
    <s v="Entertainment"/>
    <s v="Mass Customer"/>
    <s v="N"/>
    <s v="No"/>
    <n v="1"/>
    <m/>
  </r>
  <r>
    <n v="15686"/>
    <n v="80"/>
    <x v="1195"/>
    <d v="2017-08-08T00:00:00"/>
    <n v="144"/>
    <b v="1"/>
    <s v="Approved"/>
    <s v="OHM Cycles"/>
    <s v="Touring"/>
    <s v="low"/>
    <s v="medium"/>
    <n v="1073.07"/>
    <n v="933.84"/>
    <d v="1997-01-25T00:00:00"/>
    <n v="139.2299999999999"/>
    <s v="M"/>
    <n v="1"/>
    <d v="1964-07-28T00:00:00"/>
    <n v="55.972167281836626"/>
    <s v="Operator"/>
    <s v="Telecommunications"/>
    <s v="Affluent Customer"/>
    <s v="N"/>
    <s v="No"/>
    <n v="4"/>
    <m/>
  </r>
  <r>
    <n v="15688"/>
    <n v="81"/>
    <x v="2184"/>
    <d v="2017-08-08T00:00:00"/>
    <n v="144"/>
    <b v="1"/>
    <s v="Approved"/>
    <s v="Norco Bicycles"/>
    <s v="Standard"/>
    <s v="medium"/>
    <s v="small"/>
    <n v="586.45000000000005"/>
    <n v="521.94000000000005"/>
    <d v="1991-07-10T00:00:00"/>
    <n v="64.509999999999991"/>
    <s v="F"/>
    <n v="58"/>
    <d v="1997-08-20T00:00:00"/>
    <n v="22.887235774987314"/>
    <s v="Product Engineer"/>
    <s v="n/a"/>
    <s v="Mass Customer"/>
    <s v="N"/>
    <s v="Yes"/>
    <n v="1"/>
    <m/>
  </r>
  <r>
    <n v="15988"/>
    <n v="41"/>
    <x v="1170"/>
    <d v="2017-08-08T00:00:00"/>
    <n v="144"/>
    <b v="1"/>
    <s v="Approved"/>
    <s v="Norco Bicycles"/>
    <s v="Standard"/>
    <s v="low"/>
    <s v="medium"/>
    <n v="958.74"/>
    <n v="748.9"/>
    <d v="2005-12-07T00:00:00"/>
    <n v="209.84000000000003"/>
    <s v="F"/>
    <n v="20"/>
    <d v="1972-05-21T00:00:00"/>
    <n v="48.15298919964485"/>
    <s v="Technical Writer"/>
    <s v="Retail"/>
    <s v="High Net Worth"/>
    <s v="N"/>
    <s v="No"/>
    <n v="10"/>
    <m/>
  </r>
  <r>
    <n v="16465"/>
    <n v="16"/>
    <x v="647"/>
    <d v="2017-08-08T00:00:00"/>
    <n v="144"/>
    <b v="1"/>
    <s v="Approved"/>
    <s v="Norco Bicycles"/>
    <s v="Standard"/>
    <s v="high"/>
    <s v="small"/>
    <n v="1661.92"/>
    <n v="1479.11"/>
    <d v="1994-09-09T00:00:00"/>
    <n v="182.81000000000017"/>
    <s v="M"/>
    <n v="18"/>
    <d v="1965-10-14T00:00:00"/>
    <n v="54.758468651699644"/>
    <s v="Professor"/>
    <s v="Telecommunications"/>
    <s v="Affluent Customer"/>
    <s v="N"/>
    <s v="No"/>
    <n v="10"/>
    <m/>
  </r>
  <r>
    <n v="16499"/>
    <n v="85"/>
    <x v="2332"/>
    <d v="2017-08-08T00:00:00"/>
    <n v="144"/>
    <b v="0"/>
    <s v="Approved"/>
    <s v="WeareA2B"/>
    <s v="Standard"/>
    <s v="medium"/>
    <s v="medium"/>
    <n v="752.64"/>
    <n v="205.36"/>
    <d v="2015-08-02T00:00:00"/>
    <n v="547.28"/>
    <s v="F"/>
    <n v="60"/>
    <d v="1978-10-18T00:00:00"/>
    <n v="41.739290569507865"/>
    <s v="Chemical Engineer"/>
    <s v="Manufacturing"/>
    <s v="Mass Customer"/>
    <s v="N"/>
    <s v="No"/>
    <n v="10"/>
    <m/>
  </r>
  <r>
    <n v="17078"/>
    <n v="50"/>
    <x v="2841"/>
    <d v="2017-08-08T00:00:00"/>
    <n v="144"/>
    <b v="0"/>
    <s v="Approved"/>
    <s v="WeareA2B"/>
    <s v="Standard"/>
    <s v="medium"/>
    <s v="small"/>
    <n v="175.89"/>
    <n v="131.91999999999999"/>
    <d v="2009-04-12T00:00:00"/>
    <n v="43.97"/>
    <s v="F"/>
    <n v="54"/>
    <d v="1973-03-26T00:00:00"/>
    <n v="47.306413857179095"/>
    <s v="Financial Analyst"/>
    <s v="Financial Services"/>
    <s v="Mass Customer"/>
    <s v="N"/>
    <s v="Yes"/>
    <n v="5"/>
    <m/>
  </r>
  <r>
    <n v="17200"/>
    <n v="89"/>
    <x v="995"/>
    <d v="2017-08-08T00:00:00"/>
    <n v="144"/>
    <b v="1"/>
    <s v="Approved"/>
    <s v="WeareA2B"/>
    <s v="Touring"/>
    <s v="medium"/>
    <s v="large"/>
    <n v="1362.99"/>
    <n v="57.74"/>
    <d v="2016-03-29T00:00:00"/>
    <n v="1305.25"/>
    <s v="M"/>
    <n v="51"/>
    <d v="1967-02-02T00:00:00"/>
    <n v="53.454359062658547"/>
    <s v="Structural Engineer"/>
    <s v="Telecommunications"/>
    <s v="Affluent Customer"/>
    <s v="N"/>
    <s v="Yes"/>
    <n v="11"/>
    <m/>
  </r>
  <r>
    <n v="17467"/>
    <n v="93"/>
    <x v="657"/>
    <d v="2017-08-08T00:00:00"/>
    <n v="144"/>
    <b v="0"/>
    <s v="Approved"/>
    <s v="WeareA2B"/>
    <s v="Standard"/>
    <s v="medium"/>
    <s v="medium"/>
    <n v="1065.03"/>
    <n v="230.09"/>
    <d v="1991-05-06T00:00:00"/>
    <n v="834.93999999999994"/>
    <s v="M"/>
    <n v="19"/>
    <d v="1957-09-01T00:00:00"/>
    <n v="62.881756322932517"/>
    <s v="Operator"/>
    <s v="Argiculture"/>
    <s v="Mass Customer"/>
    <s v="N"/>
    <s v="Yes"/>
    <n v="11"/>
    <m/>
  </r>
  <r>
    <n v="18265"/>
    <n v="0"/>
    <x v="63"/>
    <d v="2017-08-08T00:00:00"/>
    <n v="144"/>
    <b v="0"/>
    <s v="Approved"/>
    <s v="Solex"/>
    <s v="Standard"/>
    <s v="medium"/>
    <s v="medium"/>
    <n v="71.489999999999995"/>
    <n v="53.62"/>
    <d v="2012-12-02T00:00:00"/>
    <n v="17.869999999999997"/>
    <s v="F"/>
    <n v="20"/>
    <d v="1978-01-23T00:00:00"/>
    <n v="42.473537144850326"/>
    <s v="Statistician II"/>
    <s v="Retail"/>
    <s v="High Net Worth"/>
    <s v="N"/>
    <s v="Yes"/>
    <n v="18"/>
    <m/>
  </r>
  <r>
    <n v="18297"/>
    <n v="97"/>
    <x v="413"/>
    <d v="2017-08-08T00:00:00"/>
    <n v="144"/>
    <b v="0"/>
    <s v="Approved"/>
    <s v="Solex"/>
    <s v="Standard"/>
    <s v="medium"/>
    <s v="large"/>
    <n v="202.62"/>
    <n v="151.96"/>
    <d v="2016-03-29T00:00:00"/>
    <n v="50.66"/>
    <s v="U"/>
    <n v="28"/>
    <d v="1899-12-30T00:00:00"/>
    <n v="0"/>
    <s v="Business Systems Development Analyst"/>
    <s v="IT"/>
    <s v="Affluent Customer"/>
    <s v="N"/>
    <s v="Yes"/>
    <n v="0"/>
    <m/>
  </r>
  <r>
    <n v="18477"/>
    <n v="73"/>
    <x v="446"/>
    <d v="2017-08-08T00:00:00"/>
    <n v="144"/>
    <b v="0"/>
    <s v="Approved"/>
    <s v="Solex"/>
    <s v="Standard"/>
    <s v="medium"/>
    <s v="medium"/>
    <n v="1945.43"/>
    <n v="333.18"/>
    <d v="2002-08-31T00:00:00"/>
    <n v="1612.25"/>
    <s v="M"/>
    <n v="20"/>
    <d v="1987-10-07T00:00:00"/>
    <n v="32.763948103754437"/>
    <s v="Cost Accountant"/>
    <s v="Financial Services"/>
    <s v="Mass Customer"/>
    <s v="N"/>
    <s v="No"/>
    <n v="18"/>
    <m/>
  </r>
  <r>
    <n v="19166"/>
    <n v="68"/>
    <x v="2825"/>
    <d v="2017-08-08T00:00:00"/>
    <n v="144"/>
    <b v="1"/>
    <s v="Approved"/>
    <s v="OHM Cycles"/>
    <s v="Standard"/>
    <s v="medium"/>
    <s v="medium"/>
    <n v="1636.9"/>
    <n v="44.71"/>
    <d v="1995-10-24T00:00:00"/>
    <n v="1592.19"/>
    <s v="M"/>
    <n v="16"/>
    <d v="1979-07-27T00:00:00"/>
    <n v="40.966687829781833"/>
    <s v="Community Outreach Specialist"/>
    <s v="Financial Services"/>
    <s v="Mass Customer"/>
    <s v="N"/>
    <s v="Yes"/>
    <n v="10"/>
    <m/>
  </r>
  <r>
    <n v="286"/>
    <n v="56"/>
    <x v="269"/>
    <d v="2017-08-07T00:00:00"/>
    <n v="145"/>
    <b v="1"/>
    <s v="Approved"/>
    <s v="OHM Cycles"/>
    <s v="Standard"/>
    <s v="medium"/>
    <s v="medium"/>
    <n v="183.86"/>
    <n v="137.9"/>
    <d v="1993-07-20T00:00:00"/>
    <n v="45.960000000000008"/>
    <s v="F"/>
    <n v="5"/>
    <d v="1974-01-14T00:00:00"/>
    <n v="46.500934405124298"/>
    <s v="Web Developer IV"/>
    <s v="Argiculture"/>
    <s v="Affluent Customer"/>
    <s v="N"/>
    <s v="Yes"/>
    <n v="21"/>
    <m/>
  </r>
  <r>
    <n v="460"/>
    <n v="21"/>
    <x v="2571"/>
    <d v="2017-08-07T00:00:00"/>
    <n v="145"/>
    <b v="0"/>
    <s v="Approved"/>
    <s v="Solex"/>
    <s v="Standard"/>
    <s v="medium"/>
    <s v="large"/>
    <n v="1071.23"/>
    <n v="380.74"/>
    <d v="1996-04-05T00:00:00"/>
    <n v="690.49"/>
    <s v="F"/>
    <n v="42"/>
    <d v="1955-11-28T00:00:00"/>
    <n v="64.643400158548957"/>
    <n v="0"/>
    <s v="Manufacturing"/>
    <s v="Mass Customer"/>
    <s v="N"/>
    <s v="No"/>
    <n v="10"/>
    <m/>
  </r>
  <r>
    <n v="503"/>
    <n v="87"/>
    <x v="1022"/>
    <d v="2017-08-07T00:00:00"/>
    <n v="145"/>
    <b v="1"/>
    <s v="Approved"/>
    <s v="OHM Cycles"/>
    <s v="Standard"/>
    <s v="medium"/>
    <s v="medium"/>
    <n v="1636.9"/>
    <n v="44.71"/>
    <d v="2010-08-20T00:00:00"/>
    <n v="1592.19"/>
    <s v="M"/>
    <n v="51"/>
    <d v="1995-12-12T00:00:00"/>
    <n v="24.577646733891424"/>
    <s v="Marketing Assistant"/>
    <s v="Retail"/>
    <s v="High Net Worth"/>
    <s v="N"/>
    <s v="No"/>
    <n v="1"/>
    <m/>
  </r>
  <r>
    <n v="783"/>
    <n v="0"/>
    <x v="2044"/>
    <d v="2017-08-07T00:00:00"/>
    <n v="145"/>
    <b v="0"/>
    <s v="Approved"/>
    <s v="Giant Bicycles"/>
    <s v="Standard"/>
    <s v="medium"/>
    <s v="large"/>
    <n v="569.55999999999995"/>
    <n v="528.42999999999995"/>
    <d v="2003-09-10T00:00:00"/>
    <n v="41.129999999999995"/>
    <s v="F"/>
    <n v="22"/>
    <d v="1992-08-05T00:00:00"/>
    <n v="27.931071391425672"/>
    <s v="Safety Technician II"/>
    <s v="Telecommunications"/>
    <s v="High Net Worth"/>
    <s v="N"/>
    <s v="No"/>
    <n v="9"/>
    <m/>
  </r>
  <r>
    <n v="1820"/>
    <n v="69"/>
    <x v="2584"/>
    <d v="2017-08-07T00:00:00"/>
    <n v="145"/>
    <b v="0"/>
    <s v="Approved"/>
    <s v="Giant Bicycles"/>
    <s v="Road"/>
    <s v="medium"/>
    <s v="medium"/>
    <n v="792.9"/>
    <n v="594.67999999999995"/>
    <d v="1992-10-02T00:00:00"/>
    <n v="198.22000000000003"/>
    <s v="F"/>
    <n v="44"/>
    <d v="1969-08-11T00:00:00"/>
    <n v="50.931071391425668"/>
    <s v="Statistician IV"/>
    <s v="Retail"/>
    <s v="Mass Customer"/>
    <s v="N"/>
    <s v="No"/>
    <n v="10"/>
    <m/>
  </r>
  <r>
    <n v="2209"/>
    <n v="77"/>
    <x v="175"/>
    <d v="2017-08-07T00:00:00"/>
    <n v="145"/>
    <b v="1"/>
    <s v="Approved"/>
    <s v="Norco Bicycles"/>
    <s v="Road"/>
    <s v="medium"/>
    <s v="large"/>
    <n v="1240.31"/>
    <n v="795.1"/>
    <d v="2015-08-10T00:00:00"/>
    <n v="445.20999999999992"/>
    <s v="F"/>
    <n v="85"/>
    <d v="1981-05-05T00:00:00"/>
    <n v="39.191345364028408"/>
    <s v="Occupational Therapist"/>
    <s v="Health"/>
    <s v="Affluent Customer"/>
    <s v="N"/>
    <s v="Yes"/>
    <n v="15"/>
    <m/>
  </r>
  <r>
    <n v="2272"/>
    <n v="44"/>
    <x v="795"/>
    <d v="2017-08-07T00:00:00"/>
    <n v="145"/>
    <b v="1"/>
    <s v="Approved"/>
    <s v="WeareA2B"/>
    <s v="Standard"/>
    <s v="medium"/>
    <s v="medium"/>
    <n v="1769.64"/>
    <n v="108.76"/>
    <d v="2011-05-09T00:00:00"/>
    <n v="1660.88"/>
    <s v="F"/>
    <n v="34"/>
    <d v="1992-11-27T00:00:00"/>
    <n v="27.618742624302381"/>
    <n v="0"/>
    <s v="Manufacturing"/>
    <s v="Mass Customer"/>
    <s v="N"/>
    <s v="No"/>
    <n v="9"/>
    <m/>
  </r>
  <r>
    <n v="2418"/>
    <n v="27"/>
    <x v="897"/>
    <d v="2017-08-07T00:00:00"/>
    <n v="145"/>
    <b v="0"/>
    <s v="Approved"/>
    <s v="Trek Bicycles"/>
    <s v="Standard"/>
    <s v="medium"/>
    <s v="medium"/>
    <n v="499.53"/>
    <n v="388.72"/>
    <d v="1991-11-10T00:00:00"/>
    <n v="110.80999999999995"/>
    <s v="F"/>
    <n v="45"/>
    <d v="1995-09-12T00:00:00"/>
    <n v="24.826961802384574"/>
    <n v="0"/>
    <s v="Manufacturing"/>
    <s v="Mass Customer"/>
    <s v="N"/>
    <s v="Yes"/>
    <n v="11"/>
    <m/>
  </r>
  <r>
    <n v="5884"/>
    <n v="86"/>
    <x v="2355"/>
    <d v="2017-08-07T00:00:00"/>
    <n v="145"/>
    <b v="1"/>
    <s v="Approved"/>
    <s v="Norco Bicycles"/>
    <s v="Road"/>
    <s v="high"/>
    <s v="large"/>
    <n v="774.53"/>
    <n v="464.72"/>
    <d v="2003-03-18T00:00:00"/>
    <n v="309.80999999999995"/>
    <s v="M"/>
    <n v="43"/>
    <d v="1978-05-10T00:00:00"/>
    <n v="42.180386459918822"/>
    <s v="Assistant Media Planner"/>
    <s v="Entertainment"/>
    <s v="High Net Worth"/>
    <s v="N"/>
    <s v="No"/>
    <n v="6"/>
    <m/>
  </r>
  <r>
    <n v="6190"/>
    <n v="0"/>
    <x v="1027"/>
    <d v="2017-08-07T00:00:00"/>
    <n v="145"/>
    <b v="0"/>
    <s v="Approved"/>
    <s v="Solex"/>
    <s v="Standard"/>
    <s v="medium"/>
    <s v="medium"/>
    <n v="71.489999999999995"/>
    <n v="53.62"/>
    <d v="2012-12-02T00:00:00"/>
    <n v="17.869999999999997"/>
    <s v="M"/>
    <n v="47"/>
    <d v="1964-10-31T00:00:00"/>
    <n v="55.711893309233886"/>
    <s v="Safety Technician I"/>
    <s v="Financial Services"/>
    <s v="High Net Worth"/>
    <s v="N"/>
    <s v="Yes"/>
    <n v="8"/>
    <m/>
  </r>
  <r>
    <n v="6213"/>
    <n v="99"/>
    <x v="3119"/>
    <d v="2017-08-07T00:00:00"/>
    <n v="145"/>
    <b v="0"/>
    <s v="Approved"/>
    <s v="Trek Bicycles"/>
    <s v="Road"/>
    <s v="low"/>
    <s v="small"/>
    <n v="1720.7"/>
    <n v="1531.42"/>
    <d v="2006-10-01T00:00:00"/>
    <n v="189.27999999999997"/>
    <s v="F"/>
    <n v="16"/>
    <d v="1994-06-02T00:00:00"/>
    <n v="26.106413857179096"/>
    <s v="Nuclear Power Engineer"/>
    <s v="Manufacturing"/>
    <s v="High Net Worth"/>
    <s v="N"/>
    <s v="No"/>
    <n v="6"/>
    <m/>
  </r>
  <r>
    <n v="6287"/>
    <n v="32"/>
    <x v="2252"/>
    <d v="2017-08-07T00:00:00"/>
    <n v="145"/>
    <b v="0"/>
    <s v="Approved"/>
    <s v="Giant Bicycles"/>
    <s v="Standard"/>
    <s v="medium"/>
    <s v="medium"/>
    <n v="642.70000000000005"/>
    <n v="211.37"/>
    <d v="2002-03-22T00:00:00"/>
    <n v="431.33000000000004"/>
    <s v="M"/>
    <n v="92"/>
    <d v="1989-10-01T00:00:00"/>
    <n v="30.777646733891423"/>
    <s v="Tax Accountant"/>
    <s v="Property"/>
    <s v="Mass Customer"/>
    <s v="N"/>
    <s v="No"/>
    <n v="9"/>
    <m/>
  </r>
  <r>
    <n v="6390"/>
    <n v="49"/>
    <x v="3167"/>
    <d v="2017-08-07T00:00:00"/>
    <n v="145"/>
    <b v="0"/>
    <s v="Approved"/>
    <s v="Trek Bicycles"/>
    <s v="Road"/>
    <s v="medium"/>
    <s v="medium"/>
    <n v="533.51"/>
    <n v="400.13"/>
    <d v="2001-11-25T00:00:00"/>
    <n v="133.38"/>
    <s v="M"/>
    <n v="96"/>
    <d v="1974-06-14T00:00:00"/>
    <n v="46.087235774987313"/>
    <s v="Business Systems Development Analyst"/>
    <s v="IT"/>
    <s v="Mass Customer"/>
    <s v="N"/>
    <s v="Yes"/>
    <n v="19"/>
    <m/>
  </r>
  <r>
    <n v="8028"/>
    <n v="41"/>
    <x v="2154"/>
    <d v="2017-09-27T00:00:00"/>
    <m/>
    <m/>
    <s v="Approved"/>
    <s v="Solex"/>
    <s v="Road"/>
    <s v="medium"/>
    <s v="medium"/>
    <n v="416.98"/>
    <n v="312.74"/>
    <n v="35560"/>
    <m/>
    <m/>
    <m/>
    <m/>
    <m/>
    <m/>
    <m/>
    <m/>
    <m/>
    <m/>
    <m/>
    <m/>
  </r>
  <r>
    <n v="8029"/>
    <n v="28"/>
    <x v="2695"/>
    <d v="2017-04-14T00:00:00"/>
    <m/>
    <m/>
    <s v="Approved"/>
    <s v="Norco Bicycles"/>
    <s v="Standard"/>
    <s v="medium"/>
    <s v="small"/>
    <n v="1216.1400000000001"/>
    <n v="1082.3599999999999"/>
    <n v="35378"/>
    <m/>
    <m/>
    <m/>
    <m/>
    <m/>
    <m/>
    <m/>
    <m/>
    <m/>
    <m/>
    <m/>
    <m/>
  </r>
  <r>
    <n v="6550"/>
    <n v="23"/>
    <x v="834"/>
    <d v="2017-08-07T00:00:00"/>
    <n v="145"/>
    <b v="0"/>
    <s v="Approved"/>
    <s v="Norco Bicycles"/>
    <s v="Mountain"/>
    <s v="low"/>
    <s v="small"/>
    <n v="688.63"/>
    <n v="612.88"/>
    <d v="1993-04-12T00:00:00"/>
    <n v="75.75"/>
    <s v="M"/>
    <n v="19"/>
    <d v="2000-08-11T00:00:00"/>
    <n v="19.909153583206493"/>
    <s v="Information Systems Manager"/>
    <s v="Manufacturing"/>
    <s v="Affluent Customer"/>
    <s v="N"/>
    <s v="No"/>
    <n v="2"/>
    <m/>
  </r>
  <r>
    <n v="7200"/>
    <n v="92"/>
    <x v="1523"/>
    <d v="2017-08-07T00:00:00"/>
    <n v="145"/>
    <b v="0"/>
    <s v="Approved"/>
    <s v="WeareA2B"/>
    <s v="Standard"/>
    <s v="medium"/>
    <s v="small"/>
    <n v="1415.01"/>
    <n v="1259.3599999999999"/>
    <d v="2003-01-05T00:00:00"/>
    <n v="155.65000000000009"/>
    <s v="M"/>
    <n v="14"/>
    <d v="1994-12-28T00:00:00"/>
    <n v="25.533811117453066"/>
    <s v="Human Resources Assistant IV"/>
    <s v="Manufacturing"/>
    <s v="Affluent Customer"/>
    <s v="N"/>
    <s v="No"/>
    <n v="1"/>
    <m/>
  </r>
  <r>
    <n v="7660"/>
    <n v="89"/>
    <x v="835"/>
    <d v="2017-08-07T00:00:00"/>
    <n v="145"/>
    <b v="0"/>
    <s v="Approved"/>
    <s v="WeareA2B"/>
    <s v="Touring"/>
    <s v="medium"/>
    <s v="large"/>
    <n v="1362.99"/>
    <n v="57.74"/>
    <d v="1993-04-20T00:00:00"/>
    <n v="1305.25"/>
    <s v="M"/>
    <n v="37"/>
    <d v="1986-03-21T00:00:00"/>
    <n v="34.311893309233888"/>
    <s v="Help Desk Technician"/>
    <s v="IT"/>
    <s v="Mass Customer"/>
    <s v="N"/>
    <s v="No"/>
    <n v="4"/>
    <m/>
  </r>
  <r>
    <n v="7930"/>
    <n v="85"/>
    <x v="2057"/>
    <d v="2017-08-07T00:00:00"/>
    <n v="145"/>
    <b v="1"/>
    <s v="Approved"/>
    <s v="WeareA2B"/>
    <s v="Standard"/>
    <s v="medium"/>
    <s v="medium"/>
    <n v="752.64"/>
    <n v="205.36"/>
    <d v="2015-08-02T00:00:00"/>
    <n v="547.28"/>
    <s v="F"/>
    <n v="15"/>
    <d v="1976-04-12T00:00:00"/>
    <n v="44.257098788685944"/>
    <n v="0"/>
    <s v="Financial Services"/>
    <s v="Mass Customer"/>
    <s v="N"/>
    <s v="No"/>
    <n v="7"/>
    <m/>
  </r>
  <r>
    <n v="8083"/>
    <n v="52"/>
    <x v="274"/>
    <d v="2017-08-07T00:00:00"/>
    <n v="145"/>
    <b v="1"/>
    <s v="Approved"/>
    <s v="OHM Cycles"/>
    <s v="Road"/>
    <s v="medium"/>
    <s v="medium"/>
    <n v="1280.28"/>
    <n v="829.51"/>
    <d v="2001-11-25T00:00:00"/>
    <n v="450.77"/>
    <s v="M"/>
    <n v="46"/>
    <d v="1977-07-03T00:00:00"/>
    <n v="43.03244125443937"/>
    <s v="Business Systems Development Analyst"/>
    <s v="n/a"/>
    <s v="Mass Customer"/>
    <s v="N"/>
    <s v="No"/>
    <n v="18"/>
    <m/>
  </r>
  <r>
    <n v="8223"/>
    <n v="59"/>
    <x v="2505"/>
    <d v="2017-08-07T00:00:00"/>
    <n v="145"/>
    <b v="1"/>
    <s v="Approved"/>
    <s v="Solex"/>
    <s v="Standard"/>
    <s v="medium"/>
    <s v="large"/>
    <n v="1061.56"/>
    <n v="733.58"/>
    <d v="1993-07-20T00:00:00"/>
    <n v="327.9799999999999"/>
    <s v="F"/>
    <n v="30"/>
    <d v="1980-12-30T00:00:00"/>
    <n v="39.536550843480462"/>
    <s v="Engineer III"/>
    <s v="Financial Services"/>
    <s v="Mass Customer"/>
    <s v="N"/>
    <s v="No"/>
    <n v="13"/>
    <m/>
  </r>
  <r>
    <n v="8441"/>
    <n v="77"/>
    <x v="1736"/>
    <d v="2017-08-07T00:00:00"/>
    <n v="145"/>
    <b v="0"/>
    <s v="Approved"/>
    <s v="WeareA2B"/>
    <s v="Standard"/>
    <s v="medium"/>
    <s v="medium"/>
    <n v="1769.64"/>
    <n v="108.76"/>
    <d v="2001-11-25T00:00:00"/>
    <n v="1660.88"/>
    <s v="M"/>
    <n v="49"/>
    <d v="1967-08-08T00:00:00"/>
    <n v="52.942030295535261"/>
    <s v="VP Marketing"/>
    <s v="Financial Services"/>
    <s v="High Net Worth"/>
    <s v="N"/>
    <s v="Yes"/>
    <n v="6"/>
    <m/>
  </r>
  <r>
    <n v="8037"/>
    <n v="96"/>
    <x v="2324"/>
    <d v="2017-07-19T00:00:00"/>
    <m/>
    <m/>
    <s v="Approved"/>
    <s v="WeareA2B"/>
    <s v="Road"/>
    <s v="low"/>
    <s v="small"/>
    <n v="1172.78"/>
    <n v="1043.77"/>
    <n v="37539"/>
    <m/>
    <m/>
    <m/>
    <m/>
    <m/>
    <m/>
    <m/>
    <m/>
    <m/>
    <m/>
    <m/>
    <m/>
  </r>
  <r>
    <n v="9885"/>
    <n v="17"/>
    <x v="2637"/>
    <d v="2017-08-07T00:00:00"/>
    <n v="145"/>
    <b v="1"/>
    <s v="Approved"/>
    <s v="Solex"/>
    <s v="Standard"/>
    <s v="high"/>
    <s v="medium"/>
    <n v="1024.6600000000001"/>
    <n v="614.79999999999995"/>
    <d v="1996-11-09T00:00:00"/>
    <n v="409.86000000000013"/>
    <s v="F"/>
    <n v="66"/>
    <d v="1991-10-07T00:00:00"/>
    <n v="28.761208377727041"/>
    <s v="Sales Associate"/>
    <s v="Financial Services"/>
    <s v="Mass Customer"/>
    <s v="N"/>
    <s v="No"/>
    <n v="5"/>
    <m/>
  </r>
  <r>
    <n v="10203"/>
    <n v="24"/>
    <x v="1085"/>
    <d v="2017-08-07T00:00:00"/>
    <n v="145"/>
    <b v="1"/>
    <s v="Approved"/>
    <s v="Solex"/>
    <s v="Road"/>
    <s v="medium"/>
    <s v="large"/>
    <n v="1777.8"/>
    <n v="820.78"/>
    <d v="2011-05-07T00:00:00"/>
    <n v="957.02"/>
    <s v="F"/>
    <n v="46"/>
    <d v="1974-05-06T00:00:00"/>
    <n v="46.194085090055808"/>
    <s v="Software Test Engineer I"/>
    <s v="Financial Services"/>
    <s v="Mass Customer"/>
    <s v="N"/>
    <s v="No"/>
    <n v="3"/>
    <m/>
  </r>
  <r>
    <n v="10434"/>
    <n v="19"/>
    <x v="1933"/>
    <d v="2017-08-07T00:00:00"/>
    <n v="145"/>
    <b v="1"/>
    <s v="Approved"/>
    <s v="OHM Cycles"/>
    <s v="Road"/>
    <s v="high"/>
    <s v="large"/>
    <n v="12.01"/>
    <n v="7.21"/>
    <d v="2009-03-08T00:00:00"/>
    <n v="4.8"/>
    <s v="F"/>
    <n v="89"/>
    <d v="1974-06-11T00:00:00"/>
    <n v="46.095454953069506"/>
    <s v="Software Engineer II"/>
    <s v="Health"/>
    <s v="Mass Customer"/>
    <s v="N"/>
    <s v="No"/>
    <n v="12"/>
    <m/>
  </r>
  <r>
    <n v="8041"/>
    <n v="70"/>
    <x v="2837"/>
    <d v="2017-12-05T00:00:00"/>
    <m/>
    <m/>
    <s v="Approved"/>
    <s v="Trek Bicycles"/>
    <s v="Standard"/>
    <s v="high"/>
    <s v="medium"/>
    <n v="495.72"/>
    <n v="297.43"/>
    <n v="42105"/>
    <m/>
    <m/>
    <m/>
    <m/>
    <m/>
    <m/>
    <m/>
    <m/>
    <m/>
    <m/>
    <m/>
    <m/>
  </r>
  <r>
    <n v="10731"/>
    <n v="48"/>
    <x v="3168"/>
    <d v="2017-08-07T00:00:00"/>
    <n v="145"/>
    <b v="0"/>
    <s v="Approved"/>
    <s v="WeareA2B"/>
    <s v="Standard"/>
    <s v="medium"/>
    <s v="medium"/>
    <n v="1762.96"/>
    <n v="950.52"/>
    <d v="2012-06-04T00:00:00"/>
    <n v="812.44"/>
    <s v="F"/>
    <n v="1"/>
    <d v="1978-10-19T00:00:00"/>
    <n v="41.736550843480465"/>
    <s v="Research Nurse"/>
    <s v="Health"/>
    <s v="Mass Customer"/>
    <s v="N"/>
    <s v="Yes"/>
    <n v="9"/>
    <m/>
  </r>
  <r>
    <n v="10770"/>
    <n v="90"/>
    <x v="611"/>
    <d v="2017-08-07T00:00:00"/>
    <n v="145"/>
    <b v="0"/>
    <s v="Approved"/>
    <s v="Solex"/>
    <s v="Standard"/>
    <s v="low"/>
    <s v="medium"/>
    <n v="945.04"/>
    <n v="507.58"/>
    <d v="1995-12-19T00:00:00"/>
    <n v="437.46"/>
    <s v="F"/>
    <n v="82"/>
    <d v="1995-07-29T00:00:00"/>
    <n v="24.95024947361745"/>
    <s v="Geological Engineer"/>
    <s v="Manufacturing"/>
    <s v="High Net Worth"/>
    <s v="N"/>
    <s v="No"/>
    <n v="6"/>
    <m/>
  </r>
  <r>
    <n v="11931"/>
    <n v="43"/>
    <x v="1391"/>
    <d v="2017-08-07T00:00:00"/>
    <n v="145"/>
    <b v="0"/>
    <s v="Approved"/>
    <s v="Norco Bicycles"/>
    <s v="Standard"/>
    <s v="medium"/>
    <s v="medium"/>
    <n v="1555.58"/>
    <n v="818.01"/>
    <d v="2003-09-09T00:00:00"/>
    <n v="737.56999999999994"/>
    <s v="M"/>
    <n v="64"/>
    <d v="1988-05-16T00:00:00"/>
    <n v="32.155728925672243"/>
    <s v="Speech Pathologist"/>
    <s v="Health"/>
    <s v="High Net Worth"/>
    <s v="N"/>
    <s v="No"/>
    <n v="3"/>
    <m/>
  </r>
  <r>
    <n v="12029"/>
    <n v="33"/>
    <x v="3100"/>
    <d v="2017-08-07T00:00:00"/>
    <n v="145"/>
    <b v="1"/>
    <s v="Approved"/>
    <s v="OHM Cycles"/>
    <s v="Road"/>
    <s v="medium"/>
    <s v="small"/>
    <n v="1810"/>
    <n v="1610.9"/>
    <d v="2008-03-19T00:00:00"/>
    <n v="199.09999999999991"/>
    <s v="M"/>
    <n v="29"/>
    <d v="1978-07-22T00:00:00"/>
    <n v="41.980386459918819"/>
    <s v="Developer III"/>
    <s v="n/a"/>
    <s v="High Net Worth"/>
    <s v="N"/>
    <s v="No"/>
    <n v="7"/>
    <m/>
  </r>
  <r>
    <n v="12088"/>
    <n v="26"/>
    <x v="629"/>
    <d v="2017-08-07T00:00:00"/>
    <n v="145"/>
    <b v="1"/>
    <s v="Approved"/>
    <s v="WeareA2B"/>
    <s v="Standard"/>
    <s v="medium"/>
    <s v="medium"/>
    <n v="1992.93"/>
    <n v="762.63"/>
    <d v="1991-08-05T00:00:00"/>
    <n v="1230.3000000000002"/>
    <s v="F"/>
    <n v="76"/>
    <d v="1982-11-06T00:00:00"/>
    <n v="37.684496048959915"/>
    <s v="Health Coach IV"/>
    <s v="Health"/>
    <s v="Affluent Customer"/>
    <s v="N"/>
    <s v="Yes"/>
    <n v="11"/>
    <m/>
  </r>
  <r>
    <n v="12307"/>
    <n v="36"/>
    <x v="2880"/>
    <d v="2017-08-07T00:00:00"/>
    <n v="145"/>
    <b v="0"/>
    <s v="Approved"/>
    <s v="Solex"/>
    <s v="Standard"/>
    <s v="low"/>
    <s v="medium"/>
    <n v="1289.8499999999999"/>
    <n v="74.510000000000005"/>
    <d v="2011-08-29T00:00:00"/>
    <n v="1215.3399999999999"/>
    <s v="M"/>
    <n v="78"/>
    <d v="1959-06-03T00:00:00"/>
    <n v="61.128331665398271"/>
    <s v="Recruiting Manager"/>
    <s v="Manufacturing"/>
    <s v="High Net Worth"/>
    <s v="N"/>
    <s v="Yes"/>
    <n v="7"/>
    <m/>
  </r>
  <r>
    <n v="12751"/>
    <n v="57"/>
    <x v="405"/>
    <d v="2017-08-07T00:00:00"/>
    <n v="145"/>
    <b v="1"/>
    <s v="Approved"/>
    <s v="WeareA2B"/>
    <s v="Touring"/>
    <s v="medium"/>
    <s v="large"/>
    <n v="1890.39"/>
    <n v="260.14"/>
    <d v="2011-08-24T00:00:00"/>
    <n v="1630.25"/>
    <s v="F"/>
    <n v="0"/>
    <d v="1985-02-13T00:00:00"/>
    <n v="35.410523446220189"/>
    <s v="Account Coordinator"/>
    <s v="Financial Services"/>
    <s v="Mass Customer"/>
    <s v="N"/>
    <s v="Yes"/>
    <n v="18"/>
    <m/>
  </r>
  <r>
    <n v="12970"/>
    <n v="9"/>
    <x v="2117"/>
    <d v="2017-08-07T00:00:00"/>
    <n v="145"/>
    <b v="0"/>
    <s v="Approved"/>
    <s v="OHM Cycles"/>
    <s v="Road"/>
    <s v="medium"/>
    <s v="medium"/>
    <n v="742.54"/>
    <n v="667.4"/>
    <d v="2005-12-07T00:00:00"/>
    <n v="75.139999999999986"/>
    <s v="F"/>
    <n v="51"/>
    <d v="1991-03-18T00:00:00"/>
    <n v="29.317372761288684"/>
    <s v="Office Assistant IV"/>
    <s v="Manufacturing"/>
    <s v="Affluent Customer"/>
    <s v="N"/>
    <s v="Yes"/>
    <n v="3"/>
    <m/>
  </r>
  <r>
    <n v="13481"/>
    <n v="36"/>
    <x v="2640"/>
    <d v="2017-08-07T00:00:00"/>
    <n v="145"/>
    <b v="1"/>
    <s v="Approved"/>
    <s v="Solex"/>
    <s v="Standard"/>
    <s v="low"/>
    <s v="medium"/>
    <n v="945.04"/>
    <n v="507.58"/>
    <d v="1995-12-19T00:00:00"/>
    <n v="437.46"/>
    <s v="M"/>
    <n v="23"/>
    <d v="1980-03-26T00:00:00"/>
    <n v="40.300934405124302"/>
    <s v="Senior Developer"/>
    <s v="Manufacturing"/>
    <s v="Affluent Customer"/>
    <s v="N"/>
    <s v="No"/>
    <n v="9"/>
    <m/>
  </r>
  <r>
    <n v="14605"/>
    <n v="52"/>
    <x v="1729"/>
    <d v="2017-08-07T00:00:00"/>
    <n v="145"/>
    <b v="0"/>
    <s v="Approved"/>
    <s v="OHM Cycles"/>
    <s v="Road"/>
    <s v="medium"/>
    <s v="medium"/>
    <n v="1280.28"/>
    <n v="829.51"/>
    <d v="2009-04-12T00:00:00"/>
    <n v="450.77"/>
    <s v="M"/>
    <n v="15"/>
    <d v="1995-03-22T00:00:00"/>
    <n v="25.303674131151698"/>
    <s v="Geologist I"/>
    <s v="n/a"/>
    <s v="Affluent Customer"/>
    <s v="N"/>
    <s v="Yes"/>
    <n v="5"/>
    <m/>
  </r>
  <r>
    <n v="14717"/>
    <n v="96"/>
    <x v="2795"/>
    <d v="2017-08-07T00:00:00"/>
    <n v="145"/>
    <b v="0"/>
    <s v="Approved"/>
    <s v="Giant Bicycles"/>
    <s v="Standard"/>
    <s v="medium"/>
    <s v="large"/>
    <n v="1635.3"/>
    <n v="993.66"/>
    <d v="2013-06-09T00:00:00"/>
    <n v="641.64"/>
    <s v="F"/>
    <n v="41"/>
    <d v="1973-08-06T00:00:00"/>
    <n v="46.942030295535261"/>
    <s v="Junior Executive"/>
    <s v="Financial Services"/>
    <s v="High Net Worth"/>
    <s v="N"/>
    <s v="No"/>
    <n v="11"/>
    <m/>
  </r>
  <r>
    <n v="8053"/>
    <n v="0"/>
    <x v="376"/>
    <d v="2017-02-06T00:00:00"/>
    <m/>
    <m/>
    <s v="Approved"/>
    <s v="Trek Bicycles"/>
    <s v="Standard"/>
    <s v="medium"/>
    <s v="medium"/>
    <n v="499.53"/>
    <n v="388.72"/>
    <n v="37337"/>
    <m/>
    <m/>
    <m/>
    <m/>
    <m/>
    <m/>
    <m/>
    <m/>
    <m/>
    <m/>
    <m/>
    <m/>
  </r>
  <r>
    <n v="14845"/>
    <n v="28"/>
    <x v="2991"/>
    <d v="2017-08-07T00:00:00"/>
    <n v="145"/>
    <b v="0"/>
    <s v="Approved"/>
    <s v="Norco Bicycles"/>
    <s v="Standard"/>
    <s v="medium"/>
    <s v="small"/>
    <n v="1216.1400000000001"/>
    <n v="1082.3599999999999"/>
    <d v="1991-08-05T00:00:00"/>
    <n v="133.7800000000002"/>
    <s v="M"/>
    <n v="32"/>
    <d v="1993-09-16T00:00:00"/>
    <n v="26.816002898274984"/>
    <s v="Programmer Analyst I"/>
    <s v="Financial Services"/>
    <s v="Mass Customer"/>
    <s v="N"/>
    <s v="No"/>
    <n v="7"/>
    <m/>
  </r>
  <r>
    <n v="15017"/>
    <n v="76"/>
    <x v="1487"/>
    <d v="2017-08-07T00:00:00"/>
    <n v="145"/>
    <b v="0"/>
    <s v="Approved"/>
    <s v="WeareA2B"/>
    <s v="Standard"/>
    <s v="low"/>
    <s v="medium"/>
    <n v="642.30999999999995"/>
    <n v="513.85"/>
    <d v="2013-09-16T00:00:00"/>
    <n v="128.45999999999992"/>
    <s v="F"/>
    <n v="24"/>
    <d v="1994-05-04T00:00:00"/>
    <n v="26.185865911973615"/>
    <s v="Registered Nurse"/>
    <s v="Health"/>
    <s v="Mass Customer"/>
    <s v="N"/>
    <s v="Yes"/>
    <n v="5"/>
    <m/>
  </r>
  <r>
    <n v="15568"/>
    <n v="82"/>
    <x v="1578"/>
    <d v="2017-08-07T00:00:00"/>
    <n v="145"/>
    <b v="0"/>
    <s v="Approved"/>
    <s v="Norco Bicycles"/>
    <s v="Standard"/>
    <s v="high"/>
    <s v="medium"/>
    <n v="1148.6400000000001"/>
    <n v="689.18"/>
    <d v="2015-08-10T00:00:00"/>
    <n v="459.46000000000015"/>
    <s v="F"/>
    <n v="13"/>
    <d v="1961-01-07T00:00:00"/>
    <n v="59.528331665398277"/>
    <n v="0"/>
    <s v="Retail"/>
    <s v="Mass Customer"/>
    <s v="N"/>
    <s v="No"/>
    <n v="19"/>
    <m/>
  </r>
  <r>
    <n v="15914"/>
    <n v="5"/>
    <x v="3169"/>
    <d v="2017-08-07T00:00:00"/>
    <n v="145"/>
    <b v="0"/>
    <s v="Approved"/>
    <s v="Giant Bicycles"/>
    <s v="Standard"/>
    <s v="high"/>
    <s v="medium"/>
    <n v="1129.1300000000001"/>
    <n v="677.48"/>
    <d v="2007-08-04T00:00:00"/>
    <n v="451.65000000000009"/>
    <s v="M"/>
    <n v="2"/>
    <d v="1980-03-13T00:00:00"/>
    <n v="40.336550843480467"/>
    <n v="0"/>
    <s v="Manufacturing"/>
    <s v="High Net Worth"/>
    <s v="N"/>
    <s v="Yes"/>
    <n v="4"/>
    <m/>
  </r>
  <r>
    <n v="16610"/>
    <n v="1"/>
    <x v="964"/>
    <d v="2017-08-07T00:00:00"/>
    <n v="145"/>
    <b v="0"/>
    <s v="Approved"/>
    <s v="Giant Bicycles"/>
    <s v="Touring"/>
    <s v="medium"/>
    <s v="large"/>
    <n v="1873.97"/>
    <n v="863.95"/>
    <d v="2011-01-10T00:00:00"/>
    <n v="1010.02"/>
    <s v="F"/>
    <n v="62"/>
    <d v="1994-03-19T00:00:00"/>
    <n v="26.311893309233888"/>
    <s v="Payment Adjustment Coordinator"/>
    <s v="Manufacturing"/>
    <s v="High Net Worth"/>
    <s v="N"/>
    <s v="Yes"/>
    <n v="3"/>
    <m/>
  </r>
  <r>
    <n v="16653"/>
    <n v="71"/>
    <x v="3170"/>
    <d v="2017-08-07T00:00:00"/>
    <n v="145"/>
    <b v="1"/>
    <s v="Approved"/>
    <s v="Solex"/>
    <s v="Standard"/>
    <s v="high"/>
    <s v="large"/>
    <n v="1842.92"/>
    <n v="1105.75"/>
    <d v="2003-09-10T00:00:00"/>
    <n v="737.17000000000007"/>
    <s v="M"/>
    <n v="12"/>
    <d v="1977-11-27T00:00:00"/>
    <n v="42.629701528411971"/>
    <s v="Media Manager II"/>
    <s v="Health"/>
    <s v="Affluent Customer"/>
    <s v="N"/>
    <s v="Yes"/>
    <n v="4"/>
    <m/>
  </r>
  <r>
    <n v="17651"/>
    <n v="14"/>
    <x v="1184"/>
    <d v="2017-08-07T00:00:00"/>
    <n v="145"/>
    <b v="0"/>
    <s v="Approved"/>
    <s v="Trek Bicycles"/>
    <s v="Standard"/>
    <s v="medium"/>
    <s v="small"/>
    <n v="1386.84"/>
    <n v="1234.29"/>
    <d v="2005-12-07T00:00:00"/>
    <n v="152.54999999999995"/>
    <s v="F"/>
    <n v="61"/>
    <d v="1963-02-02T00:00:00"/>
    <n v="57.457098788685947"/>
    <s v="Administrative Officer"/>
    <s v="Financial Services"/>
    <s v="Affluent Customer"/>
    <s v="N"/>
    <s v="Yes"/>
    <n v="12"/>
    <m/>
  </r>
  <r>
    <n v="17727"/>
    <n v="0"/>
    <x v="1478"/>
    <d v="2017-08-07T00:00:00"/>
    <n v="145"/>
    <b v="0"/>
    <s v="Approved"/>
    <s v="WeareA2B"/>
    <s v="Standard"/>
    <s v="medium"/>
    <s v="medium"/>
    <n v="60.34"/>
    <n v="45.26"/>
    <d v="1993-07-15T00:00:00"/>
    <n v="15.080000000000005"/>
    <s v="M"/>
    <n v="72"/>
    <d v="1977-08-31T00:00:00"/>
    <n v="42.870797418822931"/>
    <s v="Executive Secretary"/>
    <s v="Property"/>
    <s v="High Net Worth"/>
    <s v="N"/>
    <s v="No"/>
    <n v="7"/>
    <m/>
  </r>
  <r>
    <n v="18223"/>
    <n v="12"/>
    <x v="1775"/>
    <d v="2017-08-07T00:00:00"/>
    <n v="145"/>
    <b v="1"/>
    <s v="Approved"/>
    <s v="WeareA2B"/>
    <s v="Standard"/>
    <s v="medium"/>
    <s v="medium"/>
    <n v="1231.1500000000001"/>
    <n v="161.6"/>
    <d v="2004-08-17T00:00:00"/>
    <n v="1069.5500000000002"/>
    <s v="M"/>
    <n v="41"/>
    <d v="1977-05-04T00:00:00"/>
    <n v="43.196824816083208"/>
    <s v="Paralegal"/>
    <s v="Financial Services"/>
    <s v="Affluent Customer"/>
    <s v="N"/>
    <s v="No"/>
    <n v="22"/>
    <m/>
  </r>
  <r>
    <n v="18380"/>
    <n v="66"/>
    <x v="1656"/>
    <d v="2017-08-07T00:00:00"/>
    <n v="145"/>
    <b v="0"/>
    <s v="Approved"/>
    <s v="Solex"/>
    <s v="Standard"/>
    <s v="medium"/>
    <s v="medium"/>
    <n v="1163.8900000000001"/>
    <n v="589.27"/>
    <d v="1996-04-05T00:00:00"/>
    <n v="574.62000000000012"/>
    <s v="M"/>
    <n v="93"/>
    <d v="1971-11-22T00:00:00"/>
    <n v="48.64887961060375"/>
    <s v="Developer IV"/>
    <s v="Health"/>
    <s v="High Net Worth"/>
    <s v="N"/>
    <s v="Yes"/>
    <n v="13"/>
    <m/>
  </r>
  <r>
    <n v="19065"/>
    <n v="41"/>
    <x v="1973"/>
    <d v="2017-08-07T00:00:00"/>
    <n v="145"/>
    <b v="1"/>
    <s v="Approved"/>
    <s v="Solex"/>
    <s v="Road"/>
    <s v="medium"/>
    <s v="medium"/>
    <n v="416.98"/>
    <n v="312.74"/>
    <d v="1997-05-10T00:00:00"/>
    <n v="104.24000000000001"/>
    <s v="F"/>
    <n v="44"/>
    <d v="1992-06-15T00:00:00"/>
    <n v="28.070797418822931"/>
    <s v="Environmental Tech"/>
    <s v="Argiculture"/>
    <s v="Mass Customer"/>
    <s v="N"/>
    <s v="No"/>
    <n v="6"/>
    <m/>
  </r>
  <r>
    <n v="19624"/>
    <n v="52"/>
    <x v="1276"/>
    <d v="2017-08-07T00:00:00"/>
    <n v="145"/>
    <b v="1"/>
    <s v="Approved"/>
    <s v="Solex"/>
    <s v="Road"/>
    <s v="medium"/>
    <s v="large"/>
    <n v="1777.8"/>
    <n v="820.78"/>
    <d v="2011-05-07T00:00:00"/>
    <n v="957.02"/>
    <s v="M"/>
    <n v="48"/>
    <d v="1991-06-07T00:00:00"/>
    <n v="29.095454953069506"/>
    <s v="Librarian"/>
    <s v="Entertainment"/>
    <s v="High Net Worth"/>
    <s v="N"/>
    <s v="No"/>
    <n v="2"/>
    <m/>
  </r>
  <r>
    <n v="88"/>
    <n v="31"/>
    <x v="52"/>
    <d v="2017-08-06T00:00:00"/>
    <n v="146"/>
    <b v="0"/>
    <s v="Approved"/>
    <s v="WeareA2B"/>
    <s v="Standard"/>
    <s v="medium"/>
    <s v="medium"/>
    <n v="752.64"/>
    <n v="205.36"/>
    <d v="1993-04-20T00:00:00"/>
    <n v="547.28"/>
    <s v="F"/>
    <n v="74"/>
    <d v="2000-01-25T00:00:00"/>
    <n v="20.454359062658547"/>
    <s v="Accounting Assistant I"/>
    <s v="Retail"/>
    <s v="High Net Worth"/>
    <s v="N"/>
    <s v="Yes"/>
    <n v="1"/>
    <m/>
  </r>
  <r>
    <n v="678"/>
    <n v="61"/>
    <x v="1990"/>
    <d v="2017-08-06T00:00:00"/>
    <n v="146"/>
    <b v="0"/>
    <s v="Approved"/>
    <s v="OHM Cycles"/>
    <s v="Standard"/>
    <s v="low"/>
    <s v="medium"/>
    <n v="71.16"/>
    <n v="56.93"/>
    <d v="2015-06-17T00:00:00"/>
    <n v="14.229999999999997"/>
    <s v="M"/>
    <n v="12"/>
    <d v="1992-11-24T00:00:00"/>
    <n v="27.626961802384574"/>
    <s v="Geological Engineer"/>
    <s v="Manufacturing"/>
    <s v="Mass Customer"/>
    <s v="N"/>
    <s v="No"/>
    <n v="2"/>
    <m/>
  </r>
  <r>
    <n v="1223"/>
    <n v="58"/>
    <x v="1249"/>
    <d v="2017-08-06T00:00:00"/>
    <n v="146"/>
    <b v="0"/>
    <s v="Approved"/>
    <s v="OHM Cycles"/>
    <s v="Standard"/>
    <s v="medium"/>
    <s v="medium"/>
    <n v="912.52"/>
    <n v="141.4"/>
    <d v="2015-10-18T00:00:00"/>
    <n v="771.12"/>
    <s v="F"/>
    <n v="69"/>
    <d v="1992-03-25T00:00:00"/>
    <n v="28.295454953069505"/>
    <s v="Junior Executive"/>
    <s v="Telecommunications"/>
    <s v="Affluent Customer"/>
    <s v="N"/>
    <s v="No"/>
    <n v="3"/>
    <m/>
  </r>
  <r>
    <n v="1574"/>
    <n v="35"/>
    <x v="1846"/>
    <d v="2017-08-06T00:00:00"/>
    <n v="146"/>
    <b v="0"/>
    <s v="Approved"/>
    <s v="Giant Bicycles"/>
    <s v="Standard"/>
    <s v="medium"/>
    <s v="medium"/>
    <n v="1403.5"/>
    <n v="954.82"/>
    <d v="2016-11-14T00:00:00"/>
    <n v="448.67999999999995"/>
    <s v="F"/>
    <n v="80"/>
    <d v="1979-07-19T00:00:00"/>
    <n v="40.988605638001012"/>
    <s v="Junior Executive"/>
    <s v="Manufacturing"/>
    <s v="High Net Worth"/>
    <s v="N"/>
    <s v="Yes"/>
    <n v="16"/>
    <m/>
  </r>
  <r>
    <n v="3047"/>
    <n v="55"/>
    <x v="3171"/>
    <d v="2017-08-06T00:00:00"/>
    <n v="146"/>
    <b v="0"/>
    <s v="Approved"/>
    <s v="Trek Bicycles"/>
    <s v="Road"/>
    <s v="medium"/>
    <s v="large"/>
    <n v="1894.19"/>
    <n v="598.76"/>
    <d v="2011-08-24T00:00:00"/>
    <n v="1295.43"/>
    <s v="F"/>
    <n v="44"/>
    <d v="1979-10-09T00:00:00"/>
    <n v="40.763948103754437"/>
    <n v="0"/>
    <s v="Financial Services"/>
    <s v="Affluent Customer"/>
    <s v="N"/>
    <s v="Yes"/>
    <n v="15"/>
    <m/>
  </r>
  <r>
    <n v="3182"/>
    <n v="68"/>
    <x v="1242"/>
    <d v="2017-08-06T00:00:00"/>
    <n v="146"/>
    <b v="0"/>
    <s v="Approved"/>
    <s v="OHM Cycles"/>
    <s v="Standard"/>
    <s v="medium"/>
    <s v="medium"/>
    <n v="1636.9"/>
    <n v="44.71"/>
    <d v="2010-08-20T00:00:00"/>
    <n v="1592.19"/>
    <s v="M"/>
    <n v="9"/>
    <d v="1986-10-23T00:00:00"/>
    <n v="33.720112487316079"/>
    <n v="0"/>
    <s v="Entertainment"/>
    <s v="Affluent Customer"/>
    <s v="N"/>
    <s v="No"/>
    <n v="6"/>
    <m/>
  </r>
  <r>
    <n v="3568"/>
    <n v="21"/>
    <x v="1582"/>
    <d v="2017-08-06T00:00:00"/>
    <n v="146"/>
    <b v="1"/>
    <s v="Approved"/>
    <s v="WeareA2B"/>
    <s v="Touring"/>
    <s v="medium"/>
    <s v="medium"/>
    <n v="1466.68"/>
    <n v="363.25"/>
    <d v="2014-03-03T00:00:00"/>
    <n v="1103.43"/>
    <s v="F"/>
    <n v="86"/>
    <d v="1980-01-08T00:00:00"/>
    <n v="40.514633035261284"/>
    <s v="Chemical Engineer"/>
    <s v="Manufacturing"/>
    <s v="High Net Worth"/>
    <s v="N"/>
    <s v="No"/>
    <n v="6"/>
    <m/>
  </r>
  <r>
    <n v="3979"/>
    <n v="54"/>
    <x v="1084"/>
    <d v="2017-08-06T00:00:00"/>
    <n v="146"/>
    <b v="0"/>
    <s v="Approved"/>
    <s v="WeareA2B"/>
    <s v="Standard"/>
    <s v="medium"/>
    <s v="medium"/>
    <n v="1807.45"/>
    <n v="778.69"/>
    <d v="2006-11-10T00:00:00"/>
    <n v="1028.76"/>
    <s v="M"/>
    <n v="75"/>
    <d v="1955-08-16T00:00:00"/>
    <n v="64.928331665398275"/>
    <s v="Media Manager II"/>
    <s v="Retail"/>
    <s v="High Net Worth"/>
    <s v="N"/>
    <s v="Yes"/>
    <n v="19"/>
    <m/>
  </r>
  <r>
    <n v="8074"/>
    <n v="3"/>
    <x v="1068"/>
    <d v="2017-10-13T00:00:00"/>
    <m/>
    <m/>
    <s v="Approved"/>
    <s v="Trek Bicycles"/>
    <s v="Standard"/>
    <s v="medium"/>
    <s v="large"/>
    <n v="2091.4699999999998"/>
    <n v="388.92"/>
    <n v="40649"/>
    <m/>
    <m/>
    <m/>
    <m/>
    <m/>
    <m/>
    <m/>
    <m/>
    <m/>
    <m/>
    <m/>
    <m/>
  </r>
  <r>
    <n v="4049"/>
    <n v="20"/>
    <x v="2844"/>
    <d v="2017-08-06T00:00:00"/>
    <n v="146"/>
    <b v="0"/>
    <s v="Approved"/>
    <s v="Trek Bicycles"/>
    <s v="Standard"/>
    <s v="medium"/>
    <s v="small"/>
    <n v="1775.81"/>
    <n v="1580.47"/>
    <d v="2010-05-05T00:00:00"/>
    <n v="195.33999999999992"/>
    <s v="F"/>
    <n v="82"/>
    <d v="1994-12-21T00:00:00"/>
    <n v="25.552989199644848"/>
    <s v="Internal Auditor"/>
    <s v="Manufacturing"/>
    <s v="Mass Customer"/>
    <s v="N"/>
    <s v="No"/>
    <n v="1"/>
    <m/>
  </r>
  <r>
    <n v="4153"/>
    <n v="0"/>
    <x v="1921"/>
    <d v="2017-08-06T00:00:00"/>
    <n v="146"/>
    <b v="0"/>
    <s v="Approved"/>
    <s v="OHM Cycles"/>
    <s v="Road"/>
    <s v="high"/>
    <s v="large"/>
    <n v="12.01"/>
    <n v="7.21"/>
    <d v="1996-04-05T00:00:00"/>
    <n v="4.8"/>
    <s v="F"/>
    <n v="0"/>
    <d v="1977-05-03T00:00:00"/>
    <n v="43.1995645421106"/>
    <s v="Structural Engineer"/>
    <s v="Health"/>
    <s v="High Net Worth"/>
    <s v="N"/>
    <s v="Yes"/>
    <n v="14"/>
    <m/>
  </r>
  <r>
    <n v="4187"/>
    <n v="17"/>
    <x v="2017"/>
    <d v="2017-08-06T00:00:00"/>
    <n v="146"/>
    <b v="0"/>
    <s v="Approved"/>
    <s v="WeareA2B"/>
    <s v="Touring"/>
    <s v="medium"/>
    <s v="large"/>
    <n v="1362.99"/>
    <n v="57.74"/>
    <d v="1993-04-20T00:00:00"/>
    <n v="1305.25"/>
    <s v="F"/>
    <n v="15"/>
    <d v="1984-07-03T00:00:00"/>
    <n v="36.026961802384577"/>
    <s v="VP Sales"/>
    <s v="Financial Services"/>
    <s v="High Net Worth"/>
    <s v="N"/>
    <s v="No"/>
    <n v="15"/>
    <m/>
  </r>
  <r>
    <n v="4460"/>
    <n v="11"/>
    <x v="312"/>
    <d v="2017-08-06T00:00:00"/>
    <n v="146"/>
    <b v="1"/>
    <s v="Approved"/>
    <s v="Trek Bicycles"/>
    <s v="Standard"/>
    <s v="medium"/>
    <s v="small"/>
    <n v="1775.81"/>
    <n v="1580.47"/>
    <d v="1993-10-02T00:00:00"/>
    <n v="195.33999999999992"/>
    <s v="F"/>
    <n v="89"/>
    <d v="1988-11-08T00:00:00"/>
    <n v="31.673537144850329"/>
    <s v="Teacher"/>
    <s v="Retail"/>
    <s v="High Net Worth"/>
    <s v="N"/>
    <s v="Yes"/>
    <n v="21"/>
    <m/>
  </r>
  <r>
    <n v="5025"/>
    <n v="15"/>
    <x v="1704"/>
    <d v="2017-08-06T00:00:00"/>
    <n v="146"/>
    <b v="0"/>
    <s v="Approved"/>
    <s v="Norco Bicycles"/>
    <s v="Standard"/>
    <s v="low"/>
    <s v="medium"/>
    <n v="958.74"/>
    <n v="748.9"/>
    <d v="2005-12-07T00:00:00"/>
    <n v="209.84000000000003"/>
    <s v="M"/>
    <n v="56"/>
    <d v="1956-06-08T00:00:00"/>
    <n v="64.114633035261292"/>
    <s v="Research Associate"/>
    <s v="Health"/>
    <s v="Affluent Customer"/>
    <s v="N"/>
    <s v="No"/>
    <n v="8"/>
    <m/>
  </r>
  <r>
    <n v="5075"/>
    <n v="91"/>
    <x v="1230"/>
    <d v="2017-08-06T00:00:00"/>
    <n v="146"/>
    <b v="0"/>
    <s v="Approved"/>
    <s v="Solex"/>
    <s v="Standard"/>
    <s v="medium"/>
    <s v="medium"/>
    <n v="100.35"/>
    <n v="75.260000000000005"/>
    <d v="1999-07-26T00:00:00"/>
    <n v="25.089999999999989"/>
    <s v="F"/>
    <n v="94"/>
    <d v="1998-01-06T00:00:00"/>
    <n v="22.506413857179094"/>
    <s v="Web Developer III"/>
    <s v="Financial Services"/>
    <s v="Mass Customer"/>
    <s v="N"/>
    <s v="No"/>
    <n v="3"/>
    <m/>
  </r>
  <r>
    <n v="5570"/>
    <n v="1"/>
    <x v="2819"/>
    <d v="2017-08-06T00:00:00"/>
    <n v="146"/>
    <b v="0"/>
    <s v="Approved"/>
    <s v="Giant Bicycles"/>
    <s v="Standard"/>
    <s v="medium"/>
    <s v="medium"/>
    <n v="1403.5"/>
    <n v="954.82"/>
    <d v="2016-11-14T00:00:00"/>
    <n v="448.67999999999995"/>
    <s v="M"/>
    <n v="19"/>
    <d v="1991-08-24T00:00:00"/>
    <n v="28.881756322932521"/>
    <s v="Actuary"/>
    <s v="Financial Services"/>
    <s v="Mass Customer"/>
    <s v="N"/>
    <s v="Yes"/>
    <n v="9"/>
    <m/>
  </r>
  <r>
    <n v="6226"/>
    <n v="4"/>
    <x v="2970"/>
    <d v="2017-08-06T00:00:00"/>
    <n v="146"/>
    <b v="0"/>
    <s v="Approved"/>
    <s v="Giant Bicycles"/>
    <s v="Standard"/>
    <s v="high"/>
    <s v="medium"/>
    <n v="1129.1300000000001"/>
    <n v="677.48"/>
    <d v="1994-07-12T00:00:00"/>
    <n v="451.65000000000009"/>
    <s v="M"/>
    <n v="21"/>
    <d v="1976-04-01T00:00:00"/>
    <n v="44.287235774987316"/>
    <s v="Information Systems Manager"/>
    <s v="Financial Services"/>
    <s v="Affluent Customer"/>
    <s v="N"/>
    <s v="Yes"/>
    <n v="15"/>
    <m/>
  </r>
  <r>
    <n v="6381"/>
    <n v="23"/>
    <x v="1252"/>
    <d v="2017-08-06T00:00:00"/>
    <n v="146"/>
    <b v="1"/>
    <s v="Approved"/>
    <s v="Norco Bicycles"/>
    <s v="Mountain"/>
    <s v="low"/>
    <s v="small"/>
    <n v="688.63"/>
    <n v="612.88"/>
    <d v="2016-11-22T00:00:00"/>
    <n v="75.75"/>
    <s v="F"/>
    <n v="66"/>
    <d v="1999-07-28T00:00:00"/>
    <n v="20.95024947361745"/>
    <s v="Automation Specialist I"/>
    <s v="Manufacturing"/>
    <s v="Mass Customer"/>
    <s v="N"/>
    <s v="Yes"/>
    <n v="1"/>
    <m/>
  </r>
  <r>
    <n v="6495"/>
    <n v="69"/>
    <x v="807"/>
    <d v="2017-08-06T00:00:00"/>
    <n v="146"/>
    <b v="1"/>
    <s v="Approved"/>
    <s v="Giant Bicycles"/>
    <s v="Road"/>
    <s v="medium"/>
    <s v="medium"/>
    <n v="792.9"/>
    <n v="594.67999999999995"/>
    <d v="1992-10-02T00:00:00"/>
    <n v="198.22000000000003"/>
    <s v="F"/>
    <n v="10"/>
    <d v="1968-07-24T00:00:00"/>
    <n v="51.980386459918819"/>
    <s v="Design Engineer"/>
    <s v="Health"/>
    <s v="Mass Customer"/>
    <s v="N"/>
    <s v="No"/>
    <n v="12"/>
    <m/>
  </r>
  <r>
    <n v="6683"/>
    <n v="92"/>
    <x v="2869"/>
    <d v="2017-08-06T00:00:00"/>
    <n v="146"/>
    <b v="1"/>
    <s v="Approved"/>
    <s v="WeareA2B"/>
    <s v="Standard"/>
    <s v="medium"/>
    <s v="small"/>
    <n v="1415.01"/>
    <n v="1259.3599999999999"/>
    <d v="1991-05-06T00:00:00"/>
    <n v="155.65000000000009"/>
    <s v="M"/>
    <n v="20"/>
    <d v="1984-10-03T00:00:00"/>
    <n v="35.77490700786403"/>
    <s v="Office Assistant II"/>
    <s v="n/a"/>
    <s v="Affluent Customer"/>
    <s v="N"/>
    <s v="Yes"/>
    <n v="10"/>
    <m/>
  </r>
  <r>
    <n v="6774"/>
    <n v="37"/>
    <x v="974"/>
    <d v="2017-08-06T00:00:00"/>
    <n v="146"/>
    <b v="0"/>
    <s v="Approved"/>
    <s v="OHM Cycles"/>
    <s v="Standard"/>
    <s v="low"/>
    <s v="medium"/>
    <n v="1793.43"/>
    <n v="248.82"/>
    <d v="1999-07-20T00:00:00"/>
    <n v="1544.6100000000001"/>
    <s v="F"/>
    <n v="19"/>
    <d v="1954-02-09T00:00:00"/>
    <n v="66.443400158548954"/>
    <s v="Recruiter"/>
    <s v="n/a"/>
    <s v="Mass Customer"/>
    <s v="N"/>
    <s v="No"/>
    <n v="7"/>
    <m/>
  </r>
  <r>
    <n v="8087"/>
    <n v="20"/>
    <x v="2815"/>
    <d v="2017-04-09T00:00:00"/>
    <m/>
    <m/>
    <s v="Approved"/>
    <s v="Trek Bicycles"/>
    <s v="Standard"/>
    <s v="medium"/>
    <s v="small"/>
    <n v="1775.81"/>
    <n v="1580.47"/>
    <n v="40670"/>
    <m/>
    <m/>
    <m/>
    <m/>
    <m/>
    <m/>
    <m/>
    <m/>
    <m/>
    <m/>
    <m/>
    <m/>
  </r>
  <r>
    <n v="7633"/>
    <n v="70"/>
    <x v="2066"/>
    <d v="2017-08-06T00:00:00"/>
    <n v="146"/>
    <b v="1"/>
    <s v="Approved"/>
    <s v="Trek Bicycles"/>
    <s v="Standard"/>
    <s v="high"/>
    <s v="medium"/>
    <n v="495.72"/>
    <n v="297.43"/>
    <d v="2011-01-10T00:00:00"/>
    <n v="198.29000000000002"/>
    <s v="M"/>
    <n v="86"/>
    <d v="1978-06-04T00:00:00"/>
    <n v="42.111893309233892"/>
    <s v="Accountant II"/>
    <s v="Financial Services"/>
    <s v="Mass Customer"/>
    <s v="N"/>
    <s v="Yes"/>
    <n v="9"/>
    <m/>
  </r>
  <r>
    <n v="8512"/>
    <n v="57"/>
    <x v="575"/>
    <d v="2017-08-06T00:00:00"/>
    <n v="146"/>
    <b v="1"/>
    <s v="Approved"/>
    <s v="WeareA2B"/>
    <s v="Touring"/>
    <s v="medium"/>
    <s v="large"/>
    <n v="1890.39"/>
    <n v="260.14"/>
    <d v="1991-01-21T00:00:00"/>
    <n v="1630.25"/>
    <s v="U"/>
    <n v="42"/>
    <d v="1899-12-30T00:00:00"/>
    <n v="0"/>
    <s v="Account Executive"/>
    <s v="IT"/>
    <s v="Mass Customer"/>
    <s v="N"/>
    <s v="No"/>
    <n v="0"/>
    <m/>
  </r>
  <r>
    <n v="8913"/>
    <n v="45"/>
    <x v="3110"/>
    <d v="2017-08-06T00:00:00"/>
    <n v="146"/>
    <b v="0"/>
    <s v="Approved"/>
    <s v="Solex"/>
    <s v="Standard"/>
    <s v="medium"/>
    <s v="medium"/>
    <n v="441.49"/>
    <n v="84.99"/>
    <d v="1993-04-12T00:00:00"/>
    <n v="356.5"/>
    <s v="F"/>
    <n v="40"/>
    <d v="1963-10-15T00:00:00"/>
    <n v="56.758468651699644"/>
    <s v="Human Resources Assistant II"/>
    <s v="Property"/>
    <s v="Mass Customer"/>
    <s v="N"/>
    <s v="No"/>
    <n v="19"/>
    <m/>
  </r>
  <r>
    <n v="9135"/>
    <n v="61"/>
    <x v="1838"/>
    <d v="2017-08-06T00:00:00"/>
    <n v="146"/>
    <b v="1"/>
    <s v="Approved"/>
    <s v="Norco Bicycles"/>
    <s v="Standard"/>
    <s v="medium"/>
    <s v="small"/>
    <n v="586.45000000000005"/>
    <n v="521.94000000000005"/>
    <d v="2004-01-16T00:00:00"/>
    <n v="64.509999999999991"/>
    <s v="F"/>
    <n v="52"/>
    <d v="1980-01-11T00:00:00"/>
    <n v="40.506413857179098"/>
    <s v="Media Manager IV"/>
    <s v="Financial Services"/>
    <s v="High Net Worth"/>
    <s v="N"/>
    <s v="No"/>
    <n v="5"/>
    <m/>
  </r>
  <r>
    <n v="9143"/>
    <n v="46"/>
    <x v="2405"/>
    <d v="2017-08-06T00:00:00"/>
    <n v="146"/>
    <b v="1"/>
    <s v="Approved"/>
    <s v="OHM Cycles"/>
    <s v="Standard"/>
    <s v="low"/>
    <s v="medium"/>
    <n v="1793.43"/>
    <n v="248.82"/>
    <d v="1999-07-20T00:00:00"/>
    <n v="1544.6100000000001"/>
    <s v="F"/>
    <n v="41"/>
    <d v="1966-02-03T00:00:00"/>
    <n v="54.451619336631147"/>
    <s v="Help Desk Operator"/>
    <s v="Property"/>
    <s v="High Net Worth"/>
    <s v="N"/>
    <s v="Yes"/>
    <n v="7"/>
    <m/>
  </r>
  <r>
    <n v="9347"/>
    <n v="8"/>
    <x v="1550"/>
    <d v="2017-08-06T00:00:00"/>
    <n v="146"/>
    <b v="0"/>
    <s v="Approved"/>
    <s v="Solex"/>
    <s v="Road"/>
    <s v="medium"/>
    <s v="small"/>
    <n v="1703.52"/>
    <n v="1516.13"/>
    <d v="2014-03-03T00:00:00"/>
    <n v="187.38999999999987"/>
    <s v="F"/>
    <n v="90"/>
    <d v="1987-08-24T00:00:00"/>
    <n v="32.884496048959917"/>
    <s v="Nurse Practicioner"/>
    <s v="Health"/>
    <s v="Mass Customer"/>
    <s v="N"/>
    <s v="Yes"/>
    <n v="5"/>
    <m/>
  </r>
  <r>
    <n v="9682"/>
    <n v="97"/>
    <x v="3066"/>
    <d v="2017-08-06T00:00:00"/>
    <n v="146"/>
    <b v="1"/>
    <s v="Approved"/>
    <s v="Solex"/>
    <s v="Standard"/>
    <s v="medium"/>
    <s v="large"/>
    <n v="202.62"/>
    <n v="151.96"/>
    <d v="2016-03-29T00:00:00"/>
    <n v="50.66"/>
    <s v="M"/>
    <n v="17"/>
    <d v="1992-03-20T00:00:00"/>
    <n v="28.309153583206491"/>
    <s v="Nurse"/>
    <s v="Property"/>
    <s v="Affluent Customer"/>
    <s v="N"/>
    <s v="No"/>
    <n v="8"/>
    <m/>
  </r>
  <r>
    <n v="9710"/>
    <n v="46"/>
    <x v="1006"/>
    <d v="2017-08-06T00:00:00"/>
    <n v="146"/>
    <b v="0"/>
    <s v="Approved"/>
    <s v="Solex"/>
    <s v="Standard"/>
    <s v="low"/>
    <s v="medium"/>
    <n v="1289.8499999999999"/>
    <n v="74.510000000000005"/>
    <d v="2007-12-11T00:00:00"/>
    <n v="1215.3399999999999"/>
    <s v="M"/>
    <n v="17"/>
    <d v="1956-10-30T00:00:00"/>
    <n v="63.720112487316079"/>
    <s v="Compensation Analyst"/>
    <s v="Financial Services"/>
    <s v="Affluent Customer"/>
    <s v="N"/>
    <s v="No"/>
    <n v="19"/>
    <m/>
  </r>
  <r>
    <n v="10505"/>
    <n v="58"/>
    <x v="3172"/>
    <d v="2017-08-06T00:00:00"/>
    <n v="146"/>
    <b v="0"/>
    <s v="Approved"/>
    <s v="OHM Cycles"/>
    <s v="Standard"/>
    <s v="medium"/>
    <s v="medium"/>
    <n v="912.52"/>
    <n v="141.4"/>
    <d v="2015-05-21T00:00:00"/>
    <n v="771.12"/>
    <s v="F"/>
    <n v="59"/>
    <d v="1999-03-27T00:00:00"/>
    <n v="21.287235774987316"/>
    <s v="Software Engineer IV"/>
    <s v="Health"/>
    <s v="Mass Customer"/>
    <s v="N"/>
    <s v="Yes"/>
    <n v="2"/>
    <m/>
  </r>
  <r>
    <n v="10859"/>
    <n v="45"/>
    <x v="977"/>
    <d v="2017-08-06T00:00:00"/>
    <n v="146"/>
    <b v="1"/>
    <s v="Approved"/>
    <s v="Solex"/>
    <s v="Standard"/>
    <s v="medium"/>
    <s v="medium"/>
    <n v="441.49"/>
    <n v="84.99"/>
    <d v="1997-02-09T00:00:00"/>
    <n v="356.5"/>
    <s v="U"/>
    <n v="18"/>
    <d v="1899-12-30T00:00:00"/>
    <n v="0"/>
    <s v="Accounting Assistant II"/>
    <s v="IT"/>
    <s v="Mass Customer"/>
    <s v="N"/>
    <s v="Yes"/>
    <n v="0"/>
    <m/>
  </r>
  <r>
    <n v="11936"/>
    <n v="85"/>
    <x v="1011"/>
    <d v="2017-08-06T00:00:00"/>
    <n v="146"/>
    <b v="0"/>
    <s v="Approved"/>
    <s v="WeareA2B"/>
    <s v="Standard"/>
    <s v="medium"/>
    <s v="medium"/>
    <n v="752.64"/>
    <n v="205.36"/>
    <d v="1999-06-23T00:00:00"/>
    <n v="547.28"/>
    <s v="M"/>
    <n v="83"/>
    <d v="1994-08-12T00:00:00"/>
    <n v="25.911893309233889"/>
    <s v="Assistant Manager"/>
    <s v="Retail"/>
    <s v="Affluent Customer"/>
    <s v="N"/>
    <s v="No"/>
    <n v="3"/>
    <m/>
  </r>
  <r>
    <n v="12084"/>
    <n v="53"/>
    <x v="1687"/>
    <d v="2017-08-06T00:00:00"/>
    <n v="146"/>
    <b v="1"/>
    <s v="Approved"/>
    <s v="Giant Bicycles"/>
    <s v="Standard"/>
    <s v="high"/>
    <s v="medium"/>
    <n v="1274.93"/>
    <n v="764.96"/>
    <d v="2004-08-17T00:00:00"/>
    <n v="509.97"/>
    <s v="F"/>
    <n v="3"/>
    <d v="1971-12-26T00:00:00"/>
    <n v="48.555728925672248"/>
    <s v="Nuclear Power Engineer"/>
    <s v="Manufacturing"/>
    <s v="High Net Worth"/>
    <s v="N"/>
    <s v="Yes"/>
    <n v="16"/>
    <m/>
  </r>
  <r>
    <n v="13295"/>
    <n v="19"/>
    <x v="3166"/>
    <d v="2017-08-06T00:00:00"/>
    <n v="146"/>
    <b v="1"/>
    <s v="Approved"/>
    <s v="OHM Cycles"/>
    <s v="Road"/>
    <s v="high"/>
    <s v="large"/>
    <n v="12.01"/>
    <n v="7.21"/>
    <d v="2009-03-08T00:00:00"/>
    <n v="4.8"/>
    <s v="F"/>
    <n v="31"/>
    <d v="1997-07-11T00:00:00"/>
    <n v="22.996824816083205"/>
    <s v="Librarian"/>
    <s v="Entertainment"/>
    <s v="Mass Customer"/>
    <s v="N"/>
    <s v="No"/>
    <n v="1"/>
    <m/>
  </r>
  <r>
    <n v="14123"/>
    <n v="53"/>
    <x v="2076"/>
    <d v="2017-08-06T00:00:00"/>
    <n v="146"/>
    <b v="0"/>
    <s v="Approved"/>
    <s v="OHM Cycles"/>
    <s v="Standard"/>
    <s v="medium"/>
    <s v="medium"/>
    <n v="795.34"/>
    <n v="101.58"/>
    <d v="2010-08-20T00:00:00"/>
    <n v="693.76"/>
    <s v="F"/>
    <n v="96"/>
    <d v="1999-08-23T00:00:00"/>
    <n v="20.879016596905121"/>
    <s v="General Manager"/>
    <s v="n/a"/>
    <s v="Mass Customer"/>
    <s v="N"/>
    <s v="Yes"/>
    <n v="2"/>
    <m/>
  </r>
  <r>
    <n v="14168"/>
    <n v="27"/>
    <x v="1259"/>
    <d v="2017-08-06T00:00:00"/>
    <n v="146"/>
    <b v="1"/>
    <s v="Approved"/>
    <s v="Trek Bicycles"/>
    <s v="Standard"/>
    <s v="medium"/>
    <s v="medium"/>
    <n v="499.53"/>
    <n v="388.72"/>
    <d v="1999-06-23T00:00:00"/>
    <n v="110.80999999999995"/>
    <s v="M"/>
    <n v="54"/>
    <d v="1963-04-22T00:00:00"/>
    <n v="57.240660432521558"/>
    <s v="Computer Systems Analyst IV"/>
    <s v="n/a"/>
    <s v="Mass Customer"/>
    <s v="N"/>
    <s v="No"/>
    <n v="19"/>
    <m/>
  </r>
  <r>
    <n v="14706"/>
    <n v="54"/>
    <x v="3173"/>
    <d v="2017-08-06T00:00:00"/>
    <n v="146"/>
    <b v="1"/>
    <s v="Approved"/>
    <s v="WeareA2B"/>
    <s v="Standard"/>
    <s v="medium"/>
    <s v="medium"/>
    <n v="1292.8399999999999"/>
    <n v="13.44"/>
    <d v="2003-07-21T00:00:00"/>
    <n v="1279.3999999999999"/>
    <s v="F"/>
    <n v="62"/>
    <d v="1987-09-18T00:00:00"/>
    <n v="32.816002898274988"/>
    <s v="Structural Engineer"/>
    <s v="Property"/>
    <s v="Mass Customer"/>
    <s v="N"/>
    <s v="Yes"/>
    <n v="7"/>
    <m/>
  </r>
  <r>
    <n v="15152"/>
    <n v="15"/>
    <x v="2367"/>
    <d v="2017-08-06T00:00:00"/>
    <n v="146"/>
    <b v="1"/>
    <s v="Approved"/>
    <s v="Norco Bicycles"/>
    <s v="Standard"/>
    <s v="low"/>
    <s v="medium"/>
    <n v="958.74"/>
    <n v="748.9"/>
    <d v="2005-12-07T00:00:00"/>
    <n v="209.84000000000003"/>
    <s v="F"/>
    <n v="46"/>
    <d v="1977-03-22T00:00:00"/>
    <n v="43.314633035261288"/>
    <s v="Structural Analysis Engineer"/>
    <s v="Health"/>
    <s v="Mass Customer"/>
    <s v="N"/>
    <s v="No"/>
    <n v="3"/>
    <m/>
  </r>
  <r>
    <n v="15201"/>
    <n v="78"/>
    <x v="3174"/>
    <d v="2017-08-06T00:00:00"/>
    <n v="146"/>
    <b v="1"/>
    <s v="Approved"/>
    <s v="Giant Bicycles"/>
    <s v="Standard"/>
    <s v="medium"/>
    <s v="large"/>
    <n v="1765.3"/>
    <n v="709.48"/>
    <d v="2004-07-25T00:00:00"/>
    <n v="1055.82"/>
    <s v="F"/>
    <n v="58"/>
    <d v="1994-12-17T00:00:00"/>
    <n v="25.563948103754438"/>
    <s v="Geological Engineer"/>
    <s v="Manufacturing"/>
    <s v="Affluent Customer"/>
    <s v="N"/>
    <s v="No"/>
    <n v="3"/>
    <m/>
  </r>
  <r>
    <n v="15482"/>
    <n v="74"/>
    <x v="1357"/>
    <d v="2017-08-06T00:00:00"/>
    <n v="146"/>
    <b v="1"/>
    <s v="Approved"/>
    <s v="WeareA2B"/>
    <s v="Standard"/>
    <s v="medium"/>
    <s v="medium"/>
    <n v="1228.07"/>
    <n v="400.91"/>
    <d v="1991-07-10T00:00:00"/>
    <n v="827.15999999999985"/>
    <s v="M"/>
    <n v="14"/>
    <d v="1990-11-21T00:00:00"/>
    <n v="29.637920706494164"/>
    <n v="0"/>
    <s v="Property"/>
    <s v="Mass Customer"/>
    <s v="N"/>
    <s v="Yes"/>
    <n v="7"/>
    <m/>
  </r>
  <r>
    <n v="15727"/>
    <n v="6"/>
    <x v="465"/>
    <d v="2017-08-06T00:00:00"/>
    <n v="146"/>
    <b v="1"/>
    <s v="Approved"/>
    <s v="Solex"/>
    <s v="Standard"/>
    <s v="high"/>
    <s v="medium"/>
    <n v="748.17"/>
    <n v="448.9"/>
    <d v="1991-11-10T00:00:00"/>
    <n v="299.27"/>
    <s v="M"/>
    <n v="10"/>
    <d v="1970-07-15T00:00:00"/>
    <n v="50.005043994165398"/>
    <s v="Software Engineer III"/>
    <s v="n/a"/>
    <s v="High Net Worth"/>
    <s v="N"/>
    <s v="No"/>
    <n v="10"/>
    <m/>
  </r>
  <r>
    <n v="16298"/>
    <n v="79"/>
    <x v="3175"/>
    <d v="2017-08-06T00:00:00"/>
    <n v="146"/>
    <b v="1"/>
    <s v="Approved"/>
    <s v="Norco Bicycles"/>
    <s v="Standard"/>
    <s v="medium"/>
    <s v="medium"/>
    <n v="1555.58"/>
    <n v="818.01"/>
    <d v="2013-09-16T00:00:00"/>
    <n v="737.56999999999994"/>
    <s v="M"/>
    <n v="35"/>
    <d v="1955-02-08T00:00:00"/>
    <n v="65.446139884576354"/>
    <s v="Associate Professor"/>
    <s v="Manufacturing"/>
    <s v="Mass Customer"/>
    <s v="N"/>
    <s v="Yes"/>
    <n v="9"/>
    <m/>
  </r>
  <r>
    <n v="16436"/>
    <n v="69"/>
    <x v="2189"/>
    <d v="2017-08-06T00:00:00"/>
    <n v="146"/>
    <b v="0"/>
    <s v="Approved"/>
    <s v="Giant Bicycles"/>
    <s v="Road"/>
    <s v="medium"/>
    <s v="medium"/>
    <n v="792.9"/>
    <n v="594.67999999999995"/>
    <d v="1995-10-24T00:00:00"/>
    <n v="198.22000000000003"/>
    <s v="F"/>
    <n v="33"/>
    <d v="1967-08-09T00:00:00"/>
    <n v="52.939290569507861"/>
    <s v="Actuary"/>
    <s v="Financial Services"/>
    <s v="Mass Customer"/>
    <s v="N"/>
    <s v="Yes"/>
    <n v="13"/>
    <m/>
  </r>
  <r>
    <n v="16985"/>
    <n v="57"/>
    <x v="2619"/>
    <d v="2017-08-06T00:00:00"/>
    <n v="146"/>
    <b v="1"/>
    <s v="Approved"/>
    <s v="WeareA2B"/>
    <s v="Touring"/>
    <s v="medium"/>
    <s v="large"/>
    <n v="1890.39"/>
    <n v="260.14"/>
    <d v="2015-06-17T00:00:00"/>
    <n v="1630.25"/>
    <s v="F"/>
    <n v="62"/>
    <d v="1964-11-30T00:00:00"/>
    <n v="55.629701528411971"/>
    <s v="Assistant Professor"/>
    <s v="IT"/>
    <s v="Mass Customer"/>
    <s v="N"/>
    <s v="Yes"/>
    <n v="4"/>
    <m/>
  </r>
  <r>
    <n v="17295"/>
    <n v="49"/>
    <x v="42"/>
    <d v="2017-08-06T00:00:00"/>
    <n v="146"/>
    <b v="0"/>
    <s v="Approved"/>
    <s v="Trek Bicycles"/>
    <s v="Road"/>
    <s v="medium"/>
    <s v="medium"/>
    <n v="533.51"/>
    <n v="400.13"/>
    <d v="1997-10-04T00:00:00"/>
    <n v="133.38"/>
    <s v="F"/>
    <n v="24"/>
    <d v="1980-07-11T00:00:00"/>
    <n v="40.007783720192791"/>
    <s v="Help Desk Operator"/>
    <s v="Property"/>
    <s v="Mass Customer"/>
    <s v="N"/>
    <s v="Yes"/>
    <n v="10"/>
    <m/>
  </r>
  <r>
    <n v="17621"/>
    <n v="79"/>
    <x v="3176"/>
    <d v="2017-08-06T00:00:00"/>
    <n v="146"/>
    <b v="0"/>
    <s v="Approved"/>
    <s v="Norco Bicycles"/>
    <s v="Standard"/>
    <s v="medium"/>
    <s v="medium"/>
    <n v="1555.58"/>
    <n v="818.01"/>
    <d v="1991-07-10T00:00:00"/>
    <n v="737.56999999999994"/>
    <s v="F"/>
    <n v="83"/>
    <d v="1979-12-11T00:00:00"/>
    <n v="40.591345364028413"/>
    <s v="Accountant III"/>
    <s v="Financial Services"/>
    <s v="Mass Customer"/>
    <s v="N"/>
    <s v="Yes"/>
    <n v="5"/>
    <m/>
  </r>
  <r>
    <n v="17926"/>
    <n v="0"/>
    <x v="3177"/>
    <d v="2017-08-06T00:00:00"/>
    <n v="146"/>
    <b v="1"/>
    <s v="Approved"/>
    <s v="OHM Cycles"/>
    <s v="Standard"/>
    <s v="high"/>
    <s v="medium"/>
    <n v="227.88"/>
    <n v="136.72999999999999"/>
    <d v="2003-02-07T00:00:00"/>
    <n v="91.15"/>
    <s v="M"/>
    <n v="90"/>
    <d v="1966-02-22T00:00:00"/>
    <n v="54.399564542110603"/>
    <s v="Programmer Analyst II"/>
    <s v="Manufacturing"/>
    <s v="High Net Worth"/>
    <s v="N"/>
    <s v="No"/>
    <n v="6"/>
    <m/>
  </r>
  <r>
    <n v="17950"/>
    <n v="84"/>
    <x v="1085"/>
    <d v="2017-08-06T00:00:00"/>
    <n v="146"/>
    <b v="0"/>
    <s v="Approved"/>
    <s v="Trek Bicycles"/>
    <s v="Road"/>
    <s v="medium"/>
    <s v="medium"/>
    <n v="290.62"/>
    <n v="215.14"/>
    <d v="2004-12-18T00:00:00"/>
    <n v="75.480000000000018"/>
    <s v="F"/>
    <n v="46"/>
    <d v="1974-05-06T00:00:00"/>
    <n v="46.194085090055808"/>
    <s v="Software Test Engineer I"/>
    <s v="Financial Services"/>
    <s v="Mass Customer"/>
    <s v="N"/>
    <s v="No"/>
    <n v="3"/>
    <m/>
  </r>
  <r>
    <n v="18926"/>
    <n v="23"/>
    <x v="564"/>
    <d v="2017-08-06T00:00:00"/>
    <n v="146"/>
    <b v="1"/>
    <s v="Approved"/>
    <s v="Norco Bicycles"/>
    <s v="Mountain"/>
    <s v="low"/>
    <s v="small"/>
    <n v="688.63"/>
    <n v="612.88"/>
    <d v="1993-10-02T00:00:00"/>
    <n v="75.75"/>
    <s v="M"/>
    <n v="64"/>
    <d v="1974-06-19T00:00:00"/>
    <n v="46.073537144850327"/>
    <s v="Junior Executive"/>
    <s v="Health"/>
    <s v="Mass Customer"/>
    <s v="N"/>
    <s v="No"/>
    <n v="14"/>
    <m/>
  </r>
  <r>
    <n v="8116"/>
    <n v="15"/>
    <x v="1290"/>
    <d v="2017-07-03T00:00:00"/>
    <m/>
    <m/>
    <s v="Approved"/>
    <s v="Norco Bicycles"/>
    <s v="Standard"/>
    <s v="low"/>
    <s v="medium"/>
    <n v="958.74"/>
    <n v="748.9"/>
    <n v="40303"/>
    <m/>
    <m/>
    <m/>
    <m/>
    <m/>
    <m/>
    <m/>
    <m/>
    <m/>
    <m/>
    <m/>
    <m/>
  </r>
  <r>
    <n v="19230"/>
    <n v="52"/>
    <x v="2283"/>
    <d v="2017-08-06T00:00:00"/>
    <n v="146"/>
    <b v="1"/>
    <s v="Approved"/>
    <s v="OHM Cycles"/>
    <s v="Road"/>
    <s v="medium"/>
    <s v="medium"/>
    <n v="1280.28"/>
    <n v="829.51"/>
    <d v="2003-07-21T00:00:00"/>
    <n v="450.77"/>
    <s v="M"/>
    <n v="72"/>
    <d v="1960-10-23T00:00:00"/>
    <n v="59.736550843480465"/>
    <s v="Systems Administrator I"/>
    <s v="Financial Services"/>
    <s v="Mass Customer"/>
    <s v="N"/>
    <s v="Yes"/>
    <n v="20"/>
    <m/>
  </r>
  <r>
    <n v="19256"/>
    <n v="58"/>
    <x v="741"/>
    <d v="2017-08-06T00:00:00"/>
    <n v="146"/>
    <b v="0"/>
    <s v="Approved"/>
    <s v="OHM Cycles"/>
    <s v="Road"/>
    <s v="medium"/>
    <s v="medium"/>
    <n v="1280.28"/>
    <n v="829.51"/>
    <d v="2015-08-10T00:00:00"/>
    <n v="450.77"/>
    <s v="M"/>
    <n v="59"/>
    <d v="1998-08-26T00:00:00"/>
    <n v="21.870797418822931"/>
    <s v="Human Resources Manager"/>
    <s v="n/a"/>
    <s v="High Net Worth"/>
    <s v="N"/>
    <s v="Yes"/>
    <n v="1"/>
    <m/>
  </r>
  <r>
    <n v="19289"/>
    <n v="35"/>
    <x v="30"/>
    <d v="2017-08-06T00:00:00"/>
    <n v="146"/>
    <b v="0"/>
    <s v="Approved"/>
    <s v="Trek Bicycles"/>
    <s v="Standard"/>
    <s v="low"/>
    <s v="medium"/>
    <n v="1057.51"/>
    <n v="154.4"/>
    <d v="1997-05-10T00:00:00"/>
    <n v="903.11"/>
    <s v="F"/>
    <n v="40"/>
    <d v="1973-08-02T00:00:00"/>
    <n v="46.952989199644847"/>
    <s v="Recruiter"/>
    <s v="Retail"/>
    <s v="Affluent Customer"/>
    <s v="N"/>
    <s v="Yes"/>
    <n v="7"/>
    <m/>
  </r>
  <r>
    <n v="19447"/>
    <n v="22"/>
    <x v="481"/>
    <d v="2017-08-06T00:00:00"/>
    <n v="146"/>
    <b v="1"/>
    <s v="Approved"/>
    <s v="Solex"/>
    <s v="Standard"/>
    <s v="medium"/>
    <s v="medium"/>
    <n v="575.27"/>
    <n v="431.45"/>
    <d v="1993-05-26T00:00:00"/>
    <n v="143.82"/>
    <s v="M"/>
    <n v="75"/>
    <d v="1995-09-25T00:00:00"/>
    <n v="24.791345364028409"/>
    <s v="VP Product Management"/>
    <s v="Health"/>
    <s v="High Net Worth"/>
    <s v="N"/>
    <s v="Yes"/>
    <n v="14"/>
    <m/>
  </r>
  <r>
    <n v="1463"/>
    <n v="21"/>
    <x v="933"/>
    <d v="2017-08-05T00:00:00"/>
    <n v="147"/>
    <b v="1"/>
    <s v="Approved"/>
    <s v="Solex"/>
    <s v="Standard"/>
    <s v="medium"/>
    <s v="large"/>
    <n v="1071.23"/>
    <n v="380.74"/>
    <d v="1996-04-05T00:00:00"/>
    <n v="690.49"/>
    <s v="M"/>
    <n v="1"/>
    <d v="1977-09-19T00:00:00"/>
    <n v="42.818742624302381"/>
    <s v="Accountant IV"/>
    <s v="Property"/>
    <s v="Affluent Customer"/>
    <s v="N"/>
    <s v="No"/>
    <n v="4"/>
    <m/>
  </r>
  <r>
    <n v="1985"/>
    <n v="62"/>
    <x v="3006"/>
    <d v="2017-08-05T00:00:00"/>
    <n v="147"/>
    <b v="1"/>
    <s v="Approved"/>
    <s v="Solex"/>
    <s v="Standard"/>
    <s v="medium"/>
    <s v="medium"/>
    <n v="478.16"/>
    <n v="298.72000000000003"/>
    <d v="1993-06-23T00:00:00"/>
    <n v="179.44"/>
    <s v="F"/>
    <n v="73"/>
    <d v="1965-04-12T00:00:00"/>
    <n v="55.265317966768137"/>
    <s v="Desktop Support Technician"/>
    <s v="Telecommunications"/>
    <s v="Mass Customer"/>
    <s v="N"/>
    <s v="No"/>
    <n v="19"/>
    <m/>
  </r>
  <r>
    <n v="2364"/>
    <n v="50"/>
    <x v="1711"/>
    <d v="2017-08-05T00:00:00"/>
    <n v="147"/>
    <b v="0"/>
    <s v="Approved"/>
    <s v="Giant Bicycles"/>
    <s v="Standard"/>
    <s v="medium"/>
    <s v="medium"/>
    <n v="642.70000000000005"/>
    <n v="211.37"/>
    <d v="2002-03-22T00:00:00"/>
    <n v="431.33000000000004"/>
    <s v="F"/>
    <n v="23"/>
    <d v="1978-11-28T00:00:00"/>
    <n v="41.626961802384578"/>
    <s v="Graphic Designer"/>
    <s v="Manufacturing"/>
    <s v="High Net Worth"/>
    <s v="N"/>
    <s v="No"/>
    <n v="15"/>
    <m/>
  </r>
  <r>
    <n v="3211"/>
    <n v="47"/>
    <x v="3178"/>
    <d v="2017-08-05T00:00:00"/>
    <n v="147"/>
    <b v="0"/>
    <s v="Approved"/>
    <s v="Trek Bicycles"/>
    <s v="Road"/>
    <s v="low"/>
    <s v="small"/>
    <n v="1720.7"/>
    <n v="1531.42"/>
    <d v="2006-10-01T00:00:00"/>
    <n v="189.27999999999997"/>
    <s v="F"/>
    <n v="11"/>
    <d v="1991-11-29T00:00:00"/>
    <n v="28.616002898274985"/>
    <s v="Financial Analyst"/>
    <s v="Financial Services"/>
    <s v="Mass Customer"/>
    <s v="N"/>
    <s v="Yes"/>
    <n v="10"/>
    <m/>
  </r>
  <r>
    <n v="3223"/>
    <n v="13"/>
    <x v="2927"/>
    <d v="2017-08-05T00:00:00"/>
    <n v="147"/>
    <b v="1"/>
    <s v="Approved"/>
    <s v="Solex"/>
    <s v="Standard"/>
    <s v="medium"/>
    <s v="medium"/>
    <n v="1163.8900000000001"/>
    <n v="589.27"/>
    <d v="2016-07-09T00:00:00"/>
    <n v="574.62000000000012"/>
    <s v="F"/>
    <n v="41"/>
    <d v="1954-04-30T00:00:00"/>
    <n v="66.224222076357179"/>
    <s v="Account Coordinator"/>
    <s v="IT"/>
    <s v="Mass Customer"/>
    <s v="N"/>
    <s v="No"/>
    <n v="10"/>
    <m/>
  </r>
  <r>
    <n v="3270"/>
    <n v="70"/>
    <x v="1465"/>
    <d v="2017-08-05T00:00:00"/>
    <n v="147"/>
    <b v="1"/>
    <s v="Approved"/>
    <s v="Trek Bicycles"/>
    <s v="Standard"/>
    <s v="high"/>
    <s v="medium"/>
    <n v="495.72"/>
    <n v="297.43"/>
    <d v="2015-04-11T00:00:00"/>
    <n v="198.29000000000002"/>
    <s v="F"/>
    <n v="66"/>
    <d v="1956-05-15T00:00:00"/>
    <n v="64.180386459918822"/>
    <s v="Structural Engineer"/>
    <s v="Property"/>
    <s v="Mass Customer"/>
    <s v="N"/>
    <s v="No"/>
    <n v="17"/>
    <m/>
  </r>
  <r>
    <n v="3547"/>
    <n v="78"/>
    <x v="2914"/>
    <d v="2017-08-05T00:00:00"/>
    <n v="147"/>
    <b v="0"/>
    <s v="Approved"/>
    <s v="Giant Bicycles"/>
    <s v="Standard"/>
    <s v="medium"/>
    <s v="large"/>
    <n v="1765.3"/>
    <n v="709.48"/>
    <d v="2015-08-02T00:00:00"/>
    <n v="1055.82"/>
    <s v="M"/>
    <n v="91"/>
    <d v="1998-07-27T00:00:00"/>
    <n v="21.952989199644847"/>
    <n v="0"/>
    <s v="Telecommunications"/>
    <s v="Affluent Customer"/>
    <s v="N"/>
    <s v="Yes"/>
    <n v="3"/>
    <m/>
  </r>
  <r>
    <n v="3916"/>
    <n v="95"/>
    <x v="2518"/>
    <d v="2017-08-05T00:00:00"/>
    <n v="147"/>
    <b v="1"/>
    <s v="Approved"/>
    <s v="Giant Bicycles"/>
    <s v="Standard"/>
    <s v="medium"/>
    <s v="large"/>
    <n v="569.55999999999995"/>
    <n v="528.42999999999995"/>
    <d v="2016-03-29T00:00:00"/>
    <n v="41.129999999999995"/>
    <s v="F"/>
    <n v="28"/>
    <d v="1959-02-08T00:00:00"/>
    <n v="61.443400158548961"/>
    <s v="Office Assistant I"/>
    <s v="Manufacturing"/>
    <s v="Affluent Customer"/>
    <s v="N"/>
    <s v="Yes"/>
    <n v="13"/>
    <m/>
  </r>
  <r>
    <n v="3937"/>
    <n v="91"/>
    <x v="2498"/>
    <d v="2017-08-05T00:00:00"/>
    <n v="147"/>
    <b v="0"/>
    <s v="Approved"/>
    <s v="Solex"/>
    <s v="Standard"/>
    <s v="medium"/>
    <s v="medium"/>
    <n v="100.35"/>
    <n v="75.260000000000005"/>
    <d v="1999-07-26T00:00:00"/>
    <n v="25.089999999999989"/>
    <s v="M"/>
    <n v="43"/>
    <d v="1981-01-19T00:00:00"/>
    <n v="39.481756322932519"/>
    <n v="0"/>
    <s v="n/a"/>
    <s v="Mass Customer"/>
    <s v="N"/>
    <s v="No"/>
    <n v="12"/>
    <m/>
  </r>
  <r>
    <n v="3978"/>
    <n v="45"/>
    <x v="2766"/>
    <d v="2017-08-05T00:00:00"/>
    <n v="147"/>
    <b v="0"/>
    <s v="Approved"/>
    <s v="Solex"/>
    <s v="Standard"/>
    <s v="medium"/>
    <s v="medium"/>
    <n v="441.49"/>
    <n v="84.99"/>
    <d v="1993-04-12T00:00:00"/>
    <n v="356.5"/>
    <s v="F"/>
    <n v="55"/>
    <d v="1971-06-20T00:00:00"/>
    <n v="49.073537144850327"/>
    <s v="Mechanical Systems Engineer"/>
    <s v="Financial Services"/>
    <s v="Mass Customer"/>
    <s v="N"/>
    <s v="No"/>
    <n v="12"/>
    <m/>
  </r>
  <r>
    <n v="4180"/>
    <n v="47"/>
    <x v="2811"/>
    <d v="2017-08-05T00:00:00"/>
    <n v="147"/>
    <b v="0"/>
    <s v="Approved"/>
    <s v="Trek Bicycles"/>
    <s v="Road"/>
    <s v="low"/>
    <s v="small"/>
    <n v="1720.7"/>
    <n v="1531.42"/>
    <d v="2006-10-01T00:00:00"/>
    <n v="189.27999999999997"/>
    <s v="F"/>
    <n v="11"/>
    <d v="1990-11-09T00:00:00"/>
    <n v="29.670797418822932"/>
    <s v="Analyst Programmer"/>
    <s v="n/a"/>
    <s v="Mass Customer"/>
    <s v="N"/>
    <s v="No"/>
    <n v="11"/>
    <m/>
  </r>
  <r>
    <n v="4621"/>
    <n v="89"/>
    <x v="3179"/>
    <d v="2017-08-05T00:00:00"/>
    <n v="147"/>
    <b v="1"/>
    <s v="Approved"/>
    <s v="Giant Bicycles"/>
    <s v="Standard"/>
    <s v="medium"/>
    <s v="large"/>
    <n v="1812.75"/>
    <n v="582.48"/>
    <d v="2011-03-16T00:00:00"/>
    <n v="1230.27"/>
    <s v="F"/>
    <n v="82"/>
    <d v="1980-05-07T00:00:00"/>
    <n v="40.185865911973615"/>
    <s v="Information Systems Manager"/>
    <s v="n/a"/>
    <s v="High Net Worth"/>
    <s v="N"/>
    <s v="No"/>
    <n v="15"/>
    <m/>
  </r>
  <r>
    <n v="4687"/>
    <n v="48"/>
    <x v="1337"/>
    <d v="2017-08-05T00:00:00"/>
    <n v="147"/>
    <b v="0"/>
    <s v="Approved"/>
    <s v="WeareA2B"/>
    <s v="Standard"/>
    <s v="medium"/>
    <s v="medium"/>
    <n v="1762.96"/>
    <n v="950.52"/>
    <d v="2014-07-28T00:00:00"/>
    <n v="812.44"/>
    <s v="M"/>
    <n v="76"/>
    <d v="1984-11-12T00:00:00"/>
    <n v="35.665317966768136"/>
    <s v="Quality Control Specialist"/>
    <s v="Manufacturing"/>
    <s v="Mass Customer"/>
    <s v="N"/>
    <s v="No"/>
    <n v="11"/>
    <m/>
  </r>
  <r>
    <n v="4977"/>
    <n v="54"/>
    <x v="1135"/>
    <d v="2017-08-05T00:00:00"/>
    <n v="147"/>
    <b v="1"/>
    <s v="Approved"/>
    <s v="WeareA2B"/>
    <s v="Standard"/>
    <s v="medium"/>
    <s v="medium"/>
    <n v="1292.8399999999999"/>
    <n v="13.44"/>
    <d v="2009-04-12T00:00:00"/>
    <n v="1279.3999999999999"/>
    <s v="F"/>
    <n v="38"/>
    <d v="1955-10-10T00:00:00"/>
    <n v="64.77764673389143"/>
    <s v="VP Marketing"/>
    <s v="Health"/>
    <s v="Mass Customer"/>
    <s v="N"/>
    <s v="No"/>
    <n v="16"/>
    <m/>
  </r>
  <r>
    <n v="4988"/>
    <n v="48"/>
    <x v="2809"/>
    <d v="2017-08-05T00:00:00"/>
    <n v="147"/>
    <b v="1"/>
    <s v="Approved"/>
    <s v="WeareA2B"/>
    <s v="Standard"/>
    <s v="medium"/>
    <s v="medium"/>
    <n v="1762.96"/>
    <n v="950.52"/>
    <d v="2012-06-04T00:00:00"/>
    <n v="812.44"/>
    <s v="F"/>
    <n v="29"/>
    <d v="1984-07-11T00:00:00"/>
    <n v="36.005043994165398"/>
    <s v="Staff Scientist"/>
    <s v="n/a"/>
    <s v="Affluent Customer"/>
    <s v="N"/>
    <s v="Yes"/>
    <n v="3"/>
    <m/>
  </r>
  <r>
    <n v="5085"/>
    <n v="6"/>
    <x v="3180"/>
    <d v="2017-08-05T00:00:00"/>
    <n v="147"/>
    <b v="0"/>
    <s v="Approved"/>
    <s v="OHM Cycles"/>
    <s v="Standard"/>
    <s v="high"/>
    <s v="medium"/>
    <n v="227.88"/>
    <n v="136.72999999999999"/>
    <d v="2003-02-07T00:00:00"/>
    <n v="91.15"/>
    <s v="F"/>
    <n v="65"/>
    <d v="1993-08-29T00:00:00"/>
    <n v="26.865317966768135"/>
    <s v="Analyst Programmer"/>
    <s v="n/a"/>
    <s v="Mass Customer"/>
    <s v="N"/>
    <s v="No"/>
    <n v="2"/>
    <m/>
  </r>
  <r>
    <n v="5540"/>
    <n v="64"/>
    <x v="1360"/>
    <d v="2017-08-05T00:00:00"/>
    <n v="147"/>
    <b v="0"/>
    <s v="Approved"/>
    <s v="Trek Bicycles"/>
    <s v="Standard"/>
    <s v="medium"/>
    <s v="large"/>
    <n v="1469.44"/>
    <n v="596.54999999999995"/>
    <d v="2012-05-18T00:00:00"/>
    <n v="872.8900000000001"/>
    <s v="F"/>
    <n v="91"/>
    <d v="1963-03-28T00:00:00"/>
    <n v="57.309153583206495"/>
    <s v="Product Engineer"/>
    <s v="Property"/>
    <s v="Affluent Customer"/>
    <s v="N"/>
    <s v="No"/>
    <n v="4"/>
    <m/>
  </r>
  <r>
    <n v="5855"/>
    <n v="90"/>
    <x v="2010"/>
    <d v="2017-08-05T00:00:00"/>
    <n v="147"/>
    <b v="1"/>
    <s v="Approved"/>
    <s v="Norco Bicycles"/>
    <s v="Standard"/>
    <s v="low"/>
    <s v="medium"/>
    <n v="363.01"/>
    <n v="290.41000000000003"/>
    <d v="2016-03-29T00:00:00"/>
    <n v="72.599999999999966"/>
    <s v="F"/>
    <n v="28"/>
    <d v="1972-07-30T00:00:00"/>
    <n v="47.96120837772704"/>
    <s v="Help Desk Operator"/>
    <s v="Retail"/>
    <s v="Mass Customer"/>
    <s v="N"/>
    <s v="Yes"/>
    <n v="11"/>
    <m/>
  </r>
  <r>
    <n v="5941"/>
    <n v="26"/>
    <x v="2868"/>
    <d v="2017-08-05T00:00:00"/>
    <n v="147"/>
    <b v="1"/>
    <s v="Approved"/>
    <s v="WeareA2B"/>
    <s v="Standard"/>
    <s v="medium"/>
    <s v="medium"/>
    <n v="1992.93"/>
    <n v="762.63"/>
    <d v="1991-08-05T00:00:00"/>
    <n v="1230.3000000000002"/>
    <s v="F"/>
    <n v="99"/>
    <d v="1988-11-27T00:00:00"/>
    <n v="31.621482350329781"/>
    <s v="Junior Executive"/>
    <s v="Argiculture"/>
    <s v="Mass Customer"/>
    <s v="N"/>
    <s v="Yes"/>
    <n v="2"/>
    <m/>
  </r>
  <r>
    <n v="6212"/>
    <n v="94"/>
    <x v="1124"/>
    <d v="2017-08-05T00:00:00"/>
    <n v="147"/>
    <b v="1"/>
    <s v="Approved"/>
    <s v="Giant Bicycles"/>
    <s v="Standard"/>
    <s v="medium"/>
    <s v="large"/>
    <n v="1635.3"/>
    <n v="993.66"/>
    <d v="2016-03-29T00:00:00"/>
    <n v="641.64"/>
    <s v="F"/>
    <n v="19"/>
    <d v="1969-11-25T00:00:00"/>
    <n v="50.640660432521564"/>
    <n v="0"/>
    <s v="Manufacturing"/>
    <s v="Mass Customer"/>
    <s v="N"/>
    <s v="Yes"/>
    <n v="17"/>
    <m/>
  </r>
  <r>
    <n v="6408"/>
    <n v="52"/>
    <x v="1737"/>
    <d v="2017-08-05T00:00:00"/>
    <n v="147"/>
    <b v="1"/>
    <s v="Approved"/>
    <s v="OHM Cycles"/>
    <s v="Road"/>
    <s v="medium"/>
    <s v="medium"/>
    <n v="1280.28"/>
    <n v="829.51"/>
    <d v="2011-08-24T00:00:00"/>
    <n v="450.77"/>
    <s v="F"/>
    <n v="47"/>
    <d v="1986-07-25T00:00:00"/>
    <n v="33.966687829781833"/>
    <n v="0"/>
    <s v="Financial Services"/>
    <s v="Affluent Customer"/>
    <s v="N"/>
    <s v="Yes"/>
    <n v="22"/>
    <m/>
  </r>
  <r>
    <n v="7029"/>
    <n v="34"/>
    <x v="1983"/>
    <d v="2017-08-05T00:00:00"/>
    <n v="147"/>
    <b v="1"/>
    <s v="Approved"/>
    <s v="WeareA2B"/>
    <s v="Standard"/>
    <s v="medium"/>
    <s v="medium"/>
    <n v="1231.1500000000001"/>
    <n v="161.6"/>
    <d v="2005-12-07T00:00:00"/>
    <n v="1069.5500000000002"/>
    <s v="M"/>
    <n v="27"/>
    <d v="1988-04-04T00:00:00"/>
    <n v="32.27079741882293"/>
    <s v="Account Executive"/>
    <s v="n/a"/>
    <s v="High Net Worth"/>
    <s v="N"/>
    <s v="Yes"/>
    <n v="9"/>
    <m/>
  </r>
  <r>
    <n v="7109"/>
    <n v="25"/>
    <x v="602"/>
    <d v="2017-08-05T00:00:00"/>
    <n v="147"/>
    <b v="0"/>
    <s v="Approved"/>
    <s v="OHM Cycles"/>
    <s v="Standard"/>
    <s v="high"/>
    <s v="medium"/>
    <n v="2005.66"/>
    <n v="1203.4000000000001"/>
    <d v="2012-04-10T00:00:00"/>
    <n v="802.26"/>
    <s v="M"/>
    <n v="54"/>
    <d v="1993-01-22T00:00:00"/>
    <n v="27.465317966768136"/>
    <s v="Occupational Therapist"/>
    <s v="Health"/>
    <s v="High Net Worth"/>
    <s v="N"/>
    <s v="No"/>
    <n v="9"/>
    <m/>
  </r>
  <r>
    <n v="7297"/>
    <n v="6"/>
    <x v="2580"/>
    <d v="2017-08-05T00:00:00"/>
    <n v="147"/>
    <b v="1"/>
    <s v="Approved"/>
    <s v="OHM Cycles"/>
    <s v="Standard"/>
    <s v="high"/>
    <s v="medium"/>
    <n v="227.88"/>
    <n v="136.72999999999999"/>
    <d v="2003-02-07T00:00:00"/>
    <n v="91.15"/>
    <s v="F"/>
    <n v="15"/>
    <d v="1988-03-08T00:00:00"/>
    <n v="32.34477002156266"/>
    <s v="Structural Engineer"/>
    <s v="Health"/>
    <s v="Mass Customer"/>
    <s v="N"/>
    <s v="No"/>
    <n v="10"/>
    <m/>
  </r>
  <r>
    <n v="7419"/>
    <n v="85"/>
    <x v="3181"/>
    <d v="2017-08-05T00:00:00"/>
    <n v="147"/>
    <b v="0"/>
    <s v="Approved"/>
    <s v="WeareA2B"/>
    <s v="Standard"/>
    <s v="medium"/>
    <s v="medium"/>
    <n v="752.64"/>
    <n v="205.36"/>
    <d v="2015-08-02T00:00:00"/>
    <n v="547.28"/>
    <s v="M"/>
    <n v="96"/>
    <d v="1974-05-07T00:00:00"/>
    <n v="46.191345364028408"/>
    <s v="Programmer IV"/>
    <s v="Manufacturing"/>
    <s v="Affluent Customer"/>
    <s v="N"/>
    <s v="No"/>
    <n v="10"/>
    <m/>
  </r>
  <r>
    <n v="7912"/>
    <n v="46"/>
    <x v="1581"/>
    <d v="2017-08-05T00:00:00"/>
    <n v="147"/>
    <b v="1"/>
    <s v="Approved"/>
    <s v="Solex"/>
    <s v="Standard"/>
    <s v="low"/>
    <s v="medium"/>
    <n v="1289.8499999999999"/>
    <n v="74.510000000000005"/>
    <d v="2006-10-01T00:00:00"/>
    <n v="1215.3399999999999"/>
    <s v="F"/>
    <n v="33"/>
    <d v="1955-05-06T00:00:00"/>
    <n v="65.207783720192793"/>
    <s v="Graphic Designer"/>
    <s v="Health"/>
    <s v="Mass Customer"/>
    <s v="N"/>
    <s v="Yes"/>
    <n v="7"/>
    <m/>
  </r>
  <r>
    <n v="8066"/>
    <n v="23"/>
    <x v="2408"/>
    <d v="2017-08-05T00:00:00"/>
    <n v="147"/>
    <b v="0"/>
    <s v="Approved"/>
    <s v="Norco Bicycles"/>
    <s v="Mountain"/>
    <s v="low"/>
    <s v="small"/>
    <n v="688.63"/>
    <n v="612.88"/>
    <d v="1993-04-12T00:00:00"/>
    <n v="75.75"/>
    <s v="F"/>
    <n v="11"/>
    <d v="1980-04-21T00:00:00"/>
    <n v="40.229701528411972"/>
    <s v="Marketing Manager"/>
    <s v="Argiculture"/>
    <s v="Mass Customer"/>
    <s v="N"/>
    <s v="No"/>
    <n v="3"/>
    <m/>
  </r>
  <r>
    <n v="8485"/>
    <n v="7"/>
    <x v="3106"/>
    <d v="2017-08-05T00:00:00"/>
    <n v="147"/>
    <b v="0"/>
    <s v="Approved"/>
    <s v="Trek Bicycles"/>
    <s v="Road"/>
    <s v="low"/>
    <s v="medium"/>
    <n v="980.37"/>
    <n v="234.43"/>
    <d v="2004-09-28T00:00:00"/>
    <n v="745.94"/>
    <s v="M"/>
    <n v="29"/>
    <d v="1990-04-13T00:00:00"/>
    <n v="30.246139884576355"/>
    <s v="Marketing Assistant"/>
    <s v="n/a"/>
    <s v="Mass Customer"/>
    <s v="N"/>
    <s v="Yes"/>
    <n v="7"/>
    <m/>
  </r>
  <r>
    <n v="9554"/>
    <n v="49"/>
    <x v="2864"/>
    <d v="2017-08-05T00:00:00"/>
    <n v="147"/>
    <b v="0"/>
    <s v="Approved"/>
    <s v="Solex"/>
    <s v="Standard"/>
    <s v="medium"/>
    <s v="large"/>
    <n v="1061.56"/>
    <n v="733.58"/>
    <d v="2011-08-24T00:00:00"/>
    <n v="327.9799999999999"/>
    <s v="M"/>
    <n v="71"/>
    <d v="1978-01-24T00:00:00"/>
    <n v="42.470797418822933"/>
    <s v="Marketing Assistant"/>
    <s v="Manufacturing"/>
    <s v="High Net Worth"/>
    <s v="N"/>
    <s v="Yes"/>
    <n v="15"/>
    <m/>
  </r>
  <r>
    <n v="10156"/>
    <n v="0"/>
    <x v="1359"/>
    <d v="2017-08-05T00:00:00"/>
    <n v="147"/>
    <b v="0"/>
    <s v="Approved"/>
    <s v="Trek Bicycles"/>
    <s v="Standard"/>
    <s v="high"/>
    <s v="medium"/>
    <n v="495.72"/>
    <n v="297.43"/>
    <d v="2015-04-11T00:00:00"/>
    <n v="198.29000000000002"/>
    <s v="M"/>
    <n v="13"/>
    <d v="1978-01-13T00:00:00"/>
    <n v="42.500934405124298"/>
    <s v="Nurse Practicioner"/>
    <s v="Financial Services"/>
    <s v="High Net Worth"/>
    <s v="N"/>
    <s v="No"/>
    <n v="9"/>
    <m/>
  </r>
  <r>
    <n v="10172"/>
    <n v="82"/>
    <x v="228"/>
    <d v="2017-08-05T00:00:00"/>
    <n v="147"/>
    <b v="1"/>
    <s v="Approved"/>
    <s v="Norco Bicycles"/>
    <s v="Standard"/>
    <s v="high"/>
    <s v="medium"/>
    <n v="1148.6400000000001"/>
    <n v="689.18"/>
    <d v="2004-12-18T00:00:00"/>
    <n v="459.46000000000015"/>
    <s v="M"/>
    <n v="59"/>
    <d v="1990-04-11T00:00:00"/>
    <n v="30.251619336631151"/>
    <s v="Occupational Therapist"/>
    <s v="Health"/>
    <s v="Affluent Customer"/>
    <s v="N"/>
    <s v="Yes"/>
    <n v="19"/>
    <m/>
  </r>
  <r>
    <n v="10561"/>
    <n v="84"/>
    <x v="1425"/>
    <d v="2017-08-05T00:00:00"/>
    <n v="147"/>
    <b v="1"/>
    <s v="Approved"/>
    <s v="Trek Bicycles"/>
    <s v="Road"/>
    <s v="medium"/>
    <s v="medium"/>
    <n v="290.62"/>
    <n v="215.14"/>
    <d v="2003-01-05T00:00:00"/>
    <n v="75.480000000000018"/>
    <s v="M"/>
    <n v="25"/>
    <d v="1974-09-20T00:00:00"/>
    <n v="45.818742624302381"/>
    <s v="Accounting Assistant II"/>
    <s v="IT"/>
    <s v="Mass Customer"/>
    <s v="N"/>
    <s v="Yes"/>
    <n v="19"/>
    <m/>
  </r>
  <r>
    <n v="11162"/>
    <n v="42"/>
    <x v="1404"/>
    <d v="2017-08-05T00:00:00"/>
    <n v="147"/>
    <b v="0"/>
    <s v="Approved"/>
    <s v="OHM Cycles"/>
    <s v="Road"/>
    <s v="medium"/>
    <s v="small"/>
    <n v="1810"/>
    <n v="1610.9"/>
    <d v="2011-05-09T00:00:00"/>
    <n v="199.09999999999991"/>
    <s v="F"/>
    <n v="20"/>
    <d v="1998-02-02T00:00:00"/>
    <n v="22.432441254439368"/>
    <s v="Administrative Officer"/>
    <s v="n/a"/>
    <s v="Mass Customer"/>
    <s v="N"/>
    <s v="Yes"/>
    <n v="1"/>
    <m/>
  </r>
  <r>
    <n v="11459"/>
    <n v="11"/>
    <x v="9"/>
    <d v="2017-08-05T00:00:00"/>
    <n v="147"/>
    <b v="0"/>
    <s v="Approved"/>
    <s v="Giant Bicycles"/>
    <s v="Standard"/>
    <s v="high"/>
    <s v="medium"/>
    <n v="1274.93"/>
    <n v="764.96"/>
    <d v="2007-08-04T00:00:00"/>
    <n v="509.97"/>
    <s v="M"/>
    <n v="21"/>
    <d v="1958-02-21T00:00:00"/>
    <n v="62.407783720192796"/>
    <n v="0"/>
    <s v="Property"/>
    <s v="Mass Customer"/>
    <s v="N"/>
    <s v="No"/>
    <n v="17"/>
    <m/>
  </r>
  <r>
    <n v="11756"/>
    <n v="38"/>
    <x v="1209"/>
    <d v="2017-08-05T00:00:00"/>
    <n v="147"/>
    <b v="1"/>
    <s v="Approved"/>
    <s v="Solex"/>
    <s v="Standard"/>
    <s v="medium"/>
    <s v="medium"/>
    <n v="1577.53"/>
    <n v="826.51"/>
    <d v="2010-06-07T00:00:00"/>
    <n v="751.02"/>
    <s v="F"/>
    <n v="39"/>
    <d v="1994-06-20T00:00:00"/>
    <n v="26.057098788685945"/>
    <s v="Senior Financial Analyst"/>
    <s v="Financial Services"/>
    <s v="Mass Customer"/>
    <s v="N"/>
    <s v="Yes"/>
    <n v="1"/>
    <m/>
  </r>
  <r>
    <n v="12792"/>
    <n v="83"/>
    <x v="488"/>
    <d v="2017-08-05T00:00:00"/>
    <n v="147"/>
    <b v="1"/>
    <s v="Approved"/>
    <s v="Solex"/>
    <s v="Touring"/>
    <s v="medium"/>
    <s v="large"/>
    <n v="2083.94"/>
    <n v="675.03"/>
    <d v="2013-09-16T00:00:00"/>
    <n v="1408.91"/>
    <s v="F"/>
    <n v="69"/>
    <d v="1957-09-08T00:00:00"/>
    <n v="62.862578240740739"/>
    <s v="Junior Executive"/>
    <s v="n/a"/>
    <s v="Mass Customer"/>
    <s v="N"/>
    <s v="No"/>
    <n v="11"/>
    <m/>
  </r>
  <r>
    <n v="12824"/>
    <n v="41"/>
    <x v="1259"/>
    <d v="2017-08-05T00:00:00"/>
    <n v="147"/>
    <b v="0"/>
    <s v="Approved"/>
    <s v="Solex"/>
    <s v="Road"/>
    <s v="medium"/>
    <s v="medium"/>
    <n v="416.98"/>
    <n v="312.74"/>
    <d v="1997-05-10T00:00:00"/>
    <n v="104.24000000000001"/>
    <s v="M"/>
    <n v="54"/>
    <d v="1963-04-22T00:00:00"/>
    <n v="57.240660432521558"/>
    <s v="Computer Systems Analyst IV"/>
    <s v="n/a"/>
    <s v="Mass Customer"/>
    <s v="N"/>
    <s v="No"/>
    <n v="19"/>
    <m/>
  </r>
  <r>
    <n v="12922"/>
    <n v="14"/>
    <x v="3182"/>
    <d v="2017-08-05T00:00:00"/>
    <n v="147"/>
    <b v="1"/>
    <s v="Approved"/>
    <s v="Solex"/>
    <s v="Standard"/>
    <s v="high"/>
    <s v="large"/>
    <n v="1842.92"/>
    <n v="1105.75"/>
    <d v="2002-08-31T00:00:00"/>
    <n v="737.17000000000007"/>
    <s v="F"/>
    <n v="33"/>
    <d v="1999-10-04T00:00:00"/>
    <n v="20.763948103754437"/>
    <s v="Senior Developer"/>
    <s v="Property"/>
    <s v="High Net Worth"/>
    <s v="N"/>
    <s v="Yes"/>
    <n v="2"/>
    <m/>
  </r>
  <r>
    <n v="12940"/>
    <n v="99"/>
    <x v="607"/>
    <d v="2017-08-05T00:00:00"/>
    <n v="147"/>
    <b v="1"/>
    <s v="Approved"/>
    <s v="OHM Cycles"/>
    <s v="Standard"/>
    <s v="medium"/>
    <s v="medium"/>
    <n v="1227.3399999999999"/>
    <n v="770.89"/>
    <d v="1994-08-10T00:00:00"/>
    <n v="456.44999999999993"/>
    <s v="F"/>
    <n v="17"/>
    <d v="1991-11-25T00:00:00"/>
    <n v="28.626961802384574"/>
    <s v="Structural Analysis Engineer"/>
    <s v="Health"/>
    <s v="Mass Customer"/>
    <s v="N"/>
    <s v="No"/>
    <n v="9"/>
    <m/>
  </r>
  <r>
    <n v="8160"/>
    <n v="0"/>
    <x v="2274"/>
    <d v="2017-07-31T00:00:00"/>
    <m/>
    <b v="0"/>
    <s v="Approved"/>
    <m/>
    <m/>
    <m/>
    <m/>
    <n v="26.15"/>
    <m/>
    <m/>
    <m/>
    <m/>
    <m/>
    <m/>
    <m/>
    <m/>
    <m/>
    <m/>
    <m/>
    <m/>
    <m/>
    <m/>
  </r>
  <r>
    <n v="8161"/>
    <n v="97"/>
    <x v="1523"/>
    <d v="2017-11-30T00:00:00"/>
    <m/>
    <m/>
    <s v="Approved"/>
    <s v="Solex"/>
    <s v="Standard"/>
    <s v="medium"/>
    <s v="large"/>
    <n v="202.62"/>
    <n v="151.96"/>
    <n v="42458"/>
    <m/>
    <m/>
    <m/>
    <m/>
    <m/>
    <m/>
    <m/>
    <m/>
    <m/>
    <m/>
    <m/>
    <m/>
  </r>
  <r>
    <n v="13112"/>
    <n v="65"/>
    <x v="1971"/>
    <d v="2017-08-05T00:00:00"/>
    <n v="147"/>
    <b v="0"/>
    <s v="Approved"/>
    <s v="WeareA2B"/>
    <s v="Standard"/>
    <s v="medium"/>
    <s v="medium"/>
    <n v="1807.45"/>
    <n v="778.69"/>
    <d v="2015-04-11T00:00:00"/>
    <n v="1028.76"/>
    <s v="M"/>
    <n v="90"/>
    <d v="1986-08-11T00:00:00"/>
    <n v="33.920112487316082"/>
    <s v="Statistician III"/>
    <s v="Property"/>
    <s v="Affluent Customer"/>
    <s v="N"/>
    <s v="Yes"/>
    <n v="17"/>
    <m/>
  </r>
  <r>
    <n v="13410"/>
    <n v="25"/>
    <x v="243"/>
    <d v="2017-08-05T00:00:00"/>
    <n v="147"/>
    <b v="1"/>
    <s v="Approved"/>
    <s v="Giant Bicycles"/>
    <s v="Road"/>
    <s v="medium"/>
    <s v="medium"/>
    <n v="1538.99"/>
    <n v="829.65"/>
    <d v="2015-08-02T00:00:00"/>
    <n v="709.34"/>
    <s v="M"/>
    <n v="92"/>
    <d v="1998-12-25T00:00:00"/>
    <n v="21.539290569507862"/>
    <s v="Recruiting Manager"/>
    <s v="Financial Services"/>
    <s v="Mass Customer"/>
    <s v="N"/>
    <s v="Yes"/>
    <n v="1"/>
    <m/>
  </r>
  <r>
    <n v="13618"/>
    <n v="23"/>
    <x v="3183"/>
    <d v="2017-08-05T00:00:00"/>
    <n v="147"/>
    <b v="1"/>
    <s v="Approved"/>
    <s v="Norco Bicycles"/>
    <s v="Mountain"/>
    <s v="low"/>
    <s v="small"/>
    <n v="688.63"/>
    <n v="612.88"/>
    <d v="1993-05-26T00:00:00"/>
    <n v="75.75"/>
    <s v="F"/>
    <n v="86"/>
    <d v="1971-11-10T00:00:00"/>
    <n v="48.681756322932522"/>
    <s v="Executive Secretary"/>
    <s v="Retail"/>
    <s v="Mass Customer"/>
    <s v="N"/>
    <s v="Yes"/>
    <n v="8"/>
    <m/>
  </r>
  <r>
    <n v="8165"/>
    <n v="32"/>
    <x v="3184"/>
    <d v="2017-07-05T00:00:00"/>
    <m/>
    <m/>
    <s v="Approved"/>
    <s v="Giant Bicycles"/>
    <s v="Standard"/>
    <s v="medium"/>
    <s v="medium"/>
    <n v="642.70000000000005"/>
    <n v="211.37"/>
    <n v="37337"/>
    <m/>
    <m/>
    <m/>
    <m/>
    <m/>
    <m/>
    <m/>
    <m/>
    <m/>
    <m/>
    <m/>
    <m/>
  </r>
  <r>
    <n v="14110"/>
    <n v="0"/>
    <x v="1797"/>
    <d v="2017-08-05T00:00:00"/>
    <n v="147"/>
    <b v="0"/>
    <s v="Approved"/>
    <s v="Norco Bicycles"/>
    <s v="Road"/>
    <s v="medium"/>
    <s v="medium"/>
    <n v="544.04999999999995"/>
    <n v="376.84"/>
    <d v="2005-10-22T00:00:00"/>
    <n v="167.20999999999998"/>
    <s v="M"/>
    <n v="60"/>
    <d v="1976-08-18T00:00:00"/>
    <n v="43.906413857179096"/>
    <n v="0"/>
    <s v="n/a"/>
    <s v="High Net Worth"/>
    <s v="N"/>
    <s v="No"/>
    <n v="4"/>
    <m/>
  </r>
  <r>
    <n v="14936"/>
    <n v="32"/>
    <x v="1879"/>
    <d v="2017-08-05T00:00:00"/>
    <n v="147"/>
    <b v="1"/>
    <s v="Approved"/>
    <s v="Giant Bicycles"/>
    <s v="Standard"/>
    <s v="high"/>
    <s v="medium"/>
    <n v="1179"/>
    <n v="707.4"/>
    <d v="1999-07-26T00:00:00"/>
    <n v="471.6"/>
    <s v="M"/>
    <n v="13"/>
    <d v="1998-12-23T00:00:00"/>
    <n v="21.544770021562655"/>
    <s v="Sales Associate"/>
    <s v="Health"/>
    <s v="High Net Worth"/>
    <s v="N"/>
    <s v="Yes"/>
    <n v="2"/>
    <m/>
  </r>
  <r>
    <n v="15407"/>
    <n v="69"/>
    <x v="2996"/>
    <d v="2017-08-05T00:00:00"/>
    <n v="147"/>
    <b v="0"/>
    <s v="Approved"/>
    <s v="Giant Bicycles"/>
    <s v="Road"/>
    <s v="medium"/>
    <s v="medium"/>
    <n v="792.9"/>
    <n v="594.67999999999995"/>
    <d v="2011-01-10T00:00:00"/>
    <n v="198.22000000000003"/>
    <s v="F"/>
    <n v="74"/>
    <d v="1998-07-27T00:00:00"/>
    <n v="21.952989199644847"/>
    <s v="Account Executive"/>
    <s v="Health"/>
    <s v="Affluent Customer"/>
    <s v="N"/>
    <s v="Yes"/>
    <n v="1"/>
    <m/>
  </r>
  <r>
    <n v="16269"/>
    <n v="0"/>
    <x v="3185"/>
    <d v="2017-08-05T00:00:00"/>
    <n v="147"/>
    <b v="1"/>
    <s v="Approved"/>
    <s v="WeareA2B"/>
    <s v="Standard"/>
    <s v="medium"/>
    <s v="medium"/>
    <n v="60.34"/>
    <n v="45.26"/>
    <d v="1993-07-15T00:00:00"/>
    <n v="15.080000000000005"/>
    <s v="M"/>
    <n v="93"/>
    <d v="1958-01-07T00:00:00"/>
    <n v="62.53107139142567"/>
    <s v="Safety Technician I"/>
    <s v="Financial Services"/>
    <s v="High Net Worth"/>
    <s v="N"/>
    <s v="No"/>
    <n v="15"/>
    <m/>
  </r>
  <r>
    <n v="16745"/>
    <n v="23"/>
    <x v="2348"/>
    <d v="2017-08-05T00:00:00"/>
    <n v="147"/>
    <b v="1"/>
    <s v="Approved"/>
    <s v="Norco Bicycles"/>
    <s v="Mountain"/>
    <s v="low"/>
    <s v="small"/>
    <n v="688.63"/>
    <n v="612.88"/>
    <d v="2001-11-25T00:00:00"/>
    <n v="75.75"/>
    <s v="F"/>
    <n v="53"/>
    <d v="1954-08-22T00:00:00"/>
    <n v="65.911893309233889"/>
    <s v="Recruiting Manager"/>
    <s v="n/a"/>
    <s v="Mass Customer"/>
    <s v="N"/>
    <s v="Yes"/>
    <n v="19"/>
    <m/>
  </r>
  <r>
    <n v="17111"/>
    <n v="70"/>
    <x v="175"/>
    <d v="2017-08-05T00:00:00"/>
    <n v="147"/>
    <b v="0"/>
    <s v="Approved"/>
    <s v="Trek Bicycles"/>
    <s v="Standard"/>
    <s v="high"/>
    <s v="medium"/>
    <n v="495.72"/>
    <n v="297.43"/>
    <d v="2016-12-06T00:00:00"/>
    <n v="198.29000000000002"/>
    <s v="F"/>
    <n v="85"/>
    <d v="1981-05-05T00:00:00"/>
    <n v="39.191345364028408"/>
    <s v="Occupational Therapist"/>
    <s v="Health"/>
    <s v="Affluent Customer"/>
    <s v="N"/>
    <s v="Yes"/>
    <n v="15"/>
    <m/>
  </r>
  <r>
    <n v="17184"/>
    <n v="77"/>
    <x v="891"/>
    <d v="2017-08-05T00:00:00"/>
    <n v="147"/>
    <b v="0"/>
    <s v="Approved"/>
    <s v="Norco Bicycles"/>
    <s v="Road"/>
    <s v="medium"/>
    <s v="large"/>
    <n v="1240.31"/>
    <n v="795.1"/>
    <d v="2011-01-10T00:00:00"/>
    <n v="445.20999999999992"/>
    <s v="F"/>
    <n v="45"/>
    <d v="2001-05-19T00:00:00"/>
    <n v="19.139290569507864"/>
    <s v="Technical Writer"/>
    <s v="Manufacturing"/>
    <s v="Mass Customer"/>
    <s v="N"/>
    <s v="No"/>
    <n v="1"/>
    <m/>
  </r>
  <r>
    <n v="17519"/>
    <n v="3"/>
    <x v="1522"/>
    <d v="2017-08-05T00:00:00"/>
    <n v="147"/>
    <b v="0"/>
    <s v="Approved"/>
    <s v="Trek Bicycles"/>
    <s v="Standard"/>
    <s v="medium"/>
    <s v="large"/>
    <n v="2091.4699999999998"/>
    <n v="388.92"/>
    <d v="2003-09-09T00:00:00"/>
    <n v="1702.5499999999997"/>
    <s v="F"/>
    <n v="80"/>
    <d v="1981-02-24T00:00:00"/>
    <n v="39.383126185946217"/>
    <s v="Information Systems Manager"/>
    <s v="Health"/>
    <s v="Mass Customer"/>
    <s v="N"/>
    <s v="Yes"/>
    <n v="12"/>
    <m/>
  </r>
  <r>
    <n v="17522"/>
    <n v="87"/>
    <x v="1832"/>
    <d v="2017-08-05T00:00:00"/>
    <n v="147"/>
    <b v="0"/>
    <s v="Approved"/>
    <s v="OHM Cycles"/>
    <s v="Standard"/>
    <s v="medium"/>
    <s v="medium"/>
    <n v="1636.9"/>
    <n v="44.71"/>
    <d v="2010-08-20T00:00:00"/>
    <n v="1592.19"/>
    <s v="F"/>
    <n v="35"/>
    <d v="1968-02-03T00:00:00"/>
    <n v="52.451619336631147"/>
    <s v="Paralegal"/>
    <s v="Financial Services"/>
    <s v="High Net Worth"/>
    <s v="N"/>
    <s v="No"/>
    <n v="18"/>
    <m/>
  </r>
  <r>
    <n v="17525"/>
    <n v="56"/>
    <x v="999"/>
    <d v="2017-08-05T00:00:00"/>
    <n v="147"/>
    <b v="0"/>
    <s v="Approved"/>
    <s v="OHM Cycles"/>
    <s v="Standard"/>
    <s v="medium"/>
    <s v="medium"/>
    <n v="183.86"/>
    <n v="137.9"/>
    <d v="1997-10-04T00:00:00"/>
    <n v="45.960000000000008"/>
    <s v="F"/>
    <n v="69"/>
    <d v="1978-02-07T00:00:00"/>
    <n v="42.432441254439368"/>
    <n v="0"/>
    <s v="n/a"/>
    <s v="Mass Customer"/>
    <s v="N"/>
    <s v="No"/>
    <n v="10"/>
    <m/>
  </r>
  <r>
    <n v="19845"/>
    <n v="47"/>
    <x v="857"/>
    <d v="2017-08-05T00:00:00"/>
    <n v="147"/>
    <b v="0"/>
    <s v="Approved"/>
    <s v="Trek Bicycles"/>
    <s v="Road"/>
    <s v="low"/>
    <s v="small"/>
    <n v="1720.7"/>
    <n v="1531.42"/>
    <d v="2012-06-04T00:00:00"/>
    <n v="189.27999999999997"/>
    <s v="F"/>
    <n v="48"/>
    <d v="1996-10-29T00:00:00"/>
    <n v="23.695454953069508"/>
    <s v="Accountant II"/>
    <s v="Entertainment"/>
    <s v="Affluent Customer"/>
    <s v="N"/>
    <s v="Yes"/>
    <n v="6"/>
    <m/>
  </r>
  <r>
    <n v="232"/>
    <n v="30"/>
    <x v="1742"/>
    <d v="2017-08-04T00:00:00"/>
    <n v="148"/>
    <b v="0"/>
    <s v="Approved"/>
    <s v="Solex"/>
    <s v="Standard"/>
    <s v="high"/>
    <s v="medium"/>
    <n v="748.17"/>
    <n v="448.9"/>
    <d v="1999-07-20T00:00:00"/>
    <n v="299.27"/>
    <s v="M"/>
    <n v="62"/>
    <d v="1956-12-06T00:00:00"/>
    <n v="63.618742624302385"/>
    <s v="Paralegal"/>
    <s v="Financial Services"/>
    <s v="Mass Customer"/>
    <s v="N"/>
    <s v="Yes"/>
    <n v="16"/>
    <m/>
  </r>
  <r>
    <n v="568"/>
    <n v="10"/>
    <x v="1325"/>
    <d v="2017-08-04T00:00:00"/>
    <n v="148"/>
    <b v="1"/>
    <s v="Approved"/>
    <s v="WeareA2B"/>
    <s v="Touring"/>
    <s v="medium"/>
    <s v="medium"/>
    <n v="1466.68"/>
    <n v="363.25"/>
    <d v="2005-12-07T00:00:00"/>
    <n v="1103.43"/>
    <s v="F"/>
    <n v="36"/>
    <d v="1978-07-18T00:00:00"/>
    <n v="41.991345364028412"/>
    <s v="Executive Secretary"/>
    <s v="n/a"/>
    <s v="Mass Customer"/>
    <s v="N"/>
    <s v="Yes"/>
    <n v="18"/>
    <m/>
  </r>
  <r>
    <n v="932"/>
    <n v="50"/>
    <x v="2742"/>
    <d v="2017-08-04T00:00:00"/>
    <n v="148"/>
    <b v="1"/>
    <s v="Approved"/>
    <s v="Giant Bicycles"/>
    <s v="Standard"/>
    <s v="medium"/>
    <s v="medium"/>
    <n v="642.70000000000005"/>
    <n v="211.37"/>
    <d v="2002-03-22T00:00:00"/>
    <n v="431.33000000000004"/>
    <s v="F"/>
    <n v="98"/>
    <d v="1974-08-08T00:00:00"/>
    <n v="45.936550843480468"/>
    <s v="Senior Sales Associate"/>
    <s v="Manufacturing"/>
    <s v="High Net Worth"/>
    <s v="N"/>
    <s v="No"/>
    <n v="16"/>
    <m/>
  </r>
  <r>
    <n v="1141"/>
    <n v="45"/>
    <x v="3186"/>
    <d v="2017-08-04T00:00:00"/>
    <n v="148"/>
    <b v="1"/>
    <s v="Approved"/>
    <s v="Trek Bicycles"/>
    <s v="Road"/>
    <s v="low"/>
    <s v="medium"/>
    <n v="980.37"/>
    <n v="234.43"/>
    <d v="2011-04-16T00:00:00"/>
    <n v="745.94"/>
    <s v="M"/>
    <n v="18"/>
    <d v="1958-09-06T00:00:00"/>
    <n v="61.868057692795531"/>
    <s v="Associate Professor"/>
    <s v="Financial Services"/>
    <s v="High Net Worth"/>
    <s v="N"/>
    <s v="Yes"/>
    <n v="14"/>
    <m/>
  </r>
  <r>
    <n v="1146"/>
    <n v="37"/>
    <x v="2034"/>
    <d v="2017-08-04T00:00:00"/>
    <n v="148"/>
    <b v="1"/>
    <s v="Approved"/>
    <s v="OHM Cycles"/>
    <s v="Standard"/>
    <s v="low"/>
    <s v="medium"/>
    <n v="1793.43"/>
    <n v="248.82"/>
    <d v="1998-12-17T00:00:00"/>
    <n v="1544.6100000000001"/>
    <s v="M"/>
    <n v="98"/>
    <d v="1996-11-04T00:00:00"/>
    <n v="23.679016596905122"/>
    <s v="Information Systems Manager"/>
    <s v="n/a"/>
    <s v="Mass Customer"/>
    <s v="N"/>
    <s v="No"/>
    <n v="3"/>
    <m/>
  </r>
  <r>
    <n v="1243"/>
    <n v="69"/>
    <x v="2310"/>
    <d v="2017-08-04T00:00:00"/>
    <n v="148"/>
    <b v="1"/>
    <s v="Approved"/>
    <s v="Norco Bicycles"/>
    <s v="Road"/>
    <s v="medium"/>
    <s v="large"/>
    <n v="1240.31"/>
    <n v="795.1"/>
    <d v="1997-01-25T00:00:00"/>
    <n v="445.20999999999992"/>
    <s v="F"/>
    <n v="24"/>
    <d v="1959-03-30T00:00:00"/>
    <n v="61.306413857179095"/>
    <n v="0"/>
    <s v="Financial Services"/>
    <s v="High Net Worth"/>
    <s v="N"/>
    <s v="Yes"/>
    <n v="6"/>
    <m/>
  </r>
  <r>
    <n v="1268"/>
    <n v="60"/>
    <x v="201"/>
    <d v="2017-08-04T00:00:00"/>
    <n v="148"/>
    <b v="1"/>
    <s v="Approved"/>
    <s v="Giant Bicycles"/>
    <s v="Standard"/>
    <s v="high"/>
    <s v="small"/>
    <n v="1977.36"/>
    <n v="1759.85"/>
    <d v="2011-08-24T00:00:00"/>
    <n v="217.51"/>
    <s v="F"/>
    <n v="11"/>
    <d v="1971-07-30T00:00:00"/>
    <n v="48.96394810375444"/>
    <s v="Chief Design Engineer"/>
    <s v="n/a"/>
    <s v="Mass Customer"/>
    <s v="N"/>
    <s v="No"/>
    <n v="13"/>
    <m/>
  </r>
  <r>
    <n v="1316"/>
    <n v="64"/>
    <x v="998"/>
    <d v="2017-08-04T00:00:00"/>
    <n v="148"/>
    <b v="0"/>
    <s v="Approved"/>
    <s v="Trek Bicycles"/>
    <s v="Standard"/>
    <s v="medium"/>
    <s v="large"/>
    <n v="1469.44"/>
    <n v="596.54999999999995"/>
    <d v="2015-04-11T00:00:00"/>
    <n v="872.8900000000001"/>
    <s v="U"/>
    <n v="14"/>
    <d v="1899-12-30T00:00:00"/>
    <n v="0"/>
    <s v="Executive Secretary"/>
    <s v="IT"/>
    <s v="Mass Customer"/>
    <s v="N"/>
    <s v="Yes"/>
    <n v="0"/>
    <m/>
  </r>
  <r>
    <n v="2645"/>
    <n v="14"/>
    <x v="2019"/>
    <d v="2017-08-04T00:00:00"/>
    <n v="148"/>
    <b v="1"/>
    <s v="Approved"/>
    <s v="Trek Bicycles"/>
    <s v="Standard"/>
    <s v="medium"/>
    <s v="small"/>
    <n v="1386.84"/>
    <n v="1234.29"/>
    <d v="2003-08-05T00:00:00"/>
    <n v="152.54999999999995"/>
    <s v="F"/>
    <n v="69"/>
    <d v="1961-12-17T00:00:00"/>
    <n v="58.585865911973613"/>
    <n v="0"/>
    <s v="Retail"/>
    <s v="Affluent Customer"/>
    <s v="N"/>
    <s v="No"/>
    <n v="5"/>
    <m/>
  </r>
  <r>
    <n v="2861"/>
    <n v="98"/>
    <x v="2537"/>
    <d v="2017-08-04T00:00:00"/>
    <n v="148"/>
    <b v="0"/>
    <s v="Approved"/>
    <s v="Trek Bicycles"/>
    <s v="Standard"/>
    <s v="high"/>
    <s v="medium"/>
    <n v="358.39"/>
    <n v="215.03"/>
    <d v="2004-01-16T00:00:00"/>
    <n v="143.35999999999999"/>
    <s v="M"/>
    <n v="8"/>
    <d v="1957-10-13T00:00:00"/>
    <n v="62.766687829781837"/>
    <s v="Social Worker"/>
    <s v="Health"/>
    <s v="Affluent Customer"/>
    <s v="N"/>
    <s v="Yes"/>
    <n v="17"/>
    <m/>
  </r>
  <r>
    <n v="3387"/>
    <n v="23"/>
    <x v="2107"/>
    <d v="2017-08-04T00:00:00"/>
    <n v="148"/>
    <b v="1"/>
    <s v="Approved"/>
    <s v="Norco Bicycles"/>
    <s v="Mountain"/>
    <s v="low"/>
    <s v="small"/>
    <n v="688.63"/>
    <n v="612.88"/>
    <d v="1991-08-05T00:00:00"/>
    <n v="75.75"/>
    <s v="F"/>
    <n v="96"/>
    <d v="1974-01-09T00:00:00"/>
    <n v="46.514633035261284"/>
    <n v="0"/>
    <s v="Property"/>
    <s v="Mass Customer"/>
    <s v="N"/>
    <s v="Yes"/>
    <n v="11"/>
    <m/>
  </r>
  <r>
    <n v="3557"/>
    <n v="38"/>
    <x v="1879"/>
    <d v="2017-08-04T00:00:00"/>
    <n v="148"/>
    <b v="0"/>
    <s v="Approved"/>
    <s v="Trek Bicycles"/>
    <s v="Standard"/>
    <s v="medium"/>
    <s v="large"/>
    <n v="2091.4699999999998"/>
    <n v="388.92"/>
    <d v="2005-08-09T00:00:00"/>
    <n v="1702.5499999999997"/>
    <s v="M"/>
    <n v="13"/>
    <d v="1998-12-23T00:00:00"/>
    <n v="21.544770021562655"/>
    <s v="Sales Associate"/>
    <s v="Health"/>
    <s v="High Net Worth"/>
    <s v="N"/>
    <s v="Yes"/>
    <n v="2"/>
    <m/>
  </r>
  <r>
    <n v="3968"/>
    <n v="33"/>
    <x v="2240"/>
    <d v="2017-08-04T00:00:00"/>
    <n v="148"/>
    <b v="0"/>
    <s v="Approved"/>
    <s v="Giant Bicycles"/>
    <s v="Standard"/>
    <s v="medium"/>
    <s v="small"/>
    <n v="1311.44"/>
    <n v="1167.18"/>
    <d v="2003-03-18T00:00:00"/>
    <n v="144.26"/>
    <s v="M"/>
    <n v="3"/>
    <d v="1977-11-17T00:00:00"/>
    <n v="42.657098788685943"/>
    <s v="Account Executive"/>
    <s v="n/a"/>
    <s v="Mass Customer"/>
    <s v="N"/>
    <s v="Yes"/>
    <n v="16"/>
    <m/>
  </r>
  <r>
    <n v="4227"/>
    <n v="30"/>
    <x v="1168"/>
    <d v="2017-08-04T00:00:00"/>
    <n v="148"/>
    <b v="0"/>
    <s v="Approved"/>
    <s v="Solex"/>
    <s v="Standard"/>
    <s v="high"/>
    <s v="medium"/>
    <n v="748.17"/>
    <n v="448.9"/>
    <d v="1991-11-10T00:00:00"/>
    <n v="299.27"/>
    <s v="M"/>
    <n v="93"/>
    <d v="1977-02-01T00:00:00"/>
    <n v="43.448879610603754"/>
    <s v="Nurse Practicioner"/>
    <s v="Retail"/>
    <s v="Affluent Customer"/>
    <s v="N"/>
    <s v="No"/>
    <n v="14"/>
    <m/>
  </r>
  <r>
    <n v="4390"/>
    <n v="72"/>
    <x v="72"/>
    <d v="2017-08-04T00:00:00"/>
    <n v="148"/>
    <b v="1"/>
    <s v="Approved"/>
    <s v="Norco Bicycles"/>
    <s v="Standard"/>
    <s v="medium"/>
    <s v="medium"/>
    <n v="360.4"/>
    <n v="270.3"/>
    <d v="2016-12-06T00:00:00"/>
    <n v="90.099999999999966"/>
    <s v="M"/>
    <n v="17"/>
    <d v="1978-03-23T00:00:00"/>
    <n v="42.311893309233888"/>
    <s v="Senior Developer"/>
    <s v="n/a"/>
    <s v="Mass Customer"/>
    <s v="N"/>
    <s v="No"/>
    <n v="10"/>
    <m/>
  </r>
  <r>
    <n v="4922"/>
    <n v="55"/>
    <x v="3059"/>
    <d v="2017-08-04T00:00:00"/>
    <n v="148"/>
    <b v="1"/>
    <s v="Approved"/>
    <s v="Trek Bicycles"/>
    <s v="Road"/>
    <s v="medium"/>
    <s v="large"/>
    <n v="1894.19"/>
    <n v="598.76"/>
    <d v="2003-07-21T00:00:00"/>
    <n v="1295.43"/>
    <s v="M"/>
    <n v="39"/>
    <d v="1992-03-10T00:00:00"/>
    <n v="28.336550843480463"/>
    <s v="Account Representative IV"/>
    <s v="Property"/>
    <s v="Mass Customer"/>
    <s v="N"/>
    <s v="No"/>
    <n v="9"/>
    <m/>
  </r>
  <r>
    <n v="4936"/>
    <n v="96"/>
    <x v="1824"/>
    <d v="2017-08-04T00:00:00"/>
    <n v="148"/>
    <b v="1"/>
    <s v="Approved"/>
    <s v="WeareA2B"/>
    <s v="Road"/>
    <s v="low"/>
    <s v="small"/>
    <n v="1172.78"/>
    <n v="1043.77"/>
    <d v="2002-10-10T00:00:00"/>
    <n v="129.01"/>
    <s v="F"/>
    <n v="33"/>
    <d v="1989-11-11T00:00:00"/>
    <n v="30.665317966768136"/>
    <s v="Product Engineer"/>
    <s v="n/a"/>
    <s v="Mass Customer"/>
    <s v="N"/>
    <s v="No"/>
    <n v="9"/>
    <m/>
  </r>
  <r>
    <n v="5129"/>
    <n v="29"/>
    <x v="2615"/>
    <d v="2017-08-04T00:00:00"/>
    <n v="148"/>
    <b v="1"/>
    <s v="Approved"/>
    <s v="Norco Bicycles"/>
    <s v="Road"/>
    <s v="medium"/>
    <s v="medium"/>
    <n v="543.39"/>
    <n v="407.54"/>
    <d v="2016-11-22T00:00:00"/>
    <n v="135.84999999999997"/>
    <s v="M"/>
    <n v="69"/>
    <d v="1974-04-03T00:00:00"/>
    <n v="46.284496048959916"/>
    <s v="Research Nurse"/>
    <s v="Health"/>
    <s v="Affluent Customer"/>
    <s v="N"/>
    <s v="Yes"/>
    <n v="17"/>
    <m/>
  </r>
  <r>
    <n v="5140"/>
    <n v="81"/>
    <x v="1737"/>
    <d v="2017-08-04T00:00:00"/>
    <n v="148"/>
    <b v="1"/>
    <s v="Approved"/>
    <s v="Norco Bicycles"/>
    <s v="Standard"/>
    <s v="medium"/>
    <s v="small"/>
    <n v="586.45000000000005"/>
    <n v="521.94000000000005"/>
    <d v="2004-08-07T00:00:00"/>
    <n v="64.509999999999991"/>
    <s v="F"/>
    <n v="47"/>
    <d v="1986-07-25T00:00:00"/>
    <n v="33.966687829781833"/>
    <n v="0"/>
    <s v="Financial Services"/>
    <s v="Affluent Customer"/>
    <s v="N"/>
    <s v="Yes"/>
    <n v="22"/>
    <m/>
  </r>
  <r>
    <n v="6114"/>
    <n v="99"/>
    <x v="306"/>
    <d v="2017-08-04T00:00:00"/>
    <n v="148"/>
    <b v="1"/>
    <s v="Approved"/>
    <s v="Trek Bicycles"/>
    <s v="Road"/>
    <s v="low"/>
    <s v="small"/>
    <n v="1720.7"/>
    <n v="1531.42"/>
    <d v="2012-04-10T00:00:00"/>
    <n v="189.27999999999997"/>
    <s v="F"/>
    <n v="62"/>
    <d v="1996-11-24T00:00:00"/>
    <n v="23.624222076357178"/>
    <s v="Staff Scientist"/>
    <s v="Financial Services"/>
    <s v="High Net Worth"/>
    <s v="N"/>
    <s v="Yes"/>
    <n v="1"/>
    <m/>
  </r>
  <r>
    <n v="6929"/>
    <n v="60"/>
    <x v="53"/>
    <d v="2017-08-04T00:00:00"/>
    <n v="148"/>
    <b v="0"/>
    <s v="Approved"/>
    <s v="Giant Bicycles"/>
    <s v="Standard"/>
    <s v="high"/>
    <s v="small"/>
    <n v="1977.36"/>
    <n v="1759.85"/>
    <d v="2011-08-24T00:00:00"/>
    <n v="217.51"/>
    <s v="M"/>
    <n v="11"/>
    <d v="1978-01-30T00:00:00"/>
    <n v="42.454359062658547"/>
    <s v="Web Designer IV"/>
    <s v="Property"/>
    <s v="Mass Customer"/>
    <s v="N"/>
    <s v="No"/>
    <n v="17"/>
    <m/>
  </r>
  <r>
    <n v="6984"/>
    <n v="43"/>
    <x v="2249"/>
    <d v="2017-08-04T00:00:00"/>
    <n v="148"/>
    <b v="1"/>
    <s v="Approved"/>
    <s v="Solex"/>
    <s v="Standard"/>
    <s v="medium"/>
    <s v="medium"/>
    <n v="1151.96"/>
    <n v="649.49"/>
    <d v="1999-12-04T00:00:00"/>
    <n v="502.47"/>
    <s v="F"/>
    <n v="49"/>
    <d v="1989-02-15T00:00:00"/>
    <n v="31.402304268138"/>
    <s v="Design Engineer"/>
    <s v="Health"/>
    <s v="Mass Customer"/>
    <s v="N"/>
    <s v="No"/>
    <n v="16"/>
    <m/>
  </r>
  <r>
    <n v="7079"/>
    <n v="0"/>
    <x v="3119"/>
    <d v="2017-08-04T00:00:00"/>
    <n v="148"/>
    <b v="1"/>
    <s v="Approved"/>
    <s v="WeareA2B"/>
    <s v="Standard"/>
    <s v="medium"/>
    <s v="small"/>
    <n v="175.89"/>
    <n v="131.91999999999999"/>
    <d v="2003-02-16T00:00:00"/>
    <n v="43.97"/>
    <s v="F"/>
    <n v="16"/>
    <d v="1994-06-02T00:00:00"/>
    <n v="26.106413857179096"/>
    <s v="Nuclear Power Engineer"/>
    <s v="Manufacturing"/>
    <s v="High Net Worth"/>
    <s v="N"/>
    <s v="No"/>
    <n v="6"/>
    <m/>
  </r>
  <r>
    <n v="8194"/>
    <n v="17"/>
    <x v="931"/>
    <d v="2017-08-04T00:00:00"/>
    <n v="148"/>
    <b v="0"/>
    <s v="Approved"/>
    <s v="WeareA2B"/>
    <s v="Touring"/>
    <s v="medium"/>
    <s v="large"/>
    <n v="1362.99"/>
    <n v="57.74"/>
    <d v="1993-04-20T00:00:00"/>
    <n v="1305.25"/>
    <s v="M"/>
    <n v="74"/>
    <d v="1990-03-19T00:00:00"/>
    <n v="30.314633035261288"/>
    <s v="Community Outreach Specialist"/>
    <s v="Financial Services"/>
    <s v="High Net Worth"/>
    <s v="N"/>
    <s v="No"/>
    <n v="13"/>
    <m/>
  </r>
  <r>
    <n v="8408"/>
    <n v="5"/>
    <x v="2473"/>
    <d v="2017-08-04T00:00:00"/>
    <n v="148"/>
    <b v="0"/>
    <s v="Approved"/>
    <s v="Trek Bicycles"/>
    <s v="Mountain"/>
    <s v="low"/>
    <s v="medium"/>
    <n v="574.64"/>
    <n v="459.71"/>
    <d v="2011-08-29T00:00:00"/>
    <n v="114.93"/>
    <s v="F"/>
    <n v="7"/>
    <d v="1976-01-16T00:00:00"/>
    <n v="44.495454953069505"/>
    <s v="Software Engineer IV"/>
    <s v="n/a"/>
    <s v="Affluent Customer"/>
    <s v="N"/>
    <s v="Yes"/>
    <n v="7"/>
    <m/>
  </r>
  <r>
    <n v="9067"/>
    <n v="7"/>
    <x v="3187"/>
    <d v="2017-08-04T00:00:00"/>
    <n v="148"/>
    <b v="0"/>
    <s v="Approved"/>
    <s v="Giant Bicycles"/>
    <s v="Standard"/>
    <s v="medium"/>
    <s v="small"/>
    <n v="1311.44"/>
    <n v="1167.18"/>
    <d v="1992-10-11T00:00:00"/>
    <n v="144.26"/>
    <s v="F"/>
    <n v="0"/>
    <d v="1983-09-02T00:00:00"/>
    <n v="36.862578240740739"/>
    <s v="Account Coordinator"/>
    <s v="Retail"/>
    <s v="High Net Worth"/>
    <s v="N"/>
    <s v="No"/>
    <n v="10"/>
    <m/>
  </r>
  <r>
    <n v="9173"/>
    <n v="49"/>
    <x v="1433"/>
    <d v="2017-08-04T00:00:00"/>
    <n v="148"/>
    <b v="0"/>
    <s v="Approved"/>
    <s v="Trek Bicycles"/>
    <s v="Road"/>
    <s v="medium"/>
    <s v="medium"/>
    <n v="533.51"/>
    <n v="400.13"/>
    <d v="2003-07-21T00:00:00"/>
    <n v="133.38"/>
    <s v="F"/>
    <n v="19"/>
    <d v="1965-01-05T00:00:00"/>
    <n v="55.53107139142567"/>
    <s v="Senior Sales Associate"/>
    <s v="Manufacturing"/>
    <s v="Mass Customer"/>
    <s v="N"/>
    <s v="Yes"/>
    <n v="16"/>
    <m/>
  </r>
  <r>
    <n v="9519"/>
    <n v="33"/>
    <x v="2645"/>
    <d v="2017-08-04T00:00:00"/>
    <n v="148"/>
    <b v="0"/>
    <s v="Approved"/>
    <s v="Giant Bicycles"/>
    <s v="Standard"/>
    <s v="medium"/>
    <s v="small"/>
    <n v="1311.44"/>
    <n v="1167.18"/>
    <d v="1999-12-04T00:00:00"/>
    <n v="144.26"/>
    <s v="M"/>
    <n v="63"/>
    <d v="1975-03-31T00:00:00"/>
    <n v="45.292715227042109"/>
    <s v="Information Systems Manager"/>
    <s v="Health"/>
    <s v="Mass Customer"/>
    <s v="N"/>
    <s v="No"/>
    <n v="13"/>
    <m/>
  </r>
  <r>
    <n v="10028"/>
    <n v="79"/>
    <x v="1280"/>
    <d v="2017-08-04T00:00:00"/>
    <n v="148"/>
    <b v="0"/>
    <s v="Approved"/>
    <s v="Norco Bicycles"/>
    <s v="Standard"/>
    <s v="medium"/>
    <s v="medium"/>
    <n v="1555.58"/>
    <n v="818.01"/>
    <d v="2016-07-09T00:00:00"/>
    <n v="737.56999999999994"/>
    <s v="F"/>
    <n v="89"/>
    <d v="1985-03-07T00:00:00"/>
    <n v="35.350249473617453"/>
    <s v="Analog Circuit Design manager"/>
    <s v="Manufacturing"/>
    <s v="Mass Customer"/>
    <s v="N"/>
    <s v="Yes"/>
    <n v="17"/>
    <m/>
  </r>
  <r>
    <n v="10094"/>
    <n v="18"/>
    <x v="1125"/>
    <d v="2017-08-04T00:00:00"/>
    <n v="148"/>
    <b v="0"/>
    <s v="Approved"/>
    <s v="Solex"/>
    <s v="Standard"/>
    <s v="medium"/>
    <s v="medium"/>
    <n v="575.27"/>
    <n v="431.45"/>
    <d v="2004-12-18T00:00:00"/>
    <n v="143.82"/>
    <s v="F"/>
    <n v="51"/>
    <d v="1959-06-17T00:00:00"/>
    <n v="61.089975501014713"/>
    <s v="Project Manager"/>
    <s v="Manufacturing"/>
    <s v="Mass Customer"/>
    <s v="N"/>
    <s v="No"/>
    <n v="19"/>
    <m/>
  </r>
  <r>
    <n v="10407"/>
    <n v="62"/>
    <x v="738"/>
    <d v="2017-08-04T00:00:00"/>
    <n v="148"/>
    <b v="1"/>
    <s v="Approved"/>
    <s v="Solex"/>
    <s v="Standard"/>
    <s v="medium"/>
    <s v="medium"/>
    <n v="478.16"/>
    <n v="298.72000000000003"/>
    <d v="1993-06-23T00:00:00"/>
    <n v="179.44"/>
    <s v="M"/>
    <n v="53"/>
    <d v="1981-08-20T00:00:00"/>
    <n v="38.898194679096903"/>
    <s v="Accountant III"/>
    <s v="Financial Services"/>
    <s v="Affluent Customer"/>
    <s v="N"/>
    <s v="No"/>
    <n v="13"/>
    <m/>
  </r>
  <r>
    <n v="10562"/>
    <n v="46"/>
    <x v="1432"/>
    <d v="2017-08-04T00:00:00"/>
    <n v="148"/>
    <b v="0"/>
    <s v="Approved"/>
    <s v="Solex"/>
    <s v="Standard"/>
    <s v="low"/>
    <s v="medium"/>
    <n v="1289.8499999999999"/>
    <n v="74.510000000000005"/>
    <d v="2007-12-11T00:00:00"/>
    <n v="1215.3399999999999"/>
    <s v="M"/>
    <n v="5"/>
    <d v="1979-04-16T00:00:00"/>
    <n v="41.246139884576358"/>
    <s v="Assistant Media Planner"/>
    <s v="Entertainment"/>
    <s v="Mass Customer"/>
    <s v="N"/>
    <s v="No"/>
    <n v="22"/>
    <m/>
  </r>
  <r>
    <n v="10989"/>
    <n v="51"/>
    <x v="421"/>
    <d v="2017-08-04T00:00:00"/>
    <n v="148"/>
    <b v="0"/>
    <s v="Approved"/>
    <s v="OHM Cycles"/>
    <s v="Standard"/>
    <s v="high"/>
    <s v="medium"/>
    <n v="2005.66"/>
    <n v="1203.4000000000001"/>
    <d v="2001-11-25T00:00:00"/>
    <n v="802.26"/>
    <s v="F"/>
    <n v="61"/>
    <d v="1972-02-07T00:00:00"/>
    <n v="48.437920706494161"/>
    <s v="Programmer Analyst IV"/>
    <s v="Manufacturing"/>
    <s v="Mass Customer"/>
    <s v="N"/>
    <s v="Yes"/>
    <n v="7"/>
    <m/>
  </r>
  <r>
    <n v="11079"/>
    <n v="1"/>
    <x v="600"/>
    <d v="2017-08-04T00:00:00"/>
    <n v="148"/>
    <b v="0"/>
    <s v="Approved"/>
    <s v="Giant Bicycles"/>
    <s v="Standard"/>
    <s v="medium"/>
    <s v="medium"/>
    <n v="1403.5"/>
    <n v="954.82"/>
    <d v="1997-08-25T00:00:00"/>
    <n v="448.67999999999995"/>
    <s v="U"/>
    <n v="34"/>
    <d v="1899-12-30T00:00:00"/>
    <n v="0"/>
    <s v="Analog Circuit Design manager"/>
    <s v="IT"/>
    <s v="Mass Customer"/>
    <s v="N"/>
    <s v="No"/>
    <n v="0"/>
    <m/>
  </r>
  <r>
    <n v="11636"/>
    <n v="0"/>
    <x v="1677"/>
    <d v="2017-08-04T00:00:00"/>
    <n v="148"/>
    <b v="0"/>
    <s v="Approved"/>
    <s v="OHM Cycles"/>
    <s v="Standard"/>
    <s v="medium"/>
    <s v="medium"/>
    <n v="183.86"/>
    <n v="137.9"/>
    <d v="1997-10-04T00:00:00"/>
    <n v="45.960000000000008"/>
    <s v="F"/>
    <n v="42"/>
    <d v="1980-10-18T00:00:00"/>
    <n v="39.736550843480465"/>
    <n v="0"/>
    <s v="Property"/>
    <s v="High Net Worth"/>
    <s v="N"/>
    <s v="No"/>
    <n v="20"/>
    <m/>
  </r>
  <r>
    <n v="11806"/>
    <n v="24"/>
    <x v="3066"/>
    <d v="2017-08-04T00:00:00"/>
    <n v="148"/>
    <b v="0"/>
    <s v="Approved"/>
    <s v="Solex"/>
    <s v="Road"/>
    <s v="medium"/>
    <s v="large"/>
    <n v="1777.8"/>
    <n v="820.78"/>
    <d v="2011-05-07T00:00:00"/>
    <n v="957.02"/>
    <s v="M"/>
    <n v="17"/>
    <d v="1992-03-20T00:00:00"/>
    <n v="28.309153583206491"/>
    <s v="Nurse"/>
    <s v="Property"/>
    <s v="Affluent Customer"/>
    <s v="N"/>
    <s v="No"/>
    <n v="8"/>
    <m/>
  </r>
  <r>
    <n v="12324"/>
    <n v="91"/>
    <x v="1241"/>
    <d v="2017-08-04T00:00:00"/>
    <n v="148"/>
    <b v="1"/>
    <s v="Approved"/>
    <s v="WeareA2B"/>
    <s v="Standard"/>
    <s v="low"/>
    <s v="medium"/>
    <n v="642.30999999999995"/>
    <n v="513.85"/>
    <d v="2014-10-10T00:00:00"/>
    <n v="128.45999999999992"/>
    <s v="M"/>
    <n v="16"/>
    <d v="1985-11-24T00:00:00"/>
    <n v="34.632441254439371"/>
    <s v="Registered Nurse"/>
    <s v="Health"/>
    <s v="High Net Worth"/>
    <s v="N"/>
    <s v="No"/>
    <n v="5"/>
    <m/>
  </r>
  <r>
    <n v="12515"/>
    <n v="80"/>
    <x v="1040"/>
    <d v="2017-08-04T00:00:00"/>
    <n v="148"/>
    <b v="1"/>
    <s v="Approved"/>
    <s v="Trek Bicycles"/>
    <s v="Standard"/>
    <s v="medium"/>
    <s v="large"/>
    <n v="1469.44"/>
    <n v="596.54999999999995"/>
    <d v="2012-05-18T00:00:00"/>
    <n v="872.8900000000001"/>
    <s v="F"/>
    <n v="68"/>
    <d v="1968-02-16T00:00:00"/>
    <n v="52.416002898274982"/>
    <s v="Account Representative III"/>
    <s v="Entertainment"/>
    <s v="High Net Worth"/>
    <s v="N"/>
    <s v="Yes"/>
    <n v="6"/>
    <m/>
  </r>
  <r>
    <n v="8215"/>
    <n v="98"/>
    <x v="2545"/>
    <d v="2017-06-11T00:00:00"/>
    <m/>
    <b v="0"/>
    <s v="Cancelled"/>
    <s v="Trek Bicycles"/>
    <s v="Standard"/>
    <s v="high"/>
    <s v="medium"/>
    <n v="358.39"/>
    <n v="215.03"/>
    <n v="38002"/>
    <m/>
    <m/>
    <m/>
    <m/>
    <m/>
    <m/>
    <m/>
    <m/>
    <m/>
    <m/>
    <m/>
    <m/>
  </r>
  <r>
    <n v="8216"/>
    <n v="0"/>
    <x v="2081"/>
    <d v="2017-10-28T00:00:00"/>
    <m/>
    <b v="0"/>
    <s v="Approved"/>
    <m/>
    <m/>
    <m/>
    <m/>
    <n v="875.99"/>
    <m/>
    <m/>
    <m/>
    <m/>
    <m/>
    <m/>
    <m/>
    <m/>
    <m/>
    <m/>
    <m/>
    <m/>
    <m/>
    <m/>
  </r>
  <r>
    <n v="12522"/>
    <n v="6"/>
    <x v="3188"/>
    <d v="2017-08-04T00:00:00"/>
    <n v="148"/>
    <b v="0"/>
    <s v="Approved"/>
    <s v="OHM Cycles"/>
    <s v="Standard"/>
    <s v="high"/>
    <s v="medium"/>
    <n v="227.88"/>
    <n v="136.72999999999999"/>
    <d v="2003-02-07T00:00:00"/>
    <n v="91.15"/>
    <s v="F"/>
    <n v="16"/>
    <d v="1979-02-15T00:00:00"/>
    <n v="41.410523446220189"/>
    <n v="0"/>
    <s v="n/a"/>
    <s v="Mass Customer"/>
    <s v="N"/>
    <s v="No"/>
    <n v="11"/>
    <m/>
  </r>
  <r>
    <n v="13114"/>
    <n v="95"/>
    <x v="395"/>
    <d v="2017-08-04T00:00:00"/>
    <n v="148"/>
    <b v="0"/>
    <s v="Approved"/>
    <s v="Giant Bicycles"/>
    <s v="Standard"/>
    <s v="medium"/>
    <s v="large"/>
    <n v="569.55999999999995"/>
    <n v="528.42999999999995"/>
    <d v="2003-09-10T00:00:00"/>
    <n v="41.129999999999995"/>
    <s v="M"/>
    <n v="77"/>
    <d v="1998-01-30T00:00:00"/>
    <n v="22.440660432521561"/>
    <n v="0"/>
    <s v="Retail"/>
    <s v="Mass Customer"/>
    <s v="N"/>
    <s v="No"/>
    <n v="2"/>
    <m/>
  </r>
  <r>
    <n v="14473"/>
    <n v="39"/>
    <x v="1938"/>
    <d v="2017-08-04T00:00:00"/>
    <n v="148"/>
    <b v="0"/>
    <s v="Approved"/>
    <s v="Giant Bicycles"/>
    <s v="Standard"/>
    <s v="medium"/>
    <s v="large"/>
    <n v="1812.75"/>
    <n v="582.48"/>
    <d v="2010-06-07T00:00:00"/>
    <n v="1230.27"/>
    <s v="M"/>
    <n v="30"/>
    <d v="1962-08-12T00:00:00"/>
    <n v="57.933811117453068"/>
    <s v="Staff Accountant I"/>
    <s v="Financial Services"/>
    <s v="Mass Customer"/>
    <s v="N"/>
    <s v="No"/>
    <n v="20"/>
    <m/>
  </r>
  <r>
    <n v="14712"/>
    <n v="36"/>
    <x v="1571"/>
    <d v="2017-08-04T00:00:00"/>
    <n v="148"/>
    <b v="1"/>
    <s v="Approved"/>
    <s v="Solex"/>
    <s v="Standard"/>
    <s v="low"/>
    <s v="medium"/>
    <n v="945.04"/>
    <n v="507.58"/>
    <d v="1999-07-20T00:00:00"/>
    <n v="437.46"/>
    <s v="F"/>
    <n v="83"/>
    <d v="1969-06-26T00:00:00"/>
    <n v="51.057098788685941"/>
    <n v="0"/>
    <s v="n/a"/>
    <s v="Mass Customer"/>
    <s v="N"/>
    <s v="Yes"/>
    <n v="9"/>
    <m/>
  </r>
  <r>
    <n v="14967"/>
    <n v="3"/>
    <x v="1450"/>
    <d v="2017-08-04T00:00:00"/>
    <n v="148"/>
    <b v="0"/>
    <s v="Approved"/>
    <s v="Trek Bicycles"/>
    <s v="Standard"/>
    <s v="medium"/>
    <s v="large"/>
    <n v="2091.4699999999998"/>
    <n v="388.92"/>
    <d v="2015-05-21T00:00:00"/>
    <n v="1702.5499999999997"/>
    <s v="F"/>
    <n v="51"/>
    <d v="1994-11-26T00:00:00"/>
    <n v="25.621482350329781"/>
    <s v="Media Manager III"/>
    <s v="Health"/>
    <s v="Mass Customer"/>
    <s v="N"/>
    <s v="Yes"/>
    <n v="4"/>
    <m/>
  </r>
  <r>
    <n v="15192"/>
    <n v="47"/>
    <x v="877"/>
    <d v="2017-08-04T00:00:00"/>
    <n v="148"/>
    <b v="0"/>
    <s v="Approved"/>
    <s v="Trek Bicycles"/>
    <s v="Road"/>
    <s v="low"/>
    <s v="small"/>
    <n v="1720.7"/>
    <n v="1531.42"/>
    <d v="1997-02-09T00:00:00"/>
    <n v="189.27999999999997"/>
    <s v="F"/>
    <n v="63"/>
    <d v="1999-02-24T00:00:00"/>
    <n v="21.372167281836628"/>
    <n v="0"/>
    <s v="Retail"/>
    <s v="Affluent Customer"/>
    <s v="N"/>
    <s v="Yes"/>
    <n v="3"/>
    <m/>
  </r>
  <r>
    <n v="15737"/>
    <n v="68"/>
    <x v="2004"/>
    <d v="2017-08-04T00:00:00"/>
    <n v="148"/>
    <b v="1"/>
    <s v="Approved"/>
    <s v="OHM Cycles"/>
    <s v="Standard"/>
    <s v="medium"/>
    <s v="medium"/>
    <n v="1636.9"/>
    <n v="44.71"/>
    <d v="2010-08-20T00:00:00"/>
    <n v="1592.19"/>
    <s v="M"/>
    <n v="49"/>
    <d v="1974-05-16T00:00:00"/>
    <n v="46.166687829781836"/>
    <s v="Assistant Professor"/>
    <s v="n/a"/>
    <s v="Mass Customer"/>
    <s v="N"/>
    <s v="No"/>
    <n v="8"/>
    <m/>
  </r>
  <r>
    <n v="15747"/>
    <n v="31"/>
    <x v="2051"/>
    <d v="2017-08-04T00:00:00"/>
    <n v="148"/>
    <b v="0"/>
    <s v="Approved"/>
    <s v="Giant Bicycles"/>
    <s v="Standard"/>
    <s v="medium"/>
    <s v="medium"/>
    <n v="230.91"/>
    <n v="173.18"/>
    <d v="2006-11-10T00:00:00"/>
    <n v="57.72999999999999"/>
    <s v="F"/>
    <n v="43"/>
    <d v="1985-02-14T00:00:00"/>
    <n v="35.407783720192796"/>
    <s v="Health Coach II"/>
    <s v="Retail"/>
    <s v="Mass Customer"/>
    <s v="N"/>
    <s v="No"/>
    <n v="21"/>
    <m/>
  </r>
  <r>
    <n v="16637"/>
    <n v="2"/>
    <x v="2980"/>
    <d v="2017-08-04T00:00:00"/>
    <n v="148"/>
    <b v="1"/>
    <s v="Approved"/>
    <s v="Solex"/>
    <s v="Standard"/>
    <s v="medium"/>
    <s v="medium"/>
    <n v="71.489999999999995"/>
    <n v="53.62"/>
    <d v="2012-12-02T00:00:00"/>
    <n v="17.869999999999997"/>
    <s v="M"/>
    <n v="67"/>
    <d v="1960-06-14T00:00:00"/>
    <n v="60.095454953069506"/>
    <s v="Web Developer II"/>
    <s v="Retail"/>
    <s v="Mass Customer"/>
    <s v="N"/>
    <s v="No"/>
    <n v="18"/>
    <m/>
  </r>
  <r>
    <n v="17229"/>
    <n v="14"/>
    <x v="3189"/>
    <d v="2017-08-04T00:00:00"/>
    <n v="148"/>
    <b v="0"/>
    <s v="Approved"/>
    <s v="Solex"/>
    <s v="Standard"/>
    <s v="high"/>
    <s v="large"/>
    <n v="1842.92"/>
    <n v="1105.75"/>
    <d v="2000-05-22T00:00:00"/>
    <n v="737.17000000000007"/>
    <s v="F"/>
    <n v="95"/>
    <d v="1953-09-05T00:00:00"/>
    <n v="66.873537144850332"/>
    <s v="Quality Engineer"/>
    <s v="IT"/>
    <s v="High Net Worth"/>
    <s v="N"/>
    <s v="Yes"/>
    <n v="8"/>
    <m/>
  </r>
  <r>
    <n v="17248"/>
    <n v="59"/>
    <x v="2687"/>
    <d v="2017-08-04T00:00:00"/>
    <n v="148"/>
    <b v="1"/>
    <s v="Approved"/>
    <s v="Solex"/>
    <s v="Standard"/>
    <s v="medium"/>
    <s v="large"/>
    <n v="1061.56"/>
    <n v="733.58"/>
    <d v="2011-08-24T00:00:00"/>
    <n v="327.9799999999999"/>
    <s v="F"/>
    <n v="27"/>
    <d v="1985-04-20T00:00:00"/>
    <n v="35.229701528411972"/>
    <s v="Software Consultant"/>
    <s v="n/a"/>
    <s v="Mass Customer"/>
    <s v="N"/>
    <s v="Yes"/>
    <n v="14"/>
    <m/>
  </r>
  <r>
    <n v="17443"/>
    <n v="85"/>
    <x v="427"/>
    <d v="2017-08-04T00:00:00"/>
    <n v="148"/>
    <b v="1"/>
    <s v="Approved"/>
    <s v="WeareA2B"/>
    <s v="Standard"/>
    <s v="medium"/>
    <s v="medium"/>
    <n v="752.64"/>
    <n v="205.36"/>
    <d v="2000-11-03T00:00:00"/>
    <n v="547.28"/>
    <s v="F"/>
    <n v="99"/>
    <d v="1989-02-01T00:00:00"/>
    <n v="31.440660432521561"/>
    <s v="Administrative Assistant IV"/>
    <s v="Financial Services"/>
    <s v="Mass Customer"/>
    <s v="N"/>
    <s v="Yes"/>
    <n v="12"/>
    <m/>
  </r>
  <r>
    <n v="17888"/>
    <n v="5"/>
    <x v="2839"/>
    <d v="2017-08-04T00:00:00"/>
    <n v="148"/>
    <b v="0"/>
    <s v="Approved"/>
    <s v="Trek Bicycles"/>
    <s v="Mountain"/>
    <s v="low"/>
    <s v="medium"/>
    <n v="574.64"/>
    <n v="459.71"/>
    <d v="1998-12-16T00:00:00"/>
    <n v="114.93"/>
    <s v="F"/>
    <n v="64"/>
    <d v="1975-09-26T00:00:00"/>
    <n v="44.802304268138002"/>
    <s v="Information Systems Manager"/>
    <s v="Financial Services"/>
    <s v="Mass Customer"/>
    <s v="N"/>
    <s v="Yes"/>
    <n v="13"/>
    <m/>
  </r>
  <r>
    <n v="19469"/>
    <n v="15"/>
    <x v="3036"/>
    <d v="2017-08-04T00:00:00"/>
    <n v="148"/>
    <b v="0"/>
    <s v="Approved"/>
    <s v="Norco Bicycles"/>
    <s v="Standard"/>
    <s v="low"/>
    <s v="medium"/>
    <n v="958.74"/>
    <n v="748.9"/>
    <d v="2005-12-07T00:00:00"/>
    <n v="209.84000000000003"/>
    <s v="F"/>
    <n v="51"/>
    <d v="1973-12-24T00:00:00"/>
    <n v="46.558468651699641"/>
    <s v="Associate Professor"/>
    <s v="Manufacturing"/>
    <s v="Mass Customer"/>
    <s v="N"/>
    <s v="No"/>
    <n v="3"/>
    <m/>
  </r>
  <r>
    <n v="19599"/>
    <n v="12"/>
    <x v="1657"/>
    <d v="2017-08-04T00:00:00"/>
    <n v="148"/>
    <b v="0"/>
    <s v="Approved"/>
    <s v="WeareA2B"/>
    <s v="Standard"/>
    <s v="medium"/>
    <s v="medium"/>
    <n v="1231.1500000000001"/>
    <n v="161.6"/>
    <d v="2004-08-17T00:00:00"/>
    <n v="1069.5500000000002"/>
    <s v="M"/>
    <n v="23"/>
    <d v="1997-10-15T00:00:00"/>
    <n v="22.733811117453069"/>
    <s v="Chemical Engineer"/>
    <s v="Manufacturing"/>
    <s v="Mass Customer"/>
    <s v="N"/>
    <s v="No"/>
    <n v="2"/>
    <m/>
  </r>
  <r>
    <n v="19820"/>
    <n v="34"/>
    <x v="1051"/>
    <d v="2017-08-04T00:00:00"/>
    <n v="148"/>
    <b v="0"/>
    <s v="Approved"/>
    <s v="Norco Bicycles"/>
    <s v="Road"/>
    <s v="high"/>
    <s v="large"/>
    <n v="774.53"/>
    <n v="464.72"/>
    <d v="2003-03-18T00:00:00"/>
    <n v="309.80999999999995"/>
    <s v="F"/>
    <n v="20"/>
    <d v="1959-07-11T00:00:00"/>
    <n v="61.024222076357177"/>
    <s v="Clinical Specialist"/>
    <s v="Health"/>
    <s v="Affluent Customer"/>
    <s v="N"/>
    <s v="No"/>
    <n v="14"/>
    <m/>
  </r>
  <r>
    <n v="19900"/>
    <n v="85"/>
    <x v="3190"/>
    <d v="2017-08-04T00:00:00"/>
    <n v="148"/>
    <b v="1"/>
    <s v="Approved"/>
    <s v="WeareA2B"/>
    <s v="Standard"/>
    <s v="medium"/>
    <s v="medium"/>
    <n v="752.64"/>
    <n v="205.36"/>
    <d v="2015-08-02T00:00:00"/>
    <n v="547.28"/>
    <s v="M"/>
    <n v="21"/>
    <d v="1976-07-11T00:00:00"/>
    <n v="44.010523446220191"/>
    <n v="0"/>
    <s v="Manufacturing"/>
    <s v="Affluent Customer"/>
    <s v="N"/>
    <s v="No"/>
    <n v="18"/>
    <m/>
  </r>
  <r>
    <n v="370"/>
    <n v="78"/>
    <x v="460"/>
    <d v="2017-08-03T00:00:00"/>
    <n v="149"/>
    <b v="1"/>
    <s v="Approved"/>
    <s v="Giant Bicycles"/>
    <s v="Standard"/>
    <s v="medium"/>
    <s v="large"/>
    <n v="1765.3"/>
    <n v="709.48"/>
    <d v="2004-07-25T00:00:00"/>
    <n v="1055.82"/>
    <s v="F"/>
    <n v="85"/>
    <d v="1995-03-07T00:00:00"/>
    <n v="25.344770021562656"/>
    <s v="Graphic Designer"/>
    <s v="Financial Services"/>
    <s v="Affluent Customer"/>
    <s v="N"/>
    <s v="No"/>
    <n v="4"/>
    <m/>
  </r>
  <r>
    <n v="582"/>
    <n v="9"/>
    <x v="1837"/>
    <d v="2017-08-03T00:00:00"/>
    <n v="149"/>
    <b v="1"/>
    <s v="Approved"/>
    <s v="OHM Cycles"/>
    <s v="Road"/>
    <s v="medium"/>
    <s v="medium"/>
    <n v="742.54"/>
    <n v="667.4"/>
    <d v="1991-11-07T00:00:00"/>
    <n v="75.139999999999986"/>
    <s v="F"/>
    <n v="9"/>
    <d v="1977-04-04T00:00:00"/>
    <n v="43.279016596905123"/>
    <s v="Junior Executive"/>
    <s v="Manufacturing"/>
    <s v="Mass Customer"/>
    <s v="N"/>
    <s v="No"/>
    <n v="16"/>
    <m/>
  </r>
  <r>
    <n v="800"/>
    <n v="87"/>
    <x v="2366"/>
    <d v="2017-08-03T00:00:00"/>
    <n v="149"/>
    <b v="0"/>
    <s v="Approved"/>
    <s v="OHM Cycles"/>
    <s v="Standard"/>
    <s v="medium"/>
    <s v="medium"/>
    <n v="1636.9"/>
    <n v="44.71"/>
    <d v="2010-08-20T00:00:00"/>
    <n v="1592.19"/>
    <s v="F"/>
    <n v="38"/>
    <d v="1974-04-30T00:00:00"/>
    <n v="46.210523446220193"/>
    <s v="Librarian"/>
    <s v="Entertainment"/>
    <s v="High Net Worth"/>
    <s v="N"/>
    <s v="No"/>
    <n v="18"/>
    <m/>
  </r>
  <r>
    <n v="827"/>
    <n v="27"/>
    <x v="1263"/>
    <d v="2017-08-03T00:00:00"/>
    <n v="149"/>
    <b v="1"/>
    <s v="Approved"/>
    <s v="Trek Bicycles"/>
    <s v="Standard"/>
    <s v="medium"/>
    <s v="medium"/>
    <n v="499.53"/>
    <n v="388.72"/>
    <d v="1999-06-23T00:00:00"/>
    <n v="110.80999999999995"/>
    <s v="F"/>
    <n v="25"/>
    <d v="1961-01-14T00:00:00"/>
    <n v="59.509153583206491"/>
    <s v="Community Outreach Specialist"/>
    <s v="Financial Services"/>
    <s v="Affluent Customer"/>
    <s v="N"/>
    <s v="No"/>
    <n v="19"/>
    <m/>
  </r>
  <r>
    <n v="1495"/>
    <n v="86"/>
    <x v="1064"/>
    <d v="2017-08-03T00:00:00"/>
    <n v="149"/>
    <b v="1"/>
    <s v="Approved"/>
    <s v="OHM Cycles"/>
    <s v="Standard"/>
    <s v="medium"/>
    <s v="medium"/>
    <n v="235.63"/>
    <n v="125.07"/>
    <d v="2000-11-03T00:00:00"/>
    <n v="110.56"/>
    <s v="F"/>
    <n v="70"/>
    <d v="1955-11-06T00:00:00"/>
    <n v="64.703674131151701"/>
    <n v="0"/>
    <s v="Health"/>
    <s v="Mass Customer"/>
    <s v="N"/>
    <s v="Yes"/>
    <n v="18"/>
    <m/>
  </r>
  <r>
    <n v="2387"/>
    <n v="76"/>
    <x v="890"/>
    <d v="2017-08-03T00:00:00"/>
    <n v="149"/>
    <b v="0"/>
    <s v="Approved"/>
    <s v="WeareA2B"/>
    <s v="Road"/>
    <s v="low"/>
    <s v="small"/>
    <n v="1172.78"/>
    <n v="1043.77"/>
    <d v="2002-10-10T00:00:00"/>
    <n v="129.01"/>
    <s v="M"/>
    <n v="78"/>
    <d v="1979-12-07T00:00:00"/>
    <n v="40.602304268137999"/>
    <n v="0"/>
    <s v="Health"/>
    <s v="High Net Worth"/>
    <s v="N"/>
    <s v="Yes"/>
    <n v="6"/>
    <m/>
  </r>
  <r>
    <n v="2525"/>
    <n v="48"/>
    <x v="1489"/>
    <d v="2017-08-03T00:00:00"/>
    <n v="149"/>
    <b v="0"/>
    <s v="Approved"/>
    <s v="WeareA2B"/>
    <s v="Standard"/>
    <s v="medium"/>
    <s v="medium"/>
    <n v="1762.96"/>
    <n v="950.52"/>
    <d v="2012-06-04T00:00:00"/>
    <n v="812.44"/>
    <s v="M"/>
    <n v="9"/>
    <d v="1973-12-29T00:00:00"/>
    <n v="46.544770021562655"/>
    <s v="Account Coordinator"/>
    <s v="Manufacturing"/>
    <s v="Mass Customer"/>
    <s v="N"/>
    <s v="Yes"/>
    <n v="19"/>
    <m/>
  </r>
  <r>
    <n v="3219"/>
    <n v="19"/>
    <x v="1494"/>
    <d v="2017-08-03T00:00:00"/>
    <n v="149"/>
    <b v="1"/>
    <s v="Approved"/>
    <s v="Trek Bicycles"/>
    <s v="Mountain"/>
    <s v="low"/>
    <s v="medium"/>
    <n v="574.64"/>
    <n v="459.71"/>
    <d v="1993-04-20T00:00:00"/>
    <n v="114.93"/>
    <s v="F"/>
    <n v="32"/>
    <d v="1960-11-26T00:00:00"/>
    <n v="59.643400158548957"/>
    <s v="Media Manager II"/>
    <s v="Financial Services"/>
    <s v="High Net Worth"/>
    <s v="N"/>
    <s v="Yes"/>
    <n v="13"/>
    <m/>
  </r>
  <r>
    <n v="5399"/>
    <n v="1"/>
    <x v="3093"/>
    <d v="2017-08-03T00:00:00"/>
    <n v="149"/>
    <b v="0"/>
    <s v="Approved"/>
    <s v="Giant Bicycles"/>
    <s v="Standard"/>
    <s v="medium"/>
    <s v="medium"/>
    <n v="1403.5"/>
    <n v="954.82"/>
    <d v="2003-02-07T00:00:00"/>
    <n v="448.67999999999995"/>
    <s v="F"/>
    <n v="1"/>
    <d v="1953-11-23T00:00:00"/>
    <n v="66.657098788685943"/>
    <s v="Registered Nurse"/>
    <s v="Health"/>
    <s v="Mass Customer"/>
    <s v="N"/>
    <s v="Yes"/>
    <n v="11"/>
    <m/>
  </r>
  <r>
    <n v="5840"/>
    <n v="81"/>
    <x v="2427"/>
    <d v="2017-08-03T00:00:00"/>
    <n v="149"/>
    <b v="1"/>
    <s v="Approved"/>
    <s v="Norco Bicycles"/>
    <s v="Standard"/>
    <s v="medium"/>
    <s v="small"/>
    <n v="586.45000000000005"/>
    <n v="521.94000000000005"/>
    <d v="1991-07-10T00:00:00"/>
    <n v="64.509999999999991"/>
    <s v="M"/>
    <n v="33"/>
    <d v="1962-12-19T00:00:00"/>
    <n v="57.58038645991882"/>
    <n v="0"/>
    <s v="Health"/>
    <s v="Mass Customer"/>
    <s v="N"/>
    <s v="No"/>
    <n v="20"/>
    <m/>
  </r>
  <r>
    <n v="5913"/>
    <n v="87"/>
    <x v="3191"/>
    <d v="2017-08-03T00:00:00"/>
    <n v="149"/>
    <b v="1"/>
    <s v="Approved"/>
    <s v="Giant Bicycles"/>
    <s v="Standard"/>
    <s v="high"/>
    <s v="medium"/>
    <n v="1179"/>
    <n v="707.4"/>
    <d v="1997-08-25T00:00:00"/>
    <n v="471.6"/>
    <s v="M"/>
    <n v="35"/>
    <d v="1987-04-15T00:00:00"/>
    <n v="33.243400158548958"/>
    <s v="Safety Technician II"/>
    <s v="Manufacturing"/>
    <s v="Mass Customer"/>
    <s v="N"/>
    <s v="Yes"/>
    <n v="19"/>
    <m/>
  </r>
  <r>
    <n v="6058"/>
    <n v="27"/>
    <x v="89"/>
    <d v="2017-08-03T00:00:00"/>
    <n v="149"/>
    <b v="1"/>
    <s v="Approved"/>
    <s v="Trek Bicycles"/>
    <s v="Standard"/>
    <s v="medium"/>
    <s v="medium"/>
    <n v="499.53"/>
    <n v="388.72"/>
    <d v="2003-03-18T00:00:00"/>
    <n v="110.80999999999995"/>
    <s v="F"/>
    <n v="38"/>
    <d v="1979-12-07T00:00:00"/>
    <n v="40.602304268137999"/>
    <s v="Legal Assistant"/>
    <s v="Health"/>
    <s v="Affluent Customer"/>
    <s v="N"/>
    <s v="Yes"/>
    <n v="19"/>
    <m/>
  </r>
  <r>
    <n v="6317"/>
    <n v="36"/>
    <x v="2083"/>
    <d v="2017-08-03T00:00:00"/>
    <n v="149"/>
    <b v="0"/>
    <s v="Approved"/>
    <s v="Solex"/>
    <s v="Standard"/>
    <s v="low"/>
    <s v="medium"/>
    <n v="945.04"/>
    <n v="507.58"/>
    <d v="1995-12-19T00:00:00"/>
    <n v="437.46"/>
    <s v="F"/>
    <n v="55"/>
    <d v="1976-08-10T00:00:00"/>
    <n v="43.928331665398275"/>
    <s v="Dental Hygienist"/>
    <s v="Health"/>
    <s v="Mass Customer"/>
    <s v="N"/>
    <s v="No"/>
    <n v="15"/>
    <m/>
  </r>
  <r>
    <n v="7436"/>
    <n v="92"/>
    <x v="1359"/>
    <d v="2017-08-03T00:00:00"/>
    <n v="149"/>
    <b v="0"/>
    <s v="Approved"/>
    <s v="WeareA2B"/>
    <s v="Touring"/>
    <s v="medium"/>
    <s v="large"/>
    <n v="1890.39"/>
    <n v="260.14"/>
    <d v="1991-01-21T00:00:00"/>
    <n v="1630.25"/>
    <s v="M"/>
    <n v="13"/>
    <d v="1978-01-13T00:00:00"/>
    <n v="42.500934405124298"/>
    <s v="Nurse Practicioner"/>
    <s v="Financial Services"/>
    <s v="High Net Worth"/>
    <s v="N"/>
    <s v="No"/>
    <n v="9"/>
    <m/>
  </r>
  <r>
    <n v="7520"/>
    <n v="97"/>
    <x v="1964"/>
    <d v="2017-08-03T00:00:00"/>
    <n v="149"/>
    <b v="0"/>
    <s v="Approved"/>
    <s v="OHM Cycles"/>
    <s v="Road"/>
    <s v="medium"/>
    <s v="medium"/>
    <n v="742.54"/>
    <n v="667.4"/>
    <d v="1991-11-07T00:00:00"/>
    <n v="75.139999999999986"/>
    <s v="F"/>
    <n v="53"/>
    <d v="1967-02-06T00:00:00"/>
    <n v="53.443400158548961"/>
    <s v="VP Marketing"/>
    <s v="n/a"/>
    <s v="High Net Worth"/>
    <s v="N"/>
    <s v="No"/>
    <n v="15"/>
    <m/>
  </r>
  <r>
    <n v="7875"/>
    <n v="13"/>
    <x v="948"/>
    <d v="2017-08-03T00:00:00"/>
    <n v="149"/>
    <b v="0"/>
    <s v="Approved"/>
    <s v="Solex"/>
    <s v="Standard"/>
    <s v="medium"/>
    <s v="medium"/>
    <n v="1577.53"/>
    <n v="826.51"/>
    <d v="2010-06-07T00:00:00"/>
    <n v="751.02"/>
    <s v="F"/>
    <n v="74"/>
    <d v="1989-02-03T00:00:00"/>
    <n v="31.435180980466765"/>
    <s v="Senior Sales Associate"/>
    <s v="Health"/>
    <s v="High Net Worth"/>
    <s v="N"/>
    <s v="Yes"/>
    <n v="17"/>
    <m/>
  </r>
  <r>
    <n v="7951"/>
    <n v="19"/>
    <x v="504"/>
    <d v="2017-08-03T00:00:00"/>
    <n v="149"/>
    <b v="1"/>
    <s v="Approved"/>
    <s v="Trek Bicycles"/>
    <s v="Mountain"/>
    <s v="low"/>
    <s v="medium"/>
    <n v="574.64"/>
    <n v="459.71"/>
    <d v="2007-08-04T00:00:00"/>
    <n v="114.93"/>
    <s v="M"/>
    <n v="43"/>
    <d v="1995-02-10T00:00:00"/>
    <n v="25.413263172247589"/>
    <n v="0"/>
    <s v="n/a"/>
    <s v="High Net Worth"/>
    <s v="N"/>
    <s v="Yes"/>
    <n v="1"/>
    <m/>
  </r>
  <r>
    <n v="8231"/>
    <n v="70"/>
    <x v="740"/>
    <d v="2017-08-03T00:00:00"/>
    <n v="149"/>
    <b v="0"/>
    <s v="Approved"/>
    <s v="Trek Bicycles"/>
    <s v="Standard"/>
    <s v="high"/>
    <s v="medium"/>
    <n v="495.72"/>
    <n v="297.43"/>
    <d v="2015-04-11T00:00:00"/>
    <n v="198.29000000000002"/>
    <s v="M"/>
    <n v="46"/>
    <d v="1987-12-23T00:00:00"/>
    <n v="32.552989199644848"/>
    <s v="Cost Accountant"/>
    <s v="Financial Services"/>
    <s v="Mass Customer"/>
    <s v="N"/>
    <s v="No"/>
    <n v="10"/>
    <m/>
  </r>
  <r>
    <n v="8532"/>
    <n v="60"/>
    <x v="2850"/>
    <d v="2017-08-03T00:00:00"/>
    <n v="149"/>
    <b v="0"/>
    <s v="Approved"/>
    <s v="Giant Bicycles"/>
    <s v="Standard"/>
    <s v="high"/>
    <s v="small"/>
    <n v="1977.36"/>
    <n v="1759.85"/>
    <d v="2005-10-22T00:00:00"/>
    <n v="217.51"/>
    <s v="M"/>
    <n v="30"/>
    <d v="1959-10-02T00:00:00"/>
    <n v="60.796824816083202"/>
    <s v="Civil Engineer"/>
    <s v="Manufacturing"/>
    <s v="Mass Customer"/>
    <s v="N"/>
    <s v="Yes"/>
    <n v="16"/>
    <m/>
  </r>
  <r>
    <n v="9150"/>
    <n v="93"/>
    <x v="587"/>
    <d v="2017-08-03T00:00:00"/>
    <n v="149"/>
    <b v="1"/>
    <s v="Approved"/>
    <s v="OHM Cycles"/>
    <s v="Standard"/>
    <s v="high"/>
    <s v="medium"/>
    <n v="1458.17"/>
    <n v="874.9"/>
    <d v="2006-02-02T00:00:00"/>
    <n v="583.2700000000001"/>
    <s v="F"/>
    <n v="71"/>
    <d v="1969-08-12T00:00:00"/>
    <n v="50.928331665398275"/>
    <s v="Chief Design Engineer"/>
    <s v="Retail"/>
    <s v="High Net Worth"/>
    <s v="N"/>
    <s v="No"/>
    <n v="12"/>
    <m/>
  </r>
  <r>
    <n v="9553"/>
    <n v="85"/>
    <x v="3192"/>
    <d v="2017-08-03T00:00:00"/>
    <n v="149"/>
    <b v="1"/>
    <s v="Approved"/>
    <s v="WeareA2B"/>
    <s v="Standard"/>
    <s v="medium"/>
    <s v="medium"/>
    <n v="1228.07"/>
    <n v="400.91"/>
    <d v="2000-05-22T00:00:00"/>
    <n v="827.15999999999985"/>
    <s v="M"/>
    <n v="26"/>
    <d v="1980-10-07T00:00:00"/>
    <n v="39.766687829781837"/>
    <s v="Electrical Engineer"/>
    <s v="Manufacturing"/>
    <s v="High Net Worth"/>
    <s v="N"/>
    <s v="No"/>
    <n v="3"/>
    <m/>
  </r>
  <r>
    <n v="10759"/>
    <n v="35"/>
    <x v="874"/>
    <d v="2017-08-03T00:00:00"/>
    <n v="149"/>
    <b v="1"/>
    <s v="Approved"/>
    <s v="Giant Bicycles"/>
    <s v="Standard"/>
    <s v="medium"/>
    <s v="medium"/>
    <n v="1403.5"/>
    <n v="954.82"/>
    <d v="2016-11-14T00:00:00"/>
    <n v="448.67999999999995"/>
    <s v="M"/>
    <n v="67"/>
    <d v="1962-01-28T00:00:00"/>
    <n v="58.470797418822933"/>
    <s v="Chemical Engineer"/>
    <s v="Manufacturing"/>
    <s v="High Net Worth"/>
    <s v="N"/>
    <s v="Yes"/>
    <n v="20"/>
    <m/>
  </r>
  <r>
    <n v="10945"/>
    <n v="44"/>
    <x v="1038"/>
    <d v="2017-08-03T00:00:00"/>
    <n v="149"/>
    <b v="0"/>
    <s v="Approved"/>
    <s v="WeareA2B"/>
    <s v="Standard"/>
    <s v="medium"/>
    <s v="medium"/>
    <n v="1769.64"/>
    <n v="108.76"/>
    <d v="2014-07-28T00:00:00"/>
    <n v="1660.88"/>
    <s v="M"/>
    <n v="83"/>
    <d v="1990-02-12T00:00:00"/>
    <n v="30.410523446220189"/>
    <s v="Nuclear Power Engineer"/>
    <s v="Manufacturing"/>
    <s v="Affluent Customer"/>
    <s v="N"/>
    <s v="Yes"/>
    <n v="10"/>
    <m/>
  </r>
  <r>
    <n v="11103"/>
    <n v="17"/>
    <x v="2566"/>
    <d v="2017-08-03T00:00:00"/>
    <n v="149"/>
    <b v="1"/>
    <s v="Approved"/>
    <s v="Solex"/>
    <s v="Standard"/>
    <s v="high"/>
    <s v="medium"/>
    <n v="1024.6600000000001"/>
    <n v="614.79999999999995"/>
    <d v="1993-10-02T00:00:00"/>
    <n v="409.86000000000013"/>
    <s v="F"/>
    <n v="46"/>
    <d v="1975-08-15T00:00:00"/>
    <n v="44.917372761288682"/>
    <s v="Biostatistician II"/>
    <s v="n/a"/>
    <s v="Mass Customer"/>
    <s v="N"/>
    <s v="Yes"/>
    <n v="8"/>
    <m/>
  </r>
  <r>
    <n v="11360"/>
    <n v="27"/>
    <x v="2268"/>
    <d v="2017-08-03T00:00:00"/>
    <n v="149"/>
    <b v="0"/>
    <s v="Approved"/>
    <s v="Trek Bicycles"/>
    <s v="Standard"/>
    <s v="medium"/>
    <s v="medium"/>
    <n v="499.53"/>
    <n v="388.72"/>
    <d v="1999-06-23T00:00:00"/>
    <n v="110.80999999999995"/>
    <s v="F"/>
    <n v="87"/>
    <d v="1980-11-26T00:00:00"/>
    <n v="39.629701528411971"/>
    <s v="Legal Assistant"/>
    <s v="Property"/>
    <s v="Mass Customer"/>
    <s v="N"/>
    <s v="No"/>
    <n v="9"/>
    <m/>
  </r>
  <r>
    <n v="11644"/>
    <n v="70"/>
    <x v="2081"/>
    <d v="2017-08-03T00:00:00"/>
    <n v="149"/>
    <b v="0"/>
    <s v="Approved"/>
    <s v="Norco Bicycles"/>
    <s v="Road"/>
    <s v="medium"/>
    <s v="medium"/>
    <n v="1036.5899999999999"/>
    <n v="206.35"/>
    <d v="1991-05-06T00:00:00"/>
    <n v="830.2399999999999"/>
    <s v="F"/>
    <n v="37"/>
    <d v="1987-11-16T00:00:00"/>
    <n v="32.65435906265855"/>
    <s v="Mechanical Systems Engineer"/>
    <s v="Argiculture"/>
    <s v="High Net Worth"/>
    <s v="N"/>
    <s v="No"/>
    <n v="7"/>
    <m/>
  </r>
  <r>
    <n v="12187"/>
    <n v="0"/>
    <x v="3053"/>
    <d v="2017-08-03T00:00:00"/>
    <n v="149"/>
    <b v="1"/>
    <s v="Approved"/>
    <s v="Solex"/>
    <s v="Standard"/>
    <s v="medium"/>
    <s v="medium"/>
    <n v="478.16"/>
    <n v="298.72000000000003"/>
    <d v="2012-05-18T00:00:00"/>
    <n v="179.44"/>
    <s v="F"/>
    <n v="93"/>
    <d v="1956-11-08T00:00:00"/>
    <n v="63.695454953069508"/>
    <s v="Pharmacist"/>
    <s v="Health"/>
    <s v="High Net Worth"/>
    <s v="N"/>
    <s v="Yes"/>
    <n v="6"/>
    <m/>
  </r>
  <r>
    <n v="13124"/>
    <n v="63"/>
    <x v="632"/>
    <d v="2017-08-03T00:00:00"/>
    <n v="149"/>
    <b v="0"/>
    <s v="Approved"/>
    <s v="Solex"/>
    <s v="Standard"/>
    <s v="medium"/>
    <s v="medium"/>
    <n v="1483.2"/>
    <n v="99.59"/>
    <d v="1998-12-17T00:00:00"/>
    <n v="1383.6100000000001"/>
    <s v="M"/>
    <n v="19"/>
    <d v="1997-02-09T00:00:00"/>
    <n v="23.413263172247589"/>
    <s v="Registered Nurse"/>
    <s v="Health"/>
    <s v="Mass Customer"/>
    <s v="N"/>
    <s v="No"/>
    <n v="4"/>
    <m/>
  </r>
  <r>
    <n v="13511"/>
    <n v="48"/>
    <x v="406"/>
    <d v="2017-08-03T00:00:00"/>
    <n v="149"/>
    <b v="1"/>
    <s v="Approved"/>
    <s v="WeareA2B"/>
    <s v="Standard"/>
    <s v="medium"/>
    <s v="medium"/>
    <n v="1762.96"/>
    <n v="950.52"/>
    <d v="2001-11-25T00:00:00"/>
    <n v="812.44"/>
    <s v="F"/>
    <n v="87"/>
    <d v="1989-11-25T00:00:00"/>
    <n v="30.626961802384574"/>
    <s v="Administrative Assistant II"/>
    <s v="Financial Services"/>
    <s v="Mass Customer"/>
    <s v="N"/>
    <s v="Yes"/>
    <n v="14"/>
    <m/>
  </r>
  <r>
    <n v="13945"/>
    <n v="36"/>
    <x v="1368"/>
    <d v="2017-08-03T00:00:00"/>
    <n v="149"/>
    <b v="0"/>
    <s v="Approved"/>
    <s v="Solex"/>
    <s v="Standard"/>
    <s v="low"/>
    <s v="medium"/>
    <n v="945.04"/>
    <n v="507.58"/>
    <d v="1995-12-19T00:00:00"/>
    <n v="437.46"/>
    <s v="F"/>
    <n v="57"/>
    <d v="1973-05-17T00:00:00"/>
    <n v="47.163948103754436"/>
    <s v="Computer Systems Analyst II"/>
    <s v="Health"/>
    <s v="Affluent Customer"/>
    <s v="N"/>
    <s v="No"/>
    <n v="10"/>
    <m/>
  </r>
  <r>
    <n v="15182"/>
    <n v="72"/>
    <x v="3193"/>
    <d v="2017-08-03T00:00:00"/>
    <n v="149"/>
    <b v="0"/>
    <s v="Approved"/>
    <s v="Norco Bicycles"/>
    <s v="Standard"/>
    <s v="medium"/>
    <s v="medium"/>
    <n v="360.4"/>
    <n v="270.3"/>
    <d v="2006-05-22T00:00:00"/>
    <n v="90.099999999999966"/>
    <s v="F"/>
    <n v="66"/>
    <d v="1976-09-15T00:00:00"/>
    <n v="43.829701528411974"/>
    <s v="Social Worker"/>
    <s v="Health"/>
    <s v="Mass Customer"/>
    <s v="N"/>
    <s v="Yes"/>
    <n v="14"/>
    <m/>
  </r>
  <r>
    <n v="15411"/>
    <n v="91"/>
    <x v="3194"/>
    <d v="2017-08-03T00:00:00"/>
    <n v="149"/>
    <b v="1"/>
    <s v="Approved"/>
    <s v="WeareA2B"/>
    <s v="Standard"/>
    <s v="low"/>
    <s v="medium"/>
    <n v="642.30999999999995"/>
    <n v="513.85"/>
    <d v="2004-12-18T00:00:00"/>
    <n v="128.45999999999992"/>
    <s v="F"/>
    <n v="52"/>
    <d v="1974-09-26T00:00:00"/>
    <n v="45.802304268138002"/>
    <s v="VP Quality Control"/>
    <s v="Argiculture"/>
    <s v="High Net Worth"/>
    <s v="N"/>
    <s v="Yes"/>
    <n v="3"/>
    <m/>
  </r>
  <r>
    <n v="15764"/>
    <n v="0"/>
    <x v="1188"/>
    <d v="2017-08-03T00:00:00"/>
    <n v="149"/>
    <b v="1"/>
    <s v="Approved"/>
    <s v="Trek Bicycles"/>
    <s v="Standard"/>
    <s v="high"/>
    <s v="medium"/>
    <n v="358.39"/>
    <n v="215.03"/>
    <d v="1991-05-06T00:00:00"/>
    <n v="143.35999999999999"/>
    <s v="M"/>
    <n v="51"/>
    <d v="1978-12-25T00:00:00"/>
    <n v="41.552989199644848"/>
    <s v="Sales Associate"/>
    <s v="Property"/>
    <s v="High Net Worth"/>
    <s v="N"/>
    <s v="Yes"/>
    <n v="17"/>
    <m/>
  </r>
  <r>
    <n v="16229"/>
    <n v="94"/>
    <x v="1906"/>
    <d v="2017-08-03T00:00:00"/>
    <n v="149"/>
    <b v="1"/>
    <s v="Approved"/>
    <s v="Giant Bicycles"/>
    <s v="Standard"/>
    <s v="medium"/>
    <s v="large"/>
    <n v="1635.3"/>
    <n v="993.66"/>
    <d v="2013-06-09T00:00:00"/>
    <n v="641.64"/>
    <s v="F"/>
    <n v="11"/>
    <d v="1977-08-04T00:00:00"/>
    <n v="42.944770021562654"/>
    <s v="Engineer IV"/>
    <s v="Health"/>
    <s v="Mass Customer"/>
    <s v="N"/>
    <s v="No"/>
    <n v="8"/>
    <m/>
  </r>
  <r>
    <n v="16327"/>
    <n v="3"/>
    <x v="1982"/>
    <d v="2017-08-03T00:00:00"/>
    <n v="149"/>
    <b v="0"/>
    <s v="Approved"/>
    <s v="Trek Bicycles"/>
    <s v="Standard"/>
    <s v="medium"/>
    <s v="large"/>
    <n v="2091.4699999999998"/>
    <n v="388.92"/>
    <d v="1991-01-21T00:00:00"/>
    <n v="1702.5499999999997"/>
    <s v="F"/>
    <n v="62"/>
    <d v="1981-01-15T00:00:00"/>
    <n v="39.492715227042112"/>
    <s v="Analog Circuit Design manager"/>
    <s v="Financial Services"/>
    <s v="Affluent Customer"/>
    <s v="N"/>
    <s v="No"/>
    <n v="13"/>
    <m/>
  </r>
  <r>
    <n v="16350"/>
    <n v="0"/>
    <x v="997"/>
    <d v="2017-08-03T00:00:00"/>
    <n v="149"/>
    <b v="1"/>
    <s v="Approved"/>
    <s v="Trek Bicycles"/>
    <s v="Standard"/>
    <s v="high"/>
    <s v="medium"/>
    <n v="358.39"/>
    <n v="215.03"/>
    <d v="1994-08-10T00:00:00"/>
    <n v="143.35999999999999"/>
    <s v="F"/>
    <n v="27"/>
    <d v="1962-08-25T00:00:00"/>
    <n v="57.898194679096903"/>
    <s v="Marketing Assistant"/>
    <s v="Retail"/>
    <s v="High Net Worth"/>
    <s v="N"/>
    <s v="Yes"/>
    <n v="5"/>
    <m/>
  </r>
  <r>
    <n v="16731"/>
    <n v="15"/>
    <x v="2727"/>
    <d v="2017-08-03T00:00:00"/>
    <n v="149"/>
    <b v="0"/>
    <s v="Approved"/>
    <s v="Norco Bicycles"/>
    <s v="Standard"/>
    <s v="low"/>
    <s v="medium"/>
    <n v="958.74"/>
    <n v="748.9"/>
    <d v="2005-12-07T00:00:00"/>
    <n v="209.84000000000003"/>
    <s v="F"/>
    <n v="74"/>
    <d v="1982-10-20T00:00:00"/>
    <n v="37.731071391425672"/>
    <n v="0"/>
    <s v="Manufacturing"/>
    <s v="Mass Customer"/>
    <s v="N"/>
    <s v="No"/>
    <n v="16"/>
    <m/>
  </r>
  <r>
    <n v="16810"/>
    <n v="11"/>
    <x v="1743"/>
    <d v="2017-08-03T00:00:00"/>
    <n v="149"/>
    <b v="0"/>
    <s v="Approved"/>
    <s v="Giant Bicycles"/>
    <s v="Standard"/>
    <s v="high"/>
    <s v="medium"/>
    <n v="1274.93"/>
    <n v="764.96"/>
    <d v="2007-08-04T00:00:00"/>
    <n v="509.97"/>
    <s v="F"/>
    <n v="50"/>
    <d v="1976-03-21T00:00:00"/>
    <n v="44.317372761288681"/>
    <s v="Occupational Therapist"/>
    <s v="Health"/>
    <s v="Mass Customer"/>
    <s v="N"/>
    <s v="No"/>
    <n v="12"/>
    <m/>
  </r>
  <r>
    <n v="16829"/>
    <n v="58"/>
    <x v="3195"/>
    <d v="2017-08-03T00:00:00"/>
    <n v="149"/>
    <b v="0"/>
    <s v="Approved"/>
    <s v="OHM Cycles"/>
    <s v="Standard"/>
    <s v="medium"/>
    <s v="medium"/>
    <n v="912.52"/>
    <n v="141.4"/>
    <d v="2015-10-18T00:00:00"/>
    <n v="771.12"/>
    <s v="U"/>
    <n v="21"/>
    <d v="1899-12-30T00:00:00"/>
    <n v="0"/>
    <s v="Staff Scientist"/>
    <s v="IT"/>
    <s v="Affluent Customer"/>
    <s v="N"/>
    <s v="No"/>
    <n v="0"/>
    <m/>
  </r>
  <r>
    <n v="16968"/>
    <n v="62"/>
    <x v="156"/>
    <d v="2017-08-03T00:00:00"/>
    <n v="149"/>
    <b v="1"/>
    <s v="Approved"/>
    <s v="Solex"/>
    <s v="Standard"/>
    <s v="medium"/>
    <s v="medium"/>
    <n v="478.16"/>
    <n v="298.72000000000003"/>
    <d v="2010-08-20T00:00:00"/>
    <n v="179.44"/>
    <s v="M"/>
    <n v="92"/>
    <d v="1974-05-09T00:00:00"/>
    <n v="46.185865911973615"/>
    <n v="0"/>
    <s v="Retail"/>
    <s v="Affluent Customer"/>
    <s v="N"/>
    <s v="Yes"/>
    <n v="17"/>
    <m/>
  </r>
  <r>
    <n v="17077"/>
    <n v="19"/>
    <x v="1906"/>
    <d v="2017-08-03T00:00:00"/>
    <n v="149"/>
    <b v="1"/>
    <s v="Approved"/>
    <s v="OHM Cycles"/>
    <s v="Road"/>
    <s v="high"/>
    <s v="large"/>
    <n v="12.01"/>
    <n v="7.21"/>
    <d v="2009-03-08T00:00:00"/>
    <n v="4.8"/>
    <s v="F"/>
    <n v="11"/>
    <d v="1977-08-04T00:00:00"/>
    <n v="42.944770021562654"/>
    <s v="Engineer IV"/>
    <s v="Health"/>
    <s v="Mass Customer"/>
    <s v="N"/>
    <s v="No"/>
    <n v="8"/>
    <m/>
  </r>
  <r>
    <n v="17189"/>
    <n v="88"/>
    <x v="3196"/>
    <d v="2017-08-03T00:00:00"/>
    <n v="149"/>
    <b v="1"/>
    <s v="Approved"/>
    <s v="Norco Bicycles"/>
    <s v="Standard"/>
    <s v="medium"/>
    <s v="medium"/>
    <n v="1198.46"/>
    <n v="381.1"/>
    <d v="1998-12-16T00:00:00"/>
    <n v="817.36"/>
    <s v="M"/>
    <n v="58"/>
    <d v="1981-05-31T00:00:00"/>
    <n v="39.120112487316078"/>
    <s v="VP Quality Control"/>
    <s v="Manufacturing"/>
    <s v="Affluent Customer"/>
    <s v="N"/>
    <s v="No"/>
    <n v="6"/>
    <m/>
  </r>
  <r>
    <n v="18777"/>
    <n v="81"/>
    <x v="3153"/>
    <d v="2017-08-03T00:00:00"/>
    <n v="149"/>
    <b v="0"/>
    <s v="Approved"/>
    <s v="Solex"/>
    <s v="Standard"/>
    <s v="medium"/>
    <s v="medium"/>
    <n v="1151.96"/>
    <n v="649.49"/>
    <d v="1999-12-04T00:00:00"/>
    <n v="502.47"/>
    <s v="M"/>
    <n v="78"/>
    <d v="1969-02-07T00:00:00"/>
    <n v="51.437920706494161"/>
    <s v="Statistician II"/>
    <s v="Manufacturing"/>
    <s v="High Net Worth"/>
    <s v="N"/>
    <s v="No"/>
    <n v="6"/>
    <m/>
  </r>
  <r>
    <n v="18844"/>
    <n v="87"/>
    <x v="3197"/>
    <d v="2017-08-03T00:00:00"/>
    <n v="149"/>
    <b v="1"/>
    <s v="Approved"/>
    <s v="Giant Bicycles"/>
    <s v="Standard"/>
    <s v="high"/>
    <s v="medium"/>
    <n v="1179"/>
    <n v="707.4"/>
    <d v="2009-03-08T00:00:00"/>
    <n v="471.6"/>
    <s v="F"/>
    <n v="70"/>
    <d v="1966-01-10T00:00:00"/>
    <n v="54.517372761288684"/>
    <s v="General Manager"/>
    <s v="Health"/>
    <s v="Mass Customer"/>
    <s v="N"/>
    <s v="Yes"/>
    <n v="8"/>
    <m/>
  </r>
  <r>
    <n v="18910"/>
    <n v="0"/>
    <x v="1590"/>
    <d v="2017-08-03T00:00:00"/>
    <n v="149"/>
    <b v="0"/>
    <s v="Approved"/>
    <s v="Norco Bicycles"/>
    <s v="Standard"/>
    <s v="medium"/>
    <s v="medium"/>
    <n v="360.4"/>
    <n v="270.3"/>
    <d v="2016-12-06T00:00:00"/>
    <n v="90.099999999999966"/>
    <s v="F"/>
    <n v="71"/>
    <d v="1973-10-27T00:00:00"/>
    <n v="46.717372761288686"/>
    <s v="Quality Control Specialist"/>
    <s v="Health"/>
    <s v="High Net Worth"/>
    <s v="N"/>
    <s v="No"/>
    <n v="5"/>
    <m/>
  </r>
  <r>
    <n v="18917"/>
    <n v="92"/>
    <x v="1599"/>
    <d v="2017-08-03T00:00:00"/>
    <n v="149"/>
    <b v="1"/>
    <s v="Approved"/>
    <s v="WeareA2B"/>
    <s v="Touring"/>
    <s v="medium"/>
    <s v="large"/>
    <n v="1890.39"/>
    <n v="260.14"/>
    <d v="1993-07-20T00:00:00"/>
    <n v="1630.25"/>
    <s v="M"/>
    <n v="76"/>
    <d v="1970-03-01T00:00:00"/>
    <n v="50.377646733891424"/>
    <s v="Sales Representative"/>
    <s v="Retail"/>
    <s v="High Net Worth"/>
    <s v="N"/>
    <s v="Yes"/>
    <n v="13"/>
    <m/>
  </r>
  <r>
    <n v="19029"/>
    <n v="32"/>
    <x v="164"/>
    <d v="2017-08-03T00:00:00"/>
    <n v="149"/>
    <b v="1"/>
    <s v="Approved"/>
    <s v="Giant Bicycles"/>
    <s v="Standard"/>
    <s v="medium"/>
    <s v="medium"/>
    <n v="642.70000000000005"/>
    <n v="211.37"/>
    <d v="1994-07-12T00:00:00"/>
    <n v="431.33000000000004"/>
    <s v="F"/>
    <n v="87"/>
    <d v="1997-08-06T00:00:00"/>
    <n v="22.925591939370875"/>
    <n v="0"/>
    <s v="Financial Services"/>
    <s v="Affluent Customer"/>
    <s v="N"/>
    <s v="Yes"/>
    <n v="4"/>
    <m/>
  </r>
  <r>
    <n v="19068"/>
    <n v="40"/>
    <x v="429"/>
    <d v="2017-08-03T00:00:00"/>
    <n v="149"/>
    <b v="1"/>
    <s v="Approved"/>
    <s v="OHM Cycles"/>
    <s v="Standard"/>
    <s v="high"/>
    <s v="medium"/>
    <n v="1458.17"/>
    <n v="874.9"/>
    <d v="2006-02-02T00:00:00"/>
    <n v="583.2700000000001"/>
    <s v="M"/>
    <n v="4"/>
    <d v="1985-12-28T00:00:00"/>
    <n v="34.539290569507862"/>
    <s v="Quality Engineer"/>
    <s v="Manufacturing"/>
    <s v="Mass Customer"/>
    <s v="N"/>
    <s v="No"/>
    <n v="10"/>
    <m/>
  </r>
  <r>
    <n v="138"/>
    <n v="29"/>
    <x v="2467"/>
    <d v="2017-08-02T00:00:00"/>
    <n v="150"/>
    <b v="0"/>
    <s v="Approved"/>
    <s v="WeareA2B"/>
    <s v="Standard"/>
    <s v="medium"/>
    <s v="medium"/>
    <n v="1065.03"/>
    <n v="230.09"/>
    <d v="2000-11-03T00:00:00"/>
    <n v="834.93999999999994"/>
    <s v="F"/>
    <n v="52"/>
    <d v="1977-03-02T00:00:00"/>
    <n v="43.369427555809231"/>
    <s v="Teacher"/>
    <s v="Manufacturing"/>
    <s v="High Net Worth"/>
    <s v="N"/>
    <s v="Yes"/>
    <n v="8"/>
    <m/>
  </r>
  <r>
    <n v="332"/>
    <n v="71"/>
    <x v="2595"/>
    <d v="2017-08-02T00:00:00"/>
    <n v="150"/>
    <b v="1"/>
    <s v="Approved"/>
    <s v="Solex"/>
    <s v="Standard"/>
    <s v="high"/>
    <s v="large"/>
    <n v="1842.92"/>
    <n v="1105.75"/>
    <d v="2006-05-22T00:00:00"/>
    <n v="737.17000000000007"/>
    <s v="M"/>
    <n v="59"/>
    <d v="1977-07-22T00:00:00"/>
    <n v="42.980386459918819"/>
    <s v="Chief Design Engineer"/>
    <s v="Financial Services"/>
    <s v="Mass Customer"/>
    <s v="N"/>
    <s v="Yes"/>
    <n v="7"/>
    <m/>
  </r>
  <r>
    <n v="700"/>
    <n v="58"/>
    <x v="1392"/>
    <d v="2017-08-02T00:00:00"/>
    <n v="150"/>
    <b v="1"/>
    <s v="Approved"/>
    <s v="OHM Cycles"/>
    <s v="Standard"/>
    <s v="medium"/>
    <s v="medium"/>
    <n v="912.52"/>
    <n v="141.4"/>
    <d v="2015-10-18T00:00:00"/>
    <n v="771.12"/>
    <s v="M"/>
    <n v="22"/>
    <d v="1986-10-13T00:00:00"/>
    <n v="33.747509747590051"/>
    <s v="Financial Analyst"/>
    <s v="Financial Services"/>
    <s v="Mass Customer"/>
    <s v="N"/>
    <s v="No"/>
    <n v="10"/>
    <m/>
  </r>
  <r>
    <n v="1424"/>
    <n v="7"/>
    <x v="1869"/>
    <d v="2017-08-02T00:00:00"/>
    <n v="150"/>
    <b v="1"/>
    <s v="Approved"/>
    <s v="Giant Bicycles"/>
    <s v="Standard"/>
    <s v="medium"/>
    <s v="small"/>
    <n v="1311.44"/>
    <n v="1167.18"/>
    <d v="1995-12-19T00:00:00"/>
    <n v="144.26"/>
    <s v="F"/>
    <n v="10"/>
    <d v="1984-02-05T00:00:00"/>
    <n v="36.435180980466768"/>
    <s v="Software Consultant"/>
    <s v="IT"/>
    <s v="High Net Worth"/>
    <s v="N"/>
    <s v="Yes"/>
    <n v="13"/>
    <m/>
  </r>
  <r>
    <n v="1602"/>
    <n v="48"/>
    <x v="1389"/>
    <d v="2017-08-02T00:00:00"/>
    <n v="150"/>
    <b v="1"/>
    <s v="Approved"/>
    <s v="WeareA2B"/>
    <s v="Standard"/>
    <s v="medium"/>
    <s v="medium"/>
    <n v="1762.96"/>
    <n v="950.52"/>
    <d v="2001-11-25T00:00:00"/>
    <n v="812.44"/>
    <s v="M"/>
    <n v="67"/>
    <d v="1958-06-15T00:00:00"/>
    <n v="62.095454953069506"/>
    <s v="Administrative Officer"/>
    <s v="n/a"/>
    <s v="Mass Customer"/>
    <s v="N"/>
    <s v="Yes"/>
    <n v="15"/>
    <m/>
  </r>
  <r>
    <n v="1798"/>
    <n v="21"/>
    <x v="173"/>
    <d v="2017-08-02T00:00:00"/>
    <n v="150"/>
    <b v="0"/>
    <s v="Approved"/>
    <s v="WeareA2B"/>
    <s v="Touring"/>
    <s v="medium"/>
    <s v="medium"/>
    <n v="1466.68"/>
    <n v="363.25"/>
    <d v="2014-03-03T00:00:00"/>
    <n v="1103.43"/>
    <s v="M"/>
    <n v="23"/>
    <d v="1977-11-16T00:00:00"/>
    <n v="42.659838514713343"/>
    <s v="Administrative Assistant III"/>
    <s v="n/a"/>
    <s v="High Net Worth"/>
    <s v="N"/>
    <s v="No"/>
    <n v="11"/>
    <m/>
  </r>
  <r>
    <n v="1810"/>
    <n v="3"/>
    <x v="632"/>
    <d v="2017-08-02T00:00:00"/>
    <n v="150"/>
    <b v="0"/>
    <s v="Approved"/>
    <s v="Trek Bicycles"/>
    <s v="Standard"/>
    <s v="medium"/>
    <s v="large"/>
    <n v="2091.4699999999998"/>
    <n v="388.92"/>
    <d v="2012-09-15T00:00:00"/>
    <n v="1702.5499999999997"/>
    <s v="M"/>
    <n v="19"/>
    <d v="1997-02-09T00:00:00"/>
    <n v="23.413263172247589"/>
    <s v="Registered Nurse"/>
    <s v="Health"/>
    <s v="Mass Customer"/>
    <s v="N"/>
    <s v="No"/>
    <n v="4"/>
    <m/>
  </r>
  <r>
    <n v="1838"/>
    <n v="42"/>
    <x v="1944"/>
    <d v="2017-08-02T00:00:00"/>
    <n v="150"/>
    <b v="1"/>
    <s v="Approved"/>
    <s v="OHM Cycles"/>
    <s v="Road"/>
    <s v="medium"/>
    <s v="small"/>
    <n v="1810"/>
    <n v="1610.9"/>
    <d v="2007-12-11T00:00:00"/>
    <n v="199.09999999999991"/>
    <s v="F"/>
    <n v="13"/>
    <d v="1960-07-28T00:00:00"/>
    <n v="59.974907007864026"/>
    <s v="Dental Hygienist"/>
    <s v="Health"/>
    <s v="Affluent Customer"/>
    <s v="N"/>
    <s v="Yes"/>
    <n v="7"/>
    <m/>
  </r>
  <r>
    <n v="2091"/>
    <n v="54"/>
    <x v="2845"/>
    <d v="2017-08-02T00:00:00"/>
    <n v="150"/>
    <b v="1"/>
    <s v="Approved"/>
    <s v="WeareA2B"/>
    <s v="Standard"/>
    <s v="medium"/>
    <s v="medium"/>
    <n v="1292.8399999999999"/>
    <n v="13.44"/>
    <d v="2009-04-12T00:00:00"/>
    <n v="1279.3999999999999"/>
    <s v="M"/>
    <n v="27"/>
    <d v="1962-11-14T00:00:00"/>
    <n v="57.676276870877729"/>
    <s v="Civil Engineer"/>
    <s v="Manufacturing"/>
    <s v="Affluent Customer"/>
    <s v="N"/>
    <s v="No"/>
    <n v="11"/>
    <m/>
  </r>
  <r>
    <n v="2565"/>
    <n v="6"/>
    <x v="2979"/>
    <d v="2017-08-02T00:00:00"/>
    <n v="150"/>
    <b v="1"/>
    <s v="Approved"/>
    <s v="OHM Cycles"/>
    <s v="Standard"/>
    <s v="high"/>
    <s v="medium"/>
    <n v="227.88"/>
    <n v="136.72999999999999"/>
    <d v="2003-02-07T00:00:00"/>
    <n v="91.15"/>
    <s v="F"/>
    <n v="48"/>
    <d v="1993-03-13T00:00:00"/>
    <n v="27.328331665398274"/>
    <s v="Web Designer III"/>
    <s v="n/a"/>
    <s v="Mass Customer"/>
    <s v="N"/>
    <s v="No"/>
    <n v="9"/>
    <m/>
  </r>
  <r>
    <n v="2652"/>
    <n v="31"/>
    <x v="3198"/>
    <d v="2017-08-02T00:00:00"/>
    <n v="150"/>
    <b v="0"/>
    <s v="Approved"/>
    <s v="Giant Bicycles"/>
    <s v="Standard"/>
    <s v="medium"/>
    <s v="medium"/>
    <n v="230.91"/>
    <n v="173.18"/>
    <d v="2006-11-10T00:00:00"/>
    <n v="57.72999999999999"/>
    <s v="F"/>
    <n v="41"/>
    <d v="1977-10-25T00:00:00"/>
    <n v="42.720112487316079"/>
    <s v="Technical Writer"/>
    <s v="Financial Services"/>
    <s v="Affluent Customer"/>
    <s v="N"/>
    <s v="No"/>
    <n v="12"/>
    <m/>
  </r>
  <r>
    <n v="8293"/>
    <n v="91"/>
    <x v="1540"/>
    <d v="2017-06-01T00:00:00"/>
    <m/>
    <b v="1"/>
    <s v="Cancelled"/>
    <s v="WeareA2B"/>
    <s v="Standard"/>
    <s v="low"/>
    <s v="medium"/>
    <n v="642.30999999999995"/>
    <n v="513.85"/>
    <n v="41922"/>
    <m/>
    <m/>
    <m/>
    <m/>
    <m/>
    <m/>
    <m/>
    <m/>
    <m/>
    <m/>
    <m/>
    <m/>
  </r>
  <r>
    <n v="2885"/>
    <n v="60"/>
    <x v="2747"/>
    <d v="2017-08-02T00:00:00"/>
    <n v="150"/>
    <b v="1"/>
    <s v="Approved"/>
    <s v="Giant Bicycles"/>
    <s v="Standard"/>
    <s v="high"/>
    <s v="small"/>
    <n v="1977.36"/>
    <n v="1759.85"/>
    <d v="2011-08-24T00:00:00"/>
    <n v="217.51"/>
    <s v="F"/>
    <n v="50"/>
    <d v="1986-02-20T00:00:00"/>
    <n v="34.39134536402841"/>
    <s v="Financial Analyst"/>
    <s v="Financial Services"/>
    <s v="Mass Customer"/>
    <s v="N"/>
    <s v="No"/>
    <n v="3"/>
    <m/>
  </r>
  <r>
    <n v="3160"/>
    <n v="81"/>
    <x v="2449"/>
    <d v="2017-08-02T00:00:00"/>
    <n v="150"/>
    <b v="1"/>
    <s v="Approved"/>
    <s v="Norco Bicycles"/>
    <s v="Standard"/>
    <s v="medium"/>
    <s v="small"/>
    <n v="586.45000000000005"/>
    <n v="521.94000000000005"/>
    <d v="1991-07-10T00:00:00"/>
    <n v="64.509999999999991"/>
    <s v="M"/>
    <n v="85"/>
    <d v="1980-03-16T00:00:00"/>
    <n v="40.328331665398274"/>
    <s v="Internal Auditor"/>
    <s v="Retail"/>
    <s v="Affluent Customer"/>
    <s v="N"/>
    <s v="No"/>
    <n v="15"/>
    <m/>
  </r>
  <r>
    <n v="3193"/>
    <n v="37"/>
    <x v="2121"/>
    <d v="2017-08-02T00:00:00"/>
    <n v="150"/>
    <b v="0"/>
    <s v="Approved"/>
    <s v="OHM Cycles"/>
    <s v="Standard"/>
    <s v="low"/>
    <s v="medium"/>
    <n v="1793.43"/>
    <n v="248.82"/>
    <d v="1998-12-17T00:00:00"/>
    <n v="1544.6100000000001"/>
    <s v="M"/>
    <n v="50"/>
    <d v="1965-06-06T00:00:00"/>
    <n v="55.114633035261285"/>
    <s v="Marketing Manager"/>
    <s v="Financial Services"/>
    <s v="Mass Customer"/>
    <s v="N"/>
    <s v="No"/>
    <n v="9"/>
    <m/>
  </r>
  <r>
    <n v="3307"/>
    <n v="57"/>
    <x v="1080"/>
    <d v="2017-08-02T00:00:00"/>
    <n v="150"/>
    <b v="1"/>
    <s v="Approved"/>
    <s v="WeareA2B"/>
    <s v="Touring"/>
    <s v="medium"/>
    <s v="large"/>
    <n v="1890.39"/>
    <n v="260.14"/>
    <d v="2011-08-24T00:00:00"/>
    <n v="1630.25"/>
    <s v="M"/>
    <n v="8"/>
    <d v="1970-04-13T00:00:00"/>
    <n v="50.259838514713344"/>
    <s v="Programmer I"/>
    <s v="Manufacturing"/>
    <s v="Mass Customer"/>
    <s v="N"/>
    <s v="Yes"/>
    <n v="15"/>
    <m/>
  </r>
  <r>
    <n v="8298"/>
    <n v="0"/>
    <x v="3199"/>
    <d v="2017-11-16T00:00:00"/>
    <m/>
    <b v="0"/>
    <s v="Approved"/>
    <m/>
    <m/>
    <m/>
    <m/>
    <n v="1862.82"/>
    <m/>
    <m/>
    <m/>
    <m/>
    <m/>
    <m/>
    <m/>
    <m/>
    <m/>
    <m/>
    <m/>
    <m/>
    <m/>
    <m/>
  </r>
  <r>
    <n v="3620"/>
    <n v="54"/>
    <x v="1799"/>
    <d v="2017-08-02T00:00:00"/>
    <n v="150"/>
    <b v="0"/>
    <s v="Approved"/>
    <s v="WeareA2B"/>
    <s v="Standard"/>
    <s v="medium"/>
    <s v="medium"/>
    <n v="1292.8399999999999"/>
    <n v="13.44"/>
    <d v="2015-08-10T00:00:00"/>
    <n v="1279.3999999999999"/>
    <s v="F"/>
    <n v="25"/>
    <d v="2000-09-02T00:00:00"/>
    <n v="19.848879610603753"/>
    <s v="Assistant Manager"/>
    <s v="Retail"/>
    <s v="Affluent Customer"/>
    <s v="N"/>
    <s v="No"/>
    <n v="1"/>
    <m/>
  </r>
  <r>
    <n v="4183"/>
    <n v="86"/>
    <x v="2685"/>
    <d v="2017-08-02T00:00:00"/>
    <n v="150"/>
    <b v="1"/>
    <s v="Approved"/>
    <s v="Norco Bicycles"/>
    <s v="Road"/>
    <s v="high"/>
    <s v="large"/>
    <n v="774.53"/>
    <n v="464.72"/>
    <d v="2003-03-18T00:00:00"/>
    <n v="309.80999999999995"/>
    <s v="F"/>
    <n v="24"/>
    <d v="1972-12-15T00:00:00"/>
    <n v="47.58312618594622"/>
    <n v="0"/>
    <s v="n/a"/>
    <s v="High Net Worth"/>
    <s v="N"/>
    <s v="No"/>
    <n v="8"/>
    <m/>
  </r>
  <r>
    <n v="4918"/>
    <n v="89"/>
    <x v="873"/>
    <d v="2017-08-02T00:00:00"/>
    <n v="150"/>
    <b v="0"/>
    <s v="Approved"/>
    <s v="Giant Bicycles"/>
    <s v="Standard"/>
    <s v="medium"/>
    <s v="large"/>
    <n v="1812.75"/>
    <n v="582.48"/>
    <d v="2007-12-11T00:00:00"/>
    <n v="1230.27"/>
    <s v="M"/>
    <n v="47"/>
    <d v="1967-04-23T00:00:00"/>
    <n v="53.235180980466765"/>
    <s v="Assistant Media Planner"/>
    <s v="Entertainment"/>
    <s v="High Net Worth"/>
    <s v="N"/>
    <s v="Yes"/>
    <n v="16"/>
    <m/>
  </r>
  <r>
    <n v="5620"/>
    <n v="67"/>
    <x v="607"/>
    <d v="2017-08-02T00:00:00"/>
    <n v="150"/>
    <b v="0"/>
    <s v="Approved"/>
    <s v="Norco Bicycles"/>
    <s v="Road"/>
    <s v="medium"/>
    <s v="medium"/>
    <n v="544.04999999999995"/>
    <n v="376.84"/>
    <d v="2005-10-22T00:00:00"/>
    <n v="167.20999999999998"/>
    <s v="F"/>
    <n v="17"/>
    <d v="1991-11-25T00:00:00"/>
    <n v="28.626961802384574"/>
    <s v="Structural Analysis Engineer"/>
    <s v="Health"/>
    <s v="Mass Customer"/>
    <s v="N"/>
    <s v="No"/>
    <n v="9"/>
    <m/>
  </r>
  <r>
    <n v="6024"/>
    <n v="0"/>
    <x v="2037"/>
    <d v="2017-08-02T00:00:00"/>
    <n v="150"/>
    <b v="1"/>
    <s v="Approved"/>
    <s v="Norco Bicycles"/>
    <s v="Standard"/>
    <s v="low"/>
    <s v="medium"/>
    <n v="363.01"/>
    <n v="290.41000000000003"/>
    <d v="2000-11-03T00:00:00"/>
    <n v="72.599999999999966"/>
    <s v="M"/>
    <n v="63"/>
    <d v="1975-10-14T00:00:00"/>
    <n v="44.752989199644851"/>
    <n v="0"/>
    <s v="Health"/>
    <s v="High Net Worth"/>
    <s v="N"/>
    <s v="Yes"/>
    <n v="12"/>
    <m/>
  </r>
  <r>
    <n v="6699"/>
    <n v="0"/>
    <x v="1637"/>
    <d v="2017-08-02T00:00:00"/>
    <n v="150"/>
    <b v="0"/>
    <s v="Approved"/>
    <s v="Trek Bicycles"/>
    <s v="Road"/>
    <s v="medium"/>
    <s v="medium"/>
    <n v="533.51"/>
    <n v="400.13"/>
    <d v="2012-06-04T00:00:00"/>
    <n v="133.38"/>
    <s v="M"/>
    <n v="7"/>
    <d v="1986-10-16T00:00:00"/>
    <n v="33.739290569507865"/>
    <s v="Statistician IV"/>
    <s v="Financial Services"/>
    <s v="High Net Worth"/>
    <s v="N"/>
    <s v="No"/>
    <n v="12"/>
    <m/>
  </r>
  <r>
    <n v="6824"/>
    <n v="38"/>
    <x v="375"/>
    <d v="2017-08-02T00:00:00"/>
    <n v="150"/>
    <b v="0"/>
    <s v="Approved"/>
    <s v="Trek Bicycles"/>
    <s v="Standard"/>
    <s v="medium"/>
    <s v="large"/>
    <n v="2091.4699999999998"/>
    <n v="388.92"/>
    <d v="2002-08-31T00:00:00"/>
    <n v="1702.5499999999997"/>
    <s v="F"/>
    <n v="29"/>
    <d v="1998-10-02T00:00:00"/>
    <n v="21.769427555809234"/>
    <s v="Analog Circuit Design manager"/>
    <s v="IT"/>
    <s v="High Net Worth"/>
    <s v="N"/>
    <s v="No"/>
    <n v="2"/>
    <m/>
  </r>
  <r>
    <n v="7204"/>
    <n v="20"/>
    <x v="2499"/>
    <d v="2017-08-02T00:00:00"/>
    <n v="150"/>
    <b v="0"/>
    <s v="Approved"/>
    <s v="Trek Bicycles"/>
    <s v="Standard"/>
    <s v="medium"/>
    <s v="small"/>
    <n v="1775.81"/>
    <n v="1580.47"/>
    <d v="1993-10-02T00:00:00"/>
    <n v="195.33999999999992"/>
    <s v="F"/>
    <n v="91"/>
    <d v="1984-07-09T00:00:00"/>
    <n v="36.010523446220191"/>
    <s v="Chief Design Engineer"/>
    <s v="Financial Services"/>
    <s v="Affluent Customer"/>
    <s v="N"/>
    <s v="Yes"/>
    <n v="13"/>
    <m/>
  </r>
  <r>
    <n v="7599"/>
    <n v="57"/>
    <x v="2897"/>
    <d v="2017-08-02T00:00:00"/>
    <n v="150"/>
    <b v="1"/>
    <s v="Approved"/>
    <s v="WeareA2B"/>
    <s v="Touring"/>
    <s v="medium"/>
    <s v="large"/>
    <n v="1890.39"/>
    <n v="260.14"/>
    <d v="1991-01-21T00:00:00"/>
    <n v="1630.25"/>
    <s v="F"/>
    <n v="83"/>
    <d v="1977-11-28T00:00:00"/>
    <n v="42.626961802384578"/>
    <s v="Tax Accountant"/>
    <s v="Telecommunications"/>
    <s v="Mass Customer"/>
    <s v="N"/>
    <s v="No"/>
    <n v="13"/>
    <m/>
  </r>
  <r>
    <n v="8305"/>
    <n v="7"/>
    <x v="237"/>
    <d v="2017-08-02T00:00:00"/>
    <n v="150"/>
    <b v="1"/>
    <s v="Approved"/>
    <s v="Trek Bicycles"/>
    <s v="Road"/>
    <s v="low"/>
    <s v="medium"/>
    <n v="980.37"/>
    <n v="234.43"/>
    <d v="2004-09-28T00:00:00"/>
    <n v="745.94"/>
    <s v="F"/>
    <n v="54"/>
    <d v="1976-03-27T00:00:00"/>
    <n v="44.300934405124302"/>
    <s v="Developer III"/>
    <s v="Financial Services"/>
    <s v="Affluent Customer"/>
    <s v="N"/>
    <s v="Yes"/>
    <n v="14"/>
    <m/>
  </r>
  <r>
    <n v="8679"/>
    <n v="2"/>
    <x v="2084"/>
    <d v="2017-08-02T00:00:00"/>
    <n v="150"/>
    <b v="0"/>
    <s v="Approved"/>
    <s v="Solex"/>
    <s v="Standard"/>
    <s v="medium"/>
    <s v="medium"/>
    <n v="71.489999999999995"/>
    <n v="53.62"/>
    <d v="2005-08-09T00:00:00"/>
    <n v="17.869999999999997"/>
    <s v="F"/>
    <n v="46"/>
    <d v="1977-08-19T00:00:00"/>
    <n v="42.903674131151696"/>
    <s v="Physical Therapy Assistant"/>
    <s v="Financial Services"/>
    <s v="Affluent Customer"/>
    <s v="N"/>
    <s v="Yes"/>
    <n v="8"/>
    <m/>
  </r>
  <r>
    <n v="8791"/>
    <n v="61"/>
    <x v="2100"/>
    <d v="2017-08-02T00:00:00"/>
    <n v="150"/>
    <b v="0"/>
    <s v="Approved"/>
    <s v="Norco Bicycles"/>
    <s v="Standard"/>
    <s v="medium"/>
    <s v="small"/>
    <n v="586.45000000000005"/>
    <n v="521.94000000000005"/>
    <d v="1991-07-10T00:00:00"/>
    <n v="64.509999999999991"/>
    <s v="M"/>
    <n v="93"/>
    <d v="1958-07-05T00:00:00"/>
    <n v="62.040660432521562"/>
    <s v="Help Desk Operator"/>
    <s v="Entertainment"/>
    <s v="High Net Worth"/>
    <s v="N"/>
    <s v="No"/>
    <n v="7"/>
    <m/>
  </r>
  <r>
    <n v="8914"/>
    <n v="89"/>
    <x v="419"/>
    <d v="2017-08-02T00:00:00"/>
    <n v="150"/>
    <b v="1"/>
    <s v="Approved"/>
    <s v="WeareA2B"/>
    <s v="Touring"/>
    <s v="medium"/>
    <s v="large"/>
    <n v="1362.99"/>
    <n v="57.74"/>
    <d v="1993-04-20T00:00:00"/>
    <n v="1305.25"/>
    <s v="F"/>
    <n v="73"/>
    <d v="1980-11-02T00:00:00"/>
    <n v="39.695454953069508"/>
    <s v="Research Associate"/>
    <s v="n/a"/>
    <s v="Mass Customer"/>
    <s v="N"/>
    <s v="No"/>
    <n v="3"/>
    <m/>
  </r>
  <r>
    <n v="9752"/>
    <n v="66"/>
    <x v="2262"/>
    <d v="2017-08-02T00:00:00"/>
    <n v="150"/>
    <b v="1"/>
    <s v="Approved"/>
    <s v="Solex"/>
    <s v="Standard"/>
    <s v="medium"/>
    <s v="medium"/>
    <n v="1163.8900000000001"/>
    <n v="589.27"/>
    <d v="2016-07-09T00:00:00"/>
    <n v="574.62000000000012"/>
    <s v="F"/>
    <n v="90"/>
    <d v="1997-12-04T00:00:00"/>
    <n v="22.596824816083206"/>
    <n v="0"/>
    <s v="n/a"/>
    <s v="High Net Worth"/>
    <s v="N"/>
    <s v="No"/>
    <n v="5"/>
    <m/>
  </r>
  <r>
    <n v="9973"/>
    <n v="79"/>
    <x v="3043"/>
    <d v="2017-08-02T00:00:00"/>
    <n v="150"/>
    <b v="0"/>
    <s v="Approved"/>
    <s v="Solex"/>
    <s v="Touring"/>
    <s v="medium"/>
    <s v="large"/>
    <n v="2083.94"/>
    <n v="675.03"/>
    <d v="2013-09-16T00:00:00"/>
    <n v="1408.91"/>
    <s v="F"/>
    <n v="79"/>
    <d v="1959-10-20T00:00:00"/>
    <n v="60.747509747590051"/>
    <n v="0"/>
    <s v="Health"/>
    <s v="High Net Worth"/>
    <s v="N"/>
    <s v="No"/>
    <n v="18"/>
    <m/>
  </r>
  <r>
    <n v="10281"/>
    <n v="1"/>
    <x v="1622"/>
    <d v="2017-08-02T00:00:00"/>
    <n v="150"/>
    <b v="1"/>
    <s v="Approved"/>
    <s v="Giant Bicycles"/>
    <s v="Standard"/>
    <s v="medium"/>
    <s v="medium"/>
    <n v="1403.5"/>
    <n v="954.82"/>
    <d v="2003-02-07T00:00:00"/>
    <n v="448.67999999999995"/>
    <s v="F"/>
    <n v="78"/>
    <d v="1980-05-23T00:00:00"/>
    <n v="40.142030295535257"/>
    <s v="Chemical Engineer"/>
    <s v="Manufacturing"/>
    <s v="Mass Customer"/>
    <s v="N"/>
    <s v="Yes"/>
    <n v="9"/>
    <m/>
  </r>
  <r>
    <n v="10444"/>
    <n v="30"/>
    <x v="1817"/>
    <d v="2017-08-02T00:00:00"/>
    <n v="150"/>
    <b v="0"/>
    <s v="Approved"/>
    <s v="Solex"/>
    <s v="Standard"/>
    <s v="high"/>
    <s v="medium"/>
    <n v="748.17"/>
    <n v="448.9"/>
    <d v="1991-11-10T00:00:00"/>
    <n v="299.27"/>
    <s v="M"/>
    <n v="99"/>
    <d v="1954-04-30T00:00:00"/>
    <n v="66.224222076357179"/>
    <n v="0"/>
    <s v="Property"/>
    <s v="Mass Customer"/>
    <s v="N"/>
    <s v="No"/>
    <n v="9"/>
    <m/>
  </r>
  <r>
    <n v="10808"/>
    <n v="58"/>
    <x v="1243"/>
    <d v="2017-08-02T00:00:00"/>
    <n v="150"/>
    <b v="0"/>
    <s v="Approved"/>
    <s v="OHM Cycles"/>
    <s v="Standard"/>
    <s v="medium"/>
    <s v="medium"/>
    <n v="912.52"/>
    <n v="141.4"/>
    <d v="2015-06-17T00:00:00"/>
    <n v="771.12"/>
    <s v="F"/>
    <n v="25"/>
    <d v="1970-02-23T00:00:00"/>
    <n v="50.39408509005581"/>
    <s v="Clinical Specialist"/>
    <s v="Health"/>
    <s v="Mass Customer"/>
    <s v="N"/>
    <s v="Yes"/>
    <n v="6"/>
    <m/>
  </r>
  <r>
    <n v="10851"/>
    <n v="38"/>
    <x v="1058"/>
    <d v="2017-08-02T00:00:00"/>
    <n v="150"/>
    <b v="0"/>
    <s v="Approved"/>
    <s v="Solex"/>
    <s v="Standard"/>
    <s v="medium"/>
    <s v="medium"/>
    <n v="1577.53"/>
    <n v="826.51"/>
    <d v="2011-03-16T00:00:00"/>
    <n v="751.02"/>
    <s v="M"/>
    <n v="39"/>
    <d v="1992-04-13T00:00:00"/>
    <n v="28.243400158548958"/>
    <s v="Accountant I"/>
    <s v="Property"/>
    <s v="Mass Customer"/>
    <s v="N"/>
    <s v="No"/>
    <n v="10"/>
    <m/>
  </r>
  <r>
    <n v="10992"/>
    <n v="34"/>
    <x v="2076"/>
    <d v="2017-08-02T00:00:00"/>
    <n v="150"/>
    <b v="0"/>
    <s v="Approved"/>
    <s v="Norco Bicycles"/>
    <s v="Road"/>
    <s v="high"/>
    <s v="large"/>
    <n v="774.53"/>
    <n v="464.72"/>
    <d v="2012-06-04T00:00:00"/>
    <n v="309.80999999999995"/>
    <s v="F"/>
    <n v="96"/>
    <d v="1999-08-23T00:00:00"/>
    <n v="20.879016596905121"/>
    <s v="General Manager"/>
    <s v="n/a"/>
    <s v="Mass Customer"/>
    <s v="N"/>
    <s v="Yes"/>
    <n v="2"/>
    <m/>
  </r>
  <r>
    <n v="11290"/>
    <n v="85"/>
    <x v="2490"/>
    <d v="2017-08-02T00:00:00"/>
    <n v="150"/>
    <b v="0"/>
    <s v="Approved"/>
    <s v="WeareA2B"/>
    <s v="Standard"/>
    <s v="medium"/>
    <s v="medium"/>
    <n v="1228.07"/>
    <n v="400.91"/>
    <d v="2000-05-22T00:00:00"/>
    <n v="827.15999999999985"/>
    <s v="M"/>
    <n v="42"/>
    <d v="1981-10-09T00:00:00"/>
    <n v="38.761208377727037"/>
    <n v="0"/>
    <s v="n/a"/>
    <s v="High Net Worth"/>
    <s v="N"/>
    <s v="Yes"/>
    <n v="13"/>
    <m/>
  </r>
  <r>
    <n v="11370"/>
    <n v="16"/>
    <x v="2498"/>
    <d v="2017-08-02T00:00:00"/>
    <n v="150"/>
    <b v="0"/>
    <s v="Approved"/>
    <s v="Norco Bicycles"/>
    <s v="Standard"/>
    <s v="high"/>
    <s v="small"/>
    <n v="1661.92"/>
    <n v="1479.11"/>
    <d v="1994-09-09T00:00:00"/>
    <n v="182.81000000000017"/>
    <s v="M"/>
    <n v="43"/>
    <d v="1981-01-19T00:00:00"/>
    <n v="39.481756322932519"/>
    <n v="0"/>
    <s v="n/a"/>
    <s v="Mass Customer"/>
    <s v="N"/>
    <s v="No"/>
    <n v="12"/>
    <m/>
  </r>
  <r>
    <n v="11412"/>
    <n v="83"/>
    <x v="358"/>
    <d v="2017-08-02T00:00:00"/>
    <n v="150"/>
    <b v="0"/>
    <s v="Approved"/>
    <s v="Solex"/>
    <s v="Touring"/>
    <s v="medium"/>
    <s v="large"/>
    <n v="2083.94"/>
    <n v="675.03"/>
    <d v="1993-04-20T00:00:00"/>
    <n v="1408.91"/>
    <s v="F"/>
    <n v="10"/>
    <d v="1966-08-17T00:00:00"/>
    <n v="53.917372761288682"/>
    <s v="Senior Developer"/>
    <s v="Financial Services"/>
    <s v="Mass Customer"/>
    <s v="N"/>
    <s v="Yes"/>
    <n v="4"/>
    <m/>
  </r>
  <r>
    <n v="8322"/>
    <n v="0"/>
    <x v="1621"/>
    <d v="2017-11-12T00:00:00"/>
    <m/>
    <b v="0"/>
    <s v="Approved"/>
    <m/>
    <m/>
    <m/>
    <m/>
    <n v="2028.26"/>
    <m/>
    <m/>
    <m/>
    <m/>
    <m/>
    <m/>
    <m/>
    <m/>
    <m/>
    <m/>
    <m/>
    <m/>
    <m/>
    <m/>
  </r>
  <r>
    <n v="11568"/>
    <n v="1"/>
    <x v="3200"/>
    <d v="2017-08-02T00:00:00"/>
    <n v="150"/>
    <b v="1"/>
    <s v="Approved"/>
    <s v="Giant Bicycles"/>
    <s v="Standard"/>
    <s v="medium"/>
    <s v="medium"/>
    <n v="1403.5"/>
    <n v="954.82"/>
    <d v="2003-01-05T00:00:00"/>
    <n v="448.67999999999995"/>
    <s v="M"/>
    <n v="93"/>
    <d v="1966-09-22T00:00:00"/>
    <n v="53.818742624302381"/>
    <s v="Marketing Manager"/>
    <s v="Manufacturing"/>
    <s v="Affluent Customer"/>
    <s v="N"/>
    <s v="Yes"/>
    <n v="8"/>
    <m/>
  </r>
  <r>
    <n v="11839"/>
    <n v="9"/>
    <x v="1244"/>
    <d v="2017-08-02T00:00:00"/>
    <n v="150"/>
    <b v="1"/>
    <s v="Approved"/>
    <s v="Norco Bicycles"/>
    <s v="Standard"/>
    <s v="medium"/>
    <s v="small"/>
    <n v="1216.1400000000001"/>
    <n v="1082.3599999999999"/>
    <d v="1994-07-12T00:00:00"/>
    <n v="133.7800000000002"/>
    <s v="M"/>
    <n v="38"/>
    <d v="1955-02-15T00:00:00"/>
    <n v="65.426961802384568"/>
    <s v="Developer I"/>
    <s v="Financial Services"/>
    <s v="High Net Worth"/>
    <s v="N"/>
    <s v="Yes"/>
    <n v="8"/>
    <m/>
  </r>
  <r>
    <n v="11948"/>
    <n v="9"/>
    <x v="1737"/>
    <d v="2017-08-02T00:00:00"/>
    <n v="150"/>
    <b v="0"/>
    <s v="Approved"/>
    <s v="OHM Cycles"/>
    <s v="Road"/>
    <s v="medium"/>
    <s v="medium"/>
    <n v="742.54"/>
    <n v="667.4"/>
    <d v="1994-09-09T00:00:00"/>
    <n v="75.139999999999986"/>
    <s v="F"/>
    <n v="47"/>
    <d v="1986-07-25T00:00:00"/>
    <n v="33.966687829781833"/>
    <n v="0"/>
    <s v="Financial Services"/>
    <s v="Affluent Customer"/>
    <s v="N"/>
    <s v="Yes"/>
    <n v="22"/>
    <m/>
  </r>
  <r>
    <n v="12057"/>
    <n v="0"/>
    <x v="1240"/>
    <d v="2017-08-02T00:00:00"/>
    <n v="150"/>
    <b v="0"/>
    <s v="Approved"/>
    <s v="OHM Cycles"/>
    <s v="Standard"/>
    <s v="medium"/>
    <s v="medium"/>
    <n v="235.63"/>
    <n v="125.07"/>
    <d v="2004-08-07T00:00:00"/>
    <n v="110.56"/>
    <s v="M"/>
    <n v="2"/>
    <d v="1993-01-09T00:00:00"/>
    <n v="27.500934405124301"/>
    <s v="Paralegal"/>
    <s v="Financial Services"/>
    <s v="High Net Worth"/>
    <s v="N"/>
    <s v="No"/>
    <n v="4"/>
    <m/>
  </r>
  <r>
    <n v="12318"/>
    <n v="57"/>
    <x v="2148"/>
    <d v="2017-08-02T00:00:00"/>
    <n v="150"/>
    <b v="0"/>
    <s v="Approved"/>
    <s v="WeareA2B"/>
    <s v="Touring"/>
    <s v="medium"/>
    <s v="large"/>
    <n v="1890.39"/>
    <n v="260.14"/>
    <d v="1991-01-21T00:00:00"/>
    <n v="1630.25"/>
    <s v="F"/>
    <n v="38"/>
    <d v="1983-03-01T00:00:00"/>
    <n v="37.369427555809231"/>
    <s v="Director of Sales"/>
    <s v="Retail"/>
    <s v="Mass Customer"/>
    <s v="N"/>
    <s v="No"/>
    <n v="5"/>
    <m/>
  </r>
  <r>
    <n v="12373"/>
    <n v="0"/>
    <x v="650"/>
    <d v="2017-08-02T00:00:00"/>
    <n v="150"/>
    <b v="1"/>
    <s v="Approved"/>
    <s v="Trek Bicycles"/>
    <s v="Standard"/>
    <s v="high"/>
    <s v="medium"/>
    <n v="495.72"/>
    <n v="297.43"/>
    <d v="2015-04-11T00:00:00"/>
    <n v="198.29000000000002"/>
    <s v="F"/>
    <n v="32"/>
    <d v="1986-11-26T00:00:00"/>
    <n v="33.626961802384578"/>
    <n v="0"/>
    <s v="Financial Services"/>
    <s v="High Net Worth"/>
    <s v="N"/>
    <s v="No"/>
    <n v="6"/>
    <m/>
  </r>
  <r>
    <n v="8329"/>
    <n v="0"/>
    <x v="2316"/>
    <d v="2017-10-25T00:00:00"/>
    <m/>
    <b v="0"/>
    <s v="Approved"/>
    <m/>
    <m/>
    <m/>
    <m/>
    <n v="678.25"/>
    <m/>
    <m/>
    <m/>
    <m/>
    <m/>
    <m/>
    <m/>
    <m/>
    <m/>
    <m/>
    <m/>
    <m/>
    <m/>
    <m/>
  </r>
  <r>
    <n v="12674"/>
    <n v="52"/>
    <x v="3113"/>
    <d v="2017-08-02T00:00:00"/>
    <n v="150"/>
    <b v="1"/>
    <s v="Approved"/>
    <s v="OHM Cycles"/>
    <s v="Road"/>
    <s v="medium"/>
    <s v="medium"/>
    <n v="1280.28"/>
    <n v="829.51"/>
    <d v="2011-08-24T00:00:00"/>
    <n v="450.77"/>
    <s v="M"/>
    <n v="6"/>
    <d v="1958-07-01T00:00:00"/>
    <n v="62.051619336631148"/>
    <n v="0"/>
    <s v="Retail"/>
    <s v="Mass Customer"/>
    <s v="N"/>
    <s v="Yes"/>
    <n v="5"/>
    <m/>
  </r>
  <r>
    <n v="12968"/>
    <n v="32"/>
    <x v="718"/>
    <d v="2017-08-02T00:00:00"/>
    <n v="150"/>
    <b v="0"/>
    <s v="Approved"/>
    <s v="Giant Bicycles"/>
    <s v="Standard"/>
    <s v="medium"/>
    <s v="medium"/>
    <n v="642.70000000000005"/>
    <n v="211.37"/>
    <d v="2002-03-22T00:00:00"/>
    <n v="431.33000000000004"/>
    <s v="M"/>
    <n v="75"/>
    <d v="1977-10-13T00:00:00"/>
    <n v="42.752989199644851"/>
    <n v="0"/>
    <s v="Manufacturing"/>
    <s v="Mass Customer"/>
    <s v="N"/>
    <s v="No"/>
    <n v="11"/>
    <m/>
  </r>
  <r>
    <n v="13263"/>
    <n v="11"/>
    <x v="2097"/>
    <d v="2017-08-02T00:00:00"/>
    <n v="150"/>
    <b v="1"/>
    <s v="Approved"/>
    <s v="Giant Bicycles"/>
    <s v="Standard"/>
    <s v="high"/>
    <s v="medium"/>
    <n v="1274.93"/>
    <n v="764.96"/>
    <d v="2007-08-04T00:00:00"/>
    <n v="509.97"/>
    <s v="F"/>
    <n v="20"/>
    <d v="1974-08-26T00:00:00"/>
    <n v="45.887235774987317"/>
    <s v="Professor"/>
    <s v="Financial Services"/>
    <s v="Mass Customer"/>
    <s v="N"/>
    <s v="No"/>
    <n v="14"/>
    <m/>
  </r>
  <r>
    <n v="13664"/>
    <n v="19"/>
    <x v="1151"/>
    <d v="2017-08-02T00:00:00"/>
    <n v="150"/>
    <b v="0"/>
    <s v="Approved"/>
    <s v="OHM Cycles"/>
    <s v="Road"/>
    <s v="high"/>
    <s v="large"/>
    <n v="12.01"/>
    <n v="7.21"/>
    <d v="2009-03-08T00:00:00"/>
    <n v="4.8"/>
    <s v="M"/>
    <n v="91"/>
    <d v="1978-01-21T00:00:00"/>
    <n v="42.479016596905126"/>
    <s v="Accountant IV"/>
    <s v="n/a"/>
    <s v="Affluent Customer"/>
    <s v="N"/>
    <s v="No"/>
    <n v="5"/>
    <m/>
  </r>
  <r>
    <n v="13931"/>
    <n v="58"/>
    <x v="1967"/>
    <d v="2017-08-02T00:00:00"/>
    <n v="150"/>
    <b v="0"/>
    <s v="Approved"/>
    <s v="OHM Cycles"/>
    <s v="Standard"/>
    <s v="medium"/>
    <s v="medium"/>
    <n v="912.52"/>
    <n v="141.4"/>
    <d v="2015-10-18T00:00:00"/>
    <n v="771.12"/>
    <s v="M"/>
    <n v="40"/>
    <d v="1985-01-13T00:00:00"/>
    <n v="35.495454953069505"/>
    <s v="Accounting Assistant I"/>
    <s v="Manufacturing"/>
    <s v="Affluent Customer"/>
    <s v="N"/>
    <s v="No"/>
    <n v="14"/>
    <m/>
  </r>
  <r>
    <n v="14205"/>
    <n v="71"/>
    <x v="50"/>
    <d v="2017-08-02T00:00:00"/>
    <n v="150"/>
    <b v="0"/>
    <s v="Approved"/>
    <s v="Solex"/>
    <s v="Standard"/>
    <s v="high"/>
    <s v="large"/>
    <n v="1842.92"/>
    <n v="1105.75"/>
    <d v="1995-10-24T00:00:00"/>
    <n v="737.17000000000007"/>
    <s v="F"/>
    <n v="53"/>
    <d v="1974-11-15T00:00:00"/>
    <n v="45.665317966768136"/>
    <s v="Accounting Assistant III"/>
    <s v="Health"/>
    <s v="Mass Customer"/>
    <s v="N"/>
    <s v="No"/>
    <n v="11"/>
    <m/>
  </r>
  <r>
    <n v="14253"/>
    <n v="31"/>
    <x v="2885"/>
    <d v="2017-08-02T00:00:00"/>
    <n v="150"/>
    <b v="0"/>
    <s v="Approved"/>
    <s v="WeareA2B"/>
    <s v="Standard"/>
    <s v="medium"/>
    <s v="medium"/>
    <n v="752.64"/>
    <n v="205.36"/>
    <d v="2004-08-07T00:00:00"/>
    <n v="547.28"/>
    <s v="F"/>
    <n v="2"/>
    <d v="1963-12-10T00:00:00"/>
    <n v="56.605043994165399"/>
    <s v="Help Desk Technician"/>
    <s v="Financial Services"/>
    <s v="High Net Worth"/>
    <s v="N"/>
    <s v="Yes"/>
    <n v="6"/>
    <m/>
  </r>
  <r>
    <n v="14402"/>
    <n v="11"/>
    <x v="1810"/>
    <d v="2017-08-02T00:00:00"/>
    <n v="150"/>
    <b v="0"/>
    <s v="Approved"/>
    <s v="Giant Bicycles"/>
    <s v="Standard"/>
    <s v="high"/>
    <s v="medium"/>
    <n v="1274.93"/>
    <n v="764.96"/>
    <d v="1991-08-05T00:00:00"/>
    <n v="509.97"/>
    <s v="M"/>
    <n v="41"/>
    <d v="1985-07-21T00:00:00"/>
    <n v="34.977646733891426"/>
    <s v="Recruiting Manager"/>
    <s v="Retail"/>
    <s v="Affluent Customer"/>
    <s v="N"/>
    <s v="Yes"/>
    <n v="7"/>
    <m/>
  </r>
  <r>
    <n v="15023"/>
    <n v="82"/>
    <x v="2190"/>
    <d v="2017-08-02T00:00:00"/>
    <n v="150"/>
    <b v="1"/>
    <s v="Approved"/>
    <s v="Giant Bicycles"/>
    <s v="Road"/>
    <s v="medium"/>
    <s v="medium"/>
    <n v="1538.99"/>
    <n v="829.65"/>
    <d v="1999-06-23T00:00:00"/>
    <n v="709.34"/>
    <s v="M"/>
    <n v="41"/>
    <d v="1955-01-09T00:00:00"/>
    <n v="65.528331665398269"/>
    <s v="Speech Pathologist"/>
    <s v="Manufacturing"/>
    <s v="High Net Worth"/>
    <s v="N"/>
    <s v="Yes"/>
    <n v="14"/>
    <m/>
  </r>
  <r>
    <n v="16448"/>
    <n v="52"/>
    <x v="1846"/>
    <d v="2017-08-02T00:00:00"/>
    <n v="150"/>
    <b v="0"/>
    <s v="Approved"/>
    <s v="Solex"/>
    <s v="Road"/>
    <s v="medium"/>
    <s v="large"/>
    <n v="1777.8"/>
    <n v="820.78"/>
    <d v="2016-02-04T00:00:00"/>
    <n v="957.02"/>
    <s v="F"/>
    <n v="80"/>
    <d v="1979-07-19T00:00:00"/>
    <n v="40.988605638001012"/>
    <s v="Junior Executive"/>
    <s v="Manufacturing"/>
    <s v="High Net Worth"/>
    <s v="N"/>
    <s v="Yes"/>
    <n v="16"/>
    <m/>
  </r>
  <r>
    <n v="16858"/>
    <n v="34"/>
    <x v="2217"/>
    <d v="2017-08-02T00:00:00"/>
    <n v="150"/>
    <b v="1"/>
    <s v="Approved"/>
    <s v="Norco Bicycles"/>
    <s v="Road"/>
    <s v="high"/>
    <s v="large"/>
    <n v="774.53"/>
    <n v="464.72"/>
    <d v="2003-03-18T00:00:00"/>
    <n v="309.80999999999995"/>
    <s v="F"/>
    <n v="20"/>
    <d v="1973-12-05T00:00:00"/>
    <n v="46.610523446220192"/>
    <s v="Account Coordinator"/>
    <s v="Health"/>
    <s v="Mass Customer"/>
    <s v="N"/>
    <s v="No"/>
    <n v="16"/>
    <m/>
  </r>
  <r>
    <n v="17181"/>
    <n v="15"/>
    <x v="2863"/>
    <d v="2017-08-02T00:00:00"/>
    <n v="150"/>
    <b v="1"/>
    <s v="Approved"/>
    <s v="WeareA2B"/>
    <s v="Standard"/>
    <s v="medium"/>
    <s v="medium"/>
    <n v="1292.8399999999999"/>
    <n v="13.44"/>
    <d v="1993-06-23T00:00:00"/>
    <n v="1279.3999999999999"/>
    <s v="F"/>
    <n v="61"/>
    <d v="1971-07-25T00:00:00"/>
    <n v="48.977646733891426"/>
    <s v="Mechanical Systems Engineer"/>
    <s v="n/a"/>
    <s v="High Net Worth"/>
    <s v="N"/>
    <s v="Yes"/>
    <n v="9"/>
    <m/>
  </r>
  <r>
    <n v="17285"/>
    <n v="18"/>
    <x v="329"/>
    <d v="2017-08-02T00:00:00"/>
    <n v="150"/>
    <b v="1"/>
    <s v="Approved"/>
    <s v="Solex"/>
    <s v="Standard"/>
    <s v="medium"/>
    <s v="medium"/>
    <n v="575.27"/>
    <n v="431.45"/>
    <d v="2013-03-12T00:00:00"/>
    <n v="143.82"/>
    <s v="F"/>
    <n v="2"/>
    <d v="1954-08-16T00:00:00"/>
    <n v="65.928331665398275"/>
    <s v="Systems Administrator I"/>
    <s v="n/a"/>
    <s v="Mass Customer"/>
    <s v="N"/>
    <s v="No"/>
    <n v="12"/>
    <m/>
  </r>
  <r>
    <n v="17605"/>
    <n v="88"/>
    <x v="2040"/>
    <d v="2017-08-02T00:00:00"/>
    <n v="150"/>
    <b v="1"/>
    <s v="Approved"/>
    <s v="Norco Bicycles"/>
    <s v="Standard"/>
    <s v="medium"/>
    <s v="medium"/>
    <n v="1198.46"/>
    <n v="381.1"/>
    <d v="2000-11-03T00:00:00"/>
    <n v="817.36"/>
    <s v="F"/>
    <n v="71"/>
    <d v="1999-05-20T00:00:00"/>
    <n v="21.139290569507864"/>
    <s v="Financial Advisor"/>
    <s v="Financial Services"/>
    <s v="Affluent Customer"/>
    <s v="N"/>
    <s v="Yes"/>
    <n v="3"/>
    <m/>
  </r>
  <r>
    <n v="17938"/>
    <n v="23"/>
    <x v="673"/>
    <d v="2017-08-02T00:00:00"/>
    <n v="150"/>
    <b v="1"/>
    <s v="Approved"/>
    <s v="Norco Bicycles"/>
    <s v="Mountain"/>
    <s v="low"/>
    <s v="small"/>
    <n v="688.63"/>
    <n v="612.88"/>
    <d v="2006-11-10T00:00:00"/>
    <n v="75.75"/>
    <s v="F"/>
    <n v="63"/>
    <d v="1995-04-10T00:00:00"/>
    <n v="25.251619336631151"/>
    <s v="Junior Executive"/>
    <s v="n/a"/>
    <s v="Mass Customer"/>
    <s v="N"/>
    <s v="Yes"/>
    <n v="7"/>
    <m/>
  </r>
  <r>
    <n v="18059"/>
    <n v="21"/>
    <x v="2933"/>
    <d v="2017-08-02T00:00:00"/>
    <n v="150"/>
    <b v="1"/>
    <s v="Approved"/>
    <s v="WeareA2B"/>
    <s v="Touring"/>
    <s v="medium"/>
    <s v="medium"/>
    <n v="1466.68"/>
    <n v="363.25"/>
    <d v="2014-03-03T00:00:00"/>
    <n v="1103.43"/>
    <s v="U"/>
    <n v="4"/>
    <d v="1899-12-30T00:00:00"/>
    <n v="0"/>
    <s v="Food Chemist"/>
    <s v="Health"/>
    <s v="High Net Worth"/>
    <s v="N"/>
    <s v="No"/>
    <n v="0"/>
    <m/>
  </r>
  <r>
    <n v="19732"/>
    <n v="27"/>
    <x v="3201"/>
    <d v="2017-08-02T00:00:00"/>
    <n v="150"/>
    <b v="0"/>
    <s v="Approved"/>
    <s v="Trek Bicycles"/>
    <s v="Standard"/>
    <s v="medium"/>
    <s v="medium"/>
    <n v="499.53"/>
    <n v="388.72"/>
    <d v="1999-06-23T00:00:00"/>
    <n v="110.80999999999995"/>
    <s v="F"/>
    <n v="65"/>
    <d v="1987-12-02T00:00:00"/>
    <n v="32.610523446220192"/>
    <s v="Junior Executive"/>
    <s v="Manufacturing"/>
    <s v="Affluent Customer"/>
    <s v="N"/>
    <s v="No"/>
    <n v="14"/>
    <m/>
  </r>
  <r>
    <n v="316"/>
    <n v="62"/>
    <x v="922"/>
    <d v="2017-08-01T00:00:00"/>
    <n v="151"/>
    <b v="0"/>
    <s v="Approved"/>
    <s v="Solex"/>
    <s v="Standard"/>
    <s v="medium"/>
    <s v="medium"/>
    <n v="478.16"/>
    <n v="298.72000000000003"/>
    <d v="2015-04-11T00:00:00"/>
    <n v="179.44"/>
    <s v="F"/>
    <n v="57"/>
    <d v="1980-02-29T00:00:00"/>
    <n v="40.372167281836632"/>
    <s v="Help Desk Technician"/>
    <s v="Retail"/>
    <s v="Mass Customer"/>
    <s v="N"/>
    <s v="Yes"/>
    <n v="10"/>
    <m/>
  </r>
  <r>
    <n v="688"/>
    <n v="40"/>
    <x v="2379"/>
    <d v="2017-08-01T00:00:00"/>
    <n v="151"/>
    <b v="0"/>
    <s v="Approved"/>
    <s v="OHM Cycles"/>
    <s v="Standard"/>
    <s v="high"/>
    <s v="medium"/>
    <n v="1458.17"/>
    <n v="874.9"/>
    <d v="2006-02-02T00:00:00"/>
    <n v="583.2700000000001"/>
    <s v="F"/>
    <n v="33"/>
    <d v="1990-04-02T00:00:00"/>
    <n v="30.276276870877727"/>
    <s v="Actuary"/>
    <s v="Financial Services"/>
    <s v="Mass Customer"/>
    <s v="N"/>
    <s v="Yes"/>
    <n v="9"/>
    <m/>
  </r>
  <r>
    <n v="704"/>
    <n v="0"/>
    <x v="2799"/>
    <d v="2017-08-01T00:00:00"/>
    <n v="151"/>
    <b v="0"/>
    <s v="Approved"/>
    <s v="Trek Bicycles"/>
    <s v="Road"/>
    <s v="medium"/>
    <s v="medium"/>
    <n v="533.51"/>
    <n v="400.13"/>
    <d v="1997-02-09T00:00:00"/>
    <n v="133.38"/>
    <s v="M"/>
    <n v="17"/>
    <d v="1957-09-29T00:00:00"/>
    <n v="62.805043994165395"/>
    <n v="0"/>
    <s v="Argiculture"/>
    <s v="High Net Worth"/>
    <s v="N"/>
    <s v="Yes"/>
    <n v="7"/>
    <m/>
  </r>
  <r>
    <n v="1097"/>
    <n v="27"/>
    <x v="1861"/>
    <d v="2017-08-01T00:00:00"/>
    <n v="151"/>
    <b v="0"/>
    <s v="Approved"/>
    <s v="Trek Bicycles"/>
    <s v="Standard"/>
    <s v="medium"/>
    <s v="medium"/>
    <n v="499.53"/>
    <n v="388.72"/>
    <d v="1992-10-11T00:00:00"/>
    <n v="110.80999999999995"/>
    <s v="F"/>
    <n v="54"/>
    <d v="1956-09-09T00:00:00"/>
    <n v="63.859838514713338"/>
    <s v="Web Designer IV"/>
    <s v="Manufacturing"/>
    <s v="Mass Customer"/>
    <s v="N"/>
    <s v="Yes"/>
    <n v="18"/>
    <m/>
  </r>
  <r>
    <n v="1856"/>
    <n v="87"/>
    <x v="1264"/>
    <d v="2017-08-01T00:00:00"/>
    <n v="151"/>
    <b v="0"/>
    <s v="Approved"/>
    <s v="Giant Bicycles"/>
    <s v="Standard"/>
    <s v="high"/>
    <s v="medium"/>
    <n v="1179"/>
    <n v="707.4"/>
    <d v="1997-08-25T00:00:00"/>
    <n v="471.6"/>
    <s v="F"/>
    <n v="56"/>
    <d v="1958-12-22T00:00:00"/>
    <n v="61.574907007864027"/>
    <n v="0"/>
    <s v="n/a"/>
    <s v="Mass Customer"/>
    <s v="N"/>
    <s v="No"/>
    <n v="6"/>
    <m/>
  </r>
  <r>
    <n v="2578"/>
    <n v="92"/>
    <x v="347"/>
    <d v="2017-08-01T00:00:00"/>
    <n v="151"/>
    <b v="1"/>
    <s v="Approved"/>
    <s v="WeareA2B"/>
    <s v="Touring"/>
    <s v="medium"/>
    <s v="large"/>
    <n v="1890.39"/>
    <n v="260.14"/>
    <d v="1991-01-21T00:00:00"/>
    <n v="1630.25"/>
    <s v="U"/>
    <n v="49"/>
    <d v="1899-12-30T00:00:00"/>
    <n v="0"/>
    <s v="Administrative Officer"/>
    <s v="IT"/>
    <s v="High Net Worth"/>
    <s v="N"/>
    <s v="No"/>
    <n v="0"/>
    <m/>
  </r>
  <r>
    <n v="4052"/>
    <n v="5"/>
    <x v="1763"/>
    <d v="2017-08-01T00:00:00"/>
    <n v="151"/>
    <b v="1"/>
    <s v="Approved"/>
    <s v="Giant Bicycles"/>
    <s v="Standard"/>
    <s v="high"/>
    <s v="medium"/>
    <n v="1129.1300000000001"/>
    <n v="677.48"/>
    <d v="2005-08-09T00:00:00"/>
    <n v="451.65000000000009"/>
    <s v="F"/>
    <n v="43"/>
    <d v="1970-04-12T00:00:00"/>
    <n v="50.262578240740737"/>
    <s v="Clinical Specialist"/>
    <s v="Health"/>
    <s v="High Net Worth"/>
    <s v="N"/>
    <s v="No"/>
    <n v="10"/>
    <m/>
  </r>
  <r>
    <n v="4115"/>
    <n v="91"/>
    <x v="1078"/>
    <d v="2017-08-01T00:00:00"/>
    <n v="151"/>
    <b v="0"/>
    <s v="Approved"/>
    <s v="WeareA2B"/>
    <s v="Standard"/>
    <s v="low"/>
    <s v="medium"/>
    <n v="642.30999999999995"/>
    <n v="513.85"/>
    <d v="2014-10-10T00:00:00"/>
    <n v="128.45999999999992"/>
    <s v="M"/>
    <n v="89"/>
    <d v="1963-04-18T00:00:00"/>
    <n v="57.251619336631151"/>
    <s v="Clinical Specialist"/>
    <s v="Health"/>
    <s v="High Net Worth"/>
    <s v="N"/>
    <s v="No"/>
    <n v="13"/>
    <m/>
  </r>
  <r>
    <n v="4647"/>
    <n v="85"/>
    <x v="578"/>
    <d v="2017-08-01T00:00:00"/>
    <n v="151"/>
    <b v="1"/>
    <s v="Approved"/>
    <s v="WeareA2B"/>
    <s v="Standard"/>
    <s v="medium"/>
    <s v="medium"/>
    <n v="752.64"/>
    <n v="205.36"/>
    <d v="2015-08-02T00:00:00"/>
    <n v="547.28"/>
    <s v="F"/>
    <n v="46"/>
    <d v="1977-12-16T00:00:00"/>
    <n v="42.577646733891427"/>
    <s v="Business Systems Development Analyst"/>
    <s v="Telecommunications"/>
    <s v="Mass Customer"/>
    <s v="N"/>
    <s v="No"/>
    <n v="10"/>
    <m/>
  </r>
  <r>
    <n v="4788"/>
    <n v="69"/>
    <x v="772"/>
    <d v="2017-08-01T00:00:00"/>
    <n v="151"/>
    <b v="1"/>
    <s v="Approved"/>
    <s v="Giant Bicycles"/>
    <s v="Road"/>
    <s v="medium"/>
    <s v="medium"/>
    <n v="792.9"/>
    <n v="594.67999999999995"/>
    <d v="1992-10-02T00:00:00"/>
    <n v="198.22000000000003"/>
    <s v="F"/>
    <n v="27"/>
    <d v="1979-12-22T00:00:00"/>
    <n v="40.561208377727041"/>
    <s v="Chemical Engineer"/>
    <s v="Manufacturing"/>
    <s v="Mass Customer"/>
    <s v="N"/>
    <s v="No"/>
    <n v="4"/>
    <m/>
  </r>
  <r>
    <n v="5308"/>
    <n v="27"/>
    <x v="1942"/>
    <d v="2017-08-01T00:00:00"/>
    <n v="151"/>
    <b v="0"/>
    <s v="Approved"/>
    <s v="Trek Bicycles"/>
    <s v="Standard"/>
    <s v="medium"/>
    <s v="medium"/>
    <n v="499.53"/>
    <n v="388.72"/>
    <d v="1999-06-23T00:00:00"/>
    <n v="110.80999999999995"/>
    <s v="F"/>
    <n v="73"/>
    <d v="1995-10-01T00:00:00"/>
    <n v="24.774907007864027"/>
    <s v="Actuary"/>
    <s v="Financial Services"/>
    <s v="Affluent Customer"/>
    <s v="N"/>
    <s v="No"/>
    <n v="3"/>
    <m/>
  </r>
  <r>
    <n v="6544"/>
    <n v="31"/>
    <x v="1529"/>
    <d v="2017-08-01T00:00:00"/>
    <n v="151"/>
    <b v="0"/>
    <s v="Approved"/>
    <s v="Giant Bicycles"/>
    <s v="Standard"/>
    <s v="medium"/>
    <s v="medium"/>
    <n v="230.91"/>
    <n v="173.18"/>
    <d v="2010-06-07T00:00:00"/>
    <n v="57.72999999999999"/>
    <s v="M"/>
    <n v="87"/>
    <d v="1961-04-07T00:00:00"/>
    <n v="59.281756322932523"/>
    <s v="Pharmacist"/>
    <s v="Health"/>
    <s v="Mass Customer"/>
    <s v="N"/>
    <s v="Yes"/>
    <n v="5"/>
    <m/>
  </r>
  <r>
    <n v="8359"/>
    <n v="91"/>
    <x v="3094"/>
    <d v="2017-07-06T00:00:00"/>
    <m/>
    <b v="1"/>
    <s v="Cancelled"/>
    <s v="Solex"/>
    <s v="Standard"/>
    <s v="medium"/>
    <s v="medium"/>
    <n v="100.35"/>
    <n v="75.260000000000005"/>
    <n v="36367"/>
    <m/>
    <m/>
    <m/>
    <m/>
    <m/>
    <m/>
    <m/>
    <m/>
    <m/>
    <m/>
    <m/>
    <m/>
  </r>
  <r>
    <n v="6567"/>
    <n v="53"/>
    <x v="129"/>
    <d v="2017-08-01T00:00:00"/>
    <n v="151"/>
    <b v="1"/>
    <s v="Approved"/>
    <s v="OHM Cycles"/>
    <s v="Standard"/>
    <s v="medium"/>
    <s v="medium"/>
    <n v="795.34"/>
    <n v="101.58"/>
    <d v="1993-07-20T00:00:00"/>
    <n v="693.76"/>
    <s v="F"/>
    <n v="16"/>
    <d v="1971-10-28T00:00:00"/>
    <n v="48.717372761288686"/>
    <s v="Administrative Assistant I"/>
    <s v="Argiculture"/>
    <s v="Mass Customer"/>
    <s v="N"/>
    <s v="Yes"/>
    <n v="6"/>
    <m/>
  </r>
  <r>
    <n v="6568"/>
    <n v="43"/>
    <x v="2787"/>
    <d v="2017-08-01T00:00:00"/>
    <n v="151"/>
    <b v="0"/>
    <s v="Approved"/>
    <s v="Solex"/>
    <s v="Standard"/>
    <s v="medium"/>
    <s v="medium"/>
    <n v="1151.96"/>
    <n v="649.49"/>
    <d v="2012-06-04T00:00:00"/>
    <n v="502.47"/>
    <s v="F"/>
    <n v="53"/>
    <d v="1986-01-14T00:00:00"/>
    <n v="34.492715227042112"/>
    <s v="Human Resources Assistant II"/>
    <s v="Manufacturing"/>
    <s v="Mass Customer"/>
    <s v="N"/>
    <s v="Yes"/>
    <n v="14"/>
    <m/>
  </r>
  <r>
    <n v="6698"/>
    <n v="64"/>
    <x v="2775"/>
    <d v="2017-08-01T00:00:00"/>
    <n v="151"/>
    <b v="0"/>
    <s v="Approved"/>
    <s v="Trek Bicycles"/>
    <s v="Standard"/>
    <s v="medium"/>
    <s v="large"/>
    <n v="1469.44"/>
    <n v="596.54999999999995"/>
    <d v="2015-05-21T00:00:00"/>
    <n v="872.8900000000001"/>
    <s v="M"/>
    <n v="43"/>
    <d v="1976-10-09T00:00:00"/>
    <n v="43.763948103754437"/>
    <n v="0"/>
    <s v="Entertainment"/>
    <s v="Mass Customer"/>
    <s v="N"/>
    <s v="Yes"/>
    <n v="19"/>
    <m/>
  </r>
  <r>
    <n v="6753"/>
    <n v="82"/>
    <x v="1213"/>
    <d v="2017-08-01T00:00:00"/>
    <n v="151"/>
    <b v="0"/>
    <s v="Approved"/>
    <s v="Norco Bicycles"/>
    <s v="Standard"/>
    <s v="high"/>
    <s v="medium"/>
    <n v="1148.6400000000001"/>
    <n v="689.18"/>
    <d v="2015-08-10T00:00:00"/>
    <n v="459.46000000000015"/>
    <s v="F"/>
    <n v="59"/>
    <d v="1985-12-19T00:00:00"/>
    <n v="34.563948103754434"/>
    <n v="0"/>
    <s v="n/a"/>
    <s v="Mass Customer"/>
    <s v="N"/>
    <s v="No"/>
    <n v="11"/>
    <m/>
  </r>
  <r>
    <n v="6967"/>
    <n v="79"/>
    <x v="1752"/>
    <d v="2017-08-01T00:00:00"/>
    <n v="151"/>
    <b v="0"/>
    <s v="Approved"/>
    <s v="Norco Bicycles"/>
    <s v="Standard"/>
    <s v="medium"/>
    <s v="medium"/>
    <n v="1555.58"/>
    <n v="818.01"/>
    <d v="2003-09-09T00:00:00"/>
    <n v="737.56999999999994"/>
    <s v="F"/>
    <n v="45"/>
    <d v="1968-08-06T00:00:00"/>
    <n v="51.944770021562654"/>
    <s v="Social Worker"/>
    <s v="Health"/>
    <s v="Affluent Customer"/>
    <s v="N"/>
    <s v="No"/>
    <n v="4"/>
    <m/>
  </r>
  <r>
    <n v="6990"/>
    <n v="89"/>
    <x v="3176"/>
    <d v="2017-08-01T00:00:00"/>
    <n v="151"/>
    <b v="0"/>
    <s v="Approved"/>
    <s v="WeareA2B"/>
    <s v="Touring"/>
    <s v="medium"/>
    <s v="large"/>
    <n v="1362.99"/>
    <n v="57.74"/>
    <d v="2003-09-10T00:00:00"/>
    <n v="1305.25"/>
    <s v="F"/>
    <n v="83"/>
    <d v="1979-12-11T00:00:00"/>
    <n v="40.591345364028413"/>
    <s v="Accountant III"/>
    <s v="Financial Services"/>
    <s v="Mass Customer"/>
    <s v="N"/>
    <s v="Yes"/>
    <n v="5"/>
    <m/>
  </r>
  <r>
    <n v="7022"/>
    <n v="16"/>
    <x v="885"/>
    <d v="2017-08-01T00:00:00"/>
    <n v="151"/>
    <b v="1"/>
    <s v="Approved"/>
    <s v="Norco Bicycles"/>
    <s v="Standard"/>
    <s v="high"/>
    <s v="small"/>
    <n v="1661.92"/>
    <n v="1479.11"/>
    <d v="2009-03-08T00:00:00"/>
    <n v="182.81000000000017"/>
    <s v="M"/>
    <n v="70"/>
    <d v="1987-12-22T00:00:00"/>
    <n v="32.555728925672248"/>
    <s v="Operator"/>
    <s v="Manufacturing"/>
    <s v="Mass Customer"/>
    <s v="N"/>
    <s v="Yes"/>
    <n v="13"/>
    <m/>
  </r>
  <r>
    <n v="7593"/>
    <n v="34"/>
    <x v="3202"/>
    <d v="2017-08-01T00:00:00"/>
    <n v="151"/>
    <b v="0"/>
    <s v="Approved"/>
    <s v="WeareA2B"/>
    <s v="Standard"/>
    <s v="medium"/>
    <s v="medium"/>
    <n v="1231.1500000000001"/>
    <n v="161.6"/>
    <d v="2009-03-08T00:00:00"/>
    <n v="1069.5500000000002"/>
    <s v="M"/>
    <n v="37"/>
    <d v="1962-02-07T00:00:00"/>
    <n v="58.443400158548961"/>
    <n v="0"/>
    <s v="Manufacturing"/>
    <s v="High Net Worth"/>
    <s v="N"/>
    <s v="Yes"/>
    <n v="19"/>
    <m/>
  </r>
  <r>
    <n v="7651"/>
    <n v="20"/>
    <x v="2494"/>
    <d v="2017-08-01T00:00:00"/>
    <n v="151"/>
    <b v="1"/>
    <s v="Approved"/>
    <s v="Trek Bicycles"/>
    <s v="Standard"/>
    <s v="medium"/>
    <s v="small"/>
    <n v="1775.81"/>
    <n v="1580.47"/>
    <d v="1991-08-05T00:00:00"/>
    <n v="195.33999999999992"/>
    <s v="F"/>
    <n v="99"/>
    <d v="1957-06-07T00:00:00"/>
    <n v="63.117372761288685"/>
    <s v="Cost Accountant"/>
    <s v="Financial Services"/>
    <s v="Mass Customer"/>
    <s v="N"/>
    <s v="Yes"/>
    <n v="8"/>
    <m/>
  </r>
  <r>
    <n v="8002"/>
    <n v="22"/>
    <x v="580"/>
    <d v="2017-08-01T00:00:00"/>
    <n v="151"/>
    <b v="1"/>
    <s v="Approved"/>
    <s v="Solex"/>
    <s v="Standard"/>
    <s v="medium"/>
    <s v="medium"/>
    <n v="575.27"/>
    <n v="431.45"/>
    <d v="2013-03-12T00:00:00"/>
    <n v="143.82"/>
    <s v="M"/>
    <n v="48"/>
    <d v="1964-01-16T00:00:00"/>
    <n v="56.503674131151698"/>
    <s v="Quality Engineer"/>
    <s v="Retail"/>
    <s v="High Net Worth"/>
    <s v="N"/>
    <s v="No"/>
    <n v="14"/>
    <m/>
  </r>
  <r>
    <n v="8212"/>
    <n v="22"/>
    <x v="1145"/>
    <d v="2017-08-01T00:00:00"/>
    <n v="151"/>
    <b v="1"/>
    <s v="Approved"/>
    <s v="WeareA2B"/>
    <s v="Standard"/>
    <s v="medium"/>
    <s v="medium"/>
    <n v="60.34"/>
    <n v="45.26"/>
    <d v="1993-07-15T00:00:00"/>
    <n v="15.080000000000005"/>
    <s v="M"/>
    <n v="9"/>
    <d v="1972-12-19T00:00:00"/>
    <n v="47.572167281836627"/>
    <s v="Automation Specialist IV"/>
    <s v="Property"/>
    <s v="Mass Customer"/>
    <s v="N"/>
    <s v="No"/>
    <n v="12"/>
    <m/>
  </r>
  <r>
    <n v="8655"/>
    <n v="34"/>
    <x v="418"/>
    <d v="2017-08-01T00:00:00"/>
    <n v="151"/>
    <b v="0"/>
    <s v="Approved"/>
    <s v="Norco Bicycles"/>
    <s v="Road"/>
    <s v="high"/>
    <s v="large"/>
    <n v="774.53"/>
    <n v="464.72"/>
    <d v="2003-03-18T00:00:00"/>
    <n v="309.80999999999995"/>
    <s v="M"/>
    <n v="51"/>
    <d v="1974-06-03T00:00:00"/>
    <n v="46.117372761288685"/>
    <s v="Nuclear Power Engineer"/>
    <s v="Manufacturing"/>
    <s v="Mass Customer"/>
    <s v="N"/>
    <s v="No"/>
    <n v="16"/>
    <m/>
  </r>
  <r>
    <n v="9725"/>
    <n v="59"/>
    <x v="3197"/>
    <d v="2017-08-01T00:00:00"/>
    <n v="151"/>
    <b v="1"/>
    <s v="Approved"/>
    <s v="Solex"/>
    <s v="Standard"/>
    <s v="medium"/>
    <s v="large"/>
    <n v="1061.56"/>
    <n v="733.58"/>
    <d v="1993-05-26T00:00:00"/>
    <n v="327.9799999999999"/>
    <s v="F"/>
    <n v="70"/>
    <d v="1966-01-10T00:00:00"/>
    <n v="54.517372761288684"/>
    <s v="General Manager"/>
    <s v="Health"/>
    <s v="Mass Customer"/>
    <s v="N"/>
    <s v="Yes"/>
    <n v="8"/>
    <m/>
  </r>
  <r>
    <n v="9790"/>
    <n v="67"/>
    <x v="2187"/>
    <d v="2017-08-01T00:00:00"/>
    <n v="151"/>
    <b v="0"/>
    <s v="Approved"/>
    <s v="Solex"/>
    <s v="Standard"/>
    <s v="medium"/>
    <s v="large"/>
    <n v="1071.23"/>
    <n v="380.74"/>
    <d v="1996-04-05T00:00:00"/>
    <n v="690.49"/>
    <s v="F"/>
    <n v="92"/>
    <d v="1976-12-17T00:00:00"/>
    <n v="43.574907007864027"/>
    <s v="Junior Executive"/>
    <s v="n/a"/>
    <s v="High Net Worth"/>
    <s v="N"/>
    <s v="No"/>
    <n v="7"/>
    <m/>
  </r>
  <r>
    <n v="10135"/>
    <n v="51"/>
    <x v="1813"/>
    <d v="2017-08-01T00:00:00"/>
    <n v="151"/>
    <b v="1"/>
    <s v="Approved"/>
    <s v="OHM Cycles"/>
    <s v="Standard"/>
    <s v="high"/>
    <s v="medium"/>
    <n v="2005.66"/>
    <n v="1203.4000000000001"/>
    <d v="2012-04-10T00:00:00"/>
    <n v="802.26"/>
    <s v="M"/>
    <n v="25"/>
    <d v="1973-11-30T00:00:00"/>
    <n v="46.624222076357178"/>
    <n v="0"/>
    <s v="Manufacturing"/>
    <s v="Mass Customer"/>
    <s v="N"/>
    <s v="No"/>
    <n v="13"/>
    <m/>
  </r>
  <r>
    <n v="10286"/>
    <n v="14"/>
    <x v="2916"/>
    <d v="2017-08-01T00:00:00"/>
    <n v="151"/>
    <b v="0"/>
    <s v="Approved"/>
    <s v="Solex"/>
    <s v="Standard"/>
    <s v="high"/>
    <s v="large"/>
    <n v="1842.92"/>
    <n v="1105.75"/>
    <d v="2004-07-25T00:00:00"/>
    <n v="737.17000000000007"/>
    <s v="M"/>
    <n v="3"/>
    <d v="1968-05-22T00:00:00"/>
    <n v="52.15298919964485"/>
    <s v="Web Developer I"/>
    <s v="n/a"/>
    <s v="High Net Worth"/>
    <s v="N"/>
    <s v="Yes"/>
    <n v="19"/>
    <m/>
  </r>
  <r>
    <n v="10450"/>
    <n v="81"/>
    <x v="1919"/>
    <d v="2017-08-01T00:00:00"/>
    <n v="151"/>
    <b v="0"/>
    <s v="Approved"/>
    <s v="Norco Bicycles"/>
    <s v="Standard"/>
    <s v="medium"/>
    <s v="small"/>
    <n v="586.45000000000005"/>
    <n v="521.94000000000005"/>
    <d v="1997-08-25T00:00:00"/>
    <n v="64.509999999999991"/>
    <s v="M"/>
    <n v="99"/>
    <d v="1974-07-17T00:00:00"/>
    <n v="45.996824816083205"/>
    <s v="Account Executive"/>
    <s v="IT"/>
    <s v="Mass Customer"/>
    <s v="N"/>
    <s v="Yes"/>
    <n v="8"/>
    <m/>
  </r>
  <r>
    <n v="10727"/>
    <n v="90"/>
    <x v="2195"/>
    <d v="2017-08-01T00:00:00"/>
    <n v="151"/>
    <b v="1"/>
    <s v="Approved"/>
    <s v="Solex"/>
    <s v="Standard"/>
    <s v="low"/>
    <s v="medium"/>
    <n v="945.04"/>
    <n v="507.58"/>
    <d v="1995-12-19T00:00:00"/>
    <n v="437.46"/>
    <s v="F"/>
    <n v="62"/>
    <d v="1976-08-05T00:00:00"/>
    <n v="43.942030295535261"/>
    <s v="Marketing Assistant"/>
    <s v="Retail"/>
    <s v="High Net Worth"/>
    <s v="N"/>
    <s v="No"/>
    <n v="12"/>
    <m/>
  </r>
  <r>
    <n v="10803"/>
    <n v="7"/>
    <x v="3115"/>
    <d v="2017-08-01T00:00:00"/>
    <n v="151"/>
    <b v="1"/>
    <s v="Approved"/>
    <s v="Trek Bicycles"/>
    <s v="Road"/>
    <s v="low"/>
    <s v="medium"/>
    <n v="980.37"/>
    <n v="234.43"/>
    <d v="2003-08-05T00:00:00"/>
    <n v="745.94"/>
    <s v="M"/>
    <n v="73"/>
    <d v="1977-07-17T00:00:00"/>
    <n v="42.994085090055805"/>
    <s v="Systems Administrator III"/>
    <s v="Property"/>
    <s v="Mass Customer"/>
    <s v="N"/>
    <s v="Yes"/>
    <n v="12"/>
    <m/>
  </r>
  <r>
    <n v="11085"/>
    <n v="61"/>
    <x v="1946"/>
    <d v="2017-08-01T00:00:00"/>
    <n v="151"/>
    <b v="1"/>
    <s v="Approved"/>
    <s v="Norco Bicycles"/>
    <s v="Standard"/>
    <s v="medium"/>
    <s v="small"/>
    <n v="586.45000000000005"/>
    <n v="521.94000000000005"/>
    <d v="1997-08-25T00:00:00"/>
    <n v="64.509999999999991"/>
    <s v="M"/>
    <n v="26"/>
    <d v="1980-03-30T00:00:00"/>
    <n v="40.289975501014709"/>
    <s v="Sales Representative"/>
    <s v="Retail"/>
    <s v="High Net Worth"/>
    <s v="N"/>
    <s v="Yes"/>
    <n v="21"/>
    <m/>
  </r>
  <r>
    <n v="11160"/>
    <n v="51"/>
    <x v="1066"/>
    <d v="2017-08-01T00:00:00"/>
    <n v="151"/>
    <b v="1"/>
    <s v="Approved"/>
    <s v="OHM Cycles"/>
    <s v="Standard"/>
    <s v="high"/>
    <s v="medium"/>
    <n v="2005.66"/>
    <n v="1203.4000000000001"/>
    <d v="1997-02-09T00:00:00"/>
    <n v="802.26"/>
    <s v="M"/>
    <n v="89"/>
    <d v="1974-08-29T00:00:00"/>
    <n v="45.879016596905124"/>
    <s v="Senior Cost Accountant"/>
    <s v="Financial Services"/>
    <s v="Affluent Customer"/>
    <s v="N"/>
    <s v="Yes"/>
    <n v="11"/>
    <m/>
  </r>
  <r>
    <n v="11228"/>
    <n v="1"/>
    <x v="1530"/>
    <d v="2017-08-01T00:00:00"/>
    <n v="151"/>
    <b v="1"/>
    <s v="Approved"/>
    <s v="Giant Bicycles"/>
    <s v="Touring"/>
    <s v="medium"/>
    <s v="large"/>
    <n v="1873.97"/>
    <n v="863.95"/>
    <d v="2015-08-10T00:00:00"/>
    <n v="1010.02"/>
    <s v="F"/>
    <n v="11"/>
    <d v="1991-05-18T00:00:00"/>
    <n v="29.15024947361745"/>
    <s v="Environmental Specialist"/>
    <s v="n/a"/>
    <s v="High Net Worth"/>
    <s v="N"/>
    <s v="Yes"/>
    <n v="4"/>
    <m/>
  </r>
  <r>
    <n v="11637"/>
    <n v="55"/>
    <x v="3203"/>
    <d v="2017-08-01T00:00:00"/>
    <n v="151"/>
    <b v="1"/>
    <s v="Approved"/>
    <s v="Trek Bicycles"/>
    <s v="Road"/>
    <s v="medium"/>
    <s v="large"/>
    <n v="1894.19"/>
    <n v="598.76"/>
    <d v="2003-07-21T00:00:00"/>
    <n v="1295.43"/>
    <s v="F"/>
    <n v="90"/>
    <d v="1988-09-17T00:00:00"/>
    <n v="31.816002898274984"/>
    <s v="Product Engineer"/>
    <s v="Property"/>
    <s v="Affluent Customer"/>
    <s v="N"/>
    <s v="No"/>
    <n v="12"/>
    <m/>
  </r>
  <r>
    <n v="13044"/>
    <n v="86"/>
    <x v="3204"/>
    <d v="2017-08-01T00:00:00"/>
    <n v="151"/>
    <b v="1"/>
    <s v="Approved"/>
    <s v="OHM Cycles"/>
    <s v="Standard"/>
    <s v="medium"/>
    <s v="medium"/>
    <n v="235.63"/>
    <n v="125.07"/>
    <d v="2005-05-10T00:00:00"/>
    <n v="110.56"/>
    <s v="U"/>
    <n v="42"/>
    <d v="1899-12-30T00:00:00"/>
    <n v="0"/>
    <s v="Social Worker"/>
    <s v="Health"/>
    <s v="Mass Customer"/>
    <s v="N"/>
    <s v="Yes"/>
    <n v="0"/>
    <m/>
  </r>
  <r>
    <n v="13062"/>
    <n v="45"/>
    <x v="3205"/>
    <d v="2017-08-01T00:00:00"/>
    <n v="151"/>
    <b v="0"/>
    <s v="Approved"/>
    <s v="Solex"/>
    <s v="Standard"/>
    <s v="medium"/>
    <s v="medium"/>
    <n v="441.49"/>
    <n v="84.99"/>
    <d v="2006-10-01T00:00:00"/>
    <n v="356.5"/>
    <s v="M"/>
    <n v="63"/>
    <d v="1986-06-03T00:00:00"/>
    <n v="34.109153583206492"/>
    <s v="Dental Hygienist"/>
    <s v="Health"/>
    <s v="Mass Customer"/>
    <s v="N"/>
    <s v="Yes"/>
    <n v="8"/>
    <m/>
  </r>
  <r>
    <n v="13111"/>
    <n v="81"/>
    <x v="1341"/>
    <d v="2017-08-01T00:00:00"/>
    <n v="151"/>
    <b v="1"/>
    <s v="Approved"/>
    <s v="Norco Bicycles"/>
    <s v="Standard"/>
    <s v="medium"/>
    <s v="small"/>
    <n v="586.45000000000005"/>
    <n v="521.94000000000005"/>
    <d v="1991-07-10T00:00:00"/>
    <n v="64.509999999999991"/>
    <s v="M"/>
    <n v="81"/>
    <d v="1979-05-05T00:00:00"/>
    <n v="41.194085090055808"/>
    <s v="Registered Nurse"/>
    <s v="Health"/>
    <s v="Mass Customer"/>
    <s v="N"/>
    <s v="No"/>
    <n v="17"/>
    <m/>
  </r>
  <r>
    <n v="13704"/>
    <n v="55"/>
    <x v="1724"/>
    <d v="2017-08-01T00:00:00"/>
    <n v="151"/>
    <b v="0"/>
    <s v="Approved"/>
    <s v="Trek Bicycles"/>
    <s v="Road"/>
    <s v="medium"/>
    <s v="large"/>
    <n v="1894.19"/>
    <n v="598.76"/>
    <d v="2003-07-21T00:00:00"/>
    <n v="1295.43"/>
    <s v="F"/>
    <n v="21"/>
    <d v="1987-03-17T00:00:00"/>
    <n v="33.322852213343481"/>
    <s v="Sales Representative"/>
    <s v="Retail"/>
    <s v="Affluent Customer"/>
    <s v="N"/>
    <s v="No"/>
    <n v="8"/>
    <m/>
  </r>
  <r>
    <n v="14000"/>
    <n v="11"/>
    <x v="1431"/>
    <d v="2017-08-01T00:00:00"/>
    <n v="151"/>
    <b v="0"/>
    <s v="Approved"/>
    <s v="Trek Bicycles"/>
    <s v="Standard"/>
    <s v="medium"/>
    <s v="small"/>
    <n v="1775.81"/>
    <n v="1580.47"/>
    <d v="2010-05-05T00:00:00"/>
    <n v="195.33999999999992"/>
    <s v="M"/>
    <n v="15"/>
    <d v="1964-01-14T00:00:00"/>
    <n v="56.509153583206491"/>
    <s v="Biostatistician IV"/>
    <s v="Health"/>
    <s v="High Net Worth"/>
    <s v="N"/>
    <s v="No"/>
    <n v="18"/>
    <m/>
  </r>
  <r>
    <n v="14095"/>
    <n v="9"/>
    <x v="2374"/>
    <d v="2017-08-01T00:00:00"/>
    <n v="151"/>
    <b v="1"/>
    <s v="Approved"/>
    <s v="OHM Cycles"/>
    <s v="Road"/>
    <s v="medium"/>
    <s v="medium"/>
    <n v="742.54"/>
    <n v="667.4"/>
    <d v="1991-11-07T00:00:00"/>
    <n v="75.139999999999986"/>
    <s v="F"/>
    <n v="42"/>
    <d v="1983-02-16T00:00:00"/>
    <n v="37.405043994165396"/>
    <s v="Staff Scientist"/>
    <s v="Manufacturing"/>
    <s v="Mass Customer"/>
    <s v="N"/>
    <s v="No"/>
    <n v="18"/>
    <m/>
  </r>
  <r>
    <n v="14238"/>
    <n v="52"/>
    <x v="289"/>
    <d v="2017-08-01T00:00:00"/>
    <n v="151"/>
    <b v="0"/>
    <s v="Approved"/>
    <s v="Solex"/>
    <s v="Road"/>
    <s v="medium"/>
    <s v="large"/>
    <n v="1777.8"/>
    <n v="820.78"/>
    <d v="2011-05-07T00:00:00"/>
    <n v="957.02"/>
    <s v="M"/>
    <n v="12"/>
    <d v="1987-03-24T00:00:00"/>
    <n v="33.303674131151695"/>
    <s v="Tax Accountant"/>
    <s v="Telecommunications"/>
    <s v="High Net Worth"/>
    <s v="N"/>
    <s v="No"/>
    <n v="17"/>
    <m/>
  </r>
  <r>
    <n v="15200"/>
    <n v="22"/>
    <x v="2120"/>
    <d v="2017-08-01T00:00:00"/>
    <n v="151"/>
    <b v="1"/>
    <s v="Approved"/>
    <s v="Solex"/>
    <s v="Standard"/>
    <s v="medium"/>
    <s v="medium"/>
    <n v="575.27"/>
    <n v="431.45"/>
    <d v="1996-04-05T00:00:00"/>
    <n v="143.82"/>
    <s v="M"/>
    <n v="12"/>
    <d v="1964-07-13T00:00:00"/>
    <n v="56.013263172247591"/>
    <n v="0"/>
    <s v="Manufacturing"/>
    <s v="High Net Worth"/>
    <s v="N"/>
    <s v="Yes"/>
    <n v="15"/>
    <m/>
  </r>
  <r>
    <n v="15543"/>
    <n v="30"/>
    <x v="789"/>
    <d v="2017-08-01T00:00:00"/>
    <n v="151"/>
    <b v="1"/>
    <s v="Approved"/>
    <s v="OHM Cycles"/>
    <s v="Standard"/>
    <s v="medium"/>
    <s v="medium"/>
    <n v="1227.3399999999999"/>
    <n v="770.89"/>
    <d v="1991-05-06T00:00:00"/>
    <n v="456.44999999999993"/>
    <s v="M"/>
    <n v="12"/>
    <d v="1970-02-10T00:00:00"/>
    <n v="50.429701528411975"/>
    <s v="Executive Secretary"/>
    <s v="n/a"/>
    <s v="High Net Worth"/>
    <s v="N"/>
    <s v="Yes"/>
    <n v="11"/>
    <m/>
  </r>
  <r>
    <n v="16262"/>
    <n v="53"/>
    <x v="3089"/>
    <d v="2017-08-01T00:00:00"/>
    <n v="151"/>
    <b v="1"/>
    <s v="Approved"/>
    <s v="OHM Cycles"/>
    <s v="Standard"/>
    <s v="medium"/>
    <s v="medium"/>
    <n v="795.34"/>
    <n v="101.58"/>
    <d v="2002-08-31T00:00:00"/>
    <n v="693.76"/>
    <s v="F"/>
    <n v="49"/>
    <d v="1987-05-02T00:00:00"/>
    <n v="33.196824816083208"/>
    <s v="General Manager"/>
    <s v="Financial Services"/>
    <s v="Mass Customer"/>
    <s v="N"/>
    <s v="Yes"/>
    <n v="21"/>
    <m/>
  </r>
  <r>
    <n v="16297"/>
    <n v="17"/>
    <x v="576"/>
    <d v="2017-08-01T00:00:00"/>
    <n v="151"/>
    <b v="1"/>
    <s v="Approved"/>
    <s v="Solex"/>
    <s v="Standard"/>
    <s v="high"/>
    <s v="medium"/>
    <n v="1024.6600000000001"/>
    <n v="614.79999999999995"/>
    <d v="2010-05-05T00:00:00"/>
    <n v="409.86000000000013"/>
    <s v="F"/>
    <n v="71"/>
    <d v="1977-03-22T00:00:00"/>
    <n v="43.314633035261288"/>
    <s v="Software Test Engineer I"/>
    <s v="n/a"/>
    <s v="Mass Customer"/>
    <s v="N"/>
    <s v="Yes"/>
    <n v="12"/>
    <m/>
  </r>
  <r>
    <n v="16848"/>
    <n v="7"/>
    <x v="2376"/>
    <d v="2017-08-01T00:00:00"/>
    <n v="151"/>
    <b v="1"/>
    <s v="Approved"/>
    <s v="Trek Bicycles"/>
    <s v="Road"/>
    <s v="low"/>
    <s v="medium"/>
    <n v="980.37"/>
    <n v="234.43"/>
    <d v="2014-03-03T00:00:00"/>
    <n v="745.94"/>
    <s v="M"/>
    <n v="71"/>
    <d v="1962-09-27T00:00:00"/>
    <n v="57.807783720192795"/>
    <s v="Associate Professor"/>
    <s v="Health"/>
    <s v="Affluent Customer"/>
    <s v="N"/>
    <s v="Yes"/>
    <n v="11"/>
    <m/>
  </r>
  <r>
    <n v="16893"/>
    <n v="35"/>
    <x v="1224"/>
    <d v="2017-08-01T00:00:00"/>
    <n v="151"/>
    <b v="1"/>
    <s v="Approved"/>
    <s v="Trek Bicycles"/>
    <s v="Standard"/>
    <s v="low"/>
    <s v="medium"/>
    <n v="1057.51"/>
    <n v="154.4"/>
    <d v="1994-07-12T00:00:00"/>
    <n v="903.11"/>
    <s v="M"/>
    <n v="73"/>
    <d v="1979-12-21T00:00:00"/>
    <n v="40.563948103754434"/>
    <n v="0"/>
    <s v="Manufacturing"/>
    <s v="Mass Customer"/>
    <s v="N"/>
    <s v="No"/>
    <n v="4"/>
    <m/>
  </r>
  <r>
    <n v="17568"/>
    <n v="80"/>
    <x v="388"/>
    <d v="2017-08-01T00:00:00"/>
    <n v="151"/>
    <b v="1"/>
    <s v="Approved"/>
    <s v="OHM Cycles"/>
    <s v="Touring"/>
    <s v="low"/>
    <s v="medium"/>
    <n v="1073.07"/>
    <n v="933.84"/>
    <d v="2015-08-02T00:00:00"/>
    <n v="139.2299999999999"/>
    <s v="F"/>
    <n v="71"/>
    <d v="1964-06-10T00:00:00"/>
    <n v="56.103674131151699"/>
    <s v="Associate Professor"/>
    <s v="Health"/>
    <s v="Mass Customer"/>
    <s v="N"/>
    <s v="Yes"/>
    <n v="16"/>
    <m/>
  </r>
  <r>
    <n v="17758"/>
    <n v="36"/>
    <x v="2225"/>
    <d v="2017-08-01T00:00:00"/>
    <n v="151"/>
    <b v="1"/>
    <s v="Approved"/>
    <s v="Solex"/>
    <s v="Standard"/>
    <s v="low"/>
    <s v="medium"/>
    <n v="945.04"/>
    <n v="507.58"/>
    <d v="2011-03-16T00:00:00"/>
    <n v="437.46"/>
    <s v="M"/>
    <n v="94"/>
    <d v="1978-10-29T00:00:00"/>
    <n v="41.709153583206493"/>
    <s v="Programmer Analyst III"/>
    <s v="Manufacturing"/>
    <s v="Mass Customer"/>
    <s v="N"/>
    <s v="Yes"/>
    <n v="8"/>
    <m/>
  </r>
  <r>
    <n v="17887"/>
    <n v="29"/>
    <x v="2810"/>
    <d v="2017-08-01T00:00:00"/>
    <n v="151"/>
    <b v="0"/>
    <s v="Approved"/>
    <s v="Norco Bicycles"/>
    <s v="Road"/>
    <s v="medium"/>
    <s v="medium"/>
    <n v="543.39"/>
    <n v="407.54"/>
    <d v="2016-11-22T00:00:00"/>
    <n v="135.84999999999997"/>
    <s v="M"/>
    <n v="51"/>
    <d v="1985-08-12T00:00:00"/>
    <n v="34.917372761288682"/>
    <n v="0"/>
    <s v="Entertainment"/>
    <s v="Mass Customer"/>
    <s v="N"/>
    <s v="No"/>
    <n v="7"/>
    <m/>
  </r>
  <r>
    <n v="17904"/>
    <n v="82"/>
    <x v="1306"/>
    <d v="2017-08-01T00:00:00"/>
    <n v="151"/>
    <b v="0"/>
    <s v="Approved"/>
    <s v="Norco Bicycles"/>
    <s v="Standard"/>
    <s v="high"/>
    <s v="medium"/>
    <n v="1148.6400000000001"/>
    <n v="689.18"/>
    <d v="2015-08-10T00:00:00"/>
    <n v="459.46000000000015"/>
    <s v="F"/>
    <n v="9"/>
    <d v="1954-05-10T00:00:00"/>
    <n v="66.196824816083208"/>
    <s v="Legal Assistant"/>
    <s v="Manufacturing"/>
    <s v="Mass Customer"/>
    <s v="N"/>
    <s v="No"/>
    <n v="7"/>
    <m/>
  </r>
  <r>
    <n v="18370"/>
    <n v="49"/>
    <x v="1656"/>
    <d v="2017-08-01T00:00:00"/>
    <n v="151"/>
    <b v="0"/>
    <s v="Approved"/>
    <s v="Solex"/>
    <s v="Standard"/>
    <s v="medium"/>
    <s v="large"/>
    <n v="1061.56"/>
    <n v="733.58"/>
    <d v="1998-12-17T00:00:00"/>
    <n v="327.9799999999999"/>
    <s v="M"/>
    <n v="93"/>
    <d v="1971-11-22T00:00:00"/>
    <n v="48.64887961060375"/>
    <s v="Developer IV"/>
    <s v="Health"/>
    <s v="High Net Worth"/>
    <s v="N"/>
    <s v="Yes"/>
    <n v="13"/>
    <m/>
  </r>
  <r>
    <n v="19003"/>
    <n v="21"/>
    <x v="2218"/>
    <d v="2017-08-01T00:00:00"/>
    <n v="151"/>
    <b v="1"/>
    <s v="Approved"/>
    <s v="Solex"/>
    <s v="Standard"/>
    <s v="medium"/>
    <s v="large"/>
    <n v="1071.23"/>
    <n v="380.74"/>
    <d v="1996-04-05T00:00:00"/>
    <n v="690.49"/>
    <s v="F"/>
    <n v="53"/>
    <d v="1995-01-20T00:00:00"/>
    <n v="25.470797418822929"/>
    <n v="0"/>
    <s v="Manufacturing"/>
    <s v="Mass Customer"/>
    <s v="N"/>
    <s v="No"/>
    <n v="5"/>
    <m/>
  </r>
  <r>
    <n v="19021"/>
    <n v="43"/>
    <x v="2942"/>
    <d v="2017-08-01T00:00:00"/>
    <n v="151"/>
    <b v="0"/>
    <s v="Approved"/>
    <s v="Solex"/>
    <s v="Standard"/>
    <s v="medium"/>
    <s v="medium"/>
    <n v="1151.96"/>
    <n v="649.49"/>
    <d v="2003-02-16T00:00:00"/>
    <n v="502.47"/>
    <s v="M"/>
    <n v="50"/>
    <d v="1970-05-10T00:00:00"/>
    <n v="50.185865911973615"/>
    <s v="Administrative Assistant I"/>
    <s v="Entertainment"/>
    <s v="Mass Customer"/>
    <s v="N"/>
    <s v="Yes"/>
    <n v="13"/>
    <m/>
  </r>
  <r>
    <n v="19519"/>
    <n v="80"/>
    <x v="1967"/>
    <d v="2017-08-01T00:00:00"/>
    <n v="151"/>
    <b v="1"/>
    <s v="Approved"/>
    <s v="OHM Cycles"/>
    <s v="Touring"/>
    <s v="low"/>
    <s v="medium"/>
    <n v="1073.07"/>
    <n v="933.84"/>
    <d v="1997-01-25T00:00:00"/>
    <n v="139.2299999999999"/>
    <s v="M"/>
    <n v="40"/>
    <d v="1985-01-13T00:00:00"/>
    <n v="35.495454953069505"/>
    <s v="Accounting Assistant I"/>
    <s v="Manufacturing"/>
    <s v="Affluent Customer"/>
    <s v="N"/>
    <s v="No"/>
    <n v="14"/>
    <m/>
  </r>
  <r>
    <n v="100"/>
    <n v="0"/>
    <x v="1327"/>
    <d v="2017-07-31T00:00:00"/>
    <n v="152"/>
    <b v="0"/>
    <s v="Approved"/>
    <s v="Solex"/>
    <s v="Standard"/>
    <s v="medium"/>
    <s v="medium"/>
    <n v="478.16"/>
    <n v="298.72000000000003"/>
    <d v="1998-12-17T00:00:00"/>
    <n v="179.44"/>
    <s v="M"/>
    <n v="9"/>
    <d v="1981-12-04T00:00:00"/>
    <n v="38.607783720192792"/>
    <s v="Associate Professor"/>
    <s v="n/a"/>
    <s v="High Net Worth"/>
    <s v="N"/>
    <s v="Yes"/>
    <n v="9"/>
    <m/>
  </r>
  <r>
    <n v="944"/>
    <n v="42"/>
    <x v="2227"/>
    <d v="2017-07-31T00:00:00"/>
    <n v="152"/>
    <b v="1"/>
    <s v="Approved"/>
    <s v="OHM Cycles"/>
    <s v="Road"/>
    <s v="medium"/>
    <s v="small"/>
    <n v="1810"/>
    <n v="1610.9"/>
    <d v="2008-03-19T00:00:00"/>
    <n v="199.09999999999991"/>
    <s v="F"/>
    <n v="14"/>
    <d v="1998-11-15T00:00:00"/>
    <n v="21.648879610603753"/>
    <s v="Pharmacist"/>
    <s v="Health"/>
    <s v="Affluent Customer"/>
    <s v="N"/>
    <s v="No"/>
    <n v="2"/>
    <m/>
  </r>
  <r>
    <n v="8406"/>
    <n v="33"/>
    <x v="1833"/>
    <d v="2017-11-22T00:00:00"/>
    <m/>
    <m/>
    <s v="Approved"/>
    <s v="Giant Bicycles"/>
    <s v="Standard"/>
    <s v="medium"/>
    <s v="small"/>
    <n v="1311.44"/>
    <n v="1167.18"/>
    <n v="34527"/>
    <m/>
    <m/>
    <m/>
    <m/>
    <m/>
    <m/>
    <m/>
    <m/>
    <m/>
    <m/>
    <m/>
    <m/>
  </r>
  <r>
    <n v="1986"/>
    <n v="30"/>
    <x v="1037"/>
    <d v="2017-07-31T00:00:00"/>
    <n v="152"/>
    <b v="0"/>
    <s v="Approved"/>
    <s v="Solex"/>
    <s v="Standard"/>
    <s v="high"/>
    <s v="medium"/>
    <n v="748.17"/>
    <n v="448.9"/>
    <d v="1992-10-11T00:00:00"/>
    <n v="299.27"/>
    <s v="F"/>
    <n v="76"/>
    <d v="1959-04-10T00:00:00"/>
    <n v="61.276276870877723"/>
    <s v="Cost Accountant"/>
    <s v="Financial Services"/>
    <s v="Affluent Customer"/>
    <s v="N"/>
    <s v="Yes"/>
    <n v="7"/>
    <m/>
  </r>
  <r>
    <n v="2025"/>
    <n v="95"/>
    <x v="2728"/>
    <d v="2017-07-31T00:00:00"/>
    <n v="152"/>
    <b v="1"/>
    <s v="Approved"/>
    <s v="Giant Bicycles"/>
    <s v="Standard"/>
    <s v="medium"/>
    <s v="large"/>
    <n v="569.55999999999995"/>
    <n v="528.42999999999995"/>
    <d v="2006-11-10T00:00:00"/>
    <n v="41.129999999999995"/>
    <s v="M"/>
    <n v="80"/>
    <d v="1995-11-07T00:00:00"/>
    <n v="24.673537144850329"/>
    <s v="General Manager"/>
    <s v="Argiculture"/>
    <s v="Affluent Customer"/>
    <s v="N"/>
    <s v="No"/>
    <n v="7"/>
    <m/>
  </r>
  <r>
    <n v="2258"/>
    <n v="33"/>
    <x v="523"/>
    <d v="2017-07-31T00:00:00"/>
    <n v="152"/>
    <b v="0"/>
    <s v="Approved"/>
    <s v="Giant Bicycles"/>
    <s v="Standard"/>
    <s v="medium"/>
    <s v="small"/>
    <n v="1311.44"/>
    <n v="1167.18"/>
    <d v="1992-10-11T00:00:00"/>
    <n v="144.26"/>
    <s v="F"/>
    <n v="49"/>
    <d v="1998-12-08T00:00:00"/>
    <n v="21.585865911973617"/>
    <s v="Research Nurse"/>
    <s v="Health"/>
    <s v="Mass Customer"/>
    <s v="N"/>
    <s v="No"/>
    <n v="4"/>
    <m/>
  </r>
  <r>
    <n v="2268"/>
    <n v="49"/>
    <x v="2756"/>
    <d v="2017-07-31T00:00:00"/>
    <n v="152"/>
    <b v="0"/>
    <s v="Approved"/>
    <s v="Trek Bicycles"/>
    <s v="Road"/>
    <s v="medium"/>
    <s v="medium"/>
    <n v="533.51"/>
    <n v="400.13"/>
    <d v="2012-06-04T00:00:00"/>
    <n v="133.38"/>
    <s v="F"/>
    <n v="16"/>
    <d v="1970-05-20T00:00:00"/>
    <n v="50.158468651699643"/>
    <n v="0"/>
    <s v="n/a"/>
    <s v="Affluent Customer"/>
    <s v="N"/>
    <s v="No"/>
    <n v="5"/>
    <m/>
  </r>
  <r>
    <n v="2599"/>
    <n v="26"/>
    <x v="2572"/>
    <d v="2017-07-31T00:00:00"/>
    <n v="152"/>
    <b v="0"/>
    <s v="Approved"/>
    <s v="WeareA2B"/>
    <s v="Standard"/>
    <s v="medium"/>
    <s v="medium"/>
    <n v="1992.93"/>
    <n v="762.63"/>
    <d v="1991-11-10T00:00:00"/>
    <n v="1230.3000000000002"/>
    <s v="U"/>
    <n v="72"/>
    <d v="1899-12-30T00:00:00"/>
    <n v="0"/>
    <s v="Budget/Accounting Analyst I"/>
    <s v="IT"/>
    <s v="Mass Customer"/>
    <s v="N"/>
    <s v="Yes"/>
    <n v="0"/>
    <m/>
  </r>
  <r>
    <n v="3168"/>
    <n v="100"/>
    <x v="3190"/>
    <d v="2017-07-31T00:00:00"/>
    <n v="152"/>
    <b v="1"/>
    <s v="Approved"/>
    <s v="Norco Bicycles"/>
    <s v="Road"/>
    <s v="medium"/>
    <s v="medium"/>
    <n v="1036.5899999999999"/>
    <n v="206.35"/>
    <d v="1991-05-06T00:00:00"/>
    <n v="830.2399999999999"/>
    <s v="M"/>
    <n v="21"/>
    <d v="1976-07-11T00:00:00"/>
    <n v="44.010523446220191"/>
    <n v="0"/>
    <s v="Manufacturing"/>
    <s v="Affluent Customer"/>
    <s v="N"/>
    <s v="No"/>
    <n v="18"/>
    <m/>
  </r>
  <r>
    <n v="4017"/>
    <n v="99"/>
    <x v="1849"/>
    <d v="2017-07-31T00:00:00"/>
    <n v="152"/>
    <b v="0"/>
    <s v="Approved"/>
    <s v="OHM Cycles"/>
    <s v="Standard"/>
    <s v="medium"/>
    <s v="medium"/>
    <n v="1227.3399999999999"/>
    <n v="770.89"/>
    <d v="1994-08-10T00:00:00"/>
    <n v="456.44999999999993"/>
    <s v="F"/>
    <n v="82"/>
    <d v="1956-01-01T00:00:00"/>
    <n v="64.550249473617455"/>
    <s v="GIS Technical Architect"/>
    <s v="Financial Services"/>
    <s v="Affluent Customer"/>
    <s v="N"/>
    <s v="No"/>
    <n v="14"/>
    <m/>
  </r>
  <r>
    <n v="4447"/>
    <n v="58"/>
    <x v="1617"/>
    <d v="2017-07-31T00:00:00"/>
    <n v="152"/>
    <b v="0"/>
    <s v="Approved"/>
    <s v="OHM Cycles"/>
    <s v="Road"/>
    <s v="medium"/>
    <s v="medium"/>
    <n v="1280.28"/>
    <n v="829.51"/>
    <d v="2011-08-24T00:00:00"/>
    <n v="450.77"/>
    <s v="M"/>
    <n v="33"/>
    <d v="1961-01-10T00:00:00"/>
    <n v="59.520112487316084"/>
    <s v="Chemical Engineer"/>
    <s v="Manufacturing"/>
    <s v="High Net Worth"/>
    <s v="N"/>
    <s v="Yes"/>
    <n v="7"/>
    <m/>
  </r>
  <r>
    <n v="4527"/>
    <n v="40"/>
    <x v="2211"/>
    <d v="2017-07-31T00:00:00"/>
    <n v="152"/>
    <b v="0"/>
    <s v="Approved"/>
    <s v="OHM Cycles"/>
    <s v="Standard"/>
    <s v="high"/>
    <s v="medium"/>
    <n v="1458.17"/>
    <n v="874.9"/>
    <d v="2006-02-02T00:00:00"/>
    <n v="583.2700000000001"/>
    <s v="F"/>
    <n v="54"/>
    <d v="1978-01-30T00:00:00"/>
    <n v="42.454359062658547"/>
    <s v="Pharmacist"/>
    <s v="Health"/>
    <s v="Mass Customer"/>
    <s v="N"/>
    <s v="No"/>
    <n v="12"/>
    <m/>
  </r>
  <r>
    <n v="4890"/>
    <n v="81"/>
    <x v="1496"/>
    <d v="2017-07-31T00:00:00"/>
    <n v="152"/>
    <b v="1"/>
    <s v="Approved"/>
    <s v="Solex"/>
    <s v="Standard"/>
    <s v="medium"/>
    <s v="medium"/>
    <n v="1151.96"/>
    <n v="649.49"/>
    <d v="2007-12-11T00:00:00"/>
    <n v="502.47"/>
    <s v="M"/>
    <n v="14"/>
    <d v="1998-10-11T00:00:00"/>
    <n v="21.744770021562658"/>
    <s v="Staff Accountant IV"/>
    <s v="Retail"/>
    <s v="High Net Worth"/>
    <s v="N"/>
    <s v="Yes"/>
    <n v="2"/>
    <m/>
  </r>
  <r>
    <n v="6714"/>
    <n v="99"/>
    <x v="74"/>
    <d v="2017-07-31T00:00:00"/>
    <n v="152"/>
    <b v="0"/>
    <s v="Approved"/>
    <s v="Trek Bicycles"/>
    <s v="Road"/>
    <s v="low"/>
    <s v="small"/>
    <n v="1720.7"/>
    <n v="1531.42"/>
    <d v="2006-10-01T00:00:00"/>
    <n v="189.27999999999997"/>
    <s v="F"/>
    <n v="95"/>
    <d v="1990-01-01T00:00:00"/>
    <n v="30.525591939370877"/>
    <s v="Structural Engineer"/>
    <s v="Property"/>
    <s v="High Net Worth"/>
    <s v="N"/>
    <s v="Yes"/>
    <n v="16"/>
    <m/>
  </r>
  <r>
    <n v="7180"/>
    <n v="95"/>
    <x v="352"/>
    <d v="2017-07-31T00:00:00"/>
    <n v="152"/>
    <b v="0"/>
    <s v="Approved"/>
    <s v="Giant Bicycles"/>
    <s v="Standard"/>
    <s v="medium"/>
    <s v="large"/>
    <n v="569.55999999999995"/>
    <n v="528.42999999999995"/>
    <d v="2002-10-10T00:00:00"/>
    <n v="41.129999999999995"/>
    <s v="F"/>
    <n v="55"/>
    <d v="1978-09-18T00:00:00"/>
    <n v="41.821482350329781"/>
    <s v="VP Product Management"/>
    <s v="Manufacturing"/>
    <s v="Mass Customer"/>
    <s v="N"/>
    <s v="Yes"/>
    <n v="17"/>
    <m/>
  </r>
  <r>
    <n v="7349"/>
    <n v="56"/>
    <x v="202"/>
    <d v="2017-07-31T00:00:00"/>
    <n v="152"/>
    <b v="1"/>
    <s v="Approved"/>
    <s v="OHM Cycles"/>
    <s v="Standard"/>
    <s v="medium"/>
    <s v="medium"/>
    <n v="183.86"/>
    <n v="137.9"/>
    <d v="2012-05-18T00:00:00"/>
    <n v="45.960000000000008"/>
    <s v="F"/>
    <n v="27"/>
    <d v="1972-10-26T00:00:00"/>
    <n v="47.720112487316079"/>
    <s v="VP Accounting"/>
    <s v="Financial Services"/>
    <s v="Mass Customer"/>
    <s v="N"/>
    <s v="Yes"/>
    <n v="10"/>
    <m/>
  </r>
  <r>
    <n v="8420"/>
    <n v="84"/>
    <x v="2383"/>
    <d v="2017-07-31T00:00:00"/>
    <n v="152"/>
    <b v="1"/>
    <s v="Approved"/>
    <s v="Trek Bicycles"/>
    <s v="Road"/>
    <s v="medium"/>
    <s v="medium"/>
    <n v="290.62"/>
    <n v="215.14"/>
    <d v="2004-12-18T00:00:00"/>
    <n v="75.480000000000018"/>
    <s v="F"/>
    <n v="1"/>
    <d v="1987-03-28T00:00:00"/>
    <n v="33.292715227042109"/>
    <n v="0"/>
    <s v="Health"/>
    <s v="Mass Customer"/>
    <s v="N"/>
    <s v="No"/>
    <n v="8"/>
    <m/>
  </r>
  <r>
    <n v="8612"/>
    <n v="75"/>
    <x v="451"/>
    <d v="2017-07-31T00:00:00"/>
    <n v="152"/>
    <b v="0"/>
    <s v="Approved"/>
    <s v="Giant Bicycles"/>
    <s v="Touring"/>
    <s v="medium"/>
    <s v="large"/>
    <n v="1873.97"/>
    <n v="863.95"/>
    <d v="2006-05-22T00:00:00"/>
    <n v="1010.02"/>
    <s v="M"/>
    <n v="57"/>
    <d v="1994-06-13T00:00:00"/>
    <n v="26.076276870877724"/>
    <s v="Paralegal"/>
    <s v="Financial Services"/>
    <s v="Mass Customer"/>
    <s v="N"/>
    <s v="No"/>
    <n v="7"/>
    <m/>
  </r>
  <r>
    <n v="9230"/>
    <n v="47"/>
    <x v="1840"/>
    <d v="2017-07-31T00:00:00"/>
    <n v="152"/>
    <b v="0"/>
    <s v="Approved"/>
    <s v="Trek Bicycles"/>
    <s v="Road"/>
    <s v="low"/>
    <s v="small"/>
    <n v="1720.7"/>
    <n v="1531.42"/>
    <d v="2006-10-01T00:00:00"/>
    <n v="189.27999999999997"/>
    <s v="F"/>
    <n v="1"/>
    <d v="1974-06-16T00:00:00"/>
    <n v="46.08175632293252"/>
    <s v="Staff Accountant III"/>
    <s v="n/a"/>
    <s v="Mass Customer"/>
    <s v="N"/>
    <s v="No"/>
    <n v="11"/>
    <m/>
  </r>
  <r>
    <n v="8423"/>
    <n v="15"/>
    <x v="1255"/>
    <d v="2017-07-13T00:00:00"/>
    <m/>
    <b v="0"/>
    <s v="Cancelled"/>
    <s v="Norco Bicycles"/>
    <s v="Standard"/>
    <s v="low"/>
    <s v="medium"/>
    <n v="958.74"/>
    <n v="748.9"/>
    <n v="41345"/>
    <m/>
    <m/>
    <m/>
    <m/>
    <m/>
    <m/>
    <m/>
    <m/>
    <m/>
    <m/>
    <m/>
    <m/>
  </r>
  <r>
    <n v="8424"/>
    <n v="0"/>
    <x v="984"/>
    <d v="2017-12-02T00:00:00"/>
    <m/>
    <b v="1"/>
    <s v="Approved"/>
    <m/>
    <m/>
    <m/>
    <m/>
    <n v="890.28"/>
    <m/>
    <m/>
    <m/>
    <m/>
    <m/>
    <m/>
    <m/>
    <m/>
    <m/>
    <m/>
    <m/>
    <m/>
    <m/>
    <m/>
  </r>
  <r>
    <n v="9436"/>
    <n v="4"/>
    <x v="832"/>
    <d v="2017-07-31T00:00:00"/>
    <n v="152"/>
    <b v="0"/>
    <s v="Approved"/>
    <s v="Giant Bicycles"/>
    <s v="Standard"/>
    <s v="high"/>
    <s v="medium"/>
    <n v="1129.1300000000001"/>
    <n v="677.48"/>
    <d v="2005-08-09T00:00:00"/>
    <n v="451.65000000000009"/>
    <s v="M"/>
    <n v="46"/>
    <d v="1961-07-03T00:00:00"/>
    <n v="59.043400158548955"/>
    <n v="0"/>
    <s v="Financial Services"/>
    <s v="Mass Customer"/>
    <s v="N"/>
    <s v="No"/>
    <n v="14"/>
    <m/>
  </r>
  <r>
    <n v="9481"/>
    <n v="51"/>
    <x v="986"/>
    <d v="2017-07-31T00:00:00"/>
    <n v="152"/>
    <b v="1"/>
    <s v="Approved"/>
    <s v="OHM Cycles"/>
    <s v="Standard"/>
    <s v="high"/>
    <s v="medium"/>
    <n v="2005.66"/>
    <n v="1203.4000000000001"/>
    <d v="2003-07-21T00:00:00"/>
    <n v="802.26"/>
    <s v="F"/>
    <n v="26"/>
    <d v="1967-07-04T00:00:00"/>
    <n v="53.037920706494162"/>
    <s v="Office Assistant III"/>
    <s v="Financial Services"/>
    <s v="Affluent Customer"/>
    <s v="N"/>
    <s v="Yes"/>
    <n v="17"/>
    <m/>
  </r>
  <r>
    <n v="10762"/>
    <n v="5"/>
    <x v="64"/>
    <d v="2017-07-31T00:00:00"/>
    <n v="152"/>
    <b v="1"/>
    <s v="Approved"/>
    <s v="Trek Bicycles"/>
    <s v="Mountain"/>
    <s v="low"/>
    <s v="medium"/>
    <n v="574.64"/>
    <n v="459.71"/>
    <d v="2011-08-29T00:00:00"/>
    <n v="114.93"/>
    <s v="M"/>
    <n v="97"/>
    <d v="1999-07-28T00:00:00"/>
    <n v="20.95024947361745"/>
    <s v="Nurse"/>
    <s v="Retail"/>
    <s v="Mass Customer"/>
    <s v="N"/>
    <s v="No"/>
    <n v="2"/>
    <m/>
  </r>
  <r>
    <n v="10998"/>
    <n v="100"/>
    <x v="725"/>
    <d v="2017-07-31T00:00:00"/>
    <n v="152"/>
    <b v="0"/>
    <s v="Approved"/>
    <s v="Norco Bicycles"/>
    <s v="Road"/>
    <s v="medium"/>
    <s v="medium"/>
    <n v="1036.5899999999999"/>
    <n v="206.35"/>
    <d v="1991-05-06T00:00:00"/>
    <n v="830.2399999999999"/>
    <s v="M"/>
    <n v="6"/>
    <d v="1993-06-15T00:00:00"/>
    <n v="27.070797418822931"/>
    <s v="Design Engineer"/>
    <s v="Financial Services"/>
    <s v="Mass Customer"/>
    <s v="N"/>
    <s v="No"/>
    <n v="9"/>
    <m/>
  </r>
  <r>
    <n v="11935"/>
    <n v="0"/>
    <x v="3160"/>
    <d v="2017-07-31T00:00:00"/>
    <n v="152"/>
    <b v="0"/>
    <s v="Approved"/>
    <s v="Trek Bicycles"/>
    <s v="Standard"/>
    <s v="high"/>
    <s v="medium"/>
    <n v="495.72"/>
    <n v="297.43"/>
    <d v="2015-04-11T00:00:00"/>
    <n v="198.29000000000002"/>
    <s v="F"/>
    <n v="27"/>
    <d v="1963-03-20T00:00:00"/>
    <n v="57.331071391425674"/>
    <s v="Research Nurse"/>
    <s v="Health"/>
    <s v="High Net Worth"/>
    <s v="N"/>
    <s v="No"/>
    <n v="12"/>
    <m/>
  </r>
  <r>
    <n v="12288"/>
    <n v="61"/>
    <x v="790"/>
    <d v="2017-07-31T00:00:00"/>
    <n v="152"/>
    <b v="1"/>
    <s v="Approved"/>
    <s v="OHM Cycles"/>
    <s v="Standard"/>
    <s v="low"/>
    <s v="medium"/>
    <n v="71.16"/>
    <n v="56.93"/>
    <d v="2015-06-17T00:00:00"/>
    <n v="14.229999999999997"/>
    <s v="F"/>
    <n v="53"/>
    <d v="1955-01-06T00:00:00"/>
    <n v="65.53655084348047"/>
    <s v="Dental Hygienist"/>
    <s v="Health"/>
    <s v="Mass Customer"/>
    <s v="N"/>
    <s v="No"/>
    <n v="16"/>
    <m/>
  </r>
  <r>
    <n v="12852"/>
    <n v="50"/>
    <x v="596"/>
    <d v="2017-07-31T00:00:00"/>
    <n v="152"/>
    <b v="0"/>
    <s v="Approved"/>
    <s v="WeareA2B"/>
    <s v="Standard"/>
    <s v="medium"/>
    <s v="small"/>
    <n v="175.89"/>
    <n v="131.91999999999999"/>
    <d v="2003-02-16T00:00:00"/>
    <n v="43.97"/>
    <s v="U"/>
    <n v="42"/>
    <d v="1899-12-30T00:00:00"/>
    <n v="0"/>
    <s v="Senior Sales Associate"/>
    <s v="IT"/>
    <s v="Mass Customer"/>
    <s v="N"/>
    <s v="No"/>
    <n v="0"/>
    <m/>
  </r>
  <r>
    <n v="13509"/>
    <n v="24"/>
    <x v="62"/>
    <d v="2017-07-31T00:00:00"/>
    <n v="152"/>
    <b v="0"/>
    <s v="Approved"/>
    <s v="Solex"/>
    <s v="Road"/>
    <s v="medium"/>
    <s v="large"/>
    <n v="1777.8"/>
    <n v="820.78"/>
    <d v="2016-02-04T00:00:00"/>
    <n v="957.02"/>
    <s v="M"/>
    <n v="84"/>
    <d v="1976-05-29T00:00:00"/>
    <n v="44.128331665398271"/>
    <n v="0"/>
    <s v="n/a"/>
    <s v="Affluent Customer"/>
    <s v="N"/>
    <s v="Yes"/>
    <n v="16"/>
    <m/>
  </r>
  <r>
    <n v="13784"/>
    <n v="90"/>
    <x v="2963"/>
    <d v="2017-07-31T00:00:00"/>
    <n v="152"/>
    <b v="0"/>
    <s v="Approved"/>
    <s v="Norco Bicycles"/>
    <s v="Standard"/>
    <s v="low"/>
    <s v="medium"/>
    <n v="363.01"/>
    <n v="290.41000000000003"/>
    <d v="2005-05-10T00:00:00"/>
    <n v="72.599999999999966"/>
    <s v="F"/>
    <n v="61"/>
    <d v="1954-08-22T00:00:00"/>
    <n v="65.911893309233889"/>
    <s v="Developer II"/>
    <s v="n/a"/>
    <s v="Mass Customer"/>
    <s v="N"/>
    <s v="No"/>
    <n v="5"/>
    <m/>
  </r>
  <r>
    <n v="13913"/>
    <n v="46"/>
    <x v="634"/>
    <d v="2017-07-31T00:00:00"/>
    <n v="152"/>
    <b v="0"/>
    <s v="Approved"/>
    <s v="Solex"/>
    <s v="Standard"/>
    <s v="low"/>
    <s v="medium"/>
    <n v="1289.8499999999999"/>
    <n v="74.510000000000005"/>
    <d v="2007-12-11T00:00:00"/>
    <n v="1215.3399999999999"/>
    <s v="F"/>
    <n v="86"/>
    <d v="1962-03-06T00:00:00"/>
    <n v="58.369427555809231"/>
    <s v="Dental Hygienist"/>
    <s v="Health"/>
    <s v="Mass Customer"/>
    <s v="N"/>
    <s v="No"/>
    <n v="17"/>
    <m/>
  </r>
  <r>
    <n v="14588"/>
    <n v="95"/>
    <x v="2058"/>
    <d v="2017-07-31T00:00:00"/>
    <n v="152"/>
    <b v="1"/>
    <s v="Approved"/>
    <s v="Giant Bicycles"/>
    <s v="Standard"/>
    <s v="medium"/>
    <s v="large"/>
    <n v="569.55999999999995"/>
    <n v="528.42999999999995"/>
    <d v="2002-10-10T00:00:00"/>
    <n v="41.129999999999995"/>
    <s v="M"/>
    <n v="61"/>
    <d v="1979-01-27T00:00:00"/>
    <n v="41.46257824074074"/>
    <s v="Executive Secretary"/>
    <s v="IT"/>
    <s v="Mass Customer"/>
    <s v="N"/>
    <s v="Yes"/>
    <n v="6"/>
    <m/>
  </r>
  <r>
    <n v="14596"/>
    <n v="61"/>
    <x v="3206"/>
    <d v="2017-07-31T00:00:00"/>
    <n v="152"/>
    <b v="0"/>
    <s v="Approved"/>
    <s v="OHM Cycles"/>
    <s v="Standard"/>
    <s v="low"/>
    <s v="medium"/>
    <n v="71.16"/>
    <n v="56.93"/>
    <d v="2015-06-17T00:00:00"/>
    <n v="14.229999999999997"/>
    <s v="M"/>
    <n v="25"/>
    <d v="1994-03-01T00:00:00"/>
    <n v="26.361208377727039"/>
    <s v="Community Outreach Specialist"/>
    <s v="Financial Services"/>
    <s v="Affluent Customer"/>
    <s v="N"/>
    <s v="No"/>
    <n v="8"/>
    <m/>
  </r>
  <r>
    <n v="14852"/>
    <n v="0"/>
    <x v="2349"/>
    <d v="2017-07-31T00:00:00"/>
    <n v="152"/>
    <b v="0"/>
    <s v="Approved"/>
    <s v="OHM Cycles"/>
    <s v="Standard"/>
    <s v="medium"/>
    <s v="medium"/>
    <n v="183.86"/>
    <n v="137.9"/>
    <d v="2012-05-18T00:00:00"/>
    <n v="45.960000000000008"/>
    <s v="M"/>
    <n v="37"/>
    <d v="2000-10-25T00:00:00"/>
    <n v="19.703674131151697"/>
    <s v="Dental Hygienist"/>
    <s v="Health"/>
    <s v="High Net Worth"/>
    <s v="N"/>
    <s v="Yes"/>
    <n v="2"/>
    <m/>
  </r>
  <r>
    <n v="16625"/>
    <n v="40"/>
    <x v="2665"/>
    <d v="2017-07-31T00:00:00"/>
    <n v="152"/>
    <b v="1"/>
    <s v="Approved"/>
    <s v="OHM Cycles"/>
    <s v="Standard"/>
    <s v="high"/>
    <s v="medium"/>
    <n v="1458.17"/>
    <n v="874.9"/>
    <d v="1991-08-05T00:00:00"/>
    <n v="583.2700000000001"/>
    <s v="F"/>
    <n v="25"/>
    <d v="2001-09-17T00:00:00"/>
    <n v="18.807783720192795"/>
    <s v="Recruiting Manager"/>
    <s v="Manufacturing"/>
    <s v="Mass Customer"/>
    <s v="N"/>
    <s v="No"/>
    <n v="1"/>
    <m/>
  </r>
  <r>
    <n v="17273"/>
    <n v="93"/>
    <x v="1104"/>
    <d v="2017-07-31T00:00:00"/>
    <n v="152"/>
    <b v="0"/>
    <s v="Approved"/>
    <s v="OHM Cycles"/>
    <s v="Standard"/>
    <s v="high"/>
    <s v="medium"/>
    <n v="1458.17"/>
    <n v="874.9"/>
    <d v="2006-02-02T00:00:00"/>
    <n v="583.2700000000001"/>
    <s v="F"/>
    <n v="43"/>
    <d v="1966-07-15T00:00:00"/>
    <n v="54.007783720192791"/>
    <s v="Database Administrator III"/>
    <s v="Financial Services"/>
    <s v="High Net Worth"/>
    <s v="N"/>
    <s v="No"/>
    <n v="5"/>
    <m/>
  </r>
  <r>
    <n v="17777"/>
    <n v="0"/>
    <x v="3207"/>
    <d v="2017-07-31T00:00:00"/>
    <n v="152"/>
    <b v="0"/>
    <s v="Approved"/>
    <s v="Solex"/>
    <s v="Road"/>
    <s v="medium"/>
    <s v="medium"/>
    <n v="416.98"/>
    <n v="312.74"/>
    <d v="1997-05-10T00:00:00"/>
    <n v="104.24000000000001"/>
    <s v="F"/>
    <n v="8"/>
    <d v="1987-08-10T00:00:00"/>
    <n v="32.922852213343475"/>
    <s v="Structural Engineer"/>
    <s v="Financial Services"/>
    <s v="High Net Worth"/>
    <s v="N"/>
    <s v="No"/>
    <n v="9"/>
    <m/>
  </r>
  <r>
    <n v="17871"/>
    <n v="17"/>
    <x v="1118"/>
    <d v="2017-07-31T00:00:00"/>
    <n v="152"/>
    <b v="1"/>
    <s v="Approved"/>
    <s v="Solex"/>
    <s v="Standard"/>
    <s v="high"/>
    <s v="medium"/>
    <n v="1024.6600000000001"/>
    <n v="614.79999999999995"/>
    <d v="2016-02-04T00:00:00"/>
    <n v="409.86000000000013"/>
    <s v="F"/>
    <n v="32"/>
    <d v="1981-03-16T00:00:00"/>
    <n v="39.328331665398274"/>
    <s v="Director of Sales"/>
    <s v="Health"/>
    <s v="Mass Customer"/>
    <s v="N"/>
    <s v="Yes"/>
    <n v="13"/>
    <m/>
  </r>
  <r>
    <n v="17935"/>
    <n v="99"/>
    <x v="2802"/>
    <d v="2017-07-31T00:00:00"/>
    <n v="152"/>
    <b v="0"/>
    <s v="Approved"/>
    <s v="OHM Cycles"/>
    <s v="Standard"/>
    <s v="medium"/>
    <s v="medium"/>
    <n v="1227.3399999999999"/>
    <n v="770.89"/>
    <d v="1991-05-06T00:00:00"/>
    <n v="456.44999999999993"/>
    <s v="M"/>
    <n v="38"/>
    <d v="1977-02-27T00:00:00"/>
    <n v="43.377646733891424"/>
    <s v="Media Manager IV"/>
    <s v="n/a"/>
    <s v="Mass Customer"/>
    <s v="N"/>
    <s v="Yes"/>
    <n v="18"/>
    <m/>
  </r>
  <r>
    <n v="18294"/>
    <n v="49"/>
    <x v="1210"/>
    <d v="2017-07-31T00:00:00"/>
    <n v="152"/>
    <b v="0"/>
    <s v="Approved"/>
    <s v="Trek Bicycles"/>
    <s v="Road"/>
    <s v="medium"/>
    <s v="medium"/>
    <n v="533.51"/>
    <n v="400.13"/>
    <d v="2012-04-10T00:00:00"/>
    <n v="133.38"/>
    <s v="F"/>
    <n v="71"/>
    <d v="1964-08-04T00:00:00"/>
    <n v="55.952989199644847"/>
    <s v="Assistant Professor"/>
    <s v="n/a"/>
    <s v="Mass Customer"/>
    <s v="N"/>
    <s v="Yes"/>
    <n v="9"/>
    <m/>
  </r>
  <r>
    <n v="18399"/>
    <n v="4"/>
    <x v="1241"/>
    <d v="2017-07-31T00:00:00"/>
    <n v="152"/>
    <b v="0"/>
    <s v="Approved"/>
    <s v="Solex"/>
    <s v="Standard"/>
    <s v="medium"/>
    <s v="medium"/>
    <n v="1483.2"/>
    <n v="99.59"/>
    <d v="1998-12-17T00:00:00"/>
    <n v="1383.6100000000001"/>
    <s v="M"/>
    <n v="16"/>
    <d v="1985-11-24T00:00:00"/>
    <n v="34.632441254439371"/>
    <s v="Registered Nurse"/>
    <s v="Health"/>
    <s v="High Net Worth"/>
    <s v="N"/>
    <s v="No"/>
    <n v="5"/>
    <m/>
  </r>
  <r>
    <n v="18746"/>
    <n v="55"/>
    <x v="90"/>
    <d v="2017-07-31T00:00:00"/>
    <n v="152"/>
    <b v="0"/>
    <s v="Approved"/>
    <s v="Trek Bicycles"/>
    <s v="Road"/>
    <s v="medium"/>
    <s v="large"/>
    <n v="1894.19"/>
    <n v="598.76"/>
    <d v="2003-07-21T00:00:00"/>
    <n v="1295.43"/>
    <s v="M"/>
    <n v="10"/>
    <d v="1992-03-10T00:00:00"/>
    <n v="28.336550843480463"/>
    <s v="Nurse"/>
    <s v="Manufacturing"/>
    <s v="Mass Customer"/>
    <s v="N"/>
    <s v="No"/>
    <n v="7"/>
    <m/>
  </r>
  <r>
    <n v="18872"/>
    <n v="74"/>
    <x v="615"/>
    <d v="2017-07-31T00:00:00"/>
    <n v="152"/>
    <b v="1"/>
    <s v="Approved"/>
    <s v="WeareA2B"/>
    <s v="Standard"/>
    <s v="medium"/>
    <s v="medium"/>
    <n v="1228.07"/>
    <n v="400.91"/>
    <d v="2000-05-22T00:00:00"/>
    <n v="827.15999999999985"/>
    <s v="F"/>
    <n v="86"/>
    <d v="1977-01-14T00:00:00"/>
    <n v="43.498194679096905"/>
    <s v="Senior Quality Engineer"/>
    <s v="Retail"/>
    <s v="Mass Customer"/>
    <s v="N"/>
    <s v="No"/>
    <n v="15"/>
    <m/>
  </r>
  <r>
    <n v="19274"/>
    <n v="24"/>
    <x v="2014"/>
    <d v="2017-07-31T00:00:00"/>
    <n v="152"/>
    <b v="1"/>
    <s v="Approved"/>
    <s v="Solex"/>
    <s v="Road"/>
    <s v="medium"/>
    <s v="large"/>
    <n v="1777.8"/>
    <n v="820.78"/>
    <d v="1999-06-23T00:00:00"/>
    <n v="957.02"/>
    <s v="F"/>
    <n v="23"/>
    <d v="1998-08-13T00:00:00"/>
    <n v="21.906413857179096"/>
    <s v="Nurse"/>
    <s v="Financial Services"/>
    <s v="Mass Customer"/>
    <s v="N"/>
    <s v="Yes"/>
    <n v="1"/>
    <m/>
  </r>
  <r>
    <n v="19491"/>
    <n v="0"/>
    <x v="2029"/>
    <d v="2017-07-31T00:00:00"/>
    <n v="152"/>
    <b v="1"/>
    <s v="Approved"/>
    <s v="Solex"/>
    <s v="Road"/>
    <s v="medium"/>
    <s v="medium"/>
    <n v="416.98"/>
    <n v="312.74"/>
    <d v="1997-05-10T00:00:00"/>
    <n v="104.24000000000001"/>
    <s v="M"/>
    <n v="33"/>
    <d v="1969-11-29T00:00:00"/>
    <n v="50.629701528411971"/>
    <s v="Software Test Engineer I"/>
    <s v="Health"/>
    <s v="High Net Worth"/>
    <s v="N"/>
    <s v="No"/>
    <n v="14"/>
    <m/>
  </r>
  <r>
    <n v="19685"/>
    <n v="44"/>
    <x v="320"/>
    <d v="2017-07-31T00:00:00"/>
    <n v="152"/>
    <b v="1"/>
    <s v="Approved"/>
    <s v="WeareA2B"/>
    <s v="Standard"/>
    <s v="medium"/>
    <s v="medium"/>
    <n v="1769.64"/>
    <n v="108.76"/>
    <d v="2001-11-25T00:00:00"/>
    <n v="1660.88"/>
    <s v="F"/>
    <n v="75"/>
    <d v="1971-02-04T00:00:00"/>
    <n v="49.446139884576354"/>
    <n v="0"/>
    <s v="Entertainment"/>
    <s v="Mass Customer"/>
    <s v="N"/>
    <s v="Yes"/>
    <n v="7"/>
    <m/>
  </r>
  <r>
    <n v="164"/>
    <n v="17"/>
    <x v="3208"/>
    <d v="2017-07-30T00:00:00"/>
    <n v="153"/>
    <b v="0"/>
    <s v="Approved"/>
    <s v="Solex"/>
    <s v="Standard"/>
    <s v="high"/>
    <s v="medium"/>
    <n v="1024.6600000000001"/>
    <n v="614.79999999999995"/>
    <d v="1996-11-09T00:00:00"/>
    <n v="409.86000000000013"/>
    <s v="F"/>
    <n v="18"/>
    <d v="1972-07-17T00:00:00"/>
    <n v="47.996824816083205"/>
    <s v="Occupational Therapist"/>
    <s v="Health"/>
    <s v="Affluent Customer"/>
    <s v="N"/>
    <s v="No"/>
    <n v="9"/>
    <m/>
  </r>
  <r>
    <n v="832"/>
    <n v="16"/>
    <x v="3139"/>
    <d v="2017-07-30T00:00:00"/>
    <n v="153"/>
    <b v="0"/>
    <s v="Approved"/>
    <s v="Norco Bicycles"/>
    <s v="Standard"/>
    <s v="high"/>
    <s v="small"/>
    <n v="1661.92"/>
    <n v="1479.11"/>
    <d v="1994-09-09T00:00:00"/>
    <n v="182.81000000000017"/>
    <s v="F"/>
    <n v="19"/>
    <d v="1956-03-17T00:00:00"/>
    <n v="64.342030295535253"/>
    <s v="Safety Technician IV"/>
    <s v="Health"/>
    <s v="Mass Customer"/>
    <s v="N"/>
    <s v="No"/>
    <n v="7"/>
    <m/>
  </r>
  <r>
    <n v="899"/>
    <n v="96"/>
    <x v="2999"/>
    <d v="2017-07-30T00:00:00"/>
    <n v="153"/>
    <b v="1"/>
    <s v="Approved"/>
    <s v="WeareA2B"/>
    <s v="Road"/>
    <s v="low"/>
    <s v="small"/>
    <n v="1172.78"/>
    <n v="1043.77"/>
    <d v="2002-10-10T00:00:00"/>
    <n v="129.01"/>
    <s v="M"/>
    <n v="13"/>
    <d v="1970-06-05T00:00:00"/>
    <n v="50.114633035261285"/>
    <s v="Quality Engineer"/>
    <s v="n/a"/>
    <s v="Affluent Customer"/>
    <s v="N"/>
    <s v="Yes"/>
    <n v="16"/>
    <m/>
  </r>
  <r>
    <n v="8453"/>
    <n v="50"/>
    <x v="3084"/>
    <d v="2017-10-06T00:00:00"/>
    <m/>
    <m/>
    <s v="Approved"/>
    <s v="WeareA2B"/>
    <s v="Standard"/>
    <s v="medium"/>
    <s v="small"/>
    <n v="175.89"/>
    <n v="131.91999999999999"/>
    <n v="37668"/>
    <m/>
    <m/>
    <m/>
    <m/>
    <m/>
    <m/>
    <m/>
    <m/>
    <m/>
    <m/>
    <m/>
    <m/>
  </r>
  <r>
    <n v="1354"/>
    <n v="46"/>
    <x v="3134"/>
    <d v="2017-07-30T00:00:00"/>
    <n v="153"/>
    <b v="1"/>
    <s v="Approved"/>
    <s v="Solex"/>
    <s v="Standard"/>
    <s v="low"/>
    <s v="medium"/>
    <n v="1289.8499999999999"/>
    <n v="74.510000000000005"/>
    <d v="2003-02-16T00:00:00"/>
    <n v="1215.3399999999999"/>
    <s v="M"/>
    <n v="75"/>
    <d v="1973-05-28T00:00:00"/>
    <n v="47.133811117453071"/>
    <s v="Help Desk Technician"/>
    <s v="Manufacturing"/>
    <s v="Mass Customer"/>
    <s v="N"/>
    <s v="Yes"/>
    <n v="14"/>
    <m/>
  </r>
  <r>
    <n v="1411"/>
    <n v="79"/>
    <x v="3209"/>
    <d v="2017-07-30T00:00:00"/>
    <n v="153"/>
    <b v="0"/>
    <s v="Approved"/>
    <s v="Norco Bicycles"/>
    <s v="Standard"/>
    <s v="medium"/>
    <s v="medium"/>
    <n v="1555.58"/>
    <n v="818.01"/>
    <d v="2007-08-04T00:00:00"/>
    <n v="737.56999999999994"/>
    <s v="M"/>
    <n v="50"/>
    <d v="1958-11-14T00:00:00"/>
    <n v="61.679016596905122"/>
    <s v="Media Manager II"/>
    <s v="n/a"/>
    <s v="Affluent Customer"/>
    <s v="N"/>
    <s v="No"/>
    <n v="6"/>
    <m/>
  </r>
  <r>
    <n v="1601"/>
    <n v="69"/>
    <x v="1757"/>
    <d v="2017-07-30T00:00:00"/>
    <n v="153"/>
    <b v="0"/>
    <s v="Approved"/>
    <s v="Giant Bicycles"/>
    <s v="Road"/>
    <s v="medium"/>
    <s v="medium"/>
    <n v="792.9"/>
    <n v="594.67999999999995"/>
    <d v="1992-10-02T00:00:00"/>
    <n v="198.22000000000003"/>
    <s v="M"/>
    <n v="1"/>
    <d v="1970-05-26T00:00:00"/>
    <n v="50.142030295535257"/>
    <s v="Pharmacist"/>
    <s v="Health"/>
    <s v="Mass Customer"/>
    <s v="N"/>
    <s v="No"/>
    <n v="13"/>
    <m/>
  </r>
  <r>
    <n v="1747"/>
    <n v="26"/>
    <x v="2736"/>
    <d v="2017-07-30T00:00:00"/>
    <n v="153"/>
    <b v="0"/>
    <s v="Approved"/>
    <s v="WeareA2B"/>
    <s v="Standard"/>
    <s v="medium"/>
    <s v="medium"/>
    <n v="1992.93"/>
    <n v="762.63"/>
    <d v="1993-05-26T00:00:00"/>
    <n v="1230.3000000000002"/>
    <s v="F"/>
    <n v="91"/>
    <d v="1973-02-18T00:00:00"/>
    <n v="47.405043994165396"/>
    <s v="Social Worker"/>
    <s v="Health"/>
    <s v="Mass Customer"/>
    <s v="N"/>
    <s v="No"/>
    <n v="7"/>
    <m/>
  </r>
  <r>
    <n v="1961"/>
    <n v="51"/>
    <x v="2569"/>
    <d v="2017-07-30T00:00:00"/>
    <n v="153"/>
    <b v="0"/>
    <s v="Approved"/>
    <s v="OHM Cycles"/>
    <s v="Standard"/>
    <s v="high"/>
    <s v="medium"/>
    <n v="2005.66"/>
    <n v="1203.4000000000001"/>
    <d v="2001-11-25T00:00:00"/>
    <n v="802.26"/>
    <s v="F"/>
    <n v="93"/>
    <d v="1960-04-25T00:00:00"/>
    <n v="60.232441254439372"/>
    <s v="Structural Engineer"/>
    <s v="Manufacturing"/>
    <s v="Affluent Customer"/>
    <s v="N"/>
    <s v="Yes"/>
    <n v="6"/>
    <m/>
  </r>
  <r>
    <n v="2344"/>
    <n v="0"/>
    <x v="3069"/>
    <d v="2017-07-30T00:00:00"/>
    <n v="153"/>
    <b v="0"/>
    <s v="Approved"/>
    <s v="OHM Cycles"/>
    <s v="Standard"/>
    <s v="low"/>
    <s v="medium"/>
    <n v="71.16"/>
    <n v="56.93"/>
    <d v="2015-06-17T00:00:00"/>
    <n v="14.229999999999997"/>
    <s v="M"/>
    <n v="25"/>
    <d v="1967-06-27T00:00:00"/>
    <n v="53.057098788685941"/>
    <s v="Financial Advisor"/>
    <s v="Financial Services"/>
    <s v="High Net Worth"/>
    <s v="N"/>
    <s v="No"/>
    <n v="12"/>
    <m/>
  </r>
  <r>
    <n v="2401"/>
    <n v="0"/>
    <x v="23"/>
    <d v="2017-07-30T00:00:00"/>
    <n v="153"/>
    <b v="1"/>
    <s v="Approved"/>
    <s v="Norco Bicycles"/>
    <s v="Standard"/>
    <s v="medium"/>
    <s v="medium"/>
    <n v="360.4"/>
    <n v="270.3"/>
    <d v="2000-05-22T00:00:00"/>
    <n v="90.099999999999966"/>
    <s v="M"/>
    <n v="75"/>
    <d v="1989-03-04T00:00:00"/>
    <n v="31.355728925672246"/>
    <s v="Occupational Therapist"/>
    <s v="Health"/>
    <s v="High Net Worth"/>
    <s v="N"/>
    <s v="Yes"/>
    <n v="7"/>
    <m/>
  </r>
  <r>
    <n v="2559"/>
    <n v="59"/>
    <x v="3016"/>
    <d v="2017-07-30T00:00:00"/>
    <n v="153"/>
    <b v="1"/>
    <s v="Approved"/>
    <s v="Solex"/>
    <s v="Standard"/>
    <s v="medium"/>
    <s v="large"/>
    <n v="1061.56"/>
    <n v="733.58"/>
    <d v="1993-07-20T00:00:00"/>
    <n v="327.9799999999999"/>
    <s v="F"/>
    <n v="69"/>
    <d v="1961-08-12T00:00:00"/>
    <n v="58.933811117453068"/>
    <s v="Account Coordinator"/>
    <s v="Manufacturing"/>
    <s v="Mass Customer"/>
    <s v="N"/>
    <s v="No"/>
    <n v="14"/>
    <m/>
  </r>
  <r>
    <n v="3629"/>
    <n v="42"/>
    <x v="3018"/>
    <d v="2017-07-30T00:00:00"/>
    <n v="153"/>
    <b v="0"/>
    <s v="Approved"/>
    <s v="OHM Cycles"/>
    <s v="Road"/>
    <s v="medium"/>
    <s v="small"/>
    <n v="1810"/>
    <n v="1610.9"/>
    <d v="2014-07-28T00:00:00"/>
    <n v="199.09999999999991"/>
    <s v="M"/>
    <n v="9"/>
    <d v="1996-06-20T00:00:00"/>
    <n v="24.054359062658548"/>
    <s v="Associate Professor"/>
    <s v="Financial Services"/>
    <s v="Mass Customer"/>
    <s v="N"/>
    <s v="Yes"/>
    <n v="4"/>
    <m/>
  </r>
  <r>
    <n v="4177"/>
    <n v="72"/>
    <x v="96"/>
    <d v="2017-07-30T00:00:00"/>
    <n v="153"/>
    <b v="1"/>
    <s v="Approved"/>
    <s v="Norco Bicycles"/>
    <s v="Standard"/>
    <s v="medium"/>
    <s v="medium"/>
    <n v="360.4"/>
    <n v="270.3"/>
    <d v="2002-08-31T00:00:00"/>
    <n v="90.099999999999966"/>
    <s v="F"/>
    <n v="23"/>
    <d v="1954-02-21T00:00:00"/>
    <n v="66.410523446220196"/>
    <s v="Technical Writer"/>
    <s v="Retail"/>
    <s v="Mass Customer"/>
    <s v="N"/>
    <s v="Yes"/>
    <n v="7"/>
    <m/>
  </r>
  <r>
    <n v="4202"/>
    <n v="25"/>
    <x v="2232"/>
    <d v="2017-07-30T00:00:00"/>
    <n v="153"/>
    <b v="1"/>
    <s v="Approved"/>
    <s v="Giant Bicycles"/>
    <s v="Road"/>
    <s v="medium"/>
    <s v="medium"/>
    <n v="1538.99"/>
    <n v="829.65"/>
    <d v="2016-02-04T00:00:00"/>
    <n v="709.34"/>
    <s v="M"/>
    <n v="36"/>
    <d v="1975-11-28T00:00:00"/>
    <n v="44.629701528411971"/>
    <s v="Quality Engineer"/>
    <s v="Manufacturing"/>
    <s v="Affluent Customer"/>
    <s v="N"/>
    <s v="No"/>
    <n v="5"/>
    <m/>
  </r>
  <r>
    <n v="4214"/>
    <n v="1"/>
    <x v="2731"/>
    <d v="2017-07-30T00:00:00"/>
    <n v="153"/>
    <b v="0"/>
    <s v="Approved"/>
    <s v="Giant Bicycles"/>
    <s v="Standard"/>
    <s v="medium"/>
    <s v="medium"/>
    <n v="1403.5"/>
    <n v="954.82"/>
    <d v="2011-08-29T00:00:00"/>
    <n v="448.67999999999995"/>
    <s v="F"/>
    <n v="70"/>
    <d v="1969-07-03T00:00:00"/>
    <n v="51.037920706494162"/>
    <s v="Compensation Analyst"/>
    <s v="Financial Services"/>
    <s v="Mass Customer"/>
    <s v="N"/>
    <s v="Yes"/>
    <n v="4"/>
    <m/>
  </r>
  <r>
    <n v="4473"/>
    <n v="49"/>
    <x v="3193"/>
    <d v="2017-07-30T00:00:00"/>
    <n v="153"/>
    <b v="0"/>
    <s v="Approved"/>
    <s v="Trek Bicycles"/>
    <s v="Road"/>
    <s v="medium"/>
    <s v="medium"/>
    <n v="533.51"/>
    <n v="400.13"/>
    <d v="1997-02-09T00:00:00"/>
    <n v="133.38"/>
    <s v="F"/>
    <n v="66"/>
    <d v="1976-09-15T00:00:00"/>
    <n v="43.829701528411974"/>
    <s v="Social Worker"/>
    <s v="Health"/>
    <s v="Mass Customer"/>
    <s v="N"/>
    <s v="Yes"/>
    <n v="14"/>
    <m/>
  </r>
  <r>
    <n v="4831"/>
    <n v="42"/>
    <x v="28"/>
    <d v="2017-07-30T00:00:00"/>
    <n v="153"/>
    <b v="0"/>
    <s v="Approved"/>
    <s v="OHM Cycles"/>
    <s v="Road"/>
    <s v="medium"/>
    <s v="small"/>
    <n v="1810"/>
    <n v="1610.9"/>
    <d v="2003-09-09T00:00:00"/>
    <n v="199.09999999999991"/>
    <s v="M"/>
    <n v="62"/>
    <d v="1981-11-26T00:00:00"/>
    <n v="38.629701528411971"/>
    <s v="Human Resources Manager"/>
    <s v="Property"/>
    <s v="Mass Customer"/>
    <s v="N"/>
    <s v="No"/>
    <n v="7"/>
    <m/>
  </r>
  <r>
    <n v="4989"/>
    <n v="51"/>
    <x v="1571"/>
    <d v="2017-07-30T00:00:00"/>
    <n v="153"/>
    <b v="1"/>
    <s v="Approved"/>
    <s v="OHM Cycles"/>
    <s v="Standard"/>
    <s v="high"/>
    <s v="medium"/>
    <n v="2005.66"/>
    <n v="1203.4000000000001"/>
    <d v="2009-04-12T00:00:00"/>
    <n v="802.26"/>
    <s v="F"/>
    <n v="83"/>
    <d v="1969-06-26T00:00:00"/>
    <n v="51.057098788685941"/>
    <n v="0"/>
    <s v="n/a"/>
    <s v="Mass Customer"/>
    <s v="N"/>
    <s v="Yes"/>
    <n v="9"/>
    <m/>
  </r>
  <r>
    <n v="5045"/>
    <n v="52"/>
    <x v="2964"/>
    <d v="2017-07-30T00:00:00"/>
    <n v="153"/>
    <b v="0"/>
    <s v="Approved"/>
    <s v="OHM Cycles"/>
    <s v="Road"/>
    <s v="medium"/>
    <s v="medium"/>
    <n v="1280.28"/>
    <n v="829.51"/>
    <d v="2001-11-25T00:00:00"/>
    <n v="450.77"/>
    <s v="F"/>
    <n v="75"/>
    <d v="1988-01-13T00:00:00"/>
    <n v="32.495454953069505"/>
    <n v="0"/>
    <s v="n/a"/>
    <s v="Mass Customer"/>
    <s v="N"/>
    <s v="No"/>
    <n v="6"/>
    <m/>
  </r>
  <r>
    <n v="5393"/>
    <n v="66"/>
    <x v="2210"/>
    <d v="2017-07-30T00:00:00"/>
    <n v="153"/>
    <b v="0"/>
    <s v="Approved"/>
    <s v="Giant Bicycles"/>
    <s v="Road"/>
    <s v="low"/>
    <s v="small"/>
    <n v="590.26"/>
    <n v="525.33000000000004"/>
    <d v="2010-11-05T00:00:00"/>
    <n v="64.92999999999995"/>
    <s v="F"/>
    <n v="76"/>
    <d v="1979-03-30T00:00:00"/>
    <n v="41.292715227042109"/>
    <s v="Data Coordiator"/>
    <s v="n/a"/>
    <s v="Affluent Customer"/>
    <s v="N"/>
    <s v="No"/>
    <n v="4"/>
    <m/>
  </r>
  <r>
    <n v="5545"/>
    <n v="87"/>
    <x v="54"/>
    <d v="2017-07-30T00:00:00"/>
    <n v="153"/>
    <b v="0"/>
    <s v="Approved"/>
    <s v="Giant Bicycles"/>
    <s v="Standard"/>
    <s v="high"/>
    <s v="medium"/>
    <n v="1179"/>
    <n v="707.4"/>
    <d v="1997-08-25T00:00:00"/>
    <n v="471.6"/>
    <s v="M"/>
    <n v="46"/>
    <d v="1974-08-21T00:00:00"/>
    <n v="45.900934405124303"/>
    <s v="VP Accounting"/>
    <s v="Financial Services"/>
    <s v="Mass Customer"/>
    <s v="N"/>
    <s v="No"/>
    <n v="14"/>
    <m/>
  </r>
  <r>
    <n v="5689"/>
    <n v="45"/>
    <x v="671"/>
    <d v="2017-07-30T00:00:00"/>
    <n v="153"/>
    <b v="0"/>
    <s v="Approved"/>
    <s v="Solex"/>
    <s v="Standard"/>
    <s v="medium"/>
    <s v="medium"/>
    <n v="441.49"/>
    <n v="84.99"/>
    <d v="2014-07-28T00:00:00"/>
    <n v="356.5"/>
    <s v="M"/>
    <n v="55"/>
    <d v="1978-12-20T00:00:00"/>
    <n v="41.566687829781834"/>
    <s v="Geological Engineer"/>
    <s v="Manufacturing"/>
    <s v="Mass Customer"/>
    <s v="N"/>
    <s v="Yes"/>
    <n v="8"/>
    <m/>
  </r>
  <r>
    <n v="5987"/>
    <n v="25"/>
    <x v="1003"/>
    <d v="2017-07-30T00:00:00"/>
    <n v="153"/>
    <b v="1"/>
    <s v="Approved"/>
    <s v="Giant Bicycles"/>
    <s v="Road"/>
    <s v="medium"/>
    <s v="medium"/>
    <n v="1538.99"/>
    <n v="829.65"/>
    <d v="2016-02-04T00:00:00"/>
    <n v="709.34"/>
    <s v="F"/>
    <n v="0"/>
    <d v="1996-10-24T00:00:00"/>
    <n v="23.709153583206493"/>
    <s v="Chief Design Engineer"/>
    <s v="Manufacturing"/>
    <s v="Mass Customer"/>
    <s v="N"/>
    <s v="No"/>
    <n v="5"/>
    <m/>
  </r>
  <r>
    <n v="7245"/>
    <n v="61"/>
    <x v="1620"/>
    <d v="2017-07-30T00:00:00"/>
    <n v="153"/>
    <b v="1"/>
    <s v="Approved"/>
    <s v="OHM Cycles"/>
    <s v="Standard"/>
    <s v="low"/>
    <s v="medium"/>
    <n v="71.16"/>
    <n v="56.93"/>
    <d v="2015-06-17T00:00:00"/>
    <n v="14.229999999999997"/>
    <s v="F"/>
    <n v="67"/>
    <d v="1981-02-21T00:00:00"/>
    <n v="39.39134536402841"/>
    <s v="Nuclear Power Engineer"/>
    <s v="Manufacturing"/>
    <s v="Affluent Customer"/>
    <s v="N"/>
    <s v="Yes"/>
    <n v="5"/>
    <m/>
  </r>
  <r>
    <n v="7896"/>
    <n v="26"/>
    <x v="1493"/>
    <d v="2017-07-30T00:00:00"/>
    <n v="153"/>
    <b v="0"/>
    <s v="Approved"/>
    <s v="WeareA2B"/>
    <s v="Standard"/>
    <s v="medium"/>
    <s v="medium"/>
    <n v="1992.93"/>
    <n v="762.63"/>
    <d v="1993-05-26T00:00:00"/>
    <n v="1230.3000000000002"/>
    <s v="M"/>
    <n v="91"/>
    <d v="2000-07-13T00:00:00"/>
    <n v="19.988605638001012"/>
    <s v="Junior Executive"/>
    <s v="Manufacturing"/>
    <s v="Mass Customer"/>
    <s v="N"/>
    <s v="No"/>
    <n v="1"/>
    <m/>
  </r>
  <r>
    <n v="7999"/>
    <n v="14"/>
    <x v="1565"/>
    <d v="2017-07-30T00:00:00"/>
    <n v="153"/>
    <b v="0"/>
    <s v="Approved"/>
    <s v="Trek Bicycles"/>
    <s v="Standard"/>
    <s v="medium"/>
    <s v="small"/>
    <n v="1386.84"/>
    <n v="1234.29"/>
    <d v="2003-08-05T00:00:00"/>
    <n v="152.54999999999995"/>
    <s v="U"/>
    <n v="52"/>
    <d v="1899-12-30T00:00:00"/>
    <n v="0"/>
    <s v="Research Associate"/>
    <s v="IT"/>
    <s v="Mass Customer"/>
    <s v="N"/>
    <s v="No"/>
    <n v="0"/>
    <m/>
  </r>
  <r>
    <n v="8803"/>
    <n v="24"/>
    <x v="2920"/>
    <d v="2017-07-30T00:00:00"/>
    <n v="153"/>
    <b v="1"/>
    <s v="Approved"/>
    <s v="Solex"/>
    <s v="Road"/>
    <s v="medium"/>
    <s v="large"/>
    <n v="1777.8"/>
    <n v="820.78"/>
    <d v="1991-11-10T00:00:00"/>
    <n v="957.02"/>
    <s v="F"/>
    <n v="72"/>
    <d v="1963-05-02T00:00:00"/>
    <n v="57.213263172247586"/>
    <s v="Web Developer I"/>
    <s v="Retail"/>
    <s v="Mass Customer"/>
    <s v="N"/>
    <s v="Yes"/>
    <n v="4"/>
    <m/>
  </r>
  <r>
    <n v="9055"/>
    <n v="18"/>
    <x v="1326"/>
    <d v="2017-07-30T00:00:00"/>
    <n v="153"/>
    <b v="1"/>
    <s v="Approved"/>
    <s v="Norco Bicycles"/>
    <s v="Standard"/>
    <s v="high"/>
    <s v="medium"/>
    <n v="1148.6400000000001"/>
    <n v="689.18"/>
    <d v="2000-05-22T00:00:00"/>
    <n v="459.46000000000015"/>
    <s v="M"/>
    <n v="44"/>
    <d v="1990-01-06T00:00:00"/>
    <n v="30.511893309233891"/>
    <s v="Media Manager IV"/>
    <s v="Financial Services"/>
    <s v="High Net Worth"/>
    <s v="N"/>
    <s v="Yes"/>
    <n v="5"/>
    <m/>
  </r>
  <r>
    <n v="9693"/>
    <n v="27"/>
    <x v="196"/>
    <d v="2017-07-30T00:00:00"/>
    <n v="153"/>
    <b v="0"/>
    <s v="Approved"/>
    <s v="Trek Bicycles"/>
    <s v="Standard"/>
    <s v="low"/>
    <s v="medium"/>
    <n v="1057.51"/>
    <n v="154.4"/>
    <d v="1994-07-12T00:00:00"/>
    <n v="903.11"/>
    <s v="F"/>
    <n v="12"/>
    <d v="1977-01-06T00:00:00"/>
    <n v="43.520112487316084"/>
    <n v="0"/>
    <s v="Financial Services"/>
    <s v="High Net Worth"/>
    <s v="N"/>
    <s v="No"/>
    <n v="16"/>
    <m/>
  </r>
  <r>
    <n v="9895"/>
    <n v="14"/>
    <x v="2684"/>
    <d v="2017-07-30T00:00:00"/>
    <n v="153"/>
    <b v="1"/>
    <s v="Approved"/>
    <s v="Solex"/>
    <s v="Standard"/>
    <s v="high"/>
    <s v="large"/>
    <n v="1842.92"/>
    <n v="1105.75"/>
    <d v="2004-07-25T00:00:00"/>
    <n v="737.17000000000007"/>
    <s v="F"/>
    <n v="73"/>
    <d v="1970-09-06T00:00:00"/>
    <n v="49.859838514713338"/>
    <s v="Dental Hygienist"/>
    <s v="Health"/>
    <s v="High Net Worth"/>
    <s v="N"/>
    <s v="Yes"/>
    <n v="10"/>
    <m/>
  </r>
  <r>
    <n v="10567"/>
    <n v="43"/>
    <x v="455"/>
    <d v="2017-07-30T00:00:00"/>
    <n v="153"/>
    <b v="0"/>
    <s v="Approved"/>
    <s v="Solex"/>
    <s v="Standard"/>
    <s v="medium"/>
    <s v="medium"/>
    <n v="1151.96"/>
    <n v="649.49"/>
    <d v="2014-07-28T00:00:00"/>
    <n v="502.47"/>
    <s v="M"/>
    <n v="69"/>
    <d v="1955-02-24T00:00:00"/>
    <n v="65.402304268137996"/>
    <s v="Senior Financial Analyst"/>
    <s v="Financial Services"/>
    <s v="Affluent Customer"/>
    <s v="N"/>
    <s v="Yes"/>
    <n v="17"/>
    <m/>
  </r>
  <r>
    <n v="10965"/>
    <n v="1"/>
    <x v="978"/>
    <d v="2017-07-30T00:00:00"/>
    <n v="153"/>
    <b v="1"/>
    <s v="Approved"/>
    <s v="Giant Bicycles"/>
    <s v="Standard"/>
    <s v="medium"/>
    <s v="medium"/>
    <n v="1403.5"/>
    <n v="954.82"/>
    <d v="2012-09-15T00:00:00"/>
    <n v="448.67999999999995"/>
    <s v="M"/>
    <n v="53"/>
    <d v="1971-03-16T00:00:00"/>
    <n v="49.336550843480467"/>
    <s v="Health Coach IV"/>
    <s v="Health"/>
    <s v="Affluent Customer"/>
    <s v="N"/>
    <s v="Yes"/>
    <n v="7"/>
    <m/>
  </r>
  <r>
    <n v="12433"/>
    <n v="22"/>
    <x v="140"/>
    <d v="2017-07-30T00:00:00"/>
    <n v="153"/>
    <b v="1"/>
    <s v="Approved"/>
    <s v="WeareA2B"/>
    <s v="Standard"/>
    <s v="medium"/>
    <s v="medium"/>
    <n v="60.34"/>
    <n v="45.26"/>
    <d v="1993-07-15T00:00:00"/>
    <n v="15.080000000000005"/>
    <s v="F"/>
    <n v="36"/>
    <d v="1991-02-18T00:00:00"/>
    <n v="29.394085090055807"/>
    <s v="Tax Accountant"/>
    <s v="Financial Services"/>
    <s v="Affluent Customer"/>
    <s v="N"/>
    <s v="No"/>
    <n v="9"/>
    <m/>
  </r>
  <r>
    <n v="12797"/>
    <n v="84"/>
    <x v="1142"/>
    <d v="2017-07-30T00:00:00"/>
    <n v="153"/>
    <b v="1"/>
    <s v="Approved"/>
    <s v="Trek Bicycles"/>
    <s v="Road"/>
    <s v="medium"/>
    <s v="medium"/>
    <n v="290.62"/>
    <n v="215.14"/>
    <d v="2004-12-18T00:00:00"/>
    <n v="75.480000000000018"/>
    <s v="F"/>
    <n v="2"/>
    <d v="1962-12-17T00:00:00"/>
    <n v="57.585865911973613"/>
    <s v="Software Consultant"/>
    <s v="Retail"/>
    <s v="Mass Customer"/>
    <s v="N"/>
    <s v="No"/>
    <n v="15"/>
    <m/>
  </r>
  <r>
    <n v="12933"/>
    <n v="52"/>
    <x v="1876"/>
    <d v="2017-07-30T00:00:00"/>
    <n v="153"/>
    <b v="1"/>
    <s v="Approved"/>
    <s v="OHM Cycles"/>
    <s v="Road"/>
    <s v="medium"/>
    <s v="medium"/>
    <n v="1280.28"/>
    <n v="829.51"/>
    <d v="1997-10-04T00:00:00"/>
    <n v="450.77"/>
    <s v="U"/>
    <n v="58"/>
    <d v="1899-12-30T00:00:00"/>
    <n v="0"/>
    <s v="Research Nurse"/>
    <s v="Health"/>
    <s v="Affluent Customer"/>
    <s v="N"/>
    <s v="Yes"/>
    <n v="0"/>
    <m/>
  </r>
  <r>
    <n v="8486"/>
    <n v="0"/>
    <x v="1829"/>
    <d v="2017-08-16T00:00:00"/>
    <m/>
    <b v="1"/>
    <s v="Approved"/>
    <m/>
    <m/>
    <m/>
    <m/>
    <n v="1084.18"/>
    <m/>
    <m/>
    <m/>
    <m/>
    <m/>
    <m/>
    <m/>
    <m/>
    <m/>
    <m/>
    <m/>
    <m/>
    <m/>
    <m/>
  </r>
  <r>
    <n v="13091"/>
    <n v="4"/>
    <x v="1092"/>
    <d v="2017-07-30T00:00:00"/>
    <n v="153"/>
    <b v="0"/>
    <s v="Approved"/>
    <s v="Giant Bicycles"/>
    <s v="Standard"/>
    <s v="high"/>
    <s v="medium"/>
    <n v="1129.1300000000001"/>
    <n v="677.48"/>
    <d v="2005-08-09T00:00:00"/>
    <n v="451.65000000000009"/>
    <s v="F"/>
    <n v="13"/>
    <d v="1986-11-28T00:00:00"/>
    <n v="33.621482350329778"/>
    <s v="Programmer Analyst IV"/>
    <s v="Manufacturing"/>
    <s v="Mass Customer"/>
    <s v="N"/>
    <s v="No"/>
    <n v="5"/>
    <m/>
  </r>
  <r>
    <n v="13440"/>
    <n v="64"/>
    <x v="1651"/>
    <d v="2017-07-30T00:00:00"/>
    <n v="153"/>
    <b v="0"/>
    <s v="Approved"/>
    <s v="Trek Bicycles"/>
    <s v="Standard"/>
    <s v="medium"/>
    <s v="large"/>
    <n v="1469.44"/>
    <n v="596.54999999999995"/>
    <d v="2012-05-18T00:00:00"/>
    <n v="872.8900000000001"/>
    <s v="F"/>
    <n v="81"/>
    <d v="1987-12-04T00:00:00"/>
    <n v="32.605043994165399"/>
    <n v="0"/>
    <s v="Retail"/>
    <s v="Mass Customer"/>
    <s v="N"/>
    <s v="No"/>
    <n v="10"/>
    <m/>
  </r>
  <r>
    <n v="13978"/>
    <n v="14"/>
    <x v="1395"/>
    <d v="2017-07-30T00:00:00"/>
    <n v="153"/>
    <b v="1"/>
    <s v="Approved"/>
    <s v="Trek Bicycles"/>
    <s v="Standard"/>
    <s v="medium"/>
    <s v="small"/>
    <n v="1386.84"/>
    <n v="1234.29"/>
    <d v="2005-12-07T00:00:00"/>
    <n v="152.54999999999995"/>
    <s v="M"/>
    <n v="20"/>
    <d v="1991-07-12T00:00:00"/>
    <n v="28.999564542110601"/>
    <s v="Technical Writer"/>
    <s v="Financial Services"/>
    <s v="Mass Customer"/>
    <s v="N"/>
    <s v="Yes"/>
    <n v="4"/>
    <m/>
  </r>
  <r>
    <n v="14002"/>
    <n v="13"/>
    <x v="1084"/>
    <d v="2017-07-30T00:00:00"/>
    <n v="153"/>
    <b v="1"/>
    <s v="Approved"/>
    <s v="Solex"/>
    <s v="Standard"/>
    <s v="medium"/>
    <s v="medium"/>
    <n v="1577.53"/>
    <n v="826.51"/>
    <d v="2003-07-21T00:00:00"/>
    <n v="751.02"/>
    <s v="M"/>
    <n v="75"/>
    <d v="1955-08-16T00:00:00"/>
    <n v="64.928331665398275"/>
    <s v="Media Manager II"/>
    <s v="Retail"/>
    <s v="High Net Worth"/>
    <s v="N"/>
    <s v="Yes"/>
    <n v="19"/>
    <m/>
  </r>
  <r>
    <n v="15103"/>
    <n v="63"/>
    <x v="409"/>
    <d v="2017-07-30T00:00:00"/>
    <n v="153"/>
    <b v="0"/>
    <s v="Approved"/>
    <s v="WeareA2B"/>
    <s v="Standard"/>
    <s v="medium"/>
    <s v="medium"/>
    <n v="1992.93"/>
    <n v="762.63"/>
    <d v="2016-11-22T00:00:00"/>
    <n v="1230.3000000000002"/>
    <s v="F"/>
    <n v="75"/>
    <d v="1955-02-10T00:00:00"/>
    <n v="65.440660432521554"/>
    <s v="Structural Engineer"/>
    <s v="n/a"/>
    <s v="High Net Worth"/>
    <s v="N"/>
    <s v="Yes"/>
    <n v="9"/>
    <m/>
  </r>
  <r>
    <n v="15438"/>
    <n v="51"/>
    <x v="2209"/>
    <d v="2017-07-30T00:00:00"/>
    <n v="153"/>
    <b v="0"/>
    <s v="Approved"/>
    <s v="OHM Cycles"/>
    <s v="Standard"/>
    <s v="high"/>
    <s v="medium"/>
    <n v="2005.66"/>
    <n v="1203.4000000000001"/>
    <d v="2009-04-12T00:00:00"/>
    <n v="802.26"/>
    <s v="F"/>
    <n v="27"/>
    <d v="1988-07-04T00:00:00"/>
    <n v="32.021482350329777"/>
    <s v="Teacher"/>
    <s v="Financial Services"/>
    <s v="Mass Customer"/>
    <s v="N"/>
    <s v="Yes"/>
    <n v="13"/>
    <m/>
  </r>
  <r>
    <n v="15589"/>
    <n v="31"/>
    <x v="858"/>
    <d v="2017-07-30T00:00:00"/>
    <n v="153"/>
    <b v="1"/>
    <s v="Approved"/>
    <s v="WeareA2B"/>
    <s v="Standard"/>
    <s v="medium"/>
    <s v="medium"/>
    <n v="752.64"/>
    <n v="205.36"/>
    <d v="1999-06-23T00:00:00"/>
    <n v="547.28"/>
    <s v="M"/>
    <n v="73"/>
    <d v="1991-03-17T00:00:00"/>
    <n v="29.320112487316081"/>
    <s v="Information Systems Manager"/>
    <s v="Retail"/>
    <s v="High Net Worth"/>
    <s v="N"/>
    <s v="No"/>
    <n v="12"/>
    <m/>
  </r>
  <r>
    <n v="15600"/>
    <n v="86"/>
    <x v="2825"/>
    <d v="2017-07-30T00:00:00"/>
    <n v="153"/>
    <b v="0"/>
    <s v="Approved"/>
    <s v="OHM Cycles"/>
    <s v="Standard"/>
    <s v="medium"/>
    <s v="medium"/>
    <n v="235.63"/>
    <n v="125.07"/>
    <d v="1998-12-16T00:00:00"/>
    <n v="110.56"/>
    <s v="M"/>
    <n v="16"/>
    <d v="1979-07-27T00:00:00"/>
    <n v="40.966687829781833"/>
    <s v="Community Outreach Specialist"/>
    <s v="Financial Services"/>
    <s v="Mass Customer"/>
    <s v="N"/>
    <s v="Yes"/>
    <n v="10"/>
    <m/>
  </r>
  <r>
    <n v="15676"/>
    <n v="74"/>
    <x v="2071"/>
    <d v="2017-07-30T00:00:00"/>
    <n v="153"/>
    <b v="1"/>
    <s v="Approved"/>
    <s v="WeareA2B"/>
    <s v="Standard"/>
    <s v="medium"/>
    <s v="medium"/>
    <n v="1228.07"/>
    <n v="400.91"/>
    <d v="1994-07-12T00:00:00"/>
    <n v="827.15999999999985"/>
    <s v="F"/>
    <n v="56"/>
    <d v="1980-01-11T00:00:00"/>
    <n v="40.506413857179098"/>
    <s v="Human Resources Manager"/>
    <s v="Health"/>
    <s v="Mass Customer"/>
    <s v="N"/>
    <s v="No"/>
    <n v="12"/>
    <m/>
  </r>
  <r>
    <n v="16422"/>
    <n v="75"/>
    <x v="2627"/>
    <d v="2017-07-30T00:00:00"/>
    <n v="153"/>
    <b v="0"/>
    <s v="Approved"/>
    <s v="Giant Bicycles"/>
    <s v="Touring"/>
    <s v="medium"/>
    <s v="large"/>
    <n v="1873.97"/>
    <n v="863.95"/>
    <d v="2003-09-09T00:00:00"/>
    <n v="1010.02"/>
    <s v="M"/>
    <n v="91"/>
    <d v="1977-04-19T00:00:00"/>
    <n v="43.237920706494165"/>
    <s v="Geologist III"/>
    <s v="Financial Services"/>
    <s v="Mass Customer"/>
    <s v="N"/>
    <s v="Yes"/>
    <n v="22"/>
    <m/>
  </r>
  <r>
    <n v="16764"/>
    <n v="30"/>
    <x v="1870"/>
    <d v="2017-07-30T00:00:00"/>
    <n v="153"/>
    <b v="0"/>
    <s v="Approved"/>
    <s v="Solex"/>
    <s v="Standard"/>
    <s v="high"/>
    <s v="medium"/>
    <n v="748.17"/>
    <n v="448.9"/>
    <d v="2002-03-22T00:00:00"/>
    <n v="299.27"/>
    <s v="M"/>
    <n v="55"/>
    <d v="1995-07-30T00:00:00"/>
    <n v="24.947509747590054"/>
    <n v="0"/>
    <s v="Retail"/>
    <s v="Mass Customer"/>
    <s v="N"/>
    <s v="Yes"/>
    <n v="7"/>
    <m/>
  </r>
  <r>
    <n v="16807"/>
    <n v="13"/>
    <x v="1957"/>
    <d v="2017-07-30T00:00:00"/>
    <n v="153"/>
    <b v="1"/>
    <s v="Approved"/>
    <s v="Solex"/>
    <s v="Standard"/>
    <s v="medium"/>
    <s v="medium"/>
    <n v="1163.8900000000001"/>
    <n v="589.27"/>
    <d v="1994-09-09T00:00:00"/>
    <n v="574.62000000000012"/>
    <s v="M"/>
    <n v="33"/>
    <d v="1985-06-10T00:00:00"/>
    <n v="35.089975501014713"/>
    <s v="Analyst Programmer"/>
    <s v="Retail"/>
    <s v="Affluent Customer"/>
    <s v="N"/>
    <s v="Yes"/>
    <n v="4"/>
    <m/>
  </r>
  <r>
    <n v="16890"/>
    <n v="22"/>
    <x v="1650"/>
    <d v="2017-07-30T00:00:00"/>
    <n v="153"/>
    <b v="1"/>
    <s v="Approved"/>
    <s v="WeareA2B"/>
    <s v="Standard"/>
    <s v="medium"/>
    <s v="medium"/>
    <n v="60.34"/>
    <n v="45.26"/>
    <d v="1993-07-15T00:00:00"/>
    <n v="15.080000000000005"/>
    <s v="F"/>
    <n v="77"/>
    <d v="1979-04-17T00:00:00"/>
    <n v="41.243400158548958"/>
    <n v="0"/>
    <s v="IT"/>
    <s v="Affluent Customer"/>
    <s v="N"/>
    <s v="No"/>
    <n v="13"/>
    <m/>
  </r>
  <r>
    <n v="17043"/>
    <n v="72"/>
    <x v="3210"/>
    <d v="2017-07-30T00:00:00"/>
    <n v="153"/>
    <b v="0"/>
    <s v="Approved"/>
    <s v="Norco Bicycles"/>
    <s v="Standard"/>
    <s v="medium"/>
    <s v="medium"/>
    <n v="360.4"/>
    <n v="270.3"/>
    <d v="2011-01-10T00:00:00"/>
    <n v="90.099999999999966"/>
    <s v="F"/>
    <n v="97"/>
    <d v="1977-01-09T00:00:00"/>
    <n v="43.511893309233891"/>
    <s v="Food Chemist"/>
    <s v="Health"/>
    <s v="Mass Customer"/>
    <s v="N"/>
    <s v="Yes"/>
    <n v="17"/>
    <m/>
  </r>
  <r>
    <n v="17454"/>
    <n v="21"/>
    <x v="271"/>
    <d v="2017-07-30T00:00:00"/>
    <n v="153"/>
    <b v="1"/>
    <s v="Approved"/>
    <s v="Solex"/>
    <s v="Standard"/>
    <s v="medium"/>
    <s v="large"/>
    <n v="1071.23"/>
    <n v="380.74"/>
    <d v="1993-05-26T00:00:00"/>
    <n v="690.49"/>
    <s v="F"/>
    <n v="84"/>
    <d v="1975-01-11T00:00:00"/>
    <n v="45.509153583206491"/>
    <s v="Data Coordiator"/>
    <s v="IT"/>
    <s v="Mass Customer"/>
    <s v="N"/>
    <s v="Yes"/>
    <n v="7"/>
    <m/>
  </r>
  <r>
    <n v="17728"/>
    <n v="35"/>
    <x v="2115"/>
    <d v="2017-07-30T00:00:00"/>
    <n v="153"/>
    <b v="0"/>
    <s v="Approved"/>
    <s v="Trek Bicycles"/>
    <s v="Standard"/>
    <s v="low"/>
    <s v="medium"/>
    <n v="1057.51"/>
    <n v="154.4"/>
    <d v="1997-05-10T00:00:00"/>
    <n v="903.11"/>
    <s v="F"/>
    <n v="32"/>
    <d v="1984-12-11T00:00:00"/>
    <n v="35.585865911973613"/>
    <s v="Research Assistant II"/>
    <s v="Argiculture"/>
    <s v="Affluent Customer"/>
    <s v="N"/>
    <s v="Yes"/>
    <n v="13"/>
    <m/>
  </r>
  <r>
    <n v="18343"/>
    <n v="100"/>
    <x v="2612"/>
    <d v="2017-07-30T00:00:00"/>
    <n v="153"/>
    <b v="0"/>
    <s v="Approved"/>
    <s v="Norco Bicycles"/>
    <s v="Road"/>
    <s v="medium"/>
    <s v="medium"/>
    <n v="1036.5899999999999"/>
    <n v="206.35"/>
    <d v="1991-05-06T00:00:00"/>
    <n v="830.2399999999999"/>
    <s v="F"/>
    <n v="68"/>
    <d v="1977-05-02T00:00:00"/>
    <n v="43.202304268138001"/>
    <s v="Quality Control Specialist"/>
    <s v="n/a"/>
    <s v="Mass Customer"/>
    <s v="N"/>
    <s v="No"/>
    <n v="20"/>
    <m/>
  </r>
  <r>
    <n v="19942"/>
    <n v="0"/>
    <x v="654"/>
    <d v="2017-07-30T00:00:00"/>
    <n v="153"/>
    <b v="1"/>
    <s v="Approved"/>
    <s v="OHM Cycles"/>
    <s v="Standard"/>
    <s v="low"/>
    <s v="medium"/>
    <n v="71.16"/>
    <n v="56.93"/>
    <d v="2005-10-22T00:00:00"/>
    <n v="14.229999999999997"/>
    <s v="F"/>
    <n v="70"/>
    <d v="1978-11-05T00:00:00"/>
    <n v="41.689975501014715"/>
    <s v="Speech Pathologist"/>
    <s v="Retail"/>
    <s v="High Net Worth"/>
    <s v="N"/>
    <s v="Yes"/>
    <n v="5"/>
    <m/>
  </r>
  <r>
    <n v="19946"/>
    <n v="38"/>
    <x v="3211"/>
    <d v="2017-07-30T00:00:00"/>
    <n v="153"/>
    <b v="1"/>
    <s v="Approved"/>
    <s v="Solex"/>
    <s v="Standard"/>
    <s v="medium"/>
    <s v="medium"/>
    <n v="1577.53"/>
    <n v="826.51"/>
    <d v="2010-06-07T00:00:00"/>
    <n v="751.02"/>
    <s v="F"/>
    <n v="39"/>
    <d v="1977-02-28T00:00:00"/>
    <n v="43.374907007864024"/>
    <s v="Automation Specialist III"/>
    <s v="Manufacturing"/>
    <s v="Affluent Customer"/>
    <s v="N"/>
    <s v="Yes"/>
    <n v="11"/>
    <m/>
  </r>
  <r>
    <n v="203"/>
    <n v="67"/>
    <x v="2522"/>
    <d v="2017-07-29T00:00:00"/>
    <n v="154"/>
    <b v="0"/>
    <s v="Approved"/>
    <s v="Norco Bicycles"/>
    <s v="Road"/>
    <s v="medium"/>
    <s v="medium"/>
    <n v="544.04999999999995"/>
    <n v="376.84"/>
    <d v="2005-10-22T00:00:00"/>
    <n v="167.20999999999998"/>
    <s v="M"/>
    <n v="52"/>
    <d v="1957-10-27T00:00:00"/>
    <n v="62.728331665398272"/>
    <s v="VP Accounting"/>
    <s v="Financial Services"/>
    <s v="Mass Customer"/>
    <s v="N"/>
    <s v="No"/>
    <n v="17"/>
    <m/>
  </r>
  <r>
    <n v="369"/>
    <n v="32"/>
    <x v="1555"/>
    <d v="2017-07-29T00:00:00"/>
    <n v="154"/>
    <b v="0"/>
    <s v="Approved"/>
    <s v="Giant Bicycles"/>
    <s v="Standard"/>
    <s v="high"/>
    <s v="medium"/>
    <n v="1179"/>
    <n v="707.4"/>
    <d v="2013-06-09T00:00:00"/>
    <n v="471.6"/>
    <s v="F"/>
    <n v="54"/>
    <d v="1987-11-01T00:00:00"/>
    <n v="32.695454953069508"/>
    <s v="Accountant III"/>
    <s v="Manufacturing"/>
    <s v="High Net Worth"/>
    <s v="N"/>
    <s v="Yes"/>
    <n v="20"/>
    <m/>
  </r>
  <r>
    <n v="710"/>
    <n v="5"/>
    <x v="1867"/>
    <d v="2017-07-29T00:00:00"/>
    <n v="154"/>
    <b v="0"/>
    <s v="Approved"/>
    <s v="Trek Bicycles"/>
    <s v="Mountain"/>
    <s v="low"/>
    <s v="medium"/>
    <n v="574.64"/>
    <n v="459.71"/>
    <d v="2007-08-04T00:00:00"/>
    <n v="114.93"/>
    <s v="M"/>
    <n v="24"/>
    <d v="1976-08-14T00:00:00"/>
    <n v="43.917372761288682"/>
    <s v="Systems Administrator III"/>
    <s v="Manufacturing"/>
    <s v="Affluent Customer"/>
    <s v="N"/>
    <s v="Yes"/>
    <n v="17"/>
    <m/>
  </r>
  <r>
    <n v="724"/>
    <n v="53"/>
    <x v="3212"/>
    <d v="2017-07-29T00:00:00"/>
    <n v="154"/>
    <b v="1"/>
    <s v="Approved"/>
    <s v="Giant Bicycles"/>
    <s v="Standard"/>
    <s v="high"/>
    <s v="medium"/>
    <n v="1274.93"/>
    <n v="764.96"/>
    <d v="2007-08-04T00:00:00"/>
    <n v="509.97"/>
    <s v="F"/>
    <n v="29"/>
    <d v="1978-12-19T00:00:00"/>
    <n v="41.569427555809234"/>
    <s v="Help Desk Operator"/>
    <s v="Health"/>
    <s v="High Net Worth"/>
    <s v="N"/>
    <s v="No"/>
    <n v="16"/>
    <m/>
  </r>
  <r>
    <n v="8510"/>
    <n v="19"/>
    <x v="3213"/>
    <d v="2017-12-01T00:00:00"/>
    <m/>
    <b v="1"/>
    <s v="Cancelled"/>
    <s v="OHM Cycles"/>
    <s v="Road"/>
    <s v="high"/>
    <s v="large"/>
    <n v="12.01"/>
    <n v="7.21"/>
    <n v="39880"/>
    <m/>
    <m/>
    <m/>
    <m/>
    <m/>
    <m/>
    <m/>
    <m/>
    <m/>
    <m/>
    <m/>
    <m/>
  </r>
  <r>
    <n v="1006"/>
    <n v="24"/>
    <x v="3051"/>
    <d v="2017-07-29T00:00:00"/>
    <n v="154"/>
    <b v="0"/>
    <s v="Approved"/>
    <s v="Solex"/>
    <s v="Road"/>
    <s v="medium"/>
    <s v="large"/>
    <n v="1777.8"/>
    <n v="820.78"/>
    <d v="2016-11-22T00:00:00"/>
    <n v="957.02"/>
    <s v="M"/>
    <n v="91"/>
    <d v="1959-02-21T00:00:00"/>
    <n v="61.407783720192796"/>
    <s v="VP Accounting"/>
    <s v="Financial Services"/>
    <s v="Mass Customer"/>
    <s v="N"/>
    <s v="Yes"/>
    <n v="6"/>
    <m/>
  </r>
  <r>
    <n v="1012"/>
    <n v="55"/>
    <x v="2818"/>
    <d v="2017-07-29T00:00:00"/>
    <n v="154"/>
    <b v="0"/>
    <s v="Approved"/>
    <s v="Trek Bicycles"/>
    <s v="Road"/>
    <s v="medium"/>
    <s v="large"/>
    <n v="1894.19"/>
    <n v="598.76"/>
    <d v="2003-07-21T00:00:00"/>
    <n v="1295.43"/>
    <s v="F"/>
    <n v="37"/>
    <d v="1978-01-10T00:00:00"/>
    <n v="42.509153583206491"/>
    <s v="Financial Advisor"/>
    <s v="Financial Services"/>
    <s v="Mass Customer"/>
    <s v="N"/>
    <s v="No"/>
    <n v="22"/>
    <m/>
  </r>
  <r>
    <n v="1216"/>
    <n v="61"/>
    <x v="2372"/>
    <d v="2017-07-29T00:00:00"/>
    <n v="154"/>
    <b v="1"/>
    <s v="Approved"/>
    <s v="Norco Bicycles"/>
    <s v="Standard"/>
    <s v="medium"/>
    <s v="small"/>
    <n v="586.45000000000005"/>
    <n v="521.94000000000005"/>
    <d v="1998-12-16T00:00:00"/>
    <n v="64.509999999999991"/>
    <s v="F"/>
    <n v="71"/>
    <d v="1978-02-01T00:00:00"/>
    <n v="42.448879610603754"/>
    <s v="Chemical Engineer"/>
    <s v="Manufacturing"/>
    <s v="High Net Worth"/>
    <s v="N"/>
    <s v="Yes"/>
    <n v="7"/>
    <m/>
  </r>
  <r>
    <n v="1217"/>
    <n v="16"/>
    <x v="2607"/>
    <d v="2017-07-29T00:00:00"/>
    <n v="154"/>
    <b v="1"/>
    <s v="Approved"/>
    <s v="Norco Bicycles"/>
    <s v="Standard"/>
    <s v="high"/>
    <s v="small"/>
    <n v="1661.92"/>
    <n v="1479.11"/>
    <d v="1994-09-09T00:00:00"/>
    <n v="182.81000000000017"/>
    <s v="M"/>
    <n v="87"/>
    <d v="1965-04-19T00:00:00"/>
    <n v="55.246139884576358"/>
    <s v="Geologist I"/>
    <s v="n/a"/>
    <s v="Mass Customer"/>
    <s v="N"/>
    <s v="No"/>
    <n v="17"/>
    <m/>
  </r>
  <r>
    <n v="1284"/>
    <n v="38"/>
    <x v="1976"/>
    <d v="2017-07-29T00:00:00"/>
    <n v="154"/>
    <b v="1"/>
    <s v="Approved"/>
    <s v="Solex"/>
    <s v="Standard"/>
    <s v="medium"/>
    <s v="medium"/>
    <n v="1577.53"/>
    <n v="826.51"/>
    <d v="2011-03-16T00:00:00"/>
    <n v="751.02"/>
    <s v="M"/>
    <n v="97"/>
    <d v="1976-12-07T00:00:00"/>
    <n v="43.602304268137999"/>
    <s v="Tax Accountant"/>
    <s v="Health"/>
    <s v="Mass Customer"/>
    <s v="N"/>
    <s v="Yes"/>
    <n v="16"/>
    <m/>
  </r>
  <r>
    <n v="1575"/>
    <n v="0"/>
    <x v="2633"/>
    <d v="2017-07-29T00:00:00"/>
    <n v="154"/>
    <b v="1"/>
    <s v="Approved"/>
    <s v="Norco Bicycles"/>
    <s v="Standard"/>
    <s v="medium"/>
    <s v="medium"/>
    <n v="360.4"/>
    <n v="270.3"/>
    <d v="2016-12-06T00:00:00"/>
    <n v="90.099999999999966"/>
    <s v="F"/>
    <n v="79"/>
    <d v="1957-03-04T00:00:00"/>
    <n v="63.377646733891424"/>
    <s v="Programmer Analyst I"/>
    <s v="n/a"/>
    <s v="High Net Worth"/>
    <s v="N"/>
    <s v="No"/>
    <n v="11"/>
    <m/>
  </r>
  <r>
    <n v="2005"/>
    <n v="42"/>
    <x v="2193"/>
    <d v="2017-07-29T00:00:00"/>
    <n v="154"/>
    <b v="1"/>
    <s v="Approved"/>
    <s v="OHM Cycles"/>
    <s v="Road"/>
    <s v="medium"/>
    <s v="small"/>
    <n v="1810"/>
    <n v="1610.9"/>
    <d v="2008-03-19T00:00:00"/>
    <n v="199.09999999999991"/>
    <s v="M"/>
    <n v="97"/>
    <d v="1972-05-10T00:00:00"/>
    <n v="48.183126185946222"/>
    <s v="Software Test Engineer III"/>
    <s v="Manufacturing"/>
    <s v="Mass Customer"/>
    <s v="N"/>
    <s v="No"/>
    <n v="5"/>
    <m/>
  </r>
  <r>
    <n v="2216"/>
    <n v="63"/>
    <x v="2323"/>
    <d v="2017-07-29T00:00:00"/>
    <n v="154"/>
    <b v="1"/>
    <s v="Approved"/>
    <s v="Solex"/>
    <s v="Standard"/>
    <s v="medium"/>
    <s v="medium"/>
    <n v="1483.2"/>
    <n v="99.59"/>
    <d v="2010-11-05T00:00:00"/>
    <n v="1383.6100000000001"/>
    <s v="F"/>
    <n v="51"/>
    <d v="1984-12-08T00:00:00"/>
    <n v="35.594085090055806"/>
    <n v="0"/>
    <s v="Argiculture"/>
    <s v="Mass Customer"/>
    <s v="N"/>
    <s v="Yes"/>
    <n v="9"/>
    <m/>
  </r>
  <r>
    <n v="2314"/>
    <n v="0"/>
    <x v="2611"/>
    <d v="2017-07-29T00:00:00"/>
    <n v="154"/>
    <b v="0"/>
    <s v="Approved"/>
    <s v="OHM Cycles"/>
    <s v="Standard"/>
    <s v="low"/>
    <s v="medium"/>
    <n v="71.16"/>
    <n v="56.93"/>
    <d v="2005-10-22T00:00:00"/>
    <n v="14.229999999999997"/>
    <s v="M"/>
    <n v="27"/>
    <d v="1992-04-16T00:00:00"/>
    <n v="28.235180980466765"/>
    <n v="0"/>
    <s v="Argiculture"/>
    <s v="High Net Worth"/>
    <s v="N"/>
    <s v="Yes"/>
    <n v="4"/>
    <m/>
  </r>
  <r>
    <n v="2657"/>
    <n v="66"/>
    <x v="2410"/>
    <d v="2017-07-29T00:00:00"/>
    <n v="154"/>
    <b v="0"/>
    <s v="Approved"/>
    <s v="Giant Bicycles"/>
    <s v="Road"/>
    <s v="low"/>
    <s v="small"/>
    <n v="590.26"/>
    <n v="525.33000000000004"/>
    <d v="2010-11-05T00:00:00"/>
    <n v="64.92999999999995"/>
    <s v="M"/>
    <n v="59"/>
    <d v="1978-01-19T00:00:00"/>
    <n v="42.484496048959919"/>
    <s v="Dental Hygienist"/>
    <s v="Health"/>
    <s v="Affluent Customer"/>
    <s v="N"/>
    <s v="No"/>
    <n v="17"/>
    <m/>
  </r>
  <r>
    <n v="3145"/>
    <n v="57"/>
    <x v="3151"/>
    <d v="2017-07-29T00:00:00"/>
    <n v="154"/>
    <b v="1"/>
    <s v="Approved"/>
    <s v="WeareA2B"/>
    <s v="Touring"/>
    <s v="medium"/>
    <s v="large"/>
    <n v="1890.39"/>
    <n v="260.14"/>
    <d v="2011-08-24T00:00:00"/>
    <n v="1630.25"/>
    <s v="F"/>
    <n v="24"/>
    <d v="1965-11-27T00:00:00"/>
    <n v="54.637920706494164"/>
    <n v="0"/>
    <s v="Retail"/>
    <s v="Mass Customer"/>
    <s v="N"/>
    <s v="Yes"/>
    <n v="15"/>
    <m/>
  </r>
  <r>
    <n v="3544"/>
    <n v="30"/>
    <x v="1752"/>
    <d v="2017-07-29T00:00:00"/>
    <n v="154"/>
    <b v="0"/>
    <s v="Approved"/>
    <s v="Solex"/>
    <s v="Standard"/>
    <s v="high"/>
    <s v="medium"/>
    <n v="748.17"/>
    <n v="448.9"/>
    <d v="1991-11-10T00:00:00"/>
    <n v="299.27"/>
    <s v="F"/>
    <n v="45"/>
    <d v="1968-08-06T00:00:00"/>
    <n v="51.944770021562654"/>
    <s v="Social Worker"/>
    <s v="Health"/>
    <s v="Affluent Customer"/>
    <s v="N"/>
    <s v="No"/>
    <n v="4"/>
    <m/>
  </r>
  <r>
    <n v="4281"/>
    <n v="76"/>
    <x v="3214"/>
    <d v="2017-07-29T00:00:00"/>
    <n v="154"/>
    <b v="1"/>
    <s v="Approved"/>
    <s v="WeareA2B"/>
    <s v="Road"/>
    <s v="low"/>
    <s v="small"/>
    <n v="1172.78"/>
    <n v="1043.77"/>
    <d v="2002-10-10T00:00:00"/>
    <n v="129.01"/>
    <s v="F"/>
    <n v="61"/>
    <d v="1963-03-18T00:00:00"/>
    <n v="57.336550843480467"/>
    <s v="Clinical Specialist"/>
    <s v="Health"/>
    <s v="High Net Worth"/>
    <s v="N"/>
    <s v="No"/>
    <n v="5"/>
    <m/>
  </r>
  <r>
    <n v="4346"/>
    <n v="0"/>
    <x v="2120"/>
    <d v="2017-07-29T00:00:00"/>
    <n v="154"/>
    <b v="1"/>
    <s v="Approved"/>
    <s v="OHM Cycles"/>
    <s v="Standard"/>
    <s v="medium"/>
    <s v="medium"/>
    <n v="235.63"/>
    <n v="125.07"/>
    <d v="2003-01-05T00:00:00"/>
    <n v="110.56"/>
    <s v="M"/>
    <n v="12"/>
    <d v="1964-07-13T00:00:00"/>
    <n v="56.013263172247591"/>
    <n v="0"/>
    <s v="Manufacturing"/>
    <s v="High Net Worth"/>
    <s v="N"/>
    <s v="Yes"/>
    <n v="15"/>
    <m/>
  </r>
  <r>
    <n v="4580"/>
    <n v="97"/>
    <x v="696"/>
    <d v="2017-07-29T00:00:00"/>
    <n v="154"/>
    <b v="0"/>
    <s v="Approved"/>
    <s v="OHM Cycles"/>
    <s v="Road"/>
    <s v="medium"/>
    <s v="medium"/>
    <n v="742.54"/>
    <n v="667.4"/>
    <d v="1991-11-07T00:00:00"/>
    <n v="75.139999999999986"/>
    <s v="F"/>
    <n v="23"/>
    <d v="1974-11-08T00:00:00"/>
    <n v="45.684496048959915"/>
    <s v="Statistician III"/>
    <s v="Manufacturing"/>
    <s v="High Net Worth"/>
    <s v="N"/>
    <s v="No"/>
    <n v="20"/>
    <m/>
  </r>
  <r>
    <n v="4928"/>
    <n v="33"/>
    <x v="862"/>
    <d v="2017-07-29T00:00:00"/>
    <n v="154"/>
    <b v="0"/>
    <s v="Approved"/>
    <s v="Giant Bicycles"/>
    <s v="Standard"/>
    <s v="medium"/>
    <s v="small"/>
    <n v="1311.44"/>
    <n v="1167.18"/>
    <d v="2006-02-02T00:00:00"/>
    <n v="144.26"/>
    <s v="U"/>
    <n v="35"/>
    <d v="1899-12-30T00:00:00"/>
    <n v="0"/>
    <s v="Internal Auditor"/>
    <s v="IT"/>
    <s v="Mass Customer"/>
    <s v="N"/>
    <s v="Yes"/>
    <n v="0"/>
    <m/>
  </r>
  <r>
    <n v="8527"/>
    <n v="0"/>
    <x v="719"/>
    <d v="2017-03-26T00:00:00"/>
    <m/>
    <b v="1"/>
    <s v="Approved"/>
    <m/>
    <m/>
    <m/>
    <m/>
    <n v="1107.08"/>
    <m/>
    <m/>
    <m/>
    <m/>
    <m/>
    <m/>
    <m/>
    <m/>
    <m/>
    <m/>
    <m/>
    <m/>
    <m/>
    <m/>
  </r>
  <r>
    <n v="5590"/>
    <n v="29"/>
    <x v="3104"/>
    <d v="2017-07-29T00:00:00"/>
    <n v="154"/>
    <b v="0"/>
    <s v="Approved"/>
    <s v="Norco Bicycles"/>
    <s v="Road"/>
    <s v="medium"/>
    <s v="medium"/>
    <n v="543.39"/>
    <n v="407.54"/>
    <d v="1994-08-10T00:00:00"/>
    <n v="135.84999999999997"/>
    <s v="U"/>
    <n v="8"/>
    <d v="1899-12-30T00:00:00"/>
    <n v="0"/>
    <s v="General Manager"/>
    <s v="IT"/>
    <s v="Affluent Customer"/>
    <s v="N"/>
    <s v="Yes"/>
    <n v="0"/>
    <m/>
  </r>
  <r>
    <n v="6491"/>
    <n v="20"/>
    <x v="2264"/>
    <d v="2017-07-29T00:00:00"/>
    <n v="154"/>
    <b v="0"/>
    <s v="Approved"/>
    <s v="Trek Bicycles"/>
    <s v="Standard"/>
    <s v="medium"/>
    <s v="small"/>
    <n v="1775.81"/>
    <n v="1580.47"/>
    <d v="1996-11-09T00:00:00"/>
    <n v="195.33999999999992"/>
    <s v="M"/>
    <n v="14"/>
    <d v="1976-09-28T00:00:00"/>
    <n v="43.794085090055809"/>
    <s v="General Manager"/>
    <s v="n/a"/>
    <s v="Mass Customer"/>
    <s v="N"/>
    <s v="Yes"/>
    <n v="7"/>
    <m/>
  </r>
  <r>
    <n v="6578"/>
    <n v="63"/>
    <x v="503"/>
    <d v="2017-07-29T00:00:00"/>
    <n v="154"/>
    <b v="0"/>
    <s v="Approved"/>
    <s v="Solex"/>
    <s v="Standard"/>
    <s v="medium"/>
    <s v="medium"/>
    <n v="1483.2"/>
    <n v="99.59"/>
    <d v="2015-05-21T00:00:00"/>
    <n v="1383.6100000000001"/>
    <s v="F"/>
    <n v="66"/>
    <d v="1995-02-14T00:00:00"/>
    <n v="25.402304268138"/>
    <s v="GIS Technical Architect"/>
    <s v="n/a"/>
    <s v="Affluent Customer"/>
    <s v="N"/>
    <s v="Yes"/>
    <n v="1"/>
    <m/>
  </r>
  <r>
    <n v="6759"/>
    <n v="3"/>
    <x v="257"/>
    <d v="2017-07-29T00:00:00"/>
    <n v="154"/>
    <b v="0"/>
    <s v="Approved"/>
    <s v="Trek Bicycles"/>
    <s v="Standard"/>
    <s v="medium"/>
    <s v="large"/>
    <n v="2091.4699999999998"/>
    <n v="388.92"/>
    <d v="2012-09-15T00:00:00"/>
    <n v="1702.5499999999997"/>
    <s v="M"/>
    <n v="7"/>
    <d v="1978-05-28T00:00:00"/>
    <n v="42.131071391425671"/>
    <n v="0"/>
    <s v="Financial Services"/>
    <s v="Affluent Customer"/>
    <s v="N"/>
    <s v="Yes"/>
    <n v="11"/>
    <m/>
  </r>
  <r>
    <n v="6954"/>
    <n v="65"/>
    <x v="1809"/>
    <d v="2017-07-29T00:00:00"/>
    <n v="154"/>
    <b v="1"/>
    <s v="Approved"/>
    <s v="WeareA2B"/>
    <s v="Standard"/>
    <s v="medium"/>
    <s v="medium"/>
    <n v="1807.45"/>
    <n v="778.69"/>
    <d v="1995-10-24T00:00:00"/>
    <n v="1028.76"/>
    <s v="M"/>
    <n v="78"/>
    <d v="2001-05-05T00:00:00"/>
    <n v="19.177646733891425"/>
    <n v="0"/>
    <s v="Health"/>
    <s v="Mass Customer"/>
    <s v="N"/>
    <s v="Yes"/>
    <n v="1"/>
    <m/>
  </r>
  <r>
    <n v="7183"/>
    <n v="42"/>
    <x v="1972"/>
    <d v="2017-07-29T00:00:00"/>
    <n v="154"/>
    <b v="1"/>
    <s v="Approved"/>
    <s v="OHM Cycles"/>
    <s v="Road"/>
    <s v="medium"/>
    <s v="small"/>
    <n v="1810"/>
    <n v="1610.9"/>
    <d v="2008-03-19T00:00:00"/>
    <n v="199.09999999999991"/>
    <s v="M"/>
    <n v="89"/>
    <d v="1969-02-01T00:00:00"/>
    <n v="51.454359062658547"/>
    <s v="Software Test Engineer II"/>
    <s v="Manufacturing"/>
    <s v="Mass Customer"/>
    <s v="N"/>
    <s v="No"/>
    <n v="8"/>
    <m/>
  </r>
  <r>
    <n v="7933"/>
    <n v="13"/>
    <x v="641"/>
    <d v="2017-07-29T00:00:00"/>
    <n v="154"/>
    <b v="0"/>
    <s v="Approved"/>
    <s v="Solex"/>
    <s v="Standard"/>
    <s v="medium"/>
    <s v="medium"/>
    <n v="1577.53"/>
    <n v="826.51"/>
    <d v="1993-04-12T00:00:00"/>
    <n v="751.02"/>
    <s v="M"/>
    <n v="21"/>
    <d v="1981-08-06T00:00:00"/>
    <n v="38.936550843480468"/>
    <s v="Occupational Therapist"/>
    <s v="Health"/>
    <s v="High Net Worth"/>
    <s v="N"/>
    <s v="Yes"/>
    <n v="9"/>
    <m/>
  </r>
  <r>
    <n v="8056"/>
    <n v="93"/>
    <x v="1378"/>
    <d v="2017-07-29T00:00:00"/>
    <n v="154"/>
    <b v="0"/>
    <s v="Approved"/>
    <s v="OHM Cycles"/>
    <s v="Standard"/>
    <s v="high"/>
    <s v="medium"/>
    <n v="1458.17"/>
    <n v="874.9"/>
    <d v="1997-05-10T00:00:00"/>
    <n v="583.2700000000001"/>
    <s v="F"/>
    <n v="76"/>
    <d v="1978-01-30T00:00:00"/>
    <n v="42.454359062658547"/>
    <s v="Financial Advisor"/>
    <s v="Financial Services"/>
    <s v="High Net Worth"/>
    <s v="N"/>
    <s v="Yes"/>
    <n v="20"/>
    <m/>
  </r>
  <r>
    <n v="8515"/>
    <n v="63"/>
    <x v="3086"/>
    <d v="2017-07-29T00:00:00"/>
    <n v="154"/>
    <b v="1"/>
    <s v="Approved"/>
    <s v="WeareA2B"/>
    <s v="Standard"/>
    <s v="medium"/>
    <s v="medium"/>
    <n v="1992.93"/>
    <n v="762.63"/>
    <d v="1991-08-05T00:00:00"/>
    <n v="1230.3000000000002"/>
    <s v="M"/>
    <n v="38"/>
    <d v="1986-04-11T00:00:00"/>
    <n v="34.254359062658544"/>
    <s v="Financial Analyst"/>
    <s v="Financial Services"/>
    <s v="High Net Worth"/>
    <s v="N"/>
    <s v="Yes"/>
    <n v="9"/>
    <m/>
  </r>
  <r>
    <n v="9095"/>
    <n v="30"/>
    <x v="3215"/>
    <d v="2017-07-29T00:00:00"/>
    <n v="154"/>
    <b v="1"/>
    <s v="Approved"/>
    <s v="Solex"/>
    <s v="Standard"/>
    <s v="high"/>
    <s v="medium"/>
    <n v="748.17"/>
    <n v="448.9"/>
    <d v="2002-03-22T00:00:00"/>
    <n v="299.27"/>
    <s v="U"/>
    <n v="9"/>
    <d v="1899-12-30T00:00:00"/>
    <n v="0"/>
    <s v="Social Worker"/>
    <s v="Health"/>
    <s v="Mass Customer"/>
    <s v="N"/>
    <s v="Yes"/>
    <n v="0"/>
    <m/>
  </r>
  <r>
    <n v="9824"/>
    <n v="92"/>
    <x v="1855"/>
    <d v="2017-07-29T00:00:00"/>
    <n v="154"/>
    <b v="1"/>
    <s v="Approved"/>
    <s v="WeareA2B"/>
    <s v="Standard"/>
    <s v="medium"/>
    <s v="small"/>
    <n v="1415.01"/>
    <n v="1259.3599999999999"/>
    <d v="2013-06-09T00:00:00"/>
    <n v="155.65000000000009"/>
    <s v="M"/>
    <n v="42"/>
    <d v="1997-03-11T00:00:00"/>
    <n v="23.33107139142567"/>
    <s v="Associate Professor"/>
    <s v="Financial Services"/>
    <s v="Mass Customer"/>
    <s v="N"/>
    <s v="Yes"/>
    <n v="4"/>
    <m/>
  </r>
  <r>
    <n v="9948"/>
    <n v="37"/>
    <x v="2194"/>
    <d v="2017-07-29T00:00:00"/>
    <n v="154"/>
    <b v="0"/>
    <s v="Approved"/>
    <s v="OHM Cycles"/>
    <s v="Standard"/>
    <s v="low"/>
    <s v="medium"/>
    <n v="1793.43"/>
    <n v="248.82"/>
    <d v="1993-04-12T00:00:00"/>
    <n v="1544.6100000000001"/>
    <s v="F"/>
    <n v="37"/>
    <d v="2001-10-16T00:00:00"/>
    <n v="18.728331665398272"/>
    <s v="Data Coordiator"/>
    <s v="Financial Services"/>
    <s v="Mass Customer"/>
    <s v="N"/>
    <s v="Yes"/>
    <n v="1"/>
    <m/>
  </r>
  <r>
    <n v="10566"/>
    <n v="3"/>
    <x v="2098"/>
    <d v="2017-07-29T00:00:00"/>
    <n v="154"/>
    <b v="0"/>
    <s v="Approved"/>
    <s v="Trek Bicycles"/>
    <s v="Standard"/>
    <s v="medium"/>
    <s v="large"/>
    <n v="2091.4699999999998"/>
    <n v="388.92"/>
    <d v="2008-03-19T00:00:00"/>
    <n v="1702.5499999999997"/>
    <s v="M"/>
    <n v="84"/>
    <d v="1980-09-23T00:00:00"/>
    <n v="39.805043994165395"/>
    <s v="Analog Circuit Design manager"/>
    <s v="n/a"/>
    <s v="Mass Customer"/>
    <s v="N"/>
    <s v="No"/>
    <n v="11"/>
    <m/>
  </r>
  <r>
    <n v="11880"/>
    <n v="18"/>
    <x v="2740"/>
    <d v="2017-07-29T00:00:00"/>
    <n v="154"/>
    <b v="0"/>
    <s v="Approved"/>
    <s v="Solex"/>
    <s v="Standard"/>
    <s v="medium"/>
    <s v="medium"/>
    <n v="575.27"/>
    <n v="431.45"/>
    <d v="2009-03-08T00:00:00"/>
    <n v="143.82"/>
    <s v="U"/>
    <n v="24"/>
    <d v="1899-12-30T00:00:00"/>
    <n v="0"/>
    <s v="Financial Analyst"/>
    <s v="Financial Services"/>
    <s v="Affluent Customer"/>
    <s v="N"/>
    <s v="Yes"/>
    <n v="0"/>
    <m/>
  </r>
  <r>
    <n v="12209"/>
    <n v="91"/>
    <x v="659"/>
    <d v="2017-07-29T00:00:00"/>
    <n v="154"/>
    <b v="0"/>
    <s v="Approved"/>
    <s v="WeareA2B"/>
    <s v="Standard"/>
    <s v="low"/>
    <s v="medium"/>
    <n v="642.30999999999995"/>
    <n v="513.85"/>
    <d v="2014-10-10T00:00:00"/>
    <n v="128.45999999999992"/>
    <s v="F"/>
    <n v="9"/>
    <d v="1975-01-27T00:00:00"/>
    <n v="45.465317966768133"/>
    <s v="VP Quality Control"/>
    <s v="Financial Services"/>
    <s v="High Net Worth"/>
    <s v="N"/>
    <s v="No"/>
    <n v="18"/>
    <m/>
  </r>
  <r>
    <n v="12561"/>
    <n v="73"/>
    <x v="643"/>
    <d v="2017-07-29T00:00:00"/>
    <n v="154"/>
    <b v="0"/>
    <s v="Approved"/>
    <s v="Solex"/>
    <s v="Standard"/>
    <s v="medium"/>
    <s v="medium"/>
    <n v="1945.43"/>
    <n v="333.18"/>
    <d v="2002-08-31T00:00:00"/>
    <n v="1612.25"/>
    <s v="M"/>
    <n v="98"/>
    <d v="1971-04-20T00:00:00"/>
    <n v="49.240660432521558"/>
    <s v="Budget/Accounting Analyst IV"/>
    <s v="Property"/>
    <s v="Mass Customer"/>
    <s v="N"/>
    <s v="No"/>
    <n v="7"/>
    <m/>
  </r>
  <r>
    <n v="13104"/>
    <n v="100"/>
    <x v="2606"/>
    <d v="2017-07-29T00:00:00"/>
    <n v="154"/>
    <b v="0"/>
    <s v="Approved"/>
    <s v="Norco Bicycles"/>
    <s v="Road"/>
    <s v="medium"/>
    <s v="medium"/>
    <n v="1036.5899999999999"/>
    <n v="206.35"/>
    <d v="1991-05-06T00:00:00"/>
    <n v="830.2399999999999"/>
    <s v="F"/>
    <n v="70"/>
    <d v="1976-08-06T00:00:00"/>
    <n v="43.939290569507861"/>
    <n v="0"/>
    <s v="Financial Services"/>
    <s v="Affluent Customer"/>
    <s v="N"/>
    <s v="No"/>
    <n v="17"/>
    <m/>
  </r>
  <r>
    <n v="13161"/>
    <n v="54"/>
    <x v="4"/>
    <d v="2017-07-29T00:00:00"/>
    <n v="154"/>
    <b v="0"/>
    <s v="Approved"/>
    <s v="WeareA2B"/>
    <s v="Standard"/>
    <s v="medium"/>
    <s v="medium"/>
    <n v="1807.45"/>
    <n v="778.69"/>
    <d v="2015-05-21T00:00:00"/>
    <n v="1028.76"/>
    <s v="F"/>
    <n v="11"/>
    <d v="1997-12-14T00:00:00"/>
    <n v="22.569427555809231"/>
    <s v="Electrical Engineer"/>
    <s v="Manufacturing"/>
    <s v="High Net Worth"/>
    <s v="N"/>
    <s v="No"/>
    <n v="3"/>
    <m/>
  </r>
  <r>
    <n v="13741"/>
    <n v="12"/>
    <x v="2291"/>
    <d v="2017-07-29T00:00:00"/>
    <n v="154"/>
    <b v="0"/>
    <s v="Approved"/>
    <s v="Giant Bicycles"/>
    <s v="Standard"/>
    <s v="medium"/>
    <s v="large"/>
    <n v="1765.3"/>
    <n v="709.48"/>
    <d v="2015-08-02T00:00:00"/>
    <n v="1055.82"/>
    <s v="M"/>
    <n v="17"/>
    <d v="1978-06-17T00:00:00"/>
    <n v="42.076276870877727"/>
    <s v="Paralegal"/>
    <s v="Financial Services"/>
    <s v="High Net Worth"/>
    <s v="N"/>
    <s v="Yes"/>
    <n v="7"/>
    <m/>
  </r>
  <r>
    <n v="13884"/>
    <n v="69"/>
    <x v="189"/>
    <d v="2017-07-29T00:00:00"/>
    <n v="154"/>
    <b v="1"/>
    <s v="Approved"/>
    <s v="Giant Bicycles"/>
    <s v="Road"/>
    <s v="medium"/>
    <s v="medium"/>
    <n v="792.9"/>
    <n v="594.67999999999995"/>
    <d v="1992-10-02T00:00:00"/>
    <n v="198.22000000000003"/>
    <s v="M"/>
    <n v="70"/>
    <d v="1963-01-17T00:00:00"/>
    <n v="57.500934405124298"/>
    <s v="Budget/Accounting Analyst IV"/>
    <s v="n/a"/>
    <s v="Affluent Customer"/>
    <s v="N"/>
    <s v="Yes"/>
    <n v="14"/>
    <m/>
  </r>
  <r>
    <n v="14030"/>
    <n v="47"/>
    <x v="1912"/>
    <d v="2017-07-29T00:00:00"/>
    <n v="154"/>
    <b v="1"/>
    <s v="Approved"/>
    <s v="Trek Bicycles"/>
    <s v="Road"/>
    <s v="low"/>
    <s v="small"/>
    <n v="1720.7"/>
    <n v="1531.42"/>
    <d v="2006-10-01T00:00:00"/>
    <n v="189.27999999999997"/>
    <s v="F"/>
    <n v="83"/>
    <d v="1970-11-01T00:00:00"/>
    <n v="49.706413857179093"/>
    <s v="Account Executive"/>
    <s v="Property"/>
    <s v="Mass Customer"/>
    <s v="N"/>
    <s v="No"/>
    <n v="19"/>
    <m/>
  </r>
  <r>
    <n v="14258"/>
    <n v="19"/>
    <x v="2515"/>
    <d v="2017-07-29T00:00:00"/>
    <n v="154"/>
    <b v="1"/>
    <s v="Approved"/>
    <s v="OHM Cycles"/>
    <s v="Road"/>
    <s v="high"/>
    <s v="large"/>
    <n v="12.01"/>
    <n v="7.21"/>
    <d v="2009-03-08T00:00:00"/>
    <n v="4.8"/>
    <s v="F"/>
    <n v="80"/>
    <d v="2001-04-28T00:00:00"/>
    <n v="19.196824816083204"/>
    <s v="Chemical Engineer"/>
    <s v="Manufacturing"/>
    <s v="Mass Customer"/>
    <s v="N"/>
    <s v="No"/>
    <n v="1"/>
    <m/>
  </r>
  <r>
    <n v="14465"/>
    <n v="35"/>
    <x v="3082"/>
    <d v="2017-07-29T00:00:00"/>
    <n v="154"/>
    <b v="1"/>
    <s v="Approved"/>
    <s v="Giant Bicycles"/>
    <s v="Standard"/>
    <s v="medium"/>
    <s v="medium"/>
    <n v="1403.5"/>
    <n v="954.82"/>
    <d v="2012-09-15T00:00:00"/>
    <n v="448.67999999999995"/>
    <s v="F"/>
    <n v="70"/>
    <d v="1981-09-19T00:00:00"/>
    <n v="38.816002898274988"/>
    <n v="0"/>
    <s v="Financial Services"/>
    <s v="High Net Worth"/>
    <s v="N"/>
    <s v="Yes"/>
    <n v="4"/>
    <m/>
  </r>
  <r>
    <n v="14475"/>
    <n v="19"/>
    <x v="1025"/>
    <d v="2017-07-29T00:00:00"/>
    <n v="154"/>
    <b v="0"/>
    <s v="Approved"/>
    <s v="OHM Cycles"/>
    <s v="Road"/>
    <s v="high"/>
    <s v="large"/>
    <n v="12.01"/>
    <n v="7.21"/>
    <d v="2009-03-08T00:00:00"/>
    <n v="4.8"/>
    <s v="M"/>
    <n v="48"/>
    <d v="1986-09-09T00:00:00"/>
    <n v="33.84066043252156"/>
    <s v="Electrical Engineer"/>
    <s v="Manufacturing"/>
    <s v="Mass Customer"/>
    <s v="N"/>
    <s v="No"/>
    <n v="18"/>
    <m/>
  </r>
  <r>
    <n v="14791"/>
    <n v="73"/>
    <x v="2925"/>
    <d v="2017-07-29T00:00:00"/>
    <n v="154"/>
    <b v="1"/>
    <s v="Approved"/>
    <s v="Solex"/>
    <s v="Standard"/>
    <s v="medium"/>
    <s v="medium"/>
    <n v="1945.43"/>
    <n v="333.18"/>
    <d v="1997-01-25T00:00:00"/>
    <n v="1612.25"/>
    <s v="M"/>
    <n v="94"/>
    <d v="1979-09-17T00:00:00"/>
    <n v="40.824222076357174"/>
    <s v="Legal Assistant"/>
    <s v="Property"/>
    <s v="Affluent Customer"/>
    <s v="N"/>
    <s v="Yes"/>
    <n v="15"/>
    <m/>
  </r>
  <r>
    <n v="15003"/>
    <n v="67"/>
    <x v="998"/>
    <d v="2017-07-29T00:00:00"/>
    <n v="154"/>
    <b v="0"/>
    <s v="Approved"/>
    <s v="Norco Bicycles"/>
    <s v="Road"/>
    <s v="medium"/>
    <s v="medium"/>
    <n v="544.04999999999995"/>
    <n v="376.84"/>
    <d v="2016-12-06T00:00:00"/>
    <n v="167.20999999999998"/>
    <s v="U"/>
    <n v="14"/>
    <d v="1899-12-30T00:00:00"/>
    <n v="0"/>
    <s v="Executive Secretary"/>
    <s v="IT"/>
    <s v="Mass Customer"/>
    <s v="N"/>
    <s v="Yes"/>
    <n v="0"/>
    <m/>
  </r>
  <r>
    <n v="15396"/>
    <n v="0"/>
    <x v="2190"/>
    <d v="2017-07-29T00:00:00"/>
    <n v="154"/>
    <b v="0"/>
    <s v="Approved"/>
    <s v="OHM Cycles"/>
    <s v="Standard"/>
    <s v="high"/>
    <s v="medium"/>
    <n v="227.88"/>
    <n v="136.72999999999999"/>
    <d v="2003-02-07T00:00:00"/>
    <n v="91.15"/>
    <s v="M"/>
    <n v="41"/>
    <d v="1955-01-09T00:00:00"/>
    <n v="65.528331665398269"/>
    <s v="Speech Pathologist"/>
    <s v="Manufacturing"/>
    <s v="High Net Worth"/>
    <s v="N"/>
    <s v="Yes"/>
    <n v="14"/>
    <m/>
  </r>
  <r>
    <n v="15477"/>
    <n v="46"/>
    <x v="1045"/>
    <d v="2017-07-29T00:00:00"/>
    <n v="154"/>
    <b v="1"/>
    <s v="Approved"/>
    <s v="Solex"/>
    <s v="Standard"/>
    <s v="low"/>
    <s v="medium"/>
    <n v="1289.8499999999999"/>
    <n v="74.510000000000005"/>
    <d v="2003-02-16T00:00:00"/>
    <n v="1215.3399999999999"/>
    <s v="M"/>
    <n v="2"/>
    <d v="1971-07-08T00:00:00"/>
    <n v="49.024222076357177"/>
    <s v="Librarian"/>
    <s v="Entertainment"/>
    <s v="Mass Customer"/>
    <s v="N"/>
    <s v="Yes"/>
    <n v="18"/>
    <m/>
  </r>
  <r>
    <n v="15824"/>
    <n v="0"/>
    <x v="3216"/>
    <d v="2017-07-29T00:00:00"/>
    <n v="154"/>
    <b v="1"/>
    <s v="Approved"/>
    <s v="Trek Bicycles"/>
    <s v="Standard"/>
    <s v="medium"/>
    <s v="medium"/>
    <n v="499.53"/>
    <n v="388.72"/>
    <d v="1994-07-12T00:00:00"/>
    <n v="110.80999999999995"/>
    <s v="M"/>
    <n v="59"/>
    <d v="1965-02-19T00:00:00"/>
    <n v="55.407783720192796"/>
    <s v="Recruiter"/>
    <s v="Argiculture"/>
    <s v="High Net Worth"/>
    <s v="N"/>
    <s v="Yes"/>
    <n v="5"/>
    <m/>
  </r>
  <r>
    <n v="16133"/>
    <n v="79"/>
    <x v="50"/>
    <d v="2017-07-29T00:00:00"/>
    <n v="154"/>
    <b v="0"/>
    <s v="Approved"/>
    <s v="Norco Bicycles"/>
    <s v="Standard"/>
    <s v="medium"/>
    <s v="medium"/>
    <n v="1555.58"/>
    <n v="818.01"/>
    <d v="2003-09-09T00:00:00"/>
    <n v="737.56999999999994"/>
    <s v="F"/>
    <n v="53"/>
    <d v="1974-11-15T00:00:00"/>
    <n v="45.665317966768136"/>
    <s v="Accounting Assistant III"/>
    <s v="Health"/>
    <s v="Mass Customer"/>
    <s v="N"/>
    <s v="No"/>
    <n v="11"/>
    <m/>
  </r>
  <r>
    <n v="18079"/>
    <n v="42"/>
    <x v="131"/>
    <d v="2017-07-29T00:00:00"/>
    <n v="154"/>
    <b v="0"/>
    <s v="Approved"/>
    <s v="OHM Cycles"/>
    <s v="Road"/>
    <s v="medium"/>
    <s v="small"/>
    <n v="1810"/>
    <n v="1610.9"/>
    <d v="2008-03-19T00:00:00"/>
    <n v="199.09999999999991"/>
    <s v="F"/>
    <n v="96"/>
    <d v="1986-04-16T00:00:00"/>
    <n v="34.240660432521558"/>
    <s v="Senior Developer"/>
    <s v="n/a"/>
    <s v="Affluent Customer"/>
    <s v="N"/>
    <s v="No"/>
    <n v="3"/>
    <m/>
  </r>
  <r>
    <n v="18101"/>
    <n v="77"/>
    <x v="2680"/>
    <d v="2017-07-29T00:00:00"/>
    <n v="154"/>
    <b v="1"/>
    <s v="Approved"/>
    <s v="Norco Bicycles"/>
    <s v="Road"/>
    <s v="medium"/>
    <s v="large"/>
    <n v="1240.31"/>
    <n v="795.1"/>
    <d v="2011-01-10T00:00:00"/>
    <n v="445.20999999999992"/>
    <s v="M"/>
    <n v="44"/>
    <d v="1976-01-13T00:00:00"/>
    <n v="44.503674131151698"/>
    <s v="Research Assistant II"/>
    <s v="Manufacturing"/>
    <s v="Mass Customer"/>
    <s v="N"/>
    <s v="Yes"/>
    <n v="13"/>
    <m/>
  </r>
  <r>
    <n v="18391"/>
    <n v="3"/>
    <x v="1522"/>
    <d v="2017-07-29T00:00:00"/>
    <n v="154"/>
    <b v="1"/>
    <s v="Approved"/>
    <s v="Trek Bicycles"/>
    <s v="Standard"/>
    <s v="medium"/>
    <s v="large"/>
    <n v="2091.4699999999998"/>
    <n v="388.92"/>
    <d v="2006-11-10T00:00:00"/>
    <n v="1702.5499999999997"/>
    <s v="F"/>
    <n v="80"/>
    <d v="1981-02-24T00:00:00"/>
    <n v="39.383126185946217"/>
    <s v="Information Systems Manager"/>
    <s v="Health"/>
    <s v="Mass Customer"/>
    <s v="N"/>
    <s v="Yes"/>
    <n v="12"/>
    <m/>
  </r>
  <r>
    <n v="18473"/>
    <n v="67"/>
    <x v="2398"/>
    <d v="2017-07-29T00:00:00"/>
    <n v="154"/>
    <b v="0"/>
    <s v="Approved"/>
    <s v="Norco Bicycles"/>
    <s v="Road"/>
    <s v="medium"/>
    <s v="medium"/>
    <n v="544.04999999999995"/>
    <n v="376.84"/>
    <d v="2005-10-22T00:00:00"/>
    <n v="167.20999999999998"/>
    <s v="F"/>
    <n v="98"/>
    <d v="1993-01-22T00:00:00"/>
    <n v="27.465317966768136"/>
    <s v="Chemical Engineer"/>
    <s v="Manufacturing"/>
    <s v="Mass Customer"/>
    <s v="N"/>
    <s v="No"/>
    <n v="10"/>
    <m/>
  </r>
  <r>
    <n v="19335"/>
    <n v="69"/>
    <x v="612"/>
    <d v="2017-07-29T00:00:00"/>
    <n v="154"/>
    <b v="0"/>
    <s v="Approved"/>
    <s v="Giant Bicycles"/>
    <s v="Road"/>
    <s v="medium"/>
    <s v="medium"/>
    <n v="792.9"/>
    <n v="594.67999999999995"/>
    <d v="1992-10-02T00:00:00"/>
    <n v="198.22000000000003"/>
    <s v="F"/>
    <n v="73"/>
    <d v="1985-05-04T00:00:00"/>
    <n v="35.191345364028408"/>
    <s v="Statistician II"/>
    <s v="Retail"/>
    <s v="Mass Customer"/>
    <s v="N"/>
    <s v="No"/>
    <n v="10"/>
    <m/>
  </r>
  <r>
    <n v="19593"/>
    <n v="9"/>
    <x v="1604"/>
    <d v="2017-07-29T00:00:00"/>
    <n v="154"/>
    <b v="0"/>
    <s v="Approved"/>
    <s v="OHM Cycles"/>
    <s v="Road"/>
    <s v="medium"/>
    <s v="medium"/>
    <n v="742.54"/>
    <n v="667.4"/>
    <d v="2005-12-07T00:00:00"/>
    <n v="75.139999999999986"/>
    <s v="M"/>
    <n v="29"/>
    <d v="1954-08-25T00:00:00"/>
    <n v="65.903674131151703"/>
    <n v="0"/>
    <s v="Financial Services"/>
    <s v="Affluent Customer"/>
    <s v="N"/>
    <s v="Yes"/>
    <n v="5"/>
    <m/>
  </r>
  <r>
    <n v="509"/>
    <n v="17"/>
    <x v="1799"/>
    <d v="2017-07-28T00:00:00"/>
    <n v="155"/>
    <b v="0"/>
    <s v="Approved"/>
    <s v="Solex"/>
    <s v="Standard"/>
    <s v="high"/>
    <s v="medium"/>
    <n v="1024.6600000000001"/>
    <n v="614.79999999999995"/>
    <d v="2010-11-05T00:00:00"/>
    <n v="409.86000000000013"/>
    <s v="F"/>
    <n v="25"/>
    <d v="2000-09-02T00:00:00"/>
    <n v="19.848879610603753"/>
    <s v="Assistant Manager"/>
    <s v="Retail"/>
    <s v="Affluent Customer"/>
    <s v="N"/>
    <s v="No"/>
    <n v="1"/>
    <m/>
  </r>
  <r>
    <n v="723"/>
    <n v="19"/>
    <x v="2500"/>
    <d v="2017-07-28T00:00:00"/>
    <n v="155"/>
    <b v="0"/>
    <s v="Approved"/>
    <s v="OHM Cycles"/>
    <s v="Road"/>
    <s v="high"/>
    <s v="large"/>
    <n v="12.01"/>
    <n v="7.21"/>
    <d v="2009-03-08T00:00:00"/>
    <n v="4.8"/>
    <s v="M"/>
    <n v="30"/>
    <d v="1976-01-28T00:00:00"/>
    <n v="44.46257824074074"/>
    <s v="Junior Executive"/>
    <s v="Entertainment"/>
    <s v="Affluent Customer"/>
    <s v="N"/>
    <s v="No"/>
    <n v="11"/>
    <m/>
  </r>
  <r>
    <n v="1108"/>
    <n v="58"/>
    <x v="1043"/>
    <d v="2017-07-28T00:00:00"/>
    <n v="155"/>
    <b v="0"/>
    <s v="Approved"/>
    <s v="OHM Cycles"/>
    <s v="Standard"/>
    <s v="medium"/>
    <s v="medium"/>
    <n v="912.52"/>
    <n v="141.4"/>
    <d v="1998-12-17T00:00:00"/>
    <n v="771.12"/>
    <s v="F"/>
    <n v="31"/>
    <d v="1980-09-03T00:00:00"/>
    <n v="39.859838514713338"/>
    <s v="Tax Accountant"/>
    <s v="n/a"/>
    <s v="Affluent Customer"/>
    <s v="N"/>
    <s v="Yes"/>
    <n v="5"/>
    <m/>
  </r>
  <r>
    <n v="1398"/>
    <n v="15"/>
    <x v="1563"/>
    <d v="2017-07-28T00:00:00"/>
    <n v="155"/>
    <b v="1"/>
    <s v="Approved"/>
    <s v="Norco Bicycles"/>
    <s v="Standard"/>
    <s v="low"/>
    <s v="medium"/>
    <n v="958.74"/>
    <n v="748.9"/>
    <d v="1996-11-09T00:00:00"/>
    <n v="209.84000000000003"/>
    <s v="M"/>
    <n v="69"/>
    <d v="1986-10-14T00:00:00"/>
    <n v="33.744770021562658"/>
    <s v="Sales Representative"/>
    <s v="Retail"/>
    <s v="Affluent Customer"/>
    <s v="N"/>
    <s v="Yes"/>
    <n v="14"/>
    <m/>
  </r>
  <r>
    <n v="1526"/>
    <n v="75"/>
    <x v="3217"/>
    <d v="2017-07-28T00:00:00"/>
    <n v="155"/>
    <b v="0"/>
    <s v="Approved"/>
    <s v="Giant Bicycles"/>
    <s v="Touring"/>
    <s v="medium"/>
    <s v="large"/>
    <n v="1873.97"/>
    <n v="863.95"/>
    <d v="1991-07-10T00:00:00"/>
    <n v="1010.02"/>
    <s v="M"/>
    <n v="99"/>
    <d v="1989-08-01T00:00:00"/>
    <n v="30.944770021562658"/>
    <s v="Accounting Assistant II"/>
    <s v="Manufacturing"/>
    <s v="Affluent Customer"/>
    <s v="N"/>
    <s v="Yes"/>
    <n v="11"/>
    <m/>
  </r>
  <r>
    <n v="2331"/>
    <n v="42"/>
    <x v="896"/>
    <d v="2017-07-28T00:00:00"/>
    <n v="155"/>
    <b v="0"/>
    <s v="Approved"/>
    <s v="OHM Cycles"/>
    <s v="Road"/>
    <s v="medium"/>
    <s v="small"/>
    <n v="1810"/>
    <n v="1610.9"/>
    <d v="2008-03-19T00:00:00"/>
    <n v="199.09999999999991"/>
    <s v="M"/>
    <n v="43"/>
    <d v="1967-11-15T00:00:00"/>
    <n v="52.670797418822929"/>
    <s v="Legal Assistant"/>
    <s v="Health"/>
    <s v="Mass Customer"/>
    <s v="N"/>
    <s v="No"/>
    <n v="7"/>
    <m/>
  </r>
  <r>
    <n v="2629"/>
    <n v="95"/>
    <x v="400"/>
    <d v="2017-07-28T00:00:00"/>
    <n v="155"/>
    <b v="1"/>
    <s v="Approved"/>
    <s v="Giant Bicycles"/>
    <s v="Standard"/>
    <s v="medium"/>
    <s v="large"/>
    <n v="569.55999999999995"/>
    <n v="528.42999999999995"/>
    <d v="1994-08-10T00:00:00"/>
    <n v="41.129999999999995"/>
    <s v="U"/>
    <n v="82"/>
    <d v="1899-12-30T00:00:00"/>
    <n v="0"/>
    <n v="0"/>
    <s v="IT"/>
    <s v="Mass Customer"/>
    <s v="N"/>
    <s v="Yes"/>
    <n v="0"/>
    <m/>
  </r>
  <r>
    <n v="2784"/>
    <n v="85"/>
    <x v="2602"/>
    <d v="2017-07-28T00:00:00"/>
    <n v="155"/>
    <b v="0"/>
    <s v="Approved"/>
    <s v="WeareA2B"/>
    <s v="Standard"/>
    <s v="medium"/>
    <s v="medium"/>
    <n v="752.64"/>
    <n v="205.36"/>
    <d v="1999-07-26T00:00:00"/>
    <n v="547.28"/>
    <s v="M"/>
    <n v="83"/>
    <d v="1971-12-22T00:00:00"/>
    <n v="48.566687829781834"/>
    <s v="Staff Accountant III"/>
    <s v="n/a"/>
    <s v="Mass Customer"/>
    <s v="N"/>
    <s v="Yes"/>
    <n v="6"/>
    <m/>
  </r>
  <r>
    <n v="3423"/>
    <n v="49"/>
    <x v="941"/>
    <d v="2017-07-28T00:00:00"/>
    <n v="155"/>
    <b v="1"/>
    <s v="Approved"/>
    <s v="Trek Bicycles"/>
    <s v="Road"/>
    <s v="medium"/>
    <s v="medium"/>
    <n v="533.51"/>
    <n v="400.13"/>
    <d v="2012-06-04T00:00:00"/>
    <n v="133.38"/>
    <s v="F"/>
    <n v="24"/>
    <d v="1964-01-09T00:00:00"/>
    <n v="56.522852213343477"/>
    <s v="Data Coordiator"/>
    <s v="n/a"/>
    <s v="Mass Customer"/>
    <s v="N"/>
    <s v="No"/>
    <n v="14"/>
    <m/>
  </r>
  <r>
    <n v="3826"/>
    <n v="54"/>
    <x v="1155"/>
    <d v="2017-07-28T00:00:00"/>
    <n v="155"/>
    <b v="0"/>
    <s v="Approved"/>
    <s v="WeareA2B"/>
    <s v="Standard"/>
    <s v="medium"/>
    <s v="medium"/>
    <n v="1292.8399999999999"/>
    <n v="13.44"/>
    <d v="2015-06-17T00:00:00"/>
    <n v="1279.3999999999999"/>
    <s v="M"/>
    <n v="60"/>
    <d v="1956-10-03T00:00:00"/>
    <n v="63.794085090055809"/>
    <s v="VP Accounting"/>
    <s v="Financial Services"/>
    <s v="Mass Customer"/>
    <s v="N"/>
    <s v="Yes"/>
    <n v="8"/>
    <m/>
  </r>
  <r>
    <n v="3940"/>
    <n v="26"/>
    <x v="712"/>
    <d v="2017-07-28T00:00:00"/>
    <n v="155"/>
    <b v="0"/>
    <s v="Approved"/>
    <s v="WeareA2B"/>
    <s v="Standard"/>
    <s v="medium"/>
    <s v="medium"/>
    <n v="1992.93"/>
    <n v="762.63"/>
    <d v="1993-05-26T00:00:00"/>
    <n v="1230.3000000000002"/>
    <s v="F"/>
    <n v="5"/>
    <d v="1955-09-23T00:00:00"/>
    <n v="64.824222076357174"/>
    <s v="Software Test Engineer III"/>
    <s v="n/a"/>
    <s v="Affluent Customer"/>
    <s v="N"/>
    <s v="No"/>
    <n v="11"/>
    <m/>
  </r>
  <r>
    <n v="4267"/>
    <n v="96"/>
    <x v="2869"/>
    <d v="2017-07-28T00:00:00"/>
    <n v="155"/>
    <b v="0"/>
    <s v="Approved"/>
    <s v="WeareA2B"/>
    <s v="Road"/>
    <s v="low"/>
    <s v="small"/>
    <n v="1172.78"/>
    <n v="1043.77"/>
    <d v="2004-01-16T00:00:00"/>
    <n v="129.01"/>
    <s v="M"/>
    <n v="20"/>
    <d v="1984-10-03T00:00:00"/>
    <n v="35.77490700786403"/>
    <s v="Office Assistant II"/>
    <s v="n/a"/>
    <s v="Affluent Customer"/>
    <s v="N"/>
    <s v="Yes"/>
    <n v="10"/>
    <m/>
  </r>
  <r>
    <n v="4419"/>
    <n v="0"/>
    <x v="2546"/>
    <d v="2017-07-28T00:00:00"/>
    <n v="155"/>
    <b v="1"/>
    <s v="Approved"/>
    <s v="Solex"/>
    <s v="Standard"/>
    <s v="medium"/>
    <s v="medium"/>
    <n v="478.16"/>
    <n v="298.72000000000003"/>
    <d v="1993-06-23T00:00:00"/>
    <n v="179.44"/>
    <s v="M"/>
    <n v="8"/>
    <d v="1986-05-11T00:00:00"/>
    <n v="34.172167281836629"/>
    <s v="Food Chemist"/>
    <s v="Health"/>
    <s v="High Net Worth"/>
    <s v="N"/>
    <s v="No"/>
    <n v="9"/>
    <m/>
  </r>
  <r>
    <n v="5057"/>
    <n v="77"/>
    <x v="1471"/>
    <d v="2017-07-28T00:00:00"/>
    <n v="155"/>
    <b v="1"/>
    <s v="Approved"/>
    <s v="Norco Bicycles"/>
    <s v="Road"/>
    <s v="medium"/>
    <s v="large"/>
    <n v="1240.31"/>
    <n v="795.1"/>
    <d v="2011-01-10T00:00:00"/>
    <n v="445.20999999999992"/>
    <s v="M"/>
    <n v="80"/>
    <d v="1963-01-30T00:00:00"/>
    <n v="57.465317966768133"/>
    <s v="Senior Developer"/>
    <s v="Financial Services"/>
    <s v="Affluent Customer"/>
    <s v="N"/>
    <s v="No"/>
    <n v="12"/>
    <m/>
  </r>
  <r>
    <n v="5404"/>
    <n v="77"/>
    <x v="1295"/>
    <d v="2017-07-28T00:00:00"/>
    <n v="155"/>
    <b v="0"/>
    <s v="Approved"/>
    <s v="Norco Bicycles"/>
    <s v="Road"/>
    <s v="medium"/>
    <s v="large"/>
    <n v="1240.31"/>
    <n v="795.1"/>
    <d v="2013-09-16T00:00:00"/>
    <n v="445.20999999999992"/>
    <s v="M"/>
    <n v="11"/>
    <d v="1995-04-12T00:00:00"/>
    <n v="25.246139884576355"/>
    <s v="Technical Writer"/>
    <s v="n/a"/>
    <s v="Mass Customer"/>
    <s v="N"/>
    <s v="Yes"/>
    <n v="5"/>
    <m/>
  </r>
  <r>
    <n v="5542"/>
    <n v="11"/>
    <x v="455"/>
    <d v="2017-07-28T00:00:00"/>
    <n v="155"/>
    <b v="0"/>
    <s v="Approved"/>
    <s v="Giant Bicycles"/>
    <s v="Standard"/>
    <s v="high"/>
    <s v="medium"/>
    <n v="1274.93"/>
    <n v="764.96"/>
    <d v="1994-09-09T00:00:00"/>
    <n v="509.97"/>
    <s v="M"/>
    <n v="69"/>
    <d v="1955-02-24T00:00:00"/>
    <n v="65.402304268137996"/>
    <s v="Senior Financial Analyst"/>
    <s v="Financial Services"/>
    <s v="Affluent Customer"/>
    <s v="N"/>
    <s v="Yes"/>
    <n v="17"/>
    <m/>
  </r>
  <r>
    <n v="6885"/>
    <n v="4"/>
    <x v="239"/>
    <d v="2017-07-28T00:00:00"/>
    <n v="155"/>
    <b v="1"/>
    <s v="Approved"/>
    <s v="Giant Bicycles"/>
    <s v="Standard"/>
    <s v="high"/>
    <s v="medium"/>
    <n v="1129.1300000000001"/>
    <n v="677.48"/>
    <d v="2005-08-09T00:00:00"/>
    <n v="451.65000000000009"/>
    <s v="M"/>
    <n v="15"/>
    <d v="1960-11-27T00:00:00"/>
    <n v="59.640660432521564"/>
    <s v="Senior Financial Analyst"/>
    <s v="Financial Services"/>
    <s v="Mass Customer"/>
    <s v="N"/>
    <s v="No"/>
    <n v="11"/>
    <m/>
  </r>
  <r>
    <n v="6971"/>
    <n v="13"/>
    <x v="1436"/>
    <d v="2017-07-28T00:00:00"/>
    <n v="155"/>
    <b v="0"/>
    <s v="Approved"/>
    <s v="Solex"/>
    <s v="Standard"/>
    <s v="medium"/>
    <s v="medium"/>
    <n v="1577.53"/>
    <n v="826.51"/>
    <d v="2010-06-07T00:00:00"/>
    <n v="751.02"/>
    <s v="M"/>
    <n v="2"/>
    <d v="1977-09-24T00:00:00"/>
    <n v="42.805043994165395"/>
    <s v="Chemical Engineer"/>
    <s v="Manufacturing"/>
    <s v="High Net Worth"/>
    <s v="N"/>
    <s v="Yes"/>
    <n v="13"/>
    <m/>
  </r>
  <r>
    <n v="7538"/>
    <n v="72"/>
    <x v="523"/>
    <d v="2017-07-28T00:00:00"/>
    <n v="155"/>
    <b v="1"/>
    <s v="Approved"/>
    <s v="Norco Bicycles"/>
    <s v="Standard"/>
    <s v="medium"/>
    <s v="medium"/>
    <n v="360.4"/>
    <n v="270.3"/>
    <d v="2016-12-06T00:00:00"/>
    <n v="90.099999999999966"/>
    <s v="F"/>
    <n v="49"/>
    <d v="1998-12-08T00:00:00"/>
    <n v="21.585865911973617"/>
    <s v="Research Nurse"/>
    <s v="Health"/>
    <s v="Mass Customer"/>
    <s v="N"/>
    <s v="No"/>
    <n v="4"/>
    <m/>
  </r>
  <r>
    <n v="7744"/>
    <n v="83"/>
    <x v="2399"/>
    <d v="2017-07-28T00:00:00"/>
    <n v="155"/>
    <b v="0"/>
    <s v="Approved"/>
    <s v="Solex"/>
    <s v="Touring"/>
    <s v="medium"/>
    <s v="large"/>
    <n v="2083.94"/>
    <n v="675.03"/>
    <d v="1999-07-26T00:00:00"/>
    <n v="1408.91"/>
    <s v="M"/>
    <n v="47"/>
    <d v="1979-01-10T00:00:00"/>
    <n v="41.509153583206491"/>
    <s v="Research Assistant IV"/>
    <s v="Manufacturing"/>
    <s v="Mass Customer"/>
    <s v="N"/>
    <s v="Yes"/>
    <n v="8"/>
    <m/>
  </r>
  <r>
    <n v="7756"/>
    <n v="28"/>
    <x v="1221"/>
    <d v="2017-07-28T00:00:00"/>
    <n v="155"/>
    <b v="1"/>
    <s v="Approved"/>
    <s v="Norco Bicycles"/>
    <s v="Standard"/>
    <s v="medium"/>
    <s v="small"/>
    <n v="1216.1400000000001"/>
    <n v="1082.3599999999999"/>
    <d v="1995-12-19T00:00:00"/>
    <n v="133.7800000000002"/>
    <s v="M"/>
    <n v="37"/>
    <d v="1964-07-08T00:00:00"/>
    <n v="56.026961802384577"/>
    <s v="Community Outreach Specialist"/>
    <s v="Retail"/>
    <s v="Mass Customer"/>
    <s v="N"/>
    <s v="Yes"/>
    <n v="11"/>
    <m/>
  </r>
  <r>
    <n v="8906"/>
    <n v="39"/>
    <x v="3129"/>
    <d v="2017-07-28T00:00:00"/>
    <n v="155"/>
    <b v="0"/>
    <s v="Approved"/>
    <s v="Giant Bicycles"/>
    <s v="Standard"/>
    <s v="medium"/>
    <s v="large"/>
    <n v="1812.75"/>
    <n v="582.48"/>
    <d v="1999-12-04T00:00:00"/>
    <n v="1230.27"/>
    <s v="F"/>
    <n v="94"/>
    <d v="1971-01-18T00:00:00"/>
    <n v="49.492715227042112"/>
    <s v="Project Manager"/>
    <s v="Property"/>
    <s v="Mass Customer"/>
    <s v="N"/>
    <s v="Yes"/>
    <n v="11"/>
    <m/>
  </r>
  <r>
    <n v="8586"/>
    <n v="0"/>
    <x v="1969"/>
    <d v="2017-10-31T00:00:00"/>
    <m/>
    <b v="1"/>
    <s v="Approved"/>
    <m/>
    <m/>
    <m/>
    <m/>
    <n v="1790.31"/>
    <m/>
    <m/>
    <m/>
    <m/>
    <m/>
    <m/>
    <m/>
    <m/>
    <m/>
    <m/>
    <m/>
    <m/>
    <m/>
    <m/>
  </r>
  <r>
    <n v="9035"/>
    <n v="56"/>
    <x v="2712"/>
    <d v="2017-07-28T00:00:00"/>
    <n v="155"/>
    <b v="1"/>
    <s v="Approved"/>
    <s v="Norco Bicycles"/>
    <s v="Mountain"/>
    <s v="low"/>
    <s v="small"/>
    <n v="688.63"/>
    <n v="612.88"/>
    <d v="1993-10-02T00:00:00"/>
    <n v="75.75"/>
    <s v="M"/>
    <n v="86"/>
    <d v="1959-03-27T00:00:00"/>
    <n v="61.314633035261288"/>
    <s v="Graphic Designer"/>
    <s v="IT"/>
    <s v="High Net Worth"/>
    <s v="N"/>
    <s v="No"/>
    <n v="7"/>
    <m/>
  </r>
  <r>
    <n v="9499"/>
    <n v="33"/>
    <x v="2714"/>
    <d v="2017-07-28T00:00:00"/>
    <n v="155"/>
    <b v="1"/>
    <s v="Approved"/>
    <s v="OHM Cycles"/>
    <s v="Road"/>
    <s v="medium"/>
    <s v="small"/>
    <n v="1810"/>
    <n v="1610.9"/>
    <d v="2008-03-19T00:00:00"/>
    <n v="199.09999999999991"/>
    <s v="M"/>
    <n v="30"/>
    <d v="1964-02-29T00:00:00"/>
    <n v="56.383126185946217"/>
    <s v="Research Assistant I"/>
    <s v="Health"/>
    <s v="High Net Worth"/>
    <s v="N"/>
    <s v="No"/>
    <n v="18"/>
    <m/>
  </r>
  <r>
    <n v="9663"/>
    <n v="7"/>
    <x v="455"/>
    <d v="2017-07-28T00:00:00"/>
    <n v="155"/>
    <b v="0"/>
    <s v="Approved"/>
    <s v="Trek Bicycles"/>
    <s v="Road"/>
    <s v="low"/>
    <s v="medium"/>
    <n v="980.37"/>
    <n v="234.43"/>
    <d v="2007-08-04T00:00:00"/>
    <n v="745.94"/>
    <s v="M"/>
    <n v="69"/>
    <d v="1955-02-24T00:00:00"/>
    <n v="65.402304268137996"/>
    <s v="Senior Financial Analyst"/>
    <s v="Financial Services"/>
    <s v="Affluent Customer"/>
    <s v="N"/>
    <s v="Yes"/>
    <n v="17"/>
    <m/>
  </r>
  <r>
    <n v="11304"/>
    <n v="87"/>
    <x v="1330"/>
    <d v="2017-07-28T00:00:00"/>
    <n v="155"/>
    <b v="1"/>
    <s v="Approved"/>
    <s v="Giant Bicycles"/>
    <s v="Standard"/>
    <s v="high"/>
    <s v="medium"/>
    <n v="1179"/>
    <n v="707.4"/>
    <d v="1999-07-26T00:00:00"/>
    <n v="471.6"/>
    <s v="F"/>
    <n v="72"/>
    <d v="1988-12-06T00:00:00"/>
    <n v="31.596824816083206"/>
    <n v="0"/>
    <s v="n/a"/>
    <s v="Mass Customer"/>
    <s v="N"/>
    <s v="Yes"/>
    <n v="21"/>
    <m/>
  </r>
  <r>
    <n v="11305"/>
    <n v="47"/>
    <x v="691"/>
    <d v="2017-07-28T00:00:00"/>
    <n v="155"/>
    <b v="0"/>
    <s v="Approved"/>
    <s v="Trek Bicycles"/>
    <s v="Road"/>
    <s v="low"/>
    <s v="small"/>
    <n v="1720.7"/>
    <n v="1531.42"/>
    <d v="2006-10-01T00:00:00"/>
    <n v="189.27999999999997"/>
    <s v="F"/>
    <n v="3"/>
    <d v="1973-04-11T00:00:00"/>
    <n v="47.262578240740737"/>
    <s v="Nuclear Power Engineer"/>
    <s v="Manufacturing"/>
    <s v="Mass Customer"/>
    <s v="N"/>
    <s v="No"/>
    <n v="7"/>
    <m/>
  </r>
  <r>
    <n v="11435"/>
    <n v="55"/>
    <x v="2516"/>
    <d v="2017-07-28T00:00:00"/>
    <n v="155"/>
    <b v="0"/>
    <s v="Approved"/>
    <s v="Trek Bicycles"/>
    <s v="Road"/>
    <s v="medium"/>
    <s v="large"/>
    <n v="1894.19"/>
    <n v="598.76"/>
    <d v="2003-07-21T00:00:00"/>
    <n v="1295.43"/>
    <s v="F"/>
    <n v="43"/>
    <d v="1986-03-10T00:00:00"/>
    <n v="34.34203029553526"/>
    <s v="Pharmacist"/>
    <s v="Health"/>
    <s v="Mass Customer"/>
    <s v="N"/>
    <s v="No"/>
    <n v="10"/>
    <m/>
  </r>
  <r>
    <n v="11702"/>
    <n v="92"/>
    <x v="2480"/>
    <d v="2017-07-28T00:00:00"/>
    <n v="155"/>
    <b v="0"/>
    <s v="Approved"/>
    <s v="WeareA2B"/>
    <s v="Standard"/>
    <s v="medium"/>
    <s v="small"/>
    <n v="1415.01"/>
    <n v="1259.3599999999999"/>
    <d v="1994-08-10T00:00:00"/>
    <n v="155.65000000000009"/>
    <s v="F"/>
    <n v="36"/>
    <d v="1964-07-08T00:00:00"/>
    <n v="56.026961802384577"/>
    <s v="Junior Executive"/>
    <s v="Manufacturing"/>
    <s v="Mass Customer"/>
    <s v="N"/>
    <s v="Yes"/>
    <n v="12"/>
    <m/>
  </r>
  <r>
    <n v="11997"/>
    <n v="47"/>
    <x v="3218"/>
    <d v="2017-07-28T00:00:00"/>
    <n v="155"/>
    <b v="1"/>
    <s v="Approved"/>
    <s v="Trek Bicycles"/>
    <s v="Road"/>
    <s v="low"/>
    <s v="small"/>
    <n v="1720.7"/>
    <n v="1531.42"/>
    <d v="2012-04-10T00:00:00"/>
    <n v="189.27999999999997"/>
    <s v="M"/>
    <n v="65"/>
    <d v="1978-08-30T00:00:00"/>
    <n v="41.873537144850324"/>
    <s v="Business Systems Development Analyst"/>
    <s v="n/a"/>
    <s v="Mass Customer"/>
    <s v="N"/>
    <s v="Yes"/>
    <n v="18"/>
    <m/>
  </r>
  <r>
    <n v="13080"/>
    <n v="35"/>
    <x v="925"/>
    <d v="2017-07-28T00:00:00"/>
    <n v="155"/>
    <b v="0"/>
    <s v="Approved"/>
    <s v="Giant Bicycles"/>
    <s v="Standard"/>
    <s v="medium"/>
    <s v="medium"/>
    <n v="1403.5"/>
    <n v="954.82"/>
    <d v="2012-12-02T00:00:00"/>
    <n v="448.67999999999995"/>
    <s v="F"/>
    <n v="7"/>
    <d v="1978-07-30T00:00:00"/>
    <n v="41.95846865169964"/>
    <s v="Community Outreach Specialist"/>
    <s v="IT"/>
    <s v="High Net Worth"/>
    <s v="N"/>
    <s v="Yes"/>
    <n v="21"/>
    <m/>
  </r>
  <r>
    <n v="13392"/>
    <n v="46"/>
    <x v="749"/>
    <d v="2017-07-28T00:00:00"/>
    <n v="155"/>
    <b v="1"/>
    <s v="Approved"/>
    <s v="Solex"/>
    <s v="Standard"/>
    <s v="low"/>
    <s v="medium"/>
    <n v="1289.8499999999999"/>
    <n v="74.510000000000005"/>
    <d v="2007-12-11T00:00:00"/>
    <n v="1215.3399999999999"/>
    <s v="M"/>
    <n v="94"/>
    <d v="1975-09-22T00:00:00"/>
    <n v="44.813263172247588"/>
    <s v="Business Systems Development Analyst"/>
    <s v="Financial Services"/>
    <s v="Affluent Customer"/>
    <s v="N"/>
    <s v="No"/>
    <n v="18"/>
    <m/>
  </r>
  <r>
    <n v="14166"/>
    <n v="86"/>
    <x v="747"/>
    <d v="2017-07-28T00:00:00"/>
    <n v="155"/>
    <b v="0"/>
    <s v="Approved"/>
    <s v="OHM Cycles"/>
    <s v="Standard"/>
    <s v="medium"/>
    <s v="medium"/>
    <n v="235.63"/>
    <n v="125.07"/>
    <d v="2003-01-05T00:00:00"/>
    <n v="110.56"/>
    <s v="F"/>
    <n v="63"/>
    <d v="1957-11-21T00:00:00"/>
    <n v="62.659838514713343"/>
    <s v="Desktop Support Technician"/>
    <s v="Telecommunications"/>
    <s v="Mass Customer"/>
    <s v="N"/>
    <s v="Yes"/>
    <n v="19"/>
    <m/>
  </r>
  <r>
    <n v="14516"/>
    <n v="68"/>
    <x v="316"/>
    <d v="2017-07-28T00:00:00"/>
    <n v="155"/>
    <b v="0"/>
    <s v="Approved"/>
    <s v="OHM Cycles"/>
    <s v="Standard"/>
    <s v="medium"/>
    <s v="medium"/>
    <n v="1636.9"/>
    <n v="44.71"/>
    <d v="2002-08-31T00:00:00"/>
    <n v="1592.19"/>
    <s v="U"/>
    <n v="83"/>
    <d v="1899-12-30T00:00:00"/>
    <n v="0"/>
    <s v="Research Associate"/>
    <s v="IT"/>
    <s v="Mass Customer"/>
    <s v="N"/>
    <s v="Yes"/>
    <n v="0"/>
    <m/>
  </r>
  <r>
    <n v="14759"/>
    <n v="37"/>
    <x v="1922"/>
    <d v="2017-07-28T00:00:00"/>
    <n v="155"/>
    <b v="1"/>
    <s v="Approved"/>
    <s v="OHM Cycles"/>
    <s v="Standard"/>
    <s v="low"/>
    <s v="medium"/>
    <n v="1793.43"/>
    <n v="248.82"/>
    <d v="1999-07-20T00:00:00"/>
    <n v="1544.6100000000001"/>
    <s v="F"/>
    <n v="8"/>
    <d v="1959-06-15T00:00:00"/>
    <n v="61.095454953069506"/>
    <s v="Geological Engineer"/>
    <s v="Manufacturing"/>
    <s v="Affluent Customer"/>
    <s v="N"/>
    <s v="No"/>
    <n v="20"/>
    <m/>
  </r>
  <r>
    <n v="15329"/>
    <n v="77"/>
    <x v="485"/>
    <d v="2017-07-28T00:00:00"/>
    <n v="155"/>
    <b v="1"/>
    <s v="Approved"/>
    <s v="Norco Bicycles"/>
    <s v="Road"/>
    <s v="medium"/>
    <s v="large"/>
    <n v="1240.31"/>
    <n v="795.1"/>
    <d v="2000-11-03T00:00:00"/>
    <n v="445.20999999999992"/>
    <s v="M"/>
    <n v="20"/>
    <d v="1977-12-09T00:00:00"/>
    <n v="42.596824816083206"/>
    <s v="Information Systems Manager"/>
    <s v="Property"/>
    <s v="Mass Customer"/>
    <s v="N"/>
    <s v="Yes"/>
    <n v="10"/>
    <m/>
  </r>
  <r>
    <n v="15478"/>
    <n v="90"/>
    <x v="1771"/>
    <d v="2017-07-28T00:00:00"/>
    <n v="155"/>
    <b v="1"/>
    <s v="Approved"/>
    <s v="Norco Bicycles"/>
    <s v="Standard"/>
    <s v="low"/>
    <s v="medium"/>
    <n v="363.01"/>
    <n v="290.41000000000003"/>
    <d v="2005-05-10T00:00:00"/>
    <n v="72.599999999999966"/>
    <s v="M"/>
    <n v="7"/>
    <d v="1980-10-01T00:00:00"/>
    <n v="39.783126185946216"/>
    <s v="Developer IV"/>
    <s v="n/a"/>
    <s v="Mass Customer"/>
    <s v="N"/>
    <s v="No"/>
    <n v="21"/>
    <m/>
  </r>
  <r>
    <n v="16589"/>
    <n v="78"/>
    <x v="2695"/>
    <d v="2017-07-28T00:00:00"/>
    <n v="155"/>
    <b v="0"/>
    <s v="Approved"/>
    <s v="Giant Bicycles"/>
    <s v="Standard"/>
    <s v="medium"/>
    <s v="large"/>
    <n v="1765.3"/>
    <n v="709.48"/>
    <d v="2003-01-05T00:00:00"/>
    <n v="1055.82"/>
    <s v="F"/>
    <n v="34"/>
    <d v="1991-02-04T00:00:00"/>
    <n v="29.432441254439368"/>
    <s v="Assistant Manager"/>
    <s v="Retail"/>
    <s v="Mass Customer"/>
    <s v="N"/>
    <s v="No"/>
    <n v="2"/>
    <m/>
  </r>
  <r>
    <n v="16596"/>
    <n v="23"/>
    <x v="2486"/>
    <d v="2017-07-28T00:00:00"/>
    <n v="155"/>
    <b v="0"/>
    <s v="Approved"/>
    <s v="Norco Bicycles"/>
    <s v="Mountain"/>
    <s v="low"/>
    <s v="small"/>
    <n v="688.63"/>
    <n v="612.88"/>
    <d v="1999-06-23T00:00:00"/>
    <n v="75.75"/>
    <s v="M"/>
    <n v="44"/>
    <d v="1966-08-05T00:00:00"/>
    <n v="53.950249473617454"/>
    <s v="Sales Associate"/>
    <s v="Manufacturing"/>
    <s v="Mass Customer"/>
    <s v="N"/>
    <s v="Yes"/>
    <n v="16"/>
    <m/>
  </r>
  <r>
    <n v="16945"/>
    <n v="85"/>
    <x v="1677"/>
    <d v="2017-07-28T00:00:00"/>
    <n v="155"/>
    <b v="1"/>
    <s v="Approved"/>
    <s v="WeareA2B"/>
    <s v="Standard"/>
    <s v="medium"/>
    <s v="medium"/>
    <n v="1228.07"/>
    <n v="400.91"/>
    <d v="2000-05-22T00:00:00"/>
    <n v="827.15999999999985"/>
    <s v="F"/>
    <n v="42"/>
    <d v="1980-10-18T00:00:00"/>
    <n v="39.736550843480465"/>
    <n v="0"/>
    <s v="Property"/>
    <s v="High Net Worth"/>
    <s v="N"/>
    <s v="No"/>
    <n v="20"/>
    <m/>
  </r>
  <r>
    <n v="17271"/>
    <n v="96"/>
    <x v="880"/>
    <d v="2017-07-28T00:00:00"/>
    <n v="155"/>
    <b v="1"/>
    <s v="Approved"/>
    <s v="Giant Bicycles"/>
    <s v="Standard"/>
    <s v="medium"/>
    <s v="large"/>
    <n v="1635.3"/>
    <n v="993.66"/>
    <d v="2002-10-10T00:00:00"/>
    <n v="641.64"/>
    <s v="F"/>
    <n v="20"/>
    <d v="1978-09-19T00:00:00"/>
    <n v="41.818742624302381"/>
    <s v="Health Coach IV"/>
    <s v="Health"/>
    <s v="High Net Worth"/>
    <s v="N"/>
    <s v="Yes"/>
    <n v="18"/>
    <m/>
  </r>
  <r>
    <n v="17696"/>
    <n v="76"/>
    <x v="1486"/>
    <d v="2017-07-28T00:00:00"/>
    <n v="155"/>
    <b v="0"/>
    <s v="Approved"/>
    <s v="WeareA2B"/>
    <s v="Road"/>
    <s v="low"/>
    <s v="small"/>
    <n v="1172.78"/>
    <n v="1043.77"/>
    <d v="2002-10-10T00:00:00"/>
    <n v="129.01"/>
    <s v="M"/>
    <n v="71"/>
    <d v="1998-10-23T00:00:00"/>
    <n v="21.71189330923389"/>
    <s v="Financial Analyst"/>
    <s v="Financial Services"/>
    <s v="High Net Worth"/>
    <s v="N"/>
    <s v="No"/>
    <n v="2"/>
    <m/>
  </r>
  <r>
    <n v="18381"/>
    <n v="77"/>
    <x v="711"/>
    <d v="2017-07-28T00:00:00"/>
    <n v="155"/>
    <b v="0"/>
    <s v="Approved"/>
    <s v="Norco Bicycles"/>
    <s v="Road"/>
    <s v="medium"/>
    <s v="large"/>
    <n v="1240.31"/>
    <n v="795.1"/>
    <d v="2011-01-10T00:00:00"/>
    <n v="445.20999999999992"/>
    <s v="M"/>
    <n v="40"/>
    <d v="1979-06-01T00:00:00"/>
    <n v="41.120112487316078"/>
    <s v="Senior Developer"/>
    <s v="Health"/>
    <s v="Mass Customer"/>
    <s v="N"/>
    <s v="No"/>
    <n v="19"/>
    <m/>
  </r>
  <r>
    <n v="18457"/>
    <n v="90"/>
    <x v="2960"/>
    <d v="2017-07-28T00:00:00"/>
    <n v="155"/>
    <b v="0"/>
    <s v="Approved"/>
    <s v="Solex"/>
    <s v="Standard"/>
    <s v="low"/>
    <s v="medium"/>
    <n v="945.04"/>
    <n v="507.58"/>
    <d v="1995-12-19T00:00:00"/>
    <n v="437.46"/>
    <s v="M"/>
    <n v="88"/>
    <d v="1978-07-10T00:00:00"/>
    <n v="42.013263172247591"/>
    <s v="Software Test Engineer II"/>
    <s v="n/a"/>
    <s v="High Net Worth"/>
    <s v="N"/>
    <s v="Yes"/>
    <n v="9"/>
    <m/>
  </r>
  <r>
    <n v="18514"/>
    <n v="19"/>
    <x v="1473"/>
    <d v="2017-07-28T00:00:00"/>
    <n v="155"/>
    <b v="1"/>
    <s v="Approved"/>
    <s v="OHM Cycles"/>
    <s v="Road"/>
    <s v="high"/>
    <s v="large"/>
    <n v="12.01"/>
    <n v="7.21"/>
    <d v="1993-10-02T00:00:00"/>
    <n v="4.8"/>
    <s v="M"/>
    <n v="68"/>
    <d v="1985-08-14T00:00:00"/>
    <n v="34.911893309233889"/>
    <s v="Research Nurse"/>
    <s v="Health"/>
    <s v="Mass Customer"/>
    <s v="N"/>
    <s v="Yes"/>
    <n v="7"/>
    <m/>
  </r>
  <r>
    <n v="8610"/>
    <n v="0"/>
    <x v="2328"/>
    <d v="2017-12-15T00:00:00"/>
    <m/>
    <b v="0"/>
    <s v="Approved"/>
    <m/>
    <m/>
    <m/>
    <m/>
    <n v="724.37"/>
    <m/>
    <m/>
    <m/>
    <m/>
    <m/>
    <m/>
    <m/>
    <m/>
    <m/>
    <m/>
    <m/>
    <m/>
    <m/>
    <m/>
  </r>
  <r>
    <n v="8611"/>
    <n v="0"/>
    <x v="2490"/>
    <d v="2017-03-07T00:00:00"/>
    <m/>
    <b v="1"/>
    <s v="Approved"/>
    <m/>
    <m/>
    <m/>
    <m/>
    <n v="1095.6500000000001"/>
    <m/>
    <m/>
    <m/>
    <m/>
    <m/>
    <m/>
    <m/>
    <m/>
    <m/>
    <m/>
    <m/>
    <m/>
    <m/>
    <m/>
  </r>
  <r>
    <n v="18630"/>
    <n v="50"/>
    <x v="753"/>
    <d v="2017-07-28T00:00:00"/>
    <n v="155"/>
    <b v="1"/>
    <s v="Approved"/>
    <s v="WeareA2B"/>
    <s v="Standard"/>
    <s v="medium"/>
    <s v="small"/>
    <n v="175.89"/>
    <n v="131.91999999999999"/>
    <d v="2003-02-16T00:00:00"/>
    <n v="43.97"/>
    <s v="F"/>
    <n v="26"/>
    <d v="1986-03-05T00:00:00"/>
    <n v="34.355728925672246"/>
    <s v="Administrative Assistant IV"/>
    <s v="n/a"/>
    <s v="Mass Customer"/>
    <s v="N"/>
    <s v="No"/>
    <n v="18"/>
    <m/>
  </r>
  <r>
    <n v="18834"/>
    <n v="1"/>
    <x v="1185"/>
    <d v="2017-07-28T00:00:00"/>
    <n v="155"/>
    <b v="0"/>
    <s v="Approved"/>
    <s v="Giant Bicycles"/>
    <s v="Standard"/>
    <s v="medium"/>
    <s v="medium"/>
    <n v="1403.5"/>
    <n v="954.82"/>
    <d v="2016-11-14T00:00:00"/>
    <n v="448.67999999999995"/>
    <s v="M"/>
    <n v="7"/>
    <d v="1955-04-01T00:00:00"/>
    <n v="65.303674131151695"/>
    <s v="Web Developer I"/>
    <s v="Health"/>
    <s v="Mass Customer"/>
    <s v="N"/>
    <s v="No"/>
    <n v="17"/>
    <m/>
  </r>
  <r>
    <n v="19163"/>
    <n v="14"/>
    <x v="1508"/>
    <d v="2017-07-28T00:00:00"/>
    <n v="155"/>
    <b v="1"/>
    <s v="Approved"/>
    <s v="Trek Bicycles"/>
    <s v="Standard"/>
    <s v="medium"/>
    <s v="small"/>
    <n v="1386.84"/>
    <n v="1234.29"/>
    <d v="2003-08-05T00:00:00"/>
    <n v="152.54999999999995"/>
    <s v="F"/>
    <n v="98"/>
    <d v="1971-07-05T00:00:00"/>
    <n v="49.03244125443937"/>
    <n v="0"/>
    <s v="Health"/>
    <s v="Mass Customer"/>
    <s v="N"/>
    <s v="No"/>
    <n v="7"/>
    <m/>
  </r>
  <r>
    <n v="19478"/>
    <n v="55"/>
    <x v="2075"/>
    <d v="2017-07-28T00:00:00"/>
    <n v="155"/>
    <b v="0"/>
    <s v="Approved"/>
    <s v="Trek Bicycles"/>
    <s v="Road"/>
    <s v="medium"/>
    <s v="large"/>
    <n v="1894.19"/>
    <n v="598.76"/>
    <d v="2003-07-21T00:00:00"/>
    <n v="1295.43"/>
    <s v="F"/>
    <n v="78"/>
    <d v="1984-11-09T00:00:00"/>
    <n v="35.673537144850329"/>
    <s v="Nurse"/>
    <s v="Property"/>
    <s v="Mass Customer"/>
    <s v="N"/>
    <s v="No"/>
    <n v="16"/>
    <m/>
  </r>
  <r>
    <n v="101"/>
    <n v="18"/>
    <x v="2633"/>
    <d v="2017-07-27T00:00:00"/>
    <n v="156"/>
    <b v="0"/>
    <s v="Approved"/>
    <s v="Norco Bicycles"/>
    <s v="Standard"/>
    <s v="high"/>
    <s v="medium"/>
    <n v="1148.6400000000001"/>
    <n v="689.18"/>
    <d v="2015-08-10T00:00:00"/>
    <n v="459.46000000000015"/>
    <s v="F"/>
    <n v="79"/>
    <d v="1957-03-04T00:00:00"/>
    <n v="63.377646733891424"/>
    <s v="Programmer Analyst I"/>
    <s v="n/a"/>
    <s v="High Net Worth"/>
    <s v="N"/>
    <s v="No"/>
    <n v="11"/>
    <m/>
  </r>
  <r>
    <n v="285"/>
    <n v="48"/>
    <x v="203"/>
    <d v="2017-07-27T00:00:00"/>
    <n v="156"/>
    <b v="1"/>
    <s v="Approved"/>
    <s v="WeareA2B"/>
    <s v="Standard"/>
    <s v="medium"/>
    <s v="medium"/>
    <n v="1762.96"/>
    <n v="950.52"/>
    <d v="2014-07-28T00:00:00"/>
    <n v="812.44"/>
    <s v="M"/>
    <n v="57"/>
    <d v="1967-08-07T00:00:00"/>
    <n v="52.944770021562654"/>
    <s v="Quality Engineer"/>
    <s v="Health"/>
    <s v="Affluent Customer"/>
    <s v="N"/>
    <s v="No"/>
    <n v="17"/>
    <m/>
  </r>
  <r>
    <n v="809"/>
    <n v="41"/>
    <x v="786"/>
    <d v="2017-07-27T00:00:00"/>
    <n v="156"/>
    <b v="0"/>
    <s v="Approved"/>
    <s v="Solex"/>
    <s v="Road"/>
    <s v="medium"/>
    <s v="medium"/>
    <n v="416.98"/>
    <n v="312.74"/>
    <d v="1997-05-10T00:00:00"/>
    <n v="104.24000000000001"/>
    <s v="F"/>
    <n v="21"/>
    <d v="1969-01-25T00:00:00"/>
    <n v="51.473537144850326"/>
    <s v="Director of Sales"/>
    <s v="n/a"/>
    <s v="Affluent Customer"/>
    <s v="N"/>
    <s v="No"/>
    <n v="18"/>
    <m/>
  </r>
  <r>
    <n v="931"/>
    <n v="4"/>
    <x v="2639"/>
    <d v="2017-07-27T00:00:00"/>
    <n v="156"/>
    <b v="0"/>
    <s v="Approved"/>
    <s v="Giant Bicycles"/>
    <s v="Standard"/>
    <s v="high"/>
    <s v="medium"/>
    <n v="1129.1300000000001"/>
    <n v="677.48"/>
    <d v="1995-12-19T00:00:00"/>
    <n v="451.65000000000009"/>
    <s v="M"/>
    <n v="57"/>
    <d v="1968-09-20T00:00:00"/>
    <n v="51.821482350329781"/>
    <s v="Marketing Manager"/>
    <s v="Manufacturing"/>
    <s v="Affluent Customer"/>
    <s v="N"/>
    <s v="Yes"/>
    <n v="5"/>
    <m/>
  </r>
  <r>
    <n v="1066"/>
    <n v="59"/>
    <x v="2162"/>
    <d v="2017-07-27T00:00:00"/>
    <n v="156"/>
    <b v="1"/>
    <s v="Approved"/>
    <s v="Solex"/>
    <s v="Standard"/>
    <s v="medium"/>
    <s v="large"/>
    <n v="1061.56"/>
    <n v="733.58"/>
    <d v="1993-07-20T00:00:00"/>
    <n v="327.9799999999999"/>
    <s v="M"/>
    <n v="98"/>
    <d v="1978-10-10T00:00:00"/>
    <n v="41.761208377727037"/>
    <s v="Senior Editor"/>
    <s v="Manufacturing"/>
    <s v="Mass Customer"/>
    <s v="N"/>
    <s v="No"/>
    <n v="3"/>
    <m/>
  </r>
  <r>
    <n v="1098"/>
    <n v="50"/>
    <x v="2654"/>
    <d v="2017-07-27T00:00:00"/>
    <n v="156"/>
    <b v="0"/>
    <s v="Approved"/>
    <s v="Giant Bicycles"/>
    <s v="Standard"/>
    <s v="medium"/>
    <s v="medium"/>
    <n v="642.70000000000005"/>
    <n v="211.37"/>
    <d v="1994-07-12T00:00:00"/>
    <n v="431.33000000000004"/>
    <s v="M"/>
    <n v="20"/>
    <d v="1987-05-30T00:00:00"/>
    <n v="33.120112487316078"/>
    <n v="0"/>
    <s v="Property"/>
    <s v="High Net Worth"/>
    <s v="N"/>
    <s v="Yes"/>
    <n v="9"/>
    <m/>
  </r>
  <r>
    <n v="1499"/>
    <n v="45"/>
    <x v="798"/>
    <d v="2017-07-27T00:00:00"/>
    <n v="156"/>
    <b v="0"/>
    <s v="Approved"/>
    <s v="Trek Bicycles"/>
    <s v="Road"/>
    <s v="low"/>
    <s v="medium"/>
    <n v="980.37"/>
    <n v="234.43"/>
    <d v="2004-09-28T00:00:00"/>
    <n v="745.94"/>
    <s v="M"/>
    <n v="0"/>
    <d v="1987-01-08T00:00:00"/>
    <n v="33.509153583206491"/>
    <s v="Programmer Analyst II"/>
    <s v="Financial Services"/>
    <s v="High Net Worth"/>
    <s v="N"/>
    <s v="No"/>
    <n v="19"/>
    <m/>
  </r>
  <r>
    <n v="2176"/>
    <n v="77"/>
    <x v="689"/>
    <d v="2017-07-27T00:00:00"/>
    <n v="156"/>
    <b v="0"/>
    <s v="Approved"/>
    <s v="Norco Bicycles"/>
    <s v="Road"/>
    <s v="medium"/>
    <s v="large"/>
    <n v="1240.31"/>
    <n v="795.1"/>
    <d v="2000-11-03T00:00:00"/>
    <n v="445.20999999999992"/>
    <s v="F"/>
    <n v="51"/>
    <d v="1980-01-11T00:00:00"/>
    <n v="40.506413857179098"/>
    <s v="Media Manager I"/>
    <s v="n/a"/>
    <s v="Mass Customer"/>
    <s v="N"/>
    <s v="No"/>
    <n v="7"/>
    <m/>
  </r>
  <r>
    <n v="2470"/>
    <n v="55"/>
    <x v="1566"/>
    <d v="2017-07-27T00:00:00"/>
    <n v="156"/>
    <b v="0"/>
    <s v="Approved"/>
    <s v="Trek Bicycles"/>
    <s v="Road"/>
    <s v="medium"/>
    <s v="large"/>
    <n v="1894.19"/>
    <n v="598.76"/>
    <d v="2003-07-21T00:00:00"/>
    <n v="1295.43"/>
    <s v="F"/>
    <n v="92"/>
    <d v="1978-01-15T00:00:00"/>
    <n v="42.495454953069505"/>
    <s v="Sales Representative"/>
    <s v="Retail"/>
    <s v="Affluent Customer"/>
    <s v="N"/>
    <s v="Yes"/>
    <n v="18"/>
    <m/>
  </r>
  <r>
    <n v="2478"/>
    <n v="0"/>
    <x v="1413"/>
    <d v="2017-07-27T00:00:00"/>
    <n v="156"/>
    <b v="1"/>
    <s v="Approved"/>
    <s v="Norco Bicycles"/>
    <s v="Road"/>
    <s v="medium"/>
    <s v="medium"/>
    <n v="544.04999999999995"/>
    <n v="376.84"/>
    <d v="2016-12-06T00:00:00"/>
    <n v="167.20999999999998"/>
    <s v="M"/>
    <n v="51"/>
    <d v="1968-05-19T00:00:00"/>
    <n v="52.161208377727043"/>
    <s v="Senior Editor"/>
    <s v="n/a"/>
    <s v="High Net Worth"/>
    <s v="N"/>
    <s v="Yes"/>
    <n v="14"/>
    <m/>
  </r>
  <r>
    <n v="8626"/>
    <n v="24"/>
    <x v="2333"/>
    <d v="2017-04-01T00:00:00"/>
    <m/>
    <m/>
    <s v="Approved"/>
    <s v="Solex"/>
    <s v="Road"/>
    <s v="medium"/>
    <s v="large"/>
    <n v="1777.8"/>
    <n v="820.78"/>
    <n v="40670"/>
    <m/>
    <m/>
    <m/>
    <m/>
    <m/>
    <m/>
    <m/>
    <m/>
    <m/>
    <m/>
    <m/>
    <m/>
  </r>
  <r>
    <n v="3422"/>
    <n v="82"/>
    <x v="799"/>
    <d v="2017-07-27T00:00:00"/>
    <n v="156"/>
    <b v="1"/>
    <s v="Approved"/>
    <s v="Giant Bicycles"/>
    <s v="Road"/>
    <s v="medium"/>
    <s v="medium"/>
    <n v="1538.99"/>
    <n v="829.65"/>
    <d v="2006-11-10T00:00:00"/>
    <n v="709.34"/>
    <s v="M"/>
    <n v="43"/>
    <d v="1974-07-14T00:00:00"/>
    <n v="46.005043994165398"/>
    <s v="Accounting Assistant IV"/>
    <s v="n/a"/>
    <s v="High Net Worth"/>
    <s v="N"/>
    <s v="Yes"/>
    <n v="18"/>
    <m/>
  </r>
  <r>
    <n v="4079"/>
    <n v="50"/>
    <x v="413"/>
    <d v="2017-07-27T00:00:00"/>
    <n v="156"/>
    <b v="1"/>
    <s v="Approved"/>
    <s v="WeareA2B"/>
    <s v="Standard"/>
    <s v="medium"/>
    <s v="small"/>
    <n v="175.89"/>
    <n v="131.91999999999999"/>
    <d v="2012-04-10T00:00:00"/>
    <n v="43.97"/>
    <s v="U"/>
    <n v="28"/>
    <d v="1899-12-30T00:00:00"/>
    <n v="0"/>
    <s v="Business Systems Development Analyst"/>
    <s v="IT"/>
    <s v="Affluent Customer"/>
    <s v="N"/>
    <s v="Yes"/>
    <n v="0"/>
    <m/>
  </r>
  <r>
    <n v="4388"/>
    <n v="36"/>
    <x v="1325"/>
    <d v="2017-07-27T00:00:00"/>
    <n v="156"/>
    <b v="1"/>
    <s v="Approved"/>
    <s v="Solex"/>
    <s v="Standard"/>
    <s v="low"/>
    <s v="medium"/>
    <n v="945.04"/>
    <n v="507.58"/>
    <d v="2006-02-02T00:00:00"/>
    <n v="437.46"/>
    <s v="F"/>
    <n v="36"/>
    <d v="1978-07-18T00:00:00"/>
    <n v="41.991345364028412"/>
    <s v="Executive Secretary"/>
    <s v="n/a"/>
    <s v="Mass Customer"/>
    <s v="N"/>
    <s v="Yes"/>
    <n v="18"/>
    <m/>
  </r>
  <r>
    <n v="4475"/>
    <n v="2"/>
    <x v="1293"/>
    <d v="2017-07-27T00:00:00"/>
    <n v="156"/>
    <b v="1"/>
    <s v="Approved"/>
    <s v="Solex"/>
    <s v="Standard"/>
    <s v="medium"/>
    <s v="medium"/>
    <n v="71.489999999999995"/>
    <n v="53.62"/>
    <d v="2012-12-02T00:00:00"/>
    <n v="17.869999999999997"/>
    <s v="F"/>
    <n v="55"/>
    <d v="1971-12-11T00:00:00"/>
    <n v="48.596824816083206"/>
    <s v="Senior Quality Engineer"/>
    <s v="Telecommunications"/>
    <s v="Mass Customer"/>
    <s v="N"/>
    <s v="Yes"/>
    <n v="14"/>
    <m/>
  </r>
  <r>
    <n v="4878"/>
    <n v="36"/>
    <x v="2987"/>
    <d v="2017-07-27T00:00:00"/>
    <n v="156"/>
    <b v="1"/>
    <s v="Approved"/>
    <s v="Solex"/>
    <s v="Standard"/>
    <s v="low"/>
    <s v="medium"/>
    <n v="945.04"/>
    <n v="507.58"/>
    <d v="1995-12-19T00:00:00"/>
    <n v="437.46"/>
    <s v="M"/>
    <n v="80"/>
    <d v="1979-02-28T00:00:00"/>
    <n v="41.374907007864024"/>
    <s v="Senior Financial Analyst"/>
    <s v="Financial Services"/>
    <s v="Mass Customer"/>
    <s v="N"/>
    <s v="No"/>
    <n v="18"/>
    <m/>
  </r>
  <r>
    <n v="5262"/>
    <n v="65"/>
    <x v="3219"/>
    <d v="2017-07-27T00:00:00"/>
    <n v="156"/>
    <b v="1"/>
    <s v="Approved"/>
    <s v="WeareA2B"/>
    <s v="Standard"/>
    <s v="medium"/>
    <s v="medium"/>
    <n v="1807.45"/>
    <n v="778.69"/>
    <d v="2010-11-05T00:00:00"/>
    <n v="1028.76"/>
    <s v="F"/>
    <n v="24"/>
    <d v="1977-04-17T00:00:00"/>
    <n v="43.243400158548958"/>
    <s v="Business Systems Development Analyst"/>
    <s v="Property"/>
    <s v="Affluent Customer"/>
    <s v="N"/>
    <s v="Yes"/>
    <n v="11"/>
    <m/>
  </r>
  <r>
    <n v="5546"/>
    <n v="45"/>
    <x v="371"/>
    <d v="2017-07-27T00:00:00"/>
    <n v="156"/>
    <b v="0"/>
    <s v="Approved"/>
    <s v="Solex"/>
    <s v="Standard"/>
    <s v="medium"/>
    <s v="medium"/>
    <n v="441.49"/>
    <n v="84.99"/>
    <d v="2012-04-10T00:00:00"/>
    <n v="356.5"/>
    <s v="M"/>
    <n v="78"/>
    <d v="1957-07-30T00:00:00"/>
    <n v="62.972167281836626"/>
    <s v="Chemical Engineer"/>
    <s v="Manufacturing"/>
    <s v="Mass Customer"/>
    <s v="N"/>
    <s v="Yes"/>
    <n v="14"/>
    <m/>
  </r>
  <r>
    <n v="5753"/>
    <n v="13"/>
    <x v="2489"/>
    <d v="2017-07-27T00:00:00"/>
    <n v="156"/>
    <b v="0"/>
    <s v="Approved"/>
    <s v="Solex"/>
    <s v="Standard"/>
    <s v="medium"/>
    <s v="medium"/>
    <n v="1577.53"/>
    <n v="826.51"/>
    <d v="2001-11-25T00:00:00"/>
    <n v="751.02"/>
    <s v="M"/>
    <n v="69"/>
    <d v="1966-12-07T00:00:00"/>
    <n v="53.610523446220192"/>
    <s v="Project Manager"/>
    <s v="Health"/>
    <s v="High Net Worth"/>
    <s v="N"/>
    <s v="No"/>
    <n v="9"/>
    <m/>
  </r>
  <r>
    <n v="5811"/>
    <n v="27"/>
    <x v="2660"/>
    <d v="2017-07-27T00:00:00"/>
    <n v="156"/>
    <b v="0"/>
    <s v="Approved"/>
    <s v="Trek Bicycles"/>
    <s v="Standard"/>
    <s v="medium"/>
    <s v="medium"/>
    <n v="499.53"/>
    <n v="388.72"/>
    <d v="1999-06-23T00:00:00"/>
    <n v="110.80999999999995"/>
    <s v="M"/>
    <n v="34"/>
    <d v="1980-07-06T00:00:00"/>
    <n v="40.021482350329777"/>
    <s v="Programmer III"/>
    <s v="Retail"/>
    <s v="Affluent Customer"/>
    <s v="N"/>
    <s v="No"/>
    <n v="11"/>
    <m/>
  </r>
  <r>
    <n v="8122"/>
    <n v="35"/>
    <x v="1968"/>
    <d v="2017-07-27T00:00:00"/>
    <n v="156"/>
    <b v="0"/>
    <s v="Approved"/>
    <s v="Trek Bicycles"/>
    <s v="Standard"/>
    <s v="low"/>
    <s v="medium"/>
    <n v="1057.51"/>
    <n v="154.4"/>
    <d v="1992-10-11T00:00:00"/>
    <n v="903.11"/>
    <s v="M"/>
    <n v="76"/>
    <d v="1994-09-12T00:00:00"/>
    <n v="25.826961802384574"/>
    <s v="Marketing Manager"/>
    <s v="n/a"/>
    <s v="Mass Customer"/>
    <s v="N"/>
    <s v="Yes"/>
    <n v="3"/>
    <m/>
  </r>
  <r>
    <n v="8262"/>
    <n v="15"/>
    <x v="536"/>
    <d v="2017-07-27T00:00:00"/>
    <n v="156"/>
    <b v="1"/>
    <s v="Approved"/>
    <s v="Norco Bicycles"/>
    <s v="Standard"/>
    <s v="low"/>
    <s v="medium"/>
    <n v="958.74"/>
    <n v="748.9"/>
    <d v="2009-03-08T00:00:00"/>
    <n v="209.84000000000003"/>
    <s v="M"/>
    <n v="46"/>
    <d v="1997-07-19T00:00:00"/>
    <n v="22.974907007864026"/>
    <n v="0"/>
    <s v="Retail"/>
    <s v="Mass Customer"/>
    <s v="N"/>
    <s v="Yes"/>
    <n v="1"/>
    <m/>
  </r>
  <r>
    <n v="8418"/>
    <n v="55"/>
    <x v="2662"/>
    <d v="2017-07-27T00:00:00"/>
    <n v="156"/>
    <b v="1"/>
    <s v="Approved"/>
    <s v="Trek Bicycles"/>
    <s v="Road"/>
    <s v="medium"/>
    <s v="large"/>
    <n v="1894.19"/>
    <n v="598.76"/>
    <d v="2003-07-21T00:00:00"/>
    <n v="1295.43"/>
    <s v="M"/>
    <n v="64"/>
    <d v="1979-08-06T00:00:00"/>
    <n v="40.939290569507861"/>
    <s v="Developer II"/>
    <s v="Financial Services"/>
    <s v="Affluent Customer"/>
    <s v="N"/>
    <s v="Yes"/>
    <n v="21"/>
    <m/>
  </r>
  <r>
    <n v="8954"/>
    <n v="6"/>
    <x v="2072"/>
    <d v="2017-07-27T00:00:00"/>
    <n v="156"/>
    <b v="0"/>
    <s v="Approved"/>
    <s v="OHM Cycles"/>
    <s v="Standard"/>
    <s v="high"/>
    <s v="medium"/>
    <n v="227.88"/>
    <n v="136.72999999999999"/>
    <d v="2007-08-04T00:00:00"/>
    <n v="91.15"/>
    <s v="M"/>
    <n v="42"/>
    <d v="1995-04-08T00:00:00"/>
    <n v="25.257098788685944"/>
    <s v="Analyst Programmer"/>
    <s v="Retail"/>
    <s v="Affluent Customer"/>
    <s v="N"/>
    <s v="Yes"/>
    <n v="7"/>
    <m/>
  </r>
  <r>
    <n v="9896"/>
    <n v="91"/>
    <x v="585"/>
    <d v="2017-07-27T00:00:00"/>
    <n v="156"/>
    <b v="0"/>
    <s v="Approved"/>
    <s v="Solex"/>
    <s v="Standard"/>
    <s v="medium"/>
    <s v="medium"/>
    <n v="100.35"/>
    <n v="75.260000000000005"/>
    <d v="1999-07-26T00:00:00"/>
    <n v="25.089999999999989"/>
    <s v="F"/>
    <n v="89"/>
    <d v="1999-05-10T00:00:00"/>
    <n v="21.166687829781836"/>
    <s v="Quality Control Specialist"/>
    <s v="Manufacturing"/>
    <s v="Mass Customer"/>
    <s v="N"/>
    <s v="No"/>
    <n v="2"/>
    <m/>
  </r>
  <r>
    <n v="10037"/>
    <n v="57"/>
    <x v="127"/>
    <d v="2017-07-27T00:00:00"/>
    <n v="156"/>
    <b v="0"/>
    <s v="Approved"/>
    <s v="WeareA2B"/>
    <s v="Touring"/>
    <s v="medium"/>
    <s v="large"/>
    <n v="1890.39"/>
    <n v="260.14"/>
    <d v="1991-01-21T00:00:00"/>
    <n v="1630.25"/>
    <s v="F"/>
    <n v="30"/>
    <d v="1976-12-26T00:00:00"/>
    <n v="43.550249473617448"/>
    <s v="Social Worker"/>
    <s v="Health"/>
    <s v="Mass Customer"/>
    <s v="N"/>
    <s v="No"/>
    <n v="15"/>
    <m/>
  </r>
  <r>
    <n v="10490"/>
    <n v="88"/>
    <x v="515"/>
    <d v="2017-07-27T00:00:00"/>
    <n v="156"/>
    <b v="1"/>
    <s v="Approved"/>
    <s v="Norco Bicycles"/>
    <s v="Standard"/>
    <s v="medium"/>
    <s v="medium"/>
    <n v="1198.46"/>
    <n v="381.1"/>
    <d v="2002-10-10T00:00:00"/>
    <n v="817.36"/>
    <s v="U"/>
    <n v="39"/>
    <d v="1899-12-30T00:00:00"/>
    <n v="0"/>
    <s v="Programmer I"/>
    <s v="IT"/>
    <s v="Mass Customer"/>
    <s v="N"/>
    <s v="Yes"/>
    <n v="0"/>
    <m/>
  </r>
  <r>
    <n v="10877"/>
    <n v="83"/>
    <x v="308"/>
    <d v="2017-07-27T00:00:00"/>
    <n v="156"/>
    <b v="1"/>
    <s v="Approved"/>
    <s v="Solex"/>
    <s v="Touring"/>
    <s v="medium"/>
    <s v="large"/>
    <n v="2083.94"/>
    <n v="675.03"/>
    <d v="1993-05-26T00:00:00"/>
    <n v="1408.91"/>
    <s v="F"/>
    <n v="53"/>
    <d v="1976-09-25T00:00:00"/>
    <n v="43.802304268138002"/>
    <s v="Marketing Manager"/>
    <s v="Financial Services"/>
    <s v="Mass Customer"/>
    <s v="N"/>
    <s v="Yes"/>
    <n v="13"/>
    <m/>
  </r>
  <r>
    <n v="11775"/>
    <n v="64"/>
    <x v="527"/>
    <d v="2017-07-27T00:00:00"/>
    <n v="156"/>
    <b v="1"/>
    <s v="Approved"/>
    <s v="Giant Bicycles"/>
    <s v="Standard"/>
    <s v="high"/>
    <s v="small"/>
    <n v="1977.36"/>
    <n v="1759.85"/>
    <d v="2010-08-20T00:00:00"/>
    <n v="217.51"/>
    <s v="M"/>
    <n v="12"/>
    <d v="1975-07-12T00:00:00"/>
    <n v="45.010523446220191"/>
    <s v="Librarian"/>
    <s v="Entertainment"/>
    <s v="High Net Worth"/>
    <s v="N"/>
    <s v="Yes"/>
    <n v="10"/>
    <m/>
  </r>
  <r>
    <n v="12197"/>
    <n v="88"/>
    <x v="300"/>
    <d v="2017-07-27T00:00:00"/>
    <n v="156"/>
    <b v="0"/>
    <s v="Approved"/>
    <s v="Norco Bicycles"/>
    <s v="Standard"/>
    <s v="medium"/>
    <s v="medium"/>
    <n v="1198.46"/>
    <n v="381.1"/>
    <d v="1993-04-20T00:00:00"/>
    <n v="817.36"/>
    <s v="M"/>
    <n v="28"/>
    <d v="1998-07-20T00:00:00"/>
    <n v="21.972167281836629"/>
    <n v="0"/>
    <s v="Retail"/>
    <s v="Mass Customer"/>
    <s v="N"/>
    <s v="Yes"/>
    <n v="3"/>
    <m/>
  </r>
  <r>
    <n v="12369"/>
    <n v="35"/>
    <x v="1379"/>
    <d v="2017-07-27T00:00:00"/>
    <n v="156"/>
    <b v="0"/>
    <s v="Approved"/>
    <s v="Giant Bicycles"/>
    <s v="Standard"/>
    <s v="medium"/>
    <s v="medium"/>
    <n v="1403.5"/>
    <n v="954.82"/>
    <d v="2012-09-15T00:00:00"/>
    <n v="448.67999999999995"/>
    <s v="M"/>
    <n v="79"/>
    <d v="1990-03-06T00:00:00"/>
    <n v="30.350249473617453"/>
    <s v="Recruiter"/>
    <s v="Retail"/>
    <s v="High Net Worth"/>
    <s v="N"/>
    <s v="Yes"/>
    <n v="18"/>
    <m/>
  </r>
  <r>
    <n v="12767"/>
    <n v="35"/>
    <x v="3168"/>
    <d v="2017-07-27T00:00:00"/>
    <n v="156"/>
    <b v="1"/>
    <s v="Approved"/>
    <s v="Trek Bicycles"/>
    <s v="Standard"/>
    <s v="low"/>
    <s v="medium"/>
    <n v="1057.51"/>
    <n v="154.4"/>
    <d v="2006-02-02T00:00:00"/>
    <n v="903.11"/>
    <s v="F"/>
    <n v="1"/>
    <d v="1978-10-19T00:00:00"/>
    <n v="41.736550843480465"/>
    <s v="Research Nurse"/>
    <s v="Health"/>
    <s v="Mass Customer"/>
    <s v="N"/>
    <s v="Yes"/>
    <n v="9"/>
    <m/>
  </r>
  <r>
    <n v="13039"/>
    <n v="59"/>
    <x v="238"/>
    <d v="2017-07-27T00:00:00"/>
    <n v="156"/>
    <b v="0"/>
    <s v="Approved"/>
    <s v="Solex"/>
    <s v="Standard"/>
    <s v="medium"/>
    <s v="large"/>
    <n v="1061.56"/>
    <n v="733.58"/>
    <d v="1993-07-20T00:00:00"/>
    <n v="327.9799999999999"/>
    <s v="F"/>
    <n v="75"/>
    <d v="1965-06-13T00:00:00"/>
    <n v="55.095454953069506"/>
    <s v="Financial Advisor"/>
    <s v="Financial Services"/>
    <s v="Mass Customer"/>
    <s v="N"/>
    <s v="No"/>
    <n v="8"/>
    <m/>
  </r>
  <r>
    <n v="13156"/>
    <n v="38"/>
    <x v="1591"/>
    <d v="2017-07-27T00:00:00"/>
    <n v="156"/>
    <b v="0"/>
    <s v="Approved"/>
    <s v="Trek Bicycles"/>
    <s v="Standard"/>
    <s v="medium"/>
    <s v="large"/>
    <n v="2091.4699999999998"/>
    <n v="388.92"/>
    <d v="2012-09-15T00:00:00"/>
    <n v="1702.5499999999997"/>
    <s v="M"/>
    <n v="55"/>
    <d v="1997-11-17T00:00:00"/>
    <n v="22.643400158548957"/>
    <n v="0"/>
    <s v="Manufacturing"/>
    <s v="High Net Worth"/>
    <s v="N"/>
    <s v="No"/>
    <n v="1"/>
    <m/>
  </r>
  <r>
    <n v="13483"/>
    <n v="0"/>
    <x v="435"/>
    <d v="2017-07-27T00:00:00"/>
    <n v="156"/>
    <b v="0"/>
    <s v="Approved"/>
    <s v="Norco Bicycles"/>
    <s v="Road"/>
    <s v="medium"/>
    <s v="medium"/>
    <n v="544.04999999999995"/>
    <n v="376.84"/>
    <d v="2005-10-22T00:00:00"/>
    <n v="167.20999999999998"/>
    <s v="M"/>
    <n v="69"/>
    <d v="1956-08-15T00:00:00"/>
    <n v="63.928331665398275"/>
    <s v="Engineer I"/>
    <s v="Manufacturing"/>
    <s v="High Net Worth"/>
    <s v="N"/>
    <s v="No"/>
    <n v="9"/>
    <m/>
  </r>
  <r>
    <n v="13916"/>
    <n v="11"/>
    <x v="2546"/>
    <d v="2017-07-27T00:00:00"/>
    <n v="156"/>
    <b v="1"/>
    <s v="Approved"/>
    <s v="Trek Bicycles"/>
    <s v="Standard"/>
    <s v="medium"/>
    <s v="small"/>
    <n v="1775.81"/>
    <n v="1580.47"/>
    <d v="2010-05-05T00:00:00"/>
    <n v="195.33999999999992"/>
    <s v="M"/>
    <n v="8"/>
    <d v="1986-05-11T00:00:00"/>
    <n v="34.172167281836629"/>
    <s v="Food Chemist"/>
    <s v="Health"/>
    <s v="High Net Worth"/>
    <s v="N"/>
    <s v="No"/>
    <n v="9"/>
    <m/>
  </r>
  <r>
    <n v="14427"/>
    <n v="36"/>
    <x v="2842"/>
    <d v="2017-07-27T00:00:00"/>
    <n v="156"/>
    <b v="1"/>
    <s v="Approved"/>
    <s v="Solex"/>
    <s v="Standard"/>
    <s v="low"/>
    <s v="medium"/>
    <n v="945.04"/>
    <n v="507.58"/>
    <d v="2008-03-19T00:00:00"/>
    <n v="437.46"/>
    <s v="F"/>
    <n v="59"/>
    <d v="1977-07-02T00:00:00"/>
    <n v="43.03518098046677"/>
    <s v="Social Worker"/>
    <s v="Health"/>
    <s v="Affluent Customer"/>
    <s v="N"/>
    <s v="Yes"/>
    <n v="8"/>
    <m/>
  </r>
  <r>
    <n v="14981"/>
    <n v="92"/>
    <x v="2787"/>
    <d v="2017-07-27T00:00:00"/>
    <n v="156"/>
    <b v="1"/>
    <s v="Approved"/>
    <s v="WeareA2B"/>
    <s v="Standard"/>
    <s v="medium"/>
    <s v="small"/>
    <n v="1415.01"/>
    <n v="1259.3599999999999"/>
    <d v="2002-10-10T00:00:00"/>
    <n v="155.65000000000009"/>
    <s v="F"/>
    <n v="53"/>
    <d v="1986-01-14T00:00:00"/>
    <n v="34.492715227042112"/>
    <s v="Human Resources Assistant II"/>
    <s v="Manufacturing"/>
    <s v="Mass Customer"/>
    <s v="N"/>
    <s v="Yes"/>
    <n v="14"/>
    <m/>
  </r>
  <r>
    <n v="15050"/>
    <n v="3"/>
    <x v="2543"/>
    <d v="2017-07-27T00:00:00"/>
    <n v="156"/>
    <b v="0"/>
    <s v="Approved"/>
    <s v="Trek Bicycles"/>
    <s v="Standard"/>
    <s v="medium"/>
    <s v="large"/>
    <n v="2091.4699999999998"/>
    <n v="388.92"/>
    <d v="2007-08-04T00:00:00"/>
    <n v="1702.5499999999997"/>
    <s v="M"/>
    <n v="16"/>
    <d v="1995-11-07T00:00:00"/>
    <n v="24.673537144850329"/>
    <s v="VP Accounting"/>
    <s v="Financial Services"/>
    <s v="Mass Customer"/>
    <s v="N"/>
    <s v="Yes"/>
    <n v="1"/>
    <m/>
  </r>
  <r>
    <n v="15051"/>
    <n v="40"/>
    <x v="3220"/>
    <d v="2017-07-27T00:00:00"/>
    <n v="156"/>
    <b v="1"/>
    <s v="Approved"/>
    <s v="Trek Bicycles"/>
    <s v="Road"/>
    <s v="medium"/>
    <s v="large"/>
    <n v="1894.19"/>
    <n v="598.76"/>
    <d v="2011-04-16T00:00:00"/>
    <n v="1295.43"/>
    <s v="M"/>
    <n v="13"/>
    <d v="1975-03-26T00:00:00"/>
    <n v="45.306413857179095"/>
    <s v="Media Manager IV"/>
    <s v="Manufacturing"/>
    <s v="High Net Worth"/>
    <s v="N"/>
    <s v="No"/>
    <n v="21"/>
    <m/>
  </r>
  <r>
    <n v="16532"/>
    <n v="1"/>
    <x v="3221"/>
    <d v="2017-07-27T00:00:00"/>
    <n v="156"/>
    <b v="1"/>
    <s v="Approved"/>
    <s v="Giant Bicycles"/>
    <s v="Standard"/>
    <s v="medium"/>
    <s v="medium"/>
    <n v="1403.5"/>
    <n v="954.82"/>
    <d v="2016-11-14T00:00:00"/>
    <n v="448.67999999999995"/>
    <s v="M"/>
    <n v="88"/>
    <d v="1956-06-22T00:00:00"/>
    <n v="64.07627687087772"/>
    <s v="Clinical Specialist"/>
    <s v="Health"/>
    <s v="Mass Customer"/>
    <s v="N"/>
    <s v="No"/>
    <n v="9"/>
    <m/>
  </r>
  <r>
    <n v="16561"/>
    <n v="20"/>
    <x v="195"/>
    <d v="2017-07-27T00:00:00"/>
    <n v="156"/>
    <b v="1"/>
    <s v="Approved"/>
    <s v="Trek Bicycles"/>
    <s v="Standard"/>
    <s v="medium"/>
    <s v="small"/>
    <n v="1775.81"/>
    <n v="1580.47"/>
    <d v="2016-02-04T00:00:00"/>
    <n v="195.33999999999992"/>
    <s v="M"/>
    <n v="58"/>
    <d v="1986-12-20T00:00:00"/>
    <n v="33.561208377727041"/>
    <s v="Help Desk Technician"/>
    <s v="Manufacturing"/>
    <s v="Mass Customer"/>
    <s v="N"/>
    <s v="Yes"/>
    <n v="16"/>
    <m/>
  </r>
  <r>
    <n v="16889"/>
    <n v="55"/>
    <x v="1650"/>
    <d v="2017-07-27T00:00:00"/>
    <n v="156"/>
    <b v="1"/>
    <s v="Approved"/>
    <s v="Trek Bicycles"/>
    <s v="Road"/>
    <s v="medium"/>
    <s v="large"/>
    <n v="1894.19"/>
    <n v="598.76"/>
    <d v="2003-07-21T00:00:00"/>
    <n v="1295.43"/>
    <s v="F"/>
    <n v="77"/>
    <d v="1979-04-17T00:00:00"/>
    <n v="41.243400158548958"/>
    <n v="0"/>
    <s v="IT"/>
    <s v="Affluent Customer"/>
    <s v="N"/>
    <s v="No"/>
    <n v="13"/>
    <m/>
  </r>
  <r>
    <n v="17911"/>
    <n v="50"/>
    <x v="2380"/>
    <d v="2017-07-27T00:00:00"/>
    <n v="156"/>
    <b v="1"/>
    <s v="Approved"/>
    <s v="WeareA2B"/>
    <s v="Standard"/>
    <s v="medium"/>
    <s v="small"/>
    <n v="175.89"/>
    <n v="131.91999999999999"/>
    <d v="2012-04-10T00:00:00"/>
    <n v="43.97"/>
    <s v="M"/>
    <n v="18"/>
    <d v="1981-03-10T00:00:00"/>
    <n v="39.34477002156266"/>
    <s v="Account Executive"/>
    <s v="Manufacturing"/>
    <s v="Mass Customer"/>
    <s v="N"/>
    <s v="Yes"/>
    <n v="5"/>
    <m/>
  </r>
  <r>
    <n v="18289"/>
    <n v="52"/>
    <x v="2003"/>
    <d v="2017-07-27T00:00:00"/>
    <n v="156"/>
    <b v="1"/>
    <s v="Approved"/>
    <s v="OHM Cycles"/>
    <s v="Road"/>
    <s v="medium"/>
    <s v="medium"/>
    <n v="1280.28"/>
    <n v="829.51"/>
    <d v="1998-12-16T00:00:00"/>
    <n v="450.77"/>
    <s v="F"/>
    <n v="69"/>
    <d v="1978-02-10T00:00:00"/>
    <n v="42.424222076357175"/>
    <s v="Information Systems Manager"/>
    <s v="Health"/>
    <s v="Mass Customer"/>
    <s v="N"/>
    <s v="Yes"/>
    <n v="10"/>
    <m/>
  </r>
  <r>
    <n v="18356"/>
    <n v="6"/>
    <x v="1208"/>
    <d v="2017-07-27T00:00:00"/>
    <n v="156"/>
    <b v="0"/>
    <s v="Approved"/>
    <s v="OHM Cycles"/>
    <s v="Standard"/>
    <s v="high"/>
    <s v="medium"/>
    <n v="227.88"/>
    <n v="136.72999999999999"/>
    <d v="2003-02-07T00:00:00"/>
    <n v="91.15"/>
    <s v="F"/>
    <n v="7"/>
    <d v="1973-07-29T00:00:00"/>
    <n v="46.96394810375444"/>
    <s v="Software Consultant"/>
    <s v="Telecommunications"/>
    <s v="Mass Customer"/>
    <s v="N"/>
    <s v="Yes"/>
    <n v="15"/>
    <m/>
  </r>
  <r>
    <n v="18423"/>
    <n v="64"/>
    <x v="2469"/>
    <d v="2017-07-27T00:00:00"/>
    <n v="156"/>
    <b v="1"/>
    <s v="Approved"/>
    <s v="Giant Bicycles"/>
    <s v="Standard"/>
    <s v="high"/>
    <s v="small"/>
    <n v="1977.36"/>
    <n v="1759.85"/>
    <d v="1998-12-17T00:00:00"/>
    <n v="217.51"/>
    <s v="F"/>
    <n v="15"/>
    <d v="1976-02-21T00:00:00"/>
    <n v="44.396824816083203"/>
    <s v="Senior Financial Analyst"/>
    <s v="Financial Services"/>
    <s v="High Net Worth"/>
    <s v="N"/>
    <s v="Yes"/>
    <n v="11"/>
    <m/>
  </r>
  <r>
    <n v="18811"/>
    <n v="90"/>
    <x v="1702"/>
    <d v="2017-07-27T00:00:00"/>
    <n v="156"/>
    <b v="0"/>
    <s v="Approved"/>
    <s v="Solex"/>
    <s v="Standard"/>
    <s v="low"/>
    <s v="medium"/>
    <n v="945.04"/>
    <n v="507.58"/>
    <d v="2010-06-07T00:00:00"/>
    <n v="437.46"/>
    <s v="F"/>
    <n v="28"/>
    <d v="1970-06-11T00:00:00"/>
    <n v="50.098194679096906"/>
    <s v="Nurse"/>
    <s v="n/a"/>
    <s v="High Net Worth"/>
    <s v="N"/>
    <s v="Yes"/>
    <n v="13"/>
    <m/>
  </r>
  <r>
    <n v="19143"/>
    <n v="58"/>
    <x v="109"/>
    <d v="2017-07-27T00:00:00"/>
    <n v="156"/>
    <b v="1"/>
    <s v="Approved"/>
    <s v="OHM Cycles"/>
    <s v="Standard"/>
    <s v="medium"/>
    <s v="medium"/>
    <n v="912.52"/>
    <n v="141.4"/>
    <d v="2010-11-05T00:00:00"/>
    <n v="771.12"/>
    <s v="M"/>
    <n v="83"/>
    <d v="1956-06-07T00:00:00"/>
    <n v="64.117372761288678"/>
    <s v="Recruiter"/>
    <s v="Manufacturing"/>
    <s v="Mass Customer"/>
    <s v="N"/>
    <s v="Yes"/>
    <n v="10"/>
    <m/>
  </r>
  <r>
    <n v="254"/>
    <n v="67"/>
    <x v="1615"/>
    <d v="2017-07-26T00:00:00"/>
    <n v="157"/>
    <b v="0"/>
    <s v="Approved"/>
    <s v="Solex"/>
    <s v="Standard"/>
    <s v="medium"/>
    <s v="large"/>
    <n v="1071.23"/>
    <n v="380.74"/>
    <d v="1999-06-23T00:00:00"/>
    <n v="690.49"/>
    <s v="F"/>
    <n v="57"/>
    <d v="1988-12-19T00:00:00"/>
    <n v="31.561208377727041"/>
    <s v="Research Associate"/>
    <s v="Health"/>
    <s v="High Net Worth"/>
    <s v="N"/>
    <s v="Yes"/>
    <n v="22"/>
    <m/>
  </r>
  <r>
    <n v="662"/>
    <n v="41"/>
    <x v="428"/>
    <d v="2017-07-26T00:00:00"/>
    <n v="157"/>
    <b v="0"/>
    <s v="Approved"/>
    <s v="Solex"/>
    <s v="Road"/>
    <s v="medium"/>
    <s v="medium"/>
    <n v="416.98"/>
    <n v="312.74"/>
    <d v="1999-12-04T00:00:00"/>
    <n v="104.24000000000001"/>
    <s v="F"/>
    <n v="30"/>
    <d v="1960-04-20T00:00:00"/>
    <n v="60.246139884576358"/>
    <s v="Environmental Specialist"/>
    <s v="Financial Services"/>
    <s v="Mass Customer"/>
    <s v="N"/>
    <s v="Yes"/>
    <n v="9"/>
    <m/>
  </r>
  <r>
    <n v="766"/>
    <n v="93"/>
    <x v="1264"/>
    <d v="2017-07-26T00:00:00"/>
    <n v="157"/>
    <b v="0"/>
    <s v="Approved"/>
    <s v="WeareA2B"/>
    <s v="Standard"/>
    <s v="medium"/>
    <s v="medium"/>
    <n v="1065.03"/>
    <n v="230.09"/>
    <d v="2000-11-03T00:00:00"/>
    <n v="834.93999999999994"/>
    <s v="F"/>
    <n v="56"/>
    <d v="1958-12-22T00:00:00"/>
    <n v="61.574907007864027"/>
    <n v="0"/>
    <s v="n/a"/>
    <s v="Mass Customer"/>
    <s v="N"/>
    <s v="No"/>
    <n v="6"/>
    <m/>
  </r>
  <r>
    <n v="1176"/>
    <n v="92"/>
    <x v="364"/>
    <d v="2017-07-26T00:00:00"/>
    <n v="157"/>
    <b v="1"/>
    <s v="Approved"/>
    <s v="WeareA2B"/>
    <s v="Touring"/>
    <s v="medium"/>
    <s v="large"/>
    <n v="1890.39"/>
    <n v="260.14"/>
    <d v="1996-04-05T00:00:00"/>
    <n v="1630.25"/>
    <s v="M"/>
    <n v="56"/>
    <d v="1988-08-15T00:00:00"/>
    <n v="31.906413857179096"/>
    <s v="Media Manager IV"/>
    <s v="Financial Services"/>
    <s v="High Net Worth"/>
    <s v="N"/>
    <s v="Yes"/>
    <n v="13"/>
    <m/>
  </r>
  <r>
    <n v="1638"/>
    <n v="13"/>
    <x v="2558"/>
    <d v="2017-07-26T00:00:00"/>
    <n v="157"/>
    <b v="1"/>
    <s v="Approved"/>
    <s v="Solex"/>
    <s v="Standard"/>
    <s v="medium"/>
    <s v="medium"/>
    <n v="1163.8900000000001"/>
    <n v="589.27"/>
    <d v="2013-03-12T00:00:00"/>
    <n v="574.62000000000012"/>
    <s v="F"/>
    <n v="13"/>
    <d v="1975-04-27T00:00:00"/>
    <n v="45.218742624302379"/>
    <n v="0"/>
    <s v="Retail"/>
    <s v="Mass Customer"/>
    <s v="N"/>
    <s v="Yes"/>
    <n v="16"/>
    <m/>
  </r>
  <r>
    <n v="1950"/>
    <n v="69"/>
    <x v="2105"/>
    <d v="2017-07-26T00:00:00"/>
    <n v="157"/>
    <b v="0"/>
    <s v="Approved"/>
    <s v="Giant Bicycles"/>
    <s v="Road"/>
    <s v="medium"/>
    <s v="medium"/>
    <n v="792.9"/>
    <n v="594.67999999999995"/>
    <d v="2003-03-18T00:00:00"/>
    <n v="198.22000000000003"/>
    <s v="F"/>
    <n v="23"/>
    <d v="1984-05-20T00:00:00"/>
    <n v="36.147509747590057"/>
    <s v="Project Manager"/>
    <s v="Financial Services"/>
    <s v="Mass Customer"/>
    <s v="N"/>
    <s v="Yes"/>
    <n v="11"/>
    <m/>
  </r>
  <r>
    <n v="2791"/>
    <n v="10"/>
    <x v="2952"/>
    <d v="2017-07-26T00:00:00"/>
    <n v="157"/>
    <b v="1"/>
    <s v="Approved"/>
    <s v="Solex"/>
    <s v="Standard"/>
    <s v="medium"/>
    <s v="medium"/>
    <n v="1945.43"/>
    <n v="333.18"/>
    <d v="2002-08-31T00:00:00"/>
    <n v="1612.25"/>
    <s v="M"/>
    <n v="88"/>
    <d v="1984-04-10T00:00:00"/>
    <n v="36.257098788685944"/>
    <s v="VP Sales"/>
    <s v="n/a"/>
    <s v="High Net Worth"/>
    <s v="N"/>
    <s v="No"/>
    <n v="13"/>
    <m/>
  </r>
  <r>
    <n v="3141"/>
    <n v="10"/>
    <x v="1456"/>
    <d v="2017-07-26T00:00:00"/>
    <n v="157"/>
    <b v="1"/>
    <s v="Approved"/>
    <s v="WeareA2B"/>
    <s v="Touring"/>
    <s v="medium"/>
    <s v="medium"/>
    <n v="1466.68"/>
    <n v="363.25"/>
    <d v="2014-03-03T00:00:00"/>
    <n v="1103.43"/>
    <s v="M"/>
    <n v="51"/>
    <d v="1992-10-22T00:00:00"/>
    <n v="27.717372761288683"/>
    <s v="Registered Nurse"/>
    <s v="Health"/>
    <s v="Affluent Customer"/>
    <s v="N"/>
    <s v="No"/>
    <n v="2"/>
    <m/>
  </r>
  <r>
    <n v="3356"/>
    <n v="0"/>
    <x v="1974"/>
    <d v="2017-07-26T00:00:00"/>
    <n v="157"/>
    <b v="0"/>
    <s v="Approved"/>
    <s v="OHM Cycles"/>
    <s v="Standard"/>
    <s v="medium"/>
    <s v="medium"/>
    <n v="235.63"/>
    <n v="125.07"/>
    <d v="2004-08-07T00:00:00"/>
    <n v="110.56"/>
    <s v="F"/>
    <n v="67"/>
    <d v="1986-01-10T00:00:00"/>
    <n v="34.503674131151698"/>
    <s v="Quality Engineer"/>
    <s v="Manufacturing"/>
    <s v="High Net Worth"/>
    <s v="N"/>
    <s v="No"/>
    <n v="18"/>
    <m/>
  </r>
  <r>
    <n v="3966"/>
    <n v="91"/>
    <x v="1001"/>
    <d v="2017-07-26T00:00:00"/>
    <n v="157"/>
    <b v="1"/>
    <s v="Approved"/>
    <s v="WeareA2B"/>
    <s v="Standard"/>
    <s v="low"/>
    <s v="medium"/>
    <n v="642.30999999999995"/>
    <n v="513.85"/>
    <d v="2003-09-09T00:00:00"/>
    <n v="128.45999999999992"/>
    <s v="M"/>
    <n v="96"/>
    <d v="1960-03-04T00:00:00"/>
    <n v="60.374907007864024"/>
    <s v="Director of Sales"/>
    <s v="n/a"/>
    <s v="High Net Worth"/>
    <s v="N"/>
    <s v="Yes"/>
    <n v="18"/>
    <m/>
  </r>
  <r>
    <n v="4213"/>
    <n v="21"/>
    <x v="699"/>
    <d v="2017-07-26T00:00:00"/>
    <n v="157"/>
    <b v="1"/>
    <s v="Approved"/>
    <s v="Solex"/>
    <s v="Standard"/>
    <s v="medium"/>
    <s v="large"/>
    <n v="1071.23"/>
    <n v="380.74"/>
    <d v="1996-04-05T00:00:00"/>
    <n v="690.49"/>
    <s v="F"/>
    <n v="91"/>
    <d v="1981-10-27T00:00:00"/>
    <n v="38.711893309233886"/>
    <s v="Payment Adjustment Coordinator"/>
    <s v="Manufacturing"/>
    <s v="Affluent Customer"/>
    <s v="N"/>
    <s v="No"/>
    <n v="14"/>
    <m/>
  </r>
  <r>
    <n v="5345"/>
    <n v="97"/>
    <x v="3222"/>
    <d v="2017-07-26T00:00:00"/>
    <n v="157"/>
    <b v="0"/>
    <s v="Approved"/>
    <s v="Solex"/>
    <s v="Standard"/>
    <s v="medium"/>
    <s v="large"/>
    <n v="202.62"/>
    <n v="151.96"/>
    <d v="2016-03-29T00:00:00"/>
    <n v="50.66"/>
    <s v="M"/>
    <n v="59"/>
    <d v="1999-12-22T00:00:00"/>
    <n v="20.547509747590055"/>
    <s v="Administrative Officer"/>
    <s v="Health"/>
    <s v="Affluent Customer"/>
    <s v="N"/>
    <s v="No"/>
    <n v="2"/>
    <m/>
  </r>
  <r>
    <n v="5481"/>
    <n v="3"/>
    <x v="3058"/>
    <d v="2017-07-26T00:00:00"/>
    <n v="157"/>
    <b v="0"/>
    <s v="Approved"/>
    <s v="Trek Bicycles"/>
    <s v="Standard"/>
    <s v="medium"/>
    <s v="large"/>
    <n v="2091.4699999999998"/>
    <n v="388.92"/>
    <d v="1991-08-05T00:00:00"/>
    <n v="1702.5499999999997"/>
    <s v="M"/>
    <n v="2"/>
    <d v="1985-01-26T00:00:00"/>
    <n v="35.45983851471334"/>
    <s v="Human Resources Manager"/>
    <s v="Retail"/>
    <s v="Mass Customer"/>
    <s v="N"/>
    <s v="Yes"/>
    <n v="17"/>
    <m/>
  </r>
  <r>
    <n v="5750"/>
    <n v="87"/>
    <x v="2523"/>
    <d v="2017-07-26T00:00:00"/>
    <n v="157"/>
    <b v="1"/>
    <s v="Approved"/>
    <s v="Giant Bicycles"/>
    <s v="Standard"/>
    <s v="high"/>
    <s v="medium"/>
    <n v="1179"/>
    <n v="707.4"/>
    <d v="2003-01-05T00:00:00"/>
    <n v="471.6"/>
    <s v="M"/>
    <n v="97"/>
    <d v="1967-02-26T00:00:00"/>
    <n v="53.38860563800101"/>
    <s v="Internal Auditor"/>
    <s v="IT"/>
    <s v="Mass Customer"/>
    <s v="N"/>
    <s v="Yes"/>
    <n v="18"/>
    <m/>
  </r>
  <r>
    <n v="5773"/>
    <n v="34"/>
    <x v="1473"/>
    <d v="2017-07-26T00:00:00"/>
    <n v="157"/>
    <b v="1"/>
    <s v="Approved"/>
    <s v="Norco Bicycles"/>
    <s v="Road"/>
    <s v="high"/>
    <s v="large"/>
    <n v="774.53"/>
    <n v="464.72"/>
    <d v="2008-03-19T00:00:00"/>
    <n v="309.80999999999995"/>
    <s v="M"/>
    <n v="68"/>
    <d v="1985-08-14T00:00:00"/>
    <n v="34.911893309233889"/>
    <s v="Research Nurse"/>
    <s v="Health"/>
    <s v="Mass Customer"/>
    <s v="N"/>
    <s v="Yes"/>
    <n v="7"/>
    <m/>
  </r>
  <r>
    <n v="5829"/>
    <n v="90"/>
    <x v="2708"/>
    <d v="2017-07-26T00:00:00"/>
    <n v="157"/>
    <b v="1"/>
    <s v="Approved"/>
    <s v="Norco Bicycles"/>
    <s v="Standard"/>
    <s v="low"/>
    <s v="medium"/>
    <n v="363.01"/>
    <n v="290.41000000000003"/>
    <d v="2005-05-10T00:00:00"/>
    <n v="72.599999999999966"/>
    <s v="F"/>
    <n v="18"/>
    <d v="1985-02-05T00:00:00"/>
    <n v="35.432441254439368"/>
    <n v="0"/>
    <s v="n/a"/>
    <s v="Affluent Customer"/>
    <s v="N"/>
    <s v="No"/>
    <n v="15"/>
    <m/>
  </r>
  <r>
    <n v="6242"/>
    <n v="50"/>
    <x v="1640"/>
    <d v="2017-07-26T00:00:00"/>
    <n v="157"/>
    <b v="0"/>
    <s v="Approved"/>
    <s v="WeareA2B"/>
    <s v="Standard"/>
    <s v="medium"/>
    <s v="small"/>
    <n v="175.89"/>
    <n v="131.91999999999999"/>
    <d v="2015-10-18T00:00:00"/>
    <n v="43.97"/>
    <s v="M"/>
    <n v="37"/>
    <d v="1968-07-19T00:00:00"/>
    <n v="51.994085090055805"/>
    <s v="Sales Representative"/>
    <s v="Retail"/>
    <s v="Mass Customer"/>
    <s v="N"/>
    <s v="Yes"/>
    <n v="19"/>
    <m/>
  </r>
  <r>
    <n v="7570"/>
    <n v="10"/>
    <x v="2602"/>
    <d v="2017-07-26T00:00:00"/>
    <n v="157"/>
    <b v="0"/>
    <s v="Approved"/>
    <s v="WeareA2B"/>
    <s v="Touring"/>
    <s v="medium"/>
    <s v="medium"/>
    <n v="1466.68"/>
    <n v="363.25"/>
    <d v="2003-08-05T00:00:00"/>
    <n v="1103.43"/>
    <s v="M"/>
    <n v="83"/>
    <d v="1971-12-22T00:00:00"/>
    <n v="48.566687829781834"/>
    <s v="Staff Accountant III"/>
    <s v="n/a"/>
    <s v="Mass Customer"/>
    <s v="N"/>
    <s v="Yes"/>
    <n v="6"/>
    <m/>
  </r>
  <r>
    <n v="7877"/>
    <n v="35"/>
    <x v="1251"/>
    <d v="2017-07-26T00:00:00"/>
    <n v="157"/>
    <b v="1"/>
    <s v="Approved"/>
    <s v="Giant Bicycles"/>
    <s v="Standard"/>
    <s v="medium"/>
    <s v="medium"/>
    <n v="1403.5"/>
    <n v="954.82"/>
    <d v="2016-11-14T00:00:00"/>
    <n v="448.67999999999995"/>
    <s v="M"/>
    <n v="16"/>
    <d v="1977-11-05T00:00:00"/>
    <n v="42.689975501014715"/>
    <s v="Statistician I"/>
    <s v="n/a"/>
    <s v="High Net Worth"/>
    <s v="N"/>
    <s v="No"/>
    <n v="18"/>
    <m/>
  </r>
  <r>
    <n v="7968"/>
    <n v="90"/>
    <x v="1568"/>
    <d v="2017-07-26T00:00:00"/>
    <n v="157"/>
    <b v="1"/>
    <s v="Approved"/>
    <s v="Norco Bicycles"/>
    <s v="Standard"/>
    <s v="low"/>
    <s v="medium"/>
    <n v="363.01"/>
    <n v="290.41000000000003"/>
    <d v="2000-11-03T00:00:00"/>
    <n v="72.599999999999966"/>
    <s v="M"/>
    <n v="96"/>
    <d v="1964-03-14T00:00:00"/>
    <n v="56.34477002156266"/>
    <s v="Health Coach IV"/>
    <s v="Health"/>
    <s v="Mass Customer"/>
    <s v="N"/>
    <s v="Yes"/>
    <n v="12"/>
    <m/>
  </r>
  <r>
    <n v="9214"/>
    <n v="88"/>
    <x v="378"/>
    <d v="2017-07-26T00:00:00"/>
    <n v="157"/>
    <b v="0"/>
    <s v="Approved"/>
    <s v="Norco Bicycles"/>
    <s v="Standard"/>
    <s v="medium"/>
    <s v="medium"/>
    <n v="1198.46"/>
    <n v="381.1"/>
    <d v="2000-11-03T00:00:00"/>
    <n v="817.36"/>
    <s v="M"/>
    <n v="25"/>
    <d v="1985-02-05T00:00:00"/>
    <n v="35.432441254439368"/>
    <s v="GIS Technical Architect"/>
    <s v="n/a"/>
    <s v="Affluent Customer"/>
    <s v="N"/>
    <s v="Yes"/>
    <n v="7"/>
    <m/>
  </r>
  <r>
    <n v="9396"/>
    <n v="38"/>
    <x v="3180"/>
    <d v="2017-07-26T00:00:00"/>
    <n v="157"/>
    <b v="1"/>
    <s v="Approved"/>
    <s v="Solex"/>
    <s v="Standard"/>
    <s v="medium"/>
    <s v="medium"/>
    <n v="1577.53"/>
    <n v="826.51"/>
    <d v="2011-03-16T00:00:00"/>
    <n v="751.02"/>
    <s v="F"/>
    <n v="65"/>
    <d v="1993-08-29T00:00:00"/>
    <n v="26.865317966768135"/>
    <s v="Analyst Programmer"/>
    <s v="n/a"/>
    <s v="Mass Customer"/>
    <s v="N"/>
    <s v="No"/>
    <n v="2"/>
    <m/>
  </r>
  <r>
    <n v="9950"/>
    <n v="86"/>
    <x v="3144"/>
    <d v="2017-07-26T00:00:00"/>
    <n v="157"/>
    <b v="1"/>
    <s v="Approved"/>
    <s v="OHM Cycles"/>
    <s v="Standard"/>
    <s v="medium"/>
    <s v="medium"/>
    <n v="235.63"/>
    <n v="125.07"/>
    <d v="1999-07-26T00:00:00"/>
    <n v="110.56"/>
    <s v="M"/>
    <n v="3"/>
    <d v="1978-09-18T00:00:00"/>
    <n v="41.821482350329781"/>
    <s v="Director of Sales"/>
    <s v="Health"/>
    <s v="Mass Customer"/>
    <s v="N"/>
    <s v="Yes"/>
    <n v="16"/>
    <m/>
  </r>
  <r>
    <n v="9977"/>
    <n v="90"/>
    <x v="3223"/>
    <d v="2017-07-26T00:00:00"/>
    <n v="157"/>
    <b v="0"/>
    <s v="Approved"/>
    <s v="Norco Bicycles"/>
    <s v="Standard"/>
    <s v="low"/>
    <s v="medium"/>
    <n v="363.01"/>
    <n v="290.41000000000003"/>
    <d v="2003-09-10T00:00:00"/>
    <n v="72.599999999999966"/>
    <s v="M"/>
    <n v="4"/>
    <d v="1957-01-11T00:00:00"/>
    <n v="63.520112487316084"/>
    <s v="Internal Auditor"/>
    <s v="n/a"/>
    <s v="Mass Customer"/>
    <s v="N"/>
    <s v="Yes"/>
    <n v="13"/>
    <m/>
  </r>
  <r>
    <n v="10040"/>
    <n v="17"/>
    <x v="503"/>
    <d v="2017-07-26T00:00:00"/>
    <n v="157"/>
    <b v="0"/>
    <s v="Approved"/>
    <s v="Solex"/>
    <s v="Standard"/>
    <s v="high"/>
    <s v="medium"/>
    <n v="1024.6600000000001"/>
    <n v="614.79999999999995"/>
    <d v="2011-05-07T00:00:00"/>
    <n v="409.86000000000013"/>
    <s v="F"/>
    <n v="66"/>
    <d v="1995-02-14T00:00:00"/>
    <n v="25.402304268138"/>
    <s v="GIS Technical Architect"/>
    <s v="n/a"/>
    <s v="Affluent Customer"/>
    <s v="N"/>
    <s v="Yes"/>
    <n v="1"/>
    <m/>
  </r>
  <r>
    <n v="10152"/>
    <n v="70"/>
    <x v="2011"/>
    <d v="2017-07-26T00:00:00"/>
    <n v="157"/>
    <b v="1"/>
    <s v="Approved"/>
    <s v="Trek Bicycles"/>
    <s v="Standard"/>
    <s v="high"/>
    <s v="medium"/>
    <n v="495.72"/>
    <n v="297.43"/>
    <d v="2015-04-11T00:00:00"/>
    <n v="198.29000000000002"/>
    <s v="F"/>
    <n v="75"/>
    <d v="1983-07-11T00:00:00"/>
    <n v="37.007783720192791"/>
    <s v="Systems Administrator III"/>
    <s v="n/a"/>
    <s v="Mass Customer"/>
    <s v="N"/>
    <s v="No"/>
    <n v="16"/>
    <m/>
  </r>
  <r>
    <n v="10170"/>
    <n v="89"/>
    <x v="3085"/>
    <d v="2017-07-26T00:00:00"/>
    <n v="157"/>
    <b v="0"/>
    <s v="Approved"/>
    <s v="WeareA2B"/>
    <s v="Touring"/>
    <s v="medium"/>
    <s v="large"/>
    <n v="1362.99"/>
    <n v="57.74"/>
    <d v="2002-10-10T00:00:00"/>
    <n v="1305.25"/>
    <s v="F"/>
    <n v="27"/>
    <d v="1994-05-14T00:00:00"/>
    <n v="26.158468651699643"/>
    <s v="Senior Financial Analyst"/>
    <s v="Financial Services"/>
    <s v="Mass Customer"/>
    <s v="N"/>
    <s v="Yes"/>
    <n v="2"/>
    <m/>
  </r>
  <r>
    <n v="10362"/>
    <n v="60"/>
    <x v="2623"/>
    <d v="2017-07-26T00:00:00"/>
    <n v="157"/>
    <b v="0"/>
    <s v="Approved"/>
    <s v="Giant Bicycles"/>
    <s v="Standard"/>
    <s v="high"/>
    <s v="small"/>
    <n v="1977.36"/>
    <n v="1759.85"/>
    <d v="2011-08-24T00:00:00"/>
    <n v="217.51"/>
    <s v="F"/>
    <n v="82"/>
    <d v="1989-03-13T00:00:00"/>
    <n v="31.33107139142567"/>
    <s v="Design Engineer"/>
    <s v="Retail"/>
    <s v="Mass Customer"/>
    <s v="N"/>
    <s v="No"/>
    <n v="17"/>
    <m/>
  </r>
  <r>
    <n v="11989"/>
    <n v="0"/>
    <x v="440"/>
    <d v="2017-07-26T00:00:00"/>
    <n v="157"/>
    <b v="1"/>
    <s v="Approved"/>
    <s v="OHM Cycles"/>
    <s v="Road"/>
    <s v="high"/>
    <s v="large"/>
    <n v="12.01"/>
    <n v="7.21"/>
    <d v="2009-03-08T00:00:00"/>
    <n v="4.8"/>
    <s v="M"/>
    <n v="83"/>
    <d v="1975-12-29T00:00:00"/>
    <n v="44.544770021562655"/>
    <s v="Nurse Practicioner"/>
    <s v="Manufacturing"/>
    <s v="High Net Worth"/>
    <s v="N"/>
    <s v="No"/>
    <n v="11"/>
    <m/>
  </r>
  <r>
    <n v="8694"/>
    <n v="46"/>
    <x v="2771"/>
    <d v="2017-10-04T00:00:00"/>
    <m/>
    <m/>
    <s v="Approved"/>
    <s v="Solex"/>
    <s v="Standard"/>
    <s v="low"/>
    <s v="medium"/>
    <n v="1289.8499999999999"/>
    <n v="74.510000000000005"/>
    <n v="39427"/>
    <m/>
    <m/>
    <m/>
    <m/>
    <m/>
    <m/>
    <m/>
    <m/>
    <m/>
    <m/>
    <m/>
    <m/>
  </r>
  <r>
    <n v="12009"/>
    <n v="13"/>
    <x v="2012"/>
    <d v="2017-07-26T00:00:00"/>
    <n v="157"/>
    <b v="0"/>
    <s v="Approved"/>
    <s v="Solex"/>
    <s v="Standard"/>
    <s v="medium"/>
    <s v="medium"/>
    <n v="1577.53"/>
    <n v="826.51"/>
    <d v="2011-03-16T00:00:00"/>
    <n v="751.02"/>
    <s v="M"/>
    <n v="23"/>
    <d v="1981-06-21T00:00:00"/>
    <n v="39.062578240740741"/>
    <s v="Associate Professor"/>
    <s v="Retail"/>
    <s v="High Net Worth"/>
    <s v="N"/>
    <s v="No"/>
    <n v="5"/>
    <m/>
  </r>
  <r>
    <n v="12108"/>
    <n v="59"/>
    <x v="1710"/>
    <d v="2017-07-26T00:00:00"/>
    <n v="157"/>
    <b v="1"/>
    <s v="Approved"/>
    <s v="Solex"/>
    <s v="Standard"/>
    <s v="medium"/>
    <s v="large"/>
    <n v="1061.56"/>
    <n v="733.58"/>
    <d v="2010-11-05T00:00:00"/>
    <n v="327.9799999999999"/>
    <s v="M"/>
    <n v="7"/>
    <d v="1975-07-17T00:00:00"/>
    <n v="44.996824816083205"/>
    <s v="Associate Professor"/>
    <s v="Manufacturing"/>
    <s v="Affluent Customer"/>
    <s v="N"/>
    <s v="Yes"/>
    <n v="5"/>
    <m/>
  </r>
  <r>
    <n v="12145"/>
    <n v="16"/>
    <x v="3224"/>
    <d v="2017-07-26T00:00:00"/>
    <n v="157"/>
    <b v="0"/>
    <s v="Approved"/>
    <s v="Norco Bicycles"/>
    <s v="Standard"/>
    <s v="high"/>
    <s v="small"/>
    <n v="1661.92"/>
    <n v="1479.11"/>
    <d v="1994-09-09T00:00:00"/>
    <n v="182.81000000000017"/>
    <s v="M"/>
    <n v="56"/>
    <d v="1966-06-11T00:00:00"/>
    <n v="54.100934405124299"/>
    <s v="Nuclear Power Engineer"/>
    <s v="Manufacturing"/>
    <s v="Mass Customer"/>
    <s v="N"/>
    <s v="No"/>
    <n v="15"/>
    <m/>
  </r>
  <r>
    <n v="12368"/>
    <n v="78"/>
    <x v="2711"/>
    <d v="2017-07-26T00:00:00"/>
    <n v="157"/>
    <b v="0"/>
    <s v="Approved"/>
    <s v="Giant Bicycles"/>
    <s v="Standard"/>
    <s v="medium"/>
    <s v="large"/>
    <n v="1765.3"/>
    <n v="709.48"/>
    <d v="2015-08-10T00:00:00"/>
    <n v="1055.82"/>
    <s v="F"/>
    <n v="80"/>
    <d v="1956-09-15T00:00:00"/>
    <n v="63.84340015854896"/>
    <s v="Budget/Accounting Analyst I"/>
    <s v="Financial Services"/>
    <s v="Mass Customer"/>
    <s v="N"/>
    <s v="Yes"/>
    <n v="7"/>
    <m/>
  </r>
  <r>
    <n v="13125"/>
    <n v="61"/>
    <x v="972"/>
    <d v="2017-07-26T00:00:00"/>
    <n v="157"/>
    <b v="0"/>
    <s v="Approved"/>
    <s v="Norco Bicycles"/>
    <s v="Standard"/>
    <s v="medium"/>
    <s v="small"/>
    <n v="586.45000000000005"/>
    <n v="521.94000000000005"/>
    <d v="1991-07-10T00:00:00"/>
    <n v="64.509999999999991"/>
    <s v="M"/>
    <n v="90"/>
    <d v="1977-12-17T00:00:00"/>
    <n v="42.574907007864027"/>
    <s v="Business Systems Development Analyst"/>
    <s v="n/a"/>
    <s v="High Net Worth"/>
    <s v="N"/>
    <s v="No"/>
    <n v="10"/>
    <m/>
  </r>
  <r>
    <n v="13455"/>
    <n v="84"/>
    <x v="1205"/>
    <d v="2017-07-26T00:00:00"/>
    <n v="157"/>
    <b v="0"/>
    <s v="Approved"/>
    <s v="Trek Bicycles"/>
    <s v="Road"/>
    <s v="medium"/>
    <s v="medium"/>
    <n v="290.62"/>
    <n v="215.14"/>
    <d v="1993-04-20T00:00:00"/>
    <n v="75.480000000000018"/>
    <s v="F"/>
    <n v="46"/>
    <d v="1987-06-25T00:00:00"/>
    <n v="33.048879610603755"/>
    <s v="Sales Associate"/>
    <s v="Financial Services"/>
    <s v="Mass Customer"/>
    <s v="N"/>
    <s v="Yes"/>
    <n v="18"/>
    <m/>
  </r>
  <r>
    <n v="13523"/>
    <n v="67"/>
    <x v="3120"/>
    <d v="2017-07-26T00:00:00"/>
    <n v="157"/>
    <b v="0"/>
    <s v="Approved"/>
    <s v="Solex"/>
    <s v="Standard"/>
    <s v="medium"/>
    <s v="large"/>
    <n v="1071.23"/>
    <n v="380.74"/>
    <d v="2011-05-07T00:00:00"/>
    <n v="690.49"/>
    <s v="F"/>
    <n v="44"/>
    <d v="1988-10-16T00:00:00"/>
    <n v="31.736550843480465"/>
    <s v="Legal Assistant"/>
    <s v="Manufacturing"/>
    <s v="High Net Worth"/>
    <s v="N"/>
    <s v="Yes"/>
    <n v="20"/>
    <m/>
  </r>
  <r>
    <n v="13768"/>
    <n v="89"/>
    <x v="1805"/>
    <d v="2017-07-26T00:00:00"/>
    <n v="157"/>
    <b v="1"/>
    <s v="Approved"/>
    <s v="Giant Bicycles"/>
    <s v="Standard"/>
    <s v="medium"/>
    <s v="large"/>
    <n v="1812.75"/>
    <n v="582.48"/>
    <d v="2010-06-07T00:00:00"/>
    <n v="1230.27"/>
    <s v="F"/>
    <n v="89"/>
    <d v="1985-11-19T00:00:00"/>
    <n v="34.646139884576357"/>
    <s v="Dental Hygienist"/>
    <s v="Health"/>
    <s v="High Net Worth"/>
    <s v="N"/>
    <s v="No"/>
    <n v="7"/>
    <m/>
  </r>
  <r>
    <n v="13773"/>
    <n v="32"/>
    <x v="2382"/>
    <d v="2017-07-26T00:00:00"/>
    <n v="157"/>
    <b v="0"/>
    <s v="Approved"/>
    <s v="Giant Bicycles"/>
    <s v="Standard"/>
    <s v="medium"/>
    <s v="medium"/>
    <n v="642.70000000000005"/>
    <n v="211.37"/>
    <d v="2002-03-22T00:00:00"/>
    <n v="431.33000000000004"/>
    <s v="F"/>
    <n v="67"/>
    <d v="1993-05-04T00:00:00"/>
    <n v="27.185865911973615"/>
    <n v="0"/>
    <s v="n/a"/>
    <s v="Affluent Customer"/>
    <s v="N"/>
    <s v="No"/>
    <n v="3"/>
    <m/>
  </r>
  <r>
    <n v="13987"/>
    <n v="88"/>
    <x v="3200"/>
    <d v="2017-07-26T00:00:00"/>
    <n v="157"/>
    <b v="0"/>
    <s v="Approved"/>
    <s v="Norco Bicycles"/>
    <s v="Standard"/>
    <s v="medium"/>
    <s v="medium"/>
    <n v="1198.46"/>
    <n v="381.1"/>
    <d v="2004-08-17T00:00:00"/>
    <n v="817.36"/>
    <s v="M"/>
    <n v="93"/>
    <d v="1966-09-22T00:00:00"/>
    <n v="53.818742624302381"/>
    <s v="Marketing Manager"/>
    <s v="Manufacturing"/>
    <s v="Affluent Customer"/>
    <s v="N"/>
    <s v="Yes"/>
    <n v="8"/>
    <m/>
  </r>
  <r>
    <n v="14216"/>
    <n v="87"/>
    <x v="1303"/>
    <d v="2017-07-26T00:00:00"/>
    <n v="157"/>
    <b v="0"/>
    <s v="Approved"/>
    <s v="OHM Cycles"/>
    <s v="Standard"/>
    <s v="medium"/>
    <s v="medium"/>
    <n v="1636.9"/>
    <n v="44.71"/>
    <d v="1995-10-24T00:00:00"/>
    <n v="1592.19"/>
    <s v="F"/>
    <n v="17"/>
    <d v="1995-01-20T00:00:00"/>
    <n v="25.470797418822929"/>
    <s v="Teacher"/>
    <s v="Retail"/>
    <s v="High Net Worth"/>
    <s v="N"/>
    <s v="Yes"/>
    <n v="1"/>
    <m/>
  </r>
  <r>
    <n v="14362"/>
    <n v="17"/>
    <x v="3225"/>
    <d v="2017-07-26T00:00:00"/>
    <n v="157"/>
    <b v="0"/>
    <s v="Approved"/>
    <s v="Solex"/>
    <s v="Standard"/>
    <s v="high"/>
    <s v="medium"/>
    <n v="1024.6600000000001"/>
    <n v="614.79999999999995"/>
    <d v="2009-03-08T00:00:00"/>
    <n v="409.86000000000013"/>
    <s v="F"/>
    <n v="27"/>
    <d v="1976-09-21T00:00:00"/>
    <n v="43.813263172247588"/>
    <s v="Help Desk Technician"/>
    <s v="IT"/>
    <s v="Mass Customer"/>
    <s v="N"/>
    <s v="Yes"/>
    <n v="22"/>
    <m/>
  </r>
  <r>
    <n v="14476"/>
    <n v="50"/>
    <x v="1862"/>
    <d v="2017-07-26T00:00:00"/>
    <n v="157"/>
    <b v="0"/>
    <s v="Approved"/>
    <s v="WeareA2B"/>
    <s v="Standard"/>
    <s v="medium"/>
    <s v="small"/>
    <n v="175.89"/>
    <n v="131.91999999999999"/>
    <d v="2003-02-16T00:00:00"/>
    <n v="43.97"/>
    <s v="F"/>
    <n v="72"/>
    <d v="1956-08-23T00:00:00"/>
    <n v="63.906413857179096"/>
    <s v="Financial Advisor"/>
    <s v="Financial Services"/>
    <s v="Mass Customer"/>
    <s v="N"/>
    <s v="No"/>
    <n v="17"/>
    <m/>
  </r>
  <r>
    <n v="8708"/>
    <n v="0"/>
    <x v="3226"/>
    <d v="2017-10-07T00:00:00"/>
    <m/>
    <b v="0"/>
    <s v="Approved"/>
    <s v="Solex"/>
    <s v="Road"/>
    <s v="medium"/>
    <s v="medium"/>
    <n v="416.98"/>
    <n v="312.73501590000001"/>
    <n v="42218"/>
    <m/>
    <m/>
    <m/>
    <m/>
    <m/>
    <m/>
    <m/>
    <m/>
    <m/>
    <m/>
    <m/>
    <m/>
  </r>
  <r>
    <n v="14557"/>
    <n v="10"/>
    <x v="116"/>
    <d v="2017-07-26T00:00:00"/>
    <n v="157"/>
    <b v="0"/>
    <s v="Approved"/>
    <s v="Solex"/>
    <s v="Standard"/>
    <s v="medium"/>
    <s v="medium"/>
    <n v="1945.43"/>
    <n v="333.18"/>
    <d v="2003-09-09T00:00:00"/>
    <n v="1612.25"/>
    <s v="F"/>
    <n v="14"/>
    <d v="1965-04-13T00:00:00"/>
    <n v="55.262578240740737"/>
    <s v="Account Representative II"/>
    <s v="Health"/>
    <s v="High Net Worth"/>
    <s v="N"/>
    <s v="Yes"/>
    <n v="18"/>
    <m/>
  </r>
  <r>
    <n v="14655"/>
    <n v="72"/>
    <x v="129"/>
    <d v="2017-07-26T00:00:00"/>
    <n v="157"/>
    <b v="0"/>
    <s v="Approved"/>
    <s v="Norco Bicycles"/>
    <s v="Standard"/>
    <s v="medium"/>
    <s v="medium"/>
    <n v="360.4"/>
    <n v="270.3"/>
    <d v="2004-07-25T00:00:00"/>
    <n v="90.099999999999966"/>
    <s v="F"/>
    <n v="16"/>
    <d v="1971-10-28T00:00:00"/>
    <n v="48.717372761288686"/>
    <s v="Administrative Assistant I"/>
    <s v="Argiculture"/>
    <s v="Mass Customer"/>
    <s v="N"/>
    <s v="Yes"/>
    <n v="6"/>
    <m/>
  </r>
  <r>
    <n v="14975"/>
    <n v="49"/>
    <x v="722"/>
    <d v="2017-07-26T00:00:00"/>
    <n v="157"/>
    <b v="1"/>
    <s v="Approved"/>
    <s v="Trek Bicycles"/>
    <s v="Road"/>
    <s v="medium"/>
    <s v="medium"/>
    <n v="533.51"/>
    <n v="400.13"/>
    <d v="2003-07-21T00:00:00"/>
    <n v="133.38"/>
    <s v="M"/>
    <n v="65"/>
    <d v="1976-11-20T00:00:00"/>
    <n v="43.64887961060375"/>
    <s v="VP Product Management"/>
    <s v="Manufacturing"/>
    <s v="Mass Customer"/>
    <s v="N"/>
    <s v="Yes"/>
    <n v="11"/>
    <m/>
  </r>
  <r>
    <n v="15011"/>
    <n v="54"/>
    <x v="516"/>
    <d v="2017-07-26T00:00:00"/>
    <n v="157"/>
    <b v="0"/>
    <s v="Approved"/>
    <s v="WeareA2B"/>
    <s v="Standard"/>
    <s v="medium"/>
    <s v="medium"/>
    <n v="1292.8399999999999"/>
    <n v="13.44"/>
    <d v="2015-10-18T00:00:00"/>
    <n v="1279.3999999999999"/>
    <s v="F"/>
    <n v="19"/>
    <d v="1994-11-30T00:00:00"/>
    <n v="25.610523446220192"/>
    <s v="Business Systems Development Analyst"/>
    <s v="Property"/>
    <s v="Mass Customer"/>
    <s v="N"/>
    <s v="Yes"/>
    <n v="2"/>
    <m/>
  </r>
  <r>
    <n v="15741"/>
    <n v="46"/>
    <x v="253"/>
    <d v="2017-07-26T00:00:00"/>
    <n v="157"/>
    <b v="1"/>
    <s v="Approved"/>
    <s v="Solex"/>
    <s v="Standard"/>
    <s v="low"/>
    <s v="medium"/>
    <n v="1289.8499999999999"/>
    <n v="74.510000000000005"/>
    <d v="2001-11-25T00:00:00"/>
    <n v="1215.3399999999999"/>
    <s v="F"/>
    <n v="33"/>
    <d v="1956-10-21T00:00:00"/>
    <n v="63.744770021562658"/>
    <s v="Chemical Engineer"/>
    <s v="Manufacturing"/>
    <s v="Mass Customer"/>
    <s v="N"/>
    <s v="Yes"/>
    <n v="5"/>
    <m/>
  </r>
  <r>
    <n v="15844"/>
    <n v="62"/>
    <x v="2204"/>
    <d v="2017-07-26T00:00:00"/>
    <n v="157"/>
    <b v="1"/>
    <s v="Approved"/>
    <s v="Solex"/>
    <s v="Standard"/>
    <s v="medium"/>
    <s v="medium"/>
    <n v="478.16"/>
    <n v="298.72000000000003"/>
    <d v="2012-09-15T00:00:00"/>
    <n v="179.44"/>
    <s v="M"/>
    <n v="34"/>
    <d v="1999-02-23T00:00:00"/>
    <n v="21.374907007864028"/>
    <s v="Recruiting Manager"/>
    <s v="Financial Services"/>
    <s v="Mass Customer"/>
    <s v="N"/>
    <s v="Yes"/>
    <n v="2"/>
    <m/>
  </r>
  <r>
    <n v="17860"/>
    <n v="11"/>
    <x v="2014"/>
    <d v="2017-07-26T00:00:00"/>
    <n v="157"/>
    <b v="0"/>
    <s v="Approved"/>
    <s v="Giant Bicycles"/>
    <s v="Standard"/>
    <s v="high"/>
    <s v="medium"/>
    <n v="1274.93"/>
    <n v="764.96"/>
    <d v="2003-08-05T00:00:00"/>
    <n v="509.97"/>
    <s v="F"/>
    <n v="23"/>
    <d v="1998-08-13T00:00:00"/>
    <n v="21.906413857179096"/>
    <s v="Nurse"/>
    <s v="Financial Services"/>
    <s v="Mass Customer"/>
    <s v="N"/>
    <s v="Yes"/>
    <n v="1"/>
    <m/>
  </r>
  <r>
    <n v="18614"/>
    <n v="10"/>
    <x v="2871"/>
    <d v="2017-07-26T00:00:00"/>
    <n v="157"/>
    <b v="0"/>
    <s v="Approved"/>
    <s v="WeareA2B"/>
    <s v="Touring"/>
    <s v="medium"/>
    <s v="medium"/>
    <n v="1466.68"/>
    <n v="363.25"/>
    <d v="2014-03-03T00:00:00"/>
    <n v="1103.43"/>
    <s v="M"/>
    <n v="11"/>
    <d v="1967-10-31T00:00:00"/>
    <n v="52.711893309233886"/>
    <n v="0"/>
    <s v="Telecommunications"/>
    <s v="Mass Customer"/>
    <s v="N"/>
    <s v="No"/>
    <n v="16"/>
    <m/>
  </r>
  <r>
    <n v="19235"/>
    <n v="94"/>
    <x v="1245"/>
    <d v="2017-07-26T00:00:00"/>
    <n v="157"/>
    <b v="1"/>
    <s v="Approved"/>
    <s v="Giant Bicycles"/>
    <s v="Standard"/>
    <s v="medium"/>
    <s v="large"/>
    <n v="1635.3"/>
    <n v="993.66"/>
    <d v="2016-03-29T00:00:00"/>
    <n v="641.64"/>
    <s v="F"/>
    <n v="71"/>
    <d v="2000-05-18T00:00:00"/>
    <n v="20.14203029553526"/>
    <s v="Clinical Specialist"/>
    <s v="Health"/>
    <s v="Affluent Customer"/>
    <s v="N"/>
    <s v="Yes"/>
    <n v="2"/>
    <m/>
  </r>
  <r>
    <n v="19373"/>
    <n v="42"/>
    <x v="3136"/>
    <d v="2017-07-26T00:00:00"/>
    <n v="157"/>
    <b v="1"/>
    <s v="Approved"/>
    <s v="OHM Cycles"/>
    <s v="Road"/>
    <s v="medium"/>
    <s v="small"/>
    <n v="1810"/>
    <n v="1610.9"/>
    <d v="2011-05-09T00:00:00"/>
    <n v="199.09999999999991"/>
    <s v="F"/>
    <n v="28"/>
    <d v="1995-10-21T00:00:00"/>
    <n v="24.720112487316083"/>
    <s v="Web Developer I"/>
    <s v="Manufacturing"/>
    <s v="Mass Customer"/>
    <s v="N"/>
    <s v="Yes"/>
    <n v="3"/>
    <m/>
  </r>
  <r>
    <n v="19743"/>
    <n v="62"/>
    <x v="1927"/>
    <d v="2017-07-26T00:00:00"/>
    <n v="157"/>
    <b v="1"/>
    <s v="Approved"/>
    <s v="Solex"/>
    <s v="Standard"/>
    <s v="medium"/>
    <s v="medium"/>
    <n v="478.16"/>
    <n v="298.72000000000003"/>
    <d v="1992-10-02T00:00:00"/>
    <n v="179.44"/>
    <s v="F"/>
    <n v="32"/>
    <d v="1977-02-01T00:00:00"/>
    <n v="43.448879610603754"/>
    <s v="Junior Executive"/>
    <s v="Argiculture"/>
    <s v="Mass Customer"/>
    <s v="N"/>
    <s v="Yes"/>
    <n v="16"/>
    <m/>
  </r>
  <r>
    <n v="92"/>
    <n v="73"/>
    <x v="3227"/>
    <d v="2017-07-25T00:00:00"/>
    <n v="158"/>
    <b v="1"/>
    <s v="Approved"/>
    <s v="Solex"/>
    <s v="Standard"/>
    <s v="medium"/>
    <s v="medium"/>
    <n v="1945.43"/>
    <n v="333.18"/>
    <d v="2000-05-22T00:00:00"/>
    <n v="1612.25"/>
    <s v="F"/>
    <n v="48"/>
    <d v="1959-05-23T00:00:00"/>
    <n v="61.158468651699643"/>
    <s v="Payment Adjustment Coordinator"/>
    <s v="Manufacturing"/>
    <s v="Mass Customer"/>
    <s v="N"/>
    <s v="Yes"/>
    <n v="13"/>
    <m/>
  </r>
  <r>
    <n v="178"/>
    <n v="56"/>
    <x v="994"/>
    <d v="2017-07-25T00:00:00"/>
    <n v="158"/>
    <b v="1"/>
    <s v="Approved"/>
    <s v="OHM Cycles"/>
    <s v="Standard"/>
    <s v="medium"/>
    <s v="medium"/>
    <n v="183.86"/>
    <n v="137.9"/>
    <d v="1997-10-04T00:00:00"/>
    <n v="45.960000000000008"/>
    <s v="F"/>
    <n v="43"/>
    <d v="1973-03-29T00:00:00"/>
    <n v="47.298194679096902"/>
    <n v="0"/>
    <s v="Entertainment"/>
    <s v="Affluent Customer"/>
    <s v="N"/>
    <s v="No"/>
    <n v="11"/>
    <m/>
  </r>
  <r>
    <n v="501"/>
    <n v="28"/>
    <x v="2186"/>
    <d v="2017-07-25T00:00:00"/>
    <n v="158"/>
    <b v="1"/>
    <s v="Approved"/>
    <s v="Norco Bicycles"/>
    <s v="Standard"/>
    <s v="medium"/>
    <s v="small"/>
    <n v="1216.1400000000001"/>
    <n v="1082.3599999999999"/>
    <d v="1995-12-19T00:00:00"/>
    <n v="133.7800000000002"/>
    <s v="M"/>
    <n v="27"/>
    <d v="1961-08-26T00:00:00"/>
    <n v="58.895454953069503"/>
    <n v="0"/>
    <s v="Property"/>
    <s v="Mass Customer"/>
    <s v="N"/>
    <s v="Yes"/>
    <n v="15"/>
    <m/>
  </r>
  <r>
    <n v="874"/>
    <n v="73"/>
    <x v="93"/>
    <d v="2017-07-25T00:00:00"/>
    <n v="158"/>
    <b v="1"/>
    <s v="Approved"/>
    <s v="Solex"/>
    <s v="Standard"/>
    <s v="medium"/>
    <s v="medium"/>
    <n v="1945.43"/>
    <n v="333.18"/>
    <d v="2011-01-10T00:00:00"/>
    <n v="1612.25"/>
    <s v="M"/>
    <n v="12"/>
    <d v="1995-08-21T00:00:00"/>
    <n v="24.887235774987314"/>
    <n v="0"/>
    <s v="Manufacturing"/>
    <s v="Mass Customer"/>
    <s v="N"/>
    <s v="Yes"/>
    <n v="22"/>
    <m/>
  </r>
  <r>
    <n v="1028"/>
    <n v="80"/>
    <x v="1989"/>
    <d v="2017-07-25T00:00:00"/>
    <n v="158"/>
    <b v="0"/>
    <s v="Approved"/>
    <s v="Trek Bicycles"/>
    <s v="Standard"/>
    <s v="medium"/>
    <s v="large"/>
    <n v="1469.44"/>
    <n v="596.54999999999995"/>
    <d v="2012-05-18T00:00:00"/>
    <n v="872.8900000000001"/>
    <s v="F"/>
    <n v="23"/>
    <d v="1979-03-05T00:00:00"/>
    <n v="41.361208377727039"/>
    <s v="Executive Secretary"/>
    <s v="Telecommunications"/>
    <s v="High Net Worth"/>
    <s v="N"/>
    <s v="No"/>
    <n v="3"/>
    <m/>
  </r>
  <r>
    <n v="1186"/>
    <n v="96"/>
    <x v="2074"/>
    <d v="2017-07-25T00:00:00"/>
    <n v="158"/>
    <b v="0"/>
    <s v="Approved"/>
    <s v="WeareA2B"/>
    <s v="Road"/>
    <s v="low"/>
    <s v="small"/>
    <n v="1172.78"/>
    <n v="1043.77"/>
    <d v="2002-10-10T00:00:00"/>
    <n v="129.01"/>
    <s v="F"/>
    <n v="82"/>
    <d v="1981-11-29T00:00:00"/>
    <n v="38.621482350329778"/>
    <s v="Assistant Media Planner"/>
    <s v="Entertainment"/>
    <s v="Mass Customer"/>
    <s v="N"/>
    <s v="No"/>
    <n v="16"/>
    <m/>
  </r>
  <r>
    <n v="1614"/>
    <n v="29"/>
    <x v="1593"/>
    <d v="2017-07-25T00:00:00"/>
    <n v="158"/>
    <b v="0"/>
    <s v="Approved"/>
    <s v="Norco Bicycles"/>
    <s v="Road"/>
    <s v="medium"/>
    <s v="medium"/>
    <n v="543.39"/>
    <n v="407.54"/>
    <d v="2006-11-10T00:00:00"/>
    <n v="135.84999999999997"/>
    <s v="F"/>
    <n v="78"/>
    <d v="1976-09-25T00:00:00"/>
    <n v="43.802304268138002"/>
    <s v="Programmer Analyst IV"/>
    <s v="n/a"/>
    <s v="Mass Customer"/>
    <s v="N"/>
    <s v="Yes"/>
    <n v="9"/>
    <m/>
  </r>
  <r>
    <n v="1795"/>
    <n v="72"/>
    <x v="983"/>
    <d v="2017-07-25T00:00:00"/>
    <n v="158"/>
    <b v="0"/>
    <s v="Approved"/>
    <s v="Norco Bicycles"/>
    <s v="Standard"/>
    <s v="medium"/>
    <s v="medium"/>
    <n v="360.4"/>
    <n v="270.3"/>
    <d v="2006-05-22T00:00:00"/>
    <n v="90.099999999999966"/>
    <s v="F"/>
    <n v="71"/>
    <d v="1979-01-20T00:00:00"/>
    <n v="41.481756322932519"/>
    <s v="Chief Design Engineer"/>
    <s v="Manufacturing"/>
    <s v="Mass Customer"/>
    <s v="N"/>
    <s v="Yes"/>
    <n v="12"/>
    <m/>
  </r>
  <r>
    <n v="2377"/>
    <n v="13"/>
    <x v="736"/>
    <d v="2017-07-25T00:00:00"/>
    <n v="158"/>
    <b v="1"/>
    <s v="Approved"/>
    <s v="Solex"/>
    <s v="Standard"/>
    <s v="medium"/>
    <s v="medium"/>
    <n v="1163.8900000000001"/>
    <n v="589.27"/>
    <d v="2003-08-05T00:00:00"/>
    <n v="574.62000000000012"/>
    <s v="F"/>
    <n v="62"/>
    <d v="1974-04-09T00:00:00"/>
    <n v="46.26805769279553"/>
    <s v="Executive Secretary"/>
    <s v="Argiculture"/>
    <s v="Mass Customer"/>
    <s v="N"/>
    <s v="Yes"/>
    <n v="5"/>
    <m/>
  </r>
  <r>
    <n v="2907"/>
    <n v="21"/>
    <x v="2595"/>
    <d v="2017-07-25T00:00:00"/>
    <n v="158"/>
    <b v="0"/>
    <s v="Approved"/>
    <s v="Solex"/>
    <s v="Standard"/>
    <s v="medium"/>
    <s v="large"/>
    <n v="1071.23"/>
    <n v="380.74"/>
    <d v="2016-02-04T00:00:00"/>
    <n v="690.49"/>
    <s v="M"/>
    <n v="59"/>
    <d v="1977-07-22T00:00:00"/>
    <n v="42.980386459918819"/>
    <s v="Chief Design Engineer"/>
    <s v="Financial Services"/>
    <s v="Mass Customer"/>
    <s v="N"/>
    <s v="Yes"/>
    <n v="7"/>
    <m/>
  </r>
  <r>
    <n v="3639"/>
    <n v="81"/>
    <x v="2397"/>
    <d v="2017-07-25T00:00:00"/>
    <n v="158"/>
    <b v="0"/>
    <s v="Approved"/>
    <s v="Norco Bicycles"/>
    <s v="Standard"/>
    <s v="medium"/>
    <s v="small"/>
    <n v="586.45000000000005"/>
    <n v="521.94000000000005"/>
    <d v="1991-07-10T00:00:00"/>
    <n v="64.509999999999991"/>
    <s v="F"/>
    <n v="95"/>
    <d v="1956-08-08T00:00:00"/>
    <n v="63.947509747590054"/>
    <s v="Human Resources Assistant II"/>
    <s v="Financial Services"/>
    <s v="Mass Customer"/>
    <s v="N"/>
    <s v="No"/>
    <n v="10"/>
    <m/>
  </r>
  <r>
    <n v="8731"/>
    <n v="26"/>
    <x v="70"/>
    <d v="2017-04-26T00:00:00"/>
    <m/>
    <b v="1"/>
    <s v="Cancelled"/>
    <s v="WeareA2B"/>
    <s v="Standard"/>
    <s v="medium"/>
    <s v="medium"/>
    <n v="1992.93"/>
    <n v="762.63"/>
    <n v="34115"/>
    <m/>
    <m/>
    <m/>
    <m/>
    <m/>
    <m/>
    <m/>
    <m/>
    <m/>
    <m/>
    <m/>
    <m/>
  </r>
  <r>
    <n v="3933"/>
    <n v="57"/>
    <x v="2218"/>
    <d v="2017-07-25T00:00:00"/>
    <n v="158"/>
    <b v="0"/>
    <s v="Approved"/>
    <s v="WeareA2B"/>
    <s v="Touring"/>
    <s v="medium"/>
    <s v="large"/>
    <n v="1890.39"/>
    <n v="260.14"/>
    <d v="1991-01-21T00:00:00"/>
    <n v="1630.25"/>
    <s v="F"/>
    <n v="53"/>
    <d v="1995-01-20T00:00:00"/>
    <n v="25.470797418822929"/>
    <n v="0"/>
    <s v="Manufacturing"/>
    <s v="Mass Customer"/>
    <s v="N"/>
    <s v="No"/>
    <n v="5"/>
    <m/>
  </r>
  <r>
    <n v="4305"/>
    <n v="76"/>
    <x v="3228"/>
    <d v="2017-07-25T00:00:00"/>
    <n v="158"/>
    <b v="1"/>
    <s v="Approved"/>
    <s v="WeareA2B"/>
    <s v="Standard"/>
    <s v="low"/>
    <s v="medium"/>
    <n v="642.30999999999995"/>
    <n v="513.85"/>
    <d v="2014-10-10T00:00:00"/>
    <n v="128.45999999999992"/>
    <s v="M"/>
    <n v="50"/>
    <d v="1968-09-07T00:00:00"/>
    <n v="51.857098788685946"/>
    <s v="Junior Executive"/>
    <s v="n/a"/>
    <s v="Mass Customer"/>
    <s v="N"/>
    <s v="No"/>
    <n v="6"/>
    <m/>
  </r>
  <r>
    <n v="4995"/>
    <n v="76"/>
    <x v="1583"/>
    <d v="2017-07-25T00:00:00"/>
    <n v="158"/>
    <b v="1"/>
    <s v="Approved"/>
    <s v="WeareA2B"/>
    <s v="Standard"/>
    <s v="low"/>
    <s v="medium"/>
    <n v="642.30999999999995"/>
    <n v="513.85"/>
    <d v="1997-01-25T00:00:00"/>
    <n v="128.45999999999992"/>
    <s v="F"/>
    <n v="95"/>
    <d v="1975-12-19T00:00:00"/>
    <n v="44.572167281836627"/>
    <s v="Sales Representative"/>
    <s v="Retail"/>
    <s v="Mass Customer"/>
    <s v="N"/>
    <s v="Yes"/>
    <n v="9"/>
    <m/>
  </r>
  <r>
    <n v="5028"/>
    <n v="83"/>
    <x v="3046"/>
    <d v="2017-07-25T00:00:00"/>
    <n v="158"/>
    <b v="1"/>
    <s v="Approved"/>
    <s v="Solex"/>
    <s v="Touring"/>
    <s v="medium"/>
    <s v="large"/>
    <n v="2083.94"/>
    <n v="675.03"/>
    <d v="2013-09-16T00:00:00"/>
    <n v="1408.91"/>
    <s v="F"/>
    <n v="28"/>
    <d v="1995-11-02T00:00:00"/>
    <n v="24.687235774987315"/>
    <n v="0"/>
    <s v="Manufacturing"/>
    <s v="Mass Customer"/>
    <s v="N"/>
    <s v="No"/>
    <n v="5"/>
    <m/>
  </r>
  <r>
    <n v="5035"/>
    <n v="0"/>
    <x v="1885"/>
    <d v="2017-07-25T00:00:00"/>
    <n v="158"/>
    <b v="0"/>
    <s v="Approved"/>
    <s v="Norco Bicycles"/>
    <s v="Road"/>
    <s v="medium"/>
    <s v="medium"/>
    <n v="544.04999999999995"/>
    <n v="376.84"/>
    <d v="2000-05-22T00:00:00"/>
    <n v="167.20999999999998"/>
    <s v="F"/>
    <n v="60"/>
    <d v="1987-05-08T00:00:00"/>
    <n v="33.180386459918822"/>
    <s v="Internal Auditor"/>
    <s v="Entertainment"/>
    <s v="High Net Worth"/>
    <s v="N"/>
    <s v="Yes"/>
    <n v="5"/>
    <m/>
  </r>
  <r>
    <n v="5053"/>
    <n v="45"/>
    <x v="3159"/>
    <d v="2017-07-25T00:00:00"/>
    <n v="158"/>
    <b v="0"/>
    <s v="Approved"/>
    <s v="Solex"/>
    <s v="Standard"/>
    <s v="medium"/>
    <s v="medium"/>
    <n v="441.49"/>
    <n v="84.99"/>
    <d v="2006-10-01T00:00:00"/>
    <n v="356.5"/>
    <s v="M"/>
    <n v="37"/>
    <d v="1978-09-25T00:00:00"/>
    <n v="41.802304268138002"/>
    <s v="Research Nurse"/>
    <s v="Health"/>
    <s v="Mass Customer"/>
    <s v="N"/>
    <s v="Yes"/>
    <n v="12"/>
    <m/>
  </r>
  <r>
    <n v="5154"/>
    <n v="10"/>
    <x v="2231"/>
    <d v="2017-07-25T00:00:00"/>
    <n v="158"/>
    <b v="0"/>
    <s v="Approved"/>
    <s v="WeareA2B"/>
    <s v="Touring"/>
    <s v="medium"/>
    <s v="medium"/>
    <n v="1466.68"/>
    <n v="363.25"/>
    <d v="1996-11-09T00:00:00"/>
    <n v="1103.43"/>
    <s v="M"/>
    <n v="5"/>
    <d v="1985-04-28T00:00:00"/>
    <n v="35.207783720192793"/>
    <s v="Recruiter"/>
    <s v="Financial Services"/>
    <s v="Affluent Customer"/>
    <s v="N"/>
    <s v="Yes"/>
    <n v="13"/>
    <m/>
  </r>
  <r>
    <n v="5245"/>
    <n v="32"/>
    <x v="2028"/>
    <d v="2017-07-25T00:00:00"/>
    <n v="158"/>
    <b v="1"/>
    <s v="Approved"/>
    <s v="Giant Bicycles"/>
    <s v="Standard"/>
    <s v="medium"/>
    <s v="medium"/>
    <n v="642.70000000000005"/>
    <n v="211.37"/>
    <d v="2002-03-22T00:00:00"/>
    <n v="431.33000000000004"/>
    <s v="M"/>
    <n v="39"/>
    <d v="1961-03-15T00:00:00"/>
    <n v="59.34477002156266"/>
    <s v="Budget/Accounting Analyst III"/>
    <s v="Financial Services"/>
    <s v="Affluent Customer"/>
    <s v="N"/>
    <s v="No"/>
    <n v="19"/>
    <m/>
  </r>
  <r>
    <n v="5694"/>
    <n v="90"/>
    <x v="152"/>
    <d v="2017-07-25T00:00:00"/>
    <n v="158"/>
    <b v="0"/>
    <s v="Approved"/>
    <s v="Solex"/>
    <s v="Standard"/>
    <s v="low"/>
    <s v="medium"/>
    <n v="945.04"/>
    <n v="507.58"/>
    <d v="1995-12-19T00:00:00"/>
    <n v="437.46"/>
    <s v="F"/>
    <n v="71"/>
    <d v="1986-04-25T00:00:00"/>
    <n v="34.216002898274986"/>
    <n v="0"/>
    <s v="Manufacturing"/>
    <s v="High Net Worth"/>
    <s v="N"/>
    <s v="No"/>
    <n v="11"/>
    <m/>
  </r>
  <r>
    <n v="5747"/>
    <n v="64"/>
    <x v="952"/>
    <d v="2017-07-25T00:00:00"/>
    <n v="158"/>
    <b v="0"/>
    <s v="Approved"/>
    <s v="Trek Bicycles"/>
    <s v="Standard"/>
    <s v="medium"/>
    <s v="large"/>
    <n v="1469.44"/>
    <n v="596.54999999999995"/>
    <d v="2012-05-18T00:00:00"/>
    <n v="872.8900000000001"/>
    <s v="M"/>
    <n v="64"/>
    <d v="1974-04-24T00:00:00"/>
    <n v="46.226961802384572"/>
    <s v="Programmer IV"/>
    <s v="Manufacturing"/>
    <s v="Mass Customer"/>
    <s v="N"/>
    <s v="No"/>
    <n v="22"/>
    <m/>
  </r>
  <r>
    <n v="5803"/>
    <n v="60"/>
    <x v="3229"/>
    <d v="2017-07-25T00:00:00"/>
    <n v="158"/>
    <b v="1"/>
    <s v="Approved"/>
    <s v="Giant Bicycles"/>
    <s v="Standard"/>
    <s v="high"/>
    <s v="small"/>
    <n v="1977.36"/>
    <n v="1759.85"/>
    <d v="2010-11-05T00:00:00"/>
    <n v="217.51"/>
    <s v="F"/>
    <n v="59"/>
    <d v="1989-12-25T00:00:00"/>
    <n v="30.544770021562655"/>
    <s v="Assistant Media Planner"/>
    <s v="Entertainment"/>
    <s v="Mass Customer"/>
    <s v="N"/>
    <s v="Yes"/>
    <n v="12"/>
    <m/>
  </r>
  <r>
    <n v="5931"/>
    <n v="53"/>
    <x v="1973"/>
    <d v="2017-07-25T00:00:00"/>
    <n v="158"/>
    <b v="0"/>
    <s v="Approved"/>
    <s v="OHM Cycles"/>
    <s v="Standard"/>
    <s v="medium"/>
    <s v="medium"/>
    <n v="795.34"/>
    <n v="101.58"/>
    <d v="1997-02-09T00:00:00"/>
    <n v="693.76"/>
    <s v="F"/>
    <n v="44"/>
    <d v="1992-06-15T00:00:00"/>
    <n v="28.070797418822931"/>
    <s v="Environmental Tech"/>
    <s v="Argiculture"/>
    <s v="Mass Customer"/>
    <s v="N"/>
    <s v="No"/>
    <n v="6"/>
    <m/>
  </r>
  <r>
    <n v="7178"/>
    <n v="61"/>
    <x v="2642"/>
    <d v="2017-07-25T00:00:00"/>
    <n v="158"/>
    <b v="1"/>
    <s v="Approved"/>
    <s v="OHM Cycles"/>
    <s v="Standard"/>
    <s v="low"/>
    <s v="medium"/>
    <n v="71.16"/>
    <n v="56.93"/>
    <d v="1993-06-23T00:00:00"/>
    <n v="14.229999999999997"/>
    <s v="F"/>
    <n v="15"/>
    <d v="1962-12-17T00:00:00"/>
    <n v="57.585865911973613"/>
    <s v="Registered Nurse"/>
    <s v="Health"/>
    <s v="Mass Customer"/>
    <s v="N"/>
    <s v="Yes"/>
    <n v="12"/>
    <m/>
  </r>
  <r>
    <n v="7218"/>
    <n v="18"/>
    <x v="2567"/>
    <d v="2017-07-25T00:00:00"/>
    <n v="158"/>
    <b v="1"/>
    <s v="Approved"/>
    <s v="Solex"/>
    <s v="Standard"/>
    <s v="medium"/>
    <s v="medium"/>
    <n v="575.27"/>
    <n v="431.45"/>
    <d v="1997-08-25T00:00:00"/>
    <n v="143.82"/>
    <s v="F"/>
    <n v="19"/>
    <d v="1976-07-05T00:00:00"/>
    <n v="44.026961802384577"/>
    <s v="General Manager"/>
    <s v="Manufacturing"/>
    <s v="Affluent Customer"/>
    <s v="N"/>
    <s v="Yes"/>
    <n v="15"/>
    <m/>
  </r>
  <r>
    <n v="7905"/>
    <n v="19"/>
    <x v="553"/>
    <d v="2017-07-25T00:00:00"/>
    <n v="158"/>
    <b v="0"/>
    <s v="Approved"/>
    <s v="OHM Cycles"/>
    <s v="Road"/>
    <s v="high"/>
    <s v="large"/>
    <n v="12.01"/>
    <n v="7.21"/>
    <d v="2009-03-08T00:00:00"/>
    <n v="4.8"/>
    <s v="F"/>
    <n v="16"/>
    <d v="1971-09-17T00:00:00"/>
    <n v="48.829701528411974"/>
    <s v="Web Designer III"/>
    <s v="Argiculture"/>
    <s v="Affluent Customer"/>
    <s v="N"/>
    <s v="No"/>
    <n v="14"/>
    <m/>
  </r>
  <r>
    <n v="8181"/>
    <n v="53"/>
    <x v="2004"/>
    <d v="2017-07-25T00:00:00"/>
    <n v="158"/>
    <b v="0"/>
    <s v="Approved"/>
    <s v="OHM Cycles"/>
    <s v="Standard"/>
    <s v="medium"/>
    <s v="medium"/>
    <n v="795.34"/>
    <n v="101.58"/>
    <d v="1997-02-09T00:00:00"/>
    <n v="693.76"/>
    <s v="M"/>
    <n v="49"/>
    <d v="1974-05-16T00:00:00"/>
    <n v="46.166687829781836"/>
    <s v="Assistant Professor"/>
    <s v="n/a"/>
    <s v="Mass Customer"/>
    <s v="N"/>
    <s v="No"/>
    <n v="8"/>
    <m/>
  </r>
  <r>
    <n v="8244"/>
    <n v="43"/>
    <x v="1587"/>
    <d v="2017-07-25T00:00:00"/>
    <n v="158"/>
    <b v="0"/>
    <s v="Approved"/>
    <s v="Solex"/>
    <s v="Standard"/>
    <s v="medium"/>
    <s v="medium"/>
    <n v="1151.96"/>
    <n v="649.49"/>
    <d v="1999-12-04T00:00:00"/>
    <n v="502.47"/>
    <s v="M"/>
    <n v="77"/>
    <d v="1995-06-11T00:00:00"/>
    <n v="25.08175632293252"/>
    <n v="0"/>
    <s v="Manufacturing"/>
    <s v="Mass Customer"/>
    <s v="N"/>
    <s v="Yes"/>
    <n v="6"/>
    <m/>
  </r>
  <r>
    <n v="8581"/>
    <n v="26"/>
    <x v="1969"/>
    <d v="2017-07-25T00:00:00"/>
    <n v="158"/>
    <b v="0"/>
    <s v="Approved"/>
    <s v="WeareA2B"/>
    <s v="Standard"/>
    <s v="medium"/>
    <s v="medium"/>
    <n v="1992.93"/>
    <n v="762.63"/>
    <d v="1992-10-11T00:00:00"/>
    <n v="1230.3000000000002"/>
    <s v="M"/>
    <n v="43"/>
    <d v="1966-05-27T00:00:00"/>
    <n v="54.142030295535257"/>
    <s v="Registered Nurse"/>
    <s v="Health"/>
    <s v="Mass Customer"/>
    <s v="N"/>
    <s v="Yes"/>
    <n v="19"/>
    <m/>
  </r>
  <r>
    <n v="9302"/>
    <n v="89"/>
    <x v="754"/>
    <d v="2017-07-25T00:00:00"/>
    <n v="158"/>
    <b v="1"/>
    <s v="Approved"/>
    <s v="WeareA2B"/>
    <s v="Touring"/>
    <s v="medium"/>
    <s v="large"/>
    <n v="1362.99"/>
    <n v="57.74"/>
    <d v="1993-04-20T00:00:00"/>
    <n v="1305.25"/>
    <s v="M"/>
    <n v="42"/>
    <d v="1968-07-25T00:00:00"/>
    <n v="51.977646733891426"/>
    <s v="Web Designer IV"/>
    <s v="n/a"/>
    <s v="Mass Customer"/>
    <s v="N"/>
    <s v="No"/>
    <n v="14"/>
    <m/>
  </r>
  <r>
    <n v="9660"/>
    <n v="98"/>
    <x v="1789"/>
    <d v="2017-07-25T00:00:00"/>
    <n v="158"/>
    <b v="0"/>
    <s v="Approved"/>
    <s v="OHM Cycles"/>
    <s v="Standard"/>
    <s v="medium"/>
    <s v="medium"/>
    <n v="795.34"/>
    <n v="101.58"/>
    <d v="2015-06-17T00:00:00"/>
    <n v="693.76"/>
    <s v="F"/>
    <n v="51"/>
    <d v="1982-05-22T00:00:00"/>
    <n v="38.144770021562657"/>
    <s v="Structural Engineer"/>
    <s v="Manufacturing"/>
    <s v="High Net Worth"/>
    <s v="N"/>
    <s v="Yes"/>
    <n v="16"/>
    <m/>
  </r>
  <r>
    <n v="9780"/>
    <n v="21"/>
    <x v="1511"/>
    <d v="2017-07-25T00:00:00"/>
    <n v="158"/>
    <b v="0"/>
    <s v="Approved"/>
    <s v="Solex"/>
    <s v="Standard"/>
    <s v="medium"/>
    <s v="large"/>
    <n v="1071.23"/>
    <n v="380.74"/>
    <d v="1993-07-15T00:00:00"/>
    <n v="690.49"/>
    <s v="M"/>
    <n v="13"/>
    <d v="1960-11-26T00:00:00"/>
    <n v="59.643400158548957"/>
    <n v="0"/>
    <s v="n/a"/>
    <s v="Mass Customer"/>
    <s v="N"/>
    <s v="Yes"/>
    <n v="5"/>
    <m/>
  </r>
  <r>
    <n v="10756"/>
    <n v="95"/>
    <x v="2192"/>
    <d v="2017-07-25T00:00:00"/>
    <n v="158"/>
    <b v="0"/>
    <s v="Approved"/>
    <s v="Giant Bicycles"/>
    <s v="Standard"/>
    <s v="medium"/>
    <s v="large"/>
    <n v="569.55999999999995"/>
    <n v="528.42999999999995"/>
    <d v="2003-09-10T00:00:00"/>
    <n v="41.129999999999995"/>
    <s v="M"/>
    <n v="52"/>
    <d v="1970-08-31T00:00:00"/>
    <n v="49.876276870877724"/>
    <s v="Biostatistician II"/>
    <s v="Health"/>
    <s v="Affluent Customer"/>
    <s v="N"/>
    <s v="No"/>
    <n v="6"/>
    <m/>
  </r>
  <r>
    <n v="10805"/>
    <n v="60"/>
    <x v="2666"/>
    <d v="2017-07-25T00:00:00"/>
    <n v="158"/>
    <b v="1"/>
    <s v="Approved"/>
    <s v="Giant Bicycles"/>
    <s v="Standard"/>
    <s v="high"/>
    <s v="small"/>
    <n v="1977.36"/>
    <n v="1759.85"/>
    <d v="2005-10-22T00:00:00"/>
    <n v="217.51"/>
    <s v="M"/>
    <n v="44"/>
    <d v="1955-07-11T00:00:00"/>
    <n v="65.026961802384577"/>
    <s v="VP Quality Control"/>
    <s v="IT"/>
    <s v="Affluent Customer"/>
    <s v="N"/>
    <s v="Yes"/>
    <n v="14"/>
    <m/>
  </r>
  <r>
    <n v="10842"/>
    <n v="77"/>
    <x v="1036"/>
    <d v="2017-07-25T00:00:00"/>
    <n v="158"/>
    <b v="1"/>
    <s v="Approved"/>
    <s v="WeareA2B"/>
    <s v="Standard"/>
    <s v="medium"/>
    <s v="medium"/>
    <n v="1769.64"/>
    <n v="108.76"/>
    <d v="2006-10-01T00:00:00"/>
    <n v="1660.88"/>
    <s v="F"/>
    <n v="30"/>
    <d v="1957-04-26T00:00:00"/>
    <n v="63.232441254439372"/>
    <s v="Senior Sales Associate"/>
    <s v="Manufacturing"/>
    <s v="High Net Worth"/>
    <s v="N"/>
    <s v="Yes"/>
    <n v="11"/>
    <m/>
  </r>
  <r>
    <n v="11768"/>
    <n v="63"/>
    <x v="3230"/>
    <d v="2017-07-25T00:00:00"/>
    <n v="158"/>
    <b v="1"/>
    <s v="Approved"/>
    <s v="Solex"/>
    <s v="Standard"/>
    <s v="medium"/>
    <s v="medium"/>
    <n v="1483.2"/>
    <n v="99.59"/>
    <d v="1998-12-17T00:00:00"/>
    <n v="1383.6100000000001"/>
    <s v="F"/>
    <n v="5"/>
    <d v="1981-03-03T00:00:00"/>
    <n v="39.363948103754439"/>
    <s v="Compensation Analyst"/>
    <s v="Financial Services"/>
    <s v="Mass Customer"/>
    <s v="N"/>
    <s v="No"/>
    <n v="16"/>
    <m/>
  </r>
  <r>
    <n v="11966"/>
    <n v="57"/>
    <x v="2721"/>
    <d v="2017-07-25T00:00:00"/>
    <n v="158"/>
    <b v="1"/>
    <s v="Approved"/>
    <s v="WeareA2B"/>
    <s v="Touring"/>
    <s v="medium"/>
    <s v="large"/>
    <n v="1890.39"/>
    <n v="260.14"/>
    <d v="2012-05-18T00:00:00"/>
    <n v="1630.25"/>
    <s v="M"/>
    <n v="26"/>
    <d v="1976-07-18T00:00:00"/>
    <n v="43.991345364028412"/>
    <s v="Engineer III"/>
    <s v="Manufacturing"/>
    <s v="Affluent Customer"/>
    <s v="N"/>
    <s v="Yes"/>
    <n v="16"/>
    <m/>
  </r>
  <r>
    <n v="12848"/>
    <n v="94"/>
    <x v="2889"/>
    <d v="2017-07-25T00:00:00"/>
    <n v="158"/>
    <b v="0"/>
    <s v="Approved"/>
    <s v="Giant Bicycles"/>
    <s v="Standard"/>
    <s v="medium"/>
    <s v="large"/>
    <n v="1635.3"/>
    <n v="993.66"/>
    <d v="2016-03-29T00:00:00"/>
    <n v="641.64"/>
    <s v="M"/>
    <n v="25"/>
    <d v="1981-05-22T00:00:00"/>
    <n v="39.144770021562657"/>
    <n v="0"/>
    <s v="n/a"/>
    <s v="Mass Customer"/>
    <s v="N"/>
    <s v="Yes"/>
    <n v="13"/>
    <m/>
  </r>
  <r>
    <n v="13155"/>
    <n v="62"/>
    <x v="845"/>
    <d v="2017-07-25T00:00:00"/>
    <n v="158"/>
    <b v="0"/>
    <s v="Approved"/>
    <s v="Solex"/>
    <s v="Standard"/>
    <s v="medium"/>
    <s v="medium"/>
    <n v="478.16"/>
    <n v="298.72000000000003"/>
    <d v="1993-06-23T00:00:00"/>
    <n v="179.44"/>
    <s v="M"/>
    <n v="34"/>
    <d v="1986-08-08T00:00:00"/>
    <n v="33.928331665398275"/>
    <s v="Environmental Tech"/>
    <s v="Property"/>
    <s v="Mass Customer"/>
    <s v="N"/>
    <s v="No"/>
    <n v="13"/>
    <m/>
  </r>
  <r>
    <n v="13289"/>
    <n v="57"/>
    <x v="1109"/>
    <d v="2017-07-25T00:00:00"/>
    <n v="158"/>
    <b v="0"/>
    <s v="Approved"/>
    <s v="WeareA2B"/>
    <s v="Touring"/>
    <s v="medium"/>
    <s v="large"/>
    <n v="1890.39"/>
    <n v="260.14"/>
    <d v="1991-01-21T00:00:00"/>
    <n v="1630.25"/>
    <s v="F"/>
    <n v="2"/>
    <d v="1985-04-04T00:00:00"/>
    <n v="35.27353714485033"/>
    <n v="0"/>
    <s v="Manufacturing"/>
    <s v="Affluent Customer"/>
    <s v="N"/>
    <s v="No"/>
    <n v="17"/>
    <m/>
  </r>
  <r>
    <n v="13939"/>
    <n v="20"/>
    <x v="2855"/>
    <d v="2017-07-25T00:00:00"/>
    <n v="158"/>
    <b v="1"/>
    <s v="Approved"/>
    <s v="Trek Bicycles"/>
    <s v="Standard"/>
    <s v="medium"/>
    <s v="small"/>
    <n v="1775.81"/>
    <n v="1580.47"/>
    <d v="2016-02-04T00:00:00"/>
    <n v="195.33999999999992"/>
    <s v="F"/>
    <n v="22"/>
    <d v="1965-06-22T00:00:00"/>
    <n v="55.070797418822927"/>
    <s v="Director of Sales"/>
    <s v="IT"/>
    <s v="Affluent Customer"/>
    <s v="N"/>
    <s v="Yes"/>
    <n v="8"/>
    <m/>
  </r>
  <r>
    <n v="15231"/>
    <n v="4"/>
    <x v="3231"/>
    <d v="2017-07-25T00:00:00"/>
    <n v="158"/>
    <b v="0"/>
    <s v="Approved"/>
    <s v="Giant Bicycles"/>
    <s v="Standard"/>
    <s v="high"/>
    <s v="medium"/>
    <n v="1129.1300000000001"/>
    <n v="677.48"/>
    <d v="2005-08-09T00:00:00"/>
    <n v="451.65000000000009"/>
    <s v="F"/>
    <n v="23"/>
    <d v="1977-03-07T00:00:00"/>
    <n v="43.355728925672246"/>
    <n v="0"/>
    <s v="Manufacturing"/>
    <s v="Affluent Customer"/>
    <s v="N"/>
    <s v="No"/>
    <n v="5"/>
    <m/>
  </r>
  <r>
    <n v="15713"/>
    <n v="70"/>
    <x v="1225"/>
    <d v="2017-07-25T00:00:00"/>
    <n v="158"/>
    <b v="0"/>
    <s v="Approved"/>
    <s v="Norco Bicycles"/>
    <s v="Road"/>
    <s v="medium"/>
    <s v="medium"/>
    <n v="1036.5899999999999"/>
    <n v="206.35"/>
    <d v="1991-05-06T00:00:00"/>
    <n v="830.2399999999999"/>
    <s v="M"/>
    <n v="27"/>
    <d v="1987-11-21T00:00:00"/>
    <n v="32.640660432521564"/>
    <s v="Office Assistant II"/>
    <s v="Property"/>
    <s v="High Net Worth"/>
    <s v="N"/>
    <s v="No"/>
    <n v="10"/>
    <m/>
  </r>
  <r>
    <n v="15767"/>
    <n v="69"/>
    <x v="2322"/>
    <d v="2017-07-25T00:00:00"/>
    <n v="158"/>
    <b v="1"/>
    <s v="Approved"/>
    <s v="Giant Bicycles"/>
    <s v="Road"/>
    <s v="medium"/>
    <s v="medium"/>
    <n v="792.9"/>
    <n v="594.67999999999995"/>
    <d v="1992-10-02T00:00:00"/>
    <n v="198.22000000000003"/>
    <s v="F"/>
    <n v="19"/>
    <d v="1961-09-10T00:00:00"/>
    <n v="58.854359062658546"/>
    <s v="Senior Financial Analyst"/>
    <s v="Financial Services"/>
    <s v="Affluent Customer"/>
    <s v="N"/>
    <s v="No"/>
    <n v="5"/>
    <m/>
  </r>
  <r>
    <n v="16291"/>
    <n v="93"/>
    <x v="3232"/>
    <d v="2017-07-25T00:00:00"/>
    <n v="158"/>
    <b v="1"/>
    <s v="Approved"/>
    <s v="OHM Cycles"/>
    <s v="Standard"/>
    <s v="high"/>
    <s v="medium"/>
    <n v="1458.17"/>
    <n v="874.9"/>
    <d v="2006-02-02T00:00:00"/>
    <n v="583.2700000000001"/>
    <s v="F"/>
    <n v="60"/>
    <d v="1979-03-17T00:00:00"/>
    <n v="41.328331665398274"/>
    <s v="Administrative Officer"/>
    <s v="Financial Services"/>
    <s v="High Net Worth"/>
    <s v="N"/>
    <s v="No"/>
    <n v="12"/>
    <m/>
  </r>
  <r>
    <n v="17005"/>
    <n v="78"/>
    <x v="1247"/>
    <d v="2017-07-25T00:00:00"/>
    <n v="158"/>
    <b v="0"/>
    <s v="Approved"/>
    <s v="Giant Bicycles"/>
    <s v="Standard"/>
    <s v="medium"/>
    <s v="large"/>
    <n v="1765.3"/>
    <n v="709.48"/>
    <d v="2015-08-10T00:00:00"/>
    <n v="1055.82"/>
    <s v="F"/>
    <n v="67"/>
    <d v="1961-01-26T00:00:00"/>
    <n v="59.476276870877726"/>
    <s v="Programmer II"/>
    <s v="Health"/>
    <s v="Mass Customer"/>
    <s v="N"/>
    <s v="Yes"/>
    <n v="19"/>
    <m/>
  </r>
  <r>
    <n v="17044"/>
    <n v="9"/>
    <x v="2875"/>
    <d v="2017-07-25T00:00:00"/>
    <n v="158"/>
    <b v="0"/>
    <s v="Approved"/>
    <s v="OHM Cycles"/>
    <s v="Road"/>
    <s v="medium"/>
    <s v="medium"/>
    <n v="742.54"/>
    <n v="667.4"/>
    <d v="1991-11-07T00:00:00"/>
    <n v="75.139999999999986"/>
    <s v="M"/>
    <n v="55"/>
    <d v="1978-07-31T00:00:00"/>
    <n v="41.955728925672247"/>
    <s v="Structural Analysis Engineer"/>
    <s v="Property"/>
    <s v="Mass Customer"/>
    <s v="N"/>
    <s v="No"/>
    <n v="12"/>
    <m/>
  </r>
  <r>
    <n v="17283"/>
    <n v="0"/>
    <x v="1736"/>
    <d v="2017-07-25T00:00:00"/>
    <n v="158"/>
    <b v="0"/>
    <s v="Approved"/>
    <s v="Trek Bicycles"/>
    <s v="Road"/>
    <s v="medium"/>
    <s v="medium"/>
    <n v="533.51"/>
    <n v="400.13"/>
    <d v="2003-02-16T00:00:00"/>
    <n v="133.38"/>
    <s v="M"/>
    <n v="49"/>
    <d v="1967-08-08T00:00:00"/>
    <n v="52.942030295535261"/>
    <s v="VP Marketing"/>
    <s v="Financial Services"/>
    <s v="High Net Worth"/>
    <s v="N"/>
    <s v="Yes"/>
    <n v="6"/>
    <m/>
  </r>
  <r>
    <n v="17359"/>
    <n v="13"/>
    <x v="776"/>
    <d v="2017-07-25T00:00:00"/>
    <n v="158"/>
    <b v="0"/>
    <s v="Approved"/>
    <s v="Solex"/>
    <s v="Standard"/>
    <s v="medium"/>
    <s v="medium"/>
    <n v="1163.8900000000001"/>
    <n v="589.27"/>
    <d v="2016-07-09T00:00:00"/>
    <n v="574.62000000000012"/>
    <s v="F"/>
    <n v="70"/>
    <d v="1996-05-07T00:00:00"/>
    <n v="24.174907007864025"/>
    <s v="Legal Assistant"/>
    <s v="n/a"/>
    <s v="Affluent Customer"/>
    <s v="N"/>
    <s v="Yes"/>
    <n v="6"/>
    <m/>
  </r>
  <r>
    <n v="17386"/>
    <n v="91"/>
    <x v="310"/>
    <d v="2017-07-25T00:00:00"/>
    <n v="158"/>
    <b v="0"/>
    <s v="Approved"/>
    <s v="Solex"/>
    <s v="Standard"/>
    <s v="medium"/>
    <s v="medium"/>
    <n v="100.35"/>
    <n v="75.260000000000005"/>
    <d v="1999-07-26T00:00:00"/>
    <n v="25.089999999999989"/>
    <s v="F"/>
    <n v="8"/>
    <d v="1997-05-27T00:00:00"/>
    <n v="23.120112487316081"/>
    <s v="Financial Analyst"/>
    <s v="Financial Services"/>
    <s v="Mass Customer"/>
    <s v="N"/>
    <s v="No"/>
    <n v="2"/>
    <m/>
  </r>
  <r>
    <n v="17718"/>
    <n v="3"/>
    <x v="1616"/>
    <d v="2017-07-25T00:00:00"/>
    <n v="158"/>
    <b v="0"/>
    <s v="Approved"/>
    <s v="Trek Bicycles"/>
    <s v="Standard"/>
    <s v="medium"/>
    <s v="large"/>
    <n v="2091.4699999999998"/>
    <n v="388.92"/>
    <d v="2005-08-09T00:00:00"/>
    <n v="1702.5499999999997"/>
    <s v="F"/>
    <n v="71"/>
    <d v="1978-04-20T00:00:00"/>
    <n v="42.235180980466765"/>
    <s v="Associate Professor"/>
    <s v="Manufacturing"/>
    <s v="Mass Customer"/>
    <s v="N"/>
    <s v="Yes"/>
    <n v="18"/>
    <m/>
  </r>
  <r>
    <n v="17823"/>
    <n v="0"/>
    <x v="151"/>
    <d v="2017-07-25T00:00:00"/>
    <n v="158"/>
    <b v="1"/>
    <s v="Approved"/>
    <s v="Solex"/>
    <s v="Standard"/>
    <s v="medium"/>
    <s v="medium"/>
    <n v="478.16"/>
    <n v="298.72000000000003"/>
    <d v="2010-11-05T00:00:00"/>
    <n v="179.44"/>
    <s v="F"/>
    <n v="83"/>
    <d v="1995-05-21T00:00:00"/>
    <n v="25.139290569507864"/>
    <s v="Legal Assistant"/>
    <s v="n/a"/>
    <s v="High Net Worth"/>
    <s v="N"/>
    <s v="Yes"/>
    <n v="5"/>
    <m/>
  </r>
  <r>
    <n v="18062"/>
    <n v="98"/>
    <x v="2565"/>
    <d v="2017-07-25T00:00:00"/>
    <n v="158"/>
    <b v="1"/>
    <s v="Approved"/>
    <s v="Trek Bicycles"/>
    <s v="Standard"/>
    <s v="high"/>
    <s v="medium"/>
    <n v="358.39"/>
    <n v="215.03"/>
    <d v="2004-01-16T00:00:00"/>
    <n v="143.35999999999999"/>
    <s v="M"/>
    <n v="95"/>
    <d v="1977-03-22T00:00:00"/>
    <n v="43.314633035261288"/>
    <s v="VP Marketing"/>
    <s v="n/a"/>
    <s v="Mass Customer"/>
    <s v="N"/>
    <s v="No"/>
    <n v="13"/>
    <m/>
  </r>
  <r>
    <n v="18500"/>
    <n v="58"/>
    <x v="690"/>
    <d v="2017-07-25T00:00:00"/>
    <n v="158"/>
    <b v="1"/>
    <s v="Approved"/>
    <s v="OHM Cycles"/>
    <s v="Standard"/>
    <s v="medium"/>
    <s v="medium"/>
    <n v="912.52"/>
    <n v="141.4"/>
    <d v="2015-10-18T00:00:00"/>
    <n v="771.12"/>
    <s v="F"/>
    <n v="22"/>
    <d v="1981-06-09T00:00:00"/>
    <n v="39.095454953069506"/>
    <s v="VP Accounting"/>
    <s v="Financial Services"/>
    <s v="Mass Customer"/>
    <s v="N"/>
    <s v="No"/>
    <n v="8"/>
    <m/>
  </r>
  <r>
    <n v="18667"/>
    <n v="23"/>
    <x v="1960"/>
    <d v="2017-07-25T00:00:00"/>
    <n v="158"/>
    <b v="0"/>
    <s v="Approved"/>
    <s v="Norco Bicycles"/>
    <s v="Mountain"/>
    <s v="low"/>
    <s v="small"/>
    <n v="688.63"/>
    <n v="612.88"/>
    <d v="2016-11-22T00:00:00"/>
    <n v="75.75"/>
    <s v="F"/>
    <n v="98"/>
    <d v="1972-02-26T00:00:00"/>
    <n v="48.385865911973617"/>
    <n v="0"/>
    <s v="n/a"/>
    <s v="Affluent Customer"/>
    <s v="N"/>
    <s v="Yes"/>
    <n v="15"/>
    <m/>
  </r>
  <r>
    <n v="19138"/>
    <n v="61"/>
    <x v="81"/>
    <d v="2017-07-25T00:00:00"/>
    <n v="158"/>
    <b v="1"/>
    <s v="Approved"/>
    <s v="Norco Bicycles"/>
    <s v="Standard"/>
    <s v="medium"/>
    <s v="small"/>
    <n v="586.45000000000005"/>
    <n v="521.94000000000005"/>
    <d v="1991-07-10T00:00:00"/>
    <n v="64.509999999999991"/>
    <s v="M"/>
    <n v="40"/>
    <d v="1992-12-05T00:00:00"/>
    <n v="27.596824816083206"/>
    <s v="VP Quality Control"/>
    <s v="Financial Services"/>
    <s v="High Net Worth"/>
    <s v="N"/>
    <s v="No"/>
    <n v="9"/>
    <m/>
  </r>
  <r>
    <n v="19769"/>
    <n v="0"/>
    <x v="1579"/>
    <d v="2017-07-25T00:00:00"/>
    <n v="158"/>
    <b v="0"/>
    <s v="Approved"/>
    <s v="Giant Bicycles"/>
    <s v="Standard"/>
    <s v="medium"/>
    <s v="medium"/>
    <n v="230.91"/>
    <n v="173.18"/>
    <d v="2006-11-10T00:00:00"/>
    <n v="57.72999999999999"/>
    <s v="M"/>
    <n v="49"/>
    <d v="1991-02-27T00:00:00"/>
    <n v="29.369427555809231"/>
    <s v="Tax Accountant"/>
    <s v="Retail"/>
    <s v="High Net Worth"/>
    <s v="N"/>
    <s v="No"/>
    <n v="3"/>
    <m/>
  </r>
  <r>
    <n v="187"/>
    <n v="1"/>
    <x v="3233"/>
    <d v="2017-07-24T00:00:00"/>
    <n v="159"/>
    <b v="1"/>
    <s v="Approved"/>
    <s v="Giant Bicycles"/>
    <s v="Touring"/>
    <s v="medium"/>
    <s v="large"/>
    <n v="1873.97"/>
    <n v="863.95"/>
    <d v="2003-09-09T00:00:00"/>
    <n v="1010.02"/>
    <s v="F"/>
    <n v="94"/>
    <d v="1967-09-15T00:00:00"/>
    <n v="52.837920706494167"/>
    <s v="Design Engineer"/>
    <s v="IT"/>
    <s v="High Net Worth"/>
    <s v="N"/>
    <s v="Yes"/>
    <n v="8"/>
    <m/>
  </r>
  <r>
    <n v="400"/>
    <n v="0"/>
    <x v="3234"/>
    <d v="2017-07-24T00:00:00"/>
    <n v="159"/>
    <b v="1"/>
    <s v="Approved"/>
    <s v="Solex"/>
    <s v="Standard"/>
    <s v="medium"/>
    <s v="medium"/>
    <n v="71.489999999999995"/>
    <n v="53.62"/>
    <d v="2003-02-07T00:00:00"/>
    <n v="17.869999999999997"/>
    <s v="M"/>
    <n v="66"/>
    <d v="1978-09-09T00:00:00"/>
    <n v="41.846139884576353"/>
    <s v="Geological Engineer"/>
    <s v="Manufacturing"/>
    <s v="High Net Worth"/>
    <s v="N"/>
    <s v="Yes"/>
    <n v="20"/>
    <m/>
  </r>
  <r>
    <n v="486"/>
    <n v="25"/>
    <x v="340"/>
    <d v="2017-07-24T00:00:00"/>
    <n v="159"/>
    <b v="1"/>
    <s v="Approved"/>
    <s v="Giant Bicycles"/>
    <s v="Road"/>
    <s v="medium"/>
    <s v="medium"/>
    <n v="1538.99"/>
    <n v="829.65"/>
    <d v="2004-12-18T00:00:00"/>
    <n v="709.34"/>
    <s v="F"/>
    <n v="76"/>
    <d v="2000-05-10T00:00:00"/>
    <n v="20.163948103754439"/>
    <s v="General Manager"/>
    <s v="n/a"/>
    <s v="Mass Customer"/>
    <s v="N"/>
    <s v="Yes"/>
    <n v="1"/>
    <m/>
  </r>
  <r>
    <n v="814"/>
    <n v="0"/>
    <x v="570"/>
    <d v="2017-07-24T00:00:00"/>
    <n v="159"/>
    <b v="0"/>
    <s v="Approved"/>
    <s v="Trek Bicycles"/>
    <s v="Road"/>
    <s v="medium"/>
    <s v="medium"/>
    <n v="290.62"/>
    <n v="215.14"/>
    <d v="1997-08-25T00:00:00"/>
    <n v="75.480000000000018"/>
    <s v="M"/>
    <n v="61"/>
    <d v="1973-05-14T00:00:00"/>
    <n v="47.172167281836629"/>
    <s v="Associate Professor"/>
    <s v="n/a"/>
    <s v="High Net Worth"/>
    <s v="N"/>
    <s v="Yes"/>
    <n v="18"/>
    <m/>
  </r>
  <r>
    <n v="872"/>
    <n v="68"/>
    <x v="22"/>
    <d v="2017-07-24T00:00:00"/>
    <n v="159"/>
    <b v="0"/>
    <s v="Approved"/>
    <s v="OHM Cycles"/>
    <s v="Standard"/>
    <s v="medium"/>
    <s v="medium"/>
    <n v="1636.9"/>
    <n v="44.71"/>
    <d v="2010-08-20T00:00:00"/>
    <n v="1592.19"/>
    <s v="M"/>
    <n v="51"/>
    <d v="1982-08-23T00:00:00"/>
    <n v="37.88997550101471"/>
    <s v="Desktop Support Technician"/>
    <s v="Manufacturing"/>
    <s v="Mass Customer"/>
    <s v="N"/>
    <s v="No"/>
    <n v="7"/>
    <m/>
  </r>
  <r>
    <n v="1162"/>
    <n v="57"/>
    <x v="1366"/>
    <d v="2017-07-24T00:00:00"/>
    <n v="159"/>
    <b v="1"/>
    <s v="Approved"/>
    <s v="WeareA2B"/>
    <s v="Touring"/>
    <s v="medium"/>
    <s v="large"/>
    <n v="1890.39"/>
    <n v="260.14"/>
    <d v="1991-01-21T00:00:00"/>
    <n v="1630.25"/>
    <s v="M"/>
    <n v="70"/>
    <d v="1958-12-17T00:00:00"/>
    <n v="61.588605638001013"/>
    <s v="Dental Hygienist"/>
    <s v="Health"/>
    <s v="Mass Customer"/>
    <s v="N"/>
    <s v="No"/>
    <n v="8"/>
    <m/>
  </r>
  <r>
    <n v="1696"/>
    <n v="11"/>
    <x v="1210"/>
    <d v="2017-07-24T00:00:00"/>
    <n v="159"/>
    <b v="1"/>
    <s v="Approved"/>
    <s v="Giant Bicycles"/>
    <s v="Standard"/>
    <s v="high"/>
    <s v="medium"/>
    <n v="1274.93"/>
    <n v="764.96"/>
    <d v="2016-07-09T00:00:00"/>
    <n v="509.97"/>
    <s v="F"/>
    <n v="71"/>
    <d v="1964-08-04T00:00:00"/>
    <n v="55.952989199644847"/>
    <s v="Assistant Professor"/>
    <s v="n/a"/>
    <s v="Mass Customer"/>
    <s v="N"/>
    <s v="Yes"/>
    <n v="9"/>
    <m/>
  </r>
  <r>
    <n v="1781"/>
    <n v="84"/>
    <x v="3235"/>
    <d v="2017-07-24T00:00:00"/>
    <n v="159"/>
    <b v="1"/>
    <s v="Approved"/>
    <s v="Giant Bicycles"/>
    <s v="Road"/>
    <s v="medium"/>
    <s v="medium"/>
    <n v="792.9"/>
    <n v="594.67999999999995"/>
    <d v="1992-10-02T00:00:00"/>
    <n v="198.22000000000003"/>
    <s v="F"/>
    <n v="53"/>
    <d v="1974-04-22T00:00:00"/>
    <n v="46.232441254439372"/>
    <s v="Human Resources Assistant I"/>
    <s v="Telecommunications"/>
    <s v="High Net Worth"/>
    <s v="N"/>
    <s v="No"/>
    <n v="20"/>
    <m/>
  </r>
  <r>
    <n v="1889"/>
    <n v="92"/>
    <x v="2677"/>
    <d v="2017-07-24T00:00:00"/>
    <n v="159"/>
    <b v="1"/>
    <s v="Approved"/>
    <s v="WeareA2B"/>
    <s v="Standard"/>
    <s v="medium"/>
    <s v="small"/>
    <n v="1415.01"/>
    <n v="1259.3599999999999"/>
    <d v="2003-01-05T00:00:00"/>
    <n v="155.65000000000009"/>
    <s v="F"/>
    <n v="63"/>
    <d v="1999-03-15T00:00:00"/>
    <n v="21.320112487316081"/>
    <s v="Chief Design Engineer"/>
    <s v="Manufacturing"/>
    <s v="Mass Customer"/>
    <s v="N"/>
    <s v="No"/>
    <n v="4"/>
    <m/>
  </r>
  <r>
    <n v="2422"/>
    <n v="23"/>
    <x v="2277"/>
    <d v="2017-07-24T00:00:00"/>
    <n v="159"/>
    <b v="0"/>
    <s v="Approved"/>
    <s v="Norco Bicycles"/>
    <s v="Mountain"/>
    <s v="low"/>
    <s v="small"/>
    <n v="688.63"/>
    <n v="612.88"/>
    <d v="1993-10-02T00:00:00"/>
    <n v="75.75"/>
    <s v="F"/>
    <n v="5"/>
    <d v="1979-05-20T00:00:00"/>
    <n v="41.15298919964485"/>
    <s v="Cost Accountant"/>
    <s v="Financial Services"/>
    <s v="Mass Customer"/>
    <s v="N"/>
    <s v="Yes"/>
    <n v="14"/>
    <m/>
  </r>
  <r>
    <n v="2570"/>
    <n v="22"/>
    <x v="1463"/>
    <d v="2017-07-24T00:00:00"/>
    <n v="159"/>
    <b v="0"/>
    <s v="Approved"/>
    <s v="WeareA2B"/>
    <s v="Standard"/>
    <s v="medium"/>
    <s v="medium"/>
    <n v="60.34"/>
    <n v="45.26"/>
    <d v="1993-07-15T00:00:00"/>
    <n v="15.080000000000005"/>
    <s v="M"/>
    <n v="25"/>
    <d v="1999-02-01T00:00:00"/>
    <n v="21.435180980466765"/>
    <s v="Design Engineer"/>
    <s v="Manufacturing"/>
    <s v="Affluent Customer"/>
    <s v="N"/>
    <s v="No"/>
    <n v="4"/>
    <m/>
  </r>
  <r>
    <n v="2682"/>
    <n v="0"/>
    <x v="3236"/>
    <d v="2017-07-24T00:00:00"/>
    <n v="159"/>
    <b v="0"/>
    <s v="Approved"/>
    <s v="Trek Bicycles"/>
    <s v="Standard"/>
    <s v="medium"/>
    <s v="medium"/>
    <n v="499.53"/>
    <n v="388.72"/>
    <d v="1999-06-23T00:00:00"/>
    <n v="110.80999999999995"/>
    <s v="F"/>
    <n v="23"/>
    <d v="1956-08-08T00:00:00"/>
    <n v="63.947509747590054"/>
    <s v="Account Representative I"/>
    <s v="n/a"/>
    <s v="High Net Worth"/>
    <s v="N"/>
    <s v="No"/>
    <n v="8"/>
    <m/>
  </r>
  <r>
    <n v="3066"/>
    <n v="72"/>
    <x v="780"/>
    <d v="2017-07-24T00:00:00"/>
    <n v="159"/>
    <b v="0"/>
    <s v="Approved"/>
    <s v="OHM Cycles"/>
    <s v="Standard"/>
    <s v="medium"/>
    <s v="medium"/>
    <n v="912.52"/>
    <n v="141.4"/>
    <d v="1998-12-17T00:00:00"/>
    <n v="771.12"/>
    <s v="F"/>
    <n v="54"/>
    <d v="1975-06-22T00:00:00"/>
    <n v="45.065317966768134"/>
    <s v="Safety Technician II"/>
    <s v="Property"/>
    <s v="High Net Worth"/>
    <s v="N"/>
    <s v="Yes"/>
    <n v="13"/>
    <m/>
  </r>
  <r>
    <n v="3302"/>
    <n v="94"/>
    <x v="1325"/>
    <d v="2017-07-24T00:00:00"/>
    <n v="159"/>
    <b v="1"/>
    <s v="Approved"/>
    <s v="Giant Bicycles"/>
    <s v="Standard"/>
    <s v="medium"/>
    <s v="large"/>
    <n v="1635.3"/>
    <n v="993.66"/>
    <d v="2004-01-16T00:00:00"/>
    <n v="641.64"/>
    <s v="F"/>
    <n v="36"/>
    <d v="1978-07-18T00:00:00"/>
    <n v="41.991345364028412"/>
    <s v="Executive Secretary"/>
    <s v="n/a"/>
    <s v="Mass Customer"/>
    <s v="N"/>
    <s v="Yes"/>
    <n v="18"/>
    <m/>
  </r>
  <r>
    <n v="3701"/>
    <n v="46"/>
    <x v="1778"/>
    <d v="2017-07-24T00:00:00"/>
    <n v="159"/>
    <b v="0"/>
    <s v="Approved"/>
    <s v="Solex"/>
    <s v="Standard"/>
    <s v="low"/>
    <s v="medium"/>
    <n v="1289.8499999999999"/>
    <n v="74.510000000000005"/>
    <d v="1997-02-09T00:00:00"/>
    <n v="1215.3399999999999"/>
    <s v="M"/>
    <n v="55"/>
    <d v="2001-10-10T00:00:00"/>
    <n v="18.744770021562658"/>
    <s v="Computer Systems Analyst I"/>
    <s v="Health"/>
    <s v="Mass Customer"/>
    <s v="N"/>
    <s v="Yes"/>
    <n v="1"/>
    <m/>
  </r>
  <r>
    <n v="3973"/>
    <n v="7"/>
    <x v="2748"/>
    <d v="2017-07-24T00:00:00"/>
    <n v="159"/>
    <b v="0"/>
    <s v="Approved"/>
    <s v="Giant Bicycles"/>
    <s v="Standard"/>
    <s v="medium"/>
    <s v="small"/>
    <n v="1311.44"/>
    <n v="1167.18"/>
    <d v="1997-05-10T00:00:00"/>
    <n v="144.26"/>
    <s v="M"/>
    <n v="50"/>
    <d v="1979-04-14T00:00:00"/>
    <n v="41.251619336631151"/>
    <s v="Actuary"/>
    <s v="Financial Services"/>
    <s v="High Net Worth"/>
    <s v="N"/>
    <s v="Yes"/>
    <n v="15"/>
    <m/>
  </r>
  <r>
    <n v="4077"/>
    <n v="21"/>
    <x v="3237"/>
    <d v="2017-07-24T00:00:00"/>
    <n v="159"/>
    <b v="1"/>
    <s v="Approved"/>
    <s v="WeareA2B"/>
    <s v="Touring"/>
    <s v="medium"/>
    <s v="medium"/>
    <n v="1466.68"/>
    <n v="363.25"/>
    <d v="1996-11-09T00:00:00"/>
    <n v="1103.43"/>
    <s v="M"/>
    <n v="67"/>
    <d v="1954-06-25T00:00:00"/>
    <n v="66.070797418822934"/>
    <s v="Teacher"/>
    <s v="Financial Services"/>
    <s v="High Net Worth"/>
    <s v="N"/>
    <s v="Yes"/>
    <n v="10"/>
    <m/>
  </r>
  <r>
    <n v="4122"/>
    <n v="29"/>
    <x v="442"/>
    <d v="2017-07-24T00:00:00"/>
    <n v="159"/>
    <b v="1"/>
    <s v="Approved"/>
    <s v="Norco Bicycles"/>
    <s v="Road"/>
    <s v="medium"/>
    <s v="medium"/>
    <n v="543.39"/>
    <n v="407.54"/>
    <d v="2016-11-22T00:00:00"/>
    <n v="135.84999999999997"/>
    <s v="M"/>
    <n v="80"/>
    <d v="1990-08-19T00:00:00"/>
    <n v="29.895454953069507"/>
    <s v="Geological Engineer"/>
    <s v="Manufacturing"/>
    <s v="Mass Customer"/>
    <s v="N"/>
    <s v="Yes"/>
    <n v="2"/>
    <m/>
  </r>
  <r>
    <n v="4900"/>
    <n v="66"/>
    <x v="1183"/>
    <d v="2017-07-24T00:00:00"/>
    <n v="159"/>
    <b v="0"/>
    <s v="Approved"/>
    <s v="Giant Bicycles"/>
    <s v="Road"/>
    <s v="low"/>
    <s v="small"/>
    <n v="590.26"/>
    <n v="525.33000000000004"/>
    <d v="2002-08-31T00:00:00"/>
    <n v="64.92999999999995"/>
    <s v="M"/>
    <n v="38"/>
    <d v="1980-10-01T00:00:00"/>
    <n v="39.783126185946216"/>
    <s v="Account Executive"/>
    <s v="Manufacturing"/>
    <s v="Mass Customer"/>
    <s v="N"/>
    <s v="Yes"/>
    <n v="16"/>
    <m/>
  </r>
  <r>
    <n v="7153"/>
    <n v="60"/>
    <x v="2040"/>
    <d v="2017-07-24T00:00:00"/>
    <n v="159"/>
    <b v="1"/>
    <s v="Approved"/>
    <s v="Giant Bicycles"/>
    <s v="Standard"/>
    <s v="high"/>
    <s v="small"/>
    <n v="1977.36"/>
    <n v="1759.85"/>
    <d v="1998-12-17T00:00:00"/>
    <n v="217.51"/>
    <s v="F"/>
    <n v="71"/>
    <d v="1999-05-20T00:00:00"/>
    <n v="21.139290569507864"/>
    <s v="Financial Advisor"/>
    <s v="Financial Services"/>
    <s v="Affluent Customer"/>
    <s v="N"/>
    <s v="Yes"/>
    <n v="3"/>
    <m/>
  </r>
  <r>
    <n v="7503"/>
    <n v="2"/>
    <x v="2013"/>
    <d v="2017-07-24T00:00:00"/>
    <n v="159"/>
    <b v="1"/>
    <s v="Approved"/>
    <s v="Solex"/>
    <s v="Standard"/>
    <s v="medium"/>
    <s v="medium"/>
    <n v="71.489999999999995"/>
    <n v="53.62"/>
    <d v="2012-12-02T00:00:00"/>
    <n v="17.869999999999997"/>
    <s v="F"/>
    <n v="35"/>
    <d v="1992-03-15T00:00:00"/>
    <n v="28.322852213343477"/>
    <s v="Assistant Professor"/>
    <s v="Retail"/>
    <s v="Affluent Customer"/>
    <s v="N"/>
    <s v="Yes"/>
    <n v="10"/>
    <m/>
  </r>
  <r>
    <n v="8007"/>
    <n v="83"/>
    <x v="2617"/>
    <d v="2017-07-24T00:00:00"/>
    <n v="159"/>
    <b v="0"/>
    <s v="Approved"/>
    <s v="Solex"/>
    <s v="Touring"/>
    <s v="medium"/>
    <s v="large"/>
    <n v="2083.94"/>
    <n v="675.03"/>
    <d v="2013-09-16T00:00:00"/>
    <n v="1408.91"/>
    <s v="M"/>
    <n v="82"/>
    <d v="1997-04-19T00:00:00"/>
    <n v="23.224222076357176"/>
    <s v="Human Resources Assistant I"/>
    <s v="n/a"/>
    <s v="Mass Customer"/>
    <s v="N"/>
    <s v="No"/>
    <n v="5"/>
    <m/>
  </r>
  <r>
    <n v="8690"/>
    <n v="83"/>
    <x v="400"/>
    <d v="2017-07-24T00:00:00"/>
    <n v="159"/>
    <b v="1"/>
    <s v="Approved"/>
    <s v="Solex"/>
    <s v="Touring"/>
    <s v="medium"/>
    <s v="large"/>
    <n v="2083.94"/>
    <n v="675.03"/>
    <d v="1993-04-20T00:00:00"/>
    <n v="1408.91"/>
    <s v="U"/>
    <n v="82"/>
    <d v="1899-12-30T00:00:00"/>
    <n v="0"/>
    <n v="0"/>
    <s v="IT"/>
    <s v="Mass Customer"/>
    <s v="N"/>
    <s v="Yes"/>
    <n v="0"/>
    <m/>
  </r>
  <r>
    <n v="8788"/>
    <n v="4"/>
    <x v="3072"/>
    <d v="2017-07-24T00:00:00"/>
    <n v="159"/>
    <b v="0"/>
    <s v="Approved"/>
    <s v="Giant Bicycles"/>
    <s v="Standard"/>
    <s v="high"/>
    <s v="medium"/>
    <n v="1129.1300000000001"/>
    <n v="677.48"/>
    <d v="2003-03-18T00:00:00"/>
    <n v="451.65000000000009"/>
    <s v="F"/>
    <n v="93"/>
    <d v="1986-05-31T00:00:00"/>
    <n v="34.117372761288685"/>
    <s v="General Manager"/>
    <s v="Manufacturing"/>
    <s v="Mass Customer"/>
    <s v="N"/>
    <s v="No"/>
    <n v="20"/>
    <m/>
  </r>
  <r>
    <n v="9058"/>
    <n v="21"/>
    <x v="3170"/>
    <d v="2017-07-24T00:00:00"/>
    <n v="159"/>
    <b v="1"/>
    <s v="Approved"/>
    <s v="Solex"/>
    <s v="Standard"/>
    <s v="medium"/>
    <s v="large"/>
    <n v="1071.23"/>
    <n v="380.74"/>
    <d v="1995-12-19T00:00:00"/>
    <n v="690.49"/>
    <s v="M"/>
    <n v="12"/>
    <d v="1977-11-27T00:00:00"/>
    <n v="42.629701528411971"/>
    <s v="Media Manager II"/>
    <s v="Health"/>
    <s v="Affluent Customer"/>
    <s v="N"/>
    <s v="Yes"/>
    <n v="4"/>
    <m/>
  </r>
  <r>
    <n v="9374"/>
    <n v="43"/>
    <x v="2650"/>
    <d v="2017-07-24T00:00:00"/>
    <n v="159"/>
    <b v="0"/>
    <s v="Approved"/>
    <s v="Solex"/>
    <s v="Standard"/>
    <s v="medium"/>
    <s v="medium"/>
    <n v="1151.96"/>
    <n v="649.49"/>
    <d v="1999-12-04T00:00:00"/>
    <n v="502.47"/>
    <s v="M"/>
    <n v="53"/>
    <d v="1977-05-18T00:00:00"/>
    <n v="43.158468651699643"/>
    <s v="Database Administrator III"/>
    <s v="Property"/>
    <s v="Mass Customer"/>
    <s v="N"/>
    <s v="No"/>
    <n v="13"/>
    <m/>
  </r>
  <r>
    <n v="9783"/>
    <n v="30"/>
    <x v="1974"/>
    <d v="2017-07-24T00:00:00"/>
    <n v="159"/>
    <b v="0"/>
    <s v="Approved"/>
    <s v="OHM Cycles"/>
    <s v="Standard"/>
    <s v="medium"/>
    <s v="medium"/>
    <n v="1227.3399999999999"/>
    <n v="770.89"/>
    <d v="1994-08-10T00:00:00"/>
    <n v="456.44999999999993"/>
    <s v="F"/>
    <n v="67"/>
    <d v="1986-01-10T00:00:00"/>
    <n v="34.503674131151698"/>
    <s v="Quality Engineer"/>
    <s v="Manufacturing"/>
    <s v="High Net Worth"/>
    <s v="N"/>
    <s v="No"/>
    <n v="18"/>
    <m/>
  </r>
  <r>
    <n v="10331"/>
    <n v="23"/>
    <x v="405"/>
    <d v="2017-07-24T00:00:00"/>
    <n v="159"/>
    <b v="1"/>
    <s v="Approved"/>
    <s v="Norco Bicycles"/>
    <s v="Mountain"/>
    <s v="low"/>
    <s v="small"/>
    <n v="688.63"/>
    <n v="612.88"/>
    <d v="2011-05-07T00:00:00"/>
    <n v="75.75"/>
    <s v="F"/>
    <n v="0"/>
    <d v="1985-02-13T00:00:00"/>
    <n v="35.410523446220189"/>
    <s v="Account Coordinator"/>
    <s v="Financial Services"/>
    <s v="Mass Customer"/>
    <s v="N"/>
    <s v="Yes"/>
    <n v="18"/>
    <m/>
  </r>
  <r>
    <n v="10568"/>
    <n v="82"/>
    <x v="3238"/>
    <d v="2017-07-24T00:00:00"/>
    <n v="159"/>
    <b v="0"/>
    <s v="Approved"/>
    <s v="Norco Bicycles"/>
    <s v="Standard"/>
    <s v="high"/>
    <s v="medium"/>
    <n v="1148.6400000000001"/>
    <n v="689.18"/>
    <d v="2015-08-10T00:00:00"/>
    <n v="459.46000000000015"/>
    <s v="M"/>
    <n v="49"/>
    <d v="1976-01-21T00:00:00"/>
    <n v="44.481756322932519"/>
    <n v="0"/>
    <s v="n/a"/>
    <s v="Mass Customer"/>
    <s v="N"/>
    <s v="No"/>
    <n v="16"/>
    <m/>
  </r>
  <r>
    <n v="11982"/>
    <n v="5"/>
    <x v="2247"/>
    <d v="2017-07-24T00:00:00"/>
    <n v="159"/>
    <b v="0"/>
    <s v="Approved"/>
    <s v="Trek Bicycles"/>
    <s v="Mountain"/>
    <s v="low"/>
    <s v="medium"/>
    <n v="574.64"/>
    <n v="459.71"/>
    <d v="2003-02-07T00:00:00"/>
    <n v="114.93"/>
    <s v="F"/>
    <n v="57"/>
    <d v="1979-12-21T00:00:00"/>
    <n v="40.563948103754434"/>
    <s v="Civil Engineer"/>
    <s v="Manufacturing"/>
    <s v="Mass Customer"/>
    <s v="N"/>
    <s v="Yes"/>
    <n v="8"/>
    <m/>
  </r>
  <r>
    <n v="12601"/>
    <n v="13"/>
    <x v="2124"/>
    <d v="2017-07-24T00:00:00"/>
    <n v="159"/>
    <b v="1"/>
    <s v="Approved"/>
    <s v="Solex"/>
    <s v="Standard"/>
    <s v="medium"/>
    <s v="medium"/>
    <n v="1577.53"/>
    <n v="826.51"/>
    <d v="1991-01-21T00:00:00"/>
    <n v="751.02"/>
    <s v="F"/>
    <n v="10"/>
    <d v="1997-01-22T00:00:00"/>
    <n v="23.46257824074074"/>
    <s v="Marketing Manager"/>
    <s v="Retail"/>
    <s v="High Net Worth"/>
    <s v="N"/>
    <s v="Yes"/>
    <n v="6"/>
    <m/>
  </r>
  <r>
    <n v="12701"/>
    <n v="35"/>
    <x v="1129"/>
    <d v="2017-07-24T00:00:00"/>
    <n v="159"/>
    <b v="0"/>
    <s v="Approved"/>
    <s v="Trek Bicycles"/>
    <s v="Standard"/>
    <s v="low"/>
    <s v="medium"/>
    <n v="1057.51"/>
    <n v="154.4"/>
    <d v="2008-03-19T00:00:00"/>
    <n v="903.11"/>
    <s v="M"/>
    <n v="47"/>
    <d v="1998-06-23T00:00:00"/>
    <n v="22.046139884576355"/>
    <s v="Business Systems Development Analyst"/>
    <s v="Financial Services"/>
    <s v="Mass Customer"/>
    <s v="N"/>
    <s v="Yes"/>
    <n v="3"/>
    <m/>
  </r>
  <r>
    <n v="8810"/>
    <n v="0"/>
    <x v="868"/>
    <d v="2017-06-28T00:00:00"/>
    <m/>
    <m/>
    <s v="Approved"/>
    <s v="WeareA2B"/>
    <s v="Standard"/>
    <s v="medium"/>
    <s v="medium"/>
    <n v="60.34"/>
    <n v="45.26"/>
    <n v="42404"/>
    <m/>
    <m/>
    <m/>
    <m/>
    <m/>
    <m/>
    <m/>
    <m/>
    <m/>
    <m/>
    <m/>
    <m/>
  </r>
  <r>
    <n v="12937"/>
    <n v="96"/>
    <x v="2181"/>
    <d v="2017-07-24T00:00:00"/>
    <n v="159"/>
    <b v="1"/>
    <s v="Approved"/>
    <s v="Giant Bicycles"/>
    <s v="Standard"/>
    <s v="medium"/>
    <s v="large"/>
    <n v="1635.3"/>
    <n v="993.66"/>
    <d v="1994-08-10T00:00:00"/>
    <n v="641.64"/>
    <s v="M"/>
    <n v="37"/>
    <d v="1995-02-17T00:00:00"/>
    <n v="25.394085090055807"/>
    <s v="Accountant I"/>
    <s v="n/a"/>
    <s v="High Net Worth"/>
    <s v="N"/>
    <s v="Yes"/>
    <n v="3"/>
    <m/>
  </r>
  <r>
    <n v="13137"/>
    <n v="84"/>
    <x v="268"/>
    <d v="2017-07-24T00:00:00"/>
    <n v="159"/>
    <b v="0"/>
    <s v="Approved"/>
    <s v="Trek Bicycles"/>
    <s v="Road"/>
    <s v="medium"/>
    <s v="medium"/>
    <n v="290.62"/>
    <n v="215.14"/>
    <d v="2004-12-18T00:00:00"/>
    <n v="75.480000000000018"/>
    <s v="M"/>
    <n v="96"/>
    <d v="1980-09-10T00:00:00"/>
    <n v="39.84066043252156"/>
    <s v="Financial Advisor"/>
    <s v="Financial Services"/>
    <s v="Mass Customer"/>
    <s v="N"/>
    <s v="Yes"/>
    <n v="19"/>
    <m/>
  </r>
  <r>
    <n v="14066"/>
    <n v="27"/>
    <x v="1423"/>
    <d v="2017-07-24T00:00:00"/>
    <n v="159"/>
    <b v="0"/>
    <s v="Approved"/>
    <s v="Trek Bicycles"/>
    <s v="Standard"/>
    <s v="medium"/>
    <s v="medium"/>
    <n v="499.53"/>
    <n v="388.72"/>
    <d v="1999-06-23T00:00:00"/>
    <n v="110.80999999999995"/>
    <s v="M"/>
    <n v="74"/>
    <d v="1980-07-22T00:00:00"/>
    <n v="39.977646733891426"/>
    <s v="Office Assistant II"/>
    <s v="n/a"/>
    <s v="Mass Customer"/>
    <s v="N"/>
    <s v="No"/>
    <n v="13"/>
    <m/>
  </r>
  <r>
    <n v="14290"/>
    <n v="89"/>
    <x v="2231"/>
    <d v="2017-07-24T00:00:00"/>
    <n v="159"/>
    <b v="1"/>
    <s v="Approved"/>
    <s v="WeareA2B"/>
    <s v="Touring"/>
    <s v="medium"/>
    <s v="large"/>
    <n v="1362.99"/>
    <n v="57.74"/>
    <d v="2013-06-09T00:00:00"/>
    <n v="1305.25"/>
    <s v="M"/>
    <n v="5"/>
    <d v="1985-04-28T00:00:00"/>
    <n v="35.207783720192793"/>
    <s v="Recruiter"/>
    <s v="Financial Services"/>
    <s v="Affluent Customer"/>
    <s v="N"/>
    <s v="Yes"/>
    <n v="13"/>
    <m/>
  </r>
  <r>
    <n v="14774"/>
    <n v="36"/>
    <x v="2870"/>
    <d v="2017-07-24T00:00:00"/>
    <n v="159"/>
    <b v="1"/>
    <s v="Approved"/>
    <s v="Solex"/>
    <s v="Standard"/>
    <s v="low"/>
    <s v="medium"/>
    <n v="945.04"/>
    <n v="507.58"/>
    <d v="1995-12-19T00:00:00"/>
    <n v="437.46"/>
    <s v="F"/>
    <n v="97"/>
    <d v="1955-01-20T00:00:00"/>
    <n v="65.498194679096898"/>
    <n v="0"/>
    <s v="Health"/>
    <s v="Affluent Customer"/>
    <s v="N"/>
    <s v="No"/>
    <n v="9"/>
    <m/>
  </r>
  <r>
    <n v="15474"/>
    <n v="41"/>
    <x v="208"/>
    <d v="2017-07-24T00:00:00"/>
    <n v="159"/>
    <b v="0"/>
    <s v="Approved"/>
    <s v="Norco Bicycles"/>
    <s v="Standard"/>
    <s v="low"/>
    <s v="medium"/>
    <n v="958.74"/>
    <n v="748.9"/>
    <d v="2005-12-07T00:00:00"/>
    <n v="209.84000000000003"/>
    <s v="M"/>
    <n v="72"/>
    <d v="1998-12-24T00:00:00"/>
    <n v="21.542030295535259"/>
    <s v="Account Representative IV"/>
    <s v="Argiculture"/>
    <s v="High Net Worth"/>
    <s v="N"/>
    <s v="No"/>
    <n v="1"/>
    <m/>
  </r>
  <r>
    <n v="15775"/>
    <n v="86"/>
    <x v="3239"/>
    <d v="2017-07-24T00:00:00"/>
    <n v="159"/>
    <b v="1"/>
    <s v="Approved"/>
    <s v="Norco Bicycles"/>
    <s v="Road"/>
    <s v="high"/>
    <s v="large"/>
    <n v="774.53"/>
    <n v="464.72"/>
    <d v="2012-06-04T00:00:00"/>
    <n v="309.80999999999995"/>
    <s v="M"/>
    <n v="13"/>
    <d v="1995-04-30T00:00:00"/>
    <n v="25.196824816083204"/>
    <s v="Project Manager"/>
    <s v="n/a"/>
    <s v="High Net Worth"/>
    <s v="N"/>
    <s v="No"/>
    <n v="1"/>
    <m/>
  </r>
  <r>
    <n v="15964"/>
    <n v="10"/>
    <x v="669"/>
    <d v="2017-07-24T00:00:00"/>
    <n v="159"/>
    <b v="0"/>
    <s v="Approved"/>
    <s v="WeareA2B"/>
    <s v="Touring"/>
    <s v="medium"/>
    <s v="medium"/>
    <n v="1466.68"/>
    <n v="363.25"/>
    <d v="2007-08-04T00:00:00"/>
    <n v="1103.43"/>
    <s v="F"/>
    <n v="84"/>
    <d v="1978-01-23T00:00:00"/>
    <n v="42.473537144850326"/>
    <s v="Executive Secretary"/>
    <s v="Health"/>
    <s v="Mass Customer"/>
    <s v="N"/>
    <s v="Yes"/>
    <n v="13"/>
    <m/>
  </r>
  <r>
    <n v="17117"/>
    <n v="89"/>
    <x v="1022"/>
    <d v="2017-07-24T00:00:00"/>
    <n v="159"/>
    <b v="0"/>
    <s v="Approved"/>
    <s v="Giant Bicycles"/>
    <s v="Standard"/>
    <s v="medium"/>
    <s v="large"/>
    <n v="1812.75"/>
    <n v="582.48"/>
    <d v="2010-06-07T00:00:00"/>
    <n v="1230.27"/>
    <s v="M"/>
    <n v="51"/>
    <d v="1995-12-12T00:00:00"/>
    <n v="24.577646733891424"/>
    <s v="Marketing Assistant"/>
    <s v="Retail"/>
    <s v="High Net Worth"/>
    <s v="N"/>
    <s v="No"/>
    <n v="1"/>
    <m/>
  </r>
  <r>
    <n v="17363"/>
    <n v="0"/>
    <x v="3240"/>
    <d v="2017-07-24T00:00:00"/>
    <n v="159"/>
    <b v="1"/>
    <s v="Approved"/>
    <s v="Solex"/>
    <s v="Standard"/>
    <s v="medium"/>
    <s v="medium"/>
    <n v="478.16"/>
    <n v="298.72000000000003"/>
    <d v="1993-06-23T00:00:00"/>
    <n v="179.44"/>
    <s v="F"/>
    <n v="1"/>
    <d v="1975-09-28T00:00:00"/>
    <n v="44.796824816083202"/>
    <s v="Engineer IV"/>
    <s v="Financial Services"/>
    <s v="High Net Worth"/>
    <s v="N"/>
    <s v="No"/>
    <n v="15"/>
    <m/>
  </r>
  <r>
    <n v="17721"/>
    <n v="30"/>
    <x v="3241"/>
    <d v="2017-07-24T00:00:00"/>
    <n v="159"/>
    <b v="1"/>
    <s v="Approved"/>
    <s v="Solex"/>
    <s v="Standard"/>
    <s v="high"/>
    <s v="medium"/>
    <n v="748.17"/>
    <n v="448.9"/>
    <d v="1991-11-10T00:00:00"/>
    <n v="299.27"/>
    <s v="F"/>
    <n v="31"/>
    <d v="1994-06-12T00:00:00"/>
    <n v="26.079016596905124"/>
    <s v="Librarian"/>
    <s v="Entertainment"/>
    <s v="Mass Customer"/>
    <s v="N"/>
    <s v="No"/>
    <n v="1"/>
    <m/>
  </r>
  <r>
    <n v="17933"/>
    <n v="43"/>
    <x v="1280"/>
    <d v="2017-07-24T00:00:00"/>
    <n v="159"/>
    <b v="0"/>
    <s v="Approved"/>
    <s v="Solex"/>
    <s v="Standard"/>
    <s v="medium"/>
    <s v="medium"/>
    <n v="1151.96"/>
    <n v="649.49"/>
    <d v="1997-02-09T00:00:00"/>
    <n v="502.47"/>
    <s v="F"/>
    <n v="89"/>
    <d v="1985-03-07T00:00:00"/>
    <n v="35.350249473617453"/>
    <s v="Analog Circuit Design manager"/>
    <s v="Manufacturing"/>
    <s v="Mass Customer"/>
    <s v="N"/>
    <s v="Yes"/>
    <n v="17"/>
    <m/>
  </r>
  <r>
    <n v="18322"/>
    <n v="11"/>
    <x v="1797"/>
    <d v="2017-07-24T00:00:00"/>
    <n v="159"/>
    <b v="1"/>
    <s v="Approved"/>
    <s v="Trek Bicycles"/>
    <s v="Standard"/>
    <s v="medium"/>
    <s v="small"/>
    <n v="1775.81"/>
    <n v="1580.47"/>
    <d v="2010-05-05T00:00:00"/>
    <n v="195.33999999999992"/>
    <s v="M"/>
    <n v="60"/>
    <d v="1976-08-18T00:00:00"/>
    <n v="43.906413857179096"/>
    <n v="0"/>
    <s v="n/a"/>
    <s v="High Net Worth"/>
    <s v="N"/>
    <s v="No"/>
    <n v="4"/>
    <m/>
  </r>
  <r>
    <n v="19548"/>
    <n v="9"/>
    <x v="3096"/>
    <d v="2017-07-24T00:00:00"/>
    <n v="159"/>
    <b v="0"/>
    <s v="Approved"/>
    <s v="OHM Cycles"/>
    <s v="Road"/>
    <s v="medium"/>
    <s v="medium"/>
    <n v="742.54"/>
    <n v="667.4"/>
    <d v="1991-11-07T00:00:00"/>
    <n v="75.139999999999986"/>
    <s v="M"/>
    <n v="83"/>
    <d v="1966-01-16T00:00:00"/>
    <n v="54.500934405124298"/>
    <s v="Engineer II"/>
    <s v="n/a"/>
    <s v="Mass Customer"/>
    <s v="N"/>
    <s v="No"/>
    <n v="15"/>
    <m/>
  </r>
  <r>
    <n v="19799"/>
    <n v="36"/>
    <x v="1795"/>
    <d v="2017-07-24T00:00:00"/>
    <n v="159"/>
    <b v="0"/>
    <s v="Approved"/>
    <s v="Solex"/>
    <s v="Standard"/>
    <s v="low"/>
    <s v="medium"/>
    <n v="1289.8499999999999"/>
    <n v="74.510000000000005"/>
    <d v="2006-10-01T00:00:00"/>
    <n v="1215.3399999999999"/>
    <s v="M"/>
    <n v="25"/>
    <d v="1975-08-11T00:00:00"/>
    <n v="44.928331665398275"/>
    <s v="Senior Financial Analyst"/>
    <s v="Financial Services"/>
    <s v="High Net Worth"/>
    <s v="N"/>
    <s v="Yes"/>
    <n v="17"/>
    <m/>
  </r>
  <r>
    <n v="73"/>
    <n v="22"/>
    <x v="2965"/>
    <d v="2017-07-23T00:00:00"/>
    <n v="160"/>
    <b v="0"/>
    <s v="Approved"/>
    <s v="WeareA2B"/>
    <s v="Standard"/>
    <s v="medium"/>
    <s v="medium"/>
    <n v="60.34"/>
    <n v="45.26"/>
    <d v="1993-07-15T00:00:00"/>
    <n v="15.080000000000005"/>
    <s v="M"/>
    <n v="38"/>
    <d v="1968-09-06T00:00:00"/>
    <n v="51.859838514713338"/>
    <s v="Quality Engineer"/>
    <s v="n/a"/>
    <s v="Mass Customer"/>
    <s v="N"/>
    <s v="No"/>
    <n v="5"/>
    <m/>
  </r>
  <r>
    <n v="591"/>
    <n v="87"/>
    <x v="2385"/>
    <d v="2017-07-23T00:00:00"/>
    <n v="160"/>
    <b v="0"/>
    <s v="Approved"/>
    <s v="Giant Bicycles"/>
    <s v="Standard"/>
    <s v="high"/>
    <s v="medium"/>
    <n v="1179"/>
    <n v="707.4"/>
    <d v="1997-08-25T00:00:00"/>
    <n v="471.6"/>
    <s v="M"/>
    <n v="16"/>
    <d v="1995-11-15T00:00:00"/>
    <n v="24.65161933663115"/>
    <s v="Database Administrator I"/>
    <s v="n/a"/>
    <s v="Affluent Customer"/>
    <s v="N"/>
    <s v="Yes"/>
    <n v="2"/>
    <m/>
  </r>
  <r>
    <n v="869"/>
    <n v="98"/>
    <x v="2191"/>
    <d v="2017-07-23T00:00:00"/>
    <n v="160"/>
    <b v="0"/>
    <s v="Approved"/>
    <s v="Trek Bicycles"/>
    <s v="Standard"/>
    <s v="high"/>
    <s v="medium"/>
    <n v="358.39"/>
    <n v="215.03"/>
    <d v="2004-01-16T00:00:00"/>
    <n v="143.35999999999999"/>
    <s v="M"/>
    <n v="75"/>
    <d v="1974-05-12T00:00:00"/>
    <n v="46.177646733891422"/>
    <s v="Senior Quality Engineer"/>
    <s v="Financial Services"/>
    <s v="Mass Customer"/>
    <s v="N"/>
    <s v="Yes"/>
    <n v="14"/>
    <m/>
  </r>
  <r>
    <n v="892"/>
    <n v="0"/>
    <x v="2103"/>
    <d v="2017-07-23T00:00:00"/>
    <n v="160"/>
    <b v="1"/>
    <s v="Approved"/>
    <s v="OHM Cycles"/>
    <s v="Standard"/>
    <s v="high"/>
    <s v="medium"/>
    <n v="227.88"/>
    <n v="136.72999999999999"/>
    <d v="2004-09-28T00:00:00"/>
    <n v="91.15"/>
    <s v="M"/>
    <n v="96"/>
    <d v="1961-07-16T00:00:00"/>
    <n v="59.007783720192791"/>
    <s v="Operator"/>
    <s v="Health"/>
    <s v="High Net Worth"/>
    <s v="N"/>
    <s v="Yes"/>
    <n v="6"/>
    <m/>
  </r>
  <r>
    <n v="1717"/>
    <n v="88"/>
    <x v="200"/>
    <d v="2017-07-23T00:00:00"/>
    <n v="160"/>
    <b v="1"/>
    <s v="Approved"/>
    <s v="Norco Bicycles"/>
    <s v="Standard"/>
    <s v="high"/>
    <s v="small"/>
    <n v="1661.92"/>
    <n v="1479.11"/>
    <d v="1996-04-05T00:00:00"/>
    <n v="182.81000000000017"/>
    <s v="F"/>
    <n v="37"/>
    <d v="1974-06-24T00:00:00"/>
    <n v="46.059838514713341"/>
    <s v="Assistant Professor"/>
    <s v="Retail"/>
    <s v="High Net Worth"/>
    <s v="N"/>
    <s v="Yes"/>
    <n v="18"/>
    <m/>
  </r>
  <r>
    <n v="1882"/>
    <n v="3"/>
    <x v="2304"/>
    <d v="2017-07-23T00:00:00"/>
    <n v="160"/>
    <b v="0"/>
    <s v="Approved"/>
    <s v="Trek Bicycles"/>
    <s v="Standard"/>
    <s v="medium"/>
    <s v="large"/>
    <n v="2091.4699999999998"/>
    <n v="388.92"/>
    <d v="2003-07-21T00:00:00"/>
    <n v="1702.5499999999997"/>
    <s v="F"/>
    <n v="1"/>
    <d v="1968-02-25T00:00:00"/>
    <n v="52.39134536402841"/>
    <s v="Media Manager III"/>
    <s v="n/a"/>
    <s v="Affluent Customer"/>
    <s v="N"/>
    <s v="No"/>
    <n v="6"/>
    <m/>
  </r>
  <r>
    <n v="1895"/>
    <n v="21"/>
    <x v="471"/>
    <d v="2017-07-23T00:00:00"/>
    <n v="160"/>
    <b v="0"/>
    <s v="Approved"/>
    <s v="Solex"/>
    <s v="Standard"/>
    <s v="medium"/>
    <s v="large"/>
    <n v="1071.23"/>
    <n v="380.74"/>
    <d v="1996-04-05T00:00:00"/>
    <n v="690.49"/>
    <s v="M"/>
    <n v="50"/>
    <d v="1978-08-13T00:00:00"/>
    <n v="41.920112487316082"/>
    <s v="Paralegal"/>
    <s v="Financial Services"/>
    <s v="Mass Customer"/>
    <s v="N"/>
    <s v="No"/>
    <n v="12"/>
    <m/>
  </r>
  <r>
    <n v="2077"/>
    <n v="94"/>
    <x v="2053"/>
    <d v="2017-07-23T00:00:00"/>
    <n v="160"/>
    <b v="1"/>
    <s v="Approved"/>
    <s v="Giant Bicycles"/>
    <s v="Standard"/>
    <s v="medium"/>
    <s v="large"/>
    <n v="1635.3"/>
    <n v="993.66"/>
    <d v="2013-06-09T00:00:00"/>
    <n v="641.64"/>
    <s v="F"/>
    <n v="2"/>
    <d v="1954-01-15T00:00:00"/>
    <n v="66.511893309233884"/>
    <s v="Desktop Support Technician"/>
    <s v="IT"/>
    <s v="Mass Customer"/>
    <s v="N"/>
    <s v="No"/>
    <n v="5"/>
    <m/>
  </r>
  <r>
    <n v="2122"/>
    <n v="67"/>
    <x v="318"/>
    <d v="2017-07-23T00:00:00"/>
    <n v="160"/>
    <b v="0"/>
    <s v="Approved"/>
    <s v="Norco Bicycles"/>
    <s v="Road"/>
    <s v="medium"/>
    <s v="medium"/>
    <n v="544.04999999999995"/>
    <n v="376.84"/>
    <d v="2010-08-20T00:00:00"/>
    <n v="167.20999999999998"/>
    <s v="F"/>
    <n v="22"/>
    <d v="1954-06-26T00:00:00"/>
    <n v="66.068057692795534"/>
    <s v="Business Systems Development Analyst"/>
    <s v="n/a"/>
    <s v="Mass Customer"/>
    <s v="N"/>
    <s v="Yes"/>
    <n v="5"/>
    <m/>
  </r>
  <r>
    <n v="2278"/>
    <n v="5"/>
    <x v="428"/>
    <d v="2017-07-23T00:00:00"/>
    <n v="160"/>
    <b v="1"/>
    <s v="Approved"/>
    <s v="Trek Bicycles"/>
    <s v="Mountain"/>
    <s v="low"/>
    <s v="medium"/>
    <n v="574.64"/>
    <n v="459.71"/>
    <d v="2011-08-29T00:00:00"/>
    <n v="114.93"/>
    <s v="F"/>
    <n v="30"/>
    <d v="1960-04-20T00:00:00"/>
    <n v="60.246139884576358"/>
    <s v="Environmental Specialist"/>
    <s v="Financial Services"/>
    <s v="Mass Customer"/>
    <s v="N"/>
    <s v="Yes"/>
    <n v="9"/>
    <m/>
  </r>
  <r>
    <n v="2348"/>
    <n v="83"/>
    <x v="264"/>
    <d v="2017-07-23T00:00:00"/>
    <n v="160"/>
    <b v="0"/>
    <s v="Approved"/>
    <s v="Solex"/>
    <s v="Touring"/>
    <s v="medium"/>
    <s v="large"/>
    <n v="2083.94"/>
    <n v="675.03"/>
    <d v="2015-08-02T00:00:00"/>
    <n v="1408.91"/>
    <s v="M"/>
    <n v="66"/>
    <d v="1966-10-30T00:00:00"/>
    <n v="53.714633035261286"/>
    <s v="Senior Cost Accountant"/>
    <s v="Financial Services"/>
    <s v="Mass Customer"/>
    <s v="N"/>
    <s v="Yes"/>
    <n v="19"/>
    <m/>
  </r>
  <r>
    <n v="2366"/>
    <n v="27"/>
    <x v="2841"/>
    <d v="2017-07-23T00:00:00"/>
    <n v="160"/>
    <b v="1"/>
    <s v="Approved"/>
    <s v="Trek Bicycles"/>
    <s v="Standard"/>
    <s v="medium"/>
    <s v="medium"/>
    <n v="499.53"/>
    <n v="388.72"/>
    <d v="2003-03-18T00:00:00"/>
    <n v="110.80999999999995"/>
    <s v="F"/>
    <n v="54"/>
    <d v="1973-03-26T00:00:00"/>
    <n v="47.306413857179095"/>
    <s v="Financial Analyst"/>
    <s v="Financial Services"/>
    <s v="Mass Customer"/>
    <s v="N"/>
    <s v="Yes"/>
    <n v="5"/>
    <m/>
  </r>
  <r>
    <n v="2371"/>
    <n v="36"/>
    <x v="2179"/>
    <d v="2017-07-23T00:00:00"/>
    <n v="160"/>
    <b v="0"/>
    <s v="Approved"/>
    <s v="Solex"/>
    <s v="Standard"/>
    <s v="low"/>
    <s v="medium"/>
    <n v="945.04"/>
    <n v="507.58"/>
    <d v="1995-12-19T00:00:00"/>
    <n v="437.46"/>
    <s v="F"/>
    <n v="49"/>
    <d v="1998-02-10T00:00:00"/>
    <n v="22.410523446220189"/>
    <n v="0"/>
    <s v="Manufacturing"/>
    <s v="Mass Customer"/>
    <s v="N"/>
    <s v="Yes"/>
    <n v="4"/>
    <m/>
  </r>
  <r>
    <n v="2545"/>
    <n v="2"/>
    <x v="1305"/>
    <d v="2017-07-23T00:00:00"/>
    <n v="160"/>
    <b v="0"/>
    <s v="Approved"/>
    <s v="Solex"/>
    <s v="Standard"/>
    <s v="medium"/>
    <s v="medium"/>
    <n v="71.489999999999995"/>
    <n v="53.62"/>
    <d v="1991-11-07T00:00:00"/>
    <n v="17.869999999999997"/>
    <s v="M"/>
    <n v="4"/>
    <d v="1976-09-14T00:00:00"/>
    <n v="43.832441254439367"/>
    <s v="Operator"/>
    <s v="Manufacturing"/>
    <s v="Mass Customer"/>
    <s v="N"/>
    <s v="Yes"/>
    <n v="14"/>
    <m/>
  </r>
  <r>
    <n v="2937"/>
    <n v="54"/>
    <x v="2298"/>
    <d v="2017-07-23T00:00:00"/>
    <n v="160"/>
    <b v="1"/>
    <s v="Approved"/>
    <s v="WeareA2B"/>
    <s v="Standard"/>
    <s v="medium"/>
    <s v="medium"/>
    <n v="1292.8399999999999"/>
    <n v="13.44"/>
    <d v="2009-04-12T00:00:00"/>
    <n v="1279.3999999999999"/>
    <s v="M"/>
    <n v="48"/>
    <d v="1977-11-18T00:00:00"/>
    <n v="42.65435906265855"/>
    <s v="Quality Engineer"/>
    <s v="Telecommunications"/>
    <s v="Mass Customer"/>
    <s v="N"/>
    <s v="No"/>
    <n v="11"/>
    <m/>
  </r>
  <r>
    <n v="3376"/>
    <n v="16"/>
    <x v="1247"/>
    <d v="2017-07-23T00:00:00"/>
    <n v="160"/>
    <b v="1"/>
    <s v="Approved"/>
    <s v="Norco Bicycles"/>
    <s v="Standard"/>
    <s v="high"/>
    <s v="small"/>
    <n v="1661.92"/>
    <n v="1479.11"/>
    <d v="1996-11-09T00:00:00"/>
    <n v="182.81000000000017"/>
    <s v="F"/>
    <n v="67"/>
    <d v="1961-01-26T00:00:00"/>
    <n v="59.476276870877726"/>
    <s v="Programmer II"/>
    <s v="Health"/>
    <s v="Mass Customer"/>
    <s v="N"/>
    <s v="Yes"/>
    <n v="19"/>
    <m/>
  </r>
  <r>
    <n v="3601"/>
    <n v="54"/>
    <x v="3110"/>
    <d v="2017-07-23T00:00:00"/>
    <n v="160"/>
    <b v="1"/>
    <s v="Approved"/>
    <s v="WeareA2B"/>
    <s v="Standard"/>
    <s v="medium"/>
    <s v="medium"/>
    <n v="1292.8399999999999"/>
    <n v="13.44"/>
    <d v="2009-04-12T00:00:00"/>
    <n v="1279.3999999999999"/>
    <s v="F"/>
    <n v="40"/>
    <d v="1963-10-15T00:00:00"/>
    <n v="56.758468651699644"/>
    <s v="Human Resources Assistant II"/>
    <s v="Property"/>
    <s v="Mass Customer"/>
    <s v="N"/>
    <s v="No"/>
    <n v="19"/>
    <m/>
  </r>
  <r>
    <n v="4798"/>
    <n v="92"/>
    <x v="627"/>
    <d v="2017-07-23T00:00:00"/>
    <n v="160"/>
    <b v="1"/>
    <s v="Approved"/>
    <s v="WeareA2B"/>
    <s v="Touring"/>
    <s v="medium"/>
    <s v="large"/>
    <n v="1890.39"/>
    <n v="260.14"/>
    <d v="2011-05-07T00:00:00"/>
    <n v="1630.25"/>
    <s v="M"/>
    <n v="92"/>
    <d v="1973-07-03T00:00:00"/>
    <n v="47.03518098046677"/>
    <s v="Information Systems Manager"/>
    <s v="Financial Services"/>
    <s v="High Net Worth"/>
    <s v="N"/>
    <s v="Yes"/>
    <n v="13"/>
    <m/>
  </r>
  <r>
    <n v="5145"/>
    <n v="13"/>
    <x v="3242"/>
    <d v="2017-07-23T00:00:00"/>
    <n v="160"/>
    <b v="1"/>
    <s v="Approved"/>
    <s v="Solex"/>
    <s v="Standard"/>
    <s v="medium"/>
    <s v="medium"/>
    <n v="1163.8900000000001"/>
    <n v="589.27"/>
    <d v="1994-09-09T00:00:00"/>
    <n v="574.62000000000012"/>
    <s v="F"/>
    <n v="96"/>
    <d v="1997-08-03T00:00:00"/>
    <n v="22.933811117453068"/>
    <s v="Senior Sales Associate"/>
    <s v="Health"/>
    <s v="Mass Customer"/>
    <s v="N"/>
    <s v="Yes"/>
    <n v="4"/>
    <m/>
  </r>
  <r>
    <n v="5191"/>
    <n v="97"/>
    <x v="2422"/>
    <d v="2017-07-23T00:00:00"/>
    <n v="160"/>
    <b v="1"/>
    <s v="Approved"/>
    <s v="Solex"/>
    <s v="Standard"/>
    <s v="medium"/>
    <s v="large"/>
    <n v="202.62"/>
    <n v="151.96"/>
    <d v="1994-08-10T00:00:00"/>
    <n v="50.66"/>
    <s v="M"/>
    <n v="3"/>
    <d v="1994-10-05T00:00:00"/>
    <n v="25.763948103754437"/>
    <s v="Office Assistant I"/>
    <s v="Manufacturing"/>
    <s v="Mass Customer"/>
    <s v="N"/>
    <s v="Yes"/>
    <n v="8"/>
    <m/>
  </r>
  <r>
    <n v="5680"/>
    <n v="48"/>
    <x v="2652"/>
    <d v="2017-07-23T00:00:00"/>
    <n v="160"/>
    <b v="0"/>
    <s v="Approved"/>
    <s v="WeareA2B"/>
    <s v="Standard"/>
    <s v="medium"/>
    <s v="medium"/>
    <n v="1762.96"/>
    <n v="950.52"/>
    <d v="2014-07-28T00:00:00"/>
    <n v="812.44"/>
    <s v="M"/>
    <n v="37"/>
    <d v="1959-01-04T00:00:00"/>
    <n v="61.539290569507862"/>
    <s v="Systems Administrator III"/>
    <s v="n/a"/>
    <s v="Mass Customer"/>
    <s v="N"/>
    <s v="No"/>
    <n v="8"/>
    <m/>
  </r>
  <r>
    <n v="5944"/>
    <n v="1"/>
    <x v="93"/>
    <d v="2017-07-23T00:00:00"/>
    <n v="160"/>
    <b v="0"/>
    <s v="Approved"/>
    <s v="Giant Bicycles"/>
    <s v="Standard"/>
    <s v="medium"/>
    <s v="medium"/>
    <n v="1403.5"/>
    <n v="954.82"/>
    <d v="2005-08-09T00:00:00"/>
    <n v="448.67999999999995"/>
    <s v="M"/>
    <n v="12"/>
    <d v="1995-08-21T00:00:00"/>
    <n v="24.887235774987314"/>
    <n v="0"/>
    <s v="Manufacturing"/>
    <s v="Mass Customer"/>
    <s v="N"/>
    <s v="Yes"/>
    <n v="22"/>
    <m/>
  </r>
  <r>
    <n v="6048"/>
    <n v="91"/>
    <x v="290"/>
    <d v="2017-07-23T00:00:00"/>
    <n v="160"/>
    <b v="0"/>
    <s v="Approved"/>
    <s v="Solex"/>
    <s v="Standard"/>
    <s v="medium"/>
    <s v="medium"/>
    <n v="100.35"/>
    <n v="75.260000000000005"/>
    <d v="2004-01-16T00:00:00"/>
    <n v="25.089999999999989"/>
    <s v="F"/>
    <n v="34"/>
    <d v="1982-01-28T00:00:00"/>
    <n v="38.457098788685947"/>
    <n v="0"/>
    <s v="n/a"/>
    <s v="Mass Customer"/>
    <s v="N"/>
    <s v="Yes"/>
    <n v="7"/>
    <m/>
  </r>
  <r>
    <n v="7131"/>
    <n v="17"/>
    <x v="2228"/>
    <d v="2017-07-23T00:00:00"/>
    <n v="160"/>
    <b v="1"/>
    <s v="Approved"/>
    <s v="Solex"/>
    <s v="Standard"/>
    <s v="high"/>
    <s v="medium"/>
    <n v="1024.6600000000001"/>
    <n v="614.79999999999995"/>
    <d v="1996-11-09T00:00:00"/>
    <n v="409.86000000000013"/>
    <s v="M"/>
    <n v="27"/>
    <d v="1977-10-13T00:00:00"/>
    <n v="42.752989199644851"/>
    <s v="Librarian"/>
    <s v="Entertainment"/>
    <s v="Mass Customer"/>
    <s v="N"/>
    <s v="No"/>
    <n v="15"/>
    <m/>
  </r>
  <r>
    <n v="7823"/>
    <n v="25"/>
    <x v="2202"/>
    <d v="2017-07-23T00:00:00"/>
    <n v="160"/>
    <b v="1"/>
    <s v="Approved"/>
    <s v="Giant Bicycles"/>
    <s v="Road"/>
    <s v="medium"/>
    <s v="medium"/>
    <n v="1538.99"/>
    <n v="829.65"/>
    <d v="1999-06-23T00:00:00"/>
    <n v="709.34"/>
    <s v="F"/>
    <n v="11"/>
    <d v="1959-11-08T00:00:00"/>
    <n v="60.695454953069508"/>
    <n v="0"/>
    <s v="n/a"/>
    <s v="Mass Customer"/>
    <s v="N"/>
    <s v="Yes"/>
    <n v="12"/>
    <m/>
  </r>
  <r>
    <n v="8372"/>
    <n v="5"/>
    <x v="2281"/>
    <d v="2017-07-23T00:00:00"/>
    <n v="160"/>
    <b v="1"/>
    <s v="Approved"/>
    <s v="Trek Bicycles"/>
    <s v="Mountain"/>
    <s v="low"/>
    <s v="medium"/>
    <n v="574.64"/>
    <n v="459.71"/>
    <d v="2014-03-03T00:00:00"/>
    <n v="114.93"/>
    <s v="M"/>
    <n v="17"/>
    <d v="1982-01-06T00:00:00"/>
    <n v="38.517372761288684"/>
    <n v="0"/>
    <s v="n/a"/>
    <s v="Affluent Customer"/>
    <s v="N"/>
    <s v="Yes"/>
    <n v="15"/>
    <m/>
  </r>
  <r>
    <n v="8555"/>
    <n v="44"/>
    <x v="2928"/>
    <d v="2017-07-23T00:00:00"/>
    <n v="160"/>
    <b v="1"/>
    <s v="Approved"/>
    <s v="WeareA2B"/>
    <s v="Standard"/>
    <s v="medium"/>
    <s v="medium"/>
    <n v="1769.64"/>
    <n v="108.76"/>
    <d v="2012-04-10T00:00:00"/>
    <n v="1660.88"/>
    <s v="F"/>
    <n v="59"/>
    <d v="1965-09-29T00:00:00"/>
    <n v="54.799564542110602"/>
    <n v="0"/>
    <s v="Property"/>
    <s v="Mass Customer"/>
    <s v="N"/>
    <s v="Yes"/>
    <n v="11"/>
    <m/>
  </r>
  <r>
    <n v="9124"/>
    <n v="62"/>
    <x v="3196"/>
    <d v="2017-07-23T00:00:00"/>
    <n v="160"/>
    <b v="1"/>
    <s v="Approved"/>
    <s v="Solex"/>
    <s v="Standard"/>
    <s v="medium"/>
    <s v="medium"/>
    <n v="478.16"/>
    <n v="298.72000000000003"/>
    <d v="1993-06-23T00:00:00"/>
    <n v="179.44"/>
    <s v="M"/>
    <n v="58"/>
    <d v="1981-05-31T00:00:00"/>
    <n v="39.120112487316078"/>
    <s v="VP Quality Control"/>
    <s v="Manufacturing"/>
    <s v="Affluent Customer"/>
    <s v="N"/>
    <s v="No"/>
    <n v="6"/>
    <m/>
  </r>
  <r>
    <n v="9206"/>
    <n v="14"/>
    <x v="2117"/>
    <d v="2017-07-23T00:00:00"/>
    <n v="160"/>
    <b v="1"/>
    <s v="Approved"/>
    <s v="Trek Bicycles"/>
    <s v="Standard"/>
    <s v="medium"/>
    <s v="small"/>
    <n v="1386.84"/>
    <n v="1234.29"/>
    <d v="2010-05-05T00:00:00"/>
    <n v="152.54999999999995"/>
    <s v="F"/>
    <n v="51"/>
    <d v="1991-03-18T00:00:00"/>
    <n v="29.317372761288684"/>
    <s v="Office Assistant IV"/>
    <s v="Manufacturing"/>
    <s v="Affluent Customer"/>
    <s v="N"/>
    <s v="Yes"/>
    <n v="3"/>
    <m/>
  </r>
  <r>
    <n v="9593"/>
    <n v="52"/>
    <x v="2595"/>
    <d v="2017-07-23T00:00:00"/>
    <n v="160"/>
    <b v="0"/>
    <s v="Approved"/>
    <s v="OHM Cycles"/>
    <s v="Road"/>
    <s v="medium"/>
    <s v="medium"/>
    <n v="1280.28"/>
    <n v="829.51"/>
    <d v="1997-10-04T00:00:00"/>
    <n v="450.77"/>
    <s v="M"/>
    <n v="59"/>
    <d v="1977-07-22T00:00:00"/>
    <n v="42.980386459918819"/>
    <s v="Chief Design Engineer"/>
    <s v="Financial Services"/>
    <s v="Mass Customer"/>
    <s v="N"/>
    <s v="Yes"/>
    <n v="7"/>
    <m/>
  </r>
  <r>
    <n v="9757"/>
    <n v="4"/>
    <x v="10"/>
    <d v="2017-07-23T00:00:00"/>
    <n v="160"/>
    <b v="0"/>
    <s v="Approved"/>
    <s v="Giant Bicycles"/>
    <s v="Standard"/>
    <s v="high"/>
    <s v="medium"/>
    <n v="1129.1300000000001"/>
    <n v="677.48"/>
    <d v="2004-08-17T00:00:00"/>
    <n v="451.65000000000009"/>
    <s v="F"/>
    <n v="98"/>
    <d v="2001-11-06T00:00:00"/>
    <n v="18.670797418822932"/>
    <s v="Help Desk Technician"/>
    <s v="Argiculture"/>
    <s v="Mass Customer"/>
    <s v="N"/>
    <s v="Yes"/>
    <n v="1"/>
    <m/>
  </r>
  <r>
    <n v="9942"/>
    <n v="79"/>
    <x v="1088"/>
    <d v="2017-07-23T00:00:00"/>
    <n v="160"/>
    <b v="0"/>
    <s v="Approved"/>
    <s v="Norco Bicycles"/>
    <s v="Standard"/>
    <s v="medium"/>
    <s v="medium"/>
    <n v="1555.58"/>
    <n v="818.01"/>
    <d v="2005-12-07T00:00:00"/>
    <n v="737.56999999999994"/>
    <s v="M"/>
    <n v="7"/>
    <d v="1975-08-05T00:00:00"/>
    <n v="44.944770021562654"/>
    <s v="Analog Circuit Design manager"/>
    <s v="Financial Services"/>
    <s v="Mass Customer"/>
    <s v="N"/>
    <s v="Yes"/>
    <n v="4"/>
    <m/>
  </r>
  <r>
    <n v="10402"/>
    <n v="91"/>
    <x v="2140"/>
    <d v="2017-07-23T00:00:00"/>
    <n v="160"/>
    <b v="1"/>
    <s v="Approved"/>
    <s v="Solex"/>
    <s v="Standard"/>
    <s v="medium"/>
    <s v="medium"/>
    <n v="100.35"/>
    <n v="75.260000000000005"/>
    <d v="1999-07-26T00:00:00"/>
    <n v="25.089999999999989"/>
    <s v="F"/>
    <n v="2"/>
    <d v="1957-11-07T00:00:00"/>
    <n v="62.6981946790969"/>
    <s v="Web Designer IV"/>
    <s v="Manufacturing"/>
    <s v="Mass Customer"/>
    <s v="N"/>
    <s v="No"/>
    <n v="16"/>
    <m/>
  </r>
  <r>
    <n v="11257"/>
    <n v="22"/>
    <x v="973"/>
    <d v="2017-07-23T00:00:00"/>
    <n v="160"/>
    <b v="0"/>
    <s v="Approved"/>
    <s v="WeareA2B"/>
    <s v="Standard"/>
    <s v="medium"/>
    <s v="medium"/>
    <n v="60.34"/>
    <n v="45.26"/>
    <d v="1999-06-23T00:00:00"/>
    <n v="15.080000000000005"/>
    <s v="M"/>
    <n v="41"/>
    <d v="1996-12-25T00:00:00"/>
    <n v="23.539290569507862"/>
    <s v="VP Product Management"/>
    <s v="n/a"/>
    <s v="Mass Customer"/>
    <s v="N"/>
    <s v="Yes"/>
    <n v="6"/>
    <m/>
  </r>
  <r>
    <n v="11514"/>
    <n v="92"/>
    <x v="909"/>
    <d v="2017-07-23T00:00:00"/>
    <n v="160"/>
    <b v="1"/>
    <s v="Approved"/>
    <s v="WeareA2B"/>
    <s v="Standard"/>
    <s v="medium"/>
    <s v="small"/>
    <n v="1415.01"/>
    <n v="1259.3599999999999"/>
    <d v="2003-09-10T00:00:00"/>
    <n v="155.65000000000009"/>
    <s v="F"/>
    <n v="32"/>
    <d v="1988-11-17T00:00:00"/>
    <n v="31.648879610603753"/>
    <s v="Senior Financial Analyst"/>
    <s v="Financial Services"/>
    <s v="Mass Customer"/>
    <s v="N"/>
    <s v="Yes"/>
    <n v="7"/>
    <m/>
  </r>
  <r>
    <n v="11723"/>
    <n v="7"/>
    <x v="1224"/>
    <d v="2017-07-23T00:00:00"/>
    <n v="160"/>
    <b v="1"/>
    <s v="Approved"/>
    <s v="Trek Bicycles"/>
    <s v="Road"/>
    <s v="low"/>
    <s v="medium"/>
    <n v="980.37"/>
    <n v="234.43"/>
    <d v="2004-09-28T00:00:00"/>
    <n v="745.94"/>
    <s v="M"/>
    <n v="73"/>
    <d v="1979-12-21T00:00:00"/>
    <n v="40.563948103754434"/>
    <n v="0"/>
    <s v="Manufacturing"/>
    <s v="Mass Customer"/>
    <s v="N"/>
    <s v="No"/>
    <n v="4"/>
    <m/>
  </r>
  <r>
    <n v="11801"/>
    <n v="30"/>
    <x v="1317"/>
    <d v="2017-07-23T00:00:00"/>
    <n v="160"/>
    <b v="1"/>
    <s v="Approved"/>
    <s v="Solex"/>
    <s v="Standard"/>
    <s v="high"/>
    <s v="medium"/>
    <n v="748.17"/>
    <n v="448.9"/>
    <d v="1991-11-10T00:00:00"/>
    <n v="299.27"/>
    <s v="M"/>
    <n v="25"/>
    <d v="1990-01-19T00:00:00"/>
    <n v="30.476276870877726"/>
    <s v="Software Test Engineer III"/>
    <s v="IT"/>
    <s v="Affluent Customer"/>
    <s v="N"/>
    <s v="No"/>
    <n v="9"/>
    <m/>
  </r>
  <r>
    <n v="12083"/>
    <n v="13"/>
    <x v="2833"/>
    <d v="2017-07-23T00:00:00"/>
    <n v="160"/>
    <b v="0"/>
    <s v="Approved"/>
    <s v="Solex"/>
    <s v="Standard"/>
    <s v="medium"/>
    <s v="medium"/>
    <n v="1163.8900000000001"/>
    <n v="589.27"/>
    <d v="2016-07-09T00:00:00"/>
    <n v="574.62000000000012"/>
    <s v="U"/>
    <n v="59"/>
    <s v="1843-12-21"/>
    <e v="#VALUE!"/>
    <s v="Legal Assistant"/>
    <s v="IT"/>
    <s v="Affluent Customer"/>
    <s v="N"/>
    <s v="No"/>
    <n v="20"/>
    <m/>
  </r>
  <r>
    <n v="12242"/>
    <n v="91"/>
    <x v="2282"/>
    <d v="2017-07-23T00:00:00"/>
    <n v="160"/>
    <b v="0"/>
    <s v="Approved"/>
    <s v="Solex"/>
    <s v="Standard"/>
    <s v="medium"/>
    <s v="medium"/>
    <n v="100.35"/>
    <n v="75.260000000000005"/>
    <d v="1999-07-26T00:00:00"/>
    <n v="25.089999999999989"/>
    <s v="M"/>
    <n v="58"/>
    <d v="1994-07-21T00:00:00"/>
    <n v="25.972167281836629"/>
    <s v="Nuclear Power Engineer"/>
    <s v="Manufacturing"/>
    <s v="Mass Customer"/>
    <s v="N"/>
    <s v="No"/>
    <n v="8"/>
    <m/>
  </r>
  <r>
    <n v="12860"/>
    <n v="83"/>
    <x v="2661"/>
    <d v="2017-07-23T00:00:00"/>
    <n v="160"/>
    <b v="1"/>
    <s v="Approved"/>
    <s v="Solex"/>
    <s v="Touring"/>
    <s v="medium"/>
    <s v="large"/>
    <n v="2083.94"/>
    <n v="675.03"/>
    <d v="1998-12-16T00:00:00"/>
    <n v="1408.91"/>
    <s v="F"/>
    <n v="35"/>
    <d v="1989-02-15T00:00:00"/>
    <n v="31.402304268138"/>
    <s v="Nurse"/>
    <s v="Financial Services"/>
    <s v="Mass Customer"/>
    <s v="N"/>
    <s v="Yes"/>
    <n v="22"/>
    <m/>
  </r>
  <r>
    <n v="8866"/>
    <n v="36"/>
    <x v="3243"/>
    <d v="2017-09-19T00:00:00"/>
    <m/>
    <m/>
    <s v="Approved"/>
    <s v="Solex"/>
    <s v="Standard"/>
    <s v="low"/>
    <s v="medium"/>
    <n v="1289.8499999999999"/>
    <n v="74.510000000000005"/>
    <n v="39427"/>
    <m/>
    <m/>
    <m/>
    <m/>
    <m/>
    <m/>
    <m/>
    <m/>
    <m/>
    <m/>
    <m/>
    <m/>
  </r>
  <r>
    <n v="13377"/>
    <n v="55"/>
    <x v="1466"/>
    <d v="2017-07-23T00:00:00"/>
    <n v="160"/>
    <b v="0"/>
    <s v="Approved"/>
    <s v="Trek Bicycles"/>
    <s v="Road"/>
    <s v="medium"/>
    <s v="large"/>
    <n v="1894.19"/>
    <n v="598.76"/>
    <d v="2015-10-18T00:00:00"/>
    <n v="1295.43"/>
    <s v="F"/>
    <n v="5"/>
    <d v="1975-04-02T00:00:00"/>
    <n v="45.287235774987316"/>
    <s v="Structural Analysis Engineer"/>
    <s v="Entertainment"/>
    <s v="Mass Customer"/>
    <s v="N"/>
    <s v="Yes"/>
    <n v="18"/>
    <m/>
  </r>
  <r>
    <n v="13719"/>
    <n v="34"/>
    <x v="2644"/>
    <d v="2017-07-23T00:00:00"/>
    <n v="160"/>
    <b v="0"/>
    <s v="Approved"/>
    <s v="Norco Bicycles"/>
    <s v="Road"/>
    <s v="high"/>
    <s v="large"/>
    <n v="774.53"/>
    <n v="464.72"/>
    <d v="2006-02-02T00:00:00"/>
    <n v="309.80999999999995"/>
    <s v="M"/>
    <n v="29"/>
    <d v="1968-07-07T00:00:00"/>
    <n v="52.026961802384577"/>
    <s v="Administrative Assistant III"/>
    <s v="Manufacturing"/>
    <s v="Affluent Customer"/>
    <s v="N"/>
    <s v="Yes"/>
    <n v="16"/>
    <m/>
  </r>
  <r>
    <n v="13771"/>
    <n v="79"/>
    <x v="3159"/>
    <d v="2017-07-23T00:00:00"/>
    <n v="160"/>
    <b v="0"/>
    <s v="Approved"/>
    <s v="Norco Bicycles"/>
    <s v="Standard"/>
    <s v="medium"/>
    <s v="medium"/>
    <n v="1555.58"/>
    <n v="818.01"/>
    <d v="1997-01-25T00:00:00"/>
    <n v="737.56999999999994"/>
    <s v="M"/>
    <n v="37"/>
    <d v="1978-09-25T00:00:00"/>
    <n v="41.802304268138002"/>
    <s v="Research Nurse"/>
    <s v="Health"/>
    <s v="Mass Customer"/>
    <s v="N"/>
    <s v="Yes"/>
    <n v="12"/>
    <m/>
  </r>
  <r>
    <n v="15276"/>
    <n v="87"/>
    <x v="1587"/>
    <d v="2017-07-23T00:00:00"/>
    <n v="160"/>
    <b v="1"/>
    <s v="Approved"/>
    <s v="Giant Bicycles"/>
    <s v="Standard"/>
    <s v="high"/>
    <s v="medium"/>
    <n v="1179"/>
    <n v="707.4"/>
    <d v="1993-04-20T00:00:00"/>
    <n v="471.6"/>
    <s v="M"/>
    <n v="77"/>
    <d v="1995-06-11T00:00:00"/>
    <n v="25.08175632293252"/>
    <n v="0"/>
    <s v="Manufacturing"/>
    <s v="Mass Customer"/>
    <s v="N"/>
    <s v="Yes"/>
    <n v="6"/>
    <m/>
  </r>
  <r>
    <n v="15514"/>
    <n v="0"/>
    <x v="944"/>
    <d v="2017-07-23T00:00:00"/>
    <n v="160"/>
    <b v="0"/>
    <s v="Approved"/>
    <s v="WeareA2B"/>
    <s v="Standard"/>
    <s v="medium"/>
    <s v="medium"/>
    <n v="60.34"/>
    <n v="45.26"/>
    <d v="1993-07-15T00:00:00"/>
    <n v="15.080000000000005"/>
    <s v="F"/>
    <n v="59"/>
    <d v="2001-03-30T00:00:00"/>
    <n v="19.276276870877727"/>
    <s v="Software Engineer II"/>
    <s v="n/a"/>
    <s v="High Net Worth"/>
    <s v="N"/>
    <s v="No"/>
    <n v="1"/>
    <m/>
  </r>
  <r>
    <n v="15658"/>
    <n v="80"/>
    <x v="2542"/>
    <d v="2017-07-23T00:00:00"/>
    <n v="160"/>
    <b v="0"/>
    <s v="Approved"/>
    <s v="Trek Bicycles"/>
    <s v="Standard"/>
    <s v="medium"/>
    <s v="large"/>
    <n v="1469.44"/>
    <n v="596.54999999999995"/>
    <d v="2012-05-18T00:00:00"/>
    <n v="872.8900000000001"/>
    <s v="F"/>
    <n v="68"/>
    <d v="1978-09-30T00:00:00"/>
    <n v="41.788605638001016"/>
    <n v="0"/>
    <s v="Financial Services"/>
    <s v="High Net Worth"/>
    <s v="N"/>
    <s v="No"/>
    <n v="10"/>
    <m/>
  </r>
  <r>
    <n v="16091"/>
    <n v="0"/>
    <x v="3043"/>
    <d v="2017-07-23T00:00:00"/>
    <n v="160"/>
    <b v="0"/>
    <s v="Approved"/>
    <s v="Trek Bicycles"/>
    <s v="Road"/>
    <s v="medium"/>
    <s v="medium"/>
    <n v="290.62"/>
    <n v="215.14"/>
    <d v="2004-12-18T00:00:00"/>
    <n v="75.480000000000018"/>
    <s v="F"/>
    <n v="79"/>
    <d v="1959-10-20T00:00:00"/>
    <n v="60.747509747590051"/>
    <n v="0"/>
    <s v="Health"/>
    <s v="High Net Worth"/>
    <s v="N"/>
    <s v="No"/>
    <n v="18"/>
    <m/>
  </r>
  <r>
    <n v="16337"/>
    <n v="99"/>
    <x v="690"/>
    <d v="2017-07-23T00:00:00"/>
    <n v="160"/>
    <b v="1"/>
    <s v="Approved"/>
    <s v="OHM Cycles"/>
    <s v="Standard"/>
    <s v="medium"/>
    <s v="medium"/>
    <n v="1227.3399999999999"/>
    <n v="770.89"/>
    <d v="1994-08-10T00:00:00"/>
    <n v="456.44999999999993"/>
    <s v="F"/>
    <n v="22"/>
    <d v="1981-06-09T00:00:00"/>
    <n v="39.095454953069506"/>
    <s v="VP Accounting"/>
    <s v="Financial Services"/>
    <s v="Mass Customer"/>
    <s v="N"/>
    <s v="No"/>
    <n v="8"/>
    <m/>
  </r>
  <r>
    <n v="16720"/>
    <n v="98"/>
    <x v="754"/>
    <d v="2017-07-23T00:00:00"/>
    <n v="160"/>
    <b v="0"/>
    <s v="Approved"/>
    <s v="Trek Bicycles"/>
    <s v="Standard"/>
    <s v="high"/>
    <s v="medium"/>
    <n v="358.39"/>
    <n v="215.03"/>
    <d v="2004-01-16T00:00:00"/>
    <n v="143.35999999999999"/>
    <s v="M"/>
    <n v="42"/>
    <d v="1968-07-25T00:00:00"/>
    <n v="51.977646733891426"/>
    <s v="Web Designer IV"/>
    <s v="n/a"/>
    <s v="Mass Customer"/>
    <s v="N"/>
    <s v="No"/>
    <n v="14"/>
    <m/>
  </r>
  <r>
    <n v="16761"/>
    <n v="69"/>
    <x v="3244"/>
    <d v="2017-07-23T00:00:00"/>
    <n v="160"/>
    <b v="0"/>
    <s v="Approved"/>
    <s v="Giant Bicycles"/>
    <s v="Road"/>
    <s v="medium"/>
    <s v="medium"/>
    <n v="792.9"/>
    <n v="594.67999999999995"/>
    <d v="1992-10-02T00:00:00"/>
    <n v="198.22000000000003"/>
    <s v="F"/>
    <n v="8"/>
    <d v="1972-12-17T00:00:00"/>
    <n v="47.577646733891427"/>
    <s v="Statistician IV"/>
    <s v="n/a"/>
    <s v="Affluent Customer"/>
    <s v="N"/>
    <s v="No"/>
    <n v="9"/>
    <m/>
  </r>
  <r>
    <n v="17129"/>
    <n v="91"/>
    <x v="684"/>
    <d v="2017-07-23T00:00:00"/>
    <n v="160"/>
    <b v="0"/>
    <s v="Approved"/>
    <s v="Solex"/>
    <s v="Standard"/>
    <s v="medium"/>
    <s v="medium"/>
    <n v="100.35"/>
    <n v="75.260000000000005"/>
    <d v="2016-03-29T00:00:00"/>
    <n v="25.089999999999989"/>
    <s v="F"/>
    <n v="9"/>
    <d v="1959-11-26T00:00:00"/>
    <n v="60.646139884576357"/>
    <s v="Structural Engineer"/>
    <s v="Financial Services"/>
    <s v="Mass Customer"/>
    <s v="N"/>
    <s v="Yes"/>
    <n v="5"/>
    <m/>
  </r>
  <r>
    <n v="17497"/>
    <n v="32"/>
    <x v="2931"/>
    <d v="2017-07-23T00:00:00"/>
    <n v="160"/>
    <b v="0"/>
    <s v="Approved"/>
    <s v="Giant Bicycles"/>
    <s v="Standard"/>
    <s v="medium"/>
    <s v="medium"/>
    <n v="642.70000000000005"/>
    <n v="211.37"/>
    <d v="1994-07-12T00:00:00"/>
    <n v="431.33000000000004"/>
    <s v="F"/>
    <n v="28"/>
    <d v="1971-05-22T00:00:00"/>
    <n v="49.15298919964485"/>
    <s v="Budget/Accounting Analyst IV"/>
    <s v="Manufacturing"/>
    <s v="Affluent Customer"/>
    <s v="N"/>
    <s v="Yes"/>
    <n v="19"/>
    <m/>
  </r>
  <r>
    <n v="18013"/>
    <n v="48"/>
    <x v="2318"/>
    <d v="2017-07-23T00:00:00"/>
    <n v="160"/>
    <b v="1"/>
    <s v="Approved"/>
    <s v="WeareA2B"/>
    <s v="Standard"/>
    <s v="medium"/>
    <s v="medium"/>
    <n v="1762.96"/>
    <n v="950.52"/>
    <d v="2016-11-14T00:00:00"/>
    <n v="812.44"/>
    <s v="M"/>
    <n v="43"/>
    <d v="1978-01-04T00:00:00"/>
    <n v="42.525591939370877"/>
    <s v="Assistant Manager"/>
    <s v="Property"/>
    <s v="Mass Customer"/>
    <s v="N"/>
    <s v="No"/>
    <n v="12"/>
    <m/>
  </r>
  <r>
    <n v="18107"/>
    <n v="76"/>
    <x v="2841"/>
    <d v="2017-07-23T00:00:00"/>
    <n v="160"/>
    <b v="0"/>
    <s v="Approved"/>
    <s v="WeareA2B"/>
    <s v="Standard"/>
    <s v="low"/>
    <s v="medium"/>
    <n v="642.30999999999995"/>
    <n v="513.85"/>
    <d v="2004-12-18T00:00:00"/>
    <n v="128.45999999999992"/>
    <s v="F"/>
    <n v="54"/>
    <d v="1973-03-26T00:00:00"/>
    <n v="47.306413857179095"/>
    <s v="Financial Analyst"/>
    <s v="Financial Services"/>
    <s v="Mass Customer"/>
    <s v="N"/>
    <s v="Yes"/>
    <n v="5"/>
    <m/>
  </r>
  <r>
    <n v="18968"/>
    <n v="71"/>
    <x v="2582"/>
    <d v="2017-07-23T00:00:00"/>
    <n v="160"/>
    <b v="1"/>
    <s v="Approved"/>
    <s v="Solex"/>
    <s v="Standard"/>
    <s v="high"/>
    <s v="large"/>
    <n v="1842.92"/>
    <n v="1105.75"/>
    <d v="1995-10-24T00:00:00"/>
    <n v="737.17000000000007"/>
    <s v="F"/>
    <n v="13"/>
    <d v="1978-05-07T00:00:00"/>
    <n v="42.188605638001015"/>
    <s v="Paralegal"/>
    <s v="Financial Services"/>
    <s v="Mass Customer"/>
    <s v="N"/>
    <s v="No"/>
    <n v="13"/>
    <m/>
  </r>
  <r>
    <n v="19084"/>
    <n v="84"/>
    <x v="559"/>
    <d v="2017-07-23T00:00:00"/>
    <n v="160"/>
    <b v="1"/>
    <s v="Approved"/>
    <s v="Trek Bicycles"/>
    <s v="Road"/>
    <s v="medium"/>
    <s v="medium"/>
    <n v="290.62"/>
    <n v="215.14"/>
    <d v="2004-12-18T00:00:00"/>
    <n v="75.480000000000018"/>
    <s v="F"/>
    <n v="73"/>
    <d v="1962-04-30T00:00:00"/>
    <n v="58.218742624302379"/>
    <s v="Web Developer II"/>
    <s v="n/a"/>
    <s v="Mass Customer"/>
    <s v="N"/>
    <s v="No"/>
    <n v="15"/>
    <m/>
  </r>
  <r>
    <n v="19114"/>
    <n v="81"/>
    <x v="204"/>
    <d v="2017-07-23T00:00:00"/>
    <n v="160"/>
    <b v="1"/>
    <s v="Approved"/>
    <s v="Solex"/>
    <s v="Standard"/>
    <s v="medium"/>
    <s v="medium"/>
    <n v="1151.96"/>
    <n v="649.49"/>
    <d v="2006-10-01T00:00:00"/>
    <n v="502.47"/>
    <s v="M"/>
    <n v="18"/>
    <d v="1982-10-27T00:00:00"/>
    <n v="37.711893309233886"/>
    <s v="Software Consultant"/>
    <s v="Health"/>
    <s v="High Net Worth"/>
    <s v="N"/>
    <s v="Yes"/>
    <n v="11"/>
    <m/>
  </r>
  <r>
    <n v="19149"/>
    <n v="74"/>
    <x v="292"/>
    <d v="2017-07-23T00:00:00"/>
    <n v="160"/>
    <b v="1"/>
    <s v="Approved"/>
    <s v="WeareA2B"/>
    <s v="Standard"/>
    <s v="medium"/>
    <s v="medium"/>
    <n v="1228.07"/>
    <n v="400.91"/>
    <d v="2000-05-22T00:00:00"/>
    <n v="827.15999999999985"/>
    <s v="F"/>
    <n v="43"/>
    <d v="1998-09-24T00:00:00"/>
    <n v="21.791345364028409"/>
    <s v="Account Representative III"/>
    <s v="Health"/>
    <s v="Mass Customer"/>
    <s v="N"/>
    <s v="No"/>
    <n v="3"/>
    <m/>
  </r>
  <r>
    <n v="19405"/>
    <n v="2"/>
    <x v="586"/>
    <d v="2017-07-23T00:00:00"/>
    <n v="160"/>
    <b v="1"/>
    <s v="Approved"/>
    <s v="Solex"/>
    <s v="Standard"/>
    <s v="medium"/>
    <s v="medium"/>
    <n v="71.489999999999995"/>
    <n v="53.62"/>
    <d v="2011-04-16T00:00:00"/>
    <n v="17.869999999999997"/>
    <s v="F"/>
    <n v="84"/>
    <d v="1978-03-22T00:00:00"/>
    <n v="42.314633035261288"/>
    <n v="0"/>
    <s v="Manufacturing"/>
    <s v="Mass Customer"/>
    <s v="N"/>
    <s v="Yes"/>
    <n v="13"/>
    <m/>
  </r>
  <r>
    <n v="19435"/>
    <n v="94"/>
    <x v="3148"/>
    <d v="2017-07-23T00:00:00"/>
    <n v="160"/>
    <b v="1"/>
    <s v="Approved"/>
    <s v="Giant Bicycles"/>
    <s v="Standard"/>
    <s v="medium"/>
    <s v="large"/>
    <n v="1635.3"/>
    <n v="993.66"/>
    <d v="2016-03-29T00:00:00"/>
    <n v="641.64"/>
    <s v="F"/>
    <n v="32"/>
    <d v="1960-01-01T00:00:00"/>
    <n v="60.547509747590055"/>
    <n v="0"/>
    <s v="Manufacturing"/>
    <s v="Affluent Customer"/>
    <s v="N"/>
    <s v="Yes"/>
    <n v="5"/>
    <m/>
  </r>
  <r>
    <n v="19527"/>
    <n v="48"/>
    <x v="2750"/>
    <d v="2017-07-23T00:00:00"/>
    <n v="160"/>
    <b v="0"/>
    <s v="Approved"/>
    <s v="WeareA2B"/>
    <s v="Standard"/>
    <s v="medium"/>
    <s v="medium"/>
    <n v="1762.96"/>
    <n v="950.52"/>
    <d v="2016-11-14T00:00:00"/>
    <n v="812.44"/>
    <s v="F"/>
    <n v="24"/>
    <d v="1973-02-25T00:00:00"/>
    <n v="47.385865911973617"/>
    <s v="Media Manager IV"/>
    <s v="Retail"/>
    <s v="Mass Customer"/>
    <s v="N"/>
    <s v="No"/>
    <n v="7"/>
    <m/>
  </r>
  <r>
    <n v="435"/>
    <n v="4"/>
    <x v="25"/>
    <d v="2017-07-22T00:00:00"/>
    <n v="161"/>
    <b v="1"/>
    <s v="Approved"/>
    <s v="Solex"/>
    <s v="Standard"/>
    <s v="medium"/>
    <s v="medium"/>
    <n v="1483.2"/>
    <n v="99.59"/>
    <d v="1998-12-17T00:00:00"/>
    <n v="1383.6100000000001"/>
    <s v="F"/>
    <n v="81"/>
    <d v="1974-06-14T00:00:00"/>
    <n v="46.087235774987313"/>
    <s v="Professor"/>
    <s v="Argiculture"/>
    <s v="High Net Worth"/>
    <s v="N"/>
    <s v="Yes"/>
    <n v="11"/>
    <m/>
  </r>
  <r>
    <n v="615"/>
    <n v="81"/>
    <x v="2691"/>
    <d v="2017-07-22T00:00:00"/>
    <n v="161"/>
    <b v="1"/>
    <s v="Approved"/>
    <s v="Norco Bicycles"/>
    <s v="Standard"/>
    <s v="medium"/>
    <s v="small"/>
    <n v="586.45000000000005"/>
    <n v="521.94000000000005"/>
    <d v="1998-12-16T00:00:00"/>
    <n v="64.509999999999991"/>
    <s v="M"/>
    <n v="13"/>
    <d v="1976-08-23T00:00:00"/>
    <n v="43.89271522704211"/>
    <s v="Automation Specialist II"/>
    <s v="Manufacturing"/>
    <s v="Mass Customer"/>
    <s v="N"/>
    <s v="Yes"/>
    <n v="7"/>
    <m/>
  </r>
  <r>
    <n v="1194"/>
    <n v="28"/>
    <x v="294"/>
    <d v="2017-07-22T00:00:00"/>
    <n v="161"/>
    <b v="0"/>
    <s v="Approved"/>
    <s v="Solex"/>
    <s v="Road"/>
    <s v="medium"/>
    <s v="small"/>
    <n v="1703.52"/>
    <n v="1516.13"/>
    <d v="2016-07-09T00:00:00"/>
    <n v="187.38999999999987"/>
    <s v="M"/>
    <n v="73"/>
    <d v="1980-07-30T00:00:00"/>
    <n v="39.955728925672247"/>
    <s v="Programmer III"/>
    <s v="Argiculture"/>
    <s v="High Net Worth"/>
    <s v="N"/>
    <s v="Yes"/>
    <n v="8"/>
    <m/>
  </r>
  <r>
    <n v="1274"/>
    <n v="93"/>
    <x v="1503"/>
    <d v="2017-07-22T00:00:00"/>
    <n v="161"/>
    <b v="0"/>
    <s v="Approved"/>
    <s v="OHM Cycles"/>
    <s v="Standard"/>
    <s v="high"/>
    <s v="medium"/>
    <n v="1458.17"/>
    <n v="874.9"/>
    <d v="2006-02-02T00:00:00"/>
    <n v="583.2700000000001"/>
    <s v="M"/>
    <n v="53"/>
    <d v="1975-08-10T00:00:00"/>
    <n v="44.931071391425668"/>
    <n v="0"/>
    <s v="Health"/>
    <s v="High Net Worth"/>
    <s v="N"/>
    <s v="No"/>
    <n v="15"/>
    <m/>
  </r>
  <r>
    <n v="1860"/>
    <n v="4"/>
    <x v="570"/>
    <d v="2017-07-22T00:00:00"/>
    <n v="161"/>
    <b v="0"/>
    <s v="Approved"/>
    <s v="Solex"/>
    <s v="Standard"/>
    <s v="medium"/>
    <s v="medium"/>
    <n v="1483.2"/>
    <n v="99.59"/>
    <d v="2015-05-21T00:00:00"/>
    <n v="1383.6100000000001"/>
    <s v="M"/>
    <n v="61"/>
    <d v="1973-05-14T00:00:00"/>
    <n v="47.172167281836629"/>
    <s v="Associate Professor"/>
    <s v="n/a"/>
    <s v="High Net Worth"/>
    <s v="N"/>
    <s v="Yes"/>
    <n v="18"/>
    <m/>
  </r>
  <r>
    <n v="1932"/>
    <n v="24"/>
    <x v="3016"/>
    <d v="2017-07-22T00:00:00"/>
    <n v="161"/>
    <b v="0"/>
    <s v="Approved"/>
    <s v="Solex"/>
    <s v="Road"/>
    <s v="medium"/>
    <s v="large"/>
    <n v="1777.8"/>
    <n v="820.78"/>
    <d v="2011-05-07T00:00:00"/>
    <n v="957.02"/>
    <s v="F"/>
    <n v="69"/>
    <d v="1961-08-12T00:00:00"/>
    <n v="58.933811117453068"/>
    <s v="Account Coordinator"/>
    <s v="Manufacturing"/>
    <s v="Mass Customer"/>
    <s v="N"/>
    <s v="No"/>
    <n v="14"/>
    <m/>
  </r>
  <r>
    <n v="1962"/>
    <n v="71"/>
    <x v="3245"/>
    <d v="2017-07-22T00:00:00"/>
    <n v="161"/>
    <b v="1"/>
    <s v="Approved"/>
    <s v="Solex"/>
    <s v="Standard"/>
    <s v="high"/>
    <s v="large"/>
    <n v="1842.92"/>
    <n v="1105.75"/>
    <d v="2003-09-09T00:00:00"/>
    <n v="737.17000000000007"/>
    <s v="M"/>
    <n v="51"/>
    <d v="1989-05-28T00:00:00"/>
    <n v="31.122852213343478"/>
    <s v="Biostatistician II"/>
    <s v="n/a"/>
    <s v="Mass Customer"/>
    <s v="N"/>
    <s v="Yes"/>
    <n v="17"/>
    <m/>
  </r>
  <r>
    <n v="2042"/>
    <n v="18"/>
    <x v="2242"/>
    <d v="2017-07-22T00:00:00"/>
    <n v="161"/>
    <b v="1"/>
    <s v="Approved"/>
    <s v="Solex"/>
    <s v="Standard"/>
    <s v="medium"/>
    <s v="medium"/>
    <n v="575.27"/>
    <n v="431.45"/>
    <d v="2013-03-12T00:00:00"/>
    <n v="143.82"/>
    <s v="M"/>
    <n v="7"/>
    <d v="1966-09-07T00:00:00"/>
    <n v="53.859838514713338"/>
    <s v="Occupational Therapist"/>
    <s v="Health"/>
    <s v="Mass Customer"/>
    <s v="N"/>
    <s v="No"/>
    <n v="8"/>
    <m/>
  </r>
  <r>
    <n v="2436"/>
    <n v="9"/>
    <x v="271"/>
    <d v="2017-07-22T00:00:00"/>
    <n v="161"/>
    <b v="1"/>
    <s v="Approved"/>
    <s v="OHM Cycles"/>
    <s v="Road"/>
    <s v="medium"/>
    <s v="medium"/>
    <n v="742.54"/>
    <n v="667.4"/>
    <d v="2007-08-04T00:00:00"/>
    <n v="75.139999999999986"/>
    <s v="F"/>
    <n v="84"/>
    <d v="1975-01-11T00:00:00"/>
    <n v="45.509153583206491"/>
    <s v="Data Coordiator"/>
    <s v="IT"/>
    <s v="Mass Customer"/>
    <s v="N"/>
    <s v="Yes"/>
    <n v="7"/>
    <m/>
  </r>
  <r>
    <n v="2739"/>
    <n v="96"/>
    <x v="1343"/>
    <d v="2017-07-22T00:00:00"/>
    <n v="161"/>
    <b v="0"/>
    <s v="Approved"/>
    <s v="WeareA2B"/>
    <s v="Road"/>
    <s v="low"/>
    <s v="small"/>
    <n v="1172.78"/>
    <n v="1043.77"/>
    <d v="2016-03-29T00:00:00"/>
    <n v="129.01"/>
    <s v="F"/>
    <n v="19"/>
    <d v="1987-08-13T00:00:00"/>
    <n v="32.914633035261289"/>
    <s v="Graphic Designer"/>
    <s v="Property"/>
    <s v="Affluent Customer"/>
    <s v="N"/>
    <s v="Yes"/>
    <n v="4"/>
    <m/>
  </r>
  <r>
    <n v="3147"/>
    <n v="39"/>
    <x v="1214"/>
    <d v="2017-07-22T00:00:00"/>
    <n v="161"/>
    <b v="1"/>
    <s v="Approved"/>
    <s v="Giant Bicycles"/>
    <s v="Standard"/>
    <s v="medium"/>
    <s v="large"/>
    <n v="1812.75"/>
    <n v="582.48"/>
    <d v="2008-03-19T00:00:00"/>
    <n v="1230.27"/>
    <s v="M"/>
    <n v="27"/>
    <d v="2000-02-24T00:00:00"/>
    <n v="20.372167281836628"/>
    <s v="Web Developer III"/>
    <s v="Manufacturing"/>
    <s v="Affluent Customer"/>
    <s v="N"/>
    <s v="Yes"/>
    <n v="2"/>
    <m/>
  </r>
  <r>
    <n v="3288"/>
    <n v="66"/>
    <x v="2868"/>
    <d v="2017-07-22T00:00:00"/>
    <n v="161"/>
    <b v="1"/>
    <s v="Approved"/>
    <s v="Giant Bicycles"/>
    <s v="Road"/>
    <s v="low"/>
    <s v="small"/>
    <n v="590.26"/>
    <n v="525.33000000000004"/>
    <d v="2010-11-05T00:00:00"/>
    <n v="64.92999999999995"/>
    <s v="F"/>
    <n v="99"/>
    <d v="1988-11-27T00:00:00"/>
    <n v="31.621482350329781"/>
    <s v="Junior Executive"/>
    <s v="Argiculture"/>
    <s v="Mass Customer"/>
    <s v="N"/>
    <s v="Yes"/>
    <n v="2"/>
    <m/>
  </r>
  <r>
    <n v="3498"/>
    <n v="19"/>
    <x v="1675"/>
    <d v="2017-07-22T00:00:00"/>
    <n v="161"/>
    <b v="1"/>
    <s v="Approved"/>
    <s v="OHM Cycles"/>
    <s v="Road"/>
    <s v="high"/>
    <s v="large"/>
    <n v="12.01"/>
    <n v="7.21"/>
    <d v="1993-05-26T00:00:00"/>
    <n v="4.8"/>
    <s v="F"/>
    <n v="36"/>
    <d v="1973-11-02T00:00:00"/>
    <n v="46.7009344051243"/>
    <s v="Dental Hygienist"/>
    <s v="Health"/>
    <s v="Mass Customer"/>
    <s v="N"/>
    <s v="Yes"/>
    <n v="17"/>
    <m/>
  </r>
  <r>
    <n v="3607"/>
    <n v="0"/>
    <x v="345"/>
    <d v="2017-07-22T00:00:00"/>
    <n v="161"/>
    <b v="1"/>
    <s v="Approved"/>
    <s v="OHM Cycles"/>
    <s v="Road"/>
    <s v="high"/>
    <s v="large"/>
    <n v="12.01"/>
    <n v="7.21"/>
    <d v="2009-03-08T00:00:00"/>
    <n v="4.8"/>
    <s v="M"/>
    <n v="2"/>
    <d v="1984-08-12T00:00:00"/>
    <n v="35.917372761288682"/>
    <n v="0"/>
    <s v="n/a"/>
    <s v="High Net Worth"/>
    <s v="N"/>
    <s v="No"/>
    <n v="8"/>
    <m/>
  </r>
  <r>
    <n v="3845"/>
    <n v="29"/>
    <x v="1183"/>
    <d v="2017-07-22T00:00:00"/>
    <n v="161"/>
    <b v="1"/>
    <s v="Approved"/>
    <s v="Norco Bicycles"/>
    <s v="Road"/>
    <s v="medium"/>
    <s v="medium"/>
    <n v="543.39"/>
    <n v="407.54"/>
    <d v="2006-11-10T00:00:00"/>
    <n v="135.84999999999997"/>
    <s v="M"/>
    <n v="38"/>
    <d v="1980-10-01T00:00:00"/>
    <n v="39.783126185946216"/>
    <s v="Account Executive"/>
    <s v="Manufacturing"/>
    <s v="Mass Customer"/>
    <s v="N"/>
    <s v="Yes"/>
    <n v="16"/>
    <m/>
  </r>
  <r>
    <n v="4684"/>
    <n v="43"/>
    <x v="3153"/>
    <d v="2017-07-22T00:00:00"/>
    <n v="161"/>
    <b v="0"/>
    <s v="Approved"/>
    <s v="Norco Bicycles"/>
    <s v="Standard"/>
    <s v="medium"/>
    <s v="medium"/>
    <n v="1555.58"/>
    <n v="818.01"/>
    <d v="2003-09-09T00:00:00"/>
    <n v="737.56999999999994"/>
    <s v="M"/>
    <n v="78"/>
    <d v="1969-02-07T00:00:00"/>
    <n v="51.437920706494161"/>
    <s v="Statistician II"/>
    <s v="Manufacturing"/>
    <s v="High Net Worth"/>
    <s v="N"/>
    <s v="No"/>
    <n v="6"/>
    <m/>
  </r>
  <r>
    <n v="5768"/>
    <n v="24"/>
    <x v="1320"/>
    <d v="2017-07-22T00:00:00"/>
    <n v="161"/>
    <b v="0"/>
    <s v="Approved"/>
    <s v="Solex"/>
    <s v="Road"/>
    <s v="medium"/>
    <s v="large"/>
    <n v="1777.8"/>
    <n v="820.78"/>
    <d v="1991-11-10T00:00:00"/>
    <n v="957.02"/>
    <s v="F"/>
    <n v="9"/>
    <d v="1962-12-17T00:00:00"/>
    <n v="57.585865911973613"/>
    <n v="0"/>
    <s v="Manufacturing"/>
    <s v="Mass Customer"/>
    <s v="N"/>
    <s v="Yes"/>
    <n v="12"/>
    <m/>
  </r>
  <r>
    <n v="6455"/>
    <n v="88"/>
    <x v="2249"/>
    <d v="2017-07-22T00:00:00"/>
    <n v="161"/>
    <b v="1"/>
    <s v="Approved"/>
    <s v="Norco Bicycles"/>
    <s v="Standard"/>
    <s v="medium"/>
    <s v="medium"/>
    <n v="1198.46"/>
    <n v="381.1"/>
    <d v="1998-12-16T00:00:00"/>
    <n v="817.36"/>
    <s v="F"/>
    <n v="49"/>
    <d v="1989-02-15T00:00:00"/>
    <n v="31.402304268138"/>
    <s v="Design Engineer"/>
    <s v="Health"/>
    <s v="Mass Customer"/>
    <s v="N"/>
    <s v="No"/>
    <n v="16"/>
    <m/>
  </r>
  <r>
    <n v="6563"/>
    <n v="38"/>
    <x v="3246"/>
    <d v="2017-07-22T00:00:00"/>
    <n v="161"/>
    <b v="1"/>
    <s v="Approved"/>
    <s v="Solex"/>
    <s v="Standard"/>
    <s v="medium"/>
    <s v="medium"/>
    <n v="1577.53"/>
    <n v="826.51"/>
    <d v="2007-12-11T00:00:00"/>
    <n v="751.02"/>
    <s v="F"/>
    <n v="27"/>
    <d v="1980-03-25T00:00:00"/>
    <n v="40.303674131151695"/>
    <s v="Nuclear Power Engineer"/>
    <s v="Manufacturing"/>
    <s v="Mass Customer"/>
    <s v="N"/>
    <s v="Yes"/>
    <n v="20"/>
    <m/>
  </r>
  <r>
    <n v="6768"/>
    <n v="7"/>
    <x v="45"/>
    <d v="2017-07-22T00:00:00"/>
    <n v="161"/>
    <b v="0"/>
    <s v="Approved"/>
    <s v="Giant Bicycles"/>
    <s v="Standard"/>
    <s v="medium"/>
    <s v="small"/>
    <n v="1311.44"/>
    <n v="1167.18"/>
    <d v="1997-05-10T00:00:00"/>
    <n v="144.26"/>
    <s v="M"/>
    <n v="2"/>
    <d v="1976-11-21T00:00:00"/>
    <n v="43.646139884576357"/>
    <s v="Executive Secretary"/>
    <s v="Retail"/>
    <s v="High Net Worth"/>
    <s v="N"/>
    <s v="Yes"/>
    <n v="13"/>
    <m/>
  </r>
  <r>
    <n v="6905"/>
    <n v="57"/>
    <x v="2839"/>
    <d v="2017-07-22T00:00:00"/>
    <n v="161"/>
    <b v="1"/>
    <s v="Approved"/>
    <s v="WeareA2B"/>
    <s v="Touring"/>
    <s v="medium"/>
    <s v="large"/>
    <n v="1890.39"/>
    <n v="260.14"/>
    <d v="2011-05-07T00:00:00"/>
    <n v="1630.25"/>
    <s v="F"/>
    <n v="64"/>
    <d v="1975-09-26T00:00:00"/>
    <n v="44.802304268138002"/>
    <s v="Information Systems Manager"/>
    <s v="Financial Services"/>
    <s v="Mass Customer"/>
    <s v="N"/>
    <s v="Yes"/>
    <n v="13"/>
    <m/>
  </r>
  <r>
    <n v="7054"/>
    <n v="34"/>
    <x v="332"/>
    <d v="2017-07-22T00:00:00"/>
    <n v="161"/>
    <b v="1"/>
    <s v="Approved"/>
    <s v="Norco Bicycles"/>
    <s v="Road"/>
    <s v="high"/>
    <s v="large"/>
    <n v="774.53"/>
    <n v="464.72"/>
    <d v="1994-07-12T00:00:00"/>
    <n v="309.80999999999995"/>
    <s v="F"/>
    <n v="27"/>
    <d v="1975-11-01T00:00:00"/>
    <n v="44.703674131151701"/>
    <s v="Social Worker"/>
    <s v="Health"/>
    <s v="Mass Customer"/>
    <s v="N"/>
    <s v="Yes"/>
    <n v="14"/>
    <m/>
  </r>
  <r>
    <n v="7863"/>
    <n v="90"/>
    <x v="2538"/>
    <d v="2017-07-22T00:00:00"/>
    <n v="161"/>
    <b v="1"/>
    <s v="Approved"/>
    <s v="Norco Bicycles"/>
    <s v="Standard"/>
    <s v="low"/>
    <s v="medium"/>
    <n v="363.01"/>
    <n v="290.41000000000003"/>
    <d v="2005-05-10T00:00:00"/>
    <n v="72.599999999999966"/>
    <s v="F"/>
    <n v="75"/>
    <d v="1979-10-02T00:00:00"/>
    <n v="40.783126185946216"/>
    <s v="Social Worker"/>
    <s v="Health"/>
    <s v="Affluent Customer"/>
    <s v="N"/>
    <s v="No"/>
    <n v="16"/>
    <m/>
  </r>
  <r>
    <n v="9837"/>
    <n v="66"/>
    <x v="2248"/>
    <d v="2017-07-22T00:00:00"/>
    <n v="161"/>
    <b v="1"/>
    <s v="Approved"/>
    <s v="Giant Bicycles"/>
    <s v="Road"/>
    <s v="low"/>
    <s v="small"/>
    <n v="590.26"/>
    <n v="525.33000000000004"/>
    <d v="2010-11-05T00:00:00"/>
    <n v="64.92999999999995"/>
    <s v="M"/>
    <n v="39"/>
    <d v="1977-08-14T00:00:00"/>
    <n v="42.917372761288682"/>
    <s v="Speech Pathologist"/>
    <s v="Property"/>
    <s v="Mass Customer"/>
    <s v="N"/>
    <s v="No"/>
    <n v="20"/>
    <m/>
  </r>
  <r>
    <n v="10300"/>
    <n v="5"/>
    <x v="1695"/>
    <d v="2017-07-22T00:00:00"/>
    <n v="161"/>
    <b v="0"/>
    <s v="Approved"/>
    <s v="Trek Bicycles"/>
    <s v="Mountain"/>
    <s v="low"/>
    <s v="medium"/>
    <n v="574.64"/>
    <n v="459.71"/>
    <d v="2003-02-07T00:00:00"/>
    <n v="114.93"/>
    <s v="F"/>
    <n v="93"/>
    <d v="1980-11-25T00:00:00"/>
    <n v="39.632441254439371"/>
    <s v="Environmental Specialist"/>
    <s v="n/a"/>
    <s v="Affluent Customer"/>
    <s v="N"/>
    <s v="Yes"/>
    <n v="9"/>
    <m/>
  </r>
  <r>
    <n v="10688"/>
    <n v="21"/>
    <x v="1789"/>
    <d v="2017-07-22T00:00:00"/>
    <n v="161"/>
    <b v="0"/>
    <s v="Approved"/>
    <s v="WeareA2B"/>
    <s v="Touring"/>
    <s v="medium"/>
    <s v="medium"/>
    <n v="1466.68"/>
    <n v="363.25"/>
    <d v="2005-12-07T00:00:00"/>
    <n v="1103.43"/>
    <s v="F"/>
    <n v="51"/>
    <d v="1982-05-22T00:00:00"/>
    <n v="38.144770021562657"/>
    <s v="Structural Engineer"/>
    <s v="Manufacturing"/>
    <s v="High Net Worth"/>
    <s v="N"/>
    <s v="Yes"/>
    <n v="16"/>
    <m/>
  </r>
  <r>
    <n v="10923"/>
    <n v="96"/>
    <x v="3247"/>
    <d v="2017-07-22T00:00:00"/>
    <n v="161"/>
    <b v="1"/>
    <s v="Approved"/>
    <s v="WeareA2B"/>
    <s v="Road"/>
    <s v="low"/>
    <s v="small"/>
    <n v="1172.78"/>
    <n v="1043.77"/>
    <d v="2002-10-10T00:00:00"/>
    <n v="129.01"/>
    <s v="F"/>
    <n v="52"/>
    <d v="1978-01-30T00:00:00"/>
    <n v="42.454359062658547"/>
    <s v="Community Outreach Specialist"/>
    <s v="Property"/>
    <s v="Mass Customer"/>
    <s v="N"/>
    <s v="No"/>
    <n v="19"/>
    <m/>
  </r>
  <r>
    <n v="10932"/>
    <n v="39"/>
    <x v="51"/>
    <d v="2017-07-22T00:00:00"/>
    <n v="161"/>
    <b v="0"/>
    <s v="Approved"/>
    <s v="Giant Bicycles"/>
    <s v="Standard"/>
    <s v="medium"/>
    <s v="large"/>
    <n v="1812.75"/>
    <n v="582.48"/>
    <d v="2010-06-07T00:00:00"/>
    <n v="1230.27"/>
    <s v="M"/>
    <n v="43"/>
    <d v="1976-09-19T00:00:00"/>
    <n v="43.818742624302381"/>
    <s v="Health Coach IV"/>
    <s v="Health"/>
    <s v="Affluent Customer"/>
    <s v="N"/>
    <s v="No"/>
    <n v="11"/>
    <m/>
  </r>
  <r>
    <n v="11028"/>
    <n v="0"/>
    <x v="3248"/>
    <d v="2017-07-22T00:00:00"/>
    <n v="161"/>
    <b v="1"/>
    <s v="Approved"/>
    <s v="Trek Bicycles"/>
    <s v="Road"/>
    <s v="medium"/>
    <s v="medium"/>
    <n v="290.62"/>
    <n v="215.14"/>
    <d v="2004-12-18T00:00:00"/>
    <n v="75.480000000000018"/>
    <s v="F"/>
    <n v="78"/>
    <d v="1975-03-04T00:00:00"/>
    <n v="45.366687829781831"/>
    <s v="Food Chemist"/>
    <s v="Health"/>
    <s v="High Net Worth"/>
    <s v="N"/>
    <s v="No"/>
    <n v="9"/>
    <m/>
  </r>
  <r>
    <n v="11165"/>
    <n v="37"/>
    <x v="999"/>
    <d v="2017-07-22T00:00:00"/>
    <n v="161"/>
    <b v="0"/>
    <s v="Approved"/>
    <s v="OHM Cycles"/>
    <s v="Standard"/>
    <s v="low"/>
    <s v="medium"/>
    <n v="1793.43"/>
    <n v="248.82"/>
    <d v="1999-07-20T00:00:00"/>
    <n v="1544.6100000000001"/>
    <s v="F"/>
    <n v="69"/>
    <d v="1978-02-07T00:00:00"/>
    <n v="42.432441254439368"/>
    <n v="0"/>
    <s v="n/a"/>
    <s v="Mass Customer"/>
    <s v="N"/>
    <s v="No"/>
    <n v="10"/>
    <m/>
  </r>
  <r>
    <n v="12549"/>
    <n v="66"/>
    <x v="392"/>
    <d v="2017-07-22T00:00:00"/>
    <n v="161"/>
    <b v="0"/>
    <s v="Approved"/>
    <s v="Solex"/>
    <s v="Standard"/>
    <s v="medium"/>
    <s v="medium"/>
    <n v="1163.8900000000001"/>
    <n v="589.27"/>
    <d v="2016-07-09T00:00:00"/>
    <n v="574.62000000000012"/>
    <s v="F"/>
    <n v="55"/>
    <d v="1959-03-26T00:00:00"/>
    <n v="61.317372761288681"/>
    <s v="Physical Therapy Assistant"/>
    <s v="IT"/>
    <s v="High Net Worth"/>
    <s v="N"/>
    <s v="No"/>
    <n v="19"/>
    <m/>
  </r>
  <r>
    <n v="13042"/>
    <n v="92"/>
    <x v="2153"/>
    <d v="2017-07-22T00:00:00"/>
    <n v="161"/>
    <b v="1"/>
    <s v="Approved"/>
    <s v="WeareA2B"/>
    <s v="Standard"/>
    <s v="medium"/>
    <s v="small"/>
    <n v="1415.01"/>
    <n v="1259.3599999999999"/>
    <d v="2003-01-05T00:00:00"/>
    <n v="155.65000000000009"/>
    <s v="M"/>
    <n v="9"/>
    <d v="1994-08-18T00:00:00"/>
    <n v="25.895454953069507"/>
    <n v="0"/>
    <s v="Financial Services"/>
    <s v="Affluent Customer"/>
    <s v="N"/>
    <s v="No"/>
    <n v="6"/>
    <m/>
  </r>
  <r>
    <n v="13517"/>
    <n v="17"/>
    <x v="858"/>
    <d v="2017-07-22T00:00:00"/>
    <n v="161"/>
    <b v="1"/>
    <s v="Approved"/>
    <s v="WeareA2B"/>
    <s v="Touring"/>
    <s v="medium"/>
    <s v="large"/>
    <n v="1362.99"/>
    <n v="57.74"/>
    <d v="2016-07-09T00:00:00"/>
    <n v="1305.25"/>
    <s v="M"/>
    <n v="73"/>
    <d v="1991-03-17T00:00:00"/>
    <n v="29.320112487316081"/>
    <s v="Information Systems Manager"/>
    <s v="Retail"/>
    <s v="High Net Worth"/>
    <s v="N"/>
    <s v="No"/>
    <n v="12"/>
    <m/>
  </r>
  <r>
    <n v="13547"/>
    <n v="2"/>
    <x v="2432"/>
    <d v="2017-07-22T00:00:00"/>
    <n v="161"/>
    <b v="0"/>
    <s v="Approved"/>
    <s v="Solex"/>
    <s v="Standard"/>
    <s v="medium"/>
    <s v="medium"/>
    <n v="71.489999999999995"/>
    <n v="53.62"/>
    <d v="2012-12-02T00:00:00"/>
    <n v="17.869999999999997"/>
    <s v="M"/>
    <n v="97"/>
    <d v="1983-09-11T00:00:00"/>
    <n v="36.837920706494167"/>
    <s v="Geologist I"/>
    <s v="IT"/>
    <s v="Mass Customer"/>
    <s v="N"/>
    <s v="No"/>
    <n v="16"/>
    <m/>
  </r>
  <r>
    <n v="13600"/>
    <n v="71"/>
    <x v="3055"/>
    <d v="2017-07-22T00:00:00"/>
    <n v="161"/>
    <b v="0"/>
    <s v="Approved"/>
    <s v="Solex"/>
    <s v="Standard"/>
    <s v="high"/>
    <s v="large"/>
    <n v="1842.92"/>
    <n v="1105.75"/>
    <d v="2013-06-09T00:00:00"/>
    <n v="737.17000000000007"/>
    <s v="M"/>
    <n v="55"/>
    <d v="1996-11-19T00:00:00"/>
    <n v="23.637920706494164"/>
    <s v="Information Systems Manager"/>
    <s v="Argiculture"/>
    <s v="Affluent Customer"/>
    <s v="N"/>
    <s v="No"/>
    <n v="5"/>
    <m/>
  </r>
  <r>
    <n v="13860"/>
    <n v="25"/>
    <x v="2040"/>
    <d v="2017-07-22T00:00:00"/>
    <n v="161"/>
    <b v="1"/>
    <s v="Approved"/>
    <s v="Giant Bicycles"/>
    <s v="Road"/>
    <s v="medium"/>
    <s v="medium"/>
    <n v="1538.99"/>
    <n v="829.65"/>
    <d v="2002-03-22T00:00:00"/>
    <n v="709.34"/>
    <s v="F"/>
    <n v="71"/>
    <d v="1999-05-20T00:00:00"/>
    <n v="21.139290569507864"/>
    <s v="Financial Advisor"/>
    <s v="Financial Services"/>
    <s v="Affluent Customer"/>
    <s v="N"/>
    <s v="Yes"/>
    <n v="3"/>
    <m/>
  </r>
  <r>
    <n v="14240"/>
    <n v="69"/>
    <x v="448"/>
    <d v="2017-07-22T00:00:00"/>
    <n v="161"/>
    <b v="0"/>
    <s v="Approved"/>
    <s v="Giant Bicycles"/>
    <s v="Road"/>
    <s v="medium"/>
    <s v="medium"/>
    <n v="792.9"/>
    <n v="594.67999999999995"/>
    <d v="1995-10-24T00:00:00"/>
    <n v="198.22000000000003"/>
    <s v="M"/>
    <n v="81"/>
    <d v="1998-03-18T00:00:00"/>
    <n v="22.311893309233888"/>
    <s v="Biostatistician I"/>
    <s v="Argiculture"/>
    <s v="Mass Customer"/>
    <s v="N"/>
    <s v="Yes"/>
    <n v="4"/>
    <m/>
  </r>
  <r>
    <n v="8925"/>
    <n v="0"/>
    <x v="579"/>
    <d v="2017-09-11T00:00:00"/>
    <m/>
    <b v="1"/>
    <s v="Approved"/>
    <m/>
    <m/>
    <m/>
    <m/>
    <n v="1223.24"/>
    <m/>
    <m/>
    <m/>
    <m/>
    <m/>
    <m/>
    <m/>
    <m/>
    <m/>
    <m/>
    <m/>
    <m/>
    <m/>
    <m/>
  </r>
  <r>
    <n v="14274"/>
    <n v="97"/>
    <x v="2706"/>
    <d v="2017-07-22T00:00:00"/>
    <n v="161"/>
    <b v="1"/>
    <s v="Approved"/>
    <s v="Solex"/>
    <s v="Standard"/>
    <s v="medium"/>
    <s v="large"/>
    <n v="202.62"/>
    <n v="151.96"/>
    <d v="2016-03-29T00:00:00"/>
    <n v="50.66"/>
    <s v="M"/>
    <n v="74"/>
    <d v="1999-11-04T00:00:00"/>
    <n v="20.679016596905122"/>
    <s v="VP Sales"/>
    <s v="Financial Services"/>
    <s v="Affluent Customer"/>
    <s v="N"/>
    <s v="No"/>
    <n v="2"/>
    <m/>
  </r>
  <r>
    <n v="14824"/>
    <n v="52"/>
    <x v="3203"/>
    <d v="2017-07-22T00:00:00"/>
    <n v="161"/>
    <b v="1"/>
    <s v="Approved"/>
    <s v="OHM Cycles"/>
    <s v="Road"/>
    <s v="medium"/>
    <s v="medium"/>
    <n v="1280.28"/>
    <n v="829.51"/>
    <d v="2001-11-25T00:00:00"/>
    <n v="450.77"/>
    <s v="F"/>
    <n v="90"/>
    <d v="1988-09-17T00:00:00"/>
    <n v="31.816002898274984"/>
    <s v="Product Engineer"/>
    <s v="Property"/>
    <s v="Affluent Customer"/>
    <s v="N"/>
    <s v="No"/>
    <n v="12"/>
    <m/>
  </r>
  <r>
    <n v="15618"/>
    <n v="30"/>
    <x v="3249"/>
    <d v="2017-07-22T00:00:00"/>
    <n v="161"/>
    <b v="0"/>
    <s v="Approved"/>
    <s v="OHM Cycles"/>
    <s v="Standard"/>
    <s v="medium"/>
    <s v="medium"/>
    <n v="1227.3399999999999"/>
    <n v="770.89"/>
    <d v="1994-08-10T00:00:00"/>
    <n v="456.44999999999993"/>
    <s v="F"/>
    <n v="29"/>
    <d v="1974-05-24T00:00:00"/>
    <n v="46.144770021562657"/>
    <s v="VP Quality Control"/>
    <s v="n/a"/>
    <s v="High Net Worth"/>
    <s v="N"/>
    <s v="No"/>
    <n v="10"/>
    <m/>
  </r>
  <r>
    <n v="15682"/>
    <n v="2"/>
    <x v="3250"/>
    <d v="2017-07-22T00:00:00"/>
    <n v="161"/>
    <b v="1"/>
    <s v="Approved"/>
    <s v="Giant Bicycles"/>
    <s v="Road"/>
    <s v="low"/>
    <s v="small"/>
    <n v="590.26"/>
    <n v="525.33000000000004"/>
    <d v="2010-11-05T00:00:00"/>
    <n v="64.92999999999995"/>
    <s v="M"/>
    <n v="75"/>
    <d v="1993-10-31T00:00:00"/>
    <n v="26.692715227042108"/>
    <n v="0"/>
    <s v="Financial Services"/>
    <s v="High Net Worth"/>
    <s v="N"/>
    <s v="No"/>
    <n v="3"/>
    <m/>
  </r>
  <r>
    <n v="15938"/>
    <n v="73"/>
    <x v="1882"/>
    <d v="2017-07-22T00:00:00"/>
    <n v="161"/>
    <b v="1"/>
    <s v="Approved"/>
    <s v="Solex"/>
    <s v="Standard"/>
    <s v="medium"/>
    <s v="medium"/>
    <n v="1945.43"/>
    <n v="333.18"/>
    <d v="2014-10-10T00:00:00"/>
    <n v="1612.25"/>
    <s v="F"/>
    <n v="14"/>
    <d v="1964-11-25T00:00:00"/>
    <n v="55.643400158548957"/>
    <s v="Business Systems Development Analyst"/>
    <s v="Financial Services"/>
    <s v="Affluent Customer"/>
    <s v="N"/>
    <s v="Yes"/>
    <n v="12"/>
    <m/>
  </r>
  <r>
    <n v="16639"/>
    <n v="98"/>
    <x v="3251"/>
    <d v="2017-07-22T00:00:00"/>
    <n v="161"/>
    <b v="1"/>
    <s v="Approved"/>
    <s v="Trek Bicycles"/>
    <s v="Standard"/>
    <s v="high"/>
    <s v="medium"/>
    <n v="358.39"/>
    <n v="215.03"/>
    <d v="2004-01-16T00:00:00"/>
    <n v="143.35999999999999"/>
    <s v="F"/>
    <n v="83"/>
    <d v="1999-07-02T00:00:00"/>
    <n v="21.02148235032978"/>
    <s v="Environmental Specialist"/>
    <s v="n/a"/>
    <s v="Affluent Customer"/>
    <s v="N"/>
    <s v="No"/>
    <n v="2"/>
    <m/>
  </r>
  <r>
    <n v="16739"/>
    <n v="34"/>
    <x v="3182"/>
    <d v="2017-07-22T00:00:00"/>
    <n v="161"/>
    <b v="0"/>
    <s v="Approved"/>
    <s v="WeareA2B"/>
    <s v="Standard"/>
    <s v="medium"/>
    <s v="medium"/>
    <n v="1231.1500000000001"/>
    <n v="161.6"/>
    <d v="2010-05-05T00:00:00"/>
    <n v="1069.5500000000002"/>
    <s v="F"/>
    <n v="33"/>
    <d v="1999-10-04T00:00:00"/>
    <n v="20.763948103754437"/>
    <s v="Senior Developer"/>
    <s v="Property"/>
    <s v="High Net Worth"/>
    <s v="N"/>
    <s v="Yes"/>
    <n v="2"/>
    <m/>
  </r>
  <r>
    <n v="16917"/>
    <n v="42"/>
    <x v="3252"/>
    <d v="2017-07-22T00:00:00"/>
    <n v="161"/>
    <b v="0"/>
    <s v="Approved"/>
    <s v="OHM Cycles"/>
    <s v="Road"/>
    <s v="medium"/>
    <s v="small"/>
    <n v="1810"/>
    <n v="1610.9"/>
    <d v="2008-03-19T00:00:00"/>
    <n v="199.09999999999991"/>
    <s v="F"/>
    <n v="74"/>
    <d v="1980-02-16T00:00:00"/>
    <n v="40.407783720192796"/>
    <s v="Help Desk Operator"/>
    <s v="Financial Services"/>
    <s v="Mass Customer"/>
    <s v="N"/>
    <s v="No"/>
    <n v="6"/>
    <m/>
  </r>
  <r>
    <n v="8934"/>
    <n v="41"/>
    <x v="1051"/>
    <d v="2017-01-22T00:00:00"/>
    <m/>
    <m/>
    <s v="Approved"/>
    <s v="Solex"/>
    <s v="Road"/>
    <s v="medium"/>
    <s v="medium"/>
    <n v="416.98"/>
    <n v="312.74"/>
    <n v="35560"/>
    <m/>
    <m/>
    <m/>
    <m/>
    <m/>
    <m/>
    <m/>
    <m/>
    <m/>
    <m/>
    <m/>
    <m/>
  </r>
  <r>
    <n v="17836"/>
    <n v="43"/>
    <x v="1864"/>
    <d v="2017-07-22T00:00:00"/>
    <n v="161"/>
    <b v="0"/>
    <s v="Approved"/>
    <s v="Solex"/>
    <s v="Standard"/>
    <s v="medium"/>
    <s v="medium"/>
    <n v="1151.96"/>
    <n v="649.49"/>
    <d v="1997-02-09T00:00:00"/>
    <n v="502.47"/>
    <s v="M"/>
    <n v="60"/>
    <d v="1959-12-23T00:00:00"/>
    <n v="60.572167281836627"/>
    <s v="Analog Circuit Design manager"/>
    <s v="Manufacturing"/>
    <s v="Mass Customer"/>
    <s v="N"/>
    <s v="No"/>
    <n v="14"/>
    <m/>
  </r>
  <r>
    <n v="17908"/>
    <n v="0"/>
    <x v="2513"/>
    <d v="2017-07-22T00:00:00"/>
    <n v="161"/>
    <b v="0"/>
    <s v="Approved"/>
    <s v="Giant Bicycles"/>
    <s v="Standard"/>
    <s v="medium"/>
    <s v="large"/>
    <n v="569.55999999999995"/>
    <n v="528.42999999999995"/>
    <d v="1991-05-06T00:00:00"/>
    <n v="41.129999999999995"/>
    <s v="M"/>
    <n v="74"/>
    <d v="1965-10-05T00:00:00"/>
    <n v="54.783126185946216"/>
    <s v="Sales Representative"/>
    <s v="Retail"/>
    <s v="High Net Worth"/>
    <s v="N"/>
    <s v="Yes"/>
    <n v="18"/>
    <m/>
  </r>
  <r>
    <n v="18385"/>
    <n v="91"/>
    <x v="2954"/>
    <d v="2017-07-22T00:00:00"/>
    <n v="161"/>
    <b v="0"/>
    <s v="Approved"/>
    <s v="Solex"/>
    <s v="Standard"/>
    <s v="medium"/>
    <s v="medium"/>
    <n v="100.35"/>
    <n v="75.260000000000005"/>
    <d v="1999-07-26T00:00:00"/>
    <n v="25.089999999999989"/>
    <s v="M"/>
    <n v="85"/>
    <d v="1966-07-07T00:00:00"/>
    <n v="54.029701528411969"/>
    <s v="Senior Cost Accountant"/>
    <s v="Financial Services"/>
    <s v="Affluent Customer"/>
    <s v="N"/>
    <s v="Yes"/>
    <n v="10"/>
    <m/>
  </r>
  <r>
    <n v="18441"/>
    <n v="29"/>
    <x v="3236"/>
    <d v="2017-07-22T00:00:00"/>
    <n v="161"/>
    <b v="1"/>
    <s v="Approved"/>
    <s v="WeareA2B"/>
    <s v="Standard"/>
    <s v="medium"/>
    <s v="medium"/>
    <n v="1065.03"/>
    <n v="230.09"/>
    <d v="2000-11-03T00:00:00"/>
    <n v="834.93999999999994"/>
    <s v="F"/>
    <n v="23"/>
    <d v="1956-08-08T00:00:00"/>
    <n v="63.947509747590054"/>
    <s v="Account Representative I"/>
    <s v="n/a"/>
    <s v="High Net Worth"/>
    <s v="N"/>
    <s v="No"/>
    <n v="8"/>
    <m/>
  </r>
  <r>
    <n v="18790"/>
    <n v="26"/>
    <x v="1013"/>
    <d v="2017-07-22T00:00:00"/>
    <n v="161"/>
    <b v="0"/>
    <s v="Approved"/>
    <s v="WeareA2B"/>
    <s v="Standard"/>
    <s v="medium"/>
    <s v="medium"/>
    <n v="1992.93"/>
    <n v="762.63"/>
    <d v="1993-05-26T00:00:00"/>
    <n v="1230.3000000000002"/>
    <s v="M"/>
    <n v="58"/>
    <d v="1996-06-08T00:00:00"/>
    <n v="24.087235774987313"/>
    <n v="0"/>
    <s v="Retail"/>
    <s v="Mass Customer"/>
    <s v="N"/>
    <s v="No"/>
    <n v="5"/>
    <m/>
  </r>
  <r>
    <n v="8940"/>
    <n v="91"/>
    <x v="1113"/>
    <d v="2017-09-12T00:00:00"/>
    <m/>
    <b v="0"/>
    <s v="Cancelled"/>
    <s v="Solex"/>
    <s v="Standard"/>
    <s v="medium"/>
    <s v="medium"/>
    <n v="100.35"/>
    <n v="75.260000000000005"/>
    <n v="36367"/>
    <m/>
    <m/>
    <m/>
    <m/>
    <m/>
    <m/>
    <m/>
    <m/>
    <m/>
    <m/>
    <m/>
    <m/>
  </r>
  <r>
    <n v="18963"/>
    <n v="12"/>
    <x v="348"/>
    <d v="2017-07-22T00:00:00"/>
    <n v="161"/>
    <b v="0"/>
    <s v="Approved"/>
    <s v="WeareA2B"/>
    <s v="Standard"/>
    <s v="medium"/>
    <s v="medium"/>
    <n v="1231.1500000000001"/>
    <n v="161.6"/>
    <d v="2004-08-17T00:00:00"/>
    <n v="1069.5500000000002"/>
    <s v="M"/>
    <n v="1"/>
    <d v="1988-04-07T00:00:00"/>
    <n v="32.262578240740737"/>
    <n v="0"/>
    <s v="Financial Services"/>
    <s v="Mass Customer"/>
    <s v="N"/>
    <s v="No"/>
    <n v="15"/>
    <m/>
  </r>
  <r>
    <n v="19095"/>
    <n v="92"/>
    <x v="1384"/>
    <d v="2017-07-22T00:00:00"/>
    <n v="161"/>
    <b v="0"/>
    <s v="Approved"/>
    <s v="WeareA2B"/>
    <s v="Standard"/>
    <s v="medium"/>
    <s v="small"/>
    <n v="1415.01"/>
    <n v="1259.3599999999999"/>
    <d v="2003-01-05T00:00:00"/>
    <n v="155.65000000000009"/>
    <s v="F"/>
    <n v="66"/>
    <d v="1974-02-15T00:00:00"/>
    <n v="46.413263172247589"/>
    <s v="Web Designer I"/>
    <s v="Manufacturing"/>
    <s v="Mass Customer"/>
    <s v="N"/>
    <s v="No"/>
    <n v="7"/>
    <m/>
  </r>
  <r>
    <n v="19301"/>
    <n v="16"/>
    <x v="442"/>
    <d v="2017-07-22T00:00:00"/>
    <n v="161"/>
    <b v="1"/>
    <s v="Approved"/>
    <s v="Norco Bicycles"/>
    <s v="Standard"/>
    <s v="high"/>
    <s v="small"/>
    <n v="1661.92"/>
    <n v="1479.11"/>
    <d v="1994-09-09T00:00:00"/>
    <n v="182.81000000000017"/>
    <s v="M"/>
    <n v="80"/>
    <d v="1990-08-19T00:00:00"/>
    <n v="29.895454953069507"/>
    <s v="Geological Engineer"/>
    <s v="Manufacturing"/>
    <s v="Mass Customer"/>
    <s v="N"/>
    <s v="Yes"/>
    <n v="2"/>
    <m/>
  </r>
  <r>
    <n v="19775"/>
    <n v="37"/>
    <x v="2948"/>
    <d v="2017-07-22T00:00:00"/>
    <n v="161"/>
    <b v="1"/>
    <s v="Approved"/>
    <s v="OHM Cycles"/>
    <s v="Standard"/>
    <s v="low"/>
    <s v="medium"/>
    <n v="1793.43"/>
    <n v="248.82"/>
    <d v="2011-03-16T00:00:00"/>
    <n v="1544.6100000000001"/>
    <s v="M"/>
    <n v="79"/>
    <d v="1985-03-11T00:00:00"/>
    <n v="35.33929056950786"/>
    <s v="Engineer IV"/>
    <s v="Manufacturing"/>
    <s v="Affluent Customer"/>
    <s v="N"/>
    <s v="Yes"/>
    <n v="15"/>
    <m/>
  </r>
  <r>
    <n v="19885"/>
    <n v="73"/>
    <x v="2123"/>
    <d v="2017-07-22T00:00:00"/>
    <n v="161"/>
    <b v="1"/>
    <s v="Approved"/>
    <s v="Solex"/>
    <s v="Standard"/>
    <s v="medium"/>
    <s v="medium"/>
    <n v="1945.43"/>
    <n v="333.18"/>
    <d v="2014-10-10T00:00:00"/>
    <n v="1612.25"/>
    <s v="F"/>
    <n v="28"/>
    <d v="1977-10-04T00:00:00"/>
    <n v="42.777646733891423"/>
    <n v="0"/>
    <s v="Manufacturing"/>
    <s v="Mass Customer"/>
    <s v="N"/>
    <s v="Yes"/>
    <n v="5"/>
    <m/>
  </r>
  <r>
    <n v="248"/>
    <n v="57"/>
    <x v="1518"/>
    <d v="2017-07-21T00:00:00"/>
    <n v="162"/>
    <b v="0"/>
    <s v="Approved"/>
    <s v="WeareA2B"/>
    <s v="Touring"/>
    <s v="medium"/>
    <s v="large"/>
    <n v="1890.39"/>
    <n v="260.14"/>
    <d v="1993-06-23T00:00:00"/>
    <n v="1630.25"/>
    <s v="F"/>
    <n v="75"/>
    <d v="1974-08-24T00:00:00"/>
    <n v="45.89271522704211"/>
    <s v="Geological Engineer"/>
    <s v="Manufacturing"/>
    <s v="Mass Customer"/>
    <s v="N"/>
    <s v="Yes"/>
    <n v="21"/>
    <m/>
  </r>
  <r>
    <n v="308"/>
    <n v="7"/>
    <x v="1335"/>
    <d v="2017-07-21T00:00:00"/>
    <n v="162"/>
    <b v="0"/>
    <s v="Approved"/>
    <s v="Trek Bicycles"/>
    <s v="Road"/>
    <s v="low"/>
    <s v="medium"/>
    <n v="980.37"/>
    <n v="234.43"/>
    <d v="2004-09-28T00:00:00"/>
    <n v="745.94"/>
    <s v="F"/>
    <n v="91"/>
    <d v="1994-04-21T00:00:00"/>
    <n v="26.221482350329779"/>
    <s v="Software Test Engineer II"/>
    <s v="n/a"/>
    <s v="Mass Customer"/>
    <s v="N"/>
    <s v="Yes"/>
    <n v="1"/>
    <m/>
  </r>
  <r>
    <n v="1088"/>
    <n v="68"/>
    <x v="2947"/>
    <d v="2017-07-21T00:00:00"/>
    <n v="162"/>
    <b v="1"/>
    <s v="Approved"/>
    <s v="OHM Cycles"/>
    <s v="Standard"/>
    <s v="medium"/>
    <s v="medium"/>
    <n v="1636.9"/>
    <n v="44.71"/>
    <d v="2010-08-20T00:00:00"/>
    <n v="1592.19"/>
    <s v="M"/>
    <n v="33"/>
    <d v="1976-12-30T00:00:00"/>
    <n v="43.539290569507862"/>
    <s v="Sales Associate"/>
    <s v="Health"/>
    <s v="Mass Customer"/>
    <s v="N"/>
    <s v="No"/>
    <n v="11"/>
    <m/>
  </r>
  <r>
    <n v="1955"/>
    <n v="67"/>
    <x v="2333"/>
    <d v="2017-07-21T00:00:00"/>
    <n v="162"/>
    <b v="0"/>
    <s v="Approved"/>
    <s v="Norco Bicycles"/>
    <s v="Road"/>
    <s v="medium"/>
    <s v="medium"/>
    <n v="544.04999999999995"/>
    <n v="376.84"/>
    <d v="2005-10-22T00:00:00"/>
    <n v="167.20999999999998"/>
    <s v="F"/>
    <n v="48"/>
    <d v="1964-05-06T00:00:00"/>
    <n v="56.1995645421106"/>
    <s v="Legal Assistant"/>
    <s v="Property"/>
    <s v="Mass Customer"/>
    <s v="N"/>
    <s v="No"/>
    <n v="12"/>
    <m/>
  </r>
  <r>
    <n v="8950"/>
    <n v="39"/>
    <x v="1006"/>
    <d v="2017-02-03T00:00:00"/>
    <m/>
    <m/>
    <s v="Approved"/>
    <s v="Giant Bicycles"/>
    <s v="Standard"/>
    <s v="medium"/>
    <s v="large"/>
    <n v="1812.75"/>
    <n v="582.48"/>
    <n v="40336"/>
    <m/>
    <m/>
    <m/>
    <m/>
    <m/>
    <m/>
    <m/>
    <m/>
    <m/>
    <m/>
    <m/>
    <m/>
  </r>
  <r>
    <n v="2352"/>
    <n v="77"/>
    <x v="3253"/>
    <d v="2017-07-21T00:00:00"/>
    <n v="162"/>
    <b v="0"/>
    <s v="Approved"/>
    <s v="Norco Bicycles"/>
    <s v="Road"/>
    <s v="medium"/>
    <s v="large"/>
    <n v="1240.31"/>
    <n v="795.1"/>
    <d v="1994-08-10T00:00:00"/>
    <n v="445.20999999999992"/>
    <s v="M"/>
    <n v="89"/>
    <d v="1979-09-16T00:00:00"/>
    <n v="40.826961802384574"/>
    <s v="Information Systems Manager"/>
    <s v="n/a"/>
    <s v="Mass Customer"/>
    <s v="N"/>
    <s v="Yes"/>
    <n v="4"/>
    <m/>
  </r>
  <r>
    <n v="2764"/>
    <n v="17"/>
    <x v="683"/>
    <d v="2017-07-21T00:00:00"/>
    <n v="162"/>
    <b v="1"/>
    <s v="Approved"/>
    <s v="Solex"/>
    <s v="Standard"/>
    <s v="high"/>
    <s v="medium"/>
    <n v="1024.6600000000001"/>
    <n v="614.79999999999995"/>
    <d v="2013-03-12T00:00:00"/>
    <n v="409.86000000000013"/>
    <s v="M"/>
    <n v="74"/>
    <d v="1968-07-26T00:00:00"/>
    <n v="51.974907007864026"/>
    <s v="Help Desk Operator"/>
    <s v="n/a"/>
    <s v="Mass Customer"/>
    <s v="N"/>
    <s v="Yes"/>
    <n v="9"/>
    <m/>
  </r>
  <r>
    <n v="3943"/>
    <n v="17"/>
    <x v="2236"/>
    <d v="2017-07-21T00:00:00"/>
    <n v="162"/>
    <b v="0"/>
    <s v="Approved"/>
    <s v="Solex"/>
    <s v="Standard"/>
    <s v="high"/>
    <s v="medium"/>
    <n v="1024.6600000000001"/>
    <n v="614.79999999999995"/>
    <d v="2010-11-05T00:00:00"/>
    <n v="409.86000000000013"/>
    <s v="F"/>
    <n v="72"/>
    <d v="1978-05-17T00:00:00"/>
    <n v="42.161208377727043"/>
    <s v="General Manager"/>
    <s v="Entertainment"/>
    <s v="Mass Customer"/>
    <s v="N"/>
    <s v="No"/>
    <n v="11"/>
    <m/>
  </r>
  <r>
    <n v="3976"/>
    <n v="9"/>
    <x v="974"/>
    <d v="2017-07-21T00:00:00"/>
    <n v="162"/>
    <b v="1"/>
    <s v="Approved"/>
    <s v="OHM Cycles"/>
    <s v="Road"/>
    <s v="medium"/>
    <s v="medium"/>
    <n v="742.54"/>
    <n v="667.4"/>
    <d v="1991-11-07T00:00:00"/>
    <n v="75.139999999999986"/>
    <s v="F"/>
    <n v="19"/>
    <d v="1954-02-09T00:00:00"/>
    <n v="66.443400158548954"/>
    <s v="Recruiter"/>
    <s v="n/a"/>
    <s v="Mass Customer"/>
    <s v="N"/>
    <s v="No"/>
    <n v="7"/>
    <m/>
  </r>
  <r>
    <n v="4111"/>
    <n v="77"/>
    <x v="102"/>
    <d v="2017-07-21T00:00:00"/>
    <n v="162"/>
    <b v="1"/>
    <s v="Approved"/>
    <s v="Norco Bicycles"/>
    <s v="Road"/>
    <s v="medium"/>
    <s v="large"/>
    <n v="1240.31"/>
    <n v="795.1"/>
    <d v="2003-09-09T00:00:00"/>
    <n v="445.20999999999992"/>
    <s v="M"/>
    <n v="77"/>
    <d v="1985-11-16T00:00:00"/>
    <n v="34.65435906265855"/>
    <s v="Actuary"/>
    <s v="Financial Services"/>
    <s v="Affluent Customer"/>
    <s v="N"/>
    <s v="Yes"/>
    <n v="16"/>
    <m/>
  </r>
  <r>
    <n v="8956"/>
    <n v="0"/>
    <x v="1083"/>
    <d v="2017-06-20T00:00:00"/>
    <m/>
    <b v="1"/>
    <s v="Approved"/>
    <m/>
    <m/>
    <m/>
    <m/>
    <n v="541.44000000000005"/>
    <m/>
    <m/>
    <m/>
    <m/>
    <m/>
    <m/>
    <m/>
    <m/>
    <m/>
    <m/>
    <m/>
    <m/>
    <m/>
    <m/>
  </r>
  <r>
    <n v="4304"/>
    <n v="32"/>
    <x v="3254"/>
    <d v="2017-07-21T00:00:00"/>
    <n v="162"/>
    <b v="0"/>
    <s v="Approved"/>
    <s v="Giant Bicycles"/>
    <s v="Standard"/>
    <s v="high"/>
    <s v="medium"/>
    <n v="1179"/>
    <n v="707.4"/>
    <d v="1997-08-25T00:00:00"/>
    <n v="471.6"/>
    <s v="F"/>
    <n v="15"/>
    <d v="1959-08-07T00:00:00"/>
    <n v="60.950249473617454"/>
    <s v="Human Resources Assistant IV"/>
    <s v="n/a"/>
    <s v="High Net Worth"/>
    <s v="N"/>
    <s v="No"/>
    <n v="17"/>
    <m/>
  </r>
  <r>
    <n v="4517"/>
    <n v="15"/>
    <x v="1431"/>
    <d v="2017-07-21T00:00:00"/>
    <n v="162"/>
    <b v="0"/>
    <s v="Approved"/>
    <s v="WeareA2B"/>
    <s v="Standard"/>
    <s v="medium"/>
    <s v="medium"/>
    <n v="1292.8399999999999"/>
    <n v="13.44"/>
    <d v="2009-04-12T00:00:00"/>
    <n v="1279.3999999999999"/>
    <s v="M"/>
    <n v="15"/>
    <d v="1964-01-14T00:00:00"/>
    <n v="56.509153583206491"/>
    <s v="Biostatistician IV"/>
    <s v="Health"/>
    <s v="High Net Worth"/>
    <s v="N"/>
    <s v="No"/>
    <n v="18"/>
    <m/>
  </r>
  <r>
    <n v="6382"/>
    <n v="50"/>
    <x v="1410"/>
    <d v="2017-07-21T00:00:00"/>
    <n v="162"/>
    <b v="1"/>
    <s v="Approved"/>
    <s v="Giant Bicycles"/>
    <s v="Standard"/>
    <s v="medium"/>
    <s v="medium"/>
    <n v="642.70000000000005"/>
    <n v="211.37"/>
    <d v="1994-07-12T00:00:00"/>
    <n v="431.33000000000004"/>
    <s v="M"/>
    <n v="70"/>
    <d v="1998-11-26T00:00:00"/>
    <n v="21.618742624302381"/>
    <s v="Tax Accountant"/>
    <s v="Argiculture"/>
    <s v="High Net Worth"/>
    <s v="N"/>
    <s v="Yes"/>
    <n v="2"/>
    <m/>
  </r>
  <r>
    <n v="6412"/>
    <n v="100"/>
    <x v="1366"/>
    <d v="2017-07-21T00:00:00"/>
    <n v="162"/>
    <b v="1"/>
    <s v="Approved"/>
    <s v="Norco Bicycles"/>
    <s v="Road"/>
    <s v="medium"/>
    <s v="medium"/>
    <n v="1036.5899999999999"/>
    <n v="206.35"/>
    <d v="1991-05-06T00:00:00"/>
    <n v="830.2399999999999"/>
    <s v="M"/>
    <n v="70"/>
    <d v="1958-12-17T00:00:00"/>
    <n v="61.588605638001013"/>
    <s v="Dental Hygienist"/>
    <s v="Health"/>
    <s v="Mass Customer"/>
    <s v="N"/>
    <s v="No"/>
    <n v="8"/>
    <m/>
  </r>
  <r>
    <n v="6892"/>
    <n v="57"/>
    <x v="589"/>
    <d v="2017-07-21T00:00:00"/>
    <n v="162"/>
    <b v="1"/>
    <s v="Approved"/>
    <s v="WeareA2B"/>
    <s v="Touring"/>
    <s v="medium"/>
    <s v="large"/>
    <n v="1890.39"/>
    <n v="260.14"/>
    <d v="2011-05-07T00:00:00"/>
    <n v="1630.25"/>
    <s v="M"/>
    <n v="16"/>
    <d v="1965-11-12T00:00:00"/>
    <n v="54.679016596905122"/>
    <s v="Information Systems Manager"/>
    <s v="Health"/>
    <s v="Mass Customer"/>
    <s v="N"/>
    <s v="Yes"/>
    <n v="19"/>
    <m/>
  </r>
  <r>
    <n v="7811"/>
    <n v="3"/>
    <x v="485"/>
    <d v="2017-07-21T00:00:00"/>
    <n v="162"/>
    <b v="0"/>
    <s v="Approved"/>
    <s v="Trek Bicycles"/>
    <s v="Standard"/>
    <s v="medium"/>
    <s v="large"/>
    <n v="2091.4699999999998"/>
    <n v="388.92"/>
    <d v="1999-07-20T00:00:00"/>
    <n v="1702.5499999999997"/>
    <s v="M"/>
    <n v="20"/>
    <d v="1977-12-09T00:00:00"/>
    <n v="42.596824816083206"/>
    <s v="Information Systems Manager"/>
    <s v="Property"/>
    <s v="Mass Customer"/>
    <s v="N"/>
    <s v="Yes"/>
    <n v="10"/>
    <m/>
  </r>
  <r>
    <n v="8059"/>
    <n v="53"/>
    <x v="1545"/>
    <d v="2017-07-21T00:00:00"/>
    <n v="162"/>
    <b v="0"/>
    <s v="Approved"/>
    <s v="OHM Cycles"/>
    <s v="Standard"/>
    <s v="medium"/>
    <s v="medium"/>
    <n v="795.34"/>
    <n v="101.58"/>
    <d v="1997-02-09T00:00:00"/>
    <n v="693.76"/>
    <s v="M"/>
    <n v="77"/>
    <d v="1985-11-10T00:00:00"/>
    <n v="34.670797418822929"/>
    <s v="VP Marketing"/>
    <s v="Financial Services"/>
    <s v="Mass Customer"/>
    <s v="N"/>
    <s v="No"/>
    <n v="20"/>
    <m/>
  </r>
  <r>
    <n v="8422"/>
    <n v="19"/>
    <x v="2579"/>
    <d v="2017-07-21T00:00:00"/>
    <n v="162"/>
    <b v="1"/>
    <s v="Approved"/>
    <s v="OHM Cycles"/>
    <s v="Road"/>
    <s v="high"/>
    <s v="large"/>
    <n v="12.01"/>
    <n v="7.21"/>
    <d v="1993-10-02T00:00:00"/>
    <n v="4.8"/>
    <s v="M"/>
    <n v="5"/>
    <d v="1973-09-30T00:00:00"/>
    <n v="46.791345364028409"/>
    <s v="Senior Quality Engineer"/>
    <s v="Health"/>
    <s v="Affluent Customer"/>
    <s v="N"/>
    <s v="Yes"/>
    <n v="21"/>
    <m/>
  </r>
  <r>
    <n v="9185"/>
    <n v="25"/>
    <x v="1110"/>
    <d v="2017-07-21T00:00:00"/>
    <n v="162"/>
    <b v="0"/>
    <s v="Approved"/>
    <s v="OHM Cycles"/>
    <s v="Standard"/>
    <s v="high"/>
    <s v="medium"/>
    <n v="2005.66"/>
    <n v="1203.4000000000001"/>
    <d v="2012-04-10T00:00:00"/>
    <n v="802.26"/>
    <s v="M"/>
    <n v="34"/>
    <d v="1974-12-14T00:00:00"/>
    <n v="45.585865911973613"/>
    <s v="Senior Sales Associate"/>
    <s v="n/a"/>
    <s v="High Net Worth"/>
    <s v="N"/>
    <s v="Yes"/>
    <n v="3"/>
    <m/>
  </r>
  <r>
    <n v="9604"/>
    <n v="80"/>
    <x v="424"/>
    <d v="2017-07-21T00:00:00"/>
    <n v="162"/>
    <b v="0"/>
    <s v="Approved"/>
    <s v="OHM Cycles"/>
    <s v="Touring"/>
    <s v="low"/>
    <s v="medium"/>
    <n v="1073.07"/>
    <n v="933.84"/>
    <d v="1997-01-25T00:00:00"/>
    <n v="139.2299999999999"/>
    <s v="F"/>
    <n v="95"/>
    <d v="1968-03-12T00:00:00"/>
    <n v="52.347509747590053"/>
    <s v="Physical Therapy Assistant"/>
    <s v="Manufacturing"/>
    <s v="Mass Customer"/>
    <s v="N"/>
    <s v="No"/>
    <n v="8"/>
    <m/>
  </r>
  <r>
    <n v="9666"/>
    <n v="95"/>
    <x v="1714"/>
    <d v="2017-07-21T00:00:00"/>
    <n v="162"/>
    <b v="1"/>
    <s v="Approved"/>
    <s v="OHM Cycles"/>
    <s v="Touring"/>
    <s v="low"/>
    <s v="medium"/>
    <n v="1073.07"/>
    <n v="933.84"/>
    <d v="1998-12-16T00:00:00"/>
    <n v="139.2299999999999"/>
    <s v="F"/>
    <n v="90"/>
    <d v="1967-12-07T00:00:00"/>
    <n v="52.610523446220192"/>
    <s v="Technical Writer"/>
    <s v="n/a"/>
    <s v="High Net Worth"/>
    <s v="N"/>
    <s v="Yes"/>
    <n v="19"/>
    <m/>
  </r>
  <r>
    <n v="9881"/>
    <n v="79"/>
    <x v="326"/>
    <d v="2017-07-21T00:00:00"/>
    <n v="162"/>
    <b v="1"/>
    <s v="Approved"/>
    <s v="Norco Bicycles"/>
    <s v="Standard"/>
    <s v="medium"/>
    <s v="medium"/>
    <n v="1555.58"/>
    <n v="818.01"/>
    <d v="2003-09-09T00:00:00"/>
    <n v="737.56999999999994"/>
    <s v="F"/>
    <n v="92"/>
    <d v="1991-06-07T00:00:00"/>
    <n v="29.095454953069506"/>
    <s v="Administrative Assistant IV"/>
    <s v="n/a"/>
    <s v="Mass Customer"/>
    <s v="N"/>
    <s v="Yes"/>
    <n v="4"/>
    <m/>
  </r>
  <r>
    <n v="10007"/>
    <n v="35"/>
    <x v="2170"/>
    <d v="2017-07-21T00:00:00"/>
    <n v="162"/>
    <b v="0"/>
    <s v="Approved"/>
    <s v="Giant Bicycles"/>
    <s v="Standard"/>
    <s v="medium"/>
    <s v="medium"/>
    <n v="1403.5"/>
    <n v="954.82"/>
    <d v="2016-11-14T00:00:00"/>
    <n v="448.67999999999995"/>
    <s v="M"/>
    <n v="73"/>
    <d v="1982-03-01T00:00:00"/>
    <n v="38.369427555809231"/>
    <s v="Senior Quality Engineer"/>
    <s v="n/a"/>
    <s v="High Net Worth"/>
    <s v="N"/>
    <s v="Yes"/>
    <n v="3"/>
    <m/>
  </r>
  <r>
    <n v="10220"/>
    <n v="45"/>
    <x v="311"/>
    <d v="2017-07-21T00:00:00"/>
    <n v="162"/>
    <b v="0"/>
    <s v="Approved"/>
    <s v="Solex"/>
    <s v="Standard"/>
    <s v="medium"/>
    <s v="medium"/>
    <n v="441.49"/>
    <n v="84.99"/>
    <d v="1993-04-12T00:00:00"/>
    <n v="356.5"/>
    <s v="F"/>
    <n v="57"/>
    <d v="1995-11-25T00:00:00"/>
    <n v="24.624222076357178"/>
    <s v="Director of Sales"/>
    <s v="Property"/>
    <s v="Affluent Customer"/>
    <s v="N"/>
    <s v="No"/>
    <n v="6"/>
    <m/>
  </r>
  <r>
    <n v="10354"/>
    <n v="0"/>
    <x v="2712"/>
    <d v="2017-07-21T00:00:00"/>
    <n v="162"/>
    <b v="1"/>
    <s v="Approved"/>
    <s v="Solex"/>
    <s v="Road"/>
    <s v="medium"/>
    <s v="medium"/>
    <n v="416.98"/>
    <n v="312.74"/>
    <d v="1997-05-10T00:00:00"/>
    <n v="104.24000000000001"/>
    <s v="M"/>
    <n v="86"/>
    <d v="1959-03-27T00:00:00"/>
    <n v="61.314633035261288"/>
    <s v="Graphic Designer"/>
    <s v="IT"/>
    <s v="High Net Worth"/>
    <s v="N"/>
    <s v="No"/>
    <n v="7"/>
    <m/>
  </r>
  <r>
    <n v="10419"/>
    <n v="2"/>
    <x v="1684"/>
    <d v="2017-07-21T00:00:00"/>
    <n v="162"/>
    <b v="0"/>
    <s v="Approved"/>
    <s v="Solex"/>
    <s v="Standard"/>
    <s v="medium"/>
    <s v="medium"/>
    <n v="71.489999999999995"/>
    <n v="53.62"/>
    <d v="2005-08-09T00:00:00"/>
    <n v="17.869999999999997"/>
    <s v="F"/>
    <n v="62"/>
    <d v="1977-11-14T00:00:00"/>
    <n v="42.665317966768136"/>
    <s v="Librarian"/>
    <s v="Entertainment"/>
    <s v="Affluent Customer"/>
    <s v="N"/>
    <s v="Yes"/>
    <n v="5"/>
    <m/>
  </r>
  <r>
    <n v="10544"/>
    <n v="74"/>
    <x v="1139"/>
    <d v="2017-07-21T00:00:00"/>
    <n v="162"/>
    <b v="0"/>
    <s v="Approved"/>
    <s v="WeareA2B"/>
    <s v="Standard"/>
    <s v="medium"/>
    <s v="medium"/>
    <n v="1228.07"/>
    <n v="400.91"/>
    <d v="2000-05-22T00:00:00"/>
    <n v="827.15999999999985"/>
    <s v="M"/>
    <n v="63"/>
    <d v="1996-05-21T00:00:00"/>
    <n v="24.136550843480464"/>
    <s v="Automation Specialist II"/>
    <s v="Financial Services"/>
    <s v="Affluent Customer"/>
    <s v="N"/>
    <s v="No"/>
    <n v="4"/>
    <m/>
  </r>
  <r>
    <n v="10673"/>
    <n v="30"/>
    <x v="1342"/>
    <d v="2017-07-21T00:00:00"/>
    <n v="162"/>
    <b v="0"/>
    <s v="Approved"/>
    <s v="Solex"/>
    <s v="Standard"/>
    <s v="high"/>
    <s v="medium"/>
    <n v="748.17"/>
    <n v="448.9"/>
    <d v="1999-07-20T00:00:00"/>
    <n v="299.27"/>
    <s v="M"/>
    <n v="32"/>
    <d v="1973-07-11T00:00:00"/>
    <n v="47.013263172247591"/>
    <s v="Research Nurse"/>
    <s v="Health"/>
    <s v="Mass Customer"/>
    <s v="N"/>
    <s v="Yes"/>
    <n v="10"/>
    <m/>
  </r>
  <r>
    <n v="11586"/>
    <n v="10"/>
    <x v="1855"/>
    <d v="2017-07-21T00:00:00"/>
    <n v="162"/>
    <b v="1"/>
    <s v="Approved"/>
    <s v="WeareA2B"/>
    <s v="Touring"/>
    <s v="medium"/>
    <s v="medium"/>
    <n v="1466.68"/>
    <n v="363.25"/>
    <d v="2007-08-04T00:00:00"/>
    <n v="1103.43"/>
    <s v="M"/>
    <n v="42"/>
    <d v="1997-03-11T00:00:00"/>
    <n v="23.33107139142567"/>
    <s v="Associate Professor"/>
    <s v="Financial Services"/>
    <s v="Mass Customer"/>
    <s v="N"/>
    <s v="Yes"/>
    <n v="4"/>
    <m/>
  </r>
  <r>
    <n v="11826"/>
    <n v="1"/>
    <x v="2507"/>
    <d v="2017-07-21T00:00:00"/>
    <n v="162"/>
    <b v="1"/>
    <s v="Approved"/>
    <s v="Giant Bicycles"/>
    <s v="Standard"/>
    <s v="medium"/>
    <s v="medium"/>
    <n v="1403.5"/>
    <n v="954.82"/>
    <d v="2012-12-02T00:00:00"/>
    <n v="448.67999999999995"/>
    <s v="M"/>
    <n v="31"/>
    <d v="1982-11-01T00:00:00"/>
    <n v="37.6981946790969"/>
    <s v="Environmental Specialist"/>
    <s v="Manufacturing"/>
    <s v="Mass Customer"/>
    <s v="N"/>
    <s v="Yes"/>
    <n v="9"/>
    <m/>
  </r>
  <r>
    <n v="11976"/>
    <n v="79"/>
    <x v="3255"/>
    <d v="2017-07-21T00:00:00"/>
    <n v="162"/>
    <b v="0"/>
    <s v="Approved"/>
    <s v="Norco Bicycles"/>
    <s v="Standard"/>
    <s v="medium"/>
    <s v="medium"/>
    <n v="1555.58"/>
    <n v="818.01"/>
    <d v="2013-09-16T00:00:00"/>
    <n v="737.56999999999994"/>
    <s v="F"/>
    <n v="6"/>
    <d v="1969-11-28T00:00:00"/>
    <n v="50.632441254439371"/>
    <s v="Paralegal"/>
    <s v="Financial Services"/>
    <s v="Mass Customer"/>
    <s v="N"/>
    <s v="Yes"/>
    <n v="12"/>
    <m/>
  </r>
  <r>
    <n v="11988"/>
    <n v="38"/>
    <x v="1270"/>
    <d v="2017-07-21T00:00:00"/>
    <n v="162"/>
    <b v="1"/>
    <s v="Approved"/>
    <s v="Trek Bicycles"/>
    <s v="Standard"/>
    <s v="medium"/>
    <s v="large"/>
    <n v="2091.4699999999998"/>
    <n v="388.92"/>
    <d v="1991-11-07T00:00:00"/>
    <n v="1702.5499999999997"/>
    <s v="M"/>
    <n v="3"/>
    <d v="1970-05-05T00:00:00"/>
    <n v="50.1995645421106"/>
    <s v="Cost Accountant"/>
    <s v="Financial Services"/>
    <s v="High Net Worth"/>
    <s v="N"/>
    <s v="Yes"/>
    <n v="17"/>
    <m/>
  </r>
  <r>
    <n v="12512"/>
    <n v="57"/>
    <x v="115"/>
    <d v="2017-07-21T00:00:00"/>
    <n v="162"/>
    <b v="1"/>
    <s v="Approved"/>
    <s v="WeareA2B"/>
    <s v="Touring"/>
    <s v="medium"/>
    <s v="large"/>
    <n v="1890.39"/>
    <n v="260.14"/>
    <d v="1991-01-21T00:00:00"/>
    <n v="1630.25"/>
    <s v="M"/>
    <n v="99"/>
    <d v="1955-12-31T00:00:00"/>
    <n v="64.552989199644855"/>
    <s v="Safety Technician III"/>
    <s v="Retail"/>
    <s v="Mass Customer"/>
    <s v="N"/>
    <s v="No"/>
    <n v="20"/>
    <m/>
  </r>
  <r>
    <n v="12908"/>
    <n v="12"/>
    <x v="1531"/>
    <d v="2017-07-21T00:00:00"/>
    <n v="162"/>
    <b v="0"/>
    <s v="Approved"/>
    <s v="WeareA2B"/>
    <s v="Standard"/>
    <s v="medium"/>
    <s v="medium"/>
    <n v="1231.1500000000001"/>
    <n v="161.6"/>
    <d v="1994-09-09T00:00:00"/>
    <n v="1069.5500000000002"/>
    <s v="F"/>
    <n v="16"/>
    <d v="1971-11-27T00:00:00"/>
    <n v="48.635180980466764"/>
    <s v="Geological Engineer"/>
    <s v="Manufacturing"/>
    <s v="Affluent Customer"/>
    <s v="N"/>
    <s v="Yes"/>
    <n v="19"/>
    <m/>
  </r>
  <r>
    <n v="13073"/>
    <n v="9"/>
    <x v="3256"/>
    <d v="2017-07-21T00:00:00"/>
    <n v="162"/>
    <b v="0"/>
    <s v="Approved"/>
    <s v="OHM Cycles"/>
    <s v="Road"/>
    <s v="medium"/>
    <s v="medium"/>
    <n v="742.54"/>
    <n v="667.4"/>
    <d v="1991-11-07T00:00:00"/>
    <n v="75.139999999999986"/>
    <s v="M"/>
    <n v="2"/>
    <d v="1974-09-24T00:00:00"/>
    <n v="45.807783720192795"/>
    <s v="Recruiter"/>
    <s v="Manufacturing"/>
    <s v="Mass Customer"/>
    <s v="N"/>
    <s v="No"/>
    <n v="15"/>
    <m/>
  </r>
  <r>
    <n v="14231"/>
    <n v="9"/>
    <x v="800"/>
    <d v="2017-07-21T00:00:00"/>
    <n v="162"/>
    <b v="0"/>
    <s v="Approved"/>
    <s v="Norco Bicycles"/>
    <s v="Standard"/>
    <s v="medium"/>
    <s v="small"/>
    <n v="1216.1400000000001"/>
    <n v="1082.3599999999999"/>
    <d v="1995-12-19T00:00:00"/>
    <n v="133.7800000000002"/>
    <s v="F"/>
    <n v="33"/>
    <d v="1974-11-27T00:00:00"/>
    <n v="45.632441254439371"/>
    <s v="Assistant Media Planner"/>
    <s v="Entertainment"/>
    <s v="High Net Worth"/>
    <s v="N"/>
    <s v="Yes"/>
    <n v="7"/>
    <m/>
  </r>
  <r>
    <n v="14681"/>
    <n v="19"/>
    <x v="90"/>
    <d v="2017-07-21T00:00:00"/>
    <n v="162"/>
    <b v="0"/>
    <s v="Approved"/>
    <s v="OHM Cycles"/>
    <s v="Road"/>
    <s v="high"/>
    <s v="large"/>
    <n v="12.01"/>
    <n v="7.21"/>
    <d v="2009-03-08T00:00:00"/>
    <n v="4.8"/>
    <s v="M"/>
    <n v="10"/>
    <d v="1992-03-10T00:00:00"/>
    <n v="28.336550843480463"/>
    <s v="Nurse"/>
    <s v="Manufacturing"/>
    <s v="Mass Customer"/>
    <s v="N"/>
    <s v="No"/>
    <n v="7"/>
    <m/>
  </r>
  <r>
    <n v="15047"/>
    <n v="42"/>
    <x v="543"/>
    <d v="2017-07-21T00:00:00"/>
    <n v="162"/>
    <b v="0"/>
    <s v="Approved"/>
    <s v="OHM Cycles"/>
    <s v="Road"/>
    <s v="medium"/>
    <s v="small"/>
    <n v="1810"/>
    <n v="1610.9"/>
    <d v="1993-04-12T00:00:00"/>
    <n v="199.09999999999991"/>
    <s v="F"/>
    <n v="56"/>
    <d v="1976-04-13T00:00:00"/>
    <n v="44.254359062658544"/>
    <s v="Administrative Officer"/>
    <s v="Manufacturing"/>
    <s v="Mass Customer"/>
    <s v="N"/>
    <s v="Yes"/>
    <n v="14"/>
    <m/>
  </r>
  <r>
    <n v="15283"/>
    <n v="23"/>
    <x v="3158"/>
    <d v="2017-07-21T00:00:00"/>
    <n v="162"/>
    <b v="1"/>
    <s v="Approved"/>
    <s v="Norco Bicycles"/>
    <s v="Mountain"/>
    <s v="low"/>
    <s v="small"/>
    <n v="688.63"/>
    <n v="612.88"/>
    <d v="1993-10-02T00:00:00"/>
    <n v="75.75"/>
    <s v="F"/>
    <n v="46"/>
    <d v="1967-07-14T00:00:00"/>
    <n v="53.010523446220191"/>
    <s v="Systems Administrator I"/>
    <s v="Entertainment"/>
    <s v="Mass Customer"/>
    <s v="N"/>
    <s v="No"/>
    <n v="7"/>
    <m/>
  </r>
  <r>
    <n v="15302"/>
    <n v="44"/>
    <x v="680"/>
    <d v="2017-07-21T00:00:00"/>
    <n v="162"/>
    <b v="0"/>
    <s v="Approved"/>
    <s v="WeareA2B"/>
    <s v="Standard"/>
    <s v="medium"/>
    <s v="medium"/>
    <n v="1769.64"/>
    <n v="108.76"/>
    <d v="2003-02-16T00:00:00"/>
    <n v="1660.88"/>
    <s v="M"/>
    <n v="81"/>
    <d v="1992-01-22T00:00:00"/>
    <n v="28.468057692795533"/>
    <s v="Senior Financial Analyst"/>
    <s v="Financial Services"/>
    <s v="Mass Customer"/>
    <s v="N"/>
    <s v="Yes"/>
    <n v="8"/>
    <m/>
  </r>
  <r>
    <n v="15718"/>
    <n v="48"/>
    <x v="3257"/>
    <d v="2017-07-21T00:00:00"/>
    <n v="162"/>
    <b v="1"/>
    <s v="Approved"/>
    <s v="WeareA2B"/>
    <s v="Standard"/>
    <s v="medium"/>
    <s v="medium"/>
    <n v="1762.96"/>
    <n v="950.52"/>
    <d v="2014-07-28T00:00:00"/>
    <n v="812.44"/>
    <s v="M"/>
    <n v="63"/>
    <d v="1977-12-04T00:00:00"/>
    <n v="42.610523446220192"/>
    <s v="Executive Secretary"/>
    <s v="Manufacturing"/>
    <s v="Affluent Customer"/>
    <s v="N"/>
    <s v="No"/>
    <n v="14"/>
    <m/>
  </r>
  <r>
    <n v="15822"/>
    <n v="67"/>
    <x v="564"/>
    <d v="2017-07-21T00:00:00"/>
    <n v="162"/>
    <b v="1"/>
    <s v="Approved"/>
    <s v="Norco Bicycles"/>
    <s v="Road"/>
    <s v="medium"/>
    <s v="medium"/>
    <n v="544.04999999999995"/>
    <n v="376.84"/>
    <d v="2005-10-22T00:00:00"/>
    <n v="167.20999999999998"/>
    <s v="M"/>
    <n v="64"/>
    <d v="1974-06-19T00:00:00"/>
    <n v="46.073537144850327"/>
    <s v="Junior Executive"/>
    <s v="Health"/>
    <s v="Mass Customer"/>
    <s v="N"/>
    <s v="No"/>
    <n v="14"/>
    <m/>
  </r>
  <r>
    <n v="16283"/>
    <n v="84"/>
    <x v="2254"/>
    <d v="2017-07-21T00:00:00"/>
    <n v="162"/>
    <b v="1"/>
    <s v="Approved"/>
    <s v="Trek Bicycles"/>
    <s v="Road"/>
    <s v="medium"/>
    <s v="medium"/>
    <n v="290.62"/>
    <n v="215.14"/>
    <d v="2005-05-10T00:00:00"/>
    <n v="75.480000000000018"/>
    <s v="F"/>
    <n v="92"/>
    <d v="1993-07-28T00:00:00"/>
    <n v="26.952989199644847"/>
    <s v="Tax Accountant"/>
    <s v="Telecommunications"/>
    <s v="Mass Customer"/>
    <s v="N"/>
    <s v="Yes"/>
    <n v="4"/>
    <m/>
  </r>
  <r>
    <n v="16479"/>
    <n v="27"/>
    <x v="2803"/>
    <d v="2017-07-21T00:00:00"/>
    <n v="162"/>
    <b v="1"/>
    <s v="Approved"/>
    <s v="Trek Bicycles"/>
    <s v="Standard"/>
    <s v="low"/>
    <s v="medium"/>
    <n v="1057.51"/>
    <n v="154.4"/>
    <d v="1994-07-12T00:00:00"/>
    <n v="903.11"/>
    <s v="M"/>
    <n v="51"/>
    <d v="1960-04-11T00:00:00"/>
    <n v="60.27079741882293"/>
    <n v="0"/>
    <s v="Financial Services"/>
    <s v="High Net Worth"/>
    <s v="N"/>
    <s v="No"/>
    <n v="20"/>
    <m/>
  </r>
  <r>
    <n v="16518"/>
    <n v="68"/>
    <x v="712"/>
    <d v="2017-07-21T00:00:00"/>
    <n v="162"/>
    <b v="1"/>
    <s v="Approved"/>
    <s v="OHM Cycles"/>
    <s v="Standard"/>
    <s v="medium"/>
    <s v="medium"/>
    <n v="1636.9"/>
    <n v="44.71"/>
    <d v="2010-08-20T00:00:00"/>
    <n v="1592.19"/>
    <s v="F"/>
    <n v="5"/>
    <d v="1955-09-23T00:00:00"/>
    <n v="64.824222076357174"/>
    <s v="Software Test Engineer III"/>
    <s v="n/a"/>
    <s v="Affluent Customer"/>
    <s v="N"/>
    <s v="No"/>
    <n v="11"/>
    <m/>
  </r>
  <r>
    <n v="16775"/>
    <n v="49"/>
    <x v="1534"/>
    <d v="2017-07-21T00:00:00"/>
    <n v="162"/>
    <b v="1"/>
    <s v="Approved"/>
    <s v="Trek Bicycles"/>
    <s v="Road"/>
    <s v="medium"/>
    <s v="medium"/>
    <n v="533.51"/>
    <n v="400.13"/>
    <d v="1997-02-09T00:00:00"/>
    <n v="133.38"/>
    <s v="M"/>
    <n v="60"/>
    <d v="1958-12-18T00:00:00"/>
    <n v="61.585865911973613"/>
    <s v="Graphic Designer"/>
    <s v="Retail"/>
    <s v="Mass Customer"/>
    <s v="N"/>
    <s v="Yes"/>
    <n v="5"/>
    <m/>
  </r>
  <r>
    <n v="17238"/>
    <n v="22"/>
    <x v="2920"/>
    <d v="2017-07-21T00:00:00"/>
    <n v="162"/>
    <b v="0"/>
    <s v="Approved"/>
    <s v="WeareA2B"/>
    <s v="Standard"/>
    <s v="medium"/>
    <s v="medium"/>
    <n v="60.34"/>
    <n v="45.26"/>
    <d v="2016-02-04T00:00:00"/>
    <n v="15.080000000000005"/>
    <s v="F"/>
    <n v="72"/>
    <d v="1963-05-02T00:00:00"/>
    <n v="57.213263172247586"/>
    <s v="Web Developer I"/>
    <s v="Retail"/>
    <s v="Mass Customer"/>
    <s v="N"/>
    <s v="Yes"/>
    <n v="4"/>
    <m/>
  </r>
  <r>
    <n v="17536"/>
    <n v="9"/>
    <x v="2708"/>
    <d v="2017-07-21T00:00:00"/>
    <n v="162"/>
    <b v="0"/>
    <s v="Approved"/>
    <s v="OHM Cycles"/>
    <s v="Road"/>
    <s v="medium"/>
    <s v="medium"/>
    <n v="742.54"/>
    <n v="667.4"/>
    <d v="1991-11-07T00:00:00"/>
    <n v="75.139999999999986"/>
    <s v="F"/>
    <n v="18"/>
    <d v="1985-02-05T00:00:00"/>
    <n v="35.432441254439368"/>
    <n v="0"/>
    <s v="n/a"/>
    <s v="Affluent Customer"/>
    <s v="N"/>
    <s v="No"/>
    <n v="15"/>
    <m/>
  </r>
  <r>
    <n v="17874"/>
    <n v="30"/>
    <x v="2054"/>
    <d v="2017-07-21T00:00:00"/>
    <n v="162"/>
    <b v="1"/>
    <s v="Approved"/>
    <s v="OHM Cycles"/>
    <s v="Standard"/>
    <s v="medium"/>
    <s v="medium"/>
    <n v="1227.3399999999999"/>
    <n v="770.89"/>
    <d v="1994-08-10T00:00:00"/>
    <n v="456.44999999999993"/>
    <s v="M"/>
    <n v="17"/>
    <d v="1978-01-30T00:00:00"/>
    <n v="42.454359062658547"/>
    <n v="0"/>
    <s v="Retail"/>
    <s v="High Net Worth"/>
    <s v="N"/>
    <s v="No"/>
    <n v="18"/>
    <m/>
  </r>
  <r>
    <n v="18419"/>
    <n v="78"/>
    <x v="1212"/>
    <d v="2017-07-21T00:00:00"/>
    <n v="162"/>
    <b v="1"/>
    <s v="Approved"/>
    <s v="Giant Bicycles"/>
    <s v="Standard"/>
    <s v="medium"/>
    <s v="large"/>
    <n v="1765.3"/>
    <n v="709.48"/>
    <d v="2004-07-25T00:00:00"/>
    <n v="1055.82"/>
    <s v="M"/>
    <n v="45"/>
    <d v="1992-06-24T00:00:00"/>
    <n v="28.046139884576355"/>
    <s v="Recruiter"/>
    <s v="Property"/>
    <s v="Mass Customer"/>
    <s v="N"/>
    <s v="No"/>
    <n v="6"/>
    <m/>
  </r>
  <r>
    <n v="18764"/>
    <n v="78"/>
    <x v="65"/>
    <d v="2017-07-21T00:00:00"/>
    <n v="162"/>
    <b v="1"/>
    <s v="Approved"/>
    <s v="Giant Bicycles"/>
    <s v="Standard"/>
    <s v="medium"/>
    <s v="large"/>
    <n v="1765.3"/>
    <n v="709.48"/>
    <d v="2013-09-16T00:00:00"/>
    <n v="1055.82"/>
    <s v="M"/>
    <n v="35"/>
    <d v="1993-09-27T00:00:00"/>
    <n v="26.785865911973616"/>
    <s v="Research Nurse"/>
    <s v="Health"/>
    <s v="Mass Customer"/>
    <s v="N"/>
    <s v="Yes"/>
    <n v="8"/>
    <m/>
  </r>
  <r>
    <n v="18919"/>
    <n v="73"/>
    <x v="175"/>
    <d v="2017-07-21T00:00:00"/>
    <n v="162"/>
    <b v="0"/>
    <s v="Approved"/>
    <s v="Solex"/>
    <s v="Standard"/>
    <s v="medium"/>
    <s v="medium"/>
    <n v="1945.43"/>
    <n v="333.18"/>
    <d v="2006-05-22T00:00:00"/>
    <n v="1612.25"/>
    <s v="F"/>
    <n v="85"/>
    <d v="1981-05-05T00:00:00"/>
    <n v="39.191345364028408"/>
    <s v="Occupational Therapist"/>
    <s v="Health"/>
    <s v="Affluent Customer"/>
    <s v="N"/>
    <s v="Yes"/>
    <n v="15"/>
    <m/>
  </r>
  <r>
    <n v="19148"/>
    <n v="100"/>
    <x v="990"/>
    <d v="2017-07-21T00:00:00"/>
    <n v="162"/>
    <b v="0"/>
    <s v="Approved"/>
    <s v="Trek Bicycles"/>
    <s v="Standard"/>
    <s v="medium"/>
    <s v="small"/>
    <n v="1386.84"/>
    <n v="1234.29"/>
    <d v="2003-08-05T00:00:00"/>
    <n v="152.54999999999995"/>
    <s v="M"/>
    <n v="65"/>
    <d v="1957-10-16T00:00:00"/>
    <n v="62.758468651699644"/>
    <n v="0"/>
    <s v="Retail"/>
    <s v="High Net Worth"/>
    <s v="N"/>
    <s v="No"/>
    <n v="18"/>
    <m/>
  </r>
  <r>
    <n v="19407"/>
    <n v="27"/>
    <x v="1277"/>
    <d v="2017-07-21T00:00:00"/>
    <n v="162"/>
    <b v="1"/>
    <s v="Approved"/>
    <s v="Trek Bicycles"/>
    <s v="Standard"/>
    <s v="medium"/>
    <s v="medium"/>
    <n v="499.53"/>
    <n v="388.72"/>
    <d v="1999-06-23T00:00:00"/>
    <n v="110.80999999999995"/>
    <s v="M"/>
    <n v="97"/>
    <d v="1996-08-10T00:00:00"/>
    <n v="23.914633035261286"/>
    <s v="Community Outreach Specialist"/>
    <s v="Property"/>
    <s v="Affluent Customer"/>
    <s v="N"/>
    <s v="No"/>
    <n v="5"/>
    <m/>
  </r>
  <r>
    <n v="19594"/>
    <n v="13"/>
    <x v="2462"/>
    <d v="2017-07-21T00:00:00"/>
    <n v="162"/>
    <b v="0"/>
    <s v="Approved"/>
    <s v="Solex"/>
    <s v="Standard"/>
    <s v="medium"/>
    <s v="medium"/>
    <n v="1577.53"/>
    <n v="826.51"/>
    <d v="2011-03-16T00:00:00"/>
    <n v="751.02"/>
    <s v="M"/>
    <n v="67"/>
    <d v="1955-02-18T00:00:00"/>
    <n v="65.418742624302382"/>
    <s v="Geological Engineer"/>
    <s v="Manufacturing"/>
    <s v="High Net Worth"/>
    <s v="N"/>
    <s v="No"/>
    <n v="18"/>
    <m/>
  </r>
  <r>
    <n v="19690"/>
    <n v="0"/>
    <x v="1702"/>
    <d v="2017-07-21T00:00:00"/>
    <n v="162"/>
    <b v="1"/>
    <s v="Approved"/>
    <s v="OHM Cycles"/>
    <s v="Standard"/>
    <s v="medium"/>
    <s v="medium"/>
    <n v="235.63"/>
    <n v="125.07"/>
    <d v="2013-06-09T00:00:00"/>
    <n v="110.56"/>
    <s v="F"/>
    <n v="28"/>
    <d v="1970-06-11T00:00:00"/>
    <n v="50.098194679096906"/>
    <s v="Nurse"/>
    <s v="n/a"/>
    <s v="High Net Worth"/>
    <s v="N"/>
    <s v="Yes"/>
    <n v="13"/>
    <m/>
  </r>
  <r>
    <n v="19767"/>
    <n v="92"/>
    <x v="3258"/>
    <d v="2017-07-21T00:00:00"/>
    <n v="162"/>
    <b v="1"/>
    <s v="Approved"/>
    <s v="WeareA2B"/>
    <s v="Standard"/>
    <s v="medium"/>
    <s v="small"/>
    <n v="1415.01"/>
    <n v="1259.3599999999999"/>
    <d v="2004-01-16T00:00:00"/>
    <n v="155.65000000000009"/>
    <s v="F"/>
    <n v="46"/>
    <d v="1966-02-25T00:00:00"/>
    <n v="54.39134536402841"/>
    <s v="Software Consultant"/>
    <s v="n/a"/>
    <s v="Affluent Customer"/>
    <s v="N"/>
    <s v="Yes"/>
    <n v="10"/>
    <m/>
  </r>
  <r>
    <n v="19803"/>
    <n v="36"/>
    <x v="2423"/>
    <d v="2017-07-21T00:00:00"/>
    <n v="162"/>
    <b v="0"/>
    <s v="Approved"/>
    <s v="Solex"/>
    <s v="Standard"/>
    <s v="low"/>
    <s v="medium"/>
    <n v="945.04"/>
    <n v="507.58"/>
    <d v="1995-12-19T00:00:00"/>
    <n v="437.46"/>
    <s v="F"/>
    <n v="48"/>
    <d v="1964-06-27T00:00:00"/>
    <n v="56.057098788685941"/>
    <s v="Desktop Support Technician"/>
    <s v="Financial Services"/>
    <s v="Mass Customer"/>
    <s v="N"/>
    <s v="No"/>
    <n v="11"/>
    <m/>
  </r>
  <r>
    <n v="612"/>
    <n v="2"/>
    <x v="213"/>
    <d v="2017-07-20T00:00:00"/>
    <n v="163"/>
    <b v="0"/>
    <s v="Approved"/>
    <s v="Solex"/>
    <s v="Standard"/>
    <s v="medium"/>
    <s v="medium"/>
    <n v="71.489999999999995"/>
    <n v="53.62"/>
    <d v="2012-12-02T00:00:00"/>
    <n v="17.869999999999997"/>
    <s v="F"/>
    <n v="24"/>
    <d v="1975-10-22T00:00:00"/>
    <n v="44.731071391425672"/>
    <s v="Computer Systems Analyst IV"/>
    <s v="Manufacturing"/>
    <s v="Mass Customer"/>
    <s v="N"/>
    <s v="No"/>
    <n v="6"/>
    <m/>
  </r>
  <r>
    <n v="1808"/>
    <n v="14"/>
    <x v="1142"/>
    <d v="2017-07-20T00:00:00"/>
    <n v="163"/>
    <b v="0"/>
    <s v="Approved"/>
    <s v="Trek Bicycles"/>
    <s v="Standard"/>
    <s v="medium"/>
    <s v="small"/>
    <n v="1386.84"/>
    <n v="1234.29"/>
    <d v="2003-08-05T00:00:00"/>
    <n v="152.54999999999995"/>
    <s v="F"/>
    <n v="2"/>
    <d v="1962-12-17T00:00:00"/>
    <n v="57.585865911973613"/>
    <s v="Software Consultant"/>
    <s v="Retail"/>
    <s v="Mass Customer"/>
    <s v="N"/>
    <s v="No"/>
    <n v="15"/>
    <m/>
  </r>
  <r>
    <n v="3883"/>
    <n v="28"/>
    <x v="3188"/>
    <d v="2017-07-20T00:00:00"/>
    <n v="163"/>
    <b v="0"/>
    <s v="Approved"/>
    <s v="Norco Bicycles"/>
    <s v="Standard"/>
    <s v="medium"/>
    <s v="small"/>
    <n v="1216.1400000000001"/>
    <n v="1082.3599999999999"/>
    <d v="1991-08-05T00:00:00"/>
    <n v="133.7800000000002"/>
    <s v="F"/>
    <n v="16"/>
    <d v="1979-02-15T00:00:00"/>
    <n v="41.410523446220189"/>
    <n v="0"/>
    <s v="n/a"/>
    <s v="Mass Customer"/>
    <s v="N"/>
    <s v="No"/>
    <n v="11"/>
    <m/>
  </r>
  <r>
    <n v="3948"/>
    <n v="10"/>
    <x v="1396"/>
    <d v="2017-07-20T00:00:00"/>
    <n v="163"/>
    <b v="1"/>
    <s v="Approved"/>
    <s v="WeareA2B"/>
    <s v="Touring"/>
    <s v="medium"/>
    <s v="medium"/>
    <n v="1466.68"/>
    <n v="363.25"/>
    <d v="2014-03-03T00:00:00"/>
    <n v="1103.43"/>
    <s v="M"/>
    <n v="59"/>
    <d v="1999-10-13T00:00:00"/>
    <n v="20.739290569507862"/>
    <n v="0"/>
    <s v="Financial Services"/>
    <s v="Mass Customer"/>
    <s v="N"/>
    <s v="No"/>
    <n v="1"/>
    <m/>
  </r>
  <r>
    <n v="3971"/>
    <n v="69"/>
    <x v="3259"/>
    <d v="2017-07-20T00:00:00"/>
    <n v="163"/>
    <b v="1"/>
    <s v="Approved"/>
    <s v="Giant Bicycles"/>
    <s v="Road"/>
    <s v="medium"/>
    <s v="medium"/>
    <n v="792.9"/>
    <n v="594.67999999999995"/>
    <d v="1992-10-02T00:00:00"/>
    <n v="198.22000000000003"/>
    <s v="M"/>
    <n v="63"/>
    <d v="1964-12-05T00:00:00"/>
    <n v="55.616002898274985"/>
    <s v="Help Desk Technician"/>
    <s v="Financial Services"/>
    <s v="Mass Customer"/>
    <s v="N"/>
    <s v="Yes"/>
    <n v="17"/>
    <m/>
  </r>
  <r>
    <n v="4205"/>
    <n v="7"/>
    <x v="2736"/>
    <d v="2017-07-20T00:00:00"/>
    <n v="163"/>
    <b v="0"/>
    <s v="Approved"/>
    <s v="Trek Bicycles"/>
    <s v="Road"/>
    <s v="low"/>
    <s v="medium"/>
    <n v="980.37"/>
    <n v="234.43"/>
    <d v="2004-09-28T00:00:00"/>
    <n v="745.94"/>
    <s v="F"/>
    <n v="91"/>
    <d v="1973-02-18T00:00:00"/>
    <n v="47.405043994165396"/>
    <s v="Social Worker"/>
    <s v="Health"/>
    <s v="Mass Customer"/>
    <s v="N"/>
    <s v="No"/>
    <n v="7"/>
    <m/>
  </r>
  <r>
    <n v="4697"/>
    <n v="99"/>
    <x v="2439"/>
    <d v="2017-07-20T00:00:00"/>
    <n v="163"/>
    <b v="1"/>
    <s v="Approved"/>
    <s v="OHM Cycles"/>
    <s v="Standard"/>
    <s v="medium"/>
    <s v="medium"/>
    <n v="1227.3399999999999"/>
    <n v="770.89"/>
    <d v="1994-08-10T00:00:00"/>
    <n v="456.44999999999993"/>
    <s v="F"/>
    <n v="64"/>
    <d v="1977-10-09T00:00:00"/>
    <n v="42.763948103754437"/>
    <n v="0"/>
    <s v="Manufacturing"/>
    <s v="Mass Customer"/>
    <s v="N"/>
    <s v="No"/>
    <n v="21"/>
    <m/>
  </r>
  <r>
    <n v="5786"/>
    <n v="76"/>
    <x v="2139"/>
    <d v="2017-07-20T00:00:00"/>
    <n v="163"/>
    <b v="0"/>
    <s v="Approved"/>
    <s v="WeareA2B"/>
    <s v="Standard"/>
    <s v="low"/>
    <s v="medium"/>
    <n v="642.30999999999995"/>
    <n v="513.85"/>
    <d v="2011-01-10T00:00:00"/>
    <n v="128.45999999999992"/>
    <s v="M"/>
    <n v="69"/>
    <d v="1997-07-30T00:00:00"/>
    <n v="22.944770021562658"/>
    <s v="Quality Engineer"/>
    <s v="IT"/>
    <s v="Mass Customer"/>
    <s v="N"/>
    <s v="Yes"/>
    <n v="5"/>
    <m/>
  </r>
  <r>
    <n v="5950"/>
    <n v="20"/>
    <x v="3260"/>
    <d v="2017-07-20T00:00:00"/>
    <n v="163"/>
    <b v="0"/>
    <s v="Approved"/>
    <s v="Trek Bicycles"/>
    <s v="Standard"/>
    <s v="medium"/>
    <s v="small"/>
    <n v="1775.81"/>
    <n v="1580.47"/>
    <d v="2010-05-05T00:00:00"/>
    <n v="195.33999999999992"/>
    <s v="F"/>
    <n v="98"/>
    <d v="1965-04-08T00:00:00"/>
    <n v="55.276276870877723"/>
    <s v="Speech Pathologist"/>
    <s v="IT"/>
    <s v="Affluent Customer"/>
    <s v="N"/>
    <s v="No"/>
    <n v="10"/>
    <m/>
  </r>
  <r>
    <n v="6054"/>
    <n v="64"/>
    <x v="1737"/>
    <d v="2017-07-20T00:00:00"/>
    <n v="163"/>
    <b v="0"/>
    <s v="Approved"/>
    <s v="Trek Bicycles"/>
    <s v="Standard"/>
    <s v="medium"/>
    <s v="large"/>
    <n v="1469.44"/>
    <n v="596.54999999999995"/>
    <d v="2005-10-22T00:00:00"/>
    <n v="872.8900000000001"/>
    <s v="F"/>
    <n v="47"/>
    <d v="1986-07-25T00:00:00"/>
    <n v="33.966687829781833"/>
    <n v="0"/>
    <s v="Financial Services"/>
    <s v="Affluent Customer"/>
    <s v="N"/>
    <s v="Yes"/>
    <n v="22"/>
    <m/>
  </r>
  <r>
    <n v="6223"/>
    <n v="73"/>
    <x v="3142"/>
    <d v="2017-07-20T00:00:00"/>
    <n v="163"/>
    <b v="1"/>
    <s v="Approved"/>
    <s v="Solex"/>
    <s v="Standard"/>
    <s v="medium"/>
    <s v="medium"/>
    <n v="1945.43"/>
    <n v="333.18"/>
    <d v="2000-05-22T00:00:00"/>
    <n v="1612.25"/>
    <s v="F"/>
    <n v="96"/>
    <d v="1978-09-14T00:00:00"/>
    <n v="41.832441254439367"/>
    <s v="Director of Sales"/>
    <s v="Retail"/>
    <s v="Mass Customer"/>
    <s v="N"/>
    <s v="Yes"/>
    <n v="14"/>
    <m/>
  </r>
  <r>
    <n v="7448"/>
    <n v="39"/>
    <x v="2982"/>
    <d v="2017-07-20T00:00:00"/>
    <n v="163"/>
    <b v="1"/>
    <s v="Approved"/>
    <s v="Giant Bicycles"/>
    <s v="Standard"/>
    <s v="medium"/>
    <s v="large"/>
    <n v="1812.75"/>
    <n v="582.48"/>
    <d v="1997-05-10T00:00:00"/>
    <n v="1230.27"/>
    <s v="F"/>
    <n v="30"/>
    <d v="1982-08-08T00:00:00"/>
    <n v="37.931071391425668"/>
    <s v="Senior Cost Accountant"/>
    <s v="Financial Services"/>
    <s v="Mass Customer"/>
    <s v="N"/>
    <s v="Yes"/>
    <n v="11"/>
    <m/>
  </r>
  <r>
    <n v="7641"/>
    <n v="55"/>
    <x v="2241"/>
    <d v="2017-07-20T00:00:00"/>
    <n v="163"/>
    <b v="1"/>
    <s v="Approved"/>
    <s v="Trek Bicycles"/>
    <s v="Road"/>
    <s v="medium"/>
    <s v="large"/>
    <n v="1894.19"/>
    <n v="598.76"/>
    <d v="2003-07-21T00:00:00"/>
    <n v="1295.43"/>
    <s v="M"/>
    <n v="99"/>
    <d v="1984-09-03T00:00:00"/>
    <n v="35.857098788685946"/>
    <s v="Internal Auditor"/>
    <s v="n/a"/>
    <s v="Affluent Customer"/>
    <s v="N"/>
    <s v="No"/>
    <n v="5"/>
    <m/>
  </r>
  <r>
    <n v="7717"/>
    <n v="28"/>
    <x v="1714"/>
    <d v="2017-07-20T00:00:00"/>
    <n v="163"/>
    <b v="1"/>
    <s v="Approved"/>
    <s v="Solex"/>
    <s v="Road"/>
    <s v="medium"/>
    <s v="small"/>
    <n v="1703.52"/>
    <n v="1516.13"/>
    <d v="2007-08-04T00:00:00"/>
    <n v="187.38999999999987"/>
    <s v="F"/>
    <n v="90"/>
    <d v="1967-12-07T00:00:00"/>
    <n v="52.610523446220192"/>
    <s v="Technical Writer"/>
    <s v="n/a"/>
    <s v="High Net Worth"/>
    <s v="N"/>
    <s v="Yes"/>
    <n v="19"/>
    <m/>
  </r>
  <r>
    <n v="9019"/>
    <n v="89"/>
    <x v="460"/>
    <d v="2017-05-15T00:00:00"/>
    <m/>
    <b v="0"/>
    <s v="Cancelled"/>
    <s v="WeareA2B"/>
    <s v="Touring"/>
    <s v="medium"/>
    <s v="large"/>
    <n v="1362.99"/>
    <n v="57.74"/>
    <n v="34079"/>
    <m/>
    <m/>
    <m/>
    <m/>
    <m/>
    <m/>
    <m/>
    <m/>
    <m/>
    <m/>
    <m/>
    <m/>
  </r>
  <r>
    <n v="7765"/>
    <n v="0"/>
    <x v="1718"/>
    <d v="2017-07-20T00:00:00"/>
    <n v="163"/>
    <b v="0"/>
    <s v="Approved"/>
    <s v="OHM Cycles"/>
    <s v="Standard"/>
    <s v="medium"/>
    <s v="medium"/>
    <n v="183.86"/>
    <n v="137.9"/>
    <d v="1998-12-17T00:00:00"/>
    <n v="45.960000000000008"/>
    <s v="M"/>
    <n v="72"/>
    <d v="1967-07-15T00:00:00"/>
    <n v="53.007783720192791"/>
    <n v="0"/>
    <s v="Property"/>
    <s v="High Net Worth"/>
    <s v="N"/>
    <s v="Yes"/>
    <n v="12"/>
    <m/>
  </r>
  <r>
    <n v="7900"/>
    <n v="15"/>
    <x v="2267"/>
    <d v="2017-07-20T00:00:00"/>
    <n v="163"/>
    <b v="0"/>
    <s v="Approved"/>
    <s v="WeareA2B"/>
    <s v="Standard"/>
    <s v="medium"/>
    <s v="medium"/>
    <n v="1292.8399999999999"/>
    <n v="13.44"/>
    <d v="2009-04-12T00:00:00"/>
    <n v="1279.3999999999999"/>
    <s v="M"/>
    <n v="50"/>
    <d v="1972-08-11T00:00:00"/>
    <n v="47.928331665398275"/>
    <n v="0"/>
    <s v="n/a"/>
    <s v="High Net Worth"/>
    <s v="N"/>
    <s v="No"/>
    <n v="17"/>
    <m/>
  </r>
  <r>
    <n v="8004"/>
    <n v="2"/>
    <x v="2"/>
    <d v="2017-07-20T00:00:00"/>
    <n v="163"/>
    <b v="1"/>
    <s v="Approved"/>
    <s v="Giant Bicycles"/>
    <s v="Road"/>
    <s v="low"/>
    <s v="small"/>
    <n v="590.26"/>
    <n v="525.33000000000004"/>
    <d v="2005-10-22T00:00:00"/>
    <n v="64.92999999999995"/>
    <s v="F"/>
    <n v="11"/>
    <d v="1978-09-12T00:00:00"/>
    <n v="41.837920706494167"/>
    <s v="Community Outreach Specialist"/>
    <s v="n/a"/>
    <s v="High Net Worth"/>
    <s v="N"/>
    <s v="Yes"/>
    <n v="17"/>
    <m/>
  </r>
  <r>
    <n v="8348"/>
    <n v="47"/>
    <x v="3261"/>
    <d v="2017-07-20T00:00:00"/>
    <n v="163"/>
    <b v="0"/>
    <s v="Approved"/>
    <s v="Trek Bicycles"/>
    <s v="Road"/>
    <s v="low"/>
    <s v="small"/>
    <n v="1720.7"/>
    <n v="1531.42"/>
    <d v="2006-10-01T00:00:00"/>
    <n v="189.27999999999997"/>
    <s v="F"/>
    <n v="33"/>
    <d v="1977-11-09T00:00:00"/>
    <n v="42.679016596905122"/>
    <s v="VP Quality Control"/>
    <s v="n/a"/>
    <s v="Affluent Customer"/>
    <s v="N"/>
    <s v="No"/>
    <n v="22"/>
    <m/>
  </r>
  <r>
    <n v="8480"/>
    <n v="45"/>
    <x v="348"/>
    <d v="2017-07-20T00:00:00"/>
    <n v="163"/>
    <b v="1"/>
    <s v="Approved"/>
    <s v="Solex"/>
    <s v="Standard"/>
    <s v="medium"/>
    <s v="medium"/>
    <n v="441.49"/>
    <n v="84.99"/>
    <d v="1993-04-12T00:00:00"/>
    <n v="356.5"/>
    <s v="M"/>
    <n v="1"/>
    <d v="1988-04-07T00:00:00"/>
    <n v="32.262578240740737"/>
    <n v="0"/>
    <s v="Financial Services"/>
    <s v="Mass Customer"/>
    <s v="N"/>
    <s v="No"/>
    <n v="15"/>
    <m/>
  </r>
  <r>
    <n v="8533"/>
    <n v="53"/>
    <x v="1431"/>
    <d v="2017-07-20T00:00:00"/>
    <n v="163"/>
    <b v="1"/>
    <s v="Approved"/>
    <s v="Giant Bicycles"/>
    <s v="Standard"/>
    <s v="high"/>
    <s v="medium"/>
    <n v="1274.93"/>
    <n v="764.96"/>
    <d v="2007-08-04T00:00:00"/>
    <n v="509.97"/>
    <s v="M"/>
    <n v="15"/>
    <d v="1964-01-14T00:00:00"/>
    <n v="56.509153583206491"/>
    <s v="Biostatistician IV"/>
    <s v="Health"/>
    <s v="High Net Worth"/>
    <s v="N"/>
    <s v="No"/>
    <n v="18"/>
    <m/>
  </r>
  <r>
    <n v="8568"/>
    <n v="2"/>
    <x v="1488"/>
    <d v="2017-07-20T00:00:00"/>
    <n v="163"/>
    <b v="0"/>
    <s v="Approved"/>
    <s v="Solex"/>
    <s v="Standard"/>
    <s v="medium"/>
    <s v="medium"/>
    <n v="71.489999999999995"/>
    <n v="53.62"/>
    <d v="2012-12-02T00:00:00"/>
    <n v="17.869999999999997"/>
    <s v="F"/>
    <n v="79"/>
    <d v="1987-02-06T00:00:00"/>
    <n v="33.429701528411975"/>
    <s v="Professor"/>
    <s v="Argiculture"/>
    <s v="Mass Customer"/>
    <s v="N"/>
    <s v="Yes"/>
    <n v="21"/>
    <m/>
  </r>
  <r>
    <n v="9665"/>
    <n v="32"/>
    <x v="3262"/>
    <d v="2017-07-20T00:00:00"/>
    <n v="163"/>
    <b v="0"/>
    <s v="Approved"/>
    <s v="Giant Bicycles"/>
    <s v="Standard"/>
    <s v="medium"/>
    <s v="medium"/>
    <n v="642.70000000000005"/>
    <n v="211.37"/>
    <d v="1997-05-10T00:00:00"/>
    <n v="431.33000000000004"/>
    <s v="M"/>
    <n v="24"/>
    <d v="1973-05-19T00:00:00"/>
    <n v="47.158468651699643"/>
    <s v="Media Manager I"/>
    <s v="Health"/>
    <s v="Mass Customer"/>
    <s v="N"/>
    <s v="No"/>
    <n v="7"/>
    <m/>
  </r>
  <r>
    <n v="9984"/>
    <n v="27"/>
    <x v="3195"/>
    <d v="2017-07-20T00:00:00"/>
    <n v="163"/>
    <b v="1"/>
    <s v="Approved"/>
    <s v="Trek Bicycles"/>
    <s v="Standard"/>
    <s v="medium"/>
    <s v="medium"/>
    <n v="499.53"/>
    <n v="388.72"/>
    <d v="1999-06-23T00:00:00"/>
    <n v="110.80999999999995"/>
    <s v="U"/>
    <n v="21"/>
    <d v="1899-12-30T00:00:00"/>
    <n v="0"/>
    <s v="Staff Scientist"/>
    <s v="IT"/>
    <s v="Affluent Customer"/>
    <s v="N"/>
    <s v="No"/>
    <n v="0"/>
    <m/>
  </r>
  <r>
    <n v="10426"/>
    <n v="21"/>
    <x v="917"/>
    <d v="2017-07-20T00:00:00"/>
    <n v="163"/>
    <b v="1"/>
    <s v="Approved"/>
    <s v="Solex"/>
    <s v="Standard"/>
    <s v="medium"/>
    <s v="large"/>
    <n v="1071.23"/>
    <n v="380.74"/>
    <d v="1996-04-05T00:00:00"/>
    <n v="690.49"/>
    <s v="M"/>
    <n v="78"/>
    <d v="1974-04-23T00:00:00"/>
    <n v="46.229701528411972"/>
    <s v="Editor"/>
    <s v="Financial Services"/>
    <s v="Mass Customer"/>
    <s v="N"/>
    <s v="No"/>
    <n v="8"/>
    <m/>
  </r>
  <r>
    <n v="10719"/>
    <n v="16"/>
    <x v="536"/>
    <d v="2017-07-20T00:00:00"/>
    <n v="163"/>
    <b v="0"/>
    <s v="Approved"/>
    <s v="Norco Bicycles"/>
    <s v="Standard"/>
    <s v="high"/>
    <s v="small"/>
    <n v="1661.92"/>
    <n v="1479.11"/>
    <d v="1993-07-15T00:00:00"/>
    <n v="182.81000000000017"/>
    <s v="M"/>
    <n v="46"/>
    <d v="1997-07-19T00:00:00"/>
    <n v="22.974907007864026"/>
    <n v="0"/>
    <s v="Retail"/>
    <s v="Mass Customer"/>
    <s v="N"/>
    <s v="Yes"/>
    <n v="1"/>
    <m/>
  </r>
  <r>
    <n v="10784"/>
    <n v="59"/>
    <x v="2321"/>
    <d v="2017-07-20T00:00:00"/>
    <n v="163"/>
    <b v="1"/>
    <s v="Approved"/>
    <s v="Solex"/>
    <s v="Standard"/>
    <s v="medium"/>
    <s v="large"/>
    <n v="1061.56"/>
    <n v="733.58"/>
    <d v="1993-07-20T00:00:00"/>
    <n v="327.9799999999999"/>
    <s v="F"/>
    <n v="52"/>
    <d v="1968-07-28T00:00:00"/>
    <n v="51.969427555809233"/>
    <n v="0"/>
    <s v="Financial Services"/>
    <s v="Affluent Customer"/>
    <s v="N"/>
    <s v="No"/>
    <n v="18"/>
    <m/>
  </r>
  <r>
    <n v="11323"/>
    <n v="86"/>
    <x v="547"/>
    <d v="2017-07-20T00:00:00"/>
    <n v="163"/>
    <b v="1"/>
    <s v="Approved"/>
    <s v="Norco Bicycles"/>
    <s v="Road"/>
    <s v="high"/>
    <s v="large"/>
    <n v="774.53"/>
    <n v="464.72"/>
    <d v="2003-03-18T00:00:00"/>
    <n v="309.80999999999995"/>
    <s v="U"/>
    <n v="18"/>
    <d v="1899-12-30T00:00:00"/>
    <n v="0"/>
    <s v="Biostatistician I"/>
    <s v="IT"/>
    <s v="High Net Worth"/>
    <s v="N"/>
    <s v="No"/>
    <n v="0"/>
    <m/>
  </r>
  <r>
    <n v="11736"/>
    <n v="26"/>
    <x v="1112"/>
    <d v="2017-07-20T00:00:00"/>
    <n v="163"/>
    <b v="1"/>
    <s v="Approved"/>
    <s v="WeareA2B"/>
    <s v="Standard"/>
    <s v="medium"/>
    <s v="medium"/>
    <n v="1992.93"/>
    <n v="762.63"/>
    <d v="2016-11-22T00:00:00"/>
    <n v="1230.3000000000002"/>
    <s v="F"/>
    <n v="52"/>
    <d v="1974-02-17T00:00:00"/>
    <n v="46.407783720192796"/>
    <s v="Assistant Professor"/>
    <s v="Health"/>
    <s v="Affluent Customer"/>
    <s v="N"/>
    <s v="Yes"/>
    <n v="17"/>
    <m/>
  </r>
  <r>
    <n v="11766"/>
    <n v="36"/>
    <x v="2122"/>
    <d v="2017-07-20T00:00:00"/>
    <n v="163"/>
    <b v="0"/>
    <s v="Approved"/>
    <s v="Solex"/>
    <s v="Standard"/>
    <s v="low"/>
    <s v="medium"/>
    <n v="1289.8499999999999"/>
    <n v="74.510000000000005"/>
    <d v="2007-12-11T00:00:00"/>
    <n v="1215.3399999999999"/>
    <s v="F"/>
    <n v="76"/>
    <d v="1982-08-21T00:00:00"/>
    <n v="37.895454953069503"/>
    <s v="Software Engineer III"/>
    <s v="n/a"/>
    <s v="High Net Worth"/>
    <s v="N"/>
    <s v="No"/>
    <n v="12"/>
    <m/>
  </r>
  <r>
    <n v="11844"/>
    <n v="38"/>
    <x v="3030"/>
    <d v="2017-07-20T00:00:00"/>
    <n v="163"/>
    <b v="1"/>
    <s v="Approved"/>
    <s v="Solex"/>
    <s v="Standard"/>
    <s v="medium"/>
    <s v="medium"/>
    <n v="1577.53"/>
    <n v="826.51"/>
    <d v="2008-03-19T00:00:00"/>
    <n v="751.02"/>
    <s v="M"/>
    <n v="12"/>
    <d v="1964-03-12T00:00:00"/>
    <n v="56.350249473617453"/>
    <n v="0"/>
    <s v="n/a"/>
    <s v="Affluent Customer"/>
    <s v="N"/>
    <s v="Yes"/>
    <n v="8"/>
    <m/>
  </r>
  <r>
    <n v="12452"/>
    <n v="45"/>
    <x v="3015"/>
    <d v="2017-07-20T00:00:00"/>
    <n v="163"/>
    <b v="1"/>
    <s v="Approved"/>
    <s v="Solex"/>
    <s v="Standard"/>
    <s v="medium"/>
    <s v="medium"/>
    <n v="441.49"/>
    <n v="84.99"/>
    <d v="1993-04-12T00:00:00"/>
    <n v="356.5"/>
    <s v="F"/>
    <n v="48"/>
    <d v="1960-04-19T00:00:00"/>
    <n v="60.248879610603751"/>
    <s v="Electrical Engineer"/>
    <s v="Manufacturing"/>
    <s v="Mass Customer"/>
    <s v="N"/>
    <s v="No"/>
    <n v="10"/>
    <m/>
  </r>
  <r>
    <n v="13378"/>
    <n v="9"/>
    <x v="1370"/>
    <d v="2017-07-20T00:00:00"/>
    <n v="163"/>
    <b v="0"/>
    <s v="Approved"/>
    <s v="OHM Cycles"/>
    <s v="Road"/>
    <s v="medium"/>
    <s v="medium"/>
    <n v="742.54"/>
    <n v="667.4"/>
    <d v="2003-08-05T00:00:00"/>
    <n v="75.139999999999986"/>
    <s v="F"/>
    <n v="58"/>
    <d v="1971-08-24T00:00:00"/>
    <n v="48.895454953069503"/>
    <n v="0"/>
    <s v="Health"/>
    <s v="Affluent Customer"/>
    <s v="N"/>
    <s v="Yes"/>
    <n v="18"/>
    <m/>
  </r>
  <r>
    <n v="14318"/>
    <n v="78"/>
    <x v="2495"/>
    <d v="2017-07-20T00:00:00"/>
    <n v="163"/>
    <b v="1"/>
    <s v="Approved"/>
    <s v="Giant Bicycles"/>
    <s v="Standard"/>
    <s v="medium"/>
    <s v="large"/>
    <n v="1765.3"/>
    <n v="709.48"/>
    <d v="2003-01-05T00:00:00"/>
    <n v="1055.82"/>
    <s v="M"/>
    <n v="73"/>
    <d v="1977-04-02T00:00:00"/>
    <n v="43.284496048959916"/>
    <s v="Recruiting Manager"/>
    <s v="n/a"/>
    <s v="Mass Customer"/>
    <s v="N"/>
    <s v="No"/>
    <n v="14"/>
    <m/>
  </r>
  <r>
    <n v="14559"/>
    <n v="66"/>
    <x v="2383"/>
    <d v="2017-07-20T00:00:00"/>
    <n v="163"/>
    <b v="0"/>
    <s v="Approved"/>
    <s v="Giant Bicycles"/>
    <s v="Road"/>
    <s v="low"/>
    <s v="small"/>
    <n v="590.26"/>
    <n v="525.33000000000004"/>
    <d v="2010-11-05T00:00:00"/>
    <n v="64.92999999999995"/>
    <s v="F"/>
    <n v="1"/>
    <d v="1987-03-28T00:00:00"/>
    <n v="33.292715227042109"/>
    <n v="0"/>
    <s v="Health"/>
    <s v="Mass Customer"/>
    <s v="N"/>
    <s v="No"/>
    <n v="8"/>
    <m/>
  </r>
  <r>
    <n v="14886"/>
    <n v="1"/>
    <x v="1194"/>
    <d v="2017-07-20T00:00:00"/>
    <n v="163"/>
    <b v="0"/>
    <s v="Approved"/>
    <s v="Giant Bicycles"/>
    <s v="Standard"/>
    <s v="medium"/>
    <s v="medium"/>
    <n v="1403.5"/>
    <n v="954.82"/>
    <d v="2012-12-02T00:00:00"/>
    <n v="448.67999999999995"/>
    <s v="F"/>
    <n v="47"/>
    <d v="1992-04-12T00:00:00"/>
    <n v="28.246139884576355"/>
    <s v="Financial Advisor"/>
    <s v="Financial Services"/>
    <s v="Mass Customer"/>
    <s v="N"/>
    <s v="Yes"/>
    <n v="8"/>
    <m/>
  </r>
  <r>
    <n v="14890"/>
    <n v="0"/>
    <x v="890"/>
    <d v="2017-07-20T00:00:00"/>
    <n v="163"/>
    <b v="1"/>
    <s v="Approved"/>
    <s v="Trek Bicycles"/>
    <s v="Road"/>
    <s v="medium"/>
    <s v="medium"/>
    <n v="533.51"/>
    <n v="400.13"/>
    <d v="1997-02-09T00:00:00"/>
    <n v="133.38"/>
    <s v="M"/>
    <n v="78"/>
    <d v="1979-12-07T00:00:00"/>
    <n v="40.602304268137999"/>
    <n v="0"/>
    <s v="Health"/>
    <s v="High Net Worth"/>
    <s v="N"/>
    <s v="Yes"/>
    <n v="6"/>
    <m/>
  </r>
  <r>
    <n v="14997"/>
    <n v="13"/>
    <x v="2488"/>
    <d v="2017-07-20T00:00:00"/>
    <n v="163"/>
    <b v="1"/>
    <s v="Approved"/>
    <s v="Solex"/>
    <s v="Standard"/>
    <s v="medium"/>
    <s v="medium"/>
    <n v="1163.8900000000001"/>
    <n v="589.27"/>
    <d v="2009-03-08T00:00:00"/>
    <n v="574.62000000000012"/>
    <s v="U"/>
    <n v="3"/>
    <d v="1899-12-30T00:00:00"/>
    <n v="0"/>
    <s v="Recruiter"/>
    <s v="IT"/>
    <s v="Mass Customer"/>
    <s v="N"/>
    <s v="Yes"/>
    <n v="0"/>
    <m/>
  </r>
  <r>
    <n v="15212"/>
    <n v="70"/>
    <x v="231"/>
    <d v="2017-07-20T00:00:00"/>
    <n v="163"/>
    <b v="1"/>
    <s v="Approved"/>
    <s v="Trek Bicycles"/>
    <s v="Standard"/>
    <s v="high"/>
    <s v="medium"/>
    <n v="495.72"/>
    <n v="297.43"/>
    <d v="2015-04-11T00:00:00"/>
    <n v="198.29000000000002"/>
    <s v="F"/>
    <n v="87"/>
    <d v="1991-04-11T00:00:00"/>
    <n v="29.251619336631151"/>
    <s v="Senior Developer"/>
    <s v="Manufacturing"/>
    <s v="Mass Customer"/>
    <s v="N"/>
    <s v="No"/>
    <n v="12"/>
    <m/>
  </r>
  <r>
    <n v="15312"/>
    <n v="70"/>
    <x v="2011"/>
    <d v="2017-07-20T00:00:00"/>
    <n v="163"/>
    <b v="0"/>
    <s v="Approved"/>
    <s v="Trek Bicycles"/>
    <s v="Standard"/>
    <s v="high"/>
    <s v="medium"/>
    <n v="495.72"/>
    <n v="297.43"/>
    <d v="2015-04-11T00:00:00"/>
    <n v="198.29000000000002"/>
    <s v="F"/>
    <n v="75"/>
    <d v="1983-07-11T00:00:00"/>
    <n v="37.007783720192791"/>
    <s v="Systems Administrator III"/>
    <s v="n/a"/>
    <s v="Mass Customer"/>
    <s v="N"/>
    <s v="No"/>
    <n v="16"/>
    <m/>
  </r>
  <r>
    <n v="15386"/>
    <n v="42"/>
    <x v="1171"/>
    <d v="2017-07-20T00:00:00"/>
    <n v="163"/>
    <b v="0"/>
    <s v="Approved"/>
    <s v="OHM Cycles"/>
    <s v="Road"/>
    <s v="medium"/>
    <s v="small"/>
    <n v="1810"/>
    <n v="1610.9"/>
    <d v="2008-03-19T00:00:00"/>
    <n v="199.09999999999991"/>
    <s v="F"/>
    <n v="30"/>
    <d v="1976-08-29T00:00:00"/>
    <n v="43.876276870877724"/>
    <s v="Geological Engineer"/>
    <s v="Manufacturing"/>
    <s v="Mass Customer"/>
    <s v="N"/>
    <s v="No"/>
    <n v="17"/>
    <m/>
  </r>
  <r>
    <n v="16111"/>
    <n v="26"/>
    <x v="390"/>
    <d v="2017-07-20T00:00:00"/>
    <n v="163"/>
    <b v="0"/>
    <s v="Approved"/>
    <s v="WeareA2B"/>
    <s v="Standard"/>
    <s v="medium"/>
    <s v="medium"/>
    <n v="1992.93"/>
    <n v="762.63"/>
    <d v="1993-05-26T00:00:00"/>
    <n v="1230.3000000000002"/>
    <s v="M"/>
    <n v="18"/>
    <d v="1965-09-29T00:00:00"/>
    <n v="54.799564542110602"/>
    <n v="0"/>
    <s v="Argiculture"/>
    <s v="Mass Customer"/>
    <s v="N"/>
    <s v="No"/>
    <n v="16"/>
    <m/>
  </r>
  <r>
    <n v="16869"/>
    <n v="97"/>
    <x v="2967"/>
    <d v="2017-07-20T00:00:00"/>
    <n v="163"/>
    <b v="0"/>
    <s v="Approved"/>
    <s v="OHM Cycles"/>
    <s v="Road"/>
    <s v="medium"/>
    <s v="medium"/>
    <n v="742.54"/>
    <n v="667.4"/>
    <d v="1998-12-17T00:00:00"/>
    <n v="75.139999999999986"/>
    <s v="F"/>
    <n v="70"/>
    <d v="1980-12-14T00:00:00"/>
    <n v="39.58038645991882"/>
    <s v="Recruiting Manager"/>
    <s v="Financial Services"/>
    <s v="High Net Worth"/>
    <s v="N"/>
    <s v="Yes"/>
    <n v="17"/>
    <m/>
  </r>
  <r>
    <n v="17265"/>
    <n v="88"/>
    <x v="113"/>
    <d v="2017-07-20T00:00:00"/>
    <n v="163"/>
    <b v="0"/>
    <s v="Approved"/>
    <s v="Norco Bicycles"/>
    <s v="Standard"/>
    <s v="high"/>
    <s v="small"/>
    <n v="1661.92"/>
    <n v="1479.11"/>
    <d v="1994-09-09T00:00:00"/>
    <n v="182.81000000000017"/>
    <s v="F"/>
    <n v="16"/>
    <d v="1961-07-17T00:00:00"/>
    <n v="59.005043994165398"/>
    <s v="Research Associate"/>
    <s v="Manufacturing"/>
    <s v="High Net Worth"/>
    <s v="N"/>
    <s v="No"/>
    <n v="12"/>
    <m/>
  </r>
  <r>
    <n v="17368"/>
    <n v="29"/>
    <x v="743"/>
    <d v="2017-07-20T00:00:00"/>
    <n v="163"/>
    <b v="1"/>
    <s v="Approved"/>
    <s v="Norco Bicycles"/>
    <s v="Road"/>
    <s v="medium"/>
    <s v="medium"/>
    <n v="543.39"/>
    <n v="407.54"/>
    <d v="2016-11-22T00:00:00"/>
    <n v="135.84999999999997"/>
    <s v="F"/>
    <n v="40"/>
    <d v="1972-12-05T00:00:00"/>
    <n v="47.610523446220192"/>
    <s v="Quality Control Specialist"/>
    <s v="Health"/>
    <s v="Affluent Customer"/>
    <s v="N"/>
    <s v="No"/>
    <n v="8"/>
    <m/>
  </r>
  <r>
    <n v="17569"/>
    <n v="0"/>
    <x v="1506"/>
    <d v="2017-07-20T00:00:00"/>
    <n v="163"/>
    <b v="1"/>
    <s v="Approved"/>
    <s v="Solex"/>
    <s v="Standard"/>
    <s v="medium"/>
    <s v="medium"/>
    <n v="71.489999999999995"/>
    <n v="53.62"/>
    <d v="2014-03-03T00:00:00"/>
    <n v="17.869999999999997"/>
    <s v="M"/>
    <n v="86"/>
    <d v="1976-04-01T00:00:00"/>
    <n v="44.287235774987316"/>
    <s v="Automation Specialist III"/>
    <s v="Manufacturing"/>
    <s v="High Net Worth"/>
    <s v="N"/>
    <s v="Yes"/>
    <n v="17"/>
    <m/>
  </r>
  <r>
    <n v="17735"/>
    <n v="11"/>
    <x v="2583"/>
    <d v="2017-07-20T00:00:00"/>
    <n v="163"/>
    <b v="0"/>
    <s v="Approved"/>
    <s v="Giant Bicycles"/>
    <s v="Standard"/>
    <s v="high"/>
    <s v="medium"/>
    <n v="1274.93"/>
    <n v="764.96"/>
    <d v="2007-08-04T00:00:00"/>
    <n v="509.97"/>
    <s v="F"/>
    <n v="84"/>
    <d v="1979-07-18T00:00:00"/>
    <n v="40.991345364028412"/>
    <s v="VP Accounting"/>
    <s v="Financial Services"/>
    <s v="Mass Customer"/>
    <s v="N"/>
    <s v="Yes"/>
    <n v="11"/>
    <m/>
  </r>
  <r>
    <n v="17936"/>
    <n v="3"/>
    <x v="46"/>
    <d v="2017-07-20T00:00:00"/>
    <n v="163"/>
    <b v="0"/>
    <s v="Approved"/>
    <s v="Trek Bicycles"/>
    <s v="Standard"/>
    <s v="medium"/>
    <s v="large"/>
    <n v="2091.4699999999998"/>
    <n v="388.92"/>
    <d v="1991-01-21T00:00:00"/>
    <n v="1702.5499999999997"/>
    <s v="F"/>
    <n v="30"/>
    <d v="1973-10-23T00:00:00"/>
    <n v="46.728331665398272"/>
    <s v="Analog Circuit Design manager"/>
    <s v="Health"/>
    <s v="Affluent Customer"/>
    <s v="N"/>
    <s v="No"/>
    <n v="11"/>
    <m/>
  </r>
  <r>
    <n v="18240"/>
    <n v="12"/>
    <x v="1236"/>
    <d v="2017-07-20T00:00:00"/>
    <n v="163"/>
    <b v="1"/>
    <s v="Approved"/>
    <s v="Giant Bicycles"/>
    <s v="Standard"/>
    <s v="medium"/>
    <s v="large"/>
    <n v="1765.3"/>
    <n v="709.48"/>
    <d v="2004-12-18T00:00:00"/>
    <n v="1055.82"/>
    <s v="F"/>
    <n v="0"/>
    <d v="1974-11-03T00:00:00"/>
    <n v="45.6981946790969"/>
    <s v="VP Accounting"/>
    <s v="Financial Services"/>
    <s v="High Net Worth"/>
    <s v="N"/>
    <s v="Yes"/>
    <n v="5"/>
    <m/>
  </r>
  <r>
    <n v="18876"/>
    <n v="46"/>
    <x v="1653"/>
    <d v="2017-07-20T00:00:00"/>
    <n v="163"/>
    <b v="0"/>
    <s v="Approved"/>
    <s v="OHM Cycles"/>
    <s v="Standard"/>
    <s v="low"/>
    <s v="medium"/>
    <n v="1793.43"/>
    <n v="248.82"/>
    <d v="2008-03-19T00:00:00"/>
    <n v="1544.6100000000001"/>
    <s v="M"/>
    <n v="75"/>
    <d v="1974-05-21T00:00:00"/>
    <n v="46.15298919964485"/>
    <s v="Web Designer IV"/>
    <s v="Financial Services"/>
    <s v="High Net Worth"/>
    <s v="N"/>
    <s v="Yes"/>
    <n v="18"/>
    <m/>
  </r>
  <r>
    <n v="18931"/>
    <n v="17"/>
    <x v="800"/>
    <d v="2017-07-20T00:00:00"/>
    <n v="163"/>
    <b v="1"/>
    <s v="Approved"/>
    <s v="WeareA2B"/>
    <s v="Touring"/>
    <s v="medium"/>
    <s v="large"/>
    <n v="1362.99"/>
    <n v="57.74"/>
    <d v="2000-11-03T00:00:00"/>
    <n v="1305.25"/>
    <s v="F"/>
    <n v="33"/>
    <d v="1974-11-27T00:00:00"/>
    <n v="45.632441254439371"/>
    <s v="Assistant Media Planner"/>
    <s v="Entertainment"/>
    <s v="High Net Worth"/>
    <s v="N"/>
    <s v="Yes"/>
    <n v="7"/>
    <m/>
  </r>
  <r>
    <n v="19059"/>
    <n v="44"/>
    <x v="1516"/>
    <d v="2017-07-20T00:00:00"/>
    <n v="163"/>
    <b v="1"/>
    <s v="Approved"/>
    <s v="WeareA2B"/>
    <s v="Standard"/>
    <s v="medium"/>
    <s v="medium"/>
    <n v="1769.64"/>
    <n v="108.76"/>
    <d v="2011-05-09T00:00:00"/>
    <n v="1660.88"/>
    <s v="F"/>
    <n v="18"/>
    <d v="1991-06-18T00:00:00"/>
    <n v="29.065317966768138"/>
    <s v="Recruiter"/>
    <s v="n/a"/>
    <s v="Affluent Customer"/>
    <s v="N"/>
    <s v="No"/>
    <n v="8"/>
    <m/>
  </r>
  <r>
    <n v="9057"/>
    <n v="90"/>
    <x v="3263"/>
    <d v="2017-01-20T00:00:00"/>
    <m/>
    <m/>
    <s v="Approved"/>
    <s v="Norco Bicycles"/>
    <s v="Standard"/>
    <s v="low"/>
    <s v="medium"/>
    <n v="363.01"/>
    <n v="290.41000000000003"/>
    <n v="38482"/>
    <m/>
    <m/>
    <m/>
    <m/>
    <m/>
    <m/>
    <m/>
    <m/>
    <m/>
    <m/>
    <m/>
    <m/>
  </r>
  <r>
    <n v="19982"/>
    <n v="28"/>
    <x v="2274"/>
    <d v="2017-07-20T00:00:00"/>
    <n v="163"/>
    <b v="1"/>
    <s v="Approved"/>
    <s v="Solex"/>
    <s v="Road"/>
    <s v="medium"/>
    <s v="small"/>
    <n v="1703.52"/>
    <n v="1516.13"/>
    <d v="2011-04-16T00:00:00"/>
    <n v="187.38999999999987"/>
    <s v="M"/>
    <n v="26"/>
    <d v="1967-07-25T00:00:00"/>
    <n v="52.980386459918819"/>
    <s v="Administrative Officer"/>
    <s v="Manufacturing"/>
    <s v="High Net Worth"/>
    <s v="N"/>
    <s v="No"/>
    <n v="7"/>
    <m/>
  </r>
  <r>
    <n v="86"/>
    <n v="1"/>
    <x v="1286"/>
    <d v="2017-07-19T00:00:00"/>
    <n v="164"/>
    <b v="0"/>
    <s v="Approved"/>
    <s v="Giant Bicycles"/>
    <s v="Standard"/>
    <s v="medium"/>
    <s v="medium"/>
    <n v="1403.5"/>
    <n v="954.82"/>
    <d v="2004-09-28T00:00:00"/>
    <n v="448.67999999999995"/>
    <s v="F"/>
    <n v="26"/>
    <d v="1967-07-18T00:00:00"/>
    <n v="52.999564542110605"/>
    <s v="Geological Engineer"/>
    <s v="Manufacturing"/>
    <s v="Mass Customer"/>
    <s v="N"/>
    <s v="Yes"/>
    <n v="8"/>
    <m/>
  </r>
  <r>
    <n v="346"/>
    <n v="48"/>
    <x v="462"/>
    <d v="2017-07-19T00:00:00"/>
    <n v="164"/>
    <b v="0"/>
    <s v="Approved"/>
    <s v="WeareA2B"/>
    <s v="Standard"/>
    <s v="medium"/>
    <s v="medium"/>
    <n v="1762.96"/>
    <n v="950.52"/>
    <d v="2014-07-28T00:00:00"/>
    <n v="812.44"/>
    <s v="M"/>
    <n v="65"/>
    <d v="1989-04-21T00:00:00"/>
    <n v="31.224222076357176"/>
    <s v="Computer Systems Analyst IV"/>
    <s v="n/a"/>
    <s v="Mass Customer"/>
    <s v="N"/>
    <s v="No"/>
    <n v="14"/>
    <m/>
  </r>
  <r>
    <n v="499"/>
    <n v="22"/>
    <x v="2397"/>
    <d v="2017-07-19T00:00:00"/>
    <n v="164"/>
    <b v="0"/>
    <s v="Approved"/>
    <s v="WeareA2B"/>
    <s v="Standard"/>
    <s v="medium"/>
    <s v="medium"/>
    <n v="60.34"/>
    <n v="45.26"/>
    <d v="1993-07-15T00:00:00"/>
    <n v="15.080000000000005"/>
    <s v="F"/>
    <n v="95"/>
    <d v="1956-08-08T00:00:00"/>
    <n v="63.947509747590054"/>
    <s v="Human Resources Assistant II"/>
    <s v="Financial Services"/>
    <s v="Mass Customer"/>
    <s v="N"/>
    <s v="No"/>
    <n v="10"/>
    <m/>
  </r>
  <r>
    <n v="937"/>
    <n v="35"/>
    <x v="1572"/>
    <d v="2017-07-19T00:00:00"/>
    <n v="164"/>
    <b v="0"/>
    <s v="Approved"/>
    <s v="Giant Bicycles"/>
    <s v="Standard"/>
    <s v="medium"/>
    <s v="medium"/>
    <n v="1403.5"/>
    <n v="954.82"/>
    <d v="2011-08-29T00:00:00"/>
    <n v="448.67999999999995"/>
    <s v="F"/>
    <n v="80"/>
    <d v="1998-06-26T00:00:00"/>
    <n v="22.037920706494162"/>
    <s v="Senior Sales Associate"/>
    <s v="Property"/>
    <s v="High Net Worth"/>
    <s v="N"/>
    <s v="Yes"/>
    <n v="4"/>
    <m/>
  </r>
  <r>
    <n v="1367"/>
    <n v="13"/>
    <x v="3264"/>
    <d v="2017-07-19T00:00:00"/>
    <n v="164"/>
    <b v="1"/>
    <s v="Approved"/>
    <s v="Solex"/>
    <s v="Standard"/>
    <s v="medium"/>
    <s v="medium"/>
    <n v="1163.8900000000001"/>
    <n v="589.27"/>
    <d v="2016-07-09T00:00:00"/>
    <n v="574.62000000000012"/>
    <s v="F"/>
    <n v="18"/>
    <d v="1980-12-01T00:00:00"/>
    <n v="39.616002898274985"/>
    <s v="Geologist II"/>
    <s v="Retail"/>
    <s v="Mass Customer"/>
    <s v="N"/>
    <s v="No"/>
    <n v="16"/>
    <m/>
  </r>
  <r>
    <n v="1433"/>
    <n v="65"/>
    <x v="57"/>
    <d v="2017-07-19T00:00:00"/>
    <n v="164"/>
    <b v="0"/>
    <s v="Approved"/>
    <s v="WeareA2B"/>
    <s v="Standard"/>
    <s v="medium"/>
    <s v="medium"/>
    <n v="1807.45"/>
    <n v="778.69"/>
    <d v="1992-10-02T00:00:00"/>
    <n v="1028.76"/>
    <s v="F"/>
    <n v="77"/>
    <d v="1994-09-08T00:00:00"/>
    <n v="25.837920706494163"/>
    <s v="Account Executive"/>
    <s v="Property"/>
    <s v="Mass Customer"/>
    <s v="N"/>
    <s v="Yes"/>
    <n v="5"/>
    <m/>
  </r>
  <r>
    <n v="1821"/>
    <n v="35"/>
    <x v="1123"/>
    <d v="2017-07-19T00:00:00"/>
    <n v="164"/>
    <b v="1"/>
    <s v="Approved"/>
    <s v="Giant Bicycles"/>
    <s v="Standard"/>
    <s v="medium"/>
    <s v="medium"/>
    <n v="1403.5"/>
    <n v="954.82"/>
    <d v="2012-09-15T00:00:00"/>
    <n v="448.67999999999995"/>
    <s v="M"/>
    <n v="89"/>
    <d v="1972-03-09T00:00:00"/>
    <n v="48.352989199644846"/>
    <s v="Web Developer IV"/>
    <s v="Entertainment"/>
    <s v="High Net Worth"/>
    <s v="N"/>
    <s v="Yes"/>
    <n v="15"/>
    <m/>
  </r>
  <r>
    <n v="2548"/>
    <n v="48"/>
    <x v="1269"/>
    <d v="2017-07-19T00:00:00"/>
    <n v="164"/>
    <b v="0"/>
    <s v="Approved"/>
    <s v="WeareA2B"/>
    <s v="Standard"/>
    <s v="medium"/>
    <s v="medium"/>
    <n v="1762.96"/>
    <n v="950.52"/>
    <d v="2014-07-28T00:00:00"/>
    <n v="812.44"/>
    <s v="F"/>
    <n v="2"/>
    <d v="1993-05-19T00:00:00"/>
    <n v="27.144770021562657"/>
    <s v="Administrative Officer"/>
    <s v="Manufacturing"/>
    <s v="Affluent Customer"/>
    <s v="N"/>
    <s v="No"/>
    <n v="5"/>
    <m/>
  </r>
  <r>
    <n v="2619"/>
    <n v="14"/>
    <x v="1938"/>
    <d v="2017-07-19T00:00:00"/>
    <n v="164"/>
    <b v="0"/>
    <s v="Approved"/>
    <s v="Trek Bicycles"/>
    <s v="Standard"/>
    <s v="medium"/>
    <s v="small"/>
    <n v="1386.84"/>
    <n v="1234.29"/>
    <d v="2003-08-05T00:00:00"/>
    <n v="152.54999999999995"/>
    <s v="M"/>
    <n v="30"/>
    <d v="1962-08-12T00:00:00"/>
    <n v="57.933811117453068"/>
    <s v="Staff Accountant I"/>
    <s v="Financial Services"/>
    <s v="Mass Customer"/>
    <s v="N"/>
    <s v="No"/>
    <n v="20"/>
    <m/>
  </r>
  <r>
    <n v="3129"/>
    <n v="95"/>
    <x v="2897"/>
    <d v="2017-07-19T00:00:00"/>
    <n v="164"/>
    <b v="1"/>
    <s v="Approved"/>
    <s v="Giant Bicycles"/>
    <s v="Standard"/>
    <s v="medium"/>
    <s v="large"/>
    <n v="569.55999999999995"/>
    <n v="528.42999999999995"/>
    <d v="2003-09-10T00:00:00"/>
    <n v="41.129999999999995"/>
    <s v="F"/>
    <n v="83"/>
    <d v="1977-11-28T00:00:00"/>
    <n v="42.626961802384578"/>
    <s v="Tax Accountant"/>
    <s v="Telecommunications"/>
    <s v="Mass Customer"/>
    <s v="N"/>
    <s v="No"/>
    <n v="13"/>
    <m/>
  </r>
  <r>
    <n v="3464"/>
    <n v="77"/>
    <x v="1095"/>
    <d v="2017-07-19T00:00:00"/>
    <n v="164"/>
    <b v="1"/>
    <s v="Approved"/>
    <s v="WeareA2B"/>
    <s v="Standard"/>
    <s v="medium"/>
    <s v="medium"/>
    <n v="1769.64"/>
    <n v="108.76"/>
    <d v="1993-04-12T00:00:00"/>
    <n v="1660.88"/>
    <s v="M"/>
    <n v="29"/>
    <d v="1971-11-11T00:00:00"/>
    <n v="48.679016596905122"/>
    <s v="Food Chemist"/>
    <s v="Health"/>
    <s v="High Net Worth"/>
    <s v="N"/>
    <s v="Yes"/>
    <n v="6"/>
    <m/>
  </r>
  <r>
    <n v="4072"/>
    <n v="28"/>
    <x v="3265"/>
    <d v="2017-07-19T00:00:00"/>
    <n v="164"/>
    <b v="1"/>
    <s v="Approved"/>
    <s v="Norco Bicycles"/>
    <s v="Standard"/>
    <s v="medium"/>
    <s v="small"/>
    <n v="1216.1400000000001"/>
    <n v="1082.3599999999999"/>
    <d v="1992-10-11T00:00:00"/>
    <n v="133.7800000000002"/>
    <s v="F"/>
    <n v="60"/>
    <d v="1980-05-03T00:00:00"/>
    <n v="40.196824816083208"/>
    <s v="Software Engineer IV"/>
    <s v="Financial Services"/>
    <s v="Mass Customer"/>
    <s v="N"/>
    <s v="Yes"/>
    <n v="11"/>
    <m/>
  </r>
  <r>
    <n v="4683"/>
    <n v="47"/>
    <x v="155"/>
    <d v="2017-07-19T00:00:00"/>
    <n v="164"/>
    <b v="0"/>
    <s v="Approved"/>
    <s v="Trek Bicycles"/>
    <s v="Road"/>
    <s v="low"/>
    <s v="small"/>
    <n v="1720.7"/>
    <n v="1531.42"/>
    <d v="2003-07-21T00:00:00"/>
    <n v="189.27999999999997"/>
    <s v="F"/>
    <n v="65"/>
    <d v="1961-01-21T00:00:00"/>
    <n v="59.489975501014712"/>
    <s v="Chief Design Engineer"/>
    <s v="n/a"/>
    <s v="Affluent Customer"/>
    <s v="N"/>
    <s v="Yes"/>
    <n v="5"/>
    <m/>
  </r>
  <r>
    <n v="5489"/>
    <n v="23"/>
    <x v="801"/>
    <d v="2017-07-19T00:00:00"/>
    <n v="164"/>
    <b v="0"/>
    <s v="Approved"/>
    <s v="Norco Bicycles"/>
    <s v="Standard"/>
    <s v="medium"/>
    <s v="medium"/>
    <n v="1198.46"/>
    <n v="381.1"/>
    <d v="2011-04-16T00:00:00"/>
    <n v="817.36"/>
    <s v="M"/>
    <n v="8"/>
    <d v="1973-11-20T00:00:00"/>
    <n v="46.65161933663115"/>
    <s v="Project Manager"/>
    <s v="n/a"/>
    <s v="High Net Worth"/>
    <s v="N"/>
    <s v="Yes"/>
    <n v="4"/>
    <m/>
  </r>
  <r>
    <n v="5498"/>
    <n v="12"/>
    <x v="2038"/>
    <d v="2017-07-19T00:00:00"/>
    <n v="164"/>
    <b v="0"/>
    <s v="Approved"/>
    <s v="WeareA2B"/>
    <s v="Standard"/>
    <s v="medium"/>
    <s v="medium"/>
    <n v="1231.1500000000001"/>
    <n v="161.6"/>
    <d v="2004-08-17T00:00:00"/>
    <n v="1069.5500000000002"/>
    <s v="M"/>
    <n v="84"/>
    <d v="1973-02-02T00:00:00"/>
    <n v="47.448879610603754"/>
    <s v="Teacher"/>
    <s v="Manufacturing"/>
    <s v="Mass Customer"/>
    <s v="N"/>
    <s v="No"/>
    <n v="15"/>
    <m/>
  </r>
  <r>
    <n v="5514"/>
    <n v="61"/>
    <x v="1172"/>
    <d v="2017-07-19T00:00:00"/>
    <n v="164"/>
    <b v="0"/>
    <s v="Approved"/>
    <s v="Norco Bicycles"/>
    <s v="Standard"/>
    <s v="medium"/>
    <s v="small"/>
    <n v="586.45000000000005"/>
    <n v="521.94000000000005"/>
    <d v="1997-08-25T00:00:00"/>
    <n v="64.509999999999991"/>
    <s v="M"/>
    <n v="9"/>
    <d v="1995-10-03T00:00:00"/>
    <n v="24.769427555809234"/>
    <s v="Safety Technician II"/>
    <s v="n/a"/>
    <s v="High Net Worth"/>
    <s v="N"/>
    <s v="Yes"/>
    <n v="4"/>
    <m/>
  </r>
  <r>
    <n v="5595"/>
    <n v="26"/>
    <x v="1091"/>
    <d v="2017-07-19T00:00:00"/>
    <n v="164"/>
    <b v="0"/>
    <s v="Approved"/>
    <s v="WeareA2B"/>
    <s v="Standard"/>
    <s v="medium"/>
    <s v="medium"/>
    <n v="1992.93"/>
    <n v="762.63"/>
    <d v="1991-08-05T00:00:00"/>
    <n v="1230.3000000000002"/>
    <s v="M"/>
    <n v="88"/>
    <d v="1978-08-19T00:00:00"/>
    <n v="41.903674131151696"/>
    <n v="0"/>
    <s v="Financial Services"/>
    <s v="Mass Customer"/>
    <s v="N"/>
    <s v="Yes"/>
    <n v="17"/>
    <m/>
  </r>
  <r>
    <n v="5833"/>
    <n v="32"/>
    <x v="533"/>
    <d v="2017-07-19T00:00:00"/>
    <n v="164"/>
    <b v="0"/>
    <s v="Approved"/>
    <s v="Giant Bicycles"/>
    <s v="Standard"/>
    <s v="medium"/>
    <s v="medium"/>
    <n v="642.70000000000005"/>
    <n v="211.37"/>
    <d v="2002-03-22T00:00:00"/>
    <n v="431.33000000000004"/>
    <s v="F"/>
    <n v="20"/>
    <d v="1996-06-03T00:00:00"/>
    <n v="24.100934405124299"/>
    <s v="Software Test Engineer III"/>
    <s v="Health"/>
    <s v="Mass Customer"/>
    <s v="N"/>
    <s v="No"/>
    <n v="4"/>
    <m/>
  </r>
  <r>
    <n v="5967"/>
    <n v="34"/>
    <x v="3111"/>
    <d v="2017-07-19T00:00:00"/>
    <n v="164"/>
    <b v="1"/>
    <s v="Approved"/>
    <s v="Norco Bicycles"/>
    <s v="Road"/>
    <s v="high"/>
    <s v="large"/>
    <n v="774.53"/>
    <n v="464.72"/>
    <d v="1999-07-20T00:00:00"/>
    <n v="309.80999999999995"/>
    <s v="M"/>
    <n v="28"/>
    <d v="1962-11-30T00:00:00"/>
    <n v="57.632441254439371"/>
    <s v="Environmental Specialist"/>
    <s v="Manufacturing"/>
    <s v="Affluent Customer"/>
    <s v="N"/>
    <s v="Yes"/>
    <n v="17"/>
    <m/>
  </r>
  <r>
    <n v="6194"/>
    <n v="100"/>
    <x v="1479"/>
    <d v="2017-07-19T00:00:00"/>
    <n v="164"/>
    <b v="0"/>
    <s v="Approved"/>
    <s v="Trek Bicycles"/>
    <s v="Standard"/>
    <s v="medium"/>
    <s v="small"/>
    <n v="1386.84"/>
    <n v="1234.29"/>
    <d v="2003-08-05T00:00:00"/>
    <n v="152.54999999999995"/>
    <s v="M"/>
    <n v="38"/>
    <d v="1994-10-05T00:00:00"/>
    <n v="25.763948103754437"/>
    <s v="Research Nurse"/>
    <s v="Health"/>
    <s v="High Net Worth"/>
    <s v="N"/>
    <s v="No"/>
    <n v="4"/>
    <m/>
  </r>
  <r>
    <n v="7089"/>
    <n v="53"/>
    <x v="3049"/>
    <d v="2017-07-19T00:00:00"/>
    <n v="164"/>
    <b v="1"/>
    <s v="Approved"/>
    <s v="OHM Cycles"/>
    <s v="Standard"/>
    <s v="medium"/>
    <s v="medium"/>
    <n v="795.34"/>
    <n v="101.58"/>
    <d v="1997-02-09T00:00:00"/>
    <n v="693.76"/>
    <s v="M"/>
    <n v="40"/>
    <d v="1977-08-22T00:00:00"/>
    <n v="42.895454953069503"/>
    <s v="Budget/Accounting Analyst I"/>
    <s v="Argiculture"/>
    <s v="Affluent Customer"/>
    <s v="N"/>
    <s v="No"/>
    <n v="8"/>
    <m/>
  </r>
  <r>
    <n v="7363"/>
    <n v="58"/>
    <x v="950"/>
    <d v="2017-07-19T00:00:00"/>
    <n v="164"/>
    <b v="0"/>
    <s v="Approved"/>
    <s v="OHM Cycles"/>
    <s v="Road"/>
    <s v="medium"/>
    <s v="medium"/>
    <n v="1280.28"/>
    <n v="829.51"/>
    <d v="2003-07-21T00:00:00"/>
    <n v="450.77"/>
    <s v="M"/>
    <n v="14"/>
    <d v="1964-05-26T00:00:00"/>
    <n v="56.144770021562657"/>
    <s v="Human Resources Assistant III"/>
    <s v="Retail"/>
    <s v="High Net Worth"/>
    <s v="N"/>
    <s v="Yes"/>
    <n v="9"/>
    <m/>
  </r>
  <r>
    <n v="7466"/>
    <n v="40"/>
    <x v="2828"/>
    <d v="2017-07-19T00:00:00"/>
    <n v="164"/>
    <b v="1"/>
    <s v="Approved"/>
    <s v="Trek Bicycles"/>
    <s v="Road"/>
    <s v="medium"/>
    <s v="large"/>
    <n v="1894.19"/>
    <n v="598.76"/>
    <d v="2003-07-21T00:00:00"/>
    <n v="1295.43"/>
    <s v="F"/>
    <n v="82"/>
    <d v="1978-12-09T00:00:00"/>
    <n v="41.596824816083206"/>
    <s v="Editor"/>
    <s v="IT"/>
    <s v="High Net Worth"/>
    <s v="N"/>
    <s v="No"/>
    <n v="14"/>
    <m/>
  </r>
  <r>
    <n v="8010"/>
    <n v="87"/>
    <x v="232"/>
    <d v="2017-07-19T00:00:00"/>
    <n v="164"/>
    <b v="1"/>
    <s v="Approved"/>
    <s v="Giant Bicycles"/>
    <s v="Standard"/>
    <s v="high"/>
    <s v="medium"/>
    <n v="1179"/>
    <n v="707.4"/>
    <d v="1997-08-25T00:00:00"/>
    <n v="471.6"/>
    <s v="F"/>
    <n v="95"/>
    <d v="1973-04-23T00:00:00"/>
    <n v="47.229701528411972"/>
    <s v="Environmental Tech"/>
    <s v="Manufacturing"/>
    <s v="Mass Customer"/>
    <s v="N"/>
    <s v="No"/>
    <n v="8"/>
    <m/>
  </r>
  <r>
    <n v="8272"/>
    <n v="55"/>
    <x v="1297"/>
    <d v="2017-07-19T00:00:00"/>
    <n v="164"/>
    <b v="0"/>
    <s v="Approved"/>
    <s v="Trek Bicycles"/>
    <s v="Road"/>
    <s v="medium"/>
    <s v="large"/>
    <n v="1894.19"/>
    <n v="598.76"/>
    <d v="1991-01-21T00:00:00"/>
    <n v="1295.43"/>
    <s v="M"/>
    <n v="28"/>
    <d v="1982-09-14T00:00:00"/>
    <n v="37.829701528411974"/>
    <s v="VP Accounting"/>
    <s v="Financial Services"/>
    <s v="Mass Customer"/>
    <s v="N"/>
    <s v="Yes"/>
    <n v="6"/>
    <m/>
  </r>
  <r>
    <n v="9461"/>
    <n v="60"/>
    <x v="3266"/>
    <d v="2017-07-19T00:00:00"/>
    <n v="164"/>
    <b v="1"/>
    <s v="Approved"/>
    <s v="Giant Bicycles"/>
    <s v="Standard"/>
    <s v="high"/>
    <s v="small"/>
    <n v="1977.36"/>
    <n v="1759.85"/>
    <d v="2012-05-18T00:00:00"/>
    <n v="217.51"/>
    <s v="F"/>
    <n v="29"/>
    <d v="1995-01-14T00:00:00"/>
    <n v="25.487235774987315"/>
    <s v="Paralegal"/>
    <s v="Financial Services"/>
    <s v="Affluent Customer"/>
    <s v="N"/>
    <s v="Yes"/>
    <n v="2"/>
    <m/>
  </r>
  <r>
    <n v="9572"/>
    <n v="71"/>
    <x v="1032"/>
    <d v="2017-07-19T00:00:00"/>
    <n v="164"/>
    <b v="0"/>
    <s v="Approved"/>
    <s v="Solex"/>
    <s v="Standard"/>
    <s v="high"/>
    <s v="large"/>
    <n v="1842.92"/>
    <n v="1105.75"/>
    <d v="2014-10-10T00:00:00"/>
    <n v="737.17000000000007"/>
    <s v="M"/>
    <n v="7"/>
    <d v="1977-07-31T00:00:00"/>
    <n v="42.955728925672247"/>
    <s v="Staff Scientist"/>
    <s v="n/a"/>
    <s v="Mass Customer"/>
    <s v="N"/>
    <s v="Yes"/>
    <n v="15"/>
    <m/>
  </r>
  <r>
    <n v="9698"/>
    <n v="0"/>
    <x v="416"/>
    <d v="2017-07-19T00:00:00"/>
    <n v="164"/>
    <b v="0"/>
    <s v="Approved"/>
    <s v="OHM Cycles"/>
    <s v="Standard"/>
    <s v="high"/>
    <s v="medium"/>
    <n v="227.88"/>
    <n v="136.72999999999999"/>
    <d v="2007-08-04T00:00:00"/>
    <n v="91.15"/>
    <s v="F"/>
    <n v="47"/>
    <d v="1979-08-30T00:00:00"/>
    <n v="40.873537144850324"/>
    <s v="Senior Quality Engineer"/>
    <s v="Health"/>
    <s v="High Net Worth"/>
    <s v="N"/>
    <s v="Yes"/>
    <n v="22"/>
    <m/>
  </r>
  <r>
    <n v="10069"/>
    <n v="25"/>
    <x v="1625"/>
    <d v="2017-07-19T00:00:00"/>
    <n v="164"/>
    <b v="1"/>
    <s v="Approved"/>
    <s v="Giant Bicycles"/>
    <s v="Road"/>
    <s v="medium"/>
    <s v="medium"/>
    <n v="1538.99"/>
    <n v="829.65"/>
    <d v="2016-02-04T00:00:00"/>
    <n v="709.34"/>
    <s v="F"/>
    <n v="42"/>
    <d v="1976-06-12T00:00:00"/>
    <n v="44.089975501014713"/>
    <s v="Speech Pathologist"/>
    <s v="Retail"/>
    <s v="Mass Customer"/>
    <s v="N"/>
    <s v="No"/>
    <n v="15"/>
    <m/>
  </r>
  <r>
    <n v="10344"/>
    <n v="72"/>
    <x v="1334"/>
    <d v="2017-07-19T00:00:00"/>
    <n v="164"/>
    <b v="1"/>
    <s v="Approved"/>
    <s v="OHM Cycles"/>
    <s v="Standard"/>
    <s v="medium"/>
    <s v="medium"/>
    <n v="912.52"/>
    <n v="141.4"/>
    <d v="2015-10-18T00:00:00"/>
    <n v="771.12"/>
    <s v="M"/>
    <n v="44"/>
    <d v="1954-02-08T00:00:00"/>
    <n v="66.446139884576354"/>
    <s v="Software Consultant"/>
    <s v="n/a"/>
    <s v="High Net Worth"/>
    <s v="N"/>
    <s v="No"/>
    <n v="16"/>
    <m/>
  </r>
  <r>
    <n v="10372"/>
    <n v="15"/>
    <x v="1267"/>
    <d v="2017-07-19T00:00:00"/>
    <n v="164"/>
    <b v="0"/>
    <s v="Approved"/>
    <s v="Norco Bicycles"/>
    <s v="Standard"/>
    <s v="low"/>
    <s v="medium"/>
    <n v="958.74"/>
    <n v="748.9"/>
    <d v="2005-12-07T00:00:00"/>
    <n v="209.84000000000003"/>
    <s v="M"/>
    <n v="78"/>
    <d v="1958-02-07T00:00:00"/>
    <n v="62.446139884576354"/>
    <s v="Accountant III"/>
    <s v="n/a"/>
    <s v="Mass Customer"/>
    <s v="N"/>
    <s v="Yes"/>
    <n v="14"/>
    <m/>
  </r>
  <r>
    <n v="10413"/>
    <n v="31"/>
    <x v="2630"/>
    <d v="2017-07-19T00:00:00"/>
    <n v="164"/>
    <b v="0"/>
    <s v="Approved"/>
    <s v="Giant Bicycles"/>
    <s v="Standard"/>
    <s v="medium"/>
    <s v="medium"/>
    <n v="230.91"/>
    <n v="173.18"/>
    <d v="1999-07-20T00:00:00"/>
    <n v="57.72999999999999"/>
    <s v="F"/>
    <n v="41"/>
    <d v="1967-07-04T00:00:00"/>
    <n v="53.037920706494162"/>
    <s v="Chemical Engineer"/>
    <s v="Manufacturing"/>
    <s v="Mass Customer"/>
    <s v="N"/>
    <s v="Yes"/>
    <n v="5"/>
    <m/>
  </r>
  <r>
    <n v="10472"/>
    <n v="54"/>
    <x v="1877"/>
    <d v="2017-07-19T00:00:00"/>
    <n v="164"/>
    <b v="0"/>
    <s v="Approved"/>
    <s v="WeareA2B"/>
    <s v="Standard"/>
    <s v="medium"/>
    <s v="medium"/>
    <n v="1292.8399999999999"/>
    <n v="13.44"/>
    <d v="1993-07-20T00:00:00"/>
    <n v="1279.3999999999999"/>
    <s v="M"/>
    <n v="84"/>
    <d v="1995-05-19T00:00:00"/>
    <n v="25.144770021562657"/>
    <s v="Paralegal"/>
    <s v="Financial Services"/>
    <s v="Mass Customer"/>
    <s v="N"/>
    <s v="Yes"/>
    <n v="2"/>
    <m/>
  </r>
  <r>
    <n v="10507"/>
    <n v="95"/>
    <x v="2076"/>
    <d v="2017-07-19T00:00:00"/>
    <n v="164"/>
    <b v="1"/>
    <s v="Approved"/>
    <s v="Giant Bicycles"/>
    <s v="Standard"/>
    <s v="medium"/>
    <s v="large"/>
    <n v="569.55999999999995"/>
    <n v="528.42999999999995"/>
    <d v="2006-11-10T00:00:00"/>
    <n v="41.129999999999995"/>
    <s v="F"/>
    <n v="96"/>
    <d v="1999-08-23T00:00:00"/>
    <n v="20.879016596905121"/>
    <s v="General Manager"/>
    <s v="n/a"/>
    <s v="Mass Customer"/>
    <s v="N"/>
    <s v="Yes"/>
    <n v="2"/>
    <m/>
  </r>
  <r>
    <n v="11029"/>
    <n v="80"/>
    <x v="3039"/>
    <d v="2017-07-19T00:00:00"/>
    <n v="164"/>
    <b v="0"/>
    <s v="Approved"/>
    <s v="OHM Cycles"/>
    <s v="Touring"/>
    <s v="low"/>
    <s v="medium"/>
    <n v="1073.07"/>
    <n v="933.84"/>
    <d v="2004-08-07T00:00:00"/>
    <n v="139.2299999999999"/>
    <s v="F"/>
    <n v="6"/>
    <d v="1969-03-26T00:00:00"/>
    <n v="51.309153583206495"/>
    <s v="Automation Specialist II"/>
    <s v="n/a"/>
    <s v="Mass Customer"/>
    <s v="N"/>
    <s v="Yes"/>
    <n v="11"/>
    <m/>
  </r>
  <r>
    <n v="11262"/>
    <n v="38"/>
    <x v="720"/>
    <d v="2017-07-19T00:00:00"/>
    <n v="164"/>
    <b v="1"/>
    <s v="Approved"/>
    <s v="Trek Bicycles"/>
    <s v="Standard"/>
    <s v="medium"/>
    <s v="large"/>
    <n v="2091.4699999999998"/>
    <n v="388.92"/>
    <d v="2012-09-15T00:00:00"/>
    <n v="1702.5499999999997"/>
    <s v="F"/>
    <n v="55"/>
    <d v="1989-09-04T00:00:00"/>
    <n v="30.851619336631149"/>
    <s v="Help Desk Operator"/>
    <s v="IT"/>
    <s v="High Net Worth"/>
    <s v="N"/>
    <s v="No"/>
    <n v="8"/>
    <m/>
  </r>
  <r>
    <n v="11429"/>
    <n v="30"/>
    <x v="2724"/>
    <d v="2017-07-19T00:00:00"/>
    <n v="164"/>
    <b v="0"/>
    <s v="Approved"/>
    <s v="Solex"/>
    <s v="Standard"/>
    <s v="high"/>
    <s v="medium"/>
    <n v="748.17"/>
    <n v="448.9"/>
    <d v="1992-10-11T00:00:00"/>
    <n v="299.27"/>
    <s v="M"/>
    <n v="78"/>
    <d v="1976-03-19T00:00:00"/>
    <n v="44.322852213343481"/>
    <s v="Operator"/>
    <s v="n/a"/>
    <s v="Mass Customer"/>
    <s v="N"/>
    <s v="Yes"/>
    <n v="10"/>
    <m/>
  </r>
  <r>
    <n v="11912"/>
    <n v="85"/>
    <x v="2989"/>
    <d v="2017-07-19T00:00:00"/>
    <n v="164"/>
    <b v="0"/>
    <s v="Approved"/>
    <s v="WeareA2B"/>
    <s v="Standard"/>
    <s v="medium"/>
    <s v="medium"/>
    <n v="752.64"/>
    <n v="205.36"/>
    <d v="1997-08-25T00:00:00"/>
    <n v="547.28"/>
    <s v="M"/>
    <n v="44"/>
    <d v="1973-05-23T00:00:00"/>
    <n v="47.147509747590057"/>
    <s v="Office Assistant III"/>
    <s v="Manufacturing"/>
    <s v="Mass Customer"/>
    <s v="N"/>
    <s v="Yes"/>
    <n v="12"/>
    <m/>
  </r>
  <r>
    <n v="11991"/>
    <n v="29"/>
    <x v="223"/>
    <d v="2017-07-19T00:00:00"/>
    <n v="164"/>
    <b v="0"/>
    <s v="Approved"/>
    <s v="Norco Bicycles"/>
    <s v="Road"/>
    <s v="medium"/>
    <s v="medium"/>
    <n v="543.39"/>
    <n v="407.54"/>
    <d v="2016-11-22T00:00:00"/>
    <n v="135.84999999999997"/>
    <s v="M"/>
    <n v="78"/>
    <d v="1993-02-27T00:00:00"/>
    <n v="27.366687829781835"/>
    <s v="Paralegal"/>
    <s v="Financial Services"/>
    <s v="Affluent Customer"/>
    <s v="N"/>
    <s v="No"/>
    <n v="8"/>
    <m/>
  </r>
  <r>
    <n v="13076"/>
    <n v="92"/>
    <x v="1462"/>
    <d v="2017-07-19T00:00:00"/>
    <n v="164"/>
    <b v="1"/>
    <s v="Approved"/>
    <s v="WeareA2B"/>
    <s v="Standard"/>
    <s v="medium"/>
    <s v="small"/>
    <n v="1415.01"/>
    <n v="1259.3599999999999"/>
    <d v="2003-01-05T00:00:00"/>
    <n v="155.65000000000009"/>
    <s v="F"/>
    <n v="96"/>
    <d v="1973-05-25T00:00:00"/>
    <n v="47.142030295535257"/>
    <s v="Programmer Analyst III"/>
    <s v="n/a"/>
    <s v="Mass Customer"/>
    <s v="N"/>
    <s v="No"/>
    <n v="8"/>
    <m/>
  </r>
  <r>
    <n v="13519"/>
    <n v="21"/>
    <x v="3208"/>
    <d v="2017-07-19T00:00:00"/>
    <n v="164"/>
    <b v="1"/>
    <s v="Approved"/>
    <s v="Solex"/>
    <s v="Standard"/>
    <s v="medium"/>
    <s v="large"/>
    <n v="1071.23"/>
    <n v="380.74"/>
    <d v="1996-04-05T00:00:00"/>
    <n v="690.49"/>
    <s v="F"/>
    <n v="18"/>
    <d v="1972-07-17T00:00:00"/>
    <n v="47.996824816083205"/>
    <s v="Occupational Therapist"/>
    <s v="Health"/>
    <s v="Affluent Customer"/>
    <s v="N"/>
    <s v="No"/>
    <n v="9"/>
    <m/>
  </r>
  <r>
    <n v="13727"/>
    <n v="19"/>
    <x v="2291"/>
    <d v="2017-07-19T00:00:00"/>
    <n v="164"/>
    <b v="1"/>
    <s v="Approved"/>
    <s v="Trek Bicycles"/>
    <s v="Mountain"/>
    <s v="low"/>
    <s v="medium"/>
    <n v="574.64"/>
    <n v="459.71"/>
    <d v="2016-07-09T00:00:00"/>
    <n v="114.93"/>
    <s v="M"/>
    <n v="17"/>
    <d v="1978-06-17T00:00:00"/>
    <n v="42.076276870877727"/>
    <s v="Paralegal"/>
    <s v="Financial Services"/>
    <s v="High Net Worth"/>
    <s v="N"/>
    <s v="Yes"/>
    <n v="7"/>
    <m/>
  </r>
  <r>
    <n v="14268"/>
    <n v="88"/>
    <x v="2185"/>
    <d v="2017-07-19T00:00:00"/>
    <n v="164"/>
    <b v="1"/>
    <s v="Approved"/>
    <s v="Norco Bicycles"/>
    <s v="Standard"/>
    <s v="medium"/>
    <s v="medium"/>
    <n v="1198.46"/>
    <n v="381.1"/>
    <d v="2013-06-09T00:00:00"/>
    <n v="817.36"/>
    <s v="F"/>
    <n v="53"/>
    <d v="1977-12-21T00:00:00"/>
    <n v="42.563948103754434"/>
    <s v="Accountant IV"/>
    <s v="Property"/>
    <s v="Mass Customer"/>
    <s v="N"/>
    <s v="Yes"/>
    <n v="16"/>
    <m/>
  </r>
  <r>
    <n v="14456"/>
    <n v="3"/>
    <x v="2854"/>
    <d v="2017-07-19T00:00:00"/>
    <n v="164"/>
    <b v="0"/>
    <s v="Approved"/>
    <s v="Trek Bicycles"/>
    <s v="Standard"/>
    <s v="medium"/>
    <s v="large"/>
    <n v="2091.4699999999998"/>
    <n v="388.92"/>
    <d v="2011-08-29T00:00:00"/>
    <n v="1702.5499999999997"/>
    <s v="M"/>
    <n v="81"/>
    <d v="1979-01-20T00:00:00"/>
    <n v="41.481756322932519"/>
    <s v="Research Associate"/>
    <s v="Financial Services"/>
    <s v="Affluent Customer"/>
    <s v="N"/>
    <s v="Yes"/>
    <n v="9"/>
    <m/>
  </r>
  <r>
    <n v="14843"/>
    <n v="70"/>
    <x v="917"/>
    <d v="2017-07-19T00:00:00"/>
    <n v="164"/>
    <b v="1"/>
    <s v="Approved"/>
    <s v="Trek Bicycles"/>
    <s v="Standard"/>
    <s v="high"/>
    <s v="medium"/>
    <n v="495.72"/>
    <n v="297.43"/>
    <d v="2015-04-11T00:00:00"/>
    <n v="198.29000000000002"/>
    <s v="M"/>
    <n v="78"/>
    <d v="1974-04-23T00:00:00"/>
    <n v="46.229701528411972"/>
    <s v="Editor"/>
    <s v="Financial Services"/>
    <s v="Mass Customer"/>
    <s v="N"/>
    <s v="No"/>
    <n v="8"/>
    <m/>
  </r>
  <r>
    <n v="14876"/>
    <n v="84"/>
    <x v="3145"/>
    <d v="2017-07-19T00:00:00"/>
    <n v="164"/>
    <b v="1"/>
    <s v="Approved"/>
    <s v="Trek Bicycles"/>
    <s v="Road"/>
    <s v="medium"/>
    <s v="medium"/>
    <n v="290.62"/>
    <n v="215.14"/>
    <d v="2004-12-18T00:00:00"/>
    <n v="75.480000000000018"/>
    <s v="F"/>
    <n v="94"/>
    <d v="1987-11-11T00:00:00"/>
    <n v="32.668057692795536"/>
    <s v="Professor"/>
    <s v="Retail"/>
    <s v="Mass Customer"/>
    <s v="N"/>
    <s v="No"/>
    <n v="12"/>
    <m/>
  </r>
  <r>
    <n v="15194"/>
    <n v="98"/>
    <x v="2049"/>
    <d v="2017-07-19T00:00:00"/>
    <n v="164"/>
    <b v="0"/>
    <s v="Approved"/>
    <s v="Trek Bicycles"/>
    <s v="Standard"/>
    <s v="high"/>
    <s v="medium"/>
    <n v="358.39"/>
    <n v="215.03"/>
    <d v="2004-01-16T00:00:00"/>
    <n v="143.35999999999999"/>
    <s v="M"/>
    <n v="89"/>
    <d v="1954-03-25T00:00:00"/>
    <n v="66.322852213343481"/>
    <s v="Programmer I"/>
    <s v="Manufacturing"/>
    <s v="Affluent Customer"/>
    <s v="N"/>
    <s v="No"/>
    <n v="16"/>
    <m/>
  </r>
  <r>
    <n v="15947"/>
    <n v="23"/>
    <x v="797"/>
    <d v="2017-07-19T00:00:00"/>
    <n v="164"/>
    <b v="0"/>
    <s v="Approved"/>
    <s v="Norco Bicycles"/>
    <s v="Standard"/>
    <s v="medium"/>
    <s v="medium"/>
    <n v="1198.46"/>
    <n v="381.1"/>
    <d v="1998-12-16T00:00:00"/>
    <n v="817.36"/>
    <s v="M"/>
    <n v="44"/>
    <d v="1968-10-06T00:00:00"/>
    <n v="51.777646733891423"/>
    <s v="Physical Therapy Assistant"/>
    <s v="IT"/>
    <s v="High Net Worth"/>
    <s v="N"/>
    <s v="No"/>
    <n v="19"/>
    <m/>
  </r>
  <r>
    <n v="16132"/>
    <n v="45"/>
    <x v="1582"/>
    <d v="2017-07-19T00:00:00"/>
    <n v="164"/>
    <b v="0"/>
    <s v="Approved"/>
    <s v="Trek Bicycles"/>
    <s v="Road"/>
    <s v="low"/>
    <s v="medium"/>
    <n v="980.37"/>
    <n v="234.43"/>
    <d v="2004-09-28T00:00:00"/>
    <n v="745.94"/>
    <s v="F"/>
    <n v="86"/>
    <d v="1980-01-08T00:00:00"/>
    <n v="40.514633035261284"/>
    <s v="Chemical Engineer"/>
    <s v="Manufacturing"/>
    <s v="High Net Worth"/>
    <s v="N"/>
    <s v="No"/>
    <n v="6"/>
    <m/>
  </r>
  <r>
    <n v="16715"/>
    <n v="13"/>
    <x v="3077"/>
    <d v="2017-07-19T00:00:00"/>
    <n v="164"/>
    <b v="0"/>
    <s v="Approved"/>
    <s v="Solex"/>
    <s v="Standard"/>
    <s v="medium"/>
    <s v="medium"/>
    <n v="1163.8900000000001"/>
    <n v="589.27"/>
    <d v="2016-07-09T00:00:00"/>
    <n v="574.62000000000012"/>
    <s v="F"/>
    <n v="43"/>
    <d v="1962-04-27T00:00:00"/>
    <n v="58.226961802384572"/>
    <s v="Senior Cost Accountant"/>
    <s v="Financial Services"/>
    <s v="Affluent Customer"/>
    <s v="N"/>
    <s v="No"/>
    <n v="6"/>
    <m/>
  </r>
  <r>
    <n v="17416"/>
    <n v="69"/>
    <x v="1644"/>
    <d v="2017-07-19T00:00:00"/>
    <n v="164"/>
    <b v="1"/>
    <s v="Approved"/>
    <s v="Norco Bicycles"/>
    <s v="Road"/>
    <s v="medium"/>
    <s v="large"/>
    <n v="1240.31"/>
    <n v="795.1"/>
    <d v="2011-01-10T00:00:00"/>
    <n v="445.20999999999992"/>
    <s v="M"/>
    <n v="43"/>
    <d v="1998-02-25T00:00:00"/>
    <n v="22.369427555809231"/>
    <s v="Safety Technician II"/>
    <s v="Financial Services"/>
    <s v="High Net Worth"/>
    <s v="N"/>
    <s v="No"/>
    <n v="4"/>
    <m/>
  </r>
  <r>
    <n v="17488"/>
    <n v="1"/>
    <x v="190"/>
    <d v="2017-07-19T00:00:00"/>
    <n v="164"/>
    <b v="1"/>
    <s v="Approved"/>
    <s v="Giant Bicycles"/>
    <s v="Standard"/>
    <s v="medium"/>
    <s v="medium"/>
    <n v="1403.5"/>
    <n v="954.82"/>
    <d v="2016-11-14T00:00:00"/>
    <n v="448.67999999999995"/>
    <s v="F"/>
    <n v="65"/>
    <d v="1957-06-01T00:00:00"/>
    <n v="63.133811117453071"/>
    <n v="0"/>
    <s v="n/a"/>
    <s v="Mass Customer"/>
    <s v="N"/>
    <s v="Yes"/>
    <n v="11"/>
    <m/>
  </r>
  <r>
    <n v="17683"/>
    <n v="30"/>
    <x v="1108"/>
    <d v="2017-07-19T00:00:00"/>
    <n v="164"/>
    <b v="0"/>
    <s v="Approved"/>
    <s v="Solex"/>
    <s v="Standard"/>
    <s v="high"/>
    <s v="medium"/>
    <n v="748.17"/>
    <n v="448.9"/>
    <d v="1991-11-10T00:00:00"/>
    <n v="299.27"/>
    <s v="M"/>
    <n v="91"/>
    <d v="1984-11-13T00:00:00"/>
    <n v="35.662578240740736"/>
    <s v="Executive Secretary"/>
    <s v="Financial Services"/>
    <s v="Mass Customer"/>
    <s v="N"/>
    <s v="No"/>
    <n v="5"/>
    <m/>
  </r>
  <r>
    <n v="17928"/>
    <n v="94"/>
    <x v="1967"/>
    <d v="2017-07-19T00:00:00"/>
    <n v="164"/>
    <b v="0"/>
    <s v="Approved"/>
    <s v="Giant Bicycles"/>
    <s v="Standard"/>
    <s v="medium"/>
    <s v="large"/>
    <n v="1635.3"/>
    <n v="993.66"/>
    <d v="2013-06-09T00:00:00"/>
    <n v="641.64"/>
    <s v="M"/>
    <n v="40"/>
    <d v="1985-01-13T00:00:00"/>
    <n v="35.495454953069505"/>
    <s v="Accounting Assistant I"/>
    <s v="Manufacturing"/>
    <s v="Affluent Customer"/>
    <s v="N"/>
    <s v="No"/>
    <n v="14"/>
    <m/>
  </r>
  <r>
    <n v="18908"/>
    <n v="23"/>
    <x v="3267"/>
    <d v="2017-07-19T00:00:00"/>
    <n v="164"/>
    <b v="0"/>
    <s v="Approved"/>
    <s v="Norco Bicycles"/>
    <s v="Mountain"/>
    <s v="low"/>
    <s v="small"/>
    <n v="688.63"/>
    <n v="612.88"/>
    <d v="1993-10-02T00:00:00"/>
    <n v="75.75"/>
    <s v="M"/>
    <n v="69"/>
    <d v="1956-08-01T00:00:00"/>
    <n v="63.966687829781833"/>
    <s v="Environmental Tech"/>
    <s v="Health"/>
    <s v="Mass Customer"/>
    <s v="N"/>
    <s v="Yes"/>
    <n v="19"/>
    <m/>
  </r>
  <r>
    <n v="19302"/>
    <n v="40"/>
    <x v="2193"/>
    <d v="2017-07-19T00:00:00"/>
    <n v="164"/>
    <b v="1"/>
    <s v="Approved"/>
    <s v="OHM Cycles"/>
    <s v="Standard"/>
    <s v="high"/>
    <s v="medium"/>
    <n v="1458.17"/>
    <n v="874.9"/>
    <d v="2006-02-02T00:00:00"/>
    <n v="583.2700000000001"/>
    <s v="M"/>
    <n v="97"/>
    <d v="1972-05-10T00:00:00"/>
    <n v="48.183126185946222"/>
    <s v="Software Test Engineer III"/>
    <s v="Manufacturing"/>
    <s v="Mass Customer"/>
    <s v="N"/>
    <s v="No"/>
    <n v="5"/>
    <m/>
  </r>
  <r>
    <n v="19673"/>
    <n v="91"/>
    <x v="576"/>
    <d v="2017-07-19T00:00:00"/>
    <n v="164"/>
    <b v="1"/>
    <s v="Approved"/>
    <s v="Solex"/>
    <s v="Standard"/>
    <s v="medium"/>
    <s v="medium"/>
    <n v="100.35"/>
    <n v="75.260000000000005"/>
    <d v="2002-10-10T00:00:00"/>
    <n v="25.089999999999989"/>
    <s v="F"/>
    <n v="71"/>
    <d v="1977-03-22T00:00:00"/>
    <n v="43.314633035261288"/>
    <s v="Software Test Engineer I"/>
    <s v="n/a"/>
    <s v="Mass Customer"/>
    <s v="N"/>
    <s v="Yes"/>
    <n v="12"/>
    <m/>
  </r>
  <r>
    <n v="19702"/>
    <n v="65"/>
    <x v="2109"/>
    <d v="2017-07-19T00:00:00"/>
    <n v="164"/>
    <b v="0"/>
    <s v="Approved"/>
    <s v="WeareA2B"/>
    <s v="Standard"/>
    <s v="medium"/>
    <s v="medium"/>
    <n v="1807.45"/>
    <n v="778.69"/>
    <d v="2015-05-21T00:00:00"/>
    <n v="1028.76"/>
    <s v="M"/>
    <n v="44"/>
    <d v="1965-02-16T00:00:00"/>
    <n v="55.416002898274982"/>
    <s v="Pharmacist"/>
    <s v="Health"/>
    <s v="Affluent Customer"/>
    <s v="N"/>
    <s v="No"/>
    <n v="18"/>
    <m/>
  </r>
  <r>
    <n v="735"/>
    <n v="32"/>
    <x v="225"/>
    <d v="2017-07-18T00:00:00"/>
    <n v="165"/>
    <b v="1"/>
    <s v="Approved"/>
    <s v="Giant Bicycles"/>
    <s v="Standard"/>
    <s v="medium"/>
    <s v="medium"/>
    <n v="642.70000000000005"/>
    <n v="211.37"/>
    <d v="1994-07-12T00:00:00"/>
    <n v="431.33000000000004"/>
    <s v="M"/>
    <n v="93"/>
    <d v="1955-07-27T00:00:00"/>
    <n v="64.983126185946219"/>
    <s v="Help Desk Technician"/>
    <s v="n/a"/>
    <s v="Mass Customer"/>
    <s v="N"/>
    <s v="Yes"/>
    <n v="12"/>
    <m/>
  </r>
  <r>
    <n v="791"/>
    <n v="64"/>
    <x v="3268"/>
    <d v="2017-07-18T00:00:00"/>
    <n v="165"/>
    <b v="0"/>
    <s v="Approved"/>
    <s v="Giant Bicycles"/>
    <s v="Standard"/>
    <s v="high"/>
    <s v="small"/>
    <n v="1977.36"/>
    <n v="1759.85"/>
    <d v="2015-06-17T00:00:00"/>
    <n v="217.51"/>
    <s v="M"/>
    <n v="71"/>
    <d v="1968-07-09T00:00:00"/>
    <n v="52.021482350329777"/>
    <s v="Health Coach II"/>
    <s v="Entertainment"/>
    <s v="High Net Worth"/>
    <s v="N"/>
    <s v="Yes"/>
    <n v="9"/>
    <m/>
  </r>
  <r>
    <n v="849"/>
    <n v="57"/>
    <x v="3159"/>
    <d v="2017-07-18T00:00:00"/>
    <n v="165"/>
    <b v="1"/>
    <s v="Approved"/>
    <s v="WeareA2B"/>
    <s v="Touring"/>
    <s v="medium"/>
    <s v="large"/>
    <n v="1890.39"/>
    <n v="260.14"/>
    <d v="2015-05-21T00:00:00"/>
    <n v="1630.25"/>
    <s v="M"/>
    <n v="37"/>
    <d v="1978-09-25T00:00:00"/>
    <n v="41.802304268138002"/>
    <s v="Research Nurse"/>
    <s v="Health"/>
    <s v="Mass Customer"/>
    <s v="N"/>
    <s v="Yes"/>
    <n v="12"/>
    <m/>
  </r>
  <r>
    <n v="1259"/>
    <n v="16"/>
    <x v="2258"/>
    <d v="2017-07-18T00:00:00"/>
    <n v="165"/>
    <b v="1"/>
    <s v="Approved"/>
    <s v="Norco Bicycles"/>
    <s v="Standard"/>
    <s v="high"/>
    <s v="small"/>
    <n v="1661.92"/>
    <n v="1479.11"/>
    <d v="1994-09-09T00:00:00"/>
    <n v="182.81000000000017"/>
    <s v="F"/>
    <n v="63"/>
    <d v="1990-10-27T00:00:00"/>
    <n v="29.706413857179093"/>
    <s v="Senior Quality Engineer"/>
    <s v="Argiculture"/>
    <s v="Mass Customer"/>
    <s v="N"/>
    <s v="No"/>
    <n v="5"/>
    <m/>
  </r>
  <r>
    <n v="2579"/>
    <n v="63"/>
    <x v="1980"/>
    <d v="2017-07-18T00:00:00"/>
    <n v="165"/>
    <b v="1"/>
    <s v="Approved"/>
    <s v="WeareA2B"/>
    <s v="Standard"/>
    <s v="medium"/>
    <s v="medium"/>
    <n v="1992.93"/>
    <n v="762.63"/>
    <d v="2016-11-22T00:00:00"/>
    <n v="1230.3000000000002"/>
    <s v="M"/>
    <n v="71"/>
    <d v="1995-03-05T00:00:00"/>
    <n v="25.350249473617453"/>
    <s v="Computer Systems Analyst II"/>
    <s v="Retail"/>
    <s v="High Net Worth"/>
    <s v="N"/>
    <s v="Yes"/>
    <n v="7"/>
    <m/>
  </r>
  <r>
    <n v="2881"/>
    <n v="7"/>
    <x v="1529"/>
    <d v="2017-07-18T00:00:00"/>
    <n v="165"/>
    <b v="0"/>
    <s v="Approved"/>
    <s v="Trek Bicycles"/>
    <s v="Road"/>
    <s v="low"/>
    <s v="medium"/>
    <n v="980.37"/>
    <n v="234.43"/>
    <d v="1991-11-07T00:00:00"/>
    <n v="745.94"/>
    <s v="M"/>
    <n v="87"/>
    <d v="1961-04-07T00:00:00"/>
    <n v="59.281756322932523"/>
    <s v="Pharmacist"/>
    <s v="Health"/>
    <s v="Mass Customer"/>
    <s v="N"/>
    <s v="Yes"/>
    <n v="5"/>
    <m/>
  </r>
  <r>
    <n v="3922"/>
    <n v="9"/>
    <x v="1199"/>
    <d v="2017-07-18T00:00:00"/>
    <n v="165"/>
    <b v="0"/>
    <s v="Approved"/>
    <s v="Norco Bicycles"/>
    <s v="Standard"/>
    <s v="medium"/>
    <s v="small"/>
    <n v="1216.1400000000001"/>
    <n v="1082.3599999999999"/>
    <d v="2006-11-10T00:00:00"/>
    <n v="133.7800000000002"/>
    <s v="M"/>
    <n v="38"/>
    <d v="1976-07-19T00:00:00"/>
    <n v="43.988605638001012"/>
    <s v="Nurse Practicioner"/>
    <s v="n/a"/>
    <s v="High Net Worth"/>
    <s v="N"/>
    <s v="Yes"/>
    <n v="8"/>
    <m/>
  </r>
  <r>
    <n v="4089"/>
    <n v="38"/>
    <x v="1212"/>
    <d v="2017-07-18T00:00:00"/>
    <n v="165"/>
    <b v="0"/>
    <s v="Approved"/>
    <s v="Solex"/>
    <s v="Standard"/>
    <s v="medium"/>
    <s v="medium"/>
    <n v="1577.53"/>
    <n v="826.51"/>
    <d v="2011-03-16T00:00:00"/>
    <n v="751.02"/>
    <s v="M"/>
    <n v="45"/>
    <d v="1992-06-24T00:00:00"/>
    <n v="28.046139884576355"/>
    <s v="Recruiter"/>
    <s v="Property"/>
    <s v="Mass Customer"/>
    <s v="N"/>
    <s v="No"/>
    <n v="6"/>
    <m/>
  </r>
  <r>
    <n v="4174"/>
    <n v="12"/>
    <x v="3251"/>
    <d v="2017-07-18T00:00:00"/>
    <n v="165"/>
    <b v="1"/>
    <s v="Approved"/>
    <s v="WeareA2B"/>
    <s v="Standard"/>
    <s v="medium"/>
    <s v="medium"/>
    <n v="1231.1500000000001"/>
    <n v="161.6"/>
    <d v="2004-08-17T00:00:00"/>
    <n v="1069.5500000000002"/>
    <s v="F"/>
    <n v="83"/>
    <d v="1999-07-02T00:00:00"/>
    <n v="21.02148235032978"/>
    <s v="Environmental Specialist"/>
    <s v="n/a"/>
    <s v="Affluent Customer"/>
    <s v="N"/>
    <s v="No"/>
    <n v="2"/>
    <m/>
  </r>
  <r>
    <n v="4513"/>
    <n v="95"/>
    <x v="1085"/>
    <d v="2017-07-18T00:00:00"/>
    <n v="165"/>
    <b v="0"/>
    <s v="Approved"/>
    <s v="Giant Bicycles"/>
    <s v="Standard"/>
    <s v="medium"/>
    <s v="large"/>
    <n v="569.55999999999995"/>
    <n v="528.42999999999995"/>
    <d v="2003-09-10T00:00:00"/>
    <n v="41.129999999999995"/>
    <s v="F"/>
    <n v="46"/>
    <d v="1974-05-06T00:00:00"/>
    <n v="46.194085090055808"/>
    <s v="Software Test Engineer I"/>
    <s v="Financial Services"/>
    <s v="Mass Customer"/>
    <s v="N"/>
    <s v="No"/>
    <n v="3"/>
    <m/>
  </r>
  <r>
    <n v="4809"/>
    <n v="40"/>
    <x v="3269"/>
    <d v="2017-07-18T00:00:00"/>
    <n v="165"/>
    <b v="0"/>
    <s v="Approved"/>
    <s v="OHM Cycles"/>
    <s v="Standard"/>
    <s v="high"/>
    <s v="medium"/>
    <n v="1458.17"/>
    <n v="874.9"/>
    <d v="2006-02-02T00:00:00"/>
    <n v="583.2700000000001"/>
    <s v="M"/>
    <n v="58"/>
    <d v="1977-11-13T00:00:00"/>
    <n v="42.668057692795536"/>
    <s v="Social Worker"/>
    <s v="Health"/>
    <s v="Mass Customer"/>
    <s v="N"/>
    <s v="No"/>
    <n v="15"/>
    <m/>
  </r>
  <r>
    <n v="5464"/>
    <n v="35"/>
    <x v="2403"/>
    <d v="2017-07-18T00:00:00"/>
    <n v="165"/>
    <b v="1"/>
    <s v="Approved"/>
    <s v="Giant Bicycles"/>
    <s v="Standard"/>
    <s v="medium"/>
    <s v="medium"/>
    <n v="1403.5"/>
    <n v="954.82"/>
    <d v="2011-08-29T00:00:00"/>
    <n v="448.67999999999995"/>
    <s v="M"/>
    <n v="82"/>
    <d v="1980-07-27T00:00:00"/>
    <n v="39.96394810375444"/>
    <s v="Accounting Assistant II"/>
    <s v="n/a"/>
    <s v="High Net Worth"/>
    <s v="N"/>
    <s v="Yes"/>
    <n v="3"/>
    <m/>
  </r>
  <r>
    <n v="6196"/>
    <n v="85"/>
    <x v="2628"/>
    <d v="2017-07-18T00:00:00"/>
    <n v="165"/>
    <b v="0"/>
    <s v="Approved"/>
    <s v="WeareA2B"/>
    <s v="Standard"/>
    <s v="medium"/>
    <s v="medium"/>
    <n v="752.64"/>
    <n v="205.36"/>
    <d v="1998-12-16T00:00:00"/>
    <n v="547.28"/>
    <s v="M"/>
    <n v="64"/>
    <d v="1959-05-17T00:00:00"/>
    <n v="61.174907007864029"/>
    <s v="Speech Pathologist"/>
    <s v="n/a"/>
    <s v="Affluent Customer"/>
    <s v="N"/>
    <s v="Yes"/>
    <n v="20"/>
    <m/>
  </r>
  <r>
    <n v="6337"/>
    <n v="95"/>
    <x v="110"/>
    <d v="2017-07-18T00:00:00"/>
    <n v="165"/>
    <b v="1"/>
    <s v="Approved"/>
    <s v="Giant Bicycles"/>
    <s v="Standard"/>
    <s v="medium"/>
    <s v="large"/>
    <n v="569.55999999999995"/>
    <n v="528.42999999999995"/>
    <d v="2003-09-10T00:00:00"/>
    <n v="41.129999999999995"/>
    <s v="M"/>
    <n v="78"/>
    <d v="1983-04-06T00:00:00"/>
    <n v="37.27079741882293"/>
    <s v="Speech Pathologist"/>
    <s v="Retail"/>
    <s v="Mass Customer"/>
    <s v="N"/>
    <s v="No"/>
    <n v="6"/>
    <m/>
  </r>
  <r>
    <n v="6453"/>
    <n v="1"/>
    <x v="3270"/>
    <d v="2017-07-18T00:00:00"/>
    <n v="165"/>
    <b v="0"/>
    <s v="Approved"/>
    <s v="Giant Bicycles"/>
    <s v="Standard"/>
    <s v="medium"/>
    <s v="medium"/>
    <n v="1403.5"/>
    <n v="954.82"/>
    <d v="2016-11-14T00:00:00"/>
    <n v="448.67999999999995"/>
    <s v="M"/>
    <n v="99"/>
    <d v="1970-11-08T00:00:00"/>
    <n v="49.687235774987315"/>
    <s v="Junior Executive"/>
    <s v="Property"/>
    <s v="Mass Customer"/>
    <s v="N"/>
    <s v="No"/>
    <n v="4"/>
    <m/>
  </r>
  <r>
    <n v="7030"/>
    <n v="6"/>
    <x v="3259"/>
    <d v="2017-07-18T00:00:00"/>
    <n v="165"/>
    <b v="0"/>
    <s v="Approved"/>
    <s v="OHM Cycles"/>
    <s v="Standard"/>
    <s v="high"/>
    <s v="medium"/>
    <n v="227.88"/>
    <n v="136.72999999999999"/>
    <d v="1991-11-07T00:00:00"/>
    <n v="91.15"/>
    <s v="M"/>
    <n v="63"/>
    <d v="1964-12-05T00:00:00"/>
    <n v="55.616002898274985"/>
    <s v="Help Desk Technician"/>
    <s v="Financial Services"/>
    <s v="Mass Customer"/>
    <s v="N"/>
    <s v="Yes"/>
    <n v="17"/>
    <m/>
  </r>
  <r>
    <n v="7855"/>
    <n v="80"/>
    <x v="2398"/>
    <d v="2017-07-18T00:00:00"/>
    <n v="165"/>
    <b v="0"/>
    <s v="Approved"/>
    <s v="OHM Cycles"/>
    <s v="Touring"/>
    <s v="low"/>
    <s v="medium"/>
    <n v="1073.07"/>
    <n v="933.84"/>
    <d v="1997-01-25T00:00:00"/>
    <n v="139.2299999999999"/>
    <s v="F"/>
    <n v="98"/>
    <d v="1993-01-22T00:00:00"/>
    <n v="27.465317966768136"/>
    <s v="Chemical Engineer"/>
    <s v="Manufacturing"/>
    <s v="Mass Customer"/>
    <s v="N"/>
    <s v="No"/>
    <n v="10"/>
    <m/>
  </r>
  <r>
    <n v="7952"/>
    <n v="79"/>
    <x v="485"/>
    <d v="2017-07-18T00:00:00"/>
    <n v="165"/>
    <b v="1"/>
    <s v="Approved"/>
    <s v="Norco Bicycles"/>
    <s v="Standard"/>
    <s v="medium"/>
    <s v="medium"/>
    <n v="1555.58"/>
    <n v="818.01"/>
    <d v="2016-07-09T00:00:00"/>
    <n v="737.56999999999994"/>
    <s v="M"/>
    <n v="20"/>
    <d v="1977-12-09T00:00:00"/>
    <n v="42.596824816083206"/>
    <s v="Information Systems Manager"/>
    <s v="Property"/>
    <s v="Mass Customer"/>
    <s v="N"/>
    <s v="Yes"/>
    <n v="10"/>
    <m/>
  </r>
  <r>
    <n v="8247"/>
    <n v="86"/>
    <x v="1066"/>
    <d v="2017-07-18T00:00:00"/>
    <n v="165"/>
    <b v="0"/>
    <s v="Approved"/>
    <s v="OHM Cycles"/>
    <s v="Standard"/>
    <s v="medium"/>
    <s v="medium"/>
    <n v="235.63"/>
    <n v="125.07"/>
    <d v="1998-12-16T00:00:00"/>
    <n v="110.56"/>
    <s v="M"/>
    <n v="89"/>
    <d v="1974-08-29T00:00:00"/>
    <n v="45.879016596905124"/>
    <s v="Senior Cost Accountant"/>
    <s v="Financial Services"/>
    <s v="Affluent Customer"/>
    <s v="N"/>
    <s v="Yes"/>
    <n v="11"/>
    <m/>
  </r>
  <r>
    <n v="8334"/>
    <n v="11"/>
    <x v="766"/>
    <d v="2017-07-18T00:00:00"/>
    <n v="165"/>
    <b v="1"/>
    <s v="Approved"/>
    <s v="Giant Bicycles"/>
    <s v="Standard"/>
    <s v="high"/>
    <s v="medium"/>
    <n v="1274.93"/>
    <n v="764.96"/>
    <d v="2007-08-04T00:00:00"/>
    <n v="509.97"/>
    <s v="F"/>
    <n v="57"/>
    <d v="1959-07-16T00:00:00"/>
    <n v="61.010523446220191"/>
    <s v="Staff Scientist"/>
    <s v="Financial Services"/>
    <s v="Affluent Customer"/>
    <s v="N"/>
    <s v="Yes"/>
    <n v="16"/>
    <m/>
  </r>
  <r>
    <n v="8833"/>
    <n v="95"/>
    <x v="432"/>
    <d v="2017-07-18T00:00:00"/>
    <n v="165"/>
    <b v="0"/>
    <s v="Approved"/>
    <s v="OHM Cycles"/>
    <s v="Touring"/>
    <s v="low"/>
    <s v="medium"/>
    <n v="1073.07"/>
    <n v="933.84"/>
    <d v="1997-01-25T00:00:00"/>
    <n v="139.2299999999999"/>
    <s v="M"/>
    <n v="35"/>
    <d v="2001-11-30T00:00:00"/>
    <n v="18.605043994165396"/>
    <s v="Administrative Assistant IV"/>
    <s v="Telecommunications"/>
    <s v="High Net Worth"/>
    <s v="N"/>
    <s v="Yes"/>
    <n v="1"/>
    <m/>
  </r>
  <r>
    <n v="9194"/>
    <n v="0"/>
    <x v="507"/>
    <d v="2017-07-18T00:00:00"/>
    <n v="165"/>
    <b v="0"/>
    <s v="Approved"/>
    <s v="Solex"/>
    <s v="Road"/>
    <s v="medium"/>
    <s v="medium"/>
    <n v="416.98"/>
    <n v="312.74"/>
    <d v="2008-03-19T00:00:00"/>
    <n v="104.24000000000001"/>
    <s v="M"/>
    <n v="87"/>
    <d v="1974-06-07T00:00:00"/>
    <n v="46.106413857179092"/>
    <s v="Business Systems Development Analyst"/>
    <s v="Financial Services"/>
    <s v="High Net Worth"/>
    <s v="N"/>
    <s v="Yes"/>
    <n v="16"/>
    <m/>
  </r>
  <r>
    <n v="10109"/>
    <n v="88"/>
    <x v="1666"/>
    <d v="2017-07-18T00:00:00"/>
    <n v="165"/>
    <b v="0"/>
    <s v="Approved"/>
    <s v="Norco Bicycles"/>
    <s v="Standard"/>
    <s v="high"/>
    <s v="small"/>
    <n v="1661.92"/>
    <n v="1479.11"/>
    <d v="1994-09-09T00:00:00"/>
    <n v="182.81000000000017"/>
    <s v="U"/>
    <n v="81"/>
    <d v="1899-12-30T00:00:00"/>
    <n v="0"/>
    <s v="Assistant Professor"/>
    <s v="IT"/>
    <s v="High Net Worth"/>
    <s v="N"/>
    <s v="No"/>
    <n v="0"/>
    <m/>
  </r>
  <r>
    <n v="10383"/>
    <n v="50"/>
    <x v="283"/>
    <d v="2017-07-18T00:00:00"/>
    <n v="165"/>
    <b v="0"/>
    <s v="Approved"/>
    <s v="WeareA2B"/>
    <s v="Standard"/>
    <s v="medium"/>
    <s v="small"/>
    <n v="175.89"/>
    <n v="131.91999999999999"/>
    <d v="2003-02-16T00:00:00"/>
    <n v="43.97"/>
    <s v="F"/>
    <n v="17"/>
    <d v="1959-01-23T00:00:00"/>
    <n v="61.487235774987312"/>
    <s v="Statistician II"/>
    <s v="Financial Services"/>
    <s v="Mass Customer"/>
    <s v="N"/>
    <s v="No"/>
    <n v="17"/>
    <m/>
  </r>
  <r>
    <n v="11234"/>
    <n v="7"/>
    <x v="2820"/>
    <d v="2017-07-18T00:00:00"/>
    <n v="165"/>
    <b v="1"/>
    <s v="Approved"/>
    <s v="Trek Bicycles"/>
    <s v="Road"/>
    <s v="low"/>
    <s v="medium"/>
    <n v="980.37"/>
    <n v="234.43"/>
    <d v="2004-09-28T00:00:00"/>
    <n v="745.94"/>
    <s v="M"/>
    <n v="98"/>
    <d v="1980-09-26T00:00:00"/>
    <n v="39.796824816083202"/>
    <s v="Internal Auditor"/>
    <s v="Retail"/>
    <s v="Mass Customer"/>
    <s v="N"/>
    <s v="No"/>
    <n v="13"/>
    <m/>
  </r>
  <r>
    <n v="11396"/>
    <n v="0"/>
    <x v="2847"/>
    <d v="2017-07-18T00:00:00"/>
    <n v="165"/>
    <b v="1"/>
    <s v="Approved"/>
    <s v="Solex"/>
    <s v="Standard"/>
    <s v="medium"/>
    <s v="medium"/>
    <n v="71.489999999999995"/>
    <n v="53.62"/>
    <d v="2012-12-02T00:00:00"/>
    <n v="17.869999999999997"/>
    <s v="F"/>
    <n v="96"/>
    <d v="1965-06-26T00:00:00"/>
    <n v="55.059838514713341"/>
    <s v="Geological Engineer"/>
    <s v="Manufacturing"/>
    <s v="High Net Worth"/>
    <s v="N"/>
    <s v="Yes"/>
    <n v="16"/>
    <m/>
  </r>
  <r>
    <n v="11678"/>
    <n v="46"/>
    <x v="359"/>
    <d v="2017-07-18T00:00:00"/>
    <n v="165"/>
    <b v="1"/>
    <s v="Approved"/>
    <s v="Solex"/>
    <s v="Standard"/>
    <s v="low"/>
    <s v="medium"/>
    <n v="1289.8499999999999"/>
    <n v="74.510000000000005"/>
    <d v="2005-08-09T00:00:00"/>
    <n v="1215.3399999999999"/>
    <s v="F"/>
    <n v="66"/>
    <d v="1968-12-28T00:00:00"/>
    <n v="51.550249473617448"/>
    <s v="Media Manager III"/>
    <s v="Health"/>
    <s v="Mass Customer"/>
    <s v="N"/>
    <s v="No"/>
    <n v="13"/>
    <m/>
  </r>
  <r>
    <n v="11725"/>
    <n v="15"/>
    <x v="2868"/>
    <d v="2017-07-18T00:00:00"/>
    <n v="165"/>
    <b v="0"/>
    <s v="Approved"/>
    <s v="Norco Bicycles"/>
    <s v="Standard"/>
    <s v="low"/>
    <s v="medium"/>
    <n v="958.74"/>
    <n v="748.9"/>
    <d v="1993-10-02T00:00:00"/>
    <n v="209.84000000000003"/>
    <s v="F"/>
    <n v="99"/>
    <d v="1988-11-27T00:00:00"/>
    <n v="31.621482350329781"/>
    <s v="Junior Executive"/>
    <s v="Argiculture"/>
    <s v="Mass Customer"/>
    <s v="N"/>
    <s v="Yes"/>
    <n v="2"/>
    <m/>
  </r>
  <r>
    <n v="12861"/>
    <n v="50"/>
    <x v="861"/>
    <d v="2017-07-18T00:00:00"/>
    <n v="165"/>
    <b v="0"/>
    <s v="Approved"/>
    <s v="WeareA2B"/>
    <s v="Standard"/>
    <s v="medium"/>
    <s v="small"/>
    <n v="175.89"/>
    <n v="131.91999999999999"/>
    <d v="1997-10-04T00:00:00"/>
    <n v="43.97"/>
    <s v="F"/>
    <n v="58"/>
    <d v="1979-05-23T00:00:00"/>
    <n v="41.144770021562657"/>
    <s v="Web Designer IV"/>
    <s v="n/a"/>
    <s v="Affluent Customer"/>
    <s v="N"/>
    <s v="Yes"/>
    <n v="5"/>
    <m/>
  </r>
  <r>
    <n v="13129"/>
    <n v="2"/>
    <x v="1561"/>
    <d v="2017-07-18T00:00:00"/>
    <n v="165"/>
    <b v="0"/>
    <s v="Approved"/>
    <s v="Solex"/>
    <s v="Standard"/>
    <s v="medium"/>
    <s v="medium"/>
    <n v="71.489999999999995"/>
    <n v="53.62"/>
    <d v="2005-08-09T00:00:00"/>
    <n v="17.869999999999997"/>
    <s v="M"/>
    <n v="9"/>
    <d v="1978-02-28T00:00:00"/>
    <n v="42.374907007864024"/>
    <n v="0"/>
    <s v="n/a"/>
    <s v="Mass Customer"/>
    <s v="N"/>
    <s v="Yes"/>
    <n v="17"/>
    <m/>
  </r>
  <r>
    <n v="13555"/>
    <n v="12"/>
    <x v="778"/>
    <d v="2017-07-18T00:00:00"/>
    <n v="165"/>
    <b v="0"/>
    <s v="Approved"/>
    <s v="WeareA2B"/>
    <s v="Standard"/>
    <s v="medium"/>
    <s v="medium"/>
    <n v="1231.1500000000001"/>
    <n v="161.6"/>
    <d v="1994-09-09T00:00:00"/>
    <n v="1069.5500000000002"/>
    <s v="F"/>
    <n v="99"/>
    <d v="1995-08-10T00:00:00"/>
    <n v="24.917372761288686"/>
    <s v="Registered Nurse"/>
    <s v="Health"/>
    <s v="Affluent Customer"/>
    <s v="N"/>
    <s v="Yes"/>
    <n v="19"/>
    <m/>
  </r>
  <r>
    <n v="13734"/>
    <n v="72"/>
    <x v="3271"/>
    <d v="2017-07-18T00:00:00"/>
    <n v="165"/>
    <b v="1"/>
    <s v="Approved"/>
    <s v="Norco Bicycles"/>
    <s v="Standard"/>
    <s v="medium"/>
    <s v="medium"/>
    <n v="360.4"/>
    <n v="270.3"/>
    <d v="2000-05-22T00:00:00"/>
    <n v="90.099999999999966"/>
    <s v="F"/>
    <n v="55"/>
    <d v="1974-02-01T00:00:00"/>
    <n v="46.451619336631147"/>
    <s v="Dental Hygienist"/>
    <s v="Health"/>
    <s v="Mass Customer"/>
    <s v="N"/>
    <s v="Yes"/>
    <n v="15"/>
    <m/>
  </r>
  <r>
    <n v="13887"/>
    <n v="46"/>
    <x v="413"/>
    <d v="2017-07-18T00:00:00"/>
    <n v="165"/>
    <b v="1"/>
    <s v="Approved"/>
    <s v="Solex"/>
    <s v="Standard"/>
    <s v="low"/>
    <s v="medium"/>
    <n v="1289.8499999999999"/>
    <n v="74.510000000000005"/>
    <d v="2007-12-11T00:00:00"/>
    <n v="1215.3399999999999"/>
    <s v="U"/>
    <n v="28"/>
    <d v="1899-12-30T00:00:00"/>
    <n v="0"/>
    <s v="Business Systems Development Analyst"/>
    <s v="IT"/>
    <s v="Affluent Customer"/>
    <s v="N"/>
    <s v="Yes"/>
    <n v="0"/>
    <m/>
  </r>
  <r>
    <n v="14411"/>
    <n v="1"/>
    <x v="3151"/>
    <d v="2017-07-18T00:00:00"/>
    <n v="165"/>
    <b v="0"/>
    <s v="Approved"/>
    <s v="Giant Bicycles"/>
    <s v="Standard"/>
    <s v="medium"/>
    <s v="medium"/>
    <n v="1403.5"/>
    <n v="954.82"/>
    <d v="2012-12-02T00:00:00"/>
    <n v="448.67999999999995"/>
    <s v="F"/>
    <n v="24"/>
    <d v="1965-11-27T00:00:00"/>
    <n v="54.637920706494164"/>
    <n v="0"/>
    <s v="Retail"/>
    <s v="Mass Customer"/>
    <s v="N"/>
    <s v="Yes"/>
    <n v="15"/>
    <m/>
  </r>
  <r>
    <n v="14583"/>
    <n v="15"/>
    <x v="2733"/>
    <d v="2017-07-18T00:00:00"/>
    <n v="165"/>
    <b v="1"/>
    <s v="Approved"/>
    <s v="WeareA2B"/>
    <s v="Standard"/>
    <s v="medium"/>
    <s v="medium"/>
    <n v="1292.8399999999999"/>
    <n v="13.44"/>
    <d v="1993-06-23T00:00:00"/>
    <n v="1279.3999999999999"/>
    <s v="F"/>
    <n v="52"/>
    <d v="1994-01-23T00:00:00"/>
    <n v="26.46257824074074"/>
    <s v="Senior Cost Accountant"/>
    <s v="Financial Services"/>
    <s v="High Net Worth"/>
    <s v="N"/>
    <s v="Yes"/>
    <n v="8"/>
    <m/>
  </r>
  <r>
    <n v="14729"/>
    <n v="85"/>
    <x v="2724"/>
    <d v="2017-07-18T00:00:00"/>
    <n v="165"/>
    <b v="0"/>
    <s v="Approved"/>
    <s v="WeareA2B"/>
    <s v="Standard"/>
    <s v="medium"/>
    <s v="medium"/>
    <n v="752.64"/>
    <n v="205.36"/>
    <d v="2005-05-10T00:00:00"/>
    <n v="547.28"/>
    <s v="M"/>
    <n v="78"/>
    <d v="1976-03-19T00:00:00"/>
    <n v="44.322852213343481"/>
    <s v="Operator"/>
    <s v="n/a"/>
    <s v="Mass Customer"/>
    <s v="N"/>
    <s v="Yes"/>
    <n v="10"/>
    <m/>
  </r>
  <r>
    <n v="14788"/>
    <n v="55"/>
    <x v="2083"/>
    <d v="2017-07-18T00:00:00"/>
    <n v="165"/>
    <b v="0"/>
    <s v="Approved"/>
    <s v="Trek Bicycles"/>
    <s v="Road"/>
    <s v="medium"/>
    <s v="large"/>
    <n v="1894.19"/>
    <n v="598.76"/>
    <d v="2003-07-21T00:00:00"/>
    <n v="1295.43"/>
    <s v="F"/>
    <n v="55"/>
    <d v="1976-08-10T00:00:00"/>
    <n v="43.928331665398275"/>
    <s v="Dental Hygienist"/>
    <s v="Health"/>
    <s v="Mass Customer"/>
    <s v="N"/>
    <s v="No"/>
    <n v="15"/>
    <m/>
  </r>
  <r>
    <n v="15249"/>
    <n v="53"/>
    <x v="2063"/>
    <d v="2017-07-18T00:00:00"/>
    <n v="165"/>
    <b v="0"/>
    <s v="Approved"/>
    <s v="Giant Bicycles"/>
    <s v="Standard"/>
    <s v="high"/>
    <s v="medium"/>
    <n v="1274.93"/>
    <n v="764.96"/>
    <d v="2007-08-04T00:00:00"/>
    <n v="509.97"/>
    <s v="F"/>
    <n v="68"/>
    <d v="1998-12-14T00:00:00"/>
    <n v="21.569427555809231"/>
    <s v="Executive Secretary"/>
    <s v="Property"/>
    <s v="High Net Worth"/>
    <s v="N"/>
    <s v="Yes"/>
    <n v="3"/>
    <m/>
  </r>
  <r>
    <n v="16230"/>
    <n v="69"/>
    <x v="1849"/>
    <d v="2017-07-18T00:00:00"/>
    <n v="165"/>
    <b v="0"/>
    <s v="Approved"/>
    <s v="Giant Bicycles"/>
    <s v="Road"/>
    <s v="medium"/>
    <s v="medium"/>
    <n v="792.9"/>
    <n v="594.67999999999995"/>
    <d v="1992-10-02T00:00:00"/>
    <n v="198.22000000000003"/>
    <s v="F"/>
    <n v="82"/>
    <d v="1956-01-01T00:00:00"/>
    <n v="64.550249473617455"/>
    <s v="GIS Technical Architect"/>
    <s v="Financial Services"/>
    <s v="Affluent Customer"/>
    <s v="N"/>
    <s v="No"/>
    <n v="14"/>
    <m/>
  </r>
  <r>
    <n v="16315"/>
    <n v="46"/>
    <x v="1716"/>
    <d v="2017-07-18T00:00:00"/>
    <n v="165"/>
    <b v="1"/>
    <s v="Approved"/>
    <s v="Solex"/>
    <s v="Standard"/>
    <s v="low"/>
    <s v="medium"/>
    <n v="1289.8499999999999"/>
    <n v="74.510000000000005"/>
    <d v="2003-02-16T00:00:00"/>
    <n v="1215.3399999999999"/>
    <s v="M"/>
    <n v="47"/>
    <d v="1975-03-14T00:00:00"/>
    <n v="45.33929056950786"/>
    <s v="Graphic Designer"/>
    <s v="Manufacturing"/>
    <s v="Mass Customer"/>
    <s v="N"/>
    <s v="Yes"/>
    <n v="14"/>
    <m/>
  </r>
  <r>
    <n v="17024"/>
    <n v="25"/>
    <x v="1465"/>
    <d v="2017-07-18T00:00:00"/>
    <n v="165"/>
    <b v="0"/>
    <s v="Approved"/>
    <s v="Giant Bicycles"/>
    <s v="Road"/>
    <s v="medium"/>
    <s v="medium"/>
    <n v="1538.99"/>
    <n v="829.65"/>
    <d v="2016-02-04T00:00:00"/>
    <n v="709.34"/>
    <s v="F"/>
    <n v="66"/>
    <d v="1956-05-15T00:00:00"/>
    <n v="64.180386459918822"/>
    <s v="Structural Engineer"/>
    <s v="Property"/>
    <s v="Mass Customer"/>
    <s v="N"/>
    <s v="No"/>
    <n v="17"/>
    <m/>
  </r>
  <r>
    <n v="17058"/>
    <n v="45"/>
    <x v="480"/>
    <d v="2017-07-18T00:00:00"/>
    <n v="165"/>
    <b v="0"/>
    <s v="Approved"/>
    <s v="Solex"/>
    <s v="Standard"/>
    <s v="medium"/>
    <s v="medium"/>
    <n v="441.49"/>
    <n v="84.99"/>
    <d v="1993-04-12T00:00:00"/>
    <n v="356.5"/>
    <s v="M"/>
    <n v="63"/>
    <d v="1965-07-26T00:00:00"/>
    <n v="54.977646733891426"/>
    <s v="Data Coordiator"/>
    <s v="n/a"/>
    <s v="Affluent Customer"/>
    <s v="N"/>
    <s v="No"/>
    <n v="17"/>
    <m/>
  </r>
  <r>
    <n v="17123"/>
    <n v="0"/>
    <x v="1316"/>
    <d v="2017-07-18T00:00:00"/>
    <n v="165"/>
    <b v="0"/>
    <s v="Approved"/>
    <s v="Solex"/>
    <s v="Road"/>
    <s v="medium"/>
    <s v="medium"/>
    <n v="416.98"/>
    <n v="312.74"/>
    <d v="2006-10-01T00:00:00"/>
    <n v="104.24000000000001"/>
    <s v="M"/>
    <n v="83"/>
    <d v="1975-04-13T00:00:00"/>
    <n v="45.257098788685944"/>
    <s v="Nurse"/>
    <s v="Manufacturing"/>
    <s v="High Net Worth"/>
    <s v="N"/>
    <s v="Yes"/>
    <n v="22"/>
    <m/>
  </r>
  <r>
    <n v="17937"/>
    <n v="64"/>
    <x v="2772"/>
    <d v="2017-07-18T00:00:00"/>
    <n v="165"/>
    <b v="0"/>
    <s v="Approved"/>
    <s v="Trek Bicycles"/>
    <s v="Standard"/>
    <s v="medium"/>
    <s v="large"/>
    <n v="1469.44"/>
    <n v="596.54999999999995"/>
    <d v="2012-05-18T00:00:00"/>
    <n v="872.8900000000001"/>
    <s v="M"/>
    <n v="35"/>
    <d v="1977-10-08T00:00:00"/>
    <n v="42.766687829781837"/>
    <s v="Social Worker"/>
    <s v="Health"/>
    <s v="Mass Customer"/>
    <s v="N"/>
    <s v="No"/>
    <n v="9"/>
    <m/>
  </r>
  <r>
    <n v="18018"/>
    <n v="0"/>
    <x v="572"/>
    <d v="2017-07-18T00:00:00"/>
    <n v="165"/>
    <b v="0"/>
    <s v="Approved"/>
    <s v="Norco Bicycles"/>
    <s v="Road"/>
    <s v="medium"/>
    <s v="medium"/>
    <n v="543.39"/>
    <n v="407.54"/>
    <d v="2016-11-22T00:00:00"/>
    <n v="135.84999999999997"/>
    <s v="F"/>
    <n v="26"/>
    <d v="1978-05-19T00:00:00"/>
    <n v="42.155728925672243"/>
    <s v="Professor"/>
    <s v="n/a"/>
    <s v="High Net Worth"/>
    <s v="N"/>
    <s v="No"/>
    <n v="6"/>
    <m/>
  </r>
  <r>
    <n v="19098"/>
    <n v="0"/>
    <x v="478"/>
    <d v="2017-07-18T00:00:00"/>
    <n v="165"/>
    <b v="0"/>
    <s v="Approved"/>
    <s v="OHM Cycles"/>
    <s v="Standard"/>
    <s v="low"/>
    <s v="medium"/>
    <n v="71.16"/>
    <n v="56.93"/>
    <d v="2010-11-05T00:00:00"/>
    <n v="14.229999999999997"/>
    <s v="F"/>
    <n v="82"/>
    <d v="1979-01-12T00:00:00"/>
    <n v="41.503674131151698"/>
    <s v="Structural Analysis Engineer"/>
    <s v="n/a"/>
    <s v="High Net Worth"/>
    <s v="N"/>
    <s v="Yes"/>
    <n v="15"/>
    <m/>
  </r>
  <r>
    <n v="749"/>
    <n v="9"/>
    <x v="3166"/>
    <d v="2017-07-17T00:00:00"/>
    <n v="166"/>
    <b v="1"/>
    <s v="Approved"/>
    <s v="OHM Cycles"/>
    <s v="Road"/>
    <s v="medium"/>
    <s v="medium"/>
    <n v="742.54"/>
    <n v="667.4"/>
    <d v="1991-11-07T00:00:00"/>
    <n v="75.139999999999986"/>
    <s v="F"/>
    <n v="31"/>
    <d v="1997-07-11T00:00:00"/>
    <n v="22.996824816083205"/>
    <s v="Librarian"/>
    <s v="Entertainment"/>
    <s v="Mass Customer"/>
    <s v="N"/>
    <s v="No"/>
    <n v="1"/>
    <m/>
  </r>
  <r>
    <n v="908"/>
    <n v="93"/>
    <x v="1187"/>
    <d v="2017-07-17T00:00:00"/>
    <n v="166"/>
    <b v="0"/>
    <s v="Approved"/>
    <s v="WeareA2B"/>
    <s v="Standard"/>
    <s v="medium"/>
    <s v="medium"/>
    <n v="1065.03"/>
    <n v="230.09"/>
    <d v="1994-08-10T00:00:00"/>
    <n v="834.93999999999994"/>
    <s v="F"/>
    <n v="67"/>
    <d v="1987-06-20T00:00:00"/>
    <n v="33.062578240740741"/>
    <s v="Recruiter"/>
    <s v="n/a"/>
    <s v="Mass Customer"/>
    <s v="N"/>
    <s v="Yes"/>
    <n v="17"/>
    <m/>
  </r>
  <r>
    <n v="1943"/>
    <n v="0"/>
    <x v="1828"/>
    <d v="2017-07-17T00:00:00"/>
    <n v="166"/>
    <b v="1"/>
    <s v="Approved"/>
    <s v="Solex"/>
    <s v="Road"/>
    <s v="medium"/>
    <s v="medium"/>
    <n v="416.98"/>
    <n v="312.74"/>
    <d v="1997-05-10T00:00:00"/>
    <n v="104.24000000000001"/>
    <s v="M"/>
    <n v="12"/>
    <d v="1976-07-16T00:00:00"/>
    <n v="43.996824816083205"/>
    <s v="Social Worker"/>
    <s v="Health"/>
    <s v="High Net Worth"/>
    <s v="N"/>
    <s v="No"/>
    <n v="10"/>
    <m/>
  </r>
  <r>
    <n v="2459"/>
    <n v="68"/>
    <x v="2141"/>
    <d v="2017-07-17T00:00:00"/>
    <n v="166"/>
    <b v="0"/>
    <s v="Approved"/>
    <s v="OHM Cycles"/>
    <s v="Standard"/>
    <s v="medium"/>
    <s v="medium"/>
    <n v="1636.9"/>
    <n v="44.71"/>
    <d v="1995-10-24T00:00:00"/>
    <n v="1592.19"/>
    <s v="M"/>
    <n v="19"/>
    <d v="1989-06-14T00:00:00"/>
    <n v="31.076276870877724"/>
    <s v="Actuary"/>
    <s v="Financial Services"/>
    <s v="Mass Customer"/>
    <s v="N"/>
    <s v="Yes"/>
    <n v="2"/>
    <m/>
  </r>
  <r>
    <n v="2789"/>
    <n v="63"/>
    <x v="62"/>
    <d v="2017-07-17T00:00:00"/>
    <n v="166"/>
    <b v="1"/>
    <s v="Approved"/>
    <s v="Solex"/>
    <s v="Standard"/>
    <s v="medium"/>
    <s v="medium"/>
    <n v="1483.2"/>
    <n v="99.59"/>
    <d v="2015-04-11T00:00:00"/>
    <n v="1383.6100000000001"/>
    <s v="M"/>
    <n v="84"/>
    <d v="1976-05-29T00:00:00"/>
    <n v="44.128331665398271"/>
    <n v="0"/>
    <s v="n/a"/>
    <s v="Affluent Customer"/>
    <s v="N"/>
    <s v="Yes"/>
    <n v="16"/>
    <m/>
  </r>
  <r>
    <n v="3337"/>
    <n v="45"/>
    <x v="3272"/>
    <d v="2017-07-17T00:00:00"/>
    <n v="166"/>
    <b v="1"/>
    <s v="Approved"/>
    <s v="Trek Bicycles"/>
    <s v="Road"/>
    <s v="low"/>
    <s v="medium"/>
    <n v="980.37"/>
    <n v="234.43"/>
    <d v="2004-09-28T00:00:00"/>
    <n v="745.94"/>
    <s v="M"/>
    <n v="45"/>
    <d v="1995-10-06T00:00:00"/>
    <n v="24.761208377727041"/>
    <s v="Recruiter"/>
    <s v="Telecommunications"/>
    <s v="High Net Worth"/>
    <s v="N"/>
    <s v="No"/>
    <n v="12"/>
    <m/>
  </r>
  <r>
    <n v="3764"/>
    <n v="0"/>
    <x v="984"/>
    <d v="2017-07-17T00:00:00"/>
    <n v="166"/>
    <b v="0"/>
    <s v="Approved"/>
    <s v="Norco Bicycles"/>
    <s v="Road"/>
    <s v="medium"/>
    <s v="medium"/>
    <n v="543.39"/>
    <n v="407.54"/>
    <d v="2016-11-22T00:00:00"/>
    <n v="135.84999999999997"/>
    <s v="M"/>
    <n v="67"/>
    <d v="1979-12-10T00:00:00"/>
    <n v="40.594085090055806"/>
    <s v="Dental Hygienist"/>
    <s v="Health"/>
    <s v="High Net Worth"/>
    <s v="N"/>
    <s v="No"/>
    <n v="5"/>
    <m/>
  </r>
  <r>
    <n v="3787"/>
    <n v="53"/>
    <x v="3253"/>
    <d v="2017-07-17T00:00:00"/>
    <n v="166"/>
    <b v="0"/>
    <s v="Approved"/>
    <s v="OHM Cycles"/>
    <s v="Standard"/>
    <s v="medium"/>
    <s v="medium"/>
    <n v="795.34"/>
    <n v="101.58"/>
    <d v="2000-05-22T00:00:00"/>
    <n v="693.76"/>
    <s v="M"/>
    <n v="89"/>
    <d v="1979-09-16T00:00:00"/>
    <n v="40.826961802384574"/>
    <s v="Information Systems Manager"/>
    <s v="n/a"/>
    <s v="Mass Customer"/>
    <s v="N"/>
    <s v="Yes"/>
    <n v="4"/>
    <m/>
  </r>
  <r>
    <n v="4358"/>
    <n v="45"/>
    <x v="1834"/>
    <d v="2017-07-17T00:00:00"/>
    <n v="166"/>
    <b v="0"/>
    <s v="Approved"/>
    <s v="Trek Bicycles"/>
    <s v="Road"/>
    <s v="low"/>
    <s v="medium"/>
    <n v="980.37"/>
    <n v="234.43"/>
    <d v="2016-07-09T00:00:00"/>
    <n v="745.94"/>
    <s v="M"/>
    <n v="22"/>
    <d v="1988-08-29T00:00:00"/>
    <n v="31.868057692795535"/>
    <s v="Geologist I"/>
    <s v="Health"/>
    <s v="High Net Worth"/>
    <s v="N"/>
    <s v="Yes"/>
    <n v="8"/>
    <m/>
  </r>
  <r>
    <n v="4834"/>
    <n v="16"/>
    <x v="3089"/>
    <d v="2017-07-17T00:00:00"/>
    <n v="166"/>
    <b v="1"/>
    <s v="Approved"/>
    <s v="Norco Bicycles"/>
    <s v="Standard"/>
    <s v="high"/>
    <s v="small"/>
    <n v="1661.92"/>
    <n v="1479.11"/>
    <d v="1997-05-10T00:00:00"/>
    <n v="182.81000000000017"/>
    <s v="F"/>
    <n v="49"/>
    <d v="1987-05-02T00:00:00"/>
    <n v="33.196824816083208"/>
    <s v="General Manager"/>
    <s v="Financial Services"/>
    <s v="Mass Customer"/>
    <s v="N"/>
    <s v="Yes"/>
    <n v="21"/>
    <m/>
  </r>
  <r>
    <n v="5005"/>
    <n v="87"/>
    <x v="2774"/>
    <d v="2017-07-17T00:00:00"/>
    <n v="166"/>
    <b v="0"/>
    <s v="Approved"/>
    <s v="OHM Cycles"/>
    <s v="Standard"/>
    <s v="medium"/>
    <s v="medium"/>
    <n v="1636.9"/>
    <n v="44.71"/>
    <d v="2010-08-20T00:00:00"/>
    <n v="1592.19"/>
    <s v="M"/>
    <n v="59"/>
    <d v="1976-09-30T00:00:00"/>
    <n v="43.788605638001016"/>
    <s v="Help Desk Operator"/>
    <s v="Telecommunications"/>
    <s v="High Net Worth"/>
    <s v="N"/>
    <s v="No"/>
    <n v="21"/>
    <m/>
  </r>
  <r>
    <n v="5040"/>
    <n v="53"/>
    <x v="3091"/>
    <d v="2017-07-17T00:00:00"/>
    <n v="166"/>
    <b v="1"/>
    <s v="Approved"/>
    <s v="OHM Cycles"/>
    <s v="Standard"/>
    <s v="medium"/>
    <s v="medium"/>
    <n v="795.34"/>
    <n v="101.58"/>
    <d v="1997-02-09T00:00:00"/>
    <n v="693.76"/>
    <s v="F"/>
    <n v="86"/>
    <d v="1962-05-19T00:00:00"/>
    <n v="58.166687829781836"/>
    <s v="Financial Analyst"/>
    <s v="Financial Services"/>
    <s v="Mass Customer"/>
    <s v="N"/>
    <s v="No"/>
    <n v="5"/>
    <m/>
  </r>
  <r>
    <n v="5242"/>
    <n v="56"/>
    <x v="3216"/>
    <d v="2017-07-17T00:00:00"/>
    <n v="166"/>
    <b v="1"/>
    <s v="Approved"/>
    <s v="Norco Bicycles"/>
    <s v="Mountain"/>
    <s v="low"/>
    <s v="small"/>
    <n v="688.63"/>
    <n v="612.88"/>
    <d v="1993-10-02T00:00:00"/>
    <n v="75.75"/>
    <s v="M"/>
    <n v="59"/>
    <d v="1965-02-19T00:00:00"/>
    <n v="55.407783720192796"/>
    <s v="Recruiter"/>
    <s v="Argiculture"/>
    <s v="High Net Worth"/>
    <s v="N"/>
    <s v="Yes"/>
    <n v="5"/>
    <m/>
  </r>
  <r>
    <n v="5325"/>
    <n v="6"/>
    <x v="1914"/>
    <d v="2017-07-17T00:00:00"/>
    <n v="166"/>
    <b v="0"/>
    <s v="Approved"/>
    <s v="Solex"/>
    <s v="Standard"/>
    <s v="high"/>
    <s v="medium"/>
    <n v="748.17"/>
    <n v="448.9"/>
    <d v="2006-11-10T00:00:00"/>
    <n v="299.27"/>
    <s v="F"/>
    <n v="83"/>
    <d v="1975-06-28T00:00:00"/>
    <n v="45.048879610603755"/>
    <s v="Senior Quality Engineer"/>
    <s v="Manufacturing"/>
    <s v="High Net Worth"/>
    <s v="N"/>
    <s v="Yes"/>
    <n v="16"/>
    <m/>
  </r>
  <r>
    <n v="5594"/>
    <n v="73"/>
    <x v="404"/>
    <d v="2017-07-17T00:00:00"/>
    <n v="166"/>
    <b v="0"/>
    <s v="Approved"/>
    <s v="Solex"/>
    <s v="Standard"/>
    <s v="medium"/>
    <s v="medium"/>
    <n v="1945.43"/>
    <n v="333.18"/>
    <d v="2002-08-31T00:00:00"/>
    <n v="1612.25"/>
    <s v="F"/>
    <n v="64"/>
    <d v="1956-04-02T00:00:00"/>
    <n v="64.298194679096909"/>
    <s v="Staff Scientist"/>
    <s v="Property"/>
    <s v="Mass Customer"/>
    <s v="N"/>
    <s v="Yes"/>
    <n v="19"/>
    <m/>
  </r>
  <r>
    <n v="5597"/>
    <n v="26"/>
    <x v="317"/>
    <d v="2017-07-17T00:00:00"/>
    <n v="166"/>
    <b v="1"/>
    <s v="Approved"/>
    <s v="WeareA2B"/>
    <s v="Standard"/>
    <s v="medium"/>
    <s v="medium"/>
    <n v="1992.93"/>
    <n v="762.63"/>
    <d v="1991-11-10T00:00:00"/>
    <n v="1230.3000000000002"/>
    <s v="M"/>
    <n v="98"/>
    <d v="1973-12-28T00:00:00"/>
    <n v="46.547509747590055"/>
    <s v="Speech Pathologist"/>
    <s v="Property"/>
    <s v="Affluent Customer"/>
    <s v="N"/>
    <s v="Yes"/>
    <n v="12"/>
    <m/>
  </r>
  <r>
    <n v="5666"/>
    <n v="75"/>
    <x v="3273"/>
    <d v="2017-07-17T00:00:00"/>
    <n v="166"/>
    <b v="1"/>
    <s v="Approved"/>
    <s v="Giant Bicycles"/>
    <s v="Touring"/>
    <s v="medium"/>
    <s v="large"/>
    <n v="1873.97"/>
    <n v="863.95"/>
    <d v="1991-07-10T00:00:00"/>
    <n v="1010.02"/>
    <s v="F"/>
    <n v="54"/>
    <d v="1955-06-05T00:00:00"/>
    <n v="65.125591939370878"/>
    <s v="Research Nurse"/>
    <s v="Health"/>
    <s v="Mass Customer"/>
    <s v="N"/>
    <s v="Yes"/>
    <n v="13"/>
    <m/>
  </r>
  <r>
    <n v="9180"/>
    <n v="55"/>
    <x v="2869"/>
    <d v="2017-08-06T00:00:00"/>
    <m/>
    <m/>
    <s v="Approved"/>
    <s v="Trek Bicycles"/>
    <s v="Road"/>
    <s v="medium"/>
    <s v="large"/>
    <n v="1894.19"/>
    <n v="598.76"/>
    <n v="36146"/>
    <m/>
    <m/>
    <m/>
    <m/>
    <m/>
    <m/>
    <m/>
    <m/>
    <m/>
    <m/>
    <m/>
    <m/>
  </r>
  <r>
    <n v="6473"/>
    <n v="85"/>
    <x v="1420"/>
    <d v="2017-07-17T00:00:00"/>
    <n v="166"/>
    <b v="0"/>
    <s v="Approved"/>
    <s v="WeareA2B"/>
    <s v="Standard"/>
    <s v="medium"/>
    <s v="medium"/>
    <n v="752.64"/>
    <n v="205.36"/>
    <d v="1999-07-26T00:00:00"/>
    <n v="547.28"/>
    <s v="M"/>
    <n v="36"/>
    <d v="1994-07-08T00:00:00"/>
    <n v="26.007783720192794"/>
    <s v="Human Resources Assistant I"/>
    <s v="Health"/>
    <s v="Affluent Customer"/>
    <s v="N"/>
    <s v="Yes"/>
    <n v="3"/>
    <m/>
  </r>
  <r>
    <n v="6656"/>
    <n v="48"/>
    <x v="3089"/>
    <d v="2017-07-17T00:00:00"/>
    <n v="166"/>
    <b v="0"/>
    <s v="Approved"/>
    <s v="WeareA2B"/>
    <s v="Standard"/>
    <s v="medium"/>
    <s v="medium"/>
    <n v="1762.96"/>
    <n v="950.52"/>
    <d v="2011-08-29T00:00:00"/>
    <n v="812.44"/>
    <s v="F"/>
    <n v="49"/>
    <d v="1987-05-02T00:00:00"/>
    <n v="33.196824816083208"/>
    <s v="General Manager"/>
    <s v="Financial Services"/>
    <s v="Mass Customer"/>
    <s v="N"/>
    <s v="Yes"/>
    <n v="21"/>
    <m/>
  </r>
  <r>
    <n v="6884"/>
    <n v="24"/>
    <x v="1357"/>
    <d v="2017-07-17T00:00:00"/>
    <n v="166"/>
    <b v="1"/>
    <s v="Approved"/>
    <s v="Solex"/>
    <s v="Road"/>
    <s v="medium"/>
    <s v="large"/>
    <n v="1777.8"/>
    <n v="820.78"/>
    <d v="1993-05-26T00:00:00"/>
    <n v="957.02"/>
    <s v="M"/>
    <n v="14"/>
    <d v="1990-11-21T00:00:00"/>
    <n v="29.637920706494164"/>
    <n v="0"/>
    <s v="Property"/>
    <s v="Mass Customer"/>
    <s v="N"/>
    <s v="Yes"/>
    <n v="7"/>
    <m/>
  </r>
  <r>
    <n v="7301"/>
    <n v="0"/>
    <x v="570"/>
    <d v="2017-07-17T00:00:00"/>
    <n v="166"/>
    <b v="0"/>
    <s v="Approved"/>
    <s v="Giant Bicycles"/>
    <s v="Standard"/>
    <s v="medium"/>
    <s v="large"/>
    <n v="569.55999999999995"/>
    <n v="528.42999999999995"/>
    <d v="2016-03-29T00:00:00"/>
    <n v="41.129999999999995"/>
    <s v="M"/>
    <n v="61"/>
    <d v="1973-05-14T00:00:00"/>
    <n v="47.172167281836629"/>
    <s v="Associate Professor"/>
    <s v="n/a"/>
    <s v="High Net Worth"/>
    <s v="N"/>
    <s v="Yes"/>
    <n v="18"/>
    <m/>
  </r>
  <r>
    <n v="7344"/>
    <n v="0"/>
    <x v="154"/>
    <d v="2017-07-17T00:00:00"/>
    <n v="166"/>
    <b v="0"/>
    <s v="Approved"/>
    <s v="OHM Cycles"/>
    <s v="Standard"/>
    <s v="medium"/>
    <s v="medium"/>
    <n v="183.86"/>
    <n v="137.9"/>
    <d v="1993-07-20T00:00:00"/>
    <n v="45.960000000000008"/>
    <s v="M"/>
    <n v="26"/>
    <d v="1959-05-01T00:00:00"/>
    <n v="61.218742624302379"/>
    <s v="Senior Sales Associate"/>
    <s v="Retail"/>
    <s v="High Net Worth"/>
    <s v="N"/>
    <s v="Yes"/>
    <n v="15"/>
    <m/>
  </r>
  <r>
    <n v="7470"/>
    <n v="90"/>
    <x v="1555"/>
    <d v="2017-07-17T00:00:00"/>
    <n v="166"/>
    <b v="0"/>
    <s v="Approved"/>
    <s v="Solex"/>
    <s v="Standard"/>
    <s v="low"/>
    <s v="medium"/>
    <n v="945.04"/>
    <n v="507.58"/>
    <d v="2008-03-19T00:00:00"/>
    <n v="437.46"/>
    <s v="F"/>
    <n v="54"/>
    <d v="1987-11-01T00:00:00"/>
    <n v="32.695454953069508"/>
    <s v="Accountant III"/>
    <s v="Manufacturing"/>
    <s v="High Net Worth"/>
    <s v="N"/>
    <s v="Yes"/>
    <n v="20"/>
    <m/>
  </r>
  <r>
    <n v="9187"/>
    <n v="0"/>
    <x v="1089"/>
    <d v="2017-10-22T00:00:00"/>
    <m/>
    <b v="0"/>
    <s v="Approved"/>
    <m/>
    <m/>
    <m/>
    <m/>
    <n v="470.07"/>
    <m/>
    <m/>
    <m/>
    <m/>
    <m/>
    <m/>
    <m/>
    <m/>
    <m/>
    <m/>
    <m/>
    <m/>
    <m/>
    <m/>
  </r>
  <r>
    <n v="7539"/>
    <n v="0"/>
    <x v="3274"/>
    <d v="2017-07-17T00:00:00"/>
    <n v="166"/>
    <b v="0"/>
    <s v="Approved"/>
    <s v="WeareA2B"/>
    <s v="Standard"/>
    <s v="medium"/>
    <s v="medium"/>
    <n v="60.34"/>
    <n v="45.26"/>
    <d v="1993-07-15T00:00:00"/>
    <n v="15.080000000000005"/>
    <s v="F"/>
    <n v="35"/>
    <d v="1981-04-15T00:00:00"/>
    <n v="39.246139884576358"/>
    <s v="Computer Systems Analyst IV"/>
    <s v="Manufacturing"/>
    <s v="High Net Worth"/>
    <s v="N"/>
    <s v="No"/>
    <n v="4"/>
    <m/>
  </r>
  <r>
    <n v="7557"/>
    <n v="8"/>
    <x v="346"/>
    <d v="2017-07-17T00:00:00"/>
    <n v="166"/>
    <b v="0"/>
    <s v="Approved"/>
    <s v="Solex"/>
    <s v="Road"/>
    <s v="medium"/>
    <s v="small"/>
    <n v="1703.52"/>
    <n v="1516.13"/>
    <d v="2007-08-04T00:00:00"/>
    <n v="187.38999999999987"/>
    <s v="M"/>
    <n v="27"/>
    <d v="1963-10-07T00:00:00"/>
    <n v="56.780386459918823"/>
    <s v="Web Developer II"/>
    <s v="Manufacturing"/>
    <s v="Affluent Customer"/>
    <s v="N"/>
    <s v="Yes"/>
    <n v="19"/>
    <m/>
  </r>
  <r>
    <n v="7741"/>
    <n v="90"/>
    <x v="2632"/>
    <d v="2017-07-17T00:00:00"/>
    <n v="166"/>
    <b v="1"/>
    <s v="Approved"/>
    <s v="Solex"/>
    <s v="Standard"/>
    <s v="low"/>
    <s v="medium"/>
    <n v="945.04"/>
    <n v="507.58"/>
    <d v="2011-03-16T00:00:00"/>
    <n v="437.46"/>
    <s v="F"/>
    <n v="16"/>
    <d v="2001-04-01T00:00:00"/>
    <n v="19.27079741882293"/>
    <s v="Budget/Accounting Analyst IV"/>
    <s v="n/a"/>
    <s v="High Net Worth"/>
    <s v="N"/>
    <s v="Yes"/>
    <n v="1"/>
    <m/>
  </r>
  <r>
    <n v="7790"/>
    <n v="46"/>
    <x v="1934"/>
    <d v="2017-07-17T00:00:00"/>
    <n v="166"/>
    <b v="0"/>
    <s v="Approved"/>
    <s v="OHM Cycles"/>
    <s v="Standard"/>
    <s v="low"/>
    <s v="medium"/>
    <n v="1793.43"/>
    <n v="248.82"/>
    <d v="1999-12-04T00:00:00"/>
    <n v="1544.6100000000001"/>
    <s v="F"/>
    <n v="24"/>
    <d v="1975-03-14T00:00:00"/>
    <n v="45.33929056950786"/>
    <n v="0"/>
    <s v="n/a"/>
    <s v="High Net Worth"/>
    <s v="N"/>
    <s v="Yes"/>
    <n v="15"/>
    <m/>
  </r>
  <r>
    <n v="7791"/>
    <n v="37"/>
    <x v="389"/>
    <d v="2017-07-17T00:00:00"/>
    <n v="166"/>
    <b v="0"/>
    <s v="Approved"/>
    <s v="OHM Cycles"/>
    <s v="Standard"/>
    <s v="low"/>
    <s v="medium"/>
    <n v="1793.43"/>
    <n v="248.82"/>
    <d v="1993-04-12T00:00:00"/>
    <n v="1544.6100000000001"/>
    <s v="M"/>
    <n v="7"/>
    <d v="1957-02-04T00:00:00"/>
    <n v="63.454359062658547"/>
    <s v="Physical Therapy Assistant"/>
    <s v="Property"/>
    <s v="Affluent Customer"/>
    <s v="N"/>
    <s v="Yes"/>
    <n v="19"/>
    <m/>
  </r>
  <r>
    <n v="8316"/>
    <n v="44"/>
    <x v="1423"/>
    <d v="2017-07-17T00:00:00"/>
    <n v="166"/>
    <b v="1"/>
    <s v="Approved"/>
    <s v="WeareA2B"/>
    <s v="Standard"/>
    <s v="medium"/>
    <s v="medium"/>
    <n v="1769.64"/>
    <n v="108.76"/>
    <d v="2011-05-09T00:00:00"/>
    <n v="1660.88"/>
    <s v="M"/>
    <n v="74"/>
    <d v="1980-07-22T00:00:00"/>
    <n v="39.977646733891426"/>
    <s v="Office Assistant II"/>
    <s v="n/a"/>
    <s v="Mass Customer"/>
    <s v="N"/>
    <s v="No"/>
    <n v="13"/>
    <m/>
  </r>
  <r>
    <n v="8706"/>
    <n v="13"/>
    <x v="3106"/>
    <d v="2017-07-17T00:00:00"/>
    <n v="166"/>
    <b v="0"/>
    <s v="Approved"/>
    <s v="Solex"/>
    <s v="Standard"/>
    <s v="medium"/>
    <s v="medium"/>
    <n v="1163.8900000000001"/>
    <n v="589.27"/>
    <d v="2003-08-05T00:00:00"/>
    <n v="574.62000000000012"/>
    <s v="M"/>
    <n v="29"/>
    <d v="1990-04-13T00:00:00"/>
    <n v="30.246139884576355"/>
    <s v="Marketing Assistant"/>
    <s v="n/a"/>
    <s v="Mass Customer"/>
    <s v="N"/>
    <s v="Yes"/>
    <n v="7"/>
    <m/>
  </r>
  <r>
    <n v="9046"/>
    <n v="93"/>
    <x v="1082"/>
    <d v="2017-07-17T00:00:00"/>
    <n v="166"/>
    <b v="1"/>
    <s v="Approved"/>
    <s v="WeareA2B"/>
    <s v="Standard"/>
    <s v="medium"/>
    <s v="medium"/>
    <n v="1065.03"/>
    <n v="230.09"/>
    <d v="1994-08-10T00:00:00"/>
    <n v="834.93999999999994"/>
    <s v="F"/>
    <n v="96"/>
    <d v="1986-10-06T00:00:00"/>
    <n v="33.766687829781837"/>
    <s v="Staff Accountant II"/>
    <s v="Financial Services"/>
    <s v="Mass Customer"/>
    <s v="N"/>
    <s v="Yes"/>
    <n v="13"/>
    <m/>
  </r>
  <r>
    <n v="9066"/>
    <n v="70"/>
    <x v="2240"/>
    <d v="2017-07-17T00:00:00"/>
    <n v="166"/>
    <b v="0"/>
    <s v="Approved"/>
    <s v="Trek Bicycles"/>
    <s v="Standard"/>
    <s v="high"/>
    <s v="medium"/>
    <n v="495.72"/>
    <n v="297.43"/>
    <d v="2015-04-11T00:00:00"/>
    <n v="198.29000000000002"/>
    <s v="M"/>
    <n v="3"/>
    <d v="1977-11-17T00:00:00"/>
    <n v="42.657098788685943"/>
    <s v="Account Executive"/>
    <s v="n/a"/>
    <s v="Mass Customer"/>
    <s v="N"/>
    <s v="Yes"/>
    <n v="16"/>
    <m/>
  </r>
  <r>
    <n v="9285"/>
    <n v="45"/>
    <x v="1282"/>
    <d v="2017-07-17T00:00:00"/>
    <n v="166"/>
    <b v="0"/>
    <s v="Approved"/>
    <s v="Trek Bicycles"/>
    <s v="Road"/>
    <s v="low"/>
    <s v="medium"/>
    <n v="980.37"/>
    <n v="234.43"/>
    <d v="2005-12-07T00:00:00"/>
    <n v="745.94"/>
    <s v="M"/>
    <n v="13"/>
    <d v="1996-05-14T00:00:00"/>
    <n v="24.155728925672246"/>
    <s v="Actuary"/>
    <s v="Financial Services"/>
    <s v="High Net Worth"/>
    <s v="N"/>
    <s v="Yes"/>
    <n v="6"/>
    <m/>
  </r>
  <r>
    <n v="9834"/>
    <n v="33"/>
    <x v="216"/>
    <d v="2017-07-17T00:00:00"/>
    <n v="166"/>
    <b v="1"/>
    <s v="Approved"/>
    <s v="Giant Bicycles"/>
    <s v="Standard"/>
    <s v="medium"/>
    <s v="small"/>
    <n v="1311.44"/>
    <n v="1167.18"/>
    <d v="1999-12-04T00:00:00"/>
    <n v="144.26"/>
    <s v="F"/>
    <n v="0"/>
    <d v="1981-12-05T00:00:00"/>
    <n v="38.605043994165399"/>
    <s v="Recruiting Manager"/>
    <s v="n/a"/>
    <s v="Mass Customer"/>
    <s v="N"/>
    <s v="No"/>
    <n v="8"/>
    <m/>
  </r>
  <r>
    <n v="9893"/>
    <n v="1"/>
    <x v="2983"/>
    <d v="2017-07-17T00:00:00"/>
    <n v="166"/>
    <b v="1"/>
    <s v="Approved"/>
    <s v="Giant Bicycles"/>
    <s v="Touring"/>
    <s v="medium"/>
    <s v="large"/>
    <n v="1873.97"/>
    <n v="863.95"/>
    <d v="2003-09-09T00:00:00"/>
    <n v="1010.02"/>
    <s v="M"/>
    <n v="2"/>
    <d v="1969-07-01T00:00:00"/>
    <n v="51.043400158548955"/>
    <s v="Cost Accountant"/>
    <s v="Financial Services"/>
    <s v="High Net Worth"/>
    <s v="N"/>
    <s v="Yes"/>
    <n v="8"/>
    <m/>
  </r>
  <r>
    <n v="9921"/>
    <n v="34"/>
    <x v="659"/>
    <d v="2017-07-17T00:00:00"/>
    <n v="166"/>
    <b v="0"/>
    <s v="Approved"/>
    <s v="WeareA2B"/>
    <s v="Standard"/>
    <s v="medium"/>
    <s v="medium"/>
    <n v="1231.1500000000001"/>
    <n v="161.6"/>
    <d v="2004-08-17T00:00:00"/>
    <n v="1069.5500000000002"/>
    <s v="F"/>
    <n v="9"/>
    <d v="1975-01-27T00:00:00"/>
    <n v="45.465317966768133"/>
    <s v="VP Quality Control"/>
    <s v="Financial Services"/>
    <s v="High Net Worth"/>
    <s v="N"/>
    <s v="No"/>
    <n v="18"/>
    <m/>
  </r>
  <r>
    <n v="9947"/>
    <n v="92"/>
    <x v="640"/>
    <d v="2017-07-17T00:00:00"/>
    <n v="166"/>
    <b v="1"/>
    <s v="Approved"/>
    <s v="WeareA2B"/>
    <s v="Standard"/>
    <s v="medium"/>
    <s v="small"/>
    <n v="1415.01"/>
    <n v="1259.3599999999999"/>
    <d v="2004-01-16T00:00:00"/>
    <n v="155.65000000000009"/>
    <s v="F"/>
    <n v="36"/>
    <d v="1978-06-18T00:00:00"/>
    <n v="42.073537144850327"/>
    <n v="0"/>
    <s v="Property"/>
    <s v="Affluent Customer"/>
    <s v="N"/>
    <s v="Yes"/>
    <n v="7"/>
    <m/>
  </r>
  <r>
    <n v="9993"/>
    <n v="20"/>
    <x v="3140"/>
    <d v="2017-07-17T00:00:00"/>
    <n v="166"/>
    <b v="1"/>
    <s v="Approved"/>
    <s v="Trek Bicycles"/>
    <s v="Standard"/>
    <s v="medium"/>
    <s v="small"/>
    <n v="1775.81"/>
    <n v="1580.47"/>
    <d v="2011-05-07T00:00:00"/>
    <n v="195.33999999999992"/>
    <s v="M"/>
    <n v="39"/>
    <d v="1979-06-03T00:00:00"/>
    <n v="41.114633035261285"/>
    <s v="Safety Technician IV"/>
    <s v="Entertainment"/>
    <s v="Affluent Customer"/>
    <s v="N"/>
    <s v="Yes"/>
    <n v="19"/>
    <m/>
  </r>
  <r>
    <n v="10690"/>
    <n v="66"/>
    <x v="1923"/>
    <d v="2017-07-17T00:00:00"/>
    <n v="166"/>
    <b v="0"/>
    <s v="Approved"/>
    <s v="Giant Bicycles"/>
    <s v="Road"/>
    <s v="low"/>
    <s v="small"/>
    <n v="590.26"/>
    <n v="525.33000000000004"/>
    <d v="2010-11-05T00:00:00"/>
    <n v="64.92999999999995"/>
    <s v="F"/>
    <n v="33"/>
    <d v="1988-08-18T00:00:00"/>
    <n v="31.898194679096903"/>
    <s v="Web Designer IV"/>
    <s v="Retail"/>
    <s v="Affluent Customer"/>
    <s v="N"/>
    <s v="No"/>
    <n v="17"/>
    <m/>
  </r>
  <r>
    <n v="11884"/>
    <n v="31"/>
    <x v="2858"/>
    <d v="2017-07-17T00:00:00"/>
    <n v="166"/>
    <b v="1"/>
    <s v="Approved"/>
    <s v="Giant Bicycles"/>
    <s v="Standard"/>
    <s v="medium"/>
    <s v="medium"/>
    <n v="230.91"/>
    <n v="173.18"/>
    <d v="2006-11-10T00:00:00"/>
    <n v="57.72999999999999"/>
    <s v="F"/>
    <n v="41"/>
    <d v="1978-02-11T00:00:00"/>
    <n v="42.421482350329782"/>
    <s v="Safety Technician II"/>
    <s v="Manufacturing"/>
    <s v="Affluent Customer"/>
    <s v="N"/>
    <s v="No"/>
    <n v="12"/>
    <m/>
  </r>
  <r>
    <n v="11960"/>
    <n v="81"/>
    <x v="1319"/>
    <d v="2017-07-17T00:00:00"/>
    <n v="166"/>
    <b v="1"/>
    <s v="Approved"/>
    <s v="Norco Bicycles"/>
    <s v="Standard"/>
    <s v="medium"/>
    <s v="small"/>
    <n v="586.45000000000005"/>
    <n v="521.94000000000005"/>
    <d v="2013-09-16T00:00:00"/>
    <n v="64.509999999999991"/>
    <s v="F"/>
    <n v="27"/>
    <d v="1980-04-10T00:00:00"/>
    <n v="40.259838514713344"/>
    <s v="Systems Administrator II"/>
    <s v="Manufacturing"/>
    <s v="Affluent Customer"/>
    <s v="N"/>
    <s v="Yes"/>
    <n v="12"/>
    <m/>
  </r>
  <r>
    <n v="12836"/>
    <n v="53"/>
    <x v="3275"/>
    <d v="2017-07-17T00:00:00"/>
    <n v="166"/>
    <b v="0"/>
    <s v="Approved"/>
    <s v="OHM Cycles"/>
    <s v="Standard"/>
    <s v="medium"/>
    <s v="medium"/>
    <n v="795.34"/>
    <n v="101.58"/>
    <d v="1997-02-09T00:00:00"/>
    <n v="693.76"/>
    <s v="F"/>
    <n v="39"/>
    <d v="1970-12-24T00:00:00"/>
    <n v="49.561208377727041"/>
    <s v="Teacher"/>
    <s v="Manufacturing"/>
    <s v="Mass Customer"/>
    <s v="N"/>
    <s v="No"/>
    <n v="18"/>
    <m/>
  </r>
  <r>
    <n v="13145"/>
    <n v="58"/>
    <x v="2297"/>
    <d v="2017-07-17T00:00:00"/>
    <n v="166"/>
    <b v="0"/>
    <s v="Approved"/>
    <s v="OHM Cycles"/>
    <s v="Standard"/>
    <s v="medium"/>
    <s v="medium"/>
    <n v="912.52"/>
    <n v="141.4"/>
    <d v="2015-10-18T00:00:00"/>
    <n v="771.12"/>
    <s v="F"/>
    <n v="12"/>
    <d v="1973-08-16T00:00:00"/>
    <n v="46.914633035261289"/>
    <s v="Financial Analyst"/>
    <s v="Financial Services"/>
    <s v="Mass Customer"/>
    <s v="N"/>
    <s v="Yes"/>
    <n v="18"/>
    <m/>
  </r>
  <r>
    <n v="13857"/>
    <n v="79"/>
    <x v="653"/>
    <d v="2017-07-17T00:00:00"/>
    <n v="166"/>
    <b v="1"/>
    <s v="Approved"/>
    <s v="Solex"/>
    <s v="Touring"/>
    <s v="medium"/>
    <s v="large"/>
    <n v="2083.94"/>
    <n v="675.03"/>
    <d v="2004-08-07T00:00:00"/>
    <n v="1408.91"/>
    <s v="M"/>
    <n v="42"/>
    <d v="1986-01-18T00:00:00"/>
    <n v="34.481756322932519"/>
    <s v="Junior Executive"/>
    <s v="Property"/>
    <s v="High Net Worth"/>
    <s v="N"/>
    <s v="Yes"/>
    <n v="18"/>
    <m/>
  </r>
  <r>
    <n v="14016"/>
    <n v="34"/>
    <x v="2021"/>
    <d v="2017-07-17T00:00:00"/>
    <n v="166"/>
    <b v="1"/>
    <s v="Approved"/>
    <s v="Norco Bicycles"/>
    <s v="Road"/>
    <s v="high"/>
    <s v="large"/>
    <n v="774.53"/>
    <n v="464.72"/>
    <d v="1994-07-12T00:00:00"/>
    <n v="309.80999999999995"/>
    <s v="M"/>
    <n v="96"/>
    <d v="1995-06-14T00:00:00"/>
    <n v="25.073537144850327"/>
    <s v="Product Engineer"/>
    <s v="Financial Services"/>
    <s v="Affluent Customer"/>
    <s v="N"/>
    <s v="Yes"/>
    <n v="4"/>
    <m/>
  </r>
  <r>
    <n v="14391"/>
    <n v="2"/>
    <x v="2670"/>
    <d v="2017-07-17T00:00:00"/>
    <n v="166"/>
    <b v="0"/>
    <s v="Approved"/>
    <s v="Solex"/>
    <s v="Standard"/>
    <s v="medium"/>
    <s v="medium"/>
    <n v="71.489999999999995"/>
    <n v="53.62"/>
    <d v="2012-12-02T00:00:00"/>
    <n v="17.869999999999997"/>
    <s v="M"/>
    <n v="89"/>
    <d v="1966-03-12T00:00:00"/>
    <n v="54.350249473617453"/>
    <s v="Environmental Tech"/>
    <s v="Health"/>
    <s v="Mass Customer"/>
    <s v="N"/>
    <s v="Yes"/>
    <n v="18"/>
    <m/>
  </r>
  <r>
    <n v="14586"/>
    <n v="0"/>
    <x v="2998"/>
    <d v="2017-07-17T00:00:00"/>
    <n v="166"/>
    <b v="0"/>
    <s v="Approved"/>
    <s v="Norco Bicycles"/>
    <s v="Standard"/>
    <s v="low"/>
    <s v="medium"/>
    <n v="363.01"/>
    <n v="290.41000000000003"/>
    <d v="2005-05-10T00:00:00"/>
    <n v="72.599999999999966"/>
    <s v="F"/>
    <n v="99"/>
    <d v="1978-02-04T00:00:00"/>
    <n v="42.440660432521561"/>
    <s v="Database Administrator I"/>
    <s v="Argiculture"/>
    <s v="High Net Worth"/>
    <s v="N"/>
    <s v="No"/>
    <n v="7"/>
    <m/>
  </r>
  <r>
    <n v="14992"/>
    <n v="64"/>
    <x v="979"/>
    <d v="2017-07-17T00:00:00"/>
    <n v="166"/>
    <b v="1"/>
    <s v="Approved"/>
    <s v="Trek Bicycles"/>
    <s v="Standard"/>
    <s v="medium"/>
    <s v="large"/>
    <n v="1469.44"/>
    <n v="596.54999999999995"/>
    <d v="1992-10-02T00:00:00"/>
    <n v="872.8900000000001"/>
    <s v="F"/>
    <n v="42"/>
    <d v="1968-04-20T00:00:00"/>
    <n v="52.240660432521558"/>
    <s v="Recruiter"/>
    <s v="Financial Services"/>
    <s v="Affluent Customer"/>
    <s v="N"/>
    <s v="Yes"/>
    <n v="5"/>
    <m/>
  </r>
  <r>
    <n v="15496"/>
    <n v="9"/>
    <x v="1546"/>
    <d v="2017-07-17T00:00:00"/>
    <n v="166"/>
    <b v="1"/>
    <s v="Approved"/>
    <s v="OHM Cycles"/>
    <s v="Road"/>
    <s v="medium"/>
    <s v="medium"/>
    <n v="742.54"/>
    <n v="667.4"/>
    <d v="1991-11-07T00:00:00"/>
    <n v="75.139999999999986"/>
    <s v="M"/>
    <n v="6"/>
    <d v="1967-07-12T00:00:00"/>
    <n v="53.016002898274984"/>
    <s v="VP Sales"/>
    <s v="IT"/>
    <s v="Affluent Customer"/>
    <s v="N"/>
    <s v="No"/>
    <n v="19"/>
    <m/>
  </r>
  <r>
    <n v="16191"/>
    <n v="30"/>
    <x v="3112"/>
    <d v="2017-07-17T00:00:00"/>
    <n v="166"/>
    <b v="0"/>
    <s v="Approved"/>
    <s v="Solex"/>
    <s v="Standard"/>
    <s v="high"/>
    <s v="medium"/>
    <n v="748.17"/>
    <n v="448.9"/>
    <d v="1991-11-10T00:00:00"/>
    <n v="299.27"/>
    <s v="F"/>
    <n v="83"/>
    <d v="1975-12-01T00:00:00"/>
    <n v="44.621482350329778"/>
    <s v="Quality Engineer"/>
    <s v="n/a"/>
    <s v="Affluent Customer"/>
    <s v="N"/>
    <s v="No"/>
    <n v="14"/>
    <m/>
  </r>
  <r>
    <n v="16655"/>
    <n v="16"/>
    <x v="3028"/>
    <d v="2017-07-17T00:00:00"/>
    <n v="166"/>
    <b v="1"/>
    <s v="Approved"/>
    <s v="Norco Bicycles"/>
    <s v="Standard"/>
    <s v="high"/>
    <s v="small"/>
    <n v="1661.92"/>
    <n v="1479.11"/>
    <d v="1996-11-09T00:00:00"/>
    <n v="182.81000000000017"/>
    <s v="F"/>
    <n v="20"/>
    <d v="1974-03-12T00:00:00"/>
    <n v="46.34477002156266"/>
    <s v="Physical Therapy Assistant"/>
    <s v="Retail"/>
    <s v="Mass Customer"/>
    <s v="N"/>
    <s v="Yes"/>
    <n v="11"/>
    <m/>
  </r>
  <r>
    <n v="16728"/>
    <n v="95"/>
    <x v="2936"/>
    <d v="2017-07-17T00:00:00"/>
    <n v="166"/>
    <b v="1"/>
    <s v="Approved"/>
    <s v="Giant Bicycles"/>
    <s v="Standard"/>
    <s v="medium"/>
    <s v="large"/>
    <n v="569.55999999999995"/>
    <n v="528.42999999999995"/>
    <d v="2003-09-10T00:00:00"/>
    <n v="41.129999999999995"/>
    <s v="M"/>
    <n v="61"/>
    <d v="1991-09-29T00:00:00"/>
    <n v="28.78312618594622"/>
    <s v="Physical Therapy Assistant"/>
    <s v="n/a"/>
    <s v="Mass Customer"/>
    <s v="N"/>
    <s v="No"/>
    <n v="2"/>
    <m/>
  </r>
  <r>
    <n v="17112"/>
    <n v="6"/>
    <x v="1904"/>
    <d v="2017-07-17T00:00:00"/>
    <n v="166"/>
    <b v="0"/>
    <s v="Approved"/>
    <s v="OHM Cycles"/>
    <s v="Standard"/>
    <s v="high"/>
    <s v="medium"/>
    <n v="227.88"/>
    <n v="136.72999999999999"/>
    <d v="2003-02-07T00:00:00"/>
    <n v="91.15"/>
    <s v="M"/>
    <n v="39"/>
    <d v="1989-09-07T00:00:00"/>
    <n v="30.84340015854896"/>
    <n v="0"/>
    <s v="Manufacturing"/>
    <s v="Affluent Customer"/>
    <s v="N"/>
    <s v="No"/>
    <n v="7"/>
    <m/>
  </r>
  <r>
    <n v="17257"/>
    <n v="76"/>
    <x v="3276"/>
    <d v="2017-07-17T00:00:00"/>
    <n v="166"/>
    <b v="0"/>
    <s v="Approved"/>
    <s v="WeareA2B"/>
    <s v="Road"/>
    <s v="low"/>
    <s v="small"/>
    <n v="1172.78"/>
    <n v="1043.77"/>
    <d v="2002-10-10T00:00:00"/>
    <n v="129.01"/>
    <s v="M"/>
    <n v="45"/>
    <d v="1980-06-21T00:00:00"/>
    <n v="40.062578240740741"/>
    <s v="VP Product Management"/>
    <s v="Financial Services"/>
    <s v="High Net Worth"/>
    <s v="N"/>
    <s v="No"/>
    <n v="14"/>
    <m/>
  </r>
  <r>
    <n v="17364"/>
    <n v="49"/>
    <x v="2438"/>
    <d v="2017-07-17T00:00:00"/>
    <n v="166"/>
    <b v="0"/>
    <s v="Approved"/>
    <s v="Solex"/>
    <s v="Standard"/>
    <s v="medium"/>
    <s v="large"/>
    <n v="1061.56"/>
    <n v="733.58"/>
    <d v="2006-11-10T00:00:00"/>
    <n v="327.9799999999999"/>
    <s v="M"/>
    <n v="45"/>
    <d v="1972-10-26T00:00:00"/>
    <n v="47.720112487316079"/>
    <s v="Recruiting Manager"/>
    <s v="Health"/>
    <s v="High Net Worth"/>
    <s v="N"/>
    <s v="Yes"/>
    <n v="8"/>
    <m/>
  </r>
  <r>
    <n v="17634"/>
    <n v="72"/>
    <x v="367"/>
    <d v="2017-07-17T00:00:00"/>
    <n v="166"/>
    <b v="0"/>
    <s v="Approved"/>
    <s v="Norco Bicycles"/>
    <s v="Standard"/>
    <s v="medium"/>
    <s v="medium"/>
    <n v="360.4"/>
    <n v="270.3"/>
    <d v="2016-12-06T00:00:00"/>
    <n v="90.099999999999966"/>
    <s v="M"/>
    <n v="59"/>
    <d v="1986-02-09T00:00:00"/>
    <n v="34.421482350329782"/>
    <s v="Analyst Programmer"/>
    <s v="Property"/>
    <s v="Mass Customer"/>
    <s v="N"/>
    <s v="No"/>
    <n v="22"/>
    <m/>
  </r>
  <r>
    <n v="17818"/>
    <n v="9"/>
    <x v="1220"/>
    <d v="2017-07-17T00:00:00"/>
    <n v="166"/>
    <b v="1"/>
    <s v="Approved"/>
    <s v="Norco Bicycles"/>
    <s v="Standard"/>
    <s v="medium"/>
    <s v="small"/>
    <n v="1216.1400000000001"/>
    <n v="1082.3599999999999"/>
    <d v="1991-08-05T00:00:00"/>
    <n v="133.7800000000002"/>
    <s v="F"/>
    <n v="32"/>
    <d v="1977-01-27T00:00:00"/>
    <n v="43.46257824074074"/>
    <n v="0"/>
    <s v="n/a"/>
    <s v="High Net Worth"/>
    <s v="N"/>
    <s v="No"/>
    <n v="5"/>
    <m/>
  </r>
  <r>
    <n v="18044"/>
    <n v="0"/>
    <x v="510"/>
    <d v="2017-07-17T00:00:00"/>
    <n v="166"/>
    <b v="1"/>
    <s v="Approved"/>
    <s v="Trek Bicycles"/>
    <s v="Standard"/>
    <s v="high"/>
    <s v="medium"/>
    <n v="495.72"/>
    <n v="297.43"/>
    <d v="2015-04-11T00:00:00"/>
    <n v="198.29000000000002"/>
    <s v="U"/>
    <n v="9"/>
    <d v="1899-12-30T00:00:00"/>
    <n v="0"/>
    <s v="Senior Financial Analyst"/>
    <s v="Financial Services"/>
    <s v="High Net Worth"/>
    <s v="N"/>
    <s v="No"/>
    <n v="0"/>
    <m/>
  </r>
  <r>
    <n v="18559"/>
    <n v="55"/>
    <x v="1616"/>
    <d v="2017-07-17T00:00:00"/>
    <n v="166"/>
    <b v="0"/>
    <s v="Approved"/>
    <s v="Trek Bicycles"/>
    <s v="Road"/>
    <s v="medium"/>
    <s v="large"/>
    <n v="1894.19"/>
    <n v="598.76"/>
    <d v="1997-10-04T00:00:00"/>
    <n v="1295.43"/>
    <s v="F"/>
    <n v="71"/>
    <d v="1978-04-20T00:00:00"/>
    <n v="42.235180980466765"/>
    <s v="Associate Professor"/>
    <s v="Manufacturing"/>
    <s v="Mass Customer"/>
    <s v="N"/>
    <s v="Yes"/>
    <n v="18"/>
    <m/>
  </r>
  <r>
    <n v="18862"/>
    <n v="87"/>
    <x v="1324"/>
    <d v="2017-07-17T00:00:00"/>
    <n v="166"/>
    <b v="0"/>
    <s v="Approved"/>
    <s v="OHM Cycles"/>
    <s v="Standard"/>
    <s v="medium"/>
    <s v="medium"/>
    <n v="1636.9"/>
    <n v="44.71"/>
    <d v="2010-08-20T00:00:00"/>
    <n v="1592.19"/>
    <s v="M"/>
    <n v="24"/>
    <d v="1977-01-30T00:00:00"/>
    <n v="43.454359062658547"/>
    <s v="VP Quality Control"/>
    <s v="Manufacturing"/>
    <s v="High Net Worth"/>
    <s v="N"/>
    <s v="Yes"/>
    <n v="13"/>
    <m/>
  </r>
  <r>
    <n v="18869"/>
    <n v="40"/>
    <x v="22"/>
    <d v="2017-07-17T00:00:00"/>
    <n v="166"/>
    <b v="0"/>
    <s v="Approved"/>
    <s v="OHM Cycles"/>
    <s v="Standard"/>
    <s v="high"/>
    <s v="medium"/>
    <n v="1458.17"/>
    <n v="874.9"/>
    <d v="2006-02-02T00:00:00"/>
    <n v="583.2700000000001"/>
    <s v="M"/>
    <n v="51"/>
    <d v="1982-08-23T00:00:00"/>
    <n v="37.88997550101471"/>
    <s v="Desktop Support Technician"/>
    <s v="Manufacturing"/>
    <s v="Mass Customer"/>
    <s v="N"/>
    <s v="No"/>
    <n v="7"/>
    <m/>
  </r>
  <r>
    <n v="19229"/>
    <n v="84"/>
    <x v="2359"/>
    <d v="2017-07-17T00:00:00"/>
    <n v="166"/>
    <b v="1"/>
    <s v="Approved"/>
    <s v="Trek Bicycles"/>
    <s v="Road"/>
    <s v="medium"/>
    <s v="medium"/>
    <n v="290.62"/>
    <n v="215.14"/>
    <d v="2004-12-18T00:00:00"/>
    <n v="75.480000000000018"/>
    <s v="U"/>
    <n v="29"/>
    <d v="1899-12-30T00:00:00"/>
    <n v="0"/>
    <s v="Engineer III"/>
    <s v="IT"/>
    <s v="Mass Customer"/>
    <s v="N"/>
    <s v="No"/>
    <n v="0"/>
    <m/>
  </r>
  <r>
    <n v="1111"/>
    <n v="45"/>
    <x v="2067"/>
    <d v="2017-07-16T00:00:00"/>
    <n v="167"/>
    <b v="1"/>
    <s v="Approved"/>
    <s v="Solex"/>
    <s v="Standard"/>
    <s v="medium"/>
    <s v="medium"/>
    <n v="441.49"/>
    <n v="84.99"/>
    <d v="1993-04-12T00:00:00"/>
    <n v="356.5"/>
    <s v="F"/>
    <n v="74"/>
    <d v="1956-04-14T00:00:00"/>
    <n v="64.265317966768137"/>
    <s v="Senior Editor"/>
    <s v="Property"/>
    <s v="Mass Customer"/>
    <s v="N"/>
    <s v="No"/>
    <n v="20"/>
    <m/>
  </r>
  <r>
    <n v="1170"/>
    <n v="91"/>
    <x v="1270"/>
    <d v="2017-07-16T00:00:00"/>
    <n v="167"/>
    <b v="1"/>
    <s v="Approved"/>
    <s v="WeareA2B"/>
    <s v="Standard"/>
    <s v="low"/>
    <s v="medium"/>
    <n v="642.30999999999995"/>
    <n v="513.85"/>
    <d v="2004-07-25T00:00:00"/>
    <n v="128.45999999999992"/>
    <s v="M"/>
    <n v="3"/>
    <d v="1970-05-05T00:00:00"/>
    <n v="50.1995645421106"/>
    <s v="Cost Accountant"/>
    <s v="Financial Services"/>
    <s v="High Net Worth"/>
    <s v="N"/>
    <s v="Yes"/>
    <n v="17"/>
    <m/>
  </r>
  <r>
    <n v="1800"/>
    <n v="69"/>
    <x v="3277"/>
    <d v="2017-07-16T00:00:00"/>
    <n v="167"/>
    <b v="1"/>
    <s v="Approved"/>
    <s v="Giant Bicycles"/>
    <s v="Road"/>
    <s v="medium"/>
    <s v="medium"/>
    <n v="792.9"/>
    <n v="594.67999999999995"/>
    <d v="1992-10-02T00:00:00"/>
    <n v="198.22000000000003"/>
    <s v="M"/>
    <n v="9"/>
    <d v="1991-05-29T00:00:00"/>
    <n v="29.120112487316081"/>
    <s v="Sales Associate"/>
    <s v="n/a"/>
    <s v="Mass Customer"/>
    <s v="N"/>
    <s v="No"/>
    <n v="10"/>
    <m/>
  </r>
  <r>
    <n v="1910"/>
    <n v="0"/>
    <x v="2180"/>
    <d v="2017-07-16T00:00:00"/>
    <n v="167"/>
    <b v="0"/>
    <s v="Approved"/>
    <s v="Trek Bicycles"/>
    <s v="Road"/>
    <s v="medium"/>
    <s v="medium"/>
    <n v="290.62"/>
    <n v="215.14"/>
    <d v="2004-12-18T00:00:00"/>
    <n v="75.480000000000018"/>
    <s v="F"/>
    <n v="40"/>
    <d v="1956-04-01T00:00:00"/>
    <n v="64.300934405124295"/>
    <s v="Electrical Engineer"/>
    <s v="Manufacturing"/>
    <s v="High Net Worth"/>
    <s v="N"/>
    <s v="No"/>
    <n v="11"/>
    <m/>
  </r>
  <r>
    <n v="9231"/>
    <n v="0"/>
    <x v="2320"/>
    <d v="2017-02-25T00:00:00"/>
    <m/>
    <b v="0"/>
    <s v="Approved"/>
    <m/>
    <m/>
    <m/>
    <m/>
    <n v="2052.92"/>
    <m/>
    <m/>
    <m/>
    <m/>
    <m/>
    <m/>
    <m/>
    <m/>
    <m/>
    <m/>
    <m/>
    <m/>
    <m/>
    <m/>
  </r>
  <r>
    <n v="2558"/>
    <n v="10"/>
    <x v="161"/>
    <d v="2017-07-16T00:00:00"/>
    <n v="167"/>
    <b v="0"/>
    <s v="Approved"/>
    <s v="WeareA2B"/>
    <s v="Touring"/>
    <s v="medium"/>
    <s v="medium"/>
    <n v="1466.68"/>
    <n v="363.25"/>
    <d v="2014-03-03T00:00:00"/>
    <n v="1103.43"/>
    <s v="M"/>
    <n v="38"/>
    <d v="1973-05-22T00:00:00"/>
    <n v="47.15024947361745"/>
    <s v="Environmental Tech"/>
    <s v="Manufacturing"/>
    <s v="Mass Customer"/>
    <s v="N"/>
    <s v="No"/>
    <n v="16"/>
    <m/>
  </r>
  <r>
    <n v="2806"/>
    <n v="91"/>
    <x v="950"/>
    <d v="2017-07-16T00:00:00"/>
    <n v="167"/>
    <b v="0"/>
    <s v="Approved"/>
    <s v="WeareA2B"/>
    <s v="Standard"/>
    <s v="low"/>
    <s v="medium"/>
    <n v="642.30999999999995"/>
    <n v="513.85"/>
    <d v="2015-08-10T00:00:00"/>
    <n v="128.45999999999992"/>
    <s v="M"/>
    <n v="14"/>
    <d v="1964-05-26T00:00:00"/>
    <n v="56.144770021562657"/>
    <s v="Human Resources Assistant III"/>
    <s v="Retail"/>
    <s v="High Net Worth"/>
    <s v="N"/>
    <s v="Yes"/>
    <n v="9"/>
    <m/>
  </r>
  <r>
    <n v="2947"/>
    <n v="70"/>
    <x v="1478"/>
    <d v="2017-07-16T00:00:00"/>
    <n v="167"/>
    <b v="1"/>
    <s v="Approved"/>
    <s v="Norco Bicycles"/>
    <s v="Road"/>
    <s v="medium"/>
    <s v="medium"/>
    <n v="1036.5899999999999"/>
    <n v="206.35"/>
    <d v="1991-05-06T00:00:00"/>
    <n v="830.2399999999999"/>
    <s v="M"/>
    <n v="72"/>
    <d v="1977-08-31T00:00:00"/>
    <n v="42.870797418822931"/>
    <s v="Executive Secretary"/>
    <s v="Property"/>
    <s v="High Net Worth"/>
    <s v="N"/>
    <s v="No"/>
    <n v="7"/>
    <m/>
  </r>
  <r>
    <n v="3035"/>
    <n v="9"/>
    <x v="353"/>
    <d v="2017-07-16T00:00:00"/>
    <n v="167"/>
    <b v="1"/>
    <s v="Approved"/>
    <s v="Norco Bicycles"/>
    <s v="Standard"/>
    <s v="medium"/>
    <s v="small"/>
    <n v="1216.1400000000001"/>
    <n v="1082.3599999999999"/>
    <d v="1991-08-05T00:00:00"/>
    <n v="133.7800000000002"/>
    <s v="F"/>
    <n v="70"/>
    <d v="1978-02-02T00:00:00"/>
    <n v="42.446139884576354"/>
    <s v="Software Test Engineer III"/>
    <s v="Retail"/>
    <s v="High Net Worth"/>
    <s v="N"/>
    <s v="No"/>
    <n v="8"/>
    <m/>
  </r>
  <r>
    <n v="3212"/>
    <n v="61"/>
    <x v="2402"/>
    <d v="2017-07-16T00:00:00"/>
    <n v="167"/>
    <b v="0"/>
    <s v="Approved"/>
    <s v="OHM Cycles"/>
    <s v="Standard"/>
    <s v="low"/>
    <s v="medium"/>
    <n v="71.16"/>
    <n v="56.93"/>
    <d v="2010-08-20T00:00:00"/>
    <n v="14.229999999999997"/>
    <s v="M"/>
    <n v="77"/>
    <d v="1957-06-29T00:00:00"/>
    <n v="63.057098788685941"/>
    <s v="Financial Advisor"/>
    <s v="Financial Services"/>
    <s v="Affluent Customer"/>
    <s v="N"/>
    <s v="Yes"/>
    <n v="14"/>
    <m/>
  </r>
  <r>
    <n v="3282"/>
    <n v="66"/>
    <x v="352"/>
    <d v="2017-07-16T00:00:00"/>
    <n v="167"/>
    <b v="1"/>
    <s v="Approved"/>
    <s v="Giant Bicycles"/>
    <s v="Road"/>
    <s v="low"/>
    <s v="small"/>
    <n v="590.26"/>
    <n v="525.33000000000004"/>
    <d v="2002-08-31T00:00:00"/>
    <n v="64.92999999999995"/>
    <s v="F"/>
    <n v="55"/>
    <d v="1978-09-18T00:00:00"/>
    <n v="41.821482350329781"/>
    <s v="VP Product Management"/>
    <s v="Manufacturing"/>
    <s v="Mass Customer"/>
    <s v="N"/>
    <s v="Yes"/>
    <n v="17"/>
    <m/>
  </r>
  <r>
    <n v="3504"/>
    <n v="38"/>
    <x v="2767"/>
    <d v="2017-07-16T00:00:00"/>
    <n v="167"/>
    <b v="1"/>
    <s v="Approved"/>
    <s v="Solex"/>
    <s v="Standard"/>
    <s v="medium"/>
    <s v="medium"/>
    <n v="1577.53"/>
    <n v="826.51"/>
    <d v="2011-03-16T00:00:00"/>
    <n v="751.02"/>
    <s v="F"/>
    <n v="79"/>
    <d v="1962-12-10T00:00:00"/>
    <n v="57.605043994165399"/>
    <n v="0"/>
    <s v="IT"/>
    <s v="Mass Customer"/>
    <s v="N"/>
    <s v="No"/>
    <n v="11"/>
    <m/>
  </r>
  <r>
    <n v="4483"/>
    <n v="47"/>
    <x v="2562"/>
    <d v="2017-07-16T00:00:00"/>
    <n v="167"/>
    <b v="1"/>
    <s v="Approved"/>
    <s v="Trek Bicycles"/>
    <s v="Road"/>
    <s v="low"/>
    <s v="small"/>
    <n v="1720.7"/>
    <n v="1531.42"/>
    <d v="2006-10-01T00:00:00"/>
    <n v="189.27999999999997"/>
    <s v="M"/>
    <n v="17"/>
    <d v="1993-05-13T00:00:00"/>
    <n v="27.161208377727039"/>
    <s v="Teacher"/>
    <s v="Health"/>
    <s v="Mass Customer"/>
    <s v="N"/>
    <s v="No"/>
    <n v="4"/>
    <m/>
  </r>
  <r>
    <n v="4719"/>
    <n v="86"/>
    <x v="274"/>
    <d v="2017-07-16T00:00:00"/>
    <n v="167"/>
    <b v="1"/>
    <s v="Approved"/>
    <s v="OHM Cycles"/>
    <s v="Standard"/>
    <s v="medium"/>
    <s v="medium"/>
    <n v="235.63"/>
    <n v="125.07"/>
    <d v="2004-08-07T00:00:00"/>
    <n v="110.56"/>
    <s v="M"/>
    <n v="46"/>
    <d v="1977-07-03T00:00:00"/>
    <n v="43.03244125443937"/>
    <s v="Business Systems Development Analyst"/>
    <s v="n/a"/>
    <s v="Mass Customer"/>
    <s v="N"/>
    <s v="No"/>
    <n v="18"/>
    <m/>
  </r>
  <r>
    <n v="5184"/>
    <n v="81"/>
    <x v="1818"/>
    <d v="2017-07-16T00:00:00"/>
    <n v="167"/>
    <b v="1"/>
    <s v="Approved"/>
    <s v="Norco Bicycles"/>
    <s v="Standard"/>
    <s v="medium"/>
    <s v="small"/>
    <n v="586.45000000000005"/>
    <n v="521.94000000000005"/>
    <d v="1991-07-10T00:00:00"/>
    <n v="64.509999999999991"/>
    <s v="F"/>
    <n v="33"/>
    <d v="1956-01-21T00:00:00"/>
    <n v="64.495454953069512"/>
    <s v="Staff Accountant II"/>
    <s v="Manufacturing"/>
    <s v="Mass Customer"/>
    <s v="N"/>
    <s v="No"/>
    <n v="13"/>
    <m/>
  </r>
  <r>
    <n v="5857"/>
    <n v="62"/>
    <x v="426"/>
    <d v="2017-07-16T00:00:00"/>
    <n v="167"/>
    <b v="1"/>
    <s v="Approved"/>
    <s v="Solex"/>
    <s v="Standard"/>
    <s v="medium"/>
    <s v="medium"/>
    <n v="478.16"/>
    <n v="298.72000000000003"/>
    <d v="1998-12-17T00:00:00"/>
    <n v="179.44"/>
    <s v="M"/>
    <n v="32"/>
    <d v="1976-03-19T00:00:00"/>
    <n v="44.322852213343481"/>
    <s v="Help Desk Technician"/>
    <s v="n/a"/>
    <s v="Mass Customer"/>
    <s v="N"/>
    <s v="Yes"/>
    <n v="11"/>
    <m/>
  </r>
  <r>
    <n v="6009"/>
    <n v="64"/>
    <x v="1933"/>
    <d v="2017-07-16T00:00:00"/>
    <n v="167"/>
    <b v="1"/>
    <s v="Approved"/>
    <s v="Trek Bicycles"/>
    <s v="Standard"/>
    <s v="medium"/>
    <s v="large"/>
    <n v="1469.44"/>
    <n v="596.54999999999995"/>
    <d v="2012-05-18T00:00:00"/>
    <n v="872.8900000000001"/>
    <s v="F"/>
    <n v="89"/>
    <d v="1974-06-11T00:00:00"/>
    <n v="46.095454953069506"/>
    <s v="Software Engineer II"/>
    <s v="Health"/>
    <s v="Mass Customer"/>
    <s v="N"/>
    <s v="No"/>
    <n v="12"/>
    <m/>
  </r>
  <r>
    <n v="6145"/>
    <n v="1"/>
    <x v="195"/>
    <d v="2017-07-16T00:00:00"/>
    <n v="167"/>
    <b v="0"/>
    <s v="Approved"/>
    <s v="Giant Bicycles"/>
    <s v="Standard"/>
    <s v="medium"/>
    <s v="medium"/>
    <n v="1403.5"/>
    <n v="954.82"/>
    <d v="2012-09-15T00:00:00"/>
    <n v="448.67999999999995"/>
    <s v="M"/>
    <n v="58"/>
    <d v="1986-12-20T00:00:00"/>
    <n v="33.561208377727041"/>
    <s v="Help Desk Technician"/>
    <s v="Manufacturing"/>
    <s v="Mass Customer"/>
    <s v="N"/>
    <s v="Yes"/>
    <n v="16"/>
    <m/>
  </r>
  <r>
    <n v="6463"/>
    <n v="79"/>
    <x v="2992"/>
    <d v="2017-07-16T00:00:00"/>
    <n v="167"/>
    <b v="0"/>
    <s v="Approved"/>
    <s v="Norco Bicycles"/>
    <s v="Standard"/>
    <s v="medium"/>
    <s v="medium"/>
    <n v="1555.58"/>
    <n v="818.01"/>
    <d v="2003-09-09T00:00:00"/>
    <n v="737.56999999999994"/>
    <s v="M"/>
    <n v="64"/>
    <d v="1980-02-12T00:00:00"/>
    <n v="40.418742624302382"/>
    <s v="Chemical Engineer"/>
    <s v="Manufacturing"/>
    <s v="Mass Customer"/>
    <s v="N"/>
    <s v="Yes"/>
    <n v="9"/>
    <m/>
  </r>
  <r>
    <n v="7072"/>
    <n v="0"/>
    <x v="1447"/>
    <d v="2017-07-16T00:00:00"/>
    <n v="167"/>
    <b v="1"/>
    <s v="Approved"/>
    <s v="OHM Cycles"/>
    <s v="Road"/>
    <s v="high"/>
    <s v="large"/>
    <n v="12.01"/>
    <n v="7.21"/>
    <d v="2009-03-08T00:00:00"/>
    <n v="4.8"/>
    <s v="F"/>
    <n v="35"/>
    <d v="1988-05-07T00:00:00"/>
    <n v="32.180386459918822"/>
    <s v="Sales Associate"/>
    <s v="IT"/>
    <s v="High Net Worth"/>
    <s v="N"/>
    <s v="No"/>
    <n v="14"/>
    <m/>
  </r>
  <r>
    <n v="7250"/>
    <n v="18"/>
    <x v="2819"/>
    <d v="2017-07-16T00:00:00"/>
    <n v="167"/>
    <b v="1"/>
    <s v="Approved"/>
    <s v="Solex"/>
    <s v="Standard"/>
    <s v="medium"/>
    <s v="medium"/>
    <n v="575.27"/>
    <n v="431.45"/>
    <d v="2010-05-05T00:00:00"/>
    <n v="143.82"/>
    <s v="M"/>
    <n v="19"/>
    <d v="1991-08-24T00:00:00"/>
    <n v="28.881756322932521"/>
    <s v="Actuary"/>
    <s v="Financial Services"/>
    <s v="Mass Customer"/>
    <s v="N"/>
    <s v="Yes"/>
    <n v="9"/>
    <m/>
  </r>
  <r>
    <n v="8794"/>
    <n v="59"/>
    <x v="2580"/>
    <d v="2017-07-16T00:00:00"/>
    <n v="167"/>
    <b v="1"/>
    <s v="Approved"/>
    <s v="Solex"/>
    <s v="Standard"/>
    <s v="medium"/>
    <s v="large"/>
    <n v="1061.56"/>
    <n v="733.58"/>
    <d v="1993-07-20T00:00:00"/>
    <n v="327.9799999999999"/>
    <s v="F"/>
    <n v="15"/>
    <d v="1988-03-08T00:00:00"/>
    <n v="32.34477002156266"/>
    <s v="Structural Engineer"/>
    <s v="Health"/>
    <s v="Mass Customer"/>
    <s v="N"/>
    <s v="No"/>
    <n v="10"/>
    <m/>
  </r>
  <r>
    <n v="8922"/>
    <n v="87"/>
    <x v="3278"/>
    <d v="2017-07-16T00:00:00"/>
    <n v="167"/>
    <b v="0"/>
    <s v="Approved"/>
    <s v="OHM Cycles"/>
    <s v="Standard"/>
    <s v="medium"/>
    <s v="medium"/>
    <n v="1636.9"/>
    <n v="44.71"/>
    <d v="1995-10-24T00:00:00"/>
    <n v="1592.19"/>
    <s v="M"/>
    <n v="79"/>
    <d v="1957-12-22T00:00:00"/>
    <n v="62.574907007864027"/>
    <s v="VP Quality Control"/>
    <s v="n/a"/>
    <s v="High Net Worth"/>
    <s v="N"/>
    <s v="Yes"/>
    <n v="19"/>
    <m/>
  </r>
  <r>
    <n v="9433"/>
    <n v="80"/>
    <x v="2634"/>
    <d v="2017-07-16T00:00:00"/>
    <n v="167"/>
    <b v="1"/>
    <s v="Approved"/>
    <s v="OHM Cycles"/>
    <s v="Touring"/>
    <s v="low"/>
    <s v="medium"/>
    <n v="1073.07"/>
    <n v="933.84"/>
    <d v="1997-01-25T00:00:00"/>
    <n v="139.2299999999999"/>
    <s v="M"/>
    <n v="50"/>
    <d v="1962-01-12T00:00:00"/>
    <n v="58.514633035261284"/>
    <s v="GIS Technical Architect"/>
    <s v="Health"/>
    <s v="Mass Customer"/>
    <s v="N"/>
    <s v="No"/>
    <n v="14"/>
    <m/>
  </r>
  <r>
    <n v="10458"/>
    <n v="56"/>
    <x v="1596"/>
    <d v="2017-07-16T00:00:00"/>
    <n v="167"/>
    <b v="0"/>
    <s v="Approved"/>
    <s v="OHM Cycles"/>
    <s v="Standard"/>
    <s v="medium"/>
    <s v="medium"/>
    <n v="183.86"/>
    <n v="137.9"/>
    <d v="1993-06-23T00:00:00"/>
    <n v="45.960000000000008"/>
    <s v="F"/>
    <n v="81"/>
    <d v="1975-09-13T00:00:00"/>
    <n v="44.837920706494167"/>
    <s v="Nurse Practicioner"/>
    <s v="Manufacturing"/>
    <s v="Mass Customer"/>
    <s v="N"/>
    <s v="Yes"/>
    <n v="17"/>
    <m/>
  </r>
  <r>
    <n v="10882"/>
    <n v="15"/>
    <x v="735"/>
    <d v="2017-07-16T00:00:00"/>
    <n v="167"/>
    <b v="0"/>
    <s v="Approved"/>
    <s v="WeareA2B"/>
    <s v="Standard"/>
    <s v="medium"/>
    <s v="medium"/>
    <n v="1292.8399999999999"/>
    <n v="13.44"/>
    <d v="2009-04-12T00:00:00"/>
    <n v="1279.3999999999999"/>
    <s v="M"/>
    <n v="13"/>
    <d v="1956-09-25T00:00:00"/>
    <n v="63.816002898274988"/>
    <s v="Administrative Officer"/>
    <s v="Property"/>
    <s v="High Net Worth"/>
    <s v="N"/>
    <s v="No"/>
    <n v="17"/>
    <m/>
  </r>
  <r>
    <n v="11293"/>
    <n v="98"/>
    <x v="620"/>
    <d v="2017-07-16T00:00:00"/>
    <n v="167"/>
    <b v="1"/>
    <s v="Approved"/>
    <s v="Trek Bicycles"/>
    <s v="Standard"/>
    <s v="high"/>
    <s v="medium"/>
    <n v="358.39"/>
    <n v="215.03"/>
    <d v="1994-08-10T00:00:00"/>
    <n v="143.35999999999999"/>
    <s v="M"/>
    <n v="49"/>
    <d v="1999-02-05T00:00:00"/>
    <n v="21.424222076357179"/>
    <s v="Assistant Professor"/>
    <s v="Manufacturing"/>
    <s v="Affluent Customer"/>
    <s v="N"/>
    <s v="Yes"/>
    <n v="2"/>
    <m/>
  </r>
  <r>
    <n v="12150"/>
    <n v="75"/>
    <x v="2505"/>
    <d v="2017-07-16T00:00:00"/>
    <n v="167"/>
    <b v="0"/>
    <s v="Approved"/>
    <s v="Giant Bicycles"/>
    <s v="Touring"/>
    <s v="medium"/>
    <s v="large"/>
    <n v="1873.97"/>
    <n v="863.95"/>
    <d v="2006-05-22T00:00:00"/>
    <n v="1010.02"/>
    <s v="F"/>
    <n v="30"/>
    <d v="1980-12-30T00:00:00"/>
    <n v="39.536550843480462"/>
    <s v="Engineer III"/>
    <s v="Financial Services"/>
    <s v="Mass Customer"/>
    <s v="N"/>
    <s v="No"/>
    <n v="13"/>
    <m/>
  </r>
  <r>
    <n v="12151"/>
    <n v="10"/>
    <x v="98"/>
    <d v="2017-07-16T00:00:00"/>
    <n v="167"/>
    <b v="0"/>
    <s v="Approved"/>
    <s v="WeareA2B"/>
    <s v="Touring"/>
    <s v="medium"/>
    <s v="medium"/>
    <n v="1466.68"/>
    <n v="363.25"/>
    <d v="1994-09-09T00:00:00"/>
    <n v="1103.43"/>
    <s v="F"/>
    <n v="94"/>
    <d v="1987-05-02T00:00:00"/>
    <n v="33.196824816083208"/>
    <s v="GIS Technical Architect"/>
    <s v="Financial Services"/>
    <s v="Affluent Customer"/>
    <s v="N"/>
    <s v="Yes"/>
    <n v="13"/>
    <m/>
  </r>
  <r>
    <n v="12278"/>
    <n v="69"/>
    <x v="929"/>
    <d v="2017-07-16T00:00:00"/>
    <n v="167"/>
    <b v="0"/>
    <s v="Approved"/>
    <s v="Giant Bicycles"/>
    <s v="Road"/>
    <s v="medium"/>
    <s v="medium"/>
    <n v="792.9"/>
    <n v="594.67999999999995"/>
    <d v="2000-05-22T00:00:00"/>
    <n v="198.22000000000003"/>
    <s v="F"/>
    <n v="50"/>
    <d v="1971-02-20T00:00:00"/>
    <n v="49.402304268137996"/>
    <s v="Structural Engineer"/>
    <s v="Financial Services"/>
    <s v="Mass Customer"/>
    <s v="N"/>
    <s v="Yes"/>
    <n v="18"/>
    <m/>
  </r>
  <r>
    <n v="12306"/>
    <n v="13"/>
    <x v="2963"/>
    <d v="2017-07-16T00:00:00"/>
    <n v="167"/>
    <b v="0"/>
    <s v="Approved"/>
    <s v="Solex"/>
    <s v="Standard"/>
    <s v="medium"/>
    <s v="medium"/>
    <n v="1163.8900000000001"/>
    <n v="589.27"/>
    <d v="2016-07-09T00:00:00"/>
    <n v="574.62000000000012"/>
    <s v="F"/>
    <n v="61"/>
    <d v="1954-08-22T00:00:00"/>
    <n v="65.911893309233889"/>
    <s v="Developer II"/>
    <s v="n/a"/>
    <s v="Mass Customer"/>
    <s v="N"/>
    <s v="No"/>
    <n v="5"/>
    <m/>
  </r>
  <r>
    <n v="12533"/>
    <n v="81"/>
    <x v="647"/>
    <d v="2017-07-16T00:00:00"/>
    <n v="167"/>
    <b v="0"/>
    <s v="Approved"/>
    <s v="Norco Bicycles"/>
    <s v="Standard"/>
    <s v="medium"/>
    <s v="small"/>
    <n v="586.45000000000005"/>
    <n v="521.94000000000005"/>
    <d v="1991-07-10T00:00:00"/>
    <n v="64.509999999999991"/>
    <s v="M"/>
    <n v="18"/>
    <d v="1965-10-14T00:00:00"/>
    <n v="54.758468651699644"/>
    <s v="Professor"/>
    <s v="Telecommunications"/>
    <s v="Affluent Customer"/>
    <s v="N"/>
    <s v="No"/>
    <n v="10"/>
    <m/>
  </r>
  <r>
    <n v="12948"/>
    <n v="0"/>
    <x v="1348"/>
    <d v="2017-07-16T00:00:00"/>
    <n v="167"/>
    <b v="1"/>
    <s v="Approved"/>
    <s v="Trek Bicycles"/>
    <s v="Standard"/>
    <s v="high"/>
    <s v="medium"/>
    <n v="495.72"/>
    <n v="297.43"/>
    <d v="2011-01-10T00:00:00"/>
    <n v="198.29000000000002"/>
    <s v="M"/>
    <n v="99"/>
    <d v="1977-04-20T00:00:00"/>
    <n v="43.235180980466765"/>
    <s v="Developer III"/>
    <s v="Property"/>
    <s v="High Net Worth"/>
    <s v="N"/>
    <s v="Yes"/>
    <n v="10"/>
    <m/>
  </r>
  <r>
    <n v="13007"/>
    <n v="82"/>
    <x v="2579"/>
    <d v="2017-07-16T00:00:00"/>
    <n v="167"/>
    <b v="0"/>
    <s v="Approved"/>
    <s v="Norco Bicycles"/>
    <s v="Standard"/>
    <s v="high"/>
    <s v="medium"/>
    <n v="1148.6400000000001"/>
    <n v="689.18"/>
    <d v="2004-12-18T00:00:00"/>
    <n v="459.46000000000015"/>
    <s v="M"/>
    <n v="5"/>
    <d v="1973-09-30T00:00:00"/>
    <n v="46.791345364028409"/>
    <s v="Senior Quality Engineer"/>
    <s v="Health"/>
    <s v="Affluent Customer"/>
    <s v="N"/>
    <s v="Yes"/>
    <n v="21"/>
    <m/>
  </r>
  <r>
    <n v="13528"/>
    <n v="4"/>
    <x v="743"/>
    <d v="2017-07-16T00:00:00"/>
    <n v="167"/>
    <b v="1"/>
    <s v="Approved"/>
    <s v="Giant Bicycles"/>
    <s v="Standard"/>
    <s v="high"/>
    <s v="medium"/>
    <n v="1129.1300000000001"/>
    <n v="677.48"/>
    <d v="2005-08-09T00:00:00"/>
    <n v="451.65000000000009"/>
    <s v="F"/>
    <n v="40"/>
    <d v="1972-12-05T00:00:00"/>
    <n v="47.610523446220192"/>
    <s v="Quality Control Specialist"/>
    <s v="Health"/>
    <s v="Affluent Customer"/>
    <s v="N"/>
    <s v="No"/>
    <n v="8"/>
    <m/>
  </r>
  <r>
    <n v="14698"/>
    <n v="6"/>
    <x v="601"/>
    <d v="2017-07-16T00:00:00"/>
    <n v="167"/>
    <b v="0"/>
    <s v="Approved"/>
    <s v="OHM Cycles"/>
    <s v="Standard"/>
    <s v="high"/>
    <s v="medium"/>
    <n v="227.88"/>
    <n v="136.72999999999999"/>
    <d v="2011-04-16T00:00:00"/>
    <n v="91.15"/>
    <s v="F"/>
    <n v="12"/>
    <d v="1959-10-12T00:00:00"/>
    <n v="60.76942755580923"/>
    <s v="Safety Technician III"/>
    <s v="Manufacturing"/>
    <s v="Affluent Customer"/>
    <s v="N"/>
    <s v="Yes"/>
    <n v="5"/>
    <m/>
  </r>
  <r>
    <n v="14909"/>
    <n v="52"/>
    <x v="2725"/>
    <d v="2017-07-16T00:00:00"/>
    <n v="167"/>
    <b v="0"/>
    <s v="Approved"/>
    <s v="Solex"/>
    <s v="Road"/>
    <s v="medium"/>
    <s v="large"/>
    <n v="1777.8"/>
    <n v="820.78"/>
    <d v="2011-05-07T00:00:00"/>
    <n v="957.02"/>
    <s v="M"/>
    <n v="34"/>
    <d v="1972-05-12T00:00:00"/>
    <n v="48.177646733891422"/>
    <s v="Senior Developer"/>
    <s v="Health"/>
    <s v="High Net Worth"/>
    <s v="N"/>
    <s v="No"/>
    <n v="5"/>
    <m/>
  </r>
  <r>
    <n v="15120"/>
    <n v="52"/>
    <x v="3279"/>
    <d v="2017-07-16T00:00:00"/>
    <n v="167"/>
    <b v="1"/>
    <s v="Approved"/>
    <s v="OHM Cycles"/>
    <s v="Road"/>
    <s v="medium"/>
    <s v="medium"/>
    <n v="1280.28"/>
    <n v="829.51"/>
    <d v="2001-11-25T00:00:00"/>
    <n v="450.77"/>
    <s v="M"/>
    <n v="95"/>
    <d v="1965-11-18T00:00:00"/>
    <n v="54.662578240740736"/>
    <n v="0"/>
    <s v="Retail"/>
    <s v="Mass Customer"/>
    <s v="N"/>
    <s v="No"/>
    <n v="19"/>
    <m/>
  </r>
  <r>
    <n v="15285"/>
    <n v="86"/>
    <x v="1439"/>
    <d v="2017-07-16T00:00:00"/>
    <n v="167"/>
    <b v="0"/>
    <s v="Approved"/>
    <s v="OHM Cycles"/>
    <s v="Standard"/>
    <s v="medium"/>
    <s v="medium"/>
    <n v="235.63"/>
    <n v="125.07"/>
    <d v="2004-08-07T00:00:00"/>
    <n v="110.56"/>
    <s v="M"/>
    <n v="77"/>
    <d v="1978-08-26T00:00:00"/>
    <n v="41.884496048959917"/>
    <s v="Accountant I"/>
    <s v="Financial Services"/>
    <s v="Affluent Customer"/>
    <s v="N"/>
    <s v="No"/>
    <n v="10"/>
    <m/>
  </r>
  <r>
    <n v="15355"/>
    <n v="18"/>
    <x v="2972"/>
    <d v="2017-07-16T00:00:00"/>
    <n v="167"/>
    <b v="1"/>
    <s v="Approved"/>
    <s v="Norco Bicycles"/>
    <s v="Standard"/>
    <s v="high"/>
    <s v="medium"/>
    <n v="1148.6400000000001"/>
    <n v="689.18"/>
    <d v="2015-08-10T00:00:00"/>
    <n v="459.46000000000015"/>
    <s v="M"/>
    <n v="50"/>
    <d v="1971-04-01T00:00:00"/>
    <n v="49.292715227042109"/>
    <s v="Analyst Programmer"/>
    <s v="n/a"/>
    <s v="High Net Worth"/>
    <s v="N"/>
    <s v="No"/>
    <n v="11"/>
    <m/>
  </r>
  <r>
    <n v="15729"/>
    <n v="42"/>
    <x v="2894"/>
    <d v="2017-07-16T00:00:00"/>
    <n v="167"/>
    <b v="1"/>
    <s v="Approved"/>
    <s v="OHM Cycles"/>
    <s v="Road"/>
    <s v="medium"/>
    <s v="small"/>
    <n v="1810"/>
    <n v="1610.9"/>
    <d v="2006-10-01T00:00:00"/>
    <n v="199.09999999999991"/>
    <s v="F"/>
    <n v="90"/>
    <d v="1969-10-30T00:00:00"/>
    <n v="50.711893309233886"/>
    <s v="Help Desk Operator"/>
    <s v="Argiculture"/>
    <s v="Mass Customer"/>
    <s v="N"/>
    <s v="Yes"/>
    <n v="9"/>
    <m/>
  </r>
  <r>
    <n v="16614"/>
    <n v="72"/>
    <x v="278"/>
    <d v="2017-07-16T00:00:00"/>
    <n v="167"/>
    <b v="0"/>
    <s v="Approved"/>
    <s v="Norco Bicycles"/>
    <s v="Standard"/>
    <s v="medium"/>
    <s v="medium"/>
    <n v="360.4"/>
    <n v="270.3"/>
    <d v="2016-12-06T00:00:00"/>
    <n v="90.099999999999966"/>
    <s v="F"/>
    <n v="97"/>
    <d v="1978-07-06T00:00:00"/>
    <n v="42.024222076357177"/>
    <s v="Compensation Analyst"/>
    <s v="Financial Services"/>
    <s v="Affluent Customer"/>
    <s v="N"/>
    <s v="No"/>
    <n v="10"/>
    <m/>
  </r>
  <r>
    <n v="16936"/>
    <n v="78"/>
    <x v="19"/>
    <d v="2017-07-16T00:00:00"/>
    <n v="167"/>
    <b v="1"/>
    <s v="Approved"/>
    <s v="Giant Bicycles"/>
    <s v="Standard"/>
    <s v="medium"/>
    <s v="large"/>
    <n v="1765.3"/>
    <n v="709.48"/>
    <d v="2013-09-16T00:00:00"/>
    <n v="1055.82"/>
    <s v="M"/>
    <n v="19"/>
    <d v="1981-09-02T00:00:00"/>
    <n v="38.862578240740739"/>
    <s v="Budget/Accounting Analyst IV"/>
    <s v="IT"/>
    <s v="Mass Customer"/>
    <s v="N"/>
    <s v="Yes"/>
    <n v="6"/>
    <m/>
  </r>
  <r>
    <n v="17350"/>
    <n v="52"/>
    <x v="2396"/>
    <d v="2017-07-16T00:00:00"/>
    <n v="167"/>
    <b v="0"/>
    <s v="Approved"/>
    <s v="OHM Cycles"/>
    <s v="Road"/>
    <s v="medium"/>
    <s v="medium"/>
    <n v="1280.28"/>
    <n v="829.51"/>
    <d v="2009-04-12T00:00:00"/>
    <n v="450.77"/>
    <s v="F"/>
    <n v="4"/>
    <d v="1997-09-01T00:00:00"/>
    <n v="22.854359062658546"/>
    <s v="VP Sales"/>
    <s v="Financial Services"/>
    <s v="Affluent Customer"/>
    <s v="N"/>
    <s v="Yes"/>
    <n v="5"/>
    <m/>
  </r>
  <r>
    <n v="17612"/>
    <n v="65"/>
    <x v="927"/>
    <d v="2017-07-16T00:00:00"/>
    <n v="167"/>
    <b v="1"/>
    <s v="Approved"/>
    <s v="WeareA2B"/>
    <s v="Standard"/>
    <s v="medium"/>
    <s v="medium"/>
    <n v="1807.45"/>
    <n v="778.69"/>
    <d v="2016-02-04T00:00:00"/>
    <n v="1028.76"/>
    <s v="M"/>
    <n v="65"/>
    <d v="1961-12-28T00:00:00"/>
    <n v="58.555728925672248"/>
    <s v="Analog Circuit Design manager"/>
    <s v="IT"/>
    <s v="Mass Customer"/>
    <s v="N"/>
    <s v="No"/>
    <n v="12"/>
    <m/>
  </r>
  <r>
    <n v="17746"/>
    <n v="0"/>
    <x v="1010"/>
    <d v="2017-07-16T00:00:00"/>
    <n v="167"/>
    <b v="1"/>
    <s v="Approved"/>
    <s v="OHM Cycles"/>
    <s v="Standard"/>
    <s v="high"/>
    <s v="medium"/>
    <n v="227.88"/>
    <n v="136.72999999999999"/>
    <d v="2003-02-07T00:00:00"/>
    <n v="91.15"/>
    <s v="M"/>
    <n v="46"/>
    <d v="1973-05-26T00:00:00"/>
    <n v="47.139290569507864"/>
    <s v="Senior Developer"/>
    <s v="Manufacturing"/>
    <s v="High Net Worth"/>
    <s v="N"/>
    <s v="Yes"/>
    <n v="7"/>
    <m/>
  </r>
  <r>
    <n v="17775"/>
    <n v="2"/>
    <x v="305"/>
    <d v="2017-07-16T00:00:00"/>
    <n v="167"/>
    <b v="1"/>
    <s v="Approved"/>
    <s v="Solex"/>
    <s v="Standard"/>
    <s v="medium"/>
    <s v="medium"/>
    <n v="71.489999999999995"/>
    <n v="53.62"/>
    <d v="2011-08-29T00:00:00"/>
    <n v="17.869999999999997"/>
    <s v="F"/>
    <n v="37"/>
    <d v="1955-08-23T00:00:00"/>
    <n v="64.909153583206489"/>
    <s v="Chief Design Engineer"/>
    <s v="Financial Services"/>
    <s v="Mass Customer"/>
    <s v="N"/>
    <s v="Yes"/>
    <n v="6"/>
    <m/>
  </r>
  <r>
    <n v="17792"/>
    <n v="39"/>
    <x v="3253"/>
    <d v="2017-07-16T00:00:00"/>
    <n v="167"/>
    <b v="0"/>
    <s v="Approved"/>
    <s v="Giant Bicycles"/>
    <s v="Standard"/>
    <s v="medium"/>
    <s v="large"/>
    <n v="1812.75"/>
    <n v="582.48"/>
    <d v="1993-04-12T00:00:00"/>
    <n v="1230.27"/>
    <s v="M"/>
    <n v="89"/>
    <d v="1979-09-16T00:00:00"/>
    <n v="40.826961802384574"/>
    <s v="Information Systems Manager"/>
    <s v="n/a"/>
    <s v="Mass Customer"/>
    <s v="N"/>
    <s v="Yes"/>
    <n v="4"/>
    <m/>
  </r>
  <r>
    <n v="19535"/>
    <n v="29"/>
    <x v="2158"/>
    <d v="2017-07-16T00:00:00"/>
    <n v="167"/>
    <b v="0"/>
    <s v="Approved"/>
    <s v="Norco Bicycles"/>
    <s v="Road"/>
    <s v="medium"/>
    <s v="medium"/>
    <n v="543.39"/>
    <n v="407.54"/>
    <d v="2016-03-29T00:00:00"/>
    <n v="135.84999999999997"/>
    <s v="F"/>
    <n v="26"/>
    <d v="1986-04-08T00:00:00"/>
    <n v="34.262578240740737"/>
    <s v="Media Manager III"/>
    <s v="Telecommunications"/>
    <s v="Mass Customer"/>
    <s v="N"/>
    <s v="Yes"/>
    <n v="9"/>
    <m/>
  </r>
  <r>
    <n v="9276"/>
    <n v="0"/>
    <x v="2882"/>
    <d v="2017-07-15T00:00:00"/>
    <m/>
    <b v="1"/>
    <s v="Approved"/>
    <m/>
    <m/>
    <m/>
    <m/>
    <n v="1817.13"/>
    <m/>
    <m/>
    <m/>
    <m/>
    <m/>
    <m/>
    <m/>
    <m/>
    <m/>
    <m/>
    <m/>
    <m/>
    <m/>
    <m/>
  </r>
  <r>
    <n v="8"/>
    <n v="15"/>
    <x v="1974"/>
    <d v="2017-07-15T00:00:00"/>
    <n v="168"/>
    <b v="0"/>
    <s v="Approved"/>
    <s v="WeareA2B"/>
    <s v="Standard"/>
    <s v="medium"/>
    <s v="medium"/>
    <n v="1292.8399999999999"/>
    <n v="13.44"/>
    <d v="2009-04-12T00:00:00"/>
    <n v="1279.3999999999999"/>
    <s v="F"/>
    <n v="67"/>
    <d v="1986-01-10T00:00:00"/>
    <n v="34.503674131151698"/>
    <s v="Quality Engineer"/>
    <s v="Manufacturing"/>
    <s v="High Net Worth"/>
    <s v="N"/>
    <s v="No"/>
    <n v="18"/>
    <m/>
  </r>
  <r>
    <n v="192"/>
    <n v="0"/>
    <x v="345"/>
    <d v="2017-07-15T00:00:00"/>
    <n v="168"/>
    <b v="1"/>
    <s v="Approved"/>
    <s v="Giant Bicycles"/>
    <s v="Standard"/>
    <s v="medium"/>
    <s v="medium"/>
    <n v="230.91"/>
    <n v="173.18"/>
    <d v="2006-11-10T00:00:00"/>
    <n v="57.72999999999999"/>
    <s v="M"/>
    <n v="2"/>
    <d v="1984-08-12T00:00:00"/>
    <n v="35.917372761288682"/>
    <n v="0"/>
    <s v="n/a"/>
    <s v="High Net Worth"/>
    <s v="N"/>
    <s v="No"/>
    <n v="8"/>
    <m/>
  </r>
  <r>
    <n v="1410"/>
    <n v="93"/>
    <x v="544"/>
    <d v="2017-07-15T00:00:00"/>
    <n v="168"/>
    <b v="0"/>
    <s v="Approved"/>
    <s v="WeareA2B"/>
    <s v="Standard"/>
    <s v="medium"/>
    <s v="medium"/>
    <n v="1065.03"/>
    <n v="230.09"/>
    <d v="1994-08-10T00:00:00"/>
    <n v="834.93999999999994"/>
    <s v="M"/>
    <n v="12"/>
    <d v="1974-11-05T00:00:00"/>
    <n v="45.692715227042108"/>
    <s v="Database Administrator IV"/>
    <s v="n/a"/>
    <s v="Mass Customer"/>
    <s v="N"/>
    <s v="Yes"/>
    <n v="6"/>
    <m/>
  </r>
  <r>
    <n v="2108"/>
    <n v="92"/>
    <x v="579"/>
    <d v="2017-07-15T00:00:00"/>
    <n v="168"/>
    <b v="1"/>
    <s v="Approved"/>
    <s v="WeareA2B"/>
    <s v="Standard"/>
    <s v="medium"/>
    <s v="small"/>
    <n v="1415.01"/>
    <n v="1259.3599999999999"/>
    <d v="2003-01-05T00:00:00"/>
    <n v="155.65000000000009"/>
    <s v="M"/>
    <n v="2"/>
    <d v="1953-12-30T00:00:00"/>
    <n v="66.555728925672241"/>
    <s v="Administrative Officer"/>
    <s v="Retail"/>
    <s v="Mass Customer"/>
    <s v="N"/>
    <s v="No"/>
    <n v="14"/>
    <m/>
  </r>
  <r>
    <n v="2128"/>
    <n v="37"/>
    <x v="403"/>
    <d v="2017-07-15T00:00:00"/>
    <n v="168"/>
    <b v="1"/>
    <s v="Approved"/>
    <s v="OHM Cycles"/>
    <s v="Standard"/>
    <s v="low"/>
    <s v="medium"/>
    <n v="1793.43"/>
    <n v="248.82"/>
    <d v="1999-07-20T00:00:00"/>
    <n v="1544.6100000000001"/>
    <s v="F"/>
    <n v="7"/>
    <d v="1993-10-10T00:00:00"/>
    <n v="26.750249473617451"/>
    <s v="Payment Adjustment Coordinator"/>
    <s v="Financial Services"/>
    <s v="Mass Customer"/>
    <s v="N"/>
    <s v="Yes"/>
    <n v="9"/>
    <m/>
  </r>
  <r>
    <n v="2232"/>
    <n v="39"/>
    <x v="2564"/>
    <d v="2017-07-15T00:00:00"/>
    <n v="168"/>
    <b v="0"/>
    <s v="Approved"/>
    <s v="Giant Bicycles"/>
    <s v="Standard"/>
    <s v="medium"/>
    <s v="large"/>
    <n v="1812.75"/>
    <n v="582.48"/>
    <d v="2006-02-02T00:00:00"/>
    <n v="1230.27"/>
    <s v="M"/>
    <n v="87"/>
    <d v="1998-09-23T00:00:00"/>
    <n v="21.794085090055809"/>
    <s v="Desktop Support Technician"/>
    <s v="Health"/>
    <s v="Mass Customer"/>
    <s v="N"/>
    <s v="Yes"/>
    <n v="3"/>
    <m/>
  </r>
  <r>
    <n v="2644"/>
    <n v="38"/>
    <x v="3280"/>
    <d v="2017-07-15T00:00:00"/>
    <n v="168"/>
    <b v="0"/>
    <s v="Approved"/>
    <s v="Solex"/>
    <s v="Standard"/>
    <s v="medium"/>
    <s v="medium"/>
    <n v="1577.53"/>
    <n v="826.51"/>
    <d v="2010-06-07T00:00:00"/>
    <n v="751.02"/>
    <s v="M"/>
    <n v="55"/>
    <d v="1954-09-19T00:00:00"/>
    <n v="65.83518098046676"/>
    <s v="Nurse Practicioner"/>
    <s v="Property"/>
    <s v="Mass Customer"/>
    <s v="N"/>
    <s v="Yes"/>
    <n v="9"/>
    <m/>
  </r>
  <r>
    <n v="9284"/>
    <n v="3"/>
    <x v="28"/>
    <d v="2017-10-16T00:00:00"/>
    <m/>
    <b v="1"/>
    <s v="Cancelled"/>
    <s v="Trek Bicycles"/>
    <s v="Standard"/>
    <s v="medium"/>
    <s v="large"/>
    <n v="2091.4699999999998"/>
    <n v="388.92"/>
    <n v="38859"/>
    <m/>
    <m/>
    <m/>
    <m/>
    <m/>
    <m/>
    <m/>
    <m/>
    <m/>
    <m/>
    <m/>
    <m/>
  </r>
  <r>
    <n v="3029"/>
    <n v="2"/>
    <x v="3281"/>
    <d v="2017-07-15T00:00:00"/>
    <n v="168"/>
    <b v="0"/>
    <s v="Approved"/>
    <s v="Solex"/>
    <s v="Standard"/>
    <s v="medium"/>
    <s v="medium"/>
    <n v="71.489999999999995"/>
    <n v="53.62"/>
    <d v="2005-08-09T00:00:00"/>
    <n v="17.869999999999997"/>
    <s v="F"/>
    <n v="16"/>
    <d v="1960-05-27T00:00:00"/>
    <n v="60.144770021562657"/>
    <s v="Teacher"/>
    <s v="n/a"/>
    <s v="Affluent Customer"/>
    <s v="N"/>
    <s v="Yes"/>
    <n v="5"/>
    <m/>
  </r>
  <r>
    <n v="3054"/>
    <n v="63"/>
    <x v="3282"/>
    <d v="2017-07-15T00:00:00"/>
    <n v="168"/>
    <b v="1"/>
    <s v="Approved"/>
    <s v="WeareA2B"/>
    <s v="Standard"/>
    <s v="medium"/>
    <s v="medium"/>
    <n v="1992.93"/>
    <n v="762.63"/>
    <d v="1993-05-26T00:00:00"/>
    <n v="1230.3000000000002"/>
    <s v="F"/>
    <n v="12"/>
    <d v="1956-03-09T00:00:00"/>
    <n v="64.363948103754439"/>
    <s v="Geological Engineer"/>
    <s v="Manufacturing"/>
    <s v="High Net Worth"/>
    <s v="N"/>
    <s v="No"/>
    <n v="9"/>
    <m/>
  </r>
  <r>
    <n v="3203"/>
    <n v="95"/>
    <x v="919"/>
    <d v="2017-07-15T00:00:00"/>
    <n v="168"/>
    <b v="1"/>
    <s v="Approved"/>
    <s v="OHM Cycles"/>
    <s v="Touring"/>
    <s v="low"/>
    <s v="medium"/>
    <n v="1073.07"/>
    <n v="933.84"/>
    <d v="2005-05-10T00:00:00"/>
    <n v="139.2299999999999"/>
    <s v="F"/>
    <n v="16"/>
    <d v="1985-02-02T00:00:00"/>
    <n v="35.440660432521561"/>
    <s v="Human Resources Manager"/>
    <s v="Financial Services"/>
    <s v="High Net Worth"/>
    <s v="N"/>
    <s v="Yes"/>
    <n v="22"/>
    <m/>
  </r>
  <r>
    <n v="3506"/>
    <n v="87"/>
    <x v="3099"/>
    <d v="2017-07-15T00:00:00"/>
    <n v="168"/>
    <b v="1"/>
    <s v="Approved"/>
    <s v="Giant Bicycles"/>
    <s v="Standard"/>
    <s v="high"/>
    <s v="medium"/>
    <n v="1179"/>
    <n v="707.4"/>
    <d v="1997-08-25T00:00:00"/>
    <n v="471.6"/>
    <s v="F"/>
    <n v="79"/>
    <d v="1967-07-06T00:00:00"/>
    <n v="53.03244125443937"/>
    <s v="Professor"/>
    <s v="n/a"/>
    <s v="Affluent Customer"/>
    <s v="N"/>
    <s v="No"/>
    <n v="11"/>
    <m/>
  </r>
  <r>
    <n v="3652"/>
    <n v="56"/>
    <x v="2673"/>
    <d v="2017-07-15T00:00:00"/>
    <n v="168"/>
    <b v="1"/>
    <s v="Approved"/>
    <s v="OHM Cycles"/>
    <s v="Standard"/>
    <s v="medium"/>
    <s v="medium"/>
    <n v="183.86"/>
    <n v="137.9"/>
    <d v="1991-01-21T00:00:00"/>
    <n v="45.960000000000008"/>
    <s v="M"/>
    <n v="34"/>
    <d v="1995-06-12T00:00:00"/>
    <n v="25.079016596905124"/>
    <s v="Research Associate"/>
    <s v="n/a"/>
    <s v="Affluent Customer"/>
    <s v="N"/>
    <s v="Yes"/>
    <n v="5"/>
    <m/>
  </r>
  <r>
    <n v="3773"/>
    <n v="77"/>
    <x v="3101"/>
    <d v="2017-07-15T00:00:00"/>
    <n v="168"/>
    <b v="0"/>
    <s v="Approved"/>
    <s v="Norco Bicycles"/>
    <s v="Road"/>
    <s v="medium"/>
    <s v="large"/>
    <n v="1240.31"/>
    <n v="795.1"/>
    <d v="2011-01-10T00:00:00"/>
    <n v="445.20999999999992"/>
    <s v="F"/>
    <n v="84"/>
    <d v="1975-08-16T00:00:00"/>
    <n v="44.914633035261289"/>
    <s v="Product Engineer"/>
    <s v="Manufacturing"/>
    <s v="Mass Customer"/>
    <s v="N"/>
    <s v="No"/>
    <n v="11"/>
    <m/>
  </r>
  <r>
    <n v="4109"/>
    <n v="43"/>
    <x v="1456"/>
    <d v="2017-07-15T00:00:00"/>
    <n v="168"/>
    <b v="1"/>
    <s v="Approved"/>
    <s v="Solex"/>
    <s v="Standard"/>
    <s v="medium"/>
    <s v="medium"/>
    <n v="1151.96"/>
    <n v="649.49"/>
    <d v="1999-12-04T00:00:00"/>
    <n v="502.47"/>
    <s v="M"/>
    <n v="51"/>
    <d v="1992-10-22T00:00:00"/>
    <n v="27.717372761288683"/>
    <s v="Registered Nurse"/>
    <s v="Health"/>
    <s v="Affluent Customer"/>
    <s v="N"/>
    <s v="No"/>
    <n v="2"/>
    <m/>
  </r>
  <r>
    <n v="4352"/>
    <n v="77"/>
    <x v="100"/>
    <d v="2017-07-15T00:00:00"/>
    <n v="168"/>
    <b v="0"/>
    <s v="Approved"/>
    <s v="WeareA2B"/>
    <s v="Standard"/>
    <s v="medium"/>
    <s v="medium"/>
    <n v="1769.64"/>
    <n v="108.76"/>
    <d v="2012-04-10T00:00:00"/>
    <n v="1660.88"/>
    <s v="F"/>
    <n v="29"/>
    <d v="1997-12-24T00:00:00"/>
    <n v="22.542030295535259"/>
    <s v="Software Test Engineer III"/>
    <s v="Entertainment"/>
    <s v="High Net Worth"/>
    <s v="N"/>
    <s v="Yes"/>
    <n v="2"/>
    <m/>
  </r>
  <r>
    <n v="4494"/>
    <n v="3"/>
    <x v="978"/>
    <d v="2017-07-15T00:00:00"/>
    <n v="168"/>
    <b v="0"/>
    <s v="Approved"/>
    <s v="Trek Bicycles"/>
    <s v="Standard"/>
    <s v="medium"/>
    <s v="large"/>
    <n v="2091.4699999999998"/>
    <n v="388.92"/>
    <d v="2011-04-16T00:00:00"/>
    <n v="1702.5499999999997"/>
    <s v="M"/>
    <n v="53"/>
    <d v="1971-03-16T00:00:00"/>
    <n v="49.336550843480467"/>
    <s v="Health Coach IV"/>
    <s v="Health"/>
    <s v="Affluent Customer"/>
    <s v="N"/>
    <s v="Yes"/>
    <n v="7"/>
    <m/>
  </r>
  <r>
    <n v="4860"/>
    <n v="25"/>
    <x v="3283"/>
    <d v="2017-07-15T00:00:00"/>
    <n v="168"/>
    <b v="0"/>
    <s v="Approved"/>
    <s v="Giant Bicycles"/>
    <s v="Road"/>
    <s v="medium"/>
    <s v="medium"/>
    <n v="1538.99"/>
    <n v="829.65"/>
    <d v="1992-10-11T00:00:00"/>
    <n v="709.34"/>
    <s v="F"/>
    <n v="36"/>
    <d v="1974-01-07T00:00:00"/>
    <n v="46.520112487316084"/>
    <s v="Product Engineer"/>
    <s v="Telecommunications"/>
    <s v="Mass Customer"/>
    <s v="N"/>
    <s v="Yes"/>
    <n v="14"/>
    <m/>
  </r>
  <r>
    <n v="5684"/>
    <n v="16"/>
    <x v="1804"/>
    <d v="2017-07-15T00:00:00"/>
    <n v="168"/>
    <b v="0"/>
    <s v="Approved"/>
    <s v="Norco Bicycles"/>
    <s v="Standard"/>
    <s v="high"/>
    <s v="small"/>
    <n v="1661.92"/>
    <n v="1479.11"/>
    <d v="1994-09-09T00:00:00"/>
    <n v="182.81000000000017"/>
    <s v="F"/>
    <n v="74"/>
    <d v="1998-11-30T00:00:00"/>
    <n v="21.607783720192792"/>
    <s v="Human Resources Assistant I"/>
    <s v="Manufacturing"/>
    <s v="Mass Customer"/>
    <s v="N"/>
    <s v="No"/>
    <n v="4"/>
    <m/>
  </r>
  <r>
    <n v="5981"/>
    <n v="42"/>
    <x v="2558"/>
    <d v="2017-07-15T00:00:00"/>
    <n v="168"/>
    <b v="1"/>
    <s v="Approved"/>
    <s v="OHM Cycles"/>
    <s v="Road"/>
    <s v="medium"/>
    <s v="small"/>
    <n v="1810"/>
    <n v="1610.9"/>
    <d v="2011-05-09T00:00:00"/>
    <n v="199.09999999999991"/>
    <s v="F"/>
    <n v="13"/>
    <d v="1975-04-27T00:00:00"/>
    <n v="45.218742624302379"/>
    <n v="0"/>
    <s v="Retail"/>
    <s v="Mass Customer"/>
    <s v="N"/>
    <s v="Yes"/>
    <n v="16"/>
    <m/>
  </r>
  <r>
    <n v="6958"/>
    <n v="54"/>
    <x v="118"/>
    <d v="2017-07-15T00:00:00"/>
    <n v="168"/>
    <b v="0"/>
    <s v="Approved"/>
    <s v="WeareA2B"/>
    <s v="Standard"/>
    <s v="medium"/>
    <s v="medium"/>
    <n v="1807.45"/>
    <n v="778.69"/>
    <d v="2015-05-21T00:00:00"/>
    <n v="1028.76"/>
    <s v="M"/>
    <n v="78"/>
    <d v="1964-11-29T00:00:00"/>
    <n v="55.632441254439371"/>
    <s v="Systems Administrator III"/>
    <s v="n/a"/>
    <s v="High Net Worth"/>
    <s v="N"/>
    <s v="No"/>
    <n v="14"/>
    <m/>
  </r>
  <r>
    <n v="7141"/>
    <n v="13"/>
    <x v="386"/>
    <d v="2017-07-15T00:00:00"/>
    <n v="168"/>
    <b v="1"/>
    <s v="Approved"/>
    <s v="Solex"/>
    <s v="Standard"/>
    <s v="medium"/>
    <s v="medium"/>
    <n v="1577.53"/>
    <n v="826.51"/>
    <d v="2011-03-16T00:00:00"/>
    <n v="751.02"/>
    <s v="M"/>
    <n v="35"/>
    <d v="1974-02-01T00:00:00"/>
    <n v="46.451619336631147"/>
    <s v="Design Engineer"/>
    <s v="Manufacturing"/>
    <s v="High Net Worth"/>
    <s v="N"/>
    <s v="No"/>
    <n v="9"/>
    <m/>
  </r>
  <r>
    <n v="7483"/>
    <n v="35"/>
    <x v="2441"/>
    <d v="2017-07-15T00:00:00"/>
    <n v="168"/>
    <b v="0"/>
    <s v="Approved"/>
    <s v="Trek Bicycles"/>
    <s v="Standard"/>
    <s v="low"/>
    <s v="medium"/>
    <n v="1057.51"/>
    <n v="154.4"/>
    <d v="1994-07-12T00:00:00"/>
    <n v="903.11"/>
    <s v="M"/>
    <n v="79"/>
    <d v="1965-11-06T00:00:00"/>
    <n v="54.695454953069508"/>
    <s v="Accountant I"/>
    <s v="Health"/>
    <s v="Affluent Customer"/>
    <s v="N"/>
    <s v="No"/>
    <n v="4"/>
    <m/>
  </r>
  <r>
    <n v="7559"/>
    <n v="2"/>
    <x v="1382"/>
    <d v="2017-07-15T00:00:00"/>
    <n v="168"/>
    <b v="0"/>
    <s v="Approved"/>
    <s v="Solex"/>
    <s v="Standard"/>
    <s v="medium"/>
    <s v="medium"/>
    <n v="71.489999999999995"/>
    <n v="53.62"/>
    <d v="2011-04-16T00:00:00"/>
    <n v="17.869999999999997"/>
    <s v="M"/>
    <n v="49"/>
    <d v="1960-04-21T00:00:00"/>
    <n v="60.243400158548958"/>
    <s v="VP Product Management"/>
    <s v="n/a"/>
    <s v="Mass Customer"/>
    <s v="N"/>
    <s v="Yes"/>
    <n v="20"/>
    <m/>
  </r>
  <r>
    <n v="9301"/>
    <n v="46"/>
    <x v="911"/>
    <d v="2017-06-20T00:00:00"/>
    <m/>
    <m/>
    <s v="Approved"/>
    <s v="OHM Cycles"/>
    <s v="Standard"/>
    <s v="low"/>
    <s v="medium"/>
    <n v="1793.43"/>
    <n v="248.82"/>
    <n v="36361"/>
    <m/>
    <m/>
    <m/>
    <m/>
    <m/>
    <m/>
    <m/>
    <m/>
    <m/>
    <m/>
    <m/>
    <m/>
  </r>
  <r>
    <n v="8269"/>
    <n v="37"/>
    <x v="787"/>
    <d v="2017-07-15T00:00:00"/>
    <n v="168"/>
    <b v="1"/>
    <s v="Approved"/>
    <s v="OHM Cycles"/>
    <s v="Standard"/>
    <s v="low"/>
    <s v="medium"/>
    <n v="1793.43"/>
    <n v="248.82"/>
    <d v="1997-05-10T00:00:00"/>
    <n v="1544.6100000000001"/>
    <s v="Female"/>
    <n v="82"/>
    <d v="1970-03-07T00:00:00"/>
    <n v="0"/>
    <s v="Food Chemist"/>
    <s v="Health"/>
    <s v="Affluent Customer"/>
    <s v="Y"/>
    <s v="Yes"/>
    <n v="6"/>
    <m/>
  </r>
  <r>
    <n v="8662"/>
    <n v="20"/>
    <x v="2903"/>
    <d v="2017-07-15T00:00:00"/>
    <n v="168"/>
    <b v="1"/>
    <s v="Approved"/>
    <s v="Trek Bicycles"/>
    <s v="Standard"/>
    <s v="medium"/>
    <s v="small"/>
    <n v="1775.81"/>
    <n v="1580.47"/>
    <d v="2016-02-04T00:00:00"/>
    <n v="195.33999999999992"/>
    <s v="F"/>
    <n v="17"/>
    <d v="1980-11-06T00:00:00"/>
    <n v="39.684496048959915"/>
    <s v="Registered Nurse"/>
    <s v="Health"/>
    <s v="Affluent Customer"/>
    <s v="N"/>
    <s v="Yes"/>
    <n v="12"/>
    <m/>
  </r>
  <r>
    <n v="9126"/>
    <n v="32"/>
    <x v="477"/>
    <d v="2017-07-15T00:00:00"/>
    <n v="168"/>
    <b v="1"/>
    <s v="Approved"/>
    <s v="Giant Bicycles"/>
    <s v="Standard"/>
    <s v="medium"/>
    <s v="medium"/>
    <n v="642.70000000000005"/>
    <n v="211.37"/>
    <d v="2002-03-22T00:00:00"/>
    <n v="431.33000000000004"/>
    <s v="M"/>
    <n v="33"/>
    <d v="2000-06-06T00:00:00"/>
    <n v="20.089975501014713"/>
    <s v="Pharmacist"/>
    <s v="Health"/>
    <s v="Affluent Customer"/>
    <s v="N"/>
    <s v="No"/>
    <n v="2"/>
    <m/>
  </r>
  <r>
    <n v="9369"/>
    <n v="76"/>
    <x v="3284"/>
    <d v="2017-07-15T00:00:00"/>
    <n v="168"/>
    <b v="1"/>
    <s v="Approved"/>
    <s v="WeareA2B"/>
    <s v="Standard"/>
    <s v="low"/>
    <s v="medium"/>
    <n v="642.30999999999995"/>
    <n v="513.85"/>
    <d v="2014-10-10T00:00:00"/>
    <n v="128.45999999999992"/>
    <s v="F"/>
    <n v="30"/>
    <d v="1964-06-08T00:00:00"/>
    <n v="56.109153583206492"/>
    <n v="0"/>
    <s v="Entertainment"/>
    <s v="Mass Customer"/>
    <s v="N"/>
    <s v="No"/>
    <n v="11"/>
    <m/>
  </r>
  <r>
    <n v="9399"/>
    <n v="42"/>
    <x v="1651"/>
    <d v="2017-07-15T00:00:00"/>
    <n v="168"/>
    <b v="1"/>
    <s v="Approved"/>
    <s v="OHM Cycles"/>
    <s v="Road"/>
    <s v="medium"/>
    <s v="small"/>
    <n v="1810"/>
    <n v="1610.9"/>
    <d v="2008-03-19T00:00:00"/>
    <n v="199.09999999999991"/>
    <s v="F"/>
    <n v="81"/>
    <d v="1987-12-04T00:00:00"/>
    <n v="32.605043994165399"/>
    <n v="0"/>
    <s v="Retail"/>
    <s v="Mass Customer"/>
    <s v="N"/>
    <s v="No"/>
    <n v="10"/>
    <m/>
  </r>
  <r>
    <n v="9639"/>
    <n v="25"/>
    <x v="2580"/>
    <d v="2017-07-15T00:00:00"/>
    <n v="168"/>
    <b v="1"/>
    <s v="Approved"/>
    <s v="Giant Bicycles"/>
    <s v="Road"/>
    <s v="medium"/>
    <s v="medium"/>
    <n v="1538.99"/>
    <n v="829.65"/>
    <d v="2016-02-04T00:00:00"/>
    <n v="709.34"/>
    <s v="F"/>
    <n v="15"/>
    <d v="1988-03-08T00:00:00"/>
    <n v="32.34477002156266"/>
    <s v="Structural Engineer"/>
    <s v="Health"/>
    <s v="Mass Customer"/>
    <s v="N"/>
    <s v="No"/>
    <n v="10"/>
    <m/>
  </r>
  <r>
    <n v="9761"/>
    <n v="83"/>
    <x v="596"/>
    <d v="2017-07-15T00:00:00"/>
    <n v="168"/>
    <b v="0"/>
    <s v="Approved"/>
    <s v="Solex"/>
    <s v="Touring"/>
    <s v="medium"/>
    <s v="large"/>
    <n v="2083.94"/>
    <n v="675.03"/>
    <d v="2013-09-16T00:00:00"/>
    <n v="1408.91"/>
    <s v="U"/>
    <n v="42"/>
    <d v="1899-12-30T00:00:00"/>
    <n v="0"/>
    <s v="Senior Sales Associate"/>
    <s v="IT"/>
    <s v="Mass Customer"/>
    <s v="N"/>
    <s v="No"/>
    <n v="0"/>
    <m/>
  </r>
  <r>
    <n v="10177"/>
    <n v="93"/>
    <x v="2378"/>
    <d v="2017-07-15T00:00:00"/>
    <n v="168"/>
    <b v="0"/>
    <s v="Approved"/>
    <s v="WeareA2B"/>
    <s v="Standard"/>
    <s v="medium"/>
    <s v="medium"/>
    <n v="1065.03"/>
    <n v="230.09"/>
    <d v="2000-11-03T00:00:00"/>
    <n v="834.93999999999994"/>
    <s v="F"/>
    <n v="57"/>
    <d v="1989-03-12T00:00:00"/>
    <n v="31.333811117453067"/>
    <s v="Product Engineer"/>
    <s v="Retail"/>
    <s v="Affluent Customer"/>
    <s v="N"/>
    <s v="No"/>
    <n v="14"/>
    <m/>
  </r>
  <r>
    <n v="10266"/>
    <n v="80"/>
    <x v="1473"/>
    <d v="2017-07-15T00:00:00"/>
    <n v="168"/>
    <b v="0"/>
    <s v="Approved"/>
    <s v="OHM Cycles"/>
    <s v="Touring"/>
    <s v="low"/>
    <s v="medium"/>
    <n v="1073.07"/>
    <n v="933.84"/>
    <d v="1997-08-25T00:00:00"/>
    <n v="139.2299999999999"/>
    <s v="M"/>
    <n v="68"/>
    <d v="1985-08-14T00:00:00"/>
    <n v="34.911893309233889"/>
    <s v="Research Nurse"/>
    <s v="Health"/>
    <s v="Mass Customer"/>
    <s v="N"/>
    <s v="Yes"/>
    <n v="7"/>
    <m/>
  </r>
  <r>
    <n v="10387"/>
    <n v="68"/>
    <x v="2236"/>
    <d v="2017-07-15T00:00:00"/>
    <n v="168"/>
    <b v="0"/>
    <s v="Approved"/>
    <s v="OHM Cycles"/>
    <s v="Standard"/>
    <s v="medium"/>
    <s v="medium"/>
    <n v="1636.9"/>
    <n v="44.71"/>
    <d v="2009-04-12T00:00:00"/>
    <n v="1592.19"/>
    <s v="F"/>
    <n v="72"/>
    <d v="1978-05-17T00:00:00"/>
    <n v="42.161208377727043"/>
    <s v="General Manager"/>
    <s v="Entertainment"/>
    <s v="Mass Customer"/>
    <s v="N"/>
    <s v="No"/>
    <n v="11"/>
    <m/>
  </r>
  <r>
    <n v="10460"/>
    <n v="83"/>
    <x v="710"/>
    <d v="2017-07-15T00:00:00"/>
    <n v="168"/>
    <b v="1"/>
    <s v="Approved"/>
    <s v="Solex"/>
    <s v="Touring"/>
    <s v="medium"/>
    <s v="large"/>
    <n v="2083.94"/>
    <n v="675.03"/>
    <d v="1993-04-20T00:00:00"/>
    <n v="1408.91"/>
    <s v="F"/>
    <n v="17"/>
    <d v="1978-07-07T00:00:00"/>
    <n v="42.021482350329777"/>
    <n v="0"/>
    <s v="Retail"/>
    <s v="Affluent Customer"/>
    <s v="N"/>
    <s v="Yes"/>
    <n v="16"/>
    <m/>
  </r>
  <r>
    <n v="10586"/>
    <n v="29"/>
    <x v="1201"/>
    <d v="2017-07-15T00:00:00"/>
    <n v="168"/>
    <b v="1"/>
    <s v="Approved"/>
    <s v="Norco Bicycles"/>
    <s v="Road"/>
    <s v="medium"/>
    <s v="medium"/>
    <n v="543.39"/>
    <n v="407.54"/>
    <d v="2006-11-10T00:00:00"/>
    <n v="135.84999999999997"/>
    <s v="M"/>
    <n v="46"/>
    <d v="1978-03-02T00:00:00"/>
    <n v="42.369427555809231"/>
    <s v="Assistant Professor"/>
    <s v="n/a"/>
    <s v="Mass Customer"/>
    <s v="N"/>
    <s v="Yes"/>
    <n v="18"/>
    <m/>
  </r>
  <r>
    <n v="10939"/>
    <n v="0"/>
    <x v="2816"/>
    <d v="2017-07-15T00:00:00"/>
    <n v="168"/>
    <b v="0"/>
    <s v="Approved"/>
    <s v="Giant Bicycles"/>
    <s v="Standard"/>
    <s v="medium"/>
    <s v="medium"/>
    <n v="230.91"/>
    <n v="173.18"/>
    <d v="2010-06-07T00:00:00"/>
    <n v="57.72999999999999"/>
    <s v="M"/>
    <n v="91"/>
    <d v="1996-05-03T00:00:00"/>
    <n v="24.185865911973615"/>
    <s v="Actuary"/>
    <s v="Financial Services"/>
    <s v="High Net Worth"/>
    <s v="N"/>
    <s v="Yes"/>
    <n v="3"/>
    <m/>
  </r>
  <r>
    <n v="10969"/>
    <n v="61"/>
    <x v="2276"/>
    <d v="2017-07-15T00:00:00"/>
    <n v="168"/>
    <b v="1"/>
    <s v="Approved"/>
    <s v="OHM Cycles"/>
    <s v="Standard"/>
    <s v="low"/>
    <s v="medium"/>
    <n v="71.16"/>
    <n v="56.93"/>
    <d v="2015-06-17T00:00:00"/>
    <n v="14.229999999999997"/>
    <s v="F"/>
    <n v="94"/>
    <d v="1960-03-17T00:00:00"/>
    <n v="60.33929056950786"/>
    <s v="Computer Systems Analyst II"/>
    <s v="Property"/>
    <s v="Mass Customer"/>
    <s v="N"/>
    <s v="No"/>
    <n v="16"/>
    <m/>
  </r>
  <r>
    <n v="10980"/>
    <n v="53"/>
    <x v="306"/>
    <d v="2017-07-15T00:00:00"/>
    <n v="168"/>
    <b v="0"/>
    <s v="Approved"/>
    <s v="Giant Bicycles"/>
    <s v="Standard"/>
    <s v="high"/>
    <s v="medium"/>
    <n v="1274.93"/>
    <n v="764.96"/>
    <d v="2016-07-09T00:00:00"/>
    <n v="509.97"/>
    <s v="F"/>
    <n v="62"/>
    <d v="1996-11-24T00:00:00"/>
    <n v="23.624222076357178"/>
    <s v="Staff Scientist"/>
    <s v="Financial Services"/>
    <s v="High Net Worth"/>
    <s v="N"/>
    <s v="Yes"/>
    <n v="1"/>
    <m/>
  </r>
  <r>
    <n v="11377"/>
    <n v="55"/>
    <x v="1387"/>
    <d v="2017-07-15T00:00:00"/>
    <n v="168"/>
    <b v="0"/>
    <s v="Approved"/>
    <s v="Trek Bicycles"/>
    <s v="Road"/>
    <s v="medium"/>
    <s v="large"/>
    <n v="1894.19"/>
    <n v="598.76"/>
    <d v="2003-07-21T00:00:00"/>
    <n v="1295.43"/>
    <s v="F"/>
    <n v="68"/>
    <d v="1978-02-04T00:00:00"/>
    <n v="42.440660432521561"/>
    <s v="Executive Secretary"/>
    <s v="Manufacturing"/>
    <s v="Mass Customer"/>
    <s v="N"/>
    <s v="No"/>
    <n v="6"/>
    <m/>
  </r>
  <r>
    <n v="11608"/>
    <n v="14"/>
    <x v="475"/>
    <d v="2017-07-15T00:00:00"/>
    <n v="168"/>
    <b v="1"/>
    <s v="Approved"/>
    <s v="Trek Bicycles"/>
    <s v="Standard"/>
    <s v="medium"/>
    <s v="small"/>
    <n v="1386.84"/>
    <n v="1234.29"/>
    <d v="1993-07-15T00:00:00"/>
    <n v="152.54999999999995"/>
    <s v="F"/>
    <n v="32"/>
    <d v="1958-03-23T00:00:00"/>
    <n v="62.325591939370874"/>
    <n v="0"/>
    <s v="n/a"/>
    <s v="Mass Customer"/>
    <s v="N"/>
    <s v="Yes"/>
    <n v="10"/>
    <m/>
  </r>
  <r>
    <n v="11627"/>
    <n v="33"/>
    <x v="1036"/>
    <d v="2017-07-15T00:00:00"/>
    <n v="168"/>
    <b v="1"/>
    <s v="Approved"/>
    <s v="OHM Cycles"/>
    <s v="Road"/>
    <s v="medium"/>
    <s v="small"/>
    <n v="1810"/>
    <n v="1610.9"/>
    <d v="2006-10-01T00:00:00"/>
    <n v="199.09999999999991"/>
    <s v="F"/>
    <n v="30"/>
    <d v="1957-04-26T00:00:00"/>
    <n v="63.232441254439372"/>
    <s v="Senior Sales Associate"/>
    <s v="Manufacturing"/>
    <s v="High Net Worth"/>
    <s v="N"/>
    <s v="Yes"/>
    <n v="11"/>
    <m/>
  </r>
  <r>
    <n v="9320"/>
    <n v="31"/>
    <x v="247"/>
    <d v="2017-09-25T00:00:00"/>
    <m/>
    <b v="1"/>
    <s v="Cancelled"/>
    <s v="Giant Bicycles"/>
    <s v="Standard"/>
    <s v="medium"/>
    <s v="medium"/>
    <n v="230.91"/>
    <n v="173.18"/>
    <n v="39031"/>
    <m/>
    <m/>
    <m/>
    <m/>
    <m/>
    <m/>
    <m/>
    <m/>
    <m/>
    <m/>
    <m/>
    <m/>
  </r>
  <r>
    <n v="11652"/>
    <n v="22"/>
    <x v="2667"/>
    <d v="2017-07-15T00:00:00"/>
    <n v="168"/>
    <b v="1"/>
    <s v="Approved"/>
    <s v="Solex"/>
    <s v="Standard"/>
    <s v="medium"/>
    <s v="medium"/>
    <n v="575.27"/>
    <n v="431.45"/>
    <d v="2016-02-04T00:00:00"/>
    <n v="143.82"/>
    <s v="F"/>
    <n v="3"/>
    <d v="1962-11-24T00:00:00"/>
    <n v="57.64887961060375"/>
    <s v="Staff Accountant III"/>
    <s v="Telecommunications"/>
    <s v="High Net Worth"/>
    <s v="N"/>
    <s v="Yes"/>
    <n v="14"/>
    <m/>
  </r>
  <r>
    <n v="11975"/>
    <n v="1"/>
    <x v="11"/>
    <d v="2017-07-15T00:00:00"/>
    <n v="168"/>
    <b v="0"/>
    <s v="Approved"/>
    <s v="Giant Bicycles"/>
    <s v="Standard"/>
    <s v="medium"/>
    <s v="medium"/>
    <n v="1403.5"/>
    <n v="954.82"/>
    <d v="2016-11-14T00:00:00"/>
    <n v="448.67999999999995"/>
    <s v="F"/>
    <n v="44"/>
    <d v="1978-08-07T00:00:00"/>
    <n v="41.936550843480468"/>
    <s v="Compensation Analyst"/>
    <s v="Financial Services"/>
    <s v="Mass Customer"/>
    <s v="N"/>
    <s v="No"/>
    <n v="11"/>
    <m/>
  </r>
  <r>
    <n v="12238"/>
    <n v="53"/>
    <x v="1190"/>
    <d v="2017-07-15T00:00:00"/>
    <n v="168"/>
    <b v="1"/>
    <s v="Approved"/>
    <s v="OHM Cycles"/>
    <s v="Standard"/>
    <s v="medium"/>
    <s v="medium"/>
    <n v="795.34"/>
    <n v="101.58"/>
    <d v="1997-02-09T00:00:00"/>
    <n v="693.76"/>
    <s v="M"/>
    <n v="99"/>
    <d v="1973-08-14T00:00:00"/>
    <n v="46.920112487316082"/>
    <s v="Accountant I"/>
    <s v="Entertainment"/>
    <s v="Mass Customer"/>
    <s v="N"/>
    <s v="No"/>
    <n v="18"/>
    <m/>
  </r>
  <r>
    <n v="12252"/>
    <n v="72"/>
    <x v="3245"/>
    <d v="2017-07-15T00:00:00"/>
    <n v="168"/>
    <b v="0"/>
    <s v="Approved"/>
    <s v="Norco Bicycles"/>
    <s v="Standard"/>
    <s v="medium"/>
    <s v="medium"/>
    <n v="360.4"/>
    <n v="270.3"/>
    <d v="2000-05-22T00:00:00"/>
    <n v="90.099999999999966"/>
    <s v="M"/>
    <n v="51"/>
    <d v="1989-05-28T00:00:00"/>
    <n v="31.122852213343478"/>
    <s v="Biostatistician II"/>
    <s v="n/a"/>
    <s v="Mass Customer"/>
    <s v="N"/>
    <s v="Yes"/>
    <n v="17"/>
    <m/>
  </r>
  <r>
    <n v="12253"/>
    <n v="22"/>
    <x v="2588"/>
    <d v="2017-07-15T00:00:00"/>
    <n v="168"/>
    <b v="1"/>
    <s v="Approved"/>
    <s v="WeareA2B"/>
    <s v="Standard"/>
    <s v="medium"/>
    <s v="medium"/>
    <n v="60.34"/>
    <n v="45.26"/>
    <d v="1993-07-15T00:00:00"/>
    <n v="15.080000000000005"/>
    <s v="F"/>
    <n v="42"/>
    <d v="1967-05-27T00:00:00"/>
    <n v="53.142030295535257"/>
    <s v="Registered Nurse"/>
    <s v="Health"/>
    <s v="Mass Customer"/>
    <s v="N"/>
    <s v="No"/>
    <n v="19"/>
    <m/>
  </r>
  <r>
    <n v="9326"/>
    <n v="0"/>
    <x v="789"/>
    <d v="2017-10-25T00:00:00"/>
    <m/>
    <b v="0"/>
    <s v="Approved"/>
    <m/>
    <m/>
    <m/>
    <m/>
    <n v="1473.09"/>
    <m/>
    <m/>
    <m/>
    <m/>
    <m/>
    <m/>
    <m/>
    <m/>
    <m/>
    <m/>
    <m/>
    <m/>
    <m/>
    <m/>
  </r>
  <r>
    <n v="12423"/>
    <n v="38"/>
    <x v="2436"/>
    <d v="2017-07-15T00:00:00"/>
    <n v="168"/>
    <b v="1"/>
    <s v="Approved"/>
    <s v="Solex"/>
    <s v="Standard"/>
    <s v="medium"/>
    <s v="medium"/>
    <n v="1577.53"/>
    <n v="826.51"/>
    <d v="2011-03-16T00:00:00"/>
    <n v="751.02"/>
    <s v="M"/>
    <n v="62"/>
    <d v="1985-05-03T00:00:00"/>
    <n v="35.194085090055808"/>
    <s v="VP Quality Control"/>
    <s v="Retail"/>
    <s v="Mass Customer"/>
    <s v="N"/>
    <s v="No"/>
    <n v="16"/>
    <m/>
  </r>
  <r>
    <n v="14526"/>
    <n v="0"/>
    <x v="3007"/>
    <d v="2017-07-15T00:00:00"/>
    <n v="168"/>
    <b v="1"/>
    <s v="Approved"/>
    <s v="Solex"/>
    <s v="Road"/>
    <s v="medium"/>
    <s v="medium"/>
    <n v="416.98"/>
    <n v="312.74"/>
    <d v="2006-10-01T00:00:00"/>
    <n v="104.24000000000001"/>
    <s v="F"/>
    <n v="77"/>
    <d v="1992-07-19T00:00:00"/>
    <n v="27.977646733891422"/>
    <s v="Human Resources Assistant II"/>
    <s v="Financial Services"/>
    <s v="High Net Worth"/>
    <s v="N"/>
    <s v="Yes"/>
    <n v="8"/>
    <m/>
  </r>
  <r>
    <n v="14757"/>
    <n v="97"/>
    <x v="129"/>
    <d v="2017-07-15T00:00:00"/>
    <n v="168"/>
    <b v="1"/>
    <s v="Approved"/>
    <s v="Solex"/>
    <s v="Standard"/>
    <s v="medium"/>
    <s v="large"/>
    <n v="202.62"/>
    <n v="151.96"/>
    <d v="2004-01-16T00:00:00"/>
    <n v="50.66"/>
    <s v="F"/>
    <n v="16"/>
    <d v="1971-10-28T00:00:00"/>
    <n v="48.717372761288686"/>
    <s v="Administrative Assistant I"/>
    <s v="Argiculture"/>
    <s v="Mass Customer"/>
    <s v="N"/>
    <s v="Yes"/>
    <n v="6"/>
    <m/>
  </r>
  <r>
    <n v="14935"/>
    <n v="36"/>
    <x v="2632"/>
    <d v="2017-07-15T00:00:00"/>
    <n v="168"/>
    <b v="0"/>
    <s v="Approved"/>
    <s v="Solex"/>
    <s v="Standard"/>
    <s v="low"/>
    <s v="medium"/>
    <n v="1289.8499999999999"/>
    <n v="74.510000000000005"/>
    <d v="1997-02-09T00:00:00"/>
    <n v="1215.3399999999999"/>
    <s v="F"/>
    <n v="16"/>
    <d v="2001-04-01T00:00:00"/>
    <n v="19.27079741882293"/>
    <s v="Budget/Accounting Analyst IV"/>
    <s v="n/a"/>
    <s v="High Net Worth"/>
    <s v="N"/>
    <s v="Yes"/>
    <n v="1"/>
    <m/>
  </r>
  <r>
    <n v="14977"/>
    <n v="97"/>
    <x v="3285"/>
    <d v="2017-07-15T00:00:00"/>
    <n v="168"/>
    <b v="0"/>
    <s v="Approved"/>
    <s v="OHM Cycles"/>
    <s v="Road"/>
    <s v="medium"/>
    <s v="medium"/>
    <n v="742.54"/>
    <n v="667.4"/>
    <d v="2016-07-09T00:00:00"/>
    <n v="75.139999999999986"/>
    <s v="M"/>
    <n v="98"/>
    <d v="1984-07-07T00:00:00"/>
    <n v="36.016002898274984"/>
    <s v="Financial Analyst"/>
    <s v="Financial Services"/>
    <s v="High Net Worth"/>
    <s v="N"/>
    <s v="Yes"/>
    <n v="14"/>
    <m/>
  </r>
  <r>
    <n v="15528"/>
    <n v="62"/>
    <x v="2378"/>
    <d v="2017-07-15T00:00:00"/>
    <n v="168"/>
    <b v="1"/>
    <s v="Approved"/>
    <s v="Solex"/>
    <s v="Standard"/>
    <s v="medium"/>
    <s v="medium"/>
    <n v="478.16"/>
    <n v="298.72000000000003"/>
    <d v="1993-06-23T00:00:00"/>
    <n v="179.44"/>
    <s v="F"/>
    <n v="57"/>
    <d v="1989-03-12T00:00:00"/>
    <n v="31.333811117453067"/>
    <s v="Product Engineer"/>
    <s v="Retail"/>
    <s v="Affluent Customer"/>
    <s v="N"/>
    <s v="No"/>
    <n v="14"/>
    <m/>
  </r>
  <r>
    <n v="15842"/>
    <n v="26"/>
    <x v="1063"/>
    <d v="2017-07-15T00:00:00"/>
    <n v="168"/>
    <b v="1"/>
    <s v="Approved"/>
    <s v="WeareA2B"/>
    <s v="Standard"/>
    <s v="medium"/>
    <s v="medium"/>
    <n v="1992.93"/>
    <n v="762.63"/>
    <d v="1993-05-26T00:00:00"/>
    <n v="1230.3000000000002"/>
    <s v="F"/>
    <n v="37"/>
    <d v="1975-05-30T00:00:00"/>
    <n v="45.128331665398271"/>
    <s v="Computer Systems Analyst I"/>
    <s v="Entertainment"/>
    <s v="Affluent Customer"/>
    <s v="N"/>
    <s v="No"/>
    <n v="17"/>
    <m/>
  </r>
  <r>
    <n v="16514"/>
    <n v="73"/>
    <x v="585"/>
    <d v="2017-07-15T00:00:00"/>
    <n v="168"/>
    <b v="1"/>
    <s v="Approved"/>
    <s v="Solex"/>
    <s v="Standard"/>
    <s v="medium"/>
    <s v="medium"/>
    <n v="1945.43"/>
    <n v="333.18"/>
    <d v="2002-08-31T00:00:00"/>
    <n v="1612.25"/>
    <s v="F"/>
    <n v="89"/>
    <d v="1999-05-10T00:00:00"/>
    <n v="21.166687829781836"/>
    <s v="Quality Control Specialist"/>
    <s v="Manufacturing"/>
    <s v="Mass Customer"/>
    <s v="N"/>
    <s v="No"/>
    <n v="2"/>
    <m/>
  </r>
  <r>
    <n v="16638"/>
    <n v="55"/>
    <x v="1184"/>
    <d v="2017-07-15T00:00:00"/>
    <n v="168"/>
    <b v="0"/>
    <s v="Approved"/>
    <s v="Trek Bicycles"/>
    <s v="Road"/>
    <s v="medium"/>
    <s v="large"/>
    <n v="1894.19"/>
    <n v="598.76"/>
    <d v="1998-12-17T00:00:00"/>
    <n v="1295.43"/>
    <s v="F"/>
    <n v="61"/>
    <d v="1963-02-02T00:00:00"/>
    <n v="57.457098788685947"/>
    <s v="Administrative Officer"/>
    <s v="Financial Services"/>
    <s v="Affluent Customer"/>
    <s v="N"/>
    <s v="Yes"/>
    <n v="12"/>
    <m/>
  </r>
  <r>
    <n v="16686"/>
    <n v="64"/>
    <x v="282"/>
    <d v="2017-07-15T00:00:00"/>
    <n v="168"/>
    <b v="1"/>
    <s v="Approved"/>
    <s v="Trek Bicycles"/>
    <s v="Standard"/>
    <s v="medium"/>
    <s v="large"/>
    <n v="1469.44"/>
    <n v="596.54999999999995"/>
    <d v="2012-05-18T00:00:00"/>
    <n v="872.8900000000001"/>
    <s v="M"/>
    <n v="10"/>
    <d v="1977-06-27T00:00:00"/>
    <n v="43.048879610603755"/>
    <s v="VP Marketing"/>
    <s v="Retail"/>
    <s v="Affluent Customer"/>
    <s v="N"/>
    <s v="Yes"/>
    <n v="18"/>
    <m/>
  </r>
  <r>
    <n v="16922"/>
    <n v="50"/>
    <x v="1322"/>
    <d v="2017-07-15T00:00:00"/>
    <n v="168"/>
    <b v="0"/>
    <s v="Approved"/>
    <s v="WeareA2B"/>
    <s v="Standard"/>
    <s v="medium"/>
    <s v="small"/>
    <n v="175.89"/>
    <n v="131.91999999999999"/>
    <d v="2012-04-10T00:00:00"/>
    <n v="43.97"/>
    <s v="F"/>
    <n v="95"/>
    <d v="1970-09-30T00:00:00"/>
    <n v="49.794085090055809"/>
    <s v="Senior Editor"/>
    <s v="Retail"/>
    <s v="Mass Customer"/>
    <s v="N"/>
    <s v="Yes"/>
    <n v="11"/>
    <m/>
  </r>
  <r>
    <n v="17552"/>
    <n v="14"/>
    <x v="40"/>
    <d v="2017-07-15T00:00:00"/>
    <n v="168"/>
    <b v="1"/>
    <s v="Approved"/>
    <s v="Trek Bicycles"/>
    <s v="Standard"/>
    <s v="medium"/>
    <s v="small"/>
    <n v="1386.84"/>
    <n v="1234.29"/>
    <d v="1993-07-15T00:00:00"/>
    <n v="152.54999999999995"/>
    <s v="F"/>
    <n v="75"/>
    <d v="1996-05-19T00:00:00"/>
    <n v="24.14203029553526"/>
    <s v="Help Desk Operator"/>
    <s v="Retail"/>
    <s v="Mass Customer"/>
    <s v="N"/>
    <s v="Yes"/>
    <n v="5"/>
    <m/>
  </r>
  <r>
    <n v="18158"/>
    <n v="0"/>
    <x v="3250"/>
    <d v="2017-07-15T00:00:00"/>
    <n v="168"/>
    <b v="1"/>
    <s v="Approved"/>
    <s v="Norco Bicycles"/>
    <s v="Road"/>
    <s v="medium"/>
    <s v="medium"/>
    <n v="543.39"/>
    <n v="407.54"/>
    <d v="2016-11-22T00:00:00"/>
    <n v="135.84999999999997"/>
    <s v="M"/>
    <n v="75"/>
    <d v="1993-10-31T00:00:00"/>
    <n v="26.692715227042108"/>
    <n v="0"/>
    <s v="Financial Services"/>
    <s v="High Net Worth"/>
    <s v="N"/>
    <s v="No"/>
    <n v="3"/>
    <m/>
  </r>
  <r>
    <n v="18214"/>
    <n v="14"/>
    <x v="2976"/>
    <d v="2017-07-15T00:00:00"/>
    <n v="168"/>
    <b v="0"/>
    <s v="Approved"/>
    <s v="Trek Bicycles"/>
    <s v="Standard"/>
    <s v="medium"/>
    <s v="small"/>
    <n v="1386.84"/>
    <n v="1234.29"/>
    <d v="2003-08-05T00:00:00"/>
    <n v="152.54999999999995"/>
    <s v="F"/>
    <n v="19"/>
    <d v="2001-01-16T00:00:00"/>
    <n v="19.476276870877726"/>
    <n v="0"/>
    <s v="Manufacturing"/>
    <s v="Affluent Customer"/>
    <s v="N"/>
    <s v="No"/>
    <n v="2"/>
    <m/>
  </r>
  <r>
    <n v="18262"/>
    <n v="77"/>
    <x v="638"/>
    <d v="2017-07-15T00:00:00"/>
    <n v="168"/>
    <b v="1"/>
    <s v="Approved"/>
    <s v="Norco Bicycles"/>
    <s v="Road"/>
    <s v="medium"/>
    <s v="large"/>
    <n v="1240.31"/>
    <n v="795.1"/>
    <d v="2003-09-09T00:00:00"/>
    <n v="445.20999999999992"/>
    <s v="U"/>
    <n v="57"/>
    <d v="1899-12-30T00:00:00"/>
    <n v="0"/>
    <s v="Engineer I"/>
    <s v="Manufacturing"/>
    <s v="Mass Customer"/>
    <s v="N"/>
    <s v="Yes"/>
    <n v="0"/>
    <m/>
  </r>
  <r>
    <n v="19245"/>
    <n v="0"/>
    <x v="2041"/>
    <d v="2017-07-15T00:00:00"/>
    <n v="168"/>
    <b v="0"/>
    <s v="Approved"/>
    <s v="Norco Bicycles"/>
    <s v="Road"/>
    <s v="medium"/>
    <s v="medium"/>
    <n v="543.39"/>
    <n v="407.54"/>
    <d v="1995-12-19T00:00:00"/>
    <n v="135.84999999999997"/>
    <s v="F"/>
    <n v="12"/>
    <d v="1959-11-14T00:00:00"/>
    <n v="60.679016596905122"/>
    <n v="0"/>
    <s v="Manufacturing"/>
    <s v="High Net Worth"/>
    <s v="N"/>
    <s v="Yes"/>
    <n v="20"/>
    <m/>
  </r>
  <r>
    <n v="19634"/>
    <n v="74"/>
    <x v="2169"/>
    <d v="2017-07-15T00:00:00"/>
    <n v="168"/>
    <b v="0"/>
    <s v="Approved"/>
    <s v="WeareA2B"/>
    <s v="Standard"/>
    <s v="medium"/>
    <s v="medium"/>
    <n v="1228.07"/>
    <n v="400.91"/>
    <d v="2000-05-22T00:00:00"/>
    <n v="827.15999999999985"/>
    <s v="F"/>
    <n v="22"/>
    <d v="1961-05-20T00:00:00"/>
    <n v="59.163948103754436"/>
    <n v="0"/>
    <s v="IT"/>
    <s v="Mass Customer"/>
    <s v="N"/>
    <s v="No"/>
    <n v="14"/>
    <m/>
  </r>
  <r>
    <n v="19689"/>
    <n v="98"/>
    <x v="206"/>
    <d v="2017-07-15T00:00:00"/>
    <n v="168"/>
    <b v="1"/>
    <s v="Approved"/>
    <s v="OHM Cycles"/>
    <s v="Standard"/>
    <s v="medium"/>
    <s v="medium"/>
    <n v="795.34"/>
    <n v="101.58"/>
    <d v="2000-05-22T00:00:00"/>
    <n v="693.76"/>
    <s v="F"/>
    <n v="73"/>
    <d v="1964-04-20T00:00:00"/>
    <n v="56.243400158548958"/>
    <s v="Media Manager II"/>
    <s v="Manufacturing"/>
    <s v="High Net Worth"/>
    <s v="N"/>
    <s v="Yes"/>
    <n v="5"/>
    <m/>
  </r>
  <r>
    <n v="9345"/>
    <n v="39"/>
    <x v="2394"/>
    <d v="2017-04-24T00:00:00"/>
    <m/>
    <m/>
    <s v="Approved"/>
    <s v="Giant Bicycles"/>
    <s v="Standard"/>
    <s v="medium"/>
    <s v="large"/>
    <n v="1812.75"/>
    <n v="582.48"/>
    <n v="40336"/>
    <m/>
    <m/>
    <m/>
    <m/>
    <m/>
    <m/>
    <m/>
    <m/>
    <m/>
    <m/>
    <m/>
    <m/>
  </r>
  <r>
    <n v="463"/>
    <n v="96"/>
    <x v="1820"/>
    <d v="2017-07-14T00:00:00"/>
    <n v="169"/>
    <b v="1"/>
    <s v="Approved"/>
    <s v="WeareA2B"/>
    <s v="Road"/>
    <s v="low"/>
    <s v="small"/>
    <n v="1172.78"/>
    <n v="1043.77"/>
    <d v="2002-10-10T00:00:00"/>
    <n v="129.01"/>
    <s v="M"/>
    <n v="96"/>
    <d v="1955-05-11T00:00:00"/>
    <n v="65.194085090055808"/>
    <s v="Social Worker"/>
    <s v="Health"/>
    <s v="Mass Customer"/>
    <s v="N"/>
    <s v="No"/>
    <n v="20"/>
    <m/>
  </r>
  <r>
    <n v="756"/>
    <n v="60"/>
    <x v="1016"/>
    <d v="2017-07-14T00:00:00"/>
    <n v="169"/>
    <b v="1"/>
    <s v="Approved"/>
    <s v="Giant Bicycles"/>
    <s v="Standard"/>
    <s v="high"/>
    <s v="small"/>
    <n v="1977.36"/>
    <n v="1759.85"/>
    <d v="2011-08-24T00:00:00"/>
    <n v="217.51"/>
    <s v="F"/>
    <n v="34"/>
    <d v="1978-09-15T00:00:00"/>
    <n v="41.829701528411974"/>
    <s v="Compensation Analyst"/>
    <s v="Financial Services"/>
    <s v="Mass Customer"/>
    <s v="N"/>
    <s v="No"/>
    <n v="15"/>
    <m/>
  </r>
  <r>
    <n v="977"/>
    <n v="52"/>
    <x v="2652"/>
    <d v="2017-07-14T00:00:00"/>
    <n v="169"/>
    <b v="1"/>
    <s v="Approved"/>
    <s v="OHM Cycles"/>
    <s v="Road"/>
    <s v="medium"/>
    <s v="medium"/>
    <n v="1280.28"/>
    <n v="829.51"/>
    <d v="2001-11-25T00:00:00"/>
    <n v="450.77"/>
    <s v="M"/>
    <n v="37"/>
    <d v="1959-01-04T00:00:00"/>
    <n v="61.539290569507862"/>
    <s v="Systems Administrator III"/>
    <s v="n/a"/>
    <s v="Mass Customer"/>
    <s v="N"/>
    <s v="No"/>
    <n v="8"/>
    <m/>
  </r>
  <r>
    <n v="1248"/>
    <n v="74"/>
    <x v="2589"/>
    <d v="2017-07-14T00:00:00"/>
    <n v="169"/>
    <b v="1"/>
    <s v="Approved"/>
    <s v="WeareA2B"/>
    <s v="Standard"/>
    <s v="medium"/>
    <s v="medium"/>
    <n v="1228.07"/>
    <n v="400.91"/>
    <d v="2006-05-22T00:00:00"/>
    <n v="827.15999999999985"/>
    <s v="M"/>
    <n v="87"/>
    <d v="1989-07-19T00:00:00"/>
    <n v="30.980386459918822"/>
    <s v="Dental Hygienist"/>
    <s v="Health"/>
    <s v="Affluent Customer"/>
    <s v="N"/>
    <s v="Yes"/>
    <n v="10"/>
    <m/>
  </r>
  <r>
    <n v="1399"/>
    <n v="40"/>
    <x v="3286"/>
    <d v="2017-07-14T00:00:00"/>
    <n v="169"/>
    <b v="0"/>
    <s v="Approved"/>
    <s v="OHM Cycles"/>
    <s v="Standard"/>
    <s v="high"/>
    <s v="medium"/>
    <n v="1458.17"/>
    <n v="874.9"/>
    <d v="2011-05-09T00:00:00"/>
    <n v="583.2700000000001"/>
    <s v="F"/>
    <n v="75"/>
    <d v="1958-06-23T00:00:00"/>
    <n v="62.073537144850327"/>
    <s v="Automation Specialist II"/>
    <s v="Health"/>
    <s v="Mass Customer"/>
    <s v="N"/>
    <s v="Yes"/>
    <n v="10"/>
    <m/>
  </r>
  <r>
    <n v="3134"/>
    <n v="48"/>
    <x v="3287"/>
    <d v="2017-07-14T00:00:00"/>
    <n v="169"/>
    <b v="1"/>
    <s v="Approved"/>
    <s v="WeareA2B"/>
    <s v="Standard"/>
    <s v="medium"/>
    <s v="medium"/>
    <n v="1762.96"/>
    <n v="950.52"/>
    <d v="2014-07-28T00:00:00"/>
    <n v="812.44"/>
    <s v="F"/>
    <n v="67"/>
    <d v="1981-03-09T00:00:00"/>
    <n v="39.347509747590053"/>
    <s v="Senior Cost Accountant"/>
    <s v="Financial Services"/>
    <s v="Mass Customer"/>
    <s v="N"/>
    <s v="No"/>
    <n v="14"/>
    <m/>
  </r>
  <r>
    <n v="3153"/>
    <n v="46"/>
    <x v="2823"/>
    <d v="2017-07-14T00:00:00"/>
    <n v="169"/>
    <b v="0"/>
    <s v="Approved"/>
    <s v="Solex"/>
    <s v="Standard"/>
    <s v="low"/>
    <s v="medium"/>
    <n v="1289.8499999999999"/>
    <n v="74.510000000000005"/>
    <d v="2007-12-11T00:00:00"/>
    <n v="1215.3399999999999"/>
    <s v="M"/>
    <n v="38"/>
    <d v="1978-06-14T00:00:00"/>
    <n v="42.08449604895992"/>
    <s v="Safety Technician I"/>
    <s v="Property"/>
    <s v="Mass Customer"/>
    <s v="N"/>
    <s v="No"/>
    <n v="13"/>
    <m/>
  </r>
  <r>
    <n v="3190"/>
    <n v="84"/>
    <x v="3027"/>
    <d v="2017-07-14T00:00:00"/>
    <n v="169"/>
    <b v="0"/>
    <s v="Approved"/>
    <s v="Trek Bicycles"/>
    <s v="Road"/>
    <s v="medium"/>
    <s v="medium"/>
    <n v="290.62"/>
    <n v="215.14"/>
    <d v="2004-12-18T00:00:00"/>
    <n v="75.480000000000018"/>
    <s v="F"/>
    <n v="18"/>
    <d v="1971-05-31T00:00:00"/>
    <n v="49.128331665398271"/>
    <s v="Senior Editor"/>
    <s v="Retail"/>
    <s v="Mass Customer"/>
    <s v="N"/>
    <s v="Yes"/>
    <n v="4"/>
    <m/>
  </r>
  <r>
    <n v="3294"/>
    <n v="4"/>
    <x v="2618"/>
    <d v="2017-07-14T00:00:00"/>
    <n v="169"/>
    <b v="1"/>
    <s v="Approved"/>
    <s v="Solex"/>
    <s v="Standard"/>
    <s v="medium"/>
    <s v="medium"/>
    <n v="1483.2"/>
    <n v="99.59"/>
    <d v="1998-12-17T00:00:00"/>
    <n v="1383.6100000000001"/>
    <s v="F"/>
    <n v="55"/>
    <d v="1980-01-08T00:00:00"/>
    <n v="40.514633035261284"/>
    <s v="Accounting Assistant I"/>
    <s v="Retail"/>
    <s v="High Net Worth"/>
    <s v="N"/>
    <s v="Yes"/>
    <n v="12"/>
    <m/>
  </r>
  <r>
    <n v="3856"/>
    <n v="23"/>
    <x v="2853"/>
    <d v="2017-07-14T00:00:00"/>
    <n v="169"/>
    <b v="0"/>
    <s v="Approved"/>
    <s v="Norco Bicycles"/>
    <s v="Mountain"/>
    <s v="low"/>
    <s v="small"/>
    <n v="688.63"/>
    <n v="612.88"/>
    <d v="2016-11-22T00:00:00"/>
    <n v="75.75"/>
    <s v="M"/>
    <n v="80"/>
    <d v="1997-04-08T00:00:00"/>
    <n v="23.254359062658548"/>
    <s v="Cost Accountant"/>
    <s v="Financial Services"/>
    <s v="Affluent Customer"/>
    <s v="N"/>
    <s v="Yes"/>
    <n v="3"/>
    <m/>
  </r>
  <r>
    <n v="4198"/>
    <n v="17"/>
    <x v="3236"/>
    <d v="2017-07-14T00:00:00"/>
    <n v="169"/>
    <b v="1"/>
    <s v="Approved"/>
    <s v="WeareA2B"/>
    <s v="Touring"/>
    <s v="medium"/>
    <s v="large"/>
    <n v="1362.99"/>
    <n v="57.74"/>
    <d v="1993-04-20T00:00:00"/>
    <n v="1305.25"/>
    <s v="F"/>
    <n v="23"/>
    <d v="1956-08-08T00:00:00"/>
    <n v="63.947509747590054"/>
    <s v="Account Representative I"/>
    <s v="n/a"/>
    <s v="High Net Worth"/>
    <s v="N"/>
    <s v="No"/>
    <n v="8"/>
    <m/>
  </r>
  <r>
    <n v="4256"/>
    <n v="83"/>
    <x v="3219"/>
    <d v="2017-07-14T00:00:00"/>
    <n v="169"/>
    <b v="0"/>
    <s v="Approved"/>
    <s v="Solex"/>
    <s v="Touring"/>
    <s v="medium"/>
    <s v="large"/>
    <n v="2083.94"/>
    <n v="675.03"/>
    <d v="1999-07-26T00:00:00"/>
    <n v="1408.91"/>
    <s v="F"/>
    <n v="24"/>
    <d v="1977-04-17T00:00:00"/>
    <n v="43.243400158548958"/>
    <s v="Business Systems Development Analyst"/>
    <s v="Property"/>
    <s v="Affluent Customer"/>
    <s v="N"/>
    <s v="Yes"/>
    <n v="11"/>
    <m/>
  </r>
  <r>
    <n v="4311"/>
    <n v="99"/>
    <x v="3169"/>
    <d v="2017-07-14T00:00:00"/>
    <n v="169"/>
    <b v="0"/>
    <s v="Approved"/>
    <s v="Trek Bicycles"/>
    <s v="Road"/>
    <s v="low"/>
    <s v="small"/>
    <n v="1720.7"/>
    <n v="1531.42"/>
    <d v="2012-04-10T00:00:00"/>
    <n v="189.27999999999997"/>
    <s v="M"/>
    <n v="2"/>
    <d v="1980-03-13T00:00:00"/>
    <n v="40.336550843480467"/>
    <n v="0"/>
    <s v="Manufacturing"/>
    <s v="High Net Worth"/>
    <s v="N"/>
    <s v="Yes"/>
    <n v="4"/>
    <m/>
  </r>
  <r>
    <n v="4662"/>
    <n v="91"/>
    <x v="2140"/>
    <d v="2017-07-14T00:00:00"/>
    <n v="169"/>
    <b v="1"/>
    <s v="Approved"/>
    <s v="Solex"/>
    <s v="Standard"/>
    <s v="medium"/>
    <s v="medium"/>
    <n v="100.35"/>
    <n v="75.260000000000005"/>
    <d v="1999-07-26T00:00:00"/>
    <n v="25.089999999999989"/>
    <s v="F"/>
    <n v="2"/>
    <d v="1957-11-07T00:00:00"/>
    <n v="62.6981946790969"/>
    <s v="Web Designer IV"/>
    <s v="Manufacturing"/>
    <s v="Mass Customer"/>
    <s v="N"/>
    <s v="No"/>
    <n v="16"/>
    <m/>
  </r>
  <r>
    <n v="4767"/>
    <n v="91"/>
    <x v="2019"/>
    <d v="2017-07-14T00:00:00"/>
    <n v="169"/>
    <b v="0"/>
    <s v="Approved"/>
    <s v="Solex"/>
    <s v="Standard"/>
    <s v="medium"/>
    <s v="medium"/>
    <n v="100.35"/>
    <n v="75.260000000000005"/>
    <d v="1999-07-26T00:00:00"/>
    <n v="25.089999999999989"/>
    <s v="F"/>
    <n v="69"/>
    <d v="1961-12-17T00:00:00"/>
    <n v="58.585865911973613"/>
    <n v="0"/>
    <s v="Retail"/>
    <s v="Affluent Customer"/>
    <s v="N"/>
    <s v="No"/>
    <n v="5"/>
    <m/>
  </r>
  <r>
    <n v="5120"/>
    <n v="55"/>
    <x v="2215"/>
    <d v="2017-07-14T00:00:00"/>
    <n v="169"/>
    <b v="1"/>
    <s v="Approved"/>
    <s v="Trek Bicycles"/>
    <s v="Road"/>
    <s v="medium"/>
    <s v="large"/>
    <n v="1894.19"/>
    <n v="598.76"/>
    <d v="2003-07-21T00:00:00"/>
    <n v="1295.43"/>
    <s v="F"/>
    <n v="40"/>
    <d v="1978-06-06T00:00:00"/>
    <n v="42.106413857179092"/>
    <s v="Automation Specialist II"/>
    <s v="Health"/>
    <s v="Mass Customer"/>
    <s v="N"/>
    <s v="Yes"/>
    <n v="9"/>
    <m/>
  </r>
  <r>
    <n v="9362"/>
    <n v="33"/>
    <x v="1462"/>
    <d v="2017-02-06T00:00:00"/>
    <m/>
    <m/>
    <s v="Approved"/>
    <s v="Giant Bicycles"/>
    <s v="Standard"/>
    <s v="medium"/>
    <s v="small"/>
    <n v="1311.44"/>
    <n v="1167.18"/>
    <n v="33888"/>
    <m/>
    <m/>
    <m/>
    <m/>
    <m/>
    <m/>
    <m/>
    <m/>
    <m/>
    <m/>
    <m/>
    <m/>
  </r>
  <r>
    <n v="5449"/>
    <n v="52"/>
    <x v="3019"/>
    <d v="2017-07-14T00:00:00"/>
    <n v="169"/>
    <b v="1"/>
    <s v="Approved"/>
    <s v="OHM Cycles"/>
    <s v="Road"/>
    <s v="medium"/>
    <s v="medium"/>
    <n v="1280.28"/>
    <n v="829.51"/>
    <d v="2001-11-25T00:00:00"/>
    <n v="450.77"/>
    <s v="M"/>
    <n v="59"/>
    <d v="1964-07-21T00:00:00"/>
    <n v="55.991345364028412"/>
    <s v="Desktop Support Technician"/>
    <s v="Retail"/>
    <s v="Affluent Customer"/>
    <s v="N"/>
    <s v="No"/>
    <n v="6"/>
    <m/>
  </r>
  <r>
    <n v="6102"/>
    <n v="22"/>
    <x v="43"/>
    <d v="2017-07-14T00:00:00"/>
    <n v="169"/>
    <b v="1"/>
    <s v="Approved"/>
    <s v="WeareA2B"/>
    <s v="Standard"/>
    <s v="medium"/>
    <s v="medium"/>
    <n v="60.34"/>
    <n v="45.26"/>
    <d v="1991-08-05T00:00:00"/>
    <n v="15.080000000000005"/>
    <s v="M"/>
    <n v="9"/>
    <d v="1973-08-03T00:00:00"/>
    <n v="46.950249473617454"/>
    <s v="Account Coordinator"/>
    <s v="Retail"/>
    <s v="Affluent Customer"/>
    <s v="N"/>
    <s v="Yes"/>
    <n v="17"/>
    <m/>
  </r>
  <r>
    <n v="7277"/>
    <n v="26"/>
    <x v="339"/>
    <d v="2017-07-14T00:00:00"/>
    <n v="169"/>
    <b v="0"/>
    <s v="Approved"/>
    <s v="WeareA2B"/>
    <s v="Standard"/>
    <s v="medium"/>
    <s v="medium"/>
    <n v="1992.93"/>
    <n v="762.63"/>
    <d v="1993-05-26T00:00:00"/>
    <n v="1230.3000000000002"/>
    <s v="M"/>
    <n v="94"/>
    <d v="1993-01-28T00:00:00"/>
    <n v="27.448879610603754"/>
    <s v="Librarian"/>
    <s v="Entertainment"/>
    <s v="Mass Customer"/>
    <s v="N"/>
    <s v="No"/>
    <n v="1"/>
    <m/>
  </r>
  <r>
    <n v="7336"/>
    <n v="57"/>
    <x v="958"/>
    <d v="2017-07-14T00:00:00"/>
    <n v="169"/>
    <b v="1"/>
    <s v="Approved"/>
    <s v="WeareA2B"/>
    <s v="Touring"/>
    <s v="medium"/>
    <s v="large"/>
    <n v="1890.39"/>
    <n v="260.14"/>
    <d v="1991-01-21T00:00:00"/>
    <n v="1630.25"/>
    <s v="M"/>
    <n v="86"/>
    <d v="1972-08-14T00:00:00"/>
    <n v="47.920112487316082"/>
    <s v="Internal Auditor"/>
    <s v="Financial Services"/>
    <s v="Mass Customer"/>
    <s v="N"/>
    <s v="No"/>
    <n v="7"/>
    <m/>
  </r>
  <r>
    <n v="7441"/>
    <n v="94"/>
    <x v="2413"/>
    <d v="2017-07-14T00:00:00"/>
    <n v="169"/>
    <b v="1"/>
    <s v="Approved"/>
    <s v="Giant Bicycles"/>
    <s v="Standard"/>
    <s v="medium"/>
    <s v="large"/>
    <n v="1635.3"/>
    <n v="993.66"/>
    <d v="2013-06-09T00:00:00"/>
    <n v="641.64"/>
    <s v="F"/>
    <n v="95"/>
    <d v="1987-11-05T00:00:00"/>
    <n v="32.684496048959915"/>
    <s v="Computer Systems Analyst IV"/>
    <s v="Manufacturing"/>
    <s v="Affluent Customer"/>
    <s v="N"/>
    <s v="No"/>
    <n v="12"/>
    <m/>
  </r>
  <r>
    <n v="9368"/>
    <n v="26"/>
    <x v="2441"/>
    <d v="2017-06-16T00:00:00"/>
    <m/>
    <m/>
    <s v="Approved"/>
    <s v="WeareA2B"/>
    <s v="Standard"/>
    <s v="medium"/>
    <s v="medium"/>
    <n v="1992.93"/>
    <n v="762.63"/>
    <n v="34115"/>
    <m/>
    <m/>
    <m/>
    <m/>
    <m/>
    <m/>
    <m/>
    <m/>
    <m/>
    <m/>
    <m/>
    <m/>
  </r>
  <r>
    <n v="8039"/>
    <n v="3"/>
    <x v="2653"/>
    <d v="2017-07-14T00:00:00"/>
    <n v="169"/>
    <b v="1"/>
    <s v="Approved"/>
    <s v="Trek Bicycles"/>
    <s v="Standard"/>
    <s v="medium"/>
    <s v="large"/>
    <n v="2091.4699999999998"/>
    <n v="388.92"/>
    <d v="2005-08-09T00:00:00"/>
    <n v="1702.5499999999997"/>
    <s v="M"/>
    <n v="18"/>
    <d v="1975-09-07T00:00:00"/>
    <n v="44.854359062658546"/>
    <s v="Executive Secretary"/>
    <s v="Health"/>
    <s v="Mass Customer"/>
    <s v="N"/>
    <s v="Yes"/>
    <n v="3"/>
    <m/>
  </r>
  <r>
    <n v="8102"/>
    <n v="0"/>
    <x v="1865"/>
    <d v="2017-07-14T00:00:00"/>
    <n v="169"/>
    <b v="0"/>
    <s v="Approved"/>
    <s v="Giant Bicycles"/>
    <s v="Standard"/>
    <s v="medium"/>
    <s v="medium"/>
    <n v="230.91"/>
    <n v="173.18"/>
    <d v="2003-03-18T00:00:00"/>
    <n v="57.72999999999999"/>
    <s v="M"/>
    <n v="77"/>
    <d v="1981-11-13T00:00:00"/>
    <n v="38.665317966768136"/>
    <s v="Cost Accountant"/>
    <s v="Financial Services"/>
    <s v="High Net Worth"/>
    <s v="N"/>
    <s v="Yes"/>
    <n v="8"/>
    <m/>
  </r>
  <r>
    <n v="8323"/>
    <n v="49"/>
    <x v="3288"/>
    <d v="2017-07-14T00:00:00"/>
    <n v="169"/>
    <b v="1"/>
    <s v="Approved"/>
    <s v="Trek Bicycles"/>
    <s v="Road"/>
    <s v="medium"/>
    <s v="medium"/>
    <n v="533.51"/>
    <n v="400.13"/>
    <d v="2012-06-04T00:00:00"/>
    <n v="133.38"/>
    <s v="F"/>
    <n v="54"/>
    <d v="1982-08-16T00:00:00"/>
    <n v="37.909153583206489"/>
    <s v="Safety Technician III"/>
    <s v="Retail"/>
    <s v="Mass Customer"/>
    <s v="N"/>
    <s v="No"/>
    <n v="7"/>
    <m/>
  </r>
  <r>
    <n v="8375"/>
    <n v="95"/>
    <x v="148"/>
    <d v="2017-07-14T00:00:00"/>
    <n v="169"/>
    <b v="1"/>
    <s v="Approved"/>
    <s v="Giant Bicycles"/>
    <s v="Standard"/>
    <s v="medium"/>
    <s v="large"/>
    <n v="569.55999999999995"/>
    <n v="528.42999999999995"/>
    <d v="2016-03-29T00:00:00"/>
    <n v="41.129999999999995"/>
    <s v="F"/>
    <n v="41"/>
    <d v="1956-04-08T00:00:00"/>
    <n v="64.281756322932523"/>
    <n v="0"/>
    <s v="Property"/>
    <s v="Mass Customer"/>
    <s v="N"/>
    <s v="Yes"/>
    <n v="19"/>
    <m/>
  </r>
  <r>
    <n v="8878"/>
    <n v="0"/>
    <x v="2741"/>
    <d v="2017-07-14T00:00:00"/>
    <n v="169"/>
    <b v="1"/>
    <s v="Approved"/>
    <s v="Solex"/>
    <s v="Standard"/>
    <s v="medium"/>
    <s v="medium"/>
    <n v="71.489999999999995"/>
    <n v="53.62"/>
    <d v="2012-12-02T00:00:00"/>
    <n v="17.869999999999997"/>
    <s v="M"/>
    <n v="53"/>
    <d v="1955-10-19T00:00:00"/>
    <n v="64.752989199644844"/>
    <s v="Sales Associate"/>
    <s v="n/a"/>
    <s v="High Net Worth"/>
    <s v="N"/>
    <s v="No"/>
    <n v="12"/>
    <m/>
  </r>
  <r>
    <n v="9680"/>
    <n v="26"/>
    <x v="3289"/>
    <d v="2017-07-14T00:00:00"/>
    <n v="169"/>
    <b v="0"/>
    <s v="Approved"/>
    <s v="WeareA2B"/>
    <s v="Standard"/>
    <s v="medium"/>
    <s v="medium"/>
    <n v="1992.93"/>
    <n v="762.63"/>
    <d v="1993-05-26T00:00:00"/>
    <n v="1230.3000000000002"/>
    <s v="M"/>
    <n v="51"/>
    <d v="1954-01-02T00:00:00"/>
    <n v="66.547509747590055"/>
    <s v="Human Resources Assistant I"/>
    <s v="Property"/>
    <s v="Affluent Customer"/>
    <s v="N"/>
    <s v="No"/>
    <n v="15"/>
    <m/>
  </r>
  <r>
    <n v="10053"/>
    <n v="55"/>
    <x v="3135"/>
    <d v="2017-07-14T00:00:00"/>
    <n v="169"/>
    <b v="1"/>
    <s v="Approved"/>
    <s v="Trek Bicycles"/>
    <s v="Road"/>
    <s v="medium"/>
    <s v="large"/>
    <n v="1894.19"/>
    <n v="598.76"/>
    <d v="2003-07-21T00:00:00"/>
    <n v="1295.43"/>
    <s v="M"/>
    <n v="79"/>
    <d v="1979-06-25T00:00:00"/>
    <n v="41.054359062658548"/>
    <s v="VP Product Management"/>
    <s v="Manufacturing"/>
    <s v="Mass Customer"/>
    <s v="N"/>
    <s v="No"/>
    <n v="13"/>
    <m/>
  </r>
  <r>
    <n v="11006"/>
    <n v="44"/>
    <x v="2927"/>
    <d v="2017-07-14T00:00:00"/>
    <n v="169"/>
    <b v="0"/>
    <s v="Approved"/>
    <s v="WeareA2B"/>
    <s v="Standard"/>
    <s v="medium"/>
    <s v="medium"/>
    <n v="1769.64"/>
    <n v="108.76"/>
    <d v="2011-05-09T00:00:00"/>
    <n v="1660.88"/>
    <s v="F"/>
    <n v="41"/>
    <d v="1954-04-30T00:00:00"/>
    <n v="66.224222076357179"/>
    <s v="Account Coordinator"/>
    <s v="IT"/>
    <s v="Mass Customer"/>
    <s v="N"/>
    <s v="No"/>
    <n v="10"/>
    <m/>
  </r>
  <r>
    <n v="11138"/>
    <n v="78"/>
    <x v="3290"/>
    <d v="2017-07-14T00:00:00"/>
    <n v="169"/>
    <b v="1"/>
    <s v="Approved"/>
    <s v="Giant Bicycles"/>
    <s v="Standard"/>
    <s v="medium"/>
    <s v="large"/>
    <n v="1765.3"/>
    <n v="709.48"/>
    <d v="2003-01-05T00:00:00"/>
    <n v="1055.82"/>
    <s v="F"/>
    <n v="28"/>
    <d v="1978-02-26T00:00:00"/>
    <n v="42.380386459918824"/>
    <s v="Marketing Manager"/>
    <s v="Retail"/>
    <s v="Mass Customer"/>
    <s v="N"/>
    <s v="No"/>
    <n v="15"/>
    <m/>
  </r>
  <r>
    <n v="12114"/>
    <n v="6"/>
    <x v="1626"/>
    <d v="2017-07-14T00:00:00"/>
    <n v="169"/>
    <b v="1"/>
    <s v="Approved"/>
    <s v="OHM Cycles"/>
    <s v="Standard"/>
    <s v="high"/>
    <s v="medium"/>
    <n v="227.88"/>
    <n v="136.72999999999999"/>
    <d v="2003-08-05T00:00:00"/>
    <n v="91.15"/>
    <s v="M"/>
    <n v="68"/>
    <d v="1967-04-22T00:00:00"/>
    <n v="53.237920706494165"/>
    <s v="Nuclear Power Engineer"/>
    <s v="Manufacturing"/>
    <s v="Affluent Customer"/>
    <s v="N"/>
    <s v="Yes"/>
    <n v="12"/>
    <m/>
  </r>
  <r>
    <n v="12272"/>
    <n v="0"/>
    <x v="1380"/>
    <d v="2017-07-14T00:00:00"/>
    <n v="169"/>
    <b v="1"/>
    <s v="Approved"/>
    <s v="Norco Bicycles"/>
    <s v="Standard"/>
    <s v="low"/>
    <s v="medium"/>
    <n v="363.01"/>
    <n v="290.41000000000003"/>
    <d v="1999-07-26T00:00:00"/>
    <n v="72.599999999999966"/>
    <s v="U"/>
    <n v="24"/>
    <d v="1899-12-30T00:00:00"/>
    <n v="0"/>
    <s v="Recruiter"/>
    <s v="IT"/>
    <s v="High Net Worth"/>
    <s v="N"/>
    <s v="Yes"/>
    <n v="0"/>
    <m/>
  </r>
  <r>
    <n v="13332"/>
    <n v="49"/>
    <x v="2302"/>
    <d v="2017-07-14T00:00:00"/>
    <n v="169"/>
    <b v="0"/>
    <s v="Approved"/>
    <s v="Solex"/>
    <s v="Standard"/>
    <s v="medium"/>
    <s v="large"/>
    <n v="1061.56"/>
    <n v="733.58"/>
    <d v="2015-06-17T00:00:00"/>
    <n v="327.9799999999999"/>
    <s v="M"/>
    <n v="31"/>
    <d v="1992-04-01T00:00:00"/>
    <n v="28.276276870877727"/>
    <s v="Mechanical Systems Engineer"/>
    <s v="Property"/>
    <s v="High Net Worth"/>
    <s v="N"/>
    <s v="Yes"/>
    <n v="6"/>
    <m/>
  </r>
  <r>
    <n v="13420"/>
    <n v="73"/>
    <x v="2376"/>
    <d v="2017-07-14T00:00:00"/>
    <n v="169"/>
    <b v="0"/>
    <s v="Approved"/>
    <s v="Solex"/>
    <s v="Standard"/>
    <s v="medium"/>
    <s v="medium"/>
    <n v="1945.43"/>
    <n v="333.18"/>
    <d v="2014-10-10T00:00:00"/>
    <n v="1612.25"/>
    <s v="M"/>
    <n v="71"/>
    <d v="1962-09-27T00:00:00"/>
    <n v="57.807783720192795"/>
    <s v="Associate Professor"/>
    <s v="Health"/>
    <s v="Affluent Customer"/>
    <s v="N"/>
    <s v="Yes"/>
    <n v="11"/>
    <m/>
  </r>
  <r>
    <n v="13717"/>
    <n v="80"/>
    <x v="2676"/>
    <d v="2017-07-14T00:00:00"/>
    <n v="169"/>
    <b v="0"/>
    <s v="Approved"/>
    <s v="Trek Bicycles"/>
    <s v="Standard"/>
    <s v="medium"/>
    <s v="large"/>
    <n v="1469.44"/>
    <n v="596.54999999999995"/>
    <d v="2015-04-11T00:00:00"/>
    <n v="872.8900000000001"/>
    <s v="F"/>
    <n v="21"/>
    <d v="1986-04-18T00:00:00"/>
    <n v="34.235180980466765"/>
    <s v="Chief Design Engineer"/>
    <s v="Property"/>
    <s v="High Net Worth"/>
    <s v="N"/>
    <s v="Yes"/>
    <n v="16"/>
    <m/>
  </r>
  <r>
    <n v="14721"/>
    <n v="68"/>
    <x v="1207"/>
    <d v="2017-07-14T00:00:00"/>
    <n v="169"/>
    <b v="1"/>
    <s v="Approved"/>
    <s v="OHM Cycles"/>
    <s v="Standard"/>
    <s v="medium"/>
    <s v="medium"/>
    <n v="1636.9"/>
    <n v="44.71"/>
    <d v="2009-04-12T00:00:00"/>
    <n v="1592.19"/>
    <s v="F"/>
    <n v="11"/>
    <d v="1988-06-22T00:00:00"/>
    <n v="32.054359062658548"/>
    <s v="Assistant Manager"/>
    <s v="Retail"/>
    <s v="Mass Customer"/>
    <s v="N"/>
    <s v="No"/>
    <n v="10"/>
    <m/>
  </r>
  <r>
    <n v="14731"/>
    <n v="64"/>
    <x v="2784"/>
    <d v="2017-07-14T00:00:00"/>
    <n v="169"/>
    <b v="0"/>
    <s v="Approved"/>
    <s v="Giant Bicycles"/>
    <s v="Standard"/>
    <s v="high"/>
    <s v="small"/>
    <n v="1977.36"/>
    <n v="1759.85"/>
    <d v="2015-05-21T00:00:00"/>
    <n v="217.51"/>
    <s v="M"/>
    <n v="81"/>
    <d v="1954-05-11T00:00:00"/>
    <n v="66.194085090055808"/>
    <s v="Quality Engineer"/>
    <s v="Manufacturing"/>
    <s v="High Net Worth"/>
    <s v="N"/>
    <s v="Yes"/>
    <n v="10"/>
    <m/>
  </r>
  <r>
    <n v="14746"/>
    <n v="65"/>
    <x v="2070"/>
    <d v="2017-07-14T00:00:00"/>
    <n v="169"/>
    <b v="1"/>
    <s v="Approved"/>
    <s v="WeareA2B"/>
    <s v="Standard"/>
    <s v="medium"/>
    <s v="medium"/>
    <n v="1807.45"/>
    <n v="778.69"/>
    <d v="1992-10-02T00:00:00"/>
    <n v="1028.76"/>
    <s v="M"/>
    <n v="92"/>
    <d v="1983-12-30T00:00:00"/>
    <n v="36.536550843480462"/>
    <s v="Nurse"/>
    <s v="Entertainment"/>
    <s v="Mass Customer"/>
    <s v="N"/>
    <s v="Yes"/>
    <n v="16"/>
    <m/>
  </r>
  <r>
    <n v="9386"/>
    <n v="63"/>
    <x v="1599"/>
    <d v="2017-08-28T00:00:00"/>
    <m/>
    <m/>
    <s v="Approved"/>
    <s v="WeareA2B"/>
    <s v="Standard"/>
    <s v="medium"/>
    <s v="medium"/>
    <n v="1992.93"/>
    <n v="762.63"/>
    <n v="33888"/>
    <m/>
    <m/>
    <m/>
    <m/>
    <m/>
    <m/>
    <m/>
    <m/>
    <m/>
    <m/>
    <m/>
    <m/>
  </r>
  <r>
    <n v="15195"/>
    <n v="34"/>
    <x v="694"/>
    <d v="2017-07-14T00:00:00"/>
    <n v="169"/>
    <b v="1"/>
    <s v="Approved"/>
    <s v="Norco Bicycles"/>
    <s v="Road"/>
    <s v="high"/>
    <s v="large"/>
    <n v="774.53"/>
    <n v="464.72"/>
    <d v="1997-05-10T00:00:00"/>
    <n v="309.80999999999995"/>
    <s v="F"/>
    <n v="52"/>
    <d v="1963-03-19T00:00:00"/>
    <n v="57.333811117453067"/>
    <s v="Paralegal"/>
    <s v="Financial Services"/>
    <s v="Mass Customer"/>
    <s v="N"/>
    <s v="Yes"/>
    <n v="17"/>
    <m/>
  </r>
  <r>
    <n v="15324"/>
    <n v="95"/>
    <x v="2548"/>
    <d v="2017-07-14T00:00:00"/>
    <n v="169"/>
    <b v="0"/>
    <s v="Approved"/>
    <s v="Giant Bicycles"/>
    <s v="Standard"/>
    <s v="medium"/>
    <s v="large"/>
    <n v="569.55999999999995"/>
    <n v="528.42999999999995"/>
    <d v="2003-09-10T00:00:00"/>
    <n v="41.129999999999995"/>
    <s v="M"/>
    <n v="16"/>
    <d v="2000-02-21T00:00:00"/>
    <n v="20.380386459918821"/>
    <s v="Nurse"/>
    <s v="Manufacturing"/>
    <s v="Affluent Customer"/>
    <s v="N"/>
    <s v="No"/>
    <n v="2"/>
    <m/>
  </r>
  <r>
    <n v="16180"/>
    <n v="25"/>
    <x v="2826"/>
    <d v="2017-07-14T00:00:00"/>
    <n v="169"/>
    <b v="0"/>
    <s v="Approved"/>
    <s v="Giant Bicycles"/>
    <s v="Road"/>
    <s v="medium"/>
    <s v="medium"/>
    <n v="1538.99"/>
    <n v="829.65"/>
    <d v="1991-08-05T00:00:00"/>
    <n v="709.34"/>
    <s v="F"/>
    <n v="60"/>
    <d v="1964-06-19T00:00:00"/>
    <n v="56.07901659690512"/>
    <s v="Mechanical Systems Engineer"/>
    <s v="Financial Services"/>
    <s v="Affluent Customer"/>
    <s v="N"/>
    <s v="Yes"/>
    <n v="9"/>
    <m/>
  </r>
  <r>
    <n v="16834"/>
    <n v="7"/>
    <x v="1259"/>
    <d v="2017-07-14T00:00:00"/>
    <n v="169"/>
    <b v="1"/>
    <s v="Approved"/>
    <s v="Trek Bicycles"/>
    <s v="Road"/>
    <s v="low"/>
    <s v="medium"/>
    <n v="980.37"/>
    <n v="234.43"/>
    <d v="2004-09-28T00:00:00"/>
    <n v="745.94"/>
    <s v="M"/>
    <n v="54"/>
    <d v="1963-04-22T00:00:00"/>
    <n v="57.240660432521558"/>
    <s v="Computer Systems Analyst IV"/>
    <s v="n/a"/>
    <s v="Mass Customer"/>
    <s v="N"/>
    <s v="No"/>
    <n v="19"/>
    <m/>
  </r>
  <r>
    <n v="17213"/>
    <n v="13"/>
    <x v="1944"/>
    <d v="2017-07-14T00:00:00"/>
    <n v="169"/>
    <b v="1"/>
    <s v="Approved"/>
    <s v="Solex"/>
    <s v="Standard"/>
    <s v="medium"/>
    <s v="medium"/>
    <n v="1163.8900000000001"/>
    <n v="589.27"/>
    <d v="2016-07-09T00:00:00"/>
    <n v="574.62000000000012"/>
    <s v="F"/>
    <n v="13"/>
    <d v="1960-07-28T00:00:00"/>
    <n v="59.974907007864026"/>
    <s v="Dental Hygienist"/>
    <s v="Health"/>
    <s v="Affluent Customer"/>
    <s v="N"/>
    <s v="Yes"/>
    <n v="7"/>
    <m/>
  </r>
  <r>
    <n v="18401"/>
    <n v="57"/>
    <x v="2062"/>
    <d v="2017-07-14T00:00:00"/>
    <n v="169"/>
    <b v="1"/>
    <s v="Approved"/>
    <s v="WeareA2B"/>
    <s v="Touring"/>
    <s v="medium"/>
    <s v="large"/>
    <n v="1890.39"/>
    <n v="260.14"/>
    <d v="1991-01-21T00:00:00"/>
    <n v="1630.25"/>
    <s v="F"/>
    <n v="77"/>
    <d v="1963-03-23T00:00:00"/>
    <n v="57.322852213343481"/>
    <s v="Quality Engineer"/>
    <s v="Health"/>
    <s v="Affluent Customer"/>
    <s v="N"/>
    <s v="No"/>
    <n v="5"/>
    <m/>
  </r>
  <r>
    <n v="18892"/>
    <n v="85"/>
    <x v="537"/>
    <d v="2017-07-14T00:00:00"/>
    <n v="169"/>
    <b v="0"/>
    <s v="Approved"/>
    <s v="WeareA2B"/>
    <s v="Standard"/>
    <s v="medium"/>
    <s v="medium"/>
    <n v="752.64"/>
    <n v="205.36"/>
    <d v="2005-05-10T00:00:00"/>
    <n v="547.28"/>
    <s v="M"/>
    <n v="42"/>
    <d v="1973-11-19T00:00:00"/>
    <n v="46.65435906265855"/>
    <s v="Human Resources Assistant II"/>
    <s v="Manufacturing"/>
    <s v="Mass Customer"/>
    <s v="N"/>
    <s v="Yes"/>
    <n v="14"/>
    <m/>
  </r>
  <r>
    <n v="19058"/>
    <n v="58"/>
    <x v="1923"/>
    <d v="2017-07-14T00:00:00"/>
    <n v="169"/>
    <b v="1"/>
    <s v="Approved"/>
    <s v="OHM Cycles"/>
    <s v="Standard"/>
    <s v="medium"/>
    <s v="medium"/>
    <n v="912.52"/>
    <n v="141.4"/>
    <d v="2015-10-18T00:00:00"/>
    <n v="771.12"/>
    <s v="F"/>
    <n v="33"/>
    <d v="1988-08-18T00:00:00"/>
    <n v="31.898194679096903"/>
    <s v="Web Designer IV"/>
    <s v="Retail"/>
    <s v="Affluent Customer"/>
    <s v="N"/>
    <s v="No"/>
    <n v="17"/>
    <m/>
  </r>
  <r>
    <n v="19161"/>
    <n v="93"/>
    <x v="273"/>
    <d v="2017-07-14T00:00:00"/>
    <n v="169"/>
    <b v="0"/>
    <s v="Approved"/>
    <s v="OHM Cycles"/>
    <s v="Standard"/>
    <s v="high"/>
    <s v="medium"/>
    <n v="1458.17"/>
    <n v="874.9"/>
    <d v="2006-02-02T00:00:00"/>
    <n v="583.2700000000001"/>
    <s v="M"/>
    <n v="13"/>
    <d v="1960-01-11T00:00:00"/>
    <n v="60.520112487316084"/>
    <n v="0"/>
    <s v="n/a"/>
    <s v="High Net Worth"/>
    <s v="N"/>
    <s v="No"/>
    <n v="19"/>
    <m/>
  </r>
  <r>
    <n v="616"/>
    <n v="9"/>
    <x v="1285"/>
    <d v="2017-07-13T00:00:00"/>
    <n v="170"/>
    <b v="1"/>
    <s v="Approved"/>
    <s v="OHM Cycles"/>
    <s v="Road"/>
    <s v="medium"/>
    <s v="medium"/>
    <n v="742.54"/>
    <n v="667.4"/>
    <d v="1991-11-07T00:00:00"/>
    <n v="75.139999999999986"/>
    <s v="F"/>
    <n v="48"/>
    <d v="1985-12-28T00:00:00"/>
    <n v="34.539290569507862"/>
    <s v="Quality Engineer"/>
    <s v="Retail"/>
    <s v="Mass Customer"/>
    <s v="N"/>
    <s v="No"/>
    <n v="6"/>
    <m/>
  </r>
  <r>
    <n v="812"/>
    <n v="42"/>
    <x v="1392"/>
    <d v="2017-07-13T00:00:00"/>
    <n v="170"/>
    <b v="0"/>
    <s v="Approved"/>
    <s v="OHM Cycles"/>
    <s v="Road"/>
    <s v="medium"/>
    <s v="small"/>
    <n v="1810"/>
    <n v="1610.9"/>
    <d v="2008-03-19T00:00:00"/>
    <n v="199.09999999999991"/>
    <s v="M"/>
    <n v="22"/>
    <d v="1986-10-13T00:00:00"/>
    <n v="33.747509747590051"/>
    <s v="Financial Analyst"/>
    <s v="Financial Services"/>
    <s v="Mass Customer"/>
    <s v="N"/>
    <s v="No"/>
    <n v="10"/>
    <m/>
  </r>
  <r>
    <n v="2632"/>
    <n v="8"/>
    <x v="1777"/>
    <d v="2017-07-13T00:00:00"/>
    <n v="170"/>
    <b v="1"/>
    <s v="Approved"/>
    <s v="Solex"/>
    <s v="Road"/>
    <s v="medium"/>
    <s v="small"/>
    <n v="1703.52"/>
    <n v="1516.13"/>
    <d v="1991-11-07T00:00:00"/>
    <n v="187.38999999999987"/>
    <s v="F"/>
    <n v="70"/>
    <d v="1965-06-21T00:00:00"/>
    <n v="55.073537144850327"/>
    <s v="Research Associate"/>
    <s v="Manufacturing"/>
    <s v="Affluent Customer"/>
    <s v="N"/>
    <s v="Yes"/>
    <n v="12"/>
    <m/>
  </r>
  <r>
    <n v="2650"/>
    <n v="100"/>
    <x v="2807"/>
    <d v="2017-07-13T00:00:00"/>
    <n v="170"/>
    <b v="1"/>
    <s v="Approved"/>
    <s v="Norco Bicycles"/>
    <s v="Road"/>
    <s v="medium"/>
    <s v="medium"/>
    <n v="1036.5899999999999"/>
    <n v="206.35"/>
    <d v="1991-05-06T00:00:00"/>
    <n v="830.2399999999999"/>
    <s v="U"/>
    <n v="76"/>
    <d v="1899-12-30T00:00:00"/>
    <n v="0"/>
    <s v="Accounting Assistant III"/>
    <s v="IT"/>
    <s v="Mass Customer"/>
    <s v="N"/>
    <s v="No"/>
    <n v="0"/>
    <m/>
  </r>
  <r>
    <n v="2793"/>
    <n v="5"/>
    <x v="1953"/>
    <d v="2017-07-13T00:00:00"/>
    <n v="170"/>
    <b v="0"/>
    <s v="Approved"/>
    <s v="Trek Bicycles"/>
    <s v="Mountain"/>
    <s v="low"/>
    <s v="medium"/>
    <n v="574.64"/>
    <n v="459.71"/>
    <d v="2004-09-28T00:00:00"/>
    <n v="114.93"/>
    <s v="F"/>
    <n v="48"/>
    <d v="1964-12-01T00:00:00"/>
    <n v="55.626961802384578"/>
    <s v="Environmental Tech"/>
    <s v="Financial Services"/>
    <s v="Mass Customer"/>
    <s v="N"/>
    <s v="Yes"/>
    <n v="4"/>
    <m/>
  </r>
  <r>
    <n v="3239"/>
    <n v="44"/>
    <x v="2878"/>
    <d v="2017-07-13T00:00:00"/>
    <n v="170"/>
    <b v="0"/>
    <s v="Approved"/>
    <s v="WeareA2B"/>
    <s v="Standard"/>
    <s v="medium"/>
    <s v="medium"/>
    <n v="1769.64"/>
    <n v="108.76"/>
    <d v="1999-12-04T00:00:00"/>
    <n v="1660.88"/>
    <s v="M"/>
    <n v="9"/>
    <d v="1957-08-28T00:00:00"/>
    <n v="62.89271522704211"/>
    <s v="Analog Circuit Design manager"/>
    <s v="n/a"/>
    <s v="Affluent Customer"/>
    <s v="N"/>
    <s v="Yes"/>
    <n v="6"/>
    <m/>
  </r>
  <r>
    <n v="3502"/>
    <n v="22"/>
    <x v="3291"/>
    <d v="2017-07-13T00:00:00"/>
    <n v="170"/>
    <b v="1"/>
    <s v="Approved"/>
    <s v="WeareA2B"/>
    <s v="Standard"/>
    <s v="medium"/>
    <s v="medium"/>
    <n v="60.34"/>
    <n v="45.26"/>
    <d v="1993-07-15T00:00:00"/>
    <n v="15.080000000000005"/>
    <s v="F"/>
    <n v="91"/>
    <d v="1988-05-11T00:00:00"/>
    <n v="32.169427555809229"/>
    <s v="Tax Accountant"/>
    <s v="IT"/>
    <s v="Mass Customer"/>
    <s v="N"/>
    <s v="No"/>
    <n v="12"/>
    <m/>
  </r>
  <r>
    <n v="3837"/>
    <n v="0"/>
    <x v="3292"/>
    <d v="2017-07-13T00:00:00"/>
    <n v="170"/>
    <b v="1"/>
    <s v="Approved"/>
    <s v="Solex"/>
    <s v="Standard"/>
    <s v="medium"/>
    <s v="medium"/>
    <n v="100.35"/>
    <n v="75.260000000000005"/>
    <d v="1999-07-26T00:00:00"/>
    <n v="25.089999999999989"/>
    <s v="F"/>
    <n v="21"/>
    <d v="1977-02-15T00:00:00"/>
    <n v="43.410523446220189"/>
    <s v="Graphic Designer"/>
    <s v="n/a"/>
    <s v="High Net Worth"/>
    <s v="N"/>
    <s v="No"/>
    <n v="12"/>
    <m/>
  </r>
  <r>
    <n v="3862"/>
    <n v="32"/>
    <x v="393"/>
    <d v="2017-07-13T00:00:00"/>
    <n v="170"/>
    <b v="1"/>
    <s v="Approved"/>
    <s v="Giant Bicycles"/>
    <s v="Standard"/>
    <s v="medium"/>
    <s v="medium"/>
    <n v="642.70000000000005"/>
    <n v="211.37"/>
    <d v="2002-03-22T00:00:00"/>
    <n v="431.33000000000004"/>
    <s v="M"/>
    <n v="85"/>
    <d v="1977-12-14T00:00:00"/>
    <n v="42.58312618594622"/>
    <s v="Administrative Assistant IV"/>
    <s v="n/a"/>
    <s v="Mass Customer"/>
    <s v="N"/>
    <s v="No"/>
    <n v="4"/>
    <m/>
  </r>
  <r>
    <n v="4330"/>
    <n v="98"/>
    <x v="74"/>
    <d v="2017-07-13T00:00:00"/>
    <n v="170"/>
    <b v="1"/>
    <s v="Approved"/>
    <s v="OHM Cycles"/>
    <s v="Standard"/>
    <s v="medium"/>
    <s v="medium"/>
    <n v="795.34"/>
    <n v="101.58"/>
    <d v="1993-07-20T00:00:00"/>
    <n v="693.76"/>
    <s v="F"/>
    <n v="95"/>
    <d v="1990-01-01T00:00:00"/>
    <n v="30.525591939370877"/>
    <s v="Structural Engineer"/>
    <s v="Property"/>
    <s v="High Net Worth"/>
    <s v="N"/>
    <s v="Yes"/>
    <n v="16"/>
    <m/>
  </r>
  <r>
    <n v="4520"/>
    <n v="60"/>
    <x v="2992"/>
    <d v="2017-07-13T00:00:00"/>
    <n v="170"/>
    <b v="1"/>
    <s v="Approved"/>
    <s v="Giant Bicycles"/>
    <s v="Standard"/>
    <s v="high"/>
    <s v="small"/>
    <n v="1977.36"/>
    <n v="1759.85"/>
    <d v="2015-05-21T00:00:00"/>
    <n v="217.51"/>
    <s v="M"/>
    <n v="64"/>
    <d v="1980-02-12T00:00:00"/>
    <n v="40.418742624302382"/>
    <s v="Chemical Engineer"/>
    <s v="Manufacturing"/>
    <s v="Mass Customer"/>
    <s v="N"/>
    <s v="Yes"/>
    <n v="9"/>
    <m/>
  </r>
  <r>
    <n v="4595"/>
    <n v="11"/>
    <x v="2541"/>
    <d v="2017-07-13T00:00:00"/>
    <n v="170"/>
    <b v="1"/>
    <s v="Approved"/>
    <s v="Giant Bicycles"/>
    <s v="Standard"/>
    <s v="high"/>
    <s v="medium"/>
    <n v="1274.93"/>
    <n v="764.96"/>
    <d v="2009-03-08T00:00:00"/>
    <n v="509.97"/>
    <s v="M"/>
    <n v="33"/>
    <d v="1958-05-08T00:00:00"/>
    <n v="62.1995645421106"/>
    <s v="Nuclear Power Engineer"/>
    <s v="Manufacturing"/>
    <s v="Mass Customer"/>
    <s v="N"/>
    <s v="Yes"/>
    <n v="8"/>
    <m/>
  </r>
  <r>
    <n v="4603"/>
    <n v="4"/>
    <x v="2745"/>
    <d v="2017-07-13T00:00:00"/>
    <n v="170"/>
    <b v="1"/>
    <s v="Approved"/>
    <s v="Giant Bicycles"/>
    <s v="Standard"/>
    <s v="high"/>
    <s v="medium"/>
    <n v="1129.1300000000001"/>
    <n v="677.48"/>
    <d v="1991-11-07T00:00:00"/>
    <n v="451.65000000000009"/>
    <s v="M"/>
    <n v="34"/>
    <d v="1986-10-20T00:00:00"/>
    <n v="33.728331665398272"/>
    <s v="Sales Associate"/>
    <s v="Financial Services"/>
    <s v="Mass Customer"/>
    <s v="N"/>
    <s v="Yes"/>
    <n v="16"/>
    <m/>
  </r>
  <r>
    <n v="4685"/>
    <n v="32"/>
    <x v="1314"/>
    <d v="2017-07-13T00:00:00"/>
    <n v="170"/>
    <b v="1"/>
    <s v="Approved"/>
    <s v="Giant Bicycles"/>
    <s v="Standard"/>
    <s v="medium"/>
    <s v="medium"/>
    <n v="642.70000000000005"/>
    <n v="211.37"/>
    <d v="2002-03-22T00:00:00"/>
    <n v="431.33000000000004"/>
    <s v="M"/>
    <n v="23"/>
    <d v="1977-07-20T00:00:00"/>
    <n v="42.985865911973619"/>
    <s v="Executive Secretary"/>
    <s v="Retail"/>
    <s v="Mass Customer"/>
    <s v="N"/>
    <s v="No"/>
    <n v="14"/>
    <m/>
  </r>
  <r>
    <n v="4751"/>
    <n v="99"/>
    <x v="2803"/>
    <d v="2017-07-13T00:00:00"/>
    <n v="170"/>
    <b v="1"/>
    <s v="Approved"/>
    <s v="Trek Bicycles"/>
    <s v="Road"/>
    <s v="low"/>
    <s v="small"/>
    <n v="1720.7"/>
    <n v="1531.42"/>
    <d v="2006-10-01T00:00:00"/>
    <n v="189.27999999999997"/>
    <s v="M"/>
    <n v="51"/>
    <d v="1960-04-11T00:00:00"/>
    <n v="60.27079741882293"/>
    <n v="0"/>
    <s v="Financial Services"/>
    <s v="High Net Worth"/>
    <s v="N"/>
    <s v="No"/>
    <n v="20"/>
    <m/>
  </r>
  <r>
    <n v="5287"/>
    <n v="65"/>
    <x v="1804"/>
    <d v="2017-07-13T00:00:00"/>
    <n v="170"/>
    <b v="0"/>
    <s v="Approved"/>
    <s v="WeareA2B"/>
    <s v="Standard"/>
    <s v="medium"/>
    <s v="medium"/>
    <n v="1807.45"/>
    <n v="778.69"/>
    <d v="2015-05-21T00:00:00"/>
    <n v="1028.76"/>
    <s v="F"/>
    <n v="74"/>
    <d v="1998-11-30T00:00:00"/>
    <n v="21.607783720192792"/>
    <s v="Human Resources Assistant I"/>
    <s v="Manufacturing"/>
    <s v="Mass Customer"/>
    <s v="N"/>
    <s v="No"/>
    <n v="4"/>
    <m/>
  </r>
  <r>
    <n v="5401"/>
    <n v="8"/>
    <x v="2480"/>
    <d v="2017-07-13T00:00:00"/>
    <n v="170"/>
    <b v="0"/>
    <s v="Approved"/>
    <s v="Solex"/>
    <s v="Road"/>
    <s v="medium"/>
    <s v="small"/>
    <n v="1703.52"/>
    <n v="1516.13"/>
    <d v="1991-11-07T00:00:00"/>
    <n v="187.38999999999987"/>
    <s v="F"/>
    <n v="36"/>
    <d v="1964-07-08T00:00:00"/>
    <n v="56.026961802384577"/>
    <s v="Junior Executive"/>
    <s v="Manufacturing"/>
    <s v="Mass Customer"/>
    <s v="N"/>
    <s v="Yes"/>
    <n v="12"/>
    <m/>
  </r>
  <r>
    <n v="6263"/>
    <n v="16"/>
    <x v="2824"/>
    <d v="2017-07-13T00:00:00"/>
    <n v="170"/>
    <b v="1"/>
    <s v="Approved"/>
    <s v="Norco Bicycles"/>
    <s v="Standard"/>
    <s v="high"/>
    <s v="small"/>
    <n v="1661.92"/>
    <n v="1479.11"/>
    <d v="1994-09-09T00:00:00"/>
    <n v="182.81000000000017"/>
    <s v="U"/>
    <n v="28"/>
    <d v="1899-12-30T00:00:00"/>
    <n v="0"/>
    <s v="Senior Developer"/>
    <s v="IT"/>
    <s v="Mass Customer"/>
    <s v="N"/>
    <s v="No"/>
    <n v="0"/>
    <m/>
  </r>
  <r>
    <n v="6268"/>
    <n v="81"/>
    <x v="1336"/>
    <d v="2017-07-13T00:00:00"/>
    <n v="170"/>
    <b v="0"/>
    <s v="Approved"/>
    <s v="Norco Bicycles"/>
    <s v="Standard"/>
    <s v="medium"/>
    <s v="small"/>
    <n v="586.45000000000005"/>
    <n v="521.94000000000005"/>
    <d v="1991-07-10T00:00:00"/>
    <n v="64.509999999999991"/>
    <s v="M"/>
    <n v="45"/>
    <d v="1977-06-05T00:00:00"/>
    <n v="43.109153583206492"/>
    <s v="Environmental Specialist"/>
    <s v="Manufacturing"/>
    <s v="Affluent Customer"/>
    <s v="N"/>
    <s v="No"/>
    <n v="7"/>
    <m/>
  </r>
  <r>
    <n v="7636"/>
    <n v="34"/>
    <x v="1044"/>
    <d v="2017-07-13T00:00:00"/>
    <n v="170"/>
    <b v="1"/>
    <s v="Approved"/>
    <s v="Norco Bicycles"/>
    <s v="Road"/>
    <s v="high"/>
    <s v="large"/>
    <n v="774.53"/>
    <n v="464.72"/>
    <d v="2012-06-04T00:00:00"/>
    <n v="309.80999999999995"/>
    <s v="M"/>
    <n v="31"/>
    <d v="1962-03-30T00:00:00"/>
    <n v="58.303674131151695"/>
    <s v="Media Manager I"/>
    <s v="n/a"/>
    <s v="Mass Customer"/>
    <s v="N"/>
    <s v="No"/>
    <n v="7"/>
    <m/>
  </r>
  <r>
    <n v="7711"/>
    <n v="63"/>
    <x v="3293"/>
    <d v="2017-07-13T00:00:00"/>
    <n v="170"/>
    <b v="0"/>
    <s v="Approved"/>
    <s v="Solex"/>
    <s v="Standard"/>
    <s v="medium"/>
    <s v="medium"/>
    <n v="1483.2"/>
    <n v="99.59"/>
    <d v="1998-12-17T00:00:00"/>
    <n v="1383.6100000000001"/>
    <s v="M"/>
    <n v="10"/>
    <d v="1971-10-21T00:00:00"/>
    <n v="48.736550843480465"/>
    <s v="Graphic Designer"/>
    <s v="Financial Services"/>
    <s v="Affluent Customer"/>
    <s v="N"/>
    <s v="No"/>
    <n v="10"/>
    <m/>
  </r>
  <r>
    <n v="7889"/>
    <n v="11"/>
    <x v="2148"/>
    <d v="2017-07-13T00:00:00"/>
    <n v="170"/>
    <b v="0"/>
    <s v="Approved"/>
    <s v="Giant Bicycles"/>
    <s v="Standard"/>
    <s v="high"/>
    <s v="medium"/>
    <n v="1274.93"/>
    <n v="764.96"/>
    <d v="2007-08-04T00:00:00"/>
    <n v="509.97"/>
    <s v="F"/>
    <n v="38"/>
    <d v="1983-03-01T00:00:00"/>
    <n v="37.369427555809231"/>
    <s v="Director of Sales"/>
    <s v="Retail"/>
    <s v="Mass Customer"/>
    <s v="N"/>
    <s v="No"/>
    <n v="5"/>
    <m/>
  </r>
  <r>
    <n v="8065"/>
    <n v="55"/>
    <x v="223"/>
    <d v="2017-07-13T00:00:00"/>
    <n v="170"/>
    <b v="1"/>
    <s v="Approved"/>
    <s v="Trek Bicycles"/>
    <s v="Road"/>
    <s v="medium"/>
    <s v="large"/>
    <n v="1894.19"/>
    <n v="598.76"/>
    <d v="2003-07-21T00:00:00"/>
    <n v="1295.43"/>
    <s v="M"/>
    <n v="78"/>
    <d v="1993-02-27T00:00:00"/>
    <n v="27.366687829781835"/>
    <s v="Paralegal"/>
    <s v="Financial Services"/>
    <s v="Affluent Customer"/>
    <s v="N"/>
    <s v="No"/>
    <n v="8"/>
    <m/>
  </r>
  <r>
    <n v="8224"/>
    <n v="90"/>
    <x v="1078"/>
    <d v="2017-07-13T00:00:00"/>
    <n v="170"/>
    <b v="1"/>
    <s v="Approved"/>
    <s v="Solex"/>
    <s v="Standard"/>
    <s v="low"/>
    <s v="medium"/>
    <n v="945.04"/>
    <n v="507.58"/>
    <d v="1995-12-19T00:00:00"/>
    <n v="437.46"/>
    <s v="M"/>
    <n v="89"/>
    <d v="1963-04-18T00:00:00"/>
    <n v="57.251619336631151"/>
    <s v="Clinical Specialist"/>
    <s v="Health"/>
    <s v="High Net Worth"/>
    <s v="N"/>
    <s v="No"/>
    <n v="13"/>
    <m/>
  </r>
  <r>
    <n v="9420"/>
    <n v="0"/>
    <x v="1686"/>
    <d v="2017-11-13T00:00:00"/>
    <m/>
    <b v="1"/>
    <s v="Approved"/>
    <m/>
    <m/>
    <m/>
    <m/>
    <n v="1480.76"/>
    <m/>
    <m/>
    <m/>
    <m/>
    <m/>
    <m/>
    <m/>
    <m/>
    <m/>
    <m/>
    <m/>
    <m/>
    <m/>
    <m/>
  </r>
  <r>
    <n v="8238"/>
    <n v="31"/>
    <x v="171"/>
    <d v="2017-07-13T00:00:00"/>
    <n v="170"/>
    <b v="1"/>
    <s v="Approved"/>
    <s v="Giant Bicycles"/>
    <s v="Standard"/>
    <s v="medium"/>
    <s v="medium"/>
    <n v="230.91"/>
    <n v="173.18"/>
    <d v="2011-03-16T00:00:00"/>
    <n v="57.72999999999999"/>
    <s v="F"/>
    <n v="74"/>
    <d v="2000-05-18T00:00:00"/>
    <n v="20.14203029553526"/>
    <s v="Accounting Assistant III"/>
    <s v="Retail"/>
    <s v="Mass Customer"/>
    <s v="N"/>
    <s v="Yes"/>
    <n v="1"/>
    <m/>
  </r>
  <r>
    <n v="8573"/>
    <n v="89"/>
    <x v="1380"/>
    <d v="2017-07-13T00:00:00"/>
    <n v="170"/>
    <b v="1"/>
    <s v="Approved"/>
    <s v="Giant Bicycles"/>
    <s v="Standard"/>
    <s v="medium"/>
    <s v="large"/>
    <n v="1812.75"/>
    <n v="582.48"/>
    <d v="2011-05-09T00:00:00"/>
    <n v="1230.27"/>
    <s v="U"/>
    <n v="24"/>
    <d v="1899-12-30T00:00:00"/>
    <n v="0"/>
    <s v="Recruiter"/>
    <s v="IT"/>
    <s v="High Net Worth"/>
    <s v="N"/>
    <s v="Yes"/>
    <n v="0"/>
    <m/>
  </r>
  <r>
    <n v="8936"/>
    <n v="30"/>
    <x v="3097"/>
    <d v="2017-07-13T00:00:00"/>
    <n v="170"/>
    <b v="0"/>
    <s v="Approved"/>
    <s v="Solex"/>
    <s v="Standard"/>
    <s v="high"/>
    <s v="medium"/>
    <n v="748.17"/>
    <n v="448.9"/>
    <d v="2015-04-11T00:00:00"/>
    <n v="299.27"/>
    <s v="M"/>
    <n v="27"/>
    <d v="1957-04-15T00:00:00"/>
    <n v="63.262578240740737"/>
    <s v="Recruiting Manager"/>
    <s v="Property"/>
    <s v="Mass Customer"/>
    <s v="N"/>
    <s v="No"/>
    <n v="8"/>
    <m/>
  </r>
  <r>
    <n v="9089"/>
    <n v="48"/>
    <x v="264"/>
    <d v="2017-07-13T00:00:00"/>
    <n v="170"/>
    <b v="0"/>
    <s v="Approved"/>
    <s v="WeareA2B"/>
    <s v="Standard"/>
    <s v="medium"/>
    <s v="medium"/>
    <n v="1762.96"/>
    <n v="950.52"/>
    <d v="1997-02-09T00:00:00"/>
    <n v="812.44"/>
    <s v="M"/>
    <n v="66"/>
    <d v="1966-10-30T00:00:00"/>
    <n v="53.714633035261286"/>
    <s v="Senior Cost Accountant"/>
    <s v="Financial Services"/>
    <s v="Mass Customer"/>
    <s v="N"/>
    <s v="Yes"/>
    <n v="19"/>
    <m/>
  </r>
  <r>
    <n v="9608"/>
    <n v="29"/>
    <x v="2049"/>
    <d v="2017-07-13T00:00:00"/>
    <n v="170"/>
    <b v="1"/>
    <s v="Approved"/>
    <s v="Norco Bicycles"/>
    <s v="Road"/>
    <s v="medium"/>
    <s v="medium"/>
    <n v="543.39"/>
    <n v="407.54"/>
    <d v="2016-11-22T00:00:00"/>
    <n v="135.84999999999997"/>
    <s v="M"/>
    <n v="89"/>
    <d v="1954-03-25T00:00:00"/>
    <n v="66.322852213343481"/>
    <s v="Programmer I"/>
    <s v="Manufacturing"/>
    <s v="Affluent Customer"/>
    <s v="N"/>
    <s v="No"/>
    <n v="16"/>
    <m/>
  </r>
  <r>
    <n v="9634"/>
    <n v="43"/>
    <x v="371"/>
    <d v="2017-07-13T00:00:00"/>
    <n v="170"/>
    <b v="1"/>
    <s v="Approved"/>
    <s v="Solex"/>
    <s v="Standard"/>
    <s v="medium"/>
    <s v="medium"/>
    <n v="1151.96"/>
    <n v="649.49"/>
    <d v="2014-07-28T00:00:00"/>
    <n v="502.47"/>
    <s v="M"/>
    <n v="78"/>
    <d v="1957-07-30T00:00:00"/>
    <n v="62.972167281836626"/>
    <s v="Chemical Engineer"/>
    <s v="Manufacturing"/>
    <s v="Mass Customer"/>
    <s v="N"/>
    <s v="Yes"/>
    <n v="14"/>
    <m/>
  </r>
  <r>
    <n v="10250"/>
    <n v="44"/>
    <x v="1730"/>
    <d v="2017-07-13T00:00:00"/>
    <n v="170"/>
    <b v="1"/>
    <s v="Approved"/>
    <s v="WeareA2B"/>
    <s v="Standard"/>
    <s v="medium"/>
    <s v="medium"/>
    <n v="1769.64"/>
    <n v="108.76"/>
    <d v="2007-12-11T00:00:00"/>
    <n v="1660.88"/>
    <s v="F"/>
    <n v="49"/>
    <d v="1988-10-11T00:00:00"/>
    <n v="31.750249473617451"/>
    <s v="Senior Quality Engineer"/>
    <s v="Financial Services"/>
    <s v="Mass Customer"/>
    <s v="N"/>
    <s v="Yes"/>
    <n v="20"/>
    <m/>
  </r>
  <r>
    <n v="10582"/>
    <n v="3"/>
    <x v="682"/>
    <d v="2017-07-13T00:00:00"/>
    <n v="170"/>
    <b v="0"/>
    <s v="Approved"/>
    <s v="Trek Bicycles"/>
    <s v="Standard"/>
    <s v="medium"/>
    <s v="large"/>
    <n v="2091.4699999999998"/>
    <n v="388.92"/>
    <d v="2012-09-15T00:00:00"/>
    <n v="1702.5499999999997"/>
    <s v="U"/>
    <n v="41"/>
    <d v="1899-12-30T00:00:00"/>
    <n v="0"/>
    <s v="Web Designer II"/>
    <s v="IT"/>
    <s v="Mass Customer"/>
    <s v="N"/>
    <s v="Yes"/>
    <n v="0"/>
    <m/>
  </r>
  <r>
    <n v="10658"/>
    <n v="36"/>
    <x v="3294"/>
    <d v="2017-07-13T00:00:00"/>
    <n v="170"/>
    <b v="0"/>
    <s v="Approved"/>
    <s v="Solex"/>
    <s v="Standard"/>
    <s v="low"/>
    <s v="medium"/>
    <n v="945.04"/>
    <n v="507.58"/>
    <d v="2011-05-09T00:00:00"/>
    <n v="437.46"/>
    <s v="F"/>
    <n v="25"/>
    <d v="1977-09-24T00:00:00"/>
    <n v="42.805043994165395"/>
    <s v="VP Sales"/>
    <s v="n/a"/>
    <s v="Mass Customer"/>
    <s v="N"/>
    <s v="Yes"/>
    <n v="21"/>
    <m/>
  </r>
  <r>
    <n v="11490"/>
    <n v="39"/>
    <x v="2653"/>
    <d v="2017-07-13T00:00:00"/>
    <n v="170"/>
    <b v="0"/>
    <s v="Approved"/>
    <s v="Giant Bicycles"/>
    <s v="Standard"/>
    <s v="medium"/>
    <s v="large"/>
    <n v="1812.75"/>
    <n v="582.48"/>
    <d v="2008-03-19T00:00:00"/>
    <n v="1230.27"/>
    <s v="M"/>
    <n v="18"/>
    <d v="1975-09-07T00:00:00"/>
    <n v="44.854359062658546"/>
    <s v="Executive Secretary"/>
    <s v="Health"/>
    <s v="Mass Customer"/>
    <s v="N"/>
    <s v="Yes"/>
    <n v="3"/>
    <m/>
  </r>
  <r>
    <n v="11537"/>
    <n v="46"/>
    <x v="2172"/>
    <d v="2017-07-13T00:00:00"/>
    <n v="170"/>
    <b v="0"/>
    <s v="Approved"/>
    <s v="Solex"/>
    <s v="Standard"/>
    <s v="low"/>
    <s v="medium"/>
    <n v="1289.8499999999999"/>
    <n v="74.510000000000005"/>
    <d v="2007-12-11T00:00:00"/>
    <n v="1215.3399999999999"/>
    <s v="F"/>
    <n v="29"/>
    <d v="1974-10-21T00:00:00"/>
    <n v="45.733811117453065"/>
    <s v="Registered Nurse"/>
    <s v="Health"/>
    <s v="Mass Customer"/>
    <s v="N"/>
    <s v="No"/>
    <n v="12"/>
    <m/>
  </r>
  <r>
    <n v="11581"/>
    <n v="60"/>
    <x v="3295"/>
    <d v="2017-07-13T00:00:00"/>
    <n v="170"/>
    <b v="1"/>
    <s v="Approved"/>
    <s v="Giant Bicycles"/>
    <s v="Standard"/>
    <s v="high"/>
    <s v="small"/>
    <n v="1977.36"/>
    <n v="1759.85"/>
    <d v="2011-08-24T00:00:00"/>
    <n v="217.51"/>
    <s v="F"/>
    <n v="87"/>
    <d v="1973-12-02T00:00:00"/>
    <n v="46.618742624302385"/>
    <s v="Safety Technician III"/>
    <s v="n/a"/>
    <s v="Mass Customer"/>
    <s v="N"/>
    <s v="No"/>
    <n v="11"/>
    <m/>
  </r>
  <r>
    <n v="13601"/>
    <n v="30"/>
    <x v="1804"/>
    <d v="2017-07-13T00:00:00"/>
    <n v="170"/>
    <b v="1"/>
    <s v="Approved"/>
    <s v="Solex"/>
    <s v="Standard"/>
    <s v="high"/>
    <s v="medium"/>
    <n v="748.17"/>
    <n v="448.9"/>
    <d v="1991-11-10T00:00:00"/>
    <n v="299.27"/>
    <s v="F"/>
    <n v="74"/>
    <d v="1998-11-30T00:00:00"/>
    <n v="21.607783720192792"/>
    <s v="Human Resources Assistant I"/>
    <s v="Manufacturing"/>
    <s v="Mass Customer"/>
    <s v="N"/>
    <s v="No"/>
    <n v="4"/>
    <m/>
  </r>
  <r>
    <n v="13796"/>
    <n v="38"/>
    <x v="3095"/>
    <d v="2017-07-13T00:00:00"/>
    <n v="170"/>
    <b v="1"/>
    <s v="Approved"/>
    <s v="Solex"/>
    <s v="Standard"/>
    <s v="medium"/>
    <s v="medium"/>
    <n v="1577.53"/>
    <n v="826.51"/>
    <d v="2011-03-16T00:00:00"/>
    <n v="751.02"/>
    <s v="F"/>
    <n v="42"/>
    <d v="1987-01-30T00:00:00"/>
    <n v="33.448879610603754"/>
    <s v="Senior Developer"/>
    <s v="Telecommunications"/>
    <s v="Affluent Customer"/>
    <s v="N"/>
    <s v="No"/>
    <n v="5"/>
    <m/>
  </r>
  <r>
    <n v="15211"/>
    <n v="2"/>
    <x v="39"/>
    <d v="2017-07-13T00:00:00"/>
    <n v="170"/>
    <b v="1"/>
    <s v="Approved"/>
    <s v="Solex"/>
    <s v="Standard"/>
    <s v="medium"/>
    <s v="medium"/>
    <n v="71.489999999999995"/>
    <n v="53.62"/>
    <d v="2005-08-09T00:00:00"/>
    <n v="17.869999999999997"/>
    <s v="M"/>
    <n v="96"/>
    <d v="1964-01-12T00:00:00"/>
    <n v="56.514633035261284"/>
    <s v="Payment Adjustment Coordinator"/>
    <s v="IT"/>
    <s v="Mass Customer"/>
    <s v="N"/>
    <s v="Yes"/>
    <n v="19"/>
    <m/>
  </r>
  <r>
    <n v="15512"/>
    <n v="53"/>
    <x v="771"/>
    <d v="2017-07-13T00:00:00"/>
    <n v="170"/>
    <b v="1"/>
    <s v="Approved"/>
    <s v="Giant Bicycles"/>
    <s v="Standard"/>
    <s v="high"/>
    <s v="medium"/>
    <n v="1274.93"/>
    <n v="764.96"/>
    <d v="2007-08-04T00:00:00"/>
    <n v="509.97"/>
    <s v="F"/>
    <n v="79"/>
    <d v="1954-05-10T00:00:00"/>
    <n v="66.196824816083208"/>
    <s v="Electrical Engineer"/>
    <s v="Manufacturing"/>
    <s v="High Net Worth"/>
    <s v="N"/>
    <s v="No"/>
    <n v="9"/>
    <m/>
  </r>
  <r>
    <n v="16399"/>
    <n v="15"/>
    <x v="304"/>
    <d v="2017-07-13T00:00:00"/>
    <n v="170"/>
    <b v="1"/>
    <s v="Approved"/>
    <s v="WeareA2B"/>
    <s v="Standard"/>
    <s v="medium"/>
    <s v="medium"/>
    <n v="1292.8399999999999"/>
    <n v="13.44"/>
    <d v="2009-04-12T00:00:00"/>
    <n v="1279.3999999999999"/>
    <s v="F"/>
    <n v="41"/>
    <d v="1978-08-20T00:00:00"/>
    <n v="41.900934405124303"/>
    <s v="Accountant I"/>
    <s v="Manufacturing"/>
    <s v="High Net Worth"/>
    <s v="N"/>
    <s v="No"/>
    <n v="17"/>
    <m/>
  </r>
  <r>
    <n v="16803"/>
    <n v="5"/>
    <x v="2364"/>
    <d v="2017-07-13T00:00:00"/>
    <n v="170"/>
    <b v="1"/>
    <s v="Approved"/>
    <s v="Trek Bicycles"/>
    <s v="Mountain"/>
    <s v="low"/>
    <s v="medium"/>
    <n v="574.64"/>
    <n v="459.71"/>
    <d v="2004-08-07T00:00:00"/>
    <n v="114.93"/>
    <s v="M"/>
    <n v="93"/>
    <d v="1979-11-06T00:00:00"/>
    <n v="40.687235774987315"/>
    <s v="Assistant Manager"/>
    <s v="Manufacturing"/>
    <s v="Mass Customer"/>
    <s v="N"/>
    <s v="No"/>
    <n v="14"/>
    <m/>
  </r>
  <r>
    <n v="16946"/>
    <n v="9"/>
    <x v="1308"/>
    <d v="2017-07-13T00:00:00"/>
    <n v="170"/>
    <b v="0"/>
    <s v="Approved"/>
    <s v="OHM Cycles"/>
    <s v="Road"/>
    <s v="medium"/>
    <s v="medium"/>
    <n v="742.54"/>
    <n v="667.4"/>
    <d v="2014-03-03T00:00:00"/>
    <n v="75.139999999999986"/>
    <s v="F"/>
    <n v="69"/>
    <d v="2000-07-14T00:00:00"/>
    <n v="19.985865911973615"/>
    <s v="VP Sales"/>
    <s v="IT"/>
    <s v="Mass Customer"/>
    <s v="N"/>
    <s v="Yes"/>
    <n v="2"/>
    <m/>
  </r>
  <r>
    <n v="17074"/>
    <n v="2"/>
    <x v="1825"/>
    <d v="2017-07-13T00:00:00"/>
    <n v="170"/>
    <b v="1"/>
    <s v="Approved"/>
    <s v="Giant Bicycles"/>
    <s v="Road"/>
    <s v="low"/>
    <s v="small"/>
    <n v="590.26"/>
    <n v="525.33000000000004"/>
    <d v="2010-11-05T00:00:00"/>
    <n v="64.92999999999995"/>
    <s v="M"/>
    <n v="65"/>
    <d v="1992-09-13T00:00:00"/>
    <n v="27.824222076357177"/>
    <s v="Quality Control Specialist"/>
    <s v="IT"/>
    <s v="High Net Worth"/>
    <s v="N"/>
    <s v="No"/>
    <n v="9"/>
    <m/>
  </r>
  <r>
    <n v="17217"/>
    <n v="40"/>
    <x v="990"/>
    <d v="2017-07-13T00:00:00"/>
    <n v="170"/>
    <b v="1"/>
    <s v="Approved"/>
    <s v="Trek Bicycles"/>
    <s v="Road"/>
    <s v="medium"/>
    <s v="large"/>
    <n v="1894.19"/>
    <n v="598.76"/>
    <d v="2003-07-21T00:00:00"/>
    <n v="1295.43"/>
    <s v="M"/>
    <n v="65"/>
    <d v="1957-10-16T00:00:00"/>
    <n v="62.758468651699644"/>
    <n v="0"/>
    <s v="Retail"/>
    <s v="High Net Worth"/>
    <s v="N"/>
    <s v="No"/>
    <n v="18"/>
    <m/>
  </r>
  <r>
    <n v="17589"/>
    <n v="90"/>
    <x v="1710"/>
    <d v="2017-07-13T00:00:00"/>
    <n v="170"/>
    <b v="1"/>
    <s v="Approved"/>
    <s v="Norco Bicycles"/>
    <s v="Standard"/>
    <s v="low"/>
    <s v="medium"/>
    <n v="363.01"/>
    <n v="290.41000000000003"/>
    <d v="1999-07-26T00:00:00"/>
    <n v="72.599999999999966"/>
    <s v="M"/>
    <n v="7"/>
    <d v="1975-07-17T00:00:00"/>
    <n v="44.996824816083205"/>
    <s v="Associate Professor"/>
    <s v="Manufacturing"/>
    <s v="Affluent Customer"/>
    <s v="N"/>
    <s v="Yes"/>
    <n v="5"/>
    <m/>
  </r>
  <r>
    <n v="9443"/>
    <n v="68"/>
    <x v="1160"/>
    <d v="2017-12-19T00:00:00"/>
    <m/>
    <b v="1"/>
    <s v="Cancelled"/>
    <s v="OHM Cycles"/>
    <s v="Standard"/>
    <s v="medium"/>
    <s v="medium"/>
    <n v="1636.9"/>
    <n v="44.71"/>
    <n v="33879"/>
    <m/>
    <m/>
    <m/>
    <m/>
    <m/>
    <m/>
    <m/>
    <m/>
    <m/>
    <m/>
    <m/>
    <m/>
  </r>
  <r>
    <n v="17995"/>
    <n v="58"/>
    <x v="411"/>
    <d v="2017-07-13T00:00:00"/>
    <n v="170"/>
    <b v="1"/>
    <s v="Approved"/>
    <s v="OHM Cycles"/>
    <s v="Road"/>
    <s v="medium"/>
    <s v="medium"/>
    <n v="1280.28"/>
    <n v="829.51"/>
    <d v="2001-11-25T00:00:00"/>
    <n v="450.77"/>
    <s v="M"/>
    <n v="18"/>
    <d v="1973-12-28T00:00:00"/>
    <n v="46.547509747590055"/>
    <s v="Desktop Support Technician"/>
    <s v="Retail"/>
    <s v="High Net Worth"/>
    <s v="N"/>
    <s v="No"/>
    <n v="7"/>
    <m/>
  </r>
  <r>
    <n v="18210"/>
    <n v="45"/>
    <x v="912"/>
    <d v="2017-07-13T00:00:00"/>
    <n v="170"/>
    <b v="0"/>
    <s v="Approved"/>
    <s v="Trek Bicycles"/>
    <s v="Road"/>
    <s v="low"/>
    <s v="medium"/>
    <n v="980.37"/>
    <n v="234.43"/>
    <d v="2004-09-28T00:00:00"/>
    <n v="745.94"/>
    <s v="F"/>
    <n v="97"/>
    <d v="1974-08-06T00:00:00"/>
    <n v="45.942030295535261"/>
    <n v="0"/>
    <s v="n/a"/>
    <s v="High Net Worth"/>
    <s v="N"/>
    <s v="No"/>
    <n v="13"/>
    <m/>
  </r>
  <r>
    <n v="18597"/>
    <n v="96"/>
    <x v="799"/>
    <d v="2017-07-13T00:00:00"/>
    <n v="170"/>
    <b v="1"/>
    <s v="Approved"/>
    <s v="Giant Bicycles"/>
    <s v="Standard"/>
    <s v="medium"/>
    <s v="large"/>
    <n v="1635.3"/>
    <n v="993.66"/>
    <d v="1991-05-06T00:00:00"/>
    <n v="641.64"/>
    <s v="M"/>
    <n v="43"/>
    <d v="1974-07-14T00:00:00"/>
    <n v="46.005043994165398"/>
    <s v="Accounting Assistant IV"/>
    <s v="n/a"/>
    <s v="High Net Worth"/>
    <s v="N"/>
    <s v="Yes"/>
    <n v="18"/>
    <m/>
  </r>
  <r>
    <n v="9447"/>
    <n v="51"/>
    <x v="698"/>
    <d v="2017-09-23T00:00:00"/>
    <m/>
    <m/>
    <s v="Approved"/>
    <s v="OHM Cycles"/>
    <s v="Standard"/>
    <s v="high"/>
    <s v="medium"/>
    <n v="2005.66"/>
    <n v="1203.4000000000001"/>
    <n v="41009"/>
    <m/>
    <m/>
    <m/>
    <m/>
    <m/>
    <m/>
    <m/>
    <m/>
    <m/>
    <m/>
    <m/>
    <m/>
  </r>
  <r>
    <n v="19020"/>
    <n v="48"/>
    <x v="1811"/>
    <d v="2017-07-13T00:00:00"/>
    <n v="170"/>
    <b v="1"/>
    <s v="Approved"/>
    <s v="WeareA2B"/>
    <s v="Standard"/>
    <s v="medium"/>
    <s v="medium"/>
    <n v="1762.96"/>
    <n v="950.52"/>
    <d v="2012-04-10T00:00:00"/>
    <n v="812.44"/>
    <s v="M"/>
    <n v="16"/>
    <d v="1963-06-12T00:00:00"/>
    <n v="57.100934405124299"/>
    <s v="Nuclear Power Engineer"/>
    <s v="Manufacturing"/>
    <s v="Affluent Customer"/>
    <s v="N"/>
    <s v="Yes"/>
    <n v="10"/>
    <m/>
  </r>
  <r>
    <n v="1024"/>
    <n v="25"/>
    <x v="1867"/>
    <d v="2017-07-12T00:00:00"/>
    <n v="171"/>
    <b v="1"/>
    <s v="Approved"/>
    <s v="Giant Bicycles"/>
    <s v="Road"/>
    <s v="medium"/>
    <s v="medium"/>
    <n v="1538.99"/>
    <n v="829.65"/>
    <d v="1999-06-23T00:00:00"/>
    <n v="709.34"/>
    <s v="M"/>
    <n v="24"/>
    <d v="1976-08-14T00:00:00"/>
    <n v="43.917372761288682"/>
    <s v="Systems Administrator III"/>
    <s v="Manufacturing"/>
    <s v="Affluent Customer"/>
    <s v="N"/>
    <s v="Yes"/>
    <n v="17"/>
    <m/>
  </r>
  <r>
    <n v="1070"/>
    <n v="10"/>
    <x v="2599"/>
    <d v="2017-07-12T00:00:00"/>
    <n v="171"/>
    <b v="1"/>
    <s v="Approved"/>
    <s v="WeareA2B"/>
    <s v="Touring"/>
    <s v="medium"/>
    <s v="medium"/>
    <n v="1466.68"/>
    <n v="363.25"/>
    <d v="2007-08-04T00:00:00"/>
    <n v="1103.43"/>
    <s v="F"/>
    <n v="53"/>
    <d v="1964-11-05T00:00:00"/>
    <n v="55.6981946790969"/>
    <s v="Programmer Analyst III"/>
    <s v="Manufacturing"/>
    <s v="Mass Customer"/>
    <s v="N"/>
    <s v="Yes"/>
    <n v="12"/>
    <m/>
  </r>
  <r>
    <n v="1149"/>
    <n v="27"/>
    <x v="1492"/>
    <d v="2017-07-12T00:00:00"/>
    <n v="171"/>
    <b v="1"/>
    <s v="Approved"/>
    <s v="Trek Bicycles"/>
    <s v="Standard"/>
    <s v="low"/>
    <s v="medium"/>
    <n v="1057.51"/>
    <n v="154.4"/>
    <d v="1999-07-20T00:00:00"/>
    <n v="903.11"/>
    <s v="F"/>
    <n v="52"/>
    <d v="1993-06-12T00:00:00"/>
    <n v="27.079016596905124"/>
    <s v="Automation Specialist II"/>
    <s v="Health"/>
    <s v="High Net Worth"/>
    <s v="N"/>
    <s v="Yes"/>
    <n v="7"/>
    <m/>
  </r>
  <r>
    <n v="1228"/>
    <n v="53"/>
    <x v="2540"/>
    <d v="2017-07-12T00:00:00"/>
    <n v="171"/>
    <b v="0"/>
    <s v="Approved"/>
    <s v="OHM Cycles"/>
    <s v="Standard"/>
    <s v="medium"/>
    <s v="medium"/>
    <n v="795.34"/>
    <n v="101.58"/>
    <d v="1997-02-09T00:00:00"/>
    <n v="693.76"/>
    <s v="F"/>
    <n v="61"/>
    <d v="1979-07-02T00:00:00"/>
    <n v="41.03518098046677"/>
    <s v="Biostatistician IV"/>
    <s v="n/a"/>
    <s v="Affluent Customer"/>
    <s v="N"/>
    <s v="No"/>
    <n v="7"/>
    <m/>
  </r>
  <r>
    <n v="2328"/>
    <n v="52"/>
    <x v="2287"/>
    <d v="2017-07-12T00:00:00"/>
    <n v="171"/>
    <b v="1"/>
    <s v="Approved"/>
    <s v="OHM Cycles"/>
    <s v="Road"/>
    <s v="medium"/>
    <s v="medium"/>
    <n v="1280.28"/>
    <n v="829.51"/>
    <d v="1993-07-20T00:00:00"/>
    <n v="450.77"/>
    <s v="M"/>
    <n v="26"/>
    <d v="1985-02-12T00:00:00"/>
    <n v="35.413263172247589"/>
    <s v="Nuclear Power Engineer"/>
    <s v="Manufacturing"/>
    <s v="Mass Customer"/>
    <s v="N"/>
    <s v="Yes"/>
    <n v="7"/>
    <m/>
  </r>
  <r>
    <n v="9454"/>
    <n v="0"/>
    <x v="1924"/>
    <d v="2017-07-23T00:00:00"/>
    <m/>
    <b v="1"/>
    <s v="Approved"/>
    <m/>
    <m/>
    <m/>
    <m/>
    <n v="2012.84"/>
    <m/>
    <m/>
    <m/>
    <m/>
    <m/>
    <m/>
    <m/>
    <m/>
    <m/>
    <m/>
    <m/>
    <m/>
    <m/>
    <m/>
  </r>
  <r>
    <n v="2365"/>
    <n v="59"/>
    <x v="1406"/>
    <d v="2017-07-12T00:00:00"/>
    <n v="171"/>
    <b v="0"/>
    <s v="Approved"/>
    <s v="WeareA2B"/>
    <s v="Standard"/>
    <s v="medium"/>
    <s v="small"/>
    <n v="1415.01"/>
    <n v="1259.3599999999999"/>
    <d v="1991-05-06T00:00:00"/>
    <n v="155.65000000000009"/>
    <s v="F"/>
    <n v="62"/>
    <d v="1998-01-05T00:00:00"/>
    <n v="22.509153583206491"/>
    <s v="Cost Accountant"/>
    <s v="Financial Services"/>
    <s v="High Net Worth"/>
    <s v="N"/>
    <s v="Yes"/>
    <n v="2"/>
    <m/>
  </r>
  <r>
    <n v="2989"/>
    <n v="93"/>
    <x v="2777"/>
    <d v="2017-07-12T00:00:00"/>
    <n v="171"/>
    <b v="0"/>
    <s v="Approved"/>
    <s v="OHM Cycles"/>
    <s v="Standard"/>
    <s v="high"/>
    <s v="medium"/>
    <n v="1458.17"/>
    <n v="874.9"/>
    <d v="1993-04-12T00:00:00"/>
    <n v="583.2700000000001"/>
    <s v="M"/>
    <n v="22"/>
    <d v="1977-11-04T00:00:00"/>
    <n v="42.692715227042108"/>
    <s v="Staff Scientist"/>
    <s v="Argiculture"/>
    <s v="High Net Worth"/>
    <s v="N"/>
    <s v="Yes"/>
    <n v="20"/>
    <m/>
  </r>
  <r>
    <n v="3245"/>
    <n v="20"/>
    <x v="2243"/>
    <d v="2017-07-12T00:00:00"/>
    <n v="171"/>
    <b v="0"/>
    <s v="Approved"/>
    <s v="Trek Bicycles"/>
    <s v="Standard"/>
    <s v="medium"/>
    <s v="small"/>
    <n v="1775.81"/>
    <n v="1580.47"/>
    <d v="1993-10-02T00:00:00"/>
    <n v="195.33999999999992"/>
    <s v="F"/>
    <n v="99"/>
    <d v="1978-08-20T00:00:00"/>
    <n v="41.900934405124303"/>
    <s v="Speech Pathologist"/>
    <s v="n/a"/>
    <s v="Affluent Customer"/>
    <s v="N"/>
    <s v="Yes"/>
    <n v="12"/>
    <m/>
  </r>
  <r>
    <n v="3336"/>
    <n v="31"/>
    <x v="2295"/>
    <d v="2017-07-12T00:00:00"/>
    <n v="171"/>
    <b v="1"/>
    <s v="Approved"/>
    <s v="Giant Bicycles"/>
    <s v="Standard"/>
    <s v="medium"/>
    <s v="medium"/>
    <n v="230.91"/>
    <n v="173.18"/>
    <d v="2003-03-18T00:00:00"/>
    <n v="57.72999999999999"/>
    <s v="F"/>
    <n v="36"/>
    <d v="1970-01-03T00:00:00"/>
    <n v="50.53381111745307"/>
    <s v="Cost Accountant"/>
    <s v="Financial Services"/>
    <s v="Mass Customer"/>
    <s v="N"/>
    <s v="Yes"/>
    <n v="6"/>
    <m/>
  </r>
  <r>
    <n v="3514"/>
    <n v="2"/>
    <x v="2225"/>
    <d v="2017-07-12T00:00:00"/>
    <n v="171"/>
    <b v="0"/>
    <s v="Approved"/>
    <s v="Solex"/>
    <s v="Standard"/>
    <s v="medium"/>
    <s v="medium"/>
    <n v="71.489999999999995"/>
    <n v="53.62"/>
    <d v="2012-12-02T00:00:00"/>
    <n v="17.869999999999997"/>
    <s v="M"/>
    <n v="94"/>
    <d v="1978-10-29T00:00:00"/>
    <n v="41.709153583206493"/>
    <s v="Programmer Analyst III"/>
    <s v="Manufacturing"/>
    <s v="Mass Customer"/>
    <s v="N"/>
    <s v="Yes"/>
    <n v="8"/>
    <m/>
  </r>
  <r>
    <n v="3523"/>
    <n v="26"/>
    <x v="1558"/>
    <d v="2017-07-12T00:00:00"/>
    <n v="171"/>
    <b v="0"/>
    <s v="Approved"/>
    <s v="WeareA2B"/>
    <s v="Standard"/>
    <s v="medium"/>
    <s v="medium"/>
    <n v="1992.93"/>
    <n v="762.63"/>
    <d v="1993-05-26T00:00:00"/>
    <n v="1230.3000000000002"/>
    <s v="F"/>
    <n v="25"/>
    <d v="1978-06-10T00:00:00"/>
    <n v="42.095454953069506"/>
    <s v="VP Sales"/>
    <s v="n/a"/>
    <s v="Mass Customer"/>
    <s v="N"/>
    <s v="No"/>
    <n v="15"/>
    <m/>
  </r>
  <r>
    <n v="3793"/>
    <n v="34"/>
    <x v="724"/>
    <d v="2017-07-12T00:00:00"/>
    <n v="171"/>
    <b v="0"/>
    <s v="Approved"/>
    <s v="Norco Bicycles"/>
    <s v="Road"/>
    <s v="high"/>
    <s v="large"/>
    <n v="774.53"/>
    <n v="464.72"/>
    <d v="2003-03-18T00:00:00"/>
    <n v="309.80999999999995"/>
    <s v="M"/>
    <n v="97"/>
    <d v="1954-01-28T00:00:00"/>
    <n v="66.476276870877726"/>
    <s v="Structural Engineer"/>
    <s v="n/a"/>
    <s v="Mass Customer"/>
    <s v="N"/>
    <s v="No"/>
    <n v="11"/>
    <m/>
  </r>
  <r>
    <n v="4062"/>
    <n v="4"/>
    <x v="1391"/>
    <d v="2017-07-12T00:00:00"/>
    <n v="171"/>
    <b v="1"/>
    <s v="Approved"/>
    <s v="Solex"/>
    <s v="Standard"/>
    <s v="medium"/>
    <s v="medium"/>
    <n v="1483.2"/>
    <n v="99.59"/>
    <d v="1998-12-17T00:00:00"/>
    <n v="1383.6100000000001"/>
    <s v="M"/>
    <n v="64"/>
    <d v="1988-05-16T00:00:00"/>
    <n v="32.155728925672243"/>
    <s v="Speech Pathologist"/>
    <s v="Health"/>
    <s v="High Net Worth"/>
    <s v="N"/>
    <s v="No"/>
    <n v="3"/>
    <m/>
  </r>
  <r>
    <n v="4294"/>
    <n v="84"/>
    <x v="3296"/>
    <d v="2017-07-12T00:00:00"/>
    <n v="171"/>
    <b v="0"/>
    <s v="Approved"/>
    <s v="Trek Bicycles"/>
    <s v="Road"/>
    <s v="medium"/>
    <s v="medium"/>
    <n v="290.62"/>
    <n v="215.14"/>
    <d v="2004-12-18T00:00:00"/>
    <n v="75.480000000000018"/>
    <s v="F"/>
    <n v="47"/>
    <d v="1971-04-28T00:00:00"/>
    <n v="49.218742624302379"/>
    <s v="Structural Engineer"/>
    <s v="IT"/>
    <s v="Mass Customer"/>
    <s v="N"/>
    <s v="No"/>
    <n v="13"/>
    <m/>
  </r>
  <r>
    <n v="4326"/>
    <n v="48"/>
    <x v="2456"/>
    <d v="2017-07-12T00:00:00"/>
    <n v="171"/>
    <b v="1"/>
    <s v="Approved"/>
    <s v="WeareA2B"/>
    <s v="Standard"/>
    <s v="medium"/>
    <s v="medium"/>
    <n v="1762.96"/>
    <n v="950.52"/>
    <d v="2012-04-10T00:00:00"/>
    <n v="812.44"/>
    <s v="F"/>
    <n v="3"/>
    <d v="1986-10-26T00:00:00"/>
    <n v="33.711893309233886"/>
    <s v="Staff Scientist"/>
    <s v="n/a"/>
    <s v="Affluent Customer"/>
    <s v="N"/>
    <s v="Yes"/>
    <n v="21"/>
    <m/>
  </r>
  <r>
    <n v="5322"/>
    <n v="0"/>
    <x v="2065"/>
    <d v="2017-07-12T00:00:00"/>
    <n v="171"/>
    <b v="1"/>
    <s v="Approved"/>
    <s v="Giant Bicycles"/>
    <s v="Standard"/>
    <s v="medium"/>
    <s v="large"/>
    <n v="569.55999999999995"/>
    <n v="528.42999999999995"/>
    <d v="2003-09-10T00:00:00"/>
    <n v="41.129999999999995"/>
    <s v="F"/>
    <n v="22"/>
    <d v="1960-04-13T00:00:00"/>
    <n v="60.265317966768137"/>
    <s v="Financial Advisor"/>
    <s v="Financial Services"/>
    <s v="High Net Worth"/>
    <s v="N"/>
    <s v="No"/>
    <n v="13"/>
    <m/>
  </r>
  <r>
    <n v="6221"/>
    <n v="22"/>
    <x v="306"/>
    <d v="2017-07-12T00:00:00"/>
    <n v="171"/>
    <b v="0"/>
    <s v="Approved"/>
    <s v="Solex"/>
    <s v="Standard"/>
    <s v="medium"/>
    <s v="medium"/>
    <n v="575.27"/>
    <n v="431.45"/>
    <d v="1996-04-05T00:00:00"/>
    <n v="143.82"/>
    <s v="F"/>
    <n v="62"/>
    <d v="1996-11-24T00:00:00"/>
    <n v="23.624222076357178"/>
    <s v="Staff Scientist"/>
    <s v="Financial Services"/>
    <s v="High Net Worth"/>
    <s v="N"/>
    <s v="Yes"/>
    <n v="1"/>
    <m/>
  </r>
  <r>
    <n v="6305"/>
    <n v="17"/>
    <x v="2731"/>
    <d v="2017-07-12T00:00:00"/>
    <n v="171"/>
    <b v="1"/>
    <s v="Approved"/>
    <s v="Solex"/>
    <s v="Standard"/>
    <s v="high"/>
    <s v="medium"/>
    <n v="1024.6600000000001"/>
    <n v="614.79999999999995"/>
    <d v="2011-05-07T00:00:00"/>
    <n v="409.86000000000013"/>
    <s v="F"/>
    <n v="70"/>
    <d v="1969-07-03T00:00:00"/>
    <n v="51.037920706494162"/>
    <s v="Compensation Analyst"/>
    <s v="Financial Services"/>
    <s v="Mass Customer"/>
    <s v="N"/>
    <s v="Yes"/>
    <n v="4"/>
    <m/>
  </r>
  <r>
    <n v="6870"/>
    <n v="69"/>
    <x v="2750"/>
    <d v="2017-07-12T00:00:00"/>
    <n v="171"/>
    <b v="1"/>
    <s v="Approved"/>
    <s v="Giant Bicycles"/>
    <s v="Road"/>
    <s v="medium"/>
    <s v="medium"/>
    <n v="792.9"/>
    <n v="594.67999999999995"/>
    <d v="2016-11-22T00:00:00"/>
    <n v="198.22000000000003"/>
    <s v="F"/>
    <n v="24"/>
    <d v="1973-02-25T00:00:00"/>
    <n v="47.385865911973617"/>
    <s v="Media Manager IV"/>
    <s v="Retail"/>
    <s v="Mass Customer"/>
    <s v="N"/>
    <s v="No"/>
    <n v="7"/>
    <m/>
  </r>
  <r>
    <n v="7032"/>
    <n v="94"/>
    <x v="30"/>
    <d v="2017-07-12T00:00:00"/>
    <n v="171"/>
    <b v="1"/>
    <s v="Approved"/>
    <s v="Giant Bicycles"/>
    <s v="Standard"/>
    <s v="medium"/>
    <s v="large"/>
    <n v="1635.3"/>
    <n v="993.66"/>
    <d v="1991-05-06T00:00:00"/>
    <n v="641.64"/>
    <s v="F"/>
    <n v="40"/>
    <d v="1973-08-02T00:00:00"/>
    <n v="46.952989199644847"/>
    <s v="Recruiter"/>
    <s v="Retail"/>
    <s v="Affluent Customer"/>
    <s v="N"/>
    <s v="Yes"/>
    <n v="7"/>
    <m/>
  </r>
  <r>
    <n v="7843"/>
    <n v="69"/>
    <x v="2966"/>
    <d v="2017-07-12T00:00:00"/>
    <n v="171"/>
    <b v="0"/>
    <s v="Approved"/>
    <s v="Norco Bicycles"/>
    <s v="Road"/>
    <s v="medium"/>
    <s v="large"/>
    <n v="1240.31"/>
    <n v="795.1"/>
    <d v="2011-01-10T00:00:00"/>
    <n v="445.20999999999992"/>
    <s v="F"/>
    <n v="7"/>
    <d v="1954-01-08T00:00:00"/>
    <n v="66.53107139142567"/>
    <s v="Librarian"/>
    <s v="Entertainment"/>
    <s v="High Net Worth"/>
    <s v="N"/>
    <s v="No"/>
    <n v="19"/>
    <m/>
  </r>
  <r>
    <n v="8665"/>
    <n v="91"/>
    <x v="971"/>
    <d v="2017-07-12T00:00:00"/>
    <n v="171"/>
    <b v="0"/>
    <s v="Approved"/>
    <s v="Solex"/>
    <s v="Standard"/>
    <s v="medium"/>
    <s v="medium"/>
    <n v="100.35"/>
    <n v="75.260000000000005"/>
    <d v="1999-07-26T00:00:00"/>
    <n v="25.089999999999989"/>
    <s v="M"/>
    <n v="65"/>
    <d v="1999-11-24T00:00:00"/>
    <n v="20.624222076357178"/>
    <n v="0"/>
    <s v="n/a"/>
    <s v="Affluent Customer"/>
    <s v="N"/>
    <s v="No"/>
    <n v="1"/>
    <m/>
  </r>
  <r>
    <n v="8995"/>
    <n v="14"/>
    <x v="3297"/>
    <d v="2017-07-12T00:00:00"/>
    <n v="171"/>
    <b v="0"/>
    <s v="Approved"/>
    <s v="Solex"/>
    <s v="Standard"/>
    <s v="high"/>
    <s v="large"/>
    <n v="1842.92"/>
    <n v="1105.75"/>
    <d v="1995-10-24T00:00:00"/>
    <n v="737.17000000000007"/>
    <s v="M"/>
    <n v="38"/>
    <d v="1977-11-25T00:00:00"/>
    <n v="42.635180980466764"/>
    <s v="Human Resources Assistant III"/>
    <s v="Retail"/>
    <s v="High Net Worth"/>
    <s v="N"/>
    <s v="No"/>
    <n v="16"/>
    <m/>
  </r>
  <r>
    <n v="9404"/>
    <n v="66"/>
    <x v="1655"/>
    <d v="2017-07-12T00:00:00"/>
    <n v="171"/>
    <b v="0"/>
    <s v="Approved"/>
    <s v="Giant Bicycles"/>
    <s v="Road"/>
    <s v="low"/>
    <s v="small"/>
    <n v="590.26"/>
    <n v="525.33000000000004"/>
    <d v="2010-11-05T00:00:00"/>
    <n v="64.92999999999995"/>
    <s v="M"/>
    <n v="31"/>
    <d v="1981-03-25T00:00:00"/>
    <n v="39.303674131151695"/>
    <s v="Registered Nurse"/>
    <s v="Health"/>
    <s v="Mass Customer"/>
    <s v="N"/>
    <s v="No"/>
    <n v="13"/>
    <m/>
  </r>
  <r>
    <n v="9498"/>
    <n v="34"/>
    <x v="3277"/>
    <d v="2017-07-12T00:00:00"/>
    <n v="171"/>
    <b v="1"/>
    <s v="Approved"/>
    <s v="Norco Bicycles"/>
    <s v="Road"/>
    <s v="high"/>
    <s v="large"/>
    <n v="774.53"/>
    <n v="464.72"/>
    <d v="2003-03-18T00:00:00"/>
    <n v="309.80999999999995"/>
    <s v="M"/>
    <n v="9"/>
    <d v="1991-05-29T00:00:00"/>
    <n v="29.120112487316081"/>
    <s v="Sales Associate"/>
    <s v="n/a"/>
    <s v="Mass Customer"/>
    <s v="N"/>
    <s v="No"/>
    <n v="10"/>
    <m/>
  </r>
  <r>
    <n v="9622"/>
    <n v="28"/>
    <x v="1337"/>
    <d v="2017-07-12T00:00:00"/>
    <n v="171"/>
    <b v="0"/>
    <s v="Approved"/>
    <s v="Norco Bicycles"/>
    <s v="Standard"/>
    <s v="medium"/>
    <s v="small"/>
    <n v="1216.1400000000001"/>
    <n v="1082.3599999999999"/>
    <d v="1991-08-05T00:00:00"/>
    <n v="133.7800000000002"/>
    <s v="M"/>
    <n v="76"/>
    <d v="1984-11-12T00:00:00"/>
    <n v="35.665317966768136"/>
    <s v="Quality Control Specialist"/>
    <s v="Manufacturing"/>
    <s v="Mass Customer"/>
    <s v="N"/>
    <s v="No"/>
    <n v="11"/>
    <m/>
  </r>
  <r>
    <n v="9774"/>
    <n v="64"/>
    <x v="1870"/>
    <d v="2017-07-12T00:00:00"/>
    <n v="171"/>
    <b v="1"/>
    <s v="Approved"/>
    <s v="Trek Bicycles"/>
    <s v="Standard"/>
    <s v="medium"/>
    <s v="large"/>
    <n v="1469.44"/>
    <n v="596.54999999999995"/>
    <d v="2015-04-11T00:00:00"/>
    <n v="872.8900000000001"/>
    <s v="M"/>
    <n v="55"/>
    <d v="1995-07-30T00:00:00"/>
    <n v="24.947509747590054"/>
    <n v="0"/>
    <s v="Retail"/>
    <s v="Mass Customer"/>
    <s v="N"/>
    <s v="Yes"/>
    <n v="7"/>
    <m/>
  </r>
  <r>
    <n v="9859"/>
    <n v="79"/>
    <x v="1837"/>
    <d v="2017-07-12T00:00:00"/>
    <n v="171"/>
    <b v="0"/>
    <s v="Approved"/>
    <s v="Norco Bicycles"/>
    <s v="Standard"/>
    <s v="medium"/>
    <s v="medium"/>
    <n v="1555.58"/>
    <n v="818.01"/>
    <d v="2003-09-09T00:00:00"/>
    <n v="737.56999999999994"/>
    <s v="F"/>
    <n v="9"/>
    <d v="1977-04-04T00:00:00"/>
    <n v="43.279016596905123"/>
    <s v="Junior Executive"/>
    <s v="Manufacturing"/>
    <s v="Mass Customer"/>
    <s v="N"/>
    <s v="No"/>
    <n v="16"/>
    <m/>
  </r>
  <r>
    <n v="10098"/>
    <n v="8"/>
    <x v="1977"/>
    <d v="2017-07-12T00:00:00"/>
    <n v="171"/>
    <b v="0"/>
    <s v="Approved"/>
    <s v="Solex"/>
    <s v="Road"/>
    <s v="medium"/>
    <s v="small"/>
    <n v="1703.52"/>
    <n v="1516.13"/>
    <d v="2005-12-07T00:00:00"/>
    <n v="187.38999999999987"/>
    <s v="F"/>
    <n v="32"/>
    <d v="1969-05-22T00:00:00"/>
    <n v="51.15298919964485"/>
    <s v="Computer Systems Analyst IV"/>
    <s v="Financial Services"/>
    <s v="Mass Customer"/>
    <s v="N"/>
    <s v="Yes"/>
    <n v="16"/>
    <m/>
  </r>
  <r>
    <n v="9479"/>
    <n v="0"/>
    <x v="1727"/>
    <d v="2017-11-27T00:00:00"/>
    <m/>
    <b v="0"/>
    <s v="Approved"/>
    <m/>
    <m/>
    <m/>
    <m/>
    <n v="1711.35"/>
    <m/>
    <m/>
    <m/>
    <m/>
    <m/>
    <m/>
    <m/>
    <m/>
    <m/>
    <m/>
    <m/>
    <m/>
    <m/>
    <m/>
  </r>
  <r>
    <n v="10610"/>
    <n v="63"/>
    <x v="3298"/>
    <d v="2017-07-12T00:00:00"/>
    <n v="171"/>
    <b v="1"/>
    <s v="Approved"/>
    <s v="Solex"/>
    <s v="Standard"/>
    <s v="medium"/>
    <s v="medium"/>
    <n v="1483.2"/>
    <n v="99.59"/>
    <d v="2015-04-11T00:00:00"/>
    <n v="1383.6100000000001"/>
    <s v="M"/>
    <n v="55"/>
    <d v="2001-03-03T00:00:00"/>
    <n v="19.350249473617453"/>
    <s v="Senior Financial Analyst"/>
    <s v="Financial Services"/>
    <s v="Mass Customer"/>
    <s v="N"/>
    <s v="Yes"/>
    <n v="1"/>
    <m/>
  </r>
  <r>
    <n v="10629"/>
    <n v="76"/>
    <x v="2387"/>
    <d v="2017-07-12T00:00:00"/>
    <n v="171"/>
    <b v="1"/>
    <s v="Approved"/>
    <s v="WeareA2B"/>
    <s v="Standard"/>
    <s v="low"/>
    <s v="medium"/>
    <n v="642.30999999999995"/>
    <n v="513.85"/>
    <d v="2014-10-10T00:00:00"/>
    <n v="128.45999999999992"/>
    <s v="F"/>
    <n v="75"/>
    <d v="1977-04-29T00:00:00"/>
    <n v="43.210523446220193"/>
    <s v="Desktop Support Technician"/>
    <s v="Argiculture"/>
    <s v="Mass Customer"/>
    <s v="N"/>
    <s v="No"/>
    <n v="16"/>
    <m/>
  </r>
  <r>
    <n v="11351"/>
    <n v="72"/>
    <x v="1955"/>
    <d v="2017-07-12T00:00:00"/>
    <n v="171"/>
    <b v="1"/>
    <s v="Approved"/>
    <s v="OHM Cycles"/>
    <s v="Standard"/>
    <s v="medium"/>
    <s v="medium"/>
    <n v="912.52"/>
    <n v="141.4"/>
    <d v="2015-10-18T00:00:00"/>
    <n v="771.12"/>
    <s v="F"/>
    <n v="63"/>
    <d v="1974-03-21T00:00:00"/>
    <n v="46.320112487316081"/>
    <s v="Account Executive"/>
    <s v="Retail"/>
    <s v="High Net Worth"/>
    <s v="N"/>
    <s v="No"/>
    <n v="7"/>
    <m/>
  </r>
  <r>
    <n v="11719"/>
    <n v="37"/>
    <x v="232"/>
    <d v="2017-07-12T00:00:00"/>
    <n v="171"/>
    <b v="0"/>
    <s v="Approved"/>
    <s v="OHM Cycles"/>
    <s v="Standard"/>
    <s v="low"/>
    <s v="medium"/>
    <n v="1793.43"/>
    <n v="248.82"/>
    <d v="1999-07-20T00:00:00"/>
    <n v="1544.6100000000001"/>
    <s v="F"/>
    <n v="95"/>
    <d v="1973-04-23T00:00:00"/>
    <n v="47.229701528411972"/>
    <s v="Environmental Tech"/>
    <s v="Manufacturing"/>
    <s v="Mass Customer"/>
    <s v="N"/>
    <s v="No"/>
    <n v="8"/>
    <m/>
  </r>
  <r>
    <n v="12089"/>
    <n v="0"/>
    <x v="1421"/>
    <d v="2017-07-12T00:00:00"/>
    <n v="171"/>
    <b v="0"/>
    <s v="Approved"/>
    <s v="OHM Cycles"/>
    <s v="Standard"/>
    <s v="high"/>
    <s v="medium"/>
    <n v="227.88"/>
    <n v="136.72999999999999"/>
    <d v="2003-02-07T00:00:00"/>
    <n v="91.15"/>
    <s v="F"/>
    <n v="52"/>
    <d v="1958-04-05T00:00:00"/>
    <n v="62.289975501014709"/>
    <s v="VP Product Management"/>
    <s v="Manufacturing"/>
    <s v="High Net Worth"/>
    <s v="N"/>
    <s v="Yes"/>
    <n v="11"/>
    <m/>
  </r>
  <r>
    <n v="12608"/>
    <n v="79"/>
    <x v="2602"/>
    <d v="2017-07-12T00:00:00"/>
    <n v="171"/>
    <b v="1"/>
    <s v="Approved"/>
    <s v="Norco Bicycles"/>
    <s v="Standard"/>
    <s v="medium"/>
    <s v="medium"/>
    <n v="1555.58"/>
    <n v="818.01"/>
    <d v="2015-08-10T00:00:00"/>
    <n v="737.56999999999994"/>
    <s v="M"/>
    <n v="83"/>
    <d v="1971-12-22T00:00:00"/>
    <n v="48.566687829781834"/>
    <s v="Staff Accountant III"/>
    <s v="n/a"/>
    <s v="Mass Customer"/>
    <s v="N"/>
    <s v="Yes"/>
    <n v="6"/>
    <m/>
  </r>
  <r>
    <n v="13166"/>
    <n v="20"/>
    <x v="1929"/>
    <d v="2017-07-12T00:00:00"/>
    <n v="171"/>
    <b v="1"/>
    <s v="Approved"/>
    <s v="Trek Bicycles"/>
    <s v="Standard"/>
    <s v="medium"/>
    <s v="small"/>
    <n v="1775.81"/>
    <n v="1580.47"/>
    <d v="2010-05-05T00:00:00"/>
    <n v="195.33999999999992"/>
    <s v="M"/>
    <n v="37"/>
    <d v="1978-07-15T00:00:00"/>
    <n v="41.999564542110605"/>
    <s v="Nurse Practicioner"/>
    <s v="n/a"/>
    <s v="Affluent Customer"/>
    <s v="N"/>
    <s v="No"/>
    <n v="14"/>
    <m/>
  </r>
  <r>
    <n v="13189"/>
    <n v="70"/>
    <x v="2132"/>
    <d v="2017-07-12T00:00:00"/>
    <n v="171"/>
    <b v="0"/>
    <s v="Approved"/>
    <s v="Trek Bicycles"/>
    <s v="Standard"/>
    <s v="high"/>
    <s v="medium"/>
    <n v="495.72"/>
    <n v="297.43"/>
    <d v="2015-04-11T00:00:00"/>
    <n v="198.29000000000002"/>
    <s v="F"/>
    <n v="69"/>
    <d v="1973-07-26T00:00:00"/>
    <n v="46.972167281836626"/>
    <s v="Nuclear Power Engineer"/>
    <s v="Manufacturing"/>
    <s v="Affluent Customer"/>
    <s v="N"/>
    <s v="No"/>
    <n v="19"/>
    <m/>
  </r>
  <r>
    <n v="13351"/>
    <n v="12"/>
    <x v="2493"/>
    <d v="2017-07-12T00:00:00"/>
    <n v="171"/>
    <b v="0"/>
    <s v="Approved"/>
    <s v="WeareA2B"/>
    <s v="Standard"/>
    <s v="medium"/>
    <s v="medium"/>
    <n v="1231.1500000000001"/>
    <n v="161.6"/>
    <d v="2010-05-05T00:00:00"/>
    <n v="1069.5500000000002"/>
    <s v="F"/>
    <n v="81"/>
    <d v="1965-06-05T00:00:00"/>
    <n v="55.117372761288685"/>
    <s v="VP Sales"/>
    <s v="n/a"/>
    <s v="Affluent Customer"/>
    <s v="N"/>
    <s v="Yes"/>
    <n v="5"/>
    <m/>
  </r>
  <r>
    <n v="13427"/>
    <n v="27"/>
    <x v="1867"/>
    <d v="2017-07-12T00:00:00"/>
    <n v="171"/>
    <b v="0"/>
    <s v="Approved"/>
    <s v="Trek Bicycles"/>
    <s v="Standard"/>
    <s v="medium"/>
    <s v="medium"/>
    <n v="499.53"/>
    <n v="388.72"/>
    <d v="1994-07-12T00:00:00"/>
    <n v="110.80999999999995"/>
    <s v="M"/>
    <n v="24"/>
    <d v="1976-08-14T00:00:00"/>
    <n v="43.917372761288682"/>
    <s v="Systems Administrator III"/>
    <s v="Manufacturing"/>
    <s v="Affluent Customer"/>
    <s v="N"/>
    <s v="Yes"/>
    <n v="17"/>
    <m/>
  </r>
  <r>
    <n v="13505"/>
    <n v="76"/>
    <x v="2354"/>
    <d v="2017-07-12T00:00:00"/>
    <n v="171"/>
    <b v="0"/>
    <s v="Approved"/>
    <s v="WeareA2B"/>
    <s v="Standard"/>
    <s v="low"/>
    <s v="medium"/>
    <n v="642.30999999999995"/>
    <n v="513.85"/>
    <d v="2003-09-09T00:00:00"/>
    <n v="128.45999999999992"/>
    <s v="M"/>
    <n v="68"/>
    <d v="1995-05-21T00:00:00"/>
    <n v="25.139290569507864"/>
    <s v="Account Representative III"/>
    <s v="n/a"/>
    <s v="Mass Customer"/>
    <s v="N"/>
    <s v="Yes"/>
    <n v="5"/>
    <m/>
  </r>
  <r>
    <n v="13822"/>
    <n v="82"/>
    <x v="2450"/>
    <d v="2017-07-12T00:00:00"/>
    <n v="171"/>
    <b v="0"/>
    <s v="Approved"/>
    <s v="Norco Bicycles"/>
    <s v="Standard"/>
    <s v="high"/>
    <s v="medium"/>
    <n v="1148.6400000000001"/>
    <n v="689.18"/>
    <d v="2015-08-10T00:00:00"/>
    <n v="459.46000000000015"/>
    <s v="F"/>
    <n v="58"/>
    <d v="1978-08-02T00:00:00"/>
    <n v="41.950249473617454"/>
    <n v="0"/>
    <s v="n/a"/>
    <s v="Mass Customer"/>
    <s v="N"/>
    <s v="No"/>
    <n v="12"/>
    <m/>
  </r>
  <r>
    <n v="13964"/>
    <n v="63"/>
    <x v="2211"/>
    <d v="2017-07-12T00:00:00"/>
    <n v="171"/>
    <b v="0"/>
    <s v="Approved"/>
    <s v="Solex"/>
    <s v="Standard"/>
    <s v="medium"/>
    <s v="medium"/>
    <n v="1483.2"/>
    <n v="99.59"/>
    <d v="1998-12-17T00:00:00"/>
    <n v="1383.6100000000001"/>
    <s v="F"/>
    <n v="54"/>
    <d v="1978-01-30T00:00:00"/>
    <n v="42.454359062658547"/>
    <s v="Pharmacist"/>
    <s v="Health"/>
    <s v="Mass Customer"/>
    <s v="N"/>
    <s v="No"/>
    <n v="12"/>
    <m/>
  </r>
  <r>
    <n v="14392"/>
    <n v="10"/>
    <x v="3299"/>
    <d v="2017-07-12T00:00:00"/>
    <n v="171"/>
    <b v="0"/>
    <s v="Approved"/>
    <s v="Solex"/>
    <s v="Standard"/>
    <s v="medium"/>
    <s v="medium"/>
    <n v="1945.43"/>
    <n v="333.18"/>
    <d v="2002-08-31T00:00:00"/>
    <n v="1612.25"/>
    <s v="F"/>
    <n v="30"/>
    <d v="1955-09-23T00:00:00"/>
    <n v="64.824222076357174"/>
    <s v="Executive Secretary"/>
    <s v="Argiculture"/>
    <s v="High Net Worth"/>
    <s v="N"/>
    <s v="No"/>
    <n v="11"/>
    <m/>
  </r>
  <r>
    <n v="14857"/>
    <n v="77"/>
    <x v="1241"/>
    <d v="2017-07-12T00:00:00"/>
    <n v="171"/>
    <b v="1"/>
    <s v="Approved"/>
    <s v="WeareA2B"/>
    <s v="Standard"/>
    <s v="medium"/>
    <s v="medium"/>
    <n v="1769.64"/>
    <n v="108.76"/>
    <d v="2011-05-09T00:00:00"/>
    <n v="1660.88"/>
    <s v="M"/>
    <n v="16"/>
    <d v="1985-11-24T00:00:00"/>
    <n v="34.632441254439371"/>
    <s v="Registered Nurse"/>
    <s v="Health"/>
    <s v="High Net Worth"/>
    <s v="N"/>
    <s v="No"/>
    <n v="5"/>
    <m/>
  </r>
  <r>
    <n v="15779"/>
    <n v="0"/>
    <x v="2405"/>
    <d v="2017-07-12T00:00:00"/>
    <n v="171"/>
    <b v="0"/>
    <s v="Approved"/>
    <s v="OHM Cycles"/>
    <s v="Road"/>
    <s v="high"/>
    <s v="large"/>
    <n v="12.01"/>
    <n v="7.21"/>
    <d v="1993-05-26T00:00:00"/>
    <n v="4.8"/>
    <s v="F"/>
    <n v="41"/>
    <d v="1966-02-03T00:00:00"/>
    <n v="54.451619336631147"/>
    <s v="Help Desk Operator"/>
    <s v="Property"/>
    <s v="High Net Worth"/>
    <s v="N"/>
    <s v="Yes"/>
    <n v="7"/>
    <m/>
  </r>
  <r>
    <n v="16236"/>
    <n v="17"/>
    <x v="2038"/>
    <d v="2017-07-12T00:00:00"/>
    <n v="171"/>
    <b v="0"/>
    <s v="Approved"/>
    <s v="Solex"/>
    <s v="Standard"/>
    <s v="high"/>
    <s v="medium"/>
    <n v="1024.6600000000001"/>
    <n v="614.79999999999995"/>
    <d v="1996-11-09T00:00:00"/>
    <n v="409.86000000000013"/>
    <s v="M"/>
    <n v="84"/>
    <d v="1973-02-02T00:00:00"/>
    <n v="47.448879610603754"/>
    <s v="Teacher"/>
    <s v="Manufacturing"/>
    <s v="Mass Customer"/>
    <s v="N"/>
    <s v="No"/>
    <n v="15"/>
    <m/>
  </r>
  <r>
    <n v="17383"/>
    <n v="43"/>
    <x v="2270"/>
    <d v="2017-07-12T00:00:00"/>
    <n v="171"/>
    <b v="0"/>
    <s v="Approved"/>
    <s v="Solex"/>
    <s v="Standard"/>
    <s v="medium"/>
    <s v="medium"/>
    <n v="1151.96"/>
    <n v="649.49"/>
    <d v="1999-12-04T00:00:00"/>
    <n v="502.47"/>
    <s v="M"/>
    <n v="75"/>
    <d v="1978-08-24T00:00:00"/>
    <n v="41.88997550101471"/>
    <s v="Computer Systems Analyst IV"/>
    <s v="n/a"/>
    <s v="Affluent Customer"/>
    <s v="N"/>
    <s v="No"/>
    <n v="12"/>
    <m/>
  </r>
  <r>
    <n v="17851"/>
    <n v="79"/>
    <x v="3176"/>
    <d v="2017-07-12T00:00:00"/>
    <n v="171"/>
    <b v="0"/>
    <s v="Approved"/>
    <s v="Norco Bicycles"/>
    <s v="Standard"/>
    <s v="medium"/>
    <s v="medium"/>
    <n v="1555.58"/>
    <n v="818.01"/>
    <d v="1991-07-10T00:00:00"/>
    <n v="737.56999999999994"/>
    <s v="F"/>
    <n v="83"/>
    <d v="1979-12-11T00:00:00"/>
    <n v="40.591345364028413"/>
    <s v="Accountant III"/>
    <s v="Financial Services"/>
    <s v="Mass Customer"/>
    <s v="N"/>
    <s v="Yes"/>
    <n v="5"/>
    <m/>
  </r>
  <r>
    <n v="18099"/>
    <n v="45"/>
    <x v="1659"/>
    <d v="2017-07-12T00:00:00"/>
    <n v="171"/>
    <b v="0"/>
    <s v="Approved"/>
    <s v="Solex"/>
    <s v="Standard"/>
    <s v="medium"/>
    <s v="medium"/>
    <n v="441.49"/>
    <n v="84.99"/>
    <d v="2012-04-10T00:00:00"/>
    <n v="356.5"/>
    <s v="M"/>
    <n v="59"/>
    <d v="1967-11-01T00:00:00"/>
    <n v="52.709153583206493"/>
    <s v="Senior Sales Associate"/>
    <s v="Property"/>
    <s v="Affluent Customer"/>
    <s v="N"/>
    <s v="Yes"/>
    <n v="18"/>
    <m/>
  </r>
  <r>
    <n v="18363"/>
    <n v="65"/>
    <x v="3300"/>
    <d v="2017-07-12T00:00:00"/>
    <n v="171"/>
    <b v="1"/>
    <s v="Approved"/>
    <s v="WeareA2B"/>
    <s v="Standard"/>
    <s v="medium"/>
    <s v="medium"/>
    <n v="1807.45"/>
    <n v="778.69"/>
    <d v="2010-08-20T00:00:00"/>
    <n v="1028.76"/>
    <s v="M"/>
    <n v="50"/>
    <d v="1978-01-27T00:00:00"/>
    <n v="42.46257824074074"/>
    <n v="0"/>
    <s v="Health"/>
    <s v="Mass Customer"/>
    <s v="N"/>
    <s v="Yes"/>
    <n v="8"/>
    <m/>
  </r>
  <r>
    <n v="19645"/>
    <n v="66"/>
    <x v="2537"/>
    <d v="2017-07-12T00:00:00"/>
    <n v="171"/>
    <b v="0"/>
    <s v="Approved"/>
    <s v="Giant Bicycles"/>
    <s v="Road"/>
    <s v="low"/>
    <s v="small"/>
    <n v="590.26"/>
    <n v="525.33000000000004"/>
    <d v="2010-08-20T00:00:00"/>
    <n v="64.92999999999995"/>
    <s v="M"/>
    <n v="8"/>
    <d v="1957-10-13T00:00:00"/>
    <n v="62.766687829781837"/>
    <s v="Social Worker"/>
    <s v="Health"/>
    <s v="Affluent Customer"/>
    <s v="N"/>
    <s v="Yes"/>
    <n v="17"/>
    <m/>
  </r>
  <r>
    <n v="19918"/>
    <n v="1"/>
    <x v="2528"/>
    <d v="2017-07-12T00:00:00"/>
    <n v="171"/>
    <b v="1"/>
    <s v="Approved"/>
    <s v="Giant Bicycles"/>
    <s v="Standard"/>
    <s v="medium"/>
    <s v="medium"/>
    <n v="1403.5"/>
    <n v="954.82"/>
    <d v="2016-11-14T00:00:00"/>
    <n v="448.67999999999995"/>
    <s v="M"/>
    <n v="22"/>
    <d v="1999-10-10T00:00:00"/>
    <n v="20.747509747590055"/>
    <s v="Actuary"/>
    <s v="Financial Services"/>
    <s v="Mass Customer"/>
    <s v="N"/>
    <s v="No"/>
    <n v="2"/>
    <m/>
  </r>
  <r>
    <n v="19954"/>
    <n v="59"/>
    <x v="2220"/>
    <d v="2017-07-12T00:00:00"/>
    <n v="171"/>
    <b v="1"/>
    <s v="Approved"/>
    <s v="Solex"/>
    <s v="Standard"/>
    <s v="medium"/>
    <s v="large"/>
    <n v="1061.56"/>
    <n v="733.58"/>
    <d v="2011-05-07T00:00:00"/>
    <n v="327.9799999999999"/>
    <s v="F"/>
    <n v="26"/>
    <d v="1981-10-04T00:00:00"/>
    <n v="38.77490700786403"/>
    <s v="Media Manager I"/>
    <s v="Retail"/>
    <s v="Mass Customer"/>
    <s v="N"/>
    <s v="Yes"/>
    <n v="16"/>
    <m/>
  </r>
  <r>
    <n v="271"/>
    <n v="27"/>
    <x v="3301"/>
    <d v="2017-07-11T00:00:00"/>
    <n v="172"/>
    <b v="0"/>
    <s v="Approved"/>
    <s v="Trek Bicycles"/>
    <s v="Standard"/>
    <s v="medium"/>
    <s v="medium"/>
    <n v="499.53"/>
    <n v="388.72"/>
    <d v="1999-06-23T00:00:00"/>
    <n v="110.80999999999995"/>
    <s v="F"/>
    <n v="47"/>
    <d v="2000-01-11T00:00:00"/>
    <n v="20.492715227042108"/>
    <s v="Programmer Analyst II"/>
    <s v="Health"/>
    <s v="Mass Customer"/>
    <s v="N"/>
    <s v="No"/>
    <n v="1"/>
    <m/>
  </r>
  <r>
    <n v="692"/>
    <n v="36"/>
    <x v="3033"/>
    <d v="2017-07-11T00:00:00"/>
    <n v="172"/>
    <b v="0"/>
    <s v="Approved"/>
    <s v="Solex"/>
    <s v="Standard"/>
    <s v="low"/>
    <s v="medium"/>
    <n v="945.04"/>
    <n v="507.58"/>
    <d v="1995-12-19T00:00:00"/>
    <n v="437.46"/>
    <s v="M"/>
    <n v="59"/>
    <d v="1999-01-25T00:00:00"/>
    <n v="21.454359062658547"/>
    <s v="Senior Financial Analyst"/>
    <s v="Financial Services"/>
    <s v="Mass Customer"/>
    <s v="N"/>
    <s v="No"/>
    <n v="3"/>
    <m/>
  </r>
  <r>
    <n v="970"/>
    <n v="17"/>
    <x v="1219"/>
    <d v="2017-07-11T00:00:00"/>
    <n v="172"/>
    <b v="0"/>
    <s v="Approved"/>
    <s v="Solex"/>
    <s v="Standard"/>
    <s v="high"/>
    <s v="medium"/>
    <n v="1024.6600000000001"/>
    <n v="614.79999999999995"/>
    <d v="1993-07-15T00:00:00"/>
    <n v="409.86000000000013"/>
    <s v="F"/>
    <n v="47"/>
    <d v="1974-07-06T00:00:00"/>
    <n v="46.026961802384577"/>
    <n v="0"/>
    <s v="Manufacturing"/>
    <s v="Mass Customer"/>
    <s v="N"/>
    <s v="Yes"/>
    <n v="22"/>
    <m/>
  </r>
  <r>
    <n v="2109"/>
    <n v="41"/>
    <x v="703"/>
    <d v="2017-07-11T00:00:00"/>
    <n v="172"/>
    <b v="0"/>
    <s v="Approved"/>
    <s v="Norco Bicycles"/>
    <s v="Standard"/>
    <s v="low"/>
    <s v="medium"/>
    <n v="958.74"/>
    <n v="748.9"/>
    <d v="2005-12-07T00:00:00"/>
    <n v="209.84000000000003"/>
    <s v="M"/>
    <n v="78"/>
    <d v="1954-11-29T00:00:00"/>
    <n v="65.640660432521557"/>
    <s v="Safety Technician III"/>
    <s v="Argiculture"/>
    <s v="High Net Worth"/>
    <s v="N"/>
    <s v="No"/>
    <n v="19"/>
    <m/>
  </r>
  <r>
    <n v="2415"/>
    <n v="87"/>
    <x v="25"/>
    <d v="2017-07-11T00:00:00"/>
    <n v="172"/>
    <b v="0"/>
    <s v="Approved"/>
    <s v="OHM Cycles"/>
    <s v="Standard"/>
    <s v="medium"/>
    <s v="medium"/>
    <n v="1636.9"/>
    <n v="44.71"/>
    <d v="2000-05-22T00:00:00"/>
    <n v="1592.19"/>
    <s v="F"/>
    <n v="81"/>
    <d v="1974-06-14T00:00:00"/>
    <n v="46.087235774987313"/>
    <s v="Professor"/>
    <s v="Argiculture"/>
    <s v="High Net Worth"/>
    <s v="N"/>
    <s v="Yes"/>
    <n v="11"/>
    <m/>
  </r>
  <r>
    <n v="2684"/>
    <n v="3"/>
    <x v="1278"/>
    <d v="2017-07-11T00:00:00"/>
    <n v="172"/>
    <b v="1"/>
    <s v="Approved"/>
    <s v="Trek Bicycles"/>
    <s v="Standard"/>
    <s v="medium"/>
    <s v="large"/>
    <n v="2091.4699999999998"/>
    <n v="388.92"/>
    <d v="2012-09-15T00:00:00"/>
    <n v="1702.5499999999997"/>
    <s v="F"/>
    <n v="92"/>
    <d v="1977-01-27T00:00:00"/>
    <n v="43.46257824074074"/>
    <s v="Systems Administrator II"/>
    <s v="n/a"/>
    <s v="Mass Customer"/>
    <s v="N"/>
    <s v="No"/>
    <n v="17"/>
    <m/>
  </r>
  <r>
    <n v="2748"/>
    <n v="80"/>
    <x v="2606"/>
    <d v="2017-07-11T00:00:00"/>
    <n v="172"/>
    <b v="0"/>
    <s v="Approved"/>
    <s v="OHM Cycles"/>
    <s v="Touring"/>
    <s v="low"/>
    <s v="medium"/>
    <n v="1073.07"/>
    <n v="933.84"/>
    <d v="1997-01-25T00:00:00"/>
    <n v="139.2299999999999"/>
    <s v="F"/>
    <n v="70"/>
    <d v="1976-08-06T00:00:00"/>
    <n v="43.939290569507861"/>
    <n v="0"/>
    <s v="Financial Services"/>
    <s v="Affluent Customer"/>
    <s v="N"/>
    <s v="No"/>
    <n v="17"/>
    <m/>
  </r>
  <r>
    <n v="2858"/>
    <n v="40"/>
    <x v="3153"/>
    <d v="2017-07-11T00:00:00"/>
    <n v="172"/>
    <b v="1"/>
    <s v="Approved"/>
    <s v="Trek Bicycles"/>
    <s v="Road"/>
    <s v="medium"/>
    <s v="large"/>
    <n v="1894.19"/>
    <n v="598.76"/>
    <d v="2003-07-21T00:00:00"/>
    <n v="1295.43"/>
    <s v="M"/>
    <n v="78"/>
    <d v="1969-02-07T00:00:00"/>
    <n v="51.437920706494161"/>
    <s v="Statistician II"/>
    <s v="Manufacturing"/>
    <s v="High Net Worth"/>
    <s v="N"/>
    <s v="No"/>
    <n v="6"/>
    <m/>
  </r>
  <r>
    <n v="3079"/>
    <n v="11"/>
    <x v="728"/>
    <d v="2017-07-11T00:00:00"/>
    <n v="172"/>
    <b v="0"/>
    <s v="Approved"/>
    <s v="Giant Bicycles"/>
    <s v="Standard"/>
    <s v="high"/>
    <s v="medium"/>
    <n v="1274.93"/>
    <n v="764.96"/>
    <d v="1996-04-05T00:00:00"/>
    <n v="509.97"/>
    <s v="F"/>
    <n v="2"/>
    <d v="1958-08-29T00:00:00"/>
    <n v="61.88997550101471"/>
    <s v="Project Manager"/>
    <s v="Health"/>
    <s v="Mass Customer"/>
    <s v="N"/>
    <s v="No"/>
    <n v="6"/>
    <m/>
  </r>
  <r>
    <n v="3390"/>
    <n v="78"/>
    <x v="2982"/>
    <d v="2017-07-11T00:00:00"/>
    <n v="172"/>
    <b v="1"/>
    <s v="Approved"/>
    <s v="Giant Bicycles"/>
    <s v="Standard"/>
    <s v="medium"/>
    <s v="large"/>
    <n v="1765.3"/>
    <n v="709.48"/>
    <d v="2004-08-07T00:00:00"/>
    <n v="1055.82"/>
    <s v="F"/>
    <n v="30"/>
    <d v="1982-08-08T00:00:00"/>
    <n v="37.931071391425668"/>
    <s v="Senior Cost Accountant"/>
    <s v="Financial Services"/>
    <s v="Mass Customer"/>
    <s v="N"/>
    <s v="Yes"/>
    <n v="11"/>
    <m/>
  </r>
  <r>
    <n v="4124"/>
    <n v="27"/>
    <x v="857"/>
    <d v="2017-07-11T00:00:00"/>
    <n v="172"/>
    <b v="1"/>
    <s v="Approved"/>
    <s v="Trek Bicycles"/>
    <s v="Standard"/>
    <s v="medium"/>
    <s v="medium"/>
    <n v="499.53"/>
    <n v="388.72"/>
    <d v="1999-06-23T00:00:00"/>
    <n v="110.80999999999995"/>
    <s v="F"/>
    <n v="48"/>
    <d v="1996-10-29T00:00:00"/>
    <n v="23.695454953069508"/>
    <s v="Accountant II"/>
    <s v="Entertainment"/>
    <s v="Affluent Customer"/>
    <s v="N"/>
    <s v="Yes"/>
    <n v="6"/>
    <m/>
  </r>
  <r>
    <n v="4441"/>
    <n v="23"/>
    <x v="3302"/>
    <d v="2017-07-11T00:00:00"/>
    <n v="172"/>
    <b v="1"/>
    <s v="Approved"/>
    <s v="Norco Bicycles"/>
    <s v="Mountain"/>
    <s v="low"/>
    <s v="small"/>
    <n v="688.63"/>
    <n v="612.88"/>
    <d v="1993-10-02T00:00:00"/>
    <n v="75.75"/>
    <s v="F"/>
    <n v="38"/>
    <d v="1963-08-05T00:00:00"/>
    <n v="56.952989199644847"/>
    <n v="0"/>
    <s v="Retail"/>
    <s v="Mass Customer"/>
    <s v="N"/>
    <s v="No"/>
    <n v="10"/>
    <m/>
  </r>
  <r>
    <n v="4814"/>
    <n v="66"/>
    <x v="2201"/>
    <d v="2017-07-11T00:00:00"/>
    <n v="172"/>
    <b v="0"/>
    <s v="Approved"/>
    <s v="Giant Bicycles"/>
    <s v="Road"/>
    <s v="low"/>
    <s v="small"/>
    <n v="590.26"/>
    <n v="525.33000000000004"/>
    <d v="2010-11-05T00:00:00"/>
    <n v="64.92999999999995"/>
    <s v="M"/>
    <n v="54"/>
    <d v="1955-06-12T00:00:00"/>
    <n v="65.106413857179092"/>
    <s v="Structural Analysis Engineer"/>
    <s v="Manufacturing"/>
    <s v="Affluent Customer"/>
    <s v="N"/>
    <s v="No"/>
    <n v="6"/>
    <m/>
  </r>
  <r>
    <n v="5960"/>
    <n v="0"/>
    <x v="920"/>
    <d v="2017-07-11T00:00:00"/>
    <n v="172"/>
    <b v="0"/>
    <s v="Approved"/>
    <s v="Norco Bicycles"/>
    <s v="Road"/>
    <s v="medium"/>
    <s v="medium"/>
    <n v="543.39"/>
    <n v="407.54"/>
    <d v="1991-11-10T00:00:00"/>
    <n v="135.84999999999997"/>
    <s v="M"/>
    <n v="19"/>
    <d v="1963-10-05T00:00:00"/>
    <n v="56.785865911973616"/>
    <n v="0"/>
    <s v="n/a"/>
    <s v="High Net Worth"/>
    <s v="N"/>
    <s v="Yes"/>
    <n v="6"/>
    <m/>
  </r>
  <r>
    <n v="6985"/>
    <n v="27"/>
    <x v="359"/>
    <d v="2017-07-11T00:00:00"/>
    <n v="172"/>
    <b v="0"/>
    <s v="Approved"/>
    <s v="Trek Bicycles"/>
    <s v="Standard"/>
    <s v="medium"/>
    <s v="medium"/>
    <n v="499.53"/>
    <n v="388.72"/>
    <d v="2003-02-16T00:00:00"/>
    <n v="110.80999999999995"/>
    <s v="F"/>
    <n v="66"/>
    <d v="1968-12-28T00:00:00"/>
    <n v="51.550249473617448"/>
    <s v="Media Manager III"/>
    <s v="Health"/>
    <s v="Mass Customer"/>
    <s v="N"/>
    <s v="No"/>
    <n v="13"/>
    <m/>
  </r>
  <r>
    <n v="7621"/>
    <n v="14"/>
    <x v="339"/>
    <d v="2017-07-11T00:00:00"/>
    <n v="172"/>
    <b v="1"/>
    <s v="Approved"/>
    <s v="Trek Bicycles"/>
    <s v="Standard"/>
    <s v="medium"/>
    <s v="small"/>
    <n v="1386.84"/>
    <n v="1234.29"/>
    <d v="2003-08-05T00:00:00"/>
    <n v="152.54999999999995"/>
    <s v="M"/>
    <n v="94"/>
    <d v="1993-01-28T00:00:00"/>
    <n v="27.448879610603754"/>
    <s v="Librarian"/>
    <s v="Entertainment"/>
    <s v="Mass Customer"/>
    <s v="N"/>
    <s v="No"/>
    <n v="1"/>
    <m/>
  </r>
  <r>
    <n v="7792"/>
    <n v="0"/>
    <x v="1211"/>
    <d v="2017-07-11T00:00:00"/>
    <n v="172"/>
    <b v="0"/>
    <s v="Approved"/>
    <s v="Solex"/>
    <s v="Standard"/>
    <s v="medium"/>
    <s v="medium"/>
    <n v="441.49"/>
    <n v="84.99"/>
    <d v="1993-04-12T00:00:00"/>
    <n v="356.5"/>
    <s v="F"/>
    <n v="60"/>
    <d v="1976-08-13T00:00:00"/>
    <n v="43.920112487316082"/>
    <s v="Engineer IV"/>
    <s v="Entertainment"/>
    <s v="High Net Worth"/>
    <s v="N"/>
    <s v="No"/>
    <n v="19"/>
    <m/>
  </r>
  <r>
    <n v="7876"/>
    <n v="94"/>
    <x v="356"/>
    <d v="2017-07-11T00:00:00"/>
    <n v="172"/>
    <b v="0"/>
    <s v="Approved"/>
    <s v="Giant Bicycles"/>
    <s v="Standard"/>
    <s v="medium"/>
    <s v="large"/>
    <n v="1635.3"/>
    <n v="993.66"/>
    <d v="2004-01-16T00:00:00"/>
    <n v="641.64"/>
    <s v="F"/>
    <n v="5"/>
    <d v="1963-07-07T00:00:00"/>
    <n v="57.03244125443937"/>
    <s v="Web Designer I"/>
    <s v="Manufacturing"/>
    <s v="Mass Customer"/>
    <s v="N"/>
    <s v="Yes"/>
    <n v="9"/>
    <m/>
  </r>
  <r>
    <n v="7941"/>
    <n v="68"/>
    <x v="2387"/>
    <d v="2017-07-11T00:00:00"/>
    <n v="172"/>
    <b v="1"/>
    <s v="Approved"/>
    <s v="OHM Cycles"/>
    <s v="Standard"/>
    <s v="medium"/>
    <s v="medium"/>
    <n v="1636.9"/>
    <n v="44.71"/>
    <d v="2010-08-20T00:00:00"/>
    <n v="1592.19"/>
    <s v="F"/>
    <n v="75"/>
    <d v="1977-04-29T00:00:00"/>
    <n v="43.210523446220193"/>
    <s v="Desktop Support Technician"/>
    <s v="Argiculture"/>
    <s v="Mass Customer"/>
    <s v="N"/>
    <s v="No"/>
    <n v="16"/>
    <m/>
  </r>
  <r>
    <n v="8062"/>
    <n v="0"/>
    <x v="1994"/>
    <d v="2017-07-11T00:00:00"/>
    <n v="172"/>
    <b v="1"/>
    <s v="Approved"/>
    <s v="Giant Bicycles"/>
    <s v="Standard"/>
    <s v="medium"/>
    <s v="medium"/>
    <n v="230.91"/>
    <n v="173.18"/>
    <d v="2006-11-10T00:00:00"/>
    <n v="57.72999999999999"/>
    <s v="M"/>
    <n v="37"/>
    <d v="1997-10-12T00:00:00"/>
    <n v="22.742030295535258"/>
    <s v="Systems Administrator IV"/>
    <s v="Manufacturing"/>
    <s v="High Net Worth"/>
    <s v="N"/>
    <s v="No"/>
    <n v="4"/>
    <m/>
  </r>
  <r>
    <n v="8398"/>
    <n v="13"/>
    <x v="1921"/>
    <d v="2017-07-11T00:00:00"/>
    <n v="172"/>
    <b v="0"/>
    <s v="Approved"/>
    <s v="Solex"/>
    <s v="Standard"/>
    <s v="medium"/>
    <s v="medium"/>
    <n v="1577.53"/>
    <n v="826.51"/>
    <d v="2007-12-11T00:00:00"/>
    <n v="751.02"/>
    <s v="F"/>
    <n v="0"/>
    <d v="1977-05-03T00:00:00"/>
    <n v="43.1995645421106"/>
    <s v="Structural Engineer"/>
    <s v="Health"/>
    <s v="High Net Worth"/>
    <s v="N"/>
    <s v="Yes"/>
    <n v="14"/>
    <m/>
  </r>
  <r>
    <n v="8476"/>
    <n v="40"/>
    <x v="1997"/>
    <d v="2017-07-11T00:00:00"/>
    <n v="172"/>
    <b v="1"/>
    <s v="Approved"/>
    <s v="Trek Bicycles"/>
    <s v="Road"/>
    <s v="medium"/>
    <s v="large"/>
    <n v="1894.19"/>
    <n v="598.76"/>
    <d v="2015-10-18T00:00:00"/>
    <n v="1295.43"/>
    <s v="F"/>
    <n v="16"/>
    <d v="1957-05-09T00:00:00"/>
    <n v="63.196824816083208"/>
    <s v="Research Associate"/>
    <s v="Manufacturing"/>
    <s v="High Net Worth"/>
    <s v="N"/>
    <s v="Yes"/>
    <n v="13"/>
    <m/>
  </r>
  <r>
    <n v="8743"/>
    <n v="95"/>
    <x v="170"/>
    <d v="2017-07-11T00:00:00"/>
    <n v="172"/>
    <b v="1"/>
    <s v="Approved"/>
    <s v="Giant Bicycles"/>
    <s v="Standard"/>
    <s v="medium"/>
    <s v="large"/>
    <n v="569.55999999999995"/>
    <n v="528.42999999999995"/>
    <d v="2016-03-29T00:00:00"/>
    <n v="41.129999999999995"/>
    <s v="F"/>
    <n v="21"/>
    <d v="1976-10-02T00:00:00"/>
    <n v="43.783126185946216"/>
    <n v="0"/>
    <s v="Retail"/>
    <s v="Affluent Customer"/>
    <s v="N"/>
    <s v="Yes"/>
    <n v="17"/>
    <m/>
  </r>
  <r>
    <n v="9056"/>
    <n v="22"/>
    <x v="1590"/>
    <d v="2017-07-11T00:00:00"/>
    <n v="172"/>
    <b v="1"/>
    <s v="Approved"/>
    <s v="Solex"/>
    <s v="Standard"/>
    <s v="medium"/>
    <s v="medium"/>
    <n v="575.27"/>
    <n v="431.45"/>
    <d v="2013-03-12T00:00:00"/>
    <n v="143.82"/>
    <s v="F"/>
    <n v="71"/>
    <d v="1973-10-27T00:00:00"/>
    <n v="46.717372761288686"/>
    <s v="Quality Control Specialist"/>
    <s v="Health"/>
    <s v="High Net Worth"/>
    <s v="N"/>
    <s v="No"/>
    <n v="5"/>
    <m/>
  </r>
  <r>
    <n v="9353"/>
    <n v="45"/>
    <x v="1976"/>
    <d v="2017-07-11T00:00:00"/>
    <n v="172"/>
    <b v="0"/>
    <s v="Approved"/>
    <s v="Solex"/>
    <s v="Standard"/>
    <s v="medium"/>
    <s v="medium"/>
    <n v="441.49"/>
    <n v="84.99"/>
    <d v="1993-04-12T00:00:00"/>
    <n v="356.5"/>
    <s v="M"/>
    <n v="97"/>
    <d v="1976-12-07T00:00:00"/>
    <n v="43.602304268137999"/>
    <s v="Tax Accountant"/>
    <s v="Health"/>
    <s v="Mass Customer"/>
    <s v="N"/>
    <s v="Yes"/>
    <n v="16"/>
    <m/>
  </r>
  <r>
    <n v="9425"/>
    <n v="58"/>
    <x v="2705"/>
    <d v="2017-07-11T00:00:00"/>
    <n v="172"/>
    <b v="0"/>
    <s v="Approved"/>
    <s v="OHM Cycles"/>
    <s v="Standard"/>
    <s v="medium"/>
    <s v="medium"/>
    <n v="912.52"/>
    <n v="141.4"/>
    <d v="2015-10-18T00:00:00"/>
    <n v="771.12"/>
    <s v="M"/>
    <n v="99"/>
    <d v="1976-06-08T00:00:00"/>
    <n v="44.100934405124299"/>
    <s v="Internal Auditor"/>
    <s v="n/a"/>
    <s v="Affluent Customer"/>
    <s v="N"/>
    <s v="No"/>
    <n v="15"/>
    <m/>
  </r>
  <r>
    <n v="9539"/>
    <n v="98"/>
    <x v="1145"/>
    <d v="2017-07-11T00:00:00"/>
    <n v="172"/>
    <b v="1"/>
    <s v="Approved"/>
    <s v="Trek Bicycles"/>
    <s v="Standard"/>
    <s v="high"/>
    <s v="medium"/>
    <n v="358.39"/>
    <n v="215.03"/>
    <d v="2004-01-16T00:00:00"/>
    <n v="143.35999999999999"/>
    <s v="M"/>
    <n v="9"/>
    <d v="1972-12-19T00:00:00"/>
    <n v="47.572167281836627"/>
    <s v="Automation Specialist IV"/>
    <s v="Property"/>
    <s v="Mass Customer"/>
    <s v="N"/>
    <s v="No"/>
    <n v="12"/>
    <m/>
  </r>
  <r>
    <n v="9796"/>
    <n v="76"/>
    <x v="1001"/>
    <d v="2017-07-11T00:00:00"/>
    <n v="172"/>
    <b v="1"/>
    <s v="Approved"/>
    <s v="WeareA2B"/>
    <s v="Road"/>
    <s v="low"/>
    <s v="small"/>
    <n v="1172.78"/>
    <n v="1043.77"/>
    <d v="2004-01-16T00:00:00"/>
    <n v="129.01"/>
    <s v="M"/>
    <n v="96"/>
    <d v="1960-03-04T00:00:00"/>
    <n v="60.374907007864024"/>
    <s v="Director of Sales"/>
    <s v="n/a"/>
    <s v="High Net Worth"/>
    <s v="N"/>
    <s v="Yes"/>
    <n v="18"/>
    <m/>
  </r>
  <r>
    <n v="10280"/>
    <n v="52"/>
    <x v="3285"/>
    <d v="2017-07-11T00:00:00"/>
    <n v="172"/>
    <b v="1"/>
    <s v="Approved"/>
    <s v="Solex"/>
    <s v="Road"/>
    <s v="medium"/>
    <s v="large"/>
    <n v="1777.8"/>
    <n v="820.78"/>
    <d v="2016-02-04T00:00:00"/>
    <n v="957.02"/>
    <s v="M"/>
    <n v="98"/>
    <d v="1984-07-07T00:00:00"/>
    <n v="36.016002898274984"/>
    <s v="Financial Analyst"/>
    <s v="Financial Services"/>
    <s v="High Net Worth"/>
    <s v="N"/>
    <s v="Yes"/>
    <n v="14"/>
    <m/>
  </r>
  <r>
    <n v="10753"/>
    <n v="62"/>
    <x v="3303"/>
    <d v="2017-07-11T00:00:00"/>
    <n v="172"/>
    <b v="1"/>
    <s v="Approved"/>
    <s v="Solex"/>
    <s v="Standard"/>
    <s v="medium"/>
    <s v="medium"/>
    <n v="478.16"/>
    <n v="298.72000000000003"/>
    <d v="1993-06-23T00:00:00"/>
    <n v="179.44"/>
    <s v="F"/>
    <n v="36"/>
    <d v="1996-09-22T00:00:00"/>
    <n v="23.796824816083205"/>
    <s v="Programmer Analyst I"/>
    <s v="Financial Services"/>
    <s v="Mass Customer"/>
    <s v="N"/>
    <s v="No"/>
    <n v="3"/>
    <m/>
  </r>
  <r>
    <n v="10911"/>
    <n v="0"/>
    <x v="2777"/>
    <d v="2017-07-11T00:00:00"/>
    <n v="172"/>
    <b v="0"/>
    <s v="Approved"/>
    <s v="OHM Cycles"/>
    <s v="Standard"/>
    <s v="medium"/>
    <s v="medium"/>
    <n v="235.63"/>
    <n v="125.07"/>
    <d v="1999-07-26T00:00:00"/>
    <n v="110.56"/>
    <s v="M"/>
    <n v="22"/>
    <d v="1977-11-04T00:00:00"/>
    <n v="42.692715227042108"/>
    <s v="Staff Scientist"/>
    <s v="Argiculture"/>
    <s v="High Net Worth"/>
    <s v="N"/>
    <s v="Yes"/>
    <n v="20"/>
    <m/>
  </r>
  <r>
    <n v="11894"/>
    <n v="47"/>
    <x v="1982"/>
    <d v="2017-07-11T00:00:00"/>
    <n v="172"/>
    <b v="0"/>
    <s v="Approved"/>
    <s v="Trek Bicycles"/>
    <s v="Road"/>
    <s v="low"/>
    <s v="small"/>
    <n v="1720.7"/>
    <n v="1531.42"/>
    <d v="2003-08-05T00:00:00"/>
    <n v="189.27999999999997"/>
    <s v="F"/>
    <n v="62"/>
    <d v="1981-01-15T00:00:00"/>
    <n v="39.492715227042112"/>
    <s v="Analog Circuit Design manager"/>
    <s v="Financial Services"/>
    <s v="Affluent Customer"/>
    <s v="N"/>
    <s v="No"/>
    <n v="13"/>
    <m/>
  </r>
  <r>
    <n v="11895"/>
    <n v="38"/>
    <x v="1920"/>
    <d v="2017-07-11T00:00:00"/>
    <n v="172"/>
    <b v="0"/>
    <s v="Approved"/>
    <s v="Trek Bicycles"/>
    <s v="Standard"/>
    <s v="medium"/>
    <s v="large"/>
    <n v="2091.4699999999998"/>
    <n v="388.92"/>
    <d v="2004-09-28T00:00:00"/>
    <n v="1702.5499999999997"/>
    <s v="M"/>
    <n v="25"/>
    <d v="1989-08-17T00:00:00"/>
    <n v="30.9009344051243"/>
    <s v="Internal Auditor"/>
    <s v="Property"/>
    <s v="High Net Worth"/>
    <s v="N"/>
    <s v="Yes"/>
    <n v="13"/>
    <m/>
  </r>
  <r>
    <n v="11984"/>
    <n v="79"/>
    <x v="1799"/>
    <d v="2017-07-11T00:00:00"/>
    <n v="172"/>
    <b v="0"/>
    <s v="Approved"/>
    <s v="Norco Bicycles"/>
    <s v="Standard"/>
    <s v="medium"/>
    <s v="medium"/>
    <n v="1555.58"/>
    <n v="818.01"/>
    <d v="2007-08-04T00:00:00"/>
    <n v="737.56999999999994"/>
    <s v="F"/>
    <n v="25"/>
    <d v="2000-09-02T00:00:00"/>
    <n v="19.848879610603753"/>
    <s v="Assistant Manager"/>
    <s v="Retail"/>
    <s v="Affluent Customer"/>
    <s v="N"/>
    <s v="No"/>
    <n v="1"/>
    <m/>
  </r>
  <r>
    <n v="12560"/>
    <n v="55"/>
    <x v="1603"/>
    <d v="2017-07-11T00:00:00"/>
    <n v="172"/>
    <b v="0"/>
    <s v="Approved"/>
    <s v="Trek Bicycles"/>
    <s v="Road"/>
    <s v="medium"/>
    <s v="large"/>
    <n v="1894.19"/>
    <n v="598.76"/>
    <d v="2003-07-21T00:00:00"/>
    <n v="1295.43"/>
    <s v="F"/>
    <n v="6"/>
    <d v="1974-03-04T00:00:00"/>
    <n v="46.366687829781831"/>
    <s v="VP Marketing"/>
    <s v="Manufacturing"/>
    <s v="Mass Customer"/>
    <s v="N"/>
    <s v="Yes"/>
    <n v="5"/>
    <m/>
  </r>
  <r>
    <n v="12997"/>
    <n v="50"/>
    <x v="2143"/>
    <d v="2017-07-11T00:00:00"/>
    <n v="172"/>
    <b v="0"/>
    <s v="Approved"/>
    <s v="Giant Bicycles"/>
    <s v="Standard"/>
    <s v="medium"/>
    <s v="medium"/>
    <n v="642.70000000000005"/>
    <n v="211.37"/>
    <d v="2003-03-18T00:00:00"/>
    <n v="431.33000000000004"/>
    <s v="F"/>
    <n v="56"/>
    <d v="1968-07-28T00:00:00"/>
    <n v="51.969427555809233"/>
    <s v="Budget/Accounting Analyst I"/>
    <s v="n/a"/>
    <s v="High Net Worth"/>
    <s v="N"/>
    <s v="Yes"/>
    <n v="16"/>
    <m/>
  </r>
  <r>
    <n v="9540"/>
    <n v="55"/>
    <x v="2979"/>
    <d v="2017-03-22T00:00:00"/>
    <m/>
    <m/>
    <s v="Approved"/>
    <s v="Trek Bicycles"/>
    <s v="Road"/>
    <s v="medium"/>
    <s v="large"/>
    <n v="1894.19"/>
    <n v="598.76"/>
    <n v="37823"/>
    <m/>
    <m/>
    <m/>
    <m/>
    <m/>
    <m/>
    <m/>
    <m/>
    <m/>
    <m/>
    <m/>
    <m/>
  </r>
  <r>
    <n v="13960"/>
    <n v="4"/>
    <x v="637"/>
    <d v="2017-07-11T00:00:00"/>
    <n v="172"/>
    <b v="0"/>
    <s v="Approved"/>
    <s v="Giant Bicycles"/>
    <s v="Standard"/>
    <s v="high"/>
    <s v="medium"/>
    <n v="1129.1300000000001"/>
    <n v="677.48"/>
    <d v="2003-03-18T00:00:00"/>
    <n v="451.65000000000009"/>
    <s v="F"/>
    <n v="58"/>
    <d v="1973-09-15T00:00:00"/>
    <n v="46.832441254439367"/>
    <s v="Marketing Manager"/>
    <s v="n/a"/>
    <s v="Mass Customer"/>
    <s v="N"/>
    <s v="No"/>
    <n v="18"/>
    <m/>
  </r>
  <r>
    <n v="14326"/>
    <n v="19"/>
    <x v="1281"/>
    <d v="2017-07-11T00:00:00"/>
    <n v="172"/>
    <b v="1"/>
    <s v="Approved"/>
    <s v="OHM Cycles"/>
    <s v="Road"/>
    <s v="high"/>
    <s v="large"/>
    <n v="12.01"/>
    <n v="7.21"/>
    <d v="2009-03-08T00:00:00"/>
    <n v="4.8"/>
    <s v="F"/>
    <n v="99"/>
    <d v="1977-08-15T00:00:00"/>
    <n v="42.914633035261289"/>
    <s v="Tax Accountant"/>
    <s v="n/a"/>
    <s v="Mass Customer"/>
    <s v="N"/>
    <s v="No"/>
    <n v="12"/>
    <m/>
  </r>
  <r>
    <n v="14436"/>
    <n v="97"/>
    <x v="1122"/>
    <d v="2017-07-11T00:00:00"/>
    <n v="172"/>
    <b v="1"/>
    <s v="Approved"/>
    <s v="Solex"/>
    <s v="Standard"/>
    <s v="medium"/>
    <s v="large"/>
    <n v="202.62"/>
    <n v="151.96"/>
    <d v="2016-03-29T00:00:00"/>
    <n v="50.66"/>
    <s v="F"/>
    <n v="50"/>
    <d v="1984-08-31T00:00:00"/>
    <n v="35.865317966768139"/>
    <n v="0"/>
    <s v="Retail"/>
    <s v="Affluent Customer"/>
    <s v="N"/>
    <s v="No"/>
    <n v="16"/>
    <m/>
  </r>
  <r>
    <n v="14496"/>
    <n v="38"/>
    <x v="2211"/>
    <d v="2017-07-11T00:00:00"/>
    <n v="172"/>
    <b v="1"/>
    <s v="Approved"/>
    <s v="Solex"/>
    <s v="Standard"/>
    <s v="medium"/>
    <s v="medium"/>
    <n v="1577.53"/>
    <n v="826.51"/>
    <d v="2011-03-16T00:00:00"/>
    <n v="751.02"/>
    <s v="F"/>
    <n v="54"/>
    <d v="1978-01-30T00:00:00"/>
    <n v="42.454359062658547"/>
    <s v="Pharmacist"/>
    <s v="Health"/>
    <s v="Mass Customer"/>
    <s v="N"/>
    <s v="No"/>
    <n v="12"/>
    <m/>
  </r>
  <r>
    <n v="14594"/>
    <n v="15"/>
    <x v="3273"/>
    <d v="2017-07-11T00:00:00"/>
    <n v="172"/>
    <b v="0"/>
    <s v="Approved"/>
    <s v="Norco Bicycles"/>
    <s v="Standard"/>
    <s v="low"/>
    <s v="medium"/>
    <n v="958.74"/>
    <n v="748.9"/>
    <d v="1994-09-09T00:00:00"/>
    <n v="209.84000000000003"/>
    <s v="F"/>
    <n v="54"/>
    <d v="1955-06-05T00:00:00"/>
    <n v="65.125591939370878"/>
    <s v="Research Nurse"/>
    <s v="Health"/>
    <s v="Mass Customer"/>
    <s v="N"/>
    <s v="Yes"/>
    <n v="13"/>
    <m/>
  </r>
  <r>
    <n v="15151"/>
    <n v="13"/>
    <x v="3045"/>
    <d v="2017-07-11T00:00:00"/>
    <n v="172"/>
    <b v="0"/>
    <s v="Approved"/>
    <s v="Solex"/>
    <s v="Standard"/>
    <s v="medium"/>
    <s v="medium"/>
    <n v="1577.53"/>
    <n v="826.51"/>
    <d v="2011-03-16T00:00:00"/>
    <n v="751.02"/>
    <s v="F"/>
    <n v="87"/>
    <d v="1973-12-30T00:00:00"/>
    <n v="46.542030295535262"/>
    <s v="Compensation Analyst"/>
    <s v="Financial Services"/>
    <s v="High Net Worth"/>
    <s v="N"/>
    <s v="No"/>
    <n v="15"/>
    <m/>
  </r>
  <r>
    <n v="15449"/>
    <n v="20"/>
    <x v="1349"/>
    <d v="2017-07-11T00:00:00"/>
    <n v="172"/>
    <b v="0"/>
    <s v="Approved"/>
    <s v="Trek Bicycles"/>
    <s v="Standard"/>
    <s v="medium"/>
    <s v="small"/>
    <n v="1775.81"/>
    <n v="1580.47"/>
    <d v="2010-05-05T00:00:00"/>
    <n v="195.33999999999992"/>
    <s v="M"/>
    <n v="55"/>
    <d v="1976-04-19T00:00:00"/>
    <n v="44.237920706494165"/>
    <s v="Teacher"/>
    <s v="Property"/>
    <s v="Mass Customer"/>
    <s v="N"/>
    <s v="No"/>
    <n v="11"/>
    <m/>
  </r>
  <r>
    <n v="15604"/>
    <n v="37"/>
    <x v="866"/>
    <d v="2017-07-11T00:00:00"/>
    <n v="172"/>
    <b v="0"/>
    <s v="Approved"/>
    <s v="OHM Cycles"/>
    <s v="Standard"/>
    <s v="low"/>
    <s v="medium"/>
    <n v="1793.43"/>
    <n v="248.82"/>
    <d v="1999-12-04T00:00:00"/>
    <n v="1544.6100000000001"/>
    <s v="F"/>
    <n v="77"/>
    <d v="1978-12-10T00:00:00"/>
    <n v="41.594085090055806"/>
    <s v="Sales Representative"/>
    <s v="Retail"/>
    <s v="Mass Customer"/>
    <s v="N"/>
    <s v="Yes"/>
    <n v="18"/>
    <m/>
  </r>
  <r>
    <n v="15786"/>
    <n v="64"/>
    <x v="2671"/>
    <d v="2017-07-11T00:00:00"/>
    <n v="172"/>
    <b v="1"/>
    <s v="Approved"/>
    <s v="Trek Bicycles"/>
    <s v="Standard"/>
    <s v="medium"/>
    <s v="large"/>
    <n v="1469.44"/>
    <n v="596.54999999999995"/>
    <d v="2012-05-18T00:00:00"/>
    <n v="872.8900000000001"/>
    <s v="F"/>
    <n v="87"/>
    <d v="1974-01-10T00:00:00"/>
    <n v="46.511893309233891"/>
    <s v="Speech Pathologist"/>
    <s v="Manufacturing"/>
    <s v="Mass Customer"/>
    <s v="N"/>
    <s v="No"/>
    <n v="8"/>
    <m/>
  </r>
  <r>
    <n v="15907"/>
    <n v="89"/>
    <x v="383"/>
    <d v="2017-07-11T00:00:00"/>
    <n v="172"/>
    <b v="0"/>
    <s v="Approved"/>
    <s v="WeareA2B"/>
    <s v="Touring"/>
    <s v="medium"/>
    <s v="large"/>
    <n v="1362.99"/>
    <n v="57.74"/>
    <d v="2000-11-03T00:00:00"/>
    <n v="1305.25"/>
    <s v="F"/>
    <n v="74"/>
    <d v="1972-10-13T00:00:00"/>
    <n v="47.755728925672244"/>
    <s v="Director of Sales"/>
    <s v="n/a"/>
    <s v="Mass Customer"/>
    <s v="N"/>
    <s v="Yes"/>
    <n v="5"/>
    <m/>
  </r>
  <r>
    <n v="15925"/>
    <n v="19"/>
    <x v="3077"/>
    <d v="2017-07-11T00:00:00"/>
    <n v="172"/>
    <b v="0"/>
    <s v="Approved"/>
    <s v="OHM Cycles"/>
    <s v="Road"/>
    <s v="high"/>
    <s v="large"/>
    <n v="12.01"/>
    <n v="7.21"/>
    <d v="2009-03-08T00:00:00"/>
    <n v="4.8"/>
    <s v="F"/>
    <n v="43"/>
    <d v="1962-04-27T00:00:00"/>
    <n v="58.226961802384572"/>
    <s v="Senior Cost Accountant"/>
    <s v="Financial Services"/>
    <s v="Affluent Customer"/>
    <s v="N"/>
    <s v="No"/>
    <n v="6"/>
    <m/>
  </r>
  <r>
    <n v="16027"/>
    <n v="0"/>
    <x v="2777"/>
    <d v="2017-07-11T00:00:00"/>
    <n v="172"/>
    <b v="0"/>
    <s v="Approved"/>
    <s v="Solex"/>
    <s v="Standard"/>
    <s v="medium"/>
    <s v="large"/>
    <n v="202.62"/>
    <n v="151.96"/>
    <d v="1991-05-06T00:00:00"/>
    <n v="50.66"/>
    <s v="M"/>
    <n v="22"/>
    <d v="1977-11-04T00:00:00"/>
    <n v="42.692715227042108"/>
    <s v="Staff Scientist"/>
    <s v="Argiculture"/>
    <s v="High Net Worth"/>
    <s v="N"/>
    <s v="Yes"/>
    <n v="20"/>
    <m/>
  </r>
  <r>
    <n v="16113"/>
    <n v="32"/>
    <x v="1935"/>
    <d v="2017-07-11T00:00:00"/>
    <n v="172"/>
    <b v="0"/>
    <s v="Approved"/>
    <s v="Giant Bicycles"/>
    <s v="Standard"/>
    <s v="medium"/>
    <s v="medium"/>
    <n v="642.70000000000005"/>
    <n v="211.37"/>
    <d v="2003-03-18T00:00:00"/>
    <n v="431.33000000000004"/>
    <s v="F"/>
    <n v="57"/>
    <d v="1997-08-14T00:00:00"/>
    <n v="22.903674131151696"/>
    <n v="0"/>
    <s v="Entertainment"/>
    <s v="Mass Customer"/>
    <s v="N"/>
    <s v="Yes"/>
    <n v="3"/>
    <m/>
  </r>
  <r>
    <n v="16408"/>
    <n v="77"/>
    <x v="2875"/>
    <d v="2017-07-11T00:00:00"/>
    <n v="172"/>
    <b v="0"/>
    <s v="Approved"/>
    <s v="Norco Bicycles"/>
    <s v="Road"/>
    <s v="medium"/>
    <s v="large"/>
    <n v="1240.31"/>
    <n v="795.1"/>
    <d v="2011-01-10T00:00:00"/>
    <n v="445.20999999999992"/>
    <s v="M"/>
    <n v="55"/>
    <d v="1978-07-31T00:00:00"/>
    <n v="41.955728925672247"/>
    <s v="Structural Analysis Engineer"/>
    <s v="Property"/>
    <s v="Mass Customer"/>
    <s v="N"/>
    <s v="No"/>
    <n v="12"/>
    <m/>
  </r>
  <r>
    <n v="16750"/>
    <n v="40"/>
    <x v="2067"/>
    <d v="2017-07-11T00:00:00"/>
    <n v="172"/>
    <b v="0"/>
    <s v="Approved"/>
    <s v="OHM Cycles"/>
    <s v="Standard"/>
    <s v="high"/>
    <s v="medium"/>
    <n v="1458.17"/>
    <n v="874.9"/>
    <d v="2006-02-02T00:00:00"/>
    <n v="583.2700000000001"/>
    <s v="F"/>
    <n v="74"/>
    <d v="1956-04-14T00:00:00"/>
    <n v="64.265317966768137"/>
    <s v="Senior Editor"/>
    <s v="Property"/>
    <s v="Mass Customer"/>
    <s v="N"/>
    <s v="No"/>
    <n v="20"/>
    <m/>
  </r>
  <r>
    <n v="17244"/>
    <n v="11"/>
    <x v="734"/>
    <d v="2017-07-11T00:00:00"/>
    <n v="172"/>
    <b v="1"/>
    <s v="Approved"/>
    <s v="Giant Bicycles"/>
    <s v="Standard"/>
    <s v="high"/>
    <s v="medium"/>
    <n v="1274.93"/>
    <n v="764.96"/>
    <d v="2007-08-04T00:00:00"/>
    <n v="509.97"/>
    <s v="M"/>
    <n v="23"/>
    <d v="2000-07-31T00:00:00"/>
    <n v="19.939290569507861"/>
    <n v="0"/>
    <s v="Financial Services"/>
    <s v="Affluent Customer"/>
    <s v="N"/>
    <s v="No"/>
    <n v="1"/>
    <m/>
  </r>
  <r>
    <n v="17288"/>
    <n v="50"/>
    <x v="2186"/>
    <d v="2017-07-11T00:00:00"/>
    <n v="172"/>
    <b v="1"/>
    <s v="Approved"/>
    <s v="WeareA2B"/>
    <s v="Standard"/>
    <s v="medium"/>
    <s v="small"/>
    <n v="175.89"/>
    <n v="131.91999999999999"/>
    <d v="2009-04-12T00:00:00"/>
    <n v="43.97"/>
    <s v="M"/>
    <n v="27"/>
    <d v="1961-08-26T00:00:00"/>
    <n v="58.895454953069503"/>
    <n v="0"/>
    <s v="Property"/>
    <s v="Mass Customer"/>
    <s v="N"/>
    <s v="Yes"/>
    <n v="15"/>
    <m/>
  </r>
  <r>
    <n v="17744"/>
    <n v="64"/>
    <x v="2567"/>
    <d v="2017-07-11T00:00:00"/>
    <n v="172"/>
    <b v="1"/>
    <s v="Approved"/>
    <s v="Trek Bicycles"/>
    <s v="Standard"/>
    <s v="medium"/>
    <s v="large"/>
    <n v="1469.44"/>
    <n v="596.54999999999995"/>
    <d v="2004-07-25T00:00:00"/>
    <n v="872.8900000000001"/>
    <s v="F"/>
    <n v="19"/>
    <d v="1976-07-05T00:00:00"/>
    <n v="44.026961802384577"/>
    <s v="General Manager"/>
    <s v="Manufacturing"/>
    <s v="Affluent Customer"/>
    <s v="N"/>
    <s v="Yes"/>
    <n v="15"/>
    <m/>
  </r>
  <r>
    <n v="18727"/>
    <n v="68"/>
    <x v="77"/>
    <d v="2017-07-11T00:00:00"/>
    <n v="172"/>
    <b v="1"/>
    <s v="Approved"/>
    <s v="OHM Cycles"/>
    <s v="Standard"/>
    <s v="medium"/>
    <s v="medium"/>
    <n v="1636.9"/>
    <n v="44.71"/>
    <d v="2010-08-20T00:00:00"/>
    <n v="1592.19"/>
    <s v="F"/>
    <n v="66"/>
    <d v="1966-10-31T00:00:00"/>
    <n v="53.711893309233886"/>
    <n v="0"/>
    <s v="Property"/>
    <s v="Mass Customer"/>
    <s v="N"/>
    <s v="No"/>
    <n v="15"/>
    <m/>
  </r>
  <r>
    <n v="18888"/>
    <n v="17"/>
    <x v="1271"/>
    <d v="2017-07-11T00:00:00"/>
    <n v="172"/>
    <b v="0"/>
    <s v="Approved"/>
    <s v="Solex"/>
    <s v="Standard"/>
    <s v="high"/>
    <s v="medium"/>
    <n v="1024.6600000000001"/>
    <n v="614.79999999999995"/>
    <d v="1996-11-09T00:00:00"/>
    <n v="409.86000000000013"/>
    <s v="M"/>
    <n v="60"/>
    <d v="1980-09-01T00:00:00"/>
    <n v="39.865317966768139"/>
    <n v="0"/>
    <s v="Financial Services"/>
    <s v="Mass Customer"/>
    <s v="N"/>
    <s v="No"/>
    <n v="13"/>
    <m/>
  </r>
  <r>
    <n v="19038"/>
    <n v="59"/>
    <x v="689"/>
    <d v="2017-07-11T00:00:00"/>
    <n v="172"/>
    <b v="0"/>
    <s v="Approved"/>
    <s v="Solex"/>
    <s v="Standard"/>
    <s v="medium"/>
    <s v="large"/>
    <n v="1061.56"/>
    <n v="733.58"/>
    <d v="1993-10-02T00:00:00"/>
    <n v="327.9799999999999"/>
    <s v="F"/>
    <n v="51"/>
    <d v="1980-01-11T00:00:00"/>
    <n v="40.506413857179098"/>
    <s v="Media Manager I"/>
    <s v="n/a"/>
    <s v="Mass Customer"/>
    <s v="N"/>
    <s v="No"/>
    <n v="7"/>
    <m/>
  </r>
  <r>
    <n v="19071"/>
    <n v="81"/>
    <x v="2779"/>
    <d v="2017-07-11T00:00:00"/>
    <n v="172"/>
    <b v="1"/>
    <s v="Approved"/>
    <s v="Norco Bicycles"/>
    <s v="Standard"/>
    <s v="medium"/>
    <s v="small"/>
    <n v="586.45000000000005"/>
    <n v="521.94000000000005"/>
    <d v="1991-07-10T00:00:00"/>
    <n v="64.509999999999991"/>
    <s v="F"/>
    <n v="64"/>
    <d v="1992-12-08T00:00:00"/>
    <n v="27.588605638001013"/>
    <s v="Software Consultant"/>
    <s v="Financial Services"/>
    <s v="Mass Customer"/>
    <s v="N"/>
    <s v="No"/>
    <n v="5"/>
    <m/>
  </r>
  <r>
    <n v="19555"/>
    <n v="0"/>
    <x v="2411"/>
    <d v="2017-07-11T00:00:00"/>
    <n v="172"/>
    <b v="1"/>
    <s v="Approved"/>
    <s v="Solex"/>
    <s v="Standard"/>
    <s v="medium"/>
    <s v="medium"/>
    <n v="441.49"/>
    <n v="84.99"/>
    <d v="1993-04-12T00:00:00"/>
    <n v="356.5"/>
    <s v="F"/>
    <n v="24"/>
    <d v="1980-06-29T00:00:00"/>
    <n v="40.040660432521562"/>
    <n v="0"/>
    <s v="Health"/>
    <s v="High Net Worth"/>
    <s v="N"/>
    <s v="Yes"/>
    <n v="4"/>
    <m/>
  </r>
  <r>
    <n v="19647"/>
    <n v="47"/>
    <x v="1210"/>
    <d v="2017-07-11T00:00:00"/>
    <n v="172"/>
    <b v="1"/>
    <s v="Approved"/>
    <s v="Trek Bicycles"/>
    <s v="Road"/>
    <s v="low"/>
    <s v="small"/>
    <n v="1720.7"/>
    <n v="1531.42"/>
    <d v="1997-02-09T00:00:00"/>
    <n v="189.27999999999997"/>
    <s v="F"/>
    <n v="71"/>
    <d v="1964-08-04T00:00:00"/>
    <n v="55.952989199644847"/>
    <s v="Assistant Professor"/>
    <s v="n/a"/>
    <s v="Mass Customer"/>
    <s v="N"/>
    <s v="Yes"/>
    <n v="9"/>
    <m/>
  </r>
  <r>
    <n v="19933"/>
    <n v="84"/>
    <x v="1940"/>
    <d v="2017-07-11T00:00:00"/>
    <n v="172"/>
    <b v="0"/>
    <s v="Approved"/>
    <s v="Trek Bicycles"/>
    <s v="Road"/>
    <s v="medium"/>
    <s v="medium"/>
    <n v="290.62"/>
    <n v="215.14"/>
    <d v="2015-08-02T00:00:00"/>
    <n v="75.480000000000018"/>
    <s v="M"/>
    <n v="18"/>
    <d v="1958-12-01T00:00:00"/>
    <n v="61.632441254439371"/>
    <s v="Administrative Assistant II"/>
    <s v="Financial Services"/>
    <s v="Mass Customer"/>
    <s v="N"/>
    <s v="Yes"/>
    <n v="6"/>
    <m/>
  </r>
  <r>
    <n v="161"/>
    <n v="69"/>
    <x v="1291"/>
    <d v="2017-07-10T00:00:00"/>
    <n v="173"/>
    <b v="0"/>
    <s v="Approved"/>
    <s v="Giant Bicycles"/>
    <s v="Road"/>
    <s v="medium"/>
    <s v="medium"/>
    <n v="792.9"/>
    <n v="594.67999999999995"/>
    <d v="2015-04-11T00:00:00"/>
    <n v="198.22000000000003"/>
    <s v="F"/>
    <n v="91"/>
    <d v="1973-02-12T00:00:00"/>
    <n v="47.421482350329782"/>
    <s v="Programmer I"/>
    <s v="Argiculture"/>
    <s v="Affluent Customer"/>
    <s v="N"/>
    <s v="Yes"/>
    <n v="5"/>
    <m/>
  </r>
  <r>
    <n v="811"/>
    <n v="19"/>
    <x v="2876"/>
    <d v="2017-07-10T00:00:00"/>
    <n v="173"/>
    <b v="1"/>
    <s v="Approved"/>
    <s v="OHM Cycles"/>
    <s v="Road"/>
    <s v="high"/>
    <s v="large"/>
    <n v="12.01"/>
    <n v="7.21"/>
    <d v="2009-03-08T00:00:00"/>
    <n v="4.8"/>
    <s v="M"/>
    <n v="67"/>
    <d v="1990-02-20T00:00:00"/>
    <n v="30.388605638001014"/>
    <n v="0"/>
    <s v="Financial Services"/>
    <s v="Mass Customer"/>
    <s v="N"/>
    <s v="No"/>
    <n v="4"/>
    <m/>
  </r>
  <r>
    <n v="861"/>
    <n v="16"/>
    <x v="3304"/>
    <d v="2017-07-10T00:00:00"/>
    <n v="173"/>
    <b v="1"/>
    <s v="Approved"/>
    <s v="Norco Bicycles"/>
    <s v="Standard"/>
    <s v="high"/>
    <s v="small"/>
    <n v="1661.92"/>
    <n v="1479.11"/>
    <d v="1994-09-09T00:00:00"/>
    <n v="182.81000000000017"/>
    <s v="M"/>
    <n v="29"/>
    <d v="2001-05-21T00:00:00"/>
    <n v="19.133811117453067"/>
    <s v="Assistant Media Planner"/>
    <s v="Entertainment"/>
    <s v="Affluent Customer"/>
    <s v="N"/>
    <s v="No"/>
    <n v="1"/>
    <m/>
  </r>
  <r>
    <n v="934"/>
    <n v="78"/>
    <x v="2612"/>
    <d v="2017-07-10T00:00:00"/>
    <n v="173"/>
    <b v="1"/>
    <s v="Approved"/>
    <s v="Giant Bicycles"/>
    <s v="Standard"/>
    <s v="medium"/>
    <s v="large"/>
    <n v="1765.3"/>
    <n v="709.48"/>
    <d v="2004-07-25T00:00:00"/>
    <n v="1055.82"/>
    <s v="F"/>
    <n v="68"/>
    <d v="1977-05-02T00:00:00"/>
    <n v="43.202304268138001"/>
    <s v="Quality Control Specialist"/>
    <s v="n/a"/>
    <s v="Mass Customer"/>
    <s v="N"/>
    <s v="No"/>
    <n v="20"/>
    <m/>
  </r>
  <r>
    <n v="1519"/>
    <n v="89"/>
    <x v="434"/>
    <d v="2017-07-10T00:00:00"/>
    <n v="173"/>
    <b v="0"/>
    <s v="Approved"/>
    <s v="Giant Bicycles"/>
    <s v="Standard"/>
    <s v="medium"/>
    <s v="large"/>
    <n v="1812.75"/>
    <n v="582.48"/>
    <d v="2011-03-16T00:00:00"/>
    <n v="1230.27"/>
    <s v="M"/>
    <n v="10"/>
    <d v="1999-08-11T00:00:00"/>
    <n v="20.911893309233889"/>
    <s v="Project Manager"/>
    <s v="n/a"/>
    <s v="High Net Worth"/>
    <s v="N"/>
    <s v="No"/>
    <n v="1"/>
    <m/>
  </r>
  <r>
    <n v="1581"/>
    <n v="11"/>
    <x v="1238"/>
    <d v="2017-07-10T00:00:00"/>
    <n v="173"/>
    <b v="1"/>
    <s v="Approved"/>
    <s v="Giant Bicycles"/>
    <s v="Standard"/>
    <s v="high"/>
    <s v="medium"/>
    <n v="1274.93"/>
    <n v="764.96"/>
    <d v="2007-08-04T00:00:00"/>
    <n v="509.97"/>
    <s v="M"/>
    <n v="56"/>
    <d v="1976-10-01T00:00:00"/>
    <n v="43.785865911973616"/>
    <s v="Editor"/>
    <s v="Financial Services"/>
    <s v="Mass Customer"/>
    <s v="N"/>
    <s v="No"/>
    <n v="5"/>
    <m/>
  </r>
  <r>
    <n v="1900"/>
    <n v="43"/>
    <x v="709"/>
    <d v="2017-07-10T00:00:00"/>
    <n v="173"/>
    <b v="1"/>
    <s v="Approved"/>
    <s v="Solex"/>
    <s v="Standard"/>
    <s v="medium"/>
    <s v="medium"/>
    <n v="1151.96"/>
    <n v="649.49"/>
    <d v="2012-06-04T00:00:00"/>
    <n v="502.47"/>
    <s v="M"/>
    <n v="70"/>
    <d v="1995-01-06T00:00:00"/>
    <n v="25.509153583206491"/>
    <n v="0"/>
    <s v="n/a"/>
    <s v="Affluent Customer"/>
    <s v="N"/>
    <s v="Yes"/>
    <n v="3"/>
    <m/>
  </r>
  <r>
    <n v="2043"/>
    <n v="2"/>
    <x v="1157"/>
    <d v="2017-07-10T00:00:00"/>
    <n v="173"/>
    <b v="0"/>
    <s v="Approved"/>
    <s v="Solex"/>
    <s v="Standard"/>
    <s v="medium"/>
    <s v="medium"/>
    <n v="71.489999999999995"/>
    <n v="53.62"/>
    <d v="2012-12-02T00:00:00"/>
    <n v="17.869999999999997"/>
    <s v="M"/>
    <n v="99"/>
    <d v="1971-07-07T00:00:00"/>
    <n v="49.026961802384577"/>
    <s v="Help Desk Technician"/>
    <s v="Financial Services"/>
    <s v="Mass Customer"/>
    <s v="N"/>
    <s v="No"/>
    <n v="7"/>
    <m/>
  </r>
  <r>
    <n v="3105"/>
    <n v="7"/>
    <x v="524"/>
    <d v="2017-07-10T00:00:00"/>
    <n v="173"/>
    <b v="0"/>
    <s v="Approved"/>
    <s v="Trek Bicycles"/>
    <s v="Road"/>
    <s v="low"/>
    <s v="medium"/>
    <n v="980.37"/>
    <n v="234.43"/>
    <d v="2004-09-28T00:00:00"/>
    <n v="745.94"/>
    <s v="M"/>
    <n v="88"/>
    <d v="1965-10-14T00:00:00"/>
    <n v="54.758468651699644"/>
    <s v="Teacher"/>
    <s v="Health"/>
    <s v="Mass Customer"/>
    <s v="N"/>
    <s v="No"/>
    <n v="12"/>
    <m/>
  </r>
  <r>
    <n v="3674"/>
    <n v="36"/>
    <x v="788"/>
    <d v="2017-07-10T00:00:00"/>
    <n v="173"/>
    <b v="1"/>
    <s v="Approved"/>
    <s v="Solex"/>
    <s v="Standard"/>
    <s v="low"/>
    <s v="medium"/>
    <n v="945.04"/>
    <n v="507.58"/>
    <d v="1995-12-19T00:00:00"/>
    <n v="437.46"/>
    <s v="F"/>
    <n v="5"/>
    <d v="1980-07-18T00:00:00"/>
    <n v="39.988605638001012"/>
    <n v="0"/>
    <s v="n/a"/>
    <s v="Mass Customer"/>
    <s v="N"/>
    <s v="No"/>
    <n v="4"/>
    <m/>
  </r>
  <r>
    <n v="3682"/>
    <n v="50"/>
    <x v="620"/>
    <d v="2017-07-10T00:00:00"/>
    <n v="173"/>
    <b v="0"/>
    <s v="Approved"/>
    <s v="WeareA2B"/>
    <s v="Standard"/>
    <s v="medium"/>
    <s v="small"/>
    <n v="175.89"/>
    <n v="131.91999999999999"/>
    <d v="2015-10-18T00:00:00"/>
    <n v="43.97"/>
    <s v="M"/>
    <n v="49"/>
    <d v="1999-02-05T00:00:00"/>
    <n v="21.424222076357179"/>
    <s v="Assistant Professor"/>
    <s v="Manufacturing"/>
    <s v="Affluent Customer"/>
    <s v="N"/>
    <s v="Yes"/>
    <n v="2"/>
    <m/>
  </r>
  <r>
    <n v="3724"/>
    <n v="62"/>
    <x v="2674"/>
    <d v="2017-07-10T00:00:00"/>
    <n v="173"/>
    <b v="1"/>
    <s v="Approved"/>
    <s v="Solex"/>
    <s v="Standard"/>
    <s v="medium"/>
    <s v="medium"/>
    <n v="478.16"/>
    <n v="298.72000000000003"/>
    <d v="1992-10-02T00:00:00"/>
    <n v="179.44"/>
    <s v="U"/>
    <n v="22"/>
    <d v="1899-12-30T00:00:00"/>
    <n v="0"/>
    <s v="Office Assistant II"/>
    <s v="IT"/>
    <s v="Mass Customer"/>
    <s v="N"/>
    <s v="Yes"/>
    <n v="0"/>
    <m/>
  </r>
  <r>
    <n v="3952"/>
    <n v="10"/>
    <x v="152"/>
    <d v="2017-07-10T00:00:00"/>
    <n v="173"/>
    <b v="0"/>
    <s v="Approved"/>
    <s v="Solex"/>
    <s v="Standard"/>
    <s v="medium"/>
    <s v="medium"/>
    <n v="1945.43"/>
    <n v="333.18"/>
    <d v="2002-08-31T00:00:00"/>
    <n v="1612.25"/>
    <s v="F"/>
    <n v="71"/>
    <d v="1986-04-25T00:00:00"/>
    <n v="34.216002898274986"/>
    <n v="0"/>
    <s v="Manufacturing"/>
    <s v="High Net Worth"/>
    <s v="N"/>
    <s v="No"/>
    <n v="11"/>
    <m/>
  </r>
  <r>
    <n v="4258"/>
    <n v="29"/>
    <x v="1649"/>
    <d v="2017-07-10T00:00:00"/>
    <n v="173"/>
    <b v="1"/>
    <s v="Approved"/>
    <s v="Norco Bicycles"/>
    <s v="Road"/>
    <s v="medium"/>
    <s v="medium"/>
    <n v="543.39"/>
    <n v="407.54"/>
    <d v="2016-11-22T00:00:00"/>
    <n v="135.84999999999997"/>
    <s v="F"/>
    <n v="23"/>
    <d v="1973-11-24T00:00:00"/>
    <n v="46.640660432521564"/>
    <s v="Assistant Professor"/>
    <s v="Financial Services"/>
    <s v="Mass Customer"/>
    <s v="N"/>
    <s v="No"/>
    <n v="9"/>
    <m/>
  </r>
  <r>
    <n v="4637"/>
    <n v="46"/>
    <x v="3305"/>
    <d v="2017-07-10T00:00:00"/>
    <n v="173"/>
    <b v="0"/>
    <s v="Approved"/>
    <s v="OHM Cycles"/>
    <s v="Standard"/>
    <s v="low"/>
    <s v="medium"/>
    <n v="1793.43"/>
    <n v="248.82"/>
    <d v="2008-03-19T00:00:00"/>
    <n v="1544.6100000000001"/>
    <s v="M"/>
    <n v="51"/>
    <d v="1990-10-12T00:00:00"/>
    <n v="29.747509747590055"/>
    <s v="Structural Engineer"/>
    <s v="Manufacturing"/>
    <s v="High Net Worth"/>
    <s v="N"/>
    <s v="Yes"/>
    <n v="5"/>
    <m/>
  </r>
  <r>
    <n v="4998"/>
    <n v="73"/>
    <x v="830"/>
    <d v="2017-07-10T00:00:00"/>
    <n v="173"/>
    <b v="1"/>
    <s v="Approved"/>
    <s v="Solex"/>
    <s v="Standard"/>
    <s v="medium"/>
    <s v="medium"/>
    <n v="1945.43"/>
    <n v="333.18"/>
    <d v="2003-09-09T00:00:00"/>
    <n v="1612.25"/>
    <s v="F"/>
    <n v="99"/>
    <d v="1959-10-04T00:00:00"/>
    <n v="60.791345364028409"/>
    <s v="Accounting Assistant IV"/>
    <s v="Manufacturing"/>
    <s v="Affluent Customer"/>
    <s v="N"/>
    <s v="Yes"/>
    <n v="15"/>
    <m/>
  </r>
  <r>
    <n v="5885"/>
    <n v="88"/>
    <x v="1583"/>
    <d v="2017-07-10T00:00:00"/>
    <n v="173"/>
    <b v="0"/>
    <s v="Approved"/>
    <s v="Norco Bicycles"/>
    <s v="Standard"/>
    <s v="medium"/>
    <s v="medium"/>
    <n v="1198.46"/>
    <n v="381.1"/>
    <d v="2003-09-10T00:00:00"/>
    <n v="817.36"/>
    <s v="F"/>
    <n v="95"/>
    <d v="1975-12-19T00:00:00"/>
    <n v="44.572167281836627"/>
    <s v="Sales Representative"/>
    <s v="Retail"/>
    <s v="Mass Customer"/>
    <s v="N"/>
    <s v="Yes"/>
    <n v="9"/>
    <m/>
  </r>
  <r>
    <n v="7286"/>
    <n v="35"/>
    <x v="1751"/>
    <d v="2017-07-10T00:00:00"/>
    <n v="173"/>
    <b v="1"/>
    <s v="Approved"/>
    <s v="Trek Bicycles"/>
    <s v="Standard"/>
    <s v="low"/>
    <s v="medium"/>
    <n v="1057.51"/>
    <n v="154.4"/>
    <d v="1994-07-12T00:00:00"/>
    <n v="903.11"/>
    <s v="F"/>
    <n v="42"/>
    <d v="1978-08-06T00:00:00"/>
    <n v="41.939290569507861"/>
    <n v="0"/>
    <s v="n/a"/>
    <s v="Mass Customer"/>
    <s v="N"/>
    <s v="No"/>
    <n v="9"/>
    <m/>
  </r>
  <r>
    <n v="7953"/>
    <n v="0"/>
    <x v="2355"/>
    <d v="2017-07-10T00:00:00"/>
    <n v="173"/>
    <b v="0"/>
    <s v="Approved"/>
    <s v="Giant Bicycles"/>
    <s v="Standard"/>
    <s v="medium"/>
    <s v="medium"/>
    <n v="230.91"/>
    <n v="173.18"/>
    <d v="2006-11-10T00:00:00"/>
    <n v="57.72999999999999"/>
    <s v="M"/>
    <n v="43"/>
    <d v="1978-05-10T00:00:00"/>
    <n v="42.180386459918822"/>
    <s v="Assistant Media Planner"/>
    <s v="Entertainment"/>
    <s v="High Net Worth"/>
    <s v="N"/>
    <s v="No"/>
    <n v="6"/>
    <m/>
  </r>
  <r>
    <n v="8267"/>
    <n v="40"/>
    <x v="731"/>
    <d v="2017-07-10T00:00:00"/>
    <n v="173"/>
    <b v="0"/>
    <s v="Approved"/>
    <s v="OHM Cycles"/>
    <s v="Standard"/>
    <s v="high"/>
    <s v="medium"/>
    <n v="1458.17"/>
    <n v="874.9"/>
    <d v="2006-02-02T00:00:00"/>
    <n v="583.2700000000001"/>
    <s v="F"/>
    <n v="34"/>
    <d v="1981-01-26T00:00:00"/>
    <n v="39.46257824074074"/>
    <s v="VP Marketing"/>
    <s v="Manufacturing"/>
    <s v="Affluent Customer"/>
    <s v="N"/>
    <s v="No"/>
    <n v="17"/>
    <m/>
  </r>
  <r>
    <n v="9360"/>
    <n v="67"/>
    <x v="1798"/>
    <d v="2017-07-10T00:00:00"/>
    <n v="173"/>
    <b v="0"/>
    <s v="Approved"/>
    <s v="Norco Bicycles"/>
    <s v="Road"/>
    <s v="medium"/>
    <s v="medium"/>
    <n v="544.04999999999995"/>
    <n v="376.84"/>
    <d v="2002-08-31T00:00:00"/>
    <n v="167.20999999999998"/>
    <s v="M"/>
    <n v="79"/>
    <d v="1978-03-21T00:00:00"/>
    <n v="42.317372761288681"/>
    <s v="Computer Systems Analyst IV"/>
    <s v="Financial Services"/>
    <s v="Affluent Customer"/>
    <s v="N"/>
    <s v="Yes"/>
    <n v="11"/>
    <m/>
  </r>
  <r>
    <n v="9559"/>
    <n v="43"/>
    <x v="2906"/>
    <d v="2017-07-10T00:00:00"/>
    <n v="173"/>
    <b v="1"/>
    <s v="Approved"/>
    <s v="Norco Bicycles"/>
    <s v="Standard"/>
    <s v="medium"/>
    <s v="medium"/>
    <n v="1555.58"/>
    <n v="818.01"/>
    <d v="2003-09-09T00:00:00"/>
    <n v="737.56999999999994"/>
    <s v="M"/>
    <n v="69"/>
    <d v="1974-11-04T00:00:00"/>
    <n v="45.695454953069508"/>
    <s v="VP Sales"/>
    <s v="Health"/>
    <s v="High Net Worth"/>
    <s v="N"/>
    <s v="No"/>
    <n v="18"/>
    <m/>
  </r>
  <r>
    <n v="10087"/>
    <n v="87"/>
    <x v="50"/>
    <d v="2017-07-10T00:00:00"/>
    <n v="173"/>
    <b v="0"/>
    <s v="Approved"/>
    <s v="Giant Bicycles"/>
    <s v="Standard"/>
    <s v="high"/>
    <s v="medium"/>
    <n v="1179"/>
    <n v="707.4"/>
    <d v="1997-08-25T00:00:00"/>
    <n v="471.6"/>
    <s v="F"/>
    <n v="53"/>
    <d v="1974-11-15T00:00:00"/>
    <n v="45.665317966768136"/>
    <s v="Accounting Assistant III"/>
    <s v="Health"/>
    <s v="Mass Customer"/>
    <s v="N"/>
    <s v="No"/>
    <n v="11"/>
    <m/>
  </r>
  <r>
    <n v="10224"/>
    <n v="59"/>
    <x v="295"/>
    <d v="2017-07-10T00:00:00"/>
    <n v="173"/>
    <b v="0"/>
    <s v="Approved"/>
    <s v="Solex"/>
    <s v="Standard"/>
    <s v="medium"/>
    <s v="large"/>
    <n v="1061.56"/>
    <n v="733.58"/>
    <d v="1998-12-17T00:00:00"/>
    <n v="327.9799999999999"/>
    <s v="M"/>
    <n v="72"/>
    <d v="1976-12-02T00:00:00"/>
    <n v="43.616002898274985"/>
    <s v="Accounting Assistant III"/>
    <s v="Financial Services"/>
    <s v="Mass Customer"/>
    <s v="N"/>
    <s v="Yes"/>
    <n v="21"/>
    <m/>
  </r>
  <r>
    <n v="10849"/>
    <n v="56"/>
    <x v="3256"/>
    <d v="2017-07-10T00:00:00"/>
    <n v="173"/>
    <b v="0"/>
    <s v="Approved"/>
    <s v="OHM Cycles"/>
    <s v="Standard"/>
    <s v="medium"/>
    <s v="medium"/>
    <n v="183.86"/>
    <n v="137.9"/>
    <d v="1997-10-04T00:00:00"/>
    <n v="45.960000000000008"/>
    <s v="M"/>
    <n v="2"/>
    <d v="1974-09-24T00:00:00"/>
    <n v="45.807783720192795"/>
    <s v="Recruiter"/>
    <s v="Manufacturing"/>
    <s v="Mass Customer"/>
    <s v="N"/>
    <s v="No"/>
    <n v="15"/>
    <m/>
  </r>
  <r>
    <n v="11044"/>
    <n v="77"/>
    <x v="995"/>
    <d v="2017-07-10T00:00:00"/>
    <n v="173"/>
    <b v="1"/>
    <s v="Approved"/>
    <s v="Norco Bicycles"/>
    <s v="Road"/>
    <s v="medium"/>
    <s v="large"/>
    <n v="1240.31"/>
    <n v="795.1"/>
    <d v="1991-07-10T00:00:00"/>
    <n v="445.20999999999992"/>
    <s v="M"/>
    <n v="51"/>
    <d v="1967-02-02T00:00:00"/>
    <n v="53.454359062658547"/>
    <s v="Structural Engineer"/>
    <s v="Telecommunications"/>
    <s v="Affluent Customer"/>
    <s v="N"/>
    <s v="Yes"/>
    <n v="11"/>
    <m/>
  </r>
  <r>
    <n v="11046"/>
    <n v="14"/>
    <x v="3306"/>
    <d v="2017-07-10T00:00:00"/>
    <n v="173"/>
    <b v="0"/>
    <s v="Approved"/>
    <s v="Trek Bicycles"/>
    <s v="Standard"/>
    <s v="medium"/>
    <s v="small"/>
    <n v="1386.84"/>
    <n v="1234.29"/>
    <d v="2013-03-12T00:00:00"/>
    <n v="152.54999999999995"/>
    <s v="M"/>
    <n v="19"/>
    <d v="1960-09-26T00:00:00"/>
    <n v="59.810523446220188"/>
    <s v="Nuclear Power Engineer"/>
    <s v="Manufacturing"/>
    <s v="Mass Customer"/>
    <s v="N"/>
    <s v="Yes"/>
    <n v="9"/>
    <m/>
  </r>
  <r>
    <n v="11291"/>
    <n v="62"/>
    <x v="1585"/>
    <d v="2017-07-10T00:00:00"/>
    <n v="173"/>
    <b v="0"/>
    <s v="Approved"/>
    <s v="Solex"/>
    <s v="Standard"/>
    <s v="medium"/>
    <s v="medium"/>
    <n v="478.16"/>
    <n v="298.72000000000003"/>
    <d v="1993-06-23T00:00:00"/>
    <n v="179.44"/>
    <s v="M"/>
    <n v="95"/>
    <d v="1998-05-07T00:00:00"/>
    <n v="22.174907007864025"/>
    <s v="Desktop Support Technician"/>
    <s v="Telecommunications"/>
    <s v="Mass Customer"/>
    <s v="N"/>
    <s v="No"/>
    <n v="2"/>
    <m/>
  </r>
  <r>
    <n v="11446"/>
    <n v="0"/>
    <x v="804"/>
    <d v="2017-07-10T00:00:00"/>
    <n v="173"/>
    <b v="0"/>
    <s v="Approved"/>
    <s v="Trek Bicycles"/>
    <s v="Standard"/>
    <s v="medium"/>
    <s v="medium"/>
    <n v="499.53"/>
    <n v="388.72"/>
    <d v="1999-06-23T00:00:00"/>
    <n v="110.80999999999995"/>
    <s v="F"/>
    <n v="47"/>
    <d v="1985-12-27T00:00:00"/>
    <n v="34.542030295535262"/>
    <s v="Physical Therapy Assistant"/>
    <s v="Manufacturing"/>
    <s v="High Net Worth"/>
    <s v="N"/>
    <s v="No"/>
    <n v="15"/>
    <m/>
  </r>
  <r>
    <n v="11521"/>
    <n v="12"/>
    <x v="2520"/>
    <d v="2017-07-10T00:00:00"/>
    <n v="173"/>
    <b v="0"/>
    <s v="Approved"/>
    <s v="WeareA2B"/>
    <s v="Standard"/>
    <s v="medium"/>
    <s v="medium"/>
    <n v="1231.1500000000001"/>
    <n v="161.6"/>
    <d v="1996-11-09T00:00:00"/>
    <n v="1069.5500000000002"/>
    <s v="M"/>
    <n v="36"/>
    <d v="1969-03-27T00:00:00"/>
    <n v="51.306413857179095"/>
    <s v="VP Marketing"/>
    <s v="Manufacturing"/>
    <s v="Mass Customer"/>
    <s v="N"/>
    <s v="Yes"/>
    <n v="15"/>
    <m/>
  </r>
  <r>
    <n v="11550"/>
    <n v="36"/>
    <x v="513"/>
    <d v="2017-07-10T00:00:00"/>
    <n v="173"/>
    <b v="0"/>
    <s v="Approved"/>
    <s v="Solex"/>
    <s v="Standard"/>
    <s v="low"/>
    <s v="medium"/>
    <n v="945.04"/>
    <n v="507.58"/>
    <d v="2011-03-16T00:00:00"/>
    <n v="437.46"/>
    <s v="F"/>
    <n v="73"/>
    <d v="1985-08-20T00:00:00"/>
    <n v="34.895454953069503"/>
    <s v="Chief Design Engineer"/>
    <s v="Property"/>
    <s v="Mass Customer"/>
    <s v="N"/>
    <s v="Yes"/>
    <n v="3"/>
    <m/>
  </r>
  <r>
    <n v="11594"/>
    <n v="66"/>
    <x v="949"/>
    <d v="2017-07-10T00:00:00"/>
    <n v="173"/>
    <b v="0"/>
    <s v="Approved"/>
    <s v="Giant Bicycles"/>
    <s v="Road"/>
    <s v="low"/>
    <s v="small"/>
    <n v="590.26"/>
    <n v="525.33000000000004"/>
    <d v="2010-11-05T00:00:00"/>
    <n v="64.92999999999995"/>
    <s v="M"/>
    <n v="23"/>
    <d v="1958-01-07T00:00:00"/>
    <n v="62.53107139142567"/>
    <s v="Environmental Tech"/>
    <s v="Financial Services"/>
    <s v="Mass Customer"/>
    <s v="N"/>
    <s v="No"/>
    <n v="20"/>
    <m/>
  </r>
  <r>
    <n v="11963"/>
    <n v="71"/>
    <x v="3209"/>
    <d v="2017-07-10T00:00:00"/>
    <n v="173"/>
    <b v="0"/>
    <s v="Approved"/>
    <s v="Solex"/>
    <s v="Standard"/>
    <s v="high"/>
    <s v="large"/>
    <n v="1842.92"/>
    <n v="1105.75"/>
    <d v="2013-06-09T00:00:00"/>
    <n v="737.17000000000007"/>
    <s v="M"/>
    <n v="50"/>
    <d v="1958-11-14T00:00:00"/>
    <n v="61.679016596905122"/>
    <s v="Media Manager II"/>
    <s v="n/a"/>
    <s v="Affluent Customer"/>
    <s v="N"/>
    <s v="No"/>
    <n v="6"/>
    <m/>
  </r>
  <r>
    <n v="12020"/>
    <n v="35"/>
    <x v="409"/>
    <d v="2017-07-10T00:00:00"/>
    <n v="173"/>
    <b v="0"/>
    <s v="Approved"/>
    <s v="Giant Bicycles"/>
    <s v="Standard"/>
    <s v="medium"/>
    <s v="medium"/>
    <n v="1403.5"/>
    <n v="954.82"/>
    <d v="2012-12-02T00:00:00"/>
    <n v="448.67999999999995"/>
    <s v="F"/>
    <n v="75"/>
    <d v="1955-02-10T00:00:00"/>
    <n v="65.440660432521554"/>
    <s v="Structural Engineer"/>
    <s v="n/a"/>
    <s v="High Net Worth"/>
    <s v="N"/>
    <s v="Yes"/>
    <n v="9"/>
    <m/>
  </r>
  <r>
    <n v="12666"/>
    <n v="64"/>
    <x v="1245"/>
    <d v="2017-07-10T00:00:00"/>
    <n v="173"/>
    <b v="0"/>
    <s v="Approved"/>
    <s v="Trek Bicycles"/>
    <s v="Standard"/>
    <s v="medium"/>
    <s v="large"/>
    <n v="1469.44"/>
    <n v="596.54999999999995"/>
    <d v="2010-08-20T00:00:00"/>
    <n v="872.8900000000001"/>
    <s v="F"/>
    <n v="71"/>
    <d v="2000-05-18T00:00:00"/>
    <n v="20.14203029553526"/>
    <s v="Clinical Specialist"/>
    <s v="Health"/>
    <s v="Affluent Customer"/>
    <s v="N"/>
    <s v="Yes"/>
    <n v="2"/>
    <m/>
  </r>
  <r>
    <n v="13094"/>
    <n v="56"/>
    <x v="1627"/>
    <d v="2017-07-10T00:00:00"/>
    <n v="173"/>
    <b v="1"/>
    <s v="Approved"/>
    <s v="OHM Cycles"/>
    <s v="Standard"/>
    <s v="medium"/>
    <s v="medium"/>
    <n v="183.86"/>
    <n v="137.9"/>
    <d v="2011-08-24T00:00:00"/>
    <n v="45.960000000000008"/>
    <s v="M"/>
    <n v="82"/>
    <d v="1967-02-14T00:00:00"/>
    <n v="53.421482350329782"/>
    <s v="VP Quality Control"/>
    <s v="Financial Services"/>
    <s v="Mass Customer"/>
    <s v="N"/>
    <s v="Yes"/>
    <n v="17"/>
    <m/>
  </r>
  <r>
    <n v="13127"/>
    <n v="64"/>
    <x v="1149"/>
    <d v="2017-07-10T00:00:00"/>
    <n v="173"/>
    <b v="0"/>
    <s v="Approved"/>
    <s v="Trek Bicycles"/>
    <s v="Standard"/>
    <s v="medium"/>
    <s v="large"/>
    <n v="1469.44"/>
    <n v="596.54999999999995"/>
    <d v="2012-05-18T00:00:00"/>
    <n v="872.8900000000001"/>
    <s v="M"/>
    <n v="7"/>
    <d v="1961-10-16T00:00:00"/>
    <n v="58.755728925672244"/>
    <s v="Associate Professor"/>
    <s v="Financial Services"/>
    <s v="Mass Customer"/>
    <s v="N"/>
    <s v="No"/>
    <n v="18"/>
    <m/>
  </r>
  <r>
    <n v="13388"/>
    <n v="28"/>
    <x v="3080"/>
    <d v="2017-07-10T00:00:00"/>
    <n v="173"/>
    <b v="0"/>
    <s v="Approved"/>
    <s v="Norco Bicycles"/>
    <s v="Standard"/>
    <s v="medium"/>
    <s v="small"/>
    <n v="1216.1400000000001"/>
    <n v="1082.3599999999999"/>
    <d v="1994-07-12T00:00:00"/>
    <n v="133.7800000000002"/>
    <s v="M"/>
    <n v="56"/>
    <d v="1978-07-27T00:00:00"/>
    <n v="41.966687829781833"/>
    <s v="Food Chemist"/>
    <s v="Health"/>
    <s v="Mass Customer"/>
    <s v="N"/>
    <s v="Yes"/>
    <n v="12"/>
    <m/>
  </r>
  <r>
    <n v="14081"/>
    <n v="9"/>
    <x v="1707"/>
    <d v="2017-07-10T00:00:00"/>
    <n v="173"/>
    <b v="0"/>
    <s v="Approved"/>
    <s v="OHM Cycles"/>
    <s v="Road"/>
    <s v="medium"/>
    <s v="medium"/>
    <n v="742.54"/>
    <n v="667.4"/>
    <d v="1991-11-07T00:00:00"/>
    <n v="75.139999999999986"/>
    <s v="M"/>
    <n v="56"/>
    <d v="1978-11-05T00:00:00"/>
    <n v="41.689975501014715"/>
    <s v="Web Designer II"/>
    <s v="Manufacturing"/>
    <s v="Mass Customer"/>
    <s v="N"/>
    <s v="No"/>
    <n v="3"/>
    <m/>
  </r>
  <r>
    <n v="14400"/>
    <n v="92"/>
    <x v="1722"/>
    <d v="2017-07-10T00:00:00"/>
    <n v="173"/>
    <b v="0"/>
    <s v="Approved"/>
    <s v="WeareA2B"/>
    <s v="Standard"/>
    <s v="medium"/>
    <s v="small"/>
    <n v="1415.01"/>
    <n v="1259.3599999999999"/>
    <d v="2013-06-09T00:00:00"/>
    <n v="155.65000000000009"/>
    <s v="F"/>
    <n v="85"/>
    <d v="1988-09-09T00:00:00"/>
    <n v="31.837920706494163"/>
    <s v="Assistant Professor"/>
    <s v="Health"/>
    <s v="Mass Customer"/>
    <s v="N"/>
    <s v="Yes"/>
    <n v="11"/>
    <m/>
  </r>
  <r>
    <n v="15812"/>
    <n v="100"/>
    <x v="2478"/>
    <d v="2017-07-10T00:00:00"/>
    <n v="173"/>
    <b v="1"/>
    <s v="Approved"/>
    <s v="Trek Bicycles"/>
    <s v="Standard"/>
    <s v="medium"/>
    <s v="small"/>
    <n v="1386.84"/>
    <n v="1234.29"/>
    <d v="1996-04-05T00:00:00"/>
    <n v="152.54999999999995"/>
    <s v="F"/>
    <n v="0"/>
    <d v="1992-03-28T00:00:00"/>
    <n v="28.287235774987316"/>
    <s v="Office Assistant II"/>
    <s v="n/a"/>
    <s v="High Net Worth"/>
    <s v="N"/>
    <s v="Yes"/>
    <n v="9"/>
    <m/>
  </r>
  <r>
    <n v="15821"/>
    <n v="58"/>
    <x v="2538"/>
    <d v="2017-07-10T00:00:00"/>
    <n v="173"/>
    <b v="0"/>
    <s v="Approved"/>
    <s v="OHM Cycles"/>
    <s v="Standard"/>
    <s v="medium"/>
    <s v="medium"/>
    <n v="912.52"/>
    <n v="141.4"/>
    <d v="2015-10-18T00:00:00"/>
    <n v="771.12"/>
    <s v="F"/>
    <n v="75"/>
    <d v="1979-10-02T00:00:00"/>
    <n v="40.783126185946216"/>
    <s v="Social Worker"/>
    <s v="Health"/>
    <s v="Affluent Customer"/>
    <s v="N"/>
    <s v="No"/>
    <n v="16"/>
    <m/>
  </r>
  <r>
    <n v="15941"/>
    <n v="32"/>
    <x v="979"/>
    <d v="2017-07-10T00:00:00"/>
    <n v="173"/>
    <b v="0"/>
    <s v="Approved"/>
    <s v="Giant Bicycles"/>
    <s v="Standard"/>
    <s v="medium"/>
    <s v="medium"/>
    <n v="642.70000000000005"/>
    <n v="211.37"/>
    <d v="2003-03-18T00:00:00"/>
    <n v="431.33000000000004"/>
    <s v="F"/>
    <n v="42"/>
    <d v="1968-04-20T00:00:00"/>
    <n v="52.240660432521558"/>
    <s v="Recruiter"/>
    <s v="Financial Services"/>
    <s v="Affluent Customer"/>
    <s v="N"/>
    <s v="Yes"/>
    <n v="5"/>
    <m/>
  </r>
  <r>
    <n v="16208"/>
    <n v="1"/>
    <x v="900"/>
    <d v="2017-07-10T00:00:00"/>
    <n v="173"/>
    <b v="1"/>
    <s v="Approved"/>
    <s v="Giant Bicycles"/>
    <s v="Standard"/>
    <s v="medium"/>
    <s v="medium"/>
    <n v="1403.5"/>
    <n v="954.82"/>
    <d v="2004-09-28T00:00:00"/>
    <n v="448.67999999999995"/>
    <s v="F"/>
    <n v="44"/>
    <d v="1974-11-24T00:00:00"/>
    <n v="45.640660432521564"/>
    <s v="Senior Financial Analyst"/>
    <s v="Financial Services"/>
    <s v="Affluent Customer"/>
    <s v="N"/>
    <s v="Yes"/>
    <n v="16"/>
    <m/>
  </r>
  <r>
    <n v="16656"/>
    <n v="41"/>
    <x v="1672"/>
    <d v="2017-07-10T00:00:00"/>
    <n v="173"/>
    <b v="0"/>
    <s v="Approved"/>
    <s v="Solex"/>
    <s v="Road"/>
    <s v="medium"/>
    <s v="medium"/>
    <n v="416.98"/>
    <n v="312.74"/>
    <d v="1993-07-15T00:00:00"/>
    <n v="104.24000000000001"/>
    <s v="F"/>
    <n v="98"/>
    <d v="1961-09-22T00:00:00"/>
    <n v="58.821482350329781"/>
    <s v="Information Systems Manager"/>
    <s v="Retail"/>
    <s v="Mass Customer"/>
    <s v="N"/>
    <s v="No"/>
    <n v="14"/>
    <m/>
  </r>
  <r>
    <n v="16859"/>
    <n v="0"/>
    <x v="2460"/>
    <d v="2017-07-10T00:00:00"/>
    <n v="173"/>
    <b v="1"/>
    <s v="Approved"/>
    <s v="Norco Bicycles"/>
    <s v="Road"/>
    <s v="medium"/>
    <s v="medium"/>
    <n v="543.39"/>
    <n v="407.54"/>
    <d v="2016-03-29T00:00:00"/>
    <n v="135.84999999999997"/>
    <s v="F"/>
    <n v="90"/>
    <d v="1996-07-20T00:00:00"/>
    <n v="23.972167281836629"/>
    <s v="Human Resources Manager"/>
    <s v="Manufacturing"/>
    <s v="High Net Worth"/>
    <s v="N"/>
    <s v="Yes"/>
    <n v="1"/>
    <m/>
  </r>
  <r>
    <n v="17006"/>
    <n v="58"/>
    <x v="1313"/>
    <d v="2017-07-10T00:00:00"/>
    <n v="173"/>
    <b v="0"/>
    <s v="Approved"/>
    <s v="OHM Cycles"/>
    <s v="Standard"/>
    <s v="medium"/>
    <s v="medium"/>
    <n v="912.52"/>
    <n v="141.4"/>
    <d v="2012-05-18T00:00:00"/>
    <n v="771.12"/>
    <s v="F"/>
    <n v="73"/>
    <d v="1994-01-15T00:00:00"/>
    <n v="26.484496048959915"/>
    <s v="VP Marketing"/>
    <s v="Property"/>
    <s v="Mass Customer"/>
    <s v="N"/>
    <s v="Yes"/>
    <n v="9"/>
    <m/>
  </r>
  <r>
    <n v="17091"/>
    <n v="68"/>
    <x v="1449"/>
    <d v="2017-07-10T00:00:00"/>
    <n v="173"/>
    <b v="0"/>
    <s v="Approved"/>
    <s v="OHM Cycles"/>
    <s v="Standard"/>
    <s v="medium"/>
    <s v="medium"/>
    <n v="1636.9"/>
    <n v="44.71"/>
    <d v="1993-07-20T00:00:00"/>
    <n v="1592.19"/>
    <s v="F"/>
    <n v="32"/>
    <d v="1971-08-15T00:00:00"/>
    <n v="48.920112487316082"/>
    <s v="Human Resources Manager"/>
    <s v="n/a"/>
    <s v="Affluent Customer"/>
    <s v="N"/>
    <s v="Yes"/>
    <n v="8"/>
    <m/>
  </r>
  <r>
    <n v="17234"/>
    <n v="46"/>
    <x v="724"/>
    <d v="2017-07-10T00:00:00"/>
    <n v="173"/>
    <b v="0"/>
    <s v="Approved"/>
    <s v="Solex"/>
    <s v="Standard"/>
    <s v="low"/>
    <s v="medium"/>
    <n v="1289.8499999999999"/>
    <n v="74.510000000000005"/>
    <d v="2007-12-11T00:00:00"/>
    <n v="1215.3399999999999"/>
    <s v="M"/>
    <n v="97"/>
    <d v="1954-01-28T00:00:00"/>
    <n v="66.476276870877726"/>
    <s v="Structural Engineer"/>
    <s v="n/a"/>
    <s v="Mass Customer"/>
    <s v="N"/>
    <s v="No"/>
    <n v="11"/>
    <m/>
  </r>
  <r>
    <n v="18757"/>
    <n v="46"/>
    <x v="739"/>
    <d v="2017-07-10T00:00:00"/>
    <n v="173"/>
    <b v="1"/>
    <s v="Approved"/>
    <s v="OHM Cycles"/>
    <s v="Standard"/>
    <s v="low"/>
    <s v="medium"/>
    <n v="1793.43"/>
    <n v="248.82"/>
    <d v="1999-07-20T00:00:00"/>
    <n v="1544.6100000000001"/>
    <s v="M"/>
    <n v="89"/>
    <d v="1964-09-02T00:00:00"/>
    <n v="55.873537144850324"/>
    <s v="VP Product Management"/>
    <s v="n/a"/>
    <s v="High Net Worth"/>
    <s v="N"/>
    <s v="No"/>
    <n v="10"/>
    <m/>
  </r>
  <r>
    <n v="19297"/>
    <n v="0"/>
    <x v="107"/>
    <d v="2017-07-10T00:00:00"/>
    <n v="173"/>
    <b v="1"/>
    <s v="Approved"/>
    <s v="Solex"/>
    <s v="Road"/>
    <s v="medium"/>
    <s v="medium"/>
    <n v="416.98"/>
    <n v="312.74"/>
    <d v="2014-07-28T00:00:00"/>
    <n v="104.24000000000001"/>
    <s v="M"/>
    <n v="49"/>
    <d v="1977-09-07T00:00:00"/>
    <n v="42.851619336631153"/>
    <s v="VP Product Management"/>
    <s v="n/a"/>
    <s v="High Net Worth"/>
    <s v="N"/>
    <s v="Yes"/>
    <n v="17"/>
    <m/>
  </r>
  <r>
    <n v="19765"/>
    <n v="27"/>
    <x v="437"/>
    <d v="2017-07-10T00:00:00"/>
    <n v="173"/>
    <b v="0"/>
    <s v="Approved"/>
    <s v="Trek Bicycles"/>
    <s v="Standard"/>
    <s v="medium"/>
    <s v="medium"/>
    <n v="499.53"/>
    <n v="388.72"/>
    <d v="1994-07-12T00:00:00"/>
    <n v="110.80999999999995"/>
    <s v="M"/>
    <n v="16"/>
    <d v="1978-12-11T00:00:00"/>
    <n v="41.591345364028413"/>
    <s v="Marketing Assistant"/>
    <s v="n/a"/>
    <s v="Affluent Customer"/>
    <s v="N"/>
    <s v="Yes"/>
    <n v="4"/>
    <m/>
  </r>
  <r>
    <n v="19791"/>
    <n v="0"/>
    <x v="3187"/>
    <d v="2017-07-10T00:00:00"/>
    <n v="173"/>
    <b v="0"/>
    <s v="Approved"/>
    <s v="Trek Bicycles"/>
    <s v="Standard"/>
    <s v="high"/>
    <s v="medium"/>
    <n v="495.72"/>
    <n v="297.43"/>
    <d v="2015-04-11T00:00:00"/>
    <n v="198.29000000000002"/>
    <s v="F"/>
    <n v="0"/>
    <d v="1983-09-02T00:00:00"/>
    <n v="36.862578240740739"/>
    <s v="Account Coordinator"/>
    <s v="Retail"/>
    <s v="High Net Worth"/>
    <s v="N"/>
    <s v="No"/>
    <n v="10"/>
    <m/>
  </r>
  <r>
    <n v="344"/>
    <n v="7"/>
    <x v="996"/>
    <d v="2017-07-09T00:00:00"/>
    <n v="174"/>
    <b v="0"/>
    <s v="Approved"/>
    <s v="Giant Bicycles"/>
    <s v="Standard"/>
    <s v="medium"/>
    <s v="small"/>
    <n v="1311.44"/>
    <n v="1167.18"/>
    <d v="1992-10-11T00:00:00"/>
    <n v="144.26"/>
    <s v="F"/>
    <n v="51"/>
    <d v="1987-08-12T00:00:00"/>
    <n v="32.917372761288682"/>
    <s v="Engineer II"/>
    <s v="Argiculture"/>
    <s v="High Net Worth"/>
    <s v="N"/>
    <s v="No"/>
    <n v="22"/>
    <m/>
  </r>
  <r>
    <n v="356"/>
    <n v="88"/>
    <x v="2162"/>
    <d v="2017-07-09T00:00:00"/>
    <n v="174"/>
    <b v="1"/>
    <s v="Approved"/>
    <s v="Norco Bicycles"/>
    <s v="Standard"/>
    <s v="medium"/>
    <s v="medium"/>
    <n v="1198.46"/>
    <n v="381.1"/>
    <d v="1998-12-16T00:00:00"/>
    <n v="817.36"/>
    <s v="M"/>
    <n v="98"/>
    <d v="1978-10-10T00:00:00"/>
    <n v="41.761208377727037"/>
    <s v="Senior Editor"/>
    <s v="Manufacturing"/>
    <s v="Mass Customer"/>
    <s v="N"/>
    <s v="No"/>
    <n v="3"/>
    <m/>
  </r>
  <r>
    <n v="461"/>
    <n v="46"/>
    <x v="2432"/>
    <d v="2017-07-09T00:00:00"/>
    <n v="174"/>
    <b v="0"/>
    <s v="Approved"/>
    <s v="Solex"/>
    <s v="Standard"/>
    <s v="low"/>
    <s v="medium"/>
    <n v="1289.8499999999999"/>
    <n v="74.510000000000005"/>
    <d v="2007-12-11T00:00:00"/>
    <n v="1215.3399999999999"/>
    <s v="M"/>
    <n v="97"/>
    <d v="1983-09-11T00:00:00"/>
    <n v="36.837920706494167"/>
    <s v="Geologist I"/>
    <s v="IT"/>
    <s v="Mass Customer"/>
    <s v="N"/>
    <s v="No"/>
    <n v="16"/>
    <m/>
  </r>
  <r>
    <n v="505"/>
    <n v="66"/>
    <x v="1771"/>
    <d v="2017-07-09T00:00:00"/>
    <n v="174"/>
    <b v="0"/>
    <s v="Approved"/>
    <s v="Giant Bicycles"/>
    <s v="Road"/>
    <s v="low"/>
    <s v="small"/>
    <n v="590.26"/>
    <n v="525.33000000000004"/>
    <d v="2010-11-05T00:00:00"/>
    <n v="64.92999999999995"/>
    <s v="M"/>
    <n v="7"/>
    <d v="1980-10-01T00:00:00"/>
    <n v="39.783126185946216"/>
    <s v="Developer IV"/>
    <s v="n/a"/>
    <s v="Mass Customer"/>
    <s v="N"/>
    <s v="No"/>
    <n v="21"/>
    <m/>
  </r>
  <r>
    <n v="954"/>
    <n v="39"/>
    <x v="1259"/>
    <d v="2017-07-09T00:00:00"/>
    <n v="174"/>
    <b v="1"/>
    <s v="Approved"/>
    <s v="Giant Bicycles"/>
    <s v="Standard"/>
    <s v="medium"/>
    <s v="large"/>
    <n v="1812.75"/>
    <n v="582.48"/>
    <d v="2010-06-07T00:00:00"/>
    <n v="1230.27"/>
    <s v="M"/>
    <n v="54"/>
    <d v="1963-04-22T00:00:00"/>
    <n v="57.240660432521558"/>
    <s v="Computer Systems Analyst IV"/>
    <s v="n/a"/>
    <s v="Mass Customer"/>
    <s v="N"/>
    <s v="No"/>
    <n v="19"/>
    <m/>
  </r>
  <r>
    <n v="1426"/>
    <n v="92"/>
    <x v="473"/>
    <d v="2017-07-09T00:00:00"/>
    <n v="174"/>
    <b v="0"/>
    <s v="Approved"/>
    <s v="WeareA2B"/>
    <s v="Standard"/>
    <s v="medium"/>
    <s v="small"/>
    <n v="1415.01"/>
    <n v="1259.3599999999999"/>
    <d v="1998-12-16T00:00:00"/>
    <n v="155.65000000000009"/>
    <s v="M"/>
    <n v="46"/>
    <d v="1965-01-16T00:00:00"/>
    <n v="55.500934405124298"/>
    <s v="Recruiting Manager"/>
    <s v="Manufacturing"/>
    <s v="Mass Customer"/>
    <s v="N"/>
    <s v="Yes"/>
    <n v="14"/>
    <m/>
  </r>
  <r>
    <n v="1672"/>
    <n v="72"/>
    <x v="2148"/>
    <d v="2017-07-09T00:00:00"/>
    <n v="174"/>
    <b v="1"/>
    <s v="Approved"/>
    <s v="Norco Bicycles"/>
    <s v="Standard"/>
    <s v="medium"/>
    <s v="medium"/>
    <n v="360.4"/>
    <n v="270.3"/>
    <d v="2016-12-06T00:00:00"/>
    <n v="90.099999999999966"/>
    <s v="F"/>
    <n v="38"/>
    <d v="1983-03-01T00:00:00"/>
    <n v="37.369427555809231"/>
    <s v="Director of Sales"/>
    <s v="Retail"/>
    <s v="Mass Customer"/>
    <s v="N"/>
    <s v="No"/>
    <n v="5"/>
    <m/>
  </r>
  <r>
    <n v="1865"/>
    <n v="0"/>
    <x v="2554"/>
    <d v="2017-07-09T00:00:00"/>
    <n v="174"/>
    <b v="1"/>
    <s v="Approved"/>
    <s v="Norco Bicycles"/>
    <s v="Road"/>
    <s v="medium"/>
    <s v="medium"/>
    <n v="544.04999999999995"/>
    <n v="376.84"/>
    <d v="2015-04-11T00:00:00"/>
    <n v="167.20999999999998"/>
    <s v="F"/>
    <n v="57"/>
    <d v="1978-06-28T00:00:00"/>
    <n v="42.046139884576355"/>
    <s v="Desktop Support Technician"/>
    <s v="Retail"/>
    <s v="High Net Worth"/>
    <s v="N"/>
    <s v="Yes"/>
    <n v="13"/>
    <m/>
  </r>
  <r>
    <n v="2048"/>
    <n v="27"/>
    <x v="2901"/>
    <d v="2017-07-09T00:00:00"/>
    <n v="174"/>
    <b v="0"/>
    <s v="Approved"/>
    <s v="Trek Bicycles"/>
    <s v="Standard"/>
    <s v="medium"/>
    <s v="medium"/>
    <n v="499.53"/>
    <n v="388.72"/>
    <d v="1999-06-23T00:00:00"/>
    <n v="110.80999999999995"/>
    <s v="M"/>
    <n v="99"/>
    <d v="1957-12-26T00:00:00"/>
    <n v="62.563948103754434"/>
    <n v="0"/>
    <s v="n/a"/>
    <s v="Mass Customer"/>
    <s v="N"/>
    <s v="No"/>
    <n v="11"/>
    <m/>
  </r>
  <r>
    <n v="2386"/>
    <n v="56"/>
    <x v="2996"/>
    <d v="2017-07-09T00:00:00"/>
    <n v="174"/>
    <b v="1"/>
    <s v="Approved"/>
    <s v="OHM Cycles"/>
    <s v="Standard"/>
    <s v="medium"/>
    <s v="medium"/>
    <n v="183.86"/>
    <n v="137.9"/>
    <d v="1991-01-21T00:00:00"/>
    <n v="45.960000000000008"/>
    <s v="F"/>
    <n v="74"/>
    <d v="1998-07-27T00:00:00"/>
    <n v="21.952989199644847"/>
    <s v="Account Executive"/>
    <s v="Health"/>
    <s v="Affluent Customer"/>
    <s v="N"/>
    <s v="Yes"/>
    <n v="1"/>
    <m/>
  </r>
  <r>
    <n v="2785"/>
    <n v="12"/>
    <x v="1801"/>
    <d v="2017-07-09T00:00:00"/>
    <n v="174"/>
    <b v="0"/>
    <s v="Approved"/>
    <s v="Giant Bicycles"/>
    <s v="Standard"/>
    <s v="medium"/>
    <s v="large"/>
    <n v="1765.3"/>
    <n v="709.48"/>
    <d v="2004-07-25T00:00:00"/>
    <n v="1055.82"/>
    <s v="F"/>
    <n v="48"/>
    <d v="1967-02-13T00:00:00"/>
    <n v="53.424222076357175"/>
    <s v="Senior Quality Engineer"/>
    <s v="n/a"/>
    <s v="High Net Worth"/>
    <s v="N"/>
    <s v="No"/>
    <n v="10"/>
    <m/>
  </r>
  <r>
    <n v="9630"/>
    <n v="0"/>
    <x v="2486"/>
    <d v="2017-03-15T00:00:00"/>
    <m/>
    <b v="0"/>
    <s v="Approved"/>
    <m/>
    <m/>
    <m/>
    <m/>
    <n v="753.76"/>
    <m/>
    <m/>
    <m/>
    <m/>
    <m/>
    <m/>
    <m/>
    <m/>
    <m/>
    <m/>
    <m/>
    <m/>
    <m/>
    <m/>
  </r>
  <r>
    <n v="3210"/>
    <n v="12"/>
    <x v="1087"/>
    <d v="2017-07-09T00:00:00"/>
    <n v="174"/>
    <b v="0"/>
    <s v="Approved"/>
    <s v="Giant Bicycles"/>
    <s v="Standard"/>
    <s v="medium"/>
    <s v="large"/>
    <n v="1765.3"/>
    <n v="709.48"/>
    <d v="2004-07-25T00:00:00"/>
    <n v="1055.82"/>
    <s v="F"/>
    <n v="6"/>
    <d v="1969-12-31T00:00:00"/>
    <n v="50.542030295535262"/>
    <s v="Research Nurse"/>
    <s v="Health"/>
    <s v="High Net Worth"/>
    <s v="N"/>
    <s v="No"/>
    <n v="16"/>
    <m/>
  </r>
  <r>
    <n v="3549"/>
    <n v="77"/>
    <x v="849"/>
    <d v="2017-07-09T00:00:00"/>
    <n v="174"/>
    <b v="0"/>
    <s v="Approved"/>
    <s v="WeareA2B"/>
    <s v="Standard"/>
    <s v="medium"/>
    <s v="medium"/>
    <n v="1769.64"/>
    <n v="108.76"/>
    <d v="2011-05-09T00:00:00"/>
    <n v="1660.88"/>
    <s v="M"/>
    <n v="38"/>
    <d v="1967-02-09T00:00:00"/>
    <n v="53.435180980466768"/>
    <s v="Administrative Assistant IV"/>
    <s v="Argiculture"/>
    <s v="High Net Worth"/>
    <s v="N"/>
    <s v="No"/>
    <n v="11"/>
    <m/>
  </r>
  <r>
    <n v="3669"/>
    <n v="67"/>
    <x v="2407"/>
    <d v="2017-07-09T00:00:00"/>
    <n v="174"/>
    <b v="0"/>
    <s v="Approved"/>
    <s v="Norco Bicycles"/>
    <s v="Road"/>
    <s v="medium"/>
    <s v="medium"/>
    <n v="544.04999999999995"/>
    <n v="376.84"/>
    <d v="2005-10-22T00:00:00"/>
    <n v="167.20999999999998"/>
    <s v="F"/>
    <n v="88"/>
    <d v="1978-02-22T00:00:00"/>
    <n v="42.39134536402841"/>
    <s v="Web Designer III"/>
    <s v="Manufacturing"/>
    <s v="Mass Customer"/>
    <s v="N"/>
    <s v="No"/>
    <n v="11"/>
    <m/>
  </r>
  <r>
    <n v="3964"/>
    <n v="99"/>
    <x v="2995"/>
    <d v="2017-07-09T00:00:00"/>
    <n v="174"/>
    <b v="0"/>
    <s v="Approved"/>
    <s v="OHM Cycles"/>
    <s v="Standard"/>
    <s v="medium"/>
    <s v="medium"/>
    <n v="1227.3399999999999"/>
    <n v="770.89"/>
    <d v="1994-08-10T00:00:00"/>
    <n v="456.44999999999993"/>
    <s v="M"/>
    <n v="6"/>
    <d v="1984-01-13T00:00:00"/>
    <n v="36.498194679096905"/>
    <s v="Nurse Practicioner"/>
    <s v="n/a"/>
    <s v="Mass Customer"/>
    <s v="N"/>
    <s v="No"/>
    <n v="8"/>
    <m/>
  </r>
  <r>
    <n v="4244"/>
    <n v="70"/>
    <x v="3307"/>
    <d v="2017-07-09T00:00:00"/>
    <n v="174"/>
    <b v="0"/>
    <s v="Approved"/>
    <s v="Norco Bicycles"/>
    <s v="Road"/>
    <s v="medium"/>
    <s v="medium"/>
    <n v="1036.5899999999999"/>
    <n v="206.35"/>
    <d v="1991-05-06T00:00:00"/>
    <n v="830.2399999999999"/>
    <s v="F"/>
    <n v="70"/>
    <d v="1962-03-20T00:00:00"/>
    <n v="58.331071391425674"/>
    <s v="Administrative Assistant III"/>
    <s v="Argiculture"/>
    <s v="High Net Worth"/>
    <s v="N"/>
    <s v="Yes"/>
    <n v="11"/>
    <m/>
  </r>
  <r>
    <n v="4548"/>
    <n v="21"/>
    <x v="1963"/>
    <d v="2017-07-09T00:00:00"/>
    <n v="174"/>
    <b v="0"/>
    <s v="Approved"/>
    <s v="Solex"/>
    <s v="Standard"/>
    <s v="medium"/>
    <s v="large"/>
    <n v="1071.23"/>
    <n v="380.74"/>
    <d v="1993-10-02T00:00:00"/>
    <n v="690.49"/>
    <s v="M"/>
    <n v="90"/>
    <d v="1976-09-04T00:00:00"/>
    <n v="43.859838514713338"/>
    <s v="Chief Design Engineer"/>
    <s v="n/a"/>
    <s v="Mass Customer"/>
    <s v="N"/>
    <s v="Yes"/>
    <n v="6"/>
    <m/>
  </r>
  <r>
    <n v="5171"/>
    <n v="58"/>
    <x v="614"/>
    <d v="2017-07-09T00:00:00"/>
    <n v="174"/>
    <b v="0"/>
    <s v="Approved"/>
    <s v="OHM Cycles"/>
    <s v="Road"/>
    <s v="medium"/>
    <s v="medium"/>
    <n v="1280.28"/>
    <n v="829.51"/>
    <d v="2001-11-25T00:00:00"/>
    <n v="450.77"/>
    <s v="F"/>
    <n v="68"/>
    <d v="1966-04-27T00:00:00"/>
    <n v="54.224222076357179"/>
    <s v="Dental Hygienist"/>
    <s v="Health"/>
    <s v="High Net Worth"/>
    <s v="N"/>
    <s v="No"/>
    <n v="15"/>
    <m/>
  </r>
  <r>
    <n v="5269"/>
    <n v="38"/>
    <x v="571"/>
    <d v="2017-07-09T00:00:00"/>
    <n v="174"/>
    <b v="0"/>
    <s v="Approved"/>
    <s v="Solex"/>
    <s v="Standard"/>
    <s v="medium"/>
    <s v="medium"/>
    <n v="1577.53"/>
    <n v="826.51"/>
    <d v="2008-03-19T00:00:00"/>
    <n v="751.02"/>
    <s v="M"/>
    <n v="54"/>
    <d v="1988-09-12T00:00:00"/>
    <n v="31.82970152841197"/>
    <s v="Editor"/>
    <s v="Manufacturing"/>
    <s v="Affluent Customer"/>
    <s v="N"/>
    <s v="Yes"/>
    <n v="6"/>
    <m/>
  </r>
  <r>
    <n v="5767"/>
    <n v="5"/>
    <x v="76"/>
    <d v="2017-07-09T00:00:00"/>
    <n v="174"/>
    <b v="0"/>
    <s v="Approved"/>
    <s v="Trek Bicycles"/>
    <s v="Mountain"/>
    <s v="low"/>
    <s v="medium"/>
    <n v="574.64"/>
    <n v="459.71"/>
    <d v="2016-07-09T00:00:00"/>
    <n v="114.93"/>
    <s v="F"/>
    <n v="40"/>
    <d v="1968-11-05T00:00:00"/>
    <n v="51.695454953069508"/>
    <s v="Database Administrator III"/>
    <s v="Manufacturing"/>
    <s v="Mass Customer"/>
    <s v="N"/>
    <s v="Yes"/>
    <n v="19"/>
    <m/>
  </r>
  <r>
    <n v="6043"/>
    <n v="46"/>
    <x v="2984"/>
    <d v="2017-07-09T00:00:00"/>
    <n v="174"/>
    <b v="1"/>
    <s v="Approved"/>
    <s v="Solex"/>
    <s v="Standard"/>
    <s v="low"/>
    <s v="medium"/>
    <n v="1289.8499999999999"/>
    <n v="74.510000000000005"/>
    <d v="2012-06-04T00:00:00"/>
    <n v="1215.3399999999999"/>
    <s v="F"/>
    <n v="33"/>
    <d v="1978-04-11T00:00:00"/>
    <n v="42.259838514713344"/>
    <s v="Tax Accountant"/>
    <s v="Manufacturing"/>
    <s v="Mass Customer"/>
    <s v="N"/>
    <s v="Yes"/>
    <n v="16"/>
    <m/>
  </r>
  <r>
    <n v="6477"/>
    <n v="45"/>
    <x v="1373"/>
    <d v="2017-07-09T00:00:00"/>
    <n v="174"/>
    <b v="1"/>
    <s v="Approved"/>
    <s v="Solex"/>
    <s v="Standard"/>
    <s v="medium"/>
    <s v="medium"/>
    <n v="441.49"/>
    <n v="84.99"/>
    <d v="1993-04-12T00:00:00"/>
    <n v="356.5"/>
    <s v="M"/>
    <n v="35"/>
    <d v="1996-03-02T00:00:00"/>
    <n v="24.355728925672246"/>
    <s v="Software Consultant"/>
    <s v="Property"/>
    <s v="Mass Customer"/>
    <s v="N"/>
    <s v="No"/>
    <n v="2"/>
    <m/>
  </r>
  <r>
    <n v="6678"/>
    <n v="50"/>
    <x v="1115"/>
    <d v="2017-07-09T00:00:00"/>
    <n v="174"/>
    <b v="0"/>
    <s v="Approved"/>
    <s v="Giant Bicycles"/>
    <s v="Standard"/>
    <s v="medium"/>
    <s v="medium"/>
    <n v="642.70000000000005"/>
    <n v="211.37"/>
    <d v="1995-12-19T00:00:00"/>
    <n v="431.33000000000004"/>
    <s v="F"/>
    <n v="13"/>
    <d v="1994-04-19T00:00:00"/>
    <n v="26.226961802384576"/>
    <s v="Professor"/>
    <s v="Financial Services"/>
    <s v="High Net Worth"/>
    <s v="N"/>
    <s v="Yes"/>
    <n v="4"/>
    <m/>
  </r>
  <r>
    <n v="7322"/>
    <n v="20"/>
    <x v="1732"/>
    <d v="2017-07-09T00:00:00"/>
    <n v="174"/>
    <b v="1"/>
    <s v="Approved"/>
    <s v="Trek Bicycles"/>
    <s v="Standard"/>
    <s v="medium"/>
    <s v="small"/>
    <n v="1775.81"/>
    <n v="1580.47"/>
    <d v="2010-05-05T00:00:00"/>
    <n v="195.33999999999992"/>
    <s v="M"/>
    <n v="64"/>
    <d v="1975-09-23T00:00:00"/>
    <n v="44.810523446220188"/>
    <s v="Senior Financial Analyst"/>
    <s v="Financial Services"/>
    <s v="Mass Customer"/>
    <s v="N"/>
    <s v="No"/>
    <n v="8"/>
    <m/>
  </r>
  <r>
    <n v="7840"/>
    <n v="68"/>
    <x v="897"/>
    <d v="2017-07-09T00:00:00"/>
    <n v="174"/>
    <b v="1"/>
    <s v="Approved"/>
    <s v="OHM Cycles"/>
    <s v="Standard"/>
    <s v="medium"/>
    <s v="medium"/>
    <n v="1636.9"/>
    <n v="44.71"/>
    <d v="2015-04-11T00:00:00"/>
    <n v="1592.19"/>
    <s v="F"/>
    <n v="45"/>
    <d v="1995-09-12T00:00:00"/>
    <n v="24.826961802384574"/>
    <n v="0"/>
    <s v="Manufacturing"/>
    <s v="Mass Customer"/>
    <s v="N"/>
    <s v="Yes"/>
    <n v="11"/>
    <m/>
  </r>
  <r>
    <n v="7890"/>
    <n v="64"/>
    <x v="1010"/>
    <d v="2017-07-09T00:00:00"/>
    <n v="174"/>
    <b v="1"/>
    <s v="Approved"/>
    <s v="Giant Bicycles"/>
    <s v="Standard"/>
    <s v="high"/>
    <s v="small"/>
    <n v="1977.36"/>
    <n v="1759.85"/>
    <d v="1993-06-23T00:00:00"/>
    <n v="217.51"/>
    <s v="M"/>
    <n v="46"/>
    <d v="1973-05-26T00:00:00"/>
    <n v="47.139290569507864"/>
    <s v="Senior Developer"/>
    <s v="Manufacturing"/>
    <s v="High Net Worth"/>
    <s v="N"/>
    <s v="Yes"/>
    <n v="7"/>
    <m/>
  </r>
  <r>
    <n v="8260"/>
    <n v="92"/>
    <x v="546"/>
    <d v="2017-07-09T00:00:00"/>
    <n v="174"/>
    <b v="1"/>
    <s v="Approved"/>
    <s v="WeareA2B"/>
    <s v="Standard"/>
    <s v="medium"/>
    <s v="small"/>
    <n v="1415.01"/>
    <n v="1259.3599999999999"/>
    <d v="2003-01-05T00:00:00"/>
    <n v="155.65000000000009"/>
    <s v="F"/>
    <n v="82"/>
    <d v="1959-12-31T00:00:00"/>
    <n v="60.550249473617448"/>
    <s v="Programmer III"/>
    <s v="Retail"/>
    <s v="Mass Customer"/>
    <s v="N"/>
    <s v="No"/>
    <n v="8"/>
    <m/>
  </r>
  <r>
    <n v="8575"/>
    <n v="70"/>
    <x v="3308"/>
    <d v="2017-07-09T00:00:00"/>
    <n v="174"/>
    <b v="0"/>
    <s v="Approved"/>
    <s v="Trek Bicycles"/>
    <s v="Standard"/>
    <s v="high"/>
    <s v="medium"/>
    <n v="495.72"/>
    <n v="297.43"/>
    <d v="1999-07-26T00:00:00"/>
    <n v="198.29000000000002"/>
    <s v="M"/>
    <n v="11"/>
    <d v="1996-02-16T00:00:00"/>
    <n v="24.396824816083203"/>
    <s v="Project Manager"/>
    <s v="Manufacturing"/>
    <s v="Mass Customer"/>
    <s v="N"/>
    <s v="No"/>
    <n v="2"/>
    <m/>
  </r>
  <r>
    <n v="8772"/>
    <n v="62"/>
    <x v="1238"/>
    <d v="2017-07-09T00:00:00"/>
    <n v="174"/>
    <b v="1"/>
    <s v="Approved"/>
    <s v="Solex"/>
    <s v="Standard"/>
    <s v="medium"/>
    <s v="medium"/>
    <n v="478.16"/>
    <n v="298.72000000000003"/>
    <d v="1993-06-23T00:00:00"/>
    <n v="179.44"/>
    <s v="M"/>
    <n v="56"/>
    <d v="1976-10-01T00:00:00"/>
    <n v="43.785865911973616"/>
    <s v="Editor"/>
    <s v="Financial Services"/>
    <s v="Mass Customer"/>
    <s v="N"/>
    <s v="No"/>
    <n v="5"/>
    <m/>
  </r>
  <r>
    <n v="8784"/>
    <n v="38"/>
    <x v="833"/>
    <d v="2017-07-09T00:00:00"/>
    <n v="174"/>
    <b v="0"/>
    <s v="Approved"/>
    <s v="Trek Bicycles"/>
    <s v="Standard"/>
    <s v="medium"/>
    <s v="large"/>
    <n v="2091.4699999999998"/>
    <n v="388.92"/>
    <d v="2011-08-29T00:00:00"/>
    <n v="1702.5499999999997"/>
    <s v="M"/>
    <n v="60"/>
    <d v="1978-04-14T00:00:00"/>
    <n v="42.251619336631151"/>
    <n v="0"/>
    <s v="Health"/>
    <s v="High Net Worth"/>
    <s v="N"/>
    <s v="Yes"/>
    <n v="11"/>
    <m/>
  </r>
  <r>
    <n v="9389"/>
    <n v="53"/>
    <x v="1198"/>
    <d v="2017-07-09T00:00:00"/>
    <n v="174"/>
    <b v="0"/>
    <s v="Approved"/>
    <s v="OHM Cycles"/>
    <s v="Standard"/>
    <s v="medium"/>
    <s v="medium"/>
    <n v="795.34"/>
    <n v="101.58"/>
    <d v="1997-02-09T00:00:00"/>
    <n v="693.76"/>
    <s v="M"/>
    <n v="23"/>
    <d v="1969-11-17T00:00:00"/>
    <n v="50.662578240740736"/>
    <s v="Librarian"/>
    <s v="Entertainment"/>
    <s v="Mass Customer"/>
    <s v="N"/>
    <s v="No"/>
    <n v="10"/>
    <m/>
  </r>
  <r>
    <n v="10386"/>
    <n v="0"/>
    <x v="587"/>
    <d v="2017-07-09T00:00:00"/>
    <n v="174"/>
    <b v="0"/>
    <s v="Approved"/>
    <s v="OHM Cycles"/>
    <s v="Standard"/>
    <s v="low"/>
    <s v="medium"/>
    <n v="71.16"/>
    <n v="56.93"/>
    <d v="2015-06-17T00:00:00"/>
    <n v="14.229999999999997"/>
    <s v="F"/>
    <n v="71"/>
    <d v="1969-08-12T00:00:00"/>
    <n v="50.928331665398275"/>
    <s v="Chief Design Engineer"/>
    <s v="Retail"/>
    <s v="High Net Worth"/>
    <s v="N"/>
    <s v="No"/>
    <n v="12"/>
    <m/>
  </r>
  <r>
    <n v="10477"/>
    <n v="77"/>
    <x v="414"/>
    <d v="2017-07-09T00:00:00"/>
    <n v="174"/>
    <b v="1"/>
    <s v="Approved"/>
    <s v="WeareA2B"/>
    <s v="Standard"/>
    <s v="medium"/>
    <s v="medium"/>
    <n v="1769.64"/>
    <n v="108.76"/>
    <d v="2011-05-09T00:00:00"/>
    <n v="1660.88"/>
    <s v="F"/>
    <n v="46"/>
    <d v="1979-08-02T00:00:00"/>
    <n v="40.950249473617454"/>
    <s v="Data Coordiator"/>
    <s v="Health"/>
    <s v="High Net Worth"/>
    <s v="N"/>
    <s v="No"/>
    <n v="15"/>
    <m/>
  </r>
  <r>
    <n v="10977"/>
    <n v="0"/>
    <x v="114"/>
    <d v="2017-07-09T00:00:00"/>
    <n v="174"/>
    <b v="0"/>
    <s v="Approved"/>
    <s v="Norco Bicycles"/>
    <s v="Road"/>
    <s v="medium"/>
    <s v="medium"/>
    <n v="543.39"/>
    <n v="407.54"/>
    <d v="1994-07-12T00:00:00"/>
    <n v="135.84999999999997"/>
    <s v="F"/>
    <n v="33"/>
    <d v="1970-01-18T00:00:00"/>
    <n v="50.492715227042112"/>
    <s v="Account Coordinator"/>
    <s v="n/a"/>
    <s v="High Net Worth"/>
    <s v="N"/>
    <s v="Yes"/>
    <n v="17"/>
    <m/>
  </r>
  <r>
    <n v="11256"/>
    <n v="87"/>
    <x v="2521"/>
    <d v="2017-07-09T00:00:00"/>
    <n v="174"/>
    <b v="0"/>
    <s v="Approved"/>
    <s v="OHM Cycles"/>
    <s v="Standard"/>
    <s v="medium"/>
    <s v="medium"/>
    <n v="1636.9"/>
    <n v="44.71"/>
    <d v="2010-08-20T00:00:00"/>
    <n v="1592.19"/>
    <s v="M"/>
    <n v="10"/>
    <d v="1979-04-18T00:00:00"/>
    <n v="41.240660432521558"/>
    <s v="Legal Assistant"/>
    <s v="n/a"/>
    <s v="High Net Worth"/>
    <s v="N"/>
    <s v="No"/>
    <n v="3"/>
    <m/>
  </r>
  <r>
    <n v="11350"/>
    <n v="58"/>
    <x v="2449"/>
    <d v="2017-07-09T00:00:00"/>
    <n v="174"/>
    <b v="1"/>
    <s v="Approved"/>
    <s v="OHM Cycles"/>
    <s v="Standard"/>
    <s v="medium"/>
    <s v="medium"/>
    <n v="912.52"/>
    <n v="141.4"/>
    <d v="2015-10-18T00:00:00"/>
    <n v="771.12"/>
    <s v="M"/>
    <n v="85"/>
    <d v="1980-03-16T00:00:00"/>
    <n v="40.328331665398274"/>
    <s v="Internal Auditor"/>
    <s v="Retail"/>
    <s v="Affluent Customer"/>
    <s v="N"/>
    <s v="No"/>
    <n v="15"/>
    <m/>
  </r>
  <r>
    <n v="11879"/>
    <n v="70"/>
    <x v="2621"/>
    <d v="2017-07-09T00:00:00"/>
    <n v="174"/>
    <b v="1"/>
    <s v="Approved"/>
    <s v="Trek Bicycles"/>
    <s v="Standard"/>
    <s v="high"/>
    <s v="medium"/>
    <n v="495.72"/>
    <n v="297.43"/>
    <d v="2016-12-06T00:00:00"/>
    <n v="198.29000000000002"/>
    <s v="M"/>
    <n v="80"/>
    <d v="1981-07-25T00:00:00"/>
    <n v="38.969427555809233"/>
    <s v="Director of Sales"/>
    <s v="Manufacturing"/>
    <s v="Affluent Customer"/>
    <s v="N"/>
    <s v="Yes"/>
    <n v="8"/>
    <m/>
  </r>
  <r>
    <n v="12113"/>
    <n v="48"/>
    <x v="1207"/>
    <d v="2017-07-09T00:00:00"/>
    <n v="174"/>
    <b v="1"/>
    <s v="Approved"/>
    <s v="WeareA2B"/>
    <s v="Standard"/>
    <s v="medium"/>
    <s v="medium"/>
    <n v="1762.96"/>
    <n v="950.52"/>
    <d v="2016-11-14T00:00:00"/>
    <n v="812.44"/>
    <s v="F"/>
    <n v="11"/>
    <d v="1988-06-22T00:00:00"/>
    <n v="32.054359062658548"/>
    <s v="Assistant Manager"/>
    <s v="Retail"/>
    <s v="Mass Customer"/>
    <s v="N"/>
    <s v="No"/>
    <n v="10"/>
    <m/>
  </r>
  <r>
    <n v="9658"/>
    <n v="64"/>
    <x v="561"/>
    <d v="2017-10-25T00:00:00"/>
    <m/>
    <m/>
    <s v="Approved"/>
    <s v="Giant Bicycles"/>
    <s v="Standard"/>
    <s v="high"/>
    <s v="small"/>
    <n v="1977.36"/>
    <n v="1759.85"/>
    <n v="40487"/>
    <m/>
    <m/>
    <m/>
    <m/>
    <m/>
    <m/>
    <m/>
    <m/>
    <m/>
    <m/>
    <m/>
    <m/>
  </r>
  <r>
    <n v="12185"/>
    <n v="82"/>
    <x v="210"/>
    <d v="2017-07-09T00:00:00"/>
    <n v="174"/>
    <b v="0"/>
    <s v="Approved"/>
    <s v="Norco Bicycles"/>
    <s v="Standard"/>
    <s v="high"/>
    <s v="medium"/>
    <n v="1148.6400000000001"/>
    <n v="689.18"/>
    <d v="2015-08-10T00:00:00"/>
    <n v="459.46000000000015"/>
    <s v="M"/>
    <n v="19"/>
    <d v="1980-04-15T00:00:00"/>
    <n v="40.246139884576358"/>
    <n v="0"/>
    <s v="Health"/>
    <s v="Mass Customer"/>
    <s v="N"/>
    <s v="No"/>
    <n v="15"/>
    <m/>
  </r>
  <r>
    <n v="12346"/>
    <n v="4"/>
    <x v="2404"/>
    <d v="2017-07-09T00:00:00"/>
    <n v="174"/>
    <b v="1"/>
    <s v="Approved"/>
    <s v="Solex"/>
    <s v="Standard"/>
    <s v="medium"/>
    <s v="medium"/>
    <n v="1483.2"/>
    <n v="99.59"/>
    <d v="1998-12-17T00:00:00"/>
    <n v="1383.6100000000001"/>
    <s v="M"/>
    <n v="77"/>
    <d v="1978-01-25T00:00:00"/>
    <n v="42.468057692795533"/>
    <s v="Research Nurse"/>
    <s v="Health"/>
    <s v="High Net Worth"/>
    <s v="N"/>
    <s v="No"/>
    <n v="9"/>
    <m/>
  </r>
  <r>
    <n v="12362"/>
    <n v="30"/>
    <x v="1769"/>
    <d v="2017-07-09T00:00:00"/>
    <n v="174"/>
    <b v="0"/>
    <s v="Approved"/>
    <s v="Solex"/>
    <s v="Standard"/>
    <s v="high"/>
    <s v="medium"/>
    <n v="748.17"/>
    <n v="448.9"/>
    <d v="1991-11-10T00:00:00"/>
    <n v="299.27"/>
    <s v="F"/>
    <n v="79"/>
    <d v="1986-10-12T00:00:00"/>
    <n v="33.750249473617451"/>
    <s v="Food Chemist"/>
    <s v="Health"/>
    <s v="Affluent Customer"/>
    <s v="N"/>
    <s v="No"/>
    <n v="20"/>
    <m/>
  </r>
  <r>
    <n v="12480"/>
    <n v="9"/>
    <x v="2898"/>
    <d v="2017-07-09T00:00:00"/>
    <n v="174"/>
    <b v="1"/>
    <s v="Approved"/>
    <s v="OHM Cycles"/>
    <s v="Road"/>
    <s v="medium"/>
    <s v="medium"/>
    <n v="742.54"/>
    <n v="667.4"/>
    <d v="2016-07-09T00:00:00"/>
    <n v="75.139999999999986"/>
    <s v="M"/>
    <n v="76"/>
    <d v="1979-10-17T00:00:00"/>
    <n v="40.742030295535258"/>
    <s v="Senior Developer"/>
    <s v="Manufacturing"/>
    <s v="Mass Customer"/>
    <s v="N"/>
    <s v="Yes"/>
    <n v="5"/>
    <m/>
  </r>
  <r>
    <n v="12672"/>
    <n v="31"/>
    <x v="1624"/>
    <d v="2017-07-09T00:00:00"/>
    <n v="174"/>
    <b v="0"/>
    <s v="Approved"/>
    <s v="Giant Bicycles"/>
    <s v="Standard"/>
    <s v="medium"/>
    <s v="medium"/>
    <n v="230.91"/>
    <n v="173.18"/>
    <d v="2003-03-18T00:00:00"/>
    <n v="57.72999999999999"/>
    <s v="F"/>
    <n v="25"/>
    <d v="1976-12-10T00:00:00"/>
    <n v="43.594085090055806"/>
    <s v="Director of Sales"/>
    <s v="Retail"/>
    <s v="Affluent Customer"/>
    <s v="N"/>
    <s v="Yes"/>
    <n v="18"/>
    <m/>
  </r>
  <r>
    <n v="12713"/>
    <n v="3"/>
    <x v="2004"/>
    <d v="2017-07-09T00:00:00"/>
    <n v="174"/>
    <b v="0"/>
    <s v="Approved"/>
    <s v="Trek Bicycles"/>
    <s v="Standard"/>
    <s v="medium"/>
    <s v="large"/>
    <n v="2091.4699999999998"/>
    <n v="388.92"/>
    <d v="2012-09-15T00:00:00"/>
    <n v="1702.5499999999997"/>
    <s v="M"/>
    <n v="49"/>
    <d v="1974-05-16T00:00:00"/>
    <n v="46.166687829781836"/>
    <s v="Assistant Professor"/>
    <s v="n/a"/>
    <s v="Mass Customer"/>
    <s v="N"/>
    <s v="No"/>
    <n v="8"/>
    <m/>
  </r>
  <r>
    <n v="12825"/>
    <n v="0"/>
    <x v="1054"/>
    <d v="2017-07-09T00:00:00"/>
    <n v="174"/>
    <b v="1"/>
    <s v="Approved"/>
    <s v="OHM Cycles"/>
    <s v="Standard"/>
    <s v="high"/>
    <s v="medium"/>
    <n v="227.88"/>
    <n v="136.72999999999999"/>
    <d v="2016-07-09T00:00:00"/>
    <n v="91.15"/>
    <s v="F"/>
    <n v="46"/>
    <d v="1973-07-21T00:00:00"/>
    <n v="46.985865911973619"/>
    <s v="Graphic Designer"/>
    <s v="Property"/>
    <s v="High Net Worth"/>
    <s v="N"/>
    <s v="Yes"/>
    <n v="17"/>
    <m/>
  </r>
  <r>
    <n v="12964"/>
    <n v="63"/>
    <x v="513"/>
    <d v="2017-07-09T00:00:00"/>
    <n v="174"/>
    <b v="0"/>
    <s v="Approved"/>
    <s v="Solex"/>
    <s v="Standard"/>
    <s v="medium"/>
    <s v="medium"/>
    <n v="1483.2"/>
    <n v="99.59"/>
    <d v="1995-10-24T00:00:00"/>
    <n v="1383.6100000000001"/>
    <s v="F"/>
    <n v="73"/>
    <d v="1985-08-20T00:00:00"/>
    <n v="34.895454953069503"/>
    <s v="Chief Design Engineer"/>
    <s v="Property"/>
    <s v="Mass Customer"/>
    <s v="N"/>
    <s v="Yes"/>
    <n v="3"/>
    <m/>
  </r>
  <r>
    <n v="13098"/>
    <n v="51"/>
    <x v="961"/>
    <d v="2017-07-09T00:00:00"/>
    <n v="174"/>
    <b v="1"/>
    <s v="Approved"/>
    <s v="OHM Cycles"/>
    <s v="Standard"/>
    <s v="high"/>
    <s v="medium"/>
    <n v="2005.66"/>
    <n v="1203.4000000000001"/>
    <d v="2012-04-10T00:00:00"/>
    <n v="802.26"/>
    <s v="F"/>
    <n v="51"/>
    <d v="1975-06-15T00:00:00"/>
    <n v="45.08449604895992"/>
    <s v="Web Designer I"/>
    <s v="Health"/>
    <s v="Mass Customer"/>
    <s v="N"/>
    <s v="Yes"/>
    <n v="15"/>
    <m/>
  </r>
  <r>
    <n v="13106"/>
    <n v="1"/>
    <x v="1607"/>
    <d v="2017-07-09T00:00:00"/>
    <n v="174"/>
    <b v="1"/>
    <s v="Approved"/>
    <s v="Giant Bicycles"/>
    <s v="Standard"/>
    <s v="medium"/>
    <s v="medium"/>
    <n v="1403.5"/>
    <n v="954.82"/>
    <d v="2016-11-14T00:00:00"/>
    <n v="448.67999999999995"/>
    <s v="F"/>
    <n v="13"/>
    <d v="1982-04-13T00:00:00"/>
    <n v="38.251619336631151"/>
    <s v="Accounting Assistant II"/>
    <s v="n/a"/>
    <s v="Affluent Customer"/>
    <s v="N"/>
    <s v="No"/>
    <n v="15"/>
    <m/>
  </r>
  <r>
    <n v="13466"/>
    <n v="51"/>
    <x v="428"/>
    <d v="2017-07-09T00:00:00"/>
    <n v="174"/>
    <b v="1"/>
    <s v="Approved"/>
    <s v="OHM Cycles"/>
    <s v="Standard"/>
    <s v="high"/>
    <s v="medium"/>
    <n v="2005.66"/>
    <n v="1203.4000000000001"/>
    <d v="2009-04-12T00:00:00"/>
    <n v="802.26"/>
    <s v="F"/>
    <n v="30"/>
    <d v="1960-04-20T00:00:00"/>
    <n v="60.246139884576358"/>
    <s v="Environmental Specialist"/>
    <s v="Financial Services"/>
    <s v="Mass Customer"/>
    <s v="N"/>
    <s v="Yes"/>
    <n v="9"/>
    <m/>
  </r>
  <r>
    <n v="13621"/>
    <n v="73"/>
    <x v="2987"/>
    <d v="2017-07-09T00:00:00"/>
    <n v="174"/>
    <b v="1"/>
    <s v="Approved"/>
    <s v="Solex"/>
    <s v="Standard"/>
    <s v="medium"/>
    <s v="medium"/>
    <n v="1945.43"/>
    <n v="333.18"/>
    <d v="2002-08-31T00:00:00"/>
    <n v="1612.25"/>
    <s v="M"/>
    <n v="80"/>
    <d v="1979-02-28T00:00:00"/>
    <n v="41.374907007864024"/>
    <s v="Senior Financial Analyst"/>
    <s v="Financial Services"/>
    <s v="Mass Customer"/>
    <s v="N"/>
    <s v="No"/>
    <n v="18"/>
    <m/>
  </r>
  <r>
    <n v="14370"/>
    <n v="10"/>
    <x v="1817"/>
    <d v="2017-07-09T00:00:00"/>
    <n v="174"/>
    <b v="0"/>
    <s v="Approved"/>
    <s v="WeareA2B"/>
    <s v="Touring"/>
    <s v="medium"/>
    <s v="medium"/>
    <n v="1466.68"/>
    <n v="363.25"/>
    <d v="2014-03-03T00:00:00"/>
    <n v="1103.43"/>
    <s v="M"/>
    <n v="99"/>
    <d v="1954-04-30T00:00:00"/>
    <n v="66.224222076357179"/>
    <n v="0"/>
    <s v="Property"/>
    <s v="Mass Customer"/>
    <s v="N"/>
    <s v="No"/>
    <n v="9"/>
    <m/>
  </r>
  <r>
    <n v="14571"/>
    <n v="57"/>
    <x v="1309"/>
    <d v="2017-07-09T00:00:00"/>
    <n v="174"/>
    <b v="1"/>
    <s v="Approved"/>
    <s v="WeareA2B"/>
    <s v="Touring"/>
    <s v="medium"/>
    <s v="large"/>
    <n v="1890.39"/>
    <n v="260.14"/>
    <d v="1991-01-21T00:00:00"/>
    <n v="1630.25"/>
    <s v="M"/>
    <n v="64"/>
    <d v="1976-04-14T00:00:00"/>
    <n v="44.251619336631151"/>
    <s v="Food Chemist"/>
    <s v="Health"/>
    <s v="Mass Customer"/>
    <s v="N"/>
    <s v="No"/>
    <n v="16"/>
    <m/>
  </r>
  <r>
    <n v="17010"/>
    <n v="43"/>
    <x v="157"/>
    <d v="2017-07-09T00:00:00"/>
    <n v="174"/>
    <b v="1"/>
    <s v="Approved"/>
    <s v="Solex"/>
    <s v="Standard"/>
    <s v="medium"/>
    <s v="medium"/>
    <n v="1151.96"/>
    <n v="649.49"/>
    <d v="1999-12-04T00:00:00"/>
    <n v="502.47"/>
    <s v="M"/>
    <n v="47"/>
    <d v="1961-05-22T00:00:00"/>
    <n v="59.158468651699643"/>
    <s v="Executive Secretary"/>
    <s v="Retail"/>
    <s v="Mass Customer"/>
    <s v="N"/>
    <s v="No"/>
    <n v="14"/>
    <m/>
  </r>
  <r>
    <n v="17430"/>
    <n v="52"/>
    <x v="1083"/>
    <d v="2017-07-09T00:00:00"/>
    <n v="174"/>
    <b v="0"/>
    <s v="Approved"/>
    <s v="OHM Cycles"/>
    <s v="Road"/>
    <s v="medium"/>
    <s v="medium"/>
    <n v="1280.28"/>
    <n v="829.51"/>
    <d v="2009-04-12T00:00:00"/>
    <n v="450.77"/>
    <s v="M"/>
    <n v="9"/>
    <d v="1976-09-25T00:00:00"/>
    <n v="43.802304268138002"/>
    <s v="Recruiter"/>
    <s v="Telecommunications"/>
    <s v="Mass Customer"/>
    <s v="N"/>
    <s v="Yes"/>
    <n v="9"/>
    <m/>
  </r>
  <r>
    <n v="17504"/>
    <n v="56"/>
    <x v="651"/>
    <d v="2017-07-09T00:00:00"/>
    <n v="174"/>
    <b v="0"/>
    <s v="Approved"/>
    <s v="OHM Cycles"/>
    <s v="Standard"/>
    <s v="medium"/>
    <s v="medium"/>
    <n v="183.86"/>
    <n v="137.9"/>
    <d v="2011-08-24T00:00:00"/>
    <n v="45.960000000000008"/>
    <s v="U"/>
    <n v="20"/>
    <d v="1899-12-30T00:00:00"/>
    <n v="0"/>
    <s v="Senior Developer"/>
    <s v="IT"/>
    <s v="Affluent Customer"/>
    <s v="N"/>
    <s v="Yes"/>
    <n v="0"/>
    <m/>
  </r>
  <r>
    <n v="17577"/>
    <n v="86"/>
    <x v="1648"/>
    <d v="2017-07-09T00:00:00"/>
    <n v="174"/>
    <b v="1"/>
    <s v="Approved"/>
    <s v="OHM Cycles"/>
    <s v="Standard"/>
    <s v="medium"/>
    <s v="medium"/>
    <n v="235.63"/>
    <n v="125.07"/>
    <d v="2004-08-07T00:00:00"/>
    <n v="110.56"/>
    <s v="F"/>
    <n v="18"/>
    <d v="1977-05-25T00:00:00"/>
    <n v="43.139290569507864"/>
    <n v="0"/>
    <s v="Property"/>
    <s v="Mass Customer"/>
    <s v="N"/>
    <s v="No"/>
    <n v="19"/>
    <m/>
  </r>
  <r>
    <n v="17699"/>
    <n v="51"/>
    <x v="1232"/>
    <d v="2017-07-09T00:00:00"/>
    <n v="174"/>
    <b v="1"/>
    <s v="Approved"/>
    <s v="OHM Cycles"/>
    <s v="Standard"/>
    <s v="high"/>
    <s v="medium"/>
    <n v="2005.66"/>
    <n v="1203.4000000000001"/>
    <d v="2009-04-12T00:00:00"/>
    <n v="802.26"/>
    <s v="F"/>
    <n v="82"/>
    <d v="1990-02-26T00:00:00"/>
    <n v="30.372167281836628"/>
    <s v="Account Coordinator"/>
    <s v="n/a"/>
    <s v="Mass Customer"/>
    <s v="N"/>
    <s v="Yes"/>
    <n v="12"/>
    <m/>
  </r>
  <r>
    <n v="17798"/>
    <n v="77"/>
    <x v="1504"/>
    <d v="2017-07-09T00:00:00"/>
    <n v="174"/>
    <b v="0"/>
    <s v="Approved"/>
    <s v="Norco Bicycles"/>
    <s v="Road"/>
    <s v="medium"/>
    <s v="large"/>
    <n v="1240.31"/>
    <n v="795.1"/>
    <d v="2011-01-10T00:00:00"/>
    <n v="445.20999999999992"/>
    <s v="F"/>
    <n v="18"/>
    <d v="1971-09-20T00:00:00"/>
    <n v="48.821482350329781"/>
    <s v="Technical Writer"/>
    <s v="Financial Services"/>
    <s v="Mass Customer"/>
    <s v="N"/>
    <s v="No"/>
    <n v="8"/>
    <m/>
  </r>
  <r>
    <n v="17962"/>
    <n v="6"/>
    <x v="2117"/>
    <d v="2017-07-09T00:00:00"/>
    <n v="174"/>
    <b v="1"/>
    <s v="Approved"/>
    <s v="OHM Cycles"/>
    <s v="Standard"/>
    <s v="high"/>
    <s v="medium"/>
    <n v="227.88"/>
    <n v="136.72999999999999"/>
    <d v="2016-07-09T00:00:00"/>
    <n v="91.15"/>
    <s v="F"/>
    <n v="51"/>
    <d v="1991-03-18T00:00:00"/>
    <n v="29.317372761288684"/>
    <s v="Office Assistant IV"/>
    <s v="Manufacturing"/>
    <s v="Affluent Customer"/>
    <s v="N"/>
    <s v="Yes"/>
    <n v="3"/>
    <m/>
  </r>
  <r>
    <n v="18038"/>
    <n v="34"/>
    <x v="145"/>
    <d v="2017-07-09T00:00:00"/>
    <n v="174"/>
    <b v="0"/>
    <s v="Approved"/>
    <s v="WeareA2B"/>
    <s v="Standard"/>
    <s v="medium"/>
    <s v="medium"/>
    <n v="1231.1500000000001"/>
    <n v="161.6"/>
    <d v="2004-08-17T00:00:00"/>
    <n v="1069.5500000000002"/>
    <s v="U"/>
    <n v="47"/>
    <d v="1899-12-30T00:00:00"/>
    <n v="0"/>
    <s v="Engineer IV"/>
    <s v="IT"/>
    <s v="High Net Worth"/>
    <s v="N"/>
    <s v="No"/>
    <n v="0"/>
    <m/>
  </r>
  <r>
    <n v="18361"/>
    <n v="0"/>
    <x v="2272"/>
    <d v="2017-07-09T00:00:00"/>
    <n v="174"/>
    <b v="1"/>
    <s v="Approved"/>
    <s v="Giant Bicycles"/>
    <s v="Standard"/>
    <s v="medium"/>
    <s v="medium"/>
    <n v="230.91"/>
    <n v="173.18"/>
    <d v="2006-11-10T00:00:00"/>
    <n v="57.72999999999999"/>
    <s v="F"/>
    <n v="42"/>
    <d v="1965-08-02T00:00:00"/>
    <n v="54.95846865169964"/>
    <n v="0"/>
    <s v="n/a"/>
    <s v="High Net Worth"/>
    <s v="N"/>
    <s v="No"/>
    <n v="8"/>
    <m/>
  </r>
  <r>
    <n v="18424"/>
    <n v="81"/>
    <x v="1935"/>
    <d v="2017-07-09T00:00:00"/>
    <n v="174"/>
    <b v="1"/>
    <s v="Approved"/>
    <s v="Norco Bicycles"/>
    <s v="Standard"/>
    <s v="medium"/>
    <s v="small"/>
    <n v="586.45000000000005"/>
    <n v="521.94000000000005"/>
    <d v="1998-12-16T00:00:00"/>
    <n v="64.509999999999991"/>
    <s v="F"/>
    <n v="57"/>
    <d v="1997-08-14T00:00:00"/>
    <n v="22.903674131151696"/>
    <n v="0"/>
    <s v="Entertainment"/>
    <s v="Mass Customer"/>
    <s v="N"/>
    <s v="Yes"/>
    <n v="3"/>
    <m/>
  </r>
  <r>
    <n v="18536"/>
    <n v="62"/>
    <x v="1927"/>
    <d v="2017-07-09T00:00:00"/>
    <n v="174"/>
    <b v="1"/>
    <s v="Approved"/>
    <s v="Solex"/>
    <s v="Standard"/>
    <s v="medium"/>
    <s v="medium"/>
    <n v="478.16"/>
    <n v="298.72000000000003"/>
    <d v="2005-10-22T00:00:00"/>
    <n v="179.44"/>
    <s v="F"/>
    <n v="32"/>
    <d v="1977-02-01T00:00:00"/>
    <n v="43.448879610603754"/>
    <s v="Junior Executive"/>
    <s v="Argiculture"/>
    <s v="Mass Customer"/>
    <s v="N"/>
    <s v="Yes"/>
    <n v="16"/>
    <m/>
  </r>
  <r>
    <n v="18765"/>
    <n v="21"/>
    <x v="1520"/>
    <d v="2017-07-09T00:00:00"/>
    <n v="174"/>
    <b v="0"/>
    <s v="Approved"/>
    <s v="Solex"/>
    <s v="Standard"/>
    <s v="medium"/>
    <s v="large"/>
    <n v="1071.23"/>
    <n v="380.74"/>
    <d v="1996-04-05T00:00:00"/>
    <n v="690.49"/>
    <s v="F"/>
    <n v="48"/>
    <d v="1998-09-09T00:00:00"/>
    <n v="21.83244125443937"/>
    <s v="Quality Control Specialist"/>
    <s v="Manufacturing"/>
    <s v="Mass Customer"/>
    <s v="N"/>
    <s v="No"/>
    <n v="2"/>
    <m/>
  </r>
  <r>
    <n v="19529"/>
    <n v="59"/>
    <x v="2933"/>
    <d v="2017-07-09T00:00:00"/>
    <n v="174"/>
    <b v="1"/>
    <s v="Approved"/>
    <s v="WeareA2B"/>
    <s v="Standard"/>
    <s v="medium"/>
    <s v="small"/>
    <n v="1415.01"/>
    <n v="1259.3599999999999"/>
    <d v="2003-01-05T00:00:00"/>
    <n v="155.65000000000009"/>
    <s v="U"/>
    <n v="4"/>
    <d v="1899-12-30T00:00:00"/>
    <n v="0"/>
    <s v="Food Chemist"/>
    <s v="Health"/>
    <s v="High Net Worth"/>
    <s v="N"/>
    <s v="No"/>
    <n v="0"/>
    <m/>
  </r>
  <r>
    <n v="19600"/>
    <n v="19"/>
    <x v="274"/>
    <d v="2017-07-09T00:00:00"/>
    <n v="174"/>
    <b v="0"/>
    <s v="Approved"/>
    <s v="OHM Cycles"/>
    <s v="Road"/>
    <s v="high"/>
    <s v="large"/>
    <n v="12.01"/>
    <n v="7.21"/>
    <d v="2009-03-08T00:00:00"/>
    <n v="4.8"/>
    <s v="M"/>
    <n v="46"/>
    <d v="1977-07-03T00:00:00"/>
    <n v="43.03244125443937"/>
    <s v="Business Systems Development Analyst"/>
    <s v="n/a"/>
    <s v="Mass Customer"/>
    <s v="N"/>
    <s v="No"/>
    <n v="18"/>
    <m/>
  </r>
  <r>
    <n v="64"/>
    <n v="0"/>
    <x v="1744"/>
    <d v="2017-07-08T00:00:00"/>
    <n v="175"/>
    <b v="0"/>
    <s v="Approved"/>
    <s v="Trek Bicycles"/>
    <s v="Standard"/>
    <s v="medium"/>
    <s v="medium"/>
    <n v="499.53"/>
    <n v="388.72"/>
    <d v="2006-11-10T00:00:00"/>
    <n v="110.80999999999995"/>
    <s v="U"/>
    <n v="68"/>
    <d v="1899-12-30T00:00:00"/>
    <n v="0"/>
    <s v="Assistant Professor"/>
    <s v="IT"/>
    <s v="High Net Worth"/>
    <s v="N"/>
    <s v="Yes"/>
    <n v="0"/>
    <m/>
  </r>
  <r>
    <n v="222"/>
    <n v="8"/>
    <x v="1367"/>
    <d v="2017-07-08T00:00:00"/>
    <n v="175"/>
    <b v="1"/>
    <s v="Approved"/>
    <s v="Solex"/>
    <s v="Road"/>
    <s v="medium"/>
    <s v="small"/>
    <n v="1703.52"/>
    <n v="1516.13"/>
    <d v="2011-04-16T00:00:00"/>
    <n v="187.38999999999987"/>
    <s v="M"/>
    <n v="53"/>
    <d v="1961-01-10T00:00:00"/>
    <n v="59.520112487316084"/>
    <s v="Product Engineer"/>
    <s v="Manufacturing"/>
    <s v="Mass Customer"/>
    <s v="N"/>
    <s v="No"/>
    <n v="6"/>
    <m/>
  </r>
  <r>
    <n v="542"/>
    <n v="96"/>
    <x v="3087"/>
    <d v="2017-07-08T00:00:00"/>
    <n v="175"/>
    <b v="0"/>
    <s v="Approved"/>
    <s v="Giant Bicycles"/>
    <s v="Standard"/>
    <s v="medium"/>
    <s v="large"/>
    <n v="1635.3"/>
    <n v="993.66"/>
    <d v="2013-06-09T00:00:00"/>
    <n v="641.64"/>
    <s v="M"/>
    <n v="60"/>
    <d v="1962-08-19T00:00:00"/>
    <n v="57.914633035261289"/>
    <s v="Tax Accountant"/>
    <s v="Health"/>
    <s v="High Net Worth"/>
    <s v="N"/>
    <s v="No"/>
    <n v="15"/>
    <m/>
  </r>
  <r>
    <n v="9690"/>
    <n v="17"/>
    <x v="3065"/>
    <d v="2017-08-08T00:00:00"/>
    <m/>
    <m/>
    <s v="Approved"/>
    <s v="Solex"/>
    <s v="Standard"/>
    <s v="high"/>
    <s v="medium"/>
    <n v="1024.6600000000001"/>
    <n v="614.79999999999995"/>
    <n v="35378"/>
    <m/>
    <m/>
    <m/>
    <m/>
    <m/>
    <m/>
    <m/>
    <m/>
    <m/>
    <m/>
    <m/>
    <m/>
  </r>
  <r>
    <n v="673"/>
    <n v="61"/>
    <x v="2464"/>
    <d v="2017-07-08T00:00:00"/>
    <n v="175"/>
    <b v="1"/>
    <s v="Approved"/>
    <s v="OHM Cycles"/>
    <s v="Standard"/>
    <s v="low"/>
    <s v="medium"/>
    <n v="71.16"/>
    <n v="56.93"/>
    <d v="1993-06-23T00:00:00"/>
    <n v="14.229999999999997"/>
    <s v="F"/>
    <n v="35"/>
    <d v="1974-01-29T00:00:00"/>
    <n v="46.45983851471334"/>
    <s v="Payment Adjustment Coordinator"/>
    <s v="Health"/>
    <s v="Mass Customer"/>
    <s v="N"/>
    <s v="Yes"/>
    <n v="9"/>
    <m/>
  </r>
  <r>
    <n v="1063"/>
    <n v="58"/>
    <x v="146"/>
    <d v="2017-07-08T00:00:00"/>
    <n v="175"/>
    <b v="1"/>
    <s v="Approved"/>
    <s v="OHM Cycles"/>
    <s v="Standard"/>
    <s v="medium"/>
    <s v="medium"/>
    <n v="912.52"/>
    <n v="141.4"/>
    <d v="2015-10-18T00:00:00"/>
    <n v="771.12"/>
    <s v="M"/>
    <n v="40"/>
    <d v="1981-12-14T00:00:00"/>
    <n v="38.58038645991882"/>
    <s v="Database Administrator III"/>
    <s v="Retail"/>
    <s v="Mass Customer"/>
    <s v="N"/>
    <s v="No"/>
    <n v="11"/>
    <m/>
  </r>
  <r>
    <n v="1428"/>
    <n v="53"/>
    <x v="1821"/>
    <d v="2017-07-08T00:00:00"/>
    <n v="175"/>
    <b v="1"/>
    <s v="Approved"/>
    <s v="OHM Cycles"/>
    <s v="Standard"/>
    <s v="medium"/>
    <s v="medium"/>
    <n v="795.34"/>
    <n v="101.58"/>
    <d v="1997-02-09T00:00:00"/>
    <n v="693.76"/>
    <s v="U"/>
    <n v="90"/>
    <d v="1899-12-30T00:00:00"/>
    <n v="0"/>
    <s v="Financial Analyst"/>
    <s v="Financial Services"/>
    <s v="Mass Customer"/>
    <s v="N"/>
    <s v="Yes"/>
    <n v="0"/>
    <m/>
  </r>
  <r>
    <n v="1521"/>
    <n v="0"/>
    <x v="703"/>
    <d v="2017-07-08T00:00:00"/>
    <n v="175"/>
    <b v="1"/>
    <s v="Approved"/>
    <s v="Trek Bicycles"/>
    <s v="Road"/>
    <s v="medium"/>
    <s v="medium"/>
    <n v="290.62"/>
    <n v="215.14"/>
    <d v="2004-12-18T00:00:00"/>
    <n v="75.480000000000018"/>
    <s v="M"/>
    <n v="78"/>
    <d v="1954-11-29T00:00:00"/>
    <n v="65.640660432521557"/>
    <s v="Safety Technician III"/>
    <s v="Argiculture"/>
    <s v="High Net Worth"/>
    <s v="N"/>
    <s v="No"/>
    <n v="19"/>
    <m/>
  </r>
  <r>
    <n v="1665"/>
    <n v="0"/>
    <x v="1448"/>
    <d v="2017-07-08T00:00:00"/>
    <n v="175"/>
    <b v="1"/>
    <s v="Approved"/>
    <s v="Norco Bicycles"/>
    <s v="Road"/>
    <s v="medium"/>
    <s v="medium"/>
    <n v="543.39"/>
    <n v="407.54"/>
    <d v="1992-10-11T00:00:00"/>
    <n v="135.84999999999997"/>
    <s v="F"/>
    <n v="17"/>
    <d v="1992-06-05T00:00:00"/>
    <n v="28.098194679096903"/>
    <s v="Social Worker"/>
    <s v="Health"/>
    <s v="High Net Worth"/>
    <s v="N"/>
    <s v="Yes"/>
    <n v="2"/>
    <m/>
  </r>
  <r>
    <n v="1874"/>
    <n v="6"/>
    <x v="3181"/>
    <d v="2017-07-08T00:00:00"/>
    <n v="175"/>
    <b v="0"/>
    <s v="Approved"/>
    <s v="OHM Cycles"/>
    <s v="Standard"/>
    <s v="high"/>
    <s v="medium"/>
    <n v="227.88"/>
    <n v="136.72999999999999"/>
    <d v="2003-02-07T00:00:00"/>
    <n v="91.15"/>
    <s v="M"/>
    <n v="96"/>
    <d v="1974-05-07T00:00:00"/>
    <n v="46.191345364028408"/>
    <s v="Programmer IV"/>
    <s v="Manufacturing"/>
    <s v="Affluent Customer"/>
    <s v="N"/>
    <s v="No"/>
    <n v="10"/>
    <m/>
  </r>
  <r>
    <n v="2375"/>
    <n v="67"/>
    <x v="3309"/>
    <d v="2017-07-08T00:00:00"/>
    <n v="175"/>
    <b v="0"/>
    <s v="Approved"/>
    <s v="Norco Bicycles"/>
    <s v="Road"/>
    <s v="medium"/>
    <s v="medium"/>
    <n v="544.04999999999995"/>
    <n v="376.84"/>
    <d v="2005-10-22T00:00:00"/>
    <n v="167.20999999999998"/>
    <s v="M"/>
    <n v="90"/>
    <d v="1965-03-26T00:00:00"/>
    <n v="55.311893309233888"/>
    <s v="Internal Auditor"/>
    <s v="Manufacturing"/>
    <s v="Mass Customer"/>
    <s v="N"/>
    <s v="No"/>
    <n v="16"/>
    <m/>
  </r>
  <r>
    <n v="2891"/>
    <n v="48"/>
    <x v="33"/>
    <d v="2017-07-08T00:00:00"/>
    <n v="175"/>
    <b v="0"/>
    <s v="Approved"/>
    <s v="WeareA2B"/>
    <s v="Standard"/>
    <s v="medium"/>
    <s v="medium"/>
    <n v="1762.96"/>
    <n v="950.52"/>
    <d v="2014-07-28T00:00:00"/>
    <n v="812.44"/>
    <s v="M"/>
    <n v="40"/>
    <d v="1956-11-17T00:00:00"/>
    <n v="63.670797418822929"/>
    <s v="Environmental Specialist"/>
    <s v="n/a"/>
    <s v="Affluent Customer"/>
    <s v="N"/>
    <s v="No"/>
    <n v="18"/>
    <m/>
  </r>
  <r>
    <n v="2924"/>
    <n v="58"/>
    <x v="1644"/>
    <d v="2017-07-08T00:00:00"/>
    <n v="175"/>
    <b v="1"/>
    <s v="Approved"/>
    <s v="OHM Cycles"/>
    <s v="Road"/>
    <s v="medium"/>
    <s v="medium"/>
    <n v="1280.28"/>
    <n v="829.51"/>
    <d v="2001-11-25T00:00:00"/>
    <n v="450.77"/>
    <s v="M"/>
    <n v="43"/>
    <d v="1998-02-25T00:00:00"/>
    <n v="22.369427555809231"/>
    <s v="Safety Technician II"/>
    <s v="Financial Services"/>
    <s v="High Net Worth"/>
    <s v="N"/>
    <s v="No"/>
    <n v="4"/>
    <m/>
  </r>
  <r>
    <n v="3070"/>
    <n v="16"/>
    <x v="2341"/>
    <d v="2017-07-08T00:00:00"/>
    <n v="175"/>
    <b v="1"/>
    <s v="Approved"/>
    <s v="Norco Bicycles"/>
    <s v="Standard"/>
    <s v="high"/>
    <s v="small"/>
    <n v="1661.92"/>
    <n v="1479.11"/>
    <d v="1994-09-09T00:00:00"/>
    <n v="182.81000000000017"/>
    <s v="F"/>
    <n v="37"/>
    <d v="1971-02-17T00:00:00"/>
    <n v="49.410523446220189"/>
    <s v="Biostatistician IV"/>
    <s v="Argiculture"/>
    <s v="Mass Customer"/>
    <s v="N"/>
    <s v="No"/>
    <n v="15"/>
    <m/>
  </r>
  <r>
    <n v="3325"/>
    <n v="54"/>
    <x v="2093"/>
    <d v="2017-07-08T00:00:00"/>
    <n v="175"/>
    <b v="1"/>
    <s v="Approved"/>
    <s v="WeareA2B"/>
    <s v="Standard"/>
    <s v="medium"/>
    <s v="medium"/>
    <n v="1292.8399999999999"/>
    <n v="13.44"/>
    <d v="1993-06-23T00:00:00"/>
    <n v="1279.3999999999999"/>
    <s v="M"/>
    <n v="61"/>
    <d v="1964-09-06T00:00:00"/>
    <n v="55.862578240740739"/>
    <s v="Nurse Practicioner"/>
    <s v="n/a"/>
    <s v="Mass Customer"/>
    <s v="N"/>
    <s v="Yes"/>
    <n v="5"/>
    <m/>
  </r>
  <r>
    <n v="3820"/>
    <n v="27"/>
    <x v="2854"/>
    <d v="2017-07-08T00:00:00"/>
    <n v="175"/>
    <b v="0"/>
    <s v="Approved"/>
    <s v="Trek Bicycles"/>
    <s v="Standard"/>
    <s v="medium"/>
    <s v="medium"/>
    <n v="499.53"/>
    <n v="388.72"/>
    <d v="1991-08-05T00:00:00"/>
    <n v="110.80999999999995"/>
    <s v="M"/>
    <n v="81"/>
    <d v="1979-01-20T00:00:00"/>
    <n v="41.481756322932519"/>
    <s v="Research Associate"/>
    <s v="Financial Services"/>
    <s v="Affluent Customer"/>
    <s v="N"/>
    <s v="Yes"/>
    <n v="9"/>
    <m/>
  </r>
  <r>
    <n v="4001"/>
    <n v="34"/>
    <x v="1980"/>
    <d v="2017-07-08T00:00:00"/>
    <n v="175"/>
    <b v="0"/>
    <s v="Approved"/>
    <s v="WeareA2B"/>
    <s v="Standard"/>
    <s v="medium"/>
    <s v="medium"/>
    <n v="1231.1500000000001"/>
    <n v="161.6"/>
    <d v="2013-03-12T00:00:00"/>
    <n v="1069.5500000000002"/>
    <s v="M"/>
    <n v="71"/>
    <d v="1995-03-05T00:00:00"/>
    <n v="25.350249473617453"/>
    <s v="Computer Systems Analyst II"/>
    <s v="Retail"/>
    <s v="High Net Worth"/>
    <s v="N"/>
    <s v="Yes"/>
    <n v="7"/>
    <m/>
  </r>
  <r>
    <n v="4541"/>
    <n v="87"/>
    <x v="3310"/>
    <d v="2017-07-08T00:00:00"/>
    <n v="175"/>
    <b v="0"/>
    <s v="Approved"/>
    <s v="Giant Bicycles"/>
    <s v="Standard"/>
    <s v="high"/>
    <s v="medium"/>
    <n v="1179"/>
    <n v="707.4"/>
    <d v="1999-07-26T00:00:00"/>
    <n v="471.6"/>
    <s v="F"/>
    <n v="31"/>
    <d v="1987-02-15T00:00:00"/>
    <n v="33.405043994165396"/>
    <s v="Safety Technician II"/>
    <s v="IT"/>
    <s v="Mass Customer"/>
    <s v="N"/>
    <s v="Yes"/>
    <n v="10"/>
    <m/>
  </r>
  <r>
    <n v="4623"/>
    <n v="99"/>
    <x v="3311"/>
    <d v="2017-07-08T00:00:00"/>
    <n v="175"/>
    <b v="0"/>
    <s v="Approved"/>
    <s v="OHM Cycles"/>
    <s v="Standard"/>
    <s v="medium"/>
    <s v="medium"/>
    <n v="1227.3399999999999"/>
    <n v="770.89"/>
    <d v="1991-05-06T00:00:00"/>
    <n v="456.44999999999993"/>
    <s v="F"/>
    <n v="81"/>
    <d v="1981-07-23T00:00:00"/>
    <n v="38.974907007864026"/>
    <s v="Project Manager"/>
    <s v="Retail"/>
    <s v="Mass Customer"/>
    <s v="N"/>
    <s v="Yes"/>
    <n v="10"/>
    <m/>
  </r>
  <r>
    <n v="9706"/>
    <n v="63"/>
    <x v="226"/>
    <d v="2017-08-31T00:00:00"/>
    <m/>
    <m/>
    <s v="Approved"/>
    <s v="Solex"/>
    <s v="Standard"/>
    <s v="medium"/>
    <s v="medium"/>
    <n v="1483.2"/>
    <n v="99.59"/>
    <n v="36146"/>
    <m/>
    <m/>
    <m/>
    <m/>
    <m/>
    <m/>
    <m/>
    <m/>
    <m/>
    <m/>
    <m/>
    <m/>
  </r>
  <r>
    <n v="4975"/>
    <n v="71"/>
    <x v="1058"/>
    <d v="2017-07-08T00:00:00"/>
    <n v="175"/>
    <b v="1"/>
    <s v="Approved"/>
    <s v="Solex"/>
    <s v="Standard"/>
    <s v="high"/>
    <s v="large"/>
    <n v="1842.92"/>
    <n v="1105.75"/>
    <d v="1995-10-24T00:00:00"/>
    <n v="737.17000000000007"/>
    <s v="M"/>
    <n v="39"/>
    <d v="1992-04-13T00:00:00"/>
    <n v="28.243400158548958"/>
    <s v="Accountant I"/>
    <s v="Property"/>
    <s v="Mass Customer"/>
    <s v="N"/>
    <s v="No"/>
    <n v="10"/>
    <m/>
  </r>
  <r>
    <n v="5338"/>
    <n v="7"/>
    <x v="897"/>
    <d v="2017-07-08T00:00:00"/>
    <n v="175"/>
    <b v="0"/>
    <s v="Approved"/>
    <s v="Trek Bicycles"/>
    <s v="Road"/>
    <s v="low"/>
    <s v="medium"/>
    <n v="980.37"/>
    <n v="234.43"/>
    <d v="2014-03-03T00:00:00"/>
    <n v="745.94"/>
    <s v="F"/>
    <n v="45"/>
    <d v="1995-09-12T00:00:00"/>
    <n v="24.826961802384574"/>
    <n v="0"/>
    <s v="Manufacturing"/>
    <s v="Mass Customer"/>
    <s v="N"/>
    <s v="Yes"/>
    <n v="11"/>
    <m/>
  </r>
  <r>
    <n v="5425"/>
    <n v="29"/>
    <x v="3108"/>
    <d v="2017-07-08T00:00:00"/>
    <n v="175"/>
    <b v="1"/>
    <s v="Approved"/>
    <s v="WeareA2B"/>
    <s v="Standard"/>
    <s v="medium"/>
    <s v="medium"/>
    <n v="1065.03"/>
    <n v="230.09"/>
    <d v="1994-08-10T00:00:00"/>
    <n v="834.93999999999994"/>
    <s v="M"/>
    <n v="93"/>
    <d v="1995-04-25T00:00:00"/>
    <n v="25.21052344622019"/>
    <s v="Environmental Tech"/>
    <s v="Manufacturing"/>
    <s v="High Net Worth"/>
    <s v="N"/>
    <s v="Yes"/>
    <n v="7"/>
    <m/>
  </r>
  <r>
    <n v="6452"/>
    <n v="32"/>
    <x v="2340"/>
    <d v="2017-07-08T00:00:00"/>
    <n v="175"/>
    <b v="1"/>
    <s v="Approved"/>
    <s v="Giant Bicycles"/>
    <s v="Standard"/>
    <s v="medium"/>
    <s v="medium"/>
    <n v="642.70000000000005"/>
    <n v="211.37"/>
    <d v="1992-10-11T00:00:00"/>
    <n v="431.33000000000004"/>
    <s v="F"/>
    <n v="92"/>
    <d v="1995-11-04T00:00:00"/>
    <n v="24.681756322932518"/>
    <s v="Associate Professor"/>
    <s v="Retail"/>
    <s v="Mass Customer"/>
    <s v="N"/>
    <s v="Yes"/>
    <n v="3"/>
    <m/>
  </r>
  <r>
    <n v="6600"/>
    <n v="53"/>
    <x v="1737"/>
    <d v="2017-07-08T00:00:00"/>
    <n v="175"/>
    <b v="0"/>
    <s v="Approved"/>
    <s v="OHM Cycles"/>
    <s v="Standard"/>
    <s v="medium"/>
    <s v="medium"/>
    <n v="795.34"/>
    <n v="101.58"/>
    <d v="2003-07-21T00:00:00"/>
    <n v="693.76"/>
    <s v="F"/>
    <n v="47"/>
    <d v="1986-07-25T00:00:00"/>
    <n v="33.966687829781833"/>
    <n v="0"/>
    <s v="Financial Services"/>
    <s v="Affluent Customer"/>
    <s v="N"/>
    <s v="Yes"/>
    <n v="22"/>
    <m/>
  </r>
  <r>
    <n v="7611"/>
    <n v="83"/>
    <x v="1528"/>
    <d v="2017-07-08T00:00:00"/>
    <n v="175"/>
    <b v="1"/>
    <s v="Approved"/>
    <s v="Solex"/>
    <s v="Touring"/>
    <s v="medium"/>
    <s v="large"/>
    <n v="2083.94"/>
    <n v="675.03"/>
    <d v="1999-07-26T00:00:00"/>
    <n v="1408.91"/>
    <s v="M"/>
    <n v="84"/>
    <d v="1995-06-19T00:00:00"/>
    <n v="25.059838514713341"/>
    <s v="Help Desk Operator"/>
    <s v="Financial Services"/>
    <s v="Mass Customer"/>
    <s v="N"/>
    <s v="Yes"/>
    <n v="1"/>
    <m/>
  </r>
  <r>
    <n v="7688"/>
    <n v="83"/>
    <x v="2085"/>
    <d v="2017-07-08T00:00:00"/>
    <n v="175"/>
    <b v="1"/>
    <s v="Approved"/>
    <s v="Solex"/>
    <s v="Touring"/>
    <s v="medium"/>
    <s v="large"/>
    <n v="2083.94"/>
    <n v="675.03"/>
    <d v="2013-09-16T00:00:00"/>
    <n v="1408.91"/>
    <s v="M"/>
    <n v="67"/>
    <d v="1956-05-06T00:00:00"/>
    <n v="64.205043994165393"/>
    <s v="Staff Scientist"/>
    <s v="n/a"/>
    <s v="Mass Customer"/>
    <s v="N"/>
    <s v="No"/>
    <n v="20"/>
    <m/>
  </r>
  <r>
    <n v="8678"/>
    <n v="31"/>
    <x v="822"/>
    <d v="2017-07-08T00:00:00"/>
    <n v="175"/>
    <b v="1"/>
    <s v="Approved"/>
    <s v="Giant Bicycles"/>
    <s v="Standard"/>
    <s v="medium"/>
    <s v="medium"/>
    <n v="230.91"/>
    <n v="173.18"/>
    <d v="2006-11-10T00:00:00"/>
    <n v="57.72999999999999"/>
    <s v="M"/>
    <n v="97"/>
    <d v="1990-07-08T00:00:00"/>
    <n v="30.010523446220191"/>
    <s v="Internal Auditor"/>
    <s v="Financial Services"/>
    <s v="Mass Customer"/>
    <s v="N"/>
    <s v="No"/>
    <n v="4"/>
    <m/>
  </r>
  <r>
    <n v="9715"/>
    <n v="0"/>
    <x v="2329"/>
    <d v="2017-10-14T00:00:00"/>
    <m/>
    <b v="0"/>
    <s v="Approved"/>
    <m/>
    <m/>
    <m/>
    <m/>
    <n v="840.02"/>
    <m/>
    <m/>
    <m/>
    <m/>
    <m/>
    <m/>
    <m/>
    <m/>
    <m/>
    <m/>
    <m/>
    <m/>
    <m/>
    <m/>
  </r>
  <r>
    <n v="8904"/>
    <n v="100"/>
    <x v="3216"/>
    <d v="2017-07-08T00:00:00"/>
    <n v="175"/>
    <b v="0"/>
    <s v="Approved"/>
    <s v="Trek Bicycles"/>
    <s v="Standard"/>
    <s v="medium"/>
    <s v="small"/>
    <n v="1386.84"/>
    <n v="1234.29"/>
    <d v="1996-04-05T00:00:00"/>
    <n v="152.54999999999995"/>
    <s v="M"/>
    <n v="59"/>
    <d v="1965-02-19T00:00:00"/>
    <n v="55.407783720192796"/>
    <s v="Recruiter"/>
    <s v="Argiculture"/>
    <s v="High Net Worth"/>
    <s v="N"/>
    <s v="Yes"/>
    <n v="5"/>
    <m/>
  </r>
  <r>
    <n v="9109"/>
    <n v="43"/>
    <x v="1529"/>
    <d v="2017-07-08T00:00:00"/>
    <n v="175"/>
    <b v="0"/>
    <s v="Approved"/>
    <s v="Solex"/>
    <s v="Standard"/>
    <s v="medium"/>
    <s v="medium"/>
    <n v="1151.96"/>
    <n v="649.49"/>
    <d v="1999-12-04T00:00:00"/>
    <n v="502.47"/>
    <s v="M"/>
    <n v="87"/>
    <d v="1961-04-07T00:00:00"/>
    <n v="59.281756322932523"/>
    <s v="Pharmacist"/>
    <s v="Health"/>
    <s v="Mass Customer"/>
    <s v="N"/>
    <s v="Yes"/>
    <n v="5"/>
    <m/>
  </r>
  <r>
    <n v="9162"/>
    <n v="27"/>
    <x v="869"/>
    <d v="2017-07-08T00:00:00"/>
    <n v="175"/>
    <b v="0"/>
    <s v="Approved"/>
    <s v="Trek Bicycles"/>
    <s v="Standard"/>
    <s v="medium"/>
    <s v="medium"/>
    <n v="499.53"/>
    <n v="388.72"/>
    <d v="1999-06-23T00:00:00"/>
    <n v="110.80999999999995"/>
    <s v="M"/>
    <n v="79"/>
    <d v="1991-08-31T00:00:00"/>
    <n v="28.862578240740739"/>
    <s v="Senior Financial Analyst"/>
    <s v="Financial Services"/>
    <s v="Affluent Customer"/>
    <s v="N"/>
    <s v="No"/>
    <n v="11"/>
    <m/>
  </r>
  <r>
    <n v="9176"/>
    <n v="0"/>
    <x v="1768"/>
    <d v="2017-07-08T00:00:00"/>
    <n v="175"/>
    <b v="1"/>
    <s v="Approved"/>
    <s v="Trek Bicycles"/>
    <s v="Road"/>
    <s v="medium"/>
    <s v="medium"/>
    <n v="533.51"/>
    <n v="400.13"/>
    <d v="2012-06-04T00:00:00"/>
    <n v="133.38"/>
    <s v="M"/>
    <n v="80"/>
    <d v="1996-10-08T00:00:00"/>
    <n v="23.752989199644848"/>
    <s v="Database Administrator IV"/>
    <s v="Manufacturing"/>
    <s v="High Net Worth"/>
    <s v="N"/>
    <s v="No"/>
    <n v="1"/>
    <m/>
  </r>
  <r>
    <n v="10166"/>
    <n v="44"/>
    <x v="2605"/>
    <d v="2017-07-08T00:00:00"/>
    <n v="175"/>
    <b v="0"/>
    <s v="Approved"/>
    <s v="WeareA2B"/>
    <s v="Standard"/>
    <s v="medium"/>
    <s v="medium"/>
    <n v="1769.64"/>
    <n v="108.76"/>
    <d v="2011-05-09T00:00:00"/>
    <n v="1660.88"/>
    <s v="F"/>
    <n v="9"/>
    <d v="1968-10-20T00:00:00"/>
    <n v="51.739290569507865"/>
    <s v="Recruiter"/>
    <s v="Property"/>
    <s v="Affluent Customer"/>
    <s v="N"/>
    <s v="No"/>
    <n v="13"/>
    <m/>
  </r>
  <r>
    <n v="10693"/>
    <n v="14"/>
    <x v="2592"/>
    <d v="2017-07-08T00:00:00"/>
    <n v="175"/>
    <b v="0"/>
    <s v="Approved"/>
    <s v="Trek Bicycles"/>
    <s v="Standard"/>
    <s v="medium"/>
    <s v="small"/>
    <n v="1386.84"/>
    <n v="1234.29"/>
    <d v="1996-11-09T00:00:00"/>
    <n v="152.54999999999995"/>
    <s v="M"/>
    <n v="28"/>
    <d v="1987-10-01T00:00:00"/>
    <n v="32.780386459918823"/>
    <n v="0"/>
    <s v="Health"/>
    <s v="Mass Customer"/>
    <s v="N"/>
    <s v="Yes"/>
    <n v="5"/>
    <m/>
  </r>
  <r>
    <n v="12410"/>
    <n v="55"/>
    <x v="2509"/>
    <d v="2017-07-08T00:00:00"/>
    <n v="175"/>
    <b v="0"/>
    <s v="Approved"/>
    <s v="Trek Bicycles"/>
    <s v="Road"/>
    <s v="medium"/>
    <s v="large"/>
    <n v="1894.19"/>
    <n v="598.76"/>
    <d v="1993-06-23T00:00:00"/>
    <n v="1295.43"/>
    <s v="F"/>
    <n v="98"/>
    <d v="1971-09-26T00:00:00"/>
    <n v="48.805043994165395"/>
    <s v="Computer Systems Analyst I"/>
    <s v="Financial Services"/>
    <s v="Affluent Customer"/>
    <s v="N"/>
    <s v="Yes"/>
    <n v="17"/>
    <m/>
  </r>
  <r>
    <n v="12648"/>
    <n v="37"/>
    <x v="427"/>
    <d v="2017-07-08T00:00:00"/>
    <n v="175"/>
    <b v="0"/>
    <s v="Approved"/>
    <s v="OHM Cycles"/>
    <s v="Standard"/>
    <s v="low"/>
    <s v="medium"/>
    <n v="1793.43"/>
    <n v="248.82"/>
    <d v="1999-07-20T00:00:00"/>
    <n v="1544.6100000000001"/>
    <s v="F"/>
    <n v="99"/>
    <d v="1989-02-01T00:00:00"/>
    <n v="31.440660432521561"/>
    <s v="Administrative Assistant IV"/>
    <s v="Financial Services"/>
    <s v="Mass Customer"/>
    <s v="N"/>
    <s v="Yes"/>
    <n v="12"/>
    <m/>
  </r>
  <r>
    <n v="12992"/>
    <n v="30"/>
    <x v="1818"/>
    <d v="2017-07-08T00:00:00"/>
    <n v="175"/>
    <b v="1"/>
    <s v="Approved"/>
    <s v="Solex"/>
    <s v="Standard"/>
    <s v="high"/>
    <s v="medium"/>
    <n v="748.17"/>
    <n v="448.9"/>
    <d v="1991-11-10T00:00:00"/>
    <n v="299.27"/>
    <s v="F"/>
    <n v="33"/>
    <d v="1956-01-21T00:00:00"/>
    <n v="64.495454953069512"/>
    <s v="Staff Accountant II"/>
    <s v="Manufacturing"/>
    <s v="Mass Customer"/>
    <s v="N"/>
    <s v="No"/>
    <n v="13"/>
    <m/>
  </r>
  <r>
    <n v="13542"/>
    <n v="31"/>
    <x v="3312"/>
    <d v="2017-07-08T00:00:00"/>
    <n v="175"/>
    <b v="0"/>
    <s v="Approved"/>
    <s v="Giant Bicycles"/>
    <s v="Standard"/>
    <s v="medium"/>
    <s v="medium"/>
    <n v="230.91"/>
    <n v="173.18"/>
    <d v="2006-11-10T00:00:00"/>
    <n v="57.72999999999999"/>
    <s v="F"/>
    <n v="94"/>
    <d v="1973-07-28T00:00:00"/>
    <n v="46.966687829781833"/>
    <s v="Social Worker"/>
    <s v="Health"/>
    <s v="Affluent Customer"/>
    <s v="N"/>
    <s v="No"/>
    <n v="18"/>
    <m/>
  </r>
  <r>
    <n v="14035"/>
    <n v="45"/>
    <x v="1187"/>
    <d v="2017-07-08T00:00:00"/>
    <n v="175"/>
    <b v="0"/>
    <s v="Approved"/>
    <s v="Solex"/>
    <s v="Standard"/>
    <s v="medium"/>
    <s v="medium"/>
    <n v="441.49"/>
    <n v="84.99"/>
    <d v="1993-04-12T00:00:00"/>
    <n v="356.5"/>
    <s v="F"/>
    <n v="67"/>
    <d v="1987-06-20T00:00:00"/>
    <n v="33.062578240740741"/>
    <s v="Recruiter"/>
    <s v="n/a"/>
    <s v="Mass Customer"/>
    <s v="N"/>
    <s v="Yes"/>
    <n v="17"/>
    <m/>
  </r>
  <r>
    <n v="14363"/>
    <n v="36"/>
    <x v="619"/>
    <d v="2017-07-08T00:00:00"/>
    <n v="175"/>
    <b v="1"/>
    <s v="Approved"/>
    <s v="Solex"/>
    <s v="Standard"/>
    <s v="low"/>
    <s v="medium"/>
    <n v="945.04"/>
    <n v="507.58"/>
    <d v="1995-12-19T00:00:00"/>
    <n v="437.46"/>
    <s v="F"/>
    <n v="72"/>
    <d v="1961-04-22T00:00:00"/>
    <n v="59.240660432521558"/>
    <s v="Nurse Practicioner"/>
    <s v="Health"/>
    <s v="Mass Customer"/>
    <s v="N"/>
    <s v="No"/>
    <n v="14"/>
    <m/>
  </r>
  <r>
    <n v="14590"/>
    <n v="100"/>
    <x v="3313"/>
    <d v="2017-07-08T00:00:00"/>
    <n v="175"/>
    <b v="0"/>
    <s v="Approved"/>
    <s v="Norco Bicycles"/>
    <s v="Road"/>
    <s v="medium"/>
    <s v="medium"/>
    <n v="1036.5899999999999"/>
    <n v="206.35"/>
    <d v="1991-05-06T00:00:00"/>
    <n v="830.2399999999999"/>
    <s v="M"/>
    <n v="92"/>
    <d v="1992-12-27T00:00:00"/>
    <n v="27.536550843480466"/>
    <s v="Office Assistant I"/>
    <s v="n/a"/>
    <s v="Mass Customer"/>
    <s v="N"/>
    <s v="No"/>
    <n v="5"/>
    <m/>
  </r>
  <r>
    <n v="14657"/>
    <n v="11"/>
    <x v="3314"/>
    <d v="2017-07-08T00:00:00"/>
    <n v="175"/>
    <b v="1"/>
    <s v="Approved"/>
    <s v="Giant Bicycles"/>
    <s v="Standard"/>
    <s v="high"/>
    <s v="medium"/>
    <n v="1274.93"/>
    <n v="764.96"/>
    <d v="2007-08-04T00:00:00"/>
    <n v="509.97"/>
    <s v="F"/>
    <n v="77"/>
    <d v="1973-08-30T00:00:00"/>
    <n v="46.876276870877724"/>
    <s v="Account Representative I"/>
    <s v="Retail"/>
    <s v="Mass Customer"/>
    <s v="N"/>
    <s v="No"/>
    <n v="14"/>
    <m/>
  </r>
  <r>
    <n v="15788"/>
    <n v="95"/>
    <x v="552"/>
    <d v="2017-07-08T00:00:00"/>
    <n v="175"/>
    <b v="1"/>
    <s v="Approved"/>
    <s v="Giant Bicycles"/>
    <s v="Standard"/>
    <s v="medium"/>
    <s v="large"/>
    <n v="569.55999999999995"/>
    <n v="528.42999999999995"/>
    <d v="2003-09-10T00:00:00"/>
    <n v="41.129999999999995"/>
    <s v="F"/>
    <n v="63"/>
    <d v="1973-06-29T00:00:00"/>
    <n v="47.046139884576355"/>
    <s v="Internal Auditor"/>
    <s v="Retail"/>
    <s v="Mass Customer"/>
    <s v="N"/>
    <s v="No"/>
    <n v="18"/>
    <m/>
  </r>
  <r>
    <n v="15993"/>
    <n v="5"/>
    <x v="1750"/>
    <d v="2017-07-08T00:00:00"/>
    <n v="175"/>
    <b v="0"/>
    <s v="Approved"/>
    <s v="Trek Bicycles"/>
    <s v="Mountain"/>
    <s v="low"/>
    <s v="medium"/>
    <n v="574.64"/>
    <n v="459.71"/>
    <d v="2003-02-07T00:00:00"/>
    <n v="114.93"/>
    <s v="F"/>
    <n v="0"/>
    <d v="1985-04-09T00:00:00"/>
    <n v="35.259838514713344"/>
    <s v="Structural Engineer"/>
    <s v="Manufacturing"/>
    <s v="Mass Customer"/>
    <s v="N"/>
    <s v="Yes"/>
    <n v="5"/>
    <m/>
  </r>
  <r>
    <n v="16105"/>
    <n v="0"/>
    <x v="717"/>
    <d v="2017-07-08T00:00:00"/>
    <n v="175"/>
    <b v="0"/>
    <s v="Approved"/>
    <s v="Giant Bicycles"/>
    <s v="Standard"/>
    <s v="medium"/>
    <s v="large"/>
    <n v="569.55999999999995"/>
    <n v="528.42999999999995"/>
    <d v="2003-09-10T00:00:00"/>
    <n v="41.129999999999995"/>
    <s v="M"/>
    <n v="65"/>
    <d v="1978-03-16T00:00:00"/>
    <n v="42.331071391425674"/>
    <s v="GIS Technical Architect"/>
    <s v="Argiculture"/>
    <s v="High Net Worth"/>
    <s v="N"/>
    <s v="No"/>
    <n v="8"/>
    <m/>
  </r>
  <r>
    <n v="16328"/>
    <n v="80"/>
    <x v="1010"/>
    <d v="2017-07-08T00:00:00"/>
    <n v="175"/>
    <b v="0"/>
    <s v="Approved"/>
    <s v="Trek Bicycles"/>
    <s v="Standard"/>
    <s v="medium"/>
    <s v="large"/>
    <n v="1469.44"/>
    <n v="596.54999999999995"/>
    <d v="2010-11-05T00:00:00"/>
    <n v="872.8900000000001"/>
    <s v="M"/>
    <n v="46"/>
    <d v="1973-05-26T00:00:00"/>
    <n v="47.139290569507864"/>
    <s v="Senior Developer"/>
    <s v="Manufacturing"/>
    <s v="High Net Worth"/>
    <s v="N"/>
    <s v="Yes"/>
    <n v="7"/>
    <m/>
  </r>
  <r>
    <n v="17035"/>
    <n v="5"/>
    <x v="2464"/>
    <d v="2017-07-08T00:00:00"/>
    <n v="175"/>
    <b v="0"/>
    <s v="Approved"/>
    <s v="Trek Bicycles"/>
    <s v="Mountain"/>
    <s v="low"/>
    <s v="medium"/>
    <n v="574.64"/>
    <n v="459.71"/>
    <d v="1991-11-07T00:00:00"/>
    <n v="114.93"/>
    <s v="F"/>
    <n v="35"/>
    <d v="1974-01-29T00:00:00"/>
    <n v="46.45983851471334"/>
    <s v="Payment Adjustment Coordinator"/>
    <s v="Health"/>
    <s v="Mass Customer"/>
    <s v="N"/>
    <s v="Yes"/>
    <n v="9"/>
    <m/>
  </r>
  <r>
    <n v="17099"/>
    <n v="84"/>
    <x v="824"/>
    <d v="2017-07-08T00:00:00"/>
    <n v="175"/>
    <b v="1"/>
    <s v="Approved"/>
    <s v="Trek Bicycles"/>
    <s v="Road"/>
    <s v="medium"/>
    <s v="medium"/>
    <n v="290.62"/>
    <n v="215.14"/>
    <d v="2004-12-18T00:00:00"/>
    <n v="75.480000000000018"/>
    <s v="M"/>
    <n v="13"/>
    <d v="1979-12-10T00:00:00"/>
    <n v="40.594085090055806"/>
    <s v="Staff Accountant I"/>
    <s v="Financial Services"/>
    <s v="Mass Customer"/>
    <s v="N"/>
    <s v="No"/>
    <n v="16"/>
    <m/>
  </r>
  <r>
    <n v="17550"/>
    <n v="63"/>
    <x v="2426"/>
    <d v="2017-07-08T00:00:00"/>
    <n v="175"/>
    <b v="1"/>
    <s v="Approved"/>
    <s v="Solex"/>
    <s v="Standard"/>
    <s v="medium"/>
    <s v="medium"/>
    <n v="1483.2"/>
    <n v="99.59"/>
    <d v="1998-12-17T00:00:00"/>
    <n v="1383.6100000000001"/>
    <s v="M"/>
    <n v="66"/>
    <d v="1993-02-18T00:00:00"/>
    <n v="27.39134536402841"/>
    <s v="Safety Technician II"/>
    <s v="Manufacturing"/>
    <s v="Affluent Customer"/>
    <s v="N"/>
    <s v="No"/>
    <n v="10"/>
    <m/>
  </r>
  <r>
    <n v="18588"/>
    <n v="8"/>
    <x v="2636"/>
    <d v="2017-07-08T00:00:00"/>
    <n v="175"/>
    <b v="1"/>
    <s v="Approved"/>
    <s v="Solex"/>
    <s v="Road"/>
    <s v="medium"/>
    <s v="small"/>
    <n v="1703.52"/>
    <n v="1516.13"/>
    <d v="1993-04-20T00:00:00"/>
    <n v="187.38999999999987"/>
    <s v="M"/>
    <n v="69"/>
    <d v="1956-03-17T00:00:00"/>
    <n v="64.342030295535253"/>
    <s v="Marketing Manager"/>
    <s v="IT"/>
    <s v="Mass Customer"/>
    <s v="N"/>
    <s v="No"/>
    <n v="5"/>
    <m/>
  </r>
  <r>
    <n v="18647"/>
    <n v="46"/>
    <x v="695"/>
    <d v="2017-07-08T00:00:00"/>
    <n v="175"/>
    <b v="0"/>
    <s v="Approved"/>
    <s v="Solex"/>
    <s v="Standard"/>
    <s v="low"/>
    <s v="medium"/>
    <n v="1289.8499999999999"/>
    <n v="74.510000000000005"/>
    <d v="2007-12-11T00:00:00"/>
    <n v="1215.3399999999999"/>
    <s v="F"/>
    <n v="99"/>
    <d v="1962-01-06T00:00:00"/>
    <n v="58.53107139142567"/>
    <s v="Assistant Professor"/>
    <s v="n/a"/>
    <s v="Mass Customer"/>
    <s v="N"/>
    <s v="No"/>
    <n v="15"/>
    <m/>
  </r>
  <r>
    <n v="18748"/>
    <n v="34"/>
    <x v="3215"/>
    <d v="2017-07-08T00:00:00"/>
    <n v="175"/>
    <b v="0"/>
    <s v="Approved"/>
    <s v="Norco Bicycles"/>
    <s v="Road"/>
    <s v="high"/>
    <s v="large"/>
    <n v="774.53"/>
    <n v="464.72"/>
    <d v="2006-02-02T00:00:00"/>
    <n v="309.80999999999995"/>
    <s v="U"/>
    <n v="9"/>
    <d v="1899-12-30T00:00:00"/>
    <n v="0"/>
    <s v="Social Worker"/>
    <s v="Health"/>
    <s v="Mass Customer"/>
    <s v="N"/>
    <s v="Yes"/>
    <n v="0"/>
    <m/>
  </r>
  <r>
    <n v="18967"/>
    <n v="23"/>
    <x v="734"/>
    <d v="2017-07-08T00:00:00"/>
    <n v="175"/>
    <b v="1"/>
    <s v="Approved"/>
    <s v="Norco Bicycles"/>
    <s v="Mountain"/>
    <s v="low"/>
    <s v="small"/>
    <n v="688.63"/>
    <n v="612.88"/>
    <d v="1993-10-02T00:00:00"/>
    <n v="75.75"/>
    <s v="M"/>
    <n v="23"/>
    <d v="2000-07-31T00:00:00"/>
    <n v="19.939290569507861"/>
    <n v="0"/>
    <s v="Financial Services"/>
    <s v="Affluent Customer"/>
    <s v="N"/>
    <s v="No"/>
    <n v="1"/>
    <m/>
  </r>
  <r>
    <n v="36"/>
    <n v="92"/>
    <x v="252"/>
    <d v="2017-07-07T00:00:00"/>
    <n v="176"/>
    <b v="0"/>
    <s v="Approved"/>
    <s v="WeareA2B"/>
    <s v="Standard"/>
    <s v="medium"/>
    <s v="small"/>
    <n v="1415.01"/>
    <n v="1259.3599999999999"/>
    <d v="2003-09-10T00:00:00"/>
    <n v="155.65000000000009"/>
    <s v="M"/>
    <n v="47"/>
    <d v="1959-03-23T00:00:00"/>
    <n v="61.325591939370874"/>
    <s v="Safety Technician II"/>
    <s v="Financial Services"/>
    <s v="Mass Customer"/>
    <s v="N"/>
    <s v="Yes"/>
    <n v="6"/>
    <m/>
  </r>
  <r>
    <n v="1206"/>
    <n v="49"/>
    <x v="1540"/>
    <d v="2017-07-07T00:00:00"/>
    <n v="176"/>
    <b v="0"/>
    <s v="Approved"/>
    <s v="Solex"/>
    <s v="Standard"/>
    <s v="medium"/>
    <s v="large"/>
    <n v="1061.56"/>
    <n v="733.58"/>
    <d v="1993-07-20T00:00:00"/>
    <n v="327.9799999999999"/>
    <s v="F"/>
    <n v="25"/>
    <d v="1989-11-09T00:00:00"/>
    <n v="30.670797418822932"/>
    <s v="Professor"/>
    <s v="Financial Services"/>
    <s v="High Net Worth"/>
    <s v="N"/>
    <s v="No"/>
    <n v="4"/>
    <m/>
  </r>
  <r>
    <n v="2585"/>
    <n v="9"/>
    <x v="2908"/>
    <d v="2017-07-07T00:00:00"/>
    <n v="176"/>
    <b v="1"/>
    <s v="Approved"/>
    <s v="OHM Cycles"/>
    <s v="Road"/>
    <s v="medium"/>
    <s v="medium"/>
    <n v="742.54"/>
    <n v="667.4"/>
    <d v="1993-06-23T00:00:00"/>
    <n v="75.139999999999986"/>
    <s v="F"/>
    <n v="3"/>
    <d v="1973-07-22T00:00:00"/>
    <n v="46.983126185946219"/>
    <s v="Human Resources Manager"/>
    <s v="Manufacturing"/>
    <s v="Affluent Customer"/>
    <s v="N"/>
    <s v="No"/>
    <n v="13"/>
    <m/>
  </r>
  <r>
    <n v="2608"/>
    <n v="30"/>
    <x v="628"/>
    <d v="2017-07-07T00:00:00"/>
    <n v="176"/>
    <b v="0"/>
    <s v="Approved"/>
    <s v="Solex"/>
    <s v="Standard"/>
    <s v="high"/>
    <s v="medium"/>
    <n v="748.17"/>
    <n v="448.9"/>
    <d v="1994-07-12T00:00:00"/>
    <n v="299.27"/>
    <s v="M"/>
    <n v="59"/>
    <d v="1965-05-09T00:00:00"/>
    <n v="55.191345364028408"/>
    <s v="Junior Executive"/>
    <s v="Manufacturing"/>
    <s v="Affluent Customer"/>
    <s v="N"/>
    <s v="Yes"/>
    <n v="7"/>
    <m/>
  </r>
  <r>
    <n v="2779"/>
    <n v="2"/>
    <x v="2303"/>
    <d v="2017-07-07T00:00:00"/>
    <n v="176"/>
    <b v="0"/>
    <s v="Approved"/>
    <s v="Solex"/>
    <s v="Standard"/>
    <s v="medium"/>
    <s v="medium"/>
    <n v="71.489999999999995"/>
    <n v="53.62"/>
    <d v="2012-12-02T00:00:00"/>
    <n v="17.869999999999997"/>
    <s v="M"/>
    <n v="45"/>
    <d v="1959-01-03T00:00:00"/>
    <n v="61.542030295535262"/>
    <s v="Nurse"/>
    <s v="Retail"/>
    <s v="Mass Customer"/>
    <s v="N"/>
    <s v="No"/>
    <n v="14"/>
    <m/>
  </r>
  <r>
    <n v="3140"/>
    <n v="13"/>
    <x v="3000"/>
    <d v="2017-07-07T00:00:00"/>
    <n v="176"/>
    <b v="0"/>
    <s v="Approved"/>
    <s v="Solex"/>
    <s v="Standard"/>
    <s v="medium"/>
    <s v="medium"/>
    <n v="1163.8900000000001"/>
    <n v="589.27"/>
    <d v="2013-03-12T00:00:00"/>
    <n v="574.62000000000012"/>
    <s v="M"/>
    <n v="77"/>
    <d v="1993-08-19T00:00:00"/>
    <n v="26.89271522704211"/>
    <s v="Engineer IV"/>
    <s v="Manufacturing"/>
    <s v="Mass Customer"/>
    <s v="N"/>
    <s v="Yes"/>
    <n v="3"/>
    <m/>
  </r>
  <r>
    <n v="3386"/>
    <n v="4"/>
    <x v="2573"/>
    <d v="2017-07-07T00:00:00"/>
    <n v="176"/>
    <b v="1"/>
    <s v="Approved"/>
    <s v="Giant Bicycles"/>
    <s v="Standard"/>
    <s v="high"/>
    <s v="medium"/>
    <n v="1129.1300000000001"/>
    <n v="677.48"/>
    <d v="2003-03-18T00:00:00"/>
    <n v="451.65000000000009"/>
    <s v="M"/>
    <n v="36"/>
    <d v="1978-12-07T00:00:00"/>
    <n v="41.602304268137999"/>
    <s v="Analog Circuit Design manager"/>
    <s v="Financial Services"/>
    <s v="Affluent Customer"/>
    <s v="N"/>
    <s v="No"/>
    <n v="18"/>
    <m/>
  </r>
  <r>
    <n v="3396"/>
    <n v="40"/>
    <x v="1402"/>
    <d v="2017-07-07T00:00:00"/>
    <n v="176"/>
    <b v="1"/>
    <s v="Approved"/>
    <s v="Trek Bicycles"/>
    <s v="Road"/>
    <s v="medium"/>
    <s v="large"/>
    <n v="1894.19"/>
    <n v="598.76"/>
    <d v="2003-07-21T00:00:00"/>
    <n v="1295.43"/>
    <s v="U"/>
    <n v="47"/>
    <d v="1899-12-30T00:00:00"/>
    <n v="0"/>
    <s v="Engineer III"/>
    <s v="IT"/>
    <s v="High Net Worth"/>
    <s v="N"/>
    <s v="No"/>
    <n v="0"/>
    <m/>
  </r>
  <r>
    <n v="3481"/>
    <n v="76"/>
    <x v="1778"/>
    <d v="2017-07-07T00:00:00"/>
    <n v="176"/>
    <b v="1"/>
    <s v="Approved"/>
    <s v="WeareA2B"/>
    <s v="Standard"/>
    <s v="low"/>
    <s v="medium"/>
    <n v="642.30999999999995"/>
    <n v="513.85"/>
    <d v="2011-01-10T00:00:00"/>
    <n v="128.45999999999992"/>
    <s v="M"/>
    <n v="55"/>
    <d v="2001-10-10T00:00:00"/>
    <n v="18.744770021562658"/>
    <s v="Computer Systems Analyst I"/>
    <s v="Health"/>
    <s v="Mass Customer"/>
    <s v="N"/>
    <s v="Yes"/>
    <n v="1"/>
    <m/>
  </r>
  <r>
    <n v="3630"/>
    <n v="26"/>
    <x v="1568"/>
    <d v="2017-07-07T00:00:00"/>
    <n v="176"/>
    <b v="0"/>
    <s v="Approved"/>
    <s v="WeareA2B"/>
    <s v="Standard"/>
    <s v="medium"/>
    <s v="medium"/>
    <n v="1992.93"/>
    <n v="762.63"/>
    <d v="1993-05-26T00:00:00"/>
    <n v="1230.3000000000002"/>
    <s v="M"/>
    <n v="96"/>
    <d v="1964-03-14T00:00:00"/>
    <n v="56.34477002156266"/>
    <s v="Health Coach IV"/>
    <s v="Health"/>
    <s v="Mass Customer"/>
    <s v="N"/>
    <s v="Yes"/>
    <n v="12"/>
    <m/>
  </r>
  <r>
    <n v="3896"/>
    <n v="46"/>
    <x v="1555"/>
    <d v="2017-07-07T00:00:00"/>
    <n v="176"/>
    <b v="0"/>
    <s v="Approved"/>
    <s v="OHM Cycles"/>
    <s v="Standard"/>
    <s v="low"/>
    <s v="medium"/>
    <n v="1793.43"/>
    <n v="248.82"/>
    <d v="2010-06-07T00:00:00"/>
    <n v="1544.6100000000001"/>
    <s v="F"/>
    <n v="54"/>
    <d v="1987-11-01T00:00:00"/>
    <n v="32.695454953069508"/>
    <s v="Accountant III"/>
    <s v="Manufacturing"/>
    <s v="High Net Worth"/>
    <s v="N"/>
    <s v="Yes"/>
    <n v="20"/>
    <m/>
  </r>
  <r>
    <n v="4194"/>
    <n v="90"/>
    <x v="597"/>
    <d v="2017-07-07T00:00:00"/>
    <n v="176"/>
    <b v="1"/>
    <s v="Approved"/>
    <s v="Norco Bicycles"/>
    <s v="Standard"/>
    <s v="low"/>
    <s v="medium"/>
    <n v="363.01"/>
    <n v="290.41000000000003"/>
    <d v="2003-01-05T00:00:00"/>
    <n v="72.599999999999966"/>
    <s v="M"/>
    <n v="71"/>
    <d v="1974-05-27T00:00:00"/>
    <n v="46.136550843480464"/>
    <s v="Accountant III"/>
    <s v="Retail"/>
    <s v="Affluent Customer"/>
    <s v="N"/>
    <s v="Yes"/>
    <n v="10"/>
    <m/>
  </r>
  <r>
    <n v="4571"/>
    <n v="57"/>
    <x v="3256"/>
    <d v="2017-07-07T00:00:00"/>
    <n v="176"/>
    <b v="1"/>
    <s v="Approved"/>
    <s v="WeareA2B"/>
    <s v="Touring"/>
    <s v="medium"/>
    <s v="large"/>
    <n v="1890.39"/>
    <n v="260.14"/>
    <d v="1991-01-21T00:00:00"/>
    <n v="1630.25"/>
    <s v="M"/>
    <n v="2"/>
    <d v="1974-09-24T00:00:00"/>
    <n v="45.807783720192795"/>
    <s v="Recruiter"/>
    <s v="Manufacturing"/>
    <s v="Mass Customer"/>
    <s v="N"/>
    <s v="No"/>
    <n v="15"/>
    <m/>
  </r>
  <r>
    <n v="4742"/>
    <n v="40"/>
    <x v="2992"/>
    <d v="2017-07-07T00:00:00"/>
    <n v="176"/>
    <b v="0"/>
    <s v="Approved"/>
    <s v="OHM Cycles"/>
    <s v="Standard"/>
    <s v="high"/>
    <s v="medium"/>
    <n v="1458.17"/>
    <n v="874.9"/>
    <d v="1993-04-12T00:00:00"/>
    <n v="583.2700000000001"/>
    <s v="M"/>
    <n v="64"/>
    <d v="1980-02-12T00:00:00"/>
    <n v="40.418742624302382"/>
    <s v="Chemical Engineer"/>
    <s v="Manufacturing"/>
    <s v="Mass Customer"/>
    <s v="N"/>
    <s v="Yes"/>
    <n v="9"/>
    <m/>
  </r>
  <r>
    <n v="4799"/>
    <n v="16"/>
    <x v="1518"/>
    <d v="2017-07-07T00:00:00"/>
    <n v="176"/>
    <b v="1"/>
    <s v="Approved"/>
    <s v="Norco Bicycles"/>
    <s v="Standard"/>
    <s v="high"/>
    <s v="small"/>
    <n v="1661.92"/>
    <n v="1479.11"/>
    <d v="2009-03-08T00:00:00"/>
    <n v="182.81000000000017"/>
    <s v="F"/>
    <n v="75"/>
    <d v="1974-08-24T00:00:00"/>
    <n v="45.89271522704211"/>
    <s v="Geological Engineer"/>
    <s v="Manufacturing"/>
    <s v="Mass Customer"/>
    <s v="N"/>
    <s v="Yes"/>
    <n v="21"/>
    <m/>
  </r>
  <r>
    <n v="4872"/>
    <n v="97"/>
    <x v="205"/>
    <d v="2017-07-07T00:00:00"/>
    <n v="176"/>
    <b v="0"/>
    <s v="Approved"/>
    <s v="Solex"/>
    <s v="Standard"/>
    <s v="medium"/>
    <s v="large"/>
    <n v="202.62"/>
    <n v="151.96"/>
    <d v="2016-03-29T00:00:00"/>
    <n v="50.66"/>
    <s v="F"/>
    <n v="47"/>
    <d v="1977-12-09T00:00:00"/>
    <n v="42.596824816083206"/>
    <s v="Clinical Specialist"/>
    <s v="Health"/>
    <s v="Mass Customer"/>
    <s v="N"/>
    <s v="Yes"/>
    <n v="9"/>
    <m/>
  </r>
  <r>
    <n v="5069"/>
    <n v="3"/>
    <x v="3315"/>
    <d v="2017-07-07T00:00:00"/>
    <n v="176"/>
    <b v="0"/>
    <s v="Approved"/>
    <s v="Trek Bicycles"/>
    <s v="Standard"/>
    <s v="medium"/>
    <s v="large"/>
    <n v="2091.4699999999998"/>
    <n v="388.92"/>
    <d v="2012-09-15T00:00:00"/>
    <n v="1702.5499999999997"/>
    <s v="M"/>
    <n v="88"/>
    <d v="1955-10-05T00:00:00"/>
    <n v="64.791345364028416"/>
    <s v="Operator"/>
    <s v="Financial Services"/>
    <s v="Affluent Customer"/>
    <s v="N"/>
    <s v="No"/>
    <n v="7"/>
    <m/>
  </r>
  <r>
    <n v="5765"/>
    <n v="1"/>
    <x v="3221"/>
    <d v="2017-07-07T00:00:00"/>
    <n v="176"/>
    <b v="0"/>
    <s v="Approved"/>
    <s v="Giant Bicycles"/>
    <s v="Standard"/>
    <s v="medium"/>
    <s v="medium"/>
    <n v="1403.5"/>
    <n v="954.82"/>
    <d v="2016-11-14T00:00:00"/>
    <n v="448.67999999999995"/>
    <s v="M"/>
    <n v="88"/>
    <d v="1956-06-22T00:00:00"/>
    <n v="64.07627687087772"/>
    <s v="Clinical Specialist"/>
    <s v="Health"/>
    <s v="Mass Customer"/>
    <s v="N"/>
    <s v="No"/>
    <n v="9"/>
    <m/>
  </r>
  <r>
    <n v="6325"/>
    <n v="51"/>
    <x v="2892"/>
    <d v="2017-07-07T00:00:00"/>
    <n v="176"/>
    <b v="1"/>
    <s v="Approved"/>
    <s v="OHM Cycles"/>
    <s v="Standard"/>
    <s v="high"/>
    <s v="medium"/>
    <n v="2005.66"/>
    <n v="1203.4000000000001"/>
    <d v="1991-01-21T00:00:00"/>
    <n v="802.26"/>
    <s v="F"/>
    <n v="86"/>
    <d v="1999-07-24T00:00:00"/>
    <n v="20.96120837772704"/>
    <s v="Biostatistician I"/>
    <s v="Manufacturing"/>
    <s v="Mass Customer"/>
    <s v="N"/>
    <s v="Yes"/>
    <n v="3"/>
    <m/>
  </r>
  <r>
    <n v="9760"/>
    <n v="0"/>
    <x v="2490"/>
    <d v="2017-07-23T00:00:00"/>
    <m/>
    <b v="1"/>
    <s v="Approved"/>
    <m/>
    <m/>
    <m/>
    <m/>
    <n v="1922.94"/>
    <m/>
    <m/>
    <m/>
    <m/>
    <m/>
    <m/>
    <m/>
    <m/>
    <m/>
    <m/>
    <m/>
    <m/>
    <m/>
    <m/>
  </r>
  <r>
    <n v="6647"/>
    <n v="10"/>
    <x v="632"/>
    <d v="2017-07-07T00:00:00"/>
    <n v="176"/>
    <b v="0"/>
    <s v="Approved"/>
    <s v="WeareA2B"/>
    <s v="Touring"/>
    <s v="medium"/>
    <s v="medium"/>
    <n v="1466.68"/>
    <n v="363.25"/>
    <d v="2014-03-03T00:00:00"/>
    <n v="1103.43"/>
    <s v="M"/>
    <n v="19"/>
    <d v="1997-02-09T00:00:00"/>
    <n v="23.413263172247589"/>
    <s v="Registered Nurse"/>
    <s v="Health"/>
    <s v="Mass Customer"/>
    <s v="N"/>
    <s v="No"/>
    <n v="4"/>
    <m/>
  </r>
  <r>
    <n v="6833"/>
    <n v="95"/>
    <x v="2521"/>
    <d v="2017-07-07T00:00:00"/>
    <n v="176"/>
    <b v="0"/>
    <s v="Approved"/>
    <s v="OHM Cycles"/>
    <s v="Touring"/>
    <s v="low"/>
    <s v="medium"/>
    <n v="1073.07"/>
    <n v="933.84"/>
    <d v="1997-01-25T00:00:00"/>
    <n v="139.2299999999999"/>
    <s v="M"/>
    <n v="10"/>
    <d v="1979-04-18T00:00:00"/>
    <n v="41.240660432521558"/>
    <s v="Legal Assistant"/>
    <s v="n/a"/>
    <s v="High Net Worth"/>
    <s v="N"/>
    <s v="No"/>
    <n v="3"/>
    <m/>
  </r>
  <r>
    <n v="7411"/>
    <n v="56"/>
    <x v="31"/>
    <d v="2017-07-07T00:00:00"/>
    <n v="176"/>
    <b v="0"/>
    <s v="Approved"/>
    <s v="OHM Cycles"/>
    <s v="Standard"/>
    <s v="medium"/>
    <s v="medium"/>
    <n v="183.86"/>
    <n v="137.9"/>
    <d v="1997-10-04T00:00:00"/>
    <n v="45.960000000000008"/>
    <s v="U"/>
    <n v="16"/>
    <d v="1899-12-30T00:00:00"/>
    <n v="0"/>
    <s v="Civil Engineer"/>
    <s v="Manufacturing"/>
    <s v="Affluent Customer"/>
    <s v="N"/>
    <s v="No"/>
    <n v="0"/>
    <m/>
  </r>
  <r>
    <n v="7686"/>
    <n v="82"/>
    <x v="2930"/>
    <d v="2017-07-07T00:00:00"/>
    <n v="176"/>
    <b v="1"/>
    <s v="Approved"/>
    <s v="Norco Bicycles"/>
    <s v="Standard"/>
    <s v="high"/>
    <s v="medium"/>
    <n v="1148.6400000000001"/>
    <n v="689.18"/>
    <d v="2015-08-10T00:00:00"/>
    <n v="459.46000000000015"/>
    <s v="F"/>
    <n v="7"/>
    <d v="1996-11-11T00:00:00"/>
    <n v="23.659838514713343"/>
    <n v="0"/>
    <s v="Financial Services"/>
    <s v="Mass Customer"/>
    <s v="N"/>
    <s v="No"/>
    <n v="5"/>
    <m/>
  </r>
  <r>
    <n v="8046"/>
    <n v="26"/>
    <x v="27"/>
    <d v="2017-07-07T00:00:00"/>
    <n v="176"/>
    <b v="1"/>
    <s v="Approved"/>
    <s v="WeareA2B"/>
    <s v="Standard"/>
    <s v="medium"/>
    <s v="medium"/>
    <n v="1992.93"/>
    <n v="762.63"/>
    <d v="2015-08-02T00:00:00"/>
    <n v="1230.3000000000002"/>
    <s v="M"/>
    <n v="36"/>
    <d v="1965-01-31T00:00:00"/>
    <n v="55.45983851471334"/>
    <s v="Marketing Manager"/>
    <s v="Manufacturing"/>
    <s v="Mass Customer"/>
    <s v="N"/>
    <s v="Yes"/>
    <n v="13"/>
    <m/>
  </r>
  <r>
    <n v="8245"/>
    <n v="5"/>
    <x v="127"/>
    <d v="2017-07-07T00:00:00"/>
    <n v="176"/>
    <b v="1"/>
    <s v="Approved"/>
    <s v="Trek Bicycles"/>
    <s v="Mountain"/>
    <s v="low"/>
    <s v="medium"/>
    <n v="574.64"/>
    <n v="459.71"/>
    <d v="2011-08-29T00:00:00"/>
    <n v="114.93"/>
    <s v="F"/>
    <n v="30"/>
    <d v="1976-12-26T00:00:00"/>
    <n v="43.550249473617448"/>
    <s v="Social Worker"/>
    <s v="Health"/>
    <s v="Mass Customer"/>
    <s v="N"/>
    <s v="No"/>
    <n v="15"/>
    <m/>
  </r>
  <r>
    <n v="8436"/>
    <n v="76"/>
    <x v="2196"/>
    <d v="2017-07-07T00:00:00"/>
    <n v="176"/>
    <b v="1"/>
    <s v="Approved"/>
    <s v="WeareA2B"/>
    <s v="Standard"/>
    <s v="low"/>
    <s v="medium"/>
    <n v="642.30999999999995"/>
    <n v="513.85"/>
    <d v="2013-09-16T00:00:00"/>
    <n v="128.45999999999992"/>
    <s v="F"/>
    <n v="49"/>
    <d v="1973-09-04T00:00:00"/>
    <n v="46.862578240740739"/>
    <s v="Sales Associate"/>
    <s v="n/a"/>
    <s v="Mass Customer"/>
    <s v="N"/>
    <s v="Yes"/>
    <n v="8"/>
    <m/>
  </r>
  <r>
    <n v="9005"/>
    <n v="50"/>
    <x v="239"/>
    <d v="2017-07-07T00:00:00"/>
    <n v="176"/>
    <b v="0"/>
    <s v="Approved"/>
    <s v="WeareA2B"/>
    <s v="Standard"/>
    <s v="medium"/>
    <s v="small"/>
    <n v="175.89"/>
    <n v="131.91999999999999"/>
    <d v="2003-02-16T00:00:00"/>
    <n v="43.97"/>
    <s v="M"/>
    <n v="15"/>
    <d v="1960-11-27T00:00:00"/>
    <n v="59.640660432521564"/>
    <s v="Senior Financial Analyst"/>
    <s v="Financial Services"/>
    <s v="Mass Customer"/>
    <s v="N"/>
    <s v="No"/>
    <n v="11"/>
    <m/>
  </r>
  <r>
    <n v="9727"/>
    <n v="41"/>
    <x v="346"/>
    <d v="2017-07-07T00:00:00"/>
    <n v="176"/>
    <b v="0"/>
    <s v="Approved"/>
    <s v="Solex"/>
    <s v="Road"/>
    <s v="medium"/>
    <s v="medium"/>
    <n v="416.98"/>
    <n v="312.74"/>
    <d v="1999-12-04T00:00:00"/>
    <n v="104.24000000000001"/>
    <s v="M"/>
    <n v="27"/>
    <d v="1963-10-07T00:00:00"/>
    <n v="56.780386459918823"/>
    <s v="Web Developer II"/>
    <s v="Manufacturing"/>
    <s v="Affluent Customer"/>
    <s v="N"/>
    <s v="Yes"/>
    <n v="19"/>
    <m/>
  </r>
  <r>
    <n v="10141"/>
    <n v="78"/>
    <x v="447"/>
    <d v="2017-07-07T00:00:00"/>
    <n v="176"/>
    <b v="0"/>
    <s v="Approved"/>
    <s v="Giant Bicycles"/>
    <s v="Standard"/>
    <s v="medium"/>
    <s v="large"/>
    <n v="1765.3"/>
    <n v="709.48"/>
    <d v="2004-07-25T00:00:00"/>
    <n v="1055.82"/>
    <s v="M"/>
    <n v="76"/>
    <d v="1993-04-19T00:00:00"/>
    <n v="27.226961802384576"/>
    <n v="0"/>
    <s v="Financial Services"/>
    <s v="Mass Customer"/>
    <s v="N"/>
    <s v="No"/>
    <n v="3"/>
    <m/>
  </r>
  <r>
    <n v="9771"/>
    <n v="25"/>
    <x v="3299"/>
    <d v="2017-05-14T00:00:00"/>
    <m/>
    <m/>
    <s v="Approved"/>
    <s v="OHM Cycles"/>
    <s v="Standard"/>
    <s v="high"/>
    <s v="medium"/>
    <n v="2005.66"/>
    <n v="1203.4000000000001"/>
    <n v="41009"/>
    <m/>
    <m/>
    <m/>
    <m/>
    <m/>
    <m/>
    <m/>
    <m/>
    <m/>
    <m/>
    <m/>
    <m/>
  </r>
  <r>
    <n v="10202"/>
    <n v="90"/>
    <x v="2110"/>
    <d v="2017-07-07T00:00:00"/>
    <n v="176"/>
    <b v="1"/>
    <s v="Approved"/>
    <s v="Norco Bicycles"/>
    <s v="Standard"/>
    <s v="low"/>
    <s v="medium"/>
    <n v="363.01"/>
    <n v="290.41000000000003"/>
    <d v="2013-06-09T00:00:00"/>
    <n v="72.599999999999966"/>
    <s v="M"/>
    <n v="69"/>
    <d v="1990-05-07T00:00:00"/>
    <n v="30.180386459918822"/>
    <s v="Help Desk Technician"/>
    <s v="n/a"/>
    <s v="Mass Customer"/>
    <s v="N"/>
    <s v="Yes"/>
    <n v="11"/>
    <m/>
  </r>
  <r>
    <n v="10367"/>
    <n v="0"/>
    <x v="1408"/>
    <d v="2017-07-07T00:00:00"/>
    <n v="176"/>
    <b v="1"/>
    <s v="Approved"/>
    <s v="Trek Bicycles"/>
    <s v="Road"/>
    <s v="medium"/>
    <s v="medium"/>
    <n v="290.62"/>
    <n v="215.14"/>
    <d v="2005-05-10T00:00:00"/>
    <n v="75.480000000000018"/>
    <s v="F"/>
    <n v="2"/>
    <d v="1980-06-26T00:00:00"/>
    <n v="40.048879610603755"/>
    <s v="VP Accounting"/>
    <s v="Financial Services"/>
    <s v="High Net Worth"/>
    <s v="N"/>
    <s v="Yes"/>
    <n v="14"/>
    <m/>
  </r>
  <r>
    <n v="10421"/>
    <n v="81"/>
    <x v="3316"/>
    <d v="2017-07-07T00:00:00"/>
    <n v="176"/>
    <b v="0"/>
    <s v="Approved"/>
    <s v="Norco Bicycles"/>
    <s v="Standard"/>
    <s v="medium"/>
    <s v="small"/>
    <n v="586.45000000000005"/>
    <n v="521.94000000000005"/>
    <d v="2015-08-10T00:00:00"/>
    <n v="64.509999999999991"/>
    <s v="F"/>
    <n v="31"/>
    <d v="1974-09-28T00:00:00"/>
    <n v="45.796824816083202"/>
    <n v="0"/>
    <s v="Manufacturing"/>
    <s v="Mass Customer"/>
    <s v="N"/>
    <s v="Yes"/>
    <n v="15"/>
    <m/>
  </r>
  <r>
    <n v="10709"/>
    <n v="79"/>
    <x v="1877"/>
    <d v="2017-07-07T00:00:00"/>
    <n v="176"/>
    <b v="0"/>
    <s v="Approved"/>
    <s v="Norco Bicycles"/>
    <s v="Standard"/>
    <s v="medium"/>
    <s v="medium"/>
    <n v="1555.58"/>
    <n v="818.01"/>
    <d v="2004-12-18T00:00:00"/>
    <n v="737.56999999999994"/>
    <s v="M"/>
    <n v="84"/>
    <d v="1995-05-19T00:00:00"/>
    <n v="25.144770021562657"/>
    <s v="Paralegal"/>
    <s v="Financial Services"/>
    <s v="Mass Customer"/>
    <s v="N"/>
    <s v="Yes"/>
    <n v="2"/>
    <m/>
  </r>
  <r>
    <n v="11178"/>
    <n v="29"/>
    <x v="2421"/>
    <d v="2017-07-07T00:00:00"/>
    <n v="176"/>
    <b v="1"/>
    <s v="Approved"/>
    <s v="WeareA2B"/>
    <s v="Standard"/>
    <s v="medium"/>
    <s v="medium"/>
    <n v="1065.03"/>
    <n v="230.09"/>
    <d v="2004-01-16T00:00:00"/>
    <n v="834.93999999999994"/>
    <s v="F"/>
    <n v="27"/>
    <d v="1965-04-06T00:00:00"/>
    <n v="55.281756322932523"/>
    <s v="VP Product Management"/>
    <s v="Argiculture"/>
    <s v="High Net Worth"/>
    <s v="N"/>
    <s v="Yes"/>
    <n v="19"/>
    <m/>
  </r>
  <r>
    <n v="11406"/>
    <n v="46"/>
    <x v="2559"/>
    <d v="2017-07-07T00:00:00"/>
    <n v="176"/>
    <b v="0"/>
    <s v="Approved"/>
    <s v="OHM Cycles"/>
    <s v="Standard"/>
    <s v="low"/>
    <s v="medium"/>
    <n v="1793.43"/>
    <n v="248.82"/>
    <d v="1999-07-20T00:00:00"/>
    <n v="1544.6100000000001"/>
    <s v="F"/>
    <n v="91"/>
    <d v="1980-01-06T00:00:00"/>
    <n v="40.520112487316084"/>
    <n v="0"/>
    <s v="Manufacturing"/>
    <s v="High Net Worth"/>
    <s v="N"/>
    <s v="No"/>
    <n v="3"/>
    <m/>
  </r>
  <r>
    <n v="11693"/>
    <n v="84"/>
    <x v="1871"/>
    <d v="2017-07-07T00:00:00"/>
    <n v="176"/>
    <b v="0"/>
    <s v="Approved"/>
    <s v="Trek Bicycles"/>
    <s v="Road"/>
    <s v="medium"/>
    <s v="medium"/>
    <n v="290.62"/>
    <n v="215.14"/>
    <d v="2004-12-18T00:00:00"/>
    <n v="75.480000000000018"/>
    <s v="M"/>
    <n v="79"/>
    <d v="1972-05-26T00:00:00"/>
    <n v="48.139290569507864"/>
    <s v="Safety Technician IV"/>
    <s v="n/a"/>
    <s v="Mass Customer"/>
    <s v="N"/>
    <s v="No"/>
    <n v="18"/>
    <m/>
  </r>
  <r>
    <n v="11759"/>
    <n v="15"/>
    <x v="3317"/>
    <d v="2017-07-07T00:00:00"/>
    <n v="176"/>
    <b v="0"/>
    <s v="Approved"/>
    <s v="Norco Bicycles"/>
    <s v="Standard"/>
    <s v="low"/>
    <s v="medium"/>
    <n v="958.74"/>
    <n v="748.9"/>
    <d v="2013-03-12T00:00:00"/>
    <n v="209.84000000000003"/>
    <s v="F"/>
    <n v="94"/>
    <d v="1964-08-15T00:00:00"/>
    <n v="55.922852213343475"/>
    <s v="Assistant Manager"/>
    <s v="Manufacturing"/>
    <s v="Mass Customer"/>
    <s v="N"/>
    <s v="No"/>
    <n v="13"/>
    <m/>
  </r>
  <r>
    <n v="12101"/>
    <n v="67"/>
    <x v="2636"/>
    <d v="2017-07-07T00:00:00"/>
    <n v="176"/>
    <b v="1"/>
    <s v="Approved"/>
    <s v="Norco Bicycles"/>
    <s v="Road"/>
    <s v="medium"/>
    <s v="medium"/>
    <n v="544.04999999999995"/>
    <n v="376.84"/>
    <d v="2003-02-07T00:00:00"/>
    <n v="167.20999999999998"/>
    <s v="M"/>
    <n v="69"/>
    <d v="1956-03-17T00:00:00"/>
    <n v="64.342030295535253"/>
    <s v="Marketing Manager"/>
    <s v="IT"/>
    <s v="Mass Customer"/>
    <s v="N"/>
    <s v="No"/>
    <n v="5"/>
    <m/>
  </r>
  <r>
    <n v="12177"/>
    <n v="27"/>
    <x v="381"/>
    <d v="2017-07-07T00:00:00"/>
    <n v="176"/>
    <b v="1"/>
    <s v="Approved"/>
    <s v="Trek Bicycles"/>
    <s v="Standard"/>
    <s v="medium"/>
    <s v="medium"/>
    <n v="499.53"/>
    <n v="388.72"/>
    <d v="1999-06-23T00:00:00"/>
    <n v="110.80999999999995"/>
    <s v="F"/>
    <n v="53"/>
    <d v="1975-09-02T00:00:00"/>
    <n v="44.868057692795531"/>
    <s v="Technical Writer"/>
    <s v="Manufacturing"/>
    <s v="Mass Customer"/>
    <s v="N"/>
    <s v="No"/>
    <n v="15"/>
    <m/>
  </r>
  <r>
    <n v="12384"/>
    <n v="78"/>
    <x v="34"/>
    <d v="2017-07-07T00:00:00"/>
    <n v="176"/>
    <b v="0"/>
    <s v="Approved"/>
    <s v="Giant Bicycles"/>
    <s v="Standard"/>
    <s v="medium"/>
    <s v="large"/>
    <n v="1765.3"/>
    <n v="709.48"/>
    <d v="2004-07-25T00:00:00"/>
    <n v="1055.82"/>
    <s v="F"/>
    <n v="53"/>
    <d v="1971-01-25T00:00:00"/>
    <n v="49.473537144850326"/>
    <s v="VP Product Management"/>
    <s v="Telecommunications"/>
    <s v="Mass Customer"/>
    <s v="N"/>
    <s v="No"/>
    <n v="17"/>
    <m/>
  </r>
  <r>
    <n v="12837"/>
    <n v="79"/>
    <x v="3233"/>
    <d v="2017-07-07T00:00:00"/>
    <n v="176"/>
    <b v="1"/>
    <s v="Approved"/>
    <s v="Solex"/>
    <s v="Touring"/>
    <s v="medium"/>
    <s v="large"/>
    <n v="2083.94"/>
    <n v="675.03"/>
    <d v="1993-04-20T00:00:00"/>
    <n v="1408.91"/>
    <s v="F"/>
    <n v="94"/>
    <d v="1967-09-15T00:00:00"/>
    <n v="52.837920706494167"/>
    <s v="Design Engineer"/>
    <s v="IT"/>
    <s v="High Net Worth"/>
    <s v="N"/>
    <s v="Yes"/>
    <n v="8"/>
    <m/>
  </r>
  <r>
    <n v="13021"/>
    <n v="93"/>
    <x v="3316"/>
    <d v="2017-07-07T00:00:00"/>
    <n v="176"/>
    <b v="0"/>
    <s v="Approved"/>
    <s v="WeareA2B"/>
    <s v="Standard"/>
    <s v="medium"/>
    <s v="medium"/>
    <n v="1065.03"/>
    <n v="230.09"/>
    <d v="2000-11-03T00:00:00"/>
    <n v="834.93999999999994"/>
    <s v="F"/>
    <n v="31"/>
    <d v="1974-09-28T00:00:00"/>
    <n v="45.796824816083202"/>
    <n v="0"/>
    <s v="Manufacturing"/>
    <s v="Mass Customer"/>
    <s v="N"/>
    <s v="Yes"/>
    <n v="15"/>
    <m/>
  </r>
  <r>
    <n v="13605"/>
    <n v="88"/>
    <x v="2429"/>
    <d v="2017-07-07T00:00:00"/>
    <n v="176"/>
    <b v="1"/>
    <s v="Approved"/>
    <s v="Norco Bicycles"/>
    <s v="Standard"/>
    <s v="medium"/>
    <s v="medium"/>
    <n v="1198.46"/>
    <n v="381.1"/>
    <d v="2005-05-10T00:00:00"/>
    <n v="817.36"/>
    <s v="M"/>
    <n v="86"/>
    <d v="1989-05-11T00:00:00"/>
    <n v="31.169427555809232"/>
    <s v="Mechanical Systems Engineer"/>
    <s v="Retail"/>
    <s v="Mass Customer"/>
    <s v="N"/>
    <s v="Yes"/>
    <n v="2"/>
    <m/>
  </r>
  <r>
    <n v="13781"/>
    <n v="80"/>
    <x v="1657"/>
    <d v="2017-07-07T00:00:00"/>
    <n v="176"/>
    <b v="1"/>
    <s v="Approved"/>
    <s v="OHM Cycles"/>
    <s v="Touring"/>
    <s v="low"/>
    <s v="medium"/>
    <n v="1073.07"/>
    <n v="933.84"/>
    <d v="1997-01-25T00:00:00"/>
    <n v="139.2299999999999"/>
    <s v="M"/>
    <n v="23"/>
    <d v="1997-10-15T00:00:00"/>
    <n v="22.733811117453069"/>
    <s v="Chemical Engineer"/>
    <s v="Manufacturing"/>
    <s v="Mass Customer"/>
    <s v="N"/>
    <s v="No"/>
    <n v="2"/>
    <m/>
  </r>
  <r>
    <n v="14259"/>
    <n v="73"/>
    <x v="2806"/>
    <d v="2017-07-07T00:00:00"/>
    <n v="176"/>
    <b v="0"/>
    <s v="Approved"/>
    <s v="Solex"/>
    <s v="Standard"/>
    <s v="medium"/>
    <s v="medium"/>
    <n v="1945.43"/>
    <n v="333.18"/>
    <d v="2002-08-31T00:00:00"/>
    <n v="1612.25"/>
    <s v="M"/>
    <n v="88"/>
    <d v="1967-11-29T00:00:00"/>
    <n v="52.632441254439371"/>
    <s v="VP Sales"/>
    <s v="Manufacturing"/>
    <s v="Affluent Customer"/>
    <s v="N"/>
    <s v="No"/>
    <n v="5"/>
    <m/>
  </r>
  <r>
    <n v="14611"/>
    <n v="77"/>
    <x v="1208"/>
    <d v="2017-07-07T00:00:00"/>
    <n v="176"/>
    <b v="0"/>
    <s v="Approved"/>
    <s v="Norco Bicycles"/>
    <s v="Road"/>
    <s v="medium"/>
    <s v="large"/>
    <n v="1240.31"/>
    <n v="795.1"/>
    <d v="2015-08-10T00:00:00"/>
    <n v="445.20999999999992"/>
    <s v="F"/>
    <n v="7"/>
    <d v="1973-07-29T00:00:00"/>
    <n v="46.96394810375444"/>
    <s v="Software Consultant"/>
    <s v="Telecommunications"/>
    <s v="Mass Customer"/>
    <s v="N"/>
    <s v="Yes"/>
    <n v="15"/>
    <m/>
  </r>
  <r>
    <n v="14639"/>
    <n v="81"/>
    <x v="397"/>
    <d v="2017-07-07T00:00:00"/>
    <n v="176"/>
    <b v="0"/>
    <s v="Approved"/>
    <s v="Norco Bicycles"/>
    <s v="Standard"/>
    <s v="medium"/>
    <s v="small"/>
    <n v="586.45000000000005"/>
    <n v="521.94000000000005"/>
    <d v="1997-08-25T00:00:00"/>
    <n v="64.509999999999991"/>
    <s v="M"/>
    <n v="19"/>
    <d v="1980-06-19T00:00:00"/>
    <n v="40.068057692795534"/>
    <s v="Chief Design Engineer"/>
    <s v="Health"/>
    <s v="Mass Customer"/>
    <s v="N"/>
    <s v="Yes"/>
    <n v="4"/>
    <m/>
  </r>
  <r>
    <n v="14825"/>
    <n v="82"/>
    <x v="170"/>
    <d v="2017-07-07T00:00:00"/>
    <n v="176"/>
    <b v="1"/>
    <s v="Approved"/>
    <s v="Norco Bicycles"/>
    <s v="Standard"/>
    <s v="high"/>
    <s v="medium"/>
    <n v="1148.6400000000001"/>
    <n v="689.18"/>
    <d v="2004-12-18T00:00:00"/>
    <n v="459.46000000000015"/>
    <s v="F"/>
    <n v="21"/>
    <d v="1976-10-02T00:00:00"/>
    <n v="43.783126185946216"/>
    <n v="0"/>
    <s v="Retail"/>
    <s v="Affluent Customer"/>
    <s v="N"/>
    <s v="Yes"/>
    <n v="17"/>
    <m/>
  </r>
  <r>
    <n v="15241"/>
    <n v="73"/>
    <x v="94"/>
    <d v="2017-07-07T00:00:00"/>
    <n v="176"/>
    <b v="0"/>
    <s v="Approved"/>
    <s v="Solex"/>
    <s v="Standard"/>
    <s v="medium"/>
    <s v="medium"/>
    <n v="1945.43"/>
    <n v="333.18"/>
    <d v="2002-08-31T00:00:00"/>
    <n v="1612.25"/>
    <s v="M"/>
    <n v="62"/>
    <d v="1992-12-13T00:00:00"/>
    <n v="27.574907007864027"/>
    <s v="Registered Nurse"/>
    <s v="Health"/>
    <s v="Affluent Customer"/>
    <s v="N"/>
    <s v="No"/>
    <n v="3"/>
    <m/>
  </r>
  <r>
    <n v="15321"/>
    <n v="73"/>
    <x v="1063"/>
    <d v="2017-07-07T00:00:00"/>
    <n v="176"/>
    <b v="0"/>
    <s v="Approved"/>
    <s v="Solex"/>
    <s v="Standard"/>
    <s v="medium"/>
    <s v="medium"/>
    <n v="1945.43"/>
    <n v="333.18"/>
    <d v="2002-08-31T00:00:00"/>
    <n v="1612.25"/>
    <s v="F"/>
    <n v="37"/>
    <d v="1975-05-30T00:00:00"/>
    <n v="45.128331665398271"/>
    <s v="Computer Systems Analyst I"/>
    <s v="Entertainment"/>
    <s v="Affluent Customer"/>
    <s v="N"/>
    <s v="No"/>
    <n v="17"/>
    <m/>
  </r>
  <r>
    <n v="15434"/>
    <n v="80"/>
    <x v="2060"/>
    <d v="2017-07-07T00:00:00"/>
    <n v="176"/>
    <b v="0"/>
    <s v="Approved"/>
    <s v="OHM Cycles"/>
    <s v="Touring"/>
    <s v="low"/>
    <s v="medium"/>
    <n v="1073.07"/>
    <n v="933.84"/>
    <d v="1997-01-25T00:00:00"/>
    <n v="139.2299999999999"/>
    <s v="M"/>
    <n v="97"/>
    <d v="1974-11-23T00:00:00"/>
    <n v="45.643400158548957"/>
    <s v="Financial Advisor"/>
    <s v="Financial Services"/>
    <s v="Affluent Customer"/>
    <s v="N"/>
    <s v="No"/>
    <n v="16"/>
    <m/>
  </r>
  <r>
    <n v="15447"/>
    <n v="28"/>
    <x v="3318"/>
    <d v="2017-07-07T00:00:00"/>
    <n v="176"/>
    <b v="1"/>
    <s v="Approved"/>
    <s v="Norco Bicycles"/>
    <s v="Standard"/>
    <s v="medium"/>
    <s v="small"/>
    <n v="1216.1400000000001"/>
    <n v="1082.3599999999999"/>
    <d v="1991-08-05T00:00:00"/>
    <n v="133.7800000000002"/>
    <s v="F"/>
    <n v="20"/>
    <d v="1965-06-19T00:00:00"/>
    <n v="55.07901659690512"/>
    <s v="Senior Quality Engineer"/>
    <s v="Property"/>
    <s v="Affluent Customer"/>
    <s v="N"/>
    <s v="No"/>
    <n v="11"/>
    <m/>
  </r>
  <r>
    <n v="16009"/>
    <n v="73"/>
    <x v="210"/>
    <d v="2017-07-07T00:00:00"/>
    <n v="176"/>
    <b v="0"/>
    <s v="Approved"/>
    <s v="Solex"/>
    <s v="Standard"/>
    <s v="medium"/>
    <s v="medium"/>
    <n v="1945.43"/>
    <n v="333.18"/>
    <d v="2002-08-31T00:00:00"/>
    <n v="1612.25"/>
    <s v="M"/>
    <n v="19"/>
    <d v="1980-04-15T00:00:00"/>
    <n v="40.246139884576358"/>
    <n v="0"/>
    <s v="Health"/>
    <s v="Mass Customer"/>
    <s v="N"/>
    <s v="No"/>
    <n v="15"/>
    <m/>
  </r>
  <r>
    <n v="16041"/>
    <n v="23"/>
    <x v="199"/>
    <d v="2017-07-07T00:00:00"/>
    <n v="176"/>
    <b v="0"/>
    <s v="Approved"/>
    <s v="Norco Bicycles"/>
    <s v="Mountain"/>
    <s v="low"/>
    <s v="small"/>
    <n v="688.63"/>
    <n v="612.88"/>
    <d v="1993-05-26T00:00:00"/>
    <n v="75.75"/>
    <s v="M"/>
    <n v="18"/>
    <d v="1980-05-04T00:00:00"/>
    <n v="40.194085090055808"/>
    <s v="Compensation Analyst"/>
    <s v="Financial Services"/>
    <s v="Mass Customer"/>
    <s v="N"/>
    <s v="Yes"/>
    <n v="6"/>
    <m/>
  </r>
  <r>
    <n v="16117"/>
    <n v="72"/>
    <x v="2111"/>
    <d v="2017-07-07T00:00:00"/>
    <n v="176"/>
    <b v="0"/>
    <s v="Approved"/>
    <s v="Norco Bicycles"/>
    <s v="Standard"/>
    <s v="medium"/>
    <s v="medium"/>
    <n v="360.4"/>
    <n v="270.3"/>
    <d v="2016-12-06T00:00:00"/>
    <n v="90.099999999999966"/>
    <s v="F"/>
    <n v="48"/>
    <d v="1975-08-17T00:00:00"/>
    <n v="44.911893309233889"/>
    <s v="Account Representative I"/>
    <s v="Financial Services"/>
    <s v="Affluent Customer"/>
    <s v="N"/>
    <s v="No"/>
    <n v="10"/>
    <m/>
  </r>
  <r>
    <n v="17608"/>
    <n v="0"/>
    <x v="69"/>
    <d v="2017-07-07T00:00:00"/>
    <n v="176"/>
    <b v="0"/>
    <s v="Approved"/>
    <s v="Solex"/>
    <s v="Standard"/>
    <s v="medium"/>
    <s v="medium"/>
    <n v="100.35"/>
    <n v="75.260000000000005"/>
    <d v="2004-01-16T00:00:00"/>
    <n v="25.089999999999989"/>
    <s v="M"/>
    <n v="74"/>
    <d v="1989-04-22T00:00:00"/>
    <n v="31.221482350329779"/>
    <s v="Pharmacist"/>
    <s v="Health"/>
    <s v="High Net Worth"/>
    <s v="N"/>
    <s v="Yes"/>
    <n v="12"/>
    <m/>
  </r>
  <r>
    <n v="17954"/>
    <n v="47"/>
    <x v="511"/>
    <d v="2017-07-07T00:00:00"/>
    <n v="176"/>
    <b v="1"/>
    <s v="Approved"/>
    <s v="Trek Bicycles"/>
    <s v="Road"/>
    <s v="low"/>
    <s v="small"/>
    <n v="1720.7"/>
    <n v="1531.42"/>
    <d v="2006-10-01T00:00:00"/>
    <n v="189.27999999999997"/>
    <s v="F"/>
    <n v="33"/>
    <d v="1958-03-14T00:00:00"/>
    <n v="62.350249473617453"/>
    <n v="0"/>
    <s v="Health"/>
    <s v="Mass Customer"/>
    <s v="N"/>
    <s v="No"/>
    <n v="19"/>
    <m/>
  </r>
  <r>
    <n v="18899"/>
    <n v="84"/>
    <x v="816"/>
    <d v="2017-07-07T00:00:00"/>
    <n v="176"/>
    <b v="0"/>
    <s v="Approved"/>
    <s v="Trek Bicycles"/>
    <s v="Road"/>
    <s v="medium"/>
    <s v="medium"/>
    <n v="290.62"/>
    <n v="215.14"/>
    <d v="2015-08-02T00:00:00"/>
    <n v="75.480000000000018"/>
    <s v="M"/>
    <n v="20"/>
    <d v="1955-07-18T00:00:00"/>
    <n v="65.007783720192791"/>
    <n v="0"/>
    <s v="Entertainment"/>
    <s v="Mass Customer"/>
    <s v="N"/>
    <s v="Yes"/>
    <n v="12"/>
    <m/>
  </r>
  <r>
    <n v="18966"/>
    <n v="55"/>
    <x v="2572"/>
    <d v="2017-07-07T00:00:00"/>
    <n v="176"/>
    <b v="0"/>
    <s v="Approved"/>
    <s v="Trek Bicycles"/>
    <s v="Road"/>
    <s v="medium"/>
    <s v="large"/>
    <n v="1894.19"/>
    <n v="598.76"/>
    <d v="1993-06-23T00:00:00"/>
    <n v="1295.43"/>
    <s v="U"/>
    <n v="72"/>
    <d v="1899-12-30T00:00:00"/>
    <n v="0"/>
    <s v="Budget/Accounting Analyst I"/>
    <s v="IT"/>
    <s v="Mass Customer"/>
    <s v="N"/>
    <s v="Yes"/>
    <n v="0"/>
    <m/>
  </r>
  <r>
    <n v="9802"/>
    <n v="68"/>
    <x v="2246"/>
    <d v="2017-07-22T00:00:00"/>
    <m/>
    <m/>
    <s v="Approved"/>
    <s v="OHM Cycles"/>
    <s v="Standard"/>
    <s v="medium"/>
    <s v="medium"/>
    <n v="1636.9"/>
    <n v="44.71"/>
    <n v="40410"/>
    <m/>
    <m/>
    <m/>
    <m/>
    <m/>
    <m/>
    <m/>
    <m/>
    <m/>
    <m/>
    <m/>
    <m/>
  </r>
  <r>
    <n v="19320"/>
    <n v="72"/>
    <x v="410"/>
    <d v="2017-07-07T00:00:00"/>
    <n v="176"/>
    <b v="0"/>
    <s v="Approved"/>
    <s v="Norco Bicycles"/>
    <s v="Standard"/>
    <s v="medium"/>
    <s v="medium"/>
    <n v="360.4"/>
    <n v="270.3"/>
    <d v="2016-12-06T00:00:00"/>
    <n v="90.099999999999966"/>
    <s v="U"/>
    <n v="9"/>
    <d v="1899-12-30T00:00:00"/>
    <n v="0"/>
    <s v="Executive Secretary"/>
    <s v="IT"/>
    <s v="Mass Customer"/>
    <s v="N"/>
    <s v="No"/>
    <n v="0"/>
    <m/>
  </r>
  <r>
    <n v="19449"/>
    <n v="86"/>
    <x v="1149"/>
    <d v="2017-07-07T00:00:00"/>
    <n v="176"/>
    <b v="1"/>
    <s v="Approved"/>
    <s v="OHM Cycles"/>
    <s v="Standard"/>
    <s v="medium"/>
    <s v="medium"/>
    <n v="235.63"/>
    <n v="125.07"/>
    <d v="2004-08-07T00:00:00"/>
    <n v="110.56"/>
    <s v="M"/>
    <n v="7"/>
    <d v="1961-10-16T00:00:00"/>
    <n v="58.755728925672244"/>
    <s v="Associate Professor"/>
    <s v="Financial Services"/>
    <s v="Mass Customer"/>
    <s v="N"/>
    <s v="No"/>
    <n v="18"/>
    <m/>
  </r>
  <r>
    <n v="19465"/>
    <n v="0"/>
    <x v="1502"/>
    <d v="2017-07-07T00:00:00"/>
    <n v="176"/>
    <b v="0"/>
    <s v="Approved"/>
    <s v="Solex"/>
    <s v="Standard"/>
    <s v="medium"/>
    <s v="medium"/>
    <n v="100.35"/>
    <n v="75.260000000000005"/>
    <d v="1999-07-26T00:00:00"/>
    <n v="25.089999999999989"/>
    <s v="F"/>
    <n v="74"/>
    <d v="1954-06-24T00:00:00"/>
    <n v="66.073537144850334"/>
    <s v="Internal Auditor"/>
    <s v="Property"/>
    <s v="High Net Worth"/>
    <s v="N"/>
    <s v="No"/>
    <n v="11"/>
    <m/>
  </r>
  <r>
    <n v="259"/>
    <n v="87"/>
    <x v="203"/>
    <d v="2017-07-06T00:00:00"/>
    <n v="177"/>
    <b v="1"/>
    <s v="Approved"/>
    <s v="Giant Bicycles"/>
    <s v="Standard"/>
    <s v="high"/>
    <s v="medium"/>
    <n v="1179"/>
    <n v="707.4"/>
    <d v="1997-08-25T00:00:00"/>
    <n v="471.6"/>
    <s v="M"/>
    <n v="57"/>
    <d v="1967-08-07T00:00:00"/>
    <n v="52.944770021562654"/>
    <s v="Quality Engineer"/>
    <s v="Health"/>
    <s v="Affluent Customer"/>
    <s v="N"/>
    <s v="No"/>
    <n v="17"/>
    <m/>
  </r>
  <r>
    <n v="573"/>
    <n v="89"/>
    <x v="3319"/>
    <d v="2017-07-06T00:00:00"/>
    <n v="177"/>
    <b v="0"/>
    <s v="Approved"/>
    <s v="WeareA2B"/>
    <s v="Touring"/>
    <s v="medium"/>
    <s v="large"/>
    <n v="1362.99"/>
    <n v="57.74"/>
    <d v="2000-11-03T00:00:00"/>
    <n v="1305.25"/>
    <s v="M"/>
    <n v="96"/>
    <d v="1974-03-26T00:00:00"/>
    <n v="46.306413857179095"/>
    <n v="0"/>
    <s v="Telecommunications"/>
    <s v="Mass Customer"/>
    <s v="N"/>
    <s v="Yes"/>
    <n v="18"/>
    <m/>
  </r>
  <r>
    <n v="696"/>
    <n v="64"/>
    <x v="2039"/>
    <d v="2017-07-06T00:00:00"/>
    <n v="177"/>
    <b v="0"/>
    <s v="Approved"/>
    <s v="Trek Bicycles"/>
    <s v="Standard"/>
    <s v="medium"/>
    <s v="large"/>
    <n v="1469.44"/>
    <n v="596.54999999999995"/>
    <d v="2010-08-20T00:00:00"/>
    <n v="872.8900000000001"/>
    <s v="F"/>
    <n v="51"/>
    <d v="1982-05-23T00:00:00"/>
    <n v="38.142030295535257"/>
    <s v="Senior Developer"/>
    <s v="Manufacturing"/>
    <s v="Affluent Customer"/>
    <s v="N"/>
    <s v="Yes"/>
    <n v="7"/>
    <m/>
  </r>
  <r>
    <n v="1058"/>
    <n v="96"/>
    <x v="3293"/>
    <d v="2017-07-06T00:00:00"/>
    <n v="177"/>
    <b v="1"/>
    <s v="Approved"/>
    <s v="WeareA2B"/>
    <s v="Road"/>
    <s v="low"/>
    <s v="small"/>
    <n v="1172.78"/>
    <n v="1043.77"/>
    <d v="2002-10-10T00:00:00"/>
    <n v="129.01"/>
    <s v="M"/>
    <n v="10"/>
    <d v="1971-10-21T00:00:00"/>
    <n v="48.736550843480465"/>
    <s v="Graphic Designer"/>
    <s v="Financial Services"/>
    <s v="Affluent Customer"/>
    <s v="N"/>
    <s v="No"/>
    <n v="10"/>
    <m/>
  </r>
  <r>
    <n v="1377"/>
    <n v="9"/>
    <x v="3031"/>
    <d v="2017-07-06T00:00:00"/>
    <n v="177"/>
    <b v="1"/>
    <s v="Approved"/>
    <s v="OHM Cycles"/>
    <s v="Road"/>
    <s v="medium"/>
    <s v="medium"/>
    <n v="742.54"/>
    <n v="667.4"/>
    <d v="2016-07-09T00:00:00"/>
    <n v="75.139999999999986"/>
    <s v="M"/>
    <n v="88"/>
    <d v="1973-08-18T00:00:00"/>
    <n v="46.909153583206489"/>
    <s v="Design Engineer"/>
    <s v="Manufacturing"/>
    <s v="Mass Customer"/>
    <s v="N"/>
    <s v="Yes"/>
    <n v="11"/>
    <m/>
  </r>
  <r>
    <n v="1460"/>
    <n v="7"/>
    <x v="2953"/>
    <d v="2017-07-06T00:00:00"/>
    <n v="177"/>
    <b v="0"/>
    <s v="Approved"/>
    <s v="Giant Bicycles"/>
    <s v="Standard"/>
    <s v="medium"/>
    <s v="small"/>
    <n v="1311.44"/>
    <n v="1167.18"/>
    <d v="1995-12-19T00:00:00"/>
    <n v="144.26"/>
    <s v="F"/>
    <n v="58"/>
    <d v="1976-09-06T00:00:00"/>
    <n v="43.854359062658546"/>
    <s v="Librarian"/>
    <s v="Entertainment"/>
    <s v="High Net Worth"/>
    <s v="N"/>
    <s v="Yes"/>
    <n v="14"/>
    <m/>
  </r>
  <r>
    <n v="2011"/>
    <n v="95"/>
    <x v="2950"/>
    <d v="2017-07-06T00:00:00"/>
    <n v="177"/>
    <b v="0"/>
    <s v="Approved"/>
    <s v="Giant Bicycles"/>
    <s v="Standard"/>
    <s v="medium"/>
    <s v="large"/>
    <n v="569.55999999999995"/>
    <n v="528.42999999999995"/>
    <d v="2003-09-10T00:00:00"/>
    <n v="41.129999999999995"/>
    <s v="F"/>
    <n v="59"/>
    <d v="1954-05-07T00:00:00"/>
    <n v="66.205043994165393"/>
    <n v="0"/>
    <s v="n/a"/>
    <s v="Mass Customer"/>
    <s v="N"/>
    <s v="No"/>
    <n v="9"/>
    <m/>
  </r>
  <r>
    <n v="2189"/>
    <n v="31"/>
    <x v="2135"/>
    <d v="2017-07-06T00:00:00"/>
    <n v="177"/>
    <b v="0"/>
    <s v="Approved"/>
    <s v="Giant Bicycles"/>
    <s v="Standard"/>
    <s v="medium"/>
    <s v="medium"/>
    <n v="230.91"/>
    <n v="173.18"/>
    <d v="2006-11-10T00:00:00"/>
    <n v="57.72999999999999"/>
    <s v="F"/>
    <n v="30"/>
    <d v="1978-08-12T00:00:00"/>
    <n v="41.922852213343475"/>
    <s v="Web Designer II"/>
    <s v="Retail"/>
    <s v="Mass Customer"/>
    <s v="N"/>
    <s v="No"/>
    <n v="19"/>
    <m/>
  </r>
  <r>
    <n v="2210"/>
    <n v="14"/>
    <x v="1578"/>
    <d v="2017-07-06T00:00:00"/>
    <n v="177"/>
    <b v="0"/>
    <s v="Approved"/>
    <s v="Trek Bicycles"/>
    <s v="Standard"/>
    <s v="medium"/>
    <s v="small"/>
    <n v="1386.84"/>
    <n v="1234.29"/>
    <d v="2003-08-05T00:00:00"/>
    <n v="152.54999999999995"/>
    <s v="F"/>
    <n v="13"/>
    <d v="1961-01-07T00:00:00"/>
    <n v="59.528331665398277"/>
    <n v="0"/>
    <s v="Retail"/>
    <s v="Mass Customer"/>
    <s v="N"/>
    <s v="No"/>
    <n v="19"/>
    <m/>
  </r>
  <r>
    <n v="2305"/>
    <n v="45"/>
    <x v="78"/>
    <d v="2017-07-06T00:00:00"/>
    <n v="177"/>
    <b v="1"/>
    <s v="Approved"/>
    <s v="Trek Bicycles"/>
    <s v="Road"/>
    <s v="low"/>
    <s v="medium"/>
    <n v="980.37"/>
    <n v="234.43"/>
    <d v="2007-08-04T00:00:00"/>
    <n v="745.94"/>
    <s v="M"/>
    <n v="62"/>
    <d v="1995-12-04T00:00:00"/>
    <n v="24.599564542110603"/>
    <s v="Senior Cost Accountant"/>
    <s v="Financial Services"/>
    <s v="High Net Worth"/>
    <s v="N"/>
    <s v="Yes"/>
    <n v="8"/>
    <m/>
  </r>
  <r>
    <n v="2334"/>
    <n v="84"/>
    <x v="2423"/>
    <d v="2017-07-06T00:00:00"/>
    <n v="177"/>
    <b v="0"/>
    <s v="Approved"/>
    <s v="Trek Bicycles"/>
    <s v="Road"/>
    <s v="medium"/>
    <s v="medium"/>
    <n v="290.62"/>
    <n v="215.14"/>
    <d v="2004-12-18T00:00:00"/>
    <n v="75.480000000000018"/>
    <s v="F"/>
    <n v="48"/>
    <d v="1964-06-27T00:00:00"/>
    <n v="56.057098788685941"/>
    <s v="Desktop Support Technician"/>
    <s v="Financial Services"/>
    <s v="Mass Customer"/>
    <s v="N"/>
    <s v="No"/>
    <n v="11"/>
    <m/>
  </r>
  <r>
    <n v="2663"/>
    <n v="40"/>
    <x v="331"/>
    <d v="2017-07-06T00:00:00"/>
    <n v="177"/>
    <b v="1"/>
    <s v="Approved"/>
    <s v="OHM Cycles"/>
    <s v="Standard"/>
    <s v="high"/>
    <s v="medium"/>
    <n v="1458.17"/>
    <n v="874.9"/>
    <d v="1991-08-05T00:00:00"/>
    <n v="583.2700000000001"/>
    <s v="F"/>
    <n v="72"/>
    <d v="1977-01-17T00:00:00"/>
    <n v="43.489975501014712"/>
    <s v="Media Manager IV"/>
    <s v="n/a"/>
    <s v="Affluent Customer"/>
    <s v="N"/>
    <s v="No"/>
    <n v="12"/>
    <m/>
  </r>
  <r>
    <n v="2716"/>
    <n v="100"/>
    <x v="2109"/>
    <d v="2017-07-06T00:00:00"/>
    <n v="177"/>
    <b v="0"/>
    <s v="Approved"/>
    <s v="Norco Bicycles"/>
    <s v="Road"/>
    <s v="medium"/>
    <s v="medium"/>
    <n v="1036.5899999999999"/>
    <n v="206.35"/>
    <d v="1991-05-06T00:00:00"/>
    <n v="830.2399999999999"/>
    <s v="M"/>
    <n v="44"/>
    <d v="1965-02-16T00:00:00"/>
    <n v="55.416002898274982"/>
    <s v="Pharmacist"/>
    <s v="Health"/>
    <s v="Affluent Customer"/>
    <s v="N"/>
    <s v="No"/>
    <n v="18"/>
    <m/>
  </r>
  <r>
    <n v="9819"/>
    <n v="7"/>
    <x v="2125"/>
    <d v="2017-09-10T00:00:00"/>
    <m/>
    <m/>
    <s v="Approved"/>
    <s v="Trek Bicycles"/>
    <s v="Road"/>
    <s v="low"/>
    <s v="medium"/>
    <n v="980.37"/>
    <n v="234.43"/>
    <n v="38258"/>
    <m/>
    <m/>
    <m/>
    <m/>
    <m/>
    <m/>
    <m/>
    <m/>
    <m/>
    <m/>
    <m/>
    <m/>
  </r>
  <r>
    <n v="3250"/>
    <n v="11"/>
    <x v="1235"/>
    <d v="2017-07-06T00:00:00"/>
    <n v="177"/>
    <b v="0"/>
    <s v="Approved"/>
    <s v="Trek Bicycles"/>
    <s v="Standard"/>
    <s v="medium"/>
    <s v="small"/>
    <n v="1775.81"/>
    <n v="1580.47"/>
    <d v="1993-05-26T00:00:00"/>
    <n v="195.33999999999992"/>
    <s v="F"/>
    <n v="28"/>
    <d v="1975-04-25T00:00:00"/>
    <n v="45.224222076357179"/>
    <s v="Senior Developer"/>
    <s v="Manufacturing"/>
    <s v="High Net Worth"/>
    <s v="N"/>
    <s v="Yes"/>
    <n v="16"/>
    <m/>
  </r>
  <r>
    <n v="3305"/>
    <n v="46"/>
    <x v="2900"/>
    <d v="2017-07-06T00:00:00"/>
    <n v="177"/>
    <b v="1"/>
    <s v="Approved"/>
    <s v="Solex"/>
    <s v="Standard"/>
    <s v="low"/>
    <s v="medium"/>
    <n v="1289.8499999999999"/>
    <n v="74.510000000000005"/>
    <d v="2001-11-25T00:00:00"/>
    <n v="1215.3399999999999"/>
    <s v="M"/>
    <n v="77"/>
    <d v="1996-12-19T00:00:00"/>
    <n v="23.555728925672245"/>
    <s v="Assistant Media Planner"/>
    <s v="Entertainment"/>
    <s v="Mass Customer"/>
    <s v="N"/>
    <s v="Yes"/>
    <n v="2"/>
    <m/>
  </r>
  <r>
    <n v="3495"/>
    <n v="11"/>
    <x v="602"/>
    <d v="2017-07-06T00:00:00"/>
    <n v="177"/>
    <b v="1"/>
    <s v="Approved"/>
    <s v="Trek Bicycles"/>
    <s v="Standard"/>
    <s v="medium"/>
    <s v="small"/>
    <n v="1775.81"/>
    <n v="1580.47"/>
    <d v="2010-05-05T00:00:00"/>
    <n v="195.33999999999992"/>
    <s v="M"/>
    <n v="54"/>
    <d v="1993-01-22T00:00:00"/>
    <n v="27.465317966768136"/>
    <s v="Occupational Therapist"/>
    <s v="Health"/>
    <s v="High Net Worth"/>
    <s v="N"/>
    <s v="No"/>
    <n v="9"/>
    <m/>
  </r>
  <r>
    <n v="4262"/>
    <n v="3"/>
    <x v="1854"/>
    <d v="2017-07-06T00:00:00"/>
    <n v="177"/>
    <b v="1"/>
    <s v="Approved"/>
    <s v="Trek Bicycles"/>
    <s v="Standard"/>
    <s v="medium"/>
    <s v="large"/>
    <n v="2091.4699999999998"/>
    <n v="388.92"/>
    <d v="2016-12-06T00:00:00"/>
    <n v="1702.5499999999997"/>
    <s v="M"/>
    <n v="70"/>
    <d v="1999-06-01T00:00:00"/>
    <n v="21.106413857179096"/>
    <s v="Information Systems Manager"/>
    <s v="Health"/>
    <s v="Mass Customer"/>
    <s v="N"/>
    <s v="Yes"/>
    <n v="1"/>
    <m/>
  </r>
  <r>
    <n v="4343"/>
    <n v="0"/>
    <x v="3307"/>
    <d v="2017-07-06T00:00:00"/>
    <n v="177"/>
    <b v="0"/>
    <s v="Approved"/>
    <s v="Trek Bicycles"/>
    <s v="Road"/>
    <s v="medium"/>
    <s v="medium"/>
    <n v="533.51"/>
    <n v="400.13"/>
    <d v="2009-04-12T00:00:00"/>
    <n v="133.38"/>
    <s v="F"/>
    <n v="70"/>
    <d v="1962-03-20T00:00:00"/>
    <n v="58.331071391425674"/>
    <s v="Administrative Assistant III"/>
    <s v="Argiculture"/>
    <s v="High Net Worth"/>
    <s v="N"/>
    <s v="Yes"/>
    <n v="11"/>
    <m/>
  </r>
  <r>
    <n v="4551"/>
    <n v="3"/>
    <x v="1982"/>
    <d v="2017-07-06T00:00:00"/>
    <n v="177"/>
    <b v="0"/>
    <s v="Approved"/>
    <s v="Trek Bicycles"/>
    <s v="Standard"/>
    <s v="medium"/>
    <s v="large"/>
    <n v="2091.4699999999998"/>
    <n v="388.92"/>
    <d v="2011-08-24T00:00:00"/>
    <n v="1702.5499999999997"/>
    <s v="F"/>
    <n v="62"/>
    <d v="1981-01-15T00:00:00"/>
    <n v="39.492715227042112"/>
    <s v="Analog Circuit Design manager"/>
    <s v="Financial Services"/>
    <s v="Affluent Customer"/>
    <s v="N"/>
    <s v="No"/>
    <n v="13"/>
    <m/>
  </r>
  <r>
    <n v="4592"/>
    <n v="27"/>
    <x v="1609"/>
    <d v="2017-07-06T00:00:00"/>
    <n v="177"/>
    <b v="1"/>
    <s v="Approved"/>
    <s v="Trek Bicycles"/>
    <s v="Standard"/>
    <s v="medium"/>
    <s v="medium"/>
    <n v="499.53"/>
    <n v="388.72"/>
    <d v="1999-06-23T00:00:00"/>
    <n v="110.80999999999995"/>
    <s v="F"/>
    <n v="17"/>
    <d v="1973-12-21T00:00:00"/>
    <n v="46.566687829781834"/>
    <s v="Chemical Engineer"/>
    <s v="Manufacturing"/>
    <s v="Mass Customer"/>
    <s v="N"/>
    <s v="No"/>
    <n v="11"/>
    <m/>
  </r>
  <r>
    <n v="5205"/>
    <n v="95"/>
    <x v="1974"/>
    <d v="2017-07-06T00:00:00"/>
    <n v="177"/>
    <b v="0"/>
    <s v="Approved"/>
    <s v="OHM Cycles"/>
    <s v="Touring"/>
    <s v="low"/>
    <s v="medium"/>
    <n v="1073.07"/>
    <n v="933.84"/>
    <d v="1997-01-25T00:00:00"/>
    <n v="139.2299999999999"/>
    <s v="F"/>
    <n v="67"/>
    <d v="1986-01-10T00:00:00"/>
    <n v="34.503674131151698"/>
    <s v="Quality Engineer"/>
    <s v="Manufacturing"/>
    <s v="High Net Worth"/>
    <s v="N"/>
    <s v="No"/>
    <n v="18"/>
    <m/>
  </r>
  <r>
    <n v="5392"/>
    <n v="86"/>
    <x v="2391"/>
    <d v="2017-07-06T00:00:00"/>
    <n v="177"/>
    <b v="0"/>
    <s v="Approved"/>
    <s v="OHM Cycles"/>
    <s v="Standard"/>
    <s v="medium"/>
    <s v="medium"/>
    <n v="235.63"/>
    <n v="125.07"/>
    <d v="1999-07-26T00:00:00"/>
    <n v="110.56"/>
    <s v="M"/>
    <n v="14"/>
    <d v="1978-08-24T00:00:00"/>
    <n v="41.88997550101471"/>
    <s v="Sales Representative"/>
    <s v="Retail"/>
    <s v="Affluent Customer"/>
    <s v="N"/>
    <s v="Yes"/>
    <n v="7"/>
    <m/>
  </r>
  <r>
    <n v="6968"/>
    <n v="80"/>
    <x v="2082"/>
    <d v="2017-07-06T00:00:00"/>
    <n v="177"/>
    <b v="0"/>
    <s v="Approved"/>
    <s v="Trek Bicycles"/>
    <s v="Standard"/>
    <s v="medium"/>
    <s v="large"/>
    <n v="1469.44"/>
    <n v="596.54999999999995"/>
    <d v="2010-11-05T00:00:00"/>
    <n v="872.8900000000001"/>
    <s v="M"/>
    <n v="53"/>
    <d v="1977-05-13T00:00:00"/>
    <n v="43.172167281836629"/>
    <s v="VP Accounting"/>
    <s v="Financial Services"/>
    <s v="High Net Worth"/>
    <s v="N"/>
    <s v="Yes"/>
    <n v="18"/>
    <m/>
  </r>
  <r>
    <n v="7375"/>
    <n v="66"/>
    <x v="1382"/>
    <d v="2017-07-06T00:00:00"/>
    <n v="177"/>
    <b v="0"/>
    <s v="Approved"/>
    <s v="Giant Bicycles"/>
    <s v="Road"/>
    <s v="low"/>
    <s v="small"/>
    <n v="590.26"/>
    <n v="525.33000000000004"/>
    <d v="2016-12-06T00:00:00"/>
    <n v="64.92999999999995"/>
    <s v="M"/>
    <n v="49"/>
    <d v="1960-04-21T00:00:00"/>
    <n v="60.243400158548958"/>
    <s v="VP Product Management"/>
    <s v="n/a"/>
    <s v="Mass Customer"/>
    <s v="N"/>
    <s v="Yes"/>
    <n v="20"/>
    <m/>
  </r>
  <r>
    <n v="7408"/>
    <n v="70"/>
    <x v="757"/>
    <d v="2017-07-06T00:00:00"/>
    <n v="177"/>
    <b v="0"/>
    <s v="Approved"/>
    <s v="Trek Bicycles"/>
    <s v="Standard"/>
    <s v="high"/>
    <s v="medium"/>
    <n v="495.72"/>
    <n v="297.43"/>
    <d v="1995-10-24T00:00:00"/>
    <n v="198.29000000000002"/>
    <s v="F"/>
    <n v="41"/>
    <d v="1963-08-20T00:00:00"/>
    <n v="56.911893309233889"/>
    <s v="Food Chemist"/>
    <s v="Health"/>
    <s v="Mass Customer"/>
    <s v="N"/>
    <s v="Yes"/>
    <n v="6"/>
    <m/>
  </r>
  <r>
    <n v="7497"/>
    <n v="44"/>
    <x v="2528"/>
    <d v="2017-07-06T00:00:00"/>
    <n v="177"/>
    <b v="1"/>
    <s v="Approved"/>
    <s v="WeareA2B"/>
    <s v="Standard"/>
    <s v="medium"/>
    <s v="medium"/>
    <n v="1769.64"/>
    <n v="108.76"/>
    <d v="2011-05-09T00:00:00"/>
    <n v="1660.88"/>
    <s v="M"/>
    <n v="22"/>
    <d v="1999-10-10T00:00:00"/>
    <n v="20.747509747590055"/>
    <s v="Actuary"/>
    <s v="Financial Services"/>
    <s v="Mass Customer"/>
    <s v="N"/>
    <s v="No"/>
    <n v="2"/>
    <m/>
  </r>
  <r>
    <n v="7869"/>
    <n v="13"/>
    <x v="3184"/>
    <d v="2017-07-06T00:00:00"/>
    <n v="177"/>
    <b v="0"/>
    <s v="Approved"/>
    <s v="Solex"/>
    <s v="Standard"/>
    <s v="medium"/>
    <s v="medium"/>
    <n v="1163.8900000000001"/>
    <n v="589.27"/>
    <d v="2016-07-09T00:00:00"/>
    <n v="574.62000000000012"/>
    <s v="F"/>
    <n v="19"/>
    <d v="1978-01-23T00:00:00"/>
    <n v="42.473537144850326"/>
    <s v="Registered Nurse"/>
    <s v="Health"/>
    <s v="Mass Customer"/>
    <s v="N"/>
    <s v="No"/>
    <n v="8"/>
    <m/>
  </r>
  <r>
    <n v="7965"/>
    <n v="98"/>
    <x v="1648"/>
    <d v="2017-07-06T00:00:00"/>
    <n v="177"/>
    <b v="0"/>
    <s v="Approved"/>
    <s v="Trek Bicycles"/>
    <s v="Standard"/>
    <s v="high"/>
    <s v="medium"/>
    <n v="358.39"/>
    <n v="215.03"/>
    <d v="2004-01-16T00:00:00"/>
    <n v="143.35999999999999"/>
    <s v="F"/>
    <n v="18"/>
    <d v="1977-05-25T00:00:00"/>
    <n v="43.139290569507864"/>
    <n v="0"/>
    <s v="Property"/>
    <s v="Mass Customer"/>
    <s v="N"/>
    <s v="No"/>
    <n v="19"/>
    <m/>
  </r>
  <r>
    <n v="8525"/>
    <n v="33"/>
    <x v="2755"/>
    <d v="2017-07-06T00:00:00"/>
    <n v="177"/>
    <b v="1"/>
    <s v="Approved"/>
    <s v="OHM Cycles"/>
    <s v="Road"/>
    <s v="medium"/>
    <s v="small"/>
    <n v="1810"/>
    <n v="1610.9"/>
    <d v="2008-03-19T00:00:00"/>
    <n v="199.09999999999991"/>
    <s v="F"/>
    <n v="53"/>
    <d v="1981-09-24T00:00:00"/>
    <n v="38.802304268138002"/>
    <s v="Operator"/>
    <s v="Manufacturing"/>
    <s v="High Net Worth"/>
    <s v="N"/>
    <s v="Yes"/>
    <n v="7"/>
    <m/>
  </r>
  <r>
    <n v="9060"/>
    <n v="21"/>
    <x v="1498"/>
    <d v="2017-07-06T00:00:00"/>
    <n v="177"/>
    <b v="1"/>
    <s v="Approved"/>
    <s v="Solex"/>
    <s v="Standard"/>
    <s v="medium"/>
    <s v="large"/>
    <n v="1071.23"/>
    <n v="380.74"/>
    <d v="1991-11-10T00:00:00"/>
    <n v="690.49"/>
    <s v="F"/>
    <n v="11"/>
    <d v="1966-11-29T00:00:00"/>
    <n v="53.632441254439371"/>
    <s v="Project Manager"/>
    <s v="Manufacturing"/>
    <s v="Mass Customer"/>
    <s v="N"/>
    <s v="No"/>
    <n v="17"/>
    <m/>
  </r>
  <r>
    <n v="9571"/>
    <n v="5"/>
    <x v="2988"/>
    <d v="2017-07-06T00:00:00"/>
    <n v="177"/>
    <b v="0"/>
    <s v="Approved"/>
    <s v="Trek Bicycles"/>
    <s v="Mountain"/>
    <s v="low"/>
    <s v="medium"/>
    <n v="574.64"/>
    <n v="459.71"/>
    <d v="2011-08-29T00:00:00"/>
    <n v="114.93"/>
    <s v="M"/>
    <n v="93"/>
    <d v="2000-06-07T00:00:00"/>
    <n v="20.087235774987313"/>
    <s v="Health Coach II"/>
    <s v="Manufacturing"/>
    <s v="Mass Customer"/>
    <s v="N"/>
    <s v="Yes"/>
    <n v="2"/>
    <m/>
  </r>
  <r>
    <n v="9979"/>
    <n v="3"/>
    <x v="97"/>
    <d v="2017-07-06T00:00:00"/>
    <n v="177"/>
    <b v="1"/>
    <s v="Approved"/>
    <s v="Trek Bicycles"/>
    <s v="Standard"/>
    <s v="medium"/>
    <s v="large"/>
    <n v="2091.4699999999998"/>
    <n v="388.92"/>
    <d v="2004-08-07T00:00:00"/>
    <n v="1702.5499999999997"/>
    <s v="F"/>
    <n v="56"/>
    <d v="1967-10-01T00:00:00"/>
    <n v="52.794085090055809"/>
    <s v="Recruiting Manager"/>
    <s v="Health"/>
    <s v="Affluent Customer"/>
    <s v="N"/>
    <s v="Yes"/>
    <n v="6"/>
    <m/>
  </r>
  <r>
    <n v="10315"/>
    <n v="65"/>
    <x v="1232"/>
    <d v="2017-07-06T00:00:00"/>
    <n v="177"/>
    <b v="1"/>
    <s v="Approved"/>
    <s v="WeareA2B"/>
    <s v="Standard"/>
    <s v="medium"/>
    <s v="medium"/>
    <n v="1807.45"/>
    <n v="778.69"/>
    <d v="2015-04-11T00:00:00"/>
    <n v="1028.76"/>
    <s v="F"/>
    <n v="82"/>
    <d v="1990-02-26T00:00:00"/>
    <n v="30.372167281836628"/>
    <s v="Account Coordinator"/>
    <s v="n/a"/>
    <s v="Mass Customer"/>
    <s v="N"/>
    <s v="Yes"/>
    <n v="12"/>
    <m/>
  </r>
  <r>
    <n v="11463"/>
    <n v="67"/>
    <x v="1045"/>
    <d v="2017-07-06T00:00:00"/>
    <n v="177"/>
    <b v="0"/>
    <s v="Approved"/>
    <s v="Norco Bicycles"/>
    <s v="Road"/>
    <s v="medium"/>
    <s v="medium"/>
    <n v="544.04999999999995"/>
    <n v="376.84"/>
    <d v="1992-10-02T00:00:00"/>
    <n v="167.20999999999998"/>
    <s v="M"/>
    <n v="2"/>
    <d v="1971-07-08T00:00:00"/>
    <n v="49.024222076357177"/>
    <s v="Librarian"/>
    <s v="Entertainment"/>
    <s v="Mass Customer"/>
    <s v="N"/>
    <s v="Yes"/>
    <n v="18"/>
    <m/>
  </r>
  <r>
    <n v="12144"/>
    <n v="7"/>
    <x v="1418"/>
    <d v="2017-07-06T00:00:00"/>
    <n v="177"/>
    <b v="1"/>
    <s v="Approved"/>
    <s v="Trek Bicycles"/>
    <s v="Road"/>
    <s v="low"/>
    <s v="medium"/>
    <n v="980.37"/>
    <n v="234.43"/>
    <d v="2003-08-05T00:00:00"/>
    <n v="745.94"/>
    <s v="M"/>
    <n v="41"/>
    <d v="1981-07-24T00:00:00"/>
    <n v="38.972167281836626"/>
    <s v="Financial Analyst"/>
    <s v="Financial Services"/>
    <s v="Mass Customer"/>
    <s v="N"/>
    <s v="Yes"/>
    <n v="7"/>
    <m/>
  </r>
  <r>
    <n v="12566"/>
    <n v="69"/>
    <x v="1947"/>
    <d v="2017-07-06T00:00:00"/>
    <n v="177"/>
    <b v="1"/>
    <s v="Approved"/>
    <s v="Norco Bicycles"/>
    <s v="Road"/>
    <s v="medium"/>
    <s v="large"/>
    <n v="1240.31"/>
    <n v="795.1"/>
    <d v="2011-01-10T00:00:00"/>
    <n v="445.20999999999992"/>
    <s v="M"/>
    <n v="65"/>
    <d v="1979-01-10T00:00:00"/>
    <n v="41.509153583206491"/>
    <s v="VP Sales"/>
    <s v="n/a"/>
    <s v="High Net Worth"/>
    <s v="N"/>
    <s v="No"/>
    <n v="17"/>
    <m/>
  </r>
  <r>
    <n v="13390"/>
    <n v="35"/>
    <x v="589"/>
    <d v="2017-07-06T00:00:00"/>
    <n v="177"/>
    <b v="0"/>
    <s v="Approved"/>
    <s v="Trek Bicycles"/>
    <s v="Standard"/>
    <s v="low"/>
    <s v="medium"/>
    <n v="1057.51"/>
    <n v="154.4"/>
    <d v="2010-06-07T00:00:00"/>
    <n v="903.11"/>
    <s v="M"/>
    <n v="16"/>
    <d v="1965-11-12T00:00:00"/>
    <n v="54.679016596905122"/>
    <s v="Information Systems Manager"/>
    <s v="Health"/>
    <s v="Mass Customer"/>
    <s v="N"/>
    <s v="Yes"/>
    <n v="19"/>
    <m/>
  </r>
  <r>
    <n v="13445"/>
    <n v="1"/>
    <x v="3317"/>
    <d v="2017-07-06T00:00:00"/>
    <n v="177"/>
    <b v="1"/>
    <s v="Approved"/>
    <s v="Giant Bicycles"/>
    <s v="Standard"/>
    <s v="medium"/>
    <s v="medium"/>
    <n v="1403.5"/>
    <n v="954.82"/>
    <d v="1997-08-25T00:00:00"/>
    <n v="448.67999999999995"/>
    <s v="F"/>
    <n v="94"/>
    <d v="1964-08-15T00:00:00"/>
    <n v="55.922852213343475"/>
    <s v="Assistant Manager"/>
    <s v="Manufacturing"/>
    <s v="Mass Customer"/>
    <s v="N"/>
    <s v="No"/>
    <n v="13"/>
    <m/>
  </r>
  <r>
    <n v="13461"/>
    <n v="1"/>
    <x v="770"/>
    <d v="2017-07-06T00:00:00"/>
    <n v="177"/>
    <b v="1"/>
    <s v="Approved"/>
    <s v="Giant Bicycles"/>
    <s v="Touring"/>
    <s v="medium"/>
    <s v="large"/>
    <n v="1873.97"/>
    <n v="863.95"/>
    <d v="2006-05-22T00:00:00"/>
    <n v="1010.02"/>
    <s v="M"/>
    <n v="88"/>
    <d v="1970-05-01T00:00:00"/>
    <n v="50.210523446220193"/>
    <s v="Sales Associate"/>
    <s v="n/a"/>
    <s v="High Net Worth"/>
    <s v="N"/>
    <s v="No"/>
    <n v="10"/>
    <m/>
  </r>
  <r>
    <n v="13813"/>
    <n v="47"/>
    <x v="2217"/>
    <d v="2017-07-06T00:00:00"/>
    <n v="177"/>
    <b v="1"/>
    <s v="Approved"/>
    <s v="Trek Bicycles"/>
    <s v="Road"/>
    <s v="low"/>
    <s v="small"/>
    <n v="1720.7"/>
    <n v="1531.42"/>
    <d v="2006-10-01T00:00:00"/>
    <n v="189.27999999999997"/>
    <s v="F"/>
    <n v="20"/>
    <d v="1973-12-05T00:00:00"/>
    <n v="46.610523446220192"/>
    <s v="Account Coordinator"/>
    <s v="Health"/>
    <s v="Mass Customer"/>
    <s v="N"/>
    <s v="No"/>
    <n v="16"/>
    <m/>
  </r>
  <r>
    <n v="13816"/>
    <n v="38"/>
    <x v="1276"/>
    <d v="2017-07-06T00:00:00"/>
    <n v="177"/>
    <b v="1"/>
    <s v="Approved"/>
    <s v="Trek Bicycles"/>
    <s v="Standard"/>
    <s v="medium"/>
    <s v="large"/>
    <n v="2091.4699999999998"/>
    <n v="388.92"/>
    <d v="2012-09-15T00:00:00"/>
    <n v="1702.5499999999997"/>
    <s v="M"/>
    <n v="48"/>
    <d v="1991-06-07T00:00:00"/>
    <n v="29.095454953069506"/>
    <s v="Librarian"/>
    <s v="Entertainment"/>
    <s v="High Net Worth"/>
    <s v="N"/>
    <s v="No"/>
    <n v="2"/>
    <m/>
  </r>
  <r>
    <n v="14027"/>
    <n v="30"/>
    <x v="1616"/>
    <d v="2017-07-06T00:00:00"/>
    <n v="177"/>
    <b v="1"/>
    <s v="Approved"/>
    <s v="Solex"/>
    <s v="Standard"/>
    <s v="high"/>
    <s v="medium"/>
    <n v="748.17"/>
    <n v="448.9"/>
    <d v="1992-10-11T00:00:00"/>
    <n v="299.27"/>
    <s v="F"/>
    <n v="71"/>
    <d v="1978-04-20T00:00:00"/>
    <n v="42.235180980466765"/>
    <s v="Associate Professor"/>
    <s v="Manufacturing"/>
    <s v="Mass Customer"/>
    <s v="N"/>
    <s v="Yes"/>
    <n v="18"/>
    <m/>
  </r>
  <r>
    <n v="14062"/>
    <n v="20"/>
    <x v="2397"/>
    <d v="2017-07-06T00:00:00"/>
    <n v="177"/>
    <b v="1"/>
    <s v="Approved"/>
    <s v="Trek Bicycles"/>
    <s v="Standard"/>
    <s v="medium"/>
    <s v="small"/>
    <n v="1775.81"/>
    <n v="1580.47"/>
    <d v="2010-05-05T00:00:00"/>
    <n v="195.33999999999992"/>
    <s v="F"/>
    <n v="95"/>
    <d v="1956-08-08T00:00:00"/>
    <n v="63.947509747590054"/>
    <s v="Human Resources Assistant II"/>
    <s v="Financial Services"/>
    <s v="Mass Customer"/>
    <s v="N"/>
    <s v="No"/>
    <n v="10"/>
    <m/>
  </r>
  <r>
    <n v="14460"/>
    <n v="63"/>
    <x v="2643"/>
    <d v="2017-07-06T00:00:00"/>
    <n v="177"/>
    <b v="1"/>
    <s v="Approved"/>
    <s v="Solex"/>
    <s v="Standard"/>
    <s v="medium"/>
    <s v="medium"/>
    <n v="1483.2"/>
    <n v="99.59"/>
    <d v="2005-10-22T00:00:00"/>
    <n v="1383.6100000000001"/>
    <s v="F"/>
    <n v="67"/>
    <d v="2002-01-26T00:00:00"/>
    <n v="18.448879610603754"/>
    <s v="Food Chemist"/>
    <s v="Health"/>
    <s v="Mass Customer"/>
    <s v="N"/>
    <s v="Yes"/>
    <n v="1"/>
    <m/>
  </r>
  <r>
    <n v="16129"/>
    <n v="4"/>
    <x v="155"/>
    <d v="2017-07-06T00:00:00"/>
    <n v="177"/>
    <b v="1"/>
    <s v="Approved"/>
    <s v="Giant Bicycles"/>
    <s v="Standard"/>
    <s v="high"/>
    <s v="medium"/>
    <n v="1129.1300000000001"/>
    <n v="677.48"/>
    <d v="1991-11-07T00:00:00"/>
    <n v="451.65000000000009"/>
    <s v="F"/>
    <n v="65"/>
    <d v="1961-01-21T00:00:00"/>
    <n v="59.489975501014712"/>
    <s v="Chief Design Engineer"/>
    <s v="n/a"/>
    <s v="Affluent Customer"/>
    <s v="N"/>
    <s v="Yes"/>
    <n v="5"/>
    <m/>
  </r>
  <r>
    <n v="16221"/>
    <n v="6"/>
    <x v="1712"/>
    <d v="2017-07-06T00:00:00"/>
    <n v="177"/>
    <b v="0"/>
    <s v="Approved"/>
    <s v="OHM Cycles"/>
    <s v="Standard"/>
    <s v="high"/>
    <s v="medium"/>
    <n v="227.88"/>
    <n v="136.72999999999999"/>
    <d v="2003-02-07T00:00:00"/>
    <n v="91.15"/>
    <s v="M"/>
    <n v="83"/>
    <d v="1997-05-07T00:00:00"/>
    <n v="23.174907007864025"/>
    <s v="Electrical Engineer"/>
    <s v="Manufacturing"/>
    <s v="Affluent Customer"/>
    <s v="N"/>
    <s v="No"/>
    <n v="1"/>
    <m/>
  </r>
  <r>
    <n v="16261"/>
    <n v="72"/>
    <x v="622"/>
    <d v="2017-07-06T00:00:00"/>
    <n v="177"/>
    <b v="1"/>
    <s v="Approved"/>
    <s v="Norco Bicycles"/>
    <s v="Standard"/>
    <s v="medium"/>
    <s v="medium"/>
    <n v="360.4"/>
    <n v="270.3"/>
    <d v="2016-12-06T00:00:00"/>
    <n v="90.099999999999966"/>
    <s v="M"/>
    <n v="68"/>
    <d v="1981-03-15T00:00:00"/>
    <n v="39.331071391425674"/>
    <s v="Financial Analyst"/>
    <s v="Financial Services"/>
    <s v="Mass Customer"/>
    <s v="N"/>
    <s v="No"/>
    <n v="3"/>
    <m/>
  </r>
  <r>
    <n v="16942"/>
    <n v="86"/>
    <x v="220"/>
    <d v="2017-07-06T00:00:00"/>
    <n v="177"/>
    <b v="1"/>
    <s v="Approved"/>
    <s v="OHM Cycles"/>
    <s v="Standard"/>
    <s v="medium"/>
    <s v="medium"/>
    <n v="235.63"/>
    <n v="125.07"/>
    <d v="1998-12-16T00:00:00"/>
    <n v="110.56"/>
    <s v="F"/>
    <n v="69"/>
    <d v="1978-04-28T00:00:00"/>
    <n v="42.213263172247586"/>
    <s v="Geological Engineer"/>
    <s v="Manufacturing"/>
    <s v="Affluent Customer"/>
    <s v="N"/>
    <s v="Yes"/>
    <n v="14"/>
    <m/>
  </r>
  <r>
    <n v="17404"/>
    <n v="56"/>
    <x v="2406"/>
    <d v="2017-07-06T00:00:00"/>
    <n v="177"/>
    <b v="1"/>
    <s v="Approved"/>
    <s v="Norco Bicycles"/>
    <s v="Mountain"/>
    <s v="low"/>
    <s v="small"/>
    <n v="688.63"/>
    <n v="612.88"/>
    <d v="1993-10-02T00:00:00"/>
    <n v="75.75"/>
    <s v="M"/>
    <n v="89"/>
    <d v="1977-01-15T00:00:00"/>
    <n v="43.495454953069505"/>
    <s v="Senior Financial Analyst"/>
    <s v="Financial Services"/>
    <s v="High Net Worth"/>
    <s v="N"/>
    <s v="No"/>
    <n v="8"/>
    <m/>
  </r>
  <r>
    <n v="18711"/>
    <n v="4"/>
    <x v="2462"/>
    <d v="2017-07-06T00:00:00"/>
    <n v="177"/>
    <b v="0"/>
    <s v="Approved"/>
    <s v="Solex"/>
    <s v="Standard"/>
    <s v="medium"/>
    <s v="medium"/>
    <n v="1483.2"/>
    <n v="99.59"/>
    <d v="1998-12-17T00:00:00"/>
    <n v="1383.6100000000001"/>
    <s v="M"/>
    <n v="67"/>
    <d v="1955-02-18T00:00:00"/>
    <n v="65.418742624302382"/>
    <s v="Geological Engineer"/>
    <s v="Manufacturing"/>
    <s v="High Net Worth"/>
    <s v="N"/>
    <s v="No"/>
    <n v="18"/>
    <m/>
  </r>
  <r>
    <n v="18861"/>
    <n v="11"/>
    <x v="2304"/>
    <d v="2017-07-06T00:00:00"/>
    <n v="177"/>
    <b v="1"/>
    <s v="Approved"/>
    <s v="Giant Bicycles"/>
    <s v="Standard"/>
    <s v="high"/>
    <s v="medium"/>
    <n v="1274.93"/>
    <n v="764.96"/>
    <d v="1996-04-05T00:00:00"/>
    <n v="509.97"/>
    <s v="F"/>
    <n v="1"/>
    <d v="1968-02-25T00:00:00"/>
    <n v="52.39134536402841"/>
    <s v="Media Manager III"/>
    <s v="n/a"/>
    <s v="Affluent Customer"/>
    <s v="N"/>
    <s v="No"/>
    <n v="6"/>
    <m/>
  </r>
  <r>
    <n v="18978"/>
    <n v="49"/>
    <x v="1297"/>
    <d v="2017-07-06T00:00:00"/>
    <n v="177"/>
    <b v="0"/>
    <s v="Approved"/>
    <s v="Trek Bicycles"/>
    <s v="Road"/>
    <s v="medium"/>
    <s v="medium"/>
    <n v="533.51"/>
    <n v="400.13"/>
    <d v="2012-04-10T00:00:00"/>
    <n v="133.38"/>
    <s v="M"/>
    <n v="28"/>
    <d v="1982-09-14T00:00:00"/>
    <n v="37.829701528411974"/>
    <s v="VP Accounting"/>
    <s v="Financial Services"/>
    <s v="Mass Customer"/>
    <s v="N"/>
    <s v="Yes"/>
    <n v="6"/>
    <m/>
  </r>
  <r>
    <n v="19204"/>
    <n v="94"/>
    <x v="1866"/>
    <d v="2017-07-06T00:00:00"/>
    <n v="177"/>
    <b v="0"/>
    <s v="Approved"/>
    <s v="Giant Bicycles"/>
    <s v="Standard"/>
    <s v="medium"/>
    <s v="large"/>
    <n v="1635.3"/>
    <n v="993.66"/>
    <d v="2013-06-09T00:00:00"/>
    <n v="641.64"/>
    <s v="M"/>
    <n v="95"/>
    <d v="1995-02-18T00:00:00"/>
    <n v="25.39134536402841"/>
    <s v="Business Systems Development Analyst"/>
    <s v="Property"/>
    <s v="Affluent Customer"/>
    <s v="N"/>
    <s v="No"/>
    <n v="1"/>
    <m/>
  </r>
  <r>
    <n v="184"/>
    <n v="71"/>
    <x v="1889"/>
    <d v="2017-07-05T00:00:00"/>
    <n v="178"/>
    <b v="1"/>
    <s v="Approved"/>
    <s v="Solex"/>
    <s v="Standard"/>
    <s v="high"/>
    <s v="large"/>
    <n v="1842.92"/>
    <n v="1105.75"/>
    <d v="1995-10-24T00:00:00"/>
    <n v="737.17000000000007"/>
    <s v="F"/>
    <n v="23"/>
    <d v="1989-07-13T00:00:00"/>
    <n v="30.996824816083205"/>
    <n v="0"/>
    <s v="Health"/>
    <s v="Mass Customer"/>
    <s v="N"/>
    <s v="No"/>
    <n v="12"/>
    <m/>
  </r>
  <r>
    <n v="375"/>
    <n v="17"/>
    <x v="2521"/>
    <d v="2017-07-05T00:00:00"/>
    <n v="178"/>
    <b v="1"/>
    <s v="Approved"/>
    <s v="WeareA2B"/>
    <s v="Touring"/>
    <s v="medium"/>
    <s v="large"/>
    <n v="1362.99"/>
    <n v="57.74"/>
    <d v="1993-04-20T00:00:00"/>
    <n v="1305.25"/>
    <s v="M"/>
    <n v="10"/>
    <d v="1979-04-18T00:00:00"/>
    <n v="41.240660432521558"/>
    <s v="Legal Assistant"/>
    <s v="n/a"/>
    <s v="High Net Worth"/>
    <s v="N"/>
    <s v="No"/>
    <n v="3"/>
    <m/>
  </r>
  <r>
    <n v="675"/>
    <n v="0"/>
    <x v="1362"/>
    <d v="2017-07-05T00:00:00"/>
    <n v="178"/>
    <b v="1"/>
    <s v="Approved"/>
    <s v="OHM Cycles"/>
    <s v="Standard"/>
    <s v="medium"/>
    <s v="medium"/>
    <n v="183.86"/>
    <n v="137.9"/>
    <d v="1997-10-04T00:00:00"/>
    <n v="45.960000000000008"/>
    <s v="M"/>
    <n v="32"/>
    <d v="1975-03-13T00:00:00"/>
    <n v="45.34203029553526"/>
    <s v="Graphic Designer"/>
    <s v="n/a"/>
    <s v="High Net Worth"/>
    <s v="N"/>
    <s v="No"/>
    <n v="19"/>
    <m/>
  </r>
  <r>
    <n v="759"/>
    <n v="94"/>
    <x v="3109"/>
    <d v="2017-07-05T00:00:00"/>
    <n v="178"/>
    <b v="1"/>
    <s v="Approved"/>
    <s v="Giant Bicycles"/>
    <s v="Standard"/>
    <s v="medium"/>
    <s v="large"/>
    <n v="1635.3"/>
    <n v="993.66"/>
    <d v="2013-06-09T00:00:00"/>
    <n v="641.64"/>
    <s v="F"/>
    <n v="80"/>
    <d v="2002-01-15T00:00:00"/>
    <n v="18.479016596905122"/>
    <s v="Senior Editor"/>
    <s v="n/a"/>
    <s v="Affluent Customer"/>
    <s v="N"/>
    <s v="No"/>
    <n v="1"/>
    <m/>
  </r>
  <r>
    <n v="1227"/>
    <n v="71"/>
    <x v="76"/>
    <d v="2017-07-05T00:00:00"/>
    <n v="178"/>
    <b v="0"/>
    <s v="Approved"/>
    <s v="Solex"/>
    <s v="Standard"/>
    <s v="high"/>
    <s v="large"/>
    <n v="1842.92"/>
    <n v="1105.75"/>
    <d v="1995-10-24T00:00:00"/>
    <n v="737.17000000000007"/>
    <s v="F"/>
    <n v="40"/>
    <d v="1968-11-05T00:00:00"/>
    <n v="51.695454953069508"/>
    <s v="Database Administrator III"/>
    <s v="Manufacturing"/>
    <s v="Mass Customer"/>
    <s v="N"/>
    <s v="Yes"/>
    <n v="19"/>
    <m/>
  </r>
  <r>
    <n v="2226"/>
    <n v="50"/>
    <x v="1075"/>
    <d v="2017-07-05T00:00:00"/>
    <n v="178"/>
    <b v="1"/>
    <s v="Approved"/>
    <s v="WeareA2B"/>
    <s v="Standard"/>
    <s v="medium"/>
    <s v="small"/>
    <n v="175.89"/>
    <n v="131.91999999999999"/>
    <d v="2015-10-18T00:00:00"/>
    <n v="43.97"/>
    <s v="M"/>
    <n v="33"/>
    <d v="1975-04-15T00:00:00"/>
    <n v="45.251619336631151"/>
    <s v="Sales Representative"/>
    <s v="Retail"/>
    <s v="Mass Customer"/>
    <s v="N"/>
    <s v="Yes"/>
    <n v="7"/>
    <m/>
  </r>
  <r>
    <n v="3529"/>
    <n v="3"/>
    <x v="1627"/>
    <d v="2017-07-05T00:00:00"/>
    <n v="178"/>
    <b v="0"/>
    <s v="Approved"/>
    <s v="Trek Bicycles"/>
    <s v="Standard"/>
    <s v="medium"/>
    <s v="large"/>
    <n v="2091.4699999999998"/>
    <n v="388.92"/>
    <d v="2011-08-29T00:00:00"/>
    <n v="1702.5499999999997"/>
    <s v="M"/>
    <n v="82"/>
    <d v="1967-02-14T00:00:00"/>
    <n v="53.421482350329782"/>
    <s v="VP Quality Control"/>
    <s v="Financial Services"/>
    <s v="Mass Customer"/>
    <s v="N"/>
    <s v="Yes"/>
    <n v="17"/>
    <m/>
  </r>
  <r>
    <n v="3545"/>
    <n v="32"/>
    <x v="586"/>
    <d v="2017-07-05T00:00:00"/>
    <n v="178"/>
    <b v="0"/>
    <s v="Approved"/>
    <s v="Giant Bicycles"/>
    <s v="Standard"/>
    <s v="medium"/>
    <s v="medium"/>
    <n v="642.70000000000005"/>
    <n v="211.37"/>
    <d v="2010-06-07T00:00:00"/>
    <n v="431.33000000000004"/>
    <s v="F"/>
    <n v="84"/>
    <d v="1978-03-22T00:00:00"/>
    <n v="42.314633035261288"/>
    <n v="0"/>
    <s v="Manufacturing"/>
    <s v="Mass Customer"/>
    <s v="N"/>
    <s v="Yes"/>
    <n v="13"/>
    <m/>
  </r>
  <r>
    <n v="3867"/>
    <n v="13"/>
    <x v="446"/>
    <d v="2017-07-05T00:00:00"/>
    <n v="178"/>
    <b v="0"/>
    <s v="Approved"/>
    <s v="Solex"/>
    <s v="Standard"/>
    <s v="medium"/>
    <s v="medium"/>
    <n v="1163.8900000000001"/>
    <n v="589.27"/>
    <d v="2016-07-09T00:00:00"/>
    <n v="574.62000000000012"/>
    <s v="M"/>
    <n v="20"/>
    <d v="1987-10-07T00:00:00"/>
    <n v="32.763948103754437"/>
    <s v="Cost Accountant"/>
    <s v="Financial Services"/>
    <s v="Mass Customer"/>
    <s v="N"/>
    <s v="No"/>
    <n v="18"/>
    <m/>
  </r>
  <r>
    <n v="3963"/>
    <n v="66"/>
    <x v="1648"/>
    <d v="2017-07-05T00:00:00"/>
    <n v="178"/>
    <b v="1"/>
    <s v="Approved"/>
    <s v="Giant Bicycles"/>
    <s v="Road"/>
    <s v="low"/>
    <s v="small"/>
    <n v="590.26"/>
    <n v="525.33000000000004"/>
    <d v="2010-11-05T00:00:00"/>
    <n v="64.92999999999995"/>
    <s v="F"/>
    <n v="18"/>
    <d v="1977-05-25T00:00:00"/>
    <n v="43.139290569507864"/>
    <n v="0"/>
    <s v="Property"/>
    <s v="Mass Customer"/>
    <s v="N"/>
    <s v="No"/>
    <n v="19"/>
    <m/>
  </r>
  <r>
    <n v="3977"/>
    <n v="9"/>
    <x v="1273"/>
    <d v="2017-07-05T00:00:00"/>
    <n v="178"/>
    <b v="0"/>
    <s v="Approved"/>
    <s v="OHM Cycles"/>
    <s v="Road"/>
    <s v="medium"/>
    <s v="medium"/>
    <n v="742.54"/>
    <n v="667.4"/>
    <d v="1991-11-07T00:00:00"/>
    <n v="75.139999999999986"/>
    <s v="M"/>
    <n v="56"/>
    <d v="1964-12-12T00:00:00"/>
    <n v="55.596824816083206"/>
    <s v="Professor"/>
    <s v="Manufacturing"/>
    <s v="Affluent Customer"/>
    <s v="N"/>
    <s v="No"/>
    <n v="19"/>
    <m/>
  </r>
  <r>
    <n v="4280"/>
    <n v="29"/>
    <x v="3220"/>
    <d v="2017-07-05T00:00:00"/>
    <n v="178"/>
    <b v="0"/>
    <s v="Approved"/>
    <s v="WeareA2B"/>
    <s v="Standard"/>
    <s v="medium"/>
    <s v="medium"/>
    <n v="1065.03"/>
    <n v="230.09"/>
    <d v="1991-11-07T00:00:00"/>
    <n v="834.93999999999994"/>
    <s v="M"/>
    <n v="13"/>
    <d v="1975-03-26T00:00:00"/>
    <n v="45.306413857179095"/>
    <s v="Media Manager IV"/>
    <s v="Manufacturing"/>
    <s v="High Net Worth"/>
    <s v="N"/>
    <s v="No"/>
    <n v="21"/>
    <m/>
  </r>
  <r>
    <n v="4619"/>
    <n v="15"/>
    <x v="2267"/>
    <d v="2017-07-05T00:00:00"/>
    <n v="178"/>
    <b v="0"/>
    <s v="Approved"/>
    <s v="WeareA2B"/>
    <s v="Standard"/>
    <s v="medium"/>
    <s v="medium"/>
    <n v="1292.8399999999999"/>
    <n v="13.44"/>
    <d v="2009-04-12T00:00:00"/>
    <n v="1279.3999999999999"/>
    <s v="M"/>
    <n v="50"/>
    <d v="1972-08-11T00:00:00"/>
    <n v="47.928331665398275"/>
    <n v="0"/>
    <s v="n/a"/>
    <s v="High Net Worth"/>
    <s v="N"/>
    <s v="No"/>
    <n v="17"/>
    <m/>
  </r>
  <r>
    <n v="5998"/>
    <n v="0"/>
    <x v="382"/>
    <d v="2017-07-05T00:00:00"/>
    <n v="178"/>
    <b v="1"/>
    <s v="Approved"/>
    <s v="Solex"/>
    <s v="Standard"/>
    <s v="medium"/>
    <s v="medium"/>
    <n v="478.16"/>
    <n v="298.72000000000003"/>
    <d v="1993-06-23T00:00:00"/>
    <n v="179.44"/>
    <s v="F"/>
    <n v="46"/>
    <d v="1985-12-22T00:00:00"/>
    <n v="34.555728925672248"/>
    <s v="Social Worker"/>
    <s v="Health"/>
    <s v="High Net Worth"/>
    <s v="N"/>
    <s v="No"/>
    <n v="16"/>
    <m/>
  </r>
  <r>
    <n v="6090"/>
    <n v="22"/>
    <x v="2529"/>
    <d v="2017-07-05T00:00:00"/>
    <n v="178"/>
    <b v="0"/>
    <s v="Approved"/>
    <s v="WeareA2B"/>
    <s v="Standard"/>
    <s v="medium"/>
    <s v="medium"/>
    <n v="60.34"/>
    <n v="45.26"/>
    <d v="2016-11-22T00:00:00"/>
    <n v="15.080000000000005"/>
    <s v="F"/>
    <n v="14"/>
    <d v="1997-06-23T00:00:00"/>
    <n v="23.046139884576355"/>
    <s v="Software Consultant"/>
    <s v="n/a"/>
    <s v="Mass Customer"/>
    <s v="N"/>
    <s v="Yes"/>
    <n v="1"/>
    <m/>
  </r>
  <r>
    <n v="6653"/>
    <n v="18"/>
    <x v="67"/>
    <d v="2017-07-05T00:00:00"/>
    <n v="178"/>
    <b v="0"/>
    <s v="Approved"/>
    <s v="Solex"/>
    <s v="Standard"/>
    <s v="medium"/>
    <s v="medium"/>
    <n v="575.27"/>
    <n v="431.45"/>
    <d v="2013-03-12T00:00:00"/>
    <n v="143.82"/>
    <s v="F"/>
    <n v="77"/>
    <d v="1959-11-17T00:00:00"/>
    <n v="60.670797418822929"/>
    <s v="Sales Associate"/>
    <s v="Manufacturing"/>
    <s v="Mass Customer"/>
    <s v="N"/>
    <s v="Yes"/>
    <n v="12"/>
    <m/>
  </r>
  <r>
    <n v="6900"/>
    <n v="25"/>
    <x v="1280"/>
    <d v="2017-07-05T00:00:00"/>
    <n v="178"/>
    <b v="0"/>
    <s v="Approved"/>
    <s v="Giant Bicycles"/>
    <s v="Road"/>
    <s v="medium"/>
    <s v="medium"/>
    <n v="1538.99"/>
    <n v="829.65"/>
    <d v="2013-09-16T00:00:00"/>
    <n v="709.34"/>
    <s v="F"/>
    <n v="89"/>
    <d v="1985-03-07T00:00:00"/>
    <n v="35.350249473617453"/>
    <s v="Analog Circuit Design manager"/>
    <s v="Manufacturing"/>
    <s v="Mass Customer"/>
    <s v="N"/>
    <s v="Yes"/>
    <n v="17"/>
    <m/>
  </r>
  <r>
    <n v="7694"/>
    <n v="54"/>
    <x v="3320"/>
    <d v="2017-07-05T00:00:00"/>
    <n v="178"/>
    <b v="1"/>
    <s v="Approved"/>
    <s v="WeareA2B"/>
    <s v="Standard"/>
    <s v="medium"/>
    <s v="medium"/>
    <n v="1807.45"/>
    <n v="778.69"/>
    <d v="2010-08-20T00:00:00"/>
    <n v="1028.76"/>
    <s v="F"/>
    <n v="21"/>
    <d v="1977-09-09T00:00:00"/>
    <n v="42.846139884576353"/>
    <n v="0"/>
    <s v="Financial Services"/>
    <s v="High Net Worth"/>
    <s v="N"/>
    <s v="Yes"/>
    <n v="17"/>
    <m/>
  </r>
  <r>
    <n v="7979"/>
    <n v="22"/>
    <x v="117"/>
    <d v="2017-07-05T00:00:00"/>
    <n v="178"/>
    <b v="0"/>
    <s v="Approved"/>
    <s v="WeareA2B"/>
    <s v="Standard"/>
    <s v="medium"/>
    <s v="medium"/>
    <n v="60.34"/>
    <n v="45.26"/>
    <d v="1993-07-15T00:00:00"/>
    <n v="15.080000000000005"/>
    <s v="M"/>
    <n v="85"/>
    <d v="1985-02-17T00:00:00"/>
    <n v="35.399564542110603"/>
    <s v="Senior Quality Engineer"/>
    <s v="n/a"/>
    <s v="Mass Customer"/>
    <s v="N"/>
    <s v="Yes"/>
    <n v="19"/>
    <m/>
  </r>
  <r>
    <n v="8535"/>
    <n v="48"/>
    <x v="1480"/>
    <d v="2017-07-05T00:00:00"/>
    <n v="178"/>
    <b v="0"/>
    <s v="Approved"/>
    <s v="WeareA2B"/>
    <s v="Standard"/>
    <s v="medium"/>
    <s v="medium"/>
    <n v="1762.96"/>
    <n v="950.52"/>
    <d v="2003-02-16T00:00:00"/>
    <n v="812.44"/>
    <s v="M"/>
    <n v="1"/>
    <d v="1973-11-02T00:00:00"/>
    <n v="46.7009344051243"/>
    <n v="0"/>
    <s v="Manufacturing"/>
    <s v="Affluent Customer"/>
    <s v="N"/>
    <s v="Yes"/>
    <n v="17"/>
    <m/>
  </r>
  <r>
    <n v="8547"/>
    <n v="27"/>
    <x v="290"/>
    <d v="2017-07-05T00:00:00"/>
    <n v="178"/>
    <b v="1"/>
    <s v="Approved"/>
    <s v="Trek Bicycles"/>
    <s v="Standard"/>
    <s v="medium"/>
    <s v="medium"/>
    <n v="499.53"/>
    <n v="388.72"/>
    <d v="1991-08-05T00:00:00"/>
    <n v="110.80999999999995"/>
    <s v="F"/>
    <n v="34"/>
    <d v="1982-01-28T00:00:00"/>
    <n v="38.457098788685947"/>
    <n v="0"/>
    <s v="n/a"/>
    <s v="Mass Customer"/>
    <s v="N"/>
    <s v="Yes"/>
    <n v="7"/>
    <m/>
  </r>
  <r>
    <n v="8798"/>
    <n v="71"/>
    <x v="1634"/>
    <d v="2017-07-05T00:00:00"/>
    <n v="178"/>
    <b v="1"/>
    <s v="Approved"/>
    <s v="Solex"/>
    <s v="Standard"/>
    <s v="high"/>
    <s v="large"/>
    <n v="1842.92"/>
    <n v="1105.75"/>
    <d v="2016-03-29T00:00:00"/>
    <n v="737.17000000000007"/>
    <s v="M"/>
    <n v="53"/>
    <d v="1992-08-02T00:00:00"/>
    <n v="27.939290569507861"/>
    <s v="Analog Circuit Design manager"/>
    <s v="Health"/>
    <s v="Affluent Customer"/>
    <s v="N"/>
    <s v="Yes"/>
    <n v="5"/>
    <m/>
  </r>
  <r>
    <n v="8997"/>
    <n v="66"/>
    <x v="327"/>
    <d v="2017-07-05T00:00:00"/>
    <n v="178"/>
    <b v="1"/>
    <s v="Approved"/>
    <s v="Giant Bicycles"/>
    <s v="Road"/>
    <s v="low"/>
    <s v="small"/>
    <n v="590.26"/>
    <n v="525.33000000000004"/>
    <d v="2010-11-05T00:00:00"/>
    <n v="64.92999999999995"/>
    <s v="M"/>
    <n v="65"/>
    <d v="1999-05-19T00:00:00"/>
    <n v="21.14203029553526"/>
    <s v="Staff Scientist"/>
    <s v="Argiculture"/>
    <s v="Mass Customer"/>
    <s v="N"/>
    <s v="No"/>
    <n v="1"/>
    <m/>
  </r>
  <r>
    <n v="10497"/>
    <n v="65"/>
    <x v="268"/>
    <d v="2017-07-05T00:00:00"/>
    <n v="178"/>
    <b v="1"/>
    <s v="Approved"/>
    <s v="WeareA2B"/>
    <s v="Standard"/>
    <s v="medium"/>
    <s v="medium"/>
    <n v="1807.45"/>
    <n v="778.69"/>
    <d v="2016-12-06T00:00:00"/>
    <n v="1028.76"/>
    <s v="M"/>
    <n v="96"/>
    <d v="1980-09-10T00:00:00"/>
    <n v="39.84066043252156"/>
    <s v="Financial Advisor"/>
    <s v="Financial Services"/>
    <s v="Mass Customer"/>
    <s v="N"/>
    <s v="Yes"/>
    <n v="19"/>
    <m/>
  </r>
  <r>
    <n v="10833"/>
    <n v="60"/>
    <x v="1189"/>
    <d v="2017-07-05T00:00:00"/>
    <n v="178"/>
    <b v="1"/>
    <s v="Approved"/>
    <s v="Giant Bicycles"/>
    <s v="Standard"/>
    <s v="high"/>
    <s v="small"/>
    <n v="1977.36"/>
    <n v="1759.85"/>
    <d v="2010-11-05T00:00:00"/>
    <n v="217.51"/>
    <s v="M"/>
    <n v="2"/>
    <d v="1977-06-29T00:00:00"/>
    <n v="43.043400158548955"/>
    <s v="VP Marketing"/>
    <s v="Entertainment"/>
    <s v="Mass Customer"/>
    <s v="N"/>
    <s v="Yes"/>
    <n v="9"/>
    <m/>
  </r>
  <r>
    <n v="10904"/>
    <n v="69"/>
    <x v="502"/>
    <d v="2017-07-05T00:00:00"/>
    <n v="178"/>
    <b v="0"/>
    <s v="Approved"/>
    <s v="Giant Bicycles"/>
    <s v="Road"/>
    <s v="medium"/>
    <s v="medium"/>
    <n v="792.9"/>
    <n v="594.67999999999995"/>
    <d v="1994-07-12T00:00:00"/>
    <n v="198.22000000000003"/>
    <s v="M"/>
    <n v="42"/>
    <d v="1982-07-28T00:00:00"/>
    <n v="37.96120837772704"/>
    <s v="Media Manager III"/>
    <s v="Property"/>
    <s v="Mass Customer"/>
    <s v="N"/>
    <s v="Yes"/>
    <n v="15"/>
    <m/>
  </r>
  <r>
    <n v="11227"/>
    <n v="40"/>
    <x v="3099"/>
    <d v="2017-07-05T00:00:00"/>
    <n v="178"/>
    <b v="1"/>
    <s v="Approved"/>
    <s v="OHM Cycles"/>
    <s v="Standard"/>
    <s v="high"/>
    <s v="medium"/>
    <n v="1458.17"/>
    <n v="874.9"/>
    <d v="2006-02-02T00:00:00"/>
    <n v="583.2700000000001"/>
    <s v="F"/>
    <n v="79"/>
    <d v="1967-07-06T00:00:00"/>
    <n v="53.03244125443937"/>
    <s v="Professor"/>
    <s v="n/a"/>
    <s v="Affluent Customer"/>
    <s v="N"/>
    <s v="No"/>
    <n v="11"/>
    <m/>
  </r>
  <r>
    <n v="11335"/>
    <n v="69"/>
    <x v="735"/>
    <d v="2017-07-05T00:00:00"/>
    <n v="178"/>
    <b v="1"/>
    <s v="Approved"/>
    <s v="Norco Bicycles"/>
    <s v="Road"/>
    <s v="medium"/>
    <s v="large"/>
    <n v="1240.31"/>
    <n v="795.1"/>
    <d v="2011-01-10T00:00:00"/>
    <n v="445.20999999999992"/>
    <s v="M"/>
    <n v="13"/>
    <d v="1956-09-25T00:00:00"/>
    <n v="63.816002898274988"/>
    <s v="Administrative Officer"/>
    <s v="Property"/>
    <s v="High Net Worth"/>
    <s v="N"/>
    <s v="No"/>
    <n v="17"/>
    <m/>
  </r>
  <r>
    <n v="11855"/>
    <n v="30"/>
    <x v="3321"/>
    <d v="2017-07-05T00:00:00"/>
    <n v="178"/>
    <b v="0"/>
    <s v="Approved"/>
    <s v="Solex"/>
    <s v="Standard"/>
    <s v="high"/>
    <s v="medium"/>
    <n v="748.17"/>
    <n v="448.9"/>
    <d v="1999-07-20T00:00:00"/>
    <n v="299.27"/>
    <s v="F"/>
    <n v="51"/>
    <d v="1994-05-08T00:00:00"/>
    <n v="26.174907007864025"/>
    <s v="Civil Engineer"/>
    <s v="Manufacturing"/>
    <s v="Mass Customer"/>
    <s v="N"/>
    <s v="Yes"/>
    <n v="6"/>
    <m/>
  </r>
  <r>
    <n v="12628"/>
    <n v="62"/>
    <x v="152"/>
    <d v="2017-07-05T00:00:00"/>
    <n v="178"/>
    <b v="0"/>
    <s v="Approved"/>
    <s v="Solex"/>
    <s v="Standard"/>
    <s v="high"/>
    <s v="medium"/>
    <n v="1024.6600000000001"/>
    <n v="614.79999999999995"/>
    <d v="1996-11-09T00:00:00"/>
    <n v="409.86000000000013"/>
    <s v="F"/>
    <n v="71"/>
    <d v="1986-04-25T00:00:00"/>
    <n v="34.216002898274986"/>
    <n v="0"/>
    <s v="Manufacturing"/>
    <s v="High Net Worth"/>
    <s v="N"/>
    <s v="No"/>
    <n v="11"/>
    <m/>
  </r>
  <r>
    <n v="12800"/>
    <n v="89"/>
    <x v="86"/>
    <d v="2017-07-05T00:00:00"/>
    <n v="178"/>
    <b v="1"/>
    <s v="Approved"/>
    <s v="WeareA2B"/>
    <s v="Touring"/>
    <s v="medium"/>
    <s v="large"/>
    <n v="1362.99"/>
    <n v="57.74"/>
    <d v="1993-04-20T00:00:00"/>
    <n v="1305.25"/>
    <s v="U"/>
    <n v="49"/>
    <d v="1899-12-30T00:00:00"/>
    <n v="0"/>
    <n v="0"/>
    <s v="IT"/>
    <s v="Affluent Customer"/>
    <s v="N"/>
    <s v="No"/>
    <n v="0"/>
    <m/>
  </r>
  <r>
    <n v="12842"/>
    <n v="53"/>
    <x v="2964"/>
    <d v="2017-07-05T00:00:00"/>
    <n v="178"/>
    <b v="0"/>
    <s v="Approved"/>
    <s v="OHM Cycles"/>
    <s v="Standard"/>
    <s v="medium"/>
    <s v="medium"/>
    <n v="795.34"/>
    <n v="101.58"/>
    <d v="1997-02-09T00:00:00"/>
    <n v="693.76"/>
    <s v="F"/>
    <n v="75"/>
    <d v="1988-01-13T00:00:00"/>
    <n v="32.495454953069505"/>
    <n v="0"/>
    <s v="n/a"/>
    <s v="Mass Customer"/>
    <s v="N"/>
    <s v="No"/>
    <n v="6"/>
    <m/>
  </r>
  <r>
    <n v="12877"/>
    <n v="95"/>
    <x v="403"/>
    <d v="2017-07-05T00:00:00"/>
    <n v="178"/>
    <b v="1"/>
    <s v="Approved"/>
    <s v="Giant Bicycles"/>
    <s v="Standard"/>
    <s v="medium"/>
    <s v="large"/>
    <n v="569.55999999999995"/>
    <n v="528.42999999999995"/>
    <d v="2003-09-10T00:00:00"/>
    <n v="41.129999999999995"/>
    <s v="F"/>
    <n v="7"/>
    <d v="1993-10-10T00:00:00"/>
    <n v="26.750249473617451"/>
    <s v="Payment Adjustment Coordinator"/>
    <s v="Financial Services"/>
    <s v="Mass Customer"/>
    <s v="N"/>
    <s v="Yes"/>
    <n v="9"/>
    <m/>
  </r>
  <r>
    <n v="13069"/>
    <n v="79"/>
    <x v="3322"/>
    <d v="2017-07-05T00:00:00"/>
    <n v="178"/>
    <b v="0"/>
    <s v="Approved"/>
    <s v="Solex"/>
    <s v="Touring"/>
    <s v="medium"/>
    <s v="large"/>
    <n v="2083.94"/>
    <n v="675.03"/>
    <d v="2013-09-16T00:00:00"/>
    <n v="1408.91"/>
    <s v="M"/>
    <n v="37"/>
    <d v="2001-01-02T00:00:00"/>
    <n v="19.514633035261287"/>
    <s v="Professor"/>
    <s v="n/a"/>
    <s v="High Net Worth"/>
    <s v="N"/>
    <s v="No"/>
    <n v="2"/>
    <m/>
  </r>
  <r>
    <n v="13099"/>
    <n v="27"/>
    <x v="2580"/>
    <d v="2017-07-05T00:00:00"/>
    <n v="178"/>
    <b v="1"/>
    <s v="Approved"/>
    <s v="Trek Bicycles"/>
    <s v="Standard"/>
    <s v="medium"/>
    <s v="medium"/>
    <n v="499.53"/>
    <n v="388.72"/>
    <d v="1999-06-23T00:00:00"/>
    <n v="110.80999999999995"/>
    <s v="F"/>
    <n v="15"/>
    <d v="1988-03-08T00:00:00"/>
    <n v="32.34477002156266"/>
    <s v="Structural Engineer"/>
    <s v="Health"/>
    <s v="Mass Customer"/>
    <s v="N"/>
    <s v="No"/>
    <n v="10"/>
    <m/>
  </r>
  <r>
    <n v="13265"/>
    <n v="73"/>
    <x v="2071"/>
    <d v="2017-07-05T00:00:00"/>
    <n v="178"/>
    <b v="1"/>
    <s v="Approved"/>
    <s v="Solex"/>
    <s v="Standard"/>
    <s v="medium"/>
    <s v="medium"/>
    <n v="1945.43"/>
    <n v="333.18"/>
    <d v="2006-10-01T00:00:00"/>
    <n v="1612.25"/>
    <s v="F"/>
    <n v="56"/>
    <d v="1980-01-11T00:00:00"/>
    <n v="40.506413857179098"/>
    <s v="Human Resources Manager"/>
    <s v="Health"/>
    <s v="Mass Customer"/>
    <s v="N"/>
    <s v="No"/>
    <n v="12"/>
    <m/>
  </r>
  <r>
    <n v="13312"/>
    <n v="12"/>
    <x v="1827"/>
    <d v="2017-07-05T00:00:00"/>
    <n v="178"/>
    <b v="1"/>
    <s v="Approved"/>
    <s v="Giant Bicycles"/>
    <s v="Standard"/>
    <s v="medium"/>
    <s v="large"/>
    <n v="1765.3"/>
    <n v="709.48"/>
    <d v="1991-07-10T00:00:00"/>
    <n v="1055.82"/>
    <s v="F"/>
    <n v="93"/>
    <d v="1989-03-19T00:00:00"/>
    <n v="31.314633035261288"/>
    <s v="Financial Advisor"/>
    <s v="Financial Services"/>
    <s v="High Net Worth"/>
    <s v="N"/>
    <s v="Yes"/>
    <n v="8"/>
    <m/>
  </r>
  <r>
    <n v="13325"/>
    <n v="12"/>
    <x v="2717"/>
    <d v="2017-07-05T00:00:00"/>
    <n v="178"/>
    <b v="1"/>
    <s v="Approved"/>
    <s v="WeareA2B"/>
    <s v="Standard"/>
    <s v="medium"/>
    <s v="medium"/>
    <n v="1231.1500000000001"/>
    <n v="161.6"/>
    <d v="2009-03-08T00:00:00"/>
    <n v="1069.5500000000002"/>
    <s v="M"/>
    <n v="13"/>
    <d v="1977-09-10T00:00:00"/>
    <n v="42.84340015854896"/>
    <s v="Professor"/>
    <s v="Financial Services"/>
    <s v="Mass Customer"/>
    <s v="N"/>
    <s v="Yes"/>
    <n v="18"/>
    <m/>
  </r>
  <r>
    <n v="13896"/>
    <n v="98"/>
    <x v="1658"/>
    <d v="2017-07-05T00:00:00"/>
    <n v="178"/>
    <b v="0"/>
    <s v="Approved"/>
    <s v="Trek Bicycles"/>
    <s v="Standard"/>
    <s v="high"/>
    <s v="medium"/>
    <n v="358.39"/>
    <n v="215.03"/>
    <d v="2004-01-16T00:00:00"/>
    <n v="143.35999999999999"/>
    <s v="F"/>
    <n v="29"/>
    <d v="1988-01-09T00:00:00"/>
    <n v="32.506413857179098"/>
    <s v="Cost Accountant"/>
    <s v="Financial Services"/>
    <s v="Mass Customer"/>
    <s v="N"/>
    <s v="No"/>
    <n v="2"/>
    <m/>
  </r>
  <r>
    <n v="14354"/>
    <n v="0"/>
    <x v="23"/>
    <d v="2017-07-05T00:00:00"/>
    <n v="178"/>
    <b v="0"/>
    <s v="Approved"/>
    <s v="Giant Bicycles"/>
    <s v="Standard"/>
    <s v="medium"/>
    <s v="large"/>
    <n v="569.55999999999995"/>
    <n v="528.42999999999995"/>
    <d v="1991-05-06T00:00:00"/>
    <n v="41.129999999999995"/>
    <s v="M"/>
    <n v="75"/>
    <d v="1989-03-04T00:00:00"/>
    <n v="31.355728925672246"/>
    <s v="Occupational Therapist"/>
    <s v="Health"/>
    <s v="High Net Worth"/>
    <s v="N"/>
    <s v="Yes"/>
    <n v="7"/>
    <m/>
  </r>
  <r>
    <n v="14807"/>
    <n v="0"/>
    <x v="1379"/>
    <d v="2017-07-05T00:00:00"/>
    <n v="178"/>
    <b v="1"/>
    <s v="Approved"/>
    <s v="Giant Bicycles"/>
    <s v="Standard"/>
    <s v="medium"/>
    <s v="large"/>
    <n v="569.55999999999995"/>
    <n v="528.42999999999995"/>
    <d v="1991-05-06T00:00:00"/>
    <n v="41.129999999999995"/>
    <s v="M"/>
    <n v="79"/>
    <d v="1990-03-06T00:00:00"/>
    <n v="30.350249473617453"/>
    <s v="Recruiter"/>
    <s v="Retail"/>
    <s v="High Net Worth"/>
    <s v="N"/>
    <s v="Yes"/>
    <n v="18"/>
    <m/>
  </r>
  <r>
    <n v="15552"/>
    <n v="37"/>
    <x v="166"/>
    <d v="2017-07-05T00:00:00"/>
    <n v="178"/>
    <b v="1"/>
    <s v="Approved"/>
    <s v="OHM Cycles"/>
    <s v="Standard"/>
    <s v="low"/>
    <s v="medium"/>
    <n v="1793.43"/>
    <n v="248.82"/>
    <d v="1999-12-04T00:00:00"/>
    <n v="1544.6100000000001"/>
    <s v="M"/>
    <n v="92"/>
    <d v="1995-12-17T00:00:00"/>
    <n v="24.563948103754438"/>
    <s v="Geologist I"/>
    <s v="Financial Services"/>
    <s v="Affluent Customer"/>
    <s v="N"/>
    <s v="Yes"/>
    <n v="4"/>
    <m/>
  </r>
  <r>
    <n v="15670"/>
    <n v="63"/>
    <x v="768"/>
    <d v="2017-07-05T00:00:00"/>
    <n v="178"/>
    <b v="1"/>
    <s v="Approved"/>
    <s v="WeareA2B"/>
    <s v="Standard"/>
    <s v="medium"/>
    <s v="medium"/>
    <n v="1992.93"/>
    <n v="762.63"/>
    <d v="1993-05-26T00:00:00"/>
    <n v="1230.3000000000002"/>
    <s v="F"/>
    <n v="14"/>
    <d v="1977-03-01T00:00:00"/>
    <n v="43.372167281836632"/>
    <s v="Payment Adjustment Coordinator"/>
    <s v="Retail"/>
    <s v="High Net Worth"/>
    <s v="N"/>
    <s v="No"/>
    <n v="21"/>
    <m/>
  </r>
  <r>
    <n v="15726"/>
    <n v="56"/>
    <x v="1462"/>
    <d v="2017-07-05T00:00:00"/>
    <n v="178"/>
    <b v="0"/>
    <s v="Approved"/>
    <s v="OHM Cycles"/>
    <s v="Standard"/>
    <s v="medium"/>
    <s v="medium"/>
    <n v="183.86"/>
    <n v="137.9"/>
    <d v="1997-10-04T00:00:00"/>
    <n v="45.960000000000008"/>
    <s v="F"/>
    <n v="96"/>
    <d v="1973-05-25T00:00:00"/>
    <n v="47.142030295535257"/>
    <s v="Programmer Analyst III"/>
    <s v="n/a"/>
    <s v="Mass Customer"/>
    <s v="N"/>
    <s v="No"/>
    <n v="8"/>
    <m/>
  </r>
  <r>
    <n v="15883"/>
    <n v="14"/>
    <x v="433"/>
    <d v="2017-07-05T00:00:00"/>
    <n v="178"/>
    <b v="1"/>
    <s v="Approved"/>
    <s v="Trek Bicycles"/>
    <s v="Standard"/>
    <s v="medium"/>
    <s v="small"/>
    <n v="1386.84"/>
    <n v="1234.29"/>
    <d v="1996-04-05T00:00:00"/>
    <n v="152.54999999999995"/>
    <s v="M"/>
    <n v="80"/>
    <d v="1979-12-13T00:00:00"/>
    <n v="40.585865911973613"/>
    <n v="0"/>
    <s v="Property"/>
    <s v="Mass Customer"/>
    <s v="N"/>
    <s v="Yes"/>
    <n v="13"/>
    <m/>
  </r>
  <r>
    <n v="16460"/>
    <n v="10"/>
    <x v="3284"/>
    <d v="2017-07-05T00:00:00"/>
    <n v="178"/>
    <b v="0"/>
    <s v="Approved"/>
    <s v="WeareA2B"/>
    <s v="Touring"/>
    <s v="medium"/>
    <s v="medium"/>
    <n v="1466.68"/>
    <n v="363.25"/>
    <d v="2014-03-03T00:00:00"/>
    <n v="1103.43"/>
    <s v="F"/>
    <n v="30"/>
    <d v="1964-06-08T00:00:00"/>
    <n v="56.109153583206492"/>
    <n v="0"/>
    <s v="Entertainment"/>
    <s v="Mass Customer"/>
    <s v="N"/>
    <s v="No"/>
    <n v="11"/>
    <m/>
  </r>
  <r>
    <n v="16854"/>
    <n v="68"/>
    <x v="1849"/>
    <d v="2017-07-05T00:00:00"/>
    <n v="178"/>
    <b v="0"/>
    <s v="Approved"/>
    <s v="OHM Cycles"/>
    <s v="Standard"/>
    <s v="medium"/>
    <s v="medium"/>
    <n v="1636.9"/>
    <n v="44.71"/>
    <d v="2010-08-20T00:00:00"/>
    <n v="1592.19"/>
    <s v="F"/>
    <n v="82"/>
    <d v="1956-01-01T00:00:00"/>
    <n v="64.550249473617455"/>
    <s v="GIS Technical Architect"/>
    <s v="Financial Services"/>
    <s v="Affluent Customer"/>
    <s v="N"/>
    <s v="No"/>
    <n v="14"/>
    <m/>
  </r>
  <r>
    <n v="17529"/>
    <n v="58"/>
    <x v="1001"/>
    <d v="2017-07-05T00:00:00"/>
    <n v="178"/>
    <b v="1"/>
    <s v="Approved"/>
    <s v="OHM Cycles"/>
    <s v="Road"/>
    <s v="medium"/>
    <s v="medium"/>
    <n v="1280.28"/>
    <n v="829.51"/>
    <d v="2009-04-12T00:00:00"/>
    <n v="450.77"/>
    <s v="M"/>
    <n v="96"/>
    <d v="1960-03-04T00:00:00"/>
    <n v="60.374907007864024"/>
    <s v="Director of Sales"/>
    <s v="n/a"/>
    <s v="High Net Worth"/>
    <s v="N"/>
    <s v="Yes"/>
    <n v="18"/>
    <m/>
  </r>
  <r>
    <n v="18909"/>
    <n v="12"/>
    <x v="2432"/>
    <d v="2017-07-05T00:00:00"/>
    <n v="178"/>
    <b v="1"/>
    <s v="Approved"/>
    <s v="WeareA2B"/>
    <s v="Standard"/>
    <s v="medium"/>
    <s v="medium"/>
    <n v="1231.1500000000001"/>
    <n v="161.6"/>
    <d v="2004-08-17T00:00:00"/>
    <n v="1069.5500000000002"/>
    <s v="M"/>
    <n v="97"/>
    <d v="1983-09-11T00:00:00"/>
    <n v="36.837920706494167"/>
    <s v="Geologist I"/>
    <s v="IT"/>
    <s v="Mass Customer"/>
    <s v="N"/>
    <s v="No"/>
    <n v="16"/>
    <m/>
  </r>
  <r>
    <n v="19109"/>
    <n v="56"/>
    <x v="795"/>
    <d v="2017-07-05T00:00:00"/>
    <n v="178"/>
    <b v="0"/>
    <s v="Approved"/>
    <s v="OHM Cycles"/>
    <s v="Standard"/>
    <s v="medium"/>
    <s v="medium"/>
    <n v="183.86"/>
    <n v="137.9"/>
    <d v="1997-10-04T00:00:00"/>
    <n v="45.960000000000008"/>
    <s v="F"/>
    <n v="34"/>
    <d v="1992-11-27T00:00:00"/>
    <n v="27.618742624302381"/>
    <n v="0"/>
    <s v="Manufacturing"/>
    <s v="Mass Customer"/>
    <s v="N"/>
    <s v="No"/>
    <n v="9"/>
    <m/>
  </r>
  <r>
    <n v="19285"/>
    <n v="19"/>
    <x v="3323"/>
    <d v="2017-07-05T00:00:00"/>
    <n v="178"/>
    <b v="1"/>
    <s v="Approved"/>
    <s v="Trek Bicycles"/>
    <s v="Mountain"/>
    <s v="low"/>
    <s v="medium"/>
    <n v="574.64"/>
    <n v="459.71"/>
    <d v="2016-07-09T00:00:00"/>
    <n v="114.93"/>
    <s v="M"/>
    <n v="64"/>
    <d v="1985-07-20T00:00:00"/>
    <n v="34.980386459918819"/>
    <s v="Financial Advisor"/>
    <s v="Financial Services"/>
    <s v="High Net Worth"/>
    <s v="N"/>
    <s v="Yes"/>
    <n v="19"/>
    <m/>
  </r>
  <r>
    <n v="19924"/>
    <n v="61"/>
    <x v="3324"/>
    <d v="2017-07-05T00:00:00"/>
    <n v="178"/>
    <b v="1"/>
    <s v="Approved"/>
    <s v="OHM Cycles"/>
    <s v="Standard"/>
    <s v="low"/>
    <s v="medium"/>
    <n v="71.16"/>
    <n v="56.93"/>
    <d v="2015-06-17T00:00:00"/>
    <n v="14.229999999999997"/>
    <s v="F"/>
    <n v="53"/>
    <d v="1985-10-20T00:00:00"/>
    <n v="34.728331665398272"/>
    <s v="Senior Quality Engineer"/>
    <s v="n/a"/>
    <s v="Affluent Customer"/>
    <s v="N"/>
    <s v="No"/>
    <n v="21"/>
    <m/>
  </r>
  <r>
    <n v="511"/>
    <n v="24"/>
    <x v="755"/>
    <d v="2017-07-04T00:00:00"/>
    <n v="179"/>
    <b v="1"/>
    <s v="Approved"/>
    <s v="Solex"/>
    <s v="Road"/>
    <s v="medium"/>
    <s v="large"/>
    <n v="1777.8"/>
    <n v="820.78"/>
    <d v="1991-11-10T00:00:00"/>
    <n v="957.02"/>
    <s v="M"/>
    <n v="60"/>
    <d v="1962-05-16T00:00:00"/>
    <n v="58.174907007864029"/>
    <n v="0"/>
    <s v="Manufacturing"/>
    <s v="Mass Customer"/>
    <s v="N"/>
    <s v="Yes"/>
    <n v="10"/>
    <m/>
  </r>
  <r>
    <n v="1669"/>
    <n v="58"/>
    <x v="1111"/>
    <d v="2017-07-04T00:00:00"/>
    <n v="179"/>
    <b v="1"/>
    <s v="Approved"/>
    <s v="OHM Cycles"/>
    <s v="Standard"/>
    <s v="medium"/>
    <s v="medium"/>
    <n v="912.52"/>
    <n v="141.4"/>
    <d v="1994-08-10T00:00:00"/>
    <n v="771.12"/>
    <s v="M"/>
    <n v="13"/>
    <d v="1964-07-22T00:00:00"/>
    <n v="55.988605638001012"/>
    <s v="Recruiting Manager"/>
    <s v="Manufacturing"/>
    <s v="Mass Customer"/>
    <s v="N"/>
    <s v="Yes"/>
    <n v="12"/>
    <m/>
  </r>
  <r>
    <n v="2324"/>
    <n v="39"/>
    <x v="2985"/>
    <d v="2017-07-04T00:00:00"/>
    <n v="179"/>
    <b v="0"/>
    <s v="Approved"/>
    <s v="Giant Bicycles"/>
    <s v="Standard"/>
    <s v="medium"/>
    <s v="large"/>
    <n v="1812.75"/>
    <n v="582.48"/>
    <d v="2010-06-07T00:00:00"/>
    <n v="1230.27"/>
    <s v="F"/>
    <n v="90"/>
    <d v="1964-12-06T00:00:00"/>
    <n v="55.613263172247585"/>
    <s v="Sales Associate"/>
    <s v="n/a"/>
    <s v="Mass Customer"/>
    <s v="N"/>
    <s v="No"/>
    <n v="16"/>
    <m/>
  </r>
  <r>
    <n v="2688"/>
    <n v="33"/>
    <x v="1702"/>
    <d v="2017-07-04T00:00:00"/>
    <n v="179"/>
    <b v="0"/>
    <s v="Approved"/>
    <s v="OHM Cycles"/>
    <s v="Road"/>
    <s v="medium"/>
    <s v="small"/>
    <n v="1810"/>
    <n v="1610.9"/>
    <d v="2007-12-11T00:00:00"/>
    <n v="199.09999999999991"/>
    <s v="F"/>
    <n v="28"/>
    <d v="1970-06-11T00:00:00"/>
    <n v="50.098194679096906"/>
    <s v="Nurse"/>
    <s v="n/a"/>
    <s v="High Net Worth"/>
    <s v="N"/>
    <s v="Yes"/>
    <n v="13"/>
    <m/>
  </r>
  <r>
    <n v="2942"/>
    <n v="51"/>
    <x v="1655"/>
    <d v="2017-07-04T00:00:00"/>
    <n v="179"/>
    <b v="1"/>
    <s v="Approved"/>
    <s v="OHM Cycles"/>
    <s v="Standard"/>
    <s v="high"/>
    <s v="medium"/>
    <n v="2005.66"/>
    <n v="1203.4000000000001"/>
    <d v="2012-04-10T00:00:00"/>
    <n v="802.26"/>
    <s v="M"/>
    <n v="31"/>
    <d v="1981-03-25T00:00:00"/>
    <n v="39.303674131151695"/>
    <s v="Registered Nurse"/>
    <s v="Health"/>
    <s v="Mass Customer"/>
    <s v="N"/>
    <s v="No"/>
    <n v="13"/>
    <m/>
  </r>
  <r>
    <n v="3028"/>
    <n v="91"/>
    <x v="2682"/>
    <d v="2017-07-04T00:00:00"/>
    <n v="179"/>
    <b v="0"/>
    <s v="Approved"/>
    <s v="WeareA2B"/>
    <s v="Standard"/>
    <s v="low"/>
    <s v="medium"/>
    <n v="642.30999999999995"/>
    <n v="513.85"/>
    <d v="2014-10-10T00:00:00"/>
    <n v="128.45999999999992"/>
    <s v="M"/>
    <n v="40"/>
    <d v="1987-05-19T00:00:00"/>
    <n v="33.15024947361745"/>
    <s v="Programmer IV"/>
    <s v="Health"/>
    <s v="High Net Worth"/>
    <s v="N"/>
    <s v="No"/>
    <n v="2"/>
    <m/>
  </r>
  <r>
    <n v="3535"/>
    <n v="3"/>
    <x v="2824"/>
    <d v="2017-07-04T00:00:00"/>
    <n v="179"/>
    <b v="1"/>
    <s v="Approved"/>
    <s v="Trek Bicycles"/>
    <s v="Standard"/>
    <s v="medium"/>
    <s v="large"/>
    <n v="2091.4699999999998"/>
    <n v="388.92"/>
    <d v="2012-09-15T00:00:00"/>
    <n v="1702.5499999999997"/>
    <s v="U"/>
    <n v="28"/>
    <d v="1899-12-30T00:00:00"/>
    <n v="0"/>
    <s v="Senior Developer"/>
    <s v="IT"/>
    <s v="Mass Customer"/>
    <s v="N"/>
    <s v="No"/>
    <n v="0"/>
    <m/>
  </r>
  <r>
    <n v="3726"/>
    <n v="0"/>
    <x v="1807"/>
    <d v="2017-07-04T00:00:00"/>
    <n v="179"/>
    <b v="1"/>
    <s v="Approved"/>
    <s v="Solex"/>
    <s v="Standard"/>
    <s v="medium"/>
    <s v="large"/>
    <n v="202.62"/>
    <n v="151.96"/>
    <d v="2016-03-29T00:00:00"/>
    <n v="50.66"/>
    <s v="F"/>
    <n v="45"/>
    <d v="1958-04-08T00:00:00"/>
    <n v="62.281756322932523"/>
    <s v="Senior Developer"/>
    <s v="n/a"/>
    <s v="High Net Worth"/>
    <s v="N"/>
    <s v="No"/>
    <n v="13"/>
    <m/>
  </r>
  <r>
    <n v="4165"/>
    <n v="81"/>
    <x v="3138"/>
    <d v="2017-07-04T00:00:00"/>
    <n v="179"/>
    <b v="0"/>
    <s v="Approved"/>
    <s v="Norco Bicycles"/>
    <s v="Standard"/>
    <s v="medium"/>
    <s v="small"/>
    <n v="586.45000000000005"/>
    <n v="521.94000000000005"/>
    <d v="2004-08-07T00:00:00"/>
    <n v="64.509999999999991"/>
    <s v="F"/>
    <n v="81"/>
    <d v="1973-06-06T00:00:00"/>
    <n v="47.109153583206492"/>
    <n v="0"/>
    <s v="Manufacturing"/>
    <s v="Affluent Customer"/>
    <s v="N"/>
    <s v="Yes"/>
    <n v="7"/>
    <m/>
  </r>
  <r>
    <n v="4505"/>
    <n v="0"/>
    <x v="490"/>
    <d v="2017-07-04T00:00:00"/>
    <n v="179"/>
    <b v="1"/>
    <s v="Approved"/>
    <s v="Norco Bicycles"/>
    <s v="Road"/>
    <s v="medium"/>
    <s v="medium"/>
    <n v="543.39"/>
    <n v="407.54"/>
    <d v="2016-11-22T00:00:00"/>
    <n v="135.84999999999997"/>
    <s v="F"/>
    <n v="4"/>
    <d v="1977-12-15T00:00:00"/>
    <n v="42.58038645991882"/>
    <s v="Analyst Programmer"/>
    <s v="Health"/>
    <s v="High Net Worth"/>
    <s v="N"/>
    <s v="No"/>
    <n v="18"/>
    <m/>
  </r>
  <r>
    <n v="4546"/>
    <n v="38"/>
    <x v="1702"/>
    <d v="2017-07-04T00:00:00"/>
    <n v="179"/>
    <b v="1"/>
    <s v="Approved"/>
    <s v="Trek Bicycles"/>
    <s v="Standard"/>
    <s v="medium"/>
    <s v="large"/>
    <n v="2091.4699999999998"/>
    <n v="388.92"/>
    <d v="2012-09-15T00:00:00"/>
    <n v="1702.5499999999997"/>
    <s v="F"/>
    <n v="28"/>
    <d v="1970-06-11T00:00:00"/>
    <n v="50.098194679096906"/>
    <s v="Nurse"/>
    <s v="n/a"/>
    <s v="High Net Worth"/>
    <s v="N"/>
    <s v="Yes"/>
    <n v="13"/>
    <m/>
  </r>
  <r>
    <n v="4825"/>
    <n v="19"/>
    <x v="2609"/>
    <d v="2017-07-04T00:00:00"/>
    <n v="179"/>
    <b v="1"/>
    <s v="Approved"/>
    <s v="OHM Cycles"/>
    <s v="Road"/>
    <s v="high"/>
    <s v="large"/>
    <n v="12.01"/>
    <n v="7.21"/>
    <d v="1993-10-02T00:00:00"/>
    <n v="4.8"/>
    <s v="M"/>
    <n v="24"/>
    <d v="1978-06-01T00:00:00"/>
    <n v="42.120112487316078"/>
    <s v="Graphic Designer"/>
    <s v="n/a"/>
    <s v="Affluent Customer"/>
    <s v="N"/>
    <s v="Yes"/>
    <n v="6"/>
    <m/>
  </r>
  <r>
    <n v="5056"/>
    <n v="0"/>
    <x v="3325"/>
    <d v="2017-07-04T00:00:00"/>
    <n v="179"/>
    <b v="0"/>
    <s v="Approved"/>
    <s v="Trek Bicycles"/>
    <s v="Standard"/>
    <s v="medium"/>
    <s v="medium"/>
    <n v="499.53"/>
    <n v="388.72"/>
    <d v="1991-11-10T00:00:00"/>
    <n v="110.80999999999995"/>
    <s v="F"/>
    <n v="34"/>
    <d v="1977-09-29T00:00:00"/>
    <n v="42.791345364028409"/>
    <s v="Help Desk Technician"/>
    <s v="Property"/>
    <s v="High Net Worth"/>
    <s v="N"/>
    <s v="Yes"/>
    <n v="14"/>
    <m/>
  </r>
  <r>
    <n v="5216"/>
    <n v="46"/>
    <x v="9"/>
    <d v="2017-07-04T00:00:00"/>
    <n v="179"/>
    <b v="0"/>
    <s v="Approved"/>
    <s v="Solex"/>
    <s v="Standard"/>
    <s v="low"/>
    <s v="medium"/>
    <n v="1289.8499999999999"/>
    <n v="74.510000000000005"/>
    <d v="2007-12-11T00:00:00"/>
    <n v="1215.3399999999999"/>
    <s v="M"/>
    <n v="21"/>
    <d v="1958-02-21T00:00:00"/>
    <n v="62.407783720192796"/>
    <n v="0"/>
    <s v="Property"/>
    <s v="Mass Customer"/>
    <s v="N"/>
    <s v="No"/>
    <n v="17"/>
    <m/>
  </r>
  <r>
    <n v="6937"/>
    <n v="88"/>
    <x v="1194"/>
    <d v="2017-07-04T00:00:00"/>
    <n v="179"/>
    <b v="0"/>
    <s v="Approved"/>
    <s v="Norco Bicycles"/>
    <s v="Standard"/>
    <s v="medium"/>
    <s v="medium"/>
    <n v="1198.46"/>
    <n v="381.1"/>
    <d v="2000-11-03T00:00:00"/>
    <n v="817.36"/>
    <s v="F"/>
    <n v="47"/>
    <d v="1992-04-12T00:00:00"/>
    <n v="28.246139884576355"/>
    <s v="Financial Advisor"/>
    <s v="Financial Services"/>
    <s v="Mass Customer"/>
    <s v="N"/>
    <s v="Yes"/>
    <n v="8"/>
    <m/>
  </r>
  <r>
    <n v="7216"/>
    <n v="40"/>
    <x v="2887"/>
    <d v="2017-07-04T00:00:00"/>
    <n v="179"/>
    <b v="0"/>
    <s v="Approved"/>
    <s v="Trek Bicycles"/>
    <s v="Road"/>
    <s v="medium"/>
    <s v="large"/>
    <n v="1894.19"/>
    <n v="598.76"/>
    <d v="2003-07-21T00:00:00"/>
    <n v="1295.43"/>
    <s v="F"/>
    <n v="17"/>
    <d v="1973-07-15T00:00:00"/>
    <n v="47.002304268137998"/>
    <n v="0"/>
    <s v="Financial Services"/>
    <s v="High Net Worth"/>
    <s v="N"/>
    <s v="No"/>
    <n v="14"/>
    <m/>
  </r>
  <r>
    <n v="7873"/>
    <n v="28"/>
    <x v="2259"/>
    <d v="2017-07-04T00:00:00"/>
    <n v="179"/>
    <b v="0"/>
    <s v="Approved"/>
    <s v="Norco Bicycles"/>
    <s v="Standard"/>
    <s v="medium"/>
    <s v="small"/>
    <n v="1216.1400000000001"/>
    <n v="1082.3599999999999"/>
    <d v="2006-11-10T00:00:00"/>
    <n v="133.7800000000002"/>
    <s v="F"/>
    <n v="62"/>
    <d v="2000-11-24T00:00:00"/>
    <n v="19.621482350329781"/>
    <n v="0"/>
    <s v="Entertainment"/>
    <s v="Mass Customer"/>
    <s v="N"/>
    <s v="Yes"/>
    <n v="2"/>
    <m/>
  </r>
  <r>
    <n v="7880"/>
    <n v="30"/>
    <x v="1414"/>
    <d v="2017-07-04T00:00:00"/>
    <n v="179"/>
    <b v="1"/>
    <s v="Approved"/>
    <s v="Solex"/>
    <s v="Standard"/>
    <s v="high"/>
    <s v="medium"/>
    <n v="748.17"/>
    <n v="448.9"/>
    <d v="1991-11-10T00:00:00"/>
    <n v="299.27"/>
    <s v="F"/>
    <n v="66"/>
    <d v="1978-04-20T00:00:00"/>
    <n v="42.235180980466765"/>
    <s v="Pharmacist"/>
    <s v="Health"/>
    <s v="Mass Customer"/>
    <s v="N"/>
    <s v="Yes"/>
    <n v="10"/>
    <m/>
  </r>
  <r>
    <n v="8096"/>
    <n v="99"/>
    <x v="1920"/>
    <d v="2017-07-04T00:00:00"/>
    <n v="179"/>
    <b v="1"/>
    <s v="Approved"/>
    <s v="Trek Bicycles"/>
    <s v="Road"/>
    <s v="low"/>
    <s v="small"/>
    <n v="1720.7"/>
    <n v="1531.42"/>
    <d v="2012-04-10T00:00:00"/>
    <n v="189.27999999999997"/>
    <s v="M"/>
    <n v="25"/>
    <d v="1989-08-17T00:00:00"/>
    <n v="30.9009344051243"/>
    <s v="Internal Auditor"/>
    <s v="Property"/>
    <s v="High Net Worth"/>
    <s v="N"/>
    <s v="Yes"/>
    <n v="13"/>
    <m/>
  </r>
  <r>
    <n v="8360"/>
    <n v="29"/>
    <x v="1240"/>
    <d v="2017-07-04T00:00:00"/>
    <n v="179"/>
    <b v="0"/>
    <s v="Approved"/>
    <s v="WeareA2B"/>
    <s v="Standard"/>
    <s v="medium"/>
    <s v="medium"/>
    <n v="1065.03"/>
    <n v="230.09"/>
    <d v="2000-11-03T00:00:00"/>
    <n v="834.93999999999994"/>
    <s v="M"/>
    <n v="2"/>
    <d v="1993-01-09T00:00:00"/>
    <n v="27.500934405124301"/>
    <s v="Paralegal"/>
    <s v="Financial Services"/>
    <s v="High Net Worth"/>
    <s v="N"/>
    <s v="No"/>
    <n v="4"/>
    <m/>
  </r>
  <r>
    <n v="8447"/>
    <n v="27"/>
    <x v="1760"/>
    <d v="2017-07-04T00:00:00"/>
    <n v="179"/>
    <b v="0"/>
    <s v="Approved"/>
    <s v="Trek Bicycles"/>
    <s v="Standard"/>
    <s v="low"/>
    <s v="medium"/>
    <n v="1057.51"/>
    <n v="154.4"/>
    <d v="1994-07-12T00:00:00"/>
    <n v="903.11"/>
    <s v="M"/>
    <n v="4"/>
    <d v="1978-05-16T00:00:00"/>
    <n v="42.163948103754436"/>
    <s v="Biostatistician II"/>
    <s v="Manufacturing"/>
    <s v="High Net Worth"/>
    <s v="N"/>
    <s v="No"/>
    <n v="7"/>
    <m/>
  </r>
  <r>
    <n v="9082"/>
    <n v="66"/>
    <x v="2143"/>
    <d v="2017-07-04T00:00:00"/>
    <n v="179"/>
    <b v="1"/>
    <s v="Approved"/>
    <s v="Solex"/>
    <s v="Standard"/>
    <s v="medium"/>
    <s v="medium"/>
    <n v="1163.8900000000001"/>
    <n v="589.27"/>
    <d v="1994-09-09T00:00:00"/>
    <n v="574.62000000000012"/>
    <s v="F"/>
    <n v="56"/>
    <d v="1968-07-28T00:00:00"/>
    <n v="51.969427555809233"/>
    <s v="Budget/Accounting Analyst I"/>
    <s v="n/a"/>
    <s v="High Net Worth"/>
    <s v="N"/>
    <s v="Yes"/>
    <n v="16"/>
    <m/>
  </r>
  <r>
    <n v="9934"/>
    <n v="25"/>
    <x v="1160"/>
    <d v="2017-07-22T00:00:00"/>
    <m/>
    <m/>
    <s v="Approved"/>
    <s v="Giant Bicycles"/>
    <s v="Road"/>
    <s v="medium"/>
    <s v="medium"/>
    <n v="1538.99"/>
    <n v="829.65"/>
    <n v="33888"/>
    <m/>
    <m/>
    <m/>
    <m/>
    <m/>
    <m/>
    <m/>
    <m/>
    <m/>
    <m/>
    <m/>
    <m/>
  </r>
  <r>
    <n v="9091"/>
    <n v="35"/>
    <x v="3187"/>
    <d v="2017-07-04T00:00:00"/>
    <n v="179"/>
    <b v="0"/>
    <s v="Approved"/>
    <s v="Giant Bicycles"/>
    <s v="Standard"/>
    <s v="medium"/>
    <s v="medium"/>
    <n v="1403.5"/>
    <n v="954.82"/>
    <d v="2016-11-14T00:00:00"/>
    <n v="448.67999999999995"/>
    <s v="F"/>
    <n v="0"/>
    <d v="1983-09-02T00:00:00"/>
    <n v="36.862578240740739"/>
    <s v="Account Coordinator"/>
    <s v="Retail"/>
    <s v="High Net Worth"/>
    <s v="N"/>
    <s v="No"/>
    <n v="10"/>
    <m/>
  </r>
  <r>
    <n v="9102"/>
    <n v="81"/>
    <x v="1687"/>
    <d v="2017-07-04T00:00:00"/>
    <n v="179"/>
    <b v="0"/>
    <s v="Approved"/>
    <s v="Solex"/>
    <s v="Standard"/>
    <s v="medium"/>
    <s v="medium"/>
    <n v="1151.96"/>
    <n v="649.49"/>
    <d v="2014-07-28T00:00:00"/>
    <n v="502.47"/>
    <s v="F"/>
    <n v="3"/>
    <d v="1971-12-26T00:00:00"/>
    <n v="48.555728925672248"/>
    <s v="Nuclear Power Engineer"/>
    <s v="Manufacturing"/>
    <s v="High Net Worth"/>
    <s v="N"/>
    <s v="Yes"/>
    <n v="16"/>
    <m/>
  </r>
  <r>
    <n v="9497"/>
    <n v="81"/>
    <x v="564"/>
    <d v="2017-07-04T00:00:00"/>
    <n v="179"/>
    <b v="1"/>
    <s v="Approved"/>
    <s v="Norco Bicycles"/>
    <s v="Standard"/>
    <s v="medium"/>
    <s v="small"/>
    <n v="586.45000000000005"/>
    <n v="521.94000000000005"/>
    <d v="1991-07-10T00:00:00"/>
    <n v="64.509999999999991"/>
    <s v="M"/>
    <n v="64"/>
    <d v="1974-06-19T00:00:00"/>
    <n v="46.073537144850327"/>
    <s v="Junior Executive"/>
    <s v="Health"/>
    <s v="Mass Customer"/>
    <s v="N"/>
    <s v="No"/>
    <n v="14"/>
    <m/>
  </r>
  <r>
    <n v="10081"/>
    <n v="65"/>
    <x v="559"/>
    <d v="2017-07-04T00:00:00"/>
    <n v="179"/>
    <b v="0"/>
    <s v="Approved"/>
    <s v="WeareA2B"/>
    <s v="Standard"/>
    <s v="medium"/>
    <s v="medium"/>
    <n v="1807.45"/>
    <n v="778.69"/>
    <d v="2015-05-21T00:00:00"/>
    <n v="1028.76"/>
    <s v="F"/>
    <n v="73"/>
    <d v="1962-04-30T00:00:00"/>
    <n v="58.218742624302379"/>
    <s v="Web Developer II"/>
    <s v="n/a"/>
    <s v="Mass Customer"/>
    <s v="N"/>
    <s v="No"/>
    <n v="15"/>
    <m/>
  </r>
  <r>
    <n v="10468"/>
    <n v="77"/>
    <x v="781"/>
    <d v="2017-07-04T00:00:00"/>
    <n v="179"/>
    <b v="1"/>
    <s v="Approved"/>
    <s v="Norco Bicycles"/>
    <s v="Road"/>
    <s v="medium"/>
    <s v="large"/>
    <n v="1240.31"/>
    <n v="795.1"/>
    <d v="2000-11-03T00:00:00"/>
    <n v="445.20999999999992"/>
    <s v="F"/>
    <n v="99"/>
    <d v="1997-01-02T00:00:00"/>
    <n v="23.517372761288684"/>
    <s v="General Manager"/>
    <s v="Health"/>
    <s v="Affluent Customer"/>
    <s v="N"/>
    <s v="No"/>
    <n v="1"/>
    <m/>
  </r>
  <r>
    <n v="11101"/>
    <n v="57"/>
    <x v="2945"/>
    <d v="2017-07-04T00:00:00"/>
    <n v="179"/>
    <b v="1"/>
    <s v="Approved"/>
    <s v="WeareA2B"/>
    <s v="Touring"/>
    <s v="medium"/>
    <s v="large"/>
    <n v="1890.39"/>
    <n v="260.14"/>
    <d v="1991-01-21T00:00:00"/>
    <n v="1630.25"/>
    <s v="F"/>
    <n v="76"/>
    <d v="1968-12-22T00:00:00"/>
    <n v="51.566687829781834"/>
    <s v="Senior Editor"/>
    <s v="n/a"/>
    <s v="Mass Customer"/>
    <s v="N"/>
    <s v="No"/>
    <n v="15"/>
    <m/>
  </r>
  <r>
    <n v="11112"/>
    <n v="57"/>
    <x v="875"/>
    <d v="2017-07-04T00:00:00"/>
    <n v="179"/>
    <b v="1"/>
    <s v="Approved"/>
    <s v="WeareA2B"/>
    <s v="Touring"/>
    <s v="medium"/>
    <s v="large"/>
    <n v="1890.39"/>
    <n v="260.14"/>
    <d v="2015-06-17T00:00:00"/>
    <n v="1630.25"/>
    <s v="M"/>
    <n v="54"/>
    <d v="1961-07-06T00:00:00"/>
    <n v="59.03518098046677"/>
    <s v="Teacher"/>
    <s v="IT"/>
    <s v="Mass Customer"/>
    <s v="N"/>
    <s v="Yes"/>
    <n v="19"/>
    <m/>
  </r>
  <r>
    <n v="12985"/>
    <n v="17"/>
    <x v="1669"/>
    <d v="2017-07-04T00:00:00"/>
    <n v="179"/>
    <b v="1"/>
    <s v="Approved"/>
    <s v="Solex"/>
    <s v="Standard"/>
    <s v="high"/>
    <s v="medium"/>
    <n v="1024.6600000000001"/>
    <n v="614.79999999999995"/>
    <d v="1996-11-09T00:00:00"/>
    <n v="409.86000000000013"/>
    <s v="F"/>
    <n v="22"/>
    <d v="1974-05-13T00:00:00"/>
    <n v="46.174907007864029"/>
    <s v="Technical Writer"/>
    <s v="Manufacturing"/>
    <s v="Affluent Customer"/>
    <s v="N"/>
    <s v="Yes"/>
    <n v="20"/>
    <m/>
  </r>
  <r>
    <n v="13405"/>
    <n v="16"/>
    <x v="1784"/>
    <d v="2017-07-04T00:00:00"/>
    <n v="179"/>
    <b v="1"/>
    <s v="Approved"/>
    <s v="Norco Bicycles"/>
    <s v="Standard"/>
    <s v="high"/>
    <s v="small"/>
    <n v="1661.92"/>
    <n v="1479.11"/>
    <d v="1993-07-15T00:00:00"/>
    <n v="182.81000000000017"/>
    <s v="F"/>
    <n v="17"/>
    <d v="1998-06-02T00:00:00"/>
    <n v="22.103674131151699"/>
    <s v="Research Nurse"/>
    <s v="Health"/>
    <s v="Mass Customer"/>
    <s v="N"/>
    <s v="Yes"/>
    <n v="2"/>
    <m/>
  </r>
  <r>
    <n v="13847"/>
    <n v="34"/>
    <x v="1120"/>
    <d v="2017-07-04T00:00:00"/>
    <n v="179"/>
    <b v="1"/>
    <s v="Approved"/>
    <s v="WeareA2B"/>
    <s v="Standard"/>
    <s v="medium"/>
    <s v="medium"/>
    <n v="1231.1500000000001"/>
    <n v="161.6"/>
    <d v="2005-12-07T00:00:00"/>
    <n v="1069.5500000000002"/>
    <s v="M"/>
    <n v="42"/>
    <d v="1974-02-24T00:00:00"/>
    <n v="46.38860563800101"/>
    <s v="Speech Pathologist"/>
    <s v="Financial Services"/>
    <s v="High Net Worth"/>
    <s v="N"/>
    <s v="Yes"/>
    <n v="18"/>
    <m/>
  </r>
  <r>
    <n v="14053"/>
    <n v="80"/>
    <x v="21"/>
    <d v="2017-07-04T00:00:00"/>
    <n v="179"/>
    <b v="0"/>
    <s v="Approved"/>
    <s v="OHM Cycles"/>
    <s v="Touring"/>
    <s v="low"/>
    <s v="medium"/>
    <n v="1073.07"/>
    <n v="933.84"/>
    <d v="1998-12-16T00:00:00"/>
    <n v="139.2299999999999"/>
    <s v="F"/>
    <n v="43"/>
    <d v="1980-10-04T00:00:00"/>
    <n v="39.77490700786403"/>
    <s v="Structural Analysis Engineer"/>
    <s v="Manufacturing"/>
    <s v="Mass Customer"/>
    <s v="N"/>
    <s v="Yes"/>
    <n v="9"/>
    <m/>
  </r>
  <r>
    <n v="14398"/>
    <n v="75"/>
    <x v="47"/>
    <d v="2017-07-04T00:00:00"/>
    <n v="179"/>
    <b v="1"/>
    <s v="Approved"/>
    <s v="Giant Bicycles"/>
    <s v="Touring"/>
    <s v="medium"/>
    <s v="large"/>
    <n v="1873.97"/>
    <n v="863.95"/>
    <d v="1991-07-10T00:00:00"/>
    <n v="1010.02"/>
    <s v="F"/>
    <n v="80"/>
    <d v="1996-10-28T00:00:00"/>
    <n v="23.698194679096904"/>
    <s v="Financial Analyst"/>
    <s v="Financial Services"/>
    <s v="Mass Customer"/>
    <s v="N"/>
    <s v="Yes"/>
    <n v="1"/>
    <m/>
  </r>
  <r>
    <n v="14420"/>
    <n v="76"/>
    <x v="1421"/>
    <d v="2017-07-04T00:00:00"/>
    <n v="179"/>
    <b v="0"/>
    <s v="Approved"/>
    <s v="WeareA2B"/>
    <s v="Road"/>
    <s v="low"/>
    <s v="small"/>
    <n v="1172.78"/>
    <n v="1043.77"/>
    <d v="2004-01-16T00:00:00"/>
    <n v="129.01"/>
    <s v="F"/>
    <n v="52"/>
    <d v="1958-04-05T00:00:00"/>
    <n v="62.289975501014709"/>
    <s v="VP Product Management"/>
    <s v="Manufacturing"/>
    <s v="High Net Worth"/>
    <s v="N"/>
    <s v="Yes"/>
    <n v="11"/>
    <m/>
  </r>
  <r>
    <n v="14716"/>
    <n v="73"/>
    <x v="1083"/>
    <d v="2017-07-04T00:00:00"/>
    <n v="179"/>
    <b v="1"/>
    <s v="Approved"/>
    <s v="Solex"/>
    <s v="Standard"/>
    <s v="medium"/>
    <s v="medium"/>
    <n v="1945.43"/>
    <n v="333.18"/>
    <d v="1997-01-25T00:00:00"/>
    <n v="1612.25"/>
    <s v="M"/>
    <n v="9"/>
    <d v="1976-09-25T00:00:00"/>
    <n v="43.802304268138002"/>
    <s v="Recruiter"/>
    <s v="Telecommunications"/>
    <s v="Mass Customer"/>
    <s v="N"/>
    <s v="Yes"/>
    <n v="9"/>
    <m/>
  </r>
  <r>
    <n v="15233"/>
    <n v="7"/>
    <x v="1017"/>
    <d v="2017-07-04T00:00:00"/>
    <n v="179"/>
    <b v="0"/>
    <s v="Approved"/>
    <s v="Trek Bicycles"/>
    <s v="Road"/>
    <s v="low"/>
    <s v="medium"/>
    <n v="980.37"/>
    <n v="234.43"/>
    <d v="1991-07-10T00:00:00"/>
    <n v="745.94"/>
    <s v="F"/>
    <n v="16"/>
    <d v="1976-08-17T00:00:00"/>
    <n v="43.909153583206489"/>
    <s v="Recruiting Manager"/>
    <s v="Manufacturing"/>
    <s v="Affluent Customer"/>
    <s v="N"/>
    <s v="No"/>
    <n v="15"/>
    <m/>
  </r>
  <r>
    <n v="16028"/>
    <n v="55"/>
    <x v="903"/>
    <d v="2017-07-04T00:00:00"/>
    <n v="179"/>
    <b v="1"/>
    <s v="Approved"/>
    <s v="Trek Bicycles"/>
    <s v="Road"/>
    <s v="medium"/>
    <s v="large"/>
    <n v="1894.19"/>
    <n v="598.76"/>
    <d v="1997-10-04T00:00:00"/>
    <n v="1295.43"/>
    <s v="M"/>
    <n v="32"/>
    <d v="1986-04-05T00:00:00"/>
    <n v="34.27079741882293"/>
    <s v="GIS Technical Architect"/>
    <s v="Manufacturing"/>
    <s v="Mass Customer"/>
    <s v="N"/>
    <s v="Yes"/>
    <n v="12"/>
    <m/>
  </r>
  <r>
    <n v="16570"/>
    <n v="90"/>
    <x v="132"/>
    <d v="2017-07-04T00:00:00"/>
    <n v="179"/>
    <b v="1"/>
    <s v="Approved"/>
    <s v="Norco Bicycles"/>
    <s v="Standard"/>
    <s v="low"/>
    <s v="medium"/>
    <n v="363.01"/>
    <n v="290.41000000000003"/>
    <d v="2005-05-10T00:00:00"/>
    <n v="72.599999999999966"/>
    <s v="M"/>
    <n v="48"/>
    <d v="1994-02-28T00:00:00"/>
    <n v="26.363948103754439"/>
    <n v="0"/>
    <s v="Health"/>
    <s v="Mass Customer"/>
    <s v="N"/>
    <s v="Yes"/>
    <n v="7"/>
    <m/>
  </r>
  <r>
    <n v="16783"/>
    <n v="95"/>
    <x v="2022"/>
    <d v="2017-07-04T00:00:00"/>
    <n v="179"/>
    <b v="0"/>
    <s v="Approved"/>
    <s v="Giant Bicycles"/>
    <s v="Standard"/>
    <s v="medium"/>
    <s v="large"/>
    <n v="569.55999999999995"/>
    <n v="528.42999999999995"/>
    <d v="2003-09-10T00:00:00"/>
    <n v="41.129999999999995"/>
    <s v="F"/>
    <n v="17"/>
    <d v="1962-02-17T00:00:00"/>
    <n v="58.416002898274982"/>
    <n v="0"/>
    <s v="Financial Services"/>
    <s v="Affluent Customer"/>
    <s v="N"/>
    <s v="No"/>
    <n v="14"/>
    <m/>
  </r>
  <r>
    <n v="16876"/>
    <n v="91"/>
    <x v="847"/>
    <d v="2017-07-04T00:00:00"/>
    <n v="179"/>
    <b v="1"/>
    <s v="Approved"/>
    <s v="Solex"/>
    <s v="Standard"/>
    <s v="medium"/>
    <s v="medium"/>
    <n v="100.35"/>
    <n v="75.260000000000005"/>
    <d v="1994-08-10T00:00:00"/>
    <n v="25.089999999999989"/>
    <s v="F"/>
    <n v="44"/>
    <d v="1975-11-05T00:00:00"/>
    <n v="44.692715227042108"/>
    <s v="Budget/Accounting Analyst III"/>
    <s v="Health"/>
    <s v="Affluent Customer"/>
    <s v="N"/>
    <s v="Yes"/>
    <n v="6"/>
    <m/>
  </r>
  <r>
    <n v="18171"/>
    <n v="3"/>
    <x v="2221"/>
    <d v="2017-07-04T00:00:00"/>
    <n v="179"/>
    <b v="1"/>
    <s v="Approved"/>
    <s v="Trek Bicycles"/>
    <s v="Standard"/>
    <s v="medium"/>
    <s v="large"/>
    <n v="2091.4699999999998"/>
    <n v="388.92"/>
    <d v="2012-09-15T00:00:00"/>
    <n v="1702.5499999999997"/>
    <s v="M"/>
    <n v="95"/>
    <d v="1987-03-27T00:00:00"/>
    <n v="33.295454953069509"/>
    <s v="Assistant Professor"/>
    <s v="n/a"/>
    <s v="Affluent Customer"/>
    <s v="N"/>
    <s v="Yes"/>
    <n v="17"/>
    <m/>
  </r>
  <r>
    <n v="19864"/>
    <n v="39"/>
    <x v="822"/>
    <d v="2017-07-04T00:00:00"/>
    <n v="179"/>
    <b v="0"/>
    <s v="Approved"/>
    <s v="Giant Bicycles"/>
    <s v="Standard"/>
    <s v="medium"/>
    <s v="large"/>
    <n v="1812.75"/>
    <n v="582.48"/>
    <d v="2010-06-07T00:00:00"/>
    <n v="1230.27"/>
    <s v="M"/>
    <n v="97"/>
    <d v="1990-07-08T00:00:00"/>
    <n v="30.010523446220191"/>
    <s v="Internal Auditor"/>
    <s v="Financial Services"/>
    <s v="Mass Customer"/>
    <s v="N"/>
    <s v="No"/>
    <n v="4"/>
    <m/>
  </r>
  <r>
    <n v="19913"/>
    <n v="31"/>
    <x v="1375"/>
    <d v="2017-07-04T00:00:00"/>
    <n v="179"/>
    <b v="1"/>
    <s v="Approved"/>
    <s v="Giant Bicycles"/>
    <s v="Standard"/>
    <s v="medium"/>
    <s v="medium"/>
    <n v="230.91"/>
    <n v="173.18"/>
    <d v="2003-03-18T00:00:00"/>
    <n v="57.72999999999999"/>
    <s v="M"/>
    <n v="73"/>
    <d v="1988-01-31T00:00:00"/>
    <n v="32.446139884576354"/>
    <s v="VP Marketing"/>
    <s v="Manufacturing"/>
    <s v="Mass Customer"/>
    <s v="N"/>
    <s v="Yes"/>
    <n v="16"/>
    <m/>
  </r>
  <r>
    <n v="67"/>
    <n v="2"/>
    <x v="2145"/>
    <d v="2017-07-03T00:00:00"/>
    <n v="180"/>
    <b v="1"/>
    <s v="Approved"/>
    <s v="Solex"/>
    <s v="Standard"/>
    <s v="medium"/>
    <s v="medium"/>
    <n v="71.489999999999995"/>
    <n v="53.62"/>
    <d v="2012-12-02T00:00:00"/>
    <n v="17.869999999999997"/>
    <s v="F"/>
    <n v="28"/>
    <d v="1978-07-15T00:00:00"/>
    <n v="41.999564542110605"/>
    <s v="VP Product Management"/>
    <s v="Property"/>
    <s v="Mass Customer"/>
    <s v="N"/>
    <s v="No"/>
    <n v="19"/>
    <m/>
  </r>
  <r>
    <n v="204"/>
    <n v="81"/>
    <x v="3295"/>
    <d v="2017-07-03T00:00:00"/>
    <n v="180"/>
    <b v="1"/>
    <s v="Approved"/>
    <s v="Norco Bicycles"/>
    <s v="Standard"/>
    <s v="medium"/>
    <s v="small"/>
    <n v="586.45000000000005"/>
    <n v="521.94000000000005"/>
    <d v="1991-07-10T00:00:00"/>
    <n v="64.509999999999991"/>
    <s v="F"/>
    <n v="87"/>
    <d v="1973-12-02T00:00:00"/>
    <n v="46.618742624302385"/>
    <s v="Safety Technician III"/>
    <s v="n/a"/>
    <s v="Mass Customer"/>
    <s v="N"/>
    <s v="No"/>
    <n v="11"/>
    <m/>
  </r>
  <r>
    <n v="789"/>
    <n v="69"/>
    <x v="2525"/>
    <d v="2017-07-03T00:00:00"/>
    <n v="180"/>
    <b v="1"/>
    <s v="Approved"/>
    <s v="Norco Bicycles"/>
    <s v="Road"/>
    <s v="medium"/>
    <s v="large"/>
    <n v="1240.31"/>
    <n v="795.1"/>
    <d v="2015-08-10T00:00:00"/>
    <n v="445.20999999999992"/>
    <s v="M"/>
    <n v="13"/>
    <d v="1966-09-09T00:00:00"/>
    <n v="53.854359062658546"/>
    <s v="Associate Professor"/>
    <s v="Financial Services"/>
    <s v="High Net Worth"/>
    <s v="N"/>
    <s v="Yes"/>
    <n v="16"/>
    <m/>
  </r>
  <r>
    <n v="1452"/>
    <n v="96"/>
    <x v="3083"/>
    <d v="2017-07-03T00:00:00"/>
    <n v="180"/>
    <b v="1"/>
    <s v="Approved"/>
    <s v="WeareA2B"/>
    <s v="Road"/>
    <s v="low"/>
    <s v="small"/>
    <n v="1172.78"/>
    <n v="1043.77"/>
    <d v="2002-10-10T00:00:00"/>
    <n v="129.01"/>
    <s v="M"/>
    <n v="78"/>
    <d v="2002-01-06T00:00:00"/>
    <n v="18.503674131151698"/>
    <n v="0"/>
    <s v="Manufacturing"/>
    <s v="Affluent Customer"/>
    <s v="N"/>
    <s v="No"/>
    <n v="1"/>
    <m/>
  </r>
  <r>
    <n v="1859"/>
    <n v="58"/>
    <x v="300"/>
    <d v="2017-07-03T00:00:00"/>
    <n v="180"/>
    <b v="0"/>
    <s v="Approved"/>
    <s v="OHM Cycles"/>
    <s v="Standard"/>
    <s v="medium"/>
    <s v="medium"/>
    <n v="912.52"/>
    <n v="141.4"/>
    <d v="2010-11-05T00:00:00"/>
    <n v="771.12"/>
    <s v="M"/>
    <n v="28"/>
    <d v="1998-07-20T00:00:00"/>
    <n v="21.972167281836629"/>
    <n v="0"/>
    <s v="Retail"/>
    <s v="Mass Customer"/>
    <s v="N"/>
    <s v="Yes"/>
    <n v="3"/>
    <m/>
  </r>
  <r>
    <n v="2445"/>
    <n v="29"/>
    <x v="2211"/>
    <d v="2017-07-03T00:00:00"/>
    <n v="180"/>
    <b v="1"/>
    <s v="Approved"/>
    <s v="Norco Bicycles"/>
    <s v="Road"/>
    <s v="medium"/>
    <s v="medium"/>
    <n v="543.39"/>
    <n v="407.54"/>
    <d v="2016-11-22T00:00:00"/>
    <n v="135.84999999999997"/>
    <s v="F"/>
    <n v="54"/>
    <d v="1978-01-30T00:00:00"/>
    <n v="42.454359062658547"/>
    <s v="Pharmacist"/>
    <s v="Health"/>
    <s v="Mass Customer"/>
    <s v="N"/>
    <s v="No"/>
    <n v="12"/>
    <m/>
  </r>
  <r>
    <n v="2472"/>
    <n v="97"/>
    <x v="1805"/>
    <d v="2017-07-03T00:00:00"/>
    <n v="180"/>
    <b v="1"/>
    <s v="Approved"/>
    <s v="OHM Cycles"/>
    <s v="Road"/>
    <s v="medium"/>
    <s v="medium"/>
    <n v="742.54"/>
    <n v="667.4"/>
    <d v="1991-11-07T00:00:00"/>
    <n v="75.139999999999986"/>
    <s v="F"/>
    <n v="89"/>
    <d v="1985-11-19T00:00:00"/>
    <n v="34.646139884576357"/>
    <s v="Dental Hygienist"/>
    <s v="Health"/>
    <s v="High Net Worth"/>
    <s v="N"/>
    <s v="No"/>
    <n v="7"/>
    <m/>
  </r>
  <r>
    <n v="2575"/>
    <n v="64"/>
    <x v="808"/>
    <d v="2017-07-03T00:00:00"/>
    <n v="180"/>
    <b v="1"/>
    <s v="Approved"/>
    <s v="Trek Bicycles"/>
    <s v="Standard"/>
    <s v="medium"/>
    <s v="large"/>
    <n v="1469.44"/>
    <n v="596.54999999999995"/>
    <d v="2012-05-18T00:00:00"/>
    <n v="872.8900000000001"/>
    <s v="M"/>
    <n v="0"/>
    <d v="1980-08-16T00:00:00"/>
    <n v="39.909153583206489"/>
    <s v="Quality Engineer"/>
    <s v="Health"/>
    <s v="Mass Customer"/>
    <s v="N"/>
    <s v="No"/>
    <n v="12"/>
    <m/>
  </r>
  <r>
    <n v="2836"/>
    <n v="95"/>
    <x v="1593"/>
    <d v="2017-07-03T00:00:00"/>
    <n v="180"/>
    <b v="0"/>
    <s v="Approved"/>
    <s v="Giant Bicycles"/>
    <s v="Standard"/>
    <s v="medium"/>
    <s v="large"/>
    <n v="569.55999999999995"/>
    <n v="528.42999999999995"/>
    <d v="2016-03-29T00:00:00"/>
    <n v="41.129999999999995"/>
    <s v="F"/>
    <n v="78"/>
    <d v="1976-09-25T00:00:00"/>
    <n v="43.802304268138002"/>
    <s v="Programmer Analyst IV"/>
    <s v="n/a"/>
    <s v="Mass Customer"/>
    <s v="N"/>
    <s v="Yes"/>
    <n v="9"/>
    <m/>
  </r>
  <r>
    <n v="3564"/>
    <n v="19"/>
    <x v="865"/>
    <d v="2017-07-03T00:00:00"/>
    <n v="180"/>
    <b v="1"/>
    <s v="Approved"/>
    <s v="OHM Cycles"/>
    <s v="Road"/>
    <s v="high"/>
    <s v="large"/>
    <n v="12.01"/>
    <n v="7.21"/>
    <d v="1993-07-15T00:00:00"/>
    <n v="4.8"/>
    <s v="F"/>
    <n v="53"/>
    <d v="1995-01-17T00:00:00"/>
    <n v="25.479016596905122"/>
    <s v="Desktop Support Technician"/>
    <s v="Health"/>
    <s v="Mass Customer"/>
    <s v="N"/>
    <s v="Yes"/>
    <n v="3"/>
    <m/>
  </r>
  <r>
    <n v="4736"/>
    <n v="51"/>
    <x v="3083"/>
    <d v="2017-07-03T00:00:00"/>
    <n v="180"/>
    <b v="0"/>
    <s v="Approved"/>
    <s v="OHM Cycles"/>
    <s v="Standard"/>
    <s v="high"/>
    <s v="medium"/>
    <n v="2005.66"/>
    <n v="1203.4000000000001"/>
    <d v="2012-04-10T00:00:00"/>
    <n v="802.26"/>
    <s v="M"/>
    <n v="78"/>
    <d v="2002-01-06T00:00:00"/>
    <n v="18.503674131151698"/>
    <n v="0"/>
    <s v="Manufacturing"/>
    <s v="Affluent Customer"/>
    <s v="N"/>
    <s v="No"/>
    <n v="1"/>
    <m/>
  </r>
  <r>
    <n v="4980"/>
    <n v="92"/>
    <x v="346"/>
    <d v="2017-07-03T00:00:00"/>
    <n v="180"/>
    <b v="1"/>
    <s v="Approved"/>
    <s v="WeareA2B"/>
    <s v="Standard"/>
    <s v="medium"/>
    <s v="small"/>
    <n v="1415.01"/>
    <n v="1259.3599999999999"/>
    <d v="2016-03-29T00:00:00"/>
    <n v="155.65000000000009"/>
    <s v="M"/>
    <n v="27"/>
    <d v="1963-10-07T00:00:00"/>
    <n v="56.780386459918823"/>
    <s v="Web Developer II"/>
    <s v="Manufacturing"/>
    <s v="Affluent Customer"/>
    <s v="N"/>
    <s v="Yes"/>
    <n v="19"/>
    <m/>
  </r>
  <r>
    <n v="9969"/>
    <n v="4"/>
    <x v="1946"/>
    <d v="2017-08-17T00:00:00"/>
    <m/>
    <m/>
    <s v="Approved"/>
    <s v="Solex"/>
    <s v="Standard"/>
    <s v="medium"/>
    <s v="medium"/>
    <n v="1483.2"/>
    <n v="99.59"/>
    <n v="41047"/>
    <m/>
    <m/>
    <m/>
    <m/>
    <m/>
    <m/>
    <m/>
    <m/>
    <m/>
    <m/>
    <m/>
    <m/>
  </r>
  <r>
    <n v="9970"/>
    <n v="70"/>
    <x v="464"/>
    <d v="2017-12-11T00:00:00"/>
    <m/>
    <b v="1"/>
    <s v="Cancelled"/>
    <s v="Trek Bicycles"/>
    <s v="Standard"/>
    <s v="high"/>
    <s v="medium"/>
    <n v="495.72"/>
    <n v="297.43"/>
    <n v="34996"/>
    <m/>
    <m/>
    <m/>
    <m/>
    <m/>
    <m/>
    <m/>
    <m/>
    <m/>
    <m/>
    <m/>
    <m/>
  </r>
  <r>
    <n v="5203"/>
    <n v="54"/>
    <x v="343"/>
    <d v="2017-07-03T00:00:00"/>
    <n v="180"/>
    <b v="1"/>
    <s v="Approved"/>
    <s v="WeareA2B"/>
    <s v="Standard"/>
    <s v="medium"/>
    <s v="medium"/>
    <n v="1292.8399999999999"/>
    <n v="13.44"/>
    <d v="1993-06-23T00:00:00"/>
    <n v="1279.3999999999999"/>
    <s v="M"/>
    <n v="68"/>
    <d v="2001-06-29T00:00:00"/>
    <n v="19.026961802384573"/>
    <s v="Actuary"/>
    <s v="Financial Services"/>
    <s v="Mass Customer"/>
    <s v="N"/>
    <s v="Yes"/>
    <n v="1"/>
    <m/>
  </r>
  <r>
    <n v="6296"/>
    <n v="62"/>
    <x v="1338"/>
    <d v="2017-07-03T00:00:00"/>
    <n v="180"/>
    <b v="1"/>
    <s v="Approved"/>
    <s v="Solex"/>
    <s v="Standard"/>
    <s v="medium"/>
    <s v="medium"/>
    <n v="478.16"/>
    <n v="298.72000000000003"/>
    <d v="1993-06-23T00:00:00"/>
    <n v="179.44"/>
    <s v="M"/>
    <n v="26"/>
    <d v="1999-04-30T00:00:00"/>
    <n v="21.194085090055808"/>
    <s v="Civil Engineer"/>
    <s v="Manufacturing"/>
    <s v="Mass Customer"/>
    <s v="N"/>
    <s v="No"/>
    <n v="1"/>
    <m/>
  </r>
  <r>
    <n v="6392"/>
    <n v="32"/>
    <x v="2334"/>
    <d v="2017-07-03T00:00:00"/>
    <n v="180"/>
    <b v="0"/>
    <s v="Approved"/>
    <s v="Giant Bicycles"/>
    <s v="Standard"/>
    <s v="medium"/>
    <s v="medium"/>
    <n v="642.70000000000005"/>
    <n v="211.37"/>
    <d v="2002-03-22T00:00:00"/>
    <n v="431.33000000000004"/>
    <s v="F"/>
    <n v="3"/>
    <d v="1964-03-03T00:00:00"/>
    <n v="56.374907007864024"/>
    <s v="Environmental Specialist"/>
    <s v="Financial Services"/>
    <s v="Mass Customer"/>
    <s v="N"/>
    <s v="No"/>
    <n v="17"/>
    <m/>
  </r>
  <r>
    <n v="6796"/>
    <n v="76"/>
    <x v="2511"/>
    <d v="2017-07-03T00:00:00"/>
    <n v="180"/>
    <b v="0"/>
    <s v="Approved"/>
    <s v="WeareA2B"/>
    <s v="Standard"/>
    <s v="low"/>
    <s v="medium"/>
    <n v="642.30999999999995"/>
    <n v="513.85"/>
    <d v="2003-09-09T00:00:00"/>
    <n v="128.45999999999992"/>
    <s v="M"/>
    <n v="8"/>
    <d v="1962-06-27T00:00:00"/>
    <n v="58.059838514713341"/>
    <s v="Quality Engineer"/>
    <s v="Financial Services"/>
    <s v="Mass Customer"/>
    <s v="N"/>
    <s v="Yes"/>
    <n v="8"/>
    <m/>
  </r>
  <r>
    <n v="7451"/>
    <n v="4"/>
    <x v="327"/>
    <d v="2017-07-03T00:00:00"/>
    <n v="180"/>
    <b v="0"/>
    <s v="Approved"/>
    <s v="Giant Bicycles"/>
    <s v="Standard"/>
    <s v="high"/>
    <s v="medium"/>
    <n v="1129.1300000000001"/>
    <n v="677.48"/>
    <d v="2005-08-09T00:00:00"/>
    <n v="451.65000000000009"/>
    <s v="M"/>
    <n v="65"/>
    <d v="1999-05-19T00:00:00"/>
    <n v="21.14203029553526"/>
    <s v="Staff Scientist"/>
    <s v="Argiculture"/>
    <s v="Mass Customer"/>
    <s v="N"/>
    <s v="No"/>
    <n v="1"/>
    <m/>
  </r>
  <r>
    <n v="7899"/>
    <n v="5"/>
    <x v="785"/>
    <d v="2017-07-03T00:00:00"/>
    <n v="180"/>
    <b v="0"/>
    <s v="Approved"/>
    <s v="Trek Bicycles"/>
    <s v="Mountain"/>
    <s v="low"/>
    <s v="medium"/>
    <n v="574.64"/>
    <n v="459.71"/>
    <d v="2011-08-29T00:00:00"/>
    <n v="114.93"/>
    <s v="M"/>
    <n v="94"/>
    <d v="1964-03-12T00:00:00"/>
    <n v="56.350249473617453"/>
    <s v="Statistician II"/>
    <s v="Property"/>
    <s v="Affluent Customer"/>
    <s v="N"/>
    <s v="No"/>
    <n v="15"/>
    <m/>
  </r>
  <r>
    <n v="8627"/>
    <n v="0"/>
    <x v="2668"/>
    <d v="2017-07-03T00:00:00"/>
    <n v="180"/>
    <b v="0"/>
    <s v="Approved"/>
    <s v="Solex"/>
    <s v="Standard"/>
    <s v="medium"/>
    <s v="medium"/>
    <n v="478.16"/>
    <n v="298.72000000000003"/>
    <d v="2005-10-22T00:00:00"/>
    <n v="179.44"/>
    <s v="F"/>
    <n v="47"/>
    <d v="1974-11-17T00:00:00"/>
    <n v="45.659838514713343"/>
    <s v="Software Engineer IV"/>
    <s v="Financial Services"/>
    <s v="High Net Worth"/>
    <s v="N"/>
    <s v="Yes"/>
    <n v="18"/>
    <m/>
  </r>
  <r>
    <n v="9781"/>
    <n v="1"/>
    <x v="1311"/>
    <d v="2017-07-03T00:00:00"/>
    <n v="180"/>
    <b v="1"/>
    <s v="Approved"/>
    <s v="Giant Bicycles"/>
    <s v="Standard"/>
    <s v="medium"/>
    <s v="medium"/>
    <n v="1403.5"/>
    <n v="954.82"/>
    <d v="2012-12-02T00:00:00"/>
    <n v="448.67999999999995"/>
    <s v="F"/>
    <n v="62"/>
    <d v="1969-08-17T00:00:00"/>
    <n v="50.914633035261289"/>
    <s v="Junior Executive"/>
    <s v="Health"/>
    <s v="Affluent Customer"/>
    <s v="N"/>
    <s v="Yes"/>
    <n v="9"/>
    <m/>
  </r>
  <r>
    <n v="9805"/>
    <n v="19"/>
    <x v="547"/>
    <d v="2017-07-03T00:00:00"/>
    <n v="180"/>
    <b v="1"/>
    <s v="Approved"/>
    <s v="Trek Bicycles"/>
    <s v="Mountain"/>
    <s v="low"/>
    <s v="medium"/>
    <n v="574.64"/>
    <n v="459.71"/>
    <d v="2011-08-29T00:00:00"/>
    <n v="114.93"/>
    <s v="U"/>
    <n v="18"/>
    <d v="1899-12-30T00:00:00"/>
    <n v="0"/>
    <s v="Biostatistician I"/>
    <s v="IT"/>
    <s v="High Net Worth"/>
    <s v="N"/>
    <s v="No"/>
    <n v="0"/>
    <m/>
  </r>
  <r>
    <n v="9813"/>
    <n v="86"/>
    <x v="1510"/>
    <d v="2017-07-03T00:00:00"/>
    <n v="180"/>
    <b v="0"/>
    <s v="Approved"/>
    <s v="OHM Cycles"/>
    <s v="Standard"/>
    <s v="medium"/>
    <s v="medium"/>
    <n v="235.63"/>
    <n v="125.07"/>
    <d v="2004-08-07T00:00:00"/>
    <n v="110.56"/>
    <s v="F"/>
    <n v="9"/>
    <d v="1954-05-03T00:00:00"/>
    <n v="66.216002898274979"/>
    <s v="VP Marketing"/>
    <s v="Manufacturing"/>
    <s v="Mass Customer"/>
    <s v="N"/>
    <s v="No"/>
    <n v="5"/>
    <m/>
  </r>
  <r>
    <n v="9827"/>
    <n v="87"/>
    <x v="113"/>
    <d v="2017-07-03T00:00:00"/>
    <n v="180"/>
    <b v="1"/>
    <s v="Approved"/>
    <s v="OHM Cycles"/>
    <s v="Standard"/>
    <s v="medium"/>
    <s v="medium"/>
    <n v="1636.9"/>
    <n v="44.71"/>
    <d v="2010-08-20T00:00:00"/>
    <n v="1592.19"/>
    <s v="F"/>
    <n v="16"/>
    <d v="1961-07-17T00:00:00"/>
    <n v="59.005043994165398"/>
    <s v="Research Associate"/>
    <s v="Manufacturing"/>
    <s v="High Net Worth"/>
    <s v="N"/>
    <s v="No"/>
    <n v="12"/>
    <m/>
  </r>
  <r>
    <n v="10347"/>
    <n v="19"/>
    <x v="2482"/>
    <d v="2017-07-03T00:00:00"/>
    <n v="180"/>
    <b v="0"/>
    <s v="Approved"/>
    <s v="OHM Cycles"/>
    <s v="Road"/>
    <s v="high"/>
    <s v="large"/>
    <n v="12.01"/>
    <n v="7.21"/>
    <d v="2010-05-05T00:00:00"/>
    <n v="4.8"/>
    <s v="F"/>
    <n v="56"/>
    <d v="1975-05-18T00:00:00"/>
    <n v="45.161208377727043"/>
    <s v="Business Systems Development Analyst"/>
    <s v="Manufacturing"/>
    <s v="Affluent Customer"/>
    <s v="N"/>
    <s v="Yes"/>
    <n v="10"/>
    <m/>
  </r>
  <r>
    <n v="11057"/>
    <n v="3"/>
    <x v="2377"/>
    <d v="2017-07-03T00:00:00"/>
    <n v="180"/>
    <b v="0"/>
    <s v="Approved"/>
    <s v="Trek Bicycles"/>
    <s v="Standard"/>
    <s v="medium"/>
    <s v="large"/>
    <n v="2091.4699999999998"/>
    <n v="388.92"/>
    <d v="1995-10-24T00:00:00"/>
    <n v="1702.5499999999997"/>
    <s v="M"/>
    <n v="40"/>
    <d v="1999-10-29T00:00:00"/>
    <n v="20.695454953069508"/>
    <s v="General Manager"/>
    <s v="n/a"/>
    <s v="Affluent Customer"/>
    <s v="N"/>
    <s v="No"/>
    <n v="3"/>
    <m/>
  </r>
  <r>
    <n v="11221"/>
    <n v="37"/>
    <x v="2867"/>
    <d v="2017-07-03T00:00:00"/>
    <n v="180"/>
    <b v="0"/>
    <s v="Approved"/>
    <s v="OHM Cycles"/>
    <s v="Standard"/>
    <s v="low"/>
    <s v="medium"/>
    <n v="1793.43"/>
    <n v="248.82"/>
    <d v="2006-02-02T00:00:00"/>
    <n v="1544.6100000000001"/>
    <s v="M"/>
    <n v="99"/>
    <d v="1969-05-19T00:00:00"/>
    <n v="51.161208377727043"/>
    <s v="VP Marketing"/>
    <s v="Health"/>
    <s v="Mass Customer"/>
    <s v="N"/>
    <s v="Yes"/>
    <n v="18"/>
    <m/>
  </r>
  <r>
    <n v="12147"/>
    <n v="9"/>
    <x v="2393"/>
    <d v="2017-07-03T00:00:00"/>
    <n v="180"/>
    <b v="1"/>
    <s v="Approved"/>
    <s v="OHM Cycles"/>
    <s v="Road"/>
    <s v="medium"/>
    <s v="medium"/>
    <n v="742.54"/>
    <n v="667.4"/>
    <d v="2014-03-03T00:00:00"/>
    <n v="75.139999999999986"/>
    <s v="F"/>
    <n v="32"/>
    <d v="1959-03-17T00:00:00"/>
    <n v="61.34203029553526"/>
    <s v="Nurse Practicioner"/>
    <s v="n/a"/>
    <s v="Mass Customer"/>
    <s v="N"/>
    <s v="Yes"/>
    <n v="14"/>
    <m/>
  </r>
  <r>
    <n v="12244"/>
    <n v="35"/>
    <x v="11"/>
    <d v="2017-07-03T00:00:00"/>
    <n v="180"/>
    <b v="1"/>
    <s v="Approved"/>
    <s v="Trek Bicycles"/>
    <s v="Standard"/>
    <s v="low"/>
    <s v="medium"/>
    <n v="1057.51"/>
    <n v="154.4"/>
    <d v="1994-07-12T00:00:00"/>
    <n v="903.11"/>
    <s v="F"/>
    <n v="44"/>
    <d v="1978-08-07T00:00:00"/>
    <n v="41.936550843480468"/>
    <s v="Compensation Analyst"/>
    <s v="Financial Services"/>
    <s v="Mass Customer"/>
    <s v="N"/>
    <s v="No"/>
    <n v="11"/>
    <m/>
  </r>
  <r>
    <n v="12875"/>
    <n v="0"/>
    <x v="2471"/>
    <d v="2017-07-03T00:00:00"/>
    <n v="180"/>
    <b v="1"/>
    <s v="Approved"/>
    <s v="Norco Bicycles"/>
    <s v="Road"/>
    <s v="medium"/>
    <s v="medium"/>
    <n v="544.04999999999995"/>
    <n v="376.84"/>
    <d v="2002-08-31T00:00:00"/>
    <n v="167.20999999999998"/>
    <s v="F"/>
    <n v="16"/>
    <d v="1977-12-01T00:00:00"/>
    <n v="42.618742624302385"/>
    <s v="Account Representative IV"/>
    <s v="Retail"/>
    <s v="High Net Worth"/>
    <s v="N"/>
    <s v="Yes"/>
    <n v="20"/>
    <m/>
  </r>
  <r>
    <n v="12998"/>
    <n v="86"/>
    <x v="61"/>
    <d v="2017-07-03T00:00:00"/>
    <n v="180"/>
    <b v="1"/>
    <s v="Approved"/>
    <s v="OHM Cycles"/>
    <s v="Standard"/>
    <s v="medium"/>
    <s v="medium"/>
    <n v="235.63"/>
    <n v="125.07"/>
    <d v="2004-08-07T00:00:00"/>
    <n v="110.56"/>
    <s v="M"/>
    <n v="63"/>
    <d v="1988-10-01T00:00:00"/>
    <n v="31.777646733891423"/>
    <s v="Quality Engineer"/>
    <s v="Financial Services"/>
    <s v="Mass Customer"/>
    <s v="N"/>
    <s v="Yes"/>
    <n v="9"/>
    <m/>
  </r>
  <r>
    <n v="13317"/>
    <n v="1"/>
    <x v="1390"/>
    <d v="2017-07-03T00:00:00"/>
    <n v="180"/>
    <b v="1"/>
    <s v="Approved"/>
    <s v="Giant Bicycles"/>
    <s v="Standard"/>
    <s v="medium"/>
    <s v="medium"/>
    <n v="1403.5"/>
    <n v="954.82"/>
    <d v="2016-11-14T00:00:00"/>
    <n v="448.67999999999995"/>
    <s v="M"/>
    <n v="90"/>
    <d v="1993-09-25T00:00:00"/>
    <n v="26.791345364028409"/>
    <s v="Budget/Accounting Analyst IV"/>
    <s v="Health"/>
    <s v="Affluent Customer"/>
    <s v="N"/>
    <s v="No"/>
    <n v="1"/>
    <m/>
  </r>
  <r>
    <n v="13498"/>
    <n v="91"/>
    <x v="1907"/>
    <d v="2017-07-03T00:00:00"/>
    <n v="180"/>
    <b v="1"/>
    <s v="Approved"/>
    <s v="WeareA2B"/>
    <s v="Standard"/>
    <s v="low"/>
    <s v="medium"/>
    <n v="642.30999999999995"/>
    <n v="513.85"/>
    <d v="2015-08-10T00:00:00"/>
    <n v="128.45999999999992"/>
    <s v="M"/>
    <n v="88"/>
    <d v="1976-05-17T00:00:00"/>
    <n v="44.161208377727043"/>
    <s v="Nurse Practicioner"/>
    <s v="Manufacturing"/>
    <s v="High Net Worth"/>
    <s v="N"/>
    <s v="Yes"/>
    <n v="12"/>
    <m/>
  </r>
  <r>
    <n v="14346"/>
    <n v="36"/>
    <x v="1498"/>
    <d v="2017-07-03T00:00:00"/>
    <n v="180"/>
    <b v="0"/>
    <s v="Approved"/>
    <s v="Solex"/>
    <s v="Standard"/>
    <s v="low"/>
    <s v="medium"/>
    <n v="945.04"/>
    <n v="507.58"/>
    <d v="2011-08-29T00:00:00"/>
    <n v="437.46"/>
    <s v="F"/>
    <n v="11"/>
    <d v="1966-11-29T00:00:00"/>
    <n v="53.632441254439371"/>
    <s v="Project Manager"/>
    <s v="Manufacturing"/>
    <s v="Mass Customer"/>
    <s v="N"/>
    <s v="No"/>
    <n v="17"/>
    <m/>
  </r>
  <r>
    <n v="14348"/>
    <n v="40"/>
    <x v="2604"/>
    <d v="2017-07-03T00:00:00"/>
    <n v="180"/>
    <b v="1"/>
    <s v="Approved"/>
    <s v="Trek Bicycles"/>
    <s v="Road"/>
    <s v="medium"/>
    <s v="large"/>
    <n v="1894.19"/>
    <n v="598.76"/>
    <d v="1993-07-20T00:00:00"/>
    <n v="1295.43"/>
    <s v="M"/>
    <n v="99"/>
    <d v="1989-06-02T00:00:00"/>
    <n v="31.109153583206492"/>
    <s v="Product Engineer"/>
    <s v="Health"/>
    <s v="High Net Worth"/>
    <s v="N"/>
    <s v="Yes"/>
    <n v="16"/>
    <m/>
  </r>
  <r>
    <n v="14366"/>
    <n v="86"/>
    <x v="2708"/>
    <d v="2017-07-03T00:00:00"/>
    <n v="180"/>
    <b v="0"/>
    <s v="Approved"/>
    <s v="OHM Cycles"/>
    <s v="Standard"/>
    <s v="medium"/>
    <s v="medium"/>
    <n v="235.63"/>
    <n v="125.07"/>
    <d v="2004-08-07T00:00:00"/>
    <n v="110.56"/>
    <s v="F"/>
    <n v="18"/>
    <d v="1985-02-05T00:00:00"/>
    <n v="35.432441254439368"/>
    <n v="0"/>
    <s v="n/a"/>
    <s v="Affluent Customer"/>
    <s v="N"/>
    <s v="No"/>
    <n v="15"/>
    <m/>
  </r>
  <r>
    <n v="14577"/>
    <n v="48"/>
    <x v="2159"/>
    <d v="2017-07-03T00:00:00"/>
    <n v="180"/>
    <b v="1"/>
    <s v="Approved"/>
    <s v="WeareA2B"/>
    <s v="Standard"/>
    <s v="medium"/>
    <s v="medium"/>
    <n v="1762.96"/>
    <n v="950.52"/>
    <d v="2014-07-28T00:00:00"/>
    <n v="812.44"/>
    <s v="F"/>
    <n v="6"/>
    <d v="1954-12-10T00:00:00"/>
    <n v="65.610523446220185"/>
    <s v="Recruiter"/>
    <s v="Manufacturing"/>
    <s v="Mass Customer"/>
    <s v="N"/>
    <s v="No"/>
    <n v="6"/>
    <m/>
  </r>
  <r>
    <n v="14860"/>
    <n v="85"/>
    <x v="3148"/>
    <d v="2017-07-03T00:00:00"/>
    <n v="180"/>
    <b v="1"/>
    <s v="Approved"/>
    <s v="WeareA2B"/>
    <s v="Standard"/>
    <s v="medium"/>
    <s v="medium"/>
    <n v="752.64"/>
    <n v="205.36"/>
    <d v="1997-08-25T00:00:00"/>
    <n v="547.28"/>
    <s v="F"/>
    <n v="32"/>
    <d v="1960-01-01T00:00:00"/>
    <n v="60.547509747590055"/>
    <n v="0"/>
    <s v="Manufacturing"/>
    <s v="Affluent Customer"/>
    <s v="N"/>
    <s v="Yes"/>
    <n v="5"/>
    <m/>
  </r>
  <r>
    <n v="9996"/>
    <n v="36"/>
    <x v="2243"/>
    <d v="2017-03-03T00:00:00"/>
    <m/>
    <m/>
    <s v="Approved"/>
    <s v="Solex"/>
    <s v="Standard"/>
    <s v="low"/>
    <s v="medium"/>
    <n v="945.04"/>
    <n v="507.58"/>
    <n v="35052"/>
    <m/>
    <m/>
    <m/>
    <m/>
    <m/>
    <m/>
    <m/>
    <m/>
    <m/>
    <m/>
    <m/>
    <m/>
  </r>
  <r>
    <n v="14978"/>
    <n v="88"/>
    <x v="871"/>
    <d v="2017-07-03T00:00:00"/>
    <n v="180"/>
    <b v="1"/>
    <s v="Approved"/>
    <s v="Norco Bicycles"/>
    <s v="Standard"/>
    <s v="medium"/>
    <s v="medium"/>
    <n v="1198.46"/>
    <n v="381.1"/>
    <d v="1999-07-26T00:00:00"/>
    <n v="817.36"/>
    <s v="F"/>
    <n v="92"/>
    <d v="1988-05-13T00:00:00"/>
    <n v="32.163948103754436"/>
    <s v="Accounting Assistant III"/>
    <s v="Financial Services"/>
    <s v="Mass Customer"/>
    <s v="N"/>
    <s v="Yes"/>
    <n v="3"/>
    <m/>
  </r>
  <r>
    <n v="15800"/>
    <n v="7"/>
    <x v="2128"/>
    <d v="2017-07-03T00:00:00"/>
    <n v="180"/>
    <b v="0"/>
    <s v="Approved"/>
    <s v="Giant Bicycles"/>
    <s v="Standard"/>
    <s v="medium"/>
    <s v="small"/>
    <n v="1311.44"/>
    <n v="1167.18"/>
    <d v="1992-10-11T00:00:00"/>
    <n v="144.26"/>
    <s v="M"/>
    <n v="19"/>
    <d v="1967-04-29T00:00:00"/>
    <n v="53.218742624302379"/>
    <n v="0"/>
    <s v="Manufacturing"/>
    <s v="High Net Worth"/>
    <s v="N"/>
    <s v="No"/>
    <n v="13"/>
    <m/>
  </r>
  <r>
    <n v="15833"/>
    <n v="6"/>
    <x v="2144"/>
    <d v="2017-07-03T00:00:00"/>
    <n v="180"/>
    <b v="0"/>
    <s v="Approved"/>
    <s v="OHM Cycles"/>
    <s v="Standard"/>
    <s v="high"/>
    <s v="medium"/>
    <n v="227.88"/>
    <n v="136.72999999999999"/>
    <d v="2003-02-07T00:00:00"/>
    <n v="91.15"/>
    <s v="M"/>
    <n v="73"/>
    <d v="1965-07-08T00:00:00"/>
    <n v="55.026961802384577"/>
    <n v="0"/>
    <s v="Financial Services"/>
    <s v="Affluent Customer"/>
    <s v="N"/>
    <s v="No"/>
    <n v="16"/>
    <m/>
  </r>
  <r>
    <n v="15989"/>
    <n v="49"/>
    <x v="1588"/>
    <d v="2017-07-03T00:00:00"/>
    <n v="180"/>
    <b v="0"/>
    <s v="Approved"/>
    <s v="Trek Bicycles"/>
    <s v="Road"/>
    <s v="medium"/>
    <s v="medium"/>
    <n v="533.51"/>
    <n v="400.13"/>
    <d v="2012-06-04T00:00:00"/>
    <n v="133.38"/>
    <s v="F"/>
    <n v="77"/>
    <d v="1980-07-15T00:00:00"/>
    <n v="39.996824816083205"/>
    <s v="Dental Hygienist"/>
    <s v="Health"/>
    <s v="Mass Customer"/>
    <s v="N"/>
    <s v="No"/>
    <n v="12"/>
    <m/>
  </r>
  <r>
    <n v="16310"/>
    <n v="81"/>
    <x v="267"/>
    <d v="2017-07-03T00:00:00"/>
    <n v="180"/>
    <b v="0"/>
    <s v="Approved"/>
    <s v="Solex"/>
    <s v="Standard"/>
    <s v="medium"/>
    <s v="medium"/>
    <n v="1151.96"/>
    <n v="649.49"/>
    <d v="2007-12-11T00:00:00"/>
    <n v="502.47"/>
    <s v="M"/>
    <n v="48"/>
    <d v="1981-08-20T00:00:00"/>
    <n v="38.898194679096903"/>
    <s v="Teacher"/>
    <s v="Property"/>
    <s v="High Net Worth"/>
    <s v="N"/>
    <s v="Yes"/>
    <n v="8"/>
    <m/>
  </r>
  <r>
    <n v="10002"/>
    <n v="0"/>
    <x v="1642"/>
    <d v="2017-04-13T00:00:00"/>
    <m/>
    <b v="0"/>
    <s v="Approved"/>
    <m/>
    <m/>
    <m/>
    <m/>
    <n v="1759.3"/>
    <m/>
    <m/>
    <m/>
    <m/>
    <m/>
    <m/>
    <m/>
    <m/>
    <m/>
    <m/>
    <m/>
    <m/>
    <m/>
    <m/>
  </r>
  <r>
    <n v="16680"/>
    <n v="67"/>
    <x v="2402"/>
    <d v="2017-07-03T00:00:00"/>
    <n v="180"/>
    <b v="0"/>
    <s v="Approved"/>
    <s v="Norco Bicycles"/>
    <s v="Road"/>
    <s v="medium"/>
    <s v="medium"/>
    <n v="544.04999999999995"/>
    <n v="376.84"/>
    <d v="2006-05-22T00:00:00"/>
    <n v="167.20999999999998"/>
    <s v="M"/>
    <n v="77"/>
    <d v="1957-06-29T00:00:00"/>
    <n v="63.057098788685941"/>
    <s v="Financial Advisor"/>
    <s v="Financial Services"/>
    <s v="Affluent Customer"/>
    <s v="N"/>
    <s v="Yes"/>
    <n v="14"/>
    <m/>
  </r>
  <r>
    <n v="17003"/>
    <n v="28"/>
    <x v="2627"/>
    <d v="2017-07-03T00:00:00"/>
    <n v="180"/>
    <b v="0"/>
    <s v="Approved"/>
    <s v="Norco Bicycles"/>
    <s v="Standard"/>
    <s v="medium"/>
    <s v="small"/>
    <n v="1216.1400000000001"/>
    <n v="1082.3599999999999"/>
    <d v="1991-11-10T00:00:00"/>
    <n v="133.7800000000002"/>
    <s v="M"/>
    <n v="91"/>
    <d v="1977-04-19T00:00:00"/>
    <n v="43.237920706494165"/>
    <s v="Geologist III"/>
    <s v="Financial Services"/>
    <s v="Mass Customer"/>
    <s v="N"/>
    <s v="Yes"/>
    <n v="22"/>
    <m/>
  </r>
  <r>
    <n v="17369"/>
    <n v="91"/>
    <x v="910"/>
    <d v="2017-07-03T00:00:00"/>
    <n v="180"/>
    <b v="1"/>
    <s v="Approved"/>
    <s v="Solex"/>
    <s v="Standard"/>
    <s v="medium"/>
    <s v="medium"/>
    <n v="100.35"/>
    <n v="75.260000000000005"/>
    <d v="2000-11-03T00:00:00"/>
    <n v="25.089999999999989"/>
    <s v="F"/>
    <n v="48"/>
    <d v="1979-08-26T00:00:00"/>
    <n v="40.884496048959917"/>
    <s v="Assistant Professor"/>
    <s v="Manufacturing"/>
    <s v="Mass Customer"/>
    <s v="N"/>
    <s v="Yes"/>
    <n v="18"/>
    <m/>
  </r>
  <r>
    <n v="19010"/>
    <n v="73"/>
    <x v="1927"/>
    <d v="2017-07-03T00:00:00"/>
    <n v="180"/>
    <b v="0"/>
    <s v="Approved"/>
    <s v="Solex"/>
    <s v="Standard"/>
    <s v="medium"/>
    <s v="medium"/>
    <n v="1945.43"/>
    <n v="333.18"/>
    <d v="1991-07-10T00:00:00"/>
    <n v="1612.25"/>
    <s v="F"/>
    <n v="32"/>
    <d v="1977-02-01T00:00:00"/>
    <n v="43.448879610603754"/>
    <s v="Junior Executive"/>
    <s v="Argiculture"/>
    <s v="Mass Customer"/>
    <s v="N"/>
    <s v="Yes"/>
    <n v="16"/>
    <m/>
  </r>
  <r>
    <n v="19116"/>
    <n v="64"/>
    <x v="3289"/>
    <d v="2017-07-03T00:00:00"/>
    <n v="180"/>
    <b v="0"/>
    <s v="Approved"/>
    <s v="Trek Bicycles"/>
    <s v="Standard"/>
    <s v="medium"/>
    <s v="large"/>
    <n v="1469.44"/>
    <n v="596.54999999999995"/>
    <d v="2012-05-18T00:00:00"/>
    <n v="872.8900000000001"/>
    <s v="M"/>
    <n v="51"/>
    <d v="1954-01-02T00:00:00"/>
    <n v="66.547509747590055"/>
    <s v="Human Resources Assistant I"/>
    <s v="Property"/>
    <s v="Affluent Customer"/>
    <s v="N"/>
    <s v="No"/>
    <n v="15"/>
    <m/>
  </r>
  <r>
    <n v="19785"/>
    <n v="32"/>
    <x v="1994"/>
    <d v="2017-07-03T00:00:00"/>
    <n v="180"/>
    <b v="1"/>
    <s v="Approved"/>
    <s v="Giant Bicycles"/>
    <s v="Standard"/>
    <s v="high"/>
    <s v="medium"/>
    <n v="1179"/>
    <n v="707.4"/>
    <d v="1997-08-25T00:00:00"/>
    <n v="471.6"/>
    <s v="M"/>
    <n v="37"/>
    <d v="1997-10-12T00:00:00"/>
    <n v="22.742030295535258"/>
    <s v="Systems Administrator IV"/>
    <s v="Manufacturing"/>
    <s v="High Net Worth"/>
    <s v="N"/>
    <s v="No"/>
    <n v="4"/>
    <m/>
  </r>
  <r>
    <n v="19999"/>
    <n v="6"/>
    <x v="1924"/>
    <d v="2017-07-03T00:00:00"/>
    <n v="180"/>
    <b v="0"/>
    <s v="Approved"/>
    <s v="OHM Cycles"/>
    <s v="Standard"/>
    <s v="high"/>
    <s v="medium"/>
    <n v="227.88"/>
    <n v="136.72999999999999"/>
    <d v="2004-08-17T00:00:00"/>
    <n v="91.15"/>
    <s v="F"/>
    <n v="12"/>
    <d v="1955-03-29T00:00:00"/>
    <n v="65.311893309233895"/>
    <n v="0"/>
    <s v="Financial Services"/>
    <s v="Mass Customer"/>
    <s v="N"/>
    <s v="Yes"/>
    <n v="20"/>
    <m/>
  </r>
  <r>
    <n v="235"/>
    <n v="77"/>
    <x v="3326"/>
    <d v="2017-07-02T00:00:00"/>
    <n v="181"/>
    <b v="0"/>
    <s v="Approved"/>
    <s v="Norco Bicycles"/>
    <s v="Road"/>
    <s v="medium"/>
    <s v="large"/>
    <n v="1240.31"/>
    <n v="795.1"/>
    <d v="2011-01-10T00:00:00"/>
    <n v="445.20999999999992"/>
    <s v="F"/>
    <n v="72"/>
    <d v="1988-03-01T00:00:00"/>
    <n v="32.363948103754439"/>
    <n v="0"/>
    <s v="n/a"/>
    <s v="Affluent Customer"/>
    <s v="N"/>
    <s v="No"/>
    <n v="9"/>
    <m/>
  </r>
  <r>
    <n v="636"/>
    <n v="35"/>
    <x v="693"/>
    <d v="2017-07-02T00:00:00"/>
    <n v="181"/>
    <b v="0"/>
    <s v="Approved"/>
    <s v="Trek Bicycles"/>
    <s v="Standard"/>
    <s v="low"/>
    <s v="medium"/>
    <n v="1057.51"/>
    <n v="154.4"/>
    <d v="1994-07-12T00:00:00"/>
    <n v="903.11"/>
    <s v="F"/>
    <n v="80"/>
    <d v="1963-11-14T00:00:00"/>
    <n v="56.676276870877729"/>
    <s v="Clinical Specialist"/>
    <s v="Health"/>
    <s v="Mass Customer"/>
    <s v="N"/>
    <s v="No"/>
    <n v="16"/>
    <m/>
  </r>
  <r>
    <n v="698"/>
    <n v="88"/>
    <x v="2720"/>
    <d v="2017-07-02T00:00:00"/>
    <n v="181"/>
    <b v="1"/>
    <s v="Approved"/>
    <s v="Norco Bicycles"/>
    <s v="Standard"/>
    <s v="high"/>
    <s v="small"/>
    <n v="1661.92"/>
    <n v="1479.11"/>
    <d v="1994-09-09T00:00:00"/>
    <n v="182.81000000000017"/>
    <s v="M"/>
    <n v="52"/>
    <d v="1988-04-23T00:00:00"/>
    <n v="32.218742624302379"/>
    <s v="Health Coach II"/>
    <s v="Property"/>
    <s v="High Net Worth"/>
    <s v="N"/>
    <s v="No"/>
    <n v="4"/>
    <m/>
  </r>
  <r>
    <n v="876"/>
    <n v="40"/>
    <x v="682"/>
    <d v="2017-07-02T00:00:00"/>
    <n v="181"/>
    <b v="1"/>
    <s v="Approved"/>
    <s v="OHM Cycles"/>
    <s v="Standard"/>
    <s v="high"/>
    <s v="medium"/>
    <n v="1458.17"/>
    <n v="874.9"/>
    <d v="2014-07-28T00:00:00"/>
    <n v="583.2700000000001"/>
    <s v="U"/>
    <n v="41"/>
    <d v="1899-12-30T00:00:00"/>
    <n v="0"/>
    <s v="Web Designer II"/>
    <s v="IT"/>
    <s v="Mass Customer"/>
    <s v="N"/>
    <s v="Yes"/>
    <n v="0"/>
    <m/>
  </r>
  <r>
    <n v="2225"/>
    <n v="35"/>
    <x v="3276"/>
    <d v="2017-07-02T00:00:00"/>
    <n v="181"/>
    <b v="1"/>
    <s v="Approved"/>
    <s v="Giant Bicycles"/>
    <s v="Standard"/>
    <s v="medium"/>
    <s v="medium"/>
    <n v="1403.5"/>
    <n v="954.82"/>
    <d v="2016-11-14T00:00:00"/>
    <n v="448.67999999999995"/>
    <s v="M"/>
    <n v="45"/>
    <d v="1980-06-21T00:00:00"/>
    <n v="40.062578240740741"/>
    <s v="VP Product Management"/>
    <s v="Financial Services"/>
    <s v="High Net Worth"/>
    <s v="N"/>
    <s v="No"/>
    <n v="14"/>
    <m/>
  </r>
  <r>
    <n v="2317"/>
    <n v="77"/>
    <x v="1992"/>
    <d v="2017-07-02T00:00:00"/>
    <n v="181"/>
    <b v="0"/>
    <s v="Approved"/>
    <s v="Norco Bicycles"/>
    <s v="Road"/>
    <s v="medium"/>
    <s v="large"/>
    <n v="1240.31"/>
    <n v="795.1"/>
    <d v="2011-01-10T00:00:00"/>
    <n v="445.20999999999992"/>
    <s v="M"/>
    <n v="57"/>
    <d v="1996-09-27T00:00:00"/>
    <n v="23.78312618594622"/>
    <s v="Structural Engineer"/>
    <s v="n/a"/>
    <s v="Mass Customer"/>
    <s v="N"/>
    <s v="No"/>
    <n v="5"/>
    <m/>
  </r>
  <r>
    <n v="2744"/>
    <n v="33"/>
    <x v="972"/>
    <d v="2017-07-02T00:00:00"/>
    <n v="181"/>
    <b v="0"/>
    <s v="Approved"/>
    <s v="OHM Cycles"/>
    <s v="Road"/>
    <s v="medium"/>
    <s v="small"/>
    <n v="1810"/>
    <n v="1610.9"/>
    <d v="2008-03-19T00:00:00"/>
    <n v="199.09999999999991"/>
    <s v="M"/>
    <n v="90"/>
    <d v="1977-12-17T00:00:00"/>
    <n v="42.574907007864027"/>
    <s v="Business Systems Development Analyst"/>
    <s v="n/a"/>
    <s v="High Net Worth"/>
    <s v="N"/>
    <s v="No"/>
    <n v="10"/>
    <m/>
  </r>
  <r>
    <n v="2804"/>
    <n v="13"/>
    <x v="280"/>
    <d v="2017-07-02T00:00:00"/>
    <n v="181"/>
    <b v="1"/>
    <s v="Approved"/>
    <s v="Solex"/>
    <s v="Standard"/>
    <s v="medium"/>
    <s v="medium"/>
    <n v="1163.8900000000001"/>
    <n v="589.27"/>
    <d v="2010-05-05T00:00:00"/>
    <n v="574.62000000000012"/>
    <s v="M"/>
    <n v="33"/>
    <d v="1978-03-29T00:00:00"/>
    <n v="42.295454953069509"/>
    <s v="Research Assistant IV"/>
    <s v="Health"/>
    <s v="Mass Customer"/>
    <s v="N"/>
    <s v="Yes"/>
    <n v="16"/>
    <m/>
  </r>
  <r>
    <n v="2841"/>
    <n v="9"/>
    <x v="3327"/>
    <d v="2017-07-02T00:00:00"/>
    <n v="181"/>
    <b v="1"/>
    <s v="Approved"/>
    <s v="OHM Cycles"/>
    <s v="Road"/>
    <s v="medium"/>
    <s v="medium"/>
    <n v="742.54"/>
    <n v="667.4"/>
    <d v="2014-03-03T00:00:00"/>
    <n v="75.139999999999986"/>
    <s v="M"/>
    <n v="41"/>
    <d v="1970-07-04T00:00:00"/>
    <n v="50.03518098046677"/>
    <s v="Design Engineer"/>
    <s v="Manufacturing"/>
    <s v="Mass Customer"/>
    <s v="N"/>
    <s v="Yes"/>
    <n v="15"/>
    <m/>
  </r>
  <r>
    <n v="2918"/>
    <n v="35"/>
    <x v="2711"/>
    <d v="2017-07-02T00:00:00"/>
    <n v="181"/>
    <b v="0"/>
    <s v="Approved"/>
    <s v="Trek Bicycles"/>
    <s v="Standard"/>
    <s v="low"/>
    <s v="medium"/>
    <n v="1057.51"/>
    <n v="154.4"/>
    <d v="2010-06-07T00:00:00"/>
    <n v="903.11"/>
    <s v="F"/>
    <n v="80"/>
    <d v="1956-09-15T00:00:00"/>
    <n v="63.84340015854896"/>
    <s v="Budget/Accounting Analyst I"/>
    <s v="Financial Services"/>
    <s v="Mass Customer"/>
    <s v="N"/>
    <s v="Yes"/>
    <n v="7"/>
    <m/>
  </r>
  <r>
    <n v="2971"/>
    <n v="50"/>
    <x v="1317"/>
    <d v="2017-07-02T00:00:00"/>
    <n v="181"/>
    <b v="1"/>
    <s v="Approved"/>
    <s v="WeareA2B"/>
    <s v="Standard"/>
    <s v="medium"/>
    <s v="small"/>
    <n v="175.89"/>
    <n v="131.91999999999999"/>
    <d v="2003-02-16T00:00:00"/>
    <n v="43.97"/>
    <s v="M"/>
    <n v="25"/>
    <d v="1990-01-19T00:00:00"/>
    <n v="30.476276870877726"/>
    <s v="Software Test Engineer III"/>
    <s v="IT"/>
    <s v="Affluent Customer"/>
    <s v="N"/>
    <s v="No"/>
    <n v="9"/>
    <m/>
  </r>
  <r>
    <n v="3308"/>
    <n v="29"/>
    <x v="1201"/>
    <d v="2017-07-02T00:00:00"/>
    <n v="181"/>
    <b v="0"/>
    <s v="Approved"/>
    <s v="Norco Bicycles"/>
    <s v="Road"/>
    <s v="medium"/>
    <s v="medium"/>
    <n v="543.39"/>
    <n v="407.54"/>
    <d v="1992-10-11T00:00:00"/>
    <n v="135.84999999999997"/>
    <s v="M"/>
    <n v="46"/>
    <d v="1978-03-02T00:00:00"/>
    <n v="42.369427555809231"/>
    <s v="Assistant Professor"/>
    <s v="n/a"/>
    <s v="Mass Customer"/>
    <s v="N"/>
    <s v="Yes"/>
    <n v="18"/>
    <m/>
  </r>
  <r>
    <n v="3377"/>
    <n v="10"/>
    <x v="3313"/>
    <d v="2017-07-02T00:00:00"/>
    <n v="181"/>
    <b v="0"/>
    <s v="Approved"/>
    <s v="WeareA2B"/>
    <s v="Touring"/>
    <s v="medium"/>
    <s v="medium"/>
    <n v="1466.68"/>
    <n v="363.25"/>
    <d v="2014-03-03T00:00:00"/>
    <n v="1103.43"/>
    <s v="M"/>
    <n v="92"/>
    <d v="1992-12-27T00:00:00"/>
    <n v="27.536550843480466"/>
    <s v="Office Assistant I"/>
    <s v="n/a"/>
    <s v="Mass Customer"/>
    <s v="N"/>
    <s v="No"/>
    <n v="5"/>
    <m/>
  </r>
  <r>
    <n v="3619"/>
    <n v="42"/>
    <x v="866"/>
    <d v="2017-07-02T00:00:00"/>
    <n v="181"/>
    <b v="1"/>
    <s v="Approved"/>
    <s v="OHM Cycles"/>
    <s v="Road"/>
    <s v="medium"/>
    <s v="small"/>
    <n v="1810"/>
    <n v="1610.9"/>
    <d v="2011-05-09T00:00:00"/>
    <n v="199.09999999999991"/>
    <s v="F"/>
    <n v="77"/>
    <d v="1978-12-10T00:00:00"/>
    <n v="41.594085090055806"/>
    <s v="Sales Representative"/>
    <s v="Retail"/>
    <s v="Mass Customer"/>
    <s v="N"/>
    <s v="Yes"/>
    <n v="18"/>
    <m/>
  </r>
  <r>
    <n v="3941"/>
    <n v="0"/>
    <x v="1031"/>
    <d v="2017-07-02T00:00:00"/>
    <n v="181"/>
    <b v="1"/>
    <s v="Approved"/>
    <s v="Norco Bicycles"/>
    <s v="Standard"/>
    <s v="medium"/>
    <s v="medium"/>
    <n v="360.4"/>
    <n v="270.3"/>
    <d v="2016-12-06T00:00:00"/>
    <n v="90.099999999999966"/>
    <s v="M"/>
    <n v="27"/>
    <d v="1996-06-14T00:00:00"/>
    <n v="24.070797418822931"/>
    <s v="Speech Pathologist"/>
    <s v="Manufacturing"/>
    <s v="High Net Worth"/>
    <s v="N"/>
    <s v="No"/>
    <n v="3"/>
    <m/>
  </r>
  <r>
    <n v="4058"/>
    <n v="31"/>
    <x v="2841"/>
    <d v="2017-07-02T00:00:00"/>
    <n v="181"/>
    <b v="0"/>
    <s v="Approved"/>
    <s v="Giant Bicycles"/>
    <s v="Standard"/>
    <s v="medium"/>
    <s v="medium"/>
    <n v="230.91"/>
    <n v="173.18"/>
    <d v="2010-06-07T00:00:00"/>
    <n v="57.72999999999999"/>
    <s v="F"/>
    <n v="54"/>
    <d v="1973-03-26T00:00:00"/>
    <n v="47.306413857179095"/>
    <s v="Financial Analyst"/>
    <s v="Financial Services"/>
    <s v="Mass Customer"/>
    <s v="N"/>
    <s v="Yes"/>
    <n v="5"/>
    <m/>
  </r>
  <r>
    <n v="4865"/>
    <n v="18"/>
    <x v="1999"/>
    <d v="2017-07-02T00:00:00"/>
    <n v="181"/>
    <b v="1"/>
    <s v="Approved"/>
    <s v="Solex"/>
    <s v="Standard"/>
    <s v="medium"/>
    <s v="medium"/>
    <n v="575.27"/>
    <n v="431.45"/>
    <d v="2013-03-12T00:00:00"/>
    <n v="143.82"/>
    <s v="F"/>
    <n v="27"/>
    <d v="1972-06-01T00:00:00"/>
    <n v="48.122852213343478"/>
    <s v="Programmer II"/>
    <s v="n/a"/>
    <s v="Affluent Customer"/>
    <s v="N"/>
    <s v="No"/>
    <n v="19"/>
    <m/>
  </r>
  <r>
    <n v="4884"/>
    <n v="35"/>
    <x v="1806"/>
    <d v="2017-07-02T00:00:00"/>
    <n v="181"/>
    <b v="1"/>
    <s v="Approved"/>
    <s v="Trek Bicycles"/>
    <s v="Standard"/>
    <s v="low"/>
    <s v="medium"/>
    <n v="1057.51"/>
    <n v="154.4"/>
    <d v="1994-07-12T00:00:00"/>
    <n v="903.11"/>
    <s v="M"/>
    <n v="96"/>
    <d v="1978-11-14T00:00:00"/>
    <n v="41.665317966768136"/>
    <s v="Civil Engineer"/>
    <s v="Manufacturing"/>
    <s v="Mass Customer"/>
    <s v="N"/>
    <s v="No"/>
    <n v="6"/>
    <m/>
  </r>
  <r>
    <n v="5266"/>
    <n v="91"/>
    <x v="3318"/>
    <d v="2017-07-02T00:00:00"/>
    <n v="181"/>
    <b v="0"/>
    <s v="Approved"/>
    <s v="Solex"/>
    <s v="Standard"/>
    <s v="medium"/>
    <s v="medium"/>
    <n v="100.35"/>
    <n v="75.260000000000005"/>
    <d v="1999-07-26T00:00:00"/>
    <n v="25.089999999999989"/>
    <s v="F"/>
    <n v="20"/>
    <d v="1965-06-19T00:00:00"/>
    <n v="55.07901659690512"/>
    <s v="Senior Quality Engineer"/>
    <s v="Property"/>
    <s v="Affluent Customer"/>
    <s v="N"/>
    <s v="No"/>
    <n v="11"/>
    <m/>
  </r>
  <r>
    <n v="10029"/>
    <n v="66"/>
    <x v="60"/>
    <d v="2017-01-30T00:00:00"/>
    <m/>
    <m/>
    <s v="Approved"/>
    <s v="Giant Bicycles"/>
    <s v="Road"/>
    <s v="low"/>
    <s v="small"/>
    <n v="590.26"/>
    <n v="525.33000000000004"/>
    <n v="40487"/>
    <m/>
    <m/>
    <m/>
    <m/>
    <m/>
    <m/>
    <m/>
    <m/>
    <m/>
    <m/>
    <m/>
    <m/>
  </r>
  <r>
    <n v="6349"/>
    <n v="71"/>
    <x v="2308"/>
    <d v="2017-07-02T00:00:00"/>
    <n v="181"/>
    <b v="0"/>
    <s v="Approved"/>
    <s v="Solex"/>
    <s v="Standard"/>
    <s v="high"/>
    <s v="large"/>
    <n v="1842.92"/>
    <n v="1105.75"/>
    <d v="2004-07-25T00:00:00"/>
    <n v="737.17000000000007"/>
    <s v="F"/>
    <n v="89"/>
    <d v="1998-11-19T00:00:00"/>
    <n v="21.637920706494164"/>
    <s v="Executive Secretary"/>
    <s v="Retail"/>
    <s v="Affluent Customer"/>
    <s v="N"/>
    <s v="Yes"/>
    <n v="1"/>
    <m/>
  </r>
  <r>
    <n v="6995"/>
    <n v="34"/>
    <x v="2329"/>
    <d v="2017-07-02T00:00:00"/>
    <n v="181"/>
    <b v="0"/>
    <s v="Approved"/>
    <s v="Norco Bicycles"/>
    <s v="Road"/>
    <s v="high"/>
    <s v="large"/>
    <n v="774.53"/>
    <n v="464.72"/>
    <d v="1994-07-12T00:00:00"/>
    <n v="309.80999999999995"/>
    <s v="F"/>
    <n v="22"/>
    <d v="1956-10-28T00:00:00"/>
    <n v="63.725591939370879"/>
    <s v="Compensation Analyst"/>
    <s v="Financial Services"/>
    <s v="Mass Customer"/>
    <s v="N"/>
    <s v="Yes"/>
    <n v="8"/>
    <m/>
  </r>
  <r>
    <n v="7113"/>
    <n v="74"/>
    <x v="1338"/>
    <d v="2017-07-02T00:00:00"/>
    <n v="181"/>
    <b v="0"/>
    <s v="Approved"/>
    <s v="WeareA2B"/>
    <s v="Standard"/>
    <s v="medium"/>
    <s v="medium"/>
    <n v="1228.07"/>
    <n v="400.91"/>
    <d v="2000-05-22T00:00:00"/>
    <n v="827.15999999999985"/>
    <s v="M"/>
    <n v="26"/>
    <d v="1999-04-30T00:00:00"/>
    <n v="21.194085090055808"/>
    <s v="Civil Engineer"/>
    <s v="Manufacturing"/>
    <s v="Mass Customer"/>
    <s v="N"/>
    <s v="No"/>
    <n v="1"/>
    <m/>
  </r>
  <r>
    <n v="7906"/>
    <n v="1"/>
    <x v="1932"/>
    <d v="2017-07-02T00:00:00"/>
    <n v="181"/>
    <b v="1"/>
    <s v="Approved"/>
    <s v="Giant Bicycles"/>
    <s v="Standard"/>
    <s v="medium"/>
    <s v="medium"/>
    <n v="1403.5"/>
    <n v="954.82"/>
    <d v="2012-12-02T00:00:00"/>
    <n v="448.67999999999995"/>
    <s v="F"/>
    <n v="73"/>
    <d v="1978-07-02T00:00:00"/>
    <n v="42.03518098046677"/>
    <s v="Tax Accountant"/>
    <s v="IT"/>
    <s v="Affluent Customer"/>
    <s v="N"/>
    <s v="Yes"/>
    <n v="4"/>
    <m/>
  </r>
  <r>
    <n v="10034"/>
    <n v="45"/>
    <x v="465"/>
    <d v="2017-06-25T00:00:00"/>
    <m/>
    <b v="1"/>
    <s v="Cancelled"/>
    <s v="Trek Bicycles"/>
    <s v="Road"/>
    <s v="low"/>
    <s v="medium"/>
    <n v="980.37"/>
    <n v="234.43"/>
    <n v="38258"/>
    <m/>
    <m/>
    <m/>
    <m/>
    <m/>
    <m/>
    <m/>
    <m/>
    <m/>
    <m/>
    <m/>
    <m/>
  </r>
  <r>
    <n v="10035"/>
    <n v="30"/>
    <x v="2091"/>
    <d v="2017-01-17T00:00:00"/>
    <m/>
    <m/>
    <s v="Approved"/>
    <s v="Solex"/>
    <s v="Standard"/>
    <s v="high"/>
    <s v="medium"/>
    <n v="748.17"/>
    <n v="448.9"/>
    <n v="33552"/>
    <m/>
    <m/>
    <m/>
    <m/>
    <m/>
    <m/>
    <m/>
    <m/>
    <m/>
    <m/>
    <m/>
    <m/>
  </r>
  <r>
    <n v="7929"/>
    <n v="7"/>
    <x v="1729"/>
    <d v="2017-07-02T00:00:00"/>
    <n v="181"/>
    <b v="1"/>
    <s v="Approved"/>
    <s v="Trek Bicycles"/>
    <s v="Road"/>
    <s v="low"/>
    <s v="medium"/>
    <n v="980.37"/>
    <n v="234.43"/>
    <d v="2004-09-28T00:00:00"/>
    <n v="745.94"/>
    <s v="M"/>
    <n v="15"/>
    <d v="1995-03-22T00:00:00"/>
    <n v="25.303674131151698"/>
    <s v="Geologist I"/>
    <s v="n/a"/>
    <s v="Affluent Customer"/>
    <s v="N"/>
    <s v="Yes"/>
    <n v="5"/>
    <m/>
  </r>
  <r>
    <n v="9028"/>
    <n v="59"/>
    <x v="719"/>
    <d v="2017-07-02T00:00:00"/>
    <n v="181"/>
    <b v="1"/>
    <s v="Approved"/>
    <s v="WeareA2B"/>
    <s v="Standard"/>
    <s v="medium"/>
    <s v="small"/>
    <n v="1415.01"/>
    <n v="1259.3599999999999"/>
    <d v="2003-01-05T00:00:00"/>
    <n v="155.65000000000009"/>
    <s v="F"/>
    <n v="37"/>
    <d v="1993-08-06T00:00:00"/>
    <n v="26.928331665398272"/>
    <s v="Administrative Officer"/>
    <s v="Property"/>
    <s v="High Net Worth"/>
    <s v="N"/>
    <s v="Yes"/>
    <n v="8"/>
    <m/>
  </r>
  <r>
    <n v="10223"/>
    <n v="62"/>
    <x v="2685"/>
    <d v="2017-07-02T00:00:00"/>
    <n v="181"/>
    <b v="1"/>
    <s v="Approved"/>
    <s v="Solex"/>
    <s v="Standard"/>
    <s v="high"/>
    <s v="medium"/>
    <n v="1024.6600000000001"/>
    <n v="614.79999999999995"/>
    <d v="1996-11-09T00:00:00"/>
    <n v="409.86000000000013"/>
    <s v="F"/>
    <n v="24"/>
    <d v="1972-12-15T00:00:00"/>
    <n v="47.58312618594622"/>
    <n v="0"/>
    <s v="n/a"/>
    <s v="High Net Worth"/>
    <s v="N"/>
    <s v="No"/>
    <n v="8"/>
    <m/>
  </r>
  <r>
    <n v="10226"/>
    <n v="83"/>
    <x v="624"/>
    <d v="2017-07-02T00:00:00"/>
    <n v="181"/>
    <b v="1"/>
    <s v="Approved"/>
    <s v="Solex"/>
    <s v="Touring"/>
    <s v="medium"/>
    <s v="large"/>
    <n v="2083.94"/>
    <n v="675.03"/>
    <d v="2004-08-07T00:00:00"/>
    <n v="1408.91"/>
    <s v="M"/>
    <n v="18"/>
    <d v="1989-07-21T00:00:00"/>
    <n v="30.974907007864026"/>
    <s v="Operator"/>
    <s v="Retail"/>
    <s v="Affluent Customer"/>
    <s v="N"/>
    <s v="Yes"/>
    <n v="10"/>
    <m/>
  </r>
  <r>
    <n v="10417"/>
    <n v="79"/>
    <x v="272"/>
    <d v="2017-07-02T00:00:00"/>
    <n v="181"/>
    <b v="0"/>
    <s v="Approved"/>
    <s v="Norco Bicycles"/>
    <s v="Standard"/>
    <s v="medium"/>
    <s v="medium"/>
    <n v="1555.58"/>
    <n v="818.01"/>
    <d v="2003-09-09T00:00:00"/>
    <n v="737.56999999999994"/>
    <s v="M"/>
    <n v="31"/>
    <d v="1980-05-20T00:00:00"/>
    <n v="40.15024947361745"/>
    <s v="VP Quality Control"/>
    <s v="IT"/>
    <s v="Mass Customer"/>
    <s v="N"/>
    <s v="No"/>
    <n v="21"/>
    <m/>
  </r>
  <r>
    <n v="10449"/>
    <n v="1"/>
    <x v="710"/>
    <d v="2017-07-02T00:00:00"/>
    <n v="181"/>
    <b v="1"/>
    <s v="Approved"/>
    <s v="Giant Bicycles"/>
    <s v="Standard"/>
    <s v="medium"/>
    <s v="medium"/>
    <n v="1403.5"/>
    <n v="954.82"/>
    <d v="2016-11-14T00:00:00"/>
    <n v="448.67999999999995"/>
    <s v="F"/>
    <n v="17"/>
    <d v="1978-07-07T00:00:00"/>
    <n v="42.021482350329777"/>
    <n v="0"/>
    <s v="Retail"/>
    <s v="Affluent Customer"/>
    <s v="N"/>
    <s v="Yes"/>
    <n v="16"/>
    <m/>
  </r>
  <r>
    <n v="10523"/>
    <n v="69"/>
    <x v="1388"/>
    <d v="2017-07-02T00:00:00"/>
    <n v="181"/>
    <b v="0"/>
    <s v="Approved"/>
    <s v="Norco Bicycles"/>
    <s v="Road"/>
    <s v="medium"/>
    <s v="large"/>
    <n v="1240.31"/>
    <n v="795.1"/>
    <d v="1991-07-10T00:00:00"/>
    <n v="445.20999999999992"/>
    <s v="F"/>
    <n v="84"/>
    <d v="1974-10-19T00:00:00"/>
    <n v="45.739290569507865"/>
    <n v="0"/>
    <s v="Health"/>
    <s v="High Net Worth"/>
    <s v="N"/>
    <s v="Yes"/>
    <n v="20"/>
    <m/>
  </r>
  <r>
    <n v="11055"/>
    <n v="93"/>
    <x v="897"/>
    <d v="2017-07-02T00:00:00"/>
    <n v="181"/>
    <b v="0"/>
    <s v="Approved"/>
    <s v="WeareA2B"/>
    <s v="Standard"/>
    <s v="medium"/>
    <s v="medium"/>
    <n v="1065.03"/>
    <n v="230.09"/>
    <d v="2002-10-10T00:00:00"/>
    <n v="834.93999999999994"/>
    <s v="F"/>
    <n v="45"/>
    <d v="1995-09-12T00:00:00"/>
    <n v="24.826961802384574"/>
    <n v="0"/>
    <s v="Manufacturing"/>
    <s v="Mass Customer"/>
    <s v="N"/>
    <s v="Yes"/>
    <n v="11"/>
    <m/>
  </r>
  <r>
    <n v="11062"/>
    <n v="97"/>
    <x v="1496"/>
    <d v="2017-07-02T00:00:00"/>
    <n v="181"/>
    <b v="1"/>
    <s v="Approved"/>
    <s v="OHM Cycles"/>
    <s v="Road"/>
    <s v="medium"/>
    <s v="medium"/>
    <n v="742.54"/>
    <n v="667.4"/>
    <d v="2005-12-07T00:00:00"/>
    <n v="75.139999999999986"/>
    <s v="M"/>
    <n v="14"/>
    <d v="1998-10-11T00:00:00"/>
    <n v="21.744770021562658"/>
    <s v="Staff Accountant IV"/>
    <s v="Retail"/>
    <s v="High Net Worth"/>
    <s v="N"/>
    <s v="Yes"/>
    <n v="2"/>
    <m/>
  </r>
  <r>
    <n v="10045"/>
    <n v="0"/>
    <x v="294"/>
    <d v="2017-01-11T00:00:00"/>
    <m/>
    <b v="1"/>
    <s v="Approved"/>
    <m/>
    <m/>
    <m/>
    <m/>
    <n v="330.91"/>
    <m/>
    <m/>
    <m/>
    <m/>
    <m/>
    <m/>
    <m/>
    <m/>
    <m/>
    <m/>
    <m/>
    <m/>
    <m/>
    <m/>
  </r>
  <r>
    <n v="11070"/>
    <n v="35"/>
    <x v="842"/>
    <d v="2017-07-02T00:00:00"/>
    <n v="181"/>
    <b v="0"/>
    <s v="Approved"/>
    <s v="Trek Bicycles"/>
    <s v="Standard"/>
    <s v="low"/>
    <s v="medium"/>
    <n v="1057.51"/>
    <n v="154.4"/>
    <d v="2008-03-19T00:00:00"/>
    <n v="903.11"/>
    <s v="M"/>
    <n v="6"/>
    <d v="1988-12-19T00:00:00"/>
    <n v="31.561208377727041"/>
    <s v="Food Chemist"/>
    <s v="Health"/>
    <s v="Affluent Customer"/>
    <s v="N"/>
    <s v="Yes"/>
    <n v="16"/>
    <m/>
  </r>
  <r>
    <n v="11668"/>
    <n v="50"/>
    <x v="2069"/>
    <d v="2017-07-02T00:00:00"/>
    <n v="181"/>
    <b v="0"/>
    <s v="Approved"/>
    <s v="WeareA2B"/>
    <s v="Standard"/>
    <s v="medium"/>
    <s v="small"/>
    <n v="175.89"/>
    <n v="131.91999999999999"/>
    <d v="2003-02-16T00:00:00"/>
    <n v="43.97"/>
    <s v="M"/>
    <n v="39"/>
    <d v="1975-04-26T00:00:00"/>
    <n v="45.221482350329779"/>
    <s v="Product Engineer"/>
    <s v="Manufacturing"/>
    <s v="Mass Customer"/>
    <s v="N"/>
    <s v="No"/>
    <n v="13"/>
    <m/>
  </r>
  <r>
    <n v="11906"/>
    <n v="18"/>
    <x v="1313"/>
    <d v="2017-07-02T00:00:00"/>
    <n v="181"/>
    <b v="0"/>
    <s v="Approved"/>
    <s v="Solex"/>
    <s v="Standard"/>
    <s v="medium"/>
    <s v="medium"/>
    <n v="575.27"/>
    <n v="431.45"/>
    <d v="2013-03-12T00:00:00"/>
    <n v="143.82"/>
    <s v="F"/>
    <n v="73"/>
    <d v="1994-01-15T00:00:00"/>
    <n v="26.484496048959915"/>
    <s v="VP Marketing"/>
    <s v="Property"/>
    <s v="Mass Customer"/>
    <s v="N"/>
    <s v="Yes"/>
    <n v="9"/>
    <m/>
  </r>
  <r>
    <n v="12442"/>
    <n v="32"/>
    <x v="620"/>
    <d v="2017-07-02T00:00:00"/>
    <n v="181"/>
    <b v="1"/>
    <s v="Approved"/>
    <s v="Giant Bicycles"/>
    <s v="Standard"/>
    <s v="medium"/>
    <s v="medium"/>
    <n v="642.70000000000005"/>
    <n v="211.37"/>
    <d v="2002-03-22T00:00:00"/>
    <n v="431.33000000000004"/>
    <s v="M"/>
    <n v="49"/>
    <d v="1999-02-05T00:00:00"/>
    <n v="21.424222076357179"/>
    <s v="Assistant Professor"/>
    <s v="Manufacturing"/>
    <s v="Affluent Customer"/>
    <s v="N"/>
    <s v="Yes"/>
    <n v="2"/>
    <m/>
  </r>
  <r>
    <n v="12830"/>
    <n v="32"/>
    <x v="2248"/>
    <d v="2017-07-02T00:00:00"/>
    <n v="181"/>
    <b v="1"/>
    <s v="Approved"/>
    <s v="Giant Bicycles"/>
    <s v="Standard"/>
    <s v="medium"/>
    <s v="medium"/>
    <n v="642.70000000000005"/>
    <n v="211.37"/>
    <d v="2002-03-22T00:00:00"/>
    <n v="431.33000000000004"/>
    <s v="M"/>
    <n v="39"/>
    <d v="1977-08-14T00:00:00"/>
    <n v="42.917372761288682"/>
    <s v="Speech Pathologist"/>
    <s v="Property"/>
    <s v="Mass Customer"/>
    <s v="N"/>
    <s v="No"/>
    <n v="20"/>
    <m/>
  </r>
  <r>
    <n v="13259"/>
    <n v="64"/>
    <x v="649"/>
    <d v="2017-07-02T00:00:00"/>
    <n v="181"/>
    <b v="1"/>
    <s v="Approved"/>
    <s v="Giant Bicycles"/>
    <s v="Standard"/>
    <s v="high"/>
    <s v="small"/>
    <n v="1977.36"/>
    <n v="1759.85"/>
    <d v="2011-08-24T00:00:00"/>
    <n v="217.51"/>
    <s v="F"/>
    <n v="19"/>
    <d v="1974-06-15T00:00:00"/>
    <n v="46.08449604895992"/>
    <s v="Administrative Officer"/>
    <s v="Health"/>
    <s v="High Net Worth"/>
    <s v="N"/>
    <s v="No"/>
    <n v="20"/>
    <m/>
  </r>
  <r>
    <n v="13364"/>
    <n v="26"/>
    <x v="1468"/>
    <d v="2017-07-02T00:00:00"/>
    <n v="181"/>
    <b v="0"/>
    <s v="Approved"/>
    <s v="WeareA2B"/>
    <s v="Standard"/>
    <s v="medium"/>
    <s v="medium"/>
    <n v="1992.93"/>
    <n v="762.63"/>
    <d v="1993-05-26T00:00:00"/>
    <n v="1230.3000000000002"/>
    <s v="F"/>
    <n v="66"/>
    <d v="1965-10-07T00:00:00"/>
    <n v="54.777646733891423"/>
    <s v="Pharmacist"/>
    <s v="Health"/>
    <s v="Mass Customer"/>
    <s v="N"/>
    <s v="No"/>
    <n v="19"/>
    <m/>
  </r>
  <r>
    <n v="13758"/>
    <n v="2"/>
    <x v="3328"/>
    <d v="2017-07-02T00:00:00"/>
    <n v="181"/>
    <b v="0"/>
    <s v="Approved"/>
    <s v="Solex"/>
    <s v="Standard"/>
    <s v="medium"/>
    <s v="medium"/>
    <n v="71.489999999999995"/>
    <n v="53.62"/>
    <d v="2012-09-15T00:00:00"/>
    <n v="17.869999999999997"/>
    <s v="F"/>
    <n v="67"/>
    <d v="1961-06-02T00:00:00"/>
    <n v="59.128331665398271"/>
    <n v="0"/>
    <s v="Manufacturing"/>
    <s v="Affluent Customer"/>
    <s v="N"/>
    <s v="Yes"/>
    <n v="18"/>
    <m/>
  </r>
  <r>
    <n v="14015"/>
    <n v="72"/>
    <x v="2607"/>
    <d v="2017-07-02T00:00:00"/>
    <n v="181"/>
    <b v="1"/>
    <s v="Approved"/>
    <s v="Norco Bicycles"/>
    <s v="Standard"/>
    <s v="medium"/>
    <s v="medium"/>
    <n v="360.4"/>
    <n v="270.3"/>
    <d v="2016-12-06T00:00:00"/>
    <n v="90.099999999999966"/>
    <s v="M"/>
    <n v="87"/>
    <d v="1965-04-19T00:00:00"/>
    <n v="55.246139884576358"/>
    <s v="Geologist I"/>
    <s v="n/a"/>
    <s v="Mass Customer"/>
    <s v="N"/>
    <s v="No"/>
    <n v="17"/>
    <m/>
  </r>
  <r>
    <n v="14470"/>
    <n v="69"/>
    <x v="1880"/>
    <d v="2017-07-02T00:00:00"/>
    <n v="181"/>
    <b v="1"/>
    <s v="Approved"/>
    <s v="Giant Bicycles"/>
    <s v="Road"/>
    <s v="medium"/>
    <s v="medium"/>
    <n v="792.9"/>
    <n v="594.67999999999995"/>
    <d v="1992-10-02T00:00:00"/>
    <n v="198.22000000000003"/>
    <s v="F"/>
    <n v="42"/>
    <d v="1963-08-05T00:00:00"/>
    <n v="56.952989199644847"/>
    <s v="Business Systems Development Analyst"/>
    <s v="Health"/>
    <s v="Affluent Customer"/>
    <s v="N"/>
    <s v="Yes"/>
    <n v="12"/>
    <m/>
  </r>
  <r>
    <n v="14974"/>
    <n v="26"/>
    <x v="2940"/>
    <d v="2017-07-02T00:00:00"/>
    <n v="181"/>
    <b v="0"/>
    <s v="Approved"/>
    <s v="WeareA2B"/>
    <s v="Standard"/>
    <s v="medium"/>
    <s v="medium"/>
    <n v="1992.93"/>
    <n v="762.63"/>
    <d v="1993-05-26T00:00:00"/>
    <n v="1230.3000000000002"/>
    <s v="M"/>
    <n v="84"/>
    <d v="1997-05-28T00:00:00"/>
    <n v="23.117372761288685"/>
    <s v="Cost Accountant"/>
    <s v="Financial Services"/>
    <s v="Mass Customer"/>
    <s v="N"/>
    <s v="No"/>
    <n v="1"/>
    <m/>
  </r>
  <r>
    <n v="15071"/>
    <n v="63"/>
    <x v="2262"/>
    <d v="2017-07-02T00:00:00"/>
    <n v="181"/>
    <b v="0"/>
    <s v="Approved"/>
    <s v="WeareA2B"/>
    <s v="Standard"/>
    <s v="medium"/>
    <s v="medium"/>
    <n v="1992.93"/>
    <n v="762.63"/>
    <d v="1993-05-26T00:00:00"/>
    <n v="1230.3000000000002"/>
    <s v="F"/>
    <n v="90"/>
    <d v="1997-12-04T00:00:00"/>
    <n v="22.596824816083206"/>
    <n v="0"/>
    <s v="n/a"/>
    <s v="High Net Worth"/>
    <s v="N"/>
    <s v="No"/>
    <n v="5"/>
    <m/>
  </r>
  <r>
    <n v="15143"/>
    <n v="96"/>
    <x v="428"/>
    <d v="2017-07-02T00:00:00"/>
    <n v="181"/>
    <b v="1"/>
    <s v="Approved"/>
    <s v="WeareA2B"/>
    <s v="Road"/>
    <s v="low"/>
    <s v="small"/>
    <n v="1172.78"/>
    <n v="1043.77"/>
    <d v="2002-10-10T00:00:00"/>
    <n v="129.01"/>
    <s v="F"/>
    <n v="30"/>
    <d v="1960-04-20T00:00:00"/>
    <n v="60.246139884576358"/>
    <s v="Environmental Specialist"/>
    <s v="Financial Services"/>
    <s v="Mass Customer"/>
    <s v="N"/>
    <s v="Yes"/>
    <n v="9"/>
    <m/>
  </r>
  <r>
    <n v="15281"/>
    <n v="38"/>
    <x v="2341"/>
    <d v="2017-07-02T00:00:00"/>
    <n v="181"/>
    <b v="0"/>
    <s v="Approved"/>
    <s v="Solex"/>
    <s v="Standard"/>
    <s v="medium"/>
    <s v="medium"/>
    <n v="1577.53"/>
    <n v="826.51"/>
    <d v="2011-03-16T00:00:00"/>
    <n v="751.02"/>
    <s v="F"/>
    <n v="37"/>
    <d v="1971-02-17T00:00:00"/>
    <n v="49.410523446220189"/>
    <s v="Biostatistician IV"/>
    <s v="Argiculture"/>
    <s v="Mass Customer"/>
    <s v="N"/>
    <s v="No"/>
    <n v="15"/>
    <m/>
  </r>
  <r>
    <n v="15373"/>
    <n v="55"/>
    <x v="2831"/>
    <d v="2017-07-02T00:00:00"/>
    <n v="181"/>
    <b v="0"/>
    <s v="Approved"/>
    <s v="Trek Bicycles"/>
    <s v="Road"/>
    <s v="medium"/>
    <s v="large"/>
    <n v="1894.19"/>
    <n v="598.76"/>
    <d v="2003-07-21T00:00:00"/>
    <n v="1295.43"/>
    <s v="M"/>
    <n v="5"/>
    <d v="1999-12-23T00:00:00"/>
    <n v="20.544770021562655"/>
    <s v="GIS Technical Architect"/>
    <s v="Telecommunications"/>
    <s v="Mass Customer"/>
    <s v="N"/>
    <s v="No"/>
    <n v="1"/>
    <m/>
  </r>
  <r>
    <n v="15566"/>
    <n v="34"/>
    <x v="2751"/>
    <d v="2017-07-02T00:00:00"/>
    <n v="181"/>
    <b v="0"/>
    <s v="Approved"/>
    <s v="WeareA2B"/>
    <s v="Standard"/>
    <s v="medium"/>
    <s v="medium"/>
    <n v="1231.1500000000001"/>
    <n v="161.6"/>
    <d v="2004-08-17T00:00:00"/>
    <n v="1069.5500000000002"/>
    <s v="F"/>
    <n v="98"/>
    <d v="1960-08-15T00:00:00"/>
    <n v="59.925591939370875"/>
    <s v="Legal Assistant"/>
    <s v="n/a"/>
    <s v="High Net Worth"/>
    <s v="N"/>
    <s v="No"/>
    <n v="9"/>
    <m/>
  </r>
  <r>
    <n v="15780"/>
    <n v="56"/>
    <x v="2619"/>
    <d v="2017-07-02T00:00:00"/>
    <n v="181"/>
    <b v="0"/>
    <s v="Approved"/>
    <s v="OHM Cycles"/>
    <s v="Standard"/>
    <s v="medium"/>
    <s v="medium"/>
    <n v="183.86"/>
    <n v="137.9"/>
    <d v="2011-08-24T00:00:00"/>
    <n v="45.960000000000008"/>
    <s v="F"/>
    <n v="62"/>
    <d v="1964-11-30T00:00:00"/>
    <n v="55.629701528411971"/>
    <s v="Assistant Professor"/>
    <s v="IT"/>
    <s v="Mass Customer"/>
    <s v="N"/>
    <s v="Yes"/>
    <n v="4"/>
    <m/>
  </r>
  <r>
    <n v="15836"/>
    <n v="40"/>
    <x v="217"/>
    <d v="2017-07-02T00:00:00"/>
    <n v="181"/>
    <b v="1"/>
    <s v="Approved"/>
    <s v="OHM Cycles"/>
    <s v="Standard"/>
    <s v="high"/>
    <s v="medium"/>
    <n v="1458.17"/>
    <n v="874.9"/>
    <d v="2006-02-02T00:00:00"/>
    <n v="583.2700000000001"/>
    <s v="M"/>
    <n v="83"/>
    <d v="1959-09-12T00:00:00"/>
    <n v="60.851619336631153"/>
    <s v="Help Desk Operator"/>
    <s v="Property"/>
    <s v="Affluent Customer"/>
    <s v="N"/>
    <s v="No"/>
    <n v="20"/>
    <m/>
  </r>
  <r>
    <n v="16711"/>
    <n v="19"/>
    <x v="2964"/>
    <d v="2017-07-02T00:00:00"/>
    <n v="181"/>
    <b v="1"/>
    <s v="Approved"/>
    <s v="OHM Cycles"/>
    <s v="Road"/>
    <s v="high"/>
    <s v="large"/>
    <n v="12.01"/>
    <n v="7.21"/>
    <d v="2009-03-08T00:00:00"/>
    <n v="4.8"/>
    <s v="F"/>
    <n v="75"/>
    <d v="1988-01-13T00:00:00"/>
    <n v="32.495454953069505"/>
    <n v="0"/>
    <s v="n/a"/>
    <s v="Mass Customer"/>
    <s v="N"/>
    <s v="No"/>
    <n v="6"/>
    <m/>
  </r>
  <r>
    <n v="16817"/>
    <n v="31"/>
    <x v="106"/>
    <d v="2017-07-02T00:00:00"/>
    <n v="181"/>
    <b v="0"/>
    <s v="Approved"/>
    <s v="Giant Bicycles"/>
    <s v="Standard"/>
    <s v="medium"/>
    <s v="medium"/>
    <n v="230.91"/>
    <n v="173.18"/>
    <d v="1995-12-19T00:00:00"/>
    <n v="57.72999999999999"/>
    <s v="M"/>
    <n v="35"/>
    <d v="1975-06-27T00:00:00"/>
    <n v="45.051619336631148"/>
    <s v="VP Sales"/>
    <s v="Health"/>
    <s v="Mass Customer"/>
    <s v="N"/>
    <s v="Yes"/>
    <n v="4"/>
    <m/>
  </r>
  <r>
    <n v="16897"/>
    <n v="98"/>
    <x v="2367"/>
    <d v="2017-07-02T00:00:00"/>
    <n v="181"/>
    <b v="1"/>
    <s v="Approved"/>
    <s v="Trek Bicycles"/>
    <s v="Standard"/>
    <s v="high"/>
    <s v="medium"/>
    <n v="358.39"/>
    <n v="215.03"/>
    <d v="2004-01-16T00:00:00"/>
    <n v="143.35999999999999"/>
    <s v="F"/>
    <n v="46"/>
    <d v="1977-03-22T00:00:00"/>
    <n v="43.314633035261288"/>
    <s v="Structural Analysis Engineer"/>
    <s v="Health"/>
    <s v="Mass Customer"/>
    <s v="N"/>
    <s v="No"/>
    <n v="3"/>
    <m/>
  </r>
  <r>
    <n v="17052"/>
    <n v="38"/>
    <x v="1693"/>
    <d v="2017-07-02T00:00:00"/>
    <n v="181"/>
    <b v="1"/>
    <s v="Approved"/>
    <s v="Solex"/>
    <s v="Standard"/>
    <s v="medium"/>
    <s v="medium"/>
    <n v="1577.53"/>
    <n v="826.51"/>
    <d v="2009-04-12T00:00:00"/>
    <n v="751.02"/>
    <s v="M"/>
    <n v="61"/>
    <d v="1957-01-23T00:00:00"/>
    <n v="63.487235774987312"/>
    <s v="Assistant Manager"/>
    <s v="Retail"/>
    <s v="Mass Customer"/>
    <s v="N"/>
    <s v="Yes"/>
    <n v="10"/>
    <m/>
  </r>
  <r>
    <n v="17339"/>
    <n v="4"/>
    <x v="1284"/>
    <d v="2017-07-02T00:00:00"/>
    <n v="181"/>
    <b v="1"/>
    <s v="Approved"/>
    <s v="Solex"/>
    <s v="Standard"/>
    <s v="medium"/>
    <s v="medium"/>
    <n v="1483.2"/>
    <n v="99.59"/>
    <d v="1998-12-17T00:00:00"/>
    <n v="1383.6100000000001"/>
    <s v="M"/>
    <n v="63"/>
    <d v="1964-05-04T00:00:00"/>
    <n v="56.205043994165393"/>
    <s v="Staff Scientist"/>
    <s v="Manufacturing"/>
    <s v="High Net Worth"/>
    <s v="N"/>
    <s v="No"/>
    <n v="8"/>
    <m/>
  </r>
  <r>
    <n v="17473"/>
    <n v="49"/>
    <x v="2185"/>
    <d v="2017-07-02T00:00:00"/>
    <n v="181"/>
    <b v="0"/>
    <s v="Approved"/>
    <s v="Trek Bicycles"/>
    <s v="Road"/>
    <s v="medium"/>
    <s v="medium"/>
    <n v="533.51"/>
    <n v="400.13"/>
    <d v="2009-04-12T00:00:00"/>
    <n v="133.38"/>
    <s v="F"/>
    <n v="53"/>
    <d v="1977-12-21T00:00:00"/>
    <n v="42.563948103754434"/>
    <s v="Accountant IV"/>
    <s v="Property"/>
    <s v="Mass Customer"/>
    <s v="N"/>
    <s v="Yes"/>
    <n v="16"/>
    <m/>
  </r>
  <r>
    <n v="17675"/>
    <n v="43"/>
    <x v="2424"/>
    <d v="2017-07-02T00:00:00"/>
    <n v="181"/>
    <b v="1"/>
    <s v="Approved"/>
    <s v="Solex"/>
    <s v="Standard"/>
    <s v="medium"/>
    <s v="medium"/>
    <n v="1151.96"/>
    <n v="649.49"/>
    <d v="1999-12-04T00:00:00"/>
    <n v="502.47"/>
    <s v="M"/>
    <n v="88"/>
    <d v="1968-01-26T00:00:00"/>
    <n v="52.473537144850326"/>
    <n v="0"/>
    <s v="Manufacturing"/>
    <s v="Affluent Customer"/>
    <s v="N"/>
    <s v="No"/>
    <n v="6"/>
    <m/>
  </r>
  <r>
    <n v="17688"/>
    <n v="23"/>
    <x v="1241"/>
    <d v="2017-07-02T00:00:00"/>
    <n v="181"/>
    <b v="0"/>
    <s v="Approved"/>
    <s v="Norco Bicycles"/>
    <s v="Standard"/>
    <s v="medium"/>
    <s v="medium"/>
    <n v="1198.46"/>
    <n v="381.1"/>
    <d v="1998-12-16T00:00:00"/>
    <n v="817.36"/>
    <s v="M"/>
    <n v="16"/>
    <d v="1985-11-24T00:00:00"/>
    <n v="34.632441254439371"/>
    <s v="Registered Nurse"/>
    <s v="Health"/>
    <s v="High Net Worth"/>
    <s v="N"/>
    <s v="No"/>
    <n v="5"/>
    <m/>
  </r>
  <r>
    <n v="18277"/>
    <n v="20"/>
    <x v="41"/>
    <d v="2017-07-02T00:00:00"/>
    <n v="181"/>
    <b v="1"/>
    <s v="Approved"/>
    <s v="Trek Bicycles"/>
    <s v="Standard"/>
    <s v="medium"/>
    <s v="small"/>
    <n v="1775.81"/>
    <n v="1580.47"/>
    <d v="2010-05-05T00:00:00"/>
    <n v="195.33999999999992"/>
    <s v="M"/>
    <n v="14"/>
    <d v="1977-09-10T00:00:00"/>
    <n v="42.84340015854896"/>
    <s v="Clinical Specialist"/>
    <s v="Health"/>
    <s v="Affluent Customer"/>
    <s v="N"/>
    <s v="No"/>
    <n v="10"/>
    <m/>
  </r>
  <r>
    <n v="18440"/>
    <n v="53"/>
    <x v="1440"/>
    <d v="2017-07-02T00:00:00"/>
    <n v="181"/>
    <b v="1"/>
    <s v="Approved"/>
    <s v="OHM Cycles"/>
    <s v="Standard"/>
    <s v="medium"/>
    <s v="medium"/>
    <n v="795.34"/>
    <n v="101.58"/>
    <d v="1997-02-09T00:00:00"/>
    <n v="693.76"/>
    <s v="M"/>
    <n v="69"/>
    <d v="1974-01-08T00:00:00"/>
    <n v="46.517372761288684"/>
    <s v="Quality Engineer"/>
    <s v="Health"/>
    <s v="Mass Customer"/>
    <s v="N"/>
    <s v="No"/>
    <n v="19"/>
    <m/>
  </r>
  <r>
    <n v="10074"/>
    <n v="43"/>
    <x v="30"/>
    <d v="2017-10-21T00:00:00"/>
    <m/>
    <m/>
    <s v="Approved"/>
    <s v="Solex"/>
    <s v="Standard"/>
    <s v="medium"/>
    <s v="medium"/>
    <n v="1151.96"/>
    <n v="649.49"/>
    <n v="38991"/>
    <m/>
    <m/>
    <m/>
    <m/>
    <m/>
    <m/>
    <m/>
    <m/>
    <m/>
    <m/>
    <m/>
    <m/>
  </r>
  <r>
    <n v="18599"/>
    <n v="6"/>
    <x v="1755"/>
    <d v="2017-07-02T00:00:00"/>
    <n v="181"/>
    <b v="1"/>
    <s v="Approved"/>
    <s v="OHM Cycles"/>
    <s v="Standard"/>
    <s v="high"/>
    <s v="medium"/>
    <n v="227.88"/>
    <n v="136.72999999999999"/>
    <d v="2003-02-07T00:00:00"/>
    <n v="91.15"/>
    <s v="F"/>
    <n v="53"/>
    <d v="1981-12-30T00:00:00"/>
    <n v="38.536550843480462"/>
    <n v="0"/>
    <s v="Retail"/>
    <s v="Mass Customer"/>
    <s v="N"/>
    <s v="No"/>
    <n v="16"/>
    <m/>
  </r>
  <r>
    <n v="19984"/>
    <n v="80"/>
    <x v="3078"/>
    <d v="2017-07-02T00:00:00"/>
    <n v="181"/>
    <b v="0"/>
    <s v="Approved"/>
    <s v="Trek Bicycles"/>
    <s v="Standard"/>
    <s v="medium"/>
    <s v="large"/>
    <n v="1469.44"/>
    <n v="596.54999999999995"/>
    <d v="2012-05-18T00:00:00"/>
    <n v="872.8900000000001"/>
    <s v="M"/>
    <n v="7"/>
    <d v="1955-07-27T00:00:00"/>
    <n v="64.983126185946219"/>
    <s v="VP Sales"/>
    <s v="Health"/>
    <s v="High Net Worth"/>
    <s v="N"/>
    <s v="No"/>
    <n v="13"/>
    <m/>
  </r>
  <r>
    <n v="973"/>
    <n v="82"/>
    <x v="2862"/>
    <d v="2017-07-01T00:00:00"/>
    <n v="182"/>
    <b v="1"/>
    <s v="Approved"/>
    <s v="Giant Bicycles"/>
    <s v="Road"/>
    <s v="medium"/>
    <s v="medium"/>
    <n v="1538.99"/>
    <n v="829.65"/>
    <d v="2016-02-04T00:00:00"/>
    <n v="709.34"/>
    <s v="F"/>
    <n v="94"/>
    <d v="1977-06-10T00:00:00"/>
    <n v="43.095454953069506"/>
    <s v="Environmental Specialist"/>
    <s v="n/a"/>
    <s v="High Net Worth"/>
    <s v="N"/>
    <s v="No"/>
    <n v="19"/>
    <m/>
  </r>
  <r>
    <n v="1039"/>
    <n v="8"/>
    <x v="2833"/>
    <d v="2017-07-01T00:00:00"/>
    <n v="182"/>
    <b v="1"/>
    <s v="Approved"/>
    <s v="Solex"/>
    <s v="Road"/>
    <s v="medium"/>
    <s v="small"/>
    <n v="1703.52"/>
    <n v="1516.13"/>
    <d v="2011-04-16T00:00:00"/>
    <n v="187.38999999999987"/>
    <s v="U"/>
    <n v="59"/>
    <s v="1843-12-21"/>
    <e v="#VALUE!"/>
    <s v="Legal Assistant"/>
    <s v="IT"/>
    <s v="Affluent Customer"/>
    <s v="N"/>
    <s v="No"/>
    <n v="20"/>
    <m/>
  </r>
  <r>
    <n v="1450"/>
    <n v="49"/>
    <x v="140"/>
    <d v="2017-07-01T00:00:00"/>
    <n v="182"/>
    <b v="0"/>
    <s v="Approved"/>
    <s v="Trek Bicycles"/>
    <s v="Road"/>
    <s v="medium"/>
    <s v="medium"/>
    <n v="533.51"/>
    <n v="400.13"/>
    <d v="2012-06-04T00:00:00"/>
    <n v="133.38"/>
    <s v="F"/>
    <n v="36"/>
    <d v="1991-02-18T00:00:00"/>
    <n v="29.394085090055807"/>
    <s v="Tax Accountant"/>
    <s v="Financial Services"/>
    <s v="Affluent Customer"/>
    <s v="N"/>
    <s v="No"/>
    <n v="9"/>
    <m/>
  </r>
  <r>
    <n v="1704"/>
    <n v="56"/>
    <x v="2184"/>
    <d v="2017-07-01T00:00:00"/>
    <n v="182"/>
    <b v="1"/>
    <s v="Approved"/>
    <s v="OHM Cycles"/>
    <s v="Standard"/>
    <s v="medium"/>
    <s v="medium"/>
    <n v="183.86"/>
    <n v="137.9"/>
    <d v="2012-05-18T00:00:00"/>
    <n v="45.960000000000008"/>
    <s v="F"/>
    <n v="58"/>
    <d v="1997-08-20T00:00:00"/>
    <n v="22.887235774987314"/>
    <s v="Product Engineer"/>
    <s v="n/a"/>
    <s v="Mass Customer"/>
    <s v="N"/>
    <s v="Yes"/>
    <n v="1"/>
    <m/>
  </r>
  <r>
    <n v="1927"/>
    <n v="0"/>
    <x v="1413"/>
    <d v="2017-07-01T00:00:00"/>
    <n v="182"/>
    <b v="1"/>
    <s v="Approved"/>
    <s v="Solex"/>
    <s v="Road"/>
    <s v="medium"/>
    <s v="medium"/>
    <n v="416.98"/>
    <n v="312.74"/>
    <d v="2008-03-19T00:00:00"/>
    <n v="104.24000000000001"/>
    <s v="M"/>
    <n v="51"/>
    <d v="1968-05-19T00:00:00"/>
    <n v="52.161208377727043"/>
    <s v="Senior Editor"/>
    <s v="n/a"/>
    <s v="High Net Worth"/>
    <s v="N"/>
    <s v="Yes"/>
    <n v="14"/>
    <m/>
  </r>
  <r>
    <n v="1951"/>
    <n v="53"/>
    <x v="889"/>
    <d v="2017-07-01T00:00:00"/>
    <n v="182"/>
    <b v="0"/>
    <s v="Approved"/>
    <s v="OHM Cycles"/>
    <s v="Standard"/>
    <s v="medium"/>
    <s v="medium"/>
    <n v="795.34"/>
    <n v="101.58"/>
    <d v="1997-02-09T00:00:00"/>
    <n v="693.76"/>
    <s v="M"/>
    <n v="34"/>
    <d v="1978-05-30T00:00:00"/>
    <n v="42.125591939370878"/>
    <s v="Marketing Assistant"/>
    <s v="IT"/>
    <s v="Mass Customer"/>
    <s v="N"/>
    <s v="No"/>
    <n v="14"/>
    <m/>
  </r>
  <r>
    <n v="2689"/>
    <n v="31"/>
    <x v="2539"/>
    <d v="2017-07-01T00:00:00"/>
    <n v="182"/>
    <b v="1"/>
    <s v="Approved"/>
    <s v="WeareA2B"/>
    <s v="Standard"/>
    <s v="medium"/>
    <s v="medium"/>
    <n v="752.64"/>
    <n v="205.36"/>
    <d v="2003-01-05T00:00:00"/>
    <n v="547.28"/>
    <s v="M"/>
    <n v="65"/>
    <d v="1985-10-21T00:00:00"/>
    <n v="34.725591939370879"/>
    <s v="Executive Secretary"/>
    <s v="Retail"/>
    <s v="High Net Worth"/>
    <s v="N"/>
    <s v="Yes"/>
    <n v="7"/>
    <m/>
  </r>
  <r>
    <n v="3056"/>
    <n v="39"/>
    <x v="2449"/>
    <d v="2017-07-01T00:00:00"/>
    <n v="182"/>
    <b v="1"/>
    <s v="Approved"/>
    <s v="Giant Bicycles"/>
    <s v="Standard"/>
    <s v="medium"/>
    <s v="large"/>
    <n v="1812.75"/>
    <n v="582.48"/>
    <d v="2010-06-07T00:00:00"/>
    <n v="1230.27"/>
    <s v="M"/>
    <n v="85"/>
    <d v="1980-03-16T00:00:00"/>
    <n v="40.328331665398274"/>
    <s v="Internal Auditor"/>
    <s v="Retail"/>
    <s v="Affluent Customer"/>
    <s v="N"/>
    <s v="No"/>
    <n v="15"/>
    <m/>
  </r>
  <r>
    <n v="3868"/>
    <n v="76"/>
    <x v="216"/>
    <d v="2017-07-01T00:00:00"/>
    <n v="182"/>
    <b v="0"/>
    <s v="Approved"/>
    <s v="WeareA2B"/>
    <s v="Standard"/>
    <s v="low"/>
    <s v="medium"/>
    <n v="642.30999999999995"/>
    <n v="513.85"/>
    <d v="2005-05-10T00:00:00"/>
    <n v="128.45999999999992"/>
    <s v="F"/>
    <n v="0"/>
    <d v="1981-12-05T00:00:00"/>
    <n v="38.605043994165399"/>
    <s v="Recruiting Manager"/>
    <s v="n/a"/>
    <s v="Mass Customer"/>
    <s v="N"/>
    <s v="No"/>
    <n v="8"/>
    <m/>
  </r>
  <r>
    <n v="4094"/>
    <n v="48"/>
    <x v="1318"/>
    <d v="2017-07-01T00:00:00"/>
    <n v="182"/>
    <b v="1"/>
    <s v="Approved"/>
    <s v="WeareA2B"/>
    <s v="Standard"/>
    <s v="medium"/>
    <s v="medium"/>
    <n v="1762.96"/>
    <n v="950.52"/>
    <d v="2001-11-25T00:00:00"/>
    <n v="812.44"/>
    <s v="F"/>
    <n v="56"/>
    <d v="1998-12-12T00:00:00"/>
    <n v="21.574907007864027"/>
    <s v="Design Engineer"/>
    <s v="Financial Services"/>
    <s v="Affluent Customer"/>
    <s v="N"/>
    <s v="Yes"/>
    <n v="1"/>
    <m/>
  </r>
  <r>
    <n v="4420"/>
    <n v="24"/>
    <x v="1081"/>
    <d v="2017-07-01T00:00:00"/>
    <n v="182"/>
    <b v="1"/>
    <s v="Approved"/>
    <s v="Solex"/>
    <s v="Road"/>
    <s v="medium"/>
    <s v="large"/>
    <n v="1777.8"/>
    <n v="820.78"/>
    <d v="2011-05-07T00:00:00"/>
    <n v="957.02"/>
    <s v="F"/>
    <n v="91"/>
    <d v="1990-02-17T00:00:00"/>
    <n v="30.396824816083203"/>
    <s v="Internal Auditor"/>
    <s v="Manufacturing"/>
    <s v="Affluent Customer"/>
    <s v="N"/>
    <s v="No"/>
    <n v="9"/>
    <m/>
  </r>
  <r>
    <n v="4531"/>
    <n v="41"/>
    <x v="2423"/>
    <d v="2017-07-01T00:00:00"/>
    <n v="182"/>
    <b v="0"/>
    <s v="Approved"/>
    <s v="Solex"/>
    <s v="Road"/>
    <s v="medium"/>
    <s v="medium"/>
    <n v="416.98"/>
    <n v="312.74"/>
    <d v="1997-05-10T00:00:00"/>
    <n v="104.24000000000001"/>
    <s v="F"/>
    <n v="48"/>
    <d v="1964-06-27T00:00:00"/>
    <n v="56.057098788685941"/>
    <s v="Desktop Support Technician"/>
    <s v="Financial Services"/>
    <s v="Mass Customer"/>
    <s v="N"/>
    <s v="No"/>
    <n v="11"/>
    <m/>
  </r>
  <r>
    <n v="4680"/>
    <n v="27"/>
    <x v="3329"/>
    <d v="2017-07-01T00:00:00"/>
    <n v="182"/>
    <b v="1"/>
    <s v="Approved"/>
    <s v="Trek Bicycles"/>
    <s v="Standard"/>
    <s v="medium"/>
    <s v="medium"/>
    <n v="499.53"/>
    <n v="388.72"/>
    <d v="1999-06-23T00:00:00"/>
    <n v="110.80999999999995"/>
    <s v="M"/>
    <n v="28"/>
    <d v="1980-10-08T00:00:00"/>
    <n v="39.763948103754437"/>
    <s v="Geologist IV"/>
    <s v="n/a"/>
    <s v="Affluent Customer"/>
    <s v="N"/>
    <s v="No"/>
    <n v="20"/>
    <m/>
  </r>
  <r>
    <n v="4866"/>
    <n v="91"/>
    <x v="1973"/>
    <d v="2017-07-01T00:00:00"/>
    <n v="182"/>
    <b v="0"/>
    <s v="Approved"/>
    <s v="Solex"/>
    <s v="Standard"/>
    <s v="medium"/>
    <s v="medium"/>
    <n v="100.35"/>
    <n v="75.260000000000005"/>
    <d v="1999-07-26T00:00:00"/>
    <n v="25.089999999999989"/>
    <s v="F"/>
    <n v="44"/>
    <d v="1992-06-15T00:00:00"/>
    <n v="28.070797418822931"/>
    <s v="Environmental Tech"/>
    <s v="Argiculture"/>
    <s v="Mass Customer"/>
    <s v="N"/>
    <s v="No"/>
    <n v="6"/>
    <m/>
  </r>
  <r>
    <n v="6649"/>
    <n v="71"/>
    <x v="2962"/>
    <d v="2017-07-01T00:00:00"/>
    <n v="182"/>
    <b v="0"/>
    <s v="Approved"/>
    <s v="Solex"/>
    <s v="Standard"/>
    <s v="high"/>
    <s v="large"/>
    <n v="1842.92"/>
    <n v="1105.75"/>
    <d v="2011-01-10T00:00:00"/>
    <n v="737.17000000000007"/>
    <s v="M"/>
    <n v="2"/>
    <d v="1977-03-13T00:00:00"/>
    <n v="43.33929056950786"/>
    <s v="Junior Executive"/>
    <s v="Health"/>
    <s v="Mass Customer"/>
    <s v="N"/>
    <s v="Yes"/>
    <n v="20"/>
    <m/>
  </r>
  <r>
    <n v="6803"/>
    <n v="75"/>
    <x v="2028"/>
    <d v="2017-07-01T00:00:00"/>
    <n v="182"/>
    <b v="1"/>
    <s v="Approved"/>
    <s v="Giant Bicycles"/>
    <s v="Touring"/>
    <s v="medium"/>
    <s v="large"/>
    <n v="1873.97"/>
    <n v="863.95"/>
    <d v="2006-05-22T00:00:00"/>
    <n v="1010.02"/>
    <s v="M"/>
    <n v="39"/>
    <d v="1961-03-15T00:00:00"/>
    <n v="59.34477002156266"/>
    <s v="Budget/Accounting Analyst III"/>
    <s v="Financial Services"/>
    <s v="Affluent Customer"/>
    <s v="N"/>
    <s v="No"/>
    <n v="19"/>
    <m/>
  </r>
  <r>
    <n v="7023"/>
    <n v="77"/>
    <x v="2709"/>
    <d v="2017-07-01T00:00:00"/>
    <n v="182"/>
    <b v="1"/>
    <s v="Approved"/>
    <s v="Norco Bicycles"/>
    <s v="Road"/>
    <s v="medium"/>
    <s v="large"/>
    <n v="1240.31"/>
    <n v="795.1"/>
    <d v="2013-09-16T00:00:00"/>
    <n v="445.20999999999992"/>
    <s v="M"/>
    <n v="82"/>
    <d v="1966-04-19T00:00:00"/>
    <n v="54.246139884576358"/>
    <s v="Structural Analysis Engineer"/>
    <s v="Financial Services"/>
    <s v="Mass Customer"/>
    <s v="N"/>
    <s v="Yes"/>
    <n v="10"/>
    <m/>
  </r>
  <r>
    <n v="7318"/>
    <n v="27"/>
    <x v="874"/>
    <d v="2017-07-01T00:00:00"/>
    <n v="182"/>
    <b v="1"/>
    <s v="Approved"/>
    <s v="Trek Bicycles"/>
    <s v="Standard"/>
    <s v="low"/>
    <s v="medium"/>
    <n v="1057.51"/>
    <n v="154.4"/>
    <d v="2011-03-16T00:00:00"/>
    <n v="903.11"/>
    <s v="M"/>
    <n v="67"/>
    <d v="1962-01-28T00:00:00"/>
    <n v="58.470797418822933"/>
    <s v="Chemical Engineer"/>
    <s v="Manufacturing"/>
    <s v="High Net Worth"/>
    <s v="N"/>
    <s v="Yes"/>
    <n v="20"/>
    <m/>
  </r>
  <r>
    <n v="10095"/>
    <n v="98"/>
    <x v="645"/>
    <d v="2017-05-09T00:00:00"/>
    <m/>
    <m/>
    <s v="Approved"/>
    <s v="Trek Bicycles"/>
    <s v="Standard"/>
    <s v="high"/>
    <s v="medium"/>
    <n v="358.39"/>
    <n v="215.03"/>
    <n v="38002"/>
    <m/>
    <m/>
    <m/>
    <m/>
    <m/>
    <m/>
    <m/>
    <m/>
    <m/>
    <m/>
    <m/>
    <m/>
  </r>
  <r>
    <n v="7826"/>
    <n v="3"/>
    <x v="1171"/>
    <d v="2017-07-01T00:00:00"/>
    <n v="182"/>
    <b v="0"/>
    <s v="Approved"/>
    <s v="Trek Bicycles"/>
    <s v="Standard"/>
    <s v="medium"/>
    <s v="large"/>
    <n v="2091.4699999999998"/>
    <n v="388.92"/>
    <d v="2012-09-15T00:00:00"/>
    <n v="1702.5499999999997"/>
    <s v="F"/>
    <n v="30"/>
    <d v="1976-08-29T00:00:00"/>
    <n v="43.876276870877724"/>
    <s v="Geological Engineer"/>
    <s v="Manufacturing"/>
    <s v="Mass Customer"/>
    <s v="N"/>
    <s v="No"/>
    <n v="17"/>
    <m/>
  </r>
  <r>
    <n v="8703"/>
    <n v="42"/>
    <x v="1253"/>
    <d v="2017-07-01T00:00:00"/>
    <n v="182"/>
    <b v="1"/>
    <s v="Approved"/>
    <s v="OHM Cycles"/>
    <s v="Road"/>
    <s v="medium"/>
    <s v="small"/>
    <n v="1810"/>
    <n v="1610.9"/>
    <d v="2008-03-19T00:00:00"/>
    <n v="199.09999999999991"/>
    <s v="M"/>
    <n v="11"/>
    <d v="1978-04-24T00:00:00"/>
    <n v="42.224222076357179"/>
    <s v="Data Coordiator"/>
    <s v="Entertainment"/>
    <s v="Mass Customer"/>
    <s v="N"/>
    <s v="No"/>
    <n v="13"/>
    <m/>
  </r>
  <r>
    <n v="8763"/>
    <n v="13"/>
    <x v="515"/>
    <d v="2017-07-01T00:00:00"/>
    <n v="182"/>
    <b v="0"/>
    <s v="Approved"/>
    <s v="Solex"/>
    <s v="Standard"/>
    <s v="medium"/>
    <s v="medium"/>
    <n v="1163.8900000000001"/>
    <n v="589.27"/>
    <d v="2016-07-09T00:00:00"/>
    <n v="574.62000000000012"/>
    <s v="U"/>
    <n v="39"/>
    <d v="1899-12-30T00:00:00"/>
    <n v="0"/>
    <s v="Programmer I"/>
    <s v="IT"/>
    <s v="Mass Customer"/>
    <s v="N"/>
    <s v="Yes"/>
    <n v="0"/>
    <m/>
  </r>
  <r>
    <n v="9327"/>
    <n v="5"/>
    <x v="656"/>
    <d v="2017-07-01T00:00:00"/>
    <n v="182"/>
    <b v="0"/>
    <s v="Approved"/>
    <s v="Trek Bicycles"/>
    <s v="Mountain"/>
    <s v="low"/>
    <s v="medium"/>
    <n v="574.64"/>
    <n v="459.71"/>
    <d v="2004-08-17T00:00:00"/>
    <n v="114.93"/>
    <s v="M"/>
    <n v="99"/>
    <d v="1992-11-20T00:00:00"/>
    <n v="27.637920706494164"/>
    <s v="Sales Associate"/>
    <s v="Financial Services"/>
    <s v="Affluent Customer"/>
    <s v="N"/>
    <s v="Yes"/>
    <n v="7"/>
    <m/>
  </r>
  <r>
    <n v="9351"/>
    <n v="99"/>
    <x v="765"/>
    <d v="2017-07-01T00:00:00"/>
    <n v="182"/>
    <b v="1"/>
    <s v="Approved"/>
    <s v="OHM Cycles"/>
    <s v="Standard"/>
    <s v="medium"/>
    <s v="medium"/>
    <n v="1227.3399999999999"/>
    <n v="770.89"/>
    <d v="1994-08-10T00:00:00"/>
    <n v="456.44999999999993"/>
    <s v="M"/>
    <n v="21"/>
    <d v="1986-01-16T00:00:00"/>
    <n v="34.487235774987312"/>
    <s v="Clinical Specialist"/>
    <s v="Health"/>
    <s v="Affluent Customer"/>
    <s v="N"/>
    <s v="No"/>
    <n v="4"/>
    <m/>
  </r>
  <r>
    <n v="10167"/>
    <n v="2"/>
    <x v="2159"/>
    <d v="2017-07-01T00:00:00"/>
    <n v="182"/>
    <b v="1"/>
    <s v="Approved"/>
    <s v="Solex"/>
    <s v="Standard"/>
    <s v="medium"/>
    <s v="medium"/>
    <n v="71.489999999999995"/>
    <n v="53.62"/>
    <d v="2012-12-02T00:00:00"/>
    <n v="17.869999999999997"/>
    <s v="F"/>
    <n v="6"/>
    <d v="1954-12-10T00:00:00"/>
    <n v="65.610523446220185"/>
    <s v="Recruiter"/>
    <s v="Manufacturing"/>
    <s v="Mass Customer"/>
    <s v="N"/>
    <s v="No"/>
    <n v="6"/>
    <m/>
  </r>
  <r>
    <n v="10252"/>
    <n v="40"/>
    <x v="2143"/>
    <d v="2017-07-01T00:00:00"/>
    <n v="182"/>
    <b v="1"/>
    <s v="Approved"/>
    <s v="Trek Bicycles"/>
    <s v="Road"/>
    <s v="medium"/>
    <s v="large"/>
    <n v="1894.19"/>
    <n v="598.76"/>
    <d v="1998-12-17T00:00:00"/>
    <n v="1295.43"/>
    <s v="F"/>
    <n v="56"/>
    <d v="1968-07-28T00:00:00"/>
    <n v="51.969427555809233"/>
    <s v="Budget/Accounting Analyst I"/>
    <s v="n/a"/>
    <s v="High Net Worth"/>
    <s v="N"/>
    <s v="Yes"/>
    <n v="16"/>
    <m/>
  </r>
  <r>
    <n v="13286"/>
    <n v="0"/>
    <x v="1646"/>
    <d v="2017-07-01T00:00:00"/>
    <n v="182"/>
    <b v="1"/>
    <s v="Approved"/>
    <s v="Giant Bicycles"/>
    <s v="Standard"/>
    <s v="medium"/>
    <s v="medium"/>
    <n v="230.91"/>
    <n v="173.18"/>
    <d v="2011-03-16T00:00:00"/>
    <n v="57.72999999999999"/>
    <s v="F"/>
    <n v="81"/>
    <d v="1993-09-26T00:00:00"/>
    <n v="26.788605638001012"/>
    <n v="0"/>
    <s v="Manufacturing"/>
    <s v="High Net Worth"/>
    <s v="N"/>
    <s v="Yes"/>
    <n v="7"/>
    <m/>
  </r>
  <r>
    <n v="13367"/>
    <n v="88"/>
    <x v="1339"/>
    <d v="2017-07-01T00:00:00"/>
    <n v="182"/>
    <b v="1"/>
    <s v="Approved"/>
    <s v="Norco Bicycles"/>
    <s v="Standard"/>
    <s v="high"/>
    <s v="small"/>
    <n v="1661.92"/>
    <n v="1479.11"/>
    <d v="1993-07-15T00:00:00"/>
    <n v="182.81000000000017"/>
    <s v="F"/>
    <n v="35"/>
    <d v="1974-01-05T00:00:00"/>
    <n v="46.525591939370877"/>
    <s v="Nuclear Power Engineer"/>
    <s v="Manufacturing"/>
    <s v="High Net Worth"/>
    <s v="N"/>
    <s v="Yes"/>
    <n v="14"/>
    <m/>
  </r>
  <r>
    <n v="14038"/>
    <n v="57"/>
    <x v="1810"/>
    <d v="2017-07-01T00:00:00"/>
    <n v="182"/>
    <b v="1"/>
    <s v="Approved"/>
    <s v="WeareA2B"/>
    <s v="Touring"/>
    <s v="medium"/>
    <s v="large"/>
    <n v="1890.39"/>
    <n v="260.14"/>
    <d v="2011-05-07T00:00:00"/>
    <n v="1630.25"/>
    <s v="M"/>
    <n v="41"/>
    <d v="1985-07-21T00:00:00"/>
    <n v="34.977646733891426"/>
    <s v="Recruiting Manager"/>
    <s v="Retail"/>
    <s v="Affluent Customer"/>
    <s v="N"/>
    <s v="Yes"/>
    <n v="7"/>
    <m/>
  </r>
  <r>
    <n v="14962"/>
    <n v="78"/>
    <x v="1650"/>
    <d v="2017-07-01T00:00:00"/>
    <n v="182"/>
    <b v="0"/>
    <s v="Approved"/>
    <s v="Giant Bicycles"/>
    <s v="Standard"/>
    <s v="medium"/>
    <s v="large"/>
    <n v="1765.3"/>
    <n v="709.48"/>
    <d v="2004-07-25T00:00:00"/>
    <n v="1055.82"/>
    <s v="F"/>
    <n v="77"/>
    <d v="1979-04-17T00:00:00"/>
    <n v="41.243400158548958"/>
    <n v="0"/>
    <s v="IT"/>
    <s v="Affluent Customer"/>
    <s v="N"/>
    <s v="No"/>
    <n v="13"/>
    <m/>
  </r>
  <r>
    <n v="15169"/>
    <n v="0"/>
    <x v="3069"/>
    <d v="2017-07-01T00:00:00"/>
    <n v="182"/>
    <b v="1"/>
    <s v="Approved"/>
    <s v="Trek Bicycles"/>
    <s v="Road"/>
    <s v="medium"/>
    <s v="medium"/>
    <n v="533.51"/>
    <n v="400.13"/>
    <d v="2012-06-04T00:00:00"/>
    <n v="133.38"/>
    <s v="M"/>
    <n v="25"/>
    <d v="1967-06-27T00:00:00"/>
    <n v="53.057098788685941"/>
    <s v="Financial Advisor"/>
    <s v="Financial Services"/>
    <s v="High Net Worth"/>
    <s v="N"/>
    <s v="No"/>
    <n v="12"/>
    <m/>
  </r>
  <r>
    <n v="15180"/>
    <n v="31"/>
    <x v="1740"/>
    <d v="2017-07-01T00:00:00"/>
    <n v="182"/>
    <b v="0"/>
    <s v="Approved"/>
    <s v="Giant Bicycles"/>
    <s v="Standard"/>
    <s v="medium"/>
    <s v="medium"/>
    <n v="230.91"/>
    <n v="173.18"/>
    <d v="2011-03-16T00:00:00"/>
    <n v="57.72999999999999"/>
    <s v="M"/>
    <n v="97"/>
    <d v="1973-07-23T00:00:00"/>
    <n v="46.980386459918819"/>
    <s v="Executive Secretary"/>
    <s v="n/a"/>
    <s v="Mass Customer"/>
    <s v="N"/>
    <s v="Yes"/>
    <n v="7"/>
    <m/>
  </r>
  <r>
    <n v="15273"/>
    <n v="47"/>
    <x v="3267"/>
    <d v="2017-07-01T00:00:00"/>
    <n v="182"/>
    <b v="1"/>
    <s v="Approved"/>
    <s v="Trek Bicycles"/>
    <s v="Road"/>
    <s v="low"/>
    <s v="small"/>
    <n v="1720.7"/>
    <n v="1531.42"/>
    <d v="2009-04-12T00:00:00"/>
    <n v="189.27999999999997"/>
    <s v="M"/>
    <n v="69"/>
    <d v="1956-08-01T00:00:00"/>
    <n v="63.966687829781833"/>
    <s v="Environmental Tech"/>
    <s v="Health"/>
    <s v="Mass Customer"/>
    <s v="N"/>
    <s v="Yes"/>
    <n v="19"/>
    <m/>
  </r>
  <r>
    <n v="15806"/>
    <n v="83"/>
    <x v="3330"/>
    <d v="2017-07-01T00:00:00"/>
    <n v="182"/>
    <b v="0"/>
    <s v="Approved"/>
    <s v="Solex"/>
    <s v="Touring"/>
    <s v="medium"/>
    <s v="large"/>
    <n v="2083.94"/>
    <n v="675.03"/>
    <d v="2004-12-18T00:00:00"/>
    <n v="1408.91"/>
    <s v="M"/>
    <n v="18"/>
    <d v="1978-03-27T00:00:00"/>
    <n v="42.300934405124302"/>
    <n v="0"/>
    <s v="Manufacturing"/>
    <s v="Mass Customer"/>
    <s v="N"/>
    <s v="Yes"/>
    <n v="11"/>
    <m/>
  </r>
  <r>
    <n v="16370"/>
    <n v="37"/>
    <x v="3331"/>
    <d v="2017-07-01T00:00:00"/>
    <n v="182"/>
    <b v="1"/>
    <s v="Approved"/>
    <s v="OHM Cycles"/>
    <s v="Standard"/>
    <s v="low"/>
    <s v="medium"/>
    <n v="1793.43"/>
    <n v="248.82"/>
    <d v="1999-07-20T00:00:00"/>
    <n v="1544.6100000000001"/>
    <s v="M"/>
    <n v="20"/>
    <d v="1991-12-16T00:00:00"/>
    <n v="28.569427555809231"/>
    <s v="Recruiter"/>
    <s v="n/a"/>
    <s v="Mass Customer"/>
    <s v="N"/>
    <s v="No"/>
    <n v="5"/>
    <m/>
  </r>
  <r>
    <n v="17806"/>
    <n v="3"/>
    <x v="1634"/>
    <d v="2017-07-01T00:00:00"/>
    <n v="182"/>
    <b v="1"/>
    <s v="Approved"/>
    <s v="Trek Bicycles"/>
    <s v="Standard"/>
    <s v="medium"/>
    <s v="large"/>
    <n v="2091.4699999999998"/>
    <n v="388.92"/>
    <d v="2002-08-31T00:00:00"/>
    <n v="1702.5499999999997"/>
    <s v="M"/>
    <n v="53"/>
    <d v="1992-08-02T00:00:00"/>
    <n v="27.939290569507861"/>
    <s v="Analog Circuit Design manager"/>
    <s v="Health"/>
    <s v="Affluent Customer"/>
    <s v="N"/>
    <s v="Yes"/>
    <n v="5"/>
    <m/>
  </r>
  <r>
    <n v="18001"/>
    <n v="35"/>
    <x v="61"/>
    <d v="2017-07-01T00:00:00"/>
    <n v="182"/>
    <b v="1"/>
    <s v="Approved"/>
    <s v="Trek Bicycles"/>
    <s v="Standard"/>
    <s v="low"/>
    <s v="medium"/>
    <n v="1057.51"/>
    <n v="154.4"/>
    <d v="1999-07-20T00:00:00"/>
    <n v="903.11"/>
    <s v="M"/>
    <n v="63"/>
    <d v="1988-10-01T00:00:00"/>
    <n v="31.777646733891423"/>
    <s v="Quality Engineer"/>
    <s v="Financial Services"/>
    <s v="Mass Customer"/>
    <s v="N"/>
    <s v="Yes"/>
    <n v="9"/>
    <m/>
  </r>
  <r>
    <n v="18025"/>
    <n v="86"/>
    <x v="2253"/>
    <d v="2017-07-01T00:00:00"/>
    <n v="182"/>
    <b v="0"/>
    <s v="Approved"/>
    <s v="OHM Cycles"/>
    <s v="Standard"/>
    <s v="medium"/>
    <s v="medium"/>
    <n v="235.63"/>
    <n v="125.07"/>
    <d v="2000-11-03T00:00:00"/>
    <n v="110.56"/>
    <s v="M"/>
    <n v="0"/>
    <d v="1959-08-12T00:00:00"/>
    <n v="60.936550843480468"/>
    <s v="Legal Assistant"/>
    <s v="IT"/>
    <s v="Mass Customer"/>
    <s v="N"/>
    <s v="Yes"/>
    <n v="17"/>
    <m/>
  </r>
  <r>
    <n v="18324"/>
    <n v="0"/>
    <x v="3332"/>
    <d v="2017-07-01T00:00:00"/>
    <n v="182"/>
    <b v="1"/>
    <s v="Approved"/>
    <s v="Giant Bicycles"/>
    <s v="Standard"/>
    <s v="medium"/>
    <s v="medium"/>
    <n v="230.91"/>
    <n v="173.18"/>
    <d v="2003-03-18T00:00:00"/>
    <n v="57.72999999999999"/>
    <s v="M"/>
    <n v="33"/>
    <d v="1977-08-30T00:00:00"/>
    <n v="42.873537144850324"/>
    <s v="Nurse"/>
    <s v="n/a"/>
    <s v="High Net Worth"/>
    <s v="N"/>
    <s v="Yes"/>
    <n v="9"/>
    <m/>
  </r>
  <r>
    <n v="18808"/>
    <n v="88"/>
    <x v="1820"/>
    <d v="2017-07-01T00:00:00"/>
    <n v="182"/>
    <b v="0"/>
    <s v="Approved"/>
    <s v="Norco Bicycles"/>
    <s v="Standard"/>
    <s v="medium"/>
    <s v="medium"/>
    <n v="1198.46"/>
    <n v="381.1"/>
    <d v="1998-12-16T00:00:00"/>
    <n v="817.36"/>
    <s v="M"/>
    <n v="96"/>
    <d v="1955-05-11T00:00:00"/>
    <n v="65.194085090055808"/>
    <s v="Social Worker"/>
    <s v="Health"/>
    <s v="Mass Customer"/>
    <s v="N"/>
    <s v="No"/>
    <n v="20"/>
    <m/>
  </r>
  <r>
    <n v="19576"/>
    <n v="50"/>
    <x v="3333"/>
    <d v="2017-07-01T00:00:00"/>
    <n v="182"/>
    <b v="0"/>
    <s v="Approved"/>
    <s v="Giant Bicycles"/>
    <s v="Standard"/>
    <s v="medium"/>
    <s v="medium"/>
    <n v="642.70000000000005"/>
    <n v="211.37"/>
    <d v="2002-03-22T00:00:00"/>
    <n v="431.33000000000004"/>
    <s v="F"/>
    <n v="70"/>
    <d v="1973-11-08T00:00:00"/>
    <n v="46.684496048959915"/>
    <s v="Marketing Assistant"/>
    <s v="Retail"/>
    <s v="High Net Worth"/>
    <s v="N"/>
    <s v="No"/>
    <n v="14"/>
    <m/>
  </r>
  <r>
    <n v="19622"/>
    <n v="16"/>
    <x v="1892"/>
    <d v="2017-07-01T00:00:00"/>
    <n v="182"/>
    <b v="1"/>
    <s v="Approved"/>
    <s v="Norco Bicycles"/>
    <s v="Standard"/>
    <s v="high"/>
    <s v="small"/>
    <n v="1661.92"/>
    <n v="1479.11"/>
    <d v="1992-10-11T00:00:00"/>
    <n v="182.81000000000017"/>
    <s v="M"/>
    <n v="81"/>
    <d v="1977-10-24T00:00:00"/>
    <n v="42.722852213343479"/>
    <s v="Assistant Manager"/>
    <s v="Health"/>
    <s v="Mass Customer"/>
    <s v="N"/>
    <s v="No"/>
    <n v="13"/>
    <m/>
  </r>
  <r>
    <n v="19678"/>
    <n v="6"/>
    <x v="848"/>
    <d v="2017-07-01T00:00:00"/>
    <n v="182"/>
    <b v="1"/>
    <s v="Approved"/>
    <s v="OHM Cycles"/>
    <s v="Standard"/>
    <s v="high"/>
    <s v="medium"/>
    <n v="227.88"/>
    <n v="136.72999999999999"/>
    <d v="2003-02-07T00:00:00"/>
    <n v="91.15"/>
    <s v="U"/>
    <n v="81"/>
    <d v="1899-12-30T00:00:00"/>
    <n v="0"/>
    <s v="Programmer II"/>
    <s v="IT"/>
    <s v="Mass Customer"/>
    <s v="N"/>
    <s v="No"/>
    <n v="0"/>
    <m/>
  </r>
  <r>
    <n v="19814"/>
    <n v="27"/>
    <x v="1551"/>
    <d v="2017-07-01T00:00:00"/>
    <n v="182"/>
    <b v="1"/>
    <s v="Approved"/>
    <s v="Trek Bicycles"/>
    <s v="Standard"/>
    <s v="low"/>
    <s v="medium"/>
    <n v="1057.51"/>
    <n v="154.4"/>
    <d v="1994-07-12T00:00:00"/>
    <n v="903.11"/>
    <s v="M"/>
    <n v="36"/>
    <d v="1992-11-04T00:00:00"/>
    <n v="27.681756322932518"/>
    <s v="Account Coordinator"/>
    <s v="Manufacturing"/>
    <s v="High Net Worth"/>
    <s v="N"/>
    <s v="No"/>
    <n v="7"/>
    <m/>
  </r>
  <r>
    <n v="191"/>
    <n v="34"/>
    <x v="967"/>
    <d v="2017-06-30T00:00:00"/>
    <n v="183"/>
    <b v="1"/>
    <s v="Approved"/>
    <s v="Norco Bicycles"/>
    <s v="Road"/>
    <s v="high"/>
    <s v="large"/>
    <n v="774.53"/>
    <n v="464.72"/>
    <d v="2008-03-19T00:00:00"/>
    <n v="309.80999999999995"/>
    <s v="U"/>
    <n v="42"/>
    <d v="1899-12-30T00:00:00"/>
    <n v="0"/>
    <s v="Actuary"/>
    <s v="Financial Services"/>
    <s v="Mass Customer"/>
    <s v="N"/>
    <s v="Yes"/>
    <n v="0"/>
    <m/>
  </r>
  <r>
    <n v="736"/>
    <n v="55"/>
    <x v="1560"/>
    <d v="2017-06-30T00:00:00"/>
    <n v="183"/>
    <b v="1"/>
    <s v="Approved"/>
    <s v="Trek Bicycles"/>
    <s v="Road"/>
    <s v="medium"/>
    <s v="large"/>
    <n v="1894.19"/>
    <n v="598.76"/>
    <d v="1993-06-23T00:00:00"/>
    <n v="1295.43"/>
    <s v="F"/>
    <n v="88"/>
    <d v="1986-08-04T00:00:00"/>
    <n v="33.939290569507861"/>
    <s v="Civil Engineer"/>
    <s v="Manufacturing"/>
    <s v="Mass Customer"/>
    <s v="N"/>
    <s v="Yes"/>
    <n v="13"/>
    <m/>
  </r>
  <r>
    <n v="1089"/>
    <n v="3"/>
    <x v="1320"/>
    <d v="2017-06-30T00:00:00"/>
    <n v="183"/>
    <b v="0"/>
    <s v="Approved"/>
    <s v="Trek Bicycles"/>
    <s v="Standard"/>
    <s v="medium"/>
    <s v="large"/>
    <n v="2091.4699999999998"/>
    <n v="388.92"/>
    <d v="2011-08-29T00:00:00"/>
    <n v="1702.5499999999997"/>
    <s v="F"/>
    <n v="9"/>
    <d v="1962-12-17T00:00:00"/>
    <n v="57.585865911973613"/>
    <n v="0"/>
    <s v="Manufacturing"/>
    <s v="Mass Customer"/>
    <s v="N"/>
    <s v="Yes"/>
    <n v="12"/>
    <m/>
  </r>
  <r>
    <n v="1571"/>
    <n v="12"/>
    <x v="664"/>
    <d v="2017-06-30T00:00:00"/>
    <n v="183"/>
    <b v="1"/>
    <s v="Approved"/>
    <s v="WeareA2B"/>
    <s v="Standard"/>
    <s v="medium"/>
    <s v="medium"/>
    <n v="1231.1500000000001"/>
    <n v="161.6"/>
    <d v="2010-05-05T00:00:00"/>
    <n v="1069.5500000000002"/>
    <s v="F"/>
    <n v="98"/>
    <d v="1969-08-31T00:00:00"/>
    <n v="50.876276870877724"/>
    <s v="Product Engineer"/>
    <s v="n/a"/>
    <s v="Mass Customer"/>
    <s v="N"/>
    <s v="Yes"/>
    <n v="15"/>
    <m/>
  </r>
  <r>
    <n v="1667"/>
    <n v="5"/>
    <x v="2224"/>
    <d v="2017-06-30T00:00:00"/>
    <n v="183"/>
    <b v="0"/>
    <s v="Approved"/>
    <s v="Trek Bicycles"/>
    <s v="Mountain"/>
    <s v="low"/>
    <s v="medium"/>
    <n v="574.64"/>
    <n v="459.71"/>
    <d v="2003-02-07T00:00:00"/>
    <n v="114.93"/>
    <s v="F"/>
    <n v="73"/>
    <d v="1977-07-28T00:00:00"/>
    <n v="42.96394810375444"/>
    <s v="Assistant Media Planner"/>
    <s v="Entertainment"/>
    <s v="Mass Customer"/>
    <s v="N"/>
    <s v="Yes"/>
    <n v="12"/>
    <m/>
  </r>
  <r>
    <n v="1947"/>
    <n v="92"/>
    <x v="1814"/>
    <d v="2017-06-30T00:00:00"/>
    <n v="183"/>
    <b v="1"/>
    <s v="Approved"/>
    <s v="WeareA2B"/>
    <s v="Standard"/>
    <s v="medium"/>
    <s v="small"/>
    <n v="1415.01"/>
    <n v="1259.3599999999999"/>
    <d v="2013-06-09T00:00:00"/>
    <n v="155.65000000000009"/>
    <s v="M"/>
    <n v="68"/>
    <d v="1985-04-12T00:00:00"/>
    <n v="35.251619336631151"/>
    <n v="0"/>
    <s v="IT"/>
    <s v="Mass Customer"/>
    <s v="N"/>
    <s v="Yes"/>
    <n v="7"/>
    <m/>
  </r>
  <r>
    <n v="2053"/>
    <n v="46"/>
    <x v="2268"/>
    <d v="2017-06-30T00:00:00"/>
    <n v="183"/>
    <b v="0"/>
    <s v="Approved"/>
    <s v="Solex"/>
    <s v="Standard"/>
    <s v="low"/>
    <s v="medium"/>
    <n v="1289.8499999999999"/>
    <n v="74.510000000000005"/>
    <d v="2007-12-11T00:00:00"/>
    <n v="1215.3399999999999"/>
    <s v="F"/>
    <n v="87"/>
    <d v="1980-11-26T00:00:00"/>
    <n v="39.629701528411971"/>
    <s v="Legal Assistant"/>
    <s v="Property"/>
    <s v="Mass Customer"/>
    <s v="N"/>
    <s v="No"/>
    <n v="9"/>
    <m/>
  </r>
  <r>
    <n v="2855"/>
    <n v="89"/>
    <x v="194"/>
    <d v="2017-06-30T00:00:00"/>
    <n v="183"/>
    <b v="0"/>
    <s v="Approved"/>
    <s v="WeareA2B"/>
    <s v="Touring"/>
    <s v="medium"/>
    <s v="large"/>
    <n v="1362.99"/>
    <n v="57.74"/>
    <d v="1993-04-20T00:00:00"/>
    <n v="1305.25"/>
    <s v="F"/>
    <n v="47"/>
    <d v="1998-04-24T00:00:00"/>
    <n v="22.21052344622019"/>
    <s v="Administrative Assistant II"/>
    <s v="Financial Services"/>
    <s v="Mass Customer"/>
    <s v="N"/>
    <s v="No"/>
    <n v="3"/>
    <m/>
  </r>
  <r>
    <n v="2874"/>
    <n v="83"/>
    <x v="2244"/>
    <d v="2017-06-30T00:00:00"/>
    <n v="183"/>
    <b v="0"/>
    <s v="Approved"/>
    <s v="Solex"/>
    <s v="Touring"/>
    <s v="medium"/>
    <s v="large"/>
    <n v="2083.94"/>
    <n v="675.03"/>
    <d v="2013-09-16T00:00:00"/>
    <n v="1408.91"/>
    <s v="M"/>
    <n v="48"/>
    <d v="1976-12-23T00:00:00"/>
    <n v="43.558468651699641"/>
    <s v="Legal Assistant"/>
    <s v="Manufacturing"/>
    <s v="Affluent Customer"/>
    <s v="N"/>
    <s v="No"/>
    <n v="21"/>
    <m/>
  </r>
  <r>
    <n v="2888"/>
    <n v="46"/>
    <x v="2389"/>
    <d v="2017-06-30T00:00:00"/>
    <n v="183"/>
    <b v="0"/>
    <s v="Approved"/>
    <s v="OHM Cycles"/>
    <s v="Standard"/>
    <s v="low"/>
    <s v="medium"/>
    <n v="1793.43"/>
    <n v="248.82"/>
    <d v="1997-05-10T00:00:00"/>
    <n v="1544.6100000000001"/>
    <s v="M"/>
    <n v="97"/>
    <d v="1992-06-20T00:00:00"/>
    <n v="28.057098788685945"/>
    <s v="Food Chemist"/>
    <s v="Health"/>
    <s v="High Net Worth"/>
    <s v="N"/>
    <s v="Yes"/>
    <n v="7"/>
    <m/>
  </r>
  <r>
    <n v="3172"/>
    <n v="94"/>
    <x v="909"/>
    <d v="2017-06-30T00:00:00"/>
    <n v="183"/>
    <b v="0"/>
    <s v="Approved"/>
    <s v="Giant Bicycles"/>
    <s v="Standard"/>
    <s v="medium"/>
    <s v="large"/>
    <n v="1635.3"/>
    <n v="993.66"/>
    <d v="2016-03-29T00:00:00"/>
    <n v="641.64"/>
    <s v="F"/>
    <n v="32"/>
    <d v="1988-11-17T00:00:00"/>
    <n v="31.648879610603753"/>
    <s v="Senior Financial Analyst"/>
    <s v="Financial Services"/>
    <s v="Mass Customer"/>
    <s v="N"/>
    <s v="Yes"/>
    <n v="7"/>
    <m/>
  </r>
  <r>
    <n v="3580"/>
    <n v="66"/>
    <x v="1419"/>
    <d v="2017-06-30T00:00:00"/>
    <n v="183"/>
    <b v="0"/>
    <s v="Approved"/>
    <s v="Giant Bicycles"/>
    <s v="Road"/>
    <s v="low"/>
    <s v="small"/>
    <n v="590.26"/>
    <n v="525.33000000000004"/>
    <d v="2010-11-05T00:00:00"/>
    <n v="64.92999999999995"/>
    <s v="F"/>
    <n v="32"/>
    <d v="1975-06-02T00:00:00"/>
    <n v="45.120112487316078"/>
    <s v="Budget/Accounting Analyst IV"/>
    <s v="Manufacturing"/>
    <s v="Mass Customer"/>
    <s v="N"/>
    <s v="No"/>
    <n v="17"/>
    <m/>
  </r>
  <r>
    <n v="3692"/>
    <n v="40"/>
    <x v="2430"/>
    <d v="2017-06-30T00:00:00"/>
    <n v="183"/>
    <b v="1"/>
    <s v="Approved"/>
    <s v="OHM Cycles"/>
    <s v="Standard"/>
    <s v="high"/>
    <s v="medium"/>
    <n v="1458.17"/>
    <n v="874.9"/>
    <d v="1999-12-04T00:00:00"/>
    <n v="583.2700000000001"/>
    <s v="F"/>
    <n v="29"/>
    <d v="1996-12-15T00:00:00"/>
    <n v="23.566687829781834"/>
    <n v="0"/>
    <s v="Retail"/>
    <s v="Affluent Customer"/>
    <s v="N"/>
    <s v="Yes"/>
    <n v="2"/>
    <m/>
  </r>
  <r>
    <n v="4908"/>
    <n v="0"/>
    <x v="3189"/>
    <d v="2017-06-30T00:00:00"/>
    <n v="183"/>
    <b v="1"/>
    <s v="Approved"/>
    <s v="Giant Bicycles"/>
    <s v="Standard"/>
    <s v="medium"/>
    <s v="medium"/>
    <n v="230.91"/>
    <n v="173.18"/>
    <d v="1992-10-11T00:00:00"/>
    <n v="57.72999999999999"/>
    <s v="F"/>
    <n v="95"/>
    <d v="1953-09-05T00:00:00"/>
    <n v="66.873537144850332"/>
    <s v="Quality Engineer"/>
    <s v="IT"/>
    <s v="High Net Worth"/>
    <s v="N"/>
    <s v="Yes"/>
    <n v="8"/>
    <m/>
  </r>
  <r>
    <n v="4929"/>
    <n v="80"/>
    <x v="1144"/>
    <d v="2017-06-30T00:00:00"/>
    <n v="183"/>
    <b v="1"/>
    <s v="Approved"/>
    <s v="OHM Cycles"/>
    <s v="Touring"/>
    <s v="low"/>
    <s v="medium"/>
    <n v="1073.07"/>
    <n v="933.84"/>
    <d v="1997-01-25T00:00:00"/>
    <n v="139.2299999999999"/>
    <s v="M"/>
    <n v="60"/>
    <d v="1977-12-04T00:00:00"/>
    <n v="42.610523446220192"/>
    <s v="Physical Therapy Assistant"/>
    <s v="n/a"/>
    <s v="Affluent Customer"/>
    <s v="N"/>
    <s v="No"/>
    <n v="16"/>
    <m/>
  </r>
  <r>
    <n v="5014"/>
    <n v="46"/>
    <x v="2406"/>
    <d v="2017-06-30T00:00:00"/>
    <n v="183"/>
    <b v="0"/>
    <s v="Approved"/>
    <s v="OHM Cycles"/>
    <s v="Standard"/>
    <s v="low"/>
    <s v="medium"/>
    <n v="1793.43"/>
    <n v="248.82"/>
    <d v="1999-07-20T00:00:00"/>
    <n v="1544.6100000000001"/>
    <s v="M"/>
    <n v="89"/>
    <d v="1977-01-15T00:00:00"/>
    <n v="43.495454953069505"/>
    <s v="Senior Financial Analyst"/>
    <s v="Financial Services"/>
    <s v="High Net Worth"/>
    <s v="N"/>
    <s v="No"/>
    <n v="8"/>
    <m/>
  </r>
  <r>
    <n v="5577"/>
    <n v="92"/>
    <x v="3126"/>
    <d v="2017-06-30T00:00:00"/>
    <n v="183"/>
    <b v="1"/>
    <s v="Approved"/>
    <s v="WeareA2B"/>
    <s v="Standard"/>
    <s v="medium"/>
    <s v="small"/>
    <n v="1415.01"/>
    <n v="1259.3599999999999"/>
    <d v="2003-01-05T00:00:00"/>
    <n v="155.65000000000009"/>
    <s v="F"/>
    <n v="36"/>
    <d v="1971-09-02T00:00:00"/>
    <n v="48.870797418822931"/>
    <s v="Safety Technician IV"/>
    <s v="Financial Services"/>
    <s v="Mass Customer"/>
    <s v="N"/>
    <s v="No"/>
    <n v="7"/>
    <m/>
  </r>
  <r>
    <n v="6440"/>
    <n v="17"/>
    <x v="2026"/>
    <d v="2017-06-30T00:00:00"/>
    <n v="183"/>
    <b v="0"/>
    <s v="Approved"/>
    <s v="Solex"/>
    <s v="Standard"/>
    <s v="high"/>
    <s v="medium"/>
    <n v="1024.6600000000001"/>
    <n v="614.79999999999995"/>
    <d v="1996-11-09T00:00:00"/>
    <n v="409.86000000000013"/>
    <s v="M"/>
    <n v="32"/>
    <d v="1978-01-14T00:00:00"/>
    <n v="42.498194679096905"/>
    <s v="Office Assistant III"/>
    <s v="Property"/>
    <s v="Mass Customer"/>
    <s v="N"/>
    <s v="No"/>
    <n v="4"/>
    <m/>
  </r>
  <r>
    <n v="10139"/>
    <n v="47"/>
    <x v="1409"/>
    <d v="2017-06-15T00:00:00"/>
    <m/>
    <m/>
    <s v="Approved"/>
    <s v="Trek Bicycles"/>
    <s v="Road"/>
    <s v="low"/>
    <s v="small"/>
    <n v="1720.7"/>
    <n v="1531.42"/>
    <n v="35160"/>
    <m/>
    <m/>
    <m/>
    <m/>
    <m/>
    <m/>
    <m/>
    <m/>
    <m/>
    <m/>
    <m/>
    <m/>
  </r>
  <r>
    <n v="7111"/>
    <n v="100"/>
    <x v="2173"/>
    <d v="2017-06-30T00:00:00"/>
    <n v="183"/>
    <b v="1"/>
    <s v="Approved"/>
    <s v="Norco Bicycles"/>
    <s v="Road"/>
    <s v="medium"/>
    <s v="medium"/>
    <n v="1036.5899999999999"/>
    <n v="206.35"/>
    <d v="1991-05-06T00:00:00"/>
    <n v="830.2399999999999"/>
    <s v="M"/>
    <n v="76"/>
    <d v="1978-12-17T00:00:00"/>
    <n v="41.574907007864027"/>
    <s v="Senior Sales Associate"/>
    <s v="Retail"/>
    <s v="Mass Customer"/>
    <s v="N"/>
    <s v="No"/>
    <n v="10"/>
    <m/>
  </r>
  <r>
    <n v="7992"/>
    <n v="48"/>
    <x v="1684"/>
    <d v="2017-06-30T00:00:00"/>
    <n v="183"/>
    <b v="1"/>
    <s v="Approved"/>
    <s v="WeareA2B"/>
    <s v="Standard"/>
    <s v="medium"/>
    <s v="medium"/>
    <n v="1762.96"/>
    <n v="950.52"/>
    <d v="1997-02-09T00:00:00"/>
    <n v="812.44"/>
    <s v="F"/>
    <n v="62"/>
    <d v="1977-11-14T00:00:00"/>
    <n v="42.665317966768136"/>
    <s v="Librarian"/>
    <s v="Entertainment"/>
    <s v="Affluent Customer"/>
    <s v="N"/>
    <s v="Yes"/>
    <n v="5"/>
    <m/>
  </r>
  <r>
    <n v="8089"/>
    <n v="28"/>
    <x v="275"/>
    <d v="2017-06-30T00:00:00"/>
    <n v="183"/>
    <b v="0"/>
    <s v="Approved"/>
    <s v="Solex"/>
    <s v="Road"/>
    <s v="medium"/>
    <s v="small"/>
    <n v="1703.52"/>
    <n v="1516.13"/>
    <d v="2004-08-17T00:00:00"/>
    <n v="187.38999999999987"/>
    <s v="F"/>
    <n v="88"/>
    <d v="1978-01-05T00:00:00"/>
    <n v="42.522852213343477"/>
    <s v="Recruiter"/>
    <s v="Financial Services"/>
    <s v="High Net Worth"/>
    <s v="N"/>
    <s v="Yes"/>
    <n v="13"/>
    <m/>
  </r>
  <r>
    <n v="8366"/>
    <n v="93"/>
    <x v="215"/>
    <d v="2017-06-30T00:00:00"/>
    <n v="183"/>
    <b v="0"/>
    <s v="Approved"/>
    <s v="OHM Cycles"/>
    <s v="Standard"/>
    <s v="high"/>
    <s v="medium"/>
    <n v="1458.17"/>
    <n v="874.9"/>
    <d v="2006-02-02T00:00:00"/>
    <n v="583.2700000000001"/>
    <s v="M"/>
    <n v="87"/>
    <d v="1958-10-06T00:00:00"/>
    <n v="61.785865911973616"/>
    <s v="Graphic Designer"/>
    <s v="Financial Services"/>
    <s v="High Net Worth"/>
    <s v="N"/>
    <s v="No"/>
    <n v="10"/>
    <m/>
  </r>
  <r>
    <n v="8499"/>
    <n v="90"/>
    <x v="1191"/>
    <d v="2017-06-30T00:00:00"/>
    <n v="183"/>
    <b v="1"/>
    <s v="Approved"/>
    <s v="Norco Bicycles"/>
    <s v="Standard"/>
    <s v="low"/>
    <s v="medium"/>
    <n v="363.01"/>
    <n v="290.41000000000003"/>
    <d v="2005-05-10T00:00:00"/>
    <n v="72.599999999999966"/>
    <s v="F"/>
    <n v="48"/>
    <d v="2001-01-11T00:00:00"/>
    <n v="19.489975501014712"/>
    <s v="Marketing Assistant"/>
    <s v="Manufacturing"/>
    <s v="Affluent Customer"/>
    <s v="N"/>
    <s v="No"/>
    <n v="2"/>
    <m/>
  </r>
  <r>
    <n v="8516"/>
    <n v="72"/>
    <x v="3039"/>
    <d v="2017-06-30T00:00:00"/>
    <n v="183"/>
    <b v="1"/>
    <s v="Approved"/>
    <s v="Norco Bicycles"/>
    <s v="Standard"/>
    <s v="medium"/>
    <s v="medium"/>
    <n v="360.4"/>
    <n v="270.3"/>
    <d v="2004-07-25T00:00:00"/>
    <n v="90.099999999999966"/>
    <s v="F"/>
    <n v="6"/>
    <d v="1969-03-26T00:00:00"/>
    <n v="51.309153583206495"/>
    <s v="Automation Specialist II"/>
    <s v="n/a"/>
    <s v="Mass Customer"/>
    <s v="N"/>
    <s v="Yes"/>
    <n v="11"/>
    <m/>
  </r>
  <r>
    <n v="8748"/>
    <n v="60"/>
    <x v="2057"/>
    <d v="2017-06-30T00:00:00"/>
    <n v="183"/>
    <b v="1"/>
    <s v="Approved"/>
    <s v="Giant Bicycles"/>
    <s v="Standard"/>
    <s v="high"/>
    <s v="small"/>
    <n v="1977.36"/>
    <n v="1759.85"/>
    <d v="2011-08-24T00:00:00"/>
    <n v="217.51"/>
    <s v="F"/>
    <n v="15"/>
    <d v="1976-04-12T00:00:00"/>
    <n v="44.257098788685944"/>
    <n v="0"/>
    <s v="Financial Services"/>
    <s v="Mass Customer"/>
    <s v="N"/>
    <s v="No"/>
    <n v="7"/>
    <m/>
  </r>
  <r>
    <n v="9776"/>
    <n v="0"/>
    <x v="1282"/>
    <d v="2017-06-30T00:00:00"/>
    <n v="183"/>
    <b v="1"/>
    <s v="Approved"/>
    <s v="Norco Bicycles"/>
    <s v="Standard"/>
    <s v="medium"/>
    <s v="medium"/>
    <n v="360.4"/>
    <n v="270.3"/>
    <d v="2014-10-10T00:00:00"/>
    <n v="90.099999999999966"/>
    <s v="M"/>
    <n v="13"/>
    <d v="1996-05-14T00:00:00"/>
    <n v="24.155728925672246"/>
    <s v="Actuary"/>
    <s v="Financial Services"/>
    <s v="High Net Worth"/>
    <s v="N"/>
    <s v="Yes"/>
    <n v="6"/>
    <m/>
  </r>
  <r>
    <n v="10150"/>
    <n v="53"/>
    <x v="2205"/>
    <d v="2017-06-30T00:00:00"/>
    <n v="183"/>
    <b v="0"/>
    <s v="Approved"/>
    <s v="OHM Cycles"/>
    <s v="Standard"/>
    <s v="medium"/>
    <s v="medium"/>
    <n v="795.34"/>
    <n v="101.58"/>
    <d v="1997-02-09T00:00:00"/>
    <n v="693.76"/>
    <s v="M"/>
    <n v="29"/>
    <d v="1972-09-01T00:00:00"/>
    <n v="47.870797418822931"/>
    <s v="Community Outreach Specialist"/>
    <s v="Financial Services"/>
    <s v="Mass Customer"/>
    <s v="N"/>
    <s v="No"/>
    <n v="14"/>
    <m/>
  </r>
  <r>
    <n v="11465"/>
    <n v="3"/>
    <x v="1634"/>
    <d v="2017-06-30T00:00:00"/>
    <n v="183"/>
    <b v="1"/>
    <s v="Approved"/>
    <s v="Trek Bicycles"/>
    <s v="Standard"/>
    <s v="medium"/>
    <s v="large"/>
    <n v="2091.4699999999998"/>
    <n v="388.92"/>
    <d v="1998-12-17T00:00:00"/>
    <n v="1702.5499999999997"/>
    <s v="M"/>
    <n v="53"/>
    <d v="1992-08-02T00:00:00"/>
    <n v="27.939290569507861"/>
    <s v="Analog Circuit Design manager"/>
    <s v="Health"/>
    <s v="Affluent Customer"/>
    <s v="N"/>
    <s v="Yes"/>
    <n v="5"/>
    <m/>
  </r>
  <r>
    <n v="11937"/>
    <n v="100"/>
    <x v="468"/>
    <d v="2017-06-30T00:00:00"/>
    <n v="183"/>
    <b v="1"/>
    <s v="Approved"/>
    <s v="Norco Bicycles"/>
    <s v="Road"/>
    <s v="medium"/>
    <s v="medium"/>
    <n v="1036.5899999999999"/>
    <n v="206.35"/>
    <d v="1991-05-06T00:00:00"/>
    <n v="830.2399999999999"/>
    <s v="M"/>
    <n v="55"/>
    <d v="1963-06-17T00:00:00"/>
    <n v="57.087235774987313"/>
    <s v="Clinical Specialist"/>
    <s v="Health"/>
    <s v="Affluent Customer"/>
    <s v="N"/>
    <s v="No"/>
    <n v="16"/>
    <m/>
  </r>
  <r>
    <n v="12746"/>
    <n v="25"/>
    <x v="150"/>
    <d v="2017-06-30T00:00:00"/>
    <n v="183"/>
    <b v="0"/>
    <s v="Approved"/>
    <s v="OHM Cycles"/>
    <s v="Standard"/>
    <s v="high"/>
    <s v="medium"/>
    <n v="2005.66"/>
    <n v="1203.4000000000001"/>
    <d v="1993-07-20T00:00:00"/>
    <n v="802.26"/>
    <s v="F"/>
    <n v="27"/>
    <d v="1995-05-03T00:00:00"/>
    <n v="25.188605638001015"/>
    <s v="Administrative Assistant II"/>
    <s v="Health"/>
    <s v="High Net Worth"/>
    <s v="N"/>
    <s v="Yes"/>
    <n v="5"/>
    <m/>
  </r>
  <r>
    <n v="12778"/>
    <n v="50"/>
    <x v="3047"/>
    <d v="2017-06-30T00:00:00"/>
    <n v="183"/>
    <b v="1"/>
    <s v="Approved"/>
    <s v="WeareA2B"/>
    <s v="Standard"/>
    <s v="medium"/>
    <s v="small"/>
    <n v="175.89"/>
    <n v="131.91999999999999"/>
    <d v="2003-02-16T00:00:00"/>
    <n v="43.97"/>
    <s v="F"/>
    <n v="57"/>
    <d v="1969-07-20T00:00:00"/>
    <n v="50.991345364028412"/>
    <s v="Associate Professor"/>
    <s v="Retail"/>
    <s v="Mass Customer"/>
    <s v="N"/>
    <s v="No"/>
    <n v="4"/>
    <m/>
  </r>
  <r>
    <n v="12878"/>
    <n v="23"/>
    <x v="321"/>
    <d v="2017-06-30T00:00:00"/>
    <n v="183"/>
    <b v="0"/>
    <s v="Approved"/>
    <s v="Norco Bicycles"/>
    <s v="Mountain"/>
    <s v="low"/>
    <s v="small"/>
    <n v="688.63"/>
    <n v="612.88"/>
    <d v="1991-11-10T00:00:00"/>
    <n v="75.75"/>
    <s v="F"/>
    <n v="14"/>
    <d v="1990-04-09T00:00:00"/>
    <n v="30.257098788685944"/>
    <s v="Structural Engineer"/>
    <s v="n/a"/>
    <s v="Mass Customer"/>
    <s v="N"/>
    <s v="Yes"/>
    <n v="11"/>
    <m/>
  </r>
  <r>
    <n v="13009"/>
    <n v="17"/>
    <x v="1126"/>
    <d v="2017-06-30T00:00:00"/>
    <n v="183"/>
    <b v="0"/>
    <s v="Approved"/>
    <s v="Solex"/>
    <s v="Standard"/>
    <s v="high"/>
    <s v="medium"/>
    <n v="1024.6600000000001"/>
    <n v="614.79999999999995"/>
    <d v="2010-05-05T00:00:00"/>
    <n v="409.86000000000013"/>
    <s v="F"/>
    <n v="64"/>
    <d v="1967-04-01T00:00:00"/>
    <n v="53.295454953069509"/>
    <s v="Assistant Media Planner"/>
    <s v="Entertainment"/>
    <s v="Mass Customer"/>
    <s v="N"/>
    <s v="Yes"/>
    <n v="11"/>
    <m/>
  </r>
  <r>
    <n v="13018"/>
    <n v="6"/>
    <x v="1301"/>
    <d v="2017-06-30T00:00:00"/>
    <n v="183"/>
    <b v="0"/>
    <s v="Approved"/>
    <s v="OHM Cycles"/>
    <s v="Standard"/>
    <s v="high"/>
    <s v="medium"/>
    <n v="227.88"/>
    <n v="136.72999999999999"/>
    <d v="2003-02-07T00:00:00"/>
    <n v="91.15"/>
    <s v="F"/>
    <n v="81"/>
    <d v="1960-02-13T00:00:00"/>
    <n v="60.429701528411975"/>
    <s v="Senior Sales Associate"/>
    <s v="Property"/>
    <s v="Mass Customer"/>
    <s v="N"/>
    <s v="Yes"/>
    <n v="12"/>
    <m/>
  </r>
  <r>
    <n v="13462"/>
    <n v="29"/>
    <x v="2102"/>
    <d v="2017-06-30T00:00:00"/>
    <n v="183"/>
    <b v="0"/>
    <s v="Approved"/>
    <s v="WeareA2B"/>
    <s v="Standard"/>
    <s v="medium"/>
    <s v="medium"/>
    <n v="1065.03"/>
    <n v="230.09"/>
    <d v="1994-08-10T00:00:00"/>
    <n v="834.93999999999994"/>
    <s v="M"/>
    <n v="11"/>
    <d v="1986-10-21T00:00:00"/>
    <n v="33.725591939370879"/>
    <s v="Computer Systems Analyst I"/>
    <s v="Property"/>
    <s v="High Net Worth"/>
    <s v="N"/>
    <s v="Yes"/>
    <n v="7"/>
    <m/>
  </r>
  <r>
    <n v="13548"/>
    <n v="9"/>
    <x v="2714"/>
    <d v="2017-06-30T00:00:00"/>
    <n v="183"/>
    <b v="1"/>
    <s v="Approved"/>
    <s v="Norco Bicycles"/>
    <s v="Standard"/>
    <s v="medium"/>
    <s v="small"/>
    <n v="1216.1400000000001"/>
    <n v="1082.3599999999999"/>
    <d v="1991-08-05T00:00:00"/>
    <n v="133.7800000000002"/>
    <s v="M"/>
    <n v="30"/>
    <d v="1964-02-29T00:00:00"/>
    <n v="56.383126185946217"/>
    <s v="Research Assistant I"/>
    <s v="Health"/>
    <s v="High Net Worth"/>
    <s v="N"/>
    <s v="No"/>
    <n v="18"/>
    <m/>
  </r>
  <r>
    <n v="13634"/>
    <n v="96"/>
    <x v="2263"/>
    <d v="2017-06-30T00:00:00"/>
    <n v="183"/>
    <b v="1"/>
    <s v="Approved"/>
    <s v="Giant Bicycles"/>
    <s v="Standard"/>
    <s v="medium"/>
    <s v="large"/>
    <n v="1635.3"/>
    <n v="993.66"/>
    <d v="2013-06-09T00:00:00"/>
    <n v="641.64"/>
    <s v="M"/>
    <n v="12"/>
    <d v="1987-06-08T00:00:00"/>
    <n v="33.095454953069506"/>
    <s v="Editor"/>
    <s v="n/a"/>
    <s v="High Net Worth"/>
    <s v="N"/>
    <s v="No"/>
    <n v="14"/>
    <m/>
  </r>
  <r>
    <n v="13701"/>
    <n v="100"/>
    <x v="372"/>
    <d v="2017-06-30T00:00:00"/>
    <n v="183"/>
    <b v="1"/>
    <s v="Approved"/>
    <s v="Norco Bicycles"/>
    <s v="Road"/>
    <s v="medium"/>
    <s v="medium"/>
    <n v="1036.5899999999999"/>
    <n v="206.35"/>
    <d v="1991-05-06T00:00:00"/>
    <n v="830.2399999999999"/>
    <s v="M"/>
    <n v="13"/>
    <d v="1956-04-12T00:00:00"/>
    <n v="64.270797418822937"/>
    <s v="Occupational Therapist"/>
    <s v="Health"/>
    <s v="Affluent Customer"/>
    <s v="N"/>
    <s v="Yes"/>
    <n v="13"/>
    <m/>
  </r>
  <r>
    <n v="14887"/>
    <n v="43"/>
    <x v="1966"/>
    <d v="2017-06-30T00:00:00"/>
    <n v="183"/>
    <b v="0"/>
    <s v="Approved"/>
    <s v="Solex"/>
    <s v="Standard"/>
    <s v="medium"/>
    <s v="medium"/>
    <n v="1151.96"/>
    <n v="649.49"/>
    <d v="1999-12-04T00:00:00"/>
    <n v="502.47"/>
    <s v="M"/>
    <n v="94"/>
    <d v="1967-10-01T00:00:00"/>
    <n v="52.794085090055809"/>
    <s v="Accounting Assistant III"/>
    <s v="Entertainment"/>
    <s v="Mass Customer"/>
    <s v="N"/>
    <s v="No"/>
    <n v="10"/>
    <m/>
  </r>
  <r>
    <n v="15157"/>
    <n v="98"/>
    <x v="3303"/>
    <d v="2017-06-30T00:00:00"/>
    <n v="183"/>
    <b v="1"/>
    <s v="Approved"/>
    <s v="Trek Bicycles"/>
    <s v="Standard"/>
    <s v="high"/>
    <s v="medium"/>
    <n v="358.39"/>
    <n v="215.03"/>
    <d v="2004-01-16T00:00:00"/>
    <n v="143.35999999999999"/>
    <s v="F"/>
    <n v="36"/>
    <d v="1996-09-22T00:00:00"/>
    <n v="23.796824816083205"/>
    <s v="Programmer Analyst I"/>
    <s v="Financial Services"/>
    <s v="Mass Customer"/>
    <s v="N"/>
    <s v="No"/>
    <n v="3"/>
    <m/>
  </r>
  <r>
    <n v="15424"/>
    <n v="63"/>
    <x v="200"/>
    <d v="2017-06-30T00:00:00"/>
    <n v="183"/>
    <b v="1"/>
    <s v="Approved"/>
    <s v="WeareA2B"/>
    <s v="Standard"/>
    <s v="medium"/>
    <s v="medium"/>
    <n v="1992.93"/>
    <n v="762.63"/>
    <d v="1992-10-11T00:00:00"/>
    <n v="1230.3000000000002"/>
    <s v="F"/>
    <n v="37"/>
    <d v="1974-06-24T00:00:00"/>
    <n v="46.059838514713341"/>
    <s v="Assistant Professor"/>
    <s v="Retail"/>
    <s v="High Net Worth"/>
    <s v="N"/>
    <s v="Yes"/>
    <n v="18"/>
    <m/>
  </r>
  <r>
    <n v="16127"/>
    <n v="64"/>
    <x v="1736"/>
    <d v="2017-06-30T00:00:00"/>
    <n v="183"/>
    <b v="0"/>
    <s v="Approved"/>
    <s v="Giant Bicycles"/>
    <s v="Standard"/>
    <s v="high"/>
    <s v="small"/>
    <n v="1977.36"/>
    <n v="1759.85"/>
    <d v="2015-05-21T00:00:00"/>
    <n v="217.51"/>
    <s v="M"/>
    <n v="49"/>
    <d v="1967-08-08T00:00:00"/>
    <n v="52.942030295535261"/>
    <s v="VP Marketing"/>
    <s v="Financial Services"/>
    <s v="High Net Worth"/>
    <s v="N"/>
    <s v="Yes"/>
    <n v="6"/>
    <m/>
  </r>
  <r>
    <n v="17190"/>
    <n v="0"/>
    <x v="1119"/>
    <d v="2017-06-30T00:00:00"/>
    <n v="183"/>
    <b v="0"/>
    <s v="Approved"/>
    <s v="OHM Cycles"/>
    <s v="Standard"/>
    <s v="medium"/>
    <s v="medium"/>
    <n v="183.86"/>
    <n v="137.9"/>
    <d v="1997-10-04T00:00:00"/>
    <n v="45.960000000000008"/>
    <s v="M"/>
    <n v="42"/>
    <d v="1977-02-03T00:00:00"/>
    <n v="43.443400158548961"/>
    <n v="0"/>
    <s v="n/a"/>
    <s v="High Net Worth"/>
    <s v="N"/>
    <s v="No"/>
    <n v="14"/>
    <m/>
  </r>
  <r>
    <n v="17414"/>
    <n v="64"/>
    <x v="3334"/>
    <d v="2017-06-30T00:00:00"/>
    <n v="183"/>
    <b v="1"/>
    <s v="Approved"/>
    <s v="Trek Bicycles"/>
    <s v="Standard"/>
    <s v="medium"/>
    <s v="large"/>
    <n v="1469.44"/>
    <n v="596.54999999999995"/>
    <d v="2010-08-20T00:00:00"/>
    <n v="872.8900000000001"/>
    <s v="F"/>
    <n v="76"/>
    <d v="1976-08-28T00:00:00"/>
    <n v="43.879016596905124"/>
    <s v="Business Systems Development Analyst"/>
    <s v="n/a"/>
    <s v="Affluent Customer"/>
    <s v="N"/>
    <s v="Yes"/>
    <n v="7"/>
    <m/>
  </r>
  <r>
    <n v="18583"/>
    <n v="79"/>
    <x v="2928"/>
    <d v="2017-06-30T00:00:00"/>
    <n v="183"/>
    <b v="1"/>
    <s v="Approved"/>
    <s v="Norco Bicycles"/>
    <s v="Standard"/>
    <s v="medium"/>
    <s v="medium"/>
    <n v="1555.58"/>
    <n v="818.01"/>
    <d v="2004-12-18T00:00:00"/>
    <n v="737.56999999999994"/>
    <s v="F"/>
    <n v="59"/>
    <d v="1965-09-29T00:00:00"/>
    <n v="54.799564542110602"/>
    <n v="0"/>
    <s v="Property"/>
    <s v="Mass Customer"/>
    <s v="N"/>
    <s v="Yes"/>
    <n v="11"/>
    <m/>
  </r>
  <r>
    <n v="18657"/>
    <n v="3"/>
    <x v="3200"/>
    <d v="2017-06-30T00:00:00"/>
    <n v="183"/>
    <b v="1"/>
    <s v="Approved"/>
    <s v="Trek Bicycles"/>
    <s v="Standard"/>
    <s v="medium"/>
    <s v="large"/>
    <n v="2091.4699999999998"/>
    <n v="388.92"/>
    <d v="2011-04-16T00:00:00"/>
    <n v="1702.5499999999997"/>
    <s v="M"/>
    <n v="93"/>
    <d v="1966-09-22T00:00:00"/>
    <n v="53.818742624302381"/>
    <s v="Marketing Manager"/>
    <s v="Manufacturing"/>
    <s v="Affluent Customer"/>
    <s v="N"/>
    <s v="Yes"/>
    <n v="8"/>
    <m/>
  </r>
  <r>
    <n v="18670"/>
    <n v="97"/>
    <x v="2274"/>
    <d v="2017-06-30T00:00:00"/>
    <n v="183"/>
    <b v="1"/>
    <s v="Approved"/>
    <s v="OHM Cycles"/>
    <s v="Road"/>
    <s v="medium"/>
    <s v="medium"/>
    <n v="742.54"/>
    <n v="667.4"/>
    <d v="1991-11-07T00:00:00"/>
    <n v="75.139999999999986"/>
    <s v="M"/>
    <n v="26"/>
    <d v="1967-07-25T00:00:00"/>
    <n v="52.980386459918819"/>
    <s v="Administrative Officer"/>
    <s v="Manufacturing"/>
    <s v="High Net Worth"/>
    <s v="N"/>
    <s v="No"/>
    <n v="7"/>
    <m/>
  </r>
  <r>
    <n v="18831"/>
    <n v="69"/>
    <x v="2719"/>
    <d v="2017-06-30T00:00:00"/>
    <n v="183"/>
    <b v="0"/>
    <s v="Approved"/>
    <s v="Giant Bicycles"/>
    <s v="Road"/>
    <s v="medium"/>
    <s v="medium"/>
    <n v="792.9"/>
    <n v="594.67999999999995"/>
    <d v="1992-10-02T00:00:00"/>
    <n v="198.22000000000003"/>
    <s v="M"/>
    <n v="52"/>
    <d v="2000-04-29T00:00:00"/>
    <n v="20.194085090055808"/>
    <n v="0"/>
    <s v="Property"/>
    <s v="Mass Customer"/>
    <s v="N"/>
    <s v="No"/>
    <n v="2"/>
    <m/>
  </r>
  <r>
    <n v="22"/>
    <n v="37"/>
    <x v="3335"/>
    <d v="2017-06-29T00:00:00"/>
    <n v="184"/>
    <b v="1"/>
    <s v="Approved"/>
    <s v="OHM Cycles"/>
    <s v="Standard"/>
    <s v="low"/>
    <s v="medium"/>
    <n v="1793.43"/>
    <n v="248.82"/>
    <d v="1999-07-20T00:00:00"/>
    <n v="1544.6100000000001"/>
    <s v="M"/>
    <n v="72"/>
    <d v="1973-05-12T00:00:00"/>
    <n v="47.177646733891422"/>
    <s v="VP Marketing"/>
    <s v="Financial Services"/>
    <s v="Mass Customer"/>
    <s v="N"/>
    <s v="No"/>
    <n v="22"/>
    <m/>
  </r>
  <r>
    <n v="394"/>
    <n v="58"/>
    <x v="116"/>
    <d v="2017-06-29T00:00:00"/>
    <n v="184"/>
    <b v="0"/>
    <s v="Approved"/>
    <s v="OHM Cycles"/>
    <s v="Road"/>
    <s v="medium"/>
    <s v="medium"/>
    <n v="1280.28"/>
    <n v="829.51"/>
    <d v="1997-10-04T00:00:00"/>
    <n v="450.77"/>
    <s v="F"/>
    <n v="14"/>
    <d v="1965-04-13T00:00:00"/>
    <n v="55.262578240740737"/>
    <s v="Account Representative II"/>
    <s v="Health"/>
    <s v="High Net Worth"/>
    <s v="N"/>
    <s v="Yes"/>
    <n v="18"/>
    <m/>
  </r>
  <r>
    <n v="715"/>
    <n v="65"/>
    <x v="96"/>
    <d v="2017-06-29T00:00:00"/>
    <n v="184"/>
    <b v="0"/>
    <s v="Approved"/>
    <s v="WeareA2B"/>
    <s v="Standard"/>
    <s v="medium"/>
    <s v="medium"/>
    <n v="1807.45"/>
    <n v="778.69"/>
    <d v="2016-12-06T00:00:00"/>
    <n v="1028.76"/>
    <s v="F"/>
    <n v="23"/>
    <d v="1954-02-21T00:00:00"/>
    <n v="66.410523446220196"/>
    <s v="Technical Writer"/>
    <s v="Retail"/>
    <s v="Mass Customer"/>
    <s v="N"/>
    <s v="Yes"/>
    <n v="7"/>
    <m/>
  </r>
  <r>
    <n v="894"/>
    <n v="6"/>
    <x v="1368"/>
    <d v="2017-06-29T00:00:00"/>
    <n v="184"/>
    <b v="1"/>
    <s v="Approved"/>
    <s v="OHM Cycles"/>
    <s v="Standard"/>
    <s v="high"/>
    <s v="medium"/>
    <n v="227.88"/>
    <n v="136.72999999999999"/>
    <d v="2003-02-07T00:00:00"/>
    <n v="91.15"/>
    <s v="F"/>
    <n v="57"/>
    <d v="1973-05-17T00:00:00"/>
    <n v="47.163948103754436"/>
    <s v="Computer Systems Analyst II"/>
    <s v="Health"/>
    <s v="Affluent Customer"/>
    <s v="N"/>
    <s v="No"/>
    <n v="10"/>
    <m/>
  </r>
  <r>
    <n v="1926"/>
    <n v="62"/>
    <x v="511"/>
    <d v="2017-06-29T00:00:00"/>
    <n v="184"/>
    <b v="1"/>
    <s v="Approved"/>
    <s v="Solex"/>
    <s v="Standard"/>
    <s v="medium"/>
    <s v="medium"/>
    <n v="478.16"/>
    <n v="298.72000000000003"/>
    <d v="1993-06-23T00:00:00"/>
    <n v="179.44"/>
    <s v="F"/>
    <n v="33"/>
    <d v="1958-03-14T00:00:00"/>
    <n v="62.350249473617453"/>
    <n v="0"/>
    <s v="Health"/>
    <s v="Mass Customer"/>
    <s v="N"/>
    <s v="No"/>
    <n v="19"/>
    <m/>
  </r>
  <r>
    <n v="3656"/>
    <n v="97"/>
    <x v="496"/>
    <d v="2017-06-29T00:00:00"/>
    <n v="184"/>
    <b v="1"/>
    <s v="Approved"/>
    <s v="Solex"/>
    <s v="Standard"/>
    <s v="medium"/>
    <s v="large"/>
    <n v="202.62"/>
    <n v="151.96"/>
    <d v="2016-03-29T00:00:00"/>
    <n v="50.66"/>
    <s v="F"/>
    <n v="21"/>
    <d v="1953-09-17T00:00:00"/>
    <n v="66.84066043252156"/>
    <s v="Help Desk Technician"/>
    <s v="Manufacturing"/>
    <s v="Affluent Customer"/>
    <s v="N"/>
    <s v="No"/>
    <n v="15"/>
    <m/>
  </r>
  <r>
    <n v="10176"/>
    <n v="74"/>
    <x v="1177"/>
    <d v="2017-05-06T00:00:00"/>
    <m/>
    <m/>
    <s v="Approved"/>
    <s v="WeareA2B"/>
    <s v="Standard"/>
    <s v="medium"/>
    <s v="medium"/>
    <n v="1228.07"/>
    <n v="400.91"/>
    <n v="34527"/>
    <m/>
    <m/>
    <m/>
    <m/>
    <m/>
    <m/>
    <m/>
    <m/>
    <m/>
    <m/>
    <m/>
    <m/>
  </r>
  <r>
    <n v="3850"/>
    <n v="12"/>
    <x v="3336"/>
    <d v="2017-06-29T00:00:00"/>
    <n v="184"/>
    <b v="0"/>
    <s v="Approved"/>
    <s v="WeareA2B"/>
    <s v="Standard"/>
    <s v="medium"/>
    <s v="medium"/>
    <n v="1231.1500000000001"/>
    <n v="161.6"/>
    <d v="1994-09-09T00:00:00"/>
    <n v="1069.5500000000002"/>
    <s v="M"/>
    <n v="84"/>
    <d v="1969-05-29T00:00:00"/>
    <n v="51.133811117453071"/>
    <s v="Help Desk Technician"/>
    <s v="Retail"/>
    <s v="Mass Customer"/>
    <s v="N"/>
    <s v="Yes"/>
    <n v="8"/>
    <m/>
  </r>
  <r>
    <n v="3960"/>
    <n v="38"/>
    <x v="1660"/>
    <d v="2017-06-29T00:00:00"/>
    <n v="184"/>
    <b v="1"/>
    <s v="Approved"/>
    <s v="Solex"/>
    <s v="Standard"/>
    <s v="medium"/>
    <s v="medium"/>
    <n v="1577.53"/>
    <n v="826.51"/>
    <d v="2011-03-16T00:00:00"/>
    <n v="751.02"/>
    <s v="M"/>
    <n v="72"/>
    <d v="1980-09-10T00:00:00"/>
    <n v="39.84066043252156"/>
    <s v="Automation Specialist I"/>
    <s v="Manufacturing"/>
    <s v="Affluent Customer"/>
    <s v="N"/>
    <s v="No"/>
    <n v="18"/>
    <m/>
  </r>
  <r>
    <n v="4090"/>
    <n v="37"/>
    <x v="763"/>
    <d v="2017-06-29T00:00:00"/>
    <n v="184"/>
    <b v="1"/>
    <s v="Approved"/>
    <s v="OHM Cycles"/>
    <s v="Standard"/>
    <s v="low"/>
    <s v="medium"/>
    <n v="1793.43"/>
    <n v="248.82"/>
    <d v="1997-05-10T00:00:00"/>
    <n v="1544.6100000000001"/>
    <s v="F"/>
    <n v="61"/>
    <d v="1978-02-13T00:00:00"/>
    <n v="42.416002898274982"/>
    <s v="Junior Executive"/>
    <s v="Health"/>
    <s v="Mass Customer"/>
    <s v="N"/>
    <s v="Yes"/>
    <n v="21"/>
    <m/>
  </r>
  <r>
    <n v="10180"/>
    <n v="1"/>
    <x v="2627"/>
    <d v="2017-05-27T00:00:00"/>
    <m/>
    <b v="1"/>
    <s v="Cancelled"/>
    <s v="Giant Bicycles"/>
    <s v="Standard"/>
    <s v="medium"/>
    <s v="medium"/>
    <n v="1403.5"/>
    <n v="954.82"/>
    <n v="41245"/>
    <m/>
    <m/>
    <m/>
    <m/>
    <m/>
    <m/>
    <m/>
    <m/>
    <m/>
    <m/>
    <m/>
    <m/>
  </r>
  <r>
    <n v="4380"/>
    <n v="20"/>
    <x v="1011"/>
    <d v="2017-06-29T00:00:00"/>
    <n v="184"/>
    <b v="0"/>
    <s v="Approved"/>
    <s v="Trek Bicycles"/>
    <s v="Standard"/>
    <s v="medium"/>
    <s v="small"/>
    <n v="1775.81"/>
    <n v="1580.47"/>
    <d v="2014-03-03T00:00:00"/>
    <n v="195.33999999999992"/>
    <s v="M"/>
    <n v="83"/>
    <d v="1994-08-12T00:00:00"/>
    <n v="25.911893309233889"/>
    <s v="Assistant Manager"/>
    <s v="Retail"/>
    <s v="Affluent Customer"/>
    <s v="N"/>
    <s v="No"/>
    <n v="3"/>
    <m/>
  </r>
  <r>
    <n v="5090"/>
    <n v="76"/>
    <x v="2714"/>
    <d v="2017-06-29T00:00:00"/>
    <n v="184"/>
    <b v="1"/>
    <s v="Approved"/>
    <s v="WeareA2B"/>
    <s v="Road"/>
    <s v="low"/>
    <s v="small"/>
    <n v="1172.78"/>
    <n v="1043.77"/>
    <d v="2002-10-10T00:00:00"/>
    <n v="129.01"/>
    <s v="M"/>
    <n v="30"/>
    <d v="1964-02-29T00:00:00"/>
    <n v="56.383126185946217"/>
    <s v="Research Assistant I"/>
    <s v="Health"/>
    <s v="High Net Worth"/>
    <s v="N"/>
    <s v="No"/>
    <n v="18"/>
    <m/>
  </r>
  <r>
    <n v="5101"/>
    <n v="0"/>
    <x v="1760"/>
    <d v="2017-06-29T00:00:00"/>
    <n v="184"/>
    <b v="0"/>
    <s v="Approved"/>
    <s v="Solex"/>
    <s v="Standard"/>
    <s v="medium"/>
    <s v="medium"/>
    <n v="441.49"/>
    <n v="84.99"/>
    <d v="1993-04-12T00:00:00"/>
    <n v="356.5"/>
    <s v="M"/>
    <n v="4"/>
    <d v="1978-05-16T00:00:00"/>
    <n v="42.163948103754436"/>
    <s v="Biostatistician II"/>
    <s v="Manufacturing"/>
    <s v="High Net Worth"/>
    <s v="N"/>
    <s v="No"/>
    <n v="7"/>
    <m/>
  </r>
  <r>
    <n v="5454"/>
    <n v="32"/>
    <x v="398"/>
    <d v="2017-06-29T00:00:00"/>
    <n v="184"/>
    <b v="1"/>
    <s v="Approved"/>
    <s v="Giant Bicycles"/>
    <s v="Standard"/>
    <s v="high"/>
    <s v="medium"/>
    <n v="1179"/>
    <n v="707.4"/>
    <d v="2003-09-10T00:00:00"/>
    <n v="471.6"/>
    <s v="F"/>
    <n v="50"/>
    <d v="1998-03-17T00:00:00"/>
    <n v="22.314633035261288"/>
    <s v="Occupational Therapist"/>
    <s v="Health"/>
    <s v="High Net Worth"/>
    <s v="N"/>
    <s v="Yes"/>
    <n v="1"/>
    <m/>
  </r>
  <r>
    <n v="10185"/>
    <n v="58"/>
    <x v="244"/>
    <d v="2017-08-12T00:00:00"/>
    <m/>
    <m/>
    <s v="Approved"/>
    <s v="OHM Cycles"/>
    <s v="Standard"/>
    <s v="medium"/>
    <s v="medium"/>
    <n v="912.52"/>
    <n v="141.4"/>
    <n v="42295"/>
    <m/>
    <m/>
    <m/>
    <m/>
    <m/>
    <m/>
    <m/>
    <m/>
    <m/>
    <m/>
    <m/>
    <m/>
  </r>
  <r>
    <n v="5532"/>
    <n v="0"/>
    <x v="3216"/>
    <d v="2017-06-29T00:00:00"/>
    <n v="184"/>
    <b v="0"/>
    <s v="Approved"/>
    <s v="Solex"/>
    <s v="Road"/>
    <s v="medium"/>
    <s v="medium"/>
    <n v="416.98"/>
    <n v="312.74"/>
    <d v="2012-06-04T00:00:00"/>
    <n v="104.24000000000001"/>
    <s v="M"/>
    <n v="59"/>
    <d v="1965-02-19T00:00:00"/>
    <n v="55.407783720192796"/>
    <s v="Recruiter"/>
    <s v="Argiculture"/>
    <s v="High Net Worth"/>
    <s v="N"/>
    <s v="Yes"/>
    <n v="5"/>
    <m/>
  </r>
  <r>
    <n v="5573"/>
    <n v="93"/>
    <x v="986"/>
    <d v="2017-06-29T00:00:00"/>
    <n v="184"/>
    <b v="0"/>
    <s v="Approved"/>
    <s v="WeareA2B"/>
    <s v="Standard"/>
    <s v="medium"/>
    <s v="medium"/>
    <n v="1065.03"/>
    <n v="230.09"/>
    <d v="1991-05-06T00:00:00"/>
    <n v="834.93999999999994"/>
    <s v="F"/>
    <n v="26"/>
    <d v="1967-07-04T00:00:00"/>
    <n v="53.037920706494162"/>
    <s v="Office Assistant III"/>
    <s v="Financial Services"/>
    <s v="Affluent Customer"/>
    <s v="N"/>
    <s v="Yes"/>
    <n v="17"/>
    <m/>
  </r>
  <r>
    <n v="5951"/>
    <n v="100"/>
    <x v="1033"/>
    <d v="2017-06-29T00:00:00"/>
    <n v="184"/>
    <b v="0"/>
    <s v="Approved"/>
    <s v="Trek Bicycles"/>
    <s v="Standard"/>
    <s v="medium"/>
    <s v="small"/>
    <n v="1386.84"/>
    <n v="1234.29"/>
    <d v="2003-08-05T00:00:00"/>
    <n v="152.54999999999995"/>
    <s v="F"/>
    <n v="22"/>
    <d v="1988-05-20T00:00:00"/>
    <n v="32.144770021562657"/>
    <s v="Teacher"/>
    <s v="Financial Services"/>
    <s v="High Net Worth"/>
    <s v="N"/>
    <s v="No"/>
    <n v="5"/>
    <m/>
  </r>
  <r>
    <n v="5958"/>
    <n v="73"/>
    <x v="2415"/>
    <d v="2017-06-29T00:00:00"/>
    <n v="184"/>
    <b v="1"/>
    <s v="Approved"/>
    <s v="Solex"/>
    <s v="Standard"/>
    <s v="medium"/>
    <s v="medium"/>
    <n v="1945.43"/>
    <n v="333.18"/>
    <d v="2000-05-22T00:00:00"/>
    <n v="1612.25"/>
    <s v="F"/>
    <n v="93"/>
    <d v="1979-01-26T00:00:00"/>
    <n v="41.465317966768133"/>
    <s v="Web Designer IV"/>
    <s v="Manufacturing"/>
    <s v="Mass Customer"/>
    <s v="N"/>
    <s v="Yes"/>
    <n v="16"/>
    <m/>
  </r>
  <r>
    <n v="6028"/>
    <n v="5"/>
    <x v="618"/>
    <d v="2017-06-29T00:00:00"/>
    <n v="184"/>
    <b v="0"/>
    <s v="Approved"/>
    <s v="Giant Bicycles"/>
    <s v="Standard"/>
    <s v="high"/>
    <s v="medium"/>
    <n v="1129.1300000000001"/>
    <n v="677.48"/>
    <d v="2005-08-09T00:00:00"/>
    <n v="451.65000000000009"/>
    <s v="M"/>
    <n v="84"/>
    <d v="2001-01-22T00:00:00"/>
    <n v="19.45983851471334"/>
    <s v="Environmental Tech"/>
    <s v="Financial Services"/>
    <s v="High Net Worth"/>
    <s v="N"/>
    <s v="Yes"/>
    <n v="2"/>
    <m/>
  </r>
  <r>
    <n v="7403"/>
    <n v="89"/>
    <x v="793"/>
    <d v="2017-06-29T00:00:00"/>
    <n v="184"/>
    <b v="1"/>
    <s v="Approved"/>
    <s v="Giant Bicycles"/>
    <s v="Standard"/>
    <s v="medium"/>
    <s v="large"/>
    <n v="1812.75"/>
    <n v="582.48"/>
    <d v="2006-10-01T00:00:00"/>
    <n v="1230.27"/>
    <s v="M"/>
    <n v="73"/>
    <d v="1998-12-30T00:00:00"/>
    <n v="21.525591939370877"/>
    <s v="Financial Analyst"/>
    <s v="Financial Services"/>
    <s v="High Net Worth"/>
    <s v="N"/>
    <s v="Yes"/>
    <n v="3"/>
    <m/>
  </r>
  <r>
    <n v="7461"/>
    <n v="39"/>
    <x v="415"/>
    <d v="2017-06-29T00:00:00"/>
    <n v="184"/>
    <b v="0"/>
    <s v="Approved"/>
    <s v="Giant Bicycles"/>
    <s v="Standard"/>
    <s v="medium"/>
    <s v="large"/>
    <n v="1812.75"/>
    <n v="582.48"/>
    <d v="2010-06-07T00:00:00"/>
    <n v="1230.27"/>
    <s v="F"/>
    <n v="13"/>
    <d v="1995-10-02T00:00:00"/>
    <n v="24.77216728183663"/>
    <s v="Physical Therapy Assistant"/>
    <s v="n/a"/>
    <s v="Mass Customer"/>
    <s v="N"/>
    <s v="No"/>
    <n v="1"/>
    <m/>
  </r>
  <r>
    <n v="7596"/>
    <n v="76"/>
    <x v="3160"/>
    <d v="2017-06-29T00:00:00"/>
    <n v="184"/>
    <b v="0"/>
    <s v="Approved"/>
    <s v="WeareA2B"/>
    <s v="Road"/>
    <s v="low"/>
    <s v="small"/>
    <n v="1172.78"/>
    <n v="1043.77"/>
    <d v="2002-10-10T00:00:00"/>
    <n v="129.01"/>
    <s v="F"/>
    <n v="27"/>
    <d v="1963-03-20T00:00:00"/>
    <n v="57.331071391425674"/>
    <s v="Research Nurse"/>
    <s v="Health"/>
    <s v="High Net Worth"/>
    <s v="N"/>
    <s v="No"/>
    <n v="12"/>
    <m/>
  </r>
  <r>
    <n v="7653"/>
    <n v="17"/>
    <x v="3038"/>
    <d v="2017-06-29T00:00:00"/>
    <n v="184"/>
    <b v="1"/>
    <s v="Approved"/>
    <s v="Solex"/>
    <s v="Standard"/>
    <s v="high"/>
    <s v="medium"/>
    <n v="1024.6600000000001"/>
    <n v="614.79999999999995"/>
    <d v="2010-11-05T00:00:00"/>
    <n v="409.86000000000013"/>
    <s v="M"/>
    <n v="79"/>
    <d v="2000-02-21T00:00:00"/>
    <n v="20.380386459918821"/>
    <s v="Assistant Manager"/>
    <s v="Argiculture"/>
    <s v="Affluent Customer"/>
    <s v="N"/>
    <s v="No"/>
    <n v="2"/>
    <m/>
  </r>
  <r>
    <n v="7778"/>
    <n v="0"/>
    <x v="1955"/>
    <d v="2017-06-29T00:00:00"/>
    <n v="184"/>
    <b v="0"/>
    <s v="Approved"/>
    <s v="Solex"/>
    <s v="Road"/>
    <s v="medium"/>
    <s v="medium"/>
    <n v="416.98"/>
    <n v="312.74"/>
    <d v="1997-05-10T00:00:00"/>
    <n v="104.24000000000001"/>
    <s v="F"/>
    <n v="63"/>
    <d v="1974-03-21T00:00:00"/>
    <n v="46.320112487316081"/>
    <s v="Account Executive"/>
    <s v="Retail"/>
    <s v="High Net Worth"/>
    <s v="N"/>
    <s v="No"/>
    <n v="7"/>
    <m/>
  </r>
  <r>
    <n v="8081"/>
    <n v="50"/>
    <x v="2535"/>
    <d v="2017-06-29T00:00:00"/>
    <n v="184"/>
    <b v="0"/>
    <s v="Approved"/>
    <s v="Giant Bicycles"/>
    <s v="Standard"/>
    <s v="medium"/>
    <s v="medium"/>
    <n v="642.70000000000005"/>
    <n v="211.37"/>
    <d v="1999-07-20T00:00:00"/>
    <n v="431.33000000000004"/>
    <s v="M"/>
    <n v="98"/>
    <d v="1960-01-11T00:00:00"/>
    <n v="60.520112487316084"/>
    <s v="Chief Design Engineer"/>
    <s v="n/a"/>
    <s v="High Net Worth"/>
    <s v="N"/>
    <s v="Yes"/>
    <n v="13"/>
    <m/>
  </r>
  <r>
    <n v="9427"/>
    <n v="12"/>
    <x v="2171"/>
    <d v="2017-06-29T00:00:00"/>
    <n v="184"/>
    <b v="0"/>
    <s v="Approved"/>
    <s v="WeareA2B"/>
    <s v="Standard"/>
    <s v="medium"/>
    <s v="medium"/>
    <n v="1231.1500000000001"/>
    <n v="161.6"/>
    <d v="2004-08-17T00:00:00"/>
    <n v="1069.5500000000002"/>
    <s v="F"/>
    <n v="90"/>
    <d v="1986-06-26T00:00:00"/>
    <n v="34.046139884576355"/>
    <s v="Director of Sales"/>
    <s v="Manufacturing"/>
    <s v="Affluent Customer"/>
    <s v="N"/>
    <s v="No"/>
    <n v="6"/>
    <m/>
  </r>
  <r>
    <n v="9808"/>
    <n v="0"/>
    <x v="603"/>
    <d v="2017-06-29T00:00:00"/>
    <n v="184"/>
    <b v="1"/>
    <s v="Approved"/>
    <s v="Giant Bicycles"/>
    <s v="Standard"/>
    <s v="medium"/>
    <s v="medium"/>
    <n v="230.91"/>
    <n v="173.18"/>
    <d v="2006-11-10T00:00:00"/>
    <n v="57.72999999999999"/>
    <s v="F"/>
    <n v="45"/>
    <d v="1980-08-25T00:00:00"/>
    <n v="39.884496048959917"/>
    <s v="VP Marketing"/>
    <s v="Financial Services"/>
    <s v="High Net Worth"/>
    <s v="N"/>
    <s v="No"/>
    <n v="3"/>
    <m/>
  </r>
  <r>
    <n v="10522"/>
    <n v="2"/>
    <x v="261"/>
    <d v="2017-06-29T00:00:00"/>
    <n v="184"/>
    <b v="1"/>
    <s v="Approved"/>
    <s v="Solex"/>
    <s v="Standard"/>
    <s v="medium"/>
    <s v="medium"/>
    <n v="71.489999999999995"/>
    <n v="53.62"/>
    <d v="2011-04-16T00:00:00"/>
    <n v="17.869999999999997"/>
    <s v="M"/>
    <n v="27"/>
    <d v="1983-08-09T00:00:00"/>
    <n v="36.928331665398275"/>
    <s v="Nuclear Power Engineer"/>
    <s v="Manufacturing"/>
    <s v="Mass Customer"/>
    <s v="N"/>
    <s v="Yes"/>
    <n v="13"/>
    <m/>
  </r>
  <r>
    <n v="10533"/>
    <n v="33"/>
    <x v="3072"/>
    <d v="2017-06-29T00:00:00"/>
    <n v="184"/>
    <b v="0"/>
    <s v="Approved"/>
    <s v="Giant Bicycles"/>
    <s v="Standard"/>
    <s v="medium"/>
    <s v="small"/>
    <n v="1311.44"/>
    <n v="1167.18"/>
    <d v="1999-12-04T00:00:00"/>
    <n v="144.26"/>
    <s v="F"/>
    <n v="93"/>
    <d v="1986-05-31T00:00:00"/>
    <n v="34.117372761288685"/>
    <s v="General Manager"/>
    <s v="Manufacturing"/>
    <s v="Mass Customer"/>
    <s v="N"/>
    <s v="No"/>
    <n v="20"/>
    <m/>
  </r>
  <r>
    <n v="11021"/>
    <n v="91"/>
    <x v="742"/>
    <d v="2017-06-29T00:00:00"/>
    <n v="184"/>
    <b v="1"/>
    <s v="Approved"/>
    <s v="Solex"/>
    <s v="Standard"/>
    <s v="medium"/>
    <s v="medium"/>
    <n v="100.35"/>
    <n v="75.260000000000005"/>
    <d v="2002-10-10T00:00:00"/>
    <n v="25.089999999999989"/>
    <s v="F"/>
    <n v="16"/>
    <d v="1968-01-22T00:00:00"/>
    <n v="52.484496048959919"/>
    <s v="Programmer Analyst I"/>
    <s v="Health"/>
    <s v="Mass Customer"/>
    <s v="N"/>
    <s v="Yes"/>
    <n v="11"/>
    <m/>
  </r>
  <r>
    <n v="11373"/>
    <n v="55"/>
    <x v="2593"/>
    <d v="2017-06-29T00:00:00"/>
    <n v="184"/>
    <b v="1"/>
    <s v="Approved"/>
    <s v="Trek Bicycles"/>
    <s v="Road"/>
    <s v="medium"/>
    <s v="large"/>
    <n v="1894.19"/>
    <n v="598.76"/>
    <d v="2003-07-21T00:00:00"/>
    <n v="1295.43"/>
    <s v="M"/>
    <n v="64"/>
    <d v="1986-04-02T00:00:00"/>
    <n v="34.279016596905123"/>
    <s v="Social Worker"/>
    <s v="Health"/>
    <s v="Mass Customer"/>
    <s v="N"/>
    <s v="No"/>
    <n v="9"/>
    <m/>
  </r>
  <r>
    <n v="11821"/>
    <n v="1"/>
    <x v="1369"/>
    <d v="2017-06-29T00:00:00"/>
    <n v="184"/>
    <b v="1"/>
    <s v="Approved"/>
    <s v="Giant Bicycles"/>
    <s v="Touring"/>
    <s v="medium"/>
    <s v="large"/>
    <n v="1873.97"/>
    <n v="863.95"/>
    <d v="2006-05-22T00:00:00"/>
    <n v="1010.02"/>
    <s v="M"/>
    <n v="62"/>
    <d v="1954-09-25T00:00:00"/>
    <n v="65.818742624302388"/>
    <n v="0"/>
    <s v="Telecommunications"/>
    <s v="High Net Worth"/>
    <s v="N"/>
    <s v="No"/>
    <n v="15"/>
    <m/>
  </r>
  <r>
    <n v="11872"/>
    <n v="53"/>
    <x v="175"/>
    <d v="2017-06-29T00:00:00"/>
    <n v="184"/>
    <b v="0"/>
    <s v="Approved"/>
    <s v="OHM Cycles"/>
    <s v="Standard"/>
    <s v="medium"/>
    <s v="medium"/>
    <n v="795.34"/>
    <n v="101.58"/>
    <d v="1997-10-04T00:00:00"/>
    <n v="693.76"/>
    <s v="F"/>
    <n v="85"/>
    <d v="1981-05-05T00:00:00"/>
    <n v="39.191345364028408"/>
    <s v="Occupational Therapist"/>
    <s v="Health"/>
    <s v="Affluent Customer"/>
    <s v="N"/>
    <s v="Yes"/>
    <n v="15"/>
    <m/>
  </r>
  <r>
    <n v="12122"/>
    <n v="40"/>
    <x v="1052"/>
    <d v="2017-06-29T00:00:00"/>
    <n v="184"/>
    <b v="0"/>
    <s v="Approved"/>
    <s v="Trek Bicycles"/>
    <s v="Road"/>
    <s v="medium"/>
    <s v="large"/>
    <n v="1894.19"/>
    <n v="598.76"/>
    <d v="2003-07-21T00:00:00"/>
    <n v="1295.43"/>
    <s v="F"/>
    <n v="12"/>
    <d v="1981-02-24T00:00:00"/>
    <n v="39.383126185946217"/>
    <s v="Account Representative I"/>
    <s v="n/a"/>
    <s v="High Net Worth"/>
    <s v="N"/>
    <s v="No"/>
    <n v="13"/>
    <m/>
  </r>
  <r>
    <n v="12217"/>
    <n v="92"/>
    <x v="2690"/>
    <d v="2017-06-29T00:00:00"/>
    <n v="184"/>
    <b v="0"/>
    <s v="Approved"/>
    <s v="WeareA2B"/>
    <s v="Standard"/>
    <s v="medium"/>
    <s v="small"/>
    <n v="1415.01"/>
    <n v="1259.3599999999999"/>
    <d v="2003-01-05T00:00:00"/>
    <n v="155.65000000000009"/>
    <s v="F"/>
    <n v="15"/>
    <d v="1960-10-05T00:00:00"/>
    <n v="59.785865911973616"/>
    <s v="Geologist I"/>
    <s v="Entertainment"/>
    <s v="Affluent Customer"/>
    <s v="N"/>
    <s v="No"/>
    <n v="11"/>
    <m/>
  </r>
  <r>
    <n v="12250"/>
    <n v="30"/>
    <x v="1685"/>
    <d v="2017-06-29T00:00:00"/>
    <n v="184"/>
    <b v="1"/>
    <s v="Approved"/>
    <s v="Solex"/>
    <s v="Standard"/>
    <s v="high"/>
    <s v="medium"/>
    <n v="748.17"/>
    <n v="448.9"/>
    <d v="2003-03-18T00:00:00"/>
    <n v="299.27"/>
    <s v="M"/>
    <n v="40"/>
    <d v="1993-01-18T00:00:00"/>
    <n v="27.476276870877726"/>
    <s v="Accounting Assistant IV"/>
    <s v="n/a"/>
    <s v="Affluent Customer"/>
    <s v="N"/>
    <s v="Yes"/>
    <n v="9"/>
    <m/>
  </r>
  <r>
    <n v="12407"/>
    <n v="77"/>
    <x v="1832"/>
    <d v="2017-06-29T00:00:00"/>
    <n v="184"/>
    <b v="1"/>
    <s v="Approved"/>
    <s v="WeareA2B"/>
    <s v="Standard"/>
    <s v="medium"/>
    <s v="medium"/>
    <n v="1769.64"/>
    <n v="108.76"/>
    <d v="2011-05-09T00:00:00"/>
    <n v="1660.88"/>
    <s v="F"/>
    <n v="35"/>
    <d v="1968-02-03T00:00:00"/>
    <n v="52.451619336631147"/>
    <s v="Paralegal"/>
    <s v="Financial Services"/>
    <s v="High Net Worth"/>
    <s v="N"/>
    <s v="No"/>
    <n v="18"/>
    <m/>
  </r>
  <r>
    <n v="12497"/>
    <n v="83"/>
    <x v="1417"/>
    <d v="2017-06-29T00:00:00"/>
    <n v="184"/>
    <b v="0"/>
    <s v="Approved"/>
    <s v="Solex"/>
    <s v="Touring"/>
    <s v="medium"/>
    <s v="large"/>
    <n v="2083.94"/>
    <n v="675.03"/>
    <d v="1991-08-05T00:00:00"/>
    <n v="1408.91"/>
    <s v="M"/>
    <n v="13"/>
    <d v="1995-02-02T00:00:00"/>
    <n v="25.435180980466765"/>
    <s v="Recruiting Manager"/>
    <s v="Financial Services"/>
    <s v="Affluent Customer"/>
    <s v="N"/>
    <s v="Yes"/>
    <n v="1"/>
    <m/>
  </r>
  <r>
    <n v="12856"/>
    <n v="11"/>
    <x v="934"/>
    <d v="2017-06-29T00:00:00"/>
    <n v="184"/>
    <b v="0"/>
    <s v="Approved"/>
    <s v="Trek Bicycles"/>
    <s v="Standard"/>
    <s v="medium"/>
    <s v="small"/>
    <n v="1775.81"/>
    <n v="1580.47"/>
    <d v="2014-03-03T00:00:00"/>
    <n v="195.33999999999992"/>
    <s v="M"/>
    <n v="71"/>
    <d v="1973-07-04T00:00:00"/>
    <n v="47.03244125443937"/>
    <s v="Media Manager IV"/>
    <s v="Financial Services"/>
    <s v="High Net Worth"/>
    <s v="N"/>
    <s v="No"/>
    <n v="18"/>
    <m/>
  </r>
  <r>
    <n v="12990"/>
    <n v="43"/>
    <x v="1422"/>
    <d v="2017-06-29T00:00:00"/>
    <n v="184"/>
    <b v="0"/>
    <s v="Approved"/>
    <s v="Solex"/>
    <s v="Standard"/>
    <s v="medium"/>
    <s v="medium"/>
    <n v="1151.96"/>
    <n v="649.49"/>
    <d v="1999-12-04T00:00:00"/>
    <n v="502.47"/>
    <s v="F"/>
    <n v="91"/>
    <d v="1972-01-06T00:00:00"/>
    <n v="48.525591939370877"/>
    <s v="Internal Auditor"/>
    <s v="Manufacturing"/>
    <s v="Affluent Customer"/>
    <s v="N"/>
    <s v="No"/>
    <n v="17"/>
    <m/>
  </r>
  <r>
    <n v="14044"/>
    <n v="18"/>
    <x v="1755"/>
    <d v="2017-06-29T00:00:00"/>
    <n v="184"/>
    <b v="0"/>
    <s v="Approved"/>
    <s v="Solex"/>
    <s v="Standard"/>
    <s v="medium"/>
    <s v="medium"/>
    <n v="575.27"/>
    <n v="431.45"/>
    <d v="2013-03-12T00:00:00"/>
    <n v="143.82"/>
    <s v="F"/>
    <n v="53"/>
    <d v="1981-12-30T00:00:00"/>
    <n v="38.536550843480462"/>
    <n v="0"/>
    <s v="Retail"/>
    <s v="Mass Customer"/>
    <s v="N"/>
    <s v="No"/>
    <n v="16"/>
    <m/>
  </r>
  <r>
    <n v="14085"/>
    <n v="2"/>
    <x v="76"/>
    <d v="2017-06-29T00:00:00"/>
    <n v="184"/>
    <b v="0"/>
    <s v="Approved"/>
    <s v="Solex"/>
    <s v="Standard"/>
    <s v="medium"/>
    <s v="medium"/>
    <n v="71.489999999999995"/>
    <n v="53.62"/>
    <d v="2014-03-03T00:00:00"/>
    <n v="17.869999999999997"/>
    <s v="F"/>
    <n v="40"/>
    <d v="1968-11-05T00:00:00"/>
    <n v="51.695454953069508"/>
    <s v="Database Administrator III"/>
    <s v="Manufacturing"/>
    <s v="Mass Customer"/>
    <s v="N"/>
    <s v="Yes"/>
    <n v="19"/>
    <m/>
  </r>
  <r>
    <n v="14124"/>
    <n v="47"/>
    <x v="579"/>
    <d v="2017-06-29T00:00:00"/>
    <n v="184"/>
    <b v="0"/>
    <s v="Approved"/>
    <s v="Trek Bicycles"/>
    <s v="Road"/>
    <s v="low"/>
    <s v="small"/>
    <n v="1720.7"/>
    <n v="1531.42"/>
    <d v="2006-10-01T00:00:00"/>
    <n v="189.27999999999997"/>
    <s v="M"/>
    <n v="2"/>
    <d v="1953-12-30T00:00:00"/>
    <n v="66.555728925672241"/>
    <s v="Administrative Officer"/>
    <s v="Retail"/>
    <s v="Mass Customer"/>
    <s v="N"/>
    <s v="No"/>
    <n v="14"/>
    <m/>
  </r>
  <r>
    <n v="14332"/>
    <n v="18"/>
    <x v="1894"/>
    <d v="2017-06-29T00:00:00"/>
    <n v="184"/>
    <b v="1"/>
    <s v="Approved"/>
    <s v="Solex"/>
    <s v="Standard"/>
    <s v="medium"/>
    <s v="medium"/>
    <n v="575.27"/>
    <n v="431.45"/>
    <d v="2013-03-12T00:00:00"/>
    <n v="143.82"/>
    <s v="M"/>
    <n v="42"/>
    <d v="1987-12-25T00:00:00"/>
    <n v="32.547509747590055"/>
    <s v="Database Administrator IV"/>
    <s v="Property"/>
    <s v="Mass Customer"/>
    <s v="N"/>
    <s v="No"/>
    <n v="7"/>
    <m/>
  </r>
  <r>
    <n v="14560"/>
    <n v="5"/>
    <x v="510"/>
    <d v="2017-06-29T00:00:00"/>
    <n v="184"/>
    <b v="1"/>
    <s v="Approved"/>
    <s v="Giant Bicycles"/>
    <s v="Standard"/>
    <s v="high"/>
    <s v="medium"/>
    <n v="1129.1300000000001"/>
    <n v="677.48"/>
    <d v="2005-08-09T00:00:00"/>
    <n v="451.65000000000009"/>
    <s v="U"/>
    <n v="9"/>
    <d v="1899-12-30T00:00:00"/>
    <n v="0"/>
    <s v="Senior Financial Analyst"/>
    <s v="Financial Services"/>
    <s v="High Net Worth"/>
    <s v="N"/>
    <s v="No"/>
    <n v="0"/>
    <m/>
  </r>
  <r>
    <n v="14576"/>
    <n v="15"/>
    <x v="663"/>
    <d v="2017-06-29T00:00:00"/>
    <n v="184"/>
    <b v="0"/>
    <s v="Approved"/>
    <s v="Norco Bicycles"/>
    <s v="Standard"/>
    <s v="low"/>
    <s v="medium"/>
    <n v="958.74"/>
    <n v="748.9"/>
    <d v="1996-11-09T00:00:00"/>
    <n v="209.84000000000003"/>
    <s v="F"/>
    <n v="42"/>
    <d v="1967-01-17T00:00:00"/>
    <n v="53.498194679096905"/>
    <s v="Analyst Programmer"/>
    <s v="Property"/>
    <s v="Mass Customer"/>
    <s v="N"/>
    <s v="Yes"/>
    <n v="13"/>
    <m/>
  </r>
  <r>
    <n v="14615"/>
    <n v="27"/>
    <x v="778"/>
    <d v="2017-06-29T00:00:00"/>
    <n v="184"/>
    <b v="0"/>
    <s v="Approved"/>
    <s v="Trek Bicycles"/>
    <s v="Standard"/>
    <s v="medium"/>
    <s v="medium"/>
    <n v="499.53"/>
    <n v="388.72"/>
    <d v="1999-06-23T00:00:00"/>
    <n v="110.80999999999995"/>
    <s v="F"/>
    <n v="99"/>
    <d v="1995-08-10T00:00:00"/>
    <n v="24.917372761288686"/>
    <s v="Registered Nurse"/>
    <s v="Health"/>
    <s v="Affluent Customer"/>
    <s v="N"/>
    <s v="Yes"/>
    <n v="19"/>
    <m/>
  </r>
  <r>
    <n v="15141"/>
    <n v="29"/>
    <x v="2992"/>
    <d v="2017-06-29T00:00:00"/>
    <n v="184"/>
    <b v="1"/>
    <s v="Approved"/>
    <s v="Norco Bicycles"/>
    <s v="Road"/>
    <s v="medium"/>
    <s v="medium"/>
    <n v="543.39"/>
    <n v="407.54"/>
    <d v="1995-12-19T00:00:00"/>
    <n v="135.84999999999997"/>
    <s v="M"/>
    <n v="64"/>
    <d v="1980-02-12T00:00:00"/>
    <n v="40.418742624302382"/>
    <s v="Chemical Engineer"/>
    <s v="Manufacturing"/>
    <s v="Mass Customer"/>
    <s v="N"/>
    <s v="Yes"/>
    <n v="9"/>
    <m/>
  </r>
  <r>
    <n v="15341"/>
    <n v="45"/>
    <x v="2057"/>
    <d v="2017-06-29T00:00:00"/>
    <n v="184"/>
    <b v="0"/>
    <s v="Approved"/>
    <s v="Solex"/>
    <s v="Standard"/>
    <s v="medium"/>
    <s v="medium"/>
    <n v="441.49"/>
    <n v="84.99"/>
    <d v="1993-04-12T00:00:00"/>
    <n v="356.5"/>
    <s v="F"/>
    <n v="15"/>
    <d v="1976-04-12T00:00:00"/>
    <n v="44.257098788685944"/>
    <n v="0"/>
    <s v="Financial Services"/>
    <s v="Mass Customer"/>
    <s v="N"/>
    <s v="No"/>
    <n v="7"/>
    <m/>
  </r>
  <r>
    <n v="16593"/>
    <n v="20"/>
    <x v="3103"/>
    <d v="2017-06-29T00:00:00"/>
    <n v="184"/>
    <b v="0"/>
    <s v="Approved"/>
    <s v="Trek Bicycles"/>
    <s v="Standard"/>
    <s v="medium"/>
    <s v="small"/>
    <n v="1775.81"/>
    <n v="1580.47"/>
    <d v="2010-05-05T00:00:00"/>
    <n v="195.33999999999992"/>
    <s v="F"/>
    <n v="30"/>
    <d v="1991-02-27T00:00:00"/>
    <n v="29.369427555809231"/>
    <s v="Physical Therapy Assistant"/>
    <s v="Financial Services"/>
    <s v="Mass Customer"/>
    <s v="N"/>
    <s v="No"/>
    <n v="8"/>
    <m/>
  </r>
  <r>
    <n v="17724"/>
    <n v="62"/>
    <x v="756"/>
    <d v="2017-06-29T00:00:00"/>
    <n v="184"/>
    <b v="0"/>
    <s v="Approved"/>
    <s v="Solex"/>
    <s v="Standard"/>
    <s v="high"/>
    <s v="medium"/>
    <n v="1024.6600000000001"/>
    <n v="614.79999999999995"/>
    <d v="1996-11-09T00:00:00"/>
    <n v="409.86000000000013"/>
    <s v="M"/>
    <n v="68"/>
    <d v="1959-08-19T00:00:00"/>
    <n v="60.917372761288682"/>
    <n v="0"/>
    <s v="Property"/>
    <s v="High Net Worth"/>
    <s v="N"/>
    <s v="No"/>
    <n v="19"/>
    <m/>
  </r>
  <r>
    <n v="17807"/>
    <n v="21"/>
    <x v="2885"/>
    <d v="2017-06-29T00:00:00"/>
    <n v="184"/>
    <b v="1"/>
    <s v="Approved"/>
    <s v="WeareA2B"/>
    <s v="Touring"/>
    <s v="medium"/>
    <s v="medium"/>
    <n v="1466.68"/>
    <n v="363.25"/>
    <d v="2016-07-09T00:00:00"/>
    <n v="1103.43"/>
    <s v="F"/>
    <n v="2"/>
    <d v="1963-12-10T00:00:00"/>
    <n v="56.605043994165399"/>
    <s v="Help Desk Technician"/>
    <s v="Financial Services"/>
    <s v="High Net Worth"/>
    <s v="N"/>
    <s v="Yes"/>
    <n v="6"/>
    <m/>
  </r>
  <r>
    <n v="18452"/>
    <n v="64"/>
    <x v="691"/>
    <d v="2017-06-29T00:00:00"/>
    <n v="184"/>
    <b v="0"/>
    <s v="Approved"/>
    <s v="Trek Bicycles"/>
    <s v="Standard"/>
    <s v="medium"/>
    <s v="large"/>
    <n v="1469.44"/>
    <n v="596.54999999999995"/>
    <d v="2012-05-18T00:00:00"/>
    <n v="872.8900000000001"/>
    <s v="F"/>
    <n v="3"/>
    <d v="1973-04-11T00:00:00"/>
    <n v="47.262578240740737"/>
    <s v="Nuclear Power Engineer"/>
    <s v="Manufacturing"/>
    <s v="Mass Customer"/>
    <s v="N"/>
    <s v="No"/>
    <n v="7"/>
    <m/>
  </r>
  <r>
    <n v="18474"/>
    <n v="43"/>
    <x v="2015"/>
    <d v="2017-06-29T00:00:00"/>
    <n v="184"/>
    <b v="0"/>
    <s v="Approved"/>
    <s v="Solex"/>
    <s v="Standard"/>
    <s v="medium"/>
    <s v="medium"/>
    <n v="1151.96"/>
    <n v="649.49"/>
    <d v="1993-04-12T00:00:00"/>
    <n v="502.47"/>
    <s v="F"/>
    <n v="16"/>
    <d v="1972-08-04T00:00:00"/>
    <n v="47.947509747590054"/>
    <s v="Account Representative IV"/>
    <s v="IT"/>
    <s v="Affluent Customer"/>
    <s v="N"/>
    <s v="Yes"/>
    <n v="16"/>
    <m/>
  </r>
  <r>
    <n v="19538"/>
    <n v="66"/>
    <x v="3337"/>
    <d v="2017-06-29T00:00:00"/>
    <n v="184"/>
    <b v="1"/>
    <s v="Approved"/>
    <s v="Giant Bicycles"/>
    <s v="Road"/>
    <s v="low"/>
    <s v="small"/>
    <n v="590.26"/>
    <n v="525.33000000000004"/>
    <d v="2010-08-20T00:00:00"/>
    <n v="64.92999999999995"/>
    <s v="F"/>
    <n v="91"/>
    <d v="1985-07-08T00:00:00"/>
    <n v="35.013263172247591"/>
    <s v="Social Worker"/>
    <s v="Health"/>
    <s v="Mass Customer"/>
    <s v="N"/>
    <s v="Yes"/>
    <n v="14"/>
    <m/>
  </r>
  <r>
    <n v="653"/>
    <n v="26"/>
    <x v="2363"/>
    <d v="2017-06-28T00:00:00"/>
    <n v="185"/>
    <b v="1"/>
    <s v="Approved"/>
    <s v="WeareA2B"/>
    <s v="Standard"/>
    <s v="medium"/>
    <s v="medium"/>
    <n v="1992.93"/>
    <n v="762.63"/>
    <d v="1993-05-26T00:00:00"/>
    <n v="1230.3000000000002"/>
    <s v="F"/>
    <n v="22"/>
    <d v="1994-11-24T00:00:00"/>
    <n v="25.626961802384574"/>
    <s v="GIS Technical Architect"/>
    <s v="n/a"/>
    <s v="Mass Customer"/>
    <s v="N"/>
    <s v="No"/>
    <n v="2"/>
    <m/>
  </r>
  <r>
    <n v="764"/>
    <n v="69"/>
    <x v="3109"/>
    <d v="2017-06-28T00:00:00"/>
    <n v="185"/>
    <b v="1"/>
    <s v="Approved"/>
    <s v="Giant Bicycles"/>
    <s v="Road"/>
    <s v="medium"/>
    <s v="medium"/>
    <n v="792.9"/>
    <n v="594.67999999999995"/>
    <d v="1992-10-02T00:00:00"/>
    <n v="198.22000000000003"/>
    <s v="F"/>
    <n v="80"/>
    <d v="2002-01-15T00:00:00"/>
    <n v="18.479016596905122"/>
    <s v="Senior Editor"/>
    <s v="n/a"/>
    <s v="Affluent Customer"/>
    <s v="N"/>
    <s v="No"/>
    <n v="1"/>
    <m/>
  </r>
  <r>
    <n v="1351"/>
    <n v="1"/>
    <x v="898"/>
    <d v="2017-06-28T00:00:00"/>
    <n v="185"/>
    <b v="1"/>
    <s v="Approved"/>
    <s v="Giant Bicycles"/>
    <s v="Standard"/>
    <s v="medium"/>
    <s v="medium"/>
    <n v="1403.5"/>
    <n v="954.82"/>
    <d v="2016-11-14T00:00:00"/>
    <n v="448.67999999999995"/>
    <s v="F"/>
    <n v="23"/>
    <d v="1998-03-19T00:00:00"/>
    <n v="22.309153583206491"/>
    <s v="Research Nurse"/>
    <s v="Health"/>
    <s v="Mass Customer"/>
    <s v="N"/>
    <s v="No"/>
    <n v="2"/>
    <m/>
  </r>
  <r>
    <n v="1788"/>
    <n v="93"/>
    <x v="886"/>
    <d v="2017-06-28T00:00:00"/>
    <n v="185"/>
    <b v="1"/>
    <s v="Approved"/>
    <s v="WeareA2B"/>
    <s v="Standard"/>
    <s v="medium"/>
    <s v="medium"/>
    <n v="1065.03"/>
    <n v="230.09"/>
    <d v="1991-11-07T00:00:00"/>
    <n v="834.93999999999994"/>
    <s v="F"/>
    <n v="36"/>
    <d v="1974-12-26T00:00:00"/>
    <n v="45.552989199644848"/>
    <s v="Analog Circuit Design manager"/>
    <s v="IT"/>
    <s v="Mass Customer"/>
    <s v="N"/>
    <s v="No"/>
    <n v="21"/>
    <m/>
  </r>
  <r>
    <n v="2123"/>
    <n v="0"/>
    <x v="741"/>
    <d v="2017-06-28T00:00:00"/>
    <n v="185"/>
    <b v="1"/>
    <s v="Approved"/>
    <s v="Trek Bicycles"/>
    <s v="Standard"/>
    <s v="medium"/>
    <s v="medium"/>
    <n v="499.53"/>
    <n v="388.72"/>
    <d v="1997-10-04T00:00:00"/>
    <n v="110.80999999999995"/>
    <s v="M"/>
    <n v="59"/>
    <d v="1998-08-26T00:00:00"/>
    <n v="21.870797418822931"/>
    <s v="Human Resources Manager"/>
    <s v="n/a"/>
    <s v="High Net Worth"/>
    <s v="N"/>
    <s v="Yes"/>
    <n v="1"/>
    <m/>
  </r>
  <r>
    <n v="2549"/>
    <n v="89"/>
    <x v="2962"/>
    <d v="2017-06-28T00:00:00"/>
    <n v="185"/>
    <b v="1"/>
    <s v="Approved"/>
    <s v="WeareA2B"/>
    <s v="Touring"/>
    <s v="medium"/>
    <s v="large"/>
    <n v="1362.99"/>
    <n v="57.74"/>
    <d v="2002-10-10T00:00:00"/>
    <n v="1305.25"/>
    <s v="M"/>
    <n v="2"/>
    <d v="1977-03-13T00:00:00"/>
    <n v="43.33929056950786"/>
    <s v="Junior Executive"/>
    <s v="Health"/>
    <s v="Mass Customer"/>
    <s v="N"/>
    <s v="Yes"/>
    <n v="20"/>
    <m/>
  </r>
  <r>
    <n v="3832"/>
    <n v="100"/>
    <x v="1233"/>
    <d v="2017-06-28T00:00:00"/>
    <n v="185"/>
    <b v="0"/>
    <s v="Approved"/>
    <s v="Norco Bicycles"/>
    <s v="Road"/>
    <s v="medium"/>
    <s v="medium"/>
    <n v="1036.5899999999999"/>
    <n v="206.35"/>
    <d v="1991-05-06T00:00:00"/>
    <n v="830.2399999999999"/>
    <s v="M"/>
    <n v="49"/>
    <d v="1976-03-18T00:00:00"/>
    <n v="44.325591939370874"/>
    <s v="Administrative Officer"/>
    <s v="Financial Services"/>
    <s v="Affluent Customer"/>
    <s v="N"/>
    <s v="No"/>
    <n v="4"/>
    <m/>
  </r>
  <r>
    <n v="5092"/>
    <n v="48"/>
    <x v="617"/>
    <d v="2017-06-28T00:00:00"/>
    <n v="185"/>
    <b v="0"/>
    <s v="Approved"/>
    <s v="WeareA2B"/>
    <s v="Standard"/>
    <s v="medium"/>
    <s v="medium"/>
    <n v="1762.96"/>
    <n v="950.52"/>
    <d v="2009-04-12T00:00:00"/>
    <n v="812.44"/>
    <s v="M"/>
    <n v="2"/>
    <d v="1976-05-11T00:00:00"/>
    <n v="44.177646733891422"/>
    <s v="Payment Adjustment Coordinator"/>
    <s v="n/a"/>
    <s v="Mass Customer"/>
    <s v="N"/>
    <s v="Yes"/>
    <n v="4"/>
    <m/>
  </r>
  <r>
    <n v="5676"/>
    <n v="3"/>
    <x v="3097"/>
    <d v="2017-06-28T00:00:00"/>
    <n v="185"/>
    <b v="0"/>
    <s v="Approved"/>
    <s v="Trek Bicycles"/>
    <s v="Standard"/>
    <s v="medium"/>
    <s v="large"/>
    <n v="2091.4699999999998"/>
    <n v="388.92"/>
    <d v="2015-05-21T00:00:00"/>
    <n v="1702.5499999999997"/>
    <s v="M"/>
    <n v="27"/>
    <d v="1957-04-15T00:00:00"/>
    <n v="63.262578240740737"/>
    <s v="Recruiting Manager"/>
    <s v="Property"/>
    <s v="Mass Customer"/>
    <s v="N"/>
    <s v="No"/>
    <n v="8"/>
    <m/>
  </r>
  <r>
    <n v="5926"/>
    <n v="21"/>
    <x v="2600"/>
    <d v="2017-06-28T00:00:00"/>
    <n v="185"/>
    <b v="0"/>
    <s v="Approved"/>
    <s v="Solex"/>
    <s v="Standard"/>
    <s v="medium"/>
    <s v="large"/>
    <n v="1071.23"/>
    <n v="380.74"/>
    <d v="1999-06-23T00:00:00"/>
    <n v="690.49"/>
    <s v="M"/>
    <n v="30"/>
    <d v="1986-03-25T00:00:00"/>
    <n v="34.300934405124302"/>
    <s v="Web Developer III"/>
    <s v="Manufacturing"/>
    <s v="Mass Customer"/>
    <s v="N"/>
    <s v="Yes"/>
    <n v="6"/>
    <m/>
  </r>
  <r>
    <n v="5996"/>
    <n v="0"/>
    <x v="482"/>
    <d v="2017-06-28T00:00:00"/>
    <n v="185"/>
    <b v="0"/>
    <s v="Approved"/>
    <s v="Trek Bicycles"/>
    <s v="Road"/>
    <s v="medium"/>
    <s v="medium"/>
    <n v="290.62"/>
    <n v="215.14"/>
    <d v="1997-08-25T00:00:00"/>
    <n v="75.480000000000018"/>
    <s v="F"/>
    <n v="51"/>
    <d v="1972-12-27T00:00:00"/>
    <n v="47.550249473617448"/>
    <s v="Cost Accountant"/>
    <s v="Financial Services"/>
    <s v="High Net Worth"/>
    <s v="N"/>
    <s v="Yes"/>
    <n v="8"/>
    <m/>
  </r>
  <r>
    <n v="6204"/>
    <n v="93"/>
    <x v="882"/>
    <d v="2017-06-28T00:00:00"/>
    <n v="185"/>
    <b v="0"/>
    <s v="Approved"/>
    <s v="WeareA2B"/>
    <s v="Standard"/>
    <s v="medium"/>
    <s v="medium"/>
    <n v="1065.03"/>
    <n v="230.09"/>
    <d v="2013-06-09T00:00:00"/>
    <n v="834.93999999999994"/>
    <s v="F"/>
    <n v="82"/>
    <d v="1997-05-11T00:00:00"/>
    <n v="23.163948103754439"/>
    <s v="Food Chemist"/>
    <s v="Health"/>
    <s v="Mass Customer"/>
    <s v="N"/>
    <s v="Yes"/>
    <n v="1"/>
    <m/>
  </r>
  <r>
    <n v="6292"/>
    <n v="42"/>
    <x v="1504"/>
    <d v="2017-06-28T00:00:00"/>
    <n v="185"/>
    <b v="0"/>
    <s v="Approved"/>
    <s v="OHM Cycles"/>
    <s v="Road"/>
    <s v="medium"/>
    <s v="small"/>
    <n v="1810"/>
    <n v="1610.9"/>
    <d v="2008-03-19T00:00:00"/>
    <n v="199.09999999999991"/>
    <s v="F"/>
    <n v="18"/>
    <d v="1971-09-20T00:00:00"/>
    <n v="48.821482350329781"/>
    <s v="Technical Writer"/>
    <s v="Financial Services"/>
    <s v="Mass Customer"/>
    <s v="N"/>
    <s v="No"/>
    <n v="8"/>
    <m/>
  </r>
  <r>
    <n v="6428"/>
    <n v="16"/>
    <x v="1047"/>
    <d v="2017-06-28T00:00:00"/>
    <n v="185"/>
    <b v="1"/>
    <s v="Approved"/>
    <s v="Norco Bicycles"/>
    <s v="Standard"/>
    <s v="high"/>
    <s v="small"/>
    <n v="1661.92"/>
    <n v="1479.11"/>
    <d v="1992-10-11T00:00:00"/>
    <n v="182.81000000000017"/>
    <s v="M"/>
    <n v="50"/>
    <d v="1963-11-18T00:00:00"/>
    <n v="56.665317966768136"/>
    <s v="Assistant Manager"/>
    <s v="Property"/>
    <s v="Mass Customer"/>
    <s v="N"/>
    <s v="No"/>
    <n v="18"/>
    <m/>
  </r>
  <r>
    <n v="6729"/>
    <n v="32"/>
    <x v="2796"/>
    <d v="2017-06-28T00:00:00"/>
    <n v="185"/>
    <b v="0"/>
    <s v="Approved"/>
    <s v="Giant Bicycles"/>
    <s v="Standard"/>
    <s v="medium"/>
    <s v="medium"/>
    <n v="642.70000000000005"/>
    <n v="211.37"/>
    <d v="2002-03-22T00:00:00"/>
    <n v="431.33000000000004"/>
    <s v="F"/>
    <n v="26"/>
    <d v="1974-07-08T00:00:00"/>
    <n v="46.021482350329777"/>
    <s v="GIS Technical Architect"/>
    <s v="n/a"/>
    <s v="Affluent Customer"/>
    <s v="N"/>
    <s v="No"/>
    <n v="10"/>
    <m/>
  </r>
  <r>
    <n v="6817"/>
    <n v="42"/>
    <x v="2757"/>
    <d v="2017-06-28T00:00:00"/>
    <n v="185"/>
    <b v="0"/>
    <s v="Approved"/>
    <s v="OHM Cycles"/>
    <s v="Road"/>
    <s v="medium"/>
    <s v="small"/>
    <n v="1810"/>
    <n v="1610.9"/>
    <d v="2008-03-19T00:00:00"/>
    <n v="199.09999999999991"/>
    <s v="M"/>
    <n v="35"/>
    <d v="1959-04-20T00:00:00"/>
    <n v="61.248879610603751"/>
    <s v="Account Executive"/>
    <s v="n/a"/>
    <s v="Mass Customer"/>
    <s v="N"/>
    <s v="No"/>
    <n v="20"/>
    <m/>
  </r>
  <r>
    <n v="8544"/>
    <n v="3"/>
    <x v="3057"/>
    <d v="2017-06-28T00:00:00"/>
    <n v="185"/>
    <b v="1"/>
    <s v="Approved"/>
    <s v="Trek Bicycles"/>
    <s v="Standard"/>
    <s v="medium"/>
    <s v="large"/>
    <n v="2091.4699999999998"/>
    <n v="388.92"/>
    <d v="2015-05-21T00:00:00"/>
    <n v="1702.5499999999997"/>
    <s v="M"/>
    <n v="50"/>
    <d v="1966-09-28T00:00:00"/>
    <n v="53.802304268138002"/>
    <s v="Information Systems Manager"/>
    <s v="Retail"/>
    <s v="Affluent Customer"/>
    <s v="N"/>
    <s v="No"/>
    <n v="9"/>
    <m/>
  </r>
  <r>
    <n v="9328"/>
    <n v="78"/>
    <x v="796"/>
    <d v="2017-06-28T00:00:00"/>
    <n v="185"/>
    <b v="0"/>
    <s v="Approved"/>
    <s v="Giant Bicycles"/>
    <s v="Standard"/>
    <s v="medium"/>
    <s v="large"/>
    <n v="1765.3"/>
    <n v="709.48"/>
    <d v="2004-07-25T00:00:00"/>
    <n v="1055.82"/>
    <s v="F"/>
    <n v="36"/>
    <d v="1961-03-01T00:00:00"/>
    <n v="59.383126185946217"/>
    <s v="Help Desk Operator"/>
    <s v="Health"/>
    <s v="Mass Customer"/>
    <s v="N"/>
    <s v="No"/>
    <n v="7"/>
    <m/>
  </r>
  <r>
    <n v="9732"/>
    <n v="63"/>
    <x v="2476"/>
    <d v="2017-06-28T00:00:00"/>
    <n v="185"/>
    <b v="0"/>
    <s v="Approved"/>
    <s v="Solex"/>
    <s v="Standard"/>
    <s v="medium"/>
    <s v="medium"/>
    <n v="1483.2"/>
    <n v="99.59"/>
    <d v="1998-12-17T00:00:00"/>
    <n v="1383.6100000000001"/>
    <s v="F"/>
    <n v="79"/>
    <d v="1967-02-26T00:00:00"/>
    <n v="53.38860563800101"/>
    <s v="VP Quality Control"/>
    <s v="Manufacturing"/>
    <s v="Mass Customer"/>
    <s v="N"/>
    <s v="No"/>
    <n v="11"/>
    <m/>
  </r>
  <r>
    <n v="10086"/>
    <n v="65"/>
    <x v="1870"/>
    <d v="2017-06-28T00:00:00"/>
    <n v="185"/>
    <b v="1"/>
    <s v="Approved"/>
    <s v="WeareA2B"/>
    <s v="Standard"/>
    <s v="medium"/>
    <s v="medium"/>
    <n v="1807.45"/>
    <n v="778.69"/>
    <d v="2015-04-11T00:00:00"/>
    <n v="1028.76"/>
    <s v="M"/>
    <n v="55"/>
    <d v="1995-07-30T00:00:00"/>
    <n v="24.947509747590054"/>
    <n v="0"/>
    <s v="Retail"/>
    <s v="Mass Customer"/>
    <s v="N"/>
    <s v="Yes"/>
    <n v="7"/>
    <m/>
  </r>
  <r>
    <n v="10557"/>
    <n v="0"/>
    <x v="1200"/>
    <d v="2017-06-28T00:00:00"/>
    <n v="185"/>
    <b v="0"/>
    <s v="Approved"/>
    <s v="Norco Bicycles"/>
    <s v="Road"/>
    <s v="medium"/>
    <s v="medium"/>
    <n v="544.04999999999995"/>
    <n v="376.84"/>
    <d v="2005-10-22T00:00:00"/>
    <n v="167.20999999999998"/>
    <s v="M"/>
    <n v="29"/>
    <d v="1973-07-31T00:00:00"/>
    <n v="46.95846865169964"/>
    <s v="Human Resources Assistant III"/>
    <s v="Manufacturing"/>
    <s v="High Net Worth"/>
    <s v="N"/>
    <s v="No"/>
    <n v="14"/>
    <m/>
  </r>
  <r>
    <n v="10721"/>
    <n v="8"/>
    <x v="202"/>
    <d v="2017-06-28T00:00:00"/>
    <n v="185"/>
    <b v="0"/>
    <s v="Approved"/>
    <s v="Solex"/>
    <s v="Road"/>
    <s v="medium"/>
    <s v="small"/>
    <n v="1703.52"/>
    <n v="1516.13"/>
    <d v="1991-11-07T00:00:00"/>
    <n v="187.38999999999987"/>
    <s v="F"/>
    <n v="27"/>
    <d v="1972-10-26T00:00:00"/>
    <n v="47.720112487316079"/>
    <s v="VP Accounting"/>
    <s v="Financial Services"/>
    <s v="Mass Customer"/>
    <s v="N"/>
    <s v="Yes"/>
    <n v="10"/>
    <m/>
  </r>
  <r>
    <n v="11347"/>
    <n v="4"/>
    <x v="1869"/>
    <d v="2017-06-28T00:00:00"/>
    <n v="185"/>
    <b v="0"/>
    <s v="Approved"/>
    <s v="Solex"/>
    <s v="Standard"/>
    <s v="medium"/>
    <s v="medium"/>
    <n v="1483.2"/>
    <n v="99.59"/>
    <d v="2015-05-21T00:00:00"/>
    <n v="1383.6100000000001"/>
    <s v="F"/>
    <n v="10"/>
    <d v="1984-02-05T00:00:00"/>
    <n v="36.435180980466768"/>
    <s v="Software Consultant"/>
    <s v="IT"/>
    <s v="High Net Worth"/>
    <s v="N"/>
    <s v="Yes"/>
    <n v="13"/>
    <m/>
  </r>
  <r>
    <n v="11476"/>
    <n v="0"/>
    <x v="1460"/>
    <d v="2017-06-28T00:00:00"/>
    <n v="185"/>
    <b v="1"/>
    <s v="Approved"/>
    <s v="OHM Cycles"/>
    <s v="Standard"/>
    <s v="medium"/>
    <s v="medium"/>
    <n v="235.63"/>
    <n v="125.07"/>
    <d v="2004-08-07T00:00:00"/>
    <n v="110.56"/>
    <s v="F"/>
    <n v="84"/>
    <d v="1994-05-11T00:00:00"/>
    <n v="26.166687829781836"/>
    <s v="Staff Scientist"/>
    <s v="Financial Services"/>
    <s v="High Net Worth"/>
    <s v="N"/>
    <s v="No"/>
    <n v="3"/>
    <m/>
  </r>
  <r>
    <n v="11822"/>
    <n v="28"/>
    <x v="3178"/>
    <d v="2017-06-28T00:00:00"/>
    <n v="185"/>
    <b v="1"/>
    <s v="Approved"/>
    <s v="Norco Bicycles"/>
    <s v="Standard"/>
    <s v="medium"/>
    <s v="small"/>
    <n v="1216.1400000000001"/>
    <n v="1082.3599999999999"/>
    <d v="2002-03-22T00:00:00"/>
    <n v="133.7800000000002"/>
    <s v="F"/>
    <n v="11"/>
    <d v="1991-11-29T00:00:00"/>
    <n v="28.616002898274985"/>
    <s v="Financial Analyst"/>
    <s v="Financial Services"/>
    <s v="Mass Customer"/>
    <s v="N"/>
    <s v="Yes"/>
    <n v="10"/>
    <m/>
  </r>
  <r>
    <n v="13421"/>
    <n v="88"/>
    <x v="1878"/>
    <d v="2017-06-28T00:00:00"/>
    <n v="185"/>
    <b v="1"/>
    <s v="Approved"/>
    <s v="Norco Bicycles"/>
    <s v="Standard"/>
    <s v="medium"/>
    <s v="medium"/>
    <n v="1198.46"/>
    <n v="381.1"/>
    <d v="1998-12-16T00:00:00"/>
    <n v="817.36"/>
    <s v="F"/>
    <n v="4"/>
    <d v="1981-03-30T00:00:00"/>
    <n v="39.289975501014709"/>
    <s v="Tax Accountant"/>
    <s v="Manufacturing"/>
    <s v="Mass Customer"/>
    <s v="N"/>
    <s v="No"/>
    <n v="18"/>
    <m/>
  </r>
  <r>
    <n v="13510"/>
    <n v="80"/>
    <x v="2950"/>
    <d v="2017-06-28T00:00:00"/>
    <n v="185"/>
    <b v="0"/>
    <s v="Approved"/>
    <s v="OHM Cycles"/>
    <s v="Touring"/>
    <s v="low"/>
    <s v="medium"/>
    <n v="1073.07"/>
    <n v="933.84"/>
    <d v="1997-01-25T00:00:00"/>
    <n v="139.2299999999999"/>
    <s v="F"/>
    <n v="59"/>
    <d v="1954-05-07T00:00:00"/>
    <n v="66.205043994165393"/>
    <n v="0"/>
    <s v="n/a"/>
    <s v="Mass Customer"/>
    <s v="N"/>
    <s v="No"/>
    <n v="9"/>
    <m/>
  </r>
  <r>
    <n v="10254"/>
    <n v="96"/>
    <x v="2424"/>
    <d v="2017-12-13T00:00:00"/>
    <m/>
    <m/>
    <s v="Approved"/>
    <s v="WeareA2B"/>
    <s v="Road"/>
    <s v="low"/>
    <s v="small"/>
    <n v="1172.78"/>
    <n v="1043.77"/>
    <n v="37539"/>
    <m/>
    <m/>
    <m/>
    <m/>
    <m/>
    <m/>
    <m/>
    <m/>
    <m/>
    <m/>
    <m/>
    <m/>
  </r>
  <r>
    <n v="13604"/>
    <n v="32"/>
    <x v="1911"/>
    <d v="2017-06-28T00:00:00"/>
    <n v="185"/>
    <b v="0"/>
    <s v="Approved"/>
    <s v="Giant Bicycles"/>
    <s v="Standard"/>
    <s v="high"/>
    <s v="medium"/>
    <n v="1179"/>
    <n v="707.4"/>
    <d v="1997-08-25T00:00:00"/>
    <n v="471.6"/>
    <s v="M"/>
    <n v="96"/>
    <d v="1978-07-04T00:00:00"/>
    <n v="42.029701528411969"/>
    <s v="Physical Therapy Assistant"/>
    <s v="Property"/>
    <s v="High Net Worth"/>
    <s v="N"/>
    <s v="No"/>
    <n v="9"/>
    <m/>
  </r>
  <r>
    <n v="14520"/>
    <n v="0"/>
    <x v="719"/>
    <d v="2017-06-28T00:00:00"/>
    <n v="185"/>
    <b v="1"/>
    <s v="Approved"/>
    <s v="Norco Bicycles"/>
    <s v="Standard"/>
    <s v="medium"/>
    <s v="medium"/>
    <n v="360.4"/>
    <n v="270.3"/>
    <d v="2003-09-09T00:00:00"/>
    <n v="90.099999999999966"/>
    <s v="F"/>
    <n v="37"/>
    <d v="1993-08-06T00:00:00"/>
    <n v="26.928331665398272"/>
    <s v="Administrative Officer"/>
    <s v="Property"/>
    <s v="High Net Worth"/>
    <s v="N"/>
    <s v="Yes"/>
    <n v="8"/>
    <m/>
  </r>
  <r>
    <n v="15393"/>
    <n v="98"/>
    <x v="1265"/>
    <d v="2017-06-28T00:00:00"/>
    <n v="185"/>
    <b v="1"/>
    <s v="Approved"/>
    <s v="OHM Cycles"/>
    <s v="Standard"/>
    <s v="medium"/>
    <s v="medium"/>
    <n v="795.34"/>
    <n v="101.58"/>
    <d v="2015-06-17T00:00:00"/>
    <n v="693.76"/>
    <s v="F"/>
    <n v="79"/>
    <d v="1962-11-09T00:00:00"/>
    <n v="57.689975501014715"/>
    <s v="Accountant II"/>
    <s v="Property"/>
    <s v="High Net Worth"/>
    <s v="N"/>
    <s v="Yes"/>
    <n v="12"/>
    <m/>
  </r>
  <r>
    <n v="16104"/>
    <n v="29"/>
    <x v="3338"/>
    <d v="2017-06-28T00:00:00"/>
    <n v="185"/>
    <b v="0"/>
    <s v="Approved"/>
    <s v="WeareA2B"/>
    <s v="Standard"/>
    <s v="medium"/>
    <s v="medium"/>
    <n v="1065.03"/>
    <n v="230.09"/>
    <d v="2000-11-03T00:00:00"/>
    <n v="834.93999999999994"/>
    <s v="F"/>
    <n v="30"/>
    <d v="1971-10-27T00:00:00"/>
    <n v="48.720112487316079"/>
    <s v="Legal Assistant"/>
    <s v="Financial Services"/>
    <s v="High Net Worth"/>
    <s v="N"/>
    <s v="Yes"/>
    <n v="18"/>
    <m/>
  </r>
  <r>
    <n v="17096"/>
    <n v="16"/>
    <x v="1933"/>
    <d v="2017-06-28T00:00:00"/>
    <n v="185"/>
    <b v="1"/>
    <s v="Approved"/>
    <s v="Norco Bicycles"/>
    <s v="Standard"/>
    <s v="high"/>
    <s v="small"/>
    <n v="1661.92"/>
    <n v="1479.11"/>
    <d v="1994-09-09T00:00:00"/>
    <n v="182.81000000000017"/>
    <s v="F"/>
    <n v="89"/>
    <d v="1974-06-11T00:00:00"/>
    <n v="46.095454953069506"/>
    <s v="Software Engineer II"/>
    <s v="Health"/>
    <s v="Mass Customer"/>
    <s v="N"/>
    <s v="No"/>
    <n v="12"/>
    <m/>
  </r>
  <r>
    <n v="17465"/>
    <n v="83"/>
    <x v="1221"/>
    <d v="2017-06-28T00:00:00"/>
    <n v="185"/>
    <b v="1"/>
    <s v="Approved"/>
    <s v="Solex"/>
    <s v="Touring"/>
    <s v="medium"/>
    <s v="large"/>
    <n v="2083.94"/>
    <n v="675.03"/>
    <d v="1997-08-25T00:00:00"/>
    <n v="1408.91"/>
    <s v="M"/>
    <n v="37"/>
    <d v="1964-07-08T00:00:00"/>
    <n v="56.026961802384577"/>
    <s v="Community Outreach Specialist"/>
    <s v="Retail"/>
    <s v="Mass Customer"/>
    <s v="N"/>
    <s v="Yes"/>
    <n v="11"/>
    <m/>
  </r>
  <r>
    <n v="18007"/>
    <n v="1"/>
    <x v="2745"/>
    <d v="2017-06-28T00:00:00"/>
    <n v="185"/>
    <b v="1"/>
    <s v="Approved"/>
    <s v="Giant Bicycles"/>
    <s v="Standard"/>
    <s v="medium"/>
    <s v="medium"/>
    <n v="1403.5"/>
    <n v="954.82"/>
    <d v="2011-04-16T00:00:00"/>
    <n v="448.67999999999995"/>
    <s v="M"/>
    <n v="34"/>
    <d v="1986-10-20T00:00:00"/>
    <n v="33.728331665398272"/>
    <s v="Sales Associate"/>
    <s v="Financial Services"/>
    <s v="Mass Customer"/>
    <s v="N"/>
    <s v="Yes"/>
    <n v="16"/>
    <m/>
  </r>
  <r>
    <n v="18261"/>
    <n v="0"/>
    <x v="925"/>
    <d v="2017-06-28T00:00:00"/>
    <n v="185"/>
    <b v="1"/>
    <s v="Approved"/>
    <s v="Giant Bicycles"/>
    <s v="Standard"/>
    <s v="medium"/>
    <s v="medium"/>
    <n v="230.91"/>
    <n v="173.18"/>
    <d v="1994-07-12T00:00:00"/>
    <n v="57.72999999999999"/>
    <s v="F"/>
    <n v="7"/>
    <d v="1978-07-30T00:00:00"/>
    <n v="41.95846865169964"/>
    <s v="Community Outreach Specialist"/>
    <s v="IT"/>
    <s v="High Net Worth"/>
    <s v="N"/>
    <s v="Yes"/>
    <n v="21"/>
    <m/>
  </r>
  <r>
    <n v="18528"/>
    <n v="28"/>
    <x v="2739"/>
    <d v="2017-06-28T00:00:00"/>
    <n v="185"/>
    <b v="1"/>
    <s v="Approved"/>
    <s v="Norco Bicycles"/>
    <s v="Standard"/>
    <s v="medium"/>
    <s v="small"/>
    <n v="1216.1400000000001"/>
    <n v="1082.3599999999999"/>
    <d v="2002-03-22T00:00:00"/>
    <n v="133.7800000000002"/>
    <s v="M"/>
    <n v="61"/>
    <d v="1986-04-19T00:00:00"/>
    <n v="34.232441254439372"/>
    <s v="Administrative Officer"/>
    <s v="Retail"/>
    <s v="Affluent Customer"/>
    <s v="N"/>
    <s v="Yes"/>
    <n v="6"/>
    <m/>
  </r>
  <r>
    <n v="18845"/>
    <n v="11"/>
    <x v="203"/>
    <d v="2017-06-28T00:00:00"/>
    <n v="185"/>
    <b v="1"/>
    <s v="Approved"/>
    <s v="Giant Bicycles"/>
    <s v="Standard"/>
    <s v="high"/>
    <s v="medium"/>
    <n v="1274.93"/>
    <n v="764.96"/>
    <d v="2007-08-04T00:00:00"/>
    <n v="509.97"/>
    <s v="M"/>
    <n v="57"/>
    <d v="1967-08-07T00:00:00"/>
    <n v="52.944770021562654"/>
    <s v="Quality Engineer"/>
    <s v="Health"/>
    <s v="Affluent Customer"/>
    <s v="N"/>
    <s v="No"/>
    <n v="17"/>
    <m/>
  </r>
  <r>
    <n v="19187"/>
    <n v="0"/>
    <x v="2684"/>
    <d v="2017-06-28T00:00:00"/>
    <n v="185"/>
    <b v="1"/>
    <s v="Approved"/>
    <s v="Solex"/>
    <s v="Road"/>
    <s v="medium"/>
    <s v="medium"/>
    <n v="416.98"/>
    <n v="312.74"/>
    <d v="1997-05-10T00:00:00"/>
    <n v="104.24000000000001"/>
    <s v="F"/>
    <n v="73"/>
    <d v="1970-09-06T00:00:00"/>
    <n v="49.859838514713338"/>
    <s v="Dental Hygienist"/>
    <s v="Health"/>
    <s v="High Net Worth"/>
    <s v="N"/>
    <s v="Yes"/>
    <n v="10"/>
    <m/>
  </r>
  <r>
    <n v="19363"/>
    <n v="34"/>
    <x v="476"/>
    <d v="2017-06-28T00:00:00"/>
    <n v="185"/>
    <b v="1"/>
    <s v="Approved"/>
    <s v="Norco Bicycles"/>
    <s v="Road"/>
    <s v="high"/>
    <s v="large"/>
    <n v="774.53"/>
    <n v="464.72"/>
    <d v="1997-05-10T00:00:00"/>
    <n v="309.80999999999995"/>
    <s v="F"/>
    <n v="21"/>
    <d v="1969-05-19T00:00:00"/>
    <n v="51.161208377727043"/>
    <s v="Programmer III"/>
    <s v="Retail"/>
    <s v="Affluent Customer"/>
    <s v="N"/>
    <s v="Yes"/>
    <n v="18"/>
    <m/>
  </r>
  <r>
    <n v="19565"/>
    <n v="0"/>
    <x v="3132"/>
    <d v="2017-06-28T00:00:00"/>
    <n v="185"/>
    <b v="0"/>
    <s v="Approved"/>
    <s v="WeareA2B"/>
    <s v="Standard"/>
    <s v="medium"/>
    <s v="medium"/>
    <n v="60.34"/>
    <n v="45.26"/>
    <d v="1993-07-15T00:00:00"/>
    <n v="15.080000000000005"/>
    <s v="F"/>
    <n v="10"/>
    <d v="1976-08-26T00:00:00"/>
    <n v="43.884496048959917"/>
    <s v="Staff Scientist"/>
    <s v="Financial Services"/>
    <s v="High Net Worth"/>
    <s v="N"/>
    <s v="No"/>
    <n v="16"/>
    <m/>
  </r>
  <r>
    <n v="10268"/>
    <n v="13"/>
    <x v="62"/>
    <d v="2017-10-26T00:00:00"/>
    <m/>
    <b v="0"/>
    <s v="Cancelled"/>
    <s v="Solex"/>
    <s v="Standard"/>
    <s v="medium"/>
    <s v="medium"/>
    <n v="1163.8900000000001"/>
    <n v="589.27"/>
    <n v="35378"/>
    <m/>
    <m/>
    <m/>
    <m/>
    <m/>
    <m/>
    <m/>
    <m/>
    <m/>
    <m/>
    <m/>
    <m/>
  </r>
  <r>
    <n v="396"/>
    <n v="88"/>
    <x v="1741"/>
    <d v="2017-06-27T00:00:00"/>
    <n v="186"/>
    <b v="1"/>
    <s v="Approved"/>
    <s v="Norco Bicycles"/>
    <s v="Standard"/>
    <s v="medium"/>
    <s v="medium"/>
    <n v="1198.46"/>
    <n v="381.1"/>
    <d v="2000-11-03T00:00:00"/>
    <n v="817.36"/>
    <s v="M"/>
    <n v="98"/>
    <d v="1975-02-26T00:00:00"/>
    <n v="45.383126185946217"/>
    <s v="Technical Writer"/>
    <s v="Manufacturing"/>
    <s v="Mass Customer"/>
    <s v="N"/>
    <s v="Yes"/>
    <n v="14"/>
    <m/>
  </r>
  <r>
    <n v="618"/>
    <n v="79"/>
    <x v="29"/>
    <d v="2017-06-27T00:00:00"/>
    <n v="186"/>
    <b v="1"/>
    <s v="Approved"/>
    <s v="Solex"/>
    <s v="Touring"/>
    <s v="medium"/>
    <s v="large"/>
    <n v="2083.94"/>
    <n v="675.03"/>
    <d v="2010-05-05T00:00:00"/>
    <n v="1408.91"/>
    <s v="M"/>
    <n v="25"/>
    <d v="1985-08-11T00:00:00"/>
    <n v="34.920112487316082"/>
    <s v="Analog Circuit Design manager"/>
    <s v="Financial Services"/>
    <s v="High Net Worth"/>
    <s v="N"/>
    <s v="No"/>
    <n v="11"/>
    <m/>
  </r>
  <r>
    <n v="762"/>
    <n v="6"/>
    <x v="36"/>
    <d v="2017-06-27T00:00:00"/>
    <n v="186"/>
    <b v="0"/>
    <s v="Approved"/>
    <s v="Solex"/>
    <s v="Standard"/>
    <s v="high"/>
    <s v="medium"/>
    <n v="748.17"/>
    <n v="448.9"/>
    <d v="1991-11-10T00:00:00"/>
    <n v="299.27"/>
    <s v="M"/>
    <n v="46"/>
    <d v="1980-09-14T00:00:00"/>
    <n v="39.829701528411974"/>
    <s v="Administrative Assistant III"/>
    <s v="Retail"/>
    <s v="High Net Worth"/>
    <s v="N"/>
    <s v="No"/>
    <n v="7"/>
    <m/>
  </r>
  <r>
    <n v="1277"/>
    <n v="2"/>
    <x v="444"/>
    <d v="2017-06-27T00:00:00"/>
    <n v="186"/>
    <b v="1"/>
    <s v="Approved"/>
    <s v="Solex"/>
    <s v="Standard"/>
    <s v="medium"/>
    <s v="medium"/>
    <n v="71.489999999999995"/>
    <n v="53.62"/>
    <d v="2012-09-15T00:00:00"/>
    <n v="17.869999999999997"/>
    <s v="M"/>
    <n v="29"/>
    <d v="1954-02-25T00:00:00"/>
    <n v="66.399564542110596"/>
    <s v="Administrative Officer"/>
    <s v="n/a"/>
    <s v="Mass Customer"/>
    <s v="N"/>
    <s v="Yes"/>
    <n v="11"/>
    <m/>
  </r>
  <r>
    <n v="1387"/>
    <n v="80"/>
    <x v="1923"/>
    <d v="2017-06-27T00:00:00"/>
    <n v="186"/>
    <b v="0"/>
    <s v="Approved"/>
    <s v="OHM Cycles"/>
    <s v="Touring"/>
    <s v="low"/>
    <s v="medium"/>
    <n v="1073.07"/>
    <n v="933.84"/>
    <d v="1997-01-25T00:00:00"/>
    <n v="139.2299999999999"/>
    <s v="F"/>
    <n v="33"/>
    <d v="1988-08-18T00:00:00"/>
    <n v="31.898194679096903"/>
    <s v="Web Designer IV"/>
    <s v="Retail"/>
    <s v="Affluent Customer"/>
    <s v="N"/>
    <s v="No"/>
    <n v="17"/>
    <m/>
  </r>
  <r>
    <n v="1472"/>
    <n v="27"/>
    <x v="2845"/>
    <d v="2017-06-27T00:00:00"/>
    <n v="186"/>
    <b v="1"/>
    <s v="Approved"/>
    <s v="Trek Bicycles"/>
    <s v="Standard"/>
    <s v="medium"/>
    <s v="medium"/>
    <n v="499.53"/>
    <n v="388.72"/>
    <d v="1999-06-23T00:00:00"/>
    <n v="110.80999999999995"/>
    <s v="M"/>
    <n v="27"/>
    <d v="1962-11-14T00:00:00"/>
    <n v="57.676276870877729"/>
    <s v="Civil Engineer"/>
    <s v="Manufacturing"/>
    <s v="Affluent Customer"/>
    <s v="N"/>
    <s v="No"/>
    <n v="11"/>
    <m/>
  </r>
  <r>
    <n v="1883"/>
    <n v="43"/>
    <x v="97"/>
    <d v="2017-06-27T00:00:00"/>
    <n v="186"/>
    <b v="0"/>
    <s v="Approved"/>
    <s v="Solex"/>
    <s v="Standard"/>
    <s v="medium"/>
    <s v="medium"/>
    <n v="1151.96"/>
    <n v="649.49"/>
    <d v="2015-10-18T00:00:00"/>
    <n v="502.47"/>
    <s v="F"/>
    <n v="56"/>
    <d v="1967-10-01T00:00:00"/>
    <n v="52.794085090055809"/>
    <s v="Recruiting Manager"/>
    <s v="Health"/>
    <s v="Affluent Customer"/>
    <s v="N"/>
    <s v="Yes"/>
    <n v="6"/>
    <m/>
  </r>
  <r>
    <n v="2067"/>
    <n v="0"/>
    <x v="1661"/>
    <d v="2017-06-27T00:00:00"/>
    <n v="186"/>
    <b v="1"/>
    <s v="Approved"/>
    <s v="Norco Bicycles"/>
    <s v="Standard"/>
    <s v="medium"/>
    <s v="medium"/>
    <n v="360.4"/>
    <n v="270.3"/>
    <d v="2016-12-06T00:00:00"/>
    <n v="90.099999999999966"/>
    <s v="F"/>
    <n v="98"/>
    <d v="1999-06-17T00:00:00"/>
    <n v="21.062578240740738"/>
    <s v="Technical Writer"/>
    <s v="n/a"/>
    <s v="High Net Worth"/>
    <s v="N"/>
    <s v="Yes"/>
    <n v="1"/>
    <m/>
  </r>
  <r>
    <n v="2202"/>
    <n v="33"/>
    <x v="1846"/>
    <d v="2017-06-27T00:00:00"/>
    <n v="186"/>
    <b v="1"/>
    <s v="Approved"/>
    <s v="OHM Cycles"/>
    <s v="Road"/>
    <s v="medium"/>
    <s v="small"/>
    <n v="1810"/>
    <n v="1610.9"/>
    <d v="2007-12-11T00:00:00"/>
    <n v="199.09999999999991"/>
    <s v="F"/>
    <n v="80"/>
    <d v="1979-07-19T00:00:00"/>
    <n v="40.988605638001012"/>
    <s v="Junior Executive"/>
    <s v="Manufacturing"/>
    <s v="High Net Worth"/>
    <s v="N"/>
    <s v="Yes"/>
    <n v="16"/>
    <m/>
  </r>
  <r>
    <n v="2339"/>
    <n v="95"/>
    <x v="2647"/>
    <d v="2017-06-27T00:00:00"/>
    <n v="186"/>
    <b v="1"/>
    <s v="Approved"/>
    <s v="OHM Cycles"/>
    <s v="Touring"/>
    <s v="low"/>
    <s v="medium"/>
    <n v="1073.07"/>
    <n v="933.84"/>
    <d v="1997-01-25T00:00:00"/>
    <n v="139.2299999999999"/>
    <s v="M"/>
    <n v="64"/>
    <d v="1967-06-02T00:00:00"/>
    <n v="53.125591939370878"/>
    <s v="Clinical Specialist"/>
    <s v="Health"/>
    <s v="High Net Worth"/>
    <s v="N"/>
    <s v="No"/>
    <n v="11"/>
    <m/>
  </r>
  <r>
    <n v="2507"/>
    <n v="64"/>
    <x v="551"/>
    <d v="2017-06-27T00:00:00"/>
    <n v="186"/>
    <b v="0"/>
    <s v="Approved"/>
    <s v="Giant Bicycles"/>
    <s v="Standard"/>
    <s v="high"/>
    <s v="small"/>
    <n v="1977.36"/>
    <n v="1759.85"/>
    <d v="2010-08-20T00:00:00"/>
    <n v="217.51"/>
    <s v="M"/>
    <n v="76"/>
    <d v="1971-03-17T00:00:00"/>
    <n v="49.333811117453067"/>
    <s v="Engineer II"/>
    <s v="Property"/>
    <s v="High Net Worth"/>
    <s v="N"/>
    <s v="Yes"/>
    <n v="15"/>
    <m/>
  </r>
  <r>
    <n v="3927"/>
    <n v="0"/>
    <x v="3297"/>
    <d v="2017-06-27T00:00:00"/>
    <n v="186"/>
    <b v="1"/>
    <s v="Approved"/>
    <s v="WeareA2B"/>
    <s v="Standard"/>
    <s v="medium"/>
    <s v="small"/>
    <n v="175.89"/>
    <n v="131.91999999999999"/>
    <d v="2003-02-16T00:00:00"/>
    <n v="43.97"/>
    <s v="M"/>
    <n v="38"/>
    <d v="1977-11-25T00:00:00"/>
    <n v="42.635180980466764"/>
    <s v="Human Resources Assistant III"/>
    <s v="Retail"/>
    <s v="High Net Worth"/>
    <s v="N"/>
    <s v="No"/>
    <n v="16"/>
    <m/>
  </r>
  <r>
    <n v="4206"/>
    <n v="40"/>
    <x v="19"/>
    <d v="2017-06-27T00:00:00"/>
    <n v="186"/>
    <b v="1"/>
    <s v="Approved"/>
    <s v="OHM Cycles"/>
    <s v="Standard"/>
    <s v="high"/>
    <s v="medium"/>
    <n v="1458.17"/>
    <n v="874.9"/>
    <d v="2006-02-02T00:00:00"/>
    <n v="583.2700000000001"/>
    <s v="M"/>
    <n v="19"/>
    <d v="1981-09-02T00:00:00"/>
    <n v="38.862578240740739"/>
    <s v="Budget/Accounting Analyst IV"/>
    <s v="IT"/>
    <s v="Mass Customer"/>
    <s v="N"/>
    <s v="Yes"/>
    <n v="6"/>
    <m/>
  </r>
  <r>
    <n v="4406"/>
    <n v="55"/>
    <x v="2599"/>
    <d v="2017-06-27T00:00:00"/>
    <n v="186"/>
    <b v="1"/>
    <s v="Approved"/>
    <s v="Trek Bicycles"/>
    <s v="Road"/>
    <s v="medium"/>
    <s v="large"/>
    <n v="1894.19"/>
    <n v="598.76"/>
    <d v="1991-01-21T00:00:00"/>
    <n v="1295.43"/>
    <s v="F"/>
    <n v="53"/>
    <d v="1964-11-05T00:00:00"/>
    <n v="55.6981946790969"/>
    <s v="Programmer Analyst III"/>
    <s v="Manufacturing"/>
    <s v="Mass Customer"/>
    <s v="N"/>
    <s v="Yes"/>
    <n v="12"/>
    <m/>
  </r>
  <r>
    <n v="4418"/>
    <n v="97"/>
    <x v="1055"/>
    <d v="2017-06-27T00:00:00"/>
    <n v="186"/>
    <b v="0"/>
    <s v="Approved"/>
    <s v="Solex"/>
    <s v="Standard"/>
    <s v="medium"/>
    <s v="large"/>
    <n v="202.62"/>
    <n v="151.96"/>
    <d v="2016-03-29T00:00:00"/>
    <n v="50.66"/>
    <s v="F"/>
    <n v="10"/>
    <d v="1972-07-11T00:00:00"/>
    <n v="48.013263172247591"/>
    <s v="Tax Accountant"/>
    <s v="Manufacturing"/>
    <s v="Mass Customer"/>
    <s v="N"/>
    <s v="No"/>
    <n v="18"/>
    <m/>
  </r>
  <r>
    <n v="5847"/>
    <n v="98"/>
    <x v="1910"/>
    <d v="2017-06-27T00:00:00"/>
    <n v="186"/>
    <b v="1"/>
    <s v="Approved"/>
    <s v="Trek Bicycles"/>
    <s v="Standard"/>
    <s v="high"/>
    <s v="medium"/>
    <n v="358.39"/>
    <n v="215.03"/>
    <d v="2004-01-16T00:00:00"/>
    <n v="143.35999999999999"/>
    <s v="F"/>
    <n v="49"/>
    <d v="1982-11-21T00:00:00"/>
    <n v="37.643400158548957"/>
    <s v="Senior Editor"/>
    <s v="Manufacturing"/>
    <s v="Mass Customer"/>
    <s v="N"/>
    <s v="No"/>
    <n v="9"/>
    <m/>
  </r>
  <r>
    <n v="6570"/>
    <n v="0"/>
    <x v="756"/>
    <d v="2017-06-27T00:00:00"/>
    <n v="186"/>
    <b v="1"/>
    <s v="Approved"/>
    <s v="Solex"/>
    <s v="Standard"/>
    <s v="medium"/>
    <s v="medium"/>
    <n v="441.49"/>
    <n v="84.99"/>
    <d v="1993-04-12T00:00:00"/>
    <n v="356.5"/>
    <s v="M"/>
    <n v="68"/>
    <d v="1959-08-19T00:00:00"/>
    <n v="60.917372761288682"/>
    <n v="0"/>
    <s v="Property"/>
    <s v="High Net Worth"/>
    <s v="N"/>
    <s v="No"/>
    <n v="19"/>
    <m/>
  </r>
  <r>
    <n v="7066"/>
    <n v="44"/>
    <x v="2925"/>
    <d v="2017-06-27T00:00:00"/>
    <n v="186"/>
    <b v="0"/>
    <s v="Approved"/>
    <s v="WeareA2B"/>
    <s v="Standard"/>
    <s v="medium"/>
    <s v="medium"/>
    <n v="1769.64"/>
    <n v="108.76"/>
    <d v="2003-02-16T00:00:00"/>
    <n v="1660.88"/>
    <s v="M"/>
    <n v="94"/>
    <d v="1979-09-17T00:00:00"/>
    <n v="40.824222076357174"/>
    <s v="Legal Assistant"/>
    <s v="Property"/>
    <s v="Affluent Customer"/>
    <s v="N"/>
    <s v="Yes"/>
    <n v="15"/>
    <m/>
  </r>
  <r>
    <n v="7127"/>
    <n v="95"/>
    <x v="2220"/>
    <d v="2017-06-27T00:00:00"/>
    <n v="186"/>
    <b v="1"/>
    <s v="Approved"/>
    <s v="Giant Bicycles"/>
    <s v="Standard"/>
    <s v="medium"/>
    <s v="large"/>
    <n v="569.55999999999995"/>
    <n v="528.42999999999995"/>
    <d v="1994-07-12T00:00:00"/>
    <n v="41.129999999999995"/>
    <s v="F"/>
    <n v="26"/>
    <d v="1981-10-04T00:00:00"/>
    <n v="38.77490700786403"/>
    <s v="Media Manager I"/>
    <s v="Retail"/>
    <s v="Mass Customer"/>
    <s v="N"/>
    <s v="Yes"/>
    <n v="16"/>
    <m/>
  </r>
  <r>
    <n v="7236"/>
    <n v="35"/>
    <x v="764"/>
    <d v="2017-06-27T00:00:00"/>
    <n v="186"/>
    <b v="0"/>
    <s v="Approved"/>
    <s v="Trek Bicycles"/>
    <s v="Standard"/>
    <s v="low"/>
    <s v="medium"/>
    <n v="1057.51"/>
    <n v="154.4"/>
    <d v="1994-07-12T00:00:00"/>
    <n v="903.11"/>
    <s v="M"/>
    <n v="52"/>
    <d v="1970-08-23T00:00:00"/>
    <n v="49.898194679096903"/>
    <s v="Health Coach IV"/>
    <s v="Health"/>
    <s v="Mass Customer"/>
    <s v="N"/>
    <s v="No"/>
    <n v="9"/>
    <m/>
  </r>
  <r>
    <n v="7714"/>
    <n v="86"/>
    <x v="1931"/>
    <d v="2017-06-27T00:00:00"/>
    <n v="186"/>
    <b v="1"/>
    <s v="Approved"/>
    <s v="OHM Cycles"/>
    <s v="Standard"/>
    <s v="medium"/>
    <s v="medium"/>
    <n v="235.63"/>
    <n v="125.07"/>
    <d v="2004-08-07T00:00:00"/>
    <n v="110.56"/>
    <s v="M"/>
    <n v="98"/>
    <d v="1977-08-10T00:00:00"/>
    <n v="42.928331665398275"/>
    <s v="Director of Sales"/>
    <s v="Health"/>
    <s v="Mass Customer"/>
    <s v="N"/>
    <s v="No"/>
    <n v="7"/>
    <m/>
  </r>
  <r>
    <n v="9167"/>
    <n v="35"/>
    <x v="723"/>
    <d v="2017-06-27T00:00:00"/>
    <n v="186"/>
    <b v="0"/>
    <s v="Approved"/>
    <s v="Trek Bicycles"/>
    <s v="Standard"/>
    <s v="low"/>
    <s v="medium"/>
    <n v="1057.51"/>
    <n v="154.4"/>
    <d v="1994-07-12T00:00:00"/>
    <n v="903.11"/>
    <s v="M"/>
    <n v="81"/>
    <d v="1957-02-25T00:00:00"/>
    <n v="63.396824816083203"/>
    <s v="Senior Financial Analyst"/>
    <s v="Financial Services"/>
    <s v="Affluent Customer"/>
    <s v="N"/>
    <s v="Yes"/>
    <n v="7"/>
    <m/>
  </r>
  <r>
    <n v="9355"/>
    <n v="77"/>
    <x v="2792"/>
    <d v="2017-06-27T00:00:00"/>
    <n v="186"/>
    <b v="1"/>
    <s v="Approved"/>
    <s v="Norco Bicycles"/>
    <s v="Road"/>
    <s v="medium"/>
    <s v="large"/>
    <n v="1240.31"/>
    <n v="795.1"/>
    <d v="2011-01-10T00:00:00"/>
    <n v="445.20999999999992"/>
    <s v="F"/>
    <n v="63"/>
    <d v="1996-09-13T00:00:00"/>
    <n v="23.821482350329781"/>
    <s v="Business Systems Development Analyst"/>
    <s v="n/a"/>
    <s v="Affluent Customer"/>
    <s v="N"/>
    <s v="No"/>
    <n v="5"/>
    <m/>
  </r>
  <r>
    <n v="9713"/>
    <n v="97"/>
    <x v="1807"/>
    <d v="2017-06-27T00:00:00"/>
    <n v="186"/>
    <b v="0"/>
    <s v="Approved"/>
    <s v="OHM Cycles"/>
    <s v="Road"/>
    <s v="medium"/>
    <s v="medium"/>
    <n v="742.54"/>
    <n v="667.4"/>
    <d v="1991-11-07T00:00:00"/>
    <n v="75.139999999999986"/>
    <s v="F"/>
    <n v="45"/>
    <d v="1958-04-08T00:00:00"/>
    <n v="62.281756322932523"/>
    <s v="Senior Developer"/>
    <s v="n/a"/>
    <s v="High Net Worth"/>
    <s v="N"/>
    <s v="No"/>
    <n v="13"/>
    <m/>
  </r>
  <r>
    <n v="10392"/>
    <n v="3"/>
    <x v="1342"/>
    <d v="2017-06-27T00:00:00"/>
    <n v="186"/>
    <b v="1"/>
    <s v="Approved"/>
    <s v="Trek Bicycles"/>
    <s v="Standard"/>
    <s v="medium"/>
    <s v="large"/>
    <n v="2091.4699999999998"/>
    <n v="388.92"/>
    <d v="2005-08-09T00:00:00"/>
    <n v="1702.5499999999997"/>
    <s v="M"/>
    <n v="32"/>
    <d v="1973-07-11T00:00:00"/>
    <n v="47.013263172247591"/>
    <s v="Research Nurse"/>
    <s v="Health"/>
    <s v="Mass Customer"/>
    <s v="N"/>
    <s v="Yes"/>
    <n v="10"/>
    <m/>
  </r>
  <r>
    <n v="10761"/>
    <n v="95"/>
    <x v="168"/>
    <d v="2017-06-27T00:00:00"/>
    <n v="186"/>
    <b v="1"/>
    <s v="Approved"/>
    <s v="Giant Bicycles"/>
    <s v="Standard"/>
    <s v="medium"/>
    <s v="large"/>
    <n v="569.55999999999995"/>
    <n v="528.42999999999995"/>
    <d v="2003-09-10T00:00:00"/>
    <n v="41.129999999999995"/>
    <s v="M"/>
    <n v="37"/>
    <d v="1995-12-06T00:00:00"/>
    <n v="24.594085090055806"/>
    <n v="0"/>
    <s v="Manufacturing"/>
    <s v="Affluent Customer"/>
    <s v="N"/>
    <s v="No"/>
    <n v="2"/>
    <m/>
  </r>
  <r>
    <n v="11205"/>
    <n v="81"/>
    <x v="826"/>
    <d v="2017-06-27T00:00:00"/>
    <n v="186"/>
    <b v="0"/>
    <s v="Approved"/>
    <s v="Norco Bicycles"/>
    <s v="Standard"/>
    <s v="medium"/>
    <s v="small"/>
    <n v="586.45000000000005"/>
    <n v="521.94000000000005"/>
    <d v="1993-04-20T00:00:00"/>
    <n v="64.509999999999991"/>
    <s v="F"/>
    <n v="0"/>
    <d v="1959-05-11T00:00:00"/>
    <n v="61.191345364028408"/>
    <s v="Financial Analyst"/>
    <s v="Financial Services"/>
    <s v="Mass Customer"/>
    <s v="N"/>
    <s v="Yes"/>
    <n v="14"/>
    <m/>
  </r>
  <r>
    <n v="12240"/>
    <n v="95"/>
    <x v="1106"/>
    <d v="2017-06-27T00:00:00"/>
    <n v="186"/>
    <b v="1"/>
    <s v="Approved"/>
    <s v="Giant Bicycles"/>
    <s v="Standard"/>
    <s v="medium"/>
    <s v="large"/>
    <n v="569.55999999999995"/>
    <n v="528.42999999999995"/>
    <d v="2003-09-10T00:00:00"/>
    <n v="41.129999999999995"/>
    <s v="M"/>
    <n v="34"/>
    <d v="1988-11-07T00:00:00"/>
    <n v="31.676276870877725"/>
    <s v="Speech Pathologist"/>
    <s v="Financial Services"/>
    <s v="Mass Customer"/>
    <s v="N"/>
    <s v="No"/>
    <n v="19"/>
    <m/>
  </r>
  <r>
    <n v="12447"/>
    <n v="33"/>
    <x v="2552"/>
    <d v="2017-06-27T00:00:00"/>
    <n v="186"/>
    <b v="1"/>
    <s v="Approved"/>
    <s v="Giant Bicycles"/>
    <s v="Standard"/>
    <s v="medium"/>
    <s v="small"/>
    <n v="1311.44"/>
    <n v="1167.18"/>
    <d v="2006-10-01T00:00:00"/>
    <n v="144.26"/>
    <s v="M"/>
    <n v="6"/>
    <d v="1990-03-02T00:00:00"/>
    <n v="30.361208377727039"/>
    <s v="Marketing Manager"/>
    <s v="Retail"/>
    <s v="Mass Customer"/>
    <s v="N"/>
    <s v="Yes"/>
    <n v="19"/>
    <m/>
  </r>
  <r>
    <n v="13236"/>
    <n v="82"/>
    <x v="2846"/>
    <d v="2017-06-27T00:00:00"/>
    <n v="186"/>
    <b v="0"/>
    <s v="Approved"/>
    <s v="Giant Bicycles"/>
    <s v="Road"/>
    <s v="medium"/>
    <s v="medium"/>
    <n v="1538.99"/>
    <n v="829.65"/>
    <d v="2015-08-10T00:00:00"/>
    <n v="709.34"/>
    <s v="F"/>
    <n v="74"/>
    <d v="1974-10-26T00:00:00"/>
    <n v="45.720112487316079"/>
    <s v="General Manager"/>
    <s v="Retail"/>
    <s v="High Net Worth"/>
    <s v="N"/>
    <s v="Yes"/>
    <n v="16"/>
    <m/>
  </r>
  <r>
    <n v="10299"/>
    <n v="49"/>
    <x v="557"/>
    <d v="2017-03-06T00:00:00"/>
    <m/>
    <m/>
    <s v="Approved"/>
    <s v="Trek Bicycles"/>
    <s v="Road"/>
    <s v="medium"/>
    <s v="medium"/>
    <n v="533.51"/>
    <n v="400.13"/>
    <n v="41064"/>
    <m/>
    <m/>
    <m/>
    <m/>
    <m/>
    <m/>
    <m/>
    <m/>
    <m/>
    <m/>
    <m/>
    <m/>
  </r>
  <r>
    <n v="14781"/>
    <n v="57"/>
    <x v="2882"/>
    <d v="2017-06-27T00:00:00"/>
    <n v="186"/>
    <b v="0"/>
    <s v="Approved"/>
    <s v="WeareA2B"/>
    <s v="Touring"/>
    <s v="medium"/>
    <s v="large"/>
    <n v="1890.39"/>
    <n v="260.14"/>
    <d v="1991-01-21T00:00:00"/>
    <n v="1630.25"/>
    <s v="F"/>
    <n v="57"/>
    <d v="1969-12-04T00:00:00"/>
    <n v="50.616002898274985"/>
    <n v="0"/>
    <s v="n/a"/>
    <s v="Mass Customer"/>
    <s v="N"/>
    <s v="No"/>
    <n v="6"/>
    <m/>
  </r>
  <r>
    <n v="15035"/>
    <n v="68"/>
    <x v="1870"/>
    <d v="2017-06-27T00:00:00"/>
    <n v="186"/>
    <b v="1"/>
    <s v="Approved"/>
    <s v="OHM Cycles"/>
    <s v="Standard"/>
    <s v="medium"/>
    <s v="medium"/>
    <n v="1636.9"/>
    <n v="44.71"/>
    <d v="2015-04-11T00:00:00"/>
    <n v="1592.19"/>
    <s v="M"/>
    <n v="55"/>
    <d v="1995-07-30T00:00:00"/>
    <n v="24.947509747590054"/>
    <n v="0"/>
    <s v="Retail"/>
    <s v="Mass Customer"/>
    <s v="N"/>
    <s v="Yes"/>
    <n v="7"/>
    <m/>
  </r>
  <r>
    <n v="15871"/>
    <n v="45"/>
    <x v="2016"/>
    <d v="2017-06-27T00:00:00"/>
    <n v="186"/>
    <b v="0"/>
    <s v="Approved"/>
    <s v="Trek Bicycles"/>
    <s v="Road"/>
    <s v="low"/>
    <s v="medium"/>
    <n v="980.37"/>
    <n v="234.43"/>
    <d v="2014-03-03T00:00:00"/>
    <n v="745.94"/>
    <s v="M"/>
    <n v="11"/>
    <d v="1974-10-09T00:00:00"/>
    <n v="45.766687829781837"/>
    <s v="Human Resources Assistant IV"/>
    <s v="n/a"/>
    <s v="High Net Worth"/>
    <s v="N"/>
    <s v="Yes"/>
    <n v="10"/>
    <m/>
  </r>
  <r>
    <n v="16481"/>
    <n v="53"/>
    <x v="1952"/>
    <d v="2017-06-27T00:00:00"/>
    <n v="186"/>
    <b v="1"/>
    <s v="Approved"/>
    <s v="OHM Cycles"/>
    <s v="Standard"/>
    <s v="medium"/>
    <s v="medium"/>
    <n v="795.34"/>
    <n v="101.58"/>
    <d v="2010-08-20T00:00:00"/>
    <n v="693.76"/>
    <s v="F"/>
    <n v="89"/>
    <d v="1996-08-18T00:00:00"/>
    <n v="23.89271522704211"/>
    <s v="Project Manager"/>
    <s v="Financial Services"/>
    <s v="Mass Customer"/>
    <s v="N"/>
    <s v="Yes"/>
    <n v="3"/>
    <m/>
  </r>
  <r>
    <n v="16492"/>
    <n v="0"/>
    <x v="2576"/>
    <d v="2017-06-27T00:00:00"/>
    <n v="186"/>
    <b v="0"/>
    <s v="Approved"/>
    <s v="Trek Bicycles"/>
    <s v="Road"/>
    <s v="medium"/>
    <s v="medium"/>
    <n v="533.51"/>
    <n v="400.13"/>
    <d v="1997-10-04T00:00:00"/>
    <n v="133.38"/>
    <s v="U"/>
    <n v="49"/>
    <d v="1899-12-30T00:00:00"/>
    <n v="0"/>
    <s v="Project Manager"/>
    <s v="IT"/>
    <s v="High Net Worth"/>
    <s v="N"/>
    <s v="Yes"/>
    <n v="0"/>
    <m/>
  </r>
  <r>
    <n v="16687"/>
    <n v="13"/>
    <x v="400"/>
    <d v="2017-06-27T00:00:00"/>
    <n v="186"/>
    <b v="0"/>
    <s v="Approved"/>
    <s v="Solex"/>
    <s v="Standard"/>
    <s v="medium"/>
    <s v="medium"/>
    <n v="1163.8900000000001"/>
    <n v="589.27"/>
    <d v="2016-07-09T00:00:00"/>
    <n v="574.62000000000012"/>
    <s v="U"/>
    <n v="82"/>
    <d v="1899-12-30T00:00:00"/>
    <n v="0"/>
    <n v="0"/>
    <s v="IT"/>
    <s v="Mass Customer"/>
    <s v="N"/>
    <s v="Yes"/>
    <n v="0"/>
    <m/>
  </r>
  <r>
    <n v="16826"/>
    <n v="39"/>
    <x v="3339"/>
    <d v="2017-06-27T00:00:00"/>
    <n v="186"/>
    <b v="0"/>
    <s v="Approved"/>
    <s v="Giant Bicycles"/>
    <s v="Standard"/>
    <s v="medium"/>
    <s v="large"/>
    <n v="1812.75"/>
    <n v="582.48"/>
    <d v="2010-06-07T00:00:00"/>
    <n v="1230.27"/>
    <s v="M"/>
    <n v="17"/>
    <d v="1963-06-23T00:00:00"/>
    <n v="57.070797418822927"/>
    <s v="Chief Design Engineer"/>
    <s v="Retail"/>
    <s v="Mass Customer"/>
    <s v="N"/>
    <s v="No"/>
    <n v="11"/>
    <m/>
  </r>
  <r>
    <n v="16903"/>
    <n v="82"/>
    <x v="740"/>
    <d v="2017-06-27T00:00:00"/>
    <n v="186"/>
    <b v="0"/>
    <s v="Approved"/>
    <s v="Norco Bicycles"/>
    <s v="Standard"/>
    <s v="high"/>
    <s v="medium"/>
    <n v="1148.6400000000001"/>
    <n v="689.18"/>
    <d v="2015-08-10T00:00:00"/>
    <n v="459.46000000000015"/>
    <s v="M"/>
    <n v="46"/>
    <d v="1987-12-23T00:00:00"/>
    <n v="32.552989199644848"/>
    <s v="Cost Accountant"/>
    <s v="Financial Services"/>
    <s v="Mass Customer"/>
    <s v="N"/>
    <s v="No"/>
    <n v="10"/>
    <m/>
  </r>
  <r>
    <n v="16926"/>
    <n v="84"/>
    <x v="3331"/>
    <d v="2017-06-27T00:00:00"/>
    <n v="186"/>
    <b v="0"/>
    <s v="Approved"/>
    <s v="Trek Bicycles"/>
    <s v="Road"/>
    <s v="medium"/>
    <s v="medium"/>
    <n v="290.62"/>
    <n v="215.14"/>
    <d v="2004-12-18T00:00:00"/>
    <n v="75.480000000000018"/>
    <s v="M"/>
    <n v="20"/>
    <d v="1991-12-16T00:00:00"/>
    <n v="28.569427555809231"/>
    <s v="Recruiter"/>
    <s v="n/a"/>
    <s v="Mass Customer"/>
    <s v="N"/>
    <s v="No"/>
    <n v="5"/>
    <m/>
  </r>
  <r>
    <n v="17306"/>
    <n v="9"/>
    <x v="1789"/>
    <d v="2017-06-27T00:00:00"/>
    <n v="186"/>
    <b v="1"/>
    <s v="Approved"/>
    <s v="Norco Bicycles"/>
    <s v="Standard"/>
    <s v="medium"/>
    <s v="small"/>
    <n v="1216.1400000000001"/>
    <n v="1082.3599999999999"/>
    <d v="1991-11-10T00:00:00"/>
    <n v="133.7800000000002"/>
    <s v="F"/>
    <n v="51"/>
    <d v="1982-05-22T00:00:00"/>
    <n v="38.144770021562657"/>
    <s v="Structural Engineer"/>
    <s v="Manufacturing"/>
    <s v="High Net Worth"/>
    <s v="N"/>
    <s v="Yes"/>
    <n v="16"/>
    <m/>
  </r>
  <r>
    <n v="17491"/>
    <n v="34"/>
    <x v="39"/>
    <d v="2017-06-27T00:00:00"/>
    <n v="186"/>
    <b v="1"/>
    <s v="Approved"/>
    <s v="Norco Bicycles"/>
    <s v="Road"/>
    <s v="high"/>
    <s v="large"/>
    <n v="774.53"/>
    <n v="464.72"/>
    <d v="2006-02-02T00:00:00"/>
    <n v="309.80999999999995"/>
    <s v="M"/>
    <n v="96"/>
    <d v="1964-01-12T00:00:00"/>
    <n v="56.514633035261284"/>
    <s v="Payment Adjustment Coordinator"/>
    <s v="IT"/>
    <s v="Mass Customer"/>
    <s v="N"/>
    <s v="Yes"/>
    <n v="19"/>
    <m/>
  </r>
  <r>
    <n v="17939"/>
    <n v="3"/>
    <x v="2826"/>
    <d v="2017-06-27T00:00:00"/>
    <n v="186"/>
    <b v="0"/>
    <s v="Approved"/>
    <s v="Trek Bicycles"/>
    <s v="Standard"/>
    <s v="medium"/>
    <s v="large"/>
    <n v="2091.4699999999998"/>
    <n v="388.92"/>
    <d v="2005-08-09T00:00:00"/>
    <n v="1702.5499999999997"/>
    <s v="F"/>
    <n v="60"/>
    <d v="1964-06-19T00:00:00"/>
    <n v="56.07901659690512"/>
    <s v="Mechanical Systems Engineer"/>
    <s v="Financial Services"/>
    <s v="Affluent Customer"/>
    <s v="N"/>
    <s v="Yes"/>
    <n v="9"/>
    <m/>
  </r>
  <r>
    <n v="10312"/>
    <n v="92"/>
    <x v="562"/>
    <d v="2017-11-16T00:00:00"/>
    <m/>
    <b v="1"/>
    <s v="Cancelled"/>
    <s v="WeareA2B"/>
    <s v="Touring"/>
    <s v="medium"/>
    <s v="large"/>
    <n v="1890.39"/>
    <n v="260.14"/>
    <n v="33259"/>
    <m/>
    <m/>
    <m/>
    <m/>
    <m/>
    <m/>
    <m/>
    <m/>
    <m/>
    <m/>
    <m/>
    <m/>
  </r>
  <r>
    <n v="18443"/>
    <n v="0"/>
    <x v="2411"/>
    <d v="2017-06-27T00:00:00"/>
    <n v="186"/>
    <b v="1"/>
    <s v="Approved"/>
    <s v="Solex"/>
    <s v="Standard"/>
    <s v="medium"/>
    <s v="medium"/>
    <n v="478.16"/>
    <n v="298.72000000000003"/>
    <d v="2012-05-18T00:00:00"/>
    <n v="179.44"/>
    <s v="F"/>
    <n v="24"/>
    <d v="1980-06-29T00:00:00"/>
    <n v="40.040660432521562"/>
    <n v="0"/>
    <s v="Health"/>
    <s v="High Net Worth"/>
    <s v="N"/>
    <s v="Yes"/>
    <n v="4"/>
    <m/>
  </r>
  <r>
    <n v="18465"/>
    <n v="65"/>
    <x v="1518"/>
    <d v="2017-06-27T00:00:00"/>
    <n v="186"/>
    <b v="1"/>
    <s v="Approved"/>
    <s v="WeareA2B"/>
    <s v="Standard"/>
    <s v="medium"/>
    <s v="medium"/>
    <n v="1807.45"/>
    <n v="778.69"/>
    <d v="2015-04-11T00:00:00"/>
    <n v="1028.76"/>
    <s v="F"/>
    <n v="75"/>
    <d v="1974-08-24T00:00:00"/>
    <n v="45.89271522704211"/>
    <s v="Geological Engineer"/>
    <s v="Manufacturing"/>
    <s v="Mass Customer"/>
    <s v="N"/>
    <s v="Yes"/>
    <n v="21"/>
    <m/>
  </r>
  <r>
    <n v="18576"/>
    <n v="100"/>
    <x v="217"/>
    <d v="2017-06-27T00:00:00"/>
    <n v="186"/>
    <b v="1"/>
    <s v="Approved"/>
    <s v="Norco Bicycles"/>
    <s v="Road"/>
    <s v="medium"/>
    <s v="medium"/>
    <n v="1036.5899999999999"/>
    <n v="206.35"/>
    <d v="1991-05-06T00:00:00"/>
    <n v="830.2399999999999"/>
    <s v="M"/>
    <n v="83"/>
    <d v="1959-09-12T00:00:00"/>
    <n v="60.851619336631153"/>
    <s v="Help Desk Operator"/>
    <s v="Property"/>
    <s v="Affluent Customer"/>
    <s v="N"/>
    <s v="No"/>
    <n v="20"/>
    <m/>
  </r>
  <r>
    <n v="19681"/>
    <n v="62"/>
    <x v="1475"/>
    <d v="2017-06-27T00:00:00"/>
    <n v="186"/>
    <b v="0"/>
    <s v="Approved"/>
    <s v="Solex"/>
    <s v="Standard"/>
    <s v="medium"/>
    <s v="medium"/>
    <n v="478.16"/>
    <n v="298.72000000000003"/>
    <d v="1993-06-23T00:00:00"/>
    <n v="179.44"/>
    <s v="M"/>
    <n v="96"/>
    <d v="1994-12-01T00:00:00"/>
    <n v="25.607783720192792"/>
    <s v="GIS Technical Architect"/>
    <s v="n/a"/>
    <s v="Mass Customer"/>
    <s v="N"/>
    <s v="No"/>
    <n v="1"/>
    <m/>
  </r>
  <r>
    <n v="19943"/>
    <n v="94"/>
    <x v="2126"/>
    <d v="2017-06-27T00:00:00"/>
    <n v="186"/>
    <b v="0"/>
    <s v="Approved"/>
    <s v="Giant Bicycles"/>
    <s v="Standard"/>
    <s v="medium"/>
    <s v="large"/>
    <n v="1635.3"/>
    <n v="993.66"/>
    <d v="2013-06-09T00:00:00"/>
    <n v="641.64"/>
    <s v="M"/>
    <n v="4"/>
    <d v="1983-01-18T00:00:00"/>
    <n v="37.484496048959919"/>
    <n v="0"/>
    <s v="n/a"/>
    <s v="Mass Customer"/>
    <s v="N"/>
    <s v="No"/>
    <n v="9"/>
    <m/>
  </r>
  <r>
    <n v="10318"/>
    <n v="33"/>
    <x v="579"/>
    <d v="2017-04-03T00:00:00"/>
    <m/>
    <b v="0"/>
    <s v="Cancelled"/>
    <s v="Giant Bicycles"/>
    <s v="Standard"/>
    <s v="medium"/>
    <s v="small"/>
    <n v="1311.44"/>
    <n v="1167.18"/>
    <n v="33888"/>
    <m/>
    <m/>
    <m/>
    <m/>
    <m/>
    <m/>
    <m/>
    <m/>
    <m/>
    <m/>
    <m/>
    <m/>
  </r>
  <r>
    <n v="10319"/>
    <n v="22"/>
    <x v="2164"/>
    <d v="2017-08-24T00:00:00"/>
    <m/>
    <b v="0"/>
    <s v="Cancelled"/>
    <s v="WeareA2B"/>
    <s v="Standard"/>
    <s v="medium"/>
    <s v="medium"/>
    <n v="60.34"/>
    <n v="45.26"/>
    <n v="34165"/>
    <m/>
    <m/>
    <m/>
    <m/>
    <m/>
    <m/>
    <m/>
    <m/>
    <m/>
    <m/>
    <m/>
    <m/>
  </r>
  <r>
    <n v="265"/>
    <n v="20"/>
    <x v="916"/>
    <d v="2017-06-26T00:00:00"/>
    <n v="187"/>
    <b v="0"/>
    <s v="Approved"/>
    <s v="Trek Bicycles"/>
    <s v="Standard"/>
    <s v="medium"/>
    <s v="small"/>
    <n v="1775.81"/>
    <n v="1580.47"/>
    <d v="2010-05-05T00:00:00"/>
    <n v="195.33999999999992"/>
    <s v="M"/>
    <n v="37"/>
    <d v="1973-04-07T00:00:00"/>
    <n v="47.27353714485033"/>
    <s v="Environmental Tech"/>
    <s v="Financial Services"/>
    <s v="Mass Customer"/>
    <s v="N"/>
    <s v="No"/>
    <n v="3"/>
    <m/>
  </r>
  <r>
    <n v="547"/>
    <n v="94"/>
    <x v="2147"/>
    <d v="2017-06-26T00:00:00"/>
    <n v="187"/>
    <b v="1"/>
    <s v="Approved"/>
    <s v="Giant Bicycles"/>
    <s v="Standard"/>
    <s v="medium"/>
    <s v="large"/>
    <n v="1635.3"/>
    <n v="993.66"/>
    <d v="2013-06-09T00:00:00"/>
    <n v="641.64"/>
    <s v="F"/>
    <n v="87"/>
    <d v="1982-02-06T00:00:00"/>
    <n v="38.432441254439368"/>
    <s v="Accountant II"/>
    <s v="IT"/>
    <s v="Affluent Customer"/>
    <s v="N"/>
    <s v="Yes"/>
    <n v="7"/>
    <m/>
  </r>
  <r>
    <n v="575"/>
    <n v="18"/>
    <x v="197"/>
    <d v="2017-06-26T00:00:00"/>
    <n v="187"/>
    <b v="1"/>
    <s v="Approved"/>
    <s v="Norco Bicycles"/>
    <s v="Standard"/>
    <s v="high"/>
    <s v="medium"/>
    <n v="1148.6400000000001"/>
    <n v="689.18"/>
    <d v="2015-08-10T00:00:00"/>
    <n v="459.46000000000015"/>
    <s v="M"/>
    <n v="83"/>
    <d v="1976-02-18T00:00:00"/>
    <n v="44.405043994165396"/>
    <s v="Environmental Specialist"/>
    <s v="Health"/>
    <s v="High Net Worth"/>
    <s v="N"/>
    <s v="No"/>
    <n v="14"/>
    <m/>
  </r>
  <r>
    <n v="676"/>
    <n v="30"/>
    <x v="2298"/>
    <d v="2017-06-26T00:00:00"/>
    <n v="187"/>
    <b v="0"/>
    <s v="Approved"/>
    <s v="Solex"/>
    <s v="Standard"/>
    <s v="high"/>
    <s v="medium"/>
    <n v="748.17"/>
    <n v="448.9"/>
    <d v="1991-11-10T00:00:00"/>
    <n v="299.27"/>
    <s v="M"/>
    <n v="48"/>
    <d v="1977-11-18T00:00:00"/>
    <n v="42.65435906265855"/>
    <s v="Quality Engineer"/>
    <s v="Telecommunications"/>
    <s v="Mass Customer"/>
    <s v="N"/>
    <s v="No"/>
    <n v="11"/>
    <m/>
  </r>
  <r>
    <n v="906"/>
    <n v="60"/>
    <x v="3340"/>
    <d v="2017-06-26T00:00:00"/>
    <n v="187"/>
    <b v="1"/>
    <s v="Approved"/>
    <s v="Giant Bicycles"/>
    <s v="Standard"/>
    <s v="high"/>
    <s v="small"/>
    <n v="1977.36"/>
    <n v="1759.85"/>
    <d v="2005-10-22T00:00:00"/>
    <n v="217.51"/>
    <s v="F"/>
    <n v="88"/>
    <d v="1961-11-23T00:00:00"/>
    <n v="58.65161933663115"/>
    <s v="Associate Professor"/>
    <s v="Argiculture"/>
    <s v="Affluent Customer"/>
    <s v="N"/>
    <s v="Yes"/>
    <n v="13"/>
    <m/>
  </r>
  <r>
    <n v="967"/>
    <n v="45"/>
    <x v="11"/>
    <d v="2017-06-26T00:00:00"/>
    <n v="187"/>
    <b v="1"/>
    <s v="Approved"/>
    <s v="Solex"/>
    <s v="Standard"/>
    <s v="medium"/>
    <s v="medium"/>
    <n v="441.49"/>
    <n v="84.99"/>
    <d v="1993-04-12T00:00:00"/>
    <n v="356.5"/>
    <s v="F"/>
    <n v="44"/>
    <d v="1978-08-07T00:00:00"/>
    <n v="41.936550843480468"/>
    <s v="Compensation Analyst"/>
    <s v="Financial Services"/>
    <s v="Mass Customer"/>
    <s v="N"/>
    <s v="No"/>
    <n v="11"/>
    <m/>
  </r>
  <r>
    <n v="1051"/>
    <n v="62"/>
    <x v="1524"/>
    <d v="2017-06-26T00:00:00"/>
    <n v="187"/>
    <b v="1"/>
    <s v="Approved"/>
    <s v="Solex"/>
    <s v="Standard"/>
    <s v="high"/>
    <s v="medium"/>
    <n v="1024.6600000000001"/>
    <n v="614.79999999999995"/>
    <d v="2016-02-04T00:00:00"/>
    <n v="409.86000000000013"/>
    <s v="F"/>
    <n v="60"/>
    <d v="1954-07-17T00:00:00"/>
    <n v="66.010523446220191"/>
    <s v="GIS Technical Architect"/>
    <s v="Argiculture"/>
    <s v="High Net Worth"/>
    <s v="N"/>
    <s v="Yes"/>
    <n v="5"/>
    <m/>
  </r>
  <r>
    <n v="1310"/>
    <n v="59"/>
    <x v="3051"/>
    <d v="2017-06-26T00:00:00"/>
    <n v="187"/>
    <b v="1"/>
    <s v="Approved"/>
    <s v="Solex"/>
    <s v="Standard"/>
    <s v="medium"/>
    <s v="large"/>
    <n v="1061.56"/>
    <n v="733.58"/>
    <d v="2010-11-05T00:00:00"/>
    <n v="327.9799999999999"/>
    <s v="M"/>
    <n v="91"/>
    <d v="1959-02-21T00:00:00"/>
    <n v="61.407783720192796"/>
    <s v="VP Accounting"/>
    <s v="Financial Services"/>
    <s v="Mass Customer"/>
    <s v="N"/>
    <s v="Yes"/>
    <n v="6"/>
    <m/>
  </r>
  <r>
    <n v="1533"/>
    <n v="87"/>
    <x v="1060"/>
    <d v="2017-06-26T00:00:00"/>
    <n v="187"/>
    <b v="0"/>
    <s v="Approved"/>
    <s v="Giant Bicycles"/>
    <s v="Standard"/>
    <s v="high"/>
    <s v="medium"/>
    <n v="1179"/>
    <n v="707.4"/>
    <d v="1997-08-25T00:00:00"/>
    <n v="471.6"/>
    <s v="F"/>
    <n v="67"/>
    <d v="1966-04-04T00:00:00"/>
    <n v="54.287235774987316"/>
    <n v="0"/>
    <s v="Financial Services"/>
    <s v="Affluent Customer"/>
    <s v="N"/>
    <s v="Yes"/>
    <n v="19"/>
    <m/>
  </r>
  <r>
    <n v="1749"/>
    <n v="2"/>
    <x v="1022"/>
    <d v="2017-06-26T00:00:00"/>
    <n v="187"/>
    <b v="0"/>
    <s v="Approved"/>
    <s v="Giant Bicycles"/>
    <s v="Road"/>
    <s v="low"/>
    <s v="small"/>
    <n v="590.26"/>
    <n v="525.33000000000004"/>
    <d v="2010-11-05T00:00:00"/>
    <n v="64.92999999999995"/>
    <s v="M"/>
    <n v="51"/>
    <d v="1995-12-12T00:00:00"/>
    <n v="24.577646733891424"/>
    <s v="Marketing Assistant"/>
    <s v="Retail"/>
    <s v="High Net Worth"/>
    <s v="N"/>
    <s v="No"/>
    <n v="1"/>
    <m/>
  </r>
  <r>
    <n v="1807"/>
    <n v="43"/>
    <x v="1629"/>
    <d v="2017-06-26T00:00:00"/>
    <n v="187"/>
    <b v="0"/>
    <s v="Approved"/>
    <s v="Solex"/>
    <s v="Standard"/>
    <s v="medium"/>
    <s v="medium"/>
    <n v="1151.96"/>
    <n v="649.49"/>
    <d v="2006-10-01T00:00:00"/>
    <n v="502.47"/>
    <s v="M"/>
    <n v="84"/>
    <d v="1991-01-27T00:00:00"/>
    <n v="29.454359062658547"/>
    <n v="0"/>
    <s v="Manufacturing"/>
    <s v="Affluent Customer"/>
    <s v="N"/>
    <s v="Yes"/>
    <n v="2"/>
    <m/>
  </r>
  <r>
    <n v="2004"/>
    <n v="42"/>
    <x v="3341"/>
    <d v="2017-06-26T00:00:00"/>
    <n v="187"/>
    <b v="0"/>
    <s v="Approved"/>
    <s v="OHM Cycles"/>
    <s v="Road"/>
    <s v="medium"/>
    <s v="small"/>
    <n v="1810"/>
    <n v="1610.9"/>
    <d v="2007-12-11T00:00:00"/>
    <n v="199.09999999999991"/>
    <s v="F"/>
    <n v="71"/>
    <d v="1994-07-11T00:00:00"/>
    <n v="25.999564542110601"/>
    <s v="Accounting Assistant II"/>
    <s v="Telecommunications"/>
    <s v="Mass Customer"/>
    <s v="N"/>
    <s v="Yes"/>
    <n v="6"/>
    <m/>
  </r>
  <r>
    <n v="2474"/>
    <n v="49"/>
    <x v="2840"/>
    <d v="2017-06-26T00:00:00"/>
    <n v="187"/>
    <b v="0"/>
    <s v="Approved"/>
    <s v="Trek Bicycles"/>
    <s v="Road"/>
    <s v="medium"/>
    <s v="medium"/>
    <n v="533.51"/>
    <n v="400.13"/>
    <d v="2012-06-04T00:00:00"/>
    <n v="133.38"/>
    <s v="F"/>
    <n v="29"/>
    <d v="1994-07-05T00:00:00"/>
    <n v="26.016002898274987"/>
    <s v="Editor"/>
    <s v="Argiculture"/>
    <s v="Affluent Customer"/>
    <s v="N"/>
    <s v="No"/>
    <n v="8"/>
    <m/>
  </r>
  <r>
    <n v="3016"/>
    <n v="31"/>
    <x v="756"/>
    <d v="2017-06-26T00:00:00"/>
    <n v="187"/>
    <b v="0"/>
    <s v="Approved"/>
    <s v="WeareA2B"/>
    <s v="Standard"/>
    <s v="medium"/>
    <s v="medium"/>
    <n v="752.64"/>
    <n v="205.36"/>
    <d v="2015-08-02T00:00:00"/>
    <n v="547.28"/>
    <s v="M"/>
    <n v="68"/>
    <d v="1959-08-19T00:00:00"/>
    <n v="60.917372761288682"/>
    <n v="0"/>
    <s v="Property"/>
    <s v="High Net Worth"/>
    <s v="N"/>
    <s v="No"/>
    <n v="19"/>
    <m/>
  </r>
  <r>
    <n v="4944"/>
    <n v="3"/>
    <x v="2874"/>
    <d v="2017-06-26T00:00:00"/>
    <n v="187"/>
    <b v="0"/>
    <s v="Approved"/>
    <s v="Trek Bicycles"/>
    <s v="Standard"/>
    <s v="medium"/>
    <s v="large"/>
    <n v="2091.4699999999998"/>
    <n v="388.92"/>
    <d v="2012-09-15T00:00:00"/>
    <n v="1702.5499999999997"/>
    <s v="M"/>
    <n v="13"/>
    <d v="1960-03-14T00:00:00"/>
    <n v="60.347509747590053"/>
    <s v="Graphic Designer"/>
    <s v="Retail"/>
    <s v="Mass Customer"/>
    <s v="N"/>
    <s v="No"/>
    <n v="6"/>
    <m/>
  </r>
  <r>
    <n v="5188"/>
    <n v="35"/>
    <x v="489"/>
    <d v="2017-06-26T00:00:00"/>
    <n v="187"/>
    <b v="0"/>
    <s v="Approved"/>
    <s v="Giant Bicycles"/>
    <s v="Standard"/>
    <s v="medium"/>
    <s v="medium"/>
    <n v="1403.5"/>
    <n v="954.82"/>
    <d v="2016-11-14T00:00:00"/>
    <n v="448.67999999999995"/>
    <s v="F"/>
    <n v="67"/>
    <d v="1968-08-19T00:00:00"/>
    <n v="51.909153583206489"/>
    <s v="Structural Engineer"/>
    <s v="Manufacturing"/>
    <s v="High Net Worth"/>
    <s v="N"/>
    <s v="No"/>
    <n v="16"/>
    <m/>
  </r>
  <r>
    <n v="5263"/>
    <n v="2"/>
    <x v="1785"/>
    <d v="2017-06-26T00:00:00"/>
    <n v="187"/>
    <b v="1"/>
    <s v="Approved"/>
    <s v="Solex"/>
    <s v="Standard"/>
    <s v="medium"/>
    <s v="medium"/>
    <n v="71.489999999999995"/>
    <n v="53.62"/>
    <d v="2012-09-15T00:00:00"/>
    <n v="17.869999999999997"/>
    <s v="F"/>
    <n v="25"/>
    <d v="1976-01-28T00:00:00"/>
    <n v="44.46257824074074"/>
    <s v="Engineer II"/>
    <s v="Financial Services"/>
    <s v="Affluent Customer"/>
    <s v="N"/>
    <s v="Yes"/>
    <n v="11"/>
    <m/>
  </r>
  <r>
    <n v="5420"/>
    <n v="38"/>
    <x v="3333"/>
    <d v="2017-06-26T00:00:00"/>
    <n v="187"/>
    <b v="0"/>
    <s v="Approved"/>
    <s v="Trek Bicycles"/>
    <s v="Standard"/>
    <s v="medium"/>
    <s v="large"/>
    <n v="2091.4699999999998"/>
    <n v="388.92"/>
    <d v="2012-09-15T00:00:00"/>
    <n v="1702.5499999999997"/>
    <s v="F"/>
    <n v="70"/>
    <d v="1973-11-08T00:00:00"/>
    <n v="46.684496048959915"/>
    <s v="Marketing Assistant"/>
    <s v="Retail"/>
    <s v="High Net Worth"/>
    <s v="N"/>
    <s v="No"/>
    <n v="14"/>
    <m/>
  </r>
  <r>
    <n v="5566"/>
    <n v="30"/>
    <x v="2038"/>
    <d v="2017-06-26T00:00:00"/>
    <n v="187"/>
    <b v="1"/>
    <s v="Approved"/>
    <s v="Solex"/>
    <s v="Standard"/>
    <s v="high"/>
    <s v="medium"/>
    <n v="748.17"/>
    <n v="448.9"/>
    <d v="1991-11-10T00:00:00"/>
    <n v="299.27"/>
    <s v="M"/>
    <n v="84"/>
    <d v="1973-02-02T00:00:00"/>
    <n v="47.448879610603754"/>
    <s v="Teacher"/>
    <s v="Manufacturing"/>
    <s v="Mass Customer"/>
    <s v="N"/>
    <s v="No"/>
    <n v="15"/>
    <m/>
  </r>
  <r>
    <n v="6186"/>
    <n v="69"/>
    <x v="3342"/>
    <d v="2017-06-26T00:00:00"/>
    <n v="187"/>
    <b v="0"/>
    <s v="Approved"/>
    <s v="Giant Bicycles"/>
    <s v="Road"/>
    <s v="medium"/>
    <s v="medium"/>
    <n v="792.9"/>
    <n v="594.67999999999995"/>
    <d v="1992-10-02T00:00:00"/>
    <n v="198.22000000000003"/>
    <s v="F"/>
    <n v="21"/>
    <d v="2001-11-19T00:00:00"/>
    <n v="18.635180980466767"/>
    <s v="Desktop Support Technician"/>
    <s v="IT"/>
    <s v="Affluent Customer"/>
    <s v="N"/>
    <s v="No"/>
    <n v="1"/>
    <m/>
  </r>
  <r>
    <n v="7420"/>
    <n v="35"/>
    <x v="2918"/>
    <d v="2017-06-26T00:00:00"/>
    <n v="187"/>
    <b v="1"/>
    <s v="Approved"/>
    <s v="Giant Bicycles"/>
    <s v="Standard"/>
    <s v="medium"/>
    <s v="medium"/>
    <n v="1403.5"/>
    <n v="954.82"/>
    <d v="2016-11-14T00:00:00"/>
    <n v="448.67999999999995"/>
    <s v="F"/>
    <n v="59"/>
    <d v="1959-09-25T00:00:00"/>
    <n v="60.816002898274988"/>
    <s v="Internal Auditor"/>
    <s v="Property"/>
    <s v="High Net Worth"/>
    <s v="N"/>
    <s v="Yes"/>
    <n v="11"/>
    <m/>
  </r>
  <r>
    <n v="8579"/>
    <n v="76"/>
    <x v="3343"/>
    <d v="2017-06-26T00:00:00"/>
    <n v="187"/>
    <b v="0"/>
    <s v="Approved"/>
    <s v="WeareA2B"/>
    <s v="Road"/>
    <s v="low"/>
    <s v="small"/>
    <n v="1172.78"/>
    <n v="1043.77"/>
    <d v="2002-10-10T00:00:00"/>
    <n v="129.01"/>
    <s v="F"/>
    <n v="84"/>
    <d v="1977-03-31T00:00:00"/>
    <n v="43.289975501014709"/>
    <s v="Director of Sales"/>
    <s v="Financial Services"/>
    <s v="High Net Worth"/>
    <s v="N"/>
    <s v="No"/>
    <n v="12"/>
    <m/>
  </r>
  <r>
    <n v="8989"/>
    <n v="0"/>
    <x v="118"/>
    <d v="2017-06-26T00:00:00"/>
    <n v="187"/>
    <b v="1"/>
    <s v="Approved"/>
    <s v="Giant Bicycles"/>
    <s v="Standard"/>
    <s v="medium"/>
    <s v="large"/>
    <n v="569.55999999999995"/>
    <n v="528.42999999999995"/>
    <d v="2003-09-10T00:00:00"/>
    <n v="41.129999999999995"/>
    <s v="M"/>
    <n v="78"/>
    <d v="1964-11-29T00:00:00"/>
    <n v="55.632441254439371"/>
    <s v="Systems Administrator III"/>
    <s v="n/a"/>
    <s v="High Net Worth"/>
    <s v="N"/>
    <s v="No"/>
    <n v="14"/>
    <m/>
  </r>
  <r>
    <n v="9281"/>
    <n v="66"/>
    <x v="2520"/>
    <d v="2017-06-26T00:00:00"/>
    <n v="187"/>
    <b v="0"/>
    <s v="Approved"/>
    <s v="Giant Bicycles"/>
    <s v="Road"/>
    <s v="low"/>
    <s v="small"/>
    <n v="590.26"/>
    <n v="525.33000000000004"/>
    <d v="2002-08-31T00:00:00"/>
    <n v="64.92999999999995"/>
    <s v="M"/>
    <n v="36"/>
    <d v="1969-03-27T00:00:00"/>
    <n v="51.306413857179095"/>
    <s v="VP Marketing"/>
    <s v="Manufacturing"/>
    <s v="Mass Customer"/>
    <s v="N"/>
    <s v="Yes"/>
    <n v="15"/>
    <m/>
  </r>
  <r>
    <n v="9312"/>
    <n v="95"/>
    <x v="1545"/>
    <d v="2017-06-26T00:00:00"/>
    <n v="187"/>
    <b v="1"/>
    <s v="Approved"/>
    <s v="Giant Bicycles"/>
    <s v="Standard"/>
    <s v="medium"/>
    <s v="large"/>
    <n v="569.55999999999995"/>
    <n v="528.42999999999995"/>
    <d v="2003-09-10T00:00:00"/>
    <n v="41.129999999999995"/>
    <s v="M"/>
    <n v="77"/>
    <d v="1985-11-10T00:00:00"/>
    <n v="34.670797418822929"/>
    <s v="VP Marketing"/>
    <s v="Financial Services"/>
    <s v="Mass Customer"/>
    <s v="N"/>
    <s v="No"/>
    <n v="20"/>
    <m/>
  </r>
  <r>
    <n v="9373"/>
    <n v="80"/>
    <x v="2352"/>
    <d v="2017-06-26T00:00:00"/>
    <n v="187"/>
    <b v="0"/>
    <s v="Approved"/>
    <s v="OHM Cycles"/>
    <s v="Touring"/>
    <s v="low"/>
    <s v="medium"/>
    <n v="1073.07"/>
    <n v="933.84"/>
    <d v="1997-01-25T00:00:00"/>
    <n v="139.2299999999999"/>
    <s v="M"/>
    <n v="59"/>
    <d v="1997-07-28T00:00:00"/>
    <n v="22.95024947361745"/>
    <s v="Senior Cost Accountant"/>
    <s v="Financial Services"/>
    <s v="Mass Customer"/>
    <s v="N"/>
    <s v="No"/>
    <n v="5"/>
    <m/>
  </r>
  <r>
    <n v="9394"/>
    <n v="1"/>
    <x v="1162"/>
    <d v="2017-06-26T00:00:00"/>
    <n v="187"/>
    <b v="1"/>
    <s v="Approved"/>
    <s v="Giant Bicycles"/>
    <s v="Standard"/>
    <s v="medium"/>
    <s v="medium"/>
    <n v="1403.5"/>
    <n v="954.82"/>
    <d v="2016-11-14T00:00:00"/>
    <n v="448.67999999999995"/>
    <s v="M"/>
    <n v="48"/>
    <d v="1993-06-30T00:00:00"/>
    <n v="27.029701528411973"/>
    <s v="Financial Advisor"/>
    <s v="Financial Services"/>
    <s v="Affluent Customer"/>
    <s v="N"/>
    <s v="Yes"/>
    <n v="1"/>
    <m/>
  </r>
  <r>
    <n v="9569"/>
    <n v="16"/>
    <x v="1943"/>
    <d v="2017-06-26T00:00:00"/>
    <n v="187"/>
    <b v="1"/>
    <s v="Approved"/>
    <s v="Norco Bicycles"/>
    <s v="Standard"/>
    <s v="high"/>
    <s v="small"/>
    <n v="1661.92"/>
    <n v="1479.11"/>
    <d v="1994-09-09T00:00:00"/>
    <n v="182.81000000000017"/>
    <s v="M"/>
    <n v="35"/>
    <d v="1998-01-14T00:00:00"/>
    <n v="22.484496048959915"/>
    <n v="0"/>
    <s v="Financial Services"/>
    <s v="Mass Customer"/>
    <s v="N"/>
    <s v="No"/>
    <n v="4"/>
    <m/>
  </r>
  <r>
    <n v="9987"/>
    <n v="56"/>
    <x v="1311"/>
    <d v="2017-06-26T00:00:00"/>
    <n v="187"/>
    <b v="0"/>
    <s v="Approved"/>
    <s v="OHM Cycles"/>
    <s v="Standard"/>
    <s v="medium"/>
    <s v="medium"/>
    <n v="183.86"/>
    <n v="137.9"/>
    <d v="2012-05-18T00:00:00"/>
    <n v="45.960000000000008"/>
    <s v="F"/>
    <n v="62"/>
    <d v="1969-08-17T00:00:00"/>
    <n v="50.914633035261289"/>
    <s v="Junior Executive"/>
    <s v="Health"/>
    <s v="Affluent Customer"/>
    <s v="N"/>
    <s v="Yes"/>
    <n v="9"/>
    <m/>
  </r>
  <r>
    <n v="10303"/>
    <n v="43"/>
    <x v="283"/>
    <d v="2017-06-26T00:00:00"/>
    <n v="187"/>
    <b v="0"/>
    <s v="Approved"/>
    <s v="Solex"/>
    <s v="Standard"/>
    <s v="medium"/>
    <s v="medium"/>
    <n v="1151.96"/>
    <n v="649.49"/>
    <d v="1999-12-04T00:00:00"/>
    <n v="502.47"/>
    <s v="F"/>
    <n v="17"/>
    <d v="1959-01-23T00:00:00"/>
    <n v="61.487235774987312"/>
    <s v="Statistician II"/>
    <s v="Financial Services"/>
    <s v="Mass Customer"/>
    <s v="N"/>
    <s v="No"/>
    <n v="17"/>
    <m/>
  </r>
  <r>
    <n v="10636"/>
    <n v="74"/>
    <x v="1341"/>
    <d v="2017-06-26T00:00:00"/>
    <n v="187"/>
    <b v="1"/>
    <s v="Approved"/>
    <s v="WeareA2B"/>
    <s v="Standard"/>
    <s v="medium"/>
    <s v="medium"/>
    <n v="1228.07"/>
    <n v="400.91"/>
    <d v="2000-05-22T00:00:00"/>
    <n v="827.15999999999985"/>
    <s v="M"/>
    <n v="81"/>
    <d v="1979-05-05T00:00:00"/>
    <n v="41.194085090055808"/>
    <s v="Registered Nurse"/>
    <s v="Health"/>
    <s v="Mass Customer"/>
    <s v="N"/>
    <s v="No"/>
    <n v="17"/>
    <m/>
  </r>
  <r>
    <n v="10763"/>
    <n v="20"/>
    <x v="2466"/>
    <d v="2017-06-26T00:00:00"/>
    <n v="187"/>
    <b v="1"/>
    <s v="Approved"/>
    <s v="Trek Bicycles"/>
    <s v="Standard"/>
    <s v="medium"/>
    <s v="small"/>
    <n v="1775.81"/>
    <n v="1580.47"/>
    <d v="2010-05-05T00:00:00"/>
    <n v="195.33999999999992"/>
    <s v="F"/>
    <n v="90"/>
    <d v="1977-01-02T00:00:00"/>
    <n v="43.53107139142567"/>
    <s v="Research Associate"/>
    <s v="n/a"/>
    <s v="Mass Customer"/>
    <s v="N"/>
    <s v="No"/>
    <n v="10"/>
    <m/>
  </r>
  <r>
    <n v="11487"/>
    <n v="60"/>
    <x v="66"/>
    <d v="2017-06-26T00:00:00"/>
    <n v="187"/>
    <b v="1"/>
    <s v="Approved"/>
    <s v="Giant Bicycles"/>
    <s v="Standard"/>
    <s v="high"/>
    <s v="small"/>
    <n v="1977.36"/>
    <n v="1759.85"/>
    <d v="2011-08-24T00:00:00"/>
    <n v="217.51"/>
    <s v="U"/>
    <n v="83"/>
    <d v="1899-12-30T00:00:00"/>
    <n v="0"/>
    <s v="Staff Accountant II"/>
    <s v="IT"/>
    <s v="Affluent Customer"/>
    <s v="N"/>
    <s v="No"/>
    <n v="0"/>
    <m/>
  </r>
  <r>
    <n v="11680"/>
    <n v="3"/>
    <x v="2105"/>
    <d v="2017-06-26T00:00:00"/>
    <n v="187"/>
    <b v="1"/>
    <s v="Approved"/>
    <s v="Trek Bicycles"/>
    <s v="Standard"/>
    <s v="medium"/>
    <s v="large"/>
    <n v="2091.4699999999998"/>
    <n v="388.92"/>
    <d v="2005-08-09T00:00:00"/>
    <n v="1702.5499999999997"/>
    <s v="F"/>
    <n v="23"/>
    <d v="1984-05-20T00:00:00"/>
    <n v="36.147509747590057"/>
    <s v="Project Manager"/>
    <s v="Financial Services"/>
    <s v="Mass Customer"/>
    <s v="N"/>
    <s v="Yes"/>
    <n v="11"/>
    <m/>
  </r>
  <r>
    <n v="12099"/>
    <n v="52"/>
    <x v="2739"/>
    <d v="2017-06-26T00:00:00"/>
    <n v="187"/>
    <b v="1"/>
    <s v="Approved"/>
    <s v="OHM Cycles"/>
    <s v="Road"/>
    <s v="medium"/>
    <s v="medium"/>
    <n v="1280.28"/>
    <n v="829.51"/>
    <d v="1991-01-21T00:00:00"/>
    <n v="450.77"/>
    <s v="M"/>
    <n v="61"/>
    <d v="1986-04-19T00:00:00"/>
    <n v="34.232441254439372"/>
    <s v="Administrative Officer"/>
    <s v="Retail"/>
    <s v="Affluent Customer"/>
    <s v="N"/>
    <s v="Yes"/>
    <n v="6"/>
    <m/>
  </r>
  <r>
    <n v="12415"/>
    <n v="19"/>
    <x v="2586"/>
    <d v="2017-06-26T00:00:00"/>
    <n v="187"/>
    <b v="1"/>
    <s v="Approved"/>
    <s v="Trek Bicycles"/>
    <s v="Mountain"/>
    <s v="low"/>
    <s v="medium"/>
    <n v="574.64"/>
    <n v="459.71"/>
    <d v="2011-08-29T00:00:00"/>
    <n v="114.93"/>
    <s v="F"/>
    <n v="43"/>
    <d v="1977-11-23T00:00:00"/>
    <n v="42.640660432521564"/>
    <n v="0"/>
    <s v="Financial Services"/>
    <s v="High Net Worth"/>
    <s v="N"/>
    <s v="No"/>
    <n v="17"/>
    <m/>
  </r>
  <r>
    <n v="12468"/>
    <n v="84"/>
    <x v="361"/>
    <d v="2017-06-26T00:00:00"/>
    <n v="187"/>
    <b v="0"/>
    <s v="Approved"/>
    <s v="Giant Bicycles"/>
    <s v="Road"/>
    <s v="medium"/>
    <s v="medium"/>
    <n v="792.9"/>
    <n v="594.67999999999995"/>
    <d v="2006-05-22T00:00:00"/>
    <n v="198.22000000000003"/>
    <s v="F"/>
    <n v="95"/>
    <d v="1976-08-27T00:00:00"/>
    <n v="43.881756322932517"/>
    <s v="Safety Technician II"/>
    <s v="Financial Services"/>
    <s v="High Net Worth"/>
    <s v="N"/>
    <s v="Yes"/>
    <n v="8"/>
    <m/>
  </r>
  <r>
    <n v="12550"/>
    <n v="35"/>
    <x v="1303"/>
    <d v="2017-06-26T00:00:00"/>
    <n v="187"/>
    <b v="1"/>
    <s v="Approved"/>
    <s v="Giant Bicycles"/>
    <s v="Standard"/>
    <s v="medium"/>
    <s v="medium"/>
    <n v="1403.5"/>
    <n v="954.82"/>
    <d v="2016-11-14T00:00:00"/>
    <n v="448.67999999999995"/>
    <s v="F"/>
    <n v="17"/>
    <d v="1995-01-20T00:00:00"/>
    <n v="25.470797418822929"/>
    <s v="Teacher"/>
    <s v="Retail"/>
    <s v="High Net Worth"/>
    <s v="N"/>
    <s v="Yes"/>
    <n v="1"/>
    <m/>
  </r>
  <r>
    <n v="12699"/>
    <n v="82"/>
    <x v="95"/>
    <d v="2017-06-26T00:00:00"/>
    <n v="187"/>
    <b v="1"/>
    <s v="Approved"/>
    <s v="Norco Bicycles"/>
    <s v="Standard"/>
    <s v="high"/>
    <s v="medium"/>
    <n v="1148.6400000000001"/>
    <n v="689.18"/>
    <d v="1997-08-25T00:00:00"/>
    <n v="459.46000000000015"/>
    <s v="F"/>
    <n v="25"/>
    <d v="1965-06-20T00:00:00"/>
    <n v="55.076276870877727"/>
    <s v="Sales Associate"/>
    <s v="Financial Services"/>
    <s v="Affluent Customer"/>
    <s v="N"/>
    <s v="Yes"/>
    <n v="8"/>
    <m/>
  </r>
  <r>
    <n v="13215"/>
    <n v="67"/>
    <x v="2090"/>
    <d v="2017-06-26T00:00:00"/>
    <n v="187"/>
    <b v="1"/>
    <s v="Approved"/>
    <s v="Norco Bicycles"/>
    <s v="Road"/>
    <s v="medium"/>
    <s v="medium"/>
    <n v="544.04999999999995"/>
    <n v="376.84"/>
    <d v="2005-10-22T00:00:00"/>
    <n v="167.20999999999998"/>
    <s v="M"/>
    <n v="60"/>
    <d v="1957-05-25T00:00:00"/>
    <n v="63.15298919964485"/>
    <s v="Structural Engineer"/>
    <s v="Financial Services"/>
    <s v="Affluent Customer"/>
    <s v="N"/>
    <s v="No"/>
    <n v="14"/>
    <m/>
  </r>
  <r>
    <n v="13926"/>
    <n v="0"/>
    <x v="1354"/>
    <d v="2017-06-26T00:00:00"/>
    <n v="187"/>
    <b v="1"/>
    <s v="Approved"/>
    <s v="Solex"/>
    <s v="Standard"/>
    <s v="medium"/>
    <s v="medium"/>
    <n v="478.16"/>
    <n v="298.72000000000003"/>
    <d v="1993-06-23T00:00:00"/>
    <n v="179.44"/>
    <s v="M"/>
    <n v="83"/>
    <d v="1977-06-23T00:00:00"/>
    <n v="43.059838514713341"/>
    <n v="0"/>
    <s v="Financial Services"/>
    <s v="High Net Worth"/>
    <s v="N"/>
    <s v="No"/>
    <n v="12"/>
    <m/>
  </r>
  <r>
    <n v="14163"/>
    <n v="0"/>
    <x v="3297"/>
    <d v="2017-06-26T00:00:00"/>
    <n v="187"/>
    <b v="0"/>
    <s v="Approved"/>
    <s v="Norco Bicycles"/>
    <s v="Standard"/>
    <s v="medium"/>
    <s v="medium"/>
    <n v="360.4"/>
    <n v="270.3"/>
    <d v="2016-12-06T00:00:00"/>
    <n v="90.099999999999966"/>
    <s v="M"/>
    <n v="38"/>
    <d v="1977-11-25T00:00:00"/>
    <n v="42.635180980466764"/>
    <s v="Human Resources Assistant III"/>
    <s v="Retail"/>
    <s v="High Net Worth"/>
    <s v="N"/>
    <s v="No"/>
    <n v="16"/>
    <m/>
  </r>
  <r>
    <n v="14331"/>
    <n v="69"/>
    <x v="2812"/>
    <d v="2017-06-26T00:00:00"/>
    <n v="187"/>
    <b v="0"/>
    <s v="Approved"/>
    <s v="Giant Bicycles"/>
    <s v="Road"/>
    <s v="medium"/>
    <s v="medium"/>
    <n v="792.9"/>
    <n v="594.67999999999995"/>
    <d v="2016-12-06T00:00:00"/>
    <n v="198.22000000000003"/>
    <s v="M"/>
    <n v="21"/>
    <d v="1986-08-04T00:00:00"/>
    <n v="33.939290569507861"/>
    <s v="Software Test Engineer III"/>
    <s v="n/a"/>
    <s v="Mass Customer"/>
    <s v="N"/>
    <s v="Yes"/>
    <n v="14"/>
    <m/>
  </r>
  <r>
    <n v="14511"/>
    <n v="28"/>
    <x v="285"/>
    <d v="2017-06-26T00:00:00"/>
    <n v="187"/>
    <b v="1"/>
    <s v="Approved"/>
    <s v="Solex"/>
    <s v="Road"/>
    <s v="medium"/>
    <s v="small"/>
    <n v="1703.52"/>
    <n v="1516.13"/>
    <d v="2011-04-16T00:00:00"/>
    <n v="187.38999999999987"/>
    <s v="F"/>
    <n v="56"/>
    <d v="1978-08-19T00:00:00"/>
    <n v="41.903674131151696"/>
    <s v="Electrical Engineer"/>
    <s v="Manufacturing"/>
    <s v="High Net Worth"/>
    <s v="N"/>
    <s v="No"/>
    <n v="12"/>
    <m/>
  </r>
  <r>
    <n v="15535"/>
    <n v="5"/>
    <x v="616"/>
    <d v="2017-06-26T00:00:00"/>
    <n v="187"/>
    <b v="1"/>
    <s v="Approved"/>
    <s v="Trek Bicycles"/>
    <s v="Mountain"/>
    <s v="low"/>
    <s v="medium"/>
    <n v="574.64"/>
    <n v="459.71"/>
    <d v="2014-03-03T00:00:00"/>
    <n v="114.93"/>
    <s v="F"/>
    <n v="17"/>
    <d v="1964-12-18T00:00:00"/>
    <n v="55.58038645991882"/>
    <s v="Compensation Analyst"/>
    <s v="Financial Services"/>
    <s v="Mass Customer"/>
    <s v="N"/>
    <s v="Yes"/>
    <n v="14"/>
    <m/>
  </r>
  <r>
    <n v="15623"/>
    <n v="91"/>
    <x v="2918"/>
    <d v="2017-06-26T00:00:00"/>
    <n v="187"/>
    <b v="1"/>
    <s v="Approved"/>
    <s v="WeareA2B"/>
    <s v="Standard"/>
    <s v="low"/>
    <s v="medium"/>
    <n v="642.30999999999995"/>
    <n v="513.85"/>
    <d v="2004-12-18T00:00:00"/>
    <n v="128.45999999999992"/>
    <s v="F"/>
    <n v="59"/>
    <d v="1959-09-25T00:00:00"/>
    <n v="60.816002898274988"/>
    <s v="Internal Auditor"/>
    <s v="Property"/>
    <s v="High Net Worth"/>
    <s v="N"/>
    <s v="Yes"/>
    <n v="11"/>
    <m/>
  </r>
  <r>
    <n v="16469"/>
    <n v="13"/>
    <x v="3117"/>
    <d v="2017-06-26T00:00:00"/>
    <n v="187"/>
    <b v="1"/>
    <s v="Approved"/>
    <s v="Solex"/>
    <s v="Standard"/>
    <s v="medium"/>
    <s v="medium"/>
    <n v="1163.8900000000001"/>
    <n v="589.27"/>
    <d v="2009-03-08T00:00:00"/>
    <n v="574.62000000000012"/>
    <s v="M"/>
    <n v="29"/>
    <d v="1979-01-21T00:00:00"/>
    <n v="41.479016596905126"/>
    <s v="Legal Assistant"/>
    <s v="Manufacturing"/>
    <s v="Mass Customer"/>
    <s v="N"/>
    <s v="Yes"/>
    <n v="14"/>
    <m/>
  </r>
  <r>
    <n v="16872"/>
    <n v="0"/>
    <x v="100"/>
    <d v="2017-06-26T00:00:00"/>
    <n v="187"/>
    <b v="1"/>
    <s v="Approved"/>
    <s v="Solex"/>
    <s v="Standard"/>
    <s v="medium"/>
    <s v="medium"/>
    <n v="100.35"/>
    <n v="75.260000000000005"/>
    <d v="2016-03-29T00:00:00"/>
    <n v="25.089999999999989"/>
    <s v="F"/>
    <n v="29"/>
    <d v="1997-12-24T00:00:00"/>
    <n v="22.542030295535259"/>
    <s v="Software Test Engineer III"/>
    <s v="Entertainment"/>
    <s v="High Net Worth"/>
    <s v="N"/>
    <s v="Yes"/>
    <n v="2"/>
    <m/>
  </r>
  <r>
    <n v="10368"/>
    <n v="51"/>
    <x v="1978"/>
    <d v="2017-03-03T00:00:00"/>
    <m/>
    <m/>
    <s v="Approved"/>
    <s v="OHM Cycles"/>
    <s v="Standard"/>
    <s v="high"/>
    <s v="medium"/>
    <n v="2005.66"/>
    <n v="1203.4000000000001"/>
    <n v="41009"/>
    <m/>
    <m/>
    <m/>
    <m/>
    <m/>
    <m/>
    <m/>
    <m/>
    <m/>
    <m/>
    <m/>
    <m/>
  </r>
  <r>
    <n v="17180"/>
    <n v="79"/>
    <x v="2468"/>
    <d v="2017-06-26T00:00:00"/>
    <n v="187"/>
    <b v="1"/>
    <s v="Approved"/>
    <s v="Norco Bicycles"/>
    <s v="Standard"/>
    <s v="medium"/>
    <s v="medium"/>
    <n v="1555.58"/>
    <n v="818.01"/>
    <d v="2003-09-09T00:00:00"/>
    <n v="737.56999999999994"/>
    <s v="F"/>
    <n v="23"/>
    <d v="1983-12-26T00:00:00"/>
    <n v="36.547509747590055"/>
    <s v="Budget/Accounting Analyst IV"/>
    <s v="Financial Services"/>
    <s v="Mass Customer"/>
    <s v="N"/>
    <s v="No"/>
    <n v="15"/>
    <m/>
  </r>
  <r>
    <n v="17837"/>
    <n v="85"/>
    <x v="538"/>
    <d v="2017-06-26T00:00:00"/>
    <n v="187"/>
    <b v="1"/>
    <s v="Approved"/>
    <s v="WeareA2B"/>
    <s v="Standard"/>
    <s v="medium"/>
    <s v="medium"/>
    <n v="752.64"/>
    <n v="205.36"/>
    <d v="2003-01-05T00:00:00"/>
    <n v="547.28"/>
    <s v="M"/>
    <n v="15"/>
    <d v="1966-02-23T00:00:00"/>
    <n v="54.396824816083203"/>
    <s v="Biostatistician III"/>
    <s v="Health"/>
    <s v="Affluent Customer"/>
    <s v="N"/>
    <s v="Yes"/>
    <n v="5"/>
    <m/>
  </r>
  <r>
    <n v="17855"/>
    <n v="0"/>
    <x v="1188"/>
    <d v="2017-06-26T00:00:00"/>
    <n v="187"/>
    <b v="0"/>
    <s v="Approved"/>
    <s v="OHM Cycles"/>
    <s v="Standard"/>
    <s v="low"/>
    <s v="medium"/>
    <n v="71.16"/>
    <n v="56.93"/>
    <d v="2015-06-17T00:00:00"/>
    <n v="14.229999999999997"/>
    <s v="M"/>
    <n v="51"/>
    <d v="1978-12-25T00:00:00"/>
    <n v="41.552989199644848"/>
    <s v="Sales Associate"/>
    <s v="Property"/>
    <s v="High Net Worth"/>
    <s v="N"/>
    <s v="Yes"/>
    <n v="17"/>
    <m/>
  </r>
  <r>
    <n v="18020"/>
    <n v="5"/>
    <x v="2966"/>
    <d v="2017-06-26T00:00:00"/>
    <n v="187"/>
    <b v="1"/>
    <s v="Approved"/>
    <s v="Giant Bicycles"/>
    <s v="Standard"/>
    <s v="high"/>
    <s v="medium"/>
    <n v="1129.1300000000001"/>
    <n v="677.48"/>
    <d v="2005-08-09T00:00:00"/>
    <n v="451.65000000000009"/>
    <s v="F"/>
    <n v="7"/>
    <d v="1954-01-08T00:00:00"/>
    <n v="66.53107139142567"/>
    <s v="Librarian"/>
    <s v="Entertainment"/>
    <s v="High Net Worth"/>
    <s v="N"/>
    <s v="No"/>
    <n v="19"/>
    <m/>
  </r>
  <r>
    <n v="10373"/>
    <n v="0"/>
    <x v="3078"/>
    <d v="2017-08-17T00:00:00"/>
    <m/>
    <m/>
    <s v="Approved"/>
    <s v="WeareA2B"/>
    <s v="Standard"/>
    <s v="medium"/>
    <s v="medium"/>
    <n v="60.34"/>
    <n v="45.26"/>
    <n v="34165"/>
    <m/>
    <m/>
    <m/>
    <m/>
    <m/>
    <m/>
    <m/>
    <m/>
    <m/>
    <m/>
    <m/>
    <m/>
  </r>
  <r>
    <n v="18389"/>
    <n v="62"/>
    <x v="2219"/>
    <d v="2017-06-26T00:00:00"/>
    <n v="187"/>
    <b v="0"/>
    <s v="Approved"/>
    <s v="Solex"/>
    <s v="Standard"/>
    <s v="medium"/>
    <s v="medium"/>
    <n v="478.16"/>
    <n v="298.72000000000003"/>
    <d v="1993-06-23T00:00:00"/>
    <n v="179.44"/>
    <s v="M"/>
    <n v="4"/>
    <d v="1975-09-12T00:00:00"/>
    <n v="44.84066043252156"/>
    <s v="Internal Auditor"/>
    <s v="Health"/>
    <s v="Mass Customer"/>
    <s v="N"/>
    <s v="No"/>
    <n v="8"/>
    <m/>
  </r>
  <r>
    <n v="19043"/>
    <n v="62"/>
    <x v="2040"/>
    <d v="2017-06-26T00:00:00"/>
    <n v="187"/>
    <b v="1"/>
    <s v="Approved"/>
    <s v="Solex"/>
    <s v="Standard"/>
    <s v="medium"/>
    <s v="medium"/>
    <n v="478.16"/>
    <n v="298.72000000000003"/>
    <d v="1993-06-23T00:00:00"/>
    <n v="179.44"/>
    <s v="F"/>
    <n v="71"/>
    <d v="1999-05-20T00:00:00"/>
    <n v="21.139290569507864"/>
    <s v="Financial Advisor"/>
    <s v="Financial Services"/>
    <s v="Affluent Customer"/>
    <s v="N"/>
    <s v="Yes"/>
    <n v="3"/>
    <m/>
  </r>
  <r>
    <n v="2750"/>
    <n v="6"/>
    <x v="1675"/>
    <d v="2017-06-25T00:00:00"/>
    <n v="188"/>
    <b v="0"/>
    <s v="Approved"/>
    <s v="OHM Cycles"/>
    <s v="Standard"/>
    <s v="high"/>
    <s v="medium"/>
    <n v="227.88"/>
    <n v="136.72999999999999"/>
    <d v="2004-09-28T00:00:00"/>
    <n v="91.15"/>
    <s v="F"/>
    <n v="36"/>
    <d v="1973-11-02T00:00:00"/>
    <n v="46.7009344051243"/>
    <s v="Dental Hygienist"/>
    <s v="Health"/>
    <s v="Mass Customer"/>
    <s v="N"/>
    <s v="Yes"/>
    <n v="17"/>
    <m/>
  </r>
  <r>
    <n v="3146"/>
    <n v="47"/>
    <x v="2482"/>
    <d v="2017-06-25T00:00:00"/>
    <n v="188"/>
    <b v="0"/>
    <s v="Approved"/>
    <s v="Trek Bicycles"/>
    <s v="Road"/>
    <s v="low"/>
    <s v="small"/>
    <n v="1720.7"/>
    <n v="1531.42"/>
    <d v="2001-11-25T00:00:00"/>
    <n v="189.27999999999997"/>
    <s v="F"/>
    <n v="56"/>
    <d v="1975-05-18T00:00:00"/>
    <n v="45.161208377727043"/>
    <s v="Business Systems Development Analyst"/>
    <s v="Manufacturing"/>
    <s v="Affluent Customer"/>
    <s v="N"/>
    <s v="Yes"/>
    <n v="10"/>
    <m/>
  </r>
  <r>
    <n v="4039"/>
    <n v="80"/>
    <x v="2185"/>
    <d v="2017-06-25T00:00:00"/>
    <n v="188"/>
    <b v="0"/>
    <s v="Approved"/>
    <s v="OHM Cycles"/>
    <s v="Touring"/>
    <s v="low"/>
    <s v="medium"/>
    <n v="1073.07"/>
    <n v="933.84"/>
    <d v="2004-08-07T00:00:00"/>
    <n v="139.2299999999999"/>
    <s v="F"/>
    <n v="53"/>
    <d v="1977-12-21T00:00:00"/>
    <n v="42.563948103754434"/>
    <s v="Accountant IV"/>
    <s v="Property"/>
    <s v="Mass Customer"/>
    <s v="N"/>
    <s v="Yes"/>
    <n v="16"/>
    <m/>
  </r>
  <r>
    <n v="4999"/>
    <n v="5"/>
    <x v="1119"/>
    <d v="2017-06-25T00:00:00"/>
    <n v="188"/>
    <b v="0"/>
    <s v="Approved"/>
    <s v="Giant Bicycles"/>
    <s v="Standard"/>
    <s v="high"/>
    <s v="medium"/>
    <n v="1129.1300000000001"/>
    <n v="677.48"/>
    <d v="2005-08-09T00:00:00"/>
    <n v="451.65000000000009"/>
    <s v="M"/>
    <n v="42"/>
    <d v="1977-02-03T00:00:00"/>
    <n v="43.443400158548961"/>
    <n v="0"/>
    <s v="n/a"/>
    <s v="High Net Worth"/>
    <s v="N"/>
    <s v="No"/>
    <n v="14"/>
    <m/>
  </r>
  <r>
    <n v="5161"/>
    <n v="5"/>
    <x v="902"/>
    <d v="2017-06-25T00:00:00"/>
    <n v="188"/>
    <b v="0"/>
    <s v="Approved"/>
    <s v="Trek Bicycles"/>
    <s v="Mountain"/>
    <s v="low"/>
    <s v="medium"/>
    <n v="574.64"/>
    <n v="459.71"/>
    <d v="2016-07-09T00:00:00"/>
    <n v="114.93"/>
    <s v="F"/>
    <n v="38"/>
    <d v="1963-06-24T00:00:00"/>
    <n v="57.068057692795534"/>
    <s v="Librarian"/>
    <s v="Entertainment"/>
    <s v="Affluent Customer"/>
    <s v="N"/>
    <s v="Yes"/>
    <n v="16"/>
    <m/>
  </r>
  <r>
    <n v="5625"/>
    <n v="34"/>
    <x v="1298"/>
    <d v="2017-06-25T00:00:00"/>
    <n v="188"/>
    <b v="0"/>
    <s v="Approved"/>
    <s v="WeareA2B"/>
    <s v="Standard"/>
    <s v="medium"/>
    <s v="medium"/>
    <n v="1231.1500000000001"/>
    <n v="161.6"/>
    <d v="2009-03-08T00:00:00"/>
    <n v="1069.5500000000002"/>
    <s v="F"/>
    <n v="98"/>
    <d v="1967-01-25T00:00:00"/>
    <n v="53.476276870877726"/>
    <s v="Systems Administrator III"/>
    <s v="Telecommunications"/>
    <s v="High Net Worth"/>
    <s v="N"/>
    <s v="Yes"/>
    <n v="16"/>
    <m/>
  </r>
  <r>
    <n v="5934"/>
    <n v="74"/>
    <x v="167"/>
    <d v="2017-06-25T00:00:00"/>
    <n v="188"/>
    <b v="1"/>
    <s v="Approved"/>
    <s v="WeareA2B"/>
    <s v="Standard"/>
    <s v="medium"/>
    <s v="medium"/>
    <n v="1228.07"/>
    <n v="400.91"/>
    <d v="2000-05-22T00:00:00"/>
    <n v="827.15999999999985"/>
    <s v="F"/>
    <n v="12"/>
    <d v="1985-08-31T00:00:00"/>
    <n v="34.865317966768139"/>
    <s v="Director of Sales"/>
    <s v="Retail"/>
    <s v="Affluent Customer"/>
    <s v="N"/>
    <s v="No"/>
    <n v="3"/>
    <m/>
  </r>
  <r>
    <n v="6234"/>
    <n v="0"/>
    <x v="107"/>
    <d v="2017-06-25T00:00:00"/>
    <n v="188"/>
    <b v="0"/>
    <s v="Approved"/>
    <s v="OHM Cycles"/>
    <s v="Standard"/>
    <s v="high"/>
    <s v="medium"/>
    <n v="227.88"/>
    <n v="136.72999999999999"/>
    <d v="2007-08-04T00:00:00"/>
    <n v="91.15"/>
    <s v="M"/>
    <n v="49"/>
    <d v="1977-09-07T00:00:00"/>
    <n v="42.851619336631153"/>
    <s v="VP Product Management"/>
    <s v="n/a"/>
    <s v="High Net Worth"/>
    <s v="N"/>
    <s v="Yes"/>
    <n v="17"/>
    <m/>
  </r>
  <r>
    <n v="6264"/>
    <n v="48"/>
    <x v="705"/>
    <d v="2017-06-25T00:00:00"/>
    <n v="188"/>
    <b v="0"/>
    <s v="Approved"/>
    <s v="WeareA2B"/>
    <s v="Standard"/>
    <s v="medium"/>
    <s v="medium"/>
    <n v="1762.96"/>
    <n v="950.52"/>
    <d v="2014-07-28T00:00:00"/>
    <n v="812.44"/>
    <s v="F"/>
    <n v="72"/>
    <d v="1954-09-23T00:00:00"/>
    <n v="65.824222076357174"/>
    <s v="Software Engineer I"/>
    <s v="n/a"/>
    <s v="Mass Customer"/>
    <s v="N"/>
    <s v="No"/>
    <n v="10"/>
    <m/>
  </r>
  <r>
    <n v="6761"/>
    <n v="72"/>
    <x v="3344"/>
    <d v="2017-06-25T00:00:00"/>
    <n v="188"/>
    <b v="1"/>
    <s v="Approved"/>
    <s v="Norco Bicycles"/>
    <s v="Standard"/>
    <s v="medium"/>
    <s v="medium"/>
    <n v="360.4"/>
    <n v="270.3"/>
    <d v="2000-05-22T00:00:00"/>
    <n v="90.099999999999966"/>
    <s v="F"/>
    <n v="71"/>
    <d v="1968-01-31T00:00:00"/>
    <n v="52.45983851471334"/>
    <s v="Engineer II"/>
    <s v="Financial Services"/>
    <s v="Mass Customer"/>
    <s v="N"/>
    <s v="Yes"/>
    <n v="18"/>
    <m/>
  </r>
  <r>
    <n v="6928"/>
    <n v="0"/>
    <x v="1551"/>
    <d v="2017-06-25T00:00:00"/>
    <n v="188"/>
    <b v="1"/>
    <s v="Approved"/>
    <s v="OHM Cycles"/>
    <s v="Standard"/>
    <s v="medium"/>
    <s v="medium"/>
    <n v="235.63"/>
    <n v="125.07"/>
    <d v="2004-08-07T00:00:00"/>
    <n v="110.56"/>
    <s v="M"/>
    <n v="36"/>
    <d v="1992-11-04T00:00:00"/>
    <n v="27.681756322932518"/>
    <s v="Account Coordinator"/>
    <s v="Manufacturing"/>
    <s v="High Net Worth"/>
    <s v="N"/>
    <s v="No"/>
    <n v="7"/>
    <m/>
  </r>
  <r>
    <n v="6947"/>
    <n v="22"/>
    <x v="1062"/>
    <d v="2017-06-25T00:00:00"/>
    <n v="188"/>
    <b v="0"/>
    <s v="Approved"/>
    <s v="Solex"/>
    <s v="Standard"/>
    <s v="medium"/>
    <s v="medium"/>
    <n v="575.27"/>
    <n v="431.45"/>
    <d v="2011-05-07T00:00:00"/>
    <n v="143.82"/>
    <s v="M"/>
    <n v="13"/>
    <d v="1965-12-24T00:00:00"/>
    <n v="54.563948103754434"/>
    <s v="Chemical Engineer"/>
    <s v="Manufacturing"/>
    <s v="High Net Worth"/>
    <s v="N"/>
    <s v="Yes"/>
    <n v="10"/>
    <m/>
  </r>
  <r>
    <n v="7121"/>
    <n v="75"/>
    <x v="1275"/>
    <d v="2017-06-25T00:00:00"/>
    <n v="188"/>
    <b v="1"/>
    <s v="Approved"/>
    <s v="Giant Bicycles"/>
    <s v="Touring"/>
    <s v="medium"/>
    <s v="large"/>
    <n v="1873.97"/>
    <n v="863.95"/>
    <d v="2006-05-22T00:00:00"/>
    <n v="1010.02"/>
    <s v="F"/>
    <n v="96"/>
    <d v="1976-03-28T00:00:00"/>
    <n v="44.298194679096902"/>
    <s v="Executive Secretary"/>
    <s v="n/a"/>
    <s v="Mass Customer"/>
    <s v="N"/>
    <s v="No"/>
    <n v="9"/>
    <m/>
  </r>
  <r>
    <n v="7458"/>
    <n v="0"/>
    <x v="3345"/>
    <d v="2017-06-25T00:00:00"/>
    <n v="188"/>
    <b v="1"/>
    <s v="Approved"/>
    <s v="Solex"/>
    <s v="Standard"/>
    <s v="medium"/>
    <s v="medium"/>
    <n v="100.35"/>
    <n v="75.260000000000005"/>
    <d v="2003-09-10T00:00:00"/>
    <n v="25.089999999999989"/>
    <s v="F"/>
    <n v="37"/>
    <d v="1968-09-18T00:00:00"/>
    <n v="51.826961802384574"/>
    <s v="Payment Adjustment Coordinator"/>
    <s v="Financial Services"/>
    <s v="High Net Worth"/>
    <s v="N"/>
    <s v="Yes"/>
    <n v="16"/>
    <m/>
  </r>
  <r>
    <n v="7799"/>
    <n v="10"/>
    <x v="849"/>
    <d v="2017-06-25T00:00:00"/>
    <n v="188"/>
    <b v="0"/>
    <s v="Approved"/>
    <s v="Solex"/>
    <s v="Standard"/>
    <s v="medium"/>
    <s v="medium"/>
    <n v="1945.43"/>
    <n v="333.18"/>
    <d v="2002-08-31T00:00:00"/>
    <n v="1612.25"/>
    <s v="M"/>
    <n v="38"/>
    <d v="1967-02-09T00:00:00"/>
    <n v="53.435180980466768"/>
    <s v="Administrative Assistant IV"/>
    <s v="Argiculture"/>
    <s v="High Net Worth"/>
    <s v="N"/>
    <s v="No"/>
    <n v="11"/>
    <m/>
  </r>
  <r>
    <n v="8080"/>
    <n v="84"/>
    <x v="621"/>
    <d v="2017-06-25T00:00:00"/>
    <n v="188"/>
    <b v="1"/>
    <s v="Approved"/>
    <s v="Trek Bicycles"/>
    <s v="Road"/>
    <s v="medium"/>
    <s v="medium"/>
    <n v="290.62"/>
    <n v="215.14"/>
    <d v="2004-12-18T00:00:00"/>
    <n v="75.480000000000018"/>
    <s v="F"/>
    <n v="31"/>
    <d v="1979-11-09T00:00:00"/>
    <n v="40.679016596905122"/>
    <s v="Social Worker"/>
    <s v="Health"/>
    <s v="Mass Customer"/>
    <s v="N"/>
    <s v="No"/>
    <n v="11"/>
    <m/>
  </r>
  <r>
    <n v="8211"/>
    <n v="18"/>
    <x v="3242"/>
    <d v="2017-06-25T00:00:00"/>
    <n v="188"/>
    <b v="1"/>
    <s v="Approved"/>
    <s v="Solex"/>
    <s v="Standard"/>
    <s v="medium"/>
    <s v="medium"/>
    <n v="575.27"/>
    <n v="431.45"/>
    <d v="1993-07-15T00:00:00"/>
    <n v="143.82"/>
    <s v="F"/>
    <n v="96"/>
    <d v="1997-08-03T00:00:00"/>
    <n v="22.933811117453068"/>
    <s v="Senior Sales Associate"/>
    <s v="Health"/>
    <s v="Mass Customer"/>
    <s v="N"/>
    <s v="Yes"/>
    <n v="4"/>
    <m/>
  </r>
  <r>
    <n v="8356"/>
    <n v="36"/>
    <x v="1885"/>
    <d v="2017-06-25T00:00:00"/>
    <n v="188"/>
    <b v="0"/>
    <s v="Approved"/>
    <s v="Solex"/>
    <s v="Standard"/>
    <s v="low"/>
    <s v="medium"/>
    <n v="1289.8499999999999"/>
    <n v="74.510000000000005"/>
    <d v="2012-06-04T00:00:00"/>
    <n v="1215.3399999999999"/>
    <s v="F"/>
    <n v="60"/>
    <d v="1987-05-08T00:00:00"/>
    <n v="33.180386459918822"/>
    <s v="Internal Auditor"/>
    <s v="Entertainment"/>
    <s v="High Net Worth"/>
    <s v="N"/>
    <s v="Yes"/>
    <n v="5"/>
    <m/>
  </r>
  <r>
    <n v="8770"/>
    <n v="77"/>
    <x v="2695"/>
    <d v="2017-06-25T00:00:00"/>
    <n v="188"/>
    <b v="1"/>
    <s v="Approved"/>
    <s v="Norco Bicycles"/>
    <s v="Road"/>
    <s v="medium"/>
    <s v="large"/>
    <n v="1240.31"/>
    <n v="795.1"/>
    <d v="2000-11-03T00:00:00"/>
    <n v="445.20999999999992"/>
    <s v="F"/>
    <n v="34"/>
    <d v="1991-02-04T00:00:00"/>
    <n v="29.432441254439368"/>
    <s v="Assistant Manager"/>
    <s v="Retail"/>
    <s v="Mass Customer"/>
    <s v="N"/>
    <s v="No"/>
    <n v="2"/>
    <m/>
  </r>
  <r>
    <n v="8952"/>
    <n v="30"/>
    <x v="488"/>
    <d v="2017-06-25T00:00:00"/>
    <n v="188"/>
    <b v="0"/>
    <s v="Approved"/>
    <s v="Solex"/>
    <s v="Standard"/>
    <s v="high"/>
    <s v="medium"/>
    <n v="748.17"/>
    <n v="448.9"/>
    <d v="1991-11-10T00:00:00"/>
    <n v="299.27"/>
    <s v="F"/>
    <n v="69"/>
    <d v="1957-09-08T00:00:00"/>
    <n v="62.862578240740739"/>
    <s v="Junior Executive"/>
    <s v="n/a"/>
    <s v="Mass Customer"/>
    <s v="N"/>
    <s v="No"/>
    <n v="11"/>
    <m/>
  </r>
  <r>
    <n v="9260"/>
    <n v="1"/>
    <x v="874"/>
    <d v="2017-06-25T00:00:00"/>
    <n v="188"/>
    <b v="0"/>
    <s v="Approved"/>
    <s v="Giant Bicycles"/>
    <s v="Touring"/>
    <s v="medium"/>
    <s v="large"/>
    <n v="1873.97"/>
    <n v="863.95"/>
    <d v="2003-09-09T00:00:00"/>
    <n v="1010.02"/>
    <s v="M"/>
    <n v="67"/>
    <d v="1962-01-28T00:00:00"/>
    <n v="58.470797418822933"/>
    <s v="Chemical Engineer"/>
    <s v="Manufacturing"/>
    <s v="High Net Worth"/>
    <s v="N"/>
    <s v="Yes"/>
    <n v="20"/>
    <m/>
  </r>
  <r>
    <n v="9372"/>
    <n v="13"/>
    <x v="151"/>
    <d v="2017-06-25T00:00:00"/>
    <n v="188"/>
    <b v="1"/>
    <s v="Approved"/>
    <s v="Solex"/>
    <s v="Standard"/>
    <s v="medium"/>
    <s v="medium"/>
    <n v="1577.53"/>
    <n v="826.51"/>
    <d v="2008-03-19T00:00:00"/>
    <n v="751.02"/>
    <s v="F"/>
    <n v="83"/>
    <d v="1995-05-21T00:00:00"/>
    <n v="25.139290569507864"/>
    <s v="Legal Assistant"/>
    <s v="n/a"/>
    <s v="High Net Worth"/>
    <s v="N"/>
    <s v="Yes"/>
    <n v="5"/>
    <m/>
  </r>
  <r>
    <n v="9469"/>
    <n v="50"/>
    <x v="1192"/>
    <d v="2017-06-25T00:00:00"/>
    <n v="188"/>
    <b v="0"/>
    <s v="Approved"/>
    <s v="WeareA2B"/>
    <s v="Standard"/>
    <s v="medium"/>
    <s v="small"/>
    <n v="175.89"/>
    <n v="131.91999999999999"/>
    <d v="2003-02-16T00:00:00"/>
    <n v="43.97"/>
    <s v="F"/>
    <n v="96"/>
    <d v="1994-07-16T00:00:00"/>
    <n v="25.985865911973615"/>
    <s v="Food Chemist"/>
    <s v="Health"/>
    <s v="Affluent Customer"/>
    <s v="N"/>
    <s v="No"/>
    <n v="8"/>
    <m/>
  </r>
  <r>
    <n v="9792"/>
    <n v="60"/>
    <x v="2833"/>
    <d v="2017-06-25T00:00:00"/>
    <n v="188"/>
    <b v="1"/>
    <s v="Approved"/>
    <s v="Giant Bicycles"/>
    <s v="Standard"/>
    <s v="high"/>
    <s v="small"/>
    <n v="1977.36"/>
    <n v="1759.85"/>
    <d v="2011-08-24T00:00:00"/>
    <n v="217.51"/>
    <s v="U"/>
    <n v="59"/>
    <s v="1843-12-21"/>
    <e v="#VALUE!"/>
    <s v="Legal Assistant"/>
    <s v="IT"/>
    <s v="Affluent Customer"/>
    <s v="N"/>
    <s v="No"/>
    <n v="20"/>
    <m/>
  </r>
  <r>
    <n v="9821"/>
    <n v="72"/>
    <x v="2597"/>
    <d v="2017-06-25T00:00:00"/>
    <n v="188"/>
    <b v="0"/>
    <s v="Approved"/>
    <s v="Norco Bicycles"/>
    <s v="Standard"/>
    <s v="medium"/>
    <s v="medium"/>
    <n v="360.4"/>
    <n v="270.3"/>
    <d v="2016-12-06T00:00:00"/>
    <n v="90.099999999999966"/>
    <s v="F"/>
    <n v="50"/>
    <d v="1956-07-28T00:00:00"/>
    <n v="63.977646733891426"/>
    <n v="0"/>
    <s v="Manufacturing"/>
    <s v="Mass Customer"/>
    <s v="N"/>
    <s v="No"/>
    <n v="14"/>
    <m/>
  </r>
  <r>
    <n v="10247"/>
    <n v="98"/>
    <x v="1144"/>
    <d v="2017-06-25T00:00:00"/>
    <n v="188"/>
    <b v="0"/>
    <s v="Approved"/>
    <s v="Trek Bicycles"/>
    <s v="Standard"/>
    <s v="high"/>
    <s v="medium"/>
    <n v="358.39"/>
    <n v="215.03"/>
    <d v="2004-01-16T00:00:00"/>
    <n v="143.35999999999999"/>
    <s v="M"/>
    <n v="60"/>
    <d v="1977-12-04T00:00:00"/>
    <n v="42.610523446220192"/>
    <s v="Physical Therapy Assistant"/>
    <s v="n/a"/>
    <s v="Affluent Customer"/>
    <s v="N"/>
    <s v="No"/>
    <n v="16"/>
    <m/>
  </r>
  <r>
    <n v="10465"/>
    <n v="28"/>
    <x v="3116"/>
    <d v="2017-06-25T00:00:00"/>
    <n v="188"/>
    <b v="1"/>
    <s v="Approved"/>
    <s v="Norco Bicycles"/>
    <s v="Standard"/>
    <s v="medium"/>
    <s v="small"/>
    <n v="1216.1400000000001"/>
    <n v="1082.3599999999999"/>
    <d v="1991-11-10T00:00:00"/>
    <n v="133.7800000000002"/>
    <s v="F"/>
    <n v="78"/>
    <d v="1989-03-20T00:00:00"/>
    <n v="31.311893309233888"/>
    <s v="Engineer I"/>
    <s v="Manufacturing"/>
    <s v="Mass Customer"/>
    <s v="N"/>
    <s v="Yes"/>
    <n v="15"/>
    <m/>
  </r>
  <r>
    <n v="10813"/>
    <n v="95"/>
    <x v="2648"/>
    <d v="2017-06-25T00:00:00"/>
    <n v="188"/>
    <b v="0"/>
    <s v="Approved"/>
    <s v="Giant Bicycles"/>
    <s v="Standard"/>
    <s v="medium"/>
    <s v="large"/>
    <n v="569.55999999999995"/>
    <n v="528.42999999999995"/>
    <d v="2003-09-10T00:00:00"/>
    <n v="41.129999999999995"/>
    <s v="F"/>
    <n v="52"/>
    <d v="1972-10-10T00:00:00"/>
    <n v="47.763948103754437"/>
    <s v="Operator"/>
    <s v="Financial Services"/>
    <s v="Mass Customer"/>
    <s v="N"/>
    <s v="No"/>
    <n v="19"/>
    <m/>
  </r>
  <r>
    <n v="12510"/>
    <n v="52"/>
    <x v="98"/>
    <d v="2017-06-25T00:00:00"/>
    <n v="188"/>
    <b v="0"/>
    <s v="Approved"/>
    <s v="OHM Cycles"/>
    <s v="Road"/>
    <s v="medium"/>
    <s v="medium"/>
    <n v="1280.28"/>
    <n v="829.51"/>
    <d v="1991-01-21T00:00:00"/>
    <n v="450.77"/>
    <s v="F"/>
    <n v="94"/>
    <d v="1987-05-02T00:00:00"/>
    <n v="33.196824816083208"/>
    <s v="GIS Technical Architect"/>
    <s v="Financial Services"/>
    <s v="Affluent Customer"/>
    <s v="N"/>
    <s v="Yes"/>
    <n v="13"/>
    <m/>
  </r>
  <r>
    <n v="12723"/>
    <n v="0"/>
    <x v="15"/>
    <d v="2017-06-25T00:00:00"/>
    <n v="188"/>
    <b v="1"/>
    <s v="Approved"/>
    <s v="OHM Cycles"/>
    <s v="Road"/>
    <s v="high"/>
    <s v="large"/>
    <n v="12.01"/>
    <n v="7.21"/>
    <d v="2009-03-08T00:00:00"/>
    <n v="4.8"/>
    <s v="F"/>
    <n v="98"/>
    <d v="1986-01-22T00:00:00"/>
    <n v="34.470797418822933"/>
    <s v="Automation Specialist IV"/>
    <s v="n/a"/>
    <s v="High Net Worth"/>
    <s v="N"/>
    <s v="No"/>
    <n v="17"/>
    <m/>
  </r>
  <r>
    <n v="13999"/>
    <n v="18"/>
    <x v="479"/>
    <d v="2017-06-25T00:00:00"/>
    <n v="188"/>
    <b v="1"/>
    <s v="Approved"/>
    <s v="Solex"/>
    <s v="Standard"/>
    <s v="medium"/>
    <s v="medium"/>
    <n v="575.27"/>
    <n v="431.45"/>
    <d v="2013-03-12T00:00:00"/>
    <n v="143.82"/>
    <s v="F"/>
    <n v="80"/>
    <d v="1988-02-01T00:00:00"/>
    <n v="32.443400158548961"/>
    <s v="Junior Executive"/>
    <s v="Manufacturing"/>
    <s v="Mass Customer"/>
    <s v="N"/>
    <s v="No"/>
    <n v="1"/>
    <m/>
  </r>
  <r>
    <n v="14381"/>
    <n v="48"/>
    <x v="3346"/>
    <d v="2017-06-25T00:00:00"/>
    <n v="188"/>
    <b v="1"/>
    <s v="Approved"/>
    <s v="WeareA2B"/>
    <s v="Standard"/>
    <s v="medium"/>
    <s v="medium"/>
    <n v="1762.96"/>
    <n v="950.52"/>
    <d v="2012-06-04T00:00:00"/>
    <n v="812.44"/>
    <s v="F"/>
    <n v="29"/>
    <d v="1967-09-30T00:00:00"/>
    <n v="52.796824816083202"/>
    <s v="Developer III"/>
    <s v="n/a"/>
    <s v="Affluent Customer"/>
    <s v="N"/>
    <s v="Yes"/>
    <n v="14"/>
    <m/>
  </r>
  <r>
    <n v="14673"/>
    <n v="15"/>
    <x v="3347"/>
    <d v="2017-06-25T00:00:00"/>
    <n v="188"/>
    <b v="0"/>
    <s v="Approved"/>
    <s v="WeareA2B"/>
    <s v="Standard"/>
    <s v="medium"/>
    <s v="medium"/>
    <n v="1292.8399999999999"/>
    <n v="13.44"/>
    <d v="2009-04-12T00:00:00"/>
    <n v="1279.3999999999999"/>
    <s v="F"/>
    <n v="34"/>
    <d v="1995-04-26T00:00:00"/>
    <n v="25.207783720192793"/>
    <s v="Software Engineer III"/>
    <s v="IT"/>
    <s v="High Net Worth"/>
    <s v="N"/>
    <s v="No"/>
    <n v="3"/>
    <m/>
  </r>
  <r>
    <n v="15026"/>
    <n v="64"/>
    <x v="2602"/>
    <d v="2017-06-25T00:00:00"/>
    <n v="188"/>
    <b v="0"/>
    <s v="Approved"/>
    <s v="Trek Bicycles"/>
    <s v="Standard"/>
    <s v="medium"/>
    <s v="large"/>
    <n v="1469.44"/>
    <n v="596.54999999999995"/>
    <d v="2010-08-20T00:00:00"/>
    <n v="872.8900000000001"/>
    <s v="M"/>
    <n v="83"/>
    <d v="1971-12-22T00:00:00"/>
    <n v="48.566687829781834"/>
    <s v="Staff Accountant III"/>
    <s v="n/a"/>
    <s v="Mass Customer"/>
    <s v="N"/>
    <s v="Yes"/>
    <n v="6"/>
    <m/>
  </r>
  <r>
    <n v="15797"/>
    <n v="2"/>
    <x v="2520"/>
    <d v="2017-06-25T00:00:00"/>
    <n v="188"/>
    <b v="1"/>
    <s v="Approved"/>
    <s v="Solex"/>
    <s v="Standard"/>
    <s v="medium"/>
    <s v="medium"/>
    <n v="71.489999999999995"/>
    <n v="53.62"/>
    <d v="2012-09-15T00:00:00"/>
    <n v="17.869999999999997"/>
    <s v="M"/>
    <n v="36"/>
    <d v="1969-03-27T00:00:00"/>
    <n v="51.306413857179095"/>
    <s v="VP Marketing"/>
    <s v="Manufacturing"/>
    <s v="Mass Customer"/>
    <s v="N"/>
    <s v="Yes"/>
    <n v="15"/>
    <m/>
  </r>
  <r>
    <n v="15888"/>
    <n v="9"/>
    <x v="1118"/>
    <d v="2017-06-25T00:00:00"/>
    <n v="188"/>
    <b v="1"/>
    <s v="Approved"/>
    <s v="OHM Cycles"/>
    <s v="Road"/>
    <s v="medium"/>
    <s v="medium"/>
    <n v="742.54"/>
    <n v="667.4"/>
    <d v="2016-07-09T00:00:00"/>
    <n v="75.139999999999986"/>
    <s v="F"/>
    <n v="32"/>
    <d v="1981-03-16T00:00:00"/>
    <n v="39.328331665398274"/>
    <s v="Director of Sales"/>
    <s v="Health"/>
    <s v="Mass Customer"/>
    <s v="N"/>
    <s v="Yes"/>
    <n v="13"/>
    <m/>
  </r>
  <r>
    <n v="15909"/>
    <n v="0"/>
    <x v="510"/>
    <d v="2017-06-25T00:00:00"/>
    <n v="188"/>
    <b v="1"/>
    <s v="Approved"/>
    <s v="Trek Bicycles"/>
    <s v="Road"/>
    <s v="medium"/>
    <s v="medium"/>
    <n v="533.51"/>
    <n v="400.13"/>
    <d v="2012-06-04T00:00:00"/>
    <n v="133.38"/>
    <s v="U"/>
    <n v="9"/>
    <d v="1899-12-30T00:00:00"/>
    <n v="0"/>
    <s v="Senior Financial Analyst"/>
    <s v="Financial Services"/>
    <s v="High Net Worth"/>
    <s v="N"/>
    <s v="No"/>
    <n v="0"/>
    <m/>
  </r>
  <r>
    <n v="16085"/>
    <n v="86"/>
    <x v="822"/>
    <d v="2017-06-25T00:00:00"/>
    <n v="188"/>
    <b v="1"/>
    <s v="Approved"/>
    <s v="OHM Cycles"/>
    <s v="Standard"/>
    <s v="medium"/>
    <s v="medium"/>
    <n v="235.63"/>
    <n v="125.07"/>
    <d v="2004-08-07T00:00:00"/>
    <n v="110.56"/>
    <s v="M"/>
    <n v="97"/>
    <d v="1990-07-08T00:00:00"/>
    <n v="30.010523446220191"/>
    <s v="Internal Auditor"/>
    <s v="Financial Services"/>
    <s v="Mass Customer"/>
    <s v="N"/>
    <s v="No"/>
    <n v="4"/>
    <m/>
  </r>
  <r>
    <n v="16228"/>
    <n v="91"/>
    <x v="2349"/>
    <d v="2017-06-25T00:00:00"/>
    <n v="188"/>
    <b v="1"/>
    <s v="Approved"/>
    <s v="WeareA2B"/>
    <s v="Standard"/>
    <s v="low"/>
    <s v="medium"/>
    <n v="642.30999999999995"/>
    <n v="513.85"/>
    <d v="1997-01-25T00:00:00"/>
    <n v="128.45999999999992"/>
    <s v="M"/>
    <n v="37"/>
    <d v="2000-10-25T00:00:00"/>
    <n v="19.703674131151697"/>
    <s v="Dental Hygienist"/>
    <s v="Health"/>
    <s v="High Net Worth"/>
    <s v="N"/>
    <s v="Yes"/>
    <n v="2"/>
    <m/>
  </r>
  <r>
    <n v="16629"/>
    <n v="51"/>
    <x v="464"/>
    <d v="2017-06-25T00:00:00"/>
    <n v="188"/>
    <b v="1"/>
    <s v="Approved"/>
    <s v="OHM Cycles"/>
    <s v="Standard"/>
    <s v="high"/>
    <s v="medium"/>
    <n v="2005.66"/>
    <n v="1203.4000000000001"/>
    <d v="1991-01-21T00:00:00"/>
    <n v="802.26"/>
    <s v="M"/>
    <n v="2"/>
    <d v="1969-10-09T00:00:00"/>
    <n v="50.76942755580923"/>
    <s v="Senior Financial Analyst"/>
    <s v="Financial Services"/>
    <s v="Mass Customer"/>
    <s v="N"/>
    <s v="Yes"/>
    <n v="14"/>
    <m/>
  </r>
  <r>
    <n v="17013"/>
    <n v="41"/>
    <x v="564"/>
    <d v="2017-06-25T00:00:00"/>
    <n v="188"/>
    <b v="0"/>
    <s v="Approved"/>
    <s v="Solex"/>
    <s v="Road"/>
    <s v="medium"/>
    <s v="medium"/>
    <n v="416.98"/>
    <n v="312.74"/>
    <d v="1997-05-10T00:00:00"/>
    <n v="104.24000000000001"/>
    <s v="M"/>
    <n v="64"/>
    <d v="1974-06-19T00:00:00"/>
    <n v="46.073537144850327"/>
    <s v="Junior Executive"/>
    <s v="Health"/>
    <s v="Mass Customer"/>
    <s v="N"/>
    <s v="No"/>
    <n v="14"/>
    <m/>
  </r>
  <r>
    <n v="18105"/>
    <n v="31"/>
    <x v="1454"/>
    <d v="2017-06-25T00:00:00"/>
    <n v="188"/>
    <b v="0"/>
    <s v="Approved"/>
    <s v="Giant Bicycles"/>
    <s v="Standard"/>
    <s v="medium"/>
    <s v="medium"/>
    <n v="230.91"/>
    <n v="173.18"/>
    <d v="1999-07-20T00:00:00"/>
    <n v="57.72999999999999"/>
    <s v="M"/>
    <n v="11"/>
    <d v="1977-09-25T00:00:00"/>
    <n v="42.802304268138002"/>
    <s v="Product Engineer"/>
    <s v="Health"/>
    <s v="Affluent Customer"/>
    <s v="N"/>
    <s v="Yes"/>
    <n v="8"/>
    <m/>
  </r>
  <r>
    <n v="18114"/>
    <n v="95"/>
    <x v="1693"/>
    <d v="2017-06-25T00:00:00"/>
    <n v="188"/>
    <b v="0"/>
    <s v="Approved"/>
    <s v="Giant Bicycles"/>
    <s v="Standard"/>
    <s v="medium"/>
    <s v="large"/>
    <n v="569.55999999999995"/>
    <n v="528.42999999999995"/>
    <d v="2002-03-22T00:00:00"/>
    <n v="41.129999999999995"/>
    <s v="M"/>
    <n v="61"/>
    <d v="1957-01-23T00:00:00"/>
    <n v="63.487235774987312"/>
    <s v="Assistant Manager"/>
    <s v="Retail"/>
    <s v="Mass Customer"/>
    <s v="N"/>
    <s v="Yes"/>
    <n v="10"/>
    <m/>
  </r>
  <r>
    <n v="18344"/>
    <n v="74"/>
    <x v="1733"/>
    <d v="2017-06-25T00:00:00"/>
    <n v="188"/>
    <b v="1"/>
    <s v="Approved"/>
    <s v="WeareA2B"/>
    <s v="Standard"/>
    <s v="medium"/>
    <s v="medium"/>
    <n v="1228.07"/>
    <n v="400.91"/>
    <d v="2000-05-22T00:00:00"/>
    <n v="827.15999999999985"/>
    <s v="M"/>
    <n v="19"/>
    <d v="1995-09-22T00:00:00"/>
    <n v="24.799564542110602"/>
    <s v="Speech Pathologist"/>
    <s v="n/a"/>
    <s v="Mass Customer"/>
    <s v="N"/>
    <s v="Yes"/>
    <n v="13"/>
    <m/>
  </r>
  <r>
    <n v="18613"/>
    <n v="30"/>
    <x v="1335"/>
    <d v="2017-06-25T00:00:00"/>
    <n v="188"/>
    <b v="0"/>
    <s v="Approved"/>
    <s v="Solex"/>
    <s v="Standard"/>
    <s v="high"/>
    <s v="medium"/>
    <n v="748.17"/>
    <n v="448.9"/>
    <d v="1999-07-20T00:00:00"/>
    <n v="299.27"/>
    <s v="F"/>
    <n v="91"/>
    <d v="1994-04-21T00:00:00"/>
    <n v="26.221482350329779"/>
    <s v="Software Test Engineer II"/>
    <s v="n/a"/>
    <s v="Mass Customer"/>
    <s v="N"/>
    <s v="Yes"/>
    <n v="1"/>
    <m/>
  </r>
  <r>
    <n v="18853"/>
    <n v="60"/>
    <x v="3121"/>
    <d v="2017-06-25T00:00:00"/>
    <n v="188"/>
    <b v="0"/>
    <s v="Approved"/>
    <s v="Giant Bicycles"/>
    <s v="Standard"/>
    <s v="high"/>
    <s v="small"/>
    <n v="1977.36"/>
    <n v="1759.85"/>
    <d v="2014-07-28T00:00:00"/>
    <n v="217.51"/>
    <s v="M"/>
    <n v="16"/>
    <d v="1977-05-28T00:00:00"/>
    <n v="43.131071391425671"/>
    <s v="Recruiting Manager"/>
    <s v="Financial Services"/>
    <s v="Affluent Customer"/>
    <s v="N"/>
    <s v="No"/>
    <n v="21"/>
    <m/>
  </r>
  <r>
    <n v="18934"/>
    <n v="81"/>
    <x v="52"/>
    <d v="2017-06-25T00:00:00"/>
    <n v="188"/>
    <b v="1"/>
    <s v="Approved"/>
    <s v="Solex"/>
    <s v="Standard"/>
    <s v="medium"/>
    <s v="medium"/>
    <n v="1151.96"/>
    <n v="649.49"/>
    <d v="2014-07-28T00:00:00"/>
    <n v="502.47"/>
    <s v="F"/>
    <n v="74"/>
    <d v="2000-01-25T00:00:00"/>
    <n v="20.454359062658547"/>
    <s v="Accounting Assistant I"/>
    <s v="Retail"/>
    <s v="High Net Worth"/>
    <s v="N"/>
    <s v="Yes"/>
    <n v="1"/>
    <m/>
  </r>
  <r>
    <n v="19127"/>
    <n v="19"/>
    <x v="2549"/>
    <d v="2017-06-25T00:00:00"/>
    <n v="188"/>
    <b v="1"/>
    <s v="Approved"/>
    <s v="OHM Cycles"/>
    <s v="Road"/>
    <s v="high"/>
    <s v="large"/>
    <n v="12.01"/>
    <n v="7.21"/>
    <d v="2009-03-08T00:00:00"/>
    <n v="4.8"/>
    <s v="F"/>
    <n v="46"/>
    <d v="1987-08-29T00:00:00"/>
    <n v="32.870797418822931"/>
    <n v="0"/>
    <s v="n/a"/>
    <s v="Mass Customer"/>
    <s v="N"/>
    <s v="No"/>
    <n v="21"/>
    <m/>
  </r>
  <r>
    <n v="19267"/>
    <n v="87"/>
    <x v="75"/>
    <d v="2017-06-25T00:00:00"/>
    <n v="188"/>
    <b v="1"/>
    <s v="Approved"/>
    <s v="OHM Cycles"/>
    <s v="Standard"/>
    <s v="medium"/>
    <s v="medium"/>
    <n v="1636.9"/>
    <n v="44.71"/>
    <d v="2010-08-20T00:00:00"/>
    <n v="1592.19"/>
    <s v="F"/>
    <n v="44"/>
    <d v="1963-09-06T00:00:00"/>
    <n v="56.865317966768139"/>
    <n v="0"/>
    <s v="Manufacturing"/>
    <s v="High Net Worth"/>
    <s v="N"/>
    <s v="Yes"/>
    <n v="15"/>
    <m/>
  </r>
  <r>
    <n v="19397"/>
    <n v="15"/>
    <x v="2239"/>
    <d v="2017-06-25T00:00:00"/>
    <n v="188"/>
    <b v="0"/>
    <s v="Approved"/>
    <s v="WeareA2B"/>
    <s v="Standard"/>
    <s v="medium"/>
    <s v="medium"/>
    <n v="1292.8399999999999"/>
    <n v="13.44"/>
    <d v="2009-04-12T00:00:00"/>
    <n v="1279.3999999999999"/>
    <s v="F"/>
    <n v="46"/>
    <d v="1973-04-26T00:00:00"/>
    <n v="47.221482350329779"/>
    <s v="Paralegal"/>
    <s v="Financial Services"/>
    <s v="High Net Worth"/>
    <s v="N"/>
    <s v="Yes"/>
    <n v="11"/>
    <m/>
  </r>
  <r>
    <n v="373"/>
    <n v="1"/>
    <x v="2683"/>
    <d v="2017-06-24T00:00:00"/>
    <n v="189"/>
    <b v="0"/>
    <s v="Approved"/>
    <s v="Giant Bicycles"/>
    <s v="Standard"/>
    <s v="medium"/>
    <s v="medium"/>
    <n v="1403.5"/>
    <n v="954.82"/>
    <d v="2012-09-15T00:00:00"/>
    <n v="448.67999999999995"/>
    <s v="F"/>
    <n v="11"/>
    <d v="1975-07-15T00:00:00"/>
    <n v="45.002304268137998"/>
    <s v="Software Test Engineer I"/>
    <s v="Manufacturing"/>
    <s v="Affluent Customer"/>
    <s v="N"/>
    <s v="Yes"/>
    <n v="8"/>
    <m/>
  </r>
  <r>
    <n v="466"/>
    <n v="13"/>
    <x v="715"/>
    <d v="2017-06-24T00:00:00"/>
    <n v="189"/>
    <b v="1"/>
    <s v="Approved"/>
    <s v="Solex"/>
    <s v="Standard"/>
    <s v="medium"/>
    <s v="medium"/>
    <n v="1577.53"/>
    <n v="826.51"/>
    <d v="1997-05-10T00:00:00"/>
    <n v="751.02"/>
    <s v="F"/>
    <n v="40"/>
    <d v="1966-12-01T00:00:00"/>
    <n v="53.626961802384578"/>
    <n v="0"/>
    <s v="n/a"/>
    <s v="High Net Worth"/>
    <s v="N"/>
    <s v="Yes"/>
    <n v="10"/>
    <m/>
  </r>
  <r>
    <n v="600"/>
    <n v="0"/>
    <x v="82"/>
    <d v="2017-06-24T00:00:00"/>
    <n v="189"/>
    <b v="0"/>
    <s v="Approved"/>
    <s v="Norco Bicycles"/>
    <s v="Standard"/>
    <s v="low"/>
    <s v="medium"/>
    <n v="363.01"/>
    <n v="290.41000000000003"/>
    <d v="2005-05-10T00:00:00"/>
    <n v="72.599999999999966"/>
    <s v="F"/>
    <n v="35"/>
    <d v="1994-01-24T00:00:00"/>
    <n v="26.45983851471334"/>
    <s v="Assistant Professor"/>
    <s v="Financial Services"/>
    <s v="High Net Worth"/>
    <s v="N"/>
    <s v="No"/>
    <n v="6"/>
    <m/>
  </r>
  <r>
    <n v="2220"/>
    <n v="1"/>
    <x v="627"/>
    <d v="2017-06-24T00:00:00"/>
    <n v="189"/>
    <b v="0"/>
    <s v="Approved"/>
    <s v="Giant Bicycles"/>
    <s v="Touring"/>
    <s v="medium"/>
    <s v="large"/>
    <n v="1873.97"/>
    <n v="863.95"/>
    <d v="2002-08-31T00:00:00"/>
    <n v="1010.02"/>
    <s v="M"/>
    <n v="92"/>
    <d v="1973-07-03T00:00:00"/>
    <n v="47.03518098046677"/>
    <s v="Information Systems Manager"/>
    <s v="Financial Services"/>
    <s v="High Net Worth"/>
    <s v="N"/>
    <s v="Yes"/>
    <n v="13"/>
    <m/>
  </r>
  <r>
    <n v="2593"/>
    <n v="31"/>
    <x v="2799"/>
    <d v="2017-06-24T00:00:00"/>
    <n v="189"/>
    <b v="0"/>
    <s v="Approved"/>
    <s v="WeareA2B"/>
    <s v="Standard"/>
    <s v="medium"/>
    <s v="medium"/>
    <n v="752.64"/>
    <n v="205.36"/>
    <d v="1999-07-26T00:00:00"/>
    <n v="547.28"/>
    <s v="M"/>
    <n v="17"/>
    <d v="1957-09-29T00:00:00"/>
    <n v="62.805043994165395"/>
    <n v="0"/>
    <s v="Argiculture"/>
    <s v="High Net Worth"/>
    <s v="N"/>
    <s v="Yes"/>
    <n v="7"/>
    <m/>
  </r>
  <r>
    <n v="2898"/>
    <n v="79"/>
    <x v="3073"/>
    <d v="2017-06-24T00:00:00"/>
    <n v="189"/>
    <b v="1"/>
    <s v="Approved"/>
    <s v="Solex"/>
    <s v="Touring"/>
    <s v="medium"/>
    <s v="large"/>
    <n v="2083.94"/>
    <n v="675.03"/>
    <d v="2013-09-16T00:00:00"/>
    <n v="1408.91"/>
    <s v="F"/>
    <n v="71"/>
    <d v="1983-01-24T00:00:00"/>
    <n v="37.468057692795533"/>
    <s v="Technical Writer"/>
    <s v="Manufacturing"/>
    <s v="High Net Worth"/>
    <s v="N"/>
    <s v="No"/>
    <n v="4"/>
    <m/>
  </r>
  <r>
    <n v="3064"/>
    <n v="36"/>
    <x v="1182"/>
    <d v="2017-06-24T00:00:00"/>
    <n v="189"/>
    <b v="0"/>
    <s v="Approved"/>
    <s v="Solex"/>
    <s v="Standard"/>
    <s v="low"/>
    <s v="medium"/>
    <n v="1289.8499999999999"/>
    <n v="74.510000000000005"/>
    <d v="2007-12-11T00:00:00"/>
    <n v="1215.3399999999999"/>
    <s v="M"/>
    <n v="2"/>
    <d v="1983-03-09T00:00:00"/>
    <n v="37.347509747590053"/>
    <s v="Database Administrator I"/>
    <s v="IT"/>
    <s v="High Net Worth"/>
    <s v="N"/>
    <s v="No"/>
    <n v="4"/>
    <m/>
  </r>
  <r>
    <n v="3709"/>
    <n v="94"/>
    <x v="3091"/>
    <d v="2017-06-24T00:00:00"/>
    <n v="189"/>
    <b v="1"/>
    <s v="Approved"/>
    <s v="Giant Bicycles"/>
    <s v="Standard"/>
    <s v="medium"/>
    <s v="large"/>
    <n v="1635.3"/>
    <n v="993.66"/>
    <d v="2013-06-09T00:00:00"/>
    <n v="641.64"/>
    <s v="F"/>
    <n v="86"/>
    <d v="1962-05-19T00:00:00"/>
    <n v="58.166687829781836"/>
    <s v="Financial Analyst"/>
    <s v="Financial Services"/>
    <s v="Mass Customer"/>
    <s v="N"/>
    <s v="No"/>
    <n v="5"/>
    <m/>
  </r>
  <r>
    <n v="4373"/>
    <n v="8"/>
    <x v="2728"/>
    <d v="2017-06-24T00:00:00"/>
    <n v="189"/>
    <b v="0"/>
    <s v="Approved"/>
    <s v="Solex"/>
    <s v="Road"/>
    <s v="medium"/>
    <s v="small"/>
    <n v="1703.52"/>
    <n v="1516.13"/>
    <d v="1993-04-20T00:00:00"/>
    <n v="187.38999999999987"/>
    <s v="M"/>
    <n v="80"/>
    <d v="1995-11-07T00:00:00"/>
    <n v="24.673537144850329"/>
    <s v="General Manager"/>
    <s v="Argiculture"/>
    <s v="Affluent Customer"/>
    <s v="N"/>
    <s v="No"/>
    <n v="7"/>
    <m/>
  </r>
  <r>
    <n v="4467"/>
    <n v="87"/>
    <x v="722"/>
    <d v="2017-06-24T00:00:00"/>
    <n v="189"/>
    <b v="0"/>
    <s v="Approved"/>
    <s v="Giant Bicycles"/>
    <s v="Standard"/>
    <s v="high"/>
    <s v="medium"/>
    <n v="1179"/>
    <n v="707.4"/>
    <d v="2003-09-10T00:00:00"/>
    <n v="471.6"/>
    <s v="M"/>
    <n v="65"/>
    <d v="1976-11-20T00:00:00"/>
    <n v="43.64887961060375"/>
    <s v="VP Product Management"/>
    <s v="Manufacturing"/>
    <s v="Mass Customer"/>
    <s v="N"/>
    <s v="Yes"/>
    <n v="11"/>
    <m/>
  </r>
  <r>
    <n v="4604"/>
    <n v="72"/>
    <x v="2016"/>
    <d v="2017-06-24T00:00:00"/>
    <n v="189"/>
    <b v="0"/>
    <s v="Approved"/>
    <s v="OHM Cycles"/>
    <s v="Standard"/>
    <s v="medium"/>
    <s v="medium"/>
    <n v="912.52"/>
    <n v="141.4"/>
    <d v="2010-11-05T00:00:00"/>
    <n v="771.12"/>
    <s v="M"/>
    <n v="11"/>
    <d v="1974-10-09T00:00:00"/>
    <n v="45.766687829781837"/>
    <s v="Human Resources Assistant IV"/>
    <s v="n/a"/>
    <s v="High Net Worth"/>
    <s v="N"/>
    <s v="Yes"/>
    <n v="10"/>
    <m/>
  </r>
  <r>
    <n v="10437"/>
    <n v="0"/>
    <x v="3157"/>
    <d v="2017-04-05T00:00:00"/>
    <m/>
    <m/>
    <s v="Approved"/>
    <s v="Solex"/>
    <s v="Standard"/>
    <s v="medium"/>
    <s v="medium"/>
    <n v="71.489999999999995"/>
    <n v="53.62"/>
    <n v="38573"/>
    <m/>
    <m/>
    <m/>
    <m/>
    <m/>
    <m/>
    <m/>
    <m/>
    <m/>
    <m/>
    <m/>
    <m/>
  </r>
  <r>
    <n v="4644"/>
    <n v="34"/>
    <x v="2362"/>
    <d v="2017-06-24T00:00:00"/>
    <n v="189"/>
    <b v="0"/>
    <s v="Approved"/>
    <s v="Norco Bicycles"/>
    <s v="Road"/>
    <s v="high"/>
    <s v="large"/>
    <n v="774.53"/>
    <n v="464.72"/>
    <d v="2003-03-18T00:00:00"/>
    <n v="309.80999999999995"/>
    <s v="M"/>
    <n v="34"/>
    <d v="1994-05-31T00:00:00"/>
    <n v="26.111893309233889"/>
    <s v="Product Engineer"/>
    <s v="Manufacturing"/>
    <s v="Affluent Customer"/>
    <s v="N"/>
    <s v="No"/>
    <n v="1"/>
    <m/>
  </r>
  <r>
    <n v="5716"/>
    <n v="57"/>
    <x v="2574"/>
    <d v="2017-06-24T00:00:00"/>
    <n v="189"/>
    <b v="1"/>
    <s v="Approved"/>
    <s v="WeareA2B"/>
    <s v="Touring"/>
    <s v="medium"/>
    <s v="large"/>
    <n v="1890.39"/>
    <n v="260.14"/>
    <d v="1991-01-21T00:00:00"/>
    <n v="1630.25"/>
    <s v="M"/>
    <n v="60"/>
    <d v="1954-03-25T00:00:00"/>
    <n v="66.322852213343481"/>
    <s v="Geologist I"/>
    <s v="Manufacturing"/>
    <s v="Affluent Customer"/>
    <s v="N"/>
    <s v="No"/>
    <n v="17"/>
    <m/>
  </r>
  <r>
    <n v="5917"/>
    <n v="59"/>
    <x v="2811"/>
    <d v="2017-06-24T00:00:00"/>
    <n v="189"/>
    <b v="0"/>
    <s v="Approved"/>
    <s v="Solex"/>
    <s v="Standard"/>
    <s v="medium"/>
    <s v="large"/>
    <n v="1061.56"/>
    <n v="733.58"/>
    <d v="1993-07-20T00:00:00"/>
    <n v="327.9799999999999"/>
    <s v="F"/>
    <n v="11"/>
    <d v="1990-11-09T00:00:00"/>
    <n v="29.670797418822932"/>
    <s v="Analyst Programmer"/>
    <s v="n/a"/>
    <s v="Mass Customer"/>
    <s v="N"/>
    <s v="No"/>
    <n v="11"/>
    <m/>
  </r>
  <r>
    <n v="5977"/>
    <n v="36"/>
    <x v="1917"/>
    <d v="2017-06-24T00:00:00"/>
    <n v="189"/>
    <b v="0"/>
    <s v="Approved"/>
    <s v="Solex"/>
    <s v="Standard"/>
    <s v="low"/>
    <s v="medium"/>
    <n v="945.04"/>
    <n v="507.58"/>
    <d v="2011-03-16T00:00:00"/>
    <n v="437.46"/>
    <s v="F"/>
    <n v="83"/>
    <d v="1961-10-29T00:00:00"/>
    <n v="58.720112487316079"/>
    <s v="VP Marketing"/>
    <s v="Property"/>
    <s v="Affluent Customer"/>
    <s v="N"/>
    <s v="Yes"/>
    <n v="12"/>
    <m/>
  </r>
  <r>
    <n v="6154"/>
    <n v="77"/>
    <x v="706"/>
    <d v="2017-06-24T00:00:00"/>
    <n v="189"/>
    <b v="0"/>
    <s v="Approved"/>
    <s v="WeareA2B"/>
    <s v="Standard"/>
    <s v="medium"/>
    <s v="medium"/>
    <n v="1769.64"/>
    <n v="108.76"/>
    <d v="1993-04-12T00:00:00"/>
    <n v="1660.88"/>
    <s v="F"/>
    <n v="95"/>
    <d v="1969-10-27T00:00:00"/>
    <n v="50.720112487316079"/>
    <n v="0"/>
    <s v="Health"/>
    <s v="High Net Worth"/>
    <s v="N"/>
    <s v="Yes"/>
    <n v="17"/>
    <m/>
  </r>
  <r>
    <n v="6569"/>
    <n v="32"/>
    <x v="3348"/>
    <d v="2017-06-24T00:00:00"/>
    <n v="189"/>
    <b v="1"/>
    <s v="Approved"/>
    <s v="Giant Bicycles"/>
    <s v="Standard"/>
    <s v="medium"/>
    <s v="medium"/>
    <n v="642.70000000000005"/>
    <n v="211.37"/>
    <d v="2002-03-22T00:00:00"/>
    <n v="431.33000000000004"/>
    <s v="F"/>
    <n v="69"/>
    <d v="1976-04-03T00:00:00"/>
    <n v="44.281756322932523"/>
    <s v="Business Systems Development Analyst"/>
    <s v="Financial Services"/>
    <s v="Affluent Customer"/>
    <s v="N"/>
    <s v="No"/>
    <n v="10"/>
    <m/>
  </r>
  <r>
    <n v="6748"/>
    <n v="4"/>
    <x v="826"/>
    <d v="2017-06-24T00:00:00"/>
    <n v="189"/>
    <b v="1"/>
    <s v="Approved"/>
    <s v="Giant Bicycles"/>
    <s v="Standard"/>
    <s v="high"/>
    <s v="medium"/>
    <n v="1129.1300000000001"/>
    <n v="677.48"/>
    <d v="2011-04-16T00:00:00"/>
    <n v="451.65000000000009"/>
    <s v="F"/>
    <n v="0"/>
    <d v="1959-05-11T00:00:00"/>
    <n v="61.191345364028408"/>
    <s v="Financial Analyst"/>
    <s v="Financial Services"/>
    <s v="Mass Customer"/>
    <s v="N"/>
    <s v="Yes"/>
    <n v="14"/>
    <m/>
  </r>
  <r>
    <n v="7174"/>
    <n v="4"/>
    <x v="125"/>
    <d v="2017-06-24T00:00:00"/>
    <n v="189"/>
    <b v="1"/>
    <s v="Approved"/>
    <s v="Solex"/>
    <s v="Standard"/>
    <s v="medium"/>
    <s v="medium"/>
    <n v="1483.2"/>
    <n v="99.59"/>
    <d v="1998-12-17T00:00:00"/>
    <n v="1383.6100000000001"/>
    <s v="M"/>
    <n v="6"/>
    <d v="1995-03-20T00:00:00"/>
    <n v="25.309153583206491"/>
    <n v="0"/>
    <s v="Financial Services"/>
    <s v="High Net Worth"/>
    <s v="N"/>
    <s v="No"/>
    <n v="6"/>
    <m/>
  </r>
  <r>
    <n v="7201"/>
    <n v="49"/>
    <x v="796"/>
    <d v="2017-06-24T00:00:00"/>
    <n v="189"/>
    <b v="0"/>
    <s v="Approved"/>
    <s v="Trek Bicycles"/>
    <s v="Road"/>
    <s v="medium"/>
    <s v="medium"/>
    <n v="533.51"/>
    <n v="400.13"/>
    <d v="2012-06-04T00:00:00"/>
    <n v="133.38"/>
    <s v="F"/>
    <n v="36"/>
    <d v="1961-03-01T00:00:00"/>
    <n v="59.383126185946217"/>
    <s v="Help Desk Operator"/>
    <s v="Health"/>
    <s v="Mass Customer"/>
    <s v="N"/>
    <s v="No"/>
    <n v="7"/>
    <m/>
  </r>
  <r>
    <n v="7358"/>
    <n v="30"/>
    <x v="2860"/>
    <d v="2017-06-24T00:00:00"/>
    <n v="189"/>
    <b v="1"/>
    <s v="Approved"/>
    <s v="Solex"/>
    <s v="Standard"/>
    <s v="high"/>
    <s v="medium"/>
    <n v="748.17"/>
    <n v="448.9"/>
    <d v="1991-11-10T00:00:00"/>
    <n v="299.27"/>
    <s v="M"/>
    <n v="74"/>
    <d v="1977-05-08T00:00:00"/>
    <n v="43.185865911973615"/>
    <s v="Clinical Specialist"/>
    <s v="Health"/>
    <s v="Mass Customer"/>
    <s v="N"/>
    <s v="No"/>
    <n v="14"/>
    <m/>
  </r>
  <r>
    <n v="7583"/>
    <n v="80"/>
    <x v="1373"/>
    <d v="2017-06-24T00:00:00"/>
    <n v="189"/>
    <b v="0"/>
    <s v="Approved"/>
    <s v="OHM Cycles"/>
    <s v="Touring"/>
    <s v="low"/>
    <s v="medium"/>
    <n v="1073.07"/>
    <n v="933.84"/>
    <d v="1997-01-25T00:00:00"/>
    <n v="139.2299999999999"/>
    <s v="M"/>
    <n v="35"/>
    <d v="1996-03-02T00:00:00"/>
    <n v="24.355728925672246"/>
    <s v="Software Consultant"/>
    <s v="Property"/>
    <s v="Mass Customer"/>
    <s v="N"/>
    <s v="No"/>
    <n v="2"/>
    <m/>
  </r>
  <r>
    <n v="7616"/>
    <n v="49"/>
    <x v="2165"/>
    <d v="2017-06-24T00:00:00"/>
    <n v="189"/>
    <b v="0"/>
    <s v="Approved"/>
    <s v="Trek Bicycles"/>
    <s v="Road"/>
    <s v="medium"/>
    <s v="medium"/>
    <n v="533.51"/>
    <n v="400.13"/>
    <d v="2012-06-04T00:00:00"/>
    <n v="133.38"/>
    <s v="M"/>
    <n v="27"/>
    <d v="1978-07-26T00:00:00"/>
    <n v="41.969427555809233"/>
    <s v="Senior Quality Engineer"/>
    <s v="Health"/>
    <s v="Mass Customer"/>
    <s v="N"/>
    <s v="No"/>
    <n v="18"/>
    <m/>
  </r>
  <r>
    <n v="7839"/>
    <n v="63"/>
    <x v="2940"/>
    <d v="2017-06-24T00:00:00"/>
    <n v="189"/>
    <b v="0"/>
    <s v="Approved"/>
    <s v="Solex"/>
    <s v="Standard"/>
    <s v="medium"/>
    <s v="medium"/>
    <n v="1483.2"/>
    <n v="99.59"/>
    <d v="1998-12-17T00:00:00"/>
    <n v="1383.6100000000001"/>
    <s v="M"/>
    <n v="84"/>
    <d v="1997-05-28T00:00:00"/>
    <n v="23.117372761288685"/>
    <s v="Cost Accountant"/>
    <s v="Financial Services"/>
    <s v="Mass Customer"/>
    <s v="N"/>
    <s v="No"/>
    <n v="1"/>
    <m/>
  </r>
  <r>
    <n v="7972"/>
    <n v="73"/>
    <x v="512"/>
    <d v="2017-06-24T00:00:00"/>
    <n v="189"/>
    <b v="0"/>
    <s v="Approved"/>
    <s v="Solex"/>
    <s v="Standard"/>
    <s v="medium"/>
    <s v="medium"/>
    <n v="1945.43"/>
    <n v="333.18"/>
    <d v="1997-01-25T00:00:00"/>
    <n v="1612.25"/>
    <s v="M"/>
    <n v="31"/>
    <d v="1969-02-18T00:00:00"/>
    <n v="51.407783720192796"/>
    <s v="VP Quality Control"/>
    <s v="Health"/>
    <s v="Mass Customer"/>
    <s v="N"/>
    <s v="Yes"/>
    <n v="12"/>
    <m/>
  </r>
  <r>
    <n v="8290"/>
    <n v="22"/>
    <x v="2995"/>
    <d v="2017-06-24T00:00:00"/>
    <n v="189"/>
    <b v="1"/>
    <s v="Approved"/>
    <s v="WeareA2B"/>
    <s v="Standard"/>
    <s v="medium"/>
    <s v="medium"/>
    <n v="60.34"/>
    <n v="45.26"/>
    <d v="1993-07-15T00:00:00"/>
    <n v="15.080000000000005"/>
    <s v="M"/>
    <n v="6"/>
    <d v="1984-01-13T00:00:00"/>
    <n v="36.498194679096905"/>
    <s v="Nurse Practicioner"/>
    <s v="n/a"/>
    <s v="Mass Customer"/>
    <s v="N"/>
    <s v="No"/>
    <n v="8"/>
    <m/>
  </r>
  <r>
    <n v="8291"/>
    <n v="48"/>
    <x v="1959"/>
    <d v="2017-06-24T00:00:00"/>
    <n v="189"/>
    <b v="1"/>
    <s v="Approved"/>
    <s v="WeareA2B"/>
    <s v="Standard"/>
    <s v="medium"/>
    <s v="medium"/>
    <n v="1762.96"/>
    <n v="950.52"/>
    <d v="2014-07-28T00:00:00"/>
    <n v="812.44"/>
    <s v="F"/>
    <n v="69"/>
    <d v="1979-10-11T00:00:00"/>
    <n v="40.758468651699644"/>
    <s v="Tax Accountant"/>
    <s v="IT"/>
    <s v="Mass Customer"/>
    <s v="N"/>
    <s v="No"/>
    <n v="17"/>
    <m/>
  </r>
  <r>
    <n v="8739"/>
    <n v="74"/>
    <x v="474"/>
    <d v="2017-06-24T00:00:00"/>
    <n v="189"/>
    <b v="0"/>
    <s v="Approved"/>
    <s v="WeareA2B"/>
    <s v="Standard"/>
    <s v="medium"/>
    <s v="medium"/>
    <n v="1228.07"/>
    <n v="400.91"/>
    <d v="2000-05-22T00:00:00"/>
    <n v="827.15999999999985"/>
    <s v="M"/>
    <n v="67"/>
    <d v="1956-07-25T00:00:00"/>
    <n v="63.985865911973619"/>
    <s v="Business Systems Development Analyst"/>
    <s v="Manufacturing"/>
    <s v="Mass Customer"/>
    <s v="N"/>
    <s v="No"/>
    <n v="18"/>
    <m/>
  </r>
  <r>
    <n v="10455"/>
    <n v="64"/>
    <x v="256"/>
    <d v="2017-11-06T00:00:00"/>
    <m/>
    <m/>
    <s v="Approved"/>
    <s v="Giant Bicycles"/>
    <s v="Standard"/>
    <s v="high"/>
    <s v="small"/>
    <n v="1977.36"/>
    <n v="1759.85"/>
    <n v="40779"/>
    <m/>
    <m/>
    <m/>
    <m/>
    <m/>
    <m/>
    <m/>
    <m/>
    <m/>
    <m/>
    <m/>
    <m/>
  </r>
  <r>
    <n v="8859"/>
    <n v="32"/>
    <x v="3349"/>
    <d v="2017-06-24T00:00:00"/>
    <n v="189"/>
    <b v="1"/>
    <s v="Approved"/>
    <s v="Giant Bicycles"/>
    <s v="Standard"/>
    <s v="high"/>
    <s v="medium"/>
    <n v="1179"/>
    <n v="707.4"/>
    <d v="1997-08-25T00:00:00"/>
    <n v="471.6"/>
    <s v="M"/>
    <n v="85"/>
    <d v="1980-07-14T00:00:00"/>
    <n v="39.999564542110605"/>
    <s v="Quality Engineer"/>
    <s v="Financial Services"/>
    <s v="High Net Worth"/>
    <s v="N"/>
    <s v="No"/>
    <n v="15"/>
    <m/>
  </r>
  <r>
    <n v="9087"/>
    <n v="78"/>
    <x v="2507"/>
    <d v="2017-06-24T00:00:00"/>
    <n v="189"/>
    <b v="1"/>
    <s v="Approved"/>
    <s v="Giant Bicycles"/>
    <s v="Standard"/>
    <s v="medium"/>
    <s v="large"/>
    <n v="1765.3"/>
    <n v="709.48"/>
    <d v="2003-09-09T00:00:00"/>
    <n v="1055.82"/>
    <s v="M"/>
    <n v="31"/>
    <d v="1982-11-01T00:00:00"/>
    <n v="37.6981946790969"/>
    <s v="Environmental Specialist"/>
    <s v="Manufacturing"/>
    <s v="Mass Customer"/>
    <s v="N"/>
    <s v="Yes"/>
    <n v="9"/>
    <m/>
  </r>
  <r>
    <n v="9357"/>
    <n v="33"/>
    <x v="602"/>
    <d v="2017-06-24T00:00:00"/>
    <n v="189"/>
    <b v="0"/>
    <s v="Approved"/>
    <s v="OHM Cycles"/>
    <s v="Road"/>
    <s v="medium"/>
    <s v="small"/>
    <n v="1810"/>
    <n v="1610.9"/>
    <d v="2008-03-19T00:00:00"/>
    <n v="199.09999999999991"/>
    <s v="M"/>
    <n v="54"/>
    <d v="1993-01-22T00:00:00"/>
    <n v="27.465317966768136"/>
    <s v="Occupational Therapist"/>
    <s v="Health"/>
    <s v="High Net Worth"/>
    <s v="N"/>
    <s v="No"/>
    <n v="9"/>
    <m/>
  </r>
  <r>
    <n v="10881"/>
    <n v="6"/>
    <x v="1323"/>
    <d v="2017-06-24T00:00:00"/>
    <n v="189"/>
    <b v="1"/>
    <s v="Approved"/>
    <s v="OHM Cycles"/>
    <s v="Standard"/>
    <s v="high"/>
    <s v="medium"/>
    <n v="227.88"/>
    <n v="136.72999999999999"/>
    <d v="2011-04-16T00:00:00"/>
    <n v="91.15"/>
    <s v="F"/>
    <n v="44"/>
    <d v="1973-04-26T00:00:00"/>
    <n v="47.221482350329779"/>
    <n v="0"/>
    <s v="Financial Services"/>
    <s v="Mass Customer"/>
    <s v="N"/>
    <s v="Yes"/>
    <n v="18"/>
    <m/>
  </r>
  <r>
    <n v="10889"/>
    <n v="51"/>
    <x v="1613"/>
    <d v="2017-06-24T00:00:00"/>
    <n v="189"/>
    <b v="1"/>
    <s v="Approved"/>
    <s v="OHM Cycles"/>
    <s v="Standard"/>
    <s v="high"/>
    <s v="medium"/>
    <n v="2005.66"/>
    <n v="1203.4000000000001"/>
    <d v="1997-10-04T00:00:00"/>
    <n v="802.26"/>
    <s v="F"/>
    <n v="40"/>
    <d v="1978-01-27T00:00:00"/>
    <n v="42.46257824074074"/>
    <s v="Desktop Support Technician"/>
    <s v="Financial Services"/>
    <s v="Affluent Customer"/>
    <s v="N"/>
    <s v="Yes"/>
    <n v="17"/>
    <m/>
  </r>
  <r>
    <n v="11402"/>
    <n v="53"/>
    <x v="2126"/>
    <d v="2017-06-24T00:00:00"/>
    <n v="189"/>
    <b v="1"/>
    <s v="Approved"/>
    <s v="OHM Cycles"/>
    <s v="Standard"/>
    <s v="medium"/>
    <s v="medium"/>
    <n v="795.34"/>
    <n v="101.58"/>
    <d v="1997-02-09T00:00:00"/>
    <n v="693.76"/>
    <s v="M"/>
    <n v="4"/>
    <d v="1983-01-18T00:00:00"/>
    <n v="37.484496048959919"/>
    <n v="0"/>
    <s v="n/a"/>
    <s v="Mass Customer"/>
    <s v="N"/>
    <s v="No"/>
    <n v="9"/>
    <m/>
  </r>
  <r>
    <n v="11415"/>
    <n v="58"/>
    <x v="961"/>
    <d v="2017-06-24T00:00:00"/>
    <n v="189"/>
    <b v="0"/>
    <s v="Approved"/>
    <s v="OHM Cycles"/>
    <s v="Standard"/>
    <s v="medium"/>
    <s v="medium"/>
    <n v="912.52"/>
    <n v="141.4"/>
    <d v="2011-08-24T00:00:00"/>
    <n v="771.12"/>
    <s v="F"/>
    <n v="51"/>
    <d v="1975-06-15T00:00:00"/>
    <n v="45.08449604895992"/>
    <s v="Web Designer I"/>
    <s v="Health"/>
    <s v="Mass Customer"/>
    <s v="N"/>
    <s v="Yes"/>
    <n v="15"/>
    <m/>
  </r>
  <r>
    <n v="11471"/>
    <n v="33"/>
    <x v="2918"/>
    <d v="2017-06-24T00:00:00"/>
    <n v="189"/>
    <b v="1"/>
    <s v="Approved"/>
    <s v="OHM Cycles"/>
    <s v="Road"/>
    <s v="medium"/>
    <s v="small"/>
    <n v="1810"/>
    <n v="1610.9"/>
    <d v="2012-06-04T00:00:00"/>
    <n v="199.09999999999991"/>
    <s v="F"/>
    <n v="59"/>
    <d v="1959-09-25T00:00:00"/>
    <n v="60.816002898274988"/>
    <s v="Internal Auditor"/>
    <s v="Property"/>
    <s v="High Net Worth"/>
    <s v="N"/>
    <s v="Yes"/>
    <n v="11"/>
    <m/>
  </r>
  <r>
    <n v="11560"/>
    <n v="59"/>
    <x v="3350"/>
    <d v="2017-06-24T00:00:00"/>
    <n v="189"/>
    <b v="1"/>
    <s v="Approved"/>
    <s v="WeareA2B"/>
    <s v="Standard"/>
    <s v="medium"/>
    <s v="small"/>
    <n v="1415.01"/>
    <n v="1259.3599999999999"/>
    <d v="2013-06-09T00:00:00"/>
    <n v="155.65000000000009"/>
    <s v="F"/>
    <n v="77"/>
    <d v="1960-01-04T00:00:00"/>
    <n v="60.539290569507862"/>
    <s v="Operator"/>
    <s v="n/a"/>
    <s v="High Net Worth"/>
    <s v="N"/>
    <s v="Yes"/>
    <n v="8"/>
    <m/>
  </r>
  <r>
    <n v="11738"/>
    <n v="37"/>
    <x v="238"/>
    <d v="2017-06-24T00:00:00"/>
    <n v="189"/>
    <b v="1"/>
    <s v="Approved"/>
    <s v="OHM Cycles"/>
    <s v="Standard"/>
    <s v="low"/>
    <s v="medium"/>
    <n v="1793.43"/>
    <n v="248.82"/>
    <d v="1999-07-20T00:00:00"/>
    <n v="1544.6100000000001"/>
    <s v="F"/>
    <n v="75"/>
    <d v="1965-06-13T00:00:00"/>
    <n v="55.095454953069506"/>
    <s v="Financial Advisor"/>
    <s v="Financial Services"/>
    <s v="Mass Customer"/>
    <s v="N"/>
    <s v="No"/>
    <n v="8"/>
    <m/>
  </r>
  <r>
    <n v="11922"/>
    <n v="10"/>
    <x v="3099"/>
    <d v="2017-06-24T00:00:00"/>
    <n v="189"/>
    <b v="1"/>
    <s v="Approved"/>
    <s v="WeareA2B"/>
    <s v="Touring"/>
    <s v="medium"/>
    <s v="medium"/>
    <n v="1466.68"/>
    <n v="363.25"/>
    <d v="2014-03-03T00:00:00"/>
    <n v="1103.43"/>
    <s v="F"/>
    <n v="79"/>
    <d v="1967-07-06T00:00:00"/>
    <n v="53.03244125443937"/>
    <s v="Professor"/>
    <s v="n/a"/>
    <s v="Affluent Customer"/>
    <s v="N"/>
    <s v="No"/>
    <n v="11"/>
    <m/>
  </r>
  <r>
    <n v="11954"/>
    <n v="64"/>
    <x v="1917"/>
    <d v="2017-06-24T00:00:00"/>
    <n v="189"/>
    <b v="0"/>
    <s v="Approved"/>
    <s v="Trek Bicycles"/>
    <s v="Standard"/>
    <s v="medium"/>
    <s v="large"/>
    <n v="1469.44"/>
    <n v="596.54999999999995"/>
    <d v="2010-08-20T00:00:00"/>
    <n v="872.8900000000001"/>
    <s v="F"/>
    <n v="83"/>
    <d v="1961-10-29T00:00:00"/>
    <n v="58.720112487316079"/>
    <s v="VP Marketing"/>
    <s v="Property"/>
    <s v="Affluent Customer"/>
    <s v="N"/>
    <s v="Yes"/>
    <n v="12"/>
    <m/>
  </r>
  <r>
    <n v="13451"/>
    <n v="67"/>
    <x v="1753"/>
    <d v="2017-06-24T00:00:00"/>
    <n v="189"/>
    <b v="0"/>
    <s v="Approved"/>
    <s v="Norco Bicycles"/>
    <s v="Road"/>
    <s v="medium"/>
    <s v="medium"/>
    <n v="544.04999999999995"/>
    <n v="376.84"/>
    <d v="2005-10-22T00:00:00"/>
    <n v="167.20999999999998"/>
    <s v="M"/>
    <n v="89"/>
    <d v="1972-10-08T00:00:00"/>
    <n v="47.76942755580923"/>
    <s v="Analyst Programmer"/>
    <s v="Financial Services"/>
    <s v="Mass Customer"/>
    <s v="N"/>
    <s v="No"/>
    <n v="7"/>
    <m/>
  </r>
  <r>
    <n v="13648"/>
    <n v="35"/>
    <x v="2259"/>
    <d v="2017-06-24T00:00:00"/>
    <n v="189"/>
    <b v="0"/>
    <s v="Approved"/>
    <s v="Trek Bicycles"/>
    <s v="Standard"/>
    <s v="low"/>
    <s v="medium"/>
    <n v="1057.51"/>
    <n v="154.4"/>
    <d v="2010-06-07T00:00:00"/>
    <n v="903.11"/>
    <s v="F"/>
    <n v="62"/>
    <d v="2000-11-24T00:00:00"/>
    <n v="19.621482350329781"/>
    <n v="0"/>
    <s v="Entertainment"/>
    <s v="Mass Customer"/>
    <s v="N"/>
    <s v="Yes"/>
    <n v="2"/>
    <m/>
  </r>
  <r>
    <n v="14098"/>
    <n v="38"/>
    <x v="1776"/>
    <d v="2017-06-24T00:00:00"/>
    <n v="189"/>
    <b v="0"/>
    <s v="Approved"/>
    <s v="Solex"/>
    <s v="Standard"/>
    <s v="medium"/>
    <s v="medium"/>
    <n v="1577.53"/>
    <n v="826.51"/>
    <d v="2001-11-25T00:00:00"/>
    <n v="751.02"/>
    <s v="F"/>
    <n v="9"/>
    <d v="1981-07-31T00:00:00"/>
    <n v="38.952989199644847"/>
    <s v="Human Resources Manager"/>
    <s v="Financial Services"/>
    <s v="Mass Customer"/>
    <s v="N"/>
    <s v="No"/>
    <n v="8"/>
    <m/>
  </r>
  <r>
    <n v="14322"/>
    <n v="94"/>
    <x v="1569"/>
    <d v="2017-06-24T00:00:00"/>
    <n v="189"/>
    <b v="0"/>
    <s v="Approved"/>
    <s v="Giant Bicycles"/>
    <s v="Standard"/>
    <s v="medium"/>
    <s v="large"/>
    <n v="1635.3"/>
    <n v="993.66"/>
    <d v="2007-12-11T00:00:00"/>
    <n v="641.64"/>
    <s v="M"/>
    <n v="53"/>
    <d v="1975-05-29T00:00:00"/>
    <n v="45.131071391425671"/>
    <s v="Analog Circuit Design manager"/>
    <s v="Manufacturing"/>
    <s v="Affluent Customer"/>
    <s v="N"/>
    <s v="No"/>
    <n v="6"/>
    <m/>
  </r>
  <r>
    <n v="15012"/>
    <n v="49"/>
    <x v="1529"/>
    <d v="2017-06-24T00:00:00"/>
    <n v="189"/>
    <b v="0"/>
    <s v="Approved"/>
    <s v="Trek Bicycles"/>
    <s v="Road"/>
    <s v="medium"/>
    <s v="medium"/>
    <n v="533.51"/>
    <n v="400.13"/>
    <d v="1991-01-21T00:00:00"/>
    <n v="133.38"/>
    <s v="M"/>
    <n v="87"/>
    <d v="1961-04-07T00:00:00"/>
    <n v="59.281756322932523"/>
    <s v="Pharmacist"/>
    <s v="Health"/>
    <s v="Mass Customer"/>
    <s v="N"/>
    <s v="Yes"/>
    <n v="5"/>
    <m/>
  </r>
  <r>
    <n v="16223"/>
    <n v="12"/>
    <x v="974"/>
    <d v="2017-06-24T00:00:00"/>
    <n v="189"/>
    <b v="0"/>
    <s v="Approved"/>
    <s v="WeareA2B"/>
    <s v="Standard"/>
    <s v="medium"/>
    <s v="medium"/>
    <n v="1231.1500000000001"/>
    <n v="161.6"/>
    <d v="2004-08-17T00:00:00"/>
    <n v="1069.5500000000002"/>
    <s v="F"/>
    <n v="19"/>
    <d v="1954-02-09T00:00:00"/>
    <n v="66.443400158548954"/>
    <s v="Recruiter"/>
    <s v="n/a"/>
    <s v="Mass Customer"/>
    <s v="N"/>
    <s v="No"/>
    <n v="7"/>
    <m/>
  </r>
  <r>
    <n v="16335"/>
    <n v="71"/>
    <x v="2758"/>
    <d v="2017-06-24T00:00:00"/>
    <n v="189"/>
    <b v="0"/>
    <s v="Approved"/>
    <s v="Solex"/>
    <s v="Standard"/>
    <s v="high"/>
    <s v="large"/>
    <n v="1842.92"/>
    <n v="1105.75"/>
    <d v="1995-10-24T00:00:00"/>
    <n v="737.17000000000007"/>
    <s v="M"/>
    <n v="29"/>
    <d v="1996-06-16T00:00:00"/>
    <n v="24.065317966768138"/>
    <s v="Civil Engineer"/>
    <s v="Manufacturing"/>
    <s v="Mass Customer"/>
    <s v="N"/>
    <s v="No"/>
    <n v="4"/>
    <m/>
  </r>
  <r>
    <n v="16540"/>
    <n v="72"/>
    <x v="2119"/>
    <d v="2017-06-24T00:00:00"/>
    <n v="189"/>
    <b v="0"/>
    <s v="Approved"/>
    <s v="Norco Bicycles"/>
    <s v="Standard"/>
    <s v="medium"/>
    <s v="medium"/>
    <n v="360.4"/>
    <n v="270.3"/>
    <d v="2002-08-31T00:00:00"/>
    <n v="90.099999999999966"/>
    <s v="F"/>
    <n v="97"/>
    <d v="1980-09-25T00:00:00"/>
    <n v="39.799564542110602"/>
    <s v="Research Nurse"/>
    <s v="Health"/>
    <s v="Affluent Customer"/>
    <s v="N"/>
    <s v="Yes"/>
    <n v="13"/>
    <m/>
  </r>
  <r>
    <n v="16569"/>
    <n v="47"/>
    <x v="629"/>
    <d v="2017-06-24T00:00:00"/>
    <n v="189"/>
    <b v="0"/>
    <s v="Approved"/>
    <s v="Trek Bicycles"/>
    <s v="Road"/>
    <s v="low"/>
    <s v="small"/>
    <n v="1720.7"/>
    <n v="1531.42"/>
    <d v="2001-11-25T00:00:00"/>
    <n v="189.27999999999997"/>
    <s v="F"/>
    <n v="76"/>
    <d v="1982-11-06T00:00:00"/>
    <n v="37.684496048959915"/>
    <s v="Health Coach IV"/>
    <s v="Health"/>
    <s v="Affluent Customer"/>
    <s v="N"/>
    <s v="Yes"/>
    <n v="11"/>
    <m/>
  </r>
  <r>
    <n v="17761"/>
    <n v="0"/>
    <x v="1362"/>
    <d v="2017-06-24T00:00:00"/>
    <n v="189"/>
    <b v="1"/>
    <s v="Approved"/>
    <s v="Solex"/>
    <s v="Standard"/>
    <s v="medium"/>
    <s v="medium"/>
    <n v="100.35"/>
    <n v="75.260000000000005"/>
    <d v="1999-07-26T00:00:00"/>
    <n v="25.089999999999989"/>
    <s v="M"/>
    <n v="32"/>
    <d v="1975-03-13T00:00:00"/>
    <n v="45.34203029553526"/>
    <s v="Graphic Designer"/>
    <s v="n/a"/>
    <s v="High Net Worth"/>
    <s v="N"/>
    <s v="No"/>
    <n v="19"/>
    <m/>
  </r>
  <r>
    <n v="10478"/>
    <n v="49"/>
    <x v="3129"/>
    <d v="2017-07-05T00:00:00"/>
    <m/>
    <m/>
    <s v="Approved"/>
    <s v="Trek Bicycles"/>
    <s v="Road"/>
    <s v="medium"/>
    <s v="medium"/>
    <n v="533.51"/>
    <n v="400.13"/>
    <n v="34143"/>
    <m/>
    <m/>
    <m/>
    <m/>
    <m/>
    <m/>
    <m/>
    <m/>
    <m/>
    <m/>
    <m/>
    <m/>
  </r>
  <r>
    <n v="17991"/>
    <n v="74"/>
    <x v="3351"/>
    <d v="2017-06-24T00:00:00"/>
    <n v="189"/>
    <b v="0"/>
    <s v="Approved"/>
    <s v="WeareA2B"/>
    <s v="Standard"/>
    <s v="medium"/>
    <s v="medium"/>
    <n v="1228.07"/>
    <n v="400.91"/>
    <d v="1999-12-04T00:00:00"/>
    <n v="827.15999999999985"/>
    <s v="M"/>
    <n v="36"/>
    <d v="1969-01-05T00:00:00"/>
    <n v="51.528331665398277"/>
    <s v="Human Resources Manager"/>
    <s v="Property"/>
    <s v="Affluent Customer"/>
    <s v="N"/>
    <s v="Yes"/>
    <n v="8"/>
    <m/>
  </r>
  <r>
    <n v="18299"/>
    <n v="54"/>
    <x v="2814"/>
    <d v="2017-06-24T00:00:00"/>
    <n v="189"/>
    <b v="0"/>
    <s v="Approved"/>
    <s v="WeareA2B"/>
    <s v="Standard"/>
    <s v="medium"/>
    <s v="medium"/>
    <n v="1292.8399999999999"/>
    <n v="13.44"/>
    <d v="2005-05-10T00:00:00"/>
    <n v="1279.3999999999999"/>
    <s v="M"/>
    <n v="66"/>
    <d v="1997-08-02T00:00:00"/>
    <n v="22.936550843480465"/>
    <s v="Media Manager III"/>
    <s v="Manufacturing"/>
    <s v="Mass Customer"/>
    <s v="N"/>
    <s v="Yes"/>
    <n v="1"/>
    <m/>
  </r>
  <r>
    <n v="18564"/>
    <n v="0"/>
    <x v="2044"/>
    <d v="2017-06-24T00:00:00"/>
    <n v="189"/>
    <b v="1"/>
    <s v="Approved"/>
    <s v="Norco Bicycles"/>
    <s v="Road"/>
    <s v="medium"/>
    <s v="medium"/>
    <n v="544.04999999999995"/>
    <n v="376.84"/>
    <d v="2005-10-22T00:00:00"/>
    <n v="167.20999999999998"/>
    <s v="F"/>
    <n v="22"/>
    <d v="1992-08-05T00:00:00"/>
    <n v="27.931071391425672"/>
    <s v="Safety Technician II"/>
    <s v="Telecommunications"/>
    <s v="High Net Worth"/>
    <s v="N"/>
    <s v="No"/>
    <n v="9"/>
    <m/>
  </r>
  <r>
    <n v="18724"/>
    <n v="86"/>
    <x v="2666"/>
    <d v="2017-06-24T00:00:00"/>
    <n v="189"/>
    <b v="1"/>
    <s v="Approved"/>
    <s v="OHM Cycles"/>
    <s v="Standard"/>
    <s v="medium"/>
    <s v="medium"/>
    <n v="235.63"/>
    <n v="125.07"/>
    <d v="2013-06-09T00:00:00"/>
    <n v="110.56"/>
    <s v="M"/>
    <n v="44"/>
    <d v="1955-07-11T00:00:00"/>
    <n v="65.026961802384577"/>
    <s v="VP Quality Control"/>
    <s v="IT"/>
    <s v="Affluent Customer"/>
    <s v="N"/>
    <s v="Yes"/>
    <n v="14"/>
    <m/>
  </r>
  <r>
    <n v="19475"/>
    <n v="21"/>
    <x v="760"/>
    <d v="2017-06-24T00:00:00"/>
    <n v="189"/>
    <b v="0"/>
    <s v="Approved"/>
    <s v="Solex"/>
    <s v="Standard"/>
    <s v="medium"/>
    <s v="large"/>
    <n v="1071.23"/>
    <n v="380.74"/>
    <d v="1996-04-05T00:00:00"/>
    <n v="690.49"/>
    <s v="M"/>
    <n v="65"/>
    <d v="1985-11-15T00:00:00"/>
    <n v="34.657098788685943"/>
    <s v="Human Resources Assistant IV"/>
    <s v="Manufacturing"/>
    <s v="Affluent Customer"/>
    <s v="N"/>
    <s v="No"/>
    <n v="15"/>
    <m/>
  </r>
  <r>
    <n v="19884"/>
    <n v="49"/>
    <x v="1420"/>
    <d v="2017-06-24T00:00:00"/>
    <n v="189"/>
    <b v="1"/>
    <s v="Approved"/>
    <s v="Trek Bicycles"/>
    <s v="Road"/>
    <s v="medium"/>
    <s v="medium"/>
    <n v="533.51"/>
    <n v="400.13"/>
    <d v="2003-07-21T00:00:00"/>
    <n v="133.38"/>
    <s v="M"/>
    <n v="36"/>
    <d v="1994-07-08T00:00:00"/>
    <n v="26.007783720192794"/>
    <s v="Human Resources Assistant I"/>
    <s v="Health"/>
    <s v="Affluent Customer"/>
    <s v="N"/>
    <s v="Yes"/>
    <n v="3"/>
    <m/>
  </r>
  <r>
    <n v="19996"/>
    <n v="51"/>
    <x v="1203"/>
    <d v="2017-06-24T00:00:00"/>
    <n v="189"/>
    <b v="1"/>
    <s v="Approved"/>
    <s v="OHM Cycles"/>
    <s v="Standard"/>
    <s v="high"/>
    <s v="medium"/>
    <n v="2005.66"/>
    <n v="1203.4000000000001"/>
    <d v="2003-07-21T00:00:00"/>
    <n v="802.26"/>
    <s v="M"/>
    <n v="1"/>
    <d v="1994-11-27T00:00:00"/>
    <n v="25.618742624302381"/>
    <s v="Help Desk Operator"/>
    <s v="Manufacturing"/>
    <s v="Mass Customer"/>
    <s v="N"/>
    <s v="Yes"/>
    <n v="7"/>
    <m/>
  </r>
  <r>
    <n v="447"/>
    <n v="0"/>
    <x v="196"/>
    <d v="2017-06-23T00:00:00"/>
    <n v="190"/>
    <b v="0"/>
    <s v="Approved"/>
    <s v="Solex"/>
    <s v="Standard"/>
    <s v="medium"/>
    <s v="medium"/>
    <n v="71.489999999999995"/>
    <n v="53.62"/>
    <d v="2012-12-02T00:00:00"/>
    <n v="17.869999999999997"/>
    <s v="F"/>
    <n v="12"/>
    <d v="1977-01-06T00:00:00"/>
    <n v="43.520112487316084"/>
    <n v="0"/>
    <s v="Financial Services"/>
    <s v="High Net Worth"/>
    <s v="N"/>
    <s v="No"/>
    <n v="16"/>
    <m/>
  </r>
  <r>
    <n v="682"/>
    <n v="34"/>
    <x v="3352"/>
    <d v="2017-06-23T00:00:00"/>
    <n v="190"/>
    <b v="0"/>
    <s v="Approved"/>
    <s v="Norco Bicycles"/>
    <s v="Road"/>
    <s v="high"/>
    <s v="large"/>
    <n v="774.53"/>
    <n v="464.72"/>
    <d v="2003-03-18T00:00:00"/>
    <n v="309.80999999999995"/>
    <s v="M"/>
    <n v="46"/>
    <d v="1987-03-14T00:00:00"/>
    <n v="33.331071391425674"/>
    <s v="Research Assistant II"/>
    <s v="Financial Services"/>
    <s v="Affluent Customer"/>
    <s v="N"/>
    <s v="No"/>
    <n v="14"/>
    <m/>
  </r>
  <r>
    <n v="953"/>
    <n v="49"/>
    <x v="983"/>
    <d v="2017-06-23T00:00:00"/>
    <n v="190"/>
    <b v="1"/>
    <s v="Approved"/>
    <s v="Trek Bicycles"/>
    <s v="Road"/>
    <s v="medium"/>
    <s v="medium"/>
    <n v="533.51"/>
    <n v="400.13"/>
    <d v="2001-11-25T00:00:00"/>
    <n v="133.38"/>
    <s v="F"/>
    <n v="71"/>
    <d v="1979-01-20T00:00:00"/>
    <n v="41.481756322932519"/>
    <s v="Chief Design Engineer"/>
    <s v="Manufacturing"/>
    <s v="Mass Customer"/>
    <s v="N"/>
    <s v="Yes"/>
    <n v="12"/>
    <m/>
  </r>
  <r>
    <n v="993"/>
    <n v="15"/>
    <x v="2630"/>
    <d v="2017-06-23T00:00:00"/>
    <n v="190"/>
    <b v="1"/>
    <s v="Approved"/>
    <s v="Norco Bicycles"/>
    <s v="Standard"/>
    <s v="low"/>
    <s v="medium"/>
    <n v="958.74"/>
    <n v="748.9"/>
    <d v="2005-12-07T00:00:00"/>
    <n v="209.84000000000003"/>
    <s v="F"/>
    <n v="41"/>
    <d v="1967-07-04T00:00:00"/>
    <n v="53.037920706494162"/>
    <s v="Chemical Engineer"/>
    <s v="Manufacturing"/>
    <s v="Mass Customer"/>
    <s v="N"/>
    <s v="Yes"/>
    <n v="5"/>
    <m/>
  </r>
  <r>
    <n v="1027"/>
    <n v="93"/>
    <x v="307"/>
    <d v="2017-06-23T00:00:00"/>
    <n v="190"/>
    <b v="0"/>
    <s v="Approved"/>
    <s v="WeareA2B"/>
    <s v="Standard"/>
    <s v="medium"/>
    <s v="medium"/>
    <n v="1065.03"/>
    <n v="230.09"/>
    <d v="2004-01-16T00:00:00"/>
    <n v="834.93999999999994"/>
    <s v="M"/>
    <n v="98"/>
    <d v="1983-09-09T00:00:00"/>
    <n v="36.84340015854896"/>
    <s v="Quality Control Specialist"/>
    <s v="Property"/>
    <s v="Mass Customer"/>
    <s v="N"/>
    <s v="Yes"/>
    <n v="9"/>
    <m/>
  </r>
  <r>
    <n v="1656"/>
    <n v="49"/>
    <x v="986"/>
    <d v="2017-06-23T00:00:00"/>
    <n v="190"/>
    <b v="1"/>
    <s v="Approved"/>
    <s v="Trek Bicycles"/>
    <s v="Road"/>
    <s v="medium"/>
    <s v="medium"/>
    <n v="533.51"/>
    <n v="400.13"/>
    <d v="2012-06-04T00:00:00"/>
    <n v="133.38"/>
    <s v="F"/>
    <n v="26"/>
    <d v="1967-07-04T00:00:00"/>
    <n v="53.037920706494162"/>
    <s v="Office Assistant III"/>
    <s v="Financial Services"/>
    <s v="Affluent Customer"/>
    <s v="N"/>
    <s v="Yes"/>
    <n v="17"/>
    <m/>
  </r>
  <r>
    <n v="3766"/>
    <n v="56"/>
    <x v="2310"/>
    <d v="2017-06-23T00:00:00"/>
    <n v="190"/>
    <b v="0"/>
    <s v="Approved"/>
    <s v="Norco Bicycles"/>
    <s v="Mountain"/>
    <s v="low"/>
    <s v="small"/>
    <n v="688.63"/>
    <n v="612.88"/>
    <d v="2006-11-10T00:00:00"/>
    <n v="75.75"/>
    <s v="F"/>
    <n v="24"/>
    <d v="1959-03-30T00:00:00"/>
    <n v="61.306413857179095"/>
    <n v="0"/>
    <s v="Financial Services"/>
    <s v="High Net Worth"/>
    <s v="N"/>
    <s v="Yes"/>
    <n v="6"/>
    <m/>
  </r>
  <r>
    <n v="3767"/>
    <n v="5"/>
    <x v="2226"/>
    <d v="2017-06-23T00:00:00"/>
    <n v="190"/>
    <b v="0"/>
    <s v="Approved"/>
    <s v="Trek Bicycles"/>
    <s v="Mountain"/>
    <s v="low"/>
    <s v="medium"/>
    <n v="574.64"/>
    <n v="459.71"/>
    <d v="2011-08-29T00:00:00"/>
    <n v="114.93"/>
    <s v="F"/>
    <n v="78"/>
    <d v="1974-11-11T00:00:00"/>
    <n v="45.676276870877729"/>
    <s v="Quality Engineer"/>
    <s v="Financial Services"/>
    <s v="Affluent Customer"/>
    <s v="N"/>
    <s v="Yes"/>
    <n v="17"/>
    <m/>
  </r>
  <r>
    <n v="4555"/>
    <n v="54"/>
    <x v="1505"/>
    <d v="2017-06-23T00:00:00"/>
    <n v="190"/>
    <b v="1"/>
    <s v="Approved"/>
    <s v="WeareA2B"/>
    <s v="Standard"/>
    <s v="medium"/>
    <s v="medium"/>
    <n v="1292.8399999999999"/>
    <n v="13.44"/>
    <d v="2009-04-12T00:00:00"/>
    <n v="1279.3999999999999"/>
    <s v="F"/>
    <n v="32"/>
    <d v="2000-11-06T00:00:00"/>
    <n v="19.670797418822932"/>
    <s v="Computer Systems Analyst II"/>
    <s v="Health"/>
    <s v="Mass Customer"/>
    <s v="N"/>
    <s v="No"/>
    <n v="1"/>
    <m/>
  </r>
  <r>
    <n v="4686"/>
    <n v="64"/>
    <x v="1113"/>
    <d v="2017-06-23T00:00:00"/>
    <n v="190"/>
    <b v="0"/>
    <s v="Approved"/>
    <s v="Trek Bicycles"/>
    <s v="Standard"/>
    <s v="medium"/>
    <s v="large"/>
    <n v="1469.44"/>
    <n v="596.54999999999995"/>
    <d v="2012-05-18T00:00:00"/>
    <n v="872.8900000000001"/>
    <s v="M"/>
    <n v="17"/>
    <d v="1980-07-05T00:00:00"/>
    <n v="40.024222076357177"/>
    <s v="Assistant Media Planner"/>
    <s v="Entertainment"/>
    <s v="Affluent Customer"/>
    <s v="N"/>
    <s v="No"/>
    <n v="21"/>
    <m/>
  </r>
  <r>
    <n v="4874"/>
    <n v="0"/>
    <x v="677"/>
    <d v="2017-06-23T00:00:00"/>
    <n v="190"/>
    <b v="0"/>
    <s v="Approved"/>
    <s v="Trek Bicycles"/>
    <s v="Standard"/>
    <s v="high"/>
    <s v="medium"/>
    <n v="495.72"/>
    <n v="297.43"/>
    <d v="2015-04-11T00:00:00"/>
    <n v="198.29000000000002"/>
    <s v="M"/>
    <n v="30"/>
    <d v="1980-09-24T00:00:00"/>
    <n v="39.802304268138002"/>
    <s v="Financial Analyst"/>
    <s v="Financial Services"/>
    <s v="High Net Worth"/>
    <s v="N"/>
    <s v="No"/>
    <n v="20"/>
    <m/>
  </r>
  <r>
    <n v="5055"/>
    <n v="5"/>
    <x v="1199"/>
    <d v="2017-06-23T00:00:00"/>
    <n v="190"/>
    <b v="0"/>
    <s v="Approved"/>
    <s v="Giant Bicycles"/>
    <s v="Standard"/>
    <s v="high"/>
    <s v="medium"/>
    <n v="1129.1300000000001"/>
    <n v="677.48"/>
    <d v="2004-09-28T00:00:00"/>
    <n v="451.65000000000009"/>
    <s v="M"/>
    <n v="38"/>
    <d v="1976-07-19T00:00:00"/>
    <n v="43.988605638001012"/>
    <s v="Nurse Practicioner"/>
    <s v="n/a"/>
    <s v="High Net Worth"/>
    <s v="N"/>
    <s v="Yes"/>
    <n v="8"/>
    <m/>
  </r>
  <r>
    <n v="5637"/>
    <n v="98"/>
    <x v="2710"/>
    <d v="2017-06-23T00:00:00"/>
    <n v="190"/>
    <b v="0"/>
    <s v="Approved"/>
    <s v="OHM Cycles"/>
    <s v="Standard"/>
    <s v="medium"/>
    <s v="medium"/>
    <n v="795.34"/>
    <n v="101.58"/>
    <d v="2016-12-06T00:00:00"/>
    <n v="693.76"/>
    <s v="F"/>
    <n v="40"/>
    <d v="1963-09-28T00:00:00"/>
    <n v="56.805043994165395"/>
    <s v="Information Systems Manager"/>
    <s v="Health"/>
    <s v="High Net Worth"/>
    <s v="N"/>
    <s v="Yes"/>
    <n v="16"/>
    <m/>
  </r>
  <r>
    <n v="5719"/>
    <n v="100"/>
    <x v="384"/>
    <d v="2017-06-23T00:00:00"/>
    <n v="190"/>
    <b v="0"/>
    <s v="Approved"/>
    <s v="Trek Bicycles"/>
    <s v="Standard"/>
    <s v="medium"/>
    <s v="small"/>
    <n v="1386.84"/>
    <n v="1234.29"/>
    <d v="2003-08-05T00:00:00"/>
    <n v="152.54999999999995"/>
    <s v="M"/>
    <n v="4"/>
    <d v="1973-08-23T00:00:00"/>
    <n v="46.895454953069503"/>
    <s v="Compensation Analyst"/>
    <s v="Financial Services"/>
    <s v="High Net Worth"/>
    <s v="N"/>
    <s v="No"/>
    <n v="9"/>
    <m/>
  </r>
  <r>
    <n v="5825"/>
    <n v="35"/>
    <x v="2163"/>
    <d v="2017-06-23T00:00:00"/>
    <n v="190"/>
    <b v="1"/>
    <s v="Approved"/>
    <s v="Giant Bicycles"/>
    <s v="Standard"/>
    <s v="medium"/>
    <s v="medium"/>
    <n v="1403.5"/>
    <n v="954.82"/>
    <d v="2016-11-14T00:00:00"/>
    <n v="448.67999999999995"/>
    <s v="F"/>
    <n v="10"/>
    <d v="1975-03-30T00:00:00"/>
    <n v="45.295454953069509"/>
    <s v="Librarian"/>
    <s v="Entertainment"/>
    <s v="High Net Worth"/>
    <s v="N"/>
    <s v="No"/>
    <n v="5"/>
    <m/>
  </r>
  <r>
    <n v="10501"/>
    <n v="95"/>
    <x v="697"/>
    <d v="2017-01-21T00:00:00"/>
    <m/>
    <m/>
    <s v="Approved"/>
    <s v="Giant Bicycles"/>
    <s v="Standard"/>
    <s v="medium"/>
    <s v="large"/>
    <n v="569.55999999999995"/>
    <n v="528.42999999999995"/>
    <n v="37874"/>
    <m/>
    <m/>
    <m/>
    <m/>
    <m/>
    <m/>
    <m/>
    <m/>
    <m/>
    <m/>
    <m/>
    <m/>
  </r>
  <r>
    <n v="5957"/>
    <n v="10"/>
    <x v="2615"/>
    <d v="2017-06-23T00:00:00"/>
    <n v="190"/>
    <b v="1"/>
    <s v="Approved"/>
    <s v="WeareA2B"/>
    <s v="Touring"/>
    <s v="medium"/>
    <s v="medium"/>
    <n v="1466.68"/>
    <n v="363.25"/>
    <d v="2016-07-09T00:00:00"/>
    <n v="1103.43"/>
    <s v="M"/>
    <n v="69"/>
    <d v="1974-04-03T00:00:00"/>
    <n v="46.284496048959916"/>
    <s v="Research Nurse"/>
    <s v="Health"/>
    <s v="Affluent Customer"/>
    <s v="N"/>
    <s v="Yes"/>
    <n v="17"/>
    <m/>
  </r>
  <r>
    <n v="6230"/>
    <n v="51"/>
    <x v="1109"/>
    <d v="2017-06-23T00:00:00"/>
    <n v="190"/>
    <b v="0"/>
    <s v="Approved"/>
    <s v="OHM Cycles"/>
    <s v="Standard"/>
    <s v="high"/>
    <s v="medium"/>
    <n v="2005.66"/>
    <n v="1203.4000000000001"/>
    <d v="2012-04-10T00:00:00"/>
    <n v="802.26"/>
    <s v="F"/>
    <n v="2"/>
    <d v="1985-04-04T00:00:00"/>
    <n v="35.27353714485033"/>
    <n v="0"/>
    <s v="Manufacturing"/>
    <s v="Affluent Customer"/>
    <s v="N"/>
    <s v="No"/>
    <n v="17"/>
    <m/>
  </r>
  <r>
    <n v="7319"/>
    <n v="10"/>
    <x v="787"/>
    <d v="2017-06-23T00:00:00"/>
    <n v="190"/>
    <b v="1"/>
    <s v="Approved"/>
    <s v="WeareA2B"/>
    <s v="Touring"/>
    <s v="medium"/>
    <s v="medium"/>
    <n v="1466.68"/>
    <n v="363.25"/>
    <d v="1996-11-09T00:00:00"/>
    <n v="1103.43"/>
    <s v="Female"/>
    <n v="82"/>
    <d v="1970-03-07T00:00:00"/>
    <n v="0"/>
    <s v="Food Chemist"/>
    <s v="Health"/>
    <s v="Affluent Customer"/>
    <s v="Y"/>
    <s v="Yes"/>
    <n v="6"/>
    <m/>
  </r>
  <r>
    <n v="7787"/>
    <n v="18"/>
    <x v="1264"/>
    <d v="2017-06-23T00:00:00"/>
    <n v="190"/>
    <b v="0"/>
    <s v="Approved"/>
    <s v="Solex"/>
    <s v="Standard"/>
    <s v="medium"/>
    <s v="medium"/>
    <n v="575.27"/>
    <n v="431.45"/>
    <d v="2013-03-12T00:00:00"/>
    <n v="143.82"/>
    <s v="F"/>
    <n v="56"/>
    <d v="1958-12-22T00:00:00"/>
    <n v="61.574907007864027"/>
    <n v="0"/>
    <s v="n/a"/>
    <s v="Mass Customer"/>
    <s v="N"/>
    <s v="No"/>
    <n v="6"/>
    <m/>
  </r>
  <r>
    <n v="7898"/>
    <n v="93"/>
    <x v="215"/>
    <d v="2017-06-23T00:00:00"/>
    <n v="190"/>
    <b v="0"/>
    <s v="Approved"/>
    <s v="OHM Cycles"/>
    <s v="Standard"/>
    <s v="high"/>
    <s v="medium"/>
    <n v="1458.17"/>
    <n v="874.9"/>
    <d v="2006-02-02T00:00:00"/>
    <n v="583.2700000000001"/>
    <s v="M"/>
    <n v="87"/>
    <d v="1958-10-06T00:00:00"/>
    <n v="61.785865911973616"/>
    <s v="Graphic Designer"/>
    <s v="Financial Services"/>
    <s v="High Net Worth"/>
    <s v="N"/>
    <s v="No"/>
    <n v="10"/>
    <m/>
  </r>
  <r>
    <n v="8008"/>
    <n v="8"/>
    <x v="2373"/>
    <d v="2017-06-23T00:00:00"/>
    <n v="190"/>
    <b v="1"/>
    <s v="Approved"/>
    <s v="Solex"/>
    <s v="Road"/>
    <s v="medium"/>
    <s v="small"/>
    <n v="1703.52"/>
    <n v="1516.13"/>
    <d v="2005-12-07T00:00:00"/>
    <n v="187.38999999999987"/>
    <s v="F"/>
    <n v="51"/>
    <d v="1976-08-20T00:00:00"/>
    <n v="43.900934405124303"/>
    <s v="Assistant Professor"/>
    <s v="n/a"/>
    <s v="Affluent Customer"/>
    <s v="N"/>
    <s v="Yes"/>
    <n v="13"/>
    <m/>
  </r>
  <r>
    <n v="8341"/>
    <n v="53"/>
    <x v="1236"/>
    <d v="2017-06-23T00:00:00"/>
    <n v="190"/>
    <b v="1"/>
    <s v="Approved"/>
    <s v="Giant Bicycles"/>
    <s v="Standard"/>
    <s v="high"/>
    <s v="medium"/>
    <n v="1274.93"/>
    <n v="764.96"/>
    <d v="2003-08-05T00:00:00"/>
    <n v="509.97"/>
    <s v="F"/>
    <n v="0"/>
    <d v="1974-11-03T00:00:00"/>
    <n v="45.6981946790969"/>
    <s v="VP Accounting"/>
    <s v="Financial Services"/>
    <s v="High Net Worth"/>
    <s v="N"/>
    <s v="Yes"/>
    <n v="5"/>
    <m/>
  </r>
  <r>
    <n v="8838"/>
    <n v="12"/>
    <x v="3156"/>
    <d v="2017-06-23T00:00:00"/>
    <n v="190"/>
    <b v="1"/>
    <s v="Approved"/>
    <s v="WeareA2B"/>
    <s v="Standard"/>
    <s v="medium"/>
    <s v="medium"/>
    <n v="1231.1500000000001"/>
    <n v="161.6"/>
    <d v="2004-08-17T00:00:00"/>
    <n v="1069.5500000000002"/>
    <s v="M"/>
    <n v="35"/>
    <d v="1974-09-12T00:00:00"/>
    <n v="45.84066043252156"/>
    <s v="Electrical Engineer"/>
    <s v="Manufacturing"/>
    <s v="Affluent Customer"/>
    <s v="N"/>
    <s v="No"/>
    <n v="20"/>
    <m/>
  </r>
  <r>
    <n v="9410"/>
    <n v="12"/>
    <x v="959"/>
    <d v="2017-06-23T00:00:00"/>
    <n v="190"/>
    <b v="1"/>
    <s v="Approved"/>
    <s v="WeareA2B"/>
    <s v="Standard"/>
    <s v="medium"/>
    <s v="medium"/>
    <n v="1231.1500000000001"/>
    <n v="161.6"/>
    <d v="2004-08-17T00:00:00"/>
    <n v="1069.5500000000002"/>
    <s v="F"/>
    <n v="0"/>
    <d v="1978-03-22T00:00:00"/>
    <n v="42.314633035261288"/>
    <s v="VP Marketing"/>
    <s v="Telecommunications"/>
    <s v="Mass Customer"/>
    <s v="N"/>
    <s v="No"/>
    <n v="18"/>
    <m/>
  </r>
  <r>
    <n v="9591"/>
    <n v="1"/>
    <x v="1969"/>
    <d v="2017-06-23T00:00:00"/>
    <n v="190"/>
    <b v="1"/>
    <s v="Approved"/>
    <s v="Giant Bicycles"/>
    <s v="Standard"/>
    <s v="medium"/>
    <s v="medium"/>
    <n v="1403.5"/>
    <n v="954.82"/>
    <d v="2003-02-07T00:00:00"/>
    <n v="448.67999999999995"/>
    <s v="M"/>
    <n v="43"/>
    <d v="1966-05-27T00:00:00"/>
    <n v="54.142030295535257"/>
    <s v="Registered Nurse"/>
    <s v="Health"/>
    <s v="Mass Customer"/>
    <s v="N"/>
    <s v="Yes"/>
    <n v="19"/>
    <m/>
  </r>
  <r>
    <n v="10160"/>
    <n v="35"/>
    <x v="1888"/>
    <d v="2017-06-23T00:00:00"/>
    <n v="190"/>
    <b v="0"/>
    <s v="Approved"/>
    <s v="Trek Bicycles"/>
    <s v="Standard"/>
    <s v="low"/>
    <s v="medium"/>
    <n v="1057.51"/>
    <n v="154.4"/>
    <d v="1994-07-12T00:00:00"/>
    <n v="903.11"/>
    <s v="F"/>
    <n v="28"/>
    <d v="1987-04-18T00:00:00"/>
    <n v="33.235180980466765"/>
    <s v="Marketing Assistant"/>
    <s v="Financial Services"/>
    <s v="Affluent Customer"/>
    <s v="N"/>
    <s v="No"/>
    <n v="11"/>
    <m/>
  </r>
  <r>
    <n v="10508"/>
    <n v="10"/>
    <x v="2033"/>
    <d v="2017-06-23T00:00:00"/>
    <n v="190"/>
    <b v="1"/>
    <s v="Approved"/>
    <s v="WeareA2B"/>
    <s v="Touring"/>
    <s v="medium"/>
    <s v="medium"/>
    <n v="1466.68"/>
    <n v="363.25"/>
    <d v="2013-03-12T00:00:00"/>
    <n v="1103.43"/>
    <s v="F"/>
    <n v="53"/>
    <d v="1966-05-25T00:00:00"/>
    <n v="54.147509747590057"/>
    <n v="0"/>
    <s v="Financial Services"/>
    <s v="Mass Customer"/>
    <s v="N"/>
    <s v="Yes"/>
    <n v="11"/>
    <m/>
  </r>
  <r>
    <n v="12241"/>
    <n v="82"/>
    <x v="256"/>
    <d v="2017-06-23T00:00:00"/>
    <n v="190"/>
    <b v="1"/>
    <s v="Approved"/>
    <s v="Giant Bicycles"/>
    <s v="Road"/>
    <s v="medium"/>
    <s v="medium"/>
    <n v="1538.99"/>
    <n v="829.65"/>
    <d v="2016-02-04T00:00:00"/>
    <n v="709.34"/>
    <s v="F"/>
    <n v="63"/>
    <d v="1979-12-09T00:00:00"/>
    <n v="40.596824816083206"/>
    <n v="0"/>
    <s v="Manufacturing"/>
    <s v="High Net Worth"/>
    <s v="N"/>
    <s v="No"/>
    <n v="16"/>
    <m/>
  </r>
  <r>
    <n v="12328"/>
    <n v="17"/>
    <x v="1828"/>
    <d v="2017-06-23T00:00:00"/>
    <n v="190"/>
    <b v="0"/>
    <s v="Approved"/>
    <s v="WeareA2B"/>
    <s v="Touring"/>
    <s v="medium"/>
    <s v="large"/>
    <n v="1362.99"/>
    <n v="57.74"/>
    <d v="1993-04-20T00:00:00"/>
    <n v="1305.25"/>
    <s v="M"/>
    <n v="12"/>
    <d v="1976-07-16T00:00:00"/>
    <n v="43.996824816083205"/>
    <s v="Social Worker"/>
    <s v="Health"/>
    <s v="High Net Worth"/>
    <s v="N"/>
    <s v="No"/>
    <n v="10"/>
    <m/>
  </r>
  <r>
    <n v="12406"/>
    <n v="41"/>
    <x v="691"/>
    <d v="2017-06-23T00:00:00"/>
    <n v="190"/>
    <b v="0"/>
    <s v="Approved"/>
    <s v="Solex"/>
    <s v="Road"/>
    <s v="medium"/>
    <s v="medium"/>
    <n v="416.98"/>
    <n v="312.74"/>
    <d v="1997-05-10T00:00:00"/>
    <n v="104.24000000000001"/>
    <s v="F"/>
    <n v="3"/>
    <d v="1973-04-11T00:00:00"/>
    <n v="47.262578240740737"/>
    <s v="Nuclear Power Engineer"/>
    <s v="Manufacturing"/>
    <s v="Mass Customer"/>
    <s v="N"/>
    <s v="No"/>
    <n v="7"/>
    <m/>
  </r>
  <r>
    <n v="12542"/>
    <n v="99"/>
    <x v="1614"/>
    <d v="2017-06-23T00:00:00"/>
    <n v="190"/>
    <b v="1"/>
    <s v="Approved"/>
    <s v="OHM Cycles"/>
    <s v="Standard"/>
    <s v="medium"/>
    <s v="medium"/>
    <n v="1227.3399999999999"/>
    <n v="770.89"/>
    <d v="1994-08-10T00:00:00"/>
    <n v="456.44999999999993"/>
    <s v="M"/>
    <n v="58"/>
    <d v="2001-12-08T00:00:00"/>
    <n v="18.583126185946217"/>
    <s v="Assistant Professor"/>
    <s v="Telecommunications"/>
    <s v="Mass Customer"/>
    <s v="N"/>
    <s v="No"/>
    <n v="1"/>
    <m/>
  </r>
  <r>
    <n v="13229"/>
    <n v="54"/>
    <x v="1275"/>
    <d v="2017-06-23T00:00:00"/>
    <n v="190"/>
    <b v="1"/>
    <s v="Approved"/>
    <s v="WeareA2B"/>
    <s v="Standard"/>
    <s v="medium"/>
    <s v="medium"/>
    <n v="1292.8399999999999"/>
    <n v="13.44"/>
    <d v="2009-04-12T00:00:00"/>
    <n v="1279.3999999999999"/>
    <s v="F"/>
    <n v="96"/>
    <d v="1976-03-28T00:00:00"/>
    <n v="44.298194679096902"/>
    <s v="Executive Secretary"/>
    <s v="n/a"/>
    <s v="Mass Customer"/>
    <s v="N"/>
    <s v="No"/>
    <n v="9"/>
    <m/>
  </r>
  <r>
    <n v="13658"/>
    <n v="44"/>
    <x v="2538"/>
    <d v="2017-06-23T00:00:00"/>
    <n v="190"/>
    <b v="0"/>
    <s v="Approved"/>
    <s v="WeareA2B"/>
    <s v="Standard"/>
    <s v="medium"/>
    <s v="medium"/>
    <n v="1769.64"/>
    <n v="108.76"/>
    <d v="2011-05-09T00:00:00"/>
    <n v="1660.88"/>
    <s v="F"/>
    <n v="75"/>
    <d v="1979-10-02T00:00:00"/>
    <n v="40.783126185946216"/>
    <s v="Social Worker"/>
    <s v="Health"/>
    <s v="Affluent Customer"/>
    <s v="N"/>
    <s v="No"/>
    <n v="16"/>
    <m/>
  </r>
  <r>
    <n v="14121"/>
    <n v="68"/>
    <x v="185"/>
    <d v="2017-06-23T00:00:00"/>
    <n v="190"/>
    <b v="1"/>
    <s v="Approved"/>
    <s v="OHM Cycles"/>
    <s v="Standard"/>
    <s v="medium"/>
    <s v="medium"/>
    <n v="1636.9"/>
    <n v="44.71"/>
    <d v="2010-08-20T00:00:00"/>
    <n v="1592.19"/>
    <s v="M"/>
    <n v="80"/>
    <d v="1995-01-05T00:00:00"/>
    <n v="25.511893309233891"/>
    <s v="Food Chemist"/>
    <s v="Health"/>
    <s v="Affluent Customer"/>
    <s v="N"/>
    <s v="No"/>
    <n v="1"/>
    <m/>
  </r>
  <r>
    <n v="14939"/>
    <n v="99"/>
    <x v="2129"/>
    <d v="2017-06-23T00:00:00"/>
    <n v="190"/>
    <b v="1"/>
    <s v="Approved"/>
    <s v="Trek Bicycles"/>
    <s v="Road"/>
    <s v="low"/>
    <s v="small"/>
    <n v="1720.7"/>
    <n v="1531.42"/>
    <d v="2001-11-25T00:00:00"/>
    <n v="189.27999999999997"/>
    <s v="F"/>
    <n v="45"/>
    <d v="1955-03-15T00:00:00"/>
    <n v="65.350249473617453"/>
    <s v="Help Desk Operator"/>
    <s v="n/a"/>
    <s v="High Net Worth"/>
    <s v="N"/>
    <s v="Yes"/>
    <n v="16"/>
    <m/>
  </r>
  <r>
    <n v="15298"/>
    <n v="100"/>
    <x v="2461"/>
    <d v="2017-06-23T00:00:00"/>
    <n v="190"/>
    <b v="1"/>
    <s v="Approved"/>
    <s v="Trek Bicycles"/>
    <s v="Standard"/>
    <s v="medium"/>
    <s v="small"/>
    <n v="1386.84"/>
    <n v="1234.29"/>
    <d v="2002-10-10T00:00:00"/>
    <n v="152.54999999999995"/>
    <s v="F"/>
    <n v="12"/>
    <d v="1988-04-10T00:00:00"/>
    <n v="32.254359062658544"/>
    <s v="Recruiting Manager"/>
    <s v="n/a"/>
    <s v="High Net Worth"/>
    <s v="N"/>
    <s v="No"/>
    <n v="4"/>
    <m/>
  </r>
  <r>
    <n v="15802"/>
    <n v="91"/>
    <x v="1535"/>
    <d v="2017-06-23T00:00:00"/>
    <n v="190"/>
    <b v="1"/>
    <s v="Approved"/>
    <s v="Solex"/>
    <s v="Standard"/>
    <s v="medium"/>
    <s v="medium"/>
    <n v="100.35"/>
    <n v="75.260000000000005"/>
    <d v="2002-10-10T00:00:00"/>
    <n v="25.089999999999989"/>
    <s v="M"/>
    <n v="30"/>
    <d v="1973-09-17T00:00:00"/>
    <n v="46.826961802384574"/>
    <s v="Engineer I"/>
    <s v="Manufacturing"/>
    <s v="Affluent Customer"/>
    <s v="N"/>
    <s v="Yes"/>
    <n v="11"/>
    <m/>
  </r>
  <r>
    <n v="16305"/>
    <n v="62"/>
    <x v="1137"/>
    <d v="2017-06-23T00:00:00"/>
    <n v="190"/>
    <b v="1"/>
    <s v="Approved"/>
    <s v="Solex"/>
    <s v="Standard"/>
    <s v="medium"/>
    <s v="medium"/>
    <n v="478.16"/>
    <n v="298.72000000000003"/>
    <d v="1993-06-23T00:00:00"/>
    <n v="179.44"/>
    <s v="M"/>
    <n v="96"/>
    <d v="1966-12-18T00:00:00"/>
    <n v="53.58038645991882"/>
    <s v="Software Test Engineer IV"/>
    <s v="Manufacturing"/>
    <s v="Affluent Customer"/>
    <s v="N"/>
    <s v="No"/>
    <n v="6"/>
    <m/>
  </r>
  <r>
    <n v="17623"/>
    <n v="43"/>
    <x v="2350"/>
    <d v="2017-06-23T00:00:00"/>
    <n v="190"/>
    <b v="1"/>
    <s v="Approved"/>
    <s v="Norco Bicycles"/>
    <s v="Standard"/>
    <s v="medium"/>
    <s v="medium"/>
    <n v="1555.58"/>
    <n v="818.01"/>
    <d v="2003-09-09T00:00:00"/>
    <n v="737.56999999999994"/>
    <s v="M"/>
    <n v="99"/>
    <d v="1973-03-01T00:00:00"/>
    <n v="47.374907007864024"/>
    <s v="Account Representative I"/>
    <s v="Health"/>
    <s v="High Net Worth"/>
    <s v="N"/>
    <s v="No"/>
    <n v="8"/>
    <m/>
  </r>
  <r>
    <n v="18113"/>
    <n v="45"/>
    <x v="971"/>
    <d v="2017-06-23T00:00:00"/>
    <n v="190"/>
    <b v="0"/>
    <s v="Approved"/>
    <s v="Solex"/>
    <s v="Standard"/>
    <s v="medium"/>
    <s v="medium"/>
    <n v="441.49"/>
    <n v="84.99"/>
    <d v="1993-04-12T00:00:00"/>
    <n v="356.5"/>
    <s v="M"/>
    <n v="65"/>
    <d v="1999-11-24T00:00:00"/>
    <n v="20.624222076357178"/>
    <n v="0"/>
    <s v="n/a"/>
    <s v="Affluent Customer"/>
    <s v="N"/>
    <s v="No"/>
    <n v="1"/>
    <m/>
  </r>
  <r>
    <n v="18304"/>
    <n v="31"/>
    <x v="1666"/>
    <d v="2017-06-23T00:00:00"/>
    <n v="190"/>
    <b v="1"/>
    <s v="Approved"/>
    <s v="WeareA2B"/>
    <s v="Standard"/>
    <s v="medium"/>
    <s v="medium"/>
    <n v="752.64"/>
    <n v="205.36"/>
    <d v="2015-08-02T00:00:00"/>
    <n v="547.28"/>
    <s v="U"/>
    <n v="81"/>
    <d v="1899-12-30T00:00:00"/>
    <n v="0"/>
    <s v="Assistant Professor"/>
    <s v="IT"/>
    <s v="High Net Worth"/>
    <s v="N"/>
    <s v="No"/>
    <n v="0"/>
    <m/>
  </r>
  <r>
    <n v="19191"/>
    <n v="60"/>
    <x v="1331"/>
    <d v="2017-06-23T00:00:00"/>
    <n v="190"/>
    <b v="0"/>
    <s v="Approved"/>
    <s v="Giant Bicycles"/>
    <s v="Standard"/>
    <s v="high"/>
    <s v="small"/>
    <n v="1977.36"/>
    <n v="1759.85"/>
    <d v="2010-08-20T00:00:00"/>
    <n v="217.51"/>
    <s v="F"/>
    <n v="68"/>
    <d v="1980-01-04T00:00:00"/>
    <n v="40.525591939370877"/>
    <s v="Physical Therapy Assistant"/>
    <s v="n/a"/>
    <s v="Mass Customer"/>
    <s v="N"/>
    <s v="Yes"/>
    <n v="20"/>
    <m/>
  </r>
  <r>
    <n v="19649"/>
    <n v="78"/>
    <x v="403"/>
    <d v="2017-06-23T00:00:00"/>
    <n v="190"/>
    <b v="0"/>
    <s v="Approved"/>
    <s v="Giant Bicycles"/>
    <s v="Standard"/>
    <s v="medium"/>
    <s v="large"/>
    <n v="1765.3"/>
    <n v="709.48"/>
    <d v="2004-07-25T00:00:00"/>
    <n v="1055.82"/>
    <s v="F"/>
    <n v="7"/>
    <d v="1993-10-10T00:00:00"/>
    <n v="26.750249473617451"/>
    <s v="Payment Adjustment Coordinator"/>
    <s v="Financial Services"/>
    <s v="Mass Customer"/>
    <s v="N"/>
    <s v="Yes"/>
    <n v="9"/>
    <m/>
  </r>
  <r>
    <n v="19831"/>
    <n v="12"/>
    <x v="164"/>
    <d v="2017-06-23T00:00:00"/>
    <n v="190"/>
    <b v="1"/>
    <s v="Approved"/>
    <s v="WeareA2B"/>
    <s v="Standard"/>
    <s v="medium"/>
    <s v="medium"/>
    <n v="1231.1500000000001"/>
    <n v="161.6"/>
    <d v="2010-05-05T00:00:00"/>
    <n v="1069.5500000000002"/>
    <s v="F"/>
    <n v="87"/>
    <d v="1997-08-06T00:00:00"/>
    <n v="22.925591939370875"/>
    <n v="0"/>
    <s v="Financial Services"/>
    <s v="Affluent Customer"/>
    <s v="N"/>
    <s v="Yes"/>
    <n v="4"/>
    <m/>
  </r>
  <r>
    <n v="193"/>
    <n v="12"/>
    <x v="1534"/>
    <d v="2017-06-22T00:00:00"/>
    <n v="191"/>
    <b v="1"/>
    <s v="Approved"/>
    <s v="WeareA2B"/>
    <s v="Standard"/>
    <s v="medium"/>
    <s v="medium"/>
    <n v="1231.1500000000001"/>
    <n v="161.6"/>
    <d v="2009-03-08T00:00:00"/>
    <n v="1069.5500000000002"/>
    <s v="M"/>
    <n v="60"/>
    <d v="1958-12-18T00:00:00"/>
    <n v="61.585865911973613"/>
    <s v="Graphic Designer"/>
    <s v="Retail"/>
    <s v="Mass Customer"/>
    <s v="N"/>
    <s v="Yes"/>
    <n v="5"/>
    <m/>
  </r>
  <r>
    <n v="620"/>
    <n v="89"/>
    <x v="1815"/>
    <d v="2017-06-22T00:00:00"/>
    <n v="191"/>
    <b v="0"/>
    <s v="Approved"/>
    <s v="Giant Bicycles"/>
    <s v="Standard"/>
    <s v="medium"/>
    <s v="large"/>
    <n v="1812.75"/>
    <n v="582.48"/>
    <d v="2010-06-07T00:00:00"/>
    <n v="1230.27"/>
    <s v="M"/>
    <n v="6"/>
    <d v="1970-03-06T00:00:00"/>
    <n v="50.363948103754439"/>
    <n v="0"/>
    <s v="Retail"/>
    <s v="High Net Worth"/>
    <s v="N"/>
    <s v="Yes"/>
    <n v="4"/>
    <m/>
  </r>
  <r>
    <n v="760"/>
    <n v="8"/>
    <x v="207"/>
    <d v="2017-06-22T00:00:00"/>
    <n v="191"/>
    <b v="1"/>
    <s v="Approved"/>
    <s v="Solex"/>
    <s v="Road"/>
    <s v="medium"/>
    <s v="small"/>
    <n v="1703.52"/>
    <n v="1516.13"/>
    <d v="2014-03-03T00:00:00"/>
    <n v="187.38999999999987"/>
    <s v="M"/>
    <n v="5"/>
    <d v="1995-03-21T00:00:00"/>
    <n v="25.306413857179095"/>
    <n v="0"/>
    <s v="Health"/>
    <s v="Mass Customer"/>
    <s v="N"/>
    <s v="Yes"/>
    <n v="3"/>
    <m/>
  </r>
  <r>
    <n v="1207"/>
    <n v="47"/>
    <x v="2233"/>
    <d v="2017-06-22T00:00:00"/>
    <n v="191"/>
    <b v="1"/>
    <s v="Approved"/>
    <s v="Trek Bicycles"/>
    <s v="Road"/>
    <s v="low"/>
    <s v="small"/>
    <n v="1720.7"/>
    <n v="1531.42"/>
    <d v="2006-10-01T00:00:00"/>
    <n v="189.27999999999997"/>
    <s v="F"/>
    <n v="71"/>
    <d v="1967-01-21T00:00:00"/>
    <n v="53.487235774987312"/>
    <s v="Actuary"/>
    <s v="Financial Services"/>
    <s v="Mass Customer"/>
    <s v="N"/>
    <s v="No"/>
    <n v="5"/>
    <m/>
  </r>
  <r>
    <n v="2944"/>
    <n v="80"/>
    <x v="2961"/>
    <d v="2017-06-22T00:00:00"/>
    <n v="191"/>
    <b v="0"/>
    <s v="Approved"/>
    <s v="Trek Bicycles"/>
    <s v="Standard"/>
    <s v="medium"/>
    <s v="large"/>
    <n v="1469.44"/>
    <n v="596.54999999999995"/>
    <d v="2005-10-22T00:00:00"/>
    <n v="872.8900000000001"/>
    <s v="M"/>
    <n v="65"/>
    <d v="1994-03-27T00:00:00"/>
    <n v="26.289975501014712"/>
    <n v="0"/>
    <s v="n/a"/>
    <s v="High Net Worth"/>
    <s v="N"/>
    <s v="Yes"/>
    <n v="2"/>
    <m/>
  </r>
  <r>
    <n v="3248"/>
    <n v="17"/>
    <x v="2005"/>
    <d v="2017-06-22T00:00:00"/>
    <n v="191"/>
    <b v="0"/>
    <s v="Approved"/>
    <s v="Solex"/>
    <s v="Standard"/>
    <s v="high"/>
    <s v="medium"/>
    <n v="1024.6600000000001"/>
    <n v="614.79999999999995"/>
    <d v="2010-11-05T00:00:00"/>
    <n v="409.86000000000013"/>
    <s v="F"/>
    <n v="79"/>
    <d v="1978-01-28T00:00:00"/>
    <n v="42.45983851471334"/>
    <s v="Project Manager"/>
    <s v="Property"/>
    <s v="Mass Customer"/>
    <s v="N"/>
    <s v="No"/>
    <n v="15"/>
    <m/>
  </r>
  <r>
    <n v="3429"/>
    <n v="68"/>
    <x v="3102"/>
    <d v="2017-06-22T00:00:00"/>
    <n v="191"/>
    <b v="0"/>
    <s v="Approved"/>
    <s v="OHM Cycles"/>
    <s v="Standard"/>
    <s v="medium"/>
    <s v="medium"/>
    <n v="1636.9"/>
    <n v="44.71"/>
    <d v="2010-08-20T00:00:00"/>
    <n v="1592.19"/>
    <s v="M"/>
    <n v="98"/>
    <d v="1973-07-07T00:00:00"/>
    <n v="47.024222076357177"/>
    <s v="Quality Control Specialist"/>
    <s v="Retail"/>
    <s v="Affluent Customer"/>
    <s v="N"/>
    <s v="No"/>
    <n v="11"/>
    <m/>
  </r>
  <r>
    <n v="3526"/>
    <n v="17"/>
    <x v="494"/>
    <d v="2017-06-22T00:00:00"/>
    <n v="191"/>
    <b v="1"/>
    <s v="Approved"/>
    <s v="WeareA2B"/>
    <s v="Touring"/>
    <s v="medium"/>
    <s v="large"/>
    <n v="1362.99"/>
    <n v="57.74"/>
    <d v="1993-04-20T00:00:00"/>
    <n v="1305.25"/>
    <s v="F"/>
    <n v="98"/>
    <d v="1994-02-04T00:00:00"/>
    <n v="26.429701528411972"/>
    <s v="Assistant Professor"/>
    <s v="Argiculture"/>
    <s v="High Net Worth"/>
    <s v="N"/>
    <s v="No"/>
    <n v="5"/>
    <m/>
  </r>
  <r>
    <n v="3681"/>
    <n v="64"/>
    <x v="2943"/>
    <d v="2017-06-22T00:00:00"/>
    <n v="191"/>
    <b v="1"/>
    <s v="Approved"/>
    <s v="Trek Bicycles"/>
    <s v="Standard"/>
    <s v="medium"/>
    <s v="large"/>
    <n v="1469.44"/>
    <n v="596.54999999999995"/>
    <d v="1992-10-02T00:00:00"/>
    <n v="872.8900000000001"/>
    <s v="F"/>
    <n v="9"/>
    <d v="1957-04-05T00:00:00"/>
    <n v="63.289975501014709"/>
    <s v="Biostatistician I"/>
    <s v="Manufacturing"/>
    <s v="Mass Customer"/>
    <s v="N"/>
    <s v="Yes"/>
    <n v="17"/>
    <m/>
  </r>
  <r>
    <n v="3796"/>
    <n v="20"/>
    <x v="1060"/>
    <d v="2017-06-22T00:00:00"/>
    <n v="191"/>
    <b v="1"/>
    <s v="Approved"/>
    <s v="Trek Bicycles"/>
    <s v="Standard"/>
    <s v="medium"/>
    <s v="small"/>
    <n v="1775.81"/>
    <n v="1580.47"/>
    <d v="1991-08-05T00:00:00"/>
    <n v="195.33999999999992"/>
    <s v="F"/>
    <n v="67"/>
    <d v="1966-04-04T00:00:00"/>
    <n v="54.287235774987316"/>
    <n v="0"/>
    <s v="Financial Services"/>
    <s v="Affluent Customer"/>
    <s v="N"/>
    <s v="Yes"/>
    <n v="19"/>
    <m/>
  </r>
  <r>
    <n v="10541"/>
    <n v="0"/>
    <x v="823"/>
    <d v="2017-02-15T00:00:00"/>
    <m/>
    <b v="0"/>
    <s v="Approved"/>
    <m/>
    <m/>
    <m/>
    <m/>
    <n v="1029.3599999999999"/>
    <m/>
    <m/>
    <m/>
    <m/>
    <m/>
    <m/>
    <m/>
    <m/>
    <m/>
    <m/>
    <m/>
    <m/>
    <m/>
    <m/>
  </r>
  <r>
    <n v="3902"/>
    <n v="1"/>
    <x v="1925"/>
    <d v="2017-06-22T00:00:00"/>
    <n v="191"/>
    <b v="1"/>
    <s v="Approved"/>
    <s v="Giant Bicycles"/>
    <s v="Standard"/>
    <s v="medium"/>
    <s v="medium"/>
    <n v="1403.5"/>
    <n v="954.82"/>
    <d v="2012-12-02T00:00:00"/>
    <n v="448.67999999999995"/>
    <s v="M"/>
    <n v="29"/>
    <d v="1979-06-17T00:00:00"/>
    <n v="41.076276870877727"/>
    <n v="0"/>
    <s v="Manufacturing"/>
    <s v="Mass Customer"/>
    <s v="N"/>
    <s v="Yes"/>
    <n v="7"/>
    <m/>
  </r>
  <r>
    <n v="4154"/>
    <n v="74"/>
    <x v="3353"/>
    <d v="2017-06-22T00:00:00"/>
    <n v="191"/>
    <b v="1"/>
    <s v="Approved"/>
    <s v="WeareA2B"/>
    <s v="Standard"/>
    <s v="medium"/>
    <s v="medium"/>
    <n v="1762.96"/>
    <n v="950.52"/>
    <d v="2014-07-28T00:00:00"/>
    <n v="812.44"/>
    <s v="F"/>
    <n v="85"/>
    <d v="1988-12-03T00:00:00"/>
    <n v="31.605043994165396"/>
    <s v="Analyst Programmer"/>
    <s v="Financial Services"/>
    <s v="High Net Worth"/>
    <s v="N"/>
    <s v="No"/>
    <n v="15"/>
    <m/>
  </r>
  <r>
    <n v="4349"/>
    <n v="12"/>
    <x v="1760"/>
    <d v="2017-06-22T00:00:00"/>
    <n v="191"/>
    <b v="0"/>
    <s v="Approved"/>
    <s v="Giant Bicycles"/>
    <s v="Standard"/>
    <s v="medium"/>
    <s v="large"/>
    <n v="1765.3"/>
    <n v="709.48"/>
    <d v="2004-07-25T00:00:00"/>
    <n v="1055.82"/>
    <s v="M"/>
    <n v="4"/>
    <d v="1978-05-16T00:00:00"/>
    <n v="42.163948103754436"/>
    <s v="Biostatistician II"/>
    <s v="Manufacturing"/>
    <s v="High Net Worth"/>
    <s v="N"/>
    <s v="No"/>
    <n v="7"/>
    <m/>
  </r>
  <r>
    <n v="4496"/>
    <n v="0"/>
    <x v="677"/>
    <d v="2017-06-22T00:00:00"/>
    <n v="191"/>
    <b v="0"/>
    <s v="Approved"/>
    <s v="Solex"/>
    <s v="Standard"/>
    <s v="medium"/>
    <s v="medium"/>
    <n v="441.49"/>
    <n v="84.99"/>
    <d v="1993-04-12T00:00:00"/>
    <n v="356.5"/>
    <s v="M"/>
    <n v="30"/>
    <d v="1980-09-24T00:00:00"/>
    <n v="39.802304268138002"/>
    <s v="Financial Analyst"/>
    <s v="Financial Services"/>
    <s v="High Net Worth"/>
    <s v="N"/>
    <s v="No"/>
    <n v="20"/>
    <m/>
  </r>
  <r>
    <n v="4796"/>
    <n v="85"/>
    <x v="3096"/>
    <d v="2017-06-22T00:00:00"/>
    <n v="191"/>
    <b v="1"/>
    <s v="Approved"/>
    <s v="WeareA2B"/>
    <s v="Standard"/>
    <s v="medium"/>
    <s v="medium"/>
    <n v="752.64"/>
    <n v="205.36"/>
    <d v="2015-08-02T00:00:00"/>
    <n v="547.28"/>
    <s v="M"/>
    <n v="83"/>
    <d v="1966-01-16T00:00:00"/>
    <n v="54.500934405124298"/>
    <s v="Engineer II"/>
    <s v="n/a"/>
    <s v="Mass Customer"/>
    <s v="N"/>
    <s v="No"/>
    <n v="15"/>
    <m/>
  </r>
  <r>
    <n v="5246"/>
    <n v="77"/>
    <x v="604"/>
    <d v="2017-06-22T00:00:00"/>
    <n v="191"/>
    <b v="0"/>
    <s v="Approved"/>
    <s v="Norco Bicycles"/>
    <s v="Road"/>
    <s v="medium"/>
    <s v="large"/>
    <n v="1240.31"/>
    <n v="795.1"/>
    <d v="1991-07-10T00:00:00"/>
    <n v="445.20999999999992"/>
    <s v="F"/>
    <n v="40"/>
    <d v="1966-12-02T00:00:00"/>
    <n v="53.624222076357178"/>
    <s v="Account Executive"/>
    <s v="Manufacturing"/>
    <s v="Mass Customer"/>
    <s v="N"/>
    <s v="Yes"/>
    <n v="7"/>
    <m/>
  </r>
  <r>
    <n v="5431"/>
    <n v="96"/>
    <x v="2238"/>
    <d v="2017-06-22T00:00:00"/>
    <n v="191"/>
    <b v="0"/>
    <s v="Approved"/>
    <s v="WeareA2B"/>
    <s v="Road"/>
    <s v="low"/>
    <s v="small"/>
    <n v="1172.78"/>
    <n v="1043.77"/>
    <d v="2002-10-10T00:00:00"/>
    <n v="129.01"/>
    <s v="F"/>
    <n v="53"/>
    <d v="1977-12-22T00:00:00"/>
    <n v="42.561208377727041"/>
    <n v="0"/>
    <s v="n/a"/>
    <s v="Mass Customer"/>
    <s v="N"/>
    <s v="No"/>
    <n v="19"/>
    <m/>
  </r>
  <r>
    <n v="6763"/>
    <n v="36"/>
    <x v="2102"/>
    <d v="2017-06-22T00:00:00"/>
    <n v="191"/>
    <b v="1"/>
    <s v="Approved"/>
    <s v="Solex"/>
    <s v="Standard"/>
    <s v="low"/>
    <s v="medium"/>
    <n v="1289.8499999999999"/>
    <n v="74.510000000000005"/>
    <d v="2001-11-25T00:00:00"/>
    <n v="1215.3399999999999"/>
    <s v="M"/>
    <n v="11"/>
    <d v="1986-10-21T00:00:00"/>
    <n v="33.725591939370879"/>
    <s v="Computer Systems Analyst I"/>
    <s v="Property"/>
    <s v="High Net Worth"/>
    <s v="N"/>
    <s v="Yes"/>
    <n v="7"/>
    <m/>
  </r>
  <r>
    <n v="6822"/>
    <n v="77"/>
    <x v="1021"/>
    <d v="2017-06-22T00:00:00"/>
    <n v="191"/>
    <b v="1"/>
    <s v="Approved"/>
    <s v="Norco Bicycles"/>
    <s v="Road"/>
    <s v="medium"/>
    <s v="large"/>
    <n v="1240.31"/>
    <n v="795.1"/>
    <d v="2011-01-10T00:00:00"/>
    <n v="445.20999999999992"/>
    <s v="F"/>
    <n v="76"/>
    <d v="1968-10-02T00:00:00"/>
    <n v="51.788605638001016"/>
    <s v="Account Executive"/>
    <s v="Manufacturing"/>
    <s v="Mass Customer"/>
    <s v="N"/>
    <s v="No"/>
    <n v="18"/>
    <m/>
  </r>
  <r>
    <n v="6914"/>
    <n v="96"/>
    <x v="3134"/>
    <d v="2017-06-22T00:00:00"/>
    <n v="191"/>
    <b v="1"/>
    <s v="Approved"/>
    <s v="WeareA2B"/>
    <s v="Road"/>
    <s v="low"/>
    <s v="small"/>
    <n v="1172.78"/>
    <n v="1043.77"/>
    <d v="1994-08-10T00:00:00"/>
    <n v="129.01"/>
    <s v="M"/>
    <n v="75"/>
    <d v="1973-05-28T00:00:00"/>
    <n v="47.133811117453071"/>
    <s v="Help Desk Technician"/>
    <s v="Manufacturing"/>
    <s v="Mass Customer"/>
    <s v="N"/>
    <s v="Yes"/>
    <n v="14"/>
    <m/>
  </r>
  <r>
    <n v="7747"/>
    <n v="33"/>
    <x v="2139"/>
    <d v="2017-06-22T00:00:00"/>
    <n v="191"/>
    <b v="0"/>
    <s v="Approved"/>
    <s v="Giant Bicycles"/>
    <s v="Standard"/>
    <s v="medium"/>
    <s v="small"/>
    <n v="1311.44"/>
    <n v="1167.18"/>
    <d v="2003-03-18T00:00:00"/>
    <n v="144.26"/>
    <s v="M"/>
    <n v="69"/>
    <d v="1997-07-30T00:00:00"/>
    <n v="22.944770021562658"/>
    <s v="Quality Engineer"/>
    <s v="IT"/>
    <s v="Mass Customer"/>
    <s v="N"/>
    <s v="Yes"/>
    <n v="5"/>
    <m/>
  </r>
  <r>
    <n v="8237"/>
    <n v="93"/>
    <x v="199"/>
    <d v="2017-06-22T00:00:00"/>
    <n v="191"/>
    <b v="1"/>
    <s v="Approved"/>
    <s v="WeareA2B"/>
    <s v="Standard"/>
    <s v="medium"/>
    <s v="medium"/>
    <n v="1065.03"/>
    <n v="230.09"/>
    <d v="1991-05-06T00:00:00"/>
    <n v="834.93999999999994"/>
    <s v="M"/>
    <n v="18"/>
    <d v="1980-05-04T00:00:00"/>
    <n v="40.194085090055808"/>
    <s v="Compensation Analyst"/>
    <s v="Financial Services"/>
    <s v="Mass Customer"/>
    <s v="N"/>
    <s v="Yes"/>
    <n v="6"/>
    <m/>
  </r>
  <r>
    <n v="8816"/>
    <n v="66"/>
    <x v="1566"/>
    <d v="2017-06-22T00:00:00"/>
    <n v="191"/>
    <b v="0"/>
    <s v="Approved"/>
    <s v="Giant Bicycles"/>
    <s v="Road"/>
    <s v="low"/>
    <s v="small"/>
    <n v="590.26"/>
    <n v="525.33000000000004"/>
    <d v="2010-11-05T00:00:00"/>
    <n v="64.92999999999995"/>
    <s v="F"/>
    <n v="92"/>
    <d v="1978-01-15T00:00:00"/>
    <n v="42.495454953069505"/>
    <s v="Sales Representative"/>
    <s v="Retail"/>
    <s v="Affluent Customer"/>
    <s v="N"/>
    <s v="Yes"/>
    <n v="18"/>
    <m/>
  </r>
  <r>
    <n v="8891"/>
    <n v="77"/>
    <x v="1584"/>
    <d v="2017-06-22T00:00:00"/>
    <n v="191"/>
    <b v="1"/>
    <s v="Approved"/>
    <s v="Norco Bicycles"/>
    <s v="Road"/>
    <s v="medium"/>
    <s v="large"/>
    <n v="1240.31"/>
    <n v="795.1"/>
    <d v="2011-01-10T00:00:00"/>
    <n v="445.20999999999992"/>
    <s v="F"/>
    <n v="80"/>
    <d v="1978-12-05T00:00:00"/>
    <n v="41.607783720192792"/>
    <s v="Systems Administrator II"/>
    <s v="n/a"/>
    <s v="Mass Customer"/>
    <s v="N"/>
    <s v="No"/>
    <n v="15"/>
    <m/>
  </r>
  <r>
    <n v="9201"/>
    <n v="70"/>
    <x v="3037"/>
    <d v="2017-06-22T00:00:00"/>
    <n v="191"/>
    <b v="0"/>
    <s v="Approved"/>
    <s v="Trek Bicycles"/>
    <s v="Standard"/>
    <s v="high"/>
    <s v="medium"/>
    <n v="495.72"/>
    <n v="297.43"/>
    <d v="2011-01-10T00:00:00"/>
    <n v="198.29000000000002"/>
    <s v="M"/>
    <n v="20"/>
    <d v="1980-11-01T00:00:00"/>
    <n v="39.6981946790969"/>
    <s v="Assistant Professor"/>
    <s v="Retail"/>
    <s v="Mass Customer"/>
    <s v="N"/>
    <s v="Yes"/>
    <n v="9"/>
    <m/>
  </r>
  <r>
    <n v="9318"/>
    <n v="67"/>
    <x v="393"/>
    <d v="2017-06-22T00:00:00"/>
    <n v="191"/>
    <b v="1"/>
    <s v="Approved"/>
    <s v="Norco Bicycles"/>
    <s v="Road"/>
    <s v="medium"/>
    <s v="medium"/>
    <n v="544.04999999999995"/>
    <n v="376.84"/>
    <d v="2005-10-22T00:00:00"/>
    <n v="167.20999999999998"/>
    <s v="M"/>
    <n v="85"/>
    <d v="1977-12-14T00:00:00"/>
    <n v="42.58312618594622"/>
    <s v="Administrative Assistant IV"/>
    <s v="n/a"/>
    <s v="Mass Customer"/>
    <s v="N"/>
    <s v="No"/>
    <n v="4"/>
    <m/>
  </r>
  <r>
    <n v="9564"/>
    <n v="18"/>
    <x v="2445"/>
    <d v="2017-06-22T00:00:00"/>
    <n v="191"/>
    <b v="1"/>
    <s v="Approved"/>
    <s v="Norco Bicycles"/>
    <s v="Standard"/>
    <s v="high"/>
    <s v="medium"/>
    <n v="1148.6400000000001"/>
    <n v="689.18"/>
    <d v="2015-08-02T00:00:00"/>
    <n v="459.46000000000015"/>
    <s v="F"/>
    <n v="81"/>
    <d v="1990-04-08T00:00:00"/>
    <n v="30.259838514713341"/>
    <s v="Accountant IV"/>
    <s v="IT"/>
    <s v="High Net Worth"/>
    <s v="N"/>
    <s v="Yes"/>
    <n v="12"/>
    <m/>
  </r>
  <r>
    <n v="9579"/>
    <n v="30"/>
    <x v="2614"/>
    <d v="2017-06-22T00:00:00"/>
    <n v="191"/>
    <b v="1"/>
    <s v="Approved"/>
    <s v="Solex"/>
    <s v="Standard"/>
    <s v="high"/>
    <s v="medium"/>
    <n v="748.17"/>
    <n v="448.9"/>
    <d v="1991-11-10T00:00:00"/>
    <n v="299.27"/>
    <s v="M"/>
    <n v="68"/>
    <d v="1978-12-31T00:00:00"/>
    <n v="41.536550843480462"/>
    <s v="Account Coordinator"/>
    <s v="Manufacturing"/>
    <s v="Mass Customer"/>
    <s v="N"/>
    <s v="No"/>
    <n v="8"/>
    <m/>
  </r>
  <r>
    <n v="9716"/>
    <n v="0"/>
    <x v="2554"/>
    <d v="2017-06-22T00:00:00"/>
    <n v="191"/>
    <b v="0"/>
    <s v="Approved"/>
    <s v="Norco Bicycles"/>
    <s v="Road"/>
    <s v="medium"/>
    <s v="medium"/>
    <n v="543.39"/>
    <n v="407.54"/>
    <d v="2003-03-18T00:00:00"/>
    <n v="135.84999999999997"/>
    <s v="F"/>
    <n v="57"/>
    <d v="1978-06-28T00:00:00"/>
    <n v="42.046139884576355"/>
    <s v="Desktop Support Technician"/>
    <s v="Retail"/>
    <s v="High Net Worth"/>
    <s v="N"/>
    <s v="Yes"/>
    <n v="13"/>
    <m/>
  </r>
  <r>
    <n v="9782"/>
    <n v="23"/>
    <x v="1139"/>
    <d v="2017-06-22T00:00:00"/>
    <n v="191"/>
    <b v="0"/>
    <s v="Approved"/>
    <s v="Norco Bicycles"/>
    <s v="Mountain"/>
    <s v="low"/>
    <s v="small"/>
    <n v="688.63"/>
    <n v="612.88"/>
    <d v="1993-10-02T00:00:00"/>
    <n v="75.75"/>
    <s v="M"/>
    <n v="63"/>
    <d v="1996-05-21T00:00:00"/>
    <n v="24.136550843480464"/>
    <s v="Automation Specialist II"/>
    <s v="Financial Services"/>
    <s v="Affluent Customer"/>
    <s v="N"/>
    <s v="No"/>
    <n v="4"/>
    <m/>
  </r>
  <r>
    <n v="10491"/>
    <n v="0"/>
    <x v="2916"/>
    <d v="2017-06-22T00:00:00"/>
    <n v="191"/>
    <b v="0"/>
    <s v="Approved"/>
    <s v="Solex"/>
    <s v="Standard"/>
    <s v="medium"/>
    <s v="medium"/>
    <n v="71.489999999999995"/>
    <n v="53.62"/>
    <d v="1991-11-07T00:00:00"/>
    <n v="17.869999999999997"/>
    <s v="M"/>
    <n v="3"/>
    <d v="1968-05-22T00:00:00"/>
    <n v="52.15298919964485"/>
    <s v="Web Developer I"/>
    <s v="n/a"/>
    <s v="High Net Worth"/>
    <s v="N"/>
    <s v="Yes"/>
    <n v="19"/>
    <m/>
  </r>
  <r>
    <n v="10691"/>
    <n v="52"/>
    <x v="338"/>
    <d v="2017-06-22T00:00:00"/>
    <n v="191"/>
    <b v="1"/>
    <s v="Approved"/>
    <s v="OHM Cycles"/>
    <s v="Road"/>
    <s v="medium"/>
    <s v="medium"/>
    <n v="1280.28"/>
    <n v="829.51"/>
    <d v="1991-01-21T00:00:00"/>
    <n v="450.77"/>
    <s v="F"/>
    <n v="32"/>
    <d v="1986-02-25T00:00:00"/>
    <n v="34.377646733891424"/>
    <s v="Executive Secretary"/>
    <s v="n/a"/>
    <s v="Mass Customer"/>
    <s v="N"/>
    <s v="Yes"/>
    <n v="13"/>
    <m/>
  </r>
  <r>
    <n v="10966"/>
    <n v="0"/>
    <x v="2726"/>
    <d v="2017-06-22T00:00:00"/>
    <n v="191"/>
    <b v="1"/>
    <s v="Approved"/>
    <s v="Trek Bicycles"/>
    <s v="Road"/>
    <s v="medium"/>
    <s v="medium"/>
    <n v="290.62"/>
    <n v="215.14"/>
    <d v="2004-12-18T00:00:00"/>
    <n v="75.480000000000018"/>
    <s v="F"/>
    <n v="54"/>
    <d v="1980-10-10T00:00:00"/>
    <n v="39.758468651699644"/>
    <s v="Developer IV"/>
    <s v="Manufacturing"/>
    <s v="High Net Worth"/>
    <s v="N"/>
    <s v="No"/>
    <n v="19"/>
    <m/>
  </r>
  <r>
    <n v="10565"/>
    <n v="14"/>
    <x v="1450"/>
    <d v="2017-04-18T00:00:00"/>
    <m/>
    <b v="1"/>
    <s v="Cancelled"/>
    <s v="Trek Bicycles"/>
    <s v="Standard"/>
    <s v="medium"/>
    <s v="small"/>
    <n v="1386.84"/>
    <n v="1234.29"/>
    <n v="42458"/>
    <m/>
    <m/>
    <m/>
    <m/>
    <m/>
    <m/>
    <m/>
    <m/>
    <m/>
    <m/>
    <m/>
    <m/>
  </r>
  <r>
    <n v="11007"/>
    <n v="26"/>
    <x v="1277"/>
    <d v="2017-06-22T00:00:00"/>
    <n v="191"/>
    <b v="1"/>
    <s v="Approved"/>
    <s v="WeareA2B"/>
    <s v="Standard"/>
    <s v="medium"/>
    <s v="medium"/>
    <n v="1992.93"/>
    <n v="762.63"/>
    <d v="1993-05-26T00:00:00"/>
    <n v="1230.3000000000002"/>
    <s v="M"/>
    <n v="97"/>
    <d v="1996-08-10T00:00:00"/>
    <n v="23.914633035261286"/>
    <s v="Community Outreach Specialist"/>
    <s v="Property"/>
    <s v="Affluent Customer"/>
    <s v="N"/>
    <s v="No"/>
    <n v="5"/>
    <m/>
  </r>
  <r>
    <n v="11104"/>
    <n v="53"/>
    <x v="3266"/>
    <d v="2017-06-22T00:00:00"/>
    <n v="191"/>
    <b v="0"/>
    <s v="Approved"/>
    <s v="OHM Cycles"/>
    <s v="Standard"/>
    <s v="medium"/>
    <s v="medium"/>
    <n v="795.34"/>
    <n v="101.58"/>
    <d v="1997-10-04T00:00:00"/>
    <n v="693.76"/>
    <s v="F"/>
    <n v="29"/>
    <d v="1995-01-14T00:00:00"/>
    <n v="25.487235774987315"/>
    <s v="Paralegal"/>
    <s v="Financial Services"/>
    <s v="Affluent Customer"/>
    <s v="N"/>
    <s v="Yes"/>
    <n v="2"/>
    <m/>
  </r>
  <r>
    <n v="11690"/>
    <n v="97"/>
    <x v="1787"/>
    <d v="2017-06-22T00:00:00"/>
    <n v="191"/>
    <b v="1"/>
    <s v="Approved"/>
    <s v="Solex"/>
    <s v="Standard"/>
    <s v="medium"/>
    <s v="large"/>
    <n v="202.62"/>
    <n v="151.96"/>
    <d v="2016-03-29T00:00:00"/>
    <n v="50.66"/>
    <s v="M"/>
    <n v="64"/>
    <d v="1997-10-28T00:00:00"/>
    <n v="22.698194679096904"/>
    <s v="Environmental Tech"/>
    <s v="Property"/>
    <s v="Mass Customer"/>
    <s v="N"/>
    <s v="Yes"/>
    <n v="5"/>
    <m/>
  </r>
  <r>
    <n v="11744"/>
    <n v="71"/>
    <x v="2238"/>
    <d v="2017-06-22T00:00:00"/>
    <n v="191"/>
    <b v="0"/>
    <s v="Approved"/>
    <s v="Solex"/>
    <s v="Standard"/>
    <s v="high"/>
    <s v="large"/>
    <n v="1842.92"/>
    <n v="1105.75"/>
    <d v="1995-10-24T00:00:00"/>
    <n v="737.17000000000007"/>
    <s v="F"/>
    <n v="53"/>
    <d v="1977-12-22T00:00:00"/>
    <n v="42.561208377727041"/>
    <n v="0"/>
    <s v="n/a"/>
    <s v="Mass Customer"/>
    <s v="N"/>
    <s v="No"/>
    <n v="19"/>
    <m/>
  </r>
  <r>
    <n v="12473"/>
    <n v="0"/>
    <x v="1376"/>
    <d v="2017-06-22T00:00:00"/>
    <n v="191"/>
    <b v="0"/>
    <s v="Approved"/>
    <s v="Trek Bicycles"/>
    <s v="Road"/>
    <s v="medium"/>
    <s v="medium"/>
    <n v="533.51"/>
    <n v="400.13"/>
    <d v="2012-06-04T00:00:00"/>
    <n v="133.38"/>
    <s v="F"/>
    <n v="96"/>
    <d v="1978-11-30T00:00:00"/>
    <n v="41.621482350329778"/>
    <s v="Librarian"/>
    <s v="Entertainment"/>
    <s v="High Net Worth"/>
    <s v="N"/>
    <s v="No"/>
    <n v="13"/>
    <m/>
  </r>
  <r>
    <n v="13256"/>
    <n v="90"/>
    <x v="548"/>
    <d v="2017-06-22T00:00:00"/>
    <n v="191"/>
    <b v="1"/>
    <s v="Approved"/>
    <s v="Norco Bicycles"/>
    <s v="Standard"/>
    <s v="low"/>
    <s v="medium"/>
    <n v="363.01"/>
    <n v="290.41000000000003"/>
    <d v="2003-01-05T00:00:00"/>
    <n v="72.599999999999966"/>
    <s v="F"/>
    <n v="34"/>
    <d v="1980-06-18T00:00:00"/>
    <n v="40.070797418822927"/>
    <s v="Product Engineer"/>
    <s v="n/a"/>
    <s v="Mass Customer"/>
    <s v="N"/>
    <s v="Yes"/>
    <n v="10"/>
    <m/>
  </r>
  <r>
    <n v="13769"/>
    <n v="65"/>
    <x v="228"/>
    <d v="2017-06-22T00:00:00"/>
    <n v="191"/>
    <b v="1"/>
    <s v="Approved"/>
    <s v="WeareA2B"/>
    <s v="Standard"/>
    <s v="medium"/>
    <s v="medium"/>
    <n v="1807.45"/>
    <n v="778.69"/>
    <d v="2010-08-20T00:00:00"/>
    <n v="1028.76"/>
    <s v="M"/>
    <n v="59"/>
    <d v="1990-04-11T00:00:00"/>
    <n v="30.251619336631151"/>
    <s v="Occupational Therapist"/>
    <s v="Health"/>
    <s v="Affluent Customer"/>
    <s v="N"/>
    <s v="Yes"/>
    <n v="19"/>
    <m/>
  </r>
  <r>
    <n v="14669"/>
    <n v="17"/>
    <x v="2511"/>
    <d v="2017-06-22T00:00:00"/>
    <n v="191"/>
    <b v="1"/>
    <s v="Approved"/>
    <s v="Solex"/>
    <s v="Standard"/>
    <s v="high"/>
    <s v="medium"/>
    <n v="1024.6600000000001"/>
    <n v="614.79999999999995"/>
    <d v="1996-11-09T00:00:00"/>
    <n v="409.86000000000013"/>
    <s v="M"/>
    <n v="8"/>
    <d v="1962-06-27T00:00:00"/>
    <n v="58.059838514713341"/>
    <s v="Quality Engineer"/>
    <s v="Financial Services"/>
    <s v="Mass Customer"/>
    <s v="N"/>
    <s v="Yes"/>
    <n v="8"/>
    <m/>
  </r>
  <r>
    <n v="14906"/>
    <n v="100"/>
    <x v="2970"/>
    <d v="2017-06-22T00:00:00"/>
    <n v="191"/>
    <b v="0"/>
    <s v="Approved"/>
    <s v="Norco Bicycles"/>
    <s v="Road"/>
    <s v="medium"/>
    <s v="medium"/>
    <n v="1036.5899999999999"/>
    <n v="206.35"/>
    <d v="2004-07-25T00:00:00"/>
    <n v="830.2399999999999"/>
    <s v="M"/>
    <n v="21"/>
    <d v="1976-04-01T00:00:00"/>
    <n v="44.287235774987316"/>
    <s v="Information Systems Manager"/>
    <s v="Financial Services"/>
    <s v="Affluent Customer"/>
    <s v="N"/>
    <s v="Yes"/>
    <n v="15"/>
    <m/>
  </r>
  <r>
    <n v="14980"/>
    <n v="94"/>
    <x v="185"/>
    <d v="2017-06-22T00:00:00"/>
    <n v="191"/>
    <b v="1"/>
    <s v="Approved"/>
    <s v="Giant Bicycles"/>
    <s v="Standard"/>
    <s v="medium"/>
    <s v="large"/>
    <n v="1635.3"/>
    <n v="993.66"/>
    <d v="2013-06-09T00:00:00"/>
    <n v="641.64"/>
    <s v="M"/>
    <n v="80"/>
    <d v="1995-01-05T00:00:00"/>
    <n v="25.511893309233891"/>
    <s v="Food Chemist"/>
    <s v="Health"/>
    <s v="Affluent Customer"/>
    <s v="N"/>
    <s v="No"/>
    <n v="1"/>
    <m/>
  </r>
  <r>
    <n v="15406"/>
    <n v="76"/>
    <x v="10"/>
    <d v="2017-06-22T00:00:00"/>
    <n v="191"/>
    <b v="1"/>
    <s v="Approved"/>
    <s v="WeareA2B"/>
    <s v="Standard"/>
    <s v="low"/>
    <s v="medium"/>
    <n v="642.30999999999995"/>
    <n v="513.85"/>
    <d v="1991-07-10T00:00:00"/>
    <n v="128.45999999999992"/>
    <s v="F"/>
    <n v="98"/>
    <d v="2001-11-06T00:00:00"/>
    <n v="18.670797418822932"/>
    <s v="Help Desk Technician"/>
    <s v="Argiculture"/>
    <s v="Mass Customer"/>
    <s v="N"/>
    <s v="Yes"/>
    <n v="1"/>
    <m/>
  </r>
  <r>
    <n v="15494"/>
    <n v="12"/>
    <x v="2291"/>
    <d v="2017-06-22T00:00:00"/>
    <n v="191"/>
    <b v="0"/>
    <s v="Approved"/>
    <s v="Giant Bicycles"/>
    <s v="Standard"/>
    <s v="medium"/>
    <s v="large"/>
    <n v="1765.3"/>
    <n v="709.48"/>
    <d v="1991-07-10T00:00:00"/>
    <n v="1055.82"/>
    <s v="M"/>
    <n v="17"/>
    <d v="1978-06-17T00:00:00"/>
    <n v="42.076276870877727"/>
    <s v="Paralegal"/>
    <s v="Financial Services"/>
    <s v="High Net Worth"/>
    <s v="N"/>
    <s v="Yes"/>
    <n v="7"/>
    <m/>
  </r>
  <r>
    <n v="15651"/>
    <n v="35"/>
    <x v="2755"/>
    <d v="2017-06-22T00:00:00"/>
    <n v="191"/>
    <b v="1"/>
    <s v="Approved"/>
    <s v="Giant Bicycles"/>
    <s v="Standard"/>
    <s v="medium"/>
    <s v="medium"/>
    <n v="1403.5"/>
    <n v="954.82"/>
    <d v="2011-08-29T00:00:00"/>
    <n v="448.67999999999995"/>
    <s v="F"/>
    <n v="53"/>
    <d v="1981-09-24T00:00:00"/>
    <n v="38.802304268138002"/>
    <s v="Operator"/>
    <s v="Manufacturing"/>
    <s v="High Net Worth"/>
    <s v="N"/>
    <s v="Yes"/>
    <n v="7"/>
    <m/>
  </r>
  <r>
    <n v="10579"/>
    <n v="71"/>
    <x v="3354"/>
    <d v="2017-10-24T00:00:00"/>
    <m/>
    <m/>
    <s v="Approved"/>
    <s v="Solex"/>
    <s v="Standard"/>
    <s v="high"/>
    <s v="large"/>
    <n v="1842.92"/>
    <n v="1105.75"/>
    <n v="37873"/>
    <m/>
    <m/>
    <m/>
    <m/>
    <m/>
    <m/>
    <m/>
    <m/>
    <m/>
    <m/>
    <m/>
    <m/>
  </r>
  <r>
    <n v="15915"/>
    <n v="19"/>
    <x v="733"/>
    <d v="2017-06-22T00:00:00"/>
    <n v="191"/>
    <b v="0"/>
    <s v="Approved"/>
    <s v="OHM Cycles"/>
    <s v="Road"/>
    <s v="high"/>
    <s v="large"/>
    <n v="12.01"/>
    <n v="7.21"/>
    <d v="2009-03-08T00:00:00"/>
    <n v="4.8"/>
    <s v="F"/>
    <n v="0"/>
    <d v="1981-09-09T00:00:00"/>
    <n v="38.84340015854896"/>
    <s v="Web Designer I"/>
    <s v="Manufacturing"/>
    <s v="Mass Customer"/>
    <s v="N"/>
    <s v="No"/>
    <n v="11"/>
    <m/>
  </r>
  <r>
    <n v="16573"/>
    <n v="97"/>
    <x v="2351"/>
    <d v="2017-06-22T00:00:00"/>
    <n v="191"/>
    <b v="0"/>
    <s v="Approved"/>
    <s v="Solex"/>
    <s v="Standard"/>
    <s v="medium"/>
    <s v="large"/>
    <n v="202.62"/>
    <n v="151.96"/>
    <d v="2016-03-29T00:00:00"/>
    <n v="50.66"/>
    <s v="M"/>
    <n v="46"/>
    <d v="1997-07-25T00:00:00"/>
    <n v="22.958468651699643"/>
    <s v="Assistant Media Planner"/>
    <s v="Entertainment"/>
    <s v="Mass Customer"/>
    <s v="N"/>
    <s v="No"/>
    <n v="3"/>
    <m/>
  </r>
  <r>
    <n v="16918"/>
    <n v="2"/>
    <x v="1540"/>
    <d v="2017-06-22T00:00:00"/>
    <n v="191"/>
    <b v="1"/>
    <s v="Approved"/>
    <s v="Giant Bicycles"/>
    <s v="Road"/>
    <s v="low"/>
    <s v="small"/>
    <n v="590.26"/>
    <n v="525.33000000000004"/>
    <d v="2010-11-05T00:00:00"/>
    <n v="64.92999999999995"/>
    <s v="F"/>
    <n v="25"/>
    <d v="1989-11-09T00:00:00"/>
    <n v="30.670797418822932"/>
    <s v="Professor"/>
    <s v="Financial Services"/>
    <s v="High Net Worth"/>
    <s v="N"/>
    <s v="No"/>
    <n v="4"/>
    <m/>
  </r>
  <r>
    <n v="16938"/>
    <n v="9"/>
    <x v="398"/>
    <d v="2017-06-22T00:00:00"/>
    <n v="191"/>
    <b v="1"/>
    <s v="Approved"/>
    <s v="Norco Bicycles"/>
    <s v="Standard"/>
    <s v="medium"/>
    <s v="small"/>
    <n v="1216.1400000000001"/>
    <n v="1082.3599999999999"/>
    <d v="2003-03-18T00:00:00"/>
    <n v="133.7800000000002"/>
    <s v="F"/>
    <n v="50"/>
    <d v="1998-03-17T00:00:00"/>
    <n v="22.314633035261288"/>
    <s v="Occupational Therapist"/>
    <s v="Health"/>
    <s v="High Net Worth"/>
    <s v="N"/>
    <s v="Yes"/>
    <n v="1"/>
    <m/>
  </r>
  <r>
    <n v="16989"/>
    <n v="19"/>
    <x v="3040"/>
    <d v="2017-06-22T00:00:00"/>
    <n v="191"/>
    <b v="1"/>
    <s v="Approved"/>
    <s v="OHM Cycles"/>
    <s v="Road"/>
    <s v="high"/>
    <s v="large"/>
    <n v="12.01"/>
    <n v="7.21"/>
    <d v="2009-03-08T00:00:00"/>
    <n v="4.8"/>
    <s v="M"/>
    <n v="80"/>
    <d v="1958-11-15T00:00:00"/>
    <n v="61.676276870877729"/>
    <s v="Legal Assistant"/>
    <s v="Manufacturing"/>
    <s v="Mass Customer"/>
    <s v="N"/>
    <s v="No"/>
    <n v="17"/>
    <m/>
  </r>
  <r>
    <n v="17019"/>
    <n v="94"/>
    <x v="3355"/>
    <d v="2017-06-22T00:00:00"/>
    <n v="191"/>
    <b v="1"/>
    <s v="Approved"/>
    <s v="Giant Bicycles"/>
    <s v="Standard"/>
    <s v="medium"/>
    <s v="large"/>
    <n v="1635.3"/>
    <n v="993.66"/>
    <d v="2004-01-16T00:00:00"/>
    <n v="641.64"/>
    <s v="F"/>
    <n v="30"/>
    <d v="1979-05-08T00:00:00"/>
    <n v="41.185865911973615"/>
    <s v="Software Test Engineer II"/>
    <s v="Property"/>
    <s v="Mass Customer"/>
    <s v="N"/>
    <s v="Yes"/>
    <n v="17"/>
    <m/>
  </r>
  <r>
    <n v="17179"/>
    <n v="28"/>
    <x v="207"/>
    <d v="2017-06-22T00:00:00"/>
    <n v="191"/>
    <b v="1"/>
    <s v="Approved"/>
    <s v="Norco Bicycles"/>
    <s v="Standard"/>
    <s v="medium"/>
    <s v="small"/>
    <n v="1216.1400000000001"/>
    <n v="1082.3599999999999"/>
    <d v="1991-11-10T00:00:00"/>
    <n v="133.7800000000002"/>
    <s v="M"/>
    <n v="5"/>
    <d v="1995-03-21T00:00:00"/>
    <n v="25.306413857179095"/>
    <n v="0"/>
    <s v="Health"/>
    <s v="Mass Customer"/>
    <s v="N"/>
    <s v="Yes"/>
    <n v="3"/>
    <m/>
  </r>
  <r>
    <n v="17659"/>
    <n v="65"/>
    <x v="110"/>
    <d v="2017-06-22T00:00:00"/>
    <n v="191"/>
    <b v="0"/>
    <s v="Approved"/>
    <s v="WeareA2B"/>
    <s v="Standard"/>
    <s v="medium"/>
    <s v="medium"/>
    <n v="1807.45"/>
    <n v="778.69"/>
    <d v="2015-05-21T00:00:00"/>
    <n v="1028.76"/>
    <s v="M"/>
    <n v="78"/>
    <d v="1983-04-06T00:00:00"/>
    <n v="37.27079741882293"/>
    <s v="Speech Pathologist"/>
    <s v="Retail"/>
    <s v="Mass Customer"/>
    <s v="N"/>
    <s v="No"/>
    <n v="6"/>
    <m/>
  </r>
  <r>
    <n v="18134"/>
    <n v="60"/>
    <x v="540"/>
    <d v="2017-06-22T00:00:00"/>
    <n v="191"/>
    <b v="1"/>
    <s v="Approved"/>
    <s v="Giant Bicycles"/>
    <s v="Standard"/>
    <s v="high"/>
    <s v="small"/>
    <n v="1977.36"/>
    <n v="1759.85"/>
    <d v="2011-08-24T00:00:00"/>
    <n v="217.51"/>
    <s v="U"/>
    <n v="26"/>
    <d v="1899-12-30T00:00:00"/>
    <n v="0"/>
    <s v="Automation Specialist IV"/>
    <s v="IT"/>
    <s v="Mass Customer"/>
    <s v="N"/>
    <s v="No"/>
    <n v="0"/>
    <m/>
  </r>
  <r>
    <n v="18885"/>
    <n v="37"/>
    <x v="1533"/>
    <d v="2017-06-22T00:00:00"/>
    <n v="191"/>
    <b v="1"/>
    <s v="Approved"/>
    <s v="OHM Cycles"/>
    <s v="Standard"/>
    <s v="low"/>
    <s v="medium"/>
    <n v="1793.43"/>
    <n v="248.82"/>
    <d v="1999-07-20T00:00:00"/>
    <n v="1544.6100000000001"/>
    <s v="U"/>
    <n v="95"/>
    <d v="1899-12-30T00:00:00"/>
    <n v="0"/>
    <s v="Software Test Engineer IV"/>
    <s v="IT"/>
    <s v="Mass Customer"/>
    <s v="N"/>
    <s v="No"/>
    <n v="0"/>
    <m/>
  </r>
  <r>
    <n v="19684"/>
    <n v="49"/>
    <x v="1883"/>
    <d v="2017-06-22T00:00:00"/>
    <n v="191"/>
    <b v="1"/>
    <s v="Approved"/>
    <s v="Trek Bicycles"/>
    <s v="Road"/>
    <s v="medium"/>
    <s v="medium"/>
    <n v="533.51"/>
    <n v="400.13"/>
    <d v="2012-06-04T00:00:00"/>
    <n v="133.38"/>
    <s v="F"/>
    <n v="10"/>
    <d v="1955-07-22T00:00:00"/>
    <n v="64.996824816083205"/>
    <s v="Biostatistician II"/>
    <s v="Entertainment"/>
    <s v="Mass Customer"/>
    <s v="N"/>
    <s v="No"/>
    <n v="11"/>
    <m/>
  </r>
  <r>
    <n v="747"/>
    <n v="32"/>
    <x v="1925"/>
    <d v="2017-06-21T00:00:00"/>
    <n v="192"/>
    <b v="0"/>
    <s v="Approved"/>
    <s v="Giant Bicycles"/>
    <s v="Standard"/>
    <s v="medium"/>
    <s v="medium"/>
    <n v="642.70000000000005"/>
    <n v="211.37"/>
    <d v="2010-06-07T00:00:00"/>
    <n v="431.33000000000004"/>
    <s v="M"/>
    <n v="29"/>
    <d v="1979-06-17T00:00:00"/>
    <n v="41.076276870877727"/>
    <n v="0"/>
    <s v="Manufacturing"/>
    <s v="Mass Customer"/>
    <s v="N"/>
    <s v="Yes"/>
    <n v="7"/>
    <m/>
  </r>
  <r>
    <n v="806"/>
    <n v="82"/>
    <x v="1961"/>
    <d v="2017-06-21T00:00:00"/>
    <n v="192"/>
    <b v="1"/>
    <s v="Approved"/>
    <s v="Giant Bicycles"/>
    <s v="Road"/>
    <s v="medium"/>
    <s v="medium"/>
    <n v="1538.99"/>
    <n v="829.65"/>
    <d v="2011-01-10T00:00:00"/>
    <n v="709.34"/>
    <s v="F"/>
    <n v="67"/>
    <d v="1956-07-07T00:00:00"/>
    <n v="64.035180980466762"/>
    <s v="General Manager"/>
    <s v="Manufacturing"/>
    <s v="High Net Worth"/>
    <s v="N"/>
    <s v="No"/>
    <n v="20"/>
    <m/>
  </r>
  <r>
    <n v="1200"/>
    <n v="0"/>
    <x v="23"/>
    <d v="2017-06-21T00:00:00"/>
    <n v="192"/>
    <b v="1"/>
    <s v="Approved"/>
    <s v="OHM Cycles"/>
    <s v="Standard"/>
    <s v="low"/>
    <s v="medium"/>
    <n v="71.16"/>
    <n v="56.93"/>
    <d v="2005-10-22T00:00:00"/>
    <n v="14.229999999999997"/>
    <s v="M"/>
    <n v="75"/>
    <d v="1989-03-04T00:00:00"/>
    <n v="31.355728925672246"/>
    <s v="Occupational Therapist"/>
    <s v="Health"/>
    <s v="High Net Worth"/>
    <s v="N"/>
    <s v="Yes"/>
    <n v="7"/>
    <m/>
  </r>
  <r>
    <n v="1675"/>
    <n v="53"/>
    <x v="2366"/>
    <d v="2017-06-21T00:00:00"/>
    <n v="192"/>
    <b v="0"/>
    <s v="Approved"/>
    <s v="Giant Bicycles"/>
    <s v="Standard"/>
    <s v="high"/>
    <s v="medium"/>
    <n v="1274.93"/>
    <n v="764.96"/>
    <d v="2007-08-04T00:00:00"/>
    <n v="509.97"/>
    <s v="F"/>
    <n v="38"/>
    <d v="1974-04-30T00:00:00"/>
    <n v="46.210523446220193"/>
    <s v="Librarian"/>
    <s v="Entertainment"/>
    <s v="High Net Worth"/>
    <s v="N"/>
    <s v="No"/>
    <n v="18"/>
    <m/>
  </r>
  <r>
    <n v="2081"/>
    <n v="41"/>
    <x v="765"/>
    <d v="2017-06-21T00:00:00"/>
    <n v="192"/>
    <b v="1"/>
    <s v="Approved"/>
    <s v="Solex"/>
    <s v="Road"/>
    <s v="medium"/>
    <s v="medium"/>
    <n v="416.98"/>
    <n v="312.74"/>
    <d v="1997-05-10T00:00:00"/>
    <n v="104.24000000000001"/>
    <s v="M"/>
    <n v="21"/>
    <d v="1986-01-16T00:00:00"/>
    <n v="34.487235774987312"/>
    <s v="Clinical Specialist"/>
    <s v="Health"/>
    <s v="Affluent Customer"/>
    <s v="N"/>
    <s v="No"/>
    <n v="4"/>
    <m/>
  </r>
  <r>
    <n v="2173"/>
    <n v="61"/>
    <x v="1484"/>
    <d v="2017-06-21T00:00:00"/>
    <n v="192"/>
    <b v="0"/>
    <s v="Approved"/>
    <s v="OHM Cycles"/>
    <s v="Standard"/>
    <s v="low"/>
    <s v="medium"/>
    <n v="71.16"/>
    <n v="56.93"/>
    <d v="2015-06-17T00:00:00"/>
    <n v="14.229999999999997"/>
    <s v="M"/>
    <n v="12"/>
    <d v="1996-04-02T00:00:00"/>
    <n v="24.27079741882293"/>
    <s v="Software Engineer II"/>
    <s v="IT"/>
    <s v="Affluent Customer"/>
    <s v="N"/>
    <s v="No"/>
    <n v="5"/>
    <m/>
  </r>
  <r>
    <n v="2443"/>
    <n v="69"/>
    <x v="3114"/>
    <d v="2017-06-21T00:00:00"/>
    <n v="192"/>
    <b v="0"/>
    <s v="Approved"/>
    <s v="Norco Bicycles"/>
    <s v="Road"/>
    <s v="medium"/>
    <s v="large"/>
    <n v="1240.31"/>
    <n v="795.1"/>
    <d v="2011-01-10T00:00:00"/>
    <n v="445.20999999999992"/>
    <s v="M"/>
    <n v="89"/>
    <d v="1979-04-10T00:00:00"/>
    <n v="41.262578240740737"/>
    <s v="Teacher"/>
    <s v="n/a"/>
    <s v="High Net Worth"/>
    <s v="N"/>
    <s v="No"/>
    <n v="4"/>
    <m/>
  </r>
  <r>
    <n v="2514"/>
    <n v="90"/>
    <x v="1556"/>
    <d v="2017-06-21T00:00:00"/>
    <n v="192"/>
    <b v="0"/>
    <s v="Approved"/>
    <s v="Solex"/>
    <s v="Standard"/>
    <s v="low"/>
    <s v="medium"/>
    <n v="945.04"/>
    <n v="507.58"/>
    <d v="1995-12-19T00:00:00"/>
    <n v="437.46"/>
    <s v="F"/>
    <n v="20"/>
    <d v="1980-06-11T00:00:00"/>
    <n v="40.089975501014713"/>
    <s v="Software Consultant"/>
    <s v="Manufacturing"/>
    <s v="High Net Worth"/>
    <s v="N"/>
    <s v="Yes"/>
    <n v="14"/>
    <m/>
  </r>
  <r>
    <n v="2623"/>
    <n v="56"/>
    <x v="2391"/>
    <d v="2017-06-21T00:00:00"/>
    <n v="192"/>
    <b v="1"/>
    <s v="Approved"/>
    <s v="OHM Cycles"/>
    <s v="Standard"/>
    <s v="medium"/>
    <s v="medium"/>
    <n v="183.86"/>
    <n v="137.9"/>
    <d v="2011-08-24T00:00:00"/>
    <n v="45.960000000000008"/>
    <s v="M"/>
    <n v="14"/>
    <d v="1978-08-24T00:00:00"/>
    <n v="41.88997550101471"/>
    <s v="Sales Representative"/>
    <s v="Retail"/>
    <s v="Affluent Customer"/>
    <s v="N"/>
    <s v="Yes"/>
    <n v="7"/>
    <m/>
  </r>
  <r>
    <n v="3358"/>
    <n v="79"/>
    <x v="2026"/>
    <d v="2017-06-21T00:00:00"/>
    <n v="192"/>
    <b v="0"/>
    <s v="Approved"/>
    <s v="Norco Bicycles"/>
    <s v="Standard"/>
    <s v="medium"/>
    <s v="medium"/>
    <n v="1555.58"/>
    <n v="818.01"/>
    <d v="2003-09-09T00:00:00"/>
    <n v="737.56999999999994"/>
    <s v="M"/>
    <n v="32"/>
    <d v="1978-01-14T00:00:00"/>
    <n v="42.498194679096905"/>
    <s v="Office Assistant III"/>
    <s v="Property"/>
    <s v="Mass Customer"/>
    <s v="N"/>
    <s v="No"/>
    <n v="4"/>
    <m/>
  </r>
  <r>
    <n v="3632"/>
    <n v="27"/>
    <x v="1099"/>
    <d v="2017-06-21T00:00:00"/>
    <n v="192"/>
    <b v="1"/>
    <s v="Approved"/>
    <s v="Trek Bicycles"/>
    <s v="Standard"/>
    <s v="medium"/>
    <s v="medium"/>
    <n v="499.53"/>
    <n v="388.72"/>
    <d v="2003-03-18T00:00:00"/>
    <n v="110.80999999999995"/>
    <s v="M"/>
    <n v="23"/>
    <d v="1969-08-03T00:00:00"/>
    <n v="50.952989199644847"/>
    <s v="Product Engineer"/>
    <s v="Manufacturing"/>
    <s v="Affluent Customer"/>
    <s v="N"/>
    <s v="Yes"/>
    <n v="9"/>
    <m/>
  </r>
  <r>
    <n v="3753"/>
    <n v="36"/>
    <x v="1642"/>
    <d v="2017-06-21T00:00:00"/>
    <n v="192"/>
    <b v="0"/>
    <s v="Approved"/>
    <s v="Solex"/>
    <s v="Standard"/>
    <s v="low"/>
    <s v="medium"/>
    <n v="945.04"/>
    <n v="507.58"/>
    <d v="1995-12-19T00:00:00"/>
    <n v="437.46"/>
    <s v="M"/>
    <n v="9"/>
    <d v="1964-11-25T00:00:00"/>
    <n v="55.643400158548957"/>
    <s v="Database Administrator III"/>
    <s v="Health"/>
    <s v="Mass Customer"/>
    <s v="N"/>
    <s v="No"/>
    <n v="7"/>
    <m/>
  </r>
  <r>
    <n v="3799"/>
    <n v="72"/>
    <x v="2492"/>
    <d v="2017-06-21T00:00:00"/>
    <n v="192"/>
    <b v="0"/>
    <s v="Approved"/>
    <s v="Norco Bicycles"/>
    <s v="Standard"/>
    <s v="medium"/>
    <s v="medium"/>
    <n v="360.4"/>
    <n v="270.3"/>
    <d v="2002-08-31T00:00:00"/>
    <n v="90.099999999999966"/>
    <s v="M"/>
    <n v="95"/>
    <d v="1980-07-06T00:00:00"/>
    <n v="40.021482350329777"/>
    <s v="Account Representative IV"/>
    <s v="Argiculture"/>
    <s v="Mass Customer"/>
    <s v="N"/>
    <s v="Yes"/>
    <n v="16"/>
    <m/>
  </r>
  <r>
    <n v="4078"/>
    <n v="72"/>
    <x v="2354"/>
    <d v="2017-06-21T00:00:00"/>
    <n v="192"/>
    <b v="0"/>
    <s v="Approved"/>
    <s v="Norco Bicycles"/>
    <s v="Standard"/>
    <s v="medium"/>
    <s v="medium"/>
    <n v="360.4"/>
    <n v="270.3"/>
    <d v="2002-08-31T00:00:00"/>
    <n v="90.099999999999966"/>
    <s v="M"/>
    <n v="68"/>
    <d v="1995-05-21T00:00:00"/>
    <n v="25.139290569507864"/>
    <s v="Account Representative III"/>
    <s v="n/a"/>
    <s v="Mass Customer"/>
    <s v="N"/>
    <s v="Yes"/>
    <n v="5"/>
    <m/>
  </r>
  <r>
    <n v="4204"/>
    <n v="55"/>
    <x v="784"/>
    <d v="2017-06-21T00:00:00"/>
    <n v="192"/>
    <b v="0"/>
    <s v="Approved"/>
    <s v="Trek Bicycles"/>
    <s v="Road"/>
    <s v="medium"/>
    <s v="large"/>
    <n v="1894.19"/>
    <n v="598.76"/>
    <d v="2003-07-21T00:00:00"/>
    <n v="1295.43"/>
    <s v="M"/>
    <n v="10"/>
    <d v="1978-10-20T00:00:00"/>
    <n v="41.733811117453065"/>
    <s v="Nuclear Power Engineer"/>
    <s v="Manufacturing"/>
    <s v="Mass Customer"/>
    <s v="N"/>
    <s v="Yes"/>
    <n v="10"/>
    <m/>
  </r>
  <r>
    <n v="4272"/>
    <n v="2"/>
    <x v="2442"/>
    <d v="2017-06-21T00:00:00"/>
    <n v="192"/>
    <b v="0"/>
    <s v="Approved"/>
    <s v="Solex"/>
    <s v="Standard"/>
    <s v="medium"/>
    <s v="medium"/>
    <n v="71.489999999999995"/>
    <n v="53.62"/>
    <d v="2004-09-28T00:00:00"/>
    <n v="17.869999999999997"/>
    <s v="F"/>
    <n v="90"/>
    <d v="1984-04-21T00:00:00"/>
    <n v="36.226961802384572"/>
    <s v="Pharmacist"/>
    <s v="Health"/>
    <s v="Mass Customer"/>
    <s v="N"/>
    <s v="Yes"/>
    <n v="2"/>
    <m/>
  </r>
  <r>
    <n v="5876"/>
    <n v="95"/>
    <x v="312"/>
    <d v="2017-06-21T00:00:00"/>
    <n v="192"/>
    <b v="0"/>
    <s v="Approved"/>
    <s v="OHM Cycles"/>
    <s v="Touring"/>
    <s v="low"/>
    <s v="medium"/>
    <n v="1073.07"/>
    <n v="933.84"/>
    <d v="1997-01-25T00:00:00"/>
    <n v="139.2299999999999"/>
    <s v="F"/>
    <n v="89"/>
    <d v="1988-11-08T00:00:00"/>
    <n v="31.673537144850329"/>
    <s v="Teacher"/>
    <s v="Retail"/>
    <s v="High Net Worth"/>
    <s v="N"/>
    <s v="Yes"/>
    <n v="21"/>
    <m/>
  </r>
  <r>
    <n v="6015"/>
    <n v="9"/>
    <x v="225"/>
    <d v="2017-06-21T00:00:00"/>
    <n v="192"/>
    <b v="1"/>
    <s v="Approved"/>
    <s v="OHM Cycles"/>
    <s v="Road"/>
    <s v="medium"/>
    <s v="medium"/>
    <n v="742.54"/>
    <n v="667.4"/>
    <d v="2003-08-05T00:00:00"/>
    <n v="75.139999999999986"/>
    <s v="M"/>
    <n v="93"/>
    <d v="1955-07-27T00:00:00"/>
    <n v="64.983126185946219"/>
    <s v="Help Desk Technician"/>
    <s v="n/a"/>
    <s v="Mass Customer"/>
    <s v="N"/>
    <s v="Yes"/>
    <n v="12"/>
    <m/>
  </r>
  <r>
    <n v="6189"/>
    <n v="35"/>
    <x v="1825"/>
    <d v="2017-06-21T00:00:00"/>
    <n v="192"/>
    <b v="1"/>
    <s v="Approved"/>
    <s v="Giant Bicycles"/>
    <s v="Standard"/>
    <s v="medium"/>
    <s v="medium"/>
    <n v="1403.5"/>
    <n v="954.82"/>
    <d v="2016-11-14T00:00:00"/>
    <n v="448.67999999999995"/>
    <s v="M"/>
    <n v="65"/>
    <d v="1992-09-13T00:00:00"/>
    <n v="27.824222076357177"/>
    <s v="Quality Control Specialist"/>
    <s v="IT"/>
    <s v="High Net Worth"/>
    <s v="N"/>
    <s v="No"/>
    <n v="9"/>
    <m/>
  </r>
  <r>
    <n v="6470"/>
    <n v="38"/>
    <x v="2557"/>
    <d v="2017-06-21T00:00:00"/>
    <n v="192"/>
    <b v="0"/>
    <s v="Approved"/>
    <s v="Trek Bicycles"/>
    <s v="Standard"/>
    <s v="medium"/>
    <s v="large"/>
    <n v="2091.4699999999998"/>
    <n v="388.92"/>
    <d v="2006-10-01T00:00:00"/>
    <n v="1702.5499999999997"/>
    <s v="M"/>
    <n v="51"/>
    <d v="1957-07-26T00:00:00"/>
    <n v="62.983126185946219"/>
    <s v="Recruiting Manager"/>
    <s v="Financial Services"/>
    <s v="High Net Worth"/>
    <s v="N"/>
    <s v="Yes"/>
    <n v="16"/>
    <m/>
  </r>
  <r>
    <n v="6589"/>
    <n v="36"/>
    <x v="1151"/>
    <d v="2017-06-21T00:00:00"/>
    <n v="192"/>
    <b v="1"/>
    <s v="Approved"/>
    <s v="Solex"/>
    <s v="Standard"/>
    <s v="low"/>
    <s v="medium"/>
    <n v="945.04"/>
    <n v="507.58"/>
    <d v="1995-12-19T00:00:00"/>
    <n v="437.46"/>
    <s v="M"/>
    <n v="91"/>
    <d v="1978-01-21T00:00:00"/>
    <n v="42.479016596905126"/>
    <s v="Accountant IV"/>
    <s v="n/a"/>
    <s v="Affluent Customer"/>
    <s v="N"/>
    <s v="No"/>
    <n v="5"/>
    <m/>
  </r>
  <r>
    <n v="6716"/>
    <n v="80"/>
    <x v="1669"/>
    <d v="2017-06-21T00:00:00"/>
    <n v="192"/>
    <b v="0"/>
    <s v="Approved"/>
    <s v="OHM Cycles"/>
    <s v="Touring"/>
    <s v="low"/>
    <s v="medium"/>
    <n v="1073.07"/>
    <n v="933.84"/>
    <d v="2013-09-16T00:00:00"/>
    <n v="139.2299999999999"/>
    <s v="F"/>
    <n v="22"/>
    <d v="1974-05-13T00:00:00"/>
    <n v="46.174907007864029"/>
    <s v="Technical Writer"/>
    <s v="Manufacturing"/>
    <s v="Affluent Customer"/>
    <s v="N"/>
    <s v="Yes"/>
    <n v="20"/>
    <m/>
  </r>
  <r>
    <n v="6867"/>
    <n v="50"/>
    <x v="2500"/>
    <d v="2017-06-21T00:00:00"/>
    <n v="192"/>
    <b v="0"/>
    <s v="Approved"/>
    <s v="WeareA2B"/>
    <s v="Standard"/>
    <s v="medium"/>
    <s v="small"/>
    <n v="175.89"/>
    <n v="131.91999999999999"/>
    <d v="2003-02-16T00:00:00"/>
    <n v="43.97"/>
    <s v="M"/>
    <n v="30"/>
    <d v="1976-01-28T00:00:00"/>
    <n v="44.46257824074074"/>
    <s v="Junior Executive"/>
    <s v="Entertainment"/>
    <s v="Affluent Customer"/>
    <s v="N"/>
    <s v="No"/>
    <n v="11"/>
    <m/>
  </r>
  <r>
    <n v="7422"/>
    <n v="14"/>
    <x v="3321"/>
    <d v="2017-06-21T00:00:00"/>
    <n v="192"/>
    <b v="1"/>
    <s v="Approved"/>
    <s v="Trek Bicycles"/>
    <s v="Standard"/>
    <s v="medium"/>
    <s v="small"/>
    <n v="1386.84"/>
    <n v="1234.29"/>
    <d v="1994-09-09T00:00:00"/>
    <n v="152.54999999999995"/>
    <s v="F"/>
    <n v="51"/>
    <d v="1994-05-08T00:00:00"/>
    <n v="26.174907007864025"/>
    <s v="Civil Engineer"/>
    <s v="Manufacturing"/>
    <s v="Mass Customer"/>
    <s v="N"/>
    <s v="Yes"/>
    <n v="6"/>
    <m/>
  </r>
  <r>
    <n v="7573"/>
    <n v="26"/>
    <x v="3339"/>
    <d v="2017-06-21T00:00:00"/>
    <n v="192"/>
    <b v="0"/>
    <s v="Approved"/>
    <s v="WeareA2B"/>
    <s v="Standard"/>
    <s v="medium"/>
    <s v="medium"/>
    <n v="1992.93"/>
    <n v="762.63"/>
    <d v="1993-05-26T00:00:00"/>
    <n v="1230.3000000000002"/>
    <s v="M"/>
    <n v="17"/>
    <d v="1963-06-23T00:00:00"/>
    <n v="57.070797418822927"/>
    <s v="Chief Design Engineer"/>
    <s v="Retail"/>
    <s v="Mass Customer"/>
    <s v="N"/>
    <s v="No"/>
    <n v="11"/>
    <m/>
  </r>
  <r>
    <n v="7622"/>
    <n v="3"/>
    <x v="2968"/>
    <d v="2017-06-21T00:00:00"/>
    <n v="192"/>
    <b v="0"/>
    <s v="Approved"/>
    <s v="Trek Bicycles"/>
    <s v="Standard"/>
    <s v="medium"/>
    <s v="large"/>
    <n v="2091.4699999999998"/>
    <n v="388.92"/>
    <d v="2012-09-15T00:00:00"/>
    <n v="1702.5499999999997"/>
    <s v="U"/>
    <n v="48"/>
    <d v="1899-12-30T00:00:00"/>
    <n v="0"/>
    <s v="Senior Financial Analyst"/>
    <s v="Financial Services"/>
    <s v="Mass Customer"/>
    <s v="N"/>
    <s v="Yes"/>
    <n v="0"/>
    <m/>
  </r>
  <r>
    <n v="7812"/>
    <n v="82"/>
    <x v="339"/>
    <d v="2017-06-21T00:00:00"/>
    <n v="192"/>
    <b v="0"/>
    <s v="Approved"/>
    <s v="Norco Bicycles"/>
    <s v="Standard"/>
    <s v="high"/>
    <s v="medium"/>
    <n v="1148.6400000000001"/>
    <n v="689.18"/>
    <d v="2015-08-10T00:00:00"/>
    <n v="459.46000000000015"/>
    <s v="M"/>
    <n v="94"/>
    <d v="1993-01-28T00:00:00"/>
    <n v="27.448879610603754"/>
    <s v="Librarian"/>
    <s v="Entertainment"/>
    <s v="Mass Customer"/>
    <s v="N"/>
    <s v="No"/>
    <n v="1"/>
    <m/>
  </r>
  <r>
    <n v="8281"/>
    <n v="82"/>
    <x v="457"/>
    <d v="2017-06-21T00:00:00"/>
    <n v="192"/>
    <b v="0"/>
    <s v="Approved"/>
    <s v="Norco Bicycles"/>
    <s v="Standard"/>
    <s v="high"/>
    <s v="medium"/>
    <n v="1148.6400000000001"/>
    <n v="689.18"/>
    <d v="2004-12-18T00:00:00"/>
    <n v="459.46000000000015"/>
    <s v="F"/>
    <n v="17"/>
    <d v="2000-07-23T00:00:00"/>
    <n v="19.96120837772704"/>
    <s v="VP Product Management"/>
    <s v="n/a"/>
    <s v="Mass Customer"/>
    <s v="N"/>
    <s v="Yes"/>
    <n v="2"/>
    <m/>
  </r>
  <r>
    <n v="8873"/>
    <n v="47"/>
    <x v="437"/>
    <d v="2017-06-21T00:00:00"/>
    <n v="192"/>
    <b v="1"/>
    <s v="Approved"/>
    <s v="Trek Bicycles"/>
    <s v="Road"/>
    <s v="low"/>
    <s v="small"/>
    <n v="1720.7"/>
    <n v="1531.42"/>
    <d v="2012-06-04T00:00:00"/>
    <n v="189.27999999999997"/>
    <s v="M"/>
    <n v="16"/>
    <d v="1978-12-11T00:00:00"/>
    <n v="41.591345364028413"/>
    <s v="Marketing Assistant"/>
    <s v="n/a"/>
    <s v="Affluent Customer"/>
    <s v="N"/>
    <s v="Yes"/>
    <n v="4"/>
    <m/>
  </r>
  <r>
    <n v="9289"/>
    <n v="98"/>
    <x v="3356"/>
    <d v="2017-06-21T00:00:00"/>
    <n v="192"/>
    <b v="0"/>
    <s v="Approved"/>
    <s v="OHM Cycles"/>
    <s v="Standard"/>
    <s v="medium"/>
    <s v="medium"/>
    <n v="795.34"/>
    <n v="101.58"/>
    <d v="1997-02-09T00:00:00"/>
    <n v="693.76"/>
    <s v="F"/>
    <n v="40"/>
    <d v="1982-01-31T00:00:00"/>
    <n v="38.448879610603754"/>
    <s v="Nurse Practicioner"/>
    <s v="n/a"/>
    <s v="High Net Worth"/>
    <s v="N"/>
    <s v="No"/>
    <n v="15"/>
    <m/>
  </r>
  <r>
    <n v="9668"/>
    <n v="49"/>
    <x v="261"/>
    <d v="2017-06-21T00:00:00"/>
    <n v="192"/>
    <b v="1"/>
    <s v="Approved"/>
    <s v="Trek Bicycles"/>
    <s v="Road"/>
    <s v="medium"/>
    <s v="medium"/>
    <n v="533.51"/>
    <n v="400.13"/>
    <d v="2012-06-04T00:00:00"/>
    <n v="133.38"/>
    <s v="M"/>
    <n v="27"/>
    <d v="1983-08-09T00:00:00"/>
    <n v="36.928331665398275"/>
    <s v="Nuclear Power Engineer"/>
    <s v="Manufacturing"/>
    <s v="Mass Customer"/>
    <s v="N"/>
    <s v="Yes"/>
    <n v="13"/>
    <m/>
  </r>
  <r>
    <n v="10718"/>
    <n v="70"/>
    <x v="1315"/>
    <d v="2017-06-21T00:00:00"/>
    <n v="192"/>
    <b v="0"/>
    <s v="Approved"/>
    <s v="Trek Bicycles"/>
    <s v="Standard"/>
    <s v="high"/>
    <s v="medium"/>
    <n v="495.72"/>
    <n v="297.43"/>
    <d v="2015-04-11T00:00:00"/>
    <n v="198.29000000000002"/>
    <s v="M"/>
    <n v="66"/>
    <d v="1997-01-25T00:00:00"/>
    <n v="23.454359062658547"/>
    <s v="Nurse"/>
    <s v="Argiculture"/>
    <s v="Mass Customer"/>
    <s v="N"/>
    <s v="Yes"/>
    <n v="5"/>
    <m/>
  </r>
  <r>
    <n v="10741"/>
    <n v="0"/>
    <x v="2755"/>
    <d v="2017-06-21T00:00:00"/>
    <n v="192"/>
    <b v="1"/>
    <s v="Approved"/>
    <s v="WeareA2B"/>
    <s v="Standard"/>
    <s v="medium"/>
    <s v="medium"/>
    <n v="60.34"/>
    <n v="45.26"/>
    <d v="2016-02-04T00:00:00"/>
    <n v="15.080000000000005"/>
    <s v="F"/>
    <n v="53"/>
    <d v="1981-09-24T00:00:00"/>
    <n v="38.802304268138002"/>
    <s v="Operator"/>
    <s v="Manufacturing"/>
    <s v="High Net Worth"/>
    <s v="N"/>
    <s v="Yes"/>
    <n v="7"/>
    <m/>
  </r>
  <r>
    <n v="11453"/>
    <n v="39"/>
    <x v="862"/>
    <d v="2017-06-21T00:00:00"/>
    <n v="192"/>
    <b v="0"/>
    <s v="Approved"/>
    <s v="Giant Bicycles"/>
    <s v="Standard"/>
    <s v="medium"/>
    <s v="large"/>
    <n v="1812.75"/>
    <n v="582.48"/>
    <d v="1999-12-04T00:00:00"/>
    <n v="1230.27"/>
    <s v="U"/>
    <n v="35"/>
    <d v="1899-12-30T00:00:00"/>
    <n v="0"/>
    <s v="Internal Auditor"/>
    <s v="IT"/>
    <s v="Mass Customer"/>
    <s v="N"/>
    <s v="Yes"/>
    <n v="0"/>
    <m/>
  </r>
  <r>
    <n v="11577"/>
    <n v="54"/>
    <x v="1934"/>
    <d v="2017-06-21T00:00:00"/>
    <n v="192"/>
    <b v="0"/>
    <s v="Approved"/>
    <s v="WeareA2B"/>
    <s v="Standard"/>
    <s v="medium"/>
    <s v="medium"/>
    <n v="1807.45"/>
    <n v="778.69"/>
    <d v="2015-04-11T00:00:00"/>
    <n v="1028.76"/>
    <s v="F"/>
    <n v="24"/>
    <d v="1975-03-14T00:00:00"/>
    <n v="45.33929056950786"/>
    <n v="0"/>
    <s v="n/a"/>
    <s v="High Net Worth"/>
    <s v="N"/>
    <s v="Yes"/>
    <n v="15"/>
    <m/>
  </r>
  <r>
    <n v="11713"/>
    <n v="55"/>
    <x v="749"/>
    <d v="2017-06-21T00:00:00"/>
    <n v="192"/>
    <b v="1"/>
    <s v="Approved"/>
    <s v="Trek Bicycles"/>
    <s v="Road"/>
    <s v="medium"/>
    <s v="large"/>
    <n v="1894.19"/>
    <n v="598.76"/>
    <d v="2003-07-21T00:00:00"/>
    <n v="1295.43"/>
    <s v="M"/>
    <n v="94"/>
    <d v="1975-09-22T00:00:00"/>
    <n v="44.813263172247588"/>
    <s v="Business Systems Development Analyst"/>
    <s v="Financial Services"/>
    <s v="Affluent Customer"/>
    <s v="N"/>
    <s v="No"/>
    <n v="18"/>
    <m/>
  </r>
  <r>
    <n v="12016"/>
    <n v="55"/>
    <x v="86"/>
    <d v="2017-06-21T00:00:00"/>
    <n v="192"/>
    <b v="0"/>
    <s v="Approved"/>
    <s v="Trek Bicycles"/>
    <s v="Road"/>
    <s v="medium"/>
    <s v="large"/>
    <n v="1894.19"/>
    <n v="598.76"/>
    <d v="2003-07-21T00:00:00"/>
    <n v="1295.43"/>
    <s v="U"/>
    <n v="49"/>
    <d v="1899-12-30T00:00:00"/>
    <n v="0"/>
    <n v="0"/>
    <s v="IT"/>
    <s v="Affluent Customer"/>
    <s v="N"/>
    <s v="No"/>
    <n v="0"/>
    <m/>
  </r>
  <r>
    <n v="10628"/>
    <n v="52"/>
    <x v="2105"/>
    <d v="2017-07-26T00:00:00"/>
    <m/>
    <b v="1"/>
    <s v="Cancelled"/>
    <s v="OHM Cycles"/>
    <s v="Road"/>
    <s v="medium"/>
    <s v="medium"/>
    <n v="1280.28"/>
    <n v="829.51"/>
    <n v="41533"/>
    <m/>
    <m/>
    <m/>
    <m/>
    <m/>
    <m/>
    <m/>
    <m/>
    <m/>
    <m/>
    <m/>
    <m/>
  </r>
  <r>
    <n v="12195"/>
    <n v="18"/>
    <x v="805"/>
    <d v="2017-06-21T00:00:00"/>
    <n v="192"/>
    <b v="1"/>
    <s v="Approved"/>
    <s v="Solex"/>
    <s v="Standard"/>
    <s v="medium"/>
    <s v="medium"/>
    <n v="575.27"/>
    <n v="431.45"/>
    <d v="2013-03-12T00:00:00"/>
    <n v="143.82"/>
    <s v="F"/>
    <n v="33"/>
    <d v="1966-09-14T00:00:00"/>
    <n v="53.84066043252156"/>
    <s v="Computer Systems Analyst I"/>
    <s v="Health"/>
    <s v="Affluent Customer"/>
    <s v="N"/>
    <s v="No"/>
    <n v="17"/>
    <m/>
  </r>
  <r>
    <n v="12661"/>
    <n v="39"/>
    <x v="766"/>
    <d v="2017-06-21T00:00:00"/>
    <n v="192"/>
    <b v="0"/>
    <s v="Approved"/>
    <s v="Giant Bicycles"/>
    <s v="Standard"/>
    <s v="medium"/>
    <s v="large"/>
    <n v="1812.75"/>
    <n v="582.48"/>
    <d v="2008-03-19T00:00:00"/>
    <n v="1230.27"/>
    <s v="F"/>
    <n v="57"/>
    <d v="1959-07-16T00:00:00"/>
    <n v="61.010523446220191"/>
    <s v="Staff Scientist"/>
    <s v="Financial Services"/>
    <s v="Affluent Customer"/>
    <s v="N"/>
    <s v="Yes"/>
    <n v="16"/>
    <m/>
  </r>
  <r>
    <n v="12951"/>
    <n v="0"/>
    <x v="770"/>
    <d v="2017-06-21T00:00:00"/>
    <n v="192"/>
    <b v="0"/>
    <s v="Approved"/>
    <s v="Trek Bicycles"/>
    <s v="Road"/>
    <s v="medium"/>
    <s v="medium"/>
    <n v="290.62"/>
    <n v="215.14"/>
    <d v="2004-12-18T00:00:00"/>
    <n v="75.480000000000018"/>
    <s v="M"/>
    <n v="88"/>
    <d v="1970-05-01T00:00:00"/>
    <n v="50.210523446220193"/>
    <s v="Sales Associate"/>
    <s v="n/a"/>
    <s v="High Net Worth"/>
    <s v="N"/>
    <s v="No"/>
    <n v="10"/>
    <m/>
  </r>
  <r>
    <n v="13309"/>
    <n v="93"/>
    <x v="2336"/>
    <d v="2017-06-21T00:00:00"/>
    <n v="192"/>
    <b v="1"/>
    <s v="Approved"/>
    <s v="WeareA2B"/>
    <s v="Standard"/>
    <s v="medium"/>
    <s v="medium"/>
    <n v="1065.03"/>
    <n v="230.09"/>
    <d v="2000-11-03T00:00:00"/>
    <n v="834.93999999999994"/>
    <s v="F"/>
    <n v="10"/>
    <d v="1985-10-23T00:00:00"/>
    <n v="34.720112487316079"/>
    <s v="Teacher"/>
    <s v="Entertainment"/>
    <s v="Affluent Customer"/>
    <s v="N"/>
    <s v="No"/>
    <n v="8"/>
    <m/>
  </r>
  <r>
    <n v="13340"/>
    <n v="6"/>
    <x v="3102"/>
    <d v="2017-06-21T00:00:00"/>
    <n v="192"/>
    <b v="1"/>
    <s v="Approved"/>
    <s v="OHM Cycles"/>
    <s v="Standard"/>
    <s v="high"/>
    <s v="medium"/>
    <n v="227.88"/>
    <n v="136.72999999999999"/>
    <d v="2003-02-07T00:00:00"/>
    <n v="91.15"/>
    <s v="M"/>
    <n v="98"/>
    <d v="1973-07-07T00:00:00"/>
    <n v="47.024222076357177"/>
    <s v="Quality Control Specialist"/>
    <s v="Retail"/>
    <s v="Affluent Customer"/>
    <s v="N"/>
    <s v="No"/>
    <n v="11"/>
    <m/>
  </r>
  <r>
    <n v="13716"/>
    <n v="75"/>
    <x v="2812"/>
    <d v="2017-06-21T00:00:00"/>
    <n v="192"/>
    <b v="0"/>
    <s v="Approved"/>
    <s v="Giant Bicycles"/>
    <s v="Touring"/>
    <s v="medium"/>
    <s v="large"/>
    <n v="1873.97"/>
    <n v="863.95"/>
    <d v="2013-09-16T00:00:00"/>
    <n v="1010.02"/>
    <s v="M"/>
    <n v="21"/>
    <d v="1986-08-04T00:00:00"/>
    <n v="33.939290569507861"/>
    <s v="Software Test Engineer III"/>
    <s v="n/a"/>
    <s v="Mass Customer"/>
    <s v="N"/>
    <s v="Yes"/>
    <n v="14"/>
    <m/>
  </r>
  <r>
    <n v="13814"/>
    <n v="5"/>
    <x v="2014"/>
    <d v="2017-06-21T00:00:00"/>
    <n v="192"/>
    <b v="0"/>
    <s v="Approved"/>
    <s v="Trek Bicycles"/>
    <s v="Mountain"/>
    <s v="low"/>
    <s v="medium"/>
    <n v="574.64"/>
    <n v="459.71"/>
    <d v="2004-09-28T00:00:00"/>
    <n v="114.93"/>
    <s v="F"/>
    <n v="23"/>
    <d v="1998-08-13T00:00:00"/>
    <n v="21.906413857179096"/>
    <s v="Nurse"/>
    <s v="Financial Services"/>
    <s v="Mass Customer"/>
    <s v="N"/>
    <s v="Yes"/>
    <n v="1"/>
    <m/>
  </r>
  <r>
    <n v="14185"/>
    <n v="40"/>
    <x v="1322"/>
    <d v="2017-06-21T00:00:00"/>
    <n v="192"/>
    <b v="1"/>
    <s v="Approved"/>
    <s v="OHM Cycles"/>
    <s v="Standard"/>
    <s v="high"/>
    <s v="medium"/>
    <n v="1458.17"/>
    <n v="874.9"/>
    <d v="1997-05-10T00:00:00"/>
    <n v="583.2700000000001"/>
    <s v="F"/>
    <n v="95"/>
    <d v="1970-09-30T00:00:00"/>
    <n v="49.794085090055809"/>
    <s v="Senior Editor"/>
    <s v="Retail"/>
    <s v="Mass Customer"/>
    <s v="N"/>
    <s v="Yes"/>
    <n v="11"/>
    <m/>
  </r>
  <r>
    <n v="15343"/>
    <n v="72"/>
    <x v="2049"/>
    <d v="2017-06-21T00:00:00"/>
    <n v="192"/>
    <b v="0"/>
    <s v="Approved"/>
    <s v="Norco Bicycles"/>
    <s v="Standard"/>
    <s v="medium"/>
    <s v="medium"/>
    <n v="360.4"/>
    <n v="270.3"/>
    <d v="2016-12-06T00:00:00"/>
    <n v="90.099999999999966"/>
    <s v="M"/>
    <n v="89"/>
    <d v="1954-03-25T00:00:00"/>
    <n v="66.322852213343481"/>
    <s v="Programmer I"/>
    <s v="Manufacturing"/>
    <s v="Affluent Customer"/>
    <s v="N"/>
    <s v="No"/>
    <n v="16"/>
    <m/>
  </r>
  <r>
    <n v="16271"/>
    <n v="100"/>
    <x v="1403"/>
    <d v="2017-06-21T00:00:00"/>
    <n v="192"/>
    <b v="0"/>
    <s v="Approved"/>
    <s v="Norco Bicycles"/>
    <s v="Road"/>
    <s v="medium"/>
    <s v="medium"/>
    <n v="1036.5899999999999"/>
    <n v="206.35"/>
    <d v="1991-05-06T00:00:00"/>
    <n v="830.2399999999999"/>
    <s v="M"/>
    <n v="14"/>
    <d v="1978-08-07T00:00:00"/>
    <n v="41.936550843480468"/>
    <s v="Geological Engineer"/>
    <s v="Manufacturing"/>
    <s v="Mass Customer"/>
    <s v="N"/>
    <s v="No"/>
    <n v="10"/>
    <m/>
  </r>
  <r>
    <n v="16369"/>
    <n v="50"/>
    <x v="626"/>
    <d v="2017-06-21T00:00:00"/>
    <n v="192"/>
    <b v="0"/>
    <s v="Approved"/>
    <s v="WeareA2B"/>
    <s v="Standard"/>
    <s v="medium"/>
    <s v="small"/>
    <n v="175.89"/>
    <n v="131.91999999999999"/>
    <d v="2003-02-16T00:00:00"/>
    <n v="43.97"/>
    <s v="M"/>
    <n v="42"/>
    <d v="1978-08-07T00:00:00"/>
    <n v="41.936550843480468"/>
    <s v="Accountant IV"/>
    <s v="Manufacturing"/>
    <s v="Affluent Customer"/>
    <s v="N"/>
    <s v="No"/>
    <n v="16"/>
    <m/>
  </r>
  <r>
    <n v="17018"/>
    <n v="23"/>
    <x v="662"/>
    <d v="2017-06-21T00:00:00"/>
    <n v="192"/>
    <b v="1"/>
    <s v="Approved"/>
    <s v="Norco Bicycles"/>
    <s v="Standard"/>
    <s v="medium"/>
    <s v="medium"/>
    <n v="1198.46"/>
    <n v="381.1"/>
    <d v="1998-12-16T00:00:00"/>
    <n v="817.36"/>
    <s v="M"/>
    <n v="15"/>
    <d v="1971-01-11T00:00:00"/>
    <n v="49.511893309233891"/>
    <s v="Associate Professor"/>
    <s v="n/a"/>
    <s v="High Net Worth"/>
    <s v="N"/>
    <s v="No"/>
    <n v="10"/>
    <m/>
  </r>
  <r>
    <n v="17120"/>
    <n v="10"/>
    <x v="2372"/>
    <d v="2017-06-21T00:00:00"/>
    <n v="192"/>
    <b v="1"/>
    <s v="Approved"/>
    <s v="Solex"/>
    <s v="Standard"/>
    <s v="medium"/>
    <s v="medium"/>
    <n v="1945.43"/>
    <n v="333.18"/>
    <d v="2002-08-31T00:00:00"/>
    <n v="1612.25"/>
    <s v="F"/>
    <n v="71"/>
    <d v="1978-02-01T00:00:00"/>
    <n v="42.448879610603754"/>
    <s v="Chemical Engineer"/>
    <s v="Manufacturing"/>
    <s v="High Net Worth"/>
    <s v="N"/>
    <s v="Yes"/>
    <n v="7"/>
    <m/>
  </r>
  <r>
    <n v="19136"/>
    <n v="95"/>
    <x v="70"/>
    <d v="2017-06-21T00:00:00"/>
    <n v="192"/>
    <b v="1"/>
    <s v="Approved"/>
    <s v="Giant Bicycles"/>
    <s v="Standard"/>
    <s v="medium"/>
    <s v="large"/>
    <n v="569.55999999999995"/>
    <n v="528.42999999999995"/>
    <d v="2003-09-10T00:00:00"/>
    <n v="41.129999999999995"/>
    <s v="M"/>
    <n v="2"/>
    <d v="1967-12-03T00:00:00"/>
    <n v="52.621482350329778"/>
    <s v="Compensation Analyst"/>
    <s v="Financial Services"/>
    <s v="Affluent Customer"/>
    <s v="N"/>
    <s v="No"/>
    <n v="17"/>
    <m/>
  </r>
  <r>
    <n v="46"/>
    <n v="66"/>
    <x v="3357"/>
    <d v="2017-06-20T00:00:00"/>
    <n v="193"/>
    <b v="0"/>
    <s v="Approved"/>
    <s v="Solex"/>
    <s v="Standard"/>
    <s v="medium"/>
    <s v="medium"/>
    <n v="1163.8900000000001"/>
    <n v="589.27"/>
    <d v="2016-07-09T00:00:00"/>
    <n v="574.62000000000012"/>
    <s v="F"/>
    <n v="67"/>
    <d v="1984-09-12T00:00:00"/>
    <n v="35.832441254439367"/>
    <s v="Account Coordinator"/>
    <s v="Retail"/>
    <s v="High Net Worth"/>
    <s v="N"/>
    <s v="No"/>
    <n v="17"/>
    <m/>
  </r>
  <r>
    <n v="75"/>
    <n v="58"/>
    <x v="769"/>
    <d v="2017-06-20T00:00:00"/>
    <n v="193"/>
    <b v="0"/>
    <s v="Approved"/>
    <s v="OHM Cycles"/>
    <s v="Standard"/>
    <s v="medium"/>
    <s v="medium"/>
    <n v="912.52"/>
    <n v="141.4"/>
    <d v="2015-10-18T00:00:00"/>
    <n v="771.12"/>
    <s v="M"/>
    <n v="9"/>
    <d v="1970-06-19T00:00:00"/>
    <n v="50.076276870877727"/>
    <s v="Administrative Assistant IV"/>
    <s v="Telecommunications"/>
    <s v="Mass Customer"/>
    <s v="N"/>
    <s v="No"/>
    <n v="19"/>
    <m/>
  </r>
  <r>
    <n v="320"/>
    <n v="15"/>
    <x v="3247"/>
    <d v="2017-06-20T00:00:00"/>
    <n v="193"/>
    <b v="1"/>
    <s v="Approved"/>
    <s v="Norco Bicycles"/>
    <s v="Standard"/>
    <s v="low"/>
    <s v="medium"/>
    <n v="958.74"/>
    <n v="748.9"/>
    <d v="2005-12-07T00:00:00"/>
    <n v="209.84000000000003"/>
    <s v="F"/>
    <n v="52"/>
    <d v="1978-01-30T00:00:00"/>
    <n v="42.454359062658547"/>
    <s v="Community Outreach Specialist"/>
    <s v="Property"/>
    <s v="Mass Customer"/>
    <s v="N"/>
    <s v="No"/>
    <n v="19"/>
    <m/>
  </r>
  <r>
    <n v="824"/>
    <n v="75"/>
    <x v="631"/>
    <d v="2017-06-20T00:00:00"/>
    <n v="193"/>
    <b v="0"/>
    <s v="Approved"/>
    <s v="Giant Bicycles"/>
    <s v="Touring"/>
    <s v="medium"/>
    <s v="large"/>
    <n v="1873.97"/>
    <n v="863.95"/>
    <d v="2006-05-22T00:00:00"/>
    <n v="1010.02"/>
    <s v="F"/>
    <n v="76"/>
    <d v="1986-02-06T00:00:00"/>
    <n v="34.429701528411975"/>
    <s v="Professor"/>
    <s v="Financial Services"/>
    <s v="Affluent Customer"/>
    <s v="N"/>
    <s v="No"/>
    <n v="6"/>
    <m/>
  </r>
  <r>
    <n v="1106"/>
    <n v="53"/>
    <x v="2972"/>
    <d v="2017-06-20T00:00:00"/>
    <n v="193"/>
    <b v="1"/>
    <s v="Approved"/>
    <s v="Giant Bicycles"/>
    <s v="Standard"/>
    <s v="high"/>
    <s v="medium"/>
    <n v="1274.93"/>
    <n v="764.96"/>
    <d v="2007-08-04T00:00:00"/>
    <n v="509.97"/>
    <s v="M"/>
    <n v="50"/>
    <d v="1971-04-01T00:00:00"/>
    <n v="49.292715227042109"/>
    <s v="Analyst Programmer"/>
    <s v="n/a"/>
    <s v="High Net Worth"/>
    <s v="N"/>
    <s v="No"/>
    <n v="11"/>
    <m/>
  </r>
  <r>
    <n v="1770"/>
    <n v="9"/>
    <x v="2340"/>
    <d v="2017-06-20T00:00:00"/>
    <n v="193"/>
    <b v="1"/>
    <s v="Approved"/>
    <s v="OHM Cycles"/>
    <s v="Road"/>
    <s v="medium"/>
    <s v="medium"/>
    <n v="742.54"/>
    <n v="667.4"/>
    <d v="1994-09-09T00:00:00"/>
    <n v="75.139999999999986"/>
    <s v="F"/>
    <n v="92"/>
    <d v="1995-11-04T00:00:00"/>
    <n v="24.681756322932518"/>
    <s v="Associate Professor"/>
    <s v="Retail"/>
    <s v="Mass Customer"/>
    <s v="N"/>
    <s v="Yes"/>
    <n v="3"/>
    <m/>
  </r>
  <r>
    <n v="1959"/>
    <n v="42"/>
    <x v="1016"/>
    <d v="2017-06-20T00:00:00"/>
    <n v="193"/>
    <b v="1"/>
    <s v="Approved"/>
    <s v="OHM Cycles"/>
    <s v="Road"/>
    <s v="medium"/>
    <s v="small"/>
    <n v="1810"/>
    <n v="1610.9"/>
    <d v="2008-03-19T00:00:00"/>
    <n v="199.09999999999991"/>
    <s v="F"/>
    <n v="34"/>
    <d v="1978-09-15T00:00:00"/>
    <n v="41.829701528411974"/>
    <s v="Compensation Analyst"/>
    <s v="Financial Services"/>
    <s v="Mass Customer"/>
    <s v="N"/>
    <s v="No"/>
    <n v="15"/>
    <m/>
  </r>
  <r>
    <n v="2574"/>
    <n v="70"/>
    <x v="358"/>
    <d v="2017-06-20T00:00:00"/>
    <n v="193"/>
    <b v="0"/>
    <s v="Approved"/>
    <s v="Trek Bicycles"/>
    <s v="Standard"/>
    <s v="high"/>
    <s v="medium"/>
    <n v="495.72"/>
    <n v="297.43"/>
    <d v="2004-07-25T00:00:00"/>
    <n v="198.29000000000002"/>
    <s v="F"/>
    <n v="10"/>
    <d v="1966-08-17T00:00:00"/>
    <n v="53.917372761288682"/>
    <s v="Senior Developer"/>
    <s v="Financial Services"/>
    <s v="Mass Customer"/>
    <s v="N"/>
    <s v="Yes"/>
    <n v="4"/>
    <m/>
  </r>
  <r>
    <n v="3864"/>
    <n v="41"/>
    <x v="1001"/>
    <d v="2017-06-20T00:00:00"/>
    <n v="193"/>
    <b v="0"/>
    <s v="Approved"/>
    <s v="Norco Bicycles"/>
    <s v="Standard"/>
    <s v="low"/>
    <s v="medium"/>
    <n v="958.74"/>
    <n v="748.9"/>
    <d v="2013-03-12T00:00:00"/>
    <n v="209.84000000000003"/>
    <s v="M"/>
    <n v="96"/>
    <d v="1960-03-04T00:00:00"/>
    <n v="60.374907007864024"/>
    <s v="Director of Sales"/>
    <s v="n/a"/>
    <s v="High Net Worth"/>
    <s v="N"/>
    <s v="Yes"/>
    <n v="18"/>
    <m/>
  </r>
  <r>
    <n v="3888"/>
    <n v="92"/>
    <x v="2818"/>
    <d v="2017-06-20T00:00:00"/>
    <n v="193"/>
    <b v="1"/>
    <s v="Approved"/>
    <s v="WeareA2B"/>
    <s v="Standard"/>
    <s v="medium"/>
    <s v="small"/>
    <n v="1415.01"/>
    <n v="1259.3599999999999"/>
    <d v="2003-01-05T00:00:00"/>
    <n v="155.65000000000009"/>
    <s v="F"/>
    <n v="37"/>
    <d v="1978-01-10T00:00:00"/>
    <n v="42.509153583206491"/>
    <s v="Financial Advisor"/>
    <s v="Financial Services"/>
    <s v="Mass Customer"/>
    <s v="N"/>
    <s v="No"/>
    <n v="22"/>
    <m/>
  </r>
  <r>
    <n v="4400"/>
    <n v="86"/>
    <x v="1819"/>
    <d v="2017-06-20T00:00:00"/>
    <n v="193"/>
    <b v="0"/>
    <s v="Approved"/>
    <s v="OHM Cycles"/>
    <s v="Standard"/>
    <s v="medium"/>
    <s v="medium"/>
    <n v="235.63"/>
    <n v="125.07"/>
    <d v="2004-08-07T00:00:00"/>
    <n v="110.56"/>
    <s v="M"/>
    <n v="31"/>
    <d v="1978-09-10T00:00:00"/>
    <n v="41.84340015854896"/>
    <s v="Product Engineer"/>
    <s v="Manufacturing"/>
    <s v="Affluent Customer"/>
    <s v="N"/>
    <s v="Yes"/>
    <n v="15"/>
    <m/>
  </r>
  <r>
    <n v="4655"/>
    <n v="42"/>
    <x v="1775"/>
    <d v="2017-06-20T00:00:00"/>
    <n v="193"/>
    <b v="1"/>
    <s v="Approved"/>
    <s v="OHM Cycles"/>
    <s v="Road"/>
    <s v="medium"/>
    <s v="small"/>
    <n v="1810"/>
    <n v="1610.9"/>
    <d v="2008-03-19T00:00:00"/>
    <n v="199.09999999999991"/>
    <s v="M"/>
    <n v="41"/>
    <d v="1977-05-04T00:00:00"/>
    <n v="43.196824816083208"/>
    <s v="Paralegal"/>
    <s v="Financial Services"/>
    <s v="Affluent Customer"/>
    <s v="N"/>
    <s v="No"/>
    <n v="22"/>
    <m/>
  </r>
  <r>
    <n v="5956"/>
    <n v="21"/>
    <x v="1730"/>
    <d v="2017-06-20T00:00:00"/>
    <n v="193"/>
    <b v="1"/>
    <s v="Approved"/>
    <s v="Solex"/>
    <s v="Standard"/>
    <s v="medium"/>
    <s v="large"/>
    <n v="1071.23"/>
    <n v="380.74"/>
    <d v="1993-05-26T00:00:00"/>
    <n v="690.49"/>
    <s v="F"/>
    <n v="49"/>
    <d v="1988-10-11T00:00:00"/>
    <n v="31.750249473617451"/>
    <s v="Senior Quality Engineer"/>
    <s v="Financial Services"/>
    <s v="Mass Customer"/>
    <s v="N"/>
    <s v="Yes"/>
    <n v="20"/>
    <m/>
  </r>
  <r>
    <n v="6069"/>
    <n v="18"/>
    <x v="3056"/>
    <d v="2017-06-20T00:00:00"/>
    <n v="193"/>
    <b v="1"/>
    <s v="Approved"/>
    <s v="Norco Bicycles"/>
    <s v="Standard"/>
    <s v="high"/>
    <s v="medium"/>
    <n v="1148.6400000000001"/>
    <n v="689.18"/>
    <d v="2013-09-16T00:00:00"/>
    <n v="459.46000000000015"/>
    <s v="M"/>
    <n v="80"/>
    <d v="1978-09-02T00:00:00"/>
    <n v="41.865317966768139"/>
    <s v="Legal Assistant"/>
    <s v="Financial Services"/>
    <s v="High Net Worth"/>
    <s v="N"/>
    <s v="Yes"/>
    <n v="4"/>
    <m/>
  </r>
  <r>
    <n v="6490"/>
    <n v="38"/>
    <x v="2502"/>
    <d v="2017-06-20T00:00:00"/>
    <n v="193"/>
    <b v="0"/>
    <s v="Approved"/>
    <s v="Trek Bicycles"/>
    <s v="Standard"/>
    <s v="medium"/>
    <s v="large"/>
    <n v="2091.4699999999998"/>
    <n v="388.92"/>
    <d v="2003-03-18T00:00:00"/>
    <n v="1702.5499999999997"/>
    <s v="F"/>
    <n v="10"/>
    <d v="1976-10-24T00:00:00"/>
    <n v="43.722852213343479"/>
    <s v="Information Systems Manager"/>
    <s v="Financial Services"/>
    <s v="High Net Worth"/>
    <s v="N"/>
    <s v="Yes"/>
    <n v="20"/>
    <m/>
  </r>
  <r>
    <n v="6777"/>
    <n v="48"/>
    <x v="2954"/>
    <d v="2017-06-20T00:00:00"/>
    <n v="193"/>
    <b v="1"/>
    <s v="Approved"/>
    <s v="WeareA2B"/>
    <s v="Standard"/>
    <s v="medium"/>
    <s v="medium"/>
    <n v="1762.96"/>
    <n v="950.52"/>
    <d v="2009-04-12T00:00:00"/>
    <n v="812.44"/>
    <s v="M"/>
    <n v="85"/>
    <d v="1966-07-07T00:00:00"/>
    <n v="54.029701528411969"/>
    <s v="Senior Cost Accountant"/>
    <s v="Financial Services"/>
    <s v="Affluent Customer"/>
    <s v="N"/>
    <s v="Yes"/>
    <n v="10"/>
    <m/>
  </r>
  <r>
    <n v="7033"/>
    <n v="11"/>
    <x v="2094"/>
    <d v="2017-06-20T00:00:00"/>
    <n v="193"/>
    <b v="1"/>
    <s v="Approved"/>
    <s v="Giant Bicycles"/>
    <s v="Standard"/>
    <s v="high"/>
    <s v="medium"/>
    <n v="1274.93"/>
    <n v="764.96"/>
    <d v="2009-03-08T00:00:00"/>
    <n v="509.97"/>
    <s v="M"/>
    <n v="5"/>
    <d v="1955-11-30T00:00:00"/>
    <n v="64.637920706494157"/>
    <n v="0"/>
    <s v="Retail"/>
    <s v="Mass Customer"/>
    <s v="N"/>
    <s v="Yes"/>
    <n v="8"/>
    <m/>
  </r>
  <r>
    <n v="7587"/>
    <n v="99"/>
    <x v="1841"/>
    <d v="2017-06-20T00:00:00"/>
    <n v="193"/>
    <b v="1"/>
    <s v="Approved"/>
    <s v="OHM Cycles"/>
    <s v="Standard"/>
    <s v="medium"/>
    <s v="medium"/>
    <n v="1227.3399999999999"/>
    <n v="770.89"/>
    <d v="1991-05-06T00:00:00"/>
    <n v="456.44999999999993"/>
    <s v="F"/>
    <n v="64"/>
    <d v="1971-06-26T00:00:00"/>
    <n v="49.057098788685941"/>
    <s v="Recruiter"/>
    <s v="Health"/>
    <s v="Mass Customer"/>
    <s v="N"/>
    <s v="Yes"/>
    <n v="15"/>
    <m/>
  </r>
  <r>
    <n v="7830"/>
    <n v="49"/>
    <x v="3294"/>
    <d v="2017-06-20T00:00:00"/>
    <n v="193"/>
    <b v="0"/>
    <s v="Approved"/>
    <s v="Trek Bicycles"/>
    <s v="Road"/>
    <s v="medium"/>
    <s v="medium"/>
    <n v="533.51"/>
    <n v="400.13"/>
    <d v="2009-04-12T00:00:00"/>
    <n v="133.38"/>
    <s v="F"/>
    <n v="25"/>
    <d v="1977-09-24T00:00:00"/>
    <n v="42.805043994165395"/>
    <s v="VP Sales"/>
    <s v="n/a"/>
    <s v="Mass Customer"/>
    <s v="N"/>
    <s v="Yes"/>
    <n v="21"/>
    <m/>
  </r>
  <r>
    <n v="8526"/>
    <n v="86"/>
    <x v="2192"/>
    <d v="2017-06-20T00:00:00"/>
    <n v="193"/>
    <b v="1"/>
    <s v="Approved"/>
    <s v="OHM Cycles"/>
    <s v="Standard"/>
    <s v="medium"/>
    <s v="medium"/>
    <n v="235.63"/>
    <n v="125.07"/>
    <d v="2004-08-07T00:00:00"/>
    <n v="110.56"/>
    <s v="M"/>
    <n v="52"/>
    <d v="1970-08-31T00:00:00"/>
    <n v="49.876276870877724"/>
    <s v="Biostatistician II"/>
    <s v="Health"/>
    <s v="Affluent Customer"/>
    <s v="N"/>
    <s v="No"/>
    <n v="6"/>
    <m/>
  </r>
  <r>
    <n v="8685"/>
    <n v="67"/>
    <x v="542"/>
    <d v="2017-06-20T00:00:00"/>
    <n v="193"/>
    <b v="0"/>
    <s v="Approved"/>
    <s v="Norco Bicycles"/>
    <s v="Road"/>
    <s v="medium"/>
    <s v="medium"/>
    <n v="544.04999999999995"/>
    <n v="376.84"/>
    <d v="2005-10-22T00:00:00"/>
    <n v="167.20999999999998"/>
    <s v="F"/>
    <n v="96"/>
    <d v="1976-09-30T00:00:00"/>
    <n v="43.788605638001016"/>
    <s v="Database Administrator III"/>
    <s v="Financial Services"/>
    <s v="Affluent Customer"/>
    <s v="N"/>
    <s v="No"/>
    <n v="11"/>
    <m/>
  </r>
  <r>
    <n v="8985"/>
    <n v="77"/>
    <x v="2322"/>
    <d v="2017-06-20T00:00:00"/>
    <n v="193"/>
    <b v="0"/>
    <s v="Approved"/>
    <s v="Norco Bicycles"/>
    <s v="Road"/>
    <s v="medium"/>
    <s v="large"/>
    <n v="1240.31"/>
    <n v="795.1"/>
    <d v="2011-01-10T00:00:00"/>
    <n v="445.20999999999992"/>
    <s v="F"/>
    <n v="19"/>
    <d v="1961-09-10T00:00:00"/>
    <n v="58.854359062658546"/>
    <s v="Senior Financial Analyst"/>
    <s v="Financial Services"/>
    <s v="Affluent Customer"/>
    <s v="N"/>
    <s v="No"/>
    <n v="5"/>
    <m/>
  </r>
  <r>
    <n v="9411"/>
    <n v="49"/>
    <x v="3209"/>
    <d v="2017-06-20T00:00:00"/>
    <n v="193"/>
    <b v="1"/>
    <s v="Approved"/>
    <s v="Trek Bicycles"/>
    <s v="Road"/>
    <s v="medium"/>
    <s v="medium"/>
    <n v="533.51"/>
    <n v="400.13"/>
    <d v="1997-10-04T00:00:00"/>
    <n v="133.38"/>
    <s v="M"/>
    <n v="50"/>
    <d v="1958-11-14T00:00:00"/>
    <n v="61.679016596905122"/>
    <s v="Media Manager II"/>
    <s v="n/a"/>
    <s v="Affluent Customer"/>
    <s v="N"/>
    <s v="No"/>
    <n v="6"/>
    <m/>
  </r>
  <r>
    <n v="9644"/>
    <n v="26"/>
    <x v="2766"/>
    <d v="2017-06-20T00:00:00"/>
    <n v="193"/>
    <b v="1"/>
    <s v="Approved"/>
    <s v="WeareA2B"/>
    <s v="Standard"/>
    <s v="medium"/>
    <s v="medium"/>
    <n v="1992.93"/>
    <n v="762.63"/>
    <d v="1993-05-26T00:00:00"/>
    <n v="1230.3000000000002"/>
    <s v="F"/>
    <n v="55"/>
    <d v="1971-06-20T00:00:00"/>
    <n v="49.073537144850327"/>
    <s v="Mechanical Systems Engineer"/>
    <s v="Financial Services"/>
    <s v="Mass Customer"/>
    <s v="N"/>
    <s v="No"/>
    <n v="12"/>
    <m/>
  </r>
  <r>
    <n v="10149"/>
    <n v="44"/>
    <x v="1481"/>
    <d v="2017-06-20T00:00:00"/>
    <n v="193"/>
    <b v="1"/>
    <s v="Approved"/>
    <s v="WeareA2B"/>
    <s v="Standard"/>
    <s v="medium"/>
    <s v="medium"/>
    <n v="1769.64"/>
    <n v="108.76"/>
    <d v="2001-11-25T00:00:00"/>
    <n v="1660.88"/>
    <s v="M"/>
    <n v="87"/>
    <d v="1978-05-01T00:00:00"/>
    <n v="42.205043994165393"/>
    <s v="Technical Writer"/>
    <s v="n/a"/>
    <s v="Mass Customer"/>
    <s v="N"/>
    <s v="Yes"/>
    <n v="12"/>
    <m/>
  </r>
  <r>
    <n v="10334"/>
    <n v="67"/>
    <x v="2090"/>
    <d v="2017-06-20T00:00:00"/>
    <n v="193"/>
    <b v="1"/>
    <s v="Approved"/>
    <s v="Norco Bicycles"/>
    <s v="Road"/>
    <s v="medium"/>
    <s v="medium"/>
    <n v="544.04999999999995"/>
    <n v="376.84"/>
    <d v="2005-10-22T00:00:00"/>
    <n v="167.20999999999998"/>
    <s v="M"/>
    <n v="60"/>
    <d v="1957-05-25T00:00:00"/>
    <n v="63.15298919964485"/>
    <s v="Structural Engineer"/>
    <s v="Financial Services"/>
    <s v="Affluent Customer"/>
    <s v="N"/>
    <s v="No"/>
    <n v="14"/>
    <m/>
  </r>
  <r>
    <n v="10890"/>
    <n v="32"/>
    <x v="2945"/>
    <d v="2017-06-20T00:00:00"/>
    <n v="193"/>
    <b v="1"/>
    <s v="Approved"/>
    <s v="Giant Bicycles"/>
    <s v="Standard"/>
    <s v="medium"/>
    <s v="medium"/>
    <n v="642.70000000000005"/>
    <n v="211.37"/>
    <d v="2002-03-22T00:00:00"/>
    <n v="431.33000000000004"/>
    <s v="F"/>
    <n v="76"/>
    <d v="1968-12-22T00:00:00"/>
    <n v="51.566687829781834"/>
    <s v="Senior Editor"/>
    <s v="n/a"/>
    <s v="Mass Customer"/>
    <s v="N"/>
    <s v="No"/>
    <n v="15"/>
    <m/>
  </r>
  <r>
    <n v="11544"/>
    <n v="50"/>
    <x v="2270"/>
    <d v="2017-06-20T00:00:00"/>
    <n v="193"/>
    <b v="1"/>
    <s v="Approved"/>
    <s v="WeareA2B"/>
    <s v="Standard"/>
    <s v="medium"/>
    <s v="small"/>
    <n v="175.89"/>
    <n v="131.91999999999999"/>
    <d v="2003-02-16T00:00:00"/>
    <n v="43.97"/>
    <s v="M"/>
    <n v="75"/>
    <d v="1978-08-24T00:00:00"/>
    <n v="41.88997550101471"/>
    <s v="Computer Systems Analyst IV"/>
    <s v="n/a"/>
    <s v="Affluent Customer"/>
    <s v="N"/>
    <s v="No"/>
    <n v="12"/>
    <m/>
  </r>
  <r>
    <n v="11857"/>
    <n v="5"/>
    <x v="1362"/>
    <d v="2017-06-20T00:00:00"/>
    <n v="193"/>
    <b v="0"/>
    <s v="Approved"/>
    <s v="Giant Bicycles"/>
    <s v="Standard"/>
    <s v="high"/>
    <s v="medium"/>
    <n v="1129.1300000000001"/>
    <n v="677.48"/>
    <d v="2005-08-09T00:00:00"/>
    <n v="451.65000000000009"/>
    <s v="M"/>
    <n v="32"/>
    <d v="1975-03-13T00:00:00"/>
    <n v="45.34203029553526"/>
    <s v="Graphic Designer"/>
    <s v="n/a"/>
    <s v="High Net Worth"/>
    <s v="N"/>
    <s v="No"/>
    <n v="19"/>
    <m/>
  </r>
  <r>
    <n v="11860"/>
    <n v="38"/>
    <x v="434"/>
    <d v="2017-06-20T00:00:00"/>
    <n v="193"/>
    <b v="1"/>
    <s v="Approved"/>
    <s v="Trek Bicycles"/>
    <s v="Standard"/>
    <s v="medium"/>
    <s v="large"/>
    <n v="2091.4699999999998"/>
    <n v="388.92"/>
    <d v="1991-01-21T00:00:00"/>
    <n v="1702.5499999999997"/>
    <s v="M"/>
    <n v="10"/>
    <d v="1999-08-11T00:00:00"/>
    <n v="20.911893309233889"/>
    <s v="Project Manager"/>
    <s v="n/a"/>
    <s v="High Net Worth"/>
    <s v="N"/>
    <s v="No"/>
    <n v="1"/>
    <m/>
  </r>
  <r>
    <n v="12092"/>
    <n v="73"/>
    <x v="3050"/>
    <d v="2017-06-20T00:00:00"/>
    <n v="193"/>
    <b v="1"/>
    <s v="Approved"/>
    <s v="Solex"/>
    <s v="Standard"/>
    <s v="medium"/>
    <s v="medium"/>
    <n v="1945.43"/>
    <n v="333.18"/>
    <d v="2002-08-31T00:00:00"/>
    <n v="1612.25"/>
    <s v="M"/>
    <n v="86"/>
    <d v="1964-05-05T00:00:00"/>
    <n v="56.202304268138001"/>
    <s v="Account Executive"/>
    <s v="Manufacturing"/>
    <s v="Affluent Customer"/>
    <s v="N"/>
    <s v="No"/>
    <n v="10"/>
    <m/>
  </r>
  <r>
    <n v="12112"/>
    <n v="32"/>
    <x v="1536"/>
    <d v="2017-06-20T00:00:00"/>
    <n v="193"/>
    <b v="0"/>
    <s v="Approved"/>
    <s v="Giant Bicycles"/>
    <s v="Standard"/>
    <s v="medium"/>
    <s v="medium"/>
    <n v="642.70000000000005"/>
    <n v="211.37"/>
    <d v="2011-03-16T00:00:00"/>
    <n v="431.33000000000004"/>
    <s v="F"/>
    <n v="7"/>
    <d v="1975-04-29T00:00:00"/>
    <n v="45.213263172247586"/>
    <s v="Administrative Officer"/>
    <s v="Financial Services"/>
    <s v="Mass Customer"/>
    <s v="N"/>
    <s v="Yes"/>
    <n v="16"/>
    <m/>
  </r>
  <r>
    <n v="12680"/>
    <n v="34"/>
    <x v="836"/>
    <d v="2017-06-20T00:00:00"/>
    <n v="193"/>
    <b v="0"/>
    <s v="Approved"/>
    <s v="Norco Bicycles"/>
    <s v="Road"/>
    <s v="high"/>
    <s v="large"/>
    <n v="774.53"/>
    <n v="464.72"/>
    <d v="1995-12-19T00:00:00"/>
    <n v="309.80999999999995"/>
    <s v="F"/>
    <n v="16"/>
    <d v="1975-04-22T00:00:00"/>
    <n v="45.232441254439372"/>
    <n v="0"/>
    <s v="Retail"/>
    <s v="Mass Customer"/>
    <s v="N"/>
    <s v="Yes"/>
    <n v="14"/>
    <m/>
  </r>
  <r>
    <n v="12835"/>
    <n v="31"/>
    <x v="1510"/>
    <d v="2017-06-20T00:00:00"/>
    <n v="193"/>
    <b v="0"/>
    <s v="Approved"/>
    <s v="Giant Bicycles"/>
    <s v="Standard"/>
    <s v="medium"/>
    <s v="medium"/>
    <n v="230.91"/>
    <n v="173.18"/>
    <d v="2006-11-10T00:00:00"/>
    <n v="57.72999999999999"/>
    <s v="F"/>
    <n v="9"/>
    <d v="1954-05-03T00:00:00"/>
    <n v="66.216002898274979"/>
    <s v="VP Marketing"/>
    <s v="Manufacturing"/>
    <s v="Mass Customer"/>
    <s v="N"/>
    <s v="No"/>
    <n v="5"/>
    <m/>
  </r>
  <r>
    <n v="13059"/>
    <n v="0"/>
    <x v="3292"/>
    <d v="2017-06-20T00:00:00"/>
    <n v="193"/>
    <b v="0"/>
    <s v="Approved"/>
    <s v="Solex"/>
    <s v="Road"/>
    <s v="medium"/>
    <s v="medium"/>
    <n v="416.98"/>
    <n v="312.74"/>
    <d v="1997-05-10T00:00:00"/>
    <n v="104.24000000000001"/>
    <s v="F"/>
    <n v="21"/>
    <d v="1977-02-15T00:00:00"/>
    <n v="43.410523446220189"/>
    <s v="Graphic Designer"/>
    <s v="n/a"/>
    <s v="High Net Worth"/>
    <s v="N"/>
    <s v="No"/>
    <n v="12"/>
    <m/>
  </r>
  <r>
    <n v="13456"/>
    <n v="28"/>
    <x v="2878"/>
    <d v="2017-06-20T00:00:00"/>
    <n v="193"/>
    <b v="1"/>
    <s v="Approved"/>
    <s v="Norco Bicycles"/>
    <s v="Standard"/>
    <s v="medium"/>
    <s v="small"/>
    <n v="1216.1400000000001"/>
    <n v="1082.3599999999999"/>
    <d v="2013-03-12T00:00:00"/>
    <n v="133.7800000000002"/>
    <s v="M"/>
    <n v="9"/>
    <d v="1957-08-28T00:00:00"/>
    <n v="62.89271522704211"/>
    <s v="Analog Circuit Design manager"/>
    <s v="n/a"/>
    <s v="Affluent Customer"/>
    <s v="N"/>
    <s v="Yes"/>
    <n v="6"/>
    <m/>
  </r>
  <r>
    <n v="13572"/>
    <n v="8"/>
    <x v="3049"/>
    <d v="2017-06-20T00:00:00"/>
    <n v="193"/>
    <b v="1"/>
    <s v="Approved"/>
    <s v="Solex"/>
    <s v="Road"/>
    <s v="medium"/>
    <s v="small"/>
    <n v="1703.52"/>
    <n v="1516.13"/>
    <d v="2011-04-16T00:00:00"/>
    <n v="187.38999999999987"/>
    <s v="M"/>
    <n v="40"/>
    <d v="1977-08-22T00:00:00"/>
    <n v="42.895454953069503"/>
    <s v="Budget/Accounting Analyst I"/>
    <s v="Argiculture"/>
    <s v="Affluent Customer"/>
    <s v="N"/>
    <s v="No"/>
    <n v="8"/>
    <m/>
  </r>
  <r>
    <n v="13583"/>
    <n v="0"/>
    <x v="3250"/>
    <d v="2017-06-20T00:00:00"/>
    <n v="193"/>
    <b v="0"/>
    <s v="Approved"/>
    <s v="Giant Bicycles"/>
    <s v="Standard"/>
    <s v="medium"/>
    <s v="medium"/>
    <n v="230.91"/>
    <n v="173.18"/>
    <d v="2006-11-10T00:00:00"/>
    <n v="57.72999999999999"/>
    <s v="M"/>
    <n v="75"/>
    <d v="1993-10-31T00:00:00"/>
    <n v="26.692715227042108"/>
    <n v="0"/>
    <s v="Financial Services"/>
    <s v="High Net Worth"/>
    <s v="N"/>
    <s v="No"/>
    <n v="3"/>
    <m/>
  </r>
  <r>
    <n v="14111"/>
    <n v="7"/>
    <x v="2583"/>
    <d v="2017-06-20T00:00:00"/>
    <n v="193"/>
    <b v="1"/>
    <s v="Approved"/>
    <s v="Trek Bicycles"/>
    <s v="Road"/>
    <s v="low"/>
    <s v="medium"/>
    <n v="980.37"/>
    <n v="234.43"/>
    <d v="2016-07-09T00:00:00"/>
    <n v="745.94"/>
    <s v="F"/>
    <n v="84"/>
    <d v="1979-07-18T00:00:00"/>
    <n v="40.991345364028412"/>
    <s v="VP Accounting"/>
    <s v="Financial Services"/>
    <s v="Mass Customer"/>
    <s v="N"/>
    <s v="Yes"/>
    <n v="11"/>
    <m/>
  </r>
  <r>
    <n v="14527"/>
    <n v="99"/>
    <x v="559"/>
    <d v="2017-06-20T00:00:00"/>
    <n v="193"/>
    <b v="0"/>
    <s v="Approved"/>
    <s v="OHM Cycles"/>
    <s v="Standard"/>
    <s v="medium"/>
    <s v="medium"/>
    <n v="1227.3399999999999"/>
    <n v="770.89"/>
    <d v="1994-08-10T00:00:00"/>
    <n v="456.44999999999993"/>
    <s v="F"/>
    <n v="73"/>
    <d v="1962-04-30T00:00:00"/>
    <n v="58.218742624302379"/>
    <s v="Web Developer II"/>
    <s v="n/a"/>
    <s v="Mass Customer"/>
    <s v="N"/>
    <s v="No"/>
    <n v="15"/>
    <m/>
  </r>
  <r>
    <n v="15093"/>
    <n v="73"/>
    <x v="1465"/>
    <d v="2017-06-20T00:00:00"/>
    <n v="193"/>
    <b v="0"/>
    <s v="Approved"/>
    <s v="Solex"/>
    <s v="Standard"/>
    <s v="medium"/>
    <s v="medium"/>
    <n v="1945.43"/>
    <n v="333.18"/>
    <d v="2002-08-31T00:00:00"/>
    <n v="1612.25"/>
    <s v="F"/>
    <n v="66"/>
    <d v="1956-05-15T00:00:00"/>
    <n v="64.180386459918822"/>
    <s v="Structural Engineer"/>
    <s v="Property"/>
    <s v="Mass Customer"/>
    <s v="N"/>
    <s v="No"/>
    <n v="17"/>
    <m/>
  </r>
  <r>
    <n v="15149"/>
    <n v="6"/>
    <x v="2082"/>
    <d v="2017-06-20T00:00:00"/>
    <n v="193"/>
    <b v="1"/>
    <s v="Approved"/>
    <s v="Solex"/>
    <s v="Standard"/>
    <s v="high"/>
    <s v="medium"/>
    <n v="748.17"/>
    <n v="448.9"/>
    <d v="2003-03-18T00:00:00"/>
    <n v="299.27"/>
    <s v="M"/>
    <n v="53"/>
    <d v="1977-05-13T00:00:00"/>
    <n v="43.172167281836629"/>
    <s v="VP Accounting"/>
    <s v="Financial Services"/>
    <s v="High Net Worth"/>
    <s v="N"/>
    <s v="Yes"/>
    <n v="18"/>
    <m/>
  </r>
  <r>
    <n v="15189"/>
    <n v="91"/>
    <x v="1354"/>
    <d v="2017-06-20T00:00:00"/>
    <n v="193"/>
    <b v="1"/>
    <s v="Approved"/>
    <s v="WeareA2B"/>
    <s v="Standard"/>
    <s v="low"/>
    <s v="medium"/>
    <n v="642.30999999999995"/>
    <n v="513.85"/>
    <d v="2014-10-10T00:00:00"/>
    <n v="128.45999999999992"/>
    <s v="M"/>
    <n v="83"/>
    <d v="1977-06-23T00:00:00"/>
    <n v="43.059838514713341"/>
    <n v="0"/>
    <s v="Financial Services"/>
    <s v="High Net Worth"/>
    <s v="N"/>
    <s v="No"/>
    <n v="12"/>
    <m/>
  </r>
  <r>
    <n v="16044"/>
    <n v="62"/>
    <x v="2602"/>
    <d v="2017-06-20T00:00:00"/>
    <n v="193"/>
    <b v="1"/>
    <s v="Approved"/>
    <s v="Solex"/>
    <s v="Standard"/>
    <s v="medium"/>
    <s v="medium"/>
    <n v="478.16"/>
    <n v="298.72000000000003"/>
    <d v="2015-05-21T00:00:00"/>
    <n v="179.44"/>
    <s v="M"/>
    <n v="83"/>
    <d v="1971-12-22T00:00:00"/>
    <n v="48.566687829781834"/>
    <s v="Staff Accountant III"/>
    <s v="n/a"/>
    <s v="Mass Customer"/>
    <s v="N"/>
    <s v="Yes"/>
    <n v="6"/>
    <m/>
  </r>
  <r>
    <n v="16493"/>
    <n v="19"/>
    <x v="1540"/>
    <d v="2017-06-20T00:00:00"/>
    <n v="193"/>
    <b v="1"/>
    <s v="Approved"/>
    <s v="Trek Bicycles"/>
    <s v="Mountain"/>
    <s v="low"/>
    <s v="medium"/>
    <n v="574.64"/>
    <n v="459.71"/>
    <d v="2011-08-29T00:00:00"/>
    <n v="114.93"/>
    <s v="F"/>
    <n v="25"/>
    <d v="1989-11-09T00:00:00"/>
    <n v="30.670797418822932"/>
    <s v="Professor"/>
    <s v="Financial Services"/>
    <s v="High Net Worth"/>
    <s v="N"/>
    <s v="No"/>
    <n v="4"/>
    <m/>
  </r>
  <r>
    <n v="16616"/>
    <n v="71"/>
    <x v="3171"/>
    <d v="2017-06-20T00:00:00"/>
    <n v="193"/>
    <b v="0"/>
    <s v="Approved"/>
    <s v="Solex"/>
    <s v="Standard"/>
    <s v="high"/>
    <s v="large"/>
    <n v="1842.92"/>
    <n v="1105.75"/>
    <d v="2014-10-10T00:00:00"/>
    <n v="737.17000000000007"/>
    <s v="F"/>
    <n v="44"/>
    <d v="1979-10-09T00:00:00"/>
    <n v="40.763948103754437"/>
    <n v="0"/>
    <s v="Financial Services"/>
    <s v="Affluent Customer"/>
    <s v="N"/>
    <s v="Yes"/>
    <n v="15"/>
    <m/>
  </r>
  <r>
    <n v="16689"/>
    <n v="74"/>
    <x v="274"/>
    <d v="2017-06-20T00:00:00"/>
    <n v="193"/>
    <b v="1"/>
    <s v="Approved"/>
    <s v="WeareA2B"/>
    <s v="Standard"/>
    <s v="medium"/>
    <s v="medium"/>
    <n v="1228.07"/>
    <n v="400.91"/>
    <d v="2000-05-22T00:00:00"/>
    <n v="827.15999999999985"/>
    <s v="M"/>
    <n v="46"/>
    <d v="1977-07-03T00:00:00"/>
    <n v="43.03244125443937"/>
    <s v="Business Systems Development Analyst"/>
    <s v="n/a"/>
    <s v="Mass Customer"/>
    <s v="N"/>
    <s v="No"/>
    <n v="18"/>
    <m/>
  </r>
  <r>
    <n v="17799"/>
    <n v="48"/>
    <x v="1382"/>
    <d v="2017-06-20T00:00:00"/>
    <n v="193"/>
    <b v="1"/>
    <s v="Approved"/>
    <s v="WeareA2B"/>
    <s v="Standard"/>
    <s v="medium"/>
    <s v="medium"/>
    <n v="1762.96"/>
    <n v="950.52"/>
    <d v="2012-06-04T00:00:00"/>
    <n v="812.44"/>
    <s v="M"/>
    <n v="49"/>
    <d v="1960-04-21T00:00:00"/>
    <n v="60.243400158548958"/>
    <s v="VP Product Management"/>
    <s v="n/a"/>
    <s v="Mass Customer"/>
    <s v="N"/>
    <s v="Yes"/>
    <n v="20"/>
    <m/>
  </r>
  <r>
    <n v="18222"/>
    <n v="81"/>
    <x v="2362"/>
    <d v="2017-06-20T00:00:00"/>
    <n v="193"/>
    <b v="0"/>
    <s v="Approved"/>
    <s v="Norco Bicycles"/>
    <s v="Standard"/>
    <s v="medium"/>
    <s v="small"/>
    <n v="586.45000000000005"/>
    <n v="521.94000000000005"/>
    <d v="1991-07-10T00:00:00"/>
    <n v="64.509999999999991"/>
    <s v="M"/>
    <n v="34"/>
    <d v="1994-05-31T00:00:00"/>
    <n v="26.111893309233889"/>
    <s v="Product Engineer"/>
    <s v="Manufacturing"/>
    <s v="Affluent Customer"/>
    <s v="N"/>
    <s v="No"/>
    <n v="1"/>
    <m/>
  </r>
  <r>
    <n v="18331"/>
    <n v="71"/>
    <x v="110"/>
    <d v="2017-06-20T00:00:00"/>
    <n v="193"/>
    <b v="0"/>
    <s v="Approved"/>
    <s v="Solex"/>
    <s v="Standard"/>
    <s v="high"/>
    <s v="large"/>
    <n v="1842.92"/>
    <n v="1105.75"/>
    <d v="1995-10-24T00:00:00"/>
    <n v="737.17000000000007"/>
    <s v="M"/>
    <n v="78"/>
    <d v="1983-04-06T00:00:00"/>
    <n v="37.27079741882293"/>
    <s v="Speech Pathologist"/>
    <s v="Retail"/>
    <s v="Mass Customer"/>
    <s v="N"/>
    <s v="No"/>
    <n v="6"/>
    <m/>
  </r>
  <r>
    <n v="18462"/>
    <n v="80"/>
    <x v="1148"/>
    <d v="2017-06-20T00:00:00"/>
    <n v="193"/>
    <b v="0"/>
    <s v="Approved"/>
    <s v="OHM Cycles"/>
    <s v="Touring"/>
    <s v="low"/>
    <s v="medium"/>
    <n v="1073.07"/>
    <n v="933.84"/>
    <d v="2015-08-10T00:00:00"/>
    <n v="139.2299999999999"/>
    <s v="F"/>
    <n v="66"/>
    <d v="1992-11-30T00:00:00"/>
    <n v="27.610523446220192"/>
    <s v="Senior Editor"/>
    <s v="Financial Services"/>
    <s v="Affluent Customer"/>
    <s v="N"/>
    <s v="Yes"/>
    <n v="7"/>
    <m/>
  </r>
  <r>
    <n v="18469"/>
    <n v="83"/>
    <x v="1155"/>
    <d v="2017-06-20T00:00:00"/>
    <n v="193"/>
    <b v="1"/>
    <s v="Approved"/>
    <s v="Solex"/>
    <s v="Touring"/>
    <s v="medium"/>
    <s v="large"/>
    <n v="2083.94"/>
    <n v="675.03"/>
    <d v="1993-04-20T00:00:00"/>
    <n v="1408.91"/>
    <s v="M"/>
    <n v="60"/>
    <d v="1956-10-03T00:00:00"/>
    <n v="63.794085090055809"/>
    <s v="VP Accounting"/>
    <s v="Financial Services"/>
    <s v="Mass Customer"/>
    <s v="N"/>
    <s v="Yes"/>
    <n v="8"/>
    <m/>
  </r>
  <r>
    <n v="19391"/>
    <n v="66"/>
    <x v="1199"/>
    <d v="2017-06-20T00:00:00"/>
    <n v="193"/>
    <b v="1"/>
    <s v="Approved"/>
    <s v="Solex"/>
    <s v="Standard"/>
    <s v="medium"/>
    <s v="medium"/>
    <n v="1163.8900000000001"/>
    <n v="589.27"/>
    <d v="1994-09-09T00:00:00"/>
    <n v="574.62000000000012"/>
    <s v="M"/>
    <n v="38"/>
    <d v="1976-07-19T00:00:00"/>
    <n v="43.988605638001012"/>
    <s v="Nurse Practicioner"/>
    <s v="n/a"/>
    <s v="High Net Worth"/>
    <s v="N"/>
    <s v="Yes"/>
    <n v="8"/>
    <m/>
  </r>
  <r>
    <n v="317"/>
    <n v="90"/>
    <x v="2084"/>
    <d v="2017-06-19T00:00:00"/>
    <n v="194"/>
    <b v="1"/>
    <s v="Approved"/>
    <s v="Norco Bicycles"/>
    <s v="Standard"/>
    <s v="low"/>
    <s v="medium"/>
    <n v="363.01"/>
    <n v="290.41000000000003"/>
    <d v="1999-07-26T00:00:00"/>
    <n v="72.599999999999966"/>
    <s v="F"/>
    <n v="46"/>
    <d v="1977-08-19T00:00:00"/>
    <n v="42.903674131151696"/>
    <s v="Physical Therapy Assistant"/>
    <s v="Financial Services"/>
    <s v="Affluent Customer"/>
    <s v="N"/>
    <s v="Yes"/>
    <n v="8"/>
    <m/>
  </r>
  <r>
    <n v="352"/>
    <n v="34"/>
    <x v="2529"/>
    <d v="2017-06-19T00:00:00"/>
    <n v="194"/>
    <b v="0"/>
    <s v="Approved"/>
    <s v="Norco Bicycles"/>
    <s v="Road"/>
    <s v="high"/>
    <s v="large"/>
    <n v="774.53"/>
    <n v="464.72"/>
    <d v="1995-12-19T00:00:00"/>
    <n v="309.80999999999995"/>
    <s v="F"/>
    <n v="14"/>
    <d v="1997-06-23T00:00:00"/>
    <n v="23.046139884576355"/>
    <s v="Software Consultant"/>
    <s v="n/a"/>
    <s v="Mass Customer"/>
    <s v="N"/>
    <s v="Yes"/>
    <n v="1"/>
    <m/>
  </r>
  <r>
    <n v="10698"/>
    <n v="46"/>
    <x v="1956"/>
    <d v="2017-06-04T00:00:00"/>
    <m/>
    <m/>
    <s v="Approved"/>
    <s v="OHM Cycles"/>
    <s v="Standard"/>
    <s v="low"/>
    <s v="medium"/>
    <n v="1793.43"/>
    <n v="248.82"/>
    <n v="36361"/>
    <m/>
    <m/>
    <m/>
    <m/>
    <m/>
    <m/>
    <m/>
    <m/>
    <m/>
    <m/>
    <m/>
    <m/>
  </r>
  <r>
    <n v="405"/>
    <n v="76"/>
    <x v="1525"/>
    <d v="2017-06-19T00:00:00"/>
    <n v="194"/>
    <b v="0"/>
    <s v="Approved"/>
    <s v="WeareA2B"/>
    <s v="Standard"/>
    <s v="low"/>
    <s v="medium"/>
    <n v="642.30999999999995"/>
    <n v="513.85"/>
    <d v="2014-10-10T00:00:00"/>
    <n v="128.45999999999992"/>
    <s v="F"/>
    <n v="84"/>
    <d v="1977-03-11T00:00:00"/>
    <n v="43.34477002156266"/>
    <s v="Pharmacist"/>
    <s v="Health"/>
    <s v="Affluent Customer"/>
    <s v="N"/>
    <s v="No"/>
    <n v="13"/>
    <m/>
  </r>
  <r>
    <n v="432"/>
    <n v="79"/>
    <x v="3241"/>
    <d v="2017-06-19T00:00:00"/>
    <n v="194"/>
    <b v="1"/>
    <s v="Approved"/>
    <s v="Norco Bicycles"/>
    <s v="Standard"/>
    <s v="medium"/>
    <s v="medium"/>
    <n v="1555.58"/>
    <n v="818.01"/>
    <d v="2003-09-09T00:00:00"/>
    <n v="737.56999999999994"/>
    <s v="F"/>
    <n v="31"/>
    <d v="1994-06-12T00:00:00"/>
    <n v="26.079016596905124"/>
    <s v="Librarian"/>
    <s v="Entertainment"/>
    <s v="Mass Customer"/>
    <s v="N"/>
    <s v="No"/>
    <n v="1"/>
    <m/>
  </r>
  <r>
    <n v="686"/>
    <n v="54"/>
    <x v="1023"/>
    <d v="2017-06-19T00:00:00"/>
    <n v="194"/>
    <b v="0"/>
    <s v="Approved"/>
    <s v="WeareA2B"/>
    <s v="Standard"/>
    <s v="medium"/>
    <s v="medium"/>
    <n v="1292.8399999999999"/>
    <n v="13.44"/>
    <d v="2015-06-17T00:00:00"/>
    <n v="1279.3999999999999"/>
    <s v="F"/>
    <n v="49"/>
    <d v="1978-04-30T00:00:00"/>
    <n v="42.207783720192793"/>
    <s v="Research Assistant II"/>
    <s v="Health"/>
    <s v="Mass Customer"/>
    <s v="N"/>
    <s v="Yes"/>
    <n v="18"/>
    <m/>
  </r>
  <r>
    <n v="1344"/>
    <n v="81"/>
    <x v="8"/>
    <d v="2017-06-19T00:00:00"/>
    <n v="194"/>
    <b v="1"/>
    <s v="Approved"/>
    <s v="Norco Bicycles"/>
    <s v="Standard"/>
    <s v="medium"/>
    <s v="small"/>
    <n v="586.45000000000005"/>
    <n v="521.94000000000005"/>
    <d v="2004-08-07T00:00:00"/>
    <n v="64.509999999999991"/>
    <s v="M"/>
    <n v="59"/>
    <d v="1998-05-08T00:00:00"/>
    <n v="22.172167281836629"/>
    <s v="Database Administrator III"/>
    <s v="Manufacturing"/>
    <s v="Mass Customer"/>
    <s v="N"/>
    <s v="Yes"/>
    <n v="1"/>
    <m/>
  </r>
  <r>
    <n v="1446"/>
    <n v="54"/>
    <x v="1825"/>
    <d v="2017-06-19T00:00:00"/>
    <n v="194"/>
    <b v="0"/>
    <s v="Approved"/>
    <s v="WeareA2B"/>
    <s v="Standard"/>
    <s v="medium"/>
    <s v="medium"/>
    <n v="1807.45"/>
    <n v="778.69"/>
    <d v="2015-05-21T00:00:00"/>
    <n v="1028.76"/>
    <s v="M"/>
    <n v="65"/>
    <d v="1992-09-13T00:00:00"/>
    <n v="27.824222076357177"/>
    <s v="Quality Control Specialist"/>
    <s v="IT"/>
    <s v="High Net Worth"/>
    <s v="N"/>
    <s v="No"/>
    <n v="9"/>
    <m/>
  </r>
  <r>
    <n v="1488"/>
    <n v="1"/>
    <x v="820"/>
    <d v="2017-06-19T00:00:00"/>
    <n v="194"/>
    <b v="1"/>
    <s v="Approved"/>
    <s v="Giant Bicycles"/>
    <s v="Touring"/>
    <s v="medium"/>
    <s v="large"/>
    <n v="1873.97"/>
    <n v="863.95"/>
    <d v="2006-05-22T00:00:00"/>
    <n v="1010.02"/>
    <s v="M"/>
    <n v="36"/>
    <d v="1977-11-30T00:00:00"/>
    <n v="42.621482350329778"/>
    <s v="Engineer II"/>
    <s v="Health"/>
    <s v="High Net Worth"/>
    <s v="N"/>
    <s v="No"/>
    <n v="11"/>
    <m/>
  </r>
  <r>
    <n v="1493"/>
    <n v="64"/>
    <x v="3358"/>
    <d v="2017-06-19T00:00:00"/>
    <n v="194"/>
    <b v="1"/>
    <s v="Approved"/>
    <s v="Trek Bicycles"/>
    <s v="Standard"/>
    <s v="medium"/>
    <s v="large"/>
    <n v="1469.44"/>
    <n v="596.54999999999995"/>
    <d v="2012-05-18T00:00:00"/>
    <n v="872.8900000000001"/>
    <s v="M"/>
    <n v="57"/>
    <d v="1974-11-25T00:00:00"/>
    <n v="45.637920706494164"/>
    <n v="0"/>
    <s v="Retail"/>
    <s v="Affluent Customer"/>
    <s v="N"/>
    <s v="No"/>
    <n v="8"/>
    <m/>
  </r>
  <r>
    <n v="1839"/>
    <n v="68"/>
    <x v="1669"/>
    <d v="2017-06-19T00:00:00"/>
    <n v="194"/>
    <b v="0"/>
    <s v="Approved"/>
    <s v="OHM Cycles"/>
    <s v="Standard"/>
    <s v="medium"/>
    <s v="medium"/>
    <n v="1636.9"/>
    <n v="44.71"/>
    <d v="2002-08-31T00:00:00"/>
    <n v="1592.19"/>
    <s v="F"/>
    <n v="22"/>
    <d v="1974-05-13T00:00:00"/>
    <n v="46.174907007864029"/>
    <s v="Technical Writer"/>
    <s v="Manufacturing"/>
    <s v="Affluent Customer"/>
    <s v="N"/>
    <s v="Yes"/>
    <n v="20"/>
    <m/>
  </r>
  <r>
    <n v="2162"/>
    <n v="7"/>
    <x v="3026"/>
    <d v="2017-06-19T00:00:00"/>
    <n v="194"/>
    <b v="1"/>
    <s v="Approved"/>
    <s v="Giant Bicycles"/>
    <s v="Standard"/>
    <s v="medium"/>
    <s v="small"/>
    <n v="1311.44"/>
    <n v="1167.18"/>
    <d v="1992-10-11T00:00:00"/>
    <n v="144.26"/>
    <s v="M"/>
    <n v="72"/>
    <d v="1992-06-26T00:00:00"/>
    <n v="28.040660432521562"/>
    <n v="0"/>
    <s v="Telecommunications"/>
    <s v="High Net Worth"/>
    <s v="N"/>
    <s v="No"/>
    <n v="7"/>
    <m/>
  </r>
  <r>
    <n v="3011"/>
    <n v="35"/>
    <x v="1835"/>
    <d v="2017-06-19T00:00:00"/>
    <n v="194"/>
    <b v="0"/>
    <s v="Approved"/>
    <s v="Giant Bicycles"/>
    <s v="Standard"/>
    <s v="medium"/>
    <s v="medium"/>
    <n v="1403.5"/>
    <n v="954.82"/>
    <d v="1997-08-25T00:00:00"/>
    <n v="448.67999999999995"/>
    <s v="F"/>
    <n v="88"/>
    <d v="1975-08-12T00:00:00"/>
    <n v="44.925591939370875"/>
    <s v="Marketing Manager"/>
    <s v="Retail"/>
    <s v="High Net Worth"/>
    <s v="N"/>
    <s v="No"/>
    <n v="12"/>
    <m/>
  </r>
  <r>
    <n v="3151"/>
    <n v="72"/>
    <x v="1527"/>
    <d v="2017-06-19T00:00:00"/>
    <n v="194"/>
    <b v="0"/>
    <s v="Approved"/>
    <s v="Norco Bicycles"/>
    <s v="Standard"/>
    <s v="medium"/>
    <s v="medium"/>
    <n v="360.4"/>
    <n v="270.3"/>
    <d v="2004-07-25T00:00:00"/>
    <n v="90.099999999999966"/>
    <s v="M"/>
    <n v="15"/>
    <d v="1977-08-10T00:00:00"/>
    <n v="42.928331665398275"/>
    <s v="Quality Control Specialist"/>
    <s v="Telecommunications"/>
    <s v="Affluent Customer"/>
    <s v="N"/>
    <s v="Yes"/>
    <n v="19"/>
    <m/>
  </r>
  <r>
    <n v="3191"/>
    <n v="48"/>
    <x v="296"/>
    <d v="2017-06-19T00:00:00"/>
    <n v="194"/>
    <b v="1"/>
    <s v="Approved"/>
    <s v="WeareA2B"/>
    <s v="Standard"/>
    <s v="medium"/>
    <s v="medium"/>
    <n v="1762.96"/>
    <n v="950.52"/>
    <d v="2016-11-14T00:00:00"/>
    <n v="812.44"/>
    <s v="F"/>
    <n v="75"/>
    <d v="1982-02-23T00:00:00"/>
    <n v="38.385865911973617"/>
    <s v="Marketing Manager"/>
    <s v="Manufacturing"/>
    <s v="Mass Customer"/>
    <s v="N"/>
    <s v="No"/>
    <n v="15"/>
    <m/>
  </r>
  <r>
    <n v="3355"/>
    <n v="54"/>
    <x v="1091"/>
    <d v="2017-06-19T00:00:00"/>
    <n v="194"/>
    <b v="1"/>
    <s v="Approved"/>
    <s v="WeareA2B"/>
    <s v="Standard"/>
    <s v="medium"/>
    <s v="medium"/>
    <n v="1292.8399999999999"/>
    <n v="13.44"/>
    <d v="2015-10-18T00:00:00"/>
    <n v="1279.3999999999999"/>
    <s v="M"/>
    <n v="88"/>
    <d v="1978-08-19T00:00:00"/>
    <n v="41.903674131151696"/>
    <n v="0"/>
    <s v="Financial Services"/>
    <s v="Mass Customer"/>
    <s v="N"/>
    <s v="Yes"/>
    <n v="17"/>
    <m/>
  </r>
  <r>
    <n v="3638"/>
    <n v="27"/>
    <x v="2449"/>
    <d v="2017-06-19T00:00:00"/>
    <n v="194"/>
    <b v="1"/>
    <s v="Approved"/>
    <s v="Trek Bicycles"/>
    <s v="Standard"/>
    <s v="medium"/>
    <s v="medium"/>
    <n v="499.53"/>
    <n v="388.72"/>
    <d v="1999-06-23T00:00:00"/>
    <n v="110.80999999999995"/>
    <s v="M"/>
    <n v="85"/>
    <d v="1980-03-16T00:00:00"/>
    <n v="40.328331665398274"/>
    <s v="Internal Auditor"/>
    <s v="Retail"/>
    <s v="Affluent Customer"/>
    <s v="N"/>
    <s v="No"/>
    <n v="15"/>
    <m/>
  </r>
  <r>
    <n v="3680"/>
    <n v="81"/>
    <x v="3194"/>
    <d v="2017-06-19T00:00:00"/>
    <n v="194"/>
    <b v="0"/>
    <s v="Approved"/>
    <s v="Solex"/>
    <s v="Standard"/>
    <s v="medium"/>
    <s v="medium"/>
    <n v="1151.96"/>
    <n v="649.49"/>
    <d v="2012-06-04T00:00:00"/>
    <n v="502.47"/>
    <s v="F"/>
    <n v="52"/>
    <d v="1974-09-26T00:00:00"/>
    <n v="45.802304268138002"/>
    <s v="VP Quality Control"/>
    <s v="Argiculture"/>
    <s v="High Net Worth"/>
    <s v="N"/>
    <s v="Yes"/>
    <n v="3"/>
    <m/>
  </r>
  <r>
    <n v="3695"/>
    <n v="97"/>
    <x v="1512"/>
    <d v="2017-06-19T00:00:00"/>
    <n v="194"/>
    <b v="1"/>
    <s v="Approved"/>
    <s v="Solex"/>
    <s v="Standard"/>
    <s v="medium"/>
    <s v="large"/>
    <n v="202.62"/>
    <n v="151.96"/>
    <d v="2016-03-29T00:00:00"/>
    <n v="50.66"/>
    <s v="F"/>
    <n v="68"/>
    <d v="1977-02-25T00:00:00"/>
    <n v="43.383126185946217"/>
    <n v="0"/>
    <s v="Argiculture"/>
    <s v="Mass Customer"/>
    <s v="N"/>
    <s v="No"/>
    <n v="18"/>
    <m/>
  </r>
  <r>
    <n v="3909"/>
    <n v="0"/>
    <x v="119"/>
    <d v="2017-06-19T00:00:00"/>
    <n v="194"/>
    <b v="0"/>
    <s v="Approved"/>
    <s v="Norco Bicycles"/>
    <s v="Standard"/>
    <s v="low"/>
    <s v="medium"/>
    <n v="363.01"/>
    <n v="290.41000000000003"/>
    <d v="2005-05-10T00:00:00"/>
    <n v="72.599999999999966"/>
    <s v="F"/>
    <n v="15"/>
    <d v="1971-12-06T00:00:00"/>
    <n v="48.610523446220192"/>
    <s v="Staff Scientist"/>
    <s v="Health"/>
    <s v="High Net Worth"/>
    <s v="N"/>
    <s v="No"/>
    <n v="5"/>
    <m/>
  </r>
  <r>
    <n v="5668"/>
    <n v="77"/>
    <x v="91"/>
    <d v="2017-06-19T00:00:00"/>
    <n v="194"/>
    <b v="0"/>
    <s v="Approved"/>
    <s v="WeareA2B"/>
    <s v="Standard"/>
    <s v="medium"/>
    <s v="medium"/>
    <n v="1769.64"/>
    <n v="108.76"/>
    <d v="2012-06-04T00:00:00"/>
    <n v="1660.88"/>
    <s v="M"/>
    <n v="54"/>
    <d v="1966-07-03T00:00:00"/>
    <n v="54.040660432521562"/>
    <s v="Software Test Engineer III"/>
    <s v="Health"/>
    <s v="High Net Worth"/>
    <s v="N"/>
    <s v="Yes"/>
    <n v="18"/>
    <m/>
  </r>
  <r>
    <n v="6165"/>
    <n v="47"/>
    <x v="236"/>
    <d v="2017-06-19T00:00:00"/>
    <n v="194"/>
    <b v="0"/>
    <s v="Approved"/>
    <s v="Trek Bicycles"/>
    <s v="Road"/>
    <s v="low"/>
    <s v="small"/>
    <n v="1720.7"/>
    <n v="1531.42"/>
    <d v="2006-10-01T00:00:00"/>
    <n v="189.27999999999997"/>
    <s v="F"/>
    <n v="65"/>
    <d v="1989-07-15T00:00:00"/>
    <n v="30.991345364028412"/>
    <s v="Database Administrator IV"/>
    <s v="n/a"/>
    <s v="Mass Customer"/>
    <s v="N"/>
    <s v="No"/>
    <n v="11"/>
    <m/>
  </r>
  <r>
    <n v="6409"/>
    <n v="78"/>
    <x v="2905"/>
    <d v="2017-06-19T00:00:00"/>
    <n v="194"/>
    <b v="0"/>
    <s v="Approved"/>
    <s v="Giant Bicycles"/>
    <s v="Standard"/>
    <s v="medium"/>
    <s v="large"/>
    <n v="1765.3"/>
    <n v="709.48"/>
    <d v="1991-07-10T00:00:00"/>
    <n v="1055.82"/>
    <s v="F"/>
    <n v="52"/>
    <d v="1969-12-06T00:00:00"/>
    <n v="50.610523446220192"/>
    <s v="Teacher"/>
    <s v="Property"/>
    <s v="Mass Customer"/>
    <s v="N"/>
    <s v="Yes"/>
    <n v="18"/>
    <m/>
  </r>
  <r>
    <n v="7001"/>
    <n v="8"/>
    <x v="2368"/>
    <d v="2017-06-19T00:00:00"/>
    <n v="194"/>
    <b v="1"/>
    <s v="Approved"/>
    <s v="Solex"/>
    <s v="Road"/>
    <s v="medium"/>
    <s v="small"/>
    <n v="1703.52"/>
    <n v="1516.13"/>
    <d v="2003-08-05T00:00:00"/>
    <n v="187.38999999999987"/>
    <s v="F"/>
    <n v="37"/>
    <d v="1994-10-15T00:00:00"/>
    <n v="25.736550843480465"/>
    <s v="GIS Technical Architect"/>
    <s v="Manufacturing"/>
    <s v="Mass Customer"/>
    <s v="N"/>
    <s v="Yes"/>
    <n v="6"/>
    <m/>
  </r>
  <r>
    <n v="7333"/>
    <n v="31"/>
    <x v="1404"/>
    <d v="2017-06-19T00:00:00"/>
    <n v="194"/>
    <b v="0"/>
    <s v="Approved"/>
    <s v="Giant Bicycles"/>
    <s v="Standard"/>
    <s v="medium"/>
    <s v="medium"/>
    <n v="230.91"/>
    <n v="173.18"/>
    <d v="1992-10-11T00:00:00"/>
    <n v="57.72999999999999"/>
    <s v="F"/>
    <n v="20"/>
    <d v="1998-02-02T00:00:00"/>
    <n v="22.432441254439368"/>
    <s v="Administrative Officer"/>
    <s v="n/a"/>
    <s v="Mass Customer"/>
    <s v="N"/>
    <s v="Yes"/>
    <n v="1"/>
    <m/>
  </r>
  <r>
    <n v="7870"/>
    <n v="88"/>
    <x v="2601"/>
    <d v="2017-06-19T00:00:00"/>
    <n v="194"/>
    <b v="1"/>
    <s v="Approved"/>
    <s v="Norco Bicycles"/>
    <s v="Standard"/>
    <s v="high"/>
    <s v="small"/>
    <n v="1661.92"/>
    <n v="1479.11"/>
    <d v="1993-10-02T00:00:00"/>
    <n v="182.81000000000017"/>
    <s v="F"/>
    <n v="67"/>
    <d v="1989-03-05T00:00:00"/>
    <n v="31.352989199644849"/>
    <s v="Professor"/>
    <s v="IT"/>
    <s v="High Net Worth"/>
    <s v="N"/>
    <s v="Yes"/>
    <n v="9"/>
    <m/>
  </r>
  <r>
    <n v="7886"/>
    <n v="81"/>
    <x v="3359"/>
    <d v="2017-06-19T00:00:00"/>
    <n v="194"/>
    <b v="1"/>
    <s v="Approved"/>
    <s v="Norco Bicycles"/>
    <s v="Standard"/>
    <s v="medium"/>
    <s v="small"/>
    <n v="586.45000000000005"/>
    <n v="521.94000000000005"/>
    <d v="1991-07-10T00:00:00"/>
    <n v="64.509999999999991"/>
    <s v="M"/>
    <n v="34"/>
    <d v="1985-04-08T00:00:00"/>
    <n v="35.262578240740737"/>
    <s v="Quality Control Specialist"/>
    <s v="Manufacturing"/>
    <s v="Mass Customer"/>
    <s v="N"/>
    <s v="No"/>
    <n v="8"/>
    <m/>
  </r>
  <r>
    <n v="8725"/>
    <n v="8"/>
    <x v="576"/>
    <d v="2017-06-19T00:00:00"/>
    <n v="194"/>
    <b v="1"/>
    <s v="Approved"/>
    <s v="Solex"/>
    <s v="Road"/>
    <s v="medium"/>
    <s v="small"/>
    <n v="1703.52"/>
    <n v="1516.13"/>
    <d v="2011-04-16T00:00:00"/>
    <n v="187.38999999999987"/>
    <s v="F"/>
    <n v="71"/>
    <d v="1977-03-22T00:00:00"/>
    <n v="43.314633035261288"/>
    <s v="Software Test Engineer I"/>
    <s v="n/a"/>
    <s v="Mass Customer"/>
    <s v="N"/>
    <s v="Yes"/>
    <n v="12"/>
    <m/>
  </r>
  <r>
    <n v="8892"/>
    <n v="73"/>
    <x v="2621"/>
    <d v="2017-06-19T00:00:00"/>
    <n v="194"/>
    <b v="0"/>
    <s v="Approved"/>
    <s v="Solex"/>
    <s v="Standard"/>
    <s v="medium"/>
    <s v="medium"/>
    <n v="1945.43"/>
    <n v="333.18"/>
    <d v="2002-08-31T00:00:00"/>
    <n v="1612.25"/>
    <s v="M"/>
    <n v="80"/>
    <d v="1981-07-25T00:00:00"/>
    <n v="38.969427555809233"/>
    <s v="Director of Sales"/>
    <s v="Manufacturing"/>
    <s v="Affluent Customer"/>
    <s v="N"/>
    <s v="Yes"/>
    <n v="8"/>
    <m/>
  </r>
  <r>
    <n v="9068"/>
    <n v="30"/>
    <x v="3360"/>
    <d v="2017-06-19T00:00:00"/>
    <n v="194"/>
    <b v="0"/>
    <s v="Approved"/>
    <s v="Solex"/>
    <s v="Standard"/>
    <s v="high"/>
    <s v="medium"/>
    <n v="748.17"/>
    <n v="448.9"/>
    <d v="2003-03-18T00:00:00"/>
    <n v="299.27"/>
    <s v="F"/>
    <n v="44"/>
    <d v="1959-11-11T00:00:00"/>
    <n v="60.687235774987315"/>
    <s v="Librarian"/>
    <s v="Entertainment"/>
    <s v="Affluent Customer"/>
    <s v="N"/>
    <s v="Yes"/>
    <n v="19"/>
    <m/>
  </r>
  <r>
    <n v="9259"/>
    <n v="28"/>
    <x v="2058"/>
    <d v="2017-06-19T00:00:00"/>
    <n v="194"/>
    <b v="0"/>
    <s v="Approved"/>
    <s v="Norco Bicycles"/>
    <s v="Standard"/>
    <s v="medium"/>
    <s v="small"/>
    <n v="1216.1400000000001"/>
    <n v="1082.3599999999999"/>
    <d v="1991-08-05T00:00:00"/>
    <n v="133.7800000000002"/>
    <s v="M"/>
    <n v="61"/>
    <d v="1979-01-27T00:00:00"/>
    <n v="41.46257824074074"/>
    <s v="Executive Secretary"/>
    <s v="IT"/>
    <s v="Mass Customer"/>
    <s v="N"/>
    <s v="Yes"/>
    <n v="6"/>
    <m/>
  </r>
  <r>
    <n v="9403"/>
    <n v="93"/>
    <x v="1833"/>
    <d v="2017-06-19T00:00:00"/>
    <n v="194"/>
    <b v="0"/>
    <s v="Approved"/>
    <s v="WeareA2B"/>
    <s v="Standard"/>
    <s v="medium"/>
    <s v="medium"/>
    <n v="1065.03"/>
    <n v="230.09"/>
    <d v="1994-08-10T00:00:00"/>
    <n v="834.93999999999994"/>
    <s v="M"/>
    <n v="31"/>
    <d v="1972-03-13T00:00:00"/>
    <n v="48.34203029553526"/>
    <s v="Nuclear Power Engineer"/>
    <s v="Manufacturing"/>
    <s v="Affluent Customer"/>
    <s v="N"/>
    <s v="Yes"/>
    <n v="16"/>
    <m/>
  </r>
  <r>
    <n v="9550"/>
    <n v="26"/>
    <x v="1544"/>
    <d v="2017-06-19T00:00:00"/>
    <n v="194"/>
    <b v="0"/>
    <s v="Approved"/>
    <s v="WeareA2B"/>
    <s v="Standard"/>
    <s v="medium"/>
    <s v="medium"/>
    <n v="1992.93"/>
    <n v="762.63"/>
    <d v="2016-11-22T00:00:00"/>
    <n v="1230.3000000000002"/>
    <s v="F"/>
    <n v="92"/>
    <d v="1980-09-26T00:00:00"/>
    <n v="39.796824816083202"/>
    <s v="Marketing Assistant"/>
    <s v="n/a"/>
    <s v="Affluent Customer"/>
    <s v="N"/>
    <s v="Yes"/>
    <n v="6"/>
    <m/>
  </r>
  <r>
    <n v="9751"/>
    <n v="21"/>
    <x v="47"/>
    <d v="2017-06-19T00:00:00"/>
    <n v="194"/>
    <b v="1"/>
    <s v="Approved"/>
    <s v="Solex"/>
    <s v="Standard"/>
    <s v="medium"/>
    <s v="large"/>
    <n v="1071.23"/>
    <n v="380.74"/>
    <d v="1993-10-02T00:00:00"/>
    <n v="690.49"/>
    <s v="F"/>
    <n v="80"/>
    <d v="1996-10-28T00:00:00"/>
    <n v="23.698194679096904"/>
    <s v="Financial Analyst"/>
    <s v="Financial Services"/>
    <s v="Mass Customer"/>
    <s v="N"/>
    <s v="Yes"/>
    <n v="1"/>
    <m/>
  </r>
  <r>
    <n v="9992"/>
    <n v="19"/>
    <x v="1809"/>
    <d v="2017-06-19T00:00:00"/>
    <n v="194"/>
    <b v="1"/>
    <s v="Approved"/>
    <s v="OHM Cycles"/>
    <s v="Road"/>
    <s v="high"/>
    <s v="large"/>
    <n v="12.01"/>
    <n v="7.21"/>
    <d v="1993-05-26T00:00:00"/>
    <n v="4.8"/>
    <s v="M"/>
    <n v="78"/>
    <d v="2001-05-05T00:00:00"/>
    <n v="19.177646733891425"/>
    <n v="0"/>
    <s v="Health"/>
    <s v="Mass Customer"/>
    <s v="N"/>
    <s v="Yes"/>
    <n v="1"/>
    <m/>
  </r>
  <r>
    <n v="10144"/>
    <n v="64"/>
    <x v="2175"/>
    <d v="2017-06-19T00:00:00"/>
    <n v="194"/>
    <b v="0"/>
    <s v="Approved"/>
    <s v="Trek Bicycles"/>
    <s v="Standard"/>
    <s v="medium"/>
    <s v="large"/>
    <n v="1469.44"/>
    <n v="596.54999999999995"/>
    <d v="2012-05-18T00:00:00"/>
    <n v="872.8900000000001"/>
    <s v="M"/>
    <n v="49"/>
    <d v="1984-07-25T00:00:00"/>
    <n v="35.966687829781833"/>
    <n v="0"/>
    <s v="Argiculture"/>
    <s v="Mass Customer"/>
    <s v="N"/>
    <s v="No"/>
    <n v="5"/>
    <m/>
  </r>
  <r>
    <n v="10404"/>
    <n v="92"/>
    <x v="1887"/>
    <d v="2017-06-19T00:00:00"/>
    <n v="194"/>
    <b v="1"/>
    <s v="Approved"/>
    <s v="WeareA2B"/>
    <s v="Standard"/>
    <s v="medium"/>
    <s v="small"/>
    <n v="1415.01"/>
    <n v="1259.3599999999999"/>
    <d v="1991-05-06T00:00:00"/>
    <n v="155.65000000000009"/>
    <s v="F"/>
    <n v="19"/>
    <d v="1980-08-05T00:00:00"/>
    <n v="39.939290569507861"/>
    <s v="Help Desk Technician"/>
    <s v="Retail"/>
    <s v="Affluent Customer"/>
    <s v="N"/>
    <s v="Yes"/>
    <n v="6"/>
    <m/>
  </r>
  <r>
    <n v="10659"/>
    <n v="96"/>
    <x v="217"/>
    <d v="2017-06-19T00:00:00"/>
    <n v="194"/>
    <b v="0"/>
    <s v="Approved"/>
    <s v="WeareA2B"/>
    <s v="Road"/>
    <s v="low"/>
    <s v="small"/>
    <n v="1172.78"/>
    <n v="1043.77"/>
    <d v="2002-10-10T00:00:00"/>
    <n v="129.01"/>
    <s v="M"/>
    <n v="83"/>
    <d v="1959-09-12T00:00:00"/>
    <n v="60.851619336631153"/>
    <s v="Help Desk Operator"/>
    <s v="Property"/>
    <s v="Affluent Customer"/>
    <s v="N"/>
    <s v="No"/>
    <n v="20"/>
    <m/>
  </r>
  <r>
    <n v="10679"/>
    <n v="41"/>
    <x v="2243"/>
    <d v="2017-06-19T00:00:00"/>
    <n v="194"/>
    <b v="1"/>
    <s v="Approved"/>
    <s v="Solex"/>
    <s v="Road"/>
    <s v="medium"/>
    <s v="medium"/>
    <n v="416.98"/>
    <n v="312.74"/>
    <d v="2014-07-28T00:00:00"/>
    <n v="104.24000000000001"/>
    <s v="F"/>
    <n v="99"/>
    <d v="1978-08-20T00:00:00"/>
    <n v="41.900934405124303"/>
    <s v="Speech Pathologist"/>
    <s v="n/a"/>
    <s v="Affluent Customer"/>
    <s v="N"/>
    <s v="Yes"/>
    <n v="12"/>
    <m/>
  </r>
  <r>
    <n v="10750"/>
    <n v="99"/>
    <x v="1448"/>
    <d v="2017-06-19T00:00:00"/>
    <n v="194"/>
    <b v="0"/>
    <s v="Approved"/>
    <s v="Trek Bicycles"/>
    <s v="Road"/>
    <s v="low"/>
    <s v="small"/>
    <n v="1720.7"/>
    <n v="1531.42"/>
    <d v="2014-07-28T00:00:00"/>
    <n v="189.27999999999997"/>
    <s v="F"/>
    <n v="17"/>
    <d v="1992-06-05T00:00:00"/>
    <n v="28.098194679096903"/>
    <s v="Social Worker"/>
    <s v="Health"/>
    <s v="High Net Worth"/>
    <s v="N"/>
    <s v="Yes"/>
    <n v="2"/>
    <m/>
  </r>
  <r>
    <n v="11866"/>
    <n v="13"/>
    <x v="894"/>
    <d v="2017-06-19T00:00:00"/>
    <n v="194"/>
    <b v="1"/>
    <s v="Approved"/>
    <s v="Solex"/>
    <s v="Standard"/>
    <s v="medium"/>
    <s v="medium"/>
    <n v="1163.8900000000001"/>
    <n v="589.27"/>
    <d v="2015-10-18T00:00:00"/>
    <n v="574.62000000000012"/>
    <s v="F"/>
    <n v="62"/>
    <d v="1970-12-04T00:00:00"/>
    <n v="49.616002898274985"/>
    <s v="Assistant Manager"/>
    <s v="Manufacturing"/>
    <s v="Mass Customer"/>
    <s v="N"/>
    <s v="No"/>
    <n v="10"/>
    <m/>
  </r>
  <r>
    <n v="11871"/>
    <n v="36"/>
    <x v="933"/>
    <d v="2017-06-19T00:00:00"/>
    <n v="194"/>
    <b v="0"/>
    <s v="Approved"/>
    <s v="Solex"/>
    <s v="Standard"/>
    <s v="low"/>
    <s v="medium"/>
    <n v="945.04"/>
    <n v="507.58"/>
    <d v="1995-12-19T00:00:00"/>
    <n v="437.46"/>
    <s v="M"/>
    <n v="1"/>
    <d v="1977-09-19T00:00:00"/>
    <n v="42.818742624302381"/>
    <s v="Accountant IV"/>
    <s v="Property"/>
    <s v="Affluent Customer"/>
    <s v="N"/>
    <s v="No"/>
    <n v="4"/>
    <m/>
  </r>
  <r>
    <n v="12091"/>
    <n v="0"/>
    <x v="1797"/>
    <d v="2017-06-19T00:00:00"/>
    <n v="194"/>
    <b v="1"/>
    <s v="Approved"/>
    <s v="OHM Cycles"/>
    <s v="Standard"/>
    <s v="low"/>
    <s v="medium"/>
    <n v="71.16"/>
    <n v="56.93"/>
    <d v="2015-06-17T00:00:00"/>
    <n v="14.229999999999997"/>
    <s v="M"/>
    <n v="60"/>
    <d v="1976-08-18T00:00:00"/>
    <n v="43.906413857179096"/>
    <n v="0"/>
    <s v="n/a"/>
    <s v="High Net Worth"/>
    <s v="N"/>
    <s v="No"/>
    <n v="4"/>
    <m/>
  </r>
  <r>
    <n v="12294"/>
    <n v="91"/>
    <x v="2045"/>
    <d v="2017-06-19T00:00:00"/>
    <n v="194"/>
    <b v="1"/>
    <s v="Approved"/>
    <s v="Solex"/>
    <s v="Standard"/>
    <s v="medium"/>
    <s v="medium"/>
    <n v="100.35"/>
    <n v="75.260000000000005"/>
    <d v="1999-07-26T00:00:00"/>
    <n v="25.089999999999989"/>
    <s v="M"/>
    <n v="40"/>
    <d v="1963-03-01T00:00:00"/>
    <n v="57.383126185946217"/>
    <s v="Environmental Specialist"/>
    <s v="Financial Services"/>
    <s v="Mass Customer"/>
    <s v="N"/>
    <s v="No"/>
    <n v="11"/>
    <m/>
  </r>
  <r>
    <n v="13095"/>
    <n v="29"/>
    <x v="449"/>
    <d v="2017-06-19T00:00:00"/>
    <n v="194"/>
    <b v="0"/>
    <s v="Approved"/>
    <s v="Norco Bicycles"/>
    <s v="Road"/>
    <s v="medium"/>
    <s v="medium"/>
    <n v="543.39"/>
    <n v="407.54"/>
    <d v="2016-11-22T00:00:00"/>
    <n v="135.84999999999997"/>
    <s v="M"/>
    <n v="23"/>
    <d v="1961-06-02T00:00:00"/>
    <n v="59.128331665398271"/>
    <s v="Assistant Media Planner"/>
    <s v="Entertainment"/>
    <s v="Mass Customer"/>
    <s v="N"/>
    <s v="No"/>
    <n v="20"/>
    <m/>
  </r>
  <r>
    <n v="13270"/>
    <n v="2"/>
    <x v="910"/>
    <d v="2017-06-19T00:00:00"/>
    <n v="194"/>
    <b v="0"/>
    <s v="Approved"/>
    <s v="Solex"/>
    <s v="Standard"/>
    <s v="medium"/>
    <s v="medium"/>
    <n v="71.489999999999995"/>
    <n v="53.62"/>
    <d v="2012-09-15T00:00:00"/>
    <n v="17.869999999999997"/>
    <s v="F"/>
    <n v="48"/>
    <d v="1979-08-26T00:00:00"/>
    <n v="40.884496048959917"/>
    <s v="Assistant Professor"/>
    <s v="Manufacturing"/>
    <s v="Mass Customer"/>
    <s v="N"/>
    <s v="Yes"/>
    <n v="18"/>
    <m/>
  </r>
  <r>
    <n v="14182"/>
    <n v="22"/>
    <x v="989"/>
    <d v="2017-06-19T00:00:00"/>
    <n v="194"/>
    <b v="0"/>
    <s v="Approved"/>
    <s v="Solex"/>
    <s v="Standard"/>
    <s v="medium"/>
    <s v="medium"/>
    <n v="575.27"/>
    <n v="431.45"/>
    <d v="2013-03-12T00:00:00"/>
    <n v="143.82"/>
    <s v="F"/>
    <n v="35"/>
    <d v="1996-03-19T00:00:00"/>
    <n v="24.309153583206491"/>
    <s v="Analyst Programmer"/>
    <s v="Property"/>
    <s v="High Net Worth"/>
    <s v="N"/>
    <s v="No"/>
    <n v="7"/>
    <m/>
  </r>
  <r>
    <n v="14902"/>
    <n v="62"/>
    <x v="3057"/>
    <d v="2017-06-19T00:00:00"/>
    <n v="194"/>
    <b v="0"/>
    <s v="Approved"/>
    <s v="Solex"/>
    <s v="Standard"/>
    <s v="medium"/>
    <s v="medium"/>
    <n v="478.16"/>
    <n v="298.72000000000003"/>
    <d v="2012-12-02T00:00:00"/>
    <n v="179.44"/>
    <s v="M"/>
    <n v="50"/>
    <d v="1966-09-28T00:00:00"/>
    <n v="53.802304268138002"/>
    <s v="Information Systems Manager"/>
    <s v="Retail"/>
    <s v="Affluent Customer"/>
    <s v="N"/>
    <s v="No"/>
    <n v="9"/>
    <m/>
  </r>
  <r>
    <n v="15681"/>
    <n v="75"/>
    <x v="3361"/>
    <d v="2017-06-19T00:00:00"/>
    <n v="194"/>
    <b v="1"/>
    <s v="Approved"/>
    <s v="Giant Bicycles"/>
    <s v="Touring"/>
    <s v="medium"/>
    <s v="large"/>
    <n v="1873.97"/>
    <n v="863.95"/>
    <d v="2014-10-10T00:00:00"/>
    <n v="1010.02"/>
    <s v="F"/>
    <n v="5"/>
    <d v="1970-03-25T00:00:00"/>
    <n v="50.311893309233888"/>
    <s v="Financial Advisor"/>
    <s v="Financial Services"/>
    <s v="Mass Customer"/>
    <s v="N"/>
    <s v="Yes"/>
    <n v="12"/>
    <m/>
  </r>
  <r>
    <n v="16681"/>
    <n v="94"/>
    <x v="1407"/>
    <d v="2017-06-19T00:00:00"/>
    <n v="194"/>
    <b v="0"/>
    <s v="Approved"/>
    <s v="Giant Bicycles"/>
    <s v="Standard"/>
    <s v="medium"/>
    <s v="large"/>
    <n v="1635.3"/>
    <n v="993.66"/>
    <d v="2002-10-10T00:00:00"/>
    <n v="641.64"/>
    <s v="F"/>
    <n v="7"/>
    <d v="1971-10-29T00:00:00"/>
    <n v="48.714633035261286"/>
    <s v="Budget/Accounting Analyst II"/>
    <s v="Retail"/>
    <s v="Mass Customer"/>
    <s v="N"/>
    <s v="Yes"/>
    <n v="12"/>
    <m/>
  </r>
  <r>
    <n v="17097"/>
    <n v="0"/>
    <x v="2570"/>
    <d v="2017-06-19T00:00:00"/>
    <n v="194"/>
    <b v="0"/>
    <s v="Approved"/>
    <s v="WeareA2B"/>
    <s v="Standard"/>
    <s v="medium"/>
    <s v="medium"/>
    <n v="60.34"/>
    <n v="45.26"/>
    <d v="1991-11-10T00:00:00"/>
    <n v="15.080000000000005"/>
    <s v="F"/>
    <n v="80"/>
    <d v="1986-03-25T00:00:00"/>
    <n v="34.300934405124302"/>
    <s v="Mechanical Systems Engineer"/>
    <s v="Property"/>
    <s v="High Net Worth"/>
    <s v="N"/>
    <s v="Yes"/>
    <n v="7"/>
    <m/>
  </r>
  <r>
    <n v="17668"/>
    <n v="8"/>
    <x v="977"/>
    <d v="2017-06-19T00:00:00"/>
    <n v="194"/>
    <b v="1"/>
    <s v="Approved"/>
    <s v="Solex"/>
    <s v="Road"/>
    <s v="medium"/>
    <s v="small"/>
    <n v="1703.52"/>
    <n v="1516.13"/>
    <d v="1991-11-07T00:00:00"/>
    <n v="187.38999999999987"/>
    <s v="U"/>
    <n v="18"/>
    <d v="1899-12-30T00:00:00"/>
    <n v="0"/>
    <s v="Accounting Assistant II"/>
    <s v="IT"/>
    <s v="Mass Customer"/>
    <s v="N"/>
    <s v="Yes"/>
    <n v="0"/>
    <m/>
  </r>
  <r>
    <n v="1558"/>
    <n v="83"/>
    <x v="2430"/>
    <d v="2017-06-18T00:00:00"/>
    <n v="195"/>
    <b v="0"/>
    <s v="Approved"/>
    <s v="Solex"/>
    <s v="Touring"/>
    <s v="medium"/>
    <s v="large"/>
    <n v="2083.94"/>
    <n v="675.03"/>
    <d v="2004-12-18T00:00:00"/>
    <n v="1408.91"/>
    <s v="F"/>
    <n v="29"/>
    <d v="1996-12-15T00:00:00"/>
    <n v="23.566687829781834"/>
    <n v="0"/>
    <s v="Retail"/>
    <s v="Affluent Customer"/>
    <s v="N"/>
    <s v="Yes"/>
    <n v="2"/>
    <m/>
  </r>
  <r>
    <n v="1719"/>
    <n v="66"/>
    <x v="130"/>
    <d v="2017-06-18T00:00:00"/>
    <n v="195"/>
    <b v="0"/>
    <s v="Approved"/>
    <s v="Solex"/>
    <s v="Standard"/>
    <s v="medium"/>
    <s v="medium"/>
    <n v="1163.8900000000001"/>
    <n v="589.27"/>
    <d v="2005-12-07T00:00:00"/>
    <n v="574.62000000000012"/>
    <s v="M"/>
    <n v="22"/>
    <d v="1962-09-18T00:00:00"/>
    <n v="57.832441254439367"/>
    <n v="0"/>
    <s v="Manufacturing"/>
    <s v="High Net Worth"/>
    <s v="N"/>
    <s v="Yes"/>
    <n v="18"/>
    <m/>
  </r>
  <r>
    <n v="2057"/>
    <n v="85"/>
    <x v="2154"/>
    <d v="2017-06-18T00:00:00"/>
    <n v="195"/>
    <b v="0"/>
    <s v="Approved"/>
    <s v="WeareA2B"/>
    <s v="Standard"/>
    <s v="medium"/>
    <s v="medium"/>
    <n v="752.64"/>
    <n v="205.36"/>
    <d v="2015-08-02T00:00:00"/>
    <n v="547.28"/>
    <s v="M"/>
    <n v="11"/>
    <d v="1977-03-08T00:00:00"/>
    <n v="43.352989199644846"/>
    <s v="Computer Systems Analyst III"/>
    <s v="Financial Services"/>
    <s v="Mass Customer"/>
    <s v="N"/>
    <s v="No"/>
    <n v="5"/>
    <m/>
  </r>
  <r>
    <n v="2596"/>
    <n v="45"/>
    <x v="622"/>
    <d v="2017-06-18T00:00:00"/>
    <n v="195"/>
    <b v="0"/>
    <s v="Approved"/>
    <s v="Solex"/>
    <s v="Standard"/>
    <s v="medium"/>
    <s v="medium"/>
    <n v="441.49"/>
    <n v="84.99"/>
    <d v="1993-04-12T00:00:00"/>
    <n v="356.5"/>
    <s v="M"/>
    <n v="68"/>
    <d v="1981-03-15T00:00:00"/>
    <n v="39.331071391425674"/>
    <s v="Financial Analyst"/>
    <s v="Financial Services"/>
    <s v="Mass Customer"/>
    <s v="N"/>
    <s v="No"/>
    <n v="3"/>
    <m/>
  </r>
  <r>
    <n v="3227"/>
    <n v="12"/>
    <x v="95"/>
    <d v="2017-06-18T00:00:00"/>
    <n v="195"/>
    <b v="0"/>
    <s v="Approved"/>
    <s v="WeareA2B"/>
    <s v="Standard"/>
    <s v="medium"/>
    <s v="medium"/>
    <n v="1231.1500000000001"/>
    <n v="161.6"/>
    <d v="2016-07-09T00:00:00"/>
    <n v="1069.5500000000002"/>
    <s v="F"/>
    <n v="25"/>
    <d v="1965-06-20T00:00:00"/>
    <n v="55.076276870877727"/>
    <s v="Sales Associate"/>
    <s v="Financial Services"/>
    <s v="Affluent Customer"/>
    <s v="N"/>
    <s v="Yes"/>
    <n v="8"/>
    <m/>
  </r>
  <r>
    <n v="3269"/>
    <n v="71"/>
    <x v="175"/>
    <d v="2017-06-18T00:00:00"/>
    <n v="195"/>
    <b v="1"/>
    <s v="Approved"/>
    <s v="Solex"/>
    <s v="Standard"/>
    <s v="high"/>
    <s v="large"/>
    <n v="1842.92"/>
    <n v="1105.75"/>
    <d v="2014-10-10T00:00:00"/>
    <n v="737.17000000000007"/>
    <s v="F"/>
    <n v="85"/>
    <d v="1981-05-05T00:00:00"/>
    <n v="39.191345364028408"/>
    <s v="Occupational Therapist"/>
    <s v="Health"/>
    <s v="Affluent Customer"/>
    <s v="N"/>
    <s v="Yes"/>
    <n v="15"/>
    <m/>
  </r>
  <r>
    <n v="3625"/>
    <n v="3"/>
    <x v="2059"/>
    <d v="2017-06-18T00:00:00"/>
    <n v="195"/>
    <b v="0"/>
    <s v="Approved"/>
    <s v="Trek Bicycles"/>
    <s v="Standard"/>
    <s v="medium"/>
    <s v="large"/>
    <n v="2091.4699999999998"/>
    <n v="388.92"/>
    <d v="2012-09-15T00:00:00"/>
    <n v="1702.5499999999997"/>
    <s v="M"/>
    <n v="12"/>
    <d v="1998-08-07T00:00:00"/>
    <n v="21.922852213343479"/>
    <s v="Pharmacist"/>
    <s v="Health"/>
    <s v="Mass Customer"/>
    <s v="N"/>
    <s v="Yes"/>
    <n v="4"/>
    <m/>
  </r>
  <r>
    <n v="4112"/>
    <n v="94"/>
    <x v="1238"/>
    <d v="2017-06-18T00:00:00"/>
    <n v="195"/>
    <b v="0"/>
    <s v="Approved"/>
    <s v="Giant Bicycles"/>
    <s v="Standard"/>
    <s v="medium"/>
    <s v="large"/>
    <n v="1635.3"/>
    <n v="993.66"/>
    <d v="2013-06-09T00:00:00"/>
    <n v="641.64"/>
    <s v="M"/>
    <n v="56"/>
    <d v="1976-10-01T00:00:00"/>
    <n v="43.785865911973616"/>
    <s v="Editor"/>
    <s v="Financial Services"/>
    <s v="Mass Customer"/>
    <s v="N"/>
    <s v="No"/>
    <n v="5"/>
    <m/>
  </r>
  <r>
    <n v="4182"/>
    <n v="0"/>
    <x v="1303"/>
    <d v="2017-06-18T00:00:00"/>
    <n v="195"/>
    <b v="1"/>
    <s v="Approved"/>
    <s v="Solex"/>
    <s v="Standard"/>
    <s v="medium"/>
    <s v="medium"/>
    <n v="71.489999999999995"/>
    <n v="53.62"/>
    <d v="2005-08-09T00:00:00"/>
    <n v="17.869999999999997"/>
    <s v="F"/>
    <n v="17"/>
    <d v="1995-01-20T00:00:00"/>
    <n v="25.470797418822929"/>
    <s v="Teacher"/>
    <s v="Retail"/>
    <s v="High Net Worth"/>
    <s v="N"/>
    <s v="Yes"/>
    <n v="1"/>
    <m/>
  </r>
  <r>
    <n v="4279"/>
    <n v="20"/>
    <x v="1623"/>
    <d v="2017-06-18T00:00:00"/>
    <n v="195"/>
    <b v="0"/>
    <s v="Approved"/>
    <s v="Trek Bicycles"/>
    <s v="Standard"/>
    <s v="medium"/>
    <s v="small"/>
    <n v="1775.81"/>
    <n v="1580.47"/>
    <d v="2010-05-05T00:00:00"/>
    <n v="195.33999999999992"/>
    <s v="M"/>
    <n v="35"/>
    <d v="1973-05-02T00:00:00"/>
    <n v="47.205043994165393"/>
    <s v="Sales Representative"/>
    <s v="Retail"/>
    <s v="Affluent Customer"/>
    <s v="N"/>
    <s v="No"/>
    <n v="9"/>
    <m/>
  </r>
  <r>
    <n v="4283"/>
    <n v="22"/>
    <x v="1503"/>
    <d v="2017-06-18T00:00:00"/>
    <n v="195"/>
    <b v="0"/>
    <s v="Approved"/>
    <s v="Solex"/>
    <s v="Standard"/>
    <s v="medium"/>
    <s v="medium"/>
    <n v="575.27"/>
    <n v="431.45"/>
    <d v="2013-03-12T00:00:00"/>
    <n v="143.82"/>
    <s v="M"/>
    <n v="53"/>
    <d v="1975-08-10T00:00:00"/>
    <n v="44.931071391425668"/>
    <n v="0"/>
    <s v="Health"/>
    <s v="High Net Worth"/>
    <s v="N"/>
    <s v="No"/>
    <n v="15"/>
    <m/>
  </r>
  <r>
    <n v="4915"/>
    <n v="39"/>
    <x v="342"/>
    <d v="2017-06-18T00:00:00"/>
    <n v="195"/>
    <b v="1"/>
    <s v="Approved"/>
    <s v="Giant Bicycles"/>
    <s v="Standard"/>
    <s v="medium"/>
    <s v="large"/>
    <n v="1812.75"/>
    <n v="582.48"/>
    <d v="2010-06-07T00:00:00"/>
    <n v="1230.27"/>
    <s v="U"/>
    <n v="71"/>
    <d v="1899-12-30T00:00:00"/>
    <n v="0"/>
    <s v="Environmental Tech"/>
    <s v="IT"/>
    <s v="Mass Customer"/>
    <s v="N"/>
    <s v="No"/>
    <n v="0"/>
    <m/>
  </r>
  <r>
    <n v="5363"/>
    <n v="16"/>
    <x v="2261"/>
    <d v="2017-06-18T00:00:00"/>
    <n v="195"/>
    <b v="1"/>
    <s v="Approved"/>
    <s v="Norco Bicycles"/>
    <s v="Standard"/>
    <s v="high"/>
    <s v="small"/>
    <n v="1661.92"/>
    <n v="1479.11"/>
    <d v="1994-09-09T00:00:00"/>
    <n v="182.81000000000017"/>
    <s v="M"/>
    <n v="44"/>
    <d v="1980-07-02T00:00:00"/>
    <n v="40.03244125443937"/>
    <s v="Computer Systems Analyst III"/>
    <s v="Manufacturing"/>
    <s v="Affluent Customer"/>
    <s v="N"/>
    <s v="No"/>
    <n v="17"/>
    <m/>
  </r>
  <r>
    <n v="5800"/>
    <n v="37"/>
    <x v="2713"/>
    <d v="2017-06-18T00:00:00"/>
    <n v="195"/>
    <b v="1"/>
    <s v="Approved"/>
    <s v="OHM Cycles"/>
    <s v="Standard"/>
    <s v="low"/>
    <s v="medium"/>
    <n v="1793.43"/>
    <n v="248.82"/>
    <d v="1999-07-20T00:00:00"/>
    <n v="1544.6100000000001"/>
    <s v="M"/>
    <n v="5"/>
    <d v="1964-07-15T00:00:00"/>
    <n v="56.007783720192791"/>
    <s v="Registered Nurse"/>
    <s v="Health"/>
    <s v="Mass Customer"/>
    <s v="N"/>
    <s v="No"/>
    <n v="18"/>
    <m/>
  </r>
  <r>
    <n v="5970"/>
    <n v="15"/>
    <x v="3159"/>
    <d v="2017-06-18T00:00:00"/>
    <n v="195"/>
    <b v="0"/>
    <s v="Approved"/>
    <s v="Norco Bicycles"/>
    <s v="Standard"/>
    <s v="low"/>
    <s v="medium"/>
    <n v="958.74"/>
    <n v="748.9"/>
    <d v="2013-03-12T00:00:00"/>
    <n v="209.84000000000003"/>
    <s v="M"/>
    <n v="37"/>
    <d v="1978-09-25T00:00:00"/>
    <n v="41.802304268138002"/>
    <s v="Research Nurse"/>
    <s v="Health"/>
    <s v="Mass Customer"/>
    <s v="N"/>
    <s v="Yes"/>
    <n v="12"/>
    <m/>
  </r>
  <r>
    <n v="6277"/>
    <n v="2"/>
    <x v="803"/>
    <d v="2017-06-18T00:00:00"/>
    <n v="195"/>
    <b v="0"/>
    <s v="Approved"/>
    <s v="Solex"/>
    <s v="Standard"/>
    <s v="medium"/>
    <s v="medium"/>
    <n v="71.489999999999995"/>
    <n v="53.62"/>
    <d v="2004-09-28T00:00:00"/>
    <n v="17.869999999999997"/>
    <s v="F"/>
    <n v="23"/>
    <d v="1979-09-09T00:00:00"/>
    <n v="40.846139884576353"/>
    <s v="Cost Accountant"/>
    <s v="Financial Services"/>
    <s v="Mass Customer"/>
    <s v="N"/>
    <s v="Yes"/>
    <n v="11"/>
    <m/>
  </r>
  <r>
    <n v="7597"/>
    <n v="52"/>
    <x v="919"/>
    <d v="2017-06-18T00:00:00"/>
    <n v="195"/>
    <b v="1"/>
    <s v="Approved"/>
    <s v="Solex"/>
    <s v="Road"/>
    <s v="medium"/>
    <s v="large"/>
    <n v="1777.8"/>
    <n v="820.78"/>
    <d v="2016-12-06T00:00:00"/>
    <n v="957.02"/>
    <s v="F"/>
    <n v="16"/>
    <d v="1985-02-02T00:00:00"/>
    <n v="35.440660432521561"/>
    <s v="Human Resources Manager"/>
    <s v="Financial Services"/>
    <s v="High Net Worth"/>
    <s v="N"/>
    <s v="Yes"/>
    <n v="22"/>
    <m/>
  </r>
  <r>
    <n v="8092"/>
    <n v="76"/>
    <x v="831"/>
    <d v="2017-06-18T00:00:00"/>
    <n v="195"/>
    <b v="1"/>
    <s v="Approved"/>
    <s v="WeareA2B"/>
    <s v="Standard"/>
    <s v="low"/>
    <s v="medium"/>
    <n v="642.30999999999995"/>
    <n v="513.85"/>
    <d v="2011-01-10T00:00:00"/>
    <n v="128.45999999999992"/>
    <s v="F"/>
    <n v="30"/>
    <d v="1988-03-01T00:00:00"/>
    <n v="32.363948103754439"/>
    <s v="Automation Specialist I"/>
    <s v="Manufacturing"/>
    <s v="Mass Customer"/>
    <s v="N"/>
    <s v="Yes"/>
    <n v="6"/>
    <m/>
  </r>
  <r>
    <n v="9203"/>
    <n v="49"/>
    <x v="127"/>
    <d v="2017-06-18T00:00:00"/>
    <n v="195"/>
    <b v="1"/>
    <s v="Approved"/>
    <s v="Trek Bicycles"/>
    <s v="Road"/>
    <s v="medium"/>
    <s v="medium"/>
    <n v="533.51"/>
    <n v="400.13"/>
    <d v="2012-06-04T00:00:00"/>
    <n v="133.38"/>
    <s v="F"/>
    <n v="30"/>
    <d v="1976-12-26T00:00:00"/>
    <n v="43.550249473617448"/>
    <s v="Social Worker"/>
    <s v="Health"/>
    <s v="Mass Customer"/>
    <s v="N"/>
    <s v="No"/>
    <n v="15"/>
    <m/>
  </r>
  <r>
    <n v="9356"/>
    <n v="0"/>
    <x v="2816"/>
    <d v="2017-06-18T00:00:00"/>
    <n v="195"/>
    <b v="1"/>
    <s v="Approved"/>
    <s v="Norco Bicycles"/>
    <s v="Standard"/>
    <s v="medium"/>
    <s v="medium"/>
    <n v="360.4"/>
    <n v="270.3"/>
    <d v="2006-05-22T00:00:00"/>
    <n v="90.099999999999966"/>
    <s v="M"/>
    <n v="91"/>
    <d v="1996-05-03T00:00:00"/>
    <n v="24.185865911973615"/>
    <s v="Actuary"/>
    <s v="Financial Services"/>
    <s v="High Net Worth"/>
    <s v="N"/>
    <s v="Yes"/>
    <n v="3"/>
    <m/>
  </r>
  <r>
    <n v="9484"/>
    <n v="79"/>
    <x v="1501"/>
    <d v="2017-06-18T00:00:00"/>
    <n v="195"/>
    <b v="0"/>
    <s v="Approved"/>
    <s v="Norco Bicycles"/>
    <s v="Standard"/>
    <s v="medium"/>
    <s v="medium"/>
    <n v="1555.58"/>
    <n v="818.01"/>
    <d v="2003-09-09T00:00:00"/>
    <n v="737.56999999999994"/>
    <s v="F"/>
    <n v="48"/>
    <d v="1975-01-18T00:00:00"/>
    <n v="45.489975501014712"/>
    <s v="Software Engineer III"/>
    <s v="Financial Services"/>
    <s v="Affluent Customer"/>
    <s v="N"/>
    <s v="No"/>
    <n v="13"/>
    <m/>
  </r>
  <r>
    <n v="9563"/>
    <n v="96"/>
    <x v="1452"/>
    <d v="2017-06-18T00:00:00"/>
    <n v="195"/>
    <b v="0"/>
    <s v="Approved"/>
    <s v="WeareA2B"/>
    <s v="Road"/>
    <s v="low"/>
    <s v="small"/>
    <n v="1172.78"/>
    <n v="1043.77"/>
    <d v="1999-12-04T00:00:00"/>
    <n v="129.01"/>
    <s v="F"/>
    <n v="32"/>
    <d v="1973-12-06T00:00:00"/>
    <n v="46.607783720192792"/>
    <s v="Analog Circuit Design manager"/>
    <s v="Health"/>
    <s v="Mass Customer"/>
    <s v="N"/>
    <s v="Yes"/>
    <n v="10"/>
    <m/>
  </r>
  <r>
    <n v="9641"/>
    <n v="82"/>
    <x v="31"/>
    <d v="2017-06-18T00:00:00"/>
    <n v="195"/>
    <b v="1"/>
    <s v="Approved"/>
    <s v="Norco Bicycles"/>
    <s v="Standard"/>
    <s v="high"/>
    <s v="medium"/>
    <n v="1148.6400000000001"/>
    <n v="689.18"/>
    <d v="2015-08-10T00:00:00"/>
    <n v="459.46000000000015"/>
    <s v="U"/>
    <n v="16"/>
    <d v="1899-12-30T00:00:00"/>
    <n v="0"/>
    <s v="Civil Engineer"/>
    <s v="Manufacturing"/>
    <s v="Affluent Customer"/>
    <s v="N"/>
    <s v="No"/>
    <n v="0"/>
    <m/>
  </r>
  <r>
    <n v="9695"/>
    <n v="45"/>
    <x v="1311"/>
    <d v="2017-06-18T00:00:00"/>
    <n v="195"/>
    <b v="0"/>
    <s v="Approved"/>
    <s v="Solex"/>
    <s v="Standard"/>
    <s v="medium"/>
    <s v="medium"/>
    <n v="441.49"/>
    <n v="84.99"/>
    <d v="2007-12-11T00:00:00"/>
    <n v="356.5"/>
    <s v="F"/>
    <n v="62"/>
    <d v="1969-08-17T00:00:00"/>
    <n v="50.914633035261289"/>
    <s v="Junior Executive"/>
    <s v="Health"/>
    <s v="Affluent Customer"/>
    <s v="N"/>
    <s v="Yes"/>
    <n v="9"/>
    <m/>
  </r>
  <r>
    <n v="9720"/>
    <n v="77"/>
    <x v="1589"/>
    <d v="2017-06-18T00:00:00"/>
    <n v="195"/>
    <b v="0"/>
    <s v="Approved"/>
    <s v="Norco Bicycles"/>
    <s v="Road"/>
    <s v="medium"/>
    <s v="large"/>
    <n v="1240.31"/>
    <n v="795.1"/>
    <d v="2004-12-18T00:00:00"/>
    <n v="445.20999999999992"/>
    <s v="F"/>
    <n v="8"/>
    <d v="1991-01-13T00:00:00"/>
    <n v="29.492715227042108"/>
    <s v="Chief Design Engineer"/>
    <s v="Manufacturing"/>
    <s v="Mass Customer"/>
    <s v="N"/>
    <s v="Yes"/>
    <n v="9"/>
    <m/>
  </r>
  <r>
    <n v="10008"/>
    <n v="66"/>
    <x v="3362"/>
    <d v="2017-06-18T00:00:00"/>
    <n v="195"/>
    <b v="1"/>
    <s v="Approved"/>
    <s v="Giant Bicycles"/>
    <s v="Road"/>
    <s v="low"/>
    <s v="small"/>
    <n v="590.26"/>
    <n v="525.33000000000004"/>
    <d v="2010-11-05T00:00:00"/>
    <n v="64.92999999999995"/>
    <s v="M"/>
    <n v="26"/>
    <d v="1993-11-20T00:00:00"/>
    <n v="26.637920706494164"/>
    <s v="Computer Systems Analyst IV"/>
    <s v="n/a"/>
    <s v="Mass Customer"/>
    <s v="N"/>
    <s v="No"/>
    <n v="4"/>
    <m/>
  </r>
  <r>
    <n v="10348"/>
    <n v="90"/>
    <x v="516"/>
    <d v="2017-06-18T00:00:00"/>
    <n v="195"/>
    <b v="1"/>
    <s v="Approved"/>
    <s v="Norco Bicycles"/>
    <s v="Standard"/>
    <s v="low"/>
    <s v="medium"/>
    <n v="363.01"/>
    <n v="290.41000000000003"/>
    <d v="2003-01-05T00:00:00"/>
    <n v="72.599999999999966"/>
    <s v="F"/>
    <n v="19"/>
    <d v="1994-11-30T00:00:00"/>
    <n v="25.610523446220192"/>
    <s v="Business Systems Development Analyst"/>
    <s v="Property"/>
    <s v="Mass Customer"/>
    <s v="N"/>
    <s v="Yes"/>
    <n v="2"/>
    <m/>
  </r>
  <r>
    <n v="10595"/>
    <n v="6"/>
    <x v="1433"/>
    <d v="2017-06-18T00:00:00"/>
    <n v="195"/>
    <b v="0"/>
    <s v="Approved"/>
    <s v="OHM Cycles"/>
    <s v="Standard"/>
    <s v="high"/>
    <s v="medium"/>
    <n v="227.88"/>
    <n v="136.72999999999999"/>
    <d v="2003-08-05T00:00:00"/>
    <n v="91.15"/>
    <s v="F"/>
    <n v="19"/>
    <d v="1965-01-05T00:00:00"/>
    <n v="55.53107139142567"/>
    <s v="Senior Sales Associate"/>
    <s v="Manufacturing"/>
    <s v="Mass Customer"/>
    <s v="N"/>
    <s v="Yes"/>
    <n v="16"/>
    <m/>
  </r>
  <r>
    <n v="10765"/>
    <n v="14"/>
    <x v="2919"/>
    <d v="2017-06-18T00:00:00"/>
    <n v="195"/>
    <b v="1"/>
    <s v="Approved"/>
    <s v="Trek Bicycles"/>
    <s v="Standard"/>
    <s v="medium"/>
    <s v="small"/>
    <n v="1386.84"/>
    <n v="1234.29"/>
    <d v="2003-08-05T00:00:00"/>
    <n v="152.54999999999995"/>
    <s v="M"/>
    <n v="50"/>
    <d v="1964-11-07T00:00:00"/>
    <n v="55.692715227042108"/>
    <s v="Editor"/>
    <s v="Manufacturing"/>
    <s v="Mass Customer"/>
    <s v="N"/>
    <s v="Yes"/>
    <n v="19"/>
    <m/>
  </r>
  <r>
    <n v="11681"/>
    <n v="51"/>
    <x v="3150"/>
    <d v="2017-06-18T00:00:00"/>
    <n v="195"/>
    <b v="1"/>
    <s v="Approved"/>
    <s v="OHM Cycles"/>
    <s v="Standard"/>
    <s v="high"/>
    <s v="medium"/>
    <n v="2005.66"/>
    <n v="1203.4000000000001"/>
    <d v="2012-04-10T00:00:00"/>
    <n v="802.26"/>
    <s v="F"/>
    <n v="39"/>
    <d v="1957-08-17T00:00:00"/>
    <n v="62.922852213343475"/>
    <s v="Cost Accountant"/>
    <s v="Financial Services"/>
    <s v="Mass Customer"/>
    <s v="N"/>
    <s v="No"/>
    <n v="16"/>
    <m/>
  </r>
  <r>
    <n v="11833"/>
    <n v="64"/>
    <x v="588"/>
    <d v="2017-06-18T00:00:00"/>
    <n v="195"/>
    <b v="1"/>
    <s v="Approved"/>
    <s v="Trek Bicycles"/>
    <s v="Standard"/>
    <s v="medium"/>
    <s v="large"/>
    <n v="1469.44"/>
    <n v="596.54999999999995"/>
    <d v="1992-10-02T00:00:00"/>
    <n v="872.8900000000001"/>
    <s v="F"/>
    <n v="23"/>
    <d v="1954-03-26T00:00:00"/>
    <n v="66.320112487316081"/>
    <s v="Software Test Engineer I"/>
    <s v="Argiculture"/>
    <s v="Mass Customer"/>
    <s v="N"/>
    <s v="Yes"/>
    <n v="19"/>
    <m/>
  </r>
  <r>
    <n v="11864"/>
    <n v="88"/>
    <x v="1578"/>
    <d v="2017-06-18T00:00:00"/>
    <n v="195"/>
    <b v="0"/>
    <s v="Approved"/>
    <s v="Norco Bicycles"/>
    <s v="Standard"/>
    <s v="medium"/>
    <s v="medium"/>
    <n v="1198.46"/>
    <n v="381.1"/>
    <d v="1998-12-16T00:00:00"/>
    <n v="817.36"/>
    <s v="F"/>
    <n v="13"/>
    <d v="1961-01-07T00:00:00"/>
    <n v="59.528331665398277"/>
    <n v="0"/>
    <s v="Retail"/>
    <s v="Mass Customer"/>
    <s v="N"/>
    <s v="No"/>
    <n v="19"/>
    <m/>
  </r>
  <r>
    <n v="12295"/>
    <n v="24"/>
    <x v="3363"/>
    <d v="2017-06-18T00:00:00"/>
    <n v="195"/>
    <b v="0"/>
    <s v="Approved"/>
    <s v="Solex"/>
    <s v="Road"/>
    <s v="medium"/>
    <s v="large"/>
    <n v="1777.8"/>
    <n v="820.78"/>
    <d v="2011-05-07T00:00:00"/>
    <n v="957.02"/>
    <s v="M"/>
    <n v="40"/>
    <d v="1981-02-26T00:00:00"/>
    <n v="39.377646733891424"/>
    <s v="Nuclear Power Engineer"/>
    <s v="Manufacturing"/>
    <s v="Mass Customer"/>
    <s v="N"/>
    <s v="No"/>
    <n v="8"/>
    <m/>
  </r>
  <r>
    <n v="12641"/>
    <n v="94"/>
    <x v="2690"/>
    <d v="2017-06-18T00:00:00"/>
    <n v="195"/>
    <b v="0"/>
    <s v="Approved"/>
    <s v="Giant Bicycles"/>
    <s v="Standard"/>
    <s v="medium"/>
    <s v="large"/>
    <n v="1635.3"/>
    <n v="993.66"/>
    <d v="2013-06-09T00:00:00"/>
    <n v="641.64"/>
    <s v="F"/>
    <n v="15"/>
    <d v="1960-10-05T00:00:00"/>
    <n v="59.785865911973616"/>
    <s v="Geologist I"/>
    <s v="Entertainment"/>
    <s v="Affluent Customer"/>
    <s v="N"/>
    <s v="No"/>
    <n v="11"/>
    <m/>
  </r>
  <r>
    <n v="12801"/>
    <n v="86"/>
    <x v="1169"/>
    <d v="2017-06-18T00:00:00"/>
    <n v="195"/>
    <b v="0"/>
    <s v="Approved"/>
    <s v="OHM Cycles"/>
    <s v="Standard"/>
    <s v="medium"/>
    <s v="medium"/>
    <n v="235.63"/>
    <n v="125.07"/>
    <d v="1999-07-26T00:00:00"/>
    <n v="110.56"/>
    <s v="M"/>
    <n v="1"/>
    <d v="1998-01-10T00:00:00"/>
    <n v="22.495454953069505"/>
    <s v="Editor"/>
    <s v="Property"/>
    <s v="Affluent Customer"/>
    <s v="N"/>
    <s v="Yes"/>
    <n v="1"/>
    <m/>
  </r>
  <r>
    <n v="13731"/>
    <n v="21"/>
    <x v="546"/>
    <d v="2017-06-18T00:00:00"/>
    <n v="195"/>
    <b v="1"/>
    <s v="Approved"/>
    <s v="Solex"/>
    <s v="Standard"/>
    <s v="medium"/>
    <s v="large"/>
    <n v="1071.23"/>
    <n v="380.74"/>
    <d v="1996-04-05T00:00:00"/>
    <n v="690.49"/>
    <s v="F"/>
    <n v="82"/>
    <d v="1959-12-31T00:00:00"/>
    <n v="60.550249473617448"/>
    <s v="Programmer III"/>
    <s v="Retail"/>
    <s v="Mass Customer"/>
    <s v="N"/>
    <s v="No"/>
    <n v="8"/>
    <m/>
  </r>
  <r>
    <n v="13921"/>
    <n v="38"/>
    <x v="440"/>
    <d v="2017-06-18T00:00:00"/>
    <n v="195"/>
    <b v="1"/>
    <s v="Approved"/>
    <s v="Trek Bicycles"/>
    <s v="Standard"/>
    <s v="medium"/>
    <s v="large"/>
    <n v="2091.4699999999998"/>
    <n v="388.92"/>
    <d v="2012-09-15T00:00:00"/>
    <n v="1702.5499999999997"/>
    <s v="M"/>
    <n v="83"/>
    <d v="1975-12-29T00:00:00"/>
    <n v="44.544770021562655"/>
    <s v="Nurse Practicioner"/>
    <s v="Manufacturing"/>
    <s v="High Net Worth"/>
    <s v="N"/>
    <s v="No"/>
    <n v="11"/>
    <m/>
  </r>
  <r>
    <n v="13943"/>
    <n v="58"/>
    <x v="2339"/>
    <d v="2017-06-18T00:00:00"/>
    <n v="195"/>
    <b v="0"/>
    <s v="Approved"/>
    <s v="OHM Cycles"/>
    <s v="Standard"/>
    <s v="medium"/>
    <s v="medium"/>
    <n v="912.52"/>
    <n v="141.4"/>
    <d v="2015-10-18T00:00:00"/>
    <n v="771.12"/>
    <s v="F"/>
    <n v="85"/>
    <d v="1972-04-03T00:00:00"/>
    <n v="48.284496048959916"/>
    <s v="Nurse Practicioner"/>
    <s v="n/a"/>
    <s v="Mass Customer"/>
    <s v="N"/>
    <s v="No"/>
    <n v="17"/>
    <m/>
  </r>
  <r>
    <n v="14375"/>
    <n v="80"/>
    <x v="2089"/>
    <d v="2017-06-18T00:00:00"/>
    <n v="195"/>
    <b v="0"/>
    <s v="Approved"/>
    <s v="OHM Cycles"/>
    <s v="Touring"/>
    <s v="low"/>
    <s v="medium"/>
    <n v="1073.07"/>
    <n v="933.84"/>
    <d v="1997-01-25T00:00:00"/>
    <n v="139.2299999999999"/>
    <s v="M"/>
    <n v="44"/>
    <d v="1979-03-01T00:00:00"/>
    <n v="41.372167281836632"/>
    <s v="Engineer I"/>
    <s v="Manufacturing"/>
    <s v="Affluent Customer"/>
    <s v="N"/>
    <s v="Yes"/>
    <n v="16"/>
    <m/>
  </r>
  <r>
    <n v="14648"/>
    <n v="62"/>
    <x v="3364"/>
    <d v="2017-06-18T00:00:00"/>
    <n v="195"/>
    <b v="1"/>
    <s v="Approved"/>
    <s v="Solex"/>
    <s v="Standard"/>
    <s v="medium"/>
    <s v="medium"/>
    <n v="478.16"/>
    <n v="298.72000000000003"/>
    <d v="1993-06-23T00:00:00"/>
    <n v="179.44"/>
    <s v="M"/>
    <n v="33"/>
    <d v="1961-10-03T00:00:00"/>
    <n v="58.791345364028409"/>
    <n v="0"/>
    <s v="IT"/>
    <s v="Mass Customer"/>
    <s v="N"/>
    <s v="No"/>
    <n v="7"/>
    <m/>
  </r>
  <r>
    <n v="10788"/>
    <n v="95"/>
    <x v="2997"/>
    <d v="2017-11-11T00:00:00"/>
    <m/>
    <m/>
    <s v="Approved"/>
    <s v="Giant Bicycles"/>
    <s v="Standard"/>
    <s v="medium"/>
    <s v="large"/>
    <n v="569.55999999999995"/>
    <n v="528.42999999999995"/>
    <n v="37539"/>
    <m/>
    <m/>
    <m/>
    <m/>
    <m/>
    <m/>
    <m/>
    <m/>
    <m/>
    <m/>
    <m/>
    <m/>
  </r>
  <r>
    <n v="14697"/>
    <n v="100"/>
    <x v="2011"/>
    <d v="2017-06-18T00:00:00"/>
    <n v="195"/>
    <b v="0"/>
    <s v="Approved"/>
    <s v="Norco Bicycles"/>
    <s v="Road"/>
    <s v="medium"/>
    <s v="medium"/>
    <n v="1036.5899999999999"/>
    <n v="206.35"/>
    <d v="1991-05-06T00:00:00"/>
    <n v="830.2399999999999"/>
    <s v="F"/>
    <n v="75"/>
    <d v="1983-07-11T00:00:00"/>
    <n v="37.007783720192791"/>
    <s v="Systems Administrator III"/>
    <s v="n/a"/>
    <s v="Mass Customer"/>
    <s v="N"/>
    <s v="No"/>
    <n v="16"/>
    <m/>
  </r>
  <r>
    <n v="14851"/>
    <n v="87"/>
    <x v="823"/>
    <d v="2017-06-18T00:00:00"/>
    <n v="195"/>
    <b v="1"/>
    <s v="Approved"/>
    <s v="OHM Cycles"/>
    <s v="Standard"/>
    <s v="medium"/>
    <s v="medium"/>
    <n v="1636.9"/>
    <n v="44.71"/>
    <d v="2015-04-11T00:00:00"/>
    <n v="1592.19"/>
    <s v="F"/>
    <n v="12"/>
    <d v="1995-01-12T00:00:00"/>
    <n v="25.492715227042108"/>
    <s v="Quality Engineer"/>
    <s v="Financial Services"/>
    <s v="High Net Worth"/>
    <s v="N"/>
    <s v="Yes"/>
    <n v="7"/>
    <m/>
  </r>
  <r>
    <n v="15399"/>
    <n v="72"/>
    <x v="2873"/>
    <d v="2017-06-18T00:00:00"/>
    <n v="195"/>
    <b v="0"/>
    <s v="Approved"/>
    <s v="Norco Bicycles"/>
    <s v="Standard"/>
    <s v="medium"/>
    <s v="medium"/>
    <n v="360.4"/>
    <n v="270.3"/>
    <d v="2000-05-22T00:00:00"/>
    <n v="90.099999999999966"/>
    <s v="M"/>
    <n v="73"/>
    <d v="1999-06-16T00:00:00"/>
    <n v="21.065317966768138"/>
    <s v="Chemical Engineer"/>
    <s v="Manufacturing"/>
    <s v="Affluent Customer"/>
    <s v="N"/>
    <s v="Yes"/>
    <n v="2"/>
    <m/>
  </r>
  <r>
    <n v="15950"/>
    <n v="0"/>
    <x v="1495"/>
    <d v="2017-06-18T00:00:00"/>
    <n v="195"/>
    <b v="1"/>
    <s v="Approved"/>
    <s v="Norco Bicycles"/>
    <s v="Road"/>
    <s v="medium"/>
    <s v="medium"/>
    <n v="543.39"/>
    <n v="407.54"/>
    <d v="2016-11-22T00:00:00"/>
    <n v="135.84999999999997"/>
    <s v="M"/>
    <n v="58"/>
    <d v="1986-01-21T00:00:00"/>
    <n v="34.473537144850326"/>
    <s v="Safety Technician I"/>
    <s v="Retail"/>
    <s v="High Net Worth"/>
    <s v="N"/>
    <s v="No"/>
    <n v="5"/>
    <m/>
  </r>
  <r>
    <n v="15998"/>
    <n v="65"/>
    <x v="2166"/>
    <d v="2017-06-18T00:00:00"/>
    <n v="195"/>
    <b v="1"/>
    <s v="Approved"/>
    <s v="WeareA2B"/>
    <s v="Standard"/>
    <s v="medium"/>
    <s v="medium"/>
    <n v="1807.45"/>
    <n v="778.69"/>
    <d v="1995-10-24T00:00:00"/>
    <n v="1028.76"/>
    <s v="M"/>
    <n v="29"/>
    <d v="1986-05-30T00:00:00"/>
    <n v="34.120112487316078"/>
    <s v="Occupational Therapist"/>
    <s v="Health"/>
    <s v="Mass Customer"/>
    <s v="N"/>
    <s v="Yes"/>
    <n v="18"/>
    <m/>
  </r>
  <r>
    <n v="16390"/>
    <n v="70"/>
    <x v="2754"/>
    <d v="2017-06-18T00:00:00"/>
    <n v="195"/>
    <b v="1"/>
    <s v="Approved"/>
    <s v="Trek Bicycles"/>
    <s v="Standard"/>
    <s v="high"/>
    <s v="medium"/>
    <n v="495.72"/>
    <n v="297.43"/>
    <d v="1999-07-26T00:00:00"/>
    <n v="198.29000000000002"/>
    <s v="M"/>
    <n v="6"/>
    <d v="1985-07-25T00:00:00"/>
    <n v="34.966687829781833"/>
    <s v="Information Systems Manager"/>
    <s v="Retail"/>
    <s v="Affluent Customer"/>
    <s v="N"/>
    <s v="No"/>
    <n v="14"/>
    <m/>
  </r>
  <r>
    <n v="16470"/>
    <n v="73"/>
    <x v="1242"/>
    <d v="2017-06-18T00:00:00"/>
    <n v="195"/>
    <b v="0"/>
    <s v="Approved"/>
    <s v="Solex"/>
    <s v="Standard"/>
    <s v="medium"/>
    <s v="medium"/>
    <n v="1945.43"/>
    <n v="333.18"/>
    <d v="2002-08-31T00:00:00"/>
    <n v="1612.25"/>
    <s v="M"/>
    <n v="9"/>
    <d v="1986-10-23T00:00:00"/>
    <n v="33.720112487316079"/>
    <n v="0"/>
    <s v="Entertainment"/>
    <s v="Affluent Customer"/>
    <s v="N"/>
    <s v="No"/>
    <n v="6"/>
    <m/>
  </r>
  <r>
    <n v="17365"/>
    <n v="0"/>
    <x v="1670"/>
    <d v="2017-06-18T00:00:00"/>
    <n v="195"/>
    <b v="1"/>
    <s v="Approved"/>
    <s v="Solex"/>
    <s v="Standard"/>
    <s v="medium"/>
    <s v="medium"/>
    <n v="100.35"/>
    <n v="75.260000000000005"/>
    <d v="1999-07-26T00:00:00"/>
    <n v="25.089999999999989"/>
    <s v="M"/>
    <n v="27"/>
    <d v="1971-02-03T00:00:00"/>
    <n v="49.448879610603754"/>
    <s v="Financial Advisor"/>
    <s v="Financial Services"/>
    <s v="High Net Worth"/>
    <s v="N"/>
    <s v="No"/>
    <n v="15"/>
    <m/>
  </r>
  <r>
    <n v="17868"/>
    <n v="83"/>
    <x v="1137"/>
    <d v="2017-06-18T00:00:00"/>
    <n v="195"/>
    <b v="1"/>
    <s v="Approved"/>
    <s v="Solex"/>
    <s v="Touring"/>
    <s v="medium"/>
    <s v="large"/>
    <n v="2083.94"/>
    <n v="675.03"/>
    <d v="2013-09-16T00:00:00"/>
    <n v="1408.91"/>
    <s v="M"/>
    <n v="96"/>
    <d v="1966-12-18T00:00:00"/>
    <n v="53.58038645991882"/>
    <s v="Software Test Engineer IV"/>
    <s v="Manufacturing"/>
    <s v="Affluent Customer"/>
    <s v="N"/>
    <s v="No"/>
    <n v="6"/>
    <m/>
  </r>
  <r>
    <n v="18117"/>
    <n v="91"/>
    <x v="1100"/>
    <d v="2017-06-18T00:00:00"/>
    <n v="195"/>
    <b v="0"/>
    <s v="Approved"/>
    <s v="Solex"/>
    <s v="Standard"/>
    <s v="medium"/>
    <s v="medium"/>
    <n v="100.35"/>
    <n v="75.260000000000005"/>
    <d v="2003-01-05T00:00:00"/>
    <n v="25.089999999999989"/>
    <s v="F"/>
    <n v="22"/>
    <d v="1959-08-11T00:00:00"/>
    <n v="60.939290569507861"/>
    <s v="Account Coordinator"/>
    <s v="Property"/>
    <s v="Mass Customer"/>
    <s v="N"/>
    <s v="Yes"/>
    <n v="5"/>
    <m/>
  </r>
  <r>
    <n v="18466"/>
    <n v="1"/>
    <x v="777"/>
    <d v="2017-06-18T00:00:00"/>
    <n v="195"/>
    <b v="1"/>
    <s v="Approved"/>
    <s v="Giant Bicycles"/>
    <s v="Standard"/>
    <s v="medium"/>
    <s v="medium"/>
    <n v="1403.5"/>
    <n v="954.82"/>
    <d v="2000-11-03T00:00:00"/>
    <n v="448.67999999999995"/>
    <s v="F"/>
    <n v="71"/>
    <d v="1998-03-08T00:00:00"/>
    <n v="22.339290569507863"/>
    <s v="General Manager"/>
    <s v="n/a"/>
    <s v="Mass Customer"/>
    <s v="N"/>
    <s v="Yes"/>
    <n v="2"/>
    <m/>
  </r>
  <r>
    <n v="10800"/>
    <n v="7"/>
    <x v="1271"/>
    <d v="2017-05-18T00:00:00"/>
    <m/>
    <m/>
    <s v="Approved"/>
    <s v="Trek Bicycles"/>
    <s v="Road"/>
    <s v="low"/>
    <s v="medium"/>
    <n v="980.37"/>
    <n v="234.43"/>
    <n v="38258"/>
    <m/>
    <m/>
    <m/>
    <m/>
    <m/>
    <m/>
    <m/>
    <m/>
    <m/>
    <m/>
    <m/>
    <m/>
  </r>
  <r>
    <n v="19037"/>
    <n v="28"/>
    <x v="1300"/>
    <d v="2017-06-18T00:00:00"/>
    <n v="195"/>
    <b v="1"/>
    <s v="Approved"/>
    <s v="Norco Bicycles"/>
    <s v="Standard"/>
    <s v="medium"/>
    <s v="small"/>
    <n v="1216.1400000000001"/>
    <n v="1082.3599999999999"/>
    <d v="1991-08-05T00:00:00"/>
    <n v="133.7800000000002"/>
    <s v="F"/>
    <n v="56"/>
    <d v="1986-12-11T00:00:00"/>
    <n v="33.585865911973613"/>
    <s v="Assistant Professor"/>
    <s v="Retail"/>
    <s v="Mass Customer"/>
    <s v="N"/>
    <s v="No"/>
    <n v="15"/>
    <m/>
  </r>
  <r>
    <n v="19592"/>
    <n v="18"/>
    <x v="2280"/>
    <d v="2017-06-18T00:00:00"/>
    <n v="195"/>
    <b v="0"/>
    <s v="Approved"/>
    <s v="Solex"/>
    <s v="Standard"/>
    <s v="medium"/>
    <s v="medium"/>
    <n v="575.27"/>
    <n v="431.45"/>
    <d v="1993-07-15T00:00:00"/>
    <n v="143.82"/>
    <s v="M"/>
    <n v="67"/>
    <d v="1980-08-15T00:00:00"/>
    <n v="39.911893309233889"/>
    <s v="Safety Technician II"/>
    <s v="Financial Services"/>
    <s v="Affluent Customer"/>
    <s v="N"/>
    <s v="Yes"/>
    <n v="19"/>
    <m/>
  </r>
  <r>
    <n v="19683"/>
    <n v="54"/>
    <x v="3365"/>
    <d v="2017-06-18T00:00:00"/>
    <n v="195"/>
    <b v="0"/>
    <s v="Approved"/>
    <s v="WeareA2B"/>
    <s v="Standard"/>
    <s v="medium"/>
    <s v="medium"/>
    <n v="1292.8399999999999"/>
    <n v="13.44"/>
    <d v="2009-04-12T00:00:00"/>
    <n v="1279.3999999999999"/>
    <s v="F"/>
    <n v="36"/>
    <d v="1993-03-19T00:00:00"/>
    <n v="27.311893309233888"/>
    <s v="Software Engineer II"/>
    <s v="Manufacturing"/>
    <s v="Affluent Customer"/>
    <s v="N"/>
    <s v="No"/>
    <n v="2"/>
    <m/>
  </r>
  <r>
    <n v="49"/>
    <n v="86"/>
    <x v="2157"/>
    <d v="2017-06-17T00:00:00"/>
    <n v="196"/>
    <b v="0"/>
    <s v="Approved"/>
    <s v="OHM Cycles"/>
    <s v="Standard"/>
    <s v="medium"/>
    <s v="medium"/>
    <n v="235.63"/>
    <n v="125.07"/>
    <d v="2004-08-07T00:00:00"/>
    <n v="110.56"/>
    <s v="M"/>
    <n v="63"/>
    <d v="1997-10-01T00:00:00"/>
    <n v="22.77216728183663"/>
    <s v="Desktop Support Technician"/>
    <s v="Property"/>
    <s v="Mass Customer"/>
    <s v="N"/>
    <s v="No"/>
    <n v="2"/>
    <m/>
  </r>
  <r>
    <n v="654"/>
    <n v="56"/>
    <x v="1942"/>
    <d v="2017-06-17T00:00:00"/>
    <n v="196"/>
    <b v="0"/>
    <s v="Approved"/>
    <s v="OHM Cycles"/>
    <s v="Standard"/>
    <s v="medium"/>
    <s v="medium"/>
    <n v="183.86"/>
    <n v="137.9"/>
    <d v="1997-10-04T00:00:00"/>
    <n v="45.960000000000008"/>
    <s v="F"/>
    <n v="73"/>
    <d v="1995-10-01T00:00:00"/>
    <n v="24.774907007864027"/>
    <s v="Actuary"/>
    <s v="Financial Services"/>
    <s v="Affluent Customer"/>
    <s v="N"/>
    <s v="No"/>
    <n v="3"/>
    <m/>
  </r>
  <r>
    <n v="1251"/>
    <n v="80"/>
    <x v="2260"/>
    <d v="2017-06-17T00:00:00"/>
    <n v="196"/>
    <b v="1"/>
    <s v="Approved"/>
    <s v="Trek Bicycles"/>
    <s v="Standard"/>
    <s v="medium"/>
    <s v="large"/>
    <n v="1469.44"/>
    <n v="596.54999999999995"/>
    <d v="2012-05-18T00:00:00"/>
    <n v="872.8900000000001"/>
    <s v="F"/>
    <n v="96"/>
    <d v="1999-11-11T00:00:00"/>
    <n v="20.659838514713343"/>
    <s v="Nuclear Power Engineer"/>
    <s v="Manufacturing"/>
    <s v="High Net Worth"/>
    <s v="N"/>
    <s v="No"/>
    <n v="3"/>
    <m/>
  </r>
  <r>
    <n v="1272"/>
    <n v="0"/>
    <x v="906"/>
    <d v="2017-06-17T00:00:00"/>
    <n v="196"/>
    <b v="0"/>
    <s v="Approved"/>
    <s v="Norco Bicycles"/>
    <s v="Road"/>
    <s v="medium"/>
    <s v="medium"/>
    <n v="544.04999999999995"/>
    <n v="376.84"/>
    <d v="2005-10-22T00:00:00"/>
    <n v="167.20999999999998"/>
    <s v="M"/>
    <n v="52"/>
    <d v="1969-06-02T00:00:00"/>
    <n v="51.122852213343478"/>
    <s v="Biostatistician IV"/>
    <s v="Financial Services"/>
    <s v="High Net Worth"/>
    <s v="N"/>
    <s v="No"/>
    <n v="15"/>
    <m/>
  </r>
  <r>
    <n v="1893"/>
    <n v="49"/>
    <x v="2131"/>
    <d v="2017-06-17T00:00:00"/>
    <n v="196"/>
    <b v="1"/>
    <s v="Approved"/>
    <s v="Trek Bicycles"/>
    <s v="Road"/>
    <s v="medium"/>
    <s v="medium"/>
    <n v="533.51"/>
    <n v="400.13"/>
    <d v="2012-06-04T00:00:00"/>
    <n v="133.38"/>
    <s v="M"/>
    <n v="41"/>
    <d v="1975-11-03T00:00:00"/>
    <n v="44.6981946790969"/>
    <s v="Librarian"/>
    <s v="Entertainment"/>
    <s v="Mass Customer"/>
    <s v="N"/>
    <s v="No"/>
    <n v="18"/>
    <m/>
  </r>
  <r>
    <n v="1904"/>
    <n v="95"/>
    <x v="1799"/>
    <d v="2017-06-17T00:00:00"/>
    <n v="196"/>
    <b v="1"/>
    <s v="Approved"/>
    <s v="Giant Bicycles"/>
    <s v="Standard"/>
    <s v="medium"/>
    <s v="large"/>
    <n v="569.55999999999995"/>
    <n v="528.42999999999995"/>
    <d v="2006-11-10T00:00:00"/>
    <n v="41.129999999999995"/>
    <s v="F"/>
    <n v="25"/>
    <d v="2000-09-02T00:00:00"/>
    <n v="19.848879610603753"/>
    <s v="Assistant Manager"/>
    <s v="Retail"/>
    <s v="Affluent Customer"/>
    <s v="N"/>
    <s v="No"/>
    <n v="1"/>
    <m/>
  </r>
  <r>
    <n v="2848"/>
    <n v="57"/>
    <x v="67"/>
    <d v="2017-06-17T00:00:00"/>
    <n v="196"/>
    <b v="0"/>
    <s v="Approved"/>
    <s v="WeareA2B"/>
    <s v="Touring"/>
    <s v="medium"/>
    <s v="large"/>
    <n v="1890.39"/>
    <n v="260.14"/>
    <d v="1998-12-17T00:00:00"/>
    <n v="1630.25"/>
    <s v="F"/>
    <n v="77"/>
    <d v="1959-11-17T00:00:00"/>
    <n v="60.670797418822929"/>
    <s v="Sales Associate"/>
    <s v="Manufacturing"/>
    <s v="Mass Customer"/>
    <s v="N"/>
    <s v="Yes"/>
    <n v="12"/>
    <m/>
  </r>
  <r>
    <n v="3448"/>
    <n v="40"/>
    <x v="928"/>
    <d v="2017-06-17T00:00:00"/>
    <n v="196"/>
    <b v="1"/>
    <s v="Approved"/>
    <s v="OHM Cycles"/>
    <s v="Standard"/>
    <s v="high"/>
    <s v="medium"/>
    <n v="1458.17"/>
    <n v="874.9"/>
    <d v="2006-02-02T00:00:00"/>
    <n v="583.2700000000001"/>
    <s v="M"/>
    <n v="51"/>
    <d v="1986-12-30T00:00:00"/>
    <n v="33.53381111745307"/>
    <s v="Recruiter"/>
    <s v="Health"/>
    <s v="Affluent Customer"/>
    <s v="N"/>
    <s v="Yes"/>
    <n v="9"/>
    <m/>
  </r>
  <r>
    <n v="3653"/>
    <n v="53"/>
    <x v="836"/>
    <d v="2017-06-17T00:00:00"/>
    <n v="196"/>
    <b v="0"/>
    <s v="Approved"/>
    <s v="OHM Cycles"/>
    <s v="Standard"/>
    <s v="medium"/>
    <s v="medium"/>
    <n v="795.34"/>
    <n v="101.58"/>
    <d v="1997-10-04T00:00:00"/>
    <n v="693.76"/>
    <s v="F"/>
    <n v="16"/>
    <d v="1975-04-22T00:00:00"/>
    <n v="45.232441254439372"/>
    <n v="0"/>
    <s v="Retail"/>
    <s v="Mass Customer"/>
    <s v="N"/>
    <s v="Yes"/>
    <n v="14"/>
    <m/>
  </r>
  <r>
    <n v="3833"/>
    <n v="22"/>
    <x v="2924"/>
    <d v="2017-06-17T00:00:00"/>
    <n v="196"/>
    <b v="0"/>
    <s v="Approved"/>
    <s v="Solex"/>
    <s v="Standard"/>
    <s v="medium"/>
    <s v="medium"/>
    <n v="575.27"/>
    <n v="431.45"/>
    <d v="1993-05-26T00:00:00"/>
    <n v="143.82"/>
    <s v="F"/>
    <n v="62"/>
    <d v="1983-05-06T00:00:00"/>
    <n v="37.188605638001015"/>
    <s v="Staff Accountant II"/>
    <s v="Financial Services"/>
    <s v="High Net Worth"/>
    <s v="N"/>
    <s v="Yes"/>
    <n v="13"/>
    <m/>
  </r>
  <r>
    <n v="3988"/>
    <n v="74"/>
    <x v="3366"/>
    <d v="2017-06-17T00:00:00"/>
    <n v="196"/>
    <b v="0"/>
    <s v="Approved"/>
    <s v="WeareA2B"/>
    <s v="Standard"/>
    <s v="medium"/>
    <s v="medium"/>
    <n v="1228.07"/>
    <n v="400.91"/>
    <d v="1995-12-19T00:00:00"/>
    <n v="827.15999999999985"/>
    <s v="F"/>
    <n v="57"/>
    <d v="1974-12-31T00:00:00"/>
    <n v="45.539290569507862"/>
    <s v="Human Resources Manager"/>
    <s v="Financial Services"/>
    <s v="Mass Customer"/>
    <s v="N"/>
    <s v="Yes"/>
    <n v="7"/>
    <m/>
  </r>
  <r>
    <n v="4211"/>
    <n v="100"/>
    <x v="2501"/>
    <d v="2017-06-17T00:00:00"/>
    <n v="196"/>
    <b v="0"/>
    <s v="Approved"/>
    <s v="Norco Bicycles"/>
    <s v="Road"/>
    <s v="medium"/>
    <s v="medium"/>
    <n v="1036.5899999999999"/>
    <n v="206.35"/>
    <d v="1991-05-06T00:00:00"/>
    <n v="830.2399999999999"/>
    <s v="M"/>
    <n v="18"/>
    <d v="1980-11-22T00:00:00"/>
    <n v="39.640660432521564"/>
    <s v="Environmental Specialist"/>
    <s v="n/a"/>
    <s v="Mass Customer"/>
    <s v="N"/>
    <s v="No"/>
    <n v="11"/>
    <m/>
  </r>
  <r>
    <n v="4658"/>
    <n v="86"/>
    <x v="2052"/>
    <d v="2017-06-17T00:00:00"/>
    <n v="196"/>
    <b v="1"/>
    <s v="Approved"/>
    <s v="OHM Cycles"/>
    <s v="Standard"/>
    <s v="medium"/>
    <s v="medium"/>
    <n v="235.63"/>
    <n v="125.07"/>
    <d v="2004-08-07T00:00:00"/>
    <n v="110.56"/>
    <s v="M"/>
    <n v="80"/>
    <d v="1970-03-25T00:00:00"/>
    <n v="50.311893309233888"/>
    <n v="0"/>
    <s v="Argiculture"/>
    <s v="Mass Customer"/>
    <s v="N"/>
    <s v="No"/>
    <n v="16"/>
    <m/>
  </r>
  <r>
    <n v="5135"/>
    <n v="57"/>
    <x v="3224"/>
    <d v="2017-06-17T00:00:00"/>
    <n v="196"/>
    <b v="0"/>
    <s v="Approved"/>
    <s v="WeareA2B"/>
    <s v="Touring"/>
    <s v="medium"/>
    <s v="large"/>
    <n v="1890.39"/>
    <n v="260.14"/>
    <d v="1991-01-21T00:00:00"/>
    <n v="1630.25"/>
    <s v="M"/>
    <n v="56"/>
    <d v="1966-06-11T00:00:00"/>
    <n v="54.100934405124299"/>
    <s v="Nuclear Power Engineer"/>
    <s v="Manufacturing"/>
    <s v="Mass Customer"/>
    <s v="N"/>
    <s v="No"/>
    <n v="15"/>
    <m/>
  </r>
  <r>
    <n v="5297"/>
    <n v="28"/>
    <x v="2215"/>
    <d v="2017-06-17T00:00:00"/>
    <n v="196"/>
    <b v="0"/>
    <s v="Approved"/>
    <s v="Norco Bicycles"/>
    <s v="Standard"/>
    <s v="medium"/>
    <s v="small"/>
    <n v="1216.1400000000001"/>
    <n v="1082.3599999999999"/>
    <d v="2003-03-18T00:00:00"/>
    <n v="133.7800000000002"/>
    <s v="F"/>
    <n v="40"/>
    <d v="1978-06-06T00:00:00"/>
    <n v="42.106413857179092"/>
    <s v="Automation Specialist II"/>
    <s v="Health"/>
    <s v="Mass Customer"/>
    <s v="N"/>
    <s v="Yes"/>
    <n v="9"/>
    <m/>
  </r>
  <r>
    <n v="5347"/>
    <n v="60"/>
    <x v="571"/>
    <d v="2017-06-17T00:00:00"/>
    <n v="196"/>
    <b v="0"/>
    <s v="Approved"/>
    <s v="Giant Bicycles"/>
    <s v="Standard"/>
    <s v="high"/>
    <s v="small"/>
    <n v="1977.36"/>
    <n v="1759.85"/>
    <d v="2011-08-24T00:00:00"/>
    <n v="217.51"/>
    <s v="M"/>
    <n v="54"/>
    <d v="1988-09-12T00:00:00"/>
    <n v="31.82970152841197"/>
    <s v="Editor"/>
    <s v="Manufacturing"/>
    <s v="Affluent Customer"/>
    <s v="N"/>
    <s v="Yes"/>
    <n v="6"/>
    <m/>
  </r>
  <r>
    <n v="5845"/>
    <n v="64"/>
    <x v="107"/>
    <d v="2017-06-17T00:00:00"/>
    <n v="196"/>
    <b v="1"/>
    <s v="Approved"/>
    <s v="Giant Bicycles"/>
    <s v="Standard"/>
    <s v="high"/>
    <s v="small"/>
    <n v="1977.36"/>
    <n v="1759.85"/>
    <d v="1998-12-17T00:00:00"/>
    <n v="217.51"/>
    <s v="M"/>
    <n v="49"/>
    <d v="1977-09-07T00:00:00"/>
    <n v="42.851619336631153"/>
    <s v="VP Product Management"/>
    <s v="n/a"/>
    <s v="High Net Worth"/>
    <s v="N"/>
    <s v="Yes"/>
    <n v="17"/>
    <m/>
  </r>
  <r>
    <n v="6487"/>
    <n v="53"/>
    <x v="2160"/>
    <d v="2017-06-17T00:00:00"/>
    <n v="196"/>
    <b v="1"/>
    <s v="Approved"/>
    <s v="Giant Bicycles"/>
    <s v="Standard"/>
    <s v="high"/>
    <s v="medium"/>
    <n v="1274.93"/>
    <n v="764.96"/>
    <d v="2007-08-04T00:00:00"/>
    <n v="509.97"/>
    <s v="F"/>
    <n v="86"/>
    <d v="1957-08-16T00:00:00"/>
    <n v="62.925591939370875"/>
    <s v="Internal Auditor"/>
    <s v="Health"/>
    <s v="High Net Worth"/>
    <s v="N"/>
    <s v="No"/>
    <n v="12"/>
    <m/>
  </r>
  <r>
    <n v="6873"/>
    <n v="46"/>
    <x v="111"/>
    <d v="2017-06-17T00:00:00"/>
    <n v="196"/>
    <b v="1"/>
    <s v="Approved"/>
    <s v="Solex"/>
    <s v="Standard"/>
    <s v="low"/>
    <s v="medium"/>
    <n v="1289.8499999999999"/>
    <n v="74.510000000000005"/>
    <d v="2012-04-10T00:00:00"/>
    <n v="1215.3399999999999"/>
    <s v="F"/>
    <n v="82"/>
    <d v="1970-04-05T00:00:00"/>
    <n v="50.281756322932523"/>
    <s v="Software Engineer III"/>
    <s v="Property"/>
    <s v="Mass Customer"/>
    <s v="N"/>
    <s v="Yes"/>
    <n v="13"/>
    <m/>
  </r>
  <r>
    <n v="7051"/>
    <n v="27"/>
    <x v="1580"/>
    <d v="2017-06-17T00:00:00"/>
    <n v="196"/>
    <b v="1"/>
    <s v="Approved"/>
    <s v="Trek Bicycles"/>
    <s v="Standard"/>
    <s v="medium"/>
    <s v="medium"/>
    <n v="499.53"/>
    <n v="388.72"/>
    <d v="1992-10-11T00:00:00"/>
    <n v="110.80999999999995"/>
    <s v="M"/>
    <n v="79"/>
    <d v="1971-07-05T00:00:00"/>
    <n v="49.03244125443937"/>
    <s v="Accounting Assistant III"/>
    <s v="Retail"/>
    <s v="Mass Customer"/>
    <s v="N"/>
    <s v="Yes"/>
    <n v="4"/>
    <m/>
  </r>
  <r>
    <n v="7246"/>
    <n v="11"/>
    <x v="2623"/>
    <d v="2017-06-17T00:00:00"/>
    <n v="196"/>
    <b v="0"/>
    <s v="Approved"/>
    <s v="Giant Bicycles"/>
    <s v="Standard"/>
    <s v="high"/>
    <s v="medium"/>
    <n v="1274.93"/>
    <n v="764.96"/>
    <d v="2007-08-04T00:00:00"/>
    <n v="509.97"/>
    <s v="F"/>
    <n v="82"/>
    <d v="1989-03-13T00:00:00"/>
    <n v="31.33107139142567"/>
    <s v="Design Engineer"/>
    <s v="Retail"/>
    <s v="Mass Customer"/>
    <s v="N"/>
    <s v="No"/>
    <n v="17"/>
    <m/>
  </r>
  <r>
    <n v="7659"/>
    <n v="11"/>
    <x v="2086"/>
    <d v="2017-06-17T00:00:00"/>
    <n v="196"/>
    <b v="1"/>
    <s v="Approved"/>
    <s v="Trek Bicycles"/>
    <s v="Standard"/>
    <s v="medium"/>
    <s v="small"/>
    <n v="1775.81"/>
    <n v="1580.47"/>
    <d v="1991-08-05T00:00:00"/>
    <n v="195.33999999999992"/>
    <s v="M"/>
    <n v="27"/>
    <d v="1943-08-11T00:00:00"/>
    <n v="76.950249473617447"/>
    <s v="Environmental Specialist"/>
    <s v="Manufacturing"/>
    <s v="High Net Worth"/>
    <s v="N"/>
    <s v="Yes"/>
    <n v="17"/>
    <m/>
  </r>
  <r>
    <n v="7817"/>
    <n v="78"/>
    <x v="1249"/>
    <d v="2017-06-17T00:00:00"/>
    <n v="196"/>
    <b v="0"/>
    <s v="Approved"/>
    <s v="Giant Bicycles"/>
    <s v="Standard"/>
    <s v="medium"/>
    <s v="large"/>
    <n v="1765.3"/>
    <n v="709.48"/>
    <d v="2004-07-25T00:00:00"/>
    <n v="1055.82"/>
    <s v="F"/>
    <n v="69"/>
    <d v="1992-03-25T00:00:00"/>
    <n v="28.295454953069505"/>
    <s v="Junior Executive"/>
    <s v="Telecommunications"/>
    <s v="Affluent Customer"/>
    <s v="N"/>
    <s v="No"/>
    <n v="3"/>
    <m/>
  </r>
  <r>
    <n v="8023"/>
    <n v="91"/>
    <x v="3367"/>
    <d v="2017-06-17T00:00:00"/>
    <n v="196"/>
    <b v="1"/>
    <s v="Approved"/>
    <s v="Solex"/>
    <s v="Standard"/>
    <s v="medium"/>
    <s v="medium"/>
    <n v="100.35"/>
    <n v="75.260000000000005"/>
    <d v="2004-01-16T00:00:00"/>
    <n v="25.089999999999989"/>
    <s v="M"/>
    <n v="29"/>
    <d v="1980-08-26T00:00:00"/>
    <n v="39.881756322932517"/>
    <s v="Web Developer II"/>
    <s v="Manufacturing"/>
    <s v="Mass Customer"/>
    <s v="N"/>
    <s v="Yes"/>
    <n v="21"/>
    <m/>
  </r>
  <r>
    <n v="8222"/>
    <n v="93"/>
    <x v="560"/>
    <d v="2017-06-17T00:00:00"/>
    <n v="196"/>
    <b v="1"/>
    <s v="Approved"/>
    <s v="WeareA2B"/>
    <s v="Standard"/>
    <s v="medium"/>
    <s v="medium"/>
    <n v="1065.03"/>
    <n v="230.09"/>
    <d v="2004-01-16T00:00:00"/>
    <n v="834.93999999999994"/>
    <s v="M"/>
    <n v="55"/>
    <d v="1992-05-12T00:00:00"/>
    <n v="28.163948103754439"/>
    <s v="Speech Pathologist"/>
    <s v="Financial Services"/>
    <s v="Mass Customer"/>
    <s v="N"/>
    <s v="Yes"/>
    <n v="10"/>
    <m/>
  </r>
  <r>
    <n v="8560"/>
    <n v="3"/>
    <x v="613"/>
    <d v="2017-06-17T00:00:00"/>
    <n v="196"/>
    <b v="0"/>
    <s v="Approved"/>
    <s v="Trek Bicycles"/>
    <s v="Standard"/>
    <s v="medium"/>
    <s v="large"/>
    <n v="2091.4699999999998"/>
    <n v="388.92"/>
    <d v="2005-08-09T00:00:00"/>
    <n v="1702.5499999999997"/>
    <s v="M"/>
    <n v="67"/>
    <d v="1995-02-11T00:00:00"/>
    <n v="25.410523446220189"/>
    <s v="Programmer II"/>
    <s v="Financial Services"/>
    <s v="Affluent Customer"/>
    <s v="N"/>
    <s v="Yes"/>
    <n v="6"/>
    <m/>
  </r>
  <r>
    <n v="9584"/>
    <n v="19"/>
    <x v="101"/>
    <d v="2017-06-17T00:00:00"/>
    <n v="196"/>
    <b v="1"/>
    <s v="Approved"/>
    <s v="OHM Cycles"/>
    <s v="Road"/>
    <s v="high"/>
    <s v="large"/>
    <n v="12.01"/>
    <n v="7.21"/>
    <d v="1993-07-15T00:00:00"/>
    <n v="4.8"/>
    <s v="M"/>
    <n v="34"/>
    <d v="1977-09-06T00:00:00"/>
    <n v="42.854359062658546"/>
    <s v="Associate Professor"/>
    <s v="Health"/>
    <s v="Mass Customer"/>
    <s v="N"/>
    <s v="Yes"/>
    <n v="15"/>
    <m/>
  </r>
  <r>
    <n v="9651"/>
    <n v="10"/>
    <x v="511"/>
    <d v="2017-06-17T00:00:00"/>
    <n v="196"/>
    <b v="0"/>
    <s v="Approved"/>
    <s v="WeareA2B"/>
    <s v="Touring"/>
    <s v="medium"/>
    <s v="medium"/>
    <n v="1466.68"/>
    <n v="363.25"/>
    <d v="2014-03-03T00:00:00"/>
    <n v="1103.43"/>
    <s v="F"/>
    <n v="33"/>
    <d v="1958-03-14T00:00:00"/>
    <n v="62.350249473617453"/>
    <n v="0"/>
    <s v="Health"/>
    <s v="Mass Customer"/>
    <s v="N"/>
    <s v="No"/>
    <n v="19"/>
    <m/>
  </r>
  <r>
    <n v="10026"/>
    <n v="96"/>
    <x v="296"/>
    <d v="2017-06-17T00:00:00"/>
    <n v="196"/>
    <b v="0"/>
    <s v="Approved"/>
    <s v="WeareA2B"/>
    <s v="Road"/>
    <s v="low"/>
    <s v="small"/>
    <n v="1172.78"/>
    <n v="1043.77"/>
    <d v="1995-12-19T00:00:00"/>
    <n v="129.01"/>
    <s v="F"/>
    <n v="75"/>
    <d v="1982-02-23T00:00:00"/>
    <n v="38.385865911973617"/>
    <s v="Marketing Manager"/>
    <s v="Manufacturing"/>
    <s v="Mass Customer"/>
    <s v="N"/>
    <s v="No"/>
    <n v="15"/>
    <m/>
  </r>
  <r>
    <n v="10445"/>
    <n v="66"/>
    <x v="1677"/>
    <d v="2017-06-17T00:00:00"/>
    <n v="196"/>
    <b v="1"/>
    <s v="Approved"/>
    <s v="Solex"/>
    <s v="Standard"/>
    <s v="medium"/>
    <s v="medium"/>
    <n v="1163.8900000000001"/>
    <n v="589.27"/>
    <d v="2016-07-09T00:00:00"/>
    <n v="574.62000000000012"/>
    <s v="F"/>
    <n v="42"/>
    <d v="1980-10-18T00:00:00"/>
    <n v="39.736550843480465"/>
    <n v="0"/>
    <s v="Property"/>
    <s v="High Net Worth"/>
    <s v="N"/>
    <s v="No"/>
    <n v="20"/>
    <m/>
  </r>
  <r>
    <n v="11491"/>
    <n v="5"/>
    <x v="774"/>
    <d v="2017-06-17T00:00:00"/>
    <n v="196"/>
    <b v="0"/>
    <s v="Approved"/>
    <s v="Trek Bicycles"/>
    <s v="Mountain"/>
    <s v="low"/>
    <s v="medium"/>
    <n v="574.64"/>
    <n v="459.71"/>
    <d v="2016-07-09T00:00:00"/>
    <n v="114.93"/>
    <s v="M"/>
    <n v="55"/>
    <d v="1984-08-18T00:00:00"/>
    <n v="35.900934405124303"/>
    <s v="Clinical Specialist"/>
    <s v="Health"/>
    <s v="Affluent Customer"/>
    <s v="N"/>
    <s v="Yes"/>
    <n v="12"/>
    <m/>
  </r>
  <r>
    <n v="11592"/>
    <n v="41"/>
    <x v="3084"/>
    <d v="2017-06-17T00:00:00"/>
    <n v="196"/>
    <b v="1"/>
    <s v="Approved"/>
    <s v="Solex"/>
    <s v="Road"/>
    <s v="medium"/>
    <s v="medium"/>
    <n v="416.98"/>
    <n v="312.74"/>
    <d v="1997-05-10T00:00:00"/>
    <n v="104.24000000000001"/>
    <s v="F"/>
    <n v="53"/>
    <d v="1976-01-12T00:00:00"/>
    <n v="44.506413857179098"/>
    <n v="0"/>
    <s v="Manufacturing"/>
    <s v="Mass Customer"/>
    <s v="N"/>
    <s v="No"/>
    <n v="15"/>
    <m/>
  </r>
  <r>
    <n v="11916"/>
    <n v="86"/>
    <x v="2215"/>
    <d v="2017-06-17T00:00:00"/>
    <n v="196"/>
    <b v="0"/>
    <s v="Approved"/>
    <s v="OHM Cycles"/>
    <s v="Standard"/>
    <s v="medium"/>
    <s v="medium"/>
    <n v="235.63"/>
    <n v="125.07"/>
    <d v="1999-07-26T00:00:00"/>
    <n v="110.56"/>
    <s v="F"/>
    <n v="40"/>
    <d v="1978-06-06T00:00:00"/>
    <n v="42.106413857179092"/>
    <s v="Automation Specialist II"/>
    <s v="Health"/>
    <s v="Mass Customer"/>
    <s v="N"/>
    <s v="Yes"/>
    <n v="9"/>
    <m/>
  </r>
  <r>
    <n v="12090"/>
    <n v="81"/>
    <x v="553"/>
    <d v="2017-06-17T00:00:00"/>
    <n v="196"/>
    <b v="0"/>
    <s v="Approved"/>
    <s v="Norco Bicycles"/>
    <s v="Standard"/>
    <s v="medium"/>
    <s v="small"/>
    <n v="586.45000000000005"/>
    <n v="521.94000000000005"/>
    <d v="1991-07-10T00:00:00"/>
    <n v="64.509999999999991"/>
    <s v="F"/>
    <n v="16"/>
    <d v="1971-09-17T00:00:00"/>
    <n v="48.829701528411974"/>
    <s v="Web Designer III"/>
    <s v="Argiculture"/>
    <s v="Affluent Customer"/>
    <s v="N"/>
    <s v="No"/>
    <n v="14"/>
    <m/>
  </r>
  <r>
    <n v="12239"/>
    <n v="82"/>
    <x v="2859"/>
    <d v="2017-06-17T00:00:00"/>
    <n v="196"/>
    <b v="0"/>
    <s v="Approved"/>
    <s v="Giant Bicycles"/>
    <s v="Road"/>
    <s v="medium"/>
    <s v="medium"/>
    <n v="1538.99"/>
    <n v="829.65"/>
    <d v="2016-02-04T00:00:00"/>
    <n v="709.34"/>
    <s v="M"/>
    <n v="58"/>
    <d v="1962-01-05T00:00:00"/>
    <n v="58.53381111745307"/>
    <s v="Operator"/>
    <s v="IT"/>
    <s v="High Net Worth"/>
    <s v="N"/>
    <s v="No"/>
    <n v="6"/>
    <m/>
  </r>
  <r>
    <n v="12382"/>
    <n v="9"/>
    <x v="256"/>
    <d v="2017-06-17T00:00:00"/>
    <n v="196"/>
    <b v="1"/>
    <s v="Approved"/>
    <s v="Norco Bicycles"/>
    <s v="Standard"/>
    <s v="medium"/>
    <s v="small"/>
    <n v="1216.1400000000001"/>
    <n v="1082.3599999999999"/>
    <d v="1991-08-05T00:00:00"/>
    <n v="133.7800000000002"/>
    <s v="F"/>
    <n v="63"/>
    <d v="1979-12-09T00:00:00"/>
    <n v="40.596824816083206"/>
    <n v="0"/>
    <s v="Manufacturing"/>
    <s v="High Net Worth"/>
    <s v="N"/>
    <s v="No"/>
    <n v="16"/>
    <m/>
  </r>
  <r>
    <n v="12554"/>
    <n v="46"/>
    <x v="1283"/>
    <d v="2017-06-17T00:00:00"/>
    <n v="196"/>
    <b v="0"/>
    <s v="Approved"/>
    <s v="Solex"/>
    <s v="Standard"/>
    <s v="low"/>
    <s v="medium"/>
    <n v="1289.8499999999999"/>
    <n v="74.510000000000005"/>
    <d v="2007-12-11T00:00:00"/>
    <n v="1215.3399999999999"/>
    <s v="F"/>
    <n v="20"/>
    <d v="1970-08-31T00:00:00"/>
    <n v="49.876276870877724"/>
    <s v="Director of Sales"/>
    <s v="Manufacturing"/>
    <s v="Affluent Customer"/>
    <s v="N"/>
    <s v="No"/>
    <n v="12"/>
    <m/>
  </r>
  <r>
    <n v="12580"/>
    <n v="26"/>
    <x v="1158"/>
    <d v="2017-06-17T00:00:00"/>
    <n v="196"/>
    <b v="1"/>
    <s v="Approved"/>
    <s v="WeareA2B"/>
    <s v="Standard"/>
    <s v="medium"/>
    <s v="medium"/>
    <n v="1992.93"/>
    <n v="762.63"/>
    <d v="1991-08-05T00:00:00"/>
    <n v="1230.3000000000002"/>
    <s v="F"/>
    <n v="60"/>
    <d v="1953-11-19T00:00:00"/>
    <n v="66.668057692795529"/>
    <s v="Sales Representative"/>
    <s v="Retail"/>
    <s v="Mass Customer"/>
    <s v="N"/>
    <s v="Yes"/>
    <n v="20"/>
    <m/>
  </r>
  <r>
    <n v="14160"/>
    <n v="64"/>
    <x v="1143"/>
    <d v="2017-06-17T00:00:00"/>
    <n v="196"/>
    <b v="0"/>
    <s v="Approved"/>
    <s v="Trek Bicycles"/>
    <s v="Standard"/>
    <s v="medium"/>
    <s v="large"/>
    <n v="1469.44"/>
    <n v="596.54999999999995"/>
    <d v="2012-05-18T00:00:00"/>
    <n v="872.8900000000001"/>
    <s v="F"/>
    <n v="8"/>
    <d v="2001-05-22T00:00:00"/>
    <n v="19.131071391425671"/>
    <s v="Human Resources Assistant I"/>
    <s v="Financial Services"/>
    <s v="Mass Customer"/>
    <s v="N"/>
    <s v="No"/>
    <n v="1"/>
    <m/>
  </r>
  <r>
    <n v="14563"/>
    <n v="84"/>
    <x v="1421"/>
    <d v="2017-06-17T00:00:00"/>
    <n v="196"/>
    <b v="1"/>
    <s v="Approved"/>
    <s v="Giant Bicycles"/>
    <s v="Road"/>
    <s v="medium"/>
    <s v="medium"/>
    <n v="792.9"/>
    <n v="594.67999999999995"/>
    <d v="2011-01-10T00:00:00"/>
    <n v="198.22000000000003"/>
    <s v="F"/>
    <n v="52"/>
    <d v="1958-04-05T00:00:00"/>
    <n v="62.289975501014709"/>
    <s v="VP Product Management"/>
    <s v="Manufacturing"/>
    <s v="High Net Worth"/>
    <s v="N"/>
    <s v="Yes"/>
    <n v="11"/>
    <m/>
  </r>
  <r>
    <n v="15934"/>
    <n v="27"/>
    <x v="956"/>
    <d v="2017-06-17T00:00:00"/>
    <n v="196"/>
    <b v="0"/>
    <s v="Approved"/>
    <s v="Trek Bicycles"/>
    <s v="Standard"/>
    <s v="medium"/>
    <s v="medium"/>
    <n v="499.53"/>
    <n v="388.72"/>
    <d v="1991-08-05T00:00:00"/>
    <n v="110.80999999999995"/>
    <s v="F"/>
    <n v="30"/>
    <d v="1979-03-04T00:00:00"/>
    <n v="41.363948103754439"/>
    <s v="Actuary"/>
    <s v="Financial Services"/>
    <s v="Mass Customer"/>
    <s v="N"/>
    <s v="Yes"/>
    <n v="10"/>
    <m/>
  </r>
  <r>
    <n v="16288"/>
    <n v="37"/>
    <x v="1415"/>
    <d v="2017-06-17T00:00:00"/>
    <n v="196"/>
    <b v="0"/>
    <s v="Approved"/>
    <s v="OHM Cycles"/>
    <s v="Standard"/>
    <s v="low"/>
    <s v="medium"/>
    <n v="1793.43"/>
    <n v="248.82"/>
    <d v="2010-08-20T00:00:00"/>
    <n v="1544.6100000000001"/>
    <s v="F"/>
    <n v="3"/>
    <d v="1959-07-27T00:00:00"/>
    <n v="60.980386459918819"/>
    <s v="Marketing Manager"/>
    <s v="n/a"/>
    <s v="Mass Customer"/>
    <s v="N"/>
    <s v="Yes"/>
    <n v="13"/>
    <m/>
  </r>
  <r>
    <n v="16338"/>
    <n v="0"/>
    <x v="2526"/>
    <d v="2017-06-17T00:00:00"/>
    <n v="196"/>
    <b v="1"/>
    <s v="Approved"/>
    <s v="Trek Bicycles"/>
    <s v="Standard"/>
    <s v="high"/>
    <s v="medium"/>
    <n v="358.39"/>
    <n v="215.03"/>
    <d v="2004-01-16T00:00:00"/>
    <n v="143.35999999999999"/>
    <s v="F"/>
    <n v="49"/>
    <d v="1954-06-30T00:00:00"/>
    <n v="66.057098788685948"/>
    <s v="Health Coach IV"/>
    <s v="Health"/>
    <s v="High Net Worth"/>
    <s v="N"/>
    <s v="No"/>
    <n v="17"/>
    <m/>
  </r>
  <r>
    <n v="16477"/>
    <n v="61"/>
    <x v="842"/>
    <d v="2017-06-17T00:00:00"/>
    <n v="196"/>
    <b v="1"/>
    <s v="Approved"/>
    <s v="OHM Cycles"/>
    <s v="Standard"/>
    <s v="low"/>
    <s v="medium"/>
    <n v="71.16"/>
    <n v="56.93"/>
    <d v="2010-08-20T00:00:00"/>
    <n v="14.229999999999997"/>
    <s v="M"/>
    <n v="6"/>
    <d v="1988-12-19T00:00:00"/>
    <n v="31.561208377727041"/>
    <s v="Food Chemist"/>
    <s v="Health"/>
    <s v="Affluent Customer"/>
    <s v="N"/>
    <s v="Yes"/>
    <n v="16"/>
    <m/>
  </r>
  <r>
    <n v="16831"/>
    <n v="78"/>
    <x v="941"/>
    <d v="2017-06-17T00:00:00"/>
    <n v="196"/>
    <b v="0"/>
    <s v="Approved"/>
    <s v="Giant Bicycles"/>
    <s v="Standard"/>
    <s v="medium"/>
    <s v="large"/>
    <n v="1765.3"/>
    <n v="709.48"/>
    <d v="2004-07-25T00:00:00"/>
    <n v="1055.82"/>
    <s v="F"/>
    <n v="24"/>
    <d v="1964-01-09T00:00:00"/>
    <n v="56.522852213343477"/>
    <s v="Data Coordiator"/>
    <s v="n/a"/>
    <s v="Mass Customer"/>
    <s v="N"/>
    <s v="No"/>
    <n v="14"/>
    <m/>
  </r>
  <r>
    <n v="17499"/>
    <n v="86"/>
    <x v="2481"/>
    <d v="2017-06-17T00:00:00"/>
    <n v="196"/>
    <b v="1"/>
    <s v="Approved"/>
    <s v="OHM Cycles"/>
    <s v="Standard"/>
    <s v="medium"/>
    <s v="medium"/>
    <n v="235.63"/>
    <n v="125.07"/>
    <d v="2004-08-07T00:00:00"/>
    <n v="110.56"/>
    <s v="F"/>
    <n v="20"/>
    <d v="1954-03-18T00:00:00"/>
    <n v="66.342030295535253"/>
    <s v="Mechanical Systems Engineer"/>
    <s v="Retail"/>
    <s v="Mass Customer"/>
    <s v="N"/>
    <s v="No"/>
    <n v="12"/>
    <m/>
  </r>
  <r>
    <n v="17587"/>
    <n v="0"/>
    <x v="2403"/>
    <d v="2017-06-17T00:00:00"/>
    <n v="196"/>
    <b v="0"/>
    <s v="Approved"/>
    <s v="OHM Cycles"/>
    <s v="Standard"/>
    <s v="medium"/>
    <s v="medium"/>
    <n v="183.86"/>
    <n v="137.9"/>
    <d v="2015-06-17T00:00:00"/>
    <n v="45.960000000000008"/>
    <s v="M"/>
    <n v="82"/>
    <d v="1980-07-27T00:00:00"/>
    <n v="39.96394810375444"/>
    <s v="Accounting Assistant II"/>
    <s v="n/a"/>
    <s v="High Net Worth"/>
    <s v="N"/>
    <s v="Yes"/>
    <n v="3"/>
    <m/>
  </r>
  <r>
    <n v="18308"/>
    <n v="23"/>
    <x v="3060"/>
    <d v="2017-06-17T00:00:00"/>
    <n v="196"/>
    <b v="0"/>
    <s v="Approved"/>
    <s v="Norco Bicycles"/>
    <s v="Standard"/>
    <s v="medium"/>
    <s v="medium"/>
    <n v="1198.46"/>
    <n v="381.1"/>
    <d v="1998-12-16T00:00:00"/>
    <n v="817.36"/>
    <s v="U"/>
    <n v="53"/>
    <d v="1899-12-30T00:00:00"/>
    <n v="0"/>
    <n v="0"/>
    <s v="IT"/>
    <s v="High Net Worth"/>
    <s v="N"/>
    <s v="No"/>
    <n v="0"/>
    <m/>
  </r>
  <r>
    <n v="18481"/>
    <n v="69"/>
    <x v="2415"/>
    <d v="2017-06-17T00:00:00"/>
    <n v="196"/>
    <b v="0"/>
    <s v="Approved"/>
    <s v="Giant Bicycles"/>
    <s v="Road"/>
    <s v="medium"/>
    <s v="medium"/>
    <n v="792.9"/>
    <n v="594.67999999999995"/>
    <d v="1995-10-24T00:00:00"/>
    <n v="198.22000000000003"/>
    <s v="F"/>
    <n v="93"/>
    <d v="1979-01-26T00:00:00"/>
    <n v="41.465317966768133"/>
    <s v="Web Designer IV"/>
    <s v="Manufacturing"/>
    <s v="Mass Customer"/>
    <s v="N"/>
    <s v="Yes"/>
    <n v="16"/>
    <m/>
  </r>
  <r>
    <n v="18639"/>
    <n v="74"/>
    <x v="1598"/>
    <d v="2017-06-17T00:00:00"/>
    <n v="196"/>
    <b v="1"/>
    <s v="Approved"/>
    <s v="WeareA2B"/>
    <s v="Standard"/>
    <s v="medium"/>
    <s v="medium"/>
    <n v="1228.07"/>
    <n v="400.91"/>
    <d v="2006-05-22T00:00:00"/>
    <n v="827.15999999999985"/>
    <s v="M"/>
    <n v="55"/>
    <d v="1997-01-06T00:00:00"/>
    <n v="23.506413857179094"/>
    <s v="Tax Accountant"/>
    <s v="n/a"/>
    <s v="Affluent Customer"/>
    <s v="N"/>
    <s v="Yes"/>
    <n v="2"/>
    <m/>
  </r>
  <r>
    <n v="18760"/>
    <n v="28"/>
    <x v="316"/>
    <d v="2017-06-17T00:00:00"/>
    <n v="196"/>
    <b v="0"/>
    <s v="Approved"/>
    <s v="Norco Bicycles"/>
    <s v="Standard"/>
    <s v="medium"/>
    <s v="small"/>
    <n v="1216.1400000000001"/>
    <n v="1082.3599999999999"/>
    <d v="2016-11-22T00:00:00"/>
    <n v="133.7800000000002"/>
    <s v="U"/>
    <n v="83"/>
    <d v="1899-12-30T00:00:00"/>
    <n v="0"/>
    <s v="Research Associate"/>
    <s v="IT"/>
    <s v="Mass Customer"/>
    <s v="N"/>
    <s v="Yes"/>
    <n v="0"/>
    <m/>
  </r>
  <r>
    <n v="19203"/>
    <n v="0"/>
    <x v="1076"/>
    <d v="2017-06-17T00:00:00"/>
    <n v="196"/>
    <b v="0"/>
    <s v="Approved"/>
    <s v="Solex"/>
    <s v="Standard"/>
    <s v="medium"/>
    <s v="medium"/>
    <n v="441.49"/>
    <n v="84.99"/>
    <d v="1993-04-12T00:00:00"/>
    <n v="356.5"/>
    <s v="M"/>
    <n v="0"/>
    <d v="1989-05-01T00:00:00"/>
    <n v="31.196824816083204"/>
    <s v="Internal Auditor"/>
    <s v="Property"/>
    <s v="High Net Worth"/>
    <s v="N"/>
    <s v="No"/>
    <n v="15"/>
    <m/>
  </r>
  <r>
    <n v="120"/>
    <n v="0"/>
    <x v="2730"/>
    <d v="2017-06-16T00:00:00"/>
    <n v="197"/>
    <b v="0"/>
    <s v="Approved"/>
    <s v="Trek Bicycles"/>
    <s v="Standard"/>
    <s v="high"/>
    <s v="medium"/>
    <n v="495.72"/>
    <n v="297.43"/>
    <d v="2015-04-11T00:00:00"/>
    <n v="198.29000000000002"/>
    <s v="F"/>
    <n v="57"/>
    <d v="1995-08-31T00:00:00"/>
    <n v="24.859838514713342"/>
    <s v="Accounting Assistant II"/>
    <s v="IT"/>
    <s v="High Net Worth"/>
    <s v="N"/>
    <s v="No"/>
    <n v="2"/>
    <m/>
  </r>
  <r>
    <n v="10857"/>
    <n v="58"/>
    <x v="2527"/>
    <d v="2017-11-09T00:00:00"/>
    <m/>
    <m/>
    <s v="Approved"/>
    <s v="OHM Cycles"/>
    <s v="Standard"/>
    <s v="medium"/>
    <s v="medium"/>
    <n v="912.52"/>
    <n v="141.4"/>
    <n v="42145"/>
    <m/>
    <m/>
    <m/>
    <m/>
    <m/>
    <m/>
    <m/>
    <m/>
    <m/>
    <m/>
    <m/>
    <m/>
  </r>
  <r>
    <n v="1324"/>
    <n v="91"/>
    <x v="3368"/>
    <d v="2017-06-16T00:00:00"/>
    <n v="197"/>
    <b v="0"/>
    <s v="Approved"/>
    <s v="Solex"/>
    <s v="Standard"/>
    <s v="medium"/>
    <s v="medium"/>
    <n v="100.35"/>
    <n v="75.260000000000005"/>
    <d v="1994-08-10T00:00:00"/>
    <n v="25.089999999999989"/>
    <s v="F"/>
    <n v="48"/>
    <d v="1982-12-29T00:00:00"/>
    <n v="37.539290569507862"/>
    <s v="Assistant Media Planner"/>
    <s v="Entertainment"/>
    <s v="Mass Customer"/>
    <s v="N"/>
    <s v="Yes"/>
    <n v="10"/>
    <m/>
  </r>
  <r>
    <n v="1739"/>
    <n v="3"/>
    <x v="569"/>
    <d v="2017-06-16T00:00:00"/>
    <n v="197"/>
    <b v="0"/>
    <s v="Approved"/>
    <s v="Trek Bicycles"/>
    <s v="Standard"/>
    <s v="medium"/>
    <s v="large"/>
    <n v="2091.4699999999998"/>
    <n v="388.92"/>
    <d v="2011-08-29T00:00:00"/>
    <n v="1702.5499999999997"/>
    <s v="M"/>
    <n v="18"/>
    <d v="1961-10-18T00:00:00"/>
    <n v="58.750249473617451"/>
    <n v="0"/>
    <s v="IT"/>
    <s v="Affluent Customer"/>
    <s v="N"/>
    <s v="Yes"/>
    <n v="6"/>
    <m/>
  </r>
  <r>
    <n v="2118"/>
    <n v="21"/>
    <x v="1003"/>
    <d v="2017-06-16T00:00:00"/>
    <n v="197"/>
    <b v="1"/>
    <s v="Approved"/>
    <s v="Solex"/>
    <s v="Standard"/>
    <s v="medium"/>
    <s v="large"/>
    <n v="1071.23"/>
    <n v="380.74"/>
    <d v="1996-04-05T00:00:00"/>
    <n v="690.49"/>
    <s v="F"/>
    <n v="0"/>
    <d v="1996-10-24T00:00:00"/>
    <n v="23.709153583206493"/>
    <s v="Chief Design Engineer"/>
    <s v="Manufacturing"/>
    <s v="Mass Customer"/>
    <s v="N"/>
    <s v="No"/>
    <n v="5"/>
    <m/>
  </r>
  <r>
    <n v="2208"/>
    <n v="58"/>
    <x v="2853"/>
    <d v="2017-06-16T00:00:00"/>
    <n v="197"/>
    <b v="1"/>
    <s v="Approved"/>
    <s v="OHM Cycles"/>
    <s v="Standard"/>
    <s v="medium"/>
    <s v="medium"/>
    <n v="912.52"/>
    <n v="141.4"/>
    <d v="2015-06-17T00:00:00"/>
    <n v="771.12"/>
    <s v="M"/>
    <n v="80"/>
    <d v="1997-04-08T00:00:00"/>
    <n v="23.254359062658548"/>
    <s v="Cost Accountant"/>
    <s v="Financial Services"/>
    <s v="Affluent Customer"/>
    <s v="N"/>
    <s v="Yes"/>
    <n v="3"/>
    <m/>
  </r>
  <r>
    <n v="2982"/>
    <n v="81"/>
    <x v="897"/>
    <d v="2017-06-16T00:00:00"/>
    <n v="197"/>
    <b v="0"/>
    <s v="Approved"/>
    <s v="Norco Bicycles"/>
    <s v="Standard"/>
    <s v="medium"/>
    <s v="small"/>
    <n v="586.45000000000005"/>
    <n v="521.94000000000005"/>
    <d v="2013-09-16T00:00:00"/>
    <n v="64.509999999999991"/>
    <s v="F"/>
    <n v="45"/>
    <d v="1995-09-12T00:00:00"/>
    <n v="24.826961802384574"/>
    <n v="0"/>
    <s v="Manufacturing"/>
    <s v="Mass Customer"/>
    <s v="N"/>
    <s v="Yes"/>
    <n v="11"/>
    <m/>
  </r>
  <r>
    <n v="3073"/>
    <n v="38"/>
    <x v="2864"/>
    <d v="2017-06-16T00:00:00"/>
    <n v="197"/>
    <b v="1"/>
    <s v="Approved"/>
    <s v="Trek Bicycles"/>
    <s v="Standard"/>
    <s v="medium"/>
    <s v="large"/>
    <n v="2091.4699999999998"/>
    <n v="388.92"/>
    <d v="2005-08-09T00:00:00"/>
    <n v="1702.5499999999997"/>
    <s v="M"/>
    <n v="71"/>
    <d v="1978-01-24T00:00:00"/>
    <n v="42.470797418822933"/>
    <s v="Marketing Assistant"/>
    <s v="Manufacturing"/>
    <s v="High Net Worth"/>
    <s v="N"/>
    <s v="Yes"/>
    <n v="15"/>
    <m/>
  </r>
  <r>
    <n v="3136"/>
    <n v="6"/>
    <x v="383"/>
    <d v="2017-06-16T00:00:00"/>
    <n v="197"/>
    <b v="0"/>
    <s v="Approved"/>
    <s v="OHM Cycles"/>
    <s v="Standard"/>
    <s v="high"/>
    <s v="medium"/>
    <n v="227.88"/>
    <n v="136.72999999999999"/>
    <d v="2003-02-07T00:00:00"/>
    <n v="91.15"/>
    <s v="F"/>
    <n v="74"/>
    <d v="1972-10-13T00:00:00"/>
    <n v="47.755728925672244"/>
    <s v="Director of Sales"/>
    <s v="n/a"/>
    <s v="Mass Customer"/>
    <s v="N"/>
    <s v="Yes"/>
    <n v="5"/>
    <m/>
  </r>
  <r>
    <n v="3408"/>
    <n v="85"/>
    <x v="2474"/>
    <d v="2017-06-16T00:00:00"/>
    <n v="197"/>
    <b v="0"/>
    <s v="Approved"/>
    <s v="WeareA2B"/>
    <s v="Standard"/>
    <s v="medium"/>
    <s v="medium"/>
    <n v="752.64"/>
    <n v="205.36"/>
    <d v="2004-08-07T00:00:00"/>
    <n v="547.28"/>
    <s v="M"/>
    <n v="12"/>
    <d v="1988-06-23T00:00:00"/>
    <n v="32.051619336631148"/>
    <n v="0"/>
    <s v="Manufacturing"/>
    <s v="Mass Customer"/>
    <s v="N"/>
    <s v="Yes"/>
    <n v="7"/>
    <m/>
  </r>
  <r>
    <n v="3926"/>
    <n v="14"/>
    <x v="203"/>
    <d v="2017-06-16T00:00:00"/>
    <n v="197"/>
    <b v="1"/>
    <s v="Approved"/>
    <s v="Trek Bicycles"/>
    <s v="Standard"/>
    <s v="medium"/>
    <s v="small"/>
    <n v="1386.84"/>
    <n v="1234.29"/>
    <d v="2003-08-05T00:00:00"/>
    <n v="152.54999999999995"/>
    <s v="M"/>
    <n v="57"/>
    <d v="1967-08-07T00:00:00"/>
    <n v="52.944770021562654"/>
    <s v="Quality Engineer"/>
    <s v="Health"/>
    <s v="Affluent Customer"/>
    <s v="N"/>
    <s v="No"/>
    <n v="17"/>
    <m/>
  </r>
  <r>
    <n v="4404"/>
    <n v="11"/>
    <x v="1226"/>
    <d v="2017-06-16T00:00:00"/>
    <n v="197"/>
    <b v="0"/>
    <s v="Approved"/>
    <s v="Giant Bicycles"/>
    <s v="Standard"/>
    <s v="high"/>
    <s v="medium"/>
    <n v="1274.93"/>
    <n v="764.96"/>
    <d v="2003-08-05T00:00:00"/>
    <n v="509.97"/>
    <s v="M"/>
    <n v="4"/>
    <d v="1995-05-11T00:00:00"/>
    <n v="25.166687829781836"/>
    <s v="Software Engineer I"/>
    <s v="Financial Services"/>
    <s v="Mass Customer"/>
    <s v="N"/>
    <s v="Yes"/>
    <n v="2"/>
    <m/>
  </r>
  <r>
    <n v="4455"/>
    <n v="91"/>
    <x v="1084"/>
    <d v="2017-06-16T00:00:00"/>
    <n v="197"/>
    <b v="0"/>
    <s v="Approved"/>
    <s v="WeareA2B"/>
    <s v="Standard"/>
    <s v="low"/>
    <s v="medium"/>
    <n v="642.30999999999995"/>
    <n v="513.85"/>
    <d v="2016-03-29T00:00:00"/>
    <n v="128.45999999999992"/>
    <s v="M"/>
    <n v="75"/>
    <d v="1955-08-16T00:00:00"/>
    <n v="64.928331665398275"/>
    <s v="Media Manager II"/>
    <s v="Retail"/>
    <s v="High Net Worth"/>
    <s v="N"/>
    <s v="Yes"/>
    <n v="19"/>
    <m/>
  </r>
  <r>
    <n v="4956"/>
    <n v="0"/>
    <x v="1555"/>
    <d v="2017-06-16T00:00:00"/>
    <n v="197"/>
    <b v="0"/>
    <s v="Approved"/>
    <s v="Norco Bicycles"/>
    <s v="Standard"/>
    <s v="low"/>
    <s v="medium"/>
    <n v="363.01"/>
    <n v="290.41000000000003"/>
    <d v="1999-07-26T00:00:00"/>
    <n v="72.599999999999966"/>
    <s v="F"/>
    <n v="54"/>
    <d v="1987-11-01T00:00:00"/>
    <n v="32.695454953069508"/>
    <s v="Accountant III"/>
    <s v="Manufacturing"/>
    <s v="High Net Worth"/>
    <s v="N"/>
    <s v="Yes"/>
    <n v="20"/>
    <m/>
  </r>
  <r>
    <n v="5027"/>
    <n v="62"/>
    <x v="2086"/>
    <d v="2017-06-16T00:00:00"/>
    <n v="197"/>
    <b v="0"/>
    <s v="Approved"/>
    <s v="Solex"/>
    <s v="Standard"/>
    <s v="high"/>
    <s v="medium"/>
    <n v="1024.6600000000001"/>
    <n v="614.79999999999995"/>
    <d v="1996-11-09T00:00:00"/>
    <n v="409.86000000000013"/>
    <s v="M"/>
    <n v="27"/>
    <d v="1943-08-11T00:00:00"/>
    <n v="76.950249473617447"/>
    <s v="Environmental Specialist"/>
    <s v="Manufacturing"/>
    <s v="High Net Worth"/>
    <s v="N"/>
    <s v="Yes"/>
    <n v="17"/>
    <m/>
  </r>
  <r>
    <n v="5632"/>
    <n v="90"/>
    <x v="507"/>
    <d v="2017-06-16T00:00:00"/>
    <n v="197"/>
    <b v="1"/>
    <s v="Approved"/>
    <s v="Solex"/>
    <s v="Standard"/>
    <s v="low"/>
    <s v="medium"/>
    <n v="945.04"/>
    <n v="507.58"/>
    <d v="1999-12-04T00:00:00"/>
    <n v="437.46"/>
    <s v="M"/>
    <n v="87"/>
    <d v="1974-06-07T00:00:00"/>
    <n v="46.106413857179092"/>
    <s v="Business Systems Development Analyst"/>
    <s v="Financial Services"/>
    <s v="High Net Worth"/>
    <s v="N"/>
    <s v="Yes"/>
    <n v="16"/>
    <m/>
  </r>
  <r>
    <n v="5764"/>
    <n v="31"/>
    <x v="915"/>
    <d v="2017-06-16T00:00:00"/>
    <n v="197"/>
    <b v="1"/>
    <s v="Approved"/>
    <s v="WeareA2B"/>
    <s v="Standard"/>
    <s v="medium"/>
    <s v="medium"/>
    <n v="752.64"/>
    <n v="205.36"/>
    <d v="1998-12-16T00:00:00"/>
    <n v="547.28"/>
    <s v="M"/>
    <n v="53"/>
    <d v="1961-10-08T00:00:00"/>
    <n v="58.777646733891423"/>
    <s v="Cost Accountant"/>
    <s v="Financial Services"/>
    <s v="High Net Worth"/>
    <s v="N"/>
    <s v="Yes"/>
    <n v="19"/>
    <m/>
  </r>
  <r>
    <n v="5832"/>
    <n v="16"/>
    <x v="1287"/>
    <d v="2017-06-16T00:00:00"/>
    <n v="197"/>
    <b v="0"/>
    <s v="Approved"/>
    <s v="Norco Bicycles"/>
    <s v="Standard"/>
    <s v="high"/>
    <s v="small"/>
    <n v="1661.92"/>
    <n v="1479.11"/>
    <d v="1996-04-05T00:00:00"/>
    <n v="182.81000000000017"/>
    <s v="F"/>
    <n v="29"/>
    <d v="1998-05-03T00:00:00"/>
    <n v="22.185865911973615"/>
    <s v="Biostatistician I"/>
    <s v="Financial Services"/>
    <s v="Affluent Customer"/>
    <s v="N"/>
    <s v="Yes"/>
    <n v="2"/>
    <m/>
  </r>
  <r>
    <n v="5965"/>
    <n v="86"/>
    <x v="1528"/>
    <d v="2017-06-16T00:00:00"/>
    <n v="197"/>
    <b v="1"/>
    <s v="Approved"/>
    <s v="OHM Cycles"/>
    <s v="Standard"/>
    <s v="medium"/>
    <s v="medium"/>
    <n v="235.63"/>
    <n v="125.07"/>
    <d v="1998-12-16T00:00:00"/>
    <n v="110.56"/>
    <s v="M"/>
    <n v="84"/>
    <d v="1995-06-19T00:00:00"/>
    <n v="25.059838514713341"/>
    <s v="Help Desk Operator"/>
    <s v="Financial Services"/>
    <s v="Mass Customer"/>
    <s v="N"/>
    <s v="Yes"/>
    <n v="1"/>
    <m/>
  </r>
  <r>
    <n v="6742"/>
    <n v="0"/>
    <x v="3234"/>
    <d v="2017-06-16T00:00:00"/>
    <n v="197"/>
    <b v="0"/>
    <s v="Approved"/>
    <s v="Solex"/>
    <s v="Standard"/>
    <s v="medium"/>
    <s v="medium"/>
    <n v="441.49"/>
    <n v="84.99"/>
    <d v="1993-04-12T00:00:00"/>
    <n v="356.5"/>
    <s v="M"/>
    <n v="66"/>
    <d v="1978-09-09T00:00:00"/>
    <n v="41.846139884576353"/>
    <s v="Geological Engineer"/>
    <s v="Manufacturing"/>
    <s v="High Net Worth"/>
    <s v="N"/>
    <s v="Yes"/>
    <n v="20"/>
    <m/>
  </r>
  <r>
    <n v="6917"/>
    <n v="23"/>
    <x v="2745"/>
    <d v="2017-06-16T00:00:00"/>
    <n v="197"/>
    <b v="1"/>
    <s v="Approved"/>
    <s v="Norco Bicycles"/>
    <s v="Mountain"/>
    <s v="low"/>
    <s v="small"/>
    <n v="688.63"/>
    <n v="612.88"/>
    <d v="1991-08-05T00:00:00"/>
    <n v="75.75"/>
    <s v="M"/>
    <n v="34"/>
    <d v="1986-10-20T00:00:00"/>
    <n v="33.728331665398272"/>
    <s v="Sales Associate"/>
    <s v="Financial Services"/>
    <s v="Mass Customer"/>
    <s v="N"/>
    <s v="Yes"/>
    <n v="16"/>
    <m/>
  </r>
  <r>
    <n v="7807"/>
    <n v="19"/>
    <x v="2190"/>
    <d v="2017-06-16T00:00:00"/>
    <n v="197"/>
    <b v="1"/>
    <s v="Approved"/>
    <s v="Trek Bicycles"/>
    <s v="Mountain"/>
    <s v="low"/>
    <s v="medium"/>
    <n v="574.64"/>
    <n v="459.71"/>
    <d v="2014-03-03T00:00:00"/>
    <n v="114.93"/>
    <s v="M"/>
    <n v="41"/>
    <d v="1955-01-09T00:00:00"/>
    <n v="65.528331665398269"/>
    <s v="Speech Pathologist"/>
    <s v="Manufacturing"/>
    <s v="High Net Worth"/>
    <s v="N"/>
    <s v="Yes"/>
    <n v="14"/>
    <m/>
  </r>
  <r>
    <n v="8082"/>
    <n v="40"/>
    <x v="615"/>
    <d v="2017-06-16T00:00:00"/>
    <n v="197"/>
    <b v="1"/>
    <s v="Approved"/>
    <s v="OHM Cycles"/>
    <s v="Standard"/>
    <s v="high"/>
    <s v="medium"/>
    <n v="1458.17"/>
    <n v="874.9"/>
    <d v="2006-02-02T00:00:00"/>
    <n v="583.2700000000001"/>
    <s v="F"/>
    <n v="86"/>
    <d v="1977-01-14T00:00:00"/>
    <n v="43.498194679096905"/>
    <s v="Senior Quality Engineer"/>
    <s v="Retail"/>
    <s v="Mass Customer"/>
    <s v="N"/>
    <s v="No"/>
    <n v="15"/>
    <m/>
  </r>
  <r>
    <n v="8168"/>
    <n v="100"/>
    <x v="944"/>
    <d v="2017-06-16T00:00:00"/>
    <n v="197"/>
    <b v="0"/>
    <s v="Approved"/>
    <s v="Trek Bicycles"/>
    <s v="Standard"/>
    <s v="medium"/>
    <s v="small"/>
    <n v="1386.84"/>
    <n v="1234.29"/>
    <d v="2003-08-05T00:00:00"/>
    <n v="152.54999999999995"/>
    <s v="F"/>
    <n v="59"/>
    <d v="2001-03-30T00:00:00"/>
    <n v="19.276276870877727"/>
    <s v="Software Engineer II"/>
    <s v="n/a"/>
    <s v="High Net Worth"/>
    <s v="N"/>
    <s v="No"/>
    <n v="1"/>
    <m/>
  </r>
  <r>
    <n v="8475"/>
    <n v="88"/>
    <x v="12"/>
    <d v="2017-06-16T00:00:00"/>
    <n v="197"/>
    <b v="0"/>
    <s v="Approved"/>
    <s v="Norco Bicycles"/>
    <s v="Standard"/>
    <s v="high"/>
    <s v="small"/>
    <n v="1661.92"/>
    <n v="1479.11"/>
    <d v="1994-09-09T00:00:00"/>
    <n v="182.81000000000017"/>
    <s v="F"/>
    <n v="71"/>
    <d v="1977-02-18T00:00:00"/>
    <n v="43.402304268137996"/>
    <s v="Account Coordinator"/>
    <s v="Argiculture"/>
    <s v="High Net Worth"/>
    <s v="N"/>
    <s v="No"/>
    <n v="17"/>
    <m/>
  </r>
  <r>
    <n v="8857"/>
    <n v="1"/>
    <x v="1303"/>
    <d v="2017-06-16T00:00:00"/>
    <n v="197"/>
    <b v="0"/>
    <s v="Approved"/>
    <s v="Giant Bicycles"/>
    <s v="Touring"/>
    <s v="medium"/>
    <s v="large"/>
    <n v="1873.97"/>
    <n v="863.95"/>
    <d v="1997-01-25T00:00:00"/>
    <n v="1010.02"/>
    <s v="F"/>
    <n v="17"/>
    <d v="1995-01-20T00:00:00"/>
    <n v="25.470797418822929"/>
    <s v="Teacher"/>
    <s v="Retail"/>
    <s v="High Net Worth"/>
    <s v="N"/>
    <s v="Yes"/>
    <n v="1"/>
    <m/>
  </r>
  <r>
    <n v="9331"/>
    <n v="15"/>
    <x v="3202"/>
    <d v="2017-06-16T00:00:00"/>
    <n v="197"/>
    <b v="0"/>
    <s v="Approved"/>
    <s v="WeareA2B"/>
    <s v="Standard"/>
    <s v="medium"/>
    <s v="medium"/>
    <n v="1292.8399999999999"/>
    <n v="13.44"/>
    <d v="1991-01-21T00:00:00"/>
    <n v="1279.3999999999999"/>
    <s v="M"/>
    <n v="37"/>
    <d v="1962-02-07T00:00:00"/>
    <n v="58.443400158548961"/>
    <n v="0"/>
    <s v="Manufacturing"/>
    <s v="High Net Worth"/>
    <s v="N"/>
    <s v="Yes"/>
    <n v="19"/>
    <m/>
  </r>
  <r>
    <n v="10576"/>
    <n v="18"/>
    <x v="687"/>
    <d v="2017-06-16T00:00:00"/>
    <n v="197"/>
    <b v="0"/>
    <s v="Approved"/>
    <s v="Solex"/>
    <s v="Standard"/>
    <s v="medium"/>
    <s v="medium"/>
    <n v="575.27"/>
    <n v="431.45"/>
    <d v="1993-10-02T00:00:00"/>
    <n v="143.82"/>
    <s v="F"/>
    <n v="1"/>
    <d v="1975-12-16T00:00:00"/>
    <n v="44.58038645991882"/>
    <n v="0"/>
    <s v="Manufacturing"/>
    <s v="Mass Customer"/>
    <s v="N"/>
    <s v="Yes"/>
    <n v="6"/>
    <m/>
  </r>
  <r>
    <n v="10604"/>
    <n v="20"/>
    <x v="1141"/>
    <d v="2017-06-16T00:00:00"/>
    <n v="197"/>
    <b v="1"/>
    <s v="Approved"/>
    <s v="Trek Bicycles"/>
    <s v="Standard"/>
    <s v="medium"/>
    <s v="small"/>
    <n v="1775.81"/>
    <n v="1580.47"/>
    <d v="2010-05-05T00:00:00"/>
    <n v="195.33999999999992"/>
    <s v="F"/>
    <n v="18"/>
    <d v="1971-12-16T00:00:00"/>
    <n v="48.58312618594622"/>
    <s v="Teacher"/>
    <s v="n/a"/>
    <s v="Mass Customer"/>
    <s v="N"/>
    <s v="No"/>
    <n v="16"/>
    <m/>
  </r>
  <r>
    <n v="10937"/>
    <n v="1"/>
    <x v="1776"/>
    <d v="2017-06-16T00:00:00"/>
    <n v="197"/>
    <b v="1"/>
    <s v="Approved"/>
    <s v="Giant Bicycles"/>
    <s v="Standard"/>
    <s v="medium"/>
    <s v="medium"/>
    <n v="1403.5"/>
    <n v="954.82"/>
    <d v="1997-08-25T00:00:00"/>
    <n v="448.67999999999995"/>
    <s v="F"/>
    <n v="9"/>
    <d v="1981-07-31T00:00:00"/>
    <n v="38.952989199644847"/>
    <s v="Human Resources Manager"/>
    <s v="Financial Services"/>
    <s v="Mass Customer"/>
    <s v="N"/>
    <s v="No"/>
    <n v="8"/>
    <m/>
  </r>
  <r>
    <n v="11036"/>
    <n v="45"/>
    <x v="2001"/>
    <d v="2017-06-16T00:00:00"/>
    <n v="197"/>
    <b v="0"/>
    <s v="Approved"/>
    <s v="Solex"/>
    <s v="Standard"/>
    <s v="medium"/>
    <s v="medium"/>
    <n v="441.49"/>
    <n v="84.99"/>
    <d v="1993-04-12T00:00:00"/>
    <n v="356.5"/>
    <s v="F"/>
    <n v="1"/>
    <d v="1989-09-22T00:00:00"/>
    <n v="30.802304268137998"/>
    <n v="0"/>
    <s v="Financial Services"/>
    <s v="Mass Customer"/>
    <s v="N"/>
    <s v="No"/>
    <n v="16"/>
    <m/>
  </r>
  <r>
    <n v="11660"/>
    <n v="98"/>
    <x v="1157"/>
    <d v="2017-06-16T00:00:00"/>
    <n v="197"/>
    <b v="0"/>
    <s v="Approved"/>
    <s v="Trek Bicycles"/>
    <s v="Standard"/>
    <s v="high"/>
    <s v="medium"/>
    <n v="358.39"/>
    <n v="215.03"/>
    <d v="2004-01-16T00:00:00"/>
    <n v="143.35999999999999"/>
    <s v="M"/>
    <n v="99"/>
    <d v="1971-07-07T00:00:00"/>
    <n v="49.026961802384577"/>
    <s v="Help Desk Technician"/>
    <s v="Financial Services"/>
    <s v="Mass Customer"/>
    <s v="N"/>
    <s v="No"/>
    <n v="7"/>
    <m/>
  </r>
  <r>
    <n v="11703"/>
    <n v="97"/>
    <x v="409"/>
    <d v="2017-06-16T00:00:00"/>
    <n v="197"/>
    <b v="1"/>
    <s v="Approved"/>
    <s v="OHM Cycles"/>
    <s v="Road"/>
    <s v="medium"/>
    <s v="medium"/>
    <n v="742.54"/>
    <n v="667.4"/>
    <d v="2005-12-07T00:00:00"/>
    <n v="75.139999999999986"/>
    <s v="F"/>
    <n v="75"/>
    <d v="1955-02-10T00:00:00"/>
    <n v="65.440660432521554"/>
    <s v="Structural Engineer"/>
    <s v="n/a"/>
    <s v="High Net Worth"/>
    <s v="N"/>
    <s v="Yes"/>
    <n v="9"/>
    <m/>
  </r>
  <r>
    <n v="11971"/>
    <n v="58"/>
    <x v="200"/>
    <d v="2017-06-16T00:00:00"/>
    <n v="197"/>
    <b v="0"/>
    <s v="Approved"/>
    <s v="OHM Cycles"/>
    <s v="Road"/>
    <s v="medium"/>
    <s v="medium"/>
    <n v="1280.28"/>
    <n v="829.51"/>
    <d v="2009-04-12T00:00:00"/>
    <n v="450.77"/>
    <s v="F"/>
    <n v="37"/>
    <d v="1974-06-24T00:00:00"/>
    <n v="46.059838514713341"/>
    <s v="Assistant Professor"/>
    <s v="Retail"/>
    <s v="High Net Worth"/>
    <s v="N"/>
    <s v="Yes"/>
    <n v="18"/>
    <m/>
  </r>
  <r>
    <n v="12201"/>
    <n v="68"/>
    <x v="2608"/>
    <d v="2017-06-16T00:00:00"/>
    <n v="197"/>
    <b v="1"/>
    <s v="Approved"/>
    <s v="OHM Cycles"/>
    <s v="Standard"/>
    <s v="medium"/>
    <s v="medium"/>
    <n v="1636.9"/>
    <n v="44.71"/>
    <d v="2002-08-31T00:00:00"/>
    <n v="1592.19"/>
    <s v="M"/>
    <n v="91"/>
    <d v="1980-03-06T00:00:00"/>
    <n v="40.355728925672246"/>
    <s v="Environmental Specialist"/>
    <s v="n/a"/>
    <s v="Mass Customer"/>
    <s v="N"/>
    <s v="Yes"/>
    <n v="22"/>
    <m/>
  </r>
  <r>
    <n v="13182"/>
    <n v="58"/>
    <x v="2735"/>
    <d v="2017-06-16T00:00:00"/>
    <n v="197"/>
    <b v="0"/>
    <s v="Approved"/>
    <s v="OHM Cycles"/>
    <s v="Standard"/>
    <s v="medium"/>
    <s v="medium"/>
    <n v="912.52"/>
    <n v="141.4"/>
    <d v="2015-06-17T00:00:00"/>
    <n v="771.12"/>
    <s v="M"/>
    <n v="75"/>
    <d v="1959-09-05T00:00:00"/>
    <n v="60.870797418822931"/>
    <n v="0"/>
    <s v="Retail"/>
    <s v="Affluent Customer"/>
    <s v="N"/>
    <s v="Yes"/>
    <n v="8"/>
    <m/>
  </r>
  <r>
    <n v="13812"/>
    <n v="92"/>
    <x v="1741"/>
    <d v="2017-06-16T00:00:00"/>
    <n v="197"/>
    <b v="0"/>
    <s v="Approved"/>
    <s v="WeareA2B"/>
    <s v="Standard"/>
    <s v="medium"/>
    <s v="small"/>
    <n v="1415.01"/>
    <n v="1259.3599999999999"/>
    <d v="2003-01-05T00:00:00"/>
    <n v="155.65000000000009"/>
    <s v="M"/>
    <n v="98"/>
    <d v="1975-02-26T00:00:00"/>
    <n v="45.383126185946217"/>
    <s v="Technical Writer"/>
    <s v="Manufacturing"/>
    <s v="Mass Customer"/>
    <s v="N"/>
    <s v="Yes"/>
    <n v="14"/>
    <m/>
  </r>
  <r>
    <n v="14281"/>
    <n v="70"/>
    <x v="2464"/>
    <d v="2017-06-16T00:00:00"/>
    <n v="197"/>
    <b v="0"/>
    <s v="Approved"/>
    <s v="Trek Bicycles"/>
    <s v="Standard"/>
    <s v="high"/>
    <s v="medium"/>
    <n v="495.72"/>
    <n v="297.43"/>
    <d v="2015-04-11T00:00:00"/>
    <n v="198.29000000000002"/>
    <s v="F"/>
    <n v="35"/>
    <d v="1974-01-29T00:00:00"/>
    <n v="46.45983851471334"/>
    <s v="Payment Adjustment Coordinator"/>
    <s v="Health"/>
    <s v="Mass Customer"/>
    <s v="N"/>
    <s v="Yes"/>
    <n v="9"/>
    <m/>
  </r>
  <r>
    <n v="14467"/>
    <n v="92"/>
    <x v="1797"/>
    <d v="2017-06-16T00:00:00"/>
    <n v="197"/>
    <b v="1"/>
    <s v="Approved"/>
    <s v="WeareA2B"/>
    <s v="Touring"/>
    <s v="medium"/>
    <s v="large"/>
    <n v="1890.39"/>
    <n v="260.14"/>
    <d v="1991-01-21T00:00:00"/>
    <n v="1630.25"/>
    <s v="M"/>
    <n v="60"/>
    <d v="1976-08-18T00:00:00"/>
    <n v="43.906413857179096"/>
    <n v="0"/>
    <s v="n/a"/>
    <s v="High Net Worth"/>
    <s v="N"/>
    <s v="No"/>
    <n v="4"/>
    <m/>
  </r>
  <r>
    <n v="15368"/>
    <n v="0"/>
    <x v="2012"/>
    <d v="2017-06-16T00:00:00"/>
    <n v="197"/>
    <b v="1"/>
    <s v="Approved"/>
    <s v="Solex"/>
    <s v="Standard"/>
    <s v="medium"/>
    <s v="medium"/>
    <n v="441.49"/>
    <n v="84.99"/>
    <d v="1993-04-12T00:00:00"/>
    <n v="356.5"/>
    <s v="M"/>
    <n v="23"/>
    <d v="1981-06-21T00:00:00"/>
    <n v="39.062578240740741"/>
    <s v="Associate Professor"/>
    <s v="Retail"/>
    <s v="High Net Worth"/>
    <s v="N"/>
    <s v="No"/>
    <n v="5"/>
    <m/>
  </r>
  <r>
    <n v="10896"/>
    <n v="0"/>
    <x v="1454"/>
    <d v="2017-09-02T00:00:00"/>
    <m/>
    <b v="0"/>
    <s v="Approved"/>
    <m/>
    <m/>
    <m/>
    <m/>
    <n v="1487.8"/>
    <m/>
    <m/>
    <m/>
    <m/>
    <m/>
    <m/>
    <m/>
    <m/>
    <m/>
    <m/>
    <m/>
    <m/>
    <m/>
    <m/>
  </r>
  <r>
    <n v="15515"/>
    <n v="3"/>
    <x v="1280"/>
    <d v="2017-06-16T00:00:00"/>
    <n v="197"/>
    <b v="1"/>
    <s v="Approved"/>
    <s v="Trek Bicycles"/>
    <s v="Standard"/>
    <s v="medium"/>
    <s v="large"/>
    <n v="2091.4699999999998"/>
    <n v="388.92"/>
    <d v="2016-11-22T00:00:00"/>
    <n v="1702.5499999999997"/>
    <s v="F"/>
    <n v="89"/>
    <d v="1985-03-07T00:00:00"/>
    <n v="35.350249473617453"/>
    <s v="Analog Circuit Design manager"/>
    <s v="Manufacturing"/>
    <s v="Mass Customer"/>
    <s v="N"/>
    <s v="Yes"/>
    <n v="17"/>
    <m/>
  </r>
  <r>
    <n v="15627"/>
    <n v="20"/>
    <x v="2153"/>
    <d v="2017-06-16T00:00:00"/>
    <n v="197"/>
    <b v="1"/>
    <s v="Approved"/>
    <s v="Trek Bicycles"/>
    <s v="Standard"/>
    <s v="medium"/>
    <s v="small"/>
    <n v="1775.81"/>
    <n v="1580.47"/>
    <d v="2010-05-05T00:00:00"/>
    <n v="195.33999999999992"/>
    <s v="M"/>
    <n v="9"/>
    <d v="1994-08-18T00:00:00"/>
    <n v="25.895454953069507"/>
    <n v="0"/>
    <s v="Financial Services"/>
    <s v="Affluent Customer"/>
    <s v="N"/>
    <s v="No"/>
    <n v="6"/>
    <m/>
  </r>
  <r>
    <n v="15854"/>
    <n v="58"/>
    <x v="889"/>
    <d v="2017-06-16T00:00:00"/>
    <n v="197"/>
    <b v="1"/>
    <s v="Approved"/>
    <s v="OHM Cycles"/>
    <s v="Standard"/>
    <s v="medium"/>
    <s v="medium"/>
    <n v="912.52"/>
    <n v="141.4"/>
    <d v="2015-10-18T00:00:00"/>
    <n v="771.12"/>
    <s v="M"/>
    <n v="34"/>
    <d v="1978-05-30T00:00:00"/>
    <n v="42.125591939370878"/>
    <s v="Marketing Assistant"/>
    <s v="IT"/>
    <s v="Mass Customer"/>
    <s v="N"/>
    <s v="No"/>
    <n v="14"/>
    <m/>
  </r>
  <r>
    <n v="15916"/>
    <n v="70"/>
    <x v="559"/>
    <d v="2017-06-16T00:00:00"/>
    <n v="197"/>
    <b v="0"/>
    <s v="Approved"/>
    <s v="Trek Bicycles"/>
    <s v="Standard"/>
    <s v="high"/>
    <s v="medium"/>
    <n v="495.72"/>
    <n v="297.43"/>
    <d v="2015-04-11T00:00:00"/>
    <n v="198.29000000000002"/>
    <s v="F"/>
    <n v="73"/>
    <d v="1962-04-30T00:00:00"/>
    <n v="58.218742624302379"/>
    <s v="Web Developer II"/>
    <s v="n/a"/>
    <s v="Mass Customer"/>
    <s v="N"/>
    <s v="No"/>
    <n v="15"/>
    <m/>
  </r>
  <r>
    <n v="15933"/>
    <n v="0"/>
    <x v="386"/>
    <d v="2017-06-16T00:00:00"/>
    <n v="197"/>
    <b v="0"/>
    <s v="Approved"/>
    <s v="Giant Bicycles"/>
    <s v="Standard"/>
    <s v="medium"/>
    <s v="large"/>
    <n v="569.55999999999995"/>
    <n v="528.42999999999995"/>
    <d v="2003-09-10T00:00:00"/>
    <n v="41.129999999999995"/>
    <s v="M"/>
    <n v="35"/>
    <d v="1974-02-01T00:00:00"/>
    <n v="46.451619336631147"/>
    <s v="Design Engineer"/>
    <s v="Manufacturing"/>
    <s v="High Net Worth"/>
    <s v="N"/>
    <s v="No"/>
    <n v="9"/>
    <m/>
  </r>
  <r>
    <n v="16012"/>
    <n v="38"/>
    <x v="1326"/>
    <d v="2017-06-16T00:00:00"/>
    <n v="197"/>
    <b v="1"/>
    <s v="Approved"/>
    <s v="Trek Bicycles"/>
    <s v="Standard"/>
    <s v="medium"/>
    <s v="large"/>
    <n v="2091.4699999999998"/>
    <n v="388.92"/>
    <d v="2005-08-09T00:00:00"/>
    <n v="1702.5499999999997"/>
    <s v="M"/>
    <n v="44"/>
    <d v="1990-01-06T00:00:00"/>
    <n v="30.511893309233891"/>
    <s v="Media Manager IV"/>
    <s v="Financial Services"/>
    <s v="High Net Worth"/>
    <s v="N"/>
    <s v="Yes"/>
    <n v="5"/>
    <m/>
  </r>
  <r>
    <n v="16452"/>
    <n v="6"/>
    <x v="2944"/>
    <d v="2017-06-16T00:00:00"/>
    <n v="197"/>
    <b v="1"/>
    <s v="Approved"/>
    <s v="OHM Cycles"/>
    <s v="Standard"/>
    <s v="high"/>
    <s v="medium"/>
    <n v="227.88"/>
    <n v="136.72999999999999"/>
    <d v="2011-04-16T00:00:00"/>
    <n v="91.15"/>
    <s v="M"/>
    <n v="96"/>
    <d v="1977-04-08T00:00:00"/>
    <n v="43.26805769279553"/>
    <s v="Desktop Support Technician"/>
    <s v="Retail"/>
    <s v="Mass Customer"/>
    <s v="N"/>
    <s v="Yes"/>
    <n v="18"/>
    <m/>
  </r>
  <r>
    <n v="16958"/>
    <n v="35"/>
    <x v="2145"/>
    <d v="2017-06-16T00:00:00"/>
    <n v="197"/>
    <b v="0"/>
    <s v="Approved"/>
    <s v="Trek Bicycles"/>
    <s v="Standard"/>
    <s v="low"/>
    <s v="medium"/>
    <n v="1057.51"/>
    <n v="154.4"/>
    <d v="1994-07-12T00:00:00"/>
    <n v="903.11"/>
    <s v="F"/>
    <n v="28"/>
    <d v="1978-07-15T00:00:00"/>
    <n v="41.999564542110605"/>
    <s v="VP Product Management"/>
    <s v="Property"/>
    <s v="Mass Customer"/>
    <s v="N"/>
    <s v="No"/>
    <n v="19"/>
    <m/>
  </r>
  <r>
    <n v="17393"/>
    <n v="56"/>
    <x v="1962"/>
    <d v="2017-06-16T00:00:00"/>
    <n v="197"/>
    <b v="1"/>
    <s v="Approved"/>
    <s v="OHM Cycles"/>
    <s v="Standard"/>
    <s v="medium"/>
    <s v="medium"/>
    <n v="183.86"/>
    <n v="137.9"/>
    <d v="1991-01-21T00:00:00"/>
    <n v="45.960000000000008"/>
    <s v="F"/>
    <n v="74"/>
    <d v="1973-07-31T00:00:00"/>
    <n v="46.95846865169964"/>
    <s v="Account Executive"/>
    <s v="Property"/>
    <s v="Mass Customer"/>
    <s v="N"/>
    <s v="Yes"/>
    <n v="14"/>
    <m/>
  </r>
  <r>
    <n v="17661"/>
    <n v="54"/>
    <x v="3320"/>
    <d v="2017-06-16T00:00:00"/>
    <n v="197"/>
    <b v="0"/>
    <s v="Approved"/>
    <s v="WeareA2B"/>
    <s v="Standard"/>
    <s v="medium"/>
    <s v="medium"/>
    <n v="1807.45"/>
    <n v="778.69"/>
    <d v="2015-04-11T00:00:00"/>
    <n v="1028.76"/>
    <s v="F"/>
    <n v="21"/>
    <d v="1977-09-09T00:00:00"/>
    <n v="42.846139884576353"/>
    <n v="0"/>
    <s v="Financial Services"/>
    <s v="High Net Worth"/>
    <s v="N"/>
    <s v="Yes"/>
    <n v="17"/>
    <m/>
  </r>
  <r>
    <n v="18026"/>
    <n v="23"/>
    <x v="438"/>
    <d v="2017-06-16T00:00:00"/>
    <n v="197"/>
    <b v="0"/>
    <s v="Approved"/>
    <s v="Norco Bicycles"/>
    <s v="Standard"/>
    <s v="medium"/>
    <s v="medium"/>
    <n v="1198.46"/>
    <n v="381.1"/>
    <d v="1998-12-16T00:00:00"/>
    <n v="817.36"/>
    <s v="F"/>
    <n v="33"/>
    <d v="1959-04-27T00:00:00"/>
    <n v="61.229701528411972"/>
    <s v="Electrical Engineer"/>
    <s v="Manufacturing"/>
    <s v="High Net Worth"/>
    <s v="N"/>
    <s v="No"/>
    <n v="16"/>
    <m/>
  </r>
  <r>
    <n v="19147"/>
    <n v="30"/>
    <x v="965"/>
    <d v="2017-06-16T00:00:00"/>
    <n v="197"/>
    <b v="1"/>
    <s v="Approved"/>
    <s v="Solex"/>
    <s v="Standard"/>
    <s v="high"/>
    <s v="medium"/>
    <n v="748.17"/>
    <n v="448.9"/>
    <d v="1991-11-10T00:00:00"/>
    <n v="299.27"/>
    <s v="M"/>
    <n v="93"/>
    <d v="1991-06-23T00:00:00"/>
    <n v="29.051619336631148"/>
    <n v="0"/>
    <s v="Manufacturing"/>
    <s v="Mass Customer"/>
    <s v="N"/>
    <s v="No"/>
    <n v="7"/>
    <m/>
  </r>
  <r>
    <n v="19184"/>
    <n v="61"/>
    <x v="893"/>
    <d v="2017-06-16T00:00:00"/>
    <n v="197"/>
    <b v="0"/>
    <s v="Approved"/>
    <s v="OHM Cycles"/>
    <s v="Standard"/>
    <s v="low"/>
    <s v="medium"/>
    <n v="71.16"/>
    <n v="56.93"/>
    <d v="2015-06-17T00:00:00"/>
    <n v="14.229999999999997"/>
    <s v="F"/>
    <n v="14"/>
    <d v="1980-03-10T00:00:00"/>
    <n v="40.34477002156266"/>
    <s v="Tax Accountant"/>
    <s v="Manufacturing"/>
    <s v="Mass Customer"/>
    <s v="N"/>
    <s v="No"/>
    <n v="14"/>
    <m/>
  </r>
  <r>
    <n v="19479"/>
    <n v="77"/>
    <x v="436"/>
    <d v="2017-06-16T00:00:00"/>
    <n v="197"/>
    <b v="1"/>
    <s v="Approved"/>
    <s v="Norco Bicycles"/>
    <s v="Road"/>
    <s v="medium"/>
    <s v="large"/>
    <n v="1240.31"/>
    <n v="795.1"/>
    <d v="2000-11-03T00:00:00"/>
    <n v="445.20999999999992"/>
    <s v="F"/>
    <n v="35"/>
    <d v="2000-10-24T00:00:00"/>
    <n v="19.706413857179093"/>
    <s v="Marketing Manager"/>
    <s v="n/a"/>
    <s v="Affluent Customer"/>
    <s v="N"/>
    <s v="No"/>
    <n v="2"/>
    <m/>
  </r>
  <r>
    <n v="19688"/>
    <n v="21"/>
    <x v="2198"/>
    <d v="2017-06-16T00:00:00"/>
    <n v="197"/>
    <b v="1"/>
    <s v="Approved"/>
    <s v="Solex"/>
    <s v="Standard"/>
    <s v="medium"/>
    <s v="large"/>
    <n v="1071.23"/>
    <n v="380.74"/>
    <d v="1996-04-05T00:00:00"/>
    <n v="690.49"/>
    <s v="F"/>
    <n v="52"/>
    <d v="1997-12-27T00:00:00"/>
    <n v="22.533811117453066"/>
    <s v="Budget/Accounting Analyst I"/>
    <s v="Health"/>
    <s v="Mass Customer"/>
    <s v="N"/>
    <s v="No"/>
    <n v="2"/>
    <m/>
  </r>
  <r>
    <n v="258"/>
    <n v="49"/>
    <x v="2343"/>
    <d v="2017-06-15T00:00:00"/>
    <n v="198"/>
    <b v="1"/>
    <s v="Approved"/>
    <s v="Trek Bicycles"/>
    <s v="Road"/>
    <s v="medium"/>
    <s v="medium"/>
    <n v="533.51"/>
    <n v="400.13"/>
    <d v="2012-06-04T00:00:00"/>
    <n v="133.38"/>
    <s v="F"/>
    <n v="47"/>
    <d v="1994-05-02T00:00:00"/>
    <n v="26.191345364028411"/>
    <s v="Sales Representative"/>
    <s v="Retail"/>
    <s v="Affluent Customer"/>
    <s v="N"/>
    <s v="No"/>
    <n v="1"/>
    <m/>
  </r>
  <r>
    <n v="351"/>
    <n v="59"/>
    <x v="2026"/>
    <d v="2017-06-15T00:00:00"/>
    <n v="198"/>
    <b v="0"/>
    <s v="Approved"/>
    <s v="Solex"/>
    <s v="Standard"/>
    <s v="medium"/>
    <s v="large"/>
    <n v="1061.56"/>
    <n v="733.58"/>
    <d v="1993-07-20T00:00:00"/>
    <n v="327.9799999999999"/>
    <s v="M"/>
    <n v="32"/>
    <d v="1978-01-14T00:00:00"/>
    <n v="42.498194679096905"/>
    <s v="Office Assistant III"/>
    <s v="Property"/>
    <s v="Mass Customer"/>
    <s v="N"/>
    <s v="No"/>
    <n v="4"/>
    <m/>
  </r>
  <r>
    <n v="694"/>
    <n v="0"/>
    <x v="2958"/>
    <d v="2017-06-15T00:00:00"/>
    <n v="198"/>
    <b v="1"/>
    <s v="Approved"/>
    <s v="Solex"/>
    <s v="Road"/>
    <s v="medium"/>
    <s v="medium"/>
    <n v="416.98"/>
    <n v="312.74"/>
    <d v="1993-07-15T00:00:00"/>
    <n v="104.24000000000001"/>
    <s v="M"/>
    <n v="39"/>
    <d v="1959-04-01T00:00:00"/>
    <n v="61.300934405124302"/>
    <s v="Recruiting Manager"/>
    <s v="n/a"/>
    <s v="High Net Worth"/>
    <s v="N"/>
    <s v="No"/>
    <n v="5"/>
    <m/>
  </r>
  <r>
    <n v="779"/>
    <n v="2"/>
    <x v="1083"/>
    <d v="2017-06-15T00:00:00"/>
    <n v="198"/>
    <b v="1"/>
    <s v="Approved"/>
    <s v="Solex"/>
    <s v="Standard"/>
    <s v="medium"/>
    <s v="medium"/>
    <n v="71.489999999999995"/>
    <n v="53.62"/>
    <d v="2012-12-02T00:00:00"/>
    <n v="17.869999999999997"/>
    <s v="M"/>
    <n v="9"/>
    <d v="1976-09-25T00:00:00"/>
    <n v="43.802304268138002"/>
    <s v="Recruiter"/>
    <s v="Telecommunications"/>
    <s v="Mass Customer"/>
    <s v="N"/>
    <s v="Yes"/>
    <n v="9"/>
    <m/>
  </r>
  <r>
    <n v="855"/>
    <n v="2"/>
    <x v="1709"/>
    <d v="2017-06-15T00:00:00"/>
    <n v="198"/>
    <b v="0"/>
    <s v="Approved"/>
    <s v="Solex"/>
    <s v="Standard"/>
    <s v="medium"/>
    <s v="medium"/>
    <n v="71.489999999999995"/>
    <n v="53.62"/>
    <d v="2011-08-29T00:00:00"/>
    <n v="17.869999999999997"/>
    <s v="F"/>
    <n v="69"/>
    <d v="1957-01-23T00:00:00"/>
    <n v="63.487235774987312"/>
    <s v="Account Executive"/>
    <s v="Property"/>
    <s v="Mass Customer"/>
    <s v="N"/>
    <s v="Yes"/>
    <n v="14"/>
    <m/>
  </r>
  <r>
    <n v="868"/>
    <n v="88"/>
    <x v="1751"/>
    <d v="2017-06-15T00:00:00"/>
    <n v="198"/>
    <b v="0"/>
    <s v="Approved"/>
    <s v="Norco Bicycles"/>
    <s v="Standard"/>
    <s v="medium"/>
    <s v="medium"/>
    <n v="1198.46"/>
    <n v="381.1"/>
    <d v="1998-12-16T00:00:00"/>
    <n v="817.36"/>
    <s v="F"/>
    <n v="42"/>
    <d v="1978-08-06T00:00:00"/>
    <n v="41.939290569507861"/>
    <n v="0"/>
    <s v="n/a"/>
    <s v="Mass Customer"/>
    <s v="N"/>
    <s v="No"/>
    <n v="9"/>
    <m/>
  </r>
  <r>
    <n v="1655"/>
    <n v="46"/>
    <x v="3163"/>
    <d v="2017-06-15T00:00:00"/>
    <n v="198"/>
    <b v="0"/>
    <s v="Approved"/>
    <s v="Solex"/>
    <s v="Standard"/>
    <s v="low"/>
    <s v="medium"/>
    <n v="1289.8499999999999"/>
    <n v="74.510000000000005"/>
    <d v="2007-12-11T00:00:00"/>
    <n v="1215.3399999999999"/>
    <s v="F"/>
    <n v="65"/>
    <d v="1961-02-18T00:00:00"/>
    <n v="59.413263172247589"/>
    <n v="0"/>
    <s v="Financial Services"/>
    <s v="Affluent Customer"/>
    <s v="N"/>
    <s v="No"/>
    <n v="8"/>
    <m/>
  </r>
  <r>
    <n v="1901"/>
    <n v="31"/>
    <x v="3151"/>
    <d v="2017-06-15T00:00:00"/>
    <n v="198"/>
    <b v="0"/>
    <s v="Approved"/>
    <s v="Giant Bicycles"/>
    <s v="Standard"/>
    <s v="medium"/>
    <s v="medium"/>
    <n v="230.91"/>
    <n v="173.18"/>
    <d v="1995-12-19T00:00:00"/>
    <n v="57.72999999999999"/>
    <s v="F"/>
    <n v="24"/>
    <d v="1965-11-27T00:00:00"/>
    <n v="54.637920706494164"/>
    <n v="0"/>
    <s v="Retail"/>
    <s v="Mass Customer"/>
    <s v="N"/>
    <s v="Yes"/>
    <n v="15"/>
    <m/>
  </r>
  <r>
    <n v="2602"/>
    <n v="10"/>
    <x v="2121"/>
    <d v="2017-06-15T00:00:00"/>
    <n v="198"/>
    <b v="0"/>
    <s v="Approved"/>
    <s v="WeareA2B"/>
    <s v="Touring"/>
    <s v="medium"/>
    <s v="medium"/>
    <n v="1466.68"/>
    <n v="363.25"/>
    <d v="1994-08-10T00:00:00"/>
    <n v="1103.43"/>
    <s v="M"/>
    <n v="50"/>
    <d v="1965-06-06T00:00:00"/>
    <n v="55.114633035261285"/>
    <s v="Marketing Manager"/>
    <s v="Financial Services"/>
    <s v="Mass Customer"/>
    <s v="N"/>
    <s v="No"/>
    <n v="9"/>
    <m/>
  </r>
  <r>
    <n v="2658"/>
    <n v="37"/>
    <x v="3369"/>
    <d v="2017-06-15T00:00:00"/>
    <n v="198"/>
    <b v="1"/>
    <s v="Approved"/>
    <s v="OHM Cycles"/>
    <s v="Standard"/>
    <s v="low"/>
    <s v="medium"/>
    <n v="1793.43"/>
    <n v="248.82"/>
    <d v="1999-07-20T00:00:00"/>
    <n v="1544.6100000000001"/>
    <s v="M"/>
    <n v="81"/>
    <d v="1964-12-06T00:00:00"/>
    <n v="55.613263172247585"/>
    <s v="Operator"/>
    <s v="Manufacturing"/>
    <s v="Mass Customer"/>
    <s v="N"/>
    <s v="No"/>
    <n v="8"/>
    <m/>
  </r>
  <r>
    <n v="2711"/>
    <n v="16"/>
    <x v="2385"/>
    <d v="2017-06-15T00:00:00"/>
    <n v="198"/>
    <b v="0"/>
    <s v="Approved"/>
    <s v="Norco Bicycles"/>
    <s v="Standard"/>
    <s v="high"/>
    <s v="small"/>
    <n v="1661.92"/>
    <n v="1479.11"/>
    <d v="1994-09-09T00:00:00"/>
    <n v="182.81000000000017"/>
    <s v="M"/>
    <n v="16"/>
    <d v="1995-11-15T00:00:00"/>
    <n v="24.65161933663115"/>
    <s v="Database Administrator I"/>
    <s v="n/a"/>
    <s v="Affluent Customer"/>
    <s v="N"/>
    <s v="Yes"/>
    <n v="2"/>
    <m/>
  </r>
  <r>
    <n v="2775"/>
    <n v="86"/>
    <x v="669"/>
    <d v="2017-06-15T00:00:00"/>
    <n v="198"/>
    <b v="1"/>
    <s v="Approved"/>
    <s v="OHM Cycles"/>
    <s v="Standard"/>
    <s v="medium"/>
    <s v="medium"/>
    <n v="235.63"/>
    <n v="125.07"/>
    <d v="1999-07-26T00:00:00"/>
    <n v="110.56"/>
    <s v="F"/>
    <n v="84"/>
    <d v="1978-01-23T00:00:00"/>
    <n v="42.473537144850326"/>
    <s v="Executive Secretary"/>
    <s v="Health"/>
    <s v="Mass Customer"/>
    <s v="N"/>
    <s v="Yes"/>
    <n v="13"/>
    <m/>
  </r>
  <r>
    <n v="3083"/>
    <n v="45"/>
    <x v="141"/>
    <d v="2017-06-15T00:00:00"/>
    <n v="198"/>
    <b v="0"/>
    <s v="Approved"/>
    <s v="Solex"/>
    <s v="Standard"/>
    <s v="medium"/>
    <s v="medium"/>
    <n v="441.49"/>
    <n v="84.99"/>
    <d v="1993-04-12T00:00:00"/>
    <n v="356.5"/>
    <s v="M"/>
    <n v="97"/>
    <d v="1998-06-13T00:00:00"/>
    <n v="22.073537144850327"/>
    <s v="VP Accounting"/>
    <s v="Financial Services"/>
    <s v="Mass Customer"/>
    <s v="N"/>
    <s v="No"/>
    <n v="3"/>
    <m/>
  </r>
  <r>
    <n v="3898"/>
    <n v="21"/>
    <x v="177"/>
    <d v="2017-06-15T00:00:00"/>
    <n v="198"/>
    <b v="1"/>
    <s v="Approved"/>
    <s v="Solex"/>
    <s v="Standard"/>
    <s v="medium"/>
    <s v="large"/>
    <n v="1071.23"/>
    <n v="380.74"/>
    <d v="1996-04-05T00:00:00"/>
    <n v="690.49"/>
    <s v="M"/>
    <n v="9"/>
    <d v="1994-05-20T00:00:00"/>
    <n v="26.14203029553526"/>
    <s v="Programmer Analyst III"/>
    <s v="Manufacturing"/>
    <s v="Mass Customer"/>
    <s v="N"/>
    <s v="No"/>
    <n v="2"/>
    <m/>
  </r>
  <r>
    <n v="4581"/>
    <n v="23"/>
    <x v="2689"/>
    <d v="2017-06-15T00:00:00"/>
    <n v="198"/>
    <b v="0"/>
    <s v="Approved"/>
    <s v="Norco Bicycles"/>
    <s v="Mountain"/>
    <s v="low"/>
    <s v="small"/>
    <n v="688.63"/>
    <n v="612.88"/>
    <d v="1993-10-02T00:00:00"/>
    <n v="75.75"/>
    <s v="F"/>
    <n v="90"/>
    <d v="1976-10-15T00:00:00"/>
    <n v="43.747509747590051"/>
    <s v="Budget/Accounting Analyst II"/>
    <s v="Financial Services"/>
    <s v="Mass Customer"/>
    <s v="N"/>
    <s v="No"/>
    <n v="12"/>
    <m/>
  </r>
  <r>
    <n v="4731"/>
    <n v="30"/>
    <x v="238"/>
    <d v="2017-06-15T00:00:00"/>
    <n v="198"/>
    <b v="0"/>
    <s v="Approved"/>
    <s v="Solex"/>
    <s v="Standard"/>
    <s v="high"/>
    <s v="medium"/>
    <n v="748.17"/>
    <n v="448.9"/>
    <d v="1991-11-10T00:00:00"/>
    <n v="299.27"/>
    <s v="F"/>
    <n v="75"/>
    <d v="1965-06-13T00:00:00"/>
    <n v="55.095454953069506"/>
    <s v="Financial Advisor"/>
    <s v="Financial Services"/>
    <s v="Mass Customer"/>
    <s v="N"/>
    <s v="No"/>
    <n v="8"/>
    <m/>
  </r>
  <r>
    <n v="6311"/>
    <n v="69"/>
    <x v="1048"/>
    <d v="2017-06-15T00:00:00"/>
    <n v="198"/>
    <b v="0"/>
    <s v="Approved"/>
    <s v="Giant Bicycles"/>
    <s v="Road"/>
    <s v="medium"/>
    <s v="medium"/>
    <n v="792.9"/>
    <n v="594.67999999999995"/>
    <d v="2014-10-10T00:00:00"/>
    <n v="198.22000000000003"/>
    <s v="F"/>
    <n v="8"/>
    <d v="1989-09-06T00:00:00"/>
    <n v="30.846139884576356"/>
    <s v="Senior Quality Engineer"/>
    <s v="n/a"/>
    <s v="Affluent Customer"/>
    <s v="N"/>
    <s v="Yes"/>
    <n v="12"/>
    <m/>
  </r>
  <r>
    <n v="6658"/>
    <n v="33"/>
    <x v="2017"/>
    <d v="2017-06-15T00:00:00"/>
    <n v="198"/>
    <b v="1"/>
    <s v="Approved"/>
    <s v="OHM Cycles"/>
    <s v="Road"/>
    <s v="medium"/>
    <s v="small"/>
    <n v="1810"/>
    <n v="1610.9"/>
    <d v="2008-03-19T00:00:00"/>
    <n v="199.09999999999991"/>
    <s v="F"/>
    <n v="15"/>
    <d v="1984-07-03T00:00:00"/>
    <n v="36.026961802384577"/>
    <s v="VP Sales"/>
    <s v="Financial Services"/>
    <s v="High Net Worth"/>
    <s v="N"/>
    <s v="No"/>
    <n v="15"/>
    <m/>
  </r>
  <r>
    <n v="6693"/>
    <n v="74"/>
    <x v="248"/>
    <d v="2017-06-15T00:00:00"/>
    <n v="198"/>
    <b v="0"/>
    <s v="Approved"/>
    <s v="WeareA2B"/>
    <s v="Standard"/>
    <s v="medium"/>
    <s v="medium"/>
    <n v="1228.07"/>
    <n v="400.91"/>
    <d v="2006-05-22T00:00:00"/>
    <n v="827.15999999999985"/>
    <s v="M"/>
    <n v="69"/>
    <d v="1976-03-21T00:00:00"/>
    <n v="44.317372761288681"/>
    <s v="Structural Engineer"/>
    <s v="Manufacturing"/>
    <s v="Mass Customer"/>
    <s v="N"/>
    <s v="Yes"/>
    <n v="20"/>
    <m/>
  </r>
  <r>
    <n v="6834"/>
    <n v="2"/>
    <x v="1335"/>
    <d v="2017-06-15T00:00:00"/>
    <n v="198"/>
    <b v="0"/>
    <s v="Approved"/>
    <s v="Solex"/>
    <s v="Standard"/>
    <s v="medium"/>
    <s v="medium"/>
    <n v="71.489999999999995"/>
    <n v="53.62"/>
    <d v="2011-04-16T00:00:00"/>
    <n v="17.869999999999997"/>
    <s v="F"/>
    <n v="91"/>
    <d v="1994-04-21T00:00:00"/>
    <n v="26.221482350329779"/>
    <s v="Software Test Engineer II"/>
    <s v="n/a"/>
    <s v="Mass Customer"/>
    <s v="N"/>
    <s v="Yes"/>
    <n v="1"/>
    <m/>
  </r>
  <r>
    <n v="7494"/>
    <n v="37"/>
    <x v="2646"/>
    <d v="2017-06-15T00:00:00"/>
    <n v="198"/>
    <b v="0"/>
    <s v="Approved"/>
    <s v="OHM Cycles"/>
    <s v="Standard"/>
    <s v="low"/>
    <s v="medium"/>
    <n v="1793.43"/>
    <n v="248.82"/>
    <d v="2015-05-21T00:00:00"/>
    <n v="1544.6100000000001"/>
    <s v="M"/>
    <n v="33"/>
    <d v="1965-04-20T00:00:00"/>
    <n v="55.243400158548958"/>
    <s v="Assistant Manager"/>
    <s v="Financial Services"/>
    <s v="Mass Customer"/>
    <s v="N"/>
    <s v="Yes"/>
    <n v="11"/>
    <m/>
  </r>
  <r>
    <n v="8067"/>
    <n v="99"/>
    <x v="2405"/>
    <d v="2017-06-15T00:00:00"/>
    <n v="198"/>
    <b v="0"/>
    <s v="Approved"/>
    <s v="Trek Bicycles"/>
    <s v="Road"/>
    <s v="low"/>
    <s v="small"/>
    <n v="1720.7"/>
    <n v="1531.42"/>
    <d v="2006-10-01T00:00:00"/>
    <n v="189.27999999999997"/>
    <s v="F"/>
    <n v="41"/>
    <d v="1966-02-03T00:00:00"/>
    <n v="54.451619336631147"/>
    <s v="Help Desk Operator"/>
    <s v="Property"/>
    <s v="High Net Worth"/>
    <s v="N"/>
    <s v="Yes"/>
    <n v="7"/>
    <m/>
  </r>
  <r>
    <n v="8201"/>
    <n v="44"/>
    <x v="3370"/>
    <d v="2017-06-15T00:00:00"/>
    <n v="198"/>
    <b v="1"/>
    <s v="Approved"/>
    <s v="WeareA2B"/>
    <s v="Standard"/>
    <s v="medium"/>
    <s v="medium"/>
    <n v="1769.64"/>
    <n v="108.76"/>
    <d v="2011-05-09T00:00:00"/>
    <n v="1660.88"/>
    <s v="M"/>
    <n v="40"/>
    <d v="1956-10-22T00:00:00"/>
    <n v="63.742030295535258"/>
    <s v="Account Representative IV"/>
    <s v="Telecommunications"/>
    <s v="Affluent Customer"/>
    <s v="N"/>
    <s v="No"/>
    <n v="11"/>
    <m/>
  </r>
  <r>
    <n v="8376"/>
    <n v="90"/>
    <x v="2742"/>
    <d v="2017-06-15T00:00:00"/>
    <n v="198"/>
    <b v="1"/>
    <s v="Approved"/>
    <s v="Solex"/>
    <s v="Standard"/>
    <s v="low"/>
    <s v="medium"/>
    <n v="945.04"/>
    <n v="507.58"/>
    <d v="1995-12-19T00:00:00"/>
    <n v="437.46"/>
    <s v="F"/>
    <n v="98"/>
    <d v="1974-08-08T00:00:00"/>
    <n v="45.936550843480468"/>
    <s v="Senior Sales Associate"/>
    <s v="Manufacturing"/>
    <s v="High Net Worth"/>
    <s v="N"/>
    <s v="No"/>
    <n v="16"/>
    <m/>
  </r>
  <r>
    <n v="8806"/>
    <n v="82"/>
    <x v="662"/>
    <d v="2017-06-15T00:00:00"/>
    <n v="198"/>
    <b v="1"/>
    <s v="Approved"/>
    <s v="Giant Bicycles"/>
    <s v="Road"/>
    <s v="medium"/>
    <s v="medium"/>
    <n v="1538.99"/>
    <n v="829.65"/>
    <d v="2016-02-04T00:00:00"/>
    <n v="709.34"/>
    <s v="M"/>
    <n v="15"/>
    <d v="1971-01-11T00:00:00"/>
    <n v="49.511893309233891"/>
    <s v="Associate Professor"/>
    <s v="n/a"/>
    <s v="High Net Worth"/>
    <s v="N"/>
    <s v="No"/>
    <n v="10"/>
    <m/>
  </r>
  <r>
    <n v="9242"/>
    <n v="91"/>
    <x v="495"/>
    <d v="2017-06-15T00:00:00"/>
    <n v="198"/>
    <b v="0"/>
    <s v="Approved"/>
    <s v="WeareA2B"/>
    <s v="Standard"/>
    <s v="low"/>
    <s v="medium"/>
    <n v="642.30999999999995"/>
    <n v="513.85"/>
    <d v="2014-10-10T00:00:00"/>
    <n v="128.45999999999992"/>
    <s v="M"/>
    <n v="97"/>
    <d v="1977-12-23T00:00:00"/>
    <n v="42.558468651699641"/>
    <n v="0"/>
    <s v="Health"/>
    <s v="High Net Worth"/>
    <s v="N"/>
    <s v="Yes"/>
    <n v="10"/>
    <m/>
  </r>
  <r>
    <n v="9536"/>
    <n v="42"/>
    <x v="2841"/>
    <d v="2017-06-15T00:00:00"/>
    <n v="198"/>
    <b v="1"/>
    <s v="Approved"/>
    <s v="OHM Cycles"/>
    <s v="Road"/>
    <s v="medium"/>
    <s v="small"/>
    <n v="1810"/>
    <n v="1610.9"/>
    <d v="1993-04-12T00:00:00"/>
    <n v="199.09999999999991"/>
    <s v="F"/>
    <n v="54"/>
    <d v="1973-03-26T00:00:00"/>
    <n v="47.306413857179095"/>
    <s v="Financial Analyst"/>
    <s v="Financial Services"/>
    <s v="Mass Customer"/>
    <s v="N"/>
    <s v="Yes"/>
    <n v="5"/>
    <m/>
  </r>
  <r>
    <n v="10001"/>
    <n v="54"/>
    <x v="3291"/>
    <d v="2017-06-15T00:00:00"/>
    <n v="198"/>
    <b v="1"/>
    <s v="Approved"/>
    <s v="WeareA2B"/>
    <s v="Standard"/>
    <s v="medium"/>
    <s v="medium"/>
    <n v="1292.8399999999999"/>
    <n v="13.44"/>
    <d v="2009-04-12T00:00:00"/>
    <n v="1279.3999999999999"/>
    <s v="F"/>
    <n v="91"/>
    <d v="1988-05-11T00:00:00"/>
    <n v="32.169427555809229"/>
    <s v="Tax Accountant"/>
    <s v="IT"/>
    <s v="Mass Customer"/>
    <s v="N"/>
    <s v="No"/>
    <n v="12"/>
    <m/>
  </r>
  <r>
    <n v="10157"/>
    <n v="85"/>
    <x v="3286"/>
    <d v="2017-06-15T00:00:00"/>
    <n v="198"/>
    <b v="0"/>
    <s v="Approved"/>
    <s v="WeareA2B"/>
    <s v="Standard"/>
    <s v="medium"/>
    <s v="medium"/>
    <n v="752.64"/>
    <n v="205.36"/>
    <d v="2004-08-07T00:00:00"/>
    <n v="547.28"/>
    <s v="F"/>
    <n v="75"/>
    <d v="1958-06-23T00:00:00"/>
    <n v="62.073537144850327"/>
    <s v="Automation Specialist II"/>
    <s v="Health"/>
    <s v="Mass Customer"/>
    <s v="N"/>
    <s v="Yes"/>
    <n v="10"/>
    <m/>
  </r>
  <r>
    <n v="10627"/>
    <n v="44"/>
    <x v="1722"/>
    <d v="2017-06-15T00:00:00"/>
    <n v="198"/>
    <b v="0"/>
    <s v="Approved"/>
    <s v="WeareA2B"/>
    <s v="Standard"/>
    <s v="medium"/>
    <s v="medium"/>
    <n v="1769.64"/>
    <n v="108.76"/>
    <d v="2003-02-16T00:00:00"/>
    <n v="1660.88"/>
    <s v="F"/>
    <n v="85"/>
    <d v="1988-09-09T00:00:00"/>
    <n v="31.837920706494163"/>
    <s v="Assistant Professor"/>
    <s v="Health"/>
    <s v="Mass Customer"/>
    <s v="N"/>
    <s v="Yes"/>
    <n v="11"/>
    <m/>
  </r>
  <r>
    <n v="11309"/>
    <n v="23"/>
    <x v="3371"/>
    <d v="2017-06-15T00:00:00"/>
    <n v="198"/>
    <b v="1"/>
    <s v="Approved"/>
    <s v="Norco Bicycles"/>
    <s v="Mountain"/>
    <s v="low"/>
    <s v="small"/>
    <n v="688.63"/>
    <n v="612.88"/>
    <d v="2012-06-04T00:00:00"/>
    <n v="75.75"/>
    <s v="F"/>
    <n v="90"/>
    <d v="1977-05-01T00:00:00"/>
    <n v="43.205043994165393"/>
    <s v="Marketing Manager"/>
    <s v="Financial Services"/>
    <s v="Mass Customer"/>
    <s v="N"/>
    <s v="Yes"/>
    <n v="18"/>
    <m/>
  </r>
  <r>
    <n v="11786"/>
    <n v="70"/>
    <x v="747"/>
    <d v="2017-06-15T00:00:00"/>
    <n v="198"/>
    <b v="0"/>
    <s v="Approved"/>
    <s v="Trek Bicycles"/>
    <s v="Standard"/>
    <s v="high"/>
    <s v="medium"/>
    <n v="495.72"/>
    <n v="297.43"/>
    <d v="2014-10-10T00:00:00"/>
    <n v="198.29000000000002"/>
    <s v="F"/>
    <n v="63"/>
    <d v="1957-11-21T00:00:00"/>
    <n v="62.659838514713343"/>
    <s v="Desktop Support Technician"/>
    <s v="Telecommunications"/>
    <s v="Mass Customer"/>
    <s v="N"/>
    <s v="Yes"/>
    <n v="19"/>
    <m/>
  </r>
  <r>
    <n v="12243"/>
    <n v="18"/>
    <x v="345"/>
    <d v="2017-06-15T00:00:00"/>
    <n v="198"/>
    <b v="0"/>
    <s v="Approved"/>
    <s v="Norco Bicycles"/>
    <s v="Standard"/>
    <s v="high"/>
    <s v="medium"/>
    <n v="1148.6400000000001"/>
    <n v="689.18"/>
    <d v="2015-08-10T00:00:00"/>
    <n v="459.46000000000015"/>
    <s v="M"/>
    <n v="2"/>
    <d v="1984-08-12T00:00:00"/>
    <n v="35.917372761288682"/>
    <n v="0"/>
    <s v="n/a"/>
    <s v="High Net Worth"/>
    <s v="N"/>
    <s v="No"/>
    <n v="8"/>
    <m/>
  </r>
  <r>
    <n v="12315"/>
    <n v="10"/>
    <x v="2540"/>
    <d v="2017-06-15T00:00:00"/>
    <n v="198"/>
    <b v="1"/>
    <s v="Approved"/>
    <s v="WeareA2B"/>
    <s v="Touring"/>
    <s v="medium"/>
    <s v="medium"/>
    <n v="1466.68"/>
    <n v="363.25"/>
    <d v="2014-03-03T00:00:00"/>
    <n v="1103.43"/>
    <s v="F"/>
    <n v="61"/>
    <d v="1979-07-02T00:00:00"/>
    <n v="41.03518098046677"/>
    <s v="Biostatistician IV"/>
    <s v="n/a"/>
    <s v="Affluent Customer"/>
    <s v="N"/>
    <s v="No"/>
    <n v="7"/>
    <m/>
  </r>
  <r>
    <n v="13654"/>
    <n v="13"/>
    <x v="3372"/>
    <d v="2017-06-15T00:00:00"/>
    <n v="198"/>
    <b v="0"/>
    <s v="Approved"/>
    <s v="Solex"/>
    <s v="Standard"/>
    <s v="medium"/>
    <s v="medium"/>
    <n v="1163.8900000000001"/>
    <n v="589.27"/>
    <d v="2016-07-09T00:00:00"/>
    <n v="574.62000000000012"/>
    <s v="F"/>
    <n v="99"/>
    <d v="1998-09-30T00:00:00"/>
    <n v="21.774907007864027"/>
    <s v="Financial Analyst"/>
    <s v="Financial Services"/>
    <s v="Mass Customer"/>
    <s v="N"/>
    <s v="No"/>
    <n v="3"/>
    <m/>
  </r>
  <r>
    <n v="13746"/>
    <n v="41"/>
    <x v="1283"/>
    <d v="2017-06-15T00:00:00"/>
    <n v="198"/>
    <b v="0"/>
    <s v="Approved"/>
    <s v="Solex"/>
    <s v="Road"/>
    <s v="medium"/>
    <s v="medium"/>
    <n v="416.98"/>
    <n v="312.74"/>
    <d v="1997-05-10T00:00:00"/>
    <n v="104.24000000000001"/>
    <s v="F"/>
    <n v="20"/>
    <d v="1970-08-31T00:00:00"/>
    <n v="49.876276870877724"/>
    <s v="Director of Sales"/>
    <s v="Manufacturing"/>
    <s v="Affluent Customer"/>
    <s v="N"/>
    <s v="No"/>
    <n v="12"/>
    <m/>
  </r>
  <r>
    <n v="15740"/>
    <n v="76"/>
    <x v="3373"/>
    <d v="2017-06-15T00:00:00"/>
    <n v="198"/>
    <b v="0"/>
    <s v="Approved"/>
    <s v="WeareA2B"/>
    <s v="Standard"/>
    <s v="low"/>
    <s v="medium"/>
    <n v="642.30999999999995"/>
    <n v="513.85"/>
    <d v="2003-09-09T00:00:00"/>
    <n v="128.45999999999992"/>
    <s v="F"/>
    <n v="55"/>
    <d v="1999-08-07T00:00:00"/>
    <n v="20.922852213343479"/>
    <s v="Senior Editor"/>
    <s v="Retail"/>
    <s v="Affluent Customer"/>
    <s v="N"/>
    <s v="Yes"/>
    <n v="1"/>
    <m/>
  </r>
  <r>
    <n v="16081"/>
    <n v="42"/>
    <x v="123"/>
    <d v="2017-06-15T00:00:00"/>
    <n v="198"/>
    <b v="1"/>
    <s v="Approved"/>
    <s v="OHM Cycles"/>
    <s v="Road"/>
    <s v="medium"/>
    <s v="small"/>
    <n v="1810"/>
    <n v="1610.9"/>
    <d v="2008-03-19T00:00:00"/>
    <n v="199.09999999999991"/>
    <s v="F"/>
    <n v="94"/>
    <d v="1965-07-14T00:00:00"/>
    <n v="55.010523446220191"/>
    <s v="Operator"/>
    <s v="Manufacturing"/>
    <s v="Affluent Customer"/>
    <s v="N"/>
    <s v="No"/>
    <n v="16"/>
    <m/>
  </r>
  <r>
    <n v="16186"/>
    <n v="61"/>
    <x v="1687"/>
    <d v="2017-06-15T00:00:00"/>
    <n v="198"/>
    <b v="0"/>
    <s v="Approved"/>
    <s v="Norco Bicycles"/>
    <s v="Standard"/>
    <s v="medium"/>
    <s v="small"/>
    <n v="586.45000000000005"/>
    <n v="521.94000000000005"/>
    <d v="1993-04-20T00:00:00"/>
    <n v="64.509999999999991"/>
    <s v="F"/>
    <n v="3"/>
    <d v="1971-12-26T00:00:00"/>
    <n v="48.555728925672248"/>
    <s v="Nuclear Power Engineer"/>
    <s v="Manufacturing"/>
    <s v="High Net Worth"/>
    <s v="N"/>
    <s v="Yes"/>
    <n v="16"/>
    <m/>
  </r>
  <r>
    <n v="16330"/>
    <n v="79"/>
    <x v="264"/>
    <d v="2017-06-15T00:00:00"/>
    <n v="198"/>
    <b v="0"/>
    <s v="Approved"/>
    <s v="Norco Bicycles"/>
    <s v="Standard"/>
    <s v="medium"/>
    <s v="medium"/>
    <n v="1555.58"/>
    <n v="818.01"/>
    <d v="2003-09-09T00:00:00"/>
    <n v="737.56999999999994"/>
    <s v="M"/>
    <n v="66"/>
    <d v="1966-10-30T00:00:00"/>
    <n v="53.714633035261286"/>
    <s v="Senior Cost Accountant"/>
    <s v="Financial Services"/>
    <s v="Mass Customer"/>
    <s v="N"/>
    <s v="Yes"/>
    <n v="19"/>
    <m/>
  </r>
  <r>
    <n v="16435"/>
    <n v="82"/>
    <x v="2731"/>
    <d v="2017-06-15T00:00:00"/>
    <n v="198"/>
    <b v="1"/>
    <s v="Approved"/>
    <s v="Norco Bicycles"/>
    <s v="Standard"/>
    <s v="high"/>
    <s v="medium"/>
    <n v="1148.6400000000001"/>
    <n v="689.18"/>
    <d v="2015-08-10T00:00:00"/>
    <n v="459.46000000000015"/>
    <s v="F"/>
    <n v="70"/>
    <d v="1969-07-03T00:00:00"/>
    <n v="51.037920706494162"/>
    <s v="Compensation Analyst"/>
    <s v="Financial Services"/>
    <s v="Mass Customer"/>
    <s v="N"/>
    <s v="Yes"/>
    <n v="4"/>
    <m/>
  </r>
  <r>
    <n v="17624"/>
    <n v="13"/>
    <x v="2536"/>
    <d v="2017-06-15T00:00:00"/>
    <n v="198"/>
    <b v="1"/>
    <s v="Approved"/>
    <s v="Solex"/>
    <s v="Standard"/>
    <s v="medium"/>
    <s v="medium"/>
    <n v="1163.8900000000001"/>
    <n v="589.27"/>
    <d v="2016-07-09T00:00:00"/>
    <n v="574.62000000000012"/>
    <s v="M"/>
    <n v="48"/>
    <d v="1987-07-17T00:00:00"/>
    <n v="32.988605638001012"/>
    <s v="Registered Nurse"/>
    <s v="Health"/>
    <s v="Mass Customer"/>
    <s v="N"/>
    <s v="Yes"/>
    <n v="13"/>
    <m/>
  </r>
  <r>
    <n v="17884"/>
    <n v="38"/>
    <x v="1373"/>
    <d v="2017-06-15T00:00:00"/>
    <n v="198"/>
    <b v="1"/>
    <s v="Approved"/>
    <s v="Solex"/>
    <s v="Standard"/>
    <s v="medium"/>
    <s v="medium"/>
    <n v="1577.53"/>
    <n v="826.51"/>
    <d v="2011-03-16T00:00:00"/>
    <n v="751.02"/>
    <s v="M"/>
    <n v="35"/>
    <d v="1996-03-02T00:00:00"/>
    <n v="24.355728925672246"/>
    <s v="Software Consultant"/>
    <s v="Property"/>
    <s v="Mass Customer"/>
    <s v="N"/>
    <s v="No"/>
    <n v="2"/>
    <m/>
  </r>
  <r>
    <n v="17969"/>
    <n v="7"/>
    <x v="2131"/>
    <d v="2017-06-15T00:00:00"/>
    <n v="198"/>
    <b v="1"/>
    <s v="Approved"/>
    <s v="Trek Bicycles"/>
    <s v="Road"/>
    <s v="low"/>
    <s v="medium"/>
    <n v="980.37"/>
    <n v="234.43"/>
    <d v="2004-09-28T00:00:00"/>
    <n v="745.94"/>
    <s v="M"/>
    <n v="41"/>
    <d v="1975-11-03T00:00:00"/>
    <n v="44.6981946790969"/>
    <s v="Librarian"/>
    <s v="Entertainment"/>
    <s v="Mass Customer"/>
    <s v="N"/>
    <s v="No"/>
    <n v="18"/>
    <m/>
  </r>
  <r>
    <n v="18350"/>
    <n v="29"/>
    <x v="2453"/>
    <d v="2017-06-15T00:00:00"/>
    <n v="198"/>
    <b v="0"/>
    <s v="Approved"/>
    <s v="Norco Bicycles"/>
    <s v="Road"/>
    <s v="medium"/>
    <s v="medium"/>
    <n v="543.39"/>
    <n v="407.54"/>
    <d v="2016-11-22T00:00:00"/>
    <n v="135.84999999999997"/>
    <s v="M"/>
    <n v="83"/>
    <d v="1997-11-25T00:00:00"/>
    <n v="22.621482350329781"/>
    <s v="Programmer Analyst II"/>
    <s v="Health"/>
    <s v="Affluent Customer"/>
    <s v="N"/>
    <s v="No"/>
    <n v="3"/>
    <m/>
  </r>
  <r>
    <n v="18496"/>
    <n v="41"/>
    <x v="2811"/>
    <d v="2017-06-15T00:00:00"/>
    <n v="198"/>
    <b v="1"/>
    <s v="Approved"/>
    <s v="Solex"/>
    <s v="Road"/>
    <s v="medium"/>
    <s v="medium"/>
    <n v="416.98"/>
    <n v="312.74"/>
    <d v="1997-05-10T00:00:00"/>
    <n v="104.24000000000001"/>
    <s v="F"/>
    <n v="11"/>
    <d v="1990-11-09T00:00:00"/>
    <n v="29.670797418822932"/>
    <s v="Analyst Programmer"/>
    <s v="n/a"/>
    <s v="Mass Customer"/>
    <s v="N"/>
    <s v="No"/>
    <n v="11"/>
    <m/>
  </r>
  <r>
    <n v="19137"/>
    <n v="68"/>
    <x v="2210"/>
    <d v="2017-06-15T00:00:00"/>
    <n v="198"/>
    <b v="0"/>
    <s v="Approved"/>
    <s v="OHM Cycles"/>
    <s v="Standard"/>
    <s v="medium"/>
    <s v="medium"/>
    <n v="1636.9"/>
    <n v="44.71"/>
    <d v="2010-08-20T00:00:00"/>
    <n v="1592.19"/>
    <s v="F"/>
    <n v="76"/>
    <d v="1979-03-30T00:00:00"/>
    <n v="41.292715227042109"/>
    <s v="Data Coordiator"/>
    <s v="n/a"/>
    <s v="Affluent Customer"/>
    <s v="N"/>
    <s v="No"/>
    <n v="4"/>
    <m/>
  </r>
  <r>
    <n v="402"/>
    <n v="88"/>
    <x v="2722"/>
    <d v="2017-06-14T00:00:00"/>
    <n v="199"/>
    <b v="0"/>
    <s v="Approved"/>
    <s v="Norco Bicycles"/>
    <s v="Standard"/>
    <s v="medium"/>
    <s v="medium"/>
    <n v="1198.46"/>
    <n v="381.1"/>
    <d v="1993-04-20T00:00:00"/>
    <n v="817.36"/>
    <s v="M"/>
    <n v="36"/>
    <d v="1978-05-02T00:00:00"/>
    <n v="42.202304268138001"/>
    <s v="Business Systems Development Analyst"/>
    <s v="Financial Services"/>
    <s v="Affluent Customer"/>
    <s v="N"/>
    <s v="Yes"/>
    <n v="19"/>
    <m/>
  </r>
  <r>
    <n v="10960"/>
    <n v="0"/>
    <x v="27"/>
    <d v="2017-01-06T00:00:00"/>
    <m/>
    <b v="1"/>
    <s v="Approved"/>
    <m/>
    <m/>
    <m/>
    <m/>
    <n v="1624.69"/>
    <m/>
    <m/>
    <m/>
    <m/>
    <m/>
    <m/>
    <m/>
    <m/>
    <m/>
    <m/>
    <m/>
    <m/>
    <m/>
    <m/>
  </r>
  <r>
    <n v="667"/>
    <n v="72"/>
    <x v="3286"/>
    <d v="2017-06-14T00:00:00"/>
    <n v="199"/>
    <b v="0"/>
    <s v="Approved"/>
    <s v="Norco Bicycles"/>
    <s v="Standard"/>
    <s v="medium"/>
    <s v="medium"/>
    <n v="360.4"/>
    <n v="270.3"/>
    <d v="2003-09-09T00:00:00"/>
    <n v="90.099999999999966"/>
    <s v="F"/>
    <n v="75"/>
    <d v="1958-06-23T00:00:00"/>
    <n v="62.073537144850327"/>
    <s v="Automation Specialist II"/>
    <s v="Health"/>
    <s v="Mass Customer"/>
    <s v="N"/>
    <s v="Yes"/>
    <n v="10"/>
    <m/>
  </r>
  <r>
    <n v="1726"/>
    <n v="76"/>
    <x v="2096"/>
    <d v="2017-06-14T00:00:00"/>
    <n v="199"/>
    <b v="0"/>
    <s v="Approved"/>
    <s v="WeareA2B"/>
    <s v="Road"/>
    <s v="low"/>
    <s v="small"/>
    <n v="1172.78"/>
    <n v="1043.77"/>
    <d v="1991-05-06T00:00:00"/>
    <n v="129.01"/>
    <s v="M"/>
    <n v="74"/>
    <d v="1978-03-18T00:00:00"/>
    <n v="42.325591939370874"/>
    <s v="VP Accounting"/>
    <s v="Financial Services"/>
    <s v="High Net Worth"/>
    <s v="N"/>
    <s v="Yes"/>
    <n v="21"/>
    <m/>
  </r>
  <r>
    <n v="1836"/>
    <n v="70"/>
    <x v="804"/>
    <d v="2017-06-14T00:00:00"/>
    <n v="199"/>
    <b v="1"/>
    <s v="Approved"/>
    <s v="Norco Bicycles"/>
    <s v="Road"/>
    <s v="medium"/>
    <s v="medium"/>
    <n v="1036.5899999999999"/>
    <n v="206.35"/>
    <d v="1991-05-06T00:00:00"/>
    <n v="830.2399999999999"/>
    <s v="F"/>
    <n v="47"/>
    <d v="1985-12-27T00:00:00"/>
    <n v="34.542030295535262"/>
    <s v="Physical Therapy Assistant"/>
    <s v="Manufacturing"/>
    <s v="High Net Worth"/>
    <s v="N"/>
    <s v="No"/>
    <n v="15"/>
    <m/>
  </r>
  <r>
    <n v="2301"/>
    <n v="47"/>
    <x v="2819"/>
    <d v="2017-06-14T00:00:00"/>
    <n v="199"/>
    <b v="0"/>
    <s v="Approved"/>
    <s v="Trek Bicycles"/>
    <s v="Road"/>
    <s v="low"/>
    <s v="small"/>
    <n v="1720.7"/>
    <n v="1531.42"/>
    <d v="1997-02-09T00:00:00"/>
    <n v="189.27999999999997"/>
    <s v="M"/>
    <n v="19"/>
    <d v="1991-08-24T00:00:00"/>
    <n v="28.881756322932521"/>
    <s v="Actuary"/>
    <s v="Financial Services"/>
    <s v="Mass Customer"/>
    <s v="N"/>
    <s v="Yes"/>
    <n v="9"/>
    <m/>
  </r>
  <r>
    <n v="2738"/>
    <n v="75"/>
    <x v="1973"/>
    <d v="2017-06-14T00:00:00"/>
    <n v="199"/>
    <b v="1"/>
    <s v="Approved"/>
    <s v="Giant Bicycles"/>
    <s v="Touring"/>
    <s v="medium"/>
    <s v="large"/>
    <n v="1873.97"/>
    <n v="863.95"/>
    <d v="2006-05-22T00:00:00"/>
    <n v="1010.02"/>
    <s v="F"/>
    <n v="44"/>
    <d v="1992-06-15T00:00:00"/>
    <n v="28.070797418822931"/>
    <s v="Environmental Tech"/>
    <s v="Argiculture"/>
    <s v="Mass Customer"/>
    <s v="N"/>
    <s v="No"/>
    <n v="6"/>
    <m/>
  </r>
  <r>
    <n v="3835"/>
    <n v="55"/>
    <x v="2625"/>
    <d v="2017-06-14T00:00:00"/>
    <n v="199"/>
    <b v="1"/>
    <s v="Approved"/>
    <s v="Trek Bicycles"/>
    <s v="Road"/>
    <s v="medium"/>
    <s v="large"/>
    <n v="1894.19"/>
    <n v="598.76"/>
    <d v="2003-07-21T00:00:00"/>
    <n v="1295.43"/>
    <s v="M"/>
    <n v="95"/>
    <d v="1962-01-03T00:00:00"/>
    <n v="58.539290569507862"/>
    <s v="Executive Secretary"/>
    <s v="Argiculture"/>
    <s v="Mass Customer"/>
    <s v="N"/>
    <s v="No"/>
    <n v="17"/>
    <m/>
  </r>
  <r>
    <n v="3892"/>
    <n v="77"/>
    <x v="3131"/>
    <d v="2017-06-14T00:00:00"/>
    <n v="199"/>
    <b v="0"/>
    <s v="Approved"/>
    <s v="Norco Bicycles"/>
    <s v="Road"/>
    <s v="medium"/>
    <s v="large"/>
    <n v="1240.31"/>
    <n v="795.1"/>
    <d v="2011-01-10T00:00:00"/>
    <n v="445.20999999999992"/>
    <s v="F"/>
    <n v="67"/>
    <d v="1977-09-05T00:00:00"/>
    <n v="42.857098788685946"/>
    <s v="Software Consultant"/>
    <s v="n/a"/>
    <s v="Mass Customer"/>
    <s v="N"/>
    <s v="No"/>
    <n v="7"/>
    <m/>
  </r>
  <r>
    <n v="4837"/>
    <n v="52"/>
    <x v="230"/>
    <d v="2017-06-14T00:00:00"/>
    <n v="199"/>
    <b v="0"/>
    <s v="Approved"/>
    <s v="OHM Cycles"/>
    <s v="Road"/>
    <s v="medium"/>
    <s v="medium"/>
    <n v="1280.28"/>
    <n v="829.51"/>
    <d v="2015-10-18T00:00:00"/>
    <n v="450.77"/>
    <s v="F"/>
    <n v="84"/>
    <d v="1993-08-09T00:00:00"/>
    <n v="26.920112487316082"/>
    <s v="Account Representative III"/>
    <s v="n/a"/>
    <s v="Affluent Customer"/>
    <s v="N"/>
    <s v="Yes"/>
    <n v="1"/>
    <m/>
  </r>
  <r>
    <n v="4924"/>
    <n v="35"/>
    <x v="3130"/>
    <d v="2017-06-14T00:00:00"/>
    <n v="199"/>
    <b v="0"/>
    <s v="Approved"/>
    <s v="Giant Bicycles"/>
    <s v="Standard"/>
    <s v="medium"/>
    <s v="medium"/>
    <n v="1403.5"/>
    <n v="954.82"/>
    <d v="2004-09-28T00:00:00"/>
    <n v="448.67999999999995"/>
    <s v="F"/>
    <n v="38"/>
    <d v="1978-03-26T00:00:00"/>
    <n v="42.303674131151695"/>
    <s v="Senior Developer"/>
    <s v="IT"/>
    <s v="High Net Worth"/>
    <s v="N"/>
    <s v="Yes"/>
    <n v="7"/>
    <m/>
  </r>
  <r>
    <n v="5250"/>
    <n v="18"/>
    <x v="3374"/>
    <d v="2017-06-14T00:00:00"/>
    <n v="199"/>
    <b v="1"/>
    <s v="Approved"/>
    <s v="Norco Bicycles"/>
    <s v="Standard"/>
    <s v="high"/>
    <s v="medium"/>
    <n v="1148.6400000000001"/>
    <n v="689.18"/>
    <d v="2004-12-18T00:00:00"/>
    <n v="459.46000000000015"/>
    <s v="F"/>
    <n v="72"/>
    <d v="1995-01-24T00:00:00"/>
    <n v="25.45983851471334"/>
    <s v="Web Developer I"/>
    <s v="n/a"/>
    <s v="High Net Worth"/>
    <s v="N"/>
    <s v="Yes"/>
    <n v="3"/>
    <m/>
  </r>
  <r>
    <n v="5418"/>
    <n v="42"/>
    <x v="2944"/>
    <d v="2017-06-14T00:00:00"/>
    <n v="199"/>
    <b v="1"/>
    <s v="Approved"/>
    <s v="OHM Cycles"/>
    <s v="Road"/>
    <s v="medium"/>
    <s v="small"/>
    <n v="1810"/>
    <n v="1610.9"/>
    <d v="2012-06-04T00:00:00"/>
    <n v="199.09999999999991"/>
    <s v="M"/>
    <n v="96"/>
    <d v="1977-04-08T00:00:00"/>
    <n v="43.26805769279553"/>
    <s v="Desktop Support Technician"/>
    <s v="Retail"/>
    <s v="Mass Customer"/>
    <s v="N"/>
    <s v="Yes"/>
    <n v="18"/>
    <m/>
  </r>
  <r>
    <n v="6823"/>
    <n v="66"/>
    <x v="337"/>
    <d v="2017-06-14T00:00:00"/>
    <n v="199"/>
    <b v="0"/>
    <s v="Approved"/>
    <s v="Giant Bicycles"/>
    <s v="Road"/>
    <s v="low"/>
    <s v="small"/>
    <n v="590.26"/>
    <n v="525.33000000000004"/>
    <d v="2002-08-31T00:00:00"/>
    <n v="64.92999999999995"/>
    <s v="F"/>
    <n v="43"/>
    <d v="1978-06-04T00:00:00"/>
    <n v="42.111893309233892"/>
    <s v="Project Manager"/>
    <s v="Health"/>
    <s v="Mass Customer"/>
    <s v="N"/>
    <s v="Yes"/>
    <n v="18"/>
    <m/>
  </r>
  <r>
    <n v="6998"/>
    <n v="47"/>
    <x v="3375"/>
    <d v="2017-06-14T00:00:00"/>
    <n v="199"/>
    <b v="1"/>
    <s v="Approved"/>
    <s v="Trek Bicycles"/>
    <s v="Road"/>
    <s v="low"/>
    <s v="small"/>
    <n v="1720.7"/>
    <n v="1531.42"/>
    <d v="2006-10-01T00:00:00"/>
    <n v="189.27999999999997"/>
    <s v="M"/>
    <n v="73"/>
    <d v="1992-09-24T00:00:00"/>
    <n v="27.794085090055809"/>
    <s v="VP Sales"/>
    <s v="Manufacturing"/>
    <s v="Mass Customer"/>
    <s v="N"/>
    <s v="No"/>
    <n v="2"/>
    <m/>
  </r>
  <r>
    <n v="7550"/>
    <n v="79"/>
    <x v="1328"/>
    <d v="2017-06-14T00:00:00"/>
    <n v="199"/>
    <b v="0"/>
    <s v="Approved"/>
    <s v="Solex"/>
    <s v="Touring"/>
    <s v="medium"/>
    <s v="large"/>
    <n v="2083.94"/>
    <n v="675.03"/>
    <d v="2004-12-18T00:00:00"/>
    <n v="1408.91"/>
    <s v="M"/>
    <n v="28"/>
    <d v="1976-11-27T00:00:00"/>
    <n v="43.629701528411971"/>
    <s v="Data Coordiator"/>
    <s v="Retail"/>
    <s v="High Net Worth"/>
    <s v="N"/>
    <s v="Yes"/>
    <n v="9"/>
    <m/>
  </r>
  <r>
    <n v="7726"/>
    <n v="58"/>
    <x v="933"/>
    <d v="2017-06-14T00:00:00"/>
    <n v="199"/>
    <b v="1"/>
    <s v="Approved"/>
    <s v="OHM Cycles"/>
    <s v="Standard"/>
    <s v="medium"/>
    <s v="medium"/>
    <n v="912.52"/>
    <n v="141.4"/>
    <d v="2015-10-18T00:00:00"/>
    <n v="771.12"/>
    <s v="M"/>
    <n v="1"/>
    <d v="1977-09-19T00:00:00"/>
    <n v="42.818742624302381"/>
    <s v="Accountant IV"/>
    <s v="Property"/>
    <s v="Affluent Customer"/>
    <s v="N"/>
    <s v="No"/>
    <n v="4"/>
    <m/>
  </r>
  <r>
    <n v="8563"/>
    <n v="83"/>
    <x v="1565"/>
    <d v="2017-06-14T00:00:00"/>
    <n v="199"/>
    <b v="0"/>
    <s v="Approved"/>
    <s v="Solex"/>
    <s v="Touring"/>
    <s v="medium"/>
    <s v="large"/>
    <n v="2083.94"/>
    <n v="675.03"/>
    <d v="2013-09-16T00:00:00"/>
    <n v="1408.91"/>
    <s v="U"/>
    <n v="52"/>
    <d v="1899-12-30T00:00:00"/>
    <n v="0"/>
    <s v="Research Associate"/>
    <s v="IT"/>
    <s v="Mass Customer"/>
    <s v="N"/>
    <s v="No"/>
    <n v="0"/>
    <m/>
  </r>
  <r>
    <n v="8721"/>
    <n v="79"/>
    <x v="2643"/>
    <d v="2017-06-14T00:00:00"/>
    <n v="199"/>
    <b v="1"/>
    <s v="Approved"/>
    <s v="Norco Bicycles"/>
    <s v="Standard"/>
    <s v="medium"/>
    <s v="medium"/>
    <n v="1555.58"/>
    <n v="818.01"/>
    <d v="2003-09-09T00:00:00"/>
    <n v="737.56999999999994"/>
    <s v="F"/>
    <n v="67"/>
    <d v="2002-01-26T00:00:00"/>
    <n v="18.448879610603754"/>
    <s v="Food Chemist"/>
    <s v="Health"/>
    <s v="Mass Customer"/>
    <s v="N"/>
    <s v="Yes"/>
    <n v="1"/>
    <m/>
  </r>
  <r>
    <n v="9708"/>
    <n v="2"/>
    <x v="1553"/>
    <d v="2017-06-14T00:00:00"/>
    <n v="199"/>
    <b v="0"/>
    <s v="Approved"/>
    <s v="Solex"/>
    <s v="Standard"/>
    <s v="medium"/>
    <s v="medium"/>
    <n v="71.489999999999995"/>
    <n v="53.62"/>
    <d v="2012-12-02T00:00:00"/>
    <n v="17.869999999999997"/>
    <s v="F"/>
    <n v="78"/>
    <d v="1967-01-14T00:00:00"/>
    <n v="53.506413857179098"/>
    <s v="Accountant III"/>
    <s v="Manufacturing"/>
    <s v="Mass Customer"/>
    <s v="N"/>
    <s v="No"/>
    <n v="18"/>
    <m/>
  </r>
  <r>
    <n v="10826"/>
    <n v="79"/>
    <x v="1253"/>
    <d v="2017-06-14T00:00:00"/>
    <n v="199"/>
    <b v="0"/>
    <s v="Approved"/>
    <s v="Norco Bicycles"/>
    <s v="Standard"/>
    <s v="medium"/>
    <s v="medium"/>
    <n v="1555.58"/>
    <n v="818.01"/>
    <d v="2003-09-09T00:00:00"/>
    <n v="737.56999999999994"/>
    <s v="M"/>
    <n v="11"/>
    <d v="1978-04-24T00:00:00"/>
    <n v="42.224222076357179"/>
    <s v="Data Coordiator"/>
    <s v="Entertainment"/>
    <s v="Mass Customer"/>
    <s v="N"/>
    <s v="No"/>
    <n v="13"/>
    <m/>
  </r>
  <r>
    <n v="11597"/>
    <n v="56"/>
    <x v="2774"/>
    <d v="2017-06-14T00:00:00"/>
    <n v="199"/>
    <b v="1"/>
    <s v="Approved"/>
    <s v="Norco Bicycles"/>
    <s v="Mountain"/>
    <s v="low"/>
    <s v="small"/>
    <n v="688.63"/>
    <n v="612.88"/>
    <d v="1993-10-02T00:00:00"/>
    <n v="75.75"/>
    <s v="M"/>
    <n v="59"/>
    <d v="1976-09-30T00:00:00"/>
    <n v="43.788605638001016"/>
    <s v="Help Desk Operator"/>
    <s v="Telecommunications"/>
    <s v="High Net Worth"/>
    <s v="N"/>
    <s v="No"/>
    <n v="21"/>
    <m/>
  </r>
  <r>
    <n v="11869"/>
    <n v="55"/>
    <x v="2308"/>
    <d v="2017-06-14T00:00:00"/>
    <n v="199"/>
    <b v="1"/>
    <s v="Approved"/>
    <s v="Trek Bicycles"/>
    <s v="Road"/>
    <s v="medium"/>
    <s v="large"/>
    <n v="1894.19"/>
    <n v="598.76"/>
    <d v="2011-08-24T00:00:00"/>
    <n v="1295.43"/>
    <s v="F"/>
    <n v="89"/>
    <d v="1998-11-19T00:00:00"/>
    <n v="21.637920706494164"/>
    <s v="Executive Secretary"/>
    <s v="Retail"/>
    <s v="Affluent Customer"/>
    <s v="N"/>
    <s v="Yes"/>
    <n v="1"/>
    <m/>
  </r>
  <r>
    <n v="13206"/>
    <n v="21"/>
    <x v="247"/>
    <d v="2017-06-14T00:00:00"/>
    <n v="199"/>
    <b v="0"/>
    <s v="Approved"/>
    <s v="Solex"/>
    <s v="Standard"/>
    <s v="medium"/>
    <s v="large"/>
    <n v="1071.23"/>
    <n v="380.74"/>
    <d v="1996-04-05T00:00:00"/>
    <n v="690.49"/>
    <s v="F"/>
    <n v="54"/>
    <d v="1994-05-18T00:00:00"/>
    <n v="26.147509747590053"/>
    <s v="Accounting Assistant I"/>
    <s v="Retail"/>
    <s v="Affluent Customer"/>
    <s v="N"/>
    <s v="No"/>
    <n v="8"/>
    <m/>
  </r>
  <r>
    <n v="14211"/>
    <n v="99"/>
    <x v="2226"/>
    <d v="2017-06-14T00:00:00"/>
    <n v="199"/>
    <b v="0"/>
    <s v="Approved"/>
    <s v="OHM Cycles"/>
    <s v="Standard"/>
    <s v="medium"/>
    <s v="medium"/>
    <n v="1227.3399999999999"/>
    <n v="770.89"/>
    <d v="1991-05-06T00:00:00"/>
    <n v="456.44999999999993"/>
    <s v="F"/>
    <n v="78"/>
    <d v="1974-11-11T00:00:00"/>
    <n v="45.676276870877729"/>
    <s v="Quality Engineer"/>
    <s v="Financial Services"/>
    <s v="Affluent Customer"/>
    <s v="N"/>
    <s v="Yes"/>
    <n v="17"/>
    <m/>
  </r>
  <r>
    <n v="14358"/>
    <n v="7"/>
    <x v="1187"/>
    <d v="2017-06-14T00:00:00"/>
    <n v="199"/>
    <b v="1"/>
    <s v="Approved"/>
    <s v="Trek Bicycles"/>
    <s v="Road"/>
    <s v="low"/>
    <s v="medium"/>
    <n v="980.37"/>
    <n v="234.43"/>
    <d v="2005-12-07T00:00:00"/>
    <n v="745.94"/>
    <s v="F"/>
    <n v="67"/>
    <d v="1987-06-20T00:00:00"/>
    <n v="33.062578240740741"/>
    <s v="Recruiter"/>
    <s v="n/a"/>
    <s v="Mass Customer"/>
    <s v="N"/>
    <s v="Yes"/>
    <n v="17"/>
    <m/>
  </r>
  <r>
    <n v="14387"/>
    <n v="63"/>
    <x v="2432"/>
    <d v="2017-06-14T00:00:00"/>
    <n v="199"/>
    <b v="0"/>
    <s v="Approved"/>
    <s v="Solex"/>
    <s v="Standard"/>
    <s v="medium"/>
    <s v="medium"/>
    <n v="1483.2"/>
    <n v="99.59"/>
    <d v="1998-12-17T00:00:00"/>
    <n v="1383.6100000000001"/>
    <s v="M"/>
    <n v="97"/>
    <d v="1983-09-11T00:00:00"/>
    <n v="36.837920706494167"/>
    <s v="Geologist I"/>
    <s v="IT"/>
    <s v="Mass Customer"/>
    <s v="N"/>
    <s v="No"/>
    <n v="16"/>
    <m/>
  </r>
  <r>
    <n v="14637"/>
    <n v="68"/>
    <x v="1180"/>
    <d v="2017-06-14T00:00:00"/>
    <n v="199"/>
    <b v="0"/>
    <s v="Approved"/>
    <s v="OHM Cycles"/>
    <s v="Standard"/>
    <s v="medium"/>
    <s v="medium"/>
    <n v="1636.9"/>
    <n v="44.71"/>
    <d v="2016-12-06T00:00:00"/>
    <n v="1592.19"/>
    <s v="F"/>
    <n v="68"/>
    <d v="1995-06-11T00:00:00"/>
    <n v="25.08175632293252"/>
    <s v="Cost Accountant"/>
    <s v="Financial Services"/>
    <s v="Affluent Customer"/>
    <s v="N"/>
    <s v="Yes"/>
    <n v="6"/>
    <m/>
  </r>
  <r>
    <n v="14841"/>
    <n v="16"/>
    <x v="2688"/>
    <d v="2017-06-14T00:00:00"/>
    <n v="199"/>
    <b v="0"/>
    <s v="Approved"/>
    <s v="Norco Bicycles"/>
    <s v="Standard"/>
    <s v="high"/>
    <s v="small"/>
    <n v="1661.92"/>
    <n v="1479.11"/>
    <d v="1994-09-09T00:00:00"/>
    <n v="182.81000000000017"/>
    <s v="M"/>
    <n v="73"/>
    <d v="1953-08-09T00:00:00"/>
    <n v="66.947509747590047"/>
    <s v="Research Assistant II"/>
    <s v="Retail"/>
    <s v="Mass Customer"/>
    <s v="N"/>
    <s v="No"/>
    <n v="8"/>
    <m/>
  </r>
  <r>
    <n v="16080"/>
    <n v="61"/>
    <x v="3176"/>
    <d v="2017-06-14T00:00:00"/>
    <n v="199"/>
    <b v="1"/>
    <s v="Approved"/>
    <s v="OHM Cycles"/>
    <s v="Standard"/>
    <s v="low"/>
    <s v="medium"/>
    <n v="71.16"/>
    <n v="56.93"/>
    <d v="2015-06-17T00:00:00"/>
    <n v="14.229999999999997"/>
    <s v="F"/>
    <n v="83"/>
    <d v="1979-12-11T00:00:00"/>
    <n v="40.591345364028413"/>
    <s v="Accountant III"/>
    <s v="Financial Services"/>
    <s v="Mass Customer"/>
    <s v="N"/>
    <s v="Yes"/>
    <n v="5"/>
    <m/>
  </r>
  <r>
    <n v="17132"/>
    <n v="43"/>
    <x v="112"/>
    <d v="2017-06-14T00:00:00"/>
    <n v="199"/>
    <b v="1"/>
    <s v="Approved"/>
    <s v="Solex"/>
    <s v="Standard"/>
    <s v="medium"/>
    <s v="medium"/>
    <n v="1151.96"/>
    <n v="649.49"/>
    <d v="1999-12-04T00:00:00"/>
    <n v="502.47"/>
    <s v="M"/>
    <n v="25"/>
    <d v="1968-04-22T00:00:00"/>
    <n v="52.235180980466765"/>
    <s v="Administrative Officer"/>
    <s v="n/a"/>
    <s v="Mass Customer"/>
    <s v="N"/>
    <s v="No"/>
    <n v="5"/>
    <m/>
  </r>
  <r>
    <n v="17920"/>
    <n v="72"/>
    <x v="1783"/>
    <d v="2017-06-14T00:00:00"/>
    <n v="199"/>
    <b v="0"/>
    <s v="Approved"/>
    <s v="OHM Cycles"/>
    <s v="Standard"/>
    <s v="medium"/>
    <s v="medium"/>
    <n v="912.52"/>
    <n v="141.4"/>
    <d v="1993-07-20T00:00:00"/>
    <n v="771.12"/>
    <s v="F"/>
    <n v="70"/>
    <d v="1977-06-06T00:00:00"/>
    <n v="43.106413857179092"/>
    <s v="Legal Assistant"/>
    <s v="Health"/>
    <s v="High Net Worth"/>
    <s v="N"/>
    <s v="Yes"/>
    <n v="16"/>
    <m/>
  </r>
  <r>
    <n v="17975"/>
    <n v="0"/>
    <x v="1899"/>
    <d v="2017-06-14T00:00:00"/>
    <n v="199"/>
    <b v="0"/>
    <s v="Approved"/>
    <s v="OHM Cycles"/>
    <s v="Standard"/>
    <s v="medium"/>
    <s v="medium"/>
    <n v="235.63"/>
    <n v="125.07"/>
    <d v="1993-04-20T00:00:00"/>
    <n v="110.56"/>
    <s v="F"/>
    <n v="80"/>
    <d v="1968-03-30T00:00:00"/>
    <n v="52.298194679096902"/>
    <s v="Senior Cost Accountant"/>
    <s v="Financial Services"/>
    <s v="High Net Worth"/>
    <s v="N"/>
    <s v="Yes"/>
    <n v="16"/>
    <m/>
  </r>
  <r>
    <n v="18321"/>
    <n v="2"/>
    <x v="372"/>
    <d v="2017-06-14T00:00:00"/>
    <n v="199"/>
    <b v="1"/>
    <s v="Approved"/>
    <s v="Solex"/>
    <s v="Standard"/>
    <s v="medium"/>
    <s v="medium"/>
    <n v="71.489999999999995"/>
    <n v="53.62"/>
    <d v="2012-09-15T00:00:00"/>
    <n v="17.869999999999997"/>
    <s v="M"/>
    <n v="13"/>
    <d v="1956-04-12T00:00:00"/>
    <n v="64.270797418822937"/>
    <s v="Occupational Therapist"/>
    <s v="Health"/>
    <s v="Affluent Customer"/>
    <s v="N"/>
    <s v="Yes"/>
    <n v="13"/>
    <m/>
  </r>
  <r>
    <n v="18573"/>
    <n v="45"/>
    <x v="539"/>
    <d v="2017-06-14T00:00:00"/>
    <n v="199"/>
    <b v="0"/>
    <s v="Approved"/>
    <s v="Trek Bicycles"/>
    <s v="Road"/>
    <s v="low"/>
    <s v="medium"/>
    <n v="980.37"/>
    <n v="234.43"/>
    <d v="2004-09-28T00:00:00"/>
    <n v="745.94"/>
    <s v="F"/>
    <n v="58"/>
    <d v="1993-06-23T00:00:00"/>
    <n v="27.048879610603752"/>
    <s v="Administrative Assistant IV"/>
    <s v="Financial Services"/>
    <s v="High Net Worth"/>
    <s v="N"/>
    <s v="No"/>
    <n v="2"/>
    <m/>
  </r>
  <r>
    <n v="19022"/>
    <n v="27"/>
    <x v="590"/>
    <d v="2017-06-14T00:00:00"/>
    <n v="199"/>
    <b v="0"/>
    <s v="Approved"/>
    <s v="Trek Bicycles"/>
    <s v="Standard"/>
    <s v="medium"/>
    <s v="medium"/>
    <n v="499.53"/>
    <n v="388.72"/>
    <d v="1999-06-23T00:00:00"/>
    <n v="110.80999999999995"/>
    <s v="F"/>
    <n v="93"/>
    <d v="1989-11-26T00:00:00"/>
    <n v="30.624222076357178"/>
    <s v="Food Chemist"/>
    <s v="Health"/>
    <s v="Mass Customer"/>
    <s v="N"/>
    <s v="No"/>
    <n v="12"/>
    <m/>
  </r>
  <r>
    <n v="19244"/>
    <n v="32"/>
    <x v="3376"/>
    <d v="2017-06-14T00:00:00"/>
    <n v="199"/>
    <b v="1"/>
    <s v="Approved"/>
    <s v="Giant Bicycles"/>
    <s v="Standard"/>
    <s v="medium"/>
    <s v="medium"/>
    <n v="642.70000000000005"/>
    <n v="211.37"/>
    <d v="1999-07-20T00:00:00"/>
    <n v="431.33000000000004"/>
    <s v="F"/>
    <n v="13"/>
    <d v="1989-06-03T00:00:00"/>
    <n v="31.106413857179096"/>
    <n v="0"/>
    <s v="Financial Services"/>
    <s v="Mass Customer"/>
    <s v="N"/>
    <s v="Yes"/>
    <n v="21"/>
    <m/>
  </r>
  <r>
    <n v="19396"/>
    <n v="87"/>
    <x v="3025"/>
    <d v="2017-06-14T00:00:00"/>
    <n v="199"/>
    <b v="1"/>
    <s v="Approved"/>
    <s v="Giant Bicycles"/>
    <s v="Standard"/>
    <s v="high"/>
    <s v="medium"/>
    <n v="1179"/>
    <n v="707.4"/>
    <d v="1997-08-25T00:00:00"/>
    <n v="471.6"/>
    <s v="F"/>
    <n v="98"/>
    <d v="1974-05-04T00:00:00"/>
    <n v="46.1995645421106"/>
    <s v="Senior Developer"/>
    <s v="Retail"/>
    <s v="Mass Customer"/>
    <s v="N"/>
    <s v="No"/>
    <n v="17"/>
    <m/>
  </r>
  <r>
    <n v="19439"/>
    <n v="80"/>
    <x v="1163"/>
    <d v="2017-06-14T00:00:00"/>
    <n v="199"/>
    <b v="1"/>
    <s v="Approved"/>
    <s v="OHM Cycles"/>
    <s v="Touring"/>
    <s v="low"/>
    <s v="medium"/>
    <n v="1073.07"/>
    <n v="933.84"/>
    <d v="2015-08-10T00:00:00"/>
    <n v="139.2299999999999"/>
    <s v="F"/>
    <n v="10"/>
    <d v="1960-11-22T00:00:00"/>
    <n v="59.65435906265855"/>
    <s v="Physical Therapy Assistant"/>
    <s v="n/a"/>
    <s v="Mass Customer"/>
    <s v="N"/>
    <s v="Yes"/>
    <n v="15"/>
    <m/>
  </r>
  <r>
    <n v="502"/>
    <n v="77"/>
    <x v="1107"/>
    <d v="2017-06-13T00:00:00"/>
    <n v="200"/>
    <b v="1"/>
    <s v="Approved"/>
    <s v="Norco Bicycles"/>
    <s v="Road"/>
    <s v="medium"/>
    <s v="large"/>
    <n v="1240.31"/>
    <n v="795.1"/>
    <d v="2013-06-09T00:00:00"/>
    <n v="445.20999999999992"/>
    <s v="M"/>
    <n v="19"/>
    <d v="1992-04-11T00:00:00"/>
    <n v="28.248879610603751"/>
    <s v="Recruiting Manager"/>
    <s v="Retail"/>
    <s v="Affluent Customer"/>
    <s v="N"/>
    <s v="Yes"/>
    <n v="10"/>
    <m/>
  </r>
  <r>
    <n v="1257"/>
    <n v="56"/>
    <x v="353"/>
    <d v="2017-06-13T00:00:00"/>
    <n v="200"/>
    <b v="1"/>
    <s v="Approved"/>
    <s v="Norco Bicycles"/>
    <s v="Mountain"/>
    <s v="low"/>
    <s v="small"/>
    <n v="688.63"/>
    <n v="612.88"/>
    <d v="1993-10-02T00:00:00"/>
    <n v="75.75"/>
    <s v="F"/>
    <n v="70"/>
    <d v="1978-02-02T00:00:00"/>
    <n v="42.446139884576354"/>
    <s v="Software Test Engineer III"/>
    <s v="Retail"/>
    <s v="High Net Worth"/>
    <s v="N"/>
    <s v="No"/>
    <n v="8"/>
    <m/>
  </r>
  <r>
    <n v="1476"/>
    <n v="31"/>
    <x v="2444"/>
    <d v="2017-06-13T00:00:00"/>
    <n v="200"/>
    <b v="0"/>
    <s v="Approved"/>
    <s v="Giant Bicycles"/>
    <s v="Standard"/>
    <s v="medium"/>
    <s v="medium"/>
    <n v="230.91"/>
    <n v="173.18"/>
    <d v="2011-03-16T00:00:00"/>
    <n v="57.72999999999999"/>
    <s v="M"/>
    <n v="81"/>
    <d v="1992-05-03T00:00:00"/>
    <n v="28.188605638001015"/>
    <s v="Safety Technician I"/>
    <s v="n/a"/>
    <s v="Mass Customer"/>
    <s v="N"/>
    <s v="Yes"/>
    <n v="8"/>
    <m/>
  </r>
  <r>
    <n v="2690"/>
    <n v="6"/>
    <x v="122"/>
    <d v="2017-06-13T00:00:00"/>
    <n v="200"/>
    <b v="1"/>
    <s v="Approved"/>
    <s v="OHM Cycles"/>
    <s v="Standard"/>
    <s v="high"/>
    <s v="medium"/>
    <n v="227.88"/>
    <n v="136.72999999999999"/>
    <d v="2003-02-07T00:00:00"/>
    <n v="91.15"/>
    <s v="F"/>
    <n v="67"/>
    <d v="1962-09-18T00:00:00"/>
    <n v="57.832441254439367"/>
    <n v="0"/>
    <s v="Financial Services"/>
    <s v="Mass Customer"/>
    <s v="N"/>
    <s v="No"/>
    <n v="9"/>
    <m/>
  </r>
  <r>
    <n v="3373"/>
    <n v="74"/>
    <x v="777"/>
    <d v="2017-06-13T00:00:00"/>
    <n v="200"/>
    <b v="0"/>
    <s v="Approved"/>
    <s v="WeareA2B"/>
    <s v="Standard"/>
    <s v="medium"/>
    <s v="medium"/>
    <n v="1228.07"/>
    <n v="400.91"/>
    <d v="1999-12-04T00:00:00"/>
    <n v="827.15999999999985"/>
    <s v="F"/>
    <n v="71"/>
    <d v="1998-03-08T00:00:00"/>
    <n v="22.339290569507863"/>
    <s v="General Manager"/>
    <s v="n/a"/>
    <s v="Mass Customer"/>
    <s v="N"/>
    <s v="Yes"/>
    <n v="2"/>
    <m/>
  </r>
  <r>
    <n v="3612"/>
    <n v="25"/>
    <x v="2618"/>
    <d v="2017-06-13T00:00:00"/>
    <n v="200"/>
    <b v="1"/>
    <s v="Approved"/>
    <s v="OHM Cycles"/>
    <s v="Standard"/>
    <s v="high"/>
    <s v="medium"/>
    <n v="2005.66"/>
    <n v="1203.4000000000001"/>
    <d v="1993-07-20T00:00:00"/>
    <n v="802.26"/>
    <s v="F"/>
    <n v="55"/>
    <d v="1980-01-08T00:00:00"/>
    <n v="40.514633035261284"/>
    <s v="Accounting Assistant I"/>
    <s v="Retail"/>
    <s v="High Net Worth"/>
    <s v="N"/>
    <s v="Yes"/>
    <n v="12"/>
    <m/>
  </r>
  <r>
    <n v="3881"/>
    <n v="12"/>
    <x v="652"/>
    <d v="2017-06-13T00:00:00"/>
    <n v="200"/>
    <b v="1"/>
    <s v="Approved"/>
    <s v="WeareA2B"/>
    <s v="Standard"/>
    <s v="medium"/>
    <s v="medium"/>
    <n v="1231.1500000000001"/>
    <n v="161.6"/>
    <d v="2004-08-17T00:00:00"/>
    <n v="1069.5500000000002"/>
    <s v="F"/>
    <n v="46"/>
    <d v="1971-11-30T00:00:00"/>
    <n v="48.626961802384578"/>
    <s v="Teacher"/>
    <s v="n/a"/>
    <s v="Affluent Customer"/>
    <s v="N"/>
    <s v="Yes"/>
    <n v="4"/>
    <m/>
  </r>
  <r>
    <n v="4489"/>
    <n v="87"/>
    <x v="1316"/>
    <d v="2017-06-13T00:00:00"/>
    <n v="200"/>
    <b v="1"/>
    <s v="Approved"/>
    <s v="OHM Cycles"/>
    <s v="Standard"/>
    <s v="medium"/>
    <s v="medium"/>
    <n v="1636.9"/>
    <n v="44.71"/>
    <d v="2014-10-10T00:00:00"/>
    <n v="1592.19"/>
    <s v="M"/>
    <n v="83"/>
    <d v="1975-04-13T00:00:00"/>
    <n v="45.257098788685944"/>
    <s v="Nurse"/>
    <s v="Manufacturing"/>
    <s v="High Net Worth"/>
    <s v="N"/>
    <s v="Yes"/>
    <n v="22"/>
    <m/>
  </r>
  <r>
    <n v="5209"/>
    <n v="19"/>
    <x v="1334"/>
    <d v="2017-06-13T00:00:00"/>
    <n v="200"/>
    <b v="1"/>
    <s v="Approved"/>
    <s v="Trek Bicycles"/>
    <s v="Mountain"/>
    <s v="low"/>
    <s v="medium"/>
    <n v="574.64"/>
    <n v="459.71"/>
    <d v="2011-08-29T00:00:00"/>
    <n v="114.93"/>
    <s v="M"/>
    <n v="44"/>
    <d v="1954-02-08T00:00:00"/>
    <n v="66.446139884576354"/>
    <s v="Software Consultant"/>
    <s v="n/a"/>
    <s v="High Net Worth"/>
    <s v="N"/>
    <s v="No"/>
    <n v="16"/>
    <m/>
  </r>
  <r>
    <n v="5365"/>
    <n v="9"/>
    <x v="583"/>
    <d v="2017-06-13T00:00:00"/>
    <n v="200"/>
    <b v="0"/>
    <s v="Approved"/>
    <s v="Norco Bicycles"/>
    <s v="Standard"/>
    <s v="medium"/>
    <s v="small"/>
    <n v="1216.1400000000001"/>
    <n v="1082.3599999999999"/>
    <d v="1991-08-05T00:00:00"/>
    <n v="133.7800000000002"/>
    <s v="M"/>
    <n v="36"/>
    <d v="1971-08-31T00:00:00"/>
    <n v="48.876276870877724"/>
    <s v="Dental Hygienist"/>
    <s v="Health"/>
    <s v="High Net Worth"/>
    <s v="N"/>
    <s v="No"/>
    <n v="10"/>
    <m/>
  </r>
  <r>
    <n v="6206"/>
    <n v="84"/>
    <x v="1655"/>
    <d v="2017-06-13T00:00:00"/>
    <n v="200"/>
    <b v="1"/>
    <s v="Approved"/>
    <s v="Trek Bicycles"/>
    <s v="Road"/>
    <s v="medium"/>
    <s v="medium"/>
    <n v="290.62"/>
    <n v="215.14"/>
    <d v="2004-12-18T00:00:00"/>
    <n v="75.480000000000018"/>
    <s v="M"/>
    <n v="31"/>
    <d v="1981-03-25T00:00:00"/>
    <n v="39.303674131151695"/>
    <s v="Registered Nurse"/>
    <s v="Health"/>
    <s v="Mass Customer"/>
    <s v="N"/>
    <s v="No"/>
    <n v="13"/>
    <m/>
  </r>
  <r>
    <n v="6256"/>
    <n v="52"/>
    <x v="2723"/>
    <d v="2017-06-13T00:00:00"/>
    <n v="200"/>
    <b v="0"/>
    <s v="Approved"/>
    <s v="Solex"/>
    <s v="Road"/>
    <s v="medium"/>
    <s v="large"/>
    <n v="1777.8"/>
    <n v="820.78"/>
    <d v="2002-03-22T00:00:00"/>
    <n v="957.02"/>
    <s v="F"/>
    <n v="22"/>
    <d v="1966-11-18T00:00:00"/>
    <n v="53.662578240740736"/>
    <s v="Staff Scientist"/>
    <s v="Manufacturing"/>
    <s v="High Net Worth"/>
    <s v="N"/>
    <s v="Yes"/>
    <n v="8"/>
    <m/>
  </r>
  <r>
    <n v="6310"/>
    <n v="45"/>
    <x v="2240"/>
    <d v="2017-06-13T00:00:00"/>
    <n v="200"/>
    <b v="1"/>
    <s v="Approved"/>
    <s v="Solex"/>
    <s v="Standard"/>
    <s v="medium"/>
    <s v="medium"/>
    <n v="441.49"/>
    <n v="84.99"/>
    <d v="2012-04-10T00:00:00"/>
    <n v="356.5"/>
    <s v="M"/>
    <n v="3"/>
    <d v="1977-11-17T00:00:00"/>
    <n v="42.657098788685943"/>
    <s v="Account Executive"/>
    <s v="n/a"/>
    <s v="Mass Customer"/>
    <s v="N"/>
    <s v="Yes"/>
    <n v="16"/>
    <m/>
  </r>
  <r>
    <n v="6333"/>
    <n v="11"/>
    <x v="708"/>
    <d v="2017-06-13T00:00:00"/>
    <n v="200"/>
    <b v="0"/>
    <s v="Approved"/>
    <s v="Giant Bicycles"/>
    <s v="Standard"/>
    <s v="high"/>
    <s v="medium"/>
    <n v="1274.93"/>
    <n v="764.96"/>
    <d v="2007-08-04T00:00:00"/>
    <n v="509.97"/>
    <s v="M"/>
    <n v="38"/>
    <d v="1968-06-01T00:00:00"/>
    <n v="52.125591939370878"/>
    <s v="Environmental Specialist"/>
    <s v="Argiculture"/>
    <s v="Affluent Customer"/>
    <s v="N"/>
    <s v="No"/>
    <n v="19"/>
    <m/>
  </r>
  <r>
    <n v="6351"/>
    <n v="86"/>
    <x v="3199"/>
    <d v="2017-06-13T00:00:00"/>
    <n v="200"/>
    <b v="1"/>
    <s v="Approved"/>
    <s v="OHM Cycles"/>
    <s v="Standard"/>
    <s v="medium"/>
    <s v="medium"/>
    <n v="235.63"/>
    <n v="125.07"/>
    <d v="2003-01-05T00:00:00"/>
    <n v="110.56"/>
    <s v="F"/>
    <n v="12"/>
    <d v="1971-03-24T00:00:00"/>
    <n v="49.314633035261288"/>
    <s v="Senior Developer"/>
    <s v="Manufacturing"/>
    <s v="Affluent Customer"/>
    <s v="N"/>
    <s v="Yes"/>
    <n v="16"/>
    <m/>
  </r>
  <r>
    <n v="6512"/>
    <n v="32"/>
    <x v="1129"/>
    <d v="2017-06-13T00:00:00"/>
    <n v="200"/>
    <b v="1"/>
    <s v="Approved"/>
    <s v="Giant Bicycles"/>
    <s v="Standard"/>
    <s v="medium"/>
    <s v="medium"/>
    <n v="642.70000000000005"/>
    <n v="211.37"/>
    <d v="2006-02-02T00:00:00"/>
    <n v="431.33000000000004"/>
    <s v="M"/>
    <n v="47"/>
    <d v="1998-06-23T00:00:00"/>
    <n v="22.046139884576355"/>
    <s v="Business Systems Development Analyst"/>
    <s v="Financial Services"/>
    <s v="Mass Customer"/>
    <s v="N"/>
    <s v="Yes"/>
    <n v="3"/>
    <m/>
  </r>
  <r>
    <n v="7490"/>
    <n v="79"/>
    <x v="664"/>
    <d v="2017-06-13T00:00:00"/>
    <n v="200"/>
    <b v="0"/>
    <s v="Approved"/>
    <s v="Norco Bicycles"/>
    <s v="Standard"/>
    <s v="medium"/>
    <s v="medium"/>
    <n v="1555.58"/>
    <n v="818.01"/>
    <d v="2004-12-18T00:00:00"/>
    <n v="737.56999999999994"/>
    <s v="F"/>
    <n v="98"/>
    <d v="1969-08-31T00:00:00"/>
    <n v="50.876276870877724"/>
    <s v="Product Engineer"/>
    <s v="n/a"/>
    <s v="Mass Customer"/>
    <s v="N"/>
    <s v="Yes"/>
    <n v="15"/>
    <m/>
  </r>
  <r>
    <n v="7838"/>
    <n v="66"/>
    <x v="1283"/>
    <d v="2017-06-13T00:00:00"/>
    <n v="200"/>
    <b v="0"/>
    <s v="Approved"/>
    <s v="Giant Bicycles"/>
    <s v="Road"/>
    <s v="low"/>
    <s v="small"/>
    <n v="590.26"/>
    <n v="525.33000000000004"/>
    <d v="2010-11-05T00:00:00"/>
    <n v="64.92999999999995"/>
    <s v="F"/>
    <n v="20"/>
    <d v="1970-08-31T00:00:00"/>
    <n v="49.876276870877724"/>
    <s v="Director of Sales"/>
    <s v="Manufacturing"/>
    <s v="Affluent Customer"/>
    <s v="N"/>
    <s v="No"/>
    <n v="12"/>
    <m/>
  </r>
  <r>
    <n v="11016"/>
    <n v="0"/>
    <x v="3277"/>
    <d v="2017-05-12T00:00:00"/>
    <m/>
    <m/>
    <s v="Approved"/>
    <m/>
    <m/>
    <m/>
    <m/>
    <n v="1719.95"/>
    <m/>
    <m/>
    <m/>
    <m/>
    <m/>
    <m/>
    <m/>
    <m/>
    <m/>
    <m/>
    <m/>
    <m/>
    <m/>
    <m/>
  </r>
  <r>
    <n v="7908"/>
    <n v="4"/>
    <x v="2378"/>
    <d v="2017-06-13T00:00:00"/>
    <n v="200"/>
    <b v="0"/>
    <s v="Approved"/>
    <s v="Giant Bicycles"/>
    <s v="Standard"/>
    <s v="high"/>
    <s v="medium"/>
    <n v="1129.1300000000001"/>
    <n v="677.48"/>
    <d v="2005-08-09T00:00:00"/>
    <n v="451.65000000000009"/>
    <s v="F"/>
    <n v="57"/>
    <d v="1989-03-12T00:00:00"/>
    <n v="31.333811117453067"/>
    <s v="Product Engineer"/>
    <s v="Retail"/>
    <s v="Affluent Customer"/>
    <s v="N"/>
    <s v="No"/>
    <n v="14"/>
    <m/>
  </r>
  <r>
    <n v="8498"/>
    <n v="29"/>
    <x v="23"/>
    <d v="2017-06-13T00:00:00"/>
    <n v="200"/>
    <b v="0"/>
    <s v="Approved"/>
    <s v="WeareA2B"/>
    <s v="Standard"/>
    <s v="medium"/>
    <s v="medium"/>
    <n v="1065.03"/>
    <n v="230.09"/>
    <d v="2013-06-09T00:00:00"/>
    <n v="834.93999999999994"/>
    <s v="M"/>
    <n v="75"/>
    <d v="1989-03-04T00:00:00"/>
    <n v="31.355728925672246"/>
    <s v="Occupational Therapist"/>
    <s v="Health"/>
    <s v="High Net Worth"/>
    <s v="N"/>
    <s v="Yes"/>
    <n v="7"/>
    <m/>
  </r>
  <r>
    <n v="8522"/>
    <n v="10"/>
    <x v="2674"/>
    <d v="2017-06-13T00:00:00"/>
    <n v="200"/>
    <b v="0"/>
    <s v="Approved"/>
    <s v="WeareA2B"/>
    <s v="Touring"/>
    <s v="medium"/>
    <s v="medium"/>
    <n v="1466.68"/>
    <n v="363.25"/>
    <d v="1996-11-09T00:00:00"/>
    <n v="1103.43"/>
    <s v="U"/>
    <n v="22"/>
    <d v="1899-12-30T00:00:00"/>
    <n v="0"/>
    <s v="Office Assistant II"/>
    <s v="IT"/>
    <s v="Mass Customer"/>
    <s v="N"/>
    <s v="Yes"/>
    <n v="0"/>
    <m/>
  </r>
  <r>
    <n v="8869"/>
    <n v="40"/>
    <x v="595"/>
    <d v="2017-06-13T00:00:00"/>
    <n v="200"/>
    <b v="1"/>
    <s v="Approved"/>
    <s v="OHM Cycles"/>
    <s v="Standard"/>
    <s v="high"/>
    <s v="medium"/>
    <n v="1458.17"/>
    <n v="874.9"/>
    <d v="2006-02-02T00:00:00"/>
    <n v="583.2700000000001"/>
    <s v="F"/>
    <n v="31"/>
    <d v="1984-06-12T00:00:00"/>
    <n v="36.08449604895992"/>
    <s v="Senior Editor"/>
    <s v="n/a"/>
    <s v="Mass Customer"/>
    <s v="N"/>
    <s v="Yes"/>
    <n v="2"/>
    <m/>
  </r>
  <r>
    <n v="9184"/>
    <n v="69"/>
    <x v="519"/>
    <d v="2017-06-13T00:00:00"/>
    <n v="200"/>
    <b v="1"/>
    <s v="Approved"/>
    <s v="Norco Bicycles"/>
    <s v="Road"/>
    <s v="medium"/>
    <s v="large"/>
    <n v="1240.31"/>
    <n v="795.1"/>
    <d v="2013-09-16T00:00:00"/>
    <n v="445.20999999999992"/>
    <s v="F"/>
    <n v="80"/>
    <d v="1978-11-17T00:00:00"/>
    <n v="41.657098788685943"/>
    <s v="Automation Specialist III"/>
    <s v="Manufacturing"/>
    <s v="High Net Worth"/>
    <s v="N"/>
    <s v="Yes"/>
    <n v="8"/>
    <m/>
  </r>
  <r>
    <n v="9257"/>
    <n v="82"/>
    <x v="236"/>
    <d v="2017-06-13T00:00:00"/>
    <n v="200"/>
    <b v="0"/>
    <s v="Approved"/>
    <s v="Norco Bicycles"/>
    <s v="Standard"/>
    <s v="high"/>
    <s v="medium"/>
    <n v="1148.6400000000001"/>
    <n v="689.18"/>
    <d v="2015-08-10T00:00:00"/>
    <n v="459.46000000000015"/>
    <s v="F"/>
    <n v="65"/>
    <d v="1989-07-15T00:00:00"/>
    <n v="30.991345364028412"/>
    <s v="Database Administrator IV"/>
    <s v="n/a"/>
    <s v="Mass Customer"/>
    <s v="N"/>
    <s v="No"/>
    <n v="11"/>
    <m/>
  </r>
  <r>
    <n v="9274"/>
    <n v="33"/>
    <x v="2139"/>
    <d v="2017-06-13T00:00:00"/>
    <n v="200"/>
    <b v="0"/>
    <s v="Approved"/>
    <s v="Giant Bicycles"/>
    <s v="Standard"/>
    <s v="medium"/>
    <s v="small"/>
    <n v="1311.44"/>
    <n v="1167.18"/>
    <d v="1997-05-10T00:00:00"/>
    <n v="144.26"/>
    <s v="M"/>
    <n v="69"/>
    <d v="1997-07-30T00:00:00"/>
    <n v="22.944770021562658"/>
    <s v="Quality Engineer"/>
    <s v="IT"/>
    <s v="Mass Customer"/>
    <s v="N"/>
    <s v="Yes"/>
    <n v="5"/>
    <m/>
  </r>
  <r>
    <n v="11321"/>
    <n v="44"/>
    <x v="1126"/>
    <d v="2017-06-13T00:00:00"/>
    <n v="200"/>
    <b v="1"/>
    <s v="Approved"/>
    <s v="WeareA2B"/>
    <s v="Standard"/>
    <s v="medium"/>
    <s v="medium"/>
    <n v="1769.64"/>
    <n v="108.76"/>
    <d v="2003-02-16T00:00:00"/>
    <n v="1660.88"/>
    <s v="F"/>
    <n v="64"/>
    <d v="1967-04-01T00:00:00"/>
    <n v="53.295454953069509"/>
    <s v="Assistant Media Planner"/>
    <s v="Entertainment"/>
    <s v="Mass Customer"/>
    <s v="N"/>
    <s v="Yes"/>
    <n v="11"/>
    <m/>
  </r>
  <r>
    <n v="11853"/>
    <n v="69"/>
    <x v="1571"/>
    <d v="2017-06-13T00:00:00"/>
    <n v="200"/>
    <b v="0"/>
    <s v="Approved"/>
    <s v="Giant Bicycles"/>
    <s v="Road"/>
    <s v="medium"/>
    <s v="medium"/>
    <n v="792.9"/>
    <n v="594.67999999999995"/>
    <d v="2011-01-10T00:00:00"/>
    <n v="198.22000000000003"/>
    <s v="F"/>
    <n v="83"/>
    <d v="1969-06-26T00:00:00"/>
    <n v="51.057098788685941"/>
    <n v="0"/>
    <s v="n/a"/>
    <s v="Mass Customer"/>
    <s v="N"/>
    <s v="Yes"/>
    <n v="9"/>
    <m/>
  </r>
  <r>
    <n v="12413"/>
    <n v="52"/>
    <x v="854"/>
    <d v="2017-06-13T00:00:00"/>
    <n v="200"/>
    <b v="0"/>
    <s v="Approved"/>
    <s v="OHM Cycles"/>
    <s v="Road"/>
    <s v="medium"/>
    <s v="medium"/>
    <n v="1280.28"/>
    <n v="829.51"/>
    <d v="2001-11-25T00:00:00"/>
    <n v="450.77"/>
    <s v="F"/>
    <n v="35"/>
    <d v="1978-01-30T00:00:00"/>
    <n v="42.454359062658547"/>
    <s v="Speech Pathologist"/>
    <s v="Manufacturing"/>
    <s v="Mass Customer"/>
    <s v="N"/>
    <s v="No"/>
    <n v="15"/>
    <m/>
  </r>
  <r>
    <n v="12773"/>
    <n v="14"/>
    <x v="2389"/>
    <d v="2017-06-13T00:00:00"/>
    <n v="200"/>
    <b v="0"/>
    <s v="Approved"/>
    <s v="Solex"/>
    <s v="Standard"/>
    <s v="high"/>
    <s v="large"/>
    <n v="1842.92"/>
    <n v="1105.75"/>
    <d v="2011-01-10T00:00:00"/>
    <n v="737.17000000000007"/>
    <s v="M"/>
    <n v="97"/>
    <d v="1992-06-20T00:00:00"/>
    <n v="28.057098788685945"/>
    <s v="Food Chemist"/>
    <s v="Health"/>
    <s v="High Net Worth"/>
    <s v="N"/>
    <s v="Yes"/>
    <n v="7"/>
    <m/>
  </r>
  <r>
    <n v="13577"/>
    <n v="71"/>
    <x v="1896"/>
    <d v="2017-06-13T00:00:00"/>
    <n v="200"/>
    <b v="1"/>
    <s v="Approved"/>
    <s v="Solex"/>
    <s v="Standard"/>
    <s v="high"/>
    <s v="large"/>
    <n v="1842.92"/>
    <n v="1105.75"/>
    <d v="2002-10-10T00:00:00"/>
    <n v="737.17000000000007"/>
    <s v="F"/>
    <n v="48"/>
    <d v="1964-09-22T00:00:00"/>
    <n v="55.818742624302381"/>
    <s v="General Manager"/>
    <s v="Financial Services"/>
    <s v="Affluent Customer"/>
    <s v="N"/>
    <s v="Yes"/>
    <n v="11"/>
    <m/>
  </r>
  <r>
    <n v="13794"/>
    <n v="56"/>
    <x v="3006"/>
    <d v="2017-06-13T00:00:00"/>
    <n v="200"/>
    <b v="0"/>
    <s v="Approved"/>
    <s v="OHM Cycles"/>
    <s v="Standard"/>
    <s v="medium"/>
    <s v="medium"/>
    <n v="183.86"/>
    <n v="137.9"/>
    <d v="1997-10-04T00:00:00"/>
    <n v="45.960000000000008"/>
    <s v="F"/>
    <n v="73"/>
    <d v="1965-04-12T00:00:00"/>
    <n v="55.265317966768137"/>
    <s v="Desktop Support Technician"/>
    <s v="Telecommunications"/>
    <s v="Mass Customer"/>
    <s v="N"/>
    <s v="No"/>
    <n v="19"/>
    <m/>
  </r>
  <r>
    <n v="13852"/>
    <n v="35"/>
    <x v="1429"/>
    <d v="2017-06-13T00:00:00"/>
    <n v="200"/>
    <b v="1"/>
    <s v="Approved"/>
    <s v="Trek Bicycles"/>
    <s v="Standard"/>
    <s v="low"/>
    <s v="medium"/>
    <n v="1057.51"/>
    <n v="154.4"/>
    <d v="1997-05-10T00:00:00"/>
    <n v="903.11"/>
    <s v="F"/>
    <n v="64"/>
    <d v="1964-12-26T00:00:00"/>
    <n v="55.558468651699641"/>
    <s v="Database Administrator II"/>
    <s v="n/a"/>
    <s v="Mass Customer"/>
    <s v="N"/>
    <s v="Yes"/>
    <n v="18"/>
    <m/>
  </r>
  <r>
    <n v="14244"/>
    <n v="71"/>
    <x v="966"/>
    <d v="2017-06-13T00:00:00"/>
    <n v="200"/>
    <b v="0"/>
    <s v="Approved"/>
    <s v="Solex"/>
    <s v="Standard"/>
    <s v="high"/>
    <s v="large"/>
    <n v="1842.92"/>
    <n v="1105.75"/>
    <d v="2003-09-09T00:00:00"/>
    <n v="737.17000000000007"/>
    <s v="F"/>
    <n v="62"/>
    <d v="1979-05-12T00:00:00"/>
    <n v="41.174907007864029"/>
    <s v="Senior Sales Associate"/>
    <s v="Argiculture"/>
    <s v="Affluent Customer"/>
    <s v="N"/>
    <s v="Yes"/>
    <n v="7"/>
    <m/>
  </r>
  <r>
    <n v="15216"/>
    <n v="38"/>
    <x v="2141"/>
    <d v="2017-06-13T00:00:00"/>
    <n v="200"/>
    <b v="0"/>
    <s v="Approved"/>
    <s v="Solex"/>
    <s v="Standard"/>
    <s v="medium"/>
    <s v="medium"/>
    <n v="1577.53"/>
    <n v="826.51"/>
    <d v="1997-05-10T00:00:00"/>
    <n v="751.02"/>
    <s v="M"/>
    <n v="19"/>
    <d v="1989-06-14T00:00:00"/>
    <n v="31.076276870877724"/>
    <s v="Actuary"/>
    <s v="Financial Services"/>
    <s v="Mass Customer"/>
    <s v="N"/>
    <s v="Yes"/>
    <n v="2"/>
    <m/>
  </r>
  <r>
    <n v="15594"/>
    <n v="1"/>
    <x v="2940"/>
    <d v="2017-06-13T00:00:00"/>
    <n v="200"/>
    <b v="0"/>
    <s v="Approved"/>
    <s v="Giant Bicycles"/>
    <s v="Standard"/>
    <s v="medium"/>
    <s v="medium"/>
    <n v="1403.5"/>
    <n v="954.82"/>
    <d v="2016-11-14T00:00:00"/>
    <n v="448.67999999999995"/>
    <s v="M"/>
    <n v="84"/>
    <d v="1997-05-28T00:00:00"/>
    <n v="23.117372761288685"/>
    <s v="Cost Accountant"/>
    <s v="Financial Services"/>
    <s v="Mass Customer"/>
    <s v="N"/>
    <s v="No"/>
    <n v="1"/>
    <m/>
  </r>
  <r>
    <n v="15772"/>
    <n v="48"/>
    <x v="1306"/>
    <d v="2017-06-13T00:00:00"/>
    <n v="200"/>
    <b v="0"/>
    <s v="Approved"/>
    <s v="WeareA2B"/>
    <s v="Standard"/>
    <s v="medium"/>
    <s v="medium"/>
    <n v="1762.96"/>
    <n v="950.52"/>
    <d v="2014-07-28T00:00:00"/>
    <n v="812.44"/>
    <s v="F"/>
    <n v="9"/>
    <d v="1954-05-10T00:00:00"/>
    <n v="66.196824816083208"/>
    <s v="Legal Assistant"/>
    <s v="Manufacturing"/>
    <s v="Mass Customer"/>
    <s v="N"/>
    <s v="No"/>
    <n v="7"/>
    <m/>
  </r>
  <r>
    <n v="15977"/>
    <n v="77"/>
    <x v="169"/>
    <d v="2017-06-13T00:00:00"/>
    <n v="200"/>
    <b v="0"/>
    <s v="Approved"/>
    <s v="Norco Bicycles"/>
    <s v="Road"/>
    <s v="medium"/>
    <s v="large"/>
    <n v="1240.31"/>
    <n v="795.1"/>
    <d v="2011-01-10T00:00:00"/>
    <n v="445.20999999999992"/>
    <s v="M"/>
    <n v="40"/>
    <d v="1977-09-21T00:00:00"/>
    <n v="42.813263172247588"/>
    <s v="Internal Auditor"/>
    <s v="Manufacturing"/>
    <s v="Affluent Customer"/>
    <s v="N"/>
    <s v="No"/>
    <n v="7"/>
    <m/>
  </r>
  <r>
    <n v="16050"/>
    <n v="89"/>
    <x v="2798"/>
    <d v="2017-06-13T00:00:00"/>
    <n v="200"/>
    <b v="0"/>
    <s v="Approved"/>
    <s v="WeareA2B"/>
    <s v="Touring"/>
    <s v="medium"/>
    <s v="large"/>
    <n v="1362.99"/>
    <n v="57.74"/>
    <d v="2013-06-09T00:00:00"/>
    <n v="1305.25"/>
    <s v="M"/>
    <n v="16"/>
    <d v="1979-01-24T00:00:00"/>
    <n v="41.470797418822933"/>
    <s v="Database Administrator III"/>
    <s v="n/a"/>
    <s v="Mass Customer"/>
    <s v="N"/>
    <s v="Yes"/>
    <n v="13"/>
    <m/>
  </r>
  <r>
    <n v="16072"/>
    <n v="3"/>
    <x v="1957"/>
    <d v="2017-06-13T00:00:00"/>
    <n v="200"/>
    <b v="0"/>
    <s v="Approved"/>
    <s v="Trek Bicycles"/>
    <s v="Standard"/>
    <s v="medium"/>
    <s v="large"/>
    <n v="2091.4699999999998"/>
    <n v="388.92"/>
    <d v="2012-09-15T00:00:00"/>
    <n v="1702.5499999999997"/>
    <s v="M"/>
    <n v="33"/>
    <d v="1985-06-10T00:00:00"/>
    <n v="35.089975501014713"/>
    <s v="Analyst Programmer"/>
    <s v="Retail"/>
    <s v="Affluent Customer"/>
    <s v="N"/>
    <s v="Yes"/>
    <n v="4"/>
    <m/>
  </r>
  <r>
    <n v="16172"/>
    <n v="3"/>
    <x v="3097"/>
    <d v="2017-06-13T00:00:00"/>
    <n v="200"/>
    <b v="1"/>
    <s v="Approved"/>
    <s v="Trek Bicycles"/>
    <s v="Standard"/>
    <s v="medium"/>
    <s v="large"/>
    <n v="2091.4699999999998"/>
    <n v="388.92"/>
    <d v="2006-05-22T00:00:00"/>
    <n v="1702.5499999999997"/>
    <s v="M"/>
    <n v="27"/>
    <d v="1957-04-15T00:00:00"/>
    <n v="63.262578240740737"/>
    <s v="Recruiting Manager"/>
    <s v="Property"/>
    <s v="Mass Customer"/>
    <s v="N"/>
    <s v="No"/>
    <n v="8"/>
    <m/>
  </r>
  <r>
    <n v="16943"/>
    <n v="13"/>
    <x v="3377"/>
    <d v="2017-06-13T00:00:00"/>
    <n v="200"/>
    <b v="0"/>
    <s v="Approved"/>
    <s v="Solex"/>
    <s v="Standard"/>
    <s v="medium"/>
    <s v="medium"/>
    <n v="1163.8900000000001"/>
    <n v="589.27"/>
    <d v="2016-07-09T00:00:00"/>
    <n v="574.62000000000012"/>
    <s v="F"/>
    <n v="18"/>
    <d v="1970-02-04T00:00:00"/>
    <n v="50.446139884576354"/>
    <n v="0"/>
    <s v="Manufacturing"/>
    <s v="Mass Customer"/>
    <s v="N"/>
    <s v="No"/>
    <n v="10"/>
    <m/>
  </r>
  <r>
    <n v="17833"/>
    <n v="63"/>
    <x v="1311"/>
    <d v="2017-06-13T00:00:00"/>
    <n v="200"/>
    <b v="0"/>
    <s v="Approved"/>
    <s v="Solex"/>
    <s v="Standard"/>
    <s v="medium"/>
    <s v="medium"/>
    <n v="1483.2"/>
    <n v="99.59"/>
    <d v="2015-05-21T00:00:00"/>
    <n v="1383.6100000000001"/>
    <s v="F"/>
    <n v="62"/>
    <d v="1969-08-17T00:00:00"/>
    <n v="50.914633035261289"/>
    <s v="Junior Executive"/>
    <s v="Health"/>
    <s v="Affluent Customer"/>
    <s v="N"/>
    <s v="Yes"/>
    <n v="9"/>
    <m/>
  </r>
  <r>
    <n v="17856"/>
    <n v="48"/>
    <x v="1321"/>
    <d v="2017-06-13T00:00:00"/>
    <n v="200"/>
    <b v="0"/>
    <s v="Approved"/>
    <s v="WeareA2B"/>
    <s v="Standard"/>
    <s v="medium"/>
    <s v="medium"/>
    <n v="1762.96"/>
    <n v="950.52"/>
    <d v="2003-02-16T00:00:00"/>
    <n v="812.44"/>
    <s v="M"/>
    <n v="39"/>
    <d v="1973-07-31T00:00:00"/>
    <n v="46.95846865169964"/>
    <n v="0"/>
    <s v="Argiculture"/>
    <s v="Mass Customer"/>
    <s v="N"/>
    <s v="Yes"/>
    <n v="17"/>
    <m/>
  </r>
  <r>
    <n v="17931"/>
    <n v="53"/>
    <x v="115"/>
    <d v="2017-06-13T00:00:00"/>
    <n v="200"/>
    <b v="0"/>
    <s v="Approved"/>
    <s v="OHM Cycles"/>
    <s v="Standard"/>
    <s v="medium"/>
    <s v="medium"/>
    <n v="795.34"/>
    <n v="101.58"/>
    <d v="1997-02-09T00:00:00"/>
    <n v="693.76"/>
    <s v="M"/>
    <n v="99"/>
    <d v="1955-12-31T00:00:00"/>
    <n v="64.552989199644855"/>
    <s v="Safety Technician III"/>
    <s v="Retail"/>
    <s v="Mass Customer"/>
    <s v="N"/>
    <s v="No"/>
    <n v="20"/>
    <m/>
  </r>
  <r>
    <n v="19351"/>
    <n v="1"/>
    <x v="2504"/>
    <d v="2017-06-13T00:00:00"/>
    <n v="200"/>
    <b v="1"/>
    <s v="Approved"/>
    <s v="Giant Bicycles"/>
    <s v="Standard"/>
    <s v="medium"/>
    <s v="medium"/>
    <n v="1403.5"/>
    <n v="954.82"/>
    <d v="2012-12-02T00:00:00"/>
    <n v="448.67999999999995"/>
    <s v="M"/>
    <n v="40"/>
    <d v="1977-03-16T00:00:00"/>
    <n v="43.331071391425674"/>
    <s v="Environmental Tech"/>
    <s v="Financial Services"/>
    <s v="Mass Customer"/>
    <s v="N"/>
    <s v="Yes"/>
    <n v="22"/>
    <m/>
  </r>
  <r>
    <n v="626"/>
    <n v="34"/>
    <x v="159"/>
    <d v="2017-06-12T00:00:00"/>
    <n v="201"/>
    <b v="0"/>
    <s v="Approved"/>
    <s v="Norco Bicycles"/>
    <s v="Road"/>
    <s v="high"/>
    <s v="large"/>
    <n v="774.53"/>
    <n v="464.72"/>
    <d v="2008-03-19T00:00:00"/>
    <n v="309.80999999999995"/>
    <s v="F"/>
    <n v="6"/>
    <d v="1962-08-16T00:00:00"/>
    <n v="57.922852213343475"/>
    <s v="Nuclear Power Engineer"/>
    <s v="Manufacturing"/>
    <s v="Mass Customer"/>
    <s v="N"/>
    <s v="Yes"/>
    <n v="7"/>
    <m/>
  </r>
  <r>
    <n v="1436"/>
    <n v="30"/>
    <x v="3038"/>
    <d v="2017-06-12T00:00:00"/>
    <n v="201"/>
    <b v="1"/>
    <s v="Approved"/>
    <s v="Solex"/>
    <s v="Standard"/>
    <s v="high"/>
    <s v="medium"/>
    <n v="748.17"/>
    <n v="448.9"/>
    <d v="2015-04-11T00:00:00"/>
    <n v="299.27"/>
    <s v="M"/>
    <n v="79"/>
    <d v="2000-02-21T00:00:00"/>
    <n v="20.380386459918821"/>
    <s v="Assistant Manager"/>
    <s v="Argiculture"/>
    <s v="Affluent Customer"/>
    <s v="N"/>
    <s v="No"/>
    <n v="2"/>
    <m/>
  </r>
  <r>
    <n v="1484"/>
    <n v="36"/>
    <x v="1305"/>
    <d v="2017-06-12T00:00:00"/>
    <n v="201"/>
    <b v="0"/>
    <s v="Approved"/>
    <s v="Solex"/>
    <s v="Standard"/>
    <s v="low"/>
    <s v="medium"/>
    <n v="945.04"/>
    <n v="507.58"/>
    <d v="2006-02-02T00:00:00"/>
    <n v="437.46"/>
    <s v="M"/>
    <n v="4"/>
    <d v="1976-09-14T00:00:00"/>
    <n v="43.832441254439367"/>
    <s v="Operator"/>
    <s v="Manufacturing"/>
    <s v="Mass Customer"/>
    <s v="N"/>
    <s v="Yes"/>
    <n v="14"/>
    <m/>
  </r>
  <r>
    <n v="2168"/>
    <n v="20"/>
    <x v="1941"/>
    <d v="2017-06-12T00:00:00"/>
    <n v="201"/>
    <b v="0"/>
    <s v="Approved"/>
    <s v="Trek Bicycles"/>
    <s v="Standard"/>
    <s v="medium"/>
    <s v="small"/>
    <n v="1775.81"/>
    <n v="1580.47"/>
    <d v="2010-05-05T00:00:00"/>
    <n v="195.33999999999992"/>
    <s v="M"/>
    <n v="87"/>
    <d v="1978-07-03T00:00:00"/>
    <n v="42.03244125443937"/>
    <s v="Mechanical Systems Engineer"/>
    <s v="IT"/>
    <s v="Mass Customer"/>
    <s v="N"/>
    <s v="No"/>
    <n v="21"/>
    <m/>
  </r>
  <r>
    <n v="3252"/>
    <n v="96"/>
    <x v="2488"/>
    <d v="2017-06-12T00:00:00"/>
    <n v="201"/>
    <b v="1"/>
    <s v="Approved"/>
    <s v="WeareA2B"/>
    <s v="Road"/>
    <s v="low"/>
    <s v="small"/>
    <n v="1172.78"/>
    <n v="1043.77"/>
    <d v="2002-10-10T00:00:00"/>
    <n v="129.01"/>
    <s v="U"/>
    <n v="3"/>
    <d v="1899-12-30T00:00:00"/>
    <n v="0"/>
    <s v="Recruiter"/>
    <s v="IT"/>
    <s v="Mass Customer"/>
    <s v="N"/>
    <s v="Yes"/>
    <n v="0"/>
    <m/>
  </r>
  <r>
    <n v="4179"/>
    <n v="85"/>
    <x v="372"/>
    <d v="2017-06-12T00:00:00"/>
    <n v="201"/>
    <b v="0"/>
    <s v="Approved"/>
    <s v="WeareA2B"/>
    <s v="Standard"/>
    <s v="medium"/>
    <s v="medium"/>
    <n v="752.64"/>
    <n v="205.36"/>
    <d v="1998-12-16T00:00:00"/>
    <n v="547.28"/>
    <s v="M"/>
    <n v="13"/>
    <d v="1956-04-12T00:00:00"/>
    <n v="64.270797418822937"/>
    <s v="Occupational Therapist"/>
    <s v="Health"/>
    <s v="Affluent Customer"/>
    <s v="N"/>
    <s v="Yes"/>
    <n v="13"/>
    <m/>
  </r>
  <r>
    <n v="4219"/>
    <n v="19"/>
    <x v="1282"/>
    <d v="2017-06-12T00:00:00"/>
    <n v="201"/>
    <b v="0"/>
    <s v="Approved"/>
    <s v="Trek Bicycles"/>
    <s v="Mountain"/>
    <s v="low"/>
    <s v="medium"/>
    <n v="574.64"/>
    <n v="459.71"/>
    <d v="2003-02-07T00:00:00"/>
    <n v="114.93"/>
    <s v="M"/>
    <n v="13"/>
    <d v="1996-05-14T00:00:00"/>
    <n v="24.155728925672246"/>
    <s v="Actuary"/>
    <s v="Financial Services"/>
    <s v="High Net Worth"/>
    <s v="N"/>
    <s v="Yes"/>
    <n v="6"/>
    <m/>
  </r>
  <r>
    <n v="4345"/>
    <n v="47"/>
    <x v="363"/>
    <d v="2017-06-12T00:00:00"/>
    <n v="201"/>
    <b v="1"/>
    <s v="Approved"/>
    <s v="Trek Bicycles"/>
    <s v="Road"/>
    <s v="low"/>
    <s v="small"/>
    <n v="1720.7"/>
    <n v="1531.42"/>
    <d v="2006-10-01T00:00:00"/>
    <n v="189.27999999999997"/>
    <s v="F"/>
    <n v="47"/>
    <d v="1974-07-29T00:00:00"/>
    <n v="45.96394810375444"/>
    <s v="Computer Systems Analyst I"/>
    <s v="Financial Services"/>
    <s v="Mass Customer"/>
    <s v="N"/>
    <s v="No"/>
    <n v="15"/>
    <m/>
  </r>
  <r>
    <n v="4616"/>
    <n v="5"/>
    <x v="1946"/>
    <d v="2017-06-12T00:00:00"/>
    <n v="201"/>
    <b v="1"/>
    <s v="Approved"/>
    <s v="Giant Bicycles"/>
    <s v="Standard"/>
    <s v="high"/>
    <s v="medium"/>
    <n v="1129.1300000000001"/>
    <n v="677.48"/>
    <d v="2004-09-28T00:00:00"/>
    <n v="451.65000000000009"/>
    <s v="M"/>
    <n v="26"/>
    <d v="1980-03-30T00:00:00"/>
    <n v="40.289975501014709"/>
    <s v="Sales Representative"/>
    <s v="Retail"/>
    <s v="High Net Worth"/>
    <s v="N"/>
    <s v="Yes"/>
    <n v="21"/>
    <m/>
  </r>
  <r>
    <n v="5286"/>
    <n v="19"/>
    <x v="963"/>
    <d v="2017-06-12T00:00:00"/>
    <n v="201"/>
    <b v="1"/>
    <s v="Approved"/>
    <s v="Trek Bicycles"/>
    <s v="Mountain"/>
    <s v="low"/>
    <s v="medium"/>
    <n v="574.64"/>
    <n v="459.71"/>
    <d v="2007-08-04T00:00:00"/>
    <n v="114.93"/>
    <s v="F"/>
    <n v="16"/>
    <d v="1971-08-24T00:00:00"/>
    <n v="48.895454953069503"/>
    <s v="Recruiter"/>
    <s v="n/a"/>
    <s v="High Net Worth"/>
    <s v="N"/>
    <s v="Yes"/>
    <n v="15"/>
    <m/>
  </r>
  <r>
    <n v="5444"/>
    <n v="90"/>
    <x v="3269"/>
    <d v="2017-06-12T00:00:00"/>
    <n v="201"/>
    <b v="0"/>
    <s v="Approved"/>
    <s v="Norco Bicycles"/>
    <s v="Standard"/>
    <s v="low"/>
    <s v="medium"/>
    <n v="363.01"/>
    <n v="290.41000000000003"/>
    <d v="2005-05-10T00:00:00"/>
    <n v="72.599999999999966"/>
    <s v="M"/>
    <n v="58"/>
    <d v="1977-11-13T00:00:00"/>
    <n v="42.668057692795536"/>
    <s v="Social Worker"/>
    <s v="Health"/>
    <s v="Mass Customer"/>
    <s v="N"/>
    <s v="No"/>
    <n v="15"/>
    <m/>
  </r>
  <r>
    <n v="5822"/>
    <n v="19"/>
    <x v="2694"/>
    <d v="2017-06-12T00:00:00"/>
    <n v="201"/>
    <b v="1"/>
    <s v="Approved"/>
    <s v="OHM Cycles"/>
    <s v="Road"/>
    <s v="high"/>
    <s v="large"/>
    <n v="12.01"/>
    <n v="7.21"/>
    <d v="2009-03-08T00:00:00"/>
    <n v="4.8"/>
    <s v="M"/>
    <n v="32"/>
    <d v="1957-12-15T00:00:00"/>
    <n v="62.594085090055806"/>
    <s v="VP Sales"/>
    <s v="Manufacturing"/>
    <s v="Mass Customer"/>
    <s v="N"/>
    <s v="No"/>
    <n v="13"/>
    <m/>
  </r>
  <r>
    <n v="5861"/>
    <n v="37"/>
    <x v="348"/>
    <d v="2017-06-12T00:00:00"/>
    <n v="201"/>
    <b v="1"/>
    <s v="Approved"/>
    <s v="OHM Cycles"/>
    <s v="Standard"/>
    <s v="low"/>
    <s v="medium"/>
    <n v="1793.43"/>
    <n v="248.82"/>
    <d v="1999-07-20T00:00:00"/>
    <n v="1544.6100000000001"/>
    <s v="M"/>
    <n v="1"/>
    <d v="1988-04-07T00:00:00"/>
    <n v="32.262578240740737"/>
    <n v="0"/>
    <s v="Financial Services"/>
    <s v="Mass Customer"/>
    <s v="N"/>
    <s v="No"/>
    <n v="15"/>
    <m/>
  </r>
  <r>
    <n v="5986"/>
    <n v="92"/>
    <x v="414"/>
    <d v="2017-06-12T00:00:00"/>
    <n v="201"/>
    <b v="1"/>
    <s v="Approved"/>
    <s v="WeareA2B"/>
    <s v="Touring"/>
    <s v="medium"/>
    <s v="large"/>
    <n v="1890.39"/>
    <n v="260.14"/>
    <d v="1991-01-21T00:00:00"/>
    <n v="1630.25"/>
    <s v="F"/>
    <n v="46"/>
    <d v="1979-08-02T00:00:00"/>
    <n v="40.950249473617454"/>
    <s v="Data Coordiator"/>
    <s v="Health"/>
    <s v="High Net Worth"/>
    <s v="N"/>
    <s v="No"/>
    <n v="15"/>
    <m/>
  </r>
  <r>
    <n v="6191"/>
    <n v="50"/>
    <x v="1445"/>
    <d v="2017-06-12T00:00:00"/>
    <n v="201"/>
    <b v="0"/>
    <s v="Approved"/>
    <s v="WeareA2B"/>
    <s v="Standard"/>
    <s v="medium"/>
    <s v="small"/>
    <n v="175.89"/>
    <n v="131.91999999999999"/>
    <d v="2003-02-16T00:00:00"/>
    <n v="43.97"/>
    <s v="M"/>
    <n v="23"/>
    <d v="1960-12-10T00:00:00"/>
    <n v="59.605043994165399"/>
    <s v="Clinical Specialist"/>
    <s v="Health"/>
    <s v="Mass Customer"/>
    <s v="N"/>
    <s v="No"/>
    <n v="19"/>
    <m/>
  </r>
  <r>
    <n v="6472"/>
    <n v="16"/>
    <x v="1967"/>
    <d v="2017-06-12T00:00:00"/>
    <n v="201"/>
    <b v="0"/>
    <s v="Approved"/>
    <s v="Norco Bicycles"/>
    <s v="Standard"/>
    <s v="high"/>
    <s v="small"/>
    <n v="1661.92"/>
    <n v="1479.11"/>
    <d v="1994-09-09T00:00:00"/>
    <n v="182.81000000000017"/>
    <s v="M"/>
    <n v="40"/>
    <d v="1985-01-13T00:00:00"/>
    <n v="35.495454953069505"/>
    <s v="Accounting Assistant I"/>
    <s v="Manufacturing"/>
    <s v="Affluent Customer"/>
    <s v="N"/>
    <s v="No"/>
    <n v="14"/>
    <m/>
  </r>
  <r>
    <n v="6594"/>
    <n v="65"/>
    <x v="349"/>
    <d v="2017-06-12T00:00:00"/>
    <n v="201"/>
    <b v="0"/>
    <s v="Approved"/>
    <s v="WeareA2B"/>
    <s v="Standard"/>
    <s v="medium"/>
    <s v="medium"/>
    <n v="1807.45"/>
    <n v="778.69"/>
    <d v="2015-05-21T00:00:00"/>
    <n v="1028.76"/>
    <s v="F"/>
    <n v="57"/>
    <d v="1973-03-29T00:00:00"/>
    <n v="47.298194679096902"/>
    <s v="Web Designer II"/>
    <s v="IT"/>
    <s v="Affluent Customer"/>
    <s v="N"/>
    <s v="No"/>
    <n v="18"/>
    <m/>
  </r>
  <r>
    <n v="6605"/>
    <n v="40"/>
    <x v="1687"/>
    <d v="2017-06-12T00:00:00"/>
    <n v="201"/>
    <b v="0"/>
    <s v="Approved"/>
    <s v="Trek Bicycles"/>
    <s v="Road"/>
    <s v="medium"/>
    <s v="large"/>
    <n v="1894.19"/>
    <n v="598.76"/>
    <d v="1998-12-17T00:00:00"/>
    <n v="1295.43"/>
    <s v="F"/>
    <n v="3"/>
    <d v="1971-12-26T00:00:00"/>
    <n v="48.555728925672248"/>
    <s v="Nuclear Power Engineer"/>
    <s v="Manufacturing"/>
    <s v="High Net Worth"/>
    <s v="N"/>
    <s v="Yes"/>
    <n v="16"/>
    <m/>
  </r>
  <r>
    <n v="6879"/>
    <n v="30"/>
    <x v="189"/>
    <d v="2017-06-12T00:00:00"/>
    <n v="201"/>
    <b v="0"/>
    <s v="Approved"/>
    <s v="Solex"/>
    <s v="Standard"/>
    <s v="high"/>
    <s v="medium"/>
    <n v="748.17"/>
    <n v="448.9"/>
    <d v="2002-03-22T00:00:00"/>
    <n v="299.27"/>
    <s v="M"/>
    <n v="70"/>
    <d v="1963-01-17T00:00:00"/>
    <n v="57.500934405124298"/>
    <s v="Budget/Accounting Analyst IV"/>
    <s v="n/a"/>
    <s v="Affluent Customer"/>
    <s v="N"/>
    <s v="Yes"/>
    <n v="14"/>
    <m/>
  </r>
  <r>
    <n v="6921"/>
    <n v="46"/>
    <x v="612"/>
    <d v="2017-06-12T00:00:00"/>
    <n v="201"/>
    <b v="0"/>
    <s v="Approved"/>
    <s v="Solex"/>
    <s v="Standard"/>
    <s v="low"/>
    <s v="medium"/>
    <n v="1289.8499999999999"/>
    <n v="74.510000000000005"/>
    <d v="2007-12-11T00:00:00"/>
    <n v="1215.3399999999999"/>
    <s v="F"/>
    <n v="73"/>
    <d v="1985-05-04T00:00:00"/>
    <n v="35.191345364028408"/>
    <s v="Statistician II"/>
    <s v="Retail"/>
    <s v="Mass Customer"/>
    <s v="N"/>
    <s v="No"/>
    <n v="10"/>
    <m/>
  </r>
  <r>
    <n v="7581"/>
    <n v="24"/>
    <x v="2946"/>
    <d v="2017-06-12T00:00:00"/>
    <n v="201"/>
    <b v="0"/>
    <s v="Approved"/>
    <s v="Solex"/>
    <s v="Road"/>
    <s v="medium"/>
    <s v="large"/>
    <n v="1777.8"/>
    <n v="820.78"/>
    <d v="1991-11-10T00:00:00"/>
    <n v="957.02"/>
    <s v="M"/>
    <n v="76"/>
    <d v="1995-02-28T00:00:00"/>
    <n v="25.363948103754439"/>
    <s v="VP Quality Control"/>
    <s v="Manufacturing"/>
    <s v="Mass Customer"/>
    <s v="N"/>
    <s v="Yes"/>
    <n v="7"/>
    <m/>
  </r>
  <r>
    <n v="8327"/>
    <n v="98"/>
    <x v="127"/>
    <d v="2017-06-12T00:00:00"/>
    <n v="201"/>
    <b v="0"/>
    <s v="Approved"/>
    <s v="Trek Bicycles"/>
    <s v="Standard"/>
    <s v="high"/>
    <s v="medium"/>
    <n v="358.39"/>
    <n v="215.03"/>
    <d v="2004-01-16T00:00:00"/>
    <n v="143.35999999999999"/>
    <s v="F"/>
    <n v="30"/>
    <d v="1976-12-26T00:00:00"/>
    <n v="43.550249473617448"/>
    <s v="Social Worker"/>
    <s v="Health"/>
    <s v="Mass Customer"/>
    <s v="N"/>
    <s v="No"/>
    <n v="15"/>
    <m/>
  </r>
  <r>
    <n v="8632"/>
    <n v="48"/>
    <x v="769"/>
    <d v="2017-06-12T00:00:00"/>
    <n v="201"/>
    <b v="1"/>
    <s v="Approved"/>
    <s v="WeareA2B"/>
    <s v="Standard"/>
    <s v="medium"/>
    <s v="medium"/>
    <n v="1762.96"/>
    <n v="950.52"/>
    <d v="2014-07-28T00:00:00"/>
    <n v="812.44"/>
    <s v="M"/>
    <n v="9"/>
    <d v="1970-06-19T00:00:00"/>
    <n v="50.076276870877727"/>
    <s v="Administrative Assistant IV"/>
    <s v="Telecommunications"/>
    <s v="Mass Customer"/>
    <s v="N"/>
    <s v="No"/>
    <n v="19"/>
    <m/>
  </r>
  <r>
    <n v="9148"/>
    <n v="69"/>
    <x v="2383"/>
    <d v="2017-06-12T00:00:00"/>
    <n v="201"/>
    <b v="0"/>
    <s v="Approved"/>
    <s v="Giant Bicycles"/>
    <s v="Road"/>
    <s v="medium"/>
    <s v="medium"/>
    <n v="792.9"/>
    <n v="594.67999999999995"/>
    <d v="1992-10-02T00:00:00"/>
    <n v="198.22000000000003"/>
    <s v="F"/>
    <n v="1"/>
    <d v="1987-03-28T00:00:00"/>
    <n v="33.292715227042109"/>
    <n v="0"/>
    <s v="Health"/>
    <s v="Mass Customer"/>
    <s v="N"/>
    <s v="No"/>
    <n v="8"/>
    <m/>
  </r>
  <r>
    <n v="10089"/>
    <n v="57"/>
    <x v="1358"/>
    <d v="2017-06-12T00:00:00"/>
    <n v="201"/>
    <b v="0"/>
    <s v="Approved"/>
    <s v="WeareA2B"/>
    <s v="Touring"/>
    <s v="medium"/>
    <s v="large"/>
    <n v="1890.39"/>
    <n v="260.14"/>
    <d v="1991-01-21T00:00:00"/>
    <n v="1630.25"/>
    <s v="M"/>
    <n v="34"/>
    <d v="1977-02-19T00:00:00"/>
    <n v="43.399564542110603"/>
    <s v="Administrative Officer"/>
    <s v="Financial Services"/>
    <s v="Mass Customer"/>
    <s v="N"/>
    <s v="No"/>
    <n v="22"/>
    <m/>
  </r>
  <r>
    <n v="10587"/>
    <n v="100"/>
    <x v="2927"/>
    <d v="2017-06-12T00:00:00"/>
    <n v="201"/>
    <b v="0"/>
    <s v="Approved"/>
    <s v="Norco Bicycles"/>
    <s v="Road"/>
    <s v="medium"/>
    <s v="medium"/>
    <n v="1036.5899999999999"/>
    <n v="206.35"/>
    <d v="1991-05-06T00:00:00"/>
    <n v="830.2399999999999"/>
    <s v="F"/>
    <n v="41"/>
    <d v="1954-04-30T00:00:00"/>
    <n v="66.224222076357179"/>
    <s v="Account Coordinator"/>
    <s v="IT"/>
    <s v="Mass Customer"/>
    <s v="N"/>
    <s v="No"/>
    <n v="10"/>
    <m/>
  </r>
  <r>
    <n v="12011"/>
    <n v="55"/>
    <x v="885"/>
    <d v="2017-06-12T00:00:00"/>
    <n v="201"/>
    <b v="0"/>
    <s v="Approved"/>
    <s v="Trek Bicycles"/>
    <s v="Road"/>
    <s v="medium"/>
    <s v="large"/>
    <n v="1894.19"/>
    <n v="598.76"/>
    <d v="2003-07-21T00:00:00"/>
    <n v="1295.43"/>
    <s v="M"/>
    <n v="70"/>
    <d v="1987-12-22T00:00:00"/>
    <n v="32.555728925672248"/>
    <s v="Operator"/>
    <s v="Manufacturing"/>
    <s v="Mass Customer"/>
    <s v="N"/>
    <s v="Yes"/>
    <n v="13"/>
    <m/>
  </r>
  <r>
    <n v="12349"/>
    <n v="83"/>
    <x v="512"/>
    <d v="2017-06-12T00:00:00"/>
    <n v="201"/>
    <b v="0"/>
    <s v="Approved"/>
    <s v="Solex"/>
    <s v="Touring"/>
    <s v="medium"/>
    <s v="large"/>
    <n v="2083.94"/>
    <n v="675.03"/>
    <d v="2004-12-18T00:00:00"/>
    <n v="1408.91"/>
    <s v="M"/>
    <n v="31"/>
    <d v="1969-02-18T00:00:00"/>
    <n v="51.407783720192796"/>
    <s v="VP Quality Control"/>
    <s v="Health"/>
    <s v="Mass Customer"/>
    <s v="N"/>
    <s v="Yes"/>
    <n v="12"/>
    <m/>
  </r>
  <r>
    <n v="12481"/>
    <n v="48"/>
    <x v="185"/>
    <d v="2017-06-12T00:00:00"/>
    <n v="201"/>
    <b v="1"/>
    <s v="Approved"/>
    <s v="WeareA2B"/>
    <s v="Standard"/>
    <s v="medium"/>
    <s v="medium"/>
    <n v="1762.96"/>
    <n v="950.52"/>
    <d v="2014-07-28T00:00:00"/>
    <n v="812.44"/>
    <s v="M"/>
    <n v="80"/>
    <d v="1995-01-05T00:00:00"/>
    <n v="25.511893309233891"/>
    <s v="Food Chemist"/>
    <s v="Health"/>
    <s v="Affluent Customer"/>
    <s v="N"/>
    <s v="No"/>
    <n v="1"/>
    <m/>
  </r>
  <r>
    <n v="12840"/>
    <n v="55"/>
    <x v="2506"/>
    <d v="2017-06-12T00:00:00"/>
    <n v="201"/>
    <b v="1"/>
    <s v="Approved"/>
    <s v="Trek Bicycles"/>
    <s v="Road"/>
    <s v="medium"/>
    <s v="large"/>
    <n v="1894.19"/>
    <n v="598.76"/>
    <d v="2003-07-21T00:00:00"/>
    <n v="1295.43"/>
    <s v="F"/>
    <n v="88"/>
    <d v="1990-12-07T00:00:00"/>
    <n v="29.594085090055806"/>
    <s v="Automation Specialist I"/>
    <s v="Manufacturing"/>
    <s v="Affluent Customer"/>
    <s v="N"/>
    <s v="No"/>
    <n v="1"/>
    <m/>
  </r>
  <r>
    <n v="12889"/>
    <n v="8"/>
    <x v="2408"/>
    <d v="2017-06-12T00:00:00"/>
    <n v="201"/>
    <b v="0"/>
    <s v="Approved"/>
    <s v="Solex"/>
    <s v="Road"/>
    <s v="medium"/>
    <s v="small"/>
    <n v="1703.52"/>
    <n v="1516.13"/>
    <d v="1993-04-20T00:00:00"/>
    <n v="187.38999999999987"/>
    <s v="F"/>
    <n v="11"/>
    <d v="1980-04-21T00:00:00"/>
    <n v="40.229701528411972"/>
    <s v="Marketing Manager"/>
    <s v="Argiculture"/>
    <s v="Mass Customer"/>
    <s v="N"/>
    <s v="No"/>
    <n v="3"/>
    <m/>
  </r>
  <r>
    <n v="13358"/>
    <n v="52"/>
    <x v="822"/>
    <d v="2017-06-12T00:00:00"/>
    <n v="201"/>
    <b v="1"/>
    <s v="Approved"/>
    <s v="OHM Cycles"/>
    <s v="Road"/>
    <s v="medium"/>
    <s v="medium"/>
    <n v="1280.28"/>
    <n v="829.51"/>
    <d v="2001-11-25T00:00:00"/>
    <n v="450.77"/>
    <s v="M"/>
    <n v="97"/>
    <d v="1990-07-08T00:00:00"/>
    <n v="30.010523446220191"/>
    <s v="Internal Auditor"/>
    <s v="Financial Services"/>
    <s v="Mass Customer"/>
    <s v="N"/>
    <s v="No"/>
    <n v="4"/>
    <m/>
  </r>
  <r>
    <n v="13742"/>
    <n v="61"/>
    <x v="286"/>
    <d v="2017-06-12T00:00:00"/>
    <n v="201"/>
    <b v="0"/>
    <s v="Approved"/>
    <s v="OHM Cycles"/>
    <s v="Standard"/>
    <s v="low"/>
    <s v="medium"/>
    <n v="71.16"/>
    <n v="56.93"/>
    <d v="1993-06-23T00:00:00"/>
    <n v="14.229999999999997"/>
    <s v="F"/>
    <n v="63"/>
    <d v="1960-08-03T00:00:00"/>
    <n v="59.95846865169964"/>
    <s v="Business Systems Development Analyst"/>
    <s v="Property"/>
    <s v="Mass Customer"/>
    <s v="N"/>
    <s v="Yes"/>
    <n v="18"/>
    <m/>
  </r>
  <r>
    <n v="13745"/>
    <n v="52"/>
    <x v="2426"/>
    <d v="2017-06-12T00:00:00"/>
    <n v="201"/>
    <b v="1"/>
    <s v="Approved"/>
    <s v="OHM Cycles"/>
    <s v="Road"/>
    <s v="medium"/>
    <s v="medium"/>
    <n v="1280.28"/>
    <n v="829.51"/>
    <d v="2001-11-25T00:00:00"/>
    <n v="450.77"/>
    <s v="M"/>
    <n v="66"/>
    <d v="1993-02-18T00:00:00"/>
    <n v="27.39134536402841"/>
    <s v="Safety Technician II"/>
    <s v="Manufacturing"/>
    <s v="Affluent Customer"/>
    <s v="N"/>
    <s v="No"/>
    <n v="10"/>
    <m/>
  </r>
  <r>
    <n v="14036"/>
    <n v="77"/>
    <x v="744"/>
    <d v="2017-06-12T00:00:00"/>
    <n v="201"/>
    <b v="0"/>
    <s v="Approved"/>
    <s v="Norco Bicycles"/>
    <s v="Road"/>
    <s v="medium"/>
    <s v="large"/>
    <n v="1240.31"/>
    <n v="795.1"/>
    <d v="2011-01-10T00:00:00"/>
    <n v="445.20999999999992"/>
    <s v="F"/>
    <n v="16"/>
    <d v="1976-07-10T00:00:00"/>
    <n v="44.013263172247591"/>
    <n v="0"/>
    <s v="Retail"/>
    <s v="Mass Customer"/>
    <s v="N"/>
    <s v="No"/>
    <n v="15"/>
    <m/>
  </r>
  <r>
    <n v="14926"/>
    <n v="48"/>
    <x v="2607"/>
    <d v="2017-06-12T00:00:00"/>
    <n v="201"/>
    <b v="1"/>
    <s v="Approved"/>
    <s v="WeareA2B"/>
    <s v="Standard"/>
    <s v="medium"/>
    <s v="medium"/>
    <n v="1762.96"/>
    <n v="950.52"/>
    <d v="2014-07-28T00:00:00"/>
    <n v="812.44"/>
    <s v="M"/>
    <n v="87"/>
    <d v="1965-04-19T00:00:00"/>
    <n v="55.246139884576358"/>
    <s v="Geologist I"/>
    <s v="n/a"/>
    <s v="Mass Customer"/>
    <s v="N"/>
    <s v="No"/>
    <n v="17"/>
    <m/>
  </r>
  <r>
    <n v="15451"/>
    <n v="87"/>
    <x v="2572"/>
    <d v="2017-06-12T00:00:00"/>
    <n v="201"/>
    <b v="0"/>
    <s v="Approved"/>
    <s v="Giant Bicycles"/>
    <s v="Standard"/>
    <s v="high"/>
    <s v="medium"/>
    <n v="1179"/>
    <n v="707.4"/>
    <d v="1998-12-16T00:00:00"/>
    <n v="471.6"/>
    <s v="U"/>
    <n v="72"/>
    <d v="1899-12-30T00:00:00"/>
    <n v="0"/>
    <s v="Budget/Accounting Analyst I"/>
    <s v="IT"/>
    <s v="Mass Customer"/>
    <s v="N"/>
    <s v="Yes"/>
    <n v="0"/>
    <m/>
  </r>
  <r>
    <n v="15505"/>
    <n v="56"/>
    <x v="1748"/>
    <d v="2017-06-12T00:00:00"/>
    <n v="201"/>
    <b v="1"/>
    <s v="Approved"/>
    <s v="OHM Cycles"/>
    <s v="Standard"/>
    <s v="medium"/>
    <s v="medium"/>
    <n v="183.86"/>
    <n v="137.9"/>
    <d v="1997-10-04T00:00:00"/>
    <n v="45.960000000000008"/>
    <s v="F"/>
    <n v="2"/>
    <d v="1978-06-06T00:00:00"/>
    <n v="42.106413857179092"/>
    <s v="Tax Accountant"/>
    <s v="Argiculture"/>
    <s v="Mass Customer"/>
    <s v="N"/>
    <s v="No"/>
    <n v="8"/>
    <m/>
  </r>
  <r>
    <n v="15763"/>
    <n v="23"/>
    <x v="543"/>
    <d v="2017-06-12T00:00:00"/>
    <n v="201"/>
    <b v="1"/>
    <s v="Approved"/>
    <s v="Norco Bicycles"/>
    <s v="Mountain"/>
    <s v="low"/>
    <s v="small"/>
    <n v="688.63"/>
    <n v="612.88"/>
    <d v="1999-06-23T00:00:00"/>
    <n v="75.75"/>
    <s v="F"/>
    <n v="56"/>
    <d v="1976-04-13T00:00:00"/>
    <n v="44.254359062658544"/>
    <s v="Administrative Officer"/>
    <s v="Manufacturing"/>
    <s v="Mass Customer"/>
    <s v="N"/>
    <s v="Yes"/>
    <n v="14"/>
    <m/>
  </r>
  <r>
    <n v="16163"/>
    <n v="87"/>
    <x v="384"/>
    <d v="2017-06-12T00:00:00"/>
    <n v="201"/>
    <b v="1"/>
    <s v="Approved"/>
    <s v="OHM Cycles"/>
    <s v="Standard"/>
    <s v="medium"/>
    <s v="medium"/>
    <n v="1636.9"/>
    <n v="44.71"/>
    <d v="2010-08-20T00:00:00"/>
    <n v="1592.19"/>
    <s v="M"/>
    <n v="4"/>
    <d v="1973-08-23T00:00:00"/>
    <n v="46.895454953069503"/>
    <s v="Compensation Analyst"/>
    <s v="Financial Services"/>
    <s v="High Net Worth"/>
    <s v="N"/>
    <s v="No"/>
    <n v="9"/>
    <m/>
  </r>
  <r>
    <n v="16292"/>
    <n v="83"/>
    <x v="2824"/>
    <d v="2017-06-12T00:00:00"/>
    <n v="201"/>
    <b v="0"/>
    <s v="Approved"/>
    <s v="Solex"/>
    <s v="Touring"/>
    <s v="medium"/>
    <s v="large"/>
    <n v="2083.94"/>
    <n v="675.03"/>
    <d v="2013-09-16T00:00:00"/>
    <n v="1408.91"/>
    <s v="U"/>
    <n v="28"/>
    <d v="1899-12-30T00:00:00"/>
    <n v="0"/>
    <s v="Senior Developer"/>
    <s v="IT"/>
    <s v="Mass Customer"/>
    <s v="N"/>
    <s v="No"/>
    <n v="0"/>
    <m/>
  </r>
  <r>
    <n v="16357"/>
    <n v="67"/>
    <x v="720"/>
    <d v="2017-06-12T00:00:00"/>
    <n v="201"/>
    <b v="1"/>
    <s v="Approved"/>
    <s v="Solex"/>
    <s v="Standard"/>
    <s v="medium"/>
    <s v="large"/>
    <n v="1071.23"/>
    <n v="380.74"/>
    <d v="1996-04-05T00:00:00"/>
    <n v="690.49"/>
    <s v="F"/>
    <n v="55"/>
    <d v="1989-09-04T00:00:00"/>
    <n v="30.851619336631149"/>
    <s v="Help Desk Operator"/>
    <s v="IT"/>
    <s v="High Net Worth"/>
    <s v="N"/>
    <s v="No"/>
    <n v="8"/>
    <m/>
  </r>
  <r>
    <n v="16895"/>
    <n v="46"/>
    <x v="616"/>
    <d v="2017-06-12T00:00:00"/>
    <n v="201"/>
    <b v="1"/>
    <s v="Approved"/>
    <s v="Solex"/>
    <s v="Standard"/>
    <s v="low"/>
    <s v="medium"/>
    <n v="1289.8499999999999"/>
    <n v="74.510000000000005"/>
    <d v="1997-02-09T00:00:00"/>
    <n v="1215.3399999999999"/>
    <s v="F"/>
    <n v="17"/>
    <d v="1964-12-18T00:00:00"/>
    <n v="55.58038645991882"/>
    <s v="Compensation Analyst"/>
    <s v="Financial Services"/>
    <s v="Mass Customer"/>
    <s v="N"/>
    <s v="Yes"/>
    <n v="14"/>
    <m/>
  </r>
  <r>
    <n v="17067"/>
    <n v="6"/>
    <x v="972"/>
    <d v="2017-06-12T00:00:00"/>
    <n v="201"/>
    <b v="1"/>
    <s v="Approved"/>
    <s v="Solex"/>
    <s v="Standard"/>
    <s v="high"/>
    <s v="medium"/>
    <n v="748.17"/>
    <n v="448.9"/>
    <d v="1991-11-10T00:00:00"/>
    <n v="299.27"/>
    <s v="M"/>
    <n v="90"/>
    <d v="1977-12-17T00:00:00"/>
    <n v="42.574907007864027"/>
    <s v="Business Systems Development Analyst"/>
    <s v="n/a"/>
    <s v="High Net Worth"/>
    <s v="N"/>
    <s v="No"/>
    <n v="10"/>
    <m/>
  </r>
  <r>
    <n v="17507"/>
    <n v="27"/>
    <x v="3007"/>
    <d v="2017-06-12T00:00:00"/>
    <n v="201"/>
    <b v="1"/>
    <s v="Approved"/>
    <s v="Trek Bicycles"/>
    <s v="Standard"/>
    <s v="low"/>
    <s v="medium"/>
    <n v="1057.51"/>
    <n v="154.4"/>
    <d v="1995-12-19T00:00:00"/>
    <n v="903.11"/>
    <s v="F"/>
    <n v="77"/>
    <d v="1992-07-19T00:00:00"/>
    <n v="27.977646733891422"/>
    <s v="Human Resources Assistant II"/>
    <s v="Financial Services"/>
    <s v="High Net Worth"/>
    <s v="N"/>
    <s v="Yes"/>
    <n v="8"/>
    <m/>
  </r>
  <r>
    <n v="18071"/>
    <n v="25"/>
    <x v="1533"/>
    <d v="2017-06-12T00:00:00"/>
    <n v="201"/>
    <b v="0"/>
    <s v="Approved"/>
    <s v="Giant Bicycles"/>
    <s v="Road"/>
    <s v="medium"/>
    <s v="medium"/>
    <n v="1538.99"/>
    <n v="829.65"/>
    <d v="2016-02-04T00:00:00"/>
    <n v="709.34"/>
    <s v="U"/>
    <n v="95"/>
    <d v="1899-12-30T00:00:00"/>
    <n v="0"/>
    <s v="Software Test Engineer IV"/>
    <s v="IT"/>
    <s v="Mass Customer"/>
    <s v="N"/>
    <s v="No"/>
    <n v="0"/>
    <m/>
  </r>
  <r>
    <n v="18685"/>
    <n v="15"/>
    <x v="3276"/>
    <d v="2017-06-12T00:00:00"/>
    <n v="201"/>
    <b v="1"/>
    <s v="Approved"/>
    <s v="WeareA2B"/>
    <s v="Standard"/>
    <s v="medium"/>
    <s v="medium"/>
    <n v="1292.8399999999999"/>
    <n v="13.44"/>
    <d v="2009-04-12T00:00:00"/>
    <n v="1279.3999999999999"/>
    <s v="M"/>
    <n v="45"/>
    <d v="1980-06-21T00:00:00"/>
    <n v="40.062578240740741"/>
    <s v="VP Product Management"/>
    <s v="Financial Services"/>
    <s v="High Net Worth"/>
    <s v="N"/>
    <s v="No"/>
    <n v="14"/>
    <m/>
  </r>
  <r>
    <n v="18858"/>
    <n v="14"/>
    <x v="1680"/>
    <d v="2017-06-12T00:00:00"/>
    <n v="201"/>
    <b v="0"/>
    <s v="Approved"/>
    <s v="Trek Bicycles"/>
    <s v="Standard"/>
    <s v="medium"/>
    <s v="small"/>
    <n v="1386.84"/>
    <n v="1234.29"/>
    <d v="2003-08-05T00:00:00"/>
    <n v="152.54999999999995"/>
    <s v="M"/>
    <n v="41"/>
    <d v="1973-06-16T00:00:00"/>
    <n v="47.08175632293252"/>
    <s v="Nurse"/>
    <s v="Manufacturing"/>
    <s v="Affluent Customer"/>
    <s v="N"/>
    <s v="No"/>
    <n v="8"/>
    <m/>
  </r>
  <r>
    <n v="18950"/>
    <n v="47"/>
    <x v="2229"/>
    <d v="2017-06-12T00:00:00"/>
    <n v="201"/>
    <b v="1"/>
    <s v="Approved"/>
    <s v="Trek Bicycles"/>
    <s v="Road"/>
    <s v="low"/>
    <s v="small"/>
    <n v="1720.7"/>
    <n v="1531.42"/>
    <d v="2006-10-01T00:00:00"/>
    <n v="189.27999999999997"/>
    <s v="F"/>
    <n v="68"/>
    <d v="1959-09-25T00:00:00"/>
    <n v="60.816002898274988"/>
    <s v="Accounting Assistant II"/>
    <s v="n/a"/>
    <s v="Mass Customer"/>
    <s v="N"/>
    <s v="No"/>
    <n v="13"/>
    <m/>
  </r>
  <r>
    <n v="19632"/>
    <n v="87"/>
    <x v="1767"/>
    <d v="2017-06-12T00:00:00"/>
    <n v="201"/>
    <b v="1"/>
    <s v="Approved"/>
    <s v="Giant Bicycles"/>
    <s v="Standard"/>
    <s v="high"/>
    <s v="medium"/>
    <n v="1179"/>
    <n v="707.4"/>
    <d v="1997-08-25T00:00:00"/>
    <n v="471.6"/>
    <s v="F"/>
    <n v="32"/>
    <d v="1967-02-24T00:00:00"/>
    <n v="53.39408509005581"/>
    <s v="Staff Scientist"/>
    <s v="Manufacturing"/>
    <s v="Mass Customer"/>
    <s v="N"/>
    <s v="Yes"/>
    <n v="8"/>
    <m/>
  </r>
  <r>
    <n v="19648"/>
    <n v="91"/>
    <x v="2064"/>
    <d v="2017-06-12T00:00:00"/>
    <n v="201"/>
    <b v="0"/>
    <s v="Approved"/>
    <s v="Solex"/>
    <s v="Standard"/>
    <s v="medium"/>
    <s v="medium"/>
    <n v="100.35"/>
    <n v="75.260000000000005"/>
    <d v="1999-07-26T00:00:00"/>
    <n v="25.089999999999989"/>
    <s v="M"/>
    <n v="7"/>
    <d v="1984-06-15T00:00:00"/>
    <n v="36.076276870877727"/>
    <s v="Compensation Analyst"/>
    <s v="Financial Services"/>
    <s v="Affluent Customer"/>
    <s v="N"/>
    <s v="No"/>
    <n v="2"/>
    <m/>
  </r>
  <r>
    <n v="19866"/>
    <n v="89"/>
    <x v="2185"/>
    <d v="2017-06-12T00:00:00"/>
    <n v="201"/>
    <b v="1"/>
    <s v="Approved"/>
    <s v="WeareA2B"/>
    <s v="Touring"/>
    <s v="medium"/>
    <s v="large"/>
    <n v="1362.99"/>
    <n v="57.74"/>
    <d v="1993-04-20T00:00:00"/>
    <n v="1305.25"/>
    <s v="F"/>
    <n v="53"/>
    <d v="1977-12-21T00:00:00"/>
    <n v="42.563948103754434"/>
    <s v="Accountant IV"/>
    <s v="Property"/>
    <s v="Mass Customer"/>
    <s v="N"/>
    <s v="Yes"/>
    <n v="16"/>
    <m/>
  </r>
  <r>
    <n v="15"/>
    <n v="12"/>
    <x v="2924"/>
    <d v="2017-06-11T00:00:00"/>
    <n v="202"/>
    <b v="0"/>
    <s v="Approved"/>
    <s v="Giant Bicycles"/>
    <s v="Standard"/>
    <s v="medium"/>
    <s v="large"/>
    <n v="1765.3"/>
    <n v="709.48"/>
    <d v="2004-07-25T00:00:00"/>
    <n v="1055.82"/>
    <s v="F"/>
    <n v="62"/>
    <d v="1983-05-06T00:00:00"/>
    <n v="37.188605638001015"/>
    <s v="Staff Accountant II"/>
    <s v="Financial Services"/>
    <s v="High Net Worth"/>
    <s v="N"/>
    <s v="Yes"/>
    <n v="13"/>
    <m/>
  </r>
  <r>
    <n v="25"/>
    <n v="89"/>
    <x v="557"/>
    <d v="2017-06-11T00:00:00"/>
    <n v="202"/>
    <b v="0"/>
    <s v="Approved"/>
    <s v="WeareA2B"/>
    <s v="Touring"/>
    <s v="medium"/>
    <s v="large"/>
    <n v="1362.99"/>
    <n v="57.74"/>
    <d v="1993-04-20T00:00:00"/>
    <n v="1305.25"/>
    <s v="F"/>
    <n v="83"/>
    <d v="1981-05-14T00:00:00"/>
    <n v="39.166687829781836"/>
    <s v="Professor"/>
    <s v="n/a"/>
    <s v="Mass Customer"/>
    <s v="N"/>
    <s v="No"/>
    <n v="3"/>
    <m/>
  </r>
  <r>
    <n v="111"/>
    <n v="0"/>
    <x v="3119"/>
    <d v="2017-06-11T00:00:00"/>
    <n v="202"/>
    <b v="1"/>
    <s v="Approved"/>
    <s v="OHM Cycles"/>
    <s v="Standard"/>
    <s v="low"/>
    <s v="medium"/>
    <n v="71.16"/>
    <n v="56.93"/>
    <d v="2015-06-17T00:00:00"/>
    <n v="14.229999999999997"/>
    <s v="F"/>
    <n v="16"/>
    <d v="1994-06-02T00:00:00"/>
    <n v="26.106413857179096"/>
    <s v="Nuclear Power Engineer"/>
    <s v="Manufacturing"/>
    <s v="High Net Worth"/>
    <s v="N"/>
    <s v="No"/>
    <n v="6"/>
    <m/>
  </r>
  <r>
    <n v="1122"/>
    <n v="0"/>
    <x v="3268"/>
    <d v="2017-06-11T00:00:00"/>
    <n v="202"/>
    <b v="0"/>
    <s v="Approved"/>
    <s v="Solex"/>
    <s v="Standard"/>
    <s v="medium"/>
    <s v="medium"/>
    <n v="71.489999999999995"/>
    <n v="53.62"/>
    <d v="2014-03-03T00:00:00"/>
    <n v="17.869999999999997"/>
    <s v="M"/>
    <n v="71"/>
    <d v="1968-07-09T00:00:00"/>
    <n v="52.021482350329777"/>
    <s v="Health Coach II"/>
    <s v="Entertainment"/>
    <s v="High Net Worth"/>
    <s v="N"/>
    <s v="Yes"/>
    <n v="9"/>
    <m/>
  </r>
  <r>
    <n v="1775"/>
    <n v="43"/>
    <x v="2973"/>
    <d v="2017-06-11T00:00:00"/>
    <n v="202"/>
    <b v="1"/>
    <s v="Approved"/>
    <s v="Solex"/>
    <s v="Standard"/>
    <s v="medium"/>
    <s v="medium"/>
    <n v="1151.96"/>
    <n v="649.49"/>
    <d v="1999-12-04T00:00:00"/>
    <n v="502.47"/>
    <s v="F"/>
    <n v="75"/>
    <d v="1992-11-09T00:00:00"/>
    <n v="27.668057692795532"/>
    <s v="Business Systems Development Analyst"/>
    <s v="Retail"/>
    <s v="Affluent Customer"/>
    <s v="N"/>
    <s v="No"/>
    <n v="8"/>
    <m/>
  </r>
  <r>
    <n v="1871"/>
    <n v="65"/>
    <x v="161"/>
    <d v="2017-06-11T00:00:00"/>
    <n v="202"/>
    <b v="0"/>
    <s v="Approved"/>
    <s v="WeareA2B"/>
    <s v="Standard"/>
    <s v="medium"/>
    <s v="medium"/>
    <n v="1807.45"/>
    <n v="778.69"/>
    <d v="2015-05-21T00:00:00"/>
    <n v="1028.76"/>
    <s v="M"/>
    <n v="38"/>
    <d v="1973-05-22T00:00:00"/>
    <n v="47.15024947361745"/>
    <s v="Environmental Tech"/>
    <s v="Manufacturing"/>
    <s v="Mass Customer"/>
    <s v="N"/>
    <s v="No"/>
    <n v="16"/>
    <m/>
  </r>
  <r>
    <n v="2998"/>
    <n v="56"/>
    <x v="1790"/>
    <d v="2017-06-11T00:00:00"/>
    <n v="202"/>
    <b v="0"/>
    <s v="Approved"/>
    <s v="OHM Cycles"/>
    <s v="Standard"/>
    <s v="medium"/>
    <s v="medium"/>
    <n v="183.86"/>
    <n v="137.9"/>
    <d v="2012-05-18T00:00:00"/>
    <n v="45.960000000000008"/>
    <s v="F"/>
    <n v="35"/>
    <d v="1979-04-28T00:00:00"/>
    <n v="41.213263172247586"/>
    <s v="Business Systems Development Analyst"/>
    <s v="IT"/>
    <s v="Mass Customer"/>
    <s v="N"/>
    <s v="Yes"/>
    <n v="10"/>
    <m/>
  </r>
  <r>
    <n v="3116"/>
    <n v="14"/>
    <x v="3378"/>
    <d v="2017-06-11T00:00:00"/>
    <n v="202"/>
    <b v="0"/>
    <s v="Approved"/>
    <s v="Trek Bicycles"/>
    <s v="Standard"/>
    <s v="medium"/>
    <s v="small"/>
    <n v="1386.84"/>
    <n v="1234.29"/>
    <d v="2003-08-05T00:00:00"/>
    <n v="152.54999999999995"/>
    <s v="F"/>
    <n v="56"/>
    <d v="1935-08-22T00:00:00"/>
    <n v="84.925591939370875"/>
    <s v="VP Quality Control"/>
    <s v="Retail"/>
    <s v="Mass Customer"/>
    <s v="N"/>
    <s v="No"/>
    <n v="5"/>
    <m/>
  </r>
  <r>
    <n v="3333"/>
    <n v="94"/>
    <x v="421"/>
    <d v="2017-06-11T00:00:00"/>
    <n v="202"/>
    <b v="0"/>
    <s v="Approved"/>
    <s v="Giant Bicycles"/>
    <s v="Standard"/>
    <s v="medium"/>
    <s v="large"/>
    <n v="1635.3"/>
    <n v="993.66"/>
    <d v="2016-03-29T00:00:00"/>
    <n v="641.64"/>
    <s v="F"/>
    <n v="61"/>
    <d v="1972-02-07T00:00:00"/>
    <n v="48.437920706494161"/>
    <s v="Programmer Analyst IV"/>
    <s v="Manufacturing"/>
    <s v="Mass Customer"/>
    <s v="N"/>
    <s v="Yes"/>
    <n v="7"/>
    <m/>
  </r>
  <r>
    <n v="3489"/>
    <n v="41"/>
    <x v="1100"/>
    <d v="2017-06-11T00:00:00"/>
    <n v="202"/>
    <b v="1"/>
    <s v="Approved"/>
    <s v="Solex"/>
    <s v="Road"/>
    <s v="medium"/>
    <s v="medium"/>
    <n v="416.98"/>
    <n v="312.74"/>
    <d v="2012-06-04T00:00:00"/>
    <n v="104.24000000000001"/>
    <s v="F"/>
    <n v="22"/>
    <d v="1959-08-11T00:00:00"/>
    <n v="60.939290569507861"/>
    <s v="Account Coordinator"/>
    <s v="Property"/>
    <s v="Mass Customer"/>
    <s v="N"/>
    <s v="Yes"/>
    <n v="5"/>
    <m/>
  </r>
  <r>
    <n v="4468"/>
    <n v="35"/>
    <x v="2722"/>
    <d v="2017-06-11T00:00:00"/>
    <n v="202"/>
    <b v="0"/>
    <s v="Approved"/>
    <s v="Trek Bicycles"/>
    <s v="Standard"/>
    <s v="low"/>
    <s v="medium"/>
    <n v="1057.51"/>
    <n v="154.4"/>
    <d v="2010-06-07T00:00:00"/>
    <n v="903.11"/>
    <s v="M"/>
    <n v="36"/>
    <d v="1978-05-02T00:00:00"/>
    <n v="42.202304268138001"/>
    <s v="Business Systems Development Analyst"/>
    <s v="Financial Services"/>
    <s v="Affluent Customer"/>
    <s v="N"/>
    <s v="Yes"/>
    <n v="19"/>
    <m/>
  </r>
  <r>
    <n v="4627"/>
    <n v="56"/>
    <x v="298"/>
    <d v="2017-06-11T00:00:00"/>
    <n v="202"/>
    <b v="0"/>
    <s v="Approved"/>
    <s v="OHM Cycles"/>
    <s v="Standard"/>
    <s v="medium"/>
    <s v="medium"/>
    <n v="183.86"/>
    <n v="137.9"/>
    <d v="1993-06-23T00:00:00"/>
    <n v="45.960000000000008"/>
    <s v="F"/>
    <n v="19"/>
    <d v="1960-03-16T00:00:00"/>
    <n v="60.34203029553526"/>
    <s v="Staff Accountant IV"/>
    <s v="Health"/>
    <s v="Affluent Customer"/>
    <s v="N"/>
    <s v="Yes"/>
    <n v="19"/>
    <m/>
  </r>
  <r>
    <n v="11108"/>
    <n v="41"/>
    <x v="3134"/>
    <d v="2017-12-27T00:00:00"/>
    <m/>
    <m/>
    <s v="Approved"/>
    <s v="Solex"/>
    <s v="Road"/>
    <s v="medium"/>
    <s v="medium"/>
    <n v="416.98"/>
    <n v="312.74"/>
    <n v="34071"/>
    <m/>
    <m/>
    <m/>
    <m/>
    <m/>
    <m/>
    <m/>
    <m/>
    <m/>
    <m/>
    <m/>
    <m/>
  </r>
  <r>
    <n v="4958"/>
    <n v="85"/>
    <x v="2950"/>
    <d v="2017-06-11T00:00:00"/>
    <n v="202"/>
    <b v="1"/>
    <s v="Approved"/>
    <s v="WeareA2B"/>
    <s v="Standard"/>
    <s v="medium"/>
    <s v="medium"/>
    <n v="752.64"/>
    <n v="205.36"/>
    <d v="2015-08-02T00:00:00"/>
    <n v="547.28"/>
    <s v="F"/>
    <n v="59"/>
    <d v="1954-05-07T00:00:00"/>
    <n v="66.205043994165393"/>
    <n v="0"/>
    <s v="n/a"/>
    <s v="Mass Customer"/>
    <s v="N"/>
    <s v="No"/>
    <n v="9"/>
    <m/>
  </r>
  <r>
    <n v="5162"/>
    <n v="4"/>
    <x v="2410"/>
    <d v="2017-06-11T00:00:00"/>
    <n v="202"/>
    <b v="1"/>
    <s v="Approved"/>
    <s v="Giant Bicycles"/>
    <s v="Standard"/>
    <s v="high"/>
    <s v="medium"/>
    <n v="1129.1300000000001"/>
    <n v="677.48"/>
    <d v="2005-08-09T00:00:00"/>
    <n v="451.65000000000009"/>
    <s v="M"/>
    <n v="59"/>
    <d v="1978-01-19T00:00:00"/>
    <n v="42.484496048959919"/>
    <s v="Dental Hygienist"/>
    <s v="Health"/>
    <s v="Affluent Customer"/>
    <s v="N"/>
    <s v="No"/>
    <n v="17"/>
    <m/>
  </r>
  <r>
    <n v="5703"/>
    <n v="5"/>
    <x v="3073"/>
    <d v="2017-06-11T00:00:00"/>
    <n v="202"/>
    <b v="0"/>
    <s v="Approved"/>
    <s v="Giant Bicycles"/>
    <s v="Standard"/>
    <s v="high"/>
    <s v="medium"/>
    <n v="1129.1300000000001"/>
    <n v="677.48"/>
    <d v="2005-08-09T00:00:00"/>
    <n v="451.65000000000009"/>
    <s v="F"/>
    <n v="71"/>
    <d v="1983-01-24T00:00:00"/>
    <n v="37.468057692795533"/>
    <s v="Technical Writer"/>
    <s v="Manufacturing"/>
    <s v="High Net Worth"/>
    <s v="N"/>
    <s v="No"/>
    <n v="4"/>
    <m/>
  </r>
  <r>
    <n v="5874"/>
    <n v="40"/>
    <x v="93"/>
    <d v="2017-06-11T00:00:00"/>
    <n v="202"/>
    <b v="0"/>
    <s v="Approved"/>
    <s v="OHM Cycles"/>
    <s v="Standard"/>
    <s v="high"/>
    <s v="medium"/>
    <n v="1458.17"/>
    <n v="874.9"/>
    <d v="2008-03-19T00:00:00"/>
    <n v="583.2700000000001"/>
    <s v="M"/>
    <n v="12"/>
    <d v="1995-08-21T00:00:00"/>
    <n v="24.887235774987314"/>
    <n v="0"/>
    <s v="Manufacturing"/>
    <s v="Mass Customer"/>
    <s v="N"/>
    <s v="Yes"/>
    <n v="22"/>
    <m/>
  </r>
  <r>
    <n v="6306"/>
    <n v="81"/>
    <x v="637"/>
    <d v="2017-06-11T00:00:00"/>
    <n v="202"/>
    <b v="1"/>
    <s v="Approved"/>
    <s v="Norco Bicycles"/>
    <s v="Standard"/>
    <s v="medium"/>
    <s v="small"/>
    <n v="586.45000000000005"/>
    <n v="521.94000000000005"/>
    <d v="2004-01-16T00:00:00"/>
    <n v="64.509999999999991"/>
    <s v="F"/>
    <n v="58"/>
    <d v="1973-09-15T00:00:00"/>
    <n v="46.832441254439367"/>
    <s v="Marketing Manager"/>
    <s v="n/a"/>
    <s v="Mass Customer"/>
    <s v="N"/>
    <s v="No"/>
    <n v="18"/>
    <m/>
  </r>
  <r>
    <n v="6743"/>
    <n v="85"/>
    <x v="3052"/>
    <d v="2017-06-11T00:00:00"/>
    <n v="202"/>
    <b v="0"/>
    <s v="Approved"/>
    <s v="WeareA2B"/>
    <s v="Standard"/>
    <s v="medium"/>
    <s v="medium"/>
    <n v="752.64"/>
    <n v="205.36"/>
    <d v="2004-08-07T00:00:00"/>
    <n v="547.28"/>
    <s v="M"/>
    <n v="81"/>
    <d v="1980-12-16T00:00:00"/>
    <n v="39.574907007864027"/>
    <s v="Administrative Officer"/>
    <s v="Financial Services"/>
    <s v="Mass Customer"/>
    <s v="N"/>
    <s v="Yes"/>
    <n v="16"/>
    <m/>
  </r>
  <r>
    <n v="7112"/>
    <n v="64"/>
    <x v="2297"/>
    <d v="2017-06-11T00:00:00"/>
    <n v="202"/>
    <b v="0"/>
    <s v="Approved"/>
    <s v="Trek Bicycles"/>
    <s v="Standard"/>
    <s v="medium"/>
    <s v="large"/>
    <n v="1469.44"/>
    <n v="596.54999999999995"/>
    <d v="2010-11-05T00:00:00"/>
    <n v="872.8900000000001"/>
    <s v="F"/>
    <n v="12"/>
    <d v="1973-08-16T00:00:00"/>
    <n v="46.914633035261289"/>
    <s v="Financial Analyst"/>
    <s v="Financial Services"/>
    <s v="Mass Customer"/>
    <s v="N"/>
    <s v="Yes"/>
    <n v="18"/>
    <m/>
  </r>
  <r>
    <n v="11116"/>
    <n v="0"/>
    <x v="2235"/>
    <d v="2017-04-17T00:00:00"/>
    <m/>
    <b v="0"/>
    <s v="Approved"/>
    <m/>
    <m/>
    <m/>
    <m/>
    <n v="899.52"/>
    <m/>
    <m/>
    <m/>
    <m/>
    <m/>
    <m/>
    <m/>
    <m/>
    <m/>
    <m/>
    <m/>
    <m/>
    <m/>
    <m/>
  </r>
  <r>
    <n v="7665"/>
    <n v="75"/>
    <x v="3113"/>
    <d v="2017-06-11T00:00:00"/>
    <n v="202"/>
    <b v="1"/>
    <s v="Approved"/>
    <s v="Giant Bicycles"/>
    <s v="Touring"/>
    <s v="medium"/>
    <s v="large"/>
    <n v="1873.97"/>
    <n v="863.95"/>
    <d v="2011-01-10T00:00:00"/>
    <n v="1010.02"/>
    <s v="M"/>
    <n v="6"/>
    <d v="1958-07-01T00:00:00"/>
    <n v="62.051619336631148"/>
    <n v="0"/>
    <s v="Retail"/>
    <s v="Mass Customer"/>
    <s v="N"/>
    <s v="Yes"/>
    <n v="5"/>
    <m/>
  </r>
  <r>
    <n v="7888"/>
    <n v="0"/>
    <x v="2403"/>
    <d v="2017-06-11T00:00:00"/>
    <n v="202"/>
    <b v="1"/>
    <s v="Approved"/>
    <s v="Trek Bicycles"/>
    <s v="Road"/>
    <s v="medium"/>
    <s v="medium"/>
    <n v="290.62"/>
    <n v="215.14"/>
    <d v="1998-12-16T00:00:00"/>
    <n v="75.480000000000018"/>
    <s v="M"/>
    <n v="82"/>
    <d v="1980-07-27T00:00:00"/>
    <n v="39.96394810375444"/>
    <s v="Accounting Assistant II"/>
    <s v="n/a"/>
    <s v="High Net Worth"/>
    <s v="N"/>
    <s v="Yes"/>
    <n v="3"/>
    <m/>
  </r>
  <r>
    <n v="7931"/>
    <n v="18"/>
    <x v="3379"/>
    <d v="2017-06-11T00:00:00"/>
    <n v="202"/>
    <b v="1"/>
    <s v="Approved"/>
    <s v="Solex"/>
    <s v="Standard"/>
    <s v="medium"/>
    <s v="medium"/>
    <n v="575.27"/>
    <n v="431.45"/>
    <d v="2013-03-12T00:00:00"/>
    <n v="143.82"/>
    <s v="M"/>
    <n v="86"/>
    <d v="1974-11-21T00:00:00"/>
    <n v="45.64887961060375"/>
    <s v="Accounting Assistant I"/>
    <s v="Manufacturing"/>
    <s v="Affluent Customer"/>
    <s v="N"/>
    <s v="No"/>
    <n v="3"/>
    <m/>
  </r>
  <r>
    <n v="8032"/>
    <n v="22"/>
    <x v="688"/>
    <d v="2017-06-11T00:00:00"/>
    <n v="202"/>
    <b v="0"/>
    <s v="Approved"/>
    <s v="Solex"/>
    <s v="Standard"/>
    <s v="medium"/>
    <s v="medium"/>
    <n v="575.27"/>
    <n v="431.45"/>
    <d v="2013-03-12T00:00:00"/>
    <n v="143.82"/>
    <s v="M"/>
    <n v="98"/>
    <d v="1985-04-30T00:00:00"/>
    <n v="35.202304268138001"/>
    <s v="Software Consultant"/>
    <s v="Manufacturing"/>
    <s v="High Net Worth"/>
    <s v="N"/>
    <s v="No"/>
    <n v="12"/>
    <m/>
  </r>
  <r>
    <n v="8414"/>
    <n v="39"/>
    <x v="157"/>
    <d v="2017-06-11T00:00:00"/>
    <n v="202"/>
    <b v="0"/>
    <s v="Approved"/>
    <s v="Giant Bicycles"/>
    <s v="Standard"/>
    <s v="medium"/>
    <s v="large"/>
    <n v="1812.75"/>
    <n v="582.48"/>
    <d v="2010-06-07T00:00:00"/>
    <n v="1230.27"/>
    <s v="M"/>
    <n v="47"/>
    <d v="1961-05-22T00:00:00"/>
    <n v="59.158468651699643"/>
    <s v="Executive Secretary"/>
    <s v="Retail"/>
    <s v="Mass Customer"/>
    <s v="N"/>
    <s v="No"/>
    <n v="14"/>
    <m/>
  </r>
  <r>
    <n v="8657"/>
    <n v="66"/>
    <x v="1664"/>
    <d v="2017-06-11T00:00:00"/>
    <n v="202"/>
    <b v="0"/>
    <s v="Approved"/>
    <s v="Giant Bicycles"/>
    <s v="Road"/>
    <s v="low"/>
    <s v="small"/>
    <n v="590.26"/>
    <n v="525.33000000000004"/>
    <d v="2010-11-05T00:00:00"/>
    <n v="64.92999999999995"/>
    <s v="F"/>
    <n v="56"/>
    <d v="1977-10-30T00:00:00"/>
    <n v="42.706413857179093"/>
    <s v="Analyst Programmer"/>
    <s v="Retail"/>
    <s v="Mass Customer"/>
    <s v="N"/>
    <s v="No"/>
    <n v="17"/>
    <m/>
  </r>
  <r>
    <n v="8728"/>
    <n v="44"/>
    <x v="2640"/>
    <d v="2017-06-11T00:00:00"/>
    <n v="202"/>
    <b v="0"/>
    <s v="Approved"/>
    <s v="WeareA2B"/>
    <s v="Standard"/>
    <s v="medium"/>
    <s v="medium"/>
    <n v="1769.64"/>
    <n v="108.76"/>
    <d v="2011-05-09T00:00:00"/>
    <n v="1660.88"/>
    <s v="M"/>
    <n v="23"/>
    <d v="1980-03-26T00:00:00"/>
    <n v="40.300934405124302"/>
    <s v="Senior Developer"/>
    <s v="Manufacturing"/>
    <s v="Affluent Customer"/>
    <s v="N"/>
    <s v="No"/>
    <n v="9"/>
    <m/>
  </r>
  <r>
    <n v="9850"/>
    <n v="17"/>
    <x v="1603"/>
    <d v="2017-06-11T00:00:00"/>
    <n v="202"/>
    <b v="0"/>
    <s v="Approved"/>
    <s v="Solex"/>
    <s v="Standard"/>
    <s v="high"/>
    <s v="medium"/>
    <n v="1024.6600000000001"/>
    <n v="614.79999999999995"/>
    <d v="1993-07-15T00:00:00"/>
    <n v="409.86000000000013"/>
    <s v="F"/>
    <n v="6"/>
    <d v="1974-03-04T00:00:00"/>
    <n v="46.366687829781831"/>
    <s v="VP Marketing"/>
    <s v="Manufacturing"/>
    <s v="Mass Customer"/>
    <s v="N"/>
    <s v="Yes"/>
    <n v="5"/>
    <m/>
  </r>
  <r>
    <n v="10352"/>
    <n v="62"/>
    <x v="2208"/>
    <d v="2017-06-11T00:00:00"/>
    <n v="202"/>
    <b v="0"/>
    <s v="Approved"/>
    <s v="Solex"/>
    <s v="Standard"/>
    <s v="high"/>
    <s v="medium"/>
    <n v="1024.6600000000001"/>
    <n v="614.79999999999995"/>
    <d v="2016-02-04T00:00:00"/>
    <n v="409.86000000000013"/>
    <s v="F"/>
    <n v="59"/>
    <d v="1980-06-08T00:00:00"/>
    <n v="40.098194679096906"/>
    <s v="Executive Secretary"/>
    <s v="Argiculture"/>
    <s v="High Net Worth"/>
    <s v="N"/>
    <s v="Yes"/>
    <n v="6"/>
    <m/>
  </r>
  <r>
    <n v="10738"/>
    <n v="65"/>
    <x v="1563"/>
    <d v="2017-06-11T00:00:00"/>
    <n v="202"/>
    <b v="1"/>
    <s v="Approved"/>
    <s v="WeareA2B"/>
    <s v="Standard"/>
    <s v="medium"/>
    <s v="medium"/>
    <n v="1807.45"/>
    <n v="778.69"/>
    <d v="1995-10-24T00:00:00"/>
    <n v="1028.76"/>
    <s v="M"/>
    <n v="69"/>
    <d v="1986-10-14T00:00:00"/>
    <n v="33.744770021562658"/>
    <s v="Sales Representative"/>
    <s v="Retail"/>
    <s v="Affluent Customer"/>
    <s v="N"/>
    <s v="Yes"/>
    <n v="14"/>
    <m/>
  </r>
  <r>
    <n v="10852"/>
    <n v="59"/>
    <x v="1526"/>
    <d v="2017-06-11T00:00:00"/>
    <n v="202"/>
    <b v="1"/>
    <s v="Approved"/>
    <s v="Solex"/>
    <s v="Standard"/>
    <s v="medium"/>
    <s v="large"/>
    <n v="1061.56"/>
    <n v="733.58"/>
    <d v="1993-07-20T00:00:00"/>
    <n v="327.9799999999999"/>
    <s v="M"/>
    <n v="92"/>
    <d v="1962-04-20T00:00:00"/>
    <n v="58.246139884576358"/>
    <s v="Computer Systems Analyst I"/>
    <s v="n/a"/>
    <s v="Affluent Customer"/>
    <s v="N"/>
    <s v="No"/>
    <n v="10"/>
    <m/>
  </r>
  <r>
    <n v="10900"/>
    <n v="55"/>
    <x v="165"/>
    <d v="2017-06-11T00:00:00"/>
    <n v="202"/>
    <b v="0"/>
    <s v="Approved"/>
    <s v="Trek Bicycles"/>
    <s v="Road"/>
    <s v="medium"/>
    <s v="large"/>
    <n v="1894.19"/>
    <n v="598.76"/>
    <d v="1997-10-04T00:00:00"/>
    <n v="1295.43"/>
    <s v="U"/>
    <n v="81"/>
    <d v="1899-12-30T00:00:00"/>
    <n v="0"/>
    <s v="Technical Writer"/>
    <s v="IT"/>
    <s v="Mass Customer"/>
    <s v="N"/>
    <s v="Yes"/>
    <n v="0"/>
    <m/>
  </r>
  <r>
    <n v="11274"/>
    <n v="2"/>
    <x v="670"/>
    <d v="2017-06-11T00:00:00"/>
    <n v="202"/>
    <b v="1"/>
    <s v="Approved"/>
    <s v="Solex"/>
    <s v="Standard"/>
    <s v="medium"/>
    <s v="medium"/>
    <n v="71.489999999999995"/>
    <n v="53.62"/>
    <d v="2012-12-02T00:00:00"/>
    <n v="17.869999999999997"/>
    <s v="M"/>
    <n v="2"/>
    <d v="2001-10-06T00:00:00"/>
    <n v="18.755728925672244"/>
    <n v="0"/>
    <s v="Financial Services"/>
    <s v="Mass Customer"/>
    <s v="N"/>
    <s v="No"/>
    <n v="1"/>
    <m/>
  </r>
  <r>
    <n v="11902"/>
    <n v="51"/>
    <x v="1121"/>
    <d v="2017-06-11T00:00:00"/>
    <n v="202"/>
    <b v="0"/>
    <s v="Approved"/>
    <s v="OHM Cycles"/>
    <s v="Standard"/>
    <s v="high"/>
    <s v="medium"/>
    <n v="2005.66"/>
    <n v="1203.4000000000001"/>
    <d v="2001-11-25T00:00:00"/>
    <n v="802.26"/>
    <s v="M"/>
    <n v="83"/>
    <d v="1975-12-03T00:00:00"/>
    <n v="44.616002898274985"/>
    <s v="Compensation Analyst"/>
    <s v="Financial Services"/>
    <s v="Mass Customer"/>
    <s v="N"/>
    <s v="Yes"/>
    <n v="14"/>
    <m/>
  </r>
  <r>
    <n v="13097"/>
    <n v="3"/>
    <x v="1604"/>
    <d v="2017-06-11T00:00:00"/>
    <n v="202"/>
    <b v="1"/>
    <s v="Approved"/>
    <s v="Trek Bicycles"/>
    <s v="Standard"/>
    <s v="medium"/>
    <s v="large"/>
    <n v="2091.4699999999998"/>
    <n v="388.92"/>
    <d v="2005-08-09T00:00:00"/>
    <n v="1702.5499999999997"/>
    <s v="M"/>
    <n v="29"/>
    <d v="1954-08-25T00:00:00"/>
    <n v="65.903674131151703"/>
    <n v="0"/>
    <s v="Financial Services"/>
    <s v="Affluent Customer"/>
    <s v="N"/>
    <s v="Yes"/>
    <n v="5"/>
    <m/>
  </r>
  <r>
    <n v="13243"/>
    <n v="75"/>
    <x v="1830"/>
    <d v="2017-06-11T00:00:00"/>
    <n v="202"/>
    <b v="0"/>
    <s v="Approved"/>
    <s v="Giant Bicycles"/>
    <s v="Touring"/>
    <s v="medium"/>
    <s v="large"/>
    <n v="1873.97"/>
    <n v="863.95"/>
    <d v="2014-10-10T00:00:00"/>
    <n v="1010.02"/>
    <s v="F"/>
    <n v="77"/>
    <d v="1986-06-25T00:00:00"/>
    <n v="34.048879610603755"/>
    <s v="Biostatistician III"/>
    <s v="Health"/>
    <s v="Affluent Customer"/>
    <s v="N"/>
    <s v="Yes"/>
    <n v="8"/>
    <m/>
  </r>
  <r>
    <n v="13342"/>
    <n v="54"/>
    <x v="1549"/>
    <d v="2017-06-11T00:00:00"/>
    <n v="202"/>
    <b v="0"/>
    <s v="Approved"/>
    <s v="WeareA2B"/>
    <s v="Standard"/>
    <s v="medium"/>
    <s v="medium"/>
    <n v="1292.8399999999999"/>
    <n v="13.44"/>
    <d v="2009-04-12T00:00:00"/>
    <n v="1279.3999999999999"/>
    <s v="F"/>
    <n v="24"/>
    <d v="1973-01-16T00:00:00"/>
    <n v="47.495454953069505"/>
    <s v="Graphic Designer"/>
    <s v="n/a"/>
    <s v="Affluent Customer"/>
    <s v="N"/>
    <s v="No"/>
    <n v="9"/>
    <m/>
  </r>
  <r>
    <n v="14175"/>
    <n v="99"/>
    <x v="1526"/>
    <d v="2017-06-11T00:00:00"/>
    <n v="202"/>
    <b v="1"/>
    <s v="Approved"/>
    <s v="OHM Cycles"/>
    <s v="Standard"/>
    <s v="medium"/>
    <s v="medium"/>
    <n v="1227.3399999999999"/>
    <n v="770.89"/>
    <d v="1994-08-10T00:00:00"/>
    <n v="456.44999999999993"/>
    <s v="M"/>
    <n v="92"/>
    <d v="1962-04-20T00:00:00"/>
    <n v="58.246139884576358"/>
    <s v="Computer Systems Analyst I"/>
    <s v="n/a"/>
    <s v="Affluent Customer"/>
    <s v="N"/>
    <s v="No"/>
    <n v="10"/>
    <m/>
  </r>
  <r>
    <n v="14863"/>
    <n v="35"/>
    <x v="1353"/>
    <d v="2017-06-11T00:00:00"/>
    <n v="202"/>
    <b v="0"/>
    <s v="Approved"/>
    <s v="Giant Bicycles"/>
    <s v="Standard"/>
    <s v="medium"/>
    <s v="medium"/>
    <n v="1403.5"/>
    <n v="954.82"/>
    <d v="1991-11-07T00:00:00"/>
    <n v="448.67999999999995"/>
    <s v="M"/>
    <n v="4"/>
    <d v="1969-07-25T00:00:00"/>
    <n v="50.977646733891426"/>
    <s v="Automation Specialist III"/>
    <s v="Manufacturing"/>
    <s v="High Net Worth"/>
    <s v="N"/>
    <s v="Yes"/>
    <n v="16"/>
    <m/>
  </r>
  <r>
    <n v="14928"/>
    <n v="97"/>
    <x v="152"/>
    <d v="2017-06-11T00:00:00"/>
    <n v="202"/>
    <b v="1"/>
    <s v="Approved"/>
    <s v="OHM Cycles"/>
    <s v="Road"/>
    <s v="medium"/>
    <s v="medium"/>
    <n v="742.54"/>
    <n v="667.4"/>
    <d v="1991-11-07T00:00:00"/>
    <n v="75.139999999999986"/>
    <s v="F"/>
    <n v="71"/>
    <d v="1986-04-25T00:00:00"/>
    <n v="34.216002898274986"/>
    <n v="0"/>
    <s v="Manufacturing"/>
    <s v="High Net Worth"/>
    <s v="N"/>
    <s v="No"/>
    <n v="11"/>
    <m/>
  </r>
  <r>
    <n v="11137"/>
    <n v="30"/>
    <x v="1918"/>
    <d v="2017-02-20T00:00:00"/>
    <m/>
    <b v="1"/>
    <s v="Cancelled"/>
    <s v="Solex"/>
    <s v="Standard"/>
    <s v="high"/>
    <s v="medium"/>
    <n v="748.17"/>
    <n v="448.9"/>
    <n v="33552"/>
    <m/>
    <m/>
    <m/>
    <m/>
    <m/>
    <m/>
    <m/>
    <m/>
    <m/>
    <m/>
    <m/>
    <m/>
  </r>
  <r>
    <n v="15418"/>
    <n v="0"/>
    <x v="154"/>
    <d v="2017-06-11T00:00:00"/>
    <n v="202"/>
    <b v="1"/>
    <s v="Approved"/>
    <s v="Trek Bicycles"/>
    <s v="Standard"/>
    <s v="high"/>
    <s v="medium"/>
    <n v="495.72"/>
    <n v="297.43"/>
    <d v="2016-12-06T00:00:00"/>
    <n v="198.29000000000002"/>
    <s v="M"/>
    <n v="26"/>
    <d v="1959-05-01T00:00:00"/>
    <n v="61.218742624302379"/>
    <s v="Senior Sales Associate"/>
    <s v="Retail"/>
    <s v="High Net Worth"/>
    <s v="N"/>
    <s v="Yes"/>
    <n v="15"/>
    <m/>
  </r>
  <r>
    <n v="15544"/>
    <n v="99"/>
    <x v="3380"/>
    <d v="2017-06-11T00:00:00"/>
    <n v="202"/>
    <b v="1"/>
    <s v="Approved"/>
    <s v="OHM Cycles"/>
    <s v="Standard"/>
    <s v="medium"/>
    <s v="medium"/>
    <n v="1227.3399999999999"/>
    <n v="770.89"/>
    <d v="1994-08-10T00:00:00"/>
    <n v="456.44999999999993"/>
    <s v="M"/>
    <n v="14"/>
    <d v="1973-01-12T00:00:00"/>
    <n v="47.506413857179098"/>
    <n v="0"/>
    <s v="Retail"/>
    <s v="Mass Customer"/>
    <s v="N"/>
    <s v="No"/>
    <n v="5"/>
    <m/>
  </r>
  <r>
    <n v="15919"/>
    <n v="44"/>
    <x v="707"/>
    <d v="2017-06-11T00:00:00"/>
    <n v="202"/>
    <b v="1"/>
    <s v="Approved"/>
    <s v="WeareA2B"/>
    <s v="Standard"/>
    <s v="medium"/>
    <s v="medium"/>
    <n v="1769.64"/>
    <n v="108.76"/>
    <d v="1999-12-04T00:00:00"/>
    <n v="1660.88"/>
    <s v="F"/>
    <n v="82"/>
    <d v="1988-03-04T00:00:00"/>
    <n v="32.355728925672246"/>
    <s v="Project Manager"/>
    <s v="Retail"/>
    <s v="Mass Customer"/>
    <s v="N"/>
    <s v="Yes"/>
    <n v="7"/>
    <m/>
  </r>
  <r>
    <n v="16083"/>
    <n v="26"/>
    <x v="787"/>
    <d v="2017-06-11T00:00:00"/>
    <n v="202"/>
    <b v="1"/>
    <s v="Approved"/>
    <s v="WeareA2B"/>
    <s v="Standard"/>
    <s v="medium"/>
    <s v="medium"/>
    <n v="1992.93"/>
    <n v="762.63"/>
    <d v="1992-10-11T00:00:00"/>
    <n v="1230.3000000000002"/>
    <s v="Female"/>
    <n v="82"/>
    <d v="1970-03-07T00:00:00"/>
    <n v="0"/>
    <s v="Food Chemist"/>
    <s v="Health"/>
    <s v="Affluent Customer"/>
    <s v="Y"/>
    <s v="Yes"/>
    <n v="6"/>
    <m/>
  </r>
  <r>
    <n v="16157"/>
    <n v="56"/>
    <x v="912"/>
    <d v="2017-06-11T00:00:00"/>
    <n v="202"/>
    <b v="1"/>
    <s v="Approved"/>
    <s v="Norco Bicycles"/>
    <s v="Mountain"/>
    <s v="low"/>
    <s v="small"/>
    <n v="688.63"/>
    <n v="612.88"/>
    <d v="1993-10-02T00:00:00"/>
    <n v="75.75"/>
    <s v="F"/>
    <n v="97"/>
    <d v="1974-08-06T00:00:00"/>
    <n v="45.942030295535261"/>
    <n v="0"/>
    <s v="n/a"/>
    <s v="High Net Worth"/>
    <s v="N"/>
    <s v="No"/>
    <n v="13"/>
    <m/>
  </r>
  <r>
    <n v="16198"/>
    <n v="52"/>
    <x v="1346"/>
    <d v="2017-06-11T00:00:00"/>
    <n v="202"/>
    <b v="1"/>
    <s v="Approved"/>
    <s v="OHM Cycles"/>
    <s v="Road"/>
    <s v="medium"/>
    <s v="medium"/>
    <n v="1280.28"/>
    <n v="829.51"/>
    <d v="2001-11-25T00:00:00"/>
    <n v="450.77"/>
    <s v="F"/>
    <n v="56"/>
    <d v="1961-06-02T00:00:00"/>
    <n v="59.128331665398271"/>
    <n v="0"/>
    <s v="n/a"/>
    <s v="Affluent Customer"/>
    <s v="N"/>
    <s v="No"/>
    <n v="20"/>
    <m/>
  </r>
  <r>
    <n v="16383"/>
    <n v="13"/>
    <x v="3381"/>
    <d v="2017-06-11T00:00:00"/>
    <n v="202"/>
    <b v="0"/>
    <s v="Approved"/>
    <s v="Solex"/>
    <s v="Standard"/>
    <s v="medium"/>
    <s v="medium"/>
    <n v="1163.8900000000001"/>
    <n v="589.27"/>
    <d v="2016-07-09T00:00:00"/>
    <n v="574.62000000000012"/>
    <s v="F"/>
    <n v="51"/>
    <d v="1991-02-13T00:00:00"/>
    <n v="29.407783720192793"/>
    <s v="Financial Advisor"/>
    <s v="Financial Services"/>
    <s v="Mass Customer"/>
    <s v="N"/>
    <s v="No"/>
    <n v="4"/>
    <m/>
  </r>
  <r>
    <n v="16753"/>
    <n v="79"/>
    <x v="2607"/>
    <d v="2017-06-11T00:00:00"/>
    <n v="202"/>
    <b v="0"/>
    <s v="Approved"/>
    <s v="Norco Bicycles"/>
    <s v="Standard"/>
    <s v="medium"/>
    <s v="medium"/>
    <n v="1555.58"/>
    <n v="818.01"/>
    <d v="2003-09-09T00:00:00"/>
    <n v="737.56999999999994"/>
    <s v="M"/>
    <n v="87"/>
    <d v="1965-04-19T00:00:00"/>
    <n v="55.246139884576358"/>
    <s v="Geologist I"/>
    <s v="n/a"/>
    <s v="Mass Customer"/>
    <s v="N"/>
    <s v="No"/>
    <n v="17"/>
    <m/>
  </r>
  <r>
    <n v="17146"/>
    <n v="10"/>
    <x v="2972"/>
    <d v="2017-06-11T00:00:00"/>
    <n v="202"/>
    <b v="0"/>
    <s v="Approved"/>
    <s v="Solex"/>
    <s v="Standard"/>
    <s v="medium"/>
    <s v="medium"/>
    <n v="1945.43"/>
    <n v="333.18"/>
    <d v="2002-08-31T00:00:00"/>
    <n v="1612.25"/>
    <s v="M"/>
    <n v="50"/>
    <d v="1971-04-01T00:00:00"/>
    <n v="49.292715227042109"/>
    <s v="Analyst Programmer"/>
    <s v="n/a"/>
    <s v="High Net Worth"/>
    <s v="N"/>
    <s v="No"/>
    <n v="11"/>
    <m/>
  </r>
  <r>
    <n v="17314"/>
    <n v="32"/>
    <x v="2106"/>
    <d v="2017-06-11T00:00:00"/>
    <n v="202"/>
    <b v="1"/>
    <s v="Approved"/>
    <s v="Giant Bicycles"/>
    <s v="Standard"/>
    <s v="medium"/>
    <s v="medium"/>
    <n v="642.70000000000005"/>
    <n v="211.37"/>
    <d v="2002-03-22T00:00:00"/>
    <n v="431.33000000000004"/>
    <s v="F"/>
    <n v="77"/>
    <d v="1997-01-06T00:00:00"/>
    <n v="23.506413857179094"/>
    <s v="Research Nurse"/>
    <s v="Health"/>
    <s v="Mass Customer"/>
    <s v="N"/>
    <s v="No"/>
    <n v="5"/>
    <m/>
  </r>
  <r>
    <n v="17345"/>
    <n v="9"/>
    <x v="1677"/>
    <d v="2017-06-11T00:00:00"/>
    <n v="202"/>
    <b v="0"/>
    <s v="Approved"/>
    <s v="Norco Bicycles"/>
    <s v="Standard"/>
    <s v="medium"/>
    <s v="small"/>
    <n v="1216.1400000000001"/>
    <n v="1082.3599999999999"/>
    <d v="1991-08-05T00:00:00"/>
    <n v="133.7800000000002"/>
    <s v="F"/>
    <n v="42"/>
    <d v="1980-10-18T00:00:00"/>
    <n v="39.736550843480465"/>
    <n v="0"/>
    <s v="Property"/>
    <s v="High Net Worth"/>
    <s v="N"/>
    <s v="No"/>
    <n v="20"/>
    <m/>
  </r>
  <r>
    <n v="17479"/>
    <n v="14"/>
    <x v="2742"/>
    <d v="2017-06-11T00:00:00"/>
    <n v="202"/>
    <b v="1"/>
    <s v="Approved"/>
    <s v="Solex"/>
    <s v="Standard"/>
    <s v="high"/>
    <s v="large"/>
    <n v="1842.92"/>
    <n v="1105.75"/>
    <d v="1995-10-24T00:00:00"/>
    <n v="737.17000000000007"/>
    <s v="F"/>
    <n v="98"/>
    <d v="1974-08-08T00:00:00"/>
    <n v="45.936550843480468"/>
    <s v="Senior Sales Associate"/>
    <s v="Manufacturing"/>
    <s v="High Net Worth"/>
    <s v="N"/>
    <s v="No"/>
    <n v="16"/>
    <m/>
  </r>
  <r>
    <n v="18030"/>
    <n v="3"/>
    <x v="1355"/>
    <d v="2017-06-11T00:00:00"/>
    <n v="202"/>
    <b v="0"/>
    <s v="Approved"/>
    <s v="Trek Bicycles"/>
    <s v="Standard"/>
    <s v="medium"/>
    <s v="large"/>
    <n v="2091.4699999999998"/>
    <n v="388.92"/>
    <d v="2002-08-31T00:00:00"/>
    <n v="1702.5499999999997"/>
    <s v="M"/>
    <n v="72"/>
    <d v="1980-08-13T00:00:00"/>
    <n v="39.917372761288682"/>
    <s v="Project Manager"/>
    <s v="Manufacturing"/>
    <s v="Mass Customer"/>
    <s v="N"/>
    <s v="No"/>
    <n v="11"/>
    <m/>
  </r>
  <r>
    <n v="18143"/>
    <n v="32"/>
    <x v="2393"/>
    <d v="2017-06-11T00:00:00"/>
    <n v="202"/>
    <b v="0"/>
    <s v="Approved"/>
    <s v="Giant Bicycles"/>
    <s v="Standard"/>
    <s v="medium"/>
    <s v="medium"/>
    <n v="642.70000000000005"/>
    <n v="211.37"/>
    <d v="1992-10-11T00:00:00"/>
    <n v="431.33000000000004"/>
    <s v="F"/>
    <n v="32"/>
    <d v="1959-03-17T00:00:00"/>
    <n v="61.34203029553526"/>
    <s v="Nurse Practicioner"/>
    <s v="n/a"/>
    <s v="Mass Customer"/>
    <s v="N"/>
    <s v="Yes"/>
    <n v="14"/>
    <m/>
  </r>
  <r>
    <n v="18268"/>
    <n v="66"/>
    <x v="667"/>
    <d v="2017-06-11T00:00:00"/>
    <n v="202"/>
    <b v="0"/>
    <s v="Approved"/>
    <s v="Giant Bicycles"/>
    <s v="Road"/>
    <s v="low"/>
    <s v="small"/>
    <n v="590.26"/>
    <n v="525.33000000000004"/>
    <d v="2010-11-05T00:00:00"/>
    <n v="64.92999999999995"/>
    <s v="F"/>
    <n v="68"/>
    <d v="1977-09-21T00:00:00"/>
    <n v="42.813263172247588"/>
    <n v="0"/>
    <s v="Telecommunications"/>
    <s v="Mass Customer"/>
    <s v="N"/>
    <s v="No"/>
    <n v="17"/>
    <m/>
  </r>
  <r>
    <n v="18774"/>
    <n v="81"/>
    <x v="1719"/>
    <d v="2017-06-11T00:00:00"/>
    <n v="202"/>
    <b v="0"/>
    <s v="Approved"/>
    <s v="Norco Bicycles"/>
    <s v="Standard"/>
    <s v="medium"/>
    <s v="small"/>
    <n v="586.45000000000005"/>
    <n v="521.94000000000005"/>
    <d v="2015-08-02T00:00:00"/>
    <n v="64.509999999999991"/>
    <s v="F"/>
    <n v="81"/>
    <d v="1990-10-19T00:00:00"/>
    <n v="29.728331665398272"/>
    <s v="VP Quality Control"/>
    <s v="Financial Services"/>
    <s v="Mass Customer"/>
    <s v="N"/>
    <s v="Yes"/>
    <n v="9"/>
    <m/>
  </r>
  <r>
    <n v="18958"/>
    <n v="78"/>
    <x v="1554"/>
    <d v="2017-06-11T00:00:00"/>
    <n v="202"/>
    <b v="0"/>
    <s v="Approved"/>
    <s v="Giant Bicycles"/>
    <s v="Standard"/>
    <s v="medium"/>
    <s v="large"/>
    <n v="1765.3"/>
    <n v="709.48"/>
    <d v="2003-09-09T00:00:00"/>
    <n v="1055.82"/>
    <s v="M"/>
    <n v="94"/>
    <d v="1964-06-20T00:00:00"/>
    <n v="56.076276870877727"/>
    <s v="VP Sales"/>
    <s v="Financial Services"/>
    <s v="Affluent Customer"/>
    <s v="N"/>
    <s v="Yes"/>
    <n v="19"/>
    <m/>
  </r>
  <r>
    <n v="19107"/>
    <n v="68"/>
    <x v="1716"/>
    <d v="2017-06-11T00:00:00"/>
    <n v="202"/>
    <b v="1"/>
    <s v="Approved"/>
    <s v="OHM Cycles"/>
    <s v="Standard"/>
    <s v="medium"/>
    <s v="medium"/>
    <n v="1636.9"/>
    <n v="44.71"/>
    <d v="2016-12-06T00:00:00"/>
    <n v="1592.19"/>
    <s v="M"/>
    <n v="47"/>
    <d v="1975-03-14T00:00:00"/>
    <n v="45.33929056950786"/>
    <s v="Graphic Designer"/>
    <s v="Manufacturing"/>
    <s v="Mass Customer"/>
    <s v="N"/>
    <s v="Yes"/>
    <n v="14"/>
    <m/>
  </r>
  <r>
    <n v="11156"/>
    <n v="63"/>
    <x v="1823"/>
    <d v="2017-11-23T00:00:00"/>
    <m/>
    <m/>
    <s v="Approved"/>
    <s v="Solex"/>
    <s v="Standard"/>
    <s v="medium"/>
    <s v="medium"/>
    <n v="1483.2"/>
    <n v="99.59"/>
    <n v="40487"/>
    <m/>
    <m/>
    <m/>
    <m/>
    <m/>
    <m/>
    <m/>
    <m/>
    <m/>
    <m/>
    <m/>
    <m/>
  </r>
  <r>
    <n v="19603"/>
    <n v="77"/>
    <x v="1699"/>
    <d v="2017-06-11T00:00:00"/>
    <n v="202"/>
    <b v="0"/>
    <s v="Approved"/>
    <s v="Norco Bicycles"/>
    <s v="Road"/>
    <s v="medium"/>
    <s v="large"/>
    <n v="1240.31"/>
    <n v="795.1"/>
    <d v="2000-11-03T00:00:00"/>
    <n v="445.20999999999992"/>
    <s v="M"/>
    <n v="22"/>
    <d v="1976-11-25T00:00:00"/>
    <n v="43.635180980466764"/>
    <s v="Information Systems Manager"/>
    <s v="Manufacturing"/>
    <s v="Mass Customer"/>
    <s v="N"/>
    <s v="No"/>
    <n v="9"/>
    <m/>
  </r>
  <r>
    <n v="48"/>
    <n v="81"/>
    <x v="3146"/>
    <d v="2017-06-10T00:00:00"/>
    <n v="203"/>
    <b v="1"/>
    <s v="Approved"/>
    <s v="Solex"/>
    <s v="Standard"/>
    <s v="medium"/>
    <s v="medium"/>
    <n v="1151.96"/>
    <n v="649.49"/>
    <d v="2012-04-10T00:00:00"/>
    <n v="502.47"/>
    <s v="M"/>
    <n v="97"/>
    <d v="1970-03-01T00:00:00"/>
    <n v="50.377646733891424"/>
    <s v="Executive Secretary"/>
    <s v="Financial Services"/>
    <s v="High Net Worth"/>
    <s v="N"/>
    <s v="Yes"/>
    <n v="6"/>
    <m/>
  </r>
  <r>
    <n v="531"/>
    <n v="22"/>
    <x v="899"/>
    <d v="2017-06-10T00:00:00"/>
    <n v="203"/>
    <b v="1"/>
    <s v="Approved"/>
    <s v="WeareA2B"/>
    <s v="Standard"/>
    <s v="medium"/>
    <s v="medium"/>
    <n v="60.34"/>
    <n v="45.26"/>
    <d v="1993-07-15T00:00:00"/>
    <n v="15.080000000000005"/>
    <s v="M"/>
    <n v="46"/>
    <d v="1986-11-03T00:00:00"/>
    <n v="33.689975501014715"/>
    <s v="Geologist I"/>
    <s v="n/a"/>
    <s v="Mass Customer"/>
    <s v="N"/>
    <s v="Yes"/>
    <n v="7"/>
    <m/>
  </r>
  <r>
    <n v="1005"/>
    <n v="10"/>
    <x v="383"/>
    <d v="2017-06-10T00:00:00"/>
    <n v="203"/>
    <b v="0"/>
    <s v="Approved"/>
    <s v="WeareA2B"/>
    <s v="Touring"/>
    <s v="medium"/>
    <s v="medium"/>
    <n v="1466.68"/>
    <n v="363.25"/>
    <d v="2005-12-07T00:00:00"/>
    <n v="1103.43"/>
    <s v="F"/>
    <n v="74"/>
    <d v="1972-10-13T00:00:00"/>
    <n v="47.755728925672244"/>
    <s v="Director of Sales"/>
    <s v="n/a"/>
    <s v="Mass Customer"/>
    <s v="N"/>
    <s v="Yes"/>
    <n v="5"/>
    <m/>
  </r>
  <r>
    <n v="11161"/>
    <n v="95"/>
    <x v="2634"/>
    <d v="2017-04-01T00:00:00"/>
    <m/>
    <m/>
    <s v="Approved"/>
    <s v="Giant Bicycles"/>
    <s v="Standard"/>
    <s v="medium"/>
    <s v="large"/>
    <n v="569.55999999999995"/>
    <n v="528.42999999999995"/>
    <n v="37874"/>
    <m/>
    <m/>
    <m/>
    <m/>
    <m/>
    <m/>
    <m/>
    <m/>
    <m/>
    <m/>
    <m/>
    <m/>
  </r>
  <r>
    <n v="1077"/>
    <n v="74"/>
    <x v="2570"/>
    <d v="2017-06-10T00:00:00"/>
    <n v="203"/>
    <b v="0"/>
    <s v="Approved"/>
    <s v="WeareA2B"/>
    <s v="Standard"/>
    <s v="medium"/>
    <s v="medium"/>
    <n v="1762.96"/>
    <n v="950.52"/>
    <d v="2001-11-25T00:00:00"/>
    <n v="812.44"/>
    <s v="F"/>
    <n v="80"/>
    <d v="1986-03-25T00:00:00"/>
    <n v="34.300934405124302"/>
    <s v="Mechanical Systems Engineer"/>
    <s v="Property"/>
    <s v="High Net Worth"/>
    <s v="N"/>
    <s v="Yes"/>
    <n v="7"/>
    <m/>
  </r>
  <r>
    <n v="1212"/>
    <n v="23"/>
    <x v="2611"/>
    <d v="2017-06-10T00:00:00"/>
    <n v="203"/>
    <b v="1"/>
    <s v="Approved"/>
    <s v="Norco Bicycles"/>
    <s v="Standard"/>
    <s v="medium"/>
    <s v="medium"/>
    <n v="1198.46"/>
    <n v="381.1"/>
    <d v="2003-01-05T00:00:00"/>
    <n v="817.36"/>
    <s v="M"/>
    <n v="27"/>
    <d v="1992-04-16T00:00:00"/>
    <n v="28.235180980466765"/>
    <n v="0"/>
    <s v="Argiculture"/>
    <s v="High Net Worth"/>
    <s v="N"/>
    <s v="Yes"/>
    <n v="4"/>
    <m/>
  </r>
  <r>
    <n v="1261"/>
    <n v="17"/>
    <x v="1047"/>
    <d v="2017-06-10T00:00:00"/>
    <n v="203"/>
    <b v="0"/>
    <s v="Approved"/>
    <s v="Solex"/>
    <s v="Standard"/>
    <s v="high"/>
    <s v="medium"/>
    <n v="1024.6600000000001"/>
    <n v="614.79999999999995"/>
    <d v="2010-11-05T00:00:00"/>
    <n v="409.86000000000013"/>
    <s v="M"/>
    <n v="50"/>
    <d v="1963-11-18T00:00:00"/>
    <n v="56.665317966768136"/>
    <s v="Assistant Manager"/>
    <s v="Property"/>
    <s v="Mass Customer"/>
    <s v="N"/>
    <s v="No"/>
    <n v="18"/>
    <m/>
  </r>
  <r>
    <n v="1678"/>
    <n v="48"/>
    <x v="1584"/>
    <d v="2017-06-10T00:00:00"/>
    <n v="203"/>
    <b v="1"/>
    <s v="Approved"/>
    <s v="WeareA2B"/>
    <s v="Standard"/>
    <s v="medium"/>
    <s v="medium"/>
    <n v="1762.96"/>
    <n v="950.52"/>
    <d v="2014-07-28T00:00:00"/>
    <n v="812.44"/>
    <s v="F"/>
    <n v="80"/>
    <d v="1978-12-05T00:00:00"/>
    <n v="41.607783720192792"/>
    <s v="Systems Administrator II"/>
    <s v="n/a"/>
    <s v="Mass Customer"/>
    <s v="N"/>
    <s v="No"/>
    <n v="15"/>
    <m/>
  </r>
  <r>
    <n v="1701"/>
    <n v="9"/>
    <x v="1294"/>
    <d v="2017-06-10T00:00:00"/>
    <n v="203"/>
    <b v="0"/>
    <s v="Approved"/>
    <s v="Norco Bicycles"/>
    <s v="Standard"/>
    <s v="medium"/>
    <s v="small"/>
    <n v="1216.1400000000001"/>
    <n v="1082.3599999999999"/>
    <d v="1991-08-05T00:00:00"/>
    <n v="133.7800000000002"/>
    <s v="M"/>
    <n v="74"/>
    <d v="1998-10-11T00:00:00"/>
    <n v="21.744770021562658"/>
    <n v="0"/>
    <s v="Retail"/>
    <s v="High Net Worth"/>
    <s v="N"/>
    <s v="No"/>
    <n v="1"/>
    <m/>
  </r>
  <r>
    <n v="3204"/>
    <n v="31"/>
    <x v="210"/>
    <d v="2017-06-10T00:00:00"/>
    <n v="203"/>
    <b v="1"/>
    <s v="Approved"/>
    <s v="Giant Bicycles"/>
    <s v="Standard"/>
    <s v="medium"/>
    <s v="medium"/>
    <n v="230.91"/>
    <n v="173.18"/>
    <d v="2006-11-10T00:00:00"/>
    <n v="57.72999999999999"/>
    <s v="M"/>
    <n v="19"/>
    <d v="1980-04-15T00:00:00"/>
    <n v="40.246139884576358"/>
    <n v="0"/>
    <s v="Health"/>
    <s v="Mass Customer"/>
    <s v="N"/>
    <s v="No"/>
    <n v="15"/>
    <m/>
  </r>
  <r>
    <n v="4263"/>
    <n v="97"/>
    <x v="503"/>
    <d v="2017-06-10T00:00:00"/>
    <n v="203"/>
    <b v="0"/>
    <s v="Approved"/>
    <s v="Solex"/>
    <s v="Standard"/>
    <s v="medium"/>
    <s v="large"/>
    <n v="202.62"/>
    <n v="151.96"/>
    <d v="2004-01-16T00:00:00"/>
    <n v="50.66"/>
    <s v="F"/>
    <n v="66"/>
    <d v="1995-02-14T00:00:00"/>
    <n v="25.402304268138"/>
    <s v="GIS Technical Architect"/>
    <s v="n/a"/>
    <s v="Affluent Customer"/>
    <s v="N"/>
    <s v="Yes"/>
    <n v="1"/>
    <m/>
  </r>
  <r>
    <n v="4716"/>
    <n v="24"/>
    <x v="2531"/>
    <d v="2017-06-10T00:00:00"/>
    <n v="203"/>
    <b v="0"/>
    <s v="Approved"/>
    <s v="Solex"/>
    <s v="Road"/>
    <s v="medium"/>
    <s v="large"/>
    <n v="1777.8"/>
    <n v="820.78"/>
    <d v="2011-05-07T00:00:00"/>
    <n v="957.02"/>
    <s v="F"/>
    <n v="31"/>
    <d v="1979-01-29T00:00:00"/>
    <n v="41.457098788685947"/>
    <s v="Structural Analysis Engineer"/>
    <s v="Financial Services"/>
    <s v="Mass Customer"/>
    <s v="N"/>
    <s v="No"/>
    <n v="11"/>
    <m/>
  </r>
  <r>
    <n v="4973"/>
    <n v="60"/>
    <x v="2309"/>
    <d v="2017-06-10T00:00:00"/>
    <n v="203"/>
    <b v="1"/>
    <s v="Approved"/>
    <s v="Giant Bicycles"/>
    <s v="Standard"/>
    <s v="high"/>
    <s v="small"/>
    <n v="1977.36"/>
    <n v="1759.85"/>
    <d v="2011-08-24T00:00:00"/>
    <n v="217.51"/>
    <s v="F"/>
    <n v="24"/>
    <d v="1998-04-04T00:00:00"/>
    <n v="22.265317966768137"/>
    <s v="Software Test Engineer IV"/>
    <s v="Health"/>
    <s v="Mass Customer"/>
    <s v="N"/>
    <s v="Yes"/>
    <n v="1"/>
    <m/>
  </r>
  <r>
    <n v="5115"/>
    <n v="54"/>
    <x v="80"/>
    <d v="2017-06-10T00:00:00"/>
    <n v="203"/>
    <b v="1"/>
    <s v="Approved"/>
    <s v="WeareA2B"/>
    <s v="Standard"/>
    <s v="medium"/>
    <s v="medium"/>
    <n v="1807.45"/>
    <n v="778.69"/>
    <d v="1995-10-24T00:00:00"/>
    <n v="1028.76"/>
    <s v="F"/>
    <n v="97"/>
    <d v="1989-01-30T00:00:00"/>
    <n v="31.446139884576354"/>
    <s v="Actuary"/>
    <s v="Financial Services"/>
    <s v="High Net Worth"/>
    <s v="N"/>
    <s v="Yes"/>
    <n v="9"/>
    <m/>
  </r>
  <r>
    <n v="5748"/>
    <n v="91"/>
    <x v="557"/>
    <d v="2017-06-10T00:00:00"/>
    <n v="203"/>
    <b v="1"/>
    <s v="Approved"/>
    <s v="Solex"/>
    <s v="Standard"/>
    <s v="medium"/>
    <s v="medium"/>
    <n v="100.35"/>
    <n v="75.260000000000005"/>
    <d v="1999-07-26T00:00:00"/>
    <n v="25.089999999999989"/>
    <s v="F"/>
    <n v="83"/>
    <d v="1981-05-14T00:00:00"/>
    <n v="39.166687829781836"/>
    <s v="Professor"/>
    <s v="n/a"/>
    <s v="Mass Customer"/>
    <s v="N"/>
    <s v="No"/>
    <n v="3"/>
    <m/>
  </r>
  <r>
    <n v="5929"/>
    <n v="59"/>
    <x v="2426"/>
    <d v="2017-06-10T00:00:00"/>
    <n v="203"/>
    <b v="1"/>
    <s v="Approved"/>
    <s v="Solex"/>
    <s v="Standard"/>
    <s v="medium"/>
    <s v="large"/>
    <n v="1061.56"/>
    <n v="733.58"/>
    <d v="1993-07-20T00:00:00"/>
    <n v="327.9799999999999"/>
    <s v="M"/>
    <n v="66"/>
    <d v="1993-02-18T00:00:00"/>
    <n v="27.39134536402841"/>
    <s v="Safety Technician II"/>
    <s v="Manufacturing"/>
    <s v="Affluent Customer"/>
    <s v="N"/>
    <s v="No"/>
    <n v="10"/>
    <m/>
  </r>
  <r>
    <n v="6198"/>
    <n v="58"/>
    <x v="2335"/>
    <d v="2017-06-10T00:00:00"/>
    <n v="203"/>
    <b v="1"/>
    <s v="Approved"/>
    <s v="OHM Cycles"/>
    <s v="Road"/>
    <s v="medium"/>
    <s v="medium"/>
    <n v="1280.28"/>
    <n v="829.51"/>
    <d v="1993-07-20T00:00:00"/>
    <n v="450.77"/>
    <s v="F"/>
    <n v="28"/>
    <d v="1969-09-18T00:00:00"/>
    <n v="50.826961802384574"/>
    <s v="Electrical Engineer"/>
    <s v="Manufacturing"/>
    <s v="High Net Worth"/>
    <s v="N"/>
    <s v="Yes"/>
    <n v="14"/>
    <m/>
  </r>
  <r>
    <n v="6486"/>
    <n v="11"/>
    <x v="1051"/>
    <d v="2017-06-10T00:00:00"/>
    <n v="203"/>
    <b v="1"/>
    <s v="Approved"/>
    <s v="Giant Bicycles"/>
    <s v="Standard"/>
    <s v="high"/>
    <s v="medium"/>
    <n v="1274.93"/>
    <n v="764.96"/>
    <d v="2007-08-04T00:00:00"/>
    <n v="509.97"/>
    <s v="F"/>
    <n v="20"/>
    <d v="1959-07-11T00:00:00"/>
    <n v="61.024222076357177"/>
    <s v="Clinical Specialist"/>
    <s v="Health"/>
    <s v="Affluent Customer"/>
    <s v="N"/>
    <s v="No"/>
    <n v="14"/>
    <m/>
  </r>
  <r>
    <n v="6619"/>
    <n v="8"/>
    <x v="2811"/>
    <d v="2017-06-10T00:00:00"/>
    <n v="203"/>
    <b v="1"/>
    <s v="Approved"/>
    <s v="Solex"/>
    <s v="Road"/>
    <s v="medium"/>
    <s v="small"/>
    <n v="1703.52"/>
    <n v="1516.13"/>
    <d v="2011-04-16T00:00:00"/>
    <n v="187.38999999999987"/>
    <s v="F"/>
    <n v="11"/>
    <d v="1990-11-09T00:00:00"/>
    <n v="29.670797418822932"/>
    <s v="Analyst Programmer"/>
    <s v="n/a"/>
    <s v="Mass Customer"/>
    <s v="N"/>
    <s v="No"/>
    <n v="11"/>
    <m/>
  </r>
  <r>
    <n v="7749"/>
    <n v="100"/>
    <x v="193"/>
    <d v="2017-06-10T00:00:00"/>
    <n v="203"/>
    <b v="1"/>
    <s v="Approved"/>
    <s v="Trek Bicycles"/>
    <s v="Standard"/>
    <s v="medium"/>
    <s v="small"/>
    <n v="1386.84"/>
    <n v="1234.29"/>
    <d v="1996-11-09T00:00:00"/>
    <n v="152.54999999999995"/>
    <s v="M"/>
    <n v="94"/>
    <d v="1979-07-27T00:00:00"/>
    <n v="40.966687829781833"/>
    <s v="Sales Associate"/>
    <s v="Retail"/>
    <s v="High Net Worth"/>
    <s v="N"/>
    <s v="Yes"/>
    <n v="12"/>
    <m/>
  </r>
  <r>
    <n v="8368"/>
    <n v="98"/>
    <x v="168"/>
    <d v="2017-06-10T00:00:00"/>
    <n v="203"/>
    <b v="1"/>
    <s v="Approved"/>
    <s v="Trek Bicycles"/>
    <s v="Standard"/>
    <s v="high"/>
    <s v="medium"/>
    <n v="358.39"/>
    <n v="215.03"/>
    <d v="2004-01-16T00:00:00"/>
    <n v="143.35999999999999"/>
    <s v="M"/>
    <n v="37"/>
    <d v="1995-12-06T00:00:00"/>
    <n v="24.594085090055806"/>
    <n v="0"/>
    <s v="Manufacturing"/>
    <s v="Affluent Customer"/>
    <s v="N"/>
    <s v="No"/>
    <n v="2"/>
    <m/>
  </r>
  <r>
    <n v="8489"/>
    <n v="15"/>
    <x v="2375"/>
    <d v="2017-06-10T00:00:00"/>
    <n v="203"/>
    <b v="0"/>
    <s v="Approved"/>
    <s v="Norco Bicycles"/>
    <s v="Standard"/>
    <s v="low"/>
    <s v="medium"/>
    <n v="958.74"/>
    <n v="748.9"/>
    <d v="2005-12-07T00:00:00"/>
    <n v="209.84000000000003"/>
    <s v="M"/>
    <n v="77"/>
    <d v="1985-02-12T00:00:00"/>
    <n v="35.413263172247589"/>
    <n v="0"/>
    <s v="Financial Services"/>
    <s v="Affluent Customer"/>
    <s v="N"/>
    <s v="Yes"/>
    <n v="20"/>
    <m/>
  </r>
  <r>
    <n v="8749"/>
    <n v="35"/>
    <x v="1800"/>
    <d v="2017-06-10T00:00:00"/>
    <n v="203"/>
    <b v="1"/>
    <s v="Approved"/>
    <s v="Trek Bicycles"/>
    <s v="Standard"/>
    <s v="low"/>
    <s v="medium"/>
    <n v="1057.51"/>
    <n v="154.4"/>
    <d v="2011-03-16T00:00:00"/>
    <n v="903.11"/>
    <s v="M"/>
    <n v="22"/>
    <d v="1987-03-01T00:00:00"/>
    <n v="33.366687829781831"/>
    <s v="Actuary"/>
    <s v="Financial Services"/>
    <s v="Affluent Customer"/>
    <s v="N"/>
    <s v="Yes"/>
    <n v="13"/>
    <m/>
  </r>
  <r>
    <n v="8785"/>
    <n v="92"/>
    <x v="1064"/>
    <d v="2017-06-10T00:00:00"/>
    <n v="203"/>
    <b v="0"/>
    <s v="Approved"/>
    <s v="WeareA2B"/>
    <s v="Standard"/>
    <s v="medium"/>
    <s v="small"/>
    <n v="1415.01"/>
    <n v="1259.3599999999999"/>
    <d v="2004-01-16T00:00:00"/>
    <n v="155.65000000000009"/>
    <s v="F"/>
    <n v="70"/>
    <d v="1955-11-06T00:00:00"/>
    <n v="64.703674131151701"/>
    <n v="0"/>
    <s v="Health"/>
    <s v="Mass Customer"/>
    <s v="N"/>
    <s v="Yes"/>
    <n v="18"/>
    <m/>
  </r>
  <r>
    <n v="9130"/>
    <n v="35"/>
    <x v="3006"/>
    <d v="2017-06-10T00:00:00"/>
    <n v="203"/>
    <b v="1"/>
    <s v="Approved"/>
    <s v="Trek Bicycles"/>
    <s v="Standard"/>
    <s v="low"/>
    <s v="medium"/>
    <n v="1057.51"/>
    <n v="154.4"/>
    <d v="1994-07-12T00:00:00"/>
    <n v="903.11"/>
    <s v="F"/>
    <n v="73"/>
    <d v="1965-04-12T00:00:00"/>
    <n v="55.265317966768137"/>
    <s v="Desktop Support Technician"/>
    <s v="Telecommunications"/>
    <s v="Mass Customer"/>
    <s v="N"/>
    <s v="No"/>
    <n v="19"/>
    <m/>
  </r>
  <r>
    <n v="9322"/>
    <n v="50"/>
    <x v="679"/>
    <d v="2017-06-10T00:00:00"/>
    <n v="203"/>
    <b v="0"/>
    <s v="Approved"/>
    <s v="Giant Bicycles"/>
    <s v="Standard"/>
    <s v="medium"/>
    <s v="medium"/>
    <n v="642.70000000000005"/>
    <n v="211.37"/>
    <d v="2002-03-22T00:00:00"/>
    <n v="431.33000000000004"/>
    <s v="F"/>
    <n v="20"/>
    <d v="1985-05-21T00:00:00"/>
    <n v="35.144770021562657"/>
    <s v="Senior Financial Analyst"/>
    <s v="Financial Services"/>
    <s v="High Net Worth"/>
    <s v="N"/>
    <s v="No"/>
    <n v="2"/>
    <m/>
  </r>
  <r>
    <n v="10017"/>
    <n v="72"/>
    <x v="1869"/>
    <d v="2017-06-10T00:00:00"/>
    <n v="203"/>
    <b v="0"/>
    <s v="Approved"/>
    <s v="OHM Cycles"/>
    <s v="Standard"/>
    <s v="medium"/>
    <s v="medium"/>
    <n v="912.52"/>
    <n v="141.4"/>
    <d v="2015-06-17T00:00:00"/>
    <n v="771.12"/>
    <s v="F"/>
    <n v="10"/>
    <d v="1984-02-05T00:00:00"/>
    <n v="36.435180980466768"/>
    <s v="Software Consultant"/>
    <s v="IT"/>
    <s v="High Net Worth"/>
    <s v="N"/>
    <s v="Yes"/>
    <n v="13"/>
    <m/>
  </r>
  <r>
    <n v="10429"/>
    <n v="24"/>
    <x v="697"/>
    <d v="2017-06-10T00:00:00"/>
    <n v="203"/>
    <b v="0"/>
    <s v="Approved"/>
    <s v="Solex"/>
    <s v="Road"/>
    <s v="medium"/>
    <s v="large"/>
    <n v="1777.8"/>
    <n v="820.78"/>
    <d v="2011-05-07T00:00:00"/>
    <n v="957.02"/>
    <s v="M"/>
    <n v="12"/>
    <d v="1977-11-16T00:00:00"/>
    <n v="42.659838514713343"/>
    <s v="Mechanical Systems Engineer"/>
    <s v="Manufacturing"/>
    <s v="Mass Customer"/>
    <s v="N"/>
    <s v="No"/>
    <n v="20"/>
    <m/>
  </r>
  <r>
    <n v="10752"/>
    <n v="13"/>
    <x v="340"/>
    <d v="2017-06-10T00:00:00"/>
    <n v="203"/>
    <b v="0"/>
    <s v="Approved"/>
    <s v="Solex"/>
    <s v="Standard"/>
    <s v="medium"/>
    <s v="medium"/>
    <n v="1163.8900000000001"/>
    <n v="589.27"/>
    <d v="2015-10-18T00:00:00"/>
    <n v="574.62000000000012"/>
    <s v="F"/>
    <n v="76"/>
    <d v="2000-05-10T00:00:00"/>
    <n v="20.163948103754439"/>
    <s v="General Manager"/>
    <s v="n/a"/>
    <s v="Mass Customer"/>
    <s v="N"/>
    <s v="Yes"/>
    <n v="1"/>
    <m/>
  </r>
  <r>
    <n v="11206"/>
    <n v="13"/>
    <x v="3382"/>
    <d v="2017-06-10T00:00:00"/>
    <n v="203"/>
    <b v="1"/>
    <s v="Approved"/>
    <s v="Solex"/>
    <s v="Standard"/>
    <s v="medium"/>
    <s v="medium"/>
    <n v="1577.53"/>
    <n v="826.51"/>
    <d v="2011-03-16T00:00:00"/>
    <n v="751.02"/>
    <s v="M"/>
    <n v="35"/>
    <d v="1975-07-09T00:00:00"/>
    <n v="45.018742624302384"/>
    <s v="Business Systems Development Analyst"/>
    <s v="IT"/>
    <s v="High Net Worth"/>
    <s v="N"/>
    <s v="No"/>
    <n v="22"/>
    <m/>
  </r>
  <r>
    <n v="11308"/>
    <n v="65"/>
    <x v="2117"/>
    <d v="2017-06-10T00:00:00"/>
    <n v="203"/>
    <b v="0"/>
    <s v="Approved"/>
    <s v="WeareA2B"/>
    <s v="Standard"/>
    <s v="medium"/>
    <s v="medium"/>
    <n v="1807.45"/>
    <n v="778.69"/>
    <d v="2010-11-05T00:00:00"/>
    <n v="1028.76"/>
    <s v="F"/>
    <n v="51"/>
    <d v="1991-03-18T00:00:00"/>
    <n v="29.317372761288684"/>
    <s v="Office Assistant IV"/>
    <s v="Manufacturing"/>
    <s v="Affluent Customer"/>
    <s v="N"/>
    <s v="Yes"/>
    <n v="3"/>
    <m/>
  </r>
  <r>
    <n v="11538"/>
    <n v="27"/>
    <x v="1767"/>
    <d v="2017-06-10T00:00:00"/>
    <n v="203"/>
    <b v="1"/>
    <s v="Approved"/>
    <s v="Trek Bicycles"/>
    <s v="Standard"/>
    <s v="medium"/>
    <s v="medium"/>
    <n v="499.53"/>
    <n v="388.72"/>
    <d v="1994-07-12T00:00:00"/>
    <n v="110.80999999999995"/>
    <s v="F"/>
    <n v="32"/>
    <d v="1967-02-24T00:00:00"/>
    <n v="53.39408509005581"/>
    <s v="Staff Scientist"/>
    <s v="Manufacturing"/>
    <s v="Mass Customer"/>
    <s v="N"/>
    <s v="Yes"/>
    <n v="8"/>
    <m/>
  </r>
  <r>
    <n v="11578"/>
    <n v="29"/>
    <x v="572"/>
    <d v="2017-06-10T00:00:00"/>
    <n v="203"/>
    <b v="0"/>
    <s v="Approved"/>
    <s v="WeareA2B"/>
    <s v="Standard"/>
    <s v="medium"/>
    <s v="medium"/>
    <n v="1065.03"/>
    <n v="230.09"/>
    <d v="2000-11-03T00:00:00"/>
    <n v="834.93999999999994"/>
    <s v="F"/>
    <n v="26"/>
    <d v="1978-05-19T00:00:00"/>
    <n v="42.155728925672243"/>
    <s v="Professor"/>
    <s v="n/a"/>
    <s v="High Net Worth"/>
    <s v="N"/>
    <s v="No"/>
    <n v="6"/>
    <m/>
  </r>
  <r>
    <n v="11845"/>
    <n v="67"/>
    <x v="306"/>
    <d v="2017-06-10T00:00:00"/>
    <n v="203"/>
    <b v="0"/>
    <s v="Approved"/>
    <s v="Solex"/>
    <s v="Standard"/>
    <s v="medium"/>
    <s v="large"/>
    <n v="1071.23"/>
    <n v="380.74"/>
    <d v="1991-08-05T00:00:00"/>
    <n v="690.49"/>
    <s v="F"/>
    <n v="62"/>
    <d v="1996-11-24T00:00:00"/>
    <n v="23.624222076357178"/>
    <s v="Staff Scientist"/>
    <s v="Financial Services"/>
    <s v="High Net Worth"/>
    <s v="N"/>
    <s v="Yes"/>
    <n v="1"/>
    <m/>
  </r>
  <r>
    <n v="12235"/>
    <n v="49"/>
    <x v="1501"/>
    <d v="2017-06-10T00:00:00"/>
    <n v="203"/>
    <b v="0"/>
    <s v="Approved"/>
    <s v="Trek Bicycles"/>
    <s v="Road"/>
    <s v="medium"/>
    <s v="medium"/>
    <n v="533.51"/>
    <n v="400.13"/>
    <d v="2012-06-04T00:00:00"/>
    <n v="133.38"/>
    <s v="F"/>
    <n v="48"/>
    <d v="1975-01-18T00:00:00"/>
    <n v="45.489975501014712"/>
    <s v="Software Engineer III"/>
    <s v="Financial Services"/>
    <s v="Affluent Customer"/>
    <s v="N"/>
    <s v="No"/>
    <n v="13"/>
    <m/>
  </r>
  <r>
    <n v="12270"/>
    <n v="40"/>
    <x v="1131"/>
    <d v="2017-06-10T00:00:00"/>
    <n v="203"/>
    <b v="0"/>
    <s v="Approved"/>
    <s v="OHM Cycles"/>
    <s v="Standard"/>
    <s v="high"/>
    <s v="medium"/>
    <n v="1458.17"/>
    <n v="874.9"/>
    <d v="2006-02-02T00:00:00"/>
    <n v="583.2700000000001"/>
    <s v="F"/>
    <n v="45"/>
    <d v="1960-07-03T00:00:00"/>
    <n v="60.043400158548955"/>
    <s v="Senior Quality Engineer"/>
    <s v="Retail"/>
    <s v="Mass Customer"/>
    <s v="N"/>
    <s v="No"/>
    <n v="18"/>
    <m/>
  </r>
  <r>
    <n v="12313"/>
    <n v="89"/>
    <x v="1103"/>
    <d v="2017-06-10T00:00:00"/>
    <n v="203"/>
    <b v="0"/>
    <s v="Approved"/>
    <s v="WeareA2B"/>
    <s v="Touring"/>
    <s v="medium"/>
    <s v="large"/>
    <n v="1362.99"/>
    <n v="57.74"/>
    <d v="1993-04-20T00:00:00"/>
    <n v="1305.25"/>
    <s v="F"/>
    <n v="14"/>
    <d v="1965-12-21T00:00:00"/>
    <n v="54.572167281836627"/>
    <s v="Senior Developer"/>
    <s v="Manufacturing"/>
    <s v="Affluent Customer"/>
    <s v="N"/>
    <s v="No"/>
    <n v="16"/>
    <m/>
  </r>
  <r>
    <n v="13281"/>
    <n v="38"/>
    <x v="117"/>
    <d v="2017-06-10T00:00:00"/>
    <n v="203"/>
    <b v="1"/>
    <s v="Approved"/>
    <s v="Solex"/>
    <s v="Standard"/>
    <s v="medium"/>
    <s v="medium"/>
    <n v="1577.53"/>
    <n v="826.51"/>
    <d v="2011-05-09T00:00:00"/>
    <n v="751.02"/>
    <s v="M"/>
    <n v="85"/>
    <d v="1985-02-17T00:00:00"/>
    <n v="35.399564542110603"/>
    <s v="Senior Quality Engineer"/>
    <s v="n/a"/>
    <s v="Mass Customer"/>
    <s v="N"/>
    <s v="Yes"/>
    <n v="19"/>
    <m/>
  </r>
  <r>
    <n v="13854"/>
    <n v="97"/>
    <x v="2008"/>
    <d v="2017-06-10T00:00:00"/>
    <n v="203"/>
    <b v="1"/>
    <s v="Approved"/>
    <s v="OHM Cycles"/>
    <s v="Road"/>
    <s v="medium"/>
    <s v="medium"/>
    <n v="742.54"/>
    <n v="667.4"/>
    <d v="2005-12-07T00:00:00"/>
    <n v="75.139999999999986"/>
    <s v="F"/>
    <n v="10"/>
    <d v="1995-03-15T00:00:00"/>
    <n v="25.322852213343477"/>
    <n v="0"/>
    <s v="Property"/>
    <s v="High Net Worth"/>
    <s v="N"/>
    <s v="Yes"/>
    <n v="5"/>
    <m/>
  </r>
  <r>
    <n v="13996"/>
    <n v="36"/>
    <x v="2373"/>
    <d v="2017-06-10T00:00:00"/>
    <n v="203"/>
    <b v="1"/>
    <s v="Approved"/>
    <s v="Solex"/>
    <s v="Standard"/>
    <s v="low"/>
    <s v="medium"/>
    <n v="945.04"/>
    <n v="507.58"/>
    <d v="1999-07-20T00:00:00"/>
    <n v="437.46"/>
    <s v="F"/>
    <n v="51"/>
    <d v="1976-08-20T00:00:00"/>
    <n v="43.900934405124303"/>
    <s v="Assistant Professor"/>
    <s v="n/a"/>
    <s v="Affluent Customer"/>
    <s v="N"/>
    <s v="Yes"/>
    <n v="13"/>
    <m/>
  </r>
  <r>
    <n v="14091"/>
    <n v="35"/>
    <x v="2629"/>
    <d v="2017-06-10T00:00:00"/>
    <n v="203"/>
    <b v="0"/>
    <s v="Approved"/>
    <s v="Trek Bicycles"/>
    <s v="Standard"/>
    <s v="low"/>
    <s v="medium"/>
    <n v="1057.51"/>
    <n v="154.4"/>
    <d v="2003-03-18T00:00:00"/>
    <n v="903.11"/>
    <s v="F"/>
    <n v="21"/>
    <d v="1977-10-06T00:00:00"/>
    <n v="42.77216728183663"/>
    <s v="Analog Circuit Design manager"/>
    <s v="Manufacturing"/>
    <s v="Mass Customer"/>
    <s v="N"/>
    <s v="Yes"/>
    <n v="3"/>
    <m/>
  </r>
  <r>
    <n v="14154"/>
    <n v="26"/>
    <x v="2109"/>
    <d v="2017-06-10T00:00:00"/>
    <n v="203"/>
    <b v="1"/>
    <s v="Approved"/>
    <s v="WeareA2B"/>
    <s v="Standard"/>
    <s v="medium"/>
    <s v="medium"/>
    <n v="1992.93"/>
    <n v="762.63"/>
    <d v="1993-05-26T00:00:00"/>
    <n v="1230.3000000000002"/>
    <s v="M"/>
    <n v="44"/>
    <d v="1965-02-16T00:00:00"/>
    <n v="55.416002898274982"/>
    <s v="Pharmacist"/>
    <s v="Health"/>
    <s v="Affluent Customer"/>
    <s v="N"/>
    <s v="No"/>
    <n v="18"/>
    <m/>
  </r>
  <r>
    <n v="14263"/>
    <n v="63"/>
    <x v="266"/>
    <d v="2017-06-10T00:00:00"/>
    <n v="203"/>
    <b v="1"/>
    <s v="Approved"/>
    <s v="Solex"/>
    <s v="Standard"/>
    <s v="medium"/>
    <s v="medium"/>
    <n v="1483.2"/>
    <n v="99.59"/>
    <d v="2010-08-20T00:00:00"/>
    <n v="1383.6100000000001"/>
    <s v="F"/>
    <n v="41"/>
    <d v="1975-11-06T00:00:00"/>
    <n v="44.689975501014715"/>
    <s v="Social Worker"/>
    <s v="Health"/>
    <s v="Mass Customer"/>
    <s v="N"/>
    <s v="Yes"/>
    <n v="18"/>
    <m/>
  </r>
  <r>
    <n v="14574"/>
    <n v="59"/>
    <x v="115"/>
    <d v="2017-06-10T00:00:00"/>
    <n v="203"/>
    <b v="0"/>
    <s v="Approved"/>
    <s v="Solex"/>
    <s v="Standard"/>
    <s v="medium"/>
    <s v="large"/>
    <n v="1061.56"/>
    <n v="733.58"/>
    <d v="1993-07-20T00:00:00"/>
    <n v="327.9799999999999"/>
    <s v="M"/>
    <n v="99"/>
    <d v="1955-12-31T00:00:00"/>
    <n v="64.552989199644855"/>
    <s v="Safety Technician III"/>
    <s v="Retail"/>
    <s v="Mass Customer"/>
    <s v="N"/>
    <s v="No"/>
    <n v="20"/>
    <m/>
  </r>
  <r>
    <n v="16473"/>
    <n v="12"/>
    <x v="1876"/>
    <d v="2017-06-10T00:00:00"/>
    <n v="203"/>
    <b v="0"/>
    <s v="Approved"/>
    <s v="WeareA2B"/>
    <s v="Standard"/>
    <s v="medium"/>
    <s v="medium"/>
    <n v="1231.1500000000001"/>
    <n v="161.6"/>
    <d v="2013-03-12T00:00:00"/>
    <n v="1069.5500000000002"/>
    <s v="U"/>
    <n v="58"/>
    <d v="1899-12-30T00:00:00"/>
    <n v="0"/>
    <s v="Research Nurse"/>
    <s v="Health"/>
    <s v="Affluent Customer"/>
    <s v="N"/>
    <s v="Yes"/>
    <n v="0"/>
    <m/>
  </r>
  <r>
    <n v="17305"/>
    <n v="27"/>
    <x v="1452"/>
    <d v="2017-06-10T00:00:00"/>
    <n v="203"/>
    <b v="0"/>
    <s v="Approved"/>
    <s v="Trek Bicycles"/>
    <s v="Standard"/>
    <s v="medium"/>
    <s v="medium"/>
    <n v="499.53"/>
    <n v="388.72"/>
    <d v="1997-02-09T00:00:00"/>
    <n v="110.80999999999995"/>
    <s v="F"/>
    <n v="32"/>
    <d v="1973-12-06T00:00:00"/>
    <n v="46.607783720192792"/>
    <s v="Analog Circuit Design manager"/>
    <s v="Health"/>
    <s v="Mass Customer"/>
    <s v="N"/>
    <s v="Yes"/>
    <n v="10"/>
    <m/>
  </r>
  <r>
    <n v="17352"/>
    <n v="48"/>
    <x v="577"/>
    <d v="2017-06-10T00:00:00"/>
    <n v="203"/>
    <b v="1"/>
    <s v="Approved"/>
    <s v="WeareA2B"/>
    <s v="Standard"/>
    <s v="medium"/>
    <s v="medium"/>
    <n v="1762.96"/>
    <n v="950.52"/>
    <d v="2012-04-10T00:00:00"/>
    <n v="812.44"/>
    <s v="M"/>
    <n v="74"/>
    <d v="1994-09-10T00:00:00"/>
    <n v="25.83244125443937"/>
    <s v="Office Assistant IV"/>
    <s v="Financial Services"/>
    <s v="Mass Customer"/>
    <s v="N"/>
    <s v="Yes"/>
    <n v="2"/>
    <m/>
  </r>
  <r>
    <n v="17377"/>
    <n v="63"/>
    <x v="1338"/>
    <d v="2017-06-10T00:00:00"/>
    <n v="203"/>
    <b v="0"/>
    <s v="Approved"/>
    <s v="Solex"/>
    <s v="Standard"/>
    <s v="medium"/>
    <s v="medium"/>
    <n v="1483.2"/>
    <n v="99.59"/>
    <d v="1998-12-17T00:00:00"/>
    <n v="1383.6100000000001"/>
    <s v="M"/>
    <n v="26"/>
    <d v="1999-04-30T00:00:00"/>
    <n v="21.194085090055808"/>
    <s v="Civil Engineer"/>
    <s v="Manufacturing"/>
    <s v="Mass Customer"/>
    <s v="N"/>
    <s v="No"/>
    <n v="1"/>
    <m/>
  </r>
  <r>
    <n v="17628"/>
    <n v="65"/>
    <x v="3383"/>
    <d v="2017-06-10T00:00:00"/>
    <n v="203"/>
    <b v="0"/>
    <s v="Approved"/>
    <s v="WeareA2B"/>
    <s v="Standard"/>
    <s v="medium"/>
    <s v="medium"/>
    <n v="1807.45"/>
    <n v="778.69"/>
    <d v="2015-04-11T00:00:00"/>
    <n v="1028.76"/>
    <s v="F"/>
    <n v="6"/>
    <d v="1958-11-25T00:00:00"/>
    <n v="61.64887961060375"/>
    <n v="0"/>
    <s v="Property"/>
    <s v="Mass Customer"/>
    <s v="N"/>
    <s v="Yes"/>
    <n v="8"/>
    <m/>
  </r>
  <r>
    <n v="17748"/>
    <n v="71"/>
    <x v="3196"/>
    <d v="2017-06-10T00:00:00"/>
    <n v="203"/>
    <b v="1"/>
    <s v="Approved"/>
    <s v="Solex"/>
    <s v="Standard"/>
    <s v="high"/>
    <s v="large"/>
    <n v="1842.92"/>
    <n v="1105.75"/>
    <d v="1995-10-24T00:00:00"/>
    <n v="737.17000000000007"/>
    <s v="M"/>
    <n v="58"/>
    <d v="1981-05-31T00:00:00"/>
    <n v="39.120112487316078"/>
    <s v="VP Quality Control"/>
    <s v="Manufacturing"/>
    <s v="Affluent Customer"/>
    <s v="N"/>
    <s v="No"/>
    <n v="6"/>
    <m/>
  </r>
  <r>
    <n v="18074"/>
    <n v="45"/>
    <x v="1437"/>
    <d v="2017-06-10T00:00:00"/>
    <n v="203"/>
    <b v="1"/>
    <s v="Approved"/>
    <s v="Trek Bicycles"/>
    <s v="Road"/>
    <s v="low"/>
    <s v="medium"/>
    <n v="980.37"/>
    <n v="234.43"/>
    <d v="2011-04-16T00:00:00"/>
    <n v="745.94"/>
    <s v="M"/>
    <n v="25"/>
    <d v="1984-11-20T00:00:00"/>
    <n v="35.643400158548957"/>
    <s v="Account Representative IV"/>
    <s v="Entertainment"/>
    <s v="High Net Worth"/>
    <s v="N"/>
    <s v="Yes"/>
    <n v="12"/>
    <m/>
  </r>
  <r>
    <n v="18129"/>
    <n v="80"/>
    <x v="2534"/>
    <d v="2017-06-10T00:00:00"/>
    <n v="203"/>
    <b v="1"/>
    <s v="Approved"/>
    <s v="OHM Cycles"/>
    <s v="Touring"/>
    <s v="low"/>
    <s v="medium"/>
    <n v="1073.07"/>
    <n v="933.84"/>
    <d v="1997-01-25T00:00:00"/>
    <n v="139.2299999999999"/>
    <s v="M"/>
    <n v="83"/>
    <d v="1966-01-27T00:00:00"/>
    <n v="54.470797418822933"/>
    <s v="Civil Engineer"/>
    <s v="Manufacturing"/>
    <s v="Mass Customer"/>
    <s v="N"/>
    <s v="No"/>
    <n v="19"/>
    <m/>
  </r>
  <r>
    <n v="18161"/>
    <n v="85"/>
    <x v="3270"/>
    <d v="2017-06-10T00:00:00"/>
    <n v="203"/>
    <b v="0"/>
    <s v="Approved"/>
    <s v="WeareA2B"/>
    <s v="Standard"/>
    <s v="medium"/>
    <s v="medium"/>
    <n v="752.64"/>
    <n v="205.36"/>
    <d v="2015-08-02T00:00:00"/>
    <n v="547.28"/>
    <s v="M"/>
    <n v="99"/>
    <d v="1970-11-08T00:00:00"/>
    <n v="49.687235774987315"/>
    <s v="Junior Executive"/>
    <s v="Property"/>
    <s v="Mass Customer"/>
    <s v="N"/>
    <s v="No"/>
    <n v="4"/>
    <m/>
  </r>
  <r>
    <n v="18349"/>
    <n v="60"/>
    <x v="3384"/>
    <d v="2017-06-10T00:00:00"/>
    <n v="203"/>
    <b v="0"/>
    <s v="Approved"/>
    <s v="Giant Bicycles"/>
    <s v="Standard"/>
    <s v="high"/>
    <s v="small"/>
    <n v="1977.36"/>
    <n v="1759.85"/>
    <d v="2012-05-18T00:00:00"/>
    <n v="217.51"/>
    <s v="F"/>
    <n v="17"/>
    <d v="1962-05-22T00:00:00"/>
    <n v="58.158468651699643"/>
    <s v="Research Associate"/>
    <s v="Retail"/>
    <s v="Mass Customer"/>
    <s v="N"/>
    <s v="Yes"/>
    <n v="14"/>
    <m/>
  </r>
  <r>
    <n v="18565"/>
    <n v="30"/>
    <x v="385"/>
    <d v="2017-06-10T00:00:00"/>
    <n v="203"/>
    <b v="1"/>
    <s v="Approved"/>
    <s v="OHM Cycles"/>
    <s v="Standard"/>
    <s v="medium"/>
    <s v="medium"/>
    <n v="1227.3399999999999"/>
    <n v="770.89"/>
    <d v="1994-08-10T00:00:00"/>
    <n v="456.44999999999993"/>
    <s v="F"/>
    <n v="60"/>
    <d v="1976-09-23T00:00:00"/>
    <n v="43.807783720192795"/>
    <s v="Health Coach I"/>
    <s v="Health"/>
    <s v="High Net Worth"/>
    <s v="N"/>
    <s v="No"/>
    <n v="13"/>
    <m/>
  </r>
  <r>
    <n v="18877"/>
    <n v="42"/>
    <x v="875"/>
    <d v="2017-06-10T00:00:00"/>
    <n v="203"/>
    <b v="1"/>
    <s v="Approved"/>
    <s v="OHM Cycles"/>
    <s v="Road"/>
    <s v="medium"/>
    <s v="small"/>
    <n v="1810"/>
    <n v="1610.9"/>
    <d v="2006-10-01T00:00:00"/>
    <n v="199.09999999999991"/>
    <s v="M"/>
    <n v="54"/>
    <d v="1961-07-06T00:00:00"/>
    <n v="59.03518098046677"/>
    <s v="Teacher"/>
    <s v="IT"/>
    <s v="Mass Customer"/>
    <s v="N"/>
    <s v="Yes"/>
    <n v="19"/>
    <m/>
  </r>
  <r>
    <n v="19394"/>
    <n v="59"/>
    <x v="1584"/>
    <d v="2017-06-10T00:00:00"/>
    <n v="203"/>
    <b v="0"/>
    <s v="Approved"/>
    <s v="Solex"/>
    <s v="Standard"/>
    <s v="medium"/>
    <s v="large"/>
    <n v="1061.56"/>
    <n v="733.58"/>
    <d v="1993-07-20T00:00:00"/>
    <n v="327.9799999999999"/>
    <s v="F"/>
    <n v="80"/>
    <d v="1978-12-05T00:00:00"/>
    <n v="41.607783720192792"/>
    <s v="Systems Administrator II"/>
    <s v="n/a"/>
    <s v="Mass Customer"/>
    <s v="N"/>
    <s v="No"/>
    <n v="15"/>
    <m/>
  </r>
  <r>
    <n v="19455"/>
    <n v="34"/>
    <x v="1218"/>
    <d v="2017-06-10T00:00:00"/>
    <n v="203"/>
    <b v="0"/>
    <s v="Approved"/>
    <s v="WeareA2B"/>
    <s v="Standard"/>
    <s v="medium"/>
    <s v="medium"/>
    <n v="1231.1500000000001"/>
    <n v="161.6"/>
    <d v="2010-05-05T00:00:00"/>
    <n v="1069.5500000000002"/>
    <s v="F"/>
    <n v="70"/>
    <d v="1983-07-22T00:00:00"/>
    <n v="36.977646733891426"/>
    <s v="Senior Developer"/>
    <s v="Health"/>
    <s v="High Net Worth"/>
    <s v="N"/>
    <s v="Yes"/>
    <n v="3"/>
    <m/>
  </r>
  <r>
    <n v="19641"/>
    <n v="63"/>
    <x v="2962"/>
    <d v="2017-06-10T00:00:00"/>
    <n v="203"/>
    <b v="1"/>
    <s v="Approved"/>
    <s v="Solex"/>
    <s v="Standard"/>
    <s v="medium"/>
    <s v="medium"/>
    <n v="1483.2"/>
    <n v="99.59"/>
    <d v="2010-08-20T00:00:00"/>
    <n v="1383.6100000000001"/>
    <s v="M"/>
    <n v="2"/>
    <d v="1977-03-13T00:00:00"/>
    <n v="43.33929056950786"/>
    <s v="Junior Executive"/>
    <s v="Health"/>
    <s v="Mass Customer"/>
    <s v="N"/>
    <s v="Yes"/>
    <n v="20"/>
    <m/>
  </r>
  <r>
    <n v="19734"/>
    <n v="52"/>
    <x v="2731"/>
    <d v="2017-06-10T00:00:00"/>
    <n v="203"/>
    <b v="0"/>
    <s v="Approved"/>
    <s v="OHM Cycles"/>
    <s v="Road"/>
    <s v="medium"/>
    <s v="medium"/>
    <n v="1280.28"/>
    <n v="829.51"/>
    <d v="1997-02-09T00:00:00"/>
    <n v="450.77"/>
    <s v="F"/>
    <n v="70"/>
    <d v="1969-07-03T00:00:00"/>
    <n v="51.037920706494162"/>
    <s v="Compensation Analyst"/>
    <s v="Financial Services"/>
    <s v="Mass Customer"/>
    <s v="N"/>
    <s v="Yes"/>
    <n v="4"/>
    <m/>
  </r>
  <r>
    <n v="19755"/>
    <n v="16"/>
    <x v="687"/>
    <d v="2017-06-10T00:00:00"/>
    <n v="203"/>
    <b v="0"/>
    <s v="Approved"/>
    <s v="Norco Bicycles"/>
    <s v="Standard"/>
    <s v="high"/>
    <s v="small"/>
    <n v="1661.92"/>
    <n v="1479.11"/>
    <d v="2009-03-08T00:00:00"/>
    <n v="182.81000000000017"/>
    <s v="F"/>
    <n v="1"/>
    <d v="1975-12-16T00:00:00"/>
    <n v="44.58038645991882"/>
    <n v="0"/>
    <s v="Manufacturing"/>
    <s v="Mass Customer"/>
    <s v="N"/>
    <s v="Yes"/>
    <n v="6"/>
    <m/>
  </r>
  <r>
    <n v="11219"/>
    <n v="0"/>
    <x v="1318"/>
    <d v="2017-11-09T00:00:00"/>
    <m/>
    <b v="0"/>
    <s v="Approved"/>
    <m/>
    <m/>
    <m/>
    <m/>
    <n v="554.38"/>
    <m/>
    <m/>
    <m/>
    <m/>
    <m/>
    <m/>
    <m/>
    <m/>
    <m/>
    <m/>
    <m/>
    <m/>
    <m/>
    <m/>
  </r>
  <r>
    <n v="11220"/>
    <n v="49"/>
    <x v="348"/>
    <d v="2017-02-25T00:00:00"/>
    <m/>
    <b v="1"/>
    <s v="Cancelled"/>
    <s v="Trek Bicycles"/>
    <s v="Road"/>
    <s v="medium"/>
    <s v="medium"/>
    <n v="533.51"/>
    <n v="400.13"/>
    <n v="41064"/>
    <m/>
    <m/>
    <m/>
    <m/>
    <m/>
    <m/>
    <m/>
    <m/>
    <m/>
    <m/>
    <m/>
    <m/>
  </r>
  <r>
    <n v="217"/>
    <n v="75"/>
    <x v="338"/>
    <d v="2017-06-09T00:00:00"/>
    <n v="204"/>
    <b v="0"/>
    <s v="Approved"/>
    <s v="Giant Bicycles"/>
    <s v="Touring"/>
    <s v="medium"/>
    <s v="large"/>
    <n v="1873.97"/>
    <n v="863.95"/>
    <d v="2004-07-25T00:00:00"/>
    <n v="1010.02"/>
    <s v="F"/>
    <n v="32"/>
    <d v="1986-02-25T00:00:00"/>
    <n v="34.377646733891424"/>
    <s v="Executive Secretary"/>
    <s v="n/a"/>
    <s v="Mass Customer"/>
    <s v="N"/>
    <s v="Yes"/>
    <n v="13"/>
    <m/>
  </r>
  <r>
    <n v="1042"/>
    <n v="17"/>
    <x v="3385"/>
    <d v="2017-06-09T00:00:00"/>
    <n v="204"/>
    <b v="0"/>
    <s v="Approved"/>
    <s v="Solex"/>
    <s v="Standard"/>
    <s v="high"/>
    <s v="medium"/>
    <n v="1024.6600000000001"/>
    <n v="614.79999999999995"/>
    <d v="2010-05-05T00:00:00"/>
    <n v="409.86000000000013"/>
    <s v="F"/>
    <n v="51"/>
    <d v="1953-09-10T00:00:00"/>
    <n v="66.859838514713346"/>
    <s v="Chemical Engineer"/>
    <s v="Manufacturing"/>
    <s v="Mass Customer"/>
    <s v="N"/>
    <s v="Yes"/>
    <n v="11"/>
    <m/>
  </r>
  <r>
    <n v="1572"/>
    <n v="86"/>
    <x v="2129"/>
    <d v="2017-06-09T00:00:00"/>
    <n v="204"/>
    <b v="1"/>
    <s v="Approved"/>
    <s v="Norco Bicycles"/>
    <s v="Road"/>
    <s v="high"/>
    <s v="large"/>
    <n v="774.53"/>
    <n v="464.72"/>
    <d v="1997-05-10T00:00:00"/>
    <n v="309.80999999999995"/>
    <s v="F"/>
    <n v="45"/>
    <d v="1955-03-15T00:00:00"/>
    <n v="65.350249473617453"/>
    <s v="Help Desk Operator"/>
    <s v="n/a"/>
    <s v="High Net Worth"/>
    <s v="N"/>
    <s v="Yes"/>
    <n v="16"/>
    <m/>
  </r>
  <r>
    <n v="1774"/>
    <n v="69"/>
    <x v="2634"/>
    <d v="2017-06-09T00:00:00"/>
    <n v="204"/>
    <b v="0"/>
    <s v="Approved"/>
    <s v="Giant Bicycles"/>
    <s v="Road"/>
    <s v="medium"/>
    <s v="medium"/>
    <n v="792.9"/>
    <n v="594.67999999999995"/>
    <d v="1992-10-02T00:00:00"/>
    <n v="198.22000000000003"/>
    <s v="M"/>
    <n v="50"/>
    <d v="1962-01-12T00:00:00"/>
    <n v="58.514633035261284"/>
    <s v="GIS Technical Architect"/>
    <s v="Health"/>
    <s v="Mass Customer"/>
    <s v="N"/>
    <s v="No"/>
    <n v="14"/>
    <m/>
  </r>
  <r>
    <n v="2875"/>
    <n v="0"/>
    <x v="672"/>
    <d v="2017-06-09T00:00:00"/>
    <n v="204"/>
    <b v="0"/>
    <s v="Approved"/>
    <s v="OHM Cycles"/>
    <s v="Standard"/>
    <s v="medium"/>
    <s v="medium"/>
    <n v="183.86"/>
    <n v="137.9"/>
    <d v="1997-10-04T00:00:00"/>
    <n v="45.960000000000008"/>
    <s v="F"/>
    <n v="55"/>
    <d v="1972-09-07T00:00:00"/>
    <n v="47.854359062658546"/>
    <s v="Health Coach I"/>
    <s v="Health"/>
    <s v="High Net Worth"/>
    <s v="N"/>
    <s v="No"/>
    <n v="4"/>
    <m/>
  </r>
  <r>
    <n v="3388"/>
    <n v="67"/>
    <x v="1914"/>
    <d v="2017-06-09T00:00:00"/>
    <n v="204"/>
    <b v="0"/>
    <s v="Approved"/>
    <s v="Solex"/>
    <s v="Standard"/>
    <s v="medium"/>
    <s v="large"/>
    <n v="1071.23"/>
    <n v="380.74"/>
    <d v="1993-07-15T00:00:00"/>
    <n v="690.49"/>
    <s v="F"/>
    <n v="83"/>
    <d v="1975-06-28T00:00:00"/>
    <n v="45.048879610603755"/>
    <s v="Senior Quality Engineer"/>
    <s v="Manufacturing"/>
    <s v="High Net Worth"/>
    <s v="N"/>
    <s v="Yes"/>
    <n v="16"/>
    <m/>
  </r>
  <r>
    <n v="3876"/>
    <n v="26"/>
    <x v="1821"/>
    <d v="2017-06-09T00:00:00"/>
    <n v="204"/>
    <b v="0"/>
    <s v="Approved"/>
    <s v="WeareA2B"/>
    <s v="Standard"/>
    <s v="medium"/>
    <s v="medium"/>
    <n v="1992.93"/>
    <n v="762.63"/>
    <d v="1993-05-26T00:00:00"/>
    <n v="1230.3000000000002"/>
    <s v="U"/>
    <n v="90"/>
    <d v="1899-12-30T00:00:00"/>
    <n v="0"/>
    <s v="Financial Analyst"/>
    <s v="Financial Services"/>
    <s v="Mass Customer"/>
    <s v="N"/>
    <s v="Yes"/>
    <n v="0"/>
    <m/>
  </r>
  <r>
    <n v="4251"/>
    <n v="50"/>
    <x v="251"/>
    <d v="2017-06-09T00:00:00"/>
    <n v="204"/>
    <b v="0"/>
    <s v="Approved"/>
    <s v="WeareA2B"/>
    <s v="Standard"/>
    <s v="medium"/>
    <s v="small"/>
    <n v="175.89"/>
    <n v="131.91999999999999"/>
    <d v="1997-10-04T00:00:00"/>
    <n v="43.97"/>
    <s v="M"/>
    <n v="64"/>
    <d v="1955-03-06T00:00:00"/>
    <n v="65.374907007864024"/>
    <s v="Office Assistant IV"/>
    <s v="Health"/>
    <s v="Mass Customer"/>
    <s v="N"/>
    <s v="Yes"/>
    <n v="6"/>
    <m/>
  </r>
  <r>
    <n v="5199"/>
    <n v="43"/>
    <x v="2738"/>
    <d v="2017-06-09T00:00:00"/>
    <n v="204"/>
    <b v="1"/>
    <s v="Approved"/>
    <s v="Norco Bicycles"/>
    <s v="Standard"/>
    <s v="medium"/>
    <s v="medium"/>
    <n v="1555.58"/>
    <n v="818.01"/>
    <d v="2003-09-09T00:00:00"/>
    <n v="737.56999999999994"/>
    <s v="F"/>
    <n v="53"/>
    <d v="1976-09-06T00:00:00"/>
    <n v="43.854359062658546"/>
    <s v="Physical Therapy Assistant"/>
    <s v="Retail"/>
    <s v="High Net Worth"/>
    <s v="N"/>
    <s v="No"/>
    <n v="17"/>
    <m/>
  </r>
  <r>
    <n v="5478"/>
    <n v="90"/>
    <x v="1352"/>
    <d v="2017-06-09T00:00:00"/>
    <n v="204"/>
    <b v="0"/>
    <s v="Approved"/>
    <s v="Norco Bicycles"/>
    <s v="Standard"/>
    <s v="low"/>
    <s v="medium"/>
    <n v="363.01"/>
    <n v="290.41000000000003"/>
    <d v="2005-05-10T00:00:00"/>
    <n v="72.599999999999966"/>
    <s v="F"/>
    <n v="39"/>
    <d v="1964-08-09T00:00:00"/>
    <n v="55.939290569507861"/>
    <n v="0"/>
    <s v="IT"/>
    <s v="Mass Customer"/>
    <s v="N"/>
    <s v="No"/>
    <n v="13"/>
    <m/>
  </r>
  <r>
    <n v="5511"/>
    <n v="13"/>
    <x v="2355"/>
    <d v="2017-06-09T00:00:00"/>
    <n v="204"/>
    <b v="0"/>
    <s v="Approved"/>
    <s v="Solex"/>
    <s v="Standard"/>
    <s v="medium"/>
    <s v="medium"/>
    <n v="1577.53"/>
    <n v="826.51"/>
    <d v="2011-03-16T00:00:00"/>
    <n v="751.02"/>
    <s v="M"/>
    <n v="43"/>
    <d v="1978-05-10T00:00:00"/>
    <n v="42.180386459918822"/>
    <s v="Assistant Media Planner"/>
    <s v="Entertainment"/>
    <s v="High Net Worth"/>
    <s v="N"/>
    <s v="No"/>
    <n v="6"/>
    <m/>
  </r>
  <r>
    <n v="6162"/>
    <n v="90"/>
    <x v="1117"/>
    <d v="2017-06-09T00:00:00"/>
    <n v="204"/>
    <b v="0"/>
    <s v="Approved"/>
    <s v="Norco Bicycles"/>
    <s v="Standard"/>
    <s v="low"/>
    <s v="medium"/>
    <n v="363.01"/>
    <n v="290.41000000000003"/>
    <d v="2005-05-10T00:00:00"/>
    <n v="72.599999999999966"/>
    <s v="M"/>
    <n v="76"/>
    <d v="1995-06-14T00:00:00"/>
    <n v="25.073537144850327"/>
    <s v="Computer Systems Analyst I"/>
    <s v="Health"/>
    <s v="Affluent Customer"/>
    <s v="N"/>
    <s v="No"/>
    <n v="3"/>
    <m/>
  </r>
  <r>
    <n v="6232"/>
    <n v="3"/>
    <x v="1451"/>
    <d v="2017-06-09T00:00:00"/>
    <n v="204"/>
    <b v="1"/>
    <s v="Approved"/>
    <s v="Trek Bicycles"/>
    <s v="Standard"/>
    <s v="medium"/>
    <s v="large"/>
    <n v="2091.4699999999998"/>
    <n v="388.92"/>
    <d v="1991-11-07T00:00:00"/>
    <n v="1702.5499999999997"/>
    <s v="M"/>
    <n v="52"/>
    <d v="1996-10-02T00:00:00"/>
    <n v="23.769427555809234"/>
    <s v="Cost Accountant"/>
    <s v="Financial Services"/>
    <s v="Affluent Customer"/>
    <s v="N"/>
    <s v="Yes"/>
    <n v="2"/>
    <m/>
  </r>
  <r>
    <n v="6613"/>
    <n v="39"/>
    <x v="2034"/>
    <d v="2017-06-09T00:00:00"/>
    <n v="204"/>
    <b v="1"/>
    <s v="Approved"/>
    <s v="Giant Bicycles"/>
    <s v="Standard"/>
    <s v="medium"/>
    <s v="large"/>
    <n v="1812.75"/>
    <n v="582.48"/>
    <d v="2011-03-16T00:00:00"/>
    <n v="1230.27"/>
    <s v="M"/>
    <n v="98"/>
    <d v="1996-11-04T00:00:00"/>
    <n v="23.679016596905122"/>
    <s v="Information Systems Manager"/>
    <s v="n/a"/>
    <s v="Mass Customer"/>
    <s v="N"/>
    <s v="No"/>
    <n v="3"/>
    <m/>
  </r>
  <r>
    <n v="6615"/>
    <n v="40"/>
    <x v="1721"/>
    <d v="2017-06-09T00:00:00"/>
    <n v="204"/>
    <b v="1"/>
    <s v="Approved"/>
    <s v="OHM Cycles"/>
    <s v="Standard"/>
    <s v="high"/>
    <s v="medium"/>
    <n v="1458.17"/>
    <n v="874.9"/>
    <d v="2011-05-09T00:00:00"/>
    <n v="583.2700000000001"/>
    <s v="F"/>
    <n v="43"/>
    <d v="1966-03-11T00:00:00"/>
    <n v="54.352989199644846"/>
    <s v="Accounting Assistant I"/>
    <s v="Property"/>
    <s v="Affluent Customer"/>
    <s v="N"/>
    <s v="Yes"/>
    <n v="12"/>
    <m/>
  </r>
  <r>
    <n v="6685"/>
    <n v="52"/>
    <x v="241"/>
    <d v="2017-06-09T00:00:00"/>
    <n v="204"/>
    <b v="0"/>
    <s v="Approved"/>
    <s v="OHM Cycles"/>
    <s v="Road"/>
    <s v="medium"/>
    <s v="medium"/>
    <n v="1280.28"/>
    <n v="829.51"/>
    <d v="2015-10-18T00:00:00"/>
    <n v="450.77"/>
    <s v="M"/>
    <n v="4"/>
    <d v="1979-04-07T00:00:00"/>
    <n v="41.27079741882293"/>
    <s v="Physical Therapy Assistant"/>
    <s v="Argiculture"/>
    <s v="Mass Customer"/>
    <s v="N"/>
    <s v="Yes"/>
    <n v="3"/>
    <m/>
  </r>
  <r>
    <n v="6718"/>
    <n v="95"/>
    <x v="370"/>
    <d v="2017-06-09T00:00:00"/>
    <n v="204"/>
    <b v="0"/>
    <s v="Approved"/>
    <s v="Giant Bicycles"/>
    <s v="Standard"/>
    <s v="medium"/>
    <s v="large"/>
    <n v="569.55999999999995"/>
    <n v="528.42999999999995"/>
    <d v="2016-03-29T00:00:00"/>
    <n v="41.129999999999995"/>
    <s v="M"/>
    <n v="98"/>
    <d v="1977-05-19T00:00:00"/>
    <n v="43.155728925672243"/>
    <s v="Recruiter"/>
    <s v="Retail"/>
    <s v="Mass Customer"/>
    <s v="N"/>
    <s v="Yes"/>
    <n v="7"/>
    <m/>
  </r>
  <r>
    <n v="7214"/>
    <n v="17"/>
    <x v="1894"/>
    <d v="2017-06-09T00:00:00"/>
    <n v="204"/>
    <b v="0"/>
    <s v="Approved"/>
    <s v="Solex"/>
    <s v="Standard"/>
    <s v="high"/>
    <s v="medium"/>
    <n v="1024.6600000000001"/>
    <n v="614.79999999999995"/>
    <d v="1996-11-09T00:00:00"/>
    <n v="409.86000000000013"/>
    <s v="M"/>
    <n v="42"/>
    <d v="1987-12-25T00:00:00"/>
    <n v="32.547509747590055"/>
    <s v="Database Administrator IV"/>
    <s v="Property"/>
    <s v="Mass Customer"/>
    <s v="N"/>
    <s v="No"/>
    <n v="7"/>
    <m/>
  </r>
  <r>
    <n v="7598"/>
    <n v="3"/>
    <x v="1409"/>
    <d v="2017-06-09T00:00:00"/>
    <n v="204"/>
    <b v="1"/>
    <s v="Approved"/>
    <s v="Trek Bicycles"/>
    <s v="Standard"/>
    <s v="medium"/>
    <s v="large"/>
    <n v="2091.4699999999998"/>
    <n v="388.92"/>
    <d v="1999-12-04T00:00:00"/>
    <n v="1702.5499999999997"/>
    <s v="F"/>
    <n v="46"/>
    <d v="1981-08-23T00:00:00"/>
    <n v="38.88997550101471"/>
    <s v="Analog Circuit Design manager"/>
    <s v="Manufacturing"/>
    <s v="Mass Customer"/>
    <s v="N"/>
    <s v="Yes"/>
    <n v="14"/>
    <m/>
  </r>
  <r>
    <n v="7752"/>
    <n v="80"/>
    <x v="3386"/>
    <d v="2017-06-09T00:00:00"/>
    <n v="204"/>
    <b v="0"/>
    <s v="Approved"/>
    <s v="OHM Cycles"/>
    <s v="Touring"/>
    <s v="low"/>
    <s v="medium"/>
    <n v="1073.07"/>
    <n v="933.84"/>
    <d v="1997-01-25T00:00:00"/>
    <n v="139.2299999999999"/>
    <s v="M"/>
    <n v="85"/>
    <d v="1976-04-15T00:00:00"/>
    <n v="44.248879610603751"/>
    <s v="Web Designer I"/>
    <s v="Telecommunications"/>
    <s v="Mass Customer"/>
    <s v="N"/>
    <s v="No"/>
    <n v="15"/>
    <m/>
  </r>
  <r>
    <n v="8549"/>
    <n v="80"/>
    <x v="941"/>
    <d v="2017-06-09T00:00:00"/>
    <n v="204"/>
    <b v="0"/>
    <s v="Approved"/>
    <s v="OHM Cycles"/>
    <s v="Touring"/>
    <s v="low"/>
    <s v="medium"/>
    <n v="1073.07"/>
    <n v="933.84"/>
    <d v="1997-01-25T00:00:00"/>
    <n v="139.2299999999999"/>
    <s v="F"/>
    <n v="24"/>
    <d v="1964-01-09T00:00:00"/>
    <n v="56.522852213343477"/>
    <s v="Data Coordiator"/>
    <s v="n/a"/>
    <s v="Mass Customer"/>
    <s v="N"/>
    <s v="No"/>
    <n v="14"/>
    <m/>
  </r>
  <r>
    <n v="8829"/>
    <n v="30"/>
    <x v="1048"/>
    <d v="2017-06-09T00:00:00"/>
    <n v="204"/>
    <b v="1"/>
    <s v="Approved"/>
    <s v="Solex"/>
    <s v="Standard"/>
    <s v="high"/>
    <s v="medium"/>
    <n v="748.17"/>
    <n v="448.9"/>
    <d v="2003-03-18T00:00:00"/>
    <n v="299.27"/>
    <s v="F"/>
    <n v="8"/>
    <d v="1989-09-06T00:00:00"/>
    <n v="30.846139884576356"/>
    <s v="Senior Quality Engineer"/>
    <s v="n/a"/>
    <s v="Affluent Customer"/>
    <s v="N"/>
    <s v="Yes"/>
    <n v="12"/>
    <m/>
  </r>
  <r>
    <n v="11243"/>
    <n v="94"/>
    <x v="3036"/>
    <d v="2017-09-24T00:00:00"/>
    <m/>
    <b v="0"/>
    <s v="Cancelled"/>
    <s v="Giant Bicycles"/>
    <s v="Standard"/>
    <s v="medium"/>
    <s v="large"/>
    <n v="1635.3"/>
    <n v="993.66"/>
    <n v="41434"/>
    <m/>
    <m/>
    <m/>
    <m/>
    <m/>
    <m/>
    <m/>
    <m/>
    <m/>
    <m/>
    <m/>
    <m/>
  </r>
  <r>
    <n v="9050"/>
    <n v="49"/>
    <x v="568"/>
    <d v="2017-06-09T00:00:00"/>
    <n v="204"/>
    <b v="0"/>
    <s v="Approved"/>
    <s v="Trek Bicycles"/>
    <s v="Road"/>
    <s v="medium"/>
    <s v="medium"/>
    <n v="533.51"/>
    <n v="400.13"/>
    <d v="1997-10-04T00:00:00"/>
    <n v="133.38"/>
    <s v="M"/>
    <n v="34"/>
    <d v="1997-08-12T00:00:00"/>
    <n v="22.909153583206493"/>
    <s v="Pharmacist"/>
    <s v="Health"/>
    <s v="Mass Customer"/>
    <s v="N"/>
    <s v="Yes"/>
    <n v="4"/>
    <m/>
  </r>
  <r>
    <n v="9175"/>
    <n v="0"/>
    <x v="3207"/>
    <d v="2017-06-09T00:00:00"/>
    <n v="204"/>
    <b v="1"/>
    <s v="Approved"/>
    <s v="OHM Cycles"/>
    <s v="Standard"/>
    <s v="medium"/>
    <s v="medium"/>
    <n v="183.86"/>
    <n v="137.9"/>
    <d v="1997-10-04T00:00:00"/>
    <n v="45.960000000000008"/>
    <s v="F"/>
    <n v="8"/>
    <d v="1987-08-10T00:00:00"/>
    <n v="32.922852213343475"/>
    <s v="Structural Engineer"/>
    <s v="Financial Services"/>
    <s v="High Net Worth"/>
    <s v="N"/>
    <s v="No"/>
    <n v="9"/>
    <m/>
  </r>
  <r>
    <n v="9445"/>
    <n v="95"/>
    <x v="1426"/>
    <d v="2017-06-09T00:00:00"/>
    <n v="204"/>
    <b v="1"/>
    <s v="Approved"/>
    <s v="Giant Bicycles"/>
    <s v="Standard"/>
    <s v="medium"/>
    <s v="large"/>
    <n v="569.55999999999995"/>
    <n v="528.42999999999995"/>
    <d v="2003-09-10T00:00:00"/>
    <n v="41.129999999999995"/>
    <s v="F"/>
    <n v="70"/>
    <d v="1995-11-20T00:00:00"/>
    <n v="24.637920706494164"/>
    <s v="Staff Accountant III"/>
    <s v="Entertainment"/>
    <s v="Mass Customer"/>
    <s v="N"/>
    <s v="No"/>
    <n v="17"/>
    <m/>
  </r>
  <r>
    <n v="9476"/>
    <n v="58"/>
    <x v="3310"/>
    <d v="2017-06-09T00:00:00"/>
    <n v="204"/>
    <b v="0"/>
    <s v="Approved"/>
    <s v="OHM Cycles"/>
    <s v="Standard"/>
    <s v="medium"/>
    <s v="medium"/>
    <n v="912.52"/>
    <n v="141.4"/>
    <d v="2015-06-17T00:00:00"/>
    <n v="771.12"/>
    <s v="F"/>
    <n v="31"/>
    <d v="1987-02-15T00:00:00"/>
    <n v="33.405043994165396"/>
    <s v="Safety Technician II"/>
    <s v="IT"/>
    <s v="Mass Customer"/>
    <s v="N"/>
    <s v="Yes"/>
    <n v="10"/>
    <m/>
  </r>
  <r>
    <n v="9512"/>
    <n v="85"/>
    <x v="1063"/>
    <d v="2017-06-09T00:00:00"/>
    <n v="204"/>
    <b v="0"/>
    <s v="Approved"/>
    <s v="WeareA2B"/>
    <s v="Standard"/>
    <s v="medium"/>
    <s v="medium"/>
    <n v="752.64"/>
    <n v="205.36"/>
    <d v="2015-08-02T00:00:00"/>
    <n v="547.28"/>
    <s v="F"/>
    <n v="37"/>
    <d v="1975-05-30T00:00:00"/>
    <n v="45.128331665398271"/>
    <s v="Computer Systems Analyst I"/>
    <s v="Entertainment"/>
    <s v="Affluent Customer"/>
    <s v="N"/>
    <s v="No"/>
    <n v="17"/>
    <m/>
  </r>
  <r>
    <n v="9812"/>
    <n v="51"/>
    <x v="2919"/>
    <d v="2017-06-09T00:00:00"/>
    <n v="204"/>
    <b v="1"/>
    <s v="Approved"/>
    <s v="OHM Cycles"/>
    <s v="Standard"/>
    <s v="high"/>
    <s v="medium"/>
    <n v="2005.66"/>
    <n v="1203.4000000000001"/>
    <d v="1997-02-09T00:00:00"/>
    <n v="802.26"/>
    <s v="M"/>
    <n v="50"/>
    <d v="1964-11-07T00:00:00"/>
    <n v="55.692715227042108"/>
    <s v="Editor"/>
    <s v="Manufacturing"/>
    <s v="Mass Customer"/>
    <s v="N"/>
    <s v="Yes"/>
    <n v="19"/>
    <m/>
  </r>
  <r>
    <n v="9931"/>
    <n v="97"/>
    <x v="433"/>
    <d v="2017-06-09T00:00:00"/>
    <n v="204"/>
    <b v="1"/>
    <s v="Approved"/>
    <s v="Solex"/>
    <s v="Standard"/>
    <s v="medium"/>
    <s v="large"/>
    <n v="202.62"/>
    <n v="151.96"/>
    <d v="2004-01-16T00:00:00"/>
    <n v="50.66"/>
    <s v="M"/>
    <n v="80"/>
    <d v="1979-12-13T00:00:00"/>
    <n v="40.585865911973613"/>
    <n v="0"/>
    <s v="Property"/>
    <s v="Mass Customer"/>
    <s v="N"/>
    <s v="Yes"/>
    <n v="13"/>
    <m/>
  </r>
  <r>
    <n v="10350"/>
    <n v="11"/>
    <x v="2674"/>
    <d v="2017-06-09T00:00:00"/>
    <n v="204"/>
    <b v="0"/>
    <s v="Approved"/>
    <s v="Giant Bicycles"/>
    <s v="Standard"/>
    <s v="high"/>
    <s v="medium"/>
    <n v="1274.93"/>
    <n v="764.96"/>
    <d v="1994-09-09T00:00:00"/>
    <n v="509.97"/>
    <s v="U"/>
    <n v="22"/>
    <d v="1899-12-30T00:00:00"/>
    <n v="0"/>
    <s v="Office Assistant II"/>
    <s v="IT"/>
    <s v="Mass Customer"/>
    <s v="N"/>
    <s v="Yes"/>
    <n v="0"/>
    <m/>
  </r>
  <r>
    <n v="10400"/>
    <n v="87"/>
    <x v="1076"/>
    <d v="2017-06-09T00:00:00"/>
    <n v="204"/>
    <b v="0"/>
    <s v="Approved"/>
    <s v="OHM Cycles"/>
    <s v="Standard"/>
    <s v="medium"/>
    <s v="medium"/>
    <n v="1636.9"/>
    <n v="44.71"/>
    <d v="2010-08-20T00:00:00"/>
    <n v="1592.19"/>
    <s v="M"/>
    <n v="0"/>
    <d v="1989-05-01T00:00:00"/>
    <n v="31.196824816083204"/>
    <s v="Internal Auditor"/>
    <s v="Property"/>
    <s v="High Net Worth"/>
    <s v="N"/>
    <s v="No"/>
    <n v="15"/>
    <m/>
  </r>
  <r>
    <n v="10487"/>
    <n v="50"/>
    <x v="820"/>
    <d v="2017-06-09T00:00:00"/>
    <n v="204"/>
    <b v="1"/>
    <s v="Approved"/>
    <s v="Giant Bicycles"/>
    <s v="Standard"/>
    <s v="medium"/>
    <s v="medium"/>
    <n v="642.70000000000005"/>
    <n v="211.37"/>
    <d v="2002-03-22T00:00:00"/>
    <n v="431.33000000000004"/>
    <s v="M"/>
    <n v="36"/>
    <d v="1977-11-30T00:00:00"/>
    <n v="42.621482350329778"/>
    <s v="Engineer II"/>
    <s v="Health"/>
    <s v="High Net Worth"/>
    <s v="N"/>
    <s v="No"/>
    <n v="11"/>
    <m/>
  </r>
  <r>
    <n v="10822"/>
    <n v="97"/>
    <x v="424"/>
    <d v="2017-06-09T00:00:00"/>
    <n v="204"/>
    <b v="1"/>
    <s v="Approved"/>
    <s v="Solex"/>
    <s v="Standard"/>
    <s v="medium"/>
    <s v="large"/>
    <n v="202.62"/>
    <n v="151.96"/>
    <d v="2016-03-29T00:00:00"/>
    <n v="50.66"/>
    <s v="F"/>
    <n v="95"/>
    <d v="1968-03-12T00:00:00"/>
    <n v="52.347509747590053"/>
    <s v="Physical Therapy Assistant"/>
    <s v="Manufacturing"/>
    <s v="Mass Customer"/>
    <s v="N"/>
    <s v="No"/>
    <n v="8"/>
    <m/>
  </r>
  <r>
    <n v="11246"/>
    <n v="53"/>
    <x v="1072"/>
    <d v="2017-06-09T00:00:00"/>
    <n v="204"/>
    <b v="1"/>
    <s v="Approved"/>
    <s v="OHM Cycles"/>
    <s v="Standard"/>
    <s v="medium"/>
    <s v="medium"/>
    <n v="795.34"/>
    <n v="101.58"/>
    <d v="1997-02-09T00:00:00"/>
    <n v="693.76"/>
    <s v="F"/>
    <n v="81"/>
    <d v="1974-12-03T00:00:00"/>
    <n v="45.616002898274985"/>
    <s v="Compensation Analyst"/>
    <s v="Financial Services"/>
    <s v="Mass Customer"/>
    <s v="N"/>
    <s v="No"/>
    <n v="19"/>
    <m/>
  </r>
  <r>
    <n v="12081"/>
    <n v="50"/>
    <x v="912"/>
    <d v="2017-06-09T00:00:00"/>
    <n v="204"/>
    <b v="1"/>
    <s v="Approved"/>
    <s v="Giant Bicycles"/>
    <s v="Standard"/>
    <s v="medium"/>
    <s v="medium"/>
    <n v="642.70000000000005"/>
    <n v="211.37"/>
    <d v="2002-03-22T00:00:00"/>
    <n v="431.33000000000004"/>
    <s v="F"/>
    <n v="97"/>
    <d v="1974-08-06T00:00:00"/>
    <n v="45.942030295535261"/>
    <n v="0"/>
    <s v="n/a"/>
    <s v="High Net Worth"/>
    <s v="N"/>
    <s v="No"/>
    <n v="13"/>
    <m/>
  </r>
  <r>
    <n v="12986"/>
    <n v="0"/>
    <x v="12"/>
    <d v="2017-06-09T00:00:00"/>
    <n v="204"/>
    <b v="1"/>
    <s v="Approved"/>
    <s v="OHM Cycles"/>
    <s v="Standard"/>
    <s v="medium"/>
    <s v="medium"/>
    <n v="183.86"/>
    <n v="137.9"/>
    <d v="1997-10-04T00:00:00"/>
    <n v="45.960000000000008"/>
    <s v="F"/>
    <n v="71"/>
    <d v="1977-02-18T00:00:00"/>
    <n v="43.402304268137996"/>
    <s v="Account Coordinator"/>
    <s v="Argiculture"/>
    <s v="High Net Worth"/>
    <s v="N"/>
    <s v="No"/>
    <n v="17"/>
    <m/>
  </r>
  <r>
    <n v="14129"/>
    <n v="64"/>
    <x v="1164"/>
    <d v="2017-06-09T00:00:00"/>
    <n v="204"/>
    <b v="0"/>
    <s v="Approved"/>
    <s v="Trek Bicycles"/>
    <s v="Standard"/>
    <s v="medium"/>
    <s v="large"/>
    <n v="1469.44"/>
    <n v="596.54999999999995"/>
    <d v="2012-05-18T00:00:00"/>
    <n v="872.8900000000001"/>
    <s v="M"/>
    <n v="12"/>
    <d v="1979-07-08T00:00:00"/>
    <n v="41.018742624302384"/>
    <s v="Sales Representative"/>
    <s v="Retail"/>
    <s v="Mass Customer"/>
    <s v="N"/>
    <s v="No"/>
    <n v="4"/>
    <m/>
  </r>
  <r>
    <n v="15021"/>
    <n v="77"/>
    <x v="3363"/>
    <d v="2017-06-09T00:00:00"/>
    <n v="204"/>
    <b v="0"/>
    <s v="Approved"/>
    <s v="Norco Bicycles"/>
    <s v="Road"/>
    <s v="medium"/>
    <s v="large"/>
    <n v="1240.31"/>
    <n v="795.1"/>
    <d v="2011-01-10T00:00:00"/>
    <n v="445.20999999999992"/>
    <s v="M"/>
    <n v="40"/>
    <d v="1981-02-26T00:00:00"/>
    <n v="39.377646733891424"/>
    <s v="Nuclear Power Engineer"/>
    <s v="Manufacturing"/>
    <s v="Mass Customer"/>
    <s v="N"/>
    <s v="No"/>
    <n v="8"/>
    <m/>
  </r>
  <r>
    <n v="15460"/>
    <n v="88"/>
    <x v="2943"/>
    <d v="2017-06-09T00:00:00"/>
    <n v="204"/>
    <b v="0"/>
    <s v="Approved"/>
    <s v="Norco Bicycles"/>
    <s v="Standard"/>
    <s v="medium"/>
    <s v="medium"/>
    <n v="1198.46"/>
    <n v="381.1"/>
    <d v="2003-09-10T00:00:00"/>
    <n v="817.36"/>
    <s v="F"/>
    <n v="9"/>
    <d v="1957-04-05T00:00:00"/>
    <n v="63.289975501014709"/>
    <s v="Biostatistician I"/>
    <s v="Manufacturing"/>
    <s v="Mass Customer"/>
    <s v="N"/>
    <s v="Yes"/>
    <n v="17"/>
    <m/>
  </r>
  <r>
    <n v="15561"/>
    <n v="74"/>
    <x v="1196"/>
    <d v="2017-06-09T00:00:00"/>
    <n v="204"/>
    <b v="0"/>
    <s v="Approved"/>
    <s v="WeareA2B"/>
    <s v="Standard"/>
    <s v="medium"/>
    <s v="medium"/>
    <n v="1228.07"/>
    <n v="400.91"/>
    <d v="2006-05-22T00:00:00"/>
    <n v="827.15999999999985"/>
    <s v="F"/>
    <n v="52"/>
    <d v="1990-03-26T00:00:00"/>
    <n v="30.295454953069505"/>
    <s v="Design Engineer"/>
    <s v="Financial Services"/>
    <s v="Affluent Customer"/>
    <s v="N"/>
    <s v="Yes"/>
    <n v="11"/>
    <m/>
  </r>
  <r>
    <n v="15690"/>
    <n v="70"/>
    <x v="1726"/>
    <d v="2017-06-09T00:00:00"/>
    <n v="204"/>
    <b v="0"/>
    <s v="Approved"/>
    <s v="Trek Bicycles"/>
    <s v="Standard"/>
    <s v="high"/>
    <s v="medium"/>
    <n v="495.72"/>
    <n v="297.43"/>
    <d v="2014-10-10T00:00:00"/>
    <n v="198.29000000000002"/>
    <s v="F"/>
    <n v="50"/>
    <d v="1971-05-06T00:00:00"/>
    <n v="49.196824816083208"/>
    <s v="Biostatistician IV"/>
    <s v="Property"/>
    <s v="Affluent Customer"/>
    <s v="N"/>
    <s v="Yes"/>
    <n v="14"/>
    <m/>
  </r>
  <r>
    <n v="16045"/>
    <n v="33"/>
    <x v="2945"/>
    <d v="2017-06-09T00:00:00"/>
    <n v="204"/>
    <b v="0"/>
    <s v="Approved"/>
    <s v="Giant Bicycles"/>
    <s v="Standard"/>
    <s v="medium"/>
    <s v="small"/>
    <n v="1311.44"/>
    <n v="1167.18"/>
    <d v="1992-10-11T00:00:00"/>
    <n v="144.26"/>
    <s v="F"/>
    <n v="76"/>
    <d v="1968-12-22T00:00:00"/>
    <n v="51.566687829781834"/>
    <s v="Senior Editor"/>
    <s v="n/a"/>
    <s v="Mass Customer"/>
    <s v="N"/>
    <s v="No"/>
    <n v="15"/>
    <m/>
  </r>
  <r>
    <n v="16077"/>
    <n v="4"/>
    <x v="3118"/>
    <d v="2017-06-09T00:00:00"/>
    <n v="204"/>
    <b v="1"/>
    <s v="Approved"/>
    <s v="Giant Bicycles"/>
    <s v="Standard"/>
    <s v="high"/>
    <s v="medium"/>
    <n v="1129.1300000000001"/>
    <n v="677.48"/>
    <d v="2005-08-09T00:00:00"/>
    <n v="451.65000000000009"/>
    <s v="F"/>
    <n v="23"/>
    <d v="1966-01-01T00:00:00"/>
    <n v="54.542030295535262"/>
    <n v="0"/>
    <s v="Manufacturing"/>
    <s v="Affluent Customer"/>
    <s v="N"/>
    <s v="Yes"/>
    <n v="13"/>
    <m/>
  </r>
  <r>
    <n v="16559"/>
    <n v="17"/>
    <x v="3227"/>
    <d v="2017-06-09T00:00:00"/>
    <n v="204"/>
    <b v="0"/>
    <s v="Approved"/>
    <s v="Solex"/>
    <s v="Standard"/>
    <s v="high"/>
    <s v="medium"/>
    <n v="1024.6600000000001"/>
    <n v="614.79999999999995"/>
    <d v="1993-10-02T00:00:00"/>
    <n v="409.86000000000013"/>
    <s v="F"/>
    <n v="48"/>
    <d v="1959-05-23T00:00:00"/>
    <n v="61.158468651699643"/>
    <s v="Payment Adjustment Coordinator"/>
    <s v="Manufacturing"/>
    <s v="Mass Customer"/>
    <s v="N"/>
    <s v="Yes"/>
    <n v="13"/>
    <m/>
  </r>
  <r>
    <n v="16691"/>
    <n v="81"/>
    <x v="2782"/>
    <d v="2017-06-09T00:00:00"/>
    <n v="204"/>
    <b v="0"/>
    <s v="Approved"/>
    <s v="Solex"/>
    <s v="Standard"/>
    <s v="medium"/>
    <s v="medium"/>
    <n v="1151.96"/>
    <n v="649.49"/>
    <d v="1999-12-04T00:00:00"/>
    <n v="502.47"/>
    <s v="M"/>
    <n v="4"/>
    <d v="1959-01-11T00:00:00"/>
    <n v="61.520112487316084"/>
    <s v="Staff Scientist"/>
    <s v="Retail"/>
    <s v="High Net Worth"/>
    <s v="N"/>
    <s v="Yes"/>
    <n v="19"/>
    <m/>
  </r>
  <r>
    <n v="17328"/>
    <n v="80"/>
    <x v="3197"/>
    <d v="2017-06-09T00:00:00"/>
    <n v="204"/>
    <b v="0"/>
    <s v="Approved"/>
    <s v="OHM Cycles"/>
    <s v="Touring"/>
    <s v="low"/>
    <s v="medium"/>
    <n v="1073.07"/>
    <n v="933.84"/>
    <d v="2005-05-10T00:00:00"/>
    <n v="139.2299999999999"/>
    <s v="F"/>
    <n v="70"/>
    <d v="1966-01-10T00:00:00"/>
    <n v="54.517372761288684"/>
    <s v="General Manager"/>
    <s v="Health"/>
    <s v="Mass Customer"/>
    <s v="N"/>
    <s v="Yes"/>
    <n v="8"/>
    <m/>
  </r>
  <r>
    <n v="17474"/>
    <n v="4"/>
    <x v="1743"/>
    <d v="2017-06-09T00:00:00"/>
    <n v="204"/>
    <b v="1"/>
    <s v="Approved"/>
    <s v="Giant Bicycles"/>
    <s v="Standard"/>
    <s v="high"/>
    <s v="medium"/>
    <n v="1129.1300000000001"/>
    <n v="677.48"/>
    <d v="2005-08-09T00:00:00"/>
    <n v="451.65000000000009"/>
    <s v="F"/>
    <n v="50"/>
    <d v="1976-03-21T00:00:00"/>
    <n v="44.317372761288681"/>
    <s v="Occupational Therapist"/>
    <s v="Health"/>
    <s v="Mass Customer"/>
    <s v="N"/>
    <s v="No"/>
    <n v="12"/>
    <m/>
  </r>
  <r>
    <n v="18316"/>
    <n v="90"/>
    <x v="3013"/>
    <d v="2017-06-09T00:00:00"/>
    <n v="204"/>
    <b v="0"/>
    <s v="Approved"/>
    <s v="Norco Bicycles"/>
    <s v="Standard"/>
    <s v="low"/>
    <s v="medium"/>
    <n v="363.01"/>
    <n v="290.41000000000003"/>
    <d v="2004-01-16T00:00:00"/>
    <n v="72.599999999999966"/>
    <s v="F"/>
    <n v="6"/>
    <d v="1976-01-18T00:00:00"/>
    <n v="44.489975501014712"/>
    <n v="0"/>
    <s v="Manufacturing"/>
    <s v="Mass Customer"/>
    <s v="N"/>
    <s v="Yes"/>
    <n v="11"/>
    <m/>
  </r>
  <r>
    <n v="18527"/>
    <n v="18"/>
    <x v="867"/>
    <d v="2017-06-09T00:00:00"/>
    <n v="204"/>
    <b v="1"/>
    <s v="Approved"/>
    <s v="Norco Bicycles"/>
    <s v="Standard"/>
    <s v="high"/>
    <s v="medium"/>
    <n v="1148.6400000000001"/>
    <n v="689.18"/>
    <d v="2015-08-10T00:00:00"/>
    <n v="459.46000000000015"/>
    <s v="M"/>
    <n v="45"/>
    <d v="1975-02-23T00:00:00"/>
    <n v="45.39134536402841"/>
    <s v="Paralegal"/>
    <s v="Financial Services"/>
    <s v="High Net Worth"/>
    <s v="N"/>
    <s v="No"/>
    <n v="10"/>
    <m/>
  </r>
  <r>
    <n v="11271"/>
    <n v="17"/>
    <x v="2775"/>
    <d v="2017-01-05T00:00:00"/>
    <m/>
    <m/>
    <s v="Cancelled"/>
    <s v="Solex"/>
    <s v="Standard"/>
    <s v="high"/>
    <s v="medium"/>
    <n v="1024.6600000000001"/>
    <n v="614.79999999999995"/>
    <n v="41345"/>
    <m/>
    <m/>
    <m/>
    <m/>
    <m/>
    <m/>
    <m/>
    <m/>
    <m/>
    <m/>
    <m/>
    <m/>
  </r>
  <r>
    <n v="18773"/>
    <n v="58"/>
    <x v="2379"/>
    <d v="2017-06-09T00:00:00"/>
    <n v="204"/>
    <b v="1"/>
    <s v="Approved"/>
    <s v="OHM Cycles"/>
    <s v="Standard"/>
    <s v="medium"/>
    <s v="medium"/>
    <n v="912.52"/>
    <n v="141.4"/>
    <d v="2015-06-17T00:00:00"/>
    <n v="771.12"/>
    <s v="F"/>
    <n v="33"/>
    <d v="1990-04-02T00:00:00"/>
    <n v="30.276276870877727"/>
    <s v="Actuary"/>
    <s v="Financial Services"/>
    <s v="Mass Customer"/>
    <s v="N"/>
    <s v="Yes"/>
    <n v="9"/>
    <m/>
  </r>
  <r>
    <n v="18980"/>
    <n v="7"/>
    <x v="2813"/>
    <d v="2017-06-09T00:00:00"/>
    <n v="204"/>
    <b v="0"/>
    <s v="Approved"/>
    <s v="Trek Bicycles"/>
    <s v="Road"/>
    <s v="low"/>
    <s v="medium"/>
    <n v="980.37"/>
    <n v="234.43"/>
    <d v="2004-09-28T00:00:00"/>
    <n v="745.94"/>
    <s v="M"/>
    <n v="63"/>
    <d v="1964-01-29T00:00:00"/>
    <n v="56.468057692795533"/>
    <s v="Pharmacist"/>
    <s v="Health"/>
    <s v="Mass Customer"/>
    <s v="N"/>
    <s v="No"/>
    <n v="6"/>
    <m/>
  </r>
  <r>
    <n v="19104"/>
    <n v="37"/>
    <x v="64"/>
    <d v="2017-06-09T00:00:00"/>
    <n v="204"/>
    <b v="0"/>
    <s v="Approved"/>
    <s v="OHM Cycles"/>
    <s v="Standard"/>
    <s v="low"/>
    <s v="medium"/>
    <n v="1793.43"/>
    <n v="248.82"/>
    <d v="1999-07-20T00:00:00"/>
    <n v="1544.6100000000001"/>
    <s v="M"/>
    <n v="97"/>
    <d v="1999-07-28T00:00:00"/>
    <n v="20.95024947361745"/>
    <s v="Nurse"/>
    <s v="Retail"/>
    <s v="Mass Customer"/>
    <s v="N"/>
    <s v="No"/>
    <n v="2"/>
    <m/>
  </r>
  <r>
    <n v="199"/>
    <n v="33"/>
    <x v="3365"/>
    <d v="2017-06-08T00:00:00"/>
    <n v="205"/>
    <b v="0"/>
    <s v="Approved"/>
    <s v="Giant Bicycles"/>
    <s v="Standard"/>
    <s v="medium"/>
    <s v="small"/>
    <n v="1311.44"/>
    <n v="1167.18"/>
    <d v="1992-10-11T00:00:00"/>
    <n v="144.26"/>
    <s v="F"/>
    <n v="36"/>
    <d v="1993-03-19T00:00:00"/>
    <n v="27.311893309233888"/>
    <s v="Software Engineer II"/>
    <s v="Manufacturing"/>
    <s v="Affluent Customer"/>
    <s v="N"/>
    <s v="No"/>
    <n v="2"/>
    <m/>
  </r>
  <r>
    <n v="1295"/>
    <n v="93"/>
    <x v="2241"/>
    <d v="2017-06-08T00:00:00"/>
    <n v="205"/>
    <b v="1"/>
    <s v="Approved"/>
    <s v="WeareA2B"/>
    <s v="Standard"/>
    <s v="medium"/>
    <s v="medium"/>
    <n v="1065.03"/>
    <n v="230.09"/>
    <d v="2000-11-03T00:00:00"/>
    <n v="834.93999999999994"/>
    <s v="M"/>
    <n v="99"/>
    <d v="1984-09-03T00:00:00"/>
    <n v="35.857098788685946"/>
    <s v="Internal Auditor"/>
    <s v="n/a"/>
    <s v="Affluent Customer"/>
    <s v="N"/>
    <s v="No"/>
    <n v="5"/>
    <m/>
  </r>
  <r>
    <n v="1318"/>
    <n v="12"/>
    <x v="1302"/>
    <d v="2017-06-08T00:00:00"/>
    <n v="205"/>
    <b v="1"/>
    <s v="Approved"/>
    <s v="WeareA2B"/>
    <s v="Standard"/>
    <s v="medium"/>
    <s v="medium"/>
    <n v="1231.1500000000001"/>
    <n v="161.6"/>
    <d v="2004-08-17T00:00:00"/>
    <n v="1069.5500000000002"/>
    <s v="M"/>
    <n v="54"/>
    <d v="1986-08-08T00:00:00"/>
    <n v="33.928331665398275"/>
    <s v="Quality Control Specialist"/>
    <s v="Health"/>
    <s v="Mass Customer"/>
    <s v="N"/>
    <s v="No"/>
    <n v="17"/>
    <m/>
  </r>
  <r>
    <n v="1685"/>
    <n v="73"/>
    <x v="2693"/>
    <d v="2017-06-08T00:00:00"/>
    <n v="205"/>
    <b v="0"/>
    <s v="Approved"/>
    <s v="Solex"/>
    <s v="Standard"/>
    <s v="medium"/>
    <s v="medium"/>
    <n v="1945.43"/>
    <n v="333.18"/>
    <d v="2002-08-31T00:00:00"/>
    <n v="1612.25"/>
    <s v="F"/>
    <n v="73"/>
    <d v="1969-04-06T00:00:00"/>
    <n v="51.279016596905123"/>
    <s v="Registered Nurse"/>
    <s v="Health"/>
    <s v="Mass Customer"/>
    <s v="N"/>
    <s v="No"/>
    <n v="5"/>
    <m/>
  </r>
  <r>
    <n v="2243"/>
    <n v="38"/>
    <x v="627"/>
    <d v="2017-06-08T00:00:00"/>
    <n v="205"/>
    <b v="0"/>
    <s v="Approved"/>
    <s v="Trek Bicycles"/>
    <s v="Standard"/>
    <s v="medium"/>
    <s v="large"/>
    <n v="2091.4699999999998"/>
    <n v="388.92"/>
    <d v="2015-08-10T00:00:00"/>
    <n v="1702.5499999999997"/>
    <s v="M"/>
    <n v="92"/>
    <d v="1973-07-03T00:00:00"/>
    <n v="47.03518098046677"/>
    <s v="Information Systems Manager"/>
    <s v="Financial Services"/>
    <s v="High Net Worth"/>
    <s v="N"/>
    <s v="Yes"/>
    <n v="13"/>
    <m/>
  </r>
  <r>
    <n v="2416"/>
    <n v="18"/>
    <x v="2962"/>
    <d v="2017-06-08T00:00:00"/>
    <n v="205"/>
    <b v="1"/>
    <s v="Approved"/>
    <s v="Solex"/>
    <s v="Standard"/>
    <s v="medium"/>
    <s v="medium"/>
    <n v="575.27"/>
    <n v="431.45"/>
    <d v="1993-10-02T00:00:00"/>
    <n v="143.82"/>
    <s v="M"/>
    <n v="2"/>
    <d v="1977-03-13T00:00:00"/>
    <n v="43.33929056950786"/>
    <s v="Junior Executive"/>
    <s v="Health"/>
    <s v="Mass Customer"/>
    <s v="N"/>
    <s v="Yes"/>
    <n v="20"/>
    <m/>
  </r>
  <r>
    <n v="3080"/>
    <n v="46"/>
    <x v="629"/>
    <d v="2017-06-08T00:00:00"/>
    <n v="205"/>
    <b v="0"/>
    <s v="Approved"/>
    <s v="Solex"/>
    <s v="Standard"/>
    <s v="low"/>
    <s v="medium"/>
    <n v="1289.8499999999999"/>
    <n v="74.510000000000005"/>
    <d v="2012-06-04T00:00:00"/>
    <n v="1215.3399999999999"/>
    <s v="F"/>
    <n v="76"/>
    <d v="1982-11-06T00:00:00"/>
    <n v="37.684496048959915"/>
    <s v="Health Coach IV"/>
    <s v="Health"/>
    <s v="Affluent Customer"/>
    <s v="N"/>
    <s v="Yes"/>
    <n v="11"/>
    <m/>
  </r>
  <r>
    <n v="3360"/>
    <n v="21"/>
    <x v="2847"/>
    <d v="2017-06-08T00:00:00"/>
    <n v="205"/>
    <b v="0"/>
    <s v="Approved"/>
    <s v="WeareA2B"/>
    <s v="Touring"/>
    <s v="medium"/>
    <s v="medium"/>
    <n v="1466.68"/>
    <n v="363.25"/>
    <d v="2016-07-09T00:00:00"/>
    <n v="1103.43"/>
    <s v="F"/>
    <n v="96"/>
    <d v="1965-06-26T00:00:00"/>
    <n v="55.059838514713341"/>
    <s v="Geological Engineer"/>
    <s v="Manufacturing"/>
    <s v="High Net Worth"/>
    <s v="N"/>
    <s v="Yes"/>
    <n v="16"/>
    <m/>
  </r>
  <r>
    <n v="3569"/>
    <n v="3"/>
    <x v="3098"/>
    <d v="2017-06-08T00:00:00"/>
    <n v="205"/>
    <b v="0"/>
    <s v="Approved"/>
    <s v="Trek Bicycles"/>
    <s v="Standard"/>
    <s v="medium"/>
    <s v="large"/>
    <n v="2091.4699999999998"/>
    <n v="388.92"/>
    <d v="2012-09-15T00:00:00"/>
    <n v="1702.5499999999997"/>
    <s v="F"/>
    <n v="76"/>
    <d v="1978-04-15T00:00:00"/>
    <n v="42.248879610603751"/>
    <s v="Clinical Specialist"/>
    <s v="Health"/>
    <s v="Affluent Customer"/>
    <s v="N"/>
    <s v="Yes"/>
    <n v="12"/>
    <m/>
  </r>
  <r>
    <n v="4168"/>
    <n v="15"/>
    <x v="694"/>
    <d v="2017-06-08T00:00:00"/>
    <n v="205"/>
    <b v="0"/>
    <s v="Approved"/>
    <s v="Norco Bicycles"/>
    <s v="Standard"/>
    <s v="low"/>
    <s v="medium"/>
    <n v="958.74"/>
    <n v="748.9"/>
    <d v="2013-03-12T00:00:00"/>
    <n v="209.84000000000003"/>
    <s v="F"/>
    <n v="52"/>
    <d v="1963-03-19T00:00:00"/>
    <n v="57.333811117453067"/>
    <s v="Paralegal"/>
    <s v="Financial Services"/>
    <s v="Mass Customer"/>
    <s v="N"/>
    <s v="Yes"/>
    <n v="17"/>
    <m/>
  </r>
  <r>
    <n v="4457"/>
    <n v="4"/>
    <x v="1142"/>
    <d v="2017-06-08T00:00:00"/>
    <n v="205"/>
    <b v="0"/>
    <s v="Approved"/>
    <s v="Giant Bicycles"/>
    <s v="Standard"/>
    <s v="high"/>
    <s v="medium"/>
    <n v="1129.1300000000001"/>
    <n v="677.48"/>
    <d v="2005-08-09T00:00:00"/>
    <n v="451.65000000000009"/>
    <s v="F"/>
    <n v="2"/>
    <d v="1962-12-17T00:00:00"/>
    <n v="57.585865911973613"/>
    <s v="Software Consultant"/>
    <s v="Retail"/>
    <s v="Mass Customer"/>
    <s v="N"/>
    <s v="No"/>
    <n v="15"/>
    <m/>
  </r>
  <r>
    <n v="4495"/>
    <n v="61"/>
    <x v="1834"/>
    <d v="2017-06-08T00:00:00"/>
    <n v="205"/>
    <b v="1"/>
    <s v="Approved"/>
    <s v="Norco Bicycles"/>
    <s v="Standard"/>
    <s v="medium"/>
    <s v="small"/>
    <n v="586.45000000000005"/>
    <n v="521.94000000000005"/>
    <d v="2015-08-10T00:00:00"/>
    <n v="64.509999999999991"/>
    <s v="M"/>
    <n v="22"/>
    <d v="1988-08-29T00:00:00"/>
    <n v="31.868057692795535"/>
    <s v="Geologist I"/>
    <s v="Health"/>
    <s v="High Net Worth"/>
    <s v="N"/>
    <s v="Yes"/>
    <n v="8"/>
    <m/>
  </r>
  <r>
    <n v="4632"/>
    <n v="34"/>
    <x v="2426"/>
    <d v="2017-06-08T00:00:00"/>
    <n v="205"/>
    <b v="1"/>
    <s v="Approved"/>
    <s v="Norco Bicycles"/>
    <s v="Road"/>
    <s v="high"/>
    <s v="large"/>
    <n v="774.53"/>
    <n v="464.72"/>
    <d v="2003-03-18T00:00:00"/>
    <n v="309.80999999999995"/>
    <s v="M"/>
    <n v="66"/>
    <d v="1993-02-18T00:00:00"/>
    <n v="27.39134536402841"/>
    <s v="Safety Technician II"/>
    <s v="Manufacturing"/>
    <s v="Affluent Customer"/>
    <s v="N"/>
    <s v="No"/>
    <n v="10"/>
    <m/>
  </r>
  <r>
    <n v="5541"/>
    <n v="62"/>
    <x v="3387"/>
    <d v="2017-06-08T00:00:00"/>
    <n v="205"/>
    <b v="1"/>
    <s v="Approved"/>
    <s v="Solex"/>
    <s v="Standard"/>
    <s v="medium"/>
    <s v="medium"/>
    <n v="478.16"/>
    <n v="298.72000000000003"/>
    <d v="2012-12-02T00:00:00"/>
    <n v="179.44"/>
    <s v="F"/>
    <n v="53"/>
    <d v="1977-08-28T00:00:00"/>
    <n v="42.879016596905124"/>
    <s v="General Manager"/>
    <s v="Financial Services"/>
    <s v="Affluent Customer"/>
    <s v="N"/>
    <s v="No"/>
    <n v="16"/>
    <m/>
  </r>
  <r>
    <n v="5997"/>
    <n v="76"/>
    <x v="1490"/>
    <d v="2017-06-08T00:00:00"/>
    <n v="205"/>
    <b v="0"/>
    <s v="Approved"/>
    <s v="WeareA2B"/>
    <s v="Standard"/>
    <s v="low"/>
    <s v="medium"/>
    <n v="642.30999999999995"/>
    <n v="513.85"/>
    <d v="2004-07-25T00:00:00"/>
    <n v="128.45999999999992"/>
    <s v="F"/>
    <n v="66"/>
    <d v="1963-12-11T00:00:00"/>
    <n v="56.602304268137999"/>
    <s v="Geologist II"/>
    <s v="Telecommunications"/>
    <s v="Affluent Customer"/>
    <s v="N"/>
    <s v="Yes"/>
    <n v="18"/>
    <m/>
  </r>
  <r>
    <n v="6383"/>
    <n v="7"/>
    <x v="1180"/>
    <d v="2017-06-08T00:00:00"/>
    <n v="205"/>
    <b v="1"/>
    <s v="Approved"/>
    <s v="Trek Bicycles"/>
    <s v="Road"/>
    <s v="low"/>
    <s v="medium"/>
    <n v="980.37"/>
    <n v="234.43"/>
    <d v="2007-08-04T00:00:00"/>
    <n v="745.94"/>
    <s v="F"/>
    <n v="68"/>
    <d v="1995-06-11T00:00:00"/>
    <n v="25.08175632293252"/>
    <s v="Cost Accountant"/>
    <s v="Financial Services"/>
    <s v="Affluent Customer"/>
    <s v="N"/>
    <s v="Yes"/>
    <n v="6"/>
    <m/>
  </r>
  <r>
    <n v="6399"/>
    <n v="66"/>
    <x v="427"/>
    <d v="2017-06-08T00:00:00"/>
    <n v="205"/>
    <b v="1"/>
    <s v="Approved"/>
    <s v="Giant Bicycles"/>
    <s v="Road"/>
    <s v="low"/>
    <s v="small"/>
    <n v="590.26"/>
    <n v="525.33000000000004"/>
    <d v="1992-10-02T00:00:00"/>
    <n v="64.92999999999995"/>
    <s v="F"/>
    <n v="99"/>
    <d v="1989-02-01T00:00:00"/>
    <n v="31.440660432521561"/>
    <s v="Administrative Assistant IV"/>
    <s v="Financial Services"/>
    <s v="Mass Customer"/>
    <s v="N"/>
    <s v="Yes"/>
    <n v="12"/>
    <m/>
  </r>
  <r>
    <n v="6524"/>
    <n v="31"/>
    <x v="3388"/>
    <d v="2017-06-08T00:00:00"/>
    <n v="205"/>
    <b v="1"/>
    <s v="Approved"/>
    <s v="Giant Bicycles"/>
    <s v="Standard"/>
    <s v="medium"/>
    <s v="medium"/>
    <n v="230.91"/>
    <n v="173.18"/>
    <d v="2006-11-10T00:00:00"/>
    <n v="57.72999999999999"/>
    <s v="M"/>
    <n v="72"/>
    <d v="1983-02-27T00:00:00"/>
    <n v="37.374907007864024"/>
    <s v="Paralegal"/>
    <s v="Financial Services"/>
    <s v="Affluent Customer"/>
    <s v="N"/>
    <s v="No"/>
    <n v="10"/>
    <m/>
  </r>
  <r>
    <n v="6907"/>
    <n v="38"/>
    <x v="2729"/>
    <d v="2017-06-08T00:00:00"/>
    <n v="205"/>
    <b v="0"/>
    <s v="Approved"/>
    <s v="Solex"/>
    <s v="Standard"/>
    <s v="medium"/>
    <s v="medium"/>
    <n v="1577.53"/>
    <n v="826.51"/>
    <d v="2010-06-07T00:00:00"/>
    <n v="751.02"/>
    <s v="M"/>
    <n v="83"/>
    <d v="1970-11-12T00:00:00"/>
    <n v="49.676276870877729"/>
    <s v="Business Systems Development Analyst"/>
    <s v="n/a"/>
    <s v="Affluent Customer"/>
    <s v="N"/>
    <s v="Yes"/>
    <n v="14"/>
    <m/>
  </r>
  <r>
    <n v="7026"/>
    <n v="0"/>
    <x v="1354"/>
    <d v="2017-06-08T00:00:00"/>
    <n v="205"/>
    <b v="0"/>
    <s v="Approved"/>
    <s v="Norco Bicycles"/>
    <s v="Road"/>
    <s v="medium"/>
    <s v="medium"/>
    <n v="543.39"/>
    <n v="407.54"/>
    <d v="2016-11-22T00:00:00"/>
    <n v="135.84999999999997"/>
    <s v="M"/>
    <n v="83"/>
    <d v="1977-06-23T00:00:00"/>
    <n v="43.059838514713341"/>
    <n v="0"/>
    <s v="Financial Services"/>
    <s v="High Net Worth"/>
    <s v="N"/>
    <s v="No"/>
    <n v="12"/>
    <m/>
  </r>
  <r>
    <n v="7269"/>
    <n v="0"/>
    <x v="1646"/>
    <d v="2017-06-08T00:00:00"/>
    <n v="205"/>
    <b v="1"/>
    <s v="Approved"/>
    <s v="Solex"/>
    <s v="Standard"/>
    <s v="medium"/>
    <s v="large"/>
    <n v="202.62"/>
    <n v="151.96"/>
    <d v="1994-08-10T00:00:00"/>
    <n v="50.66"/>
    <s v="F"/>
    <n v="81"/>
    <d v="1993-09-26T00:00:00"/>
    <n v="26.788605638001012"/>
    <n v="0"/>
    <s v="Manufacturing"/>
    <s v="High Net Worth"/>
    <s v="N"/>
    <s v="Yes"/>
    <n v="7"/>
    <m/>
  </r>
  <r>
    <n v="7522"/>
    <n v="72"/>
    <x v="15"/>
    <d v="2017-06-08T00:00:00"/>
    <n v="205"/>
    <b v="1"/>
    <s v="Approved"/>
    <s v="OHM Cycles"/>
    <s v="Standard"/>
    <s v="medium"/>
    <s v="medium"/>
    <n v="912.52"/>
    <n v="141.4"/>
    <d v="2015-10-18T00:00:00"/>
    <n v="771.12"/>
    <s v="F"/>
    <n v="98"/>
    <d v="1986-01-22T00:00:00"/>
    <n v="34.470797418822933"/>
    <s v="Automation Specialist IV"/>
    <s v="n/a"/>
    <s v="High Net Worth"/>
    <s v="N"/>
    <s v="No"/>
    <n v="17"/>
    <m/>
  </r>
  <r>
    <n v="8208"/>
    <n v="80"/>
    <x v="279"/>
    <d v="2017-06-08T00:00:00"/>
    <n v="205"/>
    <b v="0"/>
    <s v="Approved"/>
    <s v="OHM Cycles"/>
    <s v="Touring"/>
    <s v="low"/>
    <s v="medium"/>
    <n v="1073.07"/>
    <n v="933.84"/>
    <d v="2004-12-18T00:00:00"/>
    <n v="139.2299999999999"/>
    <s v="M"/>
    <n v="90"/>
    <d v="1992-05-08T00:00:00"/>
    <n v="28.174907007864025"/>
    <s v="Registered Nurse"/>
    <s v="Health"/>
    <s v="Affluent Customer"/>
    <s v="N"/>
    <s v="Yes"/>
    <n v="7"/>
    <m/>
  </r>
  <r>
    <n v="8380"/>
    <n v="25"/>
    <x v="1535"/>
    <d v="2017-06-08T00:00:00"/>
    <n v="205"/>
    <b v="1"/>
    <s v="Approved"/>
    <s v="Giant Bicycles"/>
    <s v="Road"/>
    <s v="medium"/>
    <s v="medium"/>
    <n v="1538.99"/>
    <n v="829.65"/>
    <d v="2002-03-22T00:00:00"/>
    <n v="709.34"/>
    <s v="M"/>
    <n v="30"/>
    <d v="1973-09-17T00:00:00"/>
    <n v="46.826961802384574"/>
    <s v="Engineer I"/>
    <s v="Manufacturing"/>
    <s v="Affluent Customer"/>
    <s v="N"/>
    <s v="Yes"/>
    <n v="11"/>
    <m/>
  </r>
  <r>
    <n v="8576"/>
    <n v="63"/>
    <x v="3389"/>
    <d v="2017-06-08T00:00:00"/>
    <n v="205"/>
    <b v="1"/>
    <s v="Approved"/>
    <s v="WeareA2B"/>
    <s v="Standard"/>
    <s v="medium"/>
    <s v="medium"/>
    <n v="1992.93"/>
    <n v="762.63"/>
    <d v="1993-05-26T00:00:00"/>
    <n v="1230.3000000000002"/>
    <s v="F"/>
    <n v="57"/>
    <d v="1964-10-16T00:00:00"/>
    <n v="55.752989199644851"/>
    <s v="Administrative Officer"/>
    <s v="Retail"/>
    <s v="High Net Worth"/>
    <s v="N"/>
    <s v="No"/>
    <n v="8"/>
    <m/>
  </r>
  <r>
    <n v="8921"/>
    <n v="35"/>
    <x v="2474"/>
    <d v="2017-06-08T00:00:00"/>
    <n v="205"/>
    <b v="1"/>
    <s v="Approved"/>
    <s v="Trek Bicycles"/>
    <s v="Standard"/>
    <s v="low"/>
    <s v="medium"/>
    <n v="1057.51"/>
    <n v="154.4"/>
    <d v="2011-03-16T00:00:00"/>
    <n v="903.11"/>
    <s v="M"/>
    <n v="12"/>
    <d v="1988-06-23T00:00:00"/>
    <n v="32.051619336631148"/>
    <n v="0"/>
    <s v="Manufacturing"/>
    <s v="Mass Customer"/>
    <s v="N"/>
    <s v="Yes"/>
    <n v="7"/>
    <m/>
  </r>
  <r>
    <n v="8993"/>
    <n v="1"/>
    <x v="2311"/>
    <d v="2017-06-08T00:00:00"/>
    <n v="205"/>
    <b v="0"/>
    <s v="Approved"/>
    <s v="Giant Bicycles"/>
    <s v="Standard"/>
    <s v="medium"/>
    <s v="medium"/>
    <n v="1403.5"/>
    <n v="954.82"/>
    <d v="2012-12-02T00:00:00"/>
    <n v="448.67999999999995"/>
    <s v="M"/>
    <n v="60"/>
    <d v="1986-05-18T00:00:00"/>
    <n v="34.15298919964485"/>
    <s v="Programmer Analyst II"/>
    <s v="Manufacturing"/>
    <s v="Mass Customer"/>
    <s v="N"/>
    <s v="Yes"/>
    <n v="3"/>
    <m/>
  </r>
  <r>
    <n v="9788"/>
    <n v="21"/>
    <x v="1438"/>
    <d v="2017-06-08T00:00:00"/>
    <n v="205"/>
    <b v="1"/>
    <s v="Approved"/>
    <s v="Solex"/>
    <s v="Standard"/>
    <s v="medium"/>
    <s v="large"/>
    <n v="1071.23"/>
    <n v="380.74"/>
    <d v="1996-04-05T00:00:00"/>
    <n v="690.49"/>
    <s v="M"/>
    <n v="79"/>
    <d v="2000-09-24T00:00:00"/>
    <n v="19.788605638001012"/>
    <s v="Clinical Specialist"/>
    <s v="Health"/>
    <s v="Mass Customer"/>
    <s v="N"/>
    <s v="No"/>
    <n v="1"/>
    <m/>
  </r>
  <r>
    <n v="9862"/>
    <n v="65"/>
    <x v="3331"/>
    <d v="2017-06-08T00:00:00"/>
    <n v="205"/>
    <b v="1"/>
    <s v="Approved"/>
    <s v="WeareA2B"/>
    <s v="Standard"/>
    <s v="medium"/>
    <s v="medium"/>
    <n v="1807.45"/>
    <n v="778.69"/>
    <d v="2015-05-21T00:00:00"/>
    <n v="1028.76"/>
    <s v="M"/>
    <n v="20"/>
    <d v="1991-12-16T00:00:00"/>
    <n v="28.569427555809231"/>
    <s v="Recruiter"/>
    <s v="n/a"/>
    <s v="Mass Customer"/>
    <s v="N"/>
    <s v="No"/>
    <n v="5"/>
    <m/>
  </r>
  <r>
    <n v="10272"/>
    <n v="0"/>
    <x v="798"/>
    <d v="2017-06-08T00:00:00"/>
    <n v="205"/>
    <b v="0"/>
    <s v="Approved"/>
    <s v="Solex"/>
    <s v="Standard"/>
    <s v="medium"/>
    <s v="medium"/>
    <n v="100.35"/>
    <n v="75.260000000000005"/>
    <d v="1999-07-26T00:00:00"/>
    <n v="25.089999999999989"/>
    <s v="M"/>
    <n v="0"/>
    <d v="1987-01-08T00:00:00"/>
    <n v="33.509153583206491"/>
    <s v="Programmer Analyst II"/>
    <s v="Financial Services"/>
    <s v="High Net Worth"/>
    <s v="N"/>
    <s v="No"/>
    <n v="19"/>
    <m/>
  </r>
  <r>
    <n v="10416"/>
    <n v="9"/>
    <x v="3061"/>
    <d v="2017-06-08T00:00:00"/>
    <n v="205"/>
    <b v="0"/>
    <s v="Approved"/>
    <s v="OHM Cycles"/>
    <s v="Road"/>
    <s v="medium"/>
    <s v="medium"/>
    <n v="742.54"/>
    <n v="667.4"/>
    <d v="1996-11-09T00:00:00"/>
    <n v="75.139999999999986"/>
    <s v="F"/>
    <n v="61"/>
    <d v="1989-03-11T00:00:00"/>
    <n v="31.336550843480463"/>
    <s v="Paralegal"/>
    <s v="Financial Services"/>
    <s v="Affluent Customer"/>
    <s v="N"/>
    <s v="Yes"/>
    <n v="9"/>
    <m/>
  </r>
  <r>
    <n v="10572"/>
    <n v="2"/>
    <x v="2525"/>
    <d v="2017-06-08T00:00:00"/>
    <n v="205"/>
    <b v="1"/>
    <s v="Approved"/>
    <s v="Giant Bicycles"/>
    <s v="Road"/>
    <s v="low"/>
    <s v="small"/>
    <n v="590.26"/>
    <n v="525.33000000000004"/>
    <d v="2010-08-20T00:00:00"/>
    <n v="64.92999999999995"/>
    <s v="M"/>
    <n v="13"/>
    <d v="1966-09-09T00:00:00"/>
    <n v="53.854359062658546"/>
    <s v="Associate Professor"/>
    <s v="Financial Services"/>
    <s v="High Net Worth"/>
    <s v="N"/>
    <s v="Yes"/>
    <n v="16"/>
    <m/>
  </r>
  <r>
    <n v="10950"/>
    <n v="7"/>
    <x v="304"/>
    <d v="2017-06-08T00:00:00"/>
    <n v="205"/>
    <b v="0"/>
    <s v="Approved"/>
    <s v="Giant Bicycles"/>
    <s v="Standard"/>
    <s v="medium"/>
    <s v="small"/>
    <n v="1311.44"/>
    <n v="1167.18"/>
    <d v="1992-10-11T00:00:00"/>
    <n v="144.26"/>
    <s v="F"/>
    <n v="41"/>
    <d v="1978-08-20T00:00:00"/>
    <n v="41.900934405124303"/>
    <s v="Accountant I"/>
    <s v="Manufacturing"/>
    <s v="High Net Worth"/>
    <s v="N"/>
    <s v="No"/>
    <n v="17"/>
    <m/>
  </r>
  <r>
    <n v="11197"/>
    <n v="3"/>
    <x v="2334"/>
    <d v="2017-06-08T00:00:00"/>
    <n v="205"/>
    <b v="0"/>
    <s v="Approved"/>
    <s v="Trek Bicycles"/>
    <s v="Standard"/>
    <s v="medium"/>
    <s v="large"/>
    <n v="2091.4699999999998"/>
    <n v="388.92"/>
    <d v="2012-09-15T00:00:00"/>
    <n v="1702.5499999999997"/>
    <s v="F"/>
    <n v="3"/>
    <d v="1964-03-03T00:00:00"/>
    <n v="56.374907007864024"/>
    <s v="Environmental Specialist"/>
    <s v="Financial Services"/>
    <s v="Mass Customer"/>
    <s v="N"/>
    <s v="No"/>
    <n v="17"/>
    <m/>
  </r>
  <r>
    <n v="11341"/>
    <n v="88"/>
    <x v="1182"/>
    <d v="2017-06-08T00:00:00"/>
    <n v="205"/>
    <b v="0"/>
    <s v="Approved"/>
    <s v="Norco Bicycles"/>
    <s v="Standard"/>
    <s v="high"/>
    <s v="small"/>
    <n v="1661.92"/>
    <n v="1479.11"/>
    <d v="1994-09-09T00:00:00"/>
    <n v="182.81000000000017"/>
    <s v="M"/>
    <n v="2"/>
    <d v="1983-03-09T00:00:00"/>
    <n v="37.347509747590053"/>
    <s v="Database Administrator I"/>
    <s v="IT"/>
    <s v="High Net Worth"/>
    <s v="N"/>
    <s v="No"/>
    <n v="4"/>
    <m/>
  </r>
  <r>
    <n v="11742"/>
    <n v="99"/>
    <x v="3295"/>
    <d v="2017-06-08T00:00:00"/>
    <n v="205"/>
    <b v="0"/>
    <s v="Approved"/>
    <s v="OHM Cycles"/>
    <s v="Standard"/>
    <s v="medium"/>
    <s v="medium"/>
    <n v="1227.3399999999999"/>
    <n v="770.89"/>
    <d v="1994-08-10T00:00:00"/>
    <n v="456.44999999999993"/>
    <s v="F"/>
    <n v="87"/>
    <d v="1973-12-02T00:00:00"/>
    <n v="46.618742624302385"/>
    <s v="Safety Technician III"/>
    <s v="n/a"/>
    <s v="Mass Customer"/>
    <s v="N"/>
    <s v="No"/>
    <n v="11"/>
    <m/>
  </r>
  <r>
    <n v="12157"/>
    <n v="13"/>
    <x v="3367"/>
    <d v="2017-06-08T00:00:00"/>
    <n v="205"/>
    <b v="0"/>
    <s v="Approved"/>
    <s v="Solex"/>
    <s v="Standard"/>
    <s v="medium"/>
    <s v="medium"/>
    <n v="1163.8900000000001"/>
    <n v="589.27"/>
    <d v="2005-12-07T00:00:00"/>
    <n v="574.62000000000012"/>
    <s v="M"/>
    <n v="29"/>
    <d v="1980-08-26T00:00:00"/>
    <n v="39.881756322932517"/>
    <s v="Web Developer II"/>
    <s v="Manufacturing"/>
    <s v="Mass Customer"/>
    <s v="N"/>
    <s v="Yes"/>
    <n v="21"/>
    <m/>
  </r>
  <r>
    <n v="12521"/>
    <n v="30"/>
    <x v="2034"/>
    <d v="2017-06-08T00:00:00"/>
    <n v="205"/>
    <b v="1"/>
    <s v="Approved"/>
    <s v="Solex"/>
    <s v="Standard"/>
    <s v="high"/>
    <s v="medium"/>
    <n v="748.17"/>
    <n v="448.9"/>
    <d v="2015-04-11T00:00:00"/>
    <n v="299.27"/>
    <s v="M"/>
    <n v="98"/>
    <d v="1996-11-04T00:00:00"/>
    <n v="23.679016596905122"/>
    <s v="Information Systems Manager"/>
    <s v="n/a"/>
    <s v="Mass Customer"/>
    <s v="N"/>
    <s v="No"/>
    <n v="3"/>
    <m/>
  </r>
  <r>
    <n v="12780"/>
    <n v="1"/>
    <x v="2770"/>
    <d v="2017-06-08T00:00:00"/>
    <n v="205"/>
    <b v="0"/>
    <s v="Approved"/>
    <s v="Giant Bicycles"/>
    <s v="Standard"/>
    <s v="medium"/>
    <s v="medium"/>
    <n v="1403.5"/>
    <n v="954.82"/>
    <d v="2016-11-14T00:00:00"/>
    <n v="448.67999999999995"/>
    <s v="M"/>
    <n v="90"/>
    <d v="1979-08-12T00:00:00"/>
    <n v="40.922852213343475"/>
    <s v="Nurse Practicioner"/>
    <s v="IT"/>
    <s v="Mass Customer"/>
    <s v="N"/>
    <s v="No"/>
    <n v="15"/>
    <m/>
  </r>
  <r>
    <n v="12823"/>
    <n v="95"/>
    <x v="949"/>
    <d v="2017-06-08T00:00:00"/>
    <n v="205"/>
    <b v="0"/>
    <s v="Approved"/>
    <s v="Giant Bicycles"/>
    <s v="Standard"/>
    <s v="medium"/>
    <s v="large"/>
    <n v="569.55999999999995"/>
    <n v="528.42999999999995"/>
    <d v="2003-09-10T00:00:00"/>
    <n v="41.129999999999995"/>
    <s v="M"/>
    <n v="23"/>
    <d v="1958-01-07T00:00:00"/>
    <n v="62.53107139142567"/>
    <s v="Environmental Tech"/>
    <s v="Financial Services"/>
    <s v="Mass Customer"/>
    <s v="N"/>
    <s v="No"/>
    <n v="20"/>
    <m/>
  </r>
  <r>
    <n v="12876"/>
    <n v="17"/>
    <x v="792"/>
    <d v="2017-06-08T00:00:00"/>
    <n v="205"/>
    <b v="0"/>
    <s v="Approved"/>
    <s v="Solex"/>
    <s v="Standard"/>
    <s v="high"/>
    <s v="medium"/>
    <n v="1024.6600000000001"/>
    <n v="614.79999999999995"/>
    <d v="1996-11-09T00:00:00"/>
    <n v="409.86000000000013"/>
    <s v="F"/>
    <n v="84"/>
    <d v="1967-09-08T00:00:00"/>
    <n v="52.857098788685946"/>
    <s v="Staff Scientist"/>
    <s v="Manufacturing"/>
    <s v="Mass Customer"/>
    <s v="N"/>
    <s v="No"/>
    <n v="15"/>
    <m/>
  </r>
  <r>
    <n v="12946"/>
    <n v="33"/>
    <x v="1230"/>
    <d v="2017-06-08T00:00:00"/>
    <n v="205"/>
    <b v="1"/>
    <s v="Approved"/>
    <s v="Giant Bicycles"/>
    <s v="Standard"/>
    <s v="medium"/>
    <s v="small"/>
    <n v="1311.44"/>
    <n v="1167.18"/>
    <d v="1992-10-11T00:00:00"/>
    <n v="144.26"/>
    <s v="F"/>
    <n v="94"/>
    <d v="1998-01-06T00:00:00"/>
    <n v="22.506413857179094"/>
    <s v="Web Developer III"/>
    <s v="Financial Services"/>
    <s v="Mass Customer"/>
    <s v="N"/>
    <s v="No"/>
    <n v="3"/>
    <m/>
  </r>
  <r>
    <n v="13430"/>
    <n v="69"/>
    <x v="1357"/>
    <d v="2017-06-08T00:00:00"/>
    <n v="205"/>
    <b v="1"/>
    <s v="Approved"/>
    <s v="Giant Bicycles"/>
    <s v="Road"/>
    <s v="medium"/>
    <s v="medium"/>
    <n v="792.9"/>
    <n v="594.67999999999995"/>
    <d v="2015-04-11T00:00:00"/>
    <n v="198.22000000000003"/>
    <s v="M"/>
    <n v="14"/>
    <d v="1990-11-21T00:00:00"/>
    <n v="29.637920706494164"/>
    <n v="0"/>
    <s v="Property"/>
    <s v="Mass Customer"/>
    <s v="N"/>
    <s v="Yes"/>
    <n v="7"/>
    <m/>
  </r>
  <r>
    <n v="13598"/>
    <n v="4"/>
    <x v="931"/>
    <d v="2017-06-08T00:00:00"/>
    <n v="205"/>
    <b v="1"/>
    <s v="Approved"/>
    <s v="Solex"/>
    <s v="Standard"/>
    <s v="medium"/>
    <s v="medium"/>
    <n v="1483.2"/>
    <n v="99.59"/>
    <d v="1998-12-17T00:00:00"/>
    <n v="1383.6100000000001"/>
    <s v="M"/>
    <n v="74"/>
    <d v="1990-03-19T00:00:00"/>
    <n v="30.314633035261288"/>
    <s v="Community Outreach Specialist"/>
    <s v="Financial Services"/>
    <s v="High Net Worth"/>
    <s v="N"/>
    <s v="No"/>
    <n v="13"/>
    <m/>
  </r>
  <r>
    <n v="13787"/>
    <n v="62"/>
    <x v="16"/>
    <d v="2017-06-08T00:00:00"/>
    <n v="205"/>
    <b v="1"/>
    <s v="Approved"/>
    <s v="Solex"/>
    <s v="Standard"/>
    <s v="medium"/>
    <s v="medium"/>
    <n v="478.16"/>
    <n v="298.72000000000003"/>
    <d v="2010-08-20T00:00:00"/>
    <n v="179.44"/>
    <s v="F"/>
    <n v="1"/>
    <d v="1978-12-02T00:00:00"/>
    <n v="41.616002898274985"/>
    <s v="Computer Systems Analyst I"/>
    <s v="n/a"/>
    <s v="Mass Customer"/>
    <s v="N"/>
    <s v="Yes"/>
    <n v="16"/>
    <m/>
  </r>
  <r>
    <n v="14056"/>
    <n v="73"/>
    <x v="10"/>
    <d v="2017-06-08T00:00:00"/>
    <n v="205"/>
    <b v="1"/>
    <s v="Approved"/>
    <s v="Solex"/>
    <s v="Standard"/>
    <s v="medium"/>
    <s v="medium"/>
    <n v="1945.43"/>
    <n v="333.18"/>
    <d v="2000-05-22T00:00:00"/>
    <n v="1612.25"/>
    <s v="F"/>
    <n v="98"/>
    <d v="2001-11-06T00:00:00"/>
    <n v="18.670797418822932"/>
    <s v="Help Desk Technician"/>
    <s v="Argiculture"/>
    <s v="Mass Customer"/>
    <s v="N"/>
    <s v="Yes"/>
    <n v="1"/>
    <m/>
  </r>
  <r>
    <n v="14361"/>
    <n v="25"/>
    <x v="2896"/>
    <d v="2017-06-08T00:00:00"/>
    <n v="205"/>
    <b v="1"/>
    <s v="Approved"/>
    <s v="OHM Cycles"/>
    <s v="Standard"/>
    <s v="high"/>
    <s v="medium"/>
    <n v="2005.66"/>
    <n v="1203.4000000000001"/>
    <d v="2015-10-18T00:00:00"/>
    <n v="802.26"/>
    <s v="M"/>
    <n v="35"/>
    <d v="1977-12-01T00:00:00"/>
    <n v="42.618742624302385"/>
    <s v="Web Developer III"/>
    <s v="Manufacturing"/>
    <s v="High Net Worth"/>
    <s v="N"/>
    <s v="Yes"/>
    <n v="19"/>
    <m/>
  </r>
  <r>
    <n v="14818"/>
    <n v="13"/>
    <x v="1001"/>
    <d v="2017-06-08T00:00:00"/>
    <n v="205"/>
    <b v="1"/>
    <s v="Approved"/>
    <s v="Solex"/>
    <s v="Standard"/>
    <s v="medium"/>
    <s v="medium"/>
    <n v="1577.53"/>
    <n v="826.51"/>
    <d v="2008-03-19T00:00:00"/>
    <n v="751.02"/>
    <s v="M"/>
    <n v="96"/>
    <d v="1960-03-04T00:00:00"/>
    <n v="60.374907007864024"/>
    <s v="Director of Sales"/>
    <s v="n/a"/>
    <s v="High Net Worth"/>
    <s v="N"/>
    <s v="Yes"/>
    <n v="18"/>
    <m/>
  </r>
  <r>
    <n v="15286"/>
    <n v="8"/>
    <x v="2035"/>
    <d v="2017-06-08T00:00:00"/>
    <n v="205"/>
    <b v="1"/>
    <s v="Approved"/>
    <s v="Solex"/>
    <s v="Road"/>
    <s v="medium"/>
    <s v="small"/>
    <n v="1703.52"/>
    <n v="1516.13"/>
    <d v="2011-04-16T00:00:00"/>
    <n v="187.38999999999987"/>
    <s v="M"/>
    <n v="62"/>
    <d v="1974-10-13T00:00:00"/>
    <n v="45.755728925672244"/>
    <s v="Structural Analysis Engineer"/>
    <s v="Property"/>
    <s v="Affluent Customer"/>
    <s v="N"/>
    <s v="No"/>
    <n v="3"/>
    <m/>
  </r>
  <r>
    <n v="11324"/>
    <n v="88"/>
    <x v="2576"/>
    <d v="2017-07-06T00:00:00"/>
    <m/>
    <m/>
    <s v="Approved"/>
    <s v="Norco Bicycles"/>
    <s v="Standard"/>
    <s v="high"/>
    <s v="small"/>
    <n v="1661.92"/>
    <n v="1479.11"/>
    <n v="38750"/>
    <m/>
    <m/>
    <m/>
    <m/>
    <m/>
    <m/>
    <m/>
    <m/>
    <m/>
    <m/>
    <m/>
    <m/>
  </r>
  <r>
    <n v="17875"/>
    <n v="63"/>
    <x v="2785"/>
    <d v="2017-06-08T00:00:00"/>
    <n v="205"/>
    <b v="1"/>
    <s v="Approved"/>
    <s v="Solex"/>
    <s v="Standard"/>
    <s v="medium"/>
    <s v="medium"/>
    <n v="1483.2"/>
    <n v="99.59"/>
    <d v="1998-12-17T00:00:00"/>
    <n v="1383.6100000000001"/>
    <s v="F"/>
    <n v="85"/>
    <d v="1993-09-16T00:00:00"/>
    <n v="26.816002898274984"/>
    <s v="Safety Technician III"/>
    <s v="Retail"/>
    <s v="Mass Customer"/>
    <s v="N"/>
    <s v="No"/>
    <n v="6"/>
    <m/>
  </r>
  <r>
    <n v="18303"/>
    <n v="75"/>
    <x v="1813"/>
    <d v="2017-06-08T00:00:00"/>
    <n v="205"/>
    <b v="1"/>
    <s v="Approved"/>
    <s v="Giant Bicycles"/>
    <s v="Touring"/>
    <s v="medium"/>
    <s v="large"/>
    <n v="1873.97"/>
    <n v="863.95"/>
    <d v="2006-05-22T00:00:00"/>
    <n v="1010.02"/>
    <s v="M"/>
    <n v="25"/>
    <d v="1973-11-30T00:00:00"/>
    <n v="46.624222076357178"/>
    <n v="0"/>
    <s v="Manufacturing"/>
    <s v="Mass Customer"/>
    <s v="N"/>
    <s v="No"/>
    <n v="13"/>
    <m/>
  </r>
  <r>
    <n v="18426"/>
    <n v="63"/>
    <x v="222"/>
    <d v="2017-06-08T00:00:00"/>
    <n v="205"/>
    <b v="1"/>
    <s v="Approved"/>
    <s v="Solex"/>
    <s v="Standard"/>
    <s v="medium"/>
    <s v="medium"/>
    <n v="1483.2"/>
    <n v="99.59"/>
    <d v="2015-05-21T00:00:00"/>
    <n v="1383.6100000000001"/>
    <s v="F"/>
    <n v="88"/>
    <d v="1976-08-16T00:00:00"/>
    <n v="43.911893309233889"/>
    <s v="Statistician II"/>
    <s v="Manufacturing"/>
    <s v="Mass Customer"/>
    <s v="N"/>
    <s v="Yes"/>
    <n v="19"/>
    <m/>
  </r>
  <r>
    <n v="18485"/>
    <n v="81"/>
    <x v="497"/>
    <d v="2017-06-08T00:00:00"/>
    <n v="205"/>
    <b v="1"/>
    <s v="Approved"/>
    <s v="Solex"/>
    <s v="Standard"/>
    <s v="medium"/>
    <s v="medium"/>
    <n v="1151.96"/>
    <n v="649.49"/>
    <d v="2012-04-10T00:00:00"/>
    <n v="502.47"/>
    <s v="M"/>
    <n v="67"/>
    <d v="1967-03-15T00:00:00"/>
    <n v="53.34203029553526"/>
    <s v="Actuary"/>
    <s v="Financial Services"/>
    <s v="High Net Worth"/>
    <s v="N"/>
    <s v="Yes"/>
    <n v="19"/>
    <m/>
  </r>
  <r>
    <n v="18688"/>
    <n v="0"/>
    <x v="2816"/>
    <d v="2017-06-08T00:00:00"/>
    <n v="205"/>
    <b v="0"/>
    <s v="Approved"/>
    <s v="Trek Bicycles"/>
    <s v="Road"/>
    <s v="medium"/>
    <s v="medium"/>
    <n v="290.62"/>
    <n v="215.14"/>
    <d v="2004-08-07T00:00:00"/>
    <n v="75.480000000000018"/>
    <s v="M"/>
    <n v="91"/>
    <d v="1996-05-03T00:00:00"/>
    <n v="24.185865911973615"/>
    <s v="Actuary"/>
    <s v="Financial Services"/>
    <s v="High Net Worth"/>
    <s v="N"/>
    <s v="Yes"/>
    <n v="3"/>
    <m/>
  </r>
  <r>
    <n v="18747"/>
    <n v="87"/>
    <x v="3390"/>
    <d v="2017-06-08T00:00:00"/>
    <n v="205"/>
    <b v="0"/>
    <s v="Approved"/>
    <s v="OHM Cycles"/>
    <s v="Standard"/>
    <s v="medium"/>
    <s v="medium"/>
    <n v="1636.9"/>
    <n v="44.71"/>
    <d v="2006-05-22T00:00:00"/>
    <n v="1592.19"/>
    <s v="F"/>
    <n v="21"/>
    <d v="1972-03-26T00:00:00"/>
    <n v="48.306413857179095"/>
    <n v="0"/>
    <s v="Argiculture"/>
    <s v="High Net Worth"/>
    <s v="N"/>
    <s v="Yes"/>
    <n v="10"/>
    <m/>
  </r>
  <r>
    <n v="19611"/>
    <n v="81"/>
    <x v="1541"/>
    <d v="2017-06-08T00:00:00"/>
    <n v="205"/>
    <b v="0"/>
    <s v="Approved"/>
    <s v="Norco Bicycles"/>
    <s v="Standard"/>
    <s v="medium"/>
    <s v="small"/>
    <n v="586.45000000000005"/>
    <n v="521.94000000000005"/>
    <d v="2015-08-10T00:00:00"/>
    <n v="64.509999999999991"/>
    <s v="F"/>
    <n v="70"/>
    <d v="1995-02-03T00:00:00"/>
    <n v="25.432441254439368"/>
    <n v="0"/>
    <s v="Manufacturing"/>
    <s v="Mass Customer"/>
    <s v="N"/>
    <s v="Yes"/>
    <n v="2"/>
    <m/>
  </r>
  <r>
    <n v="19725"/>
    <n v="55"/>
    <x v="260"/>
    <d v="2017-06-08T00:00:00"/>
    <n v="205"/>
    <b v="0"/>
    <s v="Approved"/>
    <s v="Trek Bicycles"/>
    <s v="Road"/>
    <s v="medium"/>
    <s v="large"/>
    <n v="1894.19"/>
    <n v="598.76"/>
    <d v="2003-07-21T00:00:00"/>
    <n v="1295.43"/>
    <s v="F"/>
    <n v="89"/>
    <d v="1968-10-07T00:00:00"/>
    <n v="51.77490700786403"/>
    <s v="Social Worker"/>
    <s v="Health"/>
    <s v="Mass Customer"/>
    <s v="N"/>
    <s v="No"/>
    <n v="13"/>
    <m/>
  </r>
  <r>
    <n v="19878"/>
    <n v="67"/>
    <x v="1175"/>
    <d v="2017-06-08T00:00:00"/>
    <n v="205"/>
    <b v="0"/>
    <s v="Approved"/>
    <s v="Norco Bicycles"/>
    <s v="Road"/>
    <s v="medium"/>
    <s v="medium"/>
    <n v="544.04999999999995"/>
    <n v="376.84"/>
    <d v="2005-10-22T00:00:00"/>
    <n v="167.20999999999998"/>
    <s v="M"/>
    <n v="81"/>
    <d v="1978-09-23T00:00:00"/>
    <n v="41.807783720192795"/>
    <s v="Senior Editor"/>
    <s v="Financial Services"/>
    <s v="Affluent Customer"/>
    <s v="N"/>
    <s v="No"/>
    <n v="15"/>
    <m/>
  </r>
  <r>
    <n v="19908"/>
    <n v="23"/>
    <x v="813"/>
    <d v="2017-06-08T00:00:00"/>
    <n v="205"/>
    <b v="1"/>
    <s v="Approved"/>
    <s v="Norco Bicycles"/>
    <s v="Mountain"/>
    <s v="low"/>
    <s v="small"/>
    <n v="688.63"/>
    <n v="612.88"/>
    <d v="1993-04-12T00:00:00"/>
    <n v="75.75"/>
    <s v="F"/>
    <n v="19"/>
    <d v="1963-01-31T00:00:00"/>
    <n v="57.46257824074074"/>
    <s v="Recruiting Manager"/>
    <s v="n/a"/>
    <s v="Mass Customer"/>
    <s v="N"/>
    <s v="No"/>
    <n v="16"/>
    <m/>
  </r>
  <r>
    <n v="19923"/>
    <n v="10"/>
    <x v="1747"/>
    <d v="2017-06-08T00:00:00"/>
    <n v="205"/>
    <b v="1"/>
    <s v="Approved"/>
    <s v="WeareA2B"/>
    <s v="Touring"/>
    <s v="medium"/>
    <s v="medium"/>
    <n v="1466.68"/>
    <n v="363.25"/>
    <d v="2013-03-12T00:00:00"/>
    <n v="1103.43"/>
    <s v="M"/>
    <n v="56"/>
    <d v="1977-08-17T00:00:00"/>
    <n v="42.909153583206489"/>
    <s v="Nurse Practicioner"/>
    <s v="n/a"/>
    <s v="Affluent Customer"/>
    <s v="N"/>
    <s v="Yes"/>
    <n v="8"/>
    <m/>
  </r>
  <r>
    <n v="45"/>
    <n v="55"/>
    <x v="1544"/>
    <d v="2017-06-07T00:00:00"/>
    <n v="206"/>
    <b v="1"/>
    <s v="Approved"/>
    <s v="Trek Bicycles"/>
    <s v="Road"/>
    <s v="medium"/>
    <s v="large"/>
    <n v="1894.19"/>
    <n v="598.76"/>
    <d v="2015-06-17T00:00:00"/>
    <n v="1295.43"/>
    <s v="F"/>
    <n v="92"/>
    <d v="1980-09-26T00:00:00"/>
    <n v="39.796824816083202"/>
    <s v="Marketing Assistant"/>
    <s v="n/a"/>
    <s v="Affluent Customer"/>
    <s v="N"/>
    <s v="Yes"/>
    <n v="6"/>
    <m/>
  </r>
  <r>
    <n v="113"/>
    <n v="98"/>
    <x v="2226"/>
    <d v="2017-06-07T00:00:00"/>
    <n v="206"/>
    <b v="1"/>
    <s v="Approved"/>
    <s v="Trek Bicycles"/>
    <s v="Standard"/>
    <s v="high"/>
    <s v="medium"/>
    <n v="358.39"/>
    <n v="215.03"/>
    <d v="1991-05-06T00:00:00"/>
    <n v="143.35999999999999"/>
    <s v="F"/>
    <n v="78"/>
    <d v="1974-11-11T00:00:00"/>
    <n v="45.676276870877729"/>
    <s v="Quality Engineer"/>
    <s v="Financial Services"/>
    <s v="Affluent Customer"/>
    <s v="N"/>
    <s v="Yes"/>
    <n v="17"/>
    <m/>
  </r>
  <r>
    <n v="145"/>
    <n v="7"/>
    <x v="463"/>
    <d v="2017-06-07T00:00:00"/>
    <n v="206"/>
    <b v="1"/>
    <s v="Approved"/>
    <s v="Trek Bicycles"/>
    <s v="Road"/>
    <s v="low"/>
    <s v="medium"/>
    <n v="980.37"/>
    <n v="234.43"/>
    <d v="2005-12-07T00:00:00"/>
    <n v="745.94"/>
    <s v="F"/>
    <n v="26"/>
    <d v="1974-05-31T00:00:00"/>
    <n v="46.125591939370878"/>
    <s v="Clinical Specialist"/>
    <s v="Health"/>
    <s v="Mass Customer"/>
    <s v="N"/>
    <s v="Yes"/>
    <n v="10"/>
    <m/>
  </r>
  <r>
    <n v="1060"/>
    <n v="34"/>
    <x v="127"/>
    <d v="2017-06-07T00:00:00"/>
    <n v="206"/>
    <b v="0"/>
    <s v="Approved"/>
    <s v="Norco Bicycles"/>
    <s v="Road"/>
    <s v="high"/>
    <s v="large"/>
    <n v="774.53"/>
    <n v="464.72"/>
    <d v="2003-03-18T00:00:00"/>
    <n v="309.80999999999995"/>
    <s v="F"/>
    <n v="30"/>
    <d v="1976-12-26T00:00:00"/>
    <n v="43.550249473617448"/>
    <s v="Social Worker"/>
    <s v="Health"/>
    <s v="Mass Customer"/>
    <s v="N"/>
    <s v="No"/>
    <n v="15"/>
    <m/>
  </r>
  <r>
    <n v="1269"/>
    <n v="80"/>
    <x v="749"/>
    <d v="2017-06-07T00:00:00"/>
    <n v="206"/>
    <b v="1"/>
    <s v="Approved"/>
    <s v="OHM Cycles"/>
    <s v="Touring"/>
    <s v="low"/>
    <s v="medium"/>
    <n v="1073.07"/>
    <n v="933.84"/>
    <d v="1997-01-25T00:00:00"/>
    <n v="139.2299999999999"/>
    <s v="M"/>
    <n v="94"/>
    <d v="1975-09-22T00:00:00"/>
    <n v="44.813263172247588"/>
    <s v="Business Systems Development Analyst"/>
    <s v="Financial Services"/>
    <s v="Affluent Customer"/>
    <s v="N"/>
    <s v="No"/>
    <n v="18"/>
    <m/>
  </r>
  <r>
    <n v="1591"/>
    <n v="22"/>
    <x v="756"/>
    <d v="2017-06-07T00:00:00"/>
    <n v="206"/>
    <b v="1"/>
    <s v="Approved"/>
    <s v="Solex"/>
    <s v="Standard"/>
    <s v="medium"/>
    <s v="medium"/>
    <n v="575.27"/>
    <n v="431.45"/>
    <d v="2013-03-12T00:00:00"/>
    <n v="143.82"/>
    <s v="M"/>
    <n v="68"/>
    <d v="1959-08-19T00:00:00"/>
    <n v="60.917372761288682"/>
    <n v="0"/>
    <s v="Property"/>
    <s v="High Net Worth"/>
    <s v="N"/>
    <s v="No"/>
    <n v="19"/>
    <m/>
  </r>
  <r>
    <n v="2078"/>
    <n v="93"/>
    <x v="1276"/>
    <d v="2017-06-07T00:00:00"/>
    <n v="206"/>
    <b v="0"/>
    <s v="Approved"/>
    <s v="OHM Cycles"/>
    <s v="Standard"/>
    <s v="high"/>
    <s v="medium"/>
    <n v="1458.17"/>
    <n v="874.9"/>
    <d v="2006-02-02T00:00:00"/>
    <n v="583.2700000000001"/>
    <s v="M"/>
    <n v="48"/>
    <d v="1991-06-07T00:00:00"/>
    <n v="29.095454953069506"/>
    <s v="Librarian"/>
    <s v="Entertainment"/>
    <s v="High Net Worth"/>
    <s v="N"/>
    <s v="No"/>
    <n v="2"/>
    <m/>
  </r>
  <r>
    <n v="2306"/>
    <n v="16"/>
    <x v="1713"/>
    <d v="2017-06-07T00:00:00"/>
    <n v="206"/>
    <b v="1"/>
    <s v="Approved"/>
    <s v="Norco Bicycles"/>
    <s v="Standard"/>
    <s v="high"/>
    <s v="small"/>
    <n v="1661.92"/>
    <n v="1479.11"/>
    <d v="1993-07-15T00:00:00"/>
    <n v="182.81000000000017"/>
    <s v="F"/>
    <n v="20"/>
    <d v="1996-05-22T00:00:00"/>
    <n v="24.133811117453067"/>
    <s v="Director of Sales"/>
    <s v="n/a"/>
    <s v="Mass Customer"/>
    <s v="N"/>
    <s v="Yes"/>
    <n v="1"/>
    <m/>
  </r>
  <r>
    <n v="2392"/>
    <n v="59"/>
    <x v="1218"/>
    <d v="2017-06-07T00:00:00"/>
    <n v="206"/>
    <b v="0"/>
    <s v="Approved"/>
    <s v="WeareA2B"/>
    <s v="Standard"/>
    <s v="medium"/>
    <s v="small"/>
    <n v="1415.01"/>
    <n v="1259.3599999999999"/>
    <d v="2002-10-10T00:00:00"/>
    <n v="155.65000000000009"/>
    <s v="F"/>
    <n v="70"/>
    <d v="1983-07-22T00:00:00"/>
    <n v="36.977646733891426"/>
    <s v="Senior Developer"/>
    <s v="Health"/>
    <s v="High Net Worth"/>
    <s v="N"/>
    <s v="Yes"/>
    <n v="3"/>
    <m/>
  </r>
  <r>
    <n v="3641"/>
    <n v="17"/>
    <x v="1532"/>
    <d v="2017-06-07T00:00:00"/>
    <n v="206"/>
    <b v="1"/>
    <s v="Approved"/>
    <s v="Solex"/>
    <s v="Standard"/>
    <s v="high"/>
    <s v="medium"/>
    <n v="1024.6600000000001"/>
    <n v="614.79999999999995"/>
    <d v="1996-11-09T00:00:00"/>
    <n v="409.86000000000013"/>
    <s v="M"/>
    <n v="49"/>
    <d v="1971-12-05T00:00:00"/>
    <n v="48.613263172247585"/>
    <s v="Statistician III"/>
    <s v="Health"/>
    <s v="Mass Customer"/>
    <s v="N"/>
    <s v="No"/>
    <n v="11"/>
    <m/>
  </r>
  <r>
    <n v="4022"/>
    <n v="86"/>
    <x v="1890"/>
    <d v="2017-06-07T00:00:00"/>
    <n v="206"/>
    <b v="0"/>
    <s v="Approved"/>
    <s v="OHM Cycles"/>
    <s v="Standard"/>
    <s v="medium"/>
    <s v="medium"/>
    <n v="235.63"/>
    <n v="125.07"/>
    <d v="2004-08-07T00:00:00"/>
    <n v="110.56"/>
    <s v="F"/>
    <n v="90"/>
    <d v="1996-05-07T00:00:00"/>
    <n v="24.174907007864025"/>
    <n v="0"/>
    <s v="Health"/>
    <s v="Affluent Customer"/>
    <s v="N"/>
    <s v="No"/>
    <n v="5"/>
    <m/>
  </r>
  <r>
    <n v="4407"/>
    <n v="26"/>
    <x v="2871"/>
    <d v="2017-06-07T00:00:00"/>
    <n v="206"/>
    <b v="0"/>
    <s v="Approved"/>
    <s v="WeareA2B"/>
    <s v="Standard"/>
    <s v="medium"/>
    <s v="medium"/>
    <n v="1992.93"/>
    <n v="762.63"/>
    <d v="1993-05-26T00:00:00"/>
    <n v="1230.3000000000002"/>
    <s v="M"/>
    <n v="11"/>
    <d v="1967-10-31T00:00:00"/>
    <n v="52.711893309233886"/>
    <n v="0"/>
    <s v="Telecommunications"/>
    <s v="Mass Customer"/>
    <s v="N"/>
    <s v="No"/>
    <n v="16"/>
    <m/>
  </r>
  <r>
    <n v="5405"/>
    <n v="32"/>
    <x v="2827"/>
    <d v="2017-06-07T00:00:00"/>
    <n v="206"/>
    <b v="1"/>
    <s v="Approved"/>
    <s v="Giant Bicycles"/>
    <s v="Standard"/>
    <s v="medium"/>
    <s v="medium"/>
    <n v="642.70000000000005"/>
    <n v="211.37"/>
    <d v="2002-03-22T00:00:00"/>
    <n v="431.33000000000004"/>
    <s v="F"/>
    <n v="7"/>
    <d v="1997-08-05T00:00:00"/>
    <n v="22.928331665398272"/>
    <s v="Geologist III"/>
    <s v="Retail"/>
    <s v="Affluent Customer"/>
    <s v="N"/>
    <s v="No"/>
    <n v="3"/>
    <m/>
  </r>
  <r>
    <n v="6092"/>
    <n v="27"/>
    <x v="1802"/>
    <d v="2017-06-07T00:00:00"/>
    <n v="206"/>
    <b v="0"/>
    <s v="Approved"/>
    <s v="Trek Bicycles"/>
    <s v="Standard"/>
    <s v="medium"/>
    <s v="medium"/>
    <n v="499.53"/>
    <n v="388.72"/>
    <d v="2006-11-10T00:00:00"/>
    <n v="110.80999999999995"/>
    <s v="M"/>
    <n v="48"/>
    <d v="1956-09-24T00:00:00"/>
    <n v="63.818742624302381"/>
    <s v="Paralegal"/>
    <s v="Financial Services"/>
    <s v="Affluent Customer"/>
    <s v="N"/>
    <s v="Yes"/>
    <n v="7"/>
    <m/>
  </r>
  <r>
    <n v="6838"/>
    <n v="49"/>
    <x v="2778"/>
    <d v="2017-06-07T00:00:00"/>
    <n v="206"/>
    <b v="1"/>
    <s v="Approved"/>
    <s v="Trek Bicycles"/>
    <s v="Road"/>
    <s v="medium"/>
    <s v="medium"/>
    <n v="533.51"/>
    <n v="400.13"/>
    <d v="2012-06-04T00:00:00"/>
    <n v="133.38"/>
    <s v="F"/>
    <n v="65"/>
    <d v="1958-07-17T00:00:00"/>
    <n v="62.007783720192791"/>
    <s v="Product Engineer"/>
    <s v="Manufacturing"/>
    <s v="Affluent Customer"/>
    <s v="N"/>
    <s v="Yes"/>
    <n v="6"/>
    <m/>
  </r>
  <r>
    <n v="7291"/>
    <n v="27"/>
    <x v="1813"/>
    <d v="2017-06-07T00:00:00"/>
    <n v="206"/>
    <b v="0"/>
    <s v="Approved"/>
    <s v="Trek Bicycles"/>
    <s v="Standard"/>
    <s v="medium"/>
    <s v="medium"/>
    <n v="499.53"/>
    <n v="388.72"/>
    <d v="1999-06-23T00:00:00"/>
    <n v="110.80999999999995"/>
    <s v="M"/>
    <n v="25"/>
    <d v="1973-11-30T00:00:00"/>
    <n v="46.624222076357178"/>
    <n v="0"/>
    <s v="Manufacturing"/>
    <s v="Mass Customer"/>
    <s v="N"/>
    <s v="No"/>
    <n v="13"/>
    <m/>
  </r>
  <r>
    <n v="9204"/>
    <n v="99"/>
    <x v="2747"/>
    <d v="2017-06-07T00:00:00"/>
    <n v="206"/>
    <b v="1"/>
    <s v="Approved"/>
    <s v="OHM Cycles"/>
    <s v="Standard"/>
    <s v="medium"/>
    <s v="medium"/>
    <n v="1227.3399999999999"/>
    <n v="770.89"/>
    <d v="1994-08-10T00:00:00"/>
    <n v="456.44999999999993"/>
    <s v="F"/>
    <n v="50"/>
    <d v="1986-02-20T00:00:00"/>
    <n v="34.39134536402841"/>
    <s v="Financial Analyst"/>
    <s v="Financial Services"/>
    <s v="Mass Customer"/>
    <s v="N"/>
    <s v="No"/>
    <n v="3"/>
    <m/>
  </r>
  <r>
    <n v="10197"/>
    <n v="79"/>
    <x v="2138"/>
    <d v="2017-06-07T00:00:00"/>
    <n v="206"/>
    <b v="1"/>
    <s v="Approved"/>
    <s v="Norco Bicycles"/>
    <s v="Standard"/>
    <s v="medium"/>
    <s v="medium"/>
    <n v="1555.58"/>
    <n v="818.01"/>
    <d v="2003-09-09T00:00:00"/>
    <n v="737.56999999999994"/>
    <s v="F"/>
    <n v="97"/>
    <d v="1977-12-28T00:00:00"/>
    <n v="42.544770021562655"/>
    <s v="Nuclear Power Engineer"/>
    <s v="Manufacturing"/>
    <s v="Affluent Customer"/>
    <s v="N"/>
    <s v="No"/>
    <n v="18"/>
    <m/>
  </r>
  <r>
    <n v="10535"/>
    <n v="56"/>
    <x v="2007"/>
    <d v="2017-06-07T00:00:00"/>
    <n v="206"/>
    <b v="0"/>
    <s v="Approved"/>
    <s v="OHM Cycles"/>
    <s v="Standard"/>
    <s v="medium"/>
    <s v="medium"/>
    <n v="183.86"/>
    <n v="137.9"/>
    <d v="1997-10-04T00:00:00"/>
    <n v="45.960000000000008"/>
    <s v="M"/>
    <n v="10"/>
    <d v="1974-06-30T00:00:00"/>
    <n v="46.043400158548955"/>
    <s v="Computer Systems Analyst IV"/>
    <s v="Retail"/>
    <s v="Affluent Customer"/>
    <s v="N"/>
    <s v="No"/>
    <n v="22"/>
    <m/>
  </r>
  <r>
    <n v="10657"/>
    <n v="23"/>
    <x v="496"/>
    <d v="2017-06-07T00:00:00"/>
    <n v="206"/>
    <b v="0"/>
    <s v="Approved"/>
    <s v="Norco Bicycles"/>
    <s v="Mountain"/>
    <s v="low"/>
    <s v="small"/>
    <n v="688.63"/>
    <n v="612.88"/>
    <d v="1993-10-02T00:00:00"/>
    <n v="75.75"/>
    <s v="F"/>
    <n v="21"/>
    <d v="1953-09-17T00:00:00"/>
    <n v="66.84066043252156"/>
    <s v="Help Desk Technician"/>
    <s v="Manufacturing"/>
    <s v="Affluent Customer"/>
    <s v="N"/>
    <s v="No"/>
    <n v="15"/>
    <m/>
  </r>
  <r>
    <n v="10838"/>
    <n v="56"/>
    <x v="1862"/>
    <d v="2017-06-07T00:00:00"/>
    <n v="206"/>
    <b v="1"/>
    <s v="Approved"/>
    <s v="OHM Cycles"/>
    <s v="Standard"/>
    <s v="medium"/>
    <s v="medium"/>
    <n v="183.86"/>
    <n v="137.9"/>
    <d v="1997-10-04T00:00:00"/>
    <n v="45.960000000000008"/>
    <s v="F"/>
    <n v="72"/>
    <d v="1956-08-23T00:00:00"/>
    <n v="63.906413857179096"/>
    <s v="Financial Advisor"/>
    <s v="Financial Services"/>
    <s v="Mass Customer"/>
    <s v="N"/>
    <s v="No"/>
    <n v="17"/>
    <m/>
  </r>
  <r>
    <n v="11267"/>
    <n v="17"/>
    <x v="944"/>
    <d v="2017-06-07T00:00:00"/>
    <n v="206"/>
    <b v="0"/>
    <s v="Approved"/>
    <s v="WeareA2B"/>
    <s v="Touring"/>
    <s v="medium"/>
    <s v="large"/>
    <n v="1362.99"/>
    <n v="57.74"/>
    <d v="1993-04-20T00:00:00"/>
    <n v="1305.25"/>
    <s v="F"/>
    <n v="59"/>
    <d v="2001-03-30T00:00:00"/>
    <n v="19.276276870877727"/>
    <s v="Software Engineer II"/>
    <s v="n/a"/>
    <s v="High Net Worth"/>
    <s v="N"/>
    <s v="No"/>
    <n v="1"/>
    <m/>
  </r>
  <r>
    <n v="11788"/>
    <n v="33"/>
    <x v="1493"/>
    <d v="2017-06-07T00:00:00"/>
    <n v="206"/>
    <b v="1"/>
    <s v="Approved"/>
    <s v="Giant Bicycles"/>
    <s v="Standard"/>
    <s v="medium"/>
    <s v="small"/>
    <n v="1311.44"/>
    <n v="1167.18"/>
    <d v="1992-10-11T00:00:00"/>
    <n v="144.26"/>
    <s v="M"/>
    <n v="91"/>
    <d v="2000-07-13T00:00:00"/>
    <n v="19.988605638001012"/>
    <s v="Junior Executive"/>
    <s v="Manufacturing"/>
    <s v="Mass Customer"/>
    <s v="N"/>
    <s v="No"/>
    <n v="1"/>
    <m/>
  </r>
  <r>
    <n v="12198"/>
    <n v="77"/>
    <x v="1109"/>
    <d v="2017-06-07T00:00:00"/>
    <n v="206"/>
    <b v="0"/>
    <s v="Approved"/>
    <s v="Norco Bicycles"/>
    <s v="Road"/>
    <s v="medium"/>
    <s v="large"/>
    <n v="1240.31"/>
    <n v="795.1"/>
    <d v="2011-01-10T00:00:00"/>
    <n v="445.20999999999992"/>
    <s v="F"/>
    <n v="2"/>
    <d v="1985-04-04T00:00:00"/>
    <n v="35.27353714485033"/>
    <n v="0"/>
    <s v="Manufacturing"/>
    <s v="Affluent Customer"/>
    <s v="N"/>
    <s v="No"/>
    <n v="17"/>
    <m/>
  </r>
  <r>
    <n v="12982"/>
    <n v="3"/>
    <x v="2304"/>
    <d v="2017-06-07T00:00:00"/>
    <n v="206"/>
    <b v="0"/>
    <s v="Approved"/>
    <s v="Trek Bicycles"/>
    <s v="Standard"/>
    <s v="medium"/>
    <s v="large"/>
    <n v="2091.4699999999998"/>
    <n v="388.92"/>
    <d v="2012-09-15T00:00:00"/>
    <n v="1702.5499999999997"/>
    <s v="F"/>
    <n v="1"/>
    <d v="1968-02-25T00:00:00"/>
    <n v="52.39134536402841"/>
    <s v="Media Manager III"/>
    <s v="n/a"/>
    <s v="Affluent Customer"/>
    <s v="N"/>
    <s v="No"/>
    <n v="6"/>
    <m/>
  </r>
  <r>
    <n v="13225"/>
    <n v="25"/>
    <x v="475"/>
    <d v="2017-06-07T00:00:00"/>
    <n v="206"/>
    <b v="1"/>
    <s v="Approved"/>
    <s v="Giant Bicycles"/>
    <s v="Road"/>
    <s v="medium"/>
    <s v="medium"/>
    <n v="1538.99"/>
    <n v="829.65"/>
    <d v="2002-03-22T00:00:00"/>
    <n v="709.34"/>
    <s v="F"/>
    <n v="32"/>
    <d v="1958-03-23T00:00:00"/>
    <n v="62.325591939370874"/>
    <n v="0"/>
    <s v="n/a"/>
    <s v="Mass Customer"/>
    <s v="N"/>
    <s v="Yes"/>
    <n v="10"/>
    <m/>
  </r>
  <r>
    <n v="13581"/>
    <n v="49"/>
    <x v="1413"/>
    <d v="2017-06-07T00:00:00"/>
    <n v="206"/>
    <b v="0"/>
    <s v="Approved"/>
    <s v="Solex"/>
    <s v="Standard"/>
    <s v="medium"/>
    <s v="large"/>
    <n v="1061.56"/>
    <n v="733.58"/>
    <d v="2010-11-05T00:00:00"/>
    <n v="327.9799999999999"/>
    <s v="M"/>
    <n v="51"/>
    <d v="1968-05-19T00:00:00"/>
    <n v="52.161208377727043"/>
    <s v="Senior Editor"/>
    <s v="n/a"/>
    <s v="High Net Worth"/>
    <s v="N"/>
    <s v="Yes"/>
    <n v="14"/>
    <m/>
  </r>
  <r>
    <n v="14127"/>
    <n v="78"/>
    <x v="1155"/>
    <d v="2017-06-07T00:00:00"/>
    <n v="206"/>
    <b v="1"/>
    <s v="Approved"/>
    <s v="Giant Bicycles"/>
    <s v="Standard"/>
    <s v="medium"/>
    <s v="large"/>
    <n v="1765.3"/>
    <n v="709.48"/>
    <d v="1991-07-10T00:00:00"/>
    <n v="1055.82"/>
    <s v="M"/>
    <n v="60"/>
    <d v="1956-10-03T00:00:00"/>
    <n v="63.794085090055809"/>
    <s v="VP Accounting"/>
    <s v="Financial Services"/>
    <s v="Mass Customer"/>
    <s v="N"/>
    <s v="Yes"/>
    <n v="8"/>
    <m/>
  </r>
  <r>
    <n v="14503"/>
    <n v="55"/>
    <x v="2919"/>
    <d v="2017-06-07T00:00:00"/>
    <n v="206"/>
    <b v="1"/>
    <s v="Approved"/>
    <s v="Trek Bicycles"/>
    <s v="Road"/>
    <s v="medium"/>
    <s v="large"/>
    <n v="1894.19"/>
    <n v="598.76"/>
    <d v="1993-07-20T00:00:00"/>
    <n v="1295.43"/>
    <s v="M"/>
    <n v="50"/>
    <d v="1964-11-07T00:00:00"/>
    <n v="55.692715227042108"/>
    <s v="Editor"/>
    <s v="Manufacturing"/>
    <s v="Mass Customer"/>
    <s v="N"/>
    <s v="Yes"/>
    <n v="19"/>
    <m/>
  </r>
  <r>
    <n v="15453"/>
    <n v="29"/>
    <x v="1798"/>
    <d v="2017-06-07T00:00:00"/>
    <n v="206"/>
    <b v="1"/>
    <s v="Approved"/>
    <s v="Norco Bicycles"/>
    <s v="Road"/>
    <s v="medium"/>
    <s v="medium"/>
    <n v="543.39"/>
    <n v="407.54"/>
    <d v="1995-12-19T00:00:00"/>
    <n v="135.84999999999997"/>
    <s v="M"/>
    <n v="79"/>
    <d v="1978-03-21T00:00:00"/>
    <n v="42.317372761288681"/>
    <s v="Computer Systems Analyst IV"/>
    <s v="Financial Services"/>
    <s v="Affluent Customer"/>
    <s v="N"/>
    <s v="Yes"/>
    <n v="11"/>
    <m/>
  </r>
  <r>
    <n v="15666"/>
    <n v="99"/>
    <x v="3046"/>
    <d v="2017-06-07T00:00:00"/>
    <n v="206"/>
    <b v="1"/>
    <s v="Approved"/>
    <s v="OHM Cycles"/>
    <s v="Standard"/>
    <s v="medium"/>
    <s v="medium"/>
    <n v="1227.3399999999999"/>
    <n v="770.89"/>
    <d v="1994-08-10T00:00:00"/>
    <n v="456.44999999999993"/>
    <s v="F"/>
    <n v="28"/>
    <d v="1995-11-02T00:00:00"/>
    <n v="24.687235774987315"/>
    <n v="0"/>
    <s v="Manufacturing"/>
    <s v="Mass Customer"/>
    <s v="N"/>
    <s v="No"/>
    <n v="5"/>
    <m/>
  </r>
  <r>
    <n v="16321"/>
    <n v="31"/>
    <x v="1100"/>
    <d v="2017-06-07T00:00:00"/>
    <n v="206"/>
    <b v="0"/>
    <s v="Approved"/>
    <s v="Giant Bicycles"/>
    <s v="Standard"/>
    <s v="medium"/>
    <s v="medium"/>
    <n v="230.91"/>
    <n v="173.18"/>
    <d v="2006-11-10T00:00:00"/>
    <n v="57.72999999999999"/>
    <s v="F"/>
    <n v="22"/>
    <d v="1959-08-11T00:00:00"/>
    <n v="60.939290569507861"/>
    <s v="Account Coordinator"/>
    <s v="Property"/>
    <s v="Mass Customer"/>
    <s v="N"/>
    <s v="Yes"/>
    <n v="5"/>
    <m/>
  </r>
  <r>
    <n v="16916"/>
    <n v="17"/>
    <x v="2603"/>
    <d v="2017-06-07T00:00:00"/>
    <n v="206"/>
    <b v="0"/>
    <s v="Approved"/>
    <s v="WeareA2B"/>
    <s v="Touring"/>
    <s v="medium"/>
    <s v="large"/>
    <n v="1362.99"/>
    <n v="57.74"/>
    <d v="1993-04-20T00:00:00"/>
    <n v="1305.25"/>
    <s v="M"/>
    <n v="5"/>
    <d v="1990-06-06T00:00:00"/>
    <n v="30.098194679096903"/>
    <s v="Director of Sales"/>
    <s v="Financial Services"/>
    <s v="High Net Worth"/>
    <s v="N"/>
    <s v="No"/>
    <n v="10"/>
    <m/>
  </r>
  <r>
    <n v="16954"/>
    <n v="63"/>
    <x v="130"/>
    <d v="2017-06-07T00:00:00"/>
    <n v="206"/>
    <b v="0"/>
    <s v="Approved"/>
    <s v="WeareA2B"/>
    <s v="Standard"/>
    <s v="medium"/>
    <s v="medium"/>
    <n v="1992.93"/>
    <n v="762.63"/>
    <d v="1991-11-10T00:00:00"/>
    <n v="1230.3000000000002"/>
    <s v="M"/>
    <n v="22"/>
    <d v="1962-09-18T00:00:00"/>
    <n v="57.832441254439367"/>
    <n v="0"/>
    <s v="Manufacturing"/>
    <s v="High Net Worth"/>
    <s v="N"/>
    <s v="Yes"/>
    <n v="18"/>
    <m/>
  </r>
  <r>
    <n v="16990"/>
    <n v="37"/>
    <x v="236"/>
    <d v="2017-06-07T00:00:00"/>
    <n v="206"/>
    <b v="1"/>
    <s v="Approved"/>
    <s v="OHM Cycles"/>
    <s v="Standard"/>
    <s v="low"/>
    <s v="medium"/>
    <n v="1793.43"/>
    <n v="248.82"/>
    <d v="1999-07-20T00:00:00"/>
    <n v="1544.6100000000001"/>
    <s v="F"/>
    <n v="65"/>
    <d v="1989-07-15T00:00:00"/>
    <n v="30.991345364028412"/>
    <s v="Database Administrator IV"/>
    <s v="n/a"/>
    <s v="Mass Customer"/>
    <s v="N"/>
    <s v="No"/>
    <n v="11"/>
    <m/>
  </r>
  <r>
    <n v="16997"/>
    <n v="35"/>
    <x v="3391"/>
    <d v="2017-06-07T00:00:00"/>
    <n v="206"/>
    <b v="1"/>
    <s v="Approved"/>
    <s v="Trek Bicycles"/>
    <s v="Standard"/>
    <s v="low"/>
    <s v="medium"/>
    <n v="1057.51"/>
    <n v="154.4"/>
    <d v="1999-07-20T00:00:00"/>
    <n v="903.11"/>
    <s v="M"/>
    <n v="65"/>
    <d v="1974-05-10T00:00:00"/>
    <n v="46.183126185946222"/>
    <s v="Nurse"/>
    <s v="Argiculture"/>
    <s v="Mass Customer"/>
    <s v="N"/>
    <s v="Yes"/>
    <n v="8"/>
    <m/>
  </r>
  <r>
    <n v="17134"/>
    <n v="28"/>
    <x v="3249"/>
    <d v="2017-06-07T00:00:00"/>
    <n v="206"/>
    <b v="1"/>
    <s v="Approved"/>
    <s v="Solex"/>
    <s v="Road"/>
    <s v="medium"/>
    <s v="small"/>
    <n v="1703.52"/>
    <n v="1516.13"/>
    <d v="2011-04-16T00:00:00"/>
    <n v="187.38999999999987"/>
    <s v="F"/>
    <n v="29"/>
    <d v="1974-05-24T00:00:00"/>
    <n v="46.144770021562657"/>
    <s v="VP Quality Control"/>
    <s v="n/a"/>
    <s v="High Net Worth"/>
    <s v="N"/>
    <s v="No"/>
    <n v="10"/>
    <m/>
  </r>
  <r>
    <n v="17511"/>
    <n v="79"/>
    <x v="1289"/>
    <d v="2017-06-07T00:00:00"/>
    <n v="206"/>
    <b v="0"/>
    <s v="Approved"/>
    <s v="Norco Bicycles"/>
    <s v="Standard"/>
    <s v="medium"/>
    <s v="medium"/>
    <n v="1555.58"/>
    <n v="818.01"/>
    <d v="2004-08-07T00:00:00"/>
    <n v="737.56999999999994"/>
    <s v="M"/>
    <n v="77"/>
    <d v="1993-07-27T00:00:00"/>
    <n v="26.955728925672247"/>
    <s v="Analyst Programmer"/>
    <s v="Financial Services"/>
    <s v="Mass Customer"/>
    <s v="N"/>
    <s v="Yes"/>
    <n v="3"/>
    <m/>
  </r>
  <r>
    <n v="17548"/>
    <n v="30"/>
    <x v="3392"/>
    <d v="2017-06-07T00:00:00"/>
    <n v="206"/>
    <b v="1"/>
    <s v="Approved"/>
    <s v="Solex"/>
    <s v="Standard"/>
    <s v="high"/>
    <s v="medium"/>
    <n v="748.17"/>
    <n v="448.9"/>
    <d v="1991-11-10T00:00:00"/>
    <n v="299.27"/>
    <s v="F"/>
    <n v="30"/>
    <d v="1988-06-08T00:00:00"/>
    <n v="32.092715227042106"/>
    <s v="Data Coordiator"/>
    <s v="Manufacturing"/>
    <s v="Mass Customer"/>
    <s v="N"/>
    <s v="No"/>
    <n v="12"/>
    <m/>
  </r>
  <r>
    <n v="17847"/>
    <n v="21"/>
    <x v="1072"/>
    <d v="2017-06-07T00:00:00"/>
    <n v="206"/>
    <b v="1"/>
    <s v="Approved"/>
    <s v="Solex"/>
    <s v="Standard"/>
    <s v="medium"/>
    <s v="large"/>
    <n v="1071.23"/>
    <n v="380.74"/>
    <d v="1996-04-05T00:00:00"/>
    <n v="690.49"/>
    <s v="F"/>
    <n v="81"/>
    <d v="1974-12-03T00:00:00"/>
    <n v="45.616002898274985"/>
    <s v="Compensation Analyst"/>
    <s v="Financial Services"/>
    <s v="Mass Customer"/>
    <s v="N"/>
    <s v="No"/>
    <n v="19"/>
    <m/>
  </r>
  <r>
    <n v="18948"/>
    <n v="3"/>
    <x v="2236"/>
    <d v="2017-06-07T00:00:00"/>
    <n v="206"/>
    <b v="0"/>
    <s v="Approved"/>
    <s v="Trek Bicycles"/>
    <s v="Standard"/>
    <s v="medium"/>
    <s v="large"/>
    <n v="2091.4699999999998"/>
    <n v="388.92"/>
    <d v="2011-08-24T00:00:00"/>
    <n v="1702.5499999999997"/>
    <s v="F"/>
    <n v="72"/>
    <d v="1978-05-17T00:00:00"/>
    <n v="42.161208377727043"/>
    <s v="General Manager"/>
    <s v="Entertainment"/>
    <s v="Mass Customer"/>
    <s v="N"/>
    <s v="No"/>
    <n v="11"/>
    <m/>
  </r>
  <r>
    <n v="19115"/>
    <n v="77"/>
    <x v="1157"/>
    <d v="2017-06-07T00:00:00"/>
    <n v="206"/>
    <b v="1"/>
    <s v="Approved"/>
    <s v="Norco Bicycles"/>
    <s v="Road"/>
    <s v="medium"/>
    <s v="large"/>
    <n v="1240.31"/>
    <n v="795.1"/>
    <d v="2011-01-10T00:00:00"/>
    <n v="445.20999999999992"/>
    <s v="M"/>
    <n v="99"/>
    <d v="1971-07-07T00:00:00"/>
    <n v="49.026961802384577"/>
    <s v="Help Desk Technician"/>
    <s v="Financial Services"/>
    <s v="Mass Customer"/>
    <s v="N"/>
    <s v="No"/>
    <n v="7"/>
    <m/>
  </r>
  <r>
    <n v="19200"/>
    <n v="53"/>
    <x v="597"/>
    <d v="2017-06-07T00:00:00"/>
    <n v="206"/>
    <b v="1"/>
    <s v="Approved"/>
    <s v="OHM Cycles"/>
    <s v="Standard"/>
    <s v="medium"/>
    <s v="medium"/>
    <n v="795.34"/>
    <n v="101.58"/>
    <d v="1991-01-21T00:00:00"/>
    <n v="693.76"/>
    <s v="M"/>
    <n v="71"/>
    <d v="1974-05-27T00:00:00"/>
    <n v="46.136550843480464"/>
    <s v="Accountant III"/>
    <s v="Retail"/>
    <s v="Affluent Customer"/>
    <s v="N"/>
    <s v="Yes"/>
    <n v="10"/>
    <m/>
  </r>
  <r>
    <n v="19981"/>
    <n v="95"/>
    <x v="2498"/>
    <d v="2017-06-07T00:00:00"/>
    <n v="206"/>
    <b v="0"/>
    <s v="Approved"/>
    <s v="Giant Bicycles"/>
    <s v="Standard"/>
    <s v="medium"/>
    <s v="large"/>
    <n v="569.55999999999995"/>
    <n v="528.42999999999995"/>
    <d v="2003-09-10T00:00:00"/>
    <n v="41.129999999999995"/>
    <s v="M"/>
    <n v="43"/>
    <d v="1981-01-19T00:00:00"/>
    <n v="39.481756322932519"/>
    <n v="0"/>
    <s v="n/a"/>
    <s v="Mass Customer"/>
    <s v="N"/>
    <s v="No"/>
    <n v="12"/>
    <m/>
  </r>
  <r>
    <n v="713"/>
    <n v="47"/>
    <x v="2585"/>
    <d v="2017-06-06T00:00:00"/>
    <n v="207"/>
    <b v="1"/>
    <s v="Approved"/>
    <s v="Trek Bicycles"/>
    <s v="Road"/>
    <s v="low"/>
    <s v="small"/>
    <n v="1720.7"/>
    <n v="1531.42"/>
    <d v="2003-07-21T00:00:00"/>
    <n v="189.27999999999997"/>
    <s v="M"/>
    <n v="1"/>
    <d v="1977-02-10T00:00:00"/>
    <n v="43.424222076357175"/>
    <s v="Budget/Accounting Analyst III"/>
    <s v="IT"/>
    <s v="Mass Customer"/>
    <s v="N"/>
    <s v="Yes"/>
    <n v="15"/>
    <m/>
  </r>
  <r>
    <n v="878"/>
    <n v="1"/>
    <x v="2389"/>
    <d v="2017-06-06T00:00:00"/>
    <n v="207"/>
    <b v="1"/>
    <s v="Approved"/>
    <s v="Giant Bicycles"/>
    <s v="Touring"/>
    <s v="medium"/>
    <s v="large"/>
    <n v="1873.97"/>
    <n v="863.95"/>
    <d v="2015-08-10T00:00:00"/>
    <n v="1010.02"/>
    <s v="M"/>
    <n v="97"/>
    <d v="1992-06-20T00:00:00"/>
    <n v="28.057098788685945"/>
    <s v="Food Chemist"/>
    <s v="Health"/>
    <s v="High Net Worth"/>
    <s v="N"/>
    <s v="Yes"/>
    <n v="7"/>
    <m/>
  </r>
  <r>
    <n v="1611"/>
    <n v="48"/>
    <x v="3223"/>
    <d v="2017-06-06T00:00:00"/>
    <n v="207"/>
    <b v="1"/>
    <s v="Approved"/>
    <s v="WeareA2B"/>
    <s v="Standard"/>
    <s v="medium"/>
    <s v="medium"/>
    <n v="1762.96"/>
    <n v="950.52"/>
    <d v="2012-06-04T00:00:00"/>
    <n v="812.44"/>
    <s v="M"/>
    <n v="4"/>
    <d v="1957-01-11T00:00:00"/>
    <n v="63.520112487316084"/>
    <s v="Internal Auditor"/>
    <s v="n/a"/>
    <s v="Mass Customer"/>
    <s v="N"/>
    <s v="Yes"/>
    <n v="13"/>
    <m/>
  </r>
  <r>
    <n v="2012"/>
    <n v="6"/>
    <x v="2557"/>
    <d v="2017-06-06T00:00:00"/>
    <n v="207"/>
    <b v="1"/>
    <s v="Approved"/>
    <s v="Solex"/>
    <s v="Standard"/>
    <s v="high"/>
    <s v="medium"/>
    <n v="748.17"/>
    <n v="448.9"/>
    <d v="2016-12-06T00:00:00"/>
    <n v="299.27"/>
    <s v="M"/>
    <n v="51"/>
    <d v="1957-07-26T00:00:00"/>
    <n v="62.983126185946219"/>
    <s v="Recruiting Manager"/>
    <s v="Financial Services"/>
    <s v="High Net Worth"/>
    <s v="N"/>
    <s v="Yes"/>
    <n v="16"/>
    <m/>
  </r>
  <r>
    <n v="2041"/>
    <n v="39"/>
    <x v="737"/>
    <d v="2017-06-06T00:00:00"/>
    <n v="207"/>
    <b v="0"/>
    <s v="Approved"/>
    <s v="Giant Bicycles"/>
    <s v="Standard"/>
    <s v="medium"/>
    <s v="large"/>
    <n v="1812.75"/>
    <n v="582.48"/>
    <d v="2010-06-07T00:00:00"/>
    <n v="1230.27"/>
    <s v="F"/>
    <n v="37"/>
    <d v="1989-07-26T00:00:00"/>
    <n v="30.96120837772704"/>
    <s v="Staff Scientist"/>
    <s v="Retail"/>
    <s v="Mass Customer"/>
    <s v="N"/>
    <s v="No"/>
    <n v="18"/>
    <m/>
  </r>
  <r>
    <n v="2567"/>
    <n v="28"/>
    <x v="3213"/>
    <d v="2017-06-06T00:00:00"/>
    <n v="207"/>
    <b v="1"/>
    <s v="Approved"/>
    <s v="Norco Bicycles"/>
    <s v="Standard"/>
    <s v="medium"/>
    <s v="small"/>
    <n v="1216.1400000000001"/>
    <n v="1082.3599999999999"/>
    <d v="1991-08-05T00:00:00"/>
    <n v="133.7800000000002"/>
    <s v="F"/>
    <n v="42"/>
    <d v="1979-02-04T00:00:00"/>
    <n v="41.440660432521561"/>
    <s v="Registered Nurse"/>
    <s v="Health"/>
    <s v="Affluent Customer"/>
    <s v="N"/>
    <s v="No"/>
    <n v="10"/>
    <m/>
  </r>
  <r>
    <n v="2616"/>
    <n v="29"/>
    <x v="1210"/>
    <d v="2017-06-06T00:00:00"/>
    <n v="207"/>
    <b v="0"/>
    <s v="Approved"/>
    <s v="Norco Bicycles"/>
    <s v="Road"/>
    <s v="medium"/>
    <s v="medium"/>
    <n v="543.39"/>
    <n v="407.54"/>
    <d v="1992-10-11T00:00:00"/>
    <n v="135.84999999999997"/>
    <s v="F"/>
    <n v="71"/>
    <d v="1964-08-04T00:00:00"/>
    <n v="55.952989199644847"/>
    <s v="Assistant Professor"/>
    <s v="n/a"/>
    <s v="Mass Customer"/>
    <s v="N"/>
    <s v="Yes"/>
    <n v="9"/>
    <m/>
  </r>
  <r>
    <n v="2894"/>
    <n v="36"/>
    <x v="2988"/>
    <d v="2017-06-06T00:00:00"/>
    <n v="207"/>
    <b v="0"/>
    <s v="Approved"/>
    <s v="Solex"/>
    <s v="Standard"/>
    <s v="low"/>
    <s v="medium"/>
    <n v="945.04"/>
    <n v="507.58"/>
    <d v="1999-07-20T00:00:00"/>
    <n v="437.46"/>
    <s v="M"/>
    <n v="93"/>
    <d v="2000-06-07T00:00:00"/>
    <n v="20.087235774987313"/>
    <s v="Health Coach II"/>
    <s v="Manufacturing"/>
    <s v="Mass Customer"/>
    <s v="N"/>
    <s v="Yes"/>
    <n v="2"/>
    <m/>
  </r>
  <r>
    <n v="4643"/>
    <n v="75"/>
    <x v="3127"/>
    <d v="2017-06-06T00:00:00"/>
    <n v="207"/>
    <b v="1"/>
    <s v="Approved"/>
    <s v="Giant Bicycles"/>
    <s v="Touring"/>
    <s v="medium"/>
    <s v="large"/>
    <n v="1873.97"/>
    <n v="863.95"/>
    <d v="2015-08-10T00:00:00"/>
    <n v="1010.02"/>
    <s v="M"/>
    <n v="3"/>
    <d v="1977-06-13T00:00:00"/>
    <n v="43.087235774987313"/>
    <s v="Librarian"/>
    <s v="Entertainment"/>
    <s v="Affluent Customer"/>
    <s v="N"/>
    <s v="Yes"/>
    <n v="8"/>
    <m/>
  </r>
  <r>
    <n v="5319"/>
    <n v="78"/>
    <x v="2544"/>
    <d v="2017-06-06T00:00:00"/>
    <n v="207"/>
    <b v="0"/>
    <s v="Approved"/>
    <s v="Giant Bicycles"/>
    <s v="Standard"/>
    <s v="medium"/>
    <s v="large"/>
    <n v="1765.3"/>
    <n v="709.48"/>
    <d v="2013-09-16T00:00:00"/>
    <n v="1055.82"/>
    <s v="M"/>
    <n v="93"/>
    <d v="1978-12-27T00:00:00"/>
    <n v="41.547509747590055"/>
    <s v="Health Coach IV"/>
    <s v="Health"/>
    <s v="Affluent Customer"/>
    <s v="N"/>
    <s v="Yes"/>
    <n v="12"/>
    <m/>
  </r>
  <r>
    <n v="5556"/>
    <n v="0"/>
    <x v="1983"/>
    <d v="2017-06-06T00:00:00"/>
    <n v="207"/>
    <b v="0"/>
    <s v="Approved"/>
    <s v="OHM Cycles"/>
    <s v="Road"/>
    <s v="high"/>
    <s v="large"/>
    <n v="12.01"/>
    <n v="7.21"/>
    <d v="1996-04-05T00:00:00"/>
    <n v="4.8"/>
    <s v="M"/>
    <n v="27"/>
    <d v="1988-04-04T00:00:00"/>
    <n v="32.27079741882293"/>
    <s v="Account Executive"/>
    <s v="n/a"/>
    <s v="High Net Worth"/>
    <s v="N"/>
    <s v="Yes"/>
    <n v="9"/>
    <m/>
  </r>
  <r>
    <n v="6376"/>
    <n v="50"/>
    <x v="111"/>
    <d v="2017-06-06T00:00:00"/>
    <n v="207"/>
    <b v="0"/>
    <s v="Approved"/>
    <s v="WeareA2B"/>
    <s v="Standard"/>
    <s v="medium"/>
    <s v="small"/>
    <n v="175.89"/>
    <n v="131.91999999999999"/>
    <d v="2003-02-16T00:00:00"/>
    <n v="43.97"/>
    <s v="F"/>
    <n v="82"/>
    <d v="1970-04-05T00:00:00"/>
    <n v="50.281756322932523"/>
    <s v="Software Engineer III"/>
    <s v="Property"/>
    <s v="Mass Customer"/>
    <s v="N"/>
    <s v="Yes"/>
    <n v="13"/>
    <m/>
  </r>
  <r>
    <n v="6695"/>
    <n v="14"/>
    <x v="1114"/>
    <d v="2017-06-06T00:00:00"/>
    <n v="207"/>
    <b v="1"/>
    <s v="Approved"/>
    <s v="Trek Bicycles"/>
    <s v="Standard"/>
    <s v="medium"/>
    <s v="small"/>
    <n v="1386.84"/>
    <n v="1234.29"/>
    <d v="1996-04-05T00:00:00"/>
    <n v="152.54999999999995"/>
    <s v="F"/>
    <n v="77"/>
    <d v="1979-10-03T00:00:00"/>
    <n v="40.780386459918823"/>
    <s v="Senior Quality Engineer"/>
    <s v="Property"/>
    <s v="Mass Customer"/>
    <s v="N"/>
    <s v="Yes"/>
    <n v="14"/>
    <m/>
  </r>
  <r>
    <n v="11393"/>
    <n v="0"/>
    <x v="400"/>
    <d v="2017-10-15T00:00:00"/>
    <m/>
    <b v="1"/>
    <s v="Approved"/>
    <m/>
    <m/>
    <m/>
    <m/>
    <n v="960.51"/>
    <m/>
    <m/>
    <m/>
    <m/>
    <m/>
    <m/>
    <m/>
    <m/>
    <m/>
    <m/>
    <m/>
    <m/>
    <m/>
    <m/>
  </r>
  <r>
    <n v="7060"/>
    <n v="2"/>
    <x v="2435"/>
    <d v="2017-06-06T00:00:00"/>
    <n v="207"/>
    <b v="0"/>
    <s v="Approved"/>
    <s v="Solex"/>
    <s v="Standard"/>
    <s v="medium"/>
    <s v="medium"/>
    <n v="71.489999999999995"/>
    <n v="53.62"/>
    <d v="2012-12-02T00:00:00"/>
    <n v="17.869999999999997"/>
    <s v="F"/>
    <n v="83"/>
    <d v="1960-09-13T00:00:00"/>
    <n v="59.846139884576353"/>
    <s v="Electrical Engineer"/>
    <s v="Manufacturing"/>
    <s v="Mass Customer"/>
    <s v="N"/>
    <s v="Yes"/>
    <n v="5"/>
    <m/>
  </r>
  <r>
    <n v="7413"/>
    <n v="9"/>
    <x v="336"/>
    <d v="2017-06-06T00:00:00"/>
    <n v="207"/>
    <b v="0"/>
    <s v="Approved"/>
    <s v="OHM Cycles"/>
    <s v="Road"/>
    <s v="medium"/>
    <s v="medium"/>
    <n v="742.54"/>
    <n v="667.4"/>
    <d v="1991-11-07T00:00:00"/>
    <n v="75.139999999999986"/>
    <s v="F"/>
    <n v="96"/>
    <d v="1967-08-29T00:00:00"/>
    <n v="52.884496048959917"/>
    <s v="Quality Engineer"/>
    <s v="Financial Services"/>
    <s v="Mass Customer"/>
    <s v="N"/>
    <s v="No"/>
    <n v="4"/>
    <m/>
  </r>
  <r>
    <n v="7761"/>
    <n v="67"/>
    <x v="66"/>
    <d v="2017-06-06T00:00:00"/>
    <n v="207"/>
    <b v="0"/>
    <s v="Approved"/>
    <s v="Norco Bicycles"/>
    <s v="Road"/>
    <s v="medium"/>
    <s v="medium"/>
    <n v="544.04999999999995"/>
    <n v="376.84"/>
    <d v="2005-10-22T00:00:00"/>
    <n v="167.20999999999998"/>
    <s v="U"/>
    <n v="83"/>
    <d v="1899-12-30T00:00:00"/>
    <n v="0"/>
    <s v="Staff Accountant II"/>
    <s v="IT"/>
    <s v="Affluent Customer"/>
    <s v="N"/>
    <s v="No"/>
    <n v="0"/>
    <m/>
  </r>
  <r>
    <n v="8167"/>
    <n v="70"/>
    <x v="1793"/>
    <d v="2017-06-06T00:00:00"/>
    <n v="207"/>
    <b v="0"/>
    <s v="Approved"/>
    <s v="Norco Bicycles"/>
    <s v="Road"/>
    <s v="medium"/>
    <s v="medium"/>
    <n v="1036.5899999999999"/>
    <n v="206.35"/>
    <d v="1991-05-06T00:00:00"/>
    <n v="830.2399999999999"/>
    <s v="F"/>
    <n v="51"/>
    <d v="1981-04-21T00:00:00"/>
    <n v="39.229701528411972"/>
    <s v="VP Marketing"/>
    <s v="Financial Services"/>
    <s v="High Net Worth"/>
    <s v="N"/>
    <s v="No"/>
    <n v="7"/>
    <m/>
  </r>
  <r>
    <n v="8472"/>
    <n v="3"/>
    <x v="631"/>
    <d v="2017-06-06T00:00:00"/>
    <n v="207"/>
    <b v="1"/>
    <s v="Approved"/>
    <s v="Trek Bicycles"/>
    <s v="Standard"/>
    <s v="medium"/>
    <s v="large"/>
    <n v="2091.4699999999998"/>
    <n v="388.92"/>
    <d v="2012-09-15T00:00:00"/>
    <n v="1702.5499999999997"/>
    <s v="F"/>
    <n v="76"/>
    <d v="1986-02-06T00:00:00"/>
    <n v="34.429701528411975"/>
    <s v="Professor"/>
    <s v="Financial Services"/>
    <s v="Affluent Customer"/>
    <s v="N"/>
    <s v="No"/>
    <n v="6"/>
    <m/>
  </r>
  <r>
    <n v="10601"/>
    <n v="39"/>
    <x v="1909"/>
    <d v="2017-06-06T00:00:00"/>
    <n v="207"/>
    <b v="0"/>
    <s v="Approved"/>
    <s v="Giant Bicycles"/>
    <s v="Standard"/>
    <s v="medium"/>
    <s v="large"/>
    <n v="1812.75"/>
    <n v="582.48"/>
    <d v="1997-05-10T00:00:00"/>
    <n v="1230.27"/>
    <s v="F"/>
    <n v="78"/>
    <d v="1974-09-15T00:00:00"/>
    <n v="45.832441254439367"/>
    <s v="Programmer Analyst III"/>
    <s v="Manufacturing"/>
    <s v="Affluent Customer"/>
    <s v="N"/>
    <s v="Yes"/>
    <n v="18"/>
    <m/>
  </r>
  <r>
    <n v="10694"/>
    <n v="92"/>
    <x v="2890"/>
    <d v="2017-06-06T00:00:00"/>
    <n v="207"/>
    <b v="0"/>
    <s v="Approved"/>
    <s v="WeareA2B"/>
    <s v="Standard"/>
    <s v="medium"/>
    <s v="small"/>
    <n v="1415.01"/>
    <n v="1259.3599999999999"/>
    <d v="2003-09-10T00:00:00"/>
    <n v="155.65000000000009"/>
    <s v="M"/>
    <n v="4"/>
    <d v="2002-01-09T00:00:00"/>
    <n v="18.495454953069505"/>
    <s v="Recruiting Manager"/>
    <s v="n/a"/>
    <s v="Mass Customer"/>
    <s v="N"/>
    <s v="Yes"/>
    <n v="1"/>
    <m/>
  </r>
  <r>
    <n v="11087"/>
    <n v="34"/>
    <x v="2603"/>
    <d v="2017-06-06T00:00:00"/>
    <n v="207"/>
    <b v="1"/>
    <s v="Approved"/>
    <s v="WeareA2B"/>
    <s v="Standard"/>
    <s v="medium"/>
    <s v="medium"/>
    <n v="1231.1500000000001"/>
    <n v="161.6"/>
    <d v="2004-08-17T00:00:00"/>
    <n v="1069.5500000000002"/>
    <s v="M"/>
    <n v="5"/>
    <d v="1990-06-06T00:00:00"/>
    <n v="30.098194679096903"/>
    <s v="Director of Sales"/>
    <s v="Financial Services"/>
    <s v="High Net Worth"/>
    <s v="N"/>
    <s v="No"/>
    <n v="10"/>
    <m/>
  </r>
  <r>
    <n v="12802"/>
    <n v="33"/>
    <x v="977"/>
    <d v="2017-06-06T00:00:00"/>
    <n v="207"/>
    <b v="1"/>
    <s v="Approved"/>
    <s v="Giant Bicycles"/>
    <s v="Standard"/>
    <s v="medium"/>
    <s v="small"/>
    <n v="1311.44"/>
    <n v="1167.18"/>
    <d v="1995-12-19T00:00:00"/>
    <n v="144.26"/>
    <s v="U"/>
    <n v="18"/>
    <d v="1899-12-30T00:00:00"/>
    <n v="0"/>
    <s v="Accounting Assistant II"/>
    <s v="IT"/>
    <s v="Mass Customer"/>
    <s v="N"/>
    <s v="Yes"/>
    <n v="0"/>
    <m/>
  </r>
  <r>
    <n v="12884"/>
    <n v="17"/>
    <x v="2520"/>
    <d v="2017-06-06T00:00:00"/>
    <n v="207"/>
    <b v="1"/>
    <s v="Approved"/>
    <s v="Solex"/>
    <s v="Standard"/>
    <s v="high"/>
    <s v="medium"/>
    <n v="1024.6600000000001"/>
    <n v="614.79999999999995"/>
    <d v="2009-03-08T00:00:00"/>
    <n v="409.86000000000013"/>
    <s v="M"/>
    <n v="36"/>
    <d v="1969-03-27T00:00:00"/>
    <n v="51.306413857179095"/>
    <s v="VP Marketing"/>
    <s v="Manufacturing"/>
    <s v="Mass Customer"/>
    <s v="N"/>
    <s v="Yes"/>
    <n v="15"/>
    <m/>
  </r>
  <r>
    <n v="12898"/>
    <n v="62"/>
    <x v="2613"/>
    <d v="2017-06-06T00:00:00"/>
    <n v="207"/>
    <b v="0"/>
    <s v="Approved"/>
    <s v="Solex"/>
    <s v="Standard"/>
    <s v="high"/>
    <s v="medium"/>
    <n v="1024.6600000000001"/>
    <n v="614.79999999999995"/>
    <d v="1996-11-09T00:00:00"/>
    <n v="409.86000000000013"/>
    <s v="M"/>
    <n v="13"/>
    <d v="1977-09-25T00:00:00"/>
    <n v="42.802304268138002"/>
    <s v="Community Outreach Specialist"/>
    <s v="Financial Services"/>
    <s v="High Net Worth"/>
    <s v="N"/>
    <s v="No"/>
    <n v="12"/>
    <m/>
  </r>
  <r>
    <n v="13063"/>
    <n v="3"/>
    <x v="1528"/>
    <d v="2017-06-06T00:00:00"/>
    <n v="207"/>
    <b v="1"/>
    <s v="Approved"/>
    <s v="Trek Bicycles"/>
    <s v="Standard"/>
    <s v="medium"/>
    <s v="large"/>
    <n v="2091.4699999999998"/>
    <n v="388.92"/>
    <d v="2005-08-09T00:00:00"/>
    <n v="1702.5499999999997"/>
    <s v="M"/>
    <n v="84"/>
    <d v="1995-06-19T00:00:00"/>
    <n v="25.059838514713341"/>
    <s v="Help Desk Operator"/>
    <s v="Financial Services"/>
    <s v="Mass Customer"/>
    <s v="N"/>
    <s v="Yes"/>
    <n v="1"/>
    <m/>
  </r>
  <r>
    <n v="13268"/>
    <n v="38"/>
    <x v="3324"/>
    <d v="2017-06-06T00:00:00"/>
    <n v="207"/>
    <b v="0"/>
    <s v="Approved"/>
    <s v="Solex"/>
    <s v="Standard"/>
    <s v="medium"/>
    <s v="medium"/>
    <n v="1577.53"/>
    <n v="826.51"/>
    <d v="2011-03-16T00:00:00"/>
    <n v="751.02"/>
    <s v="F"/>
    <n v="53"/>
    <d v="1985-10-20T00:00:00"/>
    <n v="34.728331665398272"/>
    <s v="Senior Quality Engineer"/>
    <s v="n/a"/>
    <s v="Affluent Customer"/>
    <s v="N"/>
    <s v="No"/>
    <n v="21"/>
    <m/>
  </r>
  <r>
    <n v="13282"/>
    <n v="39"/>
    <x v="1824"/>
    <d v="2017-06-06T00:00:00"/>
    <n v="207"/>
    <b v="0"/>
    <s v="Approved"/>
    <s v="Giant Bicycles"/>
    <s v="Standard"/>
    <s v="medium"/>
    <s v="large"/>
    <n v="1812.75"/>
    <n v="582.48"/>
    <d v="2010-06-07T00:00:00"/>
    <n v="1230.27"/>
    <s v="F"/>
    <n v="33"/>
    <d v="1989-11-11T00:00:00"/>
    <n v="30.665317966768136"/>
    <s v="Product Engineer"/>
    <s v="n/a"/>
    <s v="Mass Customer"/>
    <s v="N"/>
    <s v="No"/>
    <n v="9"/>
    <m/>
  </r>
  <r>
    <n v="14003"/>
    <n v="52"/>
    <x v="1047"/>
    <d v="2017-06-06T00:00:00"/>
    <n v="207"/>
    <b v="0"/>
    <s v="Approved"/>
    <s v="OHM Cycles"/>
    <s v="Road"/>
    <s v="medium"/>
    <s v="medium"/>
    <n v="1280.28"/>
    <n v="829.51"/>
    <d v="1997-01-25T00:00:00"/>
    <n v="450.77"/>
    <s v="M"/>
    <n v="50"/>
    <d v="1963-11-18T00:00:00"/>
    <n v="56.665317966768136"/>
    <s v="Assistant Manager"/>
    <s v="Property"/>
    <s v="Mass Customer"/>
    <s v="N"/>
    <s v="No"/>
    <n v="18"/>
    <m/>
  </r>
  <r>
    <n v="15027"/>
    <n v="32"/>
    <x v="3272"/>
    <d v="2017-06-06T00:00:00"/>
    <n v="207"/>
    <b v="1"/>
    <s v="Approved"/>
    <s v="Giant Bicycles"/>
    <s v="Standard"/>
    <s v="high"/>
    <s v="medium"/>
    <n v="1179"/>
    <n v="707.4"/>
    <d v="1997-08-25T00:00:00"/>
    <n v="471.6"/>
    <s v="M"/>
    <n v="45"/>
    <d v="1995-10-06T00:00:00"/>
    <n v="24.761208377727041"/>
    <s v="Recruiter"/>
    <s v="Telecommunications"/>
    <s v="High Net Worth"/>
    <s v="N"/>
    <s v="No"/>
    <n v="12"/>
    <m/>
  </r>
  <r>
    <n v="15973"/>
    <n v="20"/>
    <x v="1928"/>
    <d v="2017-06-06T00:00:00"/>
    <n v="207"/>
    <b v="1"/>
    <s v="Approved"/>
    <s v="Trek Bicycles"/>
    <s v="Standard"/>
    <s v="medium"/>
    <s v="small"/>
    <n v="1775.81"/>
    <n v="1580.47"/>
    <d v="2010-05-05T00:00:00"/>
    <n v="195.33999999999992"/>
    <s v="F"/>
    <n v="33"/>
    <d v="1996-05-23T00:00:00"/>
    <n v="24.131071391425671"/>
    <s v="Software Engineer I"/>
    <s v="Manufacturing"/>
    <s v="Mass Customer"/>
    <s v="N"/>
    <s v="No"/>
    <n v="1"/>
    <m/>
  </r>
  <r>
    <n v="16441"/>
    <n v="83"/>
    <x v="2233"/>
    <d v="2017-06-06T00:00:00"/>
    <n v="207"/>
    <b v="1"/>
    <s v="Approved"/>
    <s v="Solex"/>
    <s v="Touring"/>
    <s v="medium"/>
    <s v="large"/>
    <n v="2083.94"/>
    <n v="675.03"/>
    <d v="2013-09-16T00:00:00"/>
    <n v="1408.91"/>
    <s v="F"/>
    <n v="71"/>
    <d v="1967-01-21T00:00:00"/>
    <n v="53.487235774987312"/>
    <s v="Actuary"/>
    <s v="Financial Services"/>
    <s v="Mass Customer"/>
    <s v="N"/>
    <s v="No"/>
    <n v="5"/>
    <m/>
  </r>
  <r>
    <n v="16491"/>
    <n v="70"/>
    <x v="3334"/>
    <d v="2017-06-06T00:00:00"/>
    <n v="207"/>
    <b v="1"/>
    <s v="Approved"/>
    <s v="Trek Bicycles"/>
    <s v="Standard"/>
    <s v="high"/>
    <s v="medium"/>
    <n v="495.72"/>
    <n v="297.43"/>
    <d v="2002-08-31T00:00:00"/>
    <n v="198.29000000000002"/>
    <s v="F"/>
    <n v="76"/>
    <d v="1976-08-28T00:00:00"/>
    <n v="43.879016596905124"/>
    <s v="Business Systems Development Analyst"/>
    <s v="n/a"/>
    <s v="Affluent Customer"/>
    <s v="N"/>
    <s v="Yes"/>
    <n v="7"/>
    <m/>
  </r>
  <r>
    <n v="17046"/>
    <n v="10"/>
    <x v="3372"/>
    <d v="2017-06-06T00:00:00"/>
    <n v="207"/>
    <b v="0"/>
    <s v="Approved"/>
    <s v="WeareA2B"/>
    <s v="Touring"/>
    <s v="medium"/>
    <s v="medium"/>
    <n v="1466.68"/>
    <n v="363.25"/>
    <d v="2014-03-03T00:00:00"/>
    <n v="1103.43"/>
    <s v="F"/>
    <n v="99"/>
    <d v="1998-09-30T00:00:00"/>
    <n v="21.774907007864027"/>
    <s v="Financial Analyst"/>
    <s v="Financial Services"/>
    <s v="Mass Customer"/>
    <s v="N"/>
    <s v="No"/>
    <n v="3"/>
    <m/>
  </r>
  <r>
    <n v="17209"/>
    <n v="3"/>
    <x v="389"/>
    <d v="2017-06-06T00:00:00"/>
    <n v="207"/>
    <b v="0"/>
    <s v="Approved"/>
    <s v="Trek Bicycles"/>
    <s v="Standard"/>
    <s v="medium"/>
    <s v="large"/>
    <n v="2091.4699999999998"/>
    <n v="388.92"/>
    <d v="2007-08-04T00:00:00"/>
    <n v="1702.5499999999997"/>
    <s v="M"/>
    <n v="7"/>
    <d v="1957-02-04T00:00:00"/>
    <n v="63.454359062658547"/>
    <s v="Physical Therapy Assistant"/>
    <s v="Property"/>
    <s v="Affluent Customer"/>
    <s v="N"/>
    <s v="Yes"/>
    <n v="19"/>
    <m/>
  </r>
  <r>
    <n v="17641"/>
    <n v="25"/>
    <x v="3173"/>
    <d v="2017-06-06T00:00:00"/>
    <n v="207"/>
    <b v="0"/>
    <s v="Approved"/>
    <s v="Giant Bicycles"/>
    <s v="Road"/>
    <s v="medium"/>
    <s v="medium"/>
    <n v="1538.99"/>
    <n v="829.65"/>
    <d v="1992-10-11T00:00:00"/>
    <n v="709.34"/>
    <s v="F"/>
    <n v="62"/>
    <d v="1987-09-18T00:00:00"/>
    <n v="32.816002898274988"/>
    <s v="Structural Engineer"/>
    <s v="Property"/>
    <s v="Mass Customer"/>
    <s v="N"/>
    <s v="Yes"/>
    <n v="7"/>
    <m/>
  </r>
  <r>
    <n v="18292"/>
    <n v="63"/>
    <x v="2793"/>
    <d v="2017-06-06T00:00:00"/>
    <n v="207"/>
    <b v="0"/>
    <s v="Approved"/>
    <s v="Solex"/>
    <s v="Standard"/>
    <s v="medium"/>
    <s v="medium"/>
    <n v="1483.2"/>
    <n v="99.59"/>
    <d v="1998-12-17T00:00:00"/>
    <n v="1383.6100000000001"/>
    <s v="M"/>
    <n v="82"/>
    <d v="1956-03-08T00:00:00"/>
    <n v="64.366687829781839"/>
    <s v="Software Test Engineer I"/>
    <s v="n/a"/>
    <s v="Affluent Customer"/>
    <s v="N"/>
    <s v="No"/>
    <n v="7"/>
    <m/>
  </r>
  <r>
    <n v="18693"/>
    <n v="59"/>
    <x v="434"/>
    <d v="2017-06-06T00:00:00"/>
    <n v="207"/>
    <b v="0"/>
    <s v="Approved"/>
    <s v="WeareA2B"/>
    <s v="Standard"/>
    <s v="medium"/>
    <s v="small"/>
    <n v="1415.01"/>
    <n v="1259.3599999999999"/>
    <d v="1998-12-16T00:00:00"/>
    <n v="155.65000000000009"/>
    <s v="M"/>
    <n v="10"/>
    <d v="1999-08-11T00:00:00"/>
    <n v="20.911893309233889"/>
    <s v="Project Manager"/>
    <s v="n/a"/>
    <s v="High Net Worth"/>
    <s v="N"/>
    <s v="No"/>
    <n v="1"/>
    <m/>
  </r>
  <r>
    <n v="18703"/>
    <n v="0"/>
    <x v="1540"/>
    <d v="2017-06-06T00:00:00"/>
    <n v="207"/>
    <b v="1"/>
    <s v="Approved"/>
    <s v="Trek Bicycles"/>
    <s v="Road"/>
    <s v="medium"/>
    <s v="medium"/>
    <n v="290.62"/>
    <n v="215.14"/>
    <d v="2004-12-18T00:00:00"/>
    <n v="75.480000000000018"/>
    <s v="F"/>
    <n v="25"/>
    <d v="1989-11-09T00:00:00"/>
    <n v="30.670797418822932"/>
    <s v="Professor"/>
    <s v="Financial Services"/>
    <s v="High Net Worth"/>
    <s v="N"/>
    <s v="No"/>
    <n v="4"/>
    <m/>
  </r>
  <r>
    <n v="18851"/>
    <n v="21"/>
    <x v="767"/>
    <d v="2017-06-06T00:00:00"/>
    <n v="207"/>
    <b v="1"/>
    <s v="Approved"/>
    <s v="Solex"/>
    <s v="Standard"/>
    <s v="medium"/>
    <s v="large"/>
    <n v="1071.23"/>
    <n v="380.74"/>
    <d v="2006-11-10T00:00:00"/>
    <n v="690.49"/>
    <s v="M"/>
    <n v="34"/>
    <d v="1976-08-27T00:00:00"/>
    <n v="43.881756322932517"/>
    <s v="Analog Circuit Design manager"/>
    <s v="n/a"/>
    <s v="Affluent Customer"/>
    <s v="N"/>
    <s v="Yes"/>
    <n v="18"/>
    <m/>
  </r>
  <r>
    <n v="18962"/>
    <n v="38"/>
    <x v="919"/>
    <d v="2017-06-06T00:00:00"/>
    <n v="207"/>
    <b v="1"/>
    <s v="Approved"/>
    <s v="Trek Bicycles"/>
    <s v="Standard"/>
    <s v="medium"/>
    <s v="large"/>
    <n v="2091.4699999999998"/>
    <n v="388.92"/>
    <d v="1999-06-23T00:00:00"/>
    <n v="1702.5499999999997"/>
    <s v="F"/>
    <n v="16"/>
    <d v="1985-02-02T00:00:00"/>
    <n v="35.440660432521561"/>
    <s v="Human Resources Manager"/>
    <s v="Financial Services"/>
    <s v="High Net Worth"/>
    <s v="N"/>
    <s v="Yes"/>
    <n v="22"/>
    <m/>
  </r>
  <r>
    <n v="19080"/>
    <n v="1"/>
    <x v="1577"/>
    <d v="2017-06-06T00:00:00"/>
    <n v="207"/>
    <b v="1"/>
    <s v="Approved"/>
    <s v="Giant Bicycles"/>
    <s v="Standard"/>
    <s v="medium"/>
    <s v="medium"/>
    <n v="1403.5"/>
    <n v="954.82"/>
    <d v="2016-11-14T00:00:00"/>
    <n v="448.67999999999995"/>
    <s v="F"/>
    <n v="67"/>
    <d v="1960-12-25T00:00:00"/>
    <n v="59.563948103754434"/>
    <s v="Software Engineer III"/>
    <s v="Manufacturing"/>
    <s v="Affluent Customer"/>
    <s v="N"/>
    <s v="Yes"/>
    <n v="8"/>
    <m/>
  </r>
  <r>
    <n v="19718"/>
    <n v="1"/>
    <x v="1198"/>
    <d v="2017-06-06T00:00:00"/>
    <n v="207"/>
    <b v="1"/>
    <s v="Approved"/>
    <s v="Giant Bicycles"/>
    <s v="Standard"/>
    <s v="medium"/>
    <s v="medium"/>
    <n v="1403.5"/>
    <n v="954.82"/>
    <d v="2016-11-14T00:00:00"/>
    <n v="448.67999999999995"/>
    <s v="M"/>
    <n v="23"/>
    <d v="1969-11-17T00:00:00"/>
    <n v="50.662578240740736"/>
    <s v="Librarian"/>
    <s v="Entertainment"/>
    <s v="Mass Customer"/>
    <s v="N"/>
    <s v="No"/>
    <n v="10"/>
    <m/>
  </r>
  <r>
    <n v="129"/>
    <n v="50"/>
    <x v="3117"/>
    <d v="2017-06-05T00:00:00"/>
    <n v="208"/>
    <b v="0"/>
    <s v="Approved"/>
    <s v="WeareA2B"/>
    <s v="Standard"/>
    <s v="medium"/>
    <s v="small"/>
    <n v="175.89"/>
    <n v="131.91999999999999"/>
    <d v="2015-10-18T00:00:00"/>
    <n v="43.97"/>
    <s v="M"/>
    <n v="29"/>
    <d v="1979-01-21T00:00:00"/>
    <n v="41.479016596905126"/>
    <s v="Legal Assistant"/>
    <s v="Manufacturing"/>
    <s v="Mass Customer"/>
    <s v="N"/>
    <s v="Yes"/>
    <n v="14"/>
    <m/>
  </r>
  <r>
    <n v="935"/>
    <n v="78"/>
    <x v="993"/>
    <d v="2017-06-05T00:00:00"/>
    <n v="208"/>
    <b v="0"/>
    <s v="Approved"/>
    <s v="Giant Bicycles"/>
    <s v="Standard"/>
    <s v="medium"/>
    <s v="large"/>
    <n v="1765.3"/>
    <n v="709.48"/>
    <d v="2004-07-25T00:00:00"/>
    <n v="1055.82"/>
    <s v="F"/>
    <n v="16"/>
    <d v="1969-06-22T00:00:00"/>
    <n v="51.068057692795534"/>
    <s v="Web Developer II"/>
    <s v="n/a"/>
    <s v="Mass Customer"/>
    <s v="N"/>
    <s v="No"/>
    <n v="6"/>
    <m/>
  </r>
  <r>
    <n v="1011"/>
    <n v="88"/>
    <x v="830"/>
    <d v="2017-06-05T00:00:00"/>
    <n v="208"/>
    <b v="1"/>
    <s v="Approved"/>
    <s v="Norco Bicycles"/>
    <s v="Standard"/>
    <s v="medium"/>
    <s v="medium"/>
    <n v="1198.46"/>
    <n v="381.1"/>
    <d v="2000-11-03T00:00:00"/>
    <n v="817.36"/>
    <s v="F"/>
    <n v="99"/>
    <d v="1959-10-04T00:00:00"/>
    <n v="60.791345364028409"/>
    <s v="Accounting Assistant IV"/>
    <s v="Manufacturing"/>
    <s v="Affluent Customer"/>
    <s v="N"/>
    <s v="Yes"/>
    <n v="15"/>
    <m/>
  </r>
  <r>
    <n v="1046"/>
    <n v="67"/>
    <x v="1470"/>
    <d v="2017-06-05T00:00:00"/>
    <n v="208"/>
    <b v="0"/>
    <s v="Approved"/>
    <s v="Norco Bicycles"/>
    <s v="Road"/>
    <s v="medium"/>
    <s v="medium"/>
    <n v="544.04999999999995"/>
    <n v="376.84"/>
    <d v="2005-10-22T00:00:00"/>
    <n v="167.20999999999998"/>
    <s v="M"/>
    <n v="63"/>
    <d v="1964-05-06T00:00:00"/>
    <n v="56.1995645421106"/>
    <s v="VP Product Management"/>
    <s v="Financial Services"/>
    <s v="Mass Customer"/>
    <s v="N"/>
    <s v="No"/>
    <n v="19"/>
    <m/>
  </r>
  <r>
    <n v="1289"/>
    <n v="95"/>
    <x v="1856"/>
    <d v="2017-06-05T00:00:00"/>
    <n v="208"/>
    <b v="0"/>
    <s v="Approved"/>
    <s v="Giant Bicycles"/>
    <s v="Standard"/>
    <s v="medium"/>
    <s v="large"/>
    <n v="569.55999999999995"/>
    <n v="528.42999999999995"/>
    <d v="2003-09-10T00:00:00"/>
    <n v="41.129999999999995"/>
    <s v="F"/>
    <n v="54"/>
    <d v="1973-04-14T00:00:00"/>
    <n v="47.254359062658544"/>
    <n v="0"/>
    <s v="Property"/>
    <s v="Mass Customer"/>
    <s v="N"/>
    <s v="No"/>
    <n v="4"/>
    <m/>
  </r>
  <r>
    <n v="1520"/>
    <n v="0"/>
    <x v="1666"/>
    <d v="2017-06-05T00:00:00"/>
    <n v="208"/>
    <b v="1"/>
    <s v="Approved"/>
    <s v="Norco Bicycles"/>
    <s v="Standard"/>
    <s v="medium"/>
    <s v="medium"/>
    <n v="360.4"/>
    <n v="270.3"/>
    <d v="2016-12-06T00:00:00"/>
    <n v="90.099999999999966"/>
    <s v="U"/>
    <n v="81"/>
    <d v="1899-12-30T00:00:00"/>
    <n v="0"/>
    <s v="Assistant Professor"/>
    <s v="IT"/>
    <s v="High Net Worth"/>
    <s v="N"/>
    <s v="No"/>
    <n v="0"/>
    <m/>
  </r>
  <r>
    <n v="1970"/>
    <n v="12"/>
    <x v="2463"/>
    <d v="2017-06-05T00:00:00"/>
    <n v="208"/>
    <b v="1"/>
    <s v="Approved"/>
    <s v="WeareA2B"/>
    <s v="Standard"/>
    <s v="medium"/>
    <s v="medium"/>
    <n v="1231.1500000000001"/>
    <n v="161.6"/>
    <d v="2013-03-12T00:00:00"/>
    <n v="1069.5500000000002"/>
    <s v="F"/>
    <n v="30"/>
    <d v="1986-01-06T00:00:00"/>
    <n v="34.514633035261284"/>
    <s v="Account Executive"/>
    <s v="n/a"/>
    <s v="Affluent Customer"/>
    <s v="N"/>
    <s v="Yes"/>
    <n v="4"/>
    <m/>
  </r>
  <r>
    <n v="2749"/>
    <n v="31"/>
    <x v="2743"/>
    <d v="2017-06-05T00:00:00"/>
    <n v="208"/>
    <b v="1"/>
    <s v="Approved"/>
    <s v="WeareA2B"/>
    <s v="Standard"/>
    <s v="medium"/>
    <s v="medium"/>
    <n v="752.64"/>
    <n v="205.36"/>
    <d v="2015-08-02T00:00:00"/>
    <n v="547.28"/>
    <s v="M"/>
    <n v="39"/>
    <d v="1958-12-19T00:00:00"/>
    <n v="61.58312618594622"/>
    <s v="Computer Systems Analyst II"/>
    <s v="Manufacturing"/>
    <s v="High Net Worth"/>
    <s v="N"/>
    <s v="No"/>
    <n v="9"/>
    <m/>
  </r>
  <r>
    <n v="3338"/>
    <n v="82"/>
    <x v="1389"/>
    <d v="2017-06-05T00:00:00"/>
    <n v="208"/>
    <b v="0"/>
    <s v="Approved"/>
    <s v="Norco Bicycles"/>
    <s v="Standard"/>
    <s v="high"/>
    <s v="medium"/>
    <n v="1148.6400000000001"/>
    <n v="689.18"/>
    <d v="2004-08-07T00:00:00"/>
    <n v="459.46000000000015"/>
    <s v="M"/>
    <n v="67"/>
    <d v="1958-06-15T00:00:00"/>
    <n v="62.095454953069506"/>
    <s v="Administrative Officer"/>
    <s v="n/a"/>
    <s v="Mass Customer"/>
    <s v="N"/>
    <s v="Yes"/>
    <n v="15"/>
    <m/>
  </r>
  <r>
    <n v="3559"/>
    <n v="63"/>
    <x v="3393"/>
    <d v="2017-06-05T00:00:00"/>
    <n v="208"/>
    <b v="1"/>
    <s v="Approved"/>
    <s v="WeareA2B"/>
    <s v="Standard"/>
    <s v="medium"/>
    <s v="medium"/>
    <n v="1992.93"/>
    <n v="762.63"/>
    <d v="1999-06-23T00:00:00"/>
    <n v="1230.3000000000002"/>
    <s v="F"/>
    <n v="35"/>
    <d v="1999-08-29T00:00:00"/>
    <n v="20.862578240740739"/>
    <s v="Chemical Engineer"/>
    <s v="Manufacturing"/>
    <s v="High Net Worth"/>
    <s v="N"/>
    <s v="Yes"/>
    <n v="3"/>
    <m/>
  </r>
  <r>
    <n v="4295"/>
    <n v="40"/>
    <x v="2327"/>
    <d v="2017-06-05T00:00:00"/>
    <n v="208"/>
    <b v="1"/>
    <s v="Approved"/>
    <s v="OHM Cycles"/>
    <s v="Standard"/>
    <s v="high"/>
    <s v="medium"/>
    <n v="1458.17"/>
    <n v="874.9"/>
    <d v="2006-02-02T00:00:00"/>
    <n v="583.2700000000001"/>
    <s v="F"/>
    <n v="54"/>
    <d v="1987-06-06T00:00:00"/>
    <n v="33.100934405124299"/>
    <n v="0"/>
    <s v="Manufacturing"/>
    <s v="Mass Customer"/>
    <s v="N"/>
    <s v="No"/>
    <n v="10"/>
    <m/>
  </r>
  <r>
    <n v="4389"/>
    <n v="92"/>
    <x v="1826"/>
    <d v="2017-06-05T00:00:00"/>
    <n v="208"/>
    <b v="0"/>
    <s v="Approved"/>
    <s v="WeareA2B"/>
    <s v="Touring"/>
    <s v="medium"/>
    <s v="large"/>
    <n v="1890.39"/>
    <n v="260.14"/>
    <d v="1991-01-21T00:00:00"/>
    <n v="1630.25"/>
    <s v="F"/>
    <n v="47"/>
    <d v="1959-11-29T00:00:00"/>
    <n v="60.637920706494164"/>
    <s v="Help Desk Operator"/>
    <s v="Property"/>
    <s v="High Net Worth"/>
    <s v="N"/>
    <s v="No"/>
    <n v="13"/>
    <m/>
  </r>
  <r>
    <n v="4613"/>
    <n v="60"/>
    <x v="1191"/>
    <d v="2017-06-05T00:00:00"/>
    <n v="208"/>
    <b v="1"/>
    <s v="Approved"/>
    <s v="Giant Bicycles"/>
    <s v="Standard"/>
    <s v="high"/>
    <s v="small"/>
    <n v="1977.36"/>
    <n v="1759.85"/>
    <d v="2011-08-24T00:00:00"/>
    <n v="217.51"/>
    <s v="F"/>
    <n v="48"/>
    <d v="2001-01-11T00:00:00"/>
    <n v="19.489975501014712"/>
    <s v="Marketing Assistant"/>
    <s v="Manufacturing"/>
    <s v="Affluent Customer"/>
    <s v="N"/>
    <s v="No"/>
    <n v="2"/>
    <m/>
  </r>
  <r>
    <n v="5467"/>
    <n v="85"/>
    <x v="1665"/>
    <d v="2017-06-05T00:00:00"/>
    <n v="208"/>
    <b v="1"/>
    <s v="Approved"/>
    <s v="WeareA2B"/>
    <s v="Standard"/>
    <s v="medium"/>
    <s v="medium"/>
    <n v="752.64"/>
    <n v="205.36"/>
    <d v="1999-07-26T00:00:00"/>
    <n v="547.28"/>
    <s v="M"/>
    <n v="42"/>
    <d v="1998-10-24T00:00:00"/>
    <n v="21.709153583206493"/>
    <s v="Account Coordinator"/>
    <s v="Property"/>
    <s v="Affluent Customer"/>
    <s v="N"/>
    <s v="Yes"/>
    <n v="4"/>
    <m/>
  </r>
  <r>
    <n v="5682"/>
    <n v="96"/>
    <x v="1230"/>
    <d v="2017-06-05T00:00:00"/>
    <n v="208"/>
    <b v="1"/>
    <s v="Approved"/>
    <s v="WeareA2B"/>
    <s v="Road"/>
    <s v="low"/>
    <s v="small"/>
    <n v="1172.78"/>
    <n v="1043.77"/>
    <d v="2002-10-10T00:00:00"/>
    <n v="129.01"/>
    <s v="F"/>
    <n v="94"/>
    <d v="1998-01-06T00:00:00"/>
    <n v="22.506413857179094"/>
    <s v="Web Developer III"/>
    <s v="Financial Services"/>
    <s v="Mass Customer"/>
    <s v="N"/>
    <s v="No"/>
    <n v="3"/>
    <m/>
  </r>
  <r>
    <n v="6227"/>
    <n v="74"/>
    <x v="2056"/>
    <d v="2017-06-05T00:00:00"/>
    <n v="208"/>
    <b v="1"/>
    <s v="Approved"/>
    <s v="WeareA2B"/>
    <s v="Standard"/>
    <s v="medium"/>
    <s v="medium"/>
    <n v="1228.07"/>
    <n v="400.91"/>
    <d v="2000-05-22T00:00:00"/>
    <n v="827.15999999999985"/>
    <s v="M"/>
    <n v="72"/>
    <d v="1974-11-13T00:00:00"/>
    <n v="45.670797418822929"/>
    <s v="Senior Sales Associate"/>
    <s v="n/a"/>
    <s v="Mass Customer"/>
    <s v="N"/>
    <s v="No"/>
    <n v="9"/>
    <m/>
  </r>
  <r>
    <n v="6579"/>
    <n v="0"/>
    <x v="2142"/>
    <d v="2017-06-05T00:00:00"/>
    <n v="208"/>
    <b v="0"/>
    <s v="Approved"/>
    <s v="OHM Cycles"/>
    <s v="Standard"/>
    <s v="medium"/>
    <s v="medium"/>
    <n v="183.86"/>
    <n v="137.9"/>
    <d v="2012-05-18T00:00:00"/>
    <n v="45.960000000000008"/>
    <s v="F"/>
    <n v="86"/>
    <d v="1997-06-18T00:00:00"/>
    <n v="23.059838514713341"/>
    <s v="Structural Engineer"/>
    <s v="Retail"/>
    <s v="High Net Worth"/>
    <s v="N"/>
    <s v="Yes"/>
    <n v="5"/>
    <m/>
  </r>
  <r>
    <n v="7065"/>
    <n v="83"/>
    <x v="2792"/>
    <d v="2017-06-05T00:00:00"/>
    <n v="208"/>
    <b v="0"/>
    <s v="Approved"/>
    <s v="Solex"/>
    <s v="Touring"/>
    <s v="medium"/>
    <s v="large"/>
    <n v="2083.94"/>
    <n v="675.03"/>
    <d v="2013-09-16T00:00:00"/>
    <n v="1408.91"/>
    <s v="F"/>
    <n v="63"/>
    <d v="1996-09-13T00:00:00"/>
    <n v="23.821482350329781"/>
    <s v="Business Systems Development Analyst"/>
    <s v="n/a"/>
    <s v="Affluent Customer"/>
    <s v="N"/>
    <s v="No"/>
    <n v="5"/>
    <m/>
  </r>
  <r>
    <n v="7615"/>
    <n v="98"/>
    <x v="31"/>
    <d v="2017-06-05T00:00:00"/>
    <n v="208"/>
    <b v="1"/>
    <s v="Approved"/>
    <s v="Trek Bicycles"/>
    <s v="Standard"/>
    <s v="high"/>
    <s v="medium"/>
    <n v="358.39"/>
    <n v="215.03"/>
    <d v="2004-01-16T00:00:00"/>
    <n v="143.35999999999999"/>
    <s v="U"/>
    <n v="16"/>
    <d v="1899-12-30T00:00:00"/>
    <n v="0"/>
    <s v="Civil Engineer"/>
    <s v="Manufacturing"/>
    <s v="Affluent Customer"/>
    <s v="N"/>
    <s v="No"/>
    <n v="0"/>
    <m/>
  </r>
  <r>
    <n v="8839"/>
    <n v="67"/>
    <x v="1647"/>
    <d v="2017-06-05T00:00:00"/>
    <n v="208"/>
    <b v="1"/>
    <s v="Approved"/>
    <s v="Solex"/>
    <s v="Standard"/>
    <s v="medium"/>
    <s v="large"/>
    <n v="1071.23"/>
    <n v="380.74"/>
    <d v="1993-10-02T00:00:00"/>
    <n v="690.49"/>
    <s v="F"/>
    <n v="65"/>
    <d v="1959-11-30T00:00:00"/>
    <n v="60.635180980466764"/>
    <s v="Staff Accountant III"/>
    <s v="n/a"/>
    <s v="High Net Worth"/>
    <s v="N"/>
    <s v="Yes"/>
    <n v="13"/>
    <m/>
  </r>
  <r>
    <n v="9645"/>
    <n v="53"/>
    <x v="3065"/>
    <d v="2017-06-05T00:00:00"/>
    <n v="208"/>
    <b v="0"/>
    <s v="Approved"/>
    <s v="OHM Cycles"/>
    <s v="Standard"/>
    <s v="medium"/>
    <s v="medium"/>
    <n v="795.34"/>
    <n v="101.58"/>
    <d v="1997-02-09T00:00:00"/>
    <n v="693.76"/>
    <s v="M"/>
    <n v="11"/>
    <d v="1996-09-03T00:00:00"/>
    <n v="23.848879610603753"/>
    <s v="Speech Pathologist"/>
    <s v="Financial Services"/>
    <s v="Affluent Customer"/>
    <s v="N"/>
    <s v="No"/>
    <n v="1"/>
    <m/>
  </r>
  <r>
    <n v="10009"/>
    <n v="64"/>
    <x v="3394"/>
    <d v="2017-06-05T00:00:00"/>
    <n v="208"/>
    <b v="1"/>
    <s v="Approved"/>
    <s v="Trek Bicycles"/>
    <s v="Standard"/>
    <s v="medium"/>
    <s v="large"/>
    <n v="1469.44"/>
    <n v="596.54999999999995"/>
    <d v="2012-05-18T00:00:00"/>
    <n v="872.8900000000001"/>
    <s v="F"/>
    <n v="45"/>
    <d v="1988-04-02T00:00:00"/>
    <n v="32.276276870877723"/>
    <s v="Occupational Therapist"/>
    <s v="Health"/>
    <s v="Affluent Customer"/>
    <s v="N"/>
    <s v="No"/>
    <n v="19"/>
    <m/>
  </r>
  <r>
    <n v="10598"/>
    <n v="46"/>
    <x v="1025"/>
    <d v="2017-06-05T00:00:00"/>
    <n v="208"/>
    <b v="1"/>
    <s v="Approved"/>
    <s v="Solex"/>
    <s v="Standard"/>
    <s v="low"/>
    <s v="medium"/>
    <n v="1289.8499999999999"/>
    <n v="74.510000000000005"/>
    <d v="2007-12-11T00:00:00"/>
    <n v="1215.3399999999999"/>
    <s v="M"/>
    <n v="48"/>
    <d v="1986-09-09T00:00:00"/>
    <n v="33.84066043252156"/>
    <s v="Electrical Engineer"/>
    <s v="Manufacturing"/>
    <s v="Mass Customer"/>
    <s v="N"/>
    <s v="No"/>
    <n v="18"/>
    <m/>
  </r>
  <r>
    <n v="10714"/>
    <n v="32"/>
    <x v="3395"/>
    <d v="2017-06-05T00:00:00"/>
    <n v="208"/>
    <b v="0"/>
    <s v="Approved"/>
    <s v="Giant Bicycles"/>
    <s v="Standard"/>
    <s v="high"/>
    <s v="medium"/>
    <n v="1179"/>
    <n v="707.4"/>
    <d v="1997-08-25T00:00:00"/>
    <n v="471.6"/>
    <s v="M"/>
    <n v="21"/>
    <d v="1989-09-01T00:00:00"/>
    <n v="30.859838514713342"/>
    <s v="Web Developer II"/>
    <s v="Entertainment"/>
    <s v="High Net Worth"/>
    <s v="N"/>
    <s v="No"/>
    <n v="6"/>
    <m/>
  </r>
  <r>
    <n v="10870"/>
    <n v="4"/>
    <x v="135"/>
    <d v="2017-06-05T00:00:00"/>
    <n v="208"/>
    <b v="0"/>
    <s v="Approved"/>
    <s v="Giant Bicycles"/>
    <s v="Standard"/>
    <s v="high"/>
    <s v="medium"/>
    <n v="1129.1300000000001"/>
    <n v="677.48"/>
    <d v="2004-08-17T00:00:00"/>
    <n v="451.65000000000009"/>
    <s v="M"/>
    <n v="80"/>
    <d v="1989-09-05T00:00:00"/>
    <n v="30.848879610603753"/>
    <s v="Developer II"/>
    <s v="Manufacturing"/>
    <s v="Affluent Customer"/>
    <s v="N"/>
    <s v="Yes"/>
    <n v="9"/>
    <m/>
  </r>
  <r>
    <n v="11472"/>
    <n v="29"/>
    <x v="207"/>
    <d v="2017-06-05T00:00:00"/>
    <n v="208"/>
    <b v="1"/>
    <s v="Approved"/>
    <s v="Norco Bicycles"/>
    <s v="Road"/>
    <s v="medium"/>
    <s v="medium"/>
    <n v="543.39"/>
    <n v="407.54"/>
    <d v="1999-07-20T00:00:00"/>
    <n v="135.84999999999997"/>
    <s v="M"/>
    <n v="5"/>
    <d v="1995-03-21T00:00:00"/>
    <n v="25.306413857179095"/>
    <n v="0"/>
    <s v="Health"/>
    <s v="Mass Customer"/>
    <s v="N"/>
    <s v="Yes"/>
    <n v="3"/>
    <m/>
  </r>
  <r>
    <n v="11494"/>
    <n v="7"/>
    <x v="2946"/>
    <d v="2017-06-05T00:00:00"/>
    <n v="208"/>
    <b v="1"/>
    <s v="Approved"/>
    <s v="Trek Bicycles"/>
    <s v="Road"/>
    <s v="low"/>
    <s v="medium"/>
    <n v="980.37"/>
    <n v="234.43"/>
    <d v="2004-09-28T00:00:00"/>
    <n v="745.94"/>
    <s v="M"/>
    <n v="76"/>
    <d v="1995-02-28T00:00:00"/>
    <n v="25.363948103754439"/>
    <s v="VP Quality Control"/>
    <s v="Manufacturing"/>
    <s v="Mass Customer"/>
    <s v="N"/>
    <s v="Yes"/>
    <n v="7"/>
    <m/>
  </r>
  <r>
    <n v="12050"/>
    <n v="42"/>
    <x v="2971"/>
    <d v="2017-06-05T00:00:00"/>
    <n v="208"/>
    <b v="0"/>
    <s v="Approved"/>
    <s v="OHM Cycles"/>
    <s v="Road"/>
    <s v="medium"/>
    <s v="small"/>
    <n v="1810"/>
    <n v="1610.9"/>
    <d v="2008-03-19T00:00:00"/>
    <n v="199.09999999999991"/>
    <s v="M"/>
    <n v="15"/>
    <d v="1969-06-09T00:00:00"/>
    <n v="51.103674131151699"/>
    <s v="Web Designer III"/>
    <s v="n/a"/>
    <s v="Mass Customer"/>
    <s v="N"/>
    <s v="No"/>
    <n v="18"/>
    <m/>
  </r>
  <r>
    <n v="12179"/>
    <n v="0"/>
    <x v="2023"/>
    <d v="2017-06-05T00:00:00"/>
    <n v="208"/>
    <b v="0"/>
    <s v="Approved"/>
    <s v="OHM Cycles"/>
    <s v="Road"/>
    <s v="high"/>
    <s v="large"/>
    <n v="12.01"/>
    <n v="7.21"/>
    <d v="1993-05-26T00:00:00"/>
    <n v="4.8"/>
    <s v="M"/>
    <n v="14"/>
    <d v="1960-02-12T00:00:00"/>
    <n v="60.432441254439368"/>
    <s v="Geologist III"/>
    <s v="Health"/>
    <s v="High Net Worth"/>
    <s v="N"/>
    <s v="Yes"/>
    <n v="6"/>
    <m/>
  </r>
  <r>
    <n v="12416"/>
    <n v="49"/>
    <x v="1648"/>
    <d v="2017-06-05T00:00:00"/>
    <n v="208"/>
    <b v="1"/>
    <s v="Approved"/>
    <s v="Trek Bicycles"/>
    <s v="Road"/>
    <s v="medium"/>
    <s v="medium"/>
    <n v="533.51"/>
    <n v="400.13"/>
    <d v="2012-06-04T00:00:00"/>
    <n v="133.38"/>
    <s v="F"/>
    <n v="18"/>
    <d v="1977-05-25T00:00:00"/>
    <n v="43.139290569507864"/>
    <n v="0"/>
    <s v="Property"/>
    <s v="Mass Customer"/>
    <s v="N"/>
    <s v="No"/>
    <n v="19"/>
    <m/>
  </r>
  <r>
    <n v="12657"/>
    <n v="61"/>
    <x v="3067"/>
    <d v="2017-06-05T00:00:00"/>
    <n v="208"/>
    <b v="0"/>
    <s v="Approved"/>
    <s v="OHM Cycles"/>
    <s v="Standard"/>
    <s v="low"/>
    <s v="medium"/>
    <n v="71.16"/>
    <n v="56.93"/>
    <d v="2015-06-17T00:00:00"/>
    <n v="14.229999999999997"/>
    <s v="M"/>
    <n v="34"/>
    <d v="1959-11-18T00:00:00"/>
    <n v="60.668057692795536"/>
    <s v="Legal Assistant"/>
    <s v="Retail"/>
    <s v="Mass Customer"/>
    <s v="N"/>
    <s v="Yes"/>
    <n v="20"/>
    <m/>
  </r>
  <r>
    <n v="12752"/>
    <n v="94"/>
    <x v="1275"/>
    <d v="2017-06-05T00:00:00"/>
    <n v="208"/>
    <b v="1"/>
    <s v="Approved"/>
    <s v="Giant Bicycles"/>
    <s v="Standard"/>
    <s v="medium"/>
    <s v="large"/>
    <n v="1635.3"/>
    <n v="993.66"/>
    <d v="2013-06-09T00:00:00"/>
    <n v="641.64"/>
    <s v="F"/>
    <n v="96"/>
    <d v="1976-03-28T00:00:00"/>
    <n v="44.298194679096902"/>
    <s v="Executive Secretary"/>
    <s v="n/a"/>
    <s v="Mass Customer"/>
    <s v="N"/>
    <s v="No"/>
    <n v="9"/>
    <m/>
  </r>
  <r>
    <n v="13029"/>
    <n v="0"/>
    <x v="2519"/>
    <d v="2017-06-05T00:00:00"/>
    <n v="208"/>
    <b v="1"/>
    <s v="Approved"/>
    <s v="Norco Bicycles"/>
    <s v="Road"/>
    <s v="medium"/>
    <s v="medium"/>
    <n v="544.04999999999995"/>
    <n v="376.84"/>
    <d v="2000-05-22T00:00:00"/>
    <n v="167.20999999999998"/>
    <s v="F"/>
    <n v="75"/>
    <d v="1989-11-14T00:00:00"/>
    <n v="30.657098788685943"/>
    <s v="Software Consultant"/>
    <s v="Property"/>
    <s v="High Net Worth"/>
    <s v="N"/>
    <s v="Yes"/>
    <n v="13"/>
    <m/>
  </r>
  <r>
    <n v="13242"/>
    <n v="72"/>
    <x v="547"/>
    <d v="2017-06-05T00:00:00"/>
    <n v="208"/>
    <b v="0"/>
    <s v="Approved"/>
    <s v="OHM Cycles"/>
    <s v="Standard"/>
    <s v="medium"/>
    <s v="medium"/>
    <n v="912.52"/>
    <n v="141.4"/>
    <d v="2015-10-18T00:00:00"/>
    <n v="771.12"/>
    <s v="U"/>
    <n v="18"/>
    <d v="1899-12-30T00:00:00"/>
    <n v="0"/>
    <s v="Biostatistician I"/>
    <s v="IT"/>
    <s v="High Net Worth"/>
    <s v="N"/>
    <s v="No"/>
    <n v="0"/>
    <m/>
  </r>
  <r>
    <n v="13352"/>
    <n v="31"/>
    <x v="361"/>
    <d v="2017-06-05T00:00:00"/>
    <n v="208"/>
    <b v="0"/>
    <s v="Approved"/>
    <s v="WeareA2B"/>
    <s v="Standard"/>
    <s v="medium"/>
    <s v="medium"/>
    <n v="752.64"/>
    <n v="205.36"/>
    <d v="2005-05-10T00:00:00"/>
    <n v="547.28"/>
    <s v="F"/>
    <n v="95"/>
    <d v="1976-08-27T00:00:00"/>
    <n v="43.881756322932517"/>
    <s v="Safety Technician II"/>
    <s v="Financial Services"/>
    <s v="High Net Worth"/>
    <s v="N"/>
    <s v="Yes"/>
    <n v="8"/>
    <m/>
  </r>
  <r>
    <n v="13588"/>
    <n v="3"/>
    <x v="1375"/>
    <d v="2017-06-05T00:00:00"/>
    <n v="208"/>
    <b v="0"/>
    <s v="Approved"/>
    <s v="Trek Bicycles"/>
    <s v="Standard"/>
    <s v="medium"/>
    <s v="large"/>
    <n v="2091.4699999999998"/>
    <n v="388.92"/>
    <d v="2005-08-09T00:00:00"/>
    <n v="1702.5499999999997"/>
    <s v="M"/>
    <n v="73"/>
    <d v="1988-01-31T00:00:00"/>
    <n v="32.446139884576354"/>
    <s v="VP Marketing"/>
    <s v="Manufacturing"/>
    <s v="Mass Customer"/>
    <s v="N"/>
    <s v="Yes"/>
    <n v="16"/>
    <m/>
  </r>
  <r>
    <n v="13610"/>
    <n v="15"/>
    <x v="2876"/>
    <d v="2017-06-05T00:00:00"/>
    <n v="208"/>
    <b v="0"/>
    <s v="Approved"/>
    <s v="Norco Bicycles"/>
    <s v="Standard"/>
    <s v="low"/>
    <s v="medium"/>
    <n v="958.74"/>
    <n v="748.9"/>
    <d v="2005-12-07T00:00:00"/>
    <n v="209.84000000000003"/>
    <s v="M"/>
    <n v="67"/>
    <d v="1990-02-20T00:00:00"/>
    <n v="30.388605638001014"/>
    <n v="0"/>
    <s v="Financial Services"/>
    <s v="Mass Customer"/>
    <s v="N"/>
    <s v="No"/>
    <n v="4"/>
    <m/>
  </r>
  <r>
    <n v="14159"/>
    <n v="50"/>
    <x v="2305"/>
    <d v="2017-06-05T00:00:00"/>
    <n v="208"/>
    <b v="0"/>
    <s v="Approved"/>
    <s v="Giant Bicycles"/>
    <s v="Standard"/>
    <s v="medium"/>
    <s v="medium"/>
    <n v="642.70000000000005"/>
    <n v="211.37"/>
    <d v="2011-03-16T00:00:00"/>
    <n v="431.33000000000004"/>
    <s v="F"/>
    <n v="20"/>
    <d v="1977-10-07T00:00:00"/>
    <n v="42.76942755580923"/>
    <n v="0"/>
    <s v="Financial Services"/>
    <s v="High Net Worth"/>
    <s v="N"/>
    <s v="Yes"/>
    <n v="13"/>
    <m/>
  </r>
  <r>
    <n v="14266"/>
    <n v="100"/>
    <x v="2660"/>
    <d v="2017-06-05T00:00:00"/>
    <n v="208"/>
    <b v="1"/>
    <s v="Approved"/>
    <s v="Norco Bicycles"/>
    <s v="Road"/>
    <s v="medium"/>
    <s v="medium"/>
    <n v="1036.5899999999999"/>
    <n v="206.35"/>
    <d v="1991-05-06T00:00:00"/>
    <n v="830.2399999999999"/>
    <s v="M"/>
    <n v="34"/>
    <d v="1980-07-06T00:00:00"/>
    <n v="40.021482350329777"/>
    <s v="Programmer III"/>
    <s v="Retail"/>
    <s v="Affluent Customer"/>
    <s v="N"/>
    <s v="No"/>
    <n v="11"/>
    <m/>
  </r>
  <r>
    <n v="14780"/>
    <n v="40"/>
    <x v="470"/>
    <d v="2017-06-05T00:00:00"/>
    <n v="208"/>
    <b v="0"/>
    <s v="Approved"/>
    <s v="OHM Cycles"/>
    <s v="Standard"/>
    <s v="high"/>
    <s v="medium"/>
    <n v="1458.17"/>
    <n v="874.9"/>
    <d v="2006-02-02T00:00:00"/>
    <n v="583.2700000000001"/>
    <s v="M"/>
    <n v="34"/>
    <d v="1985-02-14T00:00:00"/>
    <n v="35.407783720192796"/>
    <n v="0"/>
    <s v="Financial Services"/>
    <s v="Affluent Customer"/>
    <s v="N"/>
    <s v="No"/>
    <n v="16"/>
    <m/>
  </r>
  <r>
    <n v="14965"/>
    <n v="31"/>
    <x v="1084"/>
    <d v="2017-06-05T00:00:00"/>
    <n v="208"/>
    <b v="0"/>
    <s v="Approved"/>
    <s v="WeareA2B"/>
    <s v="Standard"/>
    <s v="medium"/>
    <s v="medium"/>
    <n v="752.64"/>
    <n v="205.36"/>
    <d v="2006-11-10T00:00:00"/>
    <n v="547.28"/>
    <s v="M"/>
    <n v="75"/>
    <d v="1955-08-16T00:00:00"/>
    <n v="64.928331665398275"/>
    <s v="Media Manager II"/>
    <s v="Retail"/>
    <s v="High Net Worth"/>
    <s v="N"/>
    <s v="Yes"/>
    <n v="19"/>
    <m/>
  </r>
  <r>
    <n v="15306"/>
    <n v="17"/>
    <x v="1814"/>
    <d v="2017-06-05T00:00:00"/>
    <n v="208"/>
    <b v="0"/>
    <s v="Approved"/>
    <s v="Solex"/>
    <s v="Standard"/>
    <s v="high"/>
    <s v="medium"/>
    <n v="1024.6600000000001"/>
    <n v="614.79999999999995"/>
    <d v="2013-03-12T00:00:00"/>
    <n v="409.86000000000013"/>
    <s v="M"/>
    <n v="68"/>
    <d v="1985-04-12T00:00:00"/>
    <n v="35.251619336631151"/>
    <n v="0"/>
    <s v="IT"/>
    <s v="Mass Customer"/>
    <s v="N"/>
    <s v="Yes"/>
    <n v="7"/>
    <m/>
  </r>
  <r>
    <n v="15354"/>
    <n v="83"/>
    <x v="71"/>
    <d v="2017-06-05T00:00:00"/>
    <n v="208"/>
    <b v="1"/>
    <s v="Approved"/>
    <s v="Solex"/>
    <s v="Touring"/>
    <s v="medium"/>
    <s v="large"/>
    <n v="2083.94"/>
    <n v="675.03"/>
    <d v="2013-09-16T00:00:00"/>
    <n v="1408.91"/>
    <s v="M"/>
    <n v="89"/>
    <d v="1976-01-12T00:00:00"/>
    <n v="44.506413857179098"/>
    <s v="Pharmacist"/>
    <s v="Health"/>
    <s v="Mass Customer"/>
    <s v="N"/>
    <s v="Yes"/>
    <n v="9"/>
    <m/>
  </r>
  <r>
    <n v="15864"/>
    <n v="69"/>
    <x v="435"/>
    <d v="2017-06-05T00:00:00"/>
    <n v="208"/>
    <b v="1"/>
    <s v="Approved"/>
    <s v="Norco Bicycles"/>
    <s v="Road"/>
    <s v="medium"/>
    <s v="large"/>
    <n v="1240.31"/>
    <n v="795.1"/>
    <d v="2011-01-10T00:00:00"/>
    <n v="445.20999999999992"/>
    <s v="M"/>
    <n v="69"/>
    <d v="1956-08-15T00:00:00"/>
    <n v="63.928331665398275"/>
    <s v="Engineer I"/>
    <s v="Manufacturing"/>
    <s v="High Net Worth"/>
    <s v="N"/>
    <s v="No"/>
    <n v="9"/>
    <m/>
  </r>
  <r>
    <n v="15898"/>
    <n v="4"/>
    <x v="3166"/>
    <d v="2017-06-05T00:00:00"/>
    <n v="208"/>
    <b v="1"/>
    <s v="Approved"/>
    <s v="Giant Bicycles"/>
    <s v="Standard"/>
    <s v="high"/>
    <s v="medium"/>
    <n v="1129.1300000000001"/>
    <n v="677.48"/>
    <d v="2005-08-09T00:00:00"/>
    <n v="451.65000000000009"/>
    <s v="F"/>
    <n v="31"/>
    <d v="1997-07-11T00:00:00"/>
    <n v="22.996824816083205"/>
    <s v="Librarian"/>
    <s v="Entertainment"/>
    <s v="Mass Customer"/>
    <s v="N"/>
    <s v="No"/>
    <n v="1"/>
    <m/>
  </r>
  <r>
    <n v="16213"/>
    <n v="9"/>
    <x v="2549"/>
    <d v="2017-06-05T00:00:00"/>
    <n v="208"/>
    <b v="0"/>
    <s v="Approved"/>
    <s v="OHM Cycles"/>
    <s v="Road"/>
    <s v="medium"/>
    <s v="medium"/>
    <n v="742.54"/>
    <n v="667.4"/>
    <d v="1991-11-07T00:00:00"/>
    <n v="75.139999999999986"/>
    <s v="F"/>
    <n v="46"/>
    <d v="1987-08-29T00:00:00"/>
    <n v="32.870797418822931"/>
    <n v="0"/>
    <s v="n/a"/>
    <s v="Mass Customer"/>
    <s v="N"/>
    <s v="No"/>
    <n v="21"/>
    <m/>
  </r>
  <r>
    <n v="16467"/>
    <n v="33"/>
    <x v="1689"/>
    <d v="2017-06-05T00:00:00"/>
    <n v="208"/>
    <b v="0"/>
    <s v="Approved"/>
    <s v="Giant Bicycles"/>
    <s v="Standard"/>
    <s v="medium"/>
    <s v="small"/>
    <n v="1311.44"/>
    <n v="1167.18"/>
    <d v="1992-10-11T00:00:00"/>
    <n v="144.26"/>
    <s v="F"/>
    <n v="93"/>
    <d v="1956-05-11T00:00:00"/>
    <n v="64.191345364028408"/>
    <s v="Human Resources Assistant I"/>
    <s v="Property"/>
    <s v="Mass Customer"/>
    <s v="N"/>
    <s v="No"/>
    <n v="19"/>
    <m/>
  </r>
  <r>
    <n v="17252"/>
    <n v="26"/>
    <x v="622"/>
    <d v="2017-06-05T00:00:00"/>
    <n v="208"/>
    <b v="1"/>
    <s v="Approved"/>
    <s v="WeareA2B"/>
    <s v="Standard"/>
    <s v="medium"/>
    <s v="medium"/>
    <n v="1992.93"/>
    <n v="762.63"/>
    <d v="1993-05-26T00:00:00"/>
    <n v="1230.3000000000002"/>
    <s v="M"/>
    <n v="68"/>
    <d v="1981-03-15T00:00:00"/>
    <n v="39.331071391425674"/>
    <s v="Financial Analyst"/>
    <s v="Financial Services"/>
    <s v="Mass Customer"/>
    <s v="N"/>
    <s v="No"/>
    <n v="3"/>
    <m/>
  </r>
  <r>
    <n v="18374"/>
    <n v="73"/>
    <x v="2499"/>
    <d v="2017-06-05T00:00:00"/>
    <n v="208"/>
    <b v="0"/>
    <s v="Approved"/>
    <s v="Solex"/>
    <s v="Standard"/>
    <s v="medium"/>
    <s v="medium"/>
    <n v="1945.43"/>
    <n v="333.18"/>
    <d v="2004-07-25T00:00:00"/>
    <n v="1612.25"/>
    <s v="F"/>
    <n v="91"/>
    <d v="1984-07-09T00:00:00"/>
    <n v="36.010523446220191"/>
    <s v="Chief Design Engineer"/>
    <s v="Financial Services"/>
    <s v="Affluent Customer"/>
    <s v="N"/>
    <s v="Yes"/>
    <n v="13"/>
    <m/>
  </r>
  <r>
    <n v="18827"/>
    <n v="16"/>
    <x v="1690"/>
    <d v="2017-06-05T00:00:00"/>
    <n v="208"/>
    <b v="1"/>
    <s v="Approved"/>
    <s v="Norco Bicycles"/>
    <s v="Standard"/>
    <s v="high"/>
    <s v="small"/>
    <n v="1661.92"/>
    <n v="1479.11"/>
    <d v="1994-09-09T00:00:00"/>
    <n v="182.81000000000017"/>
    <s v="F"/>
    <n v="23"/>
    <d v="1964-01-24T00:00:00"/>
    <n v="56.481756322932519"/>
    <s v="Statistician I"/>
    <s v="Manufacturing"/>
    <s v="Affluent Customer"/>
    <s v="N"/>
    <s v="No"/>
    <n v="6"/>
    <m/>
  </r>
  <r>
    <n v="19717"/>
    <n v="1"/>
    <x v="1930"/>
    <d v="2017-06-05T00:00:00"/>
    <n v="208"/>
    <b v="1"/>
    <s v="Approved"/>
    <s v="Giant Bicycles"/>
    <s v="Standard"/>
    <s v="medium"/>
    <s v="medium"/>
    <n v="1403.5"/>
    <n v="954.82"/>
    <d v="2012-12-02T00:00:00"/>
    <n v="448.67999999999995"/>
    <s v="F"/>
    <n v="58"/>
    <d v="1989-02-15T00:00:00"/>
    <n v="31.402304268138"/>
    <n v="0"/>
    <s v="Financial Services"/>
    <s v="Mass Customer"/>
    <s v="N"/>
    <s v="Yes"/>
    <n v="5"/>
    <m/>
  </r>
  <r>
    <n v="658"/>
    <n v="30"/>
    <x v="3396"/>
    <d v="2017-06-04T00:00:00"/>
    <n v="209"/>
    <b v="0"/>
    <s v="Approved"/>
    <s v="Solex"/>
    <s v="Standard"/>
    <s v="high"/>
    <s v="medium"/>
    <n v="748.17"/>
    <n v="448.9"/>
    <d v="1991-11-10T00:00:00"/>
    <n v="299.27"/>
    <s v="F"/>
    <n v="9"/>
    <d v="1991-10-01T00:00:00"/>
    <n v="28.777646733891423"/>
    <s v="Professor"/>
    <s v="Health"/>
    <s v="Mass Customer"/>
    <s v="N"/>
    <s v="Yes"/>
    <n v="4"/>
    <m/>
  </r>
  <r>
    <n v="923"/>
    <n v="69"/>
    <x v="1748"/>
    <d v="2017-06-04T00:00:00"/>
    <n v="209"/>
    <b v="1"/>
    <s v="Approved"/>
    <s v="Giant Bicycles"/>
    <s v="Road"/>
    <s v="medium"/>
    <s v="medium"/>
    <n v="792.9"/>
    <n v="594.67999999999995"/>
    <d v="1992-10-02T00:00:00"/>
    <n v="198.22000000000003"/>
    <s v="F"/>
    <n v="2"/>
    <d v="1978-06-06T00:00:00"/>
    <n v="42.106413857179092"/>
    <s v="Tax Accountant"/>
    <s v="Argiculture"/>
    <s v="Mass Customer"/>
    <s v="N"/>
    <s v="No"/>
    <n v="8"/>
    <m/>
  </r>
  <r>
    <n v="1314"/>
    <n v="5"/>
    <x v="1550"/>
    <d v="2017-06-04T00:00:00"/>
    <n v="209"/>
    <b v="0"/>
    <s v="Approved"/>
    <s v="Trek Bicycles"/>
    <s v="Mountain"/>
    <s v="low"/>
    <s v="medium"/>
    <n v="574.64"/>
    <n v="459.71"/>
    <d v="2007-08-04T00:00:00"/>
    <n v="114.93"/>
    <s v="F"/>
    <n v="90"/>
    <d v="1987-08-24T00:00:00"/>
    <n v="32.884496048959917"/>
    <s v="Nurse Practicioner"/>
    <s v="Health"/>
    <s v="Mass Customer"/>
    <s v="N"/>
    <s v="Yes"/>
    <n v="5"/>
    <m/>
  </r>
  <r>
    <n v="2814"/>
    <n v="81"/>
    <x v="1460"/>
    <d v="2017-06-04T00:00:00"/>
    <n v="209"/>
    <b v="1"/>
    <s v="Approved"/>
    <s v="Solex"/>
    <s v="Standard"/>
    <s v="medium"/>
    <s v="medium"/>
    <n v="1151.96"/>
    <n v="649.49"/>
    <d v="1999-12-04T00:00:00"/>
    <n v="502.47"/>
    <s v="F"/>
    <n v="84"/>
    <d v="1994-05-11T00:00:00"/>
    <n v="26.166687829781836"/>
    <s v="Staff Scientist"/>
    <s v="Financial Services"/>
    <s v="High Net Worth"/>
    <s v="N"/>
    <s v="No"/>
    <n v="3"/>
    <m/>
  </r>
  <r>
    <n v="3339"/>
    <n v="0"/>
    <x v="1644"/>
    <d v="2017-06-04T00:00:00"/>
    <n v="209"/>
    <b v="0"/>
    <s v="Approved"/>
    <s v="OHM Cycles"/>
    <s v="Road"/>
    <s v="high"/>
    <s v="large"/>
    <n v="12.01"/>
    <n v="7.21"/>
    <d v="2009-03-08T00:00:00"/>
    <n v="4.8"/>
    <s v="M"/>
    <n v="43"/>
    <d v="1998-02-25T00:00:00"/>
    <n v="22.369427555809231"/>
    <s v="Safety Technician II"/>
    <s v="Financial Services"/>
    <s v="High Net Worth"/>
    <s v="N"/>
    <s v="No"/>
    <n v="4"/>
    <m/>
  </r>
  <r>
    <n v="4313"/>
    <n v="64"/>
    <x v="278"/>
    <d v="2017-06-04T00:00:00"/>
    <n v="209"/>
    <b v="1"/>
    <s v="Approved"/>
    <s v="Trek Bicycles"/>
    <s v="Standard"/>
    <s v="medium"/>
    <s v="large"/>
    <n v="1469.44"/>
    <n v="596.54999999999995"/>
    <d v="2012-05-18T00:00:00"/>
    <n v="872.8900000000001"/>
    <s v="F"/>
    <n v="97"/>
    <d v="1978-07-06T00:00:00"/>
    <n v="42.024222076357177"/>
    <s v="Compensation Analyst"/>
    <s v="Financial Services"/>
    <s v="Affluent Customer"/>
    <s v="N"/>
    <s v="No"/>
    <n v="10"/>
    <m/>
  </r>
  <r>
    <n v="4606"/>
    <n v="88"/>
    <x v="2707"/>
    <d v="2017-06-04T00:00:00"/>
    <n v="209"/>
    <b v="0"/>
    <s v="Approved"/>
    <s v="Norco Bicycles"/>
    <s v="Standard"/>
    <s v="medium"/>
    <s v="medium"/>
    <n v="1198.46"/>
    <n v="381.1"/>
    <d v="2013-06-09T00:00:00"/>
    <n v="817.36"/>
    <s v="F"/>
    <n v="70"/>
    <d v="1966-02-08T00:00:00"/>
    <n v="54.437920706494161"/>
    <s v="Sales Associate"/>
    <s v="Manufacturing"/>
    <s v="Affluent Customer"/>
    <s v="N"/>
    <s v="Yes"/>
    <n v="19"/>
    <m/>
  </r>
  <r>
    <n v="4611"/>
    <n v="92"/>
    <x v="2900"/>
    <d v="2017-06-04T00:00:00"/>
    <n v="209"/>
    <b v="0"/>
    <s v="Approved"/>
    <s v="WeareA2B"/>
    <s v="Standard"/>
    <s v="medium"/>
    <s v="small"/>
    <n v="1415.01"/>
    <n v="1259.3599999999999"/>
    <d v="2000-11-03T00:00:00"/>
    <n v="155.65000000000009"/>
    <s v="M"/>
    <n v="77"/>
    <d v="1996-12-19T00:00:00"/>
    <n v="23.555728925672245"/>
    <s v="Assistant Media Planner"/>
    <s v="Entertainment"/>
    <s v="Mass Customer"/>
    <s v="N"/>
    <s v="Yes"/>
    <n v="2"/>
    <m/>
  </r>
  <r>
    <n v="4904"/>
    <n v="44"/>
    <x v="1922"/>
    <d v="2017-06-04T00:00:00"/>
    <n v="209"/>
    <b v="1"/>
    <s v="Approved"/>
    <s v="WeareA2B"/>
    <s v="Standard"/>
    <s v="medium"/>
    <s v="medium"/>
    <n v="1769.64"/>
    <n v="108.76"/>
    <d v="2011-05-09T00:00:00"/>
    <n v="1660.88"/>
    <s v="F"/>
    <n v="8"/>
    <d v="1959-06-15T00:00:00"/>
    <n v="61.095454953069506"/>
    <s v="Geological Engineer"/>
    <s v="Manufacturing"/>
    <s v="Affluent Customer"/>
    <s v="N"/>
    <s v="No"/>
    <n v="20"/>
    <m/>
  </r>
  <r>
    <n v="5412"/>
    <n v="40"/>
    <x v="3162"/>
    <d v="2017-06-04T00:00:00"/>
    <n v="209"/>
    <b v="0"/>
    <s v="Approved"/>
    <s v="Trek Bicycles"/>
    <s v="Road"/>
    <s v="medium"/>
    <s v="large"/>
    <n v="1894.19"/>
    <n v="598.76"/>
    <d v="2003-07-21T00:00:00"/>
    <n v="1295.43"/>
    <s v="F"/>
    <n v="2"/>
    <d v="1979-06-11T00:00:00"/>
    <n v="41.092715227042106"/>
    <s v="Electrical Engineer"/>
    <s v="Manufacturing"/>
    <s v="High Net Worth"/>
    <s v="N"/>
    <s v="No"/>
    <n v="11"/>
    <m/>
  </r>
  <r>
    <n v="5611"/>
    <n v="22"/>
    <x v="2307"/>
    <d v="2017-06-04T00:00:00"/>
    <n v="209"/>
    <b v="0"/>
    <s v="Approved"/>
    <s v="WeareA2B"/>
    <s v="Standard"/>
    <s v="medium"/>
    <s v="medium"/>
    <n v="60.34"/>
    <n v="45.26"/>
    <d v="1993-07-15T00:00:00"/>
    <n v="15.080000000000005"/>
    <s v="F"/>
    <n v="62"/>
    <d v="1963-11-10T00:00:00"/>
    <n v="56.687235774987315"/>
    <s v="Accountant IV"/>
    <s v="Manufacturing"/>
    <s v="Mass Customer"/>
    <s v="N"/>
    <s v="No"/>
    <n v="10"/>
    <m/>
  </r>
  <r>
    <n v="5914"/>
    <n v="26"/>
    <x v="102"/>
    <d v="2017-06-04T00:00:00"/>
    <n v="209"/>
    <b v="1"/>
    <s v="Approved"/>
    <s v="WeareA2B"/>
    <s v="Standard"/>
    <s v="medium"/>
    <s v="medium"/>
    <n v="1992.93"/>
    <n v="762.63"/>
    <d v="1992-10-11T00:00:00"/>
    <n v="1230.3000000000002"/>
    <s v="M"/>
    <n v="77"/>
    <d v="1985-11-16T00:00:00"/>
    <n v="34.65435906265855"/>
    <s v="Actuary"/>
    <s v="Financial Services"/>
    <s v="Affluent Customer"/>
    <s v="N"/>
    <s v="Yes"/>
    <n v="16"/>
    <m/>
  </r>
  <r>
    <n v="6389"/>
    <n v="70"/>
    <x v="1167"/>
    <d v="2017-06-04T00:00:00"/>
    <n v="209"/>
    <b v="1"/>
    <s v="Approved"/>
    <s v="Trek Bicycles"/>
    <s v="Standard"/>
    <s v="high"/>
    <s v="medium"/>
    <n v="495.72"/>
    <n v="297.43"/>
    <d v="2015-04-11T00:00:00"/>
    <n v="198.29000000000002"/>
    <s v="F"/>
    <n v="11"/>
    <d v="1977-04-29T00:00:00"/>
    <n v="43.210523446220193"/>
    <n v="0"/>
    <s v="n/a"/>
    <s v="Mass Customer"/>
    <s v="N"/>
    <s v="No"/>
    <n v="17"/>
    <m/>
  </r>
  <r>
    <n v="6566"/>
    <n v="12"/>
    <x v="932"/>
    <d v="2017-06-04T00:00:00"/>
    <n v="209"/>
    <b v="1"/>
    <s v="Approved"/>
    <s v="WeareA2B"/>
    <s v="Standard"/>
    <s v="medium"/>
    <s v="medium"/>
    <n v="1231.1500000000001"/>
    <n v="161.6"/>
    <d v="2004-08-17T00:00:00"/>
    <n v="1069.5500000000002"/>
    <s v="F"/>
    <n v="42"/>
    <d v="1971-09-02T00:00:00"/>
    <n v="48.870797418822931"/>
    <s v="Systems Administrator II"/>
    <s v="n/a"/>
    <s v="Mass Customer"/>
    <s v="N"/>
    <s v="No"/>
    <n v="19"/>
    <m/>
  </r>
  <r>
    <n v="7373"/>
    <n v="83"/>
    <x v="2427"/>
    <d v="2017-06-04T00:00:00"/>
    <n v="209"/>
    <b v="0"/>
    <s v="Approved"/>
    <s v="Solex"/>
    <s v="Touring"/>
    <s v="medium"/>
    <s v="large"/>
    <n v="2083.94"/>
    <n v="675.03"/>
    <d v="2013-09-16T00:00:00"/>
    <n v="1408.91"/>
    <s v="M"/>
    <n v="33"/>
    <d v="1962-12-19T00:00:00"/>
    <n v="57.58038645991882"/>
    <n v="0"/>
    <s v="Health"/>
    <s v="Mass Customer"/>
    <s v="N"/>
    <s v="No"/>
    <n v="20"/>
    <m/>
  </r>
  <r>
    <n v="7481"/>
    <n v="15"/>
    <x v="1675"/>
    <d v="2017-06-04T00:00:00"/>
    <n v="209"/>
    <b v="1"/>
    <s v="Approved"/>
    <s v="Norco Bicycles"/>
    <s v="Standard"/>
    <s v="low"/>
    <s v="medium"/>
    <n v="958.74"/>
    <n v="748.9"/>
    <d v="1993-07-15T00:00:00"/>
    <n v="209.84000000000003"/>
    <s v="F"/>
    <n v="36"/>
    <d v="1973-11-02T00:00:00"/>
    <n v="46.7009344051243"/>
    <s v="Dental Hygienist"/>
    <s v="Health"/>
    <s v="Mass Customer"/>
    <s v="N"/>
    <s v="Yes"/>
    <n v="17"/>
    <m/>
  </r>
  <r>
    <n v="7635"/>
    <n v="25"/>
    <x v="279"/>
    <d v="2017-06-04T00:00:00"/>
    <n v="209"/>
    <b v="0"/>
    <s v="Approved"/>
    <s v="Giant Bicycles"/>
    <s v="Road"/>
    <s v="medium"/>
    <s v="medium"/>
    <n v="1538.99"/>
    <n v="829.65"/>
    <d v="2002-03-22T00:00:00"/>
    <n v="709.34"/>
    <s v="M"/>
    <n v="90"/>
    <d v="1992-05-08T00:00:00"/>
    <n v="28.174907007864025"/>
    <s v="Registered Nurse"/>
    <s v="Health"/>
    <s v="Affluent Customer"/>
    <s v="N"/>
    <s v="Yes"/>
    <n v="7"/>
    <m/>
  </r>
  <r>
    <n v="7671"/>
    <n v="95"/>
    <x v="2197"/>
    <d v="2017-06-04T00:00:00"/>
    <n v="209"/>
    <b v="1"/>
    <s v="Approved"/>
    <s v="Giant Bicycles"/>
    <s v="Standard"/>
    <s v="medium"/>
    <s v="large"/>
    <n v="569.55999999999995"/>
    <n v="528.42999999999995"/>
    <d v="1994-08-10T00:00:00"/>
    <n v="41.129999999999995"/>
    <s v="M"/>
    <n v="77"/>
    <d v="1964-02-29T00:00:00"/>
    <n v="56.383126185946217"/>
    <s v="Research Nurse"/>
    <s v="Health"/>
    <s v="Affluent Customer"/>
    <s v="N"/>
    <s v="Yes"/>
    <n v="9"/>
    <m/>
  </r>
  <r>
    <n v="7943"/>
    <n v="40"/>
    <x v="1271"/>
    <d v="2017-06-04T00:00:00"/>
    <n v="209"/>
    <b v="0"/>
    <s v="Approved"/>
    <s v="OHM Cycles"/>
    <s v="Standard"/>
    <s v="high"/>
    <s v="medium"/>
    <n v="1458.17"/>
    <n v="874.9"/>
    <d v="2006-02-02T00:00:00"/>
    <n v="583.2700000000001"/>
    <s v="M"/>
    <n v="60"/>
    <d v="1980-09-01T00:00:00"/>
    <n v="39.865317966768139"/>
    <n v="0"/>
    <s v="Financial Services"/>
    <s v="Mass Customer"/>
    <s v="N"/>
    <s v="No"/>
    <n v="13"/>
    <m/>
  </r>
  <r>
    <n v="8664"/>
    <n v="47"/>
    <x v="3298"/>
    <d v="2017-06-04T00:00:00"/>
    <n v="209"/>
    <b v="0"/>
    <s v="Approved"/>
    <s v="Trek Bicycles"/>
    <s v="Road"/>
    <s v="low"/>
    <s v="small"/>
    <n v="1720.7"/>
    <n v="1531.42"/>
    <d v="2012-04-10T00:00:00"/>
    <n v="189.27999999999997"/>
    <s v="M"/>
    <n v="55"/>
    <d v="2001-03-03T00:00:00"/>
    <n v="19.350249473617453"/>
    <s v="Senior Financial Analyst"/>
    <s v="Financial Services"/>
    <s v="Mass Customer"/>
    <s v="N"/>
    <s v="Yes"/>
    <n v="1"/>
    <m/>
  </r>
  <r>
    <n v="9141"/>
    <n v="43"/>
    <x v="488"/>
    <d v="2017-06-04T00:00:00"/>
    <n v="209"/>
    <b v="1"/>
    <s v="Approved"/>
    <s v="Solex"/>
    <s v="Standard"/>
    <s v="medium"/>
    <s v="medium"/>
    <n v="1151.96"/>
    <n v="649.49"/>
    <d v="1999-12-04T00:00:00"/>
    <n v="502.47"/>
    <s v="F"/>
    <n v="69"/>
    <d v="1957-09-08T00:00:00"/>
    <n v="62.862578240740739"/>
    <s v="Junior Executive"/>
    <s v="n/a"/>
    <s v="Mass Customer"/>
    <s v="N"/>
    <s v="No"/>
    <n v="11"/>
    <m/>
  </r>
  <r>
    <n v="9797"/>
    <n v="52"/>
    <x v="2536"/>
    <d v="2017-06-04T00:00:00"/>
    <n v="209"/>
    <b v="0"/>
    <s v="Approved"/>
    <s v="OHM Cycles"/>
    <s v="Road"/>
    <s v="medium"/>
    <s v="medium"/>
    <n v="1280.28"/>
    <n v="829.51"/>
    <d v="1991-01-21T00:00:00"/>
    <n v="450.77"/>
    <s v="M"/>
    <n v="48"/>
    <d v="1987-07-17T00:00:00"/>
    <n v="32.988605638001012"/>
    <s v="Registered Nurse"/>
    <s v="Health"/>
    <s v="Mass Customer"/>
    <s v="N"/>
    <s v="Yes"/>
    <n v="13"/>
    <m/>
  </r>
  <r>
    <n v="10424"/>
    <n v="93"/>
    <x v="2654"/>
    <d v="2017-06-04T00:00:00"/>
    <n v="209"/>
    <b v="1"/>
    <s v="Approved"/>
    <s v="OHM Cycles"/>
    <s v="Standard"/>
    <s v="high"/>
    <s v="medium"/>
    <n v="1458.17"/>
    <n v="874.9"/>
    <d v="2006-10-01T00:00:00"/>
    <n v="583.2700000000001"/>
    <s v="M"/>
    <n v="20"/>
    <d v="1987-05-30T00:00:00"/>
    <n v="33.120112487316078"/>
    <n v="0"/>
    <s v="Property"/>
    <s v="High Net Worth"/>
    <s v="N"/>
    <s v="Yes"/>
    <n v="9"/>
    <m/>
  </r>
  <r>
    <n v="10511"/>
    <n v="45"/>
    <x v="1042"/>
    <d v="2017-06-04T00:00:00"/>
    <n v="209"/>
    <b v="1"/>
    <s v="Approved"/>
    <s v="Trek Bicycles"/>
    <s v="Road"/>
    <s v="low"/>
    <s v="medium"/>
    <n v="980.37"/>
    <n v="234.43"/>
    <d v="2004-09-28T00:00:00"/>
    <n v="745.94"/>
    <s v="F"/>
    <n v="55"/>
    <d v="1954-11-28T00:00:00"/>
    <n v="65.643400158548957"/>
    <s v="Help Desk Operator"/>
    <s v="n/a"/>
    <s v="High Net Worth"/>
    <s v="N"/>
    <s v="Yes"/>
    <n v="20"/>
    <m/>
  </r>
  <r>
    <n v="11348"/>
    <n v="64"/>
    <x v="43"/>
    <d v="2017-06-04T00:00:00"/>
    <n v="209"/>
    <b v="1"/>
    <s v="Approved"/>
    <s v="Trek Bicycles"/>
    <s v="Standard"/>
    <s v="medium"/>
    <s v="large"/>
    <n v="1469.44"/>
    <n v="596.54999999999995"/>
    <d v="1995-10-24T00:00:00"/>
    <n v="872.8900000000001"/>
    <s v="M"/>
    <n v="9"/>
    <d v="1973-08-03T00:00:00"/>
    <n v="46.950249473617454"/>
    <s v="Account Coordinator"/>
    <s v="Retail"/>
    <s v="Affluent Customer"/>
    <s v="N"/>
    <s v="Yes"/>
    <n v="17"/>
    <m/>
  </r>
  <r>
    <n v="12530"/>
    <n v="75"/>
    <x v="1987"/>
    <d v="2017-06-04T00:00:00"/>
    <n v="209"/>
    <b v="1"/>
    <s v="Approved"/>
    <s v="Giant Bicycles"/>
    <s v="Touring"/>
    <s v="medium"/>
    <s v="large"/>
    <n v="1873.97"/>
    <n v="863.95"/>
    <d v="2006-05-22T00:00:00"/>
    <n v="1010.02"/>
    <s v="M"/>
    <n v="83"/>
    <d v="1998-05-10T00:00:00"/>
    <n v="22.166687829781836"/>
    <s v="Associate Professor"/>
    <s v="IT"/>
    <s v="Affluent Customer"/>
    <s v="N"/>
    <s v="No"/>
    <n v="4"/>
    <m/>
  </r>
  <r>
    <n v="12806"/>
    <n v="71"/>
    <x v="3033"/>
    <d v="2017-06-04T00:00:00"/>
    <n v="209"/>
    <b v="0"/>
    <s v="Approved"/>
    <s v="Solex"/>
    <s v="Standard"/>
    <s v="high"/>
    <s v="large"/>
    <n v="1842.92"/>
    <n v="1105.75"/>
    <d v="1995-10-24T00:00:00"/>
    <n v="737.17000000000007"/>
    <s v="M"/>
    <n v="59"/>
    <d v="1999-01-25T00:00:00"/>
    <n v="21.454359062658547"/>
    <s v="Senior Financial Analyst"/>
    <s v="Financial Services"/>
    <s v="Mass Customer"/>
    <s v="N"/>
    <s v="No"/>
    <n v="3"/>
    <m/>
  </r>
  <r>
    <n v="13031"/>
    <n v="95"/>
    <x v="2960"/>
    <d v="2017-06-04T00:00:00"/>
    <n v="209"/>
    <b v="0"/>
    <s v="Approved"/>
    <s v="OHM Cycles"/>
    <s v="Touring"/>
    <s v="low"/>
    <s v="medium"/>
    <n v="1073.07"/>
    <n v="933.84"/>
    <d v="1991-07-10T00:00:00"/>
    <n v="139.2299999999999"/>
    <s v="M"/>
    <n v="88"/>
    <d v="1978-07-10T00:00:00"/>
    <n v="42.013263172247591"/>
    <s v="Software Test Engineer II"/>
    <s v="n/a"/>
    <s v="High Net Worth"/>
    <s v="N"/>
    <s v="Yes"/>
    <n v="9"/>
    <m/>
  </r>
  <r>
    <n v="13163"/>
    <n v="57"/>
    <x v="3246"/>
    <d v="2017-06-04T00:00:00"/>
    <n v="209"/>
    <b v="0"/>
    <s v="Approved"/>
    <s v="WeareA2B"/>
    <s v="Touring"/>
    <s v="medium"/>
    <s v="large"/>
    <n v="1890.39"/>
    <n v="260.14"/>
    <d v="2015-10-18T00:00:00"/>
    <n v="1630.25"/>
    <s v="F"/>
    <n v="27"/>
    <d v="1980-03-25T00:00:00"/>
    <n v="40.303674131151695"/>
    <s v="Nuclear Power Engineer"/>
    <s v="Manufacturing"/>
    <s v="Mass Customer"/>
    <s v="N"/>
    <s v="Yes"/>
    <n v="20"/>
    <m/>
  </r>
  <r>
    <n v="11503"/>
    <n v="98"/>
    <x v="1791"/>
    <d v="2017-06-08T00:00:00"/>
    <m/>
    <b v="1"/>
    <s v="Cancelled"/>
    <s v="Trek Bicycles"/>
    <s v="Standard"/>
    <s v="high"/>
    <s v="medium"/>
    <n v="358.39"/>
    <n v="215.03"/>
    <n v="38002"/>
    <m/>
    <m/>
    <m/>
    <m/>
    <m/>
    <m/>
    <m/>
    <m/>
    <m/>
    <m/>
    <m/>
    <m/>
  </r>
  <r>
    <n v="13224"/>
    <n v="61"/>
    <x v="2322"/>
    <d v="2017-06-04T00:00:00"/>
    <n v="209"/>
    <b v="1"/>
    <s v="Approved"/>
    <s v="OHM Cycles"/>
    <s v="Standard"/>
    <s v="low"/>
    <s v="medium"/>
    <n v="71.16"/>
    <n v="56.93"/>
    <d v="2015-06-17T00:00:00"/>
    <n v="14.229999999999997"/>
    <s v="F"/>
    <n v="19"/>
    <d v="1961-09-10T00:00:00"/>
    <n v="58.854359062658546"/>
    <s v="Senior Financial Analyst"/>
    <s v="Financial Services"/>
    <s v="Affluent Customer"/>
    <s v="N"/>
    <s v="No"/>
    <n v="5"/>
    <m/>
  </r>
  <r>
    <n v="13241"/>
    <n v="87"/>
    <x v="2551"/>
    <d v="2017-06-04T00:00:00"/>
    <n v="209"/>
    <b v="1"/>
    <s v="Approved"/>
    <s v="OHM Cycles"/>
    <s v="Standard"/>
    <s v="medium"/>
    <s v="medium"/>
    <n v="1636.9"/>
    <n v="44.71"/>
    <d v="2010-08-20T00:00:00"/>
    <n v="1592.19"/>
    <s v="F"/>
    <n v="66"/>
    <d v="1980-10-22T00:00:00"/>
    <n v="39.725591939370879"/>
    <n v="0"/>
    <s v="Telecommunications"/>
    <s v="High Net Worth"/>
    <s v="N"/>
    <s v="No"/>
    <n v="4"/>
    <m/>
  </r>
  <r>
    <n v="13366"/>
    <n v="18"/>
    <x v="677"/>
    <d v="2017-06-04T00:00:00"/>
    <n v="209"/>
    <b v="0"/>
    <s v="Approved"/>
    <s v="Norco Bicycles"/>
    <s v="Standard"/>
    <s v="high"/>
    <s v="medium"/>
    <n v="1148.6400000000001"/>
    <n v="689.18"/>
    <d v="2015-08-10T00:00:00"/>
    <n v="459.46000000000015"/>
    <s v="M"/>
    <n v="30"/>
    <d v="1980-09-24T00:00:00"/>
    <n v="39.802304268138002"/>
    <s v="Financial Analyst"/>
    <s v="Financial Services"/>
    <s v="High Net Worth"/>
    <s v="N"/>
    <s v="No"/>
    <n v="20"/>
    <m/>
  </r>
  <r>
    <n v="13532"/>
    <n v="3"/>
    <x v="2786"/>
    <d v="2017-06-04T00:00:00"/>
    <n v="209"/>
    <b v="1"/>
    <s v="Approved"/>
    <s v="Trek Bicycles"/>
    <s v="Standard"/>
    <s v="medium"/>
    <s v="large"/>
    <n v="2091.4699999999998"/>
    <n v="388.92"/>
    <d v="2011-08-29T00:00:00"/>
    <n v="1702.5499999999997"/>
    <s v="F"/>
    <n v="56"/>
    <d v="1958-05-28T00:00:00"/>
    <n v="62.144770021562657"/>
    <s v="Editor"/>
    <s v="Health"/>
    <s v="Affluent Customer"/>
    <s v="N"/>
    <s v="Yes"/>
    <n v="16"/>
    <m/>
  </r>
  <r>
    <n v="13543"/>
    <n v="83"/>
    <x v="1183"/>
    <d v="2017-06-04T00:00:00"/>
    <n v="209"/>
    <b v="1"/>
    <s v="Approved"/>
    <s v="Solex"/>
    <s v="Touring"/>
    <s v="medium"/>
    <s v="large"/>
    <n v="2083.94"/>
    <n v="675.03"/>
    <d v="2004-08-07T00:00:00"/>
    <n v="1408.91"/>
    <s v="M"/>
    <n v="38"/>
    <d v="1980-10-01T00:00:00"/>
    <n v="39.783126185946216"/>
    <s v="Account Executive"/>
    <s v="Manufacturing"/>
    <s v="Mass Customer"/>
    <s v="N"/>
    <s v="Yes"/>
    <n v="16"/>
    <m/>
  </r>
  <r>
    <n v="13808"/>
    <n v="42"/>
    <x v="3368"/>
    <d v="2017-06-04T00:00:00"/>
    <n v="209"/>
    <b v="1"/>
    <s v="Approved"/>
    <s v="OHM Cycles"/>
    <s v="Road"/>
    <s v="medium"/>
    <s v="small"/>
    <n v="1810"/>
    <n v="1610.9"/>
    <d v="2011-05-09T00:00:00"/>
    <n v="199.09999999999991"/>
    <s v="F"/>
    <n v="48"/>
    <d v="1982-12-29T00:00:00"/>
    <n v="37.539290569507862"/>
    <s v="Assistant Media Planner"/>
    <s v="Entertainment"/>
    <s v="Mass Customer"/>
    <s v="N"/>
    <s v="Yes"/>
    <n v="10"/>
    <m/>
  </r>
  <r>
    <n v="13850"/>
    <n v="54"/>
    <x v="1738"/>
    <d v="2017-06-04T00:00:00"/>
    <n v="209"/>
    <b v="0"/>
    <s v="Approved"/>
    <s v="WeareA2B"/>
    <s v="Standard"/>
    <s v="medium"/>
    <s v="medium"/>
    <n v="1807.45"/>
    <n v="778.69"/>
    <d v="2015-05-21T00:00:00"/>
    <n v="1028.76"/>
    <s v="F"/>
    <n v="59"/>
    <d v="1993-02-12T00:00:00"/>
    <n v="27.407783720192793"/>
    <s v="Food Chemist"/>
    <s v="Health"/>
    <s v="High Net Worth"/>
    <s v="N"/>
    <s v="No"/>
    <n v="5"/>
    <m/>
  </r>
  <r>
    <n v="13904"/>
    <n v="67"/>
    <x v="162"/>
    <d v="2017-06-04T00:00:00"/>
    <n v="209"/>
    <b v="0"/>
    <s v="Approved"/>
    <s v="Norco Bicycles"/>
    <s v="Road"/>
    <s v="medium"/>
    <s v="medium"/>
    <n v="544.04999999999995"/>
    <n v="376.84"/>
    <d v="2015-04-11T00:00:00"/>
    <n v="167.20999999999998"/>
    <s v="F"/>
    <n v="14"/>
    <d v="1991-04-01T00:00:00"/>
    <n v="29.279016596905123"/>
    <s v="Product Engineer"/>
    <s v="Telecommunications"/>
    <s v="Mass Customer"/>
    <s v="N"/>
    <s v="Yes"/>
    <n v="3"/>
    <m/>
  </r>
  <r>
    <n v="15247"/>
    <n v="76"/>
    <x v="2826"/>
    <d v="2017-06-04T00:00:00"/>
    <n v="209"/>
    <b v="0"/>
    <s v="Approved"/>
    <s v="WeareA2B"/>
    <s v="Standard"/>
    <s v="low"/>
    <s v="medium"/>
    <n v="642.30999999999995"/>
    <n v="513.85"/>
    <d v="2013-09-16T00:00:00"/>
    <n v="128.45999999999992"/>
    <s v="F"/>
    <n v="60"/>
    <d v="1964-06-19T00:00:00"/>
    <n v="56.07901659690512"/>
    <s v="Mechanical Systems Engineer"/>
    <s v="Financial Services"/>
    <s v="Affluent Customer"/>
    <s v="N"/>
    <s v="Yes"/>
    <n v="9"/>
    <m/>
  </r>
  <r>
    <n v="15425"/>
    <n v="85"/>
    <x v="2009"/>
    <d v="2017-06-04T00:00:00"/>
    <n v="209"/>
    <b v="1"/>
    <s v="Approved"/>
    <s v="WeareA2B"/>
    <s v="Standard"/>
    <s v="medium"/>
    <s v="medium"/>
    <n v="752.64"/>
    <n v="205.36"/>
    <d v="1999-07-26T00:00:00"/>
    <n v="547.28"/>
    <s v="F"/>
    <n v="49"/>
    <d v="1990-05-25T00:00:00"/>
    <n v="30.131071391425671"/>
    <s v="Associate Professor"/>
    <s v="Manufacturing"/>
    <s v="Mass Customer"/>
    <s v="N"/>
    <s v="Yes"/>
    <n v="8"/>
    <m/>
  </r>
  <r>
    <n v="15663"/>
    <n v="32"/>
    <x v="350"/>
    <d v="2017-06-04T00:00:00"/>
    <n v="209"/>
    <b v="1"/>
    <s v="Approved"/>
    <s v="Giant Bicycles"/>
    <s v="Standard"/>
    <s v="medium"/>
    <s v="medium"/>
    <n v="642.70000000000005"/>
    <n v="211.37"/>
    <d v="2011-03-16T00:00:00"/>
    <n v="431.33000000000004"/>
    <s v="F"/>
    <n v="93"/>
    <d v="1953-10-12T00:00:00"/>
    <n v="66.77216728183663"/>
    <s v="Executive Secretary"/>
    <s v="Health"/>
    <s v="Mass Customer"/>
    <s v="N"/>
    <s v="Yes"/>
    <n v="11"/>
    <m/>
  </r>
  <r>
    <n v="16017"/>
    <n v="16"/>
    <x v="2616"/>
    <d v="2017-06-04T00:00:00"/>
    <n v="209"/>
    <b v="0"/>
    <s v="Approved"/>
    <s v="Norco Bicycles"/>
    <s v="Standard"/>
    <s v="high"/>
    <s v="small"/>
    <n v="1661.92"/>
    <n v="1479.11"/>
    <d v="1994-09-09T00:00:00"/>
    <n v="182.81000000000017"/>
    <s v="F"/>
    <n v="70"/>
    <d v="1958-03-07T00:00:00"/>
    <n v="62.369427555809231"/>
    <s v="Financial Advisor"/>
    <s v="Financial Services"/>
    <s v="Affluent Customer"/>
    <s v="N"/>
    <s v="No"/>
    <n v="16"/>
    <m/>
  </r>
  <r>
    <n v="16124"/>
    <n v="21"/>
    <x v="2515"/>
    <d v="2017-06-04T00:00:00"/>
    <n v="209"/>
    <b v="1"/>
    <s v="Approved"/>
    <s v="Solex"/>
    <s v="Standard"/>
    <s v="medium"/>
    <s v="large"/>
    <n v="1071.23"/>
    <n v="380.74"/>
    <d v="1996-04-05T00:00:00"/>
    <n v="690.49"/>
    <s v="F"/>
    <n v="80"/>
    <d v="2001-04-28T00:00:00"/>
    <n v="19.196824816083204"/>
    <s v="Chemical Engineer"/>
    <s v="Manufacturing"/>
    <s v="Mass Customer"/>
    <s v="N"/>
    <s v="No"/>
    <n v="1"/>
    <m/>
  </r>
  <r>
    <n v="16137"/>
    <n v="82"/>
    <x v="3321"/>
    <d v="2017-06-04T00:00:00"/>
    <n v="209"/>
    <b v="0"/>
    <s v="Approved"/>
    <s v="Norco Bicycles"/>
    <s v="Standard"/>
    <s v="high"/>
    <s v="medium"/>
    <n v="1148.6400000000001"/>
    <n v="689.18"/>
    <d v="2013-09-16T00:00:00"/>
    <n v="459.46000000000015"/>
    <s v="F"/>
    <n v="51"/>
    <d v="1994-05-08T00:00:00"/>
    <n v="26.174907007864025"/>
    <s v="Civil Engineer"/>
    <s v="Manufacturing"/>
    <s v="Mass Customer"/>
    <s v="N"/>
    <s v="Yes"/>
    <n v="6"/>
    <m/>
  </r>
  <r>
    <n v="11518"/>
    <n v="0"/>
    <x v="1252"/>
    <d v="2017-08-07T00:00:00"/>
    <m/>
    <b v="0"/>
    <s v="Approved"/>
    <m/>
    <m/>
    <m/>
    <m/>
    <n v="1978.64"/>
    <m/>
    <m/>
    <m/>
    <m/>
    <m/>
    <m/>
    <m/>
    <m/>
    <m/>
    <m/>
    <m/>
    <m/>
    <m/>
    <m/>
  </r>
  <r>
    <n v="16353"/>
    <n v="21"/>
    <x v="1314"/>
    <d v="2017-06-04T00:00:00"/>
    <n v="209"/>
    <b v="0"/>
    <s v="Approved"/>
    <s v="Solex"/>
    <s v="Standard"/>
    <s v="medium"/>
    <s v="large"/>
    <n v="1071.23"/>
    <n v="380.74"/>
    <d v="1996-04-05T00:00:00"/>
    <n v="690.49"/>
    <s v="M"/>
    <n v="23"/>
    <d v="1977-07-20T00:00:00"/>
    <n v="42.985865911973619"/>
    <s v="Executive Secretary"/>
    <s v="Retail"/>
    <s v="Mass Customer"/>
    <s v="N"/>
    <s v="No"/>
    <n v="14"/>
    <m/>
  </r>
  <r>
    <n v="16482"/>
    <n v="4"/>
    <x v="3397"/>
    <d v="2017-06-04T00:00:00"/>
    <n v="209"/>
    <b v="1"/>
    <s v="Approved"/>
    <s v="Giant Bicycles"/>
    <s v="Standard"/>
    <s v="high"/>
    <s v="medium"/>
    <n v="1129.1300000000001"/>
    <n v="677.48"/>
    <d v="2005-08-09T00:00:00"/>
    <n v="451.65000000000009"/>
    <s v="M"/>
    <n v="33"/>
    <d v="1969-04-30T00:00:00"/>
    <n v="51.213263172247586"/>
    <s v="Statistician I"/>
    <s v="Retail"/>
    <s v="Affluent Customer"/>
    <s v="N"/>
    <s v="No"/>
    <n v="18"/>
    <m/>
  </r>
  <r>
    <n v="16619"/>
    <n v="80"/>
    <x v="3112"/>
    <d v="2017-06-04T00:00:00"/>
    <n v="209"/>
    <b v="1"/>
    <s v="Approved"/>
    <s v="OHM Cycles"/>
    <s v="Touring"/>
    <s v="low"/>
    <s v="medium"/>
    <n v="1073.07"/>
    <n v="933.84"/>
    <d v="1997-01-25T00:00:00"/>
    <n v="139.2299999999999"/>
    <s v="F"/>
    <n v="83"/>
    <d v="1975-12-01T00:00:00"/>
    <n v="44.621482350329778"/>
    <s v="Quality Engineer"/>
    <s v="n/a"/>
    <s v="Affluent Customer"/>
    <s v="N"/>
    <s v="No"/>
    <n v="14"/>
    <m/>
  </r>
  <r>
    <n v="16787"/>
    <n v="34"/>
    <x v="2408"/>
    <d v="2017-06-04T00:00:00"/>
    <n v="209"/>
    <b v="0"/>
    <s v="Approved"/>
    <s v="Norco Bicycles"/>
    <s v="Road"/>
    <s v="high"/>
    <s v="large"/>
    <n v="774.53"/>
    <n v="464.72"/>
    <d v="2012-06-04T00:00:00"/>
    <n v="309.80999999999995"/>
    <s v="F"/>
    <n v="11"/>
    <d v="1980-04-21T00:00:00"/>
    <n v="40.229701528411972"/>
    <s v="Marketing Manager"/>
    <s v="Argiculture"/>
    <s v="Mass Customer"/>
    <s v="N"/>
    <s v="No"/>
    <n v="3"/>
    <m/>
  </r>
  <r>
    <n v="16816"/>
    <n v="35"/>
    <x v="2403"/>
    <d v="2017-06-04T00:00:00"/>
    <n v="209"/>
    <b v="1"/>
    <s v="Approved"/>
    <s v="Giant Bicycles"/>
    <s v="Standard"/>
    <s v="medium"/>
    <s v="medium"/>
    <n v="1403.5"/>
    <n v="954.82"/>
    <d v="2012-12-02T00:00:00"/>
    <n v="448.67999999999995"/>
    <s v="M"/>
    <n v="82"/>
    <d v="1980-07-27T00:00:00"/>
    <n v="39.96394810375444"/>
    <s v="Accounting Assistant II"/>
    <s v="n/a"/>
    <s v="High Net Worth"/>
    <s v="N"/>
    <s v="Yes"/>
    <n v="3"/>
    <m/>
  </r>
  <r>
    <n v="17375"/>
    <n v="42"/>
    <x v="2214"/>
    <d v="2017-06-04T00:00:00"/>
    <n v="209"/>
    <b v="1"/>
    <s v="Approved"/>
    <s v="OHM Cycles"/>
    <s v="Road"/>
    <s v="medium"/>
    <s v="small"/>
    <n v="1810"/>
    <n v="1610.9"/>
    <d v="2008-03-19T00:00:00"/>
    <n v="199.09999999999991"/>
    <s v="M"/>
    <n v="99"/>
    <d v="1978-04-20T00:00:00"/>
    <n v="42.235180980466765"/>
    <s v="Junior Executive"/>
    <s v="Manufacturing"/>
    <s v="Mass Customer"/>
    <s v="N"/>
    <s v="No"/>
    <n v="21"/>
    <m/>
  </r>
  <r>
    <n v="17409"/>
    <n v="92"/>
    <x v="3280"/>
    <d v="2017-06-04T00:00:00"/>
    <n v="209"/>
    <b v="0"/>
    <s v="Approved"/>
    <s v="WeareA2B"/>
    <s v="Standard"/>
    <s v="medium"/>
    <s v="small"/>
    <n v="1415.01"/>
    <n v="1259.3599999999999"/>
    <d v="2002-10-10T00:00:00"/>
    <n v="155.65000000000009"/>
    <s v="M"/>
    <n v="55"/>
    <d v="1954-09-19T00:00:00"/>
    <n v="65.83518098046676"/>
    <s v="Nurse Practicioner"/>
    <s v="Property"/>
    <s v="Mass Customer"/>
    <s v="N"/>
    <s v="Yes"/>
    <n v="9"/>
    <m/>
  </r>
  <r>
    <n v="17673"/>
    <n v="6"/>
    <x v="2368"/>
    <d v="2017-06-04T00:00:00"/>
    <n v="209"/>
    <b v="0"/>
    <s v="Approved"/>
    <s v="OHM Cycles"/>
    <s v="Standard"/>
    <s v="high"/>
    <s v="medium"/>
    <n v="227.88"/>
    <n v="136.72999999999999"/>
    <d v="2016-07-09T00:00:00"/>
    <n v="91.15"/>
    <s v="F"/>
    <n v="37"/>
    <d v="1994-10-15T00:00:00"/>
    <n v="25.736550843480465"/>
    <s v="GIS Technical Architect"/>
    <s v="Manufacturing"/>
    <s v="Mass Customer"/>
    <s v="N"/>
    <s v="Yes"/>
    <n v="6"/>
    <m/>
  </r>
  <r>
    <n v="17712"/>
    <n v="90"/>
    <x v="2213"/>
    <d v="2017-06-04T00:00:00"/>
    <n v="209"/>
    <b v="0"/>
    <s v="Approved"/>
    <s v="Norco Bicycles"/>
    <s v="Standard"/>
    <s v="low"/>
    <s v="medium"/>
    <n v="363.01"/>
    <n v="290.41000000000003"/>
    <d v="2005-05-10T00:00:00"/>
    <n v="72.599999999999966"/>
    <s v="F"/>
    <n v="96"/>
    <d v="1976-06-03T00:00:00"/>
    <n v="44.114633035261285"/>
    <s v="Structural Engineer"/>
    <s v="Retail"/>
    <s v="Mass Customer"/>
    <s v="N"/>
    <s v="No"/>
    <n v="14"/>
    <m/>
  </r>
  <r>
    <n v="17778"/>
    <n v="41"/>
    <x v="1267"/>
    <d v="2017-06-04T00:00:00"/>
    <n v="209"/>
    <b v="0"/>
    <s v="Approved"/>
    <s v="Solex"/>
    <s v="Road"/>
    <s v="medium"/>
    <s v="medium"/>
    <n v="416.98"/>
    <n v="312.74"/>
    <d v="2007-12-11T00:00:00"/>
    <n v="104.24000000000001"/>
    <s v="M"/>
    <n v="78"/>
    <d v="1958-02-07T00:00:00"/>
    <n v="62.446139884576354"/>
    <s v="Accountant III"/>
    <s v="n/a"/>
    <s v="Mass Customer"/>
    <s v="N"/>
    <s v="Yes"/>
    <n v="14"/>
    <m/>
  </r>
  <r>
    <n v="17932"/>
    <n v="72"/>
    <x v="1658"/>
    <d v="2017-06-04T00:00:00"/>
    <n v="209"/>
    <b v="0"/>
    <s v="Approved"/>
    <s v="Norco Bicycles"/>
    <s v="Standard"/>
    <s v="medium"/>
    <s v="medium"/>
    <n v="360.4"/>
    <n v="270.3"/>
    <d v="2016-12-06T00:00:00"/>
    <n v="90.099999999999966"/>
    <s v="F"/>
    <n v="29"/>
    <d v="1988-01-09T00:00:00"/>
    <n v="32.506413857179098"/>
    <s v="Cost Accountant"/>
    <s v="Financial Services"/>
    <s v="Mass Customer"/>
    <s v="N"/>
    <s v="No"/>
    <n v="2"/>
    <m/>
  </r>
  <r>
    <n v="18068"/>
    <n v="0"/>
    <x v="2372"/>
    <d v="2017-06-04T00:00:00"/>
    <n v="209"/>
    <b v="1"/>
    <s v="Approved"/>
    <s v="Giant Bicycles"/>
    <s v="Standard"/>
    <s v="medium"/>
    <s v="medium"/>
    <n v="230.91"/>
    <n v="173.18"/>
    <d v="2011-03-16T00:00:00"/>
    <n v="57.72999999999999"/>
    <s v="F"/>
    <n v="71"/>
    <d v="1978-02-01T00:00:00"/>
    <n v="42.448879610603754"/>
    <s v="Chemical Engineer"/>
    <s v="Manufacturing"/>
    <s v="High Net Worth"/>
    <s v="N"/>
    <s v="Yes"/>
    <n v="7"/>
    <m/>
  </r>
  <r>
    <n v="11531"/>
    <n v="0"/>
    <x v="1077"/>
    <d v="2017-09-19T00:00:00"/>
    <m/>
    <b v="1"/>
    <s v="Approved"/>
    <m/>
    <m/>
    <m/>
    <m/>
    <n v="36.78"/>
    <m/>
    <m/>
    <m/>
    <m/>
    <m/>
    <m/>
    <m/>
    <m/>
    <m/>
    <m/>
    <m/>
    <m/>
    <m/>
    <m/>
  </r>
  <r>
    <n v="18121"/>
    <n v="21"/>
    <x v="2390"/>
    <d v="2017-06-04T00:00:00"/>
    <n v="209"/>
    <b v="1"/>
    <s v="Approved"/>
    <s v="Solex"/>
    <s v="Standard"/>
    <s v="medium"/>
    <s v="large"/>
    <n v="1071.23"/>
    <n v="380.74"/>
    <d v="1993-07-15T00:00:00"/>
    <n v="690.49"/>
    <s v="F"/>
    <n v="4"/>
    <d v="1974-12-24T00:00:00"/>
    <n v="45.558468651699641"/>
    <s v="VP Quality Control"/>
    <s v="Financial Services"/>
    <s v="Mass Customer"/>
    <s v="N"/>
    <s v="Yes"/>
    <n v="4"/>
    <m/>
  </r>
  <r>
    <n v="18556"/>
    <n v="0"/>
    <x v="1062"/>
    <d v="2017-06-04T00:00:00"/>
    <n v="209"/>
    <b v="1"/>
    <s v="Approved"/>
    <s v="OHM Cycles"/>
    <s v="Road"/>
    <s v="high"/>
    <s v="large"/>
    <n v="12.01"/>
    <n v="7.21"/>
    <d v="1999-06-23T00:00:00"/>
    <n v="4.8"/>
    <s v="M"/>
    <n v="13"/>
    <d v="1965-12-24T00:00:00"/>
    <n v="54.563948103754434"/>
    <s v="Chemical Engineer"/>
    <s v="Manufacturing"/>
    <s v="High Net Worth"/>
    <s v="N"/>
    <s v="Yes"/>
    <n v="10"/>
    <m/>
  </r>
  <r>
    <n v="18882"/>
    <n v="74"/>
    <x v="261"/>
    <d v="2017-06-04T00:00:00"/>
    <n v="209"/>
    <b v="1"/>
    <s v="Approved"/>
    <s v="WeareA2B"/>
    <s v="Standard"/>
    <s v="medium"/>
    <s v="medium"/>
    <n v="1228.07"/>
    <n v="400.91"/>
    <d v="2014-10-10T00:00:00"/>
    <n v="827.15999999999985"/>
    <s v="M"/>
    <n v="27"/>
    <d v="1983-08-09T00:00:00"/>
    <n v="36.928331665398275"/>
    <s v="Nuclear Power Engineer"/>
    <s v="Manufacturing"/>
    <s v="Mass Customer"/>
    <s v="N"/>
    <s v="Yes"/>
    <n v="13"/>
    <m/>
  </r>
  <r>
    <n v="19118"/>
    <n v="30"/>
    <x v="2131"/>
    <d v="2017-06-04T00:00:00"/>
    <n v="209"/>
    <b v="0"/>
    <s v="Approved"/>
    <s v="Solex"/>
    <s v="Standard"/>
    <s v="high"/>
    <s v="medium"/>
    <n v="748.17"/>
    <n v="448.9"/>
    <d v="1991-11-10T00:00:00"/>
    <n v="299.27"/>
    <s v="M"/>
    <n v="41"/>
    <d v="1975-11-03T00:00:00"/>
    <n v="44.6981946790969"/>
    <s v="Librarian"/>
    <s v="Entertainment"/>
    <s v="Mass Customer"/>
    <s v="N"/>
    <s v="No"/>
    <n v="18"/>
    <m/>
  </r>
  <r>
    <n v="19189"/>
    <n v="64"/>
    <x v="2528"/>
    <d v="2017-06-04T00:00:00"/>
    <n v="209"/>
    <b v="0"/>
    <s v="Approved"/>
    <s v="Trek Bicycles"/>
    <s v="Standard"/>
    <s v="medium"/>
    <s v="large"/>
    <n v="1469.44"/>
    <n v="596.54999999999995"/>
    <d v="2012-05-18T00:00:00"/>
    <n v="872.8900000000001"/>
    <s v="M"/>
    <n v="22"/>
    <d v="1999-10-10T00:00:00"/>
    <n v="20.747509747590055"/>
    <s v="Actuary"/>
    <s v="Financial Services"/>
    <s v="Mass Customer"/>
    <s v="N"/>
    <s v="No"/>
    <n v="2"/>
    <m/>
  </r>
  <r>
    <n v="278"/>
    <n v="9"/>
    <x v="3398"/>
    <d v="2017-06-03T00:00:00"/>
    <n v="210"/>
    <b v="0"/>
    <s v="Approved"/>
    <s v="OHM Cycles"/>
    <s v="Road"/>
    <s v="medium"/>
    <s v="medium"/>
    <n v="742.54"/>
    <n v="667.4"/>
    <d v="1991-11-07T00:00:00"/>
    <n v="75.139999999999986"/>
    <s v="F"/>
    <n v="15"/>
    <d v="1979-07-28T00:00:00"/>
    <n v="40.96394810375444"/>
    <s v="Senior Financial Analyst"/>
    <s v="Financial Services"/>
    <s v="Mass Customer"/>
    <s v="N"/>
    <s v="No"/>
    <n v="14"/>
    <m/>
  </r>
  <r>
    <n v="529"/>
    <n v="6"/>
    <x v="2395"/>
    <d v="2017-06-03T00:00:00"/>
    <n v="210"/>
    <b v="1"/>
    <s v="Approved"/>
    <s v="OHM Cycles"/>
    <s v="Standard"/>
    <s v="high"/>
    <s v="medium"/>
    <n v="227.88"/>
    <n v="136.72999999999999"/>
    <d v="2003-08-05T00:00:00"/>
    <n v="91.15"/>
    <s v="F"/>
    <n v="49"/>
    <d v="1997-04-21T00:00:00"/>
    <n v="23.218742624302383"/>
    <s v="Product Engineer"/>
    <s v="Financial Services"/>
    <s v="Affluent Customer"/>
    <s v="N"/>
    <s v="Yes"/>
    <n v="4"/>
    <m/>
  </r>
  <r>
    <n v="1167"/>
    <n v="71"/>
    <x v="3174"/>
    <d v="2017-06-03T00:00:00"/>
    <n v="210"/>
    <b v="1"/>
    <s v="Approved"/>
    <s v="Solex"/>
    <s v="Standard"/>
    <s v="high"/>
    <s v="large"/>
    <n v="1842.92"/>
    <n v="1105.75"/>
    <d v="1995-10-24T00:00:00"/>
    <n v="737.17000000000007"/>
    <s v="F"/>
    <n v="58"/>
    <d v="1994-12-17T00:00:00"/>
    <n v="25.563948103754438"/>
    <s v="Geological Engineer"/>
    <s v="Manufacturing"/>
    <s v="Affluent Customer"/>
    <s v="N"/>
    <s v="No"/>
    <n v="3"/>
    <m/>
  </r>
  <r>
    <n v="1660"/>
    <n v="40"/>
    <x v="2406"/>
    <d v="2017-06-03T00:00:00"/>
    <n v="210"/>
    <b v="0"/>
    <s v="Approved"/>
    <s v="Trek Bicycles"/>
    <s v="Road"/>
    <s v="medium"/>
    <s v="large"/>
    <n v="1894.19"/>
    <n v="598.76"/>
    <d v="2003-07-21T00:00:00"/>
    <n v="1295.43"/>
    <s v="M"/>
    <n v="89"/>
    <d v="1977-01-15T00:00:00"/>
    <n v="43.495454953069505"/>
    <s v="Senior Financial Analyst"/>
    <s v="Financial Services"/>
    <s v="High Net Worth"/>
    <s v="N"/>
    <s v="No"/>
    <n v="8"/>
    <m/>
  </r>
  <r>
    <n v="2532"/>
    <n v="18"/>
    <x v="966"/>
    <d v="2017-06-03T00:00:00"/>
    <n v="210"/>
    <b v="0"/>
    <s v="Approved"/>
    <s v="Solex"/>
    <s v="Standard"/>
    <s v="medium"/>
    <s v="medium"/>
    <n v="575.27"/>
    <n v="431.45"/>
    <d v="2016-02-04T00:00:00"/>
    <n v="143.82"/>
    <s v="F"/>
    <n v="62"/>
    <d v="1979-05-12T00:00:00"/>
    <n v="41.174907007864029"/>
    <s v="Senior Sales Associate"/>
    <s v="Argiculture"/>
    <s v="Affluent Customer"/>
    <s v="N"/>
    <s v="Yes"/>
    <n v="7"/>
    <m/>
  </r>
  <r>
    <n v="2866"/>
    <n v="74"/>
    <x v="2820"/>
    <d v="2017-06-03T00:00:00"/>
    <n v="210"/>
    <b v="0"/>
    <s v="Approved"/>
    <s v="WeareA2B"/>
    <s v="Standard"/>
    <s v="medium"/>
    <s v="medium"/>
    <n v="1228.07"/>
    <n v="400.91"/>
    <d v="2000-05-22T00:00:00"/>
    <n v="827.15999999999985"/>
    <s v="M"/>
    <n v="98"/>
    <d v="1980-09-26T00:00:00"/>
    <n v="39.796824816083202"/>
    <s v="Internal Auditor"/>
    <s v="Retail"/>
    <s v="Mass Customer"/>
    <s v="N"/>
    <s v="No"/>
    <n v="13"/>
    <m/>
  </r>
  <r>
    <n v="3466"/>
    <n v="27"/>
    <x v="689"/>
    <d v="2017-06-03T00:00:00"/>
    <n v="210"/>
    <b v="1"/>
    <s v="Approved"/>
    <s v="Trek Bicycles"/>
    <s v="Standard"/>
    <s v="medium"/>
    <s v="medium"/>
    <n v="499.53"/>
    <n v="388.72"/>
    <d v="2003-02-16T00:00:00"/>
    <n v="110.80999999999995"/>
    <s v="F"/>
    <n v="51"/>
    <d v="1980-01-11T00:00:00"/>
    <n v="40.506413857179098"/>
    <s v="Media Manager I"/>
    <s v="n/a"/>
    <s v="Mass Customer"/>
    <s v="N"/>
    <s v="No"/>
    <n v="7"/>
    <m/>
  </r>
  <r>
    <n v="3573"/>
    <n v="93"/>
    <x v="114"/>
    <d v="2017-06-03T00:00:00"/>
    <n v="210"/>
    <b v="0"/>
    <s v="Approved"/>
    <s v="OHM Cycles"/>
    <s v="Standard"/>
    <s v="high"/>
    <s v="medium"/>
    <n v="1458.17"/>
    <n v="874.9"/>
    <d v="2007-12-11T00:00:00"/>
    <n v="583.2700000000001"/>
    <s v="F"/>
    <n v="33"/>
    <d v="1970-01-18T00:00:00"/>
    <n v="50.492715227042112"/>
    <s v="Account Coordinator"/>
    <s v="n/a"/>
    <s v="High Net Worth"/>
    <s v="N"/>
    <s v="Yes"/>
    <n v="17"/>
    <m/>
  </r>
  <r>
    <n v="3640"/>
    <n v="38"/>
    <x v="1956"/>
    <d v="2017-06-03T00:00:00"/>
    <n v="210"/>
    <b v="1"/>
    <s v="Approved"/>
    <s v="Trek Bicycles"/>
    <s v="Standard"/>
    <s v="medium"/>
    <s v="large"/>
    <n v="2091.4699999999998"/>
    <n v="388.92"/>
    <d v="2012-09-15T00:00:00"/>
    <n v="1702.5499999999997"/>
    <s v="F"/>
    <n v="48"/>
    <d v="1953-09-13T00:00:00"/>
    <n v="66.851619336631146"/>
    <s v="VP Marketing"/>
    <s v="Entertainment"/>
    <s v="High Net Worth"/>
    <s v="N"/>
    <s v="No"/>
    <n v="17"/>
    <m/>
  </r>
  <r>
    <n v="4310"/>
    <n v="26"/>
    <x v="1189"/>
    <d v="2017-06-03T00:00:00"/>
    <n v="210"/>
    <b v="0"/>
    <s v="Approved"/>
    <s v="WeareA2B"/>
    <s v="Standard"/>
    <s v="medium"/>
    <s v="medium"/>
    <n v="1992.93"/>
    <n v="762.63"/>
    <d v="1992-10-11T00:00:00"/>
    <n v="1230.3000000000002"/>
    <s v="M"/>
    <n v="2"/>
    <d v="1977-06-29T00:00:00"/>
    <n v="43.043400158548955"/>
    <s v="VP Marketing"/>
    <s v="Entertainment"/>
    <s v="Mass Customer"/>
    <s v="N"/>
    <s v="Yes"/>
    <n v="9"/>
    <m/>
  </r>
  <r>
    <n v="11547"/>
    <n v="66"/>
    <x v="2037"/>
    <d v="2017-01-18T00:00:00"/>
    <m/>
    <b v="0"/>
    <s v="Cancelled"/>
    <s v="Solex"/>
    <s v="Standard"/>
    <s v="medium"/>
    <s v="medium"/>
    <n v="1163.8900000000001"/>
    <n v="589.27"/>
    <n v="35378"/>
    <m/>
    <m/>
    <m/>
    <m/>
    <m/>
    <m/>
    <m/>
    <m/>
    <m/>
    <m/>
    <m/>
    <m/>
  </r>
  <r>
    <n v="4755"/>
    <n v="31"/>
    <x v="2006"/>
    <d v="2017-06-03T00:00:00"/>
    <n v="210"/>
    <b v="1"/>
    <s v="Approved"/>
    <s v="Giant Bicycles"/>
    <s v="Standard"/>
    <s v="medium"/>
    <s v="medium"/>
    <n v="230.91"/>
    <n v="173.18"/>
    <d v="2006-11-10T00:00:00"/>
    <n v="57.72999999999999"/>
    <s v="F"/>
    <n v="14"/>
    <d v="1981-10-24T00:00:00"/>
    <n v="38.720112487316079"/>
    <s v="Actuary"/>
    <s v="Financial Services"/>
    <s v="Mass Customer"/>
    <s v="N"/>
    <s v="No"/>
    <n v="13"/>
    <m/>
  </r>
  <r>
    <n v="11549"/>
    <n v="0"/>
    <x v="547"/>
    <d v="2017-06-29T00:00:00"/>
    <m/>
    <b v="0"/>
    <s v="Approved"/>
    <m/>
    <m/>
    <m/>
    <m/>
    <n v="74.89"/>
    <m/>
    <m/>
    <m/>
    <m/>
    <m/>
    <m/>
    <m/>
    <m/>
    <m/>
    <m/>
    <m/>
    <m/>
    <m/>
    <m/>
  </r>
  <r>
    <n v="5003"/>
    <n v="23"/>
    <x v="1253"/>
    <d v="2017-06-03T00:00:00"/>
    <n v="210"/>
    <b v="1"/>
    <s v="Approved"/>
    <s v="Norco Bicycles"/>
    <s v="Mountain"/>
    <s v="low"/>
    <s v="small"/>
    <n v="688.63"/>
    <n v="612.88"/>
    <d v="1993-10-02T00:00:00"/>
    <n v="75.75"/>
    <s v="M"/>
    <n v="11"/>
    <d v="1978-04-24T00:00:00"/>
    <n v="42.224222076357179"/>
    <s v="Data Coordiator"/>
    <s v="Entertainment"/>
    <s v="Mass Customer"/>
    <s v="N"/>
    <s v="No"/>
    <n v="13"/>
    <m/>
  </r>
  <r>
    <n v="5086"/>
    <n v="39"/>
    <x v="1164"/>
    <d v="2017-06-03T00:00:00"/>
    <n v="210"/>
    <b v="1"/>
    <s v="Approved"/>
    <s v="Giant Bicycles"/>
    <s v="Standard"/>
    <s v="medium"/>
    <s v="large"/>
    <n v="1812.75"/>
    <n v="582.48"/>
    <d v="2010-06-07T00:00:00"/>
    <n v="1230.27"/>
    <s v="M"/>
    <n v="12"/>
    <d v="1979-07-08T00:00:00"/>
    <n v="41.018742624302384"/>
    <s v="Sales Representative"/>
    <s v="Retail"/>
    <s v="Mass Customer"/>
    <s v="N"/>
    <s v="No"/>
    <n v="4"/>
    <m/>
  </r>
  <r>
    <n v="5475"/>
    <n v="64"/>
    <x v="3124"/>
    <d v="2017-06-03T00:00:00"/>
    <n v="210"/>
    <b v="0"/>
    <s v="Approved"/>
    <s v="Trek Bicycles"/>
    <s v="Standard"/>
    <s v="medium"/>
    <s v="large"/>
    <n v="1469.44"/>
    <n v="596.54999999999995"/>
    <d v="2010-08-20T00:00:00"/>
    <n v="872.8900000000001"/>
    <s v="F"/>
    <n v="80"/>
    <d v="1959-05-02T00:00:00"/>
    <n v="61.216002898274986"/>
    <s v="Statistician III"/>
    <s v="n/a"/>
    <s v="Mass Customer"/>
    <s v="N"/>
    <s v="Yes"/>
    <n v="10"/>
    <m/>
  </r>
  <r>
    <n v="5596"/>
    <n v="45"/>
    <x v="1325"/>
    <d v="2017-06-03T00:00:00"/>
    <n v="210"/>
    <b v="0"/>
    <s v="Approved"/>
    <s v="Solex"/>
    <s v="Standard"/>
    <s v="medium"/>
    <s v="medium"/>
    <n v="441.49"/>
    <n v="84.99"/>
    <d v="2007-12-11T00:00:00"/>
    <n v="356.5"/>
    <s v="F"/>
    <n v="36"/>
    <d v="1978-07-18T00:00:00"/>
    <n v="41.991345364028412"/>
    <s v="Executive Secretary"/>
    <s v="n/a"/>
    <s v="Mass Customer"/>
    <s v="N"/>
    <s v="Yes"/>
    <n v="18"/>
    <m/>
  </r>
  <r>
    <n v="6030"/>
    <n v="35"/>
    <x v="1465"/>
    <d v="2017-06-03T00:00:00"/>
    <n v="210"/>
    <b v="0"/>
    <s v="Approved"/>
    <s v="Trek Bicycles"/>
    <s v="Standard"/>
    <s v="low"/>
    <s v="medium"/>
    <n v="1057.51"/>
    <n v="154.4"/>
    <d v="1994-07-12T00:00:00"/>
    <n v="903.11"/>
    <s v="F"/>
    <n v="66"/>
    <d v="1956-05-15T00:00:00"/>
    <n v="64.180386459918822"/>
    <s v="Structural Engineer"/>
    <s v="Property"/>
    <s v="Mass Customer"/>
    <s v="N"/>
    <s v="No"/>
    <n v="17"/>
    <m/>
  </r>
  <r>
    <n v="6692"/>
    <n v="96"/>
    <x v="933"/>
    <d v="2017-06-03T00:00:00"/>
    <n v="210"/>
    <b v="0"/>
    <s v="Approved"/>
    <s v="WeareA2B"/>
    <s v="Road"/>
    <s v="low"/>
    <s v="small"/>
    <n v="1172.78"/>
    <n v="1043.77"/>
    <d v="2002-10-10T00:00:00"/>
    <n v="129.01"/>
    <s v="M"/>
    <n v="1"/>
    <d v="1977-09-19T00:00:00"/>
    <n v="42.818742624302381"/>
    <s v="Accountant IV"/>
    <s v="Property"/>
    <s v="Affluent Customer"/>
    <s v="N"/>
    <s v="No"/>
    <n v="4"/>
    <m/>
  </r>
  <r>
    <n v="7531"/>
    <n v="79"/>
    <x v="2918"/>
    <d v="2017-06-03T00:00:00"/>
    <n v="210"/>
    <b v="1"/>
    <s v="Approved"/>
    <s v="Solex"/>
    <s v="Touring"/>
    <s v="medium"/>
    <s v="large"/>
    <n v="2083.94"/>
    <n v="675.03"/>
    <d v="1998-12-16T00:00:00"/>
    <n v="1408.91"/>
    <s v="F"/>
    <n v="59"/>
    <d v="1959-09-25T00:00:00"/>
    <n v="60.816002898274988"/>
    <s v="Internal Auditor"/>
    <s v="Property"/>
    <s v="High Net Worth"/>
    <s v="N"/>
    <s v="Yes"/>
    <n v="11"/>
    <m/>
  </r>
  <r>
    <n v="7646"/>
    <n v="53"/>
    <x v="3314"/>
    <d v="2017-06-03T00:00:00"/>
    <n v="210"/>
    <b v="1"/>
    <s v="Approved"/>
    <s v="OHM Cycles"/>
    <s v="Standard"/>
    <s v="medium"/>
    <s v="medium"/>
    <n v="795.34"/>
    <n v="101.58"/>
    <d v="1997-02-09T00:00:00"/>
    <n v="693.76"/>
    <s v="F"/>
    <n v="77"/>
    <d v="1973-08-30T00:00:00"/>
    <n v="46.876276870877724"/>
    <s v="Account Representative I"/>
    <s v="Retail"/>
    <s v="Mass Customer"/>
    <s v="N"/>
    <s v="No"/>
    <n v="14"/>
    <m/>
  </r>
  <r>
    <n v="8358"/>
    <n v="52"/>
    <x v="1415"/>
    <d v="2017-06-03T00:00:00"/>
    <n v="210"/>
    <b v="1"/>
    <s v="Approved"/>
    <s v="OHM Cycles"/>
    <s v="Road"/>
    <s v="medium"/>
    <s v="medium"/>
    <n v="1280.28"/>
    <n v="829.51"/>
    <d v="2004-12-18T00:00:00"/>
    <n v="450.77"/>
    <s v="F"/>
    <n v="3"/>
    <d v="1959-07-27T00:00:00"/>
    <n v="60.980386459918819"/>
    <s v="Marketing Manager"/>
    <s v="n/a"/>
    <s v="Mass Customer"/>
    <s v="N"/>
    <s v="Yes"/>
    <n v="13"/>
    <m/>
  </r>
  <r>
    <n v="8456"/>
    <n v="67"/>
    <x v="2403"/>
    <d v="2017-06-03T00:00:00"/>
    <n v="210"/>
    <b v="1"/>
    <s v="Approved"/>
    <s v="Solex"/>
    <s v="Standard"/>
    <s v="medium"/>
    <s v="large"/>
    <n v="1071.23"/>
    <n v="380.74"/>
    <d v="1999-06-23T00:00:00"/>
    <n v="690.49"/>
    <s v="M"/>
    <n v="82"/>
    <d v="1980-07-27T00:00:00"/>
    <n v="39.96394810375444"/>
    <s v="Accounting Assistant II"/>
    <s v="n/a"/>
    <s v="High Net Worth"/>
    <s v="N"/>
    <s v="Yes"/>
    <n v="3"/>
    <m/>
  </r>
  <r>
    <n v="9073"/>
    <n v="18"/>
    <x v="291"/>
    <d v="2017-06-03T00:00:00"/>
    <n v="210"/>
    <b v="1"/>
    <s v="Approved"/>
    <s v="Norco Bicycles"/>
    <s v="Standard"/>
    <s v="high"/>
    <s v="medium"/>
    <n v="1148.6400000000001"/>
    <n v="689.18"/>
    <d v="2015-08-10T00:00:00"/>
    <n v="459.46000000000015"/>
    <s v="F"/>
    <n v="42"/>
    <d v="1959-12-25T00:00:00"/>
    <n v="60.566687829781834"/>
    <s v="Budget/Accounting Analyst I"/>
    <s v="Manufacturing"/>
    <s v="High Net Worth"/>
    <s v="N"/>
    <s v="No"/>
    <n v="12"/>
    <m/>
  </r>
  <r>
    <n v="9647"/>
    <n v="29"/>
    <x v="2837"/>
    <d v="2017-06-03T00:00:00"/>
    <n v="210"/>
    <b v="1"/>
    <s v="Approved"/>
    <s v="Norco Bicycles"/>
    <s v="Road"/>
    <s v="medium"/>
    <s v="medium"/>
    <n v="543.39"/>
    <n v="407.54"/>
    <d v="2016-11-22T00:00:00"/>
    <n v="135.84999999999997"/>
    <s v="M"/>
    <n v="81"/>
    <d v="1986-10-25T00:00:00"/>
    <n v="33.714633035261286"/>
    <s v="VP Marketing"/>
    <s v="Retail"/>
    <s v="Mass Customer"/>
    <s v="N"/>
    <s v="No"/>
    <n v="7"/>
    <m/>
  </r>
  <r>
    <n v="10016"/>
    <n v="41"/>
    <x v="2917"/>
    <d v="2017-06-03T00:00:00"/>
    <n v="210"/>
    <b v="0"/>
    <s v="Approved"/>
    <s v="Solex"/>
    <s v="Road"/>
    <s v="medium"/>
    <s v="medium"/>
    <n v="416.98"/>
    <n v="312.74"/>
    <d v="1997-05-10T00:00:00"/>
    <n v="104.24000000000001"/>
    <s v="F"/>
    <n v="24"/>
    <d v="1977-03-28T00:00:00"/>
    <n v="43.298194679096902"/>
    <s v="Accountant III"/>
    <s v="Manufacturing"/>
    <s v="Mass Customer"/>
    <s v="N"/>
    <s v="No"/>
    <n v="18"/>
    <m/>
  </r>
  <r>
    <n v="10168"/>
    <n v="59"/>
    <x v="2892"/>
    <d v="2017-06-03T00:00:00"/>
    <n v="210"/>
    <b v="0"/>
    <s v="Approved"/>
    <s v="Solex"/>
    <s v="Standard"/>
    <s v="medium"/>
    <s v="large"/>
    <n v="1061.56"/>
    <n v="733.58"/>
    <d v="2011-08-24T00:00:00"/>
    <n v="327.9799999999999"/>
    <s v="F"/>
    <n v="86"/>
    <d v="1999-07-24T00:00:00"/>
    <n v="20.96120837772704"/>
    <s v="Biostatistician I"/>
    <s v="Manufacturing"/>
    <s v="Mass Customer"/>
    <s v="N"/>
    <s v="Yes"/>
    <n v="3"/>
    <m/>
  </r>
  <r>
    <n v="10432"/>
    <n v="21"/>
    <x v="1015"/>
    <d v="2017-06-03T00:00:00"/>
    <n v="210"/>
    <b v="1"/>
    <s v="Approved"/>
    <s v="WeareA2B"/>
    <s v="Touring"/>
    <s v="medium"/>
    <s v="medium"/>
    <n v="1466.68"/>
    <n v="363.25"/>
    <d v="2014-03-03T00:00:00"/>
    <n v="1103.43"/>
    <s v="F"/>
    <n v="96"/>
    <d v="1957-03-03T00:00:00"/>
    <n v="63.380386459918824"/>
    <s v="Registered Nurse"/>
    <s v="Health"/>
    <s v="High Net Worth"/>
    <s v="N"/>
    <s v="No"/>
    <n v="17"/>
    <m/>
  </r>
  <r>
    <n v="10607"/>
    <n v="18"/>
    <x v="3333"/>
    <d v="2017-06-03T00:00:00"/>
    <n v="210"/>
    <b v="1"/>
    <s v="Approved"/>
    <s v="Norco Bicycles"/>
    <s v="Standard"/>
    <s v="high"/>
    <s v="medium"/>
    <n v="1148.6400000000001"/>
    <n v="689.18"/>
    <d v="2015-08-10T00:00:00"/>
    <n v="459.46000000000015"/>
    <s v="F"/>
    <n v="70"/>
    <d v="1973-11-08T00:00:00"/>
    <n v="46.684496048959915"/>
    <s v="Marketing Assistant"/>
    <s v="Retail"/>
    <s v="High Net Worth"/>
    <s v="N"/>
    <s v="No"/>
    <n v="14"/>
    <m/>
  </r>
  <r>
    <n v="10920"/>
    <n v="82"/>
    <x v="1446"/>
    <d v="2017-06-03T00:00:00"/>
    <n v="210"/>
    <b v="0"/>
    <s v="Approved"/>
    <s v="Giant Bicycles"/>
    <s v="Road"/>
    <s v="medium"/>
    <s v="medium"/>
    <n v="1538.99"/>
    <n v="829.65"/>
    <d v="2016-02-04T00:00:00"/>
    <n v="709.34"/>
    <s v="F"/>
    <n v="83"/>
    <d v="1974-02-16T00:00:00"/>
    <n v="46.410523446220189"/>
    <s v="Staff Accountant IV"/>
    <s v="Telecommunications"/>
    <s v="High Net Worth"/>
    <s v="N"/>
    <s v="No"/>
    <n v="14"/>
    <m/>
  </r>
  <r>
    <n v="11329"/>
    <n v="37"/>
    <x v="417"/>
    <d v="2017-06-03T00:00:00"/>
    <n v="210"/>
    <b v="1"/>
    <s v="Approved"/>
    <s v="OHM Cycles"/>
    <s v="Standard"/>
    <s v="low"/>
    <s v="medium"/>
    <n v="1793.43"/>
    <n v="248.82"/>
    <d v="2008-03-19T00:00:00"/>
    <n v="1544.6100000000001"/>
    <s v="M"/>
    <n v="87"/>
    <d v="1979-04-19T00:00:00"/>
    <n v="41.237920706494165"/>
    <s v="Quality Control Specialist"/>
    <s v="Financial Services"/>
    <s v="Mass Customer"/>
    <s v="N"/>
    <s v="Yes"/>
    <n v="12"/>
    <m/>
  </r>
  <r>
    <n v="12161"/>
    <n v="88"/>
    <x v="2535"/>
    <d v="2017-06-03T00:00:00"/>
    <n v="210"/>
    <b v="0"/>
    <s v="Approved"/>
    <s v="Norco Bicycles"/>
    <s v="Standard"/>
    <s v="high"/>
    <s v="small"/>
    <n v="1661.92"/>
    <n v="1479.11"/>
    <d v="2013-03-12T00:00:00"/>
    <n v="182.81000000000017"/>
    <s v="M"/>
    <n v="98"/>
    <d v="1960-01-11T00:00:00"/>
    <n v="60.520112487316084"/>
    <s v="Chief Design Engineer"/>
    <s v="n/a"/>
    <s v="High Net Worth"/>
    <s v="N"/>
    <s v="Yes"/>
    <n v="13"/>
    <m/>
  </r>
  <r>
    <n v="13649"/>
    <n v="90"/>
    <x v="2902"/>
    <d v="2017-06-03T00:00:00"/>
    <n v="210"/>
    <b v="1"/>
    <s v="Approved"/>
    <s v="Norco Bicycles"/>
    <s v="Standard"/>
    <s v="low"/>
    <s v="medium"/>
    <n v="363.01"/>
    <n v="290.41000000000003"/>
    <d v="2005-05-10T00:00:00"/>
    <n v="72.599999999999966"/>
    <s v="M"/>
    <n v="33"/>
    <d v="1976-11-08T00:00:00"/>
    <n v="43.681756322932522"/>
    <s v="Computer Systems Analyst II"/>
    <s v="n/a"/>
    <s v="Affluent Customer"/>
    <s v="N"/>
    <s v="No"/>
    <n v="13"/>
    <m/>
  </r>
  <r>
    <n v="13946"/>
    <n v="45"/>
    <x v="215"/>
    <d v="2017-06-03T00:00:00"/>
    <n v="210"/>
    <b v="1"/>
    <s v="Approved"/>
    <s v="Trek Bicycles"/>
    <s v="Road"/>
    <s v="low"/>
    <s v="medium"/>
    <n v="980.37"/>
    <n v="234.43"/>
    <d v="2004-09-28T00:00:00"/>
    <n v="745.94"/>
    <s v="M"/>
    <n v="87"/>
    <d v="1958-10-06T00:00:00"/>
    <n v="61.785865911973616"/>
    <s v="Graphic Designer"/>
    <s v="Financial Services"/>
    <s v="High Net Worth"/>
    <s v="N"/>
    <s v="No"/>
    <n v="10"/>
    <m/>
  </r>
  <r>
    <n v="14184"/>
    <n v="11"/>
    <x v="1893"/>
    <d v="2017-06-03T00:00:00"/>
    <n v="210"/>
    <b v="0"/>
    <s v="Approved"/>
    <s v="Giant Bicycles"/>
    <s v="Standard"/>
    <s v="high"/>
    <s v="medium"/>
    <n v="1274.93"/>
    <n v="764.96"/>
    <d v="2007-08-04T00:00:00"/>
    <n v="509.97"/>
    <s v="F"/>
    <n v="6"/>
    <d v="1974-02-19T00:00:00"/>
    <n v="46.402304268137996"/>
    <s v="Health Coach IV"/>
    <s v="Health"/>
    <s v="Affluent Customer"/>
    <s v="N"/>
    <s v="No"/>
    <n v="7"/>
    <m/>
  </r>
  <r>
    <n v="14213"/>
    <n v="0"/>
    <x v="2651"/>
    <d v="2017-06-03T00:00:00"/>
    <n v="210"/>
    <b v="1"/>
    <s v="Approved"/>
    <s v="OHM Cycles"/>
    <s v="Road"/>
    <s v="high"/>
    <s v="large"/>
    <n v="12.01"/>
    <n v="7.21"/>
    <d v="2009-03-08T00:00:00"/>
    <n v="4.8"/>
    <s v="M"/>
    <n v="53"/>
    <d v="1954-12-28T00:00:00"/>
    <n v="65.561208377727041"/>
    <s v="Electrical Engineer"/>
    <s v="Manufacturing"/>
    <s v="High Net Worth"/>
    <s v="N"/>
    <s v="No"/>
    <n v="18"/>
    <m/>
  </r>
  <r>
    <n v="14604"/>
    <n v="59"/>
    <x v="1503"/>
    <d v="2017-06-03T00:00:00"/>
    <n v="210"/>
    <b v="1"/>
    <s v="Approved"/>
    <s v="WeareA2B"/>
    <s v="Standard"/>
    <s v="medium"/>
    <s v="small"/>
    <n v="1415.01"/>
    <n v="1259.3599999999999"/>
    <d v="2003-01-05T00:00:00"/>
    <n v="155.65000000000009"/>
    <s v="M"/>
    <n v="53"/>
    <d v="1975-08-10T00:00:00"/>
    <n v="44.931071391425668"/>
    <n v="0"/>
    <s v="Health"/>
    <s v="High Net Worth"/>
    <s v="N"/>
    <s v="No"/>
    <n v="15"/>
    <m/>
  </r>
  <r>
    <n v="14737"/>
    <n v="16"/>
    <x v="2527"/>
    <d v="2017-06-03T00:00:00"/>
    <n v="210"/>
    <b v="0"/>
    <s v="Approved"/>
    <s v="Norco Bicycles"/>
    <s v="Standard"/>
    <s v="high"/>
    <s v="small"/>
    <n v="1661.92"/>
    <n v="1479.11"/>
    <d v="1996-04-05T00:00:00"/>
    <n v="182.81000000000017"/>
    <s v="F"/>
    <n v="26"/>
    <d v="1974-02-10T00:00:00"/>
    <n v="46.426961802384575"/>
    <s v="Automation Specialist II"/>
    <s v="Entertainment"/>
    <s v="Mass Customer"/>
    <s v="N"/>
    <s v="Yes"/>
    <n v="14"/>
    <m/>
  </r>
  <r>
    <n v="15014"/>
    <n v="35"/>
    <x v="1421"/>
    <d v="2017-06-03T00:00:00"/>
    <n v="210"/>
    <b v="0"/>
    <s v="Approved"/>
    <s v="Giant Bicycles"/>
    <s v="Standard"/>
    <s v="medium"/>
    <s v="medium"/>
    <n v="1403.5"/>
    <n v="954.82"/>
    <d v="2012-09-15T00:00:00"/>
    <n v="448.67999999999995"/>
    <s v="F"/>
    <n v="52"/>
    <d v="1958-04-05T00:00:00"/>
    <n v="62.289975501014709"/>
    <s v="VP Product Management"/>
    <s v="Manufacturing"/>
    <s v="High Net Worth"/>
    <s v="N"/>
    <s v="Yes"/>
    <n v="11"/>
    <m/>
  </r>
  <r>
    <n v="15289"/>
    <n v="62"/>
    <x v="3277"/>
    <d v="2017-06-03T00:00:00"/>
    <n v="210"/>
    <b v="1"/>
    <s v="Approved"/>
    <s v="Solex"/>
    <s v="Standard"/>
    <s v="medium"/>
    <s v="medium"/>
    <n v="478.16"/>
    <n v="298.72000000000003"/>
    <d v="1993-06-23T00:00:00"/>
    <n v="179.44"/>
    <s v="M"/>
    <n v="9"/>
    <d v="1991-05-29T00:00:00"/>
    <n v="29.120112487316081"/>
    <s v="Sales Associate"/>
    <s v="n/a"/>
    <s v="Mass Customer"/>
    <s v="N"/>
    <s v="No"/>
    <n v="10"/>
    <m/>
  </r>
  <r>
    <n v="15917"/>
    <n v="56"/>
    <x v="2144"/>
    <d v="2017-06-03T00:00:00"/>
    <n v="210"/>
    <b v="1"/>
    <s v="Approved"/>
    <s v="OHM Cycles"/>
    <s v="Standard"/>
    <s v="medium"/>
    <s v="medium"/>
    <n v="183.86"/>
    <n v="137.9"/>
    <d v="1997-10-04T00:00:00"/>
    <n v="45.960000000000008"/>
    <s v="M"/>
    <n v="73"/>
    <d v="1965-07-08T00:00:00"/>
    <n v="55.026961802384577"/>
    <n v="0"/>
    <s v="Financial Services"/>
    <s v="Affluent Customer"/>
    <s v="N"/>
    <s v="No"/>
    <n v="16"/>
    <m/>
  </r>
  <r>
    <n v="16381"/>
    <n v="25"/>
    <x v="1725"/>
    <d v="2017-06-03T00:00:00"/>
    <n v="210"/>
    <b v="0"/>
    <s v="Approved"/>
    <s v="OHM Cycles"/>
    <s v="Standard"/>
    <s v="high"/>
    <s v="medium"/>
    <n v="2005.66"/>
    <n v="1203.4000000000001"/>
    <d v="2012-04-10T00:00:00"/>
    <n v="802.26"/>
    <s v="M"/>
    <n v="56"/>
    <d v="1988-12-26T00:00:00"/>
    <n v="31.542030295535259"/>
    <s v="Account Coordinator"/>
    <s v="Property"/>
    <s v="High Net Worth"/>
    <s v="N"/>
    <s v="Yes"/>
    <n v="5"/>
    <m/>
  </r>
  <r>
    <n v="16696"/>
    <n v="10"/>
    <x v="1385"/>
    <d v="2017-06-03T00:00:00"/>
    <n v="210"/>
    <b v="1"/>
    <s v="Approved"/>
    <s v="WeareA2B"/>
    <s v="Touring"/>
    <s v="medium"/>
    <s v="medium"/>
    <n v="1466.68"/>
    <n v="363.25"/>
    <d v="2014-03-03T00:00:00"/>
    <n v="1103.43"/>
    <s v="F"/>
    <n v="2"/>
    <d v="1992-07-26T00:00:00"/>
    <n v="27.958468651699643"/>
    <s v="Software Engineer I"/>
    <s v="Property"/>
    <s v="Affluent Customer"/>
    <s v="N"/>
    <s v="No"/>
    <n v="8"/>
    <m/>
  </r>
  <r>
    <n v="16735"/>
    <n v="0"/>
    <x v="821"/>
    <d v="2017-06-03T00:00:00"/>
    <n v="210"/>
    <b v="1"/>
    <s v="Approved"/>
    <s v="WeareA2B"/>
    <s v="Standard"/>
    <s v="medium"/>
    <s v="medium"/>
    <n v="60.34"/>
    <n v="45.26"/>
    <d v="1993-07-15T00:00:00"/>
    <n v="15.080000000000005"/>
    <s v="M"/>
    <n v="73"/>
    <d v="1975-02-26T00:00:00"/>
    <n v="45.383126185946217"/>
    <s v="Internal Auditor"/>
    <s v="Health"/>
    <s v="High Net Worth"/>
    <s v="N"/>
    <s v="No"/>
    <n v="13"/>
    <m/>
  </r>
  <r>
    <n v="16881"/>
    <n v="36"/>
    <x v="2811"/>
    <d v="2017-06-03T00:00:00"/>
    <n v="210"/>
    <b v="1"/>
    <s v="Approved"/>
    <s v="Solex"/>
    <s v="Standard"/>
    <s v="low"/>
    <s v="medium"/>
    <n v="945.04"/>
    <n v="507.58"/>
    <d v="1995-12-19T00:00:00"/>
    <n v="437.46"/>
    <s v="F"/>
    <n v="11"/>
    <d v="1990-11-09T00:00:00"/>
    <n v="29.670797418822932"/>
    <s v="Analyst Programmer"/>
    <s v="n/a"/>
    <s v="Mass Customer"/>
    <s v="N"/>
    <s v="No"/>
    <n v="11"/>
    <m/>
  </r>
  <r>
    <n v="17870"/>
    <n v="86"/>
    <x v="463"/>
    <d v="2017-06-03T00:00:00"/>
    <n v="210"/>
    <b v="0"/>
    <s v="Approved"/>
    <s v="OHM Cycles"/>
    <s v="Standard"/>
    <s v="medium"/>
    <s v="medium"/>
    <n v="235.63"/>
    <n v="125.07"/>
    <d v="2003-01-05T00:00:00"/>
    <n v="110.56"/>
    <s v="F"/>
    <n v="26"/>
    <d v="1974-05-31T00:00:00"/>
    <n v="46.125591939370878"/>
    <s v="Clinical Specialist"/>
    <s v="Health"/>
    <s v="Mass Customer"/>
    <s v="N"/>
    <s v="Yes"/>
    <n v="10"/>
    <m/>
  </r>
  <r>
    <n v="18663"/>
    <n v="75"/>
    <x v="1426"/>
    <d v="2017-06-03T00:00:00"/>
    <n v="210"/>
    <b v="1"/>
    <s v="Approved"/>
    <s v="Giant Bicycles"/>
    <s v="Touring"/>
    <s v="medium"/>
    <s v="large"/>
    <n v="1873.97"/>
    <n v="863.95"/>
    <d v="2006-05-22T00:00:00"/>
    <n v="1010.02"/>
    <s v="F"/>
    <n v="70"/>
    <d v="1995-11-20T00:00:00"/>
    <n v="24.637920706494164"/>
    <s v="Staff Accountant III"/>
    <s v="Entertainment"/>
    <s v="Mass Customer"/>
    <s v="N"/>
    <s v="No"/>
    <n v="17"/>
    <m/>
  </r>
  <r>
    <n v="18825"/>
    <n v="5"/>
    <x v="2327"/>
    <d v="2017-06-03T00:00:00"/>
    <n v="210"/>
    <b v="0"/>
    <s v="Approved"/>
    <s v="Trek Bicycles"/>
    <s v="Mountain"/>
    <s v="low"/>
    <s v="medium"/>
    <n v="574.64"/>
    <n v="459.71"/>
    <d v="2011-08-29T00:00:00"/>
    <n v="114.93"/>
    <s v="F"/>
    <n v="54"/>
    <d v="1987-06-06T00:00:00"/>
    <n v="33.100934405124299"/>
    <n v="0"/>
    <s v="Manufacturing"/>
    <s v="Mass Customer"/>
    <s v="N"/>
    <s v="No"/>
    <n v="10"/>
    <m/>
  </r>
  <r>
    <n v="19113"/>
    <n v="3"/>
    <x v="2113"/>
    <d v="2017-06-03T00:00:00"/>
    <n v="210"/>
    <b v="0"/>
    <s v="Approved"/>
    <s v="Trek Bicycles"/>
    <s v="Standard"/>
    <s v="medium"/>
    <s v="large"/>
    <n v="2091.4699999999998"/>
    <n v="388.92"/>
    <d v="2003-07-21T00:00:00"/>
    <n v="1702.5499999999997"/>
    <s v="M"/>
    <n v="89"/>
    <d v="1976-02-16T00:00:00"/>
    <n v="44.410523446220189"/>
    <s v="Assistant Manager"/>
    <s v="Health"/>
    <s v="Affluent Customer"/>
    <s v="N"/>
    <s v="No"/>
    <n v="22"/>
    <m/>
  </r>
  <r>
    <n v="19618"/>
    <n v="32"/>
    <x v="2524"/>
    <d v="2017-06-03T00:00:00"/>
    <n v="210"/>
    <b v="0"/>
    <s v="Approved"/>
    <s v="Giant Bicycles"/>
    <s v="Standard"/>
    <s v="medium"/>
    <s v="medium"/>
    <n v="642.70000000000005"/>
    <n v="211.37"/>
    <d v="2002-03-22T00:00:00"/>
    <n v="431.33000000000004"/>
    <s v="M"/>
    <n v="47"/>
    <d v="1972-08-01T00:00:00"/>
    <n v="47.955728925672247"/>
    <s v="Environmental Specialist"/>
    <s v="Argiculture"/>
    <s v="Mass Customer"/>
    <s v="N"/>
    <s v="No"/>
    <n v="19"/>
    <m/>
  </r>
  <r>
    <n v="18"/>
    <n v="33"/>
    <x v="3399"/>
    <d v="2017-06-02T00:00:00"/>
    <n v="211"/>
    <b v="0"/>
    <s v="Approved"/>
    <s v="Giant Bicycles"/>
    <s v="Standard"/>
    <s v="medium"/>
    <s v="small"/>
    <n v="1311.44"/>
    <n v="1167.18"/>
    <d v="1992-10-11T00:00:00"/>
    <n v="144.26"/>
    <s v="M"/>
    <n v="89"/>
    <d v="1977-02-27T00:00:00"/>
    <n v="43.377646733891424"/>
    <s v="Accountant IV"/>
    <s v="Financial Services"/>
    <s v="Mass Customer"/>
    <s v="N"/>
    <s v="No"/>
    <n v="8"/>
    <m/>
  </r>
  <r>
    <n v="77"/>
    <n v="50"/>
    <x v="2413"/>
    <d v="2017-06-02T00:00:00"/>
    <n v="211"/>
    <b v="0"/>
    <s v="Approved"/>
    <s v="WeareA2B"/>
    <s v="Standard"/>
    <s v="medium"/>
    <s v="small"/>
    <n v="175.89"/>
    <n v="131.91999999999999"/>
    <d v="2003-02-16T00:00:00"/>
    <n v="43.97"/>
    <s v="F"/>
    <n v="95"/>
    <d v="1987-11-05T00:00:00"/>
    <n v="32.684496048959915"/>
    <s v="Computer Systems Analyst IV"/>
    <s v="Manufacturing"/>
    <s v="Affluent Customer"/>
    <s v="N"/>
    <s v="No"/>
    <n v="12"/>
    <m/>
  </r>
  <r>
    <n v="708"/>
    <n v="80"/>
    <x v="2210"/>
    <d v="2017-06-02T00:00:00"/>
    <n v="211"/>
    <b v="1"/>
    <s v="Approved"/>
    <s v="OHM Cycles"/>
    <s v="Touring"/>
    <s v="low"/>
    <s v="medium"/>
    <n v="1073.07"/>
    <n v="933.84"/>
    <d v="1997-01-25T00:00:00"/>
    <n v="139.2299999999999"/>
    <s v="F"/>
    <n v="76"/>
    <d v="1979-03-30T00:00:00"/>
    <n v="41.292715227042109"/>
    <s v="Data Coordiator"/>
    <s v="n/a"/>
    <s v="Affluent Customer"/>
    <s v="N"/>
    <s v="No"/>
    <n v="4"/>
    <m/>
  </r>
  <r>
    <n v="1298"/>
    <n v="93"/>
    <x v="2664"/>
    <d v="2017-06-02T00:00:00"/>
    <n v="211"/>
    <b v="0"/>
    <s v="Approved"/>
    <s v="WeareA2B"/>
    <s v="Standard"/>
    <s v="medium"/>
    <s v="medium"/>
    <n v="1065.03"/>
    <n v="230.09"/>
    <d v="2004-01-16T00:00:00"/>
    <n v="834.93999999999994"/>
    <s v="M"/>
    <n v="89"/>
    <d v="1981-04-06T00:00:00"/>
    <n v="39.27079741882293"/>
    <s v="VP Accounting"/>
    <s v="Financial Services"/>
    <s v="Mass Customer"/>
    <s v="N"/>
    <s v="Yes"/>
    <n v="13"/>
    <m/>
  </r>
  <r>
    <n v="11591"/>
    <n v="60"/>
    <x v="3217"/>
    <d v="2017-08-15T00:00:00"/>
    <m/>
    <b v="1"/>
    <s v="Cancelled"/>
    <s v="Giant Bicycles"/>
    <s v="Standard"/>
    <s v="high"/>
    <s v="small"/>
    <n v="1977.36"/>
    <n v="1759.85"/>
    <n v="42172"/>
    <m/>
    <m/>
    <m/>
    <m/>
    <m/>
    <m/>
    <m/>
    <m/>
    <m/>
    <m/>
    <m/>
    <m/>
  </r>
  <r>
    <n v="1380"/>
    <n v="76"/>
    <x v="1574"/>
    <d v="2017-06-02T00:00:00"/>
    <n v="211"/>
    <b v="0"/>
    <s v="Approved"/>
    <s v="WeareA2B"/>
    <s v="Standard"/>
    <s v="low"/>
    <s v="medium"/>
    <n v="642.30999999999995"/>
    <n v="513.85"/>
    <d v="2015-08-10T00:00:00"/>
    <n v="128.45999999999992"/>
    <s v="F"/>
    <n v="80"/>
    <d v="1994-08-20T00:00:00"/>
    <n v="25.88997550101471"/>
    <s v="Automation Specialist I"/>
    <s v="Manufacturing"/>
    <s v="Affluent Customer"/>
    <s v="N"/>
    <s v="Yes"/>
    <n v="7"/>
    <m/>
  </r>
  <r>
    <n v="1828"/>
    <n v="63"/>
    <x v="831"/>
    <d v="2017-06-02T00:00:00"/>
    <n v="211"/>
    <b v="1"/>
    <s v="Approved"/>
    <s v="Solex"/>
    <s v="Standard"/>
    <s v="medium"/>
    <s v="medium"/>
    <n v="1483.2"/>
    <n v="99.59"/>
    <d v="2010-11-05T00:00:00"/>
    <n v="1383.6100000000001"/>
    <s v="F"/>
    <n v="30"/>
    <d v="1988-03-01T00:00:00"/>
    <n v="32.363948103754439"/>
    <s v="Automation Specialist I"/>
    <s v="Manufacturing"/>
    <s v="Mass Customer"/>
    <s v="N"/>
    <s v="Yes"/>
    <n v="6"/>
    <m/>
  </r>
  <r>
    <n v="2182"/>
    <n v="86"/>
    <x v="1216"/>
    <d v="2017-06-02T00:00:00"/>
    <n v="211"/>
    <b v="0"/>
    <s v="Approved"/>
    <s v="Norco Bicycles"/>
    <s v="Road"/>
    <s v="high"/>
    <s v="large"/>
    <n v="774.53"/>
    <n v="464.72"/>
    <d v="2011-03-16T00:00:00"/>
    <n v="309.80999999999995"/>
    <s v="F"/>
    <n v="6"/>
    <d v="1997-10-12T00:00:00"/>
    <n v="22.742030295535258"/>
    <s v="VP Product Management"/>
    <s v="Health"/>
    <s v="High Net Worth"/>
    <s v="N"/>
    <s v="Yes"/>
    <n v="1"/>
    <m/>
  </r>
  <r>
    <n v="2290"/>
    <n v="1"/>
    <x v="2473"/>
    <d v="2017-06-02T00:00:00"/>
    <n v="211"/>
    <b v="1"/>
    <s v="Approved"/>
    <s v="Giant Bicycles"/>
    <s v="Standard"/>
    <s v="medium"/>
    <s v="medium"/>
    <n v="1403.5"/>
    <n v="954.82"/>
    <d v="2016-11-14T00:00:00"/>
    <n v="448.67999999999995"/>
    <s v="F"/>
    <n v="7"/>
    <d v="1976-01-16T00:00:00"/>
    <n v="44.495454953069505"/>
    <s v="Software Engineer IV"/>
    <s v="n/a"/>
    <s v="Affluent Customer"/>
    <s v="N"/>
    <s v="Yes"/>
    <n v="7"/>
    <m/>
  </r>
  <r>
    <n v="2510"/>
    <n v="52"/>
    <x v="3223"/>
    <d v="2017-06-02T00:00:00"/>
    <n v="211"/>
    <b v="1"/>
    <s v="Approved"/>
    <s v="OHM Cycles"/>
    <s v="Road"/>
    <s v="medium"/>
    <s v="medium"/>
    <n v="1280.28"/>
    <n v="829.51"/>
    <d v="2011-08-24T00:00:00"/>
    <n v="450.77"/>
    <s v="M"/>
    <n v="4"/>
    <d v="1957-01-11T00:00:00"/>
    <n v="63.520112487316084"/>
    <s v="Internal Auditor"/>
    <s v="n/a"/>
    <s v="Mass Customer"/>
    <s v="N"/>
    <s v="Yes"/>
    <n v="13"/>
    <m/>
  </r>
  <r>
    <n v="3084"/>
    <n v="53"/>
    <x v="983"/>
    <d v="2017-06-02T00:00:00"/>
    <n v="211"/>
    <b v="1"/>
    <s v="Approved"/>
    <s v="OHM Cycles"/>
    <s v="Standard"/>
    <s v="medium"/>
    <s v="medium"/>
    <n v="795.34"/>
    <n v="101.58"/>
    <d v="2011-08-24T00:00:00"/>
    <n v="693.76"/>
    <s v="F"/>
    <n v="71"/>
    <d v="1979-01-20T00:00:00"/>
    <n v="41.481756322932519"/>
    <s v="Chief Design Engineer"/>
    <s v="Manufacturing"/>
    <s v="Mass Customer"/>
    <s v="N"/>
    <s v="Yes"/>
    <n v="12"/>
    <m/>
  </r>
  <r>
    <n v="3226"/>
    <n v="50"/>
    <x v="163"/>
    <d v="2017-06-02T00:00:00"/>
    <n v="211"/>
    <b v="0"/>
    <s v="Approved"/>
    <s v="WeareA2B"/>
    <s v="Standard"/>
    <s v="medium"/>
    <s v="small"/>
    <n v="175.89"/>
    <n v="131.91999999999999"/>
    <d v="2003-02-16T00:00:00"/>
    <n v="43.97"/>
    <s v="M"/>
    <n v="93"/>
    <d v="1978-05-07T00:00:00"/>
    <n v="42.188605638001015"/>
    <s v="Database Administrator IV"/>
    <s v="n/a"/>
    <s v="Affluent Customer"/>
    <s v="N"/>
    <s v="No"/>
    <n v="6"/>
    <m/>
  </r>
  <r>
    <n v="3230"/>
    <n v="56"/>
    <x v="1234"/>
    <d v="2017-06-02T00:00:00"/>
    <n v="211"/>
    <b v="0"/>
    <s v="Approved"/>
    <s v="OHM Cycles"/>
    <s v="Standard"/>
    <s v="medium"/>
    <s v="medium"/>
    <n v="183.86"/>
    <n v="137.9"/>
    <d v="1997-10-04T00:00:00"/>
    <n v="45.960000000000008"/>
    <s v="M"/>
    <n v="50"/>
    <d v="1954-10-30T00:00:00"/>
    <n v="65.722852213343472"/>
    <n v="0"/>
    <s v="Health"/>
    <s v="Mass Customer"/>
    <s v="N"/>
    <s v="No"/>
    <n v="19"/>
    <m/>
  </r>
  <r>
    <n v="3602"/>
    <n v="1"/>
    <x v="577"/>
    <d v="2017-06-02T00:00:00"/>
    <n v="211"/>
    <b v="1"/>
    <s v="Approved"/>
    <s v="Giant Bicycles"/>
    <s v="Standard"/>
    <s v="medium"/>
    <s v="medium"/>
    <n v="1403.5"/>
    <n v="954.82"/>
    <d v="1991-11-07T00:00:00"/>
    <n v="448.67999999999995"/>
    <s v="M"/>
    <n v="74"/>
    <d v="1994-09-10T00:00:00"/>
    <n v="25.83244125443937"/>
    <s v="Office Assistant IV"/>
    <s v="Financial Services"/>
    <s v="Mass Customer"/>
    <s v="N"/>
    <s v="Yes"/>
    <n v="2"/>
    <m/>
  </r>
  <r>
    <n v="3842"/>
    <n v="68"/>
    <x v="713"/>
    <d v="2017-06-02T00:00:00"/>
    <n v="211"/>
    <b v="0"/>
    <s v="Approved"/>
    <s v="OHM Cycles"/>
    <s v="Standard"/>
    <s v="medium"/>
    <s v="medium"/>
    <n v="1636.9"/>
    <n v="44.71"/>
    <d v="2010-08-20T00:00:00"/>
    <n v="1592.19"/>
    <s v="M"/>
    <n v="72"/>
    <d v="1988-04-12T00:00:00"/>
    <n v="32.248879610603751"/>
    <s v="Financial Advisor"/>
    <s v="Financial Services"/>
    <s v="Mass Customer"/>
    <s v="N"/>
    <s v="No"/>
    <n v="3"/>
    <m/>
  </r>
  <r>
    <n v="3903"/>
    <n v="59"/>
    <x v="163"/>
    <d v="2017-06-02T00:00:00"/>
    <n v="211"/>
    <b v="0"/>
    <s v="Approved"/>
    <s v="Solex"/>
    <s v="Standard"/>
    <s v="medium"/>
    <s v="large"/>
    <n v="1061.56"/>
    <n v="733.58"/>
    <d v="1993-07-20T00:00:00"/>
    <n v="327.9799999999999"/>
    <s v="M"/>
    <n v="93"/>
    <d v="1978-05-07T00:00:00"/>
    <n v="42.188605638001015"/>
    <s v="Database Administrator IV"/>
    <s v="n/a"/>
    <s v="Affluent Customer"/>
    <s v="N"/>
    <s v="No"/>
    <n v="6"/>
    <m/>
  </r>
  <r>
    <n v="3924"/>
    <n v="15"/>
    <x v="713"/>
    <d v="2017-06-02T00:00:00"/>
    <n v="211"/>
    <b v="1"/>
    <s v="Approved"/>
    <s v="Norco Bicycles"/>
    <s v="Standard"/>
    <s v="low"/>
    <s v="medium"/>
    <n v="958.74"/>
    <n v="748.9"/>
    <d v="2005-12-07T00:00:00"/>
    <n v="209.84000000000003"/>
    <s v="M"/>
    <n v="72"/>
    <d v="1988-04-12T00:00:00"/>
    <n v="32.248879610603751"/>
    <s v="Financial Advisor"/>
    <s v="Financial Services"/>
    <s v="Mass Customer"/>
    <s v="N"/>
    <s v="No"/>
    <n v="3"/>
    <m/>
  </r>
  <r>
    <n v="4381"/>
    <n v="18"/>
    <x v="2241"/>
    <d v="2017-06-02T00:00:00"/>
    <n v="211"/>
    <b v="1"/>
    <s v="Approved"/>
    <s v="Solex"/>
    <s v="Standard"/>
    <s v="medium"/>
    <s v="medium"/>
    <n v="575.27"/>
    <n v="431.45"/>
    <d v="2013-03-12T00:00:00"/>
    <n v="143.82"/>
    <s v="M"/>
    <n v="99"/>
    <d v="1984-09-03T00:00:00"/>
    <n v="35.857098788685946"/>
    <s v="Internal Auditor"/>
    <s v="n/a"/>
    <s v="Affluent Customer"/>
    <s v="N"/>
    <s v="No"/>
    <n v="5"/>
    <m/>
  </r>
  <r>
    <n v="4962"/>
    <n v="79"/>
    <x v="20"/>
    <d v="2017-06-02T00:00:00"/>
    <n v="211"/>
    <b v="0"/>
    <s v="Approved"/>
    <s v="Norco Bicycles"/>
    <s v="Standard"/>
    <s v="medium"/>
    <s v="medium"/>
    <n v="1555.58"/>
    <n v="818.01"/>
    <d v="2003-09-09T00:00:00"/>
    <n v="737.56999999999994"/>
    <s v="F"/>
    <n v="10"/>
    <d v="1998-04-28T00:00:00"/>
    <n v="22.1995645421106"/>
    <s v="Computer Systems Analyst II"/>
    <s v="Property"/>
    <s v="Mass Customer"/>
    <s v="N"/>
    <s v="No"/>
    <n v="2"/>
    <m/>
  </r>
  <r>
    <n v="5017"/>
    <n v="69"/>
    <x v="1301"/>
    <d v="2017-06-02T00:00:00"/>
    <n v="211"/>
    <b v="0"/>
    <s v="Approved"/>
    <s v="Giant Bicycles"/>
    <s v="Road"/>
    <s v="medium"/>
    <s v="medium"/>
    <n v="792.9"/>
    <n v="594.67999999999995"/>
    <d v="1992-10-02T00:00:00"/>
    <n v="198.22000000000003"/>
    <s v="F"/>
    <n v="81"/>
    <d v="1960-02-13T00:00:00"/>
    <n v="60.429701528411975"/>
    <s v="Senior Sales Associate"/>
    <s v="Property"/>
    <s v="Mass Customer"/>
    <s v="N"/>
    <s v="Yes"/>
    <n v="12"/>
    <m/>
  </r>
  <r>
    <n v="5070"/>
    <n v="79"/>
    <x v="1721"/>
    <d v="2017-06-02T00:00:00"/>
    <n v="211"/>
    <b v="1"/>
    <s v="Approved"/>
    <s v="Norco Bicycles"/>
    <s v="Standard"/>
    <s v="medium"/>
    <s v="medium"/>
    <n v="1555.58"/>
    <n v="818.01"/>
    <d v="1991-07-10T00:00:00"/>
    <n v="737.56999999999994"/>
    <s v="F"/>
    <n v="43"/>
    <d v="1966-03-11T00:00:00"/>
    <n v="54.352989199644846"/>
    <s v="Accounting Assistant I"/>
    <s v="Property"/>
    <s v="Affluent Customer"/>
    <s v="N"/>
    <s v="Yes"/>
    <n v="12"/>
    <m/>
  </r>
  <r>
    <n v="5133"/>
    <n v="10"/>
    <x v="2074"/>
    <d v="2017-06-02T00:00:00"/>
    <n v="211"/>
    <b v="1"/>
    <s v="Approved"/>
    <s v="WeareA2B"/>
    <s v="Touring"/>
    <s v="medium"/>
    <s v="medium"/>
    <n v="1466.68"/>
    <n v="363.25"/>
    <d v="2014-03-03T00:00:00"/>
    <n v="1103.43"/>
    <s v="F"/>
    <n v="82"/>
    <d v="1981-11-29T00:00:00"/>
    <n v="38.621482350329778"/>
    <s v="Assistant Media Planner"/>
    <s v="Entertainment"/>
    <s v="Mass Customer"/>
    <s v="N"/>
    <s v="No"/>
    <n v="16"/>
    <m/>
  </r>
  <r>
    <n v="5647"/>
    <n v="100"/>
    <x v="52"/>
    <d v="2017-06-02T00:00:00"/>
    <n v="211"/>
    <b v="1"/>
    <s v="Approved"/>
    <s v="Trek Bicycles"/>
    <s v="Standard"/>
    <s v="medium"/>
    <s v="small"/>
    <n v="1386.84"/>
    <n v="1234.29"/>
    <d v="1993-07-15T00:00:00"/>
    <n v="152.54999999999995"/>
    <s v="F"/>
    <n v="74"/>
    <d v="2000-01-25T00:00:00"/>
    <n v="20.454359062658547"/>
    <s v="Accounting Assistant I"/>
    <s v="Retail"/>
    <s v="High Net Worth"/>
    <s v="N"/>
    <s v="Yes"/>
    <n v="1"/>
    <m/>
  </r>
  <r>
    <n v="5752"/>
    <n v="16"/>
    <x v="263"/>
    <d v="2017-06-02T00:00:00"/>
    <n v="211"/>
    <b v="1"/>
    <s v="Approved"/>
    <s v="Norco Bicycles"/>
    <s v="Standard"/>
    <s v="high"/>
    <s v="small"/>
    <n v="1661.92"/>
    <n v="1479.11"/>
    <d v="2009-03-08T00:00:00"/>
    <n v="182.81000000000017"/>
    <s v="F"/>
    <n v="53"/>
    <d v="1962-03-17T00:00:00"/>
    <n v="58.33929056950786"/>
    <s v="Mechanical Systems Engineer"/>
    <s v="Property"/>
    <s v="Mass Customer"/>
    <s v="N"/>
    <s v="Yes"/>
    <n v="19"/>
    <m/>
  </r>
  <r>
    <n v="6642"/>
    <n v="35"/>
    <x v="1217"/>
    <d v="2017-06-02T00:00:00"/>
    <n v="211"/>
    <b v="0"/>
    <s v="Approved"/>
    <s v="Trek Bicycles"/>
    <s v="Standard"/>
    <s v="low"/>
    <s v="medium"/>
    <n v="1057.51"/>
    <n v="154.4"/>
    <d v="2008-03-19T00:00:00"/>
    <n v="903.11"/>
    <s v="F"/>
    <n v="76"/>
    <d v="1983-01-29T00:00:00"/>
    <n v="37.454359062658547"/>
    <s v="Speech Pathologist"/>
    <s v="Manufacturing"/>
    <s v="Mass Customer"/>
    <s v="N"/>
    <s v="Yes"/>
    <n v="4"/>
    <m/>
  </r>
  <r>
    <n v="6697"/>
    <n v="11"/>
    <x v="1934"/>
    <d v="2017-06-02T00:00:00"/>
    <n v="211"/>
    <b v="1"/>
    <s v="Approved"/>
    <s v="Trek Bicycles"/>
    <s v="Standard"/>
    <s v="medium"/>
    <s v="small"/>
    <n v="1775.81"/>
    <n v="1580.47"/>
    <d v="2010-05-05T00:00:00"/>
    <n v="195.33999999999992"/>
    <s v="F"/>
    <n v="24"/>
    <d v="1975-03-14T00:00:00"/>
    <n v="45.33929056950786"/>
    <n v="0"/>
    <s v="n/a"/>
    <s v="High Net Worth"/>
    <s v="N"/>
    <s v="Yes"/>
    <n v="15"/>
    <m/>
  </r>
  <r>
    <n v="6865"/>
    <n v="14"/>
    <x v="3400"/>
    <d v="2017-06-02T00:00:00"/>
    <n v="211"/>
    <b v="1"/>
    <s v="Approved"/>
    <s v="Solex"/>
    <s v="Standard"/>
    <s v="high"/>
    <s v="large"/>
    <n v="1842.92"/>
    <n v="1105.75"/>
    <d v="2014-10-10T00:00:00"/>
    <n v="737.17000000000007"/>
    <s v="M"/>
    <n v="56"/>
    <d v="1990-08-25T00:00:00"/>
    <n v="29.879016596905121"/>
    <s v="Account Coordinator"/>
    <s v="Property"/>
    <s v="High Net Worth"/>
    <s v="N"/>
    <s v="Yes"/>
    <n v="7"/>
    <m/>
  </r>
  <r>
    <n v="7050"/>
    <n v="40"/>
    <x v="1108"/>
    <d v="2017-06-02T00:00:00"/>
    <n v="211"/>
    <b v="0"/>
    <s v="Approved"/>
    <s v="OHM Cycles"/>
    <s v="Standard"/>
    <s v="high"/>
    <s v="medium"/>
    <n v="1458.17"/>
    <n v="874.9"/>
    <d v="2006-02-02T00:00:00"/>
    <n v="583.2700000000001"/>
    <s v="M"/>
    <n v="91"/>
    <d v="1984-11-13T00:00:00"/>
    <n v="35.662578240740736"/>
    <s v="Executive Secretary"/>
    <s v="Financial Services"/>
    <s v="Mass Customer"/>
    <s v="N"/>
    <s v="No"/>
    <n v="5"/>
    <m/>
  </r>
  <r>
    <n v="7281"/>
    <n v="92"/>
    <x v="651"/>
    <d v="2017-06-02T00:00:00"/>
    <n v="211"/>
    <b v="1"/>
    <s v="Approved"/>
    <s v="WeareA2B"/>
    <s v="Standard"/>
    <s v="medium"/>
    <s v="small"/>
    <n v="1415.01"/>
    <n v="1259.3599999999999"/>
    <d v="2013-06-09T00:00:00"/>
    <n v="155.65000000000009"/>
    <s v="U"/>
    <n v="20"/>
    <d v="1899-12-30T00:00:00"/>
    <n v="0"/>
    <s v="Senior Developer"/>
    <s v="IT"/>
    <s v="Affluent Customer"/>
    <s v="N"/>
    <s v="Yes"/>
    <n v="0"/>
    <m/>
  </r>
  <r>
    <n v="7308"/>
    <n v="95"/>
    <x v="3401"/>
    <d v="2017-06-02T00:00:00"/>
    <n v="211"/>
    <b v="0"/>
    <s v="Approved"/>
    <s v="Giant Bicycles"/>
    <s v="Standard"/>
    <s v="medium"/>
    <s v="large"/>
    <n v="569.55999999999995"/>
    <n v="528.42999999999995"/>
    <d v="2003-09-10T00:00:00"/>
    <n v="41.129999999999995"/>
    <s v="M"/>
    <n v="37"/>
    <d v="1985-03-12T00:00:00"/>
    <n v="35.336550843480467"/>
    <s v="Business Systems Development Analyst"/>
    <s v="Argiculture"/>
    <s v="Affluent Customer"/>
    <s v="N"/>
    <s v="No"/>
    <n v="8"/>
    <m/>
  </r>
  <r>
    <n v="7613"/>
    <n v="45"/>
    <x v="1268"/>
    <d v="2017-06-02T00:00:00"/>
    <n v="211"/>
    <b v="0"/>
    <s v="Approved"/>
    <s v="Solex"/>
    <s v="Standard"/>
    <s v="medium"/>
    <s v="medium"/>
    <n v="441.49"/>
    <n v="84.99"/>
    <d v="1993-04-12T00:00:00"/>
    <n v="356.5"/>
    <s v="M"/>
    <n v="90"/>
    <d v="1987-09-15T00:00:00"/>
    <n v="32.824222076357174"/>
    <s v="Operator"/>
    <s v="IT"/>
    <s v="Affluent Customer"/>
    <s v="N"/>
    <s v="No"/>
    <n v="12"/>
    <m/>
  </r>
  <r>
    <n v="11618"/>
    <n v="92"/>
    <x v="647"/>
    <d v="2017-09-27T00:00:00"/>
    <m/>
    <b v="0"/>
    <s v="Cancelled"/>
    <s v="WeareA2B"/>
    <s v="Standard"/>
    <s v="medium"/>
    <s v="small"/>
    <n v="1415.01"/>
    <n v="1259.3599999999999"/>
    <n v="37626"/>
    <m/>
    <m/>
    <m/>
    <m/>
    <m/>
    <m/>
    <m/>
    <m/>
    <m/>
    <m/>
    <m/>
    <m/>
  </r>
  <r>
    <n v="7938"/>
    <n v="65"/>
    <x v="609"/>
    <d v="2017-06-02T00:00:00"/>
    <n v="211"/>
    <b v="0"/>
    <s v="Approved"/>
    <s v="WeareA2B"/>
    <s v="Standard"/>
    <s v="medium"/>
    <s v="medium"/>
    <n v="1807.45"/>
    <n v="778.69"/>
    <d v="2015-05-21T00:00:00"/>
    <n v="1028.76"/>
    <s v="F"/>
    <n v="6"/>
    <d v="2001-09-26T00:00:00"/>
    <n v="18.78312618594622"/>
    <s v="Associate Professor"/>
    <s v="Financial Services"/>
    <s v="Affluent Customer"/>
    <s v="N"/>
    <s v="No"/>
    <n v="1"/>
    <m/>
  </r>
  <r>
    <n v="11620"/>
    <n v="15"/>
    <x v="2556"/>
    <d v="2017-07-16T00:00:00"/>
    <m/>
    <m/>
    <s v="Approved"/>
    <s v="WeareA2B"/>
    <s v="Standard"/>
    <s v="medium"/>
    <s v="medium"/>
    <n v="1292.8399999999999"/>
    <n v="13.44"/>
    <n v="39915"/>
    <m/>
    <m/>
    <m/>
    <m/>
    <m/>
    <m/>
    <m/>
    <m/>
    <m/>
    <m/>
    <m/>
    <m/>
  </r>
  <r>
    <n v="8182"/>
    <n v="88"/>
    <x v="3063"/>
    <d v="2017-06-02T00:00:00"/>
    <n v="211"/>
    <b v="0"/>
    <s v="Approved"/>
    <s v="Norco Bicycles"/>
    <s v="Standard"/>
    <s v="high"/>
    <s v="small"/>
    <n v="1661.92"/>
    <n v="1479.11"/>
    <d v="2010-05-05T00:00:00"/>
    <n v="182.81000000000017"/>
    <s v="U"/>
    <n v="31"/>
    <d v="1899-12-30T00:00:00"/>
    <n v="0"/>
    <s v="Teacher"/>
    <s v="IT"/>
    <s v="High Net Worth"/>
    <s v="N"/>
    <s v="Yes"/>
    <n v="0"/>
    <m/>
  </r>
  <r>
    <n v="10720"/>
    <n v="96"/>
    <x v="2758"/>
    <d v="2017-06-02T00:00:00"/>
    <n v="211"/>
    <b v="1"/>
    <s v="Approved"/>
    <s v="WeareA2B"/>
    <s v="Road"/>
    <s v="low"/>
    <s v="small"/>
    <n v="1172.78"/>
    <n v="1043.77"/>
    <d v="2002-10-10T00:00:00"/>
    <n v="129.01"/>
    <s v="M"/>
    <n v="29"/>
    <d v="1996-06-16T00:00:00"/>
    <n v="24.065317966768138"/>
    <s v="Civil Engineer"/>
    <s v="Manufacturing"/>
    <s v="Mass Customer"/>
    <s v="N"/>
    <s v="No"/>
    <n v="4"/>
    <m/>
  </r>
  <r>
    <n v="10804"/>
    <n v="74"/>
    <x v="2070"/>
    <d v="2017-06-02T00:00:00"/>
    <n v="211"/>
    <b v="0"/>
    <s v="Approved"/>
    <s v="WeareA2B"/>
    <s v="Standard"/>
    <s v="medium"/>
    <s v="medium"/>
    <n v="1228.07"/>
    <n v="400.91"/>
    <d v="1991-07-10T00:00:00"/>
    <n v="827.15999999999985"/>
    <s v="M"/>
    <n v="92"/>
    <d v="1983-12-30T00:00:00"/>
    <n v="36.536550843480462"/>
    <s v="Nurse"/>
    <s v="Entertainment"/>
    <s v="Mass Customer"/>
    <s v="N"/>
    <s v="Yes"/>
    <n v="16"/>
    <m/>
  </r>
  <r>
    <n v="11072"/>
    <n v="86"/>
    <x v="1597"/>
    <d v="2017-06-02T00:00:00"/>
    <n v="211"/>
    <b v="1"/>
    <s v="Approved"/>
    <s v="OHM Cycles"/>
    <s v="Standard"/>
    <s v="medium"/>
    <s v="medium"/>
    <n v="235.63"/>
    <n v="125.07"/>
    <d v="1998-12-16T00:00:00"/>
    <n v="110.56"/>
    <s v="M"/>
    <n v="25"/>
    <d v="1977-02-16T00:00:00"/>
    <n v="43.407783720192796"/>
    <s v="Senior Developer"/>
    <s v="Health"/>
    <s v="Mass Customer"/>
    <s v="N"/>
    <s v="Yes"/>
    <n v="11"/>
    <m/>
  </r>
  <r>
    <n v="11430"/>
    <n v="42"/>
    <x v="946"/>
    <d v="2017-06-02T00:00:00"/>
    <n v="211"/>
    <b v="0"/>
    <s v="Approved"/>
    <s v="OHM Cycles"/>
    <s v="Road"/>
    <s v="medium"/>
    <s v="small"/>
    <n v="1810"/>
    <n v="1610.9"/>
    <d v="2008-03-19T00:00:00"/>
    <n v="199.09999999999991"/>
    <s v="F"/>
    <n v="77"/>
    <d v="1973-09-27T00:00:00"/>
    <n v="46.799564542110602"/>
    <s v="Executive Secretary"/>
    <s v="n/a"/>
    <s v="Mass Customer"/>
    <s v="N"/>
    <s v="No"/>
    <n v="14"/>
    <m/>
  </r>
  <r>
    <n v="11571"/>
    <n v="35"/>
    <x v="2048"/>
    <d v="2017-06-02T00:00:00"/>
    <n v="211"/>
    <b v="0"/>
    <s v="Approved"/>
    <s v="Giant Bicycles"/>
    <s v="Standard"/>
    <s v="medium"/>
    <s v="medium"/>
    <n v="1403.5"/>
    <n v="954.82"/>
    <d v="2016-11-14T00:00:00"/>
    <n v="448.67999999999995"/>
    <s v="F"/>
    <n v="11"/>
    <d v="1956-03-18T00:00:00"/>
    <n v="64.339290569507867"/>
    <n v="0"/>
    <s v="n/a"/>
    <s v="High Net Worth"/>
    <s v="N"/>
    <s v="No"/>
    <n v="17"/>
    <m/>
  </r>
  <r>
    <n v="11628"/>
    <n v="39"/>
    <x v="2781"/>
    <d v="2017-06-02T00:00:00"/>
    <n v="211"/>
    <b v="1"/>
    <s v="Approved"/>
    <s v="Giant Bicycles"/>
    <s v="Standard"/>
    <s v="medium"/>
    <s v="large"/>
    <n v="1812.75"/>
    <n v="582.48"/>
    <d v="2008-03-19T00:00:00"/>
    <n v="1230.27"/>
    <s v="M"/>
    <n v="28"/>
    <d v="1973-01-05T00:00:00"/>
    <n v="47.525591939370877"/>
    <s v="Associate Professor"/>
    <s v="n/a"/>
    <s v="Affluent Customer"/>
    <s v="N"/>
    <s v="Yes"/>
    <n v="14"/>
    <m/>
  </r>
  <r>
    <n v="12176"/>
    <n v="63"/>
    <x v="1527"/>
    <d v="2017-06-02T00:00:00"/>
    <n v="211"/>
    <b v="1"/>
    <s v="Approved"/>
    <s v="Solex"/>
    <s v="Standard"/>
    <s v="medium"/>
    <s v="medium"/>
    <n v="1483.2"/>
    <n v="99.59"/>
    <d v="2015-05-21T00:00:00"/>
    <n v="1383.6100000000001"/>
    <s v="M"/>
    <n v="15"/>
    <d v="1977-08-10T00:00:00"/>
    <n v="42.928331665398275"/>
    <s v="Quality Control Specialist"/>
    <s v="Telecommunications"/>
    <s v="Affluent Customer"/>
    <s v="N"/>
    <s v="Yes"/>
    <n v="19"/>
    <m/>
  </r>
  <r>
    <n v="13889"/>
    <n v="5"/>
    <x v="2570"/>
    <d v="2017-06-02T00:00:00"/>
    <n v="211"/>
    <b v="0"/>
    <s v="Approved"/>
    <s v="Giant Bicycles"/>
    <s v="Standard"/>
    <s v="high"/>
    <s v="medium"/>
    <n v="1129.1300000000001"/>
    <n v="677.48"/>
    <d v="2007-08-04T00:00:00"/>
    <n v="451.65000000000009"/>
    <s v="F"/>
    <n v="80"/>
    <d v="1986-03-25T00:00:00"/>
    <n v="34.300934405124302"/>
    <s v="Mechanical Systems Engineer"/>
    <s v="Property"/>
    <s v="High Net Worth"/>
    <s v="N"/>
    <s v="Yes"/>
    <n v="7"/>
    <m/>
  </r>
  <r>
    <n v="13961"/>
    <n v="20"/>
    <x v="3402"/>
    <d v="2017-06-02T00:00:00"/>
    <n v="211"/>
    <b v="0"/>
    <s v="Approved"/>
    <s v="Trek Bicycles"/>
    <s v="Standard"/>
    <s v="medium"/>
    <s v="small"/>
    <n v="1775.81"/>
    <n v="1580.47"/>
    <d v="2010-05-05T00:00:00"/>
    <n v="195.33999999999992"/>
    <s v="F"/>
    <n v="27"/>
    <d v="1980-06-22T00:00:00"/>
    <n v="40.059838514713341"/>
    <s v="Office Assistant II"/>
    <s v="Argiculture"/>
    <s v="Mass Customer"/>
    <s v="N"/>
    <s v="No"/>
    <n v="9"/>
    <m/>
  </r>
  <r>
    <n v="15790"/>
    <n v="95"/>
    <x v="2587"/>
    <d v="2017-06-02T00:00:00"/>
    <n v="211"/>
    <b v="0"/>
    <s v="Approved"/>
    <s v="OHM Cycles"/>
    <s v="Touring"/>
    <s v="low"/>
    <s v="medium"/>
    <n v="1073.07"/>
    <n v="933.84"/>
    <d v="1997-01-25T00:00:00"/>
    <n v="139.2299999999999"/>
    <s v="F"/>
    <n v="31"/>
    <d v="1979-09-05T00:00:00"/>
    <n v="40.857098788685946"/>
    <s v="Associate Professor"/>
    <s v="Entertainment"/>
    <s v="High Net Worth"/>
    <s v="N"/>
    <s v="No"/>
    <n v="6"/>
    <m/>
  </r>
  <r>
    <n v="16318"/>
    <n v="35"/>
    <x v="2546"/>
    <d v="2017-06-02T00:00:00"/>
    <n v="211"/>
    <b v="1"/>
    <s v="Approved"/>
    <s v="Giant Bicycles"/>
    <s v="Standard"/>
    <s v="medium"/>
    <s v="medium"/>
    <n v="1403.5"/>
    <n v="954.82"/>
    <d v="2016-11-14T00:00:00"/>
    <n v="448.67999999999995"/>
    <s v="M"/>
    <n v="8"/>
    <d v="1986-05-11T00:00:00"/>
    <n v="34.172167281836629"/>
    <s v="Food Chemist"/>
    <s v="Health"/>
    <s v="High Net Worth"/>
    <s v="N"/>
    <s v="No"/>
    <n v="9"/>
    <m/>
  </r>
  <r>
    <n v="16504"/>
    <n v="72"/>
    <x v="164"/>
    <d v="2017-06-02T00:00:00"/>
    <n v="211"/>
    <b v="0"/>
    <s v="Approved"/>
    <s v="Norco Bicycles"/>
    <s v="Standard"/>
    <s v="medium"/>
    <s v="medium"/>
    <n v="360.4"/>
    <n v="270.3"/>
    <d v="2011-01-10T00:00:00"/>
    <n v="90.099999999999966"/>
    <s v="F"/>
    <n v="87"/>
    <d v="1997-08-06T00:00:00"/>
    <n v="22.925591939370875"/>
    <n v="0"/>
    <s v="Financial Services"/>
    <s v="Affluent Customer"/>
    <s v="N"/>
    <s v="Yes"/>
    <n v="4"/>
    <m/>
  </r>
  <r>
    <n v="16732"/>
    <n v="5"/>
    <x v="1356"/>
    <d v="2017-06-02T00:00:00"/>
    <n v="211"/>
    <b v="1"/>
    <s v="Approved"/>
    <s v="Trek Bicycles"/>
    <s v="Mountain"/>
    <s v="low"/>
    <s v="medium"/>
    <n v="574.64"/>
    <n v="459.71"/>
    <d v="2014-03-03T00:00:00"/>
    <n v="114.93"/>
    <s v="M"/>
    <n v="37"/>
    <d v="1959-12-23T00:00:00"/>
    <n v="60.572167281836627"/>
    <s v="Occupational Therapist"/>
    <s v="Health"/>
    <s v="Affluent Customer"/>
    <s v="N"/>
    <s v="Yes"/>
    <n v="20"/>
    <m/>
  </r>
  <r>
    <n v="16952"/>
    <n v="91"/>
    <x v="1348"/>
    <d v="2017-06-02T00:00:00"/>
    <n v="211"/>
    <b v="0"/>
    <s v="Approved"/>
    <s v="WeareA2B"/>
    <s v="Standard"/>
    <s v="low"/>
    <s v="medium"/>
    <n v="642.30999999999995"/>
    <n v="513.85"/>
    <d v="2004-12-18T00:00:00"/>
    <n v="128.45999999999992"/>
    <s v="M"/>
    <n v="99"/>
    <d v="1977-04-20T00:00:00"/>
    <n v="43.235180980466765"/>
    <s v="Developer III"/>
    <s v="Property"/>
    <s v="High Net Worth"/>
    <s v="N"/>
    <s v="Yes"/>
    <n v="10"/>
    <m/>
  </r>
  <r>
    <n v="17201"/>
    <n v="61"/>
    <x v="590"/>
    <d v="2017-06-02T00:00:00"/>
    <n v="211"/>
    <b v="1"/>
    <s v="Approved"/>
    <s v="OHM Cycles"/>
    <s v="Standard"/>
    <s v="low"/>
    <s v="medium"/>
    <n v="71.16"/>
    <n v="56.93"/>
    <d v="2015-06-17T00:00:00"/>
    <n v="14.229999999999997"/>
    <s v="F"/>
    <n v="93"/>
    <d v="1989-11-26T00:00:00"/>
    <n v="30.624222076357178"/>
    <s v="Food Chemist"/>
    <s v="Health"/>
    <s v="Mass Customer"/>
    <s v="N"/>
    <s v="No"/>
    <n v="12"/>
    <m/>
  </r>
  <r>
    <n v="17468"/>
    <n v="93"/>
    <x v="1417"/>
    <d v="2017-06-02T00:00:00"/>
    <n v="211"/>
    <b v="0"/>
    <s v="Approved"/>
    <s v="WeareA2B"/>
    <s v="Standard"/>
    <s v="medium"/>
    <s v="medium"/>
    <n v="1065.03"/>
    <n v="230.09"/>
    <d v="1996-11-09T00:00:00"/>
    <n v="834.93999999999994"/>
    <s v="M"/>
    <n v="13"/>
    <d v="1995-02-02T00:00:00"/>
    <n v="25.435180980466765"/>
    <s v="Recruiting Manager"/>
    <s v="Financial Services"/>
    <s v="Affluent Customer"/>
    <s v="N"/>
    <s v="Yes"/>
    <n v="1"/>
    <m/>
  </r>
  <r>
    <n v="18377"/>
    <n v="41"/>
    <x v="2021"/>
    <d v="2017-06-02T00:00:00"/>
    <n v="211"/>
    <b v="1"/>
    <s v="Approved"/>
    <s v="Solex"/>
    <s v="Road"/>
    <s v="medium"/>
    <s v="medium"/>
    <n v="416.98"/>
    <n v="312.74"/>
    <d v="2007-12-11T00:00:00"/>
    <n v="104.24000000000001"/>
    <s v="M"/>
    <n v="96"/>
    <d v="1995-06-14T00:00:00"/>
    <n v="25.073537144850327"/>
    <s v="Product Engineer"/>
    <s v="Financial Services"/>
    <s v="Affluent Customer"/>
    <s v="N"/>
    <s v="Yes"/>
    <n v="4"/>
    <m/>
  </r>
  <r>
    <n v="18706"/>
    <n v="60"/>
    <x v="2573"/>
    <d v="2017-06-02T00:00:00"/>
    <n v="211"/>
    <b v="1"/>
    <s v="Approved"/>
    <s v="Giant Bicycles"/>
    <s v="Standard"/>
    <s v="high"/>
    <s v="small"/>
    <n v="1977.36"/>
    <n v="1759.85"/>
    <d v="2014-07-28T00:00:00"/>
    <n v="217.51"/>
    <s v="M"/>
    <n v="36"/>
    <d v="1978-12-07T00:00:00"/>
    <n v="41.602304268137999"/>
    <s v="Analog Circuit Design manager"/>
    <s v="Financial Services"/>
    <s v="Affluent Customer"/>
    <s v="N"/>
    <s v="No"/>
    <n v="18"/>
    <m/>
  </r>
  <r>
    <n v="1637"/>
    <n v="35"/>
    <x v="1434"/>
    <d v="2017-06-01T00:00:00"/>
    <n v="212"/>
    <b v="0"/>
    <s v="Approved"/>
    <s v="Trek Bicycles"/>
    <s v="Standard"/>
    <s v="low"/>
    <s v="medium"/>
    <n v="1057.51"/>
    <n v="154.4"/>
    <d v="1994-07-12T00:00:00"/>
    <n v="903.11"/>
    <s v="M"/>
    <n v="15"/>
    <d v="1984-01-27T00:00:00"/>
    <n v="36.45983851471334"/>
    <s v="Biostatistician IV"/>
    <s v="n/a"/>
    <s v="Mass Customer"/>
    <s v="N"/>
    <s v="No"/>
    <n v="16"/>
    <m/>
  </r>
  <r>
    <n v="1987"/>
    <n v="20"/>
    <x v="1674"/>
    <d v="2017-06-01T00:00:00"/>
    <n v="212"/>
    <b v="1"/>
    <s v="Approved"/>
    <s v="Trek Bicycles"/>
    <s v="Standard"/>
    <s v="medium"/>
    <s v="small"/>
    <n v="1775.81"/>
    <n v="1580.47"/>
    <d v="2010-05-05T00:00:00"/>
    <n v="195.33999999999992"/>
    <s v="F"/>
    <n v="6"/>
    <d v="1991-08-13T00:00:00"/>
    <n v="28.911893309233889"/>
    <n v="0"/>
    <s v="Health"/>
    <s v="Mass Customer"/>
    <s v="N"/>
    <s v="No"/>
    <n v="6"/>
    <m/>
  </r>
  <r>
    <n v="2205"/>
    <n v="23"/>
    <x v="169"/>
    <d v="2017-06-01T00:00:00"/>
    <n v="212"/>
    <b v="1"/>
    <s v="Approved"/>
    <s v="Norco Bicycles"/>
    <s v="Mountain"/>
    <s v="low"/>
    <s v="small"/>
    <n v="688.63"/>
    <n v="612.88"/>
    <d v="1993-10-02T00:00:00"/>
    <n v="75.75"/>
    <s v="M"/>
    <n v="40"/>
    <d v="1977-09-21T00:00:00"/>
    <n v="42.813263172247588"/>
    <s v="Internal Auditor"/>
    <s v="Manufacturing"/>
    <s v="Affluent Customer"/>
    <s v="N"/>
    <s v="No"/>
    <n v="7"/>
    <m/>
  </r>
  <r>
    <n v="4938"/>
    <n v="95"/>
    <x v="3401"/>
    <d v="2017-06-01T00:00:00"/>
    <n v="212"/>
    <b v="1"/>
    <s v="Approved"/>
    <s v="Giant Bicycles"/>
    <s v="Standard"/>
    <s v="medium"/>
    <s v="large"/>
    <n v="569.55999999999995"/>
    <n v="528.42999999999995"/>
    <d v="2003-09-10T00:00:00"/>
    <n v="41.129999999999995"/>
    <s v="M"/>
    <n v="37"/>
    <d v="1985-03-12T00:00:00"/>
    <n v="35.336550843480467"/>
    <s v="Business Systems Development Analyst"/>
    <s v="Argiculture"/>
    <s v="Affluent Customer"/>
    <s v="N"/>
    <s v="No"/>
    <n v="8"/>
    <m/>
  </r>
  <r>
    <n v="5088"/>
    <n v="6"/>
    <x v="1538"/>
    <d v="2017-06-01T00:00:00"/>
    <n v="212"/>
    <b v="1"/>
    <s v="Approved"/>
    <s v="OHM Cycles"/>
    <s v="Standard"/>
    <s v="high"/>
    <s v="medium"/>
    <n v="227.88"/>
    <n v="136.72999999999999"/>
    <d v="2007-08-04T00:00:00"/>
    <n v="91.15"/>
    <s v="M"/>
    <n v="68"/>
    <d v="1968-01-28T00:00:00"/>
    <n v="52.468057692795533"/>
    <s v="Graphic Designer"/>
    <s v="Financial Services"/>
    <s v="Affluent Customer"/>
    <s v="N"/>
    <s v="Yes"/>
    <n v="19"/>
    <m/>
  </r>
  <r>
    <n v="5468"/>
    <n v="25"/>
    <x v="2004"/>
    <d v="2017-06-01T00:00:00"/>
    <n v="212"/>
    <b v="0"/>
    <s v="Approved"/>
    <s v="Giant Bicycles"/>
    <s v="Road"/>
    <s v="medium"/>
    <s v="medium"/>
    <n v="1538.99"/>
    <n v="829.65"/>
    <d v="2016-02-04T00:00:00"/>
    <n v="709.34"/>
    <s v="M"/>
    <n v="49"/>
    <d v="1974-05-16T00:00:00"/>
    <n v="46.166687829781836"/>
    <s v="Assistant Professor"/>
    <s v="n/a"/>
    <s v="Mass Customer"/>
    <s v="N"/>
    <s v="No"/>
    <n v="8"/>
    <m/>
  </r>
  <r>
    <n v="5589"/>
    <n v="0"/>
    <x v="741"/>
    <d v="2017-06-01T00:00:00"/>
    <n v="212"/>
    <b v="1"/>
    <s v="Approved"/>
    <s v="Solex"/>
    <s v="Standard"/>
    <s v="medium"/>
    <s v="medium"/>
    <n v="478.16"/>
    <n v="298.72000000000003"/>
    <d v="2011-04-16T00:00:00"/>
    <n v="179.44"/>
    <s v="M"/>
    <n v="59"/>
    <d v="1998-08-26T00:00:00"/>
    <n v="21.870797418822931"/>
    <s v="Human Resources Manager"/>
    <s v="n/a"/>
    <s v="High Net Worth"/>
    <s v="N"/>
    <s v="Yes"/>
    <n v="1"/>
    <m/>
  </r>
  <r>
    <n v="5783"/>
    <n v="88"/>
    <x v="1952"/>
    <d v="2017-06-01T00:00:00"/>
    <n v="212"/>
    <b v="0"/>
    <s v="Approved"/>
    <s v="Norco Bicycles"/>
    <s v="Standard"/>
    <s v="medium"/>
    <s v="medium"/>
    <n v="1198.46"/>
    <n v="381.1"/>
    <d v="2014-03-03T00:00:00"/>
    <n v="817.36"/>
    <s v="F"/>
    <n v="89"/>
    <d v="1996-08-18T00:00:00"/>
    <n v="23.89271522704211"/>
    <s v="Project Manager"/>
    <s v="Financial Services"/>
    <s v="Mass Customer"/>
    <s v="N"/>
    <s v="Yes"/>
    <n v="3"/>
    <m/>
  </r>
  <r>
    <n v="6622"/>
    <n v="59"/>
    <x v="1532"/>
    <d v="2017-06-01T00:00:00"/>
    <n v="212"/>
    <b v="0"/>
    <s v="Approved"/>
    <s v="Solex"/>
    <s v="Standard"/>
    <s v="medium"/>
    <s v="large"/>
    <n v="1061.56"/>
    <n v="733.58"/>
    <d v="1993-07-20T00:00:00"/>
    <n v="327.9799999999999"/>
    <s v="M"/>
    <n v="49"/>
    <d v="1971-12-05T00:00:00"/>
    <n v="48.613263172247585"/>
    <s v="Statistician III"/>
    <s v="Health"/>
    <s v="Mass Customer"/>
    <s v="N"/>
    <s v="No"/>
    <n v="11"/>
    <m/>
  </r>
  <r>
    <n v="7110"/>
    <n v="0"/>
    <x v="1760"/>
    <d v="2017-06-01T00:00:00"/>
    <n v="212"/>
    <b v="1"/>
    <s v="Approved"/>
    <s v="Solex"/>
    <s v="Standard"/>
    <s v="medium"/>
    <s v="medium"/>
    <n v="478.16"/>
    <n v="298.72000000000003"/>
    <d v="1993-06-23T00:00:00"/>
    <n v="179.44"/>
    <s v="M"/>
    <n v="4"/>
    <d v="1978-05-16T00:00:00"/>
    <n v="42.163948103754436"/>
    <s v="Biostatistician II"/>
    <s v="Manufacturing"/>
    <s v="High Net Worth"/>
    <s v="N"/>
    <s v="No"/>
    <n v="7"/>
    <m/>
  </r>
  <r>
    <n v="7299"/>
    <n v="0"/>
    <x v="3004"/>
    <d v="2017-06-01T00:00:00"/>
    <n v="212"/>
    <b v="0"/>
    <s v="Approved"/>
    <s v="OHM Cycles"/>
    <s v="Road"/>
    <s v="high"/>
    <s v="large"/>
    <n v="12.01"/>
    <n v="7.21"/>
    <d v="2009-03-08T00:00:00"/>
    <n v="4.8"/>
    <s v="F"/>
    <n v="37"/>
    <d v="1964-06-22T00:00:00"/>
    <n v="56.070797418822927"/>
    <n v="0"/>
    <s v="Health"/>
    <s v="High Net Worth"/>
    <s v="N"/>
    <s v="No"/>
    <n v="15"/>
    <m/>
  </r>
  <r>
    <n v="7937"/>
    <n v="34"/>
    <x v="2897"/>
    <d v="2017-06-01T00:00:00"/>
    <n v="212"/>
    <b v="0"/>
    <s v="Approved"/>
    <s v="Norco Bicycles"/>
    <s v="Road"/>
    <s v="high"/>
    <s v="large"/>
    <n v="774.53"/>
    <n v="464.72"/>
    <d v="2003-03-18T00:00:00"/>
    <n v="309.80999999999995"/>
    <s v="F"/>
    <n v="83"/>
    <d v="1977-11-28T00:00:00"/>
    <n v="42.626961802384578"/>
    <s v="Tax Accountant"/>
    <s v="Telecommunications"/>
    <s v="Mass Customer"/>
    <s v="N"/>
    <s v="No"/>
    <n v="13"/>
    <m/>
  </r>
  <r>
    <n v="7969"/>
    <n v="71"/>
    <x v="131"/>
    <d v="2017-06-01T00:00:00"/>
    <n v="212"/>
    <b v="0"/>
    <s v="Approved"/>
    <s v="Solex"/>
    <s v="Standard"/>
    <s v="high"/>
    <s v="large"/>
    <n v="1842.92"/>
    <n v="1105.75"/>
    <d v="1995-10-24T00:00:00"/>
    <n v="737.17000000000007"/>
    <s v="F"/>
    <n v="96"/>
    <d v="1986-04-16T00:00:00"/>
    <n v="34.240660432521558"/>
    <s v="Senior Developer"/>
    <s v="n/a"/>
    <s v="Affluent Customer"/>
    <s v="N"/>
    <s v="No"/>
    <n v="3"/>
    <m/>
  </r>
  <r>
    <n v="8381"/>
    <n v="4"/>
    <x v="421"/>
    <d v="2017-06-01T00:00:00"/>
    <n v="212"/>
    <b v="1"/>
    <s v="Approved"/>
    <s v="Giant Bicycles"/>
    <s v="Standard"/>
    <s v="high"/>
    <s v="medium"/>
    <n v="1129.1300000000001"/>
    <n v="677.48"/>
    <d v="1991-11-07T00:00:00"/>
    <n v="451.65000000000009"/>
    <s v="F"/>
    <n v="61"/>
    <d v="1972-02-07T00:00:00"/>
    <n v="48.437920706494161"/>
    <s v="Programmer Analyst IV"/>
    <s v="Manufacturing"/>
    <s v="Mass Customer"/>
    <s v="N"/>
    <s v="Yes"/>
    <n v="7"/>
    <m/>
  </r>
  <r>
    <n v="10509"/>
    <n v="30"/>
    <x v="400"/>
    <d v="2017-06-01T00:00:00"/>
    <n v="212"/>
    <b v="0"/>
    <s v="Approved"/>
    <s v="Solex"/>
    <s v="Standard"/>
    <s v="high"/>
    <s v="medium"/>
    <n v="748.17"/>
    <n v="448.9"/>
    <d v="1995-12-19T00:00:00"/>
    <n v="299.27"/>
    <s v="U"/>
    <n v="82"/>
    <d v="1899-12-30T00:00:00"/>
    <n v="0"/>
    <n v="0"/>
    <s v="IT"/>
    <s v="Mass Customer"/>
    <s v="N"/>
    <s v="Yes"/>
    <n v="0"/>
    <m/>
  </r>
  <r>
    <n v="10590"/>
    <n v="6"/>
    <x v="2541"/>
    <d v="2017-06-01T00:00:00"/>
    <n v="212"/>
    <b v="1"/>
    <s v="Approved"/>
    <s v="OHM Cycles"/>
    <s v="Standard"/>
    <s v="high"/>
    <s v="medium"/>
    <n v="227.88"/>
    <n v="136.72999999999999"/>
    <d v="2007-08-04T00:00:00"/>
    <n v="91.15"/>
    <s v="M"/>
    <n v="33"/>
    <d v="1958-05-08T00:00:00"/>
    <n v="62.1995645421106"/>
    <s v="Nuclear Power Engineer"/>
    <s v="Manufacturing"/>
    <s v="Mass Customer"/>
    <s v="N"/>
    <s v="Yes"/>
    <n v="8"/>
    <m/>
  </r>
  <r>
    <n v="10665"/>
    <n v="54"/>
    <x v="1813"/>
    <d v="2017-06-01T00:00:00"/>
    <n v="212"/>
    <b v="1"/>
    <s v="Approved"/>
    <s v="WeareA2B"/>
    <s v="Standard"/>
    <s v="medium"/>
    <s v="medium"/>
    <n v="1292.8399999999999"/>
    <n v="13.44"/>
    <d v="2009-04-12T00:00:00"/>
    <n v="1279.3999999999999"/>
    <s v="M"/>
    <n v="25"/>
    <d v="1973-11-30T00:00:00"/>
    <n v="46.624222076357178"/>
    <n v="0"/>
    <s v="Manufacturing"/>
    <s v="Mass Customer"/>
    <s v="N"/>
    <s v="No"/>
    <n v="13"/>
    <m/>
  </r>
  <r>
    <n v="10785"/>
    <n v="72"/>
    <x v="1736"/>
    <d v="2017-06-01T00:00:00"/>
    <n v="212"/>
    <b v="0"/>
    <s v="Approved"/>
    <s v="OHM Cycles"/>
    <s v="Standard"/>
    <s v="medium"/>
    <s v="medium"/>
    <n v="912.52"/>
    <n v="141.4"/>
    <d v="2015-10-18T00:00:00"/>
    <n v="771.12"/>
    <s v="M"/>
    <n v="49"/>
    <d v="1967-08-08T00:00:00"/>
    <n v="52.942030295535261"/>
    <s v="VP Marketing"/>
    <s v="Financial Services"/>
    <s v="High Net Worth"/>
    <s v="N"/>
    <s v="Yes"/>
    <n v="6"/>
    <m/>
  </r>
  <r>
    <n v="10814"/>
    <n v="14"/>
    <x v="3403"/>
    <d v="2017-06-01T00:00:00"/>
    <n v="212"/>
    <b v="1"/>
    <s v="Approved"/>
    <s v="Solex"/>
    <s v="Standard"/>
    <s v="high"/>
    <s v="large"/>
    <n v="1842.92"/>
    <n v="1105.75"/>
    <d v="1995-10-24T00:00:00"/>
    <n v="737.17000000000007"/>
    <s v="M"/>
    <n v="2"/>
    <d v="1988-04-30T00:00:00"/>
    <n v="32.1995645421106"/>
    <s v="Desktop Support Technician"/>
    <s v="Property"/>
    <s v="High Net Worth"/>
    <s v="N"/>
    <s v="No"/>
    <n v="13"/>
    <m/>
  </r>
  <r>
    <n v="10986"/>
    <n v="58"/>
    <x v="2497"/>
    <d v="2017-06-01T00:00:00"/>
    <n v="212"/>
    <b v="0"/>
    <s v="Approved"/>
    <s v="OHM Cycles"/>
    <s v="Standard"/>
    <s v="medium"/>
    <s v="medium"/>
    <n v="912.52"/>
    <n v="141.4"/>
    <d v="1993-07-20T00:00:00"/>
    <n v="771.12"/>
    <s v="M"/>
    <n v="83"/>
    <d v="1989-03-13T00:00:00"/>
    <n v="31.33107139142567"/>
    <s v="Physical Therapy Assistant"/>
    <s v="n/a"/>
    <s v="Mass Customer"/>
    <s v="N"/>
    <s v="Yes"/>
    <n v="15"/>
    <m/>
  </r>
  <r>
    <n v="11192"/>
    <n v="70"/>
    <x v="1868"/>
    <d v="2017-06-01T00:00:00"/>
    <n v="212"/>
    <b v="1"/>
    <s v="Approved"/>
    <s v="Trek Bicycles"/>
    <s v="Standard"/>
    <s v="high"/>
    <s v="medium"/>
    <n v="495.72"/>
    <n v="297.43"/>
    <d v="2015-04-11T00:00:00"/>
    <n v="198.29000000000002"/>
    <s v="F"/>
    <n v="38"/>
    <d v="1986-08-23T00:00:00"/>
    <n v="33.887235774987317"/>
    <s v="Tax Accountant"/>
    <s v="Property"/>
    <s v="Mass Customer"/>
    <s v="N"/>
    <s v="No"/>
    <n v="20"/>
    <m/>
  </r>
  <r>
    <n v="11237"/>
    <n v="69"/>
    <x v="3104"/>
    <d v="2017-06-01T00:00:00"/>
    <n v="212"/>
    <b v="1"/>
    <s v="Approved"/>
    <s v="Giant Bicycles"/>
    <s v="Road"/>
    <s v="medium"/>
    <s v="medium"/>
    <n v="792.9"/>
    <n v="594.67999999999995"/>
    <d v="1995-12-19T00:00:00"/>
    <n v="198.22000000000003"/>
    <s v="U"/>
    <n v="8"/>
    <d v="1899-12-30T00:00:00"/>
    <n v="0"/>
    <s v="General Manager"/>
    <s v="IT"/>
    <s v="Affluent Customer"/>
    <s v="N"/>
    <s v="Yes"/>
    <n v="0"/>
    <m/>
  </r>
  <r>
    <n v="11964"/>
    <n v="57"/>
    <x v="250"/>
    <d v="2017-06-01T00:00:00"/>
    <n v="212"/>
    <b v="0"/>
    <s v="Approved"/>
    <s v="WeareA2B"/>
    <s v="Touring"/>
    <s v="medium"/>
    <s v="large"/>
    <n v="1890.39"/>
    <n v="260.14"/>
    <d v="1998-12-17T00:00:00"/>
    <n v="1630.25"/>
    <s v="U"/>
    <n v="1"/>
    <d v="1899-12-30T00:00:00"/>
    <n v="0"/>
    <s v="VP Quality Control"/>
    <s v="IT"/>
    <s v="Affluent Customer"/>
    <s v="N"/>
    <s v="Yes"/>
    <n v="0"/>
    <m/>
  </r>
  <r>
    <n v="11663"/>
    <n v="9"/>
    <x v="2717"/>
    <d v="2017-07-11T00:00:00"/>
    <m/>
    <b v="0"/>
    <s v="Cancelled"/>
    <s v="OHM Cycles"/>
    <s v="Road"/>
    <s v="medium"/>
    <s v="medium"/>
    <n v="742.54"/>
    <n v="667.4"/>
    <n v="35378"/>
    <m/>
    <m/>
    <m/>
    <m/>
    <m/>
    <m/>
    <m/>
    <m/>
    <m/>
    <m/>
    <m/>
    <m/>
  </r>
  <r>
    <n v="12724"/>
    <n v="65"/>
    <x v="3340"/>
    <d v="2017-06-01T00:00:00"/>
    <n v="212"/>
    <b v="0"/>
    <s v="Approved"/>
    <s v="WeareA2B"/>
    <s v="Standard"/>
    <s v="medium"/>
    <s v="medium"/>
    <n v="1807.45"/>
    <n v="778.69"/>
    <d v="2015-04-11T00:00:00"/>
    <n v="1028.76"/>
    <s v="F"/>
    <n v="88"/>
    <d v="1961-11-23T00:00:00"/>
    <n v="58.65161933663115"/>
    <s v="Associate Professor"/>
    <s v="Argiculture"/>
    <s v="Affluent Customer"/>
    <s v="N"/>
    <s v="Yes"/>
    <n v="13"/>
    <m/>
  </r>
  <r>
    <n v="12987"/>
    <n v="0"/>
    <x v="636"/>
    <d v="2017-06-01T00:00:00"/>
    <n v="212"/>
    <b v="1"/>
    <s v="Approved"/>
    <s v="Norco Bicycles"/>
    <s v="Standard"/>
    <s v="low"/>
    <s v="medium"/>
    <n v="363.01"/>
    <n v="290.41000000000003"/>
    <d v="2005-05-10T00:00:00"/>
    <n v="72.599999999999966"/>
    <s v="M"/>
    <n v="69"/>
    <d v="1993-05-14T00:00:00"/>
    <n v="27.158468651699643"/>
    <s v="Research Nurse"/>
    <s v="Health"/>
    <s v="High Net Worth"/>
    <s v="N"/>
    <s v="No"/>
    <n v="6"/>
    <m/>
  </r>
  <r>
    <n v="13101"/>
    <n v="12"/>
    <x v="636"/>
    <d v="2017-06-01T00:00:00"/>
    <n v="212"/>
    <b v="1"/>
    <s v="Approved"/>
    <s v="Giant Bicycles"/>
    <s v="Standard"/>
    <s v="medium"/>
    <s v="large"/>
    <n v="1765.3"/>
    <n v="709.48"/>
    <d v="2004-07-25T00:00:00"/>
    <n v="1055.82"/>
    <s v="M"/>
    <n v="69"/>
    <d v="1993-05-14T00:00:00"/>
    <n v="27.158468651699643"/>
    <s v="Research Nurse"/>
    <s v="Health"/>
    <s v="High Net Worth"/>
    <s v="N"/>
    <s v="No"/>
    <n v="6"/>
    <m/>
  </r>
  <r>
    <n v="11667"/>
    <n v="32"/>
    <x v="2404"/>
    <d v="2017-09-11T00:00:00"/>
    <m/>
    <b v="1"/>
    <s v="Cancelled"/>
    <s v="Giant Bicycles"/>
    <s v="Standard"/>
    <s v="high"/>
    <s v="medium"/>
    <n v="1179"/>
    <n v="707.4"/>
    <n v="35667"/>
    <m/>
    <m/>
    <m/>
    <m/>
    <m/>
    <m/>
    <m/>
    <m/>
    <m/>
    <m/>
    <m/>
    <m/>
  </r>
  <r>
    <n v="13308"/>
    <n v="84"/>
    <x v="3005"/>
    <d v="2017-06-01T00:00:00"/>
    <n v="212"/>
    <b v="1"/>
    <s v="Approved"/>
    <s v="Trek Bicycles"/>
    <s v="Road"/>
    <s v="medium"/>
    <s v="medium"/>
    <n v="290.62"/>
    <n v="215.14"/>
    <d v="1999-07-26T00:00:00"/>
    <n v="75.480000000000018"/>
    <s v="F"/>
    <n v="20"/>
    <d v="1991-09-04T00:00:00"/>
    <n v="28.851619336631149"/>
    <s v="Tax Accountant"/>
    <s v="n/a"/>
    <s v="Mass Customer"/>
    <s v="N"/>
    <s v="Yes"/>
    <n v="4"/>
    <m/>
  </r>
  <r>
    <n v="13438"/>
    <n v="99"/>
    <x v="2126"/>
    <d v="2017-06-01T00:00:00"/>
    <n v="212"/>
    <b v="1"/>
    <s v="Approved"/>
    <s v="OHM Cycles"/>
    <s v="Standard"/>
    <s v="medium"/>
    <s v="medium"/>
    <n v="1227.3399999999999"/>
    <n v="770.89"/>
    <d v="1994-08-10T00:00:00"/>
    <n v="456.44999999999993"/>
    <s v="M"/>
    <n v="4"/>
    <d v="1983-01-18T00:00:00"/>
    <n v="37.484496048959919"/>
    <n v="0"/>
    <s v="n/a"/>
    <s v="Mass Customer"/>
    <s v="N"/>
    <s v="No"/>
    <n v="9"/>
    <m/>
  </r>
  <r>
    <n v="13795"/>
    <n v="2"/>
    <x v="1646"/>
    <d v="2017-06-01T00:00:00"/>
    <n v="212"/>
    <b v="1"/>
    <s v="Approved"/>
    <s v="Giant Bicycles"/>
    <s v="Road"/>
    <s v="low"/>
    <s v="small"/>
    <n v="590.26"/>
    <n v="525.33000000000004"/>
    <d v="2016-12-06T00:00:00"/>
    <n v="64.92999999999995"/>
    <s v="F"/>
    <n v="81"/>
    <d v="1993-09-26T00:00:00"/>
    <n v="26.788605638001012"/>
    <n v="0"/>
    <s v="Manufacturing"/>
    <s v="High Net Worth"/>
    <s v="N"/>
    <s v="Yes"/>
    <n v="7"/>
    <m/>
  </r>
  <r>
    <n v="14125"/>
    <n v="90"/>
    <x v="3366"/>
    <d v="2017-06-01T00:00:00"/>
    <n v="212"/>
    <b v="1"/>
    <s v="Approved"/>
    <s v="Norco Bicycles"/>
    <s v="Standard"/>
    <s v="low"/>
    <s v="medium"/>
    <n v="363.01"/>
    <n v="290.41000000000003"/>
    <d v="2010-05-05T00:00:00"/>
    <n v="72.599999999999966"/>
    <s v="F"/>
    <n v="57"/>
    <d v="1974-12-31T00:00:00"/>
    <n v="45.539290569507862"/>
    <s v="Human Resources Manager"/>
    <s v="Financial Services"/>
    <s v="Mass Customer"/>
    <s v="N"/>
    <s v="Yes"/>
    <n v="7"/>
    <m/>
  </r>
  <r>
    <n v="14191"/>
    <n v="5"/>
    <x v="2587"/>
    <d v="2017-06-01T00:00:00"/>
    <n v="212"/>
    <b v="0"/>
    <s v="Approved"/>
    <s v="Giant Bicycles"/>
    <s v="Standard"/>
    <s v="high"/>
    <s v="medium"/>
    <n v="1129.1300000000001"/>
    <n v="677.48"/>
    <d v="2005-08-09T00:00:00"/>
    <n v="451.65000000000009"/>
    <s v="F"/>
    <n v="31"/>
    <d v="1979-09-05T00:00:00"/>
    <n v="40.857098788685946"/>
    <s v="Associate Professor"/>
    <s v="Entertainment"/>
    <s v="High Net Worth"/>
    <s v="N"/>
    <s v="No"/>
    <n v="6"/>
    <m/>
  </r>
  <r>
    <n v="14419"/>
    <n v="65"/>
    <x v="1274"/>
    <d v="2017-06-01T00:00:00"/>
    <n v="212"/>
    <b v="0"/>
    <s v="Approved"/>
    <s v="WeareA2B"/>
    <s v="Standard"/>
    <s v="medium"/>
    <s v="medium"/>
    <n v="1807.45"/>
    <n v="778.69"/>
    <d v="2015-05-21T00:00:00"/>
    <n v="1028.76"/>
    <s v="F"/>
    <n v="7"/>
    <d v="1973-07-28T00:00:00"/>
    <n v="46.966687829781833"/>
    <s v="Senior Sales Associate"/>
    <s v="Argiculture"/>
    <s v="Affluent Customer"/>
    <s v="N"/>
    <s v="Yes"/>
    <n v="8"/>
    <m/>
  </r>
  <r>
    <n v="14485"/>
    <n v="9"/>
    <x v="2827"/>
    <d v="2017-06-01T00:00:00"/>
    <n v="212"/>
    <b v="0"/>
    <s v="Approved"/>
    <s v="OHM Cycles"/>
    <s v="Road"/>
    <s v="medium"/>
    <s v="medium"/>
    <n v="742.54"/>
    <n v="667.4"/>
    <d v="1991-11-07T00:00:00"/>
    <n v="75.139999999999986"/>
    <s v="F"/>
    <n v="7"/>
    <d v="1997-08-05T00:00:00"/>
    <n v="22.928331665398272"/>
    <s v="Geologist III"/>
    <s v="Retail"/>
    <s v="Affluent Customer"/>
    <s v="N"/>
    <s v="No"/>
    <n v="3"/>
    <m/>
  </r>
  <r>
    <n v="11675"/>
    <n v="3"/>
    <x v="1252"/>
    <d v="2017-11-04T00:00:00"/>
    <m/>
    <m/>
    <s v="Approved"/>
    <s v="Trek Bicycles"/>
    <s v="Standard"/>
    <s v="medium"/>
    <s v="large"/>
    <n v="2091.4699999999998"/>
    <n v="388.92"/>
    <n v="38258"/>
    <m/>
    <m/>
    <m/>
    <m/>
    <m/>
    <m/>
    <m/>
    <m/>
    <m/>
    <m/>
    <m/>
    <m/>
  </r>
  <r>
    <n v="14676"/>
    <n v="78"/>
    <x v="1774"/>
    <d v="2017-06-01T00:00:00"/>
    <n v="212"/>
    <b v="0"/>
    <s v="Approved"/>
    <s v="Giant Bicycles"/>
    <s v="Standard"/>
    <s v="medium"/>
    <s v="large"/>
    <n v="1765.3"/>
    <n v="709.48"/>
    <d v="2004-07-25T00:00:00"/>
    <n v="1055.82"/>
    <s v="M"/>
    <n v="40"/>
    <d v="1959-04-18T00:00:00"/>
    <n v="61.254359062658544"/>
    <s v="Assistant Media Planner"/>
    <s v="Entertainment"/>
    <s v="Mass Customer"/>
    <s v="N"/>
    <s v="No"/>
    <n v="17"/>
    <m/>
  </r>
  <r>
    <n v="15056"/>
    <n v="7"/>
    <x v="2870"/>
    <d v="2017-06-01T00:00:00"/>
    <n v="212"/>
    <b v="0"/>
    <s v="Approved"/>
    <s v="Trek Bicycles"/>
    <s v="Road"/>
    <s v="low"/>
    <s v="medium"/>
    <n v="980.37"/>
    <n v="234.43"/>
    <d v="2004-09-28T00:00:00"/>
    <n v="745.94"/>
    <s v="F"/>
    <n v="97"/>
    <d v="1955-01-20T00:00:00"/>
    <n v="65.498194679096898"/>
    <n v="0"/>
    <s v="Health"/>
    <s v="Affluent Customer"/>
    <s v="N"/>
    <s v="No"/>
    <n v="9"/>
    <m/>
  </r>
  <r>
    <n v="15081"/>
    <n v="25"/>
    <x v="3370"/>
    <d v="2017-06-01T00:00:00"/>
    <n v="212"/>
    <b v="0"/>
    <s v="Approved"/>
    <s v="Giant Bicycles"/>
    <s v="Road"/>
    <s v="medium"/>
    <s v="medium"/>
    <n v="1538.99"/>
    <n v="829.65"/>
    <d v="2016-02-04T00:00:00"/>
    <n v="709.34"/>
    <s v="M"/>
    <n v="40"/>
    <d v="1956-10-22T00:00:00"/>
    <n v="63.742030295535258"/>
    <s v="Account Representative IV"/>
    <s v="Telecommunications"/>
    <s v="Affluent Customer"/>
    <s v="N"/>
    <s v="No"/>
    <n v="11"/>
    <m/>
  </r>
  <r>
    <n v="15122"/>
    <n v="40"/>
    <x v="2244"/>
    <d v="2017-06-01T00:00:00"/>
    <n v="212"/>
    <b v="1"/>
    <s v="Approved"/>
    <s v="OHM Cycles"/>
    <s v="Standard"/>
    <s v="high"/>
    <s v="medium"/>
    <n v="1458.17"/>
    <n v="874.9"/>
    <d v="2006-02-02T00:00:00"/>
    <n v="583.2700000000001"/>
    <s v="M"/>
    <n v="48"/>
    <d v="1976-12-23T00:00:00"/>
    <n v="43.558468651699641"/>
    <s v="Legal Assistant"/>
    <s v="Manufacturing"/>
    <s v="Affluent Customer"/>
    <s v="N"/>
    <s v="No"/>
    <n v="21"/>
    <m/>
  </r>
  <r>
    <n v="15330"/>
    <n v="27"/>
    <x v="2018"/>
    <d v="2017-06-01T00:00:00"/>
    <n v="212"/>
    <b v="1"/>
    <s v="Approved"/>
    <s v="Trek Bicycles"/>
    <s v="Standard"/>
    <s v="medium"/>
    <s v="medium"/>
    <n v="499.53"/>
    <n v="388.72"/>
    <d v="1999-06-23T00:00:00"/>
    <n v="110.80999999999995"/>
    <s v="F"/>
    <n v="62"/>
    <d v="1989-07-16T00:00:00"/>
    <n v="30.988605638001012"/>
    <s v="Chemical Engineer"/>
    <s v="Manufacturing"/>
    <s v="Mass Customer"/>
    <s v="N"/>
    <s v="Yes"/>
    <n v="2"/>
    <m/>
  </r>
  <r>
    <n v="15346"/>
    <n v="94"/>
    <x v="3122"/>
    <d v="2017-06-01T00:00:00"/>
    <n v="212"/>
    <b v="1"/>
    <s v="Approved"/>
    <s v="Giant Bicycles"/>
    <s v="Standard"/>
    <s v="medium"/>
    <s v="large"/>
    <n v="1635.3"/>
    <n v="993.66"/>
    <d v="2013-06-09T00:00:00"/>
    <n v="641.64"/>
    <s v="F"/>
    <n v="17"/>
    <d v="1995-04-20T00:00:00"/>
    <n v="25.224222076357176"/>
    <s v="Legal Assistant"/>
    <s v="Manufacturing"/>
    <s v="Affluent Customer"/>
    <s v="N"/>
    <s v="No"/>
    <n v="4"/>
    <m/>
  </r>
  <r>
    <n v="15357"/>
    <n v="0"/>
    <x v="1590"/>
    <d v="2017-06-01T00:00:00"/>
    <n v="212"/>
    <b v="0"/>
    <s v="Approved"/>
    <s v="Trek Bicycles"/>
    <s v="Standard"/>
    <s v="medium"/>
    <s v="medium"/>
    <n v="499.53"/>
    <n v="388.72"/>
    <d v="1999-06-23T00:00:00"/>
    <n v="110.80999999999995"/>
    <s v="F"/>
    <n v="71"/>
    <d v="1973-10-27T00:00:00"/>
    <n v="46.717372761288686"/>
    <s v="Quality Control Specialist"/>
    <s v="Health"/>
    <s v="High Net Worth"/>
    <s v="N"/>
    <s v="No"/>
    <n v="5"/>
    <m/>
  </r>
  <r>
    <n v="15669"/>
    <n v="7"/>
    <x v="177"/>
    <d v="2017-06-01T00:00:00"/>
    <n v="212"/>
    <b v="1"/>
    <s v="Approved"/>
    <s v="Trek Bicycles"/>
    <s v="Road"/>
    <s v="low"/>
    <s v="medium"/>
    <n v="980.37"/>
    <n v="234.43"/>
    <d v="2004-09-28T00:00:00"/>
    <n v="745.94"/>
    <s v="M"/>
    <n v="9"/>
    <d v="1994-05-20T00:00:00"/>
    <n v="26.14203029553526"/>
    <s v="Programmer Analyst III"/>
    <s v="Manufacturing"/>
    <s v="Mass Customer"/>
    <s v="N"/>
    <s v="No"/>
    <n v="2"/>
    <m/>
  </r>
  <r>
    <n v="16061"/>
    <n v="17"/>
    <x v="2044"/>
    <d v="2017-06-01T00:00:00"/>
    <n v="212"/>
    <b v="0"/>
    <s v="Approved"/>
    <s v="WeareA2B"/>
    <s v="Touring"/>
    <s v="medium"/>
    <s v="large"/>
    <n v="1362.99"/>
    <n v="57.74"/>
    <d v="1993-04-20T00:00:00"/>
    <n v="1305.25"/>
    <s v="F"/>
    <n v="22"/>
    <d v="1992-08-05T00:00:00"/>
    <n v="27.931071391425672"/>
    <s v="Safety Technician II"/>
    <s v="Telecommunications"/>
    <s v="High Net Worth"/>
    <s v="N"/>
    <s v="No"/>
    <n v="9"/>
    <m/>
  </r>
  <r>
    <n v="17163"/>
    <n v="13"/>
    <x v="1249"/>
    <d v="2017-06-01T00:00:00"/>
    <n v="212"/>
    <b v="0"/>
    <s v="Approved"/>
    <s v="Solex"/>
    <s v="Standard"/>
    <s v="medium"/>
    <s v="medium"/>
    <n v="1163.8900000000001"/>
    <n v="589.27"/>
    <d v="2016-07-09T00:00:00"/>
    <n v="574.62000000000012"/>
    <s v="F"/>
    <n v="69"/>
    <d v="1992-03-25T00:00:00"/>
    <n v="28.295454953069505"/>
    <s v="Junior Executive"/>
    <s v="Telecommunications"/>
    <s v="Affluent Customer"/>
    <s v="N"/>
    <s v="No"/>
    <n v="3"/>
    <m/>
  </r>
  <r>
    <n v="18016"/>
    <n v="30"/>
    <x v="936"/>
    <d v="2017-06-01T00:00:00"/>
    <n v="212"/>
    <b v="0"/>
    <s v="Approved"/>
    <s v="Solex"/>
    <s v="Standard"/>
    <s v="high"/>
    <s v="medium"/>
    <n v="748.17"/>
    <n v="448.9"/>
    <d v="1991-11-10T00:00:00"/>
    <n v="299.27"/>
    <s v="M"/>
    <n v="4"/>
    <d v="1985-04-18T00:00:00"/>
    <n v="35.235180980466765"/>
    <s v="Account Representative I"/>
    <s v="IT"/>
    <s v="Mass Customer"/>
    <s v="N"/>
    <s v="No"/>
    <n v="17"/>
    <m/>
  </r>
  <r>
    <n v="19239"/>
    <n v="21"/>
    <x v="2104"/>
    <d v="2017-06-01T00:00:00"/>
    <n v="212"/>
    <b v="1"/>
    <s v="Approved"/>
    <s v="Solex"/>
    <s v="Standard"/>
    <s v="medium"/>
    <s v="large"/>
    <n v="1071.23"/>
    <n v="380.74"/>
    <d v="1996-04-05T00:00:00"/>
    <n v="690.49"/>
    <s v="F"/>
    <n v="10"/>
    <d v="1972-06-02T00:00:00"/>
    <n v="48.120112487316078"/>
    <s v="Nuclear Power Engineer"/>
    <s v="Manufacturing"/>
    <s v="Affluent Customer"/>
    <s v="N"/>
    <s v="No"/>
    <n v="8"/>
    <m/>
  </r>
  <r>
    <n v="97"/>
    <n v="80"/>
    <x v="1603"/>
    <d v="2017-05-31T00:00:00"/>
    <n v="213"/>
    <b v="1"/>
    <s v="Approved"/>
    <s v="OHM Cycles"/>
    <s v="Touring"/>
    <s v="low"/>
    <s v="medium"/>
    <n v="1073.07"/>
    <n v="933.84"/>
    <d v="2004-12-18T00:00:00"/>
    <n v="139.2299999999999"/>
    <s v="F"/>
    <n v="6"/>
    <d v="1974-03-04T00:00:00"/>
    <n v="46.366687829781831"/>
    <s v="VP Marketing"/>
    <s v="Manufacturing"/>
    <s v="Mass Customer"/>
    <s v="N"/>
    <s v="Yes"/>
    <n v="5"/>
    <m/>
  </r>
  <r>
    <n v="318"/>
    <n v="32"/>
    <x v="2271"/>
    <d v="2017-05-31T00:00:00"/>
    <n v="213"/>
    <b v="1"/>
    <s v="Approved"/>
    <s v="Giant Bicycles"/>
    <s v="Standard"/>
    <s v="medium"/>
    <s v="medium"/>
    <n v="642.70000000000005"/>
    <n v="211.37"/>
    <d v="1992-10-11T00:00:00"/>
    <n v="431.33000000000004"/>
    <s v="F"/>
    <n v="12"/>
    <d v="1978-04-11T00:00:00"/>
    <n v="42.259838514713344"/>
    <s v="Office Assistant IV"/>
    <s v="Property"/>
    <s v="Mass Customer"/>
    <s v="N"/>
    <s v="Yes"/>
    <n v="9"/>
    <m/>
  </r>
  <r>
    <n v="579"/>
    <n v="51"/>
    <x v="1412"/>
    <d v="2017-05-31T00:00:00"/>
    <n v="213"/>
    <b v="1"/>
    <s v="Approved"/>
    <s v="OHM Cycles"/>
    <s v="Standard"/>
    <s v="high"/>
    <s v="medium"/>
    <n v="2005.66"/>
    <n v="1203.4000000000001"/>
    <d v="2009-04-12T00:00:00"/>
    <n v="802.26"/>
    <s v="M"/>
    <n v="98"/>
    <d v="1960-05-15T00:00:00"/>
    <n v="60.177646733891422"/>
    <s v="Statistician III"/>
    <s v="Manufacturing"/>
    <s v="Mass Customer"/>
    <s v="N"/>
    <s v="Yes"/>
    <n v="11"/>
    <m/>
  </r>
  <r>
    <n v="746"/>
    <n v="98"/>
    <x v="848"/>
    <d v="2017-05-31T00:00:00"/>
    <n v="213"/>
    <b v="1"/>
    <s v="Approved"/>
    <s v="Trek Bicycles"/>
    <s v="Standard"/>
    <s v="high"/>
    <s v="medium"/>
    <n v="358.39"/>
    <n v="215.03"/>
    <d v="2004-01-16T00:00:00"/>
    <n v="143.35999999999999"/>
    <s v="U"/>
    <n v="81"/>
    <d v="1899-12-30T00:00:00"/>
    <n v="0"/>
    <s v="Programmer II"/>
    <s v="IT"/>
    <s v="Mass Customer"/>
    <s v="N"/>
    <s v="No"/>
    <n v="0"/>
    <m/>
  </r>
  <r>
    <n v="1003"/>
    <n v="93"/>
    <x v="3200"/>
    <d v="2017-05-31T00:00:00"/>
    <n v="213"/>
    <b v="1"/>
    <s v="Approved"/>
    <s v="WeareA2B"/>
    <s v="Standard"/>
    <s v="medium"/>
    <s v="medium"/>
    <n v="1065.03"/>
    <n v="230.09"/>
    <d v="2007-08-04T00:00:00"/>
    <n v="834.93999999999994"/>
    <s v="M"/>
    <n v="93"/>
    <d v="1966-09-22T00:00:00"/>
    <n v="53.818742624302381"/>
    <s v="Marketing Manager"/>
    <s v="Manufacturing"/>
    <s v="Affluent Customer"/>
    <s v="N"/>
    <s v="Yes"/>
    <n v="8"/>
    <m/>
  </r>
  <r>
    <n v="1928"/>
    <n v="2"/>
    <x v="2201"/>
    <d v="2017-05-31T00:00:00"/>
    <n v="213"/>
    <b v="0"/>
    <s v="Approved"/>
    <s v="Solex"/>
    <s v="Standard"/>
    <s v="medium"/>
    <s v="medium"/>
    <n v="71.489999999999995"/>
    <n v="53.62"/>
    <d v="2012-12-02T00:00:00"/>
    <n v="17.869999999999997"/>
    <s v="M"/>
    <n v="54"/>
    <d v="1955-06-12T00:00:00"/>
    <n v="65.106413857179092"/>
    <s v="Structural Analysis Engineer"/>
    <s v="Manufacturing"/>
    <s v="Affluent Customer"/>
    <s v="N"/>
    <s v="No"/>
    <n v="6"/>
    <m/>
  </r>
  <r>
    <n v="2246"/>
    <n v="47"/>
    <x v="3125"/>
    <d v="2017-05-31T00:00:00"/>
    <n v="213"/>
    <b v="1"/>
    <s v="Approved"/>
    <s v="Trek Bicycles"/>
    <s v="Road"/>
    <s v="low"/>
    <s v="small"/>
    <n v="1720.7"/>
    <n v="1531.42"/>
    <d v="2006-10-01T00:00:00"/>
    <n v="189.27999999999997"/>
    <s v="F"/>
    <n v="16"/>
    <d v="1962-09-09T00:00:00"/>
    <n v="57.857098788685946"/>
    <s v="Nurse"/>
    <s v="Retail"/>
    <s v="Mass Customer"/>
    <s v="N"/>
    <s v="No"/>
    <n v="11"/>
    <m/>
  </r>
  <r>
    <n v="2343"/>
    <n v="89"/>
    <x v="1257"/>
    <d v="2017-05-31T00:00:00"/>
    <n v="213"/>
    <b v="0"/>
    <s v="Approved"/>
    <s v="WeareA2B"/>
    <s v="Touring"/>
    <s v="medium"/>
    <s v="large"/>
    <n v="1362.99"/>
    <n v="57.74"/>
    <d v="2003-09-10T00:00:00"/>
    <n v="1305.25"/>
    <s v="F"/>
    <n v="63"/>
    <d v="1989-06-16T00:00:00"/>
    <n v="31.070797418822931"/>
    <s v="Legal Assistant"/>
    <s v="Financial Services"/>
    <s v="Mass Customer"/>
    <s v="N"/>
    <s v="Yes"/>
    <n v="7"/>
    <m/>
  </r>
  <r>
    <n v="2541"/>
    <n v="72"/>
    <x v="2030"/>
    <d v="2017-05-31T00:00:00"/>
    <n v="213"/>
    <b v="1"/>
    <s v="Approved"/>
    <s v="Norco Bicycles"/>
    <s v="Standard"/>
    <s v="medium"/>
    <s v="medium"/>
    <n v="360.4"/>
    <n v="270.3"/>
    <d v="2006-05-22T00:00:00"/>
    <n v="90.099999999999966"/>
    <s v="M"/>
    <n v="14"/>
    <d v="1959-05-13T00:00:00"/>
    <n v="61.185865911973615"/>
    <s v="Internal Auditor"/>
    <s v="Entertainment"/>
    <s v="Mass Customer"/>
    <s v="N"/>
    <s v="Yes"/>
    <n v="16"/>
    <m/>
  </r>
  <r>
    <n v="2802"/>
    <n v="0"/>
    <x v="2862"/>
    <d v="2017-05-31T00:00:00"/>
    <n v="213"/>
    <b v="1"/>
    <s v="Approved"/>
    <s v="Solex"/>
    <s v="Standard"/>
    <s v="medium"/>
    <s v="medium"/>
    <n v="441.49"/>
    <n v="84.99"/>
    <d v="1993-04-12T00:00:00"/>
    <n v="356.5"/>
    <s v="F"/>
    <n v="94"/>
    <d v="1977-06-10T00:00:00"/>
    <n v="43.095454953069506"/>
    <s v="Environmental Specialist"/>
    <s v="n/a"/>
    <s v="High Net Worth"/>
    <s v="N"/>
    <s v="No"/>
    <n v="19"/>
    <m/>
  </r>
  <r>
    <n v="11698"/>
    <n v="74"/>
    <x v="941"/>
    <d v="2017-03-29T00:00:00"/>
    <m/>
    <m/>
    <s v="Approved"/>
    <s v="WeareA2B"/>
    <s v="Standard"/>
    <s v="medium"/>
    <s v="medium"/>
    <n v="1228.07"/>
    <n v="400.91"/>
    <n v="36668"/>
    <m/>
    <m/>
    <m/>
    <m/>
    <m/>
    <m/>
    <m/>
    <m/>
    <m/>
    <m/>
    <m/>
    <m/>
  </r>
  <r>
    <n v="3040"/>
    <n v="92"/>
    <x v="3207"/>
    <d v="2017-05-31T00:00:00"/>
    <n v="213"/>
    <b v="1"/>
    <s v="Approved"/>
    <s v="WeareA2B"/>
    <s v="Touring"/>
    <s v="medium"/>
    <s v="large"/>
    <n v="1890.39"/>
    <n v="260.14"/>
    <d v="1991-01-21T00:00:00"/>
    <n v="1630.25"/>
    <s v="F"/>
    <n v="8"/>
    <d v="1987-08-10T00:00:00"/>
    <n v="32.922852213343475"/>
    <s v="Structural Engineer"/>
    <s v="Financial Services"/>
    <s v="High Net Worth"/>
    <s v="N"/>
    <s v="No"/>
    <n v="9"/>
    <m/>
  </r>
  <r>
    <n v="3327"/>
    <n v="96"/>
    <x v="1809"/>
    <d v="2017-05-31T00:00:00"/>
    <n v="213"/>
    <b v="0"/>
    <s v="Approved"/>
    <s v="WeareA2B"/>
    <s v="Road"/>
    <s v="low"/>
    <s v="small"/>
    <n v="1172.78"/>
    <n v="1043.77"/>
    <d v="2002-10-10T00:00:00"/>
    <n v="129.01"/>
    <s v="M"/>
    <n v="78"/>
    <d v="2001-05-05T00:00:00"/>
    <n v="19.177646733891425"/>
    <n v="0"/>
    <s v="Health"/>
    <s v="Mass Customer"/>
    <s v="N"/>
    <s v="Yes"/>
    <n v="1"/>
    <m/>
  </r>
  <r>
    <n v="3575"/>
    <n v="97"/>
    <x v="1353"/>
    <d v="2017-05-31T00:00:00"/>
    <n v="213"/>
    <b v="0"/>
    <s v="Approved"/>
    <s v="OHM Cycles"/>
    <s v="Road"/>
    <s v="medium"/>
    <s v="medium"/>
    <n v="742.54"/>
    <n v="667.4"/>
    <d v="2014-03-03T00:00:00"/>
    <n v="75.139999999999986"/>
    <s v="M"/>
    <n v="4"/>
    <d v="1969-07-25T00:00:00"/>
    <n v="50.977646733891426"/>
    <s v="Automation Specialist III"/>
    <s v="Manufacturing"/>
    <s v="High Net Worth"/>
    <s v="N"/>
    <s v="Yes"/>
    <n v="16"/>
    <m/>
  </r>
  <r>
    <n v="3786"/>
    <n v="41"/>
    <x v="283"/>
    <d v="2017-05-31T00:00:00"/>
    <n v="213"/>
    <b v="1"/>
    <s v="Approved"/>
    <s v="Solex"/>
    <s v="Road"/>
    <s v="medium"/>
    <s v="medium"/>
    <n v="416.98"/>
    <n v="312.74"/>
    <d v="1997-05-10T00:00:00"/>
    <n v="104.24000000000001"/>
    <s v="F"/>
    <n v="17"/>
    <d v="1959-01-23T00:00:00"/>
    <n v="61.487235774987312"/>
    <s v="Statistician II"/>
    <s v="Financial Services"/>
    <s v="Mass Customer"/>
    <s v="N"/>
    <s v="No"/>
    <n v="17"/>
    <m/>
  </r>
  <r>
    <n v="4033"/>
    <n v="14"/>
    <x v="693"/>
    <d v="2017-05-31T00:00:00"/>
    <n v="213"/>
    <b v="1"/>
    <s v="Approved"/>
    <s v="Trek Bicycles"/>
    <s v="Standard"/>
    <s v="medium"/>
    <s v="small"/>
    <n v="1386.84"/>
    <n v="1234.29"/>
    <d v="2003-08-05T00:00:00"/>
    <n v="152.54999999999995"/>
    <s v="F"/>
    <n v="80"/>
    <d v="1963-11-14T00:00:00"/>
    <n v="56.676276870877729"/>
    <s v="Clinical Specialist"/>
    <s v="Health"/>
    <s v="Mass Customer"/>
    <s v="N"/>
    <s v="No"/>
    <n v="16"/>
    <m/>
  </r>
  <r>
    <n v="4579"/>
    <n v="80"/>
    <x v="511"/>
    <d v="2017-05-31T00:00:00"/>
    <n v="213"/>
    <b v="1"/>
    <s v="Approved"/>
    <s v="OHM Cycles"/>
    <s v="Touring"/>
    <s v="low"/>
    <s v="medium"/>
    <n v="1073.07"/>
    <n v="933.84"/>
    <d v="1997-01-25T00:00:00"/>
    <n v="139.2299999999999"/>
    <s v="F"/>
    <n v="33"/>
    <d v="1958-03-14T00:00:00"/>
    <n v="62.350249473617453"/>
    <n v="0"/>
    <s v="Health"/>
    <s v="Mass Customer"/>
    <s v="N"/>
    <s v="No"/>
    <n v="19"/>
    <m/>
  </r>
  <r>
    <n v="5274"/>
    <n v="79"/>
    <x v="3350"/>
    <d v="2017-05-31T00:00:00"/>
    <n v="213"/>
    <b v="1"/>
    <s v="Approved"/>
    <s v="Solex"/>
    <s v="Touring"/>
    <s v="medium"/>
    <s v="large"/>
    <n v="2083.94"/>
    <n v="675.03"/>
    <d v="2004-08-07T00:00:00"/>
    <n v="1408.91"/>
    <s v="F"/>
    <n v="77"/>
    <d v="1960-01-04T00:00:00"/>
    <n v="60.539290569507862"/>
    <s v="Operator"/>
    <s v="n/a"/>
    <s v="High Net Worth"/>
    <s v="N"/>
    <s v="Yes"/>
    <n v="8"/>
    <m/>
  </r>
  <r>
    <n v="5535"/>
    <n v="96"/>
    <x v="2454"/>
    <d v="2017-05-31T00:00:00"/>
    <n v="213"/>
    <b v="1"/>
    <s v="Approved"/>
    <s v="WeareA2B"/>
    <s v="Road"/>
    <s v="low"/>
    <s v="small"/>
    <n v="1172.78"/>
    <n v="1043.77"/>
    <d v="2002-10-10T00:00:00"/>
    <n v="129.01"/>
    <s v="F"/>
    <n v="11"/>
    <d v="1994-08-04T00:00:00"/>
    <n v="25.933811117453068"/>
    <n v="0"/>
    <s v="IT"/>
    <s v="Mass Customer"/>
    <s v="N"/>
    <s v="Yes"/>
    <n v="4"/>
    <m/>
  </r>
  <r>
    <n v="5576"/>
    <n v="49"/>
    <x v="2100"/>
    <d v="2017-05-31T00:00:00"/>
    <n v="213"/>
    <b v="1"/>
    <s v="Approved"/>
    <s v="Solex"/>
    <s v="Standard"/>
    <s v="medium"/>
    <s v="large"/>
    <n v="1061.56"/>
    <n v="733.58"/>
    <d v="1993-07-20T00:00:00"/>
    <n v="327.9799999999999"/>
    <s v="M"/>
    <n v="93"/>
    <d v="1958-07-05T00:00:00"/>
    <n v="62.040660432521562"/>
    <s v="Help Desk Operator"/>
    <s v="Entertainment"/>
    <s v="High Net Worth"/>
    <s v="N"/>
    <s v="No"/>
    <n v="7"/>
    <m/>
  </r>
  <r>
    <n v="6706"/>
    <n v="35"/>
    <x v="1507"/>
    <d v="2017-05-31T00:00:00"/>
    <n v="213"/>
    <b v="1"/>
    <s v="Approved"/>
    <s v="Trek Bicycles"/>
    <s v="Standard"/>
    <s v="low"/>
    <s v="medium"/>
    <n v="1057.51"/>
    <n v="154.4"/>
    <d v="1994-07-12T00:00:00"/>
    <n v="903.11"/>
    <s v="F"/>
    <n v="99"/>
    <d v="1958-12-19T00:00:00"/>
    <n v="61.58312618594622"/>
    <s v="Product Engineer"/>
    <s v="Retail"/>
    <s v="Mass Customer"/>
    <s v="N"/>
    <s v="No"/>
    <n v="17"/>
    <m/>
  </r>
  <r>
    <n v="6808"/>
    <n v="0"/>
    <x v="1332"/>
    <d v="2017-05-31T00:00:00"/>
    <n v="213"/>
    <b v="1"/>
    <s v="Approved"/>
    <s v="Solex"/>
    <s v="Standard"/>
    <s v="medium"/>
    <s v="medium"/>
    <n v="441.49"/>
    <n v="84.99"/>
    <d v="1993-04-12T00:00:00"/>
    <n v="356.5"/>
    <s v="F"/>
    <n v="13"/>
    <d v="1990-03-21T00:00:00"/>
    <n v="30.309153583206491"/>
    <s v="Nuclear Power Engineer"/>
    <s v="Manufacturing"/>
    <s v="High Net Worth"/>
    <s v="N"/>
    <s v="No"/>
    <n v="4"/>
    <m/>
  </r>
  <r>
    <n v="8390"/>
    <n v="94"/>
    <x v="2840"/>
    <d v="2017-05-31T00:00:00"/>
    <n v="213"/>
    <b v="0"/>
    <s v="Approved"/>
    <s v="Giant Bicycles"/>
    <s v="Standard"/>
    <s v="medium"/>
    <s v="large"/>
    <n v="1635.3"/>
    <n v="993.66"/>
    <d v="2013-06-09T00:00:00"/>
    <n v="641.64"/>
    <s v="F"/>
    <n v="29"/>
    <d v="1994-07-05T00:00:00"/>
    <n v="26.016002898274987"/>
    <s v="Editor"/>
    <s v="Argiculture"/>
    <s v="Affluent Customer"/>
    <s v="N"/>
    <s v="No"/>
    <n v="8"/>
    <m/>
  </r>
  <r>
    <n v="11711"/>
    <n v="36"/>
    <x v="1759"/>
    <d v="2017-07-29T00:00:00"/>
    <m/>
    <m/>
    <s v="Approved"/>
    <s v="Solex"/>
    <s v="Standard"/>
    <s v="low"/>
    <s v="medium"/>
    <n v="945.04"/>
    <n v="507.58"/>
    <n v="38750"/>
    <m/>
    <m/>
    <m/>
    <m/>
    <m/>
    <m/>
    <m/>
    <m/>
    <m/>
    <m/>
    <m/>
    <m/>
  </r>
  <r>
    <n v="8523"/>
    <n v="20"/>
    <x v="1407"/>
    <d v="2017-05-31T00:00:00"/>
    <n v="213"/>
    <b v="0"/>
    <s v="Approved"/>
    <s v="Trek Bicycles"/>
    <s v="Standard"/>
    <s v="medium"/>
    <s v="small"/>
    <n v="1775.81"/>
    <n v="1580.47"/>
    <d v="1993-07-15T00:00:00"/>
    <n v="195.33999999999992"/>
    <s v="F"/>
    <n v="7"/>
    <d v="1971-10-29T00:00:00"/>
    <n v="48.714633035261286"/>
    <s v="Budget/Accounting Analyst II"/>
    <s v="Retail"/>
    <s v="Mass Customer"/>
    <s v="N"/>
    <s v="Yes"/>
    <n v="12"/>
    <m/>
  </r>
  <r>
    <n v="9117"/>
    <n v="50"/>
    <x v="841"/>
    <d v="2017-05-31T00:00:00"/>
    <n v="213"/>
    <b v="0"/>
    <s v="Approved"/>
    <s v="Giant Bicycles"/>
    <s v="Standard"/>
    <s v="medium"/>
    <s v="medium"/>
    <n v="642.70000000000005"/>
    <n v="211.37"/>
    <d v="2002-03-22T00:00:00"/>
    <n v="431.33000000000004"/>
    <s v="F"/>
    <n v="96"/>
    <d v="1978-09-02T00:00:00"/>
    <n v="41.865317966768139"/>
    <s v="Analyst Programmer"/>
    <s v="Health"/>
    <s v="High Net Worth"/>
    <s v="N"/>
    <s v="No"/>
    <n v="14"/>
    <m/>
  </r>
  <r>
    <n v="9754"/>
    <n v="50"/>
    <x v="2435"/>
    <d v="2017-05-31T00:00:00"/>
    <n v="213"/>
    <b v="0"/>
    <s v="Approved"/>
    <s v="WeareA2B"/>
    <s v="Standard"/>
    <s v="medium"/>
    <s v="small"/>
    <n v="175.89"/>
    <n v="131.91999999999999"/>
    <d v="2001-11-25T00:00:00"/>
    <n v="43.97"/>
    <s v="F"/>
    <n v="83"/>
    <d v="1960-09-13T00:00:00"/>
    <n v="59.846139884576353"/>
    <s v="Electrical Engineer"/>
    <s v="Manufacturing"/>
    <s v="Mass Customer"/>
    <s v="N"/>
    <s v="Yes"/>
    <n v="5"/>
    <m/>
  </r>
  <r>
    <n v="9897"/>
    <n v="72"/>
    <x v="694"/>
    <d v="2017-05-31T00:00:00"/>
    <n v="213"/>
    <b v="1"/>
    <s v="Approved"/>
    <s v="Norco Bicycles"/>
    <s v="Standard"/>
    <s v="medium"/>
    <s v="medium"/>
    <n v="360.4"/>
    <n v="270.3"/>
    <d v="2011-01-10T00:00:00"/>
    <n v="90.099999999999966"/>
    <s v="F"/>
    <n v="52"/>
    <d v="1963-03-19T00:00:00"/>
    <n v="57.333811117453067"/>
    <s v="Paralegal"/>
    <s v="Financial Services"/>
    <s v="Mass Customer"/>
    <s v="N"/>
    <s v="Yes"/>
    <n v="17"/>
    <m/>
  </r>
  <r>
    <n v="11320"/>
    <n v="79"/>
    <x v="71"/>
    <d v="2017-05-31T00:00:00"/>
    <n v="213"/>
    <b v="0"/>
    <s v="Approved"/>
    <s v="Norco Bicycles"/>
    <s v="Standard"/>
    <s v="medium"/>
    <s v="medium"/>
    <n v="1555.58"/>
    <n v="818.01"/>
    <d v="2015-08-10T00:00:00"/>
    <n v="737.56999999999994"/>
    <s v="M"/>
    <n v="89"/>
    <d v="1976-01-12T00:00:00"/>
    <n v="44.506413857179098"/>
    <s v="Pharmacist"/>
    <s v="Health"/>
    <s v="Mass Customer"/>
    <s v="N"/>
    <s v="Yes"/>
    <n v="9"/>
    <m/>
  </r>
  <r>
    <n v="11379"/>
    <n v="56"/>
    <x v="1403"/>
    <d v="2017-05-31T00:00:00"/>
    <n v="213"/>
    <b v="1"/>
    <s v="Approved"/>
    <s v="OHM Cycles"/>
    <s v="Standard"/>
    <s v="medium"/>
    <s v="medium"/>
    <n v="183.86"/>
    <n v="137.9"/>
    <d v="1997-10-04T00:00:00"/>
    <n v="45.960000000000008"/>
    <s v="M"/>
    <n v="14"/>
    <d v="1978-08-07T00:00:00"/>
    <n v="41.936550843480468"/>
    <s v="Geological Engineer"/>
    <s v="Manufacturing"/>
    <s v="Mass Customer"/>
    <s v="N"/>
    <s v="No"/>
    <n v="10"/>
    <m/>
  </r>
  <r>
    <n v="11882"/>
    <n v="0"/>
    <x v="2835"/>
    <d v="2017-05-31T00:00:00"/>
    <n v="213"/>
    <b v="0"/>
    <s v="Approved"/>
    <s v="Giant Bicycles"/>
    <s v="Standard"/>
    <s v="medium"/>
    <s v="medium"/>
    <n v="230.91"/>
    <n v="173.18"/>
    <d v="1994-07-12T00:00:00"/>
    <n v="57.72999999999999"/>
    <s v="F"/>
    <n v="28"/>
    <d v="1999-01-24T00:00:00"/>
    <n v="21.457098788685943"/>
    <s v="Assistant Media Planner"/>
    <s v="Entertainment"/>
    <s v="High Net Worth"/>
    <s v="N"/>
    <s v="Yes"/>
    <n v="4"/>
    <m/>
  </r>
  <r>
    <n v="12557"/>
    <n v="0"/>
    <x v="3390"/>
    <d v="2017-05-31T00:00:00"/>
    <n v="213"/>
    <b v="0"/>
    <s v="Approved"/>
    <s v="WeareA2B"/>
    <s v="Standard"/>
    <s v="medium"/>
    <s v="small"/>
    <n v="175.89"/>
    <n v="131.91999999999999"/>
    <d v="2012-04-10T00:00:00"/>
    <n v="43.97"/>
    <s v="F"/>
    <n v="21"/>
    <d v="1972-03-26T00:00:00"/>
    <n v="48.306413857179095"/>
    <n v="0"/>
    <s v="Argiculture"/>
    <s v="High Net Worth"/>
    <s v="N"/>
    <s v="Yes"/>
    <n v="10"/>
    <m/>
  </r>
  <r>
    <n v="12732"/>
    <n v="71"/>
    <x v="2119"/>
    <d v="2017-05-31T00:00:00"/>
    <n v="213"/>
    <b v="1"/>
    <s v="Approved"/>
    <s v="Solex"/>
    <s v="Standard"/>
    <s v="high"/>
    <s v="large"/>
    <n v="1842.92"/>
    <n v="1105.75"/>
    <d v="2014-10-10T00:00:00"/>
    <n v="737.17000000000007"/>
    <s v="F"/>
    <n v="97"/>
    <d v="1980-09-25T00:00:00"/>
    <n v="39.799564542110602"/>
    <s v="Research Nurse"/>
    <s v="Health"/>
    <s v="Affluent Customer"/>
    <s v="N"/>
    <s v="Yes"/>
    <n v="13"/>
    <m/>
  </r>
  <r>
    <n v="12958"/>
    <n v="44"/>
    <x v="1469"/>
    <d v="2017-05-31T00:00:00"/>
    <n v="213"/>
    <b v="0"/>
    <s v="Approved"/>
    <s v="WeareA2B"/>
    <s v="Standard"/>
    <s v="medium"/>
    <s v="medium"/>
    <n v="1769.64"/>
    <n v="108.76"/>
    <d v="2006-10-01T00:00:00"/>
    <n v="1660.88"/>
    <s v="F"/>
    <n v="31"/>
    <d v="1974-02-07T00:00:00"/>
    <n v="46.435180980466768"/>
    <s v="Director of Sales"/>
    <s v="Financial Services"/>
    <s v="Mass Customer"/>
    <s v="N"/>
    <s v="Yes"/>
    <n v="14"/>
    <m/>
  </r>
  <r>
    <n v="12973"/>
    <n v="70"/>
    <x v="2315"/>
    <d v="2017-05-31T00:00:00"/>
    <n v="213"/>
    <b v="0"/>
    <s v="Approved"/>
    <s v="Trek Bicycles"/>
    <s v="Standard"/>
    <s v="high"/>
    <s v="medium"/>
    <n v="495.72"/>
    <n v="297.43"/>
    <d v="2011-01-10T00:00:00"/>
    <n v="198.29000000000002"/>
    <s v="U"/>
    <n v="17"/>
    <d v="1899-12-30T00:00:00"/>
    <n v="0"/>
    <s v="Safety Technician II"/>
    <s v="IT"/>
    <s v="Affluent Customer"/>
    <s v="N"/>
    <s v="Yes"/>
    <n v="0"/>
    <m/>
  </r>
  <r>
    <n v="13000"/>
    <n v="41"/>
    <x v="1023"/>
    <d v="2017-05-31T00:00:00"/>
    <n v="213"/>
    <b v="1"/>
    <s v="Approved"/>
    <s v="Solex"/>
    <s v="Road"/>
    <s v="medium"/>
    <s v="medium"/>
    <n v="416.98"/>
    <n v="312.74"/>
    <d v="1997-05-10T00:00:00"/>
    <n v="104.24000000000001"/>
    <s v="F"/>
    <n v="49"/>
    <d v="1978-04-30T00:00:00"/>
    <n v="42.207783720192793"/>
    <s v="Research Assistant II"/>
    <s v="Health"/>
    <s v="Mass Customer"/>
    <s v="N"/>
    <s v="Yes"/>
    <n v="18"/>
    <m/>
  </r>
  <r>
    <n v="13116"/>
    <n v="0"/>
    <x v="3382"/>
    <d v="2017-05-31T00:00:00"/>
    <n v="213"/>
    <b v="1"/>
    <s v="Approved"/>
    <s v="OHM Cycles"/>
    <s v="Standard"/>
    <s v="low"/>
    <s v="medium"/>
    <n v="71.16"/>
    <n v="56.93"/>
    <d v="2015-06-17T00:00:00"/>
    <n v="14.229999999999997"/>
    <s v="M"/>
    <n v="35"/>
    <d v="1975-07-09T00:00:00"/>
    <n v="45.018742624302384"/>
    <s v="Business Systems Development Analyst"/>
    <s v="IT"/>
    <s v="High Net Worth"/>
    <s v="N"/>
    <s v="No"/>
    <n v="22"/>
    <m/>
  </r>
  <r>
    <n v="13168"/>
    <n v="21"/>
    <x v="1754"/>
    <d v="2017-05-31T00:00:00"/>
    <n v="213"/>
    <b v="0"/>
    <s v="Approved"/>
    <s v="WeareA2B"/>
    <s v="Touring"/>
    <s v="medium"/>
    <s v="medium"/>
    <n v="1466.68"/>
    <n v="363.25"/>
    <d v="2014-03-03T00:00:00"/>
    <n v="1103.43"/>
    <s v="M"/>
    <n v="22"/>
    <d v="1977-05-13T00:00:00"/>
    <n v="43.172167281836629"/>
    <s v="Associate Professor"/>
    <s v="Manufacturing"/>
    <s v="High Net Worth"/>
    <s v="N"/>
    <s v="No"/>
    <n v="11"/>
    <m/>
  </r>
  <r>
    <n v="13690"/>
    <n v="30"/>
    <x v="1485"/>
    <d v="2017-05-31T00:00:00"/>
    <n v="213"/>
    <b v="1"/>
    <s v="Approved"/>
    <s v="Solex"/>
    <s v="Standard"/>
    <s v="high"/>
    <s v="medium"/>
    <n v="748.17"/>
    <n v="448.9"/>
    <d v="1991-11-10T00:00:00"/>
    <n v="299.27"/>
    <s v="M"/>
    <n v="42"/>
    <d v="1979-03-19T00:00:00"/>
    <n v="41.322852213343481"/>
    <s v="Human Resources Assistant II"/>
    <s v="Health"/>
    <s v="Mass Customer"/>
    <s v="N"/>
    <s v="No"/>
    <n v="3"/>
    <m/>
  </r>
  <r>
    <n v="14352"/>
    <n v="2"/>
    <x v="3002"/>
    <d v="2017-05-31T00:00:00"/>
    <n v="213"/>
    <b v="0"/>
    <s v="Approved"/>
    <s v="Solex"/>
    <s v="Standard"/>
    <s v="medium"/>
    <s v="medium"/>
    <n v="71.489999999999995"/>
    <n v="53.62"/>
    <d v="2012-12-02T00:00:00"/>
    <n v="17.869999999999997"/>
    <s v="M"/>
    <n v="83"/>
    <d v="1962-01-14T00:00:00"/>
    <n v="58.509153583206491"/>
    <s v="Staff Scientist"/>
    <s v="Financial Services"/>
    <s v="Mass Customer"/>
    <s v="N"/>
    <s v="No"/>
    <n v="16"/>
    <m/>
  </r>
  <r>
    <n v="14593"/>
    <n v="94"/>
    <x v="3251"/>
    <d v="2017-05-31T00:00:00"/>
    <n v="213"/>
    <b v="0"/>
    <s v="Approved"/>
    <s v="Giant Bicycles"/>
    <s v="Standard"/>
    <s v="medium"/>
    <s v="large"/>
    <n v="1635.3"/>
    <n v="993.66"/>
    <d v="2013-06-09T00:00:00"/>
    <n v="641.64"/>
    <s v="F"/>
    <n v="83"/>
    <d v="1999-07-02T00:00:00"/>
    <n v="21.02148235032978"/>
    <s v="Environmental Specialist"/>
    <s v="n/a"/>
    <s v="Affluent Customer"/>
    <s v="N"/>
    <s v="No"/>
    <n v="2"/>
    <m/>
  </r>
  <r>
    <n v="14732"/>
    <n v="40"/>
    <x v="2555"/>
    <d v="2017-05-31T00:00:00"/>
    <n v="213"/>
    <b v="1"/>
    <s v="Approved"/>
    <s v="OHM Cycles"/>
    <s v="Standard"/>
    <s v="high"/>
    <s v="medium"/>
    <n v="1458.17"/>
    <n v="874.9"/>
    <d v="2008-03-19T00:00:00"/>
    <n v="583.2700000000001"/>
    <s v="M"/>
    <n v="36"/>
    <d v="1959-10-24T00:00:00"/>
    <n v="60.736550843480465"/>
    <n v="0"/>
    <s v="Entertainment"/>
    <s v="Mass Customer"/>
    <s v="N"/>
    <s v="Yes"/>
    <n v="16"/>
    <m/>
  </r>
  <r>
    <n v="15019"/>
    <n v="57"/>
    <x v="1048"/>
    <d v="2017-05-31T00:00:00"/>
    <n v="213"/>
    <b v="0"/>
    <s v="Approved"/>
    <s v="WeareA2B"/>
    <s v="Touring"/>
    <s v="medium"/>
    <s v="large"/>
    <n v="1890.39"/>
    <n v="260.14"/>
    <d v="2012-05-18T00:00:00"/>
    <n v="1630.25"/>
    <s v="F"/>
    <n v="8"/>
    <d v="1989-09-06T00:00:00"/>
    <n v="30.846139884576356"/>
    <s v="Senior Quality Engineer"/>
    <s v="n/a"/>
    <s v="Affluent Customer"/>
    <s v="N"/>
    <s v="Yes"/>
    <n v="12"/>
    <m/>
  </r>
  <r>
    <n v="15547"/>
    <n v="99"/>
    <x v="1950"/>
    <d v="2017-05-31T00:00:00"/>
    <n v="213"/>
    <b v="1"/>
    <s v="Approved"/>
    <s v="Trek Bicycles"/>
    <s v="Road"/>
    <s v="low"/>
    <s v="small"/>
    <n v="1720.7"/>
    <n v="1531.42"/>
    <d v="2003-07-21T00:00:00"/>
    <n v="189.27999999999997"/>
    <s v="M"/>
    <n v="70"/>
    <d v="1975-04-12T00:00:00"/>
    <n v="45.259838514713344"/>
    <s v="Developer IV"/>
    <s v="IT"/>
    <s v="High Net Worth"/>
    <s v="N"/>
    <s v="Yes"/>
    <n v="15"/>
    <m/>
  </r>
  <r>
    <n v="15672"/>
    <n v="96"/>
    <x v="357"/>
    <d v="2017-05-31T00:00:00"/>
    <n v="213"/>
    <b v="1"/>
    <s v="Approved"/>
    <s v="WeareA2B"/>
    <s v="Road"/>
    <s v="low"/>
    <s v="small"/>
    <n v="1172.78"/>
    <n v="1043.77"/>
    <d v="2002-10-10T00:00:00"/>
    <n v="129.01"/>
    <s v="M"/>
    <n v="20"/>
    <d v="1966-11-11T00:00:00"/>
    <n v="53.681756322932522"/>
    <s v="Statistician IV"/>
    <s v="Financial Services"/>
    <s v="Mass Customer"/>
    <s v="N"/>
    <s v="No"/>
    <n v="18"/>
    <m/>
  </r>
  <r>
    <n v="15965"/>
    <n v="75"/>
    <x v="2210"/>
    <d v="2017-05-31T00:00:00"/>
    <n v="213"/>
    <b v="1"/>
    <s v="Approved"/>
    <s v="Giant Bicycles"/>
    <s v="Touring"/>
    <s v="medium"/>
    <s v="large"/>
    <n v="1873.97"/>
    <n v="863.95"/>
    <d v="2006-05-22T00:00:00"/>
    <n v="1010.02"/>
    <s v="F"/>
    <n v="76"/>
    <d v="1979-03-30T00:00:00"/>
    <n v="41.292715227042109"/>
    <s v="Data Coordiator"/>
    <s v="n/a"/>
    <s v="Affluent Customer"/>
    <s v="N"/>
    <s v="No"/>
    <n v="4"/>
    <m/>
  </r>
  <r>
    <n v="16054"/>
    <n v="70"/>
    <x v="2387"/>
    <d v="2017-05-31T00:00:00"/>
    <n v="213"/>
    <b v="0"/>
    <s v="Approved"/>
    <s v="Trek Bicycles"/>
    <s v="Standard"/>
    <s v="high"/>
    <s v="medium"/>
    <n v="495.72"/>
    <n v="297.43"/>
    <d v="2015-04-11T00:00:00"/>
    <n v="198.29000000000002"/>
    <s v="F"/>
    <n v="75"/>
    <d v="1977-04-29T00:00:00"/>
    <n v="43.210523446220193"/>
    <s v="Desktop Support Technician"/>
    <s v="Argiculture"/>
    <s v="Mass Customer"/>
    <s v="N"/>
    <s v="No"/>
    <n v="16"/>
    <m/>
  </r>
  <r>
    <n v="16742"/>
    <n v="49"/>
    <x v="1528"/>
    <d v="2017-05-31T00:00:00"/>
    <n v="213"/>
    <b v="0"/>
    <s v="Approved"/>
    <s v="Trek Bicycles"/>
    <s v="Road"/>
    <s v="medium"/>
    <s v="medium"/>
    <n v="533.51"/>
    <n v="400.13"/>
    <d v="1997-10-04T00:00:00"/>
    <n v="133.38"/>
    <s v="M"/>
    <n v="84"/>
    <d v="1995-06-19T00:00:00"/>
    <n v="25.059838514713341"/>
    <s v="Help Desk Operator"/>
    <s v="Financial Services"/>
    <s v="Mass Customer"/>
    <s v="N"/>
    <s v="Yes"/>
    <n v="1"/>
    <m/>
  </r>
  <r>
    <n v="17944"/>
    <n v="1"/>
    <x v="3214"/>
    <d v="2017-05-31T00:00:00"/>
    <n v="213"/>
    <b v="1"/>
    <s v="Approved"/>
    <s v="Giant Bicycles"/>
    <s v="Touring"/>
    <s v="medium"/>
    <s v="large"/>
    <n v="1873.97"/>
    <n v="863.95"/>
    <d v="2006-05-22T00:00:00"/>
    <n v="1010.02"/>
    <s v="F"/>
    <n v="61"/>
    <d v="1963-03-18T00:00:00"/>
    <n v="57.336550843480467"/>
    <s v="Clinical Specialist"/>
    <s v="Health"/>
    <s v="High Net Worth"/>
    <s v="N"/>
    <s v="No"/>
    <n v="5"/>
    <m/>
  </r>
  <r>
    <n v="18309"/>
    <n v="23"/>
    <x v="572"/>
    <d v="2017-05-31T00:00:00"/>
    <n v="213"/>
    <b v="0"/>
    <s v="Approved"/>
    <s v="Norco Bicycles"/>
    <s v="Standard"/>
    <s v="medium"/>
    <s v="medium"/>
    <n v="1198.46"/>
    <n v="381.1"/>
    <d v="1998-12-16T00:00:00"/>
    <n v="817.36"/>
    <s v="F"/>
    <n v="26"/>
    <d v="1978-05-19T00:00:00"/>
    <n v="42.155728925672243"/>
    <s v="Professor"/>
    <s v="n/a"/>
    <s v="High Net Worth"/>
    <s v="N"/>
    <s v="No"/>
    <n v="6"/>
    <m/>
  </r>
  <r>
    <n v="18806"/>
    <n v="64"/>
    <x v="3043"/>
    <d v="2017-05-31T00:00:00"/>
    <n v="213"/>
    <b v="1"/>
    <s v="Approved"/>
    <s v="Giant Bicycles"/>
    <s v="Standard"/>
    <s v="high"/>
    <s v="small"/>
    <n v="1977.36"/>
    <n v="1759.85"/>
    <d v="2011-08-24T00:00:00"/>
    <n v="217.51"/>
    <s v="F"/>
    <n v="79"/>
    <d v="1959-10-20T00:00:00"/>
    <n v="60.747509747590051"/>
    <n v="0"/>
    <s v="Health"/>
    <s v="High Net Worth"/>
    <s v="N"/>
    <s v="No"/>
    <n v="18"/>
    <m/>
  </r>
  <r>
    <n v="18997"/>
    <n v="62"/>
    <x v="1009"/>
    <d v="2017-05-31T00:00:00"/>
    <n v="213"/>
    <b v="1"/>
    <s v="Approved"/>
    <s v="Solex"/>
    <s v="Standard"/>
    <s v="medium"/>
    <s v="medium"/>
    <n v="478.16"/>
    <n v="298.72000000000003"/>
    <d v="1993-06-23T00:00:00"/>
    <n v="179.44"/>
    <s v="M"/>
    <n v="95"/>
    <d v="1959-05-25T00:00:00"/>
    <n v="61.15298919964485"/>
    <n v="0"/>
    <s v="Property"/>
    <s v="Affluent Customer"/>
    <s v="N"/>
    <s v="No"/>
    <n v="15"/>
    <m/>
  </r>
  <r>
    <n v="19009"/>
    <n v="2"/>
    <x v="3024"/>
    <d v="2017-05-31T00:00:00"/>
    <n v="213"/>
    <b v="0"/>
    <s v="Approved"/>
    <s v="Solex"/>
    <s v="Standard"/>
    <s v="medium"/>
    <s v="medium"/>
    <n v="71.489999999999995"/>
    <n v="53.62"/>
    <d v="1991-11-07T00:00:00"/>
    <n v="17.869999999999997"/>
    <s v="F"/>
    <n v="77"/>
    <d v="1991-09-21T00:00:00"/>
    <n v="28.805043994165395"/>
    <s v="Statistician I"/>
    <s v="Retail"/>
    <s v="Mass Customer"/>
    <s v="N"/>
    <s v="Yes"/>
    <n v="5"/>
    <m/>
  </r>
  <r>
    <n v="11741"/>
    <n v="49"/>
    <x v="3098"/>
    <d v="2017-05-05T00:00:00"/>
    <m/>
    <b v="1"/>
    <s v="Cancelled"/>
    <s v="Trek Bicycles"/>
    <s v="Road"/>
    <s v="medium"/>
    <s v="medium"/>
    <n v="533.51"/>
    <n v="400.13"/>
    <n v="41009"/>
    <m/>
    <m/>
    <m/>
    <m/>
    <m/>
    <m/>
    <m/>
    <m/>
    <m/>
    <m/>
    <m/>
    <m/>
  </r>
  <r>
    <n v="19567"/>
    <n v="40"/>
    <x v="2505"/>
    <d v="2017-05-31T00:00:00"/>
    <n v="213"/>
    <b v="0"/>
    <s v="Approved"/>
    <s v="OHM Cycles"/>
    <s v="Standard"/>
    <s v="high"/>
    <s v="medium"/>
    <n v="1458.17"/>
    <n v="874.9"/>
    <d v="2006-02-02T00:00:00"/>
    <n v="583.2700000000001"/>
    <s v="F"/>
    <n v="30"/>
    <d v="1980-12-30T00:00:00"/>
    <n v="39.536550843480462"/>
    <s v="Engineer III"/>
    <s v="Financial Services"/>
    <s v="Mass Customer"/>
    <s v="N"/>
    <s v="No"/>
    <n v="13"/>
    <m/>
  </r>
  <r>
    <n v="19613"/>
    <n v="27"/>
    <x v="1404"/>
    <d v="2017-05-31T00:00:00"/>
    <n v="213"/>
    <b v="1"/>
    <s v="Approved"/>
    <s v="Trek Bicycles"/>
    <s v="Standard"/>
    <s v="medium"/>
    <s v="medium"/>
    <n v="499.53"/>
    <n v="388.72"/>
    <d v="1991-08-05T00:00:00"/>
    <n v="110.80999999999995"/>
    <s v="F"/>
    <n v="20"/>
    <d v="1998-02-02T00:00:00"/>
    <n v="22.432441254439368"/>
    <s v="Administrative Officer"/>
    <s v="n/a"/>
    <s v="Mass Customer"/>
    <s v="N"/>
    <s v="Yes"/>
    <n v="1"/>
    <m/>
  </r>
  <r>
    <n v="19754"/>
    <n v="8"/>
    <x v="1598"/>
    <d v="2017-05-31T00:00:00"/>
    <n v="213"/>
    <b v="0"/>
    <s v="Approved"/>
    <s v="Solex"/>
    <s v="Road"/>
    <s v="medium"/>
    <s v="small"/>
    <n v="1703.52"/>
    <n v="1516.13"/>
    <d v="2011-04-16T00:00:00"/>
    <n v="187.38999999999987"/>
    <s v="M"/>
    <n v="55"/>
    <d v="1997-01-06T00:00:00"/>
    <n v="23.506413857179094"/>
    <s v="Tax Accountant"/>
    <s v="n/a"/>
    <s v="Affluent Customer"/>
    <s v="N"/>
    <s v="Yes"/>
    <n v="2"/>
    <m/>
  </r>
  <r>
    <n v="2052"/>
    <n v="22"/>
    <x v="2004"/>
    <d v="2017-05-30T00:00:00"/>
    <n v="214"/>
    <b v="1"/>
    <s v="Approved"/>
    <s v="WeareA2B"/>
    <s v="Standard"/>
    <s v="medium"/>
    <s v="medium"/>
    <n v="60.34"/>
    <n v="45.26"/>
    <d v="1993-07-15T00:00:00"/>
    <n v="15.080000000000005"/>
    <s v="M"/>
    <n v="49"/>
    <d v="1974-05-16T00:00:00"/>
    <n v="46.166687829781836"/>
    <s v="Assistant Professor"/>
    <s v="n/a"/>
    <s v="Mass Customer"/>
    <s v="N"/>
    <s v="No"/>
    <n v="8"/>
    <m/>
  </r>
  <r>
    <n v="2093"/>
    <n v="14"/>
    <x v="433"/>
    <d v="2017-05-30T00:00:00"/>
    <n v="214"/>
    <b v="0"/>
    <s v="Approved"/>
    <s v="Trek Bicycles"/>
    <s v="Standard"/>
    <s v="medium"/>
    <s v="small"/>
    <n v="1386.84"/>
    <n v="1234.29"/>
    <d v="2003-08-05T00:00:00"/>
    <n v="152.54999999999995"/>
    <s v="M"/>
    <n v="80"/>
    <d v="1979-12-13T00:00:00"/>
    <n v="40.585865911973613"/>
    <n v="0"/>
    <s v="Property"/>
    <s v="Mass Customer"/>
    <s v="N"/>
    <s v="Yes"/>
    <n v="13"/>
    <m/>
  </r>
  <r>
    <n v="2349"/>
    <n v="39"/>
    <x v="3116"/>
    <d v="2017-05-30T00:00:00"/>
    <n v="214"/>
    <b v="0"/>
    <s v="Approved"/>
    <s v="Giant Bicycles"/>
    <s v="Standard"/>
    <s v="medium"/>
    <s v="large"/>
    <n v="1812.75"/>
    <n v="582.48"/>
    <d v="1999-12-04T00:00:00"/>
    <n v="1230.27"/>
    <s v="F"/>
    <n v="78"/>
    <d v="1989-03-20T00:00:00"/>
    <n v="31.311893309233888"/>
    <s v="Engineer I"/>
    <s v="Manufacturing"/>
    <s v="Mass Customer"/>
    <s v="N"/>
    <s v="Yes"/>
    <n v="15"/>
    <m/>
  </r>
  <r>
    <n v="2511"/>
    <n v="36"/>
    <x v="2886"/>
    <d v="2017-05-30T00:00:00"/>
    <n v="214"/>
    <b v="0"/>
    <s v="Approved"/>
    <s v="Solex"/>
    <s v="Standard"/>
    <s v="low"/>
    <s v="medium"/>
    <n v="945.04"/>
    <n v="507.58"/>
    <d v="2011-05-09T00:00:00"/>
    <n v="437.46"/>
    <s v="F"/>
    <n v="53"/>
    <d v="1971-02-18T00:00:00"/>
    <n v="49.407783720192796"/>
    <s v="Mechanical Systems Engineer"/>
    <s v="Financial Services"/>
    <s v="Mass Customer"/>
    <s v="N"/>
    <s v="Yes"/>
    <n v="5"/>
    <m/>
  </r>
  <r>
    <n v="2835"/>
    <n v="41"/>
    <x v="2379"/>
    <d v="2017-05-30T00:00:00"/>
    <n v="214"/>
    <b v="0"/>
    <s v="Approved"/>
    <s v="Solex"/>
    <s v="Road"/>
    <s v="medium"/>
    <s v="medium"/>
    <n v="416.98"/>
    <n v="312.74"/>
    <d v="2011-05-09T00:00:00"/>
    <n v="104.24000000000001"/>
    <s v="F"/>
    <n v="33"/>
    <d v="1990-04-02T00:00:00"/>
    <n v="30.276276870877727"/>
    <s v="Actuary"/>
    <s v="Financial Services"/>
    <s v="Mass Customer"/>
    <s v="N"/>
    <s v="Yes"/>
    <n v="9"/>
    <m/>
  </r>
  <r>
    <n v="3010"/>
    <n v="33"/>
    <x v="1833"/>
    <d v="2017-05-30T00:00:00"/>
    <n v="214"/>
    <b v="1"/>
    <s v="Approved"/>
    <s v="Giant Bicycles"/>
    <s v="Standard"/>
    <s v="medium"/>
    <s v="small"/>
    <n v="1311.44"/>
    <n v="1167.18"/>
    <d v="1994-07-12T00:00:00"/>
    <n v="144.26"/>
    <s v="M"/>
    <n v="31"/>
    <d v="1972-03-13T00:00:00"/>
    <n v="48.34203029553526"/>
    <s v="Nuclear Power Engineer"/>
    <s v="Manufacturing"/>
    <s v="Affluent Customer"/>
    <s v="N"/>
    <s v="Yes"/>
    <n v="16"/>
    <m/>
  </r>
  <r>
    <n v="3088"/>
    <n v="87"/>
    <x v="365"/>
    <d v="2017-05-30T00:00:00"/>
    <n v="214"/>
    <b v="0"/>
    <s v="Approved"/>
    <s v="Giant Bicycles"/>
    <s v="Standard"/>
    <s v="high"/>
    <s v="medium"/>
    <n v="1179"/>
    <n v="707.4"/>
    <d v="1993-04-20T00:00:00"/>
    <n v="471.6"/>
    <s v="M"/>
    <n v="85"/>
    <d v="1968-04-22T00:00:00"/>
    <n v="52.235180980466765"/>
    <s v="Electrical Engineer"/>
    <s v="Manufacturing"/>
    <s v="Mass Customer"/>
    <s v="N"/>
    <s v="Yes"/>
    <n v="9"/>
    <m/>
  </r>
  <r>
    <n v="3298"/>
    <n v="65"/>
    <x v="46"/>
    <d v="2017-05-30T00:00:00"/>
    <n v="214"/>
    <b v="0"/>
    <s v="Approved"/>
    <s v="WeareA2B"/>
    <s v="Standard"/>
    <s v="medium"/>
    <s v="medium"/>
    <n v="1807.45"/>
    <n v="778.69"/>
    <d v="2016-02-04T00:00:00"/>
    <n v="1028.76"/>
    <s v="F"/>
    <n v="30"/>
    <d v="1973-10-23T00:00:00"/>
    <n v="46.728331665398272"/>
    <s v="Analog Circuit Design manager"/>
    <s v="Health"/>
    <s v="Affluent Customer"/>
    <s v="N"/>
    <s v="No"/>
    <n v="11"/>
    <m/>
  </r>
  <r>
    <n v="3714"/>
    <n v="42"/>
    <x v="388"/>
    <d v="2017-05-30T00:00:00"/>
    <n v="214"/>
    <b v="1"/>
    <s v="Approved"/>
    <s v="OHM Cycles"/>
    <s v="Road"/>
    <s v="medium"/>
    <s v="small"/>
    <n v="1810"/>
    <n v="1610.9"/>
    <d v="2006-10-01T00:00:00"/>
    <n v="199.09999999999991"/>
    <s v="F"/>
    <n v="71"/>
    <d v="1964-06-10T00:00:00"/>
    <n v="56.103674131151699"/>
    <s v="Associate Professor"/>
    <s v="Health"/>
    <s v="Mass Customer"/>
    <s v="N"/>
    <s v="Yes"/>
    <n v="16"/>
    <m/>
  </r>
  <r>
    <n v="3731"/>
    <n v="54"/>
    <x v="1557"/>
    <d v="2017-05-30T00:00:00"/>
    <n v="214"/>
    <b v="0"/>
    <s v="Approved"/>
    <s v="WeareA2B"/>
    <s v="Standard"/>
    <s v="medium"/>
    <s v="medium"/>
    <n v="1292.8399999999999"/>
    <n v="13.44"/>
    <d v="2003-07-21T00:00:00"/>
    <n v="1279.3999999999999"/>
    <s v="M"/>
    <n v="44"/>
    <d v="1957-06-25T00:00:00"/>
    <n v="63.068057692795534"/>
    <s v="Product Engineer"/>
    <s v="n/a"/>
    <s v="Affluent Customer"/>
    <s v="N"/>
    <s v="Yes"/>
    <n v="11"/>
    <m/>
  </r>
  <r>
    <n v="11755"/>
    <n v="40"/>
    <x v="1481"/>
    <d v="2017-11-29T00:00:00"/>
    <m/>
    <m/>
    <s v="Approved"/>
    <s v="OHM Cycles"/>
    <s v="Standard"/>
    <s v="high"/>
    <s v="medium"/>
    <n v="1458.17"/>
    <n v="874.9"/>
    <n v="34071"/>
    <m/>
    <m/>
    <m/>
    <m/>
    <m/>
    <m/>
    <m/>
    <m/>
    <m/>
    <m/>
    <m/>
    <m/>
  </r>
  <r>
    <n v="3756"/>
    <n v="19"/>
    <x v="498"/>
    <d v="2017-05-30T00:00:00"/>
    <n v="214"/>
    <b v="1"/>
    <s v="Approved"/>
    <s v="OHM Cycles"/>
    <s v="Road"/>
    <s v="high"/>
    <s v="large"/>
    <n v="12.01"/>
    <n v="7.21"/>
    <d v="1993-10-02T00:00:00"/>
    <n v="4.8"/>
    <s v="M"/>
    <n v="16"/>
    <d v="1991-05-09T00:00:00"/>
    <n v="29.174907007864025"/>
    <n v="0"/>
    <s v="Manufacturing"/>
    <s v="Affluent Customer"/>
    <s v="N"/>
    <s v="Yes"/>
    <n v="8"/>
    <m/>
  </r>
  <r>
    <n v="4300"/>
    <n v="3"/>
    <x v="425"/>
    <d v="2017-05-30T00:00:00"/>
    <n v="214"/>
    <b v="0"/>
    <s v="Approved"/>
    <s v="Trek Bicycles"/>
    <s v="Standard"/>
    <s v="medium"/>
    <s v="large"/>
    <n v="2091.4699999999998"/>
    <n v="388.92"/>
    <d v="2002-08-31T00:00:00"/>
    <n v="1702.5499999999997"/>
    <s v="M"/>
    <n v="14"/>
    <d v="1991-05-12T00:00:00"/>
    <n v="29.166687829781836"/>
    <s v="Information Systems Manager"/>
    <s v="Financial Services"/>
    <s v="Affluent Customer"/>
    <s v="N"/>
    <s v="No"/>
    <n v="2"/>
    <m/>
  </r>
  <r>
    <n v="4671"/>
    <n v="0"/>
    <x v="1934"/>
    <d v="2017-05-30T00:00:00"/>
    <n v="214"/>
    <b v="1"/>
    <s v="Approved"/>
    <s v="Norco Bicycles"/>
    <s v="Road"/>
    <s v="medium"/>
    <s v="medium"/>
    <n v="544.04999999999995"/>
    <n v="376.84"/>
    <d v="2000-05-22T00:00:00"/>
    <n v="167.20999999999998"/>
    <s v="F"/>
    <n v="24"/>
    <d v="1975-03-14T00:00:00"/>
    <n v="45.33929056950786"/>
    <n v="0"/>
    <s v="n/a"/>
    <s v="High Net Worth"/>
    <s v="N"/>
    <s v="Yes"/>
    <n v="15"/>
    <m/>
  </r>
  <r>
    <n v="5173"/>
    <n v="13"/>
    <x v="2844"/>
    <d v="2017-05-30T00:00:00"/>
    <n v="214"/>
    <b v="0"/>
    <s v="Approved"/>
    <s v="Solex"/>
    <s v="Standard"/>
    <s v="medium"/>
    <s v="medium"/>
    <n v="1163.8900000000001"/>
    <n v="589.27"/>
    <d v="2016-07-09T00:00:00"/>
    <n v="574.62000000000012"/>
    <s v="F"/>
    <n v="82"/>
    <d v="1994-12-21T00:00:00"/>
    <n v="25.552989199644848"/>
    <s v="Internal Auditor"/>
    <s v="Manufacturing"/>
    <s v="Mass Customer"/>
    <s v="N"/>
    <s v="No"/>
    <n v="1"/>
    <m/>
  </r>
  <r>
    <n v="5507"/>
    <n v="30"/>
    <x v="673"/>
    <d v="2017-05-30T00:00:00"/>
    <n v="214"/>
    <b v="1"/>
    <s v="Approved"/>
    <s v="Solex"/>
    <s v="Standard"/>
    <s v="high"/>
    <s v="medium"/>
    <n v="748.17"/>
    <n v="448.9"/>
    <d v="1999-07-20T00:00:00"/>
    <n v="299.27"/>
    <s v="F"/>
    <n v="63"/>
    <d v="1995-04-10T00:00:00"/>
    <n v="25.251619336631151"/>
    <s v="Junior Executive"/>
    <s v="n/a"/>
    <s v="Mass Customer"/>
    <s v="N"/>
    <s v="Yes"/>
    <n v="7"/>
    <m/>
  </r>
  <r>
    <n v="5841"/>
    <n v="78"/>
    <x v="1107"/>
    <d v="2017-05-30T00:00:00"/>
    <n v="214"/>
    <b v="1"/>
    <s v="Approved"/>
    <s v="Giant Bicycles"/>
    <s v="Standard"/>
    <s v="medium"/>
    <s v="large"/>
    <n v="1765.3"/>
    <n v="709.48"/>
    <d v="1994-08-10T00:00:00"/>
    <n v="1055.82"/>
    <s v="M"/>
    <n v="19"/>
    <d v="1992-04-11T00:00:00"/>
    <n v="28.248879610603751"/>
    <s v="Recruiting Manager"/>
    <s v="Retail"/>
    <s v="Affluent Customer"/>
    <s v="N"/>
    <s v="Yes"/>
    <n v="10"/>
    <m/>
  </r>
  <r>
    <n v="5932"/>
    <n v="41"/>
    <x v="3210"/>
    <d v="2017-05-30T00:00:00"/>
    <n v="214"/>
    <b v="0"/>
    <s v="Approved"/>
    <s v="Solex"/>
    <s v="Road"/>
    <s v="medium"/>
    <s v="medium"/>
    <n v="416.98"/>
    <n v="312.74"/>
    <d v="1997-05-10T00:00:00"/>
    <n v="104.24000000000001"/>
    <s v="F"/>
    <n v="97"/>
    <d v="1977-01-09T00:00:00"/>
    <n v="43.511893309233891"/>
    <s v="Food Chemist"/>
    <s v="Health"/>
    <s v="Mass Customer"/>
    <s v="N"/>
    <s v="Yes"/>
    <n v="17"/>
    <m/>
  </r>
  <r>
    <n v="6508"/>
    <n v="79"/>
    <x v="291"/>
    <d v="2017-05-30T00:00:00"/>
    <n v="214"/>
    <b v="0"/>
    <s v="Approved"/>
    <s v="Solex"/>
    <s v="Touring"/>
    <s v="medium"/>
    <s v="large"/>
    <n v="2083.94"/>
    <n v="675.03"/>
    <d v="2013-09-16T00:00:00"/>
    <n v="1408.91"/>
    <s v="F"/>
    <n v="42"/>
    <d v="1959-12-25T00:00:00"/>
    <n v="60.566687829781834"/>
    <s v="Budget/Accounting Analyst I"/>
    <s v="Manufacturing"/>
    <s v="High Net Worth"/>
    <s v="N"/>
    <s v="No"/>
    <n v="12"/>
    <m/>
  </r>
  <r>
    <n v="11764"/>
    <n v="34"/>
    <x v="1025"/>
    <d v="2017-11-03T00:00:00"/>
    <m/>
    <b v="1"/>
    <s v="Cancelled"/>
    <s v="Norco Bicycles"/>
    <s v="Road"/>
    <s v="high"/>
    <s v="large"/>
    <n v="774.53"/>
    <n v="464.72"/>
    <n v="37698"/>
    <m/>
    <m/>
    <m/>
    <m/>
    <m/>
    <m/>
    <m/>
    <m/>
    <m/>
    <m/>
    <m/>
    <m/>
  </r>
  <r>
    <n v="7365"/>
    <n v="50"/>
    <x v="2287"/>
    <d v="2017-05-30T00:00:00"/>
    <n v="214"/>
    <b v="0"/>
    <s v="Approved"/>
    <s v="WeareA2B"/>
    <s v="Standard"/>
    <s v="medium"/>
    <s v="small"/>
    <n v="175.89"/>
    <n v="131.91999999999999"/>
    <d v="2012-04-10T00:00:00"/>
    <n v="43.97"/>
    <s v="M"/>
    <n v="26"/>
    <d v="1985-02-12T00:00:00"/>
    <n v="35.413263172247589"/>
    <s v="Nuclear Power Engineer"/>
    <s v="Manufacturing"/>
    <s v="Mass Customer"/>
    <s v="N"/>
    <s v="Yes"/>
    <n v="7"/>
    <m/>
  </r>
  <r>
    <n v="7437"/>
    <n v="81"/>
    <x v="2539"/>
    <d v="2017-05-30T00:00:00"/>
    <n v="214"/>
    <b v="0"/>
    <s v="Approved"/>
    <s v="Solex"/>
    <s v="Standard"/>
    <s v="medium"/>
    <s v="medium"/>
    <n v="1151.96"/>
    <n v="649.49"/>
    <d v="1999-12-04T00:00:00"/>
    <n v="502.47"/>
    <s v="M"/>
    <n v="65"/>
    <d v="1985-10-21T00:00:00"/>
    <n v="34.725591939370879"/>
    <s v="Executive Secretary"/>
    <s v="Retail"/>
    <s v="High Net Worth"/>
    <s v="N"/>
    <s v="Yes"/>
    <n v="7"/>
    <m/>
  </r>
  <r>
    <n v="7958"/>
    <n v="19"/>
    <x v="725"/>
    <d v="2017-05-30T00:00:00"/>
    <n v="214"/>
    <b v="0"/>
    <s v="Approved"/>
    <s v="OHM Cycles"/>
    <s v="Road"/>
    <s v="high"/>
    <s v="large"/>
    <n v="12.01"/>
    <n v="7.21"/>
    <d v="2009-03-08T00:00:00"/>
    <n v="4.8"/>
    <s v="M"/>
    <n v="6"/>
    <d v="1993-06-15T00:00:00"/>
    <n v="27.070797418822931"/>
    <s v="Design Engineer"/>
    <s v="Financial Services"/>
    <s v="Mass Customer"/>
    <s v="N"/>
    <s v="No"/>
    <n v="9"/>
    <m/>
  </r>
  <r>
    <n v="8566"/>
    <n v="54"/>
    <x v="2578"/>
    <d v="2017-05-30T00:00:00"/>
    <n v="214"/>
    <b v="1"/>
    <s v="Approved"/>
    <s v="WeareA2B"/>
    <s v="Standard"/>
    <s v="medium"/>
    <s v="medium"/>
    <n v="1292.8399999999999"/>
    <n v="13.44"/>
    <d v="2009-04-12T00:00:00"/>
    <n v="1279.3999999999999"/>
    <s v="F"/>
    <n v="60"/>
    <d v="1972-03-03T00:00:00"/>
    <n v="48.369427555809231"/>
    <n v="0"/>
    <s v="n/a"/>
    <s v="Affluent Customer"/>
    <s v="N"/>
    <s v="No"/>
    <n v="7"/>
    <m/>
  </r>
  <r>
    <n v="8996"/>
    <n v="57"/>
    <x v="1233"/>
    <d v="2017-05-30T00:00:00"/>
    <n v="214"/>
    <b v="0"/>
    <s v="Approved"/>
    <s v="WeareA2B"/>
    <s v="Touring"/>
    <s v="medium"/>
    <s v="large"/>
    <n v="1890.39"/>
    <n v="260.14"/>
    <d v="1991-01-21T00:00:00"/>
    <n v="1630.25"/>
    <s v="M"/>
    <n v="49"/>
    <d v="1976-03-18T00:00:00"/>
    <n v="44.325591939370874"/>
    <s v="Administrative Officer"/>
    <s v="Financial Services"/>
    <s v="Affluent Customer"/>
    <s v="N"/>
    <s v="No"/>
    <n v="4"/>
    <m/>
  </r>
  <r>
    <n v="9131"/>
    <n v="27"/>
    <x v="2743"/>
    <d v="2017-05-30T00:00:00"/>
    <n v="214"/>
    <b v="0"/>
    <s v="Approved"/>
    <s v="Trek Bicycles"/>
    <s v="Standard"/>
    <s v="low"/>
    <s v="medium"/>
    <n v="1057.51"/>
    <n v="154.4"/>
    <d v="1994-07-12T00:00:00"/>
    <n v="903.11"/>
    <s v="M"/>
    <n v="39"/>
    <d v="1958-12-19T00:00:00"/>
    <n v="61.58312618594622"/>
    <s v="Computer Systems Analyst II"/>
    <s v="Manufacturing"/>
    <s v="High Net Worth"/>
    <s v="N"/>
    <s v="No"/>
    <n v="9"/>
    <m/>
  </r>
  <r>
    <n v="9388"/>
    <n v="93"/>
    <x v="201"/>
    <d v="2017-05-30T00:00:00"/>
    <n v="214"/>
    <b v="0"/>
    <s v="Approved"/>
    <s v="WeareA2B"/>
    <s v="Standard"/>
    <s v="medium"/>
    <s v="medium"/>
    <n v="1065.03"/>
    <n v="230.09"/>
    <d v="2000-11-03T00:00:00"/>
    <n v="834.93999999999994"/>
    <s v="F"/>
    <n v="11"/>
    <d v="1971-07-30T00:00:00"/>
    <n v="48.96394810375444"/>
    <s v="Chief Design Engineer"/>
    <s v="n/a"/>
    <s v="Mass Customer"/>
    <s v="N"/>
    <s v="No"/>
    <n v="13"/>
    <m/>
  </r>
  <r>
    <n v="9633"/>
    <n v="3"/>
    <x v="2323"/>
    <d v="2017-05-30T00:00:00"/>
    <n v="214"/>
    <b v="1"/>
    <s v="Approved"/>
    <s v="Trek Bicycles"/>
    <s v="Standard"/>
    <s v="medium"/>
    <s v="large"/>
    <n v="2091.4699999999998"/>
    <n v="388.92"/>
    <d v="2005-08-09T00:00:00"/>
    <n v="1702.5499999999997"/>
    <s v="F"/>
    <n v="51"/>
    <d v="1984-12-08T00:00:00"/>
    <n v="35.594085090055806"/>
    <n v="0"/>
    <s v="Argiculture"/>
    <s v="Mass Customer"/>
    <s v="N"/>
    <s v="Yes"/>
    <n v="9"/>
    <m/>
  </r>
  <r>
    <n v="9902"/>
    <n v="51"/>
    <x v="421"/>
    <d v="2017-05-30T00:00:00"/>
    <n v="214"/>
    <b v="1"/>
    <s v="Approved"/>
    <s v="OHM Cycles"/>
    <s v="Standard"/>
    <s v="high"/>
    <s v="medium"/>
    <n v="2005.66"/>
    <n v="1203.4000000000001"/>
    <d v="1997-02-09T00:00:00"/>
    <n v="802.26"/>
    <s v="F"/>
    <n v="61"/>
    <d v="1972-02-07T00:00:00"/>
    <n v="48.437920706494161"/>
    <s v="Programmer Analyst IV"/>
    <s v="Manufacturing"/>
    <s v="Mass Customer"/>
    <s v="N"/>
    <s v="Yes"/>
    <n v="7"/>
    <m/>
  </r>
  <r>
    <n v="10532"/>
    <n v="3"/>
    <x v="1569"/>
    <d v="2017-05-30T00:00:00"/>
    <n v="214"/>
    <b v="0"/>
    <s v="Approved"/>
    <s v="Trek Bicycles"/>
    <s v="Standard"/>
    <s v="medium"/>
    <s v="large"/>
    <n v="2091.4699999999998"/>
    <n v="388.92"/>
    <d v="2002-08-31T00:00:00"/>
    <n v="1702.5499999999997"/>
    <s v="M"/>
    <n v="53"/>
    <d v="1975-05-29T00:00:00"/>
    <n v="45.131071391425671"/>
    <s v="Analog Circuit Design manager"/>
    <s v="Manufacturing"/>
    <s v="Affluent Customer"/>
    <s v="N"/>
    <s v="No"/>
    <n v="6"/>
    <m/>
  </r>
  <r>
    <n v="11203"/>
    <n v="13"/>
    <x v="1181"/>
    <d v="2017-05-30T00:00:00"/>
    <n v="214"/>
    <b v="1"/>
    <s v="Approved"/>
    <s v="Solex"/>
    <s v="Standard"/>
    <s v="medium"/>
    <s v="medium"/>
    <n v="1163.8900000000001"/>
    <n v="589.27"/>
    <d v="2016-07-09T00:00:00"/>
    <n v="574.62000000000012"/>
    <s v="F"/>
    <n v="29"/>
    <d v="1976-11-29T00:00:00"/>
    <n v="43.624222076357178"/>
    <s v="Internal Auditor"/>
    <s v="Property"/>
    <s v="Mass Customer"/>
    <s v="N"/>
    <s v="No"/>
    <n v="22"/>
    <m/>
  </r>
  <r>
    <n v="12104"/>
    <n v="56"/>
    <x v="1474"/>
    <d v="2017-05-30T00:00:00"/>
    <n v="214"/>
    <b v="0"/>
    <s v="Approved"/>
    <s v="OHM Cycles"/>
    <s v="Standard"/>
    <s v="medium"/>
    <s v="medium"/>
    <n v="183.86"/>
    <n v="137.9"/>
    <d v="1991-01-21T00:00:00"/>
    <n v="45.960000000000008"/>
    <s v="F"/>
    <n v="54"/>
    <d v="1973-06-04T00:00:00"/>
    <n v="47.114633035261285"/>
    <s v="Senior Developer"/>
    <s v="Health"/>
    <s v="Mass Customer"/>
    <s v="N"/>
    <s v="Yes"/>
    <n v="7"/>
    <m/>
  </r>
  <r>
    <n v="12395"/>
    <n v="29"/>
    <x v="1438"/>
    <d v="2017-05-30T00:00:00"/>
    <n v="214"/>
    <b v="0"/>
    <s v="Approved"/>
    <s v="Norco Bicycles"/>
    <s v="Road"/>
    <s v="medium"/>
    <s v="medium"/>
    <n v="543.39"/>
    <n v="407.54"/>
    <d v="2016-11-22T00:00:00"/>
    <n v="135.84999999999997"/>
    <s v="M"/>
    <n v="79"/>
    <d v="2000-09-24T00:00:00"/>
    <n v="19.788605638001012"/>
    <s v="Clinical Specialist"/>
    <s v="Health"/>
    <s v="Mass Customer"/>
    <s v="N"/>
    <s v="No"/>
    <n v="1"/>
    <m/>
  </r>
  <r>
    <n v="12504"/>
    <n v="43"/>
    <x v="1608"/>
    <d v="2017-05-30T00:00:00"/>
    <n v="214"/>
    <b v="0"/>
    <s v="Approved"/>
    <s v="Solex"/>
    <s v="Standard"/>
    <s v="medium"/>
    <s v="medium"/>
    <n v="1151.96"/>
    <n v="649.49"/>
    <d v="1999-12-04T00:00:00"/>
    <n v="502.47"/>
    <s v="F"/>
    <n v="9"/>
    <d v="1962-05-05T00:00:00"/>
    <n v="58.205043994165393"/>
    <s v="Food Chemist"/>
    <s v="Health"/>
    <s v="Mass Customer"/>
    <s v="N"/>
    <s v="No"/>
    <n v="5"/>
    <m/>
  </r>
  <r>
    <n v="12668"/>
    <n v="95"/>
    <x v="2971"/>
    <d v="2017-05-30T00:00:00"/>
    <n v="214"/>
    <b v="1"/>
    <s v="Approved"/>
    <s v="Giant Bicycles"/>
    <s v="Standard"/>
    <s v="medium"/>
    <s v="large"/>
    <n v="569.55999999999995"/>
    <n v="528.42999999999995"/>
    <d v="2003-09-10T00:00:00"/>
    <n v="41.129999999999995"/>
    <s v="M"/>
    <n v="15"/>
    <d v="1969-06-09T00:00:00"/>
    <n v="51.103674131151699"/>
    <s v="Web Designer III"/>
    <s v="n/a"/>
    <s v="Mass Customer"/>
    <s v="N"/>
    <s v="No"/>
    <n v="18"/>
    <m/>
  </r>
  <r>
    <n v="13425"/>
    <n v="8"/>
    <x v="832"/>
    <d v="2017-05-30T00:00:00"/>
    <n v="214"/>
    <b v="1"/>
    <s v="Approved"/>
    <s v="Solex"/>
    <s v="Road"/>
    <s v="medium"/>
    <s v="small"/>
    <n v="1703.52"/>
    <n v="1516.13"/>
    <d v="2011-04-16T00:00:00"/>
    <n v="187.38999999999987"/>
    <s v="M"/>
    <n v="46"/>
    <d v="1961-07-03T00:00:00"/>
    <n v="59.043400158548955"/>
    <n v="0"/>
    <s v="Financial Services"/>
    <s v="Mass Customer"/>
    <s v="N"/>
    <s v="No"/>
    <n v="14"/>
    <m/>
  </r>
  <r>
    <n v="14008"/>
    <n v="36"/>
    <x v="1660"/>
    <d v="2017-05-30T00:00:00"/>
    <n v="214"/>
    <b v="1"/>
    <s v="Approved"/>
    <s v="Solex"/>
    <s v="Standard"/>
    <s v="low"/>
    <s v="medium"/>
    <n v="945.04"/>
    <n v="507.58"/>
    <d v="1995-12-19T00:00:00"/>
    <n v="437.46"/>
    <s v="M"/>
    <n v="72"/>
    <d v="1980-09-10T00:00:00"/>
    <n v="39.84066043252156"/>
    <s v="Automation Specialist I"/>
    <s v="Manufacturing"/>
    <s v="Affluent Customer"/>
    <s v="N"/>
    <s v="No"/>
    <n v="18"/>
    <m/>
  </r>
  <r>
    <n v="15344"/>
    <n v="56"/>
    <x v="854"/>
    <d v="2017-05-30T00:00:00"/>
    <n v="214"/>
    <b v="0"/>
    <s v="Approved"/>
    <s v="OHM Cycles"/>
    <s v="Standard"/>
    <s v="medium"/>
    <s v="medium"/>
    <n v="183.86"/>
    <n v="137.9"/>
    <d v="1997-10-04T00:00:00"/>
    <n v="45.960000000000008"/>
    <s v="F"/>
    <n v="35"/>
    <d v="1978-01-30T00:00:00"/>
    <n v="42.454359062658547"/>
    <s v="Speech Pathologist"/>
    <s v="Manufacturing"/>
    <s v="Mass Customer"/>
    <s v="N"/>
    <s v="No"/>
    <n v="15"/>
    <m/>
  </r>
  <r>
    <n v="15745"/>
    <n v="15"/>
    <x v="180"/>
    <d v="2017-05-30T00:00:00"/>
    <n v="214"/>
    <b v="0"/>
    <s v="Approved"/>
    <s v="Norco Bicycles"/>
    <s v="Standard"/>
    <s v="low"/>
    <s v="medium"/>
    <n v="958.74"/>
    <n v="748.9"/>
    <d v="2005-12-07T00:00:00"/>
    <n v="209.84000000000003"/>
    <s v="M"/>
    <n v="73"/>
    <d v="1981-07-19T00:00:00"/>
    <n v="38.985865911973619"/>
    <s v="Safety Technician I"/>
    <s v="Financial Services"/>
    <s v="Affluent Customer"/>
    <s v="N"/>
    <s v="No"/>
    <n v="10"/>
    <m/>
  </r>
  <r>
    <n v="16060"/>
    <n v="81"/>
    <x v="2329"/>
    <d v="2017-05-30T00:00:00"/>
    <n v="214"/>
    <b v="1"/>
    <s v="Approved"/>
    <s v="Norco Bicycles"/>
    <s v="Standard"/>
    <s v="medium"/>
    <s v="small"/>
    <n v="586.45000000000005"/>
    <n v="521.94000000000005"/>
    <d v="2013-09-16T00:00:00"/>
    <n v="64.509999999999991"/>
    <s v="F"/>
    <n v="22"/>
    <d v="1956-10-28T00:00:00"/>
    <n v="63.725591939370879"/>
    <s v="Compensation Analyst"/>
    <s v="Financial Services"/>
    <s v="Mass Customer"/>
    <s v="N"/>
    <s v="Yes"/>
    <n v="8"/>
    <m/>
  </r>
  <r>
    <n v="16462"/>
    <n v="34"/>
    <x v="795"/>
    <d v="2017-05-30T00:00:00"/>
    <n v="214"/>
    <b v="1"/>
    <s v="Approved"/>
    <s v="Norco Bicycles"/>
    <s v="Road"/>
    <s v="high"/>
    <s v="large"/>
    <n v="774.53"/>
    <n v="464.72"/>
    <d v="2003-03-18T00:00:00"/>
    <n v="309.80999999999995"/>
    <s v="F"/>
    <n v="34"/>
    <d v="1992-11-27T00:00:00"/>
    <n v="27.618742624302381"/>
    <n v="0"/>
    <s v="Manufacturing"/>
    <s v="Mass Customer"/>
    <s v="N"/>
    <s v="No"/>
    <n v="9"/>
    <m/>
  </r>
  <r>
    <n v="16579"/>
    <n v="99"/>
    <x v="2876"/>
    <d v="2017-05-30T00:00:00"/>
    <n v="214"/>
    <b v="1"/>
    <s v="Approved"/>
    <s v="OHM Cycles"/>
    <s v="Standard"/>
    <s v="medium"/>
    <s v="medium"/>
    <n v="1227.3399999999999"/>
    <n v="770.89"/>
    <d v="1994-08-10T00:00:00"/>
    <n v="456.44999999999993"/>
    <s v="M"/>
    <n v="67"/>
    <d v="1990-02-20T00:00:00"/>
    <n v="30.388605638001014"/>
    <n v="0"/>
    <s v="Financial Services"/>
    <s v="Mass Customer"/>
    <s v="N"/>
    <s v="No"/>
    <n v="4"/>
    <m/>
  </r>
  <r>
    <n v="16773"/>
    <n v="71"/>
    <x v="2317"/>
    <d v="2017-05-30T00:00:00"/>
    <n v="214"/>
    <b v="1"/>
    <s v="Approved"/>
    <s v="Solex"/>
    <s v="Standard"/>
    <s v="high"/>
    <s v="large"/>
    <n v="1842.92"/>
    <n v="1105.75"/>
    <d v="1995-10-24T00:00:00"/>
    <n v="737.17000000000007"/>
    <s v="M"/>
    <n v="30"/>
    <d v="1996-03-16T00:00:00"/>
    <n v="24.317372761288684"/>
    <s v="Food Chemist"/>
    <s v="Health"/>
    <s v="Affluent Customer"/>
    <s v="N"/>
    <s v="No"/>
    <n v="5"/>
    <m/>
  </r>
  <r>
    <n v="17031"/>
    <n v="99"/>
    <x v="1401"/>
    <d v="2017-05-30T00:00:00"/>
    <n v="214"/>
    <b v="1"/>
    <s v="Approved"/>
    <s v="Trek Bicycles"/>
    <s v="Road"/>
    <s v="low"/>
    <s v="small"/>
    <n v="1720.7"/>
    <n v="1531.42"/>
    <d v="2001-11-25T00:00:00"/>
    <n v="189.27999999999997"/>
    <s v="M"/>
    <n v="24"/>
    <d v="1983-01-28T00:00:00"/>
    <n v="37.457098788685947"/>
    <s v="Administrative Officer"/>
    <s v="IT"/>
    <s v="High Net Worth"/>
    <s v="N"/>
    <s v="Yes"/>
    <n v="7"/>
    <m/>
  </r>
  <r>
    <n v="17539"/>
    <n v="43"/>
    <x v="1916"/>
    <d v="2017-05-30T00:00:00"/>
    <n v="214"/>
    <b v="1"/>
    <s v="Approved"/>
    <s v="Solex"/>
    <s v="Standard"/>
    <s v="medium"/>
    <s v="medium"/>
    <n v="1151.96"/>
    <n v="649.49"/>
    <d v="1997-02-09T00:00:00"/>
    <n v="502.47"/>
    <s v="M"/>
    <n v="64"/>
    <d v="1974-11-25T00:00:00"/>
    <n v="45.637920706494164"/>
    <s v="General Manager"/>
    <s v="Manufacturing"/>
    <s v="Affluent Customer"/>
    <s v="N"/>
    <s v="Yes"/>
    <n v="19"/>
    <m/>
  </r>
  <r>
    <n v="17828"/>
    <n v="34"/>
    <x v="1042"/>
    <d v="2017-05-30T00:00:00"/>
    <n v="214"/>
    <b v="1"/>
    <s v="Approved"/>
    <s v="WeareA2B"/>
    <s v="Standard"/>
    <s v="medium"/>
    <s v="medium"/>
    <n v="1231.1500000000001"/>
    <n v="161.6"/>
    <d v="2013-03-12T00:00:00"/>
    <n v="1069.5500000000002"/>
    <s v="F"/>
    <n v="55"/>
    <d v="1954-11-28T00:00:00"/>
    <n v="65.643400158548957"/>
    <s v="Help Desk Operator"/>
    <s v="n/a"/>
    <s v="High Net Worth"/>
    <s v="N"/>
    <s v="Yes"/>
    <n v="20"/>
    <m/>
  </r>
  <r>
    <n v="17881"/>
    <n v="69"/>
    <x v="2080"/>
    <d v="2017-05-30T00:00:00"/>
    <n v="214"/>
    <b v="0"/>
    <s v="Approved"/>
    <s v="Norco Bicycles"/>
    <s v="Road"/>
    <s v="medium"/>
    <s v="large"/>
    <n v="1240.31"/>
    <n v="795.1"/>
    <d v="2004-12-18T00:00:00"/>
    <n v="445.20999999999992"/>
    <s v="M"/>
    <n v="56"/>
    <d v="1992-12-04T00:00:00"/>
    <n v="27.599564542110603"/>
    <s v="Senior Quality Engineer"/>
    <s v="Retail"/>
    <s v="High Net Worth"/>
    <s v="N"/>
    <s v="Yes"/>
    <n v="4"/>
    <m/>
  </r>
  <r>
    <n v="18012"/>
    <n v="23"/>
    <x v="2430"/>
    <d v="2017-05-30T00:00:00"/>
    <n v="214"/>
    <b v="1"/>
    <s v="Approved"/>
    <s v="Norco Bicycles"/>
    <s v="Mountain"/>
    <s v="low"/>
    <s v="small"/>
    <n v="688.63"/>
    <n v="612.88"/>
    <d v="2011-05-07T00:00:00"/>
    <n v="75.75"/>
    <s v="F"/>
    <n v="29"/>
    <d v="1996-12-15T00:00:00"/>
    <n v="23.566687829781834"/>
    <n v="0"/>
    <s v="Retail"/>
    <s v="Affluent Customer"/>
    <s v="N"/>
    <s v="Yes"/>
    <n v="2"/>
    <m/>
  </r>
  <r>
    <n v="19584"/>
    <n v="9"/>
    <x v="596"/>
    <d v="2017-05-30T00:00:00"/>
    <n v="214"/>
    <b v="0"/>
    <s v="Approved"/>
    <s v="OHM Cycles"/>
    <s v="Road"/>
    <s v="medium"/>
    <s v="medium"/>
    <n v="742.54"/>
    <n v="667.4"/>
    <d v="1991-11-07T00:00:00"/>
    <n v="75.139999999999986"/>
    <s v="U"/>
    <n v="42"/>
    <d v="1899-12-30T00:00:00"/>
    <n v="0"/>
    <s v="Senior Sales Associate"/>
    <s v="IT"/>
    <s v="Mass Customer"/>
    <s v="N"/>
    <s v="No"/>
    <n v="0"/>
    <m/>
  </r>
  <r>
    <n v="19595"/>
    <n v="43"/>
    <x v="1967"/>
    <d v="2017-05-30T00:00:00"/>
    <n v="214"/>
    <b v="1"/>
    <s v="Approved"/>
    <s v="Solex"/>
    <s v="Standard"/>
    <s v="medium"/>
    <s v="medium"/>
    <n v="1151.96"/>
    <n v="649.49"/>
    <d v="1999-12-04T00:00:00"/>
    <n v="502.47"/>
    <s v="M"/>
    <n v="40"/>
    <d v="1985-01-13T00:00:00"/>
    <n v="35.495454953069505"/>
    <s v="Accounting Assistant I"/>
    <s v="Manufacturing"/>
    <s v="Affluent Customer"/>
    <s v="N"/>
    <s v="No"/>
    <n v="14"/>
    <m/>
  </r>
  <r>
    <n v="498"/>
    <n v="72"/>
    <x v="2276"/>
    <d v="2017-05-29T00:00:00"/>
    <n v="215"/>
    <b v="0"/>
    <s v="Approved"/>
    <s v="Norco Bicycles"/>
    <s v="Standard"/>
    <s v="medium"/>
    <s v="medium"/>
    <n v="360.4"/>
    <n v="270.3"/>
    <d v="2016-12-06T00:00:00"/>
    <n v="90.099999999999966"/>
    <s v="F"/>
    <n v="94"/>
    <d v="1960-03-17T00:00:00"/>
    <n v="60.33929056950786"/>
    <s v="Computer Systems Analyst II"/>
    <s v="Property"/>
    <s v="Mass Customer"/>
    <s v="N"/>
    <s v="No"/>
    <n v="16"/>
    <m/>
  </r>
  <r>
    <n v="1013"/>
    <n v="64"/>
    <x v="845"/>
    <d v="2017-05-29T00:00:00"/>
    <n v="215"/>
    <b v="1"/>
    <s v="Approved"/>
    <s v="Trek Bicycles"/>
    <s v="Standard"/>
    <s v="medium"/>
    <s v="large"/>
    <n v="1469.44"/>
    <n v="596.54999999999995"/>
    <d v="2012-05-18T00:00:00"/>
    <n v="872.8900000000001"/>
    <s v="M"/>
    <n v="34"/>
    <d v="1986-08-08T00:00:00"/>
    <n v="33.928331665398275"/>
    <s v="Environmental Tech"/>
    <s v="Property"/>
    <s v="Mass Customer"/>
    <s v="N"/>
    <s v="No"/>
    <n v="13"/>
    <m/>
  </r>
  <r>
    <n v="1385"/>
    <n v="73"/>
    <x v="2985"/>
    <d v="2017-05-29T00:00:00"/>
    <n v="215"/>
    <b v="0"/>
    <s v="Approved"/>
    <s v="Solex"/>
    <s v="Standard"/>
    <s v="medium"/>
    <s v="medium"/>
    <n v="1945.43"/>
    <n v="333.18"/>
    <d v="2002-08-31T00:00:00"/>
    <n v="1612.25"/>
    <s v="F"/>
    <n v="90"/>
    <d v="1964-12-06T00:00:00"/>
    <n v="55.613263172247585"/>
    <s v="Sales Associate"/>
    <s v="n/a"/>
    <s v="Mass Customer"/>
    <s v="N"/>
    <s v="No"/>
    <n v="16"/>
    <m/>
  </r>
  <r>
    <n v="1618"/>
    <n v="66"/>
    <x v="1007"/>
    <d v="2017-05-29T00:00:00"/>
    <n v="215"/>
    <b v="0"/>
    <s v="Approved"/>
    <s v="Solex"/>
    <s v="Standard"/>
    <s v="medium"/>
    <s v="medium"/>
    <n v="1163.8900000000001"/>
    <n v="589.27"/>
    <d v="2010-05-05T00:00:00"/>
    <n v="574.62000000000012"/>
    <s v="M"/>
    <n v="49"/>
    <d v="1978-03-20T00:00:00"/>
    <n v="42.320112487316081"/>
    <s v="Assistant Media Planner"/>
    <s v="Entertainment"/>
    <s v="High Net Worth"/>
    <s v="N"/>
    <s v="Yes"/>
    <n v="15"/>
    <m/>
  </r>
  <r>
    <n v="1670"/>
    <n v="29"/>
    <x v="1484"/>
    <d v="2017-05-29T00:00:00"/>
    <n v="215"/>
    <b v="1"/>
    <s v="Approved"/>
    <s v="Norco Bicycles"/>
    <s v="Road"/>
    <s v="medium"/>
    <s v="medium"/>
    <n v="543.39"/>
    <n v="407.54"/>
    <d v="2016-11-22T00:00:00"/>
    <n v="135.84999999999997"/>
    <s v="M"/>
    <n v="12"/>
    <d v="1996-04-02T00:00:00"/>
    <n v="24.27079741882293"/>
    <s v="Software Engineer II"/>
    <s v="IT"/>
    <s v="Affluent Customer"/>
    <s v="N"/>
    <s v="No"/>
    <n v="5"/>
    <m/>
  </r>
  <r>
    <n v="1850"/>
    <n v="64"/>
    <x v="1242"/>
    <d v="2017-05-29T00:00:00"/>
    <n v="215"/>
    <b v="0"/>
    <s v="Approved"/>
    <s v="Trek Bicycles"/>
    <s v="Standard"/>
    <s v="medium"/>
    <s v="large"/>
    <n v="1469.44"/>
    <n v="596.54999999999995"/>
    <d v="2012-05-18T00:00:00"/>
    <n v="872.8900000000001"/>
    <s v="M"/>
    <n v="9"/>
    <d v="1986-10-23T00:00:00"/>
    <n v="33.720112487316079"/>
    <n v="0"/>
    <s v="Entertainment"/>
    <s v="Affluent Customer"/>
    <s v="N"/>
    <s v="No"/>
    <n v="6"/>
    <m/>
  </r>
  <r>
    <n v="2145"/>
    <n v="62"/>
    <x v="2840"/>
    <d v="2017-05-29T00:00:00"/>
    <n v="215"/>
    <b v="1"/>
    <s v="Approved"/>
    <s v="Solex"/>
    <s v="Standard"/>
    <s v="medium"/>
    <s v="medium"/>
    <n v="478.16"/>
    <n v="298.72000000000003"/>
    <d v="1993-06-23T00:00:00"/>
    <n v="179.44"/>
    <s v="F"/>
    <n v="29"/>
    <d v="1994-07-05T00:00:00"/>
    <n v="26.016002898274987"/>
    <s v="Editor"/>
    <s v="Argiculture"/>
    <s v="Affluent Customer"/>
    <s v="N"/>
    <s v="No"/>
    <n v="8"/>
    <m/>
  </r>
  <r>
    <n v="2475"/>
    <n v="77"/>
    <x v="3404"/>
    <d v="2017-05-29T00:00:00"/>
    <n v="215"/>
    <b v="1"/>
    <s v="Approved"/>
    <s v="Norco Bicycles"/>
    <s v="Road"/>
    <s v="medium"/>
    <s v="large"/>
    <n v="1240.31"/>
    <n v="795.1"/>
    <d v="2015-08-02T00:00:00"/>
    <n v="445.20999999999992"/>
    <s v="M"/>
    <n v="66"/>
    <d v="1978-03-13T00:00:00"/>
    <n v="42.33929056950786"/>
    <s v="Technical Writer"/>
    <s v="Retail"/>
    <s v="Mass Customer"/>
    <s v="N"/>
    <s v="Yes"/>
    <n v="12"/>
    <m/>
  </r>
  <r>
    <n v="3071"/>
    <n v="31"/>
    <x v="1675"/>
    <d v="2017-05-29T00:00:00"/>
    <n v="215"/>
    <b v="0"/>
    <s v="Approved"/>
    <s v="Giant Bicycles"/>
    <s v="Standard"/>
    <s v="medium"/>
    <s v="medium"/>
    <n v="230.91"/>
    <n v="173.18"/>
    <d v="1992-10-11T00:00:00"/>
    <n v="57.72999999999999"/>
    <s v="F"/>
    <n v="36"/>
    <d v="1973-11-02T00:00:00"/>
    <n v="46.7009344051243"/>
    <s v="Dental Hygienist"/>
    <s v="Health"/>
    <s v="Mass Customer"/>
    <s v="N"/>
    <s v="Yes"/>
    <n v="17"/>
    <m/>
  </r>
  <r>
    <n v="3351"/>
    <n v="94"/>
    <x v="3405"/>
    <d v="2017-05-29T00:00:00"/>
    <n v="215"/>
    <b v="0"/>
    <s v="Approved"/>
    <s v="Giant Bicycles"/>
    <s v="Standard"/>
    <s v="medium"/>
    <s v="large"/>
    <n v="1635.3"/>
    <n v="993.66"/>
    <d v="2016-03-29T00:00:00"/>
    <n v="641.64"/>
    <s v="F"/>
    <n v="33"/>
    <d v="1977-07-11T00:00:00"/>
    <n v="43.010523446220191"/>
    <s v="Chemical Engineer"/>
    <s v="Manufacturing"/>
    <s v="Mass Customer"/>
    <s v="N"/>
    <s v="Yes"/>
    <n v="4"/>
    <m/>
  </r>
  <r>
    <n v="3736"/>
    <n v="36"/>
    <x v="2149"/>
    <d v="2017-05-29T00:00:00"/>
    <n v="215"/>
    <b v="0"/>
    <s v="Approved"/>
    <s v="Solex"/>
    <s v="Standard"/>
    <s v="low"/>
    <s v="medium"/>
    <n v="945.04"/>
    <n v="507.58"/>
    <d v="1999-12-04T00:00:00"/>
    <n v="437.46"/>
    <s v="F"/>
    <n v="63"/>
    <d v="1989-09-30T00:00:00"/>
    <n v="30.780386459918819"/>
    <s v="Software Engineer I"/>
    <s v="IT"/>
    <s v="Affluent Customer"/>
    <s v="N"/>
    <s v="Yes"/>
    <n v="12"/>
    <m/>
  </r>
  <r>
    <n v="4253"/>
    <n v="93"/>
    <x v="3034"/>
    <d v="2017-05-29T00:00:00"/>
    <n v="215"/>
    <b v="0"/>
    <s v="Approved"/>
    <s v="WeareA2B"/>
    <s v="Standard"/>
    <s v="medium"/>
    <s v="medium"/>
    <n v="1065.03"/>
    <n v="230.09"/>
    <d v="2004-01-16T00:00:00"/>
    <n v="834.93999999999994"/>
    <s v="M"/>
    <n v="27"/>
    <d v="1977-04-23T00:00:00"/>
    <n v="43.226961802384572"/>
    <s v="Compensation Analyst"/>
    <s v="Financial Services"/>
    <s v="Mass Customer"/>
    <s v="N"/>
    <s v="Yes"/>
    <n v="9"/>
    <m/>
  </r>
  <r>
    <n v="4601"/>
    <n v="65"/>
    <x v="2767"/>
    <d v="2017-05-29T00:00:00"/>
    <n v="215"/>
    <b v="1"/>
    <s v="Approved"/>
    <s v="WeareA2B"/>
    <s v="Standard"/>
    <s v="medium"/>
    <s v="medium"/>
    <n v="1807.45"/>
    <n v="778.69"/>
    <d v="2015-05-21T00:00:00"/>
    <n v="1028.76"/>
    <s v="F"/>
    <n v="79"/>
    <d v="1962-12-10T00:00:00"/>
    <n v="57.605043994165399"/>
    <n v="0"/>
    <s v="IT"/>
    <s v="Mass Customer"/>
    <s v="N"/>
    <s v="No"/>
    <n v="11"/>
    <m/>
  </r>
  <r>
    <n v="4693"/>
    <n v="88"/>
    <x v="2825"/>
    <d v="2017-05-29T00:00:00"/>
    <n v="215"/>
    <b v="1"/>
    <s v="Approved"/>
    <s v="Norco Bicycles"/>
    <s v="Standard"/>
    <s v="medium"/>
    <s v="medium"/>
    <n v="1198.46"/>
    <n v="381.1"/>
    <d v="2003-09-10T00:00:00"/>
    <n v="817.36"/>
    <s v="M"/>
    <n v="16"/>
    <d v="1979-07-27T00:00:00"/>
    <n v="40.966687829781833"/>
    <s v="Community Outreach Specialist"/>
    <s v="Financial Services"/>
    <s v="Mass Customer"/>
    <s v="N"/>
    <s v="Yes"/>
    <n v="10"/>
    <m/>
  </r>
  <r>
    <n v="5217"/>
    <n v="81"/>
    <x v="2524"/>
    <d v="2017-05-29T00:00:00"/>
    <n v="215"/>
    <b v="0"/>
    <s v="Approved"/>
    <s v="Norco Bicycles"/>
    <s v="Standard"/>
    <s v="medium"/>
    <s v="small"/>
    <n v="586.45000000000005"/>
    <n v="521.94000000000005"/>
    <d v="1991-07-10T00:00:00"/>
    <n v="64.509999999999991"/>
    <s v="M"/>
    <n v="47"/>
    <d v="1972-08-01T00:00:00"/>
    <n v="47.955728925672247"/>
    <s v="Environmental Specialist"/>
    <s v="Argiculture"/>
    <s v="Mass Customer"/>
    <s v="N"/>
    <s v="No"/>
    <n v="19"/>
    <m/>
  </r>
  <r>
    <n v="11810"/>
    <n v="74"/>
    <x v="2838"/>
    <d v="2017-12-05T00:00:00"/>
    <m/>
    <b v="1"/>
    <s v="Cancelled"/>
    <s v="WeareA2B"/>
    <s v="Standard"/>
    <s v="medium"/>
    <s v="medium"/>
    <n v="1762.96"/>
    <n v="950.52"/>
    <n v="41848"/>
    <m/>
    <m/>
    <m/>
    <m/>
    <m/>
    <m/>
    <m/>
    <m/>
    <m/>
    <m/>
    <m/>
    <m/>
  </r>
  <r>
    <n v="5258"/>
    <n v="74"/>
    <x v="1721"/>
    <d v="2017-05-29T00:00:00"/>
    <n v="215"/>
    <b v="0"/>
    <s v="Approved"/>
    <s v="WeareA2B"/>
    <s v="Standard"/>
    <s v="medium"/>
    <s v="medium"/>
    <n v="1228.07"/>
    <n v="400.91"/>
    <d v="1997-01-25T00:00:00"/>
    <n v="827.15999999999985"/>
    <s v="F"/>
    <n v="43"/>
    <d v="1966-03-11T00:00:00"/>
    <n v="54.352989199644846"/>
    <s v="Accounting Assistant I"/>
    <s v="Property"/>
    <s v="Affluent Customer"/>
    <s v="N"/>
    <s v="Yes"/>
    <n v="12"/>
    <m/>
  </r>
  <r>
    <n v="5500"/>
    <n v="47"/>
    <x v="334"/>
    <d v="2017-05-29T00:00:00"/>
    <n v="215"/>
    <b v="1"/>
    <s v="Approved"/>
    <s v="Trek Bicycles"/>
    <s v="Road"/>
    <s v="low"/>
    <s v="small"/>
    <n v="1720.7"/>
    <n v="1531.42"/>
    <d v="2003-02-16T00:00:00"/>
    <n v="189.27999999999997"/>
    <s v="M"/>
    <n v="58"/>
    <d v="1976-10-28T00:00:00"/>
    <n v="43.711893309233886"/>
    <n v="0"/>
    <s v="Argiculture"/>
    <s v="Mass Customer"/>
    <s v="N"/>
    <s v="Yes"/>
    <n v="16"/>
    <m/>
  </r>
  <r>
    <n v="6797"/>
    <n v="0"/>
    <x v="3186"/>
    <d v="2017-05-29T00:00:00"/>
    <n v="215"/>
    <b v="1"/>
    <s v="Approved"/>
    <s v="Norco Bicycles"/>
    <s v="Standard"/>
    <s v="medium"/>
    <s v="medium"/>
    <n v="360.4"/>
    <n v="270.3"/>
    <d v="2004-07-25T00:00:00"/>
    <n v="90.099999999999966"/>
    <s v="M"/>
    <n v="18"/>
    <d v="1958-09-06T00:00:00"/>
    <n v="61.868057692795531"/>
    <s v="Associate Professor"/>
    <s v="Financial Services"/>
    <s v="High Net Worth"/>
    <s v="N"/>
    <s v="Yes"/>
    <n v="14"/>
    <m/>
  </r>
  <r>
    <n v="7944"/>
    <n v="49"/>
    <x v="110"/>
    <d v="2017-05-29T00:00:00"/>
    <n v="215"/>
    <b v="1"/>
    <s v="Approved"/>
    <s v="Trek Bicycles"/>
    <s v="Road"/>
    <s v="medium"/>
    <s v="medium"/>
    <n v="533.51"/>
    <n v="400.13"/>
    <d v="2012-06-04T00:00:00"/>
    <n v="133.38"/>
    <s v="M"/>
    <n v="78"/>
    <d v="1983-04-06T00:00:00"/>
    <n v="37.27079741882293"/>
    <s v="Speech Pathologist"/>
    <s v="Retail"/>
    <s v="Mass Customer"/>
    <s v="N"/>
    <s v="No"/>
    <n v="6"/>
    <m/>
  </r>
  <r>
    <n v="8682"/>
    <n v="72"/>
    <x v="3343"/>
    <d v="2017-05-29T00:00:00"/>
    <n v="215"/>
    <b v="0"/>
    <s v="Approved"/>
    <s v="OHM Cycles"/>
    <s v="Standard"/>
    <s v="medium"/>
    <s v="medium"/>
    <n v="912.52"/>
    <n v="141.4"/>
    <d v="2015-10-18T00:00:00"/>
    <n v="771.12"/>
    <s v="F"/>
    <n v="84"/>
    <d v="1977-03-31T00:00:00"/>
    <n v="43.289975501014709"/>
    <s v="Director of Sales"/>
    <s v="Financial Services"/>
    <s v="High Net Worth"/>
    <s v="N"/>
    <s v="No"/>
    <n v="12"/>
    <m/>
  </r>
  <r>
    <n v="8885"/>
    <n v="15"/>
    <x v="3356"/>
    <d v="2017-05-29T00:00:00"/>
    <n v="215"/>
    <b v="0"/>
    <s v="Approved"/>
    <s v="WeareA2B"/>
    <s v="Standard"/>
    <s v="medium"/>
    <s v="medium"/>
    <n v="1292.8399999999999"/>
    <n v="13.44"/>
    <d v="2009-04-12T00:00:00"/>
    <n v="1279.3999999999999"/>
    <s v="F"/>
    <n v="40"/>
    <d v="1982-01-31T00:00:00"/>
    <n v="38.448879610603754"/>
    <s v="Nurse Practicioner"/>
    <s v="n/a"/>
    <s v="High Net Worth"/>
    <s v="N"/>
    <s v="No"/>
    <n v="15"/>
    <m/>
  </r>
  <r>
    <n v="9580"/>
    <n v="75"/>
    <x v="1375"/>
    <d v="2017-05-29T00:00:00"/>
    <n v="215"/>
    <b v="0"/>
    <s v="Approved"/>
    <s v="Giant Bicycles"/>
    <s v="Touring"/>
    <s v="medium"/>
    <s v="large"/>
    <n v="1873.97"/>
    <n v="863.95"/>
    <d v="2006-05-22T00:00:00"/>
    <n v="1010.02"/>
    <s v="M"/>
    <n v="73"/>
    <d v="1988-01-31T00:00:00"/>
    <n v="32.446139884576354"/>
    <s v="VP Marketing"/>
    <s v="Manufacturing"/>
    <s v="Mass Customer"/>
    <s v="N"/>
    <s v="Yes"/>
    <n v="16"/>
    <m/>
  </r>
  <r>
    <n v="10025"/>
    <n v="55"/>
    <x v="1753"/>
    <d v="2017-05-29T00:00:00"/>
    <n v="215"/>
    <b v="0"/>
    <s v="Approved"/>
    <s v="Trek Bicycles"/>
    <s v="Road"/>
    <s v="medium"/>
    <s v="large"/>
    <n v="1894.19"/>
    <n v="598.76"/>
    <d v="2003-07-21T00:00:00"/>
    <n v="1295.43"/>
    <s v="M"/>
    <n v="89"/>
    <d v="1972-10-08T00:00:00"/>
    <n v="47.76942755580923"/>
    <s v="Analyst Programmer"/>
    <s v="Financial Services"/>
    <s v="Mass Customer"/>
    <s v="N"/>
    <s v="No"/>
    <n v="7"/>
    <m/>
  </r>
  <r>
    <n v="10075"/>
    <n v="94"/>
    <x v="1982"/>
    <d v="2017-05-29T00:00:00"/>
    <n v="215"/>
    <b v="1"/>
    <s v="Approved"/>
    <s v="Giant Bicycles"/>
    <s v="Standard"/>
    <s v="medium"/>
    <s v="large"/>
    <n v="1635.3"/>
    <n v="993.66"/>
    <d v="2007-12-11T00:00:00"/>
    <n v="641.64"/>
    <s v="F"/>
    <n v="62"/>
    <d v="1981-01-15T00:00:00"/>
    <n v="39.492715227042112"/>
    <s v="Analog Circuit Design manager"/>
    <s v="Financial Services"/>
    <s v="Affluent Customer"/>
    <s v="N"/>
    <s v="No"/>
    <n v="13"/>
    <m/>
  </r>
  <r>
    <n v="10481"/>
    <n v="25"/>
    <x v="77"/>
    <d v="2017-05-29T00:00:00"/>
    <n v="215"/>
    <b v="0"/>
    <s v="Approved"/>
    <s v="Giant Bicycles"/>
    <s v="Road"/>
    <s v="medium"/>
    <s v="medium"/>
    <n v="1538.99"/>
    <n v="829.65"/>
    <d v="2016-02-04T00:00:00"/>
    <n v="709.34"/>
    <s v="F"/>
    <n v="66"/>
    <d v="1966-10-31T00:00:00"/>
    <n v="53.711893309233886"/>
    <n v="0"/>
    <s v="Property"/>
    <s v="Mass Customer"/>
    <s v="N"/>
    <s v="No"/>
    <n v="15"/>
    <m/>
  </r>
  <r>
    <n v="11216"/>
    <n v="80"/>
    <x v="311"/>
    <d v="2017-05-29T00:00:00"/>
    <n v="215"/>
    <b v="1"/>
    <s v="Approved"/>
    <s v="OHM Cycles"/>
    <s v="Touring"/>
    <s v="low"/>
    <s v="medium"/>
    <n v="1073.07"/>
    <n v="933.84"/>
    <d v="1997-01-25T00:00:00"/>
    <n v="139.2299999999999"/>
    <s v="F"/>
    <n v="57"/>
    <d v="1995-11-25T00:00:00"/>
    <n v="24.624222076357178"/>
    <s v="Director of Sales"/>
    <s v="Property"/>
    <s v="Affluent Customer"/>
    <s v="N"/>
    <s v="No"/>
    <n v="6"/>
    <m/>
  </r>
  <r>
    <n v="11421"/>
    <n v="63"/>
    <x v="3363"/>
    <d v="2017-05-29T00:00:00"/>
    <n v="215"/>
    <b v="0"/>
    <s v="Approved"/>
    <s v="Solex"/>
    <s v="Standard"/>
    <s v="medium"/>
    <s v="medium"/>
    <n v="1483.2"/>
    <n v="99.59"/>
    <d v="1998-12-17T00:00:00"/>
    <n v="1383.6100000000001"/>
    <s v="M"/>
    <n v="40"/>
    <d v="1981-02-26T00:00:00"/>
    <n v="39.377646733891424"/>
    <s v="Nuclear Power Engineer"/>
    <s v="Manufacturing"/>
    <s v="Mass Customer"/>
    <s v="N"/>
    <s v="No"/>
    <n v="8"/>
    <m/>
  </r>
  <r>
    <n v="11458"/>
    <n v="0"/>
    <x v="1170"/>
    <d v="2017-05-29T00:00:00"/>
    <n v="215"/>
    <b v="0"/>
    <s v="Approved"/>
    <s v="Trek Bicycles"/>
    <s v="Standard"/>
    <s v="high"/>
    <s v="medium"/>
    <n v="495.72"/>
    <n v="297.43"/>
    <d v="2015-04-11T00:00:00"/>
    <n v="198.29000000000002"/>
    <s v="F"/>
    <n v="20"/>
    <d v="1972-05-21T00:00:00"/>
    <n v="48.15298919964485"/>
    <s v="Technical Writer"/>
    <s v="Retail"/>
    <s v="High Net Worth"/>
    <s v="N"/>
    <s v="No"/>
    <n v="10"/>
    <m/>
  </r>
  <r>
    <n v="11903"/>
    <n v="59"/>
    <x v="3206"/>
    <d v="2017-05-29T00:00:00"/>
    <n v="215"/>
    <b v="0"/>
    <s v="Approved"/>
    <s v="Solex"/>
    <s v="Standard"/>
    <s v="medium"/>
    <s v="large"/>
    <n v="1061.56"/>
    <n v="733.58"/>
    <d v="1993-07-20T00:00:00"/>
    <n v="327.9799999999999"/>
    <s v="M"/>
    <n v="25"/>
    <d v="1994-03-01T00:00:00"/>
    <n v="26.361208377727039"/>
    <s v="Community Outreach Specialist"/>
    <s v="Financial Services"/>
    <s v="Affluent Customer"/>
    <s v="N"/>
    <s v="No"/>
    <n v="8"/>
    <m/>
  </r>
  <r>
    <n v="12014"/>
    <n v="80"/>
    <x v="1352"/>
    <d v="2017-05-29T00:00:00"/>
    <n v="215"/>
    <b v="1"/>
    <s v="Approved"/>
    <s v="OHM Cycles"/>
    <s v="Touring"/>
    <s v="low"/>
    <s v="medium"/>
    <n v="1073.07"/>
    <n v="933.84"/>
    <d v="1997-01-25T00:00:00"/>
    <n v="139.2299999999999"/>
    <s v="F"/>
    <n v="39"/>
    <d v="1964-08-09T00:00:00"/>
    <n v="55.939290569507861"/>
    <n v="0"/>
    <s v="IT"/>
    <s v="Mass Customer"/>
    <s v="N"/>
    <s v="No"/>
    <n v="13"/>
    <m/>
  </r>
  <r>
    <n v="12169"/>
    <n v="92"/>
    <x v="1259"/>
    <d v="2017-05-29T00:00:00"/>
    <n v="215"/>
    <b v="1"/>
    <s v="Approved"/>
    <s v="WeareA2B"/>
    <s v="Standard"/>
    <s v="medium"/>
    <s v="small"/>
    <n v="1415.01"/>
    <n v="1259.3599999999999"/>
    <d v="2003-01-05T00:00:00"/>
    <n v="155.65000000000009"/>
    <s v="M"/>
    <n v="54"/>
    <d v="1963-04-22T00:00:00"/>
    <n v="57.240660432521558"/>
    <s v="Computer Systems Analyst IV"/>
    <s v="n/a"/>
    <s v="Mass Customer"/>
    <s v="N"/>
    <s v="No"/>
    <n v="19"/>
    <m/>
  </r>
  <r>
    <n v="12174"/>
    <n v="34"/>
    <x v="1432"/>
    <d v="2017-05-29T00:00:00"/>
    <n v="215"/>
    <b v="0"/>
    <s v="Approved"/>
    <s v="Norco Bicycles"/>
    <s v="Road"/>
    <s v="high"/>
    <s v="large"/>
    <n v="774.53"/>
    <n v="464.72"/>
    <d v="2003-03-18T00:00:00"/>
    <n v="309.80999999999995"/>
    <s v="M"/>
    <n v="5"/>
    <d v="1979-04-16T00:00:00"/>
    <n v="41.246139884576358"/>
    <s v="Assistant Media Planner"/>
    <s v="Entertainment"/>
    <s v="Mass Customer"/>
    <s v="N"/>
    <s v="No"/>
    <n v="22"/>
    <m/>
  </r>
  <r>
    <n v="12636"/>
    <n v="72"/>
    <x v="3352"/>
    <d v="2017-05-29T00:00:00"/>
    <n v="215"/>
    <b v="0"/>
    <s v="Approved"/>
    <s v="Norco Bicycles"/>
    <s v="Standard"/>
    <s v="medium"/>
    <s v="medium"/>
    <n v="360.4"/>
    <n v="270.3"/>
    <d v="2016-12-06T00:00:00"/>
    <n v="90.099999999999966"/>
    <s v="M"/>
    <n v="46"/>
    <d v="1987-03-14T00:00:00"/>
    <n v="33.331071391425674"/>
    <s v="Research Assistant II"/>
    <s v="Financial Services"/>
    <s v="Affluent Customer"/>
    <s v="N"/>
    <s v="No"/>
    <n v="14"/>
    <m/>
  </r>
  <r>
    <n v="12947"/>
    <n v="58"/>
    <x v="838"/>
    <d v="2017-05-29T00:00:00"/>
    <n v="215"/>
    <b v="0"/>
    <s v="Approved"/>
    <s v="OHM Cycles"/>
    <s v="Standard"/>
    <s v="medium"/>
    <s v="medium"/>
    <n v="912.52"/>
    <n v="141.4"/>
    <d v="2015-10-18T00:00:00"/>
    <n v="771.12"/>
    <s v="M"/>
    <n v="60"/>
    <d v="1999-11-26T00:00:00"/>
    <n v="20.618742624302381"/>
    <n v="0"/>
    <s v="IT"/>
    <s v="Mass Customer"/>
    <s v="N"/>
    <s v="Yes"/>
    <n v="3"/>
    <m/>
  </r>
  <r>
    <n v="13181"/>
    <n v="60"/>
    <x v="1081"/>
    <d v="2017-05-29T00:00:00"/>
    <n v="215"/>
    <b v="1"/>
    <s v="Approved"/>
    <s v="Giant Bicycles"/>
    <s v="Standard"/>
    <s v="high"/>
    <s v="small"/>
    <n v="1977.36"/>
    <n v="1759.85"/>
    <d v="2011-08-24T00:00:00"/>
    <n v="217.51"/>
    <s v="F"/>
    <n v="91"/>
    <d v="1990-02-17T00:00:00"/>
    <n v="30.396824816083203"/>
    <s v="Internal Auditor"/>
    <s v="Manufacturing"/>
    <s v="Affluent Customer"/>
    <s v="N"/>
    <s v="No"/>
    <n v="9"/>
    <m/>
  </r>
  <r>
    <n v="13774"/>
    <n v="26"/>
    <x v="1030"/>
    <d v="2017-05-29T00:00:00"/>
    <n v="215"/>
    <b v="0"/>
    <s v="Approved"/>
    <s v="WeareA2B"/>
    <s v="Standard"/>
    <s v="medium"/>
    <s v="medium"/>
    <n v="1992.93"/>
    <n v="762.63"/>
    <d v="2004-07-25T00:00:00"/>
    <n v="1230.3000000000002"/>
    <s v="M"/>
    <n v="34"/>
    <d v="1978-01-16T00:00:00"/>
    <n v="42.492715227042112"/>
    <s v="General Manager"/>
    <s v="Financial Services"/>
    <s v="Mass Customer"/>
    <s v="N"/>
    <s v="No"/>
    <n v="6"/>
    <m/>
  </r>
  <r>
    <n v="14542"/>
    <n v="74"/>
    <x v="2181"/>
    <d v="2017-05-29T00:00:00"/>
    <n v="215"/>
    <b v="0"/>
    <s v="Approved"/>
    <s v="WeareA2B"/>
    <s v="Standard"/>
    <s v="medium"/>
    <s v="medium"/>
    <n v="1762.96"/>
    <n v="950.52"/>
    <d v="2012-06-04T00:00:00"/>
    <n v="812.44"/>
    <s v="M"/>
    <n v="37"/>
    <d v="1995-02-17T00:00:00"/>
    <n v="25.394085090055807"/>
    <s v="Accountant I"/>
    <s v="n/a"/>
    <s v="High Net Worth"/>
    <s v="N"/>
    <s v="Yes"/>
    <n v="3"/>
    <m/>
  </r>
  <r>
    <n v="14912"/>
    <n v="2"/>
    <x v="49"/>
    <d v="2017-05-29T00:00:00"/>
    <n v="215"/>
    <b v="0"/>
    <s v="Approved"/>
    <s v="Solex"/>
    <s v="Standard"/>
    <s v="medium"/>
    <s v="medium"/>
    <n v="71.489999999999995"/>
    <n v="53.62"/>
    <d v="2003-02-07T00:00:00"/>
    <n v="17.869999999999997"/>
    <s v="F"/>
    <n v="42"/>
    <d v="1955-09-21T00:00:00"/>
    <n v="64.829701528411974"/>
    <s v="Social Worker"/>
    <s v="Health"/>
    <s v="Affluent Customer"/>
    <s v="N"/>
    <s v="Yes"/>
    <n v="11"/>
    <m/>
  </r>
  <r>
    <n v="11834"/>
    <n v="0"/>
    <x v="2342"/>
    <d v="2017-09-05T00:00:00"/>
    <m/>
    <b v="1"/>
    <s v="Approved"/>
    <m/>
    <m/>
    <m/>
    <m/>
    <n v="1091.51"/>
    <m/>
    <m/>
    <m/>
    <m/>
    <m/>
    <m/>
    <m/>
    <m/>
    <m/>
    <m/>
    <m/>
    <m/>
    <m/>
    <m/>
  </r>
  <r>
    <n v="15258"/>
    <n v="62"/>
    <x v="3281"/>
    <d v="2017-05-29T00:00:00"/>
    <n v="215"/>
    <b v="0"/>
    <s v="Approved"/>
    <s v="Solex"/>
    <s v="Standard"/>
    <s v="medium"/>
    <s v="medium"/>
    <n v="478.16"/>
    <n v="298.72000000000003"/>
    <d v="2015-04-11T00:00:00"/>
    <n v="179.44"/>
    <s v="F"/>
    <n v="16"/>
    <d v="1960-05-27T00:00:00"/>
    <n v="60.144770021562657"/>
    <s v="Teacher"/>
    <s v="n/a"/>
    <s v="Affluent Customer"/>
    <s v="N"/>
    <s v="Yes"/>
    <n v="5"/>
    <m/>
  </r>
  <r>
    <n v="15463"/>
    <n v="0"/>
    <x v="2366"/>
    <d v="2017-05-29T00:00:00"/>
    <n v="215"/>
    <b v="0"/>
    <s v="Approved"/>
    <s v="Solex"/>
    <s v="Standard"/>
    <s v="medium"/>
    <s v="medium"/>
    <n v="100.35"/>
    <n v="75.260000000000005"/>
    <d v="1999-07-26T00:00:00"/>
    <n v="25.089999999999989"/>
    <s v="F"/>
    <n v="38"/>
    <d v="1974-04-30T00:00:00"/>
    <n v="46.210523446220193"/>
    <s v="Librarian"/>
    <s v="Entertainment"/>
    <s v="High Net Worth"/>
    <s v="N"/>
    <s v="No"/>
    <n v="18"/>
    <m/>
  </r>
  <r>
    <n v="16301"/>
    <n v="41"/>
    <x v="930"/>
    <d v="2017-05-29T00:00:00"/>
    <n v="215"/>
    <b v="1"/>
    <s v="Approved"/>
    <s v="Solex"/>
    <s v="Road"/>
    <s v="medium"/>
    <s v="medium"/>
    <n v="416.98"/>
    <n v="312.74"/>
    <d v="2012-06-04T00:00:00"/>
    <n v="104.24000000000001"/>
    <s v="F"/>
    <n v="34"/>
    <d v="1976-11-30T00:00:00"/>
    <n v="43.621482350329778"/>
    <s v="Electrical Engineer"/>
    <s v="Manufacturing"/>
    <s v="Affluent Customer"/>
    <s v="N"/>
    <s v="Yes"/>
    <n v="11"/>
    <m/>
  </r>
  <r>
    <n v="16538"/>
    <n v="36"/>
    <x v="2549"/>
    <d v="2017-05-29T00:00:00"/>
    <n v="215"/>
    <b v="0"/>
    <s v="Approved"/>
    <s v="Solex"/>
    <s v="Standard"/>
    <s v="low"/>
    <s v="medium"/>
    <n v="945.04"/>
    <n v="507.58"/>
    <d v="1995-12-19T00:00:00"/>
    <n v="437.46"/>
    <s v="F"/>
    <n v="46"/>
    <d v="1987-08-29T00:00:00"/>
    <n v="32.870797418822931"/>
    <n v="0"/>
    <s v="n/a"/>
    <s v="Mass Customer"/>
    <s v="N"/>
    <s v="No"/>
    <n v="21"/>
    <m/>
  </r>
  <r>
    <n v="16695"/>
    <n v="54"/>
    <x v="3200"/>
    <d v="2017-05-29T00:00:00"/>
    <n v="215"/>
    <b v="0"/>
    <s v="Approved"/>
    <s v="WeareA2B"/>
    <s v="Standard"/>
    <s v="medium"/>
    <s v="medium"/>
    <n v="1292.8399999999999"/>
    <n v="13.44"/>
    <d v="2015-08-02T00:00:00"/>
    <n v="1279.3999999999999"/>
    <s v="M"/>
    <n v="93"/>
    <d v="1966-09-22T00:00:00"/>
    <n v="53.818742624302381"/>
    <s v="Marketing Manager"/>
    <s v="Manufacturing"/>
    <s v="Affluent Customer"/>
    <s v="N"/>
    <s v="Yes"/>
    <n v="8"/>
    <m/>
  </r>
  <r>
    <n v="16974"/>
    <n v="0"/>
    <x v="3216"/>
    <d v="2017-05-29T00:00:00"/>
    <n v="215"/>
    <b v="1"/>
    <s v="Approved"/>
    <s v="Solex"/>
    <s v="Standard"/>
    <s v="medium"/>
    <s v="medium"/>
    <n v="441.49"/>
    <n v="84.99"/>
    <d v="2007-12-11T00:00:00"/>
    <n v="356.5"/>
    <s v="M"/>
    <n v="59"/>
    <d v="1965-02-19T00:00:00"/>
    <n v="55.407783720192796"/>
    <s v="Recruiter"/>
    <s v="Argiculture"/>
    <s v="High Net Worth"/>
    <s v="N"/>
    <s v="Yes"/>
    <n v="5"/>
    <m/>
  </r>
  <r>
    <n v="17532"/>
    <n v="97"/>
    <x v="1873"/>
    <d v="2017-05-29T00:00:00"/>
    <n v="215"/>
    <b v="1"/>
    <s v="Approved"/>
    <s v="Solex"/>
    <s v="Standard"/>
    <s v="medium"/>
    <s v="large"/>
    <n v="202.62"/>
    <n v="151.96"/>
    <d v="2016-03-29T00:00:00"/>
    <n v="50.66"/>
    <s v="F"/>
    <n v="35"/>
    <d v="1970-12-31T00:00:00"/>
    <n v="49.542030295535262"/>
    <s v="Desktop Support Technician"/>
    <s v="Manufacturing"/>
    <s v="Mass Customer"/>
    <s v="N"/>
    <s v="No"/>
    <n v="16"/>
    <m/>
  </r>
  <r>
    <n v="17672"/>
    <n v="55"/>
    <x v="3080"/>
    <d v="2017-05-29T00:00:00"/>
    <n v="215"/>
    <b v="0"/>
    <s v="Approved"/>
    <s v="Trek Bicycles"/>
    <s v="Road"/>
    <s v="medium"/>
    <s v="large"/>
    <n v="1894.19"/>
    <n v="598.76"/>
    <d v="1991-01-21T00:00:00"/>
    <n v="1295.43"/>
    <s v="M"/>
    <n v="56"/>
    <d v="1978-07-27T00:00:00"/>
    <n v="41.966687829781833"/>
    <s v="Food Chemist"/>
    <s v="Health"/>
    <s v="Mass Customer"/>
    <s v="N"/>
    <s v="Yes"/>
    <n v="12"/>
    <m/>
  </r>
  <r>
    <n v="11843"/>
    <n v="0"/>
    <x v="2671"/>
    <d v="2017-05-22T00:00:00"/>
    <m/>
    <b v="0"/>
    <s v="Approved"/>
    <m/>
    <m/>
    <m/>
    <m/>
    <n v="695.23"/>
    <m/>
    <m/>
    <m/>
    <m/>
    <m/>
    <m/>
    <m/>
    <m/>
    <m/>
    <m/>
    <m/>
    <m/>
    <m/>
    <m/>
  </r>
  <r>
    <n v="18508"/>
    <n v="64"/>
    <x v="1532"/>
    <d v="2017-05-29T00:00:00"/>
    <n v="215"/>
    <b v="1"/>
    <s v="Approved"/>
    <s v="Trek Bicycles"/>
    <s v="Standard"/>
    <s v="medium"/>
    <s v="large"/>
    <n v="1469.44"/>
    <n v="596.54999999999995"/>
    <d v="2012-05-18T00:00:00"/>
    <n v="872.8900000000001"/>
    <s v="M"/>
    <n v="49"/>
    <d v="1971-12-05T00:00:00"/>
    <n v="48.613263172247585"/>
    <s v="Statistician III"/>
    <s v="Health"/>
    <s v="Mass Customer"/>
    <s v="N"/>
    <s v="No"/>
    <n v="11"/>
    <m/>
  </r>
  <r>
    <n v="18666"/>
    <n v="22"/>
    <x v="2330"/>
    <d v="2017-05-29T00:00:00"/>
    <n v="215"/>
    <b v="1"/>
    <s v="Approved"/>
    <s v="Solex"/>
    <s v="Standard"/>
    <s v="medium"/>
    <s v="medium"/>
    <n v="575.27"/>
    <n v="431.45"/>
    <d v="2013-03-12T00:00:00"/>
    <n v="143.82"/>
    <s v="M"/>
    <n v="43"/>
    <d v="1959-11-12T00:00:00"/>
    <n v="60.684496048959915"/>
    <s v="Budget/Accounting Analyst IV"/>
    <s v="n/a"/>
    <s v="High Net Worth"/>
    <s v="N"/>
    <s v="No"/>
    <n v="19"/>
    <m/>
  </r>
  <r>
    <n v="18956"/>
    <n v="5"/>
    <x v="2174"/>
    <d v="2017-05-29T00:00:00"/>
    <n v="215"/>
    <b v="1"/>
    <s v="Approved"/>
    <s v="Giant Bicycles"/>
    <s v="Standard"/>
    <s v="high"/>
    <s v="medium"/>
    <n v="1129.1300000000001"/>
    <n v="677.48"/>
    <d v="2005-08-09T00:00:00"/>
    <n v="451.65000000000009"/>
    <s v="M"/>
    <n v="6"/>
    <d v="1959-03-24T00:00:00"/>
    <n v="61.322852213343481"/>
    <s v="Nurse Practicioner"/>
    <s v="Argiculture"/>
    <s v="High Net Worth"/>
    <s v="N"/>
    <s v="Yes"/>
    <n v="5"/>
    <m/>
  </r>
  <r>
    <n v="19227"/>
    <n v="54"/>
    <x v="449"/>
    <d v="2017-05-29T00:00:00"/>
    <n v="215"/>
    <b v="0"/>
    <s v="Approved"/>
    <s v="WeareA2B"/>
    <s v="Standard"/>
    <s v="medium"/>
    <s v="medium"/>
    <n v="1292.8399999999999"/>
    <n v="13.44"/>
    <d v="2009-04-12T00:00:00"/>
    <n v="1279.3999999999999"/>
    <s v="M"/>
    <n v="23"/>
    <d v="1961-06-02T00:00:00"/>
    <n v="59.128331665398271"/>
    <s v="Assistant Media Planner"/>
    <s v="Entertainment"/>
    <s v="Mass Customer"/>
    <s v="N"/>
    <s v="No"/>
    <n v="20"/>
    <m/>
  </r>
  <r>
    <n v="19738"/>
    <n v="79"/>
    <x v="484"/>
    <d v="2017-05-29T00:00:00"/>
    <n v="215"/>
    <b v="0"/>
    <s v="Approved"/>
    <s v="Solex"/>
    <s v="Touring"/>
    <s v="medium"/>
    <s v="large"/>
    <n v="2083.94"/>
    <n v="675.03"/>
    <d v="2013-09-16T00:00:00"/>
    <n v="1408.91"/>
    <s v="M"/>
    <n v="63"/>
    <d v="1985-05-03T00:00:00"/>
    <n v="35.194085090055808"/>
    <s v="Librarian"/>
    <s v="Entertainment"/>
    <s v="High Net Worth"/>
    <s v="N"/>
    <s v="No"/>
    <n v="18"/>
    <m/>
  </r>
  <r>
    <n v="607"/>
    <n v="48"/>
    <x v="3339"/>
    <d v="2017-05-28T00:00:00"/>
    <n v="216"/>
    <b v="1"/>
    <s v="Approved"/>
    <s v="WeareA2B"/>
    <s v="Standard"/>
    <s v="medium"/>
    <s v="medium"/>
    <n v="1762.96"/>
    <n v="950.52"/>
    <d v="2014-07-28T00:00:00"/>
    <n v="812.44"/>
    <s v="M"/>
    <n v="17"/>
    <d v="1963-06-23T00:00:00"/>
    <n v="57.070797418822927"/>
    <s v="Chief Design Engineer"/>
    <s v="Retail"/>
    <s v="Mass Customer"/>
    <s v="N"/>
    <s v="No"/>
    <n v="11"/>
    <m/>
  </r>
  <r>
    <n v="986"/>
    <n v="64"/>
    <x v="2701"/>
    <d v="2017-05-28T00:00:00"/>
    <n v="216"/>
    <b v="0"/>
    <s v="Approved"/>
    <s v="Giant Bicycles"/>
    <s v="Standard"/>
    <s v="high"/>
    <s v="small"/>
    <n v="1977.36"/>
    <n v="1759.85"/>
    <d v="2005-10-22T00:00:00"/>
    <n v="217.51"/>
    <s v="F"/>
    <n v="80"/>
    <d v="1980-08-12T00:00:00"/>
    <n v="39.920112487316082"/>
    <n v="0"/>
    <s v="n/a"/>
    <s v="High Net Worth"/>
    <s v="N"/>
    <s v="Yes"/>
    <n v="7"/>
    <m/>
  </r>
  <r>
    <n v="1204"/>
    <n v="94"/>
    <x v="2672"/>
    <d v="2017-05-28T00:00:00"/>
    <n v="216"/>
    <b v="0"/>
    <s v="Approved"/>
    <s v="Giant Bicycles"/>
    <s v="Standard"/>
    <s v="medium"/>
    <s v="large"/>
    <n v="1635.3"/>
    <n v="993.66"/>
    <d v="2013-06-09T00:00:00"/>
    <n v="641.64"/>
    <s v="F"/>
    <n v="70"/>
    <d v="1985-08-19T00:00:00"/>
    <n v="34.898194679096903"/>
    <s v="Product Engineer"/>
    <s v="IT"/>
    <s v="Mass Customer"/>
    <s v="N"/>
    <s v="No"/>
    <n v="11"/>
    <m/>
  </r>
  <r>
    <n v="1952"/>
    <n v="74"/>
    <x v="1180"/>
    <d v="2017-05-28T00:00:00"/>
    <n v="216"/>
    <b v="0"/>
    <s v="Approved"/>
    <s v="WeareA2B"/>
    <s v="Standard"/>
    <s v="medium"/>
    <s v="medium"/>
    <n v="1228.07"/>
    <n v="400.91"/>
    <d v="2015-08-10T00:00:00"/>
    <n v="827.15999999999985"/>
    <s v="F"/>
    <n v="68"/>
    <d v="1995-06-11T00:00:00"/>
    <n v="25.08175632293252"/>
    <s v="Cost Accountant"/>
    <s v="Financial Services"/>
    <s v="Affluent Customer"/>
    <s v="N"/>
    <s v="Yes"/>
    <n v="6"/>
    <m/>
  </r>
  <r>
    <n v="2468"/>
    <n v="14"/>
    <x v="2694"/>
    <d v="2017-05-28T00:00:00"/>
    <n v="216"/>
    <b v="1"/>
    <s v="Approved"/>
    <s v="Trek Bicycles"/>
    <s v="Standard"/>
    <s v="medium"/>
    <s v="small"/>
    <n v="1386.84"/>
    <n v="1234.29"/>
    <d v="2003-08-05T00:00:00"/>
    <n v="152.54999999999995"/>
    <s v="M"/>
    <n v="32"/>
    <d v="1957-12-15T00:00:00"/>
    <n v="62.594085090055806"/>
    <s v="VP Sales"/>
    <s v="Manufacturing"/>
    <s v="Mass Customer"/>
    <s v="N"/>
    <s v="No"/>
    <n v="13"/>
    <m/>
  </r>
  <r>
    <n v="2731"/>
    <n v="40"/>
    <x v="3067"/>
    <d v="2017-05-28T00:00:00"/>
    <n v="216"/>
    <b v="1"/>
    <s v="Approved"/>
    <s v="OHM Cycles"/>
    <s v="Standard"/>
    <s v="high"/>
    <s v="medium"/>
    <n v="1458.17"/>
    <n v="874.9"/>
    <d v="2011-05-09T00:00:00"/>
    <n v="583.2700000000001"/>
    <s v="M"/>
    <n v="34"/>
    <d v="1959-11-18T00:00:00"/>
    <n v="60.668057692795536"/>
    <s v="Legal Assistant"/>
    <s v="Retail"/>
    <s v="Mass Customer"/>
    <s v="N"/>
    <s v="Yes"/>
    <n v="20"/>
    <m/>
  </r>
  <r>
    <n v="2798"/>
    <n v="61"/>
    <x v="1919"/>
    <d v="2017-05-28T00:00:00"/>
    <n v="216"/>
    <b v="1"/>
    <s v="Approved"/>
    <s v="OHM Cycles"/>
    <s v="Standard"/>
    <s v="low"/>
    <s v="medium"/>
    <n v="71.16"/>
    <n v="56.93"/>
    <d v="2010-11-05T00:00:00"/>
    <n v="14.229999999999997"/>
    <s v="M"/>
    <n v="99"/>
    <d v="1974-07-17T00:00:00"/>
    <n v="45.996824816083205"/>
    <s v="Account Executive"/>
    <s v="IT"/>
    <s v="Mass Customer"/>
    <s v="N"/>
    <s v="Yes"/>
    <n v="8"/>
    <m/>
  </r>
  <r>
    <n v="2897"/>
    <n v="23"/>
    <x v="2918"/>
    <d v="2017-05-28T00:00:00"/>
    <n v="216"/>
    <b v="0"/>
    <s v="Approved"/>
    <s v="Norco Bicycles"/>
    <s v="Standard"/>
    <s v="medium"/>
    <s v="medium"/>
    <n v="1198.46"/>
    <n v="381.1"/>
    <d v="2005-05-10T00:00:00"/>
    <n v="817.36"/>
    <s v="F"/>
    <n v="59"/>
    <d v="1959-09-25T00:00:00"/>
    <n v="60.816002898274988"/>
    <s v="Internal Auditor"/>
    <s v="Property"/>
    <s v="High Net Worth"/>
    <s v="N"/>
    <s v="Yes"/>
    <n v="11"/>
    <m/>
  </r>
  <r>
    <n v="3114"/>
    <n v="6"/>
    <x v="1332"/>
    <d v="2017-05-28T00:00:00"/>
    <n v="216"/>
    <b v="1"/>
    <s v="Approved"/>
    <s v="Solex"/>
    <s v="Standard"/>
    <s v="high"/>
    <s v="medium"/>
    <n v="748.17"/>
    <n v="448.9"/>
    <d v="1991-11-10T00:00:00"/>
    <n v="299.27"/>
    <s v="F"/>
    <n v="13"/>
    <d v="1990-03-21T00:00:00"/>
    <n v="30.309153583206491"/>
    <s v="Nuclear Power Engineer"/>
    <s v="Manufacturing"/>
    <s v="High Net Worth"/>
    <s v="N"/>
    <s v="No"/>
    <n v="4"/>
    <m/>
  </r>
  <r>
    <n v="3475"/>
    <n v="82"/>
    <x v="136"/>
    <d v="2017-05-28T00:00:00"/>
    <n v="216"/>
    <b v="1"/>
    <s v="Approved"/>
    <s v="Giant Bicycles"/>
    <s v="Road"/>
    <s v="medium"/>
    <s v="medium"/>
    <n v="1538.99"/>
    <n v="829.65"/>
    <d v="2006-11-10T00:00:00"/>
    <n v="709.34"/>
    <s v="F"/>
    <n v="87"/>
    <d v="1974-01-30T00:00:00"/>
    <n v="46.457098788685947"/>
    <n v="0"/>
    <s v="Manufacturing"/>
    <s v="High Net Worth"/>
    <s v="N"/>
    <s v="Yes"/>
    <n v="10"/>
    <m/>
  </r>
  <r>
    <n v="3711"/>
    <n v="35"/>
    <x v="631"/>
    <d v="2017-05-28T00:00:00"/>
    <n v="216"/>
    <b v="1"/>
    <s v="Approved"/>
    <s v="Trek Bicycles"/>
    <s v="Standard"/>
    <s v="low"/>
    <s v="medium"/>
    <n v="1057.51"/>
    <n v="154.4"/>
    <d v="1994-07-12T00:00:00"/>
    <n v="903.11"/>
    <s v="F"/>
    <n v="76"/>
    <d v="1986-02-06T00:00:00"/>
    <n v="34.429701528411975"/>
    <s v="Professor"/>
    <s v="Financial Services"/>
    <s v="Affluent Customer"/>
    <s v="N"/>
    <s v="No"/>
    <n v="6"/>
    <m/>
  </r>
  <r>
    <n v="4909"/>
    <n v="0"/>
    <x v="69"/>
    <d v="2017-05-28T00:00:00"/>
    <n v="216"/>
    <b v="1"/>
    <s v="Approved"/>
    <s v="WeareA2B"/>
    <s v="Standard"/>
    <s v="medium"/>
    <s v="small"/>
    <n v="175.89"/>
    <n v="131.91999999999999"/>
    <d v="1991-01-21T00:00:00"/>
    <n v="43.97"/>
    <s v="M"/>
    <n v="74"/>
    <d v="1989-04-22T00:00:00"/>
    <n v="31.221482350329779"/>
    <s v="Pharmacist"/>
    <s v="Health"/>
    <s v="High Net Worth"/>
    <s v="N"/>
    <s v="Yes"/>
    <n v="12"/>
    <m/>
  </r>
  <r>
    <n v="5662"/>
    <n v="92"/>
    <x v="3159"/>
    <d v="2017-05-28T00:00:00"/>
    <n v="216"/>
    <b v="1"/>
    <s v="Approved"/>
    <s v="WeareA2B"/>
    <s v="Standard"/>
    <s v="medium"/>
    <s v="small"/>
    <n v="1415.01"/>
    <n v="1259.3599999999999"/>
    <d v="2000-11-03T00:00:00"/>
    <n v="155.65000000000009"/>
    <s v="M"/>
    <n v="37"/>
    <d v="1978-09-25T00:00:00"/>
    <n v="41.802304268138002"/>
    <s v="Research Nurse"/>
    <s v="Health"/>
    <s v="Mass Customer"/>
    <s v="N"/>
    <s v="Yes"/>
    <n v="12"/>
    <m/>
  </r>
  <r>
    <n v="5919"/>
    <n v="100"/>
    <x v="1259"/>
    <d v="2017-05-28T00:00:00"/>
    <n v="216"/>
    <b v="1"/>
    <s v="Approved"/>
    <s v="Norco Bicycles"/>
    <s v="Road"/>
    <s v="medium"/>
    <s v="medium"/>
    <n v="1036.5899999999999"/>
    <n v="206.35"/>
    <d v="1991-05-06T00:00:00"/>
    <n v="830.2399999999999"/>
    <s v="M"/>
    <n v="54"/>
    <d v="1963-04-22T00:00:00"/>
    <n v="57.240660432521558"/>
    <s v="Computer Systems Analyst IV"/>
    <s v="n/a"/>
    <s v="Mass Customer"/>
    <s v="N"/>
    <s v="No"/>
    <n v="19"/>
    <m/>
  </r>
  <r>
    <n v="6625"/>
    <n v="30"/>
    <x v="353"/>
    <d v="2017-05-28T00:00:00"/>
    <n v="216"/>
    <b v="1"/>
    <s v="Approved"/>
    <s v="OHM Cycles"/>
    <s v="Standard"/>
    <s v="medium"/>
    <s v="medium"/>
    <n v="1227.3399999999999"/>
    <n v="770.89"/>
    <d v="1994-08-10T00:00:00"/>
    <n v="456.44999999999993"/>
    <s v="F"/>
    <n v="70"/>
    <d v="1978-02-02T00:00:00"/>
    <n v="42.446139884576354"/>
    <s v="Software Test Engineer III"/>
    <s v="Retail"/>
    <s v="High Net Worth"/>
    <s v="N"/>
    <s v="No"/>
    <n v="8"/>
    <m/>
  </r>
  <r>
    <n v="6809"/>
    <n v="7"/>
    <x v="2733"/>
    <d v="2017-05-28T00:00:00"/>
    <n v="216"/>
    <b v="1"/>
    <s v="Approved"/>
    <s v="Giant Bicycles"/>
    <s v="Standard"/>
    <s v="medium"/>
    <s v="small"/>
    <n v="1311.44"/>
    <n v="1167.18"/>
    <d v="1995-12-19T00:00:00"/>
    <n v="144.26"/>
    <s v="F"/>
    <n v="52"/>
    <d v="1994-01-23T00:00:00"/>
    <n v="26.46257824074074"/>
    <s v="Senior Cost Accountant"/>
    <s v="Financial Services"/>
    <s v="High Net Worth"/>
    <s v="N"/>
    <s v="Yes"/>
    <n v="8"/>
    <m/>
  </r>
  <r>
    <n v="6924"/>
    <n v="44"/>
    <x v="1531"/>
    <d v="2017-05-28T00:00:00"/>
    <n v="216"/>
    <b v="1"/>
    <s v="Approved"/>
    <s v="WeareA2B"/>
    <s v="Standard"/>
    <s v="medium"/>
    <s v="medium"/>
    <n v="1769.64"/>
    <n v="108.76"/>
    <d v="2014-07-28T00:00:00"/>
    <n v="1660.88"/>
    <s v="F"/>
    <n v="16"/>
    <d v="1971-11-27T00:00:00"/>
    <n v="48.635180980466764"/>
    <s v="Geological Engineer"/>
    <s v="Manufacturing"/>
    <s v="Affluent Customer"/>
    <s v="N"/>
    <s v="Yes"/>
    <n v="19"/>
    <m/>
  </r>
  <r>
    <n v="7006"/>
    <n v="30"/>
    <x v="2868"/>
    <d v="2017-05-28T00:00:00"/>
    <n v="216"/>
    <b v="1"/>
    <s v="Approved"/>
    <s v="Solex"/>
    <s v="Standard"/>
    <s v="high"/>
    <s v="medium"/>
    <n v="748.17"/>
    <n v="448.9"/>
    <d v="1991-11-10T00:00:00"/>
    <n v="299.27"/>
    <s v="F"/>
    <n v="99"/>
    <d v="1988-11-27T00:00:00"/>
    <n v="31.621482350329781"/>
    <s v="Junior Executive"/>
    <s v="Argiculture"/>
    <s v="Mass Customer"/>
    <s v="N"/>
    <s v="Yes"/>
    <n v="2"/>
    <m/>
  </r>
  <r>
    <n v="7959"/>
    <n v="0"/>
    <x v="2305"/>
    <d v="2017-05-28T00:00:00"/>
    <n v="216"/>
    <b v="0"/>
    <s v="Approved"/>
    <s v="Solex"/>
    <s v="Standard"/>
    <s v="medium"/>
    <s v="medium"/>
    <n v="71.489999999999995"/>
    <n v="53.62"/>
    <d v="1991-11-07T00:00:00"/>
    <n v="17.869999999999997"/>
    <s v="F"/>
    <n v="20"/>
    <d v="1977-10-07T00:00:00"/>
    <n v="42.76942755580923"/>
    <n v="0"/>
    <s v="Financial Services"/>
    <s v="High Net Worth"/>
    <s v="N"/>
    <s v="Yes"/>
    <n v="13"/>
    <m/>
  </r>
  <r>
    <n v="8042"/>
    <n v="56"/>
    <x v="3042"/>
    <d v="2017-05-28T00:00:00"/>
    <n v="216"/>
    <b v="0"/>
    <s v="Approved"/>
    <s v="OHM Cycles"/>
    <s v="Standard"/>
    <s v="medium"/>
    <s v="medium"/>
    <n v="183.86"/>
    <n v="137.9"/>
    <d v="1997-10-04T00:00:00"/>
    <n v="45.960000000000008"/>
    <s v="M"/>
    <n v="24"/>
    <d v="1963-01-26T00:00:00"/>
    <n v="57.476276870877726"/>
    <s v="Nurse"/>
    <s v="Financial Services"/>
    <s v="Affluent Customer"/>
    <s v="N"/>
    <s v="No"/>
    <n v="17"/>
    <m/>
  </r>
  <r>
    <n v="8138"/>
    <n v="0"/>
    <x v="1582"/>
    <d v="2017-05-28T00:00:00"/>
    <n v="216"/>
    <b v="0"/>
    <s v="Approved"/>
    <s v="Norco Bicycles"/>
    <s v="Road"/>
    <s v="medium"/>
    <s v="medium"/>
    <n v="543.39"/>
    <n v="407.54"/>
    <d v="2016-11-22T00:00:00"/>
    <n v="135.84999999999997"/>
    <s v="F"/>
    <n v="86"/>
    <d v="1980-01-08T00:00:00"/>
    <n v="40.514633035261284"/>
    <s v="Chemical Engineer"/>
    <s v="Manufacturing"/>
    <s v="High Net Worth"/>
    <s v="N"/>
    <s v="No"/>
    <n v="6"/>
    <m/>
  </r>
  <r>
    <n v="8618"/>
    <n v="95"/>
    <x v="3406"/>
    <d v="2017-05-28T00:00:00"/>
    <n v="216"/>
    <b v="1"/>
    <s v="Approved"/>
    <s v="OHM Cycles"/>
    <s v="Touring"/>
    <s v="low"/>
    <s v="medium"/>
    <n v="1073.07"/>
    <n v="933.84"/>
    <d v="1998-12-16T00:00:00"/>
    <n v="139.2299999999999"/>
    <s v="M"/>
    <n v="18"/>
    <d v="1992-07-27T00:00:00"/>
    <n v="27.955728925672247"/>
    <s v="Structural Analysis Engineer"/>
    <s v="n/a"/>
    <s v="High Net Worth"/>
    <s v="N"/>
    <s v="Yes"/>
    <n v="2"/>
    <m/>
  </r>
  <r>
    <n v="8641"/>
    <n v="1"/>
    <x v="1412"/>
    <d v="2017-05-28T00:00:00"/>
    <n v="216"/>
    <b v="1"/>
    <s v="Approved"/>
    <s v="Giant Bicycles"/>
    <s v="Standard"/>
    <s v="medium"/>
    <s v="medium"/>
    <n v="1403.5"/>
    <n v="954.82"/>
    <d v="2012-12-02T00:00:00"/>
    <n v="448.67999999999995"/>
    <s v="M"/>
    <n v="98"/>
    <d v="1960-05-15T00:00:00"/>
    <n v="60.177646733891422"/>
    <s v="Statistician III"/>
    <s v="Manufacturing"/>
    <s v="Mass Customer"/>
    <s v="N"/>
    <s v="Yes"/>
    <n v="11"/>
    <m/>
  </r>
  <r>
    <n v="8649"/>
    <n v="14"/>
    <x v="3143"/>
    <d v="2017-05-28T00:00:00"/>
    <n v="216"/>
    <b v="1"/>
    <s v="Approved"/>
    <s v="Trek Bicycles"/>
    <s v="Standard"/>
    <s v="medium"/>
    <s v="small"/>
    <n v="1386.84"/>
    <n v="1234.29"/>
    <d v="2003-08-05T00:00:00"/>
    <n v="152.54999999999995"/>
    <s v="M"/>
    <n v="43"/>
    <d v="1956-11-08T00:00:00"/>
    <n v="63.695454953069508"/>
    <s v="Senior Quality Engineer"/>
    <s v="n/a"/>
    <s v="Mass Customer"/>
    <s v="N"/>
    <s v="No"/>
    <n v="9"/>
    <m/>
  </r>
  <r>
    <n v="10091"/>
    <n v="41"/>
    <x v="209"/>
    <d v="2017-05-28T00:00:00"/>
    <n v="216"/>
    <b v="1"/>
    <s v="Approved"/>
    <s v="Norco Bicycles"/>
    <s v="Standard"/>
    <s v="low"/>
    <s v="medium"/>
    <n v="958.74"/>
    <n v="748.9"/>
    <d v="2010-05-05T00:00:00"/>
    <n v="209.84000000000003"/>
    <s v="M"/>
    <n v="25"/>
    <d v="2000-03-08T00:00:00"/>
    <n v="20.336550843480463"/>
    <s v="Electrical Engineer"/>
    <s v="Manufacturing"/>
    <s v="High Net Worth"/>
    <s v="N"/>
    <s v="Yes"/>
    <n v="3"/>
    <m/>
  </r>
  <r>
    <n v="10105"/>
    <n v="29"/>
    <x v="280"/>
    <d v="2017-05-28T00:00:00"/>
    <n v="216"/>
    <b v="1"/>
    <s v="Approved"/>
    <s v="Norco Bicycles"/>
    <s v="Road"/>
    <s v="medium"/>
    <s v="medium"/>
    <n v="543.39"/>
    <n v="407.54"/>
    <d v="1991-11-10T00:00:00"/>
    <n v="135.84999999999997"/>
    <s v="M"/>
    <n v="33"/>
    <d v="1978-03-29T00:00:00"/>
    <n v="42.295454953069509"/>
    <s v="Research Assistant IV"/>
    <s v="Health"/>
    <s v="Mass Customer"/>
    <s v="N"/>
    <s v="Yes"/>
    <n v="16"/>
    <m/>
  </r>
  <r>
    <n v="10375"/>
    <n v="76"/>
    <x v="3124"/>
    <d v="2017-05-28T00:00:00"/>
    <n v="216"/>
    <b v="0"/>
    <s v="Approved"/>
    <s v="WeareA2B"/>
    <s v="Standard"/>
    <s v="low"/>
    <s v="medium"/>
    <n v="642.30999999999995"/>
    <n v="513.85"/>
    <d v="2014-10-10T00:00:00"/>
    <n v="128.45999999999992"/>
    <s v="F"/>
    <n v="80"/>
    <d v="1959-05-02T00:00:00"/>
    <n v="61.216002898274986"/>
    <s v="Statistician III"/>
    <s v="n/a"/>
    <s v="Mass Customer"/>
    <s v="N"/>
    <s v="Yes"/>
    <n v="10"/>
    <m/>
  </r>
  <r>
    <n v="11020"/>
    <n v="86"/>
    <x v="2759"/>
    <d v="2017-05-28T00:00:00"/>
    <n v="216"/>
    <b v="0"/>
    <s v="Approved"/>
    <s v="OHM Cycles"/>
    <s v="Standard"/>
    <s v="medium"/>
    <s v="medium"/>
    <n v="235.63"/>
    <n v="125.07"/>
    <d v="1998-12-16T00:00:00"/>
    <n v="110.56"/>
    <s v="M"/>
    <n v="17"/>
    <d v="1959-12-16T00:00:00"/>
    <n v="60.591345364028413"/>
    <s v="Quality Control Specialist"/>
    <s v="Telecommunications"/>
    <s v="Mass Customer"/>
    <s v="N"/>
    <s v="Yes"/>
    <n v="19"/>
    <m/>
  </r>
  <r>
    <n v="11898"/>
    <n v="9"/>
    <x v="849"/>
    <d v="2017-05-28T00:00:00"/>
    <n v="216"/>
    <b v="0"/>
    <s v="Approved"/>
    <s v="Norco Bicycles"/>
    <s v="Standard"/>
    <s v="medium"/>
    <s v="small"/>
    <n v="1216.1400000000001"/>
    <n v="1082.3599999999999"/>
    <d v="1991-08-05T00:00:00"/>
    <n v="133.7800000000002"/>
    <s v="M"/>
    <n v="38"/>
    <d v="1967-02-09T00:00:00"/>
    <n v="53.435180980466768"/>
    <s v="Administrative Assistant IV"/>
    <s v="Argiculture"/>
    <s v="High Net Worth"/>
    <s v="N"/>
    <s v="No"/>
    <n v="11"/>
    <m/>
  </r>
  <r>
    <n v="12251"/>
    <n v="18"/>
    <x v="857"/>
    <d v="2017-05-28T00:00:00"/>
    <n v="216"/>
    <b v="0"/>
    <s v="Approved"/>
    <s v="Solex"/>
    <s v="Standard"/>
    <s v="medium"/>
    <s v="medium"/>
    <n v="575.27"/>
    <n v="431.45"/>
    <d v="2011-05-07T00:00:00"/>
    <n v="143.82"/>
    <s v="F"/>
    <n v="48"/>
    <d v="1996-10-29T00:00:00"/>
    <n v="23.695454953069508"/>
    <s v="Accountant II"/>
    <s v="Entertainment"/>
    <s v="Affluent Customer"/>
    <s v="N"/>
    <s v="Yes"/>
    <n v="6"/>
    <m/>
  </r>
  <r>
    <n v="12630"/>
    <n v="58"/>
    <x v="154"/>
    <d v="2017-05-28T00:00:00"/>
    <n v="216"/>
    <b v="0"/>
    <s v="Approved"/>
    <s v="OHM Cycles"/>
    <s v="Road"/>
    <s v="medium"/>
    <s v="medium"/>
    <n v="1280.28"/>
    <n v="829.51"/>
    <d v="1993-07-20T00:00:00"/>
    <n v="450.77"/>
    <s v="M"/>
    <n v="26"/>
    <d v="1959-05-01T00:00:00"/>
    <n v="61.218742624302379"/>
    <s v="Senior Sales Associate"/>
    <s v="Retail"/>
    <s v="High Net Worth"/>
    <s v="N"/>
    <s v="Yes"/>
    <n v="15"/>
    <m/>
  </r>
  <r>
    <n v="13697"/>
    <n v="43"/>
    <x v="2921"/>
    <d v="2017-05-28T00:00:00"/>
    <n v="216"/>
    <b v="0"/>
    <s v="Approved"/>
    <s v="Solex"/>
    <s v="Standard"/>
    <s v="medium"/>
    <s v="medium"/>
    <n v="1151.96"/>
    <n v="649.49"/>
    <d v="1991-01-21T00:00:00"/>
    <n v="502.47"/>
    <s v="F"/>
    <n v="38"/>
    <d v="1976-02-12T00:00:00"/>
    <n v="44.421482350329782"/>
    <s v="Information Systems Manager"/>
    <s v="Argiculture"/>
    <s v="Mass Customer"/>
    <s v="N"/>
    <s v="Yes"/>
    <n v="22"/>
    <m/>
  </r>
  <r>
    <n v="14026"/>
    <n v="58"/>
    <x v="1353"/>
    <d v="2017-05-28T00:00:00"/>
    <n v="216"/>
    <b v="1"/>
    <s v="Approved"/>
    <s v="OHM Cycles"/>
    <s v="Road"/>
    <s v="medium"/>
    <s v="medium"/>
    <n v="1280.28"/>
    <n v="829.51"/>
    <d v="1991-01-21T00:00:00"/>
    <n v="450.77"/>
    <s v="M"/>
    <n v="4"/>
    <d v="1969-07-25T00:00:00"/>
    <n v="50.977646733891426"/>
    <s v="Automation Specialist III"/>
    <s v="Manufacturing"/>
    <s v="High Net Worth"/>
    <s v="N"/>
    <s v="Yes"/>
    <n v="16"/>
    <m/>
  </r>
  <r>
    <n v="14242"/>
    <n v="16"/>
    <x v="2762"/>
    <d v="2017-05-28T00:00:00"/>
    <n v="216"/>
    <b v="0"/>
    <s v="Approved"/>
    <s v="Norco Bicycles"/>
    <s v="Standard"/>
    <s v="high"/>
    <s v="small"/>
    <n v="1661.92"/>
    <n v="1479.11"/>
    <d v="2013-03-12T00:00:00"/>
    <n v="182.81000000000017"/>
    <s v="M"/>
    <n v="95"/>
    <d v="1978-07-07T00:00:00"/>
    <n v="42.021482350329777"/>
    <s v="Desktop Support Technician"/>
    <s v="Argiculture"/>
    <s v="Mass Customer"/>
    <s v="N"/>
    <s v="Yes"/>
    <n v="10"/>
    <m/>
  </r>
  <r>
    <n v="15667"/>
    <n v="11"/>
    <x v="1134"/>
    <d v="2017-05-28T00:00:00"/>
    <n v="216"/>
    <b v="1"/>
    <s v="Approved"/>
    <s v="Trek Bicycles"/>
    <s v="Standard"/>
    <s v="medium"/>
    <s v="small"/>
    <n v="1775.81"/>
    <n v="1580.47"/>
    <d v="2011-05-07T00:00:00"/>
    <n v="195.33999999999992"/>
    <s v="F"/>
    <n v="89"/>
    <d v="1983-02-09T00:00:00"/>
    <n v="37.424222076357175"/>
    <s v="Account Coordinator"/>
    <s v="Property"/>
    <s v="High Net Worth"/>
    <s v="N"/>
    <s v="Yes"/>
    <n v="13"/>
    <m/>
  </r>
  <r>
    <n v="16094"/>
    <n v="13"/>
    <x v="2156"/>
    <d v="2017-05-28T00:00:00"/>
    <n v="216"/>
    <b v="1"/>
    <s v="Approved"/>
    <s v="Solex"/>
    <s v="Standard"/>
    <s v="medium"/>
    <s v="medium"/>
    <n v="1163.8900000000001"/>
    <n v="589.27"/>
    <d v="2003-08-05T00:00:00"/>
    <n v="574.62000000000012"/>
    <s v="F"/>
    <n v="40"/>
    <d v="1953-10-12T00:00:00"/>
    <n v="66.77216728183663"/>
    <s v="Social Worker"/>
    <s v="Health"/>
    <s v="Mass Customer"/>
    <s v="N"/>
    <s v="Yes"/>
    <n v="12"/>
    <m/>
  </r>
  <r>
    <n v="17183"/>
    <n v="9"/>
    <x v="480"/>
    <d v="2017-05-28T00:00:00"/>
    <n v="216"/>
    <b v="1"/>
    <s v="Approved"/>
    <s v="OHM Cycles"/>
    <s v="Road"/>
    <s v="medium"/>
    <s v="medium"/>
    <n v="742.54"/>
    <n v="667.4"/>
    <d v="1991-11-07T00:00:00"/>
    <n v="75.139999999999986"/>
    <s v="M"/>
    <n v="63"/>
    <d v="1965-07-26T00:00:00"/>
    <n v="54.977646733891426"/>
    <s v="Data Coordiator"/>
    <s v="n/a"/>
    <s v="Affluent Customer"/>
    <s v="N"/>
    <s v="No"/>
    <n v="17"/>
    <m/>
  </r>
  <r>
    <n v="17262"/>
    <n v="38"/>
    <x v="2959"/>
    <d v="2017-05-28T00:00:00"/>
    <n v="216"/>
    <b v="0"/>
    <s v="Approved"/>
    <s v="Trek Bicycles"/>
    <s v="Standard"/>
    <s v="medium"/>
    <s v="large"/>
    <n v="2091.4699999999998"/>
    <n v="388.92"/>
    <d v="2003-02-07T00:00:00"/>
    <n v="1702.5499999999997"/>
    <s v="M"/>
    <n v="50"/>
    <d v="1965-02-03T00:00:00"/>
    <n v="55.451619336631147"/>
    <s v="Marketing Manager"/>
    <s v="Health"/>
    <s v="High Net Worth"/>
    <s v="N"/>
    <s v="Yes"/>
    <n v="18"/>
    <m/>
  </r>
  <r>
    <n v="17648"/>
    <n v="17"/>
    <x v="2875"/>
    <d v="2017-05-28T00:00:00"/>
    <n v="216"/>
    <b v="1"/>
    <s v="Approved"/>
    <s v="Solex"/>
    <s v="Standard"/>
    <s v="high"/>
    <s v="medium"/>
    <n v="1024.6600000000001"/>
    <n v="614.79999999999995"/>
    <d v="1996-11-09T00:00:00"/>
    <n v="409.86000000000013"/>
    <s v="M"/>
    <n v="55"/>
    <d v="1978-07-31T00:00:00"/>
    <n v="41.955728925672247"/>
    <s v="Structural Analysis Engineer"/>
    <s v="Property"/>
    <s v="Mass Customer"/>
    <s v="N"/>
    <s v="No"/>
    <n v="12"/>
    <m/>
  </r>
  <r>
    <n v="17790"/>
    <n v="13"/>
    <x v="1373"/>
    <d v="2017-05-28T00:00:00"/>
    <n v="216"/>
    <b v="0"/>
    <s v="Approved"/>
    <s v="Solex"/>
    <s v="Standard"/>
    <s v="medium"/>
    <s v="medium"/>
    <n v="1163.8900000000001"/>
    <n v="589.27"/>
    <d v="2016-07-09T00:00:00"/>
    <n v="574.62000000000012"/>
    <s v="M"/>
    <n v="35"/>
    <d v="1996-03-02T00:00:00"/>
    <n v="24.355728925672246"/>
    <s v="Software Consultant"/>
    <s v="Property"/>
    <s v="Mass Customer"/>
    <s v="N"/>
    <s v="No"/>
    <n v="2"/>
    <m/>
  </r>
  <r>
    <n v="17812"/>
    <n v="89"/>
    <x v="2489"/>
    <d v="2017-05-28T00:00:00"/>
    <n v="216"/>
    <b v="0"/>
    <s v="Approved"/>
    <s v="Giant Bicycles"/>
    <s v="Standard"/>
    <s v="medium"/>
    <s v="large"/>
    <n v="1812.75"/>
    <n v="582.48"/>
    <d v="2011-03-16T00:00:00"/>
    <n v="1230.27"/>
    <s v="M"/>
    <n v="69"/>
    <d v="1966-12-07T00:00:00"/>
    <n v="53.610523446220192"/>
    <s v="Project Manager"/>
    <s v="Health"/>
    <s v="High Net Worth"/>
    <s v="N"/>
    <s v="No"/>
    <n v="9"/>
    <m/>
  </r>
  <r>
    <n v="18137"/>
    <n v="72"/>
    <x v="2276"/>
    <d v="2017-05-28T00:00:00"/>
    <n v="216"/>
    <b v="1"/>
    <s v="Approved"/>
    <s v="Norco Bicycles"/>
    <s v="Standard"/>
    <s v="medium"/>
    <s v="medium"/>
    <n v="360.4"/>
    <n v="270.3"/>
    <d v="2016-12-06T00:00:00"/>
    <n v="90.099999999999966"/>
    <s v="F"/>
    <n v="94"/>
    <d v="1960-03-17T00:00:00"/>
    <n v="60.33929056950786"/>
    <s v="Computer Systems Analyst II"/>
    <s v="Property"/>
    <s v="Mass Customer"/>
    <s v="N"/>
    <s v="No"/>
    <n v="16"/>
    <m/>
  </r>
  <r>
    <n v="18332"/>
    <n v="6"/>
    <x v="2547"/>
    <d v="2017-05-28T00:00:00"/>
    <n v="216"/>
    <b v="0"/>
    <s v="Approved"/>
    <s v="OHM Cycles"/>
    <s v="Standard"/>
    <s v="high"/>
    <s v="medium"/>
    <n v="227.88"/>
    <n v="136.72999999999999"/>
    <d v="2004-09-28T00:00:00"/>
    <n v="91.15"/>
    <s v="F"/>
    <n v="97"/>
    <d v="1990-07-01T00:00:00"/>
    <n v="30.029701528411973"/>
    <s v="Nurse Practicioner"/>
    <s v="Financial Services"/>
    <s v="Mass Customer"/>
    <s v="N"/>
    <s v="Yes"/>
    <n v="9"/>
    <m/>
  </r>
  <r>
    <n v="18475"/>
    <n v="71"/>
    <x v="460"/>
    <d v="2017-05-28T00:00:00"/>
    <n v="216"/>
    <b v="0"/>
    <s v="Approved"/>
    <s v="Solex"/>
    <s v="Standard"/>
    <s v="high"/>
    <s v="large"/>
    <n v="1842.92"/>
    <n v="1105.75"/>
    <d v="1995-10-24T00:00:00"/>
    <n v="737.17000000000007"/>
    <s v="F"/>
    <n v="85"/>
    <d v="1995-03-07T00:00:00"/>
    <n v="25.344770021562656"/>
    <s v="Graphic Designer"/>
    <s v="Financial Services"/>
    <s v="Affluent Customer"/>
    <s v="N"/>
    <s v="No"/>
    <n v="4"/>
    <m/>
  </r>
  <r>
    <n v="18523"/>
    <n v="82"/>
    <x v="2385"/>
    <d v="2017-05-28T00:00:00"/>
    <n v="216"/>
    <b v="0"/>
    <s v="Approved"/>
    <s v="Norco Bicycles"/>
    <s v="Standard"/>
    <s v="high"/>
    <s v="medium"/>
    <n v="1148.6400000000001"/>
    <n v="689.18"/>
    <d v="2015-08-02T00:00:00"/>
    <n v="459.46000000000015"/>
    <s v="M"/>
    <n v="16"/>
    <d v="1995-11-15T00:00:00"/>
    <n v="24.65161933663115"/>
    <s v="Database Administrator I"/>
    <s v="n/a"/>
    <s v="Affluent Customer"/>
    <s v="N"/>
    <s v="Yes"/>
    <n v="2"/>
    <m/>
  </r>
  <r>
    <n v="19074"/>
    <n v="70"/>
    <x v="280"/>
    <d v="2017-05-28T00:00:00"/>
    <n v="216"/>
    <b v="0"/>
    <s v="Approved"/>
    <s v="Trek Bicycles"/>
    <s v="Standard"/>
    <s v="high"/>
    <s v="medium"/>
    <n v="495.72"/>
    <n v="297.43"/>
    <d v="2011-01-10T00:00:00"/>
    <n v="198.29000000000002"/>
    <s v="M"/>
    <n v="33"/>
    <d v="1978-03-29T00:00:00"/>
    <n v="42.295454953069509"/>
    <s v="Research Assistant IV"/>
    <s v="Health"/>
    <s v="Mass Customer"/>
    <s v="N"/>
    <s v="Yes"/>
    <n v="16"/>
    <m/>
  </r>
  <r>
    <n v="19874"/>
    <n v="2"/>
    <x v="268"/>
    <d v="2017-05-28T00:00:00"/>
    <n v="216"/>
    <b v="1"/>
    <s v="Approved"/>
    <s v="Solex"/>
    <s v="Standard"/>
    <s v="medium"/>
    <s v="medium"/>
    <n v="71.489999999999995"/>
    <n v="53.62"/>
    <d v="2012-12-02T00:00:00"/>
    <n v="17.869999999999997"/>
    <s v="M"/>
    <n v="96"/>
    <d v="1980-09-10T00:00:00"/>
    <n v="39.84066043252156"/>
    <s v="Financial Advisor"/>
    <s v="Financial Services"/>
    <s v="Mass Customer"/>
    <s v="N"/>
    <s v="Yes"/>
    <n v="19"/>
    <m/>
  </r>
  <r>
    <n v="19910"/>
    <n v="72"/>
    <x v="1003"/>
    <d v="2017-05-28T00:00:00"/>
    <n v="216"/>
    <b v="1"/>
    <s v="Approved"/>
    <s v="Norco Bicycles"/>
    <s v="Standard"/>
    <s v="medium"/>
    <s v="medium"/>
    <n v="360.4"/>
    <n v="270.3"/>
    <d v="2016-12-06T00:00:00"/>
    <n v="90.099999999999966"/>
    <s v="F"/>
    <n v="0"/>
    <d v="1996-10-24T00:00:00"/>
    <n v="23.709153583206493"/>
    <s v="Chief Design Engineer"/>
    <s v="Manufacturing"/>
    <s v="Mass Customer"/>
    <s v="N"/>
    <s v="No"/>
    <n v="5"/>
    <m/>
  </r>
  <r>
    <n v="205"/>
    <n v="58"/>
    <x v="3399"/>
    <d v="2017-05-27T00:00:00"/>
    <n v="217"/>
    <b v="1"/>
    <s v="Approved"/>
    <s v="OHM Cycles"/>
    <s v="Standard"/>
    <s v="medium"/>
    <s v="medium"/>
    <n v="912.52"/>
    <n v="141.4"/>
    <d v="2015-10-18T00:00:00"/>
    <n v="771.12"/>
    <s v="M"/>
    <n v="89"/>
    <d v="1977-02-27T00:00:00"/>
    <n v="43.377646733891424"/>
    <s v="Accountant IV"/>
    <s v="Financial Services"/>
    <s v="Mass Customer"/>
    <s v="N"/>
    <s v="No"/>
    <n v="8"/>
    <m/>
  </r>
  <r>
    <n v="1213"/>
    <n v="90"/>
    <x v="2345"/>
    <d v="2017-05-27T00:00:00"/>
    <n v="217"/>
    <b v="0"/>
    <s v="Approved"/>
    <s v="Norco Bicycles"/>
    <s v="Standard"/>
    <s v="low"/>
    <s v="medium"/>
    <n v="363.01"/>
    <n v="290.41000000000003"/>
    <d v="2005-05-10T00:00:00"/>
    <n v="72.599999999999966"/>
    <s v="F"/>
    <n v="76"/>
    <d v="1957-08-14T00:00:00"/>
    <n v="62.931071391425668"/>
    <s v="Recruiter"/>
    <s v="Property"/>
    <s v="Affluent Customer"/>
    <s v="N"/>
    <s v="No"/>
    <n v="13"/>
    <m/>
  </r>
  <r>
    <n v="3103"/>
    <n v="5"/>
    <x v="2125"/>
    <d v="2017-05-27T00:00:00"/>
    <n v="217"/>
    <b v="0"/>
    <s v="Approved"/>
    <s v="Trek Bicycles"/>
    <s v="Mountain"/>
    <s v="low"/>
    <s v="medium"/>
    <n v="574.64"/>
    <n v="459.71"/>
    <d v="2004-08-17T00:00:00"/>
    <n v="114.93"/>
    <s v="M"/>
    <n v="48"/>
    <d v="1974-09-05T00:00:00"/>
    <n v="45.859838514713338"/>
    <s v="Teacher"/>
    <s v="IT"/>
    <s v="Mass Customer"/>
    <s v="N"/>
    <s v="Yes"/>
    <n v="18"/>
    <m/>
  </r>
  <r>
    <n v="3209"/>
    <n v="90"/>
    <x v="3377"/>
    <d v="2017-05-27T00:00:00"/>
    <n v="217"/>
    <b v="0"/>
    <s v="Approved"/>
    <s v="Norco Bicycles"/>
    <s v="Standard"/>
    <s v="low"/>
    <s v="medium"/>
    <n v="363.01"/>
    <n v="290.41000000000003"/>
    <d v="2005-05-10T00:00:00"/>
    <n v="72.599999999999966"/>
    <s v="F"/>
    <n v="18"/>
    <d v="1970-02-04T00:00:00"/>
    <n v="50.446139884576354"/>
    <n v="0"/>
    <s v="Manufacturing"/>
    <s v="Mass Customer"/>
    <s v="N"/>
    <s v="No"/>
    <n v="10"/>
    <m/>
  </r>
  <r>
    <n v="3280"/>
    <n v="72"/>
    <x v="1278"/>
    <d v="2017-05-27T00:00:00"/>
    <n v="217"/>
    <b v="1"/>
    <s v="Approved"/>
    <s v="Norco Bicycles"/>
    <s v="Standard"/>
    <s v="medium"/>
    <s v="medium"/>
    <n v="360.4"/>
    <n v="270.3"/>
    <d v="2016-12-06T00:00:00"/>
    <n v="90.099999999999966"/>
    <s v="F"/>
    <n v="92"/>
    <d v="1977-01-27T00:00:00"/>
    <n v="43.46257824074074"/>
    <s v="Systems Administrator II"/>
    <s v="n/a"/>
    <s v="Mass Customer"/>
    <s v="N"/>
    <s v="No"/>
    <n v="17"/>
    <m/>
  </r>
  <r>
    <n v="4275"/>
    <n v="1"/>
    <x v="3271"/>
    <d v="2017-05-27T00:00:00"/>
    <n v="217"/>
    <b v="1"/>
    <s v="Approved"/>
    <s v="Giant Bicycles"/>
    <s v="Standard"/>
    <s v="medium"/>
    <s v="medium"/>
    <n v="1403.5"/>
    <n v="954.82"/>
    <d v="2016-11-14T00:00:00"/>
    <n v="448.67999999999995"/>
    <s v="F"/>
    <n v="55"/>
    <d v="1974-02-01T00:00:00"/>
    <n v="46.451619336631147"/>
    <s v="Dental Hygienist"/>
    <s v="Health"/>
    <s v="Mass Customer"/>
    <s v="N"/>
    <s v="Yes"/>
    <n v="15"/>
    <m/>
  </r>
  <r>
    <n v="4336"/>
    <n v="1"/>
    <x v="1268"/>
    <d v="2017-05-27T00:00:00"/>
    <n v="217"/>
    <b v="1"/>
    <s v="Approved"/>
    <s v="Giant Bicycles"/>
    <s v="Standard"/>
    <s v="medium"/>
    <s v="medium"/>
    <n v="1403.5"/>
    <n v="954.82"/>
    <d v="2016-11-14T00:00:00"/>
    <n v="448.67999999999995"/>
    <s v="M"/>
    <n v="90"/>
    <d v="1987-09-15T00:00:00"/>
    <n v="32.824222076357174"/>
    <s v="Operator"/>
    <s v="IT"/>
    <s v="Affluent Customer"/>
    <s v="N"/>
    <s v="No"/>
    <n v="12"/>
    <m/>
  </r>
  <r>
    <n v="4818"/>
    <n v="16"/>
    <x v="2944"/>
    <d v="2017-05-27T00:00:00"/>
    <n v="217"/>
    <b v="1"/>
    <s v="Approved"/>
    <s v="Norco Bicycles"/>
    <s v="Standard"/>
    <s v="high"/>
    <s v="small"/>
    <n v="1661.92"/>
    <n v="1479.11"/>
    <d v="1993-07-15T00:00:00"/>
    <n v="182.81000000000017"/>
    <s v="M"/>
    <n v="96"/>
    <d v="1977-04-08T00:00:00"/>
    <n v="43.26805769279553"/>
    <s v="Desktop Support Technician"/>
    <s v="Retail"/>
    <s v="Mass Customer"/>
    <s v="N"/>
    <s v="Yes"/>
    <n v="18"/>
    <m/>
  </r>
  <r>
    <n v="4990"/>
    <n v="12"/>
    <x v="2287"/>
    <d v="2017-05-27T00:00:00"/>
    <n v="217"/>
    <b v="0"/>
    <s v="Approved"/>
    <s v="WeareA2B"/>
    <s v="Standard"/>
    <s v="medium"/>
    <s v="medium"/>
    <n v="1231.1500000000001"/>
    <n v="161.6"/>
    <d v="2009-03-08T00:00:00"/>
    <n v="1069.5500000000002"/>
    <s v="M"/>
    <n v="26"/>
    <d v="1985-02-12T00:00:00"/>
    <n v="35.413263172247589"/>
    <s v="Nuclear Power Engineer"/>
    <s v="Manufacturing"/>
    <s v="Mass Customer"/>
    <s v="N"/>
    <s v="Yes"/>
    <n v="7"/>
    <m/>
  </r>
  <r>
    <n v="5111"/>
    <n v="86"/>
    <x v="1720"/>
    <d v="2017-05-27T00:00:00"/>
    <n v="217"/>
    <b v="1"/>
    <s v="Approved"/>
    <s v="OHM Cycles"/>
    <s v="Standard"/>
    <s v="medium"/>
    <s v="medium"/>
    <n v="235.63"/>
    <n v="125.07"/>
    <d v="1999-07-26T00:00:00"/>
    <n v="110.56"/>
    <s v="M"/>
    <n v="7"/>
    <d v="1958-06-14T00:00:00"/>
    <n v="62.098194679096906"/>
    <s v="VP Accounting"/>
    <s v="Financial Services"/>
    <s v="Affluent Customer"/>
    <s v="N"/>
    <s v="Yes"/>
    <n v="5"/>
    <m/>
  </r>
  <r>
    <n v="5812"/>
    <n v="10"/>
    <x v="1862"/>
    <d v="2017-05-27T00:00:00"/>
    <n v="217"/>
    <b v="1"/>
    <s v="Approved"/>
    <s v="WeareA2B"/>
    <s v="Touring"/>
    <s v="medium"/>
    <s v="medium"/>
    <n v="1466.68"/>
    <n v="363.25"/>
    <d v="2014-03-03T00:00:00"/>
    <n v="1103.43"/>
    <s v="F"/>
    <n v="72"/>
    <d v="1956-08-23T00:00:00"/>
    <n v="63.906413857179096"/>
    <s v="Financial Advisor"/>
    <s v="Financial Services"/>
    <s v="Mass Customer"/>
    <s v="N"/>
    <s v="No"/>
    <n v="17"/>
    <m/>
  </r>
  <r>
    <n v="6099"/>
    <n v="74"/>
    <x v="941"/>
    <d v="2017-05-27T00:00:00"/>
    <n v="217"/>
    <b v="1"/>
    <s v="Approved"/>
    <s v="WeareA2B"/>
    <s v="Standard"/>
    <s v="medium"/>
    <s v="medium"/>
    <n v="1228.07"/>
    <n v="400.91"/>
    <d v="2000-05-22T00:00:00"/>
    <n v="827.15999999999985"/>
    <s v="F"/>
    <n v="24"/>
    <d v="1964-01-09T00:00:00"/>
    <n v="56.522852213343477"/>
    <s v="Data Coordiator"/>
    <s v="n/a"/>
    <s v="Mass Customer"/>
    <s v="N"/>
    <s v="No"/>
    <n v="14"/>
    <m/>
  </r>
  <r>
    <n v="6404"/>
    <n v="87"/>
    <x v="64"/>
    <d v="2017-05-27T00:00:00"/>
    <n v="217"/>
    <b v="0"/>
    <s v="Approved"/>
    <s v="Giant Bicycles"/>
    <s v="Standard"/>
    <s v="high"/>
    <s v="medium"/>
    <n v="1179"/>
    <n v="707.4"/>
    <d v="1997-08-25T00:00:00"/>
    <n v="471.6"/>
    <s v="M"/>
    <n v="97"/>
    <d v="1999-07-28T00:00:00"/>
    <n v="20.95024947361745"/>
    <s v="Nurse"/>
    <s v="Retail"/>
    <s v="Mass Customer"/>
    <s v="N"/>
    <s v="No"/>
    <n v="2"/>
    <m/>
  </r>
  <r>
    <n v="6517"/>
    <n v="29"/>
    <x v="3407"/>
    <d v="2017-05-27T00:00:00"/>
    <n v="217"/>
    <b v="1"/>
    <s v="Approved"/>
    <s v="Norco Bicycles"/>
    <s v="Road"/>
    <s v="medium"/>
    <s v="medium"/>
    <n v="543.39"/>
    <n v="407.54"/>
    <d v="2016-11-22T00:00:00"/>
    <n v="135.84999999999997"/>
    <s v="M"/>
    <n v="97"/>
    <d v="1992-04-19T00:00:00"/>
    <n v="28.226961802384576"/>
    <s v="Research Associate"/>
    <s v="Health"/>
    <s v="Mass Customer"/>
    <s v="N"/>
    <s v="No"/>
    <n v="3"/>
    <m/>
  </r>
  <r>
    <n v="7341"/>
    <n v="97"/>
    <x v="2888"/>
    <d v="2017-05-27T00:00:00"/>
    <n v="217"/>
    <b v="0"/>
    <s v="Approved"/>
    <s v="OHM Cycles"/>
    <s v="Road"/>
    <s v="medium"/>
    <s v="medium"/>
    <n v="742.54"/>
    <n v="667.4"/>
    <d v="2016-07-09T00:00:00"/>
    <n v="75.139999999999986"/>
    <s v="F"/>
    <n v="48"/>
    <d v="1995-09-07T00:00:00"/>
    <n v="24.84066043252156"/>
    <n v="0"/>
    <s v="Retail"/>
    <s v="High Net Worth"/>
    <s v="N"/>
    <s v="Yes"/>
    <n v="2"/>
    <m/>
  </r>
  <r>
    <n v="8741"/>
    <n v="73"/>
    <x v="51"/>
    <d v="2017-05-27T00:00:00"/>
    <n v="217"/>
    <b v="1"/>
    <s v="Approved"/>
    <s v="Solex"/>
    <s v="Standard"/>
    <s v="medium"/>
    <s v="medium"/>
    <n v="1945.43"/>
    <n v="333.18"/>
    <d v="2002-08-31T00:00:00"/>
    <n v="1612.25"/>
    <s v="M"/>
    <n v="43"/>
    <d v="1976-09-19T00:00:00"/>
    <n v="43.818742624302381"/>
    <s v="Health Coach IV"/>
    <s v="Health"/>
    <s v="Affluent Customer"/>
    <s v="N"/>
    <s v="No"/>
    <n v="11"/>
    <m/>
  </r>
  <r>
    <n v="11913"/>
    <n v="20"/>
    <x v="2488"/>
    <d v="2017-05-02T00:00:00"/>
    <m/>
    <m/>
    <s v="Approved"/>
    <s v="Trek Bicycles"/>
    <s v="Standard"/>
    <s v="medium"/>
    <s v="small"/>
    <n v="1775.81"/>
    <n v="1580.47"/>
    <n v="34165"/>
    <m/>
    <m/>
    <m/>
    <m/>
    <m/>
    <m/>
    <m/>
    <m/>
    <m/>
    <m/>
    <m/>
    <m/>
  </r>
  <r>
    <n v="9603"/>
    <n v="67"/>
    <x v="3262"/>
    <d v="2017-05-27T00:00:00"/>
    <n v="217"/>
    <b v="0"/>
    <s v="Approved"/>
    <s v="Norco Bicycles"/>
    <s v="Road"/>
    <s v="medium"/>
    <s v="medium"/>
    <n v="544.04999999999995"/>
    <n v="376.84"/>
    <d v="2003-02-07T00:00:00"/>
    <n v="167.20999999999998"/>
    <s v="M"/>
    <n v="24"/>
    <d v="1973-05-19T00:00:00"/>
    <n v="47.158468651699643"/>
    <s v="Media Manager I"/>
    <s v="Health"/>
    <s v="Mass Customer"/>
    <s v="N"/>
    <s v="No"/>
    <n v="7"/>
    <m/>
  </r>
  <r>
    <n v="10306"/>
    <n v="62"/>
    <x v="1879"/>
    <d v="2017-05-27T00:00:00"/>
    <n v="217"/>
    <b v="0"/>
    <s v="Approved"/>
    <s v="Solex"/>
    <s v="Standard"/>
    <s v="high"/>
    <s v="medium"/>
    <n v="1024.6600000000001"/>
    <n v="614.79999999999995"/>
    <d v="1996-11-09T00:00:00"/>
    <n v="409.86000000000013"/>
    <s v="M"/>
    <n v="13"/>
    <d v="1998-12-23T00:00:00"/>
    <n v="21.544770021562655"/>
    <s v="Sales Associate"/>
    <s v="Health"/>
    <s v="High Net Worth"/>
    <s v="N"/>
    <s v="Yes"/>
    <n v="2"/>
    <m/>
  </r>
  <r>
    <n v="10993"/>
    <n v="20"/>
    <x v="1747"/>
    <d v="2017-05-27T00:00:00"/>
    <n v="217"/>
    <b v="1"/>
    <s v="Approved"/>
    <s v="Trek Bicycles"/>
    <s v="Standard"/>
    <s v="medium"/>
    <s v="small"/>
    <n v="1775.81"/>
    <n v="1580.47"/>
    <d v="1993-07-15T00:00:00"/>
    <n v="195.33999999999992"/>
    <s v="M"/>
    <n v="56"/>
    <d v="1977-08-17T00:00:00"/>
    <n v="42.909153583206489"/>
    <s v="Nurse Practicioner"/>
    <s v="n/a"/>
    <s v="Affluent Customer"/>
    <s v="N"/>
    <s v="Yes"/>
    <n v="8"/>
    <m/>
  </r>
  <r>
    <n v="11301"/>
    <n v="11"/>
    <x v="1520"/>
    <d v="2017-05-27T00:00:00"/>
    <n v="217"/>
    <b v="0"/>
    <s v="Approved"/>
    <s v="Giant Bicycles"/>
    <s v="Standard"/>
    <s v="high"/>
    <s v="medium"/>
    <n v="1274.93"/>
    <n v="764.96"/>
    <d v="2007-08-04T00:00:00"/>
    <n v="509.97"/>
    <s v="F"/>
    <n v="48"/>
    <d v="1998-09-09T00:00:00"/>
    <n v="21.83244125443937"/>
    <s v="Quality Control Specialist"/>
    <s v="Manufacturing"/>
    <s v="Mass Customer"/>
    <s v="N"/>
    <s v="No"/>
    <n v="2"/>
    <m/>
  </r>
  <r>
    <n v="12018"/>
    <n v="55"/>
    <x v="2095"/>
    <d v="2017-05-27T00:00:00"/>
    <n v="217"/>
    <b v="0"/>
    <s v="Approved"/>
    <s v="Trek Bicycles"/>
    <s v="Road"/>
    <s v="medium"/>
    <s v="large"/>
    <n v="1894.19"/>
    <n v="598.76"/>
    <d v="2003-07-21T00:00:00"/>
    <n v="1295.43"/>
    <s v="F"/>
    <n v="5"/>
    <d v="1953-10-21T00:00:00"/>
    <n v="66.747509747590058"/>
    <s v="Safety Technician II"/>
    <s v="Retail"/>
    <s v="Mass Customer"/>
    <s v="N"/>
    <s v="No"/>
    <n v="20"/>
    <m/>
  </r>
  <r>
    <n v="12405"/>
    <n v="92"/>
    <x v="205"/>
    <d v="2017-05-27T00:00:00"/>
    <n v="217"/>
    <b v="1"/>
    <s v="Approved"/>
    <s v="WeareA2B"/>
    <s v="Standard"/>
    <s v="medium"/>
    <s v="small"/>
    <n v="1415.01"/>
    <n v="1259.3599999999999"/>
    <d v="2002-10-10T00:00:00"/>
    <n v="155.65000000000009"/>
    <s v="F"/>
    <n v="47"/>
    <d v="1977-12-09T00:00:00"/>
    <n v="42.596824816083206"/>
    <s v="Clinical Specialist"/>
    <s v="Health"/>
    <s v="Mass Customer"/>
    <s v="N"/>
    <s v="Yes"/>
    <n v="9"/>
    <m/>
  </r>
  <r>
    <n v="13540"/>
    <n v="90"/>
    <x v="2651"/>
    <d v="2017-05-27T00:00:00"/>
    <n v="217"/>
    <b v="0"/>
    <s v="Approved"/>
    <s v="Solex"/>
    <s v="Standard"/>
    <s v="low"/>
    <s v="medium"/>
    <n v="945.04"/>
    <n v="507.58"/>
    <d v="1995-12-19T00:00:00"/>
    <n v="437.46"/>
    <s v="M"/>
    <n v="53"/>
    <d v="1954-12-28T00:00:00"/>
    <n v="65.561208377727041"/>
    <s v="Electrical Engineer"/>
    <s v="Manufacturing"/>
    <s v="High Net Worth"/>
    <s v="N"/>
    <s v="No"/>
    <n v="18"/>
    <m/>
  </r>
  <r>
    <n v="13582"/>
    <n v="69"/>
    <x v="2272"/>
    <d v="2017-05-27T00:00:00"/>
    <n v="217"/>
    <b v="0"/>
    <s v="Approved"/>
    <s v="Norco Bicycles"/>
    <s v="Road"/>
    <s v="medium"/>
    <s v="large"/>
    <n v="1240.31"/>
    <n v="795.1"/>
    <d v="2011-01-10T00:00:00"/>
    <n v="445.20999999999992"/>
    <s v="F"/>
    <n v="42"/>
    <d v="1965-08-02T00:00:00"/>
    <n v="54.95846865169964"/>
    <n v="0"/>
    <s v="n/a"/>
    <s v="High Net Worth"/>
    <s v="N"/>
    <s v="No"/>
    <n v="8"/>
    <m/>
  </r>
  <r>
    <n v="13919"/>
    <n v="39"/>
    <x v="2907"/>
    <d v="2017-05-27T00:00:00"/>
    <n v="217"/>
    <b v="1"/>
    <s v="Approved"/>
    <s v="Giant Bicycles"/>
    <s v="Standard"/>
    <s v="medium"/>
    <s v="large"/>
    <n v="1812.75"/>
    <n v="582.48"/>
    <d v="1997-05-10T00:00:00"/>
    <n v="1230.27"/>
    <s v="F"/>
    <n v="16"/>
    <d v="2001-11-14T00:00:00"/>
    <n v="18.648879610603753"/>
    <s v="Operator"/>
    <s v="Health"/>
    <s v="Affluent Customer"/>
    <s v="N"/>
    <s v="Yes"/>
    <n v="1"/>
    <m/>
  </r>
  <r>
    <n v="13979"/>
    <n v="27"/>
    <x v="2705"/>
    <d v="2017-05-27T00:00:00"/>
    <n v="217"/>
    <b v="0"/>
    <s v="Approved"/>
    <s v="Trek Bicycles"/>
    <s v="Standard"/>
    <s v="medium"/>
    <s v="medium"/>
    <n v="499.53"/>
    <n v="388.72"/>
    <d v="1999-06-23T00:00:00"/>
    <n v="110.80999999999995"/>
    <s v="M"/>
    <n v="99"/>
    <d v="1976-06-08T00:00:00"/>
    <n v="44.100934405124299"/>
    <s v="Internal Auditor"/>
    <s v="n/a"/>
    <s v="Affluent Customer"/>
    <s v="N"/>
    <s v="No"/>
    <n v="15"/>
    <m/>
  </r>
  <r>
    <n v="14042"/>
    <n v="42"/>
    <x v="2304"/>
    <d v="2017-05-27T00:00:00"/>
    <n v="217"/>
    <b v="0"/>
    <s v="Approved"/>
    <s v="OHM Cycles"/>
    <s v="Road"/>
    <s v="medium"/>
    <s v="small"/>
    <n v="1810"/>
    <n v="1610.9"/>
    <d v="2003-09-09T00:00:00"/>
    <n v="199.09999999999991"/>
    <s v="F"/>
    <n v="1"/>
    <d v="1968-02-25T00:00:00"/>
    <n v="52.39134536402841"/>
    <s v="Media Manager III"/>
    <s v="n/a"/>
    <s v="Affluent Customer"/>
    <s v="N"/>
    <s v="No"/>
    <n v="6"/>
    <m/>
  </r>
  <r>
    <n v="14080"/>
    <n v="88"/>
    <x v="2189"/>
    <d v="2017-05-27T00:00:00"/>
    <n v="217"/>
    <b v="1"/>
    <s v="Approved"/>
    <s v="Norco Bicycles"/>
    <s v="Standard"/>
    <s v="medium"/>
    <s v="medium"/>
    <n v="1198.46"/>
    <n v="381.1"/>
    <d v="2003-09-10T00:00:00"/>
    <n v="817.36"/>
    <s v="F"/>
    <n v="33"/>
    <d v="1967-08-09T00:00:00"/>
    <n v="52.939290569507861"/>
    <s v="Actuary"/>
    <s v="Financial Services"/>
    <s v="Mass Customer"/>
    <s v="N"/>
    <s v="Yes"/>
    <n v="13"/>
    <m/>
  </r>
  <r>
    <n v="11926"/>
    <n v="36"/>
    <x v="1717"/>
    <d v="2017-06-26T00:00:00"/>
    <m/>
    <b v="0"/>
    <s v="Cancelled"/>
    <s v="Solex"/>
    <s v="Standard"/>
    <s v="low"/>
    <s v="medium"/>
    <n v="1289.8499999999999"/>
    <n v="74.510000000000005"/>
    <n v="39427"/>
    <m/>
    <m/>
    <m/>
    <m/>
    <m/>
    <m/>
    <m/>
    <m/>
    <m/>
    <m/>
    <m/>
    <m/>
  </r>
  <r>
    <n v="14722"/>
    <n v="3"/>
    <x v="2313"/>
    <d v="2017-05-27T00:00:00"/>
    <n v="217"/>
    <b v="0"/>
    <s v="Approved"/>
    <s v="Trek Bicycles"/>
    <s v="Standard"/>
    <s v="medium"/>
    <s v="large"/>
    <n v="2091.4699999999998"/>
    <n v="388.92"/>
    <d v="2012-09-15T00:00:00"/>
    <n v="1702.5499999999997"/>
    <s v="F"/>
    <n v="72"/>
    <d v="1998-02-10T00:00:00"/>
    <n v="22.410523446220189"/>
    <s v="Help Desk Operator"/>
    <s v="IT"/>
    <s v="Affluent Customer"/>
    <s v="N"/>
    <s v="No"/>
    <n v="3"/>
    <m/>
  </r>
  <r>
    <n v="14730"/>
    <n v="66"/>
    <x v="1051"/>
    <d v="2017-05-27T00:00:00"/>
    <n v="217"/>
    <b v="1"/>
    <s v="Approved"/>
    <s v="Giant Bicycles"/>
    <s v="Road"/>
    <s v="low"/>
    <s v="small"/>
    <n v="590.26"/>
    <n v="525.33000000000004"/>
    <d v="2010-11-05T00:00:00"/>
    <n v="64.92999999999995"/>
    <s v="F"/>
    <n v="20"/>
    <d v="1959-07-11T00:00:00"/>
    <n v="61.024222076357177"/>
    <s v="Clinical Specialist"/>
    <s v="Health"/>
    <s v="Affluent Customer"/>
    <s v="N"/>
    <s v="No"/>
    <n v="14"/>
    <m/>
  </r>
  <r>
    <n v="15267"/>
    <n v="28"/>
    <x v="6"/>
    <d v="2017-05-27T00:00:00"/>
    <n v="217"/>
    <b v="0"/>
    <s v="Approved"/>
    <s v="Norco Bicycles"/>
    <s v="Standard"/>
    <s v="medium"/>
    <s v="small"/>
    <n v="1216.1400000000001"/>
    <n v="1082.3599999999999"/>
    <d v="2002-03-22T00:00:00"/>
    <n v="133.7800000000002"/>
    <s v="F"/>
    <n v="54"/>
    <d v="1954-08-16T00:00:00"/>
    <n v="65.928331665398275"/>
    <s v="Research Nurse"/>
    <s v="Health"/>
    <s v="Affluent Customer"/>
    <s v="N"/>
    <s v="Yes"/>
    <n v="13"/>
    <m/>
  </r>
  <r>
    <n v="15813"/>
    <n v="38"/>
    <x v="1277"/>
    <d v="2017-05-27T00:00:00"/>
    <n v="217"/>
    <b v="0"/>
    <s v="Approved"/>
    <s v="Solex"/>
    <s v="Standard"/>
    <s v="medium"/>
    <s v="medium"/>
    <n v="1577.53"/>
    <n v="826.51"/>
    <d v="2011-03-16T00:00:00"/>
    <n v="751.02"/>
    <s v="M"/>
    <n v="97"/>
    <d v="1996-08-10T00:00:00"/>
    <n v="23.914633035261286"/>
    <s v="Community Outreach Specialist"/>
    <s v="Property"/>
    <s v="Affluent Customer"/>
    <s v="N"/>
    <s v="No"/>
    <n v="5"/>
    <m/>
  </r>
  <r>
    <n v="16622"/>
    <n v="3"/>
    <x v="2005"/>
    <d v="2017-05-27T00:00:00"/>
    <n v="217"/>
    <b v="0"/>
    <s v="Approved"/>
    <s v="Trek Bicycles"/>
    <s v="Standard"/>
    <s v="medium"/>
    <s v="large"/>
    <n v="2091.4699999999998"/>
    <n v="388.92"/>
    <d v="2012-04-10T00:00:00"/>
    <n v="1702.5499999999997"/>
    <s v="F"/>
    <n v="79"/>
    <d v="1978-01-28T00:00:00"/>
    <n v="42.45983851471334"/>
    <s v="Project Manager"/>
    <s v="Property"/>
    <s v="Mass Customer"/>
    <s v="N"/>
    <s v="No"/>
    <n v="15"/>
    <m/>
  </r>
  <r>
    <n v="17032"/>
    <n v="9"/>
    <x v="1145"/>
    <d v="2017-05-27T00:00:00"/>
    <n v="217"/>
    <b v="1"/>
    <s v="Approved"/>
    <s v="OHM Cycles"/>
    <s v="Road"/>
    <s v="medium"/>
    <s v="medium"/>
    <n v="742.54"/>
    <n v="667.4"/>
    <d v="1991-11-07T00:00:00"/>
    <n v="75.139999999999986"/>
    <s v="M"/>
    <n v="9"/>
    <d v="1972-12-19T00:00:00"/>
    <n v="47.572167281836627"/>
    <s v="Automation Specialist IV"/>
    <s v="Property"/>
    <s v="Mass Customer"/>
    <s v="N"/>
    <s v="No"/>
    <n v="12"/>
    <m/>
  </r>
  <r>
    <n v="17066"/>
    <n v="38"/>
    <x v="2454"/>
    <d v="2017-05-27T00:00:00"/>
    <n v="217"/>
    <b v="0"/>
    <s v="Approved"/>
    <s v="Solex"/>
    <s v="Standard"/>
    <s v="medium"/>
    <s v="medium"/>
    <n v="1577.53"/>
    <n v="826.51"/>
    <d v="2006-02-02T00:00:00"/>
    <n v="751.02"/>
    <s v="F"/>
    <n v="11"/>
    <d v="1994-08-04T00:00:00"/>
    <n v="25.933811117453068"/>
    <n v="0"/>
    <s v="IT"/>
    <s v="Mass Customer"/>
    <s v="N"/>
    <s v="Yes"/>
    <n v="4"/>
    <m/>
  </r>
  <r>
    <n v="17147"/>
    <n v="4"/>
    <x v="2678"/>
    <d v="2017-05-27T00:00:00"/>
    <n v="217"/>
    <b v="0"/>
    <s v="Approved"/>
    <s v="Solex"/>
    <s v="Standard"/>
    <s v="medium"/>
    <s v="medium"/>
    <n v="1483.2"/>
    <n v="99.59"/>
    <d v="1992-10-02T00:00:00"/>
    <n v="1383.6100000000001"/>
    <s v="M"/>
    <n v="91"/>
    <d v="1969-12-21T00:00:00"/>
    <n v="50.569427555809234"/>
    <s v="Food Chemist"/>
    <s v="Health"/>
    <s v="High Net Worth"/>
    <s v="N"/>
    <s v="Yes"/>
    <n v="12"/>
    <m/>
  </r>
  <r>
    <n v="18247"/>
    <n v="57"/>
    <x v="477"/>
    <d v="2017-05-27T00:00:00"/>
    <n v="217"/>
    <b v="1"/>
    <s v="Approved"/>
    <s v="WeareA2B"/>
    <s v="Touring"/>
    <s v="medium"/>
    <s v="large"/>
    <n v="1890.39"/>
    <n v="260.14"/>
    <d v="1991-01-21T00:00:00"/>
    <n v="1630.25"/>
    <s v="M"/>
    <n v="33"/>
    <d v="2000-06-06T00:00:00"/>
    <n v="20.089975501014713"/>
    <s v="Pharmacist"/>
    <s v="Health"/>
    <s v="Affluent Customer"/>
    <s v="N"/>
    <s v="No"/>
    <n v="2"/>
    <m/>
  </r>
  <r>
    <n v="18796"/>
    <n v="96"/>
    <x v="2270"/>
    <d v="2017-05-27T00:00:00"/>
    <n v="217"/>
    <b v="1"/>
    <s v="Approved"/>
    <s v="WeareA2B"/>
    <s v="Road"/>
    <s v="low"/>
    <s v="small"/>
    <n v="1172.78"/>
    <n v="1043.77"/>
    <d v="2002-10-10T00:00:00"/>
    <n v="129.01"/>
    <s v="M"/>
    <n v="75"/>
    <d v="1978-08-24T00:00:00"/>
    <n v="41.88997550101471"/>
    <s v="Computer Systems Analyst IV"/>
    <s v="n/a"/>
    <s v="Affluent Customer"/>
    <s v="N"/>
    <s v="No"/>
    <n v="12"/>
    <m/>
  </r>
  <r>
    <n v="18973"/>
    <n v="28"/>
    <x v="2025"/>
    <d v="2017-05-27T00:00:00"/>
    <n v="217"/>
    <b v="0"/>
    <s v="Approved"/>
    <s v="Norco Bicycles"/>
    <s v="Standard"/>
    <s v="medium"/>
    <s v="small"/>
    <n v="1216.1400000000001"/>
    <n v="1082.3599999999999"/>
    <d v="2016-11-22T00:00:00"/>
    <n v="133.7800000000002"/>
    <s v="M"/>
    <n v="76"/>
    <d v="1969-06-08T00:00:00"/>
    <n v="51.106413857179092"/>
    <s v="Administrative Officer"/>
    <s v="IT"/>
    <s v="Mass Customer"/>
    <s v="N"/>
    <s v="Yes"/>
    <n v="15"/>
    <m/>
  </r>
  <r>
    <n v="18985"/>
    <n v="39"/>
    <x v="751"/>
    <d v="2017-05-27T00:00:00"/>
    <n v="217"/>
    <b v="0"/>
    <s v="Approved"/>
    <s v="Giant Bicycles"/>
    <s v="Standard"/>
    <s v="medium"/>
    <s v="large"/>
    <n v="1812.75"/>
    <n v="582.48"/>
    <d v="2006-10-01T00:00:00"/>
    <n v="1230.27"/>
    <s v="F"/>
    <n v="66"/>
    <d v="1973-08-18T00:00:00"/>
    <n v="46.909153583206489"/>
    <s v="Office Assistant IV"/>
    <s v="n/a"/>
    <s v="Mass Customer"/>
    <s v="N"/>
    <s v="Yes"/>
    <n v="7"/>
    <m/>
  </r>
  <r>
    <n v="19011"/>
    <n v="0"/>
    <x v="2335"/>
    <d v="2017-05-27T00:00:00"/>
    <n v="217"/>
    <b v="1"/>
    <s v="Approved"/>
    <s v="Norco Bicycles"/>
    <s v="Standard"/>
    <s v="low"/>
    <s v="medium"/>
    <n v="363.01"/>
    <n v="290.41000000000003"/>
    <d v="2002-10-10T00:00:00"/>
    <n v="72.599999999999966"/>
    <s v="F"/>
    <n v="28"/>
    <d v="1969-09-18T00:00:00"/>
    <n v="50.826961802384574"/>
    <s v="Electrical Engineer"/>
    <s v="Manufacturing"/>
    <s v="High Net Worth"/>
    <s v="N"/>
    <s v="Yes"/>
    <n v="14"/>
    <m/>
  </r>
  <r>
    <n v="19917"/>
    <n v="24"/>
    <x v="1553"/>
    <d v="2017-05-27T00:00:00"/>
    <n v="217"/>
    <b v="1"/>
    <s v="Approved"/>
    <s v="Solex"/>
    <s v="Road"/>
    <s v="medium"/>
    <s v="large"/>
    <n v="1777.8"/>
    <n v="820.78"/>
    <d v="2011-05-07T00:00:00"/>
    <n v="957.02"/>
    <s v="F"/>
    <n v="78"/>
    <d v="1967-01-14T00:00:00"/>
    <n v="53.506413857179098"/>
    <s v="Accountant III"/>
    <s v="Manufacturing"/>
    <s v="Mass Customer"/>
    <s v="N"/>
    <s v="No"/>
    <n v="18"/>
    <m/>
  </r>
  <r>
    <n v="274"/>
    <n v="6"/>
    <x v="404"/>
    <d v="2017-05-26T00:00:00"/>
    <n v="218"/>
    <b v="1"/>
    <s v="Approved"/>
    <s v="OHM Cycles"/>
    <s v="Standard"/>
    <s v="high"/>
    <s v="medium"/>
    <n v="227.88"/>
    <n v="136.72999999999999"/>
    <d v="2014-03-03T00:00:00"/>
    <n v="91.15"/>
    <s v="F"/>
    <n v="64"/>
    <d v="1956-04-02T00:00:00"/>
    <n v="64.298194679096909"/>
    <s v="Staff Scientist"/>
    <s v="Property"/>
    <s v="Mass Customer"/>
    <s v="N"/>
    <s v="Yes"/>
    <n v="19"/>
    <m/>
  </r>
  <r>
    <n v="1416"/>
    <n v="57"/>
    <x v="464"/>
    <d v="2017-05-26T00:00:00"/>
    <n v="218"/>
    <b v="1"/>
    <s v="Approved"/>
    <s v="WeareA2B"/>
    <s v="Touring"/>
    <s v="medium"/>
    <s v="large"/>
    <n v="1890.39"/>
    <n v="260.14"/>
    <d v="1993-06-23T00:00:00"/>
    <n v="1630.25"/>
    <s v="M"/>
    <n v="2"/>
    <d v="1969-10-09T00:00:00"/>
    <n v="50.76942755580923"/>
    <s v="Senior Financial Analyst"/>
    <s v="Financial Services"/>
    <s v="Mass Customer"/>
    <s v="N"/>
    <s v="Yes"/>
    <n v="14"/>
    <m/>
  </r>
  <r>
    <n v="1507"/>
    <n v="3"/>
    <x v="1563"/>
    <d v="2017-05-26T00:00:00"/>
    <n v="218"/>
    <b v="1"/>
    <s v="Approved"/>
    <s v="Trek Bicycles"/>
    <s v="Standard"/>
    <s v="medium"/>
    <s v="large"/>
    <n v="2091.4699999999998"/>
    <n v="388.92"/>
    <d v="2004-09-28T00:00:00"/>
    <n v="1702.5499999999997"/>
    <s v="M"/>
    <n v="69"/>
    <d v="1986-10-14T00:00:00"/>
    <n v="33.744770021562658"/>
    <s v="Sales Representative"/>
    <s v="Retail"/>
    <s v="Affluent Customer"/>
    <s v="N"/>
    <s v="Yes"/>
    <n v="14"/>
    <m/>
  </r>
  <r>
    <n v="1579"/>
    <n v="92"/>
    <x v="1307"/>
    <d v="2017-05-26T00:00:00"/>
    <n v="218"/>
    <b v="1"/>
    <s v="Approved"/>
    <s v="WeareA2B"/>
    <s v="Standard"/>
    <s v="medium"/>
    <s v="small"/>
    <n v="1415.01"/>
    <n v="1259.3599999999999"/>
    <d v="2003-01-05T00:00:00"/>
    <n v="155.65000000000009"/>
    <s v="M"/>
    <n v="66"/>
    <d v="1994-07-29T00:00:00"/>
    <n v="25.95024947361745"/>
    <n v="0"/>
    <s v="Financial Services"/>
    <s v="Affluent Customer"/>
    <s v="N"/>
    <s v="No"/>
    <n v="4"/>
    <m/>
  </r>
  <r>
    <n v="1979"/>
    <n v="10"/>
    <x v="2402"/>
    <d v="2017-05-26T00:00:00"/>
    <n v="218"/>
    <b v="1"/>
    <s v="Approved"/>
    <s v="WeareA2B"/>
    <s v="Touring"/>
    <s v="medium"/>
    <s v="medium"/>
    <n v="1466.68"/>
    <n v="363.25"/>
    <d v="2004-08-17T00:00:00"/>
    <n v="1103.43"/>
    <s v="M"/>
    <n v="77"/>
    <d v="1957-06-29T00:00:00"/>
    <n v="63.057098788685941"/>
    <s v="Financial Advisor"/>
    <s v="Financial Services"/>
    <s v="Affluent Customer"/>
    <s v="N"/>
    <s v="Yes"/>
    <n v="14"/>
    <m/>
  </r>
  <r>
    <n v="2119"/>
    <n v="68"/>
    <x v="559"/>
    <d v="2017-05-26T00:00:00"/>
    <n v="218"/>
    <b v="1"/>
    <s v="Approved"/>
    <s v="OHM Cycles"/>
    <s v="Standard"/>
    <s v="medium"/>
    <s v="medium"/>
    <n v="1636.9"/>
    <n v="44.71"/>
    <d v="2010-08-20T00:00:00"/>
    <n v="1592.19"/>
    <s v="F"/>
    <n v="73"/>
    <d v="1962-04-30T00:00:00"/>
    <n v="58.218742624302379"/>
    <s v="Web Developer II"/>
    <s v="n/a"/>
    <s v="Mass Customer"/>
    <s v="N"/>
    <s v="No"/>
    <n v="15"/>
    <m/>
  </r>
  <r>
    <n v="2165"/>
    <n v="78"/>
    <x v="776"/>
    <d v="2017-05-26T00:00:00"/>
    <n v="218"/>
    <b v="0"/>
    <s v="Approved"/>
    <s v="Giant Bicycles"/>
    <s v="Standard"/>
    <s v="medium"/>
    <s v="large"/>
    <n v="1765.3"/>
    <n v="709.48"/>
    <d v="2013-09-16T00:00:00"/>
    <n v="1055.82"/>
    <s v="F"/>
    <n v="70"/>
    <d v="1996-05-07T00:00:00"/>
    <n v="24.174907007864025"/>
    <s v="Legal Assistant"/>
    <s v="n/a"/>
    <s v="Affluent Customer"/>
    <s v="N"/>
    <s v="Yes"/>
    <n v="6"/>
    <m/>
  </r>
  <r>
    <n v="2419"/>
    <n v="75"/>
    <x v="3408"/>
    <d v="2017-05-26T00:00:00"/>
    <n v="218"/>
    <b v="0"/>
    <s v="Approved"/>
    <s v="Giant Bicycles"/>
    <s v="Touring"/>
    <s v="medium"/>
    <s v="large"/>
    <n v="1873.97"/>
    <n v="863.95"/>
    <d v="2010-08-20T00:00:00"/>
    <n v="1010.02"/>
    <s v="M"/>
    <n v="8"/>
    <d v="1985-09-22T00:00:00"/>
    <n v="34.805043994165395"/>
    <s v="Human Resources Manager"/>
    <s v="n/a"/>
    <s v="Mass Customer"/>
    <s v="N"/>
    <s v="No"/>
    <n v="8"/>
    <m/>
  </r>
  <r>
    <n v="2589"/>
    <n v="10"/>
    <x v="517"/>
    <d v="2017-05-26T00:00:00"/>
    <n v="218"/>
    <b v="0"/>
    <s v="Approved"/>
    <s v="Solex"/>
    <s v="Standard"/>
    <s v="medium"/>
    <s v="medium"/>
    <n v="1945.43"/>
    <n v="333.18"/>
    <d v="2000-05-22T00:00:00"/>
    <n v="1612.25"/>
    <s v="F"/>
    <n v="21"/>
    <d v="1965-07-12T00:00:00"/>
    <n v="55.016002898274984"/>
    <s v="Office Assistant I"/>
    <s v="Health"/>
    <s v="High Net Worth"/>
    <s v="N"/>
    <s v="Yes"/>
    <n v="5"/>
    <m/>
  </r>
  <r>
    <n v="2896"/>
    <n v="35"/>
    <x v="1600"/>
    <d v="2017-05-26T00:00:00"/>
    <n v="218"/>
    <b v="1"/>
    <s v="Approved"/>
    <s v="Trek Bicycles"/>
    <s v="Standard"/>
    <s v="low"/>
    <s v="medium"/>
    <n v="1057.51"/>
    <n v="154.4"/>
    <d v="1999-12-04T00:00:00"/>
    <n v="903.11"/>
    <s v="F"/>
    <n v="1"/>
    <d v="1974-11-01T00:00:00"/>
    <n v="45.703674131151701"/>
    <s v="Geological Engineer"/>
    <s v="Manufacturing"/>
    <s v="Mass Customer"/>
    <s v="N"/>
    <s v="Yes"/>
    <n v="14"/>
    <m/>
  </r>
  <r>
    <n v="3222"/>
    <n v="40"/>
    <x v="728"/>
    <d v="2017-05-26T00:00:00"/>
    <n v="218"/>
    <b v="0"/>
    <s v="Approved"/>
    <s v="OHM Cycles"/>
    <s v="Standard"/>
    <s v="high"/>
    <s v="medium"/>
    <n v="1458.17"/>
    <n v="874.9"/>
    <d v="1991-08-05T00:00:00"/>
    <n v="583.2700000000001"/>
    <s v="F"/>
    <n v="2"/>
    <d v="1958-08-29T00:00:00"/>
    <n v="61.88997550101471"/>
    <s v="Project Manager"/>
    <s v="Health"/>
    <s v="Mass Customer"/>
    <s v="N"/>
    <s v="No"/>
    <n v="6"/>
    <m/>
  </r>
  <r>
    <n v="3735"/>
    <n v="27"/>
    <x v="3112"/>
    <d v="2017-05-26T00:00:00"/>
    <n v="218"/>
    <b v="1"/>
    <s v="Approved"/>
    <s v="Trek Bicycles"/>
    <s v="Standard"/>
    <s v="medium"/>
    <s v="medium"/>
    <n v="499.53"/>
    <n v="388.72"/>
    <d v="1999-06-23T00:00:00"/>
    <n v="110.80999999999995"/>
    <s v="F"/>
    <n v="83"/>
    <d v="1975-12-01T00:00:00"/>
    <n v="44.621482350329778"/>
    <s v="Quality Engineer"/>
    <s v="n/a"/>
    <s v="Affluent Customer"/>
    <s v="N"/>
    <s v="No"/>
    <n v="14"/>
    <m/>
  </r>
  <r>
    <n v="3836"/>
    <n v="14"/>
    <x v="148"/>
    <d v="2017-05-26T00:00:00"/>
    <n v="218"/>
    <b v="0"/>
    <s v="Approved"/>
    <s v="Trek Bicycles"/>
    <s v="Standard"/>
    <s v="medium"/>
    <s v="small"/>
    <n v="1386.84"/>
    <n v="1234.29"/>
    <d v="2003-08-05T00:00:00"/>
    <n v="152.54999999999995"/>
    <s v="F"/>
    <n v="41"/>
    <d v="1956-04-08T00:00:00"/>
    <n v="64.281756322932523"/>
    <n v="0"/>
    <s v="Property"/>
    <s v="Mass Customer"/>
    <s v="N"/>
    <s v="Yes"/>
    <n v="19"/>
    <m/>
  </r>
  <r>
    <n v="4011"/>
    <n v="61"/>
    <x v="229"/>
    <d v="2017-05-26T00:00:00"/>
    <n v="218"/>
    <b v="1"/>
    <s v="Approved"/>
    <s v="OHM Cycles"/>
    <s v="Standard"/>
    <s v="low"/>
    <s v="medium"/>
    <n v="71.16"/>
    <n v="56.93"/>
    <d v="2015-06-17T00:00:00"/>
    <n v="14.229999999999997"/>
    <s v="F"/>
    <n v="81"/>
    <d v="1996-08-19T00:00:00"/>
    <n v="23.88997550101471"/>
    <s v="Research Assistant I"/>
    <s v="Manufacturing"/>
    <s v="Mass Customer"/>
    <s v="N"/>
    <s v="No"/>
    <n v="5"/>
    <m/>
  </r>
  <r>
    <n v="4490"/>
    <n v="82"/>
    <x v="3409"/>
    <d v="2017-05-26T00:00:00"/>
    <n v="218"/>
    <b v="1"/>
    <s v="Approved"/>
    <s v="Norco Bicycles"/>
    <s v="Standard"/>
    <s v="high"/>
    <s v="medium"/>
    <n v="1148.6400000000001"/>
    <n v="689.18"/>
    <d v="2004-12-18T00:00:00"/>
    <n v="459.46000000000015"/>
    <s v="F"/>
    <n v="22"/>
    <d v="1964-03-02T00:00:00"/>
    <n v="56.377646733891424"/>
    <s v="Web Developer I"/>
    <s v="Financial Services"/>
    <s v="Mass Customer"/>
    <s v="N"/>
    <s v="Yes"/>
    <n v="12"/>
    <m/>
  </r>
  <r>
    <n v="4835"/>
    <n v="32"/>
    <x v="3104"/>
    <d v="2017-05-26T00:00:00"/>
    <n v="218"/>
    <b v="0"/>
    <s v="Approved"/>
    <s v="Giant Bicycles"/>
    <s v="Standard"/>
    <s v="medium"/>
    <s v="medium"/>
    <n v="642.70000000000005"/>
    <n v="211.37"/>
    <d v="2007-12-11T00:00:00"/>
    <n v="431.33000000000004"/>
    <s v="U"/>
    <n v="8"/>
    <d v="1899-12-30T00:00:00"/>
    <n v="0"/>
    <s v="General Manager"/>
    <s v="IT"/>
    <s v="Affluent Customer"/>
    <s v="N"/>
    <s v="Yes"/>
    <n v="0"/>
    <m/>
  </r>
  <r>
    <n v="4935"/>
    <n v="19"/>
    <x v="3212"/>
    <d v="2017-05-26T00:00:00"/>
    <n v="218"/>
    <b v="1"/>
    <s v="Approved"/>
    <s v="Trek Bicycles"/>
    <s v="Mountain"/>
    <s v="low"/>
    <s v="medium"/>
    <n v="574.64"/>
    <n v="459.71"/>
    <d v="2011-08-29T00:00:00"/>
    <n v="114.93"/>
    <s v="F"/>
    <n v="29"/>
    <d v="1978-12-19T00:00:00"/>
    <n v="41.569427555809234"/>
    <s v="Help Desk Operator"/>
    <s v="Health"/>
    <s v="High Net Worth"/>
    <s v="N"/>
    <s v="No"/>
    <n v="16"/>
    <m/>
  </r>
  <r>
    <n v="5462"/>
    <n v="43"/>
    <x v="746"/>
    <d v="2017-05-26T00:00:00"/>
    <n v="218"/>
    <b v="1"/>
    <s v="Approved"/>
    <s v="Solex"/>
    <s v="Standard"/>
    <s v="medium"/>
    <s v="medium"/>
    <n v="1151.96"/>
    <n v="649.49"/>
    <d v="1999-12-04T00:00:00"/>
    <n v="502.47"/>
    <s v="F"/>
    <n v="22"/>
    <d v="1968-03-24T00:00:00"/>
    <n v="52.314633035261288"/>
    <s v="Senior Editor"/>
    <s v="n/a"/>
    <s v="Affluent Customer"/>
    <s v="N"/>
    <s v="No"/>
    <n v="15"/>
    <m/>
  </r>
  <r>
    <n v="5969"/>
    <n v="8"/>
    <x v="2778"/>
    <d v="2017-05-26T00:00:00"/>
    <n v="218"/>
    <b v="0"/>
    <s v="Approved"/>
    <s v="Solex"/>
    <s v="Road"/>
    <s v="medium"/>
    <s v="small"/>
    <n v="1703.52"/>
    <n v="1516.13"/>
    <d v="2004-08-17T00:00:00"/>
    <n v="187.38999999999987"/>
    <s v="F"/>
    <n v="65"/>
    <d v="1958-07-17T00:00:00"/>
    <n v="62.007783720192791"/>
    <s v="Product Engineer"/>
    <s v="Manufacturing"/>
    <s v="Affluent Customer"/>
    <s v="N"/>
    <s v="Yes"/>
    <n v="6"/>
    <m/>
  </r>
  <r>
    <n v="5979"/>
    <n v="58"/>
    <x v="2145"/>
    <d v="2017-05-26T00:00:00"/>
    <n v="218"/>
    <b v="0"/>
    <s v="Approved"/>
    <s v="OHM Cycles"/>
    <s v="Standard"/>
    <s v="medium"/>
    <s v="medium"/>
    <n v="912.52"/>
    <n v="141.4"/>
    <d v="2015-10-18T00:00:00"/>
    <n v="771.12"/>
    <s v="F"/>
    <n v="28"/>
    <d v="1978-07-15T00:00:00"/>
    <n v="41.999564542110605"/>
    <s v="VP Product Management"/>
    <s v="Property"/>
    <s v="Mass Customer"/>
    <s v="N"/>
    <s v="No"/>
    <n v="19"/>
    <m/>
  </r>
  <r>
    <n v="6040"/>
    <n v="0"/>
    <x v="642"/>
    <d v="2017-05-26T00:00:00"/>
    <n v="218"/>
    <b v="1"/>
    <s v="Approved"/>
    <s v="Norco Bicycles"/>
    <s v="Road"/>
    <s v="medium"/>
    <s v="medium"/>
    <n v="543.39"/>
    <n v="407.54"/>
    <d v="1995-12-19T00:00:00"/>
    <n v="135.84999999999997"/>
    <s v="M"/>
    <n v="37"/>
    <d v="1993-03-21T00:00:00"/>
    <n v="27.306413857179095"/>
    <s v="Accounting Assistant I"/>
    <s v="Financial Services"/>
    <s v="High Net Worth"/>
    <s v="N"/>
    <s v="Yes"/>
    <n v="6"/>
    <m/>
  </r>
  <r>
    <n v="6218"/>
    <n v="52"/>
    <x v="2303"/>
    <d v="2017-05-26T00:00:00"/>
    <n v="218"/>
    <b v="0"/>
    <s v="Approved"/>
    <s v="OHM Cycles"/>
    <s v="Road"/>
    <s v="medium"/>
    <s v="medium"/>
    <n v="1280.28"/>
    <n v="829.51"/>
    <d v="2001-11-25T00:00:00"/>
    <n v="450.77"/>
    <s v="M"/>
    <n v="45"/>
    <d v="1959-01-03T00:00:00"/>
    <n v="61.542030295535262"/>
    <s v="Nurse"/>
    <s v="Retail"/>
    <s v="Mass Customer"/>
    <s v="N"/>
    <s v="No"/>
    <n v="14"/>
    <m/>
  </r>
  <r>
    <n v="6254"/>
    <n v="15"/>
    <x v="652"/>
    <d v="2017-05-26T00:00:00"/>
    <n v="218"/>
    <b v="1"/>
    <s v="Approved"/>
    <s v="Norco Bicycles"/>
    <s v="Standard"/>
    <s v="low"/>
    <s v="medium"/>
    <n v="958.74"/>
    <n v="748.9"/>
    <d v="1994-09-09T00:00:00"/>
    <n v="209.84000000000003"/>
    <s v="F"/>
    <n v="46"/>
    <d v="1971-11-30T00:00:00"/>
    <n v="48.626961802384578"/>
    <s v="Teacher"/>
    <s v="n/a"/>
    <s v="Affluent Customer"/>
    <s v="N"/>
    <s v="Yes"/>
    <n v="4"/>
    <m/>
  </r>
  <r>
    <n v="6666"/>
    <n v="27"/>
    <x v="1437"/>
    <d v="2017-05-26T00:00:00"/>
    <n v="218"/>
    <b v="1"/>
    <s v="Approved"/>
    <s v="Trek Bicycles"/>
    <s v="Standard"/>
    <s v="low"/>
    <s v="medium"/>
    <n v="1057.51"/>
    <n v="154.4"/>
    <d v="1999-12-04T00:00:00"/>
    <n v="903.11"/>
    <s v="M"/>
    <n v="25"/>
    <d v="1984-11-20T00:00:00"/>
    <n v="35.643400158548957"/>
    <s v="Account Representative IV"/>
    <s v="Entertainment"/>
    <s v="High Net Worth"/>
    <s v="N"/>
    <s v="Yes"/>
    <n v="12"/>
    <m/>
  </r>
  <r>
    <n v="11965"/>
    <n v="87"/>
    <x v="3383"/>
    <d v="2017-09-26T00:00:00"/>
    <m/>
    <m/>
    <s v="Approved"/>
    <s v="Giant Bicycles"/>
    <s v="Standard"/>
    <s v="high"/>
    <s v="medium"/>
    <n v="1179"/>
    <n v="707.4"/>
    <n v="36833"/>
    <m/>
    <m/>
    <m/>
    <m/>
    <m/>
    <m/>
    <m/>
    <m/>
    <m/>
    <m/>
    <m/>
    <m/>
  </r>
  <r>
    <n v="6909"/>
    <n v="56"/>
    <x v="1812"/>
    <d v="2017-05-26T00:00:00"/>
    <n v="218"/>
    <b v="1"/>
    <s v="Approved"/>
    <s v="Norco Bicycles"/>
    <s v="Mountain"/>
    <s v="low"/>
    <s v="small"/>
    <n v="688.63"/>
    <n v="612.88"/>
    <d v="1999-06-23T00:00:00"/>
    <n v="75.75"/>
    <s v="M"/>
    <n v="60"/>
    <d v="1957-06-01T00:00:00"/>
    <n v="63.133811117453071"/>
    <s v="Senior Cost Accountant"/>
    <s v="Financial Services"/>
    <s v="High Net Worth"/>
    <s v="N"/>
    <s v="Yes"/>
    <n v="8"/>
    <m/>
  </r>
  <r>
    <n v="7210"/>
    <n v="0"/>
    <x v="3120"/>
    <d v="2017-05-26T00:00:00"/>
    <n v="218"/>
    <b v="0"/>
    <s v="Approved"/>
    <s v="Trek Bicycles"/>
    <s v="Road"/>
    <s v="medium"/>
    <s v="medium"/>
    <n v="290.62"/>
    <n v="215.14"/>
    <d v="1993-04-20T00:00:00"/>
    <n v="75.480000000000018"/>
    <s v="F"/>
    <n v="44"/>
    <d v="1988-10-16T00:00:00"/>
    <n v="31.736550843480465"/>
    <s v="Legal Assistant"/>
    <s v="Manufacturing"/>
    <s v="High Net Worth"/>
    <s v="N"/>
    <s v="Yes"/>
    <n v="20"/>
    <m/>
  </r>
  <r>
    <n v="7338"/>
    <n v="96"/>
    <x v="1713"/>
    <d v="2017-05-26T00:00:00"/>
    <n v="218"/>
    <b v="1"/>
    <s v="Approved"/>
    <s v="WeareA2B"/>
    <s v="Road"/>
    <s v="low"/>
    <s v="small"/>
    <n v="1172.78"/>
    <n v="1043.77"/>
    <d v="2004-01-16T00:00:00"/>
    <n v="129.01"/>
    <s v="F"/>
    <n v="20"/>
    <d v="1996-05-22T00:00:00"/>
    <n v="24.133811117453067"/>
    <s v="Director of Sales"/>
    <s v="n/a"/>
    <s v="Mass Customer"/>
    <s v="N"/>
    <s v="Yes"/>
    <n v="1"/>
    <m/>
  </r>
  <r>
    <n v="7901"/>
    <n v="75"/>
    <x v="1969"/>
    <d v="2017-05-26T00:00:00"/>
    <n v="218"/>
    <b v="0"/>
    <s v="Approved"/>
    <s v="Giant Bicycles"/>
    <s v="Touring"/>
    <s v="medium"/>
    <s v="large"/>
    <n v="1873.97"/>
    <n v="863.95"/>
    <d v="2015-08-10T00:00:00"/>
    <n v="1010.02"/>
    <s v="M"/>
    <n v="43"/>
    <d v="1966-05-27T00:00:00"/>
    <n v="54.142030295535257"/>
    <s v="Registered Nurse"/>
    <s v="Health"/>
    <s v="Mass Customer"/>
    <s v="N"/>
    <s v="Yes"/>
    <n v="19"/>
    <m/>
  </r>
  <r>
    <n v="8371"/>
    <n v="63"/>
    <x v="2254"/>
    <d v="2017-05-26T00:00:00"/>
    <n v="218"/>
    <b v="1"/>
    <s v="Approved"/>
    <s v="Solex"/>
    <s v="Standard"/>
    <s v="medium"/>
    <s v="medium"/>
    <n v="1483.2"/>
    <n v="99.59"/>
    <d v="1992-10-02T00:00:00"/>
    <n v="1383.6100000000001"/>
    <s v="F"/>
    <n v="92"/>
    <d v="1993-07-28T00:00:00"/>
    <n v="26.952989199644847"/>
    <s v="Tax Accountant"/>
    <s v="Telecommunications"/>
    <s v="Mass Customer"/>
    <s v="N"/>
    <s v="Yes"/>
    <n v="4"/>
    <m/>
  </r>
  <r>
    <n v="8395"/>
    <n v="3"/>
    <x v="3038"/>
    <d v="2017-05-26T00:00:00"/>
    <n v="218"/>
    <b v="0"/>
    <s v="Approved"/>
    <s v="Trek Bicycles"/>
    <s v="Standard"/>
    <s v="medium"/>
    <s v="large"/>
    <n v="2091.4699999999998"/>
    <n v="388.92"/>
    <d v="2015-05-21T00:00:00"/>
    <n v="1702.5499999999997"/>
    <s v="M"/>
    <n v="79"/>
    <d v="2000-02-21T00:00:00"/>
    <n v="20.380386459918821"/>
    <s v="Assistant Manager"/>
    <s v="Argiculture"/>
    <s v="Affluent Customer"/>
    <s v="N"/>
    <s v="No"/>
    <n v="2"/>
    <m/>
  </r>
  <r>
    <n v="9043"/>
    <n v="14"/>
    <x v="1947"/>
    <d v="2017-05-26T00:00:00"/>
    <n v="218"/>
    <b v="0"/>
    <s v="Approved"/>
    <s v="Solex"/>
    <s v="Standard"/>
    <s v="high"/>
    <s v="large"/>
    <n v="1842.92"/>
    <n v="1105.75"/>
    <d v="1995-10-24T00:00:00"/>
    <n v="737.17000000000007"/>
    <s v="M"/>
    <n v="65"/>
    <d v="1979-01-10T00:00:00"/>
    <n v="41.509153583206491"/>
    <s v="VP Sales"/>
    <s v="n/a"/>
    <s v="High Net Worth"/>
    <s v="N"/>
    <s v="No"/>
    <n v="17"/>
    <m/>
  </r>
  <r>
    <n v="9072"/>
    <n v="14"/>
    <x v="3410"/>
    <d v="2017-05-26T00:00:00"/>
    <n v="218"/>
    <b v="1"/>
    <s v="Approved"/>
    <s v="Trek Bicycles"/>
    <s v="Standard"/>
    <s v="medium"/>
    <s v="small"/>
    <n v="1386.84"/>
    <n v="1234.29"/>
    <d v="1996-11-09T00:00:00"/>
    <n v="152.54999999999995"/>
    <s v="M"/>
    <n v="15"/>
    <d v="1999-12-24T00:00:00"/>
    <n v="20.542030295535259"/>
    <s v="Senior Cost Accountant"/>
    <s v="Financial Services"/>
    <s v="Mass Customer"/>
    <s v="N"/>
    <s v="Yes"/>
    <n v="2"/>
    <m/>
  </r>
  <r>
    <n v="9336"/>
    <n v="84"/>
    <x v="1352"/>
    <d v="2017-05-26T00:00:00"/>
    <n v="218"/>
    <b v="1"/>
    <s v="Approved"/>
    <s v="Trek Bicycles"/>
    <s v="Road"/>
    <s v="medium"/>
    <s v="medium"/>
    <n v="290.62"/>
    <n v="215.14"/>
    <d v="2004-12-18T00:00:00"/>
    <n v="75.480000000000018"/>
    <s v="F"/>
    <n v="39"/>
    <d v="1964-08-09T00:00:00"/>
    <n v="55.939290569507861"/>
    <n v="0"/>
    <s v="IT"/>
    <s v="Mass Customer"/>
    <s v="N"/>
    <s v="No"/>
    <n v="13"/>
    <m/>
  </r>
  <r>
    <n v="10323"/>
    <n v="89"/>
    <x v="2353"/>
    <d v="2017-05-26T00:00:00"/>
    <n v="218"/>
    <b v="0"/>
    <s v="Approved"/>
    <s v="WeareA2B"/>
    <s v="Touring"/>
    <s v="medium"/>
    <s v="large"/>
    <n v="1362.99"/>
    <n v="57.74"/>
    <d v="1993-04-20T00:00:00"/>
    <n v="1305.25"/>
    <s v="M"/>
    <n v="33"/>
    <d v="1956-09-07T00:00:00"/>
    <n v="63.865317966768139"/>
    <n v="0"/>
    <s v="Retail"/>
    <s v="Affluent Customer"/>
    <s v="N"/>
    <s v="No"/>
    <n v="17"/>
    <m/>
  </r>
  <r>
    <n v="11177"/>
    <n v="81"/>
    <x v="2043"/>
    <d v="2017-05-26T00:00:00"/>
    <n v="218"/>
    <b v="1"/>
    <s v="Approved"/>
    <s v="Norco Bicycles"/>
    <s v="Standard"/>
    <s v="medium"/>
    <s v="small"/>
    <n v="586.45000000000005"/>
    <n v="521.94000000000005"/>
    <d v="1997-08-25T00:00:00"/>
    <n v="64.509999999999991"/>
    <s v="M"/>
    <n v="0"/>
    <d v="1965-09-04T00:00:00"/>
    <n v="54.868057692795531"/>
    <s v="Database Administrator III"/>
    <s v="Financial Services"/>
    <s v="Mass Customer"/>
    <s v="N"/>
    <s v="Yes"/>
    <n v="13"/>
    <m/>
  </r>
  <r>
    <n v="11362"/>
    <n v="59"/>
    <x v="1119"/>
    <d v="2017-05-26T00:00:00"/>
    <n v="218"/>
    <b v="0"/>
    <s v="Approved"/>
    <s v="WeareA2B"/>
    <s v="Standard"/>
    <s v="medium"/>
    <s v="small"/>
    <n v="1415.01"/>
    <n v="1259.3599999999999"/>
    <d v="2003-01-05T00:00:00"/>
    <n v="155.65000000000009"/>
    <s v="M"/>
    <n v="42"/>
    <d v="1977-02-03T00:00:00"/>
    <n v="43.443400158548961"/>
    <n v="0"/>
    <s v="n/a"/>
    <s v="High Net Worth"/>
    <s v="N"/>
    <s v="No"/>
    <n v="14"/>
    <m/>
  </r>
  <r>
    <n v="11638"/>
    <n v="56"/>
    <x v="385"/>
    <d v="2017-05-26T00:00:00"/>
    <n v="218"/>
    <b v="1"/>
    <s v="Approved"/>
    <s v="Norco Bicycles"/>
    <s v="Mountain"/>
    <s v="low"/>
    <s v="small"/>
    <n v="688.63"/>
    <n v="612.88"/>
    <d v="1993-10-02T00:00:00"/>
    <n v="75.75"/>
    <s v="F"/>
    <n v="60"/>
    <d v="1976-09-23T00:00:00"/>
    <n v="43.807783720192795"/>
    <s v="Health Coach I"/>
    <s v="Health"/>
    <s v="High Net Worth"/>
    <s v="N"/>
    <s v="No"/>
    <n v="13"/>
    <m/>
  </r>
  <r>
    <n v="11943"/>
    <n v="77"/>
    <x v="796"/>
    <d v="2017-05-26T00:00:00"/>
    <n v="218"/>
    <b v="0"/>
    <s v="Approved"/>
    <s v="Norco Bicycles"/>
    <s v="Road"/>
    <s v="medium"/>
    <s v="large"/>
    <n v="1240.31"/>
    <n v="795.1"/>
    <d v="2011-01-10T00:00:00"/>
    <n v="445.20999999999992"/>
    <s v="F"/>
    <n v="36"/>
    <d v="1961-03-01T00:00:00"/>
    <n v="59.383126185946217"/>
    <s v="Help Desk Operator"/>
    <s v="Health"/>
    <s v="Mass Customer"/>
    <s v="N"/>
    <s v="No"/>
    <n v="7"/>
    <m/>
  </r>
  <r>
    <n v="12883"/>
    <n v="85"/>
    <x v="1893"/>
    <d v="2017-05-26T00:00:00"/>
    <n v="218"/>
    <b v="1"/>
    <s v="Approved"/>
    <s v="WeareA2B"/>
    <s v="Standard"/>
    <s v="medium"/>
    <s v="medium"/>
    <n v="752.64"/>
    <n v="205.36"/>
    <d v="2015-08-02T00:00:00"/>
    <n v="547.28"/>
    <s v="F"/>
    <n v="6"/>
    <d v="1974-02-19T00:00:00"/>
    <n v="46.402304268137996"/>
    <s v="Health Coach IV"/>
    <s v="Health"/>
    <s v="Affluent Customer"/>
    <s v="N"/>
    <s v="No"/>
    <n v="7"/>
    <m/>
  </r>
  <r>
    <n v="13058"/>
    <n v="96"/>
    <x v="810"/>
    <d v="2017-05-26T00:00:00"/>
    <n v="218"/>
    <b v="1"/>
    <s v="Approved"/>
    <s v="WeareA2B"/>
    <s v="Road"/>
    <s v="low"/>
    <s v="small"/>
    <n v="1172.78"/>
    <n v="1043.77"/>
    <d v="1991-05-06T00:00:00"/>
    <n v="129.01"/>
    <s v="F"/>
    <n v="56"/>
    <d v="1977-05-13T00:00:00"/>
    <n v="43.172167281836629"/>
    <s v="Senior Editor"/>
    <s v="n/a"/>
    <s v="Affluent Customer"/>
    <s v="N"/>
    <s v="Yes"/>
    <n v="8"/>
    <m/>
  </r>
  <r>
    <n v="13133"/>
    <n v="17"/>
    <x v="844"/>
    <d v="2017-05-26T00:00:00"/>
    <n v="218"/>
    <b v="0"/>
    <s v="Approved"/>
    <s v="Solex"/>
    <s v="Standard"/>
    <s v="high"/>
    <s v="medium"/>
    <n v="1024.6600000000001"/>
    <n v="614.79999999999995"/>
    <d v="1996-11-09T00:00:00"/>
    <n v="409.86000000000013"/>
    <s v="F"/>
    <n v="12"/>
    <d v="1977-06-07T00:00:00"/>
    <n v="43.103674131151699"/>
    <s v="Assistant Media Planner"/>
    <s v="Entertainment"/>
    <s v="Mass Customer"/>
    <s v="N"/>
    <s v="No"/>
    <n v="10"/>
    <m/>
  </r>
  <r>
    <n v="14013"/>
    <n v="32"/>
    <x v="860"/>
    <d v="2017-05-26T00:00:00"/>
    <n v="218"/>
    <b v="1"/>
    <s v="Approved"/>
    <s v="Giant Bicycles"/>
    <s v="Standard"/>
    <s v="medium"/>
    <s v="medium"/>
    <n v="642.70000000000005"/>
    <n v="211.37"/>
    <d v="2002-03-22T00:00:00"/>
    <n v="431.33000000000004"/>
    <s v="M"/>
    <n v="46"/>
    <d v="1976-03-11T00:00:00"/>
    <n v="44.34477002156266"/>
    <s v="Quality Control Specialist"/>
    <s v="Retail"/>
    <s v="Affluent Customer"/>
    <s v="N"/>
    <s v="No"/>
    <n v="18"/>
    <m/>
  </r>
  <r>
    <n v="14834"/>
    <n v="56"/>
    <x v="1980"/>
    <d v="2017-05-26T00:00:00"/>
    <n v="218"/>
    <b v="1"/>
    <s v="Approved"/>
    <s v="Norco Bicycles"/>
    <s v="Mountain"/>
    <s v="low"/>
    <s v="small"/>
    <n v="688.63"/>
    <n v="612.88"/>
    <d v="1993-05-26T00:00:00"/>
    <n v="75.75"/>
    <s v="M"/>
    <n v="71"/>
    <d v="1995-03-05T00:00:00"/>
    <n v="25.350249473617453"/>
    <s v="Computer Systems Analyst II"/>
    <s v="Retail"/>
    <s v="High Net Worth"/>
    <s v="N"/>
    <s v="Yes"/>
    <n v="7"/>
    <m/>
  </r>
  <r>
    <n v="11985"/>
    <n v="21"/>
    <x v="1433"/>
    <d v="2017-07-25T00:00:00"/>
    <m/>
    <m/>
    <s v="Approved"/>
    <s v="Solex"/>
    <s v="Standard"/>
    <s v="medium"/>
    <s v="large"/>
    <n v="1071.23"/>
    <n v="380.74"/>
    <n v="40670"/>
    <m/>
    <m/>
    <m/>
    <m/>
    <m/>
    <m/>
    <m/>
    <m/>
    <m/>
    <m/>
    <m/>
    <m/>
  </r>
  <r>
    <n v="15571"/>
    <n v="83"/>
    <x v="1274"/>
    <d v="2017-05-26T00:00:00"/>
    <n v="218"/>
    <b v="0"/>
    <s v="Approved"/>
    <s v="Solex"/>
    <s v="Touring"/>
    <s v="medium"/>
    <s v="large"/>
    <n v="2083.94"/>
    <n v="675.03"/>
    <d v="2004-08-07T00:00:00"/>
    <n v="1408.91"/>
    <s v="F"/>
    <n v="7"/>
    <d v="1973-07-28T00:00:00"/>
    <n v="46.966687829781833"/>
    <s v="Senior Sales Associate"/>
    <s v="Argiculture"/>
    <s v="Affluent Customer"/>
    <s v="N"/>
    <s v="Yes"/>
    <n v="8"/>
    <m/>
  </r>
  <r>
    <n v="15906"/>
    <n v="42"/>
    <x v="1529"/>
    <d v="2017-05-26T00:00:00"/>
    <n v="218"/>
    <b v="1"/>
    <s v="Approved"/>
    <s v="OHM Cycles"/>
    <s v="Road"/>
    <s v="medium"/>
    <s v="small"/>
    <n v="1810"/>
    <n v="1610.9"/>
    <d v="2003-02-16T00:00:00"/>
    <n v="199.09999999999991"/>
    <s v="M"/>
    <n v="87"/>
    <d v="1961-04-07T00:00:00"/>
    <n v="59.281756322932523"/>
    <s v="Pharmacist"/>
    <s v="Health"/>
    <s v="Mass Customer"/>
    <s v="N"/>
    <s v="Yes"/>
    <n v="5"/>
    <m/>
  </r>
  <r>
    <n v="16395"/>
    <n v="27"/>
    <x v="3411"/>
    <d v="2017-05-26T00:00:00"/>
    <n v="218"/>
    <b v="1"/>
    <s v="Approved"/>
    <s v="Trek Bicycles"/>
    <s v="Standard"/>
    <s v="medium"/>
    <s v="medium"/>
    <n v="499.53"/>
    <n v="388.72"/>
    <d v="1999-06-23T00:00:00"/>
    <n v="110.80999999999995"/>
    <s v="F"/>
    <n v="21"/>
    <d v="1979-06-02T00:00:00"/>
    <n v="41.117372761288685"/>
    <s v="Administrative Assistant IV"/>
    <s v="Health"/>
    <s v="Affluent Customer"/>
    <s v="N"/>
    <s v="No"/>
    <n v="10"/>
    <m/>
  </r>
  <r>
    <n v="16844"/>
    <n v="25"/>
    <x v="3386"/>
    <d v="2017-05-26T00:00:00"/>
    <n v="218"/>
    <b v="0"/>
    <s v="Approved"/>
    <s v="Giant Bicycles"/>
    <s v="Road"/>
    <s v="medium"/>
    <s v="medium"/>
    <n v="1538.99"/>
    <n v="829.65"/>
    <d v="2016-02-04T00:00:00"/>
    <n v="709.34"/>
    <s v="M"/>
    <n v="85"/>
    <d v="1976-04-15T00:00:00"/>
    <n v="44.248879610603751"/>
    <s v="Web Designer I"/>
    <s v="Telecommunications"/>
    <s v="Mass Customer"/>
    <s v="N"/>
    <s v="No"/>
    <n v="15"/>
    <m/>
  </r>
  <r>
    <n v="16932"/>
    <n v="2"/>
    <x v="2570"/>
    <d v="2017-05-26T00:00:00"/>
    <n v="218"/>
    <b v="0"/>
    <s v="Approved"/>
    <s v="Giant Bicycles"/>
    <s v="Road"/>
    <s v="low"/>
    <s v="small"/>
    <n v="590.26"/>
    <n v="525.33000000000004"/>
    <d v="2005-10-22T00:00:00"/>
    <n v="64.92999999999995"/>
    <s v="F"/>
    <n v="80"/>
    <d v="1986-03-25T00:00:00"/>
    <n v="34.300934405124302"/>
    <s v="Mechanical Systems Engineer"/>
    <s v="Property"/>
    <s v="High Net Worth"/>
    <s v="N"/>
    <s v="Yes"/>
    <n v="7"/>
    <m/>
  </r>
  <r>
    <n v="18758"/>
    <n v="35"/>
    <x v="1441"/>
    <d v="2017-05-26T00:00:00"/>
    <n v="218"/>
    <b v="1"/>
    <s v="Approved"/>
    <s v="Giant Bicycles"/>
    <s v="Standard"/>
    <s v="medium"/>
    <s v="medium"/>
    <n v="1403.5"/>
    <n v="954.82"/>
    <d v="2016-11-14T00:00:00"/>
    <n v="448.67999999999995"/>
    <s v="F"/>
    <n v="21"/>
    <d v="1970-02-10T00:00:00"/>
    <n v="50.429701528411975"/>
    <s v="Pharmacist"/>
    <s v="Health"/>
    <s v="High Net Worth"/>
    <s v="N"/>
    <s v="No"/>
    <n v="10"/>
    <m/>
  </r>
  <r>
    <n v="19031"/>
    <n v="6"/>
    <x v="201"/>
    <d v="2017-05-26T00:00:00"/>
    <n v="218"/>
    <b v="0"/>
    <s v="Approved"/>
    <s v="OHM Cycles"/>
    <s v="Standard"/>
    <s v="high"/>
    <s v="medium"/>
    <n v="227.88"/>
    <n v="136.72999999999999"/>
    <d v="2003-02-07T00:00:00"/>
    <n v="91.15"/>
    <s v="F"/>
    <n v="11"/>
    <d v="1971-07-30T00:00:00"/>
    <n v="48.96394810375444"/>
    <s v="Chief Design Engineer"/>
    <s v="n/a"/>
    <s v="Mass Customer"/>
    <s v="N"/>
    <s v="No"/>
    <n v="13"/>
    <m/>
  </r>
  <r>
    <n v="19362"/>
    <n v="89"/>
    <x v="3111"/>
    <d v="2017-05-26T00:00:00"/>
    <n v="218"/>
    <b v="0"/>
    <s v="Approved"/>
    <s v="WeareA2B"/>
    <s v="Touring"/>
    <s v="medium"/>
    <s v="large"/>
    <n v="1362.99"/>
    <n v="57.74"/>
    <d v="2013-06-09T00:00:00"/>
    <n v="1305.25"/>
    <s v="M"/>
    <n v="28"/>
    <d v="1962-11-30T00:00:00"/>
    <n v="57.632441254439371"/>
    <s v="Environmental Specialist"/>
    <s v="Manufacturing"/>
    <s v="Affluent Customer"/>
    <s v="N"/>
    <s v="Yes"/>
    <n v="17"/>
    <m/>
  </r>
  <r>
    <n v="19563"/>
    <n v="91"/>
    <x v="1370"/>
    <d v="2017-05-26T00:00:00"/>
    <n v="218"/>
    <b v="1"/>
    <s v="Approved"/>
    <s v="Solex"/>
    <s v="Standard"/>
    <s v="medium"/>
    <s v="medium"/>
    <n v="100.35"/>
    <n v="75.260000000000005"/>
    <d v="2000-11-03T00:00:00"/>
    <n v="25.089999999999989"/>
    <s v="F"/>
    <n v="58"/>
    <d v="1971-08-24T00:00:00"/>
    <n v="48.895454953069503"/>
    <n v="0"/>
    <s v="Health"/>
    <s v="Affluent Customer"/>
    <s v="N"/>
    <s v="Yes"/>
    <n v="18"/>
    <m/>
  </r>
  <r>
    <n v="19773"/>
    <n v="82"/>
    <x v="159"/>
    <d v="2017-05-26T00:00:00"/>
    <n v="218"/>
    <b v="0"/>
    <s v="Approved"/>
    <s v="Norco Bicycles"/>
    <s v="Standard"/>
    <s v="high"/>
    <s v="medium"/>
    <n v="1148.6400000000001"/>
    <n v="689.18"/>
    <d v="1997-08-25T00:00:00"/>
    <n v="459.46000000000015"/>
    <s v="F"/>
    <n v="6"/>
    <d v="1962-08-16T00:00:00"/>
    <n v="57.922852213343475"/>
    <s v="Nuclear Power Engineer"/>
    <s v="Manufacturing"/>
    <s v="Mass Customer"/>
    <s v="N"/>
    <s v="Yes"/>
    <n v="7"/>
    <m/>
  </r>
  <r>
    <n v="19855"/>
    <n v="93"/>
    <x v="1253"/>
    <d v="2017-05-26T00:00:00"/>
    <n v="218"/>
    <b v="1"/>
    <s v="Approved"/>
    <s v="WeareA2B"/>
    <s v="Standard"/>
    <s v="medium"/>
    <s v="medium"/>
    <n v="1065.03"/>
    <n v="230.09"/>
    <d v="2000-11-03T00:00:00"/>
    <n v="834.93999999999994"/>
    <s v="M"/>
    <n v="11"/>
    <d v="1978-04-24T00:00:00"/>
    <n v="42.224222076357179"/>
    <s v="Data Coordiator"/>
    <s v="Entertainment"/>
    <s v="Mass Customer"/>
    <s v="N"/>
    <s v="No"/>
    <n v="13"/>
    <m/>
  </r>
  <r>
    <n v="19944"/>
    <n v="19"/>
    <x v="1397"/>
    <d v="2017-05-26T00:00:00"/>
    <n v="218"/>
    <b v="1"/>
    <s v="Approved"/>
    <s v="Trek Bicycles"/>
    <s v="Mountain"/>
    <s v="low"/>
    <s v="medium"/>
    <n v="574.64"/>
    <n v="459.71"/>
    <d v="2003-02-07T00:00:00"/>
    <n v="114.93"/>
    <s v="M"/>
    <n v="20"/>
    <d v="2000-06-26T00:00:00"/>
    <n v="20.035180980466766"/>
    <s v="Technical Writer"/>
    <s v="IT"/>
    <s v="High Net Worth"/>
    <s v="N"/>
    <s v="Yes"/>
    <n v="1"/>
    <m/>
  </r>
  <r>
    <n v="420"/>
    <n v="97"/>
    <x v="2667"/>
    <d v="2017-05-25T00:00:00"/>
    <n v="219"/>
    <b v="1"/>
    <s v="Approved"/>
    <s v="OHM Cycles"/>
    <s v="Road"/>
    <s v="medium"/>
    <s v="medium"/>
    <n v="742.54"/>
    <n v="667.4"/>
    <d v="2014-03-03T00:00:00"/>
    <n v="75.139999999999986"/>
    <s v="F"/>
    <n v="3"/>
    <d v="1962-11-24T00:00:00"/>
    <n v="57.64887961060375"/>
    <s v="Staff Accountant III"/>
    <s v="Telecommunications"/>
    <s v="High Net Worth"/>
    <s v="N"/>
    <s v="Yes"/>
    <n v="14"/>
    <m/>
  </r>
  <r>
    <n v="787"/>
    <n v="67"/>
    <x v="1946"/>
    <d v="2017-05-25T00:00:00"/>
    <n v="219"/>
    <b v="0"/>
    <s v="Approved"/>
    <s v="Solex"/>
    <s v="Standard"/>
    <s v="medium"/>
    <s v="large"/>
    <n v="1071.23"/>
    <n v="380.74"/>
    <d v="2011-05-07T00:00:00"/>
    <n v="690.49"/>
    <s v="M"/>
    <n v="26"/>
    <d v="1980-03-30T00:00:00"/>
    <n v="40.289975501014709"/>
    <s v="Sales Representative"/>
    <s v="Retail"/>
    <s v="High Net Worth"/>
    <s v="N"/>
    <s v="Yes"/>
    <n v="21"/>
    <m/>
  </r>
  <r>
    <n v="962"/>
    <n v="21"/>
    <x v="2598"/>
    <d v="2017-05-25T00:00:00"/>
    <n v="219"/>
    <b v="0"/>
    <s v="Approved"/>
    <s v="Solex"/>
    <s v="Standard"/>
    <s v="medium"/>
    <s v="large"/>
    <n v="1071.23"/>
    <n v="380.74"/>
    <d v="1996-04-05T00:00:00"/>
    <n v="690.49"/>
    <s v="F"/>
    <n v="50"/>
    <d v="1967-10-03T00:00:00"/>
    <n v="52.788605638001016"/>
    <n v="0"/>
    <s v="Financial Services"/>
    <s v="Affluent Customer"/>
    <s v="N"/>
    <s v="No"/>
    <n v="15"/>
    <m/>
  </r>
  <r>
    <n v="992"/>
    <n v="1"/>
    <x v="2629"/>
    <d v="2017-05-25T00:00:00"/>
    <n v="219"/>
    <b v="1"/>
    <s v="Approved"/>
    <s v="Giant Bicycles"/>
    <s v="Standard"/>
    <s v="medium"/>
    <s v="medium"/>
    <n v="1403.5"/>
    <n v="954.82"/>
    <d v="2000-11-03T00:00:00"/>
    <n v="448.67999999999995"/>
    <s v="F"/>
    <n v="21"/>
    <d v="1977-10-06T00:00:00"/>
    <n v="42.77216728183663"/>
    <s v="Analog Circuit Design manager"/>
    <s v="Manufacturing"/>
    <s v="Mass Customer"/>
    <s v="N"/>
    <s v="Yes"/>
    <n v="3"/>
    <m/>
  </r>
  <r>
    <n v="1302"/>
    <n v="25"/>
    <x v="1289"/>
    <d v="2017-05-25T00:00:00"/>
    <n v="219"/>
    <b v="1"/>
    <s v="Approved"/>
    <s v="Giant Bicycles"/>
    <s v="Road"/>
    <s v="medium"/>
    <s v="medium"/>
    <n v="1538.99"/>
    <n v="829.65"/>
    <d v="2016-02-04T00:00:00"/>
    <n v="709.34"/>
    <s v="M"/>
    <n v="77"/>
    <d v="1993-07-27T00:00:00"/>
    <n v="26.955728925672247"/>
    <s v="Analyst Programmer"/>
    <s v="Financial Services"/>
    <s v="Mass Customer"/>
    <s v="N"/>
    <s v="Yes"/>
    <n v="3"/>
    <m/>
  </r>
  <r>
    <n v="2114"/>
    <n v="90"/>
    <x v="2969"/>
    <d v="2017-05-25T00:00:00"/>
    <n v="219"/>
    <b v="0"/>
    <s v="Approved"/>
    <s v="Norco Bicycles"/>
    <s v="Standard"/>
    <s v="low"/>
    <s v="medium"/>
    <n v="363.01"/>
    <n v="290.41000000000003"/>
    <d v="2005-05-10T00:00:00"/>
    <n v="72.599999999999966"/>
    <s v="F"/>
    <n v="18"/>
    <d v="1975-01-18T00:00:00"/>
    <n v="45.489975501014712"/>
    <s v="Internal Auditor"/>
    <s v="IT"/>
    <s v="Mass Customer"/>
    <s v="N"/>
    <s v="No"/>
    <n v="3"/>
    <m/>
  </r>
  <r>
    <n v="12004"/>
    <n v="21"/>
    <x v="1745"/>
    <d v="2017-12-30T00:00:00"/>
    <m/>
    <m/>
    <s v="Approved"/>
    <s v="Solex"/>
    <s v="Standard"/>
    <s v="medium"/>
    <s v="large"/>
    <n v="1071.23"/>
    <n v="380.74"/>
    <n v="40670"/>
    <m/>
    <m/>
    <m/>
    <m/>
    <m/>
    <m/>
    <m/>
    <m/>
    <m/>
    <m/>
    <m/>
    <m/>
  </r>
  <r>
    <n v="2154"/>
    <n v="43"/>
    <x v="2094"/>
    <d v="2017-05-25T00:00:00"/>
    <n v="219"/>
    <b v="1"/>
    <s v="Approved"/>
    <s v="Solex"/>
    <s v="Standard"/>
    <s v="medium"/>
    <s v="medium"/>
    <n v="1151.96"/>
    <n v="649.49"/>
    <d v="1999-12-04T00:00:00"/>
    <n v="502.47"/>
    <s v="M"/>
    <n v="5"/>
    <d v="1955-11-30T00:00:00"/>
    <n v="64.637920706494157"/>
    <n v="0"/>
    <s v="Retail"/>
    <s v="Mass Customer"/>
    <s v="N"/>
    <s v="Yes"/>
    <n v="8"/>
    <m/>
  </r>
  <r>
    <n v="4667"/>
    <n v="36"/>
    <x v="2584"/>
    <d v="2017-05-25T00:00:00"/>
    <n v="219"/>
    <b v="0"/>
    <s v="Approved"/>
    <s v="Solex"/>
    <s v="Standard"/>
    <s v="low"/>
    <s v="medium"/>
    <n v="945.04"/>
    <n v="507.58"/>
    <d v="1995-12-19T00:00:00"/>
    <n v="437.46"/>
    <s v="F"/>
    <n v="44"/>
    <d v="1969-08-11T00:00:00"/>
    <n v="50.931071391425668"/>
    <s v="Statistician IV"/>
    <s v="Retail"/>
    <s v="Mass Customer"/>
    <s v="N"/>
    <s v="No"/>
    <n v="10"/>
    <m/>
  </r>
  <r>
    <n v="4711"/>
    <n v="66"/>
    <x v="2464"/>
    <d v="2017-05-25T00:00:00"/>
    <n v="219"/>
    <b v="1"/>
    <s v="Approved"/>
    <s v="Giant Bicycles"/>
    <s v="Road"/>
    <s v="low"/>
    <s v="small"/>
    <n v="590.26"/>
    <n v="525.33000000000004"/>
    <d v="2002-08-31T00:00:00"/>
    <n v="64.92999999999995"/>
    <s v="F"/>
    <n v="35"/>
    <d v="1974-01-29T00:00:00"/>
    <n v="46.45983851471334"/>
    <s v="Payment Adjustment Coordinator"/>
    <s v="Health"/>
    <s v="Mass Customer"/>
    <s v="N"/>
    <s v="Yes"/>
    <n v="9"/>
    <m/>
  </r>
  <r>
    <n v="4886"/>
    <n v="5"/>
    <x v="1122"/>
    <d v="2017-05-25T00:00:00"/>
    <n v="219"/>
    <b v="0"/>
    <s v="Approved"/>
    <s v="Trek Bicycles"/>
    <s v="Mountain"/>
    <s v="low"/>
    <s v="medium"/>
    <n v="574.64"/>
    <n v="459.71"/>
    <d v="2011-08-29T00:00:00"/>
    <n v="114.93"/>
    <s v="F"/>
    <n v="50"/>
    <d v="1984-08-31T00:00:00"/>
    <n v="35.865317966768139"/>
    <n v="0"/>
    <s v="Retail"/>
    <s v="Affluent Customer"/>
    <s v="N"/>
    <s v="No"/>
    <n v="16"/>
    <m/>
  </r>
  <r>
    <n v="5052"/>
    <n v="5"/>
    <x v="2913"/>
    <d v="2017-05-25T00:00:00"/>
    <n v="219"/>
    <b v="1"/>
    <s v="Approved"/>
    <s v="Trek Bicycles"/>
    <s v="Mountain"/>
    <s v="low"/>
    <s v="medium"/>
    <n v="574.64"/>
    <n v="459.71"/>
    <d v="2014-03-03T00:00:00"/>
    <n v="114.93"/>
    <s v="M"/>
    <n v="23"/>
    <d v="1997-01-17T00:00:00"/>
    <n v="23.476276870877726"/>
    <s v="Internal Auditor"/>
    <s v="Manufacturing"/>
    <s v="Mass Customer"/>
    <s v="N"/>
    <s v="Yes"/>
    <n v="2"/>
    <m/>
  </r>
  <r>
    <n v="5486"/>
    <n v="84"/>
    <x v="978"/>
    <d v="2017-05-25T00:00:00"/>
    <n v="219"/>
    <b v="0"/>
    <s v="Approved"/>
    <s v="Trek Bicycles"/>
    <s v="Road"/>
    <s v="medium"/>
    <s v="medium"/>
    <n v="290.62"/>
    <n v="215.14"/>
    <d v="1993-04-20T00:00:00"/>
    <n v="75.480000000000018"/>
    <s v="M"/>
    <n v="53"/>
    <d v="1971-03-16T00:00:00"/>
    <n v="49.336550843480467"/>
    <s v="Health Coach IV"/>
    <s v="Health"/>
    <s v="Affluent Customer"/>
    <s v="N"/>
    <s v="Yes"/>
    <n v="7"/>
    <m/>
  </r>
  <r>
    <n v="5628"/>
    <n v="60"/>
    <x v="483"/>
    <d v="2017-05-25T00:00:00"/>
    <n v="219"/>
    <b v="0"/>
    <s v="Approved"/>
    <s v="Giant Bicycles"/>
    <s v="Standard"/>
    <s v="high"/>
    <s v="small"/>
    <n v="1977.36"/>
    <n v="1759.85"/>
    <d v="2015-05-21T00:00:00"/>
    <n v="217.51"/>
    <s v="F"/>
    <n v="53"/>
    <d v="1974-10-02T00:00:00"/>
    <n v="45.785865911973616"/>
    <s v="Clinical Specialist"/>
    <s v="Health"/>
    <s v="Mass Customer"/>
    <s v="N"/>
    <s v="Yes"/>
    <n v="21"/>
    <m/>
  </r>
  <r>
    <n v="5813"/>
    <n v="63"/>
    <x v="2561"/>
    <d v="2017-05-25T00:00:00"/>
    <n v="219"/>
    <b v="1"/>
    <s v="Approved"/>
    <s v="Solex"/>
    <s v="Standard"/>
    <s v="medium"/>
    <s v="medium"/>
    <n v="1483.2"/>
    <n v="99.59"/>
    <d v="1992-10-02T00:00:00"/>
    <n v="1383.6100000000001"/>
    <s v="F"/>
    <n v="75"/>
    <d v="2000-12-05T00:00:00"/>
    <n v="19.59134536402841"/>
    <s v="Librarian"/>
    <s v="Entertainment"/>
    <s v="Mass Customer"/>
    <s v="N"/>
    <s v="Yes"/>
    <n v="1"/>
    <m/>
  </r>
  <r>
    <n v="5818"/>
    <n v="36"/>
    <x v="523"/>
    <d v="2017-05-25T00:00:00"/>
    <n v="219"/>
    <b v="1"/>
    <s v="Approved"/>
    <s v="Solex"/>
    <s v="Standard"/>
    <s v="low"/>
    <s v="medium"/>
    <n v="945.04"/>
    <n v="507.58"/>
    <d v="1995-12-19T00:00:00"/>
    <n v="437.46"/>
    <s v="F"/>
    <n v="49"/>
    <d v="1998-12-08T00:00:00"/>
    <n v="21.585865911973617"/>
    <s v="Research Nurse"/>
    <s v="Health"/>
    <s v="Mass Customer"/>
    <s v="N"/>
    <s v="No"/>
    <n v="4"/>
    <m/>
  </r>
  <r>
    <n v="6580"/>
    <n v="18"/>
    <x v="2533"/>
    <d v="2017-05-25T00:00:00"/>
    <n v="219"/>
    <b v="0"/>
    <s v="Approved"/>
    <s v="Norco Bicycles"/>
    <s v="Standard"/>
    <s v="high"/>
    <s v="medium"/>
    <n v="1148.6400000000001"/>
    <n v="689.18"/>
    <d v="2015-08-10T00:00:00"/>
    <n v="459.46000000000015"/>
    <s v="M"/>
    <n v="32"/>
    <d v="1962-09-21T00:00:00"/>
    <n v="57.824222076357174"/>
    <s v="Account Executive"/>
    <s v="Argiculture"/>
    <s v="High Net Worth"/>
    <s v="N"/>
    <s v="No"/>
    <n v="11"/>
    <m/>
  </r>
  <r>
    <n v="7119"/>
    <n v="98"/>
    <x v="3006"/>
    <d v="2017-05-25T00:00:00"/>
    <n v="219"/>
    <b v="1"/>
    <s v="Approved"/>
    <s v="Trek Bicycles"/>
    <s v="Standard"/>
    <s v="high"/>
    <s v="medium"/>
    <n v="358.39"/>
    <n v="215.03"/>
    <d v="2004-01-16T00:00:00"/>
    <n v="143.35999999999999"/>
    <s v="F"/>
    <n v="73"/>
    <d v="1965-04-12T00:00:00"/>
    <n v="55.265317966768137"/>
    <s v="Desktop Support Technician"/>
    <s v="Telecommunications"/>
    <s v="Mass Customer"/>
    <s v="N"/>
    <s v="No"/>
    <n v="19"/>
    <m/>
  </r>
  <r>
    <n v="7602"/>
    <n v="32"/>
    <x v="2024"/>
    <d v="2017-05-25T00:00:00"/>
    <n v="219"/>
    <b v="1"/>
    <s v="Approved"/>
    <s v="Giant Bicycles"/>
    <s v="Standard"/>
    <s v="medium"/>
    <s v="medium"/>
    <n v="642.70000000000005"/>
    <n v="211.37"/>
    <d v="2002-03-22T00:00:00"/>
    <n v="431.33000000000004"/>
    <s v="M"/>
    <n v="68"/>
    <d v="1959-12-05T00:00:00"/>
    <n v="60.621482350329778"/>
    <s v="Computer Systems Analyst II"/>
    <s v="Retail"/>
    <s v="Mass Customer"/>
    <s v="N"/>
    <s v="No"/>
    <n v="18"/>
    <m/>
  </r>
  <r>
    <n v="8397"/>
    <n v="0"/>
    <x v="3412"/>
    <d v="2017-05-25T00:00:00"/>
    <n v="219"/>
    <b v="0"/>
    <s v="Approved"/>
    <s v="Solex"/>
    <s v="Standard"/>
    <s v="medium"/>
    <s v="medium"/>
    <n v="100.35"/>
    <n v="75.260000000000005"/>
    <d v="2003-01-05T00:00:00"/>
    <n v="25.089999999999989"/>
    <s v="F"/>
    <n v="80"/>
    <d v="1962-06-21T00:00:00"/>
    <n v="58.076276870877727"/>
    <s v="Statistician III"/>
    <s v="Manufacturing"/>
    <s v="High Net Worth"/>
    <s v="N"/>
    <s v="Yes"/>
    <n v="8"/>
    <m/>
  </r>
  <r>
    <n v="8411"/>
    <n v="89"/>
    <x v="960"/>
    <d v="2017-05-25T00:00:00"/>
    <n v="219"/>
    <b v="0"/>
    <s v="Approved"/>
    <s v="WeareA2B"/>
    <s v="Touring"/>
    <s v="medium"/>
    <s v="large"/>
    <n v="1362.99"/>
    <n v="57.74"/>
    <d v="1993-04-20T00:00:00"/>
    <n v="1305.25"/>
    <s v="M"/>
    <n v="39"/>
    <d v="1974-06-26T00:00:00"/>
    <n v="46.054359062658548"/>
    <s v="Environmental Specialist"/>
    <s v="Health"/>
    <s v="Mass Customer"/>
    <s v="N"/>
    <s v="No"/>
    <n v="22"/>
    <m/>
  </r>
  <r>
    <n v="9183"/>
    <n v="4"/>
    <x v="2159"/>
    <d v="2017-05-25T00:00:00"/>
    <n v="219"/>
    <b v="1"/>
    <s v="Approved"/>
    <s v="Giant Bicycles"/>
    <s v="Standard"/>
    <s v="high"/>
    <s v="medium"/>
    <n v="1129.1300000000001"/>
    <n v="677.48"/>
    <d v="2005-08-09T00:00:00"/>
    <n v="451.65000000000009"/>
    <s v="F"/>
    <n v="6"/>
    <d v="1954-12-10T00:00:00"/>
    <n v="65.610523446220185"/>
    <s v="Recruiter"/>
    <s v="Manufacturing"/>
    <s v="Mass Customer"/>
    <s v="N"/>
    <s v="No"/>
    <n v="6"/>
    <m/>
  </r>
  <r>
    <n v="9387"/>
    <n v="77"/>
    <x v="1459"/>
    <d v="2017-05-25T00:00:00"/>
    <n v="219"/>
    <b v="1"/>
    <s v="Approved"/>
    <s v="Norco Bicycles"/>
    <s v="Road"/>
    <s v="medium"/>
    <s v="large"/>
    <n v="1240.31"/>
    <n v="795.1"/>
    <d v="2013-09-16T00:00:00"/>
    <n v="445.20999999999992"/>
    <s v="U"/>
    <n v="44"/>
    <d v="1899-12-30T00:00:00"/>
    <n v="0"/>
    <s v="Database Administrator III"/>
    <s v="IT"/>
    <s v="Mass Customer"/>
    <s v="N"/>
    <s v="Yes"/>
    <n v="0"/>
    <m/>
  </r>
  <r>
    <n v="9400"/>
    <n v="44"/>
    <x v="1252"/>
    <d v="2017-05-25T00:00:00"/>
    <n v="219"/>
    <b v="1"/>
    <s v="Approved"/>
    <s v="WeareA2B"/>
    <s v="Standard"/>
    <s v="medium"/>
    <s v="medium"/>
    <n v="1769.64"/>
    <n v="108.76"/>
    <d v="2014-07-28T00:00:00"/>
    <n v="1660.88"/>
    <s v="F"/>
    <n v="66"/>
    <d v="1999-07-28T00:00:00"/>
    <n v="20.95024947361745"/>
    <s v="Automation Specialist I"/>
    <s v="Manufacturing"/>
    <s v="Mass Customer"/>
    <s v="N"/>
    <s v="Yes"/>
    <n v="1"/>
    <m/>
  </r>
  <r>
    <n v="12022"/>
    <n v="0"/>
    <x v="1455"/>
    <d v="2017-04-27T00:00:00"/>
    <m/>
    <b v="0"/>
    <s v="Approved"/>
    <m/>
    <m/>
    <m/>
    <m/>
    <n v="1148.4100000000001"/>
    <m/>
    <m/>
    <m/>
    <m/>
    <m/>
    <m/>
    <m/>
    <m/>
    <m/>
    <m/>
    <m/>
    <m/>
    <m/>
    <m/>
  </r>
  <r>
    <n v="10020"/>
    <n v="77"/>
    <x v="2433"/>
    <d v="2017-05-25T00:00:00"/>
    <n v="219"/>
    <b v="0"/>
    <s v="Approved"/>
    <s v="Norco Bicycles"/>
    <s v="Road"/>
    <s v="medium"/>
    <s v="large"/>
    <n v="1240.31"/>
    <n v="795.1"/>
    <d v="1997-01-25T00:00:00"/>
    <n v="445.20999999999992"/>
    <s v="F"/>
    <n v="23"/>
    <d v="1986-03-22T00:00:00"/>
    <n v="34.309153583206495"/>
    <s v="Pharmacist"/>
    <s v="Health"/>
    <s v="Affluent Customer"/>
    <s v="N"/>
    <s v="Yes"/>
    <n v="11"/>
    <m/>
  </r>
  <r>
    <n v="10255"/>
    <n v="0"/>
    <x v="25"/>
    <d v="2017-05-25T00:00:00"/>
    <n v="219"/>
    <b v="1"/>
    <s v="Approved"/>
    <s v="Trek Bicycles"/>
    <s v="Standard"/>
    <s v="high"/>
    <s v="medium"/>
    <n v="495.72"/>
    <n v="297.43"/>
    <d v="2002-08-31T00:00:00"/>
    <n v="198.29000000000002"/>
    <s v="F"/>
    <n v="81"/>
    <d v="1974-06-14T00:00:00"/>
    <n v="46.087235774987313"/>
    <s v="Professor"/>
    <s v="Argiculture"/>
    <s v="High Net Worth"/>
    <s v="N"/>
    <s v="Yes"/>
    <n v="11"/>
    <m/>
  </r>
  <r>
    <n v="10289"/>
    <n v="62"/>
    <x v="2230"/>
    <d v="2017-05-25T00:00:00"/>
    <n v="219"/>
    <b v="1"/>
    <s v="Approved"/>
    <s v="Solex"/>
    <s v="Standard"/>
    <s v="high"/>
    <s v="medium"/>
    <n v="1024.6600000000001"/>
    <n v="614.79999999999995"/>
    <d v="2010-11-05T00:00:00"/>
    <n v="409.86000000000013"/>
    <s v="M"/>
    <n v="18"/>
    <d v="1994-07-11T00:00:00"/>
    <n v="25.999564542110601"/>
    <s v="General Manager"/>
    <s v="Financial Services"/>
    <s v="High Net Worth"/>
    <s v="N"/>
    <s v="No"/>
    <n v="3"/>
    <m/>
  </r>
  <r>
    <n v="12026"/>
    <n v="35"/>
    <x v="3112"/>
    <d v="2017-03-02T00:00:00"/>
    <m/>
    <b v="0"/>
    <s v="Cancelled"/>
    <s v="Trek Bicycles"/>
    <s v="Standard"/>
    <s v="low"/>
    <s v="medium"/>
    <n v="1057.51"/>
    <n v="154.4"/>
    <n v="34527"/>
    <m/>
    <m/>
    <m/>
    <m/>
    <m/>
    <m/>
    <m/>
    <m/>
    <m/>
    <m/>
    <m/>
    <m/>
  </r>
  <r>
    <n v="10529"/>
    <n v="61"/>
    <x v="521"/>
    <d v="2017-05-25T00:00:00"/>
    <n v="219"/>
    <b v="1"/>
    <s v="Approved"/>
    <s v="Norco Bicycles"/>
    <s v="Standard"/>
    <s v="medium"/>
    <s v="small"/>
    <n v="586.45000000000005"/>
    <n v="521.94000000000005"/>
    <d v="1991-07-10T00:00:00"/>
    <n v="64.509999999999991"/>
    <s v="F"/>
    <n v="23"/>
    <d v="1978-06-05T00:00:00"/>
    <n v="42.109153583206492"/>
    <s v="Paralegal"/>
    <s v="Financial Services"/>
    <s v="High Net Worth"/>
    <s v="N"/>
    <s v="No"/>
    <n v="12"/>
    <m/>
  </r>
  <r>
    <n v="10602"/>
    <n v="87"/>
    <x v="1166"/>
    <d v="2017-05-25T00:00:00"/>
    <n v="219"/>
    <b v="1"/>
    <s v="Approved"/>
    <s v="Giant Bicycles"/>
    <s v="Standard"/>
    <s v="high"/>
    <s v="medium"/>
    <n v="1179"/>
    <n v="707.4"/>
    <d v="1997-08-25T00:00:00"/>
    <n v="471.6"/>
    <s v="M"/>
    <n v="0"/>
    <d v="1973-02-19T00:00:00"/>
    <n v="47.402304268137996"/>
    <n v="0"/>
    <s v="Retail"/>
    <s v="Mass Customer"/>
    <s v="N"/>
    <s v="No"/>
    <n v="11"/>
    <m/>
  </r>
  <r>
    <n v="10703"/>
    <n v="26"/>
    <x v="2423"/>
    <d v="2017-05-25T00:00:00"/>
    <n v="219"/>
    <b v="0"/>
    <s v="Approved"/>
    <s v="WeareA2B"/>
    <s v="Standard"/>
    <s v="medium"/>
    <s v="medium"/>
    <n v="1992.93"/>
    <n v="762.63"/>
    <d v="1993-05-26T00:00:00"/>
    <n v="1230.3000000000002"/>
    <s v="F"/>
    <n v="48"/>
    <d v="1964-06-27T00:00:00"/>
    <n v="56.057098788685941"/>
    <s v="Desktop Support Technician"/>
    <s v="Financial Services"/>
    <s v="Mass Customer"/>
    <s v="N"/>
    <s v="No"/>
    <n v="11"/>
    <m/>
  </r>
  <r>
    <n v="10705"/>
    <n v="77"/>
    <x v="1910"/>
    <d v="2017-05-25T00:00:00"/>
    <n v="219"/>
    <b v="0"/>
    <s v="Approved"/>
    <s v="Norco Bicycles"/>
    <s v="Road"/>
    <s v="medium"/>
    <s v="large"/>
    <n v="1240.31"/>
    <n v="795.1"/>
    <d v="2011-01-10T00:00:00"/>
    <n v="445.20999999999992"/>
    <s v="F"/>
    <n v="49"/>
    <d v="1982-11-21T00:00:00"/>
    <n v="37.643400158548957"/>
    <s v="Senior Editor"/>
    <s v="Manufacturing"/>
    <s v="Mass Customer"/>
    <s v="N"/>
    <s v="No"/>
    <n v="9"/>
    <m/>
  </r>
  <r>
    <n v="10778"/>
    <n v="30"/>
    <x v="2274"/>
    <d v="2017-05-25T00:00:00"/>
    <n v="219"/>
    <b v="1"/>
    <s v="Approved"/>
    <s v="OHM Cycles"/>
    <s v="Standard"/>
    <s v="medium"/>
    <s v="medium"/>
    <n v="1227.3399999999999"/>
    <n v="770.89"/>
    <d v="1994-08-10T00:00:00"/>
    <n v="456.44999999999993"/>
    <s v="M"/>
    <n v="26"/>
    <d v="1967-07-25T00:00:00"/>
    <n v="52.980386459918819"/>
    <s v="Administrative Officer"/>
    <s v="Manufacturing"/>
    <s v="High Net Worth"/>
    <s v="N"/>
    <s v="No"/>
    <n v="7"/>
    <m/>
  </r>
  <r>
    <n v="11512"/>
    <n v="4"/>
    <x v="1746"/>
    <d v="2017-05-25T00:00:00"/>
    <n v="219"/>
    <b v="1"/>
    <s v="Approved"/>
    <s v="Giant Bicycles"/>
    <s v="Standard"/>
    <s v="high"/>
    <s v="medium"/>
    <n v="1129.1300000000001"/>
    <n v="677.48"/>
    <d v="2005-08-09T00:00:00"/>
    <n v="451.65000000000009"/>
    <s v="F"/>
    <n v="19"/>
    <d v="1991-01-25T00:00:00"/>
    <n v="29.45983851471334"/>
    <s v="Research Associate"/>
    <s v="Health"/>
    <s v="Mass Customer"/>
    <s v="N"/>
    <s v="No"/>
    <n v="5"/>
    <m/>
  </r>
  <r>
    <n v="12873"/>
    <n v="91"/>
    <x v="1681"/>
    <d v="2017-05-25T00:00:00"/>
    <n v="219"/>
    <b v="0"/>
    <s v="Approved"/>
    <s v="Solex"/>
    <s v="Standard"/>
    <s v="medium"/>
    <s v="medium"/>
    <n v="100.35"/>
    <n v="75.260000000000005"/>
    <d v="1999-07-26T00:00:00"/>
    <n v="25.089999999999989"/>
    <s v="M"/>
    <n v="67"/>
    <d v="1976-08-19T00:00:00"/>
    <n v="43.903674131151696"/>
    <s v="Junior Executive"/>
    <s v="Retail"/>
    <s v="Mass Customer"/>
    <s v="N"/>
    <s v="No"/>
    <n v="18"/>
    <m/>
  </r>
  <r>
    <n v="12939"/>
    <n v="54"/>
    <x v="735"/>
    <d v="2017-05-25T00:00:00"/>
    <n v="219"/>
    <b v="0"/>
    <s v="Approved"/>
    <s v="WeareA2B"/>
    <s v="Standard"/>
    <s v="medium"/>
    <s v="medium"/>
    <n v="1807.45"/>
    <n v="778.69"/>
    <d v="2015-05-21T00:00:00"/>
    <n v="1028.76"/>
    <s v="M"/>
    <n v="13"/>
    <d v="1956-09-25T00:00:00"/>
    <n v="63.816002898274988"/>
    <s v="Administrative Officer"/>
    <s v="Property"/>
    <s v="High Net Worth"/>
    <s v="N"/>
    <s v="No"/>
    <n v="17"/>
    <m/>
  </r>
  <r>
    <n v="13109"/>
    <n v="18"/>
    <x v="1688"/>
    <d v="2017-05-25T00:00:00"/>
    <n v="219"/>
    <b v="0"/>
    <s v="Approved"/>
    <s v="Norco Bicycles"/>
    <s v="Standard"/>
    <s v="high"/>
    <s v="medium"/>
    <n v="1148.6400000000001"/>
    <n v="689.18"/>
    <d v="2015-08-10T00:00:00"/>
    <n v="459.46000000000015"/>
    <s v="M"/>
    <n v="70"/>
    <d v="1955-12-16T00:00:00"/>
    <n v="64.594085090055813"/>
    <s v="Budget/Accounting Analyst II"/>
    <s v="Manufacturing"/>
    <s v="High Net Worth"/>
    <s v="N"/>
    <s v="No"/>
    <n v="11"/>
    <m/>
  </r>
  <r>
    <n v="13244"/>
    <n v="26"/>
    <x v="2527"/>
    <d v="2017-05-25T00:00:00"/>
    <n v="219"/>
    <b v="0"/>
    <s v="Approved"/>
    <s v="WeareA2B"/>
    <s v="Standard"/>
    <s v="medium"/>
    <s v="medium"/>
    <n v="1992.93"/>
    <n v="762.63"/>
    <d v="1992-10-11T00:00:00"/>
    <n v="1230.3000000000002"/>
    <s v="F"/>
    <n v="26"/>
    <d v="1974-02-10T00:00:00"/>
    <n v="46.426961802384575"/>
    <s v="Automation Specialist II"/>
    <s v="Entertainment"/>
    <s v="Mass Customer"/>
    <s v="N"/>
    <s v="Yes"/>
    <n v="14"/>
    <m/>
  </r>
  <r>
    <n v="13956"/>
    <n v="27"/>
    <x v="2921"/>
    <d v="2017-05-25T00:00:00"/>
    <n v="219"/>
    <b v="1"/>
    <s v="Approved"/>
    <s v="Trek Bicycles"/>
    <s v="Standard"/>
    <s v="medium"/>
    <s v="medium"/>
    <n v="499.53"/>
    <n v="388.72"/>
    <d v="2001-11-25T00:00:00"/>
    <n v="110.80999999999995"/>
    <s v="F"/>
    <n v="38"/>
    <d v="1976-02-12T00:00:00"/>
    <n v="44.421482350329782"/>
    <s v="Information Systems Manager"/>
    <s v="Argiculture"/>
    <s v="Mass Customer"/>
    <s v="N"/>
    <s v="Yes"/>
    <n v="22"/>
    <m/>
  </r>
  <r>
    <n v="14221"/>
    <n v="74"/>
    <x v="2750"/>
    <d v="2017-05-25T00:00:00"/>
    <n v="219"/>
    <b v="1"/>
    <s v="Approved"/>
    <s v="WeareA2B"/>
    <s v="Standard"/>
    <s v="medium"/>
    <s v="medium"/>
    <n v="1228.07"/>
    <n v="400.91"/>
    <d v="1994-07-12T00:00:00"/>
    <n v="827.15999999999985"/>
    <s v="F"/>
    <n v="24"/>
    <d v="1973-02-25T00:00:00"/>
    <n v="47.385865911973617"/>
    <s v="Media Manager IV"/>
    <s v="Retail"/>
    <s v="Mass Customer"/>
    <s v="N"/>
    <s v="No"/>
    <n v="7"/>
    <m/>
  </r>
  <r>
    <n v="14740"/>
    <n v="19"/>
    <x v="2287"/>
    <d v="2017-05-25T00:00:00"/>
    <n v="219"/>
    <b v="1"/>
    <s v="Approved"/>
    <s v="OHM Cycles"/>
    <s v="Road"/>
    <s v="high"/>
    <s v="large"/>
    <n v="12.01"/>
    <n v="7.21"/>
    <d v="2009-03-08T00:00:00"/>
    <n v="4.8"/>
    <s v="M"/>
    <n v="26"/>
    <d v="1985-02-12T00:00:00"/>
    <n v="35.413263172247589"/>
    <s v="Nuclear Power Engineer"/>
    <s v="Manufacturing"/>
    <s v="Mass Customer"/>
    <s v="N"/>
    <s v="Yes"/>
    <n v="7"/>
    <m/>
  </r>
  <r>
    <n v="15532"/>
    <n v="7"/>
    <x v="1774"/>
    <d v="2017-05-25T00:00:00"/>
    <n v="219"/>
    <b v="0"/>
    <s v="Approved"/>
    <s v="Trek Bicycles"/>
    <s v="Road"/>
    <s v="low"/>
    <s v="medium"/>
    <n v="980.37"/>
    <n v="234.43"/>
    <d v="2004-09-28T00:00:00"/>
    <n v="745.94"/>
    <s v="M"/>
    <n v="40"/>
    <d v="1959-04-18T00:00:00"/>
    <n v="61.254359062658544"/>
    <s v="Assistant Media Planner"/>
    <s v="Entertainment"/>
    <s v="Mass Customer"/>
    <s v="N"/>
    <s v="No"/>
    <n v="17"/>
    <m/>
  </r>
  <r>
    <n v="15995"/>
    <n v="23"/>
    <x v="1143"/>
    <d v="2017-05-25T00:00:00"/>
    <n v="219"/>
    <b v="1"/>
    <s v="Approved"/>
    <s v="Norco Bicycles"/>
    <s v="Mountain"/>
    <s v="low"/>
    <s v="small"/>
    <n v="688.63"/>
    <n v="612.88"/>
    <d v="1993-10-02T00:00:00"/>
    <n v="75.75"/>
    <s v="F"/>
    <n v="8"/>
    <d v="2001-05-22T00:00:00"/>
    <n v="19.131071391425671"/>
    <s v="Human Resources Assistant I"/>
    <s v="Financial Services"/>
    <s v="Mass Customer"/>
    <s v="N"/>
    <s v="No"/>
    <n v="1"/>
    <m/>
  </r>
  <r>
    <n v="16303"/>
    <n v="79"/>
    <x v="318"/>
    <d v="2017-05-25T00:00:00"/>
    <n v="219"/>
    <b v="0"/>
    <s v="Approved"/>
    <s v="Norco Bicycles"/>
    <s v="Standard"/>
    <s v="medium"/>
    <s v="medium"/>
    <n v="1555.58"/>
    <n v="818.01"/>
    <d v="1997-08-25T00:00:00"/>
    <n v="737.56999999999994"/>
    <s v="F"/>
    <n v="22"/>
    <d v="1954-06-26T00:00:00"/>
    <n v="66.068057692795534"/>
    <s v="Business Systems Development Analyst"/>
    <s v="n/a"/>
    <s v="Mass Customer"/>
    <s v="N"/>
    <s v="Yes"/>
    <n v="5"/>
    <m/>
  </r>
  <r>
    <n v="16521"/>
    <n v="78"/>
    <x v="2792"/>
    <d v="2017-05-25T00:00:00"/>
    <n v="219"/>
    <b v="0"/>
    <s v="Approved"/>
    <s v="Giant Bicycles"/>
    <s v="Standard"/>
    <s v="medium"/>
    <s v="large"/>
    <n v="1765.3"/>
    <n v="709.48"/>
    <d v="2004-07-25T00:00:00"/>
    <n v="1055.82"/>
    <s v="F"/>
    <n v="63"/>
    <d v="1996-09-13T00:00:00"/>
    <n v="23.821482350329781"/>
    <s v="Business Systems Development Analyst"/>
    <s v="n/a"/>
    <s v="Affluent Customer"/>
    <s v="N"/>
    <s v="No"/>
    <n v="5"/>
    <m/>
  </r>
  <r>
    <n v="17151"/>
    <n v="0"/>
    <x v="1552"/>
    <d v="2017-05-25T00:00:00"/>
    <n v="219"/>
    <b v="0"/>
    <s v="Approved"/>
    <s v="Norco Bicycles"/>
    <s v="Standard"/>
    <s v="low"/>
    <s v="medium"/>
    <n v="363.01"/>
    <n v="290.41000000000003"/>
    <d v="2005-05-10T00:00:00"/>
    <n v="72.599999999999966"/>
    <s v="F"/>
    <n v="86"/>
    <d v="1980-07-07T00:00:00"/>
    <n v="40.018742624302384"/>
    <s v="Technical Writer"/>
    <s v="Financial Services"/>
    <s v="High Net Worth"/>
    <s v="N"/>
    <s v="No"/>
    <n v="12"/>
    <m/>
  </r>
  <r>
    <n v="17303"/>
    <n v="0"/>
    <x v="1832"/>
    <d v="2017-05-25T00:00:00"/>
    <n v="219"/>
    <b v="1"/>
    <s v="Approved"/>
    <s v="Solex"/>
    <s v="Standard"/>
    <s v="medium"/>
    <s v="medium"/>
    <n v="478.16"/>
    <n v="298.72000000000003"/>
    <d v="1993-06-23T00:00:00"/>
    <n v="179.44"/>
    <s v="F"/>
    <n v="35"/>
    <d v="1968-02-03T00:00:00"/>
    <n v="52.451619336631147"/>
    <s v="Paralegal"/>
    <s v="Financial Services"/>
    <s v="High Net Worth"/>
    <s v="N"/>
    <s v="No"/>
    <n v="18"/>
    <m/>
  </r>
  <r>
    <n v="17457"/>
    <n v="48"/>
    <x v="1176"/>
    <d v="2017-05-25T00:00:00"/>
    <n v="219"/>
    <b v="0"/>
    <s v="Approved"/>
    <s v="WeareA2B"/>
    <s v="Standard"/>
    <s v="medium"/>
    <s v="medium"/>
    <n v="1762.96"/>
    <n v="950.52"/>
    <d v="2009-04-12T00:00:00"/>
    <n v="812.44"/>
    <s v="F"/>
    <n v="88"/>
    <d v="1977-10-10T00:00:00"/>
    <n v="42.761208377727037"/>
    <s v="Community Outreach Specialist"/>
    <s v="Retail"/>
    <s v="Mass Customer"/>
    <s v="N"/>
    <s v="Yes"/>
    <n v="11"/>
    <m/>
  </r>
  <r>
    <n v="17538"/>
    <n v="1"/>
    <x v="2270"/>
    <d v="2017-05-25T00:00:00"/>
    <n v="219"/>
    <b v="0"/>
    <s v="Approved"/>
    <s v="Giant Bicycles"/>
    <s v="Standard"/>
    <s v="medium"/>
    <s v="medium"/>
    <n v="1403.5"/>
    <n v="954.82"/>
    <d v="2016-11-14T00:00:00"/>
    <n v="448.67999999999995"/>
    <s v="M"/>
    <n v="75"/>
    <d v="1978-08-24T00:00:00"/>
    <n v="41.88997550101471"/>
    <s v="Computer Systems Analyst IV"/>
    <s v="n/a"/>
    <s v="Affluent Customer"/>
    <s v="N"/>
    <s v="No"/>
    <n v="12"/>
    <m/>
  </r>
  <r>
    <n v="17785"/>
    <n v="33"/>
    <x v="1166"/>
    <d v="2017-05-25T00:00:00"/>
    <n v="219"/>
    <b v="0"/>
    <s v="Approved"/>
    <s v="Giant Bicycles"/>
    <s v="Standard"/>
    <s v="medium"/>
    <s v="small"/>
    <n v="1311.44"/>
    <n v="1167.18"/>
    <d v="1992-10-11T00:00:00"/>
    <n v="144.26"/>
    <s v="M"/>
    <n v="0"/>
    <d v="1973-02-19T00:00:00"/>
    <n v="47.402304268137996"/>
    <n v="0"/>
    <s v="Retail"/>
    <s v="Mass Customer"/>
    <s v="N"/>
    <s v="No"/>
    <n v="11"/>
    <m/>
  </r>
  <r>
    <n v="17901"/>
    <n v="67"/>
    <x v="1857"/>
    <d v="2017-05-25T00:00:00"/>
    <n v="219"/>
    <b v="1"/>
    <s v="Approved"/>
    <s v="Solex"/>
    <s v="Standard"/>
    <s v="medium"/>
    <s v="large"/>
    <n v="1071.23"/>
    <n v="380.74"/>
    <d v="1996-04-05T00:00:00"/>
    <n v="690.49"/>
    <s v="F"/>
    <n v="61"/>
    <d v="1991-09-11T00:00:00"/>
    <n v="28.83244125443937"/>
    <s v="Software Consultant"/>
    <s v="Financial Services"/>
    <s v="High Net Worth"/>
    <s v="N"/>
    <s v="No"/>
    <n v="3"/>
    <m/>
  </r>
  <r>
    <n v="18318"/>
    <n v="28"/>
    <x v="620"/>
    <d v="2017-05-25T00:00:00"/>
    <n v="219"/>
    <b v="0"/>
    <s v="Approved"/>
    <s v="Norco Bicycles"/>
    <s v="Standard"/>
    <s v="medium"/>
    <s v="small"/>
    <n v="1216.1400000000001"/>
    <n v="1082.3599999999999"/>
    <d v="1992-10-11T00:00:00"/>
    <n v="133.7800000000002"/>
    <s v="M"/>
    <n v="49"/>
    <d v="1999-02-05T00:00:00"/>
    <n v="21.424222076357179"/>
    <s v="Assistant Professor"/>
    <s v="Manufacturing"/>
    <s v="Affluent Customer"/>
    <s v="N"/>
    <s v="Yes"/>
    <n v="2"/>
    <m/>
  </r>
  <r>
    <n v="19231"/>
    <n v="64"/>
    <x v="503"/>
    <d v="2017-05-25T00:00:00"/>
    <n v="219"/>
    <b v="1"/>
    <s v="Approved"/>
    <s v="Trek Bicycles"/>
    <s v="Standard"/>
    <s v="medium"/>
    <s v="large"/>
    <n v="1469.44"/>
    <n v="596.54999999999995"/>
    <d v="1995-10-24T00:00:00"/>
    <n v="872.8900000000001"/>
    <s v="F"/>
    <n v="66"/>
    <d v="1995-02-14T00:00:00"/>
    <n v="25.402304268138"/>
    <s v="GIS Technical Architect"/>
    <s v="n/a"/>
    <s v="Affluent Customer"/>
    <s v="N"/>
    <s v="Yes"/>
    <n v="1"/>
    <m/>
  </r>
  <r>
    <n v="299"/>
    <n v="13"/>
    <x v="99"/>
    <d v="2017-05-24T00:00:00"/>
    <n v="220"/>
    <b v="0"/>
    <s v="Approved"/>
    <s v="Solex"/>
    <s v="Standard"/>
    <s v="medium"/>
    <s v="medium"/>
    <n v="1163.8900000000001"/>
    <n v="589.27"/>
    <d v="2016-07-09T00:00:00"/>
    <n v="574.62000000000012"/>
    <s v="F"/>
    <n v="12"/>
    <d v="1998-12-26T00:00:00"/>
    <n v="21.536550843480466"/>
    <s v="Community Outreach Specialist"/>
    <s v="Entertainment"/>
    <s v="Mass Customer"/>
    <s v="N"/>
    <s v="No"/>
    <n v="4"/>
    <m/>
  </r>
  <r>
    <n v="1182"/>
    <n v="38"/>
    <x v="2496"/>
    <d v="2017-05-24T00:00:00"/>
    <n v="220"/>
    <b v="1"/>
    <s v="Approved"/>
    <s v="Solex"/>
    <s v="Standard"/>
    <s v="medium"/>
    <s v="medium"/>
    <n v="1577.53"/>
    <n v="826.51"/>
    <d v="2011-03-16T00:00:00"/>
    <n v="751.02"/>
    <s v="F"/>
    <n v="15"/>
    <d v="1959-05-30T00:00:00"/>
    <n v="61.139290569507864"/>
    <s v="Associate Professor"/>
    <s v="Manufacturing"/>
    <s v="Mass Customer"/>
    <s v="N"/>
    <s v="No"/>
    <n v="13"/>
    <m/>
  </r>
  <r>
    <n v="2120"/>
    <n v="98"/>
    <x v="1476"/>
    <d v="2017-05-24T00:00:00"/>
    <n v="220"/>
    <b v="0"/>
    <s v="Approved"/>
    <s v="Trek Bicycles"/>
    <s v="Standard"/>
    <s v="high"/>
    <s v="medium"/>
    <n v="358.39"/>
    <n v="215.03"/>
    <d v="2004-01-16T00:00:00"/>
    <n v="143.35999999999999"/>
    <s v="M"/>
    <n v="63"/>
    <d v="1981-10-18T00:00:00"/>
    <n v="38.736550843480465"/>
    <s v="Assistant Media Planner"/>
    <s v="Entertainment"/>
    <s v="Affluent Customer"/>
    <s v="N"/>
    <s v="Yes"/>
    <n v="17"/>
    <m/>
  </r>
  <r>
    <n v="2458"/>
    <n v="12"/>
    <x v="1341"/>
    <d v="2017-05-24T00:00:00"/>
    <n v="220"/>
    <b v="1"/>
    <s v="Approved"/>
    <s v="WeareA2B"/>
    <s v="Standard"/>
    <s v="medium"/>
    <s v="medium"/>
    <n v="1231.1500000000001"/>
    <n v="161.6"/>
    <d v="2004-08-17T00:00:00"/>
    <n v="1069.5500000000002"/>
    <s v="M"/>
    <n v="81"/>
    <d v="1979-05-05T00:00:00"/>
    <n v="41.194085090055808"/>
    <s v="Registered Nurse"/>
    <s v="Health"/>
    <s v="Mass Customer"/>
    <s v="N"/>
    <s v="No"/>
    <n v="17"/>
    <m/>
  </r>
  <r>
    <n v="3442"/>
    <n v="27"/>
    <x v="1498"/>
    <d v="2017-05-24T00:00:00"/>
    <n v="220"/>
    <b v="1"/>
    <s v="Approved"/>
    <s v="Trek Bicycles"/>
    <s v="Standard"/>
    <s v="medium"/>
    <s v="medium"/>
    <n v="499.53"/>
    <n v="388.72"/>
    <d v="2003-02-16T00:00:00"/>
    <n v="110.80999999999995"/>
    <s v="F"/>
    <n v="11"/>
    <d v="1966-11-29T00:00:00"/>
    <n v="53.632441254439371"/>
    <s v="Project Manager"/>
    <s v="Manufacturing"/>
    <s v="Mass Customer"/>
    <s v="N"/>
    <s v="No"/>
    <n v="17"/>
    <m/>
  </r>
  <r>
    <n v="3794"/>
    <n v="46"/>
    <x v="1304"/>
    <d v="2017-05-24T00:00:00"/>
    <n v="220"/>
    <b v="1"/>
    <s v="Approved"/>
    <s v="Solex"/>
    <s v="Standard"/>
    <s v="low"/>
    <s v="medium"/>
    <n v="1289.8499999999999"/>
    <n v="74.510000000000005"/>
    <d v="2003-02-16T00:00:00"/>
    <n v="1215.3399999999999"/>
    <s v="F"/>
    <n v="80"/>
    <d v="1973-11-04T00:00:00"/>
    <n v="46.695454953069508"/>
    <s v="VP Product Management"/>
    <s v="n/a"/>
    <s v="Mass Customer"/>
    <s v="N"/>
    <s v="Yes"/>
    <n v="18"/>
    <m/>
  </r>
  <r>
    <n v="5146"/>
    <n v="7"/>
    <x v="3251"/>
    <d v="2017-05-24T00:00:00"/>
    <n v="220"/>
    <b v="1"/>
    <s v="Approved"/>
    <s v="Trek Bicycles"/>
    <s v="Road"/>
    <s v="low"/>
    <s v="medium"/>
    <n v="980.37"/>
    <n v="234.43"/>
    <d v="2004-09-28T00:00:00"/>
    <n v="745.94"/>
    <s v="F"/>
    <n v="83"/>
    <d v="1999-07-02T00:00:00"/>
    <n v="21.02148235032978"/>
    <s v="Environmental Specialist"/>
    <s v="n/a"/>
    <s v="Affluent Customer"/>
    <s v="N"/>
    <s v="No"/>
    <n v="2"/>
    <m/>
  </r>
  <r>
    <n v="5344"/>
    <n v="14"/>
    <x v="3359"/>
    <d v="2017-05-24T00:00:00"/>
    <n v="220"/>
    <b v="0"/>
    <s v="Approved"/>
    <s v="Trek Bicycles"/>
    <s v="Standard"/>
    <s v="medium"/>
    <s v="small"/>
    <n v="1386.84"/>
    <n v="1234.29"/>
    <d v="2003-08-05T00:00:00"/>
    <n v="152.54999999999995"/>
    <s v="M"/>
    <n v="34"/>
    <d v="1985-04-08T00:00:00"/>
    <n v="35.262578240740737"/>
    <s v="Quality Control Specialist"/>
    <s v="Manufacturing"/>
    <s v="Mass Customer"/>
    <s v="N"/>
    <s v="No"/>
    <n v="8"/>
    <m/>
  </r>
  <r>
    <n v="5508"/>
    <n v="31"/>
    <x v="717"/>
    <d v="2017-05-24T00:00:00"/>
    <n v="220"/>
    <b v="1"/>
    <s v="Approved"/>
    <s v="WeareA2B"/>
    <s v="Standard"/>
    <s v="medium"/>
    <s v="medium"/>
    <n v="752.64"/>
    <n v="205.36"/>
    <d v="2015-08-02T00:00:00"/>
    <n v="547.28"/>
    <s v="M"/>
    <n v="65"/>
    <d v="1978-03-16T00:00:00"/>
    <n v="42.331071391425674"/>
    <s v="GIS Technical Architect"/>
    <s v="Argiculture"/>
    <s v="High Net Worth"/>
    <s v="N"/>
    <s v="No"/>
    <n v="8"/>
    <m/>
  </r>
  <r>
    <n v="6151"/>
    <n v="55"/>
    <x v="1081"/>
    <d v="2017-05-24T00:00:00"/>
    <n v="220"/>
    <b v="0"/>
    <s v="Approved"/>
    <s v="Trek Bicycles"/>
    <s v="Road"/>
    <s v="medium"/>
    <s v="large"/>
    <n v="1894.19"/>
    <n v="598.76"/>
    <d v="2003-07-21T00:00:00"/>
    <n v="1295.43"/>
    <s v="F"/>
    <n v="91"/>
    <d v="1990-02-17T00:00:00"/>
    <n v="30.396824816083203"/>
    <s v="Internal Auditor"/>
    <s v="Manufacturing"/>
    <s v="Affluent Customer"/>
    <s v="N"/>
    <s v="No"/>
    <n v="9"/>
    <m/>
  </r>
  <r>
    <n v="7117"/>
    <n v="6"/>
    <x v="2209"/>
    <d v="2017-05-24T00:00:00"/>
    <n v="220"/>
    <b v="0"/>
    <s v="Approved"/>
    <s v="OHM Cycles"/>
    <s v="Standard"/>
    <s v="high"/>
    <s v="medium"/>
    <n v="227.88"/>
    <n v="136.72999999999999"/>
    <d v="2004-08-17T00:00:00"/>
    <n v="91.15"/>
    <s v="F"/>
    <n v="27"/>
    <d v="1988-07-04T00:00:00"/>
    <n v="32.021482350329777"/>
    <s v="Teacher"/>
    <s v="Financial Services"/>
    <s v="Mass Customer"/>
    <s v="N"/>
    <s v="Yes"/>
    <n v="13"/>
    <m/>
  </r>
  <r>
    <n v="8085"/>
    <n v="70"/>
    <x v="1603"/>
    <d v="2017-05-24T00:00:00"/>
    <n v="220"/>
    <b v="0"/>
    <s v="Approved"/>
    <s v="Trek Bicycles"/>
    <s v="Standard"/>
    <s v="high"/>
    <s v="medium"/>
    <n v="495.72"/>
    <n v="297.43"/>
    <d v="2011-01-10T00:00:00"/>
    <n v="198.29000000000002"/>
    <s v="F"/>
    <n v="6"/>
    <d v="1974-03-04T00:00:00"/>
    <n v="46.366687829781831"/>
    <s v="VP Marketing"/>
    <s v="Manufacturing"/>
    <s v="Mass Customer"/>
    <s v="N"/>
    <s v="Yes"/>
    <n v="5"/>
    <m/>
  </r>
  <r>
    <n v="8264"/>
    <n v="43"/>
    <x v="2349"/>
    <d v="2017-05-24T00:00:00"/>
    <n v="220"/>
    <b v="0"/>
    <s v="Approved"/>
    <s v="Norco Bicycles"/>
    <s v="Standard"/>
    <s v="medium"/>
    <s v="medium"/>
    <n v="1555.58"/>
    <n v="818.01"/>
    <d v="2015-08-10T00:00:00"/>
    <n v="737.56999999999994"/>
    <s v="M"/>
    <n v="37"/>
    <d v="2000-10-25T00:00:00"/>
    <n v="19.703674131151697"/>
    <s v="Dental Hygienist"/>
    <s v="Health"/>
    <s v="High Net Worth"/>
    <s v="N"/>
    <s v="Yes"/>
    <n v="2"/>
    <m/>
  </r>
  <r>
    <n v="8277"/>
    <n v="9"/>
    <x v="3125"/>
    <d v="2017-05-24T00:00:00"/>
    <n v="220"/>
    <b v="1"/>
    <s v="Approved"/>
    <s v="OHM Cycles"/>
    <s v="Road"/>
    <s v="medium"/>
    <s v="medium"/>
    <n v="742.54"/>
    <n v="667.4"/>
    <d v="1991-11-07T00:00:00"/>
    <n v="75.139999999999986"/>
    <s v="F"/>
    <n v="16"/>
    <d v="1962-09-09T00:00:00"/>
    <n v="57.857098788685946"/>
    <s v="Nurse"/>
    <s v="Retail"/>
    <s v="Mass Customer"/>
    <s v="N"/>
    <s v="No"/>
    <n v="11"/>
    <m/>
  </r>
  <r>
    <n v="8445"/>
    <n v="77"/>
    <x v="3384"/>
    <d v="2017-05-24T00:00:00"/>
    <n v="220"/>
    <b v="0"/>
    <s v="Approved"/>
    <s v="Norco Bicycles"/>
    <s v="Road"/>
    <s v="medium"/>
    <s v="large"/>
    <n v="1240.31"/>
    <n v="795.1"/>
    <d v="2004-07-25T00:00:00"/>
    <n v="445.20999999999992"/>
    <s v="F"/>
    <n v="17"/>
    <d v="1962-05-22T00:00:00"/>
    <n v="58.158468651699643"/>
    <s v="Research Associate"/>
    <s v="Retail"/>
    <s v="Mass Customer"/>
    <s v="N"/>
    <s v="Yes"/>
    <n v="14"/>
    <m/>
  </r>
  <r>
    <n v="8545"/>
    <n v="3"/>
    <x v="32"/>
    <d v="2017-05-24T00:00:00"/>
    <n v="220"/>
    <b v="0"/>
    <s v="Approved"/>
    <s v="Trek Bicycles"/>
    <s v="Standard"/>
    <s v="medium"/>
    <s v="large"/>
    <n v="2091.4699999999998"/>
    <n v="388.92"/>
    <d v="2013-09-16T00:00:00"/>
    <n v="1702.5499999999997"/>
    <s v="F"/>
    <n v="34"/>
    <d v="1958-11-14T00:00:00"/>
    <n v="61.679016596905122"/>
    <s v="Project Manager"/>
    <s v="Manufacturing"/>
    <s v="Mass Customer"/>
    <s v="N"/>
    <s v="No"/>
    <n v="6"/>
    <m/>
  </r>
  <r>
    <n v="8629"/>
    <n v="0"/>
    <x v="2647"/>
    <d v="2017-05-24T00:00:00"/>
    <n v="220"/>
    <b v="0"/>
    <s v="Approved"/>
    <s v="Solex"/>
    <s v="Road"/>
    <s v="medium"/>
    <s v="medium"/>
    <n v="416.98"/>
    <n v="312.74"/>
    <d v="1997-05-10T00:00:00"/>
    <n v="104.24000000000001"/>
    <s v="M"/>
    <n v="64"/>
    <d v="1967-06-02T00:00:00"/>
    <n v="53.125591939370878"/>
    <s v="Clinical Specialist"/>
    <s v="Health"/>
    <s v="High Net Worth"/>
    <s v="N"/>
    <s v="No"/>
    <n v="11"/>
    <m/>
  </r>
  <r>
    <n v="9076"/>
    <n v="15"/>
    <x v="68"/>
    <d v="2017-05-24T00:00:00"/>
    <n v="220"/>
    <b v="1"/>
    <s v="Approved"/>
    <s v="Norco Bicycles"/>
    <s v="Standard"/>
    <s v="low"/>
    <s v="medium"/>
    <n v="958.74"/>
    <n v="748.9"/>
    <d v="2005-12-07T00:00:00"/>
    <n v="209.84000000000003"/>
    <s v="M"/>
    <n v="69"/>
    <d v="1988-04-24T00:00:00"/>
    <n v="32.216002898274986"/>
    <s v="Product Engineer"/>
    <s v="Retail"/>
    <s v="Mass Customer"/>
    <s v="N"/>
    <s v="No"/>
    <n v="22"/>
    <m/>
  </r>
  <r>
    <n v="9090"/>
    <n v="51"/>
    <x v="1605"/>
    <d v="2017-05-24T00:00:00"/>
    <n v="220"/>
    <b v="0"/>
    <s v="Approved"/>
    <s v="OHM Cycles"/>
    <s v="Standard"/>
    <s v="high"/>
    <s v="medium"/>
    <n v="2005.66"/>
    <n v="1203.4000000000001"/>
    <d v="2012-04-10T00:00:00"/>
    <n v="802.26"/>
    <s v="F"/>
    <n v="39"/>
    <d v="1961-08-08T00:00:00"/>
    <n v="58.944770021562654"/>
    <s v="Nurse Practicioner"/>
    <s v="n/a"/>
    <s v="Mass Customer"/>
    <s v="N"/>
    <s v="No"/>
    <n v="14"/>
    <m/>
  </r>
  <r>
    <n v="9291"/>
    <n v="100"/>
    <x v="975"/>
    <d v="2017-05-24T00:00:00"/>
    <n v="220"/>
    <b v="0"/>
    <s v="Approved"/>
    <s v="Norco Bicycles"/>
    <s v="Road"/>
    <s v="medium"/>
    <s v="medium"/>
    <n v="1036.5899999999999"/>
    <n v="206.35"/>
    <d v="1991-05-06T00:00:00"/>
    <n v="830.2399999999999"/>
    <s v="F"/>
    <n v="69"/>
    <d v="1989-11-13T00:00:00"/>
    <n v="30.659838514713343"/>
    <s v="Account Executive"/>
    <s v="Manufacturing"/>
    <s v="Affluent Customer"/>
    <s v="N"/>
    <s v="No"/>
    <n v="8"/>
    <m/>
  </r>
  <r>
    <n v="12072"/>
    <n v="0"/>
    <x v="2585"/>
    <d v="2017-08-03T00:00:00"/>
    <m/>
    <b v="0"/>
    <s v="Approved"/>
    <m/>
    <m/>
    <m/>
    <m/>
    <n v="750.25"/>
    <m/>
    <m/>
    <m/>
    <m/>
    <m/>
    <m/>
    <m/>
    <m/>
    <m/>
    <m/>
    <m/>
    <m/>
    <m/>
    <m/>
  </r>
  <r>
    <n v="12073"/>
    <n v="2"/>
    <x v="668"/>
    <d v="2017-02-23T00:00:00"/>
    <m/>
    <m/>
    <s v="Approved"/>
    <s v="Solex"/>
    <s v="Standard"/>
    <s v="medium"/>
    <s v="medium"/>
    <n v="71.489999999999995"/>
    <n v="53.62"/>
    <n v="41245"/>
    <m/>
    <m/>
    <m/>
    <m/>
    <m/>
    <m/>
    <m/>
    <m/>
    <m/>
    <m/>
    <m/>
    <m/>
  </r>
  <r>
    <n v="9473"/>
    <n v="66"/>
    <x v="2825"/>
    <d v="2017-05-24T00:00:00"/>
    <n v="220"/>
    <b v="1"/>
    <s v="Approved"/>
    <s v="Giant Bicycles"/>
    <s v="Road"/>
    <s v="low"/>
    <s v="small"/>
    <n v="590.26"/>
    <n v="525.33000000000004"/>
    <d v="2010-08-20T00:00:00"/>
    <n v="64.92999999999995"/>
    <s v="M"/>
    <n v="16"/>
    <d v="1979-07-27T00:00:00"/>
    <n v="40.966687829781833"/>
    <s v="Community Outreach Specialist"/>
    <s v="Financial Services"/>
    <s v="Mass Customer"/>
    <s v="N"/>
    <s v="Yes"/>
    <n v="10"/>
    <m/>
  </r>
  <r>
    <n v="9537"/>
    <n v="31"/>
    <x v="2686"/>
    <d v="2017-05-24T00:00:00"/>
    <n v="220"/>
    <b v="1"/>
    <s v="Approved"/>
    <s v="WeareA2B"/>
    <s v="Standard"/>
    <s v="medium"/>
    <s v="medium"/>
    <n v="752.64"/>
    <n v="205.36"/>
    <d v="2015-08-02T00:00:00"/>
    <n v="547.28"/>
    <s v="F"/>
    <n v="18"/>
    <d v="1959-12-31T00:00:00"/>
    <n v="60.550249473617448"/>
    <s v="Systems Administrator IV"/>
    <s v="Health"/>
    <s v="High Net Worth"/>
    <s v="N"/>
    <s v="No"/>
    <n v="19"/>
    <m/>
  </r>
  <r>
    <n v="9707"/>
    <n v="82"/>
    <x v="3407"/>
    <d v="2017-05-24T00:00:00"/>
    <n v="220"/>
    <b v="1"/>
    <s v="Approved"/>
    <s v="Norco Bicycles"/>
    <s v="Standard"/>
    <s v="high"/>
    <s v="medium"/>
    <n v="1148.6400000000001"/>
    <n v="689.18"/>
    <d v="2015-08-10T00:00:00"/>
    <n v="459.46000000000015"/>
    <s v="M"/>
    <n v="97"/>
    <d v="1992-04-19T00:00:00"/>
    <n v="28.226961802384576"/>
    <s v="Research Associate"/>
    <s v="Health"/>
    <s v="Mass Customer"/>
    <s v="N"/>
    <s v="No"/>
    <n v="3"/>
    <m/>
  </r>
  <r>
    <n v="9989"/>
    <n v="100"/>
    <x v="2765"/>
    <d v="2017-05-24T00:00:00"/>
    <n v="220"/>
    <b v="1"/>
    <s v="Approved"/>
    <s v="Norco Bicycles"/>
    <s v="Road"/>
    <s v="medium"/>
    <s v="medium"/>
    <n v="1036.5899999999999"/>
    <n v="206.35"/>
    <d v="1991-05-06T00:00:00"/>
    <n v="830.2399999999999"/>
    <s v="F"/>
    <n v="22"/>
    <d v="1978-01-21T00:00:00"/>
    <n v="42.479016596905126"/>
    <s v="Research Associate"/>
    <s v="Manufacturing"/>
    <s v="Affluent Customer"/>
    <s v="N"/>
    <s v="No"/>
    <n v="18"/>
    <m/>
  </r>
  <r>
    <n v="10933"/>
    <n v="2"/>
    <x v="3076"/>
    <d v="2017-05-24T00:00:00"/>
    <n v="220"/>
    <b v="1"/>
    <s v="Approved"/>
    <s v="Solex"/>
    <s v="Standard"/>
    <s v="medium"/>
    <s v="medium"/>
    <n v="71.489999999999995"/>
    <n v="53.62"/>
    <d v="2004-09-28T00:00:00"/>
    <n v="17.869999999999997"/>
    <s v="F"/>
    <n v="10"/>
    <d v="1995-09-15T00:00:00"/>
    <n v="24.818742624302384"/>
    <s v="Tax Accountant"/>
    <s v="Manufacturing"/>
    <s v="Affluent Customer"/>
    <s v="N"/>
    <s v="Yes"/>
    <n v="19"/>
    <m/>
  </r>
  <r>
    <n v="11126"/>
    <n v="32"/>
    <x v="2777"/>
    <d v="2017-05-24T00:00:00"/>
    <n v="220"/>
    <b v="1"/>
    <s v="Approved"/>
    <s v="Giant Bicycles"/>
    <s v="Standard"/>
    <s v="high"/>
    <s v="medium"/>
    <n v="1179"/>
    <n v="707.4"/>
    <d v="1998-12-16T00:00:00"/>
    <n v="471.6"/>
    <s v="M"/>
    <n v="22"/>
    <d v="1977-11-04T00:00:00"/>
    <n v="42.692715227042108"/>
    <s v="Staff Scientist"/>
    <s v="Argiculture"/>
    <s v="High Net Worth"/>
    <s v="N"/>
    <s v="Yes"/>
    <n v="20"/>
    <m/>
  </r>
  <r>
    <n v="11502"/>
    <n v="38"/>
    <x v="2998"/>
    <d v="2017-05-24T00:00:00"/>
    <n v="220"/>
    <b v="0"/>
    <s v="Approved"/>
    <s v="Trek Bicycles"/>
    <s v="Standard"/>
    <s v="medium"/>
    <s v="large"/>
    <n v="2091.4699999999998"/>
    <n v="388.92"/>
    <d v="2012-09-15T00:00:00"/>
    <n v="1702.5499999999997"/>
    <s v="F"/>
    <n v="99"/>
    <d v="1978-02-04T00:00:00"/>
    <n v="42.440660432521561"/>
    <s v="Database Administrator I"/>
    <s v="Argiculture"/>
    <s v="High Net Worth"/>
    <s v="N"/>
    <s v="No"/>
    <n v="7"/>
    <m/>
  </r>
  <r>
    <n v="12282"/>
    <n v="66"/>
    <x v="1381"/>
    <d v="2017-05-24T00:00:00"/>
    <n v="220"/>
    <b v="0"/>
    <s v="Approved"/>
    <s v="Giant Bicycles"/>
    <s v="Road"/>
    <s v="low"/>
    <s v="small"/>
    <n v="590.26"/>
    <n v="525.33000000000004"/>
    <d v="2010-11-05T00:00:00"/>
    <n v="64.92999999999995"/>
    <s v="F"/>
    <n v="38"/>
    <d v="1978-05-06T00:00:00"/>
    <n v="42.191345364028408"/>
    <s v="Professor"/>
    <s v="Manufacturing"/>
    <s v="Mass Customer"/>
    <s v="N"/>
    <s v="No"/>
    <n v="5"/>
    <m/>
  </r>
  <r>
    <n v="12478"/>
    <n v="33"/>
    <x v="2572"/>
    <d v="2017-05-24T00:00:00"/>
    <n v="220"/>
    <b v="1"/>
    <s v="Approved"/>
    <s v="Giant Bicycles"/>
    <s v="Standard"/>
    <s v="medium"/>
    <s v="small"/>
    <n v="1311.44"/>
    <n v="1167.18"/>
    <d v="2006-02-02T00:00:00"/>
    <n v="144.26"/>
    <s v="U"/>
    <n v="72"/>
    <d v="1899-12-30T00:00:00"/>
    <n v="0"/>
    <s v="Budget/Accounting Analyst I"/>
    <s v="IT"/>
    <s v="Mass Customer"/>
    <s v="N"/>
    <s v="Yes"/>
    <n v="0"/>
    <m/>
  </r>
  <r>
    <n v="12686"/>
    <n v="73"/>
    <x v="2698"/>
    <d v="2017-05-24T00:00:00"/>
    <n v="220"/>
    <b v="0"/>
    <s v="Approved"/>
    <s v="Solex"/>
    <s v="Standard"/>
    <s v="medium"/>
    <s v="medium"/>
    <n v="1945.43"/>
    <n v="333.18"/>
    <d v="2006-05-22T00:00:00"/>
    <n v="1612.25"/>
    <s v="F"/>
    <n v="0"/>
    <d v="1955-12-30T00:00:00"/>
    <n v="64.555728925672241"/>
    <s v="Technical Writer"/>
    <s v="Manufacturing"/>
    <s v="Affluent Customer"/>
    <s v="N"/>
    <s v="Yes"/>
    <n v="15"/>
    <m/>
  </r>
  <r>
    <n v="12932"/>
    <n v="63"/>
    <x v="3078"/>
    <d v="2017-05-24T00:00:00"/>
    <n v="220"/>
    <b v="0"/>
    <s v="Approved"/>
    <s v="WeareA2B"/>
    <s v="Standard"/>
    <s v="medium"/>
    <s v="medium"/>
    <n v="1992.93"/>
    <n v="762.63"/>
    <d v="1993-05-26T00:00:00"/>
    <n v="1230.3000000000002"/>
    <s v="M"/>
    <n v="7"/>
    <d v="1955-07-27T00:00:00"/>
    <n v="64.983126185946219"/>
    <s v="VP Sales"/>
    <s v="Health"/>
    <s v="High Net Worth"/>
    <s v="N"/>
    <s v="No"/>
    <n v="13"/>
    <m/>
  </r>
  <r>
    <n v="13359"/>
    <n v="28"/>
    <x v="2515"/>
    <d v="2017-05-24T00:00:00"/>
    <n v="220"/>
    <b v="0"/>
    <s v="Approved"/>
    <s v="Norco Bicycles"/>
    <s v="Standard"/>
    <s v="medium"/>
    <s v="small"/>
    <n v="1216.1400000000001"/>
    <n v="1082.3599999999999"/>
    <d v="1991-08-05T00:00:00"/>
    <n v="133.7800000000002"/>
    <s v="F"/>
    <n v="80"/>
    <d v="2001-04-28T00:00:00"/>
    <n v="19.196824816083204"/>
    <s v="Chemical Engineer"/>
    <s v="Manufacturing"/>
    <s v="Mass Customer"/>
    <s v="N"/>
    <s v="No"/>
    <n v="1"/>
    <m/>
  </r>
  <r>
    <n v="14079"/>
    <n v="0"/>
    <x v="3389"/>
    <d v="2017-05-24T00:00:00"/>
    <n v="220"/>
    <b v="0"/>
    <s v="Approved"/>
    <s v="Norco Bicycles"/>
    <s v="Standard"/>
    <s v="medium"/>
    <s v="medium"/>
    <n v="360.4"/>
    <n v="270.3"/>
    <d v="2016-12-06T00:00:00"/>
    <n v="90.099999999999966"/>
    <s v="F"/>
    <n v="57"/>
    <d v="1964-10-16T00:00:00"/>
    <n v="55.752989199644851"/>
    <s v="Administrative Officer"/>
    <s v="Retail"/>
    <s v="High Net Worth"/>
    <s v="N"/>
    <s v="No"/>
    <n v="8"/>
    <m/>
  </r>
  <r>
    <n v="14165"/>
    <n v="85"/>
    <x v="2736"/>
    <d v="2017-05-24T00:00:00"/>
    <n v="220"/>
    <b v="0"/>
    <s v="Approved"/>
    <s v="WeareA2B"/>
    <s v="Standard"/>
    <s v="medium"/>
    <s v="medium"/>
    <n v="752.64"/>
    <n v="205.36"/>
    <d v="2015-08-02T00:00:00"/>
    <n v="547.28"/>
    <s v="F"/>
    <n v="91"/>
    <d v="1973-02-18T00:00:00"/>
    <n v="47.405043994165396"/>
    <s v="Social Worker"/>
    <s v="Health"/>
    <s v="Mass Customer"/>
    <s v="N"/>
    <s v="No"/>
    <n v="7"/>
    <m/>
  </r>
  <r>
    <n v="14568"/>
    <n v="45"/>
    <x v="3248"/>
    <d v="2017-05-24T00:00:00"/>
    <n v="220"/>
    <b v="0"/>
    <s v="Approved"/>
    <s v="Trek Bicycles"/>
    <s v="Road"/>
    <s v="low"/>
    <s v="medium"/>
    <n v="980.37"/>
    <n v="234.43"/>
    <d v="2004-09-28T00:00:00"/>
    <n v="745.94"/>
    <s v="F"/>
    <n v="78"/>
    <d v="1975-03-04T00:00:00"/>
    <n v="45.366687829781831"/>
    <s v="Food Chemist"/>
    <s v="Health"/>
    <s v="High Net Worth"/>
    <s v="N"/>
    <s v="No"/>
    <n v="9"/>
    <m/>
  </r>
  <r>
    <n v="14744"/>
    <n v="48"/>
    <x v="783"/>
    <d v="2017-05-24T00:00:00"/>
    <n v="220"/>
    <b v="0"/>
    <s v="Approved"/>
    <s v="WeareA2B"/>
    <s v="Standard"/>
    <s v="medium"/>
    <s v="medium"/>
    <n v="1762.96"/>
    <n v="950.52"/>
    <d v="2014-07-28T00:00:00"/>
    <n v="812.44"/>
    <s v="F"/>
    <n v="47"/>
    <d v="1969-01-18T00:00:00"/>
    <n v="51.492715227042112"/>
    <n v="0"/>
    <s v="Property"/>
    <s v="Mass Customer"/>
    <s v="N"/>
    <s v="Yes"/>
    <n v="12"/>
    <m/>
  </r>
  <r>
    <n v="14923"/>
    <n v="68"/>
    <x v="930"/>
    <d v="2017-05-24T00:00:00"/>
    <n v="220"/>
    <b v="0"/>
    <s v="Approved"/>
    <s v="OHM Cycles"/>
    <s v="Standard"/>
    <s v="medium"/>
    <s v="medium"/>
    <n v="1636.9"/>
    <n v="44.71"/>
    <d v="2015-04-11T00:00:00"/>
    <n v="1592.19"/>
    <s v="F"/>
    <n v="34"/>
    <d v="1976-11-30T00:00:00"/>
    <n v="43.621482350329778"/>
    <s v="Electrical Engineer"/>
    <s v="Manufacturing"/>
    <s v="Affluent Customer"/>
    <s v="N"/>
    <s v="Yes"/>
    <n v="11"/>
    <m/>
  </r>
  <r>
    <n v="14945"/>
    <n v="59"/>
    <x v="1279"/>
    <d v="2017-05-24T00:00:00"/>
    <n v="220"/>
    <b v="0"/>
    <s v="Approved"/>
    <s v="Solex"/>
    <s v="Standard"/>
    <s v="medium"/>
    <s v="large"/>
    <n v="1061.56"/>
    <n v="733.58"/>
    <d v="1993-07-20T00:00:00"/>
    <n v="327.9799999999999"/>
    <s v="M"/>
    <n v="33"/>
    <d v="1997-07-21T00:00:00"/>
    <n v="22.969427555809233"/>
    <s v="Account Executive"/>
    <s v="Financial Services"/>
    <s v="Mass Customer"/>
    <s v="N"/>
    <s v="No"/>
    <n v="4"/>
    <m/>
  </r>
  <r>
    <n v="15102"/>
    <n v="35"/>
    <x v="2573"/>
    <d v="2017-05-24T00:00:00"/>
    <n v="220"/>
    <b v="0"/>
    <s v="Approved"/>
    <s v="Trek Bicycles"/>
    <s v="Standard"/>
    <s v="low"/>
    <s v="medium"/>
    <n v="1057.51"/>
    <n v="154.4"/>
    <d v="2002-03-22T00:00:00"/>
    <n v="903.11"/>
    <s v="M"/>
    <n v="36"/>
    <d v="1978-12-07T00:00:00"/>
    <n v="41.602304268137999"/>
    <s v="Analog Circuit Design manager"/>
    <s v="Financial Services"/>
    <s v="Affluent Customer"/>
    <s v="N"/>
    <s v="No"/>
    <n v="18"/>
    <m/>
  </r>
  <r>
    <n v="15272"/>
    <n v="63"/>
    <x v="2590"/>
    <d v="2017-05-24T00:00:00"/>
    <n v="220"/>
    <b v="1"/>
    <s v="Approved"/>
    <s v="Solex"/>
    <s v="Standard"/>
    <s v="medium"/>
    <s v="medium"/>
    <n v="1483.2"/>
    <n v="99.59"/>
    <d v="2010-08-20T00:00:00"/>
    <n v="1383.6100000000001"/>
    <s v="M"/>
    <n v="97"/>
    <d v="1982-10-11T00:00:00"/>
    <n v="37.755728925672244"/>
    <s v="Systems Administrator II"/>
    <s v="Manufacturing"/>
    <s v="Affluent Customer"/>
    <s v="N"/>
    <s v="Yes"/>
    <n v="3"/>
    <m/>
  </r>
  <r>
    <n v="15680"/>
    <n v="0"/>
    <x v="572"/>
    <d v="2017-05-24T00:00:00"/>
    <n v="220"/>
    <b v="0"/>
    <s v="Approved"/>
    <s v="OHM Cycles"/>
    <s v="Standard"/>
    <s v="medium"/>
    <s v="medium"/>
    <n v="183.86"/>
    <n v="137.9"/>
    <d v="1997-10-04T00:00:00"/>
    <n v="45.960000000000008"/>
    <s v="F"/>
    <n v="26"/>
    <d v="1978-05-19T00:00:00"/>
    <n v="42.155728925672243"/>
    <s v="Professor"/>
    <s v="n/a"/>
    <s v="High Net Worth"/>
    <s v="N"/>
    <s v="No"/>
    <n v="6"/>
    <m/>
  </r>
  <r>
    <n v="15875"/>
    <n v="22"/>
    <x v="3410"/>
    <d v="2017-05-24T00:00:00"/>
    <n v="220"/>
    <b v="0"/>
    <s v="Approved"/>
    <s v="WeareA2B"/>
    <s v="Standard"/>
    <s v="medium"/>
    <s v="medium"/>
    <n v="60.34"/>
    <n v="45.26"/>
    <d v="1993-05-26T00:00:00"/>
    <n v="15.080000000000005"/>
    <s v="M"/>
    <n v="15"/>
    <d v="1999-12-24T00:00:00"/>
    <n v="20.542030295535259"/>
    <s v="Senior Cost Accountant"/>
    <s v="Financial Services"/>
    <s v="Mass Customer"/>
    <s v="N"/>
    <s v="Yes"/>
    <n v="2"/>
    <m/>
  </r>
  <r>
    <n v="15930"/>
    <n v="82"/>
    <x v="3337"/>
    <d v="2017-05-24T00:00:00"/>
    <n v="220"/>
    <b v="0"/>
    <s v="Approved"/>
    <s v="Norco Bicycles"/>
    <s v="Standard"/>
    <s v="high"/>
    <s v="medium"/>
    <n v="1148.6400000000001"/>
    <n v="689.18"/>
    <d v="2004-12-18T00:00:00"/>
    <n v="459.46000000000015"/>
    <s v="F"/>
    <n v="91"/>
    <d v="1985-07-08T00:00:00"/>
    <n v="35.013263172247591"/>
    <s v="Social Worker"/>
    <s v="Health"/>
    <s v="Mass Customer"/>
    <s v="N"/>
    <s v="Yes"/>
    <n v="14"/>
    <m/>
  </r>
  <r>
    <n v="16116"/>
    <n v="53"/>
    <x v="512"/>
    <d v="2017-05-24T00:00:00"/>
    <n v="220"/>
    <b v="1"/>
    <s v="Approved"/>
    <s v="OHM Cycles"/>
    <s v="Standard"/>
    <s v="medium"/>
    <s v="medium"/>
    <n v="795.34"/>
    <n v="101.58"/>
    <d v="1993-07-20T00:00:00"/>
    <n v="693.76"/>
    <s v="M"/>
    <n v="31"/>
    <d v="1969-02-18T00:00:00"/>
    <n v="51.407783720192796"/>
    <s v="VP Quality Control"/>
    <s v="Health"/>
    <s v="Mass Customer"/>
    <s v="N"/>
    <s v="Yes"/>
    <n v="12"/>
    <m/>
  </r>
  <r>
    <n v="16225"/>
    <n v="95"/>
    <x v="2049"/>
    <d v="2017-05-24T00:00:00"/>
    <n v="220"/>
    <b v="0"/>
    <s v="Approved"/>
    <s v="Giant Bicycles"/>
    <s v="Standard"/>
    <s v="medium"/>
    <s v="large"/>
    <n v="569.55999999999995"/>
    <n v="528.42999999999995"/>
    <d v="2003-09-10T00:00:00"/>
    <n v="41.129999999999995"/>
    <s v="M"/>
    <n v="89"/>
    <d v="1954-03-25T00:00:00"/>
    <n v="66.322852213343481"/>
    <s v="Programmer I"/>
    <s v="Manufacturing"/>
    <s v="Affluent Customer"/>
    <s v="N"/>
    <s v="No"/>
    <n v="16"/>
    <m/>
  </r>
  <r>
    <n v="16365"/>
    <n v="1"/>
    <x v="3335"/>
    <d v="2017-05-24T00:00:00"/>
    <n v="220"/>
    <b v="1"/>
    <s v="Approved"/>
    <s v="Giant Bicycles"/>
    <s v="Standard"/>
    <s v="medium"/>
    <s v="medium"/>
    <n v="1403.5"/>
    <n v="954.82"/>
    <d v="2016-11-14T00:00:00"/>
    <n v="448.67999999999995"/>
    <s v="M"/>
    <n v="72"/>
    <d v="1973-05-12T00:00:00"/>
    <n v="47.177646733891422"/>
    <s v="VP Marketing"/>
    <s v="Financial Services"/>
    <s v="Mass Customer"/>
    <s v="N"/>
    <s v="No"/>
    <n v="22"/>
    <m/>
  </r>
  <r>
    <n v="16387"/>
    <n v="80"/>
    <x v="2495"/>
    <d v="2017-05-24T00:00:00"/>
    <n v="220"/>
    <b v="0"/>
    <s v="Approved"/>
    <s v="OHM Cycles"/>
    <s v="Touring"/>
    <s v="low"/>
    <s v="medium"/>
    <n v="1073.07"/>
    <n v="933.84"/>
    <d v="2015-08-02T00:00:00"/>
    <n v="139.2299999999999"/>
    <s v="M"/>
    <n v="73"/>
    <d v="1977-04-02T00:00:00"/>
    <n v="43.284496048959916"/>
    <s v="Recruiting Manager"/>
    <s v="n/a"/>
    <s v="Mass Customer"/>
    <s v="N"/>
    <s v="No"/>
    <n v="14"/>
    <m/>
  </r>
  <r>
    <n v="16445"/>
    <n v="26"/>
    <x v="485"/>
    <d v="2017-05-24T00:00:00"/>
    <n v="220"/>
    <b v="0"/>
    <s v="Approved"/>
    <s v="WeareA2B"/>
    <s v="Standard"/>
    <s v="medium"/>
    <s v="medium"/>
    <n v="1992.93"/>
    <n v="762.63"/>
    <d v="2003-09-09T00:00:00"/>
    <n v="1230.3000000000002"/>
    <s v="M"/>
    <n v="20"/>
    <d v="1977-12-09T00:00:00"/>
    <n v="42.596824816083206"/>
    <s v="Information Systems Manager"/>
    <s v="Property"/>
    <s v="Mass Customer"/>
    <s v="N"/>
    <s v="Yes"/>
    <n v="10"/>
    <m/>
  </r>
  <r>
    <n v="17030"/>
    <n v="24"/>
    <x v="2138"/>
    <d v="2017-05-24T00:00:00"/>
    <n v="220"/>
    <b v="0"/>
    <s v="Approved"/>
    <s v="Solex"/>
    <s v="Road"/>
    <s v="medium"/>
    <s v="large"/>
    <n v="1777.8"/>
    <n v="820.78"/>
    <d v="2011-05-07T00:00:00"/>
    <n v="957.02"/>
    <s v="F"/>
    <n v="97"/>
    <d v="1977-12-28T00:00:00"/>
    <n v="42.544770021562655"/>
    <s v="Nuclear Power Engineer"/>
    <s v="Manufacturing"/>
    <s v="Affluent Customer"/>
    <s v="N"/>
    <s v="No"/>
    <n v="18"/>
    <m/>
  </r>
  <r>
    <n v="18520"/>
    <n v="27"/>
    <x v="913"/>
    <d v="2017-05-24T00:00:00"/>
    <n v="220"/>
    <b v="0"/>
    <s v="Approved"/>
    <s v="Trek Bicycles"/>
    <s v="Standard"/>
    <s v="low"/>
    <s v="medium"/>
    <n v="1057.51"/>
    <n v="154.4"/>
    <d v="1994-07-12T00:00:00"/>
    <n v="903.11"/>
    <s v="F"/>
    <n v="35"/>
    <d v="1973-08-20T00:00:00"/>
    <n v="46.903674131151696"/>
    <s v="Environmental Tech"/>
    <s v="Financial Services"/>
    <s v="High Net Worth"/>
    <s v="N"/>
    <s v="No"/>
    <n v="18"/>
    <m/>
  </r>
  <r>
    <n v="18654"/>
    <n v="60"/>
    <x v="2297"/>
    <d v="2017-05-24T00:00:00"/>
    <n v="220"/>
    <b v="1"/>
    <s v="Approved"/>
    <s v="Giant Bicycles"/>
    <s v="Standard"/>
    <s v="high"/>
    <s v="small"/>
    <n v="1977.36"/>
    <n v="1759.85"/>
    <d v="2010-11-05T00:00:00"/>
    <n v="217.51"/>
    <s v="F"/>
    <n v="12"/>
    <d v="1973-08-16T00:00:00"/>
    <n v="46.914633035261289"/>
    <s v="Financial Analyst"/>
    <s v="Financial Services"/>
    <s v="Mass Customer"/>
    <s v="N"/>
    <s v="Yes"/>
    <n v="18"/>
    <m/>
  </r>
  <r>
    <n v="19069"/>
    <n v="69"/>
    <x v="2674"/>
    <d v="2017-05-24T00:00:00"/>
    <n v="220"/>
    <b v="0"/>
    <s v="Approved"/>
    <s v="Giant Bicycles"/>
    <s v="Road"/>
    <s v="medium"/>
    <s v="medium"/>
    <n v="792.9"/>
    <n v="594.67999999999995"/>
    <d v="2016-12-06T00:00:00"/>
    <n v="198.22000000000003"/>
    <s v="U"/>
    <n v="22"/>
    <d v="1899-12-30T00:00:00"/>
    <n v="0"/>
    <s v="Office Assistant II"/>
    <s v="IT"/>
    <s v="Mass Customer"/>
    <s v="N"/>
    <s v="Yes"/>
    <n v="0"/>
    <m/>
  </r>
  <r>
    <n v="19571"/>
    <n v="45"/>
    <x v="1632"/>
    <d v="2017-05-24T00:00:00"/>
    <n v="220"/>
    <b v="1"/>
    <s v="Approved"/>
    <s v="Solex"/>
    <s v="Standard"/>
    <s v="medium"/>
    <s v="medium"/>
    <n v="441.49"/>
    <n v="84.99"/>
    <d v="2015-05-21T00:00:00"/>
    <n v="356.5"/>
    <s v="M"/>
    <n v="84"/>
    <d v="1985-06-15T00:00:00"/>
    <n v="35.076276870877727"/>
    <s v="Human Resources Manager"/>
    <s v="Retail"/>
    <s v="Mass Customer"/>
    <s v="N"/>
    <s v="Yes"/>
    <n v="2"/>
    <m/>
  </r>
  <r>
    <n v="19801"/>
    <n v="30"/>
    <x v="2705"/>
    <d v="2017-05-24T00:00:00"/>
    <n v="220"/>
    <b v="0"/>
    <s v="Approved"/>
    <s v="Solex"/>
    <s v="Standard"/>
    <s v="high"/>
    <s v="medium"/>
    <n v="748.17"/>
    <n v="448.9"/>
    <d v="1991-11-10T00:00:00"/>
    <n v="299.27"/>
    <s v="M"/>
    <n v="99"/>
    <d v="1976-06-08T00:00:00"/>
    <n v="44.100934405124299"/>
    <s v="Internal Auditor"/>
    <s v="n/a"/>
    <s v="Affluent Customer"/>
    <s v="N"/>
    <s v="No"/>
    <n v="15"/>
    <m/>
  </r>
  <r>
    <n v="87"/>
    <n v="27"/>
    <x v="710"/>
    <d v="2017-05-23T00:00:00"/>
    <n v="221"/>
    <b v="0"/>
    <s v="Approved"/>
    <s v="Trek Bicycles"/>
    <s v="Standard"/>
    <s v="medium"/>
    <s v="medium"/>
    <n v="499.53"/>
    <n v="388.72"/>
    <d v="1991-08-05T00:00:00"/>
    <n v="110.80999999999995"/>
    <s v="F"/>
    <n v="17"/>
    <d v="1978-07-07T00:00:00"/>
    <n v="42.021482350329777"/>
    <n v="0"/>
    <s v="Retail"/>
    <s v="Affluent Customer"/>
    <s v="N"/>
    <s v="Yes"/>
    <n v="16"/>
    <m/>
  </r>
  <r>
    <n v="12109"/>
    <n v="34"/>
    <x v="3139"/>
    <d v="2017-08-30T00:00:00"/>
    <m/>
    <m/>
    <s v="Approved"/>
    <s v="Norco Bicycles"/>
    <s v="Road"/>
    <s v="high"/>
    <s v="large"/>
    <n v="774.53"/>
    <n v="464.72"/>
    <n v="37698"/>
    <m/>
    <m/>
    <m/>
    <m/>
    <m/>
    <m/>
    <m/>
    <m/>
    <m/>
    <m/>
    <m/>
    <m/>
  </r>
  <r>
    <n v="197"/>
    <n v="45"/>
    <x v="3413"/>
    <d v="2017-05-23T00:00:00"/>
    <n v="221"/>
    <b v="1"/>
    <s v="Approved"/>
    <s v="Solex"/>
    <s v="Standard"/>
    <s v="medium"/>
    <s v="medium"/>
    <n v="441.49"/>
    <n v="84.99"/>
    <d v="1993-04-12T00:00:00"/>
    <n v="356.5"/>
    <s v="M"/>
    <n v="16"/>
    <d v="1974-10-02T00:00:00"/>
    <n v="45.785865911973616"/>
    <s v="Business Systems Development Analyst"/>
    <s v="Entertainment"/>
    <s v="Affluent Customer"/>
    <s v="N"/>
    <s v="No"/>
    <n v="16"/>
    <m/>
  </r>
  <r>
    <n v="331"/>
    <n v="61"/>
    <x v="256"/>
    <d v="2017-05-23T00:00:00"/>
    <n v="221"/>
    <b v="0"/>
    <s v="Approved"/>
    <s v="Norco Bicycles"/>
    <s v="Standard"/>
    <s v="medium"/>
    <s v="small"/>
    <n v="586.45000000000005"/>
    <n v="521.94000000000005"/>
    <d v="1991-07-10T00:00:00"/>
    <n v="64.509999999999991"/>
    <s v="F"/>
    <n v="63"/>
    <d v="1979-12-09T00:00:00"/>
    <n v="40.596824816083206"/>
    <n v="0"/>
    <s v="Manufacturing"/>
    <s v="High Net Worth"/>
    <s v="N"/>
    <s v="No"/>
    <n v="16"/>
    <m/>
  </r>
  <r>
    <n v="446"/>
    <n v="50"/>
    <x v="2278"/>
    <d v="2017-05-23T00:00:00"/>
    <n v="221"/>
    <b v="0"/>
    <s v="Approved"/>
    <s v="WeareA2B"/>
    <s v="Standard"/>
    <s v="medium"/>
    <s v="small"/>
    <n v="175.89"/>
    <n v="131.91999999999999"/>
    <d v="2009-04-12T00:00:00"/>
    <n v="43.97"/>
    <s v="M"/>
    <n v="87"/>
    <d v="1979-04-12T00:00:00"/>
    <n v="41.257098788685944"/>
    <s v="Chemical Engineer"/>
    <s v="Manufacturing"/>
    <s v="Mass Customer"/>
    <s v="N"/>
    <s v="Yes"/>
    <n v="10"/>
    <m/>
  </r>
  <r>
    <n v="1010"/>
    <n v="84"/>
    <x v="1705"/>
    <d v="2017-05-23T00:00:00"/>
    <n v="221"/>
    <b v="1"/>
    <s v="Approved"/>
    <s v="Giant Bicycles"/>
    <s v="Road"/>
    <s v="medium"/>
    <s v="medium"/>
    <n v="792.9"/>
    <n v="594.67999999999995"/>
    <d v="2016-12-06T00:00:00"/>
    <n v="198.22000000000003"/>
    <s v="F"/>
    <n v="26"/>
    <d v="1959-03-11T00:00:00"/>
    <n v="61.358468651699646"/>
    <s v="Health Coach III"/>
    <s v="Health"/>
    <s v="High Net Worth"/>
    <s v="N"/>
    <s v="Yes"/>
    <n v="19"/>
    <m/>
  </r>
  <r>
    <n v="1104"/>
    <n v="82"/>
    <x v="2073"/>
    <d v="2017-05-23T00:00:00"/>
    <n v="221"/>
    <b v="0"/>
    <s v="Approved"/>
    <s v="Norco Bicycles"/>
    <s v="Standard"/>
    <s v="high"/>
    <s v="medium"/>
    <n v="1148.6400000000001"/>
    <n v="689.18"/>
    <d v="2015-08-02T00:00:00"/>
    <n v="459.46000000000015"/>
    <s v="F"/>
    <n v="50"/>
    <d v="1972-10-31T00:00:00"/>
    <n v="47.706413857179093"/>
    <n v="0"/>
    <s v="Financial Services"/>
    <s v="Mass Customer"/>
    <s v="N"/>
    <s v="Yes"/>
    <n v="12"/>
    <m/>
  </r>
  <r>
    <n v="1120"/>
    <n v="37"/>
    <x v="86"/>
    <d v="2017-05-23T00:00:00"/>
    <n v="221"/>
    <b v="0"/>
    <s v="Approved"/>
    <s v="OHM Cycles"/>
    <s v="Standard"/>
    <s v="low"/>
    <s v="medium"/>
    <n v="1793.43"/>
    <n v="248.82"/>
    <d v="1999-07-20T00:00:00"/>
    <n v="1544.6100000000001"/>
    <s v="U"/>
    <n v="49"/>
    <d v="1899-12-30T00:00:00"/>
    <n v="0"/>
    <n v="0"/>
    <s v="IT"/>
    <s v="Affluent Customer"/>
    <s v="N"/>
    <s v="No"/>
    <n v="0"/>
    <m/>
  </r>
  <r>
    <n v="1168"/>
    <n v="38"/>
    <x v="996"/>
    <d v="2017-05-23T00:00:00"/>
    <n v="221"/>
    <b v="1"/>
    <s v="Approved"/>
    <s v="Trek Bicycles"/>
    <s v="Standard"/>
    <s v="medium"/>
    <s v="large"/>
    <n v="2091.4699999999998"/>
    <n v="388.92"/>
    <d v="2012-09-15T00:00:00"/>
    <n v="1702.5499999999997"/>
    <s v="F"/>
    <n v="51"/>
    <d v="1987-08-12T00:00:00"/>
    <n v="32.917372761288682"/>
    <s v="Engineer II"/>
    <s v="Argiculture"/>
    <s v="High Net Worth"/>
    <s v="N"/>
    <s v="No"/>
    <n v="22"/>
    <m/>
  </r>
  <r>
    <n v="1185"/>
    <n v="78"/>
    <x v="1268"/>
    <d v="2017-05-23T00:00:00"/>
    <n v="221"/>
    <b v="1"/>
    <s v="Approved"/>
    <s v="Giant Bicycles"/>
    <s v="Standard"/>
    <s v="medium"/>
    <s v="large"/>
    <n v="1765.3"/>
    <n v="709.48"/>
    <d v="2004-07-25T00:00:00"/>
    <n v="1055.82"/>
    <s v="M"/>
    <n v="90"/>
    <d v="1987-09-15T00:00:00"/>
    <n v="32.824222076357174"/>
    <s v="Operator"/>
    <s v="IT"/>
    <s v="Affluent Customer"/>
    <s v="N"/>
    <s v="No"/>
    <n v="12"/>
    <m/>
  </r>
  <r>
    <n v="1203"/>
    <n v="1"/>
    <x v="1023"/>
    <d v="2017-05-23T00:00:00"/>
    <n v="221"/>
    <b v="0"/>
    <s v="Approved"/>
    <s v="Giant Bicycles"/>
    <s v="Standard"/>
    <s v="medium"/>
    <s v="medium"/>
    <n v="1403.5"/>
    <n v="954.82"/>
    <d v="2012-12-02T00:00:00"/>
    <n v="448.67999999999995"/>
    <s v="F"/>
    <n v="49"/>
    <d v="1978-04-30T00:00:00"/>
    <n v="42.207783720192793"/>
    <s v="Research Assistant II"/>
    <s v="Health"/>
    <s v="Mass Customer"/>
    <s v="N"/>
    <s v="Yes"/>
    <n v="18"/>
    <m/>
  </r>
  <r>
    <n v="1339"/>
    <n v="89"/>
    <x v="2427"/>
    <d v="2017-05-23T00:00:00"/>
    <n v="221"/>
    <b v="1"/>
    <s v="Approved"/>
    <s v="WeareA2B"/>
    <s v="Touring"/>
    <s v="medium"/>
    <s v="large"/>
    <n v="1362.99"/>
    <n v="57.74"/>
    <d v="1993-04-20T00:00:00"/>
    <n v="1305.25"/>
    <s v="M"/>
    <n v="33"/>
    <d v="1962-12-19T00:00:00"/>
    <n v="57.58038645991882"/>
    <n v="0"/>
    <s v="Health"/>
    <s v="Mass Customer"/>
    <s v="N"/>
    <s v="No"/>
    <n v="20"/>
    <m/>
  </r>
  <r>
    <n v="1357"/>
    <n v="35"/>
    <x v="2220"/>
    <d v="2017-05-23T00:00:00"/>
    <n v="221"/>
    <b v="0"/>
    <s v="Approved"/>
    <s v="Trek Bicycles"/>
    <s v="Standard"/>
    <s v="low"/>
    <s v="medium"/>
    <n v="1057.51"/>
    <n v="154.4"/>
    <d v="1994-07-12T00:00:00"/>
    <n v="903.11"/>
    <s v="F"/>
    <n v="26"/>
    <d v="1981-10-04T00:00:00"/>
    <n v="38.77490700786403"/>
    <s v="Media Manager I"/>
    <s v="Retail"/>
    <s v="Mass Customer"/>
    <s v="N"/>
    <s v="Yes"/>
    <n v="16"/>
    <m/>
  </r>
  <r>
    <n v="2018"/>
    <n v="98"/>
    <x v="2952"/>
    <d v="2017-05-23T00:00:00"/>
    <n v="221"/>
    <b v="1"/>
    <s v="Approved"/>
    <s v="OHM Cycles"/>
    <s v="Standard"/>
    <s v="medium"/>
    <s v="medium"/>
    <n v="795.34"/>
    <n v="101.58"/>
    <d v="1997-02-09T00:00:00"/>
    <n v="693.76"/>
    <s v="M"/>
    <n v="88"/>
    <d v="1984-04-10T00:00:00"/>
    <n v="36.257098788685944"/>
    <s v="VP Sales"/>
    <s v="n/a"/>
    <s v="High Net Worth"/>
    <s v="N"/>
    <s v="No"/>
    <n v="13"/>
    <m/>
  </r>
  <r>
    <n v="2726"/>
    <n v="81"/>
    <x v="543"/>
    <d v="2017-05-23T00:00:00"/>
    <n v="221"/>
    <b v="1"/>
    <s v="Approved"/>
    <s v="Norco Bicycles"/>
    <s v="Standard"/>
    <s v="medium"/>
    <s v="small"/>
    <n v="586.45000000000005"/>
    <n v="521.94000000000005"/>
    <d v="1998-12-16T00:00:00"/>
    <n v="64.509999999999991"/>
    <s v="F"/>
    <n v="56"/>
    <d v="1976-04-13T00:00:00"/>
    <n v="44.254359062658544"/>
    <s v="Administrative Officer"/>
    <s v="Manufacturing"/>
    <s v="Mass Customer"/>
    <s v="N"/>
    <s v="Yes"/>
    <n v="14"/>
    <m/>
  </r>
  <r>
    <n v="3030"/>
    <n v="73"/>
    <x v="1178"/>
    <d v="2017-05-23T00:00:00"/>
    <n v="221"/>
    <b v="1"/>
    <s v="Approved"/>
    <s v="Solex"/>
    <s v="Standard"/>
    <s v="medium"/>
    <s v="medium"/>
    <n v="1945.43"/>
    <n v="333.18"/>
    <d v="2002-08-31T00:00:00"/>
    <n v="1612.25"/>
    <s v="F"/>
    <n v="93"/>
    <d v="1997-10-15T00:00:00"/>
    <n v="22.733811117453069"/>
    <s v="VP Accounting"/>
    <s v="Financial Services"/>
    <s v="Mass Customer"/>
    <s v="N"/>
    <s v="No"/>
    <n v="3"/>
    <m/>
  </r>
  <r>
    <n v="3241"/>
    <n v="66"/>
    <x v="2593"/>
    <d v="2017-05-23T00:00:00"/>
    <n v="221"/>
    <b v="0"/>
    <s v="Approved"/>
    <s v="Giant Bicycles"/>
    <s v="Road"/>
    <s v="low"/>
    <s v="small"/>
    <n v="590.26"/>
    <n v="525.33000000000004"/>
    <d v="2010-11-05T00:00:00"/>
    <n v="64.92999999999995"/>
    <s v="M"/>
    <n v="64"/>
    <d v="1986-04-02T00:00:00"/>
    <n v="34.279016596905123"/>
    <s v="Social Worker"/>
    <s v="Health"/>
    <s v="Mass Customer"/>
    <s v="N"/>
    <s v="No"/>
    <n v="9"/>
    <m/>
  </r>
  <r>
    <n v="3912"/>
    <n v="37"/>
    <x v="2184"/>
    <d v="2017-05-23T00:00:00"/>
    <n v="221"/>
    <b v="1"/>
    <s v="Approved"/>
    <s v="OHM Cycles"/>
    <s v="Standard"/>
    <s v="low"/>
    <s v="medium"/>
    <n v="1793.43"/>
    <n v="248.82"/>
    <d v="1999-07-20T00:00:00"/>
    <n v="1544.6100000000001"/>
    <s v="F"/>
    <n v="58"/>
    <d v="1997-08-20T00:00:00"/>
    <n v="22.887235774987314"/>
    <s v="Product Engineer"/>
    <s v="n/a"/>
    <s v="Mass Customer"/>
    <s v="N"/>
    <s v="Yes"/>
    <n v="1"/>
    <m/>
  </r>
  <r>
    <n v="3950"/>
    <n v="75"/>
    <x v="3414"/>
    <d v="2017-05-23T00:00:00"/>
    <n v="221"/>
    <b v="0"/>
    <s v="Approved"/>
    <s v="Giant Bicycles"/>
    <s v="Touring"/>
    <s v="medium"/>
    <s v="large"/>
    <n v="1873.97"/>
    <n v="863.95"/>
    <d v="2006-05-22T00:00:00"/>
    <n v="1010.02"/>
    <s v="M"/>
    <n v="11"/>
    <d v="1981-01-22T00:00:00"/>
    <n v="39.473537144850326"/>
    <s v="Director of Sales"/>
    <s v="Argiculture"/>
    <s v="Affluent Customer"/>
    <s v="N"/>
    <s v="No"/>
    <n v="9"/>
    <m/>
  </r>
  <r>
    <n v="4309"/>
    <n v="39"/>
    <x v="295"/>
    <d v="2017-05-23T00:00:00"/>
    <n v="221"/>
    <b v="1"/>
    <s v="Approved"/>
    <s v="Giant Bicycles"/>
    <s v="Standard"/>
    <s v="medium"/>
    <s v="large"/>
    <n v="1812.75"/>
    <n v="582.48"/>
    <d v="2006-10-01T00:00:00"/>
    <n v="1230.27"/>
    <s v="M"/>
    <n v="72"/>
    <d v="1976-12-02T00:00:00"/>
    <n v="43.616002898274985"/>
    <s v="Accounting Assistant III"/>
    <s v="Financial Services"/>
    <s v="Mass Customer"/>
    <s v="N"/>
    <s v="Yes"/>
    <n v="21"/>
    <m/>
  </r>
  <r>
    <n v="4709"/>
    <n v="84"/>
    <x v="1345"/>
    <d v="2017-05-23T00:00:00"/>
    <n v="221"/>
    <b v="0"/>
    <s v="Approved"/>
    <s v="Trek Bicycles"/>
    <s v="Road"/>
    <s v="medium"/>
    <s v="medium"/>
    <n v="290.62"/>
    <n v="215.14"/>
    <d v="1993-04-20T00:00:00"/>
    <n v="75.480000000000018"/>
    <s v="M"/>
    <n v="94"/>
    <d v="1980-12-03T00:00:00"/>
    <n v="39.610523446220192"/>
    <s v="Legal Assistant"/>
    <s v="Health"/>
    <s v="Mass Customer"/>
    <s v="N"/>
    <s v="Yes"/>
    <n v="12"/>
    <m/>
  </r>
  <r>
    <n v="5460"/>
    <n v="39"/>
    <x v="2762"/>
    <d v="2017-05-23T00:00:00"/>
    <n v="221"/>
    <b v="0"/>
    <s v="Approved"/>
    <s v="Giant Bicycles"/>
    <s v="Standard"/>
    <s v="medium"/>
    <s v="large"/>
    <n v="1812.75"/>
    <n v="582.48"/>
    <d v="2010-06-07T00:00:00"/>
    <n v="1230.27"/>
    <s v="M"/>
    <n v="95"/>
    <d v="1978-07-07T00:00:00"/>
    <n v="42.021482350329777"/>
    <s v="Desktop Support Technician"/>
    <s v="Argiculture"/>
    <s v="Mass Customer"/>
    <s v="N"/>
    <s v="Yes"/>
    <n v="10"/>
    <m/>
  </r>
  <r>
    <n v="6149"/>
    <n v="95"/>
    <x v="562"/>
    <d v="2017-05-23T00:00:00"/>
    <n v="221"/>
    <b v="1"/>
    <s v="Approved"/>
    <s v="OHM Cycles"/>
    <s v="Touring"/>
    <s v="low"/>
    <s v="medium"/>
    <n v="1073.07"/>
    <n v="933.84"/>
    <d v="1997-01-25T00:00:00"/>
    <n v="139.2299999999999"/>
    <s v="F"/>
    <n v="92"/>
    <d v="1982-12-02T00:00:00"/>
    <n v="37.613263172247585"/>
    <s v="Dental Hygienist"/>
    <s v="Health"/>
    <s v="High Net Worth"/>
    <s v="N"/>
    <s v="No"/>
    <n v="10"/>
    <m/>
  </r>
  <r>
    <n v="6352"/>
    <n v="79"/>
    <x v="1813"/>
    <d v="2017-05-23T00:00:00"/>
    <n v="221"/>
    <b v="0"/>
    <s v="Approved"/>
    <s v="Norco Bicycles"/>
    <s v="Standard"/>
    <s v="medium"/>
    <s v="medium"/>
    <n v="1555.58"/>
    <n v="818.01"/>
    <d v="2003-09-09T00:00:00"/>
    <n v="737.56999999999994"/>
    <s v="M"/>
    <n v="25"/>
    <d v="1973-11-30T00:00:00"/>
    <n v="46.624222076357178"/>
    <n v="0"/>
    <s v="Manufacturing"/>
    <s v="Mass Customer"/>
    <s v="N"/>
    <s v="No"/>
    <n v="13"/>
    <m/>
  </r>
  <r>
    <n v="6558"/>
    <n v="23"/>
    <x v="287"/>
    <d v="2017-05-23T00:00:00"/>
    <n v="221"/>
    <b v="1"/>
    <s v="Approved"/>
    <s v="Norco Bicycles"/>
    <s v="Mountain"/>
    <s v="low"/>
    <s v="small"/>
    <n v="688.63"/>
    <n v="612.88"/>
    <d v="1993-05-26T00:00:00"/>
    <n v="75.75"/>
    <s v="M"/>
    <n v="98"/>
    <d v="1975-01-03T00:00:00"/>
    <n v="45.53107139142567"/>
    <s v="Data Coordiator"/>
    <s v="Property"/>
    <s v="Affluent Customer"/>
    <s v="N"/>
    <s v="Yes"/>
    <n v="13"/>
    <m/>
  </r>
  <r>
    <n v="6977"/>
    <n v="55"/>
    <x v="2825"/>
    <d v="2017-05-23T00:00:00"/>
    <n v="221"/>
    <b v="1"/>
    <s v="Approved"/>
    <s v="Trek Bicycles"/>
    <s v="Road"/>
    <s v="medium"/>
    <s v="large"/>
    <n v="1894.19"/>
    <n v="598.76"/>
    <d v="1993-06-23T00:00:00"/>
    <n v="1295.43"/>
    <s v="M"/>
    <n v="16"/>
    <d v="1979-07-27T00:00:00"/>
    <n v="40.966687829781833"/>
    <s v="Community Outreach Specialist"/>
    <s v="Financial Services"/>
    <s v="Mass Customer"/>
    <s v="N"/>
    <s v="Yes"/>
    <n v="10"/>
    <m/>
  </r>
  <r>
    <n v="7368"/>
    <n v="71"/>
    <x v="2804"/>
    <d v="2017-05-23T00:00:00"/>
    <n v="221"/>
    <b v="1"/>
    <s v="Approved"/>
    <s v="Solex"/>
    <s v="Standard"/>
    <s v="high"/>
    <s v="large"/>
    <n v="1842.92"/>
    <n v="1105.75"/>
    <d v="1995-10-24T00:00:00"/>
    <n v="737.17000000000007"/>
    <s v="F"/>
    <n v="78"/>
    <d v="1964-04-28T00:00:00"/>
    <n v="56.221482350329779"/>
    <s v="Business Systems Development Analyst"/>
    <s v="n/a"/>
    <s v="Affluent Customer"/>
    <s v="N"/>
    <s v="No"/>
    <n v="14"/>
    <m/>
  </r>
  <r>
    <n v="7572"/>
    <n v="71"/>
    <x v="2273"/>
    <d v="2017-05-23T00:00:00"/>
    <n v="221"/>
    <b v="1"/>
    <s v="Approved"/>
    <s v="Solex"/>
    <s v="Standard"/>
    <s v="high"/>
    <s v="large"/>
    <n v="1842.92"/>
    <n v="1105.75"/>
    <d v="1995-10-24T00:00:00"/>
    <n v="737.17000000000007"/>
    <s v="F"/>
    <n v="51"/>
    <d v="1985-03-01T00:00:00"/>
    <n v="35.366687829781831"/>
    <s v="Senior Cost Accountant"/>
    <s v="Financial Services"/>
    <s v="Mass Customer"/>
    <s v="N"/>
    <s v="No"/>
    <n v="17"/>
    <m/>
  </r>
  <r>
    <n v="7917"/>
    <n v="12"/>
    <x v="2684"/>
    <d v="2017-05-23T00:00:00"/>
    <n v="221"/>
    <b v="0"/>
    <s v="Approved"/>
    <s v="Giant Bicycles"/>
    <s v="Standard"/>
    <s v="medium"/>
    <s v="large"/>
    <n v="1765.3"/>
    <n v="709.48"/>
    <d v="2013-09-16T00:00:00"/>
    <n v="1055.82"/>
    <s v="F"/>
    <n v="73"/>
    <d v="1970-09-06T00:00:00"/>
    <n v="49.859838514713338"/>
    <s v="Dental Hygienist"/>
    <s v="Health"/>
    <s v="High Net Worth"/>
    <s v="N"/>
    <s v="Yes"/>
    <n v="10"/>
    <m/>
  </r>
  <r>
    <n v="8071"/>
    <n v="76"/>
    <x v="941"/>
    <d v="2017-05-23T00:00:00"/>
    <n v="221"/>
    <b v="0"/>
    <s v="Approved"/>
    <s v="WeareA2B"/>
    <s v="Standard"/>
    <s v="low"/>
    <s v="medium"/>
    <n v="642.30999999999995"/>
    <n v="513.85"/>
    <d v="2014-10-10T00:00:00"/>
    <n v="128.45999999999992"/>
    <s v="F"/>
    <n v="24"/>
    <d v="1964-01-09T00:00:00"/>
    <n v="56.522852213343477"/>
    <s v="Data Coordiator"/>
    <s v="n/a"/>
    <s v="Mass Customer"/>
    <s v="N"/>
    <s v="No"/>
    <n v="14"/>
    <m/>
  </r>
  <r>
    <n v="8143"/>
    <n v="30"/>
    <x v="1230"/>
    <d v="2017-05-23T00:00:00"/>
    <n v="221"/>
    <b v="0"/>
    <s v="Approved"/>
    <s v="Solex"/>
    <s v="Standard"/>
    <s v="high"/>
    <s v="medium"/>
    <n v="748.17"/>
    <n v="448.9"/>
    <d v="1991-11-10T00:00:00"/>
    <n v="299.27"/>
    <s v="F"/>
    <n v="94"/>
    <d v="1998-01-06T00:00:00"/>
    <n v="22.506413857179094"/>
    <s v="Web Developer III"/>
    <s v="Financial Services"/>
    <s v="Mass Customer"/>
    <s v="N"/>
    <s v="No"/>
    <n v="3"/>
    <m/>
  </r>
  <r>
    <n v="12139"/>
    <n v="0"/>
    <x v="795"/>
    <d v="2017-02-19T00:00:00"/>
    <m/>
    <b v="1"/>
    <s v="Approved"/>
    <m/>
    <m/>
    <m/>
    <m/>
    <n v="1997.68"/>
    <m/>
    <m/>
    <m/>
    <m/>
    <m/>
    <m/>
    <m/>
    <m/>
    <m/>
    <m/>
    <m/>
    <m/>
    <m/>
    <m/>
  </r>
  <r>
    <n v="8153"/>
    <n v="64"/>
    <x v="2410"/>
    <d v="2017-05-23T00:00:00"/>
    <n v="221"/>
    <b v="0"/>
    <s v="Approved"/>
    <s v="Trek Bicycles"/>
    <s v="Standard"/>
    <s v="medium"/>
    <s v="large"/>
    <n v="1469.44"/>
    <n v="596.54999999999995"/>
    <d v="2012-05-18T00:00:00"/>
    <n v="872.8900000000001"/>
    <s v="M"/>
    <n v="59"/>
    <d v="1978-01-19T00:00:00"/>
    <n v="42.484496048959919"/>
    <s v="Dental Hygienist"/>
    <s v="Health"/>
    <s v="Affluent Customer"/>
    <s v="N"/>
    <s v="No"/>
    <n v="17"/>
    <m/>
  </r>
  <r>
    <n v="9271"/>
    <n v="63"/>
    <x v="100"/>
    <d v="2017-05-23T00:00:00"/>
    <n v="221"/>
    <b v="0"/>
    <s v="Approved"/>
    <s v="WeareA2B"/>
    <s v="Standard"/>
    <s v="medium"/>
    <s v="medium"/>
    <n v="1992.93"/>
    <n v="762.63"/>
    <d v="1991-11-10T00:00:00"/>
    <n v="1230.3000000000002"/>
    <s v="F"/>
    <n v="29"/>
    <d v="1997-12-24T00:00:00"/>
    <n v="22.542030295535259"/>
    <s v="Software Test Engineer III"/>
    <s v="Entertainment"/>
    <s v="High Net Worth"/>
    <s v="N"/>
    <s v="Yes"/>
    <n v="2"/>
    <m/>
  </r>
  <r>
    <n v="9421"/>
    <n v="22"/>
    <x v="3278"/>
    <d v="2017-05-23T00:00:00"/>
    <n v="221"/>
    <b v="0"/>
    <s v="Approved"/>
    <s v="Solex"/>
    <s v="Standard"/>
    <s v="medium"/>
    <s v="medium"/>
    <n v="575.27"/>
    <n v="431.45"/>
    <d v="2009-03-08T00:00:00"/>
    <n v="143.82"/>
    <s v="M"/>
    <n v="79"/>
    <d v="1957-12-22T00:00:00"/>
    <n v="62.574907007864027"/>
    <s v="VP Quality Control"/>
    <s v="n/a"/>
    <s v="High Net Worth"/>
    <s v="N"/>
    <s v="Yes"/>
    <n v="19"/>
    <m/>
  </r>
  <r>
    <n v="9480"/>
    <n v="75"/>
    <x v="1092"/>
    <d v="2017-05-23T00:00:00"/>
    <n v="221"/>
    <b v="0"/>
    <s v="Approved"/>
    <s v="Giant Bicycles"/>
    <s v="Touring"/>
    <s v="medium"/>
    <s v="large"/>
    <n v="1873.97"/>
    <n v="863.95"/>
    <d v="2006-05-22T00:00:00"/>
    <n v="1010.02"/>
    <s v="F"/>
    <n v="13"/>
    <d v="1986-11-28T00:00:00"/>
    <n v="33.621482350329778"/>
    <s v="Programmer Analyst IV"/>
    <s v="Manufacturing"/>
    <s v="Mass Customer"/>
    <s v="N"/>
    <s v="No"/>
    <n v="5"/>
    <m/>
  </r>
  <r>
    <n v="10875"/>
    <n v="1"/>
    <x v="855"/>
    <d v="2017-05-23T00:00:00"/>
    <n v="221"/>
    <b v="1"/>
    <s v="Approved"/>
    <s v="Giant Bicycles"/>
    <s v="Standard"/>
    <s v="medium"/>
    <s v="medium"/>
    <n v="1403.5"/>
    <n v="954.82"/>
    <d v="2016-11-14T00:00:00"/>
    <n v="448.67999999999995"/>
    <s v="F"/>
    <n v="77"/>
    <d v="1980-02-25T00:00:00"/>
    <n v="40.383126185946217"/>
    <s v="Associate Professor"/>
    <s v="n/a"/>
    <s v="Affluent Customer"/>
    <s v="N"/>
    <s v="Yes"/>
    <n v="7"/>
    <m/>
  </r>
  <r>
    <n v="11208"/>
    <n v="60"/>
    <x v="1844"/>
    <d v="2017-05-23T00:00:00"/>
    <n v="221"/>
    <b v="1"/>
    <s v="Approved"/>
    <s v="Giant Bicycles"/>
    <s v="Standard"/>
    <s v="high"/>
    <s v="small"/>
    <n v="1977.36"/>
    <n v="1759.85"/>
    <d v="2005-10-22T00:00:00"/>
    <n v="217.51"/>
    <s v="M"/>
    <n v="93"/>
    <d v="1993-03-04T00:00:00"/>
    <n v="27.352989199644849"/>
    <s v="Nurse"/>
    <s v="Financial Services"/>
    <s v="Mass Customer"/>
    <s v="N"/>
    <s v="Yes"/>
    <n v="7"/>
    <m/>
  </r>
  <r>
    <n v="11535"/>
    <n v="18"/>
    <x v="3077"/>
    <d v="2017-05-23T00:00:00"/>
    <n v="221"/>
    <b v="0"/>
    <s v="Approved"/>
    <s v="Solex"/>
    <s v="Standard"/>
    <s v="medium"/>
    <s v="medium"/>
    <n v="575.27"/>
    <n v="431.45"/>
    <d v="2013-03-12T00:00:00"/>
    <n v="143.82"/>
    <s v="F"/>
    <n v="43"/>
    <d v="1962-04-27T00:00:00"/>
    <n v="58.226961802384572"/>
    <s v="Senior Cost Accountant"/>
    <s v="Financial Services"/>
    <s v="Affluent Customer"/>
    <s v="N"/>
    <s v="No"/>
    <n v="6"/>
    <m/>
  </r>
  <r>
    <n v="12210"/>
    <n v="24"/>
    <x v="1976"/>
    <d v="2017-05-23T00:00:00"/>
    <n v="221"/>
    <b v="0"/>
    <s v="Approved"/>
    <s v="Solex"/>
    <s v="Road"/>
    <s v="medium"/>
    <s v="large"/>
    <n v="1777.8"/>
    <n v="820.78"/>
    <d v="1991-11-10T00:00:00"/>
    <n v="957.02"/>
    <s v="M"/>
    <n v="97"/>
    <d v="1976-12-07T00:00:00"/>
    <n v="43.602304268137999"/>
    <s v="Tax Accountant"/>
    <s v="Health"/>
    <s v="Mass Customer"/>
    <s v="N"/>
    <s v="Yes"/>
    <n v="16"/>
    <m/>
  </r>
  <r>
    <n v="12289"/>
    <n v="80"/>
    <x v="466"/>
    <d v="2017-05-23T00:00:00"/>
    <n v="221"/>
    <b v="0"/>
    <s v="Approved"/>
    <s v="OHM Cycles"/>
    <s v="Touring"/>
    <s v="low"/>
    <s v="medium"/>
    <n v="1073.07"/>
    <n v="933.84"/>
    <d v="1997-01-25T00:00:00"/>
    <n v="139.2299999999999"/>
    <s v="M"/>
    <n v="22"/>
    <d v="2001-12-19T00:00:00"/>
    <n v="18.552989199644848"/>
    <s v="Internal Auditor"/>
    <s v="Retail"/>
    <s v="Mass Customer"/>
    <s v="N"/>
    <s v="No"/>
    <n v="1"/>
    <m/>
  </r>
  <r>
    <n v="13842"/>
    <n v="18"/>
    <x v="3415"/>
    <d v="2017-05-23T00:00:00"/>
    <n v="221"/>
    <b v="0"/>
    <s v="Approved"/>
    <s v="Norco Bicycles"/>
    <s v="Standard"/>
    <s v="high"/>
    <s v="medium"/>
    <n v="1148.6400000000001"/>
    <n v="689.18"/>
    <d v="2013-09-16T00:00:00"/>
    <n v="459.46000000000015"/>
    <s v="M"/>
    <n v="69"/>
    <d v="1976-12-12T00:00:00"/>
    <n v="43.588605638001013"/>
    <s v="Software Test Engineer II"/>
    <s v="n/a"/>
    <s v="High Net Worth"/>
    <s v="N"/>
    <s v="Yes"/>
    <n v="14"/>
    <m/>
  </r>
  <r>
    <n v="14943"/>
    <n v="21"/>
    <x v="2021"/>
    <d v="2017-05-23T00:00:00"/>
    <n v="221"/>
    <b v="0"/>
    <s v="Approved"/>
    <s v="Solex"/>
    <s v="Standard"/>
    <s v="medium"/>
    <s v="large"/>
    <n v="1071.23"/>
    <n v="380.74"/>
    <d v="1993-07-15T00:00:00"/>
    <n v="690.49"/>
    <s v="M"/>
    <n v="96"/>
    <d v="1995-06-14T00:00:00"/>
    <n v="25.073537144850327"/>
    <s v="Product Engineer"/>
    <s v="Financial Services"/>
    <s v="Affluent Customer"/>
    <s v="N"/>
    <s v="Yes"/>
    <n v="4"/>
    <m/>
  </r>
  <r>
    <n v="15059"/>
    <n v="74"/>
    <x v="269"/>
    <d v="2017-05-23T00:00:00"/>
    <n v="221"/>
    <b v="0"/>
    <s v="Approved"/>
    <s v="WeareA2B"/>
    <s v="Standard"/>
    <s v="medium"/>
    <s v="medium"/>
    <n v="1228.07"/>
    <n v="400.91"/>
    <d v="2003-09-09T00:00:00"/>
    <n v="827.15999999999985"/>
    <s v="F"/>
    <n v="5"/>
    <d v="1974-01-14T00:00:00"/>
    <n v="46.500934405124298"/>
    <s v="Web Developer IV"/>
    <s v="Argiculture"/>
    <s v="Affluent Customer"/>
    <s v="N"/>
    <s v="Yes"/>
    <n v="21"/>
    <m/>
  </r>
  <r>
    <n v="15336"/>
    <n v="4"/>
    <x v="1305"/>
    <d v="2017-05-23T00:00:00"/>
    <n v="221"/>
    <b v="1"/>
    <s v="Approved"/>
    <s v="Giant Bicycles"/>
    <s v="Standard"/>
    <s v="high"/>
    <s v="medium"/>
    <n v="1129.1300000000001"/>
    <n v="677.48"/>
    <d v="2011-08-29T00:00:00"/>
    <n v="451.65000000000009"/>
    <s v="M"/>
    <n v="4"/>
    <d v="1976-09-14T00:00:00"/>
    <n v="43.832441254439367"/>
    <s v="Operator"/>
    <s v="Manufacturing"/>
    <s v="Mass Customer"/>
    <s v="N"/>
    <s v="Yes"/>
    <n v="14"/>
    <m/>
  </r>
  <r>
    <n v="17021"/>
    <n v="0"/>
    <x v="3026"/>
    <d v="2017-05-23T00:00:00"/>
    <n v="221"/>
    <b v="1"/>
    <s v="Approved"/>
    <s v="Giant Bicycles"/>
    <s v="Standard"/>
    <s v="medium"/>
    <s v="medium"/>
    <n v="230.91"/>
    <n v="173.18"/>
    <d v="2006-11-10T00:00:00"/>
    <n v="57.72999999999999"/>
    <s v="M"/>
    <n v="72"/>
    <d v="1992-06-26T00:00:00"/>
    <n v="28.040660432521562"/>
    <n v="0"/>
    <s v="Telecommunications"/>
    <s v="High Net Worth"/>
    <s v="N"/>
    <s v="No"/>
    <n v="7"/>
    <m/>
  </r>
  <r>
    <n v="17406"/>
    <n v="52"/>
    <x v="540"/>
    <d v="2017-05-23T00:00:00"/>
    <n v="221"/>
    <b v="1"/>
    <s v="Approved"/>
    <s v="OHM Cycles"/>
    <s v="Road"/>
    <s v="medium"/>
    <s v="medium"/>
    <n v="1280.28"/>
    <n v="829.51"/>
    <d v="2001-11-25T00:00:00"/>
    <n v="450.77"/>
    <s v="U"/>
    <n v="26"/>
    <d v="1899-12-30T00:00:00"/>
    <n v="0"/>
    <s v="Automation Specialist IV"/>
    <s v="IT"/>
    <s v="Mass Customer"/>
    <s v="N"/>
    <s v="No"/>
    <n v="0"/>
    <m/>
  </r>
  <r>
    <n v="17540"/>
    <n v="40"/>
    <x v="888"/>
    <d v="2017-05-23T00:00:00"/>
    <n v="221"/>
    <b v="1"/>
    <s v="Approved"/>
    <s v="Trek Bicycles"/>
    <s v="Road"/>
    <s v="medium"/>
    <s v="large"/>
    <n v="1894.19"/>
    <n v="598.76"/>
    <d v="2003-07-21T00:00:00"/>
    <n v="1295.43"/>
    <s v="M"/>
    <n v="18"/>
    <d v="1994-01-02T00:00:00"/>
    <n v="26.52011248731608"/>
    <s v="Cost Accountant"/>
    <s v="Financial Services"/>
    <s v="High Net Worth"/>
    <s v="N"/>
    <s v="No"/>
    <n v="7"/>
    <m/>
  </r>
  <r>
    <n v="17600"/>
    <n v="76"/>
    <x v="3308"/>
    <d v="2017-05-23T00:00:00"/>
    <n v="221"/>
    <b v="1"/>
    <s v="Approved"/>
    <s v="WeareA2B"/>
    <s v="Standard"/>
    <s v="low"/>
    <s v="medium"/>
    <n v="642.30999999999995"/>
    <n v="513.85"/>
    <d v="2005-05-10T00:00:00"/>
    <n v="128.45999999999992"/>
    <s v="M"/>
    <n v="11"/>
    <d v="1996-02-16T00:00:00"/>
    <n v="24.396824816083203"/>
    <s v="Project Manager"/>
    <s v="Manufacturing"/>
    <s v="Mass Customer"/>
    <s v="N"/>
    <s v="No"/>
    <n v="2"/>
    <m/>
  </r>
  <r>
    <n v="17739"/>
    <n v="93"/>
    <x v="426"/>
    <d v="2017-05-23T00:00:00"/>
    <n v="221"/>
    <b v="0"/>
    <s v="Approved"/>
    <s v="WeareA2B"/>
    <s v="Standard"/>
    <s v="medium"/>
    <s v="medium"/>
    <n v="1065.03"/>
    <n v="230.09"/>
    <d v="1994-08-10T00:00:00"/>
    <n v="834.93999999999994"/>
    <s v="M"/>
    <n v="32"/>
    <d v="1976-03-19T00:00:00"/>
    <n v="44.322852213343481"/>
    <s v="Help Desk Technician"/>
    <s v="n/a"/>
    <s v="Mass Customer"/>
    <s v="N"/>
    <s v="Yes"/>
    <n v="11"/>
    <m/>
  </r>
  <r>
    <n v="18255"/>
    <n v="72"/>
    <x v="2662"/>
    <d v="2017-05-23T00:00:00"/>
    <n v="221"/>
    <b v="0"/>
    <s v="Approved"/>
    <s v="Norco Bicycles"/>
    <s v="Standard"/>
    <s v="medium"/>
    <s v="medium"/>
    <n v="360.4"/>
    <n v="270.3"/>
    <d v="1997-01-25T00:00:00"/>
    <n v="90.099999999999966"/>
    <s v="M"/>
    <n v="64"/>
    <d v="1979-08-06T00:00:00"/>
    <n v="40.939290569507861"/>
    <s v="Developer II"/>
    <s v="Financial Services"/>
    <s v="Affluent Customer"/>
    <s v="N"/>
    <s v="Yes"/>
    <n v="21"/>
    <m/>
  </r>
  <r>
    <n v="18961"/>
    <n v="23"/>
    <x v="1505"/>
    <d v="2017-05-23T00:00:00"/>
    <n v="221"/>
    <b v="0"/>
    <s v="Approved"/>
    <s v="Norco Bicycles"/>
    <s v="Mountain"/>
    <s v="low"/>
    <s v="small"/>
    <n v="688.63"/>
    <n v="612.88"/>
    <d v="1993-10-02T00:00:00"/>
    <n v="75.75"/>
    <s v="F"/>
    <n v="32"/>
    <d v="2000-11-06T00:00:00"/>
    <n v="19.670797418822932"/>
    <s v="Computer Systems Analyst II"/>
    <s v="Health"/>
    <s v="Mass Customer"/>
    <s v="N"/>
    <s v="No"/>
    <n v="1"/>
    <m/>
  </r>
  <r>
    <n v="672"/>
    <n v="32"/>
    <x v="1951"/>
    <d v="2017-05-22T00:00:00"/>
    <n v="222"/>
    <b v="1"/>
    <s v="Approved"/>
    <s v="Giant Bicycles"/>
    <s v="Standard"/>
    <s v="medium"/>
    <s v="medium"/>
    <n v="642.70000000000005"/>
    <n v="211.37"/>
    <d v="2002-03-22T00:00:00"/>
    <n v="431.33000000000004"/>
    <s v="F"/>
    <n v="3"/>
    <d v="1987-06-16T00:00:00"/>
    <n v="33.073537144850327"/>
    <s v="Administrative Officer"/>
    <s v="Manufacturing"/>
    <s v="Mass Customer"/>
    <s v="N"/>
    <s v="No"/>
    <n v="9"/>
    <m/>
  </r>
  <r>
    <n v="1628"/>
    <n v="9"/>
    <x v="1629"/>
    <d v="2017-05-22T00:00:00"/>
    <n v="222"/>
    <b v="0"/>
    <s v="Approved"/>
    <s v="OHM Cycles"/>
    <s v="Road"/>
    <s v="medium"/>
    <s v="medium"/>
    <n v="742.54"/>
    <n v="667.4"/>
    <d v="2004-08-17T00:00:00"/>
    <n v="75.139999999999986"/>
    <s v="M"/>
    <n v="84"/>
    <d v="1991-01-27T00:00:00"/>
    <n v="29.454359062658547"/>
    <n v="0"/>
    <s v="Manufacturing"/>
    <s v="Affluent Customer"/>
    <s v="N"/>
    <s v="Yes"/>
    <n v="2"/>
    <m/>
  </r>
  <r>
    <n v="3096"/>
    <n v="0"/>
    <x v="914"/>
    <d v="2017-05-22T00:00:00"/>
    <n v="222"/>
    <b v="1"/>
    <s v="Approved"/>
    <s v="Norco Bicycles"/>
    <s v="Road"/>
    <s v="medium"/>
    <s v="medium"/>
    <n v="544.04999999999995"/>
    <n v="376.84"/>
    <d v="2006-05-22T00:00:00"/>
    <n v="167.20999999999998"/>
    <s v="F"/>
    <n v="59"/>
    <d v="1987-06-15T00:00:00"/>
    <n v="33.076276870877727"/>
    <s v="GIS Technical Architect"/>
    <s v="n/a"/>
    <s v="High Net Worth"/>
    <s v="N"/>
    <s v="Yes"/>
    <n v="14"/>
    <m/>
  </r>
  <r>
    <n v="3281"/>
    <n v="5"/>
    <x v="1321"/>
    <d v="2017-05-22T00:00:00"/>
    <n v="222"/>
    <b v="1"/>
    <s v="Approved"/>
    <s v="Trek Bicycles"/>
    <s v="Mountain"/>
    <s v="low"/>
    <s v="medium"/>
    <n v="574.64"/>
    <n v="459.71"/>
    <d v="1991-11-07T00:00:00"/>
    <n v="114.93"/>
    <s v="M"/>
    <n v="39"/>
    <d v="1973-07-31T00:00:00"/>
    <n v="46.95846865169964"/>
    <n v="0"/>
    <s v="Argiculture"/>
    <s v="Mass Customer"/>
    <s v="N"/>
    <s v="Yes"/>
    <n v="17"/>
    <m/>
  </r>
  <r>
    <n v="3297"/>
    <n v="59"/>
    <x v="3143"/>
    <d v="2017-05-22T00:00:00"/>
    <n v="222"/>
    <b v="0"/>
    <s v="Approved"/>
    <s v="Solex"/>
    <s v="Standard"/>
    <s v="medium"/>
    <s v="large"/>
    <n v="1061.56"/>
    <n v="733.58"/>
    <d v="1993-07-20T00:00:00"/>
    <n v="327.9799999999999"/>
    <s v="M"/>
    <n v="43"/>
    <d v="1956-11-08T00:00:00"/>
    <n v="63.695454953069508"/>
    <s v="Senior Quality Engineer"/>
    <s v="n/a"/>
    <s v="Mass Customer"/>
    <s v="N"/>
    <s v="No"/>
    <n v="9"/>
    <m/>
  </r>
  <r>
    <n v="3508"/>
    <n v="77"/>
    <x v="926"/>
    <d v="2017-05-22T00:00:00"/>
    <n v="222"/>
    <b v="1"/>
    <s v="Approved"/>
    <s v="Norco Bicycles"/>
    <s v="Road"/>
    <s v="medium"/>
    <s v="large"/>
    <n v="1240.31"/>
    <n v="795.1"/>
    <d v="2011-01-10T00:00:00"/>
    <n v="445.20999999999992"/>
    <s v="M"/>
    <n v="25"/>
    <d v="1956-01-18T00:00:00"/>
    <n v="64.503674131151698"/>
    <s v="Senior Financial Analyst"/>
    <s v="Financial Services"/>
    <s v="Mass Customer"/>
    <s v="N"/>
    <s v="No"/>
    <n v="10"/>
    <m/>
  </r>
  <r>
    <n v="4114"/>
    <n v="13"/>
    <x v="3416"/>
    <d v="2017-05-22T00:00:00"/>
    <n v="222"/>
    <b v="0"/>
    <s v="Approved"/>
    <s v="Solex"/>
    <s v="Standard"/>
    <s v="medium"/>
    <s v="medium"/>
    <n v="1163.8900000000001"/>
    <n v="589.27"/>
    <d v="2016-07-09T00:00:00"/>
    <n v="574.62000000000012"/>
    <s v="M"/>
    <n v="88"/>
    <d v="1965-05-15T00:00:00"/>
    <n v="55.174907007864029"/>
    <s v="Business Systems Development Analyst"/>
    <s v="Property"/>
    <s v="Affluent Customer"/>
    <s v="N"/>
    <s v="Yes"/>
    <n v="12"/>
    <m/>
  </r>
  <r>
    <n v="4175"/>
    <n v="51"/>
    <x v="3006"/>
    <d v="2017-05-22T00:00:00"/>
    <n v="222"/>
    <b v="1"/>
    <s v="Approved"/>
    <s v="OHM Cycles"/>
    <s v="Standard"/>
    <s v="high"/>
    <s v="medium"/>
    <n v="2005.66"/>
    <n v="1203.4000000000001"/>
    <d v="2012-04-10T00:00:00"/>
    <n v="802.26"/>
    <s v="F"/>
    <n v="73"/>
    <d v="1965-04-12T00:00:00"/>
    <n v="55.265317966768137"/>
    <s v="Desktop Support Technician"/>
    <s v="Telecommunications"/>
    <s v="Mass Customer"/>
    <s v="N"/>
    <s v="No"/>
    <n v="19"/>
    <m/>
  </r>
  <r>
    <n v="5560"/>
    <n v="82"/>
    <x v="290"/>
    <d v="2017-05-22T00:00:00"/>
    <n v="222"/>
    <b v="1"/>
    <s v="Approved"/>
    <s v="Norco Bicycles"/>
    <s v="Standard"/>
    <s v="high"/>
    <s v="medium"/>
    <n v="1148.6400000000001"/>
    <n v="689.18"/>
    <d v="2015-08-10T00:00:00"/>
    <n v="459.46000000000015"/>
    <s v="F"/>
    <n v="34"/>
    <d v="1982-01-28T00:00:00"/>
    <n v="38.457098788685947"/>
    <n v="0"/>
    <s v="n/a"/>
    <s v="Mass Customer"/>
    <s v="N"/>
    <s v="Yes"/>
    <n v="7"/>
    <m/>
  </r>
  <r>
    <n v="5698"/>
    <n v="93"/>
    <x v="2792"/>
    <d v="2017-05-22T00:00:00"/>
    <n v="222"/>
    <b v="0"/>
    <s v="Approved"/>
    <s v="WeareA2B"/>
    <s v="Standard"/>
    <s v="medium"/>
    <s v="medium"/>
    <n v="1065.03"/>
    <n v="230.09"/>
    <d v="2000-11-03T00:00:00"/>
    <n v="834.93999999999994"/>
    <s v="F"/>
    <n v="63"/>
    <d v="1996-09-13T00:00:00"/>
    <n v="23.821482350329781"/>
    <s v="Business Systems Development Analyst"/>
    <s v="n/a"/>
    <s v="Affluent Customer"/>
    <s v="N"/>
    <s v="No"/>
    <n v="5"/>
    <m/>
  </r>
  <r>
    <n v="6011"/>
    <n v="81"/>
    <x v="1287"/>
    <d v="2017-05-22T00:00:00"/>
    <n v="222"/>
    <b v="1"/>
    <s v="Approved"/>
    <s v="Norco Bicycles"/>
    <s v="Standard"/>
    <s v="medium"/>
    <s v="small"/>
    <n v="586.45000000000005"/>
    <n v="521.94000000000005"/>
    <d v="1998-12-16T00:00:00"/>
    <n v="64.509999999999991"/>
    <s v="F"/>
    <n v="29"/>
    <d v="1998-05-03T00:00:00"/>
    <n v="22.185865911973615"/>
    <s v="Biostatistician I"/>
    <s v="Financial Services"/>
    <s v="Affluent Customer"/>
    <s v="N"/>
    <s v="Yes"/>
    <n v="2"/>
    <m/>
  </r>
  <r>
    <n v="6067"/>
    <n v="57"/>
    <x v="2850"/>
    <d v="2017-05-22T00:00:00"/>
    <n v="222"/>
    <b v="1"/>
    <s v="Approved"/>
    <s v="WeareA2B"/>
    <s v="Touring"/>
    <s v="medium"/>
    <s v="large"/>
    <n v="1890.39"/>
    <n v="260.14"/>
    <d v="2011-08-24T00:00:00"/>
    <n v="1630.25"/>
    <s v="M"/>
    <n v="30"/>
    <d v="1959-10-02T00:00:00"/>
    <n v="60.796824816083202"/>
    <s v="Civil Engineer"/>
    <s v="Manufacturing"/>
    <s v="Mass Customer"/>
    <s v="N"/>
    <s v="Yes"/>
    <n v="16"/>
    <m/>
  </r>
  <r>
    <n v="6171"/>
    <n v="85"/>
    <x v="2599"/>
    <d v="2017-05-22T00:00:00"/>
    <n v="222"/>
    <b v="0"/>
    <s v="Approved"/>
    <s v="WeareA2B"/>
    <s v="Standard"/>
    <s v="medium"/>
    <s v="medium"/>
    <n v="752.64"/>
    <n v="205.36"/>
    <d v="1999-07-26T00:00:00"/>
    <n v="547.28"/>
    <s v="F"/>
    <n v="53"/>
    <d v="1964-11-05T00:00:00"/>
    <n v="55.6981946790969"/>
    <s v="Programmer Analyst III"/>
    <s v="Manufacturing"/>
    <s v="Mass Customer"/>
    <s v="N"/>
    <s v="Yes"/>
    <n v="12"/>
    <m/>
  </r>
  <r>
    <n v="6620"/>
    <n v="53"/>
    <x v="2448"/>
    <d v="2017-05-22T00:00:00"/>
    <n v="222"/>
    <b v="1"/>
    <s v="Approved"/>
    <s v="OHM Cycles"/>
    <s v="Standard"/>
    <s v="medium"/>
    <s v="medium"/>
    <n v="795.34"/>
    <n v="101.58"/>
    <d v="1997-02-09T00:00:00"/>
    <n v="693.76"/>
    <s v="M"/>
    <n v="54"/>
    <d v="1982-06-01T00:00:00"/>
    <n v="38.117372761288685"/>
    <s v="Tax Accountant"/>
    <s v="n/a"/>
    <s v="Affluent Customer"/>
    <s v="N"/>
    <s v="No"/>
    <n v="8"/>
    <m/>
  </r>
  <r>
    <n v="7040"/>
    <n v="49"/>
    <x v="1190"/>
    <d v="2017-05-22T00:00:00"/>
    <n v="222"/>
    <b v="0"/>
    <s v="Approved"/>
    <s v="Trek Bicycles"/>
    <s v="Road"/>
    <s v="medium"/>
    <s v="medium"/>
    <n v="533.51"/>
    <n v="400.13"/>
    <d v="2012-06-04T00:00:00"/>
    <n v="133.38"/>
    <s v="M"/>
    <n v="99"/>
    <d v="1973-08-14T00:00:00"/>
    <n v="46.920112487316082"/>
    <s v="Accountant I"/>
    <s v="Entertainment"/>
    <s v="Mass Customer"/>
    <s v="N"/>
    <s v="No"/>
    <n v="18"/>
    <m/>
  </r>
  <r>
    <n v="7545"/>
    <n v="32"/>
    <x v="2341"/>
    <d v="2017-05-22T00:00:00"/>
    <n v="222"/>
    <b v="0"/>
    <s v="Approved"/>
    <s v="Giant Bicycles"/>
    <s v="Standard"/>
    <s v="medium"/>
    <s v="medium"/>
    <n v="642.70000000000005"/>
    <n v="211.37"/>
    <d v="2002-03-22T00:00:00"/>
    <n v="431.33000000000004"/>
    <s v="F"/>
    <n v="37"/>
    <d v="1971-02-17T00:00:00"/>
    <n v="49.410523446220189"/>
    <s v="Biostatistician IV"/>
    <s v="Argiculture"/>
    <s v="Mass Customer"/>
    <s v="N"/>
    <s v="No"/>
    <n v="15"/>
    <m/>
  </r>
  <r>
    <n v="8012"/>
    <n v="5"/>
    <x v="2761"/>
    <d v="2017-05-22T00:00:00"/>
    <n v="222"/>
    <b v="0"/>
    <s v="Approved"/>
    <s v="Trek Bicycles"/>
    <s v="Mountain"/>
    <s v="low"/>
    <s v="medium"/>
    <n v="574.64"/>
    <n v="459.71"/>
    <d v="2011-08-29T00:00:00"/>
    <n v="114.93"/>
    <s v="M"/>
    <n v="82"/>
    <d v="1991-12-13T00:00:00"/>
    <n v="28.577646733891424"/>
    <s v="Developer III"/>
    <s v="n/a"/>
    <s v="Mass Customer"/>
    <s v="N"/>
    <s v="No"/>
    <n v="3"/>
    <m/>
  </r>
  <r>
    <n v="8077"/>
    <n v="92"/>
    <x v="2585"/>
    <d v="2017-05-22T00:00:00"/>
    <n v="222"/>
    <b v="0"/>
    <s v="Approved"/>
    <s v="WeareA2B"/>
    <s v="Standard"/>
    <s v="medium"/>
    <s v="small"/>
    <n v="1415.01"/>
    <n v="1259.3599999999999"/>
    <d v="2003-01-05T00:00:00"/>
    <n v="155.65000000000009"/>
    <s v="M"/>
    <n v="1"/>
    <d v="1977-02-10T00:00:00"/>
    <n v="43.424222076357175"/>
    <s v="Budget/Accounting Analyst III"/>
    <s v="IT"/>
    <s v="Mass Customer"/>
    <s v="N"/>
    <s v="Yes"/>
    <n v="15"/>
    <m/>
  </r>
  <r>
    <n v="8409"/>
    <n v="55"/>
    <x v="310"/>
    <d v="2017-05-22T00:00:00"/>
    <n v="222"/>
    <b v="1"/>
    <s v="Approved"/>
    <s v="Trek Bicycles"/>
    <s v="Road"/>
    <s v="medium"/>
    <s v="large"/>
    <n v="1894.19"/>
    <n v="598.76"/>
    <d v="2003-07-21T00:00:00"/>
    <n v="1295.43"/>
    <s v="F"/>
    <n v="8"/>
    <d v="1997-05-27T00:00:00"/>
    <n v="23.120112487316081"/>
    <s v="Financial Analyst"/>
    <s v="Financial Services"/>
    <s v="Mass Customer"/>
    <s v="N"/>
    <s v="No"/>
    <n v="2"/>
    <m/>
  </r>
  <r>
    <n v="8603"/>
    <n v="7"/>
    <x v="1654"/>
    <d v="2017-05-22T00:00:00"/>
    <n v="222"/>
    <b v="1"/>
    <s v="Approved"/>
    <s v="Giant Bicycles"/>
    <s v="Standard"/>
    <s v="medium"/>
    <s v="small"/>
    <n v="1311.44"/>
    <n v="1167.18"/>
    <d v="1997-05-10T00:00:00"/>
    <n v="144.26"/>
    <s v="F"/>
    <n v="82"/>
    <d v="1983-11-01T00:00:00"/>
    <n v="36.6981946790969"/>
    <s v="Social Worker"/>
    <s v="Health"/>
    <s v="High Net Worth"/>
    <s v="N"/>
    <s v="Yes"/>
    <n v="15"/>
    <m/>
  </r>
  <r>
    <n v="8872"/>
    <n v="10"/>
    <x v="1567"/>
    <d v="2017-05-22T00:00:00"/>
    <n v="222"/>
    <b v="1"/>
    <s v="Approved"/>
    <s v="WeareA2B"/>
    <s v="Touring"/>
    <s v="medium"/>
    <s v="medium"/>
    <n v="1466.68"/>
    <n v="363.25"/>
    <d v="2014-03-03T00:00:00"/>
    <n v="1103.43"/>
    <s v="M"/>
    <n v="38"/>
    <d v="1988-04-08T00:00:00"/>
    <n v="32.259838514713344"/>
    <s v="Recruiter"/>
    <s v="Telecommunications"/>
    <s v="Mass Customer"/>
    <s v="N"/>
    <s v="No"/>
    <n v="21"/>
    <m/>
  </r>
  <r>
    <n v="9307"/>
    <n v="71"/>
    <x v="2271"/>
    <d v="2017-05-22T00:00:00"/>
    <n v="222"/>
    <b v="0"/>
    <s v="Approved"/>
    <s v="Solex"/>
    <s v="Standard"/>
    <s v="high"/>
    <s v="large"/>
    <n v="1842.92"/>
    <n v="1105.75"/>
    <d v="2000-05-22T00:00:00"/>
    <n v="737.17000000000007"/>
    <s v="F"/>
    <n v="12"/>
    <d v="1978-04-11T00:00:00"/>
    <n v="42.259838514713344"/>
    <s v="Office Assistant IV"/>
    <s v="Property"/>
    <s v="Mass Customer"/>
    <s v="N"/>
    <s v="Yes"/>
    <n v="9"/>
    <m/>
  </r>
  <r>
    <n v="9494"/>
    <n v="80"/>
    <x v="1237"/>
    <d v="2017-05-22T00:00:00"/>
    <n v="222"/>
    <b v="1"/>
    <s v="Approved"/>
    <s v="Trek Bicycles"/>
    <s v="Standard"/>
    <s v="medium"/>
    <s v="large"/>
    <n v="1469.44"/>
    <n v="596.54999999999995"/>
    <d v="2015-05-21T00:00:00"/>
    <n v="872.8900000000001"/>
    <s v="F"/>
    <n v="5"/>
    <d v="1968-01-16T00:00:00"/>
    <n v="52.500934405124298"/>
    <s v="Marketing Assistant"/>
    <s v="Manufacturing"/>
    <s v="High Net Worth"/>
    <s v="N"/>
    <s v="Yes"/>
    <n v="8"/>
    <m/>
  </r>
  <r>
    <n v="9756"/>
    <n v="56"/>
    <x v="871"/>
    <d v="2017-05-22T00:00:00"/>
    <n v="222"/>
    <b v="0"/>
    <s v="Approved"/>
    <s v="OHM Cycles"/>
    <s v="Standard"/>
    <s v="medium"/>
    <s v="medium"/>
    <n v="183.86"/>
    <n v="137.9"/>
    <d v="1997-10-04T00:00:00"/>
    <n v="45.960000000000008"/>
    <s v="F"/>
    <n v="92"/>
    <d v="1988-05-13T00:00:00"/>
    <n v="32.163948103754436"/>
    <s v="Accounting Assistant III"/>
    <s v="Financial Services"/>
    <s v="Mass Customer"/>
    <s v="N"/>
    <s v="Yes"/>
    <n v="3"/>
    <m/>
  </r>
  <r>
    <n v="9982"/>
    <n v="92"/>
    <x v="1099"/>
    <d v="2017-05-22T00:00:00"/>
    <n v="222"/>
    <b v="0"/>
    <s v="Approved"/>
    <s v="WeareA2B"/>
    <s v="Standard"/>
    <s v="medium"/>
    <s v="small"/>
    <n v="1415.01"/>
    <n v="1259.3599999999999"/>
    <d v="2003-01-05T00:00:00"/>
    <n v="155.65000000000009"/>
    <s v="M"/>
    <n v="23"/>
    <d v="1969-08-03T00:00:00"/>
    <n v="50.952989199644847"/>
    <s v="Product Engineer"/>
    <s v="Manufacturing"/>
    <s v="Affluent Customer"/>
    <s v="N"/>
    <s v="Yes"/>
    <n v="9"/>
    <m/>
  </r>
  <r>
    <n v="9995"/>
    <n v="4"/>
    <x v="3365"/>
    <d v="2017-05-22T00:00:00"/>
    <n v="222"/>
    <b v="0"/>
    <s v="Approved"/>
    <s v="Giant Bicycles"/>
    <s v="Standard"/>
    <s v="high"/>
    <s v="medium"/>
    <n v="1129.1300000000001"/>
    <n v="677.48"/>
    <d v="2005-08-09T00:00:00"/>
    <n v="451.65000000000009"/>
    <s v="F"/>
    <n v="36"/>
    <d v="1993-03-19T00:00:00"/>
    <n v="27.311893309233888"/>
    <s v="Software Engineer II"/>
    <s v="Manufacturing"/>
    <s v="Affluent Customer"/>
    <s v="N"/>
    <s v="No"/>
    <n v="2"/>
    <m/>
  </r>
  <r>
    <n v="10757"/>
    <n v="5"/>
    <x v="2872"/>
    <d v="2017-05-22T00:00:00"/>
    <n v="222"/>
    <b v="0"/>
    <s v="Approved"/>
    <s v="Trek Bicycles"/>
    <s v="Mountain"/>
    <s v="low"/>
    <s v="medium"/>
    <n v="574.64"/>
    <n v="459.71"/>
    <d v="2011-08-29T00:00:00"/>
    <n v="114.93"/>
    <s v="U"/>
    <n v="14"/>
    <d v="1899-12-30T00:00:00"/>
    <n v="0"/>
    <s v="Structural Analysis Engineer"/>
    <s v="IT"/>
    <s v="Mass Customer"/>
    <s v="N"/>
    <s v="Yes"/>
    <n v="0"/>
    <m/>
  </r>
  <r>
    <n v="11141"/>
    <n v="85"/>
    <x v="2568"/>
    <d v="2017-05-22T00:00:00"/>
    <n v="222"/>
    <b v="1"/>
    <s v="Approved"/>
    <s v="WeareA2B"/>
    <s v="Standard"/>
    <s v="medium"/>
    <s v="medium"/>
    <n v="752.64"/>
    <n v="205.36"/>
    <d v="2015-08-02T00:00:00"/>
    <n v="547.28"/>
    <s v="F"/>
    <n v="10"/>
    <d v="1974-09-09T00:00:00"/>
    <n v="45.848879610603753"/>
    <s v="Social Worker"/>
    <s v="Health"/>
    <s v="Mass Customer"/>
    <s v="N"/>
    <s v="No"/>
    <n v="22"/>
    <m/>
  </r>
  <r>
    <n v="11367"/>
    <n v="0"/>
    <x v="1052"/>
    <d v="2017-05-22T00:00:00"/>
    <n v="222"/>
    <b v="1"/>
    <s v="Approved"/>
    <s v="OHM Cycles"/>
    <s v="Standard"/>
    <s v="high"/>
    <s v="medium"/>
    <n v="227.88"/>
    <n v="136.72999999999999"/>
    <d v="2003-02-07T00:00:00"/>
    <n v="91.15"/>
    <s v="F"/>
    <n v="12"/>
    <d v="1981-02-24T00:00:00"/>
    <n v="39.383126185946217"/>
    <s v="Account Representative I"/>
    <s v="n/a"/>
    <s v="High Net Worth"/>
    <s v="N"/>
    <s v="No"/>
    <n v="13"/>
    <m/>
  </r>
  <r>
    <n v="11835"/>
    <n v="99"/>
    <x v="3108"/>
    <d v="2017-05-22T00:00:00"/>
    <n v="222"/>
    <b v="1"/>
    <s v="Approved"/>
    <s v="Trek Bicycles"/>
    <s v="Road"/>
    <s v="low"/>
    <s v="small"/>
    <n v="1720.7"/>
    <n v="1531.42"/>
    <d v="1997-02-09T00:00:00"/>
    <n v="189.27999999999997"/>
    <s v="M"/>
    <n v="93"/>
    <d v="1995-04-25T00:00:00"/>
    <n v="25.21052344622019"/>
    <s v="Environmental Tech"/>
    <s v="Manufacturing"/>
    <s v="High Net Worth"/>
    <s v="N"/>
    <s v="Yes"/>
    <n v="7"/>
    <m/>
  </r>
  <r>
    <n v="12012"/>
    <n v="87"/>
    <x v="2281"/>
    <d v="2017-05-22T00:00:00"/>
    <n v="222"/>
    <b v="0"/>
    <s v="Approved"/>
    <s v="Giant Bicycles"/>
    <s v="Standard"/>
    <s v="high"/>
    <s v="medium"/>
    <n v="1179"/>
    <n v="707.4"/>
    <d v="2003-09-10T00:00:00"/>
    <n v="471.6"/>
    <s v="M"/>
    <n v="17"/>
    <d v="1982-01-06T00:00:00"/>
    <n v="38.517372761288684"/>
    <n v="0"/>
    <s v="n/a"/>
    <s v="Affluent Customer"/>
    <s v="N"/>
    <s v="Yes"/>
    <n v="15"/>
    <m/>
  </r>
  <r>
    <n v="12183"/>
    <n v="56"/>
    <x v="1705"/>
    <d v="2017-05-22T00:00:00"/>
    <n v="222"/>
    <b v="0"/>
    <s v="Approved"/>
    <s v="Norco Bicycles"/>
    <s v="Mountain"/>
    <s v="low"/>
    <s v="small"/>
    <n v="688.63"/>
    <n v="612.88"/>
    <d v="1991-11-10T00:00:00"/>
    <n v="75.75"/>
    <s v="F"/>
    <n v="26"/>
    <d v="1959-03-11T00:00:00"/>
    <n v="61.358468651699646"/>
    <s v="Health Coach III"/>
    <s v="Health"/>
    <s v="High Net Worth"/>
    <s v="N"/>
    <s v="Yes"/>
    <n v="19"/>
    <m/>
  </r>
  <r>
    <n v="12663"/>
    <n v="47"/>
    <x v="3127"/>
    <d v="2017-05-22T00:00:00"/>
    <n v="222"/>
    <b v="1"/>
    <s v="Approved"/>
    <s v="Trek Bicycles"/>
    <s v="Road"/>
    <s v="low"/>
    <s v="small"/>
    <n v="1720.7"/>
    <n v="1531.42"/>
    <d v="1997-02-09T00:00:00"/>
    <n v="189.27999999999997"/>
    <s v="M"/>
    <n v="3"/>
    <d v="1977-06-13T00:00:00"/>
    <n v="43.087235774987313"/>
    <s v="Librarian"/>
    <s v="Entertainment"/>
    <s v="Affluent Customer"/>
    <s v="N"/>
    <s v="Yes"/>
    <n v="8"/>
    <m/>
  </r>
  <r>
    <n v="12783"/>
    <n v="0"/>
    <x v="1251"/>
    <d v="2017-05-22T00:00:00"/>
    <n v="222"/>
    <b v="0"/>
    <s v="Approved"/>
    <s v="OHM Cycles"/>
    <s v="Road"/>
    <s v="high"/>
    <s v="large"/>
    <n v="12.01"/>
    <n v="7.21"/>
    <d v="2009-03-08T00:00:00"/>
    <n v="4.8"/>
    <s v="M"/>
    <n v="16"/>
    <d v="1977-11-05T00:00:00"/>
    <n v="42.689975501014715"/>
    <s v="Statistician I"/>
    <s v="n/a"/>
    <s v="High Net Worth"/>
    <s v="N"/>
    <s v="No"/>
    <n v="18"/>
    <m/>
  </r>
  <r>
    <n v="12194"/>
    <n v="8"/>
    <x v="1099"/>
    <d v="2017-03-11T00:00:00"/>
    <m/>
    <b v="1"/>
    <s v="Cancelled"/>
    <s v="Solex"/>
    <s v="Road"/>
    <s v="medium"/>
    <s v="small"/>
    <n v="1703.52"/>
    <n v="1516.13"/>
    <n v="38693"/>
    <m/>
    <m/>
    <m/>
    <m/>
    <m/>
    <m/>
    <m/>
    <m/>
    <m/>
    <m/>
    <m/>
    <m/>
  </r>
  <r>
    <n v="13032"/>
    <n v="96"/>
    <x v="886"/>
    <d v="2017-05-22T00:00:00"/>
    <n v="222"/>
    <b v="0"/>
    <s v="Approved"/>
    <s v="WeareA2B"/>
    <s v="Road"/>
    <s v="low"/>
    <s v="small"/>
    <n v="1172.78"/>
    <n v="1043.77"/>
    <d v="1995-12-19T00:00:00"/>
    <n v="129.01"/>
    <s v="F"/>
    <n v="36"/>
    <d v="1974-12-26T00:00:00"/>
    <n v="45.552989199644848"/>
    <s v="Analog Circuit Design manager"/>
    <s v="IT"/>
    <s v="Mass Customer"/>
    <s v="N"/>
    <s v="No"/>
    <n v="21"/>
    <m/>
  </r>
  <r>
    <n v="13184"/>
    <n v="54"/>
    <x v="622"/>
    <d v="2017-05-22T00:00:00"/>
    <n v="222"/>
    <b v="0"/>
    <s v="Approved"/>
    <s v="WeareA2B"/>
    <s v="Standard"/>
    <s v="medium"/>
    <s v="medium"/>
    <n v="1292.8399999999999"/>
    <n v="13.44"/>
    <d v="2009-04-12T00:00:00"/>
    <n v="1279.3999999999999"/>
    <s v="M"/>
    <n v="68"/>
    <d v="1981-03-15T00:00:00"/>
    <n v="39.331071391425674"/>
    <s v="Financial Analyst"/>
    <s v="Financial Services"/>
    <s v="Mass Customer"/>
    <s v="N"/>
    <s v="No"/>
    <n v="3"/>
    <m/>
  </r>
  <r>
    <n v="13335"/>
    <n v="56"/>
    <x v="1359"/>
    <d v="2017-05-22T00:00:00"/>
    <n v="222"/>
    <b v="1"/>
    <s v="Approved"/>
    <s v="Norco Bicycles"/>
    <s v="Mountain"/>
    <s v="low"/>
    <s v="small"/>
    <n v="688.63"/>
    <n v="612.88"/>
    <d v="1993-10-02T00:00:00"/>
    <n v="75.75"/>
    <s v="M"/>
    <n v="13"/>
    <d v="1978-01-13T00:00:00"/>
    <n v="42.500934405124298"/>
    <s v="Nurse Practicioner"/>
    <s v="Financial Services"/>
    <s v="High Net Worth"/>
    <s v="N"/>
    <s v="No"/>
    <n v="9"/>
    <m/>
  </r>
  <r>
    <n v="13597"/>
    <n v="11"/>
    <x v="1260"/>
    <d v="2017-05-22T00:00:00"/>
    <n v="222"/>
    <b v="0"/>
    <s v="Approved"/>
    <s v="Giant Bicycles"/>
    <s v="Standard"/>
    <s v="high"/>
    <s v="medium"/>
    <n v="1274.93"/>
    <n v="764.96"/>
    <d v="1996-11-09T00:00:00"/>
    <n v="509.97"/>
    <s v="F"/>
    <n v="60"/>
    <d v="1962-12-17T00:00:00"/>
    <n v="57.585865911973613"/>
    <s v="Computer Systems Analyst II"/>
    <s v="Health"/>
    <s v="Affluent Customer"/>
    <s v="N"/>
    <s v="Yes"/>
    <n v="18"/>
    <m/>
  </r>
  <r>
    <n v="13624"/>
    <n v="84"/>
    <x v="3177"/>
    <d v="2017-05-22T00:00:00"/>
    <n v="222"/>
    <b v="1"/>
    <s v="Approved"/>
    <s v="Giant Bicycles"/>
    <s v="Road"/>
    <s v="medium"/>
    <s v="medium"/>
    <n v="792.9"/>
    <n v="594.67999999999995"/>
    <d v="1992-10-02T00:00:00"/>
    <n v="198.22000000000003"/>
    <s v="M"/>
    <n v="90"/>
    <d v="1966-02-22T00:00:00"/>
    <n v="54.399564542110603"/>
    <s v="Programmer Analyst II"/>
    <s v="Manufacturing"/>
    <s v="High Net Worth"/>
    <s v="N"/>
    <s v="No"/>
    <n v="6"/>
    <m/>
  </r>
  <r>
    <n v="13922"/>
    <n v="55"/>
    <x v="194"/>
    <d v="2017-05-22T00:00:00"/>
    <n v="222"/>
    <b v="0"/>
    <s v="Approved"/>
    <s v="Trek Bicycles"/>
    <s v="Road"/>
    <s v="medium"/>
    <s v="large"/>
    <n v="1894.19"/>
    <n v="598.76"/>
    <d v="2003-07-21T00:00:00"/>
    <n v="1295.43"/>
    <s v="F"/>
    <n v="47"/>
    <d v="1998-04-24T00:00:00"/>
    <n v="22.21052344622019"/>
    <s v="Administrative Assistant II"/>
    <s v="Financial Services"/>
    <s v="Mass Customer"/>
    <s v="N"/>
    <s v="No"/>
    <n v="3"/>
    <m/>
  </r>
  <r>
    <n v="14009"/>
    <n v="33"/>
    <x v="3098"/>
    <d v="2017-05-22T00:00:00"/>
    <n v="222"/>
    <b v="1"/>
    <s v="Approved"/>
    <s v="Giant Bicycles"/>
    <s v="Standard"/>
    <s v="medium"/>
    <s v="small"/>
    <n v="1311.44"/>
    <n v="1167.18"/>
    <d v="1999-07-20T00:00:00"/>
    <n v="144.26"/>
    <s v="F"/>
    <n v="76"/>
    <d v="1978-04-15T00:00:00"/>
    <n v="42.248879610603751"/>
    <s v="Clinical Specialist"/>
    <s v="Health"/>
    <s v="Affluent Customer"/>
    <s v="N"/>
    <s v="Yes"/>
    <n v="12"/>
    <m/>
  </r>
  <r>
    <n v="14430"/>
    <n v="59"/>
    <x v="1386"/>
    <d v="2017-05-22T00:00:00"/>
    <n v="222"/>
    <b v="0"/>
    <s v="Approved"/>
    <s v="Solex"/>
    <s v="Standard"/>
    <s v="medium"/>
    <s v="large"/>
    <n v="1061.56"/>
    <n v="733.58"/>
    <d v="1993-07-20T00:00:00"/>
    <n v="327.9799999999999"/>
    <s v="M"/>
    <n v="6"/>
    <d v="1954-11-06T00:00:00"/>
    <n v="65.703674131151701"/>
    <s v="Account Coordinator"/>
    <s v="Health"/>
    <s v="Affluent Customer"/>
    <s v="N"/>
    <s v="No"/>
    <n v="10"/>
    <m/>
  </r>
  <r>
    <n v="15402"/>
    <n v="64"/>
    <x v="802"/>
    <d v="2017-05-22T00:00:00"/>
    <n v="222"/>
    <b v="1"/>
    <s v="Approved"/>
    <s v="Trek Bicycles"/>
    <s v="Standard"/>
    <s v="medium"/>
    <s v="large"/>
    <n v="1469.44"/>
    <n v="596.54999999999995"/>
    <d v="2015-04-11T00:00:00"/>
    <n v="872.8900000000001"/>
    <s v="F"/>
    <n v="81"/>
    <d v="1965-04-14T00:00:00"/>
    <n v="55.259838514713344"/>
    <s v="Biostatistician II"/>
    <s v="n/a"/>
    <s v="Affluent Customer"/>
    <s v="N"/>
    <s v="Yes"/>
    <n v="6"/>
    <m/>
  </r>
  <r>
    <n v="17222"/>
    <n v="7"/>
    <x v="57"/>
    <d v="2017-05-22T00:00:00"/>
    <n v="222"/>
    <b v="1"/>
    <s v="Approved"/>
    <s v="Trek Bicycles"/>
    <s v="Road"/>
    <s v="low"/>
    <s v="medium"/>
    <n v="980.37"/>
    <n v="234.43"/>
    <d v="2007-08-04T00:00:00"/>
    <n v="745.94"/>
    <s v="F"/>
    <n v="77"/>
    <d v="1994-09-08T00:00:00"/>
    <n v="25.837920706494163"/>
    <s v="Account Executive"/>
    <s v="Property"/>
    <s v="Mass Customer"/>
    <s v="N"/>
    <s v="Yes"/>
    <n v="5"/>
    <m/>
  </r>
  <r>
    <n v="17270"/>
    <n v="51"/>
    <x v="2845"/>
    <d v="2017-05-22T00:00:00"/>
    <n v="222"/>
    <b v="1"/>
    <s v="Approved"/>
    <s v="OHM Cycles"/>
    <s v="Standard"/>
    <s v="high"/>
    <s v="medium"/>
    <n v="2005.66"/>
    <n v="1203.4000000000001"/>
    <d v="2012-04-10T00:00:00"/>
    <n v="802.26"/>
    <s v="M"/>
    <n v="27"/>
    <d v="1962-11-14T00:00:00"/>
    <n v="57.676276870877729"/>
    <s v="Civil Engineer"/>
    <s v="Manufacturing"/>
    <s v="Affluent Customer"/>
    <s v="N"/>
    <s v="No"/>
    <n v="11"/>
    <m/>
  </r>
  <r>
    <n v="12206"/>
    <n v="0"/>
    <x v="2671"/>
    <d v="2017-11-08T00:00:00"/>
    <m/>
    <b v="0"/>
    <s v="Approved"/>
    <m/>
    <m/>
    <m/>
    <m/>
    <n v="1392.76"/>
    <m/>
    <m/>
    <m/>
    <m/>
    <m/>
    <m/>
    <m/>
    <m/>
    <m/>
    <m/>
    <m/>
    <m/>
    <m/>
    <m/>
  </r>
  <r>
    <n v="17515"/>
    <n v="92"/>
    <x v="734"/>
    <d v="2017-05-22T00:00:00"/>
    <n v="222"/>
    <b v="1"/>
    <s v="Approved"/>
    <s v="WeareA2B"/>
    <s v="Standard"/>
    <s v="medium"/>
    <s v="small"/>
    <n v="1415.01"/>
    <n v="1259.3599999999999"/>
    <d v="2003-01-05T00:00:00"/>
    <n v="155.65000000000009"/>
    <s v="M"/>
    <n v="23"/>
    <d v="2000-07-31T00:00:00"/>
    <n v="19.939290569507861"/>
    <n v="0"/>
    <s v="Financial Services"/>
    <s v="Affluent Customer"/>
    <s v="N"/>
    <s v="No"/>
    <n v="1"/>
    <m/>
  </r>
  <r>
    <n v="17592"/>
    <n v="79"/>
    <x v="3111"/>
    <d v="2017-05-22T00:00:00"/>
    <n v="222"/>
    <b v="0"/>
    <s v="Approved"/>
    <s v="Norco Bicycles"/>
    <s v="Standard"/>
    <s v="medium"/>
    <s v="medium"/>
    <n v="1555.58"/>
    <n v="818.01"/>
    <d v="1997-01-25T00:00:00"/>
    <n v="737.56999999999994"/>
    <s v="M"/>
    <n v="28"/>
    <d v="1962-11-30T00:00:00"/>
    <n v="57.632441254439371"/>
    <s v="Environmental Specialist"/>
    <s v="Manufacturing"/>
    <s v="Affluent Customer"/>
    <s v="N"/>
    <s v="Yes"/>
    <n v="17"/>
    <m/>
  </r>
  <r>
    <n v="17803"/>
    <n v="94"/>
    <x v="926"/>
    <d v="2017-05-22T00:00:00"/>
    <n v="222"/>
    <b v="0"/>
    <s v="Approved"/>
    <s v="Giant Bicycles"/>
    <s v="Standard"/>
    <s v="medium"/>
    <s v="large"/>
    <n v="1635.3"/>
    <n v="993.66"/>
    <d v="2013-06-09T00:00:00"/>
    <n v="641.64"/>
    <s v="M"/>
    <n v="25"/>
    <d v="1956-01-18T00:00:00"/>
    <n v="64.503674131151698"/>
    <s v="Senior Financial Analyst"/>
    <s v="Financial Services"/>
    <s v="Mass Customer"/>
    <s v="N"/>
    <s v="No"/>
    <n v="10"/>
    <m/>
  </r>
  <r>
    <n v="17815"/>
    <n v="85"/>
    <x v="771"/>
    <d v="2017-05-22T00:00:00"/>
    <n v="222"/>
    <b v="0"/>
    <s v="Approved"/>
    <s v="WeareA2B"/>
    <s v="Standard"/>
    <s v="medium"/>
    <s v="medium"/>
    <n v="1228.07"/>
    <n v="400.91"/>
    <d v="2000-05-22T00:00:00"/>
    <n v="827.15999999999985"/>
    <s v="F"/>
    <n v="79"/>
    <d v="1954-05-10T00:00:00"/>
    <n v="66.196824816083208"/>
    <s v="Electrical Engineer"/>
    <s v="Manufacturing"/>
    <s v="High Net Worth"/>
    <s v="N"/>
    <s v="No"/>
    <n v="9"/>
    <m/>
  </r>
  <r>
    <n v="17883"/>
    <n v="4"/>
    <x v="3417"/>
    <d v="2017-05-22T00:00:00"/>
    <n v="222"/>
    <b v="1"/>
    <s v="Approved"/>
    <s v="Giant Bicycles"/>
    <s v="Standard"/>
    <s v="high"/>
    <s v="medium"/>
    <n v="1129.1300000000001"/>
    <n v="677.48"/>
    <d v="2011-08-29T00:00:00"/>
    <n v="451.65000000000009"/>
    <s v="F"/>
    <n v="54"/>
    <d v="1980-11-11T00:00:00"/>
    <n v="39.670797418822929"/>
    <s v="Assistant Professor"/>
    <s v="Manufacturing"/>
    <s v="Mass Customer"/>
    <s v="N"/>
    <s v="Yes"/>
    <n v="3"/>
    <m/>
  </r>
  <r>
    <n v="18393"/>
    <n v="5"/>
    <x v="1974"/>
    <d v="2017-05-22T00:00:00"/>
    <n v="222"/>
    <b v="1"/>
    <s v="Approved"/>
    <s v="Giant Bicycles"/>
    <s v="Standard"/>
    <s v="high"/>
    <s v="medium"/>
    <n v="1129.1300000000001"/>
    <n v="677.48"/>
    <d v="2005-08-09T00:00:00"/>
    <n v="451.65000000000009"/>
    <s v="F"/>
    <n v="67"/>
    <d v="1986-01-10T00:00:00"/>
    <n v="34.503674131151698"/>
    <s v="Quality Engineer"/>
    <s v="Manufacturing"/>
    <s v="High Net Worth"/>
    <s v="N"/>
    <s v="No"/>
    <n v="18"/>
    <m/>
  </r>
  <r>
    <n v="18394"/>
    <n v="59"/>
    <x v="1792"/>
    <d v="2017-05-22T00:00:00"/>
    <n v="222"/>
    <b v="0"/>
    <s v="Approved"/>
    <s v="Solex"/>
    <s v="Standard"/>
    <s v="medium"/>
    <s v="large"/>
    <n v="1061.56"/>
    <n v="733.58"/>
    <d v="2011-08-24T00:00:00"/>
    <n v="327.9799999999999"/>
    <s v="F"/>
    <n v="34"/>
    <d v="1971-06-13T00:00:00"/>
    <n v="49.092715227042106"/>
    <s v="VP Sales"/>
    <s v="Financial Services"/>
    <s v="Affluent Customer"/>
    <s v="N"/>
    <s v="Yes"/>
    <n v="6"/>
    <m/>
  </r>
  <r>
    <n v="18460"/>
    <n v="72"/>
    <x v="2982"/>
    <d v="2017-05-22T00:00:00"/>
    <n v="222"/>
    <b v="1"/>
    <s v="Approved"/>
    <s v="Norco Bicycles"/>
    <s v="Standard"/>
    <s v="medium"/>
    <s v="medium"/>
    <n v="360.4"/>
    <n v="270.3"/>
    <d v="1997-01-25T00:00:00"/>
    <n v="90.099999999999966"/>
    <s v="F"/>
    <n v="30"/>
    <d v="1982-08-08T00:00:00"/>
    <n v="37.931071391425668"/>
    <s v="Senior Cost Accountant"/>
    <s v="Financial Services"/>
    <s v="Mass Customer"/>
    <s v="N"/>
    <s v="Yes"/>
    <n v="11"/>
    <m/>
  </r>
  <r>
    <n v="18728"/>
    <n v="89"/>
    <x v="576"/>
    <d v="2017-05-22T00:00:00"/>
    <n v="222"/>
    <b v="0"/>
    <s v="Approved"/>
    <s v="WeareA2B"/>
    <s v="Touring"/>
    <s v="medium"/>
    <s v="large"/>
    <n v="1362.99"/>
    <n v="57.74"/>
    <d v="1993-04-20T00:00:00"/>
    <n v="1305.25"/>
    <s v="F"/>
    <n v="71"/>
    <d v="1977-03-22T00:00:00"/>
    <n v="43.314633035261288"/>
    <s v="Software Test Engineer I"/>
    <s v="n/a"/>
    <s v="Mass Customer"/>
    <s v="N"/>
    <s v="Yes"/>
    <n v="12"/>
    <m/>
  </r>
  <r>
    <n v="18739"/>
    <n v="47"/>
    <x v="3418"/>
    <d v="2017-05-22T00:00:00"/>
    <n v="222"/>
    <b v="0"/>
    <s v="Approved"/>
    <s v="Trek Bicycles"/>
    <s v="Road"/>
    <s v="low"/>
    <s v="small"/>
    <n v="1720.7"/>
    <n v="1531.42"/>
    <d v="2006-10-01T00:00:00"/>
    <n v="189.27999999999997"/>
    <s v="M"/>
    <n v="19"/>
    <d v="1959-12-29T00:00:00"/>
    <n v="60.555728925672248"/>
    <s v="Office Assistant I"/>
    <s v="Health"/>
    <s v="Affluent Customer"/>
    <s v="N"/>
    <s v="No"/>
    <n v="16"/>
    <m/>
  </r>
  <r>
    <n v="19044"/>
    <n v="8"/>
    <x v="2671"/>
    <d v="2017-05-22T00:00:00"/>
    <n v="222"/>
    <b v="1"/>
    <s v="Approved"/>
    <s v="Solex"/>
    <s v="Road"/>
    <s v="medium"/>
    <s v="small"/>
    <n v="1703.52"/>
    <n v="1516.13"/>
    <d v="2011-04-16T00:00:00"/>
    <n v="187.38999999999987"/>
    <s v="F"/>
    <n v="87"/>
    <d v="1974-01-10T00:00:00"/>
    <n v="46.511893309233891"/>
    <s v="Speech Pathologist"/>
    <s v="Manufacturing"/>
    <s v="Mass Customer"/>
    <s v="N"/>
    <s v="No"/>
    <n v="8"/>
    <m/>
  </r>
  <r>
    <n v="19454"/>
    <n v="33"/>
    <x v="2348"/>
    <d v="2017-05-22T00:00:00"/>
    <n v="222"/>
    <b v="1"/>
    <s v="Approved"/>
    <s v="Giant Bicycles"/>
    <s v="Standard"/>
    <s v="medium"/>
    <s v="small"/>
    <n v="1311.44"/>
    <n v="1167.18"/>
    <d v="1993-04-12T00:00:00"/>
    <n v="144.26"/>
    <s v="F"/>
    <n v="53"/>
    <d v="1954-08-22T00:00:00"/>
    <n v="65.911893309233889"/>
    <s v="Recruiting Manager"/>
    <s v="n/a"/>
    <s v="Mass Customer"/>
    <s v="N"/>
    <s v="Yes"/>
    <n v="19"/>
    <m/>
  </r>
  <r>
    <n v="19626"/>
    <n v="77"/>
    <x v="1419"/>
    <d v="2017-05-22T00:00:00"/>
    <n v="222"/>
    <b v="1"/>
    <s v="Approved"/>
    <s v="Norco Bicycles"/>
    <s v="Road"/>
    <s v="medium"/>
    <s v="large"/>
    <n v="1240.31"/>
    <n v="795.1"/>
    <d v="2011-01-10T00:00:00"/>
    <n v="445.20999999999992"/>
    <s v="F"/>
    <n v="32"/>
    <d v="1975-06-02T00:00:00"/>
    <n v="45.120112487316078"/>
    <s v="Budget/Accounting Analyst IV"/>
    <s v="Manufacturing"/>
    <s v="Mass Customer"/>
    <s v="N"/>
    <s v="No"/>
    <n v="17"/>
    <m/>
  </r>
  <r>
    <n v="2"/>
    <n v="3"/>
    <x v="1004"/>
    <d v="2017-05-21T00:00:00"/>
    <n v="223"/>
    <b v="1"/>
    <s v="Approved"/>
    <s v="Trek Bicycles"/>
    <s v="Standard"/>
    <s v="medium"/>
    <s v="large"/>
    <n v="2091.4699999999998"/>
    <n v="388.92"/>
    <d v="2014-03-03T00:00:00"/>
    <n v="1702.5499999999997"/>
    <s v="F"/>
    <n v="89"/>
    <d v="1979-02-04T00:00:00"/>
    <n v="41.440660432521561"/>
    <s v="Clinical Specialist"/>
    <s v="Health"/>
    <s v="Mass Customer"/>
    <s v="N"/>
    <s v="Yes"/>
    <n v="10"/>
    <m/>
  </r>
  <r>
    <n v="208"/>
    <n v="51"/>
    <x v="2827"/>
    <d v="2017-05-21T00:00:00"/>
    <n v="223"/>
    <b v="0"/>
    <s v="Approved"/>
    <s v="OHM Cycles"/>
    <s v="Standard"/>
    <s v="high"/>
    <s v="medium"/>
    <n v="2005.66"/>
    <n v="1203.4000000000001"/>
    <d v="2012-04-10T00:00:00"/>
    <n v="802.26"/>
    <s v="F"/>
    <n v="7"/>
    <d v="1997-08-05T00:00:00"/>
    <n v="22.928331665398272"/>
    <s v="Geologist III"/>
    <s v="Retail"/>
    <s v="Affluent Customer"/>
    <s v="N"/>
    <s v="No"/>
    <n v="3"/>
    <m/>
  </r>
  <r>
    <n v="902"/>
    <n v="0"/>
    <x v="2212"/>
    <d v="2017-05-21T00:00:00"/>
    <n v="223"/>
    <b v="0"/>
    <s v="Approved"/>
    <s v="Trek Bicycles"/>
    <s v="Standard"/>
    <s v="high"/>
    <s v="medium"/>
    <n v="358.39"/>
    <n v="215.03"/>
    <d v="1991-05-06T00:00:00"/>
    <n v="143.35999999999999"/>
    <s v="M"/>
    <n v="35"/>
    <d v="1966-09-16T00:00:00"/>
    <n v="53.835180980466767"/>
    <n v="0"/>
    <s v="Retail"/>
    <s v="High Net Worth"/>
    <s v="N"/>
    <s v="Yes"/>
    <n v="13"/>
    <m/>
  </r>
  <r>
    <n v="1300"/>
    <n v="75"/>
    <x v="2313"/>
    <d v="2017-05-21T00:00:00"/>
    <n v="223"/>
    <b v="0"/>
    <s v="Approved"/>
    <s v="Giant Bicycles"/>
    <s v="Touring"/>
    <s v="medium"/>
    <s v="large"/>
    <n v="1873.97"/>
    <n v="863.95"/>
    <d v="2006-05-22T00:00:00"/>
    <n v="1010.02"/>
    <s v="F"/>
    <n v="72"/>
    <d v="1998-02-10T00:00:00"/>
    <n v="22.410523446220189"/>
    <s v="Help Desk Operator"/>
    <s v="IT"/>
    <s v="Affluent Customer"/>
    <s v="N"/>
    <s v="No"/>
    <n v="3"/>
    <m/>
  </r>
  <r>
    <n v="1759"/>
    <n v="38"/>
    <x v="1195"/>
    <d v="2017-05-21T00:00:00"/>
    <n v="223"/>
    <b v="1"/>
    <s v="Approved"/>
    <s v="Solex"/>
    <s v="Standard"/>
    <s v="medium"/>
    <s v="medium"/>
    <n v="1577.53"/>
    <n v="826.51"/>
    <d v="2011-03-16T00:00:00"/>
    <n v="751.02"/>
    <s v="M"/>
    <n v="1"/>
    <d v="1964-07-28T00:00:00"/>
    <n v="55.972167281836626"/>
    <s v="Operator"/>
    <s v="Telecommunications"/>
    <s v="Affluent Customer"/>
    <s v="N"/>
    <s v="No"/>
    <n v="4"/>
    <m/>
  </r>
  <r>
    <n v="2029"/>
    <n v="86"/>
    <x v="2508"/>
    <d v="2017-05-21T00:00:00"/>
    <n v="223"/>
    <b v="1"/>
    <s v="Approved"/>
    <s v="OHM Cycles"/>
    <s v="Standard"/>
    <s v="medium"/>
    <s v="medium"/>
    <n v="235.63"/>
    <n v="125.07"/>
    <d v="2004-08-07T00:00:00"/>
    <n v="110.56"/>
    <s v="F"/>
    <n v="31"/>
    <d v="1969-12-12T00:00:00"/>
    <n v="50.594085090055806"/>
    <s v="VP Quality Control"/>
    <s v="Manufacturing"/>
    <s v="Mass Customer"/>
    <s v="N"/>
    <s v="No"/>
    <n v="16"/>
    <m/>
  </r>
  <r>
    <n v="2113"/>
    <n v="19"/>
    <x v="2414"/>
    <d v="2017-05-21T00:00:00"/>
    <n v="223"/>
    <b v="1"/>
    <s v="Approved"/>
    <s v="Trek Bicycles"/>
    <s v="Mountain"/>
    <s v="low"/>
    <s v="medium"/>
    <n v="574.64"/>
    <n v="459.71"/>
    <d v="2011-08-29T00:00:00"/>
    <n v="114.93"/>
    <s v="F"/>
    <n v="25"/>
    <d v="1993-10-13T00:00:00"/>
    <n v="26.742030295535258"/>
    <s v="Database Administrator III"/>
    <s v="n/a"/>
    <s v="High Net Worth"/>
    <s v="N"/>
    <s v="No"/>
    <n v="9"/>
    <m/>
  </r>
  <r>
    <n v="3301"/>
    <n v="89"/>
    <x v="1734"/>
    <d v="2017-05-21T00:00:00"/>
    <n v="223"/>
    <b v="1"/>
    <s v="Approved"/>
    <s v="WeareA2B"/>
    <s v="Touring"/>
    <s v="medium"/>
    <s v="large"/>
    <n v="1362.99"/>
    <n v="57.74"/>
    <d v="1999-07-26T00:00:00"/>
    <n v="1305.25"/>
    <s v="F"/>
    <n v="69"/>
    <d v="1981-05-08T00:00:00"/>
    <n v="39.183126185946222"/>
    <s v="Programmer Analyst III"/>
    <s v="n/a"/>
    <s v="Mass Customer"/>
    <s v="N"/>
    <s v="Yes"/>
    <n v="5"/>
    <m/>
  </r>
  <r>
    <n v="3369"/>
    <n v="60"/>
    <x v="1160"/>
    <d v="2017-05-21T00:00:00"/>
    <n v="223"/>
    <b v="0"/>
    <s v="Approved"/>
    <s v="Giant Bicycles"/>
    <s v="Standard"/>
    <s v="high"/>
    <s v="small"/>
    <n v="1977.36"/>
    <n v="1759.85"/>
    <d v="2012-05-18T00:00:00"/>
    <n v="217.51"/>
    <s v="M"/>
    <n v="3"/>
    <d v="1958-12-28T00:00:00"/>
    <n v="61.558468651699641"/>
    <s v="Web Designer II"/>
    <s v="Property"/>
    <s v="Affluent Customer"/>
    <s v="N"/>
    <s v="Yes"/>
    <n v="16"/>
    <m/>
  </r>
  <r>
    <n v="3424"/>
    <n v="36"/>
    <x v="2557"/>
    <d v="2017-05-21T00:00:00"/>
    <n v="223"/>
    <b v="0"/>
    <s v="Approved"/>
    <s v="Solex"/>
    <s v="Standard"/>
    <s v="low"/>
    <s v="medium"/>
    <n v="1289.8499999999999"/>
    <n v="74.510000000000005"/>
    <d v="2011-04-16T00:00:00"/>
    <n v="1215.3399999999999"/>
    <s v="M"/>
    <n v="51"/>
    <d v="1957-07-26T00:00:00"/>
    <n v="62.983126185946219"/>
    <s v="Recruiting Manager"/>
    <s v="Financial Services"/>
    <s v="High Net Worth"/>
    <s v="N"/>
    <s v="Yes"/>
    <n v="16"/>
    <m/>
  </r>
  <r>
    <n v="4037"/>
    <n v="82"/>
    <x v="2868"/>
    <d v="2017-05-21T00:00:00"/>
    <n v="223"/>
    <b v="0"/>
    <s v="Approved"/>
    <s v="Norco Bicycles"/>
    <s v="Standard"/>
    <s v="high"/>
    <s v="medium"/>
    <n v="1148.6400000000001"/>
    <n v="689.18"/>
    <d v="1998-12-16T00:00:00"/>
    <n v="459.46000000000015"/>
    <s v="F"/>
    <n v="99"/>
    <d v="1988-11-27T00:00:00"/>
    <n v="31.621482350329781"/>
    <s v="Junior Executive"/>
    <s v="Argiculture"/>
    <s v="Mass Customer"/>
    <s v="N"/>
    <s v="Yes"/>
    <n v="2"/>
    <m/>
  </r>
  <r>
    <n v="4254"/>
    <n v="39"/>
    <x v="1589"/>
    <d v="2017-05-21T00:00:00"/>
    <n v="223"/>
    <b v="0"/>
    <s v="Approved"/>
    <s v="Giant Bicycles"/>
    <s v="Standard"/>
    <s v="medium"/>
    <s v="large"/>
    <n v="1812.75"/>
    <n v="582.48"/>
    <d v="2006-02-02T00:00:00"/>
    <n v="1230.27"/>
    <s v="F"/>
    <n v="8"/>
    <d v="1991-01-13T00:00:00"/>
    <n v="29.492715227042108"/>
    <s v="Chief Design Engineer"/>
    <s v="Manufacturing"/>
    <s v="Mass Customer"/>
    <s v="N"/>
    <s v="Yes"/>
    <n v="9"/>
    <m/>
  </r>
  <r>
    <n v="4333"/>
    <n v="46"/>
    <x v="1835"/>
    <d v="2017-05-21T00:00:00"/>
    <n v="223"/>
    <b v="1"/>
    <s v="Approved"/>
    <s v="OHM Cycles"/>
    <s v="Standard"/>
    <s v="low"/>
    <s v="medium"/>
    <n v="1793.43"/>
    <n v="248.82"/>
    <d v="1998-12-17T00:00:00"/>
    <n v="1544.6100000000001"/>
    <s v="F"/>
    <n v="88"/>
    <d v="1975-08-12T00:00:00"/>
    <n v="44.925591939370875"/>
    <s v="Marketing Manager"/>
    <s v="Retail"/>
    <s v="High Net Worth"/>
    <s v="N"/>
    <s v="No"/>
    <n v="12"/>
    <m/>
  </r>
  <r>
    <n v="4618"/>
    <n v="15"/>
    <x v="3020"/>
    <d v="2017-05-21T00:00:00"/>
    <n v="223"/>
    <b v="1"/>
    <s v="Approved"/>
    <s v="Norco Bicycles"/>
    <s v="Standard"/>
    <s v="low"/>
    <s v="medium"/>
    <n v="958.74"/>
    <n v="748.9"/>
    <d v="2010-05-05T00:00:00"/>
    <n v="209.84000000000003"/>
    <s v="F"/>
    <n v="3"/>
    <d v="1968-09-29T00:00:00"/>
    <n v="51.796824816083202"/>
    <s v="Professor"/>
    <s v="Manufacturing"/>
    <s v="Mass Customer"/>
    <s v="N"/>
    <s v="Yes"/>
    <n v="14"/>
    <m/>
  </r>
  <r>
    <n v="5082"/>
    <n v="66"/>
    <x v="563"/>
    <d v="2017-05-21T00:00:00"/>
    <n v="223"/>
    <b v="0"/>
    <s v="Approved"/>
    <s v="Giant Bicycles"/>
    <s v="Road"/>
    <s v="low"/>
    <s v="small"/>
    <n v="590.26"/>
    <n v="525.33000000000004"/>
    <d v="2005-10-22T00:00:00"/>
    <n v="64.92999999999995"/>
    <s v="F"/>
    <n v="23"/>
    <d v="1974-12-07T00:00:00"/>
    <n v="45.605043994165399"/>
    <s v="Legal Assistant"/>
    <s v="Financial Services"/>
    <s v="Mass Customer"/>
    <s v="N"/>
    <s v="Yes"/>
    <n v="10"/>
    <m/>
  </r>
  <r>
    <n v="5187"/>
    <n v="0"/>
    <x v="2445"/>
    <d v="2017-05-21T00:00:00"/>
    <n v="223"/>
    <b v="1"/>
    <s v="Approved"/>
    <s v="Norco Bicycles"/>
    <s v="Road"/>
    <s v="medium"/>
    <s v="medium"/>
    <n v="543.39"/>
    <n v="407.54"/>
    <d v="1995-12-19T00:00:00"/>
    <n v="135.84999999999997"/>
    <s v="F"/>
    <n v="81"/>
    <d v="1990-04-08T00:00:00"/>
    <n v="30.259838514713341"/>
    <s v="Accountant IV"/>
    <s v="IT"/>
    <s v="High Net Worth"/>
    <s v="N"/>
    <s v="Yes"/>
    <n v="12"/>
    <m/>
  </r>
  <r>
    <n v="5317"/>
    <n v="40"/>
    <x v="3419"/>
    <d v="2017-05-21T00:00:00"/>
    <n v="223"/>
    <b v="0"/>
    <s v="Approved"/>
    <s v="Trek Bicycles"/>
    <s v="Road"/>
    <s v="medium"/>
    <s v="large"/>
    <n v="1894.19"/>
    <n v="598.76"/>
    <d v="2003-07-21T00:00:00"/>
    <n v="1295.43"/>
    <s v="M"/>
    <n v="0"/>
    <d v="1964-05-27T00:00:00"/>
    <n v="56.142030295535257"/>
    <s v="Technical Writer"/>
    <s v="Financial Services"/>
    <s v="High Net Worth"/>
    <s v="N"/>
    <s v="No"/>
    <n v="13"/>
    <m/>
  </r>
  <r>
    <n v="5493"/>
    <n v="94"/>
    <x v="2047"/>
    <d v="2017-05-21T00:00:00"/>
    <n v="223"/>
    <b v="1"/>
    <s v="Approved"/>
    <s v="Giant Bicycles"/>
    <s v="Standard"/>
    <s v="medium"/>
    <s v="large"/>
    <n v="1635.3"/>
    <n v="993.66"/>
    <d v="2004-01-16T00:00:00"/>
    <n v="641.64"/>
    <s v="F"/>
    <n v="26"/>
    <d v="1999-03-19T00:00:00"/>
    <n v="21.309153583206491"/>
    <s v="Sales Representative"/>
    <s v="Retail"/>
    <s v="Mass Customer"/>
    <s v="N"/>
    <s v="Yes"/>
    <n v="2"/>
    <m/>
  </r>
  <r>
    <n v="5504"/>
    <n v="87"/>
    <x v="2553"/>
    <d v="2017-05-21T00:00:00"/>
    <n v="223"/>
    <b v="0"/>
    <s v="Approved"/>
    <s v="Giant Bicycles"/>
    <s v="Standard"/>
    <s v="high"/>
    <s v="medium"/>
    <n v="1179"/>
    <n v="707.4"/>
    <d v="2005-05-10T00:00:00"/>
    <n v="471.6"/>
    <s v="M"/>
    <n v="47"/>
    <d v="1966-12-22T00:00:00"/>
    <n v="53.569427555809234"/>
    <s v="Pharmacist"/>
    <s v="Health"/>
    <s v="Affluent Customer"/>
    <s v="N"/>
    <s v="Yes"/>
    <n v="9"/>
    <m/>
  </r>
  <r>
    <n v="5903"/>
    <n v="0"/>
    <x v="1437"/>
    <d v="2017-05-21T00:00:00"/>
    <n v="223"/>
    <b v="0"/>
    <s v="Approved"/>
    <s v="Trek Bicycles"/>
    <s v="Road"/>
    <s v="medium"/>
    <s v="medium"/>
    <n v="533.51"/>
    <n v="400.13"/>
    <d v="2001-11-25T00:00:00"/>
    <n v="133.38"/>
    <s v="M"/>
    <n v="25"/>
    <d v="1984-11-20T00:00:00"/>
    <n v="35.643400158548957"/>
    <s v="Account Representative IV"/>
    <s v="Entertainment"/>
    <s v="High Net Worth"/>
    <s v="N"/>
    <s v="Yes"/>
    <n v="12"/>
    <m/>
  </r>
  <r>
    <n v="6132"/>
    <n v="54"/>
    <x v="1281"/>
    <d v="2017-05-21T00:00:00"/>
    <n v="223"/>
    <b v="0"/>
    <s v="Approved"/>
    <s v="WeareA2B"/>
    <s v="Standard"/>
    <s v="medium"/>
    <s v="medium"/>
    <n v="1292.8399999999999"/>
    <n v="13.44"/>
    <d v="2009-04-12T00:00:00"/>
    <n v="1279.3999999999999"/>
    <s v="F"/>
    <n v="99"/>
    <d v="1977-08-15T00:00:00"/>
    <n v="42.914633035261289"/>
    <s v="Tax Accountant"/>
    <s v="n/a"/>
    <s v="Mass Customer"/>
    <s v="N"/>
    <s v="No"/>
    <n v="12"/>
    <m/>
  </r>
  <r>
    <n v="6505"/>
    <n v="0"/>
    <x v="1851"/>
    <d v="2017-05-21T00:00:00"/>
    <n v="223"/>
    <b v="0"/>
    <s v="Approved"/>
    <s v="Trek Bicycles"/>
    <s v="Standard"/>
    <s v="high"/>
    <s v="medium"/>
    <n v="358.39"/>
    <n v="215.03"/>
    <d v="2004-01-16T00:00:00"/>
    <n v="143.35999999999999"/>
    <s v="F"/>
    <n v="84"/>
    <d v="1988-02-22T00:00:00"/>
    <n v="32.385865911973617"/>
    <s v="Desktop Support Technician"/>
    <s v="Property"/>
    <s v="High Net Worth"/>
    <s v="N"/>
    <s v="No"/>
    <n v="22"/>
    <m/>
  </r>
  <r>
    <n v="6680"/>
    <n v="45"/>
    <x v="798"/>
    <d v="2017-05-21T00:00:00"/>
    <n v="223"/>
    <b v="1"/>
    <s v="Approved"/>
    <s v="Trek Bicycles"/>
    <s v="Road"/>
    <s v="low"/>
    <s v="medium"/>
    <n v="980.37"/>
    <n v="234.43"/>
    <d v="2004-09-28T00:00:00"/>
    <n v="745.94"/>
    <s v="M"/>
    <n v="0"/>
    <d v="1987-01-08T00:00:00"/>
    <n v="33.509153583206491"/>
    <s v="Programmer Analyst II"/>
    <s v="Financial Services"/>
    <s v="High Net Worth"/>
    <s v="N"/>
    <s v="No"/>
    <n v="19"/>
    <m/>
  </r>
  <r>
    <n v="7007"/>
    <n v="16"/>
    <x v="2866"/>
    <d v="2017-05-21T00:00:00"/>
    <n v="223"/>
    <b v="1"/>
    <s v="Approved"/>
    <s v="Norco Bicycles"/>
    <s v="Standard"/>
    <s v="high"/>
    <s v="small"/>
    <n v="1661.92"/>
    <n v="1479.11"/>
    <d v="1992-10-11T00:00:00"/>
    <n v="182.81000000000017"/>
    <s v="M"/>
    <n v="37"/>
    <d v="1990-06-04T00:00:00"/>
    <n v="30.103674131151699"/>
    <s v="Assistant Manager"/>
    <s v="Property"/>
    <s v="Affluent Customer"/>
    <s v="N"/>
    <s v="No"/>
    <n v="2"/>
    <m/>
  </r>
  <r>
    <n v="7125"/>
    <n v="27"/>
    <x v="704"/>
    <d v="2017-05-21T00:00:00"/>
    <n v="223"/>
    <b v="0"/>
    <s v="Approved"/>
    <s v="Trek Bicycles"/>
    <s v="Standard"/>
    <s v="low"/>
    <s v="medium"/>
    <n v="1057.51"/>
    <n v="154.4"/>
    <d v="1994-07-12T00:00:00"/>
    <n v="903.11"/>
    <s v="F"/>
    <n v="44"/>
    <d v="1962-02-04T00:00:00"/>
    <n v="58.451619336631147"/>
    <s v="Nurse"/>
    <s v="Financial Services"/>
    <s v="High Net Worth"/>
    <s v="N"/>
    <s v="No"/>
    <n v="11"/>
    <m/>
  </r>
  <r>
    <n v="7589"/>
    <n v="14"/>
    <x v="1970"/>
    <d v="2017-05-21T00:00:00"/>
    <n v="223"/>
    <b v="0"/>
    <s v="Approved"/>
    <s v="Trek Bicycles"/>
    <s v="Standard"/>
    <s v="medium"/>
    <s v="small"/>
    <n v="1386.84"/>
    <n v="1234.29"/>
    <d v="2003-08-05T00:00:00"/>
    <n v="152.54999999999995"/>
    <s v="M"/>
    <n v="16"/>
    <d v="1956-08-07T00:00:00"/>
    <n v="63.950249473617454"/>
    <s v="VP Marketing"/>
    <s v="n/a"/>
    <s v="Mass Customer"/>
    <s v="N"/>
    <s v="No"/>
    <n v="15"/>
    <m/>
  </r>
  <r>
    <n v="8000"/>
    <n v="40"/>
    <x v="2228"/>
    <d v="2017-05-21T00:00:00"/>
    <n v="223"/>
    <b v="0"/>
    <s v="Approved"/>
    <s v="OHM Cycles"/>
    <s v="Standard"/>
    <s v="high"/>
    <s v="medium"/>
    <n v="1458.17"/>
    <n v="874.9"/>
    <d v="2006-02-02T00:00:00"/>
    <n v="583.2700000000001"/>
    <s v="M"/>
    <n v="27"/>
    <d v="1977-10-13T00:00:00"/>
    <n v="42.752989199644851"/>
    <s v="Librarian"/>
    <s v="Entertainment"/>
    <s v="Mass Customer"/>
    <s v="N"/>
    <s v="No"/>
    <n v="15"/>
    <m/>
  </r>
  <r>
    <n v="8073"/>
    <n v="1"/>
    <x v="1526"/>
    <d v="2017-05-21T00:00:00"/>
    <n v="223"/>
    <b v="1"/>
    <s v="Approved"/>
    <s v="Giant Bicycles"/>
    <s v="Standard"/>
    <s v="medium"/>
    <s v="medium"/>
    <n v="1403.5"/>
    <n v="954.82"/>
    <d v="2016-11-14T00:00:00"/>
    <n v="448.67999999999995"/>
    <s v="M"/>
    <n v="92"/>
    <d v="1962-04-20T00:00:00"/>
    <n v="58.246139884576358"/>
    <s v="Computer Systems Analyst I"/>
    <s v="n/a"/>
    <s v="Affluent Customer"/>
    <s v="N"/>
    <s v="No"/>
    <n v="10"/>
    <m/>
  </r>
  <r>
    <n v="8490"/>
    <n v="51"/>
    <x v="2992"/>
    <d v="2017-05-21T00:00:00"/>
    <n v="223"/>
    <b v="1"/>
    <s v="Approved"/>
    <s v="OHM Cycles"/>
    <s v="Standard"/>
    <s v="high"/>
    <s v="medium"/>
    <n v="2005.66"/>
    <n v="1203.4000000000001"/>
    <d v="1997-10-04T00:00:00"/>
    <n v="802.26"/>
    <s v="M"/>
    <n v="64"/>
    <d v="1980-02-12T00:00:00"/>
    <n v="40.418742624302382"/>
    <s v="Chemical Engineer"/>
    <s v="Manufacturing"/>
    <s v="Mass Customer"/>
    <s v="N"/>
    <s v="Yes"/>
    <n v="9"/>
    <m/>
  </r>
  <r>
    <n v="8584"/>
    <n v="8"/>
    <x v="1414"/>
    <d v="2017-05-21T00:00:00"/>
    <n v="223"/>
    <b v="0"/>
    <s v="Approved"/>
    <s v="Solex"/>
    <s v="Road"/>
    <s v="medium"/>
    <s v="small"/>
    <n v="1703.52"/>
    <n v="1516.13"/>
    <d v="1991-11-07T00:00:00"/>
    <n v="187.38999999999987"/>
    <s v="F"/>
    <n v="66"/>
    <d v="1978-04-20T00:00:00"/>
    <n v="42.235180980466765"/>
    <s v="Pharmacist"/>
    <s v="Health"/>
    <s v="Mass Customer"/>
    <s v="N"/>
    <s v="Yes"/>
    <n v="10"/>
    <m/>
  </r>
  <r>
    <n v="9246"/>
    <n v="39"/>
    <x v="1238"/>
    <d v="2017-05-21T00:00:00"/>
    <n v="223"/>
    <b v="1"/>
    <s v="Approved"/>
    <s v="Giant Bicycles"/>
    <s v="Standard"/>
    <s v="medium"/>
    <s v="large"/>
    <n v="1812.75"/>
    <n v="582.48"/>
    <d v="2010-06-07T00:00:00"/>
    <n v="1230.27"/>
    <s v="M"/>
    <n v="56"/>
    <d v="1976-10-01T00:00:00"/>
    <n v="43.785865911973616"/>
    <s v="Editor"/>
    <s v="Financial Services"/>
    <s v="Mass Customer"/>
    <s v="N"/>
    <s v="No"/>
    <n v="5"/>
    <m/>
  </r>
  <r>
    <n v="9343"/>
    <n v="28"/>
    <x v="3333"/>
    <d v="2017-05-21T00:00:00"/>
    <n v="223"/>
    <b v="1"/>
    <s v="Approved"/>
    <s v="Solex"/>
    <s v="Road"/>
    <s v="medium"/>
    <s v="small"/>
    <n v="1703.52"/>
    <n v="1516.13"/>
    <d v="2011-04-16T00:00:00"/>
    <n v="187.38999999999987"/>
    <s v="F"/>
    <n v="70"/>
    <d v="1973-11-08T00:00:00"/>
    <n v="46.684496048959915"/>
    <s v="Marketing Assistant"/>
    <s v="Retail"/>
    <s v="High Net Worth"/>
    <s v="N"/>
    <s v="No"/>
    <n v="14"/>
    <m/>
  </r>
  <r>
    <n v="9678"/>
    <n v="99"/>
    <x v="1248"/>
    <d v="2017-05-21T00:00:00"/>
    <n v="223"/>
    <b v="0"/>
    <s v="Approved"/>
    <s v="OHM Cycles"/>
    <s v="Standard"/>
    <s v="medium"/>
    <s v="medium"/>
    <n v="1227.3399999999999"/>
    <n v="770.89"/>
    <d v="1994-08-10T00:00:00"/>
    <n v="456.44999999999993"/>
    <s v="F"/>
    <n v="67"/>
    <d v="1958-04-16T00:00:00"/>
    <n v="62.259838514713344"/>
    <s v="Chief Design Engineer"/>
    <s v="Manufacturing"/>
    <s v="Affluent Customer"/>
    <s v="N"/>
    <s v="No"/>
    <n v="12"/>
    <m/>
  </r>
  <r>
    <n v="10097"/>
    <n v="37"/>
    <x v="139"/>
    <d v="2017-05-21T00:00:00"/>
    <n v="223"/>
    <b v="1"/>
    <s v="Approved"/>
    <s v="OHM Cycles"/>
    <s v="Standard"/>
    <s v="low"/>
    <s v="medium"/>
    <n v="1793.43"/>
    <n v="248.82"/>
    <d v="1999-07-20T00:00:00"/>
    <n v="1544.6100000000001"/>
    <s v="F"/>
    <n v="99"/>
    <d v="1996-11-30T00:00:00"/>
    <n v="23.607783720192792"/>
    <s v="Sales Associate"/>
    <s v="n/a"/>
    <s v="Affluent Customer"/>
    <s v="N"/>
    <s v="No"/>
    <n v="1"/>
    <m/>
  </r>
  <r>
    <n v="11066"/>
    <n v="6"/>
    <x v="396"/>
    <d v="2017-05-21T00:00:00"/>
    <n v="223"/>
    <b v="0"/>
    <s v="Approved"/>
    <s v="OHM Cycles"/>
    <s v="Standard"/>
    <s v="high"/>
    <s v="medium"/>
    <n v="227.88"/>
    <n v="136.72999999999999"/>
    <d v="2004-09-28T00:00:00"/>
    <n v="91.15"/>
    <s v="M"/>
    <n v="97"/>
    <d v="1964-12-11T00:00:00"/>
    <n v="55.599564542110599"/>
    <s v="Health Coach II"/>
    <s v="Property"/>
    <s v="Mass Customer"/>
    <s v="N"/>
    <s v="Yes"/>
    <n v="6"/>
    <m/>
  </r>
  <r>
    <n v="11375"/>
    <n v="27"/>
    <x v="2164"/>
    <d v="2017-05-21T00:00:00"/>
    <n v="223"/>
    <b v="0"/>
    <s v="Approved"/>
    <s v="Trek Bicycles"/>
    <s v="Standard"/>
    <s v="medium"/>
    <s v="medium"/>
    <n v="499.53"/>
    <n v="388.72"/>
    <d v="1999-06-23T00:00:00"/>
    <n v="110.80999999999995"/>
    <s v="F"/>
    <n v="18"/>
    <d v="1996-04-06T00:00:00"/>
    <n v="24.259838514713341"/>
    <s v="Technical Writer"/>
    <s v="Retail"/>
    <s v="Mass Customer"/>
    <s v="N"/>
    <s v="No"/>
    <n v="7"/>
    <m/>
  </r>
  <r>
    <n v="11785"/>
    <n v="84"/>
    <x v="1060"/>
    <d v="2017-05-21T00:00:00"/>
    <n v="223"/>
    <b v="1"/>
    <s v="Approved"/>
    <s v="Trek Bicycles"/>
    <s v="Road"/>
    <s v="medium"/>
    <s v="medium"/>
    <n v="290.62"/>
    <n v="215.14"/>
    <d v="1997-08-25T00:00:00"/>
    <n v="75.480000000000018"/>
    <s v="F"/>
    <n v="67"/>
    <d v="1966-04-04T00:00:00"/>
    <n v="54.287235774987316"/>
    <n v="0"/>
    <s v="Financial Services"/>
    <s v="Affluent Customer"/>
    <s v="N"/>
    <s v="Yes"/>
    <n v="19"/>
    <m/>
  </r>
  <r>
    <n v="11859"/>
    <n v="88"/>
    <x v="1404"/>
    <d v="2017-05-21T00:00:00"/>
    <n v="223"/>
    <b v="0"/>
    <s v="Approved"/>
    <s v="Norco Bicycles"/>
    <s v="Standard"/>
    <s v="medium"/>
    <s v="medium"/>
    <n v="1198.46"/>
    <n v="381.1"/>
    <d v="2003-09-10T00:00:00"/>
    <n v="817.36"/>
    <s v="F"/>
    <n v="20"/>
    <d v="1998-02-02T00:00:00"/>
    <n v="22.432441254439368"/>
    <s v="Administrative Officer"/>
    <s v="n/a"/>
    <s v="Mass Customer"/>
    <s v="N"/>
    <s v="Yes"/>
    <n v="1"/>
    <m/>
  </r>
  <r>
    <n v="12574"/>
    <n v="16"/>
    <x v="1396"/>
    <d v="2017-05-21T00:00:00"/>
    <n v="223"/>
    <b v="0"/>
    <s v="Approved"/>
    <s v="Norco Bicycles"/>
    <s v="Standard"/>
    <s v="high"/>
    <s v="small"/>
    <n v="1661.92"/>
    <n v="1479.11"/>
    <d v="1994-09-09T00:00:00"/>
    <n v="182.81000000000017"/>
    <s v="M"/>
    <n v="59"/>
    <d v="1999-10-13T00:00:00"/>
    <n v="20.739290569507862"/>
    <n v="0"/>
    <s v="Financial Services"/>
    <s v="Mass Customer"/>
    <s v="N"/>
    <s v="No"/>
    <n v="1"/>
    <m/>
  </r>
  <r>
    <n v="12794"/>
    <n v="7"/>
    <x v="1293"/>
    <d v="2017-05-21T00:00:00"/>
    <n v="223"/>
    <b v="0"/>
    <s v="Approved"/>
    <s v="Trek Bicycles"/>
    <s v="Road"/>
    <s v="low"/>
    <s v="medium"/>
    <n v="980.37"/>
    <n v="234.43"/>
    <d v="2011-04-16T00:00:00"/>
    <n v="745.94"/>
    <s v="F"/>
    <n v="55"/>
    <d v="1971-12-11T00:00:00"/>
    <n v="48.596824816083206"/>
    <s v="Senior Quality Engineer"/>
    <s v="Telecommunications"/>
    <s v="Mass Customer"/>
    <s v="N"/>
    <s v="Yes"/>
    <n v="14"/>
    <m/>
  </r>
  <r>
    <n v="13696"/>
    <n v="26"/>
    <x v="2258"/>
    <d v="2017-05-21T00:00:00"/>
    <n v="223"/>
    <b v="0"/>
    <s v="Approved"/>
    <s v="WeareA2B"/>
    <s v="Standard"/>
    <s v="medium"/>
    <s v="medium"/>
    <n v="1992.93"/>
    <n v="762.63"/>
    <d v="1993-05-26T00:00:00"/>
    <n v="1230.3000000000002"/>
    <s v="F"/>
    <n v="63"/>
    <d v="1990-10-27T00:00:00"/>
    <n v="29.706413857179093"/>
    <s v="Senior Quality Engineer"/>
    <s v="Argiculture"/>
    <s v="Mass Customer"/>
    <s v="N"/>
    <s v="No"/>
    <n v="5"/>
    <m/>
  </r>
  <r>
    <n v="13969"/>
    <n v="9"/>
    <x v="2385"/>
    <d v="2017-05-21T00:00:00"/>
    <n v="223"/>
    <b v="1"/>
    <s v="Approved"/>
    <s v="OHM Cycles"/>
    <s v="Road"/>
    <s v="medium"/>
    <s v="medium"/>
    <n v="742.54"/>
    <n v="667.4"/>
    <d v="2005-12-07T00:00:00"/>
    <n v="75.139999999999986"/>
    <s v="M"/>
    <n v="16"/>
    <d v="1995-11-15T00:00:00"/>
    <n v="24.65161933663115"/>
    <s v="Database Administrator I"/>
    <s v="n/a"/>
    <s v="Affluent Customer"/>
    <s v="N"/>
    <s v="Yes"/>
    <n v="2"/>
    <m/>
  </r>
  <r>
    <n v="13974"/>
    <n v="5"/>
    <x v="139"/>
    <d v="2017-05-21T00:00:00"/>
    <n v="223"/>
    <b v="0"/>
    <s v="Approved"/>
    <s v="Trek Bicycles"/>
    <s v="Mountain"/>
    <s v="low"/>
    <s v="medium"/>
    <n v="574.64"/>
    <n v="459.71"/>
    <d v="2011-08-29T00:00:00"/>
    <n v="114.93"/>
    <s v="F"/>
    <n v="99"/>
    <d v="1996-11-30T00:00:00"/>
    <n v="23.607783720192792"/>
    <s v="Sales Associate"/>
    <s v="n/a"/>
    <s v="Affluent Customer"/>
    <s v="N"/>
    <s v="No"/>
    <n v="1"/>
    <m/>
  </r>
  <r>
    <n v="14043"/>
    <n v="40"/>
    <x v="3389"/>
    <d v="2017-05-21T00:00:00"/>
    <n v="223"/>
    <b v="1"/>
    <s v="Approved"/>
    <s v="Trek Bicycles"/>
    <s v="Road"/>
    <s v="medium"/>
    <s v="large"/>
    <n v="1894.19"/>
    <n v="598.76"/>
    <d v="2003-07-21T00:00:00"/>
    <n v="1295.43"/>
    <s v="F"/>
    <n v="57"/>
    <d v="1964-10-16T00:00:00"/>
    <n v="55.752989199644851"/>
    <s v="Administrative Officer"/>
    <s v="Retail"/>
    <s v="High Net Worth"/>
    <s v="N"/>
    <s v="No"/>
    <n v="8"/>
    <m/>
  </r>
  <r>
    <n v="15063"/>
    <n v="21"/>
    <x v="3420"/>
    <d v="2017-05-21T00:00:00"/>
    <n v="223"/>
    <b v="1"/>
    <s v="Approved"/>
    <s v="WeareA2B"/>
    <s v="Touring"/>
    <s v="medium"/>
    <s v="medium"/>
    <n v="1466.68"/>
    <n v="363.25"/>
    <d v="2014-03-03T00:00:00"/>
    <n v="1103.43"/>
    <s v="F"/>
    <n v="95"/>
    <d v="2000-08-26T00:00:00"/>
    <n v="19.868057692795535"/>
    <s v="Structural Analysis Engineer"/>
    <s v="Health"/>
    <s v="High Net Worth"/>
    <s v="N"/>
    <s v="Yes"/>
    <n v="1"/>
    <m/>
  </r>
  <r>
    <n v="15430"/>
    <n v="98"/>
    <x v="3301"/>
    <d v="2017-05-21T00:00:00"/>
    <n v="223"/>
    <b v="0"/>
    <s v="Approved"/>
    <s v="Trek Bicycles"/>
    <s v="Standard"/>
    <s v="high"/>
    <s v="medium"/>
    <n v="358.39"/>
    <n v="215.03"/>
    <d v="2004-01-16T00:00:00"/>
    <n v="143.35999999999999"/>
    <s v="F"/>
    <n v="47"/>
    <d v="2000-01-11T00:00:00"/>
    <n v="20.492715227042108"/>
    <s v="Programmer Analyst II"/>
    <s v="Health"/>
    <s v="Mass Customer"/>
    <s v="N"/>
    <s v="No"/>
    <n v="1"/>
    <m/>
  </r>
  <r>
    <n v="15499"/>
    <n v="52"/>
    <x v="731"/>
    <d v="2017-05-21T00:00:00"/>
    <n v="223"/>
    <b v="0"/>
    <s v="Approved"/>
    <s v="OHM Cycles"/>
    <s v="Road"/>
    <s v="medium"/>
    <s v="medium"/>
    <n v="1280.28"/>
    <n v="829.51"/>
    <d v="2001-11-25T00:00:00"/>
    <n v="450.77"/>
    <s v="F"/>
    <n v="34"/>
    <d v="1981-01-26T00:00:00"/>
    <n v="39.46257824074074"/>
    <s v="VP Marketing"/>
    <s v="Manufacturing"/>
    <s v="Affluent Customer"/>
    <s v="N"/>
    <s v="No"/>
    <n v="17"/>
    <m/>
  </r>
  <r>
    <n v="15972"/>
    <n v="29"/>
    <x v="1421"/>
    <d v="2017-05-21T00:00:00"/>
    <n v="223"/>
    <b v="1"/>
    <s v="Approved"/>
    <s v="WeareA2B"/>
    <s v="Standard"/>
    <s v="medium"/>
    <s v="medium"/>
    <n v="1065.03"/>
    <n v="230.09"/>
    <d v="2003-09-10T00:00:00"/>
    <n v="834.93999999999994"/>
    <s v="F"/>
    <n v="52"/>
    <d v="1958-04-05T00:00:00"/>
    <n v="62.289975501014709"/>
    <s v="VP Product Management"/>
    <s v="Manufacturing"/>
    <s v="High Net Worth"/>
    <s v="N"/>
    <s v="Yes"/>
    <n v="11"/>
    <m/>
  </r>
  <r>
    <n v="16176"/>
    <n v="9"/>
    <x v="1193"/>
    <d v="2017-05-21T00:00:00"/>
    <n v="223"/>
    <b v="1"/>
    <s v="Approved"/>
    <s v="OHM Cycles"/>
    <s v="Road"/>
    <s v="medium"/>
    <s v="medium"/>
    <n v="742.54"/>
    <n v="667.4"/>
    <d v="2004-08-17T00:00:00"/>
    <n v="75.139999999999986"/>
    <s v="M"/>
    <n v="12"/>
    <d v="1977-06-13T00:00:00"/>
    <n v="43.087235774987313"/>
    <s v="VP Accounting"/>
    <s v="Financial Services"/>
    <s v="Mass Customer"/>
    <s v="N"/>
    <s v="Yes"/>
    <n v="16"/>
    <m/>
  </r>
  <r>
    <n v="16665"/>
    <n v="89"/>
    <x v="2483"/>
    <d v="2017-05-21T00:00:00"/>
    <n v="223"/>
    <b v="1"/>
    <s v="Approved"/>
    <s v="Giant Bicycles"/>
    <s v="Standard"/>
    <s v="medium"/>
    <s v="large"/>
    <n v="1812.75"/>
    <n v="582.48"/>
    <d v="2010-06-07T00:00:00"/>
    <n v="1230.27"/>
    <s v="F"/>
    <n v="93"/>
    <d v="1965-06-28T00:00:00"/>
    <n v="55.054359062658548"/>
    <s v="Software Test Engineer III"/>
    <s v="Property"/>
    <s v="High Net Worth"/>
    <s v="N"/>
    <s v="No"/>
    <n v="19"/>
    <m/>
  </r>
  <r>
    <n v="16754"/>
    <n v="49"/>
    <x v="987"/>
    <d v="2017-05-21T00:00:00"/>
    <n v="223"/>
    <b v="0"/>
    <s v="Approved"/>
    <s v="Trek Bicycles"/>
    <s v="Road"/>
    <s v="medium"/>
    <s v="medium"/>
    <n v="533.51"/>
    <n v="400.13"/>
    <d v="2012-06-04T00:00:00"/>
    <n v="133.38"/>
    <s v="F"/>
    <n v="29"/>
    <d v="1985-12-21T00:00:00"/>
    <n v="34.558468651699641"/>
    <s v="Senior Financial Analyst"/>
    <s v="Financial Services"/>
    <s v="Mass Customer"/>
    <s v="N"/>
    <s v="No"/>
    <n v="20"/>
    <m/>
  </r>
  <r>
    <n v="17219"/>
    <n v="0"/>
    <x v="770"/>
    <d v="2017-05-21T00:00:00"/>
    <n v="223"/>
    <b v="1"/>
    <s v="Approved"/>
    <s v="Trek Bicycles"/>
    <s v="Road"/>
    <s v="medium"/>
    <s v="medium"/>
    <n v="290.62"/>
    <n v="215.14"/>
    <d v="2004-12-18T00:00:00"/>
    <n v="75.480000000000018"/>
    <s v="M"/>
    <n v="88"/>
    <d v="1970-05-01T00:00:00"/>
    <n v="50.210523446220193"/>
    <s v="Sales Associate"/>
    <s v="n/a"/>
    <s v="High Net Worth"/>
    <s v="N"/>
    <s v="No"/>
    <n v="10"/>
    <m/>
  </r>
  <r>
    <n v="17260"/>
    <n v="36"/>
    <x v="1521"/>
    <d v="2017-05-21T00:00:00"/>
    <n v="223"/>
    <b v="1"/>
    <s v="Approved"/>
    <s v="Solex"/>
    <s v="Standard"/>
    <s v="low"/>
    <s v="medium"/>
    <n v="945.04"/>
    <n v="507.58"/>
    <d v="1995-12-19T00:00:00"/>
    <n v="437.46"/>
    <s v="M"/>
    <n v="15"/>
    <d v="1960-08-20T00:00:00"/>
    <n v="59.911893309233889"/>
    <s v="Desktop Support Technician"/>
    <s v="Manufacturing"/>
    <s v="Mass Customer"/>
    <s v="N"/>
    <s v="No"/>
    <n v="17"/>
    <m/>
  </r>
  <r>
    <n v="17591"/>
    <n v="23"/>
    <x v="990"/>
    <d v="2017-05-21T00:00:00"/>
    <n v="223"/>
    <b v="1"/>
    <s v="Approved"/>
    <s v="Norco Bicycles"/>
    <s v="Standard"/>
    <s v="medium"/>
    <s v="medium"/>
    <n v="1198.46"/>
    <n v="381.1"/>
    <d v="1998-12-16T00:00:00"/>
    <n v="817.36"/>
    <s v="M"/>
    <n v="65"/>
    <d v="1957-10-16T00:00:00"/>
    <n v="62.758468651699644"/>
    <n v="0"/>
    <s v="Retail"/>
    <s v="High Net Worth"/>
    <s v="N"/>
    <s v="No"/>
    <n v="18"/>
    <m/>
  </r>
  <r>
    <n v="18120"/>
    <n v="58"/>
    <x v="2629"/>
    <d v="2017-05-21T00:00:00"/>
    <n v="223"/>
    <b v="1"/>
    <s v="Approved"/>
    <s v="OHM Cycles"/>
    <s v="Standard"/>
    <s v="medium"/>
    <s v="medium"/>
    <n v="912.52"/>
    <n v="141.4"/>
    <d v="1994-08-10T00:00:00"/>
    <n v="771.12"/>
    <s v="F"/>
    <n v="21"/>
    <d v="1977-10-06T00:00:00"/>
    <n v="42.77216728183663"/>
    <s v="Analog Circuit Design manager"/>
    <s v="Manufacturing"/>
    <s v="Mass Customer"/>
    <s v="N"/>
    <s v="Yes"/>
    <n v="3"/>
    <m/>
  </r>
  <r>
    <n v="18618"/>
    <n v="79"/>
    <x v="1574"/>
    <d v="2017-05-21T00:00:00"/>
    <n v="223"/>
    <b v="0"/>
    <s v="Approved"/>
    <s v="Norco Bicycles"/>
    <s v="Standard"/>
    <s v="medium"/>
    <s v="medium"/>
    <n v="1555.58"/>
    <n v="818.01"/>
    <d v="2004-12-18T00:00:00"/>
    <n v="737.56999999999994"/>
    <s v="F"/>
    <n v="80"/>
    <d v="1994-08-20T00:00:00"/>
    <n v="25.88997550101471"/>
    <s v="Automation Specialist I"/>
    <s v="Manufacturing"/>
    <s v="Affluent Customer"/>
    <s v="N"/>
    <s v="Yes"/>
    <n v="7"/>
    <m/>
  </r>
  <r>
    <n v="18708"/>
    <n v="24"/>
    <x v="1307"/>
    <d v="2017-05-21T00:00:00"/>
    <n v="223"/>
    <b v="1"/>
    <s v="Approved"/>
    <s v="Solex"/>
    <s v="Road"/>
    <s v="medium"/>
    <s v="large"/>
    <n v="1777.8"/>
    <n v="820.78"/>
    <d v="2011-05-07T00:00:00"/>
    <n v="957.02"/>
    <s v="M"/>
    <n v="66"/>
    <d v="1994-07-29T00:00:00"/>
    <n v="25.95024947361745"/>
    <n v="0"/>
    <s v="Financial Services"/>
    <s v="Affluent Customer"/>
    <s v="N"/>
    <s v="No"/>
    <n v="4"/>
    <m/>
  </r>
  <r>
    <n v="19117"/>
    <n v="67"/>
    <x v="2962"/>
    <d v="2017-05-21T00:00:00"/>
    <n v="223"/>
    <b v="0"/>
    <s v="Approved"/>
    <s v="Norco Bicycles"/>
    <s v="Road"/>
    <s v="medium"/>
    <s v="medium"/>
    <n v="544.04999999999995"/>
    <n v="376.84"/>
    <d v="1995-10-24T00:00:00"/>
    <n v="167.20999999999998"/>
    <s v="M"/>
    <n v="2"/>
    <d v="1977-03-13T00:00:00"/>
    <n v="43.33929056950786"/>
    <s v="Junior Executive"/>
    <s v="Health"/>
    <s v="Mass Customer"/>
    <s v="N"/>
    <s v="Yes"/>
    <n v="20"/>
    <m/>
  </r>
  <r>
    <n v="19617"/>
    <n v="39"/>
    <x v="2753"/>
    <d v="2017-05-21T00:00:00"/>
    <n v="223"/>
    <b v="1"/>
    <s v="Approved"/>
    <s v="Giant Bicycles"/>
    <s v="Standard"/>
    <s v="medium"/>
    <s v="large"/>
    <n v="1812.75"/>
    <n v="582.48"/>
    <d v="2006-02-02T00:00:00"/>
    <n v="1230.27"/>
    <s v="M"/>
    <n v="25"/>
    <d v="1969-09-05T00:00:00"/>
    <n v="50.862578240740739"/>
    <s v="VP Sales"/>
    <s v="Retail"/>
    <s v="Affluent Customer"/>
    <s v="N"/>
    <s v="Yes"/>
    <n v="12"/>
    <m/>
  </r>
  <r>
    <n v="163"/>
    <n v="80"/>
    <x v="2898"/>
    <d v="2017-05-20T00:00:00"/>
    <n v="224"/>
    <b v="1"/>
    <s v="Approved"/>
    <s v="OHM Cycles"/>
    <s v="Touring"/>
    <s v="low"/>
    <s v="medium"/>
    <n v="1073.07"/>
    <n v="933.84"/>
    <d v="2015-08-10T00:00:00"/>
    <n v="139.2299999999999"/>
    <s v="M"/>
    <n v="76"/>
    <d v="1979-10-17T00:00:00"/>
    <n v="40.742030295535258"/>
    <s v="Senior Developer"/>
    <s v="Manufacturing"/>
    <s v="Mass Customer"/>
    <s v="N"/>
    <s v="Yes"/>
    <n v="5"/>
    <m/>
  </r>
  <r>
    <n v="1465"/>
    <n v="7"/>
    <x v="2519"/>
    <d v="2017-05-20T00:00:00"/>
    <n v="224"/>
    <b v="0"/>
    <s v="Approved"/>
    <s v="Giant Bicycles"/>
    <s v="Standard"/>
    <s v="medium"/>
    <s v="small"/>
    <n v="1311.44"/>
    <n v="1167.18"/>
    <d v="2011-03-16T00:00:00"/>
    <n v="144.26"/>
    <s v="F"/>
    <n v="75"/>
    <d v="1989-11-14T00:00:00"/>
    <n v="30.657098788685943"/>
    <s v="Software Consultant"/>
    <s v="Property"/>
    <s v="High Net Worth"/>
    <s v="N"/>
    <s v="Yes"/>
    <n v="13"/>
    <m/>
  </r>
  <r>
    <n v="1599"/>
    <n v="53"/>
    <x v="2076"/>
    <d v="2017-05-20T00:00:00"/>
    <n v="224"/>
    <b v="0"/>
    <s v="Approved"/>
    <s v="OHM Cycles"/>
    <s v="Standard"/>
    <s v="medium"/>
    <s v="medium"/>
    <n v="795.34"/>
    <n v="101.58"/>
    <d v="2005-10-22T00:00:00"/>
    <n v="693.76"/>
    <s v="F"/>
    <n v="96"/>
    <d v="1999-08-23T00:00:00"/>
    <n v="20.879016596905121"/>
    <s v="General Manager"/>
    <s v="n/a"/>
    <s v="Mass Customer"/>
    <s v="N"/>
    <s v="Yes"/>
    <n v="2"/>
    <m/>
  </r>
  <r>
    <n v="2138"/>
    <n v="87"/>
    <x v="1837"/>
    <d v="2017-05-20T00:00:00"/>
    <n v="224"/>
    <b v="1"/>
    <s v="Approved"/>
    <s v="Giant Bicycles"/>
    <s v="Standard"/>
    <s v="high"/>
    <s v="medium"/>
    <n v="1179"/>
    <n v="707.4"/>
    <d v="1997-08-25T00:00:00"/>
    <n v="471.6"/>
    <s v="F"/>
    <n v="9"/>
    <d v="1977-04-04T00:00:00"/>
    <n v="43.279016596905123"/>
    <s v="Junior Executive"/>
    <s v="Manufacturing"/>
    <s v="Mass Customer"/>
    <s v="N"/>
    <s v="No"/>
    <n v="16"/>
    <m/>
  </r>
  <r>
    <n v="2868"/>
    <n v="38"/>
    <x v="206"/>
    <d v="2017-05-20T00:00:00"/>
    <n v="224"/>
    <b v="0"/>
    <s v="Approved"/>
    <s v="Trek Bicycles"/>
    <s v="Standard"/>
    <s v="medium"/>
    <s v="large"/>
    <n v="2091.4699999999998"/>
    <n v="388.92"/>
    <d v="2012-05-18T00:00:00"/>
    <n v="1702.5499999999997"/>
    <s v="F"/>
    <n v="73"/>
    <d v="1964-04-20T00:00:00"/>
    <n v="56.243400158548958"/>
    <s v="Media Manager II"/>
    <s v="Manufacturing"/>
    <s v="High Net Worth"/>
    <s v="N"/>
    <s v="Yes"/>
    <n v="5"/>
    <m/>
  </r>
  <r>
    <n v="4354"/>
    <n v="59"/>
    <x v="895"/>
    <d v="2017-05-20T00:00:00"/>
    <n v="224"/>
    <b v="1"/>
    <s v="Approved"/>
    <s v="Solex"/>
    <s v="Standard"/>
    <s v="medium"/>
    <s v="large"/>
    <n v="1061.56"/>
    <n v="733.58"/>
    <d v="2015-05-21T00:00:00"/>
    <n v="327.9799999999999"/>
    <s v="F"/>
    <n v="53"/>
    <d v="1978-08-02T00:00:00"/>
    <n v="41.950249473617454"/>
    <s v="Geologist I"/>
    <s v="Financial Services"/>
    <s v="Affluent Customer"/>
    <s v="N"/>
    <s v="Yes"/>
    <n v="7"/>
    <m/>
  </r>
  <r>
    <n v="4692"/>
    <n v="52"/>
    <x v="3"/>
    <d v="2017-05-20T00:00:00"/>
    <n v="224"/>
    <b v="0"/>
    <s v="Approved"/>
    <s v="OHM Cycles"/>
    <s v="Road"/>
    <s v="medium"/>
    <s v="medium"/>
    <n v="1280.28"/>
    <n v="829.51"/>
    <d v="1991-07-10T00:00:00"/>
    <n v="450.77"/>
    <s v="M"/>
    <n v="73"/>
    <d v="1985-10-31T00:00:00"/>
    <n v="34.6981946790969"/>
    <s v="Analog Circuit Design manager"/>
    <s v="Property"/>
    <s v="Mass Customer"/>
    <s v="N"/>
    <s v="Yes"/>
    <n v="9"/>
    <m/>
  </r>
  <r>
    <n v="4718"/>
    <n v="4"/>
    <x v="2882"/>
    <d v="2017-05-20T00:00:00"/>
    <n v="224"/>
    <b v="0"/>
    <s v="Approved"/>
    <s v="Giant Bicycles"/>
    <s v="Standard"/>
    <s v="high"/>
    <s v="medium"/>
    <n v="1129.1300000000001"/>
    <n v="677.48"/>
    <d v="2005-08-09T00:00:00"/>
    <n v="451.65000000000009"/>
    <s v="F"/>
    <n v="57"/>
    <d v="1969-12-04T00:00:00"/>
    <n v="50.616002898274985"/>
    <n v="0"/>
    <s v="n/a"/>
    <s v="Mass Customer"/>
    <s v="N"/>
    <s v="No"/>
    <n v="6"/>
    <m/>
  </r>
  <r>
    <n v="5714"/>
    <n v="71"/>
    <x v="743"/>
    <d v="2017-05-20T00:00:00"/>
    <n v="224"/>
    <b v="0"/>
    <s v="Approved"/>
    <s v="Solex"/>
    <s v="Standard"/>
    <s v="high"/>
    <s v="large"/>
    <n v="1842.92"/>
    <n v="1105.75"/>
    <d v="1995-10-24T00:00:00"/>
    <n v="737.17000000000007"/>
    <s v="F"/>
    <n v="40"/>
    <d v="1972-12-05T00:00:00"/>
    <n v="47.610523446220192"/>
    <s v="Quality Control Specialist"/>
    <s v="Health"/>
    <s v="Affluent Customer"/>
    <s v="N"/>
    <s v="No"/>
    <n v="8"/>
    <m/>
  </r>
  <r>
    <n v="5762"/>
    <n v="41"/>
    <x v="383"/>
    <d v="2017-05-20T00:00:00"/>
    <n v="224"/>
    <b v="0"/>
    <s v="Approved"/>
    <s v="Solex"/>
    <s v="Road"/>
    <s v="medium"/>
    <s v="medium"/>
    <n v="416.98"/>
    <n v="312.74"/>
    <d v="2012-06-04T00:00:00"/>
    <n v="104.24000000000001"/>
    <s v="F"/>
    <n v="74"/>
    <d v="1972-10-13T00:00:00"/>
    <n v="47.755728925672244"/>
    <s v="Director of Sales"/>
    <s v="n/a"/>
    <s v="Mass Customer"/>
    <s v="N"/>
    <s v="Yes"/>
    <n v="5"/>
    <m/>
  </r>
  <r>
    <n v="6068"/>
    <n v="21"/>
    <x v="679"/>
    <d v="2017-05-20T00:00:00"/>
    <n v="224"/>
    <b v="0"/>
    <s v="Approved"/>
    <s v="WeareA2B"/>
    <s v="Touring"/>
    <s v="medium"/>
    <s v="medium"/>
    <n v="1466.68"/>
    <n v="363.25"/>
    <d v="2014-03-03T00:00:00"/>
    <n v="1103.43"/>
    <s v="F"/>
    <n v="20"/>
    <d v="1985-05-21T00:00:00"/>
    <n v="35.144770021562657"/>
    <s v="Senior Financial Analyst"/>
    <s v="Financial Services"/>
    <s v="High Net Worth"/>
    <s v="N"/>
    <s v="No"/>
    <n v="2"/>
    <m/>
  </r>
  <r>
    <n v="6402"/>
    <n v="46"/>
    <x v="2436"/>
    <d v="2017-05-20T00:00:00"/>
    <n v="224"/>
    <b v="1"/>
    <s v="Approved"/>
    <s v="Solex"/>
    <s v="Standard"/>
    <s v="low"/>
    <s v="medium"/>
    <n v="1289.8499999999999"/>
    <n v="74.510000000000005"/>
    <d v="2007-12-11T00:00:00"/>
    <n v="1215.3399999999999"/>
    <s v="M"/>
    <n v="62"/>
    <d v="1985-05-03T00:00:00"/>
    <n v="35.194085090055808"/>
    <s v="VP Quality Control"/>
    <s v="Retail"/>
    <s v="Mass Customer"/>
    <s v="N"/>
    <s v="No"/>
    <n v="16"/>
    <m/>
  </r>
  <r>
    <n v="6469"/>
    <n v="24"/>
    <x v="2303"/>
    <d v="2017-05-20T00:00:00"/>
    <n v="224"/>
    <b v="1"/>
    <s v="Approved"/>
    <s v="Solex"/>
    <s v="Road"/>
    <s v="medium"/>
    <s v="large"/>
    <n v="1777.8"/>
    <n v="820.78"/>
    <d v="2011-05-07T00:00:00"/>
    <n v="957.02"/>
    <s v="M"/>
    <n v="45"/>
    <d v="1959-01-03T00:00:00"/>
    <n v="61.542030295535262"/>
    <s v="Nurse"/>
    <s v="Retail"/>
    <s v="Mass Customer"/>
    <s v="N"/>
    <s v="No"/>
    <n v="14"/>
    <m/>
  </r>
  <r>
    <n v="6637"/>
    <n v="47"/>
    <x v="957"/>
    <d v="2017-05-20T00:00:00"/>
    <n v="224"/>
    <b v="1"/>
    <s v="Approved"/>
    <s v="Trek Bicycles"/>
    <s v="Road"/>
    <s v="low"/>
    <s v="small"/>
    <n v="1720.7"/>
    <n v="1531.42"/>
    <d v="2006-10-01T00:00:00"/>
    <n v="189.27999999999997"/>
    <s v="M"/>
    <n v="15"/>
    <d v="1963-10-05T00:00:00"/>
    <n v="56.785865911973616"/>
    <s v="Assistant Media Planner"/>
    <s v="Entertainment"/>
    <s v="Mass Customer"/>
    <s v="N"/>
    <s v="No"/>
    <n v="11"/>
    <m/>
  </r>
  <r>
    <n v="7012"/>
    <n v="81"/>
    <x v="2126"/>
    <d v="2017-05-20T00:00:00"/>
    <n v="224"/>
    <b v="0"/>
    <s v="Approved"/>
    <s v="Norco Bicycles"/>
    <s v="Standard"/>
    <s v="medium"/>
    <s v="small"/>
    <n v="586.45000000000005"/>
    <n v="521.94000000000005"/>
    <d v="1991-07-10T00:00:00"/>
    <n v="64.509999999999991"/>
    <s v="M"/>
    <n v="4"/>
    <d v="1983-01-18T00:00:00"/>
    <n v="37.484496048959919"/>
    <n v="0"/>
    <s v="n/a"/>
    <s v="Mass Customer"/>
    <s v="N"/>
    <s v="No"/>
    <n v="9"/>
    <m/>
  </r>
  <r>
    <n v="7145"/>
    <n v="36"/>
    <x v="2511"/>
    <d v="2017-05-20T00:00:00"/>
    <n v="224"/>
    <b v="1"/>
    <s v="Approved"/>
    <s v="Solex"/>
    <s v="Standard"/>
    <s v="low"/>
    <s v="medium"/>
    <n v="945.04"/>
    <n v="507.58"/>
    <d v="2010-06-07T00:00:00"/>
    <n v="437.46"/>
    <s v="M"/>
    <n v="8"/>
    <d v="1962-06-27T00:00:00"/>
    <n v="58.059838514713341"/>
    <s v="Quality Engineer"/>
    <s v="Financial Services"/>
    <s v="Mass Customer"/>
    <s v="N"/>
    <s v="Yes"/>
    <n v="8"/>
    <m/>
  </r>
  <r>
    <n v="8193"/>
    <n v="59"/>
    <x v="2566"/>
    <d v="2017-05-20T00:00:00"/>
    <n v="224"/>
    <b v="0"/>
    <s v="Approved"/>
    <s v="Solex"/>
    <s v="Standard"/>
    <s v="medium"/>
    <s v="large"/>
    <n v="1061.56"/>
    <n v="733.58"/>
    <d v="2012-05-18T00:00:00"/>
    <n v="327.9799999999999"/>
    <s v="F"/>
    <n v="46"/>
    <d v="1975-08-15T00:00:00"/>
    <n v="44.917372761288682"/>
    <s v="Biostatistician II"/>
    <s v="n/a"/>
    <s v="Mass Customer"/>
    <s v="N"/>
    <s v="Yes"/>
    <n v="8"/>
    <m/>
  </r>
  <r>
    <n v="8712"/>
    <n v="2"/>
    <x v="1694"/>
    <d v="2017-05-20T00:00:00"/>
    <n v="224"/>
    <b v="1"/>
    <s v="Approved"/>
    <s v="Solex"/>
    <s v="Standard"/>
    <s v="medium"/>
    <s v="medium"/>
    <n v="71.489999999999995"/>
    <n v="53.62"/>
    <d v="2012-09-15T00:00:00"/>
    <n v="17.869999999999997"/>
    <s v="F"/>
    <n v="79"/>
    <d v="1958-09-10T00:00:00"/>
    <n v="61.857098788685946"/>
    <s v="Electrical Engineer"/>
    <s v="Manufacturing"/>
    <s v="Affluent Customer"/>
    <s v="N"/>
    <s v="Yes"/>
    <n v="11"/>
    <m/>
  </r>
  <r>
    <n v="10116"/>
    <n v="3"/>
    <x v="2264"/>
    <d v="2017-05-20T00:00:00"/>
    <n v="224"/>
    <b v="0"/>
    <s v="Approved"/>
    <s v="Trek Bicycles"/>
    <s v="Standard"/>
    <s v="medium"/>
    <s v="large"/>
    <n v="2091.4699999999998"/>
    <n v="388.92"/>
    <d v="1993-05-26T00:00:00"/>
    <n v="1702.5499999999997"/>
    <s v="M"/>
    <n v="14"/>
    <d v="1976-09-28T00:00:00"/>
    <n v="43.794085090055809"/>
    <s v="General Manager"/>
    <s v="n/a"/>
    <s v="Mass Customer"/>
    <s v="N"/>
    <s v="Yes"/>
    <n v="7"/>
    <m/>
  </r>
  <r>
    <n v="10259"/>
    <n v="97"/>
    <x v="2208"/>
    <d v="2017-05-20T00:00:00"/>
    <n v="224"/>
    <b v="1"/>
    <s v="Approved"/>
    <s v="OHM Cycles"/>
    <s v="Road"/>
    <s v="medium"/>
    <s v="medium"/>
    <n v="742.54"/>
    <n v="667.4"/>
    <d v="2004-08-17T00:00:00"/>
    <n v="75.139999999999986"/>
    <s v="F"/>
    <n v="59"/>
    <d v="1980-06-08T00:00:00"/>
    <n v="40.098194679096906"/>
    <s v="Executive Secretary"/>
    <s v="Argiculture"/>
    <s v="High Net Worth"/>
    <s v="N"/>
    <s v="Yes"/>
    <n v="6"/>
    <m/>
  </r>
  <r>
    <n v="10314"/>
    <n v="7"/>
    <x v="2211"/>
    <d v="2017-05-20T00:00:00"/>
    <n v="224"/>
    <b v="1"/>
    <s v="Approved"/>
    <s v="Trek Bicycles"/>
    <s v="Road"/>
    <s v="low"/>
    <s v="medium"/>
    <n v="980.37"/>
    <n v="234.43"/>
    <d v="2004-09-28T00:00:00"/>
    <n v="745.94"/>
    <s v="F"/>
    <n v="54"/>
    <d v="1978-01-30T00:00:00"/>
    <n v="42.454359062658547"/>
    <s v="Pharmacist"/>
    <s v="Health"/>
    <s v="Mass Customer"/>
    <s v="N"/>
    <s v="No"/>
    <n v="12"/>
    <m/>
  </r>
  <r>
    <n v="10322"/>
    <n v="56"/>
    <x v="423"/>
    <d v="2017-05-20T00:00:00"/>
    <n v="224"/>
    <b v="1"/>
    <s v="Approved"/>
    <s v="OHM Cycles"/>
    <s v="Standard"/>
    <s v="medium"/>
    <s v="medium"/>
    <n v="183.86"/>
    <n v="137.9"/>
    <d v="1993-06-23T00:00:00"/>
    <n v="45.960000000000008"/>
    <s v="F"/>
    <n v="2"/>
    <d v="1958-11-28T00:00:00"/>
    <n v="61.640660432521564"/>
    <s v="Legal Assistant"/>
    <s v="Manufacturing"/>
    <s v="Affluent Customer"/>
    <s v="N"/>
    <s v="Yes"/>
    <n v="6"/>
    <m/>
  </r>
  <r>
    <n v="10555"/>
    <n v="95"/>
    <x v="686"/>
    <d v="2017-05-20T00:00:00"/>
    <n v="224"/>
    <b v="1"/>
    <s v="Approved"/>
    <s v="OHM Cycles"/>
    <s v="Touring"/>
    <s v="low"/>
    <s v="medium"/>
    <n v="1073.07"/>
    <n v="933.84"/>
    <d v="1991-07-10T00:00:00"/>
    <n v="139.2299999999999"/>
    <s v="F"/>
    <n v="68"/>
    <d v="1978-01-30T00:00:00"/>
    <n v="42.454359062658547"/>
    <s v="VP Quality Control"/>
    <s v="Property"/>
    <s v="High Net Worth"/>
    <s v="N"/>
    <s v="Yes"/>
    <n v="9"/>
    <m/>
  </r>
  <r>
    <n v="12302"/>
    <n v="63"/>
    <x v="2696"/>
    <d v="2017-11-29T00:00:00"/>
    <m/>
    <m/>
    <s v="Approved"/>
    <s v="Solex"/>
    <s v="Standard"/>
    <s v="medium"/>
    <s v="medium"/>
    <n v="1483.2"/>
    <n v="99.59"/>
    <n v="36146"/>
    <m/>
    <m/>
    <m/>
    <m/>
    <m/>
    <m/>
    <m/>
    <m/>
    <m/>
    <m/>
    <m/>
    <m/>
  </r>
  <r>
    <n v="12303"/>
    <n v="0"/>
    <x v="915"/>
    <d v="2017-08-17T00:00:00"/>
    <m/>
    <m/>
    <s v="Approved"/>
    <s v="Trek Bicycles"/>
    <s v="Standard"/>
    <s v="high"/>
    <s v="medium"/>
    <n v="495.72"/>
    <n v="297.43"/>
    <n v="36668"/>
    <m/>
    <m/>
    <m/>
    <m/>
    <m/>
    <m/>
    <m/>
    <m/>
    <m/>
    <m/>
    <m/>
    <m/>
  </r>
  <r>
    <n v="10830"/>
    <n v="29"/>
    <x v="2725"/>
    <d v="2017-05-20T00:00:00"/>
    <n v="224"/>
    <b v="1"/>
    <s v="Approved"/>
    <s v="WeareA2B"/>
    <s v="Standard"/>
    <s v="medium"/>
    <s v="medium"/>
    <n v="1065.03"/>
    <n v="230.09"/>
    <d v="2000-11-03T00:00:00"/>
    <n v="834.93999999999994"/>
    <s v="M"/>
    <n v="34"/>
    <d v="1972-05-12T00:00:00"/>
    <n v="48.177646733891422"/>
    <s v="Senior Developer"/>
    <s v="Health"/>
    <s v="High Net Worth"/>
    <s v="N"/>
    <s v="No"/>
    <n v="5"/>
    <m/>
  </r>
  <r>
    <n v="11035"/>
    <n v="65"/>
    <x v="71"/>
    <d v="2017-05-20T00:00:00"/>
    <n v="224"/>
    <b v="1"/>
    <s v="Approved"/>
    <s v="WeareA2B"/>
    <s v="Standard"/>
    <s v="medium"/>
    <s v="medium"/>
    <n v="1807.45"/>
    <n v="778.69"/>
    <d v="2016-12-06T00:00:00"/>
    <n v="1028.76"/>
    <s v="M"/>
    <n v="89"/>
    <d v="1976-01-12T00:00:00"/>
    <n v="44.506413857179098"/>
    <s v="Pharmacist"/>
    <s v="Health"/>
    <s v="Mass Customer"/>
    <s v="N"/>
    <s v="Yes"/>
    <n v="9"/>
    <m/>
  </r>
  <r>
    <n v="11215"/>
    <n v="76"/>
    <x v="2073"/>
    <d v="2017-05-20T00:00:00"/>
    <n v="224"/>
    <b v="0"/>
    <s v="Approved"/>
    <s v="WeareA2B"/>
    <s v="Standard"/>
    <s v="low"/>
    <s v="medium"/>
    <n v="642.30999999999995"/>
    <n v="513.85"/>
    <d v="2013-09-16T00:00:00"/>
    <n v="128.45999999999992"/>
    <s v="F"/>
    <n v="50"/>
    <d v="1972-10-31T00:00:00"/>
    <n v="47.706413857179093"/>
    <n v="0"/>
    <s v="Financial Services"/>
    <s v="Mass Customer"/>
    <s v="N"/>
    <s v="Yes"/>
    <n v="12"/>
    <m/>
  </r>
  <r>
    <n v="11425"/>
    <n v="56"/>
    <x v="3384"/>
    <d v="2017-05-20T00:00:00"/>
    <n v="224"/>
    <b v="1"/>
    <s v="Approved"/>
    <s v="OHM Cycles"/>
    <s v="Standard"/>
    <s v="medium"/>
    <s v="medium"/>
    <n v="183.86"/>
    <n v="137.9"/>
    <d v="1997-10-04T00:00:00"/>
    <n v="45.960000000000008"/>
    <s v="F"/>
    <n v="17"/>
    <d v="1962-05-22T00:00:00"/>
    <n v="58.158468651699643"/>
    <s v="Research Associate"/>
    <s v="Retail"/>
    <s v="Mass Customer"/>
    <s v="N"/>
    <s v="Yes"/>
    <n v="14"/>
    <m/>
  </r>
  <r>
    <n v="11829"/>
    <n v="27"/>
    <x v="3206"/>
    <d v="2017-05-20T00:00:00"/>
    <n v="224"/>
    <b v="0"/>
    <s v="Approved"/>
    <s v="Trek Bicycles"/>
    <s v="Standard"/>
    <s v="medium"/>
    <s v="medium"/>
    <n v="499.53"/>
    <n v="388.72"/>
    <d v="1999-06-23T00:00:00"/>
    <n v="110.80999999999995"/>
    <s v="M"/>
    <n v="25"/>
    <d v="1994-03-01T00:00:00"/>
    <n v="26.361208377727039"/>
    <s v="Community Outreach Specialist"/>
    <s v="Financial Services"/>
    <s v="Affluent Customer"/>
    <s v="N"/>
    <s v="No"/>
    <n v="8"/>
    <m/>
  </r>
  <r>
    <n v="11858"/>
    <n v="3"/>
    <x v="2220"/>
    <d v="2017-05-20T00:00:00"/>
    <n v="224"/>
    <b v="0"/>
    <s v="Approved"/>
    <s v="Trek Bicycles"/>
    <s v="Standard"/>
    <s v="medium"/>
    <s v="large"/>
    <n v="2091.4699999999998"/>
    <n v="388.92"/>
    <d v="2005-10-22T00:00:00"/>
    <n v="1702.5499999999997"/>
    <s v="F"/>
    <n v="26"/>
    <d v="1981-10-04T00:00:00"/>
    <n v="38.77490700786403"/>
    <s v="Media Manager I"/>
    <s v="Retail"/>
    <s v="Mass Customer"/>
    <s v="N"/>
    <s v="Yes"/>
    <n v="16"/>
    <m/>
  </r>
  <r>
    <n v="12308"/>
    <n v="65"/>
    <x v="2376"/>
    <d v="2017-05-20T00:00:00"/>
    <n v="224"/>
    <b v="0"/>
    <s v="Approved"/>
    <s v="WeareA2B"/>
    <s v="Standard"/>
    <s v="medium"/>
    <s v="medium"/>
    <n v="1807.45"/>
    <n v="778.69"/>
    <d v="2005-10-22T00:00:00"/>
    <n v="1028.76"/>
    <s v="M"/>
    <n v="71"/>
    <d v="1962-09-27T00:00:00"/>
    <n v="57.807783720192795"/>
    <s v="Associate Professor"/>
    <s v="Health"/>
    <s v="Affluent Customer"/>
    <s v="N"/>
    <s v="Yes"/>
    <n v="11"/>
    <m/>
  </r>
  <r>
    <n v="12353"/>
    <n v="87"/>
    <x v="1584"/>
    <d v="2017-05-20T00:00:00"/>
    <n v="224"/>
    <b v="1"/>
    <s v="Approved"/>
    <s v="Giant Bicycles"/>
    <s v="Standard"/>
    <s v="high"/>
    <s v="medium"/>
    <n v="1179"/>
    <n v="707.4"/>
    <d v="1997-08-25T00:00:00"/>
    <n v="471.6"/>
    <s v="F"/>
    <n v="80"/>
    <d v="1978-12-05T00:00:00"/>
    <n v="41.607783720192792"/>
    <s v="Systems Administrator II"/>
    <s v="n/a"/>
    <s v="Mass Customer"/>
    <s v="N"/>
    <s v="No"/>
    <n v="15"/>
    <m/>
  </r>
  <r>
    <n v="12458"/>
    <n v="7"/>
    <x v="374"/>
    <d v="2017-05-20T00:00:00"/>
    <n v="224"/>
    <b v="0"/>
    <s v="Approved"/>
    <s v="Trek Bicycles"/>
    <s v="Road"/>
    <s v="low"/>
    <s v="medium"/>
    <n v="980.37"/>
    <n v="234.43"/>
    <d v="2004-09-28T00:00:00"/>
    <n v="745.94"/>
    <s v="M"/>
    <n v="68"/>
    <d v="1979-01-09T00:00:00"/>
    <n v="41.511893309233891"/>
    <s v="Professor"/>
    <s v="Retail"/>
    <s v="Mass Customer"/>
    <s v="N"/>
    <s v="No"/>
    <n v="15"/>
    <m/>
  </r>
  <r>
    <n v="13371"/>
    <n v="22"/>
    <x v="1539"/>
    <d v="2017-05-20T00:00:00"/>
    <n v="224"/>
    <b v="0"/>
    <s v="Approved"/>
    <s v="WeareA2B"/>
    <s v="Standard"/>
    <s v="medium"/>
    <s v="medium"/>
    <n v="60.34"/>
    <n v="45.26"/>
    <d v="1993-07-15T00:00:00"/>
    <n v="15.080000000000005"/>
    <s v="M"/>
    <n v="1"/>
    <d v="1958-05-21T00:00:00"/>
    <n v="62.163948103754436"/>
    <s v="Analyst Programmer"/>
    <s v="n/a"/>
    <s v="Mass Customer"/>
    <s v="N"/>
    <s v="No"/>
    <n v="8"/>
    <m/>
  </r>
  <r>
    <n v="13801"/>
    <n v="28"/>
    <x v="1688"/>
    <d v="2017-05-20T00:00:00"/>
    <n v="224"/>
    <b v="0"/>
    <s v="Approved"/>
    <s v="Solex"/>
    <s v="Road"/>
    <s v="medium"/>
    <s v="small"/>
    <n v="1703.52"/>
    <n v="1516.13"/>
    <d v="2011-04-16T00:00:00"/>
    <n v="187.38999999999987"/>
    <s v="M"/>
    <n v="70"/>
    <d v="1955-12-16T00:00:00"/>
    <n v="64.594085090055813"/>
    <s v="Budget/Accounting Analyst II"/>
    <s v="Manufacturing"/>
    <s v="High Net Worth"/>
    <s v="N"/>
    <s v="No"/>
    <n v="11"/>
    <m/>
  </r>
  <r>
    <n v="13924"/>
    <n v="61"/>
    <x v="1613"/>
    <d v="2017-05-20T00:00:00"/>
    <n v="224"/>
    <b v="1"/>
    <s v="Approved"/>
    <s v="OHM Cycles"/>
    <s v="Standard"/>
    <s v="low"/>
    <s v="medium"/>
    <n v="71.16"/>
    <n v="56.93"/>
    <d v="1993-06-23T00:00:00"/>
    <n v="14.229999999999997"/>
    <s v="F"/>
    <n v="40"/>
    <d v="1978-01-27T00:00:00"/>
    <n v="42.46257824074074"/>
    <s v="Desktop Support Technician"/>
    <s v="Financial Services"/>
    <s v="Affluent Customer"/>
    <s v="N"/>
    <s v="Yes"/>
    <n v="17"/>
    <m/>
  </r>
  <r>
    <n v="14293"/>
    <n v="54"/>
    <x v="923"/>
    <d v="2017-05-20T00:00:00"/>
    <n v="224"/>
    <b v="1"/>
    <s v="Approved"/>
    <s v="WeareA2B"/>
    <s v="Standard"/>
    <s v="medium"/>
    <s v="medium"/>
    <n v="1292.8399999999999"/>
    <n v="13.44"/>
    <d v="2015-08-10T00:00:00"/>
    <n v="1279.3999999999999"/>
    <s v="M"/>
    <n v="90"/>
    <d v="1993-10-21T00:00:00"/>
    <n v="26.720112487316083"/>
    <s v="Recruiting Manager"/>
    <s v="Financial Services"/>
    <s v="Mass Customer"/>
    <s v="N"/>
    <s v="No"/>
    <n v="3"/>
    <m/>
  </r>
  <r>
    <n v="14536"/>
    <n v="71"/>
    <x v="2222"/>
    <d v="2017-05-20T00:00:00"/>
    <n v="224"/>
    <b v="1"/>
    <s v="Approved"/>
    <s v="Solex"/>
    <s v="Standard"/>
    <s v="high"/>
    <s v="large"/>
    <n v="1842.92"/>
    <n v="1105.75"/>
    <d v="1995-10-24T00:00:00"/>
    <n v="737.17000000000007"/>
    <s v="F"/>
    <n v="48"/>
    <d v="1994-07-05T00:00:00"/>
    <n v="26.016002898274987"/>
    <s v="Web Designer I"/>
    <s v="Property"/>
    <s v="Mass Customer"/>
    <s v="N"/>
    <s v="Yes"/>
    <n v="4"/>
    <m/>
  </r>
  <r>
    <n v="14666"/>
    <n v="59"/>
    <x v="3306"/>
    <d v="2017-05-20T00:00:00"/>
    <n v="224"/>
    <b v="1"/>
    <s v="Approved"/>
    <s v="Solex"/>
    <s v="Standard"/>
    <s v="medium"/>
    <s v="large"/>
    <n v="1061.56"/>
    <n v="733.58"/>
    <d v="2015-06-17T00:00:00"/>
    <n v="327.9799999999999"/>
    <s v="M"/>
    <n v="19"/>
    <d v="1960-09-26T00:00:00"/>
    <n v="59.810523446220188"/>
    <s v="Nuclear Power Engineer"/>
    <s v="Manufacturing"/>
    <s v="Mass Customer"/>
    <s v="N"/>
    <s v="Yes"/>
    <n v="9"/>
    <m/>
  </r>
  <r>
    <n v="14821"/>
    <n v="66"/>
    <x v="727"/>
    <d v="2017-05-20T00:00:00"/>
    <n v="224"/>
    <b v="0"/>
    <s v="Approved"/>
    <s v="Solex"/>
    <s v="Standard"/>
    <s v="medium"/>
    <s v="medium"/>
    <n v="1163.8900000000001"/>
    <n v="589.27"/>
    <d v="2016-07-09T00:00:00"/>
    <n v="574.62000000000012"/>
    <s v="F"/>
    <n v="29"/>
    <d v="1970-09-30T00:00:00"/>
    <n v="49.794085090055809"/>
    <s v="Help Desk Operator"/>
    <s v="Retail"/>
    <s v="High Net Worth"/>
    <s v="N"/>
    <s v="No"/>
    <n v="15"/>
    <m/>
  </r>
  <r>
    <n v="12320"/>
    <n v="63"/>
    <x v="709"/>
    <d v="2017-04-07T00:00:00"/>
    <m/>
    <m/>
    <s v="Approved"/>
    <s v="Solex"/>
    <s v="Standard"/>
    <s v="medium"/>
    <s v="medium"/>
    <n v="1483.2"/>
    <n v="99.59"/>
    <n v="36146"/>
    <m/>
    <m/>
    <m/>
    <m/>
    <m/>
    <m/>
    <m/>
    <m/>
    <m/>
    <m/>
    <m/>
    <m/>
  </r>
  <r>
    <n v="15020"/>
    <n v="33"/>
    <x v="832"/>
    <d v="2017-05-20T00:00:00"/>
    <n v="224"/>
    <b v="1"/>
    <s v="Approved"/>
    <s v="Giant Bicycles"/>
    <s v="Standard"/>
    <s v="medium"/>
    <s v="small"/>
    <n v="1311.44"/>
    <n v="1167.18"/>
    <d v="1992-10-11T00:00:00"/>
    <n v="144.26"/>
    <s v="M"/>
    <n v="46"/>
    <d v="1961-07-03T00:00:00"/>
    <n v="59.043400158548955"/>
    <n v="0"/>
    <s v="Financial Services"/>
    <s v="Mass Customer"/>
    <s v="N"/>
    <s v="No"/>
    <n v="14"/>
    <m/>
  </r>
  <r>
    <n v="16795"/>
    <n v="15"/>
    <x v="1598"/>
    <d v="2017-05-20T00:00:00"/>
    <n v="224"/>
    <b v="0"/>
    <s v="Approved"/>
    <s v="Norco Bicycles"/>
    <s v="Standard"/>
    <s v="low"/>
    <s v="medium"/>
    <n v="958.74"/>
    <n v="748.9"/>
    <d v="2010-05-05T00:00:00"/>
    <n v="209.84000000000003"/>
    <s v="M"/>
    <n v="55"/>
    <d v="1997-01-06T00:00:00"/>
    <n v="23.506413857179094"/>
    <s v="Tax Accountant"/>
    <s v="n/a"/>
    <s v="Affluent Customer"/>
    <s v="N"/>
    <s v="Yes"/>
    <n v="2"/>
    <m/>
  </r>
  <r>
    <n v="12323"/>
    <n v="0"/>
    <x v="2146"/>
    <d v="2017-11-05T00:00:00"/>
    <m/>
    <b v="1"/>
    <s v="Approved"/>
    <m/>
    <m/>
    <m/>
    <m/>
    <n v="1294.3699999999999"/>
    <m/>
    <m/>
    <m/>
    <m/>
    <m/>
    <m/>
    <m/>
    <m/>
    <m/>
    <m/>
    <m/>
    <m/>
    <m/>
    <m/>
  </r>
  <r>
    <n v="16811"/>
    <n v="4"/>
    <x v="204"/>
    <d v="2017-05-20T00:00:00"/>
    <n v="224"/>
    <b v="0"/>
    <s v="Approved"/>
    <s v="Solex"/>
    <s v="Standard"/>
    <s v="medium"/>
    <s v="medium"/>
    <n v="1483.2"/>
    <n v="99.59"/>
    <d v="2015-05-21T00:00:00"/>
    <n v="1383.6100000000001"/>
    <s v="M"/>
    <n v="18"/>
    <d v="1982-10-27T00:00:00"/>
    <n v="37.711893309233886"/>
    <s v="Software Consultant"/>
    <s v="Health"/>
    <s v="High Net Worth"/>
    <s v="N"/>
    <s v="Yes"/>
    <n v="11"/>
    <m/>
  </r>
  <r>
    <n v="17028"/>
    <n v="14"/>
    <x v="854"/>
    <d v="2017-05-20T00:00:00"/>
    <n v="224"/>
    <b v="1"/>
    <s v="Approved"/>
    <s v="Trek Bicycles"/>
    <s v="Standard"/>
    <s v="medium"/>
    <s v="small"/>
    <n v="1386.84"/>
    <n v="1234.29"/>
    <d v="2003-08-05T00:00:00"/>
    <n v="152.54999999999995"/>
    <s v="F"/>
    <n v="35"/>
    <d v="1978-01-30T00:00:00"/>
    <n v="42.454359062658547"/>
    <s v="Speech Pathologist"/>
    <s v="Manufacturing"/>
    <s v="Mass Customer"/>
    <s v="N"/>
    <s v="No"/>
    <n v="15"/>
    <m/>
  </r>
  <r>
    <n v="17311"/>
    <n v="44"/>
    <x v="3411"/>
    <d v="2017-05-20T00:00:00"/>
    <n v="224"/>
    <b v="0"/>
    <s v="Approved"/>
    <s v="WeareA2B"/>
    <s v="Standard"/>
    <s v="medium"/>
    <s v="medium"/>
    <n v="1769.64"/>
    <n v="108.76"/>
    <d v="2011-05-09T00:00:00"/>
    <n v="1660.88"/>
    <s v="F"/>
    <n v="21"/>
    <d v="1979-06-02T00:00:00"/>
    <n v="41.117372761288685"/>
    <s v="Administrative Assistant IV"/>
    <s v="Health"/>
    <s v="Affluent Customer"/>
    <s v="N"/>
    <s v="No"/>
    <n v="10"/>
    <m/>
  </r>
  <r>
    <n v="17434"/>
    <n v="49"/>
    <x v="1102"/>
    <d v="2017-05-20T00:00:00"/>
    <n v="224"/>
    <b v="1"/>
    <s v="Approved"/>
    <s v="Solex"/>
    <s v="Standard"/>
    <s v="medium"/>
    <s v="large"/>
    <n v="1061.56"/>
    <n v="733.58"/>
    <d v="1993-10-02T00:00:00"/>
    <n v="327.9799999999999"/>
    <s v="F"/>
    <n v="15"/>
    <d v="1964-08-14T00:00:00"/>
    <n v="55.925591939370875"/>
    <s v="General Manager"/>
    <s v="n/a"/>
    <s v="High Net Worth"/>
    <s v="N"/>
    <s v="No"/>
    <n v="4"/>
    <m/>
  </r>
  <r>
    <n v="17594"/>
    <n v="94"/>
    <x v="1490"/>
    <d v="2017-05-20T00:00:00"/>
    <n v="224"/>
    <b v="0"/>
    <s v="Approved"/>
    <s v="Giant Bicycles"/>
    <s v="Standard"/>
    <s v="medium"/>
    <s v="large"/>
    <n v="1635.3"/>
    <n v="993.66"/>
    <d v="2004-01-16T00:00:00"/>
    <n v="641.64"/>
    <s v="F"/>
    <n v="66"/>
    <d v="1963-12-11T00:00:00"/>
    <n v="56.602304268137999"/>
    <s v="Geologist II"/>
    <s v="Telecommunications"/>
    <s v="Affluent Customer"/>
    <s v="N"/>
    <s v="Yes"/>
    <n v="18"/>
    <m/>
  </r>
  <r>
    <n v="18873"/>
    <n v="96"/>
    <x v="1974"/>
    <d v="2017-05-20T00:00:00"/>
    <n v="224"/>
    <b v="1"/>
    <s v="Approved"/>
    <s v="Giant Bicycles"/>
    <s v="Standard"/>
    <s v="medium"/>
    <s v="large"/>
    <n v="1635.3"/>
    <n v="993.66"/>
    <d v="2013-06-09T00:00:00"/>
    <n v="641.64"/>
    <s v="F"/>
    <n v="67"/>
    <d v="1986-01-10T00:00:00"/>
    <n v="34.503674131151698"/>
    <s v="Quality Engineer"/>
    <s v="Manufacturing"/>
    <s v="High Net Worth"/>
    <s v="N"/>
    <s v="No"/>
    <n v="18"/>
    <m/>
  </r>
  <r>
    <n v="19468"/>
    <n v="21"/>
    <x v="943"/>
    <d v="2017-05-20T00:00:00"/>
    <n v="224"/>
    <b v="1"/>
    <s v="Approved"/>
    <s v="WeareA2B"/>
    <s v="Touring"/>
    <s v="medium"/>
    <s v="medium"/>
    <n v="1466.68"/>
    <n v="363.25"/>
    <d v="2014-03-03T00:00:00"/>
    <n v="1103.43"/>
    <s v="M"/>
    <n v="6"/>
    <d v="1999-02-28T00:00:00"/>
    <n v="21.361208377727039"/>
    <s v="Statistician II"/>
    <s v="Property"/>
    <s v="High Net Worth"/>
    <s v="N"/>
    <s v="No"/>
    <n v="4"/>
    <m/>
  </r>
  <r>
    <n v="12331"/>
    <n v="69"/>
    <x v="1243"/>
    <d v="2017-11-23T00:00:00"/>
    <m/>
    <m/>
    <s v="Cancelled"/>
    <s v="Giant Bicycles"/>
    <s v="Road"/>
    <s v="medium"/>
    <s v="medium"/>
    <n v="792.9"/>
    <n v="594.67999999999995"/>
    <n v="38859"/>
    <m/>
    <m/>
    <m/>
    <m/>
    <m/>
    <m/>
    <m/>
    <m/>
    <m/>
    <m/>
    <m/>
    <m/>
  </r>
  <r>
    <n v="12332"/>
    <n v="50"/>
    <x v="695"/>
    <d v="2017-11-23T00:00:00"/>
    <m/>
    <b v="0"/>
    <s v="Cancelled"/>
    <s v="WeareA2B"/>
    <s v="Standard"/>
    <s v="medium"/>
    <s v="small"/>
    <n v="175.89"/>
    <n v="131.91999999999999"/>
    <n v="37668"/>
    <m/>
    <m/>
    <m/>
    <m/>
    <m/>
    <m/>
    <m/>
    <m/>
    <m/>
    <m/>
    <m/>
    <m/>
  </r>
  <r>
    <n v="19554"/>
    <n v="10"/>
    <x v="1605"/>
    <d v="2017-05-20T00:00:00"/>
    <n v="224"/>
    <b v="1"/>
    <s v="Approved"/>
    <s v="WeareA2B"/>
    <s v="Touring"/>
    <s v="medium"/>
    <s v="medium"/>
    <n v="1466.68"/>
    <n v="363.25"/>
    <d v="2014-03-03T00:00:00"/>
    <n v="1103.43"/>
    <s v="F"/>
    <n v="39"/>
    <d v="1961-08-08T00:00:00"/>
    <n v="58.944770021562654"/>
    <s v="Nurse Practicioner"/>
    <s v="n/a"/>
    <s v="Mass Customer"/>
    <s v="N"/>
    <s v="No"/>
    <n v="14"/>
    <m/>
  </r>
  <r>
    <n v="19735"/>
    <n v="17"/>
    <x v="1560"/>
    <d v="2017-05-20T00:00:00"/>
    <n v="224"/>
    <b v="0"/>
    <s v="Approved"/>
    <s v="Solex"/>
    <s v="Standard"/>
    <s v="high"/>
    <s v="medium"/>
    <n v="1024.6600000000001"/>
    <n v="614.79999999999995"/>
    <d v="1993-10-02T00:00:00"/>
    <n v="409.86000000000013"/>
    <s v="F"/>
    <n v="88"/>
    <d v="1986-08-04T00:00:00"/>
    <n v="33.939290569507861"/>
    <s v="Civil Engineer"/>
    <s v="Manufacturing"/>
    <s v="Mass Customer"/>
    <s v="N"/>
    <s v="Yes"/>
    <n v="13"/>
    <m/>
  </r>
  <r>
    <n v="19774"/>
    <n v="30"/>
    <x v="1786"/>
    <d v="2017-05-20T00:00:00"/>
    <n v="224"/>
    <b v="1"/>
    <s v="Approved"/>
    <s v="Solex"/>
    <s v="Standard"/>
    <s v="high"/>
    <s v="medium"/>
    <n v="748.17"/>
    <n v="448.9"/>
    <d v="1991-11-10T00:00:00"/>
    <n v="299.27"/>
    <s v="F"/>
    <n v="16"/>
    <d v="1957-07-28T00:00:00"/>
    <n v="62.977646733891426"/>
    <s v="Structural Analysis Engineer"/>
    <s v="n/a"/>
    <s v="Mass Customer"/>
    <s v="N"/>
    <s v="No"/>
    <n v="18"/>
    <m/>
  </r>
  <r>
    <n v="19815"/>
    <n v="0"/>
    <x v="1911"/>
    <d v="2017-05-20T00:00:00"/>
    <n v="224"/>
    <b v="0"/>
    <s v="Approved"/>
    <s v="OHM Cycles"/>
    <s v="Standard"/>
    <s v="high"/>
    <s v="medium"/>
    <n v="227.88"/>
    <n v="136.72999999999999"/>
    <d v="2003-02-07T00:00:00"/>
    <n v="91.15"/>
    <s v="M"/>
    <n v="96"/>
    <d v="1978-07-04T00:00:00"/>
    <n v="42.029701528411969"/>
    <s v="Physical Therapy Assistant"/>
    <s v="Property"/>
    <s v="High Net Worth"/>
    <s v="N"/>
    <s v="No"/>
    <n v="9"/>
    <m/>
  </r>
  <r>
    <n v="19962"/>
    <n v="94"/>
    <x v="3421"/>
    <d v="2017-05-20T00:00:00"/>
    <n v="224"/>
    <b v="0"/>
    <s v="Approved"/>
    <s v="Giant Bicycles"/>
    <s v="Standard"/>
    <s v="medium"/>
    <s v="large"/>
    <n v="1635.3"/>
    <n v="993.66"/>
    <d v="2013-06-09T00:00:00"/>
    <n v="641.64"/>
    <s v="F"/>
    <n v="19"/>
    <d v="1963-04-05T00:00:00"/>
    <n v="57.287235774987316"/>
    <s v="Budget/Accounting Analyst II"/>
    <s v="n/a"/>
    <s v="Affluent Customer"/>
    <s v="N"/>
    <s v="No"/>
    <n v="6"/>
    <m/>
  </r>
  <r>
    <n v="273"/>
    <n v="81"/>
    <x v="3001"/>
    <d v="2017-05-19T00:00:00"/>
    <n v="225"/>
    <b v="0"/>
    <s v="Approved"/>
    <s v="Solex"/>
    <s v="Standard"/>
    <s v="medium"/>
    <s v="medium"/>
    <n v="1151.96"/>
    <n v="649.49"/>
    <d v="1997-02-09T00:00:00"/>
    <n v="502.47"/>
    <s v="F"/>
    <n v="44"/>
    <d v="1998-01-20T00:00:00"/>
    <n v="22.468057692795533"/>
    <s v="General Manager"/>
    <s v="Financial Services"/>
    <s v="High Net Worth"/>
    <s v="N"/>
    <s v="No"/>
    <n v="3"/>
    <m/>
  </r>
  <r>
    <n v="544"/>
    <n v="0"/>
    <x v="2027"/>
    <d v="2017-05-19T00:00:00"/>
    <n v="225"/>
    <b v="1"/>
    <s v="Approved"/>
    <s v="Giant Bicycles"/>
    <s v="Standard"/>
    <s v="medium"/>
    <s v="medium"/>
    <n v="230.91"/>
    <n v="173.18"/>
    <d v="2006-11-10T00:00:00"/>
    <n v="57.72999999999999"/>
    <s v="F"/>
    <n v="35"/>
    <d v="1957-03-07T00:00:00"/>
    <n v="63.369427555809231"/>
    <n v="0"/>
    <s v="Manufacturing"/>
    <s v="High Net Worth"/>
    <s v="N"/>
    <s v="No"/>
    <n v="10"/>
    <m/>
  </r>
  <r>
    <n v="545"/>
    <n v="45"/>
    <x v="2410"/>
    <d v="2017-05-19T00:00:00"/>
    <n v="225"/>
    <b v="0"/>
    <s v="Approved"/>
    <s v="Solex"/>
    <s v="Standard"/>
    <s v="medium"/>
    <s v="medium"/>
    <n v="441.49"/>
    <n v="84.99"/>
    <d v="1993-04-12T00:00:00"/>
    <n v="356.5"/>
    <s v="M"/>
    <n v="59"/>
    <d v="1978-01-19T00:00:00"/>
    <n v="42.484496048959919"/>
    <s v="Dental Hygienist"/>
    <s v="Health"/>
    <s v="Affluent Customer"/>
    <s v="N"/>
    <s v="No"/>
    <n v="17"/>
    <m/>
  </r>
  <r>
    <n v="1188"/>
    <n v="44"/>
    <x v="3421"/>
    <d v="2017-05-19T00:00:00"/>
    <n v="225"/>
    <b v="1"/>
    <s v="Approved"/>
    <s v="WeareA2B"/>
    <s v="Standard"/>
    <s v="medium"/>
    <s v="medium"/>
    <n v="1769.64"/>
    <n v="108.76"/>
    <d v="2011-05-09T00:00:00"/>
    <n v="1660.88"/>
    <s v="F"/>
    <n v="19"/>
    <d v="1963-04-05T00:00:00"/>
    <n v="57.287235774987316"/>
    <s v="Budget/Accounting Analyst II"/>
    <s v="n/a"/>
    <s v="Affluent Customer"/>
    <s v="N"/>
    <s v="No"/>
    <n v="6"/>
    <m/>
  </r>
  <r>
    <n v="1755"/>
    <n v="63"/>
    <x v="1089"/>
    <d v="2017-05-19T00:00:00"/>
    <n v="225"/>
    <b v="0"/>
    <s v="Approved"/>
    <s v="Solex"/>
    <s v="Standard"/>
    <s v="medium"/>
    <s v="medium"/>
    <n v="1483.2"/>
    <n v="99.59"/>
    <d v="2015-05-21T00:00:00"/>
    <n v="1383.6100000000001"/>
    <s v="F"/>
    <n v="98"/>
    <d v="1975-11-22T00:00:00"/>
    <n v="44.646139884576357"/>
    <n v="0"/>
    <s v="Financial Services"/>
    <s v="Mass Customer"/>
    <s v="N"/>
    <s v="Yes"/>
    <n v="13"/>
    <m/>
  </r>
  <r>
    <n v="12343"/>
    <n v="74"/>
    <x v="253"/>
    <d v="2017-05-23T00:00:00"/>
    <m/>
    <b v="0"/>
    <s v="Cancelled"/>
    <s v="WeareA2B"/>
    <s v="Standard"/>
    <s v="medium"/>
    <s v="medium"/>
    <n v="1228.07"/>
    <n v="400.91"/>
    <n v="35455"/>
    <m/>
    <m/>
    <m/>
    <m/>
    <m/>
    <m/>
    <m/>
    <m/>
    <m/>
    <m/>
    <m/>
    <m/>
  </r>
  <r>
    <n v="12344"/>
    <n v="0"/>
    <x v="1046"/>
    <d v="2017-07-11T00:00:00"/>
    <m/>
    <b v="0"/>
    <s v="Approved"/>
    <m/>
    <m/>
    <m/>
    <m/>
    <n v="311.57"/>
    <m/>
    <m/>
    <m/>
    <m/>
    <m/>
    <m/>
    <m/>
    <m/>
    <m/>
    <m/>
    <m/>
    <m/>
    <m/>
    <m/>
  </r>
  <r>
    <n v="2013"/>
    <n v="49"/>
    <x v="1380"/>
    <d v="2017-05-19T00:00:00"/>
    <n v="225"/>
    <b v="0"/>
    <s v="Approved"/>
    <s v="Solex"/>
    <s v="Standard"/>
    <s v="medium"/>
    <s v="large"/>
    <n v="1061.56"/>
    <n v="733.58"/>
    <d v="2011-08-24T00:00:00"/>
    <n v="327.9799999999999"/>
    <s v="U"/>
    <n v="24"/>
    <d v="1899-12-30T00:00:00"/>
    <n v="0"/>
    <s v="Recruiter"/>
    <s v="IT"/>
    <s v="High Net Worth"/>
    <s v="N"/>
    <s v="Yes"/>
    <n v="0"/>
    <m/>
  </r>
  <r>
    <n v="2095"/>
    <n v="15"/>
    <x v="1729"/>
    <d v="2017-05-19T00:00:00"/>
    <n v="225"/>
    <b v="0"/>
    <s v="Approved"/>
    <s v="Norco Bicycles"/>
    <s v="Standard"/>
    <s v="low"/>
    <s v="medium"/>
    <n v="958.74"/>
    <n v="748.9"/>
    <d v="1993-10-02T00:00:00"/>
    <n v="209.84000000000003"/>
    <s v="M"/>
    <n v="15"/>
    <d v="1995-03-22T00:00:00"/>
    <n v="25.303674131151698"/>
    <s v="Geologist I"/>
    <s v="n/a"/>
    <s v="Affluent Customer"/>
    <s v="N"/>
    <s v="Yes"/>
    <n v="5"/>
    <m/>
  </r>
  <r>
    <n v="12347"/>
    <n v="0"/>
    <x v="571"/>
    <d v="2017-08-08T00:00:00"/>
    <m/>
    <b v="1"/>
    <s v="Approved"/>
    <m/>
    <m/>
    <m/>
    <m/>
    <n v="899.92"/>
    <m/>
    <m/>
    <m/>
    <m/>
    <m/>
    <m/>
    <m/>
    <m/>
    <m/>
    <m/>
    <m/>
    <m/>
    <m/>
    <m/>
  </r>
  <r>
    <n v="2425"/>
    <n v="22"/>
    <x v="1753"/>
    <d v="2017-05-19T00:00:00"/>
    <n v="225"/>
    <b v="0"/>
    <s v="Approved"/>
    <s v="WeareA2B"/>
    <s v="Standard"/>
    <s v="medium"/>
    <s v="medium"/>
    <n v="60.34"/>
    <n v="45.26"/>
    <d v="1993-07-15T00:00:00"/>
    <n v="15.080000000000005"/>
    <s v="M"/>
    <n v="89"/>
    <d v="1972-10-08T00:00:00"/>
    <n v="47.76942755580923"/>
    <s v="Analyst Programmer"/>
    <s v="Financial Services"/>
    <s v="Mass Customer"/>
    <s v="N"/>
    <s v="No"/>
    <n v="7"/>
    <m/>
  </r>
  <r>
    <n v="3053"/>
    <n v="92"/>
    <x v="3239"/>
    <d v="2017-05-19T00:00:00"/>
    <n v="225"/>
    <b v="0"/>
    <s v="Approved"/>
    <s v="WeareA2B"/>
    <s v="Touring"/>
    <s v="medium"/>
    <s v="large"/>
    <n v="1890.39"/>
    <n v="260.14"/>
    <d v="1994-09-09T00:00:00"/>
    <n v="1630.25"/>
    <s v="M"/>
    <n v="13"/>
    <d v="1995-04-30T00:00:00"/>
    <n v="25.196824816083204"/>
    <s v="Project Manager"/>
    <s v="n/a"/>
    <s v="High Net Worth"/>
    <s v="N"/>
    <s v="No"/>
    <n v="1"/>
    <m/>
  </r>
  <r>
    <n v="3581"/>
    <n v="56"/>
    <x v="3119"/>
    <d v="2017-05-19T00:00:00"/>
    <n v="225"/>
    <b v="0"/>
    <s v="Approved"/>
    <s v="Norco Bicycles"/>
    <s v="Mountain"/>
    <s v="low"/>
    <s v="small"/>
    <n v="688.63"/>
    <n v="612.88"/>
    <d v="1993-10-02T00:00:00"/>
    <n v="75.75"/>
    <s v="F"/>
    <n v="16"/>
    <d v="1994-06-02T00:00:00"/>
    <n v="26.106413857179096"/>
    <s v="Nuclear Power Engineer"/>
    <s v="Manufacturing"/>
    <s v="High Net Worth"/>
    <s v="N"/>
    <s v="No"/>
    <n v="6"/>
    <m/>
  </r>
  <r>
    <n v="4099"/>
    <n v="24"/>
    <x v="2837"/>
    <d v="2017-05-19T00:00:00"/>
    <n v="225"/>
    <b v="0"/>
    <s v="Approved"/>
    <s v="Solex"/>
    <s v="Road"/>
    <s v="medium"/>
    <s v="large"/>
    <n v="1777.8"/>
    <n v="820.78"/>
    <d v="2011-05-07T00:00:00"/>
    <n v="957.02"/>
    <s v="M"/>
    <n v="81"/>
    <d v="1986-10-25T00:00:00"/>
    <n v="33.714633035261286"/>
    <s v="VP Marketing"/>
    <s v="Retail"/>
    <s v="Mass Customer"/>
    <s v="N"/>
    <s v="No"/>
    <n v="7"/>
    <m/>
  </r>
  <r>
    <n v="4363"/>
    <n v="80"/>
    <x v="2609"/>
    <d v="2017-05-19T00:00:00"/>
    <n v="225"/>
    <b v="1"/>
    <s v="Approved"/>
    <s v="OHM Cycles"/>
    <s v="Touring"/>
    <s v="low"/>
    <s v="medium"/>
    <n v="1073.07"/>
    <n v="933.84"/>
    <d v="2015-08-10T00:00:00"/>
    <n v="139.2299999999999"/>
    <s v="M"/>
    <n v="24"/>
    <d v="1978-06-01T00:00:00"/>
    <n v="42.120112487316078"/>
    <s v="Graphic Designer"/>
    <s v="n/a"/>
    <s v="Affluent Customer"/>
    <s v="N"/>
    <s v="Yes"/>
    <n v="6"/>
    <m/>
  </r>
  <r>
    <n v="4397"/>
    <n v="45"/>
    <x v="3376"/>
    <d v="2017-05-19T00:00:00"/>
    <n v="225"/>
    <b v="1"/>
    <s v="Approved"/>
    <s v="Solex"/>
    <s v="Standard"/>
    <s v="medium"/>
    <s v="medium"/>
    <n v="441.49"/>
    <n v="84.99"/>
    <d v="1993-04-12T00:00:00"/>
    <n v="356.5"/>
    <s v="F"/>
    <n v="13"/>
    <d v="1989-06-03T00:00:00"/>
    <n v="31.106413857179096"/>
    <n v="0"/>
    <s v="Financial Services"/>
    <s v="Mass Customer"/>
    <s v="N"/>
    <s v="Yes"/>
    <n v="21"/>
    <m/>
  </r>
  <r>
    <n v="5324"/>
    <n v="58"/>
    <x v="3417"/>
    <d v="2017-05-19T00:00:00"/>
    <n v="225"/>
    <b v="1"/>
    <s v="Approved"/>
    <s v="OHM Cycles"/>
    <s v="Standard"/>
    <s v="medium"/>
    <s v="medium"/>
    <n v="912.52"/>
    <n v="141.4"/>
    <d v="1998-12-17T00:00:00"/>
    <n v="771.12"/>
    <s v="F"/>
    <n v="54"/>
    <d v="1980-11-11T00:00:00"/>
    <n v="39.670797418822929"/>
    <s v="Assistant Professor"/>
    <s v="Manufacturing"/>
    <s v="Mass Customer"/>
    <s v="N"/>
    <s v="Yes"/>
    <n v="3"/>
    <m/>
  </r>
  <r>
    <n v="6442"/>
    <n v="100"/>
    <x v="1138"/>
    <d v="2017-05-19T00:00:00"/>
    <n v="225"/>
    <b v="0"/>
    <s v="Approved"/>
    <s v="Norco Bicycles"/>
    <s v="Road"/>
    <s v="medium"/>
    <s v="medium"/>
    <n v="1036.5899999999999"/>
    <n v="206.35"/>
    <d v="2011-01-10T00:00:00"/>
    <n v="830.2399999999999"/>
    <s v="M"/>
    <n v="67"/>
    <d v="1986-10-10T00:00:00"/>
    <n v="33.755728925672244"/>
    <s v="Human Resources Manager"/>
    <s v="Manufacturing"/>
    <s v="Mass Customer"/>
    <s v="N"/>
    <s v="Yes"/>
    <n v="16"/>
    <m/>
  </r>
  <r>
    <n v="6731"/>
    <n v="7"/>
    <x v="1913"/>
    <d v="2017-05-19T00:00:00"/>
    <n v="225"/>
    <b v="0"/>
    <s v="Approved"/>
    <s v="Trek Bicycles"/>
    <s v="Road"/>
    <s v="low"/>
    <s v="medium"/>
    <n v="980.37"/>
    <n v="234.43"/>
    <d v="2004-09-28T00:00:00"/>
    <n v="745.94"/>
    <s v="F"/>
    <n v="67"/>
    <d v="1996-03-12T00:00:00"/>
    <n v="24.328331665398274"/>
    <s v="Automation Specialist III"/>
    <s v="Manufacturing"/>
    <s v="Affluent Customer"/>
    <s v="N"/>
    <s v="No"/>
    <n v="3"/>
    <m/>
  </r>
  <r>
    <n v="7247"/>
    <n v="47"/>
    <x v="991"/>
    <d v="2017-05-19T00:00:00"/>
    <n v="225"/>
    <b v="0"/>
    <s v="Approved"/>
    <s v="Trek Bicycles"/>
    <s v="Road"/>
    <s v="low"/>
    <s v="small"/>
    <n v="1720.7"/>
    <n v="1531.42"/>
    <d v="2006-10-01T00:00:00"/>
    <n v="189.27999999999997"/>
    <s v="F"/>
    <n v="46"/>
    <d v="1971-06-22T00:00:00"/>
    <n v="49.068057692795534"/>
    <s v="Chemical Engineer"/>
    <s v="Manufacturing"/>
    <s v="Affluent Customer"/>
    <s v="N"/>
    <s v="No"/>
    <n v="5"/>
    <m/>
  </r>
  <r>
    <n v="7472"/>
    <n v="56"/>
    <x v="3108"/>
    <d v="2017-05-19T00:00:00"/>
    <n v="225"/>
    <b v="0"/>
    <s v="Approved"/>
    <s v="Norco Bicycles"/>
    <s v="Mountain"/>
    <s v="low"/>
    <s v="small"/>
    <n v="688.63"/>
    <n v="612.88"/>
    <d v="2016-11-22T00:00:00"/>
    <n v="75.75"/>
    <s v="M"/>
    <n v="93"/>
    <d v="1995-04-25T00:00:00"/>
    <n v="25.21052344622019"/>
    <s v="Environmental Tech"/>
    <s v="Manufacturing"/>
    <s v="High Net Worth"/>
    <s v="N"/>
    <s v="Yes"/>
    <n v="7"/>
    <m/>
  </r>
  <r>
    <n v="8086"/>
    <n v="25"/>
    <x v="1166"/>
    <d v="2017-05-19T00:00:00"/>
    <n v="225"/>
    <b v="1"/>
    <s v="Approved"/>
    <s v="Giant Bicycles"/>
    <s v="Road"/>
    <s v="medium"/>
    <s v="medium"/>
    <n v="1538.99"/>
    <n v="829.65"/>
    <d v="2016-02-04T00:00:00"/>
    <n v="709.34"/>
    <s v="M"/>
    <n v="0"/>
    <d v="1973-02-19T00:00:00"/>
    <n v="47.402304268137996"/>
    <n v="0"/>
    <s v="Retail"/>
    <s v="Mass Customer"/>
    <s v="N"/>
    <s v="No"/>
    <n v="11"/>
    <m/>
  </r>
  <r>
    <n v="8151"/>
    <n v="53"/>
    <x v="63"/>
    <d v="2017-05-19T00:00:00"/>
    <n v="225"/>
    <b v="1"/>
    <s v="Approved"/>
    <s v="Giant Bicycles"/>
    <s v="Standard"/>
    <s v="high"/>
    <s v="medium"/>
    <n v="1274.93"/>
    <n v="764.96"/>
    <d v="2007-08-04T00:00:00"/>
    <n v="509.97"/>
    <s v="F"/>
    <n v="20"/>
    <d v="1978-01-23T00:00:00"/>
    <n v="42.473537144850326"/>
    <s v="Statistician II"/>
    <s v="Retail"/>
    <s v="High Net Worth"/>
    <s v="N"/>
    <s v="Yes"/>
    <n v="18"/>
    <m/>
  </r>
  <r>
    <n v="8331"/>
    <n v="33"/>
    <x v="3008"/>
    <d v="2017-05-19T00:00:00"/>
    <n v="225"/>
    <b v="1"/>
    <s v="Approved"/>
    <s v="Giant Bicycles"/>
    <s v="Standard"/>
    <s v="medium"/>
    <s v="small"/>
    <n v="1311.44"/>
    <n v="1167.18"/>
    <d v="1992-10-11T00:00:00"/>
    <n v="144.26"/>
    <s v="M"/>
    <n v="85"/>
    <d v="1978-07-17T00:00:00"/>
    <n v="41.994085090055805"/>
    <s v="Business Systems Development Analyst"/>
    <s v="Manufacturing"/>
    <s v="Mass Customer"/>
    <s v="N"/>
    <s v="No"/>
    <n v="13"/>
    <m/>
  </r>
  <r>
    <n v="8949"/>
    <n v="4"/>
    <x v="1589"/>
    <d v="2017-05-19T00:00:00"/>
    <n v="225"/>
    <b v="1"/>
    <s v="Approved"/>
    <s v="Giant Bicycles"/>
    <s v="Standard"/>
    <s v="high"/>
    <s v="medium"/>
    <n v="1129.1300000000001"/>
    <n v="677.48"/>
    <d v="2004-09-28T00:00:00"/>
    <n v="451.65000000000009"/>
    <s v="F"/>
    <n v="8"/>
    <d v="1991-01-13T00:00:00"/>
    <n v="29.492715227042108"/>
    <s v="Chief Design Engineer"/>
    <s v="Manufacturing"/>
    <s v="Mass Customer"/>
    <s v="N"/>
    <s v="Yes"/>
    <n v="9"/>
    <m/>
  </r>
  <r>
    <n v="9078"/>
    <n v="91"/>
    <x v="1437"/>
    <d v="2017-05-19T00:00:00"/>
    <n v="225"/>
    <b v="1"/>
    <s v="Approved"/>
    <s v="WeareA2B"/>
    <s v="Standard"/>
    <s v="low"/>
    <s v="medium"/>
    <n v="642.30999999999995"/>
    <n v="513.85"/>
    <d v="2004-07-25T00:00:00"/>
    <n v="128.45999999999992"/>
    <s v="M"/>
    <n v="25"/>
    <d v="1984-11-20T00:00:00"/>
    <n v="35.643400158548957"/>
    <s v="Account Representative IV"/>
    <s v="Entertainment"/>
    <s v="High Net Worth"/>
    <s v="N"/>
    <s v="Yes"/>
    <n v="12"/>
    <m/>
  </r>
  <r>
    <n v="9530"/>
    <n v="77"/>
    <x v="3197"/>
    <d v="2017-05-19T00:00:00"/>
    <n v="225"/>
    <b v="1"/>
    <s v="Approved"/>
    <s v="Norco Bicycles"/>
    <s v="Road"/>
    <s v="medium"/>
    <s v="large"/>
    <n v="1240.31"/>
    <n v="795.1"/>
    <d v="2013-06-09T00:00:00"/>
    <n v="445.20999999999992"/>
    <s v="F"/>
    <n v="70"/>
    <d v="1966-01-10T00:00:00"/>
    <n v="54.517372761288684"/>
    <s v="General Manager"/>
    <s v="Health"/>
    <s v="Mass Customer"/>
    <s v="N"/>
    <s v="Yes"/>
    <n v="8"/>
    <m/>
  </r>
  <r>
    <n v="9583"/>
    <n v="98"/>
    <x v="926"/>
    <d v="2017-05-19T00:00:00"/>
    <n v="225"/>
    <b v="0"/>
    <s v="Approved"/>
    <s v="Trek Bicycles"/>
    <s v="Standard"/>
    <s v="high"/>
    <s v="medium"/>
    <n v="358.39"/>
    <n v="215.03"/>
    <d v="2004-01-16T00:00:00"/>
    <n v="143.35999999999999"/>
    <s v="M"/>
    <n v="25"/>
    <d v="1956-01-18T00:00:00"/>
    <n v="64.503674131151698"/>
    <s v="Senior Financial Analyst"/>
    <s v="Financial Services"/>
    <s v="Mass Customer"/>
    <s v="N"/>
    <s v="No"/>
    <n v="10"/>
    <m/>
  </r>
  <r>
    <n v="10022"/>
    <n v="70"/>
    <x v="1780"/>
    <d v="2017-05-19T00:00:00"/>
    <n v="225"/>
    <b v="1"/>
    <s v="Approved"/>
    <s v="Trek Bicycles"/>
    <s v="Standard"/>
    <s v="high"/>
    <s v="medium"/>
    <n v="495.72"/>
    <n v="297.43"/>
    <d v="1995-10-24T00:00:00"/>
    <n v="198.29000000000002"/>
    <s v="F"/>
    <n v="21"/>
    <d v="1976-09-06T00:00:00"/>
    <n v="43.854359062658546"/>
    <s v="Senior Developer"/>
    <s v="Property"/>
    <s v="Affluent Customer"/>
    <s v="N"/>
    <s v="Yes"/>
    <n v="13"/>
    <m/>
  </r>
  <r>
    <n v="10267"/>
    <n v="80"/>
    <x v="55"/>
    <d v="2017-05-19T00:00:00"/>
    <n v="225"/>
    <b v="1"/>
    <s v="Approved"/>
    <s v="OHM Cycles"/>
    <s v="Touring"/>
    <s v="low"/>
    <s v="medium"/>
    <n v="1073.07"/>
    <n v="933.84"/>
    <d v="1997-01-25T00:00:00"/>
    <n v="139.2299999999999"/>
    <s v="F"/>
    <n v="2"/>
    <d v="1998-10-18T00:00:00"/>
    <n v="21.725591939370876"/>
    <s v="Structural Analysis Engineer"/>
    <s v="Argiculture"/>
    <s v="Mass Customer"/>
    <s v="N"/>
    <s v="Yes"/>
    <n v="3"/>
    <m/>
  </r>
  <r>
    <n v="10971"/>
    <n v="0"/>
    <x v="275"/>
    <d v="2017-05-19T00:00:00"/>
    <n v="225"/>
    <b v="0"/>
    <s v="Approved"/>
    <s v="Norco Bicycles"/>
    <s v="Standard"/>
    <s v="medium"/>
    <s v="medium"/>
    <n v="360.4"/>
    <n v="270.3"/>
    <d v="2011-01-10T00:00:00"/>
    <n v="90.099999999999966"/>
    <s v="F"/>
    <n v="88"/>
    <d v="1978-01-05T00:00:00"/>
    <n v="42.522852213343477"/>
    <s v="Recruiter"/>
    <s v="Financial Services"/>
    <s v="High Net Worth"/>
    <s v="N"/>
    <s v="Yes"/>
    <n v="13"/>
    <m/>
  </r>
  <r>
    <n v="12906"/>
    <n v="12"/>
    <x v="2813"/>
    <d v="2017-05-19T00:00:00"/>
    <n v="225"/>
    <b v="0"/>
    <s v="Approved"/>
    <s v="WeareA2B"/>
    <s v="Standard"/>
    <s v="medium"/>
    <s v="medium"/>
    <n v="1231.1500000000001"/>
    <n v="161.6"/>
    <d v="2004-08-17T00:00:00"/>
    <n v="1069.5500000000002"/>
    <s v="M"/>
    <n v="63"/>
    <d v="1964-01-29T00:00:00"/>
    <n v="56.468057692795533"/>
    <s v="Pharmacist"/>
    <s v="Health"/>
    <s v="Mass Customer"/>
    <s v="N"/>
    <s v="No"/>
    <n v="6"/>
    <m/>
  </r>
  <r>
    <n v="13644"/>
    <n v="25"/>
    <x v="350"/>
    <d v="2017-05-19T00:00:00"/>
    <n v="225"/>
    <b v="0"/>
    <s v="Approved"/>
    <s v="Giant Bicycles"/>
    <s v="Road"/>
    <s v="medium"/>
    <s v="medium"/>
    <n v="1538.99"/>
    <n v="829.65"/>
    <d v="1991-11-10T00:00:00"/>
    <n v="709.34"/>
    <s v="F"/>
    <n v="93"/>
    <d v="1953-10-12T00:00:00"/>
    <n v="66.77216728183663"/>
    <s v="Executive Secretary"/>
    <s v="Health"/>
    <s v="Mass Customer"/>
    <s v="N"/>
    <s v="Yes"/>
    <n v="11"/>
    <m/>
  </r>
  <r>
    <n v="14174"/>
    <n v="75"/>
    <x v="3422"/>
    <d v="2017-05-19T00:00:00"/>
    <n v="225"/>
    <b v="0"/>
    <s v="Approved"/>
    <s v="Giant Bicycles"/>
    <s v="Touring"/>
    <s v="medium"/>
    <s v="large"/>
    <n v="1873.97"/>
    <n v="863.95"/>
    <d v="2006-05-22T00:00:00"/>
    <n v="1010.02"/>
    <s v="F"/>
    <n v="9"/>
    <d v="1966-04-11T00:00:00"/>
    <n v="54.26805769279553"/>
    <s v="Research Assistant III"/>
    <s v="Financial Services"/>
    <s v="Mass Customer"/>
    <s v="N"/>
    <s v="No"/>
    <n v="17"/>
    <m/>
  </r>
  <r>
    <n v="14311"/>
    <n v="21"/>
    <x v="1276"/>
    <d v="2017-05-19T00:00:00"/>
    <n v="225"/>
    <b v="0"/>
    <s v="Approved"/>
    <s v="WeareA2B"/>
    <s v="Touring"/>
    <s v="medium"/>
    <s v="medium"/>
    <n v="1466.68"/>
    <n v="363.25"/>
    <d v="2014-03-03T00:00:00"/>
    <n v="1103.43"/>
    <s v="M"/>
    <n v="48"/>
    <d v="1991-06-07T00:00:00"/>
    <n v="29.095454953069506"/>
    <s v="Librarian"/>
    <s v="Entertainment"/>
    <s v="High Net Worth"/>
    <s v="N"/>
    <s v="No"/>
    <n v="2"/>
    <m/>
  </r>
  <r>
    <n v="14389"/>
    <n v="4"/>
    <x v="83"/>
    <d v="2017-05-19T00:00:00"/>
    <n v="225"/>
    <b v="0"/>
    <s v="Approved"/>
    <s v="Giant Bicycles"/>
    <s v="Standard"/>
    <s v="high"/>
    <s v="medium"/>
    <n v="1129.1300000000001"/>
    <n v="677.48"/>
    <d v="2005-08-09T00:00:00"/>
    <n v="451.65000000000009"/>
    <s v="M"/>
    <n v="36"/>
    <d v="1964-12-13T00:00:00"/>
    <n v="55.594085090055806"/>
    <s v="Senior Editor"/>
    <s v="Manufacturing"/>
    <s v="Mass Customer"/>
    <s v="N"/>
    <s v="No"/>
    <n v="8"/>
    <m/>
  </r>
  <r>
    <n v="14397"/>
    <n v="92"/>
    <x v="1919"/>
    <d v="2017-05-19T00:00:00"/>
    <n v="225"/>
    <b v="0"/>
    <s v="Approved"/>
    <s v="WeareA2B"/>
    <s v="Standard"/>
    <s v="medium"/>
    <s v="small"/>
    <n v="1415.01"/>
    <n v="1259.3599999999999"/>
    <d v="1994-08-10T00:00:00"/>
    <n v="155.65000000000009"/>
    <s v="M"/>
    <n v="99"/>
    <d v="1974-07-17T00:00:00"/>
    <n v="45.996824816083205"/>
    <s v="Account Executive"/>
    <s v="IT"/>
    <s v="Mass Customer"/>
    <s v="N"/>
    <s v="Yes"/>
    <n v="8"/>
    <m/>
  </r>
  <r>
    <n v="15006"/>
    <n v="27"/>
    <x v="1633"/>
    <d v="2017-05-19T00:00:00"/>
    <n v="225"/>
    <b v="1"/>
    <s v="Approved"/>
    <s v="Trek Bicycles"/>
    <s v="Standard"/>
    <s v="medium"/>
    <s v="medium"/>
    <n v="499.53"/>
    <n v="388.72"/>
    <d v="2016-11-22T00:00:00"/>
    <n v="110.80999999999995"/>
    <s v="F"/>
    <n v="84"/>
    <d v="1989-09-27T00:00:00"/>
    <n v="30.788605638001012"/>
    <s v="Nurse"/>
    <s v="n/a"/>
    <s v="Affluent Customer"/>
    <s v="N"/>
    <s v="Yes"/>
    <n v="13"/>
    <m/>
  </r>
  <r>
    <n v="15053"/>
    <n v="0"/>
    <x v="1376"/>
    <d v="2017-05-19T00:00:00"/>
    <n v="225"/>
    <b v="0"/>
    <s v="Approved"/>
    <s v="Norco Bicycles"/>
    <s v="Road"/>
    <s v="medium"/>
    <s v="medium"/>
    <n v="543.39"/>
    <n v="407.54"/>
    <d v="2016-11-22T00:00:00"/>
    <n v="135.84999999999997"/>
    <s v="F"/>
    <n v="96"/>
    <d v="1978-11-30T00:00:00"/>
    <n v="41.621482350329778"/>
    <s v="Librarian"/>
    <s v="Entertainment"/>
    <s v="High Net Worth"/>
    <s v="N"/>
    <s v="No"/>
    <n v="13"/>
    <m/>
  </r>
  <r>
    <n v="15388"/>
    <n v="6"/>
    <x v="2070"/>
    <d v="2017-05-19T00:00:00"/>
    <n v="225"/>
    <b v="1"/>
    <s v="Approved"/>
    <s v="OHM Cycles"/>
    <s v="Standard"/>
    <s v="high"/>
    <s v="medium"/>
    <n v="227.88"/>
    <n v="136.72999999999999"/>
    <d v="2014-03-03T00:00:00"/>
    <n v="91.15"/>
    <s v="M"/>
    <n v="92"/>
    <d v="1983-12-30T00:00:00"/>
    <n v="36.536550843480462"/>
    <s v="Nurse"/>
    <s v="Entertainment"/>
    <s v="Mass Customer"/>
    <s v="N"/>
    <s v="Yes"/>
    <n v="16"/>
    <m/>
  </r>
  <r>
    <n v="15608"/>
    <n v="27"/>
    <x v="2052"/>
    <d v="2017-05-19T00:00:00"/>
    <n v="225"/>
    <b v="0"/>
    <s v="Approved"/>
    <s v="Trek Bicycles"/>
    <s v="Standard"/>
    <s v="medium"/>
    <s v="medium"/>
    <n v="499.53"/>
    <n v="388.72"/>
    <d v="1999-06-23T00:00:00"/>
    <n v="110.80999999999995"/>
    <s v="M"/>
    <n v="80"/>
    <d v="1970-03-25T00:00:00"/>
    <n v="50.311893309233888"/>
    <n v="0"/>
    <s v="Argiculture"/>
    <s v="Mass Customer"/>
    <s v="N"/>
    <s v="No"/>
    <n v="16"/>
    <m/>
  </r>
  <r>
    <n v="15687"/>
    <n v="81"/>
    <x v="453"/>
    <d v="2017-05-19T00:00:00"/>
    <n v="225"/>
    <b v="0"/>
    <s v="Approved"/>
    <s v="Solex"/>
    <s v="Standard"/>
    <s v="medium"/>
    <s v="medium"/>
    <n v="1151.96"/>
    <n v="649.49"/>
    <d v="1999-12-04T00:00:00"/>
    <n v="502.47"/>
    <s v="M"/>
    <n v="39"/>
    <d v="1976-09-29T00:00:00"/>
    <n v="43.791345364028409"/>
    <s v="Senior Editor"/>
    <s v="Financial Services"/>
    <s v="High Net Worth"/>
    <s v="N"/>
    <s v="No"/>
    <n v="6"/>
    <m/>
  </r>
  <r>
    <n v="16308"/>
    <n v="13"/>
    <x v="2556"/>
    <d v="2017-05-19T00:00:00"/>
    <n v="225"/>
    <b v="0"/>
    <s v="Approved"/>
    <s v="Solex"/>
    <s v="Standard"/>
    <s v="medium"/>
    <s v="medium"/>
    <n v="1577.53"/>
    <n v="826.51"/>
    <d v="2011-03-16T00:00:00"/>
    <n v="751.02"/>
    <s v="F"/>
    <n v="1"/>
    <d v="1992-02-10T00:00:00"/>
    <n v="28.416002898274986"/>
    <s v="Staff Accountant III"/>
    <s v="Health"/>
    <s v="High Net Worth"/>
    <s v="N"/>
    <s v="No"/>
    <n v="7"/>
    <m/>
  </r>
  <r>
    <n v="16702"/>
    <n v="35"/>
    <x v="3390"/>
    <d v="2017-05-19T00:00:00"/>
    <n v="225"/>
    <b v="0"/>
    <s v="Approved"/>
    <s v="Giant Bicycles"/>
    <s v="Standard"/>
    <s v="medium"/>
    <s v="medium"/>
    <n v="1403.5"/>
    <n v="954.82"/>
    <d v="2016-11-14T00:00:00"/>
    <n v="448.67999999999995"/>
    <s v="F"/>
    <n v="21"/>
    <d v="1972-03-26T00:00:00"/>
    <n v="48.306413857179095"/>
    <n v="0"/>
    <s v="Argiculture"/>
    <s v="High Net Worth"/>
    <s v="N"/>
    <s v="Yes"/>
    <n v="10"/>
    <m/>
  </r>
  <r>
    <n v="17845"/>
    <n v="53"/>
    <x v="600"/>
    <d v="2017-05-19T00:00:00"/>
    <n v="225"/>
    <b v="0"/>
    <s v="Approved"/>
    <s v="OHM Cycles"/>
    <s v="Standard"/>
    <s v="medium"/>
    <s v="medium"/>
    <n v="795.34"/>
    <n v="101.58"/>
    <d v="2005-10-22T00:00:00"/>
    <n v="693.76"/>
    <s v="U"/>
    <n v="34"/>
    <d v="1899-12-30T00:00:00"/>
    <n v="0"/>
    <s v="Analog Circuit Design manager"/>
    <s v="IT"/>
    <s v="Mass Customer"/>
    <s v="N"/>
    <s v="No"/>
    <n v="0"/>
    <m/>
  </r>
  <r>
    <n v="18382"/>
    <n v="65"/>
    <x v="2697"/>
    <d v="2017-05-19T00:00:00"/>
    <n v="225"/>
    <b v="0"/>
    <s v="Approved"/>
    <s v="WeareA2B"/>
    <s v="Standard"/>
    <s v="medium"/>
    <s v="medium"/>
    <n v="1807.45"/>
    <n v="778.69"/>
    <d v="2016-12-06T00:00:00"/>
    <n v="1028.76"/>
    <s v="F"/>
    <n v="22"/>
    <d v="1987-06-06T00:00:00"/>
    <n v="33.100934405124299"/>
    <s v="Product Engineer"/>
    <s v="Retail"/>
    <s v="Mass Customer"/>
    <s v="N"/>
    <s v="Yes"/>
    <n v="1"/>
    <m/>
  </r>
  <r>
    <n v="18717"/>
    <n v="79"/>
    <x v="2714"/>
    <d v="2017-05-19T00:00:00"/>
    <n v="225"/>
    <b v="1"/>
    <s v="Approved"/>
    <s v="Solex"/>
    <s v="Touring"/>
    <s v="medium"/>
    <s v="large"/>
    <n v="2083.94"/>
    <n v="675.03"/>
    <d v="2013-09-16T00:00:00"/>
    <n v="1408.91"/>
    <s v="M"/>
    <n v="30"/>
    <d v="1964-02-29T00:00:00"/>
    <n v="56.383126185946217"/>
    <s v="Research Assistant I"/>
    <s v="Health"/>
    <s v="High Net Worth"/>
    <s v="N"/>
    <s v="No"/>
    <n v="18"/>
    <m/>
  </r>
  <r>
    <n v="18870"/>
    <n v="58"/>
    <x v="343"/>
    <d v="2017-05-19T00:00:00"/>
    <n v="225"/>
    <b v="0"/>
    <s v="Approved"/>
    <s v="OHM Cycles"/>
    <s v="Standard"/>
    <s v="medium"/>
    <s v="medium"/>
    <n v="912.52"/>
    <n v="141.4"/>
    <d v="2011-08-24T00:00:00"/>
    <n v="771.12"/>
    <s v="M"/>
    <n v="68"/>
    <d v="2001-06-29T00:00:00"/>
    <n v="19.026961802384573"/>
    <s v="Actuary"/>
    <s v="Financial Services"/>
    <s v="Mass Customer"/>
    <s v="N"/>
    <s v="Yes"/>
    <n v="1"/>
    <m/>
  </r>
  <r>
    <n v="18913"/>
    <n v="4"/>
    <x v="3404"/>
    <d v="2017-05-19T00:00:00"/>
    <n v="225"/>
    <b v="0"/>
    <s v="Approved"/>
    <s v="Giant Bicycles"/>
    <s v="Standard"/>
    <s v="high"/>
    <s v="medium"/>
    <n v="1129.1300000000001"/>
    <n v="677.48"/>
    <d v="2003-02-07T00:00:00"/>
    <n v="451.65000000000009"/>
    <s v="M"/>
    <n v="66"/>
    <d v="1978-03-13T00:00:00"/>
    <n v="42.33929056950786"/>
    <s v="Technical Writer"/>
    <s v="Retail"/>
    <s v="Mass Customer"/>
    <s v="N"/>
    <s v="Yes"/>
    <n v="12"/>
    <m/>
  </r>
  <r>
    <n v="19653"/>
    <n v="20"/>
    <x v="1966"/>
    <d v="2017-05-19T00:00:00"/>
    <n v="225"/>
    <b v="0"/>
    <s v="Approved"/>
    <s v="Trek Bicycles"/>
    <s v="Standard"/>
    <s v="medium"/>
    <s v="small"/>
    <n v="1775.81"/>
    <n v="1580.47"/>
    <d v="2010-05-05T00:00:00"/>
    <n v="195.33999999999992"/>
    <s v="M"/>
    <n v="94"/>
    <d v="1967-10-01T00:00:00"/>
    <n v="52.794085090055809"/>
    <s v="Accounting Assistant III"/>
    <s v="Entertainment"/>
    <s v="Mass Customer"/>
    <s v="N"/>
    <s v="No"/>
    <n v="10"/>
    <m/>
  </r>
  <r>
    <n v="956"/>
    <n v="40"/>
    <x v="3230"/>
    <d v="2017-05-18T00:00:00"/>
    <n v="226"/>
    <b v="1"/>
    <s v="Approved"/>
    <s v="OHM Cycles"/>
    <s v="Standard"/>
    <s v="high"/>
    <s v="medium"/>
    <n v="1458.17"/>
    <n v="874.9"/>
    <d v="2006-02-02T00:00:00"/>
    <n v="583.2700000000001"/>
    <s v="F"/>
    <n v="5"/>
    <d v="1981-03-03T00:00:00"/>
    <n v="39.363948103754439"/>
    <s v="Compensation Analyst"/>
    <s v="Financial Services"/>
    <s v="Mass Customer"/>
    <s v="N"/>
    <s v="No"/>
    <n v="16"/>
    <m/>
  </r>
  <r>
    <n v="1471"/>
    <n v="0"/>
    <x v="3320"/>
    <d v="2017-05-18T00:00:00"/>
    <n v="226"/>
    <b v="0"/>
    <s v="Approved"/>
    <s v="Trek Bicycles"/>
    <s v="Road"/>
    <s v="medium"/>
    <s v="medium"/>
    <n v="533.51"/>
    <n v="400.13"/>
    <d v="1997-02-09T00:00:00"/>
    <n v="133.38"/>
    <s v="F"/>
    <n v="21"/>
    <d v="1977-09-09T00:00:00"/>
    <n v="42.846139884576353"/>
    <n v="0"/>
    <s v="Financial Services"/>
    <s v="High Net Worth"/>
    <s v="N"/>
    <s v="Yes"/>
    <n v="17"/>
    <m/>
  </r>
  <r>
    <n v="1924"/>
    <n v="28"/>
    <x v="1540"/>
    <d v="2017-05-18T00:00:00"/>
    <n v="226"/>
    <b v="1"/>
    <s v="Approved"/>
    <s v="Solex"/>
    <s v="Road"/>
    <s v="medium"/>
    <s v="small"/>
    <n v="1703.52"/>
    <n v="1516.13"/>
    <d v="2011-04-16T00:00:00"/>
    <n v="187.38999999999987"/>
    <s v="F"/>
    <n v="25"/>
    <d v="1989-11-09T00:00:00"/>
    <n v="30.670797418822932"/>
    <s v="Professor"/>
    <s v="Financial Services"/>
    <s v="High Net Worth"/>
    <s v="N"/>
    <s v="No"/>
    <n v="4"/>
    <m/>
  </r>
  <r>
    <n v="2335"/>
    <n v="30"/>
    <x v="3421"/>
    <d v="2017-05-18T00:00:00"/>
    <n v="226"/>
    <b v="1"/>
    <s v="Approved"/>
    <s v="Solex"/>
    <s v="Standard"/>
    <s v="high"/>
    <s v="medium"/>
    <n v="748.17"/>
    <n v="448.9"/>
    <d v="1991-11-10T00:00:00"/>
    <n v="299.27"/>
    <s v="F"/>
    <n v="19"/>
    <d v="1963-04-05T00:00:00"/>
    <n v="57.287235774987316"/>
    <s v="Budget/Accounting Analyst II"/>
    <s v="n/a"/>
    <s v="Affluent Customer"/>
    <s v="N"/>
    <s v="No"/>
    <n v="6"/>
    <m/>
  </r>
  <r>
    <n v="2967"/>
    <n v="0"/>
    <x v="1182"/>
    <d v="2017-05-18T00:00:00"/>
    <n v="226"/>
    <b v="1"/>
    <s v="Approved"/>
    <s v="OHM Cycles"/>
    <s v="Standard"/>
    <s v="medium"/>
    <s v="medium"/>
    <n v="235.63"/>
    <n v="125.07"/>
    <d v="2004-08-07T00:00:00"/>
    <n v="110.56"/>
    <s v="M"/>
    <n v="2"/>
    <d v="1983-03-09T00:00:00"/>
    <n v="37.347509747590053"/>
    <s v="Database Administrator I"/>
    <s v="IT"/>
    <s v="High Net Worth"/>
    <s v="N"/>
    <s v="No"/>
    <n v="4"/>
    <m/>
  </r>
  <r>
    <n v="3099"/>
    <n v="0"/>
    <x v="2008"/>
    <d v="2017-05-18T00:00:00"/>
    <n v="226"/>
    <b v="1"/>
    <s v="Approved"/>
    <s v="OHM Cycles"/>
    <s v="Standard"/>
    <s v="high"/>
    <s v="medium"/>
    <n v="227.88"/>
    <n v="136.72999999999999"/>
    <d v="2016-07-09T00:00:00"/>
    <n v="91.15"/>
    <s v="F"/>
    <n v="10"/>
    <d v="1995-03-15T00:00:00"/>
    <n v="25.322852213343477"/>
    <n v="0"/>
    <s v="Property"/>
    <s v="High Net Worth"/>
    <s v="N"/>
    <s v="Yes"/>
    <n v="5"/>
    <m/>
  </r>
  <r>
    <n v="3657"/>
    <n v="17"/>
    <x v="1756"/>
    <d v="2017-05-18T00:00:00"/>
    <n v="226"/>
    <b v="1"/>
    <s v="Approved"/>
    <s v="Solex"/>
    <s v="Standard"/>
    <s v="high"/>
    <s v="medium"/>
    <n v="1024.6600000000001"/>
    <n v="614.79999999999995"/>
    <d v="2005-10-22T00:00:00"/>
    <n v="409.86000000000013"/>
    <s v="F"/>
    <n v="6"/>
    <d v="1969-10-05T00:00:00"/>
    <n v="50.780386459918823"/>
    <s v="Recruiting Manager"/>
    <s v="Retail"/>
    <s v="Affluent Customer"/>
    <s v="N"/>
    <s v="Yes"/>
    <n v="10"/>
    <m/>
  </r>
  <r>
    <n v="3947"/>
    <n v="1"/>
    <x v="899"/>
    <d v="2017-05-18T00:00:00"/>
    <n v="226"/>
    <b v="0"/>
    <s v="Approved"/>
    <s v="Giant Bicycles"/>
    <s v="Standard"/>
    <s v="medium"/>
    <s v="medium"/>
    <n v="1403.5"/>
    <n v="954.82"/>
    <d v="2016-11-14T00:00:00"/>
    <n v="448.67999999999995"/>
    <s v="M"/>
    <n v="46"/>
    <d v="1986-11-03T00:00:00"/>
    <n v="33.689975501014715"/>
    <s v="Geologist I"/>
    <s v="n/a"/>
    <s v="Mass Customer"/>
    <s v="N"/>
    <s v="Yes"/>
    <n v="7"/>
    <m/>
  </r>
  <r>
    <n v="4130"/>
    <n v="73"/>
    <x v="3368"/>
    <d v="2017-05-18T00:00:00"/>
    <n v="226"/>
    <b v="1"/>
    <s v="Approved"/>
    <s v="Solex"/>
    <s v="Standard"/>
    <s v="medium"/>
    <s v="medium"/>
    <n v="1945.43"/>
    <n v="333.18"/>
    <d v="2002-08-31T00:00:00"/>
    <n v="1612.25"/>
    <s v="F"/>
    <n v="48"/>
    <d v="1982-12-29T00:00:00"/>
    <n v="37.539290569507862"/>
    <s v="Assistant Media Planner"/>
    <s v="Entertainment"/>
    <s v="Mass Customer"/>
    <s v="N"/>
    <s v="Yes"/>
    <n v="10"/>
    <m/>
  </r>
  <r>
    <n v="4318"/>
    <n v="0"/>
    <x v="2542"/>
    <d v="2017-05-18T00:00:00"/>
    <n v="226"/>
    <b v="0"/>
    <s v="Approved"/>
    <s v="Norco Bicycles"/>
    <s v="Standard"/>
    <s v="low"/>
    <s v="medium"/>
    <n v="363.01"/>
    <n v="290.41000000000003"/>
    <d v="2005-05-10T00:00:00"/>
    <n v="72.599999999999966"/>
    <s v="F"/>
    <n v="68"/>
    <d v="1978-09-30T00:00:00"/>
    <n v="41.788605638001016"/>
    <n v="0"/>
    <s v="Financial Services"/>
    <s v="High Net Worth"/>
    <s v="N"/>
    <s v="No"/>
    <n v="10"/>
    <m/>
  </r>
  <r>
    <n v="4319"/>
    <n v="6"/>
    <x v="1561"/>
    <d v="2017-05-18T00:00:00"/>
    <n v="226"/>
    <b v="1"/>
    <s v="Approved"/>
    <s v="OHM Cycles"/>
    <s v="Standard"/>
    <s v="high"/>
    <s v="medium"/>
    <n v="227.88"/>
    <n v="136.72999999999999"/>
    <d v="2003-08-05T00:00:00"/>
    <n v="91.15"/>
    <s v="M"/>
    <n v="9"/>
    <d v="1978-02-28T00:00:00"/>
    <n v="42.374907007864024"/>
    <n v="0"/>
    <s v="n/a"/>
    <s v="Mass Customer"/>
    <s v="N"/>
    <s v="Yes"/>
    <n v="17"/>
    <m/>
  </r>
  <r>
    <n v="4858"/>
    <n v="46"/>
    <x v="369"/>
    <d v="2017-05-18T00:00:00"/>
    <n v="226"/>
    <b v="0"/>
    <s v="Approved"/>
    <s v="Solex"/>
    <s v="Standard"/>
    <s v="low"/>
    <s v="medium"/>
    <n v="1289.8499999999999"/>
    <n v="74.510000000000005"/>
    <d v="2005-08-09T00:00:00"/>
    <n v="1215.3399999999999"/>
    <s v="F"/>
    <n v="78"/>
    <d v="1961-11-11T00:00:00"/>
    <n v="58.684496048959915"/>
    <s v="Information Systems Manager"/>
    <s v="Financial Services"/>
    <s v="Mass Customer"/>
    <s v="N"/>
    <s v="No"/>
    <n v="19"/>
    <m/>
  </r>
  <r>
    <n v="4946"/>
    <n v="94"/>
    <x v="1438"/>
    <d v="2017-05-18T00:00:00"/>
    <n v="226"/>
    <b v="1"/>
    <s v="Approved"/>
    <s v="Giant Bicycles"/>
    <s v="Standard"/>
    <s v="medium"/>
    <s v="large"/>
    <n v="1635.3"/>
    <n v="993.66"/>
    <d v="2013-06-09T00:00:00"/>
    <n v="641.64"/>
    <s v="M"/>
    <n v="79"/>
    <d v="2000-09-24T00:00:00"/>
    <n v="19.788605638001012"/>
    <s v="Clinical Specialist"/>
    <s v="Health"/>
    <s v="Mass Customer"/>
    <s v="N"/>
    <s v="No"/>
    <n v="1"/>
    <m/>
  </r>
  <r>
    <n v="5296"/>
    <n v="43"/>
    <x v="2509"/>
    <d v="2017-05-18T00:00:00"/>
    <n v="226"/>
    <b v="0"/>
    <s v="Approved"/>
    <s v="Solex"/>
    <s v="Standard"/>
    <s v="medium"/>
    <s v="medium"/>
    <n v="1151.96"/>
    <n v="649.49"/>
    <d v="2003-02-16T00:00:00"/>
    <n v="502.47"/>
    <s v="F"/>
    <n v="98"/>
    <d v="1971-09-26T00:00:00"/>
    <n v="48.805043994165395"/>
    <s v="Computer Systems Analyst I"/>
    <s v="Financial Services"/>
    <s v="Affluent Customer"/>
    <s v="N"/>
    <s v="Yes"/>
    <n v="17"/>
    <m/>
  </r>
  <r>
    <n v="5777"/>
    <n v="16"/>
    <x v="362"/>
    <d v="2017-05-18T00:00:00"/>
    <n v="226"/>
    <b v="0"/>
    <s v="Approved"/>
    <s v="Norco Bicycles"/>
    <s v="Standard"/>
    <s v="high"/>
    <s v="small"/>
    <n v="1661.92"/>
    <n v="1479.11"/>
    <d v="2009-03-08T00:00:00"/>
    <n v="182.81000000000017"/>
    <s v="F"/>
    <n v="30"/>
    <d v="1984-01-21T00:00:00"/>
    <n v="36.476276870877726"/>
    <s v="Registered Nurse"/>
    <s v="Health"/>
    <s v="Mass Customer"/>
    <s v="N"/>
    <s v="Yes"/>
    <n v="3"/>
    <m/>
  </r>
  <r>
    <n v="12403"/>
    <n v="4"/>
    <x v="1080"/>
    <d v="2017-06-26T00:00:00"/>
    <m/>
    <m/>
    <s v="Approved"/>
    <s v="Giant Bicycles"/>
    <s v="Standard"/>
    <s v="high"/>
    <s v="medium"/>
    <n v="1129.1300000000001"/>
    <n v="677.48"/>
    <n v="38258"/>
    <m/>
    <m/>
    <m/>
    <m/>
    <m/>
    <m/>
    <m/>
    <m/>
    <m/>
    <m/>
    <m/>
    <m/>
  </r>
  <r>
    <n v="5849"/>
    <n v="22"/>
    <x v="3380"/>
    <d v="2017-05-18T00:00:00"/>
    <n v="226"/>
    <b v="0"/>
    <s v="Approved"/>
    <s v="WeareA2B"/>
    <s v="Standard"/>
    <s v="medium"/>
    <s v="medium"/>
    <n v="60.34"/>
    <n v="45.26"/>
    <d v="1993-07-15T00:00:00"/>
    <n v="15.080000000000005"/>
    <s v="M"/>
    <n v="14"/>
    <d v="1973-01-12T00:00:00"/>
    <n v="47.506413857179098"/>
    <n v="0"/>
    <s v="Retail"/>
    <s v="Mass Customer"/>
    <s v="N"/>
    <s v="No"/>
    <n v="5"/>
    <m/>
  </r>
  <r>
    <n v="5856"/>
    <n v="100"/>
    <x v="2845"/>
    <d v="2017-05-18T00:00:00"/>
    <n v="226"/>
    <b v="0"/>
    <s v="Approved"/>
    <s v="Norco Bicycles"/>
    <s v="Road"/>
    <s v="medium"/>
    <s v="medium"/>
    <n v="1036.5899999999999"/>
    <n v="206.35"/>
    <d v="1991-05-06T00:00:00"/>
    <n v="830.2399999999999"/>
    <s v="M"/>
    <n v="27"/>
    <d v="1962-11-14T00:00:00"/>
    <n v="57.676276870877729"/>
    <s v="Civil Engineer"/>
    <s v="Manufacturing"/>
    <s v="Affluent Customer"/>
    <s v="N"/>
    <s v="No"/>
    <n v="11"/>
    <m/>
  </r>
  <r>
    <n v="6631"/>
    <n v="90"/>
    <x v="2813"/>
    <d v="2017-05-18T00:00:00"/>
    <n v="226"/>
    <b v="1"/>
    <s v="Approved"/>
    <s v="Norco Bicycles"/>
    <s v="Standard"/>
    <s v="low"/>
    <s v="medium"/>
    <n v="363.01"/>
    <n v="290.41000000000003"/>
    <d v="2005-05-10T00:00:00"/>
    <n v="72.599999999999966"/>
    <s v="M"/>
    <n v="63"/>
    <d v="1964-01-29T00:00:00"/>
    <n v="56.468057692795533"/>
    <s v="Pharmacist"/>
    <s v="Health"/>
    <s v="Mass Customer"/>
    <s v="N"/>
    <s v="No"/>
    <n v="6"/>
    <m/>
  </r>
  <r>
    <n v="6634"/>
    <n v="2"/>
    <x v="3335"/>
    <d v="2017-05-18T00:00:00"/>
    <n v="226"/>
    <b v="1"/>
    <s v="Approved"/>
    <s v="Solex"/>
    <s v="Standard"/>
    <s v="medium"/>
    <s v="medium"/>
    <n v="71.489999999999995"/>
    <n v="53.62"/>
    <d v="2012-12-02T00:00:00"/>
    <n v="17.869999999999997"/>
    <s v="M"/>
    <n v="72"/>
    <d v="1973-05-12T00:00:00"/>
    <n v="47.177646733891422"/>
    <s v="VP Marketing"/>
    <s v="Financial Services"/>
    <s v="Mass Customer"/>
    <s v="N"/>
    <s v="No"/>
    <n v="22"/>
    <m/>
  </r>
  <r>
    <n v="6690"/>
    <n v="72"/>
    <x v="829"/>
    <d v="2017-05-18T00:00:00"/>
    <n v="226"/>
    <b v="0"/>
    <s v="Approved"/>
    <s v="Norco Bicycles"/>
    <s v="Standard"/>
    <s v="medium"/>
    <s v="medium"/>
    <n v="360.4"/>
    <n v="270.3"/>
    <d v="1997-01-25T00:00:00"/>
    <n v="90.099999999999966"/>
    <s v="M"/>
    <n v="63"/>
    <d v="1992-09-04T00:00:00"/>
    <n v="27.848879610603753"/>
    <s v="Recruiter"/>
    <s v="Manufacturing"/>
    <s v="Mass Customer"/>
    <s v="N"/>
    <s v="Yes"/>
    <n v="9"/>
    <m/>
  </r>
  <r>
    <n v="6704"/>
    <n v="22"/>
    <x v="1112"/>
    <d v="2017-05-18T00:00:00"/>
    <n v="226"/>
    <b v="1"/>
    <s v="Approved"/>
    <s v="WeareA2B"/>
    <s v="Standard"/>
    <s v="medium"/>
    <s v="medium"/>
    <n v="60.34"/>
    <n v="45.26"/>
    <d v="1991-08-05T00:00:00"/>
    <n v="15.080000000000005"/>
    <s v="F"/>
    <n v="52"/>
    <d v="1974-02-17T00:00:00"/>
    <n v="46.407783720192796"/>
    <s v="Assistant Professor"/>
    <s v="Health"/>
    <s v="Affluent Customer"/>
    <s v="N"/>
    <s v="Yes"/>
    <n v="17"/>
    <m/>
  </r>
  <r>
    <n v="6940"/>
    <n v="37"/>
    <x v="1053"/>
    <d v="2017-05-18T00:00:00"/>
    <n v="226"/>
    <b v="1"/>
    <s v="Approved"/>
    <s v="OHM Cycles"/>
    <s v="Standard"/>
    <s v="low"/>
    <s v="medium"/>
    <n v="1793.43"/>
    <n v="248.82"/>
    <d v="1999-07-20T00:00:00"/>
    <n v="1544.6100000000001"/>
    <s v="M"/>
    <n v="66"/>
    <d v="1982-06-22T00:00:00"/>
    <n v="38.059838514713341"/>
    <s v="VP Product Management"/>
    <s v="Financial Services"/>
    <s v="Affluent Customer"/>
    <s v="N"/>
    <s v="No"/>
    <n v="9"/>
    <m/>
  </r>
  <r>
    <n v="7087"/>
    <n v="4"/>
    <x v="2844"/>
    <d v="2017-05-18T00:00:00"/>
    <n v="226"/>
    <b v="0"/>
    <s v="Approved"/>
    <s v="Giant Bicycles"/>
    <s v="Standard"/>
    <s v="high"/>
    <s v="medium"/>
    <n v="1129.1300000000001"/>
    <n v="677.48"/>
    <d v="2005-08-09T00:00:00"/>
    <n v="451.65000000000009"/>
    <s v="F"/>
    <n v="82"/>
    <d v="1994-12-21T00:00:00"/>
    <n v="25.552989199644848"/>
    <s v="Internal Auditor"/>
    <s v="Manufacturing"/>
    <s v="Mass Customer"/>
    <s v="N"/>
    <s v="No"/>
    <n v="1"/>
    <m/>
  </r>
  <r>
    <n v="7116"/>
    <n v="5"/>
    <x v="2750"/>
    <d v="2017-05-18T00:00:00"/>
    <n v="226"/>
    <b v="1"/>
    <s v="Approved"/>
    <s v="Trek Bicycles"/>
    <s v="Mountain"/>
    <s v="low"/>
    <s v="medium"/>
    <n v="574.64"/>
    <n v="459.71"/>
    <d v="2004-08-07T00:00:00"/>
    <n v="114.93"/>
    <s v="F"/>
    <n v="24"/>
    <d v="1973-02-25T00:00:00"/>
    <n v="47.385865911973617"/>
    <s v="Media Manager IV"/>
    <s v="Retail"/>
    <s v="Mass Customer"/>
    <s v="N"/>
    <s v="No"/>
    <n v="7"/>
    <m/>
  </r>
  <r>
    <n v="7176"/>
    <n v="77"/>
    <x v="789"/>
    <d v="2017-05-18T00:00:00"/>
    <n v="226"/>
    <b v="0"/>
    <s v="Approved"/>
    <s v="WeareA2B"/>
    <s v="Standard"/>
    <s v="medium"/>
    <s v="medium"/>
    <n v="1769.64"/>
    <n v="108.76"/>
    <d v="2007-12-11T00:00:00"/>
    <n v="1660.88"/>
    <s v="M"/>
    <n v="12"/>
    <d v="1970-02-10T00:00:00"/>
    <n v="50.429701528411975"/>
    <s v="Executive Secretary"/>
    <s v="n/a"/>
    <s v="High Net Worth"/>
    <s v="N"/>
    <s v="Yes"/>
    <n v="11"/>
    <m/>
  </r>
  <r>
    <n v="8203"/>
    <n v="69"/>
    <x v="3287"/>
    <d v="2017-05-18T00:00:00"/>
    <n v="226"/>
    <b v="0"/>
    <s v="Approved"/>
    <s v="Giant Bicycles"/>
    <s v="Road"/>
    <s v="medium"/>
    <s v="medium"/>
    <n v="792.9"/>
    <n v="594.67999999999995"/>
    <d v="1992-10-02T00:00:00"/>
    <n v="198.22000000000003"/>
    <s v="F"/>
    <n v="67"/>
    <d v="1981-03-09T00:00:00"/>
    <n v="39.347509747590053"/>
    <s v="Senior Cost Accountant"/>
    <s v="Financial Services"/>
    <s v="Mass Customer"/>
    <s v="N"/>
    <s v="No"/>
    <n v="14"/>
    <m/>
  </r>
  <r>
    <n v="9144"/>
    <n v="77"/>
    <x v="1536"/>
    <d v="2017-05-18T00:00:00"/>
    <n v="226"/>
    <b v="0"/>
    <s v="Approved"/>
    <s v="Norco Bicycles"/>
    <s v="Road"/>
    <s v="medium"/>
    <s v="large"/>
    <n v="1240.31"/>
    <n v="795.1"/>
    <d v="2013-09-16T00:00:00"/>
    <n v="445.20999999999992"/>
    <s v="F"/>
    <n v="7"/>
    <d v="1975-04-29T00:00:00"/>
    <n v="45.213263172247586"/>
    <s v="Administrative Officer"/>
    <s v="Financial Services"/>
    <s v="Mass Customer"/>
    <s v="N"/>
    <s v="Yes"/>
    <n v="16"/>
    <m/>
  </r>
  <r>
    <n v="9212"/>
    <n v="30"/>
    <x v="2836"/>
    <d v="2017-05-18T00:00:00"/>
    <n v="226"/>
    <b v="0"/>
    <s v="Approved"/>
    <s v="Solex"/>
    <s v="Standard"/>
    <s v="high"/>
    <s v="medium"/>
    <n v="748.17"/>
    <n v="448.9"/>
    <d v="1992-10-11T00:00:00"/>
    <n v="299.27"/>
    <s v="F"/>
    <n v="0"/>
    <d v="1997-02-26T00:00:00"/>
    <n v="23.366687829781835"/>
    <s v="Safety Technician III"/>
    <s v="Health"/>
    <s v="Mass Customer"/>
    <s v="N"/>
    <s v="Yes"/>
    <n v="1"/>
    <m/>
  </r>
  <r>
    <n v="9385"/>
    <n v="73"/>
    <x v="3002"/>
    <d v="2017-05-18T00:00:00"/>
    <n v="226"/>
    <b v="0"/>
    <s v="Approved"/>
    <s v="Solex"/>
    <s v="Standard"/>
    <s v="medium"/>
    <s v="medium"/>
    <n v="1945.43"/>
    <n v="333.18"/>
    <d v="2002-08-31T00:00:00"/>
    <n v="1612.25"/>
    <s v="M"/>
    <n v="83"/>
    <d v="1962-01-14T00:00:00"/>
    <n v="58.509153583206491"/>
    <s v="Staff Scientist"/>
    <s v="Financial Services"/>
    <s v="Mass Customer"/>
    <s v="N"/>
    <s v="No"/>
    <n v="16"/>
    <m/>
  </r>
  <r>
    <n v="10642"/>
    <n v="0"/>
    <x v="593"/>
    <d v="2017-05-18T00:00:00"/>
    <n v="226"/>
    <b v="0"/>
    <s v="Approved"/>
    <s v="Solex"/>
    <s v="Standard"/>
    <s v="medium"/>
    <s v="medium"/>
    <n v="100.35"/>
    <n v="75.260000000000005"/>
    <d v="2016-03-29T00:00:00"/>
    <n v="25.089999999999989"/>
    <s v="M"/>
    <n v="65"/>
    <d v="1973-06-13T00:00:00"/>
    <n v="47.089975501014713"/>
    <s v="Paralegal"/>
    <s v="Financial Services"/>
    <s v="High Net Worth"/>
    <s v="N"/>
    <s v="Yes"/>
    <n v="17"/>
    <m/>
  </r>
  <r>
    <n v="11850"/>
    <n v="16"/>
    <x v="3219"/>
    <d v="2017-05-18T00:00:00"/>
    <n v="226"/>
    <b v="1"/>
    <s v="Approved"/>
    <s v="Norco Bicycles"/>
    <s v="Standard"/>
    <s v="high"/>
    <s v="small"/>
    <n v="1661.92"/>
    <n v="1479.11"/>
    <d v="2011-05-07T00:00:00"/>
    <n v="182.81000000000017"/>
    <s v="F"/>
    <n v="24"/>
    <d v="1977-04-17T00:00:00"/>
    <n v="43.243400158548958"/>
    <s v="Business Systems Development Analyst"/>
    <s v="Property"/>
    <s v="Affluent Customer"/>
    <s v="N"/>
    <s v="Yes"/>
    <n v="11"/>
    <m/>
  </r>
  <r>
    <n v="12124"/>
    <n v="45"/>
    <x v="296"/>
    <d v="2017-05-18T00:00:00"/>
    <n v="226"/>
    <b v="0"/>
    <s v="Approved"/>
    <s v="Solex"/>
    <s v="Standard"/>
    <s v="medium"/>
    <s v="medium"/>
    <n v="441.49"/>
    <n v="84.99"/>
    <d v="2015-06-17T00:00:00"/>
    <n v="356.5"/>
    <s v="F"/>
    <n v="75"/>
    <d v="1982-02-23T00:00:00"/>
    <n v="38.385865911973617"/>
    <s v="Marketing Manager"/>
    <s v="Manufacturing"/>
    <s v="Mass Customer"/>
    <s v="N"/>
    <s v="No"/>
    <n v="15"/>
    <m/>
  </r>
  <r>
    <n v="12855"/>
    <n v="23"/>
    <x v="2288"/>
    <d v="2017-05-18T00:00:00"/>
    <n v="226"/>
    <b v="1"/>
    <s v="Approved"/>
    <s v="Norco Bicycles"/>
    <s v="Mountain"/>
    <s v="low"/>
    <s v="small"/>
    <n v="688.63"/>
    <n v="612.88"/>
    <d v="1993-10-02T00:00:00"/>
    <n v="75.75"/>
    <s v="M"/>
    <n v="15"/>
    <d v="1962-01-16T00:00:00"/>
    <n v="58.503674131151698"/>
    <s v="Professor"/>
    <s v="n/a"/>
    <s v="Mass Customer"/>
    <s v="N"/>
    <s v="No"/>
    <n v="14"/>
    <m/>
  </r>
  <r>
    <n v="12864"/>
    <n v="11"/>
    <x v="3097"/>
    <d v="2017-05-18T00:00:00"/>
    <n v="226"/>
    <b v="1"/>
    <s v="Approved"/>
    <s v="Giant Bicycles"/>
    <s v="Standard"/>
    <s v="high"/>
    <s v="medium"/>
    <n v="1274.93"/>
    <n v="764.96"/>
    <d v="1996-04-05T00:00:00"/>
    <n v="509.97"/>
    <s v="M"/>
    <n v="27"/>
    <d v="1957-04-15T00:00:00"/>
    <n v="63.262578240740737"/>
    <s v="Recruiting Manager"/>
    <s v="Property"/>
    <s v="Mass Customer"/>
    <s v="N"/>
    <s v="No"/>
    <n v="8"/>
    <m/>
  </r>
  <r>
    <n v="13944"/>
    <n v="0"/>
    <x v="3374"/>
    <d v="2017-05-18T00:00:00"/>
    <n v="226"/>
    <b v="1"/>
    <s v="Approved"/>
    <s v="Solex"/>
    <s v="Standard"/>
    <s v="medium"/>
    <s v="medium"/>
    <n v="441.49"/>
    <n v="84.99"/>
    <d v="2014-07-28T00:00:00"/>
    <n v="356.5"/>
    <s v="F"/>
    <n v="72"/>
    <d v="1995-01-24T00:00:00"/>
    <n v="25.45983851471334"/>
    <s v="Web Developer I"/>
    <s v="n/a"/>
    <s v="High Net Worth"/>
    <s v="N"/>
    <s v="Yes"/>
    <n v="3"/>
    <m/>
  </r>
  <r>
    <n v="14998"/>
    <n v="23"/>
    <x v="2801"/>
    <d v="2017-05-18T00:00:00"/>
    <n v="226"/>
    <b v="0"/>
    <s v="Approved"/>
    <s v="Norco Bicycles"/>
    <s v="Mountain"/>
    <s v="low"/>
    <s v="small"/>
    <n v="688.63"/>
    <n v="612.88"/>
    <d v="1993-10-02T00:00:00"/>
    <n v="75.75"/>
    <s v="F"/>
    <n v="73"/>
    <d v="1968-05-20T00:00:00"/>
    <n v="52.158468651699643"/>
    <s v="Senior Cost Accountant"/>
    <s v="Financial Services"/>
    <s v="Mass Customer"/>
    <s v="N"/>
    <s v="Yes"/>
    <n v="4"/>
    <m/>
  </r>
  <r>
    <n v="16286"/>
    <n v="0"/>
    <x v="815"/>
    <d v="2017-05-18T00:00:00"/>
    <n v="226"/>
    <b v="1"/>
    <s v="Approved"/>
    <s v="Solex"/>
    <s v="Standard"/>
    <s v="medium"/>
    <s v="medium"/>
    <n v="478.16"/>
    <n v="298.72000000000003"/>
    <d v="1992-10-02T00:00:00"/>
    <n v="179.44"/>
    <s v="F"/>
    <n v="0"/>
    <d v="1987-06-26T00:00:00"/>
    <n v="33.046139884576355"/>
    <s v="Tax Accountant"/>
    <s v="Manufacturing"/>
    <s v="High Net Worth"/>
    <s v="N"/>
    <s v="Yes"/>
    <n v="11"/>
    <m/>
  </r>
  <r>
    <n v="17779"/>
    <n v="26"/>
    <x v="190"/>
    <d v="2017-05-18T00:00:00"/>
    <n v="226"/>
    <b v="0"/>
    <s v="Approved"/>
    <s v="WeareA2B"/>
    <s v="Standard"/>
    <s v="medium"/>
    <s v="medium"/>
    <n v="1992.93"/>
    <n v="762.63"/>
    <d v="1992-10-11T00:00:00"/>
    <n v="1230.3000000000002"/>
    <s v="F"/>
    <n v="65"/>
    <d v="1957-06-01T00:00:00"/>
    <n v="63.133811117453071"/>
    <n v="0"/>
    <s v="n/a"/>
    <s v="Mass Customer"/>
    <s v="N"/>
    <s v="Yes"/>
    <n v="11"/>
    <m/>
  </r>
  <r>
    <n v="17889"/>
    <n v="61"/>
    <x v="2470"/>
    <d v="2017-05-18T00:00:00"/>
    <n v="226"/>
    <b v="0"/>
    <s v="Approved"/>
    <s v="OHM Cycles"/>
    <s v="Standard"/>
    <s v="low"/>
    <s v="medium"/>
    <n v="71.16"/>
    <n v="56.93"/>
    <d v="2015-06-17T00:00:00"/>
    <n v="14.229999999999997"/>
    <s v="F"/>
    <n v="57"/>
    <d v="1999-12-27T00:00:00"/>
    <n v="20.533811117453066"/>
    <s v="Registered Nurse"/>
    <s v="Health"/>
    <s v="Affluent Customer"/>
    <s v="N"/>
    <s v="No"/>
    <n v="1"/>
    <m/>
  </r>
  <r>
    <n v="18259"/>
    <n v="94"/>
    <x v="469"/>
    <d v="2017-05-18T00:00:00"/>
    <n v="226"/>
    <b v="1"/>
    <s v="Approved"/>
    <s v="Giant Bicycles"/>
    <s v="Standard"/>
    <s v="medium"/>
    <s v="large"/>
    <n v="1635.3"/>
    <n v="993.66"/>
    <d v="2003-09-10T00:00:00"/>
    <n v="641.64"/>
    <s v="F"/>
    <n v="96"/>
    <d v="1994-10-30T00:00:00"/>
    <n v="25.695454953069508"/>
    <s v="Automation Specialist I"/>
    <s v="Manufacturing"/>
    <s v="Affluent Customer"/>
    <s v="N"/>
    <s v="Yes"/>
    <n v="7"/>
    <m/>
  </r>
  <r>
    <n v="19298"/>
    <n v="83"/>
    <x v="1440"/>
    <d v="2017-05-18T00:00:00"/>
    <n v="226"/>
    <b v="0"/>
    <s v="Approved"/>
    <s v="Solex"/>
    <s v="Touring"/>
    <s v="medium"/>
    <s v="large"/>
    <n v="2083.94"/>
    <n v="675.03"/>
    <d v="2013-09-16T00:00:00"/>
    <n v="1408.91"/>
    <s v="M"/>
    <n v="69"/>
    <d v="1974-01-08T00:00:00"/>
    <n v="46.517372761288684"/>
    <s v="Quality Engineer"/>
    <s v="Health"/>
    <s v="Mass Customer"/>
    <s v="N"/>
    <s v="No"/>
    <n v="19"/>
    <m/>
  </r>
  <r>
    <n v="19327"/>
    <n v="13"/>
    <x v="3423"/>
    <d v="2017-05-18T00:00:00"/>
    <n v="226"/>
    <b v="1"/>
    <s v="Approved"/>
    <s v="Solex"/>
    <s v="Standard"/>
    <s v="medium"/>
    <s v="medium"/>
    <n v="1577.53"/>
    <n v="826.51"/>
    <d v="2011-03-16T00:00:00"/>
    <n v="751.02"/>
    <s v="F"/>
    <n v="88"/>
    <d v="1979-01-09T00:00:00"/>
    <n v="41.511893309233891"/>
    <s v="Assistant Media Planner"/>
    <s v="Entertainment"/>
    <s v="High Net Worth"/>
    <s v="N"/>
    <s v="No"/>
    <n v="16"/>
    <m/>
  </r>
  <r>
    <n v="19359"/>
    <n v="95"/>
    <x v="1391"/>
    <d v="2017-05-18T00:00:00"/>
    <n v="226"/>
    <b v="1"/>
    <s v="Approved"/>
    <s v="OHM Cycles"/>
    <s v="Touring"/>
    <s v="low"/>
    <s v="medium"/>
    <n v="1073.07"/>
    <n v="933.84"/>
    <d v="1997-01-25T00:00:00"/>
    <n v="139.2299999999999"/>
    <s v="M"/>
    <n v="64"/>
    <d v="1988-05-16T00:00:00"/>
    <n v="32.155728925672243"/>
    <s v="Speech Pathologist"/>
    <s v="Health"/>
    <s v="High Net Worth"/>
    <s v="N"/>
    <s v="No"/>
    <n v="3"/>
    <m/>
  </r>
  <r>
    <n v="19524"/>
    <n v="18"/>
    <x v="570"/>
    <d v="2017-05-18T00:00:00"/>
    <n v="226"/>
    <b v="1"/>
    <s v="Approved"/>
    <s v="Norco Bicycles"/>
    <s v="Standard"/>
    <s v="high"/>
    <s v="medium"/>
    <n v="1148.6400000000001"/>
    <n v="689.18"/>
    <d v="2005-05-10T00:00:00"/>
    <n v="459.46000000000015"/>
    <s v="M"/>
    <n v="61"/>
    <d v="1973-05-14T00:00:00"/>
    <n v="47.172167281836629"/>
    <s v="Associate Professor"/>
    <s v="n/a"/>
    <s v="High Net Worth"/>
    <s v="N"/>
    <s v="Yes"/>
    <n v="18"/>
    <m/>
  </r>
  <r>
    <n v="19589"/>
    <n v="1"/>
    <x v="3173"/>
    <d v="2017-05-18T00:00:00"/>
    <n v="226"/>
    <b v="1"/>
    <s v="Approved"/>
    <s v="Giant Bicycles"/>
    <s v="Standard"/>
    <s v="medium"/>
    <s v="medium"/>
    <n v="1403.5"/>
    <n v="954.82"/>
    <d v="2005-08-09T00:00:00"/>
    <n v="448.67999999999995"/>
    <s v="F"/>
    <n v="62"/>
    <d v="1987-09-18T00:00:00"/>
    <n v="32.816002898274988"/>
    <s v="Structural Engineer"/>
    <s v="Property"/>
    <s v="Mass Customer"/>
    <s v="N"/>
    <s v="Yes"/>
    <n v="7"/>
    <m/>
  </r>
  <r>
    <n v="19650"/>
    <n v="38"/>
    <x v="2078"/>
    <d v="2017-05-18T00:00:00"/>
    <n v="226"/>
    <b v="0"/>
    <s v="Approved"/>
    <s v="Trek Bicycles"/>
    <s v="Standard"/>
    <s v="medium"/>
    <s v="large"/>
    <n v="2091.4699999999998"/>
    <n v="388.92"/>
    <d v="2012-09-15T00:00:00"/>
    <n v="1702.5499999999997"/>
    <s v="F"/>
    <n v="24"/>
    <d v="1970-09-24T00:00:00"/>
    <n v="49.810523446220188"/>
    <n v="0"/>
    <s v="n/a"/>
    <s v="High Net Worth"/>
    <s v="N"/>
    <s v="No"/>
    <n v="10"/>
    <m/>
  </r>
  <r>
    <n v="873"/>
    <n v="78"/>
    <x v="3167"/>
    <d v="2017-05-17T00:00:00"/>
    <n v="227"/>
    <b v="1"/>
    <s v="Approved"/>
    <s v="Giant Bicycles"/>
    <s v="Standard"/>
    <s v="medium"/>
    <s v="large"/>
    <n v="1765.3"/>
    <n v="709.48"/>
    <d v="2015-08-10T00:00:00"/>
    <n v="1055.82"/>
    <s v="M"/>
    <n v="96"/>
    <d v="1974-06-14T00:00:00"/>
    <n v="46.087235774987313"/>
    <s v="Business Systems Development Analyst"/>
    <s v="IT"/>
    <s v="Mass Customer"/>
    <s v="N"/>
    <s v="Yes"/>
    <n v="19"/>
    <m/>
  </r>
  <r>
    <n v="1016"/>
    <n v="41"/>
    <x v="2302"/>
    <d v="2017-05-17T00:00:00"/>
    <n v="227"/>
    <b v="0"/>
    <s v="Approved"/>
    <s v="Norco Bicycles"/>
    <s v="Standard"/>
    <s v="low"/>
    <s v="medium"/>
    <n v="958.74"/>
    <n v="748.9"/>
    <d v="1996-04-05T00:00:00"/>
    <n v="209.84000000000003"/>
    <s v="M"/>
    <n v="31"/>
    <d v="1992-04-01T00:00:00"/>
    <n v="28.276276870877727"/>
    <s v="Mechanical Systems Engineer"/>
    <s v="Property"/>
    <s v="High Net Worth"/>
    <s v="N"/>
    <s v="Yes"/>
    <n v="6"/>
    <m/>
  </r>
  <r>
    <n v="2412"/>
    <n v="66"/>
    <x v="1196"/>
    <d v="2017-05-17T00:00:00"/>
    <n v="227"/>
    <b v="1"/>
    <s v="Approved"/>
    <s v="Giant Bicycles"/>
    <s v="Road"/>
    <s v="low"/>
    <s v="small"/>
    <n v="590.26"/>
    <n v="525.33000000000004"/>
    <d v="1995-10-24T00:00:00"/>
    <n v="64.92999999999995"/>
    <s v="F"/>
    <n v="52"/>
    <d v="1990-03-26T00:00:00"/>
    <n v="30.295454953069505"/>
    <s v="Design Engineer"/>
    <s v="Financial Services"/>
    <s v="Affluent Customer"/>
    <s v="N"/>
    <s v="Yes"/>
    <n v="11"/>
    <m/>
  </r>
  <r>
    <n v="2639"/>
    <n v="0"/>
    <x v="2478"/>
    <d v="2017-05-17T00:00:00"/>
    <n v="227"/>
    <b v="1"/>
    <s v="Approved"/>
    <s v="Solex"/>
    <s v="Standard"/>
    <s v="medium"/>
    <s v="medium"/>
    <n v="100.35"/>
    <n v="75.260000000000005"/>
    <d v="2000-11-03T00:00:00"/>
    <n v="25.089999999999989"/>
    <s v="F"/>
    <n v="0"/>
    <d v="1992-03-28T00:00:00"/>
    <n v="28.287235774987316"/>
    <s v="Office Assistant II"/>
    <s v="n/a"/>
    <s v="High Net Worth"/>
    <s v="N"/>
    <s v="Yes"/>
    <n v="9"/>
    <m/>
  </r>
  <r>
    <n v="3155"/>
    <n v="32"/>
    <x v="490"/>
    <d v="2017-05-17T00:00:00"/>
    <n v="227"/>
    <b v="0"/>
    <s v="Approved"/>
    <s v="Giant Bicycles"/>
    <s v="Standard"/>
    <s v="high"/>
    <s v="medium"/>
    <n v="1179"/>
    <n v="707.4"/>
    <d v="1997-08-25T00:00:00"/>
    <n v="471.6"/>
    <s v="F"/>
    <n v="4"/>
    <d v="1977-12-15T00:00:00"/>
    <n v="42.58038645991882"/>
    <s v="Analyst Programmer"/>
    <s v="Health"/>
    <s v="High Net Worth"/>
    <s v="N"/>
    <s v="No"/>
    <n v="18"/>
    <m/>
  </r>
  <r>
    <n v="3166"/>
    <n v="80"/>
    <x v="866"/>
    <d v="2017-05-17T00:00:00"/>
    <n v="227"/>
    <b v="1"/>
    <s v="Approved"/>
    <s v="OHM Cycles"/>
    <s v="Touring"/>
    <s v="low"/>
    <s v="medium"/>
    <n v="1073.07"/>
    <n v="933.84"/>
    <d v="1991-07-10T00:00:00"/>
    <n v="139.2299999999999"/>
    <s v="F"/>
    <n v="77"/>
    <d v="1978-12-10T00:00:00"/>
    <n v="41.594085090055806"/>
    <s v="Sales Representative"/>
    <s v="Retail"/>
    <s v="Mass Customer"/>
    <s v="N"/>
    <s v="Yes"/>
    <n v="18"/>
    <m/>
  </r>
  <r>
    <n v="3266"/>
    <n v="48"/>
    <x v="446"/>
    <d v="2017-05-17T00:00:00"/>
    <n v="227"/>
    <b v="1"/>
    <s v="Approved"/>
    <s v="WeareA2B"/>
    <s v="Standard"/>
    <s v="medium"/>
    <s v="medium"/>
    <n v="1762.96"/>
    <n v="950.52"/>
    <d v="2014-07-28T00:00:00"/>
    <n v="812.44"/>
    <s v="M"/>
    <n v="20"/>
    <d v="1987-10-07T00:00:00"/>
    <n v="32.763948103754437"/>
    <s v="Cost Accountant"/>
    <s v="Financial Services"/>
    <s v="Mass Customer"/>
    <s v="N"/>
    <s v="No"/>
    <n v="18"/>
    <m/>
  </r>
  <r>
    <n v="3537"/>
    <n v="35"/>
    <x v="2859"/>
    <d v="2017-05-17T00:00:00"/>
    <n v="227"/>
    <b v="1"/>
    <s v="Approved"/>
    <s v="Giant Bicycles"/>
    <s v="Standard"/>
    <s v="medium"/>
    <s v="medium"/>
    <n v="1403.5"/>
    <n v="954.82"/>
    <d v="2016-11-14T00:00:00"/>
    <n v="448.67999999999995"/>
    <s v="M"/>
    <n v="58"/>
    <d v="1962-01-05T00:00:00"/>
    <n v="58.53381111745307"/>
    <s v="Operator"/>
    <s v="IT"/>
    <s v="High Net Worth"/>
    <s v="N"/>
    <s v="No"/>
    <n v="6"/>
    <m/>
  </r>
  <r>
    <n v="3586"/>
    <n v="65"/>
    <x v="1928"/>
    <d v="2017-05-17T00:00:00"/>
    <n v="227"/>
    <b v="1"/>
    <s v="Approved"/>
    <s v="WeareA2B"/>
    <s v="Standard"/>
    <s v="medium"/>
    <s v="medium"/>
    <n v="1807.45"/>
    <n v="778.69"/>
    <d v="2015-05-21T00:00:00"/>
    <n v="1028.76"/>
    <s v="F"/>
    <n v="33"/>
    <d v="1996-05-23T00:00:00"/>
    <n v="24.131071391425671"/>
    <s v="Software Engineer I"/>
    <s v="Manufacturing"/>
    <s v="Mass Customer"/>
    <s v="N"/>
    <s v="No"/>
    <n v="1"/>
    <m/>
  </r>
  <r>
    <n v="3645"/>
    <n v="61"/>
    <x v="2603"/>
    <d v="2017-05-17T00:00:00"/>
    <n v="227"/>
    <b v="0"/>
    <s v="Approved"/>
    <s v="Norco Bicycles"/>
    <s v="Standard"/>
    <s v="medium"/>
    <s v="small"/>
    <n v="586.45000000000005"/>
    <n v="521.94000000000005"/>
    <d v="1991-07-10T00:00:00"/>
    <n v="64.509999999999991"/>
    <s v="M"/>
    <n v="5"/>
    <d v="1990-06-06T00:00:00"/>
    <n v="30.098194679096903"/>
    <s v="Director of Sales"/>
    <s v="Financial Services"/>
    <s v="High Net Worth"/>
    <s v="N"/>
    <s v="No"/>
    <n v="10"/>
    <m/>
  </r>
  <r>
    <n v="3754"/>
    <n v="33"/>
    <x v="2829"/>
    <d v="2017-05-17T00:00:00"/>
    <n v="227"/>
    <b v="1"/>
    <s v="Approved"/>
    <s v="OHM Cycles"/>
    <s v="Road"/>
    <s v="medium"/>
    <s v="small"/>
    <n v="1810"/>
    <n v="1610.9"/>
    <d v="2008-03-19T00:00:00"/>
    <n v="199.09999999999991"/>
    <s v="M"/>
    <n v="79"/>
    <d v="1963-10-20T00:00:00"/>
    <n v="56.744770021562658"/>
    <s v="VP Marketing"/>
    <s v="Retail"/>
    <s v="High Net Worth"/>
    <s v="N"/>
    <s v="No"/>
    <n v="12"/>
    <m/>
  </r>
  <r>
    <n v="4029"/>
    <n v="96"/>
    <x v="2859"/>
    <d v="2017-05-17T00:00:00"/>
    <n v="227"/>
    <b v="1"/>
    <s v="Approved"/>
    <s v="Giant Bicycles"/>
    <s v="Standard"/>
    <s v="medium"/>
    <s v="large"/>
    <n v="1635.3"/>
    <n v="993.66"/>
    <d v="2013-06-09T00:00:00"/>
    <n v="641.64"/>
    <s v="M"/>
    <n v="58"/>
    <d v="1962-01-05T00:00:00"/>
    <n v="58.53381111745307"/>
    <s v="Operator"/>
    <s v="IT"/>
    <s v="High Net Worth"/>
    <s v="N"/>
    <s v="No"/>
    <n v="6"/>
    <m/>
  </r>
  <r>
    <n v="4131"/>
    <n v="58"/>
    <x v="517"/>
    <d v="2017-05-17T00:00:00"/>
    <n v="227"/>
    <b v="1"/>
    <s v="Approved"/>
    <s v="OHM Cycles"/>
    <s v="Road"/>
    <s v="medium"/>
    <s v="medium"/>
    <n v="1280.28"/>
    <n v="829.51"/>
    <d v="2003-07-21T00:00:00"/>
    <n v="450.77"/>
    <s v="F"/>
    <n v="21"/>
    <d v="1965-07-12T00:00:00"/>
    <n v="55.016002898274984"/>
    <s v="Office Assistant I"/>
    <s v="Health"/>
    <s v="High Net Worth"/>
    <s v="N"/>
    <s v="Yes"/>
    <n v="5"/>
    <m/>
  </r>
  <r>
    <n v="4849"/>
    <n v="82"/>
    <x v="2497"/>
    <d v="2017-05-17T00:00:00"/>
    <n v="227"/>
    <b v="1"/>
    <s v="Approved"/>
    <s v="Norco Bicycles"/>
    <s v="Standard"/>
    <s v="high"/>
    <s v="medium"/>
    <n v="1148.6400000000001"/>
    <n v="689.18"/>
    <d v="2004-08-07T00:00:00"/>
    <n v="459.46000000000015"/>
    <s v="M"/>
    <n v="83"/>
    <d v="1989-03-13T00:00:00"/>
    <n v="31.33107139142567"/>
    <s v="Physical Therapy Assistant"/>
    <s v="n/a"/>
    <s v="Mass Customer"/>
    <s v="N"/>
    <s v="Yes"/>
    <n v="15"/>
    <m/>
  </r>
  <r>
    <n v="4932"/>
    <n v="5"/>
    <x v="1632"/>
    <d v="2017-05-17T00:00:00"/>
    <n v="227"/>
    <b v="1"/>
    <s v="Approved"/>
    <s v="Trek Bicycles"/>
    <s v="Mountain"/>
    <s v="low"/>
    <s v="medium"/>
    <n v="574.64"/>
    <n v="459.71"/>
    <d v="1999-07-26T00:00:00"/>
    <n v="114.93"/>
    <s v="M"/>
    <n v="84"/>
    <d v="1985-06-15T00:00:00"/>
    <n v="35.076276870877727"/>
    <s v="Human Resources Manager"/>
    <s v="Retail"/>
    <s v="Mass Customer"/>
    <s v="N"/>
    <s v="Yes"/>
    <n v="2"/>
    <m/>
  </r>
  <r>
    <n v="4934"/>
    <n v="48"/>
    <x v="27"/>
    <d v="2017-05-17T00:00:00"/>
    <n v="227"/>
    <b v="0"/>
    <s v="Approved"/>
    <s v="WeareA2B"/>
    <s v="Standard"/>
    <s v="medium"/>
    <s v="medium"/>
    <n v="1762.96"/>
    <n v="950.52"/>
    <d v="2016-11-14T00:00:00"/>
    <n v="812.44"/>
    <s v="M"/>
    <n v="36"/>
    <d v="1965-01-31T00:00:00"/>
    <n v="55.45983851471334"/>
    <s v="Marketing Manager"/>
    <s v="Manufacturing"/>
    <s v="Mass Customer"/>
    <s v="N"/>
    <s v="Yes"/>
    <n v="13"/>
    <m/>
  </r>
  <r>
    <n v="5369"/>
    <n v="55"/>
    <x v="2950"/>
    <d v="2017-05-17T00:00:00"/>
    <n v="227"/>
    <b v="1"/>
    <s v="Approved"/>
    <s v="Trek Bicycles"/>
    <s v="Road"/>
    <s v="medium"/>
    <s v="large"/>
    <n v="1894.19"/>
    <n v="598.76"/>
    <d v="2003-07-21T00:00:00"/>
    <n v="1295.43"/>
    <s v="F"/>
    <n v="59"/>
    <d v="1954-05-07T00:00:00"/>
    <n v="66.205043994165393"/>
    <n v="0"/>
    <s v="n/a"/>
    <s v="Mass Customer"/>
    <s v="N"/>
    <s v="No"/>
    <n v="9"/>
    <m/>
  </r>
  <r>
    <n v="5670"/>
    <n v="75"/>
    <x v="553"/>
    <d v="2017-05-17T00:00:00"/>
    <n v="227"/>
    <b v="1"/>
    <s v="Approved"/>
    <s v="Giant Bicycles"/>
    <s v="Touring"/>
    <s v="medium"/>
    <s v="large"/>
    <n v="1873.97"/>
    <n v="863.95"/>
    <d v="2006-05-22T00:00:00"/>
    <n v="1010.02"/>
    <s v="F"/>
    <n v="16"/>
    <d v="1971-09-17T00:00:00"/>
    <n v="48.829701528411974"/>
    <s v="Web Designer III"/>
    <s v="Argiculture"/>
    <s v="Affluent Customer"/>
    <s v="N"/>
    <s v="No"/>
    <n v="14"/>
    <m/>
  </r>
  <r>
    <n v="5795"/>
    <n v="56"/>
    <x v="2101"/>
    <d v="2017-05-17T00:00:00"/>
    <n v="227"/>
    <b v="1"/>
    <s v="Approved"/>
    <s v="Norco Bicycles"/>
    <s v="Mountain"/>
    <s v="low"/>
    <s v="small"/>
    <n v="688.63"/>
    <n v="612.88"/>
    <d v="1993-10-02T00:00:00"/>
    <n v="75.75"/>
    <s v="M"/>
    <n v="48"/>
    <d v="1958-08-17T00:00:00"/>
    <n v="61.922852213343475"/>
    <s v="Tax Accountant"/>
    <s v="n/a"/>
    <s v="High Net Worth"/>
    <s v="N"/>
    <s v="No"/>
    <n v="13"/>
    <m/>
  </r>
  <r>
    <n v="5953"/>
    <n v="58"/>
    <x v="2460"/>
    <d v="2017-05-17T00:00:00"/>
    <n v="227"/>
    <b v="1"/>
    <s v="Approved"/>
    <s v="OHM Cycles"/>
    <s v="Road"/>
    <s v="medium"/>
    <s v="medium"/>
    <n v="1280.28"/>
    <n v="829.51"/>
    <d v="2004-12-18T00:00:00"/>
    <n v="450.77"/>
    <s v="F"/>
    <n v="90"/>
    <d v="1996-07-20T00:00:00"/>
    <n v="23.972167281836629"/>
    <s v="Human Resources Manager"/>
    <s v="Manufacturing"/>
    <s v="High Net Worth"/>
    <s v="N"/>
    <s v="Yes"/>
    <n v="1"/>
    <m/>
  </r>
  <r>
    <n v="6236"/>
    <n v="30"/>
    <x v="3203"/>
    <d v="2017-05-17T00:00:00"/>
    <n v="227"/>
    <b v="0"/>
    <s v="Approved"/>
    <s v="Solex"/>
    <s v="Standard"/>
    <s v="high"/>
    <s v="medium"/>
    <n v="748.17"/>
    <n v="448.9"/>
    <d v="1991-11-10T00:00:00"/>
    <n v="299.27"/>
    <s v="F"/>
    <n v="90"/>
    <d v="1988-09-17T00:00:00"/>
    <n v="31.816002898274984"/>
    <s v="Product Engineer"/>
    <s v="Property"/>
    <s v="Affluent Customer"/>
    <s v="N"/>
    <s v="No"/>
    <n v="12"/>
    <m/>
  </r>
  <r>
    <n v="6616"/>
    <n v="87"/>
    <x v="2863"/>
    <d v="2017-05-17T00:00:00"/>
    <n v="227"/>
    <b v="0"/>
    <s v="Approved"/>
    <s v="OHM Cycles"/>
    <s v="Standard"/>
    <s v="medium"/>
    <s v="medium"/>
    <n v="1636.9"/>
    <n v="44.71"/>
    <d v="2006-05-22T00:00:00"/>
    <n v="1592.19"/>
    <s v="F"/>
    <n v="61"/>
    <d v="1971-07-25T00:00:00"/>
    <n v="48.977646733891426"/>
    <s v="Mechanical Systems Engineer"/>
    <s v="n/a"/>
    <s v="High Net Worth"/>
    <s v="N"/>
    <s v="Yes"/>
    <n v="9"/>
    <m/>
  </r>
  <r>
    <n v="6757"/>
    <n v="51"/>
    <x v="2090"/>
    <d v="2017-05-17T00:00:00"/>
    <n v="227"/>
    <b v="0"/>
    <s v="Approved"/>
    <s v="OHM Cycles"/>
    <s v="Standard"/>
    <s v="high"/>
    <s v="medium"/>
    <n v="2005.66"/>
    <n v="1203.4000000000001"/>
    <d v="2012-04-10T00:00:00"/>
    <n v="802.26"/>
    <s v="M"/>
    <n v="60"/>
    <d v="1957-05-25T00:00:00"/>
    <n v="63.15298919964485"/>
    <s v="Structural Engineer"/>
    <s v="Financial Services"/>
    <s v="Affluent Customer"/>
    <s v="N"/>
    <s v="No"/>
    <n v="14"/>
    <m/>
  </r>
  <r>
    <n v="7190"/>
    <n v="77"/>
    <x v="2454"/>
    <d v="2017-05-17T00:00:00"/>
    <n v="227"/>
    <b v="1"/>
    <s v="Approved"/>
    <s v="Norco Bicycles"/>
    <s v="Road"/>
    <s v="medium"/>
    <s v="large"/>
    <n v="1240.31"/>
    <n v="795.1"/>
    <d v="2004-12-18T00:00:00"/>
    <n v="445.20999999999992"/>
    <s v="F"/>
    <n v="11"/>
    <d v="1994-08-04T00:00:00"/>
    <n v="25.933811117453068"/>
    <n v="0"/>
    <s v="IT"/>
    <s v="Mass Customer"/>
    <s v="N"/>
    <s v="Yes"/>
    <n v="4"/>
    <m/>
  </r>
  <r>
    <n v="7276"/>
    <n v="72"/>
    <x v="1448"/>
    <d v="2017-05-17T00:00:00"/>
    <n v="227"/>
    <b v="0"/>
    <s v="Approved"/>
    <s v="OHM Cycles"/>
    <s v="Standard"/>
    <s v="medium"/>
    <s v="medium"/>
    <n v="912.52"/>
    <n v="141.4"/>
    <d v="2015-10-18T00:00:00"/>
    <n v="771.12"/>
    <s v="F"/>
    <n v="17"/>
    <d v="1992-06-05T00:00:00"/>
    <n v="28.098194679096903"/>
    <s v="Social Worker"/>
    <s v="Health"/>
    <s v="High Net Worth"/>
    <s v="N"/>
    <s v="Yes"/>
    <n v="2"/>
    <m/>
  </r>
  <r>
    <n v="7571"/>
    <n v="34"/>
    <x v="2128"/>
    <d v="2017-05-17T00:00:00"/>
    <n v="227"/>
    <b v="1"/>
    <s v="Approved"/>
    <s v="WeareA2B"/>
    <s v="Standard"/>
    <s v="medium"/>
    <s v="medium"/>
    <n v="1231.1500000000001"/>
    <n v="161.6"/>
    <d v="2004-08-17T00:00:00"/>
    <n v="1069.5500000000002"/>
    <s v="M"/>
    <n v="19"/>
    <d v="1967-04-29T00:00:00"/>
    <n v="53.218742624302379"/>
    <n v="0"/>
    <s v="Manufacturing"/>
    <s v="High Net Worth"/>
    <s v="N"/>
    <s v="No"/>
    <n v="13"/>
    <m/>
  </r>
  <r>
    <n v="7689"/>
    <n v="17"/>
    <x v="1859"/>
    <d v="2017-05-17T00:00:00"/>
    <n v="227"/>
    <b v="1"/>
    <s v="Approved"/>
    <s v="WeareA2B"/>
    <s v="Touring"/>
    <s v="medium"/>
    <s v="large"/>
    <n v="1362.99"/>
    <n v="57.74"/>
    <d v="1993-04-20T00:00:00"/>
    <n v="1305.25"/>
    <s v="M"/>
    <n v="11"/>
    <d v="1988-10-25T00:00:00"/>
    <n v="31.71189330923389"/>
    <s v="Geologist I"/>
    <s v="Manufacturing"/>
    <s v="High Net Worth"/>
    <s v="N"/>
    <s v="No"/>
    <n v="22"/>
    <m/>
  </r>
  <r>
    <n v="12462"/>
    <n v="0"/>
    <x v="2813"/>
    <d v="2017-10-30T00:00:00"/>
    <m/>
    <b v="0"/>
    <s v="Approved"/>
    <m/>
    <m/>
    <m/>
    <m/>
    <n v="162.87"/>
    <m/>
    <m/>
    <m/>
    <m/>
    <m/>
    <m/>
    <m/>
    <m/>
    <m/>
    <m/>
    <m/>
    <m/>
    <m/>
    <m/>
  </r>
  <r>
    <n v="8256"/>
    <n v="0"/>
    <x v="2017"/>
    <d v="2017-05-17T00:00:00"/>
    <n v="227"/>
    <b v="0"/>
    <s v="Approved"/>
    <s v="Giant Bicycles"/>
    <s v="Standard"/>
    <s v="medium"/>
    <s v="medium"/>
    <n v="230.91"/>
    <n v="173.18"/>
    <d v="2006-11-10T00:00:00"/>
    <n v="57.72999999999999"/>
    <s v="F"/>
    <n v="15"/>
    <d v="1984-07-03T00:00:00"/>
    <n v="36.026961802384577"/>
    <s v="VP Sales"/>
    <s v="Financial Services"/>
    <s v="High Net Worth"/>
    <s v="N"/>
    <s v="No"/>
    <n v="15"/>
    <m/>
  </r>
  <r>
    <n v="8683"/>
    <n v="59"/>
    <x v="3002"/>
    <d v="2017-05-17T00:00:00"/>
    <n v="227"/>
    <b v="0"/>
    <s v="Approved"/>
    <s v="Solex"/>
    <s v="Standard"/>
    <s v="medium"/>
    <s v="large"/>
    <n v="1061.56"/>
    <n v="733.58"/>
    <d v="1993-07-20T00:00:00"/>
    <n v="327.9799999999999"/>
    <s v="M"/>
    <n v="83"/>
    <d v="1962-01-14T00:00:00"/>
    <n v="58.509153583206491"/>
    <s v="Staff Scientist"/>
    <s v="Financial Services"/>
    <s v="Mass Customer"/>
    <s v="N"/>
    <s v="No"/>
    <n v="16"/>
    <m/>
  </r>
  <r>
    <n v="8720"/>
    <n v="90"/>
    <x v="613"/>
    <d v="2017-05-17T00:00:00"/>
    <n v="227"/>
    <b v="1"/>
    <s v="Approved"/>
    <s v="Norco Bicycles"/>
    <s v="Standard"/>
    <s v="low"/>
    <s v="medium"/>
    <n v="363.01"/>
    <n v="290.41000000000003"/>
    <d v="1999-07-26T00:00:00"/>
    <n v="72.599999999999966"/>
    <s v="M"/>
    <n v="67"/>
    <d v="1995-02-11T00:00:00"/>
    <n v="25.410523446220189"/>
    <s v="Programmer II"/>
    <s v="Financial Services"/>
    <s v="Affluent Customer"/>
    <s v="N"/>
    <s v="Yes"/>
    <n v="6"/>
    <m/>
  </r>
  <r>
    <n v="8870"/>
    <n v="47"/>
    <x v="2518"/>
    <d v="2017-05-17T00:00:00"/>
    <n v="227"/>
    <b v="1"/>
    <s v="Approved"/>
    <s v="Trek Bicycles"/>
    <s v="Road"/>
    <s v="low"/>
    <s v="small"/>
    <n v="1720.7"/>
    <n v="1531.42"/>
    <d v="2003-07-21T00:00:00"/>
    <n v="189.27999999999997"/>
    <s v="F"/>
    <n v="28"/>
    <d v="1959-02-08T00:00:00"/>
    <n v="61.443400158548961"/>
    <s v="Office Assistant I"/>
    <s v="Manufacturing"/>
    <s v="Affluent Customer"/>
    <s v="N"/>
    <s v="Yes"/>
    <n v="13"/>
    <m/>
  </r>
  <r>
    <n v="12467"/>
    <n v="36"/>
    <x v="1810"/>
    <d v="2017-10-14T00:00:00"/>
    <m/>
    <m/>
    <s v="Approved"/>
    <s v="Solex"/>
    <s v="Standard"/>
    <s v="low"/>
    <s v="medium"/>
    <n v="945.04"/>
    <n v="507.58"/>
    <n v="38258"/>
    <m/>
    <m/>
    <m/>
    <m/>
    <m/>
    <m/>
    <m/>
    <m/>
    <m/>
    <m/>
    <m/>
    <m/>
  </r>
  <r>
    <n v="9364"/>
    <n v="91"/>
    <x v="2061"/>
    <d v="2017-05-17T00:00:00"/>
    <n v="227"/>
    <b v="1"/>
    <s v="Approved"/>
    <s v="Solex"/>
    <s v="Standard"/>
    <s v="medium"/>
    <s v="medium"/>
    <n v="100.35"/>
    <n v="75.260000000000005"/>
    <d v="1999-07-26T00:00:00"/>
    <n v="25.089999999999989"/>
    <s v="F"/>
    <n v="81"/>
    <d v="1957-10-29T00:00:00"/>
    <n v="62.722852213343479"/>
    <s v="Software Consultant"/>
    <s v="IT"/>
    <s v="Affluent Customer"/>
    <s v="N"/>
    <s v="No"/>
    <n v="8"/>
    <m/>
  </r>
  <r>
    <n v="9570"/>
    <n v="0"/>
    <x v="2128"/>
    <d v="2017-05-17T00:00:00"/>
    <n v="227"/>
    <b v="0"/>
    <s v="Approved"/>
    <s v="Norco Bicycles"/>
    <s v="Road"/>
    <s v="medium"/>
    <s v="medium"/>
    <n v="544.04999999999995"/>
    <n v="376.84"/>
    <d v="2005-10-22T00:00:00"/>
    <n v="167.20999999999998"/>
    <s v="M"/>
    <n v="19"/>
    <d v="1967-04-29T00:00:00"/>
    <n v="53.218742624302379"/>
    <n v="0"/>
    <s v="Manufacturing"/>
    <s v="High Net Worth"/>
    <s v="N"/>
    <s v="No"/>
    <n v="13"/>
    <m/>
  </r>
  <r>
    <n v="9840"/>
    <n v="17"/>
    <x v="1760"/>
    <d v="2017-05-17T00:00:00"/>
    <n v="227"/>
    <b v="1"/>
    <s v="Approved"/>
    <s v="WeareA2B"/>
    <s v="Touring"/>
    <s v="medium"/>
    <s v="large"/>
    <n v="1362.99"/>
    <n v="57.74"/>
    <d v="1993-04-20T00:00:00"/>
    <n v="1305.25"/>
    <s v="M"/>
    <n v="4"/>
    <d v="1978-05-16T00:00:00"/>
    <n v="42.163948103754436"/>
    <s v="Biostatistician II"/>
    <s v="Manufacturing"/>
    <s v="High Net Worth"/>
    <s v="N"/>
    <s v="No"/>
    <n v="7"/>
    <m/>
  </r>
  <r>
    <n v="10019"/>
    <n v="84"/>
    <x v="2028"/>
    <d v="2017-05-17T00:00:00"/>
    <n v="227"/>
    <b v="0"/>
    <s v="Approved"/>
    <s v="Trek Bicycles"/>
    <s v="Road"/>
    <s v="medium"/>
    <s v="medium"/>
    <n v="290.62"/>
    <n v="215.14"/>
    <d v="2004-12-18T00:00:00"/>
    <n v="75.480000000000018"/>
    <s v="M"/>
    <n v="39"/>
    <d v="1961-03-15T00:00:00"/>
    <n v="59.34477002156266"/>
    <s v="Budget/Accounting Analyst III"/>
    <s v="Financial Services"/>
    <s v="Affluent Customer"/>
    <s v="N"/>
    <s v="No"/>
    <n v="19"/>
    <m/>
  </r>
  <r>
    <n v="10278"/>
    <n v="79"/>
    <x v="2561"/>
    <d v="2017-05-17T00:00:00"/>
    <n v="227"/>
    <b v="0"/>
    <s v="Approved"/>
    <s v="Norco Bicycles"/>
    <s v="Standard"/>
    <s v="medium"/>
    <s v="medium"/>
    <n v="1555.58"/>
    <n v="818.01"/>
    <d v="2003-09-09T00:00:00"/>
    <n v="737.56999999999994"/>
    <s v="F"/>
    <n v="75"/>
    <d v="2000-12-05T00:00:00"/>
    <n v="19.59134536402841"/>
    <s v="Librarian"/>
    <s v="Entertainment"/>
    <s v="Mass Customer"/>
    <s v="N"/>
    <s v="Yes"/>
    <n v="1"/>
    <m/>
  </r>
  <r>
    <n v="10364"/>
    <n v="27"/>
    <x v="135"/>
    <d v="2017-05-17T00:00:00"/>
    <n v="227"/>
    <b v="1"/>
    <s v="Approved"/>
    <s v="Trek Bicycles"/>
    <s v="Standard"/>
    <s v="medium"/>
    <s v="medium"/>
    <n v="499.53"/>
    <n v="388.72"/>
    <d v="2016-11-22T00:00:00"/>
    <n v="110.80999999999995"/>
    <s v="M"/>
    <n v="80"/>
    <d v="1989-09-05T00:00:00"/>
    <n v="30.848879610603753"/>
    <s v="Developer II"/>
    <s v="Manufacturing"/>
    <s v="Affluent Customer"/>
    <s v="N"/>
    <s v="Yes"/>
    <n v="9"/>
    <m/>
  </r>
  <r>
    <n v="11890"/>
    <n v="74"/>
    <x v="1130"/>
    <d v="2017-05-17T00:00:00"/>
    <n v="227"/>
    <b v="1"/>
    <s v="Approved"/>
    <s v="WeareA2B"/>
    <s v="Standard"/>
    <s v="medium"/>
    <s v="medium"/>
    <n v="1228.07"/>
    <n v="400.91"/>
    <d v="2000-05-22T00:00:00"/>
    <n v="827.15999999999985"/>
    <s v="M"/>
    <n v="44"/>
    <d v="1961-11-19T00:00:00"/>
    <n v="58.662578240740736"/>
    <s v="Librarian"/>
    <s v="Entertainment"/>
    <s v="Affluent Customer"/>
    <s v="N"/>
    <s v="No"/>
    <n v="16"/>
    <m/>
  </r>
  <r>
    <n v="12019"/>
    <n v="89"/>
    <x v="2708"/>
    <d v="2017-05-17T00:00:00"/>
    <n v="227"/>
    <b v="0"/>
    <s v="Approved"/>
    <s v="WeareA2B"/>
    <s v="Touring"/>
    <s v="medium"/>
    <s v="large"/>
    <n v="1362.99"/>
    <n v="57.74"/>
    <d v="1993-04-20T00:00:00"/>
    <n v="1305.25"/>
    <s v="F"/>
    <n v="18"/>
    <d v="1985-02-05T00:00:00"/>
    <n v="35.432441254439368"/>
    <n v="0"/>
    <s v="n/a"/>
    <s v="Affluent Customer"/>
    <s v="N"/>
    <s v="No"/>
    <n v="15"/>
    <m/>
  </r>
  <r>
    <n v="12172"/>
    <n v="63"/>
    <x v="2790"/>
    <d v="2017-05-17T00:00:00"/>
    <n v="227"/>
    <b v="0"/>
    <s v="Approved"/>
    <s v="Solex"/>
    <s v="Standard"/>
    <s v="medium"/>
    <s v="medium"/>
    <n v="1483.2"/>
    <n v="99.59"/>
    <d v="2004-08-17T00:00:00"/>
    <n v="1383.6100000000001"/>
    <s v="M"/>
    <n v="30"/>
    <d v="1976-01-31T00:00:00"/>
    <n v="44.454359062658547"/>
    <s v="Analog Circuit Design manager"/>
    <s v="IT"/>
    <s v="Mass Customer"/>
    <s v="N"/>
    <s v="No"/>
    <n v="10"/>
    <m/>
  </r>
  <r>
    <n v="12976"/>
    <n v="91"/>
    <x v="3284"/>
    <d v="2017-05-17T00:00:00"/>
    <n v="227"/>
    <b v="0"/>
    <s v="Approved"/>
    <s v="Solex"/>
    <s v="Standard"/>
    <s v="medium"/>
    <s v="medium"/>
    <n v="100.35"/>
    <n v="75.260000000000005"/>
    <d v="1999-07-26T00:00:00"/>
    <n v="25.089999999999989"/>
    <s v="F"/>
    <n v="30"/>
    <d v="1964-06-08T00:00:00"/>
    <n v="56.109153583206492"/>
    <n v="0"/>
    <s v="Entertainment"/>
    <s v="Mass Customer"/>
    <s v="N"/>
    <s v="No"/>
    <n v="11"/>
    <m/>
  </r>
  <r>
    <n v="13040"/>
    <n v="99"/>
    <x v="159"/>
    <d v="2017-05-17T00:00:00"/>
    <n v="227"/>
    <b v="1"/>
    <s v="Approved"/>
    <s v="OHM Cycles"/>
    <s v="Standard"/>
    <s v="medium"/>
    <s v="medium"/>
    <n v="1227.3399999999999"/>
    <n v="770.89"/>
    <d v="1994-08-10T00:00:00"/>
    <n v="456.44999999999993"/>
    <s v="F"/>
    <n v="6"/>
    <d v="1962-08-16T00:00:00"/>
    <n v="57.922852213343475"/>
    <s v="Nuclear Power Engineer"/>
    <s v="Manufacturing"/>
    <s v="Mass Customer"/>
    <s v="N"/>
    <s v="Yes"/>
    <n v="7"/>
    <m/>
  </r>
  <r>
    <n v="13193"/>
    <n v="25"/>
    <x v="605"/>
    <d v="2017-05-17T00:00:00"/>
    <n v="227"/>
    <b v="1"/>
    <s v="Approved"/>
    <s v="OHM Cycles"/>
    <s v="Standard"/>
    <s v="high"/>
    <s v="medium"/>
    <n v="2005.66"/>
    <n v="1203.4000000000001"/>
    <d v="2012-04-10T00:00:00"/>
    <n v="802.26"/>
    <s v="F"/>
    <n v="87"/>
    <d v="1976-09-08T00:00:00"/>
    <n v="43.848879610603753"/>
    <s v="Automation Specialist I"/>
    <s v="Manufacturing"/>
    <s v="High Net Worth"/>
    <s v="N"/>
    <s v="No"/>
    <n v="10"/>
    <m/>
  </r>
  <r>
    <n v="13346"/>
    <n v="55"/>
    <x v="2336"/>
    <d v="2017-05-17T00:00:00"/>
    <n v="227"/>
    <b v="0"/>
    <s v="Approved"/>
    <s v="Trek Bicycles"/>
    <s v="Road"/>
    <s v="medium"/>
    <s v="large"/>
    <n v="1894.19"/>
    <n v="598.76"/>
    <d v="2003-07-21T00:00:00"/>
    <n v="1295.43"/>
    <s v="F"/>
    <n v="10"/>
    <d v="1985-10-23T00:00:00"/>
    <n v="34.720112487316079"/>
    <s v="Teacher"/>
    <s v="Entertainment"/>
    <s v="Affluent Customer"/>
    <s v="N"/>
    <s v="No"/>
    <n v="8"/>
    <m/>
  </r>
  <r>
    <n v="13467"/>
    <n v="62"/>
    <x v="994"/>
    <d v="2017-05-17T00:00:00"/>
    <n v="227"/>
    <b v="0"/>
    <s v="Approved"/>
    <s v="Solex"/>
    <s v="Standard"/>
    <s v="medium"/>
    <s v="medium"/>
    <n v="478.16"/>
    <n v="298.72000000000003"/>
    <d v="1993-06-23T00:00:00"/>
    <n v="179.44"/>
    <s v="F"/>
    <n v="43"/>
    <d v="1973-03-29T00:00:00"/>
    <n v="47.298194679096902"/>
    <n v="0"/>
    <s v="Entertainment"/>
    <s v="Affluent Customer"/>
    <s v="N"/>
    <s v="No"/>
    <n v="11"/>
    <m/>
  </r>
  <r>
    <n v="13711"/>
    <n v="10"/>
    <x v="3308"/>
    <d v="2017-05-17T00:00:00"/>
    <n v="227"/>
    <b v="0"/>
    <s v="Approved"/>
    <s v="WeareA2B"/>
    <s v="Touring"/>
    <s v="medium"/>
    <s v="medium"/>
    <n v="1466.68"/>
    <n v="363.25"/>
    <d v="1994-08-10T00:00:00"/>
    <n v="1103.43"/>
    <s v="M"/>
    <n v="11"/>
    <d v="1996-02-16T00:00:00"/>
    <n v="24.396824816083203"/>
    <s v="Project Manager"/>
    <s v="Manufacturing"/>
    <s v="Mass Customer"/>
    <s v="N"/>
    <s v="No"/>
    <n v="2"/>
    <m/>
  </r>
  <r>
    <n v="14007"/>
    <n v="34"/>
    <x v="92"/>
    <d v="2017-05-17T00:00:00"/>
    <n v="227"/>
    <b v="1"/>
    <s v="Approved"/>
    <s v="WeareA2B"/>
    <s v="Standard"/>
    <s v="medium"/>
    <s v="medium"/>
    <n v="1231.1500000000001"/>
    <n v="161.6"/>
    <d v="2009-03-08T00:00:00"/>
    <n v="1069.5500000000002"/>
    <s v="M"/>
    <n v="51"/>
    <d v="1986-03-12T00:00:00"/>
    <n v="34.336550843480467"/>
    <s v="Nurse"/>
    <s v="n/a"/>
    <s v="High Net Worth"/>
    <s v="N"/>
    <s v="Yes"/>
    <n v="11"/>
    <m/>
  </r>
  <r>
    <n v="14180"/>
    <n v="32"/>
    <x v="158"/>
    <d v="2017-05-17T00:00:00"/>
    <n v="227"/>
    <b v="0"/>
    <s v="Approved"/>
    <s v="Giant Bicycles"/>
    <s v="Standard"/>
    <s v="medium"/>
    <s v="medium"/>
    <n v="642.70000000000005"/>
    <n v="211.37"/>
    <d v="2002-03-22T00:00:00"/>
    <n v="431.33000000000004"/>
    <s v="M"/>
    <n v="47"/>
    <d v="1979-12-15T00:00:00"/>
    <n v="40.58038645991882"/>
    <s v="Editor"/>
    <s v="Health"/>
    <s v="Mass Customer"/>
    <s v="N"/>
    <s v="No"/>
    <n v="16"/>
    <m/>
  </r>
  <r>
    <n v="14355"/>
    <n v="82"/>
    <x v="1811"/>
    <d v="2017-05-17T00:00:00"/>
    <n v="227"/>
    <b v="1"/>
    <s v="Approved"/>
    <s v="Norco Bicycles"/>
    <s v="Standard"/>
    <s v="high"/>
    <s v="medium"/>
    <n v="1148.6400000000001"/>
    <n v="689.18"/>
    <d v="1997-08-25T00:00:00"/>
    <n v="459.46000000000015"/>
    <s v="M"/>
    <n v="16"/>
    <d v="1963-06-12T00:00:00"/>
    <n v="57.100934405124299"/>
    <s v="Nuclear Power Engineer"/>
    <s v="Manufacturing"/>
    <s v="Affluent Customer"/>
    <s v="N"/>
    <s v="Yes"/>
    <n v="10"/>
    <m/>
  </r>
  <r>
    <n v="12486"/>
    <n v="44"/>
    <x v="2622"/>
    <d v="2017-08-25T00:00:00"/>
    <m/>
    <b v="1"/>
    <s v="Cancelled"/>
    <s v="WeareA2B"/>
    <s v="Standard"/>
    <s v="medium"/>
    <s v="medium"/>
    <n v="1769.64"/>
    <n v="108.76"/>
    <n v="40672"/>
    <m/>
    <m/>
    <m/>
    <m/>
    <m/>
    <m/>
    <m/>
    <m/>
    <m/>
    <m/>
    <m/>
    <m/>
  </r>
  <r>
    <n v="12487"/>
    <n v="32"/>
    <x v="2407"/>
    <d v="2017-04-07T00:00:00"/>
    <m/>
    <b v="0"/>
    <s v="Cancelled"/>
    <s v="Giant Bicycles"/>
    <s v="Standard"/>
    <s v="medium"/>
    <s v="medium"/>
    <n v="642.70000000000005"/>
    <n v="211.37"/>
    <n v="37337"/>
    <m/>
    <m/>
    <m/>
    <m/>
    <m/>
    <m/>
    <m/>
    <m/>
    <m/>
    <m/>
    <m/>
    <m/>
  </r>
  <r>
    <n v="14603"/>
    <n v="14"/>
    <x v="161"/>
    <d v="2017-05-17T00:00:00"/>
    <n v="227"/>
    <b v="1"/>
    <s v="Approved"/>
    <s v="Trek Bicycles"/>
    <s v="Standard"/>
    <s v="medium"/>
    <s v="small"/>
    <n v="1386.84"/>
    <n v="1234.29"/>
    <d v="2003-08-05T00:00:00"/>
    <n v="152.54999999999995"/>
    <s v="M"/>
    <n v="38"/>
    <d v="1973-05-22T00:00:00"/>
    <n v="47.15024947361745"/>
    <s v="Environmental Tech"/>
    <s v="Manufacturing"/>
    <s v="Mass Customer"/>
    <s v="N"/>
    <s v="No"/>
    <n v="16"/>
    <m/>
  </r>
  <r>
    <n v="14624"/>
    <n v="30"/>
    <x v="271"/>
    <d v="2017-05-17T00:00:00"/>
    <n v="227"/>
    <b v="0"/>
    <s v="Approved"/>
    <s v="Solex"/>
    <s v="Standard"/>
    <s v="high"/>
    <s v="medium"/>
    <n v="748.17"/>
    <n v="448.9"/>
    <d v="2003-03-18T00:00:00"/>
    <n v="299.27"/>
    <s v="F"/>
    <n v="84"/>
    <d v="1975-01-11T00:00:00"/>
    <n v="45.509153583206491"/>
    <s v="Data Coordiator"/>
    <s v="IT"/>
    <s v="Mass Customer"/>
    <s v="N"/>
    <s v="Yes"/>
    <n v="7"/>
    <m/>
  </r>
  <r>
    <n v="14884"/>
    <n v="5"/>
    <x v="393"/>
    <d v="2017-05-17T00:00:00"/>
    <n v="227"/>
    <b v="1"/>
    <s v="Approved"/>
    <s v="Trek Bicycles"/>
    <s v="Mountain"/>
    <s v="low"/>
    <s v="medium"/>
    <n v="574.64"/>
    <n v="459.71"/>
    <d v="2011-08-29T00:00:00"/>
    <n v="114.93"/>
    <s v="M"/>
    <n v="85"/>
    <d v="1977-12-14T00:00:00"/>
    <n v="42.58312618594622"/>
    <s v="Administrative Assistant IV"/>
    <s v="n/a"/>
    <s v="Mass Customer"/>
    <s v="N"/>
    <s v="No"/>
    <n v="4"/>
    <m/>
  </r>
  <r>
    <n v="15135"/>
    <n v="91"/>
    <x v="669"/>
    <d v="2017-05-17T00:00:00"/>
    <n v="227"/>
    <b v="0"/>
    <s v="Approved"/>
    <s v="Solex"/>
    <s v="Standard"/>
    <s v="medium"/>
    <s v="medium"/>
    <n v="100.35"/>
    <n v="75.260000000000005"/>
    <d v="2003-01-05T00:00:00"/>
    <n v="25.089999999999989"/>
    <s v="F"/>
    <n v="84"/>
    <d v="1978-01-23T00:00:00"/>
    <n v="42.473537144850326"/>
    <s v="Executive Secretary"/>
    <s v="Health"/>
    <s v="Mass Customer"/>
    <s v="N"/>
    <s v="Yes"/>
    <n v="13"/>
    <m/>
  </r>
  <r>
    <n v="15234"/>
    <n v="45"/>
    <x v="524"/>
    <d v="2017-05-17T00:00:00"/>
    <n v="227"/>
    <b v="0"/>
    <s v="Approved"/>
    <s v="Solex"/>
    <s v="Standard"/>
    <s v="medium"/>
    <s v="medium"/>
    <n v="441.49"/>
    <n v="84.99"/>
    <d v="1993-04-12T00:00:00"/>
    <n v="356.5"/>
    <s v="M"/>
    <n v="88"/>
    <d v="1965-10-14T00:00:00"/>
    <n v="54.758468651699644"/>
    <s v="Teacher"/>
    <s v="Health"/>
    <s v="Mass Customer"/>
    <s v="N"/>
    <s v="No"/>
    <n v="12"/>
    <m/>
  </r>
  <r>
    <n v="15236"/>
    <n v="71"/>
    <x v="2905"/>
    <d v="2017-05-17T00:00:00"/>
    <n v="227"/>
    <b v="0"/>
    <s v="Approved"/>
    <s v="Solex"/>
    <s v="Standard"/>
    <s v="high"/>
    <s v="large"/>
    <n v="1842.92"/>
    <n v="1105.75"/>
    <d v="2004-07-25T00:00:00"/>
    <n v="737.17000000000007"/>
    <s v="F"/>
    <n v="52"/>
    <d v="1969-12-06T00:00:00"/>
    <n v="50.610523446220192"/>
    <s v="Teacher"/>
    <s v="Property"/>
    <s v="Mass Customer"/>
    <s v="N"/>
    <s v="Yes"/>
    <n v="18"/>
    <m/>
  </r>
  <r>
    <n v="15367"/>
    <n v="54"/>
    <x v="733"/>
    <d v="2017-05-17T00:00:00"/>
    <n v="227"/>
    <b v="1"/>
    <s v="Approved"/>
    <s v="WeareA2B"/>
    <s v="Standard"/>
    <s v="medium"/>
    <s v="medium"/>
    <n v="1292.8399999999999"/>
    <n v="13.44"/>
    <d v="2009-04-12T00:00:00"/>
    <n v="1279.3999999999999"/>
    <s v="F"/>
    <n v="0"/>
    <d v="1981-09-09T00:00:00"/>
    <n v="38.84340015854896"/>
    <s v="Web Designer I"/>
    <s v="Manufacturing"/>
    <s v="Mass Customer"/>
    <s v="N"/>
    <s v="No"/>
    <n v="11"/>
    <m/>
  </r>
  <r>
    <n v="16777"/>
    <n v="12"/>
    <x v="2458"/>
    <d v="2017-05-17T00:00:00"/>
    <n v="227"/>
    <b v="1"/>
    <s v="Approved"/>
    <s v="Giant Bicycles"/>
    <s v="Standard"/>
    <s v="medium"/>
    <s v="large"/>
    <n v="1765.3"/>
    <n v="709.48"/>
    <d v="2013-09-16T00:00:00"/>
    <n v="1055.82"/>
    <s v="F"/>
    <n v="50"/>
    <d v="1964-08-21T00:00:00"/>
    <n v="55.906413857179096"/>
    <s v="Programmer I"/>
    <s v="Financial Services"/>
    <s v="High Net Worth"/>
    <s v="N"/>
    <s v="Yes"/>
    <n v="4"/>
    <m/>
  </r>
  <r>
    <n v="17038"/>
    <n v="64"/>
    <x v="353"/>
    <d v="2017-05-17T00:00:00"/>
    <n v="227"/>
    <b v="1"/>
    <s v="Approved"/>
    <s v="Giant Bicycles"/>
    <s v="Standard"/>
    <s v="high"/>
    <s v="small"/>
    <n v="1977.36"/>
    <n v="1759.85"/>
    <d v="2011-08-24T00:00:00"/>
    <n v="217.51"/>
    <s v="F"/>
    <n v="70"/>
    <d v="1978-02-02T00:00:00"/>
    <n v="42.446139884576354"/>
    <s v="Software Test Engineer III"/>
    <s v="Retail"/>
    <s v="High Net Worth"/>
    <s v="N"/>
    <s v="No"/>
    <n v="8"/>
    <m/>
  </r>
  <r>
    <n v="17065"/>
    <n v="49"/>
    <x v="2774"/>
    <d v="2017-05-17T00:00:00"/>
    <n v="227"/>
    <b v="0"/>
    <s v="Approved"/>
    <s v="Solex"/>
    <s v="Standard"/>
    <s v="medium"/>
    <s v="large"/>
    <n v="1061.56"/>
    <n v="733.58"/>
    <d v="1993-07-20T00:00:00"/>
    <n v="327.9799999999999"/>
    <s v="M"/>
    <n v="59"/>
    <d v="1976-09-30T00:00:00"/>
    <n v="43.788605638001016"/>
    <s v="Help Desk Operator"/>
    <s v="Telecommunications"/>
    <s v="High Net Worth"/>
    <s v="N"/>
    <s v="No"/>
    <n v="21"/>
    <m/>
  </r>
  <r>
    <n v="17203"/>
    <n v="94"/>
    <x v="1788"/>
    <d v="2017-05-17T00:00:00"/>
    <n v="227"/>
    <b v="1"/>
    <s v="Approved"/>
    <s v="Giant Bicycles"/>
    <s v="Standard"/>
    <s v="medium"/>
    <s v="large"/>
    <n v="1635.3"/>
    <n v="993.66"/>
    <d v="2013-06-09T00:00:00"/>
    <n v="641.64"/>
    <s v="F"/>
    <n v="97"/>
    <d v="1979-06-01T00:00:00"/>
    <n v="41.120112487316078"/>
    <s v="Database Administrator II"/>
    <s v="Retail"/>
    <s v="Mass Customer"/>
    <s v="N"/>
    <s v="Yes"/>
    <n v="3"/>
    <m/>
  </r>
  <r>
    <n v="17256"/>
    <n v="63"/>
    <x v="2939"/>
    <d v="2017-05-17T00:00:00"/>
    <n v="227"/>
    <b v="0"/>
    <s v="Approved"/>
    <s v="Solex"/>
    <s v="Standard"/>
    <s v="medium"/>
    <s v="medium"/>
    <n v="1483.2"/>
    <n v="99.59"/>
    <d v="1998-12-17T00:00:00"/>
    <n v="1383.6100000000001"/>
    <s v="F"/>
    <n v="88"/>
    <d v="1986-05-08T00:00:00"/>
    <n v="34.180386459918822"/>
    <n v="0"/>
    <s v="Financial Services"/>
    <s v="Mass Customer"/>
    <s v="N"/>
    <s v="Yes"/>
    <n v="19"/>
    <m/>
  </r>
  <r>
    <n v="17565"/>
    <n v="20"/>
    <x v="1370"/>
    <d v="2017-05-17T00:00:00"/>
    <n v="227"/>
    <b v="1"/>
    <s v="Approved"/>
    <s v="Trek Bicycles"/>
    <s v="Standard"/>
    <s v="medium"/>
    <s v="small"/>
    <n v="1775.81"/>
    <n v="1580.47"/>
    <d v="1999-06-23T00:00:00"/>
    <n v="195.33999999999992"/>
    <s v="F"/>
    <n v="58"/>
    <d v="1971-08-24T00:00:00"/>
    <n v="48.895454953069503"/>
    <n v="0"/>
    <s v="Health"/>
    <s v="Affluent Customer"/>
    <s v="N"/>
    <s v="Yes"/>
    <n v="18"/>
    <m/>
  </r>
  <r>
    <n v="17682"/>
    <n v="12"/>
    <x v="1230"/>
    <d v="2017-05-17T00:00:00"/>
    <n v="227"/>
    <b v="1"/>
    <s v="Approved"/>
    <s v="WeareA2B"/>
    <s v="Standard"/>
    <s v="medium"/>
    <s v="medium"/>
    <n v="1231.1500000000001"/>
    <n v="161.6"/>
    <d v="2004-08-17T00:00:00"/>
    <n v="1069.5500000000002"/>
    <s v="F"/>
    <n v="94"/>
    <d v="1998-01-06T00:00:00"/>
    <n v="22.506413857179094"/>
    <s v="Web Developer III"/>
    <s v="Financial Services"/>
    <s v="Mass Customer"/>
    <s v="N"/>
    <s v="No"/>
    <n v="3"/>
    <m/>
  </r>
  <r>
    <n v="18033"/>
    <n v="3"/>
    <x v="3424"/>
    <d v="2017-05-17T00:00:00"/>
    <n v="227"/>
    <b v="0"/>
    <s v="Approved"/>
    <s v="Trek Bicycles"/>
    <s v="Standard"/>
    <s v="medium"/>
    <s v="large"/>
    <n v="2091.4699999999998"/>
    <n v="388.92"/>
    <d v="2005-08-09T00:00:00"/>
    <n v="1702.5499999999997"/>
    <s v="F"/>
    <n v="67"/>
    <d v="1992-02-26T00:00:00"/>
    <n v="28.372167281836628"/>
    <s v="Cost Accountant"/>
    <s v="Financial Services"/>
    <s v="Mass Customer"/>
    <s v="N"/>
    <s v="Yes"/>
    <n v="7"/>
    <m/>
  </r>
  <r>
    <n v="12503"/>
    <n v="21"/>
    <x v="713"/>
    <d v="2017-11-23T00:00:00"/>
    <m/>
    <m/>
    <s v="Approved"/>
    <s v="Solex"/>
    <s v="Standard"/>
    <s v="medium"/>
    <s v="large"/>
    <n v="1071.23"/>
    <n v="380.74"/>
    <n v="35160"/>
    <m/>
    <m/>
    <m/>
    <m/>
    <m/>
    <m/>
    <m/>
    <m/>
    <m/>
    <m/>
    <m/>
    <m/>
  </r>
  <r>
    <n v="18933"/>
    <n v="43"/>
    <x v="161"/>
    <d v="2017-05-17T00:00:00"/>
    <n v="227"/>
    <b v="1"/>
    <s v="Approved"/>
    <s v="Solex"/>
    <s v="Standard"/>
    <s v="medium"/>
    <s v="medium"/>
    <n v="1151.96"/>
    <n v="649.49"/>
    <d v="1999-12-04T00:00:00"/>
    <n v="502.47"/>
    <s v="M"/>
    <n v="38"/>
    <d v="1973-05-22T00:00:00"/>
    <n v="47.15024947361745"/>
    <s v="Environmental Tech"/>
    <s v="Manufacturing"/>
    <s v="Mass Customer"/>
    <s v="N"/>
    <s v="No"/>
    <n v="16"/>
    <m/>
  </r>
  <r>
    <n v="18989"/>
    <n v="11"/>
    <x v="1455"/>
    <d v="2017-05-17T00:00:00"/>
    <n v="227"/>
    <b v="1"/>
    <s v="Approved"/>
    <s v="Trek Bicycles"/>
    <s v="Standard"/>
    <s v="medium"/>
    <s v="small"/>
    <n v="1775.81"/>
    <n v="1580.47"/>
    <d v="2016-02-04T00:00:00"/>
    <n v="195.33999999999992"/>
    <s v="M"/>
    <n v="96"/>
    <d v="1955-06-16T00:00:00"/>
    <n v="65.095454953069506"/>
    <s v="Accountant IV"/>
    <s v="IT"/>
    <s v="High Net Worth"/>
    <s v="N"/>
    <s v="Yes"/>
    <n v="16"/>
    <m/>
  </r>
  <r>
    <n v="19623"/>
    <n v="8"/>
    <x v="824"/>
    <d v="2017-05-17T00:00:00"/>
    <n v="227"/>
    <b v="1"/>
    <s v="Approved"/>
    <s v="Solex"/>
    <s v="Road"/>
    <s v="medium"/>
    <s v="small"/>
    <n v="1703.52"/>
    <n v="1516.13"/>
    <d v="2011-04-16T00:00:00"/>
    <n v="187.38999999999987"/>
    <s v="M"/>
    <n v="13"/>
    <d v="1979-12-10T00:00:00"/>
    <n v="40.594085090055806"/>
    <s v="Staff Accountant I"/>
    <s v="Financial Services"/>
    <s v="Mass Customer"/>
    <s v="N"/>
    <s v="No"/>
    <n v="16"/>
    <m/>
  </r>
  <r>
    <n v="65"/>
    <n v="28"/>
    <x v="529"/>
    <d v="2017-05-16T00:00:00"/>
    <n v="228"/>
    <b v="1"/>
    <s v="Approved"/>
    <s v="Norco Bicycles"/>
    <s v="Standard"/>
    <s v="medium"/>
    <s v="small"/>
    <n v="1216.1400000000001"/>
    <n v="1082.3599999999999"/>
    <d v="2016-11-22T00:00:00"/>
    <n v="133.7800000000002"/>
    <s v="M"/>
    <n v="17"/>
    <d v="1975-08-15T00:00:00"/>
    <n v="44.917372761288682"/>
    <s v="Computer Systems Analyst IV"/>
    <s v="n/a"/>
    <s v="Affluent Customer"/>
    <s v="N"/>
    <s v="Yes"/>
    <n v="16"/>
    <m/>
  </r>
  <r>
    <n v="687"/>
    <n v="66"/>
    <x v="1592"/>
    <d v="2017-05-16T00:00:00"/>
    <n v="228"/>
    <b v="0"/>
    <s v="Approved"/>
    <s v="Giant Bicycles"/>
    <s v="Road"/>
    <s v="low"/>
    <s v="small"/>
    <n v="590.26"/>
    <n v="525.33000000000004"/>
    <d v="2010-11-05T00:00:00"/>
    <n v="64.92999999999995"/>
    <s v="M"/>
    <n v="76"/>
    <d v="1976-01-13T00:00:00"/>
    <n v="44.503674131151698"/>
    <n v="0"/>
    <s v="Manufacturing"/>
    <s v="Mass Customer"/>
    <s v="N"/>
    <s v="No"/>
    <n v="8"/>
    <m/>
  </r>
  <r>
    <n v="1583"/>
    <n v="55"/>
    <x v="337"/>
    <d v="2017-05-16T00:00:00"/>
    <n v="228"/>
    <b v="1"/>
    <s v="Approved"/>
    <s v="Trek Bicycles"/>
    <s v="Road"/>
    <s v="medium"/>
    <s v="large"/>
    <n v="1894.19"/>
    <n v="598.76"/>
    <d v="1994-09-09T00:00:00"/>
    <n v="1295.43"/>
    <s v="F"/>
    <n v="43"/>
    <d v="1978-06-04T00:00:00"/>
    <n v="42.111893309233892"/>
    <s v="Project Manager"/>
    <s v="Health"/>
    <s v="Mass Customer"/>
    <s v="N"/>
    <s v="Yes"/>
    <n v="18"/>
    <m/>
  </r>
  <r>
    <n v="1700"/>
    <n v="22"/>
    <x v="1425"/>
    <d v="2017-05-16T00:00:00"/>
    <n v="228"/>
    <b v="1"/>
    <s v="Approved"/>
    <s v="WeareA2B"/>
    <s v="Standard"/>
    <s v="medium"/>
    <s v="medium"/>
    <n v="60.34"/>
    <n v="45.26"/>
    <d v="2016-02-04T00:00:00"/>
    <n v="15.080000000000005"/>
    <s v="M"/>
    <n v="25"/>
    <d v="1974-09-20T00:00:00"/>
    <n v="45.818742624302381"/>
    <s v="Accounting Assistant II"/>
    <s v="IT"/>
    <s v="Mass Customer"/>
    <s v="N"/>
    <s v="Yes"/>
    <n v="19"/>
    <m/>
  </r>
  <r>
    <n v="1837"/>
    <n v="58"/>
    <x v="308"/>
    <d v="2017-05-16T00:00:00"/>
    <n v="228"/>
    <b v="1"/>
    <s v="Approved"/>
    <s v="OHM Cycles"/>
    <s v="Standard"/>
    <s v="medium"/>
    <s v="medium"/>
    <n v="912.52"/>
    <n v="141.4"/>
    <d v="2016-03-29T00:00:00"/>
    <n v="771.12"/>
    <s v="F"/>
    <n v="53"/>
    <d v="1976-09-25T00:00:00"/>
    <n v="43.802304268138002"/>
    <s v="Marketing Manager"/>
    <s v="Financial Services"/>
    <s v="Mass Customer"/>
    <s v="N"/>
    <s v="Yes"/>
    <n v="13"/>
    <m/>
  </r>
  <r>
    <n v="2735"/>
    <n v="95"/>
    <x v="3125"/>
    <d v="2017-05-16T00:00:00"/>
    <n v="228"/>
    <b v="1"/>
    <s v="Approved"/>
    <s v="Giant Bicycles"/>
    <s v="Standard"/>
    <s v="medium"/>
    <s v="large"/>
    <n v="569.55999999999995"/>
    <n v="528.42999999999995"/>
    <d v="2003-09-10T00:00:00"/>
    <n v="41.129999999999995"/>
    <s v="F"/>
    <n v="16"/>
    <d v="1962-09-09T00:00:00"/>
    <n v="57.857098788685946"/>
    <s v="Nurse"/>
    <s v="Retail"/>
    <s v="Mass Customer"/>
    <s v="N"/>
    <s v="No"/>
    <n v="11"/>
    <m/>
  </r>
  <r>
    <n v="3111"/>
    <n v="38"/>
    <x v="1803"/>
    <d v="2017-05-16T00:00:00"/>
    <n v="228"/>
    <b v="1"/>
    <s v="Approved"/>
    <s v="Solex"/>
    <s v="Standard"/>
    <s v="medium"/>
    <s v="medium"/>
    <n v="1577.53"/>
    <n v="826.51"/>
    <d v="2008-03-19T00:00:00"/>
    <n v="751.02"/>
    <s v="M"/>
    <n v="45"/>
    <d v="1958-03-16T00:00:00"/>
    <n v="62.34477002156266"/>
    <s v="Help Desk Technician"/>
    <s v="Financial Services"/>
    <s v="Mass Customer"/>
    <s v="N"/>
    <s v="Yes"/>
    <n v="15"/>
    <m/>
  </r>
  <r>
    <n v="4539"/>
    <n v="58"/>
    <x v="606"/>
    <d v="2017-05-16T00:00:00"/>
    <n v="228"/>
    <b v="0"/>
    <s v="Approved"/>
    <s v="OHM Cycles"/>
    <s v="Standard"/>
    <s v="medium"/>
    <s v="medium"/>
    <n v="912.52"/>
    <n v="141.4"/>
    <d v="2015-10-18T00:00:00"/>
    <n v="771.12"/>
    <s v="M"/>
    <n v="72"/>
    <d v="1968-06-21T00:00:00"/>
    <n v="52.070797418822927"/>
    <s v="VP Product Management"/>
    <s v="Financial Services"/>
    <s v="Mass Customer"/>
    <s v="N"/>
    <s v="No"/>
    <n v="5"/>
    <m/>
  </r>
  <r>
    <n v="5026"/>
    <n v="57"/>
    <x v="2558"/>
    <d v="2017-05-16T00:00:00"/>
    <n v="228"/>
    <b v="1"/>
    <s v="Approved"/>
    <s v="WeareA2B"/>
    <s v="Touring"/>
    <s v="medium"/>
    <s v="large"/>
    <n v="1890.39"/>
    <n v="260.14"/>
    <d v="1998-12-17T00:00:00"/>
    <n v="1630.25"/>
    <s v="F"/>
    <n v="13"/>
    <d v="1975-04-27T00:00:00"/>
    <n v="45.218742624302379"/>
    <n v="0"/>
    <s v="Retail"/>
    <s v="Mass Customer"/>
    <s v="N"/>
    <s v="Yes"/>
    <n v="16"/>
    <m/>
  </r>
  <r>
    <n v="5533"/>
    <n v="83"/>
    <x v="713"/>
    <d v="2017-05-16T00:00:00"/>
    <n v="228"/>
    <b v="0"/>
    <s v="Approved"/>
    <s v="Solex"/>
    <s v="Touring"/>
    <s v="medium"/>
    <s v="large"/>
    <n v="2083.94"/>
    <n v="675.03"/>
    <d v="2013-09-16T00:00:00"/>
    <n v="1408.91"/>
    <s v="M"/>
    <n v="72"/>
    <d v="1988-04-12T00:00:00"/>
    <n v="32.248879610603751"/>
    <s v="Financial Advisor"/>
    <s v="Financial Services"/>
    <s v="Mass Customer"/>
    <s v="N"/>
    <s v="No"/>
    <n v="3"/>
    <m/>
  </r>
  <r>
    <n v="6131"/>
    <n v="6"/>
    <x v="1224"/>
    <d v="2017-05-16T00:00:00"/>
    <n v="228"/>
    <b v="1"/>
    <s v="Approved"/>
    <s v="OHM Cycles"/>
    <s v="Standard"/>
    <s v="high"/>
    <s v="medium"/>
    <n v="227.88"/>
    <n v="136.72999999999999"/>
    <d v="2003-02-07T00:00:00"/>
    <n v="91.15"/>
    <s v="M"/>
    <n v="73"/>
    <d v="1979-12-21T00:00:00"/>
    <n v="40.563948103754434"/>
    <n v="0"/>
    <s v="Manufacturing"/>
    <s v="Mass Customer"/>
    <s v="N"/>
    <s v="No"/>
    <n v="4"/>
    <m/>
  </r>
  <r>
    <n v="6174"/>
    <n v="54"/>
    <x v="1036"/>
    <d v="2017-05-16T00:00:00"/>
    <n v="228"/>
    <b v="1"/>
    <s v="Approved"/>
    <s v="WeareA2B"/>
    <s v="Standard"/>
    <s v="medium"/>
    <s v="medium"/>
    <n v="1807.45"/>
    <n v="778.69"/>
    <d v="1995-10-24T00:00:00"/>
    <n v="1028.76"/>
    <s v="F"/>
    <n v="30"/>
    <d v="1957-04-26T00:00:00"/>
    <n v="63.232441254439372"/>
    <s v="Senior Sales Associate"/>
    <s v="Manufacturing"/>
    <s v="High Net Worth"/>
    <s v="N"/>
    <s v="Yes"/>
    <n v="11"/>
    <m/>
  </r>
  <r>
    <n v="6540"/>
    <n v="67"/>
    <x v="578"/>
    <d v="2017-05-16T00:00:00"/>
    <n v="228"/>
    <b v="0"/>
    <s v="Approved"/>
    <s v="Norco Bicycles"/>
    <s v="Road"/>
    <s v="medium"/>
    <s v="medium"/>
    <n v="544.04999999999995"/>
    <n v="376.84"/>
    <d v="2005-10-22T00:00:00"/>
    <n v="167.20999999999998"/>
    <s v="F"/>
    <n v="46"/>
    <d v="1977-12-16T00:00:00"/>
    <n v="42.577646733891427"/>
    <s v="Business Systems Development Analyst"/>
    <s v="Telecommunications"/>
    <s v="Mass Customer"/>
    <s v="N"/>
    <s v="No"/>
    <n v="10"/>
    <m/>
  </r>
  <r>
    <n v="6746"/>
    <n v="4"/>
    <x v="1267"/>
    <d v="2017-05-16T00:00:00"/>
    <n v="228"/>
    <b v="0"/>
    <s v="Approved"/>
    <s v="Giant Bicycles"/>
    <s v="Standard"/>
    <s v="high"/>
    <s v="medium"/>
    <n v="1129.1300000000001"/>
    <n v="677.48"/>
    <d v="2014-03-03T00:00:00"/>
    <n v="451.65000000000009"/>
    <s v="M"/>
    <n v="78"/>
    <d v="1958-02-07T00:00:00"/>
    <n v="62.446139884576354"/>
    <s v="Accountant III"/>
    <s v="n/a"/>
    <s v="Mass Customer"/>
    <s v="N"/>
    <s v="Yes"/>
    <n v="14"/>
    <m/>
  </r>
  <r>
    <n v="7415"/>
    <n v="53"/>
    <x v="1495"/>
    <d v="2017-05-16T00:00:00"/>
    <n v="228"/>
    <b v="0"/>
    <s v="Approved"/>
    <s v="Giant Bicycles"/>
    <s v="Standard"/>
    <s v="high"/>
    <s v="medium"/>
    <n v="1274.93"/>
    <n v="764.96"/>
    <d v="2007-08-04T00:00:00"/>
    <n v="509.97"/>
    <s v="M"/>
    <n v="58"/>
    <d v="1986-01-21T00:00:00"/>
    <n v="34.473537144850326"/>
    <s v="Safety Technician I"/>
    <s v="Retail"/>
    <s v="High Net Worth"/>
    <s v="N"/>
    <s v="No"/>
    <n v="5"/>
    <m/>
  </r>
  <r>
    <n v="8394"/>
    <n v="39"/>
    <x v="2822"/>
    <d v="2017-05-16T00:00:00"/>
    <n v="228"/>
    <b v="0"/>
    <s v="Approved"/>
    <s v="Giant Bicycles"/>
    <s v="Standard"/>
    <s v="medium"/>
    <s v="large"/>
    <n v="1812.75"/>
    <n v="582.48"/>
    <d v="2010-06-07T00:00:00"/>
    <n v="1230.27"/>
    <s v="F"/>
    <n v="53"/>
    <d v="1964-06-07T00:00:00"/>
    <n v="56.111893309233892"/>
    <s v="Programmer Analyst III"/>
    <s v="Manufacturing"/>
    <s v="Affluent Customer"/>
    <s v="N"/>
    <s v="No"/>
    <n v="18"/>
    <m/>
  </r>
  <r>
    <n v="8622"/>
    <n v="94"/>
    <x v="3099"/>
    <d v="2017-05-16T00:00:00"/>
    <n v="228"/>
    <b v="0"/>
    <s v="Approved"/>
    <s v="Giant Bicycles"/>
    <s v="Standard"/>
    <s v="medium"/>
    <s v="large"/>
    <n v="1635.3"/>
    <n v="993.66"/>
    <d v="2013-06-09T00:00:00"/>
    <n v="641.64"/>
    <s v="F"/>
    <n v="79"/>
    <d v="1967-07-06T00:00:00"/>
    <n v="53.03244125443937"/>
    <s v="Professor"/>
    <s v="n/a"/>
    <s v="Affluent Customer"/>
    <s v="N"/>
    <s v="No"/>
    <n v="11"/>
    <m/>
  </r>
  <r>
    <n v="10886"/>
    <n v="55"/>
    <x v="202"/>
    <d v="2017-05-16T00:00:00"/>
    <n v="228"/>
    <b v="0"/>
    <s v="Approved"/>
    <s v="Trek Bicycles"/>
    <s v="Road"/>
    <s v="medium"/>
    <s v="large"/>
    <n v="1894.19"/>
    <n v="598.76"/>
    <d v="1993-06-23T00:00:00"/>
    <n v="1295.43"/>
    <s v="F"/>
    <n v="27"/>
    <d v="1972-10-26T00:00:00"/>
    <n v="47.720112487316079"/>
    <s v="VP Accounting"/>
    <s v="Financial Services"/>
    <s v="Mass Customer"/>
    <s v="N"/>
    <s v="Yes"/>
    <n v="10"/>
    <m/>
  </r>
  <r>
    <n v="11605"/>
    <n v="4"/>
    <x v="1066"/>
    <d v="2017-05-16T00:00:00"/>
    <n v="228"/>
    <b v="1"/>
    <s v="Approved"/>
    <s v="Giant Bicycles"/>
    <s v="Standard"/>
    <s v="high"/>
    <s v="medium"/>
    <n v="1129.1300000000001"/>
    <n v="677.48"/>
    <d v="2003-02-07T00:00:00"/>
    <n v="451.65000000000009"/>
    <s v="M"/>
    <n v="89"/>
    <d v="1974-08-29T00:00:00"/>
    <n v="45.879016596905124"/>
    <s v="Senior Cost Accountant"/>
    <s v="Financial Services"/>
    <s v="Affluent Customer"/>
    <s v="N"/>
    <s v="Yes"/>
    <n v="11"/>
    <m/>
  </r>
  <r>
    <n v="11614"/>
    <n v="21"/>
    <x v="956"/>
    <d v="2017-05-16T00:00:00"/>
    <n v="228"/>
    <b v="1"/>
    <s v="Approved"/>
    <s v="Solex"/>
    <s v="Standard"/>
    <s v="medium"/>
    <s v="large"/>
    <n v="1071.23"/>
    <n v="380.74"/>
    <d v="2016-11-22T00:00:00"/>
    <n v="690.49"/>
    <s v="F"/>
    <n v="30"/>
    <d v="1979-03-04T00:00:00"/>
    <n v="41.363948103754439"/>
    <s v="Actuary"/>
    <s v="Financial Services"/>
    <s v="Mass Customer"/>
    <s v="N"/>
    <s v="Yes"/>
    <n v="10"/>
    <m/>
  </r>
  <r>
    <n v="11677"/>
    <n v="40"/>
    <x v="3124"/>
    <d v="2017-05-16T00:00:00"/>
    <n v="228"/>
    <b v="1"/>
    <s v="Approved"/>
    <s v="OHM Cycles"/>
    <s v="Standard"/>
    <s v="high"/>
    <s v="medium"/>
    <n v="1458.17"/>
    <n v="874.9"/>
    <d v="2007-12-11T00:00:00"/>
    <n v="583.2700000000001"/>
    <s v="F"/>
    <n v="80"/>
    <d v="1959-05-02T00:00:00"/>
    <n v="61.216002898274986"/>
    <s v="Statistician III"/>
    <s v="n/a"/>
    <s v="Mass Customer"/>
    <s v="N"/>
    <s v="Yes"/>
    <n v="10"/>
    <m/>
  </r>
  <r>
    <n v="12137"/>
    <n v="28"/>
    <x v="1297"/>
    <d v="2017-05-16T00:00:00"/>
    <n v="228"/>
    <b v="0"/>
    <s v="Approved"/>
    <s v="Norco Bicycles"/>
    <s v="Standard"/>
    <s v="medium"/>
    <s v="small"/>
    <n v="1216.1400000000001"/>
    <n v="1082.3599999999999"/>
    <d v="2003-03-18T00:00:00"/>
    <n v="133.7800000000002"/>
    <s v="M"/>
    <n v="28"/>
    <d v="1982-09-14T00:00:00"/>
    <n v="37.829701528411974"/>
    <s v="VP Accounting"/>
    <s v="Financial Services"/>
    <s v="Mass Customer"/>
    <s v="N"/>
    <s v="Yes"/>
    <n v="6"/>
    <m/>
  </r>
  <r>
    <n v="13035"/>
    <n v="28"/>
    <x v="1016"/>
    <d v="2017-05-16T00:00:00"/>
    <n v="228"/>
    <b v="1"/>
    <s v="Approved"/>
    <s v="Norco Bicycles"/>
    <s v="Standard"/>
    <s v="medium"/>
    <s v="small"/>
    <n v="1216.1400000000001"/>
    <n v="1082.3599999999999"/>
    <d v="1991-08-05T00:00:00"/>
    <n v="133.7800000000002"/>
    <s v="F"/>
    <n v="34"/>
    <d v="1978-09-15T00:00:00"/>
    <n v="41.829701528411974"/>
    <s v="Compensation Analyst"/>
    <s v="Financial Services"/>
    <s v="Mass Customer"/>
    <s v="N"/>
    <s v="No"/>
    <n v="15"/>
    <m/>
  </r>
  <r>
    <n v="14778"/>
    <n v="56"/>
    <x v="453"/>
    <d v="2017-05-16T00:00:00"/>
    <n v="228"/>
    <b v="0"/>
    <s v="Approved"/>
    <s v="Norco Bicycles"/>
    <s v="Mountain"/>
    <s v="low"/>
    <s v="small"/>
    <n v="688.63"/>
    <n v="612.88"/>
    <d v="1993-10-02T00:00:00"/>
    <n v="75.75"/>
    <s v="M"/>
    <n v="39"/>
    <d v="1976-09-29T00:00:00"/>
    <n v="43.791345364028409"/>
    <s v="Senior Editor"/>
    <s v="Financial Services"/>
    <s v="High Net Worth"/>
    <s v="N"/>
    <s v="No"/>
    <n v="6"/>
    <m/>
  </r>
  <r>
    <n v="15170"/>
    <n v="99"/>
    <x v="2128"/>
    <d v="2017-05-16T00:00:00"/>
    <n v="228"/>
    <b v="1"/>
    <s v="Approved"/>
    <s v="Trek Bicycles"/>
    <s v="Road"/>
    <s v="low"/>
    <s v="small"/>
    <n v="1720.7"/>
    <n v="1531.42"/>
    <d v="2006-10-01T00:00:00"/>
    <n v="189.27999999999997"/>
    <s v="M"/>
    <n v="19"/>
    <d v="1967-04-29T00:00:00"/>
    <n v="53.218742624302379"/>
    <n v="0"/>
    <s v="Manufacturing"/>
    <s v="High Net Worth"/>
    <s v="N"/>
    <s v="No"/>
    <n v="13"/>
    <m/>
  </r>
  <r>
    <n v="16556"/>
    <n v="33"/>
    <x v="749"/>
    <d v="2017-05-16T00:00:00"/>
    <n v="228"/>
    <b v="0"/>
    <s v="Approved"/>
    <s v="Giant Bicycles"/>
    <s v="Standard"/>
    <s v="medium"/>
    <s v="small"/>
    <n v="1311.44"/>
    <n v="1167.18"/>
    <d v="1992-10-11T00:00:00"/>
    <n v="144.26"/>
    <s v="M"/>
    <n v="94"/>
    <d v="1975-09-22T00:00:00"/>
    <n v="44.813263172247588"/>
    <s v="Business Systems Development Analyst"/>
    <s v="Financial Services"/>
    <s v="Affluent Customer"/>
    <s v="N"/>
    <s v="No"/>
    <n v="18"/>
    <m/>
  </r>
  <r>
    <n v="16856"/>
    <n v="99"/>
    <x v="2054"/>
    <d v="2017-05-16T00:00:00"/>
    <n v="228"/>
    <b v="0"/>
    <s v="Approved"/>
    <s v="Trek Bicycles"/>
    <s v="Road"/>
    <s v="low"/>
    <s v="small"/>
    <n v="1720.7"/>
    <n v="1531.42"/>
    <d v="2006-10-01T00:00:00"/>
    <n v="189.27999999999997"/>
    <s v="M"/>
    <n v="17"/>
    <d v="1978-01-30T00:00:00"/>
    <n v="42.454359062658547"/>
    <n v="0"/>
    <s v="Retail"/>
    <s v="High Net Worth"/>
    <s v="N"/>
    <s v="No"/>
    <n v="18"/>
    <m/>
  </r>
  <r>
    <n v="17272"/>
    <n v="0"/>
    <x v="972"/>
    <d v="2017-05-16T00:00:00"/>
    <n v="228"/>
    <b v="0"/>
    <s v="Approved"/>
    <s v="Giant Bicycles"/>
    <s v="Standard"/>
    <s v="medium"/>
    <s v="large"/>
    <n v="569.55999999999995"/>
    <n v="528.42999999999995"/>
    <d v="2003-09-10T00:00:00"/>
    <n v="41.129999999999995"/>
    <s v="M"/>
    <n v="90"/>
    <d v="1977-12-17T00:00:00"/>
    <n v="42.574907007864027"/>
    <s v="Business Systems Development Analyst"/>
    <s v="n/a"/>
    <s v="High Net Worth"/>
    <s v="N"/>
    <s v="No"/>
    <n v="10"/>
    <m/>
  </r>
  <r>
    <n v="17317"/>
    <n v="82"/>
    <x v="2464"/>
    <d v="2017-05-16T00:00:00"/>
    <n v="228"/>
    <b v="0"/>
    <s v="Approved"/>
    <s v="Norco Bicycles"/>
    <s v="Standard"/>
    <s v="high"/>
    <s v="medium"/>
    <n v="1148.6400000000001"/>
    <n v="689.18"/>
    <d v="2005-05-10T00:00:00"/>
    <n v="459.46000000000015"/>
    <s v="F"/>
    <n v="35"/>
    <d v="1974-01-29T00:00:00"/>
    <n v="46.45983851471334"/>
    <s v="Payment Adjustment Coordinator"/>
    <s v="Health"/>
    <s v="Mass Customer"/>
    <s v="N"/>
    <s v="Yes"/>
    <n v="9"/>
    <m/>
  </r>
  <r>
    <n v="17527"/>
    <n v="39"/>
    <x v="802"/>
    <d v="2017-05-16T00:00:00"/>
    <n v="228"/>
    <b v="0"/>
    <s v="Approved"/>
    <s v="Giant Bicycles"/>
    <s v="Standard"/>
    <s v="medium"/>
    <s v="large"/>
    <n v="1812.75"/>
    <n v="582.48"/>
    <d v="1997-05-10T00:00:00"/>
    <n v="1230.27"/>
    <s v="F"/>
    <n v="81"/>
    <d v="1965-04-14T00:00:00"/>
    <n v="55.259838514713344"/>
    <s v="Biostatistician II"/>
    <s v="n/a"/>
    <s v="Affluent Customer"/>
    <s v="N"/>
    <s v="Yes"/>
    <n v="6"/>
    <m/>
  </r>
  <r>
    <n v="17657"/>
    <n v="6"/>
    <x v="3425"/>
    <d v="2017-05-16T00:00:00"/>
    <n v="228"/>
    <b v="0"/>
    <s v="Approved"/>
    <s v="OHM Cycles"/>
    <s v="Standard"/>
    <s v="high"/>
    <s v="medium"/>
    <n v="227.88"/>
    <n v="136.72999999999999"/>
    <d v="2003-02-07T00:00:00"/>
    <n v="91.15"/>
    <s v="F"/>
    <n v="30"/>
    <d v="1997-07-01T00:00:00"/>
    <n v="23.024222076357177"/>
    <s v="Environmental Specialist"/>
    <s v="Manufacturing"/>
    <s v="Affluent Customer"/>
    <s v="N"/>
    <s v="No"/>
    <n v="2"/>
    <m/>
  </r>
  <r>
    <n v="17698"/>
    <n v="98"/>
    <x v="504"/>
    <d v="2017-05-16T00:00:00"/>
    <n v="228"/>
    <b v="0"/>
    <s v="Approved"/>
    <s v="OHM Cycles"/>
    <s v="Standard"/>
    <s v="medium"/>
    <s v="medium"/>
    <n v="795.34"/>
    <n v="101.58"/>
    <d v="1993-07-20T00:00:00"/>
    <n v="693.76"/>
    <s v="M"/>
    <n v="43"/>
    <d v="1995-02-10T00:00:00"/>
    <n v="25.413263172247589"/>
    <n v="0"/>
    <s v="n/a"/>
    <s v="High Net Worth"/>
    <s v="N"/>
    <s v="Yes"/>
    <n v="1"/>
    <m/>
  </r>
  <r>
    <n v="17743"/>
    <n v="82"/>
    <x v="1813"/>
    <d v="2017-05-16T00:00:00"/>
    <n v="228"/>
    <b v="0"/>
    <s v="Approved"/>
    <s v="Norco Bicycles"/>
    <s v="Standard"/>
    <s v="high"/>
    <s v="medium"/>
    <n v="1148.6400000000001"/>
    <n v="689.18"/>
    <d v="2015-08-10T00:00:00"/>
    <n v="459.46000000000015"/>
    <s v="M"/>
    <n v="25"/>
    <d v="1973-11-30T00:00:00"/>
    <n v="46.624222076357178"/>
    <n v="0"/>
    <s v="Manufacturing"/>
    <s v="Mass Customer"/>
    <s v="N"/>
    <s v="No"/>
    <n v="13"/>
    <m/>
  </r>
  <r>
    <n v="17814"/>
    <n v="69"/>
    <x v="261"/>
    <d v="2017-05-16T00:00:00"/>
    <n v="228"/>
    <b v="1"/>
    <s v="Approved"/>
    <s v="Giant Bicycles"/>
    <s v="Road"/>
    <s v="medium"/>
    <s v="medium"/>
    <n v="792.9"/>
    <n v="594.67999999999995"/>
    <d v="2015-04-11T00:00:00"/>
    <n v="198.22000000000003"/>
    <s v="M"/>
    <n v="27"/>
    <d v="1983-08-09T00:00:00"/>
    <n v="36.928331665398275"/>
    <s v="Nuclear Power Engineer"/>
    <s v="Manufacturing"/>
    <s v="Mass Customer"/>
    <s v="N"/>
    <s v="Yes"/>
    <n v="13"/>
    <m/>
  </r>
  <r>
    <n v="17835"/>
    <n v="81"/>
    <x v="842"/>
    <d v="2017-05-16T00:00:00"/>
    <n v="228"/>
    <b v="1"/>
    <s v="Approved"/>
    <s v="Norco Bicycles"/>
    <s v="Standard"/>
    <s v="medium"/>
    <s v="small"/>
    <n v="586.45000000000005"/>
    <n v="521.94000000000005"/>
    <d v="2004-08-07T00:00:00"/>
    <n v="64.509999999999991"/>
    <s v="M"/>
    <n v="6"/>
    <d v="1988-12-19T00:00:00"/>
    <n v="31.561208377727041"/>
    <s v="Food Chemist"/>
    <s v="Health"/>
    <s v="Affluent Customer"/>
    <s v="N"/>
    <s v="Yes"/>
    <n v="16"/>
    <m/>
  </r>
  <r>
    <n v="18241"/>
    <n v="14"/>
    <x v="1353"/>
    <d v="2017-05-16T00:00:00"/>
    <n v="228"/>
    <b v="0"/>
    <s v="Approved"/>
    <s v="Solex"/>
    <s v="Standard"/>
    <s v="high"/>
    <s v="large"/>
    <n v="1842.92"/>
    <n v="1105.75"/>
    <d v="2000-05-22T00:00:00"/>
    <n v="737.17000000000007"/>
    <s v="M"/>
    <n v="4"/>
    <d v="1969-07-25T00:00:00"/>
    <n v="50.977646733891426"/>
    <s v="Automation Specialist III"/>
    <s v="Manufacturing"/>
    <s v="High Net Worth"/>
    <s v="N"/>
    <s v="Yes"/>
    <n v="16"/>
    <m/>
  </r>
  <r>
    <n v="18287"/>
    <n v="26"/>
    <x v="1501"/>
    <d v="2017-05-16T00:00:00"/>
    <n v="228"/>
    <b v="0"/>
    <s v="Approved"/>
    <s v="WeareA2B"/>
    <s v="Standard"/>
    <s v="medium"/>
    <s v="medium"/>
    <n v="1992.93"/>
    <n v="762.63"/>
    <d v="1993-05-26T00:00:00"/>
    <n v="1230.3000000000002"/>
    <s v="F"/>
    <n v="48"/>
    <d v="1975-01-18T00:00:00"/>
    <n v="45.489975501014712"/>
    <s v="Software Engineer III"/>
    <s v="Financial Services"/>
    <s v="Affluent Customer"/>
    <s v="N"/>
    <s v="No"/>
    <n v="13"/>
    <m/>
  </r>
  <r>
    <n v="19023"/>
    <n v="18"/>
    <x v="2325"/>
    <d v="2017-05-16T00:00:00"/>
    <n v="228"/>
    <b v="0"/>
    <s v="Approved"/>
    <s v="Solex"/>
    <s v="Standard"/>
    <s v="medium"/>
    <s v="medium"/>
    <n v="575.27"/>
    <n v="431.45"/>
    <d v="2013-03-12T00:00:00"/>
    <n v="143.82"/>
    <s v="F"/>
    <n v="62"/>
    <d v="1985-09-01T00:00:00"/>
    <n v="34.862578240740739"/>
    <s v="Professor"/>
    <s v="n/a"/>
    <s v="Mass Customer"/>
    <s v="N"/>
    <s v="No"/>
    <n v="22"/>
    <m/>
  </r>
  <r>
    <n v="663"/>
    <n v="71"/>
    <x v="3426"/>
    <d v="2017-05-15T00:00:00"/>
    <n v="229"/>
    <b v="1"/>
    <s v="Approved"/>
    <s v="Solex"/>
    <s v="Standard"/>
    <s v="high"/>
    <s v="large"/>
    <n v="1842.92"/>
    <n v="1105.75"/>
    <d v="1995-10-24T00:00:00"/>
    <n v="737.17000000000007"/>
    <s v="F"/>
    <n v="77"/>
    <d v="1954-03-09T00:00:00"/>
    <n v="66.366687829781839"/>
    <s v="Structural Engineer"/>
    <s v="Manufacturing"/>
    <s v="Mass Customer"/>
    <s v="N"/>
    <s v="Yes"/>
    <n v="5"/>
    <m/>
  </r>
  <r>
    <n v="1118"/>
    <n v="7"/>
    <x v="1587"/>
    <d v="2017-05-15T00:00:00"/>
    <n v="229"/>
    <b v="0"/>
    <s v="Approved"/>
    <s v="Trek Bicycles"/>
    <s v="Road"/>
    <s v="low"/>
    <s v="medium"/>
    <n v="980.37"/>
    <n v="234.43"/>
    <d v="2007-08-04T00:00:00"/>
    <n v="745.94"/>
    <s v="M"/>
    <n v="77"/>
    <d v="1995-06-11T00:00:00"/>
    <n v="25.08175632293252"/>
    <n v="0"/>
    <s v="Manufacturing"/>
    <s v="Mass Customer"/>
    <s v="N"/>
    <s v="Yes"/>
    <n v="6"/>
    <m/>
  </r>
  <r>
    <n v="1363"/>
    <n v="38"/>
    <x v="2633"/>
    <d v="2017-05-15T00:00:00"/>
    <n v="229"/>
    <b v="1"/>
    <s v="Approved"/>
    <s v="Trek Bicycles"/>
    <s v="Standard"/>
    <s v="medium"/>
    <s v="large"/>
    <n v="2091.4699999999998"/>
    <n v="388.92"/>
    <d v="2012-09-15T00:00:00"/>
    <n v="1702.5499999999997"/>
    <s v="F"/>
    <n v="79"/>
    <d v="1957-03-04T00:00:00"/>
    <n v="63.377646733891424"/>
    <s v="Programmer Analyst I"/>
    <s v="n/a"/>
    <s v="High Net Worth"/>
    <s v="N"/>
    <s v="No"/>
    <n v="11"/>
    <m/>
  </r>
  <r>
    <n v="1394"/>
    <n v="14"/>
    <x v="1279"/>
    <d v="2017-05-15T00:00:00"/>
    <n v="229"/>
    <b v="1"/>
    <s v="Approved"/>
    <s v="Trek Bicycles"/>
    <s v="Standard"/>
    <s v="medium"/>
    <s v="small"/>
    <n v="1386.84"/>
    <n v="1234.29"/>
    <d v="2003-08-05T00:00:00"/>
    <n v="152.54999999999995"/>
    <s v="M"/>
    <n v="33"/>
    <d v="1997-07-21T00:00:00"/>
    <n v="22.969427555809233"/>
    <s v="Account Executive"/>
    <s v="Financial Services"/>
    <s v="Mass Customer"/>
    <s v="N"/>
    <s v="No"/>
    <n v="4"/>
    <m/>
  </r>
  <r>
    <n v="1621"/>
    <n v="14"/>
    <x v="1287"/>
    <d v="2017-05-15T00:00:00"/>
    <n v="229"/>
    <b v="0"/>
    <s v="Approved"/>
    <s v="Trek Bicycles"/>
    <s v="Standard"/>
    <s v="medium"/>
    <s v="small"/>
    <n v="1386.84"/>
    <n v="1234.29"/>
    <d v="2010-05-05T00:00:00"/>
    <n v="152.54999999999995"/>
    <s v="F"/>
    <n v="29"/>
    <d v="1998-05-03T00:00:00"/>
    <n v="22.185865911973615"/>
    <s v="Biostatistician I"/>
    <s v="Financial Services"/>
    <s v="Affluent Customer"/>
    <s v="N"/>
    <s v="Yes"/>
    <n v="2"/>
    <m/>
  </r>
  <r>
    <n v="1994"/>
    <n v="4"/>
    <x v="620"/>
    <d v="2017-05-15T00:00:00"/>
    <n v="229"/>
    <b v="1"/>
    <s v="Approved"/>
    <s v="Giant Bicycles"/>
    <s v="Standard"/>
    <s v="high"/>
    <s v="medium"/>
    <n v="1129.1300000000001"/>
    <n v="677.48"/>
    <d v="1991-11-07T00:00:00"/>
    <n v="451.65000000000009"/>
    <s v="M"/>
    <n v="49"/>
    <d v="1999-02-05T00:00:00"/>
    <n v="21.424222076357179"/>
    <s v="Assistant Professor"/>
    <s v="Manufacturing"/>
    <s v="Affluent Customer"/>
    <s v="N"/>
    <s v="Yes"/>
    <n v="2"/>
    <m/>
  </r>
  <r>
    <n v="12551"/>
    <n v="52"/>
    <x v="2017"/>
    <d v="2017-06-23T00:00:00"/>
    <m/>
    <b v="1"/>
    <s v="Cancelled"/>
    <s v="Solex"/>
    <s v="Road"/>
    <s v="medium"/>
    <s v="large"/>
    <n v="1777.8"/>
    <n v="820.78"/>
    <n v="40670"/>
    <m/>
    <m/>
    <m/>
    <m/>
    <m/>
    <m/>
    <m/>
    <m/>
    <m/>
    <m/>
    <m/>
    <m/>
  </r>
  <r>
    <n v="2384"/>
    <n v="2"/>
    <x v="1764"/>
    <d v="2017-05-15T00:00:00"/>
    <n v="229"/>
    <b v="0"/>
    <s v="Approved"/>
    <s v="Solex"/>
    <s v="Standard"/>
    <s v="medium"/>
    <s v="medium"/>
    <n v="71.489999999999995"/>
    <n v="53.62"/>
    <d v="2012-12-02T00:00:00"/>
    <n v="17.869999999999997"/>
    <s v="F"/>
    <n v="54"/>
    <d v="1966-07-10T00:00:00"/>
    <n v="54.021482350329777"/>
    <s v="Chemical Engineer"/>
    <s v="Manufacturing"/>
    <s v="Mass Customer"/>
    <s v="N"/>
    <s v="No"/>
    <n v="12"/>
    <m/>
  </r>
  <r>
    <n v="2552"/>
    <n v="91"/>
    <x v="2531"/>
    <d v="2017-05-15T00:00:00"/>
    <n v="229"/>
    <b v="0"/>
    <s v="Approved"/>
    <s v="Solex"/>
    <s v="Standard"/>
    <s v="medium"/>
    <s v="medium"/>
    <n v="100.35"/>
    <n v="75.260000000000005"/>
    <d v="1999-07-26T00:00:00"/>
    <n v="25.089999999999989"/>
    <s v="F"/>
    <n v="31"/>
    <d v="1979-01-29T00:00:00"/>
    <n v="41.457098788685947"/>
    <s v="Structural Analysis Engineer"/>
    <s v="Financial Services"/>
    <s v="Mass Customer"/>
    <s v="N"/>
    <s v="No"/>
    <n v="11"/>
    <m/>
  </r>
  <r>
    <n v="2721"/>
    <n v="15"/>
    <x v="1418"/>
    <d v="2017-05-15T00:00:00"/>
    <n v="229"/>
    <b v="0"/>
    <s v="Approved"/>
    <s v="Norco Bicycles"/>
    <s v="Standard"/>
    <s v="low"/>
    <s v="medium"/>
    <n v="958.74"/>
    <n v="748.9"/>
    <d v="2013-03-12T00:00:00"/>
    <n v="209.84000000000003"/>
    <s v="M"/>
    <n v="41"/>
    <d v="1981-07-24T00:00:00"/>
    <n v="38.972167281836626"/>
    <s v="Financial Analyst"/>
    <s v="Financial Services"/>
    <s v="Mass Customer"/>
    <s v="N"/>
    <s v="Yes"/>
    <n v="7"/>
    <m/>
  </r>
  <r>
    <n v="3513"/>
    <n v="99"/>
    <x v="1147"/>
    <d v="2017-05-15T00:00:00"/>
    <n v="229"/>
    <b v="1"/>
    <s v="Approved"/>
    <s v="OHM Cycles"/>
    <s v="Standard"/>
    <s v="medium"/>
    <s v="medium"/>
    <n v="1227.3399999999999"/>
    <n v="770.89"/>
    <d v="1994-08-10T00:00:00"/>
    <n v="456.44999999999993"/>
    <s v="F"/>
    <n v="93"/>
    <d v="1960-11-18T00:00:00"/>
    <n v="59.665317966768136"/>
    <s v="Budget/Accounting Analyst I"/>
    <s v="n/a"/>
    <s v="Mass Customer"/>
    <s v="N"/>
    <s v="No"/>
    <n v="9"/>
    <m/>
  </r>
  <r>
    <n v="3697"/>
    <n v="35"/>
    <x v="2255"/>
    <d v="2017-05-15T00:00:00"/>
    <n v="229"/>
    <b v="0"/>
    <s v="Approved"/>
    <s v="Giant Bicycles"/>
    <s v="Standard"/>
    <s v="medium"/>
    <s v="medium"/>
    <n v="1403.5"/>
    <n v="954.82"/>
    <d v="2012-12-02T00:00:00"/>
    <n v="448.67999999999995"/>
    <s v="F"/>
    <n v="34"/>
    <d v="2000-12-19T00:00:00"/>
    <n v="19.552989199644848"/>
    <s v="Nurse Practicioner"/>
    <s v="Manufacturing"/>
    <s v="High Net Worth"/>
    <s v="N"/>
    <s v="Yes"/>
    <n v="2"/>
    <m/>
  </r>
  <r>
    <n v="3849"/>
    <n v="0"/>
    <x v="863"/>
    <d v="2017-05-15T00:00:00"/>
    <n v="229"/>
    <b v="1"/>
    <s v="Approved"/>
    <s v="Solex"/>
    <s v="Standard"/>
    <s v="medium"/>
    <s v="medium"/>
    <n v="71.489999999999995"/>
    <n v="53.62"/>
    <d v="2012-12-02T00:00:00"/>
    <n v="17.869999999999997"/>
    <s v="F"/>
    <n v="16"/>
    <d v="1967-09-07T00:00:00"/>
    <n v="52.859838514713338"/>
    <s v="Librarian"/>
    <s v="Entertainment"/>
    <s v="High Net Worth"/>
    <s v="N"/>
    <s v="No"/>
    <n v="7"/>
    <m/>
  </r>
  <r>
    <n v="4132"/>
    <n v="43"/>
    <x v="422"/>
    <d v="2017-05-15T00:00:00"/>
    <n v="229"/>
    <b v="1"/>
    <s v="Approved"/>
    <s v="Solex"/>
    <s v="Standard"/>
    <s v="medium"/>
    <s v="medium"/>
    <n v="1151.96"/>
    <n v="649.49"/>
    <d v="1999-12-04T00:00:00"/>
    <n v="502.47"/>
    <s v="M"/>
    <n v="37"/>
    <d v="2001-04-04T00:00:00"/>
    <n v="19.262578240740741"/>
    <s v="VP Quality Control"/>
    <s v="Property"/>
    <s v="Mass Customer"/>
    <s v="N"/>
    <s v="No"/>
    <n v="1"/>
    <m/>
  </r>
  <r>
    <n v="4145"/>
    <n v="0"/>
    <x v="432"/>
    <d v="2017-05-15T00:00:00"/>
    <n v="229"/>
    <b v="0"/>
    <s v="Approved"/>
    <s v="Trek Bicycles"/>
    <s v="Road"/>
    <s v="medium"/>
    <s v="medium"/>
    <n v="290.62"/>
    <n v="215.14"/>
    <d v="1997-08-25T00:00:00"/>
    <n v="75.480000000000018"/>
    <s v="M"/>
    <n v="35"/>
    <d v="2001-11-30T00:00:00"/>
    <n v="18.605043994165396"/>
    <s v="Administrative Assistant IV"/>
    <s v="Telecommunications"/>
    <s v="High Net Worth"/>
    <s v="N"/>
    <s v="Yes"/>
    <n v="1"/>
    <m/>
  </r>
  <r>
    <n v="4334"/>
    <n v="30"/>
    <x v="257"/>
    <d v="2017-05-15T00:00:00"/>
    <n v="229"/>
    <b v="1"/>
    <s v="Approved"/>
    <s v="Solex"/>
    <s v="Standard"/>
    <s v="high"/>
    <s v="medium"/>
    <n v="748.17"/>
    <n v="448.9"/>
    <d v="2002-03-22T00:00:00"/>
    <n v="299.27"/>
    <s v="M"/>
    <n v="7"/>
    <d v="1978-05-28T00:00:00"/>
    <n v="42.131071391425671"/>
    <n v="0"/>
    <s v="Financial Services"/>
    <s v="Affluent Customer"/>
    <s v="N"/>
    <s v="Yes"/>
    <n v="11"/>
    <m/>
  </r>
  <r>
    <n v="4338"/>
    <n v="82"/>
    <x v="901"/>
    <d v="2017-05-15T00:00:00"/>
    <n v="229"/>
    <b v="0"/>
    <s v="Approved"/>
    <s v="Norco Bicycles"/>
    <s v="Standard"/>
    <s v="high"/>
    <s v="medium"/>
    <n v="1148.6400000000001"/>
    <n v="689.18"/>
    <d v="1997-08-25T00:00:00"/>
    <n v="459.46000000000015"/>
    <s v="M"/>
    <n v="11"/>
    <d v="1993-07-26T00:00:00"/>
    <n v="26.958468651699643"/>
    <s v="Speech Pathologist"/>
    <s v="Health"/>
    <s v="Affluent Customer"/>
    <s v="N"/>
    <s v="Yes"/>
    <n v="5"/>
    <m/>
  </r>
  <r>
    <n v="4747"/>
    <n v="7"/>
    <x v="2104"/>
    <d v="2017-05-15T00:00:00"/>
    <n v="229"/>
    <b v="0"/>
    <s v="Approved"/>
    <s v="Trek Bicycles"/>
    <s v="Road"/>
    <s v="low"/>
    <s v="medium"/>
    <n v="980.37"/>
    <n v="234.43"/>
    <d v="2004-09-28T00:00:00"/>
    <n v="745.94"/>
    <s v="F"/>
    <n v="10"/>
    <d v="1972-06-02T00:00:00"/>
    <n v="48.120112487316078"/>
    <s v="Nuclear Power Engineer"/>
    <s v="Manufacturing"/>
    <s v="Affluent Customer"/>
    <s v="N"/>
    <s v="No"/>
    <n v="8"/>
    <m/>
  </r>
  <r>
    <n v="7232"/>
    <n v="56"/>
    <x v="2252"/>
    <d v="2017-05-15T00:00:00"/>
    <n v="229"/>
    <b v="1"/>
    <s v="Approved"/>
    <s v="OHM Cycles"/>
    <s v="Standard"/>
    <s v="medium"/>
    <s v="medium"/>
    <n v="183.86"/>
    <n v="137.9"/>
    <d v="1997-10-04T00:00:00"/>
    <n v="45.960000000000008"/>
    <s v="M"/>
    <n v="92"/>
    <d v="1989-10-01T00:00:00"/>
    <n v="30.777646733891423"/>
    <s v="Tax Accountant"/>
    <s v="Property"/>
    <s v="Mass Customer"/>
    <s v="N"/>
    <s v="No"/>
    <n v="9"/>
    <m/>
  </r>
  <r>
    <n v="7485"/>
    <n v="78"/>
    <x v="709"/>
    <d v="2017-05-15T00:00:00"/>
    <n v="229"/>
    <b v="1"/>
    <s v="Approved"/>
    <s v="Giant Bicycles"/>
    <s v="Standard"/>
    <s v="medium"/>
    <s v="large"/>
    <n v="1765.3"/>
    <n v="709.48"/>
    <d v="2004-12-18T00:00:00"/>
    <n v="1055.82"/>
    <s v="M"/>
    <n v="70"/>
    <d v="1995-01-06T00:00:00"/>
    <n v="25.509153583206491"/>
    <n v="0"/>
    <s v="n/a"/>
    <s v="Affluent Customer"/>
    <s v="N"/>
    <s v="Yes"/>
    <n v="3"/>
    <m/>
  </r>
  <r>
    <n v="8589"/>
    <n v="94"/>
    <x v="1962"/>
    <d v="2017-05-15T00:00:00"/>
    <n v="229"/>
    <b v="1"/>
    <s v="Approved"/>
    <s v="Giant Bicycles"/>
    <s v="Standard"/>
    <s v="medium"/>
    <s v="large"/>
    <n v="1635.3"/>
    <n v="993.66"/>
    <d v="2016-03-29T00:00:00"/>
    <n v="641.64"/>
    <s v="F"/>
    <n v="74"/>
    <d v="1973-07-31T00:00:00"/>
    <n v="46.95846865169964"/>
    <s v="Account Executive"/>
    <s v="Property"/>
    <s v="Mass Customer"/>
    <s v="N"/>
    <s v="Yes"/>
    <n v="14"/>
    <m/>
  </r>
  <r>
    <n v="8805"/>
    <n v="9"/>
    <x v="2520"/>
    <d v="2017-05-15T00:00:00"/>
    <n v="229"/>
    <b v="1"/>
    <s v="Approved"/>
    <s v="OHM Cycles"/>
    <s v="Road"/>
    <s v="medium"/>
    <s v="medium"/>
    <n v="742.54"/>
    <n v="667.4"/>
    <d v="2003-08-05T00:00:00"/>
    <n v="75.139999999999986"/>
    <s v="M"/>
    <n v="36"/>
    <d v="1969-03-27T00:00:00"/>
    <n v="51.306413857179095"/>
    <s v="VP Marketing"/>
    <s v="Manufacturing"/>
    <s v="Mass Customer"/>
    <s v="N"/>
    <s v="Yes"/>
    <n v="15"/>
    <m/>
  </r>
  <r>
    <n v="8938"/>
    <n v="61"/>
    <x v="2013"/>
    <d v="2017-05-15T00:00:00"/>
    <n v="229"/>
    <b v="1"/>
    <s v="Approved"/>
    <s v="OHM Cycles"/>
    <s v="Standard"/>
    <s v="low"/>
    <s v="medium"/>
    <n v="71.16"/>
    <n v="56.93"/>
    <d v="2005-10-22T00:00:00"/>
    <n v="14.229999999999997"/>
    <s v="F"/>
    <n v="35"/>
    <d v="1992-03-15T00:00:00"/>
    <n v="28.322852213343477"/>
    <s v="Assistant Professor"/>
    <s v="Retail"/>
    <s v="Affluent Customer"/>
    <s v="N"/>
    <s v="Yes"/>
    <n v="10"/>
    <m/>
  </r>
  <r>
    <n v="9018"/>
    <n v="67"/>
    <x v="1038"/>
    <d v="2017-05-15T00:00:00"/>
    <n v="229"/>
    <b v="1"/>
    <s v="Approved"/>
    <s v="Norco Bicycles"/>
    <s v="Road"/>
    <s v="medium"/>
    <s v="medium"/>
    <n v="544.04999999999995"/>
    <n v="376.84"/>
    <d v="2010-08-20T00:00:00"/>
    <n v="167.20999999999998"/>
    <s v="M"/>
    <n v="83"/>
    <d v="1990-02-12T00:00:00"/>
    <n v="30.410523446220189"/>
    <s v="Nuclear Power Engineer"/>
    <s v="Manufacturing"/>
    <s v="Affluent Customer"/>
    <s v="N"/>
    <s v="Yes"/>
    <n v="10"/>
    <m/>
  </r>
  <r>
    <n v="9264"/>
    <n v="13"/>
    <x v="900"/>
    <d v="2017-05-15T00:00:00"/>
    <n v="229"/>
    <b v="0"/>
    <s v="Approved"/>
    <s v="Solex"/>
    <s v="Standard"/>
    <s v="medium"/>
    <s v="medium"/>
    <n v="1163.8900000000001"/>
    <n v="589.27"/>
    <d v="2005-12-07T00:00:00"/>
    <n v="574.62000000000012"/>
    <s v="F"/>
    <n v="44"/>
    <d v="1974-11-24T00:00:00"/>
    <n v="45.640660432521564"/>
    <s v="Senior Financial Analyst"/>
    <s v="Financial Services"/>
    <s v="Affluent Customer"/>
    <s v="N"/>
    <s v="Yes"/>
    <n v="16"/>
    <m/>
  </r>
  <r>
    <n v="9390"/>
    <n v="63"/>
    <x v="3427"/>
    <d v="2017-05-15T00:00:00"/>
    <n v="229"/>
    <b v="0"/>
    <s v="Approved"/>
    <s v="Solex"/>
    <s v="Standard"/>
    <s v="medium"/>
    <s v="medium"/>
    <n v="1483.2"/>
    <n v="99.59"/>
    <d v="1992-10-02T00:00:00"/>
    <n v="1383.6100000000001"/>
    <s v="U"/>
    <n v="47"/>
    <d v="1899-12-30T00:00:00"/>
    <n v="0"/>
    <s v="Automation Specialist IV"/>
    <s v="IT"/>
    <s v="Mass Customer"/>
    <s v="N"/>
    <s v="Yes"/>
    <n v="0"/>
    <m/>
  </r>
  <r>
    <n v="9487"/>
    <n v="82"/>
    <x v="65"/>
    <d v="2017-05-15T00:00:00"/>
    <n v="229"/>
    <b v="0"/>
    <s v="Approved"/>
    <s v="Norco Bicycles"/>
    <s v="Standard"/>
    <s v="high"/>
    <s v="medium"/>
    <n v="1148.6400000000001"/>
    <n v="689.18"/>
    <d v="2015-08-10T00:00:00"/>
    <n v="459.46000000000015"/>
    <s v="M"/>
    <n v="35"/>
    <d v="1993-09-27T00:00:00"/>
    <n v="26.785865911973616"/>
    <s v="Research Nurse"/>
    <s v="Health"/>
    <s v="Mass Customer"/>
    <s v="N"/>
    <s v="Yes"/>
    <n v="8"/>
    <m/>
  </r>
  <r>
    <n v="9586"/>
    <n v="33"/>
    <x v="225"/>
    <d v="2017-05-15T00:00:00"/>
    <n v="229"/>
    <b v="1"/>
    <s v="Approved"/>
    <s v="Giant Bicycles"/>
    <s v="Standard"/>
    <s v="medium"/>
    <s v="small"/>
    <n v="1311.44"/>
    <n v="1167.18"/>
    <d v="1997-05-10T00:00:00"/>
    <n v="144.26"/>
    <s v="M"/>
    <n v="93"/>
    <d v="1955-07-27T00:00:00"/>
    <n v="64.983126185946219"/>
    <s v="Help Desk Technician"/>
    <s v="n/a"/>
    <s v="Mass Customer"/>
    <s v="N"/>
    <s v="Yes"/>
    <n v="12"/>
    <m/>
  </r>
  <r>
    <n v="9704"/>
    <n v="97"/>
    <x v="2210"/>
    <d v="2017-05-15T00:00:00"/>
    <n v="229"/>
    <b v="0"/>
    <s v="Approved"/>
    <s v="Solex"/>
    <s v="Standard"/>
    <s v="medium"/>
    <s v="large"/>
    <n v="202.62"/>
    <n v="151.96"/>
    <d v="2016-03-29T00:00:00"/>
    <n v="50.66"/>
    <s v="F"/>
    <n v="76"/>
    <d v="1979-03-30T00:00:00"/>
    <n v="41.292715227042109"/>
    <s v="Data Coordiator"/>
    <s v="n/a"/>
    <s v="Affluent Customer"/>
    <s v="N"/>
    <s v="No"/>
    <n v="4"/>
    <m/>
  </r>
  <r>
    <n v="9741"/>
    <n v="5"/>
    <x v="2180"/>
    <d v="2017-05-15T00:00:00"/>
    <n v="229"/>
    <b v="1"/>
    <s v="Approved"/>
    <s v="Giant Bicycles"/>
    <s v="Standard"/>
    <s v="high"/>
    <s v="medium"/>
    <n v="1129.1300000000001"/>
    <n v="677.48"/>
    <d v="2005-08-09T00:00:00"/>
    <n v="451.65000000000009"/>
    <s v="F"/>
    <n v="40"/>
    <d v="1956-04-01T00:00:00"/>
    <n v="64.300934405124295"/>
    <s v="Electrical Engineer"/>
    <s v="Manufacturing"/>
    <s v="High Net Worth"/>
    <s v="N"/>
    <s v="No"/>
    <n v="11"/>
    <m/>
  </r>
  <r>
    <n v="9985"/>
    <n v="91"/>
    <x v="2510"/>
    <d v="2017-05-15T00:00:00"/>
    <n v="229"/>
    <b v="0"/>
    <s v="Approved"/>
    <s v="Solex"/>
    <s v="Standard"/>
    <s v="medium"/>
    <s v="medium"/>
    <n v="100.35"/>
    <n v="75.260000000000005"/>
    <d v="2003-01-05T00:00:00"/>
    <n v="25.089999999999989"/>
    <s v="F"/>
    <n v="2"/>
    <d v="1978-11-19T00:00:00"/>
    <n v="41.65161933663115"/>
    <s v="Junior Executive"/>
    <s v="Health"/>
    <s v="Mass Customer"/>
    <s v="N"/>
    <s v="Yes"/>
    <n v="8"/>
    <m/>
  </r>
  <r>
    <n v="10260"/>
    <n v="1"/>
    <x v="3176"/>
    <d v="2017-05-15T00:00:00"/>
    <n v="229"/>
    <b v="0"/>
    <s v="Approved"/>
    <s v="Giant Bicycles"/>
    <s v="Standard"/>
    <s v="medium"/>
    <s v="medium"/>
    <n v="1403.5"/>
    <n v="954.82"/>
    <d v="2012-09-15T00:00:00"/>
    <n v="448.67999999999995"/>
    <s v="F"/>
    <n v="83"/>
    <d v="1979-12-11T00:00:00"/>
    <n v="40.591345364028413"/>
    <s v="Accountant III"/>
    <s v="Financial Services"/>
    <s v="Mass Customer"/>
    <s v="N"/>
    <s v="Yes"/>
    <n v="5"/>
    <m/>
  </r>
  <r>
    <n v="10513"/>
    <n v="78"/>
    <x v="2245"/>
    <d v="2017-05-15T00:00:00"/>
    <n v="229"/>
    <b v="0"/>
    <s v="Approved"/>
    <s v="Giant Bicycles"/>
    <s v="Standard"/>
    <s v="medium"/>
    <s v="large"/>
    <n v="1765.3"/>
    <n v="709.48"/>
    <d v="2004-07-25T00:00:00"/>
    <n v="1055.82"/>
    <s v="F"/>
    <n v="15"/>
    <d v="1989-08-30T00:00:00"/>
    <n v="30.865317966768135"/>
    <s v="Computer Systems Analyst III"/>
    <s v="Manufacturing"/>
    <s v="Mass Customer"/>
    <s v="N"/>
    <s v="No"/>
    <n v="3"/>
    <m/>
  </r>
  <r>
    <n v="10674"/>
    <n v="4"/>
    <x v="3196"/>
    <d v="2017-05-15T00:00:00"/>
    <n v="229"/>
    <b v="1"/>
    <s v="Approved"/>
    <s v="Giant Bicycles"/>
    <s v="Standard"/>
    <s v="high"/>
    <s v="medium"/>
    <n v="1129.1300000000001"/>
    <n v="677.48"/>
    <d v="2005-08-09T00:00:00"/>
    <n v="451.65000000000009"/>
    <s v="M"/>
    <n v="58"/>
    <d v="1981-05-31T00:00:00"/>
    <n v="39.120112487316078"/>
    <s v="VP Quality Control"/>
    <s v="Manufacturing"/>
    <s v="Affluent Customer"/>
    <s v="N"/>
    <s v="No"/>
    <n v="6"/>
    <m/>
  </r>
  <r>
    <n v="11142"/>
    <n v="15"/>
    <x v="183"/>
    <d v="2017-05-15T00:00:00"/>
    <n v="229"/>
    <b v="0"/>
    <s v="Approved"/>
    <s v="WeareA2B"/>
    <s v="Standard"/>
    <s v="medium"/>
    <s v="medium"/>
    <n v="1292.8399999999999"/>
    <n v="13.44"/>
    <d v="2009-04-12T00:00:00"/>
    <n v="1279.3999999999999"/>
    <s v="M"/>
    <n v="8"/>
    <d v="1994-04-11T00:00:00"/>
    <n v="26.248879610603751"/>
    <s v="Dental Hygienist"/>
    <s v="Health"/>
    <s v="High Net Worth"/>
    <s v="N"/>
    <s v="No"/>
    <n v="6"/>
    <m/>
  </r>
  <r>
    <n v="11589"/>
    <n v="49"/>
    <x v="329"/>
    <d v="2017-05-15T00:00:00"/>
    <n v="229"/>
    <b v="1"/>
    <s v="Approved"/>
    <s v="Trek Bicycles"/>
    <s v="Road"/>
    <s v="medium"/>
    <s v="medium"/>
    <n v="533.51"/>
    <n v="400.13"/>
    <d v="2012-06-04T00:00:00"/>
    <n v="133.38"/>
    <s v="F"/>
    <n v="2"/>
    <d v="1954-08-16T00:00:00"/>
    <n v="65.928331665398275"/>
    <s v="Systems Administrator I"/>
    <s v="n/a"/>
    <s v="Mass Customer"/>
    <s v="N"/>
    <s v="No"/>
    <n v="12"/>
    <m/>
  </r>
  <r>
    <n v="11945"/>
    <n v="90"/>
    <x v="2519"/>
    <d v="2017-05-15T00:00:00"/>
    <n v="229"/>
    <b v="1"/>
    <s v="Approved"/>
    <s v="Solex"/>
    <s v="Standard"/>
    <s v="low"/>
    <s v="medium"/>
    <n v="945.04"/>
    <n v="507.58"/>
    <d v="2011-05-09T00:00:00"/>
    <n v="437.46"/>
    <s v="F"/>
    <n v="75"/>
    <d v="1989-11-14T00:00:00"/>
    <n v="30.657098788685943"/>
    <s v="Software Consultant"/>
    <s v="Property"/>
    <s v="High Net Worth"/>
    <s v="N"/>
    <s v="Yes"/>
    <n v="13"/>
    <m/>
  </r>
  <r>
    <n v="12047"/>
    <n v="33"/>
    <x v="3340"/>
    <d v="2017-05-15T00:00:00"/>
    <n v="229"/>
    <b v="1"/>
    <s v="Approved"/>
    <s v="Giant Bicycles"/>
    <s v="Standard"/>
    <s v="medium"/>
    <s v="small"/>
    <n v="1311.44"/>
    <n v="1167.18"/>
    <d v="2010-06-07T00:00:00"/>
    <n v="144.26"/>
    <s v="F"/>
    <n v="88"/>
    <d v="1961-11-23T00:00:00"/>
    <n v="58.65161933663115"/>
    <s v="Associate Professor"/>
    <s v="Argiculture"/>
    <s v="Affluent Customer"/>
    <s v="N"/>
    <s v="Yes"/>
    <n v="13"/>
    <m/>
  </r>
  <r>
    <n v="12105"/>
    <n v="45"/>
    <x v="1669"/>
    <d v="2017-05-15T00:00:00"/>
    <n v="229"/>
    <b v="0"/>
    <s v="Approved"/>
    <s v="Solex"/>
    <s v="Standard"/>
    <s v="medium"/>
    <s v="medium"/>
    <n v="441.49"/>
    <n v="84.99"/>
    <d v="2006-10-01T00:00:00"/>
    <n v="356.5"/>
    <s v="F"/>
    <n v="22"/>
    <d v="1974-05-13T00:00:00"/>
    <n v="46.174907007864029"/>
    <s v="Technical Writer"/>
    <s v="Manufacturing"/>
    <s v="Affluent Customer"/>
    <s v="N"/>
    <s v="Yes"/>
    <n v="20"/>
    <m/>
  </r>
  <r>
    <n v="12118"/>
    <n v="64"/>
    <x v="1304"/>
    <d v="2017-05-15T00:00:00"/>
    <n v="229"/>
    <b v="0"/>
    <s v="Approved"/>
    <s v="Trek Bicycles"/>
    <s v="Standard"/>
    <s v="medium"/>
    <s v="large"/>
    <n v="1469.44"/>
    <n v="596.54999999999995"/>
    <d v="2015-05-21T00:00:00"/>
    <n v="872.8900000000001"/>
    <s v="F"/>
    <n v="80"/>
    <d v="1973-11-04T00:00:00"/>
    <n v="46.695454953069508"/>
    <s v="VP Product Management"/>
    <s v="n/a"/>
    <s v="Mass Customer"/>
    <s v="N"/>
    <s v="Yes"/>
    <n v="18"/>
    <m/>
  </r>
  <r>
    <n v="12189"/>
    <n v="79"/>
    <x v="2853"/>
    <d v="2017-05-15T00:00:00"/>
    <n v="229"/>
    <b v="1"/>
    <s v="Approved"/>
    <s v="Norco Bicycles"/>
    <s v="Standard"/>
    <s v="medium"/>
    <s v="medium"/>
    <n v="1555.58"/>
    <n v="818.01"/>
    <d v="2003-09-09T00:00:00"/>
    <n v="737.56999999999994"/>
    <s v="M"/>
    <n v="80"/>
    <d v="1997-04-08T00:00:00"/>
    <n v="23.254359062658548"/>
    <s v="Cost Accountant"/>
    <s v="Financial Services"/>
    <s v="Affluent Customer"/>
    <s v="N"/>
    <s v="Yes"/>
    <n v="3"/>
    <m/>
  </r>
  <r>
    <n v="12352"/>
    <n v="85"/>
    <x v="3428"/>
    <d v="2017-05-15T00:00:00"/>
    <n v="229"/>
    <b v="0"/>
    <s v="Approved"/>
    <s v="WeareA2B"/>
    <s v="Standard"/>
    <s v="medium"/>
    <s v="medium"/>
    <n v="1228.07"/>
    <n v="400.91"/>
    <d v="2000-05-22T00:00:00"/>
    <n v="827.15999999999985"/>
    <s v="M"/>
    <n v="68"/>
    <d v="1966-03-03T00:00:00"/>
    <n v="54.374907007864024"/>
    <n v="0"/>
    <s v="IT"/>
    <s v="High Net Worth"/>
    <s v="N"/>
    <s v="No"/>
    <n v="7"/>
    <m/>
  </r>
  <r>
    <n v="12484"/>
    <n v="65"/>
    <x v="1405"/>
    <d v="2017-05-15T00:00:00"/>
    <n v="229"/>
    <b v="0"/>
    <s v="Approved"/>
    <s v="WeareA2B"/>
    <s v="Standard"/>
    <s v="medium"/>
    <s v="medium"/>
    <n v="1807.45"/>
    <n v="778.69"/>
    <d v="1992-10-02T00:00:00"/>
    <n v="1028.76"/>
    <s v="M"/>
    <n v="96"/>
    <d v="1968-04-27T00:00:00"/>
    <n v="52.221482350329779"/>
    <s v="Software Engineer II"/>
    <s v="Telecommunications"/>
    <s v="Affluent Customer"/>
    <s v="N"/>
    <s v="Yes"/>
    <n v="19"/>
    <m/>
  </r>
  <r>
    <n v="13005"/>
    <n v="98"/>
    <x v="845"/>
    <d v="2017-05-15T00:00:00"/>
    <n v="229"/>
    <b v="1"/>
    <s v="Approved"/>
    <s v="Trek Bicycles"/>
    <s v="Standard"/>
    <s v="high"/>
    <s v="medium"/>
    <n v="358.39"/>
    <n v="215.03"/>
    <d v="2004-01-16T00:00:00"/>
    <n v="143.35999999999999"/>
    <s v="M"/>
    <n v="34"/>
    <d v="1986-08-08T00:00:00"/>
    <n v="33.928331665398275"/>
    <s v="Environmental Tech"/>
    <s v="Property"/>
    <s v="Mass Customer"/>
    <s v="N"/>
    <s v="No"/>
    <n v="13"/>
    <m/>
  </r>
  <r>
    <n v="14950"/>
    <n v="44"/>
    <x v="1108"/>
    <d v="2017-05-15T00:00:00"/>
    <n v="229"/>
    <b v="0"/>
    <s v="Approved"/>
    <s v="WeareA2B"/>
    <s v="Standard"/>
    <s v="medium"/>
    <s v="medium"/>
    <n v="1769.64"/>
    <n v="108.76"/>
    <d v="2011-05-09T00:00:00"/>
    <n v="1660.88"/>
    <s v="M"/>
    <n v="91"/>
    <d v="1984-11-13T00:00:00"/>
    <n v="35.662578240740736"/>
    <s v="Executive Secretary"/>
    <s v="Financial Services"/>
    <s v="Mass Customer"/>
    <s v="N"/>
    <s v="No"/>
    <n v="5"/>
    <m/>
  </r>
  <r>
    <n v="14988"/>
    <n v="38"/>
    <x v="627"/>
    <d v="2017-05-15T00:00:00"/>
    <n v="229"/>
    <b v="0"/>
    <s v="Approved"/>
    <s v="Trek Bicycles"/>
    <s v="Standard"/>
    <s v="medium"/>
    <s v="large"/>
    <n v="2091.4699999999998"/>
    <n v="388.92"/>
    <d v="2015-05-21T00:00:00"/>
    <n v="1702.5499999999997"/>
    <s v="M"/>
    <n v="92"/>
    <d v="1973-07-03T00:00:00"/>
    <n v="47.03518098046677"/>
    <s v="Information Systems Manager"/>
    <s v="Financial Services"/>
    <s v="High Net Worth"/>
    <s v="N"/>
    <s v="Yes"/>
    <n v="13"/>
    <m/>
  </r>
  <r>
    <n v="15029"/>
    <n v="28"/>
    <x v="931"/>
    <d v="2017-05-15T00:00:00"/>
    <n v="229"/>
    <b v="0"/>
    <s v="Approved"/>
    <s v="Solex"/>
    <s v="Road"/>
    <s v="medium"/>
    <s v="small"/>
    <n v="1703.52"/>
    <n v="1516.13"/>
    <d v="2011-04-16T00:00:00"/>
    <n v="187.38999999999987"/>
    <s v="M"/>
    <n v="74"/>
    <d v="1990-03-19T00:00:00"/>
    <n v="30.314633035261288"/>
    <s v="Community Outreach Specialist"/>
    <s v="Financial Services"/>
    <s v="High Net Worth"/>
    <s v="N"/>
    <s v="No"/>
    <n v="13"/>
    <m/>
  </r>
  <r>
    <n v="12592"/>
    <n v="32"/>
    <x v="1119"/>
    <d v="2017-07-22T00:00:00"/>
    <m/>
    <m/>
    <s v="Approved"/>
    <s v="Giant Bicycles"/>
    <s v="Standard"/>
    <s v="high"/>
    <s v="medium"/>
    <n v="1179"/>
    <n v="707.4"/>
    <n v="35667"/>
    <m/>
    <m/>
    <m/>
    <m/>
    <m/>
    <m/>
    <m/>
    <m/>
    <m/>
    <m/>
    <m/>
    <m/>
  </r>
  <r>
    <n v="15098"/>
    <n v="94"/>
    <x v="554"/>
    <d v="2017-05-15T00:00:00"/>
    <n v="229"/>
    <b v="1"/>
    <s v="Approved"/>
    <s v="Giant Bicycles"/>
    <s v="Standard"/>
    <s v="medium"/>
    <s v="large"/>
    <n v="1635.3"/>
    <n v="993.66"/>
    <d v="2013-06-09T00:00:00"/>
    <n v="641.64"/>
    <s v="M"/>
    <n v="25"/>
    <d v="1986-11-29T00:00:00"/>
    <n v="33.618742624302385"/>
    <s v="Environmental Specialist"/>
    <s v="Entertainment"/>
    <s v="Mass Customer"/>
    <s v="N"/>
    <s v="No"/>
    <n v="10"/>
    <m/>
  </r>
  <r>
    <n v="15596"/>
    <n v="38"/>
    <x v="1903"/>
    <d v="2017-05-15T00:00:00"/>
    <n v="229"/>
    <b v="1"/>
    <s v="Approved"/>
    <s v="Trek Bicycles"/>
    <s v="Standard"/>
    <s v="medium"/>
    <s v="large"/>
    <n v="2091.4699999999998"/>
    <n v="388.92"/>
    <d v="2012-09-15T00:00:00"/>
    <n v="1702.5499999999997"/>
    <s v="F"/>
    <n v="98"/>
    <d v="1976-06-27T00:00:00"/>
    <n v="44.048879610603755"/>
    <s v="VP Quality Control"/>
    <s v="Property"/>
    <s v="High Net Worth"/>
    <s v="N"/>
    <s v="No"/>
    <n v="15"/>
    <m/>
  </r>
  <r>
    <n v="15881"/>
    <n v="67"/>
    <x v="2477"/>
    <d v="2017-05-15T00:00:00"/>
    <n v="229"/>
    <b v="1"/>
    <s v="Approved"/>
    <s v="Norco Bicycles"/>
    <s v="Road"/>
    <s v="medium"/>
    <s v="medium"/>
    <n v="544.04999999999995"/>
    <n v="376.84"/>
    <d v="2005-10-22T00:00:00"/>
    <n v="167.20999999999998"/>
    <s v="F"/>
    <n v="98"/>
    <d v="1954-07-19T00:00:00"/>
    <n v="66.005043994165391"/>
    <s v="Statistician I"/>
    <s v="n/a"/>
    <s v="Mass Customer"/>
    <s v="N"/>
    <s v="Yes"/>
    <n v="14"/>
    <m/>
  </r>
  <r>
    <n v="16386"/>
    <n v="40"/>
    <x v="2254"/>
    <d v="2017-05-15T00:00:00"/>
    <n v="229"/>
    <b v="1"/>
    <s v="Approved"/>
    <s v="OHM Cycles"/>
    <s v="Standard"/>
    <s v="high"/>
    <s v="medium"/>
    <n v="1458.17"/>
    <n v="874.9"/>
    <d v="2007-12-11T00:00:00"/>
    <n v="583.2700000000001"/>
    <s v="F"/>
    <n v="92"/>
    <d v="1993-07-28T00:00:00"/>
    <n v="26.952989199644847"/>
    <s v="Tax Accountant"/>
    <s v="Telecommunications"/>
    <s v="Mass Customer"/>
    <s v="N"/>
    <s v="Yes"/>
    <n v="4"/>
    <m/>
  </r>
  <r>
    <n v="17905"/>
    <n v="0"/>
    <x v="2331"/>
    <d v="2017-05-15T00:00:00"/>
    <n v="229"/>
    <b v="0"/>
    <s v="Approved"/>
    <s v="Trek Bicycles"/>
    <s v="Standard"/>
    <s v="medium"/>
    <s v="medium"/>
    <n v="499.53"/>
    <n v="388.72"/>
    <d v="1999-06-23T00:00:00"/>
    <n v="110.80999999999995"/>
    <s v="M"/>
    <n v="80"/>
    <d v="1973-10-21T00:00:00"/>
    <n v="46.733811117453065"/>
    <s v="Accounting Assistant II"/>
    <s v="n/a"/>
    <s v="High Net Worth"/>
    <s v="N"/>
    <s v="No"/>
    <n v="15"/>
    <m/>
  </r>
  <r>
    <n v="17912"/>
    <n v="64"/>
    <x v="1002"/>
    <d v="2017-05-15T00:00:00"/>
    <n v="229"/>
    <b v="0"/>
    <s v="Approved"/>
    <s v="Trek Bicycles"/>
    <s v="Standard"/>
    <s v="medium"/>
    <s v="large"/>
    <n v="1469.44"/>
    <n v="596.54999999999995"/>
    <d v="2000-05-22T00:00:00"/>
    <n v="872.8900000000001"/>
    <s v="M"/>
    <n v="67"/>
    <d v="1931-10-23T00:00:00"/>
    <n v="88.758468651699644"/>
    <s v="Recruiting Manager"/>
    <s v="Retail"/>
    <s v="Affluent Customer"/>
    <s v="N"/>
    <s v="No"/>
    <n v="6"/>
    <m/>
  </r>
  <r>
    <n v="18060"/>
    <n v="41"/>
    <x v="332"/>
    <d v="2017-05-15T00:00:00"/>
    <n v="229"/>
    <b v="0"/>
    <s v="Approved"/>
    <s v="Solex"/>
    <s v="Road"/>
    <s v="medium"/>
    <s v="medium"/>
    <n v="416.98"/>
    <n v="312.74"/>
    <d v="1999-12-04T00:00:00"/>
    <n v="104.24000000000001"/>
    <s v="F"/>
    <n v="27"/>
    <d v="1975-11-01T00:00:00"/>
    <n v="44.703674131151701"/>
    <s v="Social Worker"/>
    <s v="Health"/>
    <s v="Mass Customer"/>
    <s v="N"/>
    <s v="Yes"/>
    <n v="14"/>
    <m/>
  </r>
  <r>
    <n v="18721"/>
    <n v="61"/>
    <x v="2233"/>
    <d v="2017-05-15T00:00:00"/>
    <n v="229"/>
    <b v="0"/>
    <s v="Approved"/>
    <s v="OHM Cycles"/>
    <s v="Standard"/>
    <s v="low"/>
    <s v="medium"/>
    <n v="71.16"/>
    <n v="56.93"/>
    <d v="2015-06-17T00:00:00"/>
    <n v="14.229999999999997"/>
    <s v="F"/>
    <n v="71"/>
    <d v="1967-01-21T00:00:00"/>
    <n v="53.487235774987312"/>
    <s v="Actuary"/>
    <s v="Financial Services"/>
    <s v="Mass Customer"/>
    <s v="N"/>
    <s v="No"/>
    <n v="5"/>
    <m/>
  </r>
  <r>
    <n v="19414"/>
    <n v="99"/>
    <x v="3066"/>
    <d v="2017-05-15T00:00:00"/>
    <n v="229"/>
    <b v="1"/>
    <s v="Approved"/>
    <s v="OHM Cycles"/>
    <s v="Standard"/>
    <s v="medium"/>
    <s v="medium"/>
    <n v="1227.3399999999999"/>
    <n v="770.89"/>
    <d v="1994-08-10T00:00:00"/>
    <n v="456.44999999999993"/>
    <s v="M"/>
    <n v="17"/>
    <d v="1992-03-20T00:00:00"/>
    <n v="28.309153583206491"/>
    <s v="Nurse"/>
    <s v="Property"/>
    <s v="Affluent Customer"/>
    <s v="N"/>
    <s v="No"/>
    <n v="8"/>
    <m/>
  </r>
  <r>
    <n v="42"/>
    <n v="79"/>
    <x v="2237"/>
    <d v="2017-05-14T00:00:00"/>
    <n v="230"/>
    <b v="0"/>
    <s v="Approved"/>
    <s v="Solex"/>
    <s v="Touring"/>
    <s v="medium"/>
    <s v="large"/>
    <n v="2083.94"/>
    <n v="675.03"/>
    <d v="2013-09-16T00:00:00"/>
    <n v="1408.91"/>
    <s v="M"/>
    <n v="69"/>
    <d v="1971-07-01T00:00:00"/>
    <n v="49.043400158548955"/>
    <n v="0"/>
    <s v="n/a"/>
    <s v="High Net Worth"/>
    <s v="N"/>
    <s v="Yes"/>
    <n v="7"/>
    <m/>
  </r>
  <r>
    <n v="385"/>
    <n v="40"/>
    <x v="815"/>
    <d v="2017-05-14T00:00:00"/>
    <n v="230"/>
    <b v="0"/>
    <s v="Approved"/>
    <s v="Trek Bicycles"/>
    <s v="Road"/>
    <s v="medium"/>
    <s v="large"/>
    <n v="1894.19"/>
    <n v="598.76"/>
    <d v="1993-06-23T00:00:00"/>
    <n v="1295.43"/>
    <s v="F"/>
    <n v="0"/>
    <d v="1987-06-26T00:00:00"/>
    <n v="33.046139884576355"/>
    <s v="Tax Accountant"/>
    <s v="Manufacturing"/>
    <s v="High Net Worth"/>
    <s v="N"/>
    <s v="Yes"/>
    <n v="11"/>
    <m/>
  </r>
  <r>
    <n v="1158"/>
    <n v="24"/>
    <x v="2849"/>
    <d v="2017-05-14T00:00:00"/>
    <n v="230"/>
    <b v="0"/>
    <s v="Approved"/>
    <s v="Solex"/>
    <s v="Road"/>
    <s v="medium"/>
    <s v="large"/>
    <n v="1777.8"/>
    <n v="820.78"/>
    <d v="2011-05-07T00:00:00"/>
    <n v="957.02"/>
    <s v="M"/>
    <n v="48"/>
    <d v="1977-07-22T00:00:00"/>
    <n v="42.980386459918819"/>
    <s v="Engineer IV"/>
    <s v="Argiculture"/>
    <s v="Mass Customer"/>
    <s v="N"/>
    <s v="No"/>
    <n v="20"/>
    <m/>
  </r>
  <r>
    <n v="1458"/>
    <n v="1"/>
    <x v="1964"/>
    <d v="2017-05-14T00:00:00"/>
    <n v="230"/>
    <b v="0"/>
    <s v="Approved"/>
    <s v="Giant Bicycles"/>
    <s v="Touring"/>
    <s v="medium"/>
    <s v="large"/>
    <n v="1873.97"/>
    <n v="863.95"/>
    <d v="2006-05-22T00:00:00"/>
    <n v="1010.02"/>
    <s v="F"/>
    <n v="53"/>
    <d v="1967-02-06T00:00:00"/>
    <n v="53.443400158548961"/>
    <s v="VP Marketing"/>
    <s v="n/a"/>
    <s v="High Net Worth"/>
    <s v="N"/>
    <s v="No"/>
    <n v="15"/>
    <m/>
  </r>
  <r>
    <n v="1459"/>
    <n v="42"/>
    <x v="1809"/>
    <d v="2017-05-14T00:00:00"/>
    <n v="230"/>
    <b v="0"/>
    <s v="Approved"/>
    <s v="OHM Cycles"/>
    <s v="Road"/>
    <s v="medium"/>
    <s v="small"/>
    <n v="1810"/>
    <n v="1610.9"/>
    <d v="1993-04-12T00:00:00"/>
    <n v="199.09999999999991"/>
    <s v="M"/>
    <n v="78"/>
    <d v="2001-05-05T00:00:00"/>
    <n v="19.177646733891425"/>
    <n v="0"/>
    <s v="Health"/>
    <s v="Mass Customer"/>
    <s v="N"/>
    <s v="Yes"/>
    <n v="1"/>
    <m/>
  </r>
  <r>
    <n v="2092"/>
    <n v="20"/>
    <x v="112"/>
    <d v="2017-05-14T00:00:00"/>
    <n v="230"/>
    <b v="0"/>
    <s v="Approved"/>
    <s v="Trek Bicycles"/>
    <s v="Standard"/>
    <s v="medium"/>
    <s v="small"/>
    <n v="1775.81"/>
    <n v="1580.47"/>
    <d v="2010-05-05T00:00:00"/>
    <n v="195.33999999999992"/>
    <s v="M"/>
    <n v="25"/>
    <d v="1968-04-22T00:00:00"/>
    <n v="52.235180980466765"/>
    <s v="Administrative Officer"/>
    <s v="n/a"/>
    <s v="Mass Customer"/>
    <s v="N"/>
    <s v="No"/>
    <n v="5"/>
    <m/>
  </r>
  <r>
    <n v="2160"/>
    <n v="33"/>
    <x v="1096"/>
    <d v="2017-05-14T00:00:00"/>
    <n v="230"/>
    <b v="1"/>
    <s v="Approved"/>
    <s v="Giant Bicycles"/>
    <s v="Standard"/>
    <s v="medium"/>
    <s v="small"/>
    <n v="1311.44"/>
    <n v="1167.18"/>
    <d v="1992-10-11T00:00:00"/>
    <n v="144.26"/>
    <s v="M"/>
    <n v="85"/>
    <d v="1973-11-06T00:00:00"/>
    <n v="46.689975501014715"/>
    <s v="Senior Developer"/>
    <s v="Health"/>
    <s v="Affluent Customer"/>
    <s v="N"/>
    <s v="No"/>
    <n v="6"/>
    <m/>
  </r>
  <r>
    <n v="2207"/>
    <n v="75"/>
    <x v="1086"/>
    <d v="2017-05-14T00:00:00"/>
    <n v="230"/>
    <b v="0"/>
    <s v="Approved"/>
    <s v="Giant Bicycles"/>
    <s v="Touring"/>
    <s v="medium"/>
    <s v="large"/>
    <n v="1873.97"/>
    <n v="863.95"/>
    <d v="2006-05-22T00:00:00"/>
    <n v="1010.02"/>
    <s v="M"/>
    <n v="86"/>
    <d v="1995-09-26T00:00:00"/>
    <n v="24.788605638001012"/>
    <s v="Executive Secretary"/>
    <s v="Manufacturing"/>
    <s v="Mass Customer"/>
    <s v="N"/>
    <s v="No"/>
    <n v="3"/>
    <m/>
  </r>
  <r>
    <n v="2521"/>
    <n v="91"/>
    <x v="1771"/>
    <d v="2017-05-14T00:00:00"/>
    <n v="230"/>
    <b v="0"/>
    <s v="Approved"/>
    <s v="Solex"/>
    <s v="Standard"/>
    <s v="medium"/>
    <s v="medium"/>
    <n v="100.35"/>
    <n v="75.260000000000005"/>
    <d v="1999-07-26T00:00:00"/>
    <n v="25.089999999999989"/>
    <s v="M"/>
    <n v="7"/>
    <d v="1980-10-01T00:00:00"/>
    <n v="39.783126185946216"/>
    <s v="Developer IV"/>
    <s v="n/a"/>
    <s v="Mass Customer"/>
    <s v="N"/>
    <s v="No"/>
    <n v="21"/>
    <m/>
  </r>
  <r>
    <n v="2795"/>
    <n v="47"/>
    <x v="3020"/>
    <d v="2017-05-14T00:00:00"/>
    <n v="230"/>
    <b v="1"/>
    <s v="Approved"/>
    <s v="Trek Bicycles"/>
    <s v="Road"/>
    <s v="low"/>
    <s v="small"/>
    <n v="1720.7"/>
    <n v="1531.42"/>
    <d v="2014-07-28T00:00:00"/>
    <n v="189.27999999999997"/>
    <s v="F"/>
    <n v="3"/>
    <d v="1968-09-29T00:00:00"/>
    <n v="51.796824816083202"/>
    <s v="Professor"/>
    <s v="Manufacturing"/>
    <s v="Mass Customer"/>
    <s v="N"/>
    <s v="Yes"/>
    <n v="14"/>
    <m/>
  </r>
  <r>
    <n v="2902"/>
    <n v="87"/>
    <x v="1168"/>
    <d v="2017-05-14T00:00:00"/>
    <n v="230"/>
    <b v="1"/>
    <s v="Approved"/>
    <s v="Giant Bicycles"/>
    <s v="Standard"/>
    <s v="high"/>
    <s v="medium"/>
    <n v="1179"/>
    <n v="707.4"/>
    <d v="1997-08-25T00:00:00"/>
    <n v="471.6"/>
    <s v="M"/>
    <n v="93"/>
    <d v="1977-02-01T00:00:00"/>
    <n v="43.448879610603754"/>
    <s v="Nurse Practicioner"/>
    <s v="Retail"/>
    <s v="Affluent Customer"/>
    <s v="N"/>
    <s v="No"/>
    <n v="14"/>
    <m/>
  </r>
  <r>
    <n v="3150"/>
    <n v="68"/>
    <x v="1382"/>
    <d v="2017-05-14T00:00:00"/>
    <n v="230"/>
    <b v="1"/>
    <s v="Approved"/>
    <s v="OHM Cycles"/>
    <s v="Standard"/>
    <s v="medium"/>
    <s v="medium"/>
    <n v="1636.9"/>
    <n v="44.71"/>
    <d v="2010-08-20T00:00:00"/>
    <n v="1592.19"/>
    <s v="M"/>
    <n v="49"/>
    <d v="1960-04-21T00:00:00"/>
    <n v="60.243400158548958"/>
    <s v="VP Product Management"/>
    <s v="n/a"/>
    <s v="Mass Customer"/>
    <s v="N"/>
    <s v="Yes"/>
    <n v="20"/>
    <m/>
  </r>
  <r>
    <n v="3616"/>
    <n v="36"/>
    <x v="3022"/>
    <d v="2017-05-14T00:00:00"/>
    <n v="230"/>
    <b v="1"/>
    <s v="Approved"/>
    <s v="Solex"/>
    <s v="Standard"/>
    <s v="low"/>
    <s v="medium"/>
    <n v="1289.8499999999999"/>
    <n v="74.510000000000005"/>
    <d v="2012-04-10T00:00:00"/>
    <n v="1215.3399999999999"/>
    <s v="M"/>
    <n v="21"/>
    <d v="1979-11-21T00:00:00"/>
    <n v="40.646139884576357"/>
    <s v="Social Worker"/>
    <s v="Health"/>
    <s v="High Net Worth"/>
    <s v="N"/>
    <s v="Yes"/>
    <n v="17"/>
    <m/>
  </r>
  <r>
    <n v="3768"/>
    <n v="52"/>
    <x v="651"/>
    <d v="2017-05-14T00:00:00"/>
    <n v="230"/>
    <b v="1"/>
    <s v="Approved"/>
    <s v="OHM Cycles"/>
    <s v="Road"/>
    <s v="medium"/>
    <s v="medium"/>
    <n v="1280.28"/>
    <n v="829.51"/>
    <d v="1997-10-04T00:00:00"/>
    <n v="450.77"/>
    <s v="U"/>
    <n v="20"/>
    <d v="1899-12-30T00:00:00"/>
    <n v="0"/>
    <s v="Senior Developer"/>
    <s v="IT"/>
    <s v="Affluent Customer"/>
    <s v="N"/>
    <s v="Yes"/>
    <n v="0"/>
    <m/>
  </r>
  <r>
    <n v="3792"/>
    <n v="1"/>
    <x v="758"/>
    <d v="2017-05-14T00:00:00"/>
    <n v="230"/>
    <b v="0"/>
    <s v="Approved"/>
    <s v="Giant Bicycles"/>
    <s v="Touring"/>
    <s v="medium"/>
    <s v="large"/>
    <n v="1873.97"/>
    <n v="863.95"/>
    <d v="2006-05-22T00:00:00"/>
    <n v="1010.02"/>
    <s v="F"/>
    <n v="93"/>
    <d v="1998-11-15T00:00:00"/>
    <n v="21.648879610603753"/>
    <s v="Sales Representative"/>
    <s v="Retail"/>
    <s v="High Net Worth"/>
    <s v="N"/>
    <s v="No"/>
    <n v="1"/>
    <m/>
  </r>
  <r>
    <n v="12617"/>
    <n v="44"/>
    <x v="1908"/>
    <d v="2017-01-04T00:00:00"/>
    <m/>
    <m/>
    <s v="Approved"/>
    <s v="WeareA2B"/>
    <s v="Standard"/>
    <s v="medium"/>
    <s v="medium"/>
    <n v="1769.64"/>
    <n v="108.76"/>
    <n v="40672"/>
    <m/>
    <m/>
    <m/>
    <m/>
    <m/>
    <m/>
    <m/>
    <m/>
    <m/>
    <m/>
    <m/>
    <m/>
  </r>
  <r>
    <n v="4269"/>
    <n v="9"/>
    <x v="2407"/>
    <d v="2017-05-14T00:00:00"/>
    <n v="230"/>
    <b v="1"/>
    <s v="Approved"/>
    <s v="OHM Cycles"/>
    <s v="Road"/>
    <s v="medium"/>
    <s v="medium"/>
    <n v="742.54"/>
    <n v="667.4"/>
    <d v="1991-11-07T00:00:00"/>
    <n v="75.139999999999986"/>
    <s v="F"/>
    <n v="88"/>
    <d v="1978-02-22T00:00:00"/>
    <n v="42.39134536402841"/>
    <s v="Web Designer III"/>
    <s v="Manufacturing"/>
    <s v="Mass Customer"/>
    <s v="N"/>
    <s v="No"/>
    <n v="11"/>
    <m/>
  </r>
  <r>
    <n v="4303"/>
    <n v="47"/>
    <x v="1055"/>
    <d v="2017-05-14T00:00:00"/>
    <n v="230"/>
    <b v="0"/>
    <s v="Approved"/>
    <s v="Trek Bicycles"/>
    <s v="Road"/>
    <s v="low"/>
    <s v="small"/>
    <n v="1720.7"/>
    <n v="1531.42"/>
    <d v="2006-10-01T00:00:00"/>
    <n v="189.27999999999997"/>
    <s v="F"/>
    <n v="10"/>
    <d v="1972-07-11T00:00:00"/>
    <n v="48.013263172247591"/>
    <s v="Tax Accountant"/>
    <s v="Manufacturing"/>
    <s v="Mass Customer"/>
    <s v="N"/>
    <s v="No"/>
    <n v="18"/>
    <m/>
  </r>
  <r>
    <n v="4379"/>
    <n v="44"/>
    <x v="2249"/>
    <d v="2017-05-14T00:00:00"/>
    <n v="230"/>
    <b v="1"/>
    <s v="Approved"/>
    <s v="WeareA2B"/>
    <s v="Standard"/>
    <s v="medium"/>
    <s v="medium"/>
    <n v="1769.64"/>
    <n v="108.76"/>
    <d v="2011-05-09T00:00:00"/>
    <n v="1660.88"/>
    <s v="F"/>
    <n v="49"/>
    <d v="1989-02-15T00:00:00"/>
    <n v="31.402304268138"/>
    <s v="Design Engineer"/>
    <s v="Health"/>
    <s v="Mass Customer"/>
    <s v="N"/>
    <s v="No"/>
    <n v="16"/>
    <m/>
  </r>
  <r>
    <n v="4836"/>
    <n v="90"/>
    <x v="2389"/>
    <d v="2017-05-14T00:00:00"/>
    <n v="230"/>
    <b v="0"/>
    <s v="Approved"/>
    <s v="Solex"/>
    <s v="Standard"/>
    <s v="low"/>
    <s v="medium"/>
    <n v="945.04"/>
    <n v="507.58"/>
    <d v="1995-12-19T00:00:00"/>
    <n v="437.46"/>
    <s v="M"/>
    <n v="97"/>
    <d v="1992-06-20T00:00:00"/>
    <n v="28.057098788685945"/>
    <s v="Food Chemist"/>
    <s v="Health"/>
    <s v="High Net Worth"/>
    <s v="N"/>
    <s v="Yes"/>
    <n v="7"/>
    <m/>
  </r>
  <r>
    <n v="5206"/>
    <n v="85"/>
    <x v="2743"/>
    <d v="2017-05-14T00:00:00"/>
    <n v="230"/>
    <b v="0"/>
    <s v="Approved"/>
    <s v="WeareA2B"/>
    <s v="Standard"/>
    <s v="medium"/>
    <s v="medium"/>
    <n v="1228.07"/>
    <n v="400.91"/>
    <d v="2000-05-22T00:00:00"/>
    <n v="827.15999999999985"/>
    <s v="M"/>
    <n v="39"/>
    <d v="1958-12-19T00:00:00"/>
    <n v="61.58312618594622"/>
    <s v="Computer Systems Analyst II"/>
    <s v="Manufacturing"/>
    <s v="High Net Worth"/>
    <s v="N"/>
    <s v="No"/>
    <n v="9"/>
    <m/>
  </r>
  <r>
    <n v="5554"/>
    <n v="78"/>
    <x v="599"/>
    <d v="2017-05-14T00:00:00"/>
    <n v="230"/>
    <b v="0"/>
    <s v="Approved"/>
    <s v="Giant Bicycles"/>
    <s v="Standard"/>
    <s v="medium"/>
    <s v="large"/>
    <n v="1765.3"/>
    <n v="709.48"/>
    <d v="2004-07-25T00:00:00"/>
    <n v="1055.82"/>
    <s v="F"/>
    <n v="16"/>
    <d v="1979-05-23T00:00:00"/>
    <n v="41.144770021562657"/>
    <n v="0"/>
    <s v="n/a"/>
    <s v="Mass Customer"/>
    <s v="N"/>
    <s v="No"/>
    <n v="7"/>
    <m/>
  </r>
  <r>
    <n v="6245"/>
    <n v="16"/>
    <x v="1357"/>
    <d v="2017-05-14T00:00:00"/>
    <n v="230"/>
    <b v="1"/>
    <s v="Approved"/>
    <s v="Norco Bicycles"/>
    <s v="Standard"/>
    <s v="high"/>
    <s v="small"/>
    <n v="1661.92"/>
    <n v="1479.11"/>
    <d v="1996-11-09T00:00:00"/>
    <n v="182.81000000000017"/>
    <s v="M"/>
    <n v="14"/>
    <d v="1990-11-21T00:00:00"/>
    <n v="29.637920706494164"/>
    <n v="0"/>
    <s v="Property"/>
    <s v="Mass Customer"/>
    <s v="N"/>
    <s v="Yes"/>
    <n v="7"/>
    <m/>
  </r>
  <r>
    <n v="6418"/>
    <n v="0"/>
    <x v="154"/>
    <d v="2017-05-14T00:00:00"/>
    <n v="230"/>
    <b v="0"/>
    <s v="Approved"/>
    <s v="Solex"/>
    <s v="Standard"/>
    <s v="medium"/>
    <s v="medium"/>
    <n v="100.35"/>
    <n v="75.260000000000005"/>
    <d v="2003-09-10T00:00:00"/>
    <n v="25.089999999999989"/>
    <s v="M"/>
    <n v="26"/>
    <d v="1959-05-01T00:00:00"/>
    <n v="61.218742624302379"/>
    <s v="Senior Sales Associate"/>
    <s v="Retail"/>
    <s v="High Net Worth"/>
    <s v="N"/>
    <s v="Yes"/>
    <n v="15"/>
    <m/>
  </r>
  <r>
    <n v="6449"/>
    <n v="67"/>
    <x v="513"/>
    <d v="2017-05-14T00:00:00"/>
    <n v="230"/>
    <b v="0"/>
    <s v="Approved"/>
    <s v="Norco Bicycles"/>
    <s v="Road"/>
    <s v="medium"/>
    <s v="medium"/>
    <n v="544.04999999999995"/>
    <n v="376.84"/>
    <d v="2010-08-20T00:00:00"/>
    <n v="167.20999999999998"/>
    <s v="F"/>
    <n v="73"/>
    <d v="1985-08-20T00:00:00"/>
    <n v="34.895454953069503"/>
    <s v="Chief Design Engineer"/>
    <s v="Property"/>
    <s v="Mass Customer"/>
    <s v="N"/>
    <s v="Yes"/>
    <n v="3"/>
    <m/>
  </r>
  <r>
    <n v="6591"/>
    <n v="4"/>
    <x v="2594"/>
    <d v="2017-05-14T00:00:00"/>
    <n v="230"/>
    <b v="0"/>
    <s v="Approved"/>
    <s v="Giant Bicycles"/>
    <s v="Standard"/>
    <s v="high"/>
    <s v="medium"/>
    <n v="1129.1300000000001"/>
    <n v="677.48"/>
    <d v="2004-08-17T00:00:00"/>
    <n v="451.65000000000009"/>
    <s v="F"/>
    <n v="45"/>
    <d v="1972-03-16T00:00:00"/>
    <n v="48.333811117453067"/>
    <s v="Research Assistant I"/>
    <s v="Manufacturing"/>
    <s v="Affluent Customer"/>
    <s v="N"/>
    <s v="Yes"/>
    <n v="8"/>
    <m/>
  </r>
  <r>
    <n v="8266"/>
    <n v="15"/>
    <x v="2518"/>
    <d v="2017-05-14T00:00:00"/>
    <n v="230"/>
    <b v="0"/>
    <s v="Approved"/>
    <s v="Norco Bicycles"/>
    <s v="Standard"/>
    <s v="low"/>
    <s v="medium"/>
    <n v="958.74"/>
    <n v="748.9"/>
    <d v="1994-09-09T00:00:00"/>
    <n v="209.84000000000003"/>
    <s v="F"/>
    <n v="28"/>
    <d v="1959-02-08T00:00:00"/>
    <n v="61.443400158548961"/>
    <s v="Office Assistant I"/>
    <s v="Manufacturing"/>
    <s v="Affluent Customer"/>
    <s v="N"/>
    <s v="Yes"/>
    <n v="13"/>
    <m/>
  </r>
  <r>
    <n v="8580"/>
    <n v="85"/>
    <x v="203"/>
    <d v="2017-05-14T00:00:00"/>
    <n v="230"/>
    <b v="0"/>
    <s v="Approved"/>
    <s v="WeareA2B"/>
    <s v="Standard"/>
    <s v="medium"/>
    <s v="medium"/>
    <n v="752.64"/>
    <n v="205.36"/>
    <d v="2015-08-02T00:00:00"/>
    <n v="547.28"/>
    <s v="M"/>
    <n v="57"/>
    <d v="1967-08-07T00:00:00"/>
    <n v="52.944770021562654"/>
    <s v="Quality Engineer"/>
    <s v="Health"/>
    <s v="Affluent Customer"/>
    <s v="N"/>
    <s v="No"/>
    <n v="17"/>
    <m/>
  </r>
  <r>
    <n v="8642"/>
    <n v="88"/>
    <x v="2173"/>
    <d v="2017-05-14T00:00:00"/>
    <n v="230"/>
    <b v="0"/>
    <s v="Approved"/>
    <s v="Norco Bicycles"/>
    <s v="Standard"/>
    <s v="medium"/>
    <s v="medium"/>
    <n v="1198.46"/>
    <n v="381.1"/>
    <d v="1998-12-16T00:00:00"/>
    <n v="817.36"/>
    <s v="M"/>
    <n v="76"/>
    <d v="1978-12-17T00:00:00"/>
    <n v="41.574907007864027"/>
    <s v="Senior Sales Associate"/>
    <s v="Retail"/>
    <s v="Mass Customer"/>
    <s v="N"/>
    <s v="No"/>
    <n v="10"/>
    <m/>
  </r>
  <r>
    <n v="8967"/>
    <n v="0"/>
    <x v="1641"/>
    <d v="2017-05-14T00:00:00"/>
    <n v="230"/>
    <b v="0"/>
    <s v="Approved"/>
    <s v="Norco Bicycles"/>
    <s v="Standard"/>
    <s v="low"/>
    <s v="medium"/>
    <n v="363.01"/>
    <n v="290.41000000000003"/>
    <d v="2005-05-10T00:00:00"/>
    <n v="72.599999999999966"/>
    <s v="F"/>
    <n v="65"/>
    <d v="1980-05-12T00:00:00"/>
    <n v="40.172167281836629"/>
    <s v="Chemical Engineer"/>
    <s v="Manufacturing"/>
    <s v="High Net Worth"/>
    <s v="N"/>
    <s v="Yes"/>
    <n v="5"/>
    <m/>
  </r>
  <r>
    <n v="9974"/>
    <n v="73"/>
    <x v="769"/>
    <d v="2017-05-14T00:00:00"/>
    <n v="230"/>
    <b v="0"/>
    <s v="Approved"/>
    <s v="Solex"/>
    <s v="Standard"/>
    <s v="medium"/>
    <s v="medium"/>
    <n v="1945.43"/>
    <n v="333.18"/>
    <d v="2002-08-31T00:00:00"/>
    <n v="1612.25"/>
    <s v="M"/>
    <n v="9"/>
    <d v="1970-06-19T00:00:00"/>
    <n v="50.076276870877727"/>
    <s v="Administrative Assistant IV"/>
    <s v="Telecommunications"/>
    <s v="Mass Customer"/>
    <s v="N"/>
    <s v="No"/>
    <n v="19"/>
    <m/>
  </r>
  <r>
    <n v="10502"/>
    <n v="79"/>
    <x v="3157"/>
    <d v="2017-05-14T00:00:00"/>
    <n v="230"/>
    <b v="1"/>
    <s v="Approved"/>
    <s v="Solex"/>
    <s v="Touring"/>
    <s v="medium"/>
    <s v="large"/>
    <n v="2083.94"/>
    <n v="675.03"/>
    <d v="2004-12-18T00:00:00"/>
    <n v="1408.91"/>
    <s v="F"/>
    <n v="17"/>
    <d v="1980-08-17T00:00:00"/>
    <n v="39.906413857179096"/>
    <n v="0"/>
    <s v="Manufacturing"/>
    <s v="High Net Worth"/>
    <s v="N"/>
    <s v="Yes"/>
    <n v="15"/>
    <m/>
  </r>
  <r>
    <n v="10516"/>
    <n v="64"/>
    <x v="905"/>
    <d v="2017-05-14T00:00:00"/>
    <n v="230"/>
    <b v="0"/>
    <s v="Approved"/>
    <s v="Trek Bicycles"/>
    <s v="Standard"/>
    <s v="medium"/>
    <s v="large"/>
    <n v="1469.44"/>
    <n v="596.54999999999995"/>
    <d v="2012-05-18T00:00:00"/>
    <n v="872.8900000000001"/>
    <s v="F"/>
    <n v="76"/>
    <d v="1973-10-24T00:00:00"/>
    <n v="46.725591939370879"/>
    <s v="Tax Accountant"/>
    <s v="Health"/>
    <s v="Affluent Customer"/>
    <s v="N"/>
    <s v="No"/>
    <n v="13"/>
    <m/>
  </r>
  <r>
    <n v="10585"/>
    <n v="91"/>
    <x v="2519"/>
    <d v="2017-05-14T00:00:00"/>
    <n v="230"/>
    <b v="0"/>
    <s v="Approved"/>
    <s v="WeareA2B"/>
    <s v="Standard"/>
    <s v="low"/>
    <s v="medium"/>
    <n v="642.30999999999995"/>
    <n v="513.85"/>
    <d v="2004-07-25T00:00:00"/>
    <n v="128.45999999999992"/>
    <s v="F"/>
    <n v="75"/>
    <d v="1989-11-14T00:00:00"/>
    <n v="30.657098788685943"/>
    <s v="Software Consultant"/>
    <s v="Property"/>
    <s v="High Net Worth"/>
    <s v="N"/>
    <s v="Yes"/>
    <n v="13"/>
    <m/>
  </r>
  <r>
    <n v="11520"/>
    <n v="40"/>
    <x v="564"/>
    <d v="2017-05-14T00:00:00"/>
    <n v="230"/>
    <b v="0"/>
    <s v="Approved"/>
    <s v="OHM Cycles"/>
    <s v="Standard"/>
    <s v="high"/>
    <s v="medium"/>
    <n v="1458.17"/>
    <n v="874.9"/>
    <d v="2006-02-02T00:00:00"/>
    <n v="583.2700000000001"/>
    <s v="M"/>
    <n v="64"/>
    <d v="1974-06-19T00:00:00"/>
    <n v="46.073537144850327"/>
    <s v="Junior Executive"/>
    <s v="Health"/>
    <s v="Mass Customer"/>
    <s v="N"/>
    <s v="No"/>
    <n v="14"/>
    <m/>
  </r>
  <r>
    <n v="11805"/>
    <n v="3"/>
    <x v="1295"/>
    <d v="2017-05-14T00:00:00"/>
    <n v="230"/>
    <b v="1"/>
    <s v="Approved"/>
    <s v="Trek Bicycles"/>
    <s v="Standard"/>
    <s v="medium"/>
    <s v="large"/>
    <n v="2091.4699999999998"/>
    <n v="388.92"/>
    <d v="1991-11-07T00:00:00"/>
    <n v="1702.5499999999997"/>
    <s v="M"/>
    <n v="11"/>
    <d v="1995-04-12T00:00:00"/>
    <n v="25.246139884576355"/>
    <s v="Technical Writer"/>
    <s v="n/a"/>
    <s v="Mass Customer"/>
    <s v="N"/>
    <s v="Yes"/>
    <n v="5"/>
    <m/>
  </r>
  <r>
    <n v="13056"/>
    <n v="77"/>
    <x v="695"/>
    <d v="2017-05-14T00:00:00"/>
    <n v="230"/>
    <b v="1"/>
    <s v="Approved"/>
    <s v="Norco Bicycles"/>
    <s v="Road"/>
    <s v="medium"/>
    <s v="large"/>
    <n v="1240.31"/>
    <n v="795.1"/>
    <d v="2011-01-10T00:00:00"/>
    <n v="445.20999999999992"/>
    <s v="F"/>
    <n v="99"/>
    <d v="1962-01-06T00:00:00"/>
    <n v="58.53107139142567"/>
    <s v="Assistant Professor"/>
    <s v="n/a"/>
    <s v="Mass Customer"/>
    <s v="N"/>
    <s v="No"/>
    <n v="15"/>
    <m/>
  </r>
  <r>
    <n v="13231"/>
    <n v="98"/>
    <x v="2764"/>
    <d v="2017-05-14T00:00:00"/>
    <n v="230"/>
    <b v="0"/>
    <s v="Approved"/>
    <s v="Trek Bicycles"/>
    <s v="Standard"/>
    <s v="high"/>
    <s v="medium"/>
    <n v="358.39"/>
    <n v="215.03"/>
    <d v="2004-01-16T00:00:00"/>
    <n v="143.35999999999999"/>
    <s v="F"/>
    <n v="13"/>
    <d v="1956-09-26T00:00:00"/>
    <n v="63.813263172247588"/>
    <n v="0"/>
    <s v="Manufacturing"/>
    <s v="Mass Customer"/>
    <s v="N"/>
    <s v="No"/>
    <n v="16"/>
    <m/>
  </r>
  <r>
    <n v="14408"/>
    <n v="3"/>
    <x v="180"/>
    <d v="2017-05-14T00:00:00"/>
    <n v="230"/>
    <b v="0"/>
    <s v="Approved"/>
    <s v="Trek Bicycles"/>
    <s v="Standard"/>
    <s v="medium"/>
    <s v="large"/>
    <n v="2091.4699999999998"/>
    <n v="388.92"/>
    <d v="2012-09-15T00:00:00"/>
    <n v="1702.5499999999997"/>
    <s v="M"/>
    <n v="73"/>
    <d v="1981-07-19T00:00:00"/>
    <n v="38.985865911973619"/>
    <s v="Safety Technician I"/>
    <s v="Financial Services"/>
    <s v="Affluent Customer"/>
    <s v="N"/>
    <s v="No"/>
    <n v="10"/>
    <m/>
  </r>
  <r>
    <n v="14622"/>
    <n v="9"/>
    <x v="1502"/>
    <d v="2017-05-14T00:00:00"/>
    <n v="230"/>
    <b v="0"/>
    <s v="Approved"/>
    <s v="Norco Bicycles"/>
    <s v="Standard"/>
    <s v="medium"/>
    <s v="small"/>
    <n v="1216.1400000000001"/>
    <n v="1082.3599999999999"/>
    <d v="1991-08-05T00:00:00"/>
    <n v="133.7800000000002"/>
    <s v="F"/>
    <n v="74"/>
    <d v="1954-06-24T00:00:00"/>
    <n v="66.073537144850334"/>
    <s v="Internal Auditor"/>
    <s v="Property"/>
    <s v="High Net Worth"/>
    <s v="N"/>
    <s v="No"/>
    <n v="11"/>
    <m/>
  </r>
  <r>
    <n v="14904"/>
    <n v="78"/>
    <x v="901"/>
    <d v="2017-05-14T00:00:00"/>
    <n v="230"/>
    <b v="0"/>
    <s v="Approved"/>
    <s v="Giant Bicycles"/>
    <s v="Standard"/>
    <s v="medium"/>
    <s v="large"/>
    <n v="1765.3"/>
    <n v="709.48"/>
    <d v="2015-08-02T00:00:00"/>
    <n v="1055.82"/>
    <s v="M"/>
    <n v="11"/>
    <d v="1993-07-26T00:00:00"/>
    <n v="26.958468651699643"/>
    <s v="Speech Pathologist"/>
    <s v="Health"/>
    <s v="Affluent Customer"/>
    <s v="N"/>
    <s v="Yes"/>
    <n v="5"/>
    <m/>
  </r>
  <r>
    <n v="15073"/>
    <n v="46"/>
    <x v="361"/>
    <d v="2017-05-14T00:00:00"/>
    <n v="230"/>
    <b v="1"/>
    <s v="Approved"/>
    <s v="OHM Cycles"/>
    <s v="Standard"/>
    <s v="low"/>
    <s v="medium"/>
    <n v="1793.43"/>
    <n v="248.82"/>
    <d v="1999-12-04T00:00:00"/>
    <n v="1544.6100000000001"/>
    <s v="F"/>
    <n v="95"/>
    <d v="1976-08-27T00:00:00"/>
    <n v="43.881756322932517"/>
    <s v="Safety Technician II"/>
    <s v="Financial Services"/>
    <s v="High Net Worth"/>
    <s v="N"/>
    <s v="Yes"/>
    <n v="8"/>
    <m/>
  </r>
  <r>
    <n v="12644"/>
    <n v="24"/>
    <x v="1263"/>
    <d v="2017-01-12T00:00:00"/>
    <m/>
    <m/>
    <s v="Approved"/>
    <s v="Solex"/>
    <s v="Road"/>
    <s v="medium"/>
    <s v="large"/>
    <n v="1777.8"/>
    <n v="820.78"/>
    <n v="40670"/>
    <m/>
    <m/>
    <m/>
    <m/>
    <m/>
    <m/>
    <m/>
    <m/>
    <m/>
    <m/>
    <m/>
    <m/>
  </r>
  <r>
    <n v="15295"/>
    <n v="25"/>
    <x v="1916"/>
    <d v="2017-05-14T00:00:00"/>
    <n v="230"/>
    <b v="1"/>
    <s v="Approved"/>
    <s v="Giant Bicycles"/>
    <s v="Road"/>
    <s v="medium"/>
    <s v="medium"/>
    <n v="1538.99"/>
    <n v="829.65"/>
    <d v="2004-12-18T00:00:00"/>
    <n v="709.34"/>
    <s v="M"/>
    <n v="64"/>
    <d v="1974-11-25T00:00:00"/>
    <n v="45.637920706494164"/>
    <s v="General Manager"/>
    <s v="Manufacturing"/>
    <s v="Affluent Customer"/>
    <s v="N"/>
    <s v="Yes"/>
    <n v="19"/>
    <m/>
  </r>
  <r>
    <n v="15595"/>
    <n v="50"/>
    <x v="3113"/>
    <d v="2017-05-14T00:00:00"/>
    <n v="230"/>
    <b v="0"/>
    <s v="Approved"/>
    <s v="WeareA2B"/>
    <s v="Standard"/>
    <s v="medium"/>
    <s v="small"/>
    <n v="175.89"/>
    <n v="131.91999999999999"/>
    <d v="2003-02-16T00:00:00"/>
    <n v="43.97"/>
    <s v="M"/>
    <n v="6"/>
    <d v="1958-07-01T00:00:00"/>
    <n v="62.051619336631148"/>
    <n v="0"/>
    <s v="Retail"/>
    <s v="Mass Customer"/>
    <s v="N"/>
    <s v="Yes"/>
    <n v="5"/>
    <m/>
  </r>
  <r>
    <n v="15716"/>
    <n v="37"/>
    <x v="403"/>
    <d v="2017-05-14T00:00:00"/>
    <n v="230"/>
    <b v="1"/>
    <s v="Approved"/>
    <s v="OHM Cycles"/>
    <s v="Standard"/>
    <s v="low"/>
    <s v="medium"/>
    <n v="1793.43"/>
    <n v="248.82"/>
    <d v="2011-03-16T00:00:00"/>
    <n v="1544.6100000000001"/>
    <s v="F"/>
    <n v="7"/>
    <d v="1993-10-10T00:00:00"/>
    <n v="26.750249473617451"/>
    <s v="Payment Adjustment Coordinator"/>
    <s v="Financial Services"/>
    <s v="Mass Customer"/>
    <s v="N"/>
    <s v="Yes"/>
    <n v="9"/>
    <m/>
  </r>
  <r>
    <n v="15840"/>
    <n v="22"/>
    <x v="2916"/>
    <d v="2017-05-14T00:00:00"/>
    <n v="230"/>
    <b v="1"/>
    <s v="Approved"/>
    <s v="Solex"/>
    <s v="Standard"/>
    <s v="medium"/>
    <s v="medium"/>
    <n v="575.27"/>
    <n v="431.45"/>
    <d v="1993-10-02T00:00:00"/>
    <n v="143.82"/>
    <s v="M"/>
    <n v="3"/>
    <d v="1968-05-22T00:00:00"/>
    <n v="52.15298919964485"/>
    <s v="Web Developer I"/>
    <s v="n/a"/>
    <s v="High Net Worth"/>
    <s v="N"/>
    <s v="Yes"/>
    <n v="19"/>
    <m/>
  </r>
  <r>
    <n v="16175"/>
    <n v="62"/>
    <x v="1023"/>
    <d v="2017-05-14T00:00:00"/>
    <n v="230"/>
    <b v="1"/>
    <s v="Approved"/>
    <s v="Solex"/>
    <s v="Standard"/>
    <s v="medium"/>
    <s v="medium"/>
    <n v="478.16"/>
    <n v="298.72000000000003"/>
    <d v="2005-10-22T00:00:00"/>
    <n v="179.44"/>
    <s v="F"/>
    <n v="49"/>
    <d v="1978-04-30T00:00:00"/>
    <n v="42.207783720192793"/>
    <s v="Research Assistant II"/>
    <s v="Health"/>
    <s v="Mass Customer"/>
    <s v="N"/>
    <s v="Yes"/>
    <n v="18"/>
    <m/>
  </r>
  <r>
    <n v="16326"/>
    <n v="66"/>
    <x v="1629"/>
    <d v="2017-05-14T00:00:00"/>
    <n v="230"/>
    <b v="0"/>
    <s v="Approved"/>
    <s v="Giant Bicycles"/>
    <s v="Road"/>
    <s v="low"/>
    <s v="small"/>
    <n v="590.26"/>
    <n v="525.33000000000004"/>
    <d v="2010-11-05T00:00:00"/>
    <n v="64.92999999999995"/>
    <s v="M"/>
    <n v="84"/>
    <d v="1991-01-27T00:00:00"/>
    <n v="29.454359062658547"/>
    <n v="0"/>
    <s v="Manufacturing"/>
    <s v="Affluent Customer"/>
    <s v="N"/>
    <s v="Yes"/>
    <n v="2"/>
    <m/>
  </r>
  <r>
    <n v="16343"/>
    <n v="19"/>
    <x v="1797"/>
    <d v="2017-05-14T00:00:00"/>
    <n v="230"/>
    <b v="0"/>
    <s v="Approved"/>
    <s v="Trek Bicycles"/>
    <s v="Mountain"/>
    <s v="low"/>
    <s v="medium"/>
    <n v="574.64"/>
    <n v="459.71"/>
    <d v="2011-08-29T00:00:00"/>
    <n v="114.93"/>
    <s v="M"/>
    <n v="60"/>
    <d v="1976-08-18T00:00:00"/>
    <n v="43.906413857179096"/>
    <n v="0"/>
    <s v="n/a"/>
    <s v="High Net Worth"/>
    <s v="N"/>
    <s v="No"/>
    <n v="4"/>
    <m/>
  </r>
  <r>
    <n v="16704"/>
    <n v="17"/>
    <x v="290"/>
    <d v="2017-05-14T00:00:00"/>
    <n v="230"/>
    <b v="1"/>
    <s v="Approved"/>
    <s v="Solex"/>
    <s v="Standard"/>
    <s v="high"/>
    <s v="medium"/>
    <n v="1024.6600000000001"/>
    <n v="614.79999999999995"/>
    <d v="1993-07-15T00:00:00"/>
    <n v="409.86000000000013"/>
    <s v="F"/>
    <n v="34"/>
    <d v="1982-01-28T00:00:00"/>
    <n v="38.457098788685947"/>
    <n v="0"/>
    <s v="n/a"/>
    <s v="Mass Customer"/>
    <s v="N"/>
    <s v="Yes"/>
    <n v="7"/>
    <m/>
  </r>
  <r>
    <n v="17259"/>
    <n v="80"/>
    <x v="3391"/>
    <d v="2017-05-14T00:00:00"/>
    <n v="230"/>
    <b v="1"/>
    <s v="Approved"/>
    <s v="OHM Cycles"/>
    <s v="Touring"/>
    <s v="low"/>
    <s v="medium"/>
    <n v="1073.07"/>
    <n v="933.84"/>
    <d v="2015-08-02T00:00:00"/>
    <n v="139.2299999999999"/>
    <s v="M"/>
    <n v="65"/>
    <d v="1974-05-10T00:00:00"/>
    <n v="46.183126185946222"/>
    <s v="Nurse"/>
    <s v="Argiculture"/>
    <s v="Mass Customer"/>
    <s v="N"/>
    <s v="Yes"/>
    <n v="8"/>
    <m/>
  </r>
  <r>
    <n v="17379"/>
    <n v="82"/>
    <x v="2616"/>
    <d v="2017-05-14T00:00:00"/>
    <n v="230"/>
    <b v="0"/>
    <s v="Approved"/>
    <s v="Norco Bicycles"/>
    <s v="Standard"/>
    <s v="high"/>
    <s v="medium"/>
    <n v="1148.6400000000001"/>
    <n v="689.18"/>
    <d v="2015-08-10T00:00:00"/>
    <n v="459.46000000000015"/>
    <s v="F"/>
    <n v="70"/>
    <d v="1958-03-07T00:00:00"/>
    <n v="62.369427555809231"/>
    <s v="Financial Advisor"/>
    <s v="Financial Services"/>
    <s v="Affluent Customer"/>
    <s v="N"/>
    <s v="No"/>
    <n v="16"/>
    <m/>
  </r>
  <r>
    <n v="17974"/>
    <n v="69"/>
    <x v="2079"/>
    <d v="2017-05-14T00:00:00"/>
    <n v="230"/>
    <b v="0"/>
    <s v="Approved"/>
    <s v="Giant Bicycles"/>
    <s v="Road"/>
    <s v="medium"/>
    <s v="medium"/>
    <n v="792.9"/>
    <n v="594.67999999999995"/>
    <d v="1992-10-02T00:00:00"/>
    <n v="198.22000000000003"/>
    <s v="M"/>
    <n v="32"/>
    <d v="1957-05-15T00:00:00"/>
    <n v="63.180386459918822"/>
    <s v="Programmer Analyst II"/>
    <s v="n/a"/>
    <s v="Affluent Customer"/>
    <s v="N"/>
    <s v="No"/>
    <n v="5"/>
    <m/>
  </r>
  <r>
    <n v="18169"/>
    <n v="10"/>
    <x v="2203"/>
    <d v="2017-05-14T00:00:00"/>
    <n v="230"/>
    <b v="0"/>
    <s v="Approved"/>
    <s v="Solex"/>
    <s v="Standard"/>
    <s v="medium"/>
    <s v="medium"/>
    <n v="1945.43"/>
    <n v="333.18"/>
    <d v="2000-05-22T00:00:00"/>
    <n v="1612.25"/>
    <s v="M"/>
    <n v="40"/>
    <d v="1959-10-03T00:00:00"/>
    <n v="60.794085090055809"/>
    <s v="Senior Cost Accountant"/>
    <s v="Financial Services"/>
    <s v="High Net Worth"/>
    <s v="N"/>
    <s v="Yes"/>
    <n v="19"/>
    <m/>
  </r>
  <r>
    <n v="18895"/>
    <n v="2"/>
    <x v="1220"/>
    <d v="2017-05-14T00:00:00"/>
    <n v="230"/>
    <b v="1"/>
    <s v="Approved"/>
    <s v="Giant Bicycles"/>
    <s v="Road"/>
    <s v="low"/>
    <s v="small"/>
    <n v="590.26"/>
    <n v="525.33000000000004"/>
    <d v="2010-11-05T00:00:00"/>
    <n v="64.92999999999995"/>
    <s v="F"/>
    <n v="32"/>
    <d v="1977-01-27T00:00:00"/>
    <n v="43.46257824074074"/>
    <n v="0"/>
    <s v="n/a"/>
    <s v="High Net Worth"/>
    <s v="N"/>
    <s v="No"/>
    <n v="5"/>
    <m/>
  </r>
  <r>
    <n v="19178"/>
    <n v="10"/>
    <x v="303"/>
    <d v="2017-05-14T00:00:00"/>
    <n v="230"/>
    <b v="0"/>
    <s v="Approved"/>
    <s v="WeareA2B"/>
    <s v="Touring"/>
    <s v="medium"/>
    <s v="medium"/>
    <n v="1466.68"/>
    <n v="363.25"/>
    <d v="2014-03-03T00:00:00"/>
    <n v="1103.43"/>
    <s v="M"/>
    <n v="83"/>
    <d v="1992-05-23T00:00:00"/>
    <n v="28.133811117453067"/>
    <s v="Librarian"/>
    <s v="Entertainment"/>
    <s v="Mass Customer"/>
    <s v="N"/>
    <s v="No"/>
    <n v="2"/>
    <m/>
  </r>
  <r>
    <n v="19213"/>
    <n v="5"/>
    <x v="2209"/>
    <d v="2017-05-14T00:00:00"/>
    <n v="230"/>
    <b v="0"/>
    <s v="Approved"/>
    <s v="Trek Bicycles"/>
    <s v="Mountain"/>
    <s v="low"/>
    <s v="medium"/>
    <n v="574.64"/>
    <n v="459.71"/>
    <d v="2011-08-29T00:00:00"/>
    <n v="114.93"/>
    <s v="F"/>
    <n v="27"/>
    <d v="1988-07-04T00:00:00"/>
    <n v="32.021482350329777"/>
    <s v="Teacher"/>
    <s v="Financial Services"/>
    <s v="Mass Customer"/>
    <s v="N"/>
    <s v="Yes"/>
    <n v="13"/>
    <m/>
  </r>
  <r>
    <n v="19882"/>
    <n v="77"/>
    <x v="3233"/>
    <d v="2017-05-14T00:00:00"/>
    <n v="230"/>
    <b v="0"/>
    <s v="Approved"/>
    <s v="WeareA2B"/>
    <s v="Standard"/>
    <s v="medium"/>
    <s v="medium"/>
    <n v="1769.64"/>
    <n v="108.76"/>
    <d v="2001-11-25T00:00:00"/>
    <n v="1660.88"/>
    <s v="F"/>
    <n v="94"/>
    <d v="1967-09-15T00:00:00"/>
    <n v="52.837920706494167"/>
    <s v="Design Engineer"/>
    <s v="IT"/>
    <s v="High Net Worth"/>
    <s v="N"/>
    <s v="Yes"/>
    <n v="8"/>
    <m/>
  </r>
  <r>
    <n v="19905"/>
    <n v="55"/>
    <x v="693"/>
    <d v="2017-05-14T00:00:00"/>
    <n v="230"/>
    <b v="0"/>
    <s v="Approved"/>
    <s v="Trek Bicycles"/>
    <s v="Road"/>
    <s v="medium"/>
    <s v="large"/>
    <n v="1894.19"/>
    <n v="598.76"/>
    <d v="2003-07-21T00:00:00"/>
    <n v="1295.43"/>
    <s v="F"/>
    <n v="80"/>
    <d v="1963-11-14T00:00:00"/>
    <n v="56.676276870877729"/>
    <s v="Clinical Specialist"/>
    <s v="Health"/>
    <s v="Mass Customer"/>
    <s v="N"/>
    <s v="No"/>
    <n v="16"/>
    <m/>
  </r>
  <r>
    <n v="765"/>
    <n v="75"/>
    <x v="1461"/>
    <d v="2017-05-13T00:00:00"/>
    <n v="231"/>
    <b v="0"/>
    <s v="Approved"/>
    <s v="Giant Bicycles"/>
    <s v="Touring"/>
    <s v="medium"/>
    <s v="large"/>
    <n v="1873.97"/>
    <n v="863.95"/>
    <d v="2004-07-25T00:00:00"/>
    <n v="1010.02"/>
    <s v="M"/>
    <n v="87"/>
    <d v="1988-06-13T00:00:00"/>
    <n v="32.07901659690512"/>
    <s v="Chief Design Engineer"/>
    <s v="n/a"/>
    <s v="Mass Customer"/>
    <s v="N"/>
    <s v="Yes"/>
    <n v="13"/>
    <m/>
  </r>
  <r>
    <n v="1062"/>
    <n v="99"/>
    <x v="1062"/>
    <d v="2017-05-13T00:00:00"/>
    <n v="231"/>
    <b v="1"/>
    <s v="Approved"/>
    <s v="Trek Bicycles"/>
    <s v="Road"/>
    <s v="low"/>
    <s v="small"/>
    <n v="1720.7"/>
    <n v="1531.42"/>
    <d v="1997-02-09T00:00:00"/>
    <n v="189.27999999999997"/>
    <s v="M"/>
    <n v="13"/>
    <d v="1965-12-24T00:00:00"/>
    <n v="54.563948103754434"/>
    <s v="Chemical Engineer"/>
    <s v="Manufacturing"/>
    <s v="High Net Worth"/>
    <s v="N"/>
    <s v="Yes"/>
    <n v="10"/>
    <m/>
  </r>
  <r>
    <n v="1406"/>
    <n v="50"/>
    <x v="1974"/>
    <d v="2017-05-13T00:00:00"/>
    <n v="231"/>
    <b v="1"/>
    <s v="Approved"/>
    <s v="Giant Bicycles"/>
    <s v="Standard"/>
    <s v="medium"/>
    <s v="medium"/>
    <n v="642.70000000000005"/>
    <n v="211.37"/>
    <d v="2002-03-22T00:00:00"/>
    <n v="431.33000000000004"/>
    <s v="F"/>
    <n v="67"/>
    <d v="1986-01-10T00:00:00"/>
    <n v="34.503674131151698"/>
    <s v="Quality Engineer"/>
    <s v="Manufacturing"/>
    <s v="High Net Worth"/>
    <s v="N"/>
    <s v="No"/>
    <n v="18"/>
    <m/>
  </r>
  <r>
    <n v="1469"/>
    <n v="93"/>
    <x v="2509"/>
    <d v="2017-05-13T00:00:00"/>
    <n v="231"/>
    <b v="0"/>
    <s v="Approved"/>
    <s v="WeareA2B"/>
    <s v="Standard"/>
    <s v="medium"/>
    <s v="medium"/>
    <n v="1065.03"/>
    <n v="230.09"/>
    <d v="2016-03-29T00:00:00"/>
    <n v="834.93999999999994"/>
    <s v="F"/>
    <n v="98"/>
    <d v="1971-09-26T00:00:00"/>
    <n v="48.805043994165395"/>
    <s v="Computer Systems Analyst I"/>
    <s v="Financial Services"/>
    <s v="Affluent Customer"/>
    <s v="N"/>
    <s v="Yes"/>
    <n v="17"/>
    <m/>
  </r>
  <r>
    <n v="1487"/>
    <n v="24"/>
    <x v="2313"/>
    <d v="2017-05-13T00:00:00"/>
    <n v="231"/>
    <b v="1"/>
    <s v="Approved"/>
    <s v="Solex"/>
    <s v="Road"/>
    <s v="medium"/>
    <s v="large"/>
    <n v="1777.8"/>
    <n v="820.78"/>
    <d v="2011-05-07T00:00:00"/>
    <n v="957.02"/>
    <s v="F"/>
    <n v="72"/>
    <d v="1998-02-10T00:00:00"/>
    <n v="22.410523446220189"/>
    <s v="Help Desk Operator"/>
    <s v="IT"/>
    <s v="Affluent Customer"/>
    <s v="N"/>
    <s v="No"/>
    <n v="3"/>
    <m/>
  </r>
  <r>
    <n v="2876"/>
    <n v="3"/>
    <x v="1301"/>
    <d v="2017-05-13T00:00:00"/>
    <n v="231"/>
    <b v="1"/>
    <s v="Approved"/>
    <s v="Trek Bicycles"/>
    <s v="Standard"/>
    <s v="medium"/>
    <s v="large"/>
    <n v="2091.4699999999998"/>
    <n v="388.92"/>
    <d v="2011-04-16T00:00:00"/>
    <n v="1702.5499999999997"/>
    <s v="F"/>
    <n v="81"/>
    <d v="1960-02-13T00:00:00"/>
    <n v="60.429701528411975"/>
    <s v="Senior Sales Associate"/>
    <s v="Property"/>
    <s v="Mass Customer"/>
    <s v="N"/>
    <s v="Yes"/>
    <n v="12"/>
    <m/>
  </r>
  <r>
    <n v="3078"/>
    <n v="40"/>
    <x v="611"/>
    <d v="2017-05-13T00:00:00"/>
    <n v="231"/>
    <b v="0"/>
    <s v="Approved"/>
    <s v="Trek Bicycles"/>
    <s v="Road"/>
    <s v="medium"/>
    <s v="large"/>
    <n v="1894.19"/>
    <n v="598.76"/>
    <d v="2003-07-21T00:00:00"/>
    <n v="1295.43"/>
    <s v="F"/>
    <n v="82"/>
    <d v="1995-07-29T00:00:00"/>
    <n v="24.95024947361745"/>
    <s v="Geological Engineer"/>
    <s v="Manufacturing"/>
    <s v="High Net Worth"/>
    <s v="N"/>
    <s v="No"/>
    <n v="6"/>
    <m/>
  </r>
  <r>
    <n v="3476"/>
    <n v="79"/>
    <x v="2356"/>
    <d v="2017-05-13T00:00:00"/>
    <n v="231"/>
    <b v="0"/>
    <s v="Approved"/>
    <s v="Solex"/>
    <s v="Touring"/>
    <s v="medium"/>
    <s v="large"/>
    <n v="2083.94"/>
    <n v="675.03"/>
    <d v="2004-08-07T00:00:00"/>
    <n v="1408.91"/>
    <s v="M"/>
    <n v="43"/>
    <d v="1963-01-17T00:00:00"/>
    <n v="57.500934405124298"/>
    <s v="Quality Engineer"/>
    <s v="Property"/>
    <s v="High Net Worth"/>
    <s v="N"/>
    <s v="Yes"/>
    <n v="11"/>
    <m/>
  </r>
  <r>
    <n v="4207"/>
    <n v="0"/>
    <x v="2305"/>
    <d v="2017-05-13T00:00:00"/>
    <n v="231"/>
    <b v="0"/>
    <s v="Approved"/>
    <s v="OHM Cycles"/>
    <s v="Standard"/>
    <s v="medium"/>
    <s v="medium"/>
    <n v="183.86"/>
    <n v="137.9"/>
    <d v="2011-08-24T00:00:00"/>
    <n v="45.960000000000008"/>
    <s v="F"/>
    <n v="20"/>
    <d v="1977-10-07T00:00:00"/>
    <n v="42.76942755580923"/>
    <n v="0"/>
    <s v="Financial Services"/>
    <s v="High Net Worth"/>
    <s v="N"/>
    <s v="Yes"/>
    <n v="13"/>
    <m/>
  </r>
  <r>
    <n v="4538"/>
    <n v="88"/>
    <x v="1257"/>
    <d v="2017-05-13T00:00:00"/>
    <n v="231"/>
    <b v="1"/>
    <s v="Approved"/>
    <s v="Norco Bicycles"/>
    <s v="Standard"/>
    <s v="medium"/>
    <s v="medium"/>
    <n v="1198.46"/>
    <n v="381.1"/>
    <d v="2003-09-10T00:00:00"/>
    <n v="817.36"/>
    <s v="F"/>
    <n v="63"/>
    <d v="1989-06-16T00:00:00"/>
    <n v="31.070797418822931"/>
    <s v="Legal Assistant"/>
    <s v="Financial Services"/>
    <s v="Mass Customer"/>
    <s v="N"/>
    <s v="Yes"/>
    <n v="7"/>
    <m/>
  </r>
  <r>
    <n v="4549"/>
    <n v="59"/>
    <x v="1964"/>
    <d v="2017-05-13T00:00:00"/>
    <n v="231"/>
    <b v="0"/>
    <s v="Approved"/>
    <s v="WeareA2B"/>
    <s v="Standard"/>
    <s v="medium"/>
    <s v="small"/>
    <n v="1415.01"/>
    <n v="1259.3599999999999"/>
    <d v="2003-01-05T00:00:00"/>
    <n v="155.65000000000009"/>
    <s v="F"/>
    <n v="53"/>
    <d v="1967-02-06T00:00:00"/>
    <n v="53.443400158548961"/>
    <s v="VP Marketing"/>
    <s v="n/a"/>
    <s v="High Net Worth"/>
    <s v="N"/>
    <s v="No"/>
    <n v="15"/>
    <m/>
  </r>
  <r>
    <n v="4969"/>
    <n v="90"/>
    <x v="2543"/>
    <d v="2017-05-13T00:00:00"/>
    <n v="231"/>
    <b v="0"/>
    <s v="Approved"/>
    <s v="Norco Bicycles"/>
    <s v="Standard"/>
    <s v="low"/>
    <s v="medium"/>
    <n v="363.01"/>
    <n v="290.41000000000003"/>
    <d v="2013-06-09T00:00:00"/>
    <n v="72.599999999999966"/>
    <s v="M"/>
    <n v="16"/>
    <d v="1995-11-07T00:00:00"/>
    <n v="24.673537144850329"/>
    <s v="VP Accounting"/>
    <s v="Financial Services"/>
    <s v="Mass Customer"/>
    <s v="N"/>
    <s v="Yes"/>
    <n v="1"/>
    <m/>
  </r>
  <r>
    <n v="5039"/>
    <n v="39"/>
    <x v="148"/>
    <d v="2017-05-13T00:00:00"/>
    <n v="231"/>
    <b v="1"/>
    <s v="Approved"/>
    <s v="Giant Bicycles"/>
    <s v="Standard"/>
    <s v="medium"/>
    <s v="large"/>
    <n v="1812.75"/>
    <n v="582.48"/>
    <d v="1993-04-12T00:00:00"/>
    <n v="1230.27"/>
    <s v="F"/>
    <n v="41"/>
    <d v="1956-04-08T00:00:00"/>
    <n v="64.281756322932523"/>
    <n v="0"/>
    <s v="Property"/>
    <s v="Mass Customer"/>
    <s v="N"/>
    <s v="Yes"/>
    <n v="19"/>
    <m/>
  </r>
  <r>
    <n v="5124"/>
    <n v="85"/>
    <x v="1130"/>
    <d v="2017-05-13T00:00:00"/>
    <n v="231"/>
    <b v="0"/>
    <s v="Approved"/>
    <s v="WeareA2B"/>
    <s v="Standard"/>
    <s v="medium"/>
    <s v="medium"/>
    <n v="752.64"/>
    <n v="205.36"/>
    <d v="2015-08-02T00:00:00"/>
    <n v="547.28"/>
    <s v="M"/>
    <n v="44"/>
    <d v="1961-11-19T00:00:00"/>
    <n v="58.662578240740736"/>
    <s v="Librarian"/>
    <s v="Entertainment"/>
    <s v="Affluent Customer"/>
    <s v="N"/>
    <s v="No"/>
    <n v="16"/>
    <m/>
  </r>
  <r>
    <n v="6771"/>
    <n v="100"/>
    <x v="2958"/>
    <d v="2017-05-13T00:00:00"/>
    <n v="231"/>
    <b v="1"/>
    <s v="Approved"/>
    <s v="Trek Bicycles"/>
    <s v="Standard"/>
    <s v="medium"/>
    <s v="small"/>
    <n v="1386.84"/>
    <n v="1234.29"/>
    <d v="2002-10-10T00:00:00"/>
    <n v="152.54999999999995"/>
    <s v="M"/>
    <n v="39"/>
    <d v="1959-04-01T00:00:00"/>
    <n v="61.300934405124302"/>
    <s v="Recruiting Manager"/>
    <s v="n/a"/>
    <s v="High Net Worth"/>
    <s v="N"/>
    <s v="No"/>
    <n v="5"/>
    <m/>
  </r>
  <r>
    <n v="7750"/>
    <n v="0"/>
    <x v="1884"/>
    <d v="2017-05-13T00:00:00"/>
    <n v="231"/>
    <b v="0"/>
    <s v="Approved"/>
    <s v="Norco Bicycles"/>
    <s v="Road"/>
    <s v="medium"/>
    <s v="medium"/>
    <n v="544.04999999999995"/>
    <n v="376.84"/>
    <d v="2005-10-22T00:00:00"/>
    <n v="167.20999999999998"/>
    <s v="F"/>
    <n v="16"/>
    <d v="1989-03-26T00:00:00"/>
    <n v="31.295454953069505"/>
    <s v="Structural Engineer"/>
    <s v="Entertainment"/>
    <s v="High Net Worth"/>
    <s v="N"/>
    <s v="No"/>
    <n v="7"/>
    <m/>
  </r>
  <r>
    <n v="12678"/>
    <n v="92"/>
    <x v="2452"/>
    <d v="2017-12-13T00:00:00"/>
    <m/>
    <m/>
    <s v="Approved"/>
    <s v="WeareA2B"/>
    <s v="Standard"/>
    <s v="medium"/>
    <s v="small"/>
    <n v="1415.01"/>
    <n v="1259.3599999999999"/>
    <n v="37539"/>
    <m/>
    <m/>
    <m/>
    <m/>
    <m/>
    <m/>
    <m/>
    <m/>
    <m/>
    <m/>
    <m/>
    <m/>
  </r>
  <r>
    <n v="7772"/>
    <n v="13"/>
    <x v="2461"/>
    <d v="2017-05-13T00:00:00"/>
    <n v="231"/>
    <b v="1"/>
    <s v="Approved"/>
    <s v="Solex"/>
    <s v="Standard"/>
    <s v="medium"/>
    <s v="medium"/>
    <n v="1577.53"/>
    <n v="826.51"/>
    <d v="2001-11-25T00:00:00"/>
    <n v="751.02"/>
    <s v="F"/>
    <n v="12"/>
    <d v="1988-04-10T00:00:00"/>
    <n v="32.254359062658544"/>
    <s v="Recruiting Manager"/>
    <s v="n/a"/>
    <s v="High Net Worth"/>
    <s v="N"/>
    <s v="No"/>
    <n v="4"/>
    <m/>
  </r>
  <r>
    <n v="8319"/>
    <n v="1"/>
    <x v="690"/>
    <d v="2017-05-13T00:00:00"/>
    <n v="231"/>
    <b v="0"/>
    <s v="Approved"/>
    <s v="Giant Bicycles"/>
    <s v="Standard"/>
    <s v="medium"/>
    <s v="medium"/>
    <n v="1403.5"/>
    <n v="954.82"/>
    <d v="2016-11-14T00:00:00"/>
    <n v="448.67999999999995"/>
    <s v="F"/>
    <n v="22"/>
    <d v="1981-06-09T00:00:00"/>
    <n v="39.095454953069506"/>
    <s v="VP Accounting"/>
    <s v="Financial Services"/>
    <s v="Mass Customer"/>
    <s v="N"/>
    <s v="No"/>
    <n v="8"/>
    <m/>
  </r>
  <r>
    <n v="8467"/>
    <n v="13"/>
    <x v="1881"/>
    <d v="2017-05-13T00:00:00"/>
    <n v="231"/>
    <b v="0"/>
    <s v="Approved"/>
    <s v="Solex"/>
    <s v="Standard"/>
    <s v="medium"/>
    <s v="medium"/>
    <n v="1163.8900000000001"/>
    <n v="589.27"/>
    <d v="2016-07-09T00:00:00"/>
    <n v="574.62000000000012"/>
    <s v="F"/>
    <n v="27"/>
    <d v="1962-05-14T00:00:00"/>
    <n v="58.180386459918822"/>
    <n v="0"/>
    <s v="Health"/>
    <s v="Affluent Customer"/>
    <s v="N"/>
    <s v="No"/>
    <n v="15"/>
    <m/>
  </r>
  <r>
    <n v="8556"/>
    <n v="57"/>
    <x v="390"/>
    <d v="2017-05-13T00:00:00"/>
    <n v="231"/>
    <b v="1"/>
    <s v="Approved"/>
    <s v="WeareA2B"/>
    <s v="Touring"/>
    <s v="medium"/>
    <s v="large"/>
    <n v="1890.39"/>
    <n v="260.14"/>
    <d v="1991-01-21T00:00:00"/>
    <n v="1630.25"/>
    <s v="M"/>
    <n v="18"/>
    <d v="1965-09-29T00:00:00"/>
    <n v="54.799564542110602"/>
    <n v="0"/>
    <s v="Argiculture"/>
    <s v="Mass Customer"/>
    <s v="N"/>
    <s v="No"/>
    <n v="16"/>
    <m/>
  </r>
  <r>
    <n v="8572"/>
    <n v="49"/>
    <x v="740"/>
    <d v="2017-05-13T00:00:00"/>
    <n v="231"/>
    <b v="1"/>
    <s v="Approved"/>
    <s v="Trek Bicycles"/>
    <s v="Road"/>
    <s v="medium"/>
    <s v="medium"/>
    <n v="533.51"/>
    <n v="400.13"/>
    <d v="2012-06-04T00:00:00"/>
    <n v="133.38"/>
    <s v="M"/>
    <n v="46"/>
    <d v="1987-12-23T00:00:00"/>
    <n v="32.552989199644848"/>
    <s v="Cost Accountant"/>
    <s v="Financial Services"/>
    <s v="Mass Customer"/>
    <s v="N"/>
    <s v="No"/>
    <n v="10"/>
    <m/>
  </r>
  <r>
    <n v="8684"/>
    <n v="0"/>
    <x v="212"/>
    <d v="2017-05-13T00:00:00"/>
    <n v="231"/>
    <b v="0"/>
    <s v="Approved"/>
    <s v="Solex"/>
    <s v="Standard"/>
    <s v="medium"/>
    <s v="medium"/>
    <n v="71.489999999999995"/>
    <n v="53.62"/>
    <d v="2012-12-02T00:00:00"/>
    <n v="17.869999999999997"/>
    <s v="F"/>
    <n v="94"/>
    <d v="1968-07-28T00:00:00"/>
    <n v="51.969427555809233"/>
    <s v="Office Assistant III"/>
    <s v="Property"/>
    <s v="High Net Worth"/>
    <s v="N"/>
    <s v="No"/>
    <n v="6"/>
    <m/>
  </r>
  <r>
    <n v="9251"/>
    <n v="35"/>
    <x v="485"/>
    <d v="2017-05-13T00:00:00"/>
    <n v="231"/>
    <b v="0"/>
    <s v="Approved"/>
    <s v="Trek Bicycles"/>
    <s v="Standard"/>
    <s v="low"/>
    <s v="medium"/>
    <n v="1057.51"/>
    <n v="154.4"/>
    <d v="2010-06-07T00:00:00"/>
    <n v="903.11"/>
    <s v="M"/>
    <n v="20"/>
    <d v="1977-12-09T00:00:00"/>
    <n v="42.596824816083206"/>
    <s v="Information Systems Manager"/>
    <s v="Property"/>
    <s v="Mass Customer"/>
    <s v="N"/>
    <s v="Yes"/>
    <n v="10"/>
    <m/>
  </r>
  <r>
    <n v="9293"/>
    <n v="46"/>
    <x v="2210"/>
    <d v="2017-05-13T00:00:00"/>
    <n v="231"/>
    <b v="0"/>
    <s v="Approved"/>
    <s v="Solex"/>
    <s v="Standard"/>
    <s v="low"/>
    <s v="medium"/>
    <n v="1289.8499999999999"/>
    <n v="74.510000000000005"/>
    <d v="2007-12-11T00:00:00"/>
    <n v="1215.3399999999999"/>
    <s v="F"/>
    <n v="76"/>
    <d v="1979-03-30T00:00:00"/>
    <n v="41.292715227042109"/>
    <s v="Data Coordiator"/>
    <s v="n/a"/>
    <s v="Affluent Customer"/>
    <s v="N"/>
    <s v="No"/>
    <n v="4"/>
    <m/>
  </r>
  <r>
    <n v="9643"/>
    <n v="24"/>
    <x v="331"/>
    <d v="2017-05-13T00:00:00"/>
    <n v="231"/>
    <b v="1"/>
    <s v="Approved"/>
    <s v="Solex"/>
    <s v="Road"/>
    <s v="medium"/>
    <s v="large"/>
    <n v="1777.8"/>
    <n v="820.78"/>
    <d v="2012-05-18T00:00:00"/>
    <n v="957.02"/>
    <s v="F"/>
    <n v="72"/>
    <d v="1977-01-17T00:00:00"/>
    <n v="43.489975501014712"/>
    <s v="Media Manager IV"/>
    <s v="n/a"/>
    <s v="Affluent Customer"/>
    <s v="N"/>
    <s v="No"/>
    <n v="12"/>
    <m/>
  </r>
  <r>
    <n v="11009"/>
    <n v="55"/>
    <x v="1253"/>
    <d v="2017-05-13T00:00:00"/>
    <n v="231"/>
    <b v="1"/>
    <s v="Approved"/>
    <s v="Trek Bicycles"/>
    <s v="Road"/>
    <s v="medium"/>
    <s v="large"/>
    <n v="1894.19"/>
    <n v="598.76"/>
    <d v="2003-07-21T00:00:00"/>
    <n v="1295.43"/>
    <s v="M"/>
    <n v="11"/>
    <d v="1978-04-24T00:00:00"/>
    <n v="42.224222076357179"/>
    <s v="Data Coordiator"/>
    <s v="Entertainment"/>
    <s v="Mass Customer"/>
    <s v="N"/>
    <s v="No"/>
    <n v="13"/>
    <m/>
  </r>
  <r>
    <n v="11078"/>
    <n v="4"/>
    <x v="2321"/>
    <d v="2017-05-13T00:00:00"/>
    <n v="231"/>
    <b v="1"/>
    <s v="Approved"/>
    <s v="Giant Bicycles"/>
    <s v="Standard"/>
    <s v="high"/>
    <s v="medium"/>
    <n v="1129.1300000000001"/>
    <n v="677.48"/>
    <d v="2005-08-09T00:00:00"/>
    <n v="451.65000000000009"/>
    <s v="F"/>
    <n v="52"/>
    <d v="1968-07-28T00:00:00"/>
    <n v="51.969427555809233"/>
    <n v="0"/>
    <s v="Financial Services"/>
    <s v="Affluent Customer"/>
    <s v="N"/>
    <s v="No"/>
    <n v="18"/>
    <m/>
  </r>
  <r>
    <n v="11122"/>
    <n v="64"/>
    <x v="3242"/>
    <d v="2017-05-13T00:00:00"/>
    <n v="231"/>
    <b v="0"/>
    <s v="Approved"/>
    <s v="Trek Bicycles"/>
    <s v="Standard"/>
    <s v="medium"/>
    <s v="large"/>
    <n v="1469.44"/>
    <n v="596.54999999999995"/>
    <d v="2012-05-18T00:00:00"/>
    <n v="872.8900000000001"/>
    <s v="F"/>
    <n v="96"/>
    <d v="1997-08-03T00:00:00"/>
    <n v="22.933811117453068"/>
    <s v="Senior Sales Associate"/>
    <s v="Health"/>
    <s v="Mass Customer"/>
    <s v="N"/>
    <s v="Yes"/>
    <n v="4"/>
    <m/>
  </r>
  <r>
    <n v="11238"/>
    <n v="22"/>
    <x v="2080"/>
    <d v="2017-05-13T00:00:00"/>
    <n v="231"/>
    <b v="0"/>
    <s v="Approved"/>
    <s v="Solex"/>
    <s v="Standard"/>
    <s v="medium"/>
    <s v="medium"/>
    <n v="575.27"/>
    <n v="431.45"/>
    <d v="2016-02-04T00:00:00"/>
    <n v="143.82"/>
    <s v="M"/>
    <n v="56"/>
    <d v="1992-12-04T00:00:00"/>
    <n v="27.599564542110603"/>
    <s v="Senior Quality Engineer"/>
    <s v="Retail"/>
    <s v="High Net Worth"/>
    <s v="N"/>
    <s v="Yes"/>
    <n v="4"/>
    <m/>
  </r>
  <r>
    <n v="12692"/>
    <n v="1"/>
    <x v="1282"/>
    <d v="2017-09-26T00:00:00"/>
    <m/>
    <m/>
    <s v="Approved"/>
    <s v="Giant Bicycles"/>
    <s v="Touring"/>
    <s v="medium"/>
    <s v="large"/>
    <n v="1873.97"/>
    <n v="863.95"/>
    <n v="35455"/>
    <m/>
    <m/>
    <m/>
    <m/>
    <m/>
    <m/>
    <m/>
    <m/>
    <m/>
    <m/>
    <m/>
    <m/>
  </r>
  <r>
    <n v="11664"/>
    <n v="80"/>
    <x v="2964"/>
    <d v="2017-05-13T00:00:00"/>
    <n v="231"/>
    <b v="0"/>
    <s v="Approved"/>
    <s v="OHM Cycles"/>
    <s v="Touring"/>
    <s v="low"/>
    <s v="medium"/>
    <n v="1073.07"/>
    <n v="933.84"/>
    <d v="1997-01-25T00:00:00"/>
    <n v="139.2299999999999"/>
    <s v="F"/>
    <n v="75"/>
    <d v="1988-01-13T00:00:00"/>
    <n v="32.495454953069505"/>
    <n v="0"/>
    <s v="n/a"/>
    <s v="Mass Customer"/>
    <s v="N"/>
    <s v="No"/>
    <n v="6"/>
    <m/>
  </r>
  <r>
    <n v="11831"/>
    <n v="54"/>
    <x v="1261"/>
    <d v="2017-05-13T00:00:00"/>
    <n v="231"/>
    <b v="1"/>
    <s v="Approved"/>
    <s v="WeareA2B"/>
    <s v="Standard"/>
    <s v="medium"/>
    <s v="medium"/>
    <n v="1807.45"/>
    <n v="778.69"/>
    <d v="2015-05-21T00:00:00"/>
    <n v="1028.76"/>
    <s v="M"/>
    <n v="59"/>
    <d v="1999-08-16T00:00:00"/>
    <n v="20.898194679096903"/>
    <s v="Compensation Analyst"/>
    <s v="Financial Services"/>
    <s v="High Net Worth"/>
    <s v="N"/>
    <s v="No"/>
    <n v="2"/>
    <m/>
  </r>
  <r>
    <n v="12200"/>
    <n v="0"/>
    <x v="1007"/>
    <d v="2017-05-13T00:00:00"/>
    <n v="231"/>
    <b v="0"/>
    <s v="Approved"/>
    <s v="OHM Cycles"/>
    <s v="Road"/>
    <s v="high"/>
    <s v="large"/>
    <n v="12.01"/>
    <n v="7.21"/>
    <d v="1993-10-02T00:00:00"/>
    <n v="4.8"/>
    <s v="M"/>
    <n v="49"/>
    <d v="1978-03-20T00:00:00"/>
    <n v="42.320112487316081"/>
    <s v="Assistant Media Planner"/>
    <s v="Entertainment"/>
    <s v="High Net Worth"/>
    <s v="N"/>
    <s v="Yes"/>
    <n v="15"/>
    <m/>
  </r>
  <r>
    <n v="12546"/>
    <n v="95"/>
    <x v="259"/>
    <d v="2017-05-13T00:00:00"/>
    <n v="231"/>
    <b v="0"/>
    <s v="Approved"/>
    <s v="Giant Bicycles"/>
    <s v="Standard"/>
    <s v="medium"/>
    <s v="large"/>
    <n v="569.55999999999995"/>
    <n v="528.42999999999995"/>
    <d v="2004-01-16T00:00:00"/>
    <n v="41.129999999999995"/>
    <s v="F"/>
    <n v="8"/>
    <d v="1955-10-11T00:00:00"/>
    <n v="64.77490700786403"/>
    <n v="0"/>
    <s v="Telecommunications"/>
    <s v="Mass Customer"/>
    <s v="N"/>
    <s v="Yes"/>
    <n v="18"/>
    <m/>
  </r>
  <r>
    <n v="12785"/>
    <n v="35"/>
    <x v="1884"/>
    <d v="2017-05-13T00:00:00"/>
    <n v="231"/>
    <b v="1"/>
    <s v="Approved"/>
    <s v="Giant Bicycles"/>
    <s v="Standard"/>
    <s v="medium"/>
    <s v="medium"/>
    <n v="1403.5"/>
    <n v="954.82"/>
    <d v="2016-11-14T00:00:00"/>
    <n v="448.67999999999995"/>
    <s v="F"/>
    <n v="16"/>
    <d v="1989-03-26T00:00:00"/>
    <n v="31.295454953069505"/>
    <s v="Structural Engineer"/>
    <s v="Entertainment"/>
    <s v="High Net Worth"/>
    <s v="N"/>
    <s v="No"/>
    <n v="7"/>
    <m/>
  </r>
  <r>
    <n v="13092"/>
    <n v="54"/>
    <x v="2557"/>
    <d v="2017-05-13T00:00:00"/>
    <n v="231"/>
    <b v="0"/>
    <s v="Approved"/>
    <s v="WeareA2B"/>
    <s v="Standard"/>
    <s v="medium"/>
    <s v="medium"/>
    <n v="1807.45"/>
    <n v="778.69"/>
    <d v="1999-06-23T00:00:00"/>
    <n v="1028.76"/>
    <s v="M"/>
    <n v="51"/>
    <d v="1957-07-26T00:00:00"/>
    <n v="62.983126185946219"/>
    <s v="Recruiting Manager"/>
    <s v="Financial Services"/>
    <s v="High Net Worth"/>
    <s v="N"/>
    <s v="Yes"/>
    <n v="16"/>
    <m/>
  </r>
  <r>
    <n v="13792"/>
    <n v="41"/>
    <x v="3365"/>
    <d v="2017-05-13T00:00:00"/>
    <n v="231"/>
    <b v="0"/>
    <s v="Approved"/>
    <s v="Solex"/>
    <s v="Road"/>
    <s v="medium"/>
    <s v="medium"/>
    <n v="416.98"/>
    <n v="312.74"/>
    <d v="1997-05-10T00:00:00"/>
    <n v="104.24000000000001"/>
    <s v="F"/>
    <n v="36"/>
    <d v="1993-03-19T00:00:00"/>
    <n v="27.311893309233888"/>
    <s v="Software Engineer II"/>
    <s v="Manufacturing"/>
    <s v="Affluent Customer"/>
    <s v="N"/>
    <s v="No"/>
    <n v="2"/>
    <m/>
  </r>
  <r>
    <n v="14037"/>
    <n v="38"/>
    <x v="2980"/>
    <d v="2017-05-13T00:00:00"/>
    <n v="231"/>
    <b v="1"/>
    <s v="Approved"/>
    <s v="Solex"/>
    <s v="Standard"/>
    <s v="medium"/>
    <s v="medium"/>
    <n v="1577.53"/>
    <n v="826.51"/>
    <d v="2011-03-16T00:00:00"/>
    <n v="751.02"/>
    <s v="M"/>
    <n v="67"/>
    <d v="1960-06-14T00:00:00"/>
    <n v="60.095454953069506"/>
    <s v="Web Developer II"/>
    <s v="Retail"/>
    <s v="Mass Customer"/>
    <s v="N"/>
    <s v="No"/>
    <n v="18"/>
    <m/>
  </r>
  <r>
    <n v="14416"/>
    <n v="86"/>
    <x v="1723"/>
    <d v="2017-05-13T00:00:00"/>
    <n v="231"/>
    <b v="1"/>
    <s v="Approved"/>
    <s v="OHM Cycles"/>
    <s v="Standard"/>
    <s v="medium"/>
    <s v="medium"/>
    <n v="235.63"/>
    <n v="125.07"/>
    <d v="1998-12-16T00:00:00"/>
    <n v="110.56"/>
    <s v="M"/>
    <n v="47"/>
    <d v="1964-07-29T00:00:00"/>
    <n v="55.969427555809233"/>
    <s v="Business Systems Development Analyst"/>
    <s v="n/a"/>
    <s v="Affluent Customer"/>
    <s v="N"/>
    <s v="Yes"/>
    <n v="17"/>
    <m/>
  </r>
  <r>
    <n v="14579"/>
    <n v="37"/>
    <x v="415"/>
    <d v="2017-05-13T00:00:00"/>
    <n v="231"/>
    <b v="0"/>
    <s v="Approved"/>
    <s v="OHM Cycles"/>
    <s v="Standard"/>
    <s v="low"/>
    <s v="medium"/>
    <n v="1793.43"/>
    <n v="248.82"/>
    <d v="1999-07-20T00:00:00"/>
    <n v="1544.6100000000001"/>
    <s v="F"/>
    <n v="13"/>
    <d v="1995-10-02T00:00:00"/>
    <n v="24.77216728183663"/>
    <s v="Physical Therapy Assistant"/>
    <s v="n/a"/>
    <s v="Mass Customer"/>
    <s v="N"/>
    <s v="No"/>
    <n v="1"/>
    <m/>
  </r>
  <r>
    <n v="14664"/>
    <n v="31"/>
    <x v="1771"/>
    <d v="2017-05-13T00:00:00"/>
    <n v="231"/>
    <b v="1"/>
    <s v="Approved"/>
    <s v="Giant Bicycles"/>
    <s v="Standard"/>
    <s v="medium"/>
    <s v="medium"/>
    <n v="230.91"/>
    <n v="173.18"/>
    <d v="2006-11-10T00:00:00"/>
    <n v="57.72999999999999"/>
    <s v="M"/>
    <n v="7"/>
    <d v="1980-10-01T00:00:00"/>
    <n v="39.783126185946216"/>
    <s v="Developer IV"/>
    <s v="n/a"/>
    <s v="Mass Customer"/>
    <s v="N"/>
    <s v="No"/>
    <n v="21"/>
    <m/>
  </r>
  <r>
    <n v="14847"/>
    <n v="73"/>
    <x v="3402"/>
    <d v="2017-05-13T00:00:00"/>
    <n v="231"/>
    <b v="0"/>
    <s v="Approved"/>
    <s v="Solex"/>
    <s v="Standard"/>
    <s v="medium"/>
    <s v="medium"/>
    <n v="1945.43"/>
    <n v="333.18"/>
    <d v="2002-08-31T00:00:00"/>
    <n v="1612.25"/>
    <s v="F"/>
    <n v="27"/>
    <d v="1980-06-22T00:00:00"/>
    <n v="40.059838514713341"/>
    <s v="Office Assistant II"/>
    <s v="Argiculture"/>
    <s v="Mass Customer"/>
    <s v="N"/>
    <s v="No"/>
    <n v="9"/>
    <m/>
  </r>
  <r>
    <n v="14954"/>
    <n v="57"/>
    <x v="732"/>
    <d v="2017-05-13T00:00:00"/>
    <n v="231"/>
    <b v="1"/>
    <s v="Approved"/>
    <s v="WeareA2B"/>
    <s v="Touring"/>
    <s v="medium"/>
    <s v="large"/>
    <n v="1890.39"/>
    <n v="260.14"/>
    <d v="1993-06-23T00:00:00"/>
    <n v="1630.25"/>
    <s v="M"/>
    <n v="62"/>
    <d v="1966-06-23T00:00:00"/>
    <n v="54.068057692795534"/>
    <s v="Database Administrator I"/>
    <s v="Financial Services"/>
    <s v="Affluent Customer"/>
    <s v="N"/>
    <s v="Yes"/>
    <n v="11"/>
    <m/>
  </r>
  <r>
    <n v="15333"/>
    <n v="7"/>
    <x v="3429"/>
    <d v="2017-05-13T00:00:00"/>
    <n v="231"/>
    <b v="0"/>
    <s v="Approved"/>
    <s v="Giant Bicycles"/>
    <s v="Standard"/>
    <s v="medium"/>
    <s v="small"/>
    <n v="1311.44"/>
    <n v="1167.18"/>
    <d v="1992-10-11T00:00:00"/>
    <n v="144.26"/>
    <s v="M"/>
    <n v="53"/>
    <d v="1980-11-24T00:00:00"/>
    <n v="39.635180980466764"/>
    <s v="Product Engineer"/>
    <s v="n/a"/>
    <s v="High Net Worth"/>
    <s v="N"/>
    <s v="No"/>
    <n v="14"/>
    <m/>
  </r>
  <r>
    <n v="15510"/>
    <n v="28"/>
    <x v="1606"/>
    <d v="2017-05-13T00:00:00"/>
    <n v="231"/>
    <b v="1"/>
    <s v="Approved"/>
    <s v="Solex"/>
    <s v="Road"/>
    <s v="medium"/>
    <s v="small"/>
    <n v="1703.52"/>
    <n v="1516.13"/>
    <d v="2011-04-16T00:00:00"/>
    <n v="187.38999999999987"/>
    <s v="M"/>
    <n v="68"/>
    <d v="1986-12-29T00:00:00"/>
    <n v="33.536550843480462"/>
    <n v="0"/>
    <s v="Retail"/>
    <s v="High Net Worth"/>
    <s v="N"/>
    <s v="No"/>
    <n v="1"/>
    <m/>
  </r>
  <r>
    <n v="15874"/>
    <n v="11"/>
    <x v="851"/>
    <d v="2017-05-13T00:00:00"/>
    <n v="231"/>
    <b v="1"/>
    <s v="Approved"/>
    <s v="Giant Bicycles"/>
    <s v="Standard"/>
    <s v="high"/>
    <s v="medium"/>
    <n v="1274.93"/>
    <n v="764.96"/>
    <d v="2009-03-08T00:00:00"/>
    <n v="509.97"/>
    <s v="F"/>
    <n v="55"/>
    <d v="1977-12-03T00:00:00"/>
    <n v="42.613263172247585"/>
    <s v="Research Assistant I"/>
    <s v="Argiculture"/>
    <s v="Mass Customer"/>
    <s v="N"/>
    <s v="Yes"/>
    <n v="15"/>
    <m/>
  </r>
  <r>
    <n v="16065"/>
    <n v="89"/>
    <x v="3057"/>
    <d v="2017-05-13T00:00:00"/>
    <n v="231"/>
    <b v="0"/>
    <s v="Approved"/>
    <s v="WeareA2B"/>
    <s v="Touring"/>
    <s v="medium"/>
    <s v="large"/>
    <n v="1362.99"/>
    <n v="57.74"/>
    <d v="2016-07-09T00:00:00"/>
    <n v="1305.25"/>
    <s v="M"/>
    <n v="50"/>
    <d v="1966-09-28T00:00:00"/>
    <n v="53.802304268138002"/>
    <s v="Information Systems Manager"/>
    <s v="Retail"/>
    <s v="Affluent Customer"/>
    <s v="N"/>
    <s v="No"/>
    <n v="9"/>
    <m/>
  </r>
  <r>
    <n v="16107"/>
    <n v="66"/>
    <x v="1683"/>
    <d v="2017-05-13T00:00:00"/>
    <n v="231"/>
    <b v="1"/>
    <s v="Approved"/>
    <s v="Giant Bicycles"/>
    <s v="Road"/>
    <s v="low"/>
    <s v="small"/>
    <n v="590.26"/>
    <n v="525.33000000000004"/>
    <d v="1995-10-24T00:00:00"/>
    <n v="64.92999999999995"/>
    <s v="F"/>
    <n v="20"/>
    <d v="1966-03-17T00:00:00"/>
    <n v="54.336550843480467"/>
    <s v="Administrative Assistant III"/>
    <s v="Financial Services"/>
    <s v="Mass Customer"/>
    <s v="N"/>
    <s v="Yes"/>
    <n v="13"/>
    <m/>
  </r>
  <r>
    <n v="12711"/>
    <n v="40"/>
    <x v="1594"/>
    <d v="2017-01-02T00:00:00"/>
    <m/>
    <m/>
    <s v="Approved"/>
    <s v="OHM Cycles"/>
    <s v="Standard"/>
    <s v="high"/>
    <s v="medium"/>
    <n v="1458.17"/>
    <n v="874.9"/>
    <n v="38750"/>
    <m/>
    <m/>
    <m/>
    <m/>
    <m/>
    <m/>
    <m/>
    <m/>
    <m/>
    <m/>
    <m/>
    <m/>
  </r>
  <r>
    <n v="16259"/>
    <n v="13"/>
    <x v="1220"/>
    <d v="2017-05-13T00:00:00"/>
    <n v="231"/>
    <b v="0"/>
    <s v="Approved"/>
    <s v="Solex"/>
    <s v="Standard"/>
    <s v="medium"/>
    <s v="medium"/>
    <n v="1577.53"/>
    <n v="826.51"/>
    <d v="2011-03-16T00:00:00"/>
    <n v="751.02"/>
    <s v="F"/>
    <n v="32"/>
    <d v="1977-01-27T00:00:00"/>
    <n v="43.46257824074074"/>
    <n v="0"/>
    <s v="n/a"/>
    <s v="High Net Worth"/>
    <s v="N"/>
    <s v="No"/>
    <n v="5"/>
    <m/>
  </r>
  <r>
    <n v="16840"/>
    <n v="55"/>
    <x v="3190"/>
    <d v="2017-05-13T00:00:00"/>
    <n v="231"/>
    <b v="0"/>
    <s v="Approved"/>
    <s v="Trek Bicycles"/>
    <s v="Road"/>
    <s v="medium"/>
    <s v="large"/>
    <n v="1894.19"/>
    <n v="598.76"/>
    <d v="2003-07-21T00:00:00"/>
    <n v="1295.43"/>
    <s v="M"/>
    <n v="21"/>
    <d v="1976-07-11T00:00:00"/>
    <n v="44.010523446220191"/>
    <n v="0"/>
    <s v="Manufacturing"/>
    <s v="Affluent Customer"/>
    <s v="N"/>
    <s v="No"/>
    <n v="18"/>
    <m/>
  </r>
  <r>
    <n v="16998"/>
    <n v="14"/>
    <x v="1047"/>
    <d v="2017-05-13T00:00:00"/>
    <n v="231"/>
    <b v="1"/>
    <s v="Approved"/>
    <s v="Trek Bicycles"/>
    <s v="Standard"/>
    <s v="medium"/>
    <s v="small"/>
    <n v="1386.84"/>
    <n v="1234.29"/>
    <d v="2002-10-10T00:00:00"/>
    <n v="152.54999999999995"/>
    <s v="M"/>
    <n v="50"/>
    <d v="1963-11-18T00:00:00"/>
    <n v="56.665317966768136"/>
    <s v="Assistant Manager"/>
    <s v="Property"/>
    <s v="Mass Customer"/>
    <s v="N"/>
    <s v="No"/>
    <n v="18"/>
    <m/>
  </r>
  <r>
    <n v="17161"/>
    <n v="0"/>
    <x v="3282"/>
    <d v="2017-05-13T00:00:00"/>
    <n v="231"/>
    <b v="0"/>
    <s v="Approved"/>
    <s v="OHM Cycles"/>
    <s v="Standard"/>
    <s v="low"/>
    <s v="medium"/>
    <n v="71.16"/>
    <n v="56.93"/>
    <d v="2015-06-17T00:00:00"/>
    <n v="14.229999999999997"/>
    <s v="F"/>
    <n v="12"/>
    <d v="1956-03-09T00:00:00"/>
    <n v="64.363948103754439"/>
    <s v="Geological Engineer"/>
    <s v="Manufacturing"/>
    <s v="High Net Worth"/>
    <s v="N"/>
    <s v="No"/>
    <n v="9"/>
    <m/>
  </r>
  <r>
    <n v="17385"/>
    <n v="96"/>
    <x v="2720"/>
    <d v="2017-05-13T00:00:00"/>
    <n v="231"/>
    <b v="1"/>
    <s v="Approved"/>
    <s v="Giant Bicycles"/>
    <s v="Standard"/>
    <s v="medium"/>
    <s v="large"/>
    <n v="1635.3"/>
    <n v="993.66"/>
    <d v="2013-06-09T00:00:00"/>
    <n v="641.64"/>
    <s v="M"/>
    <n v="52"/>
    <d v="1988-04-23T00:00:00"/>
    <n v="32.218742624302379"/>
    <s v="Health Coach II"/>
    <s v="Property"/>
    <s v="High Net Worth"/>
    <s v="N"/>
    <s v="No"/>
    <n v="4"/>
    <m/>
  </r>
  <r>
    <n v="17573"/>
    <n v="48"/>
    <x v="1439"/>
    <d v="2017-05-13T00:00:00"/>
    <n v="231"/>
    <b v="0"/>
    <s v="Approved"/>
    <s v="WeareA2B"/>
    <s v="Standard"/>
    <s v="medium"/>
    <s v="medium"/>
    <n v="1762.96"/>
    <n v="950.52"/>
    <d v="2014-07-28T00:00:00"/>
    <n v="812.44"/>
    <s v="M"/>
    <n v="77"/>
    <d v="1978-08-26T00:00:00"/>
    <n v="41.884496048959917"/>
    <s v="Accountant I"/>
    <s v="Financial Services"/>
    <s v="Affluent Customer"/>
    <s v="N"/>
    <s v="No"/>
    <n v="10"/>
    <m/>
  </r>
  <r>
    <n v="17757"/>
    <n v="41"/>
    <x v="676"/>
    <d v="2017-05-13T00:00:00"/>
    <n v="231"/>
    <b v="1"/>
    <s v="Approved"/>
    <s v="Solex"/>
    <s v="Road"/>
    <s v="medium"/>
    <s v="medium"/>
    <n v="416.98"/>
    <n v="312.74"/>
    <d v="1997-05-10T00:00:00"/>
    <n v="104.24000000000001"/>
    <s v="M"/>
    <n v="4"/>
    <d v="1985-12-29T00:00:00"/>
    <n v="34.536550843480462"/>
    <s v="Structural Engineer"/>
    <s v="Manufacturing"/>
    <s v="Mass Customer"/>
    <s v="N"/>
    <s v="No"/>
    <n v="4"/>
    <m/>
  </r>
  <r>
    <n v="17840"/>
    <n v="84"/>
    <x v="2004"/>
    <d v="2017-05-13T00:00:00"/>
    <n v="231"/>
    <b v="1"/>
    <s v="Approved"/>
    <s v="Trek Bicycles"/>
    <s v="Road"/>
    <s v="medium"/>
    <s v="medium"/>
    <n v="290.62"/>
    <n v="215.14"/>
    <d v="2004-12-18T00:00:00"/>
    <n v="75.480000000000018"/>
    <s v="M"/>
    <n v="49"/>
    <d v="1974-05-16T00:00:00"/>
    <n v="46.166687829781836"/>
    <s v="Assistant Professor"/>
    <s v="n/a"/>
    <s v="Mass Customer"/>
    <s v="N"/>
    <s v="No"/>
    <n v="8"/>
    <m/>
  </r>
  <r>
    <n v="19086"/>
    <n v="12"/>
    <x v="1415"/>
    <d v="2017-05-13T00:00:00"/>
    <n v="231"/>
    <b v="1"/>
    <s v="Approved"/>
    <s v="WeareA2B"/>
    <s v="Standard"/>
    <s v="medium"/>
    <s v="medium"/>
    <n v="1231.1500000000001"/>
    <n v="161.6"/>
    <d v="2015-06-17T00:00:00"/>
    <n v="1069.5500000000002"/>
    <s v="F"/>
    <n v="3"/>
    <d v="1959-07-27T00:00:00"/>
    <n v="60.980386459918819"/>
    <s v="Marketing Manager"/>
    <s v="n/a"/>
    <s v="Mass Customer"/>
    <s v="N"/>
    <s v="Yes"/>
    <n v="13"/>
    <m/>
  </r>
  <r>
    <n v="19202"/>
    <n v="96"/>
    <x v="1248"/>
    <d v="2017-05-13T00:00:00"/>
    <n v="231"/>
    <b v="1"/>
    <s v="Approved"/>
    <s v="WeareA2B"/>
    <s v="Road"/>
    <s v="low"/>
    <s v="small"/>
    <n v="1172.78"/>
    <n v="1043.77"/>
    <d v="2002-10-10T00:00:00"/>
    <n v="129.01"/>
    <s v="F"/>
    <n v="67"/>
    <d v="1958-04-16T00:00:00"/>
    <n v="62.259838514713344"/>
    <s v="Chief Design Engineer"/>
    <s v="Manufacturing"/>
    <s v="Affluent Customer"/>
    <s v="N"/>
    <s v="No"/>
    <n v="12"/>
    <m/>
  </r>
  <r>
    <n v="19238"/>
    <n v="0"/>
    <x v="2554"/>
    <d v="2017-05-13T00:00:00"/>
    <n v="231"/>
    <b v="1"/>
    <s v="Approved"/>
    <s v="Norco Bicycles"/>
    <s v="Standard"/>
    <s v="low"/>
    <s v="medium"/>
    <n v="363.01"/>
    <n v="290.41000000000003"/>
    <d v="2000-11-03T00:00:00"/>
    <n v="72.599999999999966"/>
    <s v="F"/>
    <n v="57"/>
    <d v="1978-06-28T00:00:00"/>
    <n v="42.046139884576355"/>
    <s v="Desktop Support Technician"/>
    <s v="Retail"/>
    <s v="High Net Worth"/>
    <s v="N"/>
    <s v="Yes"/>
    <n v="13"/>
    <m/>
  </r>
  <r>
    <n v="19248"/>
    <n v="20"/>
    <x v="1342"/>
    <d v="2017-05-13T00:00:00"/>
    <n v="231"/>
    <b v="1"/>
    <s v="Approved"/>
    <s v="Trek Bicycles"/>
    <s v="Standard"/>
    <s v="medium"/>
    <s v="small"/>
    <n v="1775.81"/>
    <n v="1580.47"/>
    <d v="1993-05-26T00:00:00"/>
    <n v="195.33999999999992"/>
    <s v="M"/>
    <n v="32"/>
    <d v="1973-07-11T00:00:00"/>
    <n v="47.013263172247591"/>
    <s v="Research Nurse"/>
    <s v="Health"/>
    <s v="Mass Customer"/>
    <s v="N"/>
    <s v="Yes"/>
    <n v="10"/>
    <m/>
  </r>
  <r>
    <n v="19425"/>
    <n v="44"/>
    <x v="2146"/>
    <d v="2017-05-13T00:00:00"/>
    <n v="231"/>
    <b v="0"/>
    <s v="Approved"/>
    <s v="WeareA2B"/>
    <s v="Standard"/>
    <s v="medium"/>
    <s v="medium"/>
    <n v="1769.64"/>
    <n v="108.76"/>
    <d v="2014-07-28T00:00:00"/>
    <n v="1660.88"/>
    <s v="F"/>
    <n v="67"/>
    <d v="1979-11-24T00:00:00"/>
    <n v="40.637920706494164"/>
    <s v="Developer III"/>
    <s v="Manufacturing"/>
    <s v="Affluent Customer"/>
    <s v="N"/>
    <s v="Yes"/>
    <n v="12"/>
    <m/>
  </r>
  <r>
    <n v="19444"/>
    <n v="29"/>
    <x v="3348"/>
    <d v="2017-05-13T00:00:00"/>
    <n v="231"/>
    <b v="1"/>
    <s v="Approved"/>
    <s v="Norco Bicycles"/>
    <s v="Road"/>
    <s v="medium"/>
    <s v="medium"/>
    <n v="543.39"/>
    <n v="407.54"/>
    <d v="2016-11-22T00:00:00"/>
    <n v="135.84999999999997"/>
    <s v="F"/>
    <n v="69"/>
    <d v="1976-04-03T00:00:00"/>
    <n v="44.281756322932523"/>
    <s v="Business Systems Development Analyst"/>
    <s v="Financial Services"/>
    <s v="Affluent Customer"/>
    <s v="N"/>
    <s v="No"/>
    <n v="10"/>
    <m/>
  </r>
  <r>
    <n v="19973"/>
    <n v="39"/>
    <x v="904"/>
    <d v="2017-05-13T00:00:00"/>
    <n v="231"/>
    <b v="1"/>
    <s v="Approved"/>
    <s v="Giant Bicycles"/>
    <s v="Standard"/>
    <s v="medium"/>
    <s v="large"/>
    <n v="1812.75"/>
    <n v="582.48"/>
    <d v="2006-02-02T00:00:00"/>
    <n v="1230.27"/>
    <s v="F"/>
    <n v="14"/>
    <d v="1984-02-23T00:00:00"/>
    <n v="36.385865911973617"/>
    <s v="Statistician IV"/>
    <s v="n/a"/>
    <s v="Affluent Customer"/>
    <s v="N"/>
    <s v="Yes"/>
    <n v="4"/>
    <m/>
  </r>
  <r>
    <n v="19995"/>
    <n v="9"/>
    <x v="1443"/>
    <d v="2017-05-13T00:00:00"/>
    <n v="231"/>
    <b v="1"/>
    <s v="Approved"/>
    <s v="OHM Cycles"/>
    <s v="Road"/>
    <s v="medium"/>
    <s v="medium"/>
    <n v="742.54"/>
    <n v="667.4"/>
    <d v="2004-08-17T00:00:00"/>
    <n v="75.139999999999986"/>
    <s v="F"/>
    <n v="38"/>
    <d v="1978-02-18T00:00:00"/>
    <n v="42.402304268137996"/>
    <s v="Engineer I"/>
    <s v="Manufacturing"/>
    <s v="Mass Customer"/>
    <s v="N"/>
    <s v="Yes"/>
    <n v="7"/>
    <m/>
  </r>
  <r>
    <n v="603"/>
    <n v="52"/>
    <x v="3202"/>
    <d v="2017-05-12T00:00:00"/>
    <n v="232"/>
    <b v="1"/>
    <s v="Approved"/>
    <s v="Solex"/>
    <s v="Road"/>
    <s v="medium"/>
    <s v="large"/>
    <n v="1777.8"/>
    <n v="820.78"/>
    <d v="2011-05-07T00:00:00"/>
    <n v="957.02"/>
    <s v="M"/>
    <n v="37"/>
    <d v="1962-02-07T00:00:00"/>
    <n v="58.443400158548961"/>
    <n v="0"/>
    <s v="Manufacturing"/>
    <s v="High Net Worth"/>
    <s v="N"/>
    <s v="Yes"/>
    <n v="19"/>
    <m/>
  </r>
  <r>
    <n v="655"/>
    <n v="8"/>
    <x v="1960"/>
    <d v="2017-05-12T00:00:00"/>
    <n v="232"/>
    <b v="0"/>
    <s v="Approved"/>
    <s v="Solex"/>
    <s v="Road"/>
    <s v="medium"/>
    <s v="small"/>
    <n v="1703.52"/>
    <n v="1516.13"/>
    <d v="2005-12-07T00:00:00"/>
    <n v="187.38999999999987"/>
    <s v="F"/>
    <n v="98"/>
    <d v="1972-02-26T00:00:00"/>
    <n v="48.385865911973617"/>
    <n v="0"/>
    <s v="n/a"/>
    <s v="Affluent Customer"/>
    <s v="N"/>
    <s v="Yes"/>
    <n v="15"/>
    <m/>
  </r>
  <r>
    <n v="733"/>
    <n v="50"/>
    <x v="2172"/>
    <d v="2017-05-12T00:00:00"/>
    <n v="232"/>
    <b v="1"/>
    <s v="Approved"/>
    <s v="WeareA2B"/>
    <s v="Standard"/>
    <s v="medium"/>
    <s v="small"/>
    <n v="175.89"/>
    <n v="131.91999999999999"/>
    <d v="2003-02-16T00:00:00"/>
    <n v="43.97"/>
    <s v="F"/>
    <n v="29"/>
    <d v="1974-10-21T00:00:00"/>
    <n v="45.733811117453065"/>
    <s v="Registered Nurse"/>
    <s v="Health"/>
    <s v="Mass Customer"/>
    <s v="N"/>
    <s v="No"/>
    <n v="12"/>
    <m/>
  </r>
  <r>
    <n v="819"/>
    <n v="38"/>
    <x v="333"/>
    <d v="2017-05-12T00:00:00"/>
    <n v="232"/>
    <b v="1"/>
    <s v="Approved"/>
    <s v="Trek Bicycles"/>
    <s v="Standard"/>
    <s v="medium"/>
    <s v="large"/>
    <n v="2091.4699999999998"/>
    <n v="388.92"/>
    <d v="2012-09-15T00:00:00"/>
    <n v="1702.5499999999997"/>
    <s v="F"/>
    <n v="98"/>
    <d v="1960-04-19T00:00:00"/>
    <n v="60.248879610603751"/>
    <s v="Paralegal"/>
    <s v="Financial Services"/>
    <s v="High Net Worth"/>
    <s v="N"/>
    <s v="Yes"/>
    <n v="9"/>
    <m/>
  </r>
  <r>
    <n v="1544"/>
    <n v="79"/>
    <x v="2346"/>
    <d v="2017-05-12T00:00:00"/>
    <n v="232"/>
    <b v="0"/>
    <s v="Approved"/>
    <s v="Norco Bicycles"/>
    <s v="Standard"/>
    <s v="medium"/>
    <s v="medium"/>
    <n v="1555.58"/>
    <n v="818.01"/>
    <d v="1997-08-25T00:00:00"/>
    <n v="737.56999999999994"/>
    <s v="M"/>
    <n v="87"/>
    <d v="1993-12-19T00:00:00"/>
    <n v="26.558468651699641"/>
    <s v="Operator"/>
    <s v="Manufacturing"/>
    <s v="Mass Customer"/>
    <s v="N"/>
    <s v="Yes"/>
    <n v="4"/>
    <m/>
  </r>
  <r>
    <n v="1914"/>
    <n v="15"/>
    <x v="316"/>
    <d v="2017-05-12T00:00:00"/>
    <n v="232"/>
    <b v="1"/>
    <s v="Approved"/>
    <s v="Norco Bicycles"/>
    <s v="Standard"/>
    <s v="low"/>
    <s v="medium"/>
    <n v="958.74"/>
    <n v="748.9"/>
    <d v="1993-10-02T00:00:00"/>
    <n v="209.84000000000003"/>
    <s v="U"/>
    <n v="83"/>
    <d v="1899-12-30T00:00:00"/>
    <n v="0"/>
    <s v="Research Associate"/>
    <s v="IT"/>
    <s v="Mass Customer"/>
    <s v="N"/>
    <s v="Yes"/>
    <n v="0"/>
    <m/>
  </r>
  <r>
    <n v="2164"/>
    <n v="53"/>
    <x v="87"/>
    <d v="2017-05-12T00:00:00"/>
    <n v="232"/>
    <b v="1"/>
    <s v="Approved"/>
    <s v="OHM Cycles"/>
    <s v="Standard"/>
    <s v="medium"/>
    <s v="medium"/>
    <n v="795.34"/>
    <n v="101.58"/>
    <d v="2015-10-18T00:00:00"/>
    <n v="693.76"/>
    <s v="F"/>
    <n v="19"/>
    <d v="1977-03-10T00:00:00"/>
    <n v="43.347509747590053"/>
    <s v="Research Associate"/>
    <s v="Financial Services"/>
    <s v="Mass Customer"/>
    <s v="N"/>
    <s v="Yes"/>
    <n v="11"/>
    <m/>
  </r>
  <r>
    <n v="2543"/>
    <n v="75"/>
    <x v="2592"/>
    <d v="2017-05-12T00:00:00"/>
    <n v="232"/>
    <b v="0"/>
    <s v="Approved"/>
    <s v="Giant Bicycles"/>
    <s v="Touring"/>
    <s v="medium"/>
    <s v="large"/>
    <n v="1873.97"/>
    <n v="863.95"/>
    <d v="1991-07-10T00:00:00"/>
    <n v="1010.02"/>
    <s v="M"/>
    <n v="28"/>
    <d v="1987-10-01T00:00:00"/>
    <n v="32.780386459918823"/>
    <n v="0"/>
    <s v="Health"/>
    <s v="Mass Customer"/>
    <s v="N"/>
    <s v="Yes"/>
    <n v="5"/>
    <m/>
  </r>
  <r>
    <n v="2840"/>
    <n v="82"/>
    <x v="2712"/>
    <d v="2017-05-12T00:00:00"/>
    <n v="232"/>
    <b v="0"/>
    <s v="Approved"/>
    <s v="Giant Bicycles"/>
    <s v="Road"/>
    <s v="medium"/>
    <s v="medium"/>
    <n v="1538.99"/>
    <n v="829.65"/>
    <d v="2016-02-04T00:00:00"/>
    <n v="709.34"/>
    <s v="M"/>
    <n v="86"/>
    <d v="1959-03-27T00:00:00"/>
    <n v="61.314633035261288"/>
    <s v="Graphic Designer"/>
    <s v="IT"/>
    <s v="High Net Worth"/>
    <s v="N"/>
    <s v="No"/>
    <n v="7"/>
    <m/>
  </r>
  <r>
    <n v="3394"/>
    <n v="21"/>
    <x v="1249"/>
    <d v="2017-05-12T00:00:00"/>
    <n v="232"/>
    <b v="1"/>
    <s v="Approved"/>
    <s v="Solex"/>
    <s v="Standard"/>
    <s v="medium"/>
    <s v="large"/>
    <n v="1071.23"/>
    <n v="380.74"/>
    <d v="1996-04-05T00:00:00"/>
    <n v="690.49"/>
    <s v="F"/>
    <n v="69"/>
    <d v="1992-03-25T00:00:00"/>
    <n v="28.295454953069505"/>
    <s v="Junior Executive"/>
    <s v="Telecommunications"/>
    <s v="Affluent Customer"/>
    <s v="N"/>
    <s v="No"/>
    <n v="3"/>
    <m/>
  </r>
  <r>
    <n v="3614"/>
    <n v="32"/>
    <x v="1794"/>
    <d v="2017-05-12T00:00:00"/>
    <n v="232"/>
    <b v="0"/>
    <s v="Approved"/>
    <s v="Giant Bicycles"/>
    <s v="Standard"/>
    <s v="high"/>
    <s v="medium"/>
    <n v="1179"/>
    <n v="707.4"/>
    <d v="2013-06-09T00:00:00"/>
    <n v="471.6"/>
    <s v="M"/>
    <n v="67"/>
    <d v="1979-05-25T00:00:00"/>
    <n v="41.139290569507864"/>
    <s v="Social Worker"/>
    <s v="Health"/>
    <s v="High Net Worth"/>
    <s v="N"/>
    <s v="Yes"/>
    <n v="20"/>
    <m/>
  </r>
  <r>
    <n v="3763"/>
    <n v="69"/>
    <x v="473"/>
    <d v="2017-05-12T00:00:00"/>
    <n v="232"/>
    <b v="1"/>
    <s v="Approved"/>
    <s v="Giant Bicycles"/>
    <s v="Road"/>
    <s v="medium"/>
    <s v="medium"/>
    <n v="792.9"/>
    <n v="594.67999999999995"/>
    <d v="1999-07-20T00:00:00"/>
    <n v="198.22000000000003"/>
    <s v="M"/>
    <n v="46"/>
    <d v="1965-01-16T00:00:00"/>
    <n v="55.500934405124298"/>
    <s v="Recruiting Manager"/>
    <s v="Manufacturing"/>
    <s v="Mass Customer"/>
    <s v="N"/>
    <s v="Yes"/>
    <n v="14"/>
    <m/>
  </r>
  <r>
    <n v="3785"/>
    <n v="0"/>
    <x v="2926"/>
    <d v="2017-05-12T00:00:00"/>
    <n v="232"/>
    <b v="0"/>
    <s v="Approved"/>
    <s v="Trek Bicycles"/>
    <s v="Road"/>
    <s v="medium"/>
    <s v="medium"/>
    <n v="533.51"/>
    <n v="400.13"/>
    <d v="2012-06-04T00:00:00"/>
    <n v="133.38"/>
    <s v="F"/>
    <n v="35"/>
    <d v="1981-01-15T00:00:00"/>
    <n v="39.492715227042112"/>
    <s v="Director of Sales"/>
    <s v="Manufacturing"/>
    <s v="High Net Worth"/>
    <s v="N"/>
    <s v="No"/>
    <n v="7"/>
    <m/>
  </r>
  <r>
    <n v="4081"/>
    <n v="57"/>
    <x v="746"/>
    <d v="2017-05-12T00:00:00"/>
    <n v="232"/>
    <b v="1"/>
    <s v="Approved"/>
    <s v="WeareA2B"/>
    <s v="Touring"/>
    <s v="medium"/>
    <s v="large"/>
    <n v="1890.39"/>
    <n v="260.14"/>
    <d v="1991-01-21T00:00:00"/>
    <n v="1630.25"/>
    <s v="F"/>
    <n v="22"/>
    <d v="1968-03-24T00:00:00"/>
    <n v="52.314633035261288"/>
    <s v="Senior Editor"/>
    <s v="n/a"/>
    <s v="Affluent Customer"/>
    <s v="N"/>
    <s v="No"/>
    <n v="15"/>
    <m/>
  </r>
  <r>
    <n v="4104"/>
    <n v="34"/>
    <x v="1060"/>
    <d v="2017-05-12T00:00:00"/>
    <n v="232"/>
    <b v="1"/>
    <s v="Approved"/>
    <s v="Norco Bicycles"/>
    <s v="Road"/>
    <s v="high"/>
    <s v="large"/>
    <n v="774.53"/>
    <n v="464.72"/>
    <d v="2011-03-16T00:00:00"/>
    <n v="309.80999999999995"/>
    <s v="F"/>
    <n v="67"/>
    <d v="1966-04-04T00:00:00"/>
    <n v="54.287235774987316"/>
    <n v="0"/>
    <s v="Financial Services"/>
    <s v="Affluent Customer"/>
    <s v="N"/>
    <s v="Yes"/>
    <n v="19"/>
    <m/>
  </r>
  <r>
    <n v="4635"/>
    <n v="49"/>
    <x v="2203"/>
    <d v="2017-05-12T00:00:00"/>
    <n v="232"/>
    <b v="1"/>
    <s v="Approved"/>
    <s v="Solex"/>
    <s v="Standard"/>
    <s v="medium"/>
    <s v="large"/>
    <n v="1061.56"/>
    <n v="733.58"/>
    <d v="2015-05-21T00:00:00"/>
    <n v="327.9799999999999"/>
    <s v="M"/>
    <n v="40"/>
    <d v="1959-10-03T00:00:00"/>
    <n v="60.794085090055809"/>
    <s v="Senior Cost Accountant"/>
    <s v="Financial Services"/>
    <s v="High Net Worth"/>
    <s v="N"/>
    <s v="Yes"/>
    <n v="19"/>
    <m/>
  </r>
  <r>
    <n v="4899"/>
    <n v="80"/>
    <x v="3244"/>
    <d v="2017-05-12T00:00:00"/>
    <n v="232"/>
    <b v="0"/>
    <s v="Approved"/>
    <s v="OHM Cycles"/>
    <s v="Touring"/>
    <s v="low"/>
    <s v="medium"/>
    <n v="1073.07"/>
    <n v="933.84"/>
    <d v="1997-01-25T00:00:00"/>
    <n v="139.2299999999999"/>
    <s v="F"/>
    <n v="8"/>
    <d v="1972-12-17T00:00:00"/>
    <n v="47.577646733891427"/>
    <s v="Statistician IV"/>
    <s v="n/a"/>
    <s v="Affluent Customer"/>
    <s v="N"/>
    <s v="No"/>
    <n v="9"/>
    <m/>
  </r>
  <r>
    <n v="5356"/>
    <n v="0"/>
    <x v="204"/>
    <d v="2017-05-12T00:00:00"/>
    <n v="232"/>
    <b v="1"/>
    <s v="Approved"/>
    <s v="Solex"/>
    <s v="Standard"/>
    <s v="medium"/>
    <s v="medium"/>
    <n v="71.489999999999995"/>
    <n v="53.62"/>
    <d v="2012-09-15T00:00:00"/>
    <n v="17.869999999999997"/>
    <s v="M"/>
    <n v="18"/>
    <d v="1982-10-27T00:00:00"/>
    <n v="37.711893309233886"/>
    <s v="Software Consultant"/>
    <s v="Health"/>
    <s v="High Net Worth"/>
    <s v="N"/>
    <s v="Yes"/>
    <n v="11"/>
    <m/>
  </r>
  <r>
    <n v="6065"/>
    <n v="56"/>
    <x v="1336"/>
    <d v="2017-05-12T00:00:00"/>
    <n v="232"/>
    <b v="0"/>
    <s v="Approved"/>
    <s v="OHM Cycles"/>
    <s v="Standard"/>
    <s v="medium"/>
    <s v="medium"/>
    <n v="183.86"/>
    <n v="137.9"/>
    <d v="1997-10-04T00:00:00"/>
    <n v="45.960000000000008"/>
    <s v="M"/>
    <n v="45"/>
    <d v="1977-06-05T00:00:00"/>
    <n v="43.109153583206492"/>
    <s v="Environmental Specialist"/>
    <s v="Manufacturing"/>
    <s v="Affluent Customer"/>
    <s v="N"/>
    <s v="No"/>
    <n v="7"/>
    <m/>
  </r>
  <r>
    <n v="6289"/>
    <n v="97"/>
    <x v="1067"/>
    <d v="2017-05-12T00:00:00"/>
    <n v="232"/>
    <b v="1"/>
    <s v="Approved"/>
    <s v="Solex"/>
    <s v="Standard"/>
    <s v="medium"/>
    <s v="large"/>
    <n v="202.62"/>
    <n v="151.96"/>
    <d v="2016-03-29T00:00:00"/>
    <n v="50.66"/>
    <s v="M"/>
    <n v="98"/>
    <d v="1981-10-17T00:00:00"/>
    <n v="38.739290569507865"/>
    <s v="Paralegal"/>
    <s v="Financial Services"/>
    <s v="Mass Customer"/>
    <s v="N"/>
    <s v="No"/>
    <n v="16"/>
    <m/>
  </r>
  <r>
    <n v="6329"/>
    <n v="1"/>
    <x v="2608"/>
    <d v="2017-05-12T00:00:00"/>
    <n v="232"/>
    <b v="1"/>
    <s v="Approved"/>
    <s v="Giant Bicycles"/>
    <s v="Standard"/>
    <s v="medium"/>
    <s v="medium"/>
    <n v="1403.5"/>
    <n v="954.82"/>
    <d v="2005-08-09T00:00:00"/>
    <n v="448.67999999999995"/>
    <s v="M"/>
    <n v="91"/>
    <d v="1980-03-06T00:00:00"/>
    <n v="40.355728925672246"/>
    <s v="Environmental Specialist"/>
    <s v="n/a"/>
    <s v="Mass Customer"/>
    <s v="N"/>
    <s v="Yes"/>
    <n v="22"/>
    <m/>
  </r>
  <r>
    <n v="6531"/>
    <n v="75"/>
    <x v="3150"/>
    <d v="2017-05-12T00:00:00"/>
    <n v="232"/>
    <b v="0"/>
    <s v="Approved"/>
    <s v="Giant Bicycles"/>
    <s v="Touring"/>
    <s v="medium"/>
    <s v="large"/>
    <n v="1873.97"/>
    <n v="863.95"/>
    <d v="2006-05-22T00:00:00"/>
    <n v="1010.02"/>
    <s v="F"/>
    <n v="39"/>
    <d v="1957-08-17T00:00:00"/>
    <n v="62.922852213343475"/>
    <s v="Cost Accountant"/>
    <s v="Financial Services"/>
    <s v="Mass Customer"/>
    <s v="N"/>
    <s v="No"/>
    <n v="16"/>
    <m/>
  </r>
  <r>
    <n v="6920"/>
    <n v="33"/>
    <x v="2376"/>
    <d v="2017-05-12T00:00:00"/>
    <n v="232"/>
    <b v="0"/>
    <s v="Approved"/>
    <s v="Giant Bicycles"/>
    <s v="Standard"/>
    <s v="medium"/>
    <s v="small"/>
    <n v="1311.44"/>
    <n v="1167.18"/>
    <d v="1992-10-11T00:00:00"/>
    <n v="144.26"/>
    <s v="M"/>
    <n v="71"/>
    <d v="1962-09-27T00:00:00"/>
    <n v="57.807783720192795"/>
    <s v="Associate Professor"/>
    <s v="Health"/>
    <s v="Affluent Customer"/>
    <s v="N"/>
    <s v="Yes"/>
    <n v="11"/>
    <m/>
  </r>
  <r>
    <n v="7138"/>
    <n v="82"/>
    <x v="976"/>
    <d v="2017-05-12T00:00:00"/>
    <n v="232"/>
    <b v="1"/>
    <s v="Approved"/>
    <s v="Norco Bicycles"/>
    <s v="Standard"/>
    <s v="high"/>
    <s v="medium"/>
    <n v="1148.6400000000001"/>
    <n v="689.18"/>
    <d v="2013-09-16T00:00:00"/>
    <n v="459.46000000000015"/>
    <s v="F"/>
    <n v="19"/>
    <d v="1979-10-09T00:00:00"/>
    <n v="40.763948103754437"/>
    <s v="Social Worker"/>
    <s v="Health"/>
    <s v="Mass Customer"/>
    <s v="N"/>
    <s v="Yes"/>
    <n v="14"/>
    <m/>
  </r>
  <r>
    <n v="7231"/>
    <n v="0"/>
    <x v="385"/>
    <d v="2017-05-12T00:00:00"/>
    <n v="232"/>
    <b v="1"/>
    <s v="Approved"/>
    <s v="Norco Bicycles"/>
    <s v="Standard"/>
    <s v="medium"/>
    <s v="medium"/>
    <n v="360.4"/>
    <n v="270.3"/>
    <d v="2016-12-06T00:00:00"/>
    <n v="90.099999999999966"/>
    <s v="F"/>
    <n v="60"/>
    <d v="1976-09-23T00:00:00"/>
    <n v="43.807783720192795"/>
    <s v="Health Coach I"/>
    <s v="Health"/>
    <s v="High Net Worth"/>
    <s v="N"/>
    <s v="No"/>
    <n v="13"/>
    <m/>
  </r>
  <r>
    <n v="12753"/>
    <n v="100"/>
    <x v="1374"/>
    <d v="2017-10-21T00:00:00"/>
    <m/>
    <m/>
    <s v="Approved"/>
    <s v="Norco Bicycles"/>
    <s v="Road"/>
    <s v="medium"/>
    <s v="medium"/>
    <n v="1036.5899999999999"/>
    <n v="206.35"/>
    <n v="41922"/>
    <m/>
    <m/>
    <m/>
    <m/>
    <m/>
    <m/>
    <m/>
    <m/>
    <m/>
    <m/>
    <m/>
    <m/>
  </r>
  <r>
    <n v="7501"/>
    <n v="62"/>
    <x v="1092"/>
    <d v="2017-05-12T00:00:00"/>
    <n v="232"/>
    <b v="0"/>
    <s v="Approved"/>
    <s v="Solex"/>
    <s v="Standard"/>
    <s v="medium"/>
    <s v="medium"/>
    <n v="478.16"/>
    <n v="298.72000000000003"/>
    <d v="1993-06-23T00:00:00"/>
    <n v="179.44"/>
    <s v="F"/>
    <n v="13"/>
    <d v="1986-11-28T00:00:00"/>
    <n v="33.621482350329778"/>
    <s v="Programmer Analyst IV"/>
    <s v="Manufacturing"/>
    <s v="Mass Customer"/>
    <s v="N"/>
    <s v="No"/>
    <n v="5"/>
    <m/>
  </r>
  <r>
    <n v="8069"/>
    <n v="10"/>
    <x v="3044"/>
    <d v="2017-05-12T00:00:00"/>
    <n v="232"/>
    <b v="1"/>
    <s v="Approved"/>
    <s v="Solex"/>
    <s v="Standard"/>
    <s v="medium"/>
    <s v="medium"/>
    <n v="1945.43"/>
    <n v="333.18"/>
    <d v="2003-09-09T00:00:00"/>
    <n v="1612.25"/>
    <s v="M"/>
    <n v="84"/>
    <d v="1977-06-30T00:00:00"/>
    <n v="43.040660432521562"/>
    <s v="Director of Sales"/>
    <s v="Financial Services"/>
    <s v="High Net Worth"/>
    <s v="N"/>
    <s v="Yes"/>
    <n v="11"/>
    <m/>
  </r>
  <r>
    <n v="8233"/>
    <n v="2"/>
    <x v="3035"/>
    <d v="2017-05-12T00:00:00"/>
    <n v="232"/>
    <b v="0"/>
    <s v="Approved"/>
    <s v="Giant Bicycles"/>
    <s v="Road"/>
    <s v="low"/>
    <s v="small"/>
    <n v="590.26"/>
    <n v="525.33000000000004"/>
    <d v="1995-10-24T00:00:00"/>
    <n v="64.92999999999995"/>
    <s v="M"/>
    <n v="42"/>
    <d v="1998-11-04T00:00:00"/>
    <n v="21.679016596905122"/>
    <s v="Engineer IV"/>
    <s v="n/a"/>
    <s v="High Net Worth"/>
    <s v="N"/>
    <s v="Yes"/>
    <n v="1"/>
    <m/>
  </r>
  <r>
    <n v="8955"/>
    <n v="12"/>
    <x v="2505"/>
    <d v="2017-05-12T00:00:00"/>
    <n v="232"/>
    <b v="1"/>
    <s v="Approved"/>
    <s v="WeareA2B"/>
    <s v="Standard"/>
    <s v="medium"/>
    <s v="medium"/>
    <n v="1231.1500000000001"/>
    <n v="161.6"/>
    <d v="2004-08-17T00:00:00"/>
    <n v="1069.5500000000002"/>
    <s v="F"/>
    <n v="30"/>
    <d v="1980-12-30T00:00:00"/>
    <n v="39.536550843480462"/>
    <s v="Engineer III"/>
    <s v="Financial Services"/>
    <s v="Mass Customer"/>
    <s v="N"/>
    <s v="No"/>
    <n v="13"/>
    <m/>
  </r>
  <r>
    <n v="12758"/>
    <n v="15"/>
    <x v="2200"/>
    <d v="2017-06-10T00:00:00"/>
    <m/>
    <m/>
    <s v="Approved"/>
    <s v="Norco Bicycles"/>
    <s v="Standard"/>
    <s v="low"/>
    <s v="medium"/>
    <n v="958.74"/>
    <n v="748.9"/>
    <n v="39880"/>
    <m/>
    <m/>
    <m/>
    <m/>
    <m/>
    <m/>
    <m/>
    <m/>
    <m/>
    <m/>
    <m/>
    <m/>
  </r>
  <r>
    <n v="8991"/>
    <n v="31"/>
    <x v="3266"/>
    <d v="2017-05-12T00:00:00"/>
    <n v="232"/>
    <b v="1"/>
    <s v="Approved"/>
    <s v="Giant Bicycles"/>
    <s v="Standard"/>
    <s v="medium"/>
    <s v="medium"/>
    <n v="230.91"/>
    <n v="173.18"/>
    <d v="1992-10-11T00:00:00"/>
    <n v="57.72999999999999"/>
    <s v="F"/>
    <n v="29"/>
    <d v="1995-01-14T00:00:00"/>
    <n v="25.487235774987315"/>
    <s v="Paralegal"/>
    <s v="Financial Services"/>
    <s v="Affluent Customer"/>
    <s v="N"/>
    <s v="Yes"/>
    <n v="2"/>
    <m/>
  </r>
  <r>
    <n v="9288"/>
    <n v="56"/>
    <x v="1558"/>
    <d v="2017-05-12T00:00:00"/>
    <n v="232"/>
    <b v="1"/>
    <s v="Approved"/>
    <s v="OHM Cycles"/>
    <s v="Standard"/>
    <s v="medium"/>
    <s v="medium"/>
    <n v="183.86"/>
    <n v="137.9"/>
    <d v="1997-10-04T00:00:00"/>
    <n v="45.960000000000008"/>
    <s v="F"/>
    <n v="25"/>
    <d v="1978-06-10T00:00:00"/>
    <n v="42.095454953069506"/>
    <s v="VP Sales"/>
    <s v="n/a"/>
    <s v="Mass Customer"/>
    <s v="N"/>
    <s v="No"/>
    <n v="15"/>
    <m/>
  </r>
  <r>
    <n v="10123"/>
    <n v="26"/>
    <x v="1187"/>
    <d v="2017-05-12T00:00:00"/>
    <n v="232"/>
    <b v="1"/>
    <s v="Approved"/>
    <s v="WeareA2B"/>
    <s v="Standard"/>
    <s v="medium"/>
    <s v="medium"/>
    <n v="1992.93"/>
    <n v="762.63"/>
    <d v="1999-06-23T00:00:00"/>
    <n v="1230.3000000000002"/>
    <s v="F"/>
    <n v="67"/>
    <d v="1987-06-20T00:00:00"/>
    <n v="33.062578240740741"/>
    <s v="Recruiter"/>
    <s v="n/a"/>
    <s v="Mass Customer"/>
    <s v="N"/>
    <s v="Yes"/>
    <n v="17"/>
    <m/>
  </r>
  <r>
    <n v="10780"/>
    <n v="99"/>
    <x v="621"/>
    <d v="2017-05-12T00:00:00"/>
    <n v="232"/>
    <b v="1"/>
    <s v="Approved"/>
    <s v="OHM Cycles"/>
    <s v="Standard"/>
    <s v="medium"/>
    <s v="medium"/>
    <n v="1227.3399999999999"/>
    <n v="770.89"/>
    <d v="1994-08-10T00:00:00"/>
    <n v="456.44999999999993"/>
    <s v="F"/>
    <n v="31"/>
    <d v="1979-11-09T00:00:00"/>
    <n v="40.679016596905122"/>
    <s v="Social Worker"/>
    <s v="Health"/>
    <s v="Mass Customer"/>
    <s v="N"/>
    <s v="No"/>
    <n v="11"/>
    <m/>
  </r>
  <r>
    <n v="11632"/>
    <n v="25"/>
    <x v="1391"/>
    <d v="2017-05-12T00:00:00"/>
    <n v="232"/>
    <b v="0"/>
    <s v="Approved"/>
    <s v="OHM Cycles"/>
    <s v="Standard"/>
    <s v="high"/>
    <s v="medium"/>
    <n v="2005.66"/>
    <n v="1203.4000000000001"/>
    <d v="2012-04-10T00:00:00"/>
    <n v="802.26"/>
    <s v="M"/>
    <n v="64"/>
    <d v="1988-05-16T00:00:00"/>
    <n v="32.155728925672243"/>
    <s v="Speech Pathologist"/>
    <s v="Health"/>
    <s v="High Net Worth"/>
    <s v="N"/>
    <s v="No"/>
    <n v="3"/>
    <m/>
  </r>
  <r>
    <n v="12474"/>
    <n v="61"/>
    <x v="2642"/>
    <d v="2017-05-12T00:00:00"/>
    <n v="232"/>
    <b v="0"/>
    <s v="Approved"/>
    <s v="OHM Cycles"/>
    <s v="Standard"/>
    <s v="low"/>
    <s v="medium"/>
    <n v="71.16"/>
    <n v="56.93"/>
    <d v="1992-10-02T00:00:00"/>
    <n v="14.229999999999997"/>
    <s v="F"/>
    <n v="15"/>
    <d v="1962-12-17T00:00:00"/>
    <n v="57.585865911973613"/>
    <s v="Registered Nurse"/>
    <s v="Health"/>
    <s v="Mass Customer"/>
    <s v="N"/>
    <s v="Yes"/>
    <n v="12"/>
    <m/>
  </r>
  <r>
    <n v="12757"/>
    <n v="1"/>
    <x v="1896"/>
    <d v="2017-05-12T00:00:00"/>
    <n v="232"/>
    <b v="0"/>
    <s v="Approved"/>
    <s v="Giant Bicycles"/>
    <s v="Standard"/>
    <s v="medium"/>
    <s v="medium"/>
    <n v="1403.5"/>
    <n v="954.82"/>
    <d v="1997-08-25T00:00:00"/>
    <n v="448.67999999999995"/>
    <s v="F"/>
    <n v="48"/>
    <d v="1964-09-22T00:00:00"/>
    <n v="55.818742624302381"/>
    <s v="General Manager"/>
    <s v="Financial Services"/>
    <s v="Affluent Customer"/>
    <s v="N"/>
    <s v="Yes"/>
    <n v="11"/>
    <m/>
  </r>
  <r>
    <n v="13382"/>
    <n v="46"/>
    <x v="2331"/>
    <d v="2017-05-12T00:00:00"/>
    <n v="232"/>
    <b v="0"/>
    <s v="Approved"/>
    <s v="OHM Cycles"/>
    <s v="Standard"/>
    <s v="low"/>
    <s v="medium"/>
    <n v="1793.43"/>
    <n v="248.82"/>
    <d v="1999-07-20T00:00:00"/>
    <n v="1544.6100000000001"/>
    <s v="M"/>
    <n v="80"/>
    <d v="1973-10-21T00:00:00"/>
    <n v="46.733811117453065"/>
    <s v="Accounting Assistant II"/>
    <s v="n/a"/>
    <s v="High Net Worth"/>
    <s v="N"/>
    <s v="No"/>
    <n v="15"/>
    <m/>
  </r>
  <r>
    <n v="14084"/>
    <n v="18"/>
    <x v="2875"/>
    <d v="2017-05-12T00:00:00"/>
    <n v="232"/>
    <b v="1"/>
    <s v="Approved"/>
    <s v="Solex"/>
    <s v="Standard"/>
    <s v="medium"/>
    <s v="medium"/>
    <n v="575.27"/>
    <n v="431.45"/>
    <d v="2013-03-12T00:00:00"/>
    <n v="143.82"/>
    <s v="M"/>
    <n v="55"/>
    <d v="1978-07-31T00:00:00"/>
    <n v="41.955728925672247"/>
    <s v="Structural Analysis Engineer"/>
    <s v="Property"/>
    <s v="Mass Customer"/>
    <s v="N"/>
    <s v="No"/>
    <n v="12"/>
    <m/>
  </r>
  <r>
    <n v="14434"/>
    <n v="6"/>
    <x v="348"/>
    <d v="2017-05-12T00:00:00"/>
    <n v="232"/>
    <b v="1"/>
    <s v="Approved"/>
    <s v="OHM Cycles"/>
    <s v="Standard"/>
    <s v="high"/>
    <s v="medium"/>
    <n v="227.88"/>
    <n v="136.72999999999999"/>
    <d v="2003-02-07T00:00:00"/>
    <n v="91.15"/>
    <s v="M"/>
    <n v="1"/>
    <d v="1988-04-07T00:00:00"/>
    <n v="32.262578240740737"/>
    <n v="0"/>
    <s v="Financial Services"/>
    <s v="Mass Customer"/>
    <s v="N"/>
    <s v="No"/>
    <n v="15"/>
    <m/>
  </r>
  <r>
    <n v="15417"/>
    <n v="72"/>
    <x v="2091"/>
    <d v="2017-05-12T00:00:00"/>
    <n v="232"/>
    <b v="0"/>
    <s v="Approved"/>
    <s v="Norco Bicycles"/>
    <s v="Standard"/>
    <s v="medium"/>
    <s v="medium"/>
    <n v="360.4"/>
    <n v="270.3"/>
    <d v="2016-12-06T00:00:00"/>
    <n v="90.099999999999966"/>
    <s v="M"/>
    <n v="65"/>
    <d v="1998-10-21T00:00:00"/>
    <n v="21.717372761288683"/>
    <n v="0"/>
    <s v="Financial Services"/>
    <s v="Mass Customer"/>
    <s v="N"/>
    <s v="No"/>
    <n v="1"/>
    <m/>
  </r>
  <r>
    <n v="12770"/>
    <n v="0"/>
    <x v="2751"/>
    <d v="2017-01-06T00:00:00"/>
    <m/>
    <m/>
    <s v="Approved"/>
    <s v="OHM Cycles"/>
    <s v="Standard"/>
    <s v="medium"/>
    <s v="medium"/>
    <n v="183.86"/>
    <n v="137.9"/>
    <n v="35707"/>
    <m/>
    <m/>
    <m/>
    <m/>
    <m/>
    <m/>
    <m/>
    <m/>
    <m/>
    <m/>
    <m/>
    <m/>
  </r>
  <r>
    <n v="15893"/>
    <n v="6"/>
    <x v="82"/>
    <d v="2017-05-12T00:00:00"/>
    <n v="232"/>
    <b v="0"/>
    <s v="Approved"/>
    <s v="Solex"/>
    <s v="Standard"/>
    <s v="high"/>
    <s v="medium"/>
    <n v="748.17"/>
    <n v="448.9"/>
    <d v="1991-11-10T00:00:00"/>
    <n v="299.27"/>
    <s v="F"/>
    <n v="35"/>
    <d v="1994-01-24T00:00:00"/>
    <n v="26.45983851471334"/>
    <s v="Assistant Professor"/>
    <s v="Financial Services"/>
    <s v="High Net Worth"/>
    <s v="N"/>
    <s v="No"/>
    <n v="6"/>
    <m/>
  </r>
  <r>
    <n v="15994"/>
    <n v="63"/>
    <x v="2821"/>
    <d v="2017-05-12T00:00:00"/>
    <n v="232"/>
    <b v="1"/>
    <s v="Approved"/>
    <s v="Solex"/>
    <s v="Standard"/>
    <s v="medium"/>
    <s v="medium"/>
    <n v="1483.2"/>
    <n v="99.59"/>
    <d v="1998-12-17T00:00:00"/>
    <n v="1383.6100000000001"/>
    <s v="M"/>
    <n v="79"/>
    <d v="1989-09-12T00:00:00"/>
    <n v="30.82970152841197"/>
    <s v="Automation Specialist IV"/>
    <s v="Financial Services"/>
    <s v="Mass Customer"/>
    <s v="N"/>
    <s v="No"/>
    <n v="7"/>
    <m/>
  </r>
  <r>
    <n v="16066"/>
    <n v="93"/>
    <x v="3237"/>
    <d v="2017-05-12T00:00:00"/>
    <n v="232"/>
    <b v="1"/>
    <s v="Approved"/>
    <s v="OHM Cycles"/>
    <s v="Standard"/>
    <s v="high"/>
    <s v="medium"/>
    <n v="1458.17"/>
    <n v="874.9"/>
    <d v="1999-12-04T00:00:00"/>
    <n v="583.2700000000001"/>
    <s v="M"/>
    <n v="67"/>
    <d v="1954-06-25T00:00:00"/>
    <n v="66.070797418822934"/>
    <s v="Teacher"/>
    <s v="Financial Services"/>
    <s v="High Net Worth"/>
    <s v="N"/>
    <s v="Yes"/>
    <n v="10"/>
    <m/>
  </r>
  <r>
    <n v="16145"/>
    <n v="40"/>
    <x v="520"/>
    <d v="2017-05-12T00:00:00"/>
    <n v="232"/>
    <b v="1"/>
    <s v="Approved"/>
    <s v="Trek Bicycles"/>
    <s v="Road"/>
    <s v="medium"/>
    <s v="large"/>
    <n v="1894.19"/>
    <n v="598.76"/>
    <d v="2003-07-21T00:00:00"/>
    <n v="1295.43"/>
    <s v="M"/>
    <n v="26"/>
    <d v="1977-02-16T00:00:00"/>
    <n v="43.407783720192796"/>
    <s v="Software Consultant"/>
    <s v="Financial Services"/>
    <s v="High Net Worth"/>
    <s v="N"/>
    <s v="No"/>
    <n v="9"/>
    <m/>
  </r>
  <r>
    <n v="16727"/>
    <n v="35"/>
    <x v="2909"/>
    <d v="2017-05-12T00:00:00"/>
    <n v="232"/>
    <b v="0"/>
    <s v="Approved"/>
    <s v="Giant Bicycles"/>
    <s v="Standard"/>
    <s v="medium"/>
    <s v="medium"/>
    <n v="1403.5"/>
    <n v="954.82"/>
    <d v="2012-09-15T00:00:00"/>
    <n v="448.67999999999995"/>
    <s v="M"/>
    <n v="53"/>
    <d v="1965-04-18T00:00:00"/>
    <n v="55.248879610603751"/>
    <s v="Chief Design Engineer"/>
    <s v="Property"/>
    <s v="High Net Worth"/>
    <s v="N"/>
    <s v="Yes"/>
    <n v="18"/>
    <m/>
  </r>
  <r>
    <n v="17204"/>
    <n v="71"/>
    <x v="3430"/>
    <d v="2017-05-12T00:00:00"/>
    <n v="232"/>
    <b v="1"/>
    <s v="Approved"/>
    <s v="Solex"/>
    <s v="Standard"/>
    <s v="high"/>
    <s v="large"/>
    <n v="1842.92"/>
    <n v="1105.75"/>
    <d v="2004-07-25T00:00:00"/>
    <n v="737.17000000000007"/>
    <s v="F"/>
    <n v="13"/>
    <d v="1965-05-17T00:00:00"/>
    <n v="55.169427555809229"/>
    <s v="Engineer IV"/>
    <s v="Financial Services"/>
    <s v="Mass Customer"/>
    <s v="N"/>
    <s v="Yes"/>
    <n v="13"/>
    <m/>
  </r>
  <r>
    <n v="17485"/>
    <n v="97"/>
    <x v="2869"/>
    <d v="2017-05-12T00:00:00"/>
    <n v="232"/>
    <b v="0"/>
    <s v="Approved"/>
    <s v="Solex"/>
    <s v="Standard"/>
    <s v="medium"/>
    <s v="large"/>
    <n v="202.62"/>
    <n v="151.96"/>
    <d v="1991-05-06T00:00:00"/>
    <n v="50.66"/>
    <s v="M"/>
    <n v="20"/>
    <d v="1984-10-03T00:00:00"/>
    <n v="35.77490700786403"/>
    <s v="Office Assistant II"/>
    <s v="n/a"/>
    <s v="Affluent Customer"/>
    <s v="N"/>
    <s v="Yes"/>
    <n v="10"/>
    <m/>
  </r>
  <r>
    <n v="17617"/>
    <n v="67"/>
    <x v="2119"/>
    <d v="2017-05-12T00:00:00"/>
    <n v="232"/>
    <b v="1"/>
    <s v="Approved"/>
    <s v="Norco Bicycles"/>
    <s v="Road"/>
    <s v="medium"/>
    <s v="medium"/>
    <n v="544.04999999999995"/>
    <n v="376.84"/>
    <d v="1992-10-02T00:00:00"/>
    <n v="167.20999999999998"/>
    <s v="F"/>
    <n v="97"/>
    <d v="1980-09-25T00:00:00"/>
    <n v="39.799564542110602"/>
    <s v="Research Nurse"/>
    <s v="Health"/>
    <s v="Affluent Customer"/>
    <s v="N"/>
    <s v="Yes"/>
    <n v="13"/>
    <m/>
  </r>
  <r>
    <n v="17865"/>
    <n v="7"/>
    <x v="3065"/>
    <d v="2017-05-12T00:00:00"/>
    <n v="232"/>
    <b v="1"/>
    <s v="Approved"/>
    <s v="Trek Bicycles"/>
    <s v="Road"/>
    <s v="low"/>
    <s v="medium"/>
    <n v="980.37"/>
    <n v="234.43"/>
    <d v="2004-09-28T00:00:00"/>
    <n v="745.94"/>
    <s v="M"/>
    <n v="11"/>
    <d v="1996-09-03T00:00:00"/>
    <n v="23.848879610603753"/>
    <s v="Speech Pathologist"/>
    <s v="Financial Services"/>
    <s v="Affluent Customer"/>
    <s v="N"/>
    <s v="No"/>
    <n v="1"/>
    <m/>
  </r>
  <r>
    <n v="18058"/>
    <n v="37"/>
    <x v="2164"/>
    <d v="2017-05-12T00:00:00"/>
    <n v="232"/>
    <b v="1"/>
    <s v="Approved"/>
    <s v="OHM Cycles"/>
    <s v="Standard"/>
    <s v="low"/>
    <s v="medium"/>
    <n v="1793.43"/>
    <n v="248.82"/>
    <d v="1999-07-20T00:00:00"/>
    <n v="1544.6100000000001"/>
    <s v="F"/>
    <n v="18"/>
    <d v="1996-04-06T00:00:00"/>
    <n v="24.259838514713341"/>
    <s v="Technical Writer"/>
    <s v="Retail"/>
    <s v="Mass Customer"/>
    <s v="N"/>
    <s v="No"/>
    <n v="7"/>
    <m/>
  </r>
  <r>
    <n v="18227"/>
    <n v="61"/>
    <x v="3280"/>
    <d v="2017-05-12T00:00:00"/>
    <n v="232"/>
    <b v="0"/>
    <s v="Approved"/>
    <s v="OHM Cycles"/>
    <s v="Standard"/>
    <s v="low"/>
    <s v="medium"/>
    <n v="71.16"/>
    <n v="56.93"/>
    <d v="1993-06-23T00:00:00"/>
    <n v="14.229999999999997"/>
    <s v="M"/>
    <n v="55"/>
    <d v="1954-09-19T00:00:00"/>
    <n v="65.83518098046676"/>
    <s v="Nurse Practicioner"/>
    <s v="Property"/>
    <s v="Mass Customer"/>
    <s v="N"/>
    <s v="Yes"/>
    <n v="9"/>
    <m/>
  </r>
  <r>
    <n v="18429"/>
    <n v="74"/>
    <x v="3431"/>
    <d v="2017-05-12T00:00:00"/>
    <n v="232"/>
    <b v="0"/>
    <s v="Approved"/>
    <s v="WeareA2B"/>
    <s v="Standard"/>
    <s v="medium"/>
    <s v="medium"/>
    <n v="1228.07"/>
    <n v="400.91"/>
    <d v="2003-09-09T00:00:00"/>
    <n v="827.15999999999985"/>
    <s v="M"/>
    <n v="95"/>
    <d v="1953-12-10T00:00:00"/>
    <n v="66.610523446220185"/>
    <s v="Pharmacist"/>
    <s v="Health"/>
    <s v="Mass Customer"/>
    <s v="N"/>
    <s v="Yes"/>
    <n v="10"/>
    <m/>
  </r>
  <r>
    <n v="19000"/>
    <n v="24"/>
    <x v="1649"/>
    <d v="2017-05-12T00:00:00"/>
    <n v="232"/>
    <b v="0"/>
    <s v="Approved"/>
    <s v="Solex"/>
    <s v="Road"/>
    <s v="medium"/>
    <s v="large"/>
    <n v="1777.8"/>
    <n v="820.78"/>
    <d v="2011-05-07T00:00:00"/>
    <n v="957.02"/>
    <s v="F"/>
    <n v="23"/>
    <d v="1973-11-24T00:00:00"/>
    <n v="46.640660432521564"/>
    <s v="Assistant Professor"/>
    <s v="Financial Services"/>
    <s v="Mass Customer"/>
    <s v="N"/>
    <s v="No"/>
    <n v="9"/>
    <m/>
  </r>
  <r>
    <n v="19570"/>
    <n v="11"/>
    <x v="256"/>
    <d v="2017-05-12T00:00:00"/>
    <n v="232"/>
    <b v="0"/>
    <s v="Approved"/>
    <s v="Trek Bicycles"/>
    <s v="Standard"/>
    <s v="medium"/>
    <s v="small"/>
    <n v="1775.81"/>
    <n v="1580.47"/>
    <d v="2010-05-05T00:00:00"/>
    <n v="195.33999999999992"/>
    <s v="F"/>
    <n v="63"/>
    <d v="1979-12-09T00:00:00"/>
    <n v="40.596824816083206"/>
    <n v="0"/>
    <s v="Manufacturing"/>
    <s v="High Net Worth"/>
    <s v="N"/>
    <s v="No"/>
    <n v="16"/>
    <m/>
  </r>
  <r>
    <n v="412"/>
    <n v="20"/>
    <x v="2393"/>
    <d v="2017-05-11T00:00:00"/>
    <n v="233"/>
    <b v="1"/>
    <s v="Approved"/>
    <s v="Trek Bicycles"/>
    <s v="Standard"/>
    <s v="medium"/>
    <s v="small"/>
    <n v="1775.81"/>
    <n v="1580.47"/>
    <d v="1993-05-26T00:00:00"/>
    <n v="195.33999999999992"/>
    <s v="F"/>
    <n v="32"/>
    <d v="1959-03-17T00:00:00"/>
    <n v="61.34203029553526"/>
    <s v="Nurse Practicioner"/>
    <s v="n/a"/>
    <s v="Mass Customer"/>
    <s v="N"/>
    <s v="Yes"/>
    <n v="14"/>
    <m/>
  </r>
  <r>
    <n v="882"/>
    <n v="66"/>
    <x v="1198"/>
    <d v="2017-05-11T00:00:00"/>
    <n v="233"/>
    <b v="1"/>
    <s v="Approved"/>
    <s v="Giant Bicycles"/>
    <s v="Road"/>
    <s v="low"/>
    <s v="small"/>
    <n v="590.26"/>
    <n v="525.33000000000004"/>
    <d v="2010-11-05T00:00:00"/>
    <n v="64.92999999999995"/>
    <s v="M"/>
    <n v="23"/>
    <d v="1969-11-17T00:00:00"/>
    <n v="50.662578240740736"/>
    <s v="Librarian"/>
    <s v="Entertainment"/>
    <s v="Mass Customer"/>
    <s v="N"/>
    <s v="No"/>
    <n v="10"/>
    <m/>
  </r>
  <r>
    <n v="911"/>
    <n v="36"/>
    <x v="2942"/>
    <d v="2017-05-11T00:00:00"/>
    <n v="233"/>
    <b v="1"/>
    <s v="Approved"/>
    <s v="Solex"/>
    <s v="Standard"/>
    <s v="low"/>
    <s v="medium"/>
    <n v="945.04"/>
    <n v="507.58"/>
    <d v="1997-05-10T00:00:00"/>
    <n v="437.46"/>
    <s v="M"/>
    <n v="50"/>
    <d v="1970-05-10T00:00:00"/>
    <n v="50.185865911973615"/>
    <s v="Administrative Assistant I"/>
    <s v="Entertainment"/>
    <s v="Mass Customer"/>
    <s v="N"/>
    <s v="Yes"/>
    <n v="13"/>
    <m/>
  </r>
  <r>
    <n v="1078"/>
    <n v="80"/>
    <x v="663"/>
    <d v="2017-05-11T00:00:00"/>
    <n v="233"/>
    <b v="0"/>
    <s v="Approved"/>
    <s v="OHM Cycles"/>
    <s v="Touring"/>
    <s v="low"/>
    <s v="medium"/>
    <n v="1073.07"/>
    <n v="933.84"/>
    <d v="1998-12-16T00:00:00"/>
    <n v="139.2299999999999"/>
    <s v="F"/>
    <n v="42"/>
    <d v="1967-01-17T00:00:00"/>
    <n v="53.498194679096905"/>
    <s v="Analyst Programmer"/>
    <s v="Property"/>
    <s v="Mass Customer"/>
    <s v="N"/>
    <s v="Yes"/>
    <n v="13"/>
    <m/>
  </r>
  <r>
    <n v="1110"/>
    <n v="80"/>
    <x v="2222"/>
    <d v="2017-05-11T00:00:00"/>
    <n v="233"/>
    <b v="1"/>
    <s v="Approved"/>
    <s v="OHM Cycles"/>
    <s v="Touring"/>
    <s v="low"/>
    <s v="medium"/>
    <n v="1073.07"/>
    <n v="933.84"/>
    <d v="2013-09-16T00:00:00"/>
    <n v="139.2299999999999"/>
    <s v="F"/>
    <n v="48"/>
    <d v="1994-07-05T00:00:00"/>
    <n v="26.016002898274987"/>
    <s v="Web Designer I"/>
    <s v="Property"/>
    <s v="Mass Customer"/>
    <s v="N"/>
    <s v="Yes"/>
    <n v="4"/>
    <m/>
  </r>
  <r>
    <n v="12790"/>
    <n v="18"/>
    <x v="2238"/>
    <d v="2017-11-16T00:00:00"/>
    <m/>
    <m/>
    <s v="Approved"/>
    <s v="Solex"/>
    <s v="Standard"/>
    <s v="medium"/>
    <s v="medium"/>
    <n v="575.27"/>
    <n v="431.45"/>
    <n v="41345"/>
    <m/>
    <m/>
    <m/>
    <m/>
    <m/>
    <m/>
    <m/>
    <m/>
    <m/>
    <m/>
    <m/>
    <m/>
  </r>
  <r>
    <n v="1732"/>
    <n v="1"/>
    <x v="3262"/>
    <d v="2017-05-11T00:00:00"/>
    <n v="233"/>
    <b v="0"/>
    <s v="Approved"/>
    <s v="Giant Bicycles"/>
    <s v="Standard"/>
    <s v="medium"/>
    <s v="medium"/>
    <n v="1403.5"/>
    <n v="954.82"/>
    <d v="1997-08-25T00:00:00"/>
    <n v="448.67999999999995"/>
    <s v="M"/>
    <n v="24"/>
    <d v="1973-05-19T00:00:00"/>
    <n v="47.158468651699643"/>
    <s v="Media Manager I"/>
    <s v="Health"/>
    <s v="Mass Customer"/>
    <s v="N"/>
    <s v="No"/>
    <n v="7"/>
    <m/>
  </r>
  <r>
    <n v="1735"/>
    <n v="12"/>
    <x v="2394"/>
    <d v="2017-05-11T00:00:00"/>
    <n v="233"/>
    <b v="1"/>
    <s v="Approved"/>
    <s v="WeareA2B"/>
    <s v="Standard"/>
    <s v="medium"/>
    <s v="medium"/>
    <n v="1231.1500000000001"/>
    <n v="161.6"/>
    <d v="2004-08-17T00:00:00"/>
    <n v="1069.5500000000002"/>
    <s v="M"/>
    <n v="36"/>
    <d v="1995-01-20T00:00:00"/>
    <n v="25.470797418822929"/>
    <s v="Web Designer IV"/>
    <s v="Property"/>
    <s v="Mass Customer"/>
    <s v="N"/>
    <s v="No"/>
    <n v="5"/>
    <m/>
  </r>
  <r>
    <n v="2171"/>
    <n v="3"/>
    <x v="2790"/>
    <d v="2017-05-11T00:00:00"/>
    <n v="233"/>
    <b v="0"/>
    <s v="Approved"/>
    <s v="Trek Bicycles"/>
    <s v="Standard"/>
    <s v="medium"/>
    <s v="large"/>
    <n v="2091.4699999999998"/>
    <n v="388.92"/>
    <d v="1993-05-26T00:00:00"/>
    <n v="1702.5499999999997"/>
    <s v="M"/>
    <n v="30"/>
    <d v="1976-01-31T00:00:00"/>
    <n v="44.454359062658547"/>
    <s v="Analog Circuit Design manager"/>
    <s v="IT"/>
    <s v="Mass Customer"/>
    <s v="N"/>
    <s v="No"/>
    <n v="10"/>
    <m/>
  </r>
  <r>
    <n v="2174"/>
    <n v="39"/>
    <x v="2612"/>
    <d v="2017-05-11T00:00:00"/>
    <n v="233"/>
    <b v="0"/>
    <s v="Approved"/>
    <s v="Giant Bicycles"/>
    <s v="Standard"/>
    <s v="medium"/>
    <s v="large"/>
    <n v="1812.75"/>
    <n v="582.48"/>
    <d v="2010-06-07T00:00:00"/>
    <n v="1230.27"/>
    <s v="F"/>
    <n v="68"/>
    <d v="1977-05-02T00:00:00"/>
    <n v="43.202304268138001"/>
    <s v="Quality Control Specialist"/>
    <s v="n/a"/>
    <s v="Mass Customer"/>
    <s v="N"/>
    <s v="No"/>
    <n v="20"/>
    <m/>
  </r>
  <r>
    <n v="2563"/>
    <n v="8"/>
    <x v="2801"/>
    <d v="2017-05-11T00:00:00"/>
    <n v="233"/>
    <b v="1"/>
    <s v="Approved"/>
    <s v="Solex"/>
    <s v="Road"/>
    <s v="medium"/>
    <s v="small"/>
    <n v="1703.52"/>
    <n v="1516.13"/>
    <d v="2005-12-07T00:00:00"/>
    <n v="187.38999999999987"/>
    <s v="F"/>
    <n v="73"/>
    <d v="1968-05-20T00:00:00"/>
    <n v="52.158468651699643"/>
    <s v="Senior Cost Accountant"/>
    <s v="Financial Services"/>
    <s v="Mass Customer"/>
    <s v="N"/>
    <s v="Yes"/>
    <n v="4"/>
    <m/>
  </r>
  <r>
    <n v="2863"/>
    <n v="91"/>
    <x v="812"/>
    <d v="2017-05-11T00:00:00"/>
    <n v="233"/>
    <b v="1"/>
    <s v="Approved"/>
    <s v="WeareA2B"/>
    <s v="Standard"/>
    <s v="low"/>
    <s v="medium"/>
    <n v="642.30999999999995"/>
    <n v="513.85"/>
    <d v="2003-09-10T00:00:00"/>
    <n v="128.45999999999992"/>
    <s v="F"/>
    <n v="44"/>
    <d v="1955-09-25T00:00:00"/>
    <n v="64.818742624302388"/>
    <s v="Analog Circuit Design manager"/>
    <s v="Property"/>
    <s v="High Net Worth"/>
    <s v="N"/>
    <s v="Yes"/>
    <n v="11"/>
    <m/>
  </r>
  <r>
    <n v="3777"/>
    <n v="11"/>
    <x v="3099"/>
    <d v="2017-05-11T00:00:00"/>
    <n v="233"/>
    <b v="0"/>
    <s v="Approved"/>
    <s v="Giant Bicycles"/>
    <s v="Standard"/>
    <s v="high"/>
    <s v="medium"/>
    <n v="1274.93"/>
    <n v="764.96"/>
    <d v="2007-08-04T00:00:00"/>
    <n v="509.97"/>
    <s v="F"/>
    <n v="79"/>
    <d v="1967-07-06T00:00:00"/>
    <n v="53.03244125443937"/>
    <s v="Professor"/>
    <s v="n/a"/>
    <s v="Affluent Customer"/>
    <s v="N"/>
    <s v="No"/>
    <n v="11"/>
    <m/>
  </r>
  <r>
    <n v="3994"/>
    <n v="38"/>
    <x v="19"/>
    <d v="2017-05-11T00:00:00"/>
    <n v="233"/>
    <b v="0"/>
    <s v="Approved"/>
    <s v="Solex"/>
    <s v="Standard"/>
    <s v="medium"/>
    <s v="medium"/>
    <n v="1577.53"/>
    <n v="826.51"/>
    <d v="2011-05-09T00:00:00"/>
    <n v="751.02"/>
    <s v="M"/>
    <n v="19"/>
    <d v="1981-09-02T00:00:00"/>
    <n v="38.862578240740739"/>
    <s v="Budget/Accounting Analyst IV"/>
    <s v="IT"/>
    <s v="Mass Customer"/>
    <s v="N"/>
    <s v="Yes"/>
    <n v="6"/>
    <m/>
  </r>
  <r>
    <n v="4302"/>
    <n v="43"/>
    <x v="527"/>
    <d v="2017-05-11T00:00:00"/>
    <n v="233"/>
    <b v="0"/>
    <s v="Approved"/>
    <s v="Norco Bicycles"/>
    <s v="Standard"/>
    <s v="medium"/>
    <s v="medium"/>
    <n v="1555.58"/>
    <n v="818.01"/>
    <d v="1991-07-10T00:00:00"/>
    <n v="737.56999999999994"/>
    <s v="M"/>
    <n v="12"/>
    <d v="1975-07-12T00:00:00"/>
    <n v="45.010523446220191"/>
    <s v="Librarian"/>
    <s v="Entertainment"/>
    <s v="High Net Worth"/>
    <s v="N"/>
    <s v="Yes"/>
    <n v="10"/>
    <m/>
  </r>
  <r>
    <n v="5157"/>
    <n v="47"/>
    <x v="350"/>
    <d v="2017-05-11T00:00:00"/>
    <n v="233"/>
    <b v="1"/>
    <s v="Approved"/>
    <s v="Trek Bicycles"/>
    <s v="Road"/>
    <s v="low"/>
    <s v="small"/>
    <n v="1720.7"/>
    <n v="1531.42"/>
    <d v="2003-07-21T00:00:00"/>
    <n v="189.27999999999997"/>
    <s v="F"/>
    <n v="93"/>
    <d v="1953-10-12T00:00:00"/>
    <n v="66.77216728183663"/>
    <s v="Executive Secretary"/>
    <s v="Health"/>
    <s v="Mass Customer"/>
    <s v="N"/>
    <s v="Yes"/>
    <n v="11"/>
    <m/>
  </r>
  <r>
    <n v="5176"/>
    <n v="89"/>
    <x v="1361"/>
    <d v="2017-05-11T00:00:00"/>
    <n v="233"/>
    <b v="1"/>
    <s v="Approved"/>
    <s v="WeareA2B"/>
    <s v="Touring"/>
    <s v="medium"/>
    <s v="large"/>
    <n v="1362.99"/>
    <n v="57.74"/>
    <d v="1993-04-20T00:00:00"/>
    <n v="1305.25"/>
    <s v="M"/>
    <n v="89"/>
    <d v="1976-06-12T00:00:00"/>
    <n v="44.089975501014713"/>
    <s v="Speech Pathologist"/>
    <s v="n/a"/>
    <s v="Affluent Customer"/>
    <s v="N"/>
    <s v="No"/>
    <n v="17"/>
    <m/>
  </r>
  <r>
    <n v="5990"/>
    <n v="12"/>
    <x v="237"/>
    <d v="2017-05-11T00:00:00"/>
    <n v="233"/>
    <b v="0"/>
    <s v="Approved"/>
    <s v="WeareA2B"/>
    <s v="Standard"/>
    <s v="medium"/>
    <s v="medium"/>
    <n v="1231.1500000000001"/>
    <n v="161.6"/>
    <d v="2003-08-05T00:00:00"/>
    <n v="1069.5500000000002"/>
    <s v="F"/>
    <n v="54"/>
    <d v="1976-03-27T00:00:00"/>
    <n v="44.300934405124302"/>
    <s v="Developer III"/>
    <s v="Financial Services"/>
    <s v="Affluent Customer"/>
    <s v="N"/>
    <s v="Yes"/>
    <n v="14"/>
    <m/>
  </r>
  <r>
    <n v="6098"/>
    <n v="69"/>
    <x v="260"/>
    <d v="2017-05-11T00:00:00"/>
    <n v="233"/>
    <b v="1"/>
    <s v="Approved"/>
    <s v="Giant Bicycles"/>
    <s v="Road"/>
    <s v="medium"/>
    <s v="medium"/>
    <n v="792.9"/>
    <n v="594.67999999999995"/>
    <d v="1992-10-02T00:00:00"/>
    <n v="198.22000000000003"/>
    <s v="F"/>
    <n v="89"/>
    <d v="1968-10-07T00:00:00"/>
    <n v="51.77490700786403"/>
    <s v="Social Worker"/>
    <s v="Health"/>
    <s v="Mass Customer"/>
    <s v="N"/>
    <s v="No"/>
    <n v="13"/>
    <m/>
  </r>
  <r>
    <n v="6510"/>
    <n v="77"/>
    <x v="3419"/>
    <d v="2017-05-11T00:00:00"/>
    <n v="233"/>
    <b v="0"/>
    <s v="Approved"/>
    <s v="WeareA2B"/>
    <s v="Standard"/>
    <s v="medium"/>
    <s v="medium"/>
    <n v="1769.64"/>
    <n v="108.76"/>
    <d v="2011-05-09T00:00:00"/>
    <n v="1660.88"/>
    <s v="M"/>
    <n v="0"/>
    <d v="1964-05-27T00:00:00"/>
    <n v="56.142030295535257"/>
    <s v="Technical Writer"/>
    <s v="Financial Services"/>
    <s v="High Net Worth"/>
    <s v="N"/>
    <s v="No"/>
    <n v="13"/>
    <m/>
  </r>
  <r>
    <n v="6528"/>
    <n v="96"/>
    <x v="1805"/>
    <d v="2017-05-11T00:00:00"/>
    <n v="233"/>
    <b v="1"/>
    <s v="Approved"/>
    <s v="Giant Bicycles"/>
    <s v="Standard"/>
    <s v="medium"/>
    <s v="large"/>
    <n v="1635.3"/>
    <n v="993.66"/>
    <d v="2013-06-09T00:00:00"/>
    <n v="641.64"/>
    <s v="F"/>
    <n v="89"/>
    <d v="1985-11-19T00:00:00"/>
    <n v="34.646139884576357"/>
    <s v="Dental Hygienist"/>
    <s v="Health"/>
    <s v="High Net Worth"/>
    <s v="N"/>
    <s v="No"/>
    <n v="7"/>
    <m/>
  </r>
  <r>
    <n v="6832"/>
    <n v="100"/>
    <x v="1402"/>
    <d v="2017-05-11T00:00:00"/>
    <n v="233"/>
    <b v="1"/>
    <s v="Approved"/>
    <s v="Trek Bicycles"/>
    <s v="Standard"/>
    <s v="medium"/>
    <s v="small"/>
    <n v="1386.84"/>
    <n v="1234.29"/>
    <d v="2003-08-05T00:00:00"/>
    <n v="152.54999999999995"/>
    <s v="U"/>
    <n v="47"/>
    <d v="1899-12-30T00:00:00"/>
    <n v="0"/>
    <s v="Engineer III"/>
    <s v="IT"/>
    <s v="High Net Worth"/>
    <s v="N"/>
    <s v="No"/>
    <n v="0"/>
    <m/>
  </r>
  <r>
    <n v="7014"/>
    <n v="24"/>
    <x v="1971"/>
    <d v="2017-05-11T00:00:00"/>
    <n v="233"/>
    <b v="0"/>
    <s v="Approved"/>
    <s v="Solex"/>
    <s v="Road"/>
    <s v="medium"/>
    <s v="large"/>
    <n v="1777.8"/>
    <n v="820.78"/>
    <d v="1991-11-10T00:00:00"/>
    <n v="957.02"/>
    <s v="M"/>
    <n v="90"/>
    <d v="1986-08-11T00:00:00"/>
    <n v="33.920112487316082"/>
    <s v="Statistician III"/>
    <s v="Property"/>
    <s v="Affluent Customer"/>
    <s v="N"/>
    <s v="Yes"/>
    <n v="17"/>
    <m/>
  </r>
  <r>
    <n v="8296"/>
    <n v="38"/>
    <x v="3007"/>
    <d v="2017-05-11T00:00:00"/>
    <n v="233"/>
    <b v="1"/>
    <s v="Approved"/>
    <s v="Trek Bicycles"/>
    <s v="Standard"/>
    <s v="medium"/>
    <s v="large"/>
    <n v="2091.4699999999998"/>
    <n v="388.92"/>
    <d v="2004-09-28T00:00:00"/>
    <n v="1702.5499999999997"/>
    <s v="F"/>
    <n v="77"/>
    <d v="1992-07-19T00:00:00"/>
    <n v="27.977646733891422"/>
    <s v="Human Resources Assistant II"/>
    <s v="Financial Services"/>
    <s v="High Net Worth"/>
    <s v="N"/>
    <s v="Yes"/>
    <n v="8"/>
    <m/>
  </r>
  <r>
    <n v="8585"/>
    <n v="62"/>
    <x v="2659"/>
    <d v="2017-05-11T00:00:00"/>
    <n v="233"/>
    <b v="1"/>
    <s v="Approved"/>
    <s v="Solex"/>
    <s v="Standard"/>
    <s v="medium"/>
    <s v="medium"/>
    <n v="478.16"/>
    <n v="298.72000000000003"/>
    <d v="1993-06-23T00:00:00"/>
    <n v="179.44"/>
    <s v="F"/>
    <n v="29"/>
    <d v="1975-11-10T00:00:00"/>
    <n v="44.679016596905122"/>
    <n v="0"/>
    <s v="IT"/>
    <s v="Affluent Customer"/>
    <s v="N"/>
    <s v="No"/>
    <n v="13"/>
    <m/>
  </r>
  <r>
    <n v="8983"/>
    <n v="85"/>
    <x v="2469"/>
    <d v="2017-05-11T00:00:00"/>
    <n v="233"/>
    <b v="0"/>
    <s v="Approved"/>
    <s v="WeareA2B"/>
    <s v="Standard"/>
    <s v="medium"/>
    <s v="medium"/>
    <n v="1228.07"/>
    <n v="400.91"/>
    <d v="2015-08-10T00:00:00"/>
    <n v="827.15999999999985"/>
    <s v="F"/>
    <n v="15"/>
    <d v="1976-02-21T00:00:00"/>
    <n v="44.396824816083203"/>
    <s v="Senior Financial Analyst"/>
    <s v="Financial Services"/>
    <s v="High Net Worth"/>
    <s v="N"/>
    <s v="Yes"/>
    <n v="11"/>
    <m/>
  </r>
  <r>
    <n v="9994"/>
    <n v="82"/>
    <x v="444"/>
    <d v="2017-05-11T00:00:00"/>
    <n v="233"/>
    <b v="1"/>
    <s v="Approved"/>
    <s v="Norco Bicycles"/>
    <s v="Standard"/>
    <s v="high"/>
    <s v="medium"/>
    <n v="1148.6400000000001"/>
    <n v="689.18"/>
    <d v="1998-12-16T00:00:00"/>
    <n v="459.46000000000015"/>
    <s v="M"/>
    <n v="29"/>
    <d v="1954-02-25T00:00:00"/>
    <n v="66.399564542110596"/>
    <s v="Administrative Officer"/>
    <s v="n/a"/>
    <s v="Mass Customer"/>
    <s v="N"/>
    <s v="Yes"/>
    <n v="11"/>
    <m/>
  </r>
  <r>
    <n v="10058"/>
    <n v="4"/>
    <x v="1736"/>
    <d v="2017-05-11T00:00:00"/>
    <n v="233"/>
    <b v="0"/>
    <s v="Approved"/>
    <s v="Solex"/>
    <s v="Standard"/>
    <s v="medium"/>
    <s v="medium"/>
    <n v="1483.2"/>
    <n v="99.59"/>
    <d v="2010-11-05T00:00:00"/>
    <n v="1383.6100000000001"/>
    <s v="M"/>
    <n v="49"/>
    <d v="1967-08-08T00:00:00"/>
    <n v="52.942030295535261"/>
    <s v="VP Marketing"/>
    <s v="Financial Services"/>
    <s v="High Net Worth"/>
    <s v="N"/>
    <s v="Yes"/>
    <n v="6"/>
    <m/>
  </r>
  <r>
    <n v="10307"/>
    <n v="31"/>
    <x v="2832"/>
    <d v="2017-05-11T00:00:00"/>
    <n v="233"/>
    <b v="0"/>
    <s v="Approved"/>
    <s v="Giant Bicycles"/>
    <s v="Standard"/>
    <s v="medium"/>
    <s v="medium"/>
    <n v="230.91"/>
    <n v="173.18"/>
    <d v="2006-11-10T00:00:00"/>
    <n v="57.72999999999999"/>
    <s v="M"/>
    <n v="31"/>
    <d v="1977-12-07T00:00:00"/>
    <n v="42.602304268137999"/>
    <s v="Technical Writer"/>
    <s v="Health"/>
    <s v="Mass Customer"/>
    <s v="N"/>
    <s v="No"/>
    <n v="11"/>
    <m/>
  </r>
  <r>
    <n v="10725"/>
    <n v="58"/>
    <x v="1562"/>
    <d v="2017-05-11T00:00:00"/>
    <n v="233"/>
    <b v="1"/>
    <s v="Approved"/>
    <s v="OHM Cycles"/>
    <s v="Standard"/>
    <s v="medium"/>
    <s v="medium"/>
    <n v="912.52"/>
    <n v="141.4"/>
    <d v="2015-10-18T00:00:00"/>
    <n v="771.12"/>
    <s v="M"/>
    <n v="97"/>
    <d v="1975-04-14T00:00:00"/>
    <n v="45.254359062658544"/>
    <s v="Payment Adjustment Coordinator"/>
    <s v="Health"/>
    <s v="Mass Customer"/>
    <s v="N"/>
    <s v="No"/>
    <n v="8"/>
    <m/>
  </r>
  <r>
    <n v="11106"/>
    <n v="48"/>
    <x v="2006"/>
    <d v="2017-05-11T00:00:00"/>
    <n v="233"/>
    <b v="1"/>
    <s v="Approved"/>
    <s v="WeareA2B"/>
    <s v="Standard"/>
    <s v="medium"/>
    <s v="medium"/>
    <n v="1762.96"/>
    <n v="950.52"/>
    <d v="2014-07-28T00:00:00"/>
    <n v="812.44"/>
    <s v="F"/>
    <n v="14"/>
    <d v="1981-10-24T00:00:00"/>
    <n v="38.720112487316079"/>
    <s v="Actuary"/>
    <s v="Financial Services"/>
    <s v="Mass Customer"/>
    <s v="N"/>
    <s v="No"/>
    <n v="13"/>
    <m/>
  </r>
  <r>
    <n v="11440"/>
    <n v="42"/>
    <x v="832"/>
    <d v="2017-05-11T00:00:00"/>
    <n v="233"/>
    <b v="1"/>
    <s v="Approved"/>
    <s v="OHM Cycles"/>
    <s v="Road"/>
    <s v="medium"/>
    <s v="small"/>
    <n v="1810"/>
    <n v="1610.9"/>
    <d v="2008-03-19T00:00:00"/>
    <n v="199.09999999999991"/>
    <s v="M"/>
    <n v="46"/>
    <d v="1961-07-03T00:00:00"/>
    <n v="59.043400158548955"/>
    <n v="0"/>
    <s v="Financial Services"/>
    <s v="Mass Customer"/>
    <s v="N"/>
    <s v="No"/>
    <n v="14"/>
    <m/>
  </r>
  <r>
    <n v="12817"/>
    <n v="0"/>
    <x v="2832"/>
    <d v="2017-07-23T00:00:00"/>
    <m/>
    <b v="1"/>
    <s v="Approved"/>
    <m/>
    <m/>
    <m/>
    <m/>
    <n v="1678.51"/>
    <m/>
    <m/>
    <m/>
    <m/>
    <m/>
    <m/>
    <m/>
    <m/>
    <m/>
    <m/>
    <m/>
    <m/>
    <m/>
    <m/>
  </r>
  <r>
    <n v="11574"/>
    <n v="24"/>
    <x v="2747"/>
    <d v="2017-05-11T00:00:00"/>
    <n v="233"/>
    <b v="1"/>
    <s v="Approved"/>
    <s v="Solex"/>
    <s v="Road"/>
    <s v="medium"/>
    <s v="large"/>
    <n v="1777.8"/>
    <n v="820.78"/>
    <d v="2011-05-07T00:00:00"/>
    <n v="957.02"/>
    <s v="F"/>
    <n v="50"/>
    <d v="1986-02-20T00:00:00"/>
    <n v="34.39134536402841"/>
    <s v="Financial Analyst"/>
    <s v="Financial Services"/>
    <s v="Mass Customer"/>
    <s v="N"/>
    <s v="No"/>
    <n v="3"/>
    <m/>
  </r>
  <r>
    <n v="12624"/>
    <n v="79"/>
    <x v="1942"/>
    <d v="2017-05-11T00:00:00"/>
    <n v="233"/>
    <b v="1"/>
    <s v="Approved"/>
    <s v="Norco Bicycles"/>
    <s v="Standard"/>
    <s v="medium"/>
    <s v="medium"/>
    <n v="1555.58"/>
    <n v="818.01"/>
    <d v="2003-09-09T00:00:00"/>
    <n v="737.56999999999994"/>
    <s v="F"/>
    <n v="73"/>
    <d v="1995-10-01T00:00:00"/>
    <n v="24.774907007864027"/>
    <s v="Actuary"/>
    <s v="Financial Services"/>
    <s v="Affluent Customer"/>
    <s v="N"/>
    <s v="No"/>
    <n v="3"/>
    <m/>
  </r>
  <r>
    <n v="13013"/>
    <n v="16"/>
    <x v="2629"/>
    <d v="2017-05-11T00:00:00"/>
    <n v="233"/>
    <b v="1"/>
    <s v="Approved"/>
    <s v="Norco Bicycles"/>
    <s v="Standard"/>
    <s v="high"/>
    <s v="small"/>
    <n v="1661.92"/>
    <n v="1479.11"/>
    <d v="1997-05-10T00:00:00"/>
    <n v="182.81000000000017"/>
    <s v="F"/>
    <n v="21"/>
    <d v="1977-10-06T00:00:00"/>
    <n v="42.77216728183663"/>
    <s v="Analog Circuit Design manager"/>
    <s v="Manufacturing"/>
    <s v="Mass Customer"/>
    <s v="N"/>
    <s v="Yes"/>
    <n v="3"/>
    <m/>
  </r>
  <r>
    <n v="13632"/>
    <n v="78"/>
    <x v="368"/>
    <d v="2017-05-11T00:00:00"/>
    <n v="233"/>
    <b v="1"/>
    <s v="Approved"/>
    <s v="Giant Bicycles"/>
    <s v="Standard"/>
    <s v="medium"/>
    <s v="large"/>
    <n v="1765.3"/>
    <n v="709.48"/>
    <d v="1991-07-10T00:00:00"/>
    <n v="1055.82"/>
    <s v="F"/>
    <n v="29"/>
    <d v="1959-07-08T00:00:00"/>
    <n v="61.03244125443937"/>
    <s v="Director of Sales"/>
    <s v="Financial Services"/>
    <s v="Affluent Customer"/>
    <s v="N"/>
    <s v="Yes"/>
    <n v="12"/>
    <m/>
  </r>
  <r>
    <n v="13736"/>
    <n v="50"/>
    <x v="2898"/>
    <d v="2017-05-11T00:00:00"/>
    <n v="233"/>
    <b v="1"/>
    <s v="Approved"/>
    <s v="WeareA2B"/>
    <s v="Standard"/>
    <s v="medium"/>
    <s v="small"/>
    <n v="175.89"/>
    <n v="131.91999999999999"/>
    <d v="2015-10-18T00:00:00"/>
    <n v="43.97"/>
    <s v="M"/>
    <n v="76"/>
    <d v="1979-10-17T00:00:00"/>
    <n v="40.742030295535258"/>
    <s v="Senior Developer"/>
    <s v="Manufacturing"/>
    <s v="Mass Customer"/>
    <s v="N"/>
    <s v="Yes"/>
    <n v="5"/>
    <m/>
  </r>
  <r>
    <n v="13786"/>
    <n v="60"/>
    <x v="1287"/>
    <d v="2017-05-11T00:00:00"/>
    <n v="233"/>
    <b v="0"/>
    <s v="Approved"/>
    <s v="Giant Bicycles"/>
    <s v="Standard"/>
    <s v="high"/>
    <s v="small"/>
    <n v="1977.36"/>
    <n v="1759.85"/>
    <d v="2015-06-17T00:00:00"/>
    <n v="217.51"/>
    <s v="F"/>
    <n v="29"/>
    <d v="1998-05-03T00:00:00"/>
    <n v="22.185865911973615"/>
    <s v="Biostatistician I"/>
    <s v="Financial Services"/>
    <s v="Affluent Customer"/>
    <s v="N"/>
    <s v="Yes"/>
    <n v="2"/>
    <m/>
  </r>
  <r>
    <n v="14314"/>
    <n v="48"/>
    <x v="2121"/>
    <d v="2017-05-11T00:00:00"/>
    <n v="233"/>
    <b v="0"/>
    <s v="Approved"/>
    <s v="WeareA2B"/>
    <s v="Standard"/>
    <s v="medium"/>
    <s v="medium"/>
    <n v="1762.96"/>
    <n v="950.52"/>
    <d v="2016-11-14T00:00:00"/>
    <n v="812.44"/>
    <s v="M"/>
    <n v="50"/>
    <d v="1965-06-06T00:00:00"/>
    <n v="55.114633035261285"/>
    <s v="Marketing Manager"/>
    <s v="Financial Services"/>
    <s v="Mass Customer"/>
    <s v="N"/>
    <s v="No"/>
    <n v="9"/>
    <m/>
  </r>
  <r>
    <n v="14369"/>
    <n v="29"/>
    <x v="369"/>
    <d v="2017-05-11T00:00:00"/>
    <n v="233"/>
    <b v="0"/>
    <s v="Approved"/>
    <s v="Norco Bicycles"/>
    <s v="Road"/>
    <s v="medium"/>
    <s v="medium"/>
    <n v="543.39"/>
    <n v="407.54"/>
    <d v="2016-03-29T00:00:00"/>
    <n v="135.84999999999997"/>
    <s v="F"/>
    <n v="78"/>
    <d v="1961-11-11T00:00:00"/>
    <n v="58.684496048959915"/>
    <s v="Information Systems Manager"/>
    <s v="Financial Services"/>
    <s v="Mass Customer"/>
    <s v="N"/>
    <s v="No"/>
    <n v="19"/>
    <m/>
  </r>
  <r>
    <n v="14924"/>
    <n v="70"/>
    <x v="2999"/>
    <d v="2017-05-11T00:00:00"/>
    <n v="233"/>
    <b v="0"/>
    <s v="Approved"/>
    <s v="Trek Bicycles"/>
    <s v="Standard"/>
    <s v="high"/>
    <s v="medium"/>
    <n v="495.72"/>
    <n v="297.43"/>
    <d v="1995-10-24T00:00:00"/>
    <n v="198.29000000000002"/>
    <s v="M"/>
    <n v="13"/>
    <d v="1970-06-05T00:00:00"/>
    <n v="50.114633035261285"/>
    <s v="Quality Engineer"/>
    <s v="n/a"/>
    <s v="Affluent Customer"/>
    <s v="N"/>
    <s v="Yes"/>
    <n v="16"/>
    <m/>
  </r>
  <r>
    <n v="15065"/>
    <n v="24"/>
    <x v="53"/>
    <d v="2017-05-11T00:00:00"/>
    <n v="233"/>
    <b v="0"/>
    <s v="Approved"/>
    <s v="Solex"/>
    <s v="Road"/>
    <s v="medium"/>
    <s v="large"/>
    <n v="1777.8"/>
    <n v="820.78"/>
    <d v="2011-05-07T00:00:00"/>
    <n v="957.02"/>
    <s v="M"/>
    <n v="11"/>
    <d v="1978-01-30T00:00:00"/>
    <n v="42.454359062658547"/>
    <s v="Web Designer IV"/>
    <s v="Property"/>
    <s v="Mass Customer"/>
    <s v="N"/>
    <s v="No"/>
    <n v="17"/>
    <m/>
  </r>
  <r>
    <n v="15187"/>
    <n v="11"/>
    <x v="2599"/>
    <d v="2017-05-11T00:00:00"/>
    <n v="233"/>
    <b v="1"/>
    <s v="Approved"/>
    <s v="Giant Bicycles"/>
    <s v="Standard"/>
    <s v="high"/>
    <s v="medium"/>
    <n v="1274.93"/>
    <n v="764.96"/>
    <d v="2004-08-17T00:00:00"/>
    <n v="509.97"/>
    <s v="F"/>
    <n v="53"/>
    <d v="1964-11-05T00:00:00"/>
    <n v="55.6981946790969"/>
    <s v="Programmer Analyst III"/>
    <s v="Manufacturing"/>
    <s v="Mass Customer"/>
    <s v="N"/>
    <s v="Yes"/>
    <n v="12"/>
    <m/>
  </r>
  <r>
    <n v="15339"/>
    <n v="71"/>
    <x v="531"/>
    <d v="2017-05-11T00:00:00"/>
    <n v="233"/>
    <b v="1"/>
    <s v="Approved"/>
    <s v="Solex"/>
    <s v="Standard"/>
    <s v="high"/>
    <s v="large"/>
    <n v="1842.92"/>
    <n v="1105.75"/>
    <d v="1995-10-24T00:00:00"/>
    <n v="737.17000000000007"/>
    <s v="M"/>
    <n v="64"/>
    <d v="1972-04-27T00:00:00"/>
    <n v="48.218742624302379"/>
    <n v="0"/>
    <s v="Argiculture"/>
    <s v="Mass Customer"/>
    <s v="N"/>
    <s v="No"/>
    <n v="15"/>
    <m/>
  </r>
  <r>
    <n v="16165"/>
    <n v="24"/>
    <x v="977"/>
    <d v="2017-05-11T00:00:00"/>
    <n v="233"/>
    <b v="0"/>
    <s v="Approved"/>
    <s v="Solex"/>
    <s v="Road"/>
    <s v="medium"/>
    <s v="large"/>
    <n v="1777.8"/>
    <n v="820.78"/>
    <d v="2011-05-07T00:00:00"/>
    <n v="957.02"/>
    <s v="U"/>
    <n v="18"/>
    <d v="1899-12-30T00:00:00"/>
    <n v="0"/>
    <s v="Accounting Assistant II"/>
    <s v="IT"/>
    <s v="Mass Customer"/>
    <s v="N"/>
    <s v="Yes"/>
    <n v="0"/>
    <m/>
  </r>
  <r>
    <n v="16253"/>
    <n v="68"/>
    <x v="1829"/>
    <d v="2017-05-11T00:00:00"/>
    <n v="233"/>
    <b v="0"/>
    <s v="Approved"/>
    <s v="OHM Cycles"/>
    <s v="Standard"/>
    <s v="medium"/>
    <s v="medium"/>
    <n v="1636.9"/>
    <n v="44.71"/>
    <d v="2010-08-20T00:00:00"/>
    <n v="1592.19"/>
    <s v="F"/>
    <n v="85"/>
    <d v="1983-03-25T00:00:00"/>
    <n v="37.303674131151695"/>
    <s v="Account Executive"/>
    <s v="Financial Services"/>
    <s v="Affluent Customer"/>
    <s v="N"/>
    <s v="No"/>
    <n v="6"/>
    <m/>
  </r>
  <r>
    <n v="16663"/>
    <n v="45"/>
    <x v="3084"/>
    <d v="2017-05-11T00:00:00"/>
    <n v="233"/>
    <b v="1"/>
    <s v="Approved"/>
    <s v="Solex"/>
    <s v="Standard"/>
    <s v="medium"/>
    <s v="medium"/>
    <n v="441.49"/>
    <n v="84.99"/>
    <d v="1993-04-12T00:00:00"/>
    <n v="356.5"/>
    <s v="F"/>
    <n v="53"/>
    <d v="1976-01-12T00:00:00"/>
    <n v="44.506413857179098"/>
    <n v="0"/>
    <s v="Manufacturing"/>
    <s v="Mass Customer"/>
    <s v="N"/>
    <s v="No"/>
    <n v="15"/>
    <m/>
  </r>
  <r>
    <n v="17264"/>
    <n v="36"/>
    <x v="3411"/>
    <d v="2017-05-11T00:00:00"/>
    <n v="233"/>
    <b v="0"/>
    <s v="Approved"/>
    <s v="Solex"/>
    <s v="Standard"/>
    <s v="low"/>
    <s v="medium"/>
    <n v="945.04"/>
    <n v="507.58"/>
    <d v="1995-12-19T00:00:00"/>
    <n v="437.46"/>
    <s v="F"/>
    <n v="21"/>
    <d v="1979-06-02T00:00:00"/>
    <n v="41.117372761288685"/>
    <s v="Administrative Assistant IV"/>
    <s v="Health"/>
    <s v="Affluent Customer"/>
    <s v="N"/>
    <s v="No"/>
    <n v="10"/>
    <m/>
  </r>
  <r>
    <n v="17622"/>
    <n v="89"/>
    <x v="1108"/>
    <d v="2017-05-11T00:00:00"/>
    <n v="233"/>
    <b v="1"/>
    <s v="Approved"/>
    <s v="WeareA2B"/>
    <s v="Touring"/>
    <s v="medium"/>
    <s v="large"/>
    <n v="1362.99"/>
    <n v="57.74"/>
    <d v="1993-04-20T00:00:00"/>
    <n v="1305.25"/>
    <s v="M"/>
    <n v="91"/>
    <d v="1984-11-13T00:00:00"/>
    <n v="35.662578240740736"/>
    <s v="Executive Secretary"/>
    <s v="Financial Services"/>
    <s v="Mass Customer"/>
    <s v="N"/>
    <s v="No"/>
    <n v="5"/>
    <m/>
  </r>
  <r>
    <n v="19316"/>
    <n v="30"/>
    <x v="1385"/>
    <d v="2017-05-11T00:00:00"/>
    <n v="233"/>
    <b v="1"/>
    <s v="Approved"/>
    <s v="Solex"/>
    <s v="Standard"/>
    <s v="high"/>
    <s v="medium"/>
    <n v="748.17"/>
    <n v="448.9"/>
    <d v="1991-11-10T00:00:00"/>
    <n v="299.27"/>
    <s v="F"/>
    <n v="2"/>
    <d v="1992-07-26T00:00:00"/>
    <n v="27.958468651699643"/>
    <s v="Software Engineer I"/>
    <s v="Property"/>
    <s v="Affluent Customer"/>
    <s v="N"/>
    <s v="No"/>
    <n v="8"/>
    <m/>
  </r>
  <r>
    <n v="19802"/>
    <n v="54"/>
    <x v="3074"/>
    <d v="2017-05-11T00:00:00"/>
    <n v="233"/>
    <b v="1"/>
    <s v="Approved"/>
    <s v="WeareA2B"/>
    <s v="Standard"/>
    <s v="medium"/>
    <s v="medium"/>
    <n v="1807.45"/>
    <n v="778.69"/>
    <d v="2010-11-05T00:00:00"/>
    <n v="1028.76"/>
    <s v="F"/>
    <n v="74"/>
    <d v="1969-05-21T00:00:00"/>
    <n v="51.155728925672243"/>
    <s v="Programmer III"/>
    <s v="Telecommunications"/>
    <s v="High Net Worth"/>
    <s v="N"/>
    <s v="Yes"/>
    <n v="12"/>
    <m/>
  </r>
  <r>
    <n v="50"/>
    <n v="32"/>
    <x v="2095"/>
    <d v="2017-05-10T00:00:00"/>
    <n v="234"/>
    <b v="0"/>
    <s v="Approved"/>
    <s v="Giant Bicycles"/>
    <s v="Standard"/>
    <s v="medium"/>
    <s v="medium"/>
    <n v="642.70000000000005"/>
    <n v="211.37"/>
    <d v="2002-03-22T00:00:00"/>
    <n v="431.33000000000004"/>
    <s v="F"/>
    <n v="5"/>
    <d v="1953-10-21T00:00:00"/>
    <n v="66.747509747590058"/>
    <s v="Safety Technician II"/>
    <s v="Retail"/>
    <s v="Mass Customer"/>
    <s v="N"/>
    <s v="No"/>
    <n v="20"/>
    <m/>
  </r>
  <r>
    <n v="751"/>
    <n v="14"/>
    <x v="3151"/>
    <d v="2017-05-10T00:00:00"/>
    <n v="234"/>
    <b v="0"/>
    <s v="Approved"/>
    <s v="Trek Bicycles"/>
    <s v="Standard"/>
    <s v="medium"/>
    <s v="small"/>
    <n v="1386.84"/>
    <n v="1234.29"/>
    <d v="2003-08-05T00:00:00"/>
    <n v="152.54999999999995"/>
    <s v="F"/>
    <n v="24"/>
    <d v="1965-11-27T00:00:00"/>
    <n v="54.637920706494164"/>
    <n v="0"/>
    <s v="Retail"/>
    <s v="Mass Customer"/>
    <s v="N"/>
    <s v="Yes"/>
    <n v="15"/>
    <m/>
  </r>
  <r>
    <n v="772"/>
    <n v="58"/>
    <x v="954"/>
    <d v="2017-05-10T00:00:00"/>
    <n v="234"/>
    <b v="1"/>
    <s v="Approved"/>
    <s v="OHM Cycles"/>
    <s v="Standard"/>
    <s v="medium"/>
    <s v="medium"/>
    <n v="912.52"/>
    <n v="141.4"/>
    <d v="2012-05-18T00:00:00"/>
    <n v="771.12"/>
    <s v="M"/>
    <n v="11"/>
    <d v="1959-10-11T00:00:00"/>
    <n v="60.77216728183663"/>
    <n v="0"/>
    <s v="IT"/>
    <s v="Mass Customer"/>
    <s v="N"/>
    <s v="Yes"/>
    <n v="19"/>
    <m/>
  </r>
  <r>
    <n v="903"/>
    <n v="81"/>
    <x v="2650"/>
    <d v="2017-05-10T00:00:00"/>
    <n v="234"/>
    <b v="1"/>
    <s v="Approved"/>
    <s v="Norco Bicycles"/>
    <s v="Standard"/>
    <s v="medium"/>
    <s v="small"/>
    <n v="586.45000000000005"/>
    <n v="521.94000000000005"/>
    <d v="1991-07-10T00:00:00"/>
    <n v="64.509999999999991"/>
    <s v="M"/>
    <n v="53"/>
    <d v="1977-05-18T00:00:00"/>
    <n v="43.158468651699643"/>
    <s v="Database Administrator III"/>
    <s v="Property"/>
    <s v="Mass Customer"/>
    <s v="N"/>
    <s v="No"/>
    <n v="13"/>
    <m/>
  </r>
  <r>
    <n v="1348"/>
    <n v="40"/>
    <x v="821"/>
    <d v="2017-05-10T00:00:00"/>
    <n v="234"/>
    <b v="1"/>
    <s v="Approved"/>
    <s v="Trek Bicycles"/>
    <s v="Road"/>
    <s v="medium"/>
    <s v="large"/>
    <n v="1894.19"/>
    <n v="598.76"/>
    <d v="2003-07-21T00:00:00"/>
    <n v="1295.43"/>
    <s v="M"/>
    <n v="73"/>
    <d v="1975-02-26T00:00:00"/>
    <n v="45.383126185946217"/>
    <s v="Internal Auditor"/>
    <s v="Health"/>
    <s v="High Net Worth"/>
    <s v="N"/>
    <s v="No"/>
    <n v="13"/>
    <m/>
  </r>
  <r>
    <n v="1504"/>
    <n v="84"/>
    <x v="1580"/>
    <d v="2017-05-10T00:00:00"/>
    <n v="234"/>
    <b v="1"/>
    <s v="Approved"/>
    <s v="Trek Bicycles"/>
    <s v="Road"/>
    <s v="medium"/>
    <s v="medium"/>
    <n v="290.62"/>
    <n v="215.14"/>
    <d v="2003-01-05T00:00:00"/>
    <n v="75.480000000000018"/>
    <s v="M"/>
    <n v="79"/>
    <d v="1971-07-05T00:00:00"/>
    <n v="49.03244125443937"/>
    <s v="Accounting Assistant III"/>
    <s v="Retail"/>
    <s v="Mass Customer"/>
    <s v="N"/>
    <s v="Yes"/>
    <n v="4"/>
    <m/>
  </r>
  <r>
    <n v="1547"/>
    <n v="64"/>
    <x v="1968"/>
    <d v="2017-05-10T00:00:00"/>
    <n v="234"/>
    <b v="0"/>
    <s v="Approved"/>
    <s v="Trek Bicycles"/>
    <s v="Standard"/>
    <s v="medium"/>
    <s v="large"/>
    <n v="1469.44"/>
    <n v="596.54999999999995"/>
    <d v="1997-01-25T00:00:00"/>
    <n v="872.8900000000001"/>
    <s v="M"/>
    <n v="76"/>
    <d v="1994-09-12T00:00:00"/>
    <n v="25.826961802384574"/>
    <s v="Marketing Manager"/>
    <s v="n/a"/>
    <s v="Mass Customer"/>
    <s v="N"/>
    <s v="Yes"/>
    <n v="3"/>
    <m/>
  </r>
  <r>
    <n v="1569"/>
    <n v="3"/>
    <x v="1587"/>
    <d v="2017-05-10T00:00:00"/>
    <n v="234"/>
    <b v="1"/>
    <s v="Approved"/>
    <s v="Trek Bicycles"/>
    <s v="Standard"/>
    <s v="medium"/>
    <s v="large"/>
    <n v="2091.4699999999998"/>
    <n v="388.92"/>
    <d v="2004-09-28T00:00:00"/>
    <n v="1702.5499999999997"/>
    <s v="M"/>
    <n v="77"/>
    <d v="1995-06-11T00:00:00"/>
    <n v="25.08175632293252"/>
    <n v="0"/>
    <s v="Manufacturing"/>
    <s v="Mass Customer"/>
    <s v="N"/>
    <s v="Yes"/>
    <n v="6"/>
    <m/>
  </r>
  <r>
    <n v="1629"/>
    <n v="78"/>
    <x v="1841"/>
    <d v="2017-05-10T00:00:00"/>
    <n v="234"/>
    <b v="0"/>
    <s v="Approved"/>
    <s v="Giant Bicycles"/>
    <s v="Standard"/>
    <s v="medium"/>
    <s v="large"/>
    <n v="1765.3"/>
    <n v="709.48"/>
    <d v="2003-09-09T00:00:00"/>
    <n v="1055.82"/>
    <s v="F"/>
    <n v="64"/>
    <d v="1971-06-26T00:00:00"/>
    <n v="49.057098788685941"/>
    <s v="Recruiter"/>
    <s v="Health"/>
    <s v="Mass Customer"/>
    <s v="N"/>
    <s v="Yes"/>
    <n v="15"/>
    <m/>
  </r>
  <r>
    <n v="2148"/>
    <n v="79"/>
    <x v="3204"/>
    <d v="2017-05-10T00:00:00"/>
    <n v="234"/>
    <b v="1"/>
    <s v="Approved"/>
    <s v="Norco Bicycles"/>
    <s v="Standard"/>
    <s v="medium"/>
    <s v="medium"/>
    <n v="1555.58"/>
    <n v="818.01"/>
    <d v="1997-01-25T00:00:00"/>
    <n v="737.56999999999994"/>
    <s v="U"/>
    <n v="42"/>
    <d v="1899-12-30T00:00:00"/>
    <n v="0"/>
    <s v="Social Worker"/>
    <s v="Health"/>
    <s v="Mass Customer"/>
    <s v="N"/>
    <s v="Yes"/>
    <n v="0"/>
    <m/>
  </r>
  <r>
    <n v="2310"/>
    <n v="15"/>
    <x v="290"/>
    <d v="2017-05-10T00:00:00"/>
    <n v="234"/>
    <b v="0"/>
    <s v="Approved"/>
    <s v="Norco Bicycles"/>
    <s v="Standard"/>
    <s v="low"/>
    <s v="medium"/>
    <n v="958.74"/>
    <n v="748.9"/>
    <d v="1996-11-09T00:00:00"/>
    <n v="209.84000000000003"/>
    <s v="F"/>
    <n v="34"/>
    <d v="1982-01-28T00:00:00"/>
    <n v="38.457098788685947"/>
    <n v="0"/>
    <s v="n/a"/>
    <s v="Mass Customer"/>
    <s v="N"/>
    <s v="Yes"/>
    <n v="7"/>
    <m/>
  </r>
  <r>
    <n v="2501"/>
    <n v="59"/>
    <x v="2485"/>
    <d v="2017-05-10T00:00:00"/>
    <n v="234"/>
    <b v="0"/>
    <s v="Approved"/>
    <s v="Solex"/>
    <s v="Standard"/>
    <s v="medium"/>
    <s v="large"/>
    <n v="1061.56"/>
    <n v="733.58"/>
    <d v="2015-06-17T00:00:00"/>
    <n v="327.9799999999999"/>
    <s v="F"/>
    <n v="97"/>
    <d v="1973-03-10T00:00:00"/>
    <n v="47.350249473617453"/>
    <s v="Business Systems Development Analyst"/>
    <s v="Argiculture"/>
    <s v="Affluent Customer"/>
    <s v="N"/>
    <s v="Yes"/>
    <n v="8"/>
    <m/>
  </r>
  <r>
    <n v="3404"/>
    <n v="11"/>
    <x v="1154"/>
    <d v="2017-05-10T00:00:00"/>
    <n v="234"/>
    <b v="1"/>
    <s v="Approved"/>
    <s v="Giant Bicycles"/>
    <s v="Standard"/>
    <s v="high"/>
    <s v="medium"/>
    <n v="1274.93"/>
    <n v="764.96"/>
    <d v="2007-08-04T00:00:00"/>
    <n v="509.97"/>
    <s v="F"/>
    <n v="32"/>
    <d v="1972-03-16T00:00:00"/>
    <n v="48.333811117453067"/>
    <s v="Budget/Accounting Analyst III"/>
    <s v="IT"/>
    <s v="Mass Customer"/>
    <s v="N"/>
    <s v="No"/>
    <n v="8"/>
    <m/>
  </r>
  <r>
    <n v="3808"/>
    <n v="33"/>
    <x v="2481"/>
    <d v="2017-05-10T00:00:00"/>
    <n v="234"/>
    <b v="0"/>
    <s v="Approved"/>
    <s v="Giant Bicycles"/>
    <s v="Standard"/>
    <s v="medium"/>
    <s v="small"/>
    <n v="1311.44"/>
    <n v="1167.18"/>
    <d v="1992-10-11T00:00:00"/>
    <n v="144.26"/>
    <s v="F"/>
    <n v="20"/>
    <d v="1954-03-18T00:00:00"/>
    <n v="66.342030295535253"/>
    <s v="Mechanical Systems Engineer"/>
    <s v="Retail"/>
    <s v="Mass Customer"/>
    <s v="N"/>
    <s v="No"/>
    <n v="12"/>
    <m/>
  </r>
  <r>
    <n v="3997"/>
    <n v="64"/>
    <x v="2128"/>
    <d v="2017-05-10T00:00:00"/>
    <n v="234"/>
    <b v="1"/>
    <s v="Approved"/>
    <s v="Giant Bicycles"/>
    <s v="Standard"/>
    <s v="high"/>
    <s v="small"/>
    <n v="1977.36"/>
    <n v="1759.85"/>
    <d v="2011-08-24T00:00:00"/>
    <n v="217.51"/>
    <s v="M"/>
    <n v="19"/>
    <d v="1967-04-29T00:00:00"/>
    <n v="53.218742624302379"/>
    <n v="0"/>
    <s v="Manufacturing"/>
    <s v="High Net Worth"/>
    <s v="N"/>
    <s v="No"/>
    <n v="13"/>
    <m/>
  </r>
  <r>
    <n v="4255"/>
    <n v="90"/>
    <x v="2302"/>
    <d v="2017-05-10T00:00:00"/>
    <n v="234"/>
    <b v="0"/>
    <s v="Approved"/>
    <s v="Solex"/>
    <s v="Standard"/>
    <s v="low"/>
    <s v="medium"/>
    <n v="945.04"/>
    <n v="507.58"/>
    <d v="1995-12-19T00:00:00"/>
    <n v="437.46"/>
    <s v="M"/>
    <n v="31"/>
    <d v="1992-04-01T00:00:00"/>
    <n v="28.276276870877727"/>
    <s v="Mechanical Systems Engineer"/>
    <s v="Property"/>
    <s v="High Net Worth"/>
    <s v="N"/>
    <s v="Yes"/>
    <n v="6"/>
    <m/>
  </r>
  <r>
    <n v="4487"/>
    <n v="76"/>
    <x v="4"/>
    <d v="2017-05-10T00:00:00"/>
    <n v="234"/>
    <b v="1"/>
    <s v="Approved"/>
    <s v="WeareA2B"/>
    <s v="Road"/>
    <s v="low"/>
    <s v="small"/>
    <n v="1172.78"/>
    <n v="1043.77"/>
    <d v="2002-10-10T00:00:00"/>
    <n v="129.01"/>
    <s v="F"/>
    <n v="11"/>
    <d v="1997-12-14T00:00:00"/>
    <n v="22.569427555809231"/>
    <s v="Electrical Engineer"/>
    <s v="Manufacturing"/>
    <s v="High Net Worth"/>
    <s v="N"/>
    <s v="No"/>
    <n v="3"/>
    <m/>
  </r>
  <r>
    <n v="4746"/>
    <n v="28"/>
    <x v="3170"/>
    <d v="2017-05-10T00:00:00"/>
    <n v="234"/>
    <b v="1"/>
    <s v="Approved"/>
    <s v="Norco Bicycles"/>
    <s v="Standard"/>
    <s v="medium"/>
    <s v="small"/>
    <n v="1216.1400000000001"/>
    <n v="1082.3599999999999"/>
    <d v="1993-07-15T00:00:00"/>
    <n v="133.7800000000002"/>
    <s v="M"/>
    <n v="12"/>
    <d v="1977-11-27T00:00:00"/>
    <n v="42.629701528411971"/>
    <s v="Media Manager II"/>
    <s v="Health"/>
    <s v="Affluent Customer"/>
    <s v="N"/>
    <s v="Yes"/>
    <n v="4"/>
    <m/>
  </r>
  <r>
    <n v="4939"/>
    <n v="75"/>
    <x v="1752"/>
    <d v="2017-05-10T00:00:00"/>
    <n v="234"/>
    <b v="1"/>
    <s v="Approved"/>
    <s v="Giant Bicycles"/>
    <s v="Touring"/>
    <s v="medium"/>
    <s v="large"/>
    <n v="1873.97"/>
    <n v="863.95"/>
    <d v="2006-05-22T00:00:00"/>
    <n v="1010.02"/>
    <s v="F"/>
    <n v="45"/>
    <d v="1968-08-06T00:00:00"/>
    <n v="51.944770021562654"/>
    <s v="Social Worker"/>
    <s v="Health"/>
    <s v="Affluent Customer"/>
    <s v="N"/>
    <s v="No"/>
    <n v="4"/>
    <m/>
  </r>
  <r>
    <n v="5024"/>
    <n v="100"/>
    <x v="33"/>
    <d v="2017-05-10T00:00:00"/>
    <n v="234"/>
    <b v="1"/>
    <s v="Approved"/>
    <s v="Norco Bicycles"/>
    <s v="Road"/>
    <s v="medium"/>
    <s v="medium"/>
    <n v="1036.5899999999999"/>
    <n v="206.35"/>
    <d v="1991-05-06T00:00:00"/>
    <n v="830.2399999999999"/>
    <s v="M"/>
    <n v="40"/>
    <d v="1956-11-17T00:00:00"/>
    <n v="63.670797418822929"/>
    <s v="Environmental Specialist"/>
    <s v="n/a"/>
    <s v="Affluent Customer"/>
    <s v="N"/>
    <s v="No"/>
    <n v="18"/>
    <m/>
  </r>
  <r>
    <n v="5083"/>
    <n v="94"/>
    <x v="2802"/>
    <d v="2017-05-10T00:00:00"/>
    <n v="234"/>
    <b v="0"/>
    <s v="Approved"/>
    <s v="Giant Bicycles"/>
    <s v="Standard"/>
    <s v="medium"/>
    <s v="large"/>
    <n v="1635.3"/>
    <n v="993.66"/>
    <d v="2009-04-12T00:00:00"/>
    <n v="641.64"/>
    <s v="M"/>
    <n v="38"/>
    <d v="1977-02-27T00:00:00"/>
    <n v="43.377646733891424"/>
    <s v="Media Manager IV"/>
    <s v="n/a"/>
    <s v="Mass Customer"/>
    <s v="N"/>
    <s v="Yes"/>
    <n v="18"/>
    <m/>
  </r>
  <r>
    <n v="5582"/>
    <n v="58"/>
    <x v="3432"/>
    <d v="2017-05-10T00:00:00"/>
    <n v="234"/>
    <b v="0"/>
    <s v="Approved"/>
    <s v="OHM Cycles"/>
    <s v="Standard"/>
    <s v="medium"/>
    <s v="medium"/>
    <n v="912.52"/>
    <n v="141.4"/>
    <d v="1993-07-20T00:00:00"/>
    <n v="771.12"/>
    <s v="M"/>
    <n v="45"/>
    <d v="1978-07-23T00:00:00"/>
    <n v="41.977646733891426"/>
    <s v="VP Sales"/>
    <s v="Financial Services"/>
    <s v="Affluent Customer"/>
    <s v="N"/>
    <s v="Yes"/>
    <n v="14"/>
    <m/>
  </r>
  <r>
    <n v="5925"/>
    <n v="51"/>
    <x v="574"/>
    <d v="2017-05-10T00:00:00"/>
    <n v="234"/>
    <b v="1"/>
    <s v="Approved"/>
    <s v="OHM Cycles"/>
    <s v="Standard"/>
    <s v="high"/>
    <s v="medium"/>
    <n v="2005.66"/>
    <n v="1203.4000000000001"/>
    <d v="2014-07-28T00:00:00"/>
    <n v="802.26"/>
    <s v="M"/>
    <n v="80"/>
    <d v="1968-05-11T00:00:00"/>
    <n v="52.183126185946222"/>
    <s v="General Manager"/>
    <s v="Financial Services"/>
    <s v="Mass Customer"/>
    <s v="N"/>
    <s v="Yes"/>
    <n v="4"/>
    <m/>
  </r>
  <r>
    <n v="6548"/>
    <n v="46"/>
    <x v="2086"/>
    <d v="2017-05-10T00:00:00"/>
    <n v="234"/>
    <b v="0"/>
    <s v="Approved"/>
    <s v="OHM Cycles"/>
    <s v="Standard"/>
    <s v="low"/>
    <s v="medium"/>
    <n v="1793.43"/>
    <n v="248.82"/>
    <d v="2011-05-09T00:00:00"/>
    <n v="1544.6100000000001"/>
    <s v="M"/>
    <n v="27"/>
    <d v="1943-08-11T00:00:00"/>
    <n v="76.950249473617447"/>
    <s v="Environmental Specialist"/>
    <s v="Manufacturing"/>
    <s v="High Net Worth"/>
    <s v="N"/>
    <s v="Yes"/>
    <n v="17"/>
    <m/>
  </r>
  <r>
    <n v="8400"/>
    <n v="84"/>
    <x v="625"/>
    <d v="2017-05-10T00:00:00"/>
    <n v="234"/>
    <b v="0"/>
    <s v="Approved"/>
    <s v="Trek Bicycles"/>
    <s v="Road"/>
    <s v="medium"/>
    <s v="medium"/>
    <n v="290.62"/>
    <n v="215.14"/>
    <d v="2004-12-18T00:00:00"/>
    <n v="75.480000000000018"/>
    <s v="F"/>
    <n v="11"/>
    <d v="1960-05-10T00:00:00"/>
    <n v="60.191345364028408"/>
    <s v="Sales Representative"/>
    <s v="Retail"/>
    <s v="Affluent Customer"/>
    <s v="N"/>
    <s v="Yes"/>
    <n v="14"/>
    <m/>
  </r>
  <r>
    <n v="8850"/>
    <n v="0"/>
    <x v="3333"/>
    <d v="2017-05-10T00:00:00"/>
    <n v="234"/>
    <b v="0"/>
    <s v="Approved"/>
    <s v="Trek Bicycles"/>
    <s v="Standard"/>
    <s v="high"/>
    <s v="medium"/>
    <n v="495.72"/>
    <n v="297.43"/>
    <d v="2015-04-11T00:00:00"/>
    <n v="198.29000000000002"/>
    <s v="F"/>
    <n v="70"/>
    <d v="1973-11-08T00:00:00"/>
    <n v="46.684496048959915"/>
    <s v="Marketing Assistant"/>
    <s v="Retail"/>
    <s v="High Net Worth"/>
    <s v="N"/>
    <s v="No"/>
    <n v="14"/>
    <m/>
  </r>
  <r>
    <n v="9062"/>
    <n v="74"/>
    <x v="3144"/>
    <d v="2017-05-10T00:00:00"/>
    <n v="234"/>
    <b v="1"/>
    <s v="Approved"/>
    <s v="WeareA2B"/>
    <s v="Standard"/>
    <s v="medium"/>
    <s v="medium"/>
    <n v="1228.07"/>
    <n v="400.91"/>
    <d v="1997-01-25T00:00:00"/>
    <n v="827.15999999999985"/>
    <s v="M"/>
    <n v="3"/>
    <d v="1978-09-18T00:00:00"/>
    <n v="41.821482350329781"/>
    <s v="Director of Sales"/>
    <s v="Health"/>
    <s v="Mass Customer"/>
    <s v="N"/>
    <s v="Yes"/>
    <n v="16"/>
    <m/>
  </r>
  <r>
    <n v="9833"/>
    <n v="71"/>
    <x v="1126"/>
    <d v="2017-05-10T00:00:00"/>
    <n v="234"/>
    <b v="0"/>
    <s v="Approved"/>
    <s v="Solex"/>
    <s v="Standard"/>
    <s v="high"/>
    <s v="large"/>
    <n v="1842.92"/>
    <n v="1105.75"/>
    <d v="2011-01-10T00:00:00"/>
    <n v="737.17000000000007"/>
    <s v="F"/>
    <n v="64"/>
    <d v="1967-04-01T00:00:00"/>
    <n v="53.295454953069509"/>
    <s v="Assistant Media Planner"/>
    <s v="Entertainment"/>
    <s v="Mass Customer"/>
    <s v="N"/>
    <s v="Yes"/>
    <n v="11"/>
    <m/>
  </r>
  <r>
    <n v="10526"/>
    <n v="42"/>
    <x v="2207"/>
    <d v="2017-05-10T00:00:00"/>
    <n v="234"/>
    <b v="1"/>
    <s v="Approved"/>
    <s v="OHM Cycles"/>
    <s v="Road"/>
    <s v="medium"/>
    <s v="small"/>
    <n v="1810"/>
    <n v="1610.9"/>
    <d v="1999-12-04T00:00:00"/>
    <n v="199.09999999999991"/>
    <s v="F"/>
    <n v="90"/>
    <d v="1996-01-24T00:00:00"/>
    <n v="24.45983851471334"/>
    <s v="Senior Developer"/>
    <s v="Financial Services"/>
    <s v="Affluent Customer"/>
    <s v="N"/>
    <s v="Yes"/>
    <n v="7"/>
    <m/>
  </r>
  <r>
    <n v="10779"/>
    <n v="28"/>
    <x v="2837"/>
    <d v="2017-05-10T00:00:00"/>
    <n v="234"/>
    <b v="0"/>
    <s v="Approved"/>
    <s v="Norco Bicycles"/>
    <s v="Standard"/>
    <s v="medium"/>
    <s v="small"/>
    <n v="1216.1400000000001"/>
    <n v="1082.3599999999999"/>
    <d v="1991-08-05T00:00:00"/>
    <n v="133.7800000000002"/>
    <s v="M"/>
    <n v="81"/>
    <d v="1986-10-25T00:00:00"/>
    <n v="33.714633035261286"/>
    <s v="VP Marketing"/>
    <s v="Retail"/>
    <s v="Mass Customer"/>
    <s v="N"/>
    <s v="No"/>
    <n v="7"/>
    <m/>
  </r>
  <r>
    <n v="11602"/>
    <n v="82"/>
    <x v="723"/>
    <d v="2017-05-10T00:00:00"/>
    <n v="234"/>
    <b v="1"/>
    <s v="Approved"/>
    <s v="Norco Bicycles"/>
    <s v="Standard"/>
    <s v="high"/>
    <s v="medium"/>
    <n v="1148.6400000000001"/>
    <n v="689.18"/>
    <d v="2004-12-18T00:00:00"/>
    <n v="459.46000000000015"/>
    <s v="M"/>
    <n v="81"/>
    <d v="1957-02-25T00:00:00"/>
    <n v="63.396824816083203"/>
    <s v="Senior Financial Analyst"/>
    <s v="Financial Services"/>
    <s v="Affluent Customer"/>
    <s v="N"/>
    <s v="Yes"/>
    <n v="7"/>
    <m/>
  </r>
  <r>
    <n v="12396"/>
    <n v="0"/>
    <x v="497"/>
    <d v="2017-05-10T00:00:00"/>
    <n v="234"/>
    <b v="0"/>
    <s v="Approved"/>
    <s v="Norco Bicycles"/>
    <s v="Standard"/>
    <s v="low"/>
    <s v="medium"/>
    <n v="363.01"/>
    <n v="290.41000000000003"/>
    <d v="2016-03-29T00:00:00"/>
    <n v="72.599999999999966"/>
    <s v="M"/>
    <n v="67"/>
    <d v="1967-03-15T00:00:00"/>
    <n v="53.34203029553526"/>
    <s v="Actuary"/>
    <s v="Financial Services"/>
    <s v="High Net Worth"/>
    <s v="N"/>
    <s v="Yes"/>
    <n v="19"/>
    <m/>
  </r>
  <r>
    <n v="13590"/>
    <n v="22"/>
    <x v="1705"/>
    <d v="2017-05-10T00:00:00"/>
    <n v="234"/>
    <b v="1"/>
    <s v="Approved"/>
    <s v="Solex"/>
    <s v="Standard"/>
    <s v="medium"/>
    <s v="medium"/>
    <n v="575.27"/>
    <n v="431.45"/>
    <d v="2013-03-12T00:00:00"/>
    <n v="143.82"/>
    <s v="F"/>
    <n v="26"/>
    <d v="1959-03-11T00:00:00"/>
    <n v="61.358468651699646"/>
    <s v="Health Coach III"/>
    <s v="Health"/>
    <s v="High Net Worth"/>
    <s v="N"/>
    <s v="Yes"/>
    <n v="19"/>
    <m/>
  </r>
  <r>
    <n v="12870"/>
    <n v="0"/>
    <x v="2890"/>
    <d v="2017-03-29T00:00:00"/>
    <m/>
    <b v="0"/>
    <s v="Approved"/>
    <m/>
    <m/>
    <m/>
    <m/>
    <n v="1703.18"/>
    <m/>
    <m/>
    <m/>
    <m/>
    <m/>
    <m/>
    <m/>
    <m/>
    <m/>
    <m/>
    <m/>
    <m/>
    <m/>
    <m/>
  </r>
  <r>
    <n v="13702"/>
    <n v="35"/>
    <x v="2100"/>
    <d v="2017-05-10T00:00:00"/>
    <n v="234"/>
    <b v="0"/>
    <s v="Approved"/>
    <s v="Giant Bicycles"/>
    <s v="Standard"/>
    <s v="medium"/>
    <s v="medium"/>
    <n v="1403.5"/>
    <n v="954.82"/>
    <d v="2016-11-14T00:00:00"/>
    <n v="448.67999999999995"/>
    <s v="M"/>
    <n v="93"/>
    <d v="1958-07-05T00:00:00"/>
    <n v="62.040660432521562"/>
    <s v="Help Desk Operator"/>
    <s v="Entertainment"/>
    <s v="High Net Worth"/>
    <s v="N"/>
    <s v="No"/>
    <n v="7"/>
    <m/>
  </r>
  <r>
    <n v="13868"/>
    <n v="90"/>
    <x v="1321"/>
    <d v="2017-05-10T00:00:00"/>
    <n v="234"/>
    <b v="0"/>
    <s v="Approved"/>
    <s v="Norco Bicycles"/>
    <s v="Standard"/>
    <s v="low"/>
    <s v="medium"/>
    <n v="363.01"/>
    <n v="290.41000000000003"/>
    <d v="2004-01-16T00:00:00"/>
    <n v="72.599999999999966"/>
    <s v="M"/>
    <n v="39"/>
    <d v="1973-07-31T00:00:00"/>
    <n v="46.95846865169964"/>
    <n v="0"/>
    <s v="Argiculture"/>
    <s v="Mass Customer"/>
    <s v="N"/>
    <s v="Yes"/>
    <n v="17"/>
    <m/>
  </r>
  <r>
    <n v="14096"/>
    <n v="39"/>
    <x v="1046"/>
    <d v="2017-05-10T00:00:00"/>
    <n v="234"/>
    <b v="1"/>
    <s v="Approved"/>
    <s v="Giant Bicycles"/>
    <s v="Standard"/>
    <s v="medium"/>
    <s v="large"/>
    <n v="1812.75"/>
    <n v="582.48"/>
    <d v="2010-06-07T00:00:00"/>
    <n v="1230.27"/>
    <s v="M"/>
    <n v="93"/>
    <d v="1972-02-13T00:00:00"/>
    <n v="48.421482350329782"/>
    <s v="Administrative Officer"/>
    <s v="Manufacturing"/>
    <s v="Affluent Customer"/>
    <s v="N"/>
    <s v="Yes"/>
    <n v="16"/>
    <m/>
  </r>
  <r>
    <n v="15002"/>
    <n v="87"/>
    <x v="2612"/>
    <d v="2017-05-10T00:00:00"/>
    <n v="234"/>
    <b v="1"/>
    <s v="Approved"/>
    <s v="Giant Bicycles"/>
    <s v="Standard"/>
    <s v="high"/>
    <s v="medium"/>
    <n v="1179"/>
    <n v="707.4"/>
    <d v="1997-08-25T00:00:00"/>
    <n v="471.6"/>
    <s v="F"/>
    <n v="68"/>
    <d v="1977-05-02T00:00:00"/>
    <n v="43.202304268138001"/>
    <s v="Quality Control Specialist"/>
    <s v="n/a"/>
    <s v="Mass Customer"/>
    <s v="N"/>
    <s v="No"/>
    <n v="20"/>
    <m/>
  </r>
  <r>
    <n v="15031"/>
    <n v="91"/>
    <x v="1172"/>
    <d v="2017-05-10T00:00:00"/>
    <n v="234"/>
    <b v="0"/>
    <s v="Approved"/>
    <s v="WeareA2B"/>
    <s v="Standard"/>
    <s v="low"/>
    <s v="medium"/>
    <n v="642.30999999999995"/>
    <n v="513.85"/>
    <d v="1997-01-25T00:00:00"/>
    <n v="128.45999999999992"/>
    <s v="M"/>
    <n v="9"/>
    <d v="1995-10-03T00:00:00"/>
    <n v="24.769427555809234"/>
    <s v="Safety Technician II"/>
    <s v="n/a"/>
    <s v="High Net Worth"/>
    <s v="N"/>
    <s v="Yes"/>
    <n v="4"/>
    <m/>
  </r>
  <r>
    <n v="15045"/>
    <n v="21"/>
    <x v="1683"/>
    <d v="2017-05-10T00:00:00"/>
    <n v="234"/>
    <b v="1"/>
    <s v="Approved"/>
    <s v="Solex"/>
    <s v="Standard"/>
    <s v="medium"/>
    <s v="large"/>
    <n v="1071.23"/>
    <n v="380.74"/>
    <d v="1993-07-15T00:00:00"/>
    <n v="690.49"/>
    <s v="F"/>
    <n v="20"/>
    <d v="1966-03-17T00:00:00"/>
    <n v="54.336550843480467"/>
    <s v="Administrative Assistant III"/>
    <s v="Financial Services"/>
    <s v="Mass Customer"/>
    <s v="N"/>
    <s v="Yes"/>
    <n v="13"/>
    <m/>
  </r>
  <r>
    <n v="15175"/>
    <n v="27"/>
    <x v="1677"/>
    <d v="2017-05-10T00:00:00"/>
    <n v="234"/>
    <b v="1"/>
    <s v="Approved"/>
    <s v="Trek Bicycles"/>
    <s v="Standard"/>
    <s v="low"/>
    <s v="medium"/>
    <n v="1057.51"/>
    <n v="154.4"/>
    <d v="1994-07-12T00:00:00"/>
    <n v="903.11"/>
    <s v="F"/>
    <n v="42"/>
    <d v="1980-10-18T00:00:00"/>
    <n v="39.736550843480465"/>
    <n v="0"/>
    <s v="Property"/>
    <s v="High Net Worth"/>
    <s v="N"/>
    <s v="No"/>
    <n v="20"/>
    <m/>
  </r>
  <r>
    <n v="15454"/>
    <n v="64"/>
    <x v="500"/>
    <d v="2017-05-10T00:00:00"/>
    <n v="234"/>
    <b v="1"/>
    <s v="Approved"/>
    <s v="Trek Bicycles"/>
    <s v="Standard"/>
    <s v="medium"/>
    <s v="large"/>
    <n v="1469.44"/>
    <n v="596.54999999999995"/>
    <d v="2012-05-18T00:00:00"/>
    <n v="872.8900000000001"/>
    <s v="M"/>
    <n v="51"/>
    <d v="1987-04-15T00:00:00"/>
    <n v="33.243400158548958"/>
    <s v="Engineer I"/>
    <s v="Manufacturing"/>
    <s v="Mass Customer"/>
    <s v="N"/>
    <s v="No"/>
    <n v="17"/>
    <m/>
  </r>
  <r>
    <n v="16799"/>
    <n v="0"/>
    <x v="2216"/>
    <d v="2017-05-10T00:00:00"/>
    <n v="234"/>
    <b v="0"/>
    <s v="Approved"/>
    <s v="Norco Bicycles"/>
    <s v="Road"/>
    <s v="medium"/>
    <s v="medium"/>
    <n v="543.39"/>
    <n v="407.54"/>
    <d v="2016-11-22T00:00:00"/>
    <n v="135.84999999999997"/>
    <s v="M"/>
    <n v="29"/>
    <d v="1960-12-06T00:00:00"/>
    <n v="59.616002898274985"/>
    <s v="Chemical Engineer"/>
    <s v="Manufacturing"/>
    <s v="High Net Worth"/>
    <s v="N"/>
    <s v="No"/>
    <n v="6"/>
    <m/>
  </r>
  <r>
    <n v="17047"/>
    <n v="100"/>
    <x v="2302"/>
    <d v="2017-05-10T00:00:00"/>
    <n v="234"/>
    <b v="1"/>
    <s v="Approved"/>
    <s v="Trek Bicycles"/>
    <s v="Standard"/>
    <s v="medium"/>
    <s v="small"/>
    <n v="1386.84"/>
    <n v="1234.29"/>
    <d v="2009-03-08T00:00:00"/>
    <n v="152.54999999999995"/>
    <s v="M"/>
    <n v="31"/>
    <d v="1992-04-01T00:00:00"/>
    <n v="28.276276870877727"/>
    <s v="Mechanical Systems Engineer"/>
    <s v="Property"/>
    <s v="High Net Worth"/>
    <s v="N"/>
    <s v="Yes"/>
    <n v="6"/>
    <m/>
  </r>
  <r>
    <n v="17138"/>
    <n v="50"/>
    <x v="335"/>
    <d v="2017-05-10T00:00:00"/>
    <n v="234"/>
    <b v="1"/>
    <s v="Approved"/>
    <s v="Giant Bicycles"/>
    <s v="Standard"/>
    <s v="medium"/>
    <s v="medium"/>
    <n v="642.70000000000005"/>
    <n v="211.37"/>
    <d v="2002-03-22T00:00:00"/>
    <n v="431.33000000000004"/>
    <s v="F"/>
    <n v="5"/>
    <d v="1992-12-18T00:00:00"/>
    <n v="27.561208377727041"/>
    <s v="Structural Analysis Engineer"/>
    <s v="Property"/>
    <s v="High Net Worth"/>
    <s v="N"/>
    <s v="No"/>
    <n v="10"/>
    <m/>
  </r>
  <r>
    <n v="17638"/>
    <n v="11"/>
    <x v="122"/>
    <d v="2017-05-10T00:00:00"/>
    <n v="234"/>
    <b v="1"/>
    <s v="Approved"/>
    <s v="Giant Bicycles"/>
    <s v="Standard"/>
    <s v="high"/>
    <s v="medium"/>
    <n v="1274.93"/>
    <n v="764.96"/>
    <d v="2007-08-04T00:00:00"/>
    <n v="509.97"/>
    <s v="F"/>
    <n v="67"/>
    <d v="1962-09-18T00:00:00"/>
    <n v="57.832441254439367"/>
    <n v="0"/>
    <s v="Financial Services"/>
    <s v="Mass Customer"/>
    <s v="N"/>
    <s v="No"/>
    <n v="9"/>
    <m/>
  </r>
  <r>
    <n v="18224"/>
    <n v="38"/>
    <x v="2883"/>
    <d v="2017-05-10T00:00:00"/>
    <n v="234"/>
    <b v="0"/>
    <s v="Approved"/>
    <s v="Trek Bicycles"/>
    <s v="Standard"/>
    <s v="medium"/>
    <s v="large"/>
    <n v="2091.4699999999998"/>
    <n v="388.92"/>
    <d v="1991-11-07T00:00:00"/>
    <n v="1702.5499999999997"/>
    <s v="M"/>
    <n v="99"/>
    <d v="1985-11-08T00:00:00"/>
    <n v="34.676276870877729"/>
    <s v="Computer Systems Analyst II"/>
    <s v="Entertainment"/>
    <s v="High Net Worth"/>
    <s v="N"/>
    <s v="Yes"/>
    <n v="18"/>
    <m/>
  </r>
  <r>
    <n v="18281"/>
    <n v="85"/>
    <x v="2276"/>
    <d v="2017-05-10T00:00:00"/>
    <n v="234"/>
    <b v="0"/>
    <s v="Approved"/>
    <s v="WeareA2B"/>
    <s v="Standard"/>
    <s v="medium"/>
    <s v="medium"/>
    <n v="752.64"/>
    <n v="205.36"/>
    <d v="2015-08-02T00:00:00"/>
    <n v="547.28"/>
    <s v="F"/>
    <n v="94"/>
    <d v="1960-03-17T00:00:00"/>
    <n v="60.33929056950786"/>
    <s v="Computer Systems Analyst II"/>
    <s v="Property"/>
    <s v="Mass Customer"/>
    <s v="N"/>
    <s v="No"/>
    <n v="16"/>
    <m/>
  </r>
  <r>
    <n v="19443"/>
    <n v="3"/>
    <x v="3204"/>
    <d v="2017-05-10T00:00:00"/>
    <n v="234"/>
    <b v="1"/>
    <s v="Approved"/>
    <s v="Trek Bicycles"/>
    <s v="Standard"/>
    <s v="medium"/>
    <s v="large"/>
    <n v="2091.4699999999998"/>
    <n v="388.92"/>
    <d v="2012-09-15T00:00:00"/>
    <n v="1702.5499999999997"/>
    <s v="U"/>
    <n v="42"/>
    <d v="1899-12-30T00:00:00"/>
    <n v="0"/>
    <s v="Social Worker"/>
    <s v="Health"/>
    <s v="Mass Customer"/>
    <s v="N"/>
    <s v="Yes"/>
    <n v="0"/>
    <m/>
  </r>
  <r>
    <n v="19733"/>
    <n v="74"/>
    <x v="1215"/>
    <d v="2017-05-10T00:00:00"/>
    <n v="234"/>
    <b v="1"/>
    <s v="Approved"/>
    <s v="WeareA2B"/>
    <s v="Standard"/>
    <s v="medium"/>
    <s v="medium"/>
    <n v="1762.96"/>
    <n v="950.52"/>
    <d v="2014-07-28T00:00:00"/>
    <n v="812.44"/>
    <s v="F"/>
    <n v="63"/>
    <d v="1991-02-28T00:00:00"/>
    <n v="29.366687829781835"/>
    <s v="Technical Writer"/>
    <s v="Manufacturing"/>
    <s v="High Net Worth"/>
    <s v="N"/>
    <s v="No"/>
    <n v="9"/>
    <m/>
  </r>
  <r>
    <n v="19888"/>
    <n v="2"/>
    <x v="2492"/>
    <d v="2017-05-10T00:00:00"/>
    <n v="234"/>
    <b v="1"/>
    <s v="Approved"/>
    <s v="Solex"/>
    <s v="Standard"/>
    <s v="medium"/>
    <s v="medium"/>
    <n v="71.489999999999995"/>
    <n v="53.62"/>
    <d v="2005-08-09T00:00:00"/>
    <n v="17.869999999999997"/>
    <s v="M"/>
    <n v="95"/>
    <d v="1980-07-06T00:00:00"/>
    <n v="40.021482350329777"/>
    <s v="Account Representative IV"/>
    <s v="Argiculture"/>
    <s v="Mass Customer"/>
    <s v="N"/>
    <s v="Yes"/>
    <n v="16"/>
    <m/>
  </r>
  <r>
    <n v="19972"/>
    <n v="46"/>
    <x v="505"/>
    <d v="2017-05-10T00:00:00"/>
    <n v="234"/>
    <b v="0"/>
    <s v="Approved"/>
    <s v="Solex"/>
    <s v="Standard"/>
    <s v="low"/>
    <s v="medium"/>
    <n v="1289.8499999999999"/>
    <n v="74.510000000000005"/>
    <d v="2001-11-25T00:00:00"/>
    <n v="1215.3399999999999"/>
    <s v="M"/>
    <n v="60"/>
    <d v="1979-09-14T00:00:00"/>
    <n v="40.832441254439367"/>
    <s v="Social Worker"/>
    <s v="Health"/>
    <s v="Affluent Customer"/>
    <s v="N"/>
    <s v="Yes"/>
    <n v="20"/>
    <m/>
  </r>
  <r>
    <n v="72"/>
    <n v="77"/>
    <x v="841"/>
    <d v="2017-05-09T00:00:00"/>
    <n v="235"/>
    <b v="1"/>
    <s v="Approved"/>
    <s v="WeareA2B"/>
    <s v="Standard"/>
    <s v="medium"/>
    <s v="medium"/>
    <n v="1769.64"/>
    <n v="108.76"/>
    <d v="2011-05-09T00:00:00"/>
    <n v="1660.88"/>
    <s v="F"/>
    <n v="96"/>
    <d v="1978-09-02T00:00:00"/>
    <n v="41.865317966768139"/>
    <s v="Analyst Programmer"/>
    <s v="Health"/>
    <s v="High Net Worth"/>
    <s v="N"/>
    <s v="No"/>
    <n v="14"/>
    <m/>
  </r>
  <r>
    <n v="134"/>
    <n v="78"/>
    <x v="421"/>
    <d v="2017-05-09T00:00:00"/>
    <n v="235"/>
    <b v="0"/>
    <s v="Approved"/>
    <s v="Giant Bicycles"/>
    <s v="Standard"/>
    <s v="medium"/>
    <s v="large"/>
    <n v="1765.3"/>
    <n v="709.48"/>
    <d v="1991-07-10T00:00:00"/>
    <n v="1055.82"/>
    <s v="F"/>
    <n v="61"/>
    <d v="1972-02-07T00:00:00"/>
    <n v="48.437920706494161"/>
    <s v="Programmer Analyst IV"/>
    <s v="Manufacturing"/>
    <s v="Mass Customer"/>
    <s v="N"/>
    <s v="Yes"/>
    <n v="7"/>
    <m/>
  </r>
  <r>
    <n v="261"/>
    <n v="17"/>
    <x v="2968"/>
    <d v="2017-05-09T00:00:00"/>
    <n v="235"/>
    <b v="0"/>
    <s v="Approved"/>
    <s v="Solex"/>
    <s v="Standard"/>
    <s v="high"/>
    <s v="medium"/>
    <n v="1024.6600000000001"/>
    <n v="614.79999999999995"/>
    <d v="2009-03-08T00:00:00"/>
    <n v="409.86000000000013"/>
    <s v="U"/>
    <n v="48"/>
    <d v="1899-12-30T00:00:00"/>
    <n v="0"/>
    <s v="Senior Financial Analyst"/>
    <s v="Financial Services"/>
    <s v="Mass Customer"/>
    <s v="N"/>
    <s v="Yes"/>
    <n v="0"/>
    <m/>
  </r>
  <r>
    <n v="327"/>
    <n v="1"/>
    <x v="699"/>
    <d v="2017-05-09T00:00:00"/>
    <n v="235"/>
    <b v="1"/>
    <s v="Approved"/>
    <s v="Giant Bicycles"/>
    <s v="Standard"/>
    <s v="medium"/>
    <s v="medium"/>
    <n v="1403.5"/>
    <n v="954.82"/>
    <d v="2016-11-14T00:00:00"/>
    <n v="448.67999999999995"/>
    <s v="F"/>
    <n v="91"/>
    <d v="1981-10-27T00:00:00"/>
    <n v="38.711893309233886"/>
    <s v="Payment Adjustment Coordinator"/>
    <s v="Manufacturing"/>
    <s v="Affluent Customer"/>
    <s v="N"/>
    <s v="No"/>
    <n v="14"/>
    <m/>
  </r>
  <r>
    <n v="1179"/>
    <n v="54"/>
    <x v="550"/>
    <d v="2017-05-09T00:00:00"/>
    <n v="235"/>
    <b v="1"/>
    <s v="Approved"/>
    <s v="WeareA2B"/>
    <s v="Standard"/>
    <s v="medium"/>
    <s v="medium"/>
    <n v="1292.8399999999999"/>
    <n v="13.44"/>
    <d v="2003-07-21T00:00:00"/>
    <n v="1279.3999999999999"/>
    <s v="F"/>
    <n v="4"/>
    <d v="1976-12-28T00:00:00"/>
    <n v="43.544770021562655"/>
    <s v="Nuclear Power Engineer"/>
    <s v="Manufacturing"/>
    <s v="Mass Customer"/>
    <s v="N"/>
    <s v="Yes"/>
    <n v="17"/>
    <m/>
  </r>
  <r>
    <n v="1633"/>
    <n v="7"/>
    <x v="39"/>
    <d v="2017-05-09T00:00:00"/>
    <n v="235"/>
    <b v="0"/>
    <s v="Approved"/>
    <s v="Trek Bicycles"/>
    <s v="Road"/>
    <s v="low"/>
    <s v="medium"/>
    <n v="980.37"/>
    <n v="234.43"/>
    <d v="2005-12-07T00:00:00"/>
    <n v="745.94"/>
    <s v="M"/>
    <n v="96"/>
    <d v="1964-01-12T00:00:00"/>
    <n v="56.514633035261284"/>
    <s v="Payment Adjustment Coordinator"/>
    <s v="IT"/>
    <s v="Mass Customer"/>
    <s v="N"/>
    <s v="Yes"/>
    <n v="19"/>
    <m/>
  </r>
  <r>
    <n v="2112"/>
    <n v="4"/>
    <x v="1306"/>
    <d v="2017-05-09T00:00:00"/>
    <n v="235"/>
    <b v="0"/>
    <s v="Approved"/>
    <s v="Giant Bicycles"/>
    <s v="Standard"/>
    <s v="high"/>
    <s v="medium"/>
    <n v="1129.1300000000001"/>
    <n v="677.48"/>
    <d v="2005-08-09T00:00:00"/>
    <n v="451.65000000000009"/>
    <s v="F"/>
    <n v="9"/>
    <d v="1954-05-10T00:00:00"/>
    <n v="66.196824816083208"/>
    <s v="Legal Assistant"/>
    <s v="Manufacturing"/>
    <s v="Mass Customer"/>
    <s v="N"/>
    <s v="No"/>
    <n v="7"/>
    <m/>
  </r>
  <r>
    <n v="2150"/>
    <n v="90"/>
    <x v="323"/>
    <d v="2017-05-09T00:00:00"/>
    <n v="235"/>
    <b v="1"/>
    <s v="Approved"/>
    <s v="Norco Bicycles"/>
    <s v="Standard"/>
    <s v="low"/>
    <s v="medium"/>
    <n v="363.01"/>
    <n v="290.41000000000003"/>
    <d v="2005-05-10T00:00:00"/>
    <n v="72.599999999999966"/>
    <s v="F"/>
    <n v="35"/>
    <d v="1978-09-22T00:00:00"/>
    <n v="41.810523446220188"/>
    <s v="Nurse"/>
    <s v="IT"/>
    <s v="Affluent Customer"/>
    <s v="N"/>
    <s v="No"/>
    <n v="18"/>
    <m/>
  </r>
  <r>
    <n v="12897"/>
    <n v="64"/>
    <x v="3114"/>
    <d v="2017-11-04T00:00:00"/>
    <m/>
    <m/>
    <s v="Approved"/>
    <s v="Giant Bicycles"/>
    <s v="Standard"/>
    <s v="high"/>
    <s v="small"/>
    <n v="1977.36"/>
    <n v="1759.85"/>
    <n v="40779"/>
    <m/>
    <m/>
    <m/>
    <m/>
    <m/>
    <m/>
    <m/>
    <m/>
    <m/>
    <m/>
    <m/>
    <m/>
  </r>
  <r>
    <n v="2581"/>
    <n v="17"/>
    <x v="1736"/>
    <d v="2017-05-09T00:00:00"/>
    <n v="235"/>
    <b v="0"/>
    <s v="Approved"/>
    <s v="WeareA2B"/>
    <s v="Touring"/>
    <s v="medium"/>
    <s v="large"/>
    <n v="1362.99"/>
    <n v="57.74"/>
    <d v="1999-07-26T00:00:00"/>
    <n v="1305.25"/>
    <s v="M"/>
    <n v="49"/>
    <d v="1967-08-08T00:00:00"/>
    <n v="52.942030295535261"/>
    <s v="VP Marketing"/>
    <s v="Financial Services"/>
    <s v="High Net Worth"/>
    <s v="N"/>
    <s v="Yes"/>
    <n v="6"/>
    <m/>
  </r>
  <r>
    <n v="2614"/>
    <n v="67"/>
    <x v="2455"/>
    <d v="2017-05-09T00:00:00"/>
    <n v="235"/>
    <b v="1"/>
    <s v="Approved"/>
    <s v="Norco Bicycles"/>
    <s v="Road"/>
    <s v="medium"/>
    <s v="medium"/>
    <n v="544.04999999999995"/>
    <n v="376.84"/>
    <d v="2006-05-22T00:00:00"/>
    <n v="167.20999999999998"/>
    <s v="M"/>
    <n v="61"/>
    <d v="1985-07-24T00:00:00"/>
    <n v="34.969427555809233"/>
    <n v="0"/>
    <s v="Financial Services"/>
    <s v="Mass Customer"/>
    <s v="N"/>
    <s v="Yes"/>
    <n v="10"/>
    <m/>
  </r>
  <r>
    <n v="2765"/>
    <n v="59"/>
    <x v="3225"/>
    <d v="2017-05-09T00:00:00"/>
    <n v="235"/>
    <b v="0"/>
    <s v="Approved"/>
    <s v="Solex"/>
    <s v="Standard"/>
    <s v="medium"/>
    <s v="large"/>
    <n v="1061.56"/>
    <n v="733.58"/>
    <d v="2010-11-05T00:00:00"/>
    <n v="327.9799999999999"/>
    <s v="F"/>
    <n v="27"/>
    <d v="1976-09-21T00:00:00"/>
    <n v="43.813263172247588"/>
    <s v="Help Desk Technician"/>
    <s v="IT"/>
    <s v="Mass Customer"/>
    <s v="N"/>
    <s v="Yes"/>
    <n v="22"/>
    <m/>
  </r>
  <r>
    <n v="3069"/>
    <n v="10"/>
    <x v="1500"/>
    <d v="2017-05-09T00:00:00"/>
    <n v="235"/>
    <b v="1"/>
    <s v="Approved"/>
    <s v="WeareA2B"/>
    <s v="Touring"/>
    <s v="medium"/>
    <s v="medium"/>
    <n v="1466.68"/>
    <n v="363.25"/>
    <d v="2014-03-03T00:00:00"/>
    <n v="1103.43"/>
    <s v="F"/>
    <n v="88"/>
    <d v="1970-06-06T00:00:00"/>
    <n v="50.111893309233892"/>
    <s v="Marketing Assistant"/>
    <s v="n/a"/>
    <s v="Mass Customer"/>
    <s v="N"/>
    <s v="No"/>
    <n v="17"/>
    <m/>
  </r>
  <r>
    <n v="3311"/>
    <n v="65"/>
    <x v="1790"/>
    <d v="2017-05-09T00:00:00"/>
    <n v="235"/>
    <b v="1"/>
    <s v="Approved"/>
    <s v="WeareA2B"/>
    <s v="Standard"/>
    <s v="medium"/>
    <s v="medium"/>
    <n v="1807.45"/>
    <n v="778.69"/>
    <d v="2010-11-05T00:00:00"/>
    <n v="1028.76"/>
    <s v="F"/>
    <n v="35"/>
    <d v="1979-04-28T00:00:00"/>
    <n v="41.213263172247586"/>
    <s v="Business Systems Development Analyst"/>
    <s v="IT"/>
    <s v="Mass Customer"/>
    <s v="N"/>
    <s v="Yes"/>
    <n v="10"/>
    <m/>
  </r>
  <r>
    <n v="3347"/>
    <n v="19"/>
    <x v="1954"/>
    <d v="2017-05-09T00:00:00"/>
    <n v="235"/>
    <b v="0"/>
    <s v="Approved"/>
    <s v="Trek Bicycles"/>
    <s v="Mountain"/>
    <s v="low"/>
    <s v="medium"/>
    <n v="574.64"/>
    <n v="459.71"/>
    <d v="1997-08-25T00:00:00"/>
    <n v="114.93"/>
    <s v="F"/>
    <n v="51"/>
    <d v="1984-11-21T00:00:00"/>
    <n v="35.640660432521564"/>
    <s v="Media Manager II"/>
    <s v="n/a"/>
    <s v="High Net Worth"/>
    <s v="N"/>
    <s v="Yes"/>
    <n v="4"/>
    <m/>
  </r>
  <r>
    <n v="3670"/>
    <n v="9"/>
    <x v="1782"/>
    <d v="2017-05-09T00:00:00"/>
    <n v="235"/>
    <b v="0"/>
    <s v="Approved"/>
    <s v="OHM Cycles"/>
    <s v="Road"/>
    <s v="medium"/>
    <s v="medium"/>
    <n v="742.54"/>
    <n v="667.4"/>
    <d v="1991-11-07T00:00:00"/>
    <n v="75.139999999999986"/>
    <s v="F"/>
    <n v="83"/>
    <d v="1977-10-23T00:00:00"/>
    <n v="42.725591939370879"/>
    <s v="Biostatistician III"/>
    <s v="Health"/>
    <s v="Mass Customer"/>
    <s v="N"/>
    <s v="No"/>
    <n v="18"/>
    <m/>
  </r>
  <r>
    <n v="4146"/>
    <n v="3"/>
    <x v="3072"/>
    <d v="2017-05-09T00:00:00"/>
    <n v="235"/>
    <b v="0"/>
    <s v="Approved"/>
    <s v="Trek Bicycles"/>
    <s v="Standard"/>
    <s v="medium"/>
    <s v="large"/>
    <n v="2091.4699999999998"/>
    <n v="388.92"/>
    <d v="2012-04-10T00:00:00"/>
    <n v="1702.5499999999997"/>
    <s v="F"/>
    <n v="93"/>
    <d v="1986-05-31T00:00:00"/>
    <n v="34.117372761288685"/>
    <s v="General Manager"/>
    <s v="Manufacturing"/>
    <s v="Mass Customer"/>
    <s v="N"/>
    <s v="No"/>
    <n v="20"/>
    <m/>
  </r>
  <r>
    <n v="4171"/>
    <n v="44"/>
    <x v="2361"/>
    <d v="2017-05-09T00:00:00"/>
    <n v="235"/>
    <b v="1"/>
    <s v="Approved"/>
    <s v="WeareA2B"/>
    <s v="Standard"/>
    <s v="medium"/>
    <s v="medium"/>
    <n v="1769.64"/>
    <n v="108.76"/>
    <d v="2012-06-04T00:00:00"/>
    <n v="1660.88"/>
    <s v="F"/>
    <n v="32"/>
    <d v="1971-10-11T00:00:00"/>
    <n v="48.763948103754437"/>
    <n v="0"/>
    <s v="Retail"/>
    <s v="Mass Customer"/>
    <s v="N"/>
    <s v="Yes"/>
    <n v="14"/>
    <m/>
  </r>
  <r>
    <n v="4413"/>
    <n v="65"/>
    <x v="621"/>
    <d v="2017-05-09T00:00:00"/>
    <n v="235"/>
    <b v="1"/>
    <s v="Approved"/>
    <s v="WeareA2B"/>
    <s v="Standard"/>
    <s v="medium"/>
    <s v="medium"/>
    <n v="1807.45"/>
    <n v="778.69"/>
    <d v="2015-05-21T00:00:00"/>
    <n v="1028.76"/>
    <s v="F"/>
    <n v="31"/>
    <d v="1979-11-09T00:00:00"/>
    <n v="40.679016596905122"/>
    <s v="Social Worker"/>
    <s v="Health"/>
    <s v="Mass Customer"/>
    <s v="N"/>
    <s v="No"/>
    <n v="11"/>
    <m/>
  </r>
  <r>
    <n v="4479"/>
    <n v="34"/>
    <x v="2729"/>
    <d v="2017-05-09T00:00:00"/>
    <n v="235"/>
    <b v="0"/>
    <s v="Approved"/>
    <s v="Norco Bicycles"/>
    <s v="Road"/>
    <s v="high"/>
    <s v="large"/>
    <n v="774.53"/>
    <n v="464.72"/>
    <d v="1999-07-20T00:00:00"/>
    <n v="309.80999999999995"/>
    <s v="M"/>
    <n v="83"/>
    <d v="1970-11-12T00:00:00"/>
    <n v="49.676276870877729"/>
    <s v="Business Systems Development Analyst"/>
    <s v="n/a"/>
    <s v="Affluent Customer"/>
    <s v="N"/>
    <s v="Yes"/>
    <n v="14"/>
    <m/>
  </r>
  <r>
    <n v="5237"/>
    <n v="67"/>
    <x v="928"/>
    <d v="2017-05-09T00:00:00"/>
    <n v="235"/>
    <b v="1"/>
    <s v="Approved"/>
    <s v="Norco Bicycles"/>
    <s v="Road"/>
    <s v="medium"/>
    <s v="medium"/>
    <n v="544.04999999999995"/>
    <n v="376.84"/>
    <d v="1995-10-24T00:00:00"/>
    <n v="167.20999999999998"/>
    <s v="M"/>
    <n v="51"/>
    <d v="1986-12-30T00:00:00"/>
    <n v="33.53381111745307"/>
    <s v="Recruiter"/>
    <s v="Health"/>
    <s v="Affluent Customer"/>
    <s v="N"/>
    <s v="Yes"/>
    <n v="9"/>
    <m/>
  </r>
  <r>
    <n v="6854"/>
    <n v="69"/>
    <x v="327"/>
    <d v="2017-05-09T00:00:00"/>
    <n v="235"/>
    <b v="1"/>
    <s v="Approved"/>
    <s v="Giant Bicycles"/>
    <s v="Road"/>
    <s v="medium"/>
    <s v="medium"/>
    <n v="792.9"/>
    <n v="594.67999999999995"/>
    <d v="1992-10-02T00:00:00"/>
    <n v="198.22000000000003"/>
    <s v="M"/>
    <n v="65"/>
    <d v="1999-05-19T00:00:00"/>
    <n v="21.14203029553526"/>
    <s v="Staff Scientist"/>
    <s v="Argiculture"/>
    <s v="Mass Customer"/>
    <s v="N"/>
    <s v="No"/>
    <n v="1"/>
    <m/>
  </r>
  <r>
    <n v="7463"/>
    <n v="96"/>
    <x v="3382"/>
    <d v="2017-05-09T00:00:00"/>
    <n v="235"/>
    <b v="1"/>
    <s v="Approved"/>
    <s v="Giant Bicycles"/>
    <s v="Standard"/>
    <s v="medium"/>
    <s v="large"/>
    <n v="1635.3"/>
    <n v="993.66"/>
    <d v="2013-06-09T00:00:00"/>
    <n v="641.64"/>
    <s v="M"/>
    <n v="35"/>
    <d v="1975-07-09T00:00:00"/>
    <n v="45.018742624302384"/>
    <s v="Business Systems Development Analyst"/>
    <s v="IT"/>
    <s v="High Net Worth"/>
    <s v="N"/>
    <s v="No"/>
    <n v="22"/>
    <m/>
  </r>
  <r>
    <n v="12912"/>
    <n v="0"/>
    <x v="2807"/>
    <d v="2017-01-31T00:00:00"/>
    <m/>
    <b v="1"/>
    <s v="Approved"/>
    <m/>
    <m/>
    <m/>
    <m/>
    <n v="675.28"/>
    <m/>
    <m/>
    <m/>
    <m/>
    <m/>
    <m/>
    <m/>
    <m/>
    <m/>
    <m/>
    <m/>
    <m/>
    <m/>
    <m/>
  </r>
  <r>
    <n v="7680"/>
    <n v="54"/>
    <x v="1126"/>
    <d v="2017-05-09T00:00:00"/>
    <n v="235"/>
    <b v="0"/>
    <s v="Approved"/>
    <s v="WeareA2B"/>
    <s v="Standard"/>
    <s v="medium"/>
    <s v="medium"/>
    <n v="1292.8399999999999"/>
    <n v="13.44"/>
    <d v="2015-06-17T00:00:00"/>
    <n v="1279.3999999999999"/>
    <s v="F"/>
    <n v="64"/>
    <d v="1967-04-01T00:00:00"/>
    <n v="53.295454953069509"/>
    <s v="Assistant Media Planner"/>
    <s v="Entertainment"/>
    <s v="Mass Customer"/>
    <s v="N"/>
    <s v="Yes"/>
    <n v="11"/>
    <m/>
  </r>
  <r>
    <n v="8311"/>
    <n v="98"/>
    <x v="2816"/>
    <d v="2017-05-09T00:00:00"/>
    <n v="235"/>
    <b v="1"/>
    <s v="Approved"/>
    <s v="OHM Cycles"/>
    <s v="Standard"/>
    <s v="medium"/>
    <s v="medium"/>
    <n v="795.34"/>
    <n v="101.58"/>
    <d v="1997-02-09T00:00:00"/>
    <n v="693.76"/>
    <s v="M"/>
    <n v="91"/>
    <d v="1996-05-03T00:00:00"/>
    <n v="24.185865911973615"/>
    <s v="Actuary"/>
    <s v="Financial Services"/>
    <s v="High Net Worth"/>
    <s v="N"/>
    <s v="Yes"/>
    <n v="3"/>
    <m/>
  </r>
  <r>
    <n v="8564"/>
    <n v="51"/>
    <x v="35"/>
    <d v="2017-05-09T00:00:00"/>
    <n v="235"/>
    <b v="0"/>
    <s v="Approved"/>
    <s v="OHM Cycles"/>
    <s v="Standard"/>
    <s v="high"/>
    <s v="medium"/>
    <n v="2005.66"/>
    <n v="1203.4000000000001"/>
    <d v="1997-02-09T00:00:00"/>
    <n v="802.26"/>
    <s v="F"/>
    <n v="50"/>
    <d v="1986-07-15T00:00:00"/>
    <n v="33.994085090055805"/>
    <s v="Systems Administrator I"/>
    <s v="Retail"/>
    <s v="Affluent Customer"/>
    <s v="N"/>
    <s v="Yes"/>
    <n v="3"/>
    <m/>
  </r>
  <r>
    <n v="8583"/>
    <n v="55"/>
    <x v="3093"/>
    <d v="2017-05-09T00:00:00"/>
    <n v="235"/>
    <b v="1"/>
    <s v="Approved"/>
    <s v="Trek Bicycles"/>
    <s v="Road"/>
    <s v="medium"/>
    <s v="large"/>
    <n v="1894.19"/>
    <n v="598.76"/>
    <d v="2011-08-24T00:00:00"/>
    <n v="1295.43"/>
    <s v="F"/>
    <n v="1"/>
    <d v="1953-11-23T00:00:00"/>
    <n v="66.657098788685943"/>
    <s v="Registered Nurse"/>
    <s v="Health"/>
    <s v="Mass Customer"/>
    <s v="N"/>
    <s v="Yes"/>
    <n v="11"/>
    <m/>
  </r>
  <r>
    <n v="8616"/>
    <n v="40"/>
    <x v="3292"/>
    <d v="2017-05-09T00:00:00"/>
    <n v="235"/>
    <b v="1"/>
    <s v="Approved"/>
    <s v="Trek Bicycles"/>
    <s v="Road"/>
    <s v="medium"/>
    <s v="large"/>
    <n v="1894.19"/>
    <n v="598.76"/>
    <d v="2003-07-21T00:00:00"/>
    <n v="1295.43"/>
    <s v="F"/>
    <n v="21"/>
    <d v="1977-02-15T00:00:00"/>
    <n v="43.410523446220189"/>
    <s v="Graphic Designer"/>
    <s v="n/a"/>
    <s v="High Net Worth"/>
    <s v="N"/>
    <s v="No"/>
    <n v="12"/>
    <m/>
  </r>
  <r>
    <n v="12918"/>
    <n v="29"/>
    <x v="3003"/>
    <d v="2017-12-18T00:00:00"/>
    <m/>
    <m/>
    <s v="Approved"/>
    <s v="WeareA2B"/>
    <s v="Standard"/>
    <s v="medium"/>
    <s v="medium"/>
    <n v="1065.03"/>
    <n v="230.09"/>
    <n v="37539"/>
    <m/>
    <m/>
    <m/>
    <m/>
    <m/>
    <m/>
    <m/>
    <m/>
    <m/>
    <m/>
    <m/>
    <m/>
  </r>
  <r>
    <n v="8670"/>
    <n v="94"/>
    <x v="524"/>
    <d v="2017-05-09T00:00:00"/>
    <n v="235"/>
    <b v="1"/>
    <s v="Approved"/>
    <s v="Giant Bicycles"/>
    <s v="Standard"/>
    <s v="medium"/>
    <s v="large"/>
    <n v="1635.3"/>
    <n v="993.66"/>
    <d v="2013-06-09T00:00:00"/>
    <n v="641.64"/>
    <s v="M"/>
    <n v="88"/>
    <d v="1965-10-14T00:00:00"/>
    <n v="54.758468651699644"/>
    <s v="Teacher"/>
    <s v="Health"/>
    <s v="Mass Customer"/>
    <s v="N"/>
    <s v="No"/>
    <n v="12"/>
    <m/>
  </r>
  <r>
    <n v="9165"/>
    <n v="0"/>
    <x v="934"/>
    <d v="2017-05-09T00:00:00"/>
    <n v="235"/>
    <b v="1"/>
    <s v="Approved"/>
    <s v="Solex"/>
    <s v="Standard"/>
    <s v="medium"/>
    <s v="medium"/>
    <n v="478.16"/>
    <n v="298.72000000000003"/>
    <d v="2012-12-02T00:00:00"/>
    <n v="179.44"/>
    <s v="M"/>
    <n v="71"/>
    <d v="1973-07-04T00:00:00"/>
    <n v="47.03244125443937"/>
    <s v="Media Manager IV"/>
    <s v="Financial Services"/>
    <s v="High Net Worth"/>
    <s v="N"/>
    <s v="No"/>
    <n v="18"/>
    <m/>
  </r>
  <r>
    <n v="9831"/>
    <n v="79"/>
    <x v="1014"/>
    <d v="2017-05-09T00:00:00"/>
    <n v="235"/>
    <b v="0"/>
    <s v="Approved"/>
    <s v="Norco Bicycles"/>
    <s v="Standard"/>
    <s v="medium"/>
    <s v="medium"/>
    <n v="1555.58"/>
    <n v="818.01"/>
    <d v="2003-09-09T00:00:00"/>
    <n v="737.56999999999994"/>
    <s v="F"/>
    <n v="24"/>
    <d v="1959-05-08T00:00:00"/>
    <n v="61.1995645421106"/>
    <s v="Systems Administrator I"/>
    <s v="Financial Services"/>
    <s v="Mass Customer"/>
    <s v="N"/>
    <s v="No"/>
    <n v="13"/>
    <m/>
  </r>
  <r>
    <n v="10210"/>
    <n v="97"/>
    <x v="3122"/>
    <d v="2017-05-09T00:00:00"/>
    <n v="235"/>
    <b v="0"/>
    <s v="Approved"/>
    <s v="Solex"/>
    <s v="Standard"/>
    <s v="medium"/>
    <s v="large"/>
    <n v="202.62"/>
    <n v="151.96"/>
    <d v="2016-03-29T00:00:00"/>
    <n v="50.66"/>
    <s v="F"/>
    <n v="17"/>
    <d v="1995-04-20T00:00:00"/>
    <n v="25.224222076357176"/>
    <s v="Legal Assistant"/>
    <s v="Manufacturing"/>
    <s v="Affluent Customer"/>
    <s v="N"/>
    <s v="No"/>
    <n v="4"/>
    <m/>
  </r>
  <r>
    <n v="10463"/>
    <n v="43"/>
    <x v="1968"/>
    <d v="2017-05-09T00:00:00"/>
    <n v="235"/>
    <b v="1"/>
    <s v="Approved"/>
    <s v="Solex"/>
    <s v="Standard"/>
    <s v="medium"/>
    <s v="medium"/>
    <n v="1151.96"/>
    <n v="649.49"/>
    <d v="1991-01-21T00:00:00"/>
    <n v="502.47"/>
    <s v="M"/>
    <n v="76"/>
    <d v="1994-09-12T00:00:00"/>
    <n v="25.826961802384574"/>
    <s v="Marketing Manager"/>
    <s v="n/a"/>
    <s v="Mass Customer"/>
    <s v="N"/>
    <s v="Yes"/>
    <n v="3"/>
    <m/>
  </r>
  <r>
    <n v="11501"/>
    <n v="33"/>
    <x v="910"/>
    <d v="2017-05-09T00:00:00"/>
    <n v="235"/>
    <b v="0"/>
    <s v="Approved"/>
    <s v="Giant Bicycles"/>
    <s v="Standard"/>
    <s v="medium"/>
    <s v="small"/>
    <n v="1311.44"/>
    <n v="1167.18"/>
    <d v="1994-07-12T00:00:00"/>
    <n v="144.26"/>
    <s v="F"/>
    <n v="48"/>
    <d v="1979-08-26T00:00:00"/>
    <n v="40.884496048959917"/>
    <s v="Assistant Professor"/>
    <s v="Manufacturing"/>
    <s v="Mass Customer"/>
    <s v="N"/>
    <s v="Yes"/>
    <n v="18"/>
    <m/>
  </r>
  <r>
    <n v="11523"/>
    <n v="17"/>
    <x v="2489"/>
    <d v="2017-05-09T00:00:00"/>
    <n v="235"/>
    <b v="0"/>
    <s v="Approved"/>
    <s v="WeareA2B"/>
    <s v="Touring"/>
    <s v="medium"/>
    <s v="large"/>
    <n v="1362.99"/>
    <n v="57.74"/>
    <d v="2016-07-09T00:00:00"/>
    <n v="1305.25"/>
    <s v="M"/>
    <n v="69"/>
    <d v="1966-12-07T00:00:00"/>
    <n v="53.610523446220192"/>
    <s v="Project Manager"/>
    <s v="Health"/>
    <s v="High Net Worth"/>
    <s v="N"/>
    <s v="No"/>
    <n v="9"/>
    <m/>
  </r>
  <r>
    <n v="11781"/>
    <n v="3"/>
    <x v="3121"/>
    <d v="2017-05-09T00:00:00"/>
    <n v="235"/>
    <b v="1"/>
    <s v="Approved"/>
    <s v="Trek Bicycles"/>
    <s v="Standard"/>
    <s v="medium"/>
    <s v="large"/>
    <n v="2091.4699999999998"/>
    <n v="388.92"/>
    <d v="2012-04-10T00:00:00"/>
    <n v="1702.5499999999997"/>
    <s v="M"/>
    <n v="16"/>
    <d v="1977-05-28T00:00:00"/>
    <n v="43.131071391425671"/>
    <s v="Recruiting Manager"/>
    <s v="Financial Services"/>
    <s v="Affluent Customer"/>
    <s v="N"/>
    <s v="No"/>
    <n v="21"/>
    <m/>
  </r>
  <r>
    <n v="12230"/>
    <n v="58"/>
    <x v="3030"/>
    <d v="2017-05-09T00:00:00"/>
    <n v="235"/>
    <b v="0"/>
    <s v="Approved"/>
    <s v="OHM Cycles"/>
    <s v="Standard"/>
    <s v="medium"/>
    <s v="medium"/>
    <n v="912.52"/>
    <n v="141.4"/>
    <d v="2015-10-18T00:00:00"/>
    <n v="771.12"/>
    <s v="M"/>
    <n v="12"/>
    <d v="1964-03-12T00:00:00"/>
    <n v="56.350249473617453"/>
    <n v="0"/>
    <s v="n/a"/>
    <s v="Affluent Customer"/>
    <s v="N"/>
    <s v="Yes"/>
    <n v="8"/>
    <m/>
  </r>
  <r>
    <n v="12527"/>
    <n v="78"/>
    <x v="526"/>
    <d v="2017-05-09T00:00:00"/>
    <n v="235"/>
    <b v="0"/>
    <s v="Approved"/>
    <s v="Giant Bicycles"/>
    <s v="Standard"/>
    <s v="medium"/>
    <s v="large"/>
    <n v="1765.3"/>
    <n v="709.48"/>
    <d v="2016-03-29T00:00:00"/>
    <n v="1055.82"/>
    <s v="M"/>
    <n v="2"/>
    <d v="1973-01-18T00:00:00"/>
    <n v="47.489975501014712"/>
    <s v="General Manager"/>
    <s v="Retail"/>
    <s v="Mass Customer"/>
    <s v="N"/>
    <s v="Yes"/>
    <n v="5"/>
    <m/>
  </r>
  <r>
    <n v="12795"/>
    <n v="70"/>
    <x v="3433"/>
    <d v="2017-05-09T00:00:00"/>
    <n v="235"/>
    <b v="0"/>
    <s v="Approved"/>
    <s v="Trek Bicycles"/>
    <s v="Standard"/>
    <s v="high"/>
    <s v="medium"/>
    <n v="495.72"/>
    <n v="297.43"/>
    <d v="2000-05-22T00:00:00"/>
    <n v="198.29000000000002"/>
    <s v="M"/>
    <n v="6"/>
    <d v="1999-02-08T00:00:00"/>
    <n v="21.416002898274986"/>
    <s v="Account Representative IV"/>
    <s v="Retail"/>
    <s v="Affluent Customer"/>
    <s v="N"/>
    <s v="Yes"/>
    <n v="3"/>
    <m/>
  </r>
  <r>
    <n v="12930"/>
    <n v="92"/>
    <x v="693"/>
    <d v="2017-02-02T00:00:00"/>
    <m/>
    <m/>
    <s v="Approved"/>
    <s v="WeareA2B"/>
    <s v="Standard"/>
    <s v="medium"/>
    <s v="small"/>
    <n v="1415.01"/>
    <n v="1259.3599999999999"/>
    <n v="37626"/>
    <m/>
    <m/>
    <m/>
    <m/>
    <m/>
    <m/>
    <m/>
    <m/>
    <m/>
    <m/>
    <m/>
    <m/>
  </r>
  <r>
    <n v="12991"/>
    <n v="0"/>
    <x v="506"/>
    <d v="2017-05-09T00:00:00"/>
    <n v="235"/>
    <b v="0"/>
    <s v="Approved"/>
    <s v="Solex"/>
    <s v="Standard"/>
    <s v="medium"/>
    <s v="medium"/>
    <n v="71.489999999999995"/>
    <n v="53.62"/>
    <d v="2012-12-02T00:00:00"/>
    <n v="17.869999999999997"/>
    <s v="F"/>
    <n v="44"/>
    <d v="1980-05-03T00:00:00"/>
    <n v="40.196824816083208"/>
    <s v="Tax Accountant"/>
    <s v="n/a"/>
    <s v="High Net Worth"/>
    <s v="N"/>
    <s v="No"/>
    <n v="16"/>
    <m/>
  </r>
  <r>
    <n v="13065"/>
    <n v="65"/>
    <x v="1906"/>
    <d v="2017-05-09T00:00:00"/>
    <n v="235"/>
    <b v="0"/>
    <s v="Approved"/>
    <s v="WeareA2B"/>
    <s v="Standard"/>
    <s v="medium"/>
    <s v="medium"/>
    <n v="1807.45"/>
    <n v="778.69"/>
    <d v="2015-05-21T00:00:00"/>
    <n v="1028.76"/>
    <s v="F"/>
    <n v="11"/>
    <d v="1977-08-04T00:00:00"/>
    <n v="42.944770021562654"/>
    <s v="Engineer IV"/>
    <s v="Health"/>
    <s v="Mass Customer"/>
    <s v="N"/>
    <s v="No"/>
    <n v="8"/>
    <m/>
  </r>
  <r>
    <n v="14728"/>
    <n v="96"/>
    <x v="1234"/>
    <d v="2017-05-09T00:00:00"/>
    <n v="235"/>
    <b v="0"/>
    <s v="Approved"/>
    <s v="WeareA2B"/>
    <s v="Road"/>
    <s v="low"/>
    <s v="small"/>
    <n v="1172.78"/>
    <n v="1043.77"/>
    <d v="2002-10-10T00:00:00"/>
    <n v="129.01"/>
    <s v="M"/>
    <n v="50"/>
    <d v="1954-10-30T00:00:00"/>
    <n v="65.722852213343472"/>
    <n v="0"/>
    <s v="Health"/>
    <s v="Mass Customer"/>
    <s v="N"/>
    <s v="No"/>
    <n v="19"/>
    <m/>
  </r>
  <r>
    <n v="12934"/>
    <n v="0"/>
    <x v="1997"/>
    <d v="2017-06-03T00:00:00"/>
    <m/>
    <m/>
    <s v="Approved"/>
    <s v="OHM Cycles"/>
    <s v="Standard"/>
    <s v="low"/>
    <s v="medium"/>
    <n v="71.16"/>
    <n v="56.93"/>
    <n v="33879"/>
    <m/>
    <m/>
    <m/>
    <m/>
    <m/>
    <m/>
    <m/>
    <m/>
    <m/>
    <m/>
    <m/>
    <m/>
  </r>
  <r>
    <n v="14817"/>
    <n v="1"/>
    <x v="88"/>
    <d v="2017-05-09T00:00:00"/>
    <n v="235"/>
    <b v="1"/>
    <s v="Approved"/>
    <s v="Giant Bicycles"/>
    <s v="Standard"/>
    <s v="medium"/>
    <s v="medium"/>
    <n v="1403.5"/>
    <n v="954.82"/>
    <d v="2011-08-29T00:00:00"/>
    <n v="448.67999999999995"/>
    <s v="M"/>
    <n v="67"/>
    <d v="1981-05-19T00:00:00"/>
    <n v="39.15298919964485"/>
    <s v="Help Desk Operator"/>
    <s v="Financial Services"/>
    <s v="Mass Customer"/>
    <s v="N"/>
    <s v="Yes"/>
    <n v="17"/>
    <m/>
  </r>
  <r>
    <n v="15708"/>
    <n v="92"/>
    <x v="1815"/>
    <d v="2017-05-09T00:00:00"/>
    <n v="235"/>
    <b v="1"/>
    <s v="Approved"/>
    <s v="WeareA2B"/>
    <s v="Touring"/>
    <s v="medium"/>
    <s v="large"/>
    <n v="1890.39"/>
    <n v="260.14"/>
    <d v="2011-08-24T00:00:00"/>
    <n v="1630.25"/>
    <s v="M"/>
    <n v="6"/>
    <d v="1970-03-06T00:00:00"/>
    <n v="50.363948103754439"/>
    <n v="0"/>
    <s v="Retail"/>
    <s v="High Net Worth"/>
    <s v="N"/>
    <s v="Yes"/>
    <n v="4"/>
    <m/>
  </r>
  <r>
    <n v="15787"/>
    <n v="82"/>
    <x v="2276"/>
    <d v="2017-05-09T00:00:00"/>
    <n v="235"/>
    <b v="0"/>
    <s v="Approved"/>
    <s v="Norco Bicycles"/>
    <s v="Standard"/>
    <s v="high"/>
    <s v="medium"/>
    <n v="1148.6400000000001"/>
    <n v="689.18"/>
    <d v="2015-08-10T00:00:00"/>
    <n v="459.46000000000015"/>
    <s v="F"/>
    <n v="94"/>
    <d v="1960-03-17T00:00:00"/>
    <n v="60.33929056950786"/>
    <s v="Computer Systems Analyst II"/>
    <s v="Property"/>
    <s v="Mass Customer"/>
    <s v="N"/>
    <s v="No"/>
    <n v="16"/>
    <m/>
  </r>
  <r>
    <n v="15851"/>
    <n v="29"/>
    <x v="906"/>
    <d v="2017-05-09T00:00:00"/>
    <n v="235"/>
    <b v="1"/>
    <s v="Approved"/>
    <s v="WeareA2B"/>
    <s v="Standard"/>
    <s v="medium"/>
    <s v="medium"/>
    <n v="1065.03"/>
    <n v="230.09"/>
    <d v="2000-11-03T00:00:00"/>
    <n v="834.93999999999994"/>
    <s v="M"/>
    <n v="52"/>
    <d v="1969-06-02T00:00:00"/>
    <n v="51.122852213343478"/>
    <s v="Biostatistician IV"/>
    <s v="Financial Services"/>
    <s v="High Net Worth"/>
    <s v="N"/>
    <s v="No"/>
    <n v="15"/>
    <m/>
  </r>
  <r>
    <n v="15918"/>
    <n v="68"/>
    <x v="2198"/>
    <d v="2017-05-09T00:00:00"/>
    <n v="235"/>
    <b v="1"/>
    <s v="Approved"/>
    <s v="OHM Cycles"/>
    <s v="Standard"/>
    <s v="medium"/>
    <s v="medium"/>
    <n v="1636.9"/>
    <n v="44.71"/>
    <d v="2010-08-20T00:00:00"/>
    <n v="1592.19"/>
    <s v="F"/>
    <n v="52"/>
    <d v="1997-12-27T00:00:00"/>
    <n v="22.533811117453066"/>
    <s v="Budget/Accounting Analyst I"/>
    <s v="Health"/>
    <s v="Mass Customer"/>
    <s v="N"/>
    <s v="No"/>
    <n v="2"/>
    <m/>
  </r>
  <r>
    <n v="16280"/>
    <n v="38"/>
    <x v="1510"/>
    <d v="2017-05-09T00:00:00"/>
    <n v="235"/>
    <b v="1"/>
    <s v="Approved"/>
    <s v="Solex"/>
    <s v="Standard"/>
    <s v="medium"/>
    <s v="medium"/>
    <n v="1577.53"/>
    <n v="826.51"/>
    <d v="2011-03-16T00:00:00"/>
    <n v="751.02"/>
    <s v="F"/>
    <n v="9"/>
    <d v="1954-05-03T00:00:00"/>
    <n v="66.216002898274979"/>
    <s v="VP Marketing"/>
    <s v="Manufacturing"/>
    <s v="Mass Customer"/>
    <s v="N"/>
    <s v="No"/>
    <n v="5"/>
    <m/>
  </r>
  <r>
    <n v="16438"/>
    <n v="3"/>
    <x v="526"/>
    <d v="2017-05-09T00:00:00"/>
    <n v="235"/>
    <b v="1"/>
    <s v="Approved"/>
    <s v="Trek Bicycles"/>
    <s v="Standard"/>
    <s v="medium"/>
    <s v="large"/>
    <n v="2091.4699999999998"/>
    <n v="388.92"/>
    <d v="2003-09-09T00:00:00"/>
    <n v="1702.5499999999997"/>
    <s v="M"/>
    <n v="2"/>
    <d v="1973-01-18T00:00:00"/>
    <n v="47.489975501014712"/>
    <s v="General Manager"/>
    <s v="Retail"/>
    <s v="Mass Customer"/>
    <s v="N"/>
    <s v="Yes"/>
    <n v="5"/>
    <m/>
  </r>
  <r>
    <n v="16791"/>
    <n v="1"/>
    <x v="421"/>
    <d v="2017-05-09T00:00:00"/>
    <n v="235"/>
    <b v="1"/>
    <s v="Approved"/>
    <s v="Giant Bicycles"/>
    <s v="Standard"/>
    <s v="medium"/>
    <s v="medium"/>
    <n v="1403.5"/>
    <n v="954.82"/>
    <d v="2011-04-16T00:00:00"/>
    <n v="448.67999999999995"/>
    <s v="F"/>
    <n v="61"/>
    <d v="1972-02-07T00:00:00"/>
    <n v="48.437920706494161"/>
    <s v="Programmer Analyst IV"/>
    <s v="Manufacturing"/>
    <s v="Mass Customer"/>
    <s v="N"/>
    <s v="Yes"/>
    <n v="7"/>
    <m/>
  </r>
  <r>
    <n v="16824"/>
    <n v="67"/>
    <x v="2271"/>
    <d v="2017-05-09T00:00:00"/>
    <n v="235"/>
    <b v="1"/>
    <s v="Approved"/>
    <s v="Norco Bicycles"/>
    <s v="Road"/>
    <s v="medium"/>
    <s v="medium"/>
    <n v="544.04999999999995"/>
    <n v="376.84"/>
    <d v="1995-10-24T00:00:00"/>
    <n v="167.20999999999998"/>
    <s v="F"/>
    <n v="12"/>
    <d v="1978-04-11T00:00:00"/>
    <n v="42.259838514713344"/>
    <s v="Office Assistant IV"/>
    <s v="Property"/>
    <s v="Mass Customer"/>
    <s v="N"/>
    <s v="Yes"/>
    <n v="9"/>
    <m/>
  </r>
  <r>
    <n v="17410"/>
    <n v="89"/>
    <x v="1796"/>
    <d v="2017-05-09T00:00:00"/>
    <n v="235"/>
    <b v="0"/>
    <s v="Approved"/>
    <s v="WeareA2B"/>
    <s v="Touring"/>
    <s v="medium"/>
    <s v="large"/>
    <n v="1362.99"/>
    <n v="57.74"/>
    <d v="1993-04-20T00:00:00"/>
    <n v="1305.25"/>
    <s v="M"/>
    <n v="78"/>
    <d v="1962-11-09T00:00:00"/>
    <n v="57.689975501014715"/>
    <s v="Civil Engineer"/>
    <s v="Manufacturing"/>
    <s v="Mass Customer"/>
    <s v="N"/>
    <s v="No"/>
    <n v="13"/>
    <m/>
  </r>
  <r>
    <n v="17877"/>
    <n v="92"/>
    <x v="1170"/>
    <d v="2017-05-09T00:00:00"/>
    <n v="235"/>
    <b v="0"/>
    <s v="Approved"/>
    <s v="WeareA2B"/>
    <s v="Touring"/>
    <s v="medium"/>
    <s v="large"/>
    <n v="1890.39"/>
    <n v="260.14"/>
    <d v="1991-01-21T00:00:00"/>
    <n v="1630.25"/>
    <s v="F"/>
    <n v="20"/>
    <d v="1972-05-21T00:00:00"/>
    <n v="48.15298919964485"/>
    <s v="Technical Writer"/>
    <s v="Retail"/>
    <s v="High Net Worth"/>
    <s v="N"/>
    <s v="No"/>
    <n v="10"/>
    <m/>
  </r>
  <r>
    <n v="18333"/>
    <n v="50"/>
    <x v="1078"/>
    <d v="2017-05-09T00:00:00"/>
    <n v="235"/>
    <b v="1"/>
    <s v="Approved"/>
    <s v="Giant Bicycles"/>
    <s v="Standard"/>
    <s v="medium"/>
    <s v="medium"/>
    <n v="642.70000000000005"/>
    <n v="211.37"/>
    <d v="2002-03-22T00:00:00"/>
    <n v="431.33000000000004"/>
    <s v="M"/>
    <n v="89"/>
    <d v="1963-04-18T00:00:00"/>
    <n v="57.251619336631151"/>
    <s v="Clinical Specialist"/>
    <s v="Health"/>
    <s v="High Net Worth"/>
    <s v="N"/>
    <s v="No"/>
    <n v="13"/>
    <m/>
  </r>
  <r>
    <n v="18627"/>
    <n v="49"/>
    <x v="969"/>
    <d v="2017-05-09T00:00:00"/>
    <n v="235"/>
    <b v="0"/>
    <s v="Approved"/>
    <s v="Trek Bicycles"/>
    <s v="Road"/>
    <s v="medium"/>
    <s v="medium"/>
    <n v="533.51"/>
    <n v="400.13"/>
    <d v="2015-06-17T00:00:00"/>
    <n v="133.38"/>
    <s v="F"/>
    <n v="73"/>
    <d v="1969-06-03T00:00:00"/>
    <n v="51.120112487316078"/>
    <s v="Assistant Manager"/>
    <s v="Manufacturing"/>
    <s v="Mass Customer"/>
    <s v="N"/>
    <s v="Yes"/>
    <n v="5"/>
    <m/>
  </r>
  <r>
    <n v="19152"/>
    <n v="1"/>
    <x v="2441"/>
    <d v="2017-05-09T00:00:00"/>
    <n v="235"/>
    <b v="0"/>
    <s v="Approved"/>
    <s v="Giant Bicycles"/>
    <s v="Standard"/>
    <s v="medium"/>
    <s v="medium"/>
    <n v="1403.5"/>
    <n v="954.82"/>
    <d v="2016-11-14T00:00:00"/>
    <n v="448.67999999999995"/>
    <s v="M"/>
    <n v="79"/>
    <d v="1965-11-06T00:00:00"/>
    <n v="54.695454953069508"/>
    <s v="Accountant I"/>
    <s v="Health"/>
    <s v="Affluent Customer"/>
    <s v="N"/>
    <s v="No"/>
    <n v="4"/>
    <m/>
  </r>
  <r>
    <n v="19403"/>
    <n v="90"/>
    <x v="3206"/>
    <d v="2017-05-09T00:00:00"/>
    <n v="235"/>
    <b v="0"/>
    <s v="Approved"/>
    <s v="Norco Bicycles"/>
    <s v="Standard"/>
    <s v="low"/>
    <s v="medium"/>
    <n v="363.01"/>
    <n v="290.41000000000003"/>
    <d v="2005-05-10T00:00:00"/>
    <n v="72.599999999999966"/>
    <s v="M"/>
    <n v="25"/>
    <d v="1994-03-01T00:00:00"/>
    <n v="26.361208377727039"/>
    <s v="Community Outreach Specialist"/>
    <s v="Financial Services"/>
    <s v="Affluent Customer"/>
    <s v="N"/>
    <s v="No"/>
    <n v="8"/>
    <m/>
  </r>
  <r>
    <n v="41"/>
    <n v="44"/>
    <x v="2717"/>
    <d v="2017-05-08T00:00:00"/>
    <n v="236"/>
    <b v="1"/>
    <s v="Approved"/>
    <s v="WeareA2B"/>
    <s v="Standard"/>
    <s v="medium"/>
    <s v="medium"/>
    <n v="1769.64"/>
    <n v="108.76"/>
    <d v="2003-02-16T00:00:00"/>
    <n v="1660.88"/>
    <s v="M"/>
    <n v="13"/>
    <d v="1977-09-10T00:00:00"/>
    <n v="42.84340015854896"/>
    <s v="Professor"/>
    <s v="Financial Services"/>
    <s v="Mass Customer"/>
    <s v="N"/>
    <s v="Yes"/>
    <n v="18"/>
    <m/>
  </r>
  <r>
    <n v="221"/>
    <n v="35"/>
    <x v="1391"/>
    <d v="2017-05-08T00:00:00"/>
    <n v="236"/>
    <b v="0"/>
    <s v="Approved"/>
    <s v="Giant Bicycles"/>
    <s v="Standard"/>
    <s v="medium"/>
    <s v="medium"/>
    <n v="1403.5"/>
    <n v="954.82"/>
    <d v="2016-11-14T00:00:00"/>
    <n v="448.67999999999995"/>
    <s v="M"/>
    <n v="64"/>
    <d v="1988-05-16T00:00:00"/>
    <n v="32.155728925672243"/>
    <s v="Speech Pathologist"/>
    <s v="Health"/>
    <s v="High Net Worth"/>
    <s v="N"/>
    <s v="No"/>
    <n v="3"/>
    <m/>
  </r>
  <r>
    <n v="409"/>
    <n v="23"/>
    <x v="1548"/>
    <d v="2017-05-08T00:00:00"/>
    <n v="236"/>
    <b v="0"/>
    <s v="Approved"/>
    <s v="Norco Bicycles"/>
    <s v="Mountain"/>
    <s v="low"/>
    <s v="small"/>
    <n v="688.63"/>
    <n v="612.88"/>
    <d v="2011-05-07T00:00:00"/>
    <n v="75.75"/>
    <s v="M"/>
    <n v="99"/>
    <d v="1980-11-15T00:00:00"/>
    <n v="39.659838514713343"/>
    <s v="Programmer Analyst III"/>
    <s v="Entertainment"/>
    <s v="Affluent Customer"/>
    <s v="N"/>
    <s v="Yes"/>
    <n v="14"/>
    <m/>
  </r>
  <r>
    <n v="555"/>
    <n v="90"/>
    <x v="2301"/>
    <d v="2017-05-08T00:00:00"/>
    <n v="236"/>
    <b v="1"/>
    <s v="Approved"/>
    <s v="Solex"/>
    <s v="Standard"/>
    <s v="low"/>
    <s v="medium"/>
    <n v="945.04"/>
    <n v="507.58"/>
    <d v="1995-12-19T00:00:00"/>
    <n v="437.46"/>
    <s v="F"/>
    <n v="73"/>
    <d v="1973-09-30T00:00:00"/>
    <n v="46.791345364028409"/>
    <s v="Sales Representative"/>
    <s v="Retail"/>
    <s v="High Net Worth"/>
    <s v="N"/>
    <s v="No"/>
    <n v="7"/>
    <m/>
  </r>
  <r>
    <n v="569"/>
    <n v="76"/>
    <x v="1731"/>
    <d v="2017-05-08T00:00:00"/>
    <n v="236"/>
    <b v="0"/>
    <s v="Approved"/>
    <s v="WeareA2B"/>
    <s v="Road"/>
    <s v="low"/>
    <s v="small"/>
    <n v="1172.78"/>
    <n v="1043.77"/>
    <d v="2002-10-10T00:00:00"/>
    <n v="129.01"/>
    <s v="M"/>
    <n v="48"/>
    <d v="1975-12-27T00:00:00"/>
    <n v="44.550249473617448"/>
    <s v="Dental Hygienist"/>
    <s v="Health"/>
    <s v="High Net Worth"/>
    <s v="N"/>
    <s v="No"/>
    <n v="19"/>
    <m/>
  </r>
  <r>
    <n v="1040"/>
    <n v="38"/>
    <x v="2103"/>
    <d v="2017-05-08T00:00:00"/>
    <n v="236"/>
    <b v="1"/>
    <s v="Approved"/>
    <s v="Trek Bicycles"/>
    <s v="Standard"/>
    <s v="medium"/>
    <s v="large"/>
    <n v="2091.4699999999998"/>
    <n v="388.92"/>
    <d v="2007-08-04T00:00:00"/>
    <n v="1702.5499999999997"/>
    <s v="M"/>
    <n v="96"/>
    <d v="1961-07-16T00:00:00"/>
    <n v="59.007783720192791"/>
    <s v="Operator"/>
    <s v="Health"/>
    <s v="High Net Worth"/>
    <s v="N"/>
    <s v="Yes"/>
    <n v="6"/>
    <m/>
  </r>
  <r>
    <n v="1234"/>
    <n v="3"/>
    <x v="1415"/>
    <d v="2017-05-08T00:00:00"/>
    <n v="236"/>
    <b v="0"/>
    <s v="Approved"/>
    <s v="Trek Bicycles"/>
    <s v="Standard"/>
    <s v="medium"/>
    <s v="large"/>
    <n v="2091.4699999999998"/>
    <n v="388.92"/>
    <d v="1999-12-04T00:00:00"/>
    <n v="1702.5499999999997"/>
    <s v="F"/>
    <n v="3"/>
    <d v="1959-07-27T00:00:00"/>
    <n v="60.980386459918819"/>
    <s v="Marketing Manager"/>
    <s v="n/a"/>
    <s v="Mass Customer"/>
    <s v="N"/>
    <s v="Yes"/>
    <n v="13"/>
    <m/>
  </r>
  <r>
    <n v="1824"/>
    <n v="17"/>
    <x v="958"/>
    <d v="2017-05-08T00:00:00"/>
    <n v="236"/>
    <b v="0"/>
    <s v="Approved"/>
    <s v="Solex"/>
    <s v="Standard"/>
    <s v="high"/>
    <s v="medium"/>
    <n v="1024.6600000000001"/>
    <n v="614.79999999999995"/>
    <d v="1996-11-09T00:00:00"/>
    <n v="409.86000000000013"/>
    <s v="M"/>
    <n v="86"/>
    <d v="1972-08-14T00:00:00"/>
    <n v="47.920112487316082"/>
    <s v="Internal Auditor"/>
    <s v="Financial Services"/>
    <s v="Mass Customer"/>
    <s v="N"/>
    <s v="No"/>
    <n v="7"/>
    <m/>
  </r>
  <r>
    <n v="2355"/>
    <n v="32"/>
    <x v="3299"/>
    <d v="2017-05-08T00:00:00"/>
    <n v="236"/>
    <b v="1"/>
    <s v="Approved"/>
    <s v="Giant Bicycles"/>
    <s v="Standard"/>
    <s v="high"/>
    <s v="medium"/>
    <n v="1179"/>
    <n v="707.4"/>
    <d v="1997-08-25T00:00:00"/>
    <n v="471.6"/>
    <s v="F"/>
    <n v="30"/>
    <d v="1955-09-23T00:00:00"/>
    <n v="64.824222076357174"/>
    <s v="Executive Secretary"/>
    <s v="Argiculture"/>
    <s v="High Net Worth"/>
    <s v="N"/>
    <s v="No"/>
    <n v="11"/>
    <m/>
  </r>
  <r>
    <n v="2385"/>
    <n v="16"/>
    <x v="1260"/>
    <d v="2017-05-08T00:00:00"/>
    <n v="236"/>
    <b v="1"/>
    <s v="Approved"/>
    <s v="Norco Bicycles"/>
    <s v="Standard"/>
    <s v="high"/>
    <s v="small"/>
    <n v="1661.92"/>
    <n v="1479.11"/>
    <d v="1996-11-09T00:00:00"/>
    <n v="182.81000000000017"/>
    <s v="F"/>
    <n v="60"/>
    <d v="1962-12-17T00:00:00"/>
    <n v="57.585865911973613"/>
    <s v="Computer Systems Analyst II"/>
    <s v="Health"/>
    <s v="Affluent Customer"/>
    <s v="N"/>
    <s v="Yes"/>
    <n v="18"/>
    <m/>
  </r>
  <r>
    <n v="4260"/>
    <n v="74"/>
    <x v="3384"/>
    <d v="2017-05-08T00:00:00"/>
    <n v="236"/>
    <b v="1"/>
    <s v="Approved"/>
    <s v="WeareA2B"/>
    <s v="Standard"/>
    <s v="medium"/>
    <s v="medium"/>
    <n v="1228.07"/>
    <n v="400.91"/>
    <d v="2003-09-09T00:00:00"/>
    <n v="827.15999999999985"/>
    <s v="F"/>
    <n v="17"/>
    <d v="1962-05-22T00:00:00"/>
    <n v="58.158468651699643"/>
    <s v="Research Associate"/>
    <s v="Retail"/>
    <s v="Mass Customer"/>
    <s v="N"/>
    <s v="Yes"/>
    <n v="14"/>
    <m/>
  </r>
  <r>
    <n v="4314"/>
    <n v="51"/>
    <x v="1267"/>
    <d v="2017-05-08T00:00:00"/>
    <n v="236"/>
    <b v="0"/>
    <s v="Approved"/>
    <s v="OHM Cycles"/>
    <s v="Standard"/>
    <s v="high"/>
    <s v="medium"/>
    <n v="2005.66"/>
    <n v="1203.4000000000001"/>
    <d v="2009-04-12T00:00:00"/>
    <n v="802.26"/>
    <s v="M"/>
    <n v="78"/>
    <d v="1958-02-07T00:00:00"/>
    <n v="62.446139884576354"/>
    <s v="Accountant III"/>
    <s v="n/a"/>
    <s v="Mass Customer"/>
    <s v="N"/>
    <s v="Yes"/>
    <n v="14"/>
    <m/>
  </r>
  <r>
    <n v="5607"/>
    <n v="0"/>
    <x v="25"/>
    <d v="2017-05-08T00:00:00"/>
    <n v="236"/>
    <b v="1"/>
    <s v="Approved"/>
    <s v="Norco Bicycles"/>
    <s v="Standard"/>
    <s v="medium"/>
    <s v="medium"/>
    <n v="360.4"/>
    <n v="270.3"/>
    <d v="2000-05-22T00:00:00"/>
    <n v="90.099999999999966"/>
    <s v="F"/>
    <n v="81"/>
    <d v="1974-06-14T00:00:00"/>
    <n v="46.087235774987313"/>
    <s v="Professor"/>
    <s v="Argiculture"/>
    <s v="High Net Worth"/>
    <s v="N"/>
    <s v="Yes"/>
    <n v="11"/>
    <m/>
  </r>
  <r>
    <n v="5648"/>
    <n v="37"/>
    <x v="1970"/>
    <d v="2017-05-08T00:00:00"/>
    <n v="236"/>
    <b v="0"/>
    <s v="Approved"/>
    <s v="OHM Cycles"/>
    <s v="Standard"/>
    <s v="low"/>
    <s v="medium"/>
    <n v="1793.43"/>
    <n v="248.82"/>
    <d v="1999-07-20T00:00:00"/>
    <n v="1544.6100000000001"/>
    <s v="M"/>
    <n v="16"/>
    <d v="1956-08-07T00:00:00"/>
    <n v="63.950249473617454"/>
    <s v="VP Marketing"/>
    <s v="n/a"/>
    <s v="Mass Customer"/>
    <s v="N"/>
    <s v="No"/>
    <n v="15"/>
    <m/>
  </r>
  <r>
    <n v="5992"/>
    <n v="35"/>
    <x v="2478"/>
    <d v="2017-05-08T00:00:00"/>
    <n v="236"/>
    <b v="0"/>
    <s v="Approved"/>
    <s v="Giant Bicycles"/>
    <s v="Standard"/>
    <s v="medium"/>
    <s v="medium"/>
    <n v="1403.5"/>
    <n v="954.82"/>
    <d v="2012-12-02T00:00:00"/>
    <n v="448.67999999999995"/>
    <s v="F"/>
    <n v="0"/>
    <d v="1992-03-28T00:00:00"/>
    <n v="28.287235774987316"/>
    <s v="Office Assistant II"/>
    <s v="n/a"/>
    <s v="High Net Worth"/>
    <s v="N"/>
    <s v="Yes"/>
    <n v="9"/>
    <m/>
  </r>
  <r>
    <n v="6835"/>
    <n v="23"/>
    <x v="1162"/>
    <d v="2017-05-08T00:00:00"/>
    <n v="236"/>
    <b v="0"/>
    <s v="Approved"/>
    <s v="Norco Bicycles"/>
    <s v="Mountain"/>
    <s v="low"/>
    <s v="small"/>
    <n v="688.63"/>
    <n v="612.88"/>
    <d v="1993-05-26T00:00:00"/>
    <n v="75.75"/>
    <s v="M"/>
    <n v="48"/>
    <d v="1993-06-30T00:00:00"/>
    <n v="27.029701528411973"/>
    <s v="Financial Advisor"/>
    <s v="Financial Services"/>
    <s v="Affluent Customer"/>
    <s v="N"/>
    <s v="Yes"/>
    <n v="1"/>
    <m/>
  </r>
  <r>
    <n v="7391"/>
    <n v="0"/>
    <x v="3192"/>
    <d v="2017-05-08T00:00:00"/>
    <n v="236"/>
    <b v="0"/>
    <s v="Approved"/>
    <s v="OHM Cycles"/>
    <s v="Standard"/>
    <s v="medium"/>
    <s v="medium"/>
    <n v="183.86"/>
    <n v="137.9"/>
    <d v="1997-10-04T00:00:00"/>
    <n v="45.960000000000008"/>
    <s v="M"/>
    <n v="26"/>
    <d v="1980-10-07T00:00:00"/>
    <n v="39.766687829781837"/>
    <s v="Electrical Engineer"/>
    <s v="Manufacturing"/>
    <s v="High Net Worth"/>
    <s v="N"/>
    <s v="No"/>
    <n v="3"/>
    <m/>
  </r>
  <r>
    <n v="7672"/>
    <n v="58"/>
    <x v="3174"/>
    <d v="2017-05-08T00:00:00"/>
    <n v="236"/>
    <b v="0"/>
    <s v="Approved"/>
    <s v="OHM Cycles"/>
    <s v="Standard"/>
    <s v="medium"/>
    <s v="medium"/>
    <n v="912.52"/>
    <n v="141.4"/>
    <d v="2015-10-18T00:00:00"/>
    <n v="771.12"/>
    <s v="F"/>
    <n v="58"/>
    <d v="1994-12-17T00:00:00"/>
    <n v="25.563948103754438"/>
    <s v="Geological Engineer"/>
    <s v="Manufacturing"/>
    <s v="Affluent Customer"/>
    <s v="N"/>
    <s v="No"/>
    <n v="3"/>
    <m/>
  </r>
  <r>
    <n v="7715"/>
    <n v="95"/>
    <x v="688"/>
    <d v="2017-05-08T00:00:00"/>
    <n v="236"/>
    <b v="0"/>
    <s v="Approved"/>
    <s v="OHM Cycles"/>
    <s v="Touring"/>
    <s v="low"/>
    <s v="medium"/>
    <n v="1073.07"/>
    <n v="933.84"/>
    <d v="1997-01-25T00:00:00"/>
    <n v="139.2299999999999"/>
    <s v="M"/>
    <n v="98"/>
    <d v="1985-04-30T00:00:00"/>
    <n v="35.202304268138001"/>
    <s v="Software Consultant"/>
    <s v="Manufacturing"/>
    <s v="High Net Worth"/>
    <s v="N"/>
    <s v="No"/>
    <n v="12"/>
    <m/>
  </r>
  <r>
    <n v="12969"/>
    <n v="0"/>
    <x v="587"/>
    <d v="2017-04-08T00:00:00"/>
    <m/>
    <b v="1"/>
    <s v="Approved"/>
    <m/>
    <m/>
    <m/>
    <m/>
    <n v="487.8"/>
    <m/>
    <m/>
    <m/>
    <m/>
    <m/>
    <m/>
    <m/>
    <m/>
    <m/>
    <m/>
    <m/>
    <m/>
    <m/>
    <m/>
  </r>
  <r>
    <n v="7746"/>
    <n v="81"/>
    <x v="2231"/>
    <d v="2017-05-08T00:00:00"/>
    <n v="236"/>
    <b v="1"/>
    <s v="Approved"/>
    <s v="Norco Bicycles"/>
    <s v="Standard"/>
    <s v="medium"/>
    <s v="small"/>
    <n v="586.45000000000005"/>
    <n v="521.94000000000005"/>
    <d v="1993-04-20T00:00:00"/>
    <n v="64.509999999999991"/>
    <s v="M"/>
    <n v="5"/>
    <d v="1985-04-28T00:00:00"/>
    <n v="35.207783720192793"/>
    <s v="Recruiter"/>
    <s v="Financial Services"/>
    <s v="Affluent Customer"/>
    <s v="N"/>
    <s v="Yes"/>
    <n v="13"/>
    <m/>
  </r>
  <r>
    <n v="8370"/>
    <n v="16"/>
    <x v="1690"/>
    <d v="2017-05-08T00:00:00"/>
    <n v="236"/>
    <b v="1"/>
    <s v="Approved"/>
    <s v="Norco Bicycles"/>
    <s v="Standard"/>
    <s v="high"/>
    <s v="small"/>
    <n v="1661.92"/>
    <n v="1479.11"/>
    <d v="1994-09-09T00:00:00"/>
    <n v="182.81000000000017"/>
    <s v="F"/>
    <n v="23"/>
    <d v="1964-01-24T00:00:00"/>
    <n v="56.481756322932519"/>
    <s v="Statistician I"/>
    <s v="Manufacturing"/>
    <s v="Affluent Customer"/>
    <s v="N"/>
    <s v="No"/>
    <n v="6"/>
    <m/>
  </r>
  <r>
    <n v="8379"/>
    <n v="94"/>
    <x v="1671"/>
    <d v="2017-05-08T00:00:00"/>
    <n v="236"/>
    <b v="0"/>
    <s v="Approved"/>
    <s v="Giant Bicycles"/>
    <s v="Standard"/>
    <s v="medium"/>
    <s v="large"/>
    <n v="1635.3"/>
    <n v="993.66"/>
    <d v="2013-06-09T00:00:00"/>
    <n v="641.64"/>
    <s v="F"/>
    <n v="1"/>
    <d v="1953-10-11T00:00:00"/>
    <n v="66.77490700786403"/>
    <s v="Social Worker"/>
    <s v="Health"/>
    <s v="Affluent Customer"/>
    <s v="N"/>
    <s v="No"/>
    <n v="8"/>
    <m/>
  </r>
  <r>
    <n v="8449"/>
    <n v="8"/>
    <x v="525"/>
    <d v="2017-05-08T00:00:00"/>
    <n v="236"/>
    <b v="0"/>
    <s v="Approved"/>
    <s v="Solex"/>
    <s v="Road"/>
    <s v="medium"/>
    <s v="small"/>
    <n v="1703.52"/>
    <n v="1516.13"/>
    <d v="2011-04-16T00:00:00"/>
    <n v="187.38999999999987"/>
    <s v="M"/>
    <n v="55"/>
    <d v="1966-04-24T00:00:00"/>
    <n v="54.232441254439372"/>
    <s v="Senior Developer"/>
    <s v="Manufacturing"/>
    <s v="Mass Customer"/>
    <s v="N"/>
    <s v="No"/>
    <n v="15"/>
    <m/>
  </r>
  <r>
    <n v="8494"/>
    <n v="56"/>
    <x v="2886"/>
    <d v="2017-05-08T00:00:00"/>
    <n v="236"/>
    <b v="1"/>
    <s v="Approved"/>
    <s v="OHM Cycles"/>
    <s v="Standard"/>
    <s v="medium"/>
    <s v="medium"/>
    <n v="183.86"/>
    <n v="137.9"/>
    <d v="2015-06-17T00:00:00"/>
    <n v="45.960000000000008"/>
    <s v="F"/>
    <n v="53"/>
    <d v="1971-02-18T00:00:00"/>
    <n v="49.407783720192796"/>
    <s v="Mechanical Systems Engineer"/>
    <s v="Financial Services"/>
    <s v="Mass Customer"/>
    <s v="N"/>
    <s v="Yes"/>
    <n v="5"/>
    <m/>
  </r>
  <r>
    <n v="9032"/>
    <n v="17"/>
    <x v="2709"/>
    <d v="2017-05-08T00:00:00"/>
    <n v="236"/>
    <b v="1"/>
    <s v="Approved"/>
    <s v="Solex"/>
    <s v="Standard"/>
    <s v="high"/>
    <s v="medium"/>
    <n v="1024.6600000000001"/>
    <n v="614.79999999999995"/>
    <d v="1996-04-05T00:00:00"/>
    <n v="409.86000000000013"/>
    <s v="M"/>
    <n v="82"/>
    <d v="1966-04-19T00:00:00"/>
    <n v="54.246139884576358"/>
    <s v="Structural Analysis Engineer"/>
    <s v="Financial Services"/>
    <s v="Mass Customer"/>
    <s v="N"/>
    <s v="Yes"/>
    <n v="10"/>
    <m/>
  </r>
  <r>
    <n v="9560"/>
    <n v="0"/>
    <x v="758"/>
    <d v="2017-05-08T00:00:00"/>
    <n v="236"/>
    <b v="1"/>
    <s v="Approved"/>
    <s v="Solex"/>
    <s v="Road"/>
    <s v="medium"/>
    <s v="medium"/>
    <n v="416.98"/>
    <n v="312.74"/>
    <d v="1997-05-10T00:00:00"/>
    <n v="104.24000000000001"/>
    <s v="F"/>
    <n v="93"/>
    <d v="1998-11-15T00:00:00"/>
    <n v="21.648879610603753"/>
    <s v="Sales Representative"/>
    <s v="Retail"/>
    <s v="High Net Worth"/>
    <s v="N"/>
    <s v="No"/>
    <n v="1"/>
    <m/>
  </r>
  <r>
    <n v="10099"/>
    <n v="84"/>
    <x v="50"/>
    <d v="2017-05-08T00:00:00"/>
    <n v="236"/>
    <b v="0"/>
    <s v="Approved"/>
    <s v="Trek Bicycles"/>
    <s v="Road"/>
    <s v="medium"/>
    <s v="medium"/>
    <n v="290.62"/>
    <n v="215.14"/>
    <d v="2004-12-18T00:00:00"/>
    <n v="75.480000000000018"/>
    <s v="F"/>
    <n v="53"/>
    <d v="1974-11-15T00:00:00"/>
    <n v="45.665317966768136"/>
    <s v="Accounting Assistant III"/>
    <s v="Health"/>
    <s v="Mass Customer"/>
    <s v="N"/>
    <s v="No"/>
    <n v="11"/>
    <m/>
  </r>
  <r>
    <n v="10264"/>
    <n v="23"/>
    <x v="559"/>
    <d v="2017-05-08T00:00:00"/>
    <n v="236"/>
    <b v="0"/>
    <s v="Approved"/>
    <s v="Norco Bicycles"/>
    <s v="Mountain"/>
    <s v="low"/>
    <s v="small"/>
    <n v="688.63"/>
    <n v="612.88"/>
    <d v="1993-10-02T00:00:00"/>
    <n v="75.75"/>
    <s v="F"/>
    <n v="73"/>
    <d v="1962-04-30T00:00:00"/>
    <n v="58.218742624302379"/>
    <s v="Web Developer II"/>
    <s v="n/a"/>
    <s v="Mass Customer"/>
    <s v="N"/>
    <s v="No"/>
    <n v="15"/>
    <m/>
  </r>
  <r>
    <n v="10790"/>
    <n v="31"/>
    <x v="738"/>
    <d v="2017-05-08T00:00:00"/>
    <n v="236"/>
    <b v="1"/>
    <s v="Approved"/>
    <s v="Giant Bicycles"/>
    <s v="Standard"/>
    <s v="medium"/>
    <s v="medium"/>
    <n v="230.91"/>
    <n v="173.18"/>
    <d v="2006-11-10T00:00:00"/>
    <n v="57.72999999999999"/>
    <s v="M"/>
    <n v="53"/>
    <d v="1981-08-20T00:00:00"/>
    <n v="38.898194679096903"/>
    <s v="Accountant III"/>
    <s v="Financial Services"/>
    <s v="Affluent Customer"/>
    <s v="N"/>
    <s v="No"/>
    <n v="13"/>
    <m/>
  </r>
  <r>
    <n v="11069"/>
    <n v="20"/>
    <x v="3014"/>
    <d v="2017-05-08T00:00:00"/>
    <n v="236"/>
    <b v="0"/>
    <s v="Approved"/>
    <s v="Trek Bicycles"/>
    <s v="Standard"/>
    <s v="medium"/>
    <s v="small"/>
    <n v="1775.81"/>
    <n v="1580.47"/>
    <d v="1993-07-15T00:00:00"/>
    <n v="195.33999999999992"/>
    <s v="M"/>
    <n v="47"/>
    <d v="1957-04-12T00:00:00"/>
    <n v="63.27079741882293"/>
    <s v="Administrative Officer"/>
    <s v="Financial Services"/>
    <s v="Mass Customer"/>
    <s v="N"/>
    <s v="Yes"/>
    <n v="5"/>
    <m/>
  </r>
  <r>
    <n v="11394"/>
    <n v="65"/>
    <x v="1678"/>
    <d v="2017-05-08T00:00:00"/>
    <n v="236"/>
    <b v="0"/>
    <s v="Approved"/>
    <s v="WeareA2B"/>
    <s v="Standard"/>
    <s v="medium"/>
    <s v="medium"/>
    <n v="1807.45"/>
    <n v="778.69"/>
    <d v="2015-05-21T00:00:00"/>
    <n v="1028.76"/>
    <s v="M"/>
    <n v="51"/>
    <d v="1956-11-27T00:00:00"/>
    <n v="63.643400158548957"/>
    <s v="Quality Control Specialist"/>
    <s v="Manufacturing"/>
    <s v="Affluent Customer"/>
    <s v="N"/>
    <s v="No"/>
    <n v="16"/>
    <m/>
  </r>
  <r>
    <n v="11426"/>
    <n v="38"/>
    <x v="2754"/>
    <d v="2017-05-08T00:00:00"/>
    <n v="236"/>
    <b v="0"/>
    <s v="Approved"/>
    <s v="Solex"/>
    <s v="Standard"/>
    <s v="medium"/>
    <s v="medium"/>
    <n v="1577.53"/>
    <n v="826.51"/>
    <d v="2001-11-25T00:00:00"/>
    <n v="751.02"/>
    <s v="M"/>
    <n v="6"/>
    <d v="1985-07-25T00:00:00"/>
    <n v="34.966687829781833"/>
    <s v="Information Systems Manager"/>
    <s v="Retail"/>
    <s v="Affluent Customer"/>
    <s v="N"/>
    <s v="No"/>
    <n v="14"/>
    <m/>
  </r>
  <r>
    <n v="12100"/>
    <n v="42"/>
    <x v="777"/>
    <d v="2017-05-08T00:00:00"/>
    <n v="236"/>
    <b v="1"/>
    <s v="Approved"/>
    <s v="OHM Cycles"/>
    <s v="Road"/>
    <s v="medium"/>
    <s v="small"/>
    <n v="1810"/>
    <n v="1610.9"/>
    <d v="1997-01-25T00:00:00"/>
    <n v="199.09999999999991"/>
    <s v="F"/>
    <n v="71"/>
    <d v="1998-03-08T00:00:00"/>
    <n v="22.339290569507863"/>
    <s v="General Manager"/>
    <s v="n/a"/>
    <s v="Mass Customer"/>
    <s v="N"/>
    <s v="Yes"/>
    <n v="2"/>
    <m/>
  </r>
  <r>
    <n v="13191"/>
    <n v="3"/>
    <x v="1790"/>
    <d v="2017-05-08T00:00:00"/>
    <n v="236"/>
    <b v="1"/>
    <s v="Approved"/>
    <s v="Trek Bicycles"/>
    <s v="Standard"/>
    <s v="medium"/>
    <s v="large"/>
    <n v="2091.4699999999998"/>
    <n v="388.92"/>
    <d v="2012-09-15T00:00:00"/>
    <n v="1702.5499999999997"/>
    <s v="F"/>
    <n v="35"/>
    <d v="1979-04-28T00:00:00"/>
    <n v="41.213263172247586"/>
    <s v="Business Systems Development Analyst"/>
    <s v="IT"/>
    <s v="Mass Customer"/>
    <s v="N"/>
    <s v="Yes"/>
    <n v="10"/>
    <m/>
  </r>
  <r>
    <n v="13416"/>
    <n v="76"/>
    <x v="1143"/>
    <d v="2017-05-08T00:00:00"/>
    <n v="236"/>
    <b v="0"/>
    <s v="Approved"/>
    <s v="WeareA2B"/>
    <s v="Standard"/>
    <s v="low"/>
    <s v="medium"/>
    <n v="642.30999999999995"/>
    <n v="513.85"/>
    <d v="2014-10-10T00:00:00"/>
    <n v="128.45999999999992"/>
    <s v="F"/>
    <n v="8"/>
    <d v="2001-05-22T00:00:00"/>
    <n v="19.131071391425671"/>
    <s v="Human Resources Assistant I"/>
    <s v="Financial Services"/>
    <s v="Mass Customer"/>
    <s v="N"/>
    <s v="No"/>
    <n v="1"/>
    <m/>
  </r>
  <r>
    <n v="14898"/>
    <n v="62"/>
    <x v="230"/>
    <d v="2017-05-08T00:00:00"/>
    <n v="236"/>
    <b v="1"/>
    <s v="Approved"/>
    <s v="Solex"/>
    <s v="Standard"/>
    <s v="medium"/>
    <s v="medium"/>
    <n v="478.16"/>
    <n v="298.72000000000003"/>
    <d v="1993-06-23T00:00:00"/>
    <n v="179.44"/>
    <s v="F"/>
    <n v="84"/>
    <d v="1993-08-09T00:00:00"/>
    <n v="26.920112487316082"/>
    <s v="Account Representative III"/>
    <s v="n/a"/>
    <s v="Affluent Customer"/>
    <s v="N"/>
    <s v="Yes"/>
    <n v="1"/>
    <m/>
  </r>
  <r>
    <n v="15153"/>
    <n v="65"/>
    <x v="1242"/>
    <d v="2017-05-08T00:00:00"/>
    <n v="236"/>
    <b v="1"/>
    <s v="Approved"/>
    <s v="WeareA2B"/>
    <s v="Standard"/>
    <s v="medium"/>
    <s v="medium"/>
    <n v="1807.45"/>
    <n v="778.69"/>
    <d v="2015-05-21T00:00:00"/>
    <n v="1028.76"/>
    <s v="M"/>
    <n v="9"/>
    <d v="1986-10-23T00:00:00"/>
    <n v="33.720112487316079"/>
    <n v="0"/>
    <s v="Entertainment"/>
    <s v="Affluent Customer"/>
    <s v="N"/>
    <s v="No"/>
    <n v="6"/>
    <m/>
  </r>
  <r>
    <n v="15846"/>
    <n v="62"/>
    <x v="1579"/>
    <d v="2017-05-08T00:00:00"/>
    <n v="236"/>
    <b v="1"/>
    <s v="Approved"/>
    <s v="Solex"/>
    <s v="Standard"/>
    <s v="high"/>
    <s v="medium"/>
    <n v="1024.6600000000001"/>
    <n v="614.79999999999995"/>
    <d v="1996-11-09T00:00:00"/>
    <n v="409.86000000000013"/>
    <s v="M"/>
    <n v="49"/>
    <d v="1991-02-27T00:00:00"/>
    <n v="29.369427555809231"/>
    <s v="Tax Accountant"/>
    <s v="Retail"/>
    <s v="High Net Worth"/>
    <s v="N"/>
    <s v="No"/>
    <n v="3"/>
    <m/>
  </r>
  <r>
    <n v="16042"/>
    <n v="73"/>
    <x v="3105"/>
    <d v="2017-05-08T00:00:00"/>
    <n v="236"/>
    <b v="1"/>
    <s v="Approved"/>
    <s v="Solex"/>
    <s v="Standard"/>
    <s v="medium"/>
    <s v="medium"/>
    <n v="1945.43"/>
    <n v="333.18"/>
    <d v="2000-05-22T00:00:00"/>
    <n v="1612.25"/>
    <s v="M"/>
    <n v="48"/>
    <d v="1995-06-18T00:00:00"/>
    <n v="25.062578240740738"/>
    <s v="Quality Control Specialist"/>
    <s v="Financial Services"/>
    <s v="Mass Customer"/>
    <s v="N"/>
    <s v="Yes"/>
    <n v="4"/>
    <m/>
  </r>
  <r>
    <n v="16662"/>
    <n v="75"/>
    <x v="839"/>
    <d v="2017-05-08T00:00:00"/>
    <n v="236"/>
    <b v="0"/>
    <s v="Approved"/>
    <s v="Giant Bicycles"/>
    <s v="Touring"/>
    <s v="medium"/>
    <s v="large"/>
    <n v="1873.97"/>
    <n v="863.95"/>
    <d v="2010-08-20T00:00:00"/>
    <n v="1010.02"/>
    <s v="M"/>
    <n v="39"/>
    <d v="1990-02-10T00:00:00"/>
    <n v="30.416002898274986"/>
    <s v="General Manager"/>
    <s v="n/a"/>
    <s v="Mass Customer"/>
    <s v="N"/>
    <s v="No"/>
    <n v="18"/>
    <m/>
  </r>
  <r>
    <n v="16760"/>
    <n v="14"/>
    <x v="3274"/>
    <d v="2017-05-08T00:00:00"/>
    <n v="236"/>
    <b v="0"/>
    <s v="Approved"/>
    <s v="Solex"/>
    <s v="Standard"/>
    <s v="high"/>
    <s v="large"/>
    <n v="1842.92"/>
    <n v="1105.75"/>
    <d v="1995-10-24T00:00:00"/>
    <n v="737.17000000000007"/>
    <s v="F"/>
    <n v="35"/>
    <d v="1981-04-15T00:00:00"/>
    <n v="39.246139884576358"/>
    <s v="Computer Systems Analyst IV"/>
    <s v="Manufacturing"/>
    <s v="High Net Worth"/>
    <s v="N"/>
    <s v="No"/>
    <n v="4"/>
    <m/>
  </r>
  <r>
    <n v="17458"/>
    <n v="18"/>
    <x v="1894"/>
    <d v="2017-05-08T00:00:00"/>
    <n v="236"/>
    <b v="0"/>
    <s v="Approved"/>
    <s v="Solex"/>
    <s v="Standard"/>
    <s v="medium"/>
    <s v="medium"/>
    <n v="575.27"/>
    <n v="431.45"/>
    <d v="2013-03-12T00:00:00"/>
    <n v="143.82"/>
    <s v="M"/>
    <n v="42"/>
    <d v="1987-12-25T00:00:00"/>
    <n v="32.547509747590055"/>
    <s v="Database Administrator IV"/>
    <s v="Property"/>
    <s v="Mass Customer"/>
    <s v="N"/>
    <s v="No"/>
    <n v="7"/>
    <m/>
  </r>
  <r>
    <n v="17927"/>
    <n v="78"/>
    <x v="981"/>
    <d v="2017-05-08T00:00:00"/>
    <n v="236"/>
    <b v="1"/>
    <s v="Approved"/>
    <s v="Giant Bicycles"/>
    <s v="Standard"/>
    <s v="medium"/>
    <s v="large"/>
    <n v="1765.3"/>
    <n v="709.48"/>
    <d v="2013-09-16T00:00:00"/>
    <n v="1055.82"/>
    <s v="F"/>
    <n v="0"/>
    <d v="1991-03-10T00:00:00"/>
    <n v="29.339290569507863"/>
    <s v="Physical Therapy Assistant"/>
    <s v="Financial Services"/>
    <s v="Affluent Customer"/>
    <s v="N"/>
    <s v="Yes"/>
    <n v="9"/>
    <m/>
  </r>
  <r>
    <n v="17946"/>
    <n v="2"/>
    <x v="1351"/>
    <d v="2017-05-08T00:00:00"/>
    <n v="236"/>
    <b v="1"/>
    <s v="Approved"/>
    <s v="Solex"/>
    <s v="Standard"/>
    <s v="medium"/>
    <s v="medium"/>
    <n v="71.489999999999995"/>
    <n v="53.62"/>
    <d v="2003-02-07T00:00:00"/>
    <n v="17.869999999999997"/>
    <s v="M"/>
    <n v="83"/>
    <d v="1977-10-30T00:00:00"/>
    <n v="42.706413857179093"/>
    <s v="Research Nurse"/>
    <s v="Health"/>
    <s v="Mass Customer"/>
    <s v="N"/>
    <s v="Yes"/>
    <n v="5"/>
    <m/>
  </r>
  <r>
    <n v="18396"/>
    <n v="57"/>
    <x v="2599"/>
    <d v="2017-05-08T00:00:00"/>
    <n v="236"/>
    <b v="0"/>
    <s v="Approved"/>
    <s v="WeareA2B"/>
    <s v="Touring"/>
    <s v="medium"/>
    <s v="large"/>
    <n v="1890.39"/>
    <n v="260.14"/>
    <d v="2012-05-18T00:00:00"/>
    <n v="1630.25"/>
    <s v="F"/>
    <n v="53"/>
    <d v="1964-11-05T00:00:00"/>
    <n v="55.6981946790969"/>
    <s v="Programmer Analyst III"/>
    <s v="Manufacturing"/>
    <s v="Mass Customer"/>
    <s v="N"/>
    <s v="Yes"/>
    <n v="12"/>
    <m/>
  </r>
  <r>
    <n v="18540"/>
    <n v="92"/>
    <x v="989"/>
    <d v="2017-05-08T00:00:00"/>
    <n v="236"/>
    <b v="1"/>
    <s v="Approved"/>
    <s v="WeareA2B"/>
    <s v="Touring"/>
    <s v="medium"/>
    <s v="large"/>
    <n v="1890.39"/>
    <n v="260.14"/>
    <d v="1991-01-21T00:00:00"/>
    <n v="1630.25"/>
    <s v="F"/>
    <n v="35"/>
    <d v="1996-03-19T00:00:00"/>
    <n v="24.309153583206491"/>
    <s v="Analyst Programmer"/>
    <s v="Property"/>
    <s v="High Net Worth"/>
    <s v="N"/>
    <s v="No"/>
    <n v="7"/>
    <m/>
  </r>
  <r>
    <n v="18546"/>
    <n v="0"/>
    <x v="1783"/>
    <d v="2017-05-08T00:00:00"/>
    <n v="236"/>
    <b v="1"/>
    <s v="Approved"/>
    <s v="Trek Bicycles"/>
    <s v="Road"/>
    <s v="medium"/>
    <s v="medium"/>
    <n v="290.62"/>
    <n v="215.14"/>
    <d v="1997-08-25T00:00:00"/>
    <n v="75.480000000000018"/>
    <s v="F"/>
    <n v="70"/>
    <d v="1977-06-06T00:00:00"/>
    <n v="43.106413857179092"/>
    <s v="Legal Assistant"/>
    <s v="Health"/>
    <s v="High Net Worth"/>
    <s v="N"/>
    <s v="Yes"/>
    <n v="16"/>
    <m/>
  </r>
  <r>
    <n v="18702"/>
    <n v="0"/>
    <x v="3100"/>
    <d v="2017-05-08T00:00:00"/>
    <n v="236"/>
    <b v="1"/>
    <s v="Approved"/>
    <s v="OHM Cycles"/>
    <s v="Standard"/>
    <s v="high"/>
    <s v="medium"/>
    <n v="227.88"/>
    <n v="136.72999999999999"/>
    <d v="2003-02-07T00:00:00"/>
    <n v="91.15"/>
    <s v="M"/>
    <n v="29"/>
    <d v="1978-07-22T00:00:00"/>
    <n v="41.980386459918819"/>
    <s v="Developer III"/>
    <s v="n/a"/>
    <s v="High Net Worth"/>
    <s v="N"/>
    <s v="No"/>
    <n v="7"/>
    <m/>
  </r>
  <r>
    <n v="18756"/>
    <n v="2"/>
    <x v="2904"/>
    <d v="2017-05-08T00:00:00"/>
    <n v="236"/>
    <b v="0"/>
    <s v="Approved"/>
    <s v="Giant Bicycles"/>
    <s v="Road"/>
    <s v="low"/>
    <s v="small"/>
    <n v="590.26"/>
    <n v="525.33000000000004"/>
    <d v="2010-11-05T00:00:00"/>
    <n v="64.92999999999995"/>
    <s v="F"/>
    <n v="41"/>
    <d v="1972-01-21T00:00:00"/>
    <n v="48.484496048959919"/>
    <s v="Nurse Practicioner"/>
    <s v="Financial Services"/>
    <s v="High Net Worth"/>
    <s v="N"/>
    <s v="No"/>
    <n v="12"/>
    <m/>
  </r>
  <r>
    <n v="18769"/>
    <n v="30"/>
    <x v="2786"/>
    <d v="2017-05-08T00:00:00"/>
    <n v="236"/>
    <b v="1"/>
    <s v="Approved"/>
    <s v="Solex"/>
    <s v="Standard"/>
    <s v="high"/>
    <s v="medium"/>
    <n v="748.17"/>
    <n v="448.9"/>
    <d v="2006-11-10T00:00:00"/>
    <n v="299.27"/>
    <s v="F"/>
    <n v="56"/>
    <d v="1958-05-28T00:00:00"/>
    <n v="62.144770021562657"/>
    <s v="Editor"/>
    <s v="Health"/>
    <s v="Affluent Customer"/>
    <s v="N"/>
    <s v="Yes"/>
    <n v="16"/>
    <m/>
  </r>
  <r>
    <n v="19353"/>
    <n v="75"/>
    <x v="3287"/>
    <d v="2017-05-08T00:00:00"/>
    <n v="236"/>
    <b v="1"/>
    <s v="Approved"/>
    <s v="Giant Bicycles"/>
    <s v="Touring"/>
    <s v="medium"/>
    <s v="large"/>
    <n v="1873.97"/>
    <n v="863.95"/>
    <d v="2006-05-22T00:00:00"/>
    <n v="1010.02"/>
    <s v="F"/>
    <n v="67"/>
    <d v="1981-03-09T00:00:00"/>
    <n v="39.347509747590053"/>
    <s v="Senior Cost Accountant"/>
    <s v="Financial Services"/>
    <s v="Mass Customer"/>
    <s v="N"/>
    <s v="No"/>
    <n v="14"/>
    <m/>
  </r>
  <r>
    <n v="19782"/>
    <n v="16"/>
    <x v="1382"/>
    <d v="2017-05-08T00:00:00"/>
    <n v="236"/>
    <b v="1"/>
    <s v="Approved"/>
    <s v="Norco Bicycles"/>
    <s v="Standard"/>
    <s v="high"/>
    <s v="small"/>
    <n v="1661.92"/>
    <n v="1479.11"/>
    <d v="2011-05-07T00:00:00"/>
    <n v="182.81000000000017"/>
    <s v="M"/>
    <n v="49"/>
    <d v="1960-04-21T00:00:00"/>
    <n v="60.243400158548958"/>
    <s v="VP Product Management"/>
    <s v="n/a"/>
    <s v="Mass Customer"/>
    <s v="N"/>
    <s v="Yes"/>
    <n v="20"/>
    <m/>
  </r>
  <r>
    <n v="47"/>
    <n v="35"/>
    <x v="1128"/>
    <d v="2017-05-07T00:00:00"/>
    <n v="237"/>
    <b v="1"/>
    <s v="Approved"/>
    <s v="Trek Bicycles"/>
    <s v="Standard"/>
    <s v="low"/>
    <s v="medium"/>
    <n v="1057.51"/>
    <n v="154.4"/>
    <d v="1994-07-12T00:00:00"/>
    <n v="903.11"/>
    <s v="M"/>
    <n v="0"/>
    <d v="1996-11-14T00:00:00"/>
    <n v="23.65161933663115"/>
    <s v="Nuclear Power Engineer"/>
    <s v="Manufacturing"/>
    <s v="Affluent Customer"/>
    <s v="N"/>
    <s v="No"/>
    <n v="1"/>
    <m/>
  </r>
  <r>
    <n v="211"/>
    <n v="40"/>
    <x v="836"/>
    <d v="2017-05-07T00:00:00"/>
    <n v="237"/>
    <b v="1"/>
    <s v="Approved"/>
    <s v="OHM Cycles"/>
    <s v="Standard"/>
    <s v="high"/>
    <s v="medium"/>
    <n v="1458.17"/>
    <n v="874.9"/>
    <d v="2006-02-02T00:00:00"/>
    <n v="583.2700000000001"/>
    <s v="F"/>
    <n v="16"/>
    <d v="1975-04-22T00:00:00"/>
    <n v="45.232441254439372"/>
    <n v="0"/>
    <s v="Retail"/>
    <s v="Mass Customer"/>
    <s v="N"/>
    <s v="Yes"/>
    <n v="14"/>
    <m/>
  </r>
  <r>
    <n v="817"/>
    <n v="18"/>
    <x v="765"/>
    <d v="2017-05-07T00:00:00"/>
    <n v="237"/>
    <b v="0"/>
    <s v="Approved"/>
    <s v="Solex"/>
    <s v="Standard"/>
    <s v="medium"/>
    <s v="medium"/>
    <n v="575.27"/>
    <n v="431.45"/>
    <d v="2013-03-12T00:00:00"/>
    <n v="143.82"/>
    <s v="M"/>
    <n v="21"/>
    <d v="1986-01-16T00:00:00"/>
    <n v="34.487235774987312"/>
    <s v="Clinical Specialist"/>
    <s v="Health"/>
    <s v="Affluent Customer"/>
    <s v="N"/>
    <s v="No"/>
    <n v="4"/>
    <m/>
  </r>
  <r>
    <n v="823"/>
    <n v="51"/>
    <x v="143"/>
    <d v="2017-05-07T00:00:00"/>
    <n v="237"/>
    <b v="0"/>
    <s v="Approved"/>
    <s v="OHM Cycles"/>
    <s v="Standard"/>
    <s v="high"/>
    <s v="medium"/>
    <n v="2005.66"/>
    <n v="1203.4000000000001"/>
    <d v="2001-11-25T00:00:00"/>
    <n v="802.26"/>
    <s v="M"/>
    <n v="44"/>
    <d v="1996-07-04T00:00:00"/>
    <n v="24.016002898274987"/>
    <s v="VP Sales"/>
    <s v="Property"/>
    <s v="Mass Customer"/>
    <s v="N"/>
    <s v="Yes"/>
    <n v="4"/>
    <m/>
  </r>
  <r>
    <n v="1224"/>
    <n v="30"/>
    <x v="2296"/>
    <d v="2017-05-07T00:00:00"/>
    <n v="237"/>
    <b v="0"/>
    <s v="Approved"/>
    <s v="Solex"/>
    <s v="Standard"/>
    <s v="high"/>
    <s v="medium"/>
    <n v="748.17"/>
    <n v="448.9"/>
    <d v="1991-11-10T00:00:00"/>
    <n v="299.27"/>
    <s v="M"/>
    <n v="29"/>
    <d v="1979-04-30T00:00:00"/>
    <n v="41.207783720192793"/>
    <s v="Electrical Engineer"/>
    <s v="Manufacturing"/>
    <s v="Mass Customer"/>
    <s v="N"/>
    <s v="No"/>
    <n v="12"/>
    <m/>
  </r>
  <r>
    <n v="1273"/>
    <n v="90"/>
    <x v="293"/>
    <d v="2017-05-07T00:00:00"/>
    <n v="237"/>
    <b v="0"/>
    <s v="Approved"/>
    <s v="Norco Bicycles"/>
    <s v="Standard"/>
    <s v="low"/>
    <s v="medium"/>
    <n v="363.01"/>
    <n v="290.41000000000003"/>
    <d v="1999-07-26T00:00:00"/>
    <n v="72.599999999999966"/>
    <s v="F"/>
    <n v="46"/>
    <d v="1973-06-24T00:00:00"/>
    <n v="47.059838514713341"/>
    <n v="0"/>
    <s v="IT"/>
    <s v="Mass Customer"/>
    <s v="N"/>
    <s v="Yes"/>
    <n v="12"/>
    <m/>
  </r>
  <r>
    <n v="1887"/>
    <n v="20"/>
    <x v="3138"/>
    <d v="2017-05-07T00:00:00"/>
    <n v="237"/>
    <b v="1"/>
    <s v="Approved"/>
    <s v="Trek Bicycles"/>
    <s v="Standard"/>
    <s v="medium"/>
    <s v="small"/>
    <n v="1775.81"/>
    <n v="1580.47"/>
    <d v="2016-02-04T00:00:00"/>
    <n v="195.33999999999992"/>
    <s v="F"/>
    <n v="81"/>
    <d v="1973-06-06T00:00:00"/>
    <n v="47.109153583206492"/>
    <n v="0"/>
    <s v="Manufacturing"/>
    <s v="Affluent Customer"/>
    <s v="N"/>
    <s v="Yes"/>
    <n v="7"/>
    <m/>
  </r>
  <r>
    <n v="2061"/>
    <n v="5"/>
    <x v="2223"/>
    <d v="2017-05-07T00:00:00"/>
    <n v="237"/>
    <b v="0"/>
    <s v="Approved"/>
    <s v="Trek Bicycles"/>
    <s v="Mountain"/>
    <s v="low"/>
    <s v="medium"/>
    <n v="574.64"/>
    <n v="459.71"/>
    <d v="2004-08-07T00:00:00"/>
    <n v="114.93"/>
    <s v="F"/>
    <n v="73"/>
    <d v="1986-08-10T00:00:00"/>
    <n v="33.922852213343475"/>
    <s v="Assistant Manager"/>
    <s v="Financial Services"/>
    <s v="Mass Customer"/>
    <s v="N"/>
    <s v="No"/>
    <n v="6"/>
    <m/>
  </r>
  <r>
    <n v="13011"/>
    <n v="0"/>
    <x v="689"/>
    <d v="2017-12-25T00:00:00"/>
    <m/>
    <b v="1"/>
    <s v="Approved"/>
    <m/>
    <m/>
    <m/>
    <m/>
    <n v="1292.1300000000001"/>
    <m/>
    <m/>
    <m/>
    <m/>
    <m/>
    <m/>
    <m/>
    <m/>
    <m/>
    <m/>
    <m/>
    <m/>
    <m/>
    <m/>
  </r>
  <r>
    <n v="2610"/>
    <n v="83"/>
    <x v="2051"/>
    <d v="2017-05-07T00:00:00"/>
    <n v="237"/>
    <b v="0"/>
    <s v="Approved"/>
    <s v="Solex"/>
    <s v="Touring"/>
    <s v="medium"/>
    <s v="large"/>
    <n v="2083.94"/>
    <n v="675.03"/>
    <d v="2013-09-16T00:00:00"/>
    <n v="1408.91"/>
    <s v="F"/>
    <n v="43"/>
    <d v="1985-02-14T00:00:00"/>
    <n v="35.407783720192796"/>
    <s v="Health Coach II"/>
    <s v="Retail"/>
    <s v="Mass Customer"/>
    <s v="N"/>
    <s v="No"/>
    <n v="21"/>
    <m/>
  </r>
  <r>
    <n v="3206"/>
    <n v="16"/>
    <x v="3055"/>
    <d v="2017-05-07T00:00:00"/>
    <n v="237"/>
    <b v="0"/>
    <s v="Approved"/>
    <s v="Norco Bicycles"/>
    <s v="Standard"/>
    <s v="high"/>
    <s v="small"/>
    <n v="1661.92"/>
    <n v="1479.11"/>
    <d v="1992-10-11T00:00:00"/>
    <n v="182.81000000000017"/>
    <s v="M"/>
    <n v="55"/>
    <d v="1996-11-19T00:00:00"/>
    <n v="23.637920706494164"/>
    <s v="Information Systems Manager"/>
    <s v="Argiculture"/>
    <s v="Affluent Customer"/>
    <s v="N"/>
    <s v="No"/>
    <n v="5"/>
    <m/>
  </r>
  <r>
    <n v="3693"/>
    <n v="81"/>
    <x v="1748"/>
    <d v="2017-05-07T00:00:00"/>
    <n v="237"/>
    <b v="0"/>
    <s v="Approved"/>
    <s v="Norco Bicycles"/>
    <s v="Standard"/>
    <s v="medium"/>
    <s v="small"/>
    <n v="586.45000000000005"/>
    <n v="521.94000000000005"/>
    <d v="1991-07-10T00:00:00"/>
    <n v="64.509999999999991"/>
    <s v="F"/>
    <n v="2"/>
    <d v="1978-06-06T00:00:00"/>
    <n v="42.106413857179092"/>
    <s v="Tax Accountant"/>
    <s v="Argiculture"/>
    <s v="Mass Customer"/>
    <s v="N"/>
    <s v="No"/>
    <n v="8"/>
    <m/>
  </r>
  <r>
    <n v="4108"/>
    <n v="5"/>
    <x v="2671"/>
    <d v="2017-05-07T00:00:00"/>
    <n v="237"/>
    <b v="1"/>
    <s v="Approved"/>
    <s v="Trek Bicycles"/>
    <s v="Mountain"/>
    <s v="low"/>
    <s v="medium"/>
    <n v="574.64"/>
    <n v="459.71"/>
    <d v="2011-08-29T00:00:00"/>
    <n v="114.93"/>
    <s v="F"/>
    <n v="87"/>
    <d v="1974-01-10T00:00:00"/>
    <n v="46.511893309233891"/>
    <s v="Speech Pathologist"/>
    <s v="Manufacturing"/>
    <s v="Mass Customer"/>
    <s v="N"/>
    <s v="No"/>
    <n v="8"/>
    <m/>
  </r>
  <r>
    <n v="4877"/>
    <n v="36"/>
    <x v="3139"/>
    <d v="2017-05-07T00:00:00"/>
    <n v="237"/>
    <b v="1"/>
    <s v="Approved"/>
    <s v="Solex"/>
    <s v="Standard"/>
    <s v="low"/>
    <s v="medium"/>
    <n v="945.04"/>
    <n v="507.58"/>
    <d v="1995-12-19T00:00:00"/>
    <n v="437.46"/>
    <s v="F"/>
    <n v="19"/>
    <d v="1956-03-17T00:00:00"/>
    <n v="64.342030295535253"/>
    <s v="Safety Technician IV"/>
    <s v="Health"/>
    <s v="Mass Customer"/>
    <s v="N"/>
    <s v="No"/>
    <n v="7"/>
    <m/>
  </r>
  <r>
    <n v="5109"/>
    <n v="70"/>
    <x v="139"/>
    <d v="2017-05-07T00:00:00"/>
    <n v="237"/>
    <b v="1"/>
    <s v="Approved"/>
    <s v="Trek Bicycles"/>
    <s v="Standard"/>
    <s v="high"/>
    <s v="medium"/>
    <n v="495.72"/>
    <n v="297.43"/>
    <d v="2015-04-11T00:00:00"/>
    <n v="198.29000000000002"/>
    <s v="F"/>
    <n v="99"/>
    <d v="1996-11-30T00:00:00"/>
    <n v="23.607783720192792"/>
    <s v="Sales Associate"/>
    <s v="n/a"/>
    <s v="Affluent Customer"/>
    <s v="N"/>
    <s v="No"/>
    <n v="1"/>
    <m/>
  </r>
  <r>
    <n v="5894"/>
    <n v="94"/>
    <x v="970"/>
    <d v="2017-05-07T00:00:00"/>
    <n v="237"/>
    <b v="0"/>
    <s v="Approved"/>
    <s v="Giant Bicycles"/>
    <s v="Standard"/>
    <s v="medium"/>
    <s v="large"/>
    <n v="1635.3"/>
    <n v="993.66"/>
    <d v="2013-06-09T00:00:00"/>
    <n v="641.64"/>
    <s v="F"/>
    <n v="22"/>
    <d v="1997-05-09T00:00:00"/>
    <n v="23.169427555809232"/>
    <n v="0"/>
    <s v="n/a"/>
    <s v="Mass Customer"/>
    <s v="N"/>
    <s v="Yes"/>
    <n v="2"/>
    <m/>
  </r>
  <r>
    <n v="6654"/>
    <n v="85"/>
    <x v="359"/>
    <d v="2017-05-07T00:00:00"/>
    <n v="237"/>
    <b v="1"/>
    <s v="Approved"/>
    <s v="WeareA2B"/>
    <s v="Standard"/>
    <s v="medium"/>
    <s v="medium"/>
    <n v="752.64"/>
    <n v="205.36"/>
    <d v="1999-06-23T00:00:00"/>
    <n v="547.28"/>
    <s v="F"/>
    <n v="66"/>
    <d v="1968-12-28T00:00:00"/>
    <n v="51.550249473617448"/>
    <s v="Media Manager III"/>
    <s v="Health"/>
    <s v="Mass Customer"/>
    <s v="N"/>
    <s v="No"/>
    <n v="13"/>
    <m/>
  </r>
  <r>
    <n v="6766"/>
    <n v="32"/>
    <x v="954"/>
    <d v="2017-05-07T00:00:00"/>
    <n v="237"/>
    <b v="1"/>
    <s v="Approved"/>
    <s v="Giant Bicycles"/>
    <s v="Standard"/>
    <s v="medium"/>
    <s v="medium"/>
    <n v="642.70000000000005"/>
    <n v="211.37"/>
    <d v="1994-07-12T00:00:00"/>
    <n v="431.33000000000004"/>
    <s v="M"/>
    <n v="11"/>
    <d v="1959-10-11T00:00:00"/>
    <n v="60.77216728183663"/>
    <n v="0"/>
    <s v="IT"/>
    <s v="Mass Customer"/>
    <s v="N"/>
    <s v="Yes"/>
    <n v="19"/>
    <m/>
  </r>
  <r>
    <n v="6845"/>
    <n v="88"/>
    <x v="1036"/>
    <d v="2017-05-07T00:00:00"/>
    <n v="237"/>
    <b v="1"/>
    <s v="Approved"/>
    <s v="Norco Bicycles"/>
    <s v="Standard"/>
    <s v="high"/>
    <s v="small"/>
    <n v="1661.92"/>
    <n v="1479.11"/>
    <d v="2013-03-12T00:00:00"/>
    <n v="182.81000000000017"/>
    <s v="F"/>
    <n v="30"/>
    <d v="1957-04-26T00:00:00"/>
    <n v="63.232441254439372"/>
    <s v="Senior Sales Associate"/>
    <s v="Manufacturing"/>
    <s v="High Net Worth"/>
    <s v="N"/>
    <s v="Yes"/>
    <n v="11"/>
    <m/>
  </r>
  <r>
    <n v="7868"/>
    <n v="6"/>
    <x v="875"/>
    <d v="2017-05-07T00:00:00"/>
    <n v="237"/>
    <b v="1"/>
    <s v="Approved"/>
    <s v="OHM Cycles"/>
    <s v="Standard"/>
    <s v="high"/>
    <s v="medium"/>
    <n v="227.88"/>
    <n v="136.72999999999999"/>
    <d v="2004-09-28T00:00:00"/>
    <n v="91.15"/>
    <s v="M"/>
    <n v="54"/>
    <d v="1961-07-06T00:00:00"/>
    <n v="59.03518098046677"/>
    <s v="Teacher"/>
    <s v="IT"/>
    <s v="Mass Customer"/>
    <s v="N"/>
    <s v="Yes"/>
    <n v="19"/>
    <m/>
  </r>
  <r>
    <n v="8176"/>
    <n v="19"/>
    <x v="519"/>
    <d v="2017-05-07T00:00:00"/>
    <n v="237"/>
    <b v="1"/>
    <s v="Approved"/>
    <s v="Trek Bicycles"/>
    <s v="Mountain"/>
    <s v="low"/>
    <s v="medium"/>
    <n v="574.64"/>
    <n v="459.71"/>
    <d v="2004-09-28T00:00:00"/>
    <n v="114.93"/>
    <s v="F"/>
    <n v="80"/>
    <d v="1978-11-17T00:00:00"/>
    <n v="41.657098788685943"/>
    <s v="Automation Specialist III"/>
    <s v="Manufacturing"/>
    <s v="High Net Worth"/>
    <s v="N"/>
    <s v="Yes"/>
    <n v="8"/>
    <m/>
  </r>
  <r>
    <n v="8438"/>
    <n v="66"/>
    <x v="3013"/>
    <d v="2017-05-07T00:00:00"/>
    <n v="237"/>
    <b v="0"/>
    <s v="Approved"/>
    <s v="Giant Bicycles"/>
    <s v="Road"/>
    <s v="low"/>
    <s v="small"/>
    <n v="590.26"/>
    <n v="525.33000000000004"/>
    <d v="1992-10-02T00:00:00"/>
    <n v="64.92999999999995"/>
    <s v="F"/>
    <n v="6"/>
    <d v="1976-01-18T00:00:00"/>
    <n v="44.489975501014712"/>
    <n v="0"/>
    <s v="Manufacturing"/>
    <s v="Mass Customer"/>
    <s v="N"/>
    <s v="Yes"/>
    <n v="11"/>
    <m/>
  </r>
  <r>
    <n v="13025"/>
    <n v="0"/>
    <x v="1508"/>
    <d v="2017-07-22T00:00:00"/>
    <m/>
    <m/>
    <s v="Approved"/>
    <m/>
    <m/>
    <m/>
    <m/>
    <n v="1578.52"/>
    <m/>
    <m/>
    <m/>
    <m/>
    <m/>
    <m/>
    <m/>
    <m/>
    <m/>
    <m/>
    <m/>
    <m/>
    <m/>
    <m/>
  </r>
  <r>
    <n v="8651"/>
    <n v="76"/>
    <x v="3434"/>
    <d v="2017-05-07T00:00:00"/>
    <n v="237"/>
    <b v="1"/>
    <s v="Approved"/>
    <s v="WeareA2B"/>
    <s v="Standard"/>
    <s v="low"/>
    <s v="medium"/>
    <n v="642.30999999999995"/>
    <n v="513.85"/>
    <d v="2014-10-10T00:00:00"/>
    <n v="128.45999999999992"/>
    <s v="M"/>
    <n v="40"/>
    <d v="1988-08-09T00:00:00"/>
    <n v="31.922852213343479"/>
    <s v="VP Product Management"/>
    <s v="Property"/>
    <s v="Mass Customer"/>
    <s v="N"/>
    <s v="No"/>
    <n v="20"/>
    <m/>
  </r>
  <r>
    <n v="9218"/>
    <n v="32"/>
    <x v="783"/>
    <d v="2017-05-07T00:00:00"/>
    <n v="237"/>
    <b v="0"/>
    <s v="Approved"/>
    <s v="Giant Bicycles"/>
    <s v="Standard"/>
    <s v="medium"/>
    <s v="medium"/>
    <n v="642.70000000000005"/>
    <n v="211.37"/>
    <d v="1994-07-12T00:00:00"/>
    <n v="431.33000000000004"/>
    <s v="F"/>
    <n v="47"/>
    <d v="1969-01-18T00:00:00"/>
    <n v="51.492715227042112"/>
    <n v="0"/>
    <s v="Property"/>
    <s v="Mass Customer"/>
    <s v="N"/>
    <s v="Yes"/>
    <n v="12"/>
    <m/>
  </r>
  <r>
    <n v="13028"/>
    <n v="0"/>
    <x v="2053"/>
    <d v="2017-02-25T00:00:00"/>
    <m/>
    <b v="1"/>
    <s v="Approved"/>
    <m/>
    <m/>
    <m/>
    <m/>
    <n v="922.15"/>
    <m/>
    <m/>
    <m/>
    <m/>
    <m/>
    <m/>
    <m/>
    <m/>
    <m/>
    <m/>
    <m/>
    <m/>
    <m/>
    <m/>
  </r>
  <r>
    <n v="9380"/>
    <n v="2"/>
    <x v="3134"/>
    <d v="2017-05-07T00:00:00"/>
    <n v="237"/>
    <b v="1"/>
    <s v="Approved"/>
    <s v="Solex"/>
    <s v="Standard"/>
    <s v="medium"/>
    <s v="medium"/>
    <n v="71.489999999999995"/>
    <n v="53.62"/>
    <d v="2011-08-29T00:00:00"/>
    <n v="17.869999999999997"/>
    <s v="M"/>
    <n v="75"/>
    <d v="1973-05-28T00:00:00"/>
    <n v="47.133811117453071"/>
    <s v="Help Desk Technician"/>
    <s v="Manufacturing"/>
    <s v="Mass Customer"/>
    <s v="N"/>
    <s v="Yes"/>
    <n v="14"/>
    <m/>
  </r>
  <r>
    <n v="9815"/>
    <n v="35"/>
    <x v="739"/>
    <d v="2017-05-07T00:00:00"/>
    <n v="237"/>
    <b v="1"/>
    <s v="Approved"/>
    <s v="Giant Bicycles"/>
    <s v="Standard"/>
    <s v="medium"/>
    <s v="medium"/>
    <n v="1403.5"/>
    <n v="954.82"/>
    <d v="2016-11-14T00:00:00"/>
    <n v="448.67999999999995"/>
    <s v="M"/>
    <n v="89"/>
    <d v="1964-09-02T00:00:00"/>
    <n v="55.873537144850324"/>
    <s v="VP Product Management"/>
    <s v="n/a"/>
    <s v="High Net Worth"/>
    <s v="N"/>
    <s v="No"/>
    <n v="10"/>
    <m/>
  </r>
  <r>
    <n v="9877"/>
    <n v="46"/>
    <x v="2037"/>
    <d v="2017-05-07T00:00:00"/>
    <n v="237"/>
    <b v="1"/>
    <s v="Approved"/>
    <s v="OHM Cycles"/>
    <s v="Standard"/>
    <s v="low"/>
    <s v="medium"/>
    <n v="1793.43"/>
    <n v="248.82"/>
    <d v="1999-12-04T00:00:00"/>
    <n v="1544.6100000000001"/>
    <s v="M"/>
    <n v="63"/>
    <d v="1975-10-14T00:00:00"/>
    <n v="44.752989199644851"/>
    <n v="0"/>
    <s v="Health"/>
    <s v="High Net Worth"/>
    <s v="N"/>
    <s v="Yes"/>
    <n v="12"/>
    <m/>
  </r>
  <r>
    <n v="10667"/>
    <n v="40"/>
    <x v="2927"/>
    <d v="2017-05-07T00:00:00"/>
    <n v="237"/>
    <b v="0"/>
    <s v="Approved"/>
    <s v="OHM Cycles"/>
    <s v="Standard"/>
    <s v="high"/>
    <s v="medium"/>
    <n v="1458.17"/>
    <n v="874.9"/>
    <d v="2006-02-02T00:00:00"/>
    <n v="583.2700000000001"/>
    <s v="F"/>
    <n v="41"/>
    <d v="1954-04-30T00:00:00"/>
    <n v="66.224222076357179"/>
    <s v="Account Coordinator"/>
    <s v="IT"/>
    <s v="Mass Customer"/>
    <s v="N"/>
    <s v="No"/>
    <n v="10"/>
    <m/>
  </r>
  <r>
    <n v="10824"/>
    <n v="0"/>
    <x v="382"/>
    <d v="2017-05-07T00:00:00"/>
    <n v="237"/>
    <b v="0"/>
    <s v="Approved"/>
    <s v="WeareA2B"/>
    <s v="Standard"/>
    <s v="medium"/>
    <s v="medium"/>
    <n v="60.34"/>
    <n v="45.26"/>
    <d v="1993-07-15T00:00:00"/>
    <n v="15.080000000000005"/>
    <s v="F"/>
    <n v="46"/>
    <d v="1985-12-22T00:00:00"/>
    <n v="34.555728925672248"/>
    <s v="Social Worker"/>
    <s v="Health"/>
    <s v="High Net Worth"/>
    <s v="N"/>
    <s v="No"/>
    <n v="16"/>
    <m/>
  </r>
  <r>
    <n v="10891"/>
    <n v="85"/>
    <x v="2661"/>
    <d v="2017-05-07T00:00:00"/>
    <n v="237"/>
    <b v="1"/>
    <s v="Approved"/>
    <s v="WeareA2B"/>
    <s v="Standard"/>
    <s v="medium"/>
    <s v="medium"/>
    <n v="752.64"/>
    <n v="205.36"/>
    <d v="1998-12-16T00:00:00"/>
    <n v="547.28"/>
    <s v="F"/>
    <n v="35"/>
    <d v="1989-02-15T00:00:00"/>
    <n v="31.402304268138"/>
    <s v="Nurse"/>
    <s v="Financial Services"/>
    <s v="Mass Customer"/>
    <s v="N"/>
    <s v="Yes"/>
    <n v="22"/>
    <m/>
  </r>
  <r>
    <n v="11213"/>
    <n v="66"/>
    <x v="3284"/>
    <d v="2017-05-07T00:00:00"/>
    <n v="237"/>
    <b v="1"/>
    <s v="Approved"/>
    <s v="Giant Bicycles"/>
    <s v="Road"/>
    <s v="low"/>
    <s v="small"/>
    <n v="590.26"/>
    <n v="525.33000000000004"/>
    <d v="2010-11-05T00:00:00"/>
    <n v="64.92999999999995"/>
    <s v="F"/>
    <n v="30"/>
    <d v="1964-06-08T00:00:00"/>
    <n v="56.109153583206492"/>
    <n v="0"/>
    <s v="Entertainment"/>
    <s v="Mass Customer"/>
    <s v="N"/>
    <s v="No"/>
    <n v="11"/>
    <m/>
  </r>
  <r>
    <n v="11747"/>
    <n v="89"/>
    <x v="2439"/>
    <d v="2017-05-07T00:00:00"/>
    <n v="237"/>
    <b v="1"/>
    <s v="Approved"/>
    <s v="WeareA2B"/>
    <s v="Touring"/>
    <s v="medium"/>
    <s v="large"/>
    <n v="1362.99"/>
    <n v="57.74"/>
    <d v="1993-04-20T00:00:00"/>
    <n v="1305.25"/>
    <s v="F"/>
    <n v="64"/>
    <d v="1977-10-09T00:00:00"/>
    <n v="42.763948103754437"/>
    <n v="0"/>
    <s v="Manufacturing"/>
    <s v="Mass Customer"/>
    <s v="N"/>
    <s v="No"/>
    <n v="21"/>
    <m/>
  </r>
  <r>
    <n v="11956"/>
    <n v="84"/>
    <x v="1464"/>
    <d v="2017-05-07T00:00:00"/>
    <n v="237"/>
    <b v="1"/>
    <s v="Approved"/>
    <s v="Trek Bicycles"/>
    <s v="Road"/>
    <s v="medium"/>
    <s v="medium"/>
    <n v="290.62"/>
    <n v="215.14"/>
    <d v="2004-12-18T00:00:00"/>
    <n v="75.480000000000018"/>
    <s v="F"/>
    <n v="42"/>
    <d v="2001-11-02T00:00:00"/>
    <n v="18.681756322932518"/>
    <s v="Help Desk Technician"/>
    <s v="Manufacturing"/>
    <s v="Mass Customer"/>
    <s v="N"/>
    <s v="No"/>
    <n v="1"/>
    <m/>
  </r>
  <r>
    <n v="12325"/>
    <n v="15"/>
    <x v="765"/>
    <d v="2017-05-07T00:00:00"/>
    <n v="237"/>
    <b v="0"/>
    <s v="Approved"/>
    <s v="Norco Bicycles"/>
    <s v="Standard"/>
    <s v="low"/>
    <s v="medium"/>
    <n v="958.74"/>
    <n v="748.9"/>
    <d v="2005-12-07T00:00:00"/>
    <n v="209.84000000000003"/>
    <s v="M"/>
    <n v="21"/>
    <d v="1986-01-16T00:00:00"/>
    <n v="34.487235774987312"/>
    <s v="Clinical Specialist"/>
    <s v="Health"/>
    <s v="Affluent Customer"/>
    <s v="N"/>
    <s v="No"/>
    <n v="4"/>
    <m/>
  </r>
  <r>
    <n v="12520"/>
    <n v="97"/>
    <x v="1857"/>
    <d v="2017-05-07T00:00:00"/>
    <n v="237"/>
    <b v="0"/>
    <s v="Approved"/>
    <s v="OHM Cycles"/>
    <s v="Road"/>
    <s v="medium"/>
    <s v="medium"/>
    <n v="742.54"/>
    <n v="667.4"/>
    <d v="1991-11-07T00:00:00"/>
    <n v="75.139999999999986"/>
    <s v="F"/>
    <n v="61"/>
    <d v="1991-09-11T00:00:00"/>
    <n v="28.83244125443937"/>
    <s v="Software Consultant"/>
    <s v="Financial Services"/>
    <s v="High Net Worth"/>
    <s v="N"/>
    <s v="No"/>
    <n v="3"/>
    <m/>
  </r>
  <r>
    <n v="12744"/>
    <n v="16"/>
    <x v="1060"/>
    <d v="2017-05-07T00:00:00"/>
    <n v="237"/>
    <b v="1"/>
    <s v="Approved"/>
    <s v="Norco Bicycles"/>
    <s v="Standard"/>
    <s v="high"/>
    <s v="small"/>
    <n v="1661.92"/>
    <n v="1479.11"/>
    <d v="2013-03-12T00:00:00"/>
    <n v="182.81000000000017"/>
    <s v="F"/>
    <n v="67"/>
    <d v="1966-04-04T00:00:00"/>
    <n v="54.287235774987316"/>
    <n v="0"/>
    <s v="Financial Services"/>
    <s v="Affluent Customer"/>
    <s v="N"/>
    <s v="Yes"/>
    <n v="19"/>
    <m/>
  </r>
  <r>
    <n v="12762"/>
    <n v="70"/>
    <x v="1956"/>
    <d v="2017-05-07T00:00:00"/>
    <n v="237"/>
    <b v="1"/>
    <s v="Approved"/>
    <s v="Norco Bicycles"/>
    <s v="Road"/>
    <s v="medium"/>
    <s v="medium"/>
    <n v="1036.5899999999999"/>
    <n v="206.35"/>
    <d v="1991-05-06T00:00:00"/>
    <n v="830.2399999999999"/>
    <s v="F"/>
    <n v="48"/>
    <d v="1953-09-13T00:00:00"/>
    <n v="66.851619336631146"/>
    <s v="VP Marketing"/>
    <s v="Entertainment"/>
    <s v="High Net Worth"/>
    <s v="N"/>
    <s v="No"/>
    <n v="17"/>
    <m/>
  </r>
  <r>
    <n v="13764"/>
    <n v="15"/>
    <x v="1015"/>
    <d v="2017-05-07T00:00:00"/>
    <n v="237"/>
    <b v="0"/>
    <s v="Approved"/>
    <s v="WeareA2B"/>
    <s v="Standard"/>
    <s v="medium"/>
    <s v="medium"/>
    <n v="1292.8399999999999"/>
    <n v="13.44"/>
    <d v="2009-04-12T00:00:00"/>
    <n v="1279.3999999999999"/>
    <s v="F"/>
    <n v="96"/>
    <d v="1957-03-03T00:00:00"/>
    <n v="63.380386459918824"/>
    <s v="Registered Nurse"/>
    <s v="Health"/>
    <s v="High Net Worth"/>
    <s v="N"/>
    <s v="No"/>
    <n v="17"/>
    <m/>
  </r>
  <r>
    <n v="13970"/>
    <n v="28"/>
    <x v="591"/>
    <d v="2017-05-07T00:00:00"/>
    <n v="237"/>
    <b v="0"/>
    <s v="Approved"/>
    <s v="Solex"/>
    <s v="Road"/>
    <s v="medium"/>
    <s v="small"/>
    <n v="1703.52"/>
    <n v="1516.13"/>
    <d v="1991-11-07T00:00:00"/>
    <n v="187.38999999999987"/>
    <s v="M"/>
    <n v="41"/>
    <d v="2001-04-22T00:00:00"/>
    <n v="19.21326317224759"/>
    <s v="Internal Auditor"/>
    <s v="Retail"/>
    <s v="High Net Worth"/>
    <s v="N"/>
    <s v="Yes"/>
    <n v="1"/>
    <m/>
  </r>
  <r>
    <n v="14447"/>
    <n v="8"/>
    <x v="2935"/>
    <d v="2017-05-07T00:00:00"/>
    <n v="237"/>
    <b v="0"/>
    <s v="Approved"/>
    <s v="Solex"/>
    <s v="Road"/>
    <s v="medium"/>
    <s v="small"/>
    <n v="1703.52"/>
    <n v="1516.13"/>
    <d v="2005-12-07T00:00:00"/>
    <n v="187.38999999999987"/>
    <s v="F"/>
    <n v="5"/>
    <d v="1998-07-28T00:00:00"/>
    <n v="21.95024947361745"/>
    <s v="Desktop Support Technician"/>
    <s v="Property"/>
    <s v="Mass Customer"/>
    <s v="N"/>
    <s v="Yes"/>
    <n v="4"/>
    <m/>
  </r>
  <r>
    <n v="14651"/>
    <n v="1"/>
    <x v="1662"/>
    <d v="2017-05-07T00:00:00"/>
    <n v="237"/>
    <b v="1"/>
    <s v="Approved"/>
    <s v="Giant Bicycles"/>
    <s v="Standard"/>
    <s v="medium"/>
    <s v="medium"/>
    <n v="1403.5"/>
    <n v="954.82"/>
    <d v="1997-08-25T00:00:00"/>
    <n v="448.67999999999995"/>
    <s v="M"/>
    <n v="67"/>
    <d v="1998-04-26T00:00:00"/>
    <n v="22.205043994165397"/>
    <s v="General Manager"/>
    <s v="Health"/>
    <s v="Mass Customer"/>
    <s v="N"/>
    <s v="No"/>
    <n v="1"/>
    <m/>
  </r>
  <r>
    <n v="14984"/>
    <n v="42"/>
    <x v="2496"/>
    <d v="2017-05-07T00:00:00"/>
    <n v="237"/>
    <b v="0"/>
    <s v="Approved"/>
    <s v="OHM Cycles"/>
    <s v="Road"/>
    <s v="medium"/>
    <s v="small"/>
    <n v="1810"/>
    <n v="1610.9"/>
    <d v="2008-03-19T00:00:00"/>
    <n v="199.09999999999991"/>
    <s v="F"/>
    <n v="15"/>
    <d v="1959-05-30T00:00:00"/>
    <n v="61.139290569507864"/>
    <s v="Associate Professor"/>
    <s v="Manufacturing"/>
    <s v="Mass Customer"/>
    <s v="N"/>
    <s v="No"/>
    <n v="13"/>
    <m/>
  </r>
  <r>
    <n v="15090"/>
    <n v="49"/>
    <x v="1196"/>
    <d v="2017-05-07T00:00:00"/>
    <n v="237"/>
    <b v="1"/>
    <s v="Approved"/>
    <s v="Trek Bicycles"/>
    <s v="Road"/>
    <s v="medium"/>
    <s v="medium"/>
    <n v="533.51"/>
    <n v="400.13"/>
    <d v="2012-06-04T00:00:00"/>
    <n v="133.38"/>
    <s v="F"/>
    <n v="52"/>
    <d v="1990-03-26T00:00:00"/>
    <n v="30.295454953069505"/>
    <s v="Design Engineer"/>
    <s v="Financial Services"/>
    <s v="Affluent Customer"/>
    <s v="N"/>
    <s v="Yes"/>
    <n v="11"/>
    <m/>
  </r>
  <r>
    <n v="15584"/>
    <n v="0"/>
    <x v="1903"/>
    <d v="2017-05-07T00:00:00"/>
    <n v="237"/>
    <b v="1"/>
    <s v="Approved"/>
    <s v="OHM Cycles"/>
    <s v="Standard"/>
    <s v="low"/>
    <s v="medium"/>
    <n v="71.16"/>
    <n v="56.93"/>
    <d v="2015-06-17T00:00:00"/>
    <n v="14.229999999999997"/>
    <s v="F"/>
    <n v="98"/>
    <d v="1976-06-27T00:00:00"/>
    <n v="44.048879610603755"/>
    <s v="VP Quality Control"/>
    <s v="Property"/>
    <s v="High Net Worth"/>
    <s v="N"/>
    <s v="No"/>
    <n v="15"/>
    <m/>
  </r>
  <r>
    <n v="15631"/>
    <n v="34"/>
    <x v="462"/>
    <d v="2017-05-07T00:00:00"/>
    <n v="237"/>
    <b v="0"/>
    <s v="Approved"/>
    <s v="Norco Bicycles"/>
    <s v="Road"/>
    <s v="high"/>
    <s v="large"/>
    <n v="774.53"/>
    <n v="464.72"/>
    <d v="2003-03-18T00:00:00"/>
    <n v="309.80999999999995"/>
    <s v="M"/>
    <n v="65"/>
    <d v="1989-04-21T00:00:00"/>
    <n v="31.224222076357176"/>
    <s v="Computer Systems Analyst IV"/>
    <s v="n/a"/>
    <s v="Mass Customer"/>
    <s v="N"/>
    <s v="No"/>
    <n v="14"/>
    <m/>
  </r>
  <r>
    <n v="15720"/>
    <n v="48"/>
    <x v="2663"/>
    <d v="2017-05-07T00:00:00"/>
    <n v="237"/>
    <b v="0"/>
    <s v="Approved"/>
    <s v="WeareA2B"/>
    <s v="Standard"/>
    <s v="medium"/>
    <s v="medium"/>
    <n v="1762.96"/>
    <n v="950.52"/>
    <d v="2014-07-28T00:00:00"/>
    <n v="812.44"/>
    <s v="M"/>
    <n v="62"/>
    <d v="1986-01-30T00:00:00"/>
    <n v="34.448879610603754"/>
    <s v="Sales Associate"/>
    <s v="n/a"/>
    <s v="Affluent Customer"/>
    <s v="N"/>
    <s v="No"/>
    <n v="12"/>
    <m/>
  </r>
  <r>
    <n v="16314"/>
    <n v="41"/>
    <x v="577"/>
    <d v="2017-05-07T00:00:00"/>
    <n v="237"/>
    <b v="0"/>
    <s v="Approved"/>
    <s v="Solex"/>
    <s v="Road"/>
    <s v="medium"/>
    <s v="medium"/>
    <n v="416.98"/>
    <n v="312.74"/>
    <d v="2014-07-28T00:00:00"/>
    <n v="104.24000000000001"/>
    <s v="M"/>
    <n v="74"/>
    <d v="1994-09-10T00:00:00"/>
    <n v="25.83244125443937"/>
    <s v="Office Assistant IV"/>
    <s v="Financial Services"/>
    <s v="Mass Customer"/>
    <s v="N"/>
    <s v="Yes"/>
    <n v="2"/>
    <m/>
  </r>
  <r>
    <n v="16885"/>
    <n v="69"/>
    <x v="986"/>
    <d v="2017-05-07T00:00:00"/>
    <n v="237"/>
    <b v="0"/>
    <s v="Approved"/>
    <s v="Giant Bicycles"/>
    <s v="Road"/>
    <s v="medium"/>
    <s v="medium"/>
    <n v="792.9"/>
    <n v="594.67999999999995"/>
    <d v="2015-04-11T00:00:00"/>
    <n v="198.22000000000003"/>
    <s v="F"/>
    <n v="26"/>
    <d v="1967-07-04T00:00:00"/>
    <n v="53.037920706494162"/>
    <s v="Office Assistant III"/>
    <s v="Financial Services"/>
    <s v="Affluent Customer"/>
    <s v="N"/>
    <s v="Yes"/>
    <n v="17"/>
    <m/>
  </r>
  <r>
    <n v="17221"/>
    <n v="0"/>
    <x v="2355"/>
    <d v="2017-05-07T00:00:00"/>
    <n v="237"/>
    <b v="0"/>
    <s v="Approved"/>
    <s v="Trek Bicycles"/>
    <s v="Standard"/>
    <s v="high"/>
    <s v="medium"/>
    <n v="358.39"/>
    <n v="215.03"/>
    <d v="2004-01-16T00:00:00"/>
    <n v="143.35999999999999"/>
    <s v="M"/>
    <n v="43"/>
    <d v="1978-05-10T00:00:00"/>
    <n v="42.180386459918822"/>
    <s v="Assistant Media Planner"/>
    <s v="Entertainment"/>
    <s v="High Net Worth"/>
    <s v="N"/>
    <s v="No"/>
    <n v="6"/>
    <m/>
  </r>
  <r>
    <n v="17810"/>
    <n v="92"/>
    <x v="1030"/>
    <d v="2017-05-07T00:00:00"/>
    <n v="237"/>
    <b v="0"/>
    <s v="Approved"/>
    <s v="WeareA2B"/>
    <s v="Standard"/>
    <s v="medium"/>
    <s v="small"/>
    <n v="1415.01"/>
    <n v="1259.3599999999999"/>
    <d v="1998-12-16T00:00:00"/>
    <n v="155.65000000000009"/>
    <s v="M"/>
    <n v="34"/>
    <d v="1978-01-16T00:00:00"/>
    <n v="42.492715227042112"/>
    <s v="General Manager"/>
    <s v="Financial Services"/>
    <s v="Mass Customer"/>
    <s v="N"/>
    <s v="No"/>
    <n v="6"/>
    <m/>
  </r>
  <r>
    <n v="19124"/>
    <n v="57"/>
    <x v="1310"/>
    <d v="2017-05-07T00:00:00"/>
    <n v="237"/>
    <b v="1"/>
    <s v="Approved"/>
    <s v="WeareA2B"/>
    <s v="Touring"/>
    <s v="medium"/>
    <s v="large"/>
    <n v="1890.39"/>
    <n v="260.14"/>
    <d v="2015-06-17T00:00:00"/>
    <n v="1630.25"/>
    <s v="M"/>
    <n v="21"/>
    <d v="1971-09-28T00:00:00"/>
    <n v="48.799564542110602"/>
    <s v="VP Quality Control"/>
    <s v="Retail"/>
    <s v="Mass Customer"/>
    <s v="N"/>
    <s v="Yes"/>
    <n v="9"/>
    <m/>
  </r>
  <r>
    <n v="19393"/>
    <n v="27"/>
    <x v="1941"/>
    <d v="2017-05-07T00:00:00"/>
    <n v="237"/>
    <b v="0"/>
    <s v="Approved"/>
    <s v="Trek Bicycles"/>
    <s v="Standard"/>
    <s v="medium"/>
    <s v="medium"/>
    <n v="499.53"/>
    <n v="388.72"/>
    <d v="1999-06-23T00:00:00"/>
    <n v="110.80999999999995"/>
    <s v="M"/>
    <n v="87"/>
    <d v="1978-07-03T00:00:00"/>
    <n v="42.03244125443937"/>
    <s v="Mechanical Systems Engineer"/>
    <s v="IT"/>
    <s v="Mass Customer"/>
    <s v="N"/>
    <s v="No"/>
    <n v="21"/>
    <m/>
  </r>
  <r>
    <n v="13057"/>
    <n v="78"/>
    <x v="1729"/>
    <d v="2017-10-31T00:00:00"/>
    <m/>
    <m/>
    <s v="Approved"/>
    <s v="Giant Bicycles"/>
    <s v="Standard"/>
    <s v="medium"/>
    <s v="large"/>
    <n v="1765.3"/>
    <n v="709.48"/>
    <n v="38339"/>
    <m/>
    <m/>
    <m/>
    <m/>
    <m/>
    <m/>
    <m/>
    <m/>
    <m/>
    <m/>
    <m/>
    <m/>
  </r>
  <r>
    <n v="19448"/>
    <n v="63"/>
    <x v="1792"/>
    <d v="2017-05-07T00:00:00"/>
    <n v="237"/>
    <b v="1"/>
    <s v="Approved"/>
    <s v="Solex"/>
    <s v="Standard"/>
    <s v="medium"/>
    <s v="medium"/>
    <n v="1483.2"/>
    <n v="99.59"/>
    <d v="1992-10-02T00:00:00"/>
    <n v="1383.6100000000001"/>
    <s v="F"/>
    <n v="34"/>
    <d v="1971-06-13T00:00:00"/>
    <n v="49.092715227042106"/>
    <s v="VP Sales"/>
    <s v="Financial Services"/>
    <s v="Affluent Customer"/>
    <s v="N"/>
    <s v="Yes"/>
    <n v="6"/>
    <m/>
  </r>
  <r>
    <n v="70"/>
    <n v="27"/>
    <x v="1676"/>
    <d v="2017-05-06T00:00:00"/>
    <n v="238"/>
    <b v="1"/>
    <s v="Approved"/>
    <s v="Trek Bicycles"/>
    <s v="Standard"/>
    <s v="medium"/>
    <s v="medium"/>
    <n v="499.53"/>
    <n v="388.72"/>
    <d v="1999-06-23T00:00:00"/>
    <n v="110.80999999999995"/>
    <s v="M"/>
    <n v="93"/>
    <d v="1966-08-27T00:00:00"/>
    <n v="53.88997550101471"/>
    <s v="Staff Accountant II"/>
    <s v="n/a"/>
    <s v="Mass Customer"/>
    <s v="N"/>
    <s v="No"/>
    <n v="14"/>
    <m/>
  </r>
  <r>
    <n v="1817"/>
    <n v="6"/>
    <x v="2389"/>
    <d v="2017-05-06T00:00:00"/>
    <n v="238"/>
    <b v="0"/>
    <s v="Approved"/>
    <s v="Solex"/>
    <s v="Standard"/>
    <s v="high"/>
    <s v="medium"/>
    <n v="748.17"/>
    <n v="448.9"/>
    <d v="1995-12-19T00:00:00"/>
    <n v="299.27"/>
    <s v="M"/>
    <n v="97"/>
    <d v="1992-06-20T00:00:00"/>
    <n v="28.057098788685945"/>
    <s v="Food Chemist"/>
    <s v="Health"/>
    <s v="High Net Worth"/>
    <s v="N"/>
    <s v="Yes"/>
    <n v="7"/>
    <m/>
  </r>
  <r>
    <n v="1840"/>
    <n v="99"/>
    <x v="1815"/>
    <d v="2017-05-06T00:00:00"/>
    <n v="238"/>
    <b v="0"/>
    <s v="Approved"/>
    <s v="Trek Bicycles"/>
    <s v="Road"/>
    <s v="low"/>
    <s v="small"/>
    <n v="1720.7"/>
    <n v="1531.42"/>
    <d v="2001-11-25T00:00:00"/>
    <n v="189.27999999999997"/>
    <s v="M"/>
    <n v="6"/>
    <d v="1970-03-06T00:00:00"/>
    <n v="50.363948103754439"/>
    <n v="0"/>
    <s v="Retail"/>
    <s v="High Net Worth"/>
    <s v="N"/>
    <s v="Yes"/>
    <n v="4"/>
    <m/>
  </r>
  <r>
    <n v="1844"/>
    <n v="19"/>
    <x v="650"/>
    <d v="2017-05-06T00:00:00"/>
    <n v="238"/>
    <b v="1"/>
    <s v="Approved"/>
    <s v="Trek Bicycles"/>
    <s v="Mountain"/>
    <s v="low"/>
    <s v="medium"/>
    <n v="574.64"/>
    <n v="459.71"/>
    <d v="2011-08-29T00:00:00"/>
    <n v="114.93"/>
    <s v="F"/>
    <n v="32"/>
    <d v="1986-11-26T00:00:00"/>
    <n v="33.626961802384578"/>
    <n v="0"/>
    <s v="Financial Services"/>
    <s v="High Net Worth"/>
    <s v="N"/>
    <s v="No"/>
    <n v="6"/>
    <m/>
  </r>
  <r>
    <n v="1907"/>
    <n v="60"/>
    <x v="2207"/>
    <d v="2017-05-06T00:00:00"/>
    <n v="238"/>
    <b v="0"/>
    <s v="Approved"/>
    <s v="Giant Bicycles"/>
    <s v="Standard"/>
    <s v="high"/>
    <s v="small"/>
    <n v="1977.36"/>
    <n v="1759.85"/>
    <d v="1998-12-17T00:00:00"/>
    <n v="217.51"/>
    <s v="F"/>
    <n v="90"/>
    <d v="1996-01-24T00:00:00"/>
    <n v="24.45983851471334"/>
    <s v="Senior Developer"/>
    <s v="Financial Services"/>
    <s v="Affluent Customer"/>
    <s v="N"/>
    <s v="Yes"/>
    <n v="7"/>
    <m/>
  </r>
  <r>
    <n v="2116"/>
    <n v="96"/>
    <x v="1241"/>
    <d v="2017-05-06T00:00:00"/>
    <n v="238"/>
    <b v="1"/>
    <s v="Approved"/>
    <s v="Giant Bicycles"/>
    <s v="Standard"/>
    <s v="medium"/>
    <s v="large"/>
    <n v="1635.3"/>
    <n v="993.66"/>
    <d v="2013-06-09T00:00:00"/>
    <n v="641.64"/>
    <s v="M"/>
    <n v="16"/>
    <d v="1985-11-24T00:00:00"/>
    <n v="34.632441254439371"/>
    <s v="Registered Nurse"/>
    <s v="Health"/>
    <s v="High Net Worth"/>
    <s v="N"/>
    <s v="No"/>
    <n v="5"/>
    <m/>
  </r>
  <r>
    <n v="2479"/>
    <n v="26"/>
    <x v="1259"/>
    <d v="2017-05-06T00:00:00"/>
    <n v="238"/>
    <b v="1"/>
    <s v="Approved"/>
    <s v="WeareA2B"/>
    <s v="Standard"/>
    <s v="medium"/>
    <s v="medium"/>
    <n v="1992.93"/>
    <n v="762.63"/>
    <d v="1993-05-26T00:00:00"/>
    <n v="1230.3000000000002"/>
    <s v="M"/>
    <n v="54"/>
    <d v="1963-04-22T00:00:00"/>
    <n v="57.240660432521558"/>
    <s v="Computer Systems Analyst IV"/>
    <s v="n/a"/>
    <s v="Mass Customer"/>
    <s v="N"/>
    <s v="No"/>
    <n v="19"/>
    <m/>
  </r>
  <r>
    <n v="2627"/>
    <n v="77"/>
    <x v="2103"/>
    <d v="2017-05-06T00:00:00"/>
    <n v="238"/>
    <b v="1"/>
    <s v="Approved"/>
    <s v="WeareA2B"/>
    <s v="Standard"/>
    <s v="medium"/>
    <s v="medium"/>
    <n v="1769.64"/>
    <n v="108.76"/>
    <d v="2014-07-28T00:00:00"/>
    <n v="1660.88"/>
    <s v="M"/>
    <n v="96"/>
    <d v="1961-07-16T00:00:00"/>
    <n v="59.007783720192791"/>
    <s v="Operator"/>
    <s v="Health"/>
    <s v="High Net Worth"/>
    <s v="N"/>
    <s v="Yes"/>
    <n v="6"/>
    <m/>
  </r>
  <r>
    <n v="3126"/>
    <n v="42"/>
    <x v="2656"/>
    <d v="2017-05-06T00:00:00"/>
    <n v="238"/>
    <b v="0"/>
    <s v="Approved"/>
    <s v="OHM Cycles"/>
    <s v="Road"/>
    <s v="medium"/>
    <s v="small"/>
    <n v="1810"/>
    <n v="1610.9"/>
    <d v="2011-05-09T00:00:00"/>
    <n v="199.09999999999991"/>
    <s v="M"/>
    <n v="47"/>
    <d v="1975-11-30T00:00:00"/>
    <n v="44.624222076357178"/>
    <s v="Automation Specialist I"/>
    <s v="Manufacturing"/>
    <s v="Affluent Customer"/>
    <s v="N"/>
    <s v="Yes"/>
    <n v="17"/>
    <m/>
  </r>
  <r>
    <n v="4020"/>
    <n v="14"/>
    <x v="2805"/>
    <d v="2017-05-06T00:00:00"/>
    <n v="238"/>
    <b v="0"/>
    <s v="Approved"/>
    <s v="Trek Bicycles"/>
    <s v="Standard"/>
    <s v="medium"/>
    <s v="small"/>
    <n v="1386.84"/>
    <n v="1234.29"/>
    <d v="2003-08-05T00:00:00"/>
    <n v="152.54999999999995"/>
    <s v="M"/>
    <n v="24"/>
    <d v="1964-06-07T00:00:00"/>
    <n v="56.111893309233892"/>
    <s v="Dental Hygienist"/>
    <s v="Health"/>
    <s v="Affluent Customer"/>
    <s v="N"/>
    <s v="No"/>
    <n v="4"/>
    <m/>
  </r>
  <r>
    <n v="4488"/>
    <n v="38"/>
    <x v="1964"/>
    <d v="2017-05-06T00:00:00"/>
    <n v="238"/>
    <b v="0"/>
    <s v="Approved"/>
    <s v="Trek Bicycles"/>
    <s v="Standard"/>
    <s v="medium"/>
    <s v="large"/>
    <n v="2091.4699999999998"/>
    <n v="388.92"/>
    <d v="2012-09-15T00:00:00"/>
    <n v="1702.5499999999997"/>
    <s v="F"/>
    <n v="53"/>
    <d v="1967-02-06T00:00:00"/>
    <n v="53.443400158548961"/>
    <s v="VP Marketing"/>
    <s v="n/a"/>
    <s v="High Net Worth"/>
    <s v="N"/>
    <s v="No"/>
    <n v="15"/>
    <m/>
  </r>
  <r>
    <n v="4970"/>
    <n v="95"/>
    <x v="283"/>
    <d v="2017-05-06T00:00:00"/>
    <n v="238"/>
    <b v="1"/>
    <s v="Approved"/>
    <s v="Giant Bicycles"/>
    <s v="Standard"/>
    <s v="medium"/>
    <s v="large"/>
    <n v="569.55999999999995"/>
    <n v="528.42999999999995"/>
    <d v="2003-09-10T00:00:00"/>
    <n v="41.129999999999995"/>
    <s v="F"/>
    <n v="17"/>
    <d v="1959-01-23T00:00:00"/>
    <n v="61.487235774987312"/>
    <s v="Statistician II"/>
    <s v="Financial Services"/>
    <s v="Mass Customer"/>
    <s v="N"/>
    <s v="No"/>
    <n v="17"/>
    <m/>
  </r>
  <r>
    <n v="5144"/>
    <n v="70"/>
    <x v="3422"/>
    <d v="2017-05-06T00:00:00"/>
    <n v="238"/>
    <b v="1"/>
    <s v="Approved"/>
    <s v="Trek Bicycles"/>
    <s v="Standard"/>
    <s v="high"/>
    <s v="medium"/>
    <n v="495.72"/>
    <n v="297.43"/>
    <d v="2015-04-11T00:00:00"/>
    <n v="198.29000000000002"/>
    <s v="F"/>
    <n v="9"/>
    <d v="1966-04-11T00:00:00"/>
    <n v="54.26805769279553"/>
    <s v="Research Assistant III"/>
    <s v="Financial Services"/>
    <s v="Mass Customer"/>
    <s v="N"/>
    <s v="No"/>
    <n v="17"/>
    <m/>
  </r>
  <r>
    <n v="6895"/>
    <n v="95"/>
    <x v="1151"/>
    <d v="2017-05-06T00:00:00"/>
    <n v="238"/>
    <b v="1"/>
    <s v="Approved"/>
    <s v="Giant Bicycles"/>
    <s v="Standard"/>
    <s v="medium"/>
    <s v="large"/>
    <n v="569.55999999999995"/>
    <n v="528.42999999999995"/>
    <d v="2003-09-10T00:00:00"/>
    <n v="41.129999999999995"/>
    <s v="M"/>
    <n v="91"/>
    <d v="1978-01-21T00:00:00"/>
    <n v="42.479016596905126"/>
    <s v="Accountant IV"/>
    <s v="n/a"/>
    <s v="Affluent Customer"/>
    <s v="N"/>
    <s v="No"/>
    <n v="5"/>
    <m/>
  </r>
  <r>
    <n v="7031"/>
    <n v="24"/>
    <x v="743"/>
    <d v="2017-05-06T00:00:00"/>
    <n v="238"/>
    <b v="0"/>
    <s v="Approved"/>
    <s v="Solex"/>
    <s v="Road"/>
    <s v="medium"/>
    <s v="large"/>
    <n v="1777.8"/>
    <n v="820.78"/>
    <d v="2011-05-07T00:00:00"/>
    <n v="957.02"/>
    <s v="F"/>
    <n v="40"/>
    <d v="1972-12-05T00:00:00"/>
    <n v="47.610523446220192"/>
    <s v="Quality Control Specialist"/>
    <s v="Health"/>
    <s v="Affluent Customer"/>
    <s v="N"/>
    <s v="No"/>
    <n v="8"/>
    <m/>
  </r>
  <r>
    <n v="7500"/>
    <n v="66"/>
    <x v="3203"/>
    <d v="2017-05-06T00:00:00"/>
    <n v="238"/>
    <b v="1"/>
    <s v="Approved"/>
    <s v="Giant Bicycles"/>
    <s v="Road"/>
    <s v="low"/>
    <s v="small"/>
    <n v="590.26"/>
    <n v="525.33000000000004"/>
    <d v="2010-11-05T00:00:00"/>
    <n v="64.92999999999995"/>
    <s v="F"/>
    <n v="90"/>
    <d v="1988-09-17T00:00:00"/>
    <n v="31.816002898274984"/>
    <s v="Product Engineer"/>
    <s v="Property"/>
    <s v="Affluent Customer"/>
    <s v="N"/>
    <s v="No"/>
    <n v="12"/>
    <m/>
  </r>
  <r>
    <n v="7523"/>
    <n v="9"/>
    <x v="2035"/>
    <d v="2017-05-06T00:00:00"/>
    <n v="238"/>
    <b v="0"/>
    <s v="Approved"/>
    <s v="OHM Cycles"/>
    <s v="Road"/>
    <s v="medium"/>
    <s v="medium"/>
    <n v="742.54"/>
    <n v="667.4"/>
    <d v="1991-11-07T00:00:00"/>
    <n v="75.139999999999986"/>
    <s v="M"/>
    <n v="62"/>
    <d v="1974-10-13T00:00:00"/>
    <n v="45.755728925672244"/>
    <s v="Structural Analysis Engineer"/>
    <s v="Property"/>
    <s v="Affluent Customer"/>
    <s v="N"/>
    <s v="No"/>
    <n v="3"/>
    <m/>
  </r>
  <r>
    <n v="7662"/>
    <n v="15"/>
    <x v="522"/>
    <d v="2017-05-06T00:00:00"/>
    <n v="238"/>
    <b v="1"/>
    <s v="Approved"/>
    <s v="Norco Bicycles"/>
    <s v="Standard"/>
    <s v="low"/>
    <s v="medium"/>
    <n v="958.74"/>
    <n v="748.9"/>
    <d v="2010-05-05T00:00:00"/>
    <n v="209.84000000000003"/>
    <s v="M"/>
    <n v="80"/>
    <d v="1989-12-10T00:00:00"/>
    <n v="30.585865911973617"/>
    <s v="Administrative Assistant III"/>
    <s v="Manufacturing"/>
    <s v="Mass Customer"/>
    <s v="N"/>
    <s v="Yes"/>
    <n v="20"/>
    <m/>
  </r>
  <r>
    <n v="7860"/>
    <n v="84"/>
    <x v="661"/>
    <d v="2017-05-06T00:00:00"/>
    <n v="238"/>
    <b v="1"/>
    <s v="Approved"/>
    <s v="Trek Bicycles"/>
    <s v="Road"/>
    <s v="medium"/>
    <s v="medium"/>
    <n v="290.62"/>
    <n v="215.14"/>
    <d v="1998-12-16T00:00:00"/>
    <n v="75.480000000000018"/>
    <s v="M"/>
    <n v="84"/>
    <d v="1989-06-21T00:00:00"/>
    <n v="31.057098788685945"/>
    <s v="Statistician IV"/>
    <s v="Property"/>
    <s v="Mass Customer"/>
    <s v="N"/>
    <s v="Yes"/>
    <n v="4"/>
    <m/>
  </r>
  <r>
    <n v="8313"/>
    <n v="5"/>
    <x v="2419"/>
    <d v="2017-05-06T00:00:00"/>
    <n v="238"/>
    <b v="1"/>
    <s v="Approved"/>
    <s v="Trek Bicycles"/>
    <s v="Mountain"/>
    <s v="low"/>
    <s v="medium"/>
    <n v="574.64"/>
    <n v="459.71"/>
    <d v="2011-08-29T00:00:00"/>
    <n v="114.93"/>
    <s v="F"/>
    <n v="6"/>
    <d v="1985-09-10T00:00:00"/>
    <n v="34.837920706494167"/>
    <n v="0"/>
    <s v="IT"/>
    <s v="Mass Customer"/>
    <s v="N"/>
    <s v="Yes"/>
    <n v="14"/>
    <m/>
  </r>
  <r>
    <n v="8431"/>
    <n v="45"/>
    <x v="1117"/>
    <d v="2017-05-06T00:00:00"/>
    <n v="238"/>
    <b v="1"/>
    <s v="Approved"/>
    <s v="Solex"/>
    <s v="Standard"/>
    <s v="medium"/>
    <s v="medium"/>
    <n v="441.49"/>
    <n v="84.99"/>
    <d v="1993-04-12T00:00:00"/>
    <n v="356.5"/>
    <s v="M"/>
    <n v="76"/>
    <d v="1995-06-14T00:00:00"/>
    <n v="25.073537144850327"/>
    <s v="Computer Systems Analyst I"/>
    <s v="Health"/>
    <s v="Affluent Customer"/>
    <s v="N"/>
    <s v="No"/>
    <n v="3"/>
    <m/>
  </r>
  <r>
    <n v="8457"/>
    <n v="53"/>
    <x v="1498"/>
    <d v="2017-05-06T00:00:00"/>
    <n v="238"/>
    <b v="1"/>
    <s v="Approved"/>
    <s v="OHM Cycles"/>
    <s v="Standard"/>
    <s v="medium"/>
    <s v="medium"/>
    <n v="795.34"/>
    <n v="101.58"/>
    <d v="2005-10-22T00:00:00"/>
    <n v="693.76"/>
    <s v="F"/>
    <n v="11"/>
    <d v="1966-11-29T00:00:00"/>
    <n v="53.632441254439371"/>
    <s v="Project Manager"/>
    <s v="Manufacturing"/>
    <s v="Mass Customer"/>
    <s v="N"/>
    <s v="No"/>
    <n v="17"/>
    <m/>
  </r>
  <r>
    <n v="8505"/>
    <n v="76"/>
    <x v="3327"/>
    <d v="2017-05-06T00:00:00"/>
    <n v="238"/>
    <b v="1"/>
    <s v="Approved"/>
    <s v="WeareA2B"/>
    <s v="Standard"/>
    <s v="low"/>
    <s v="medium"/>
    <n v="642.30999999999995"/>
    <n v="513.85"/>
    <d v="2003-09-09T00:00:00"/>
    <n v="128.45999999999992"/>
    <s v="M"/>
    <n v="41"/>
    <d v="1970-07-04T00:00:00"/>
    <n v="50.03518098046677"/>
    <s v="Design Engineer"/>
    <s v="Manufacturing"/>
    <s v="Mass Customer"/>
    <s v="N"/>
    <s v="Yes"/>
    <n v="15"/>
    <m/>
  </r>
  <r>
    <n v="9268"/>
    <n v="16"/>
    <x v="2867"/>
    <d v="2017-05-06T00:00:00"/>
    <n v="238"/>
    <b v="1"/>
    <s v="Approved"/>
    <s v="Norco Bicycles"/>
    <s v="Standard"/>
    <s v="high"/>
    <s v="small"/>
    <n v="1661.92"/>
    <n v="1479.11"/>
    <d v="2013-03-12T00:00:00"/>
    <n v="182.81000000000017"/>
    <s v="M"/>
    <n v="99"/>
    <d v="1969-05-19T00:00:00"/>
    <n v="51.161208377727043"/>
    <s v="VP Marketing"/>
    <s v="Health"/>
    <s v="Mass Customer"/>
    <s v="N"/>
    <s v="Yes"/>
    <n v="18"/>
    <m/>
  </r>
  <r>
    <n v="10244"/>
    <n v="51"/>
    <x v="3246"/>
    <d v="2017-05-06T00:00:00"/>
    <n v="238"/>
    <b v="1"/>
    <s v="Approved"/>
    <s v="OHM Cycles"/>
    <s v="Standard"/>
    <s v="high"/>
    <s v="medium"/>
    <n v="2005.66"/>
    <n v="1203.4000000000001"/>
    <d v="2003-07-21T00:00:00"/>
    <n v="802.26"/>
    <s v="F"/>
    <n v="27"/>
    <d v="1980-03-25T00:00:00"/>
    <n v="40.303674131151695"/>
    <s v="Nuclear Power Engineer"/>
    <s v="Manufacturing"/>
    <s v="Mass Customer"/>
    <s v="N"/>
    <s v="Yes"/>
    <n v="20"/>
    <m/>
  </r>
  <r>
    <n v="13084"/>
    <n v="77"/>
    <x v="572"/>
    <d v="2017-11-14T00:00:00"/>
    <m/>
    <b v="1"/>
    <s v="Cancelled"/>
    <s v="WeareA2B"/>
    <s v="Standard"/>
    <s v="medium"/>
    <s v="medium"/>
    <n v="1769.64"/>
    <n v="108.76"/>
    <n v="40672"/>
    <m/>
    <m/>
    <m/>
    <m/>
    <m/>
    <m/>
    <m/>
    <m/>
    <m/>
    <m/>
    <m/>
    <m/>
  </r>
  <r>
    <n v="10589"/>
    <n v="46"/>
    <x v="1586"/>
    <d v="2017-05-06T00:00:00"/>
    <n v="238"/>
    <b v="1"/>
    <s v="Approved"/>
    <s v="Solex"/>
    <s v="Standard"/>
    <s v="low"/>
    <s v="medium"/>
    <n v="1289.8499999999999"/>
    <n v="74.510000000000005"/>
    <d v="2012-04-10T00:00:00"/>
    <n v="1215.3399999999999"/>
    <s v="M"/>
    <n v="6"/>
    <d v="1975-01-30T00:00:00"/>
    <n v="45.457098788685947"/>
    <n v="0"/>
    <s v="Property"/>
    <s v="Mass Customer"/>
    <s v="N"/>
    <s v="Yes"/>
    <n v="5"/>
    <m/>
  </r>
  <r>
    <n v="11039"/>
    <n v="0"/>
    <x v="1503"/>
    <d v="2017-05-06T00:00:00"/>
    <n v="238"/>
    <b v="1"/>
    <s v="Approved"/>
    <s v="WeareA2B"/>
    <s v="Standard"/>
    <s v="medium"/>
    <s v="medium"/>
    <n v="60.34"/>
    <n v="45.26"/>
    <d v="1993-07-15T00:00:00"/>
    <n v="15.080000000000005"/>
    <s v="M"/>
    <n v="53"/>
    <d v="1975-08-10T00:00:00"/>
    <n v="44.931071391425668"/>
    <n v="0"/>
    <s v="Health"/>
    <s v="High Net Worth"/>
    <s v="N"/>
    <s v="No"/>
    <n v="15"/>
    <m/>
  </r>
  <r>
    <n v="11688"/>
    <n v="75"/>
    <x v="2615"/>
    <d v="2017-05-06T00:00:00"/>
    <n v="238"/>
    <b v="1"/>
    <s v="Approved"/>
    <s v="Giant Bicycles"/>
    <s v="Touring"/>
    <s v="medium"/>
    <s v="large"/>
    <n v="1873.97"/>
    <n v="863.95"/>
    <d v="2006-05-22T00:00:00"/>
    <n v="1010.02"/>
    <s v="M"/>
    <n v="69"/>
    <d v="1974-04-03T00:00:00"/>
    <n v="46.284496048959916"/>
    <s v="Research Nurse"/>
    <s v="Health"/>
    <s v="Affluent Customer"/>
    <s v="N"/>
    <s v="Yes"/>
    <n v="17"/>
    <m/>
  </r>
  <r>
    <n v="12010"/>
    <n v="67"/>
    <x v="1803"/>
    <d v="2017-05-06T00:00:00"/>
    <n v="238"/>
    <b v="0"/>
    <s v="Approved"/>
    <s v="Norco Bicycles"/>
    <s v="Road"/>
    <s v="medium"/>
    <s v="medium"/>
    <n v="544.04999999999995"/>
    <n v="376.84"/>
    <d v="2000-05-22T00:00:00"/>
    <n v="167.20999999999998"/>
    <s v="M"/>
    <n v="45"/>
    <d v="1958-03-16T00:00:00"/>
    <n v="62.34477002156266"/>
    <s v="Help Desk Technician"/>
    <s v="Financial Services"/>
    <s v="Mass Customer"/>
    <s v="N"/>
    <s v="Yes"/>
    <n v="15"/>
    <m/>
  </r>
  <r>
    <n v="12133"/>
    <n v="48"/>
    <x v="221"/>
    <d v="2017-05-06T00:00:00"/>
    <n v="238"/>
    <b v="0"/>
    <s v="Approved"/>
    <s v="WeareA2B"/>
    <s v="Standard"/>
    <s v="medium"/>
    <s v="medium"/>
    <n v="1762.96"/>
    <n v="950.52"/>
    <d v="2003-07-21T00:00:00"/>
    <n v="812.44"/>
    <s v="U"/>
    <n v="18"/>
    <d v="1899-12-30T00:00:00"/>
    <n v="0"/>
    <s v="Registered Nurse"/>
    <s v="Health"/>
    <s v="Mass Customer"/>
    <s v="N"/>
    <s v="Yes"/>
    <n v="0"/>
    <m/>
  </r>
  <r>
    <n v="12256"/>
    <n v="26"/>
    <x v="269"/>
    <d v="2017-05-06T00:00:00"/>
    <n v="238"/>
    <b v="1"/>
    <s v="Approved"/>
    <s v="WeareA2B"/>
    <s v="Standard"/>
    <s v="medium"/>
    <s v="medium"/>
    <n v="1992.93"/>
    <n v="762.63"/>
    <d v="1991-11-10T00:00:00"/>
    <n v="1230.3000000000002"/>
    <s v="F"/>
    <n v="5"/>
    <d v="1974-01-14T00:00:00"/>
    <n v="46.500934405124298"/>
    <s v="Web Developer IV"/>
    <s v="Argiculture"/>
    <s v="Affluent Customer"/>
    <s v="N"/>
    <s v="Yes"/>
    <n v="21"/>
    <m/>
  </r>
  <r>
    <n v="13389"/>
    <n v="46"/>
    <x v="2271"/>
    <d v="2017-05-06T00:00:00"/>
    <n v="238"/>
    <b v="0"/>
    <s v="Approved"/>
    <s v="Solex"/>
    <s v="Standard"/>
    <s v="low"/>
    <s v="medium"/>
    <n v="1289.8499999999999"/>
    <n v="74.510000000000005"/>
    <d v="2009-04-12T00:00:00"/>
    <n v="1215.3399999999999"/>
    <s v="F"/>
    <n v="12"/>
    <d v="1978-04-11T00:00:00"/>
    <n v="42.259838514713344"/>
    <s v="Office Assistant IV"/>
    <s v="Property"/>
    <s v="Mass Customer"/>
    <s v="N"/>
    <s v="Yes"/>
    <n v="9"/>
    <m/>
  </r>
  <r>
    <n v="13504"/>
    <n v="66"/>
    <x v="1600"/>
    <d v="2017-05-06T00:00:00"/>
    <n v="238"/>
    <b v="1"/>
    <s v="Approved"/>
    <s v="Giant Bicycles"/>
    <s v="Road"/>
    <s v="low"/>
    <s v="small"/>
    <n v="590.26"/>
    <n v="525.33000000000004"/>
    <d v="2015-04-11T00:00:00"/>
    <n v="64.92999999999995"/>
    <s v="F"/>
    <n v="1"/>
    <d v="1974-11-01T00:00:00"/>
    <n v="45.703674131151701"/>
    <s v="Geological Engineer"/>
    <s v="Manufacturing"/>
    <s v="Mass Customer"/>
    <s v="N"/>
    <s v="Yes"/>
    <n v="14"/>
    <m/>
  </r>
  <r>
    <n v="14199"/>
    <n v="2"/>
    <x v="1121"/>
    <d v="2017-05-06T00:00:00"/>
    <n v="238"/>
    <b v="1"/>
    <s v="Approved"/>
    <s v="Solex"/>
    <s v="Standard"/>
    <s v="medium"/>
    <s v="medium"/>
    <n v="71.489999999999995"/>
    <n v="53.62"/>
    <d v="1991-11-07T00:00:00"/>
    <n v="17.869999999999997"/>
    <s v="M"/>
    <n v="83"/>
    <d v="1975-12-03T00:00:00"/>
    <n v="44.616002898274985"/>
    <s v="Compensation Analyst"/>
    <s v="Financial Services"/>
    <s v="Mass Customer"/>
    <s v="N"/>
    <s v="Yes"/>
    <n v="14"/>
    <m/>
  </r>
  <r>
    <n v="14519"/>
    <n v="52"/>
    <x v="301"/>
    <d v="2017-05-06T00:00:00"/>
    <n v="238"/>
    <b v="1"/>
    <s v="Approved"/>
    <s v="Solex"/>
    <s v="Road"/>
    <s v="medium"/>
    <s v="large"/>
    <n v="1777.8"/>
    <n v="820.78"/>
    <d v="2016-11-22T00:00:00"/>
    <n v="957.02"/>
    <s v="F"/>
    <n v="40"/>
    <d v="1982-05-13T00:00:00"/>
    <n v="38.169427555809229"/>
    <n v="0"/>
    <s v="Health"/>
    <s v="High Net Worth"/>
    <s v="N"/>
    <s v="Yes"/>
    <n v="17"/>
    <m/>
  </r>
  <r>
    <n v="15655"/>
    <n v="76"/>
    <x v="1287"/>
    <d v="2017-05-06T00:00:00"/>
    <n v="238"/>
    <b v="0"/>
    <s v="Approved"/>
    <s v="WeareA2B"/>
    <s v="Standard"/>
    <s v="low"/>
    <s v="medium"/>
    <n v="642.30999999999995"/>
    <n v="513.85"/>
    <d v="2003-09-09T00:00:00"/>
    <n v="128.45999999999992"/>
    <s v="F"/>
    <n v="29"/>
    <d v="1998-05-03T00:00:00"/>
    <n v="22.185865911973615"/>
    <s v="Biostatistician I"/>
    <s v="Financial Services"/>
    <s v="Affluent Customer"/>
    <s v="N"/>
    <s v="Yes"/>
    <n v="2"/>
    <m/>
  </r>
  <r>
    <n v="16030"/>
    <n v="24"/>
    <x v="3116"/>
    <d v="2017-05-06T00:00:00"/>
    <n v="238"/>
    <b v="0"/>
    <s v="Approved"/>
    <s v="Solex"/>
    <s v="Road"/>
    <s v="medium"/>
    <s v="large"/>
    <n v="1777.8"/>
    <n v="820.78"/>
    <d v="1991-11-10T00:00:00"/>
    <n v="957.02"/>
    <s v="F"/>
    <n v="78"/>
    <d v="1989-03-20T00:00:00"/>
    <n v="31.311893309233888"/>
    <s v="Engineer I"/>
    <s v="Manufacturing"/>
    <s v="Mass Customer"/>
    <s v="N"/>
    <s v="Yes"/>
    <n v="15"/>
    <m/>
  </r>
  <r>
    <n v="16272"/>
    <n v="12"/>
    <x v="2217"/>
    <d v="2017-05-06T00:00:00"/>
    <n v="238"/>
    <b v="0"/>
    <s v="Approved"/>
    <s v="WeareA2B"/>
    <s v="Standard"/>
    <s v="medium"/>
    <s v="medium"/>
    <n v="1231.1500000000001"/>
    <n v="161.6"/>
    <d v="2004-08-17T00:00:00"/>
    <n v="1069.5500000000002"/>
    <s v="F"/>
    <n v="20"/>
    <d v="1973-12-05T00:00:00"/>
    <n v="46.610523446220192"/>
    <s v="Account Coordinator"/>
    <s v="Health"/>
    <s v="Mass Customer"/>
    <s v="N"/>
    <s v="No"/>
    <n v="16"/>
    <m/>
  </r>
  <r>
    <n v="16444"/>
    <n v="18"/>
    <x v="3269"/>
    <d v="2017-05-06T00:00:00"/>
    <n v="238"/>
    <b v="0"/>
    <s v="Approved"/>
    <s v="Solex"/>
    <s v="Standard"/>
    <s v="medium"/>
    <s v="medium"/>
    <n v="575.27"/>
    <n v="431.45"/>
    <d v="2013-03-12T00:00:00"/>
    <n v="143.82"/>
    <s v="M"/>
    <n v="58"/>
    <d v="1977-11-13T00:00:00"/>
    <n v="42.668057692795536"/>
    <s v="Social Worker"/>
    <s v="Health"/>
    <s v="Mass Customer"/>
    <s v="N"/>
    <s v="No"/>
    <n v="15"/>
    <m/>
  </r>
  <r>
    <n v="16495"/>
    <n v="74"/>
    <x v="2971"/>
    <d v="2017-05-06T00:00:00"/>
    <n v="238"/>
    <b v="0"/>
    <s v="Approved"/>
    <s v="WeareA2B"/>
    <s v="Standard"/>
    <s v="medium"/>
    <s v="medium"/>
    <n v="1228.07"/>
    <n v="400.91"/>
    <d v="2000-05-22T00:00:00"/>
    <n v="827.15999999999985"/>
    <s v="M"/>
    <n v="15"/>
    <d v="1969-06-09T00:00:00"/>
    <n v="51.103674131151699"/>
    <s v="Web Designer III"/>
    <s v="n/a"/>
    <s v="Mass Customer"/>
    <s v="N"/>
    <s v="No"/>
    <n v="18"/>
    <m/>
  </r>
  <r>
    <n v="16769"/>
    <n v="51"/>
    <x v="1796"/>
    <d v="2017-05-06T00:00:00"/>
    <n v="238"/>
    <b v="0"/>
    <s v="Approved"/>
    <s v="OHM Cycles"/>
    <s v="Standard"/>
    <s v="high"/>
    <s v="medium"/>
    <n v="2005.66"/>
    <n v="1203.4000000000001"/>
    <d v="2012-04-10T00:00:00"/>
    <n v="802.26"/>
    <s v="M"/>
    <n v="78"/>
    <d v="1962-11-09T00:00:00"/>
    <n v="57.689975501014715"/>
    <s v="Civil Engineer"/>
    <s v="Manufacturing"/>
    <s v="Mass Customer"/>
    <s v="N"/>
    <s v="No"/>
    <n v="13"/>
    <m/>
  </r>
  <r>
    <n v="17187"/>
    <n v="73"/>
    <x v="1570"/>
    <d v="2017-05-06T00:00:00"/>
    <n v="238"/>
    <b v="1"/>
    <s v="Approved"/>
    <s v="Solex"/>
    <s v="Standard"/>
    <s v="medium"/>
    <s v="medium"/>
    <n v="1945.43"/>
    <n v="333.18"/>
    <d v="2006-10-01T00:00:00"/>
    <n v="1612.25"/>
    <s v="M"/>
    <n v="27"/>
    <d v="1992-10-07T00:00:00"/>
    <n v="27.758468651699644"/>
    <s v="Marketing Manager"/>
    <s v="Manufacturing"/>
    <s v="Mass Customer"/>
    <s v="N"/>
    <s v="No"/>
    <n v="2"/>
    <m/>
  </r>
  <r>
    <n v="17299"/>
    <n v="15"/>
    <x v="2523"/>
    <d v="2017-05-06T00:00:00"/>
    <n v="238"/>
    <b v="1"/>
    <s v="Approved"/>
    <s v="Norco Bicycles"/>
    <s v="Standard"/>
    <s v="low"/>
    <s v="medium"/>
    <n v="958.74"/>
    <n v="748.9"/>
    <d v="1996-04-05T00:00:00"/>
    <n v="209.84000000000003"/>
    <s v="M"/>
    <n v="97"/>
    <d v="1967-02-26T00:00:00"/>
    <n v="53.38860563800101"/>
    <s v="Internal Auditor"/>
    <s v="IT"/>
    <s v="Mass Customer"/>
    <s v="N"/>
    <s v="Yes"/>
    <n v="18"/>
    <m/>
  </r>
  <r>
    <n v="17397"/>
    <n v="40"/>
    <x v="2146"/>
    <d v="2017-05-06T00:00:00"/>
    <n v="238"/>
    <b v="0"/>
    <s v="Approved"/>
    <s v="OHM Cycles"/>
    <s v="Standard"/>
    <s v="high"/>
    <s v="medium"/>
    <n v="1458.17"/>
    <n v="874.9"/>
    <d v="2006-02-02T00:00:00"/>
    <n v="583.2700000000001"/>
    <s v="F"/>
    <n v="67"/>
    <d v="1979-11-24T00:00:00"/>
    <n v="40.637920706494164"/>
    <s v="Developer III"/>
    <s v="Manufacturing"/>
    <s v="Affluent Customer"/>
    <s v="N"/>
    <s v="Yes"/>
    <n v="12"/>
    <m/>
  </r>
  <r>
    <n v="17505"/>
    <n v="69"/>
    <x v="2021"/>
    <d v="2017-05-06T00:00:00"/>
    <n v="238"/>
    <b v="0"/>
    <s v="Approved"/>
    <s v="Giant Bicycles"/>
    <s v="Road"/>
    <s v="medium"/>
    <s v="medium"/>
    <n v="792.9"/>
    <n v="594.67999999999995"/>
    <d v="1995-10-24T00:00:00"/>
    <n v="198.22000000000003"/>
    <s v="M"/>
    <n v="96"/>
    <d v="1995-06-14T00:00:00"/>
    <n v="25.073537144850327"/>
    <s v="Product Engineer"/>
    <s v="Financial Services"/>
    <s v="Affluent Customer"/>
    <s v="N"/>
    <s v="Yes"/>
    <n v="4"/>
    <m/>
  </r>
  <r>
    <n v="19102"/>
    <n v="0"/>
    <x v="2918"/>
    <d v="2017-05-06T00:00:00"/>
    <n v="238"/>
    <b v="1"/>
    <s v="Approved"/>
    <s v="OHM Cycles"/>
    <s v="Standard"/>
    <s v="high"/>
    <s v="medium"/>
    <n v="227.88"/>
    <n v="136.72999999999999"/>
    <d v="2011-04-16T00:00:00"/>
    <n v="91.15"/>
    <s v="F"/>
    <n v="59"/>
    <d v="1959-09-25T00:00:00"/>
    <n v="60.816002898274988"/>
    <s v="Internal Auditor"/>
    <s v="Property"/>
    <s v="High Net Worth"/>
    <s v="N"/>
    <s v="Yes"/>
    <n v="11"/>
    <m/>
  </r>
  <r>
    <n v="19165"/>
    <n v="9"/>
    <x v="1050"/>
    <d v="2017-05-06T00:00:00"/>
    <n v="238"/>
    <b v="0"/>
    <s v="Approved"/>
    <s v="OHM Cycles"/>
    <s v="Road"/>
    <s v="medium"/>
    <s v="medium"/>
    <n v="742.54"/>
    <n v="667.4"/>
    <d v="2005-12-07T00:00:00"/>
    <n v="75.139999999999986"/>
    <s v="M"/>
    <n v="99"/>
    <d v="1955-05-12T00:00:00"/>
    <n v="65.191345364028408"/>
    <s v="Compensation Analyst"/>
    <s v="Financial Services"/>
    <s v="Affluent Customer"/>
    <s v="N"/>
    <s v="Yes"/>
    <n v="16"/>
    <m/>
  </r>
  <r>
    <n v="206"/>
    <n v="5"/>
    <x v="3237"/>
    <d v="2017-05-05T00:00:00"/>
    <n v="239"/>
    <b v="0"/>
    <s v="Approved"/>
    <s v="Giant Bicycles"/>
    <s v="Standard"/>
    <s v="high"/>
    <s v="medium"/>
    <n v="1129.1300000000001"/>
    <n v="677.48"/>
    <d v="2005-08-09T00:00:00"/>
    <n v="451.65000000000009"/>
    <s v="M"/>
    <n v="67"/>
    <d v="1954-06-25T00:00:00"/>
    <n v="66.070797418822934"/>
    <s v="Teacher"/>
    <s v="Financial Services"/>
    <s v="High Net Worth"/>
    <s v="N"/>
    <s v="Yes"/>
    <n v="10"/>
    <m/>
  </r>
  <r>
    <n v="401"/>
    <n v="82"/>
    <x v="2657"/>
    <d v="2017-05-05T00:00:00"/>
    <n v="239"/>
    <b v="0"/>
    <s v="Approved"/>
    <s v="Giant Bicycles"/>
    <s v="Road"/>
    <s v="medium"/>
    <s v="medium"/>
    <n v="1538.99"/>
    <n v="829.65"/>
    <d v="1991-08-05T00:00:00"/>
    <n v="709.34"/>
    <s v="F"/>
    <n v="11"/>
    <d v="1977-04-02T00:00:00"/>
    <n v="43.284496048959916"/>
    <n v="0"/>
    <s v="Health"/>
    <s v="High Net Worth"/>
    <s v="N"/>
    <s v="Yes"/>
    <n v="14"/>
    <m/>
  </r>
  <r>
    <n v="711"/>
    <n v="35"/>
    <x v="3112"/>
    <d v="2017-05-05T00:00:00"/>
    <n v="239"/>
    <b v="1"/>
    <s v="Approved"/>
    <s v="Trek Bicycles"/>
    <s v="Standard"/>
    <s v="low"/>
    <s v="medium"/>
    <n v="1057.51"/>
    <n v="154.4"/>
    <d v="1994-07-12T00:00:00"/>
    <n v="903.11"/>
    <s v="F"/>
    <n v="83"/>
    <d v="1975-12-01T00:00:00"/>
    <n v="44.621482350329778"/>
    <s v="Quality Engineer"/>
    <s v="n/a"/>
    <s v="Affluent Customer"/>
    <s v="N"/>
    <s v="No"/>
    <n v="14"/>
    <m/>
  </r>
  <r>
    <n v="1576"/>
    <n v="0"/>
    <x v="3132"/>
    <d v="2017-05-05T00:00:00"/>
    <n v="239"/>
    <b v="1"/>
    <s v="Approved"/>
    <s v="Solex"/>
    <s v="Road"/>
    <s v="medium"/>
    <s v="medium"/>
    <n v="416.98"/>
    <n v="312.74"/>
    <d v="1997-05-10T00:00:00"/>
    <n v="104.24000000000001"/>
    <s v="F"/>
    <n v="10"/>
    <d v="1976-08-26T00:00:00"/>
    <n v="43.884496048959917"/>
    <s v="Staff Scientist"/>
    <s v="Financial Services"/>
    <s v="High Net Worth"/>
    <s v="N"/>
    <s v="No"/>
    <n v="16"/>
    <m/>
  </r>
  <r>
    <n v="1597"/>
    <n v="50"/>
    <x v="2913"/>
    <d v="2017-05-05T00:00:00"/>
    <n v="239"/>
    <b v="0"/>
    <s v="Approved"/>
    <s v="WeareA2B"/>
    <s v="Standard"/>
    <s v="medium"/>
    <s v="small"/>
    <n v="175.89"/>
    <n v="131.91999999999999"/>
    <d v="2012-04-10T00:00:00"/>
    <n v="43.97"/>
    <s v="M"/>
    <n v="23"/>
    <d v="1997-01-17T00:00:00"/>
    <n v="23.476276870877726"/>
    <s v="Internal Auditor"/>
    <s v="Manufacturing"/>
    <s v="Mass Customer"/>
    <s v="N"/>
    <s v="Yes"/>
    <n v="2"/>
    <m/>
  </r>
  <r>
    <n v="2014"/>
    <n v="20"/>
    <x v="3346"/>
    <d v="2017-05-05T00:00:00"/>
    <n v="239"/>
    <b v="0"/>
    <s v="Approved"/>
    <s v="Trek Bicycles"/>
    <s v="Standard"/>
    <s v="medium"/>
    <s v="small"/>
    <n v="1775.81"/>
    <n v="1580.47"/>
    <d v="2011-05-07T00:00:00"/>
    <n v="195.33999999999992"/>
    <s v="F"/>
    <n v="29"/>
    <d v="1967-09-30T00:00:00"/>
    <n v="52.796824816083202"/>
    <s v="Developer III"/>
    <s v="n/a"/>
    <s v="Affluent Customer"/>
    <s v="N"/>
    <s v="Yes"/>
    <n v="14"/>
    <m/>
  </r>
  <r>
    <n v="2517"/>
    <n v="34"/>
    <x v="2921"/>
    <d v="2017-05-05T00:00:00"/>
    <n v="239"/>
    <b v="1"/>
    <s v="Approved"/>
    <s v="Norco Bicycles"/>
    <s v="Road"/>
    <s v="high"/>
    <s v="large"/>
    <n v="774.53"/>
    <n v="464.72"/>
    <d v="2003-07-21T00:00:00"/>
    <n v="309.80999999999995"/>
    <s v="F"/>
    <n v="38"/>
    <d v="1976-02-12T00:00:00"/>
    <n v="44.421482350329782"/>
    <s v="Information Systems Manager"/>
    <s v="Argiculture"/>
    <s v="Mass Customer"/>
    <s v="N"/>
    <s v="Yes"/>
    <n v="22"/>
    <m/>
  </r>
  <r>
    <n v="3112"/>
    <n v="82"/>
    <x v="519"/>
    <d v="2017-05-05T00:00:00"/>
    <n v="239"/>
    <b v="1"/>
    <s v="Approved"/>
    <s v="Giant Bicycles"/>
    <s v="Road"/>
    <s v="medium"/>
    <s v="medium"/>
    <n v="1538.99"/>
    <n v="829.65"/>
    <d v="2016-02-04T00:00:00"/>
    <n v="709.34"/>
    <s v="F"/>
    <n v="80"/>
    <d v="1978-11-17T00:00:00"/>
    <n v="41.657098788685943"/>
    <s v="Automation Specialist III"/>
    <s v="Manufacturing"/>
    <s v="High Net Worth"/>
    <s v="N"/>
    <s v="Yes"/>
    <n v="8"/>
    <m/>
  </r>
  <r>
    <n v="3121"/>
    <n v="45"/>
    <x v="1890"/>
    <d v="2017-05-05T00:00:00"/>
    <n v="239"/>
    <b v="1"/>
    <s v="Approved"/>
    <s v="Solex"/>
    <s v="Standard"/>
    <s v="medium"/>
    <s v="medium"/>
    <n v="441.49"/>
    <n v="84.99"/>
    <d v="1993-04-12T00:00:00"/>
    <n v="356.5"/>
    <s v="F"/>
    <n v="90"/>
    <d v="1996-05-07T00:00:00"/>
    <n v="24.174907007864025"/>
    <n v="0"/>
    <s v="Health"/>
    <s v="Affluent Customer"/>
    <s v="N"/>
    <s v="No"/>
    <n v="5"/>
    <m/>
  </r>
  <r>
    <n v="3541"/>
    <n v="89"/>
    <x v="3435"/>
    <d v="2017-05-05T00:00:00"/>
    <n v="239"/>
    <b v="1"/>
    <s v="Approved"/>
    <s v="Giant Bicycles"/>
    <s v="Standard"/>
    <s v="medium"/>
    <s v="large"/>
    <n v="1812.75"/>
    <n v="582.48"/>
    <d v="2010-06-07T00:00:00"/>
    <n v="1230.27"/>
    <s v="M"/>
    <n v="3"/>
    <d v="1961-01-09T00:00:00"/>
    <n v="59.522852213343477"/>
    <s v="Administrative Officer"/>
    <s v="Property"/>
    <s v="High Net Worth"/>
    <s v="N"/>
    <s v="No"/>
    <n v="15"/>
    <m/>
  </r>
  <r>
    <n v="3679"/>
    <n v="7"/>
    <x v="1909"/>
    <d v="2017-05-05T00:00:00"/>
    <n v="239"/>
    <b v="1"/>
    <s v="Approved"/>
    <s v="Trek Bicycles"/>
    <s v="Road"/>
    <s v="low"/>
    <s v="medium"/>
    <n v="980.37"/>
    <n v="234.43"/>
    <d v="2016-07-09T00:00:00"/>
    <n v="745.94"/>
    <s v="F"/>
    <n v="78"/>
    <d v="1974-09-15T00:00:00"/>
    <n v="45.832441254439367"/>
    <s v="Programmer Analyst III"/>
    <s v="Manufacturing"/>
    <s v="Affluent Customer"/>
    <s v="N"/>
    <s v="Yes"/>
    <n v="18"/>
    <m/>
  </r>
  <r>
    <n v="4387"/>
    <n v="67"/>
    <x v="1940"/>
    <d v="2017-05-05T00:00:00"/>
    <n v="239"/>
    <b v="1"/>
    <s v="Approved"/>
    <s v="Norco Bicycles"/>
    <s v="Road"/>
    <s v="medium"/>
    <s v="medium"/>
    <n v="544.04999999999995"/>
    <n v="376.84"/>
    <d v="2000-05-22T00:00:00"/>
    <n v="167.20999999999998"/>
    <s v="M"/>
    <n v="18"/>
    <d v="1958-12-01T00:00:00"/>
    <n v="61.632441254439371"/>
    <s v="Administrative Assistant II"/>
    <s v="Financial Services"/>
    <s v="Mass Customer"/>
    <s v="N"/>
    <s v="Yes"/>
    <n v="6"/>
    <m/>
  </r>
  <r>
    <n v="4607"/>
    <n v="19"/>
    <x v="365"/>
    <d v="2017-05-05T00:00:00"/>
    <n v="239"/>
    <b v="1"/>
    <s v="Approved"/>
    <s v="OHM Cycles"/>
    <s v="Road"/>
    <s v="high"/>
    <s v="large"/>
    <n v="12.01"/>
    <n v="7.21"/>
    <d v="1993-05-26T00:00:00"/>
    <n v="4.8"/>
    <s v="M"/>
    <n v="85"/>
    <d v="1968-04-22T00:00:00"/>
    <n v="52.235180980466765"/>
    <s v="Electrical Engineer"/>
    <s v="Manufacturing"/>
    <s v="Mass Customer"/>
    <s v="N"/>
    <s v="Yes"/>
    <n v="9"/>
    <m/>
  </r>
  <r>
    <n v="4943"/>
    <n v="3"/>
    <x v="640"/>
    <d v="2017-05-05T00:00:00"/>
    <n v="239"/>
    <b v="1"/>
    <s v="Approved"/>
    <s v="Trek Bicycles"/>
    <s v="Standard"/>
    <s v="medium"/>
    <s v="large"/>
    <n v="2091.4699999999998"/>
    <n v="388.92"/>
    <d v="2005-08-09T00:00:00"/>
    <n v="1702.5499999999997"/>
    <s v="F"/>
    <n v="36"/>
    <d v="1978-06-18T00:00:00"/>
    <n v="42.073537144850327"/>
    <n v="0"/>
    <s v="Property"/>
    <s v="Affluent Customer"/>
    <s v="N"/>
    <s v="Yes"/>
    <n v="7"/>
    <m/>
  </r>
  <r>
    <n v="6074"/>
    <n v="22"/>
    <x v="598"/>
    <d v="2017-05-05T00:00:00"/>
    <n v="239"/>
    <b v="1"/>
    <s v="Approved"/>
    <s v="WeareA2B"/>
    <s v="Standard"/>
    <s v="medium"/>
    <s v="medium"/>
    <n v="60.34"/>
    <n v="45.26"/>
    <d v="1999-06-23T00:00:00"/>
    <n v="15.080000000000005"/>
    <s v="M"/>
    <n v="71"/>
    <d v="1964-01-13T00:00:00"/>
    <n v="56.511893309233891"/>
    <s v="Senior Quality Engineer"/>
    <s v="Argiculture"/>
    <s v="Mass Customer"/>
    <s v="N"/>
    <s v="Yes"/>
    <n v="11"/>
    <m/>
  </r>
  <r>
    <n v="6193"/>
    <n v="70"/>
    <x v="1055"/>
    <d v="2017-05-05T00:00:00"/>
    <n v="239"/>
    <b v="0"/>
    <s v="Approved"/>
    <s v="Trek Bicycles"/>
    <s v="Standard"/>
    <s v="high"/>
    <s v="medium"/>
    <n v="495.72"/>
    <n v="297.43"/>
    <d v="2015-04-11T00:00:00"/>
    <n v="198.29000000000002"/>
    <s v="F"/>
    <n v="10"/>
    <d v="1972-07-11T00:00:00"/>
    <n v="48.013263172247591"/>
    <s v="Tax Accountant"/>
    <s v="Manufacturing"/>
    <s v="Mass Customer"/>
    <s v="N"/>
    <s v="No"/>
    <n v="18"/>
    <m/>
  </r>
  <r>
    <n v="6336"/>
    <n v="8"/>
    <x v="1722"/>
    <d v="2017-05-05T00:00:00"/>
    <n v="239"/>
    <b v="0"/>
    <s v="Approved"/>
    <s v="Solex"/>
    <s v="Road"/>
    <s v="medium"/>
    <s v="small"/>
    <n v="1703.52"/>
    <n v="1516.13"/>
    <d v="2004-08-17T00:00:00"/>
    <n v="187.38999999999987"/>
    <s v="F"/>
    <n v="85"/>
    <d v="1988-09-09T00:00:00"/>
    <n v="31.837920706494163"/>
    <s v="Assistant Professor"/>
    <s v="Health"/>
    <s v="Mass Customer"/>
    <s v="N"/>
    <s v="Yes"/>
    <n v="11"/>
    <m/>
  </r>
  <r>
    <n v="6869"/>
    <n v="12"/>
    <x v="1212"/>
    <d v="2017-05-05T00:00:00"/>
    <n v="239"/>
    <b v="0"/>
    <s v="Approved"/>
    <s v="WeareA2B"/>
    <s v="Standard"/>
    <s v="medium"/>
    <s v="medium"/>
    <n v="1231.1500000000001"/>
    <n v="161.6"/>
    <d v="2004-08-17T00:00:00"/>
    <n v="1069.5500000000002"/>
    <s v="M"/>
    <n v="45"/>
    <d v="1992-06-24T00:00:00"/>
    <n v="28.046139884576355"/>
    <s v="Recruiter"/>
    <s v="Property"/>
    <s v="Mass Customer"/>
    <s v="N"/>
    <s v="No"/>
    <n v="6"/>
    <m/>
  </r>
  <r>
    <n v="7648"/>
    <n v="66"/>
    <x v="3004"/>
    <d v="2017-05-05T00:00:00"/>
    <n v="239"/>
    <b v="0"/>
    <s v="Approved"/>
    <s v="Solex"/>
    <s v="Standard"/>
    <s v="medium"/>
    <s v="medium"/>
    <n v="1163.8900000000001"/>
    <n v="589.27"/>
    <d v="2016-07-09T00:00:00"/>
    <n v="574.62000000000012"/>
    <s v="F"/>
    <n v="37"/>
    <d v="1964-06-22T00:00:00"/>
    <n v="56.070797418822927"/>
    <n v="0"/>
    <s v="Health"/>
    <s v="High Net Worth"/>
    <s v="N"/>
    <s v="No"/>
    <n v="15"/>
    <m/>
  </r>
  <r>
    <n v="7661"/>
    <n v="13"/>
    <x v="174"/>
    <d v="2017-05-05T00:00:00"/>
    <n v="239"/>
    <b v="1"/>
    <s v="Approved"/>
    <s v="Solex"/>
    <s v="Standard"/>
    <s v="medium"/>
    <s v="medium"/>
    <n v="1163.8900000000001"/>
    <n v="589.27"/>
    <d v="2016-07-09T00:00:00"/>
    <n v="574.62000000000012"/>
    <s v="F"/>
    <n v="36"/>
    <d v="1955-10-21T00:00:00"/>
    <n v="64.747509747590058"/>
    <s v="Programmer Analyst II"/>
    <s v="Health"/>
    <s v="Affluent Customer"/>
    <s v="N"/>
    <s v="No"/>
    <n v="18"/>
    <m/>
  </r>
  <r>
    <n v="8239"/>
    <n v="12"/>
    <x v="1567"/>
    <d v="2017-05-05T00:00:00"/>
    <n v="239"/>
    <b v="0"/>
    <s v="Approved"/>
    <s v="WeareA2B"/>
    <s v="Standard"/>
    <s v="medium"/>
    <s v="medium"/>
    <n v="1231.1500000000001"/>
    <n v="161.6"/>
    <d v="2004-08-17T00:00:00"/>
    <n v="1069.5500000000002"/>
    <s v="M"/>
    <n v="38"/>
    <d v="1988-04-08T00:00:00"/>
    <n v="32.259838514713344"/>
    <s v="Recruiter"/>
    <s v="Telecommunications"/>
    <s v="Mass Customer"/>
    <s v="N"/>
    <s v="No"/>
    <n v="21"/>
    <m/>
  </r>
  <r>
    <n v="8844"/>
    <n v="0"/>
    <x v="858"/>
    <d v="2017-05-05T00:00:00"/>
    <n v="239"/>
    <b v="0"/>
    <s v="Approved"/>
    <s v="Solex"/>
    <s v="Standard"/>
    <s v="medium"/>
    <s v="medium"/>
    <n v="441.49"/>
    <n v="84.99"/>
    <d v="2015-06-17T00:00:00"/>
    <n v="356.5"/>
    <s v="M"/>
    <n v="73"/>
    <d v="1991-03-17T00:00:00"/>
    <n v="29.320112487316081"/>
    <s v="Information Systems Manager"/>
    <s v="Retail"/>
    <s v="High Net Worth"/>
    <s v="N"/>
    <s v="No"/>
    <n v="12"/>
    <m/>
  </r>
  <r>
    <n v="9413"/>
    <n v="86"/>
    <x v="939"/>
    <d v="2017-05-05T00:00:00"/>
    <n v="239"/>
    <b v="0"/>
    <s v="Approved"/>
    <s v="OHM Cycles"/>
    <s v="Standard"/>
    <s v="medium"/>
    <s v="medium"/>
    <n v="235.63"/>
    <n v="125.07"/>
    <d v="2013-06-09T00:00:00"/>
    <n v="110.56"/>
    <s v="F"/>
    <n v="48"/>
    <d v="1963-04-11T00:00:00"/>
    <n v="57.27079741882293"/>
    <s v="Database Administrator III"/>
    <s v="Financial Services"/>
    <s v="Mass Customer"/>
    <s v="N"/>
    <s v="Yes"/>
    <n v="10"/>
    <m/>
  </r>
  <r>
    <n v="9903"/>
    <n v="100"/>
    <x v="3436"/>
    <d v="2017-05-05T00:00:00"/>
    <n v="239"/>
    <b v="1"/>
    <s v="Approved"/>
    <s v="Norco Bicycles"/>
    <s v="Road"/>
    <s v="medium"/>
    <s v="medium"/>
    <n v="1036.5899999999999"/>
    <n v="206.35"/>
    <d v="1991-05-06T00:00:00"/>
    <n v="830.2399999999999"/>
    <s v="M"/>
    <n v="89"/>
    <d v="1980-10-07T00:00:00"/>
    <n v="39.766687829781837"/>
    <s v="Quality Engineer"/>
    <s v="IT"/>
    <s v="Mass Customer"/>
    <s v="N"/>
    <s v="No"/>
    <n v="8"/>
    <m/>
  </r>
  <r>
    <n v="9958"/>
    <n v="64"/>
    <x v="1514"/>
    <d v="2017-05-05T00:00:00"/>
    <n v="239"/>
    <b v="1"/>
    <s v="Approved"/>
    <s v="Trek Bicycles"/>
    <s v="Standard"/>
    <s v="medium"/>
    <s v="large"/>
    <n v="1469.44"/>
    <n v="596.54999999999995"/>
    <d v="2015-05-21T00:00:00"/>
    <n v="872.8900000000001"/>
    <s v="M"/>
    <n v="46"/>
    <d v="1967-02-19T00:00:00"/>
    <n v="53.407783720192796"/>
    <s v="Sales Representative"/>
    <s v="Retail"/>
    <s v="Affluent Customer"/>
    <s v="N"/>
    <s v="Yes"/>
    <n v="10"/>
    <m/>
  </r>
  <r>
    <n v="10050"/>
    <n v="13"/>
    <x v="2100"/>
    <d v="2017-05-05T00:00:00"/>
    <n v="239"/>
    <b v="0"/>
    <s v="Approved"/>
    <s v="Solex"/>
    <s v="Standard"/>
    <s v="medium"/>
    <s v="medium"/>
    <n v="1577.53"/>
    <n v="826.51"/>
    <d v="2011-03-16T00:00:00"/>
    <n v="751.02"/>
    <s v="M"/>
    <n v="93"/>
    <d v="1958-07-05T00:00:00"/>
    <n v="62.040660432521562"/>
    <s v="Help Desk Operator"/>
    <s v="Entertainment"/>
    <s v="High Net Worth"/>
    <s v="N"/>
    <s v="No"/>
    <n v="7"/>
    <m/>
  </r>
  <r>
    <n v="10261"/>
    <n v="78"/>
    <x v="631"/>
    <d v="2017-05-05T00:00:00"/>
    <n v="239"/>
    <b v="0"/>
    <s v="Approved"/>
    <s v="Giant Bicycles"/>
    <s v="Standard"/>
    <s v="medium"/>
    <s v="large"/>
    <n v="1765.3"/>
    <n v="709.48"/>
    <d v="2004-07-25T00:00:00"/>
    <n v="1055.82"/>
    <s v="F"/>
    <n v="76"/>
    <d v="1986-02-06T00:00:00"/>
    <n v="34.429701528411975"/>
    <s v="Professor"/>
    <s v="Financial Services"/>
    <s v="Affluent Customer"/>
    <s v="N"/>
    <s v="No"/>
    <n v="6"/>
    <m/>
  </r>
  <r>
    <n v="10290"/>
    <n v="80"/>
    <x v="2209"/>
    <d v="2017-05-05T00:00:00"/>
    <n v="239"/>
    <b v="0"/>
    <s v="Approved"/>
    <s v="OHM Cycles"/>
    <s v="Touring"/>
    <s v="low"/>
    <s v="medium"/>
    <n v="1073.07"/>
    <n v="933.84"/>
    <d v="1998-12-16T00:00:00"/>
    <n v="139.2299999999999"/>
    <s v="F"/>
    <n v="27"/>
    <d v="1988-07-04T00:00:00"/>
    <n v="32.021482350329777"/>
    <s v="Teacher"/>
    <s v="Financial Services"/>
    <s v="Mass Customer"/>
    <s v="N"/>
    <s v="Yes"/>
    <n v="13"/>
    <m/>
  </r>
  <r>
    <n v="10646"/>
    <n v="93"/>
    <x v="1445"/>
    <d v="2017-05-05T00:00:00"/>
    <n v="239"/>
    <b v="1"/>
    <s v="Approved"/>
    <s v="WeareA2B"/>
    <s v="Standard"/>
    <s v="medium"/>
    <s v="medium"/>
    <n v="1065.03"/>
    <n v="230.09"/>
    <d v="2000-11-03T00:00:00"/>
    <n v="834.93999999999994"/>
    <s v="M"/>
    <n v="23"/>
    <d v="1960-12-10T00:00:00"/>
    <n v="59.605043994165399"/>
    <s v="Clinical Specialist"/>
    <s v="Health"/>
    <s v="Mass Customer"/>
    <s v="N"/>
    <s v="No"/>
    <n v="19"/>
    <m/>
  </r>
  <r>
    <n v="11339"/>
    <n v="3"/>
    <x v="337"/>
    <d v="2017-05-05T00:00:00"/>
    <n v="239"/>
    <b v="0"/>
    <s v="Approved"/>
    <s v="Trek Bicycles"/>
    <s v="Standard"/>
    <s v="medium"/>
    <s v="large"/>
    <n v="2091.4699999999998"/>
    <n v="388.92"/>
    <d v="1995-10-24T00:00:00"/>
    <n v="1702.5499999999997"/>
    <s v="F"/>
    <n v="43"/>
    <d v="1978-06-04T00:00:00"/>
    <n v="42.111893309233892"/>
    <s v="Project Manager"/>
    <s v="Health"/>
    <s v="Mass Customer"/>
    <s v="N"/>
    <s v="Yes"/>
    <n v="18"/>
    <m/>
  </r>
  <r>
    <n v="11533"/>
    <n v="5"/>
    <x v="1570"/>
    <d v="2017-05-05T00:00:00"/>
    <n v="239"/>
    <b v="0"/>
    <s v="Approved"/>
    <s v="Trek Bicycles"/>
    <s v="Mountain"/>
    <s v="low"/>
    <s v="medium"/>
    <n v="574.64"/>
    <n v="459.71"/>
    <d v="2004-08-07T00:00:00"/>
    <n v="114.93"/>
    <s v="M"/>
    <n v="27"/>
    <d v="1992-10-07T00:00:00"/>
    <n v="27.758468651699644"/>
    <s v="Marketing Manager"/>
    <s v="Manufacturing"/>
    <s v="Mass Customer"/>
    <s v="N"/>
    <s v="No"/>
    <n v="2"/>
    <m/>
  </r>
  <r>
    <n v="12025"/>
    <n v="84"/>
    <x v="1485"/>
    <d v="2017-05-05T00:00:00"/>
    <n v="239"/>
    <b v="0"/>
    <s v="Approved"/>
    <s v="Trek Bicycles"/>
    <s v="Road"/>
    <s v="medium"/>
    <s v="medium"/>
    <n v="290.62"/>
    <n v="215.14"/>
    <d v="2004-12-18T00:00:00"/>
    <n v="75.480000000000018"/>
    <s v="M"/>
    <n v="42"/>
    <d v="1979-03-19T00:00:00"/>
    <n v="41.322852213343481"/>
    <s v="Human Resources Assistant II"/>
    <s v="Health"/>
    <s v="Mass Customer"/>
    <s v="N"/>
    <s v="No"/>
    <n v="3"/>
    <m/>
  </r>
  <r>
    <n v="12598"/>
    <n v="75"/>
    <x v="2968"/>
    <d v="2017-05-05T00:00:00"/>
    <n v="239"/>
    <b v="1"/>
    <s v="Approved"/>
    <s v="Giant Bicycles"/>
    <s v="Touring"/>
    <s v="medium"/>
    <s v="large"/>
    <n v="1873.97"/>
    <n v="863.95"/>
    <d v="2011-01-10T00:00:00"/>
    <n v="1010.02"/>
    <s v="U"/>
    <n v="48"/>
    <d v="1899-12-30T00:00:00"/>
    <n v="0"/>
    <s v="Senior Financial Analyst"/>
    <s v="Financial Services"/>
    <s v="Mass Customer"/>
    <s v="N"/>
    <s v="Yes"/>
    <n v="0"/>
    <m/>
  </r>
  <r>
    <n v="12662"/>
    <n v="67"/>
    <x v="1554"/>
    <d v="2017-05-05T00:00:00"/>
    <n v="239"/>
    <b v="0"/>
    <s v="Approved"/>
    <s v="Norco Bicycles"/>
    <s v="Road"/>
    <s v="medium"/>
    <s v="medium"/>
    <n v="544.04999999999995"/>
    <n v="376.84"/>
    <d v="2000-05-22T00:00:00"/>
    <n v="167.20999999999998"/>
    <s v="M"/>
    <n v="94"/>
    <d v="1964-06-20T00:00:00"/>
    <n v="56.076276870877727"/>
    <s v="VP Sales"/>
    <s v="Financial Services"/>
    <s v="Affluent Customer"/>
    <s v="N"/>
    <s v="Yes"/>
    <n v="19"/>
    <m/>
  </r>
  <r>
    <n v="13141"/>
    <n v="0"/>
    <x v="3155"/>
    <d v="2017-07-31T00:00:00"/>
    <m/>
    <b v="0"/>
    <s v="Approved"/>
    <m/>
    <m/>
    <m/>
    <m/>
    <n v="122.74"/>
    <m/>
    <m/>
    <m/>
    <m/>
    <m/>
    <m/>
    <m/>
    <m/>
    <m/>
    <m/>
    <m/>
    <m/>
    <m/>
    <m/>
  </r>
  <r>
    <n v="13356"/>
    <n v="62"/>
    <x v="154"/>
    <d v="2017-05-05T00:00:00"/>
    <n v="239"/>
    <b v="0"/>
    <s v="Approved"/>
    <s v="Solex"/>
    <s v="Standard"/>
    <s v="high"/>
    <s v="medium"/>
    <n v="1024.6600000000001"/>
    <n v="614.79999999999995"/>
    <d v="2013-03-12T00:00:00"/>
    <n v="409.86000000000013"/>
    <s v="M"/>
    <n v="26"/>
    <d v="1959-05-01T00:00:00"/>
    <n v="61.218742624302379"/>
    <s v="Senior Sales Associate"/>
    <s v="Retail"/>
    <s v="High Net Worth"/>
    <s v="N"/>
    <s v="Yes"/>
    <n v="15"/>
    <m/>
  </r>
  <r>
    <n v="13652"/>
    <n v="80"/>
    <x v="1811"/>
    <d v="2017-05-05T00:00:00"/>
    <n v="239"/>
    <b v="1"/>
    <s v="Approved"/>
    <s v="OHM Cycles"/>
    <s v="Touring"/>
    <s v="low"/>
    <s v="medium"/>
    <n v="1073.07"/>
    <n v="933.84"/>
    <d v="1997-01-25T00:00:00"/>
    <n v="139.2299999999999"/>
    <s v="M"/>
    <n v="16"/>
    <d v="1963-06-12T00:00:00"/>
    <n v="57.100934405124299"/>
    <s v="Nuclear Power Engineer"/>
    <s v="Manufacturing"/>
    <s v="Affluent Customer"/>
    <s v="N"/>
    <s v="Yes"/>
    <n v="10"/>
    <m/>
  </r>
  <r>
    <n v="14292"/>
    <n v="6"/>
    <x v="2813"/>
    <d v="2017-05-05T00:00:00"/>
    <n v="239"/>
    <b v="1"/>
    <s v="Approved"/>
    <s v="OHM Cycles"/>
    <s v="Standard"/>
    <s v="high"/>
    <s v="medium"/>
    <n v="227.88"/>
    <n v="136.72999999999999"/>
    <d v="2003-02-07T00:00:00"/>
    <n v="91.15"/>
    <s v="M"/>
    <n v="63"/>
    <d v="1964-01-29T00:00:00"/>
    <n v="56.468057692795533"/>
    <s v="Pharmacist"/>
    <s v="Health"/>
    <s v="Mass Customer"/>
    <s v="N"/>
    <s v="No"/>
    <n v="6"/>
    <m/>
  </r>
  <r>
    <n v="15145"/>
    <n v="0"/>
    <x v="1087"/>
    <d v="2017-05-05T00:00:00"/>
    <n v="239"/>
    <b v="1"/>
    <s v="Approved"/>
    <s v="WeareA2B"/>
    <s v="Standard"/>
    <s v="medium"/>
    <s v="medium"/>
    <n v="60.34"/>
    <n v="45.26"/>
    <d v="1993-07-15T00:00:00"/>
    <n v="15.080000000000005"/>
    <s v="F"/>
    <n v="6"/>
    <d v="1969-12-31T00:00:00"/>
    <n v="50.542030295535262"/>
    <s v="Research Nurse"/>
    <s v="Health"/>
    <s v="High Net Worth"/>
    <s v="N"/>
    <s v="No"/>
    <n v="16"/>
    <m/>
  </r>
  <r>
    <n v="15414"/>
    <n v="51"/>
    <x v="1963"/>
    <d v="2017-05-05T00:00:00"/>
    <n v="239"/>
    <b v="1"/>
    <s v="Approved"/>
    <s v="OHM Cycles"/>
    <s v="Standard"/>
    <s v="high"/>
    <s v="medium"/>
    <n v="2005.66"/>
    <n v="1203.4000000000001"/>
    <d v="1991-01-21T00:00:00"/>
    <n v="802.26"/>
    <s v="M"/>
    <n v="90"/>
    <d v="1976-09-04T00:00:00"/>
    <n v="43.859838514713338"/>
    <s v="Chief Design Engineer"/>
    <s v="n/a"/>
    <s v="Mass Customer"/>
    <s v="N"/>
    <s v="Yes"/>
    <n v="6"/>
    <m/>
  </r>
  <r>
    <n v="15922"/>
    <n v="8"/>
    <x v="3122"/>
    <d v="2017-05-05T00:00:00"/>
    <n v="239"/>
    <b v="0"/>
    <s v="Approved"/>
    <s v="Solex"/>
    <s v="Road"/>
    <s v="medium"/>
    <s v="small"/>
    <n v="1703.52"/>
    <n v="1516.13"/>
    <d v="2011-04-16T00:00:00"/>
    <n v="187.38999999999987"/>
    <s v="F"/>
    <n v="17"/>
    <d v="1995-04-20T00:00:00"/>
    <n v="25.224222076357176"/>
    <s v="Legal Assistant"/>
    <s v="Manufacturing"/>
    <s v="Affluent Customer"/>
    <s v="N"/>
    <s v="No"/>
    <n v="4"/>
    <m/>
  </r>
  <r>
    <n v="16688"/>
    <n v="31"/>
    <x v="1669"/>
    <d v="2017-05-05T00:00:00"/>
    <n v="239"/>
    <b v="0"/>
    <s v="Approved"/>
    <s v="Giant Bicycles"/>
    <s v="Standard"/>
    <s v="medium"/>
    <s v="medium"/>
    <n v="230.91"/>
    <n v="173.18"/>
    <d v="1999-07-20T00:00:00"/>
    <n v="57.72999999999999"/>
    <s v="F"/>
    <n v="22"/>
    <d v="1974-05-13T00:00:00"/>
    <n v="46.174907007864029"/>
    <s v="Technical Writer"/>
    <s v="Manufacturing"/>
    <s v="Affluent Customer"/>
    <s v="N"/>
    <s v="Yes"/>
    <n v="20"/>
    <m/>
  </r>
  <r>
    <n v="17102"/>
    <n v="89"/>
    <x v="3147"/>
    <d v="2017-05-05T00:00:00"/>
    <n v="239"/>
    <b v="0"/>
    <s v="Approved"/>
    <s v="WeareA2B"/>
    <s v="Touring"/>
    <s v="medium"/>
    <s v="large"/>
    <n v="1362.99"/>
    <n v="57.74"/>
    <d v="1993-04-20T00:00:00"/>
    <n v="1305.25"/>
    <s v="M"/>
    <n v="92"/>
    <d v="1994-01-10T00:00:00"/>
    <n v="26.498194679096905"/>
    <s v="Mechanical Systems Engineer"/>
    <s v="Financial Services"/>
    <s v="Mass Customer"/>
    <s v="N"/>
    <s v="No"/>
    <n v="4"/>
    <m/>
  </r>
  <r>
    <n v="17598"/>
    <n v="81"/>
    <x v="2135"/>
    <d v="2017-05-05T00:00:00"/>
    <n v="239"/>
    <b v="1"/>
    <s v="Approved"/>
    <s v="Norco Bicycles"/>
    <s v="Standard"/>
    <s v="medium"/>
    <s v="small"/>
    <n v="586.45000000000005"/>
    <n v="521.94000000000005"/>
    <d v="1991-07-10T00:00:00"/>
    <n v="64.509999999999991"/>
    <s v="F"/>
    <n v="30"/>
    <d v="1978-08-12T00:00:00"/>
    <n v="41.922852213343475"/>
    <s v="Web Designer II"/>
    <s v="Retail"/>
    <s v="Mass Customer"/>
    <s v="N"/>
    <s v="No"/>
    <n v="19"/>
    <m/>
  </r>
  <r>
    <n v="17720"/>
    <n v="0"/>
    <x v="2586"/>
    <d v="2017-05-05T00:00:00"/>
    <n v="239"/>
    <b v="1"/>
    <s v="Approved"/>
    <s v="Solex"/>
    <s v="Road"/>
    <s v="medium"/>
    <s v="medium"/>
    <n v="416.98"/>
    <n v="312.74"/>
    <d v="1997-05-10T00:00:00"/>
    <n v="104.24000000000001"/>
    <s v="F"/>
    <n v="43"/>
    <d v="1977-11-23T00:00:00"/>
    <n v="42.640660432521564"/>
    <n v="0"/>
    <s v="Financial Services"/>
    <s v="High Net Worth"/>
    <s v="N"/>
    <s v="No"/>
    <n v="17"/>
    <m/>
  </r>
  <r>
    <n v="17824"/>
    <n v="61"/>
    <x v="2036"/>
    <d v="2017-05-05T00:00:00"/>
    <n v="239"/>
    <b v="1"/>
    <s v="Approved"/>
    <s v="OHM Cycles"/>
    <s v="Standard"/>
    <s v="low"/>
    <s v="medium"/>
    <n v="71.16"/>
    <n v="56.93"/>
    <d v="2015-06-17T00:00:00"/>
    <n v="14.229999999999997"/>
    <s v="M"/>
    <n v="9"/>
    <d v="1977-06-03T00:00:00"/>
    <n v="43.114633035261285"/>
    <s v="Desktop Support Technician"/>
    <s v="Retail"/>
    <s v="Affluent Customer"/>
    <s v="N"/>
    <s v="No"/>
    <n v="22"/>
    <m/>
  </r>
  <r>
    <n v="18729"/>
    <n v="95"/>
    <x v="3115"/>
    <d v="2017-05-05T00:00:00"/>
    <n v="239"/>
    <b v="0"/>
    <s v="Approved"/>
    <s v="Giant Bicycles"/>
    <s v="Standard"/>
    <s v="medium"/>
    <s v="large"/>
    <n v="569.55999999999995"/>
    <n v="528.42999999999995"/>
    <d v="1994-08-10T00:00:00"/>
    <n v="41.129999999999995"/>
    <s v="M"/>
    <n v="73"/>
    <d v="1977-07-17T00:00:00"/>
    <n v="42.994085090055805"/>
    <s v="Systems Administrator III"/>
    <s v="Property"/>
    <s v="Mass Customer"/>
    <s v="N"/>
    <s v="Yes"/>
    <n v="12"/>
    <m/>
  </r>
  <r>
    <n v="18850"/>
    <n v="43"/>
    <x v="228"/>
    <d v="2017-05-05T00:00:00"/>
    <n v="239"/>
    <b v="1"/>
    <s v="Approved"/>
    <s v="Solex"/>
    <s v="Standard"/>
    <s v="medium"/>
    <s v="medium"/>
    <n v="1151.96"/>
    <n v="649.49"/>
    <d v="2006-10-01T00:00:00"/>
    <n v="502.47"/>
    <s v="M"/>
    <n v="59"/>
    <d v="1990-04-11T00:00:00"/>
    <n v="30.251619336631151"/>
    <s v="Occupational Therapist"/>
    <s v="Health"/>
    <s v="Affluent Customer"/>
    <s v="N"/>
    <s v="Yes"/>
    <n v="19"/>
    <m/>
  </r>
  <r>
    <n v="19413"/>
    <n v="76"/>
    <x v="2040"/>
    <d v="2017-05-05T00:00:00"/>
    <n v="239"/>
    <b v="1"/>
    <s v="Approved"/>
    <s v="WeareA2B"/>
    <s v="Standard"/>
    <s v="low"/>
    <s v="medium"/>
    <n v="642.30999999999995"/>
    <n v="513.85"/>
    <d v="1991-07-10T00:00:00"/>
    <n v="128.45999999999992"/>
    <s v="F"/>
    <n v="71"/>
    <d v="1999-05-20T00:00:00"/>
    <n v="21.139290569507864"/>
    <s v="Financial Advisor"/>
    <s v="Financial Services"/>
    <s v="Affluent Customer"/>
    <s v="N"/>
    <s v="Yes"/>
    <n v="3"/>
    <m/>
  </r>
  <r>
    <n v="19441"/>
    <n v="14"/>
    <x v="1087"/>
    <d v="2017-05-05T00:00:00"/>
    <n v="239"/>
    <b v="0"/>
    <s v="Approved"/>
    <s v="Solex"/>
    <s v="Standard"/>
    <s v="high"/>
    <s v="large"/>
    <n v="1842.92"/>
    <n v="1105.75"/>
    <d v="1995-10-24T00:00:00"/>
    <n v="737.17000000000007"/>
    <s v="F"/>
    <n v="6"/>
    <d v="1969-12-31T00:00:00"/>
    <n v="50.542030295535262"/>
    <s v="Research Nurse"/>
    <s v="Health"/>
    <s v="High Net Worth"/>
    <s v="N"/>
    <s v="No"/>
    <n v="16"/>
    <m/>
  </r>
  <r>
    <n v="282"/>
    <n v="1"/>
    <x v="3118"/>
    <d v="2017-05-04T00:00:00"/>
    <n v="240"/>
    <b v="0"/>
    <s v="Approved"/>
    <s v="Giant Bicycles"/>
    <s v="Standard"/>
    <s v="medium"/>
    <s v="medium"/>
    <n v="1403.5"/>
    <n v="954.82"/>
    <d v="2004-09-28T00:00:00"/>
    <n v="448.67999999999995"/>
    <s v="F"/>
    <n v="23"/>
    <d v="1966-01-01T00:00:00"/>
    <n v="54.542030295535262"/>
    <n v="0"/>
    <s v="Manufacturing"/>
    <s v="Affluent Customer"/>
    <s v="N"/>
    <s v="Yes"/>
    <n v="13"/>
    <m/>
  </r>
  <r>
    <n v="484"/>
    <n v="3"/>
    <x v="1417"/>
    <d v="2017-05-04T00:00:00"/>
    <n v="240"/>
    <b v="1"/>
    <s v="Approved"/>
    <s v="Trek Bicycles"/>
    <s v="Standard"/>
    <s v="medium"/>
    <s v="large"/>
    <n v="2091.4699999999998"/>
    <n v="388.92"/>
    <d v="2003-07-21T00:00:00"/>
    <n v="1702.5499999999997"/>
    <s v="M"/>
    <n v="13"/>
    <d v="1995-02-02T00:00:00"/>
    <n v="25.435180980466765"/>
    <s v="Recruiting Manager"/>
    <s v="Financial Services"/>
    <s v="Affluent Customer"/>
    <s v="N"/>
    <s v="Yes"/>
    <n v="1"/>
    <m/>
  </r>
  <r>
    <n v="528"/>
    <n v="42"/>
    <x v="2196"/>
    <d v="2017-05-04T00:00:00"/>
    <n v="240"/>
    <b v="1"/>
    <s v="Approved"/>
    <s v="OHM Cycles"/>
    <s v="Road"/>
    <s v="medium"/>
    <s v="small"/>
    <n v="1810"/>
    <n v="1610.9"/>
    <d v="2011-05-09T00:00:00"/>
    <n v="199.09999999999991"/>
    <s v="F"/>
    <n v="49"/>
    <d v="1973-09-04T00:00:00"/>
    <n v="46.862578240740739"/>
    <s v="Sales Associate"/>
    <s v="n/a"/>
    <s v="Mass Customer"/>
    <s v="N"/>
    <s v="Yes"/>
    <n v="8"/>
    <m/>
  </r>
  <r>
    <n v="1232"/>
    <n v="95"/>
    <x v="2489"/>
    <d v="2017-05-04T00:00:00"/>
    <n v="240"/>
    <b v="1"/>
    <s v="Approved"/>
    <s v="OHM Cycles"/>
    <s v="Touring"/>
    <s v="low"/>
    <s v="medium"/>
    <n v="1073.07"/>
    <n v="933.84"/>
    <d v="2015-08-02T00:00:00"/>
    <n v="139.2299999999999"/>
    <s v="M"/>
    <n v="69"/>
    <d v="1966-12-07T00:00:00"/>
    <n v="53.610523446220192"/>
    <s v="Project Manager"/>
    <s v="Health"/>
    <s v="High Net Worth"/>
    <s v="N"/>
    <s v="No"/>
    <n v="9"/>
    <m/>
  </r>
  <r>
    <n v="1409"/>
    <n v="48"/>
    <x v="2807"/>
    <d v="2017-05-04T00:00:00"/>
    <n v="240"/>
    <b v="1"/>
    <s v="Approved"/>
    <s v="WeareA2B"/>
    <s v="Standard"/>
    <s v="medium"/>
    <s v="medium"/>
    <n v="1762.96"/>
    <n v="950.52"/>
    <d v="2014-07-28T00:00:00"/>
    <n v="812.44"/>
    <s v="U"/>
    <n v="76"/>
    <d v="1899-12-30T00:00:00"/>
    <n v="0"/>
    <s v="Accounting Assistant III"/>
    <s v="IT"/>
    <s v="Mass Customer"/>
    <s v="N"/>
    <s v="No"/>
    <n v="0"/>
    <m/>
  </r>
  <r>
    <n v="1778"/>
    <n v="6"/>
    <x v="2419"/>
    <d v="2017-05-04T00:00:00"/>
    <n v="240"/>
    <b v="1"/>
    <s v="Approved"/>
    <s v="OHM Cycles"/>
    <s v="Standard"/>
    <s v="high"/>
    <s v="medium"/>
    <n v="227.88"/>
    <n v="136.72999999999999"/>
    <d v="2007-08-04T00:00:00"/>
    <n v="91.15"/>
    <s v="F"/>
    <n v="6"/>
    <d v="1985-09-10T00:00:00"/>
    <n v="34.837920706494167"/>
    <n v="0"/>
    <s v="IT"/>
    <s v="Mass Customer"/>
    <s v="N"/>
    <s v="Yes"/>
    <n v="14"/>
    <m/>
  </r>
  <r>
    <n v="2261"/>
    <n v="1"/>
    <x v="3052"/>
    <d v="2017-05-04T00:00:00"/>
    <n v="240"/>
    <b v="1"/>
    <s v="Approved"/>
    <s v="Giant Bicycles"/>
    <s v="Standard"/>
    <s v="medium"/>
    <s v="medium"/>
    <n v="1403.5"/>
    <n v="954.82"/>
    <d v="2011-08-29T00:00:00"/>
    <n v="448.67999999999995"/>
    <s v="M"/>
    <n v="81"/>
    <d v="1980-12-16T00:00:00"/>
    <n v="39.574907007864027"/>
    <s v="Administrative Officer"/>
    <s v="Financial Services"/>
    <s v="Mass Customer"/>
    <s v="N"/>
    <s v="Yes"/>
    <n v="16"/>
    <m/>
  </r>
  <r>
    <n v="2730"/>
    <n v="9"/>
    <x v="871"/>
    <d v="2017-05-04T00:00:00"/>
    <n v="240"/>
    <b v="1"/>
    <s v="Approved"/>
    <s v="OHM Cycles"/>
    <s v="Road"/>
    <s v="medium"/>
    <s v="medium"/>
    <n v="742.54"/>
    <n v="667.4"/>
    <d v="2007-08-04T00:00:00"/>
    <n v="75.139999999999986"/>
    <s v="F"/>
    <n v="92"/>
    <d v="1988-05-13T00:00:00"/>
    <n v="32.163948103754436"/>
    <s v="Accounting Assistant III"/>
    <s v="Financial Services"/>
    <s v="Mass Customer"/>
    <s v="N"/>
    <s v="Yes"/>
    <n v="3"/>
    <m/>
  </r>
  <r>
    <n v="2763"/>
    <n v="63"/>
    <x v="118"/>
    <d v="2017-05-04T00:00:00"/>
    <n v="240"/>
    <b v="1"/>
    <s v="Approved"/>
    <s v="WeareA2B"/>
    <s v="Standard"/>
    <s v="medium"/>
    <s v="medium"/>
    <n v="1992.93"/>
    <n v="762.63"/>
    <d v="1993-05-26T00:00:00"/>
    <n v="1230.3000000000002"/>
    <s v="M"/>
    <n v="78"/>
    <d v="1964-11-29T00:00:00"/>
    <n v="55.632441254439371"/>
    <s v="Systems Administrator III"/>
    <s v="n/a"/>
    <s v="High Net Worth"/>
    <s v="N"/>
    <s v="No"/>
    <n v="14"/>
    <m/>
  </r>
  <r>
    <n v="3062"/>
    <n v="15"/>
    <x v="1341"/>
    <d v="2017-05-04T00:00:00"/>
    <n v="240"/>
    <b v="1"/>
    <s v="Approved"/>
    <s v="Norco Bicycles"/>
    <s v="Standard"/>
    <s v="low"/>
    <s v="medium"/>
    <n v="958.74"/>
    <n v="748.9"/>
    <d v="2005-12-07T00:00:00"/>
    <n v="209.84000000000003"/>
    <s v="M"/>
    <n v="81"/>
    <d v="1979-05-05T00:00:00"/>
    <n v="41.194085090055808"/>
    <s v="Registered Nurse"/>
    <s v="Health"/>
    <s v="Mass Customer"/>
    <s v="N"/>
    <s v="No"/>
    <n v="17"/>
    <m/>
  </r>
  <r>
    <n v="3906"/>
    <n v="88"/>
    <x v="1205"/>
    <d v="2017-05-04T00:00:00"/>
    <n v="240"/>
    <b v="1"/>
    <s v="Approved"/>
    <s v="Norco Bicycles"/>
    <s v="Standard"/>
    <s v="medium"/>
    <s v="medium"/>
    <n v="1198.46"/>
    <n v="381.1"/>
    <d v="2013-06-09T00:00:00"/>
    <n v="817.36"/>
    <s v="F"/>
    <n v="46"/>
    <d v="1987-06-25T00:00:00"/>
    <n v="33.048879610603755"/>
    <s v="Sales Associate"/>
    <s v="Financial Services"/>
    <s v="Mass Customer"/>
    <s v="N"/>
    <s v="Yes"/>
    <n v="18"/>
    <m/>
  </r>
  <r>
    <n v="4102"/>
    <n v="51"/>
    <x v="2886"/>
    <d v="2017-05-04T00:00:00"/>
    <n v="240"/>
    <b v="1"/>
    <s v="Approved"/>
    <s v="OHM Cycles"/>
    <s v="Standard"/>
    <s v="high"/>
    <s v="medium"/>
    <n v="2005.66"/>
    <n v="1203.4000000000001"/>
    <d v="2015-10-18T00:00:00"/>
    <n v="802.26"/>
    <s v="F"/>
    <n v="53"/>
    <d v="1971-02-18T00:00:00"/>
    <n v="49.407783720192796"/>
    <s v="Mechanical Systems Engineer"/>
    <s v="Financial Services"/>
    <s v="Mass Customer"/>
    <s v="N"/>
    <s v="Yes"/>
    <n v="5"/>
    <m/>
  </r>
  <r>
    <n v="4894"/>
    <n v="40"/>
    <x v="3043"/>
    <d v="2017-05-04T00:00:00"/>
    <n v="240"/>
    <b v="1"/>
    <s v="Approved"/>
    <s v="Trek Bicycles"/>
    <s v="Road"/>
    <s v="medium"/>
    <s v="large"/>
    <n v="1894.19"/>
    <n v="598.76"/>
    <d v="2003-07-21T00:00:00"/>
    <n v="1295.43"/>
    <s v="F"/>
    <n v="79"/>
    <d v="1959-10-20T00:00:00"/>
    <n v="60.747509747590051"/>
    <n v="0"/>
    <s v="Health"/>
    <s v="High Net Worth"/>
    <s v="N"/>
    <s v="No"/>
    <n v="18"/>
    <m/>
  </r>
  <r>
    <n v="5307"/>
    <n v="34"/>
    <x v="425"/>
    <d v="2017-05-04T00:00:00"/>
    <n v="240"/>
    <b v="0"/>
    <s v="Approved"/>
    <s v="Norco Bicycles"/>
    <s v="Road"/>
    <s v="high"/>
    <s v="large"/>
    <n v="774.53"/>
    <n v="464.72"/>
    <d v="2012-06-04T00:00:00"/>
    <n v="309.80999999999995"/>
    <s v="M"/>
    <n v="14"/>
    <d v="1991-05-12T00:00:00"/>
    <n v="29.166687829781836"/>
    <s v="Information Systems Manager"/>
    <s v="Financial Services"/>
    <s v="Affluent Customer"/>
    <s v="N"/>
    <s v="No"/>
    <n v="2"/>
    <m/>
  </r>
  <r>
    <n v="5398"/>
    <n v="25"/>
    <x v="3059"/>
    <d v="2017-05-04T00:00:00"/>
    <n v="240"/>
    <b v="1"/>
    <s v="Approved"/>
    <s v="Giant Bicycles"/>
    <s v="Road"/>
    <s v="medium"/>
    <s v="medium"/>
    <n v="1538.99"/>
    <n v="829.65"/>
    <d v="2016-02-04T00:00:00"/>
    <n v="709.34"/>
    <s v="M"/>
    <n v="39"/>
    <d v="1992-03-10T00:00:00"/>
    <n v="28.336550843480463"/>
    <s v="Account Representative IV"/>
    <s v="Property"/>
    <s v="Mass Customer"/>
    <s v="N"/>
    <s v="No"/>
    <n v="9"/>
    <m/>
  </r>
  <r>
    <n v="6702"/>
    <n v="59"/>
    <x v="2916"/>
    <d v="2017-05-04T00:00:00"/>
    <n v="240"/>
    <b v="0"/>
    <s v="Approved"/>
    <s v="WeareA2B"/>
    <s v="Standard"/>
    <s v="medium"/>
    <s v="small"/>
    <n v="1415.01"/>
    <n v="1259.3599999999999"/>
    <d v="2002-10-10T00:00:00"/>
    <n v="155.65000000000009"/>
    <s v="M"/>
    <n v="3"/>
    <d v="1968-05-22T00:00:00"/>
    <n v="52.15298919964485"/>
    <s v="Web Developer I"/>
    <s v="n/a"/>
    <s v="High Net Worth"/>
    <s v="N"/>
    <s v="Yes"/>
    <n v="19"/>
    <m/>
  </r>
  <r>
    <n v="6828"/>
    <n v="66"/>
    <x v="3396"/>
    <d v="2017-05-04T00:00:00"/>
    <n v="240"/>
    <b v="1"/>
    <s v="Approved"/>
    <s v="Giant Bicycles"/>
    <s v="Road"/>
    <s v="low"/>
    <s v="small"/>
    <n v="590.26"/>
    <n v="525.33000000000004"/>
    <d v="1995-10-24T00:00:00"/>
    <n v="64.92999999999995"/>
    <s v="F"/>
    <n v="9"/>
    <d v="1991-10-01T00:00:00"/>
    <n v="28.777646733891423"/>
    <s v="Professor"/>
    <s v="Health"/>
    <s v="Mass Customer"/>
    <s v="N"/>
    <s v="Yes"/>
    <n v="4"/>
    <m/>
  </r>
  <r>
    <n v="6927"/>
    <n v="1"/>
    <x v="2234"/>
    <d v="2017-05-04T00:00:00"/>
    <n v="240"/>
    <b v="0"/>
    <s v="Approved"/>
    <s v="Giant Bicycles"/>
    <s v="Standard"/>
    <s v="medium"/>
    <s v="medium"/>
    <n v="1403.5"/>
    <n v="954.82"/>
    <d v="2016-11-14T00:00:00"/>
    <n v="448.67999999999995"/>
    <s v="M"/>
    <n v="98"/>
    <d v="1986-02-02T00:00:00"/>
    <n v="34.440660432521561"/>
    <s v="Community Outreach Specialist"/>
    <s v="Manufacturing"/>
    <s v="Affluent Customer"/>
    <s v="N"/>
    <s v="Yes"/>
    <n v="14"/>
    <m/>
  </r>
  <r>
    <n v="7279"/>
    <n v="41"/>
    <x v="1961"/>
    <d v="2017-05-04T00:00:00"/>
    <n v="240"/>
    <b v="0"/>
    <s v="Approved"/>
    <s v="Norco Bicycles"/>
    <s v="Standard"/>
    <s v="low"/>
    <s v="medium"/>
    <n v="958.74"/>
    <n v="748.9"/>
    <d v="2013-03-12T00:00:00"/>
    <n v="209.84000000000003"/>
    <s v="F"/>
    <n v="67"/>
    <d v="1956-07-07T00:00:00"/>
    <n v="64.035180980466762"/>
    <s v="General Manager"/>
    <s v="Manufacturing"/>
    <s v="High Net Worth"/>
    <s v="N"/>
    <s v="No"/>
    <n v="20"/>
    <m/>
  </r>
  <r>
    <n v="7568"/>
    <n v="7"/>
    <x v="2038"/>
    <d v="2017-05-04T00:00:00"/>
    <n v="240"/>
    <b v="1"/>
    <s v="Approved"/>
    <s v="Trek Bicycles"/>
    <s v="Road"/>
    <s v="low"/>
    <s v="medium"/>
    <n v="980.37"/>
    <n v="234.43"/>
    <d v="2004-09-28T00:00:00"/>
    <n v="745.94"/>
    <s v="M"/>
    <n v="84"/>
    <d v="1973-02-02T00:00:00"/>
    <n v="47.448879610603754"/>
    <s v="Teacher"/>
    <s v="Manufacturing"/>
    <s v="Mass Customer"/>
    <s v="N"/>
    <s v="No"/>
    <n v="15"/>
    <m/>
  </r>
  <r>
    <n v="7985"/>
    <n v="0"/>
    <x v="2883"/>
    <d v="2017-05-04T00:00:00"/>
    <n v="240"/>
    <b v="1"/>
    <s v="Approved"/>
    <s v="Trek Bicycles"/>
    <s v="Standard"/>
    <s v="medium"/>
    <s v="medium"/>
    <n v="499.53"/>
    <n v="388.72"/>
    <d v="1991-08-05T00:00:00"/>
    <n v="110.80999999999995"/>
    <s v="M"/>
    <n v="99"/>
    <d v="1985-11-08T00:00:00"/>
    <n v="34.676276870877729"/>
    <s v="Computer Systems Analyst II"/>
    <s v="Entertainment"/>
    <s v="High Net Worth"/>
    <s v="N"/>
    <s v="Yes"/>
    <n v="18"/>
    <m/>
  </r>
  <r>
    <n v="8190"/>
    <n v="43"/>
    <x v="2270"/>
    <d v="2017-05-04T00:00:00"/>
    <n v="240"/>
    <b v="1"/>
    <s v="Approved"/>
    <s v="Solex"/>
    <s v="Standard"/>
    <s v="medium"/>
    <s v="medium"/>
    <n v="1151.96"/>
    <n v="649.49"/>
    <d v="1999-12-04T00:00:00"/>
    <n v="502.47"/>
    <s v="M"/>
    <n v="75"/>
    <d v="1978-08-24T00:00:00"/>
    <n v="41.88997550101471"/>
    <s v="Computer Systems Analyst IV"/>
    <s v="n/a"/>
    <s v="Affluent Customer"/>
    <s v="N"/>
    <s v="No"/>
    <n v="12"/>
    <m/>
  </r>
  <r>
    <n v="8325"/>
    <n v="31"/>
    <x v="1664"/>
    <d v="2017-05-04T00:00:00"/>
    <n v="240"/>
    <b v="1"/>
    <s v="Approved"/>
    <s v="Giant Bicycles"/>
    <s v="Standard"/>
    <s v="medium"/>
    <s v="medium"/>
    <n v="230.91"/>
    <n v="173.18"/>
    <d v="2006-11-10T00:00:00"/>
    <n v="57.72999999999999"/>
    <s v="F"/>
    <n v="56"/>
    <d v="1977-10-30T00:00:00"/>
    <n v="42.706413857179093"/>
    <s v="Analyst Programmer"/>
    <s v="Retail"/>
    <s v="Mass Customer"/>
    <s v="N"/>
    <s v="No"/>
    <n v="17"/>
    <m/>
  </r>
  <r>
    <n v="9197"/>
    <n v="0"/>
    <x v="1994"/>
    <d v="2017-05-04T00:00:00"/>
    <n v="240"/>
    <b v="0"/>
    <s v="Approved"/>
    <s v="OHM Cycles"/>
    <s v="Standard"/>
    <s v="medium"/>
    <s v="medium"/>
    <n v="235.63"/>
    <n v="125.07"/>
    <d v="2004-08-07T00:00:00"/>
    <n v="110.56"/>
    <s v="M"/>
    <n v="37"/>
    <d v="1997-10-12T00:00:00"/>
    <n v="22.742030295535258"/>
    <s v="Systems Administrator IV"/>
    <s v="Manufacturing"/>
    <s v="High Net Worth"/>
    <s v="N"/>
    <s v="No"/>
    <n v="4"/>
    <m/>
  </r>
  <r>
    <n v="9470"/>
    <n v="49"/>
    <x v="3091"/>
    <d v="2017-05-04T00:00:00"/>
    <n v="240"/>
    <b v="1"/>
    <s v="Approved"/>
    <s v="Trek Bicycles"/>
    <s v="Road"/>
    <s v="medium"/>
    <s v="medium"/>
    <n v="533.51"/>
    <n v="400.13"/>
    <d v="2012-06-04T00:00:00"/>
    <n v="133.38"/>
    <s v="F"/>
    <n v="86"/>
    <d v="1962-05-19T00:00:00"/>
    <n v="58.166687829781836"/>
    <s v="Financial Analyst"/>
    <s v="Financial Services"/>
    <s v="Mass Customer"/>
    <s v="N"/>
    <s v="No"/>
    <n v="5"/>
    <m/>
  </r>
  <r>
    <n v="9841"/>
    <n v="35"/>
    <x v="2965"/>
    <d v="2017-05-04T00:00:00"/>
    <n v="240"/>
    <b v="0"/>
    <s v="Approved"/>
    <s v="Trek Bicycles"/>
    <s v="Standard"/>
    <s v="low"/>
    <s v="medium"/>
    <n v="1057.51"/>
    <n v="154.4"/>
    <d v="1994-07-12T00:00:00"/>
    <n v="903.11"/>
    <s v="M"/>
    <n v="38"/>
    <d v="1968-09-06T00:00:00"/>
    <n v="51.859838514713338"/>
    <s v="Quality Engineer"/>
    <s v="n/a"/>
    <s v="Mass Customer"/>
    <s v="N"/>
    <s v="No"/>
    <n v="5"/>
    <m/>
  </r>
  <r>
    <n v="10200"/>
    <n v="60"/>
    <x v="3437"/>
    <d v="2017-05-04T00:00:00"/>
    <n v="240"/>
    <b v="0"/>
    <s v="Approved"/>
    <s v="Giant Bicycles"/>
    <s v="Standard"/>
    <s v="high"/>
    <s v="small"/>
    <n v="1977.36"/>
    <n v="1759.85"/>
    <d v="2011-08-24T00:00:00"/>
    <n v="217.51"/>
    <s v="F"/>
    <n v="72"/>
    <d v="1998-10-23T00:00:00"/>
    <n v="21.71189330923389"/>
    <s v="Senior Financial Analyst"/>
    <s v="Financial Services"/>
    <s v="Mass Customer"/>
    <s v="N"/>
    <s v="No"/>
    <n v="4"/>
    <m/>
  </r>
  <r>
    <n v="10398"/>
    <n v="65"/>
    <x v="895"/>
    <d v="2017-05-04T00:00:00"/>
    <n v="240"/>
    <b v="1"/>
    <s v="Approved"/>
    <s v="WeareA2B"/>
    <s v="Standard"/>
    <s v="medium"/>
    <s v="medium"/>
    <n v="1807.45"/>
    <n v="778.69"/>
    <d v="1995-10-24T00:00:00"/>
    <n v="1028.76"/>
    <s v="F"/>
    <n v="53"/>
    <d v="1978-08-02T00:00:00"/>
    <n v="41.950249473617454"/>
    <s v="Geologist I"/>
    <s v="Financial Services"/>
    <s v="Affluent Customer"/>
    <s v="N"/>
    <s v="Yes"/>
    <n v="7"/>
    <m/>
  </r>
  <r>
    <n v="10637"/>
    <n v="0"/>
    <x v="1576"/>
    <d v="2017-05-04T00:00:00"/>
    <n v="240"/>
    <b v="1"/>
    <s v="Approved"/>
    <s v="Trek Bicycles"/>
    <s v="Road"/>
    <s v="medium"/>
    <s v="medium"/>
    <n v="290.62"/>
    <n v="215.14"/>
    <d v="2004-12-18T00:00:00"/>
    <n v="75.480000000000018"/>
    <s v="M"/>
    <n v="98"/>
    <d v="1980-04-15T00:00:00"/>
    <n v="40.246139884576358"/>
    <s v="Associate Professor"/>
    <s v="Health"/>
    <s v="High Net Worth"/>
    <s v="N"/>
    <s v="No"/>
    <n v="13"/>
    <m/>
  </r>
  <r>
    <n v="11094"/>
    <n v="33"/>
    <x v="1449"/>
    <d v="2017-05-04T00:00:00"/>
    <n v="240"/>
    <b v="1"/>
    <s v="Approved"/>
    <s v="Giant Bicycles"/>
    <s v="Standard"/>
    <s v="medium"/>
    <s v="small"/>
    <n v="1311.44"/>
    <n v="1167.18"/>
    <d v="2014-07-28T00:00:00"/>
    <n v="144.26"/>
    <s v="F"/>
    <n v="32"/>
    <d v="1971-08-15T00:00:00"/>
    <n v="48.920112487316082"/>
    <s v="Human Resources Manager"/>
    <s v="n/a"/>
    <s v="Affluent Customer"/>
    <s v="N"/>
    <s v="Yes"/>
    <n v="8"/>
    <m/>
  </r>
  <r>
    <n v="11289"/>
    <n v="70"/>
    <x v="562"/>
    <d v="2017-05-04T00:00:00"/>
    <n v="240"/>
    <b v="0"/>
    <s v="Approved"/>
    <s v="Norco Bicycles"/>
    <s v="Road"/>
    <s v="medium"/>
    <s v="medium"/>
    <n v="1036.5899999999999"/>
    <n v="206.35"/>
    <d v="1991-05-06T00:00:00"/>
    <n v="830.2399999999999"/>
    <s v="F"/>
    <n v="92"/>
    <d v="1982-12-02T00:00:00"/>
    <n v="37.613263172247585"/>
    <s v="Dental Hygienist"/>
    <s v="Health"/>
    <s v="High Net Worth"/>
    <s v="N"/>
    <s v="No"/>
    <n v="10"/>
    <m/>
  </r>
  <r>
    <n v="11500"/>
    <n v="21"/>
    <x v="2567"/>
    <d v="2017-05-04T00:00:00"/>
    <n v="240"/>
    <b v="1"/>
    <s v="Approved"/>
    <s v="Solex"/>
    <s v="Standard"/>
    <s v="medium"/>
    <s v="large"/>
    <n v="1071.23"/>
    <n v="380.74"/>
    <d v="1999-07-20T00:00:00"/>
    <n v="690.49"/>
    <s v="F"/>
    <n v="19"/>
    <d v="1976-07-05T00:00:00"/>
    <n v="44.026961802384577"/>
    <s v="General Manager"/>
    <s v="Manufacturing"/>
    <s v="Affluent Customer"/>
    <s v="N"/>
    <s v="Yes"/>
    <n v="15"/>
    <m/>
  </r>
  <r>
    <n v="12917"/>
    <n v="83"/>
    <x v="808"/>
    <d v="2017-05-04T00:00:00"/>
    <n v="240"/>
    <b v="1"/>
    <s v="Approved"/>
    <s v="Solex"/>
    <s v="Touring"/>
    <s v="medium"/>
    <s v="large"/>
    <n v="2083.94"/>
    <n v="675.03"/>
    <d v="2013-09-16T00:00:00"/>
    <n v="1408.91"/>
    <s v="M"/>
    <n v="0"/>
    <d v="1980-08-16T00:00:00"/>
    <n v="39.909153583206489"/>
    <s v="Quality Engineer"/>
    <s v="Health"/>
    <s v="Mass Customer"/>
    <s v="N"/>
    <s v="No"/>
    <n v="12"/>
    <m/>
  </r>
  <r>
    <n v="13320"/>
    <n v="82"/>
    <x v="2246"/>
    <d v="2017-05-04T00:00:00"/>
    <n v="240"/>
    <b v="1"/>
    <s v="Approved"/>
    <s v="Norco Bicycles"/>
    <s v="Standard"/>
    <s v="high"/>
    <s v="medium"/>
    <n v="1148.6400000000001"/>
    <n v="689.18"/>
    <d v="2015-08-10T00:00:00"/>
    <n v="459.46000000000015"/>
    <s v="M"/>
    <n v="97"/>
    <d v="1965-07-28T00:00:00"/>
    <n v="54.972167281836626"/>
    <s v="GIS Technical Architect"/>
    <s v="Retail"/>
    <s v="Mass Customer"/>
    <s v="N"/>
    <s v="No"/>
    <n v="19"/>
    <m/>
  </r>
  <r>
    <n v="13886"/>
    <n v="14"/>
    <x v="1527"/>
    <d v="2017-05-04T00:00:00"/>
    <n v="240"/>
    <b v="0"/>
    <s v="Approved"/>
    <s v="Trek Bicycles"/>
    <s v="Standard"/>
    <s v="medium"/>
    <s v="small"/>
    <n v="1386.84"/>
    <n v="1234.29"/>
    <d v="2005-12-07T00:00:00"/>
    <n v="152.54999999999995"/>
    <s v="M"/>
    <n v="15"/>
    <d v="1977-08-10T00:00:00"/>
    <n v="42.928331665398275"/>
    <s v="Quality Control Specialist"/>
    <s v="Telecommunications"/>
    <s v="Affluent Customer"/>
    <s v="N"/>
    <s v="Yes"/>
    <n v="19"/>
    <m/>
  </r>
  <r>
    <n v="14108"/>
    <n v="38"/>
    <x v="2958"/>
    <d v="2017-05-04T00:00:00"/>
    <n v="240"/>
    <b v="0"/>
    <s v="Approved"/>
    <s v="Trek Bicycles"/>
    <s v="Standard"/>
    <s v="medium"/>
    <s v="large"/>
    <n v="2091.4699999999998"/>
    <n v="388.92"/>
    <d v="1999-07-20T00:00:00"/>
    <n v="1702.5499999999997"/>
    <s v="M"/>
    <n v="39"/>
    <d v="1959-04-01T00:00:00"/>
    <n v="61.300934405124302"/>
    <s v="Recruiting Manager"/>
    <s v="n/a"/>
    <s v="High Net Worth"/>
    <s v="N"/>
    <s v="No"/>
    <n v="5"/>
    <m/>
  </r>
  <r>
    <n v="14133"/>
    <n v="0"/>
    <x v="1555"/>
    <d v="2017-05-04T00:00:00"/>
    <n v="240"/>
    <b v="1"/>
    <s v="Approved"/>
    <s v="Giant Bicycles"/>
    <s v="Standard"/>
    <s v="medium"/>
    <s v="large"/>
    <n v="569.55999999999995"/>
    <n v="528.42999999999995"/>
    <d v="2004-01-16T00:00:00"/>
    <n v="41.129999999999995"/>
    <s v="F"/>
    <n v="54"/>
    <d v="1987-11-01T00:00:00"/>
    <n v="32.695454953069508"/>
    <s v="Accountant III"/>
    <s v="Manufacturing"/>
    <s v="High Net Worth"/>
    <s v="N"/>
    <s v="Yes"/>
    <n v="20"/>
    <m/>
  </r>
  <r>
    <n v="14472"/>
    <n v="45"/>
    <x v="1255"/>
    <d v="2017-05-04T00:00:00"/>
    <n v="240"/>
    <b v="1"/>
    <s v="Approved"/>
    <s v="Solex"/>
    <s v="Standard"/>
    <s v="medium"/>
    <s v="medium"/>
    <n v="441.49"/>
    <n v="84.99"/>
    <d v="1993-04-12T00:00:00"/>
    <n v="356.5"/>
    <s v="M"/>
    <n v="45"/>
    <d v="1966-04-20T00:00:00"/>
    <n v="54.243400158548958"/>
    <s v="Design Engineer"/>
    <s v="Manufacturing"/>
    <s v="Mass Customer"/>
    <s v="N"/>
    <s v="Yes"/>
    <n v="11"/>
    <m/>
  </r>
  <r>
    <n v="14550"/>
    <n v="12"/>
    <x v="2492"/>
    <d v="2017-05-04T00:00:00"/>
    <n v="240"/>
    <b v="1"/>
    <s v="Approved"/>
    <s v="WeareA2B"/>
    <s v="Standard"/>
    <s v="medium"/>
    <s v="medium"/>
    <n v="1231.1500000000001"/>
    <n v="161.6"/>
    <d v="2010-05-05T00:00:00"/>
    <n v="1069.5500000000002"/>
    <s v="M"/>
    <n v="95"/>
    <d v="1980-07-06T00:00:00"/>
    <n v="40.021482350329777"/>
    <s v="Account Representative IV"/>
    <s v="Argiculture"/>
    <s v="Mass Customer"/>
    <s v="N"/>
    <s v="Yes"/>
    <n v="16"/>
    <m/>
  </r>
  <r>
    <n v="15458"/>
    <n v="24"/>
    <x v="71"/>
    <d v="2017-05-04T00:00:00"/>
    <n v="240"/>
    <b v="0"/>
    <s v="Approved"/>
    <s v="Solex"/>
    <s v="Road"/>
    <s v="medium"/>
    <s v="large"/>
    <n v="1777.8"/>
    <n v="820.78"/>
    <d v="1999-06-23T00:00:00"/>
    <n v="957.02"/>
    <s v="M"/>
    <n v="89"/>
    <d v="1976-01-12T00:00:00"/>
    <n v="44.506413857179098"/>
    <s v="Pharmacist"/>
    <s v="Health"/>
    <s v="Mass Customer"/>
    <s v="N"/>
    <s v="Yes"/>
    <n v="9"/>
    <m/>
  </r>
  <r>
    <n v="16256"/>
    <n v="49"/>
    <x v="2093"/>
    <d v="2017-05-04T00:00:00"/>
    <n v="240"/>
    <b v="0"/>
    <s v="Approved"/>
    <s v="Trek Bicycles"/>
    <s v="Road"/>
    <s v="medium"/>
    <s v="medium"/>
    <n v="533.51"/>
    <n v="400.13"/>
    <d v="2001-11-25T00:00:00"/>
    <n v="133.38"/>
    <s v="M"/>
    <n v="61"/>
    <d v="1964-09-06T00:00:00"/>
    <n v="55.862578240740739"/>
    <s v="Nurse Practicioner"/>
    <s v="n/a"/>
    <s v="Mass Customer"/>
    <s v="N"/>
    <s v="Yes"/>
    <n v="5"/>
    <m/>
  </r>
  <r>
    <n v="16549"/>
    <n v="55"/>
    <x v="1854"/>
    <d v="2017-05-04T00:00:00"/>
    <n v="240"/>
    <b v="0"/>
    <s v="Approved"/>
    <s v="Trek Bicycles"/>
    <s v="Road"/>
    <s v="medium"/>
    <s v="large"/>
    <n v="1894.19"/>
    <n v="598.76"/>
    <d v="2004-08-17T00:00:00"/>
    <n v="1295.43"/>
    <s v="M"/>
    <n v="70"/>
    <d v="1999-06-01T00:00:00"/>
    <n v="21.106413857179096"/>
    <s v="Information Systems Manager"/>
    <s v="Health"/>
    <s v="Mass Customer"/>
    <s v="N"/>
    <s v="Yes"/>
    <n v="1"/>
    <m/>
  </r>
  <r>
    <n v="16905"/>
    <n v="73"/>
    <x v="2679"/>
    <d v="2017-05-04T00:00:00"/>
    <n v="240"/>
    <b v="1"/>
    <s v="Approved"/>
    <s v="Solex"/>
    <s v="Standard"/>
    <s v="medium"/>
    <s v="medium"/>
    <n v="1945.43"/>
    <n v="333.18"/>
    <d v="1991-07-10T00:00:00"/>
    <n v="1612.25"/>
    <s v="M"/>
    <n v="89"/>
    <d v="1976-01-19T00:00:00"/>
    <n v="44.487235774987312"/>
    <s v="Software Test Engineer IV"/>
    <s v="Health"/>
    <s v="Mass Customer"/>
    <s v="N"/>
    <s v="Yes"/>
    <n v="19"/>
    <m/>
  </r>
  <r>
    <n v="16949"/>
    <n v="39"/>
    <x v="2288"/>
    <d v="2017-05-04T00:00:00"/>
    <n v="240"/>
    <b v="0"/>
    <s v="Approved"/>
    <s v="Giant Bicycles"/>
    <s v="Standard"/>
    <s v="medium"/>
    <s v="large"/>
    <n v="1812.75"/>
    <n v="582.48"/>
    <d v="2010-06-07T00:00:00"/>
    <n v="1230.27"/>
    <s v="M"/>
    <n v="15"/>
    <d v="1962-01-16T00:00:00"/>
    <n v="58.503674131151698"/>
    <s v="Professor"/>
    <s v="n/a"/>
    <s v="Mass Customer"/>
    <s v="N"/>
    <s v="No"/>
    <n v="14"/>
    <m/>
  </r>
  <r>
    <n v="17237"/>
    <n v="40"/>
    <x v="2131"/>
    <d v="2017-05-04T00:00:00"/>
    <n v="240"/>
    <b v="1"/>
    <s v="Approved"/>
    <s v="OHM Cycles"/>
    <s v="Standard"/>
    <s v="high"/>
    <s v="medium"/>
    <n v="1458.17"/>
    <n v="874.9"/>
    <d v="2006-02-02T00:00:00"/>
    <n v="583.2700000000001"/>
    <s v="M"/>
    <n v="41"/>
    <d v="1975-11-03T00:00:00"/>
    <n v="44.6981946790969"/>
    <s v="Librarian"/>
    <s v="Entertainment"/>
    <s v="Mass Customer"/>
    <s v="N"/>
    <s v="No"/>
    <n v="18"/>
    <m/>
  </r>
  <r>
    <n v="17376"/>
    <n v="63"/>
    <x v="710"/>
    <d v="2017-05-04T00:00:00"/>
    <n v="240"/>
    <b v="1"/>
    <s v="Approved"/>
    <s v="Solex"/>
    <s v="Standard"/>
    <s v="medium"/>
    <s v="medium"/>
    <n v="1483.2"/>
    <n v="99.59"/>
    <d v="1992-10-02T00:00:00"/>
    <n v="1383.6100000000001"/>
    <s v="F"/>
    <n v="17"/>
    <d v="1978-07-07T00:00:00"/>
    <n v="42.021482350329777"/>
    <n v="0"/>
    <s v="Retail"/>
    <s v="Affluent Customer"/>
    <s v="N"/>
    <s v="Yes"/>
    <n v="16"/>
    <m/>
  </r>
  <r>
    <n v="17437"/>
    <n v="54"/>
    <x v="1548"/>
    <d v="2017-05-04T00:00:00"/>
    <n v="240"/>
    <b v="1"/>
    <s v="Approved"/>
    <s v="WeareA2B"/>
    <s v="Standard"/>
    <s v="medium"/>
    <s v="medium"/>
    <n v="1292.8399999999999"/>
    <n v="13.44"/>
    <d v="1993-07-20T00:00:00"/>
    <n v="1279.3999999999999"/>
    <s v="M"/>
    <n v="99"/>
    <d v="1980-11-15T00:00:00"/>
    <n v="39.659838514713343"/>
    <s v="Programmer Analyst III"/>
    <s v="Entertainment"/>
    <s v="Affluent Customer"/>
    <s v="N"/>
    <s v="Yes"/>
    <n v="14"/>
    <m/>
  </r>
  <r>
    <n v="17753"/>
    <n v="76"/>
    <x v="2661"/>
    <d v="2017-05-04T00:00:00"/>
    <n v="240"/>
    <b v="1"/>
    <s v="Approved"/>
    <s v="WeareA2B"/>
    <s v="Standard"/>
    <s v="low"/>
    <s v="medium"/>
    <n v="642.30999999999995"/>
    <n v="513.85"/>
    <d v="2011-01-10T00:00:00"/>
    <n v="128.45999999999992"/>
    <s v="F"/>
    <n v="35"/>
    <d v="1989-02-15T00:00:00"/>
    <n v="31.402304268138"/>
    <s v="Nurse"/>
    <s v="Financial Services"/>
    <s v="Mass Customer"/>
    <s v="N"/>
    <s v="Yes"/>
    <n v="22"/>
    <m/>
  </r>
  <r>
    <n v="18682"/>
    <n v="74"/>
    <x v="2354"/>
    <d v="2017-05-04T00:00:00"/>
    <n v="240"/>
    <b v="0"/>
    <s v="Approved"/>
    <s v="WeareA2B"/>
    <s v="Standard"/>
    <s v="medium"/>
    <s v="medium"/>
    <n v="1228.07"/>
    <n v="400.91"/>
    <d v="1991-07-10T00:00:00"/>
    <n v="827.15999999999985"/>
    <s v="M"/>
    <n v="68"/>
    <d v="1995-05-21T00:00:00"/>
    <n v="25.139290569507864"/>
    <s v="Account Representative III"/>
    <s v="n/a"/>
    <s v="Mass Customer"/>
    <s v="N"/>
    <s v="Yes"/>
    <n v="5"/>
    <m/>
  </r>
  <r>
    <n v="18689"/>
    <n v="18"/>
    <x v="3329"/>
    <d v="2017-05-04T00:00:00"/>
    <n v="240"/>
    <b v="1"/>
    <s v="Approved"/>
    <s v="Solex"/>
    <s v="Standard"/>
    <s v="medium"/>
    <s v="medium"/>
    <n v="575.27"/>
    <n v="431.45"/>
    <d v="2013-03-12T00:00:00"/>
    <n v="143.82"/>
    <s v="M"/>
    <n v="28"/>
    <d v="1980-10-08T00:00:00"/>
    <n v="39.763948103754437"/>
    <s v="Geologist IV"/>
    <s v="n/a"/>
    <s v="Affluent Customer"/>
    <s v="N"/>
    <s v="No"/>
    <n v="20"/>
    <m/>
  </r>
  <r>
    <n v="19268"/>
    <n v="9"/>
    <x v="109"/>
    <d v="2017-05-04T00:00:00"/>
    <n v="240"/>
    <b v="1"/>
    <s v="Approved"/>
    <s v="OHM Cycles"/>
    <s v="Road"/>
    <s v="medium"/>
    <s v="medium"/>
    <n v="742.54"/>
    <n v="667.4"/>
    <d v="2003-08-05T00:00:00"/>
    <n v="75.139999999999986"/>
    <s v="M"/>
    <n v="83"/>
    <d v="1956-06-07T00:00:00"/>
    <n v="64.117372761288678"/>
    <s v="Recruiter"/>
    <s v="Manufacturing"/>
    <s v="Mass Customer"/>
    <s v="N"/>
    <s v="Yes"/>
    <n v="10"/>
    <m/>
  </r>
  <r>
    <n v="19501"/>
    <n v="59"/>
    <x v="571"/>
    <d v="2017-05-04T00:00:00"/>
    <n v="240"/>
    <b v="0"/>
    <s v="Approved"/>
    <s v="Solex"/>
    <s v="Standard"/>
    <s v="medium"/>
    <s v="large"/>
    <n v="1061.56"/>
    <n v="733.58"/>
    <d v="2010-11-05T00:00:00"/>
    <n v="327.9799999999999"/>
    <s v="M"/>
    <n v="54"/>
    <d v="1988-09-12T00:00:00"/>
    <n v="31.82970152841197"/>
    <s v="Editor"/>
    <s v="Manufacturing"/>
    <s v="Affluent Customer"/>
    <s v="N"/>
    <s v="Yes"/>
    <n v="6"/>
    <m/>
  </r>
  <r>
    <n v="365"/>
    <n v="39"/>
    <x v="3039"/>
    <d v="2017-05-03T00:00:00"/>
    <n v="241"/>
    <b v="1"/>
    <s v="Approved"/>
    <s v="Giant Bicycles"/>
    <s v="Standard"/>
    <s v="medium"/>
    <s v="large"/>
    <n v="1812.75"/>
    <n v="582.48"/>
    <d v="2007-12-11T00:00:00"/>
    <n v="1230.27"/>
    <s v="F"/>
    <n v="6"/>
    <d v="1969-03-26T00:00:00"/>
    <n v="51.309153583206495"/>
    <s v="Automation Specialist II"/>
    <s v="n/a"/>
    <s v="Mass Customer"/>
    <s v="N"/>
    <s v="Yes"/>
    <n v="11"/>
    <m/>
  </r>
  <r>
    <n v="388"/>
    <n v="35"/>
    <x v="709"/>
    <d v="2017-05-03T00:00:00"/>
    <n v="241"/>
    <b v="1"/>
    <s v="Approved"/>
    <s v="Trek Bicycles"/>
    <s v="Standard"/>
    <s v="low"/>
    <s v="medium"/>
    <n v="1057.51"/>
    <n v="154.4"/>
    <d v="2010-06-07T00:00:00"/>
    <n v="903.11"/>
    <s v="M"/>
    <n v="70"/>
    <d v="1995-01-06T00:00:00"/>
    <n v="25.509153583206491"/>
    <n v="0"/>
    <s v="n/a"/>
    <s v="Affluent Customer"/>
    <s v="N"/>
    <s v="Yes"/>
    <n v="3"/>
    <m/>
  </r>
  <r>
    <n v="454"/>
    <n v="9"/>
    <x v="3101"/>
    <d v="2017-05-03T00:00:00"/>
    <n v="241"/>
    <b v="0"/>
    <s v="Approved"/>
    <s v="OHM Cycles"/>
    <s v="Road"/>
    <s v="medium"/>
    <s v="medium"/>
    <n v="742.54"/>
    <n v="667.4"/>
    <d v="1991-11-07T00:00:00"/>
    <n v="75.139999999999986"/>
    <s v="F"/>
    <n v="84"/>
    <d v="1975-08-16T00:00:00"/>
    <n v="44.914633035261289"/>
    <s v="Product Engineer"/>
    <s v="Manufacturing"/>
    <s v="Mass Customer"/>
    <s v="N"/>
    <s v="No"/>
    <n v="11"/>
    <m/>
  </r>
  <r>
    <n v="13212"/>
    <n v="23"/>
    <x v="1221"/>
    <d v="2017-02-17T00:00:00"/>
    <m/>
    <m/>
    <s v="Approved"/>
    <s v="Norco Bicycles"/>
    <s v="Mountain"/>
    <s v="low"/>
    <s v="small"/>
    <n v="688.63"/>
    <n v="612.88"/>
    <n v="42696"/>
    <m/>
    <m/>
    <m/>
    <m/>
    <m/>
    <m/>
    <m/>
    <m/>
    <m/>
    <m/>
    <m/>
    <m/>
  </r>
  <r>
    <n v="516"/>
    <n v="43"/>
    <x v="1305"/>
    <d v="2017-05-03T00:00:00"/>
    <n v="241"/>
    <b v="0"/>
    <s v="Approved"/>
    <s v="Solex"/>
    <s v="Standard"/>
    <s v="medium"/>
    <s v="medium"/>
    <n v="1151.96"/>
    <n v="649.49"/>
    <d v="2011-05-09T00:00:00"/>
    <n v="502.47"/>
    <s v="M"/>
    <n v="4"/>
    <d v="1976-09-14T00:00:00"/>
    <n v="43.832441254439367"/>
    <s v="Operator"/>
    <s v="Manufacturing"/>
    <s v="Mass Customer"/>
    <s v="N"/>
    <s v="Yes"/>
    <n v="14"/>
    <m/>
  </r>
  <r>
    <n v="1166"/>
    <n v="9"/>
    <x v="3438"/>
    <d v="2017-05-03T00:00:00"/>
    <n v="241"/>
    <b v="1"/>
    <s v="Approved"/>
    <s v="OHM Cycles"/>
    <s v="Road"/>
    <s v="medium"/>
    <s v="medium"/>
    <n v="742.54"/>
    <n v="667.4"/>
    <d v="1991-11-07T00:00:00"/>
    <n v="75.139999999999986"/>
    <s v="F"/>
    <n v="93"/>
    <d v="1940-09-22T00:00:00"/>
    <n v="79.83518098046676"/>
    <n v="0"/>
    <s v="Property"/>
    <s v="Mass Customer"/>
    <s v="N"/>
    <s v="No"/>
    <n v="16"/>
    <m/>
  </r>
  <r>
    <n v="1786"/>
    <n v="70"/>
    <x v="733"/>
    <d v="2017-05-03T00:00:00"/>
    <n v="241"/>
    <b v="1"/>
    <s v="Approved"/>
    <s v="Trek Bicycles"/>
    <s v="Standard"/>
    <s v="high"/>
    <s v="medium"/>
    <n v="495.72"/>
    <n v="297.43"/>
    <d v="2015-04-11T00:00:00"/>
    <n v="198.29000000000002"/>
    <s v="F"/>
    <n v="0"/>
    <d v="1981-09-09T00:00:00"/>
    <n v="38.84340015854896"/>
    <s v="Web Designer I"/>
    <s v="Manufacturing"/>
    <s v="Mass Customer"/>
    <s v="N"/>
    <s v="No"/>
    <n v="11"/>
    <m/>
  </r>
  <r>
    <n v="2534"/>
    <n v="84"/>
    <x v="810"/>
    <d v="2017-05-03T00:00:00"/>
    <n v="241"/>
    <b v="0"/>
    <s v="Approved"/>
    <s v="Trek Bicycles"/>
    <s v="Road"/>
    <s v="medium"/>
    <s v="medium"/>
    <n v="290.62"/>
    <n v="215.14"/>
    <d v="2003-01-05T00:00:00"/>
    <n v="75.480000000000018"/>
    <s v="F"/>
    <n v="56"/>
    <d v="1977-05-13T00:00:00"/>
    <n v="43.172167281836629"/>
    <s v="Senior Editor"/>
    <s v="n/a"/>
    <s v="Affluent Customer"/>
    <s v="N"/>
    <s v="Yes"/>
    <n v="8"/>
    <m/>
  </r>
  <r>
    <n v="2675"/>
    <n v="69"/>
    <x v="1891"/>
    <d v="2017-05-03T00:00:00"/>
    <n v="241"/>
    <b v="1"/>
    <s v="Approved"/>
    <s v="Giant Bicycles"/>
    <s v="Road"/>
    <s v="medium"/>
    <s v="medium"/>
    <n v="792.9"/>
    <n v="594.67999999999995"/>
    <d v="1992-10-02T00:00:00"/>
    <n v="198.22000000000003"/>
    <s v="M"/>
    <n v="11"/>
    <d v="1960-12-18T00:00:00"/>
    <n v="59.58312618594622"/>
    <s v="Physical Therapy Assistant"/>
    <s v="Entertainment"/>
    <s v="Mass Customer"/>
    <s v="N"/>
    <s v="No"/>
    <n v="6"/>
    <m/>
  </r>
  <r>
    <n v="13218"/>
    <n v="67"/>
    <x v="1200"/>
    <d v="2017-08-21T00:00:00"/>
    <m/>
    <b v="1"/>
    <s v="Cancelled"/>
    <s v="Solex"/>
    <s v="Standard"/>
    <s v="medium"/>
    <s v="large"/>
    <n v="1071.23"/>
    <n v="380.74"/>
    <n v="35160"/>
    <m/>
    <m/>
    <m/>
    <m/>
    <m/>
    <m/>
    <m/>
    <m/>
    <m/>
    <m/>
    <m/>
    <m/>
  </r>
  <r>
    <n v="3229"/>
    <n v="2"/>
    <x v="74"/>
    <d v="2017-05-03T00:00:00"/>
    <n v="241"/>
    <b v="0"/>
    <s v="Approved"/>
    <s v="Giant Bicycles"/>
    <s v="Road"/>
    <s v="low"/>
    <s v="small"/>
    <n v="590.26"/>
    <n v="525.33000000000004"/>
    <d v="2015-04-11T00:00:00"/>
    <n v="64.92999999999995"/>
    <s v="F"/>
    <n v="95"/>
    <d v="1990-01-01T00:00:00"/>
    <n v="30.525591939370877"/>
    <s v="Structural Engineer"/>
    <s v="Property"/>
    <s v="High Net Worth"/>
    <s v="N"/>
    <s v="Yes"/>
    <n v="16"/>
    <m/>
  </r>
  <r>
    <n v="4134"/>
    <n v="2"/>
    <x v="616"/>
    <d v="2017-05-03T00:00:00"/>
    <n v="241"/>
    <b v="0"/>
    <s v="Approved"/>
    <s v="Solex"/>
    <s v="Standard"/>
    <s v="medium"/>
    <s v="medium"/>
    <n v="71.489999999999995"/>
    <n v="53.62"/>
    <d v="2011-08-29T00:00:00"/>
    <n v="17.869999999999997"/>
    <s v="F"/>
    <n v="17"/>
    <d v="1964-12-18T00:00:00"/>
    <n v="55.58038645991882"/>
    <s v="Compensation Analyst"/>
    <s v="Financial Services"/>
    <s v="Mass Customer"/>
    <s v="N"/>
    <s v="Yes"/>
    <n v="14"/>
    <m/>
  </r>
  <r>
    <n v="4315"/>
    <n v="50"/>
    <x v="1482"/>
    <d v="2017-05-03T00:00:00"/>
    <n v="241"/>
    <b v="0"/>
    <s v="Approved"/>
    <s v="WeareA2B"/>
    <s v="Standard"/>
    <s v="medium"/>
    <s v="small"/>
    <n v="175.89"/>
    <n v="131.91999999999999"/>
    <d v="1997-10-04T00:00:00"/>
    <n v="43.97"/>
    <s v="M"/>
    <n v="14"/>
    <d v="1978-06-24T00:00:00"/>
    <n v="42.057098788685941"/>
    <s v="VP Product Management"/>
    <s v="Financial Services"/>
    <s v="Mass Customer"/>
    <s v="N"/>
    <s v="Yes"/>
    <n v="15"/>
    <m/>
  </r>
  <r>
    <n v="5066"/>
    <n v="54"/>
    <x v="2239"/>
    <d v="2017-05-03T00:00:00"/>
    <n v="241"/>
    <b v="1"/>
    <s v="Approved"/>
    <s v="WeareA2B"/>
    <s v="Standard"/>
    <s v="medium"/>
    <s v="medium"/>
    <n v="1807.45"/>
    <n v="778.69"/>
    <d v="1995-10-24T00:00:00"/>
    <n v="1028.76"/>
    <s v="F"/>
    <n v="46"/>
    <d v="1973-04-26T00:00:00"/>
    <n v="47.221482350329779"/>
    <s v="Paralegal"/>
    <s v="Financial Services"/>
    <s v="High Net Worth"/>
    <s v="N"/>
    <s v="Yes"/>
    <n v="11"/>
    <m/>
  </r>
  <r>
    <n v="13223"/>
    <n v="44"/>
    <x v="2855"/>
    <d v="2017-11-17T00:00:00"/>
    <m/>
    <m/>
    <s v="Approved"/>
    <s v="WeareA2B"/>
    <s v="Standard"/>
    <s v="medium"/>
    <s v="medium"/>
    <n v="1769.64"/>
    <n v="108.76"/>
    <n v="34071"/>
    <m/>
    <m/>
    <m/>
    <m/>
    <m/>
    <m/>
    <m/>
    <m/>
    <m/>
    <m/>
    <m/>
    <m/>
  </r>
  <r>
    <n v="5396"/>
    <n v="0"/>
    <x v="521"/>
    <d v="2017-05-03T00:00:00"/>
    <n v="241"/>
    <b v="1"/>
    <s v="Approved"/>
    <s v="Trek Bicycles"/>
    <s v="Standard"/>
    <s v="high"/>
    <s v="medium"/>
    <n v="495.72"/>
    <n v="297.43"/>
    <d v="2015-04-11T00:00:00"/>
    <n v="198.29000000000002"/>
    <s v="F"/>
    <n v="23"/>
    <d v="1978-06-05T00:00:00"/>
    <n v="42.109153583206492"/>
    <s v="Paralegal"/>
    <s v="Financial Services"/>
    <s v="High Net Worth"/>
    <s v="N"/>
    <s v="No"/>
    <n v="12"/>
    <m/>
  </r>
  <r>
    <n v="6039"/>
    <n v="53"/>
    <x v="996"/>
    <d v="2017-05-03T00:00:00"/>
    <n v="241"/>
    <b v="1"/>
    <s v="Approved"/>
    <s v="Giant Bicycles"/>
    <s v="Standard"/>
    <s v="high"/>
    <s v="medium"/>
    <n v="1274.93"/>
    <n v="764.96"/>
    <d v="2007-08-04T00:00:00"/>
    <n v="509.97"/>
    <s v="F"/>
    <n v="51"/>
    <d v="1987-08-12T00:00:00"/>
    <n v="32.917372761288682"/>
    <s v="Engineer II"/>
    <s v="Argiculture"/>
    <s v="High Net Worth"/>
    <s v="N"/>
    <s v="No"/>
    <n v="22"/>
    <m/>
  </r>
  <r>
    <n v="6045"/>
    <n v="76"/>
    <x v="2880"/>
    <d v="2017-05-03T00:00:00"/>
    <n v="241"/>
    <b v="0"/>
    <s v="Approved"/>
    <s v="WeareA2B"/>
    <s v="Road"/>
    <s v="low"/>
    <s v="small"/>
    <n v="1172.78"/>
    <n v="1043.77"/>
    <d v="1999-12-04T00:00:00"/>
    <n v="129.01"/>
    <s v="M"/>
    <n v="78"/>
    <d v="1959-06-03T00:00:00"/>
    <n v="61.128331665398271"/>
    <s v="Recruiting Manager"/>
    <s v="Manufacturing"/>
    <s v="High Net Worth"/>
    <s v="N"/>
    <s v="Yes"/>
    <n v="7"/>
    <m/>
  </r>
  <r>
    <n v="6123"/>
    <n v="47"/>
    <x v="2980"/>
    <d v="2017-05-03T00:00:00"/>
    <n v="241"/>
    <b v="1"/>
    <s v="Approved"/>
    <s v="Trek Bicycles"/>
    <s v="Road"/>
    <s v="low"/>
    <s v="small"/>
    <n v="1720.7"/>
    <n v="1531.42"/>
    <d v="2006-10-01T00:00:00"/>
    <n v="189.27999999999997"/>
    <s v="M"/>
    <n v="67"/>
    <d v="1960-06-14T00:00:00"/>
    <n v="60.095454953069506"/>
    <s v="Web Developer II"/>
    <s v="Retail"/>
    <s v="Mass Customer"/>
    <s v="N"/>
    <s v="No"/>
    <n v="18"/>
    <m/>
  </r>
  <r>
    <n v="7305"/>
    <n v="48"/>
    <x v="216"/>
    <d v="2017-05-03T00:00:00"/>
    <n v="241"/>
    <b v="0"/>
    <s v="Approved"/>
    <s v="WeareA2B"/>
    <s v="Standard"/>
    <s v="medium"/>
    <s v="medium"/>
    <n v="1762.96"/>
    <n v="950.52"/>
    <d v="2016-11-14T00:00:00"/>
    <n v="812.44"/>
    <s v="F"/>
    <n v="0"/>
    <d v="1981-12-05T00:00:00"/>
    <n v="38.605043994165399"/>
    <s v="Recruiting Manager"/>
    <s v="n/a"/>
    <s v="Mass Customer"/>
    <s v="N"/>
    <s v="No"/>
    <n v="8"/>
    <m/>
  </r>
  <r>
    <n v="7376"/>
    <n v="88"/>
    <x v="2972"/>
    <d v="2017-05-03T00:00:00"/>
    <n v="241"/>
    <b v="1"/>
    <s v="Approved"/>
    <s v="Norco Bicycles"/>
    <s v="Standard"/>
    <s v="high"/>
    <s v="small"/>
    <n v="1661.92"/>
    <n v="1479.11"/>
    <d v="1994-09-09T00:00:00"/>
    <n v="182.81000000000017"/>
    <s v="M"/>
    <n v="50"/>
    <d v="1971-04-01T00:00:00"/>
    <n v="49.292715227042109"/>
    <s v="Analyst Programmer"/>
    <s v="n/a"/>
    <s v="High Net Worth"/>
    <s v="N"/>
    <s v="No"/>
    <n v="11"/>
    <m/>
  </r>
  <r>
    <n v="7482"/>
    <n v="20"/>
    <x v="1440"/>
    <d v="2017-05-03T00:00:00"/>
    <n v="241"/>
    <b v="0"/>
    <s v="Approved"/>
    <s v="Trek Bicycles"/>
    <s v="Standard"/>
    <s v="medium"/>
    <s v="small"/>
    <n v="1775.81"/>
    <n v="1580.47"/>
    <d v="2010-05-05T00:00:00"/>
    <n v="195.33999999999992"/>
    <s v="M"/>
    <n v="69"/>
    <d v="1974-01-08T00:00:00"/>
    <n v="46.517372761288684"/>
    <s v="Quality Engineer"/>
    <s v="Health"/>
    <s v="Mass Customer"/>
    <s v="N"/>
    <s v="No"/>
    <n v="19"/>
    <m/>
  </r>
  <r>
    <n v="7684"/>
    <n v="29"/>
    <x v="2524"/>
    <d v="2017-05-03T00:00:00"/>
    <n v="241"/>
    <b v="1"/>
    <s v="Approved"/>
    <s v="Norco Bicycles"/>
    <s v="Road"/>
    <s v="medium"/>
    <s v="medium"/>
    <n v="543.39"/>
    <n v="407.54"/>
    <d v="2016-11-22T00:00:00"/>
    <n v="135.84999999999997"/>
    <s v="M"/>
    <n v="47"/>
    <d v="1972-08-01T00:00:00"/>
    <n v="47.955728925672247"/>
    <s v="Environmental Specialist"/>
    <s v="Argiculture"/>
    <s v="Mass Customer"/>
    <s v="N"/>
    <s v="No"/>
    <n v="19"/>
    <m/>
  </r>
  <r>
    <n v="9321"/>
    <n v="56"/>
    <x v="967"/>
    <d v="2017-05-03T00:00:00"/>
    <n v="241"/>
    <b v="1"/>
    <s v="Approved"/>
    <s v="OHM Cycles"/>
    <s v="Standard"/>
    <s v="medium"/>
    <s v="medium"/>
    <n v="183.86"/>
    <n v="137.9"/>
    <d v="2012-05-18T00:00:00"/>
    <n v="45.960000000000008"/>
    <s v="U"/>
    <n v="42"/>
    <d v="1899-12-30T00:00:00"/>
    <n v="0"/>
    <s v="Actuary"/>
    <s v="Financial Services"/>
    <s v="Mass Customer"/>
    <s v="N"/>
    <s v="Yes"/>
    <n v="0"/>
    <m/>
  </r>
  <r>
    <n v="9765"/>
    <n v="92"/>
    <x v="1171"/>
    <d v="2017-05-03T00:00:00"/>
    <n v="241"/>
    <b v="0"/>
    <s v="Approved"/>
    <s v="WeareA2B"/>
    <s v="Standard"/>
    <s v="medium"/>
    <s v="small"/>
    <n v="1415.01"/>
    <n v="1259.3599999999999"/>
    <d v="2003-01-05T00:00:00"/>
    <n v="155.65000000000009"/>
    <s v="F"/>
    <n v="30"/>
    <d v="1976-08-29T00:00:00"/>
    <n v="43.876276870877724"/>
    <s v="Geological Engineer"/>
    <s v="Manufacturing"/>
    <s v="Mass Customer"/>
    <s v="N"/>
    <s v="No"/>
    <n v="17"/>
    <m/>
  </r>
  <r>
    <n v="10921"/>
    <n v="63"/>
    <x v="20"/>
    <d v="2017-05-03T00:00:00"/>
    <n v="241"/>
    <b v="0"/>
    <s v="Approved"/>
    <s v="Solex"/>
    <s v="Standard"/>
    <s v="medium"/>
    <s v="medium"/>
    <n v="1483.2"/>
    <n v="99.59"/>
    <d v="1998-12-17T00:00:00"/>
    <n v="1383.6100000000001"/>
    <s v="F"/>
    <n v="10"/>
    <d v="1998-04-28T00:00:00"/>
    <n v="22.1995645421106"/>
    <s v="Computer Systems Analyst II"/>
    <s v="Property"/>
    <s v="Mass Customer"/>
    <s v="N"/>
    <s v="No"/>
    <n v="2"/>
    <m/>
  </r>
  <r>
    <n v="11241"/>
    <n v="48"/>
    <x v="893"/>
    <d v="2017-05-03T00:00:00"/>
    <n v="241"/>
    <b v="1"/>
    <s v="Approved"/>
    <s v="WeareA2B"/>
    <s v="Standard"/>
    <s v="medium"/>
    <s v="medium"/>
    <n v="1762.96"/>
    <n v="950.52"/>
    <d v="2014-07-28T00:00:00"/>
    <n v="812.44"/>
    <s v="F"/>
    <n v="14"/>
    <d v="1980-03-10T00:00:00"/>
    <n v="40.34477002156266"/>
    <s v="Tax Accountant"/>
    <s v="Manufacturing"/>
    <s v="Mass Customer"/>
    <s v="N"/>
    <s v="No"/>
    <n v="14"/>
    <m/>
  </r>
  <r>
    <n v="11651"/>
    <n v="43"/>
    <x v="1816"/>
    <d v="2017-05-03T00:00:00"/>
    <n v="241"/>
    <b v="0"/>
    <s v="Approved"/>
    <s v="Solex"/>
    <s v="Standard"/>
    <s v="medium"/>
    <s v="medium"/>
    <n v="1151.96"/>
    <n v="649.49"/>
    <d v="1999-12-04T00:00:00"/>
    <n v="502.47"/>
    <s v="F"/>
    <n v="94"/>
    <d v="1962-04-14T00:00:00"/>
    <n v="58.262578240740737"/>
    <s v="Assistant Professor"/>
    <s v="Manufacturing"/>
    <s v="Affluent Customer"/>
    <s v="N"/>
    <s v="No"/>
    <n v="5"/>
    <m/>
  </r>
  <r>
    <n v="11878"/>
    <n v="48"/>
    <x v="3399"/>
    <d v="2017-05-03T00:00:00"/>
    <n v="241"/>
    <b v="0"/>
    <s v="Approved"/>
    <s v="WeareA2B"/>
    <s v="Standard"/>
    <s v="medium"/>
    <s v="medium"/>
    <n v="1762.96"/>
    <n v="950.52"/>
    <d v="2014-07-28T00:00:00"/>
    <n v="812.44"/>
    <s v="M"/>
    <n v="89"/>
    <d v="1977-02-27T00:00:00"/>
    <n v="43.377646733891424"/>
    <s v="Accountant IV"/>
    <s v="Financial Services"/>
    <s v="Mass Customer"/>
    <s v="N"/>
    <s v="No"/>
    <n v="8"/>
    <m/>
  </r>
  <r>
    <n v="11917"/>
    <n v="60"/>
    <x v="1691"/>
    <d v="2017-05-03T00:00:00"/>
    <n v="241"/>
    <b v="1"/>
    <s v="Approved"/>
    <s v="Giant Bicycles"/>
    <s v="Standard"/>
    <s v="high"/>
    <s v="small"/>
    <n v="1977.36"/>
    <n v="1759.85"/>
    <d v="2011-08-24T00:00:00"/>
    <n v="217.51"/>
    <s v="M"/>
    <n v="88"/>
    <d v="1987-07-03T00:00:00"/>
    <n v="33.026961802384577"/>
    <s v="Desktop Support Technician"/>
    <s v="Financial Services"/>
    <s v="Mass Customer"/>
    <s v="N"/>
    <s v="No"/>
    <n v="14"/>
    <m/>
  </r>
  <r>
    <n v="12604"/>
    <n v="66"/>
    <x v="3300"/>
    <d v="2017-05-03T00:00:00"/>
    <n v="241"/>
    <b v="0"/>
    <s v="Approved"/>
    <s v="Giant Bicycles"/>
    <s v="Road"/>
    <s v="low"/>
    <s v="small"/>
    <n v="590.26"/>
    <n v="525.33000000000004"/>
    <d v="2005-10-22T00:00:00"/>
    <n v="64.92999999999995"/>
    <s v="M"/>
    <n v="50"/>
    <d v="1978-01-27T00:00:00"/>
    <n v="42.46257824074074"/>
    <n v="0"/>
    <s v="Health"/>
    <s v="Mass Customer"/>
    <s v="N"/>
    <s v="Yes"/>
    <n v="8"/>
    <m/>
  </r>
  <r>
    <n v="13227"/>
    <n v="82"/>
    <x v="348"/>
    <d v="2017-05-03T00:00:00"/>
    <n v="241"/>
    <b v="0"/>
    <s v="Approved"/>
    <s v="Norco Bicycles"/>
    <s v="Standard"/>
    <s v="high"/>
    <s v="medium"/>
    <n v="1148.6400000000001"/>
    <n v="689.18"/>
    <d v="2015-08-10T00:00:00"/>
    <n v="459.46000000000015"/>
    <s v="M"/>
    <n v="1"/>
    <d v="1988-04-07T00:00:00"/>
    <n v="32.262578240740737"/>
    <n v="0"/>
    <s v="Financial Services"/>
    <s v="Mass Customer"/>
    <s v="N"/>
    <s v="No"/>
    <n v="15"/>
    <m/>
  </r>
  <r>
    <n v="13765"/>
    <n v="2"/>
    <x v="3144"/>
    <d v="2017-05-03T00:00:00"/>
    <n v="241"/>
    <b v="0"/>
    <s v="Approved"/>
    <s v="Solex"/>
    <s v="Standard"/>
    <s v="medium"/>
    <s v="medium"/>
    <n v="71.489999999999995"/>
    <n v="53.62"/>
    <d v="2012-09-15T00:00:00"/>
    <n v="17.869999999999997"/>
    <s v="M"/>
    <n v="3"/>
    <d v="1978-09-18T00:00:00"/>
    <n v="41.821482350329781"/>
    <s v="Director of Sales"/>
    <s v="Health"/>
    <s v="Mass Customer"/>
    <s v="N"/>
    <s v="Yes"/>
    <n v="16"/>
    <m/>
  </r>
  <r>
    <n v="14885"/>
    <n v="80"/>
    <x v="2938"/>
    <d v="2017-05-03T00:00:00"/>
    <n v="241"/>
    <b v="1"/>
    <s v="Approved"/>
    <s v="OHM Cycles"/>
    <s v="Touring"/>
    <s v="low"/>
    <s v="medium"/>
    <n v="1073.07"/>
    <n v="933.84"/>
    <d v="1998-12-16T00:00:00"/>
    <n v="139.2299999999999"/>
    <s v="M"/>
    <n v="82"/>
    <d v="1955-02-20T00:00:00"/>
    <n v="65.413263172247582"/>
    <s v="Research Assistant II"/>
    <s v="Health"/>
    <s v="Mass Customer"/>
    <s v="N"/>
    <s v="Yes"/>
    <n v="16"/>
    <m/>
  </r>
  <r>
    <n v="15585"/>
    <n v="90"/>
    <x v="1367"/>
    <d v="2017-05-03T00:00:00"/>
    <n v="241"/>
    <b v="0"/>
    <s v="Approved"/>
    <s v="Norco Bicycles"/>
    <s v="Standard"/>
    <s v="low"/>
    <s v="medium"/>
    <n v="363.01"/>
    <n v="290.41000000000003"/>
    <d v="2005-05-10T00:00:00"/>
    <n v="72.599999999999966"/>
    <s v="M"/>
    <n v="53"/>
    <d v="1961-01-10T00:00:00"/>
    <n v="59.520112487316084"/>
    <s v="Product Engineer"/>
    <s v="Manufacturing"/>
    <s v="Mass Customer"/>
    <s v="N"/>
    <s v="No"/>
    <n v="6"/>
    <m/>
  </r>
  <r>
    <n v="15699"/>
    <n v="92"/>
    <x v="3136"/>
    <d v="2017-05-03T00:00:00"/>
    <n v="241"/>
    <b v="1"/>
    <s v="Approved"/>
    <s v="WeareA2B"/>
    <s v="Standard"/>
    <s v="medium"/>
    <s v="small"/>
    <n v="1415.01"/>
    <n v="1259.3599999999999"/>
    <d v="2004-01-16T00:00:00"/>
    <n v="155.65000000000009"/>
    <s v="F"/>
    <n v="28"/>
    <d v="1995-10-21T00:00:00"/>
    <n v="24.720112487316083"/>
    <s v="Web Developer I"/>
    <s v="Manufacturing"/>
    <s v="Mass Customer"/>
    <s v="N"/>
    <s v="Yes"/>
    <n v="3"/>
    <m/>
  </r>
  <r>
    <n v="16537"/>
    <n v="70"/>
    <x v="3241"/>
    <d v="2017-05-03T00:00:00"/>
    <n v="241"/>
    <b v="1"/>
    <s v="Approved"/>
    <s v="Trek Bicycles"/>
    <s v="Standard"/>
    <s v="high"/>
    <s v="medium"/>
    <n v="495.72"/>
    <n v="297.43"/>
    <d v="2015-04-11T00:00:00"/>
    <n v="198.29000000000002"/>
    <s v="F"/>
    <n v="31"/>
    <d v="1994-06-12T00:00:00"/>
    <n v="26.079016596905124"/>
    <s v="Librarian"/>
    <s v="Entertainment"/>
    <s v="Mass Customer"/>
    <s v="N"/>
    <s v="No"/>
    <n v="1"/>
    <m/>
  </r>
  <r>
    <n v="16747"/>
    <n v="3"/>
    <x v="2669"/>
    <d v="2017-05-03T00:00:00"/>
    <n v="241"/>
    <b v="0"/>
    <s v="Approved"/>
    <s v="Trek Bicycles"/>
    <s v="Standard"/>
    <s v="medium"/>
    <s v="large"/>
    <n v="2091.4699999999998"/>
    <n v="388.92"/>
    <d v="2005-08-09T00:00:00"/>
    <n v="1702.5499999999997"/>
    <s v="F"/>
    <n v="98"/>
    <d v="1977-01-03T00:00:00"/>
    <n v="43.528331665398277"/>
    <s v="Librarian"/>
    <s v="Entertainment"/>
    <s v="Affluent Customer"/>
    <s v="N"/>
    <s v="Yes"/>
    <n v="3"/>
    <m/>
  </r>
  <r>
    <n v="16825"/>
    <n v="9"/>
    <x v="1181"/>
    <d v="2017-05-03T00:00:00"/>
    <n v="241"/>
    <b v="1"/>
    <s v="Approved"/>
    <s v="OHM Cycles"/>
    <s v="Road"/>
    <s v="medium"/>
    <s v="medium"/>
    <n v="742.54"/>
    <n v="667.4"/>
    <d v="1991-11-07T00:00:00"/>
    <n v="75.139999999999986"/>
    <s v="F"/>
    <n v="29"/>
    <d v="1976-11-29T00:00:00"/>
    <n v="43.624222076357178"/>
    <s v="Internal Auditor"/>
    <s v="Property"/>
    <s v="Mass Customer"/>
    <s v="N"/>
    <s v="No"/>
    <n v="22"/>
    <m/>
  </r>
  <r>
    <n v="17242"/>
    <n v="76"/>
    <x v="1116"/>
    <d v="2017-05-03T00:00:00"/>
    <n v="241"/>
    <b v="1"/>
    <s v="Approved"/>
    <s v="WeareA2B"/>
    <s v="Standard"/>
    <s v="low"/>
    <s v="medium"/>
    <n v="642.30999999999995"/>
    <n v="513.85"/>
    <d v="2014-10-10T00:00:00"/>
    <n v="128.45999999999992"/>
    <s v="M"/>
    <n v="33"/>
    <d v="1966-10-07T00:00:00"/>
    <n v="53.777646733891423"/>
    <s v="Statistician I"/>
    <s v="Financial Services"/>
    <s v="Affluent Customer"/>
    <s v="N"/>
    <s v="No"/>
    <n v="18"/>
    <m/>
  </r>
  <r>
    <n v="17426"/>
    <n v="0"/>
    <x v="2208"/>
    <d v="2017-05-03T00:00:00"/>
    <n v="241"/>
    <b v="0"/>
    <s v="Approved"/>
    <s v="Solex"/>
    <s v="Standard"/>
    <s v="medium"/>
    <s v="medium"/>
    <n v="478.16"/>
    <n v="298.72000000000003"/>
    <d v="2005-10-22T00:00:00"/>
    <n v="179.44"/>
    <s v="F"/>
    <n v="59"/>
    <d v="1980-06-08T00:00:00"/>
    <n v="40.098194679096906"/>
    <s v="Executive Secretary"/>
    <s v="Argiculture"/>
    <s v="High Net Worth"/>
    <s v="N"/>
    <s v="Yes"/>
    <n v="6"/>
    <m/>
  </r>
  <r>
    <n v="17546"/>
    <n v="56"/>
    <x v="1059"/>
    <d v="2017-05-03T00:00:00"/>
    <n v="241"/>
    <b v="1"/>
    <s v="Approved"/>
    <s v="OHM Cycles"/>
    <s v="Standard"/>
    <s v="medium"/>
    <s v="medium"/>
    <n v="183.86"/>
    <n v="137.9"/>
    <d v="1993-06-23T00:00:00"/>
    <n v="45.960000000000008"/>
    <s v="M"/>
    <n v="5"/>
    <d v="1967-01-11T00:00:00"/>
    <n v="53.514633035261284"/>
    <s v="Physical Therapy Assistant"/>
    <s v="Financial Services"/>
    <s v="Mass Customer"/>
    <s v="N"/>
    <s v="Yes"/>
    <n v="4"/>
    <m/>
  </r>
  <r>
    <n v="17646"/>
    <n v="74"/>
    <x v="1401"/>
    <d v="2017-05-03T00:00:00"/>
    <n v="241"/>
    <b v="0"/>
    <s v="Approved"/>
    <s v="WeareA2B"/>
    <s v="Standard"/>
    <s v="medium"/>
    <s v="medium"/>
    <n v="1762.96"/>
    <n v="950.52"/>
    <d v="1997-02-09T00:00:00"/>
    <n v="812.44"/>
    <s v="M"/>
    <n v="24"/>
    <d v="1983-01-28T00:00:00"/>
    <n v="37.457098788685947"/>
    <s v="Administrative Officer"/>
    <s v="IT"/>
    <s v="High Net Worth"/>
    <s v="N"/>
    <s v="Yes"/>
    <n v="7"/>
    <m/>
  </r>
  <r>
    <n v="17740"/>
    <n v="82"/>
    <x v="867"/>
    <d v="2017-05-03T00:00:00"/>
    <n v="241"/>
    <b v="0"/>
    <s v="Approved"/>
    <s v="Giant Bicycles"/>
    <s v="Road"/>
    <s v="medium"/>
    <s v="medium"/>
    <n v="1538.99"/>
    <n v="829.65"/>
    <d v="2016-02-04T00:00:00"/>
    <n v="709.34"/>
    <s v="M"/>
    <n v="45"/>
    <d v="1975-02-23T00:00:00"/>
    <n v="45.39134536402841"/>
    <s v="Paralegal"/>
    <s v="Financial Services"/>
    <s v="High Net Worth"/>
    <s v="N"/>
    <s v="No"/>
    <n v="10"/>
    <m/>
  </r>
  <r>
    <n v="17942"/>
    <n v="43"/>
    <x v="1313"/>
    <d v="2017-05-03T00:00:00"/>
    <n v="241"/>
    <b v="1"/>
    <s v="Approved"/>
    <s v="Solex"/>
    <s v="Standard"/>
    <s v="medium"/>
    <s v="medium"/>
    <n v="1151.96"/>
    <n v="649.49"/>
    <d v="2006-10-01T00:00:00"/>
    <n v="502.47"/>
    <s v="F"/>
    <n v="73"/>
    <d v="1994-01-15T00:00:00"/>
    <n v="26.484496048959915"/>
    <s v="VP Marketing"/>
    <s v="Property"/>
    <s v="Mass Customer"/>
    <s v="N"/>
    <s v="Yes"/>
    <n v="9"/>
    <m/>
  </r>
  <r>
    <n v="18102"/>
    <n v="21"/>
    <x v="1005"/>
    <d v="2017-05-03T00:00:00"/>
    <n v="241"/>
    <b v="1"/>
    <s v="Approved"/>
    <s v="Solex"/>
    <s v="Standard"/>
    <s v="medium"/>
    <s v="large"/>
    <n v="1071.23"/>
    <n v="380.74"/>
    <d v="1996-04-05T00:00:00"/>
    <n v="690.49"/>
    <s v="M"/>
    <n v="89"/>
    <d v="1978-09-03T00:00:00"/>
    <n v="41.862578240740739"/>
    <s v="Clinical Specialist"/>
    <s v="Health"/>
    <s v="Mass Customer"/>
    <s v="N"/>
    <s v="No"/>
    <n v="16"/>
    <m/>
  </r>
  <r>
    <n v="18538"/>
    <n v="35"/>
    <x v="3190"/>
    <d v="2017-05-03T00:00:00"/>
    <n v="241"/>
    <b v="1"/>
    <s v="Approved"/>
    <s v="Trek Bicycles"/>
    <s v="Standard"/>
    <s v="low"/>
    <s v="medium"/>
    <n v="1057.51"/>
    <n v="154.4"/>
    <d v="1994-07-12T00:00:00"/>
    <n v="903.11"/>
    <s v="M"/>
    <n v="21"/>
    <d v="1976-07-11T00:00:00"/>
    <n v="44.010523446220191"/>
    <n v="0"/>
    <s v="Manufacturing"/>
    <s v="Affluent Customer"/>
    <s v="N"/>
    <s v="No"/>
    <n v="18"/>
    <m/>
  </r>
  <r>
    <n v="18569"/>
    <n v="75"/>
    <x v="2700"/>
    <d v="2017-05-03T00:00:00"/>
    <n v="241"/>
    <b v="1"/>
    <s v="Approved"/>
    <s v="Giant Bicycles"/>
    <s v="Touring"/>
    <s v="medium"/>
    <s v="large"/>
    <n v="1873.97"/>
    <n v="863.95"/>
    <d v="2006-05-22T00:00:00"/>
    <n v="1010.02"/>
    <s v="M"/>
    <n v="90"/>
    <d v="1997-06-23T00:00:00"/>
    <n v="23.046139884576355"/>
    <s v="Internal Auditor"/>
    <s v="Manufacturing"/>
    <s v="Mass Customer"/>
    <s v="N"/>
    <s v="No"/>
    <n v="2"/>
    <m/>
  </r>
  <r>
    <n v="19171"/>
    <n v="19"/>
    <x v="2372"/>
    <d v="2017-05-03T00:00:00"/>
    <n v="241"/>
    <b v="0"/>
    <s v="Approved"/>
    <s v="Trek Bicycles"/>
    <s v="Mountain"/>
    <s v="low"/>
    <s v="medium"/>
    <n v="574.64"/>
    <n v="459.71"/>
    <d v="2003-02-07T00:00:00"/>
    <n v="114.93"/>
    <s v="F"/>
    <n v="71"/>
    <d v="1978-02-01T00:00:00"/>
    <n v="42.448879610603754"/>
    <s v="Chemical Engineer"/>
    <s v="Manufacturing"/>
    <s v="High Net Worth"/>
    <s v="N"/>
    <s v="Yes"/>
    <n v="7"/>
    <m/>
  </r>
  <r>
    <n v="19217"/>
    <n v="7"/>
    <x v="659"/>
    <d v="2017-05-03T00:00:00"/>
    <n v="241"/>
    <b v="0"/>
    <s v="Approved"/>
    <s v="Giant Bicycles"/>
    <s v="Standard"/>
    <s v="medium"/>
    <s v="small"/>
    <n v="1311.44"/>
    <n v="1167.18"/>
    <d v="1992-10-11T00:00:00"/>
    <n v="144.26"/>
    <s v="F"/>
    <n v="9"/>
    <d v="1975-01-27T00:00:00"/>
    <n v="45.465317966768133"/>
    <s v="VP Quality Control"/>
    <s v="Financial Services"/>
    <s v="High Net Worth"/>
    <s v="N"/>
    <s v="No"/>
    <n v="18"/>
    <m/>
  </r>
  <r>
    <n v="169"/>
    <n v="97"/>
    <x v="2656"/>
    <d v="2017-05-02T00:00:00"/>
    <n v="242"/>
    <b v="0"/>
    <s v="Approved"/>
    <s v="Solex"/>
    <s v="Standard"/>
    <s v="medium"/>
    <s v="large"/>
    <n v="202.62"/>
    <n v="151.96"/>
    <d v="2004-01-16T00:00:00"/>
    <n v="50.66"/>
    <s v="M"/>
    <n v="47"/>
    <d v="1975-11-30T00:00:00"/>
    <n v="44.624222076357178"/>
    <s v="Automation Specialist I"/>
    <s v="Manufacturing"/>
    <s v="Affluent Customer"/>
    <s v="N"/>
    <s v="Yes"/>
    <n v="17"/>
    <m/>
  </r>
  <r>
    <n v="194"/>
    <n v="25"/>
    <x v="1125"/>
    <d v="2017-05-02T00:00:00"/>
    <n v="242"/>
    <b v="0"/>
    <s v="Approved"/>
    <s v="Giant Bicycles"/>
    <s v="Road"/>
    <s v="medium"/>
    <s v="medium"/>
    <n v="1538.99"/>
    <n v="829.65"/>
    <d v="2011-01-10T00:00:00"/>
    <n v="709.34"/>
    <s v="F"/>
    <n v="51"/>
    <d v="1959-06-17T00:00:00"/>
    <n v="61.089975501014713"/>
    <s v="Project Manager"/>
    <s v="Manufacturing"/>
    <s v="Mass Customer"/>
    <s v="N"/>
    <s v="No"/>
    <n v="19"/>
    <m/>
  </r>
  <r>
    <n v="1143"/>
    <n v="0"/>
    <x v="1797"/>
    <d v="2017-05-02T00:00:00"/>
    <n v="242"/>
    <b v="0"/>
    <s v="Approved"/>
    <s v="OHM Cycles"/>
    <s v="Road"/>
    <s v="high"/>
    <s v="large"/>
    <n v="12.01"/>
    <n v="7.21"/>
    <d v="2009-03-08T00:00:00"/>
    <n v="4.8"/>
    <s v="M"/>
    <n v="60"/>
    <d v="1976-08-18T00:00:00"/>
    <n v="43.906413857179096"/>
    <n v="0"/>
    <s v="n/a"/>
    <s v="High Net Worth"/>
    <s v="N"/>
    <s v="No"/>
    <n v="4"/>
    <m/>
  </r>
  <r>
    <n v="1220"/>
    <n v="96"/>
    <x v="2308"/>
    <d v="2017-05-02T00:00:00"/>
    <n v="242"/>
    <b v="0"/>
    <s v="Approved"/>
    <s v="WeareA2B"/>
    <s v="Road"/>
    <s v="low"/>
    <s v="small"/>
    <n v="1172.78"/>
    <n v="1043.77"/>
    <d v="1994-08-10T00:00:00"/>
    <n v="129.01"/>
    <s v="F"/>
    <n v="89"/>
    <d v="1998-11-19T00:00:00"/>
    <n v="21.637920706494164"/>
    <s v="Executive Secretary"/>
    <s v="Retail"/>
    <s v="Affluent Customer"/>
    <s v="N"/>
    <s v="Yes"/>
    <n v="1"/>
    <m/>
  </r>
  <r>
    <n v="1935"/>
    <n v="62"/>
    <x v="1543"/>
    <d v="2017-05-02T00:00:00"/>
    <n v="242"/>
    <b v="1"/>
    <s v="Approved"/>
    <s v="Solex"/>
    <s v="Standard"/>
    <s v="high"/>
    <s v="medium"/>
    <n v="1024.6600000000001"/>
    <n v="614.79999999999995"/>
    <d v="1996-04-05T00:00:00"/>
    <n v="409.86000000000013"/>
    <s v="F"/>
    <n v="67"/>
    <d v="1979-10-08T00:00:00"/>
    <n v="40.766687829781837"/>
    <s v="Statistician IV"/>
    <s v="Argiculture"/>
    <s v="High Net Worth"/>
    <s v="N"/>
    <s v="Yes"/>
    <n v="12"/>
    <m/>
  </r>
  <r>
    <n v="2016"/>
    <n v="40"/>
    <x v="2697"/>
    <d v="2017-05-02T00:00:00"/>
    <n v="242"/>
    <b v="0"/>
    <s v="Approved"/>
    <s v="OHM Cycles"/>
    <s v="Standard"/>
    <s v="high"/>
    <s v="medium"/>
    <n v="1458.17"/>
    <n v="874.9"/>
    <d v="1999-12-04T00:00:00"/>
    <n v="583.2700000000001"/>
    <s v="F"/>
    <n v="22"/>
    <d v="1987-06-06T00:00:00"/>
    <n v="33.100934405124299"/>
    <s v="Product Engineer"/>
    <s v="Retail"/>
    <s v="Mass Customer"/>
    <s v="N"/>
    <s v="Yes"/>
    <n v="1"/>
    <m/>
  </r>
  <r>
    <n v="2577"/>
    <n v="80"/>
    <x v="793"/>
    <d v="2017-05-02T00:00:00"/>
    <n v="242"/>
    <b v="0"/>
    <s v="Approved"/>
    <s v="Trek Bicycles"/>
    <s v="Standard"/>
    <s v="medium"/>
    <s v="large"/>
    <n v="1469.44"/>
    <n v="596.54999999999995"/>
    <d v="1992-10-02T00:00:00"/>
    <n v="872.8900000000001"/>
    <s v="M"/>
    <n v="73"/>
    <d v="1998-12-30T00:00:00"/>
    <n v="21.525591939370877"/>
    <s v="Financial Analyst"/>
    <s v="Financial Services"/>
    <s v="High Net Worth"/>
    <s v="N"/>
    <s v="Yes"/>
    <n v="3"/>
    <m/>
  </r>
  <r>
    <n v="2819"/>
    <n v="75"/>
    <x v="1319"/>
    <d v="2017-05-02T00:00:00"/>
    <n v="242"/>
    <b v="0"/>
    <s v="Approved"/>
    <s v="Giant Bicycles"/>
    <s v="Touring"/>
    <s v="medium"/>
    <s v="large"/>
    <n v="1873.97"/>
    <n v="863.95"/>
    <d v="1991-07-10T00:00:00"/>
    <n v="1010.02"/>
    <s v="F"/>
    <n v="27"/>
    <d v="1980-04-10T00:00:00"/>
    <n v="40.259838514713344"/>
    <s v="Systems Administrator II"/>
    <s v="Manufacturing"/>
    <s v="Affluent Customer"/>
    <s v="N"/>
    <s v="Yes"/>
    <n v="12"/>
    <m/>
  </r>
  <r>
    <n v="3255"/>
    <n v="64"/>
    <x v="750"/>
    <d v="2017-05-02T00:00:00"/>
    <n v="242"/>
    <b v="0"/>
    <s v="Approved"/>
    <s v="Giant Bicycles"/>
    <s v="Standard"/>
    <s v="high"/>
    <s v="small"/>
    <n v="1977.36"/>
    <n v="1759.85"/>
    <d v="2011-08-24T00:00:00"/>
    <n v="217.51"/>
    <s v="F"/>
    <n v="38"/>
    <d v="1967-08-26T00:00:00"/>
    <n v="52.89271522704211"/>
    <s v="Staff Accountant IV"/>
    <s v="n/a"/>
    <s v="High Net Worth"/>
    <s v="N"/>
    <s v="No"/>
    <n v="4"/>
    <m/>
  </r>
  <r>
    <n v="3348"/>
    <n v="38"/>
    <x v="277"/>
    <d v="2017-05-02T00:00:00"/>
    <n v="242"/>
    <b v="1"/>
    <s v="Approved"/>
    <s v="Trek Bicycles"/>
    <s v="Standard"/>
    <s v="medium"/>
    <s v="large"/>
    <n v="2091.4699999999998"/>
    <n v="388.92"/>
    <d v="2011-04-16T00:00:00"/>
    <n v="1702.5499999999997"/>
    <s v="M"/>
    <n v="72"/>
    <d v="1957-11-15T00:00:00"/>
    <n v="62.676276870877729"/>
    <s v="Senior Cost Accountant"/>
    <s v="Financial Services"/>
    <s v="High Net Worth"/>
    <s v="N"/>
    <s v="Yes"/>
    <n v="10"/>
    <m/>
  </r>
  <r>
    <n v="3684"/>
    <n v="29"/>
    <x v="403"/>
    <d v="2017-05-02T00:00:00"/>
    <n v="242"/>
    <b v="1"/>
    <s v="Approved"/>
    <s v="Norco Bicycles"/>
    <s v="Road"/>
    <s v="medium"/>
    <s v="medium"/>
    <n v="543.39"/>
    <n v="407.54"/>
    <d v="2002-03-22T00:00:00"/>
    <n v="135.84999999999997"/>
    <s v="F"/>
    <n v="7"/>
    <d v="1993-10-10T00:00:00"/>
    <n v="26.750249473617451"/>
    <s v="Payment Adjustment Coordinator"/>
    <s v="Financial Services"/>
    <s v="Mass Customer"/>
    <s v="N"/>
    <s v="Yes"/>
    <n v="9"/>
    <m/>
  </r>
  <r>
    <n v="4301"/>
    <n v="79"/>
    <x v="3279"/>
    <d v="2017-05-02T00:00:00"/>
    <n v="242"/>
    <b v="1"/>
    <s v="Approved"/>
    <s v="Norco Bicycles"/>
    <s v="Standard"/>
    <s v="medium"/>
    <s v="medium"/>
    <n v="1555.58"/>
    <n v="818.01"/>
    <d v="2003-09-09T00:00:00"/>
    <n v="737.56999999999994"/>
    <s v="M"/>
    <n v="95"/>
    <d v="1965-11-18T00:00:00"/>
    <n v="54.662578240740736"/>
    <n v="0"/>
    <s v="Retail"/>
    <s v="Mass Customer"/>
    <s v="N"/>
    <s v="No"/>
    <n v="19"/>
    <m/>
  </r>
  <r>
    <n v="4510"/>
    <n v="81"/>
    <x v="3100"/>
    <d v="2017-05-02T00:00:00"/>
    <n v="242"/>
    <b v="1"/>
    <s v="Approved"/>
    <s v="Solex"/>
    <s v="Standard"/>
    <s v="medium"/>
    <s v="medium"/>
    <n v="1151.96"/>
    <n v="649.49"/>
    <d v="1999-12-04T00:00:00"/>
    <n v="502.47"/>
    <s v="M"/>
    <n v="29"/>
    <d v="1978-07-22T00:00:00"/>
    <n v="41.980386459918819"/>
    <s v="Developer III"/>
    <s v="n/a"/>
    <s v="High Net Worth"/>
    <s v="N"/>
    <s v="No"/>
    <n v="7"/>
    <m/>
  </r>
  <r>
    <n v="4694"/>
    <n v="100"/>
    <x v="1542"/>
    <d v="2017-05-02T00:00:00"/>
    <n v="242"/>
    <b v="1"/>
    <s v="Approved"/>
    <s v="Norco Bicycles"/>
    <s v="Road"/>
    <s v="medium"/>
    <s v="medium"/>
    <n v="1036.5899999999999"/>
    <n v="206.35"/>
    <d v="1991-05-06T00:00:00"/>
    <n v="830.2399999999999"/>
    <s v="M"/>
    <n v="95"/>
    <d v="1996-05-10T00:00:00"/>
    <n v="24.166687829781836"/>
    <s v="VP Accounting"/>
    <s v="Financial Services"/>
    <s v="Mass Customer"/>
    <s v="N"/>
    <s v="No"/>
    <n v="2"/>
    <m/>
  </r>
  <r>
    <n v="4735"/>
    <n v="49"/>
    <x v="1003"/>
    <d v="2017-05-02T00:00:00"/>
    <n v="242"/>
    <b v="0"/>
    <s v="Approved"/>
    <s v="Trek Bicycles"/>
    <s v="Road"/>
    <s v="medium"/>
    <s v="medium"/>
    <n v="533.51"/>
    <n v="400.13"/>
    <d v="2012-06-04T00:00:00"/>
    <n v="133.38"/>
    <s v="F"/>
    <n v="0"/>
    <d v="1996-10-24T00:00:00"/>
    <n v="23.709153583206493"/>
    <s v="Chief Design Engineer"/>
    <s v="Manufacturing"/>
    <s v="Mass Customer"/>
    <s v="N"/>
    <s v="No"/>
    <n v="5"/>
    <m/>
  </r>
  <r>
    <n v="4738"/>
    <n v="21"/>
    <x v="1777"/>
    <d v="2017-05-02T00:00:00"/>
    <n v="242"/>
    <b v="0"/>
    <s v="Approved"/>
    <s v="Solex"/>
    <s v="Standard"/>
    <s v="medium"/>
    <s v="large"/>
    <n v="1071.23"/>
    <n v="380.74"/>
    <d v="1993-10-02T00:00:00"/>
    <n v="690.49"/>
    <s v="F"/>
    <n v="70"/>
    <d v="1965-06-21T00:00:00"/>
    <n v="55.073537144850327"/>
    <s v="Research Associate"/>
    <s v="Manufacturing"/>
    <s v="Affluent Customer"/>
    <s v="N"/>
    <s v="Yes"/>
    <n v="12"/>
    <m/>
  </r>
  <r>
    <n v="5136"/>
    <n v="69"/>
    <x v="2941"/>
    <d v="2017-05-02T00:00:00"/>
    <n v="242"/>
    <b v="0"/>
    <s v="Approved"/>
    <s v="Norco Bicycles"/>
    <s v="Road"/>
    <s v="medium"/>
    <s v="large"/>
    <n v="1240.31"/>
    <n v="795.1"/>
    <d v="1997-01-25T00:00:00"/>
    <n v="445.20999999999992"/>
    <s v="F"/>
    <n v="6"/>
    <d v="2000-10-11T00:00:00"/>
    <n v="19.742030295535258"/>
    <s v="Administrative Assistant IV"/>
    <s v="Financial Services"/>
    <s v="High Net Worth"/>
    <s v="N"/>
    <s v="Yes"/>
    <n v="1"/>
    <m/>
  </r>
  <r>
    <n v="6769"/>
    <n v="14"/>
    <x v="3107"/>
    <d v="2017-05-02T00:00:00"/>
    <n v="242"/>
    <b v="1"/>
    <s v="Approved"/>
    <s v="Trek Bicycles"/>
    <s v="Standard"/>
    <s v="medium"/>
    <s v="small"/>
    <n v="1386.84"/>
    <n v="1234.29"/>
    <d v="1996-04-05T00:00:00"/>
    <n v="152.54999999999995"/>
    <s v="F"/>
    <n v="92"/>
    <d v="1975-11-03T00:00:00"/>
    <n v="44.6981946790969"/>
    <s v="Programmer II"/>
    <s v="Health"/>
    <s v="Mass Customer"/>
    <s v="N"/>
    <s v="Yes"/>
    <n v="13"/>
    <m/>
  </r>
  <r>
    <n v="7126"/>
    <n v="5"/>
    <x v="1017"/>
    <d v="2017-05-02T00:00:00"/>
    <n v="242"/>
    <b v="1"/>
    <s v="Approved"/>
    <s v="Trek Bicycles"/>
    <s v="Mountain"/>
    <s v="low"/>
    <s v="medium"/>
    <n v="574.64"/>
    <n v="459.71"/>
    <d v="2004-08-07T00:00:00"/>
    <n v="114.93"/>
    <s v="F"/>
    <n v="16"/>
    <d v="1976-08-17T00:00:00"/>
    <n v="43.909153583206489"/>
    <s v="Recruiting Manager"/>
    <s v="Manufacturing"/>
    <s v="Affluent Customer"/>
    <s v="N"/>
    <s v="No"/>
    <n v="15"/>
    <m/>
  </r>
  <r>
    <n v="7175"/>
    <n v="76"/>
    <x v="2193"/>
    <d v="2017-05-02T00:00:00"/>
    <n v="242"/>
    <b v="1"/>
    <s v="Approved"/>
    <s v="WeareA2B"/>
    <s v="Standard"/>
    <s v="low"/>
    <s v="medium"/>
    <n v="642.30999999999995"/>
    <n v="513.85"/>
    <d v="2014-10-10T00:00:00"/>
    <n v="128.45999999999992"/>
    <s v="M"/>
    <n v="97"/>
    <d v="1972-05-10T00:00:00"/>
    <n v="48.183126185946222"/>
    <s v="Software Test Engineer III"/>
    <s v="Manufacturing"/>
    <s v="Mass Customer"/>
    <s v="N"/>
    <s v="No"/>
    <n v="5"/>
    <m/>
  </r>
  <r>
    <n v="7836"/>
    <n v="70"/>
    <x v="1562"/>
    <d v="2017-05-02T00:00:00"/>
    <n v="242"/>
    <b v="0"/>
    <s v="Approved"/>
    <s v="Trek Bicycles"/>
    <s v="Standard"/>
    <s v="high"/>
    <s v="medium"/>
    <n v="495.72"/>
    <n v="297.43"/>
    <d v="2015-04-11T00:00:00"/>
    <n v="198.29000000000002"/>
    <s v="M"/>
    <n v="97"/>
    <d v="1975-04-14T00:00:00"/>
    <n v="45.254359062658544"/>
    <s v="Payment Adjustment Coordinator"/>
    <s v="Health"/>
    <s v="Mass Customer"/>
    <s v="N"/>
    <s v="No"/>
    <n v="8"/>
    <m/>
  </r>
  <r>
    <n v="7954"/>
    <n v="17"/>
    <x v="226"/>
    <d v="2017-05-02T00:00:00"/>
    <n v="242"/>
    <b v="0"/>
    <s v="Approved"/>
    <s v="Solex"/>
    <s v="Standard"/>
    <s v="high"/>
    <s v="medium"/>
    <n v="1024.6600000000001"/>
    <n v="614.79999999999995"/>
    <d v="1996-11-09T00:00:00"/>
    <n v="409.86000000000013"/>
    <s v="M"/>
    <n v="38"/>
    <d v="1969-05-27T00:00:00"/>
    <n v="51.139290569507864"/>
    <s v="Legal Assistant"/>
    <s v="Manufacturing"/>
    <s v="Mass Customer"/>
    <s v="N"/>
    <s v="No"/>
    <n v="16"/>
    <m/>
  </r>
  <r>
    <n v="8451"/>
    <n v="12"/>
    <x v="545"/>
    <d v="2017-05-02T00:00:00"/>
    <n v="242"/>
    <b v="1"/>
    <s v="Approved"/>
    <s v="Giant Bicycles"/>
    <s v="Standard"/>
    <s v="medium"/>
    <s v="large"/>
    <n v="1765.3"/>
    <n v="709.48"/>
    <d v="2004-07-25T00:00:00"/>
    <n v="1055.82"/>
    <s v="M"/>
    <n v="41"/>
    <d v="1974-05-24T00:00:00"/>
    <n v="46.144770021562657"/>
    <s v="Help Desk Operator"/>
    <s v="n/a"/>
    <s v="High Net Worth"/>
    <s v="N"/>
    <s v="No"/>
    <n v="8"/>
    <m/>
  </r>
  <r>
    <n v="8645"/>
    <n v="10"/>
    <x v="1688"/>
    <d v="2017-05-02T00:00:00"/>
    <n v="242"/>
    <b v="0"/>
    <s v="Approved"/>
    <s v="Solex"/>
    <s v="Standard"/>
    <s v="medium"/>
    <s v="medium"/>
    <n v="1945.43"/>
    <n v="333.18"/>
    <d v="2002-08-31T00:00:00"/>
    <n v="1612.25"/>
    <s v="M"/>
    <n v="70"/>
    <d v="1955-12-16T00:00:00"/>
    <n v="64.594085090055813"/>
    <s v="Budget/Accounting Analyst II"/>
    <s v="Manufacturing"/>
    <s v="High Net Worth"/>
    <s v="N"/>
    <s v="No"/>
    <n v="11"/>
    <m/>
  </r>
  <r>
    <n v="8726"/>
    <n v="22"/>
    <x v="84"/>
    <d v="2017-05-02T00:00:00"/>
    <n v="242"/>
    <b v="1"/>
    <s v="Approved"/>
    <s v="WeareA2B"/>
    <s v="Standard"/>
    <s v="medium"/>
    <s v="medium"/>
    <n v="60.34"/>
    <n v="45.26"/>
    <d v="1993-07-15T00:00:00"/>
    <n v="15.080000000000005"/>
    <s v="F"/>
    <n v="53"/>
    <d v="1969-03-10T00:00:00"/>
    <n v="51.352989199644846"/>
    <s v="Administrative Officer"/>
    <s v="Property"/>
    <s v="Mass Customer"/>
    <s v="N"/>
    <s v="No"/>
    <n v="8"/>
    <m/>
  </r>
  <r>
    <n v="13284"/>
    <n v="45"/>
    <x v="2292"/>
    <d v="2017-02-01T00:00:00"/>
    <m/>
    <m/>
    <s v="Approved"/>
    <s v="Solex"/>
    <s v="Standard"/>
    <s v="medium"/>
    <s v="medium"/>
    <n v="441.49"/>
    <n v="84.99"/>
    <n v="34071"/>
    <m/>
    <m/>
    <m/>
    <m/>
    <m/>
    <m/>
    <m/>
    <m/>
    <m/>
    <m/>
    <m/>
    <m/>
  </r>
  <r>
    <n v="8761"/>
    <n v="82"/>
    <x v="832"/>
    <d v="2017-05-02T00:00:00"/>
    <n v="242"/>
    <b v="0"/>
    <s v="Approved"/>
    <s v="Norco Bicycles"/>
    <s v="Standard"/>
    <s v="high"/>
    <s v="medium"/>
    <n v="1148.6400000000001"/>
    <n v="689.18"/>
    <d v="2015-08-10T00:00:00"/>
    <n v="459.46000000000015"/>
    <s v="M"/>
    <n v="46"/>
    <d v="1961-07-03T00:00:00"/>
    <n v="59.043400158548955"/>
    <n v="0"/>
    <s v="Financial Services"/>
    <s v="Mass Customer"/>
    <s v="N"/>
    <s v="No"/>
    <n v="14"/>
    <m/>
  </r>
  <r>
    <n v="9106"/>
    <n v="49"/>
    <x v="2224"/>
    <d v="2017-05-02T00:00:00"/>
    <n v="242"/>
    <b v="1"/>
    <s v="Approved"/>
    <s v="Trek Bicycles"/>
    <s v="Road"/>
    <s v="medium"/>
    <s v="medium"/>
    <n v="533.51"/>
    <n v="400.13"/>
    <d v="2003-02-16T00:00:00"/>
    <n v="133.38"/>
    <s v="F"/>
    <n v="73"/>
    <d v="1977-07-28T00:00:00"/>
    <n v="42.96394810375444"/>
    <s v="Assistant Media Planner"/>
    <s v="Entertainment"/>
    <s v="Mass Customer"/>
    <s v="N"/>
    <s v="Yes"/>
    <n v="12"/>
    <m/>
  </r>
  <r>
    <n v="9191"/>
    <n v="19"/>
    <x v="413"/>
    <d v="2017-05-02T00:00:00"/>
    <n v="242"/>
    <b v="1"/>
    <s v="Approved"/>
    <s v="OHM Cycles"/>
    <s v="Road"/>
    <s v="high"/>
    <s v="large"/>
    <n v="12.01"/>
    <n v="7.21"/>
    <d v="1993-10-02T00:00:00"/>
    <n v="4.8"/>
    <s v="U"/>
    <n v="28"/>
    <d v="1899-12-30T00:00:00"/>
    <n v="0"/>
    <s v="Business Systems Development Analyst"/>
    <s v="IT"/>
    <s v="Affluent Customer"/>
    <s v="N"/>
    <s v="Yes"/>
    <n v="0"/>
    <m/>
  </r>
  <r>
    <n v="9226"/>
    <n v="0"/>
    <x v="3374"/>
    <d v="2017-05-02T00:00:00"/>
    <n v="242"/>
    <b v="0"/>
    <s v="Approved"/>
    <s v="Solex"/>
    <s v="Standard"/>
    <s v="medium"/>
    <s v="medium"/>
    <n v="71.489999999999995"/>
    <n v="53.62"/>
    <d v="2003-02-07T00:00:00"/>
    <n v="17.869999999999997"/>
    <s v="F"/>
    <n v="72"/>
    <d v="1995-01-24T00:00:00"/>
    <n v="25.45983851471334"/>
    <s v="Web Developer I"/>
    <s v="n/a"/>
    <s v="High Net Worth"/>
    <s v="N"/>
    <s v="Yes"/>
    <n v="3"/>
    <m/>
  </r>
  <r>
    <n v="9532"/>
    <n v="98"/>
    <x v="2776"/>
    <d v="2017-05-02T00:00:00"/>
    <n v="242"/>
    <b v="0"/>
    <s v="Approved"/>
    <s v="Trek Bicycles"/>
    <s v="Standard"/>
    <s v="high"/>
    <s v="medium"/>
    <n v="358.39"/>
    <n v="215.03"/>
    <d v="1991-05-06T00:00:00"/>
    <n v="143.35999999999999"/>
    <s v="M"/>
    <n v="92"/>
    <d v="1978-01-13T00:00:00"/>
    <n v="42.500934405124298"/>
    <s v="Operator"/>
    <s v="IT"/>
    <s v="Affluent Customer"/>
    <s v="N"/>
    <s v="Yes"/>
    <n v="14"/>
    <m/>
  </r>
  <r>
    <n v="10018"/>
    <n v="40"/>
    <x v="1359"/>
    <d v="2017-05-02T00:00:00"/>
    <n v="242"/>
    <b v="0"/>
    <s v="Approved"/>
    <s v="Trek Bicycles"/>
    <s v="Road"/>
    <s v="medium"/>
    <s v="large"/>
    <n v="1894.19"/>
    <n v="598.76"/>
    <d v="2003-07-21T00:00:00"/>
    <n v="1295.43"/>
    <s v="M"/>
    <n v="13"/>
    <d v="1978-01-13T00:00:00"/>
    <n v="42.500934405124298"/>
    <s v="Nurse Practicioner"/>
    <s v="Financial Services"/>
    <s v="High Net Worth"/>
    <s v="N"/>
    <s v="No"/>
    <n v="9"/>
    <m/>
  </r>
  <r>
    <n v="11211"/>
    <n v="33"/>
    <x v="2313"/>
    <d v="2017-05-02T00:00:00"/>
    <n v="242"/>
    <b v="1"/>
    <s v="Approved"/>
    <s v="Giant Bicycles"/>
    <s v="Standard"/>
    <s v="medium"/>
    <s v="small"/>
    <n v="1311.44"/>
    <n v="1167.18"/>
    <d v="1992-10-11T00:00:00"/>
    <n v="144.26"/>
    <s v="F"/>
    <n v="72"/>
    <d v="1998-02-10T00:00:00"/>
    <n v="22.410523446220189"/>
    <s v="Help Desk Operator"/>
    <s v="IT"/>
    <s v="Affluent Customer"/>
    <s v="N"/>
    <s v="No"/>
    <n v="3"/>
    <m/>
  </r>
  <r>
    <n v="13292"/>
    <n v="52"/>
    <x v="636"/>
    <d v="2017-08-22T00:00:00"/>
    <m/>
    <m/>
    <s v="Approved"/>
    <s v="Solex"/>
    <s v="Road"/>
    <s v="medium"/>
    <s v="large"/>
    <n v="1777.8"/>
    <n v="820.78"/>
    <n v="40670"/>
    <m/>
    <m/>
    <m/>
    <m/>
    <m/>
    <m/>
    <m/>
    <m/>
    <m/>
    <m/>
    <m/>
    <m/>
  </r>
  <r>
    <n v="11229"/>
    <n v="19"/>
    <x v="852"/>
    <d v="2017-05-02T00:00:00"/>
    <n v="242"/>
    <b v="0"/>
    <s v="Approved"/>
    <s v="OHM Cycles"/>
    <s v="Road"/>
    <s v="high"/>
    <s v="large"/>
    <n v="12.01"/>
    <n v="7.21"/>
    <d v="2009-03-08T00:00:00"/>
    <n v="4.8"/>
    <s v="M"/>
    <n v="30"/>
    <d v="1977-11-30T00:00:00"/>
    <n v="42.621482350329778"/>
    <s v="Research Assistant IV"/>
    <s v="Retail"/>
    <s v="Mass Customer"/>
    <s v="N"/>
    <s v="No"/>
    <n v="14"/>
    <m/>
  </r>
  <r>
    <n v="11640"/>
    <n v="38"/>
    <x v="272"/>
    <d v="2017-05-02T00:00:00"/>
    <n v="242"/>
    <b v="0"/>
    <s v="Approved"/>
    <s v="Solex"/>
    <s v="Standard"/>
    <s v="medium"/>
    <s v="medium"/>
    <n v="1577.53"/>
    <n v="826.51"/>
    <d v="2011-03-16T00:00:00"/>
    <n v="751.02"/>
    <s v="M"/>
    <n v="31"/>
    <d v="1980-05-20T00:00:00"/>
    <n v="40.15024947361745"/>
    <s v="VP Quality Control"/>
    <s v="IT"/>
    <s v="Mass Customer"/>
    <s v="N"/>
    <s v="No"/>
    <n v="21"/>
    <m/>
  </r>
  <r>
    <n v="11674"/>
    <n v="0"/>
    <x v="3439"/>
    <d v="2017-05-02T00:00:00"/>
    <n v="242"/>
    <b v="0"/>
    <s v="Approved"/>
    <s v="Solex"/>
    <s v="Standard"/>
    <s v="medium"/>
    <s v="medium"/>
    <n v="100.35"/>
    <n v="75.260000000000005"/>
    <d v="2003-09-10T00:00:00"/>
    <n v="25.089999999999989"/>
    <s v="M"/>
    <n v="48"/>
    <d v="1985-07-18T00:00:00"/>
    <n v="34.985865911973619"/>
    <s v="Mechanical Systems Engineer"/>
    <s v="Health"/>
    <s v="High Net Worth"/>
    <s v="N"/>
    <s v="Yes"/>
    <n v="15"/>
    <m/>
  </r>
  <r>
    <n v="12675"/>
    <n v="74"/>
    <x v="945"/>
    <d v="2017-05-02T00:00:00"/>
    <n v="242"/>
    <b v="0"/>
    <s v="Approved"/>
    <s v="WeareA2B"/>
    <s v="Standard"/>
    <s v="medium"/>
    <s v="medium"/>
    <n v="1228.07"/>
    <n v="400.91"/>
    <d v="2000-05-22T00:00:00"/>
    <n v="827.15999999999985"/>
    <s v="M"/>
    <n v="99"/>
    <d v="1987-01-21T00:00:00"/>
    <n v="33.473537144850326"/>
    <s v="Geologist III"/>
    <s v="n/a"/>
    <s v="Mass Customer"/>
    <s v="N"/>
    <s v="No"/>
    <n v="12"/>
    <m/>
  </r>
  <r>
    <n v="12907"/>
    <n v="19"/>
    <x v="997"/>
    <d v="2017-05-02T00:00:00"/>
    <n v="242"/>
    <b v="0"/>
    <s v="Approved"/>
    <s v="Trek Bicycles"/>
    <s v="Mountain"/>
    <s v="low"/>
    <s v="medium"/>
    <n v="574.64"/>
    <n v="459.71"/>
    <d v="2003-02-07T00:00:00"/>
    <n v="114.93"/>
    <s v="F"/>
    <n v="27"/>
    <d v="1962-08-25T00:00:00"/>
    <n v="57.898194679096903"/>
    <s v="Marketing Assistant"/>
    <s v="Retail"/>
    <s v="High Net Worth"/>
    <s v="N"/>
    <s v="Yes"/>
    <n v="5"/>
    <m/>
  </r>
  <r>
    <n v="13185"/>
    <n v="9"/>
    <x v="3440"/>
    <d v="2017-05-02T00:00:00"/>
    <n v="242"/>
    <b v="0"/>
    <s v="Approved"/>
    <s v="Norco Bicycles"/>
    <s v="Standard"/>
    <s v="medium"/>
    <s v="small"/>
    <n v="1216.1400000000001"/>
    <n v="1082.3599999999999"/>
    <d v="1991-11-10T00:00:00"/>
    <n v="133.7800000000002"/>
    <s v="F"/>
    <n v="42"/>
    <d v="1985-07-19T00:00:00"/>
    <n v="34.983126185946219"/>
    <s v="Occupational Therapist"/>
    <s v="Health"/>
    <s v="High Net Worth"/>
    <s v="N"/>
    <s v="Yes"/>
    <n v="10"/>
    <m/>
  </r>
  <r>
    <n v="13362"/>
    <n v="85"/>
    <x v="890"/>
    <d v="2017-05-02T00:00:00"/>
    <n v="242"/>
    <b v="0"/>
    <s v="Approved"/>
    <s v="WeareA2B"/>
    <s v="Standard"/>
    <s v="medium"/>
    <s v="medium"/>
    <n v="1228.07"/>
    <n v="400.91"/>
    <d v="2015-08-10T00:00:00"/>
    <n v="827.15999999999985"/>
    <s v="M"/>
    <n v="78"/>
    <d v="1979-12-07T00:00:00"/>
    <n v="40.602304268137999"/>
    <n v="0"/>
    <s v="Health"/>
    <s v="High Net Worth"/>
    <s v="N"/>
    <s v="Yes"/>
    <n v="6"/>
    <m/>
  </r>
  <r>
    <n v="13448"/>
    <n v="0"/>
    <x v="3320"/>
    <d v="2017-05-02T00:00:00"/>
    <n v="242"/>
    <b v="1"/>
    <s v="Approved"/>
    <s v="Norco Bicycles"/>
    <s v="Standard"/>
    <s v="medium"/>
    <s v="medium"/>
    <n v="360.4"/>
    <n v="270.3"/>
    <d v="2011-01-10T00:00:00"/>
    <n v="90.099999999999966"/>
    <s v="F"/>
    <n v="21"/>
    <d v="1977-09-09T00:00:00"/>
    <n v="42.846139884576353"/>
    <n v="0"/>
    <s v="Financial Services"/>
    <s v="High Net Worth"/>
    <s v="N"/>
    <s v="Yes"/>
    <n v="17"/>
    <m/>
  </r>
  <r>
    <n v="14739"/>
    <n v="71"/>
    <x v="1973"/>
    <d v="2017-05-02T00:00:00"/>
    <n v="242"/>
    <b v="1"/>
    <s v="Approved"/>
    <s v="Solex"/>
    <s v="Standard"/>
    <s v="high"/>
    <s v="large"/>
    <n v="1842.92"/>
    <n v="1105.75"/>
    <d v="1995-10-24T00:00:00"/>
    <n v="737.17000000000007"/>
    <s v="F"/>
    <n v="44"/>
    <d v="1992-06-15T00:00:00"/>
    <n v="28.070797418822931"/>
    <s v="Environmental Tech"/>
    <s v="Argiculture"/>
    <s v="Mass Customer"/>
    <s v="N"/>
    <s v="No"/>
    <n v="6"/>
    <m/>
  </r>
  <r>
    <n v="15294"/>
    <n v="100"/>
    <x v="1569"/>
    <d v="2017-05-02T00:00:00"/>
    <n v="242"/>
    <b v="0"/>
    <s v="Approved"/>
    <s v="Norco Bicycles"/>
    <s v="Road"/>
    <s v="medium"/>
    <s v="medium"/>
    <n v="1036.5899999999999"/>
    <n v="206.35"/>
    <d v="2014-10-10T00:00:00"/>
    <n v="830.2399999999999"/>
    <s v="M"/>
    <n v="53"/>
    <d v="1975-05-29T00:00:00"/>
    <n v="45.131071391425671"/>
    <s v="Analog Circuit Design manager"/>
    <s v="Manufacturing"/>
    <s v="Affluent Customer"/>
    <s v="N"/>
    <s v="No"/>
    <n v="6"/>
    <m/>
  </r>
  <r>
    <n v="15679"/>
    <n v="21"/>
    <x v="1622"/>
    <d v="2017-05-02T00:00:00"/>
    <n v="242"/>
    <b v="1"/>
    <s v="Approved"/>
    <s v="Solex"/>
    <s v="Standard"/>
    <s v="medium"/>
    <s v="large"/>
    <n v="1071.23"/>
    <n v="380.74"/>
    <d v="2016-11-22T00:00:00"/>
    <n v="690.49"/>
    <s v="F"/>
    <n v="78"/>
    <d v="1980-05-23T00:00:00"/>
    <n v="40.142030295535257"/>
    <s v="Chemical Engineer"/>
    <s v="Manufacturing"/>
    <s v="Mass Customer"/>
    <s v="N"/>
    <s v="Yes"/>
    <n v="9"/>
    <m/>
  </r>
  <r>
    <n v="15939"/>
    <n v="81"/>
    <x v="2950"/>
    <d v="2017-05-02T00:00:00"/>
    <n v="242"/>
    <b v="0"/>
    <s v="Approved"/>
    <s v="Norco Bicycles"/>
    <s v="Standard"/>
    <s v="medium"/>
    <s v="small"/>
    <n v="586.45000000000005"/>
    <n v="521.94000000000005"/>
    <d v="1991-07-10T00:00:00"/>
    <n v="64.509999999999991"/>
    <s v="F"/>
    <n v="59"/>
    <d v="1954-05-07T00:00:00"/>
    <n v="66.205043994165393"/>
    <n v="0"/>
    <s v="n/a"/>
    <s v="Mass Customer"/>
    <s v="N"/>
    <s v="No"/>
    <n v="9"/>
    <m/>
  </r>
  <r>
    <n v="16275"/>
    <n v="12"/>
    <x v="2462"/>
    <d v="2017-05-02T00:00:00"/>
    <n v="242"/>
    <b v="0"/>
    <s v="Approved"/>
    <s v="Giant Bicycles"/>
    <s v="Standard"/>
    <s v="medium"/>
    <s v="large"/>
    <n v="1765.3"/>
    <n v="709.48"/>
    <d v="2004-07-25T00:00:00"/>
    <n v="1055.82"/>
    <s v="M"/>
    <n v="67"/>
    <d v="1955-02-18T00:00:00"/>
    <n v="65.418742624302382"/>
    <s v="Geological Engineer"/>
    <s v="Manufacturing"/>
    <s v="High Net Worth"/>
    <s v="N"/>
    <s v="No"/>
    <n v="18"/>
    <m/>
  </r>
  <r>
    <n v="16547"/>
    <n v="33"/>
    <x v="1126"/>
    <d v="2017-05-02T00:00:00"/>
    <n v="242"/>
    <b v="0"/>
    <s v="Approved"/>
    <s v="Giant Bicycles"/>
    <s v="Standard"/>
    <s v="medium"/>
    <s v="small"/>
    <n v="1311.44"/>
    <n v="1167.18"/>
    <d v="2003-03-18T00:00:00"/>
    <n v="144.26"/>
    <s v="F"/>
    <n v="64"/>
    <d v="1967-04-01T00:00:00"/>
    <n v="53.295454953069509"/>
    <s v="Assistant Media Planner"/>
    <s v="Entertainment"/>
    <s v="Mass Customer"/>
    <s v="N"/>
    <s v="Yes"/>
    <n v="11"/>
    <m/>
  </r>
  <r>
    <n v="17463"/>
    <n v="48"/>
    <x v="3089"/>
    <d v="2017-05-02T00:00:00"/>
    <n v="242"/>
    <b v="0"/>
    <s v="Approved"/>
    <s v="WeareA2B"/>
    <s v="Standard"/>
    <s v="medium"/>
    <s v="medium"/>
    <n v="1762.96"/>
    <n v="950.52"/>
    <d v="2016-11-14T00:00:00"/>
    <n v="812.44"/>
    <s v="F"/>
    <n v="49"/>
    <d v="1987-05-02T00:00:00"/>
    <n v="33.196824816083208"/>
    <s v="General Manager"/>
    <s v="Financial Services"/>
    <s v="Mass Customer"/>
    <s v="N"/>
    <s v="Yes"/>
    <n v="21"/>
    <m/>
  </r>
  <r>
    <n v="17496"/>
    <n v="23"/>
    <x v="557"/>
    <d v="2017-05-02T00:00:00"/>
    <n v="242"/>
    <b v="1"/>
    <s v="Approved"/>
    <s v="Norco Bicycles"/>
    <s v="Mountain"/>
    <s v="low"/>
    <s v="small"/>
    <n v="688.63"/>
    <n v="612.88"/>
    <d v="1993-10-02T00:00:00"/>
    <n v="75.75"/>
    <s v="F"/>
    <n v="83"/>
    <d v="1981-05-14T00:00:00"/>
    <n v="39.166687829781836"/>
    <s v="Professor"/>
    <s v="n/a"/>
    <s v="Mass Customer"/>
    <s v="N"/>
    <s v="No"/>
    <n v="3"/>
    <m/>
  </r>
  <r>
    <n v="17738"/>
    <n v="74"/>
    <x v="2176"/>
    <d v="2017-05-02T00:00:00"/>
    <n v="242"/>
    <b v="1"/>
    <s v="Approved"/>
    <s v="WeareA2B"/>
    <s v="Standard"/>
    <s v="medium"/>
    <s v="medium"/>
    <n v="1228.07"/>
    <n v="400.91"/>
    <d v="1991-07-10T00:00:00"/>
    <n v="827.15999999999985"/>
    <s v="F"/>
    <n v="39"/>
    <d v="1983-01-24T00:00:00"/>
    <n v="37.468057692795533"/>
    <s v="Account Coordinator"/>
    <s v="Property"/>
    <s v="Mass Customer"/>
    <s v="N"/>
    <s v="Yes"/>
    <n v="13"/>
    <m/>
  </r>
  <r>
    <n v="18291"/>
    <n v="32"/>
    <x v="1373"/>
    <d v="2017-05-02T00:00:00"/>
    <n v="242"/>
    <b v="1"/>
    <s v="Approved"/>
    <s v="Giant Bicycles"/>
    <s v="Standard"/>
    <s v="medium"/>
    <s v="medium"/>
    <n v="642.70000000000005"/>
    <n v="211.37"/>
    <d v="2002-03-22T00:00:00"/>
    <n v="431.33000000000004"/>
    <s v="M"/>
    <n v="35"/>
    <d v="1996-03-02T00:00:00"/>
    <n v="24.355728925672246"/>
    <s v="Software Consultant"/>
    <s v="Property"/>
    <s v="Mass Customer"/>
    <s v="N"/>
    <s v="No"/>
    <n v="2"/>
    <m/>
  </r>
  <r>
    <n v="13311"/>
    <n v="83"/>
    <x v="2634"/>
    <d v="2017-12-29T00:00:00"/>
    <m/>
    <b v="1"/>
    <s v="Cancelled"/>
    <s v="Solex"/>
    <s v="Touring"/>
    <s v="medium"/>
    <s v="large"/>
    <n v="2083.94"/>
    <n v="675.03"/>
    <n v="41533"/>
    <m/>
    <m/>
    <m/>
    <m/>
    <m/>
    <m/>
    <m/>
    <m/>
    <m/>
    <m/>
    <m/>
    <m/>
  </r>
  <r>
    <n v="18411"/>
    <n v="93"/>
    <x v="154"/>
    <d v="2017-05-02T00:00:00"/>
    <n v="242"/>
    <b v="1"/>
    <s v="Approved"/>
    <s v="OHM Cycles"/>
    <s v="Standard"/>
    <s v="high"/>
    <s v="medium"/>
    <n v="1458.17"/>
    <n v="874.9"/>
    <d v="2014-07-28T00:00:00"/>
    <n v="583.2700000000001"/>
    <s v="M"/>
    <n v="26"/>
    <d v="1959-05-01T00:00:00"/>
    <n v="61.218742624302379"/>
    <s v="Senior Sales Associate"/>
    <s v="Retail"/>
    <s v="High Net Worth"/>
    <s v="N"/>
    <s v="Yes"/>
    <n v="15"/>
    <m/>
  </r>
  <r>
    <n v="18813"/>
    <n v="51"/>
    <x v="2337"/>
    <d v="2017-05-02T00:00:00"/>
    <n v="242"/>
    <b v="1"/>
    <s v="Approved"/>
    <s v="OHM Cycles"/>
    <s v="Standard"/>
    <s v="high"/>
    <s v="medium"/>
    <n v="2005.66"/>
    <n v="1203.4000000000001"/>
    <d v="2015-10-18T00:00:00"/>
    <n v="802.26"/>
    <s v="F"/>
    <n v="7"/>
    <d v="1954-12-28T00:00:00"/>
    <n v="65.561208377727041"/>
    <s v="Structural Engineer"/>
    <s v="Argiculture"/>
    <s v="Mass Customer"/>
    <s v="N"/>
    <s v="Yes"/>
    <n v="13"/>
    <m/>
  </r>
  <r>
    <n v="13314"/>
    <n v="46"/>
    <x v="1703"/>
    <d v="2017-10-04T00:00:00"/>
    <m/>
    <m/>
    <s v="Approved"/>
    <s v="Solex"/>
    <s v="Standard"/>
    <s v="low"/>
    <s v="medium"/>
    <n v="1289.8499999999999"/>
    <n v="74.510000000000005"/>
    <n v="41009"/>
    <m/>
    <m/>
    <m/>
    <m/>
    <m/>
    <m/>
    <m/>
    <m/>
    <m/>
    <m/>
    <m/>
    <m/>
  </r>
  <r>
    <n v="19150"/>
    <n v="50"/>
    <x v="44"/>
    <d v="2017-05-02T00:00:00"/>
    <n v="242"/>
    <b v="0"/>
    <s v="Approved"/>
    <s v="Giant Bicycles"/>
    <s v="Standard"/>
    <s v="medium"/>
    <s v="medium"/>
    <n v="642.70000000000005"/>
    <n v="211.37"/>
    <d v="2002-03-22T00:00:00"/>
    <n v="431.33000000000004"/>
    <s v="F"/>
    <n v="82"/>
    <d v="1980-10-22T00:00:00"/>
    <n v="39.725591939370879"/>
    <s v="Senior Quality Engineer"/>
    <s v="Financial Services"/>
    <s v="High Net Worth"/>
    <s v="N"/>
    <s v="No"/>
    <n v="14"/>
    <m/>
  </r>
  <r>
    <n v="19255"/>
    <n v="93"/>
    <x v="2138"/>
    <d v="2017-05-02T00:00:00"/>
    <n v="242"/>
    <b v="0"/>
    <s v="Approved"/>
    <s v="WeareA2B"/>
    <s v="Standard"/>
    <s v="medium"/>
    <s v="medium"/>
    <n v="1065.03"/>
    <n v="230.09"/>
    <d v="2000-11-03T00:00:00"/>
    <n v="834.93999999999994"/>
    <s v="F"/>
    <n v="97"/>
    <d v="1977-12-28T00:00:00"/>
    <n v="42.544770021562655"/>
    <s v="Nuclear Power Engineer"/>
    <s v="Manufacturing"/>
    <s v="Affluent Customer"/>
    <s v="N"/>
    <s v="No"/>
    <n v="18"/>
    <m/>
  </r>
  <r>
    <n v="115"/>
    <n v="76"/>
    <x v="3055"/>
    <d v="2017-05-01T00:00:00"/>
    <n v="243"/>
    <b v="0"/>
    <s v="Approved"/>
    <s v="WeareA2B"/>
    <s v="Standard"/>
    <s v="low"/>
    <s v="medium"/>
    <n v="642.30999999999995"/>
    <n v="513.85"/>
    <d v="2005-05-10T00:00:00"/>
    <n v="128.45999999999992"/>
    <s v="M"/>
    <n v="55"/>
    <d v="1996-11-19T00:00:00"/>
    <n v="23.637920706494164"/>
    <s v="Information Systems Manager"/>
    <s v="Argiculture"/>
    <s v="Affluent Customer"/>
    <s v="N"/>
    <s v="No"/>
    <n v="5"/>
    <m/>
  </r>
  <r>
    <n v="450"/>
    <n v="5"/>
    <x v="819"/>
    <d v="2017-05-01T00:00:00"/>
    <n v="243"/>
    <b v="0"/>
    <s v="Approved"/>
    <s v="Trek Bicycles"/>
    <s v="Mountain"/>
    <s v="low"/>
    <s v="medium"/>
    <n v="574.64"/>
    <n v="459.71"/>
    <d v="2007-08-04T00:00:00"/>
    <n v="114.93"/>
    <s v="M"/>
    <n v="38"/>
    <d v="1983-02-15T00:00:00"/>
    <n v="37.407783720192796"/>
    <s v="Electrical Engineer"/>
    <s v="Manufacturing"/>
    <s v="Affluent Customer"/>
    <s v="N"/>
    <s v="Yes"/>
    <n v="13"/>
    <m/>
  </r>
  <r>
    <n v="1101"/>
    <n v="17"/>
    <x v="3009"/>
    <d v="2017-05-01T00:00:00"/>
    <n v="243"/>
    <b v="0"/>
    <s v="Approved"/>
    <s v="WeareA2B"/>
    <s v="Touring"/>
    <s v="medium"/>
    <s v="large"/>
    <n v="1362.99"/>
    <n v="57.74"/>
    <d v="1993-04-20T00:00:00"/>
    <n v="1305.25"/>
    <s v="M"/>
    <n v="27"/>
    <d v="1989-10-23T00:00:00"/>
    <n v="30.717372761288683"/>
    <s v="Data Coordiator"/>
    <s v="Manufacturing"/>
    <s v="High Net Worth"/>
    <s v="N"/>
    <s v="Yes"/>
    <n v="20"/>
    <m/>
  </r>
  <r>
    <n v="1456"/>
    <n v="65"/>
    <x v="933"/>
    <d v="2017-05-01T00:00:00"/>
    <n v="243"/>
    <b v="0"/>
    <s v="Approved"/>
    <s v="WeareA2B"/>
    <s v="Standard"/>
    <s v="medium"/>
    <s v="medium"/>
    <n v="1807.45"/>
    <n v="778.69"/>
    <d v="2015-05-21T00:00:00"/>
    <n v="1028.76"/>
    <s v="M"/>
    <n v="1"/>
    <d v="1977-09-19T00:00:00"/>
    <n v="42.818742624302381"/>
    <s v="Accountant IV"/>
    <s v="Property"/>
    <s v="Affluent Customer"/>
    <s v="N"/>
    <s v="No"/>
    <n v="4"/>
    <m/>
  </r>
  <r>
    <n v="1546"/>
    <n v="70"/>
    <x v="186"/>
    <d v="2017-05-01T00:00:00"/>
    <n v="243"/>
    <b v="1"/>
    <s v="Approved"/>
    <s v="Trek Bicycles"/>
    <s v="Standard"/>
    <s v="high"/>
    <s v="medium"/>
    <n v="495.72"/>
    <n v="297.43"/>
    <d v="2015-04-11T00:00:00"/>
    <n v="198.29000000000002"/>
    <s v="M"/>
    <n v="22"/>
    <d v="1994-09-30T00:00:00"/>
    <n v="25.777646733891423"/>
    <s v="Administrative Assistant IV"/>
    <s v="Financial Services"/>
    <s v="Affluent Customer"/>
    <s v="N"/>
    <s v="No"/>
    <n v="3"/>
    <m/>
  </r>
  <r>
    <n v="1635"/>
    <n v="15"/>
    <x v="3196"/>
    <d v="2017-05-01T00:00:00"/>
    <n v="243"/>
    <b v="1"/>
    <s v="Approved"/>
    <s v="Norco Bicycles"/>
    <s v="Standard"/>
    <s v="low"/>
    <s v="medium"/>
    <n v="958.74"/>
    <n v="748.9"/>
    <d v="2005-12-07T00:00:00"/>
    <n v="209.84000000000003"/>
    <s v="M"/>
    <n v="58"/>
    <d v="1981-05-31T00:00:00"/>
    <n v="39.120112487316078"/>
    <s v="VP Quality Control"/>
    <s v="Manufacturing"/>
    <s v="Affluent Customer"/>
    <s v="N"/>
    <s v="No"/>
    <n v="6"/>
    <m/>
  </r>
  <r>
    <n v="1741"/>
    <n v="57"/>
    <x v="281"/>
    <d v="2017-05-01T00:00:00"/>
    <n v="243"/>
    <b v="0"/>
    <s v="Approved"/>
    <s v="WeareA2B"/>
    <s v="Touring"/>
    <s v="medium"/>
    <s v="large"/>
    <n v="1890.39"/>
    <n v="260.14"/>
    <d v="2011-08-24T00:00:00"/>
    <n v="1630.25"/>
    <s v="F"/>
    <n v="38"/>
    <d v="1979-07-06T00:00:00"/>
    <n v="41.024222076357177"/>
    <n v="0"/>
    <s v="IT"/>
    <s v="Mass Customer"/>
    <s v="N"/>
    <s v="Yes"/>
    <n v="22"/>
    <m/>
  </r>
  <r>
    <n v="1834"/>
    <n v="38"/>
    <x v="1619"/>
    <d v="2017-05-01T00:00:00"/>
    <n v="243"/>
    <b v="0"/>
    <s v="Approved"/>
    <s v="Solex"/>
    <s v="Standard"/>
    <s v="medium"/>
    <s v="medium"/>
    <n v="1577.53"/>
    <n v="826.51"/>
    <d v="2011-03-16T00:00:00"/>
    <n v="751.02"/>
    <s v="F"/>
    <n v="39"/>
    <d v="1962-10-15T00:00:00"/>
    <n v="57.758468651699644"/>
    <s v="Civil Engineer"/>
    <s v="Manufacturing"/>
    <s v="Mass Customer"/>
    <s v="N"/>
    <s v="No"/>
    <n v="6"/>
    <m/>
  </r>
  <r>
    <n v="1866"/>
    <n v="47"/>
    <x v="762"/>
    <d v="2017-05-01T00:00:00"/>
    <n v="243"/>
    <b v="0"/>
    <s v="Approved"/>
    <s v="Trek Bicycles"/>
    <s v="Road"/>
    <s v="low"/>
    <s v="small"/>
    <n v="1720.7"/>
    <n v="1531.42"/>
    <d v="2006-10-01T00:00:00"/>
    <n v="189.27999999999997"/>
    <s v="F"/>
    <n v="17"/>
    <d v="1959-09-21T00:00:00"/>
    <n v="60.826961802384574"/>
    <s v="Engineer II"/>
    <s v="Manufacturing"/>
    <s v="Affluent Customer"/>
    <s v="N"/>
    <s v="No"/>
    <n v="8"/>
    <m/>
  </r>
  <r>
    <n v="1867"/>
    <n v="66"/>
    <x v="3254"/>
    <d v="2017-05-01T00:00:00"/>
    <n v="243"/>
    <b v="0"/>
    <s v="Approved"/>
    <s v="Solex"/>
    <s v="Standard"/>
    <s v="medium"/>
    <s v="medium"/>
    <n v="1163.8900000000001"/>
    <n v="589.27"/>
    <d v="2016-07-09T00:00:00"/>
    <n v="574.62000000000012"/>
    <s v="F"/>
    <n v="15"/>
    <d v="1959-08-07T00:00:00"/>
    <n v="60.950249473617454"/>
    <s v="Human Resources Assistant IV"/>
    <s v="n/a"/>
    <s v="High Net Worth"/>
    <s v="N"/>
    <s v="No"/>
    <n v="17"/>
    <m/>
  </r>
  <r>
    <n v="2273"/>
    <n v="92"/>
    <x v="2034"/>
    <d v="2017-05-01T00:00:00"/>
    <n v="243"/>
    <b v="0"/>
    <s v="Approved"/>
    <s v="WeareA2B"/>
    <s v="Standard"/>
    <s v="medium"/>
    <s v="small"/>
    <n v="1415.01"/>
    <n v="1259.3599999999999"/>
    <d v="1998-12-16T00:00:00"/>
    <n v="155.65000000000009"/>
    <s v="M"/>
    <n v="98"/>
    <d v="1996-11-04T00:00:00"/>
    <n v="23.679016596905122"/>
    <s v="Information Systems Manager"/>
    <s v="n/a"/>
    <s v="Mass Customer"/>
    <s v="N"/>
    <s v="No"/>
    <n v="3"/>
    <m/>
  </r>
  <r>
    <n v="2326"/>
    <n v="79"/>
    <x v="21"/>
    <d v="2017-05-01T00:00:00"/>
    <n v="243"/>
    <b v="0"/>
    <s v="Approved"/>
    <s v="Norco Bicycles"/>
    <s v="Standard"/>
    <s v="medium"/>
    <s v="medium"/>
    <n v="1555.58"/>
    <n v="818.01"/>
    <d v="2015-08-02T00:00:00"/>
    <n v="737.56999999999994"/>
    <s v="F"/>
    <n v="43"/>
    <d v="1980-10-04T00:00:00"/>
    <n v="39.77490700786403"/>
    <s v="Structural Analysis Engineer"/>
    <s v="Manufacturing"/>
    <s v="Mass Customer"/>
    <s v="N"/>
    <s v="Yes"/>
    <n v="9"/>
    <m/>
  </r>
  <r>
    <n v="2374"/>
    <n v="0"/>
    <x v="2647"/>
    <d v="2017-05-01T00:00:00"/>
    <n v="243"/>
    <b v="1"/>
    <s v="Approved"/>
    <s v="Norco Bicycles"/>
    <s v="Standard"/>
    <s v="medium"/>
    <s v="medium"/>
    <n v="360.4"/>
    <n v="270.3"/>
    <d v="2016-12-06T00:00:00"/>
    <n v="90.099999999999966"/>
    <s v="M"/>
    <n v="64"/>
    <d v="1967-06-02T00:00:00"/>
    <n v="53.125591939370878"/>
    <s v="Clinical Specialist"/>
    <s v="Health"/>
    <s v="High Net Worth"/>
    <s v="N"/>
    <s v="No"/>
    <n v="11"/>
    <m/>
  </r>
  <r>
    <n v="2662"/>
    <n v="91"/>
    <x v="3249"/>
    <d v="2017-05-01T00:00:00"/>
    <n v="243"/>
    <b v="1"/>
    <s v="Approved"/>
    <s v="WeareA2B"/>
    <s v="Standard"/>
    <s v="low"/>
    <s v="medium"/>
    <n v="642.30999999999995"/>
    <n v="513.85"/>
    <d v="2014-10-10T00:00:00"/>
    <n v="128.45999999999992"/>
    <s v="F"/>
    <n v="29"/>
    <d v="1974-05-24T00:00:00"/>
    <n v="46.144770021562657"/>
    <s v="VP Quality Control"/>
    <s v="n/a"/>
    <s v="High Net Worth"/>
    <s v="N"/>
    <s v="No"/>
    <n v="10"/>
    <m/>
  </r>
  <r>
    <n v="2856"/>
    <n v="31"/>
    <x v="1345"/>
    <d v="2017-05-01T00:00:00"/>
    <n v="243"/>
    <b v="1"/>
    <s v="Approved"/>
    <s v="Giant Bicycles"/>
    <s v="Standard"/>
    <s v="medium"/>
    <s v="medium"/>
    <n v="230.91"/>
    <n v="173.18"/>
    <d v="1999-07-20T00:00:00"/>
    <n v="57.72999999999999"/>
    <s v="M"/>
    <n v="94"/>
    <d v="1980-12-03T00:00:00"/>
    <n v="39.610523446220192"/>
    <s v="Legal Assistant"/>
    <s v="Health"/>
    <s v="Mass Customer"/>
    <s v="N"/>
    <s v="Yes"/>
    <n v="12"/>
    <m/>
  </r>
  <r>
    <n v="3412"/>
    <n v="39"/>
    <x v="3376"/>
    <d v="2017-05-01T00:00:00"/>
    <n v="243"/>
    <b v="1"/>
    <s v="Approved"/>
    <s v="Giant Bicycles"/>
    <s v="Standard"/>
    <s v="medium"/>
    <s v="large"/>
    <n v="1812.75"/>
    <n v="582.48"/>
    <d v="2008-03-19T00:00:00"/>
    <n v="1230.27"/>
    <s v="F"/>
    <n v="13"/>
    <d v="1989-06-03T00:00:00"/>
    <n v="31.106413857179096"/>
    <n v="0"/>
    <s v="Financial Services"/>
    <s v="Mass Customer"/>
    <s v="N"/>
    <s v="Yes"/>
    <n v="21"/>
    <m/>
  </r>
  <r>
    <n v="3852"/>
    <n v="2"/>
    <x v="345"/>
    <d v="2017-05-01T00:00:00"/>
    <n v="243"/>
    <b v="1"/>
    <s v="Approved"/>
    <s v="Giant Bicycles"/>
    <s v="Road"/>
    <s v="low"/>
    <s v="small"/>
    <n v="590.26"/>
    <n v="525.33000000000004"/>
    <d v="2010-11-05T00:00:00"/>
    <n v="64.92999999999995"/>
    <s v="M"/>
    <n v="2"/>
    <d v="1984-08-12T00:00:00"/>
    <n v="35.917372761288682"/>
    <n v="0"/>
    <s v="n/a"/>
    <s v="High Net Worth"/>
    <s v="N"/>
    <s v="No"/>
    <n v="8"/>
    <m/>
  </r>
  <r>
    <n v="4084"/>
    <n v="23"/>
    <x v="1378"/>
    <d v="2017-05-01T00:00:00"/>
    <n v="243"/>
    <b v="0"/>
    <s v="Approved"/>
    <s v="Norco Bicycles"/>
    <s v="Standard"/>
    <s v="medium"/>
    <s v="medium"/>
    <n v="1198.46"/>
    <n v="381.1"/>
    <d v="2003-09-10T00:00:00"/>
    <n v="817.36"/>
    <s v="F"/>
    <n v="76"/>
    <d v="1978-01-30T00:00:00"/>
    <n v="42.454359062658547"/>
    <s v="Financial Advisor"/>
    <s v="Financial Services"/>
    <s v="High Net Worth"/>
    <s v="N"/>
    <s v="Yes"/>
    <n v="20"/>
    <m/>
  </r>
  <r>
    <n v="4608"/>
    <n v="45"/>
    <x v="3245"/>
    <d v="2017-05-01T00:00:00"/>
    <n v="243"/>
    <b v="1"/>
    <s v="Approved"/>
    <s v="Solex"/>
    <s v="Standard"/>
    <s v="medium"/>
    <s v="medium"/>
    <n v="441.49"/>
    <n v="84.99"/>
    <d v="2007-12-11T00:00:00"/>
    <n v="356.5"/>
    <s v="M"/>
    <n v="51"/>
    <d v="1989-05-28T00:00:00"/>
    <n v="31.122852213343478"/>
    <s v="Biostatistician II"/>
    <s v="n/a"/>
    <s v="Mass Customer"/>
    <s v="N"/>
    <s v="Yes"/>
    <n v="17"/>
    <m/>
  </r>
  <r>
    <n v="4730"/>
    <n v="81"/>
    <x v="1624"/>
    <d v="2017-05-01T00:00:00"/>
    <n v="243"/>
    <b v="0"/>
    <s v="Approved"/>
    <s v="Norco Bicycles"/>
    <s v="Standard"/>
    <s v="medium"/>
    <s v="small"/>
    <n v="586.45000000000005"/>
    <n v="521.94000000000005"/>
    <d v="2013-09-16T00:00:00"/>
    <n v="64.509999999999991"/>
    <s v="F"/>
    <n v="25"/>
    <d v="1976-12-10T00:00:00"/>
    <n v="43.594085090055806"/>
    <s v="Director of Sales"/>
    <s v="Retail"/>
    <s v="Affluent Customer"/>
    <s v="N"/>
    <s v="Yes"/>
    <n v="18"/>
    <m/>
  </r>
  <r>
    <n v="4846"/>
    <n v="68"/>
    <x v="2138"/>
    <d v="2017-05-01T00:00:00"/>
    <n v="243"/>
    <b v="0"/>
    <s v="Approved"/>
    <s v="OHM Cycles"/>
    <s v="Standard"/>
    <s v="medium"/>
    <s v="medium"/>
    <n v="1636.9"/>
    <n v="44.71"/>
    <d v="2010-08-20T00:00:00"/>
    <n v="1592.19"/>
    <s v="F"/>
    <n v="97"/>
    <d v="1977-12-28T00:00:00"/>
    <n v="42.544770021562655"/>
    <s v="Nuclear Power Engineer"/>
    <s v="Manufacturing"/>
    <s v="Affluent Customer"/>
    <s v="N"/>
    <s v="No"/>
    <n v="18"/>
    <m/>
  </r>
  <r>
    <n v="5177"/>
    <n v="53"/>
    <x v="1079"/>
    <d v="2017-05-01T00:00:00"/>
    <n v="243"/>
    <b v="1"/>
    <s v="Approved"/>
    <s v="OHM Cycles"/>
    <s v="Standard"/>
    <s v="medium"/>
    <s v="medium"/>
    <n v="795.34"/>
    <n v="101.58"/>
    <d v="1991-01-21T00:00:00"/>
    <n v="693.76"/>
    <s v="F"/>
    <n v="86"/>
    <d v="1981-09-02T00:00:00"/>
    <n v="38.862578240740739"/>
    <s v="Paralegal"/>
    <s v="Financial Services"/>
    <s v="Affluent Customer"/>
    <s v="N"/>
    <s v="Yes"/>
    <n v="5"/>
    <m/>
  </r>
  <r>
    <n v="5474"/>
    <n v="71"/>
    <x v="1561"/>
    <d v="2017-05-01T00:00:00"/>
    <n v="243"/>
    <b v="0"/>
    <s v="Approved"/>
    <s v="Solex"/>
    <s v="Standard"/>
    <s v="high"/>
    <s v="large"/>
    <n v="1842.92"/>
    <n v="1105.75"/>
    <d v="2016-12-06T00:00:00"/>
    <n v="737.17000000000007"/>
    <s v="M"/>
    <n v="9"/>
    <d v="1978-02-28T00:00:00"/>
    <n v="42.374907007864024"/>
    <n v="0"/>
    <s v="n/a"/>
    <s v="Mass Customer"/>
    <s v="N"/>
    <s v="Yes"/>
    <n v="17"/>
    <m/>
  </r>
  <r>
    <n v="5505"/>
    <n v="0"/>
    <x v="1398"/>
    <d v="2017-05-01T00:00:00"/>
    <n v="243"/>
    <b v="0"/>
    <s v="Approved"/>
    <s v="Solex"/>
    <s v="Standard"/>
    <s v="medium"/>
    <s v="medium"/>
    <n v="441.49"/>
    <n v="84.99"/>
    <d v="1993-04-12T00:00:00"/>
    <n v="356.5"/>
    <s v="M"/>
    <n v="74"/>
    <d v="1953-11-04T00:00:00"/>
    <n v="66.709153583206486"/>
    <s v="Quality Control Specialist"/>
    <s v="n/a"/>
    <s v="High Net Worth"/>
    <s v="N"/>
    <s v="No"/>
    <n v="10"/>
    <m/>
  </r>
  <r>
    <n v="6332"/>
    <n v="95"/>
    <x v="1929"/>
    <d v="2017-05-01T00:00:00"/>
    <n v="243"/>
    <b v="1"/>
    <s v="Approved"/>
    <s v="Giant Bicycles"/>
    <s v="Standard"/>
    <s v="medium"/>
    <s v="large"/>
    <n v="569.55999999999995"/>
    <n v="528.42999999999995"/>
    <d v="2003-09-10T00:00:00"/>
    <n v="41.129999999999995"/>
    <s v="M"/>
    <n v="37"/>
    <d v="1978-07-15T00:00:00"/>
    <n v="41.999564542110605"/>
    <s v="Nurse Practicioner"/>
    <s v="n/a"/>
    <s v="Affluent Customer"/>
    <s v="N"/>
    <s v="No"/>
    <n v="14"/>
    <m/>
  </r>
  <r>
    <n v="6433"/>
    <n v="96"/>
    <x v="2566"/>
    <d v="2017-05-01T00:00:00"/>
    <n v="243"/>
    <b v="1"/>
    <s v="Approved"/>
    <s v="WeareA2B"/>
    <s v="Road"/>
    <s v="low"/>
    <s v="small"/>
    <n v="1172.78"/>
    <n v="1043.77"/>
    <d v="2002-10-10T00:00:00"/>
    <n v="129.01"/>
    <s v="F"/>
    <n v="46"/>
    <d v="1975-08-15T00:00:00"/>
    <n v="44.917372761288682"/>
    <s v="Biostatistician II"/>
    <s v="n/a"/>
    <s v="Mass Customer"/>
    <s v="N"/>
    <s v="Yes"/>
    <n v="8"/>
    <m/>
  </r>
  <r>
    <n v="6562"/>
    <n v="63"/>
    <x v="1797"/>
    <d v="2017-05-01T00:00:00"/>
    <n v="243"/>
    <b v="0"/>
    <s v="Approved"/>
    <s v="WeareA2B"/>
    <s v="Standard"/>
    <s v="medium"/>
    <s v="medium"/>
    <n v="1992.93"/>
    <n v="762.63"/>
    <d v="1993-05-26T00:00:00"/>
    <n v="1230.3000000000002"/>
    <s v="M"/>
    <n v="60"/>
    <d v="1976-08-18T00:00:00"/>
    <n v="43.906413857179096"/>
    <n v="0"/>
    <s v="n/a"/>
    <s v="High Net Worth"/>
    <s v="N"/>
    <s v="No"/>
    <n v="4"/>
    <m/>
  </r>
  <r>
    <n v="13344"/>
    <n v="0"/>
    <x v="2951"/>
    <d v="2017-01-28T00:00:00"/>
    <m/>
    <b v="1"/>
    <s v="Approved"/>
    <m/>
    <m/>
    <m/>
    <m/>
    <n v="435.66"/>
    <m/>
    <m/>
    <m/>
    <m/>
    <m/>
    <m/>
    <m/>
    <m/>
    <m/>
    <m/>
    <m/>
    <m/>
    <m/>
    <m/>
  </r>
  <r>
    <n v="13345"/>
    <n v="0"/>
    <x v="816"/>
    <d v="2017-03-24T00:00:00"/>
    <m/>
    <b v="0"/>
    <s v="Approved"/>
    <m/>
    <m/>
    <m/>
    <m/>
    <n v="1409.68"/>
    <m/>
    <m/>
    <m/>
    <m/>
    <m/>
    <m/>
    <m/>
    <m/>
    <m/>
    <m/>
    <m/>
    <m/>
    <m/>
    <m/>
  </r>
  <r>
    <n v="6583"/>
    <n v="8"/>
    <x v="225"/>
    <d v="2017-05-01T00:00:00"/>
    <n v="243"/>
    <b v="0"/>
    <s v="Approved"/>
    <s v="Solex"/>
    <s v="Road"/>
    <s v="medium"/>
    <s v="small"/>
    <n v="1703.52"/>
    <n v="1516.13"/>
    <d v="1991-11-07T00:00:00"/>
    <n v="187.38999999999987"/>
    <s v="M"/>
    <n v="93"/>
    <d v="1955-07-27T00:00:00"/>
    <n v="64.983126185946219"/>
    <s v="Help Desk Technician"/>
    <s v="n/a"/>
    <s v="Mass Customer"/>
    <s v="N"/>
    <s v="Yes"/>
    <n v="12"/>
    <m/>
  </r>
  <r>
    <n v="6664"/>
    <n v="86"/>
    <x v="382"/>
    <d v="2017-05-01T00:00:00"/>
    <n v="243"/>
    <b v="0"/>
    <s v="Approved"/>
    <s v="Norco Bicycles"/>
    <s v="Road"/>
    <s v="high"/>
    <s v="large"/>
    <n v="774.53"/>
    <n v="464.72"/>
    <d v="2003-03-18T00:00:00"/>
    <n v="309.80999999999995"/>
    <s v="F"/>
    <n v="46"/>
    <d v="1985-12-22T00:00:00"/>
    <n v="34.555728925672248"/>
    <s v="Social Worker"/>
    <s v="Health"/>
    <s v="High Net Worth"/>
    <s v="N"/>
    <s v="No"/>
    <n v="16"/>
    <m/>
  </r>
  <r>
    <n v="6819"/>
    <n v="28"/>
    <x v="1449"/>
    <d v="2017-05-01T00:00:00"/>
    <n v="243"/>
    <b v="0"/>
    <s v="Approved"/>
    <s v="Norco Bicycles"/>
    <s v="Standard"/>
    <s v="medium"/>
    <s v="small"/>
    <n v="1216.1400000000001"/>
    <n v="1082.3599999999999"/>
    <d v="2010-05-05T00:00:00"/>
    <n v="133.7800000000002"/>
    <s v="F"/>
    <n v="32"/>
    <d v="1971-08-15T00:00:00"/>
    <n v="48.920112487316082"/>
    <s v="Human Resources Manager"/>
    <s v="n/a"/>
    <s v="Affluent Customer"/>
    <s v="N"/>
    <s v="Yes"/>
    <n v="8"/>
    <m/>
  </r>
  <r>
    <n v="7202"/>
    <n v="35"/>
    <x v="179"/>
    <d v="2017-05-01T00:00:00"/>
    <n v="243"/>
    <b v="0"/>
    <s v="Approved"/>
    <s v="Giant Bicycles"/>
    <s v="Standard"/>
    <s v="medium"/>
    <s v="medium"/>
    <n v="1403.5"/>
    <n v="954.82"/>
    <d v="2016-11-14T00:00:00"/>
    <n v="448.67999999999995"/>
    <s v="F"/>
    <n v="49"/>
    <d v="1956-07-29T00:00:00"/>
    <n v="63.974907007864026"/>
    <s v="Account Executive"/>
    <s v="n/a"/>
    <s v="High Net Worth"/>
    <s v="N"/>
    <s v="No"/>
    <n v="11"/>
    <m/>
  </r>
  <r>
    <n v="8593"/>
    <n v="0"/>
    <x v="2180"/>
    <d v="2017-05-01T00:00:00"/>
    <n v="243"/>
    <b v="0"/>
    <s v="Approved"/>
    <s v="Trek Bicycles"/>
    <s v="Road"/>
    <s v="medium"/>
    <s v="medium"/>
    <n v="290.62"/>
    <n v="215.14"/>
    <d v="2004-12-18T00:00:00"/>
    <n v="75.480000000000018"/>
    <s v="F"/>
    <n v="40"/>
    <d v="1956-04-01T00:00:00"/>
    <n v="64.300934405124295"/>
    <s v="Electrical Engineer"/>
    <s v="Manufacturing"/>
    <s v="High Net Worth"/>
    <s v="N"/>
    <s v="No"/>
    <n v="11"/>
    <m/>
  </r>
  <r>
    <n v="9887"/>
    <n v="94"/>
    <x v="2871"/>
    <d v="2017-05-01T00:00:00"/>
    <n v="243"/>
    <b v="0"/>
    <s v="Approved"/>
    <s v="Giant Bicycles"/>
    <s v="Standard"/>
    <s v="medium"/>
    <s v="large"/>
    <n v="1635.3"/>
    <n v="993.66"/>
    <d v="2013-06-09T00:00:00"/>
    <n v="641.64"/>
    <s v="M"/>
    <n v="11"/>
    <d v="1967-10-31T00:00:00"/>
    <n v="52.711893309233886"/>
    <n v="0"/>
    <s v="Telecommunications"/>
    <s v="Mass Customer"/>
    <s v="N"/>
    <s v="No"/>
    <n v="16"/>
    <m/>
  </r>
  <r>
    <n v="10014"/>
    <n v="63"/>
    <x v="2745"/>
    <d v="2017-05-01T00:00:00"/>
    <n v="243"/>
    <b v="1"/>
    <s v="Approved"/>
    <s v="Solex"/>
    <s v="Standard"/>
    <s v="medium"/>
    <s v="medium"/>
    <n v="1483.2"/>
    <n v="99.59"/>
    <d v="2010-11-05T00:00:00"/>
    <n v="1383.6100000000001"/>
    <s v="M"/>
    <n v="34"/>
    <d v="1986-10-20T00:00:00"/>
    <n v="33.728331665398272"/>
    <s v="Sales Associate"/>
    <s v="Financial Services"/>
    <s v="Mass Customer"/>
    <s v="N"/>
    <s v="Yes"/>
    <n v="16"/>
    <m/>
  </r>
  <r>
    <n v="10158"/>
    <n v="2"/>
    <x v="1753"/>
    <d v="2017-05-01T00:00:00"/>
    <n v="243"/>
    <b v="1"/>
    <s v="Approved"/>
    <s v="Solex"/>
    <s v="Standard"/>
    <s v="medium"/>
    <s v="medium"/>
    <n v="71.489999999999995"/>
    <n v="53.62"/>
    <d v="2012-12-02T00:00:00"/>
    <n v="17.869999999999997"/>
    <s v="M"/>
    <n v="89"/>
    <d v="1972-10-08T00:00:00"/>
    <n v="47.76942755580923"/>
    <s v="Analyst Programmer"/>
    <s v="Financial Services"/>
    <s v="Mass Customer"/>
    <s v="N"/>
    <s v="No"/>
    <n v="7"/>
    <m/>
  </r>
  <r>
    <n v="10775"/>
    <n v="1"/>
    <x v="38"/>
    <d v="2017-05-01T00:00:00"/>
    <n v="243"/>
    <b v="0"/>
    <s v="Approved"/>
    <s v="Giant Bicycles"/>
    <s v="Standard"/>
    <s v="medium"/>
    <s v="medium"/>
    <n v="1403.5"/>
    <n v="954.82"/>
    <d v="2005-08-09T00:00:00"/>
    <n v="448.67999999999995"/>
    <s v="M"/>
    <n v="57"/>
    <d v="1962-03-19T00:00:00"/>
    <n v="58.333811117453067"/>
    <s v="Sales Associate"/>
    <s v="n/a"/>
    <s v="Affluent Customer"/>
    <s v="N"/>
    <s v="Yes"/>
    <n v="15"/>
    <m/>
  </r>
  <r>
    <n v="11060"/>
    <n v="80"/>
    <x v="2977"/>
    <d v="2017-05-01T00:00:00"/>
    <n v="243"/>
    <b v="1"/>
    <s v="Approved"/>
    <s v="OHM Cycles"/>
    <s v="Touring"/>
    <s v="low"/>
    <s v="medium"/>
    <n v="1073.07"/>
    <n v="933.84"/>
    <d v="1997-01-25T00:00:00"/>
    <n v="139.2299999999999"/>
    <s v="M"/>
    <n v="94"/>
    <d v="1999-07-07T00:00:00"/>
    <n v="21.007783720192794"/>
    <s v="Actuary"/>
    <s v="Financial Services"/>
    <s v="Mass Customer"/>
    <s v="N"/>
    <s v="No"/>
    <n v="1"/>
    <m/>
  </r>
  <r>
    <n v="11952"/>
    <n v="82"/>
    <x v="1003"/>
    <d v="2017-05-01T00:00:00"/>
    <n v="243"/>
    <b v="0"/>
    <s v="Approved"/>
    <s v="Norco Bicycles"/>
    <s v="Standard"/>
    <s v="high"/>
    <s v="medium"/>
    <n v="1148.6400000000001"/>
    <n v="689.18"/>
    <d v="2015-08-10T00:00:00"/>
    <n v="459.46000000000015"/>
    <s v="F"/>
    <n v="0"/>
    <d v="1996-10-24T00:00:00"/>
    <n v="23.709153583206493"/>
    <s v="Chief Design Engineer"/>
    <s v="Manufacturing"/>
    <s v="Mass Customer"/>
    <s v="N"/>
    <s v="No"/>
    <n v="5"/>
    <m/>
  </r>
  <r>
    <n v="13357"/>
    <n v="28"/>
    <x v="1233"/>
    <d v="2017-03-20T00:00:00"/>
    <m/>
    <m/>
    <s v="Approved"/>
    <s v="Norco Bicycles"/>
    <s v="Standard"/>
    <s v="medium"/>
    <s v="small"/>
    <n v="1216.1400000000001"/>
    <n v="1082.3599999999999"/>
    <n v="33455"/>
    <m/>
    <m/>
    <m/>
    <m/>
    <m/>
    <m/>
    <m/>
    <m/>
    <m/>
    <m/>
    <m/>
    <m/>
  </r>
  <r>
    <n v="12213"/>
    <n v="36"/>
    <x v="241"/>
    <d v="2017-05-01T00:00:00"/>
    <n v="243"/>
    <b v="0"/>
    <s v="Approved"/>
    <s v="Solex"/>
    <s v="Standard"/>
    <s v="low"/>
    <s v="medium"/>
    <n v="945.04"/>
    <n v="507.58"/>
    <d v="2011-03-16T00:00:00"/>
    <n v="437.46"/>
    <s v="M"/>
    <n v="4"/>
    <d v="1979-04-07T00:00:00"/>
    <n v="41.27079741882293"/>
    <s v="Physical Therapy Assistant"/>
    <s v="Argiculture"/>
    <s v="Mass Customer"/>
    <s v="N"/>
    <s v="Yes"/>
    <n v="3"/>
    <m/>
  </r>
  <r>
    <n v="12281"/>
    <n v="59"/>
    <x v="793"/>
    <d v="2017-05-01T00:00:00"/>
    <n v="243"/>
    <b v="1"/>
    <s v="Approved"/>
    <s v="WeareA2B"/>
    <s v="Standard"/>
    <s v="medium"/>
    <s v="small"/>
    <n v="1415.01"/>
    <n v="1259.3599999999999"/>
    <d v="2013-06-09T00:00:00"/>
    <n v="155.65000000000009"/>
    <s v="M"/>
    <n v="73"/>
    <d v="1998-12-30T00:00:00"/>
    <n v="21.525591939370877"/>
    <s v="Financial Analyst"/>
    <s v="Financial Services"/>
    <s v="High Net Worth"/>
    <s v="N"/>
    <s v="Yes"/>
    <n v="3"/>
    <m/>
  </r>
  <r>
    <n v="12545"/>
    <n v="88"/>
    <x v="392"/>
    <d v="2017-05-01T00:00:00"/>
    <n v="243"/>
    <b v="1"/>
    <s v="Approved"/>
    <s v="Norco Bicycles"/>
    <s v="Standard"/>
    <s v="high"/>
    <s v="small"/>
    <n v="1661.92"/>
    <n v="1479.11"/>
    <d v="1994-09-09T00:00:00"/>
    <n v="182.81000000000017"/>
    <s v="F"/>
    <n v="55"/>
    <d v="1959-03-26T00:00:00"/>
    <n v="61.317372761288681"/>
    <s v="Physical Therapy Assistant"/>
    <s v="IT"/>
    <s v="High Net Worth"/>
    <s v="N"/>
    <s v="No"/>
    <n v="19"/>
    <m/>
  </r>
  <r>
    <n v="12708"/>
    <n v="25"/>
    <x v="786"/>
    <d v="2017-05-01T00:00:00"/>
    <n v="243"/>
    <b v="1"/>
    <s v="Approved"/>
    <s v="Giant Bicycles"/>
    <s v="Road"/>
    <s v="medium"/>
    <s v="medium"/>
    <n v="1538.99"/>
    <n v="829.65"/>
    <d v="2016-02-04T00:00:00"/>
    <n v="709.34"/>
    <s v="F"/>
    <n v="21"/>
    <d v="1969-01-25T00:00:00"/>
    <n v="51.473537144850326"/>
    <s v="Director of Sales"/>
    <s v="n/a"/>
    <s v="Affluent Customer"/>
    <s v="N"/>
    <s v="No"/>
    <n v="18"/>
    <m/>
  </r>
  <r>
    <n v="12769"/>
    <n v="15"/>
    <x v="2289"/>
    <d v="2017-05-01T00:00:00"/>
    <n v="243"/>
    <b v="1"/>
    <s v="Approved"/>
    <s v="Norco Bicycles"/>
    <s v="Standard"/>
    <s v="low"/>
    <s v="medium"/>
    <n v="958.74"/>
    <n v="748.9"/>
    <d v="2010-05-05T00:00:00"/>
    <n v="209.84000000000003"/>
    <s v="F"/>
    <n v="2"/>
    <d v="1966-07-24T00:00:00"/>
    <n v="53.983126185946219"/>
    <s v="Sales Associate"/>
    <s v="Property"/>
    <s v="Mass Customer"/>
    <s v="N"/>
    <s v="Yes"/>
    <n v="18"/>
    <m/>
  </r>
  <r>
    <n v="13471"/>
    <n v="11"/>
    <x v="3015"/>
    <d v="2017-05-01T00:00:00"/>
    <n v="243"/>
    <b v="1"/>
    <s v="Approved"/>
    <s v="Giant Bicycles"/>
    <s v="Standard"/>
    <s v="high"/>
    <s v="medium"/>
    <n v="1274.93"/>
    <n v="764.96"/>
    <d v="2007-08-04T00:00:00"/>
    <n v="509.97"/>
    <s v="F"/>
    <n v="48"/>
    <d v="1960-04-19T00:00:00"/>
    <n v="60.248879610603751"/>
    <s v="Electrical Engineer"/>
    <s v="Manufacturing"/>
    <s v="Mass Customer"/>
    <s v="N"/>
    <s v="No"/>
    <n v="10"/>
    <m/>
  </r>
  <r>
    <n v="13602"/>
    <n v="56"/>
    <x v="2172"/>
    <d v="2017-05-01T00:00:00"/>
    <n v="243"/>
    <b v="1"/>
    <s v="Approved"/>
    <s v="OHM Cycles"/>
    <s v="Standard"/>
    <s v="medium"/>
    <s v="medium"/>
    <n v="183.86"/>
    <n v="137.9"/>
    <d v="1997-10-04T00:00:00"/>
    <n v="45.960000000000008"/>
    <s v="F"/>
    <n v="29"/>
    <d v="1974-10-21T00:00:00"/>
    <n v="45.733811117453065"/>
    <s v="Registered Nurse"/>
    <s v="Health"/>
    <s v="Mass Customer"/>
    <s v="N"/>
    <s v="No"/>
    <n v="12"/>
    <m/>
  </r>
  <r>
    <n v="13693"/>
    <n v="83"/>
    <x v="2149"/>
    <d v="2017-05-01T00:00:00"/>
    <n v="243"/>
    <b v="1"/>
    <s v="Approved"/>
    <s v="Solex"/>
    <s v="Touring"/>
    <s v="medium"/>
    <s v="large"/>
    <n v="2083.94"/>
    <n v="675.03"/>
    <d v="1993-04-20T00:00:00"/>
    <n v="1408.91"/>
    <s v="F"/>
    <n v="63"/>
    <d v="1989-09-30T00:00:00"/>
    <n v="30.780386459918819"/>
    <s v="Software Engineer I"/>
    <s v="IT"/>
    <s v="Affluent Customer"/>
    <s v="N"/>
    <s v="Yes"/>
    <n v="12"/>
    <m/>
  </r>
  <r>
    <n v="13941"/>
    <n v="44"/>
    <x v="1462"/>
    <d v="2017-05-01T00:00:00"/>
    <n v="243"/>
    <b v="0"/>
    <s v="Approved"/>
    <s v="WeareA2B"/>
    <s v="Standard"/>
    <s v="medium"/>
    <s v="medium"/>
    <n v="1769.64"/>
    <n v="108.76"/>
    <d v="2011-05-09T00:00:00"/>
    <n v="1660.88"/>
    <s v="F"/>
    <n v="96"/>
    <d v="1973-05-25T00:00:00"/>
    <n v="47.142030295535257"/>
    <s v="Programmer Analyst III"/>
    <s v="n/a"/>
    <s v="Mass Customer"/>
    <s v="N"/>
    <s v="No"/>
    <n v="8"/>
    <m/>
  </r>
  <r>
    <n v="13962"/>
    <n v="81"/>
    <x v="2661"/>
    <d v="2017-05-01T00:00:00"/>
    <n v="243"/>
    <b v="1"/>
    <s v="Approved"/>
    <s v="Norco Bicycles"/>
    <s v="Standard"/>
    <s v="medium"/>
    <s v="small"/>
    <n v="586.45000000000005"/>
    <n v="521.94000000000005"/>
    <d v="1997-08-25T00:00:00"/>
    <n v="64.509999999999991"/>
    <s v="F"/>
    <n v="35"/>
    <d v="1989-02-15T00:00:00"/>
    <n v="31.402304268138"/>
    <s v="Nurse"/>
    <s v="Financial Services"/>
    <s v="Mass Customer"/>
    <s v="N"/>
    <s v="Yes"/>
    <n v="22"/>
    <m/>
  </r>
  <r>
    <n v="15292"/>
    <n v="40"/>
    <x v="412"/>
    <d v="2017-05-01T00:00:00"/>
    <n v="243"/>
    <b v="0"/>
    <s v="Approved"/>
    <s v="Trek Bicycles"/>
    <s v="Road"/>
    <s v="medium"/>
    <s v="large"/>
    <n v="1894.19"/>
    <n v="598.76"/>
    <d v="2011-08-24T00:00:00"/>
    <n v="1295.43"/>
    <s v="F"/>
    <n v="91"/>
    <d v="1973-07-18T00:00:00"/>
    <n v="46.994085090055805"/>
    <n v="0"/>
    <s v="n/a"/>
    <s v="High Net Worth"/>
    <s v="N"/>
    <s v="Yes"/>
    <n v="4"/>
    <m/>
  </r>
  <r>
    <n v="13369"/>
    <n v="0"/>
    <x v="3042"/>
    <d v="2017-01-10T00:00:00"/>
    <m/>
    <b v="1"/>
    <s v="Approved"/>
    <m/>
    <m/>
    <m/>
    <m/>
    <n v="1315.16"/>
    <m/>
    <m/>
    <m/>
    <m/>
    <m/>
    <m/>
    <m/>
    <m/>
    <m/>
    <m/>
    <m/>
    <m/>
    <m/>
    <m/>
  </r>
  <r>
    <n v="15322"/>
    <n v="99"/>
    <x v="924"/>
    <d v="2017-05-01T00:00:00"/>
    <n v="243"/>
    <b v="0"/>
    <s v="Approved"/>
    <s v="OHM Cycles"/>
    <s v="Standard"/>
    <s v="medium"/>
    <s v="medium"/>
    <n v="1227.3399999999999"/>
    <n v="770.89"/>
    <d v="1994-08-10T00:00:00"/>
    <n v="456.44999999999993"/>
    <s v="F"/>
    <n v="80"/>
    <d v="1971-07-12T00:00:00"/>
    <n v="49.013263172247591"/>
    <s v="Actuary"/>
    <s v="Financial Services"/>
    <s v="Mass Customer"/>
    <s v="N"/>
    <s v="Yes"/>
    <n v="10"/>
    <m/>
  </r>
  <r>
    <n v="15700"/>
    <n v="89"/>
    <x v="2443"/>
    <d v="2017-05-01T00:00:00"/>
    <n v="243"/>
    <b v="1"/>
    <s v="Approved"/>
    <s v="WeareA2B"/>
    <s v="Touring"/>
    <s v="medium"/>
    <s v="large"/>
    <n v="1362.99"/>
    <n v="57.74"/>
    <d v="1993-04-20T00:00:00"/>
    <n v="1305.25"/>
    <s v="M"/>
    <n v="6"/>
    <d v="1983-08-23T00:00:00"/>
    <n v="36.88997550101471"/>
    <s v="Cost Accountant"/>
    <s v="Financial Services"/>
    <s v="Affluent Customer"/>
    <s v="N"/>
    <s v="No"/>
    <n v="17"/>
    <m/>
  </r>
  <r>
    <n v="16719"/>
    <n v="43"/>
    <x v="1180"/>
    <d v="2017-05-01T00:00:00"/>
    <n v="243"/>
    <b v="1"/>
    <s v="Approved"/>
    <s v="Solex"/>
    <s v="Standard"/>
    <s v="medium"/>
    <s v="medium"/>
    <n v="1151.96"/>
    <n v="649.49"/>
    <d v="2003-02-16T00:00:00"/>
    <n v="502.47"/>
    <s v="F"/>
    <n v="68"/>
    <d v="1995-06-11T00:00:00"/>
    <n v="25.08175632293252"/>
    <s v="Cost Accountant"/>
    <s v="Financial Services"/>
    <s v="Affluent Customer"/>
    <s v="N"/>
    <s v="Yes"/>
    <n v="6"/>
    <m/>
  </r>
  <r>
    <n v="16724"/>
    <n v="91"/>
    <x v="333"/>
    <d v="2017-05-01T00:00:00"/>
    <n v="243"/>
    <b v="0"/>
    <s v="Approved"/>
    <s v="WeareA2B"/>
    <s v="Standard"/>
    <s v="low"/>
    <s v="medium"/>
    <n v="642.30999999999995"/>
    <n v="513.85"/>
    <d v="2004-07-25T00:00:00"/>
    <n v="128.45999999999992"/>
    <s v="F"/>
    <n v="98"/>
    <d v="1960-04-19T00:00:00"/>
    <n v="60.248879610603751"/>
    <s v="Paralegal"/>
    <s v="Financial Services"/>
    <s v="High Net Worth"/>
    <s v="N"/>
    <s v="Yes"/>
    <n v="9"/>
    <m/>
  </r>
  <r>
    <n v="17087"/>
    <n v="82"/>
    <x v="908"/>
    <d v="2017-05-01T00:00:00"/>
    <n v="243"/>
    <b v="0"/>
    <s v="Approved"/>
    <s v="Giant Bicycles"/>
    <s v="Road"/>
    <s v="medium"/>
    <s v="medium"/>
    <n v="1538.99"/>
    <n v="829.65"/>
    <d v="2016-02-04T00:00:00"/>
    <n v="709.34"/>
    <s v="F"/>
    <n v="24"/>
    <d v="1992-05-03T00:00:00"/>
    <n v="28.188605638001015"/>
    <s v="Administrative Officer"/>
    <s v="Manufacturing"/>
    <s v="High Net Worth"/>
    <s v="N"/>
    <s v="No"/>
    <n v="9"/>
    <m/>
  </r>
  <r>
    <n v="17583"/>
    <n v="7"/>
    <x v="900"/>
    <d v="2017-05-01T00:00:00"/>
    <n v="243"/>
    <b v="0"/>
    <s v="Approved"/>
    <s v="Trek Bicycles"/>
    <s v="Road"/>
    <s v="low"/>
    <s v="medium"/>
    <n v="980.37"/>
    <n v="234.43"/>
    <d v="2014-03-03T00:00:00"/>
    <n v="745.94"/>
    <s v="F"/>
    <n v="44"/>
    <d v="1974-11-24T00:00:00"/>
    <n v="45.640660432521564"/>
    <s v="Senior Financial Analyst"/>
    <s v="Financial Services"/>
    <s v="Affluent Customer"/>
    <s v="N"/>
    <s v="Yes"/>
    <n v="16"/>
    <m/>
  </r>
  <r>
    <n v="17749"/>
    <n v="0"/>
    <x v="2475"/>
    <d v="2017-05-01T00:00:00"/>
    <n v="243"/>
    <b v="0"/>
    <s v="Approved"/>
    <s v="WeareA2B"/>
    <s v="Standard"/>
    <s v="medium"/>
    <s v="small"/>
    <n v="175.89"/>
    <n v="131.91999999999999"/>
    <d v="2003-02-16T00:00:00"/>
    <n v="43.97"/>
    <s v="F"/>
    <n v="59"/>
    <d v="1986-05-25T00:00:00"/>
    <n v="34.133811117453071"/>
    <s v="Systems Administrator II"/>
    <s v="Manufacturing"/>
    <s v="High Net Worth"/>
    <s v="N"/>
    <s v="No"/>
    <n v="12"/>
    <m/>
  </r>
  <r>
    <n v="17915"/>
    <n v="68"/>
    <x v="2783"/>
    <d v="2017-05-01T00:00:00"/>
    <n v="243"/>
    <b v="1"/>
    <s v="Approved"/>
    <s v="OHM Cycles"/>
    <s v="Standard"/>
    <s v="medium"/>
    <s v="medium"/>
    <n v="1636.9"/>
    <n v="44.71"/>
    <d v="2010-08-20T00:00:00"/>
    <n v="1592.19"/>
    <s v="M"/>
    <n v="89"/>
    <d v="1998-06-16T00:00:00"/>
    <n v="22.065317966768138"/>
    <s v="Senior Sales Associate"/>
    <s v="Manufacturing"/>
    <s v="Mass Customer"/>
    <s v="N"/>
    <s v="No"/>
    <n v="4"/>
    <m/>
  </r>
  <r>
    <n v="18445"/>
    <n v="57"/>
    <x v="1784"/>
    <d v="2017-05-01T00:00:00"/>
    <n v="243"/>
    <b v="1"/>
    <s v="Approved"/>
    <s v="WeareA2B"/>
    <s v="Touring"/>
    <s v="medium"/>
    <s v="large"/>
    <n v="1890.39"/>
    <n v="260.14"/>
    <d v="1991-01-21T00:00:00"/>
    <n v="1630.25"/>
    <s v="F"/>
    <n v="17"/>
    <d v="1998-06-02T00:00:00"/>
    <n v="22.103674131151699"/>
    <s v="Research Nurse"/>
    <s v="Health"/>
    <s v="Mass Customer"/>
    <s v="N"/>
    <s v="Yes"/>
    <n v="2"/>
    <m/>
  </r>
  <r>
    <n v="18608"/>
    <n v="4"/>
    <x v="545"/>
    <d v="2017-05-01T00:00:00"/>
    <n v="243"/>
    <b v="1"/>
    <s v="Approved"/>
    <s v="Solex"/>
    <s v="Standard"/>
    <s v="medium"/>
    <s v="medium"/>
    <n v="1483.2"/>
    <n v="99.59"/>
    <d v="1998-12-17T00:00:00"/>
    <n v="1383.6100000000001"/>
    <s v="M"/>
    <n v="41"/>
    <d v="1974-05-24T00:00:00"/>
    <n v="46.144770021562657"/>
    <s v="Help Desk Operator"/>
    <s v="n/a"/>
    <s v="High Net Worth"/>
    <s v="N"/>
    <s v="No"/>
    <n v="8"/>
    <m/>
  </r>
  <r>
    <n v="13380"/>
    <n v="0"/>
    <x v="2745"/>
    <d v="2017-08-22T00:00:00"/>
    <m/>
    <b v="1"/>
    <s v="Approved"/>
    <m/>
    <m/>
    <m/>
    <m/>
    <n v="1233.1199999999999"/>
    <m/>
    <m/>
    <m/>
    <m/>
    <m/>
    <m/>
    <m/>
    <m/>
    <m/>
    <m/>
    <m/>
    <m/>
    <m/>
    <m/>
  </r>
  <r>
    <n v="18676"/>
    <n v="3"/>
    <x v="3209"/>
    <d v="2017-05-01T00:00:00"/>
    <n v="243"/>
    <b v="0"/>
    <s v="Approved"/>
    <s v="Trek Bicycles"/>
    <s v="Standard"/>
    <s v="medium"/>
    <s v="large"/>
    <n v="2091.4699999999998"/>
    <n v="388.92"/>
    <d v="2010-06-07T00:00:00"/>
    <n v="1702.5499999999997"/>
    <s v="M"/>
    <n v="50"/>
    <d v="1958-11-14T00:00:00"/>
    <n v="61.679016596905122"/>
    <s v="Media Manager II"/>
    <s v="n/a"/>
    <s v="Affluent Customer"/>
    <s v="N"/>
    <s v="No"/>
    <n v="6"/>
    <m/>
  </r>
  <r>
    <n v="18759"/>
    <n v="9"/>
    <x v="1306"/>
    <d v="2017-05-01T00:00:00"/>
    <n v="243"/>
    <b v="1"/>
    <s v="Approved"/>
    <s v="OHM Cycles"/>
    <s v="Road"/>
    <s v="medium"/>
    <s v="medium"/>
    <n v="742.54"/>
    <n v="667.4"/>
    <d v="1991-11-07T00:00:00"/>
    <n v="75.139999999999986"/>
    <s v="F"/>
    <n v="9"/>
    <d v="1954-05-10T00:00:00"/>
    <n v="66.196824816083208"/>
    <s v="Legal Assistant"/>
    <s v="Manufacturing"/>
    <s v="Mass Customer"/>
    <s v="N"/>
    <s v="No"/>
    <n v="7"/>
    <m/>
  </r>
  <r>
    <n v="18920"/>
    <n v="37"/>
    <x v="1139"/>
    <d v="2017-05-01T00:00:00"/>
    <n v="243"/>
    <b v="1"/>
    <s v="Approved"/>
    <s v="OHM Cycles"/>
    <s v="Standard"/>
    <s v="low"/>
    <s v="medium"/>
    <n v="1793.43"/>
    <n v="248.82"/>
    <d v="1999-07-20T00:00:00"/>
    <n v="1544.6100000000001"/>
    <s v="M"/>
    <n v="63"/>
    <d v="1996-05-21T00:00:00"/>
    <n v="24.136550843480464"/>
    <s v="Automation Specialist II"/>
    <s v="Financial Services"/>
    <s v="Affluent Customer"/>
    <s v="N"/>
    <s v="No"/>
    <n v="4"/>
    <m/>
  </r>
  <r>
    <n v="19110"/>
    <n v="3"/>
    <x v="1726"/>
    <d v="2017-05-01T00:00:00"/>
    <n v="243"/>
    <b v="0"/>
    <s v="Approved"/>
    <s v="Trek Bicycles"/>
    <s v="Standard"/>
    <s v="medium"/>
    <s v="large"/>
    <n v="2091.4699999999998"/>
    <n v="388.92"/>
    <d v="2005-08-09T00:00:00"/>
    <n v="1702.5499999999997"/>
    <s v="F"/>
    <n v="50"/>
    <d v="1971-05-06T00:00:00"/>
    <n v="49.196824816083208"/>
    <s v="Biostatistician IV"/>
    <s v="Property"/>
    <s v="Affluent Customer"/>
    <s v="N"/>
    <s v="Yes"/>
    <n v="14"/>
    <m/>
  </r>
  <r>
    <n v="272"/>
    <n v="0"/>
    <x v="572"/>
    <d v="2017-04-30T00:00:00"/>
    <n v="244"/>
    <b v="1"/>
    <s v="Approved"/>
    <s v="Trek Bicycles"/>
    <s v="Standard"/>
    <s v="high"/>
    <s v="medium"/>
    <n v="358.39"/>
    <n v="215.03"/>
    <d v="2004-01-16T00:00:00"/>
    <n v="143.35999999999999"/>
    <s v="F"/>
    <n v="26"/>
    <d v="1978-05-19T00:00:00"/>
    <n v="42.155728925672243"/>
    <s v="Professor"/>
    <s v="n/a"/>
    <s v="High Net Worth"/>
    <s v="N"/>
    <s v="No"/>
    <n v="6"/>
    <m/>
  </r>
  <r>
    <n v="470"/>
    <n v="18"/>
    <x v="3281"/>
    <d v="2017-04-30T00:00:00"/>
    <n v="244"/>
    <b v="0"/>
    <s v="Approved"/>
    <s v="Solex"/>
    <s v="Standard"/>
    <s v="medium"/>
    <s v="medium"/>
    <n v="575.27"/>
    <n v="431.45"/>
    <d v="1993-07-15T00:00:00"/>
    <n v="143.82"/>
    <s v="F"/>
    <n v="16"/>
    <d v="1960-05-27T00:00:00"/>
    <n v="60.144770021562657"/>
    <s v="Teacher"/>
    <s v="n/a"/>
    <s v="Affluent Customer"/>
    <s v="N"/>
    <s v="Yes"/>
    <n v="5"/>
    <m/>
  </r>
  <r>
    <n v="734"/>
    <n v="74"/>
    <x v="2349"/>
    <d v="2017-04-30T00:00:00"/>
    <n v="244"/>
    <b v="1"/>
    <s v="Approved"/>
    <s v="WeareA2B"/>
    <s v="Standard"/>
    <s v="medium"/>
    <s v="medium"/>
    <n v="1762.96"/>
    <n v="950.52"/>
    <d v="2003-07-21T00:00:00"/>
    <n v="812.44"/>
    <s v="M"/>
    <n v="37"/>
    <d v="2000-10-25T00:00:00"/>
    <n v="19.703674131151697"/>
    <s v="Dental Hygienist"/>
    <s v="Health"/>
    <s v="High Net Worth"/>
    <s v="N"/>
    <s v="Yes"/>
    <n v="2"/>
    <m/>
  </r>
  <r>
    <n v="1509"/>
    <n v="79"/>
    <x v="3404"/>
    <d v="2017-04-30T00:00:00"/>
    <n v="244"/>
    <b v="0"/>
    <s v="Approved"/>
    <s v="Norco Bicycles"/>
    <s v="Standard"/>
    <s v="medium"/>
    <s v="medium"/>
    <n v="1555.58"/>
    <n v="818.01"/>
    <d v="2015-08-10T00:00:00"/>
    <n v="737.56999999999994"/>
    <s v="M"/>
    <n v="66"/>
    <d v="1978-03-13T00:00:00"/>
    <n v="42.33929056950786"/>
    <s v="Technical Writer"/>
    <s v="Retail"/>
    <s v="Mass Customer"/>
    <s v="N"/>
    <s v="Yes"/>
    <n v="12"/>
    <m/>
  </r>
  <r>
    <n v="1534"/>
    <n v="35"/>
    <x v="2938"/>
    <d v="2017-04-30T00:00:00"/>
    <n v="244"/>
    <b v="1"/>
    <s v="Approved"/>
    <s v="Trek Bicycles"/>
    <s v="Standard"/>
    <s v="low"/>
    <s v="medium"/>
    <n v="1057.51"/>
    <n v="154.4"/>
    <d v="2011-03-16T00:00:00"/>
    <n v="903.11"/>
    <s v="M"/>
    <n v="82"/>
    <d v="1955-02-20T00:00:00"/>
    <n v="65.413263172247582"/>
    <s v="Research Assistant II"/>
    <s v="Health"/>
    <s v="Mass Customer"/>
    <s v="N"/>
    <s v="Yes"/>
    <n v="16"/>
    <m/>
  </r>
  <r>
    <n v="1682"/>
    <n v="26"/>
    <x v="1664"/>
    <d v="2017-04-30T00:00:00"/>
    <n v="244"/>
    <b v="1"/>
    <s v="Approved"/>
    <s v="WeareA2B"/>
    <s v="Standard"/>
    <s v="medium"/>
    <s v="medium"/>
    <n v="1992.93"/>
    <n v="762.63"/>
    <d v="1993-05-26T00:00:00"/>
    <n v="1230.3000000000002"/>
    <s v="F"/>
    <n v="56"/>
    <d v="1977-10-30T00:00:00"/>
    <n v="42.706413857179093"/>
    <s v="Analyst Programmer"/>
    <s v="Retail"/>
    <s v="Mass Customer"/>
    <s v="N"/>
    <s v="No"/>
    <n v="17"/>
    <m/>
  </r>
  <r>
    <n v="1806"/>
    <n v="31"/>
    <x v="2262"/>
    <d v="2017-04-30T00:00:00"/>
    <n v="244"/>
    <b v="0"/>
    <s v="Approved"/>
    <s v="WeareA2B"/>
    <s v="Standard"/>
    <s v="medium"/>
    <s v="medium"/>
    <n v="752.64"/>
    <n v="205.36"/>
    <d v="2015-08-02T00:00:00"/>
    <n v="547.28"/>
    <s v="F"/>
    <n v="90"/>
    <d v="1997-12-04T00:00:00"/>
    <n v="22.596824816083206"/>
    <n v="0"/>
    <s v="n/a"/>
    <s v="High Net Worth"/>
    <s v="N"/>
    <s v="No"/>
    <n v="5"/>
    <m/>
  </r>
  <r>
    <n v="1885"/>
    <n v="3"/>
    <x v="1771"/>
    <d v="2017-04-30T00:00:00"/>
    <n v="244"/>
    <b v="1"/>
    <s v="Approved"/>
    <s v="Trek Bicycles"/>
    <s v="Standard"/>
    <s v="medium"/>
    <s v="large"/>
    <n v="2091.4699999999998"/>
    <n v="388.92"/>
    <d v="2012-09-15T00:00:00"/>
    <n v="1702.5499999999997"/>
    <s v="M"/>
    <n v="7"/>
    <d v="1980-10-01T00:00:00"/>
    <n v="39.783126185946216"/>
    <s v="Developer IV"/>
    <s v="n/a"/>
    <s v="Mass Customer"/>
    <s v="N"/>
    <s v="No"/>
    <n v="21"/>
    <m/>
  </r>
  <r>
    <n v="1944"/>
    <n v="23"/>
    <x v="745"/>
    <d v="2017-04-30T00:00:00"/>
    <n v="244"/>
    <b v="1"/>
    <s v="Approved"/>
    <s v="Norco Bicycles"/>
    <s v="Standard"/>
    <s v="medium"/>
    <s v="medium"/>
    <n v="1198.46"/>
    <n v="381.1"/>
    <d v="1999-07-26T00:00:00"/>
    <n v="817.36"/>
    <s v="U"/>
    <n v="22"/>
    <d v="1899-12-30T00:00:00"/>
    <n v="0"/>
    <n v="0"/>
    <s v="IT"/>
    <s v="High Net Worth"/>
    <s v="N"/>
    <s v="Yes"/>
    <n v="0"/>
    <m/>
  </r>
  <r>
    <n v="2003"/>
    <n v="65"/>
    <x v="2242"/>
    <d v="2017-04-30T00:00:00"/>
    <n v="244"/>
    <b v="1"/>
    <s v="Approved"/>
    <s v="WeareA2B"/>
    <s v="Standard"/>
    <s v="medium"/>
    <s v="medium"/>
    <n v="1807.45"/>
    <n v="778.69"/>
    <d v="2015-05-21T00:00:00"/>
    <n v="1028.76"/>
    <s v="M"/>
    <n v="7"/>
    <d v="1966-09-07T00:00:00"/>
    <n v="53.859838514713338"/>
    <s v="Occupational Therapist"/>
    <s v="Health"/>
    <s v="Mass Customer"/>
    <s v="N"/>
    <s v="No"/>
    <n v="8"/>
    <m/>
  </r>
  <r>
    <n v="2239"/>
    <n v="0"/>
    <x v="1316"/>
    <d v="2017-04-30T00:00:00"/>
    <n v="244"/>
    <b v="1"/>
    <s v="Approved"/>
    <s v="WeareA2B"/>
    <s v="Standard"/>
    <s v="medium"/>
    <s v="medium"/>
    <n v="60.34"/>
    <n v="45.26"/>
    <d v="2016-02-04T00:00:00"/>
    <n v="15.080000000000005"/>
    <s v="M"/>
    <n v="83"/>
    <d v="1975-04-13T00:00:00"/>
    <n v="45.257098788685944"/>
    <s v="Nurse"/>
    <s v="Manufacturing"/>
    <s v="High Net Worth"/>
    <s v="N"/>
    <s v="Yes"/>
    <n v="22"/>
    <m/>
  </r>
  <r>
    <n v="2350"/>
    <n v="66"/>
    <x v="2564"/>
    <d v="2017-04-30T00:00:00"/>
    <n v="244"/>
    <b v="1"/>
    <s v="Approved"/>
    <s v="Giant Bicycles"/>
    <s v="Road"/>
    <s v="low"/>
    <s v="small"/>
    <n v="590.26"/>
    <n v="525.33000000000004"/>
    <d v="1992-10-02T00:00:00"/>
    <n v="64.92999999999995"/>
    <s v="M"/>
    <n v="87"/>
    <d v="1998-09-23T00:00:00"/>
    <n v="21.794085090055809"/>
    <s v="Desktop Support Technician"/>
    <s v="Health"/>
    <s v="Mass Customer"/>
    <s v="N"/>
    <s v="Yes"/>
    <n v="3"/>
    <m/>
  </r>
  <r>
    <n v="4586"/>
    <n v="14"/>
    <x v="189"/>
    <d v="2017-04-30T00:00:00"/>
    <n v="244"/>
    <b v="1"/>
    <s v="Approved"/>
    <s v="Trek Bicycles"/>
    <s v="Standard"/>
    <s v="medium"/>
    <s v="small"/>
    <n v="1386.84"/>
    <n v="1234.29"/>
    <d v="2010-05-05T00:00:00"/>
    <n v="152.54999999999995"/>
    <s v="M"/>
    <n v="70"/>
    <d v="1963-01-17T00:00:00"/>
    <n v="57.500934405124298"/>
    <s v="Budget/Accounting Analyst IV"/>
    <s v="n/a"/>
    <s v="Affluent Customer"/>
    <s v="N"/>
    <s v="Yes"/>
    <n v="14"/>
    <m/>
  </r>
  <r>
    <n v="5137"/>
    <n v="45"/>
    <x v="2537"/>
    <d v="2017-04-30T00:00:00"/>
    <n v="244"/>
    <b v="0"/>
    <s v="Approved"/>
    <s v="Solex"/>
    <s v="Standard"/>
    <s v="medium"/>
    <s v="medium"/>
    <n v="441.49"/>
    <n v="84.99"/>
    <d v="2007-12-11T00:00:00"/>
    <n v="356.5"/>
    <s v="M"/>
    <n v="8"/>
    <d v="1957-10-13T00:00:00"/>
    <n v="62.766687829781837"/>
    <s v="Social Worker"/>
    <s v="Health"/>
    <s v="Affluent Customer"/>
    <s v="N"/>
    <s v="Yes"/>
    <n v="17"/>
    <m/>
  </r>
  <r>
    <n v="5524"/>
    <n v="79"/>
    <x v="3415"/>
    <d v="2017-04-30T00:00:00"/>
    <n v="244"/>
    <b v="0"/>
    <s v="Approved"/>
    <s v="Solex"/>
    <s v="Touring"/>
    <s v="medium"/>
    <s v="large"/>
    <n v="2083.94"/>
    <n v="675.03"/>
    <d v="2004-08-07T00:00:00"/>
    <n v="1408.91"/>
    <s v="M"/>
    <n v="69"/>
    <d v="1976-12-12T00:00:00"/>
    <n v="43.588605638001013"/>
    <s v="Software Test Engineer II"/>
    <s v="n/a"/>
    <s v="High Net Worth"/>
    <s v="N"/>
    <s v="Yes"/>
    <n v="14"/>
    <m/>
  </r>
  <r>
    <n v="5626"/>
    <n v="59"/>
    <x v="1707"/>
    <d v="2017-04-30T00:00:00"/>
    <n v="244"/>
    <b v="1"/>
    <s v="Approved"/>
    <s v="Solex"/>
    <s v="Standard"/>
    <s v="medium"/>
    <s v="large"/>
    <n v="1061.56"/>
    <n v="733.58"/>
    <d v="1993-07-20T00:00:00"/>
    <n v="327.9799999999999"/>
    <s v="M"/>
    <n v="56"/>
    <d v="1978-11-05T00:00:00"/>
    <n v="41.689975501014715"/>
    <s v="Web Designer II"/>
    <s v="Manufacturing"/>
    <s v="Mass Customer"/>
    <s v="N"/>
    <s v="No"/>
    <n v="3"/>
    <m/>
  </r>
  <r>
    <n v="5797"/>
    <n v="36"/>
    <x v="3268"/>
    <d v="2017-04-30T00:00:00"/>
    <n v="244"/>
    <b v="0"/>
    <s v="Approved"/>
    <s v="Solex"/>
    <s v="Standard"/>
    <s v="low"/>
    <s v="medium"/>
    <n v="1289.8499999999999"/>
    <n v="74.510000000000005"/>
    <d v="2006-10-01T00:00:00"/>
    <n v="1215.3399999999999"/>
    <s v="M"/>
    <n v="71"/>
    <d v="1968-07-09T00:00:00"/>
    <n v="52.021482350329777"/>
    <s v="Health Coach II"/>
    <s v="Entertainment"/>
    <s v="High Net Worth"/>
    <s v="N"/>
    <s v="Yes"/>
    <n v="9"/>
    <m/>
  </r>
  <r>
    <n v="5968"/>
    <n v="20"/>
    <x v="2495"/>
    <d v="2017-04-30T00:00:00"/>
    <n v="244"/>
    <b v="0"/>
    <s v="Approved"/>
    <s v="Trek Bicycles"/>
    <s v="Standard"/>
    <s v="medium"/>
    <s v="small"/>
    <n v="1775.81"/>
    <n v="1580.47"/>
    <d v="2014-03-03T00:00:00"/>
    <n v="195.33999999999992"/>
    <s v="M"/>
    <n v="73"/>
    <d v="1977-04-02T00:00:00"/>
    <n v="43.284496048959916"/>
    <s v="Recruiting Manager"/>
    <s v="n/a"/>
    <s v="Mass Customer"/>
    <s v="N"/>
    <s v="No"/>
    <n v="14"/>
    <m/>
  </r>
  <r>
    <n v="6413"/>
    <n v="29"/>
    <x v="341"/>
    <d v="2017-04-30T00:00:00"/>
    <n v="244"/>
    <b v="1"/>
    <s v="Approved"/>
    <s v="Norco Bicycles"/>
    <s v="Road"/>
    <s v="medium"/>
    <s v="medium"/>
    <n v="543.39"/>
    <n v="407.54"/>
    <d v="1999-07-20T00:00:00"/>
    <n v="135.84999999999997"/>
    <s v="F"/>
    <n v="67"/>
    <d v="1968-09-07T00:00:00"/>
    <n v="51.857098788685946"/>
    <s v="Assistant Professor"/>
    <s v="Financial Services"/>
    <s v="Affluent Customer"/>
    <s v="N"/>
    <s v="Yes"/>
    <n v="10"/>
    <m/>
  </r>
  <r>
    <n v="7243"/>
    <n v="60"/>
    <x v="2407"/>
    <d v="2017-04-30T00:00:00"/>
    <n v="244"/>
    <b v="0"/>
    <s v="Approved"/>
    <s v="Giant Bicycles"/>
    <s v="Standard"/>
    <s v="high"/>
    <s v="small"/>
    <n v="1977.36"/>
    <n v="1759.85"/>
    <d v="2011-08-24T00:00:00"/>
    <n v="217.51"/>
    <s v="F"/>
    <n v="88"/>
    <d v="1978-02-22T00:00:00"/>
    <n v="42.39134536402841"/>
    <s v="Web Designer III"/>
    <s v="Manufacturing"/>
    <s v="Mass Customer"/>
    <s v="N"/>
    <s v="No"/>
    <n v="11"/>
    <m/>
  </r>
  <r>
    <n v="7298"/>
    <n v="52"/>
    <x v="2386"/>
    <d v="2017-04-30T00:00:00"/>
    <n v="244"/>
    <b v="0"/>
    <s v="Approved"/>
    <s v="OHM Cycles"/>
    <s v="Road"/>
    <s v="medium"/>
    <s v="medium"/>
    <n v="1280.28"/>
    <n v="829.51"/>
    <d v="2009-04-12T00:00:00"/>
    <n v="450.77"/>
    <s v="F"/>
    <n v="63"/>
    <d v="1965-05-22T00:00:00"/>
    <n v="55.155728925672243"/>
    <s v="VP Product Management"/>
    <s v="Health"/>
    <s v="Mass Customer"/>
    <s v="N"/>
    <s v="Yes"/>
    <n v="12"/>
    <m/>
  </r>
  <r>
    <n v="7394"/>
    <n v="82"/>
    <x v="3189"/>
    <d v="2017-04-30T00:00:00"/>
    <n v="244"/>
    <b v="1"/>
    <s v="Approved"/>
    <s v="Giant Bicycles"/>
    <s v="Road"/>
    <s v="medium"/>
    <s v="medium"/>
    <n v="1538.99"/>
    <n v="829.65"/>
    <d v="1992-10-11T00:00:00"/>
    <n v="709.34"/>
    <s v="F"/>
    <n v="95"/>
    <d v="1953-09-05T00:00:00"/>
    <n v="66.873537144850332"/>
    <s v="Quality Engineer"/>
    <s v="IT"/>
    <s v="High Net Worth"/>
    <s v="N"/>
    <s v="Yes"/>
    <n v="8"/>
    <m/>
  </r>
  <r>
    <n v="7510"/>
    <n v="50"/>
    <x v="3392"/>
    <d v="2017-04-30T00:00:00"/>
    <n v="244"/>
    <b v="1"/>
    <s v="Approved"/>
    <s v="WeareA2B"/>
    <s v="Standard"/>
    <s v="medium"/>
    <s v="small"/>
    <n v="175.89"/>
    <n v="131.91999999999999"/>
    <d v="2003-02-16T00:00:00"/>
    <n v="43.97"/>
    <s v="F"/>
    <n v="30"/>
    <d v="1988-06-08T00:00:00"/>
    <n v="32.092715227042106"/>
    <s v="Data Coordiator"/>
    <s v="Manufacturing"/>
    <s v="Mass Customer"/>
    <s v="N"/>
    <s v="No"/>
    <n v="12"/>
    <m/>
  </r>
  <r>
    <n v="13408"/>
    <n v="52"/>
    <x v="3275"/>
    <d v="2017-08-21T00:00:00"/>
    <m/>
    <m/>
    <s v="Approved"/>
    <s v="OHM Cycles"/>
    <s v="Road"/>
    <s v="medium"/>
    <s v="medium"/>
    <n v="1280.28"/>
    <n v="829.51"/>
    <n v="37220"/>
    <m/>
    <m/>
    <m/>
    <m/>
    <m/>
    <m/>
    <m/>
    <m/>
    <m/>
    <m/>
    <m/>
    <m/>
  </r>
  <r>
    <n v="8369"/>
    <n v="94"/>
    <x v="1913"/>
    <d v="2017-04-30T00:00:00"/>
    <n v="244"/>
    <b v="1"/>
    <s v="Approved"/>
    <s v="Giant Bicycles"/>
    <s v="Standard"/>
    <s v="medium"/>
    <s v="large"/>
    <n v="1635.3"/>
    <n v="993.66"/>
    <d v="2013-06-09T00:00:00"/>
    <n v="641.64"/>
    <s v="F"/>
    <n v="67"/>
    <d v="1996-03-12T00:00:00"/>
    <n v="24.328331665398274"/>
    <s v="Automation Specialist III"/>
    <s v="Manufacturing"/>
    <s v="Affluent Customer"/>
    <s v="N"/>
    <s v="No"/>
    <n v="3"/>
    <m/>
  </r>
  <r>
    <n v="8481"/>
    <n v="7"/>
    <x v="2124"/>
    <d v="2017-04-30T00:00:00"/>
    <n v="244"/>
    <b v="0"/>
    <s v="Approved"/>
    <s v="Giant Bicycles"/>
    <s v="Standard"/>
    <s v="medium"/>
    <s v="small"/>
    <n v="1311.44"/>
    <n v="1167.18"/>
    <d v="2007-12-11T00:00:00"/>
    <n v="144.26"/>
    <s v="F"/>
    <n v="10"/>
    <d v="1997-01-22T00:00:00"/>
    <n v="23.46257824074074"/>
    <s v="Marketing Manager"/>
    <s v="Retail"/>
    <s v="High Net Worth"/>
    <s v="N"/>
    <s v="Yes"/>
    <n v="6"/>
    <m/>
  </r>
  <r>
    <n v="8634"/>
    <n v="68"/>
    <x v="681"/>
    <d v="2017-04-30T00:00:00"/>
    <n v="244"/>
    <b v="1"/>
    <s v="Approved"/>
    <s v="OHM Cycles"/>
    <s v="Standard"/>
    <s v="medium"/>
    <s v="medium"/>
    <n v="1636.9"/>
    <n v="44.71"/>
    <d v="2000-05-22T00:00:00"/>
    <n v="1592.19"/>
    <s v="M"/>
    <n v="44"/>
    <d v="1958-03-17T00:00:00"/>
    <n v="62.34203029553526"/>
    <s v="Desktop Support Technician"/>
    <s v="Financial Services"/>
    <s v="Affluent Customer"/>
    <s v="N"/>
    <s v="Yes"/>
    <n v="6"/>
    <m/>
  </r>
  <r>
    <n v="8774"/>
    <n v="74"/>
    <x v="1280"/>
    <d v="2017-04-30T00:00:00"/>
    <n v="244"/>
    <b v="1"/>
    <s v="Approved"/>
    <s v="WeareA2B"/>
    <s v="Standard"/>
    <s v="medium"/>
    <s v="medium"/>
    <n v="1228.07"/>
    <n v="400.91"/>
    <d v="1994-07-12T00:00:00"/>
    <n v="827.15999999999985"/>
    <s v="F"/>
    <n v="89"/>
    <d v="1985-03-07T00:00:00"/>
    <n v="35.350249473617453"/>
    <s v="Analog Circuit Design manager"/>
    <s v="Manufacturing"/>
    <s v="Mass Customer"/>
    <s v="N"/>
    <s v="Yes"/>
    <n v="17"/>
    <m/>
  </r>
  <r>
    <n v="8790"/>
    <n v="98"/>
    <x v="2163"/>
    <d v="2017-04-30T00:00:00"/>
    <n v="244"/>
    <b v="0"/>
    <s v="Approved"/>
    <s v="OHM Cycles"/>
    <s v="Standard"/>
    <s v="medium"/>
    <s v="medium"/>
    <n v="795.34"/>
    <n v="101.58"/>
    <d v="1997-02-09T00:00:00"/>
    <n v="693.76"/>
    <s v="F"/>
    <n v="10"/>
    <d v="1975-03-30T00:00:00"/>
    <n v="45.295454953069509"/>
    <s v="Librarian"/>
    <s v="Entertainment"/>
    <s v="High Net Worth"/>
    <s v="N"/>
    <s v="No"/>
    <n v="5"/>
    <m/>
  </r>
  <r>
    <n v="9195"/>
    <n v="90"/>
    <x v="1019"/>
    <d v="2017-04-30T00:00:00"/>
    <n v="244"/>
    <b v="1"/>
    <s v="Approved"/>
    <s v="Norco Bicycles"/>
    <s v="Standard"/>
    <s v="low"/>
    <s v="medium"/>
    <n v="363.01"/>
    <n v="290.41000000000003"/>
    <d v="1999-07-26T00:00:00"/>
    <n v="72.599999999999966"/>
    <s v="M"/>
    <n v="97"/>
    <d v="1986-08-05T00:00:00"/>
    <n v="33.936550843480468"/>
    <s v="Computer Systems Analyst I"/>
    <s v="IT"/>
    <s v="Mass Customer"/>
    <s v="N"/>
    <s v="Yes"/>
    <n v="15"/>
    <m/>
  </r>
  <r>
    <n v="10401"/>
    <n v="1"/>
    <x v="1405"/>
    <d v="2017-04-30T00:00:00"/>
    <n v="244"/>
    <b v="0"/>
    <s v="Approved"/>
    <s v="Giant Bicycles"/>
    <s v="Standard"/>
    <s v="medium"/>
    <s v="medium"/>
    <n v="1403.5"/>
    <n v="954.82"/>
    <d v="2016-11-14T00:00:00"/>
    <n v="448.67999999999995"/>
    <s v="M"/>
    <n v="96"/>
    <d v="1968-04-27T00:00:00"/>
    <n v="52.221482350329779"/>
    <s v="Software Engineer II"/>
    <s v="Telecommunications"/>
    <s v="Affluent Customer"/>
    <s v="N"/>
    <s v="Yes"/>
    <n v="19"/>
    <m/>
  </r>
  <r>
    <n v="11013"/>
    <n v="67"/>
    <x v="2418"/>
    <d v="2017-04-30T00:00:00"/>
    <n v="244"/>
    <b v="1"/>
    <s v="Approved"/>
    <s v="Norco Bicycles"/>
    <s v="Road"/>
    <s v="medium"/>
    <s v="medium"/>
    <n v="544.04999999999995"/>
    <n v="376.84"/>
    <d v="2010-08-20T00:00:00"/>
    <n v="167.20999999999998"/>
    <s v="F"/>
    <n v="45"/>
    <d v="1974-10-20T00:00:00"/>
    <n v="45.736550843480465"/>
    <s v="Technical Writer"/>
    <s v="n/a"/>
    <s v="Affluent Customer"/>
    <s v="N"/>
    <s v="Yes"/>
    <n v="19"/>
    <m/>
  </r>
  <r>
    <n v="11110"/>
    <n v="30"/>
    <x v="3042"/>
    <d v="2017-04-30T00:00:00"/>
    <n v="244"/>
    <b v="1"/>
    <s v="Approved"/>
    <s v="Solex"/>
    <s v="Standard"/>
    <s v="high"/>
    <s v="medium"/>
    <n v="748.17"/>
    <n v="448.9"/>
    <d v="1991-11-10T00:00:00"/>
    <n v="299.27"/>
    <s v="M"/>
    <n v="24"/>
    <d v="1963-01-26T00:00:00"/>
    <n v="57.476276870877726"/>
    <s v="Nurse"/>
    <s v="Financial Services"/>
    <s v="Affluent Customer"/>
    <s v="N"/>
    <s v="No"/>
    <n v="17"/>
    <m/>
  </r>
  <r>
    <n v="11441"/>
    <n v="0"/>
    <x v="3235"/>
    <d v="2017-04-30T00:00:00"/>
    <n v="244"/>
    <b v="0"/>
    <s v="Approved"/>
    <s v="Trek Bicycles"/>
    <s v="Road"/>
    <s v="medium"/>
    <s v="medium"/>
    <n v="290.62"/>
    <n v="215.14"/>
    <d v="2004-12-18T00:00:00"/>
    <n v="75.480000000000018"/>
    <s v="F"/>
    <n v="53"/>
    <d v="1974-04-22T00:00:00"/>
    <n v="46.232441254439372"/>
    <s v="Human Resources Assistant I"/>
    <s v="Telecommunications"/>
    <s v="High Net Worth"/>
    <s v="N"/>
    <s v="No"/>
    <n v="20"/>
    <m/>
  </r>
  <r>
    <n v="11692"/>
    <n v="84"/>
    <x v="2217"/>
    <d v="2017-04-30T00:00:00"/>
    <n v="244"/>
    <b v="0"/>
    <s v="Approved"/>
    <s v="Trek Bicycles"/>
    <s v="Road"/>
    <s v="medium"/>
    <s v="medium"/>
    <n v="290.62"/>
    <n v="215.14"/>
    <d v="2004-12-18T00:00:00"/>
    <n v="75.480000000000018"/>
    <s v="F"/>
    <n v="20"/>
    <d v="1973-12-05T00:00:00"/>
    <n v="46.610523446220192"/>
    <s v="Account Coordinator"/>
    <s v="Health"/>
    <s v="Mass Customer"/>
    <s v="N"/>
    <s v="No"/>
    <n v="16"/>
    <m/>
  </r>
  <r>
    <n v="11777"/>
    <n v="39"/>
    <x v="1158"/>
    <d v="2017-04-30T00:00:00"/>
    <n v="244"/>
    <b v="0"/>
    <s v="Approved"/>
    <s v="Giant Bicycles"/>
    <s v="Standard"/>
    <s v="medium"/>
    <s v="large"/>
    <n v="1812.75"/>
    <n v="582.48"/>
    <d v="1997-05-10T00:00:00"/>
    <n v="1230.27"/>
    <s v="F"/>
    <n v="60"/>
    <d v="1953-11-19T00:00:00"/>
    <n v="66.668057692795529"/>
    <s v="Sales Representative"/>
    <s v="Retail"/>
    <s v="Mass Customer"/>
    <s v="N"/>
    <s v="Yes"/>
    <n v="20"/>
    <m/>
  </r>
  <r>
    <n v="12540"/>
    <n v="51"/>
    <x v="177"/>
    <d v="2017-04-30T00:00:00"/>
    <n v="244"/>
    <b v="1"/>
    <s v="Approved"/>
    <s v="OHM Cycles"/>
    <s v="Standard"/>
    <s v="high"/>
    <s v="medium"/>
    <n v="2005.66"/>
    <n v="1203.4000000000001"/>
    <d v="2012-04-10T00:00:00"/>
    <n v="802.26"/>
    <s v="M"/>
    <n v="9"/>
    <d v="1994-05-20T00:00:00"/>
    <n v="26.14203029553526"/>
    <s v="Programmer Analyst III"/>
    <s v="Manufacturing"/>
    <s v="Mass Customer"/>
    <s v="N"/>
    <s v="No"/>
    <n v="2"/>
    <m/>
  </r>
  <r>
    <n v="12869"/>
    <n v="40"/>
    <x v="2251"/>
    <d v="2017-04-30T00:00:00"/>
    <n v="244"/>
    <b v="1"/>
    <s v="Approved"/>
    <s v="OHM Cycles"/>
    <s v="Standard"/>
    <s v="high"/>
    <s v="medium"/>
    <n v="1458.17"/>
    <n v="874.9"/>
    <d v="2006-02-02T00:00:00"/>
    <n v="583.2700000000001"/>
    <s v="M"/>
    <n v="90"/>
    <d v="1987-05-12T00:00:00"/>
    <n v="33.169427555809229"/>
    <s v="Research Nurse"/>
    <s v="Health"/>
    <s v="Affluent Customer"/>
    <s v="N"/>
    <s v="No"/>
    <n v="13"/>
    <m/>
  </r>
  <r>
    <n v="13347"/>
    <n v="0"/>
    <x v="2054"/>
    <d v="2017-04-30T00:00:00"/>
    <n v="244"/>
    <b v="0"/>
    <s v="Approved"/>
    <s v="OHM Cycles"/>
    <s v="Standard"/>
    <s v="medium"/>
    <s v="medium"/>
    <n v="183.86"/>
    <n v="137.9"/>
    <d v="1997-10-04T00:00:00"/>
    <n v="45.960000000000008"/>
    <s v="M"/>
    <n v="17"/>
    <d v="1978-01-30T00:00:00"/>
    <n v="42.454359062658547"/>
    <n v="0"/>
    <s v="Retail"/>
    <s v="High Net Worth"/>
    <s v="N"/>
    <s v="No"/>
    <n v="18"/>
    <m/>
  </r>
  <r>
    <n v="13672"/>
    <n v="53"/>
    <x v="2611"/>
    <d v="2017-04-30T00:00:00"/>
    <n v="244"/>
    <b v="1"/>
    <s v="Approved"/>
    <s v="Giant Bicycles"/>
    <s v="Standard"/>
    <s v="high"/>
    <s v="medium"/>
    <n v="1274.93"/>
    <n v="764.96"/>
    <d v="2013-03-12T00:00:00"/>
    <n v="509.97"/>
    <s v="M"/>
    <n v="27"/>
    <d v="1992-04-16T00:00:00"/>
    <n v="28.235180980466765"/>
    <n v="0"/>
    <s v="Argiculture"/>
    <s v="High Net Worth"/>
    <s v="N"/>
    <s v="Yes"/>
    <n v="4"/>
    <m/>
  </r>
  <r>
    <n v="14144"/>
    <n v="7"/>
    <x v="2841"/>
    <d v="2017-04-30T00:00:00"/>
    <n v="244"/>
    <b v="0"/>
    <s v="Approved"/>
    <s v="Trek Bicycles"/>
    <s v="Road"/>
    <s v="low"/>
    <s v="medium"/>
    <n v="980.37"/>
    <n v="234.43"/>
    <d v="2007-08-04T00:00:00"/>
    <n v="745.94"/>
    <s v="F"/>
    <n v="54"/>
    <d v="1973-03-26T00:00:00"/>
    <n v="47.306413857179095"/>
    <s v="Financial Analyst"/>
    <s v="Financial Services"/>
    <s v="Mass Customer"/>
    <s v="N"/>
    <s v="Yes"/>
    <n v="5"/>
    <m/>
  </r>
  <r>
    <n v="14505"/>
    <n v="88"/>
    <x v="1940"/>
    <d v="2017-04-30T00:00:00"/>
    <n v="244"/>
    <b v="1"/>
    <s v="Approved"/>
    <s v="Norco Bicycles"/>
    <s v="Standard"/>
    <s v="medium"/>
    <s v="medium"/>
    <n v="1198.46"/>
    <n v="381.1"/>
    <d v="1999-07-26T00:00:00"/>
    <n v="817.36"/>
    <s v="M"/>
    <n v="18"/>
    <d v="1958-12-01T00:00:00"/>
    <n v="61.632441254439371"/>
    <s v="Administrative Assistant II"/>
    <s v="Financial Services"/>
    <s v="Mass Customer"/>
    <s v="N"/>
    <s v="Yes"/>
    <n v="6"/>
    <m/>
  </r>
  <r>
    <n v="15317"/>
    <n v="90"/>
    <x v="2293"/>
    <d v="2017-04-30T00:00:00"/>
    <n v="244"/>
    <b v="1"/>
    <s v="Approved"/>
    <s v="Norco Bicycles"/>
    <s v="Standard"/>
    <s v="low"/>
    <s v="medium"/>
    <n v="363.01"/>
    <n v="290.41000000000003"/>
    <d v="2004-01-16T00:00:00"/>
    <n v="72.599999999999966"/>
    <s v="F"/>
    <n v="2"/>
    <d v="1976-11-08T00:00:00"/>
    <n v="43.681756322932522"/>
    <s v="Civil Engineer"/>
    <s v="Manufacturing"/>
    <s v="Affluent Customer"/>
    <s v="N"/>
    <s v="Yes"/>
    <n v="7"/>
    <m/>
  </r>
  <r>
    <n v="15481"/>
    <n v="8"/>
    <x v="2536"/>
    <d v="2017-04-30T00:00:00"/>
    <n v="244"/>
    <b v="1"/>
    <s v="Approved"/>
    <s v="Solex"/>
    <s v="Road"/>
    <s v="medium"/>
    <s v="small"/>
    <n v="1703.52"/>
    <n v="1516.13"/>
    <d v="2007-08-04T00:00:00"/>
    <n v="187.38999999999987"/>
    <s v="M"/>
    <n v="48"/>
    <d v="1987-07-17T00:00:00"/>
    <n v="32.988605638001012"/>
    <s v="Registered Nurse"/>
    <s v="Health"/>
    <s v="Mass Customer"/>
    <s v="N"/>
    <s v="Yes"/>
    <n v="13"/>
    <m/>
  </r>
  <r>
    <n v="15978"/>
    <n v="51"/>
    <x v="2399"/>
    <d v="2017-04-30T00:00:00"/>
    <n v="244"/>
    <b v="0"/>
    <s v="Approved"/>
    <s v="OHM Cycles"/>
    <s v="Standard"/>
    <s v="high"/>
    <s v="medium"/>
    <n v="2005.66"/>
    <n v="1203.4000000000001"/>
    <d v="1991-01-21T00:00:00"/>
    <n v="802.26"/>
    <s v="M"/>
    <n v="47"/>
    <d v="1979-01-10T00:00:00"/>
    <n v="41.509153583206491"/>
    <s v="Research Assistant IV"/>
    <s v="Manufacturing"/>
    <s v="Mass Customer"/>
    <s v="N"/>
    <s v="Yes"/>
    <n v="8"/>
    <m/>
  </r>
  <r>
    <n v="16108"/>
    <n v="61"/>
    <x v="2196"/>
    <d v="2017-04-30T00:00:00"/>
    <n v="244"/>
    <b v="0"/>
    <s v="Approved"/>
    <s v="OHM Cycles"/>
    <s v="Standard"/>
    <s v="low"/>
    <s v="medium"/>
    <n v="71.16"/>
    <n v="56.93"/>
    <d v="2015-06-17T00:00:00"/>
    <n v="14.229999999999997"/>
    <s v="F"/>
    <n v="49"/>
    <d v="1973-09-04T00:00:00"/>
    <n v="46.862578240740739"/>
    <s v="Sales Associate"/>
    <s v="n/a"/>
    <s v="Mass Customer"/>
    <s v="N"/>
    <s v="Yes"/>
    <n v="8"/>
    <m/>
  </r>
  <r>
    <n v="16416"/>
    <n v="16"/>
    <x v="2431"/>
    <d v="2017-04-30T00:00:00"/>
    <n v="244"/>
    <b v="0"/>
    <s v="Approved"/>
    <s v="Norco Bicycles"/>
    <s v="Standard"/>
    <s v="high"/>
    <s v="small"/>
    <n v="1661.92"/>
    <n v="1479.11"/>
    <d v="1994-09-09T00:00:00"/>
    <n v="182.81000000000017"/>
    <s v="M"/>
    <n v="64"/>
    <d v="1975-08-14T00:00:00"/>
    <n v="44.920112487316082"/>
    <s v="Speech Pathologist"/>
    <s v="Financial Services"/>
    <s v="Mass Customer"/>
    <s v="N"/>
    <s v="No"/>
    <n v="6"/>
    <m/>
  </r>
  <r>
    <n v="16433"/>
    <n v="40"/>
    <x v="1520"/>
    <d v="2017-04-30T00:00:00"/>
    <n v="244"/>
    <b v="1"/>
    <s v="Approved"/>
    <s v="OHM Cycles"/>
    <s v="Standard"/>
    <s v="high"/>
    <s v="medium"/>
    <n v="1458.17"/>
    <n v="874.9"/>
    <d v="2006-02-02T00:00:00"/>
    <n v="583.2700000000001"/>
    <s v="F"/>
    <n v="48"/>
    <d v="1998-09-09T00:00:00"/>
    <n v="21.83244125443937"/>
    <s v="Quality Control Specialist"/>
    <s v="Manufacturing"/>
    <s v="Mass Customer"/>
    <s v="N"/>
    <s v="No"/>
    <n v="2"/>
    <m/>
  </r>
  <r>
    <n v="17287"/>
    <n v="18"/>
    <x v="275"/>
    <d v="2017-04-30T00:00:00"/>
    <n v="244"/>
    <b v="1"/>
    <s v="Approved"/>
    <s v="Norco Bicycles"/>
    <s v="Standard"/>
    <s v="high"/>
    <s v="medium"/>
    <n v="1148.6400000000001"/>
    <n v="689.18"/>
    <d v="2005-05-10T00:00:00"/>
    <n v="459.46000000000015"/>
    <s v="F"/>
    <n v="88"/>
    <d v="1978-01-05T00:00:00"/>
    <n v="42.522852213343477"/>
    <s v="Recruiter"/>
    <s v="Financial Services"/>
    <s v="High Net Worth"/>
    <s v="N"/>
    <s v="Yes"/>
    <n v="13"/>
    <m/>
  </r>
  <r>
    <n v="17523"/>
    <n v="36"/>
    <x v="1843"/>
    <d v="2017-04-30T00:00:00"/>
    <n v="244"/>
    <b v="0"/>
    <s v="Approved"/>
    <s v="Solex"/>
    <s v="Standard"/>
    <s v="low"/>
    <s v="medium"/>
    <n v="945.04"/>
    <n v="507.58"/>
    <d v="1995-12-19T00:00:00"/>
    <n v="437.46"/>
    <s v="M"/>
    <n v="94"/>
    <d v="1987-05-09T00:00:00"/>
    <n v="33.177646733891422"/>
    <s v="Quality Engineer"/>
    <s v="Entertainment"/>
    <s v="Mass Customer"/>
    <s v="N"/>
    <s v="No"/>
    <n v="20"/>
    <m/>
  </r>
  <r>
    <n v="17703"/>
    <n v="79"/>
    <x v="1852"/>
    <d v="2017-04-30T00:00:00"/>
    <n v="244"/>
    <b v="1"/>
    <s v="Approved"/>
    <s v="Solex"/>
    <s v="Touring"/>
    <s v="medium"/>
    <s v="large"/>
    <n v="2083.94"/>
    <n v="675.03"/>
    <d v="2013-09-16T00:00:00"/>
    <n v="1408.91"/>
    <s v="F"/>
    <n v="70"/>
    <d v="1974-07-17T00:00:00"/>
    <n v="45.996824816083205"/>
    <s v="Social Worker"/>
    <s v="Health"/>
    <s v="High Net Worth"/>
    <s v="N"/>
    <s v="No"/>
    <n v="18"/>
    <m/>
  </r>
  <r>
    <n v="17924"/>
    <n v="9"/>
    <x v="2055"/>
    <d v="2017-04-30T00:00:00"/>
    <n v="244"/>
    <b v="0"/>
    <s v="Approved"/>
    <s v="OHM Cycles"/>
    <s v="Road"/>
    <s v="medium"/>
    <s v="medium"/>
    <n v="742.54"/>
    <n v="667.4"/>
    <d v="1991-11-07T00:00:00"/>
    <n v="75.139999999999986"/>
    <s v="M"/>
    <n v="39"/>
    <d v="1978-09-03T00:00:00"/>
    <n v="41.862578240740739"/>
    <s v="VP Accounting"/>
    <s v="Financial Services"/>
    <s v="Affluent Customer"/>
    <s v="N"/>
    <s v="No"/>
    <n v="11"/>
    <m/>
  </r>
  <r>
    <n v="18537"/>
    <n v="81"/>
    <x v="2393"/>
    <d v="2017-04-30T00:00:00"/>
    <n v="244"/>
    <b v="0"/>
    <s v="Approved"/>
    <s v="Norco Bicycles"/>
    <s v="Standard"/>
    <s v="medium"/>
    <s v="small"/>
    <n v="586.45000000000005"/>
    <n v="521.94000000000005"/>
    <d v="1998-12-16T00:00:00"/>
    <n v="64.509999999999991"/>
    <s v="F"/>
    <n v="32"/>
    <d v="1959-03-17T00:00:00"/>
    <n v="61.34203029553526"/>
    <s v="Nurse Practicioner"/>
    <s v="n/a"/>
    <s v="Mass Customer"/>
    <s v="N"/>
    <s v="Yes"/>
    <n v="14"/>
    <m/>
  </r>
  <r>
    <n v="18848"/>
    <n v="7"/>
    <x v="31"/>
    <d v="2017-04-30T00:00:00"/>
    <n v="244"/>
    <b v="1"/>
    <s v="Approved"/>
    <s v="Trek Bicycles"/>
    <s v="Road"/>
    <s v="low"/>
    <s v="medium"/>
    <n v="980.37"/>
    <n v="234.43"/>
    <d v="2004-09-28T00:00:00"/>
    <n v="745.94"/>
    <s v="U"/>
    <n v="16"/>
    <d v="1899-12-30T00:00:00"/>
    <n v="0"/>
    <s v="Civil Engineer"/>
    <s v="Manufacturing"/>
    <s v="Affluent Customer"/>
    <s v="N"/>
    <s v="No"/>
    <n v="0"/>
    <m/>
  </r>
  <r>
    <n v="13439"/>
    <n v="0"/>
    <x v="2461"/>
    <d v="2017-11-06T00:00:00"/>
    <m/>
    <m/>
    <s v="Approved"/>
    <s v="Trek Bicycles"/>
    <s v="Standard"/>
    <s v="high"/>
    <s v="medium"/>
    <n v="495.72"/>
    <n v="297.43"/>
    <n v="36367"/>
    <m/>
    <m/>
    <m/>
    <m/>
    <m/>
    <m/>
    <m/>
    <m/>
    <m/>
    <m/>
    <m/>
    <m/>
  </r>
  <r>
    <n v="19201"/>
    <n v="85"/>
    <x v="1729"/>
    <d v="2017-04-30T00:00:00"/>
    <n v="244"/>
    <b v="0"/>
    <s v="Approved"/>
    <s v="WeareA2B"/>
    <s v="Standard"/>
    <s v="medium"/>
    <s v="medium"/>
    <n v="752.64"/>
    <n v="205.36"/>
    <d v="1997-08-25T00:00:00"/>
    <n v="547.28"/>
    <s v="M"/>
    <n v="15"/>
    <d v="1995-03-22T00:00:00"/>
    <n v="25.303674131151698"/>
    <s v="Geologist I"/>
    <s v="n/a"/>
    <s v="Affluent Customer"/>
    <s v="N"/>
    <s v="Yes"/>
    <n v="5"/>
    <m/>
  </r>
  <r>
    <n v="19506"/>
    <n v="57"/>
    <x v="2011"/>
    <d v="2017-04-30T00:00:00"/>
    <n v="244"/>
    <b v="0"/>
    <s v="Approved"/>
    <s v="WeareA2B"/>
    <s v="Touring"/>
    <s v="medium"/>
    <s v="large"/>
    <n v="1890.39"/>
    <n v="260.14"/>
    <d v="1991-01-21T00:00:00"/>
    <n v="1630.25"/>
    <s v="F"/>
    <n v="75"/>
    <d v="1983-07-11T00:00:00"/>
    <n v="37.007783720192791"/>
    <s v="Systems Administrator III"/>
    <s v="n/a"/>
    <s v="Mass Customer"/>
    <s v="N"/>
    <s v="No"/>
    <n v="16"/>
    <m/>
  </r>
  <r>
    <n v="459"/>
    <n v="51"/>
    <x v="1926"/>
    <d v="2017-04-29T00:00:00"/>
    <n v="245"/>
    <b v="1"/>
    <s v="Approved"/>
    <s v="OHM Cycles"/>
    <s v="Standard"/>
    <s v="high"/>
    <s v="medium"/>
    <n v="2005.66"/>
    <n v="1203.4000000000001"/>
    <d v="2012-04-10T00:00:00"/>
    <n v="802.26"/>
    <s v="M"/>
    <n v="13"/>
    <d v="1985-01-23T00:00:00"/>
    <n v="35.468057692795533"/>
    <s v="Human Resources Assistant III"/>
    <s v="Property"/>
    <s v="Affluent Customer"/>
    <s v="N"/>
    <s v="No"/>
    <n v="11"/>
    <m/>
  </r>
  <r>
    <n v="634"/>
    <n v="83"/>
    <x v="1915"/>
    <d v="2017-04-29T00:00:00"/>
    <n v="245"/>
    <b v="0"/>
    <s v="Approved"/>
    <s v="Solex"/>
    <s v="Touring"/>
    <s v="medium"/>
    <s v="large"/>
    <n v="2083.94"/>
    <n v="675.03"/>
    <d v="2005-05-10T00:00:00"/>
    <n v="1408.91"/>
    <s v="U"/>
    <n v="32"/>
    <d v="1899-12-30T00:00:00"/>
    <n v="0"/>
    <s v="Software Test Engineer IV"/>
    <s v="IT"/>
    <s v="Mass Customer"/>
    <s v="N"/>
    <s v="Yes"/>
    <n v="0"/>
    <m/>
  </r>
  <r>
    <n v="1434"/>
    <n v="79"/>
    <x v="1663"/>
    <d v="2017-04-29T00:00:00"/>
    <n v="245"/>
    <b v="1"/>
    <s v="Approved"/>
    <s v="Norco Bicycles"/>
    <s v="Standard"/>
    <s v="medium"/>
    <s v="medium"/>
    <n v="1555.58"/>
    <n v="818.01"/>
    <d v="2007-08-04T00:00:00"/>
    <n v="737.56999999999994"/>
    <s v="F"/>
    <n v="72"/>
    <d v="1979-08-10T00:00:00"/>
    <n v="40.928331665398275"/>
    <s v="Assistant Manager"/>
    <s v="Manufacturing"/>
    <s v="Mass Customer"/>
    <s v="N"/>
    <s v="No"/>
    <n v="18"/>
    <m/>
  </r>
  <r>
    <n v="1510"/>
    <n v="34"/>
    <x v="948"/>
    <d v="2017-04-29T00:00:00"/>
    <n v="245"/>
    <b v="0"/>
    <s v="Approved"/>
    <s v="WeareA2B"/>
    <s v="Standard"/>
    <s v="medium"/>
    <s v="medium"/>
    <n v="1231.1500000000001"/>
    <n v="161.6"/>
    <d v="1996-11-09T00:00:00"/>
    <n v="1069.5500000000002"/>
    <s v="F"/>
    <n v="74"/>
    <d v="1989-02-03T00:00:00"/>
    <n v="31.435180980466765"/>
    <s v="Senior Sales Associate"/>
    <s v="Health"/>
    <s v="High Net Worth"/>
    <s v="N"/>
    <s v="Yes"/>
    <n v="17"/>
    <m/>
  </r>
  <r>
    <n v="1659"/>
    <n v="76"/>
    <x v="2976"/>
    <d v="2017-04-29T00:00:00"/>
    <n v="245"/>
    <b v="0"/>
    <s v="Approved"/>
    <s v="WeareA2B"/>
    <s v="Standard"/>
    <s v="low"/>
    <s v="medium"/>
    <n v="642.30999999999995"/>
    <n v="513.85"/>
    <d v="2014-10-10T00:00:00"/>
    <n v="128.45999999999992"/>
    <s v="F"/>
    <n v="19"/>
    <d v="2001-01-16T00:00:00"/>
    <n v="19.476276870877726"/>
    <n v="0"/>
    <s v="Manufacturing"/>
    <s v="Affluent Customer"/>
    <s v="N"/>
    <s v="No"/>
    <n v="2"/>
    <m/>
  </r>
  <r>
    <n v="2269"/>
    <n v="98"/>
    <x v="891"/>
    <d v="2017-04-29T00:00:00"/>
    <n v="245"/>
    <b v="0"/>
    <s v="Approved"/>
    <s v="Trek Bicycles"/>
    <s v="Standard"/>
    <s v="high"/>
    <s v="medium"/>
    <n v="358.39"/>
    <n v="215.03"/>
    <d v="2004-01-16T00:00:00"/>
    <n v="143.35999999999999"/>
    <s v="F"/>
    <n v="45"/>
    <d v="2001-05-19T00:00:00"/>
    <n v="19.139290569507864"/>
    <s v="Technical Writer"/>
    <s v="Manufacturing"/>
    <s v="Mass Customer"/>
    <s v="N"/>
    <s v="No"/>
    <n v="1"/>
    <m/>
  </r>
  <r>
    <n v="2432"/>
    <n v="82"/>
    <x v="1663"/>
    <d v="2017-04-29T00:00:00"/>
    <n v="245"/>
    <b v="1"/>
    <s v="Approved"/>
    <s v="Norco Bicycles"/>
    <s v="Standard"/>
    <s v="high"/>
    <s v="medium"/>
    <n v="1148.6400000000001"/>
    <n v="689.18"/>
    <d v="1992-10-02T00:00:00"/>
    <n v="459.46000000000015"/>
    <s v="F"/>
    <n v="72"/>
    <d v="1979-08-10T00:00:00"/>
    <n v="40.928331665398275"/>
    <s v="Assistant Manager"/>
    <s v="Manufacturing"/>
    <s v="Mass Customer"/>
    <s v="N"/>
    <s v="No"/>
    <n v="18"/>
    <m/>
  </r>
  <r>
    <n v="2620"/>
    <n v="31"/>
    <x v="1868"/>
    <d v="2017-04-29T00:00:00"/>
    <n v="245"/>
    <b v="0"/>
    <s v="Approved"/>
    <s v="Giant Bicycles"/>
    <s v="Standard"/>
    <s v="medium"/>
    <s v="medium"/>
    <n v="230.91"/>
    <n v="173.18"/>
    <d v="2006-11-10T00:00:00"/>
    <n v="57.72999999999999"/>
    <s v="F"/>
    <n v="38"/>
    <d v="1986-08-23T00:00:00"/>
    <n v="33.887235774987317"/>
    <s v="Tax Accountant"/>
    <s v="Property"/>
    <s v="Mass Customer"/>
    <s v="N"/>
    <s v="No"/>
    <n v="20"/>
    <m/>
  </r>
  <r>
    <n v="2747"/>
    <n v="92"/>
    <x v="1400"/>
    <d v="2017-04-29T00:00:00"/>
    <n v="245"/>
    <b v="0"/>
    <s v="Approved"/>
    <s v="WeareA2B"/>
    <s v="Touring"/>
    <s v="medium"/>
    <s v="large"/>
    <n v="1890.39"/>
    <n v="260.14"/>
    <d v="2009-03-08T00:00:00"/>
    <n v="1630.25"/>
    <s v="M"/>
    <n v="40"/>
    <d v="1971-12-13T00:00:00"/>
    <n v="48.591345364028413"/>
    <s v="Marketing Manager"/>
    <s v="Manufacturing"/>
    <s v="High Net Worth"/>
    <s v="N"/>
    <s v="Yes"/>
    <n v="7"/>
    <m/>
  </r>
  <r>
    <n v="3312"/>
    <n v="9"/>
    <x v="3183"/>
    <d v="2017-04-29T00:00:00"/>
    <n v="245"/>
    <b v="1"/>
    <s v="Approved"/>
    <s v="OHM Cycles"/>
    <s v="Road"/>
    <s v="medium"/>
    <s v="medium"/>
    <n v="742.54"/>
    <n v="667.4"/>
    <d v="2005-12-07T00:00:00"/>
    <n v="75.139999999999986"/>
    <s v="F"/>
    <n v="86"/>
    <d v="1971-11-10T00:00:00"/>
    <n v="48.681756322932522"/>
    <s v="Executive Secretary"/>
    <s v="Retail"/>
    <s v="Mass Customer"/>
    <s v="N"/>
    <s v="Yes"/>
    <n v="8"/>
    <m/>
  </r>
  <r>
    <n v="3343"/>
    <n v="39"/>
    <x v="826"/>
    <d v="2017-04-29T00:00:00"/>
    <n v="245"/>
    <b v="0"/>
    <s v="Approved"/>
    <s v="Giant Bicycles"/>
    <s v="Standard"/>
    <s v="medium"/>
    <s v="large"/>
    <n v="1812.75"/>
    <n v="582.48"/>
    <d v="1993-04-12T00:00:00"/>
    <n v="1230.27"/>
    <s v="F"/>
    <n v="0"/>
    <d v="1959-05-11T00:00:00"/>
    <n v="61.191345364028408"/>
    <s v="Financial Analyst"/>
    <s v="Financial Services"/>
    <s v="Mass Customer"/>
    <s v="N"/>
    <s v="Yes"/>
    <n v="14"/>
    <m/>
  </r>
  <r>
    <n v="3372"/>
    <n v="84"/>
    <x v="2000"/>
    <d v="2017-04-29T00:00:00"/>
    <n v="245"/>
    <b v="1"/>
    <s v="Approved"/>
    <s v="Giant Bicycles"/>
    <s v="Road"/>
    <s v="medium"/>
    <s v="medium"/>
    <n v="792.9"/>
    <n v="594.67999999999995"/>
    <d v="1992-10-02T00:00:00"/>
    <n v="198.22000000000003"/>
    <s v="F"/>
    <n v="65"/>
    <d v="1986-03-04T00:00:00"/>
    <n v="34.358468651699646"/>
    <s v="Biostatistician IV"/>
    <s v="Property"/>
    <s v="High Net Worth"/>
    <s v="N"/>
    <s v="No"/>
    <n v="22"/>
    <m/>
  </r>
  <r>
    <n v="3600"/>
    <n v="37"/>
    <x v="1331"/>
    <d v="2017-04-29T00:00:00"/>
    <n v="245"/>
    <b v="1"/>
    <s v="Approved"/>
    <s v="OHM Cycles"/>
    <s v="Standard"/>
    <s v="low"/>
    <s v="medium"/>
    <n v="1793.43"/>
    <n v="248.82"/>
    <d v="2010-06-07T00:00:00"/>
    <n v="1544.6100000000001"/>
    <s v="F"/>
    <n v="68"/>
    <d v="1980-01-04T00:00:00"/>
    <n v="40.525591939370877"/>
    <s v="Physical Therapy Assistant"/>
    <s v="n/a"/>
    <s v="Mass Customer"/>
    <s v="N"/>
    <s v="Yes"/>
    <n v="20"/>
    <m/>
  </r>
  <r>
    <n v="4197"/>
    <n v="56"/>
    <x v="1397"/>
    <d v="2017-04-29T00:00:00"/>
    <n v="245"/>
    <b v="1"/>
    <s v="Approved"/>
    <s v="Norco Bicycles"/>
    <s v="Mountain"/>
    <s v="low"/>
    <s v="small"/>
    <n v="688.63"/>
    <n v="612.88"/>
    <d v="2011-05-07T00:00:00"/>
    <n v="75.75"/>
    <s v="M"/>
    <n v="20"/>
    <d v="2000-06-26T00:00:00"/>
    <n v="20.035180980466766"/>
    <s v="Technical Writer"/>
    <s v="IT"/>
    <s v="High Net Worth"/>
    <s v="N"/>
    <s v="Yes"/>
    <n v="1"/>
    <m/>
  </r>
  <r>
    <n v="4200"/>
    <n v="15"/>
    <x v="726"/>
    <d v="2017-04-29T00:00:00"/>
    <n v="245"/>
    <b v="0"/>
    <s v="Approved"/>
    <s v="Norco Bicycles"/>
    <s v="Standard"/>
    <s v="low"/>
    <s v="medium"/>
    <n v="958.74"/>
    <n v="748.9"/>
    <d v="1993-10-02T00:00:00"/>
    <n v="209.84000000000003"/>
    <s v="M"/>
    <n v="39"/>
    <d v="1988-08-11T00:00:00"/>
    <n v="31.917372761288686"/>
    <n v="0"/>
    <s v="Health"/>
    <s v="Mass Customer"/>
    <s v="N"/>
    <s v="Yes"/>
    <n v="15"/>
    <m/>
  </r>
  <r>
    <n v="4773"/>
    <n v="14"/>
    <x v="2981"/>
    <d v="2017-04-29T00:00:00"/>
    <n v="245"/>
    <b v="1"/>
    <s v="Approved"/>
    <s v="Solex"/>
    <s v="Standard"/>
    <s v="high"/>
    <s v="large"/>
    <n v="1842.92"/>
    <n v="1105.75"/>
    <d v="2016-12-06T00:00:00"/>
    <n v="737.17000000000007"/>
    <s v="M"/>
    <n v="19"/>
    <d v="1956-10-02T00:00:00"/>
    <n v="63.796824816083202"/>
    <s v="Senior Sales Associate"/>
    <s v="Health"/>
    <s v="High Net Worth"/>
    <s v="N"/>
    <s v="Yes"/>
    <n v="15"/>
    <m/>
  </r>
  <r>
    <n v="4959"/>
    <n v="47"/>
    <x v="3181"/>
    <d v="2017-04-29T00:00:00"/>
    <n v="245"/>
    <b v="1"/>
    <s v="Approved"/>
    <s v="Trek Bicycles"/>
    <s v="Road"/>
    <s v="low"/>
    <s v="small"/>
    <n v="1720.7"/>
    <n v="1531.42"/>
    <d v="2006-10-01T00:00:00"/>
    <n v="189.27999999999997"/>
    <s v="M"/>
    <n v="96"/>
    <d v="1974-05-07T00:00:00"/>
    <n v="46.191345364028408"/>
    <s v="Programmer IV"/>
    <s v="Manufacturing"/>
    <s v="Affluent Customer"/>
    <s v="N"/>
    <s v="No"/>
    <n v="10"/>
    <m/>
  </r>
  <r>
    <n v="5019"/>
    <n v="18"/>
    <x v="3194"/>
    <d v="2017-04-29T00:00:00"/>
    <n v="245"/>
    <b v="0"/>
    <s v="Approved"/>
    <s v="Norco Bicycles"/>
    <s v="Standard"/>
    <s v="high"/>
    <s v="medium"/>
    <n v="1148.6400000000001"/>
    <n v="689.18"/>
    <d v="2004-08-07T00:00:00"/>
    <n v="459.46000000000015"/>
    <s v="F"/>
    <n v="52"/>
    <d v="1974-09-26T00:00:00"/>
    <n v="45.802304268138002"/>
    <s v="VP Quality Control"/>
    <s v="Argiculture"/>
    <s v="High Net Worth"/>
    <s v="N"/>
    <s v="Yes"/>
    <n v="3"/>
    <m/>
  </r>
  <r>
    <n v="13460"/>
    <n v="0"/>
    <x v="1893"/>
    <d v="2017-10-29T00:00:00"/>
    <m/>
    <b v="1"/>
    <s v="Approved"/>
    <m/>
    <m/>
    <m/>
    <m/>
    <n v="758.73"/>
    <m/>
    <m/>
    <m/>
    <m/>
    <m/>
    <m/>
    <m/>
    <m/>
    <m/>
    <m/>
    <m/>
    <m/>
    <m/>
    <m/>
  </r>
  <r>
    <n v="5713"/>
    <n v="54"/>
    <x v="2528"/>
    <d v="2017-04-29T00:00:00"/>
    <n v="245"/>
    <b v="0"/>
    <s v="Approved"/>
    <s v="WeareA2B"/>
    <s v="Standard"/>
    <s v="medium"/>
    <s v="medium"/>
    <n v="1292.8399999999999"/>
    <n v="13.44"/>
    <d v="2009-04-12T00:00:00"/>
    <n v="1279.3999999999999"/>
    <s v="M"/>
    <n v="22"/>
    <d v="1999-10-10T00:00:00"/>
    <n v="20.747509747590055"/>
    <s v="Actuary"/>
    <s v="Financial Services"/>
    <s v="Mass Customer"/>
    <s v="N"/>
    <s v="No"/>
    <n v="2"/>
    <m/>
  </r>
  <r>
    <n v="5731"/>
    <n v="88"/>
    <x v="1677"/>
    <d v="2017-04-29T00:00:00"/>
    <n v="245"/>
    <b v="0"/>
    <s v="Approved"/>
    <s v="Norco Bicycles"/>
    <s v="Standard"/>
    <s v="high"/>
    <s v="small"/>
    <n v="1661.92"/>
    <n v="1479.11"/>
    <d v="1994-09-09T00:00:00"/>
    <n v="182.81000000000017"/>
    <s v="F"/>
    <n v="42"/>
    <d v="1980-10-18T00:00:00"/>
    <n v="39.736550843480465"/>
    <n v="0"/>
    <s v="Property"/>
    <s v="High Net Worth"/>
    <s v="N"/>
    <s v="No"/>
    <n v="20"/>
    <m/>
  </r>
  <r>
    <n v="6770"/>
    <n v="57"/>
    <x v="3221"/>
    <d v="2017-04-29T00:00:00"/>
    <n v="245"/>
    <b v="0"/>
    <s v="Approved"/>
    <s v="WeareA2B"/>
    <s v="Touring"/>
    <s v="medium"/>
    <s v="large"/>
    <n v="1890.39"/>
    <n v="260.14"/>
    <d v="1991-01-21T00:00:00"/>
    <n v="1630.25"/>
    <s v="M"/>
    <n v="88"/>
    <d v="1956-06-22T00:00:00"/>
    <n v="64.07627687087772"/>
    <s v="Clinical Specialist"/>
    <s v="Health"/>
    <s v="Mass Customer"/>
    <s v="N"/>
    <s v="No"/>
    <n v="9"/>
    <m/>
  </r>
  <r>
    <n v="7655"/>
    <n v="22"/>
    <x v="2954"/>
    <d v="2017-04-29T00:00:00"/>
    <n v="245"/>
    <b v="1"/>
    <s v="Approved"/>
    <s v="WeareA2B"/>
    <s v="Standard"/>
    <s v="medium"/>
    <s v="medium"/>
    <n v="60.34"/>
    <n v="45.26"/>
    <d v="2016-11-22T00:00:00"/>
    <n v="15.080000000000005"/>
    <s v="M"/>
    <n v="85"/>
    <d v="1966-07-07T00:00:00"/>
    <n v="54.029701528411969"/>
    <s v="Senior Cost Accountant"/>
    <s v="Financial Services"/>
    <s v="Affluent Customer"/>
    <s v="N"/>
    <s v="Yes"/>
    <n v="10"/>
    <m/>
  </r>
  <r>
    <n v="7673"/>
    <n v="72"/>
    <x v="1809"/>
    <d v="2017-04-29T00:00:00"/>
    <n v="245"/>
    <b v="0"/>
    <s v="Approved"/>
    <s v="Norco Bicycles"/>
    <s v="Standard"/>
    <s v="medium"/>
    <s v="medium"/>
    <n v="360.4"/>
    <n v="270.3"/>
    <d v="2006-05-22T00:00:00"/>
    <n v="90.099999999999966"/>
    <s v="M"/>
    <n v="78"/>
    <d v="2001-05-05T00:00:00"/>
    <n v="19.177646733891425"/>
    <n v="0"/>
    <s v="Health"/>
    <s v="Mass Customer"/>
    <s v="N"/>
    <s v="Yes"/>
    <n v="1"/>
    <m/>
  </r>
  <r>
    <n v="8681"/>
    <n v="14"/>
    <x v="1068"/>
    <d v="2017-04-29T00:00:00"/>
    <n v="245"/>
    <b v="1"/>
    <s v="Approved"/>
    <s v="Trek Bicycles"/>
    <s v="Standard"/>
    <s v="medium"/>
    <s v="small"/>
    <n v="1386.84"/>
    <n v="1234.29"/>
    <d v="2003-08-05T00:00:00"/>
    <n v="152.54999999999995"/>
    <s v="F"/>
    <n v="51"/>
    <d v="1979-10-07T00:00:00"/>
    <n v="40.76942755580923"/>
    <s v="Desktop Support Technician"/>
    <s v="Financial Services"/>
    <s v="Affluent Customer"/>
    <s v="N"/>
    <s v="Yes"/>
    <n v="18"/>
    <m/>
  </r>
  <r>
    <n v="8687"/>
    <n v="59"/>
    <x v="1161"/>
    <d v="2017-04-29T00:00:00"/>
    <n v="245"/>
    <b v="1"/>
    <s v="Approved"/>
    <s v="Solex"/>
    <s v="Standard"/>
    <s v="medium"/>
    <s v="large"/>
    <n v="1061.56"/>
    <n v="733.58"/>
    <d v="2010-11-05T00:00:00"/>
    <n v="327.9799999999999"/>
    <s v="M"/>
    <n v="40"/>
    <d v="1957-05-22T00:00:00"/>
    <n v="63.161208377727043"/>
    <s v="Electrical Engineer"/>
    <s v="Manufacturing"/>
    <s v="Mass Customer"/>
    <s v="N"/>
    <s v="Yes"/>
    <n v="16"/>
    <m/>
  </r>
  <r>
    <n v="9829"/>
    <n v="67"/>
    <x v="1144"/>
    <d v="2017-04-29T00:00:00"/>
    <n v="245"/>
    <b v="1"/>
    <s v="Approved"/>
    <s v="Norco Bicycles"/>
    <s v="Road"/>
    <s v="medium"/>
    <s v="medium"/>
    <n v="544.04999999999995"/>
    <n v="376.84"/>
    <d v="2005-10-22T00:00:00"/>
    <n v="167.20999999999998"/>
    <s v="M"/>
    <n v="60"/>
    <d v="1977-12-04T00:00:00"/>
    <n v="42.610523446220192"/>
    <s v="Physical Therapy Assistant"/>
    <s v="n/a"/>
    <s v="Affluent Customer"/>
    <s v="N"/>
    <s v="No"/>
    <n v="16"/>
    <m/>
  </r>
  <r>
    <n v="10104"/>
    <n v="56"/>
    <x v="764"/>
    <d v="2017-04-29T00:00:00"/>
    <n v="245"/>
    <b v="1"/>
    <s v="Approved"/>
    <s v="OHM Cycles"/>
    <s v="Standard"/>
    <s v="medium"/>
    <s v="medium"/>
    <n v="183.86"/>
    <n v="137.9"/>
    <d v="1997-10-04T00:00:00"/>
    <n v="45.960000000000008"/>
    <s v="M"/>
    <n v="52"/>
    <d v="1970-08-23T00:00:00"/>
    <n v="49.898194679096903"/>
    <s v="Health Coach IV"/>
    <s v="Health"/>
    <s v="Mass Customer"/>
    <s v="N"/>
    <s v="No"/>
    <n v="9"/>
    <m/>
  </r>
  <r>
    <n v="10353"/>
    <n v="87"/>
    <x v="2653"/>
    <d v="2017-04-29T00:00:00"/>
    <n v="245"/>
    <b v="0"/>
    <s v="Approved"/>
    <s v="Giant Bicycles"/>
    <s v="Standard"/>
    <s v="high"/>
    <s v="medium"/>
    <n v="1179"/>
    <n v="707.4"/>
    <d v="1998-12-16T00:00:00"/>
    <n v="471.6"/>
    <s v="M"/>
    <n v="18"/>
    <d v="1975-09-07T00:00:00"/>
    <n v="44.854359062658546"/>
    <s v="Executive Secretary"/>
    <s v="Health"/>
    <s v="Mass Customer"/>
    <s v="N"/>
    <s v="Yes"/>
    <n v="3"/>
    <m/>
  </r>
  <r>
    <n v="10823"/>
    <n v="87"/>
    <x v="3313"/>
    <d v="2017-04-29T00:00:00"/>
    <n v="245"/>
    <b v="0"/>
    <s v="Approved"/>
    <s v="Giant Bicycles"/>
    <s v="Standard"/>
    <s v="high"/>
    <s v="medium"/>
    <n v="1179"/>
    <n v="707.4"/>
    <d v="1997-08-25T00:00:00"/>
    <n v="471.6"/>
    <s v="M"/>
    <n v="92"/>
    <d v="1992-12-27T00:00:00"/>
    <n v="27.536550843480466"/>
    <s v="Office Assistant I"/>
    <s v="n/a"/>
    <s v="Mass Customer"/>
    <s v="N"/>
    <s v="No"/>
    <n v="5"/>
    <m/>
  </r>
  <r>
    <n v="11272"/>
    <n v="46"/>
    <x v="683"/>
    <d v="2017-04-29T00:00:00"/>
    <n v="245"/>
    <b v="1"/>
    <s v="Approved"/>
    <s v="Solex"/>
    <s v="Standard"/>
    <s v="low"/>
    <s v="medium"/>
    <n v="1289.8499999999999"/>
    <n v="74.510000000000005"/>
    <d v="1997-02-09T00:00:00"/>
    <n v="1215.3399999999999"/>
    <s v="M"/>
    <n v="74"/>
    <d v="1968-07-26T00:00:00"/>
    <n v="51.974907007864026"/>
    <s v="Help Desk Operator"/>
    <s v="n/a"/>
    <s v="Mass Customer"/>
    <s v="N"/>
    <s v="Yes"/>
    <n v="9"/>
    <m/>
  </r>
  <r>
    <n v="11450"/>
    <n v="76"/>
    <x v="56"/>
    <d v="2017-04-29T00:00:00"/>
    <n v="245"/>
    <b v="0"/>
    <s v="Approved"/>
    <s v="WeareA2B"/>
    <s v="Standard"/>
    <s v="low"/>
    <s v="medium"/>
    <n v="642.30999999999995"/>
    <n v="513.85"/>
    <d v="2014-10-10T00:00:00"/>
    <n v="128.45999999999992"/>
    <s v="M"/>
    <n v="64"/>
    <d v="1984-08-07T00:00:00"/>
    <n v="35.931071391425668"/>
    <s v="Structural Analysis Engineer"/>
    <s v="n/a"/>
    <s v="Mass Customer"/>
    <s v="N"/>
    <s v="No"/>
    <n v="4"/>
    <m/>
  </r>
  <r>
    <n v="12777"/>
    <n v="9"/>
    <x v="955"/>
    <d v="2017-04-29T00:00:00"/>
    <n v="245"/>
    <b v="0"/>
    <s v="Approved"/>
    <s v="Norco Bicycles"/>
    <s v="Standard"/>
    <s v="medium"/>
    <s v="small"/>
    <n v="1216.1400000000001"/>
    <n v="1082.3599999999999"/>
    <d v="1991-08-05T00:00:00"/>
    <n v="133.7800000000002"/>
    <s v="M"/>
    <n v="62"/>
    <d v="1980-10-04T00:00:00"/>
    <n v="39.77490700786403"/>
    <s v="Software Test Engineer IV"/>
    <s v="Entertainment"/>
    <s v="High Net Worth"/>
    <s v="N"/>
    <s v="No"/>
    <n v="16"/>
    <m/>
  </r>
  <r>
    <n v="13980"/>
    <n v="92"/>
    <x v="133"/>
    <d v="2017-04-29T00:00:00"/>
    <n v="245"/>
    <b v="0"/>
    <s v="Approved"/>
    <s v="WeareA2B"/>
    <s v="Standard"/>
    <s v="medium"/>
    <s v="small"/>
    <n v="1415.01"/>
    <n v="1259.3599999999999"/>
    <d v="2003-01-05T00:00:00"/>
    <n v="155.65000000000009"/>
    <s v="M"/>
    <n v="80"/>
    <d v="1997-01-03T00:00:00"/>
    <n v="23.514633035261287"/>
    <s v="Web Designer III"/>
    <s v="Manufacturing"/>
    <s v="Mass Customer"/>
    <s v="N"/>
    <s v="No"/>
    <n v="1"/>
    <m/>
  </r>
  <r>
    <n v="14104"/>
    <n v="91"/>
    <x v="432"/>
    <d v="2017-04-29T00:00:00"/>
    <n v="245"/>
    <b v="1"/>
    <s v="Approved"/>
    <s v="WeareA2B"/>
    <s v="Standard"/>
    <s v="low"/>
    <s v="medium"/>
    <n v="642.30999999999995"/>
    <n v="513.85"/>
    <d v="2013-09-16T00:00:00"/>
    <n v="128.45999999999992"/>
    <s v="M"/>
    <n v="35"/>
    <d v="2001-11-30T00:00:00"/>
    <n v="18.605043994165396"/>
    <s v="Administrative Assistant IV"/>
    <s v="Telecommunications"/>
    <s v="High Net Worth"/>
    <s v="N"/>
    <s v="Yes"/>
    <n v="1"/>
    <m/>
  </r>
  <r>
    <n v="14219"/>
    <n v="48"/>
    <x v="3348"/>
    <d v="2017-04-29T00:00:00"/>
    <n v="245"/>
    <b v="0"/>
    <s v="Approved"/>
    <s v="WeareA2B"/>
    <s v="Standard"/>
    <s v="medium"/>
    <s v="medium"/>
    <n v="1762.96"/>
    <n v="950.52"/>
    <d v="2014-07-28T00:00:00"/>
    <n v="812.44"/>
    <s v="F"/>
    <n v="69"/>
    <d v="1976-04-03T00:00:00"/>
    <n v="44.281756322932523"/>
    <s v="Business Systems Development Analyst"/>
    <s v="Financial Services"/>
    <s v="Affluent Customer"/>
    <s v="N"/>
    <s v="No"/>
    <n v="10"/>
    <m/>
  </r>
  <r>
    <n v="15256"/>
    <n v="65"/>
    <x v="707"/>
    <d v="2017-04-29T00:00:00"/>
    <n v="245"/>
    <b v="0"/>
    <s v="Approved"/>
    <s v="WeareA2B"/>
    <s v="Standard"/>
    <s v="medium"/>
    <s v="medium"/>
    <n v="1807.45"/>
    <n v="778.69"/>
    <d v="1991-08-05T00:00:00"/>
    <n v="1028.76"/>
    <s v="F"/>
    <n v="82"/>
    <d v="1988-03-04T00:00:00"/>
    <n v="32.355728925672246"/>
    <s v="Project Manager"/>
    <s v="Retail"/>
    <s v="Mass Customer"/>
    <s v="N"/>
    <s v="Yes"/>
    <n v="7"/>
    <m/>
  </r>
  <r>
    <n v="15335"/>
    <n v="96"/>
    <x v="2244"/>
    <d v="2017-04-29T00:00:00"/>
    <n v="245"/>
    <b v="1"/>
    <s v="Approved"/>
    <s v="WeareA2B"/>
    <s v="Road"/>
    <s v="low"/>
    <s v="small"/>
    <n v="1172.78"/>
    <n v="1043.77"/>
    <d v="2002-10-10T00:00:00"/>
    <n v="129.01"/>
    <s v="M"/>
    <n v="48"/>
    <d v="1976-12-23T00:00:00"/>
    <n v="43.558468651699641"/>
    <s v="Legal Assistant"/>
    <s v="Manufacturing"/>
    <s v="Affluent Customer"/>
    <s v="N"/>
    <s v="No"/>
    <n v="21"/>
    <m/>
  </r>
  <r>
    <n v="15426"/>
    <n v="56"/>
    <x v="2315"/>
    <d v="2017-04-29T00:00:00"/>
    <n v="245"/>
    <b v="1"/>
    <s v="Approved"/>
    <s v="OHM Cycles"/>
    <s v="Standard"/>
    <s v="medium"/>
    <s v="medium"/>
    <n v="183.86"/>
    <n v="137.9"/>
    <d v="1998-12-17T00:00:00"/>
    <n v="45.960000000000008"/>
    <s v="U"/>
    <n v="17"/>
    <d v="1899-12-30T00:00:00"/>
    <n v="0"/>
    <s v="Safety Technician II"/>
    <s v="IT"/>
    <s v="Affluent Customer"/>
    <s v="N"/>
    <s v="Yes"/>
    <n v="0"/>
    <m/>
  </r>
  <r>
    <n v="15982"/>
    <n v="79"/>
    <x v="101"/>
    <d v="2017-04-29T00:00:00"/>
    <n v="245"/>
    <b v="1"/>
    <s v="Approved"/>
    <s v="Norco Bicycles"/>
    <s v="Standard"/>
    <s v="medium"/>
    <s v="medium"/>
    <n v="1555.58"/>
    <n v="818.01"/>
    <d v="1997-01-25T00:00:00"/>
    <n v="737.56999999999994"/>
    <s v="M"/>
    <n v="34"/>
    <d v="1977-09-06T00:00:00"/>
    <n v="42.854359062658546"/>
    <s v="Associate Professor"/>
    <s v="Health"/>
    <s v="Mass Customer"/>
    <s v="N"/>
    <s v="Yes"/>
    <n v="15"/>
    <m/>
  </r>
  <r>
    <n v="16785"/>
    <n v="35"/>
    <x v="2758"/>
    <d v="2017-04-29T00:00:00"/>
    <n v="245"/>
    <b v="1"/>
    <s v="Approved"/>
    <s v="Trek Bicycles"/>
    <s v="Standard"/>
    <s v="low"/>
    <s v="medium"/>
    <n v="1057.51"/>
    <n v="154.4"/>
    <d v="1994-07-12T00:00:00"/>
    <n v="903.11"/>
    <s v="M"/>
    <n v="29"/>
    <d v="1996-06-16T00:00:00"/>
    <n v="24.065317966768138"/>
    <s v="Civil Engineer"/>
    <s v="Manufacturing"/>
    <s v="Mass Customer"/>
    <s v="N"/>
    <s v="No"/>
    <n v="4"/>
    <m/>
  </r>
  <r>
    <n v="16857"/>
    <n v="50"/>
    <x v="2149"/>
    <d v="2017-04-29T00:00:00"/>
    <n v="245"/>
    <b v="1"/>
    <s v="Approved"/>
    <s v="WeareA2B"/>
    <s v="Standard"/>
    <s v="medium"/>
    <s v="small"/>
    <n v="175.89"/>
    <n v="131.91999999999999"/>
    <d v="2015-10-18T00:00:00"/>
    <n v="43.97"/>
    <s v="F"/>
    <n v="63"/>
    <d v="1989-09-30T00:00:00"/>
    <n v="30.780386459918819"/>
    <s v="Software Engineer I"/>
    <s v="IT"/>
    <s v="Affluent Customer"/>
    <s v="N"/>
    <s v="Yes"/>
    <n v="12"/>
    <m/>
  </r>
  <r>
    <n v="17034"/>
    <n v="12"/>
    <x v="1343"/>
    <d v="2017-04-29T00:00:00"/>
    <n v="245"/>
    <b v="1"/>
    <s v="Approved"/>
    <s v="WeareA2B"/>
    <s v="Standard"/>
    <s v="medium"/>
    <s v="medium"/>
    <n v="1231.1500000000001"/>
    <n v="161.6"/>
    <d v="2003-08-05T00:00:00"/>
    <n v="1069.5500000000002"/>
    <s v="F"/>
    <n v="19"/>
    <d v="1987-08-13T00:00:00"/>
    <n v="32.914633035261289"/>
    <s v="Graphic Designer"/>
    <s v="Property"/>
    <s v="Affluent Customer"/>
    <s v="N"/>
    <s v="Yes"/>
    <n v="4"/>
    <m/>
  </r>
  <r>
    <n v="17654"/>
    <n v="69"/>
    <x v="3374"/>
    <d v="2017-04-29T00:00:00"/>
    <n v="245"/>
    <b v="1"/>
    <s v="Approved"/>
    <s v="Norco Bicycles"/>
    <s v="Road"/>
    <s v="medium"/>
    <s v="large"/>
    <n v="1240.31"/>
    <n v="795.1"/>
    <d v="2011-01-10T00:00:00"/>
    <n v="445.20999999999992"/>
    <s v="F"/>
    <n v="72"/>
    <d v="1995-01-24T00:00:00"/>
    <n v="25.45983851471334"/>
    <s v="Web Developer I"/>
    <s v="n/a"/>
    <s v="High Net Worth"/>
    <s v="N"/>
    <s v="Yes"/>
    <n v="3"/>
    <m/>
  </r>
  <r>
    <n v="17707"/>
    <n v="87"/>
    <x v="156"/>
    <d v="2017-04-29T00:00:00"/>
    <n v="245"/>
    <b v="0"/>
    <s v="Approved"/>
    <s v="Giant Bicycles"/>
    <s v="Standard"/>
    <s v="high"/>
    <s v="medium"/>
    <n v="1179"/>
    <n v="707.4"/>
    <d v="1999-07-26T00:00:00"/>
    <n v="471.6"/>
    <s v="M"/>
    <n v="92"/>
    <d v="1974-05-09T00:00:00"/>
    <n v="46.185865911973615"/>
    <n v="0"/>
    <s v="Retail"/>
    <s v="Affluent Customer"/>
    <s v="N"/>
    <s v="Yes"/>
    <n v="17"/>
    <m/>
  </r>
  <r>
    <n v="18360"/>
    <n v="23"/>
    <x v="41"/>
    <d v="2017-04-29T00:00:00"/>
    <n v="245"/>
    <b v="0"/>
    <s v="Approved"/>
    <s v="Norco Bicycles"/>
    <s v="Mountain"/>
    <s v="low"/>
    <s v="small"/>
    <n v="688.63"/>
    <n v="612.88"/>
    <d v="1993-10-02T00:00:00"/>
    <n v="75.75"/>
    <s v="M"/>
    <n v="14"/>
    <d v="1977-09-10T00:00:00"/>
    <n v="42.84340015854896"/>
    <s v="Clinical Specialist"/>
    <s v="Health"/>
    <s v="Affluent Customer"/>
    <s v="N"/>
    <s v="No"/>
    <n v="10"/>
    <m/>
  </r>
  <r>
    <n v="18984"/>
    <n v="80"/>
    <x v="2644"/>
    <d v="2017-04-29T00:00:00"/>
    <n v="245"/>
    <b v="1"/>
    <s v="Approved"/>
    <s v="OHM Cycles"/>
    <s v="Touring"/>
    <s v="low"/>
    <s v="medium"/>
    <n v="1073.07"/>
    <n v="933.84"/>
    <d v="2004-08-07T00:00:00"/>
    <n v="139.2299999999999"/>
    <s v="M"/>
    <n v="29"/>
    <d v="1968-07-07T00:00:00"/>
    <n v="52.026961802384577"/>
    <s v="Administrative Assistant III"/>
    <s v="Manufacturing"/>
    <s v="Affluent Customer"/>
    <s v="N"/>
    <s v="Yes"/>
    <n v="16"/>
    <m/>
  </r>
  <r>
    <n v="19904"/>
    <n v="21"/>
    <x v="614"/>
    <d v="2017-04-29T00:00:00"/>
    <n v="245"/>
    <b v="0"/>
    <s v="Approved"/>
    <s v="WeareA2B"/>
    <s v="Touring"/>
    <s v="medium"/>
    <s v="medium"/>
    <n v="1466.68"/>
    <n v="363.25"/>
    <d v="2014-03-03T00:00:00"/>
    <n v="1103.43"/>
    <s v="F"/>
    <n v="68"/>
    <d v="1966-04-27T00:00:00"/>
    <n v="54.224222076357179"/>
    <s v="Dental Hygienist"/>
    <s v="Health"/>
    <s v="High Net Worth"/>
    <s v="N"/>
    <s v="No"/>
    <n v="15"/>
    <m/>
  </r>
  <r>
    <n v="13490"/>
    <n v="53"/>
    <x v="1653"/>
    <d v="2017-07-09T00:00:00"/>
    <m/>
    <b v="1"/>
    <s v="Cancelled"/>
    <s v="Giant Bicycles"/>
    <s v="Standard"/>
    <s v="high"/>
    <s v="medium"/>
    <n v="1274.93"/>
    <n v="764.96"/>
    <n v="38216"/>
    <m/>
    <m/>
    <m/>
    <m/>
    <m/>
    <m/>
    <m/>
    <m/>
    <m/>
    <m/>
    <m/>
    <m/>
  </r>
  <r>
    <n v="276"/>
    <n v="18"/>
    <x v="1082"/>
    <d v="2017-04-28T00:00:00"/>
    <n v="246"/>
    <b v="0"/>
    <s v="Approved"/>
    <s v="Solex"/>
    <s v="Standard"/>
    <s v="medium"/>
    <s v="medium"/>
    <n v="575.27"/>
    <n v="431.45"/>
    <d v="1993-10-02T00:00:00"/>
    <n v="143.82"/>
    <s v="F"/>
    <n v="96"/>
    <d v="1986-10-06T00:00:00"/>
    <n v="33.766687829781837"/>
    <s v="Staff Accountant II"/>
    <s v="Financial Services"/>
    <s v="Mass Customer"/>
    <s v="N"/>
    <s v="Yes"/>
    <n v="13"/>
    <m/>
  </r>
  <r>
    <n v="421"/>
    <n v="9"/>
    <x v="1591"/>
    <d v="2017-04-28T00:00:00"/>
    <n v="246"/>
    <b v="0"/>
    <s v="Approved"/>
    <s v="Norco Bicycles"/>
    <s v="Standard"/>
    <s v="medium"/>
    <s v="small"/>
    <n v="1216.1400000000001"/>
    <n v="1082.3599999999999"/>
    <d v="1991-08-05T00:00:00"/>
    <n v="133.7800000000002"/>
    <s v="M"/>
    <n v="55"/>
    <d v="1997-11-17T00:00:00"/>
    <n v="22.643400158548957"/>
    <n v="0"/>
    <s v="Manufacturing"/>
    <s v="High Net Worth"/>
    <s v="N"/>
    <s v="No"/>
    <n v="1"/>
    <m/>
  </r>
  <r>
    <n v="1079"/>
    <n v="0"/>
    <x v="78"/>
    <d v="2017-04-28T00:00:00"/>
    <n v="246"/>
    <b v="1"/>
    <s v="Approved"/>
    <s v="Giant Bicycles"/>
    <s v="Standard"/>
    <s v="medium"/>
    <s v="large"/>
    <n v="569.55999999999995"/>
    <n v="528.42999999999995"/>
    <d v="2003-09-10T00:00:00"/>
    <n v="41.129999999999995"/>
    <s v="M"/>
    <n v="62"/>
    <d v="1995-12-04T00:00:00"/>
    <n v="24.599564542110603"/>
    <s v="Senior Cost Accountant"/>
    <s v="Financial Services"/>
    <s v="High Net Worth"/>
    <s v="N"/>
    <s v="Yes"/>
    <n v="8"/>
    <m/>
  </r>
  <r>
    <n v="1515"/>
    <n v="38"/>
    <x v="1611"/>
    <d v="2017-04-28T00:00:00"/>
    <n v="246"/>
    <b v="1"/>
    <s v="Approved"/>
    <s v="Solex"/>
    <s v="Standard"/>
    <s v="medium"/>
    <s v="medium"/>
    <n v="1577.53"/>
    <n v="826.51"/>
    <d v="2011-03-16T00:00:00"/>
    <n v="751.02"/>
    <s v="F"/>
    <n v="36"/>
    <d v="1964-08-16T00:00:00"/>
    <n v="55.920112487316082"/>
    <s v="Social Worker"/>
    <s v="Health"/>
    <s v="Mass Customer"/>
    <s v="N"/>
    <s v="No"/>
    <n v="13"/>
    <m/>
  </r>
  <r>
    <n v="1522"/>
    <n v="36"/>
    <x v="2037"/>
    <d v="2017-04-28T00:00:00"/>
    <n v="246"/>
    <b v="0"/>
    <s v="Approved"/>
    <s v="Solex"/>
    <s v="Standard"/>
    <s v="low"/>
    <s v="medium"/>
    <n v="1289.8499999999999"/>
    <n v="74.510000000000005"/>
    <d v="2012-06-04T00:00:00"/>
    <n v="1215.3399999999999"/>
    <s v="M"/>
    <n v="63"/>
    <d v="1975-10-14T00:00:00"/>
    <n v="44.752989199644851"/>
    <n v="0"/>
    <s v="Health"/>
    <s v="High Net Worth"/>
    <s v="N"/>
    <s v="Yes"/>
    <n v="12"/>
    <m/>
  </r>
  <r>
    <n v="2515"/>
    <n v="4"/>
    <x v="2084"/>
    <d v="2017-04-28T00:00:00"/>
    <n v="246"/>
    <b v="1"/>
    <s v="Approved"/>
    <s v="Giant Bicycles"/>
    <s v="Standard"/>
    <s v="high"/>
    <s v="medium"/>
    <n v="1129.1300000000001"/>
    <n v="677.48"/>
    <d v="2004-09-28T00:00:00"/>
    <n v="451.65000000000009"/>
    <s v="F"/>
    <n v="46"/>
    <d v="1977-08-19T00:00:00"/>
    <n v="42.903674131151696"/>
    <s v="Physical Therapy Assistant"/>
    <s v="Financial Services"/>
    <s v="Affluent Customer"/>
    <s v="N"/>
    <s v="Yes"/>
    <n v="8"/>
    <m/>
  </r>
  <r>
    <n v="2597"/>
    <n v="50"/>
    <x v="3390"/>
    <d v="2017-04-28T00:00:00"/>
    <n v="246"/>
    <b v="1"/>
    <s v="Approved"/>
    <s v="Giant Bicycles"/>
    <s v="Standard"/>
    <s v="medium"/>
    <s v="medium"/>
    <n v="642.70000000000005"/>
    <n v="211.37"/>
    <d v="1999-07-20T00:00:00"/>
    <n v="431.33000000000004"/>
    <s v="F"/>
    <n v="21"/>
    <d v="1972-03-26T00:00:00"/>
    <n v="48.306413857179095"/>
    <n v="0"/>
    <s v="Argiculture"/>
    <s v="High Net Worth"/>
    <s v="N"/>
    <s v="Yes"/>
    <n v="10"/>
    <m/>
  </r>
  <r>
    <n v="2706"/>
    <n v="43"/>
    <x v="59"/>
    <d v="2017-04-28T00:00:00"/>
    <n v="246"/>
    <b v="0"/>
    <s v="Approved"/>
    <s v="Solex"/>
    <s v="Standard"/>
    <s v="medium"/>
    <s v="medium"/>
    <n v="1151.96"/>
    <n v="649.49"/>
    <d v="1999-12-04T00:00:00"/>
    <n v="502.47"/>
    <s v="F"/>
    <n v="87"/>
    <d v="1980-08-31T00:00:00"/>
    <n v="39.868057692795531"/>
    <s v="Web Developer IV"/>
    <s v="Retail"/>
    <s v="Affluent Customer"/>
    <s v="N"/>
    <s v="No"/>
    <n v="12"/>
    <m/>
  </r>
  <r>
    <n v="3113"/>
    <n v="27"/>
    <x v="996"/>
    <d v="2017-04-28T00:00:00"/>
    <n v="246"/>
    <b v="0"/>
    <s v="Approved"/>
    <s v="Trek Bicycles"/>
    <s v="Standard"/>
    <s v="low"/>
    <s v="medium"/>
    <n v="1057.51"/>
    <n v="154.4"/>
    <d v="1994-07-12T00:00:00"/>
    <n v="903.11"/>
    <s v="F"/>
    <n v="51"/>
    <d v="1987-08-12T00:00:00"/>
    <n v="32.917372761288682"/>
    <s v="Engineer II"/>
    <s v="Argiculture"/>
    <s v="High Net Worth"/>
    <s v="N"/>
    <s v="No"/>
    <n v="22"/>
    <m/>
  </r>
  <r>
    <n v="4116"/>
    <n v="46"/>
    <x v="146"/>
    <d v="2017-04-28T00:00:00"/>
    <n v="246"/>
    <b v="0"/>
    <s v="Approved"/>
    <s v="Solex"/>
    <s v="Standard"/>
    <s v="low"/>
    <s v="medium"/>
    <n v="1289.8499999999999"/>
    <n v="74.510000000000005"/>
    <d v="2007-12-11T00:00:00"/>
    <n v="1215.3399999999999"/>
    <s v="M"/>
    <n v="40"/>
    <d v="1981-12-14T00:00:00"/>
    <n v="38.58038645991882"/>
    <s v="Database Administrator III"/>
    <s v="Retail"/>
    <s v="Mass Customer"/>
    <s v="N"/>
    <s v="No"/>
    <n v="11"/>
    <m/>
  </r>
  <r>
    <n v="4135"/>
    <n v="28"/>
    <x v="523"/>
    <d v="2017-04-28T00:00:00"/>
    <n v="246"/>
    <b v="1"/>
    <s v="Approved"/>
    <s v="Norco Bicycles"/>
    <s v="Standard"/>
    <s v="medium"/>
    <s v="small"/>
    <n v="1216.1400000000001"/>
    <n v="1082.3599999999999"/>
    <d v="1991-08-05T00:00:00"/>
    <n v="133.7800000000002"/>
    <s v="F"/>
    <n v="49"/>
    <d v="1998-12-08T00:00:00"/>
    <n v="21.585865911973617"/>
    <s v="Research Nurse"/>
    <s v="Health"/>
    <s v="Mass Customer"/>
    <s v="N"/>
    <s v="No"/>
    <n v="4"/>
    <m/>
  </r>
  <r>
    <n v="5304"/>
    <n v="34"/>
    <x v="521"/>
    <d v="2017-04-28T00:00:00"/>
    <n v="246"/>
    <b v="1"/>
    <s v="Approved"/>
    <s v="WeareA2B"/>
    <s v="Standard"/>
    <s v="medium"/>
    <s v="medium"/>
    <n v="1231.1500000000001"/>
    <n v="161.6"/>
    <d v="2004-08-17T00:00:00"/>
    <n v="1069.5500000000002"/>
    <s v="F"/>
    <n v="23"/>
    <d v="1978-06-05T00:00:00"/>
    <n v="42.109153583206492"/>
    <s v="Paralegal"/>
    <s v="Financial Services"/>
    <s v="High Net Worth"/>
    <s v="N"/>
    <s v="No"/>
    <n v="12"/>
    <m/>
  </r>
  <r>
    <n v="6023"/>
    <n v="97"/>
    <x v="1062"/>
    <d v="2017-04-28T00:00:00"/>
    <n v="246"/>
    <b v="0"/>
    <s v="Approved"/>
    <s v="OHM Cycles"/>
    <s v="Road"/>
    <s v="medium"/>
    <s v="medium"/>
    <n v="742.54"/>
    <n v="667.4"/>
    <d v="1996-11-09T00:00:00"/>
    <n v="75.139999999999986"/>
    <s v="M"/>
    <n v="13"/>
    <d v="1965-12-24T00:00:00"/>
    <n v="54.563948103754434"/>
    <s v="Chemical Engineer"/>
    <s v="Manufacturing"/>
    <s v="High Net Worth"/>
    <s v="N"/>
    <s v="Yes"/>
    <n v="10"/>
    <m/>
  </r>
  <r>
    <n v="6075"/>
    <n v="62"/>
    <x v="2623"/>
    <d v="2017-04-28T00:00:00"/>
    <n v="246"/>
    <b v="1"/>
    <s v="Approved"/>
    <s v="Solex"/>
    <s v="Standard"/>
    <s v="medium"/>
    <s v="medium"/>
    <n v="478.16"/>
    <n v="298.72000000000003"/>
    <d v="1993-06-23T00:00:00"/>
    <n v="179.44"/>
    <s v="F"/>
    <n v="82"/>
    <d v="1989-03-13T00:00:00"/>
    <n v="31.33107139142567"/>
    <s v="Design Engineer"/>
    <s v="Retail"/>
    <s v="Mass Customer"/>
    <s v="N"/>
    <s v="No"/>
    <n v="17"/>
    <m/>
  </r>
  <r>
    <n v="6172"/>
    <n v="18"/>
    <x v="3279"/>
    <d v="2017-04-28T00:00:00"/>
    <n v="246"/>
    <b v="0"/>
    <s v="Approved"/>
    <s v="Solex"/>
    <s v="Standard"/>
    <s v="medium"/>
    <s v="medium"/>
    <n v="575.27"/>
    <n v="431.45"/>
    <d v="2013-03-12T00:00:00"/>
    <n v="143.82"/>
    <s v="M"/>
    <n v="95"/>
    <d v="1965-11-18T00:00:00"/>
    <n v="54.662578240740736"/>
    <n v="0"/>
    <s v="Retail"/>
    <s v="Mass Customer"/>
    <s v="N"/>
    <s v="No"/>
    <n v="19"/>
    <m/>
  </r>
  <r>
    <n v="6259"/>
    <n v="73"/>
    <x v="1476"/>
    <d v="2017-04-28T00:00:00"/>
    <n v="246"/>
    <b v="1"/>
    <s v="Approved"/>
    <s v="Solex"/>
    <s v="Standard"/>
    <s v="medium"/>
    <s v="medium"/>
    <n v="1945.43"/>
    <n v="333.18"/>
    <d v="2004-07-25T00:00:00"/>
    <n v="1612.25"/>
    <s v="M"/>
    <n v="63"/>
    <d v="1981-10-18T00:00:00"/>
    <n v="38.736550843480465"/>
    <s v="Assistant Media Planner"/>
    <s v="Entertainment"/>
    <s v="Affluent Customer"/>
    <s v="N"/>
    <s v="Yes"/>
    <n v="17"/>
    <m/>
  </r>
  <r>
    <n v="7371"/>
    <n v="38"/>
    <x v="778"/>
    <d v="2017-04-28T00:00:00"/>
    <n v="246"/>
    <b v="0"/>
    <s v="Approved"/>
    <s v="Solex"/>
    <s v="Standard"/>
    <s v="medium"/>
    <s v="medium"/>
    <n v="1577.53"/>
    <n v="826.51"/>
    <d v="2010-06-07T00:00:00"/>
    <n v="751.02"/>
    <s v="F"/>
    <n v="99"/>
    <d v="1995-08-10T00:00:00"/>
    <n v="24.917372761288686"/>
    <s v="Registered Nurse"/>
    <s v="Health"/>
    <s v="Affluent Customer"/>
    <s v="N"/>
    <s v="Yes"/>
    <n v="19"/>
    <m/>
  </r>
  <r>
    <n v="7465"/>
    <n v="27"/>
    <x v="2610"/>
    <d v="2017-04-28T00:00:00"/>
    <n v="246"/>
    <b v="0"/>
    <s v="Approved"/>
    <s v="Trek Bicycles"/>
    <s v="Standard"/>
    <s v="medium"/>
    <s v="medium"/>
    <n v="499.53"/>
    <n v="388.72"/>
    <d v="2006-11-10T00:00:00"/>
    <n v="110.80999999999995"/>
    <s v="M"/>
    <n v="35"/>
    <d v="1959-05-13T00:00:00"/>
    <n v="61.185865911973615"/>
    <s v="Legal Assistant"/>
    <s v="Financial Services"/>
    <s v="Mass Customer"/>
    <s v="N"/>
    <s v="Yes"/>
    <n v="13"/>
    <m/>
  </r>
  <r>
    <n v="7829"/>
    <n v="0"/>
    <x v="793"/>
    <d v="2017-04-28T00:00:00"/>
    <n v="246"/>
    <b v="0"/>
    <s v="Approved"/>
    <s v="Trek Bicycles"/>
    <s v="Standard"/>
    <s v="high"/>
    <s v="medium"/>
    <n v="495.72"/>
    <n v="297.43"/>
    <d v="2015-04-11T00:00:00"/>
    <n v="198.29000000000002"/>
    <s v="M"/>
    <n v="73"/>
    <d v="1998-12-30T00:00:00"/>
    <n v="21.525591939370877"/>
    <s v="Financial Analyst"/>
    <s v="Financial Services"/>
    <s v="High Net Worth"/>
    <s v="N"/>
    <s v="Yes"/>
    <n v="3"/>
    <m/>
  </r>
  <r>
    <n v="7849"/>
    <n v="84"/>
    <x v="556"/>
    <d v="2017-04-28T00:00:00"/>
    <n v="246"/>
    <b v="0"/>
    <s v="Approved"/>
    <s v="Trek Bicycles"/>
    <s v="Road"/>
    <s v="medium"/>
    <s v="medium"/>
    <n v="290.62"/>
    <n v="215.14"/>
    <d v="2004-12-18T00:00:00"/>
    <n v="75.480000000000018"/>
    <s v="M"/>
    <n v="4"/>
    <d v="1973-04-20T00:00:00"/>
    <n v="47.237920706494165"/>
    <s v="Paralegal"/>
    <s v="Financial Services"/>
    <s v="Affluent Customer"/>
    <s v="N"/>
    <s v="No"/>
    <n v="11"/>
    <m/>
  </r>
  <r>
    <n v="7945"/>
    <n v="94"/>
    <x v="1716"/>
    <d v="2017-04-28T00:00:00"/>
    <n v="246"/>
    <b v="0"/>
    <s v="Approved"/>
    <s v="Giant Bicycles"/>
    <s v="Standard"/>
    <s v="medium"/>
    <s v="large"/>
    <n v="1635.3"/>
    <n v="993.66"/>
    <d v="2004-01-16T00:00:00"/>
    <n v="641.64"/>
    <s v="M"/>
    <n v="47"/>
    <d v="1975-03-14T00:00:00"/>
    <n v="45.33929056950786"/>
    <s v="Graphic Designer"/>
    <s v="Manufacturing"/>
    <s v="Mass Customer"/>
    <s v="N"/>
    <s v="Yes"/>
    <n v="14"/>
    <m/>
  </r>
  <r>
    <n v="13512"/>
    <n v="1"/>
    <x v="1161"/>
    <d v="2017-07-17T00:00:00"/>
    <m/>
    <m/>
    <s v="Approved"/>
    <s v="Giant Bicycles"/>
    <s v="Standard"/>
    <s v="medium"/>
    <s v="medium"/>
    <n v="1403.5"/>
    <n v="954.82"/>
    <n v="42688"/>
    <m/>
    <m/>
    <m/>
    <m/>
    <m/>
    <m/>
    <m/>
    <m/>
    <m/>
    <m/>
    <m/>
    <m/>
  </r>
  <r>
    <n v="8644"/>
    <n v="10"/>
    <x v="296"/>
    <d v="2017-04-28T00:00:00"/>
    <n v="246"/>
    <b v="1"/>
    <s v="Approved"/>
    <s v="WeareA2B"/>
    <s v="Touring"/>
    <s v="medium"/>
    <s v="medium"/>
    <n v="1466.68"/>
    <n v="363.25"/>
    <d v="1994-08-10T00:00:00"/>
    <n v="1103.43"/>
    <s v="F"/>
    <n v="75"/>
    <d v="1982-02-23T00:00:00"/>
    <n v="38.385865911973617"/>
    <s v="Marketing Manager"/>
    <s v="Manufacturing"/>
    <s v="Mass Customer"/>
    <s v="N"/>
    <s v="No"/>
    <n v="15"/>
    <m/>
  </r>
  <r>
    <n v="8970"/>
    <n v="75"/>
    <x v="261"/>
    <d v="2017-04-28T00:00:00"/>
    <n v="246"/>
    <b v="0"/>
    <s v="Approved"/>
    <s v="Giant Bicycles"/>
    <s v="Touring"/>
    <s v="medium"/>
    <s v="large"/>
    <n v="1873.97"/>
    <n v="863.95"/>
    <d v="2014-10-10T00:00:00"/>
    <n v="1010.02"/>
    <s v="M"/>
    <n v="27"/>
    <d v="1983-08-09T00:00:00"/>
    <n v="36.928331665398275"/>
    <s v="Nuclear Power Engineer"/>
    <s v="Manufacturing"/>
    <s v="Mass Customer"/>
    <s v="N"/>
    <s v="Yes"/>
    <n v="13"/>
    <m/>
  </r>
  <r>
    <n v="9489"/>
    <n v="83"/>
    <x v="2244"/>
    <d v="2017-04-28T00:00:00"/>
    <n v="246"/>
    <b v="0"/>
    <s v="Approved"/>
    <s v="Solex"/>
    <s v="Touring"/>
    <s v="medium"/>
    <s v="large"/>
    <n v="2083.94"/>
    <n v="675.03"/>
    <d v="2013-09-16T00:00:00"/>
    <n v="1408.91"/>
    <s v="M"/>
    <n v="48"/>
    <d v="1976-12-23T00:00:00"/>
    <n v="43.558468651699641"/>
    <s v="Legal Assistant"/>
    <s v="Manufacturing"/>
    <s v="Affluent Customer"/>
    <s v="N"/>
    <s v="No"/>
    <n v="21"/>
    <m/>
  </r>
  <r>
    <n v="9573"/>
    <n v="12"/>
    <x v="1123"/>
    <d v="2017-04-28T00:00:00"/>
    <n v="246"/>
    <b v="0"/>
    <s v="Approved"/>
    <s v="Giant Bicycles"/>
    <s v="Standard"/>
    <s v="medium"/>
    <s v="large"/>
    <n v="1765.3"/>
    <n v="709.48"/>
    <d v="2015-08-02T00:00:00"/>
    <n v="1055.82"/>
    <s v="M"/>
    <n v="89"/>
    <d v="1972-03-09T00:00:00"/>
    <n v="48.352989199644846"/>
    <s v="Web Developer IV"/>
    <s v="Entertainment"/>
    <s v="High Net Worth"/>
    <s v="N"/>
    <s v="Yes"/>
    <n v="15"/>
    <m/>
  </r>
  <r>
    <n v="9638"/>
    <n v="52"/>
    <x v="1933"/>
    <d v="2017-04-28T00:00:00"/>
    <n v="246"/>
    <b v="1"/>
    <s v="Approved"/>
    <s v="OHM Cycles"/>
    <s v="Road"/>
    <s v="medium"/>
    <s v="medium"/>
    <n v="1280.28"/>
    <n v="829.51"/>
    <d v="2001-11-25T00:00:00"/>
    <n v="450.77"/>
    <s v="F"/>
    <n v="89"/>
    <d v="1974-06-11T00:00:00"/>
    <n v="46.095454953069506"/>
    <s v="Software Engineer II"/>
    <s v="Health"/>
    <s v="Mass Customer"/>
    <s v="N"/>
    <s v="No"/>
    <n v="12"/>
    <m/>
  </r>
  <r>
    <n v="9696"/>
    <n v="46"/>
    <x v="1970"/>
    <d v="2017-04-28T00:00:00"/>
    <n v="246"/>
    <b v="0"/>
    <s v="Approved"/>
    <s v="Solex"/>
    <s v="Standard"/>
    <s v="low"/>
    <s v="medium"/>
    <n v="1289.8499999999999"/>
    <n v="74.510000000000005"/>
    <d v="2007-12-11T00:00:00"/>
    <n v="1215.3399999999999"/>
    <s v="M"/>
    <n v="16"/>
    <d v="1956-08-07T00:00:00"/>
    <n v="63.950249473617454"/>
    <s v="VP Marketing"/>
    <s v="n/a"/>
    <s v="Mass Customer"/>
    <s v="N"/>
    <s v="No"/>
    <n v="15"/>
    <m/>
  </r>
  <r>
    <n v="9935"/>
    <n v="0"/>
    <x v="2668"/>
    <d v="2017-04-28T00:00:00"/>
    <n v="246"/>
    <b v="0"/>
    <s v="Approved"/>
    <s v="OHM Cycles"/>
    <s v="Standard"/>
    <s v="medium"/>
    <s v="medium"/>
    <n v="183.86"/>
    <n v="137.9"/>
    <d v="2011-08-24T00:00:00"/>
    <n v="45.960000000000008"/>
    <s v="F"/>
    <n v="47"/>
    <d v="1974-11-17T00:00:00"/>
    <n v="45.659838514713343"/>
    <s v="Software Engineer IV"/>
    <s v="Financial Services"/>
    <s v="High Net Worth"/>
    <s v="N"/>
    <s v="Yes"/>
    <n v="18"/>
    <m/>
  </r>
  <r>
    <n v="13520"/>
    <n v="0"/>
    <x v="540"/>
    <d v="2017-05-19T00:00:00"/>
    <m/>
    <b v="1"/>
    <s v="Approved"/>
    <m/>
    <m/>
    <m/>
    <m/>
    <n v="405.94"/>
    <m/>
    <m/>
    <m/>
    <m/>
    <m/>
    <m/>
    <m/>
    <m/>
    <m/>
    <m/>
    <m/>
    <m/>
    <m/>
    <m/>
  </r>
  <r>
    <n v="9945"/>
    <n v="7"/>
    <x v="3018"/>
    <d v="2017-04-28T00:00:00"/>
    <n v="246"/>
    <b v="0"/>
    <s v="Approved"/>
    <s v="Trek Bicycles"/>
    <s v="Road"/>
    <s v="low"/>
    <s v="medium"/>
    <n v="980.37"/>
    <n v="234.43"/>
    <d v="2004-09-28T00:00:00"/>
    <n v="745.94"/>
    <s v="M"/>
    <n v="9"/>
    <d v="1996-06-20T00:00:00"/>
    <n v="24.054359062658548"/>
    <s v="Associate Professor"/>
    <s v="Financial Services"/>
    <s v="Mass Customer"/>
    <s v="N"/>
    <s v="Yes"/>
    <n v="4"/>
    <m/>
  </r>
  <r>
    <n v="10131"/>
    <n v="9"/>
    <x v="1748"/>
    <d v="2017-04-28T00:00:00"/>
    <n v="246"/>
    <b v="0"/>
    <s v="Approved"/>
    <s v="OHM Cycles"/>
    <s v="Road"/>
    <s v="medium"/>
    <s v="medium"/>
    <n v="742.54"/>
    <n v="667.4"/>
    <d v="1991-11-07T00:00:00"/>
    <n v="75.139999999999986"/>
    <s v="F"/>
    <n v="2"/>
    <d v="1978-06-06T00:00:00"/>
    <n v="42.106413857179092"/>
    <s v="Tax Accountant"/>
    <s v="Argiculture"/>
    <s v="Mass Customer"/>
    <s v="N"/>
    <s v="No"/>
    <n v="8"/>
    <m/>
  </r>
  <r>
    <n v="10325"/>
    <n v="59"/>
    <x v="212"/>
    <d v="2017-04-28T00:00:00"/>
    <n v="246"/>
    <b v="0"/>
    <s v="Approved"/>
    <s v="WeareA2B"/>
    <s v="Standard"/>
    <s v="medium"/>
    <s v="small"/>
    <n v="1415.01"/>
    <n v="1259.3599999999999"/>
    <d v="2003-01-05T00:00:00"/>
    <n v="155.65000000000009"/>
    <s v="F"/>
    <n v="94"/>
    <d v="1968-07-28T00:00:00"/>
    <n v="51.969427555809233"/>
    <s v="Office Assistant III"/>
    <s v="Property"/>
    <s v="High Net Worth"/>
    <s v="N"/>
    <s v="No"/>
    <n v="6"/>
    <m/>
  </r>
  <r>
    <n v="10335"/>
    <n v="66"/>
    <x v="3297"/>
    <d v="2017-04-28T00:00:00"/>
    <n v="246"/>
    <b v="1"/>
    <s v="Approved"/>
    <s v="Solex"/>
    <s v="Standard"/>
    <s v="medium"/>
    <s v="medium"/>
    <n v="1163.8900000000001"/>
    <n v="589.27"/>
    <d v="2016-07-09T00:00:00"/>
    <n v="574.62000000000012"/>
    <s v="M"/>
    <n v="38"/>
    <d v="1977-11-25T00:00:00"/>
    <n v="42.635180980466764"/>
    <s v="Human Resources Assistant III"/>
    <s v="Retail"/>
    <s v="High Net Worth"/>
    <s v="N"/>
    <s v="No"/>
    <n v="16"/>
    <m/>
  </r>
  <r>
    <n v="11171"/>
    <n v="5"/>
    <x v="1854"/>
    <d v="2017-04-28T00:00:00"/>
    <n v="246"/>
    <b v="1"/>
    <s v="Approved"/>
    <s v="Trek Bicycles"/>
    <s v="Mountain"/>
    <s v="low"/>
    <s v="medium"/>
    <n v="574.64"/>
    <n v="459.71"/>
    <d v="1998-12-16T00:00:00"/>
    <n v="114.93"/>
    <s v="M"/>
    <n v="70"/>
    <d v="1999-06-01T00:00:00"/>
    <n v="21.106413857179096"/>
    <s v="Information Systems Manager"/>
    <s v="Health"/>
    <s v="Mass Customer"/>
    <s v="N"/>
    <s v="Yes"/>
    <n v="1"/>
    <m/>
  </r>
  <r>
    <n v="12254"/>
    <n v="41"/>
    <x v="486"/>
    <d v="2017-04-28T00:00:00"/>
    <n v="246"/>
    <b v="0"/>
    <s v="Approved"/>
    <s v="Norco Bicycles"/>
    <s v="Standard"/>
    <s v="low"/>
    <s v="medium"/>
    <n v="958.74"/>
    <n v="748.9"/>
    <d v="1993-10-02T00:00:00"/>
    <n v="209.84000000000003"/>
    <s v="F"/>
    <n v="2"/>
    <d v="1978-08-21T00:00:00"/>
    <n v="41.898194679096903"/>
    <s v="Social Worker"/>
    <s v="Health"/>
    <s v="High Net Worth"/>
    <s v="N"/>
    <s v="Yes"/>
    <n v="5"/>
    <m/>
  </r>
  <r>
    <n v="12451"/>
    <n v="11"/>
    <x v="1471"/>
    <d v="2017-04-28T00:00:00"/>
    <n v="246"/>
    <b v="1"/>
    <s v="Approved"/>
    <s v="Giant Bicycles"/>
    <s v="Standard"/>
    <s v="high"/>
    <s v="medium"/>
    <n v="1274.93"/>
    <n v="764.96"/>
    <d v="2007-08-04T00:00:00"/>
    <n v="509.97"/>
    <s v="M"/>
    <n v="80"/>
    <d v="1963-01-30T00:00:00"/>
    <n v="57.465317966768133"/>
    <s v="Senior Developer"/>
    <s v="Financial Services"/>
    <s v="Affluent Customer"/>
    <s v="N"/>
    <s v="No"/>
    <n v="12"/>
    <m/>
  </r>
  <r>
    <n v="13068"/>
    <n v="66"/>
    <x v="395"/>
    <d v="2017-04-28T00:00:00"/>
    <n v="246"/>
    <b v="1"/>
    <s v="Approved"/>
    <s v="Giant Bicycles"/>
    <s v="Road"/>
    <s v="low"/>
    <s v="small"/>
    <n v="590.26"/>
    <n v="525.33000000000004"/>
    <d v="2010-11-05T00:00:00"/>
    <n v="64.92999999999995"/>
    <s v="M"/>
    <n v="77"/>
    <d v="1998-01-30T00:00:00"/>
    <n v="22.440660432521561"/>
    <n v="0"/>
    <s v="Retail"/>
    <s v="Mass Customer"/>
    <s v="N"/>
    <s v="No"/>
    <n v="2"/>
    <m/>
  </r>
  <r>
    <n v="13149"/>
    <n v="39"/>
    <x v="879"/>
    <d v="2017-04-28T00:00:00"/>
    <n v="246"/>
    <b v="1"/>
    <s v="Approved"/>
    <s v="Giant Bicycles"/>
    <s v="Standard"/>
    <s v="medium"/>
    <s v="large"/>
    <n v="1812.75"/>
    <n v="582.48"/>
    <d v="2010-06-07T00:00:00"/>
    <n v="1230.27"/>
    <s v="F"/>
    <n v="77"/>
    <d v="1981-05-26T00:00:00"/>
    <n v="39.133811117453071"/>
    <s v="Chemical Engineer"/>
    <s v="Manufacturing"/>
    <s v="Affluent Customer"/>
    <s v="N"/>
    <s v="No"/>
    <n v="8"/>
    <m/>
  </r>
  <r>
    <n v="13825"/>
    <n v="41"/>
    <x v="2008"/>
    <d v="2017-04-28T00:00:00"/>
    <n v="246"/>
    <b v="0"/>
    <s v="Approved"/>
    <s v="Norco Bicycles"/>
    <s v="Standard"/>
    <s v="low"/>
    <s v="medium"/>
    <n v="958.74"/>
    <n v="748.9"/>
    <d v="2010-05-05T00:00:00"/>
    <n v="209.84000000000003"/>
    <s v="F"/>
    <n v="10"/>
    <d v="1995-03-15T00:00:00"/>
    <n v="25.322852213343477"/>
    <n v="0"/>
    <s v="Property"/>
    <s v="High Net Worth"/>
    <s v="N"/>
    <s v="Yes"/>
    <n v="5"/>
    <m/>
  </r>
  <r>
    <n v="13531"/>
    <n v="43"/>
    <x v="502"/>
    <d v="2017-02-19T00:00:00"/>
    <m/>
    <m/>
    <s v="Approved"/>
    <s v="Solex"/>
    <s v="Standard"/>
    <s v="medium"/>
    <s v="medium"/>
    <n v="1151.96"/>
    <n v="649.49"/>
    <n v="42172"/>
    <m/>
    <m/>
    <m/>
    <m/>
    <m/>
    <m/>
    <m/>
    <m/>
    <m/>
    <m/>
    <m/>
    <m/>
  </r>
  <r>
    <n v="13953"/>
    <n v="1"/>
    <x v="1260"/>
    <d v="2017-04-28T00:00:00"/>
    <n v="246"/>
    <b v="0"/>
    <s v="Approved"/>
    <s v="Giant Bicycles"/>
    <s v="Standard"/>
    <s v="medium"/>
    <s v="medium"/>
    <n v="1403.5"/>
    <n v="954.82"/>
    <d v="2016-11-14T00:00:00"/>
    <n v="448.67999999999995"/>
    <s v="F"/>
    <n v="60"/>
    <d v="1962-12-17T00:00:00"/>
    <n v="57.585865911973613"/>
    <s v="Computer Systems Analyst II"/>
    <s v="Health"/>
    <s v="Affluent Customer"/>
    <s v="N"/>
    <s v="Yes"/>
    <n v="18"/>
    <m/>
  </r>
  <r>
    <n v="15731"/>
    <n v="87"/>
    <x v="3441"/>
    <d v="2017-04-28T00:00:00"/>
    <n v="246"/>
    <b v="0"/>
    <s v="Approved"/>
    <s v="OHM Cycles"/>
    <s v="Standard"/>
    <s v="medium"/>
    <s v="medium"/>
    <n v="1636.9"/>
    <n v="44.71"/>
    <d v="2010-08-20T00:00:00"/>
    <n v="1592.19"/>
    <s v="M"/>
    <n v="10"/>
    <d v="1978-05-11T00:00:00"/>
    <n v="42.177646733891422"/>
    <s v="VP Product Management"/>
    <s v="Telecommunications"/>
    <s v="High Net Worth"/>
    <s v="N"/>
    <s v="No"/>
    <n v="20"/>
    <m/>
  </r>
  <r>
    <n v="16736"/>
    <n v="41"/>
    <x v="1131"/>
    <d v="2017-04-28T00:00:00"/>
    <n v="246"/>
    <b v="0"/>
    <s v="Approved"/>
    <s v="Solex"/>
    <s v="Road"/>
    <s v="medium"/>
    <s v="medium"/>
    <n v="416.98"/>
    <n v="312.74"/>
    <d v="1997-05-10T00:00:00"/>
    <n v="104.24000000000001"/>
    <s v="F"/>
    <n v="45"/>
    <d v="1960-07-03T00:00:00"/>
    <n v="60.043400158548955"/>
    <s v="Senior Quality Engineer"/>
    <s v="Retail"/>
    <s v="Mass Customer"/>
    <s v="N"/>
    <s v="No"/>
    <n v="18"/>
    <m/>
  </r>
  <r>
    <n v="17114"/>
    <n v="81"/>
    <x v="1901"/>
    <d v="2017-04-28T00:00:00"/>
    <n v="246"/>
    <b v="0"/>
    <s v="Approved"/>
    <s v="Norco Bicycles"/>
    <s v="Standard"/>
    <s v="medium"/>
    <s v="small"/>
    <n v="586.45000000000005"/>
    <n v="521.94000000000005"/>
    <d v="1991-07-10T00:00:00"/>
    <n v="64.509999999999991"/>
    <s v="M"/>
    <n v="74"/>
    <d v="1977-10-15T00:00:00"/>
    <n v="42.747509747590051"/>
    <s v="Structural Engineer"/>
    <s v="n/a"/>
    <s v="Mass Customer"/>
    <s v="N"/>
    <s v="No"/>
    <n v="8"/>
    <m/>
  </r>
  <r>
    <n v="18242"/>
    <n v="61"/>
    <x v="916"/>
    <d v="2017-04-28T00:00:00"/>
    <n v="246"/>
    <b v="1"/>
    <s v="Approved"/>
    <s v="OHM Cycles"/>
    <s v="Standard"/>
    <s v="low"/>
    <s v="medium"/>
    <n v="71.16"/>
    <n v="56.93"/>
    <d v="2015-06-17T00:00:00"/>
    <n v="14.229999999999997"/>
    <s v="M"/>
    <n v="37"/>
    <d v="1973-04-07T00:00:00"/>
    <n v="47.27353714485033"/>
    <s v="Environmental Tech"/>
    <s v="Financial Services"/>
    <s v="Mass Customer"/>
    <s v="N"/>
    <s v="No"/>
    <n v="3"/>
    <m/>
  </r>
  <r>
    <n v="18468"/>
    <n v="12"/>
    <x v="2296"/>
    <d v="2017-04-28T00:00:00"/>
    <n v="246"/>
    <b v="1"/>
    <s v="Approved"/>
    <s v="WeareA2B"/>
    <s v="Standard"/>
    <s v="medium"/>
    <s v="medium"/>
    <n v="1231.1500000000001"/>
    <n v="161.6"/>
    <d v="2004-08-17T00:00:00"/>
    <n v="1069.5500000000002"/>
    <s v="M"/>
    <n v="29"/>
    <d v="1979-04-30T00:00:00"/>
    <n v="41.207783720192793"/>
    <s v="Electrical Engineer"/>
    <s v="Manufacturing"/>
    <s v="Mass Customer"/>
    <s v="N"/>
    <s v="No"/>
    <n v="12"/>
    <m/>
  </r>
  <r>
    <n v="18655"/>
    <n v="77"/>
    <x v="1670"/>
    <d v="2017-04-28T00:00:00"/>
    <n v="246"/>
    <b v="1"/>
    <s v="Approved"/>
    <s v="WeareA2B"/>
    <s v="Standard"/>
    <s v="medium"/>
    <s v="medium"/>
    <n v="1769.64"/>
    <n v="108.76"/>
    <d v="2011-05-09T00:00:00"/>
    <n v="1660.88"/>
    <s v="M"/>
    <n v="27"/>
    <d v="1971-02-03T00:00:00"/>
    <n v="49.448879610603754"/>
    <s v="Financial Advisor"/>
    <s v="Financial Services"/>
    <s v="High Net Worth"/>
    <s v="N"/>
    <s v="No"/>
    <n v="15"/>
    <m/>
  </r>
  <r>
    <n v="19051"/>
    <n v="85"/>
    <x v="2816"/>
    <d v="2017-04-28T00:00:00"/>
    <n v="246"/>
    <b v="1"/>
    <s v="Approved"/>
    <s v="WeareA2B"/>
    <s v="Standard"/>
    <s v="medium"/>
    <s v="medium"/>
    <n v="1228.07"/>
    <n v="400.91"/>
    <d v="2000-05-22T00:00:00"/>
    <n v="827.15999999999985"/>
    <s v="M"/>
    <n v="91"/>
    <d v="1996-05-03T00:00:00"/>
    <n v="24.185865911973615"/>
    <s v="Actuary"/>
    <s v="Financial Services"/>
    <s v="High Net Worth"/>
    <s v="N"/>
    <s v="Yes"/>
    <n v="3"/>
    <m/>
  </r>
  <r>
    <n v="19375"/>
    <n v="0"/>
    <x v="3415"/>
    <d v="2017-04-28T00:00:00"/>
    <n v="246"/>
    <b v="0"/>
    <s v="Approved"/>
    <s v="OHM Cycles"/>
    <s v="Standard"/>
    <s v="low"/>
    <s v="medium"/>
    <n v="71.16"/>
    <n v="56.93"/>
    <d v="1993-06-23T00:00:00"/>
    <n v="14.229999999999997"/>
    <s v="M"/>
    <n v="69"/>
    <d v="1976-12-12T00:00:00"/>
    <n v="43.588605638001013"/>
    <s v="Software Test Engineer II"/>
    <s v="n/a"/>
    <s v="High Net Worth"/>
    <s v="N"/>
    <s v="Yes"/>
    <n v="14"/>
    <m/>
  </r>
  <r>
    <n v="19742"/>
    <n v="1"/>
    <x v="1131"/>
    <d v="2017-04-28T00:00:00"/>
    <n v="246"/>
    <b v="0"/>
    <s v="Approved"/>
    <s v="Giant Bicycles"/>
    <s v="Standard"/>
    <s v="medium"/>
    <s v="medium"/>
    <n v="1403.5"/>
    <n v="954.82"/>
    <d v="2016-11-14T00:00:00"/>
    <n v="448.67999999999995"/>
    <s v="F"/>
    <n v="45"/>
    <d v="1960-07-03T00:00:00"/>
    <n v="60.043400158548955"/>
    <s v="Senior Quality Engineer"/>
    <s v="Retail"/>
    <s v="Mass Customer"/>
    <s v="N"/>
    <s v="No"/>
    <n v="18"/>
    <m/>
  </r>
  <r>
    <n v="19837"/>
    <n v="0"/>
    <x v="1989"/>
    <d v="2017-04-28T00:00:00"/>
    <n v="246"/>
    <b v="1"/>
    <s v="Approved"/>
    <s v="Solex"/>
    <s v="Standard"/>
    <s v="medium"/>
    <s v="large"/>
    <n v="202.62"/>
    <n v="151.96"/>
    <d v="2016-03-29T00:00:00"/>
    <n v="50.66"/>
    <s v="F"/>
    <n v="23"/>
    <d v="1979-03-05T00:00:00"/>
    <n v="41.361208377727039"/>
    <s v="Executive Secretary"/>
    <s v="Telecommunications"/>
    <s v="High Net Worth"/>
    <s v="N"/>
    <s v="No"/>
    <n v="3"/>
    <m/>
  </r>
  <r>
    <n v="19993"/>
    <n v="13"/>
    <x v="810"/>
    <d v="2017-04-28T00:00:00"/>
    <n v="246"/>
    <b v="0"/>
    <s v="Approved"/>
    <s v="Solex"/>
    <s v="Standard"/>
    <s v="medium"/>
    <s v="medium"/>
    <n v="1163.8900000000001"/>
    <n v="589.27"/>
    <d v="2009-03-08T00:00:00"/>
    <n v="574.62000000000012"/>
    <s v="F"/>
    <n v="56"/>
    <d v="1977-05-13T00:00:00"/>
    <n v="43.172167281836629"/>
    <s v="Senior Editor"/>
    <s v="n/a"/>
    <s v="Affluent Customer"/>
    <s v="N"/>
    <s v="Yes"/>
    <n v="8"/>
    <m/>
  </r>
  <r>
    <n v="82"/>
    <n v="21"/>
    <x v="2375"/>
    <d v="2017-04-27T00:00:00"/>
    <n v="247"/>
    <b v="1"/>
    <s v="Approved"/>
    <s v="Solex"/>
    <s v="Standard"/>
    <s v="medium"/>
    <s v="large"/>
    <n v="1071.23"/>
    <n v="380.74"/>
    <d v="2011-05-07T00:00:00"/>
    <n v="690.49"/>
    <s v="M"/>
    <n v="77"/>
    <d v="1985-02-12T00:00:00"/>
    <n v="35.413263172247589"/>
    <n v="0"/>
    <s v="Financial Services"/>
    <s v="Affluent Customer"/>
    <s v="N"/>
    <s v="Yes"/>
    <n v="20"/>
    <m/>
  </r>
  <r>
    <n v="525"/>
    <n v="37"/>
    <x v="3113"/>
    <d v="2017-04-27T00:00:00"/>
    <n v="247"/>
    <b v="0"/>
    <s v="Approved"/>
    <s v="OHM Cycles"/>
    <s v="Standard"/>
    <s v="low"/>
    <s v="medium"/>
    <n v="1793.43"/>
    <n v="248.82"/>
    <d v="2011-03-16T00:00:00"/>
    <n v="1544.6100000000001"/>
    <s v="M"/>
    <n v="6"/>
    <d v="1958-07-01T00:00:00"/>
    <n v="62.051619336631148"/>
    <n v="0"/>
    <s v="Retail"/>
    <s v="Mass Customer"/>
    <s v="N"/>
    <s v="Yes"/>
    <n v="5"/>
    <m/>
  </r>
  <r>
    <n v="645"/>
    <n v="99"/>
    <x v="2321"/>
    <d v="2017-04-27T00:00:00"/>
    <n v="247"/>
    <b v="0"/>
    <s v="Approved"/>
    <s v="OHM Cycles"/>
    <s v="Standard"/>
    <s v="medium"/>
    <s v="medium"/>
    <n v="1227.3399999999999"/>
    <n v="770.89"/>
    <d v="1994-08-10T00:00:00"/>
    <n v="456.44999999999993"/>
    <s v="F"/>
    <n v="52"/>
    <d v="1968-07-28T00:00:00"/>
    <n v="51.969427555809233"/>
    <n v="0"/>
    <s v="Financial Services"/>
    <s v="Affluent Customer"/>
    <s v="N"/>
    <s v="No"/>
    <n v="18"/>
    <m/>
  </r>
  <r>
    <n v="793"/>
    <n v="3"/>
    <x v="2695"/>
    <d v="2017-04-27T00:00:00"/>
    <n v="247"/>
    <b v="1"/>
    <s v="Approved"/>
    <s v="Trek Bicycles"/>
    <s v="Standard"/>
    <s v="medium"/>
    <s v="large"/>
    <n v="2091.4699999999998"/>
    <n v="388.92"/>
    <d v="2008-03-19T00:00:00"/>
    <n v="1702.5499999999997"/>
    <s v="F"/>
    <n v="34"/>
    <d v="1991-02-04T00:00:00"/>
    <n v="29.432441254439368"/>
    <s v="Assistant Manager"/>
    <s v="Retail"/>
    <s v="Mass Customer"/>
    <s v="N"/>
    <s v="No"/>
    <n v="2"/>
    <m/>
  </r>
  <r>
    <n v="1014"/>
    <n v="68"/>
    <x v="1183"/>
    <d v="2017-04-27T00:00:00"/>
    <n v="247"/>
    <b v="1"/>
    <s v="Approved"/>
    <s v="OHM Cycles"/>
    <s v="Standard"/>
    <s v="medium"/>
    <s v="medium"/>
    <n v="1636.9"/>
    <n v="44.71"/>
    <d v="2000-05-22T00:00:00"/>
    <n v="1592.19"/>
    <s v="M"/>
    <n v="38"/>
    <d v="1980-10-01T00:00:00"/>
    <n v="39.783126185946216"/>
    <s v="Account Executive"/>
    <s v="Manufacturing"/>
    <s v="Mass Customer"/>
    <s v="N"/>
    <s v="Yes"/>
    <n v="16"/>
    <m/>
  </r>
  <r>
    <n v="1132"/>
    <n v="15"/>
    <x v="3442"/>
    <d v="2017-04-27T00:00:00"/>
    <n v="247"/>
    <b v="0"/>
    <s v="Approved"/>
    <s v="Norco Bicycles"/>
    <s v="Standard"/>
    <s v="low"/>
    <s v="medium"/>
    <n v="958.74"/>
    <n v="748.9"/>
    <d v="2005-12-07T00:00:00"/>
    <n v="209.84000000000003"/>
    <s v="M"/>
    <n v="11"/>
    <d v="1996-03-05T00:00:00"/>
    <n v="24.347509747590053"/>
    <n v="0"/>
    <s v="n/a"/>
    <s v="Mass Customer"/>
    <s v="N"/>
    <s v="No"/>
    <n v="6"/>
    <m/>
  </r>
  <r>
    <n v="1328"/>
    <n v="52"/>
    <x v="2205"/>
    <d v="2017-04-27T00:00:00"/>
    <n v="247"/>
    <b v="1"/>
    <s v="Approved"/>
    <s v="OHM Cycles"/>
    <s v="Road"/>
    <s v="medium"/>
    <s v="medium"/>
    <n v="1280.28"/>
    <n v="829.51"/>
    <d v="2001-11-25T00:00:00"/>
    <n v="450.77"/>
    <s v="M"/>
    <n v="29"/>
    <d v="1972-09-01T00:00:00"/>
    <n v="47.870797418822931"/>
    <s v="Community Outreach Specialist"/>
    <s v="Financial Services"/>
    <s v="Mass Customer"/>
    <s v="N"/>
    <s v="No"/>
    <n v="14"/>
    <m/>
  </r>
  <r>
    <n v="1870"/>
    <n v="71"/>
    <x v="2211"/>
    <d v="2017-04-27T00:00:00"/>
    <n v="247"/>
    <b v="0"/>
    <s v="Approved"/>
    <s v="Solex"/>
    <s v="Standard"/>
    <s v="high"/>
    <s v="large"/>
    <n v="1842.92"/>
    <n v="1105.75"/>
    <d v="1995-10-24T00:00:00"/>
    <n v="737.17000000000007"/>
    <s v="F"/>
    <n v="54"/>
    <d v="1978-01-30T00:00:00"/>
    <n v="42.454359062658547"/>
    <s v="Pharmacist"/>
    <s v="Health"/>
    <s v="Mass Customer"/>
    <s v="N"/>
    <s v="No"/>
    <n v="12"/>
    <m/>
  </r>
  <r>
    <n v="1984"/>
    <n v="36"/>
    <x v="1113"/>
    <d v="2017-04-27T00:00:00"/>
    <n v="247"/>
    <b v="0"/>
    <s v="Approved"/>
    <s v="Solex"/>
    <s v="Standard"/>
    <s v="low"/>
    <s v="medium"/>
    <n v="945.04"/>
    <n v="507.58"/>
    <d v="1995-12-19T00:00:00"/>
    <n v="437.46"/>
    <s v="M"/>
    <n v="17"/>
    <d v="1980-07-05T00:00:00"/>
    <n v="40.024222076357177"/>
    <s v="Assistant Media Planner"/>
    <s v="Entertainment"/>
    <s v="Affluent Customer"/>
    <s v="N"/>
    <s v="No"/>
    <n v="21"/>
    <m/>
  </r>
  <r>
    <n v="2737"/>
    <n v="33"/>
    <x v="305"/>
    <d v="2017-04-27T00:00:00"/>
    <n v="247"/>
    <b v="1"/>
    <s v="Approved"/>
    <s v="Giant Bicycles"/>
    <s v="Standard"/>
    <s v="medium"/>
    <s v="small"/>
    <n v="1311.44"/>
    <n v="1167.18"/>
    <d v="2010-06-07T00:00:00"/>
    <n v="144.26"/>
    <s v="F"/>
    <n v="37"/>
    <d v="1955-08-23T00:00:00"/>
    <n v="64.909153583206489"/>
    <s v="Chief Design Engineer"/>
    <s v="Financial Services"/>
    <s v="Mass Customer"/>
    <s v="N"/>
    <s v="Yes"/>
    <n v="6"/>
    <m/>
  </r>
  <r>
    <n v="2774"/>
    <n v="14"/>
    <x v="3268"/>
    <d v="2017-04-27T00:00:00"/>
    <n v="247"/>
    <b v="0"/>
    <s v="Approved"/>
    <s v="Solex"/>
    <s v="Standard"/>
    <s v="high"/>
    <s v="large"/>
    <n v="1842.92"/>
    <n v="1105.75"/>
    <d v="2006-05-22T00:00:00"/>
    <n v="737.17000000000007"/>
    <s v="M"/>
    <n v="71"/>
    <d v="1968-07-09T00:00:00"/>
    <n v="52.021482350329777"/>
    <s v="Health Coach II"/>
    <s v="Entertainment"/>
    <s v="High Net Worth"/>
    <s v="N"/>
    <s v="Yes"/>
    <n v="9"/>
    <m/>
  </r>
  <r>
    <n v="4712"/>
    <n v="56"/>
    <x v="3062"/>
    <d v="2017-04-27T00:00:00"/>
    <n v="247"/>
    <b v="0"/>
    <s v="Approved"/>
    <s v="OHM Cycles"/>
    <s v="Standard"/>
    <s v="medium"/>
    <s v="medium"/>
    <n v="183.86"/>
    <n v="137.9"/>
    <d v="1997-10-04T00:00:00"/>
    <n v="45.960000000000008"/>
    <s v="F"/>
    <n v="41"/>
    <d v="2001-10-31T00:00:00"/>
    <n v="18.687235774987315"/>
    <s v="Business Systems Development Analyst"/>
    <s v="Financial Services"/>
    <s v="Affluent Customer"/>
    <s v="N"/>
    <s v="No"/>
    <n v="1"/>
    <m/>
  </r>
  <r>
    <n v="4753"/>
    <n v="92"/>
    <x v="1391"/>
    <d v="2017-04-27T00:00:00"/>
    <n v="247"/>
    <b v="0"/>
    <s v="Approved"/>
    <s v="WeareA2B"/>
    <s v="Touring"/>
    <s v="medium"/>
    <s v="large"/>
    <n v="1890.39"/>
    <n v="260.14"/>
    <d v="1991-01-21T00:00:00"/>
    <n v="1630.25"/>
    <s v="M"/>
    <n v="64"/>
    <d v="1988-05-16T00:00:00"/>
    <n v="32.155728925672243"/>
    <s v="Speech Pathologist"/>
    <s v="Health"/>
    <s v="High Net Worth"/>
    <s v="N"/>
    <s v="No"/>
    <n v="3"/>
    <m/>
  </r>
  <r>
    <n v="4971"/>
    <n v="1"/>
    <x v="850"/>
    <d v="2017-04-27T00:00:00"/>
    <n v="247"/>
    <b v="0"/>
    <s v="Approved"/>
    <s v="Giant Bicycles"/>
    <s v="Standard"/>
    <s v="medium"/>
    <s v="medium"/>
    <n v="1403.5"/>
    <n v="954.82"/>
    <d v="2016-11-14T00:00:00"/>
    <n v="448.67999999999995"/>
    <s v="U"/>
    <n v="67"/>
    <d v="1899-12-30T00:00:00"/>
    <n v="0"/>
    <s v="Registered Nurse"/>
    <s v="Health"/>
    <s v="Mass Customer"/>
    <s v="N"/>
    <s v="Yes"/>
    <n v="0"/>
    <m/>
  </r>
  <r>
    <n v="5419"/>
    <n v="27"/>
    <x v="835"/>
    <d v="2017-04-27T00:00:00"/>
    <n v="247"/>
    <b v="1"/>
    <s v="Approved"/>
    <s v="Trek Bicycles"/>
    <s v="Standard"/>
    <s v="medium"/>
    <s v="medium"/>
    <n v="499.53"/>
    <n v="388.72"/>
    <d v="1999-06-23T00:00:00"/>
    <n v="110.80999999999995"/>
    <s v="M"/>
    <n v="37"/>
    <d v="1986-03-21T00:00:00"/>
    <n v="34.311893309233888"/>
    <s v="Help Desk Technician"/>
    <s v="IT"/>
    <s v="Mass Customer"/>
    <s v="N"/>
    <s v="No"/>
    <n v="4"/>
    <m/>
  </r>
  <r>
    <n v="5948"/>
    <n v="12"/>
    <x v="1157"/>
    <d v="2017-04-27T00:00:00"/>
    <n v="247"/>
    <b v="1"/>
    <s v="Approved"/>
    <s v="WeareA2B"/>
    <s v="Standard"/>
    <s v="medium"/>
    <s v="medium"/>
    <n v="1231.1500000000001"/>
    <n v="161.6"/>
    <d v="2004-08-17T00:00:00"/>
    <n v="1069.5500000000002"/>
    <s v="M"/>
    <n v="99"/>
    <d v="1971-07-07T00:00:00"/>
    <n v="49.026961802384577"/>
    <s v="Help Desk Technician"/>
    <s v="Financial Services"/>
    <s v="Mass Customer"/>
    <s v="N"/>
    <s v="No"/>
    <n v="7"/>
    <m/>
  </r>
  <r>
    <n v="7135"/>
    <n v="1"/>
    <x v="126"/>
    <d v="2017-04-27T00:00:00"/>
    <n v="247"/>
    <b v="0"/>
    <s v="Approved"/>
    <s v="Giant Bicycles"/>
    <s v="Standard"/>
    <s v="medium"/>
    <s v="medium"/>
    <n v="1403.5"/>
    <n v="954.82"/>
    <d v="2012-12-02T00:00:00"/>
    <n v="448.67999999999995"/>
    <s v="F"/>
    <n v="6"/>
    <d v="1963-03-10T00:00:00"/>
    <n v="57.358468651699646"/>
    <s v="Assistant Media Planner"/>
    <s v="Entertainment"/>
    <s v="Affluent Customer"/>
    <s v="N"/>
    <s v="Yes"/>
    <n v="18"/>
    <m/>
  </r>
  <r>
    <n v="7683"/>
    <n v="16"/>
    <x v="930"/>
    <d v="2017-04-27T00:00:00"/>
    <n v="247"/>
    <b v="0"/>
    <s v="Approved"/>
    <s v="Norco Bicycles"/>
    <s v="Standard"/>
    <s v="high"/>
    <s v="small"/>
    <n v="1661.92"/>
    <n v="1479.11"/>
    <d v="2013-03-12T00:00:00"/>
    <n v="182.81000000000017"/>
    <s v="F"/>
    <n v="34"/>
    <d v="1976-11-30T00:00:00"/>
    <n v="43.621482350329778"/>
    <s v="Electrical Engineer"/>
    <s v="Manufacturing"/>
    <s v="Affluent Customer"/>
    <s v="N"/>
    <s v="Yes"/>
    <n v="11"/>
    <m/>
  </r>
  <r>
    <n v="7885"/>
    <n v="50"/>
    <x v="1706"/>
    <d v="2017-04-27T00:00:00"/>
    <n v="247"/>
    <b v="0"/>
    <s v="Approved"/>
    <s v="WeareA2B"/>
    <s v="Standard"/>
    <s v="medium"/>
    <s v="small"/>
    <n v="175.89"/>
    <n v="131.91999999999999"/>
    <d v="1997-02-09T00:00:00"/>
    <n v="43.97"/>
    <s v="F"/>
    <n v="88"/>
    <d v="1976-12-25T00:00:00"/>
    <n v="43.552989199644848"/>
    <s v="Office Assistant I"/>
    <s v="IT"/>
    <s v="Affluent Customer"/>
    <s v="N"/>
    <s v="Yes"/>
    <n v="21"/>
    <m/>
  </r>
  <r>
    <n v="8022"/>
    <n v="2"/>
    <x v="24"/>
    <d v="2017-04-27T00:00:00"/>
    <n v="247"/>
    <b v="0"/>
    <s v="Approved"/>
    <s v="Giant Bicycles"/>
    <s v="Road"/>
    <s v="low"/>
    <s v="small"/>
    <n v="590.26"/>
    <n v="525.33000000000004"/>
    <d v="2011-01-10T00:00:00"/>
    <n v="64.92999999999995"/>
    <s v="M"/>
    <n v="20"/>
    <d v="1986-07-06T00:00:00"/>
    <n v="34.018742624302384"/>
    <s v="General Manager"/>
    <s v="Retail"/>
    <s v="High Net Worth"/>
    <s v="N"/>
    <s v="Yes"/>
    <n v="11"/>
    <m/>
  </r>
  <r>
    <n v="8275"/>
    <n v="71"/>
    <x v="1649"/>
    <d v="2017-04-27T00:00:00"/>
    <n v="247"/>
    <b v="0"/>
    <s v="Approved"/>
    <s v="Solex"/>
    <s v="Standard"/>
    <s v="high"/>
    <s v="large"/>
    <n v="1842.92"/>
    <n v="1105.75"/>
    <d v="1995-10-24T00:00:00"/>
    <n v="737.17000000000007"/>
    <s v="F"/>
    <n v="23"/>
    <d v="1973-11-24T00:00:00"/>
    <n v="46.640660432521564"/>
    <s v="Assistant Professor"/>
    <s v="Financial Services"/>
    <s v="Mass Customer"/>
    <s v="N"/>
    <s v="No"/>
    <n v="9"/>
    <m/>
  </r>
  <r>
    <n v="8822"/>
    <n v="72"/>
    <x v="2874"/>
    <d v="2017-04-27T00:00:00"/>
    <n v="247"/>
    <b v="1"/>
    <s v="Approved"/>
    <s v="Norco Bicycles"/>
    <s v="Standard"/>
    <s v="medium"/>
    <s v="medium"/>
    <n v="360.4"/>
    <n v="270.3"/>
    <d v="2016-12-06T00:00:00"/>
    <n v="90.099999999999966"/>
    <s v="M"/>
    <n v="13"/>
    <d v="1960-03-14T00:00:00"/>
    <n v="60.347509747590053"/>
    <s v="Graphic Designer"/>
    <s v="Retail"/>
    <s v="Mass Customer"/>
    <s v="N"/>
    <s v="No"/>
    <n v="6"/>
    <m/>
  </r>
  <r>
    <n v="8841"/>
    <n v="38"/>
    <x v="55"/>
    <d v="2017-04-27T00:00:00"/>
    <n v="247"/>
    <b v="0"/>
    <s v="Approved"/>
    <s v="Solex"/>
    <s v="Standard"/>
    <s v="medium"/>
    <s v="medium"/>
    <n v="1577.53"/>
    <n v="826.51"/>
    <d v="2006-02-02T00:00:00"/>
    <n v="751.02"/>
    <s v="F"/>
    <n v="2"/>
    <d v="1998-10-18T00:00:00"/>
    <n v="21.725591939370876"/>
    <s v="Structural Analysis Engineer"/>
    <s v="Argiculture"/>
    <s v="Mass Customer"/>
    <s v="N"/>
    <s v="Yes"/>
    <n v="3"/>
    <m/>
  </r>
  <r>
    <n v="9031"/>
    <n v="32"/>
    <x v="1793"/>
    <d v="2017-04-27T00:00:00"/>
    <n v="247"/>
    <b v="1"/>
    <s v="Approved"/>
    <s v="Giant Bicycles"/>
    <s v="Standard"/>
    <s v="high"/>
    <s v="medium"/>
    <n v="1179"/>
    <n v="707.4"/>
    <d v="1997-08-25T00:00:00"/>
    <n v="471.6"/>
    <s v="F"/>
    <n v="51"/>
    <d v="1981-04-21T00:00:00"/>
    <n v="39.229701528411972"/>
    <s v="VP Marketing"/>
    <s v="Financial Services"/>
    <s v="High Net Worth"/>
    <s v="N"/>
    <s v="No"/>
    <n v="7"/>
    <m/>
  </r>
  <r>
    <n v="9129"/>
    <n v="89"/>
    <x v="474"/>
    <d v="2017-04-27T00:00:00"/>
    <n v="247"/>
    <b v="1"/>
    <s v="Approved"/>
    <s v="WeareA2B"/>
    <s v="Touring"/>
    <s v="medium"/>
    <s v="large"/>
    <n v="1362.99"/>
    <n v="57.74"/>
    <d v="1993-04-20T00:00:00"/>
    <n v="1305.25"/>
    <s v="M"/>
    <n v="67"/>
    <d v="1956-07-25T00:00:00"/>
    <n v="63.985865911973619"/>
    <s v="Business Systems Development Analyst"/>
    <s v="Manufacturing"/>
    <s v="Mass Customer"/>
    <s v="N"/>
    <s v="No"/>
    <n v="18"/>
    <m/>
  </r>
  <r>
    <n v="9607"/>
    <n v="54"/>
    <x v="3322"/>
    <d v="2017-04-27T00:00:00"/>
    <n v="247"/>
    <b v="0"/>
    <s v="Approved"/>
    <s v="WeareA2B"/>
    <s v="Standard"/>
    <s v="medium"/>
    <s v="medium"/>
    <n v="1807.45"/>
    <n v="778.69"/>
    <d v="2015-05-21T00:00:00"/>
    <n v="1028.76"/>
    <s v="M"/>
    <n v="37"/>
    <d v="2001-01-02T00:00:00"/>
    <n v="19.514633035261287"/>
    <s v="Professor"/>
    <s v="n/a"/>
    <s v="High Net Worth"/>
    <s v="N"/>
    <s v="No"/>
    <n v="2"/>
    <m/>
  </r>
  <r>
    <n v="9615"/>
    <n v="61"/>
    <x v="1287"/>
    <d v="2017-04-27T00:00:00"/>
    <n v="247"/>
    <b v="1"/>
    <s v="Approved"/>
    <s v="OHM Cycles"/>
    <s v="Standard"/>
    <s v="low"/>
    <s v="medium"/>
    <n v="71.16"/>
    <n v="56.93"/>
    <d v="2010-11-05T00:00:00"/>
    <n v="14.229999999999997"/>
    <s v="F"/>
    <n v="29"/>
    <d v="1998-05-03T00:00:00"/>
    <n v="22.185865911973615"/>
    <s v="Biostatistician I"/>
    <s v="Financial Services"/>
    <s v="Affluent Customer"/>
    <s v="N"/>
    <s v="Yes"/>
    <n v="2"/>
    <m/>
  </r>
  <r>
    <n v="9719"/>
    <n v="50"/>
    <x v="1006"/>
    <d v="2017-04-27T00:00:00"/>
    <n v="247"/>
    <b v="1"/>
    <s v="Approved"/>
    <s v="WeareA2B"/>
    <s v="Standard"/>
    <s v="medium"/>
    <s v="small"/>
    <n v="175.89"/>
    <n v="131.91999999999999"/>
    <d v="2003-02-16T00:00:00"/>
    <n v="43.97"/>
    <s v="M"/>
    <n v="17"/>
    <d v="1956-10-30T00:00:00"/>
    <n v="63.720112487316079"/>
    <s v="Compensation Analyst"/>
    <s v="Financial Services"/>
    <s v="Affluent Customer"/>
    <s v="N"/>
    <s v="No"/>
    <n v="19"/>
    <m/>
  </r>
  <r>
    <n v="10137"/>
    <n v="65"/>
    <x v="2745"/>
    <d v="2017-04-27T00:00:00"/>
    <n v="247"/>
    <b v="0"/>
    <s v="Approved"/>
    <s v="WeareA2B"/>
    <s v="Standard"/>
    <s v="medium"/>
    <s v="medium"/>
    <n v="1807.45"/>
    <n v="778.69"/>
    <d v="2015-04-11T00:00:00"/>
    <n v="1028.76"/>
    <s v="M"/>
    <n v="34"/>
    <d v="1986-10-20T00:00:00"/>
    <n v="33.728331665398272"/>
    <s v="Sales Associate"/>
    <s v="Financial Services"/>
    <s v="Mass Customer"/>
    <s v="N"/>
    <s v="Yes"/>
    <n v="16"/>
    <m/>
  </r>
  <r>
    <n v="10175"/>
    <n v="38"/>
    <x v="3184"/>
    <d v="2017-04-27T00:00:00"/>
    <n v="247"/>
    <b v="0"/>
    <s v="Approved"/>
    <s v="Solex"/>
    <s v="Standard"/>
    <s v="medium"/>
    <s v="medium"/>
    <n v="1577.53"/>
    <n v="826.51"/>
    <d v="2011-03-16T00:00:00"/>
    <n v="751.02"/>
    <s v="F"/>
    <n v="19"/>
    <d v="1978-01-23T00:00:00"/>
    <n v="42.473537144850326"/>
    <s v="Registered Nurse"/>
    <s v="Health"/>
    <s v="Mass Customer"/>
    <s v="N"/>
    <s v="No"/>
    <n v="8"/>
    <m/>
  </r>
  <r>
    <n v="11363"/>
    <n v="9"/>
    <x v="2456"/>
    <d v="2017-04-27T00:00:00"/>
    <n v="247"/>
    <b v="1"/>
    <s v="Approved"/>
    <s v="OHM Cycles"/>
    <s v="Road"/>
    <s v="medium"/>
    <s v="medium"/>
    <n v="742.54"/>
    <n v="667.4"/>
    <d v="2005-12-07T00:00:00"/>
    <n v="75.139999999999986"/>
    <s v="F"/>
    <n v="3"/>
    <d v="1986-10-26T00:00:00"/>
    <n v="33.711893309233886"/>
    <s v="Staff Scientist"/>
    <s v="n/a"/>
    <s v="Affluent Customer"/>
    <s v="N"/>
    <s v="Yes"/>
    <n v="21"/>
    <m/>
  </r>
  <r>
    <n v="11405"/>
    <n v="89"/>
    <x v="3097"/>
    <d v="2017-04-27T00:00:00"/>
    <n v="247"/>
    <b v="0"/>
    <s v="Approved"/>
    <s v="WeareA2B"/>
    <s v="Touring"/>
    <s v="medium"/>
    <s v="large"/>
    <n v="1362.99"/>
    <n v="57.74"/>
    <d v="2016-07-09T00:00:00"/>
    <n v="1305.25"/>
    <s v="M"/>
    <n v="27"/>
    <d v="1957-04-15T00:00:00"/>
    <n v="63.262578240740737"/>
    <s v="Recruiting Manager"/>
    <s v="Property"/>
    <s v="Mass Customer"/>
    <s v="N"/>
    <s v="No"/>
    <n v="8"/>
    <m/>
  </r>
  <r>
    <n v="11486"/>
    <n v="26"/>
    <x v="1898"/>
    <d v="2017-04-27T00:00:00"/>
    <n v="247"/>
    <b v="1"/>
    <s v="Approved"/>
    <s v="WeareA2B"/>
    <s v="Standard"/>
    <s v="medium"/>
    <s v="medium"/>
    <n v="1992.93"/>
    <n v="762.63"/>
    <d v="1991-08-05T00:00:00"/>
    <n v="1230.3000000000002"/>
    <s v="F"/>
    <n v="12"/>
    <d v="1982-01-09T00:00:00"/>
    <n v="38.509153583206491"/>
    <n v="0"/>
    <s v="n/a"/>
    <s v="Mass Customer"/>
    <s v="N"/>
    <s v="Yes"/>
    <n v="7"/>
    <m/>
  </r>
  <r>
    <n v="12032"/>
    <n v="84"/>
    <x v="3019"/>
    <d v="2017-04-27T00:00:00"/>
    <n v="247"/>
    <b v="0"/>
    <s v="Approved"/>
    <s v="Trek Bicycles"/>
    <s v="Road"/>
    <s v="medium"/>
    <s v="medium"/>
    <n v="290.62"/>
    <n v="215.14"/>
    <d v="2004-12-18T00:00:00"/>
    <n v="75.480000000000018"/>
    <s v="M"/>
    <n v="59"/>
    <d v="1964-07-21T00:00:00"/>
    <n v="55.991345364028412"/>
    <s v="Desktop Support Technician"/>
    <s v="Retail"/>
    <s v="Affluent Customer"/>
    <s v="N"/>
    <s v="No"/>
    <n v="6"/>
    <m/>
  </r>
  <r>
    <n v="12237"/>
    <n v="6"/>
    <x v="3085"/>
    <d v="2017-04-27T00:00:00"/>
    <n v="247"/>
    <b v="0"/>
    <s v="Approved"/>
    <s v="OHM Cycles"/>
    <s v="Standard"/>
    <s v="high"/>
    <s v="medium"/>
    <n v="227.88"/>
    <n v="136.72999999999999"/>
    <d v="2016-07-09T00:00:00"/>
    <n v="91.15"/>
    <s v="F"/>
    <n v="27"/>
    <d v="1994-05-14T00:00:00"/>
    <n v="26.158468651699643"/>
    <s v="Senior Financial Analyst"/>
    <s v="Financial Services"/>
    <s v="Mass Customer"/>
    <s v="N"/>
    <s v="Yes"/>
    <n v="2"/>
    <m/>
  </r>
  <r>
    <n v="12477"/>
    <n v="61"/>
    <x v="2876"/>
    <d v="2017-04-27T00:00:00"/>
    <n v="247"/>
    <b v="0"/>
    <s v="Approved"/>
    <s v="OHM Cycles"/>
    <s v="Standard"/>
    <s v="low"/>
    <s v="medium"/>
    <n v="71.16"/>
    <n v="56.93"/>
    <d v="2015-06-17T00:00:00"/>
    <n v="14.229999999999997"/>
    <s v="M"/>
    <n v="67"/>
    <d v="1990-02-20T00:00:00"/>
    <n v="30.388605638001014"/>
    <n v="0"/>
    <s v="Financial Services"/>
    <s v="Mass Customer"/>
    <s v="N"/>
    <s v="No"/>
    <n v="4"/>
    <m/>
  </r>
  <r>
    <n v="12518"/>
    <n v="0"/>
    <x v="809"/>
    <d v="2017-04-27T00:00:00"/>
    <n v="247"/>
    <b v="1"/>
    <s v="Approved"/>
    <s v="Trek Bicycles"/>
    <s v="Standard"/>
    <s v="high"/>
    <s v="medium"/>
    <n v="358.39"/>
    <n v="215.03"/>
    <d v="2004-01-16T00:00:00"/>
    <n v="143.35999999999999"/>
    <s v="F"/>
    <n v="56"/>
    <d v="1989-05-10T00:00:00"/>
    <n v="31.172167281836629"/>
    <n v="0"/>
    <s v="n/a"/>
    <s v="High Net Worth"/>
    <s v="N"/>
    <s v="Yes"/>
    <n v="14"/>
    <m/>
  </r>
  <r>
    <n v="12614"/>
    <n v="95"/>
    <x v="252"/>
    <d v="2017-04-27T00:00:00"/>
    <n v="247"/>
    <b v="1"/>
    <s v="Approved"/>
    <s v="Giant Bicycles"/>
    <s v="Standard"/>
    <s v="medium"/>
    <s v="large"/>
    <n v="569.55999999999995"/>
    <n v="528.42999999999995"/>
    <d v="2002-10-10T00:00:00"/>
    <n v="41.129999999999995"/>
    <s v="M"/>
    <n v="47"/>
    <d v="1959-03-23T00:00:00"/>
    <n v="61.325591939370874"/>
    <s v="Safety Technician II"/>
    <s v="Financial Services"/>
    <s v="Mass Customer"/>
    <s v="N"/>
    <s v="Yes"/>
    <n v="6"/>
    <m/>
  </r>
  <r>
    <n v="13179"/>
    <n v="37"/>
    <x v="1521"/>
    <d v="2017-04-27T00:00:00"/>
    <n v="247"/>
    <b v="1"/>
    <s v="Approved"/>
    <s v="OHM Cycles"/>
    <s v="Standard"/>
    <s v="low"/>
    <s v="medium"/>
    <n v="1793.43"/>
    <n v="248.82"/>
    <d v="1999-07-20T00:00:00"/>
    <n v="1544.6100000000001"/>
    <s v="M"/>
    <n v="15"/>
    <d v="1960-08-20T00:00:00"/>
    <n v="59.911893309233889"/>
    <s v="Desktop Support Technician"/>
    <s v="Manufacturing"/>
    <s v="Mass Customer"/>
    <s v="N"/>
    <s v="No"/>
    <n v="17"/>
    <m/>
  </r>
  <r>
    <n v="13252"/>
    <n v="21"/>
    <x v="2624"/>
    <d v="2017-04-27T00:00:00"/>
    <n v="247"/>
    <b v="1"/>
    <s v="Approved"/>
    <s v="Solex"/>
    <s v="Standard"/>
    <s v="medium"/>
    <s v="large"/>
    <n v="1071.23"/>
    <n v="380.74"/>
    <d v="1996-04-05T00:00:00"/>
    <n v="690.49"/>
    <s v="F"/>
    <n v="85"/>
    <d v="1967-04-07T00:00:00"/>
    <n v="53.279016596905123"/>
    <s v="Senior Quality Engineer"/>
    <s v="Health"/>
    <s v="Mass Customer"/>
    <s v="N"/>
    <s v="Yes"/>
    <n v="17"/>
    <m/>
  </r>
  <r>
    <n v="13870"/>
    <n v="87"/>
    <x v="234"/>
    <d v="2017-04-27T00:00:00"/>
    <n v="247"/>
    <b v="1"/>
    <s v="Approved"/>
    <s v="Giant Bicycles"/>
    <s v="Standard"/>
    <s v="high"/>
    <s v="medium"/>
    <n v="1179"/>
    <n v="707.4"/>
    <d v="1997-08-25T00:00:00"/>
    <n v="471.6"/>
    <s v="M"/>
    <n v="36"/>
    <d v="1974-09-30T00:00:00"/>
    <n v="45.791345364028409"/>
    <s v="Food Chemist"/>
    <s v="Health"/>
    <s v="Affluent Customer"/>
    <s v="N"/>
    <s v="No"/>
    <n v="6"/>
    <m/>
  </r>
  <r>
    <n v="13918"/>
    <n v="23"/>
    <x v="3053"/>
    <d v="2017-04-27T00:00:00"/>
    <n v="247"/>
    <b v="1"/>
    <s v="Approved"/>
    <s v="Norco Bicycles"/>
    <s v="Standard"/>
    <s v="medium"/>
    <s v="medium"/>
    <n v="1198.46"/>
    <n v="381.1"/>
    <d v="2003-09-10T00:00:00"/>
    <n v="817.36"/>
    <s v="F"/>
    <n v="93"/>
    <d v="1956-11-08T00:00:00"/>
    <n v="63.695454953069508"/>
    <s v="Pharmacist"/>
    <s v="Health"/>
    <s v="High Net Worth"/>
    <s v="N"/>
    <s v="Yes"/>
    <n v="6"/>
    <m/>
  </r>
  <r>
    <n v="14207"/>
    <n v="74"/>
    <x v="745"/>
    <d v="2017-04-27T00:00:00"/>
    <n v="247"/>
    <b v="1"/>
    <s v="Approved"/>
    <s v="WeareA2B"/>
    <s v="Standard"/>
    <s v="medium"/>
    <s v="medium"/>
    <n v="1762.96"/>
    <n v="950.52"/>
    <d v="2009-04-12T00:00:00"/>
    <n v="812.44"/>
    <s v="U"/>
    <n v="22"/>
    <d v="1899-12-30T00:00:00"/>
    <n v="0"/>
    <n v="0"/>
    <s v="IT"/>
    <s v="High Net Worth"/>
    <s v="N"/>
    <s v="Yes"/>
    <n v="0"/>
    <m/>
  </r>
  <r>
    <n v="14497"/>
    <n v="5"/>
    <x v="1972"/>
    <d v="2017-04-27T00:00:00"/>
    <n v="247"/>
    <b v="1"/>
    <s v="Approved"/>
    <s v="Trek Bicycles"/>
    <s v="Mountain"/>
    <s v="low"/>
    <s v="medium"/>
    <n v="574.64"/>
    <n v="459.71"/>
    <d v="2011-08-29T00:00:00"/>
    <n v="114.93"/>
    <s v="M"/>
    <n v="89"/>
    <d v="1969-02-01T00:00:00"/>
    <n v="51.454359062658547"/>
    <s v="Software Test Engineer II"/>
    <s v="Manufacturing"/>
    <s v="Mass Customer"/>
    <s v="N"/>
    <s v="No"/>
    <n v="8"/>
    <m/>
  </r>
  <r>
    <n v="15022"/>
    <n v="90"/>
    <x v="2795"/>
    <d v="2017-04-27T00:00:00"/>
    <n v="247"/>
    <b v="0"/>
    <s v="Approved"/>
    <s v="Solex"/>
    <s v="Standard"/>
    <s v="low"/>
    <s v="medium"/>
    <n v="945.04"/>
    <n v="507.58"/>
    <d v="1995-12-19T00:00:00"/>
    <n v="437.46"/>
    <s v="F"/>
    <n v="41"/>
    <d v="1973-08-06T00:00:00"/>
    <n v="46.942030295535261"/>
    <s v="Junior Executive"/>
    <s v="Financial Services"/>
    <s v="High Net Worth"/>
    <s v="N"/>
    <s v="No"/>
    <n v="11"/>
    <m/>
  </r>
  <r>
    <n v="15466"/>
    <n v="88"/>
    <x v="524"/>
    <d v="2017-04-27T00:00:00"/>
    <n v="247"/>
    <b v="1"/>
    <s v="Approved"/>
    <s v="Norco Bicycles"/>
    <s v="Standard"/>
    <s v="medium"/>
    <s v="medium"/>
    <n v="1198.46"/>
    <n v="381.1"/>
    <d v="1998-12-16T00:00:00"/>
    <n v="817.36"/>
    <s v="M"/>
    <n v="88"/>
    <d v="1965-10-14T00:00:00"/>
    <n v="54.758468651699644"/>
    <s v="Teacher"/>
    <s v="Health"/>
    <s v="Mass Customer"/>
    <s v="N"/>
    <s v="No"/>
    <n v="12"/>
    <m/>
  </r>
  <r>
    <n v="15721"/>
    <n v="53"/>
    <x v="2566"/>
    <d v="2017-04-27T00:00:00"/>
    <n v="247"/>
    <b v="0"/>
    <s v="Approved"/>
    <s v="OHM Cycles"/>
    <s v="Standard"/>
    <s v="medium"/>
    <s v="medium"/>
    <n v="795.34"/>
    <n v="101.58"/>
    <d v="1997-10-04T00:00:00"/>
    <n v="693.76"/>
    <s v="F"/>
    <n v="46"/>
    <d v="1975-08-15T00:00:00"/>
    <n v="44.917372761288682"/>
    <s v="Biostatistician II"/>
    <s v="n/a"/>
    <s v="Mass Customer"/>
    <s v="N"/>
    <s v="Yes"/>
    <n v="8"/>
    <m/>
  </r>
  <r>
    <n v="15730"/>
    <n v="40"/>
    <x v="1471"/>
    <d v="2017-04-27T00:00:00"/>
    <n v="247"/>
    <b v="0"/>
    <s v="Approved"/>
    <s v="OHM Cycles"/>
    <s v="Standard"/>
    <s v="high"/>
    <s v="medium"/>
    <n v="1458.17"/>
    <n v="874.9"/>
    <d v="2006-02-02T00:00:00"/>
    <n v="583.2700000000001"/>
    <s v="M"/>
    <n v="80"/>
    <d v="1963-01-30T00:00:00"/>
    <n v="57.465317966768133"/>
    <s v="Senior Developer"/>
    <s v="Financial Services"/>
    <s v="Affluent Customer"/>
    <s v="N"/>
    <s v="No"/>
    <n v="12"/>
    <m/>
  </r>
  <r>
    <n v="16020"/>
    <n v="92"/>
    <x v="3300"/>
    <d v="2017-04-27T00:00:00"/>
    <n v="247"/>
    <b v="1"/>
    <s v="Approved"/>
    <s v="WeareA2B"/>
    <s v="Standard"/>
    <s v="medium"/>
    <s v="small"/>
    <n v="1415.01"/>
    <n v="1259.3599999999999"/>
    <d v="2013-06-09T00:00:00"/>
    <n v="155.65000000000009"/>
    <s v="M"/>
    <n v="50"/>
    <d v="1978-01-27T00:00:00"/>
    <n v="42.46257824074074"/>
    <n v="0"/>
    <s v="Health"/>
    <s v="Mass Customer"/>
    <s v="N"/>
    <s v="Yes"/>
    <n v="8"/>
    <m/>
  </r>
  <r>
    <n v="13593"/>
    <n v="98"/>
    <x v="330"/>
    <d v="2017-08-26T00:00:00"/>
    <m/>
    <m/>
    <s v="Approved"/>
    <s v="Trek Bicycles"/>
    <s v="Standard"/>
    <s v="high"/>
    <s v="medium"/>
    <n v="358.39"/>
    <n v="215.03"/>
    <n v="38002"/>
    <m/>
    <m/>
    <m/>
    <m/>
    <m/>
    <m/>
    <m/>
    <m/>
    <m/>
    <m/>
    <m/>
    <m/>
  </r>
  <r>
    <n v="13594"/>
    <n v="0"/>
    <x v="435"/>
    <d v="2017-10-24T00:00:00"/>
    <m/>
    <b v="1"/>
    <s v="Approved"/>
    <m/>
    <m/>
    <m/>
    <m/>
    <n v="1026.7"/>
    <m/>
    <m/>
    <m/>
    <m/>
    <m/>
    <m/>
    <m/>
    <m/>
    <m/>
    <m/>
    <m/>
    <m/>
    <m/>
    <m/>
  </r>
  <r>
    <n v="16082"/>
    <n v="91"/>
    <x v="1441"/>
    <d v="2017-04-27T00:00:00"/>
    <n v="247"/>
    <b v="0"/>
    <s v="Approved"/>
    <s v="WeareA2B"/>
    <s v="Standard"/>
    <s v="low"/>
    <s v="medium"/>
    <n v="642.30999999999995"/>
    <n v="513.85"/>
    <d v="2014-10-10T00:00:00"/>
    <n v="128.45999999999992"/>
    <s v="F"/>
    <n v="21"/>
    <d v="1970-02-10T00:00:00"/>
    <n v="50.429701528411975"/>
    <s v="Pharmacist"/>
    <s v="Health"/>
    <s v="High Net Worth"/>
    <s v="N"/>
    <s v="No"/>
    <n v="10"/>
    <m/>
  </r>
  <r>
    <n v="16372"/>
    <n v="99"/>
    <x v="166"/>
    <d v="2017-04-27T00:00:00"/>
    <n v="247"/>
    <b v="1"/>
    <s v="Approved"/>
    <s v="OHM Cycles"/>
    <s v="Standard"/>
    <s v="medium"/>
    <s v="medium"/>
    <n v="1227.3399999999999"/>
    <n v="770.89"/>
    <d v="1991-05-06T00:00:00"/>
    <n v="456.44999999999993"/>
    <s v="M"/>
    <n v="92"/>
    <d v="1995-12-17T00:00:00"/>
    <n v="24.563948103754438"/>
    <s v="Geologist I"/>
    <s v="Financial Services"/>
    <s v="Affluent Customer"/>
    <s v="N"/>
    <s v="Yes"/>
    <n v="4"/>
    <m/>
  </r>
  <r>
    <n v="17629"/>
    <n v="65"/>
    <x v="599"/>
    <d v="2017-04-27T00:00:00"/>
    <n v="247"/>
    <b v="1"/>
    <s v="Approved"/>
    <s v="WeareA2B"/>
    <s v="Standard"/>
    <s v="medium"/>
    <s v="medium"/>
    <n v="1807.45"/>
    <n v="778.69"/>
    <d v="2015-05-21T00:00:00"/>
    <n v="1028.76"/>
    <s v="F"/>
    <n v="16"/>
    <d v="1979-05-23T00:00:00"/>
    <n v="41.144770021562657"/>
    <n v="0"/>
    <s v="n/a"/>
    <s v="Mass Customer"/>
    <s v="N"/>
    <s v="No"/>
    <n v="7"/>
    <m/>
  </r>
  <r>
    <n v="17841"/>
    <n v="5"/>
    <x v="3317"/>
    <d v="2017-04-27T00:00:00"/>
    <n v="247"/>
    <b v="1"/>
    <s v="Approved"/>
    <s v="Trek Bicycles"/>
    <s v="Mountain"/>
    <s v="low"/>
    <s v="medium"/>
    <n v="574.64"/>
    <n v="459.71"/>
    <d v="2004-08-07T00:00:00"/>
    <n v="114.93"/>
    <s v="F"/>
    <n v="94"/>
    <d v="1964-08-15T00:00:00"/>
    <n v="55.922852213343475"/>
    <s v="Assistant Manager"/>
    <s v="Manufacturing"/>
    <s v="Mass Customer"/>
    <s v="N"/>
    <s v="No"/>
    <n v="13"/>
    <m/>
  </r>
  <r>
    <n v="17902"/>
    <n v="19"/>
    <x v="2954"/>
    <d v="2017-04-27T00:00:00"/>
    <n v="247"/>
    <b v="0"/>
    <s v="Approved"/>
    <s v="OHM Cycles"/>
    <s v="Road"/>
    <s v="high"/>
    <s v="large"/>
    <n v="12.01"/>
    <n v="7.21"/>
    <d v="1993-07-15T00:00:00"/>
    <n v="4.8"/>
    <s v="M"/>
    <n v="85"/>
    <d v="1966-07-07T00:00:00"/>
    <n v="54.029701528411969"/>
    <s v="Senior Cost Accountant"/>
    <s v="Financial Services"/>
    <s v="Affluent Customer"/>
    <s v="N"/>
    <s v="Yes"/>
    <n v="10"/>
    <m/>
  </r>
  <r>
    <n v="18036"/>
    <n v="3"/>
    <x v="97"/>
    <d v="2017-04-27T00:00:00"/>
    <n v="247"/>
    <b v="1"/>
    <s v="Approved"/>
    <s v="Trek Bicycles"/>
    <s v="Standard"/>
    <s v="medium"/>
    <s v="large"/>
    <n v="2091.4699999999998"/>
    <n v="388.92"/>
    <d v="1997-05-10T00:00:00"/>
    <n v="1702.5499999999997"/>
    <s v="F"/>
    <n v="56"/>
    <d v="1967-10-01T00:00:00"/>
    <n v="52.794085090055809"/>
    <s v="Recruiting Manager"/>
    <s v="Health"/>
    <s v="Affluent Customer"/>
    <s v="N"/>
    <s v="Yes"/>
    <n v="6"/>
    <m/>
  </r>
  <r>
    <n v="18330"/>
    <n v="23"/>
    <x v="1938"/>
    <d v="2017-04-27T00:00:00"/>
    <n v="247"/>
    <b v="1"/>
    <s v="Approved"/>
    <s v="Norco Bicycles"/>
    <s v="Mountain"/>
    <s v="low"/>
    <s v="small"/>
    <n v="688.63"/>
    <n v="612.88"/>
    <d v="1993-10-02T00:00:00"/>
    <n v="75.75"/>
    <s v="M"/>
    <n v="30"/>
    <d v="1962-08-12T00:00:00"/>
    <n v="57.933811117453068"/>
    <s v="Staff Accountant I"/>
    <s v="Financial Services"/>
    <s v="Mass Customer"/>
    <s v="N"/>
    <s v="No"/>
    <n v="20"/>
    <m/>
  </r>
  <r>
    <n v="18375"/>
    <n v="43"/>
    <x v="3215"/>
    <d v="2017-04-27T00:00:00"/>
    <n v="247"/>
    <b v="1"/>
    <s v="Approved"/>
    <s v="Solex"/>
    <s v="Standard"/>
    <s v="medium"/>
    <s v="medium"/>
    <n v="1151.96"/>
    <n v="649.49"/>
    <d v="2012-06-04T00:00:00"/>
    <n v="502.47"/>
    <s v="U"/>
    <n v="9"/>
    <d v="1899-12-30T00:00:00"/>
    <n v="0"/>
    <s v="Social Worker"/>
    <s v="Health"/>
    <s v="Mass Customer"/>
    <s v="N"/>
    <s v="Yes"/>
    <n v="0"/>
    <m/>
  </r>
  <r>
    <n v="18539"/>
    <n v="90"/>
    <x v="2652"/>
    <d v="2017-04-27T00:00:00"/>
    <n v="247"/>
    <b v="0"/>
    <s v="Approved"/>
    <s v="Norco Bicycles"/>
    <s v="Standard"/>
    <s v="low"/>
    <s v="medium"/>
    <n v="363.01"/>
    <n v="290.41000000000003"/>
    <d v="2005-05-10T00:00:00"/>
    <n v="72.599999999999966"/>
    <s v="M"/>
    <n v="37"/>
    <d v="1959-01-04T00:00:00"/>
    <n v="61.539290569507862"/>
    <s v="Systems Administrator III"/>
    <s v="n/a"/>
    <s v="Mass Customer"/>
    <s v="N"/>
    <s v="No"/>
    <n v="8"/>
    <m/>
  </r>
  <r>
    <n v="18805"/>
    <n v="52"/>
    <x v="2989"/>
    <d v="2017-04-27T00:00:00"/>
    <n v="247"/>
    <b v="1"/>
    <s v="Approved"/>
    <s v="OHM Cycles"/>
    <s v="Road"/>
    <s v="medium"/>
    <s v="medium"/>
    <n v="1280.28"/>
    <n v="829.51"/>
    <d v="2011-08-24T00:00:00"/>
    <n v="450.77"/>
    <s v="M"/>
    <n v="44"/>
    <d v="1973-05-23T00:00:00"/>
    <n v="47.147509747590057"/>
    <s v="Office Assistant III"/>
    <s v="Manufacturing"/>
    <s v="Mass Customer"/>
    <s v="N"/>
    <s v="Yes"/>
    <n v="12"/>
    <m/>
  </r>
  <r>
    <n v="18982"/>
    <n v="76"/>
    <x v="2369"/>
    <d v="2017-04-27T00:00:00"/>
    <n v="247"/>
    <b v="0"/>
    <s v="Approved"/>
    <s v="WeareA2B"/>
    <s v="Road"/>
    <s v="low"/>
    <s v="small"/>
    <n v="1172.78"/>
    <n v="1043.77"/>
    <d v="2010-06-07T00:00:00"/>
    <n v="129.01"/>
    <s v="M"/>
    <n v="66"/>
    <d v="1976-06-08T00:00:00"/>
    <n v="44.100934405124299"/>
    <s v="Media Manager I"/>
    <s v="Retail"/>
    <s v="High Net Worth"/>
    <s v="N"/>
    <s v="Yes"/>
    <n v="7"/>
    <m/>
  </r>
  <r>
    <n v="19151"/>
    <n v="30"/>
    <x v="866"/>
    <d v="2017-04-27T00:00:00"/>
    <n v="247"/>
    <b v="0"/>
    <s v="Approved"/>
    <s v="Solex"/>
    <s v="Standard"/>
    <s v="high"/>
    <s v="medium"/>
    <n v="748.17"/>
    <n v="448.9"/>
    <d v="2006-11-10T00:00:00"/>
    <n v="299.27"/>
    <s v="F"/>
    <n v="77"/>
    <d v="1978-12-10T00:00:00"/>
    <n v="41.594085090055806"/>
    <s v="Sales Representative"/>
    <s v="Retail"/>
    <s v="Mass Customer"/>
    <s v="N"/>
    <s v="Yes"/>
    <n v="18"/>
    <m/>
  </r>
  <r>
    <n v="19347"/>
    <n v="77"/>
    <x v="1764"/>
    <d v="2017-04-27T00:00:00"/>
    <n v="247"/>
    <b v="1"/>
    <s v="Approved"/>
    <s v="Norco Bicycles"/>
    <s v="Road"/>
    <s v="medium"/>
    <s v="large"/>
    <n v="1240.31"/>
    <n v="795.1"/>
    <d v="2011-01-10T00:00:00"/>
    <n v="445.20999999999992"/>
    <s v="F"/>
    <n v="54"/>
    <d v="1966-07-10T00:00:00"/>
    <n v="54.021482350329777"/>
    <s v="Chemical Engineer"/>
    <s v="Manufacturing"/>
    <s v="Mass Customer"/>
    <s v="N"/>
    <s v="No"/>
    <n v="12"/>
    <m/>
  </r>
  <r>
    <n v="19526"/>
    <n v="22"/>
    <x v="458"/>
    <d v="2017-04-27T00:00:00"/>
    <n v="247"/>
    <b v="1"/>
    <s v="Approved"/>
    <s v="WeareA2B"/>
    <s v="Standard"/>
    <s v="medium"/>
    <s v="medium"/>
    <n v="60.34"/>
    <n v="45.26"/>
    <d v="1993-07-15T00:00:00"/>
    <n v="15.080000000000005"/>
    <s v="F"/>
    <n v="10"/>
    <d v="1964-03-28T00:00:00"/>
    <n v="56.306413857179095"/>
    <s v="Civil Engineer"/>
    <s v="Manufacturing"/>
    <s v="Affluent Customer"/>
    <s v="N"/>
    <s v="No"/>
    <n v="15"/>
    <m/>
  </r>
  <r>
    <n v="19939"/>
    <n v="96"/>
    <x v="2613"/>
    <d v="2017-04-27T00:00:00"/>
    <n v="247"/>
    <b v="0"/>
    <s v="Approved"/>
    <s v="Giant Bicycles"/>
    <s v="Standard"/>
    <s v="medium"/>
    <s v="large"/>
    <n v="1635.3"/>
    <n v="993.66"/>
    <d v="2013-06-09T00:00:00"/>
    <n v="641.64"/>
    <s v="M"/>
    <n v="13"/>
    <d v="1977-09-25T00:00:00"/>
    <n v="42.802304268138002"/>
    <s v="Community Outreach Specialist"/>
    <s v="Financial Services"/>
    <s v="High Net Worth"/>
    <s v="N"/>
    <s v="No"/>
    <n v="12"/>
    <m/>
  </r>
  <r>
    <n v="19989"/>
    <n v="0"/>
    <x v="2120"/>
    <d v="2017-04-27T00:00:00"/>
    <n v="247"/>
    <b v="1"/>
    <s v="Approved"/>
    <s v="Norco Bicycles"/>
    <s v="Standard"/>
    <s v="low"/>
    <s v="medium"/>
    <n v="363.01"/>
    <n v="290.41000000000003"/>
    <d v="2003-01-05T00:00:00"/>
    <n v="72.599999999999966"/>
    <s v="M"/>
    <n v="12"/>
    <d v="1964-07-13T00:00:00"/>
    <n v="56.013263172247591"/>
    <n v="0"/>
    <s v="Manufacturing"/>
    <s v="High Net Worth"/>
    <s v="N"/>
    <s v="Yes"/>
    <n v="15"/>
    <m/>
  </r>
  <r>
    <n v="360"/>
    <n v="69"/>
    <x v="2774"/>
    <d v="2017-04-26T00:00:00"/>
    <n v="248"/>
    <b v="1"/>
    <s v="Approved"/>
    <s v="Norco Bicycles"/>
    <s v="Road"/>
    <s v="medium"/>
    <s v="large"/>
    <n v="1240.31"/>
    <n v="795.1"/>
    <d v="2011-01-10T00:00:00"/>
    <n v="445.20999999999992"/>
    <s v="M"/>
    <n v="59"/>
    <d v="1976-09-30T00:00:00"/>
    <n v="43.788605638001016"/>
    <s v="Help Desk Operator"/>
    <s v="Telecommunications"/>
    <s v="High Net Worth"/>
    <s v="N"/>
    <s v="No"/>
    <n v="21"/>
    <m/>
  </r>
  <r>
    <n v="650"/>
    <n v="42"/>
    <x v="3170"/>
    <d v="2017-04-26T00:00:00"/>
    <n v="248"/>
    <b v="0"/>
    <s v="Approved"/>
    <s v="OHM Cycles"/>
    <s v="Road"/>
    <s v="medium"/>
    <s v="small"/>
    <n v="1810"/>
    <n v="1610.9"/>
    <d v="1997-01-25T00:00:00"/>
    <n v="199.09999999999991"/>
    <s v="M"/>
    <n v="12"/>
    <d v="1977-11-27T00:00:00"/>
    <n v="42.629701528411971"/>
    <s v="Media Manager II"/>
    <s v="Health"/>
    <s v="Affluent Customer"/>
    <s v="N"/>
    <s v="Yes"/>
    <n v="4"/>
    <m/>
  </r>
  <r>
    <n v="1233"/>
    <n v="6"/>
    <x v="595"/>
    <d v="2017-04-26T00:00:00"/>
    <n v="248"/>
    <b v="0"/>
    <s v="Approved"/>
    <s v="OHM Cycles"/>
    <s v="Standard"/>
    <s v="high"/>
    <s v="medium"/>
    <n v="227.88"/>
    <n v="136.72999999999999"/>
    <d v="2016-07-09T00:00:00"/>
    <n v="91.15"/>
    <s v="F"/>
    <n v="31"/>
    <d v="1984-06-12T00:00:00"/>
    <n v="36.08449604895992"/>
    <s v="Senior Editor"/>
    <s v="n/a"/>
    <s v="Mass Customer"/>
    <s v="N"/>
    <s v="Yes"/>
    <n v="2"/>
    <m/>
  </r>
  <r>
    <n v="1240"/>
    <n v="6"/>
    <x v="622"/>
    <d v="2017-04-26T00:00:00"/>
    <n v="248"/>
    <b v="1"/>
    <s v="Approved"/>
    <s v="OHM Cycles"/>
    <s v="Standard"/>
    <s v="high"/>
    <s v="medium"/>
    <n v="227.88"/>
    <n v="136.72999999999999"/>
    <d v="2003-02-07T00:00:00"/>
    <n v="91.15"/>
    <s v="M"/>
    <n v="68"/>
    <d v="1981-03-15T00:00:00"/>
    <n v="39.331071391425674"/>
    <s v="Financial Analyst"/>
    <s v="Financial Services"/>
    <s v="Mass Customer"/>
    <s v="N"/>
    <s v="No"/>
    <n v="3"/>
    <m/>
  </r>
  <r>
    <n v="1494"/>
    <n v="67"/>
    <x v="1230"/>
    <d v="2017-04-26T00:00:00"/>
    <n v="248"/>
    <b v="0"/>
    <s v="Approved"/>
    <s v="Norco Bicycles"/>
    <s v="Road"/>
    <s v="medium"/>
    <s v="medium"/>
    <n v="544.04999999999995"/>
    <n v="376.84"/>
    <d v="2005-10-22T00:00:00"/>
    <n v="167.20999999999998"/>
    <s v="F"/>
    <n v="94"/>
    <d v="1998-01-06T00:00:00"/>
    <n v="22.506413857179094"/>
    <s v="Web Developer III"/>
    <s v="Financial Services"/>
    <s v="Mass Customer"/>
    <s v="N"/>
    <s v="No"/>
    <n v="3"/>
    <m/>
  </r>
  <r>
    <n v="1833"/>
    <n v="23"/>
    <x v="568"/>
    <d v="2017-04-26T00:00:00"/>
    <n v="248"/>
    <b v="1"/>
    <s v="Approved"/>
    <s v="Norco Bicycles"/>
    <s v="Mountain"/>
    <s v="low"/>
    <s v="small"/>
    <n v="688.63"/>
    <n v="612.88"/>
    <d v="1993-05-26T00:00:00"/>
    <n v="75.75"/>
    <s v="M"/>
    <n v="34"/>
    <d v="1997-08-12T00:00:00"/>
    <n v="22.909153583206493"/>
    <s v="Pharmacist"/>
    <s v="Health"/>
    <s v="Mass Customer"/>
    <s v="N"/>
    <s v="Yes"/>
    <n v="4"/>
    <m/>
  </r>
  <r>
    <n v="2279"/>
    <n v="69"/>
    <x v="2140"/>
    <d v="2017-04-26T00:00:00"/>
    <n v="248"/>
    <b v="0"/>
    <s v="Approved"/>
    <s v="Giant Bicycles"/>
    <s v="Road"/>
    <s v="medium"/>
    <s v="medium"/>
    <n v="792.9"/>
    <n v="594.67999999999995"/>
    <d v="1992-10-02T00:00:00"/>
    <n v="198.22000000000003"/>
    <s v="F"/>
    <n v="2"/>
    <d v="1957-11-07T00:00:00"/>
    <n v="62.6981946790969"/>
    <s v="Web Designer IV"/>
    <s v="Manufacturing"/>
    <s v="Mass Customer"/>
    <s v="N"/>
    <s v="No"/>
    <n v="16"/>
    <m/>
  </r>
  <r>
    <n v="2373"/>
    <n v="0"/>
    <x v="2081"/>
    <d v="2017-04-26T00:00:00"/>
    <n v="248"/>
    <b v="0"/>
    <s v="Approved"/>
    <s v="Norco Bicycles"/>
    <s v="Standard"/>
    <s v="medium"/>
    <s v="medium"/>
    <n v="360.4"/>
    <n v="270.3"/>
    <d v="2016-12-06T00:00:00"/>
    <n v="90.099999999999966"/>
    <s v="F"/>
    <n v="37"/>
    <d v="1987-11-16T00:00:00"/>
    <n v="32.65435906265855"/>
    <s v="Mechanical Systems Engineer"/>
    <s v="Argiculture"/>
    <s v="High Net Worth"/>
    <s v="N"/>
    <s v="No"/>
    <n v="7"/>
    <m/>
  </r>
  <r>
    <n v="2857"/>
    <n v="93"/>
    <x v="1715"/>
    <d v="2017-04-26T00:00:00"/>
    <n v="248"/>
    <b v="0"/>
    <s v="Approved"/>
    <s v="WeareA2B"/>
    <s v="Standard"/>
    <s v="medium"/>
    <s v="medium"/>
    <n v="1065.03"/>
    <n v="230.09"/>
    <d v="2000-11-03T00:00:00"/>
    <n v="834.93999999999994"/>
    <s v="M"/>
    <n v="94"/>
    <d v="1960-09-11T00:00:00"/>
    <n v="59.851619336631153"/>
    <s v="Senior Sales Associate"/>
    <s v="Manufacturing"/>
    <s v="Mass Customer"/>
    <s v="N"/>
    <s v="No"/>
    <n v="12"/>
    <m/>
  </r>
  <r>
    <n v="3456"/>
    <n v="44"/>
    <x v="2927"/>
    <d v="2017-04-26T00:00:00"/>
    <n v="248"/>
    <b v="0"/>
    <s v="Approved"/>
    <s v="WeareA2B"/>
    <s v="Standard"/>
    <s v="medium"/>
    <s v="medium"/>
    <n v="1769.64"/>
    <n v="108.76"/>
    <d v="2011-05-09T00:00:00"/>
    <n v="1660.88"/>
    <s v="F"/>
    <n v="41"/>
    <d v="1954-04-30T00:00:00"/>
    <n v="66.224222076357179"/>
    <s v="Account Coordinator"/>
    <s v="IT"/>
    <s v="Mass Customer"/>
    <s v="N"/>
    <s v="No"/>
    <n v="10"/>
    <m/>
  </r>
  <r>
    <n v="3795"/>
    <n v="96"/>
    <x v="3443"/>
    <d v="2017-04-26T00:00:00"/>
    <n v="248"/>
    <b v="1"/>
    <s v="Approved"/>
    <s v="Giant Bicycles"/>
    <s v="Standard"/>
    <s v="medium"/>
    <s v="large"/>
    <n v="1635.3"/>
    <n v="993.66"/>
    <d v="1994-08-10T00:00:00"/>
    <n v="641.64"/>
    <s v="M"/>
    <n v="64"/>
    <d v="1956-06-10T00:00:00"/>
    <n v="64.109153583206492"/>
    <s v="VP Accounting"/>
    <s v="Financial Services"/>
    <s v="High Net Worth"/>
    <s v="N"/>
    <s v="Yes"/>
    <n v="11"/>
    <m/>
  </r>
  <r>
    <n v="3854"/>
    <n v="13"/>
    <x v="2425"/>
    <d v="2017-04-26T00:00:00"/>
    <n v="248"/>
    <b v="0"/>
    <s v="Approved"/>
    <s v="Solex"/>
    <s v="Standard"/>
    <s v="medium"/>
    <s v="medium"/>
    <n v="1163.8900000000001"/>
    <n v="589.27"/>
    <d v="2016-07-09T00:00:00"/>
    <n v="574.62000000000012"/>
    <s v="M"/>
    <n v="20"/>
    <d v="1985-08-02T00:00:00"/>
    <n v="34.944770021562654"/>
    <s v="Technical Writer"/>
    <s v="n/a"/>
    <s v="Affluent Customer"/>
    <s v="N"/>
    <s v="No"/>
    <n v="19"/>
    <m/>
  </r>
  <r>
    <n v="4222"/>
    <n v="58"/>
    <x v="3194"/>
    <d v="2017-04-26T00:00:00"/>
    <n v="248"/>
    <b v="0"/>
    <s v="Approved"/>
    <s v="OHM Cycles"/>
    <s v="Road"/>
    <s v="medium"/>
    <s v="medium"/>
    <n v="1280.28"/>
    <n v="829.51"/>
    <d v="2003-07-21T00:00:00"/>
    <n v="450.77"/>
    <s v="F"/>
    <n v="52"/>
    <d v="1974-09-26T00:00:00"/>
    <n v="45.802304268138002"/>
    <s v="VP Quality Control"/>
    <s v="Argiculture"/>
    <s v="High Net Worth"/>
    <s v="N"/>
    <s v="Yes"/>
    <n v="3"/>
    <m/>
  </r>
  <r>
    <n v="4482"/>
    <n v="81"/>
    <x v="979"/>
    <d v="2017-04-26T00:00:00"/>
    <n v="248"/>
    <b v="1"/>
    <s v="Approved"/>
    <s v="Norco Bicycles"/>
    <s v="Standard"/>
    <s v="medium"/>
    <s v="small"/>
    <n v="586.45000000000005"/>
    <n v="521.94000000000005"/>
    <d v="2013-09-16T00:00:00"/>
    <n v="64.509999999999991"/>
    <s v="F"/>
    <n v="42"/>
    <d v="1968-04-20T00:00:00"/>
    <n v="52.240660432521558"/>
    <s v="Recruiter"/>
    <s v="Financial Services"/>
    <s v="Affluent Customer"/>
    <s v="N"/>
    <s v="Yes"/>
    <n v="5"/>
    <m/>
  </r>
  <r>
    <n v="5032"/>
    <n v="57"/>
    <x v="3436"/>
    <d v="2017-04-26T00:00:00"/>
    <n v="248"/>
    <b v="0"/>
    <s v="Approved"/>
    <s v="WeareA2B"/>
    <s v="Touring"/>
    <s v="medium"/>
    <s v="large"/>
    <n v="1890.39"/>
    <n v="260.14"/>
    <d v="1991-01-21T00:00:00"/>
    <n v="1630.25"/>
    <s v="M"/>
    <n v="89"/>
    <d v="1980-10-07T00:00:00"/>
    <n v="39.766687829781837"/>
    <s v="Quality Engineer"/>
    <s v="IT"/>
    <s v="Mass Customer"/>
    <s v="N"/>
    <s v="No"/>
    <n v="8"/>
    <m/>
  </r>
  <r>
    <n v="5525"/>
    <n v="82"/>
    <x v="1650"/>
    <d v="2017-04-26T00:00:00"/>
    <n v="248"/>
    <b v="0"/>
    <s v="Approved"/>
    <s v="Norco Bicycles"/>
    <s v="Standard"/>
    <s v="high"/>
    <s v="medium"/>
    <n v="1148.6400000000001"/>
    <n v="689.18"/>
    <d v="2015-08-10T00:00:00"/>
    <n v="459.46000000000015"/>
    <s v="F"/>
    <n v="77"/>
    <d v="1979-04-17T00:00:00"/>
    <n v="41.243400158548958"/>
    <n v="0"/>
    <s v="IT"/>
    <s v="Affluent Customer"/>
    <s v="N"/>
    <s v="No"/>
    <n v="13"/>
    <m/>
  </r>
  <r>
    <n v="6506"/>
    <n v="6"/>
    <x v="183"/>
    <d v="2017-04-26T00:00:00"/>
    <n v="248"/>
    <b v="0"/>
    <s v="Approved"/>
    <s v="Solex"/>
    <s v="Standard"/>
    <s v="high"/>
    <s v="medium"/>
    <n v="748.17"/>
    <n v="448.9"/>
    <d v="1991-11-10T00:00:00"/>
    <n v="299.27"/>
    <s v="M"/>
    <n v="8"/>
    <d v="1994-04-11T00:00:00"/>
    <n v="26.248879610603751"/>
    <s v="Dental Hygienist"/>
    <s v="Health"/>
    <s v="High Net Worth"/>
    <s v="N"/>
    <s v="No"/>
    <n v="6"/>
    <m/>
  </r>
  <r>
    <n v="6553"/>
    <n v="28"/>
    <x v="1757"/>
    <d v="2017-04-26T00:00:00"/>
    <n v="248"/>
    <b v="1"/>
    <s v="Approved"/>
    <s v="Norco Bicycles"/>
    <s v="Standard"/>
    <s v="medium"/>
    <s v="small"/>
    <n v="1216.1400000000001"/>
    <n v="1082.3599999999999"/>
    <d v="1991-08-05T00:00:00"/>
    <n v="133.7800000000002"/>
    <s v="M"/>
    <n v="1"/>
    <d v="1970-05-26T00:00:00"/>
    <n v="50.142030295535257"/>
    <s v="Pharmacist"/>
    <s v="Health"/>
    <s v="Mass Customer"/>
    <s v="N"/>
    <s v="No"/>
    <n v="13"/>
    <m/>
  </r>
  <r>
    <n v="6554"/>
    <n v="13"/>
    <x v="3403"/>
    <d v="2017-04-26T00:00:00"/>
    <n v="248"/>
    <b v="1"/>
    <s v="Approved"/>
    <s v="Solex"/>
    <s v="Standard"/>
    <s v="medium"/>
    <s v="medium"/>
    <n v="1577.53"/>
    <n v="826.51"/>
    <d v="2011-03-16T00:00:00"/>
    <n v="751.02"/>
    <s v="M"/>
    <n v="2"/>
    <d v="1988-04-30T00:00:00"/>
    <n v="32.1995645421106"/>
    <s v="Desktop Support Technician"/>
    <s v="Property"/>
    <s v="High Net Worth"/>
    <s v="N"/>
    <s v="No"/>
    <n v="13"/>
    <m/>
  </r>
  <r>
    <n v="6801"/>
    <n v="5"/>
    <x v="210"/>
    <d v="2017-04-26T00:00:00"/>
    <n v="248"/>
    <b v="0"/>
    <s v="Approved"/>
    <s v="Trek Bicycles"/>
    <s v="Mountain"/>
    <s v="low"/>
    <s v="medium"/>
    <n v="574.64"/>
    <n v="459.71"/>
    <d v="2011-08-29T00:00:00"/>
    <n v="114.93"/>
    <s v="M"/>
    <n v="19"/>
    <d v="1980-04-15T00:00:00"/>
    <n v="40.246139884576358"/>
    <n v="0"/>
    <s v="Health"/>
    <s v="Mass Customer"/>
    <s v="N"/>
    <s v="No"/>
    <n v="15"/>
    <m/>
  </r>
  <r>
    <n v="13631"/>
    <n v="78"/>
    <x v="1363"/>
    <d v="2017-06-18T00:00:00"/>
    <m/>
    <m/>
    <s v="Approved"/>
    <s v="Giant Bicycles"/>
    <s v="Standard"/>
    <s v="medium"/>
    <s v="large"/>
    <n v="1765.3"/>
    <n v="709.48"/>
    <n v="41533"/>
    <m/>
    <m/>
    <m/>
    <m/>
    <m/>
    <m/>
    <m/>
    <m/>
    <m/>
    <m/>
    <m/>
    <m/>
  </r>
  <r>
    <n v="7453"/>
    <n v="15"/>
    <x v="1567"/>
    <d v="2017-04-26T00:00:00"/>
    <n v="248"/>
    <b v="0"/>
    <s v="Approved"/>
    <s v="Norco Bicycles"/>
    <s v="Standard"/>
    <s v="low"/>
    <s v="medium"/>
    <n v="958.74"/>
    <n v="748.9"/>
    <d v="2005-12-07T00:00:00"/>
    <n v="209.84000000000003"/>
    <s v="M"/>
    <n v="38"/>
    <d v="1988-04-08T00:00:00"/>
    <n v="32.259838514713344"/>
    <s v="Recruiter"/>
    <s v="Telecommunications"/>
    <s v="Mass Customer"/>
    <s v="N"/>
    <s v="No"/>
    <n v="21"/>
    <m/>
  </r>
  <r>
    <n v="7567"/>
    <n v="73"/>
    <x v="1616"/>
    <d v="2017-04-26T00:00:00"/>
    <n v="248"/>
    <b v="0"/>
    <s v="Approved"/>
    <s v="Solex"/>
    <s v="Standard"/>
    <s v="medium"/>
    <s v="medium"/>
    <n v="1945.43"/>
    <n v="333.18"/>
    <d v="2002-08-31T00:00:00"/>
    <n v="1612.25"/>
    <s v="F"/>
    <n v="71"/>
    <d v="1978-04-20T00:00:00"/>
    <n v="42.235180980466765"/>
    <s v="Associate Professor"/>
    <s v="Manufacturing"/>
    <s v="Mass Customer"/>
    <s v="N"/>
    <s v="Yes"/>
    <n v="18"/>
    <m/>
  </r>
  <r>
    <n v="7827"/>
    <n v="90"/>
    <x v="1686"/>
    <d v="2017-04-26T00:00:00"/>
    <n v="248"/>
    <b v="1"/>
    <s v="Approved"/>
    <s v="Norco Bicycles"/>
    <s v="Standard"/>
    <s v="low"/>
    <s v="medium"/>
    <n v="363.01"/>
    <n v="290.41000000000003"/>
    <d v="2013-06-09T00:00:00"/>
    <n v="72.599999999999966"/>
    <s v="F"/>
    <n v="21"/>
    <d v="1963-04-27T00:00:00"/>
    <n v="57.226961802384572"/>
    <s v="Design Engineer"/>
    <s v="IT"/>
    <s v="Affluent Customer"/>
    <s v="N"/>
    <s v="Yes"/>
    <n v="9"/>
    <m/>
  </r>
  <r>
    <n v="8887"/>
    <n v="7"/>
    <x v="2204"/>
    <d v="2017-04-26T00:00:00"/>
    <n v="248"/>
    <b v="0"/>
    <s v="Approved"/>
    <s v="Trek Bicycles"/>
    <s v="Road"/>
    <s v="low"/>
    <s v="medium"/>
    <n v="980.37"/>
    <n v="234.43"/>
    <d v="2015-08-10T00:00:00"/>
    <n v="745.94"/>
    <s v="M"/>
    <n v="34"/>
    <d v="1999-02-23T00:00:00"/>
    <n v="21.374907007864028"/>
    <s v="Recruiting Manager"/>
    <s v="Financial Services"/>
    <s v="Mass Customer"/>
    <s v="N"/>
    <s v="Yes"/>
    <n v="2"/>
    <m/>
  </r>
  <r>
    <n v="9463"/>
    <n v="49"/>
    <x v="3249"/>
    <d v="2017-04-26T00:00:00"/>
    <n v="248"/>
    <b v="0"/>
    <s v="Approved"/>
    <s v="Solex"/>
    <s v="Standard"/>
    <s v="medium"/>
    <s v="large"/>
    <n v="1061.56"/>
    <n v="733.58"/>
    <d v="1993-07-20T00:00:00"/>
    <n v="327.9799999999999"/>
    <s v="F"/>
    <n v="29"/>
    <d v="1974-05-24T00:00:00"/>
    <n v="46.144770021562657"/>
    <s v="VP Quality Control"/>
    <s v="n/a"/>
    <s v="High Net Worth"/>
    <s v="N"/>
    <s v="No"/>
    <n v="10"/>
    <m/>
  </r>
  <r>
    <n v="10120"/>
    <n v="14"/>
    <x v="88"/>
    <d v="2017-04-26T00:00:00"/>
    <n v="248"/>
    <b v="0"/>
    <s v="Approved"/>
    <s v="Trek Bicycles"/>
    <s v="Standard"/>
    <s v="medium"/>
    <s v="small"/>
    <n v="1386.84"/>
    <n v="1234.29"/>
    <d v="1994-09-09T00:00:00"/>
    <n v="152.54999999999995"/>
    <s v="M"/>
    <n v="67"/>
    <d v="1981-05-19T00:00:00"/>
    <n v="39.15298919964485"/>
    <s v="Help Desk Operator"/>
    <s v="Financial Services"/>
    <s v="Mass Customer"/>
    <s v="N"/>
    <s v="Yes"/>
    <n v="17"/>
    <m/>
  </r>
  <r>
    <n v="10251"/>
    <n v="31"/>
    <x v="110"/>
    <d v="2017-04-26T00:00:00"/>
    <n v="248"/>
    <b v="0"/>
    <s v="Approved"/>
    <s v="Giant Bicycles"/>
    <s v="Standard"/>
    <s v="medium"/>
    <s v="medium"/>
    <n v="230.91"/>
    <n v="173.18"/>
    <d v="2006-11-10T00:00:00"/>
    <n v="57.72999999999999"/>
    <s v="M"/>
    <n v="78"/>
    <d v="1983-04-06T00:00:00"/>
    <n v="37.27079741882293"/>
    <s v="Speech Pathologist"/>
    <s v="Retail"/>
    <s v="Mass Customer"/>
    <s v="N"/>
    <s v="No"/>
    <n v="6"/>
    <m/>
  </r>
  <r>
    <n v="10729"/>
    <n v="0"/>
    <x v="398"/>
    <d v="2017-04-26T00:00:00"/>
    <n v="248"/>
    <b v="0"/>
    <s v="Approved"/>
    <s v="OHM Cycles"/>
    <s v="Standard"/>
    <s v="medium"/>
    <s v="medium"/>
    <n v="183.86"/>
    <n v="137.9"/>
    <d v="1997-10-04T00:00:00"/>
    <n v="45.960000000000008"/>
    <s v="F"/>
    <n v="50"/>
    <d v="1998-03-17T00:00:00"/>
    <n v="22.314633035261288"/>
    <s v="Occupational Therapist"/>
    <s v="Health"/>
    <s v="High Net Worth"/>
    <s v="N"/>
    <s v="Yes"/>
    <n v="1"/>
    <m/>
  </r>
  <r>
    <n v="11139"/>
    <n v="98"/>
    <x v="967"/>
    <d v="2017-04-26T00:00:00"/>
    <n v="248"/>
    <b v="1"/>
    <s v="Approved"/>
    <s v="Trek Bicycles"/>
    <s v="Standard"/>
    <s v="high"/>
    <s v="medium"/>
    <n v="358.39"/>
    <n v="215.03"/>
    <d v="1994-08-10T00:00:00"/>
    <n v="143.35999999999999"/>
    <s v="U"/>
    <n v="42"/>
    <d v="1899-12-30T00:00:00"/>
    <n v="0"/>
    <s v="Actuary"/>
    <s v="Financial Services"/>
    <s v="Mass Customer"/>
    <s v="N"/>
    <s v="Yes"/>
    <n v="0"/>
    <m/>
  </r>
  <r>
    <n v="11193"/>
    <n v="79"/>
    <x v="1084"/>
    <d v="2017-04-26T00:00:00"/>
    <n v="248"/>
    <b v="0"/>
    <s v="Approved"/>
    <s v="Solex"/>
    <s v="Touring"/>
    <s v="medium"/>
    <s v="large"/>
    <n v="2083.94"/>
    <n v="675.03"/>
    <d v="1991-08-05T00:00:00"/>
    <n v="1408.91"/>
    <s v="M"/>
    <n v="75"/>
    <d v="1955-08-16T00:00:00"/>
    <n v="64.928331665398275"/>
    <s v="Media Manager II"/>
    <s v="Retail"/>
    <s v="High Net Worth"/>
    <s v="N"/>
    <s v="Yes"/>
    <n v="19"/>
    <m/>
  </r>
  <r>
    <n v="11556"/>
    <n v="74"/>
    <x v="3444"/>
    <d v="2017-04-26T00:00:00"/>
    <n v="248"/>
    <b v="0"/>
    <s v="Approved"/>
    <s v="WeareA2B"/>
    <s v="Standard"/>
    <s v="medium"/>
    <s v="medium"/>
    <n v="1228.07"/>
    <n v="400.91"/>
    <d v="1991-07-10T00:00:00"/>
    <n v="827.15999999999985"/>
    <s v="M"/>
    <n v="22"/>
    <d v="1997-07-30T00:00:00"/>
    <n v="22.944770021562658"/>
    <s v="Executive Secretary"/>
    <s v="n/a"/>
    <s v="Affluent Customer"/>
    <s v="N"/>
    <s v="Yes"/>
    <n v="4"/>
    <m/>
  </r>
  <r>
    <n v="11933"/>
    <n v="53"/>
    <x v="552"/>
    <d v="2017-04-26T00:00:00"/>
    <n v="248"/>
    <b v="0"/>
    <s v="Approved"/>
    <s v="OHM Cycles"/>
    <s v="Standard"/>
    <s v="medium"/>
    <s v="medium"/>
    <n v="795.34"/>
    <n v="101.58"/>
    <d v="1997-02-09T00:00:00"/>
    <n v="693.76"/>
    <s v="F"/>
    <n v="63"/>
    <d v="1973-06-29T00:00:00"/>
    <n v="47.046139884576355"/>
    <s v="Internal Auditor"/>
    <s v="Retail"/>
    <s v="Mass Customer"/>
    <s v="N"/>
    <s v="No"/>
    <n v="18"/>
    <m/>
  </r>
  <r>
    <n v="11958"/>
    <n v="15"/>
    <x v="2842"/>
    <d v="2017-04-26T00:00:00"/>
    <n v="248"/>
    <b v="1"/>
    <s v="Approved"/>
    <s v="Norco Bicycles"/>
    <s v="Standard"/>
    <s v="low"/>
    <s v="medium"/>
    <n v="958.74"/>
    <n v="748.9"/>
    <d v="2005-12-07T00:00:00"/>
    <n v="209.84000000000003"/>
    <s v="F"/>
    <n v="59"/>
    <d v="1977-07-02T00:00:00"/>
    <n v="43.03518098046677"/>
    <s v="Social Worker"/>
    <s v="Health"/>
    <s v="Affluent Customer"/>
    <s v="N"/>
    <s v="Yes"/>
    <n v="8"/>
    <m/>
  </r>
  <r>
    <n v="12115"/>
    <n v="20"/>
    <x v="3445"/>
    <d v="2017-04-26T00:00:00"/>
    <n v="248"/>
    <b v="1"/>
    <s v="Approved"/>
    <s v="Trek Bicycles"/>
    <s v="Standard"/>
    <s v="medium"/>
    <s v="small"/>
    <n v="1775.81"/>
    <n v="1580.47"/>
    <d v="1993-05-26T00:00:00"/>
    <n v="195.33999999999992"/>
    <s v="F"/>
    <n v="20"/>
    <d v="1955-05-31T00:00:00"/>
    <n v="65.139290569507864"/>
    <s v="Senior Financial Analyst"/>
    <s v="Financial Services"/>
    <s v="Affluent Customer"/>
    <s v="N"/>
    <s v="Yes"/>
    <n v="18"/>
    <m/>
  </r>
  <r>
    <n v="13033"/>
    <n v="49"/>
    <x v="1991"/>
    <d v="2017-04-26T00:00:00"/>
    <n v="248"/>
    <b v="0"/>
    <s v="Approved"/>
    <s v="Trek Bicycles"/>
    <s v="Road"/>
    <s v="medium"/>
    <s v="medium"/>
    <n v="533.51"/>
    <n v="400.13"/>
    <d v="2012-06-04T00:00:00"/>
    <n v="133.38"/>
    <s v="F"/>
    <n v="53"/>
    <d v="1989-10-11T00:00:00"/>
    <n v="30.750249473617451"/>
    <s v="Nurse"/>
    <s v="n/a"/>
    <s v="Affluent Customer"/>
    <s v="N"/>
    <s v="No"/>
    <n v="18"/>
    <m/>
  </r>
  <r>
    <n v="13976"/>
    <n v="49"/>
    <x v="3303"/>
    <d v="2017-04-26T00:00:00"/>
    <n v="248"/>
    <b v="0"/>
    <s v="Approved"/>
    <s v="Trek Bicycles"/>
    <s v="Road"/>
    <s v="medium"/>
    <s v="medium"/>
    <n v="533.51"/>
    <n v="400.13"/>
    <d v="2012-06-04T00:00:00"/>
    <n v="133.38"/>
    <s v="F"/>
    <n v="36"/>
    <d v="1996-09-22T00:00:00"/>
    <n v="23.796824816083205"/>
    <s v="Programmer Analyst I"/>
    <s v="Financial Services"/>
    <s v="Mass Customer"/>
    <s v="N"/>
    <s v="No"/>
    <n v="3"/>
    <m/>
  </r>
  <r>
    <n v="15331"/>
    <n v="14"/>
    <x v="788"/>
    <d v="2017-04-26T00:00:00"/>
    <n v="248"/>
    <b v="1"/>
    <s v="Approved"/>
    <s v="Trek Bicycles"/>
    <s v="Standard"/>
    <s v="medium"/>
    <s v="small"/>
    <n v="1386.84"/>
    <n v="1234.29"/>
    <d v="2003-08-05T00:00:00"/>
    <n v="152.54999999999995"/>
    <s v="F"/>
    <n v="5"/>
    <d v="1980-07-18T00:00:00"/>
    <n v="39.988605638001012"/>
    <n v="0"/>
    <s v="n/a"/>
    <s v="Mass Customer"/>
    <s v="N"/>
    <s v="No"/>
    <n v="4"/>
    <m/>
  </r>
  <r>
    <n v="15404"/>
    <n v="3"/>
    <x v="2915"/>
    <d v="2017-04-26T00:00:00"/>
    <n v="248"/>
    <b v="1"/>
    <s v="Approved"/>
    <s v="Trek Bicycles"/>
    <s v="Standard"/>
    <s v="medium"/>
    <s v="large"/>
    <n v="2091.4699999999998"/>
    <n v="388.92"/>
    <d v="2013-09-16T00:00:00"/>
    <n v="1702.5499999999997"/>
    <s v="M"/>
    <n v="43"/>
    <d v="1973-04-10T00:00:00"/>
    <n v="47.265317966768137"/>
    <s v="Human Resources Manager"/>
    <s v="Manufacturing"/>
    <s v="Mass Customer"/>
    <s v="N"/>
    <s v="Yes"/>
    <n v="7"/>
    <m/>
  </r>
  <r>
    <n v="16375"/>
    <n v="85"/>
    <x v="327"/>
    <d v="2017-04-26T00:00:00"/>
    <n v="248"/>
    <b v="1"/>
    <s v="Approved"/>
    <s v="WeareA2B"/>
    <s v="Standard"/>
    <s v="medium"/>
    <s v="medium"/>
    <n v="752.64"/>
    <n v="205.36"/>
    <d v="2015-08-02T00:00:00"/>
    <n v="547.28"/>
    <s v="M"/>
    <n v="65"/>
    <d v="1999-05-19T00:00:00"/>
    <n v="21.14203029553526"/>
    <s v="Staff Scientist"/>
    <s v="Argiculture"/>
    <s v="Mass Customer"/>
    <s v="N"/>
    <s v="No"/>
    <n v="1"/>
    <m/>
  </r>
  <r>
    <n v="16690"/>
    <n v="78"/>
    <x v="640"/>
    <d v="2017-04-26T00:00:00"/>
    <n v="248"/>
    <b v="1"/>
    <s v="Approved"/>
    <s v="Giant Bicycles"/>
    <s v="Standard"/>
    <s v="medium"/>
    <s v="large"/>
    <n v="1765.3"/>
    <n v="709.48"/>
    <d v="2004-07-25T00:00:00"/>
    <n v="1055.82"/>
    <s v="F"/>
    <n v="36"/>
    <d v="1978-06-18T00:00:00"/>
    <n v="42.073537144850327"/>
    <n v="0"/>
    <s v="Property"/>
    <s v="Affluent Customer"/>
    <s v="N"/>
    <s v="Yes"/>
    <n v="7"/>
    <m/>
  </r>
  <r>
    <n v="16763"/>
    <n v="9"/>
    <x v="1130"/>
    <d v="2017-04-26T00:00:00"/>
    <n v="248"/>
    <b v="1"/>
    <s v="Approved"/>
    <s v="OHM Cycles"/>
    <s v="Road"/>
    <s v="medium"/>
    <s v="medium"/>
    <n v="742.54"/>
    <n v="667.4"/>
    <d v="1991-11-07T00:00:00"/>
    <n v="75.139999999999986"/>
    <s v="M"/>
    <n v="44"/>
    <d v="1961-11-19T00:00:00"/>
    <n v="58.662578240740736"/>
    <s v="Librarian"/>
    <s v="Entertainment"/>
    <s v="Affluent Customer"/>
    <s v="N"/>
    <s v="No"/>
    <n v="16"/>
    <m/>
  </r>
  <r>
    <n v="18438"/>
    <n v="82"/>
    <x v="825"/>
    <d v="2017-04-26T00:00:00"/>
    <n v="248"/>
    <b v="0"/>
    <s v="Approved"/>
    <s v="Norco Bicycles"/>
    <s v="Standard"/>
    <s v="high"/>
    <s v="medium"/>
    <n v="1148.6400000000001"/>
    <n v="689.18"/>
    <d v="2015-08-02T00:00:00"/>
    <n v="459.46000000000015"/>
    <s v="M"/>
    <n v="38"/>
    <d v="1992-04-08T00:00:00"/>
    <n v="28.257098788685944"/>
    <s v="Editor"/>
    <s v="Financial Services"/>
    <s v="Mass Customer"/>
    <s v="N"/>
    <s v="Yes"/>
    <n v="6"/>
    <m/>
  </r>
  <r>
    <n v="18923"/>
    <n v="62"/>
    <x v="2434"/>
    <d v="2017-04-26T00:00:00"/>
    <n v="248"/>
    <b v="0"/>
    <s v="Approved"/>
    <s v="Solex"/>
    <s v="Standard"/>
    <s v="medium"/>
    <s v="medium"/>
    <n v="478.16"/>
    <n v="298.72000000000003"/>
    <d v="2010-11-05T00:00:00"/>
    <n v="179.44"/>
    <s v="M"/>
    <n v="19"/>
    <d v="1955-01-11T00:00:00"/>
    <n v="65.522852213343484"/>
    <s v="Software Engineer I"/>
    <s v="Financial Services"/>
    <s v="Mass Customer"/>
    <s v="N"/>
    <s v="Yes"/>
    <n v="10"/>
    <m/>
  </r>
  <r>
    <n v="19793"/>
    <n v="59"/>
    <x v="3094"/>
    <d v="2017-04-26T00:00:00"/>
    <n v="248"/>
    <b v="1"/>
    <s v="Approved"/>
    <s v="Solex"/>
    <s v="Standard"/>
    <s v="medium"/>
    <s v="large"/>
    <n v="1061.56"/>
    <n v="733.58"/>
    <d v="1993-07-20T00:00:00"/>
    <n v="327.9799999999999"/>
    <s v="F"/>
    <n v="10"/>
    <d v="1979-06-06T00:00:00"/>
    <n v="41.106413857179092"/>
    <s v="Registered Nurse"/>
    <s v="Health"/>
    <s v="Mass Customer"/>
    <s v="N"/>
    <s v="No"/>
    <n v="4"/>
    <m/>
  </r>
  <r>
    <n v="136"/>
    <n v="65"/>
    <x v="2619"/>
    <d v="2017-04-25T00:00:00"/>
    <n v="249"/>
    <b v="1"/>
    <s v="Approved"/>
    <s v="WeareA2B"/>
    <s v="Standard"/>
    <s v="medium"/>
    <s v="medium"/>
    <n v="1807.45"/>
    <n v="778.69"/>
    <d v="2015-04-11T00:00:00"/>
    <n v="1028.76"/>
    <s v="F"/>
    <n v="62"/>
    <d v="1964-11-30T00:00:00"/>
    <n v="55.629701528411971"/>
    <s v="Assistant Professor"/>
    <s v="IT"/>
    <s v="Mass Customer"/>
    <s v="N"/>
    <s v="Yes"/>
    <n v="4"/>
    <m/>
  </r>
  <r>
    <n v="147"/>
    <n v="67"/>
    <x v="336"/>
    <d v="2017-04-25T00:00:00"/>
    <n v="249"/>
    <b v="1"/>
    <s v="Approved"/>
    <s v="Norco Bicycles"/>
    <s v="Road"/>
    <s v="medium"/>
    <s v="medium"/>
    <n v="544.04999999999995"/>
    <n v="376.84"/>
    <d v="2005-10-22T00:00:00"/>
    <n v="167.20999999999998"/>
    <s v="F"/>
    <n v="96"/>
    <d v="1967-08-29T00:00:00"/>
    <n v="52.884496048959917"/>
    <s v="Quality Engineer"/>
    <s v="Financial Services"/>
    <s v="Mass Customer"/>
    <s v="N"/>
    <s v="No"/>
    <n v="4"/>
    <m/>
  </r>
  <r>
    <n v="224"/>
    <n v="69"/>
    <x v="1933"/>
    <d v="2017-04-25T00:00:00"/>
    <n v="249"/>
    <b v="1"/>
    <s v="Approved"/>
    <s v="Giant Bicycles"/>
    <s v="Road"/>
    <s v="medium"/>
    <s v="medium"/>
    <n v="792.9"/>
    <n v="594.67999999999995"/>
    <d v="1992-10-02T00:00:00"/>
    <n v="198.22000000000003"/>
    <s v="F"/>
    <n v="89"/>
    <d v="1974-06-11T00:00:00"/>
    <n v="46.095454953069506"/>
    <s v="Software Engineer II"/>
    <s v="Health"/>
    <s v="Mass Customer"/>
    <s v="N"/>
    <s v="No"/>
    <n v="12"/>
    <m/>
  </r>
  <r>
    <n v="279"/>
    <n v="35"/>
    <x v="1617"/>
    <d v="2017-04-25T00:00:00"/>
    <n v="249"/>
    <b v="0"/>
    <s v="Approved"/>
    <s v="Giant Bicycles"/>
    <s v="Standard"/>
    <s v="medium"/>
    <s v="medium"/>
    <n v="1403.5"/>
    <n v="954.82"/>
    <d v="2016-11-14T00:00:00"/>
    <n v="448.67999999999995"/>
    <s v="M"/>
    <n v="33"/>
    <d v="1961-01-10T00:00:00"/>
    <n v="59.520112487316084"/>
    <s v="Chemical Engineer"/>
    <s v="Manufacturing"/>
    <s v="High Net Worth"/>
    <s v="N"/>
    <s v="Yes"/>
    <n v="7"/>
    <m/>
  </r>
  <r>
    <n v="13660"/>
    <n v="0"/>
    <x v="1995"/>
    <d v="2017-03-18T00:00:00"/>
    <m/>
    <b v="1"/>
    <s v="Approved"/>
    <m/>
    <m/>
    <m/>
    <m/>
    <n v="687.9"/>
    <m/>
    <m/>
    <m/>
    <m/>
    <m/>
    <m/>
    <m/>
    <m/>
    <m/>
    <m/>
    <m/>
    <m/>
    <m/>
    <m/>
  </r>
  <r>
    <n v="1047"/>
    <n v="39"/>
    <x v="855"/>
    <d v="2017-04-25T00:00:00"/>
    <n v="249"/>
    <b v="0"/>
    <s v="Approved"/>
    <s v="Giant Bicycles"/>
    <s v="Standard"/>
    <s v="medium"/>
    <s v="large"/>
    <n v="1812.75"/>
    <n v="582.48"/>
    <d v="2008-03-19T00:00:00"/>
    <n v="1230.27"/>
    <s v="F"/>
    <n v="77"/>
    <d v="1980-02-25T00:00:00"/>
    <n v="40.383126185946217"/>
    <s v="Associate Professor"/>
    <s v="n/a"/>
    <s v="Affluent Customer"/>
    <s v="N"/>
    <s v="Yes"/>
    <n v="7"/>
    <m/>
  </r>
  <r>
    <n v="1156"/>
    <n v="97"/>
    <x v="805"/>
    <d v="2017-04-25T00:00:00"/>
    <n v="249"/>
    <b v="1"/>
    <s v="Approved"/>
    <s v="Solex"/>
    <s v="Standard"/>
    <s v="medium"/>
    <s v="large"/>
    <n v="202.62"/>
    <n v="151.96"/>
    <d v="2016-03-29T00:00:00"/>
    <n v="50.66"/>
    <s v="F"/>
    <n v="33"/>
    <d v="1966-09-14T00:00:00"/>
    <n v="53.84066043252156"/>
    <s v="Computer Systems Analyst I"/>
    <s v="Health"/>
    <s v="Affluent Customer"/>
    <s v="N"/>
    <s v="No"/>
    <n v="17"/>
    <m/>
  </r>
  <r>
    <n v="1330"/>
    <n v="90"/>
    <x v="1472"/>
    <d v="2017-04-25T00:00:00"/>
    <n v="249"/>
    <b v="1"/>
    <s v="Approved"/>
    <s v="Norco Bicycles"/>
    <s v="Standard"/>
    <s v="low"/>
    <s v="medium"/>
    <n v="363.01"/>
    <n v="290.41000000000003"/>
    <d v="2002-10-10T00:00:00"/>
    <n v="72.599999999999966"/>
    <s v="M"/>
    <n v="81"/>
    <d v="1980-09-21T00:00:00"/>
    <n v="39.810523446220188"/>
    <s v="Account Representative II"/>
    <s v="Health"/>
    <s v="Mass Customer"/>
    <s v="N"/>
    <s v="Yes"/>
    <n v="13"/>
    <m/>
  </r>
  <r>
    <n v="1415"/>
    <n v="46"/>
    <x v="2440"/>
    <d v="2017-04-25T00:00:00"/>
    <n v="249"/>
    <b v="1"/>
    <s v="Approved"/>
    <s v="OHM Cycles"/>
    <s v="Standard"/>
    <s v="low"/>
    <s v="medium"/>
    <n v="1793.43"/>
    <n v="248.82"/>
    <d v="1999-07-20T00:00:00"/>
    <n v="1544.6100000000001"/>
    <s v="F"/>
    <n v="78"/>
    <d v="1984-01-01T00:00:00"/>
    <n v="36.53107139142567"/>
    <n v="0"/>
    <s v="Manufacturing"/>
    <s v="High Net Worth"/>
    <s v="N"/>
    <s v="No"/>
    <n v="3"/>
    <m/>
  </r>
  <r>
    <n v="2281"/>
    <n v="39"/>
    <x v="1467"/>
    <d v="2017-04-25T00:00:00"/>
    <n v="249"/>
    <b v="0"/>
    <s v="Approved"/>
    <s v="Giant Bicycles"/>
    <s v="Standard"/>
    <s v="medium"/>
    <s v="large"/>
    <n v="1812.75"/>
    <n v="582.48"/>
    <d v="2008-03-19T00:00:00"/>
    <n v="1230.27"/>
    <s v="M"/>
    <n v="61"/>
    <d v="1957-12-10T00:00:00"/>
    <n v="62.607783720192792"/>
    <s v="Quality Control Specialist"/>
    <s v="n/a"/>
    <s v="Affluent Customer"/>
    <s v="N"/>
    <s v="Yes"/>
    <n v="12"/>
    <m/>
  </r>
  <r>
    <n v="2463"/>
    <n v="2"/>
    <x v="3164"/>
    <d v="2017-04-25T00:00:00"/>
    <n v="249"/>
    <b v="0"/>
    <s v="Approved"/>
    <s v="Solex"/>
    <s v="Standard"/>
    <s v="medium"/>
    <s v="medium"/>
    <n v="71.489999999999995"/>
    <n v="53.62"/>
    <d v="2012-12-02T00:00:00"/>
    <n v="17.869999999999997"/>
    <s v="F"/>
    <n v="71"/>
    <d v="1967-07-21T00:00:00"/>
    <n v="52.991345364028412"/>
    <n v="0"/>
    <s v="Entertainment"/>
    <s v="Affluent Customer"/>
    <s v="N"/>
    <s v="No"/>
    <n v="17"/>
    <m/>
  </r>
  <r>
    <n v="13667"/>
    <n v="4"/>
    <x v="117"/>
    <d v="2017-12-14T00:00:00"/>
    <m/>
    <b v="0"/>
    <s v="Cancelled"/>
    <s v="Giant Bicycles"/>
    <s v="Standard"/>
    <s v="high"/>
    <s v="medium"/>
    <n v="1129.1300000000001"/>
    <n v="677.48"/>
    <n v="38258"/>
    <m/>
    <m/>
    <m/>
    <m/>
    <m/>
    <m/>
    <m/>
    <m/>
    <m/>
    <m/>
    <m/>
    <m/>
  </r>
  <r>
    <n v="3975"/>
    <n v="0"/>
    <x v="3187"/>
    <d v="2017-04-25T00:00:00"/>
    <n v="249"/>
    <b v="0"/>
    <s v="Approved"/>
    <s v="Trek Bicycles"/>
    <s v="Standard"/>
    <s v="medium"/>
    <s v="medium"/>
    <n v="499.53"/>
    <n v="388.72"/>
    <d v="1999-06-23T00:00:00"/>
    <n v="110.80999999999995"/>
    <s v="F"/>
    <n v="0"/>
    <d v="1983-09-02T00:00:00"/>
    <n v="36.862578240740739"/>
    <s v="Account Coordinator"/>
    <s v="Retail"/>
    <s v="High Net Worth"/>
    <s v="N"/>
    <s v="No"/>
    <n v="10"/>
    <m/>
  </r>
  <r>
    <n v="4350"/>
    <n v="0"/>
    <x v="113"/>
    <d v="2017-04-25T00:00:00"/>
    <n v="249"/>
    <b v="0"/>
    <s v="Approved"/>
    <s v="Norco Bicycles"/>
    <s v="Standard"/>
    <s v="medium"/>
    <s v="medium"/>
    <n v="360.4"/>
    <n v="270.3"/>
    <d v="2016-12-06T00:00:00"/>
    <n v="90.099999999999966"/>
    <s v="F"/>
    <n v="16"/>
    <d v="1961-07-17T00:00:00"/>
    <n v="59.005043994165398"/>
    <s v="Research Associate"/>
    <s v="Manufacturing"/>
    <s v="High Net Worth"/>
    <s v="N"/>
    <s v="No"/>
    <n v="12"/>
    <m/>
  </r>
  <r>
    <n v="4508"/>
    <n v="56"/>
    <x v="1203"/>
    <d v="2017-04-25T00:00:00"/>
    <n v="249"/>
    <b v="0"/>
    <s v="Approved"/>
    <s v="OHM Cycles"/>
    <s v="Standard"/>
    <s v="medium"/>
    <s v="medium"/>
    <n v="183.86"/>
    <n v="137.9"/>
    <d v="2015-06-17T00:00:00"/>
    <n v="45.960000000000008"/>
    <s v="M"/>
    <n v="1"/>
    <d v="1994-11-27T00:00:00"/>
    <n v="25.618742624302381"/>
    <s v="Help Desk Operator"/>
    <s v="Manufacturing"/>
    <s v="Mass Customer"/>
    <s v="N"/>
    <s v="Yes"/>
    <n v="7"/>
    <m/>
  </r>
  <r>
    <n v="13671"/>
    <n v="80"/>
    <x v="222"/>
    <d v="2017-05-30T00:00:00"/>
    <m/>
    <m/>
    <s v="Approved"/>
    <s v="OHM Cycles"/>
    <s v="Touring"/>
    <s v="low"/>
    <s v="medium"/>
    <n v="1073.07"/>
    <n v="933.84"/>
    <n v="35667"/>
    <m/>
    <m/>
    <m/>
    <m/>
    <m/>
    <m/>
    <m/>
    <m/>
    <m/>
    <m/>
    <m/>
    <m/>
  </r>
  <r>
    <n v="5484"/>
    <n v="36"/>
    <x v="3036"/>
    <d v="2017-04-25T00:00:00"/>
    <n v="249"/>
    <b v="0"/>
    <s v="Approved"/>
    <s v="Solex"/>
    <s v="Standard"/>
    <s v="low"/>
    <s v="medium"/>
    <n v="945.04"/>
    <n v="507.58"/>
    <d v="1995-12-19T00:00:00"/>
    <n v="437.46"/>
    <s v="F"/>
    <n v="51"/>
    <d v="1973-12-24T00:00:00"/>
    <n v="46.558468651699641"/>
    <s v="Associate Professor"/>
    <s v="Manufacturing"/>
    <s v="Mass Customer"/>
    <s v="N"/>
    <s v="No"/>
    <n v="3"/>
    <m/>
  </r>
  <r>
    <n v="13673"/>
    <n v="66"/>
    <x v="264"/>
    <d v="2017-08-11T00:00:00"/>
    <m/>
    <b v="0"/>
    <s v="Cancelled"/>
    <s v="Giant Bicycles"/>
    <s v="Road"/>
    <s v="low"/>
    <s v="small"/>
    <n v="590.26"/>
    <n v="525.33000000000004"/>
    <n v="40410"/>
    <m/>
    <m/>
    <m/>
    <m/>
    <m/>
    <m/>
    <m/>
    <m/>
    <m/>
    <m/>
    <m/>
    <m/>
  </r>
  <r>
    <n v="5711"/>
    <n v="42"/>
    <x v="3365"/>
    <d v="2017-04-25T00:00:00"/>
    <n v="249"/>
    <b v="1"/>
    <s v="Approved"/>
    <s v="OHM Cycles"/>
    <s v="Road"/>
    <s v="medium"/>
    <s v="small"/>
    <n v="1810"/>
    <n v="1610.9"/>
    <d v="2008-03-19T00:00:00"/>
    <n v="199.09999999999991"/>
    <s v="F"/>
    <n v="36"/>
    <d v="1993-03-19T00:00:00"/>
    <n v="27.311893309233888"/>
    <s v="Software Engineer II"/>
    <s v="Manufacturing"/>
    <s v="Affluent Customer"/>
    <s v="N"/>
    <s v="No"/>
    <n v="2"/>
    <m/>
  </r>
  <r>
    <n v="5776"/>
    <n v="33"/>
    <x v="1196"/>
    <d v="2017-04-25T00:00:00"/>
    <n v="249"/>
    <b v="0"/>
    <s v="Approved"/>
    <s v="Giant Bicycles"/>
    <s v="Standard"/>
    <s v="medium"/>
    <s v="small"/>
    <n v="1311.44"/>
    <n v="1167.18"/>
    <d v="2003-03-18T00:00:00"/>
    <n v="144.26"/>
    <s v="F"/>
    <n v="52"/>
    <d v="1990-03-26T00:00:00"/>
    <n v="30.295454953069505"/>
    <s v="Design Engineer"/>
    <s v="Financial Services"/>
    <s v="Affluent Customer"/>
    <s v="N"/>
    <s v="Yes"/>
    <n v="11"/>
    <m/>
  </r>
  <r>
    <n v="6049"/>
    <n v="33"/>
    <x v="899"/>
    <d v="2017-04-25T00:00:00"/>
    <n v="249"/>
    <b v="1"/>
    <s v="Approved"/>
    <s v="Giant Bicycles"/>
    <s v="Standard"/>
    <s v="medium"/>
    <s v="small"/>
    <n v="1311.44"/>
    <n v="1167.18"/>
    <d v="1995-12-19T00:00:00"/>
    <n v="144.26"/>
    <s v="M"/>
    <n v="46"/>
    <d v="1986-11-03T00:00:00"/>
    <n v="33.689975501014715"/>
    <s v="Geologist I"/>
    <s v="n/a"/>
    <s v="Mass Customer"/>
    <s v="N"/>
    <s v="Yes"/>
    <n v="7"/>
    <m/>
  </r>
  <r>
    <n v="6274"/>
    <n v="76"/>
    <x v="1228"/>
    <d v="2017-04-25T00:00:00"/>
    <n v="249"/>
    <b v="1"/>
    <s v="Approved"/>
    <s v="WeareA2B"/>
    <s v="Road"/>
    <s v="low"/>
    <s v="small"/>
    <n v="1172.78"/>
    <n v="1043.77"/>
    <d v="1994-08-10T00:00:00"/>
    <n v="129.01"/>
    <s v="M"/>
    <n v="52"/>
    <d v="1957-03-26T00:00:00"/>
    <n v="63.317372761288681"/>
    <n v="0"/>
    <s v="Manufacturing"/>
    <s v="High Net Worth"/>
    <s v="N"/>
    <s v="Yes"/>
    <n v="8"/>
    <m/>
  </r>
  <r>
    <n v="13678"/>
    <n v="12"/>
    <x v="617"/>
    <d v="2017-09-03T00:00:00"/>
    <m/>
    <b v="0"/>
    <s v="Cancelled"/>
    <s v="WeareA2B"/>
    <s v="Standard"/>
    <s v="medium"/>
    <s v="medium"/>
    <n v="1231.1500000000001"/>
    <n v="161.6"/>
    <n v="34586"/>
    <m/>
    <m/>
    <m/>
    <m/>
    <m/>
    <m/>
    <m/>
    <m/>
    <m/>
    <m/>
    <m/>
    <m/>
  </r>
  <r>
    <n v="6541"/>
    <n v="0"/>
    <x v="1411"/>
    <d v="2017-04-25T00:00:00"/>
    <n v="249"/>
    <b v="1"/>
    <s v="Approved"/>
    <s v="Trek Bicycles"/>
    <s v="Standard"/>
    <s v="high"/>
    <s v="medium"/>
    <n v="358.39"/>
    <n v="215.03"/>
    <d v="2004-01-16T00:00:00"/>
    <n v="143.35999999999999"/>
    <s v="U"/>
    <n v="70"/>
    <d v="1899-12-30T00:00:00"/>
    <n v="0"/>
    <s v="Legal Assistant"/>
    <s v="IT"/>
    <s v="High Net Worth"/>
    <s v="N"/>
    <s v="No"/>
    <n v="0"/>
    <m/>
  </r>
  <r>
    <n v="7592"/>
    <n v="12"/>
    <x v="1002"/>
    <d v="2017-04-25T00:00:00"/>
    <n v="249"/>
    <b v="1"/>
    <s v="Approved"/>
    <s v="WeareA2B"/>
    <s v="Standard"/>
    <s v="medium"/>
    <s v="medium"/>
    <n v="1231.1500000000001"/>
    <n v="161.6"/>
    <d v="1993-07-20T00:00:00"/>
    <n v="1069.5500000000002"/>
    <s v="M"/>
    <n v="67"/>
    <d v="1931-10-23T00:00:00"/>
    <n v="88.758468651699644"/>
    <s v="Recruiting Manager"/>
    <s v="Retail"/>
    <s v="Affluent Customer"/>
    <s v="N"/>
    <s v="No"/>
    <n v="6"/>
    <m/>
  </r>
  <r>
    <n v="13681"/>
    <n v="0"/>
    <x v="2504"/>
    <d v="2017-01-18T00:00:00"/>
    <m/>
    <b v="0"/>
    <s v="Approved"/>
    <m/>
    <m/>
    <m/>
    <m/>
    <n v="494.96"/>
    <m/>
    <m/>
    <m/>
    <m/>
    <m/>
    <m/>
    <m/>
    <m/>
    <m/>
    <m/>
    <m/>
    <m/>
    <m/>
    <m/>
  </r>
  <r>
    <n v="8220"/>
    <n v="15"/>
    <x v="3025"/>
    <d v="2017-04-25T00:00:00"/>
    <n v="249"/>
    <b v="0"/>
    <s v="Approved"/>
    <s v="Norco Bicycles"/>
    <s v="Standard"/>
    <s v="low"/>
    <s v="medium"/>
    <n v="958.74"/>
    <n v="748.9"/>
    <d v="2005-12-07T00:00:00"/>
    <n v="209.84000000000003"/>
    <s v="F"/>
    <n v="98"/>
    <d v="1974-05-04T00:00:00"/>
    <n v="46.1995645421106"/>
    <s v="Senior Developer"/>
    <s v="Retail"/>
    <s v="Mass Customer"/>
    <s v="N"/>
    <s v="No"/>
    <n v="17"/>
    <m/>
  </r>
  <r>
    <n v="8413"/>
    <n v="56"/>
    <x v="1192"/>
    <d v="2017-04-25T00:00:00"/>
    <n v="249"/>
    <b v="0"/>
    <s v="Approved"/>
    <s v="OHM Cycles"/>
    <s v="Standard"/>
    <s v="medium"/>
    <s v="medium"/>
    <n v="183.86"/>
    <n v="137.9"/>
    <d v="1997-10-04T00:00:00"/>
    <n v="45.960000000000008"/>
    <s v="F"/>
    <n v="96"/>
    <d v="1994-07-16T00:00:00"/>
    <n v="25.985865911973615"/>
    <s v="Food Chemist"/>
    <s v="Health"/>
    <s v="Affluent Customer"/>
    <s v="N"/>
    <s v="No"/>
    <n v="8"/>
    <m/>
  </r>
  <r>
    <n v="9314"/>
    <n v="9"/>
    <x v="1607"/>
    <d v="2017-04-25T00:00:00"/>
    <n v="249"/>
    <b v="0"/>
    <s v="Approved"/>
    <s v="OHM Cycles"/>
    <s v="Road"/>
    <s v="medium"/>
    <s v="medium"/>
    <n v="742.54"/>
    <n v="667.4"/>
    <d v="1991-11-07T00:00:00"/>
    <n v="75.139999999999986"/>
    <s v="F"/>
    <n v="13"/>
    <d v="1982-04-13T00:00:00"/>
    <n v="38.251619336631151"/>
    <s v="Accounting Assistant II"/>
    <s v="n/a"/>
    <s v="Affluent Customer"/>
    <s v="N"/>
    <s v="No"/>
    <n v="15"/>
    <m/>
  </r>
  <r>
    <n v="9726"/>
    <n v="45"/>
    <x v="3315"/>
    <d v="2017-04-25T00:00:00"/>
    <n v="249"/>
    <b v="1"/>
    <s v="Approved"/>
    <s v="Solex"/>
    <s v="Standard"/>
    <s v="medium"/>
    <s v="medium"/>
    <n v="441.49"/>
    <n v="84.99"/>
    <d v="1993-04-12T00:00:00"/>
    <n v="356.5"/>
    <s v="M"/>
    <n v="88"/>
    <d v="1955-10-05T00:00:00"/>
    <n v="64.791345364028416"/>
    <s v="Operator"/>
    <s v="Financial Services"/>
    <s v="Affluent Customer"/>
    <s v="N"/>
    <s v="No"/>
    <n v="7"/>
    <m/>
  </r>
  <r>
    <n v="9954"/>
    <n v="29"/>
    <x v="1322"/>
    <d v="2017-04-25T00:00:00"/>
    <n v="249"/>
    <b v="0"/>
    <s v="Approved"/>
    <s v="Norco Bicycles"/>
    <s v="Road"/>
    <s v="medium"/>
    <s v="medium"/>
    <n v="543.39"/>
    <n v="407.54"/>
    <d v="2006-11-10T00:00:00"/>
    <n v="135.84999999999997"/>
    <s v="F"/>
    <n v="95"/>
    <d v="1970-09-30T00:00:00"/>
    <n v="49.794085090055809"/>
    <s v="Senior Editor"/>
    <s v="Retail"/>
    <s v="Mass Customer"/>
    <s v="N"/>
    <s v="Yes"/>
    <n v="11"/>
    <m/>
  </r>
  <r>
    <n v="10958"/>
    <n v="21"/>
    <x v="777"/>
    <d v="2017-04-25T00:00:00"/>
    <n v="249"/>
    <b v="0"/>
    <s v="Approved"/>
    <s v="Solex"/>
    <s v="Standard"/>
    <s v="medium"/>
    <s v="large"/>
    <n v="1071.23"/>
    <n v="380.74"/>
    <d v="1991-11-10T00:00:00"/>
    <n v="690.49"/>
    <s v="F"/>
    <n v="71"/>
    <d v="1998-03-08T00:00:00"/>
    <n v="22.339290569507863"/>
    <s v="General Manager"/>
    <s v="n/a"/>
    <s v="Mass Customer"/>
    <s v="N"/>
    <s v="Yes"/>
    <n v="2"/>
    <m/>
  </r>
  <r>
    <n v="11793"/>
    <n v="86"/>
    <x v="2607"/>
    <d v="2017-04-25T00:00:00"/>
    <n v="249"/>
    <b v="1"/>
    <s v="Approved"/>
    <s v="OHM Cycles"/>
    <s v="Standard"/>
    <s v="medium"/>
    <s v="medium"/>
    <n v="235.63"/>
    <n v="125.07"/>
    <d v="2004-08-07T00:00:00"/>
    <n v="110.56"/>
    <s v="M"/>
    <n v="87"/>
    <d v="1965-04-19T00:00:00"/>
    <n v="55.246139884576358"/>
    <s v="Geologist I"/>
    <s v="n/a"/>
    <s v="Mass Customer"/>
    <s v="N"/>
    <s v="No"/>
    <n v="17"/>
    <m/>
  </r>
  <r>
    <n v="12434"/>
    <n v="36"/>
    <x v="1925"/>
    <d v="2017-04-25T00:00:00"/>
    <n v="249"/>
    <b v="0"/>
    <s v="Approved"/>
    <s v="Solex"/>
    <s v="Standard"/>
    <s v="low"/>
    <s v="medium"/>
    <n v="945.04"/>
    <n v="507.58"/>
    <d v="2006-02-02T00:00:00"/>
    <n v="437.46"/>
    <s v="M"/>
    <n v="29"/>
    <d v="1979-06-17T00:00:00"/>
    <n v="41.076276870877727"/>
    <n v="0"/>
    <s v="Manufacturing"/>
    <s v="Mass Customer"/>
    <s v="N"/>
    <s v="Yes"/>
    <n v="7"/>
    <m/>
  </r>
  <r>
    <n v="12814"/>
    <n v="31"/>
    <x v="2637"/>
    <d v="2017-04-25T00:00:00"/>
    <n v="249"/>
    <b v="1"/>
    <s v="Approved"/>
    <s v="Giant Bicycles"/>
    <s v="Standard"/>
    <s v="medium"/>
    <s v="medium"/>
    <n v="230.91"/>
    <n v="173.18"/>
    <d v="2006-11-10T00:00:00"/>
    <n v="57.72999999999999"/>
    <s v="F"/>
    <n v="66"/>
    <d v="1991-10-07T00:00:00"/>
    <n v="28.761208377727041"/>
    <s v="Sales Associate"/>
    <s v="Financial Services"/>
    <s v="Mass Customer"/>
    <s v="N"/>
    <s v="No"/>
    <n v="5"/>
    <m/>
  </r>
  <r>
    <n v="13186"/>
    <n v="74"/>
    <x v="1494"/>
    <d v="2017-04-25T00:00:00"/>
    <n v="249"/>
    <b v="1"/>
    <s v="Approved"/>
    <s v="WeareA2B"/>
    <s v="Standard"/>
    <s v="medium"/>
    <s v="medium"/>
    <n v="1762.96"/>
    <n v="950.52"/>
    <d v="2012-12-02T00:00:00"/>
    <n v="812.44"/>
    <s v="F"/>
    <n v="32"/>
    <d v="1960-11-26T00:00:00"/>
    <n v="59.643400158548957"/>
    <s v="Media Manager II"/>
    <s v="Financial Services"/>
    <s v="High Net Worth"/>
    <s v="N"/>
    <s v="Yes"/>
    <n v="13"/>
    <m/>
  </r>
  <r>
    <n v="13213"/>
    <n v="85"/>
    <x v="1692"/>
    <d v="2017-04-25T00:00:00"/>
    <n v="249"/>
    <b v="1"/>
    <s v="Approved"/>
    <s v="WeareA2B"/>
    <s v="Standard"/>
    <s v="medium"/>
    <s v="medium"/>
    <n v="752.64"/>
    <n v="205.36"/>
    <d v="2000-11-03T00:00:00"/>
    <n v="547.28"/>
    <s v="F"/>
    <n v="3"/>
    <d v="1986-09-12T00:00:00"/>
    <n v="33.832441254439367"/>
    <s v="Programmer Analyst II"/>
    <s v="IT"/>
    <s v="Mass Customer"/>
    <s v="N"/>
    <s v="Yes"/>
    <n v="12"/>
    <m/>
  </r>
  <r>
    <n v="13442"/>
    <n v="1"/>
    <x v="1534"/>
    <d v="2017-04-25T00:00:00"/>
    <n v="249"/>
    <b v="1"/>
    <s v="Approved"/>
    <s v="Giant Bicycles"/>
    <s v="Standard"/>
    <s v="medium"/>
    <s v="medium"/>
    <n v="1403.5"/>
    <n v="954.82"/>
    <d v="2016-11-14T00:00:00"/>
    <n v="448.67999999999995"/>
    <s v="M"/>
    <n v="60"/>
    <d v="1958-12-18T00:00:00"/>
    <n v="61.585865911973613"/>
    <s v="Graphic Designer"/>
    <s v="Retail"/>
    <s v="Mass Customer"/>
    <s v="N"/>
    <s v="Yes"/>
    <n v="5"/>
    <m/>
  </r>
  <r>
    <n v="14373"/>
    <n v="27"/>
    <x v="2308"/>
    <d v="2017-04-25T00:00:00"/>
    <n v="249"/>
    <b v="0"/>
    <s v="Approved"/>
    <s v="Trek Bicycles"/>
    <s v="Standard"/>
    <s v="medium"/>
    <s v="medium"/>
    <n v="499.53"/>
    <n v="388.72"/>
    <d v="1999-06-23T00:00:00"/>
    <n v="110.80999999999995"/>
    <s v="F"/>
    <n v="89"/>
    <d v="1998-11-19T00:00:00"/>
    <n v="21.637920706494164"/>
    <s v="Executive Secretary"/>
    <s v="Retail"/>
    <s v="Affluent Customer"/>
    <s v="N"/>
    <s v="Yes"/>
    <n v="1"/>
    <m/>
  </r>
  <r>
    <n v="14553"/>
    <n v="45"/>
    <x v="2920"/>
    <d v="2017-04-25T00:00:00"/>
    <n v="249"/>
    <b v="0"/>
    <s v="Approved"/>
    <s v="Solex"/>
    <s v="Standard"/>
    <s v="medium"/>
    <s v="medium"/>
    <n v="441.49"/>
    <n v="84.99"/>
    <d v="2007-12-11T00:00:00"/>
    <n v="356.5"/>
    <s v="F"/>
    <n v="72"/>
    <d v="1963-05-02T00:00:00"/>
    <n v="57.213263172247586"/>
    <s v="Web Developer I"/>
    <s v="Retail"/>
    <s v="Mass Customer"/>
    <s v="N"/>
    <s v="Yes"/>
    <n v="4"/>
    <m/>
  </r>
  <r>
    <n v="14564"/>
    <n v="49"/>
    <x v="2825"/>
    <d v="2017-04-25T00:00:00"/>
    <n v="249"/>
    <b v="1"/>
    <s v="Approved"/>
    <s v="Trek Bicycles"/>
    <s v="Road"/>
    <s v="medium"/>
    <s v="medium"/>
    <n v="533.51"/>
    <n v="400.13"/>
    <d v="2012-06-04T00:00:00"/>
    <n v="133.38"/>
    <s v="M"/>
    <n v="16"/>
    <d v="1979-07-27T00:00:00"/>
    <n v="40.966687829781833"/>
    <s v="Community Outreach Specialist"/>
    <s v="Financial Services"/>
    <s v="Mass Customer"/>
    <s v="N"/>
    <s v="Yes"/>
    <n v="10"/>
    <m/>
  </r>
  <r>
    <n v="14738"/>
    <n v="7"/>
    <x v="2290"/>
    <d v="2017-04-25T00:00:00"/>
    <n v="249"/>
    <b v="0"/>
    <s v="Approved"/>
    <s v="Trek Bicycles"/>
    <s v="Road"/>
    <s v="low"/>
    <s v="medium"/>
    <n v="980.37"/>
    <n v="234.43"/>
    <d v="2004-08-17T00:00:00"/>
    <n v="745.94"/>
    <s v="F"/>
    <n v="2"/>
    <d v="1993-01-21T00:00:00"/>
    <n v="27.468057692795533"/>
    <s v="Software Engineer III"/>
    <s v="Financial Services"/>
    <s v="Mass Customer"/>
    <s v="N"/>
    <s v="Yes"/>
    <n v="9"/>
    <m/>
  </r>
  <r>
    <n v="16541"/>
    <n v="3"/>
    <x v="2010"/>
    <d v="2017-04-25T00:00:00"/>
    <n v="249"/>
    <b v="1"/>
    <s v="Approved"/>
    <s v="Trek Bicycles"/>
    <s v="Standard"/>
    <s v="medium"/>
    <s v="large"/>
    <n v="2091.4699999999998"/>
    <n v="388.92"/>
    <d v="2011-08-29T00:00:00"/>
    <n v="1702.5499999999997"/>
    <s v="F"/>
    <n v="28"/>
    <d v="1972-07-30T00:00:00"/>
    <n v="47.96120837772704"/>
    <s v="Help Desk Operator"/>
    <s v="Retail"/>
    <s v="Mass Customer"/>
    <s v="N"/>
    <s v="Yes"/>
    <n v="11"/>
    <m/>
  </r>
  <r>
    <n v="16685"/>
    <n v="19"/>
    <x v="1217"/>
    <d v="2017-04-25T00:00:00"/>
    <n v="249"/>
    <b v="1"/>
    <s v="Approved"/>
    <s v="OHM Cycles"/>
    <s v="Road"/>
    <s v="high"/>
    <s v="large"/>
    <n v="12.01"/>
    <n v="7.21"/>
    <d v="1999-06-23T00:00:00"/>
    <n v="4.8"/>
    <s v="F"/>
    <n v="76"/>
    <d v="1983-01-29T00:00:00"/>
    <n v="37.454359062658547"/>
    <s v="Speech Pathologist"/>
    <s v="Manufacturing"/>
    <s v="Mass Customer"/>
    <s v="N"/>
    <s v="Yes"/>
    <n v="4"/>
    <m/>
  </r>
  <r>
    <n v="16789"/>
    <n v="84"/>
    <x v="1318"/>
    <d v="2017-04-25T00:00:00"/>
    <n v="249"/>
    <b v="0"/>
    <s v="Approved"/>
    <s v="Trek Bicycles"/>
    <s v="Road"/>
    <s v="medium"/>
    <s v="medium"/>
    <n v="290.62"/>
    <n v="215.14"/>
    <d v="1999-07-26T00:00:00"/>
    <n v="75.480000000000018"/>
    <s v="F"/>
    <n v="56"/>
    <d v="1998-12-12T00:00:00"/>
    <n v="21.574907007864027"/>
    <s v="Design Engineer"/>
    <s v="Financial Services"/>
    <s v="Affluent Customer"/>
    <s v="N"/>
    <s v="Yes"/>
    <n v="1"/>
    <m/>
  </r>
  <r>
    <n v="17070"/>
    <n v="27"/>
    <x v="72"/>
    <d v="2017-04-25T00:00:00"/>
    <n v="249"/>
    <b v="1"/>
    <s v="Approved"/>
    <s v="Trek Bicycles"/>
    <s v="Standard"/>
    <s v="medium"/>
    <s v="medium"/>
    <n v="499.53"/>
    <n v="388.72"/>
    <d v="1999-06-23T00:00:00"/>
    <n v="110.80999999999995"/>
    <s v="M"/>
    <n v="17"/>
    <d v="1978-03-23T00:00:00"/>
    <n v="42.311893309233888"/>
    <s v="Senior Developer"/>
    <s v="n/a"/>
    <s v="Mass Customer"/>
    <s v="N"/>
    <s v="No"/>
    <n v="10"/>
    <m/>
  </r>
  <r>
    <n v="17144"/>
    <n v="66"/>
    <x v="1159"/>
    <d v="2017-04-25T00:00:00"/>
    <n v="249"/>
    <b v="1"/>
    <s v="Approved"/>
    <s v="Giant Bicycles"/>
    <s v="Road"/>
    <s v="low"/>
    <s v="small"/>
    <n v="590.26"/>
    <n v="525.33000000000004"/>
    <d v="1992-10-02T00:00:00"/>
    <n v="64.92999999999995"/>
    <s v="M"/>
    <n v="15"/>
    <d v="1954-10-25T00:00:00"/>
    <n v="65.736550843480458"/>
    <s v="Quality Engineer"/>
    <s v="Property"/>
    <s v="Affluent Customer"/>
    <s v="N"/>
    <s v="Yes"/>
    <n v="13"/>
    <m/>
  </r>
  <r>
    <n v="17243"/>
    <n v="50"/>
    <x v="3203"/>
    <d v="2017-04-25T00:00:00"/>
    <n v="249"/>
    <b v="1"/>
    <s v="Approved"/>
    <s v="WeareA2B"/>
    <s v="Standard"/>
    <s v="medium"/>
    <s v="small"/>
    <n v="175.89"/>
    <n v="131.91999999999999"/>
    <d v="2003-02-16T00:00:00"/>
    <n v="43.97"/>
    <s v="F"/>
    <n v="90"/>
    <d v="1988-09-17T00:00:00"/>
    <n v="31.816002898274984"/>
    <s v="Product Engineer"/>
    <s v="Property"/>
    <s v="Affluent Customer"/>
    <s v="N"/>
    <s v="No"/>
    <n v="12"/>
    <m/>
  </r>
  <r>
    <n v="17325"/>
    <n v="8"/>
    <x v="288"/>
    <d v="2017-04-25T00:00:00"/>
    <n v="249"/>
    <b v="1"/>
    <s v="Approved"/>
    <s v="Solex"/>
    <s v="Road"/>
    <s v="medium"/>
    <s v="small"/>
    <n v="1703.52"/>
    <n v="1516.13"/>
    <d v="1991-11-07T00:00:00"/>
    <n v="187.38999999999987"/>
    <s v="F"/>
    <n v="84"/>
    <d v="1998-08-02T00:00:00"/>
    <n v="21.936550843480465"/>
    <s v="Quality Engineer"/>
    <s v="Health"/>
    <s v="Mass Customer"/>
    <s v="N"/>
    <s v="Yes"/>
    <n v="1"/>
    <m/>
  </r>
  <r>
    <n v="17647"/>
    <n v="0"/>
    <x v="658"/>
    <d v="2017-04-25T00:00:00"/>
    <n v="249"/>
    <b v="1"/>
    <s v="Approved"/>
    <s v="Solex"/>
    <s v="Standard"/>
    <s v="medium"/>
    <s v="medium"/>
    <n v="71.489999999999995"/>
    <n v="53.62"/>
    <d v="2011-08-29T00:00:00"/>
    <n v="17.869999999999997"/>
    <s v="F"/>
    <n v="46"/>
    <d v="2000-10-11T00:00:00"/>
    <n v="19.742030295535258"/>
    <s v="Electrical Engineer"/>
    <s v="Manufacturing"/>
    <s v="High Net Worth"/>
    <s v="N"/>
    <s v="Yes"/>
    <n v="1"/>
    <m/>
  </r>
  <r>
    <n v="13706"/>
    <n v="7"/>
    <x v="225"/>
    <d v="2017-07-22T00:00:00"/>
    <m/>
    <m/>
    <s v="Approved"/>
    <s v="Trek Bicycles"/>
    <s v="Road"/>
    <s v="low"/>
    <s v="medium"/>
    <n v="980.37"/>
    <n v="234.43"/>
    <n v="38216"/>
    <m/>
    <m/>
    <m/>
    <m/>
    <m/>
    <m/>
    <m/>
    <m/>
    <m/>
    <m/>
    <m/>
    <m/>
  </r>
  <r>
    <n v="17830"/>
    <n v="90"/>
    <x v="2238"/>
    <d v="2017-04-25T00:00:00"/>
    <n v="249"/>
    <b v="1"/>
    <s v="Approved"/>
    <s v="Norco Bicycles"/>
    <s v="Standard"/>
    <s v="low"/>
    <s v="medium"/>
    <n v="363.01"/>
    <n v="290.41000000000003"/>
    <d v="2005-05-10T00:00:00"/>
    <n v="72.599999999999966"/>
    <s v="F"/>
    <n v="53"/>
    <d v="1977-12-22T00:00:00"/>
    <n v="42.561208377727041"/>
    <n v="0"/>
    <s v="n/a"/>
    <s v="Mass Customer"/>
    <s v="N"/>
    <s v="No"/>
    <n v="19"/>
    <m/>
  </r>
  <r>
    <n v="18677"/>
    <n v="95"/>
    <x v="1731"/>
    <d v="2017-04-25T00:00:00"/>
    <n v="249"/>
    <b v="1"/>
    <s v="Approved"/>
    <s v="OHM Cycles"/>
    <s v="Touring"/>
    <s v="low"/>
    <s v="medium"/>
    <n v="1073.07"/>
    <n v="933.84"/>
    <d v="1997-01-25T00:00:00"/>
    <n v="139.2299999999999"/>
    <s v="M"/>
    <n v="48"/>
    <d v="1975-12-27T00:00:00"/>
    <n v="44.550249473617448"/>
    <s v="Dental Hygienist"/>
    <s v="Health"/>
    <s v="High Net Worth"/>
    <s v="N"/>
    <s v="No"/>
    <n v="19"/>
    <m/>
  </r>
  <r>
    <n v="18678"/>
    <n v="74"/>
    <x v="1251"/>
    <d v="2017-04-25T00:00:00"/>
    <n v="249"/>
    <b v="1"/>
    <s v="Approved"/>
    <s v="WeareA2B"/>
    <s v="Standard"/>
    <s v="medium"/>
    <s v="medium"/>
    <n v="1762.96"/>
    <n v="950.52"/>
    <d v="2014-07-28T00:00:00"/>
    <n v="812.44"/>
    <s v="M"/>
    <n v="16"/>
    <d v="1977-11-05T00:00:00"/>
    <n v="42.689975501014715"/>
    <s v="Statistician I"/>
    <s v="n/a"/>
    <s v="High Net Worth"/>
    <s v="N"/>
    <s v="No"/>
    <n v="18"/>
    <m/>
  </r>
  <r>
    <n v="19081"/>
    <n v="36"/>
    <x v="1404"/>
    <d v="2017-04-25T00:00:00"/>
    <n v="249"/>
    <b v="0"/>
    <s v="Approved"/>
    <s v="Solex"/>
    <s v="Standard"/>
    <s v="low"/>
    <s v="medium"/>
    <n v="945.04"/>
    <n v="507.58"/>
    <d v="1999-07-20T00:00:00"/>
    <n v="437.46"/>
    <s v="F"/>
    <n v="20"/>
    <d v="1998-02-02T00:00:00"/>
    <n v="22.432441254439368"/>
    <s v="Administrative Officer"/>
    <s v="n/a"/>
    <s v="Mass Customer"/>
    <s v="N"/>
    <s v="Yes"/>
    <n v="1"/>
    <m/>
  </r>
  <r>
    <n v="19194"/>
    <n v="84"/>
    <x v="2872"/>
    <d v="2017-04-25T00:00:00"/>
    <n v="249"/>
    <b v="0"/>
    <s v="Approved"/>
    <s v="Trek Bicycles"/>
    <s v="Road"/>
    <s v="medium"/>
    <s v="medium"/>
    <n v="290.62"/>
    <n v="215.14"/>
    <d v="1993-04-20T00:00:00"/>
    <n v="75.480000000000018"/>
    <s v="U"/>
    <n v="14"/>
    <d v="1899-12-30T00:00:00"/>
    <n v="0"/>
    <s v="Structural Analysis Engineer"/>
    <s v="IT"/>
    <s v="Mass Customer"/>
    <s v="N"/>
    <s v="Yes"/>
    <n v="0"/>
    <m/>
  </r>
  <r>
    <n v="19721"/>
    <n v="40"/>
    <x v="772"/>
    <d v="2017-04-25T00:00:00"/>
    <n v="249"/>
    <b v="0"/>
    <s v="Approved"/>
    <s v="OHM Cycles"/>
    <s v="Standard"/>
    <s v="high"/>
    <s v="medium"/>
    <n v="1458.17"/>
    <n v="874.9"/>
    <d v="2006-02-02T00:00:00"/>
    <n v="583.2700000000001"/>
    <s v="F"/>
    <n v="27"/>
    <d v="1979-12-22T00:00:00"/>
    <n v="40.561208377727041"/>
    <s v="Chemical Engineer"/>
    <s v="Manufacturing"/>
    <s v="Mass Customer"/>
    <s v="N"/>
    <s v="No"/>
    <n v="4"/>
    <m/>
  </r>
  <r>
    <n v="13713"/>
    <n v="86"/>
    <x v="1078"/>
    <d v="2017-02-17T00:00:00"/>
    <m/>
    <m/>
    <s v="Approved"/>
    <s v="Norco Bicycles"/>
    <s v="Road"/>
    <s v="high"/>
    <s v="large"/>
    <n v="774.53"/>
    <n v="464.72"/>
    <n v="37698"/>
    <m/>
    <m/>
    <m/>
    <m/>
    <m/>
    <m/>
    <m/>
    <m/>
    <m/>
    <m/>
    <m/>
    <m/>
  </r>
  <r>
    <n v="19838"/>
    <n v="39"/>
    <x v="1158"/>
    <d v="2017-04-25T00:00:00"/>
    <n v="249"/>
    <b v="1"/>
    <s v="Approved"/>
    <s v="Giant Bicycles"/>
    <s v="Standard"/>
    <s v="medium"/>
    <s v="large"/>
    <n v="1812.75"/>
    <n v="582.48"/>
    <d v="2007-12-11T00:00:00"/>
    <n v="1230.27"/>
    <s v="F"/>
    <n v="60"/>
    <d v="1953-11-19T00:00:00"/>
    <n v="66.668057692795529"/>
    <s v="Sales Representative"/>
    <s v="Retail"/>
    <s v="Mass Customer"/>
    <s v="N"/>
    <s v="Yes"/>
    <n v="20"/>
    <m/>
  </r>
  <r>
    <n v="426"/>
    <n v="39"/>
    <x v="1180"/>
    <d v="2017-04-24T00:00:00"/>
    <n v="250"/>
    <b v="1"/>
    <s v="Approved"/>
    <s v="Giant Bicycles"/>
    <s v="Standard"/>
    <s v="medium"/>
    <s v="large"/>
    <n v="1812.75"/>
    <n v="582.48"/>
    <d v="2010-06-07T00:00:00"/>
    <n v="1230.27"/>
    <s v="F"/>
    <n v="68"/>
    <d v="1995-06-11T00:00:00"/>
    <n v="25.08175632293252"/>
    <s v="Cost Accountant"/>
    <s v="Financial Services"/>
    <s v="Affluent Customer"/>
    <s v="N"/>
    <s v="Yes"/>
    <n v="6"/>
    <m/>
  </r>
  <r>
    <n v="442"/>
    <n v="63"/>
    <x v="2072"/>
    <d v="2017-04-24T00:00:00"/>
    <n v="250"/>
    <b v="1"/>
    <s v="Approved"/>
    <s v="Solex"/>
    <s v="Standard"/>
    <s v="medium"/>
    <s v="medium"/>
    <n v="1483.2"/>
    <n v="99.59"/>
    <d v="2005-10-22T00:00:00"/>
    <n v="1383.6100000000001"/>
    <s v="M"/>
    <n v="42"/>
    <d v="1995-04-08T00:00:00"/>
    <n v="25.257098788685944"/>
    <s v="Analyst Programmer"/>
    <s v="Retail"/>
    <s v="Affluent Customer"/>
    <s v="N"/>
    <s v="Yes"/>
    <n v="7"/>
    <m/>
  </r>
  <r>
    <n v="1102"/>
    <n v="83"/>
    <x v="328"/>
    <d v="2017-04-24T00:00:00"/>
    <n v="250"/>
    <b v="1"/>
    <s v="Approved"/>
    <s v="Solex"/>
    <s v="Touring"/>
    <s v="medium"/>
    <s v="large"/>
    <n v="2083.94"/>
    <n v="675.03"/>
    <d v="1997-08-25T00:00:00"/>
    <n v="1408.91"/>
    <s v="M"/>
    <n v="64"/>
    <d v="1980-05-07T00:00:00"/>
    <n v="40.185865911973615"/>
    <s v="Senior Editor"/>
    <s v="n/a"/>
    <s v="Mass Customer"/>
    <s v="N"/>
    <s v="Yes"/>
    <n v="10"/>
    <m/>
  </r>
  <r>
    <n v="1502"/>
    <n v="71"/>
    <x v="1800"/>
    <d v="2017-04-24T00:00:00"/>
    <n v="250"/>
    <b v="1"/>
    <s v="Approved"/>
    <s v="Solex"/>
    <s v="Standard"/>
    <s v="high"/>
    <s v="large"/>
    <n v="1842.92"/>
    <n v="1105.75"/>
    <d v="2011-01-10T00:00:00"/>
    <n v="737.17000000000007"/>
    <s v="M"/>
    <n v="22"/>
    <d v="1987-03-01T00:00:00"/>
    <n v="33.366687829781831"/>
    <s v="Actuary"/>
    <s v="Financial Services"/>
    <s v="Affluent Customer"/>
    <s v="N"/>
    <s v="Yes"/>
    <n v="13"/>
    <m/>
  </r>
  <r>
    <n v="1713"/>
    <n v="41"/>
    <x v="634"/>
    <d v="2017-04-24T00:00:00"/>
    <n v="250"/>
    <b v="1"/>
    <s v="Approved"/>
    <s v="Solex"/>
    <s v="Road"/>
    <s v="medium"/>
    <s v="medium"/>
    <n v="416.98"/>
    <n v="312.74"/>
    <d v="1997-05-10T00:00:00"/>
    <n v="104.24000000000001"/>
    <s v="F"/>
    <n v="86"/>
    <d v="1962-03-06T00:00:00"/>
    <n v="58.369427555809231"/>
    <s v="Dental Hygienist"/>
    <s v="Health"/>
    <s v="Mass Customer"/>
    <s v="N"/>
    <s v="No"/>
    <n v="17"/>
    <m/>
  </r>
  <r>
    <n v="13720"/>
    <n v="0"/>
    <x v="930"/>
    <d v="2017-08-12T00:00:00"/>
    <m/>
    <b v="1"/>
    <s v="Approved"/>
    <m/>
    <m/>
    <m/>
    <m/>
    <n v="1181.8900000000001"/>
    <m/>
    <m/>
    <m/>
    <m/>
    <m/>
    <m/>
    <m/>
    <m/>
    <m/>
    <m/>
    <m/>
    <m/>
    <m/>
    <m/>
  </r>
  <r>
    <n v="1846"/>
    <n v="21"/>
    <x v="2813"/>
    <d v="2017-04-24T00:00:00"/>
    <n v="250"/>
    <b v="0"/>
    <s v="Approved"/>
    <s v="Solex"/>
    <s v="Standard"/>
    <s v="medium"/>
    <s v="large"/>
    <n v="1071.23"/>
    <n v="380.74"/>
    <d v="1996-04-05T00:00:00"/>
    <n v="690.49"/>
    <s v="M"/>
    <n v="63"/>
    <d v="1964-01-29T00:00:00"/>
    <n v="56.468057692795533"/>
    <s v="Pharmacist"/>
    <s v="Health"/>
    <s v="Mass Customer"/>
    <s v="N"/>
    <s v="No"/>
    <n v="6"/>
    <m/>
  </r>
  <r>
    <n v="1864"/>
    <n v="0"/>
    <x v="2862"/>
    <d v="2017-04-24T00:00:00"/>
    <n v="250"/>
    <b v="0"/>
    <s v="Approved"/>
    <s v="Trek Bicycles"/>
    <s v="Standard"/>
    <s v="high"/>
    <s v="medium"/>
    <n v="495.72"/>
    <n v="297.43"/>
    <d v="2015-04-11T00:00:00"/>
    <n v="198.29000000000002"/>
    <s v="F"/>
    <n v="94"/>
    <d v="1977-06-10T00:00:00"/>
    <n v="43.095454953069506"/>
    <s v="Environmental Specialist"/>
    <s v="n/a"/>
    <s v="High Net Worth"/>
    <s v="N"/>
    <s v="No"/>
    <n v="19"/>
    <m/>
  </r>
  <r>
    <n v="2045"/>
    <n v="78"/>
    <x v="476"/>
    <d v="2017-04-24T00:00:00"/>
    <n v="250"/>
    <b v="1"/>
    <s v="Approved"/>
    <s v="Giant Bicycles"/>
    <s v="Standard"/>
    <s v="medium"/>
    <s v="large"/>
    <n v="1765.3"/>
    <n v="709.48"/>
    <d v="2004-12-18T00:00:00"/>
    <n v="1055.82"/>
    <s v="F"/>
    <n v="21"/>
    <d v="1969-05-19T00:00:00"/>
    <n v="51.161208377727043"/>
    <s v="Programmer III"/>
    <s v="Retail"/>
    <s v="Affluent Customer"/>
    <s v="N"/>
    <s v="Yes"/>
    <n v="18"/>
    <m/>
  </r>
  <r>
    <n v="2509"/>
    <n v="35"/>
    <x v="334"/>
    <d v="2017-04-24T00:00:00"/>
    <n v="250"/>
    <b v="1"/>
    <s v="Approved"/>
    <s v="Trek Bicycles"/>
    <s v="Standard"/>
    <s v="low"/>
    <s v="medium"/>
    <n v="1057.51"/>
    <n v="154.4"/>
    <d v="1997-05-10T00:00:00"/>
    <n v="903.11"/>
    <s v="M"/>
    <n v="58"/>
    <d v="1976-10-28T00:00:00"/>
    <n v="43.711893309233886"/>
    <n v="0"/>
    <s v="Argiculture"/>
    <s v="Mass Customer"/>
    <s v="N"/>
    <s v="Yes"/>
    <n v="16"/>
    <m/>
  </r>
  <r>
    <n v="2637"/>
    <n v="92"/>
    <x v="2826"/>
    <d v="2017-04-24T00:00:00"/>
    <n v="250"/>
    <b v="0"/>
    <s v="Approved"/>
    <s v="WeareA2B"/>
    <s v="Standard"/>
    <s v="medium"/>
    <s v="small"/>
    <n v="1415.01"/>
    <n v="1259.3599999999999"/>
    <d v="2002-10-10T00:00:00"/>
    <n v="155.65000000000009"/>
    <s v="F"/>
    <n v="60"/>
    <d v="1964-06-19T00:00:00"/>
    <n v="56.07901659690512"/>
    <s v="Mechanical Systems Engineer"/>
    <s v="Financial Services"/>
    <s v="Affluent Customer"/>
    <s v="N"/>
    <s v="Yes"/>
    <n v="9"/>
    <m/>
  </r>
  <r>
    <n v="2870"/>
    <n v="38"/>
    <x v="1292"/>
    <d v="2017-04-24T00:00:00"/>
    <n v="250"/>
    <b v="1"/>
    <s v="Approved"/>
    <s v="Trek Bicycles"/>
    <s v="Standard"/>
    <s v="medium"/>
    <s v="large"/>
    <n v="2091.4699999999998"/>
    <n v="388.92"/>
    <d v="2012-04-10T00:00:00"/>
    <n v="1702.5499999999997"/>
    <s v="M"/>
    <n v="37"/>
    <d v="1962-05-23T00:00:00"/>
    <n v="58.155728925672243"/>
    <s v="Project Manager"/>
    <s v="IT"/>
    <s v="High Net Worth"/>
    <s v="N"/>
    <s v="Yes"/>
    <n v="16"/>
    <m/>
  </r>
  <r>
    <n v="3092"/>
    <n v="83"/>
    <x v="1650"/>
    <d v="2017-04-24T00:00:00"/>
    <n v="250"/>
    <b v="0"/>
    <s v="Approved"/>
    <s v="Solex"/>
    <s v="Touring"/>
    <s v="medium"/>
    <s v="large"/>
    <n v="2083.94"/>
    <n v="675.03"/>
    <d v="2013-09-16T00:00:00"/>
    <n v="1408.91"/>
    <s v="F"/>
    <n v="77"/>
    <d v="1979-04-17T00:00:00"/>
    <n v="41.243400158548958"/>
    <n v="0"/>
    <s v="IT"/>
    <s v="Affluent Customer"/>
    <s v="N"/>
    <s v="No"/>
    <n v="13"/>
    <m/>
  </r>
  <r>
    <n v="3441"/>
    <n v="11"/>
    <x v="1711"/>
    <d v="2017-04-24T00:00:00"/>
    <n v="250"/>
    <b v="0"/>
    <s v="Approved"/>
    <s v="Trek Bicycles"/>
    <s v="Standard"/>
    <s v="medium"/>
    <s v="small"/>
    <n v="1775.81"/>
    <n v="1580.47"/>
    <d v="2010-05-05T00:00:00"/>
    <n v="195.33999999999992"/>
    <s v="F"/>
    <n v="23"/>
    <d v="1978-11-28T00:00:00"/>
    <n v="41.626961802384578"/>
    <s v="Graphic Designer"/>
    <s v="Manufacturing"/>
    <s v="High Net Worth"/>
    <s v="N"/>
    <s v="No"/>
    <n v="15"/>
    <m/>
  </r>
  <r>
    <n v="4470"/>
    <n v="6"/>
    <x v="371"/>
    <d v="2017-04-24T00:00:00"/>
    <n v="250"/>
    <b v="1"/>
    <s v="Approved"/>
    <s v="OHM Cycles"/>
    <s v="Standard"/>
    <s v="high"/>
    <s v="medium"/>
    <n v="227.88"/>
    <n v="136.72999999999999"/>
    <d v="2007-08-04T00:00:00"/>
    <n v="91.15"/>
    <s v="M"/>
    <n v="78"/>
    <d v="1957-07-30T00:00:00"/>
    <n v="62.972167281836626"/>
    <s v="Chemical Engineer"/>
    <s v="Manufacturing"/>
    <s v="Mass Customer"/>
    <s v="N"/>
    <s v="Yes"/>
    <n v="14"/>
    <m/>
  </r>
  <r>
    <n v="4629"/>
    <n v="36"/>
    <x v="461"/>
    <d v="2017-04-24T00:00:00"/>
    <n v="250"/>
    <b v="1"/>
    <s v="Approved"/>
    <s v="Solex"/>
    <s v="Standard"/>
    <s v="low"/>
    <s v="medium"/>
    <n v="945.04"/>
    <n v="507.58"/>
    <d v="2011-05-09T00:00:00"/>
    <n v="437.46"/>
    <s v="M"/>
    <n v="36"/>
    <d v="1975-12-17T00:00:00"/>
    <n v="44.577646733891427"/>
    <s v="Programmer IV"/>
    <s v="Entertainment"/>
    <s v="Affluent Customer"/>
    <s v="N"/>
    <s v="Yes"/>
    <n v="16"/>
    <m/>
  </r>
  <r>
    <n v="4661"/>
    <n v="32"/>
    <x v="1917"/>
    <d v="2017-04-24T00:00:00"/>
    <n v="250"/>
    <b v="0"/>
    <s v="Approved"/>
    <s v="Giant Bicycles"/>
    <s v="Standard"/>
    <s v="medium"/>
    <s v="medium"/>
    <n v="642.70000000000005"/>
    <n v="211.37"/>
    <d v="2011-03-16T00:00:00"/>
    <n v="431.33000000000004"/>
    <s v="F"/>
    <n v="83"/>
    <d v="1961-10-29T00:00:00"/>
    <n v="58.720112487316079"/>
    <s v="VP Marketing"/>
    <s v="Property"/>
    <s v="Affluent Customer"/>
    <s v="N"/>
    <s v="Yes"/>
    <n v="12"/>
    <m/>
  </r>
  <r>
    <n v="4703"/>
    <n v="0"/>
    <x v="294"/>
    <d v="2017-04-24T00:00:00"/>
    <n v="250"/>
    <b v="0"/>
    <s v="Approved"/>
    <s v="Trek Bicycles"/>
    <s v="Road"/>
    <s v="medium"/>
    <s v="medium"/>
    <n v="533.51"/>
    <n v="400.13"/>
    <d v="2003-07-21T00:00:00"/>
    <n v="133.38"/>
    <s v="M"/>
    <n v="73"/>
    <d v="1980-07-30T00:00:00"/>
    <n v="39.955728925672247"/>
    <s v="Programmer III"/>
    <s v="Argiculture"/>
    <s v="High Net Worth"/>
    <s v="N"/>
    <s v="Yes"/>
    <n v="8"/>
    <m/>
  </r>
  <r>
    <n v="4823"/>
    <n v="5"/>
    <x v="2969"/>
    <d v="2017-04-24T00:00:00"/>
    <n v="250"/>
    <b v="0"/>
    <s v="Approved"/>
    <s v="Trek Bicycles"/>
    <s v="Mountain"/>
    <s v="low"/>
    <s v="medium"/>
    <n v="574.64"/>
    <n v="459.71"/>
    <d v="2011-08-29T00:00:00"/>
    <n v="114.93"/>
    <s v="F"/>
    <n v="18"/>
    <d v="1975-01-18T00:00:00"/>
    <n v="45.489975501014712"/>
    <s v="Internal Auditor"/>
    <s v="IT"/>
    <s v="Mass Customer"/>
    <s v="N"/>
    <s v="No"/>
    <n v="3"/>
    <m/>
  </r>
  <r>
    <n v="5527"/>
    <n v="26"/>
    <x v="1808"/>
    <d v="2017-04-24T00:00:00"/>
    <n v="250"/>
    <b v="0"/>
    <s v="Approved"/>
    <s v="WeareA2B"/>
    <s v="Standard"/>
    <s v="medium"/>
    <s v="medium"/>
    <n v="1992.93"/>
    <n v="762.63"/>
    <d v="1993-05-26T00:00:00"/>
    <n v="1230.3000000000002"/>
    <s v="M"/>
    <n v="33"/>
    <d v="1969-04-05T00:00:00"/>
    <n v="51.281756322932523"/>
    <s v="Administrative Assistant IV"/>
    <s v="Property"/>
    <s v="Affluent Customer"/>
    <s v="N"/>
    <s v="No"/>
    <n v="12"/>
    <m/>
  </r>
  <r>
    <n v="5663"/>
    <n v="11"/>
    <x v="866"/>
    <d v="2017-04-24T00:00:00"/>
    <n v="250"/>
    <b v="1"/>
    <s v="Approved"/>
    <s v="Giant Bicycles"/>
    <s v="Standard"/>
    <s v="high"/>
    <s v="medium"/>
    <n v="1274.93"/>
    <n v="764.96"/>
    <d v="2013-03-12T00:00:00"/>
    <n v="509.97"/>
    <s v="F"/>
    <n v="77"/>
    <d v="1978-12-10T00:00:00"/>
    <n v="41.594085090055806"/>
    <s v="Sales Representative"/>
    <s v="Retail"/>
    <s v="Mass Customer"/>
    <s v="N"/>
    <s v="Yes"/>
    <n v="18"/>
    <m/>
  </r>
  <r>
    <n v="5912"/>
    <n v="14"/>
    <x v="2785"/>
    <d v="2017-04-24T00:00:00"/>
    <n v="250"/>
    <b v="1"/>
    <s v="Approved"/>
    <s v="Trek Bicycles"/>
    <s v="Standard"/>
    <s v="medium"/>
    <s v="small"/>
    <n v="1386.84"/>
    <n v="1234.29"/>
    <d v="2003-08-05T00:00:00"/>
    <n v="152.54999999999995"/>
    <s v="F"/>
    <n v="85"/>
    <d v="1993-09-16T00:00:00"/>
    <n v="26.816002898274984"/>
    <s v="Safety Technician III"/>
    <s v="Retail"/>
    <s v="Mass Customer"/>
    <s v="N"/>
    <s v="No"/>
    <n v="6"/>
    <m/>
  </r>
  <r>
    <n v="6266"/>
    <n v="69"/>
    <x v="510"/>
    <d v="2017-04-24T00:00:00"/>
    <n v="250"/>
    <b v="1"/>
    <s v="Approved"/>
    <s v="Norco Bicycles"/>
    <s v="Road"/>
    <s v="medium"/>
    <s v="large"/>
    <n v="1240.31"/>
    <n v="795.1"/>
    <d v="2011-01-10T00:00:00"/>
    <n v="445.20999999999992"/>
    <s v="U"/>
    <n v="9"/>
    <d v="1899-12-30T00:00:00"/>
    <n v="0"/>
    <s v="Senior Financial Analyst"/>
    <s v="Financial Services"/>
    <s v="High Net Worth"/>
    <s v="N"/>
    <s v="No"/>
    <n v="0"/>
    <m/>
  </r>
  <r>
    <n v="6812"/>
    <n v="0"/>
    <x v="720"/>
    <d v="2017-04-24T00:00:00"/>
    <n v="250"/>
    <b v="0"/>
    <s v="Approved"/>
    <s v="Giant Bicycles"/>
    <s v="Standard"/>
    <s v="medium"/>
    <s v="large"/>
    <n v="569.55999999999995"/>
    <n v="528.42999999999995"/>
    <d v="2003-09-10T00:00:00"/>
    <n v="41.129999999999995"/>
    <s v="F"/>
    <n v="55"/>
    <d v="1989-09-04T00:00:00"/>
    <n v="30.851619336631149"/>
    <s v="Help Desk Operator"/>
    <s v="IT"/>
    <s v="High Net Worth"/>
    <s v="N"/>
    <s v="No"/>
    <n v="8"/>
    <m/>
  </r>
  <r>
    <n v="13739"/>
    <n v="0"/>
    <x v="2918"/>
    <d v="2017-03-17T00:00:00"/>
    <m/>
    <b v="1"/>
    <s v="Approved"/>
    <m/>
    <m/>
    <m/>
    <m/>
    <n v="465.71"/>
    <m/>
    <m/>
    <m/>
    <m/>
    <m/>
    <m/>
    <m/>
    <m/>
    <m/>
    <m/>
    <m/>
    <m/>
    <m/>
    <m/>
  </r>
  <r>
    <n v="6818"/>
    <n v="93"/>
    <x v="407"/>
    <d v="2017-04-24T00:00:00"/>
    <n v="250"/>
    <b v="0"/>
    <s v="Approved"/>
    <s v="OHM Cycles"/>
    <s v="Standard"/>
    <s v="high"/>
    <s v="medium"/>
    <n v="1458.17"/>
    <n v="874.9"/>
    <d v="2006-02-02T00:00:00"/>
    <n v="583.2700000000001"/>
    <s v="M"/>
    <n v="60"/>
    <d v="1987-09-28T00:00:00"/>
    <n v="32.788605638001016"/>
    <s v="Statistician IV"/>
    <s v="Financial Services"/>
    <s v="High Net Worth"/>
    <s v="N"/>
    <s v="No"/>
    <n v="5"/>
    <m/>
  </r>
  <r>
    <n v="7163"/>
    <n v="21"/>
    <x v="786"/>
    <d v="2017-04-24T00:00:00"/>
    <n v="250"/>
    <b v="1"/>
    <s v="Approved"/>
    <s v="Solex"/>
    <s v="Standard"/>
    <s v="medium"/>
    <s v="large"/>
    <n v="1071.23"/>
    <n v="380.74"/>
    <d v="1996-04-05T00:00:00"/>
    <n v="690.49"/>
    <s v="F"/>
    <n v="21"/>
    <d v="1969-01-25T00:00:00"/>
    <n v="51.473537144850326"/>
    <s v="Director of Sales"/>
    <s v="n/a"/>
    <s v="Affluent Customer"/>
    <s v="N"/>
    <s v="No"/>
    <n v="18"/>
    <m/>
  </r>
  <r>
    <n v="7224"/>
    <n v="11"/>
    <x v="3362"/>
    <d v="2017-04-24T00:00:00"/>
    <n v="250"/>
    <b v="0"/>
    <s v="Approved"/>
    <s v="Giant Bicycles"/>
    <s v="Standard"/>
    <s v="high"/>
    <s v="medium"/>
    <n v="1274.93"/>
    <n v="764.96"/>
    <d v="2007-08-04T00:00:00"/>
    <n v="509.97"/>
    <s v="M"/>
    <n v="26"/>
    <d v="1993-11-20T00:00:00"/>
    <n v="26.637920706494164"/>
    <s v="Computer Systems Analyst IV"/>
    <s v="n/a"/>
    <s v="Mass Customer"/>
    <s v="N"/>
    <s v="No"/>
    <n v="4"/>
    <m/>
  </r>
  <r>
    <n v="7377"/>
    <n v="28"/>
    <x v="2445"/>
    <d v="2017-04-24T00:00:00"/>
    <n v="250"/>
    <b v="0"/>
    <s v="Approved"/>
    <s v="Solex"/>
    <s v="Road"/>
    <s v="medium"/>
    <s v="small"/>
    <n v="1703.52"/>
    <n v="1516.13"/>
    <d v="2007-08-04T00:00:00"/>
    <n v="187.38999999999987"/>
    <s v="F"/>
    <n v="81"/>
    <d v="1990-04-08T00:00:00"/>
    <n v="30.259838514713341"/>
    <s v="Accountant IV"/>
    <s v="IT"/>
    <s v="High Net Worth"/>
    <s v="N"/>
    <s v="Yes"/>
    <n v="12"/>
    <m/>
  </r>
  <r>
    <n v="7477"/>
    <n v="29"/>
    <x v="3108"/>
    <d v="2017-04-24T00:00:00"/>
    <n v="250"/>
    <b v="0"/>
    <s v="Approved"/>
    <s v="WeareA2B"/>
    <s v="Standard"/>
    <s v="medium"/>
    <s v="medium"/>
    <n v="1065.03"/>
    <n v="230.09"/>
    <d v="2003-09-10T00:00:00"/>
    <n v="834.93999999999994"/>
    <s v="M"/>
    <n v="93"/>
    <d v="1995-04-25T00:00:00"/>
    <n v="25.21052344622019"/>
    <s v="Environmental Tech"/>
    <s v="Manufacturing"/>
    <s v="High Net Worth"/>
    <s v="N"/>
    <s v="Yes"/>
    <n v="7"/>
    <m/>
  </r>
  <r>
    <n v="7629"/>
    <n v="54"/>
    <x v="2519"/>
    <d v="2017-04-24T00:00:00"/>
    <n v="250"/>
    <b v="0"/>
    <s v="Approved"/>
    <s v="WeareA2B"/>
    <s v="Standard"/>
    <s v="medium"/>
    <s v="medium"/>
    <n v="1807.45"/>
    <n v="778.69"/>
    <d v="2015-04-11T00:00:00"/>
    <n v="1028.76"/>
    <s v="F"/>
    <n v="75"/>
    <d v="1989-11-14T00:00:00"/>
    <n v="30.657098788685943"/>
    <s v="Software Consultant"/>
    <s v="Property"/>
    <s v="High Net Worth"/>
    <s v="N"/>
    <s v="Yes"/>
    <n v="13"/>
    <m/>
  </r>
  <r>
    <n v="8387"/>
    <n v="42"/>
    <x v="2538"/>
    <d v="2017-04-24T00:00:00"/>
    <n v="250"/>
    <b v="0"/>
    <s v="Approved"/>
    <s v="OHM Cycles"/>
    <s v="Road"/>
    <s v="medium"/>
    <s v="small"/>
    <n v="1810"/>
    <n v="1610.9"/>
    <d v="2008-03-19T00:00:00"/>
    <n v="199.09999999999991"/>
    <s v="F"/>
    <n v="75"/>
    <d v="1979-10-02T00:00:00"/>
    <n v="40.783126185946216"/>
    <s v="Social Worker"/>
    <s v="Health"/>
    <s v="Affluent Customer"/>
    <s v="N"/>
    <s v="No"/>
    <n v="16"/>
    <m/>
  </r>
  <r>
    <n v="8427"/>
    <n v="46"/>
    <x v="3180"/>
    <d v="2017-04-24T00:00:00"/>
    <n v="250"/>
    <b v="1"/>
    <s v="Approved"/>
    <s v="Solex"/>
    <s v="Standard"/>
    <s v="low"/>
    <s v="medium"/>
    <n v="1289.8499999999999"/>
    <n v="74.510000000000005"/>
    <d v="2007-12-11T00:00:00"/>
    <n v="1215.3399999999999"/>
    <s v="F"/>
    <n v="65"/>
    <d v="1993-08-29T00:00:00"/>
    <n v="26.865317966768135"/>
    <s v="Analyst Programmer"/>
    <s v="n/a"/>
    <s v="Mass Customer"/>
    <s v="N"/>
    <s v="No"/>
    <n v="2"/>
    <m/>
  </r>
  <r>
    <n v="8702"/>
    <n v="19"/>
    <x v="2360"/>
    <d v="2017-04-24T00:00:00"/>
    <n v="250"/>
    <b v="0"/>
    <s v="Approved"/>
    <s v="OHM Cycles"/>
    <s v="Road"/>
    <s v="high"/>
    <s v="large"/>
    <n v="12.01"/>
    <n v="7.21"/>
    <d v="1996-04-05T00:00:00"/>
    <n v="4.8"/>
    <s v="M"/>
    <n v="18"/>
    <d v="1960-06-28T00:00:00"/>
    <n v="60.057098788685941"/>
    <s v="Research Assistant I"/>
    <s v="Manufacturing"/>
    <s v="Mass Customer"/>
    <s v="N"/>
    <s v="Yes"/>
    <n v="9"/>
    <m/>
  </r>
  <r>
    <n v="8783"/>
    <n v="1"/>
    <x v="3280"/>
    <d v="2017-04-24T00:00:00"/>
    <n v="250"/>
    <b v="1"/>
    <s v="Approved"/>
    <s v="Giant Bicycles"/>
    <s v="Standard"/>
    <s v="medium"/>
    <s v="medium"/>
    <n v="1403.5"/>
    <n v="954.82"/>
    <d v="2005-08-09T00:00:00"/>
    <n v="448.67999999999995"/>
    <s v="M"/>
    <n v="55"/>
    <d v="1954-09-19T00:00:00"/>
    <n v="65.83518098046676"/>
    <s v="Nurse Practicioner"/>
    <s v="Property"/>
    <s v="Mass Customer"/>
    <s v="N"/>
    <s v="Yes"/>
    <n v="9"/>
    <m/>
  </r>
  <r>
    <n v="9101"/>
    <n v="30"/>
    <x v="1090"/>
    <d v="2017-04-24T00:00:00"/>
    <n v="250"/>
    <b v="0"/>
    <s v="Approved"/>
    <s v="Solex"/>
    <s v="Standard"/>
    <s v="high"/>
    <s v="medium"/>
    <n v="748.17"/>
    <n v="448.9"/>
    <d v="1999-07-20T00:00:00"/>
    <n v="299.27"/>
    <s v="M"/>
    <n v="54"/>
    <d v="1977-08-30T00:00:00"/>
    <n v="42.873537144850324"/>
    <s v="Graphic Designer"/>
    <s v="Manufacturing"/>
    <s v="Affluent Customer"/>
    <s v="N"/>
    <s v="Yes"/>
    <n v="14"/>
    <m/>
  </r>
  <r>
    <n v="9544"/>
    <n v="15"/>
    <x v="1563"/>
    <d v="2017-04-24T00:00:00"/>
    <n v="250"/>
    <b v="1"/>
    <s v="Approved"/>
    <s v="Norco Bicycles"/>
    <s v="Standard"/>
    <s v="low"/>
    <s v="medium"/>
    <n v="958.74"/>
    <n v="748.9"/>
    <d v="1996-11-09T00:00:00"/>
    <n v="209.84000000000003"/>
    <s v="M"/>
    <n v="69"/>
    <d v="1986-10-14T00:00:00"/>
    <n v="33.744770021562658"/>
    <s v="Sales Representative"/>
    <s v="Retail"/>
    <s v="Affluent Customer"/>
    <s v="N"/>
    <s v="Yes"/>
    <n v="14"/>
    <m/>
  </r>
  <r>
    <n v="10128"/>
    <n v="76"/>
    <x v="3078"/>
    <d v="2017-04-24T00:00:00"/>
    <n v="250"/>
    <b v="1"/>
    <s v="Approved"/>
    <s v="WeareA2B"/>
    <s v="Road"/>
    <s v="low"/>
    <s v="small"/>
    <n v="1172.78"/>
    <n v="1043.77"/>
    <d v="2002-10-10T00:00:00"/>
    <n v="129.01"/>
    <s v="M"/>
    <n v="7"/>
    <d v="1955-07-27T00:00:00"/>
    <n v="64.983126185946219"/>
    <s v="VP Sales"/>
    <s v="Health"/>
    <s v="High Net Worth"/>
    <s v="N"/>
    <s v="No"/>
    <n v="13"/>
    <m/>
  </r>
  <r>
    <n v="10588"/>
    <n v="41"/>
    <x v="1570"/>
    <d v="2017-04-24T00:00:00"/>
    <n v="250"/>
    <b v="1"/>
    <s v="Approved"/>
    <s v="Solex"/>
    <s v="Road"/>
    <s v="medium"/>
    <s v="medium"/>
    <n v="416.98"/>
    <n v="312.74"/>
    <d v="1993-07-15T00:00:00"/>
    <n v="104.24000000000001"/>
    <s v="M"/>
    <n v="27"/>
    <d v="1992-10-07T00:00:00"/>
    <n v="27.758468651699644"/>
    <s v="Marketing Manager"/>
    <s v="Manufacturing"/>
    <s v="Mass Customer"/>
    <s v="N"/>
    <s v="No"/>
    <n v="2"/>
    <m/>
  </r>
  <r>
    <n v="11699"/>
    <n v="46"/>
    <x v="469"/>
    <d v="2017-04-24T00:00:00"/>
    <n v="250"/>
    <b v="1"/>
    <s v="Approved"/>
    <s v="Solex"/>
    <s v="Standard"/>
    <s v="low"/>
    <s v="medium"/>
    <n v="1289.8499999999999"/>
    <n v="74.510000000000005"/>
    <d v="2003-02-16T00:00:00"/>
    <n v="1215.3399999999999"/>
    <s v="F"/>
    <n v="96"/>
    <d v="1994-10-30T00:00:00"/>
    <n v="25.695454953069508"/>
    <s v="Automation Specialist I"/>
    <s v="Manufacturing"/>
    <s v="Affluent Customer"/>
    <s v="N"/>
    <s v="Yes"/>
    <n v="7"/>
    <m/>
  </r>
  <r>
    <n v="11733"/>
    <n v="3"/>
    <x v="332"/>
    <d v="2017-04-24T00:00:00"/>
    <n v="250"/>
    <b v="1"/>
    <s v="Approved"/>
    <s v="Trek Bicycles"/>
    <s v="Standard"/>
    <s v="medium"/>
    <s v="large"/>
    <n v="2091.4699999999998"/>
    <n v="388.92"/>
    <d v="1991-11-07T00:00:00"/>
    <n v="1702.5499999999997"/>
    <s v="F"/>
    <n v="27"/>
    <d v="1975-11-01T00:00:00"/>
    <n v="44.703674131151701"/>
    <s v="Social Worker"/>
    <s v="Health"/>
    <s v="Mass Customer"/>
    <s v="N"/>
    <s v="Yes"/>
    <n v="14"/>
    <m/>
  </r>
  <r>
    <n v="12502"/>
    <n v="20"/>
    <x v="1185"/>
    <d v="2017-04-24T00:00:00"/>
    <n v="250"/>
    <b v="0"/>
    <s v="Approved"/>
    <s v="Trek Bicycles"/>
    <s v="Standard"/>
    <s v="medium"/>
    <s v="small"/>
    <n v="1775.81"/>
    <n v="1580.47"/>
    <d v="2010-05-05T00:00:00"/>
    <n v="195.33999999999992"/>
    <s v="M"/>
    <n v="7"/>
    <d v="1955-04-01T00:00:00"/>
    <n v="65.303674131151695"/>
    <s v="Web Developer I"/>
    <s v="Health"/>
    <s v="Mass Customer"/>
    <s v="N"/>
    <s v="No"/>
    <n v="17"/>
    <m/>
  </r>
  <r>
    <n v="12687"/>
    <n v="57"/>
    <x v="1746"/>
    <d v="2017-04-24T00:00:00"/>
    <n v="250"/>
    <b v="0"/>
    <s v="Approved"/>
    <s v="WeareA2B"/>
    <s v="Touring"/>
    <s v="medium"/>
    <s v="large"/>
    <n v="1890.39"/>
    <n v="260.14"/>
    <d v="1991-01-21T00:00:00"/>
    <n v="1630.25"/>
    <s v="F"/>
    <n v="19"/>
    <d v="1991-01-25T00:00:00"/>
    <n v="29.45983851471334"/>
    <s v="Research Associate"/>
    <s v="Health"/>
    <s v="Mass Customer"/>
    <s v="N"/>
    <s v="No"/>
    <n v="5"/>
    <m/>
  </r>
  <r>
    <n v="13008"/>
    <n v="88"/>
    <x v="324"/>
    <d v="2017-04-24T00:00:00"/>
    <n v="250"/>
    <b v="0"/>
    <s v="Approved"/>
    <s v="Norco Bicycles"/>
    <s v="Standard"/>
    <s v="medium"/>
    <s v="medium"/>
    <n v="1198.46"/>
    <n v="381.1"/>
    <d v="2005-05-10T00:00:00"/>
    <n v="817.36"/>
    <s v="M"/>
    <n v="16"/>
    <d v="1964-08-07T00:00:00"/>
    <n v="55.944770021562654"/>
    <s v="Tax Accountant"/>
    <s v="Health"/>
    <s v="Mass Customer"/>
    <s v="N"/>
    <s v="Yes"/>
    <n v="8"/>
    <m/>
  </r>
  <r>
    <n v="13022"/>
    <n v="99"/>
    <x v="1911"/>
    <d v="2017-04-24T00:00:00"/>
    <n v="250"/>
    <b v="1"/>
    <s v="Approved"/>
    <s v="Trek Bicycles"/>
    <s v="Road"/>
    <s v="low"/>
    <s v="small"/>
    <n v="1720.7"/>
    <n v="1531.42"/>
    <d v="2006-10-01T00:00:00"/>
    <n v="189.27999999999997"/>
    <s v="M"/>
    <n v="96"/>
    <d v="1978-07-04T00:00:00"/>
    <n v="42.029701528411969"/>
    <s v="Physical Therapy Assistant"/>
    <s v="Property"/>
    <s v="High Net Worth"/>
    <s v="N"/>
    <s v="No"/>
    <n v="9"/>
    <m/>
  </r>
  <r>
    <n v="13167"/>
    <n v="74"/>
    <x v="3000"/>
    <d v="2017-04-24T00:00:00"/>
    <n v="250"/>
    <b v="0"/>
    <s v="Approved"/>
    <s v="WeareA2B"/>
    <s v="Standard"/>
    <s v="medium"/>
    <s v="medium"/>
    <n v="1228.07"/>
    <n v="400.91"/>
    <d v="2000-05-22T00:00:00"/>
    <n v="827.15999999999985"/>
    <s v="M"/>
    <n v="77"/>
    <d v="1993-08-19T00:00:00"/>
    <n v="26.89271522704211"/>
    <s v="Engineer IV"/>
    <s v="Manufacturing"/>
    <s v="Mass Customer"/>
    <s v="N"/>
    <s v="Yes"/>
    <n v="3"/>
    <m/>
  </r>
  <r>
    <n v="14418"/>
    <n v="4"/>
    <x v="2771"/>
    <d v="2017-04-24T00:00:00"/>
    <n v="250"/>
    <b v="1"/>
    <s v="Approved"/>
    <s v="Giant Bicycles"/>
    <s v="Standard"/>
    <s v="high"/>
    <s v="medium"/>
    <n v="1129.1300000000001"/>
    <n v="677.48"/>
    <d v="2005-08-09T00:00:00"/>
    <n v="451.65000000000009"/>
    <s v="M"/>
    <n v="16"/>
    <d v="1978-06-29T00:00:00"/>
    <n v="42.043400158548955"/>
    <n v="0"/>
    <s v="Health"/>
    <s v="Mass Customer"/>
    <s v="N"/>
    <s v="No"/>
    <n v="7"/>
    <m/>
  </r>
  <r>
    <n v="15082"/>
    <n v="20"/>
    <x v="2786"/>
    <d v="2017-04-24T00:00:00"/>
    <n v="250"/>
    <b v="1"/>
    <s v="Approved"/>
    <s v="Trek Bicycles"/>
    <s v="Standard"/>
    <s v="medium"/>
    <s v="small"/>
    <n v="1775.81"/>
    <n v="1580.47"/>
    <d v="2016-02-04T00:00:00"/>
    <n v="195.33999999999992"/>
    <s v="F"/>
    <n v="56"/>
    <d v="1958-05-28T00:00:00"/>
    <n v="62.144770021562657"/>
    <s v="Editor"/>
    <s v="Health"/>
    <s v="Affluent Customer"/>
    <s v="N"/>
    <s v="Yes"/>
    <n v="16"/>
    <m/>
  </r>
  <r>
    <n v="16306"/>
    <n v="2"/>
    <x v="1319"/>
    <d v="2017-04-24T00:00:00"/>
    <n v="250"/>
    <b v="1"/>
    <s v="Approved"/>
    <s v="Solex"/>
    <s v="Standard"/>
    <s v="medium"/>
    <s v="medium"/>
    <n v="71.489999999999995"/>
    <n v="53.62"/>
    <d v="2012-12-02T00:00:00"/>
    <n v="17.869999999999997"/>
    <s v="F"/>
    <n v="27"/>
    <d v="1980-04-10T00:00:00"/>
    <n v="40.259838514713344"/>
    <s v="Systems Administrator II"/>
    <s v="Manufacturing"/>
    <s v="Affluent Customer"/>
    <s v="N"/>
    <s v="Yes"/>
    <n v="12"/>
    <m/>
  </r>
  <r>
    <n v="16405"/>
    <n v="5"/>
    <x v="2133"/>
    <d v="2017-04-24T00:00:00"/>
    <n v="250"/>
    <b v="1"/>
    <s v="Approved"/>
    <s v="Trek Bicycles"/>
    <s v="Mountain"/>
    <s v="low"/>
    <s v="medium"/>
    <n v="574.64"/>
    <n v="459.71"/>
    <d v="2014-03-03T00:00:00"/>
    <n v="114.93"/>
    <s v="M"/>
    <n v="93"/>
    <d v="1978-05-25T00:00:00"/>
    <n v="42.139290569507864"/>
    <s v="Account Representative IV"/>
    <s v="Manufacturing"/>
    <s v="Affluent Customer"/>
    <s v="N"/>
    <s v="Yes"/>
    <n v="16"/>
    <m/>
  </r>
  <r>
    <n v="16429"/>
    <n v="33"/>
    <x v="2509"/>
    <d v="2017-04-24T00:00:00"/>
    <n v="250"/>
    <b v="1"/>
    <s v="Approved"/>
    <s v="Giant Bicycles"/>
    <s v="Standard"/>
    <s v="medium"/>
    <s v="small"/>
    <n v="1311.44"/>
    <n v="1167.18"/>
    <d v="2010-06-07T00:00:00"/>
    <n v="144.26"/>
    <s v="F"/>
    <n v="98"/>
    <d v="1971-09-26T00:00:00"/>
    <n v="48.805043994165395"/>
    <s v="Computer Systems Analyst I"/>
    <s v="Financial Services"/>
    <s v="Affluent Customer"/>
    <s v="N"/>
    <s v="Yes"/>
    <n v="17"/>
    <m/>
  </r>
  <r>
    <n v="16536"/>
    <n v="8"/>
    <x v="2046"/>
    <d v="2017-04-24T00:00:00"/>
    <n v="250"/>
    <b v="1"/>
    <s v="Approved"/>
    <s v="Solex"/>
    <s v="Road"/>
    <s v="medium"/>
    <s v="small"/>
    <n v="1703.52"/>
    <n v="1516.13"/>
    <d v="2011-04-16T00:00:00"/>
    <n v="187.38999999999987"/>
    <s v="M"/>
    <n v="82"/>
    <d v="1957-11-29T00:00:00"/>
    <n v="62.637920706494164"/>
    <s v="Food Chemist"/>
    <s v="Health"/>
    <s v="Mass Customer"/>
    <s v="N"/>
    <s v="No"/>
    <n v="6"/>
    <m/>
  </r>
  <r>
    <n v="16617"/>
    <n v="36"/>
    <x v="1963"/>
    <d v="2017-04-24T00:00:00"/>
    <n v="250"/>
    <b v="0"/>
    <s v="Approved"/>
    <s v="Solex"/>
    <s v="Standard"/>
    <s v="low"/>
    <s v="medium"/>
    <n v="945.04"/>
    <n v="507.58"/>
    <d v="2010-06-07T00:00:00"/>
    <n v="437.46"/>
    <s v="M"/>
    <n v="90"/>
    <d v="1976-09-04T00:00:00"/>
    <n v="43.859838514713338"/>
    <s v="Chief Design Engineer"/>
    <s v="n/a"/>
    <s v="Mass Customer"/>
    <s v="N"/>
    <s v="Yes"/>
    <n v="6"/>
    <m/>
  </r>
  <r>
    <n v="16693"/>
    <n v="0"/>
    <x v="1007"/>
    <d v="2017-04-24T00:00:00"/>
    <n v="250"/>
    <b v="1"/>
    <s v="Approved"/>
    <s v="Solex"/>
    <s v="Standard"/>
    <s v="medium"/>
    <s v="medium"/>
    <n v="100.35"/>
    <n v="75.260000000000005"/>
    <d v="2003-01-05T00:00:00"/>
    <n v="25.089999999999989"/>
    <s v="M"/>
    <n v="49"/>
    <d v="1978-03-20T00:00:00"/>
    <n v="42.320112487316081"/>
    <s v="Assistant Media Planner"/>
    <s v="Entertainment"/>
    <s v="High Net Worth"/>
    <s v="N"/>
    <s v="Yes"/>
    <n v="15"/>
    <m/>
  </r>
  <r>
    <n v="17700"/>
    <n v="12"/>
    <x v="2466"/>
    <d v="2017-04-24T00:00:00"/>
    <n v="250"/>
    <b v="1"/>
    <s v="Approved"/>
    <s v="WeareA2B"/>
    <s v="Standard"/>
    <s v="medium"/>
    <s v="medium"/>
    <n v="1231.1500000000001"/>
    <n v="161.6"/>
    <d v="2004-08-17T00:00:00"/>
    <n v="1069.5500000000002"/>
    <s v="F"/>
    <n v="90"/>
    <d v="1977-01-02T00:00:00"/>
    <n v="43.53107139142567"/>
    <s v="Research Associate"/>
    <s v="n/a"/>
    <s v="Mass Customer"/>
    <s v="N"/>
    <s v="No"/>
    <n v="10"/>
    <m/>
  </r>
  <r>
    <n v="19474"/>
    <n v="13"/>
    <x v="591"/>
    <d v="2017-04-24T00:00:00"/>
    <n v="250"/>
    <b v="1"/>
    <s v="Approved"/>
    <s v="Solex"/>
    <s v="Standard"/>
    <s v="medium"/>
    <s v="medium"/>
    <n v="1577.53"/>
    <n v="826.51"/>
    <d v="1999-12-04T00:00:00"/>
    <n v="751.02"/>
    <s v="M"/>
    <n v="41"/>
    <d v="2001-04-22T00:00:00"/>
    <n v="19.21326317224759"/>
    <s v="Internal Auditor"/>
    <s v="Retail"/>
    <s v="High Net Worth"/>
    <s v="N"/>
    <s v="Yes"/>
    <n v="1"/>
    <m/>
  </r>
  <r>
    <n v="19615"/>
    <n v="45"/>
    <x v="1000"/>
    <d v="2017-04-24T00:00:00"/>
    <n v="250"/>
    <b v="1"/>
    <s v="Approved"/>
    <s v="Trek Bicycles"/>
    <s v="Road"/>
    <s v="low"/>
    <s v="medium"/>
    <n v="980.37"/>
    <n v="234.43"/>
    <d v="2004-09-28T00:00:00"/>
    <n v="745.94"/>
    <s v="M"/>
    <n v="13"/>
    <d v="1961-06-27T00:00:00"/>
    <n v="59.059838514713341"/>
    <s v="Speech Pathologist"/>
    <s v="Financial Services"/>
    <s v="High Net Worth"/>
    <s v="N"/>
    <s v="No"/>
    <n v="12"/>
    <m/>
  </r>
  <r>
    <n v="510"/>
    <n v="85"/>
    <x v="3446"/>
    <d v="2017-04-23T00:00:00"/>
    <n v="251"/>
    <b v="1"/>
    <s v="Approved"/>
    <s v="WeareA2B"/>
    <s v="Standard"/>
    <s v="medium"/>
    <s v="medium"/>
    <n v="752.64"/>
    <n v="205.36"/>
    <d v="2015-08-02T00:00:00"/>
    <n v="547.28"/>
    <s v="M"/>
    <n v="16"/>
    <d v="1967-04-12T00:00:00"/>
    <n v="53.265317966768137"/>
    <s v="Nurse"/>
    <s v="Telecommunications"/>
    <s v="Affluent Customer"/>
    <s v="N"/>
    <s v="No"/>
    <n v="17"/>
    <m/>
  </r>
  <r>
    <n v="1183"/>
    <n v="43"/>
    <x v="1575"/>
    <d v="2017-04-23T00:00:00"/>
    <n v="251"/>
    <b v="0"/>
    <s v="Approved"/>
    <s v="Solex"/>
    <s v="Standard"/>
    <s v="medium"/>
    <s v="medium"/>
    <n v="1151.96"/>
    <n v="649.49"/>
    <d v="1999-12-04T00:00:00"/>
    <n v="502.47"/>
    <s v="M"/>
    <n v="76"/>
    <d v="1986-05-08T00:00:00"/>
    <n v="34.180386459918822"/>
    <s v="Programmer Analyst III"/>
    <s v="Health"/>
    <s v="Mass Customer"/>
    <s v="N"/>
    <s v="No"/>
    <n v="21"/>
    <m/>
  </r>
  <r>
    <n v="1307"/>
    <n v="62"/>
    <x v="2929"/>
    <d v="2017-04-23T00:00:00"/>
    <n v="251"/>
    <b v="1"/>
    <s v="Approved"/>
    <s v="Solex"/>
    <s v="Standard"/>
    <s v="medium"/>
    <s v="medium"/>
    <n v="478.16"/>
    <n v="298.72000000000003"/>
    <d v="2011-04-16T00:00:00"/>
    <n v="179.44"/>
    <s v="M"/>
    <n v="96"/>
    <d v="1984-09-08T00:00:00"/>
    <n v="35.84340015854896"/>
    <s v="Recruiting Manager"/>
    <s v="n/a"/>
    <s v="Mass Customer"/>
    <s v="N"/>
    <s v="Yes"/>
    <n v="4"/>
    <m/>
  </r>
  <r>
    <n v="1481"/>
    <n v="31"/>
    <x v="1361"/>
    <d v="2017-04-23T00:00:00"/>
    <n v="251"/>
    <b v="1"/>
    <s v="Approved"/>
    <s v="Giant Bicycles"/>
    <s v="Standard"/>
    <s v="medium"/>
    <s v="medium"/>
    <n v="230.91"/>
    <n v="173.18"/>
    <d v="2006-11-10T00:00:00"/>
    <n v="57.72999999999999"/>
    <s v="M"/>
    <n v="89"/>
    <d v="1976-06-12T00:00:00"/>
    <n v="44.089975501014713"/>
    <s v="Speech Pathologist"/>
    <s v="n/a"/>
    <s v="Affluent Customer"/>
    <s v="N"/>
    <s v="No"/>
    <n v="17"/>
    <m/>
  </r>
  <r>
    <n v="2491"/>
    <n v="87"/>
    <x v="819"/>
    <d v="2017-04-23T00:00:00"/>
    <n v="251"/>
    <b v="1"/>
    <s v="Approved"/>
    <s v="Giant Bicycles"/>
    <s v="Standard"/>
    <s v="high"/>
    <s v="medium"/>
    <n v="1179"/>
    <n v="707.4"/>
    <d v="2005-05-10T00:00:00"/>
    <n v="471.6"/>
    <s v="M"/>
    <n v="38"/>
    <d v="1983-02-15T00:00:00"/>
    <n v="37.407783720192796"/>
    <s v="Electrical Engineer"/>
    <s v="Manufacturing"/>
    <s v="Affluent Customer"/>
    <s v="N"/>
    <s v="Yes"/>
    <n v="13"/>
    <m/>
  </r>
  <r>
    <n v="2919"/>
    <n v="81"/>
    <x v="1551"/>
    <d v="2017-04-23T00:00:00"/>
    <n v="251"/>
    <b v="0"/>
    <s v="Approved"/>
    <s v="Solex"/>
    <s v="Standard"/>
    <s v="medium"/>
    <s v="medium"/>
    <n v="1151.96"/>
    <n v="649.49"/>
    <d v="1999-12-04T00:00:00"/>
    <n v="502.47"/>
    <s v="M"/>
    <n v="36"/>
    <d v="1992-11-04T00:00:00"/>
    <n v="27.681756322932518"/>
    <s v="Account Coordinator"/>
    <s v="Manufacturing"/>
    <s v="High Net Worth"/>
    <s v="N"/>
    <s v="No"/>
    <n v="7"/>
    <m/>
  </r>
  <r>
    <n v="3917"/>
    <n v="87"/>
    <x v="195"/>
    <d v="2017-04-23T00:00:00"/>
    <n v="251"/>
    <b v="1"/>
    <s v="Approved"/>
    <s v="Giant Bicycles"/>
    <s v="Standard"/>
    <s v="high"/>
    <s v="medium"/>
    <n v="1179"/>
    <n v="707.4"/>
    <d v="2013-06-09T00:00:00"/>
    <n v="471.6"/>
    <s v="M"/>
    <n v="58"/>
    <d v="1986-12-20T00:00:00"/>
    <n v="33.561208377727041"/>
    <s v="Help Desk Technician"/>
    <s v="Manufacturing"/>
    <s v="Mass Customer"/>
    <s v="N"/>
    <s v="Yes"/>
    <n v="16"/>
    <m/>
  </r>
  <r>
    <n v="3969"/>
    <n v="33"/>
    <x v="1790"/>
    <d v="2017-04-23T00:00:00"/>
    <n v="251"/>
    <b v="0"/>
    <s v="Approved"/>
    <s v="Giant Bicycles"/>
    <s v="Standard"/>
    <s v="medium"/>
    <s v="small"/>
    <n v="1311.44"/>
    <n v="1167.18"/>
    <d v="2011-03-16T00:00:00"/>
    <n v="144.26"/>
    <s v="F"/>
    <n v="35"/>
    <d v="1979-04-28T00:00:00"/>
    <n v="41.213263172247586"/>
    <s v="Business Systems Development Analyst"/>
    <s v="IT"/>
    <s v="Mass Customer"/>
    <s v="N"/>
    <s v="Yes"/>
    <n v="10"/>
    <m/>
  </r>
  <r>
    <n v="4038"/>
    <n v="97"/>
    <x v="207"/>
    <d v="2017-04-23T00:00:00"/>
    <n v="251"/>
    <b v="0"/>
    <s v="Approved"/>
    <s v="Solex"/>
    <s v="Standard"/>
    <s v="medium"/>
    <s v="large"/>
    <n v="202.62"/>
    <n v="151.96"/>
    <d v="1994-08-10T00:00:00"/>
    <n v="50.66"/>
    <s v="M"/>
    <n v="5"/>
    <d v="1995-03-21T00:00:00"/>
    <n v="25.306413857179095"/>
    <n v="0"/>
    <s v="Health"/>
    <s v="Mass Customer"/>
    <s v="N"/>
    <s v="Yes"/>
    <n v="3"/>
    <m/>
  </r>
  <r>
    <n v="4240"/>
    <n v="23"/>
    <x v="161"/>
    <d v="2017-04-23T00:00:00"/>
    <n v="251"/>
    <b v="0"/>
    <s v="Approved"/>
    <s v="Norco Bicycles"/>
    <s v="Mountain"/>
    <s v="low"/>
    <s v="small"/>
    <n v="688.63"/>
    <n v="612.88"/>
    <d v="1993-10-02T00:00:00"/>
    <n v="75.75"/>
    <s v="M"/>
    <n v="38"/>
    <d v="1973-05-22T00:00:00"/>
    <n v="47.15024947361745"/>
    <s v="Environmental Tech"/>
    <s v="Manufacturing"/>
    <s v="Mass Customer"/>
    <s v="N"/>
    <s v="No"/>
    <n v="16"/>
    <m/>
  </r>
  <r>
    <n v="4456"/>
    <n v="12"/>
    <x v="1698"/>
    <d v="2017-04-23T00:00:00"/>
    <n v="251"/>
    <b v="1"/>
    <s v="Approved"/>
    <s v="WeareA2B"/>
    <s v="Standard"/>
    <s v="medium"/>
    <s v="medium"/>
    <n v="1231.1500000000001"/>
    <n v="161.6"/>
    <d v="2009-03-08T00:00:00"/>
    <n v="1069.5500000000002"/>
    <s v="M"/>
    <n v="5"/>
    <d v="1987-03-21T00:00:00"/>
    <n v="33.311893309233888"/>
    <s v="Associate Professor"/>
    <s v="n/a"/>
    <s v="Mass Customer"/>
    <s v="N"/>
    <s v="Yes"/>
    <n v="6"/>
    <m/>
  </r>
  <r>
    <n v="5688"/>
    <n v="70"/>
    <x v="676"/>
    <d v="2017-04-23T00:00:00"/>
    <n v="251"/>
    <b v="0"/>
    <s v="Approved"/>
    <s v="Trek Bicycles"/>
    <s v="Standard"/>
    <s v="high"/>
    <s v="medium"/>
    <n v="495.72"/>
    <n v="297.43"/>
    <d v="2015-04-11T00:00:00"/>
    <n v="198.29000000000002"/>
    <s v="M"/>
    <n v="4"/>
    <d v="1985-12-29T00:00:00"/>
    <n v="34.536550843480462"/>
    <s v="Structural Engineer"/>
    <s v="Manufacturing"/>
    <s v="Mass Customer"/>
    <s v="N"/>
    <s v="No"/>
    <n v="4"/>
    <m/>
  </r>
  <r>
    <n v="5751"/>
    <n v="84"/>
    <x v="2139"/>
    <d v="2017-04-23T00:00:00"/>
    <n v="251"/>
    <b v="0"/>
    <s v="Approved"/>
    <s v="Trek Bicycles"/>
    <s v="Road"/>
    <s v="medium"/>
    <s v="medium"/>
    <n v="290.62"/>
    <n v="215.14"/>
    <d v="1993-04-20T00:00:00"/>
    <n v="75.480000000000018"/>
    <s v="M"/>
    <n v="69"/>
    <d v="1997-07-30T00:00:00"/>
    <n v="22.944770021562658"/>
    <s v="Quality Engineer"/>
    <s v="IT"/>
    <s v="Mass Customer"/>
    <s v="N"/>
    <s v="Yes"/>
    <n v="5"/>
    <m/>
  </r>
  <r>
    <n v="5851"/>
    <n v="43"/>
    <x v="2637"/>
    <d v="2017-04-23T00:00:00"/>
    <n v="251"/>
    <b v="0"/>
    <s v="Approved"/>
    <s v="Solex"/>
    <s v="Standard"/>
    <s v="medium"/>
    <s v="medium"/>
    <n v="1151.96"/>
    <n v="649.49"/>
    <d v="1999-12-04T00:00:00"/>
    <n v="502.47"/>
    <s v="F"/>
    <n v="66"/>
    <d v="1991-10-07T00:00:00"/>
    <n v="28.761208377727041"/>
    <s v="Sales Associate"/>
    <s v="Financial Services"/>
    <s v="Mass Customer"/>
    <s v="N"/>
    <s v="No"/>
    <n v="5"/>
    <m/>
  </r>
  <r>
    <n v="7417"/>
    <n v="17"/>
    <x v="455"/>
    <d v="2017-04-23T00:00:00"/>
    <n v="251"/>
    <b v="1"/>
    <s v="Approved"/>
    <s v="Solex"/>
    <s v="Standard"/>
    <s v="high"/>
    <s v="medium"/>
    <n v="1024.6600000000001"/>
    <n v="614.79999999999995"/>
    <d v="1993-10-02T00:00:00"/>
    <n v="409.86000000000013"/>
    <s v="M"/>
    <n v="69"/>
    <d v="1955-02-24T00:00:00"/>
    <n v="65.402304268137996"/>
    <s v="Senior Financial Analyst"/>
    <s v="Financial Services"/>
    <s v="Affluent Customer"/>
    <s v="N"/>
    <s v="Yes"/>
    <n v="17"/>
    <m/>
  </r>
  <r>
    <n v="8894"/>
    <n v="35"/>
    <x v="1882"/>
    <d v="2017-04-23T00:00:00"/>
    <n v="251"/>
    <b v="0"/>
    <s v="Approved"/>
    <s v="Trek Bicycles"/>
    <s v="Standard"/>
    <s v="low"/>
    <s v="medium"/>
    <n v="1057.51"/>
    <n v="154.4"/>
    <d v="2008-03-19T00:00:00"/>
    <n v="903.11"/>
    <s v="F"/>
    <n v="14"/>
    <d v="1964-11-25T00:00:00"/>
    <n v="55.643400158548957"/>
    <s v="Business Systems Development Analyst"/>
    <s v="Financial Services"/>
    <s v="Affluent Customer"/>
    <s v="N"/>
    <s v="Yes"/>
    <n v="12"/>
    <m/>
  </r>
  <r>
    <n v="9971"/>
    <n v="59"/>
    <x v="947"/>
    <d v="2017-04-23T00:00:00"/>
    <n v="251"/>
    <b v="0"/>
    <s v="Approved"/>
    <s v="Solex"/>
    <s v="Standard"/>
    <s v="medium"/>
    <s v="large"/>
    <n v="1061.56"/>
    <n v="733.58"/>
    <d v="1993-06-23T00:00:00"/>
    <n v="327.9799999999999"/>
    <s v="M"/>
    <n v="38"/>
    <d v="2000-01-08T00:00:00"/>
    <n v="20.500934405124301"/>
    <s v="GIS Technical Architect"/>
    <s v="Manufacturing"/>
    <s v="Affluent Customer"/>
    <s v="N"/>
    <s v="Yes"/>
    <n v="1"/>
    <m/>
  </r>
  <r>
    <n v="10817"/>
    <n v="75"/>
    <x v="2286"/>
    <d v="2017-04-23T00:00:00"/>
    <n v="251"/>
    <b v="0"/>
    <s v="Approved"/>
    <s v="Giant Bicycles"/>
    <s v="Touring"/>
    <s v="medium"/>
    <s v="large"/>
    <n v="1873.97"/>
    <n v="863.95"/>
    <d v="2003-09-09T00:00:00"/>
    <n v="1010.02"/>
    <s v="F"/>
    <n v="9"/>
    <d v="1962-03-30T00:00:00"/>
    <n v="58.303674131151695"/>
    <s v="Senior Cost Accountant"/>
    <s v="Financial Services"/>
    <s v="Mass Customer"/>
    <s v="N"/>
    <s v="Yes"/>
    <n v="20"/>
    <m/>
  </r>
  <r>
    <n v="10928"/>
    <n v="82"/>
    <x v="322"/>
    <d v="2017-04-23T00:00:00"/>
    <n v="251"/>
    <b v="1"/>
    <s v="Approved"/>
    <s v="Norco Bicycles"/>
    <s v="Standard"/>
    <s v="high"/>
    <s v="medium"/>
    <n v="1148.6400000000001"/>
    <n v="689.18"/>
    <d v="2015-08-10T00:00:00"/>
    <n v="459.46000000000015"/>
    <s v="F"/>
    <n v="61"/>
    <d v="1966-08-26T00:00:00"/>
    <n v="53.89271522704211"/>
    <s v="Junior Executive"/>
    <s v="Health"/>
    <s v="Mass Customer"/>
    <s v="N"/>
    <s v="No"/>
    <n v="7"/>
    <m/>
  </r>
  <r>
    <n v="11700"/>
    <n v="67"/>
    <x v="1902"/>
    <d v="2017-04-23T00:00:00"/>
    <n v="251"/>
    <b v="1"/>
    <s v="Approved"/>
    <s v="Norco Bicycles"/>
    <s v="Road"/>
    <s v="medium"/>
    <s v="medium"/>
    <n v="544.04999999999995"/>
    <n v="376.84"/>
    <d v="2005-10-22T00:00:00"/>
    <n v="167.20999999999998"/>
    <s v="F"/>
    <n v="12"/>
    <d v="1962-03-21T00:00:00"/>
    <n v="58.328331665398274"/>
    <s v="Account Representative III"/>
    <s v="Health"/>
    <s v="Mass Customer"/>
    <s v="N"/>
    <s v="No"/>
    <n v="14"/>
    <m/>
  </r>
  <r>
    <n v="12059"/>
    <n v="95"/>
    <x v="3355"/>
    <d v="2017-04-23T00:00:00"/>
    <n v="251"/>
    <b v="0"/>
    <s v="Approved"/>
    <s v="Giant Bicycles"/>
    <s v="Standard"/>
    <s v="medium"/>
    <s v="large"/>
    <n v="569.55999999999995"/>
    <n v="528.42999999999995"/>
    <d v="2002-10-10T00:00:00"/>
    <n v="41.129999999999995"/>
    <s v="F"/>
    <n v="30"/>
    <d v="1979-05-08T00:00:00"/>
    <n v="41.185865911973615"/>
    <s v="Software Test Engineer II"/>
    <s v="Property"/>
    <s v="Mass Customer"/>
    <s v="N"/>
    <s v="Yes"/>
    <n v="17"/>
    <m/>
  </r>
  <r>
    <n v="12138"/>
    <n v="24"/>
    <x v="1765"/>
    <d v="2017-04-23T00:00:00"/>
    <n v="251"/>
    <b v="0"/>
    <s v="Approved"/>
    <s v="Solex"/>
    <s v="Road"/>
    <s v="medium"/>
    <s v="large"/>
    <n v="1777.8"/>
    <n v="820.78"/>
    <d v="2011-05-07T00:00:00"/>
    <n v="957.02"/>
    <s v="F"/>
    <n v="77"/>
    <d v="1979-12-19T00:00:00"/>
    <n v="40.569427555809234"/>
    <s v="Help Desk Technician"/>
    <s v="Manufacturing"/>
    <s v="Mass Customer"/>
    <s v="N"/>
    <s v="No"/>
    <n v="7"/>
    <m/>
  </r>
  <r>
    <n v="12625"/>
    <n v="5"/>
    <x v="632"/>
    <d v="2017-04-23T00:00:00"/>
    <n v="251"/>
    <b v="0"/>
    <s v="Approved"/>
    <s v="Trek Bicycles"/>
    <s v="Mountain"/>
    <s v="low"/>
    <s v="medium"/>
    <n v="574.64"/>
    <n v="459.71"/>
    <d v="2011-08-29T00:00:00"/>
    <n v="114.93"/>
    <s v="M"/>
    <n v="19"/>
    <d v="1997-02-09T00:00:00"/>
    <n v="23.413263172247589"/>
    <s v="Registered Nurse"/>
    <s v="Health"/>
    <s v="Mass Customer"/>
    <s v="N"/>
    <s v="No"/>
    <n v="4"/>
    <m/>
  </r>
  <r>
    <n v="12868"/>
    <n v="44"/>
    <x v="397"/>
    <d v="2017-04-23T00:00:00"/>
    <n v="251"/>
    <b v="0"/>
    <s v="Approved"/>
    <s v="WeareA2B"/>
    <s v="Standard"/>
    <s v="medium"/>
    <s v="medium"/>
    <n v="1769.64"/>
    <n v="108.76"/>
    <d v="2012-04-10T00:00:00"/>
    <n v="1660.88"/>
    <s v="M"/>
    <n v="19"/>
    <d v="1980-06-19T00:00:00"/>
    <n v="40.068057692795534"/>
    <s v="Chief Design Engineer"/>
    <s v="Health"/>
    <s v="Mass Customer"/>
    <s v="N"/>
    <s v="Yes"/>
    <n v="4"/>
    <m/>
  </r>
  <r>
    <n v="12952"/>
    <n v="60"/>
    <x v="2820"/>
    <d v="2017-04-23T00:00:00"/>
    <n v="251"/>
    <b v="0"/>
    <s v="Approved"/>
    <s v="Giant Bicycles"/>
    <s v="Standard"/>
    <s v="high"/>
    <s v="small"/>
    <n v="1977.36"/>
    <n v="1759.85"/>
    <d v="2011-08-24T00:00:00"/>
    <n v="217.51"/>
    <s v="M"/>
    <n v="98"/>
    <d v="1980-09-26T00:00:00"/>
    <n v="39.796824816083202"/>
    <s v="Internal Auditor"/>
    <s v="Retail"/>
    <s v="Mass Customer"/>
    <s v="N"/>
    <s v="No"/>
    <n v="13"/>
    <m/>
  </r>
  <r>
    <n v="13737"/>
    <n v="14"/>
    <x v="2432"/>
    <d v="2017-04-23T00:00:00"/>
    <n v="251"/>
    <b v="1"/>
    <s v="Approved"/>
    <s v="Trek Bicycles"/>
    <s v="Standard"/>
    <s v="medium"/>
    <s v="small"/>
    <n v="1386.84"/>
    <n v="1234.29"/>
    <d v="2003-08-05T00:00:00"/>
    <n v="152.54999999999995"/>
    <s v="M"/>
    <n v="97"/>
    <d v="1983-09-11T00:00:00"/>
    <n v="36.837920706494167"/>
    <s v="Geologist I"/>
    <s v="IT"/>
    <s v="Mass Customer"/>
    <s v="N"/>
    <s v="No"/>
    <n v="16"/>
    <m/>
  </r>
  <r>
    <n v="15299"/>
    <n v="19"/>
    <x v="1027"/>
    <d v="2017-04-23T00:00:00"/>
    <n v="251"/>
    <b v="1"/>
    <s v="Approved"/>
    <s v="Trek Bicycles"/>
    <s v="Mountain"/>
    <s v="low"/>
    <s v="medium"/>
    <n v="574.64"/>
    <n v="459.71"/>
    <d v="2014-03-03T00:00:00"/>
    <n v="114.93"/>
    <s v="M"/>
    <n v="47"/>
    <d v="1964-10-31T00:00:00"/>
    <n v="55.711893309233886"/>
    <s v="Safety Technician I"/>
    <s v="Financial Services"/>
    <s v="High Net Worth"/>
    <s v="N"/>
    <s v="Yes"/>
    <n v="8"/>
    <m/>
  </r>
  <r>
    <n v="16131"/>
    <n v="80"/>
    <x v="2232"/>
    <d v="2017-04-23T00:00:00"/>
    <n v="251"/>
    <b v="1"/>
    <s v="Approved"/>
    <s v="OHM Cycles"/>
    <s v="Touring"/>
    <s v="low"/>
    <s v="medium"/>
    <n v="1073.07"/>
    <n v="933.84"/>
    <d v="1997-01-25T00:00:00"/>
    <n v="139.2299999999999"/>
    <s v="M"/>
    <n v="36"/>
    <d v="1975-11-28T00:00:00"/>
    <n v="44.629701528411971"/>
    <s v="Quality Engineer"/>
    <s v="Manufacturing"/>
    <s v="Affluent Customer"/>
    <s v="N"/>
    <s v="No"/>
    <n v="5"/>
    <m/>
  </r>
  <r>
    <n v="16437"/>
    <n v="79"/>
    <x v="1608"/>
    <d v="2017-04-23T00:00:00"/>
    <n v="251"/>
    <b v="0"/>
    <s v="Approved"/>
    <s v="Norco Bicycles"/>
    <s v="Standard"/>
    <s v="medium"/>
    <s v="medium"/>
    <n v="1555.58"/>
    <n v="818.01"/>
    <d v="2003-09-09T00:00:00"/>
    <n v="737.56999999999994"/>
    <s v="F"/>
    <n v="9"/>
    <d v="1962-05-05T00:00:00"/>
    <n v="58.205043994165393"/>
    <s v="Food Chemist"/>
    <s v="Health"/>
    <s v="Mass Customer"/>
    <s v="N"/>
    <s v="No"/>
    <n v="5"/>
    <m/>
  </r>
  <r>
    <n v="16668"/>
    <n v="73"/>
    <x v="3136"/>
    <d v="2017-04-23T00:00:00"/>
    <n v="251"/>
    <b v="0"/>
    <s v="Approved"/>
    <s v="Solex"/>
    <s v="Standard"/>
    <s v="medium"/>
    <s v="medium"/>
    <n v="1945.43"/>
    <n v="333.18"/>
    <d v="2003-09-09T00:00:00"/>
    <n v="1612.25"/>
    <s v="F"/>
    <n v="28"/>
    <d v="1995-10-21T00:00:00"/>
    <n v="24.720112487316083"/>
    <s v="Web Developer I"/>
    <s v="Manufacturing"/>
    <s v="Mass Customer"/>
    <s v="N"/>
    <s v="Yes"/>
    <n v="3"/>
    <m/>
  </r>
  <r>
    <n v="16679"/>
    <n v="7"/>
    <x v="2985"/>
    <d v="2017-04-23T00:00:00"/>
    <n v="251"/>
    <b v="0"/>
    <s v="Approved"/>
    <s v="Trek Bicycles"/>
    <s v="Road"/>
    <s v="low"/>
    <s v="medium"/>
    <n v="980.37"/>
    <n v="234.43"/>
    <d v="2004-09-28T00:00:00"/>
    <n v="745.94"/>
    <s v="F"/>
    <n v="90"/>
    <d v="1964-12-06T00:00:00"/>
    <n v="55.613263172247585"/>
    <s v="Sales Associate"/>
    <s v="n/a"/>
    <s v="Mass Customer"/>
    <s v="N"/>
    <s v="No"/>
    <n v="16"/>
    <m/>
  </r>
  <r>
    <n v="16721"/>
    <n v="15"/>
    <x v="546"/>
    <d v="2017-04-23T00:00:00"/>
    <n v="251"/>
    <b v="0"/>
    <s v="Approved"/>
    <s v="Norco Bicycles"/>
    <s v="Standard"/>
    <s v="low"/>
    <s v="medium"/>
    <n v="958.74"/>
    <n v="748.9"/>
    <d v="2005-12-07T00:00:00"/>
    <n v="209.84000000000003"/>
    <s v="F"/>
    <n v="82"/>
    <d v="1959-12-31T00:00:00"/>
    <n v="60.550249473617448"/>
    <s v="Programmer III"/>
    <s v="Retail"/>
    <s v="Mass Customer"/>
    <s v="N"/>
    <s v="No"/>
    <n v="8"/>
    <m/>
  </r>
  <r>
    <n v="16784"/>
    <n v="15"/>
    <x v="1293"/>
    <d v="2017-04-23T00:00:00"/>
    <n v="251"/>
    <b v="0"/>
    <s v="Approved"/>
    <s v="Norco Bicycles"/>
    <s v="Standard"/>
    <s v="low"/>
    <s v="medium"/>
    <n v="958.74"/>
    <n v="748.9"/>
    <d v="1996-04-05T00:00:00"/>
    <n v="209.84000000000003"/>
    <s v="F"/>
    <n v="55"/>
    <d v="1971-12-11T00:00:00"/>
    <n v="48.596824816083206"/>
    <s v="Senior Quality Engineer"/>
    <s v="Telecommunications"/>
    <s v="Mass Customer"/>
    <s v="N"/>
    <s v="Yes"/>
    <n v="14"/>
    <m/>
  </r>
  <r>
    <n v="17481"/>
    <n v="15"/>
    <x v="300"/>
    <d v="2017-04-23T00:00:00"/>
    <n v="251"/>
    <b v="1"/>
    <s v="Approved"/>
    <s v="Norco Bicycles"/>
    <s v="Standard"/>
    <s v="low"/>
    <s v="medium"/>
    <n v="958.74"/>
    <n v="748.9"/>
    <d v="1996-04-05T00:00:00"/>
    <n v="209.84000000000003"/>
    <s v="M"/>
    <n v="28"/>
    <d v="1998-07-20T00:00:00"/>
    <n v="21.972167281836629"/>
    <n v="0"/>
    <s v="Retail"/>
    <s v="Mass Customer"/>
    <s v="N"/>
    <s v="Yes"/>
    <n v="3"/>
    <m/>
  </r>
  <r>
    <n v="17551"/>
    <n v="25"/>
    <x v="2566"/>
    <d v="2017-04-23T00:00:00"/>
    <n v="251"/>
    <b v="1"/>
    <s v="Approved"/>
    <s v="Giant Bicycles"/>
    <s v="Road"/>
    <s v="medium"/>
    <s v="medium"/>
    <n v="1538.99"/>
    <n v="829.65"/>
    <d v="2016-02-04T00:00:00"/>
    <n v="709.34"/>
    <s v="F"/>
    <n v="46"/>
    <d v="1975-08-15T00:00:00"/>
    <n v="44.917372761288682"/>
    <s v="Biostatistician II"/>
    <s v="n/a"/>
    <s v="Mass Customer"/>
    <s v="N"/>
    <s v="Yes"/>
    <n v="8"/>
    <m/>
  </r>
  <r>
    <n v="17852"/>
    <n v="5"/>
    <x v="5"/>
    <d v="2017-04-23T00:00:00"/>
    <n v="251"/>
    <b v="0"/>
    <s v="Approved"/>
    <s v="Trek Bicycles"/>
    <s v="Mountain"/>
    <s v="low"/>
    <s v="medium"/>
    <n v="574.64"/>
    <n v="459.71"/>
    <d v="2004-08-07T00:00:00"/>
    <n v="114.93"/>
    <s v="M"/>
    <n v="76"/>
    <d v="1996-01-22T00:00:00"/>
    <n v="24.465317966768136"/>
    <s v="Human Resources Manager"/>
    <s v="Manufacturing"/>
    <s v="Mass Customer"/>
    <s v="N"/>
    <s v="No"/>
    <n v="6"/>
    <m/>
  </r>
  <r>
    <n v="17876"/>
    <n v="88"/>
    <x v="2087"/>
    <d v="2017-04-23T00:00:00"/>
    <n v="251"/>
    <b v="0"/>
    <s v="Approved"/>
    <s v="Norco Bicycles"/>
    <s v="Standard"/>
    <s v="medium"/>
    <s v="medium"/>
    <n v="1198.46"/>
    <n v="381.1"/>
    <d v="2002-10-10T00:00:00"/>
    <n v="817.36"/>
    <s v="M"/>
    <n v="5"/>
    <d v="1988-01-22T00:00:00"/>
    <n v="32.470797418822933"/>
    <s v="Clinical Specialist"/>
    <s v="Health"/>
    <s v="Mass Customer"/>
    <s v="N"/>
    <s v="Yes"/>
    <n v="10"/>
    <m/>
  </r>
  <r>
    <n v="13809"/>
    <n v="0"/>
    <x v="1695"/>
    <d v="2017-10-22T00:00:00"/>
    <m/>
    <b v="0"/>
    <s v="Approved"/>
    <m/>
    <m/>
    <m/>
    <m/>
    <n v="880.3"/>
    <m/>
    <m/>
    <m/>
    <m/>
    <m/>
    <m/>
    <m/>
    <m/>
    <m/>
    <m/>
    <m/>
    <m/>
    <m/>
    <m/>
  </r>
  <r>
    <n v="18156"/>
    <n v="15"/>
    <x v="1306"/>
    <d v="2017-04-23T00:00:00"/>
    <n v="251"/>
    <b v="1"/>
    <s v="Approved"/>
    <s v="Norco Bicycles"/>
    <s v="Standard"/>
    <s v="low"/>
    <s v="medium"/>
    <n v="958.74"/>
    <n v="748.9"/>
    <d v="2005-12-07T00:00:00"/>
    <n v="209.84000000000003"/>
    <s v="F"/>
    <n v="9"/>
    <d v="1954-05-10T00:00:00"/>
    <n v="66.196824816083208"/>
    <s v="Legal Assistant"/>
    <s v="Manufacturing"/>
    <s v="Mass Customer"/>
    <s v="N"/>
    <s v="No"/>
    <n v="7"/>
    <m/>
  </r>
  <r>
    <n v="18392"/>
    <n v="61"/>
    <x v="800"/>
    <d v="2017-04-23T00:00:00"/>
    <n v="251"/>
    <b v="1"/>
    <s v="Approved"/>
    <s v="Norco Bicycles"/>
    <s v="Standard"/>
    <s v="medium"/>
    <s v="small"/>
    <n v="586.45000000000005"/>
    <n v="521.94000000000005"/>
    <d v="1991-07-10T00:00:00"/>
    <n v="64.509999999999991"/>
    <s v="F"/>
    <n v="33"/>
    <d v="1974-11-27T00:00:00"/>
    <n v="45.632441254439371"/>
    <s v="Assistant Media Planner"/>
    <s v="Entertainment"/>
    <s v="High Net Worth"/>
    <s v="N"/>
    <s v="Yes"/>
    <n v="7"/>
    <m/>
  </r>
  <r>
    <n v="18783"/>
    <n v="79"/>
    <x v="276"/>
    <d v="2017-04-23T00:00:00"/>
    <n v="251"/>
    <b v="0"/>
    <s v="Approved"/>
    <s v="Norco Bicycles"/>
    <s v="Standard"/>
    <s v="medium"/>
    <s v="medium"/>
    <n v="1555.58"/>
    <n v="818.01"/>
    <d v="2003-09-09T00:00:00"/>
    <n v="737.56999999999994"/>
    <s v="F"/>
    <n v="82"/>
    <d v="1960-01-24T00:00:00"/>
    <n v="60.484496048959919"/>
    <n v="0"/>
    <s v="n/a"/>
    <s v="Mass Customer"/>
    <s v="N"/>
    <s v="No"/>
    <n v="9"/>
    <m/>
  </r>
  <r>
    <n v="19415"/>
    <n v="3"/>
    <x v="1417"/>
    <d v="2017-04-23T00:00:00"/>
    <n v="251"/>
    <b v="0"/>
    <s v="Approved"/>
    <s v="Trek Bicycles"/>
    <s v="Standard"/>
    <s v="medium"/>
    <s v="large"/>
    <n v="2091.4699999999998"/>
    <n v="388.92"/>
    <d v="2000-05-22T00:00:00"/>
    <n v="1702.5499999999997"/>
    <s v="M"/>
    <n v="13"/>
    <d v="1995-02-02T00:00:00"/>
    <n v="25.435180980466765"/>
    <s v="Recruiting Manager"/>
    <s v="Financial Services"/>
    <s v="Affluent Customer"/>
    <s v="N"/>
    <s v="Yes"/>
    <n v="1"/>
    <m/>
  </r>
  <r>
    <n v="19909"/>
    <n v="80"/>
    <x v="1759"/>
    <d v="2017-04-23T00:00:00"/>
    <n v="251"/>
    <b v="0"/>
    <s v="Approved"/>
    <s v="OHM Cycles"/>
    <s v="Touring"/>
    <s v="low"/>
    <s v="medium"/>
    <n v="1073.07"/>
    <n v="933.84"/>
    <d v="2015-08-10T00:00:00"/>
    <n v="139.2299999999999"/>
    <s v="F"/>
    <n v="99"/>
    <d v="1985-08-01T00:00:00"/>
    <n v="34.947509747590054"/>
    <s v="Actuary"/>
    <s v="Financial Services"/>
    <s v="Affluent Customer"/>
    <s v="N"/>
    <s v="Yes"/>
    <n v="9"/>
    <m/>
  </r>
  <r>
    <n v="482"/>
    <n v="17"/>
    <x v="3265"/>
    <d v="2017-04-22T00:00:00"/>
    <n v="252"/>
    <b v="0"/>
    <s v="Approved"/>
    <s v="Solex"/>
    <s v="Standard"/>
    <s v="high"/>
    <s v="medium"/>
    <n v="1024.6600000000001"/>
    <n v="614.79999999999995"/>
    <d v="1996-04-05T00:00:00"/>
    <n v="409.86000000000013"/>
    <s v="F"/>
    <n v="60"/>
    <d v="1980-05-03T00:00:00"/>
    <n v="40.196824816083208"/>
    <s v="Software Engineer IV"/>
    <s v="Financial Services"/>
    <s v="Mass Customer"/>
    <s v="N"/>
    <s v="Yes"/>
    <n v="11"/>
    <m/>
  </r>
  <r>
    <n v="1343"/>
    <n v="62"/>
    <x v="1335"/>
    <d v="2017-04-22T00:00:00"/>
    <n v="252"/>
    <b v="1"/>
    <s v="Approved"/>
    <s v="Solex"/>
    <s v="Standard"/>
    <s v="medium"/>
    <s v="medium"/>
    <n v="478.16"/>
    <n v="298.72000000000003"/>
    <d v="2015-05-21T00:00:00"/>
    <n v="179.44"/>
    <s v="F"/>
    <n v="91"/>
    <d v="1994-04-21T00:00:00"/>
    <n v="26.221482350329779"/>
    <s v="Software Test Engineer II"/>
    <s v="n/a"/>
    <s v="Mass Customer"/>
    <s v="N"/>
    <s v="Yes"/>
    <n v="1"/>
    <m/>
  </r>
  <r>
    <n v="1803"/>
    <n v="21"/>
    <x v="3146"/>
    <d v="2017-04-22T00:00:00"/>
    <n v="252"/>
    <b v="0"/>
    <s v="Approved"/>
    <s v="WeareA2B"/>
    <s v="Touring"/>
    <s v="medium"/>
    <s v="medium"/>
    <n v="1466.68"/>
    <n v="363.25"/>
    <d v="2005-12-07T00:00:00"/>
    <n v="1103.43"/>
    <s v="M"/>
    <n v="97"/>
    <d v="1970-03-01T00:00:00"/>
    <n v="50.377646733891424"/>
    <s v="Executive Secretary"/>
    <s v="Financial Services"/>
    <s v="High Net Worth"/>
    <s v="N"/>
    <s v="Yes"/>
    <n v="6"/>
    <m/>
  </r>
  <r>
    <n v="2244"/>
    <n v="32"/>
    <x v="2633"/>
    <d v="2017-04-22T00:00:00"/>
    <n v="252"/>
    <b v="0"/>
    <s v="Approved"/>
    <s v="Giant Bicycles"/>
    <s v="Standard"/>
    <s v="high"/>
    <s v="medium"/>
    <n v="1179"/>
    <n v="707.4"/>
    <d v="1997-08-25T00:00:00"/>
    <n v="471.6"/>
    <s v="F"/>
    <n v="79"/>
    <d v="1957-03-04T00:00:00"/>
    <n v="63.377646733891424"/>
    <s v="Programmer Analyst I"/>
    <s v="n/a"/>
    <s v="High Net Worth"/>
    <s v="N"/>
    <s v="No"/>
    <n v="11"/>
    <m/>
  </r>
  <r>
    <n v="2655"/>
    <n v="11"/>
    <x v="30"/>
    <d v="2017-04-22T00:00:00"/>
    <n v="252"/>
    <b v="0"/>
    <s v="Approved"/>
    <s v="Giant Bicycles"/>
    <s v="Standard"/>
    <s v="high"/>
    <s v="medium"/>
    <n v="1274.93"/>
    <n v="764.96"/>
    <d v="2007-08-04T00:00:00"/>
    <n v="509.97"/>
    <s v="F"/>
    <n v="40"/>
    <d v="1973-08-02T00:00:00"/>
    <n v="46.952989199644847"/>
    <s v="Recruiter"/>
    <s v="Retail"/>
    <s v="Affluent Customer"/>
    <s v="N"/>
    <s v="Yes"/>
    <n v="7"/>
    <m/>
  </r>
  <r>
    <n v="2872"/>
    <n v="8"/>
    <x v="233"/>
    <d v="2017-04-22T00:00:00"/>
    <n v="252"/>
    <b v="0"/>
    <s v="Approved"/>
    <s v="Solex"/>
    <s v="Road"/>
    <s v="medium"/>
    <s v="small"/>
    <n v="1703.52"/>
    <n v="1516.13"/>
    <d v="2011-04-16T00:00:00"/>
    <n v="187.38999999999987"/>
    <s v="M"/>
    <n v="57"/>
    <d v="1988-06-22T00:00:00"/>
    <n v="32.054359062658548"/>
    <n v="0"/>
    <s v="Financial Services"/>
    <s v="Mass Customer"/>
    <s v="N"/>
    <s v="Yes"/>
    <n v="13"/>
    <m/>
  </r>
  <r>
    <n v="2892"/>
    <n v="2"/>
    <x v="36"/>
    <d v="2017-04-22T00:00:00"/>
    <n v="252"/>
    <b v="1"/>
    <s v="Approved"/>
    <s v="Giant Bicycles"/>
    <s v="Road"/>
    <s v="low"/>
    <s v="small"/>
    <n v="590.26"/>
    <n v="525.33000000000004"/>
    <d v="2010-11-05T00:00:00"/>
    <n v="64.92999999999995"/>
    <s v="M"/>
    <n v="46"/>
    <d v="1980-09-14T00:00:00"/>
    <n v="39.829701528411974"/>
    <s v="Administrative Assistant III"/>
    <s v="Retail"/>
    <s v="High Net Worth"/>
    <s v="N"/>
    <s v="No"/>
    <n v="7"/>
    <m/>
  </r>
  <r>
    <n v="3278"/>
    <n v="92"/>
    <x v="2137"/>
    <d v="2017-04-22T00:00:00"/>
    <n v="252"/>
    <b v="1"/>
    <s v="Approved"/>
    <s v="WeareA2B"/>
    <s v="Touring"/>
    <s v="medium"/>
    <s v="large"/>
    <n v="1890.39"/>
    <n v="260.14"/>
    <d v="1991-01-21T00:00:00"/>
    <n v="1630.25"/>
    <s v="M"/>
    <n v="94"/>
    <d v="1999-09-10T00:00:00"/>
    <n v="20.82970152841197"/>
    <s v="Programmer II"/>
    <s v="Financial Services"/>
    <s v="High Net Worth"/>
    <s v="N"/>
    <s v="No"/>
    <n v="2"/>
    <m/>
  </r>
  <r>
    <n v="3315"/>
    <n v="89"/>
    <x v="2721"/>
    <d v="2017-04-22T00:00:00"/>
    <n v="252"/>
    <b v="0"/>
    <s v="Approved"/>
    <s v="WeareA2B"/>
    <s v="Touring"/>
    <s v="medium"/>
    <s v="large"/>
    <n v="1362.99"/>
    <n v="57.74"/>
    <d v="2016-03-29T00:00:00"/>
    <n v="1305.25"/>
    <s v="M"/>
    <n v="26"/>
    <d v="1976-07-18T00:00:00"/>
    <n v="43.991345364028412"/>
    <s v="Engineer III"/>
    <s v="Manufacturing"/>
    <s v="Affluent Customer"/>
    <s v="N"/>
    <s v="Yes"/>
    <n v="16"/>
    <m/>
  </r>
  <r>
    <n v="3477"/>
    <n v="6"/>
    <x v="2287"/>
    <d v="2017-04-22T00:00:00"/>
    <n v="252"/>
    <b v="0"/>
    <s v="Approved"/>
    <s v="OHM Cycles"/>
    <s v="Standard"/>
    <s v="high"/>
    <s v="medium"/>
    <n v="227.88"/>
    <n v="136.72999999999999"/>
    <d v="2016-07-09T00:00:00"/>
    <n v="91.15"/>
    <s v="M"/>
    <n v="26"/>
    <d v="1985-02-12T00:00:00"/>
    <n v="35.413263172247589"/>
    <s v="Nuclear Power Engineer"/>
    <s v="Manufacturing"/>
    <s v="Mass Customer"/>
    <s v="N"/>
    <s v="Yes"/>
    <n v="7"/>
    <m/>
  </r>
  <r>
    <n v="3633"/>
    <n v="4"/>
    <x v="1818"/>
    <d v="2017-04-22T00:00:00"/>
    <n v="252"/>
    <b v="1"/>
    <s v="Approved"/>
    <s v="Giant Bicycles"/>
    <s v="Standard"/>
    <s v="high"/>
    <s v="medium"/>
    <n v="1129.1300000000001"/>
    <n v="677.48"/>
    <d v="2005-08-09T00:00:00"/>
    <n v="451.65000000000009"/>
    <s v="F"/>
    <n v="33"/>
    <d v="1956-01-21T00:00:00"/>
    <n v="64.495454953069512"/>
    <s v="Staff Accountant II"/>
    <s v="Manufacturing"/>
    <s v="Mass Customer"/>
    <s v="N"/>
    <s v="No"/>
    <n v="13"/>
    <m/>
  </r>
  <r>
    <n v="13826"/>
    <n v="41"/>
    <x v="3447"/>
    <d v="2017-02-08T00:00:00"/>
    <m/>
    <m/>
    <s v="Approved"/>
    <s v="Norco Bicycles"/>
    <s v="Standard"/>
    <s v="low"/>
    <s v="medium"/>
    <n v="958.74"/>
    <n v="748.9"/>
    <n v="41345"/>
    <m/>
    <m/>
    <m/>
    <m/>
    <m/>
    <m/>
    <m/>
    <m/>
    <m/>
    <m/>
    <m/>
    <m/>
  </r>
  <r>
    <n v="3853"/>
    <n v="7"/>
    <x v="657"/>
    <d v="2017-04-22T00:00:00"/>
    <n v="252"/>
    <b v="0"/>
    <s v="Approved"/>
    <s v="Trek Bicycles"/>
    <s v="Road"/>
    <s v="low"/>
    <s v="medium"/>
    <n v="980.37"/>
    <n v="234.43"/>
    <d v="1991-11-07T00:00:00"/>
    <n v="745.94"/>
    <s v="M"/>
    <n v="19"/>
    <d v="1957-09-01T00:00:00"/>
    <n v="62.881756322932517"/>
    <s v="Operator"/>
    <s v="Argiculture"/>
    <s v="Mass Customer"/>
    <s v="N"/>
    <s v="Yes"/>
    <n v="11"/>
    <m/>
  </r>
  <r>
    <n v="3980"/>
    <n v="5"/>
    <x v="1787"/>
    <d v="2017-04-22T00:00:00"/>
    <n v="252"/>
    <b v="1"/>
    <s v="Approved"/>
    <s v="Trek Bicycles"/>
    <s v="Mountain"/>
    <s v="low"/>
    <s v="medium"/>
    <n v="574.64"/>
    <n v="459.71"/>
    <d v="2004-09-28T00:00:00"/>
    <n v="114.93"/>
    <s v="M"/>
    <n v="64"/>
    <d v="1997-10-28T00:00:00"/>
    <n v="22.698194679096904"/>
    <s v="Environmental Tech"/>
    <s v="Property"/>
    <s v="Mass Customer"/>
    <s v="N"/>
    <s v="Yes"/>
    <n v="5"/>
    <m/>
  </r>
  <r>
    <n v="4863"/>
    <n v="62"/>
    <x v="189"/>
    <d v="2017-04-22T00:00:00"/>
    <n v="252"/>
    <b v="1"/>
    <s v="Approved"/>
    <s v="Solex"/>
    <s v="Standard"/>
    <s v="medium"/>
    <s v="medium"/>
    <n v="478.16"/>
    <n v="298.72000000000003"/>
    <d v="1998-12-17T00:00:00"/>
    <n v="179.44"/>
    <s v="M"/>
    <n v="70"/>
    <d v="1963-01-17T00:00:00"/>
    <n v="57.500934405124298"/>
    <s v="Budget/Accounting Analyst IV"/>
    <s v="n/a"/>
    <s v="Affluent Customer"/>
    <s v="N"/>
    <s v="Yes"/>
    <n v="14"/>
    <m/>
  </r>
  <r>
    <n v="4891"/>
    <n v="91"/>
    <x v="2189"/>
    <d v="2017-04-22T00:00:00"/>
    <n v="252"/>
    <b v="0"/>
    <s v="Approved"/>
    <s v="Solex"/>
    <s v="Standard"/>
    <s v="medium"/>
    <s v="medium"/>
    <n v="100.35"/>
    <n v="75.260000000000005"/>
    <d v="2016-03-29T00:00:00"/>
    <n v="25.089999999999989"/>
    <s v="F"/>
    <n v="33"/>
    <d v="1967-08-09T00:00:00"/>
    <n v="52.939290569507861"/>
    <s v="Actuary"/>
    <s v="Financial Services"/>
    <s v="Mass Customer"/>
    <s v="N"/>
    <s v="Yes"/>
    <n v="13"/>
    <m/>
  </r>
  <r>
    <n v="5284"/>
    <n v="23"/>
    <x v="1935"/>
    <d v="2017-04-22T00:00:00"/>
    <n v="252"/>
    <b v="0"/>
    <s v="Approved"/>
    <s v="Norco Bicycles"/>
    <s v="Mountain"/>
    <s v="low"/>
    <s v="small"/>
    <n v="688.63"/>
    <n v="612.88"/>
    <d v="1999-06-23T00:00:00"/>
    <n v="75.75"/>
    <s v="F"/>
    <n v="57"/>
    <d v="1997-08-14T00:00:00"/>
    <n v="22.903674131151696"/>
    <n v="0"/>
    <s v="Entertainment"/>
    <s v="Mass Customer"/>
    <s v="N"/>
    <s v="Yes"/>
    <n v="3"/>
    <m/>
  </r>
  <r>
    <n v="5339"/>
    <n v="59"/>
    <x v="1678"/>
    <d v="2017-04-22T00:00:00"/>
    <n v="252"/>
    <b v="1"/>
    <s v="Approved"/>
    <s v="Solex"/>
    <s v="Standard"/>
    <s v="medium"/>
    <s v="large"/>
    <n v="1061.56"/>
    <n v="733.58"/>
    <d v="1993-07-20T00:00:00"/>
    <n v="327.9799999999999"/>
    <s v="M"/>
    <n v="51"/>
    <d v="1956-11-27T00:00:00"/>
    <n v="63.643400158548957"/>
    <s v="Quality Control Specialist"/>
    <s v="Manufacturing"/>
    <s v="Affluent Customer"/>
    <s v="N"/>
    <s v="No"/>
    <n v="16"/>
    <m/>
  </r>
  <r>
    <n v="5482"/>
    <n v="93"/>
    <x v="616"/>
    <d v="2017-04-22T00:00:00"/>
    <n v="252"/>
    <b v="1"/>
    <s v="Approved"/>
    <s v="WeareA2B"/>
    <s v="Standard"/>
    <s v="medium"/>
    <s v="medium"/>
    <n v="1065.03"/>
    <n v="230.09"/>
    <d v="2016-03-29T00:00:00"/>
    <n v="834.93999999999994"/>
    <s v="F"/>
    <n v="17"/>
    <d v="1964-12-18T00:00:00"/>
    <n v="55.58038645991882"/>
    <s v="Compensation Analyst"/>
    <s v="Financial Services"/>
    <s v="Mass Customer"/>
    <s v="N"/>
    <s v="Yes"/>
    <n v="14"/>
    <m/>
  </r>
  <r>
    <n v="6816"/>
    <n v="38"/>
    <x v="642"/>
    <d v="2017-04-22T00:00:00"/>
    <n v="252"/>
    <b v="0"/>
    <s v="Approved"/>
    <s v="Trek Bicycles"/>
    <s v="Standard"/>
    <s v="medium"/>
    <s v="large"/>
    <n v="2091.4699999999998"/>
    <n v="388.92"/>
    <d v="2012-09-15T00:00:00"/>
    <n v="1702.5499999999997"/>
    <s v="M"/>
    <n v="37"/>
    <d v="1993-03-21T00:00:00"/>
    <n v="27.306413857179095"/>
    <s v="Accounting Assistant I"/>
    <s v="Financial Services"/>
    <s v="High Net Worth"/>
    <s v="N"/>
    <s v="Yes"/>
    <n v="6"/>
    <m/>
  </r>
  <r>
    <n v="6861"/>
    <n v="95"/>
    <x v="1320"/>
    <d v="2017-04-22T00:00:00"/>
    <n v="252"/>
    <b v="0"/>
    <s v="Approved"/>
    <s v="Giant Bicycles"/>
    <s v="Standard"/>
    <s v="medium"/>
    <s v="large"/>
    <n v="569.55999999999995"/>
    <n v="528.42999999999995"/>
    <d v="2003-09-10T00:00:00"/>
    <n v="41.129999999999995"/>
    <s v="F"/>
    <n v="9"/>
    <d v="1962-12-17T00:00:00"/>
    <n v="57.585865911973613"/>
    <n v="0"/>
    <s v="Manufacturing"/>
    <s v="Mass Customer"/>
    <s v="N"/>
    <s v="Yes"/>
    <n v="12"/>
    <m/>
  </r>
  <r>
    <n v="6997"/>
    <n v="0"/>
    <x v="735"/>
    <d v="2017-04-22T00:00:00"/>
    <n v="252"/>
    <b v="0"/>
    <s v="Approved"/>
    <s v="OHM Cycles"/>
    <s v="Road"/>
    <s v="high"/>
    <s v="large"/>
    <n v="12.01"/>
    <n v="7.21"/>
    <d v="2009-03-08T00:00:00"/>
    <n v="4.8"/>
    <s v="M"/>
    <n v="13"/>
    <d v="1956-09-25T00:00:00"/>
    <n v="63.816002898274988"/>
    <s v="Administrative Officer"/>
    <s v="Property"/>
    <s v="High Net Worth"/>
    <s v="N"/>
    <s v="No"/>
    <n v="17"/>
    <m/>
  </r>
  <r>
    <n v="13837"/>
    <n v="35"/>
    <x v="78"/>
    <d v="2017-02-08T00:00:00"/>
    <m/>
    <m/>
    <s v="Approved"/>
    <s v="Giant Bicycles"/>
    <s v="Standard"/>
    <s v="medium"/>
    <s v="medium"/>
    <n v="1403.5"/>
    <n v="954.82"/>
    <n v="42688"/>
    <m/>
    <m/>
    <m/>
    <m/>
    <m/>
    <m/>
    <m/>
    <m/>
    <m/>
    <m/>
    <m/>
    <m/>
  </r>
  <r>
    <n v="7101"/>
    <n v="85"/>
    <x v="3345"/>
    <d v="2017-04-22T00:00:00"/>
    <n v="252"/>
    <b v="1"/>
    <s v="Approved"/>
    <s v="WeareA2B"/>
    <s v="Standard"/>
    <s v="medium"/>
    <s v="medium"/>
    <n v="1228.07"/>
    <n v="400.91"/>
    <d v="2000-05-22T00:00:00"/>
    <n v="827.15999999999985"/>
    <s v="F"/>
    <n v="37"/>
    <d v="1968-09-18T00:00:00"/>
    <n v="51.826961802384574"/>
    <s v="Payment Adjustment Coordinator"/>
    <s v="Financial Services"/>
    <s v="High Net Worth"/>
    <s v="N"/>
    <s v="Yes"/>
    <n v="16"/>
    <m/>
  </r>
  <r>
    <n v="9528"/>
    <n v="6"/>
    <x v="274"/>
    <d v="2017-04-22T00:00:00"/>
    <n v="252"/>
    <b v="0"/>
    <s v="Approved"/>
    <s v="OHM Cycles"/>
    <s v="Standard"/>
    <s v="high"/>
    <s v="medium"/>
    <n v="227.88"/>
    <n v="136.72999999999999"/>
    <d v="2003-02-07T00:00:00"/>
    <n v="91.15"/>
    <s v="M"/>
    <n v="46"/>
    <d v="1977-07-03T00:00:00"/>
    <n v="43.03244125443937"/>
    <s v="Business Systems Development Analyst"/>
    <s v="n/a"/>
    <s v="Mass Customer"/>
    <s v="N"/>
    <s v="No"/>
    <n v="18"/>
    <m/>
  </r>
  <r>
    <n v="10880"/>
    <n v="96"/>
    <x v="2979"/>
    <d v="2017-04-22T00:00:00"/>
    <n v="252"/>
    <b v="1"/>
    <s v="Approved"/>
    <s v="WeareA2B"/>
    <s v="Road"/>
    <s v="low"/>
    <s v="small"/>
    <n v="1172.78"/>
    <n v="1043.77"/>
    <d v="2002-10-10T00:00:00"/>
    <n v="129.01"/>
    <s v="F"/>
    <n v="48"/>
    <d v="1993-03-13T00:00:00"/>
    <n v="27.328331665398274"/>
    <s v="Web Designer III"/>
    <s v="n/a"/>
    <s v="Mass Customer"/>
    <s v="N"/>
    <s v="No"/>
    <n v="9"/>
    <m/>
  </r>
  <r>
    <n v="11444"/>
    <n v="93"/>
    <x v="2679"/>
    <d v="2017-04-22T00:00:00"/>
    <n v="252"/>
    <b v="0"/>
    <s v="Approved"/>
    <s v="WeareA2B"/>
    <s v="Standard"/>
    <s v="medium"/>
    <s v="medium"/>
    <n v="1065.03"/>
    <n v="230.09"/>
    <d v="2002-10-10T00:00:00"/>
    <n v="834.93999999999994"/>
    <s v="M"/>
    <n v="89"/>
    <d v="1976-01-19T00:00:00"/>
    <n v="44.487235774987312"/>
    <s v="Software Test Engineer IV"/>
    <s v="Health"/>
    <s v="Mass Customer"/>
    <s v="N"/>
    <s v="Yes"/>
    <n v="19"/>
    <m/>
  </r>
  <r>
    <n v="11709"/>
    <n v="52"/>
    <x v="2447"/>
    <d v="2017-04-22T00:00:00"/>
    <n v="252"/>
    <b v="0"/>
    <s v="Approved"/>
    <s v="OHM Cycles"/>
    <s v="Road"/>
    <s v="medium"/>
    <s v="medium"/>
    <n v="1280.28"/>
    <n v="829.51"/>
    <d v="2009-04-12T00:00:00"/>
    <n v="450.77"/>
    <s v="M"/>
    <n v="29"/>
    <d v="1997-09-02T00:00:00"/>
    <n v="22.851619336631149"/>
    <n v="0"/>
    <s v="Retail"/>
    <s v="Affluent Customer"/>
    <s v="N"/>
    <s v="Yes"/>
    <n v="4"/>
    <m/>
  </r>
  <r>
    <n v="11867"/>
    <n v="4"/>
    <x v="3381"/>
    <d v="2017-04-22T00:00:00"/>
    <n v="252"/>
    <b v="1"/>
    <s v="Approved"/>
    <s v="Giant Bicycles"/>
    <s v="Standard"/>
    <s v="high"/>
    <s v="medium"/>
    <n v="1129.1300000000001"/>
    <n v="677.48"/>
    <d v="2005-08-09T00:00:00"/>
    <n v="451.65000000000009"/>
    <s v="F"/>
    <n v="51"/>
    <d v="1991-02-13T00:00:00"/>
    <n v="29.407783720192793"/>
    <s v="Financial Advisor"/>
    <s v="Financial Services"/>
    <s v="Mass Customer"/>
    <s v="N"/>
    <s v="No"/>
    <n v="4"/>
    <m/>
  </r>
  <r>
    <n v="11874"/>
    <n v="1"/>
    <x v="975"/>
    <d v="2017-04-22T00:00:00"/>
    <n v="252"/>
    <b v="0"/>
    <s v="Approved"/>
    <s v="Giant Bicycles"/>
    <s v="Standard"/>
    <s v="medium"/>
    <s v="medium"/>
    <n v="1403.5"/>
    <n v="954.82"/>
    <d v="2016-11-14T00:00:00"/>
    <n v="448.67999999999995"/>
    <s v="F"/>
    <n v="69"/>
    <d v="1989-11-13T00:00:00"/>
    <n v="30.659838514713343"/>
    <s v="Account Executive"/>
    <s v="Manufacturing"/>
    <s v="Affluent Customer"/>
    <s v="N"/>
    <s v="No"/>
    <n v="8"/>
    <m/>
  </r>
  <r>
    <n v="11893"/>
    <n v="55"/>
    <x v="993"/>
    <d v="2017-04-22T00:00:00"/>
    <n v="252"/>
    <b v="0"/>
    <s v="Approved"/>
    <s v="Trek Bicycles"/>
    <s v="Road"/>
    <s v="medium"/>
    <s v="large"/>
    <n v="1894.19"/>
    <n v="598.76"/>
    <d v="2003-07-21T00:00:00"/>
    <n v="1295.43"/>
    <s v="F"/>
    <n v="16"/>
    <d v="1969-06-22T00:00:00"/>
    <n v="51.068057692795534"/>
    <s v="Web Developer II"/>
    <s v="n/a"/>
    <s v="Mass Customer"/>
    <s v="N"/>
    <s v="No"/>
    <n v="6"/>
    <m/>
  </r>
  <r>
    <n v="11927"/>
    <n v="9"/>
    <x v="1421"/>
    <d v="2017-04-22T00:00:00"/>
    <n v="252"/>
    <b v="1"/>
    <s v="Approved"/>
    <s v="Norco Bicycles"/>
    <s v="Standard"/>
    <s v="medium"/>
    <s v="small"/>
    <n v="1216.1400000000001"/>
    <n v="1082.3599999999999"/>
    <d v="2003-03-18T00:00:00"/>
    <n v="133.7800000000002"/>
    <s v="F"/>
    <n v="52"/>
    <d v="1958-04-05T00:00:00"/>
    <n v="62.289975501014709"/>
    <s v="VP Product Management"/>
    <s v="Manufacturing"/>
    <s v="High Net Worth"/>
    <s v="N"/>
    <s v="Yes"/>
    <n v="11"/>
    <m/>
  </r>
  <r>
    <n v="12426"/>
    <n v="46"/>
    <x v="721"/>
    <d v="2017-04-22T00:00:00"/>
    <n v="252"/>
    <b v="0"/>
    <s v="Approved"/>
    <s v="Solex"/>
    <s v="Standard"/>
    <s v="low"/>
    <s v="medium"/>
    <n v="1289.8499999999999"/>
    <n v="74.510000000000005"/>
    <d v="2007-12-11T00:00:00"/>
    <n v="1215.3399999999999"/>
    <s v="U"/>
    <n v="30"/>
    <d v="1899-12-30T00:00:00"/>
    <n v="0"/>
    <s v="Tax Accountant"/>
    <s v="IT"/>
    <s v="Mass Customer"/>
    <s v="N"/>
    <s v="No"/>
    <n v="0"/>
    <m/>
  </r>
  <r>
    <n v="12455"/>
    <n v="65"/>
    <x v="1490"/>
    <d v="2017-04-22T00:00:00"/>
    <n v="252"/>
    <b v="0"/>
    <s v="Approved"/>
    <s v="WeareA2B"/>
    <s v="Standard"/>
    <s v="medium"/>
    <s v="medium"/>
    <n v="1807.45"/>
    <n v="778.69"/>
    <d v="2015-05-21T00:00:00"/>
    <n v="1028.76"/>
    <s v="F"/>
    <n v="66"/>
    <d v="1963-12-11T00:00:00"/>
    <n v="56.602304268137999"/>
    <s v="Geologist II"/>
    <s v="Telecommunications"/>
    <s v="Affluent Customer"/>
    <s v="N"/>
    <s v="Yes"/>
    <n v="18"/>
    <m/>
  </r>
  <r>
    <n v="13849"/>
    <n v="0"/>
    <x v="3344"/>
    <d v="2017-10-15T00:00:00"/>
    <m/>
    <b v="0"/>
    <s v="Approved"/>
    <m/>
    <m/>
    <m/>
    <m/>
    <n v="1989.3"/>
    <m/>
    <m/>
    <m/>
    <m/>
    <m/>
    <m/>
    <m/>
    <m/>
    <m/>
    <m/>
    <m/>
    <m/>
    <m/>
    <m/>
  </r>
  <r>
    <n v="12966"/>
    <n v="0"/>
    <x v="2835"/>
    <d v="2017-04-22T00:00:00"/>
    <n v="252"/>
    <b v="1"/>
    <s v="Approved"/>
    <s v="Solex"/>
    <s v="Standard"/>
    <s v="medium"/>
    <s v="medium"/>
    <n v="71.489999999999995"/>
    <n v="53.62"/>
    <d v="2012-09-15T00:00:00"/>
    <n v="17.869999999999997"/>
    <s v="F"/>
    <n v="28"/>
    <d v="1999-01-24T00:00:00"/>
    <n v="21.457098788685943"/>
    <s v="Assistant Media Planner"/>
    <s v="Entertainment"/>
    <s v="High Net Worth"/>
    <s v="N"/>
    <s v="Yes"/>
    <n v="4"/>
    <m/>
  </r>
  <r>
    <n v="13198"/>
    <n v="18"/>
    <x v="1793"/>
    <d v="2017-04-22T00:00:00"/>
    <n v="252"/>
    <b v="0"/>
    <s v="Approved"/>
    <s v="Norco Bicycles"/>
    <s v="Standard"/>
    <s v="high"/>
    <s v="medium"/>
    <n v="1148.6400000000001"/>
    <n v="689.18"/>
    <d v="2015-08-10T00:00:00"/>
    <n v="459.46000000000015"/>
    <s v="F"/>
    <n v="51"/>
    <d v="1981-04-21T00:00:00"/>
    <n v="39.229701528411972"/>
    <s v="VP Marketing"/>
    <s v="Financial Services"/>
    <s v="High Net Worth"/>
    <s v="N"/>
    <s v="No"/>
    <n v="7"/>
    <m/>
  </r>
  <r>
    <n v="13521"/>
    <n v="3"/>
    <x v="2185"/>
    <d v="2017-04-22T00:00:00"/>
    <n v="252"/>
    <b v="1"/>
    <s v="Approved"/>
    <s v="Trek Bicycles"/>
    <s v="Standard"/>
    <s v="medium"/>
    <s v="large"/>
    <n v="2091.4699999999998"/>
    <n v="388.92"/>
    <d v="2007-08-04T00:00:00"/>
    <n v="1702.5499999999997"/>
    <s v="F"/>
    <n v="53"/>
    <d v="1977-12-21T00:00:00"/>
    <n v="42.563948103754434"/>
    <s v="Accountant IV"/>
    <s v="Property"/>
    <s v="Mass Customer"/>
    <s v="N"/>
    <s v="Yes"/>
    <n v="16"/>
    <m/>
  </r>
  <r>
    <n v="13525"/>
    <n v="29"/>
    <x v="74"/>
    <d v="2017-04-22T00:00:00"/>
    <n v="252"/>
    <b v="0"/>
    <s v="Approved"/>
    <s v="WeareA2B"/>
    <s v="Standard"/>
    <s v="medium"/>
    <s v="medium"/>
    <n v="1065.03"/>
    <n v="230.09"/>
    <d v="2013-06-09T00:00:00"/>
    <n v="834.93999999999994"/>
    <s v="F"/>
    <n v="95"/>
    <d v="1990-01-01T00:00:00"/>
    <n v="30.525591939370877"/>
    <s v="Structural Engineer"/>
    <s v="Property"/>
    <s v="High Net Worth"/>
    <s v="N"/>
    <s v="Yes"/>
    <n v="16"/>
    <m/>
  </r>
  <r>
    <n v="13972"/>
    <n v="25"/>
    <x v="1382"/>
    <d v="2017-04-22T00:00:00"/>
    <n v="252"/>
    <b v="0"/>
    <s v="Approved"/>
    <s v="Giant Bicycles"/>
    <s v="Road"/>
    <s v="medium"/>
    <s v="medium"/>
    <n v="1538.99"/>
    <n v="829.65"/>
    <d v="1991-08-05T00:00:00"/>
    <n v="709.34"/>
    <s v="M"/>
    <n v="49"/>
    <d v="1960-04-21T00:00:00"/>
    <n v="60.243400158548958"/>
    <s v="VP Product Management"/>
    <s v="n/a"/>
    <s v="Mass Customer"/>
    <s v="N"/>
    <s v="Yes"/>
    <n v="20"/>
    <m/>
  </r>
  <r>
    <n v="14078"/>
    <n v="1"/>
    <x v="831"/>
    <d v="2017-04-22T00:00:00"/>
    <n v="252"/>
    <b v="0"/>
    <s v="Approved"/>
    <s v="Giant Bicycles"/>
    <s v="Standard"/>
    <s v="medium"/>
    <s v="medium"/>
    <n v="1403.5"/>
    <n v="954.82"/>
    <d v="1991-11-07T00:00:00"/>
    <n v="448.67999999999995"/>
    <s v="F"/>
    <n v="30"/>
    <d v="1988-03-01T00:00:00"/>
    <n v="32.363948103754439"/>
    <s v="Automation Specialist I"/>
    <s v="Manufacturing"/>
    <s v="Mass Customer"/>
    <s v="N"/>
    <s v="Yes"/>
    <n v="6"/>
    <m/>
  </r>
  <r>
    <n v="14502"/>
    <n v="11"/>
    <x v="4"/>
    <d v="2017-04-22T00:00:00"/>
    <n v="252"/>
    <b v="1"/>
    <s v="Approved"/>
    <s v="Trek Bicycles"/>
    <s v="Standard"/>
    <s v="medium"/>
    <s v="small"/>
    <n v="1775.81"/>
    <n v="1580.47"/>
    <d v="2010-05-05T00:00:00"/>
    <n v="195.33999999999992"/>
    <s v="F"/>
    <n v="11"/>
    <d v="1997-12-14T00:00:00"/>
    <n v="22.569427555809231"/>
    <s v="Electrical Engineer"/>
    <s v="Manufacturing"/>
    <s v="High Net Worth"/>
    <s v="N"/>
    <s v="No"/>
    <n v="3"/>
    <m/>
  </r>
  <r>
    <n v="14775"/>
    <n v="21"/>
    <x v="1878"/>
    <d v="2017-04-22T00:00:00"/>
    <n v="252"/>
    <b v="1"/>
    <s v="Approved"/>
    <s v="Solex"/>
    <s v="Standard"/>
    <s v="medium"/>
    <s v="large"/>
    <n v="1071.23"/>
    <n v="380.74"/>
    <d v="1996-04-05T00:00:00"/>
    <n v="690.49"/>
    <s v="F"/>
    <n v="4"/>
    <d v="1981-03-30T00:00:00"/>
    <n v="39.289975501014709"/>
    <s v="Tax Accountant"/>
    <s v="Manufacturing"/>
    <s v="Mass Customer"/>
    <s v="N"/>
    <s v="No"/>
    <n v="18"/>
    <m/>
  </r>
  <r>
    <n v="14917"/>
    <n v="5"/>
    <x v="1530"/>
    <d v="2017-04-22T00:00:00"/>
    <n v="252"/>
    <b v="0"/>
    <s v="Approved"/>
    <s v="Giant Bicycles"/>
    <s v="Standard"/>
    <s v="high"/>
    <s v="medium"/>
    <n v="1129.1300000000001"/>
    <n v="677.48"/>
    <d v="2005-08-09T00:00:00"/>
    <n v="451.65000000000009"/>
    <s v="F"/>
    <n v="11"/>
    <d v="1991-05-18T00:00:00"/>
    <n v="29.15024947361745"/>
    <s v="Environmental Specialist"/>
    <s v="n/a"/>
    <s v="High Net Worth"/>
    <s v="N"/>
    <s v="Yes"/>
    <n v="4"/>
    <m/>
  </r>
  <r>
    <n v="14951"/>
    <n v="63"/>
    <x v="3094"/>
    <d v="2017-04-22T00:00:00"/>
    <n v="252"/>
    <b v="1"/>
    <s v="Approved"/>
    <s v="Solex"/>
    <s v="Standard"/>
    <s v="medium"/>
    <s v="medium"/>
    <n v="1483.2"/>
    <n v="99.59"/>
    <d v="1998-12-17T00:00:00"/>
    <n v="1383.6100000000001"/>
    <s v="F"/>
    <n v="10"/>
    <d v="1979-06-06T00:00:00"/>
    <n v="41.106413857179092"/>
    <s v="Registered Nurse"/>
    <s v="Health"/>
    <s v="Mass Customer"/>
    <s v="N"/>
    <s v="No"/>
    <n v="4"/>
    <m/>
  </r>
  <r>
    <n v="15214"/>
    <n v="65"/>
    <x v="16"/>
    <d v="2017-04-22T00:00:00"/>
    <n v="252"/>
    <b v="1"/>
    <s v="Approved"/>
    <s v="WeareA2B"/>
    <s v="Standard"/>
    <s v="medium"/>
    <s v="medium"/>
    <n v="1807.45"/>
    <n v="778.69"/>
    <d v="2015-04-11T00:00:00"/>
    <n v="1028.76"/>
    <s v="F"/>
    <n v="1"/>
    <d v="1978-12-02T00:00:00"/>
    <n v="41.616002898274985"/>
    <s v="Computer Systems Analyst I"/>
    <s v="n/a"/>
    <s v="Mass Customer"/>
    <s v="N"/>
    <s v="Yes"/>
    <n v="16"/>
    <m/>
  </r>
  <r>
    <n v="15693"/>
    <n v="70"/>
    <x v="2108"/>
    <d v="2017-04-22T00:00:00"/>
    <n v="252"/>
    <b v="0"/>
    <s v="Approved"/>
    <s v="Norco Bicycles"/>
    <s v="Road"/>
    <s v="medium"/>
    <s v="medium"/>
    <n v="1036.5899999999999"/>
    <n v="206.35"/>
    <d v="1991-05-06T00:00:00"/>
    <n v="830.2399999999999"/>
    <s v="M"/>
    <n v="14"/>
    <d v="1993-12-09T00:00:00"/>
    <n v="26.585865911973617"/>
    <s v="Environmental Specialist"/>
    <s v="Financial Services"/>
    <s v="High Net Worth"/>
    <s v="N"/>
    <s v="No"/>
    <n v="8"/>
    <m/>
  </r>
  <r>
    <n v="15971"/>
    <n v="73"/>
    <x v="2858"/>
    <d v="2017-04-22T00:00:00"/>
    <n v="252"/>
    <b v="1"/>
    <s v="Approved"/>
    <s v="Solex"/>
    <s v="Standard"/>
    <s v="medium"/>
    <s v="medium"/>
    <n v="1945.43"/>
    <n v="333.18"/>
    <d v="2002-08-31T00:00:00"/>
    <n v="1612.25"/>
    <s v="F"/>
    <n v="41"/>
    <d v="1978-02-11T00:00:00"/>
    <n v="42.421482350329782"/>
    <s v="Safety Technician II"/>
    <s v="Manufacturing"/>
    <s v="Affluent Customer"/>
    <s v="N"/>
    <s v="No"/>
    <n v="12"/>
    <m/>
  </r>
  <r>
    <n v="16019"/>
    <n v="43"/>
    <x v="94"/>
    <d v="2017-04-22T00:00:00"/>
    <n v="252"/>
    <b v="0"/>
    <s v="Approved"/>
    <s v="Solex"/>
    <s v="Standard"/>
    <s v="medium"/>
    <s v="medium"/>
    <n v="1151.96"/>
    <n v="649.49"/>
    <d v="1999-12-04T00:00:00"/>
    <n v="502.47"/>
    <s v="M"/>
    <n v="62"/>
    <d v="1992-12-13T00:00:00"/>
    <n v="27.574907007864027"/>
    <s v="Registered Nurse"/>
    <s v="Health"/>
    <s v="Affluent Customer"/>
    <s v="N"/>
    <s v="No"/>
    <n v="3"/>
    <m/>
  </r>
  <r>
    <n v="16590"/>
    <n v="92"/>
    <x v="1272"/>
    <d v="2017-04-22T00:00:00"/>
    <n v="252"/>
    <b v="0"/>
    <s v="Approved"/>
    <s v="WeareA2B"/>
    <s v="Standard"/>
    <s v="medium"/>
    <s v="small"/>
    <n v="1415.01"/>
    <n v="1259.3599999999999"/>
    <d v="1994-08-10T00:00:00"/>
    <n v="155.65000000000009"/>
    <s v="F"/>
    <n v="94"/>
    <d v="1969-06-19T00:00:00"/>
    <n v="51.076276870877727"/>
    <n v="0"/>
    <s v="n/a"/>
    <s v="Mass Customer"/>
    <s v="N"/>
    <s v="Yes"/>
    <n v="6"/>
    <m/>
  </r>
  <r>
    <n v="17188"/>
    <n v="21"/>
    <x v="268"/>
    <d v="2017-04-22T00:00:00"/>
    <n v="252"/>
    <b v="0"/>
    <s v="Approved"/>
    <s v="Solex"/>
    <s v="Standard"/>
    <s v="medium"/>
    <s v="large"/>
    <n v="1071.23"/>
    <n v="380.74"/>
    <d v="1996-04-05T00:00:00"/>
    <n v="690.49"/>
    <s v="M"/>
    <n v="96"/>
    <d v="1980-09-10T00:00:00"/>
    <n v="39.84066043252156"/>
    <s v="Financial Advisor"/>
    <s v="Financial Services"/>
    <s v="Mass Customer"/>
    <s v="N"/>
    <s v="Yes"/>
    <n v="19"/>
    <m/>
  </r>
  <r>
    <n v="17309"/>
    <n v="2"/>
    <x v="2050"/>
    <d v="2017-04-22T00:00:00"/>
    <n v="252"/>
    <b v="0"/>
    <s v="Approved"/>
    <s v="Solex"/>
    <s v="Standard"/>
    <s v="medium"/>
    <s v="medium"/>
    <n v="71.489999999999995"/>
    <n v="53.62"/>
    <d v="2011-08-29T00:00:00"/>
    <n v="17.869999999999997"/>
    <s v="F"/>
    <n v="40"/>
    <d v="1975-10-17T00:00:00"/>
    <n v="44.744770021562658"/>
    <s v="Graphic Designer"/>
    <s v="n/a"/>
    <s v="Mass Customer"/>
    <s v="N"/>
    <s v="Yes"/>
    <n v="17"/>
    <m/>
  </r>
  <r>
    <n v="17626"/>
    <n v="0"/>
    <x v="2647"/>
    <d v="2017-04-22T00:00:00"/>
    <n v="252"/>
    <b v="0"/>
    <s v="Approved"/>
    <s v="Trek Bicycles"/>
    <s v="Standard"/>
    <s v="medium"/>
    <s v="medium"/>
    <n v="499.53"/>
    <n v="388.72"/>
    <d v="1999-06-23T00:00:00"/>
    <n v="110.80999999999995"/>
    <s v="M"/>
    <n v="64"/>
    <d v="1967-06-02T00:00:00"/>
    <n v="53.125591939370878"/>
    <s v="Clinical Specialist"/>
    <s v="Health"/>
    <s v="High Net Worth"/>
    <s v="N"/>
    <s v="No"/>
    <n v="11"/>
    <m/>
  </r>
  <r>
    <n v="17692"/>
    <n v="6"/>
    <x v="847"/>
    <d v="2017-04-22T00:00:00"/>
    <n v="252"/>
    <b v="0"/>
    <s v="Approved"/>
    <s v="OHM Cycles"/>
    <s v="Standard"/>
    <s v="high"/>
    <s v="medium"/>
    <n v="227.88"/>
    <n v="136.72999999999999"/>
    <d v="2004-09-28T00:00:00"/>
    <n v="91.15"/>
    <s v="F"/>
    <n v="44"/>
    <d v="1975-11-05T00:00:00"/>
    <n v="44.692715227042108"/>
    <s v="Budget/Accounting Analyst III"/>
    <s v="Health"/>
    <s v="Affluent Customer"/>
    <s v="N"/>
    <s v="Yes"/>
    <n v="6"/>
    <m/>
  </r>
  <r>
    <n v="18154"/>
    <n v="35"/>
    <x v="2314"/>
    <d v="2017-04-22T00:00:00"/>
    <n v="252"/>
    <b v="0"/>
    <s v="Approved"/>
    <s v="Trek Bicycles"/>
    <s v="Standard"/>
    <s v="low"/>
    <s v="medium"/>
    <n v="1057.51"/>
    <n v="154.4"/>
    <d v="1994-07-12T00:00:00"/>
    <n v="903.11"/>
    <s v="F"/>
    <n v="31"/>
    <d v="1970-02-14T00:00:00"/>
    <n v="50.418742624302382"/>
    <s v="Executive Secretary"/>
    <s v="Financial Services"/>
    <s v="Mass Customer"/>
    <s v="N"/>
    <s v="No"/>
    <n v="12"/>
    <m/>
  </r>
  <r>
    <n v="18804"/>
    <n v="54"/>
    <x v="2228"/>
    <d v="2017-04-22T00:00:00"/>
    <n v="252"/>
    <b v="1"/>
    <s v="Approved"/>
    <s v="WeareA2B"/>
    <s v="Standard"/>
    <s v="medium"/>
    <s v="medium"/>
    <n v="1292.8399999999999"/>
    <n v="13.44"/>
    <d v="2009-04-12T00:00:00"/>
    <n v="1279.3999999999999"/>
    <s v="M"/>
    <n v="27"/>
    <d v="1977-10-13T00:00:00"/>
    <n v="42.752989199644851"/>
    <s v="Librarian"/>
    <s v="Entertainment"/>
    <s v="Mass Customer"/>
    <s v="N"/>
    <s v="No"/>
    <n v="15"/>
    <m/>
  </r>
  <r>
    <n v="19566"/>
    <n v="43"/>
    <x v="316"/>
    <d v="2017-04-22T00:00:00"/>
    <n v="252"/>
    <b v="1"/>
    <s v="Approved"/>
    <s v="Solex"/>
    <s v="Standard"/>
    <s v="medium"/>
    <s v="medium"/>
    <n v="1151.96"/>
    <n v="649.49"/>
    <d v="2007-12-11T00:00:00"/>
    <n v="502.47"/>
    <s v="U"/>
    <n v="83"/>
    <d v="1899-12-30T00:00:00"/>
    <n v="0"/>
    <s v="Research Associate"/>
    <s v="IT"/>
    <s v="Mass Customer"/>
    <s v="N"/>
    <s v="Yes"/>
    <n v="0"/>
    <m/>
  </r>
  <r>
    <n v="19658"/>
    <n v="13"/>
    <x v="3448"/>
    <d v="2017-04-22T00:00:00"/>
    <n v="252"/>
    <b v="0"/>
    <s v="Approved"/>
    <s v="Solex"/>
    <s v="Standard"/>
    <s v="medium"/>
    <s v="medium"/>
    <n v="1163.8900000000001"/>
    <n v="589.27"/>
    <d v="1996-11-09T00:00:00"/>
    <n v="574.62000000000012"/>
    <s v="F"/>
    <n v="26"/>
    <d v="1994-11-23T00:00:00"/>
    <n v="25.629701528411971"/>
    <s v="Graphic Designer"/>
    <s v="Entertainment"/>
    <s v="Mass Customer"/>
    <s v="N"/>
    <s v="Yes"/>
    <n v="8"/>
    <m/>
  </r>
  <r>
    <n v="13873"/>
    <n v="0"/>
    <x v="682"/>
    <d v="2017-01-30T00:00:00"/>
    <m/>
    <b v="0"/>
    <s v="Approved"/>
    <m/>
    <m/>
    <m/>
    <m/>
    <n v="1413.98"/>
    <m/>
    <m/>
    <m/>
    <m/>
    <m/>
    <m/>
    <m/>
    <m/>
    <m/>
    <m/>
    <m/>
    <m/>
    <m/>
    <m/>
  </r>
  <r>
    <n v="19818"/>
    <n v="7"/>
    <x v="85"/>
    <d v="2017-04-22T00:00:00"/>
    <n v="252"/>
    <b v="0"/>
    <s v="Approved"/>
    <s v="Trek Bicycles"/>
    <s v="Road"/>
    <s v="low"/>
    <s v="medium"/>
    <n v="980.37"/>
    <n v="234.43"/>
    <d v="2003-08-05T00:00:00"/>
    <n v="745.94"/>
    <s v="M"/>
    <n v="34"/>
    <d v="1981-12-10T00:00:00"/>
    <n v="38.591345364028413"/>
    <s v="Sales Associate"/>
    <s v="Manufacturing"/>
    <s v="Affluent Customer"/>
    <s v="N"/>
    <s v="Yes"/>
    <n v="10"/>
    <m/>
  </r>
  <r>
    <n v="19930"/>
    <n v="82"/>
    <x v="2009"/>
    <d v="2017-04-22T00:00:00"/>
    <n v="252"/>
    <b v="1"/>
    <s v="Approved"/>
    <s v="Norco Bicycles"/>
    <s v="Standard"/>
    <s v="high"/>
    <s v="medium"/>
    <n v="1148.6400000000001"/>
    <n v="689.18"/>
    <d v="2015-08-10T00:00:00"/>
    <n v="459.46000000000015"/>
    <s v="F"/>
    <n v="49"/>
    <d v="1990-05-25T00:00:00"/>
    <n v="30.131071391425671"/>
    <s v="Associate Professor"/>
    <s v="Manufacturing"/>
    <s v="Mass Customer"/>
    <s v="N"/>
    <s v="Yes"/>
    <n v="8"/>
    <m/>
  </r>
  <r>
    <n v="7"/>
    <n v="22"/>
    <x v="3080"/>
    <d v="2017-04-21T00:00:00"/>
    <n v="253"/>
    <b v="1"/>
    <s v="Approved"/>
    <s v="WeareA2B"/>
    <s v="Standard"/>
    <s v="medium"/>
    <s v="medium"/>
    <n v="60.34"/>
    <n v="45.26"/>
    <d v="1993-07-15T00:00:00"/>
    <n v="15.080000000000005"/>
    <s v="M"/>
    <n v="56"/>
    <d v="1978-07-27T00:00:00"/>
    <n v="41.966687829781833"/>
    <s v="Food Chemist"/>
    <s v="Health"/>
    <s v="Mass Customer"/>
    <s v="N"/>
    <s v="Yes"/>
    <n v="12"/>
    <m/>
  </r>
  <r>
    <n v="218"/>
    <n v="40"/>
    <x v="118"/>
    <d v="2017-04-21T00:00:00"/>
    <n v="253"/>
    <b v="0"/>
    <s v="Approved"/>
    <s v="Trek Bicycles"/>
    <s v="Road"/>
    <s v="medium"/>
    <s v="large"/>
    <n v="1894.19"/>
    <n v="598.76"/>
    <d v="2003-07-21T00:00:00"/>
    <n v="1295.43"/>
    <s v="M"/>
    <n v="78"/>
    <d v="1964-11-29T00:00:00"/>
    <n v="55.632441254439371"/>
    <s v="Systems Administrator III"/>
    <s v="n/a"/>
    <s v="High Net Worth"/>
    <s v="N"/>
    <s v="No"/>
    <n v="14"/>
    <m/>
  </r>
  <r>
    <n v="1692"/>
    <n v="77"/>
    <x v="2669"/>
    <d v="2017-04-21T00:00:00"/>
    <n v="253"/>
    <b v="1"/>
    <s v="Approved"/>
    <s v="Norco Bicycles"/>
    <s v="Road"/>
    <s v="medium"/>
    <s v="large"/>
    <n v="1240.31"/>
    <n v="795.1"/>
    <d v="2003-09-09T00:00:00"/>
    <n v="445.20999999999992"/>
    <s v="F"/>
    <n v="98"/>
    <d v="1977-01-03T00:00:00"/>
    <n v="43.528331665398277"/>
    <s v="Librarian"/>
    <s v="Entertainment"/>
    <s v="Affluent Customer"/>
    <s v="N"/>
    <s v="Yes"/>
    <n v="3"/>
    <m/>
  </r>
  <r>
    <n v="2403"/>
    <n v="13"/>
    <x v="1580"/>
    <d v="2017-04-21T00:00:00"/>
    <n v="253"/>
    <b v="1"/>
    <s v="Approved"/>
    <s v="Solex"/>
    <s v="Standard"/>
    <s v="medium"/>
    <s v="medium"/>
    <n v="1163.8900000000001"/>
    <n v="589.27"/>
    <d v="1996-11-09T00:00:00"/>
    <n v="574.62000000000012"/>
    <s v="M"/>
    <n v="79"/>
    <d v="1971-07-05T00:00:00"/>
    <n v="49.03244125443937"/>
    <s v="Accounting Assistant III"/>
    <s v="Retail"/>
    <s v="Mass Customer"/>
    <s v="N"/>
    <s v="Yes"/>
    <n v="4"/>
    <m/>
  </r>
  <r>
    <n v="2992"/>
    <n v="34"/>
    <x v="123"/>
    <d v="2017-04-21T00:00:00"/>
    <n v="253"/>
    <b v="0"/>
    <s v="Approved"/>
    <s v="Norco Bicycles"/>
    <s v="Road"/>
    <s v="high"/>
    <s v="large"/>
    <n v="774.53"/>
    <n v="464.72"/>
    <d v="2003-03-18T00:00:00"/>
    <n v="309.80999999999995"/>
    <s v="F"/>
    <n v="94"/>
    <d v="1965-07-14T00:00:00"/>
    <n v="55.010523446220191"/>
    <s v="Operator"/>
    <s v="Manufacturing"/>
    <s v="Affluent Customer"/>
    <s v="N"/>
    <s v="No"/>
    <n v="16"/>
    <m/>
  </r>
  <r>
    <n v="3277"/>
    <n v="3"/>
    <x v="1799"/>
    <d v="2017-04-21T00:00:00"/>
    <n v="253"/>
    <b v="0"/>
    <s v="Approved"/>
    <s v="Trek Bicycles"/>
    <s v="Standard"/>
    <s v="medium"/>
    <s v="large"/>
    <n v="2091.4699999999998"/>
    <n v="388.92"/>
    <d v="1993-05-26T00:00:00"/>
    <n v="1702.5499999999997"/>
    <s v="F"/>
    <n v="25"/>
    <d v="2000-09-02T00:00:00"/>
    <n v="19.848879610603753"/>
    <s v="Assistant Manager"/>
    <s v="Retail"/>
    <s v="Affluent Customer"/>
    <s v="N"/>
    <s v="No"/>
    <n v="1"/>
    <m/>
  </r>
  <r>
    <n v="3806"/>
    <n v="83"/>
    <x v="3394"/>
    <d v="2017-04-21T00:00:00"/>
    <n v="253"/>
    <b v="0"/>
    <s v="Approved"/>
    <s v="Solex"/>
    <s v="Touring"/>
    <s v="medium"/>
    <s v="large"/>
    <n v="2083.94"/>
    <n v="675.03"/>
    <d v="2013-09-16T00:00:00"/>
    <n v="1408.91"/>
    <s v="F"/>
    <n v="45"/>
    <d v="1988-04-02T00:00:00"/>
    <n v="32.276276870877723"/>
    <s v="Occupational Therapist"/>
    <s v="Health"/>
    <s v="Affluent Customer"/>
    <s v="N"/>
    <s v="No"/>
    <n v="19"/>
    <m/>
  </r>
  <r>
    <n v="3954"/>
    <n v="5"/>
    <x v="3449"/>
    <d v="2017-04-21T00:00:00"/>
    <n v="253"/>
    <b v="0"/>
    <s v="Approved"/>
    <s v="Trek Bicycles"/>
    <s v="Mountain"/>
    <s v="low"/>
    <s v="medium"/>
    <n v="574.64"/>
    <n v="459.71"/>
    <d v="2004-09-28T00:00:00"/>
    <n v="114.93"/>
    <s v="F"/>
    <n v="6"/>
    <d v="1976-02-23T00:00:00"/>
    <n v="44.39134536402841"/>
    <n v="0"/>
    <s v="Financial Services"/>
    <s v="Affluent Customer"/>
    <s v="N"/>
    <s v="Yes"/>
    <n v="11"/>
    <m/>
  </r>
  <r>
    <n v="3999"/>
    <n v="79"/>
    <x v="547"/>
    <d v="2017-04-21T00:00:00"/>
    <n v="253"/>
    <b v="1"/>
    <s v="Approved"/>
    <s v="Solex"/>
    <s v="Touring"/>
    <s v="medium"/>
    <s v="large"/>
    <n v="2083.94"/>
    <n v="675.03"/>
    <d v="2013-09-16T00:00:00"/>
    <n v="1408.91"/>
    <s v="U"/>
    <n v="18"/>
    <d v="1899-12-30T00:00:00"/>
    <n v="0"/>
    <s v="Biostatistician I"/>
    <s v="IT"/>
    <s v="High Net Worth"/>
    <s v="N"/>
    <s v="No"/>
    <n v="0"/>
    <m/>
  </r>
  <r>
    <n v="4147"/>
    <n v="3"/>
    <x v="592"/>
    <d v="2017-04-21T00:00:00"/>
    <n v="253"/>
    <b v="1"/>
    <s v="Approved"/>
    <s v="Trek Bicycles"/>
    <s v="Standard"/>
    <s v="medium"/>
    <s v="large"/>
    <n v="2091.4699999999998"/>
    <n v="388.92"/>
    <d v="2004-07-25T00:00:00"/>
    <n v="1702.5499999999997"/>
    <s v="M"/>
    <n v="83"/>
    <d v="1989-07-08T00:00:00"/>
    <n v="31.010523446220191"/>
    <s v="Human Resources Manager"/>
    <s v="Health"/>
    <s v="Mass Customer"/>
    <s v="N"/>
    <s v="Yes"/>
    <n v="4"/>
    <m/>
  </r>
  <r>
    <n v="4347"/>
    <n v="49"/>
    <x v="2635"/>
    <d v="2017-04-21T00:00:00"/>
    <n v="253"/>
    <b v="0"/>
    <s v="Approved"/>
    <s v="Trek Bicycles"/>
    <s v="Road"/>
    <s v="medium"/>
    <s v="medium"/>
    <n v="533.51"/>
    <n v="400.13"/>
    <d v="1991-01-21T00:00:00"/>
    <n v="133.38"/>
    <s v="F"/>
    <n v="47"/>
    <d v="1953-08-31T00:00:00"/>
    <n v="66.887235774987317"/>
    <s v="Food Chemist"/>
    <s v="Health"/>
    <s v="Affluent Customer"/>
    <s v="N"/>
    <s v="Yes"/>
    <n v="6"/>
    <m/>
  </r>
  <r>
    <n v="4583"/>
    <n v="80"/>
    <x v="1089"/>
    <d v="2017-04-21T00:00:00"/>
    <n v="253"/>
    <b v="1"/>
    <s v="Approved"/>
    <s v="OHM Cycles"/>
    <s v="Touring"/>
    <s v="low"/>
    <s v="medium"/>
    <n v="1073.07"/>
    <n v="933.84"/>
    <d v="2004-08-07T00:00:00"/>
    <n v="139.2299999999999"/>
    <s v="F"/>
    <n v="98"/>
    <d v="1975-11-22T00:00:00"/>
    <n v="44.646139884576357"/>
    <n v="0"/>
    <s v="Financial Services"/>
    <s v="Mass Customer"/>
    <s v="N"/>
    <s v="Yes"/>
    <n v="13"/>
    <m/>
  </r>
  <r>
    <n v="4648"/>
    <n v="13"/>
    <x v="2243"/>
    <d v="2017-04-21T00:00:00"/>
    <n v="253"/>
    <b v="1"/>
    <s v="Approved"/>
    <s v="Solex"/>
    <s v="Standard"/>
    <s v="medium"/>
    <s v="medium"/>
    <n v="1163.8900000000001"/>
    <n v="589.27"/>
    <d v="2016-07-09T00:00:00"/>
    <n v="574.62000000000012"/>
    <s v="F"/>
    <n v="99"/>
    <d v="1978-08-20T00:00:00"/>
    <n v="41.900934405124303"/>
    <s v="Speech Pathologist"/>
    <s v="n/a"/>
    <s v="Affluent Customer"/>
    <s v="N"/>
    <s v="Yes"/>
    <n v="12"/>
    <m/>
  </r>
  <r>
    <n v="4715"/>
    <n v="37"/>
    <x v="1545"/>
    <d v="2017-04-21T00:00:00"/>
    <n v="253"/>
    <b v="1"/>
    <s v="Approved"/>
    <s v="OHM Cycles"/>
    <s v="Standard"/>
    <s v="low"/>
    <s v="medium"/>
    <n v="1793.43"/>
    <n v="248.82"/>
    <d v="1999-07-20T00:00:00"/>
    <n v="1544.6100000000001"/>
    <s v="M"/>
    <n v="77"/>
    <d v="1985-11-10T00:00:00"/>
    <n v="34.670797418822929"/>
    <s v="VP Marketing"/>
    <s v="Financial Services"/>
    <s v="Mass Customer"/>
    <s v="N"/>
    <s v="No"/>
    <n v="20"/>
    <m/>
  </r>
  <r>
    <n v="4748"/>
    <n v="38"/>
    <x v="147"/>
    <d v="2017-04-21T00:00:00"/>
    <n v="253"/>
    <b v="1"/>
    <s v="Approved"/>
    <s v="Solex"/>
    <s v="Standard"/>
    <s v="medium"/>
    <s v="medium"/>
    <n v="1577.53"/>
    <n v="826.51"/>
    <d v="2011-03-16T00:00:00"/>
    <n v="751.02"/>
    <s v="F"/>
    <n v="32"/>
    <d v="1975-09-28T00:00:00"/>
    <n v="44.796824816083202"/>
    <s v="Junior Executive"/>
    <s v="n/a"/>
    <s v="Mass Customer"/>
    <s v="N"/>
    <s v="No"/>
    <n v="14"/>
    <m/>
  </r>
  <r>
    <n v="4963"/>
    <n v="0"/>
    <x v="2152"/>
    <d v="2017-04-21T00:00:00"/>
    <n v="253"/>
    <b v="1"/>
    <s v="Approved"/>
    <s v="Giant Bicycles"/>
    <s v="Standard"/>
    <s v="medium"/>
    <s v="medium"/>
    <n v="230.91"/>
    <n v="173.18"/>
    <d v="2006-11-10T00:00:00"/>
    <n v="57.72999999999999"/>
    <s v="F"/>
    <n v="94"/>
    <d v="1993-08-26T00:00:00"/>
    <n v="26.873537144850328"/>
    <s v="Senior Cost Accountant"/>
    <s v="Financial Services"/>
    <s v="High Net Worth"/>
    <s v="N"/>
    <s v="No"/>
    <n v="1"/>
    <m/>
  </r>
  <r>
    <n v="5051"/>
    <n v="90"/>
    <x v="2085"/>
    <d v="2017-04-21T00:00:00"/>
    <n v="253"/>
    <b v="0"/>
    <s v="Approved"/>
    <s v="Norco Bicycles"/>
    <s v="Standard"/>
    <s v="low"/>
    <s v="medium"/>
    <n v="363.01"/>
    <n v="290.41000000000003"/>
    <d v="2005-05-10T00:00:00"/>
    <n v="72.599999999999966"/>
    <s v="M"/>
    <n v="67"/>
    <d v="1956-05-06T00:00:00"/>
    <n v="64.205043994165393"/>
    <s v="Staff Scientist"/>
    <s v="n/a"/>
    <s v="Mass Customer"/>
    <s v="N"/>
    <s v="No"/>
    <n v="20"/>
    <m/>
  </r>
  <r>
    <n v="5521"/>
    <n v="84"/>
    <x v="2761"/>
    <d v="2017-04-21T00:00:00"/>
    <n v="253"/>
    <b v="1"/>
    <s v="Approved"/>
    <s v="Trek Bicycles"/>
    <s v="Road"/>
    <s v="medium"/>
    <s v="medium"/>
    <n v="290.62"/>
    <n v="215.14"/>
    <d v="2004-12-18T00:00:00"/>
    <n v="75.480000000000018"/>
    <s v="M"/>
    <n v="82"/>
    <d v="1991-12-13T00:00:00"/>
    <n v="28.577646733891424"/>
    <s v="Developer III"/>
    <s v="n/a"/>
    <s v="Mass Customer"/>
    <s v="N"/>
    <s v="No"/>
    <n v="3"/>
    <m/>
  </r>
  <r>
    <n v="5634"/>
    <n v="5"/>
    <x v="2123"/>
    <d v="2017-04-21T00:00:00"/>
    <n v="253"/>
    <b v="0"/>
    <s v="Approved"/>
    <s v="Trek Bicycles"/>
    <s v="Mountain"/>
    <s v="low"/>
    <s v="medium"/>
    <n v="574.64"/>
    <n v="459.71"/>
    <d v="2011-08-29T00:00:00"/>
    <n v="114.93"/>
    <s v="F"/>
    <n v="28"/>
    <d v="1977-10-04T00:00:00"/>
    <n v="42.777646733891423"/>
    <n v="0"/>
    <s v="Manufacturing"/>
    <s v="Mass Customer"/>
    <s v="N"/>
    <s v="Yes"/>
    <n v="5"/>
    <m/>
  </r>
  <r>
    <n v="6549"/>
    <n v="0"/>
    <x v="3120"/>
    <d v="2017-04-21T00:00:00"/>
    <n v="253"/>
    <b v="0"/>
    <s v="Approved"/>
    <s v="Norco Bicycles"/>
    <s v="Road"/>
    <s v="medium"/>
    <s v="medium"/>
    <n v="544.04999999999995"/>
    <n v="376.84"/>
    <d v="2000-05-22T00:00:00"/>
    <n v="167.20999999999998"/>
    <s v="F"/>
    <n v="44"/>
    <d v="1988-10-16T00:00:00"/>
    <n v="31.736550843480465"/>
    <s v="Legal Assistant"/>
    <s v="Manufacturing"/>
    <s v="High Net Worth"/>
    <s v="N"/>
    <s v="Yes"/>
    <n v="20"/>
    <m/>
  </r>
  <r>
    <n v="6739"/>
    <n v="69"/>
    <x v="645"/>
    <d v="2017-04-21T00:00:00"/>
    <n v="253"/>
    <b v="0"/>
    <s v="Approved"/>
    <s v="Giant Bicycles"/>
    <s v="Road"/>
    <s v="medium"/>
    <s v="medium"/>
    <n v="792.9"/>
    <n v="594.67999999999995"/>
    <d v="1992-10-02T00:00:00"/>
    <n v="198.22000000000003"/>
    <s v="F"/>
    <n v="20"/>
    <d v="1969-01-18T00:00:00"/>
    <n v="51.492715227042112"/>
    <n v="0"/>
    <s v="Retail"/>
    <s v="Affluent Customer"/>
    <s v="N"/>
    <s v="No"/>
    <n v="11"/>
    <m/>
  </r>
  <r>
    <n v="7052"/>
    <n v="15"/>
    <x v="3279"/>
    <d v="2017-04-21T00:00:00"/>
    <n v="253"/>
    <b v="1"/>
    <s v="Approved"/>
    <s v="Norco Bicycles"/>
    <s v="Standard"/>
    <s v="low"/>
    <s v="medium"/>
    <n v="958.74"/>
    <n v="748.9"/>
    <d v="2005-12-07T00:00:00"/>
    <n v="209.84000000000003"/>
    <s v="M"/>
    <n v="95"/>
    <d v="1965-11-18T00:00:00"/>
    <n v="54.662578240740736"/>
    <n v="0"/>
    <s v="Retail"/>
    <s v="Mass Customer"/>
    <s v="N"/>
    <s v="No"/>
    <n v="19"/>
    <m/>
  </r>
  <r>
    <n v="9015"/>
    <n v="24"/>
    <x v="1771"/>
    <d v="2017-04-21T00:00:00"/>
    <n v="253"/>
    <b v="0"/>
    <s v="Approved"/>
    <s v="Solex"/>
    <s v="Road"/>
    <s v="medium"/>
    <s v="large"/>
    <n v="1777.8"/>
    <n v="820.78"/>
    <d v="2011-05-07T00:00:00"/>
    <n v="957.02"/>
    <s v="M"/>
    <n v="7"/>
    <d v="1980-10-01T00:00:00"/>
    <n v="39.783126185946216"/>
    <s v="Developer IV"/>
    <s v="n/a"/>
    <s v="Mass Customer"/>
    <s v="N"/>
    <s v="No"/>
    <n v="21"/>
    <m/>
  </r>
  <r>
    <n v="9017"/>
    <n v="42"/>
    <x v="585"/>
    <d v="2017-04-21T00:00:00"/>
    <n v="253"/>
    <b v="0"/>
    <s v="Approved"/>
    <s v="OHM Cycles"/>
    <s v="Road"/>
    <s v="medium"/>
    <s v="small"/>
    <n v="1810"/>
    <n v="1610.9"/>
    <d v="2008-03-19T00:00:00"/>
    <n v="199.09999999999991"/>
    <s v="F"/>
    <n v="89"/>
    <d v="1999-05-10T00:00:00"/>
    <n v="21.166687829781836"/>
    <s v="Quality Control Specialist"/>
    <s v="Manufacturing"/>
    <s v="Mass Customer"/>
    <s v="N"/>
    <s v="No"/>
    <n v="2"/>
    <m/>
  </r>
  <r>
    <n v="9053"/>
    <n v="98"/>
    <x v="2630"/>
    <d v="2017-04-21T00:00:00"/>
    <n v="253"/>
    <b v="0"/>
    <s v="Approved"/>
    <s v="Trek Bicycles"/>
    <s v="Standard"/>
    <s v="high"/>
    <s v="medium"/>
    <n v="358.39"/>
    <n v="215.03"/>
    <d v="2004-01-16T00:00:00"/>
    <n v="143.35999999999999"/>
    <s v="F"/>
    <n v="41"/>
    <d v="1967-07-04T00:00:00"/>
    <n v="53.037920706494162"/>
    <s v="Chemical Engineer"/>
    <s v="Manufacturing"/>
    <s v="Mass Customer"/>
    <s v="N"/>
    <s v="Yes"/>
    <n v="5"/>
    <m/>
  </r>
  <r>
    <n v="9210"/>
    <n v="33"/>
    <x v="2372"/>
    <d v="2017-04-21T00:00:00"/>
    <n v="253"/>
    <b v="0"/>
    <s v="Approved"/>
    <s v="OHM Cycles"/>
    <s v="Road"/>
    <s v="medium"/>
    <s v="small"/>
    <n v="1810"/>
    <n v="1610.9"/>
    <d v="2011-05-09T00:00:00"/>
    <n v="199.09999999999991"/>
    <s v="F"/>
    <n v="71"/>
    <d v="1978-02-01T00:00:00"/>
    <n v="42.448879610603754"/>
    <s v="Chemical Engineer"/>
    <s v="Manufacturing"/>
    <s v="High Net Worth"/>
    <s v="N"/>
    <s v="Yes"/>
    <n v="7"/>
    <m/>
  </r>
  <r>
    <n v="9450"/>
    <n v="80"/>
    <x v="2193"/>
    <d v="2017-04-21T00:00:00"/>
    <n v="253"/>
    <b v="0"/>
    <s v="Approved"/>
    <s v="OHM Cycles"/>
    <s v="Touring"/>
    <s v="low"/>
    <s v="medium"/>
    <n v="1073.07"/>
    <n v="933.84"/>
    <d v="1997-01-25T00:00:00"/>
    <n v="139.2299999999999"/>
    <s v="M"/>
    <n v="97"/>
    <d v="1972-05-10T00:00:00"/>
    <n v="48.183126185946222"/>
    <s v="Software Test Engineer III"/>
    <s v="Manufacturing"/>
    <s v="Mass Customer"/>
    <s v="N"/>
    <s v="No"/>
    <n v="5"/>
    <m/>
  </r>
  <r>
    <n v="9826"/>
    <n v="84"/>
    <x v="2484"/>
    <d v="2017-04-21T00:00:00"/>
    <n v="253"/>
    <b v="1"/>
    <s v="Approved"/>
    <s v="Trek Bicycles"/>
    <s v="Road"/>
    <s v="medium"/>
    <s v="medium"/>
    <n v="290.62"/>
    <n v="215.14"/>
    <d v="2004-12-18T00:00:00"/>
    <n v="75.480000000000018"/>
    <s v="M"/>
    <n v="5"/>
    <d v="1982-05-20T00:00:00"/>
    <n v="38.15024947361745"/>
    <n v="0"/>
    <s v="Health"/>
    <s v="Affluent Customer"/>
    <s v="N"/>
    <s v="No"/>
    <n v="11"/>
    <m/>
  </r>
  <r>
    <n v="10129"/>
    <n v="35"/>
    <x v="699"/>
    <d v="2017-04-21T00:00:00"/>
    <n v="253"/>
    <b v="0"/>
    <s v="Approved"/>
    <s v="Trek Bicycles"/>
    <s v="Standard"/>
    <s v="low"/>
    <s v="medium"/>
    <n v="1057.51"/>
    <n v="154.4"/>
    <d v="1994-07-12T00:00:00"/>
    <n v="903.11"/>
    <s v="F"/>
    <n v="91"/>
    <d v="1981-10-27T00:00:00"/>
    <n v="38.711893309233886"/>
    <s v="Payment Adjustment Coordinator"/>
    <s v="Manufacturing"/>
    <s v="Affluent Customer"/>
    <s v="N"/>
    <s v="No"/>
    <n v="14"/>
    <m/>
  </r>
  <r>
    <n v="10184"/>
    <n v="38"/>
    <x v="250"/>
    <d v="2017-04-21T00:00:00"/>
    <n v="253"/>
    <b v="0"/>
    <s v="Approved"/>
    <s v="Solex"/>
    <s v="Standard"/>
    <s v="medium"/>
    <s v="medium"/>
    <n v="1577.53"/>
    <n v="826.51"/>
    <d v="1993-04-12T00:00:00"/>
    <n v="751.02"/>
    <s v="U"/>
    <n v="1"/>
    <d v="1899-12-30T00:00:00"/>
    <n v="0"/>
    <s v="VP Quality Control"/>
    <s v="IT"/>
    <s v="Affluent Customer"/>
    <s v="N"/>
    <s v="Yes"/>
    <n v="0"/>
    <m/>
  </r>
  <r>
    <n v="10550"/>
    <n v="51"/>
    <x v="2220"/>
    <d v="2017-04-21T00:00:00"/>
    <n v="253"/>
    <b v="1"/>
    <s v="Approved"/>
    <s v="OHM Cycles"/>
    <s v="Standard"/>
    <s v="high"/>
    <s v="medium"/>
    <n v="2005.66"/>
    <n v="1203.4000000000001"/>
    <d v="2006-10-01T00:00:00"/>
    <n v="802.26"/>
    <s v="F"/>
    <n v="26"/>
    <d v="1981-10-04T00:00:00"/>
    <n v="38.77490700786403"/>
    <s v="Media Manager I"/>
    <s v="Retail"/>
    <s v="Mass Customer"/>
    <s v="N"/>
    <s v="Yes"/>
    <n v="16"/>
    <m/>
  </r>
  <r>
    <n v="11089"/>
    <n v="24"/>
    <x v="2009"/>
    <d v="2017-04-21T00:00:00"/>
    <n v="253"/>
    <b v="0"/>
    <s v="Approved"/>
    <s v="Solex"/>
    <s v="Road"/>
    <s v="medium"/>
    <s v="large"/>
    <n v="1777.8"/>
    <n v="820.78"/>
    <d v="2002-03-22T00:00:00"/>
    <n v="957.02"/>
    <s v="F"/>
    <n v="49"/>
    <d v="1990-05-25T00:00:00"/>
    <n v="30.131071391425671"/>
    <s v="Associate Professor"/>
    <s v="Manufacturing"/>
    <s v="Mass Customer"/>
    <s v="N"/>
    <s v="Yes"/>
    <n v="8"/>
    <m/>
  </r>
  <r>
    <n v="11158"/>
    <n v="50"/>
    <x v="1266"/>
    <d v="2017-04-21T00:00:00"/>
    <n v="253"/>
    <b v="0"/>
    <s v="Approved"/>
    <s v="Giant Bicycles"/>
    <s v="Standard"/>
    <s v="medium"/>
    <s v="medium"/>
    <n v="642.70000000000005"/>
    <n v="211.37"/>
    <d v="2002-03-22T00:00:00"/>
    <n v="431.33000000000004"/>
    <s v="M"/>
    <n v="16"/>
    <d v="1977-10-02T00:00:00"/>
    <n v="42.783126185946216"/>
    <s v="Mechanical Systems Engineer"/>
    <s v="Retail"/>
    <s v="High Net Worth"/>
    <s v="N"/>
    <s v="No"/>
    <n v="7"/>
    <m/>
  </r>
  <r>
    <n v="11337"/>
    <n v="72"/>
    <x v="1201"/>
    <d v="2017-04-21T00:00:00"/>
    <n v="253"/>
    <b v="0"/>
    <s v="Approved"/>
    <s v="Norco Bicycles"/>
    <s v="Standard"/>
    <s v="medium"/>
    <s v="medium"/>
    <n v="360.4"/>
    <n v="270.3"/>
    <d v="2016-12-06T00:00:00"/>
    <n v="90.099999999999966"/>
    <s v="M"/>
    <n v="46"/>
    <d v="1978-03-02T00:00:00"/>
    <n v="42.369427555809231"/>
    <s v="Assistant Professor"/>
    <s v="n/a"/>
    <s v="Mass Customer"/>
    <s v="N"/>
    <s v="Yes"/>
    <n v="18"/>
    <m/>
  </r>
  <r>
    <n v="11338"/>
    <n v="7"/>
    <x v="222"/>
    <d v="2017-04-21T00:00:00"/>
    <n v="253"/>
    <b v="0"/>
    <s v="Approved"/>
    <s v="Trek Bicycles"/>
    <s v="Road"/>
    <s v="low"/>
    <s v="medium"/>
    <n v="980.37"/>
    <n v="234.43"/>
    <d v="2004-09-28T00:00:00"/>
    <n v="745.94"/>
    <s v="F"/>
    <n v="88"/>
    <d v="1976-08-16T00:00:00"/>
    <n v="43.911893309233889"/>
    <s v="Statistician II"/>
    <s v="Manufacturing"/>
    <s v="Mass Customer"/>
    <s v="N"/>
    <s v="Yes"/>
    <n v="19"/>
    <m/>
  </r>
  <r>
    <n v="11784"/>
    <n v="55"/>
    <x v="2834"/>
    <d v="2017-04-21T00:00:00"/>
    <n v="253"/>
    <b v="1"/>
    <s v="Approved"/>
    <s v="Trek Bicycles"/>
    <s v="Road"/>
    <s v="medium"/>
    <s v="large"/>
    <n v="1894.19"/>
    <n v="598.76"/>
    <d v="2014-03-03T00:00:00"/>
    <n v="1295.43"/>
    <s v="M"/>
    <n v="61"/>
    <d v="1954-01-20T00:00:00"/>
    <n v="66.498194679096898"/>
    <s v="Recruiting Manager"/>
    <s v="Property"/>
    <s v="Mass Customer"/>
    <s v="N"/>
    <s v="Yes"/>
    <n v="15"/>
    <m/>
  </r>
  <r>
    <n v="12261"/>
    <n v="11"/>
    <x v="2688"/>
    <d v="2017-04-21T00:00:00"/>
    <n v="253"/>
    <b v="1"/>
    <s v="Approved"/>
    <s v="Giant Bicycles"/>
    <s v="Standard"/>
    <s v="high"/>
    <s v="medium"/>
    <n v="1274.93"/>
    <n v="764.96"/>
    <d v="2007-08-04T00:00:00"/>
    <n v="509.97"/>
    <s v="M"/>
    <n v="73"/>
    <d v="1953-08-09T00:00:00"/>
    <n v="66.947509747590047"/>
    <s v="Research Assistant II"/>
    <s v="Retail"/>
    <s v="Mass Customer"/>
    <s v="N"/>
    <s v="No"/>
    <n v="8"/>
    <m/>
  </r>
  <r>
    <n v="12364"/>
    <n v="23"/>
    <x v="3367"/>
    <d v="2017-04-21T00:00:00"/>
    <n v="253"/>
    <b v="1"/>
    <s v="Approved"/>
    <s v="Norco Bicycles"/>
    <s v="Mountain"/>
    <s v="low"/>
    <s v="small"/>
    <n v="688.63"/>
    <n v="612.88"/>
    <d v="1993-10-02T00:00:00"/>
    <n v="75.75"/>
    <s v="M"/>
    <n v="29"/>
    <d v="1980-08-26T00:00:00"/>
    <n v="39.881756322932517"/>
    <s v="Web Developer II"/>
    <s v="Manufacturing"/>
    <s v="Mass Customer"/>
    <s v="N"/>
    <s v="Yes"/>
    <n v="21"/>
    <m/>
  </r>
  <r>
    <n v="12759"/>
    <n v="21"/>
    <x v="2852"/>
    <d v="2017-04-21T00:00:00"/>
    <n v="253"/>
    <b v="1"/>
    <s v="Approved"/>
    <s v="Solex"/>
    <s v="Standard"/>
    <s v="medium"/>
    <s v="large"/>
    <n v="1071.23"/>
    <n v="380.74"/>
    <d v="1996-04-05T00:00:00"/>
    <n v="690.49"/>
    <s v="F"/>
    <n v="67"/>
    <d v="2000-10-28T00:00:00"/>
    <n v="19.695454953069508"/>
    <n v="0"/>
    <s v="Financial Services"/>
    <s v="Mass Customer"/>
    <s v="N"/>
    <s v="No"/>
    <n v="1"/>
    <m/>
  </r>
  <r>
    <n v="13437"/>
    <n v="33"/>
    <x v="3208"/>
    <d v="2017-04-21T00:00:00"/>
    <n v="253"/>
    <b v="1"/>
    <s v="Approved"/>
    <s v="Giant Bicycles"/>
    <s v="Standard"/>
    <s v="medium"/>
    <s v="small"/>
    <n v="1311.44"/>
    <n v="1167.18"/>
    <d v="1992-10-11T00:00:00"/>
    <n v="144.26"/>
    <s v="F"/>
    <n v="18"/>
    <d v="1972-07-17T00:00:00"/>
    <n v="47.996824816083205"/>
    <s v="Occupational Therapist"/>
    <s v="Health"/>
    <s v="Affluent Customer"/>
    <s v="N"/>
    <s v="No"/>
    <n v="9"/>
    <m/>
  </r>
  <r>
    <n v="13914"/>
    <n v="85"/>
    <x v="258"/>
    <d v="2017-04-21T00:00:00"/>
    <n v="253"/>
    <b v="1"/>
    <s v="Approved"/>
    <s v="WeareA2B"/>
    <s v="Standard"/>
    <s v="medium"/>
    <s v="medium"/>
    <n v="1228.07"/>
    <n v="400.91"/>
    <d v="2015-08-10T00:00:00"/>
    <n v="827.15999999999985"/>
    <s v="F"/>
    <n v="58"/>
    <d v="1980-10-25T00:00:00"/>
    <n v="39.717372761288686"/>
    <s v="Civil Engineer"/>
    <s v="Manufacturing"/>
    <s v="High Net Worth"/>
    <s v="N"/>
    <s v="Yes"/>
    <n v="11"/>
    <m/>
  </r>
  <r>
    <n v="14938"/>
    <n v="57"/>
    <x v="68"/>
    <d v="2017-04-21T00:00:00"/>
    <n v="253"/>
    <b v="0"/>
    <s v="Approved"/>
    <s v="WeareA2B"/>
    <s v="Touring"/>
    <s v="medium"/>
    <s v="large"/>
    <n v="1890.39"/>
    <n v="260.14"/>
    <d v="1991-01-21T00:00:00"/>
    <n v="1630.25"/>
    <s v="M"/>
    <n v="69"/>
    <d v="1988-04-24T00:00:00"/>
    <n v="32.216002898274986"/>
    <s v="Product Engineer"/>
    <s v="Retail"/>
    <s v="Mass Customer"/>
    <s v="N"/>
    <s v="No"/>
    <n v="22"/>
    <m/>
  </r>
  <r>
    <n v="15024"/>
    <n v="1"/>
    <x v="1044"/>
    <d v="2017-04-21T00:00:00"/>
    <n v="253"/>
    <b v="0"/>
    <s v="Approved"/>
    <s v="Giant Bicycles"/>
    <s v="Standard"/>
    <s v="medium"/>
    <s v="medium"/>
    <n v="1403.5"/>
    <n v="954.82"/>
    <d v="1997-08-25T00:00:00"/>
    <n v="448.67999999999995"/>
    <s v="M"/>
    <n v="31"/>
    <d v="1962-03-30T00:00:00"/>
    <n v="58.303674131151695"/>
    <s v="Media Manager I"/>
    <s v="n/a"/>
    <s v="Mass Customer"/>
    <s v="N"/>
    <s v="No"/>
    <n v="7"/>
    <m/>
  </r>
  <r>
    <n v="15352"/>
    <n v="14"/>
    <x v="1109"/>
    <d v="2017-04-21T00:00:00"/>
    <n v="253"/>
    <b v="0"/>
    <s v="Approved"/>
    <s v="Trek Bicycles"/>
    <s v="Standard"/>
    <s v="medium"/>
    <s v="small"/>
    <n v="1386.84"/>
    <n v="1234.29"/>
    <d v="2003-08-05T00:00:00"/>
    <n v="152.54999999999995"/>
    <s v="F"/>
    <n v="2"/>
    <d v="1985-04-04T00:00:00"/>
    <n v="35.27353714485033"/>
    <n v="0"/>
    <s v="Manufacturing"/>
    <s v="Affluent Customer"/>
    <s v="N"/>
    <s v="No"/>
    <n v="17"/>
    <m/>
  </r>
  <r>
    <n v="15439"/>
    <n v="61"/>
    <x v="83"/>
    <d v="2017-04-21T00:00:00"/>
    <n v="253"/>
    <b v="0"/>
    <s v="Approved"/>
    <s v="OHM Cycles"/>
    <s v="Standard"/>
    <s v="low"/>
    <s v="medium"/>
    <n v="71.16"/>
    <n v="56.93"/>
    <d v="2015-06-17T00:00:00"/>
    <n v="14.229999999999997"/>
    <s v="M"/>
    <n v="36"/>
    <d v="1964-12-13T00:00:00"/>
    <n v="55.594085090055806"/>
    <s v="Senior Editor"/>
    <s v="Manufacturing"/>
    <s v="Mass Customer"/>
    <s v="N"/>
    <s v="No"/>
    <n v="8"/>
    <m/>
  </r>
  <r>
    <n v="16329"/>
    <n v="51"/>
    <x v="3139"/>
    <d v="2017-04-21T00:00:00"/>
    <n v="253"/>
    <b v="0"/>
    <s v="Approved"/>
    <s v="OHM Cycles"/>
    <s v="Standard"/>
    <s v="high"/>
    <s v="medium"/>
    <n v="2005.66"/>
    <n v="1203.4000000000001"/>
    <d v="2012-04-10T00:00:00"/>
    <n v="802.26"/>
    <s v="F"/>
    <n v="19"/>
    <d v="1956-03-17T00:00:00"/>
    <n v="64.342030295535253"/>
    <s v="Safety Technician IV"/>
    <s v="Health"/>
    <s v="Mass Customer"/>
    <s v="N"/>
    <s v="No"/>
    <n v="7"/>
    <m/>
  </r>
  <r>
    <n v="16380"/>
    <n v="1"/>
    <x v="2988"/>
    <d v="2017-04-21T00:00:00"/>
    <n v="253"/>
    <b v="0"/>
    <s v="Approved"/>
    <s v="Giant Bicycles"/>
    <s v="Standard"/>
    <s v="medium"/>
    <s v="medium"/>
    <n v="1403.5"/>
    <n v="954.82"/>
    <d v="2012-12-02T00:00:00"/>
    <n v="448.67999999999995"/>
    <s v="M"/>
    <n v="93"/>
    <d v="2000-06-07T00:00:00"/>
    <n v="20.087235774987313"/>
    <s v="Health Coach II"/>
    <s v="Manufacturing"/>
    <s v="Mass Customer"/>
    <s v="N"/>
    <s v="Yes"/>
    <n v="2"/>
    <m/>
  </r>
  <r>
    <n v="16644"/>
    <n v="82"/>
    <x v="1467"/>
    <d v="2017-04-21T00:00:00"/>
    <n v="253"/>
    <b v="1"/>
    <s v="Approved"/>
    <s v="Norco Bicycles"/>
    <s v="Standard"/>
    <s v="high"/>
    <s v="medium"/>
    <n v="1148.6400000000001"/>
    <n v="689.18"/>
    <d v="2015-08-10T00:00:00"/>
    <n v="459.46000000000015"/>
    <s v="M"/>
    <n v="61"/>
    <d v="1957-12-10T00:00:00"/>
    <n v="62.607783720192792"/>
    <s v="Quality Control Specialist"/>
    <s v="n/a"/>
    <s v="Affluent Customer"/>
    <s v="N"/>
    <s v="Yes"/>
    <n v="12"/>
    <m/>
  </r>
  <r>
    <n v="16883"/>
    <n v="16"/>
    <x v="2034"/>
    <d v="2017-04-21T00:00:00"/>
    <n v="253"/>
    <b v="1"/>
    <s v="Approved"/>
    <s v="Norco Bicycles"/>
    <s v="Standard"/>
    <s v="high"/>
    <s v="small"/>
    <n v="1661.92"/>
    <n v="1479.11"/>
    <d v="1992-10-11T00:00:00"/>
    <n v="182.81000000000017"/>
    <s v="M"/>
    <n v="98"/>
    <d v="1996-11-04T00:00:00"/>
    <n v="23.679016596905122"/>
    <s v="Information Systems Manager"/>
    <s v="n/a"/>
    <s v="Mass Customer"/>
    <s v="N"/>
    <s v="No"/>
    <n v="3"/>
    <m/>
  </r>
  <r>
    <n v="16884"/>
    <n v="66"/>
    <x v="253"/>
    <d v="2017-04-21T00:00:00"/>
    <n v="253"/>
    <b v="1"/>
    <s v="Approved"/>
    <s v="Giant Bicycles"/>
    <s v="Road"/>
    <s v="low"/>
    <s v="small"/>
    <n v="590.26"/>
    <n v="525.33000000000004"/>
    <d v="2005-10-22T00:00:00"/>
    <n v="64.92999999999995"/>
    <s v="F"/>
    <n v="33"/>
    <d v="1956-10-21T00:00:00"/>
    <n v="63.744770021562658"/>
    <s v="Chemical Engineer"/>
    <s v="Manufacturing"/>
    <s v="Mass Customer"/>
    <s v="N"/>
    <s v="Yes"/>
    <n v="5"/>
    <m/>
  </r>
  <r>
    <n v="16951"/>
    <n v="54"/>
    <x v="2262"/>
    <d v="2017-04-21T00:00:00"/>
    <n v="253"/>
    <b v="1"/>
    <s v="Approved"/>
    <s v="WeareA2B"/>
    <s v="Standard"/>
    <s v="medium"/>
    <s v="medium"/>
    <n v="1807.45"/>
    <n v="778.69"/>
    <d v="2015-05-21T00:00:00"/>
    <n v="1028.76"/>
    <s v="F"/>
    <n v="90"/>
    <d v="1997-12-04T00:00:00"/>
    <n v="22.596824816083206"/>
    <n v="0"/>
    <s v="n/a"/>
    <s v="High Net Worth"/>
    <s v="N"/>
    <s v="No"/>
    <n v="5"/>
    <m/>
  </r>
  <r>
    <n v="16973"/>
    <n v="5"/>
    <x v="2867"/>
    <d v="2017-04-21T00:00:00"/>
    <n v="253"/>
    <b v="1"/>
    <s v="Approved"/>
    <s v="Trek Bicycles"/>
    <s v="Mountain"/>
    <s v="low"/>
    <s v="medium"/>
    <n v="574.64"/>
    <n v="459.71"/>
    <d v="2014-03-03T00:00:00"/>
    <n v="114.93"/>
    <s v="M"/>
    <n v="99"/>
    <d v="1969-05-19T00:00:00"/>
    <n v="51.161208377727043"/>
    <s v="VP Marketing"/>
    <s v="Health"/>
    <s v="Mass Customer"/>
    <s v="N"/>
    <s v="Yes"/>
    <n v="18"/>
    <m/>
  </r>
  <r>
    <n v="13928"/>
    <n v="82"/>
    <x v="2553"/>
    <d v="2017-03-01T00:00:00"/>
    <m/>
    <b v="1"/>
    <s v="Cancelled"/>
    <s v="Norco Bicycles"/>
    <s v="Standard"/>
    <s v="high"/>
    <s v="medium"/>
    <n v="1148.6400000000001"/>
    <n v="689.18"/>
    <n v="38206"/>
    <m/>
    <m/>
    <m/>
    <m/>
    <m/>
    <m/>
    <m/>
    <m/>
    <m/>
    <m/>
    <m/>
    <m/>
  </r>
  <r>
    <n v="17544"/>
    <n v="79"/>
    <x v="3317"/>
    <d v="2017-04-21T00:00:00"/>
    <n v="253"/>
    <b v="0"/>
    <s v="Approved"/>
    <s v="Norco Bicycles"/>
    <s v="Standard"/>
    <s v="medium"/>
    <s v="medium"/>
    <n v="1555.58"/>
    <n v="818.01"/>
    <d v="2007-08-04T00:00:00"/>
    <n v="737.56999999999994"/>
    <s v="F"/>
    <n v="94"/>
    <d v="1964-08-15T00:00:00"/>
    <n v="55.922852213343475"/>
    <s v="Assistant Manager"/>
    <s v="Manufacturing"/>
    <s v="Mass Customer"/>
    <s v="N"/>
    <s v="No"/>
    <n v="13"/>
    <m/>
  </r>
  <r>
    <n v="18216"/>
    <n v="50"/>
    <x v="2172"/>
    <d v="2017-04-21T00:00:00"/>
    <n v="253"/>
    <b v="1"/>
    <s v="Approved"/>
    <s v="WeareA2B"/>
    <s v="Standard"/>
    <s v="medium"/>
    <s v="small"/>
    <n v="175.89"/>
    <n v="131.91999999999999"/>
    <d v="2003-02-16T00:00:00"/>
    <n v="43.97"/>
    <s v="F"/>
    <n v="29"/>
    <d v="1974-10-21T00:00:00"/>
    <n v="45.733811117453065"/>
    <s v="Registered Nurse"/>
    <s v="Health"/>
    <s v="Mass Customer"/>
    <s v="N"/>
    <s v="No"/>
    <n v="12"/>
    <m/>
  </r>
  <r>
    <n v="18275"/>
    <n v="58"/>
    <x v="2860"/>
    <d v="2017-04-21T00:00:00"/>
    <n v="253"/>
    <b v="1"/>
    <s v="Approved"/>
    <s v="OHM Cycles"/>
    <s v="Standard"/>
    <s v="medium"/>
    <s v="medium"/>
    <n v="912.52"/>
    <n v="141.4"/>
    <d v="2015-10-18T00:00:00"/>
    <n v="771.12"/>
    <s v="M"/>
    <n v="74"/>
    <d v="1977-05-08T00:00:00"/>
    <n v="43.185865911973615"/>
    <s v="Clinical Specialist"/>
    <s v="Health"/>
    <s v="Mass Customer"/>
    <s v="N"/>
    <s v="No"/>
    <n v="14"/>
    <m/>
  </r>
  <r>
    <n v="18802"/>
    <n v="20"/>
    <x v="936"/>
    <d v="2017-04-21T00:00:00"/>
    <n v="253"/>
    <b v="0"/>
    <s v="Approved"/>
    <s v="Trek Bicycles"/>
    <s v="Standard"/>
    <s v="medium"/>
    <s v="small"/>
    <n v="1775.81"/>
    <n v="1580.47"/>
    <d v="2010-05-05T00:00:00"/>
    <n v="195.33999999999992"/>
    <s v="M"/>
    <n v="4"/>
    <d v="1985-04-18T00:00:00"/>
    <n v="35.235180980466765"/>
    <s v="Account Representative I"/>
    <s v="IT"/>
    <s v="Mass Customer"/>
    <s v="N"/>
    <s v="No"/>
    <n v="17"/>
    <m/>
  </r>
  <r>
    <n v="18988"/>
    <n v="0"/>
    <x v="2542"/>
    <d v="2017-04-21T00:00:00"/>
    <n v="253"/>
    <b v="0"/>
    <s v="Approved"/>
    <s v="Solex"/>
    <s v="Standard"/>
    <s v="medium"/>
    <s v="medium"/>
    <n v="441.49"/>
    <n v="84.99"/>
    <d v="1993-04-12T00:00:00"/>
    <n v="356.5"/>
    <s v="F"/>
    <n v="68"/>
    <d v="1978-09-30T00:00:00"/>
    <n v="41.788605638001016"/>
    <n v="0"/>
    <s v="Financial Services"/>
    <s v="High Net Worth"/>
    <s v="N"/>
    <s v="No"/>
    <n v="10"/>
    <m/>
  </r>
  <r>
    <n v="19419"/>
    <n v="0"/>
    <x v="3333"/>
    <d v="2017-04-21T00:00:00"/>
    <n v="253"/>
    <b v="0"/>
    <s v="Approved"/>
    <s v="WeareA2B"/>
    <s v="Standard"/>
    <s v="medium"/>
    <s v="small"/>
    <n v="175.89"/>
    <n v="131.91999999999999"/>
    <d v="2003-02-16T00:00:00"/>
    <n v="43.97"/>
    <s v="F"/>
    <n v="70"/>
    <d v="1973-11-08T00:00:00"/>
    <n v="46.684496048959915"/>
    <s v="Marketing Assistant"/>
    <s v="Retail"/>
    <s v="High Net Worth"/>
    <s v="N"/>
    <s v="No"/>
    <n v="14"/>
    <m/>
  </r>
  <r>
    <n v="19826"/>
    <n v="0"/>
    <x v="706"/>
    <d v="2017-04-21T00:00:00"/>
    <n v="253"/>
    <b v="0"/>
    <s v="Approved"/>
    <s v="Trek Bicycles"/>
    <s v="Standard"/>
    <s v="medium"/>
    <s v="medium"/>
    <n v="499.53"/>
    <n v="388.72"/>
    <d v="1999-06-23T00:00:00"/>
    <n v="110.80999999999995"/>
    <s v="F"/>
    <n v="95"/>
    <d v="1969-10-27T00:00:00"/>
    <n v="50.720112487316079"/>
    <n v="0"/>
    <s v="Health"/>
    <s v="High Net Worth"/>
    <s v="N"/>
    <s v="Yes"/>
    <n v="17"/>
    <m/>
  </r>
  <r>
    <n v="307"/>
    <n v="35"/>
    <x v="1399"/>
    <d v="2017-04-20T00:00:00"/>
    <n v="254"/>
    <b v="0"/>
    <s v="Approved"/>
    <s v="Giant Bicycles"/>
    <s v="Standard"/>
    <s v="medium"/>
    <s v="medium"/>
    <n v="1403.5"/>
    <n v="954.82"/>
    <d v="2016-11-14T00:00:00"/>
    <n v="448.67999999999995"/>
    <s v="M"/>
    <n v="44"/>
    <d v="1977-06-26T00:00:00"/>
    <n v="43.051619336631148"/>
    <s v="Senior Financial Analyst"/>
    <s v="Financial Services"/>
    <s v="High Net Worth"/>
    <s v="N"/>
    <s v="No"/>
    <n v="19"/>
    <m/>
  </r>
  <r>
    <n v="353"/>
    <n v="18"/>
    <x v="2738"/>
    <d v="2017-04-20T00:00:00"/>
    <n v="254"/>
    <b v="1"/>
    <s v="Approved"/>
    <s v="Norco Bicycles"/>
    <s v="Standard"/>
    <s v="high"/>
    <s v="medium"/>
    <n v="1148.6400000000001"/>
    <n v="689.18"/>
    <d v="2015-08-10T00:00:00"/>
    <n v="459.46000000000015"/>
    <s v="F"/>
    <n v="53"/>
    <d v="1976-09-06T00:00:00"/>
    <n v="43.854359062658546"/>
    <s v="Physical Therapy Assistant"/>
    <s v="Retail"/>
    <s v="High Net Worth"/>
    <s v="N"/>
    <s v="No"/>
    <n v="17"/>
    <m/>
  </r>
  <r>
    <n v="909"/>
    <n v="27"/>
    <x v="2721"/>
    <d v="2017-04-20T00:00:00"/>
    <n v="254"/>
    <b v="0"/>
    <s v="Approved"/>
    <s v="Trek Bicycles"/>
    <s v="Standard"/>
    <s v="medium"/>
    <s v="medium"/>
    <n v="499.53"/>
    <n v="388.72"/>
    <d v="2003-03-18T00:00:00"/>
    <n v="110.80999999999995"/>
    <s v="M"/>
    <n v="26"/>
    <d v="1976-07-18T00:00:00"/>
    <n v="43.991345364028412"/>
    <s v="Engineer III"/>
    <s v="Manufacturing"/>
    <s v="Affluent Customer"/>
    <s v="N"/>
    <s v="Yes"/>
    <n v="16"/>
    <m/>
  </r>
  <r>
    <n v="1210"/>
    <n v="9"/>
    <x v="226"/>
    <d v="2017-04-20T00:00:00"/>
    <n v="254"/>
    <b v="0"/>
    <s v="Approved"/>
    <s v="OHM Cycles"/>
    <s v="Road"/>
    <s v="medium"/>
    <s v="medium"/>
    <n v="742.54"/>
    <n v="667.4"/>
    <d v="1991-11-07T00:00:00"/>
    <n v="75.139999999999986"/>
    <s v="M"/>
    <n v="38"/>
    <d v="1969-05-27T00:00:00"/>
    <n v="51.139290569507864"/>
    <s v="Legal Assistant"/>
    <s v="Manufacturing"/>
    <s v="Mass Customer"/>
    <s v="N"/>
    <s v="No"/>
    <n v="16"/>
    <m/>
  </r>
  <r>
    <n v="1353"/>
    <n v="43"/>
    <x v="1545"/>
    <d v="2017-04-20T00:00:00"/>
    <n v="254"/>
    <b v="1"/>
    <s v="Approved"/>
    <s v="Solex"/>
    <s v="Standard"/>
    <s v="medium"/>
    <s v="medium"/>
    <n v="1151.96"/>
    <n v="649.49"/>
    <d v="1999-12-04T00:00:00"/>
    <n v="502.47"/>
    <s v="M"/>
    <n v="77"/>
    <d v="1985-11-10T00:00:00"/>
    <n v="34.670797418822929"/>
    <s v="VP Marketing"/>
    <s v="Financial Services"/>
    <s v="Mass Customer"/>
    <s v="N"/>
    <s v="No"/>
    <n v="20"/>
    <m/>
  </r>
  <r>
    <n v="1397"/>
    <n v="86"/>
    <x v="704"/>
    <d v="2017-04-20T00:00:00"/>
    <n v="254"/>
    <b v="1"/>
    <s v="Approved"/>
    <s v="Norco Bicycles"/>
    <s v="Road"/>
    <s v="high"/>
    <s v="large"/>
    <n v="774.53"/>
    <n v="464.72"/>
    <d v="2003-03-18T00:00:00"/>
    <n v="309.80999999999995"/>
    <s v="F"/>
    <n v="44"/>
    <d v="1962-02-04T00:00:00"/>
    <n v="58.451619336631147"/>
    <s v="Nurse"/>
    <s v="Financial Services"/>
    <s v="High Net Worth"/>
    <s v="N"/>
    <s v="No"/>
    <n v="11"/>
    <m/>
  </r>
  <r>
    <n v="1563"/>
    <n v="0"/>
    <x v="198"/>
    <d v="2017-04-20T00:00:00"/>
    <n v="254"/>
    <b v="1"/>
    <s v="Approved"/>
    <s v="OHM Cycles"/>
    <s v="Standard"/>
    <s v="high"/>
    <s v="medium"/>
    <n v="227.88"/>
    <n v="136.72999999999999"/>
    <d v="2003-02-07T00:00:00"/>
    <n v="91.15"/>
    <s v="M"/>
    <n v="73"/>
    <d v="1978-03-25T00:00:00"/>
    <n v="42.306413857179095"/>
    <s v="Legal Assistant"/>
    <s v="IT"/>
    <s v="High Net Worth"/>
    <s v="N"/>
    <s v="No"/>
    <n v="4"/>
    <m/>
  </r>
  <r>
    <n v="1980"/>
    <n v="53"/>
    <x v="1785"/>
    <d v="2017-04-20T00:00:00"/>
    <n v="254"/>
    <b v="0"/>
    <s v="Approved"/>
    <s v="OHM Cycles"/>
    <s v="Standard"/>
    <s v="medium"/>
    <s v="medium"/>
    <n v="795.34"/>
    <n v="101.58"/>
    <d v="1997-10-04T00:00:00"/>
    <n v="693.76"/>
    <s v="F"/>
    <n v="25"/>
    <d v="1976-01-28T00:00:00"/>
    <n v="44.46257824074074"/>
    <s v="Engineer II"/>
    <s v="Financial Services"/>
    <s v="Affluent Customer"/>
    <s v="N"/>
    <s v="Yes"/>
    <n v="11"/>
    <m/>
  </r>
  <r>
    <n v="2302"/>
    <n v="8"/>
    <x v="1940"/>
    <d v="2017-04-20T00:00:00"/>
    <n v="254"/>
    <b v="0"/>
    <s v="Approved"/>
    <s v="Solex"/>
    <s v="Road"/>
    <s v="medium"/>
    <s v="small"/>
    <n v="1703.52"/>
    <n v="1516.13"/>
    <d v="1991-11-07T00:00:00"/>
    <n v="187.38999999999987"/>
    <s v="M"/>
    <n v="18"/>
    <d v="1958-12-01T00:00:00"/>
    <n v="61.632441254439371"/>
    <s v="Administrative Assistant II"/>
    <s v="Financial Services"/>
    <s v="Mass Customer"/>
    <s v="N"/>
    <s v="Yes"/>
    <n v="6"/>
    <m/>
  </r>
  <r>
    <n v="2398"/>
    <n v="53"/>
    <x v="2759"/>
    <d v="2017-04-20T00:00:00"/>
    <n v="254"/>
    <b v="0"/>
    <s v="Approved"/>
    <s v="OHM Cycles"/>
    <s v="Standard"/>
    <s v="medium"/>
    <s v="medium"/>
    <n v="795.34"/>
    <n v="101.58"/>
    <d v="2003-07-21T00:00:00"/>
    <n v="693.76"/>
    <s v="M"/>
    <n v="17"/>
    <d v="1959-12-16T00:00:00"/>
    <n v="60.591345364028413"/>
    <s v="Quality Control Specialist"/>
    <s v="Telecommunications"/>
    <s v="Mass Customer"/>
    <s v="N"/>
    <s v="Yes"/>
    <n v="19"/>
    <m/>
  </r>
  <r>
    <n v="2400"/>
    <n v="36"/>
    <x v="280"/>
    <d v="2017-04-20T00:00:00"/>
    <n v="254"/>
    <b v="1"/>
    <s v="Approved"/>
    <s v="Solex"/>
    <s v="Standard"/>
    <s v="low"/>
    <s v="medium"/>
    <n v="945.04"/>
    <n v="507.58"/>
    <d v="1997-05-10T00:00:00"/>
    <n v="437.46"/>
    <s v="M"/>
    <n v="33"/>
    <d v="1978-03-29T00:00:00"/>
    <n v="42.295454953069509"/>
    <s v="Research Assistant IV"/>
    <s v="Health"/>
    <s v="Mass Customer"/>
    <s v="N"/>
    <s v="Yes"/>
    <n v="16"/>
    <m/>
  </r>
  <r>
    <n v="2845"/>
    <n v="64"/>
    <x v="3372"/>
    <d v="2017-04-20T00:00:00"/>
    <n v="254"/>
    <b v="0"/>
    <s v="Approved"/>
    <s v="Trek Bicycles"/>
    <s v="Standard"/>
    <s v="medium"/>
    <s v="large"/>
    <n v="1469.44"/>
    <n v="596.54999999999995"/>
    <d v="2012-05-18T00:00:00"/>
    <n v="872.8900000000001"/>
    <s v="F"/>
    <n v="99"/>
    <d v="1998-09-30T00:00:00"/>
    <n v="21.774907007864027"/>
    <s v="Financial Analyst"/>
    <s v="Financial Services"/>
    <s v="Mass Customer"/>
    <s v="N"/>
    <s v="No"/>
    <n v="3"/>
    <m/>
  </r>
  <r>
    <n v="3185"/>
    <n v="35"/>
    <x v="658"/>
    <d v="2017-04-20T00:00:00"/>
    <n v="254"/>
    <b v="0"/>
    <s v="Approved"/>
    <s v="Giant Bicycles"/>
    <s v="Standard"/>
    <s v="medium"/>
    <s v="medium"/>
    <n v="1403.5"/>
    <n v="954.82"/>
    <d v="2011-08-29T00:00:00"/>
    <n v="448.67999999999995"/>
    <s v="F"/>
    <n v="46"/>
    <d v="2000-10-11T00:00:00"/>
    <n v="19.742030295535258"/>
    <s v="Electrical Engineer"/>
    <s v="Manufacturing"/>
    <s v="High Net Worth"/>
    <s v="N"/>
    <s v="Yes"/>
    <n v="1"/>
    <m/>
  </r>
  <r>
    <n v="5116"/>
    <n v="34"/>
    <x v="1066"/>
    <d v="2017-04-20T00:00:00"/>
    <n v="254"/>
    <b v="1"/>
    <s v="Approved"/>
    <s v="Norco Bicycles"/>
    <s v="Road"/>
    <s v="high"/>
    <s v="large"/>
    <n v="774.53"/>
    <n v="464.72"/>
    <d v="2010-06-07T00:00:00"/>
    <n v="309.80999999999995"/>
    <s v="M"/>
    <n v="89"/>
    <d v="1974-08-29T00:00:00"/>
    <n v="45.879016596905124"/>
    <s v="Senior Cost Accountant"/>
    <s v="Financial Services"/>
    <s v="Affluent Customer"/>
    <s v="N"/>
    <s v="Yes"/>
    <n v="11"/>
    <m/>
  </r>
  <r>
    <n v="5148"/>
    <n v="78"/>
    <x v="1293"/>
    <d v="2017-04-20T00:00:00"/>
    <n v="254"/>
    <b v="0"/>
    <s v="Approved"/>
    <s v="Giant Bicycles"/>
    <s v="Standard"/>
    <s v="medium"/>
    <s v="large"/>
    <n v="1765.3"/>
    <n v="709.48"/>
    <d v="2015-08-02T00:00:00"/>
    <n v="1055.82"/>
    <s v="F"/>
    <n v="55"/>
    <d v="1971-12-11T00:00:00"/>
    <n v="48.596824816083206"/>
    <s v="Senior Quality Engineer"/>
    <s v="Telecommunications"/>
    <s v="Mass Customer"/>
    <s v="N"/>
    <s v="Yes"/>
    <n v="14"/>
    <m/>
  </r>
  <r>
    <n v="5211"/>
    <n v="24"/>
    <x v="1013"/>
    <d v="2017-04-20T00:00:00"/>
    <n v="254"/>
    <b v="0"/>
    <s v="Approved"/>
    <s v="Solex"/>
    <s v="Road"/>
    <s v="medium"/>
    <s v="large"/>
    <n v="1777.8"/>
    <n v="820.78"/>
    <d v="2011-05-07T00:00:00"/>
    <n v="957.02"/>
    <s v="M"/>
    <n v="58"/>
    <d v="1996-06-08T00:00:00"/>
    <n v="24.087235774987313"/>
    <n v="0"/>
    <s v="Retail"/>
    <s v="Mass Customer"/>
    <s v="N"/>
    <s v="No"/>
    <n v="5"/>
    <m/>
  </r>
  <r>
    <n v="5436"/>
    <n v="74"/>
    <x v="2152"/>
    <d v="2017-04-20T00:00:00"/>
    <n v="254"/>
    <b v="0"/>
    <s v="Approved"/>
    <s v="WeareA2B"/>
    <s v="Standard"/>
    <s v="medium"/>
    <s v="medium"/>
    <n v="1762.96"/>
    <n v="950.52"/>
    <d v="2014-07-28T00:00:00"/>
    <n v="812.44"/>
    <s v="F"/>
    <n v="94"/>
    <d v="1993-08-26T00:00:00"/>
    <n v="26.873537144850328"/>
    <s v="Senior Cost Accountant"/>
    <s v="Financial Services"/>
    <s v="High Net Worth"/>
    <s v="N"/>
    <s v="No"/>
    <n v="1"/>
    <m/>
  </r>
  <r>
    <n v="7426"/>
    <n v="24"/>
    <x v="2135"/>
    <d v="2017-04-20T00:00:00"/>
    <n v="254"/>
    <b v="1"/>
    <s v="Approved"/>
    <s v="Solex"/>
    <s v="Road"/>
    <s v="medium"/>
    <s v="large"/>
    <n v="1777.8"/>
    <n v="820.78"/>
    <d v="2011-05-07T00:00:00"/>
    <n v="957.02"/>
    <s v="F"/>
    <n v="30"/>
    <d v="1978-08-12T00:00:00"/>
    <n v="41.922852213343475"/>
    <s v="Web Designer II"/>
    <s v="Retail"/>
    <s v="Mass Customer"/>
    <s v="N"/>
    <s v="No"/>
    <n v="19"/>
    <m/>
  </r>
  <r>
    <n v="7498"/>
    <n v="67"/>
    <x v="1105"/>
    <d v="2017-04-20T00:00:00"/>
    <n v="254"/>
    <b v="1"/>
    <s v="Approved"/>
    <s v="Norco Bicycles"/>
    <s v="Road"/>
    <s v="medium"/>
    <s v="medium"/>
    <n v="544.04999999999995"/>
    <n v="376.84"/>
    <d v="2005-10-22T00:00:00"/>
    <n v="167.20999999999998"/>
    <s v="F"/>
    <n v="67"/>
    <d v="1976-11-16T00:00:00"/>
    <n v="43.659838514713343"/>
    <s v="Research Associate"/>
    <s v="Financial Services"/>
    <s v="Affluent Customer"/>
    <s v="N"/>
    <s v="No"/>
    <n v="9"/>
    <m/>
  </r>
  <r>
    <n v="7595"/>
    <n v="42"/>
    <x v="526"/>
    <d v="2017-04-20T00:00:00"/>
    <n v="254"/>
    <b v="1"/>
    <s v="Approved"/>
    <s v="OHM Cycles"/>
    <s v="Road"/>
    <s v="medium"/>
    <s v="small"/>
    <n v="1810"/>
    <n v="1610.9"/>
    <d v="1997-08-25T00:00:00"/>
    <n v="199.09999999999991"/>
    <s v="M"/>
    <n v="2"/>
    <d v="1973-01-18T00:00:00"/>
    <n v="47.489975501014712"/>
    <s v="General Manager"/>
    <s v="Retail"/>
    <s v="Mass Customer"/>
    <s v="N"/>
    <s v="Yes"/>
    <n v="5"/>
    <m/>
  </r>
  <r>
    <n v="8243"/>
    <n v="67"/>
    <x v="1448"/>
    <d v="2017-04-20T00:00:00"/>
    <n v="254"/>
    <b v="0"/>
    <s v="Approved"/>
    <s v="Solex"/>
    <s v="Standard"/>
    <s v="medium"/>
    <s v="large"/>
    <n v="1071.23"/>
    <n v="380.74"/>
    <d v="2011-05-07T00:00:00"/>
    <n v="690.49"/>
    <s v="F"/>
    <n v="17"/>
    <d v="1992-06-05T00:00:00"/>
    <n v="28.098194679096903"/>
    <s v="Social Worker"/>
    <s v="Health"/>
    <s v="High Net Worth"/>
    <s v="N"/>
    <s v="Yes"/>
    <n v="2"/>
    <m/>
  </r>
  <r>
    <n v="8552"/>
    <n v="46"/>
    <x v="249"/>
    <d v="2017-04-20T00:00:00"/>
    <n v="254"/>
    <b v="1"/>
    <s v="Approved"/>
    <s v="Solex"/>
    <s v="Standard"/>
    <s v="low"/>
    <s v="medium"/>
    <n v="1289.8499999999999"/>
    <n v="74.510000000000005"/>
    <d v="2007-12-11T00:00:00"/>
    <n v="1215.3399999999999"/>
    <s v="M"/>
    <n v="60"/>
    <d v="1960-10-14T00:00:00"/>
    <n v="59.761208377727037"/>
    <s v="Senior Developer"/>
    <s v="Property"/>
    <s v="Mass Customer"/>
    <s v="N"/>
    <s v="Yes"/>
    <n v="8"/>
    <m/>
  </r>
  <r>
    <n v="9626"/>
    <n v="95"/>
    <x v="2381"/>
    <d v="2017-04-20T00:00:00"/>
    <n v="254"/>
    <b v="0"/>
    <s v="Approved"/>
    <s v="Giant Bicycles"/>
    <s v="Standard"/>
    <s v="medium"/>
    <s v="large"/>
    <n v="569.55999999999995"/>
    <n v="528.42999999999995"/>
    <d v="2003-09-10T00:00:00"/>
    <n v="41.129999999999995"/>
    <s v="F"/>
    <n v="30"/>
    <d v="1958-02-15T00:00:00"/>
    <n v="62.424222076357175"/>
    <s v="Assistant Media Planner"/>
    <s v="Entertainment"/>
    <s v="Mass Customer"/>
    <s v="N"/>
    <s v="No"/>
    <n v="6"/>
    <m/>
  </r>
  <r>
    <n v="10222"/>
    <n v="40"/>
    <x v="844"/>
    <d v="2017-04-20T00:00:00"/>
    <n v="254"/>
    <b v="0"/>
    <s v="Approved"/>
    <s v="OHM Cycles"/>
    <s v="Standard"/>
    <s v="high"/>
    <s v="medium"/>
    <n v="1458.17"/>
    <n v="874.9"/>
    <d v="2006-02-02T00:00:00"/>
    <n v="583.2700000000001"/>
    <s v="F"/>
    <n v="12"/>
    <d v="1977-06-07T00:00:00"/>
    <n v="43.103674131151699"/>
    <s v="Assistant Media Planner"/>
    <s v="Entertainment"/>
    <s v="Mass Customer"/>
    <s v="N"/>
    <s v="No"/>
    <n v="10"/>
    <m/>
  </r>
  <r>
    <n v="10749"/>
    <n v="67"/>
    <x v="1435"/>
    <d v="2017-04-20T00:00:00"/>
    <n v="254"/>
    <b v="1"/>
    <s v="Approved"/>
    <s v="Solex"/>
    <s v="Standard"/>
    <s v="medium"/>
    <s v="large"/>
    <n v="1071.23"/>
    <n v="380.74"/>
    <d v="1991-08-05T00:00:00"/>
    <n v="690.49"/>
    <s v="M"/>
    <n v="88"/>
    <d v="1974-01-31T00:00:00"/>
    <n v="46.454359062658547"/>
    <s v="Data Coordiator"/>
    <s v="Manufacturing"/>
    <s v="High Net Worth"/>
    <s v="N"/>
    <s v="Yes"/>
    <n v="7"/>
    <m/>
  </r>
  <r>
    <n v="10942"/>
    <n v="92"/>
    <x v="153"/>
    <d v="2017-04-20T00:00:00"/>
    <n v="254"/>
    <b v="1"/>
    <s v="Approved"/>
    <s v="WeareA2B"/>
    <s v="Standard"/>
    <s v="medium"/>
    <s v="small"/>
    <n v="1415.01"/>
    <n v="1259.3599999999999"/>
    <d v="2003-01-05T00:00:00"/>
    <n v="155.65000000000009"/>
    <s v="F"/>
    <n v="47"/>
    <d v="1990-03-25T00:00:00"/>
    <n v="30.298194679096902"/>
    <n v="0"/>
    <s v="Financial Services"/>
    <s v="Mass Customer"/>
    <s v="N"/>
    <s v="No"/>
    <n v="22"/>
    <m/>
  </r>
  <r>
    <n v="11083"/>
    <n v="34"/>
    <x v="2748"/>
    <d v="2017-04-20T00:00:00"/>
    <n v="254"/>
    <b v="0"/>
    <s v="Approved"/>
    <s v="WeareA2B"/>
    <s v="Standard"/>
    <s v="medium"/>
    <s v="medium"/>
    <n v="1231.1500000000001"/>
    <n v="161.6"/>
    <d v="2013-03-12T00:00:00"/>
    <n v="1069.5500000000002"/>
    <s v="M"/>
    <n v="50"/>
    <d v="1979-04-14T00:00:00"/>
    <n v="41.251619336631151"/>
    <s v="Actuary"/>
    <s v="Financial Services"/>
    <s v="High Net Worth"/>
    <s v="N"/>
    <s v="Yes"/>
    <n v="15"/>
    <m/>
  </r>
  <r>
    <n v="11105"/>
    <n v="26"/>
    <x v="2579"/>
    <d v="2017-04-20T00:00:00"/>
    <n v="254"/>
    <b v="1"/>
    <s v="Approved"/>
    <s v="WeareA2B"/>
    <s v="Standard"/>
    <s v="medium"/>
    <s v="medium"/>
    <n v="1992.93"/>
    <n v="762.63"/>
    <d v="1992-10-11T00:00:00"/>
    <n v="1230.3000000000002"/>
    <s v="M"/>
    <n v="5"/>
    <d v="1973-09-30T00:00:00"/>
    <n v="46.791345364028409"/>
    <s v="Senior Quality Engineer"/>
    <s v="Health"/>
    <s v="Affluent Customer"/>
    <s v="N"/>
    <s v="Yes"/>
    <n v="21"/>
    <m/>
  </r>
  <r>
    <n v="11266"/>
    <n v="0"/>
    <x v="1653"/>
    <d v="2017-04-20T00:00:00"/>
    <n v="254"/>
    <b v="1"/>
    <s v="Approved"/>
    <s v="Solex"/>
    <s v="Standard"/>
    <s v="medium"/>
    <s v="medium"/>
    <n v="478.16"/>
    <n v="298.72000000000003"/>
    <d v="1992-10-02T00:00:00"/>
    <n v="179.44"/>
    <s v="M"/>
    <n v="75"/>
    <d v="1974-05-21T00:00:00"/>
    <n v="46.15298919964485"/>
    <s v="Web Designer IV"/>
    <s v="Financial Services"/>
    <s v="High Net Worth"/>
    <s v="N"/>
    <s v="Yes"/>
    <n v="18"/>
    <m/>
  </r>
  <r>
    <n v="11575"/>
    <n v="1"/>
    <x v="1779"/>
    <d v="2017-04-20T00:00:00"/>
    <n v="254"/>
    <b v="0"/>
    <s v="Approved"/>
    <s v="Giant Bicycles"/>
    <s v="Standard"/>
    <s v="medium"/>
    <s v="medium"/>
    <n v="1403.5"/>
    <n v="954.82"/>
    <d v="2012-12-02T00:00:00"/>
    <n v="448.67999999999995"/>
    <s v="M"/>
    <n v="97"/>
    <d v="1986-11-17T00:00:00"/>
    <n v="33.65161933663115"/>
    <s v="Internal Auditor"/>
    <s v="Health"/>
    <s v="Affluent Customer"/>
    <s v="N"/>
    <s v="Yes"/>
    <n v="7"/>
    <m/>
  </r>
  <r>
    <n v="11953"/>
    <n v="84"/>
    <x v="403"/>
    <d v="2017-04-20T00:00:00"/>
    <n v="254"/>
    <b v="0"/>
    <s v="Approved"/>
    <s v="Trek Bicycles"/>
    <s v="Road"/>
    <s v="medium"/>
    <s v="medium"/>
    <n v="290.62"/>
    <n v="215.14"/>
    <d v="1997-08-25T00:00:00"/>
    <n v="75.480000000000018"/>
    <s v="F"/>
    <n v="7"/>
    <d v="1993-10-10T00:00:00"/>
    <n v="26.750249473617451"/>
    <s v="Payment Adjustment Coordinator"/>
    <s v="Financial Services"/>
    <s v="Mass Customer"/>
    <s v="N"/>
    <s v="Yes"/>
    <n v="9"/>
    <m/>
  </r>
  <r>
    <n v="12569"/>
    <n v="80"/>
    <x v="1201"/>
    <d v="2017-04-20T00:00:00"/>
    <n v="254"/>
    <b v="1"/>
    <s v="Approved"/>
    <s v="OHM Cycles"/>
    <s v="Touring"/>
    <s v="low"/>
    <s v="medium"/>
    <n v="1073.07"/>
    <n v="933.84"/>
    <d v="2004-12-18T00:00:00"/>
    <n v="139.2299999999999"/>
    <s v="M"/>
    <n v="46"/>
    <d v="1978-03-02T00:00:00"/>
    <n v="42.369427555809231"/>
    <s v="Assistant Professor"/>
    <s v="n/a"/>
    <s v="Mass Customer"/>
    <s v="N"/>
    <s v="Yes"/>
    <n v="18"/>
    <m/>
  </r>
  <r>
    <n v="14562"/>
    <n v="11"/>
    <x v="2674"/>
    <d v="2017-04-20T00:00:00"/>
    <n v="254"/>
    <b v="0"/>
    <s v="Approved"/>
    <s v="Giant Bicycles"/>
    <s v="Standard"/>
    <s v="high"/>
    <s v="medium"/>
    <n v="1274.93"/>
    <n v="764.96"/>
    <d v="1994-09-09T00:00:00"/>
    <n v="509.97"/>
    <s v="U"/>
    <n v="22"/>
    <d v="1899-12-30T00:00:00"/>
    <n v="0"/>
    <s v="Office Assistant II"/>
    <s v="IT"/>
    <s v="Mass Customer"/>
    <s v="N"/>
    <s v="Yes"/>
    <n v="0"/>
    <m/>
  </r>
  <r>
    <n v="14765"/>
    <n v="12"/>
    <x v="21"/>
    <d v="2017-04-20T00:00:00"/>
    <n v="254"/>
    <b v="1"/>
    <s v="Approved"/>
    <s v="WeareA2B"/>
    <s v="Standard"/>
    <s v="medium"/>
    <s v="medium"/>
    <n v="1231.1500000000001"/>
    <n v="161.6"/>
    <d v="2003-08-05T00:00:00"/>
    <n v="1069.5500000000002"/>
    <s v="F"/>
    <n v="43"/>
    <d v="1980-10-04T00:00:00"/>
    <n v="39.77490700786403"/>
    <s v="Structural Analysis Engineer"/>
    <s v="Manufacturing"/>
    <s v="Mass Customer"/>
    <s v="N"/>
    <s v="Yes"/>
    <n v="9"/>
    <m/>
  </r>
  <r>
    <n v="15130"/>
    <n v="40"/>
    <x v="536"/>
    <d v="2017-04-20T00:00:00"/>
    <n v="254"/>
    <b v="1"/>
    <s v="Approved"/>
    <s v="OHM Cycles"/>
    <s v="Standard"/>
    <s v="high"/>
    <s v="medium"/>
    <n v="1458.17"/>
    <n v="874.9"/>
    <d v="2006-10-01T00:00:00"/>
    <n v="583.2700000000001"/>
    <s v="M"/>
    <n v="46"/>
    <d v="1997-07-19T00:00:00"/>
    <n v="22.974907007864026"/>
    <n v="0"/>
    <s v="Retail"/>
    <s v="Mass Customer"/>
    <s v="N"/>
    <s v="Yes"/>
    <n v="1"/>
    <m/>
  </r>
  <r>
    <n v="15959"/>
    <n v="89"/>
    <x v="1459"/>
    <d v="2017-04-20T00:00:00"/>
    <n v="254"/>
    <b v="1"/>
    <s v="Approved"/>
    <s v="WeareA2B"/>
    <s v="Touring"/>
    <s v="medium"/>
    <s v="large"/>
    <n v="1362.99"/>
    <n v="57.74"/>
    <d v="2005-05-10T00:00:00"/>
    <n v="1305.25"/>
    <s v="U"/>
    <n v="44"/>
    <d v="1899-12-30T00:00:00"/>
    <n v="0"/>
    <s v="Database Administrator III"/>
    <s v="IT"/>
    <s v="Mass Customer"/>
    <s v="N"/>
    <s v="Yes"/>
    <n v="0"/>
    <m/>
  </r>
  <r>
    <n v="16120"/>
    <n v="35"/>
    <x v="1010"/>
    <d v="2017-04-20T00:00:00"/>
    <n v="254"/>
    <b v="0"/>
    <s v="Approved"/>
    <s v="Giant Bicycles"/>
    <s v="Standard"/>
    <s v="medium"/>
    <s v="medium"/>
    <n v="1403.5"/>
    <n v="954.82"/>
    <d v="2012-12-02T00:00:00"/>
    <n v="448.67999999999995"/>
    <s v="M"/>
    <n v="46"/>
    <d v="1973-05-26T00:00:00"/>
    <n v="47.139290569507864"/>
    <s v="Senior Developer"/>
    <s v="Manufacturing"/>
    <s v="High Net Worth"/>
    <s v="N"/>
    <s v="Yes"/>
    <n v="7"/>
    <m/>
  </r>
  <r>
    <n v="16607"/>
    <n v="69"/>
    <x v="1758"/>
    <d v="2017-04-20T00:00:00"/>
    <n v="254"/>
    <b v="1"/>
    <s v="Approved"/>
    <s v="Norco Bicycles"/>
    <s v="Road"/>
    <s v="medium"/>
    <s v="large"/>
    <n v="1240.31"/>
    <n v="795.1"/>
    <d v="2011-01-10T00:00:00"/>
    <n v="445.20999999999992"/>
    <s v="M"/>
    <n v="71"/>
    <d v="1985-09-08T00:00:00"/>
    <n v="34.84340015854896"/>
    <n v="0"/>
    <s v="Manufacturing"/>
    <s v="High Net Worth"/>
    <s v="N"/>
    <s v="No"/>
    <n v="9"/>
    <m/>
  </r>
  <r>
    <n v="16983"/>
    <n v="14"/>
    <x v="1883"/>
    <d v="2017-04-20T00:00:00"/>
    <n v="254"/>
    <b v="1"/>
    <s v="Approved"/>
    <s v="Trek Bicycles"/>
    <s v="Standard"/>
    <s v="medium"/>
    <s v="small"/>
    <n v="1386.84"/>
    <n v="1234.29"/>
    <d v="2003-08-05T00:00:00"/>
    <n v="152.54999999999995"/>
    <s v="F"/>
    <n v="10"/>
    <d v="1955-07-22T00:00:00"/>
    <n v="64.996824816083205"/>
    <s v="Biostatistician II"/>
    <s v="Entertainment"/>
    <s v="Mass Customer"/>
    <s v="N"/>
    <s v="No"/>
    <n v="11"/>
    <m/>
  </r>
  <r>
    <n v="17089"/>
    <n v="41"/>
    <x v="2345"/>
    <d v="2017-04-20T00:00:00"/>
    <n v="254"/>
    <b v="1"/>
    <s v="Approved"/>
    <s v="Solex"/>
    <s v="Road"/>
    <s v="medium"/>
    <s v="medium"/>
    <n v="416.98"/>
    <n v="312.74"/>
    <d v="1997-05-10T00:00:00"/>
    <n v="104.24000000000001"/>
    <s v="F"/>
    <n v="76"/>
    <d v="1957-08-14T00:00:00"/>
    <n v="62.931071391425668"/>
    <s v="Recruiter"/>
    <s v="Property"/>
    <s v="Affluent Customer"/>
    <s v="N"/>
    <s v="No"/>
    <n v="13"/>
    <m/>
  </r>
  <r>
    <n v="17115"/>
    <n v="54"/>
    <x v="2852"/>
    <d v="2017-04-20T00:00:00"/>
    <n v="254"/>
    <b v="1"/>
    <s v="Approved"/>
    <s v="WeareA2B"/>
    <s v="Standard"/>
    <s v="medium"/>
    <s v="medium"/>
    <n v="1292.8399999999999"/>
    <n v="13.44"/>
    <d v="2009-04-12T00:00:00"/>
    <n v="1279.3999999999999"/>
    <s v="F"/>
    <n v="67"/>
    <d v="2000-10-28T00:00:00"/>
    <n v="19.695454953069508"/>
    <n v="0"/>
    <s v="Financial Services"/>
    <s v="Mass Customer"/>
    <s v="N"/>
    <s v="No"/>
    <n v="1"/>
    <m/>
  </r>
  <r>
    <n v="17733"/>
    <n v="40"/>
    <x v="2014"/>
    <d v="2017-04-20T00:00:00"/>
    <n v="254"/>
    <b v="0"/>
    <s v="Approved"/>
    <s v="OHM Cycles"/>
    <s v="Standard"/>
    <s v="high"/>
    <s v="medium"/>
    <n v="1458.17"/>
    <n v="874.9"/>
    <d v="2006-02-02T00:00:00"/>
    <n v="583.2700000000001"/>
    <s v="F"/>
    <n v="23"/>
    <d v="1998-08-13T00:00:00"/>
    <n v="21.906413857179096"/>
    <s v="Nurse"/>
    <s v="Financial Services"/>
    <s v="Mass Customer"/>
    <s v="N"/>
    <s v="Yes"/>
    <n v="1"/>
    <m/>
  </r>
  <r>
    <n v="17767"/>
    <n v="53"/>
    <x v="629"/>
    <d v="2017-04-20T00:00:00"/>
    <n v="254"/>
    <b v="0"/>
    <s v="Approved"/>
    <s v="OHM Cycles"/>
    <s v="Standard"/>
    <s v="medium"/>
    <s v="medium"/>
    <n v="795.34"/>
    <n v="101.58"/>
    <d v="1993-07-20T00:00:00"/>
    <n v="693.76"/>
    <s v="F"/>
    <n v="76"/>
    <d v="1982-11-06T00:00:00"/>
    <n v="37.684496048959915"/>
    <s v="Health Coach IV"/>
    <s v="Health"/>
    <s v="Affluent Customer"/>
    <s v="N"/>
    <s v="Yes"/>
    <n v="11"/>
    <m/>
  </r>
  <r>
    <n v="17783"/>
    <n v="7"/>
    <x v="2638"/>
    <d v="2017-04-20T00:00:00"/>
    <n v="254"/>
    <b v="1"/>
    <s v="Approved"/>
    <s v="Trek Bicycles"/>
    <s v="Road"/>
    <s v="low"/>
    <s v="medium"/>
    <n v="980.37"/>
    <n v="234.43"/>
    <d v="2016-07-09T00:00:00"/>
    <n v="745.94"/>
    <s v="M"/>
    <n v="23"/>
    <d v="1986-07-13T00:00:00"/>
    <n v="33.999564542110605"/>
    <s v="Community Outreach Specialist"/>
    <s v="n/a"/>
    <s v="Affluent Customer"/>
    <s v="N"/>
    <s v="Yes"/>
    <n v="16"/>
    <m/>
  </r>
  <r>
    <n v="18590"/>
    <n v="21"/>
    <x v="3355"/>
    <d v="2017-04-20T00:00:00"/>
    <n v="254"/>
    <b v="1"/>
    <s v="Approved"/>
    <s v="Solex"/>
    <s v="Standard"/>
    <s v="medium"/>
    <s v="large"/>
    <n v="1071.23"/>
    <n v="380.74"/>
    <d v="1999-06-23T00:00:00"/>
    <n v="690.49"/>
    <s v="F"/>
    <n v="30"/>
    <d v="1979-05-08T00:00:00"/>
    <n v="41.185865911973615"/>
    <s v="Software Test Engineer II"/>
    <s v="Property"/>
    <s v="Mass Customer"/>
    <s v="N"/>
    <s v="Yes"/>
    <n v="17"/>
    <m/>
  </r>
  <r>
    <n v="18941"/>
    <n v="14"/>
    <x v="2738"/>
    <d v="2017-04-20T00:00:00"/>
    <n v="254"/>
    <b v="0"/>
    <s v="Approved"/>
    <s v="Solex"/>
    <s v="Standard"/>
    <s v="high"/>
    <s v="large"/>
    <n v="1842.92"/>
    <n v="1105.75"/>
    <d v="1995-10-24T00:00:00"/>
    <n v="737.17000000000007"/>
    <s v="F"/>
    <n v="53"/>
    <d v="1976-09-06T00:00:00"/>
    <n v="43.854359062658546"/>
    <s v="Physical Therapy Assistant"/>
    <s v="Retail"/>
    <s v="High Net Worth"/>
    <s v="N"/>
    <s v="No"/>
    <n v="17"/>
    <m/>
  </r>
  <r>
    <n v="19089"/>
    <n v="38"/>
    <x v="2829"/>
    <d v="2017-04-20T00:00:00"/>
    <n v="254"/>
    <b v="0"/>
    <s v="Approved"/>
    <s v="Trek Bicycles"/>
    <s v="Standard"/>
    <s v="medium"/>
    <s v="large"/>
    <n v="2091.4699999999998"/>
    <n v="388.92"/>
    <d v="2012-09-15T00:00:00"/>
    <n v="1702.5499999999997"/>
    <s v="M"/>
    <n v="79"/>
    <d v="1963-10-20T00:00:00"/>
    <n v="56.744770021562658"/>
    <s v="VP Marketing"/>
    <s v="Retail"/>
    <s v="High Net Worth"/>
    <s v="N"/>
    <s v="No"/>
    <n v="12"/>
    <m/>
  </r>
  <r>
    <n v="19111"/>
    <n v="46"/>
    <x v="2782"/>
    <d v="2017-04-20T00:00:00"/>
    <n v="254"/>
    <b v="1"/>
    <s v="Approved"/>
    <s v="OHM Cycles"/>
    <s v="Standard"/>
    <s v="low"/>
    <s v="medium"/>
    <n v="1793.43"/>
    <n v="248.82"/>
    <d v="2008-03-19T00:00:00"/>
    <n v="1544.6100000000001"/>
    <s v="M"/>
    <n v="4"/>
    <d v="1959-01-11T00:00:00"/>
    <n v="61.520112487316084"/>
    <s v="Staff Scientist"/>
    <s v="Retail"/>
    <s v="High Net Worth"/>
    <s v="N"/>
    <s v="Yes"/>
    <n v="19"/>
    <m/>
  </r>
  <r>
    <n v="19172"/>
    <n v="89"/>
    <x v="113"/>
    <d v="2017-04-20T00:00:00"/>
    <n v="254"/>
    <b v="0"/>
    <s v="Approved"/>
    <s v="Giant Bicycles"/>
    <s v="Standard"/>
    <s v="medium"/>
    <s v="large"/>
    <n v="1812.75"/>
    <n v="582.48"/>
    <d v="2010-06-07T00:00:00"/>
    <n v="1230.27"/>
    <s v="F"/>
    <n v="16"/>
    <d v="1961-07-17T00:00:00"/>
    <n v="59.005043994165398"/>
    <s v="Research Associate"/>
    <s v="Manufacturing"/>
    <s v="High Net Worth"/>
    <s v="N"/>
    <s v="No"/>
    <n v="12"/>
    <m/>
  </r>
  <r>
    <n v="19490"/>
    <n v="44"/>
    <x v="1519"/>
    <d v="2017-04-20T00:00:00"/>
    <n v="254"/>
    <b v="1"/>
    <s v="Approved"/>
    <s v="WeareA2B"/>
    <s v="Standard"/>
    <s v="medium"/>
    <s v="medium"/>
    <n v="1769.64"/>
    <n v="108.76"/>
    <d v="2011-05-09T00:00:00"/>
    <n v="1660.88"/>
    <s v="F"/>
    <n v="16"/>
    <d v="2002-01-01T00:00:00"/>
    <n v="18.517372761288684"/>
    <s v="Geologist IV"/>
    <s v="Retail"/>
    <s v="Affluent Customer"/>
    <s v="N"/>
    <s v="No"/>
    <n v="1"/>
    <m/>
  </r>
  <r>
    <n v="19602"/>
    <n v="0"/>
    <x v="2239"/>
    <d v="2017-04-20T00:00:00"/>
    <n v="254"/>
    <b v="1"/>
    <s v="Approved"/>
    <s v="Norco Bicycles"/>
    <s v="Standard"/>
    <s v="medium"/>
    <s v="medium"/>
    <n v="360.4"/>
    <n v="270.3"/>
    <d v="2016-12-06T00:00:00"/>
    <n v="90.099999999999966"/>
    <s v="F"/>
    <n v="46"/>
    <d v="1973-04-26T00:00:00"/>
    <n v="47.221482350329779"/>
    <s v="Paralegal"/>
    <s v="Financial Services"/>
    <s v="High Net Worth"/>
    <s v="N"/>
    <s v="Yes"/>
    <n v="11"/>
    <m/>
  </r>
  <r>
    <n v="19666"/>
    <n v="88"/>
    <x v="1667"/>
    <d v="2017-04-20T00:00:00"/>
    <n v="254"/>
    <b v="1"/>
    <s v="Approved"/>
    <s v="Norco Bicycles"/>
    <s v="Standard"/>
    <s v="medium"/>
    <s v="medium"/>
    <n v="1198.46"/>
    <n v="381.1"/>
    <d v="2003-09-10T00:00:00"/>
    <n v="817.36"/>
    <s v="F"/>
    <n v="64"/>
    <d v="1976-11-05T00:00:00"/>
    <n v="43.689975501014715"/>
    <n v="0"/>
    <s v="n/a"/>
    <s v="Affluent Customer"/>
    <s v="N"/>
    <s v="Yes"/>
    <n v="16"/>
    <m/>
  </r>
  <r>
    <n v="322"/>
    <n v="12"/>
    <x v="3163"/>
    <d v="2017-04-19T00:00:00"/>
    <n v="255"/>
    <b v="0"/>
    <s v="Approved"/>
    <s v="WeareA2B"/>
    <s v="Standard"/>
    <s v="medium"/>
    <s v="medium"/>
    <n v="1231.1500000000001"/>
    <n v="161.6"/>
    <d v="2004-08-17T00:00:00"/>
    <n v="1069.5500000000002"/>
    <s v="F"/>
    <n v="65"/>
    <d v="1961-02-18T00:00:00"/>
    <n v="59.413263172247589"/>
    <n v="0"/>
    <s v="Financial Services"/>
    <s v="Affluent Customer"/>
    <s v="N"/>
    <s v="No"/>
    <n v="8"/>
    <m/>
  </r>
  <r>
    <n v="419"/>
    <n v="34"/>
    <x v="804"/>
    <d v="2017-04-19T00:00:00"/>
    <n v="255"/>
    <b v="0"/>
    <s v="Approved"/>
    <s v="WeareA2B"/>
    <s v="Standard"/>
    <s v="medium"/>
    <s v="medium"/>
    <n v="1231.1500000000001"/>
    <n v="161.6"/>
    <d v="2004-08-17T00:00:00"/>
    <n v="1069.5500000000002"/>
    <s v="F"/>
    <n v="47"/>
    <d v="1985-12-27T00:00:00"/>
    <n v="34.542030295535262"/>
    <s v="Physical Therapy Assistant"/>
    <s v="Manufacturing"/>
    <s v="High Net Worth"/>
    <s v="N"/>
    <s v="No"/>
    <n v="15"/>
    <m/>
  </r>
  <r>
    <n v="1724"/>
    <n v="86"/>
    <x v="3389"/>
    <d v="2017-04-19T00:00:00"/>
    <n v="255"/>
    <b v="0"/>
    <s v="Approved"/>
    <s v="Norco Bicycles"/>
    <s v="Road"/>
    <s v="high"/>
    <s v="large"/>
    <n v="774.53"/>
    <n v="464.72"/>
    <d v="2003-03-18T00:00:00"/>
    <n v="309.80999999999995"/>
    <s v="F"/>
    <n v="57"/>
    <d v="1964-10-16T00:00:00"/>
    <n v="55.752989199644851"/>
    <s v="Administrative Officer"/>
    <s v="Retail"/>
    <s v="High Net Worth"/>
    <s v="N"/>
    <s v="No"/>
    <n v="8"/>
    <m/>
  </r>
  <r>
    <n v="1748"/>
    <n v="0"/>
    <x v="908"/>
    <d v="2017-04-19T00:00:00"/>
    <n v="255"/>
    <b v="0"/>
    <s v="Approved"/>
    <s v="WeareA2B"/>
    <s v="Standard"/>
    <s v="medium"/>
    <s v="small"/>
    <n v="175.89"/>
    <n v="131.91999999999999"/>
    <d v="2003-02-16T00:00:00"/>
    <n v="43.97"/>
    <s v="F"/>
    <n v="24"/>
    <d v="1992-05-03T00:00:00"/>
    <n v="28.188605638001015"/>
    <s v="Administrative Officer"/>
    <s v="Manufacturing"/>
    <s v="High Net Worth"/>
    <s v="N"/>
    <s v="No"/>
    <n v="9"/>
    <m/>
  </r>
  <r>
    <n v="1977"/>
    <n v="0"/>
    <x v="2685"/>
    <d v="2017-04-19T00:00:00"/>
    <n v="255"/>
    <b v="0"/>
    <s v="Approved"/>
    <s v="Trek Bicycles"/>
    <s v="Road"/>
    <s v="medium"/>
    <s v="medium"/>
    <n v="533.51"/>
    <n v="400.13"/>
    <d v="2012-06-04T00:00:00"/>
    <n v="133.38"/>
    <s v="F"/>
    <n v="24"/>
    <d v="1972-12-15T00:00:00"/>
    <n v="47.58312618594622"/>
    <n v="0"/>
    <s v="n/a"/>
    <s v="High Net Worth"/>
    <s v="N"/>
    <s v="No"/>
    <n v="8"/>
    <m/>
  </r>
  <r>
    <n v="2140"/>
    <n v="15"/>
    <x v="120"/>
    <d v="2017-04-19T00:00:00"/>
    <n v="255"/>
    <b v="1"/>
    <s v="Approved"/>
    <s v="Norco Bicycles"/>
    <s v="Standard"/>
    <s v="low"/>
    <s v="medium"/>
    <n v="958.74"/>
    <n v="748.9"/>
    <d v="2011-05-07T00:00:00"/>
    <n v="209.84000000000003"/>
    <s v="M"/>
    <n v="56"/>
    <d v="1975-03-22T00:00:00"/>
    <n v="45.317372761288681"/>
    <s v="Assistant Manager"/>
    <s v="Health"/>
    <s v="Mass Customer"/>
    <s v="N"/>
    <s v="Yes"/>
    <n v="12"/>
    <m/>
  </r>
  <r>
    <n v="2170"/>
    <n v="68"/>
    <x v="3438"/>
    <d v="2017-04-19T00:00:00"/>
    <n v="255"/>
    <b v="1"/>
    <s v="Approved"/>
    <s v="OHM Cycles"/>
    <s v="Standard"/>
    <s v="medium"/>
    <s v="medium"/>
    <n v="1636.9"/>
    <n v="44.71"/>
    <d v="2010-08-20T00:00:00"/>
    <n v="1592.19"/>
    <s v="F"/>
    <n v="93"/>
    <d v="1940-09-22T00:00:00"/>
    <n v="79.83518098046676"/>
    <n v="0"/>
    <s v="Property"/>
    <s v="Mass Customer"/>
    <s v="N"/>
    <s v="No"/>
    <n v="16"/>
    <m/>
  </r>
  <r>
    <n v="2431"/>
    <n v="0"/>
    <x v="1980"/>
    <d v="2017-04-19T00:00:00"/>
    <n v="255"/>
    <b v="0"/>
    <s v="Approved"/>
    <s v="Solex"/>
    <s v="Standard"/>
    <s v="medium"/>
    <s v="medium"/>
    <n v="71.489999999999995"/>
    <n v="53.62"/>
    <d v="2005-08-09T00:00:00"/>
    <n v="17.869999999999997"/>
    <s v="M"/>
    <n v="71"/>
    <d v="1995-03-05T00:00:00"/>
    <n v="25.350249473617453"/>
    <s v="Computer Systems Analyst II"/>
    <s v="Retail"/>
    <s v="High Net Worth"/>
    <s v="N"/>
    <s v="Yes"/>
    <n v="7"/>
    <m/>
  </r>
  <r>
    <n v="2571"/>
    <n v="78"/>
    <x v="1538"/>
    <d v="2017-04-19T00:00:00"/>
    <n v="255"/>
    <b v="0"/>
    <s v="Approved"/>
    <s v="Giant Bicycles"/>
    <s v="Standard"/>
    <s v="medium"/>
    <s v="large"/>
    <n v="1765.3"/>
    <n v="709.48"/>
    <d v="2003-09-09T00:00:00"/>
    <n v="1055.82"/>
    <s v="M"/>
    <n v="68"/>
    <d v="1968-01-28T00:00:00"/>
    <n v="52.468057692795533"/>
    <s v="Graphic Designer"/>
    <s v="Financial Services"/>
    <s v="Affluent Customer"/>
    <s v="N"/>
    <s v="Yes"/>
    <n v="19"/>
    <m/>
  </r>
  <r>
    <n v="2621"/>
    <n v="10"/>
    <x v="1076"/>
    <d v="2017-04-19T00:00:00"/>
    <n v="255"/>
    <b v="0"/>
    <s v="Approved"/>
    <s v="Solex"/>
    <s v="Standard"/>
    <s v="medium"/>
    <s v="medium"/>
    <n v="1945.43"/>
    <n v="333.18"/>
    <d v="2002-08-31T00:00:00"/>
    <n v="1612.25"/>
    <s v="M"/>
    <n v="0"/>
    <d v="1989-05-01T00:00:00"/>
    <n v="31.196824816083204"/>
    <s v="Internal Auditor"/>
    <s v="Property"/>
    <s v="High Net Worth"/>
    <s v="N"/>
    <s v="No"/>
    <n v="15"/>
    <m/>
  </r>
  <r>
    <n v="4167"/>
    <n v="1"/>
    <x v="3147"/>
    <d v="2017-04-19T00:00:00"/>
    <n v="255"/>
    <b v="1"/>
    <s v="Approved"/>
    <s v="Giant Bicycles"/>
    <s v="Standard"/>
    <s v="medium"/>
    <s v="medium"/>
    <n v="1403.5"/>
    <n v="954.82"/>
    <d v="2016-11-14T00:00:00"/>
    <n v="448.67999999999995"/>
    <s v="M"/>
    <n v="92"/>
    <d v="1994-01-10T00:00:00"/>
    <n v="26.498194679096905"/>
    <s v="Mechanical Systems Engineer"/>
    <s v="Financial Services"/>
    <s v="Mass Customer"/>
    <s v="N"/>
    <s v="No"/>
    <n v="4"/>
    <m/>
  </r>
  <r>
    <n v="4185"/>
    <n v="1"/>
    <x v="2218"/>
    <d v="2017-04-19T00:00:00"/>
    <n v="255"/>
    <b v="1"/>
    <s v="Approved"/>
    <s v="Giant Bicycles"/>
    <s v="Standard"/>
    <s v="medium"/>
    <s v="medium"/>
    <n v="1403.5"/>
    <n v="954.82"/>
    <d v="2016-11-14T00:00:00"/>
    <n v="448.67999999999995"/>
    <s v="F"/>
    <n v="53"/>
    <d v="1995-01-20T00:00:00"/>
    <n v="25.470797418822929"/>
    <n v="0"/>
    <s v="Manufacturing"/>
    <s v="Mass Customer"/>
    <s v="N"/>
    <s v="No"/>
    <n v="5"/>
    <m/>
  </r>
  <r>
    <n v="4277"/>
    <n v="77"/>
    <x v="2402"/>
    <d v="2017-04-19T00:00:00"/>
    <n v="255"/>
    <b v="1"/>
    <s v="Approved"/>
    <s v="Norco Bicycles"/>
    <s v="Road"/>
    <s v="medium"/>
    <s v="large"/>
    <n v="1240.31"/>
    <n v="795.1"/>
    <d v="2004-12-18T00:00:00"/>
    <n v="445.20999999999992"/>
    <s v="M"/>
    <n v="77"/>
    <d v="1957-06-29T00:00:00"/>
    <n v="63.057098788685941"/>
    <s v="Financial Advisor"/>
    <s v="Financial Services"/>
    <s v="Affluent Customer"/>
    <s v="N"/>
    <s v="Yes"/>
    <n v="14"/>
    <m/>
  </r>
  <r>
    <n v="4733"/>
    <n v="35"/>
    <x v="3450"/>
    <d v="2017-04-19T00:00:00"/>
    <n v="255"/>
    <b v="1"/>
    <s v="Approved"/>
    <s v="Trek Bicycles"/>
    <s v="Standard"/>
    <s v="low"/>
    <s v="medium"/>
    <n v="1057.51"/>
    <n v="154.4"/>
    <d v="2006-02-02T00:00:00"/>
    <n v="903.11"/>
    <s v="F"/>
    <n v="34"/>
    <d v="1994-09-26T00:00:00"/>
    <n v="25.788605638001012"/>
    <s v="Help Desk Technician"/>
    <s v="n/a"/>
    <s v="Mass Customer"/>
    <s v="N"/>
    <s v="Yes"/>
    <n v="4"/>
    <m/>
  </r>
  <r>
    <n v="4947"/>
    <n v="65"/>
    <x v="2791"/>
    <d v="2017-04-19T00:00:00"/>
    <n v="255"/>
    <b v="1"/>
    <s v="Approved"/>
    <s v="WeareA2B"/>
    <s v="Standard"/>
    <s v="medium"/>
    <s v="medium"/>
    <n v="1807.45"/>
    <n v="778.69"/>
    <d v="1995-10-24T00:00:00"/>
    <n v="1028.76"/>
    <s v="U"/>
    <n v="0"/>
    <d v="1899-12-30T00:00:00"/>
    <n v="0"/>
    <s v="Business Systems Development Analyst"/>
    <s v="IT"/>
    <s v="Mass Customer"/>
    <s v="N"/>
    <s v="Yes"/>
    <n v="0"/>
    <m/>
  </r>
  <r>
    <n v="5196"/>
    <n v="57"/>
    <x v="2839"/>
    <d v="2017-04-19T00:00:00"/>
    <n v="255"/>
    <b v="1"/>
    <s v="Approved"/>
    <s v="WeareA2B"/>
    <s v="Touring"/>
    <s v="medium"/>
    <s v="large"/>
    <n v="1890.39"/>
    <n v="260.14"/>
    <d v="1993-07-15T00:00:00"/>
    <n v="1630.25"/>
    <s v="F"/>
    <n v="64"/>
    <d v="1975-09-26T00:00:00"/>
    <n v="44.802304268138002"/>
    <s v="Information Systems Manager"/>
    <s v="Financial Services"/>
    <s v="Mass Customer"/>
    <s v="N"/>
    <s v="Yes"/>
    <n v="13"/>
    <m/>
  </r>
  <r>
    <n v="5501"/>
    <n v="77"/>
    <x v="1634"/>
    <d v="2017-04-19T00:00:00"/>
    <n v="255"/>
    <b v="1"/>
    <s v="Approved"/>
    <s v="Norco Bicycles"/>
    <s v="Road"/>
    <s v="medium"/>
    <s v="large"/>
    <n v="1240.31"/>
    <n v="795.1"/>
    <d v="1994-08-10T00:00:00"/>
    <n v="445.20999999999992"/>
    <s v="M"/>
    <n v="53"/>
    <d v="1992-08-02T00:00:00"/>
    <n v="27.939290569507861"/>
    <s v="Analog Circuit Design manager"/>
    <s v="Health"/>
    <s v="Affluent Customer"/>
    <s v="N"/>
    <s v="Yes"/>
    <n v="5"/>
    <m/>
  </r>
  <r>
    <n v="14005"/>
    <n v="27"/>
    <x v="2060"/>
    <d v="2017-06-22T00:00:00"/>
    <m/>
    <b v="1"/>
    <s v="Cancelled"/>
    <s v="Trek Bicycles"/>
    <s v="Standard"/>
    <s v="medium"/>
    <s v="medium"/>
    <n v="499.53"/>
    <n v="388.72"/>
    <n v="36334"/>
    <m/>
    <m/>
    <m/>
    <m/>
    <m/>
    <m/>
    <m/>
    <m/>
    <m/>
    <m/>
    <m/>
    <m/>
  </r>
  <r>
    <n v="5945"/>
    <n v="47"/>
    <x v="826"/>
    <d v="2017-04-19T00:00:00"/>
    <n v="255"/>
    <b v="1"/>
    <s v="Approved"/>
    <s v="Trek Bicycles"/>
    <s v="Road"/>
    <s v="low"/>
    <s v="small"/>
    <n v="1720.7"/>
    <n v="1531.42"/>
    <d v="2012-06-04T00:00:00"/>
    <n v="189.27999999999997"/>
    <s v="F"/>
    <n v="0"/>
    <d v="1959-05-11T00:00:00"/>
    <n v="61.191345364028408"/>
    <s v="Financial Analyst"/>
    <s v="Financial Services"/>
    <s v="Mass Customer"/>
    <s v="N"/>
    <s v="Yes"/>
    <n v="14"/>
    <m/>
  </r>
  <r>
    <n v="6208"/>
    <n v="99"/>
    <x v="254"/>
    <d v="2017-04-19T00:00:00"/>
    <n v="255"/>
    <b v="1"/>
    <s v="Approved"/>
    <s v="OHM Cycles"/>
    <s v="Standard"/>
    <s v="medium"/>
    <s v="medium"/>
    <n v="1227.3399999999999"/>
    <n v="770.89"/>
    <d v="1994-08-10T00:00:00"/>
    <n v="456.44999999999993"/>
    <s v="M"/>
    <n v="10"/>
    <d v="1975-11-23T00:00:00"/>
    <n v="44.643400158548957"/>
    <s v="Health Coach II"/>
    <s v="Manufacturing"/>
    <s v="Affluent Customer"/>
    <s v="N"/>
    <s v="Yes"/>
    <n v="14"/>
    <m/>
  </r>
  <r>
    <n v="6225"/>
    <n v="73"/>
    <x v="1549"/>
    <d v="2017-04-19T00:00:00"/>
    <n v="255"/>
    <b v="0"/>
    <s v="Approved"/>
    <s v="Solex"/>
    <s v="Standard"/>
    <s v="medium"/>
    <s v="medium"/>
    <n v="1945.43"/>
    <n v="333.18"/>
    <d v="2002-08-31T00:00:00"/>
    <n v="1612.25"/>
    <s v="F"/>
    <n v="24"/>
    <d v="1973-01-16T00:00:00"/>
    <n v="47.495454953069505"/>
    <s v="Graphic Designer"/>
    <s v="n/a"/>
    <s v="Affluent Customer"/>
    <s v="N"/>
    <s v="No"/>
    <n v="9"/>
    <m/>
  </r>
  <r>
    <n v="6483"/>
    <n v="74"/>
    <x v="1662"/>
    <d v="2017-04-19T00:00:00"/>
    <n v="255"/>
    <b v="0"/>
    <s v="Approved"/>
    <s v="WeareA2B"/>
    <s v="Standard"/>
    <s v="medium"/>
    <s v="medium"/>
    <n v="1228.07"/>
    <n v="400.91"/>
    <d v="1994-07-12T00:00:00"/>
    <n v="827.15999999999985"/>
    <s v="M"/>
    <n v="67"/>
    <d v="1998-04-26T00:00:00"/>
    <n v="22.205043994165397"/>
    <s v="General Manager"/>
    <s v="Health"/>
    <s v="Mass Customer"/>
    <s v="N"/>
    <s v="No"/>
    <n v="1"/>
    <m/>
  </r>
  <r>
    <n v="7393"/>
    <n v="51"/>
    <x v="401"/>
    <d v="2017-04-19T00:00:00"/>
    <n v="255"/>
    <b v="0"/>
    <s v="Approved"/>
    <s v="OHM Cycles"/>
    <s v="Standard"/>
    <s v="high"/>
    <s v="medium"/>
    <n v="2005.66"/>
    <n v="1203.4000000000001"/>
    <d v="2001-11-25T00:00:00"/>
    <n v="802.26"/>
    <s v="M"/>
    <n v="49"/>
    <d v="1992-07-09T00:00:00"/>
    <n v="28.005043994165398"/>
    <s v="General Manager"/>
    <s v="Manufacturing"/>
    <s v="Affluent Customer"/>
    <s v="N"/>
    <s v="Yes"/>
    <n v="4"/>
    <m/>
  </r>
  <r>
    <n v="7631"/>
    <n v="41"/>
    <x v="2918"/>
    <d v="2017-04-19T00:00:00"/>
    <n v="255"/>
    <b v="1"/>
    <s v="Approved"/>
    <s v="Norco Bicycles"/>
    <s v="Standard"/>
    <s v="low"/>
    <s v="medium"/>
    <n v="958.74"/>
    <n v="748.9"/>
    <d v="1996-11-09T00:00:00"/>
    <n v="209.84000000000003"/>
    <s v="F"/>
    <n v="59"/>
    <d v="1959-09-25T00:00:00"/>
    <n v="60.816002898274988"/>
    <s v="Internal Auditor"/>
    <s v="Property"/>
    <s v="High Net Worth"/>
    <s v="N"/>
    <s v="Yes"/>
    <n v="11"/>
    <m/>
  </r>
  <r>
    <n v="7806"/>
    <n v="39"/>
    <x v="3270"/>
    <d v="2017-04-19T00:00:00"/>
    <n v="255"/>
    <b v="1"/>
    <s v="Approved"/>
    <s v="Giant Bicycles"/>
    <s v="Standard"/>
    <s v="medium"/>
    <s v="large"/>
    <n v="1812.75"/>
    <n v="582.48"/>
    <d v="2010-06-07T00:00:00"/>
    <n v="1230.27"/>
    <s v="M"/>
    <n v="99"/>
    <d v="1970-11-08T00:00:00"/>
    <n v="49.687235774987315"/>
    <s v="Junior Executive"/>
    <s v="Property"/>
    <s v="Mass Customer"/>
    <s v="N"/>
    <s v="No"/>
    <n v="4"/>
    <m/>
  </r>
  <r>
    <n v="7993"/>
    <n v="79"/>
    <x v="1748"/>
    <d v="2017-04-19T00:00:00"/>
    <n v="255"/>
    <b v="0"/>
    <s v="Approved"/>
    <s v="Norco Bicycles"/>
    <s v="Standard"/>
    <s v="medium"/>
    <s v="medium"/>
    <n v="1555.58"/>
    <n v="818.01"/>
    <d v="2003-09-09T00:00:00"/>
    <n v="737.56999999999994"/>
    <s v="F"/>
    <n v="2"/>
    <d v="1978-06-06T00:00:00"/>
    <n v="42.106413857179092"/>
    <s v="Tax Accountant"/>
    <s v="Argiculture"/>
    <s v="Mass Customer"/>
    <s v="N"/>
    <s v="No"/>
    <n v="8"/>
    <m/>
  </r>
  <r>
    <n v="8136"/>
    <n v="79"/>
    <x v="13"/>
    <d v="2017-04-19T00:00:00"/>
    <n v="255"/>
    <b v="0"/>
    <s v="Approved"/>
    <s v="Norco Bicycles"/>
    <s v="Standard"/>
    <s v="medium"/>
    <s v="medium"/>
    <n v="1555.58"/>
    <n v="818.01"/>
    <d v="2003-09-09T00:00:00"/>
    <n v="737.56999999999994"/>
    <s v="M"/>
    <n v="5"/>
    <d v="1995-06-04T00:00:00"/>
    <n v="25.100934405124299"/>
    <s v="Account Representative IV"/>
    <s v="n/a"/>
    <s v="Mass Customer"/>
    <s v="N"/>
    <s v="No"/>
    <n v="1"/>
    <m/>
  </r>
  <r>
    <n v="8759"/>
    <n v="22"/>
    <x v="322"/>
    <d v="2017-04-19T00:00:00"/>
    <n v="255"/>
    <b v="1"/>
    <s v="Approved"/>
    <s v="WeareA2B"/>
    <s v="Standard"/>
    <s v="medium"/>
    <s v="medium"/>
    <n v="60.34"/>
    <n v="45.26"/>
    <d v="1993-07-15T00:00:00"/>
    <n v="15.080000000000005"/>
    <s v="F"/>
    <n v="61"/>
    <d v="1966-08-26T00:00:00"/>
    <n v="53.89271522704211"/>
    <s v="Junior Executive"/>
    <s v="Health"/>
    <s v="Mass Customer"/>
    <s v="N"/>
    <s v="No"/>
    <n v="7"/>
    <m/>
  </r>
  <r>
    <n v="9342"/>
    <n v="0"/>
    <x v="309"/>
    <d v="2017-04-19T00:00:00"/>
    <n v="255"/>
    <b v="0"/>
    <s v="Approved"/>
    <s v="OHM Cycles"/>
    <s v="Standard"/>
    <s v="low"/>
    <s v="medium"/>
    <n v="71.16"/>
    <n v="56.93"/>
    <d v="2012-05-18T00:00:00"/>
    <n v="14.229999999999997"/>
    <s v="F"/>
    <n v="39"/>
    <d v="1988-03-05T00:00:00"/>
    <n v="32.352989199644846"/>
    <s v="Payment Adjustment Coordinator"/>
    <s v="Retail"/>
    <s v="High Net Worth"/>
    <s v="N"/>
    <s v="Yes"/>
    <n v="16"/>
    <m/>
  </r>
  <r>
    <n v="9501"/>
    <n v="70"/>
    <x v="427"/>
    <d v="2017-04-19T00:00:00"/>
    <n v="255"/>
    <b v="0"/>
    <s v="Approved"/>
    <s v="Trek Bicycles"/>
    <s v="Standard"/>
    <s v="high"/>
    <s v="medium"/>
    <n v="495.72"/>
    <n v="297.43"/>
    <d v="2006-05-22T00:00:00"/>
    <n v="198.29000000000002"/>
    <s v="F"/>
    <n v="99"/>
    <d v="1989-02-01T00:00:00"/>
    <n v="31.440660432521561"/>
    <s v="Administrative Assistant IV"/>
    <s v="Financial Services"/>
    <s v="Mass Customer"/>
    <s v="N"/>
    <s v="Yes"/>
    <n v="12"/>
    <m/>
  </r>
  <r>
    <n v="9504"/>
    <n v="34"/>
    <x v="1745"/>
    <d v="2017-04-19T00:00:00"/>
    <n v="255"/>
    <b v="1"/>
    <s v="Approved"/>
    <s v="Norco Bicycles"/>
    <s v="Road"/>
    <s v="high"/>
    <s v="large"/>
    <n v="774.53"/>
    <n v="464.72"/>
    <d v="2003-03-18T00:00:00"/>
    <n v="309.80999999999995"/>
    <s v="F"/>
    <n v="46"/>
    <d v="1979-01-15T00:00:00"/>
    <n v="41.495454953069505"/>
    <s v="Administrative Officer"/>
    <s v="Property"/>
    <s v="Mass Customer"/>
    <s v="N"/>
    <s v="Yes"/>
    <n v="6"/>
    <m/>
  </r>
  <r>
    <n v="9699"/>
    <n v="95"/>
    <x v="3369"/>
    <d v="2017-04-19T00:00:00"/>
    <n v="255"/>
    <b v="1"/>
    <s v="Approved"/>
    <s v="Giant Bicycles"/>
    <s v="Standard"/>
    <s v="medium"/>
    <s v="large"/>
    <n v="569.55999999999995"/>
    <n v="528.42999999999995"/>
    <d v="2003-09-10T00:00:00"/>
    <n v="41.129999999999995"/>
    <s v="M"/>
    <n v="81"/>
    <d v="1964-12-06T00:00:00"/>
    <n v="55.613263172247585"/>
    <s v="Operator"/>
    <s v="Manufacturing"/>
    <s v="Mass Customer"/>
    <s v="N"/>
    <s v="No"/>
    <n v="8"/>
    <m/>
  </r>
  <r>
    <n v="9924"/>
    <n v="60"/>
    <x v="1571"/>
    <d v="2017-04-19T00:00:00"/>
    <n v="255"/>
    <b v="0"/>
    <s v="Approved"/>
    <s v="Giant Bicycles"/>
    <s v="Standard"/>
    <s v="high"/>
    <s v="small"/>
    <n v="1977.36"/>
    <n v="1759.85"/>
    <d v="2015-05-21T00:00:00"/>
    <n v="217.51"/>
    <s v="F"/>
    <n v="83"/>
    <d v="1969-06-26T00:00:00"/>
    <n v="51.057098788685941"/>
    <n v="0"/>
    <s v="n/a"/>
    <s v="Mass Customer"/>
    <s v="N"/>
    <s v="Yes"/>
    <n v="9"/>
    <m/>
  </r>
  <r>
    <n v="10626"/>
    <n v="17"/>
    <x v="2328"/>
    <d v="2017-04-19T00:00:00"/>
    <n v="255"/>
    <b v="1"/>
    <s v="Approved"/>
    <s v="Solex"/>
    <s v="Standard"/>
    <s v="high"/>
    <s v="medium"/>
    <n v="1024.6600000000001"/>
    <n v="614.79999999999995"/>
    <d v="1996-11-09T00:00:00"/>
    <n v="409.86000000000013"/>
    <s v="M"/>
    <n v="25"/>
    <d v="1977-10-20T00:00:00"/>
    <n v="42.733811117453065"/>
    <s v="Help Desk Technician"/>
    <s v="Argiculture"/>
    <s v="Mass Customer"/>
    <s v="N"/>
    <s v="No"/>
    <n v="21"/>
    <m/>
  </r>
  <r>
    <n v="10666"/>
    <n v="27"/>
    <x v="2705"/>
    <d v="2017-04-19T00:00:00"/>
    <n v="255"/>
    <b v="0"/>
    <s v="Approved"/>
    <s v="Trek Bicycles"/>
    <s v="Standard"/>
    <s v="medium"/>
    <s v="medium"/>
    <n v="499.53"/>
    <n v="388.72"/>
    <d v="1999-06-23T00:00:00"/>
    <n v="110.80999999999995"/>
    <s v="M"/>
    <n v="99"/>
    <d v="1976-06-08T00:00:00"/>
    <n v="44.100934405124299"/>
    <s v="Internal Auditor"/>
    <s v="n/a"/>
    <s v="Affluent Customer"/>
    <s v="N"/>
    <s v="No"/>
    <n v="15"/>
    <m/>
  </r>
  <r>
    <n v="10922"/>
    <n v="64"/>
    <x v="2569"/>
    <d v="2017-04-19T00:00:00"/>
    <n v="255"/>
    <b v="0"/>
    <s v="Approved"/>
    <s v="Trek Bicycles"/>
    <s v="Standard"/>
    <s v="medium"/>
    <s v="large"/>
    <n v="1469.44"/>
    <n v="596.54999999999995"/>
    <d v="2016-12-06T00:00:00"/>
    <n v="872.8900000000001"/>
    <s v="F"/>
    <n v="93"/>
    <d v="1960-04-25T00:00:00"/>
    <n v="60.232441254439372"/>
    <s v="Structural Engineer"/>
    <s v="Manufacturing"/>
    <s v="Affluent Customer"/>
    <s v="N"/>
    <s v="Yes"/>
    <n v="6"/>
    <m/>
  </r>
  <r>
    <n v="11148"/>
    <n v="62"/>
    <x v="3414"/>
    <d v="2017-04-19T00:00:00"/>
    <n v="255"/>
    <b v="0"/>
    <s v="Approved"/>
    <s v="Solex"/>
    <s v="Standard"/>
    <s v="medium"/>
    <s v="medium"/>
    <n v="478.16"/>
    <n v="298.72000000000003"/>
    <d v="1993-06-23T00:00:00"/>
    <n v="179.44"/>
    <s v="M"/>
    <n v="11"/>
    <d v="1981-01-22T00:00:00"/>
    <n v="39.473537144850326"/>
    <s v="Director of Sales"/>
    <s v="Argiculture"/>
    <s v="Affluent Customer"/>
    <s v="N"/>
    <s v="No"/>
    <n v="9"/>
    <m/>
  </r>
  <r>
    <n v="11998"/>
    <n v="37"/>
    <x v="629"/>
    <d v="2017-04-19T00:00:00"/>
    <n v="255"/>
    <b v="0"/>
    <s v="Approved"/>
    <s v="OHM Cycles"/>
    <s v="Standard"/>
    <s v="low"/>
    <s v="medium"/>
    <n v="1793.43"/>
    <n v="248.82"/>
    <d v="2010-06-07T00:00:00"/>
    <n v="1544.6100000000001"/>
    <s v="F"/>
    <n v="76"/>
    <d v="1982-11-06T00:00:00"/>
    <n v="37.684496048959915"/>
    <s v="Health Coach IV"/>
    <s v="Health"/>
    <s v="Affluent Customer"/>
    <s v="N"/>
    <s v="Yes"/>
    <n v="11"/>
    <m/>
  </r>
  <r>
    <n v="12275"/>
    <n v="46"/>
    <x v="3451"/>
    <d v="2017-04-19T00:00:00"/>
    <n v="255"/>
    <b v="1"/>
    <s v="Approved"/>
    <s v="Solex"/>
    <s v="Standard"/>
    <s v="low"/>
    <s v="medium"/>
    <n v="1289.8499999999999"/>
    <n v="74.510000000000005"/>
    <d v="2007-12-11T00:00:00"/>
    <n v="1215.3399999999999"/>
    <s v="F"/>
    <n v="82"/>
    <d v="1979-04-19T00:00:00"/>
    <n v="41.237920706494165"/>
    <s v="VP Accounting"/>
    <s v="Financial Services"/>
    <s v="Mass Customer"/>
    <s v="N"/>
    <s v="No"/>
    <n v="14"/>
    <m/>
  </r>
  <r>
    <n v="12881"/>
    <n v="82"/>
    <x v="103"/>
    <d v="2017-04-19T00:00:00"/>
    <n v="255"/>
    <b v="0"/>
    <s v="Approved"/>
    <s v="Norco Bicycles"/>
    <s v="Standard"/>
    <s v="high"/>
    <s v="medium"/>
    <n v="1148.6400000000001"/>
    <n v="689.18"/>
    <d v="2015-08-10T00:00:00"/>
    <n v="459.46000000000015"/>
    <s v="M"/>
    <n v="91"/>
    <d v="1981-02-12T00:00:00"/>
    <n v="39.416002898274982"/>
    <s v="Social Worker"/>
    <s v="Health"/>
    <s v="Mass Customer"/>
    <s v="N"/>
    <s v="No"/>
    <n v="3"/>
    <m/>
  </r>
  <r>
    <n v="13449"/>
    <n v="1"/>
    <x v="44"/>
    <d v="2017-04-19T00:00:00"/>
    <n v="255"/>
    <b v="1"/>
    <s v="Approved"/>
    <s v="Giant Bicycles"/>
    <s v="Touring"/>
    <s v="medium"/>
    <s v="large"/>
    <n v="1873.97"/>
    <n v="863.95"/>
    <d v="2006-05-22T00:00:00"/>
    <n v="1010.02"/>
    <s v="F"/>
    <n v="82"/>
    <d v="1980-10-22T00:00:00"/>
    <n v="39.725591939370879"/>
    <s v="Senior Quality Engineer"/>
    <s v="Financial Services"/>
    <s v="High Net Worth"/>
    <s v="N"/>
    <s v="No"/>
    <n v="14"/>
    <m/>
  </r>
  <r>
    <n v="13752"/>
    <n v="48"/>
    <x v="730"/>
    <d v="2017-04-19T00:00:00"/>
    <n v="255"/>
    <b v="1"/>
    <s v="Approved"/>
    <s v="WeareA2B"/>
    <s v="Standard"/>
    <s v="medium"/>
    <s v="medium"/>
    <n v="1762.96"/>
    <n v="950.52"/>
    <d v="1997-10-04T00:00:00"/>
    <n v="812.44"/>
    <s v="F"/>
    <n v="1"/>
    <d v="1980-03-31T00:00:00"/>
    <n v="40.287235774987316"/>
    <s v="Clinical Specialist"/>
    <s v="Health"/>
    <s v="Mass Customer"/>
    <s v="N"/>
    <s v="Yes"/>
    <n v="11"/>
    <m/>
  </r>
  <r>
    <n v="13984"/>
    <n v="38"/>
    <x v="3086"/>
    <d v="2017-04-19T00:00:00"/>
    <n v="255"/>
    <b v="0"/>
    <s v="Approved"/>
    <s v="Trek Bicycles"/>
    <s v="Standard"/>
    <s v="medium"/>
    <s v="large"/>
    <n v="2091.4699999999998"/>
    <n v="388.92"/>
    <d v="1991-11-07T00:00:00"/>
    <n v="1702.5499999999997"/>
    <s v="M"/>
    <n v="38"/>
    <d v="1986-04-11T00:00:00"/>
    <n v="34.254359062658544"/>
    <s v="Financial Analyst"/>
    <s v="Financial Services"/>
    <s v="High Net Worth"/>
    <s v="N"/>
    <s v="Yes"/>
    <n v="9"/>
    <m/>
  </r>
  <r>
    <n v="14012"/>
    <n v="3"/>
    <x v="1458"/>
    <d v="2017-04-19T00:00:00"/>
    <n v="255"/>
    <b v="0"/>
    <s v="Approved"/>
    <s v="Trek Bicycles"/>
    <s v="Standard"/>
    <s v="medium"/>
    <s v="large"/>
    <n v="2091.4699999999998"/>
    <n v="388.92"/>
    <d v="2012-09-15T00:00:00"/>
    <n v="1702.5499999999997"/>
    <s v="M"/>
    <n v="39"/>
    <d v="1971-01-31T00:00:00"/>
    <n v="49.457098788685947"/>
    <s v="Research Nurse"/>
    <s v="Health"/>
    <s v="Mass Customer"/>
    <s v="N"/>
    <s v="No"/>
    <n v="10"/>
    <m/>
  </r>
  <r>
    <n v="14186"/>
    <n v="3"/>
    <x v="2121"/>
    <d v="2017-04-19T00:00:00"/>
    <n v="255"/>
    <b v="0"/>
    <s v="Approved"/>
    <s v="Trek Bicycles"/>
    <s v="Standard"/>
    <s v="medium"/>
    <s v="large"/>
    <n v="2091.4699999999998"/>
    <n v="388.92"/>
    <d v="2012-04-10T00:00:00"/>
    <n v="1702.5499999999997"/>
    <s v="M"/>
    <n v="50"/>
    <d v="1965-06-06T00:00:00"/>
    <n v="55.114633035261285"/>
    <s v="Marketing Manager"/>
    <s v="Financial Services"/>
    <s v="Mass Customer"/>
    <s v="N"/>
    <s v="No"/>
    <n v="9"/>
    <m/>
  </r>
  <r>
    <n v="14748"/>
    <n v="56"/>
    <x v="3395"/>
    <d v="2017-04-19T00:00:00"/>
    <n v="255"/>
    <b v="1"/>
    <s v="Approved"/>
    <s v="Norco Bicycles"/>
    <s v="Mountain"/>
    <s v="low"/>
    <s v="small"/>
    <n v="688.63"/>
    <n v="612.88"/>
    <d v="1993-10-02T00:00:00"/>
    <n v="75.75"/>
    <s v="M"/>
    <n v="21"/>
    <d v="1989-09-01T00:00:00"/>
    <n v="30.859838514713342"/>
    <s v="Web Developer II"/>
    <s v="Entertainment"/>
    <s v="High Net Worth"/>
    <s v="N"/>
    <s v="No"/>
    <n v="6"/>
    <m/>
  </r>
  <r>
    <n v="15237"/>
    <n v="10"/>
    <x v="2380"/>
    <d v="2017-04-19T00:00:00"/>
    <n v="255"/>
    <b v="1"/>
    <s v="Approved"/>
    <s v="WeareA2B"/>
    <s v="Touring"/>
    <s v="medium"/>
    <s v="medium"/>
    <n v="1466.68"/>
    <n v="363.25"/>
    <d v="2005-12-07T00:00:00"/>
    <n v="1103.43"/>
    <s v="M"/>
    <n v="18"/>
    <d v="1981-03-10T00:00:00"/>
    <n v="39.34477002156266"/>
    <s v="Account Executive"/>
    <s v="Manufacturing"/>
    <s v="Mass Customer"/>
    <s v="N"/>
    <s v="Yes"/>
    <n v="5"/>
    <m/>
  </r>
  <r>
    <n v="15342"/>
    <n v="15"/>
    <x v="3271"/>
    <d v="2017-04-19T00:00:00"/>
    <n v="255"/>
    <b v="1"/>
    <s v="Approved"/>
    <s v="Norco Bicycles"/>
    <s v="Standard"/>
    <s v="low"/>
    <s v="medium"/>
    <n v="958.74"/>
    <n v="748.9"/>
    <d v="2009-03-08T00:00:00"/>
    <n v="209.84000000000003"/>
    <s v="F"/>
    <n v="55"/>
    <d v="1974-02-01T00:00:00"/>
    <n v="46.451619336631147"/>
    <s v="Dental Hygienist"/>
    <s v="Health"/>
    <s v="Mass Customer"/>
    <s v="N"/>
    <s v="Yes"/>
    <n v="15"/>
    <m/>
  </r>
  <r>
    <n v="15524"/>
    <n v="10"/>
    <x v="1684"/>
    <d v="2017-04-19T00:00:00"/>
    <n v="255"/>
    <b v="1"/>
    <s v="Approved"/>
    <s v="WeareA2B"/>
    <s v="Touring"/>
    <s v="medium"/>
    <s v="medium"/>
    <n v="1466.68"/>
    <n v="363.25"/>
    <d v="2004-08-17T00:00:00"/>
    <n v="1103.43"/>
    <s v="F"/>
    <n v="62"/>
    <d v="1977-11-14T00:00:00"/>
    <n v="42.665317966768136"/>
    <s v="Librarian"/>
    <s v="Entertainment"/>
    <s v="Affluent Customer"/>
    <s v="N"/>
    <s v="Yes"/>
    <n v="5"/>
    <m/>
  </r>
  <r>
    <n v="15951"/>
    <n v="50"/>
    <x v="1683"/>
    <d v="2017-04-19T00:00:00"/>
    <n v="255"/>
    <b v="0"/>
    <s v="Approved"/>
    <s v="WeareA2B"/>
    <s v="Standard"/>
    <s v="medium"/>
    <s v="small"/>
    <n v="175.89"/>
    <n v="131.91999999999999"/>
    <d v="2003-02-16T00:00:00"/>
    <n v="43.97"/>
    <s v="F"/>
    <n v="20"/>
    <d v="1966-03-17T00:00:00"/>
    <n v="54.336550843480467"/>
    <s v="Administrative Assistant III"/>
    <s v="Financial Services"/>
    <s v="Mass Customer"/>
    <s v="N"/>
    <s v="Yes"/>
    <n v="13"/>
    <m/>
  </r>
  <r>
    <n v="16177"/>
    <n v="54"/>
    <x v="1274"/>
    <d v="2017-04-19T00:00:00"/>
    <n v="255"/>
    <b v="0"/>
    <s v="Approved"/>
    <s v="WeareA2B"/>
    <s v="Standard"/>
    <s v="medium"/>
    <s v="medium"/>
    <n v="1292.8399999999999"/>
    <n v="13.44"/>
    <d v="2015-10-18T00:00:00"/>
    <n v="1279.3999999999999"/>
    <s v="F"/>
    <n v="7"/>
    <d v="1973-07-28T00:00:00"/>
    <n v="46.966687829781833"/>
    <s v="Senior Sales Associate"/>
    <s v="Argiculture"/>
    <s v="Affluent Customer"/>
    <s v="N"/>
    <s v="Yes"/>
    <n v="8"/>
    <m/>
  </r>
  <r>
    <n v="16237"/>
    <n v="69"/>
    <x v="513"/>
    <d v="2017-04-19T00:00:00"/>
    <n v="255"/>
    <b v="0"/>
    <s v="Approved"/>
    <s v="Giant Bicycles"/>
    <s v="Road"/>
    <s v="medium"/>
    <s v="medium"/>
    <n v="792.9"/>
    <n v="594.67999999999995"/>
    <d v="2015-04-11T00:00:00"/>
    <n v="198.22000000000003"/>
    <s v="F"/>
    <n v="73"/>
    <d v="1985-08-20T00:00:00"/>
    <n v="34.895454953069503"/>
    <s v="Chief Design Engineer"/>
    <s v="Property"/>
    <s v="Mass Customer"/>
    <s v="N"/>
    <s v="Yes"/>
    <n v="3"/>
    <m/>
  </r>
  <r>
    <n v="17037"/>
    <n v="12"/>
    <x v="1686"/>
    <d v="2017-04-19T00:00:00"/>
    <n v="255"/>
    <b v="0"/>
    <s v="Approved"/>
    <s v="WeareA2B"/>
    <s v="Standard"/>
    <s v="medium"/>
    <s v="medium"/>
    <n v="1231.1500000000001"/>
    <n v="161.6"/>
    <d v="2009-03-08T00:00:00"/>
    <n v="1069.5500000000002"/>
    <s v="F"/>
    <n v="21"/>
    <d v="1963-04-27T00:00:00"/>
    <n v="57.226961802384572"/>
    <s v="Design Engineer"/>
    <s v="IT"/>
    <s v="Affluent Customer"/>
    <s v="N"/>
    <s v="Yes"/>
    <n v="9"/>
    <m/>
  </r>
  <r>
    <n v="17338"/>
    <n v="77"/>
    <x v="2281"/>
    <d v="2017-04-19T00:00:00"/>
    <n v="255"/>
    <b v="0"/>
    <s v="Approved"/>
    <s v="Norco Bicycles"/>
    <s v="Road"/>
    <s v="medium"/>
    <s v="large"/>
    <n v="1240.31"/>
    <n v="795.1"/>
    <d v="2015-08-10T00:00:00"/>
    <n v="445.20999999999992"/>
    <s v="M"/>
    <n v="17"/>
    <d v="1982-01-06T00:00:00"/>
    <n v="38.517372761288684"/>
    <n v="0"/>
    <s v="n/a"/>
    <s v="Affluent Customer"/>
    <s v="N"/>
    <s v="Yes"/>
    <n v="15"/>
    <m/>
  </r>
  <r>
    <n v="18454"/>
    <n v="73"/>
    <x v="673"/>
    <d v="2017-04-19T00:00:00"/>
    <n v="255"/>
    <b v="0"/>
    <s v="Approved"/>
    <s v="Solex"/>
    <s v="Standard"/>
    <s v="medium"/>
    <s v="medium"/>
    <n v="1945.43"/>
    <n v="333.18"/>
    <d v="1991-07-10T00:00:00"/>
    <n v="1612.25"/>
    <s v="F"/>
    <n v="63"/>
    <d v="1995-04-10T00:00:00"/>
    <n v="25.251619336631151"/>
    <s v="Junior Executive"/>
    <s v="n/a"/>
    <s v="Mass Customer"/>
    <s v="N"/>
    <s v="Yes"/>
    <n v="7"/>
    <m/>
  </r>
  <r>
    <n v="19278"/>
    <n v="3"/>
    <x v="1195"/>
    <d v="2017-04-19T00:00:00"/>
    <n v="255"/>
    <b v="1"/>
    <s v="Approved"/>
    <s v="Trek Bicycles"/>
    <s v="Standard"/>
    <s v="medium"/>
    <s v="large"/>
    <n v="2091.4699999999998"/>
    <n v="388.92"/>
    <d v="2012-09-15T00:00:00"/>
    <n v="1702.5499999999997"/>
    <s v="M"/>
    <n v="1"/>
    <d v="1964-07-28T00:00:00"/>
    <n v="55.972167281836626"/>
    <s v="Operator"/>
    <s v="Telecommunications"/>
    <s v="Affluent Customer"/>
    <s v="N"/>
    <s v="No"/>
    <n v="4"/>
    <m/>
  </r>
  <r>
    <n v="659"/>
    <n v="0"/>
    <x v="1353"/>
    <d v="2017-04-18T00:00:00"/>
    <n v="256"/>
    <b v="1"/>
    <s v="Approved"/>
    <s v="WeareA2B"/>
    <s v="Standard"/>
    <s v="medium"/>
    <s v="medium"/>
    <n v="60.34"/>
    <n v="45.26"/>
    <d v="1991-11-10T00:00:00"/>
    <n v="15.080000000000005"/>
    <s v="M"/>
    <n v="4"/>
    <d v="1969-07-25T00:00:00"/>
    <n v="50.977646733891426"/>
    <s v="Automation Specialist III"/>
    <s v="Manufacturing"/>
    <s v="High Net Worth"/>
    <s v="N"/>
    <s v="Yes"/>
    <n v="16"/>
    <m/>
  </r>
  <r>
    <n v="1139"/>
    <n v="61"/>
    <x v="3400"/>
    <d v="2017-04-18T00:00:00"/>
    <n v="256"/>
    <b v="0"/>
    <s v="Approved"/>
    <s v="Norco Bicycles"/>
    <s v="Standard"/>
    <s v="medium"/>
    <s v="small"/>
    <n v="586.45000000000005"/>
    <n v="521.94000000000005"/>
    <d v="2013-09-16T00:00:00"/>
    <n v="64.509999999999991"/>
    <s v="M"/>
    <n v="56"/>
    <d v="1990-08-25T00:00:00"/>
    <n v="29.879016596905121"/>
    <s v="Account Coordinator"/>
    <s v="Property"/>
    <s v="High Net Worth"/>
    <s v="N"/>
    <s v="Yes"/>
    <n v="7"/>
    <m/>
  </r>
  <r>
    <n v="1619"/>
    <n v="17"/>
    <x v="1308"/>
    <d v="2017-04-18T00:00:00"/>
    <n v="256"/>
    <b v="0"/>
    <s v="Approved"/>
    <s v="Solex"/>
    <s v="Standard"/>
    <s v="high"/>
    <s v="medium"/>
    <n v="1024.6600000000001"/>
    <n v="614.79999999999995"/>
    <d v="2013-03-12T00:00:00"/>
    <n v="409.86000000000013"/>
    <s v="F"/>
    <n v="69"/>
    <d v="2000-07-14T00:00:00"/>
    <n v="19.985865911973615"/>
    <s v="VP Sales"/>
    <s v="IT"/>
    <s v="Mass Customer"/>
    <s v="N"/>
    <s v="Yes"/>
    <n v="2"/>
    <m/>
  </r>
  <r>
    <n v="1802"/>
    <n v="73"/>
    <x v="355"/>
    <d v="2017-04-18T00:00:00"/>
    <n v="256"/>
    <b v="0"/>
    <s v="Approved"/>
    <s v="Solex"/>
    <s v="Standard"/>
    <s v="medium"/>
    <s v="medium"/>
    <n v="1945.43"/>
    <n v="333.18"/>
    <d v="2002-08-31T00:00:00"/>
    <n v="1612.25"/>
    <s v="F"/>
    <n v="38"/>
    <d v="1970-12-10T00:00:00"/>
    <n v="49.599564542110599"/>
    <s v="Budget/Accounting Analyst III"/>
    <s v="n/a"/>
    <s v="Mass Customer"/>
    <s v="N"/>
    <s v="Yes"/>
    <n v="17"/>
    <m/>
  </r>
  <r>
    <n v="1831"/>
    <n v="56"/>
    <x v="2880"/>
    <d v="2017-04-18T00:00:00"/>
    <n v="256"/>
    <b v="0"/>
    <s v="Approved"/>
    <s v="Norco Bicycles"/>
    <s v="Mountain"/>
    <s v="low"/>
    <s v="small"/>
    <n v="688.63"/>
    <n v="612.88"/>
    <d v="2003-02-16T00:00:00"/>
    <n v="75.75"/>
    <s v="M"/>
    <n v="78"/>
    <d v="1959-06-03T00:00:00"/>
    <n v="61.128331665398271"/>
    <s v="Recruiting Manager"/>
    <s v="Manufacturing"/>
    <s v="High Net Worth"/>
    <s v="N"/>
    <s v="Yes"/>
    <n v="7"/>
    <m/>
  </r>
  <r>
    <n v="1832"/>
    <n v="72"/>
    <x v="736"/>
    <d v="2017-04-18T00:00:00"/>
    <n v="256"/>
    <b v="1"/>
    <s v="Approved"/>
    <s v="Norco Bicycles"/>
    <s v="Standard"/>
    <s v="medium"/>
    <s v="medium"/>
    <n v="360.4"/>
    <n v="270.3"/>
    <d v="2004-07-25T00:00:00"/>
    <n v="90.099999999999966"/>
    <s v="F"/>
    <n v="62"/>
    <d v="1974-04-09T00:00:00"/>
    <n v="46.26805769279553"/>
    <s v="Executive Secretary"/>
    <s v="Argiculture"/>
    <s v="Mass Customer"/>
    <s v="N"/>
    <s v="Yes"/>
    <n v="5"/>
    <m/>
  </r>
  <r>
    <n v="2399"/>
    <n v="32"/>
    <x v="389"/>
    <d v="2017-04-18T00:00:00"/>
    <n v="256"/>
    <b v="0"/>
    <s v="Approved"/>
    <s v="Giant Bicycles"/>
    <s v="Standard"/>
    <s v="medium"/>
    <s v="medium"/>
    <n v="642.70000000000005"/>
    <n v="211.37"/>
    <d v="2006-02-02T00:00:00"/>
    <n v="431.33000000000004"/>
    <s v="M"/>
    <n v="7"/>
    <d v="1957-02-04T00:00:00"/>
    <n v="63.454359062658547"/>
    <s v="Physical Therapy Assistant"/>
    <s v="Property"/>
    <s v="Affluent Customer"/>
    <s v="N"/>
    <s v="Yes"/>
    <n v="19"/>
    <m/>
  </r>
  <r>
    <n v="2606"/>
    <n v="0"/>
    <x v="1983"/>
    <d v="2017-04-18T00:00:00"/>
    <n v="256"/>
    <b v="0"/>
    <s v="Approved"/>
    <s v="Norco Bicycles"/>
    <s v="Standard"/>
    <s v="medium"/>
    <s v="medium"/>
    <n v="360.4"/>
    <n v="270.3"/>
    <d v="2006-05-22T00:00:00"/>
    <n v="90.099999999999966"/>
    <s v="M"/>
    <n v="27"/>
    <d v="1988-04-04T00:00:00"/>
    <n v="32.27079741882293"/>
    <s v="Account Executive"/>
    <s v="n/a"/>
    <s v="High Net Worth"/>
    <s v="N"/>
    <s v="Yes"/>
    <n v="9"/>
    <m/>
  </r>
  <r>
    <n v="2611"/>
    <n v="78"/>
    <x v="83"/>
    <d v="2017-04-18T00:00:00"/>
    <n v="256"/>
    <b v="1"/>
    <s v="Approved"/>
    <s v="Giant Bicycles"/>
    <s v="Standard"/>
    <s v="medium"/>
    <s v="large"/>
    <n v="1765.3"/>
    <n v="709.48"/>
    <d v="2004-07-25T00:00:00"/>
    <n v="1055.82"/>
    <s v="M"/>
    <n v="36"/>
    <d v="1964-12-13T00:00:00"/>
    <n v="55.594085090055806"/>
    <s v="Senior Editor"/>
    <s v="Manufacturing"/>
    <s v="Mass Customer"/>
    <s v="N"/>
    <s v="No"/>
    <n v="8"/>
    <m/>
  </r>
  <r>
    <n v="2718"/>
    <n v="0"/>
    <x v="1431"/>
    <d v="2017-04-18T00:00:00"/>
    <n v="256"/>
    <b v="1"/>
    <s v="Approved"/>
    <s v="Norco Bicycles"/>
    <s v="Standard"/>
    <s v="medium"/>
    <s v="medium"/>
    <n v="360.4"/>
    <n v="270.3"/>
    <d v="2016-12-06T00:00:00"/>
    <n v="90.099999999999966"/>
    <s v="M"/>
    <n v="15"/>
    <d v="1964-01-14T00:00:00"/>
    <n v="56.509153583206491"/>
    <s v="Biostatistician IV"/>
    <s v="Health"/>
    <s v="High Net Worth"/>
    <s v="N"/>
    <s v="No"/>
    <n v="18"/>
    <m/>
  </r>
  <r>
    <n v="3479"/>
    <n v="73"/>
    <x v="3452"/>
    <d v="2017-04-18T00:00:00"/>
    <n v="256"/>
    <b v="1"/>
    <s v="Approved"/>
    <s v="Solex"/>
    <s v="Standard"/>
    <s v="medium"/>
    <s v="medium"/>
    <n v="1945.43"/>
    <n v="333.18"/>
    <d v="2014-10-10T00:00:00"/>
    <n v="1612.25"/>
    <s v="M"/>
    <n v="99"/>
    <d v="1986-04-25T00:00:00"/>
    <n v="34.216002898274986"/>
    <s v="Editor"/>
    <s v="Manufacturing"/>
    <s v="Mass Customer"/>
    <s v="N"/>
    <s v="Yes"/>
    <n v="19"/>
    <m/>
  </r>
  <r>
    <n v="3784"/>
    <n v="17"/>
    <x v="1595"/>
    <d v="2017-04-18T00:00:00"/>
    <n v="256"/>
    <b v="1"/>
    <s v="Approved"/>
    <s v="Solex"/>
    <s v="Standard"/>
    <s v="high"/>
    <s v="medium"/>
    <n v="1024.6600000000001"/>
    <n v="614.79999999999995"/>
    <d v="1996-11-09T00:00:00"/>
    <n v="409.86000000000013"/>
    <s v="F"/>
    <n v="51"/>
    <d v="1995-11-03T00:00:00"/>
    <n v="24.684496048959918"/>
    <s v="Environmental Tech"/>
    <s v="Manufacturing"/>
    <s v="Mass Customer"/>
    <s v="N"/>
    <s v="No"/>
    <n v="1"/>
    <m/>
  </r>
  <r>
    <n v="4675"/>
    <n v="80"/>
    <x v="1940"/>
    <d v="2017-04-18T00:00:00"/>
    <n v="256"/>
    <b v="1"/>
    <s v="Approved"/>
    <s v="OHM Cycles"/>
    <s v="Touring"/>
    <s v="low"/>
    <s v="medium"/>
    <n v="1073.07"/>
    <n v="933.84"/>
    <d v="2004-08-07T00:00:00"/>
    <n v="139.2299999999999"/>
    <s v="M"/>
    <n v="18"/>
    <d v="1958-12-01T00:00:00"/>
    <n v="61.632441254439371"/>
    <s v="Administrative Assistant II"/>
    <s v="Financial Services"/>
    <s v="Mass Customer"/>
    <s v="N"/>
    <s v="Yes"/>
    <n v="6"/>
    <m/>
  </r>
  <r>
    <n v="4763"/>
    <n v="67"/>
    <x v="3453"/>
    <d v="2017-04-18T00:00:00"/>
    <n v="256"/>
    <b v="1"/>
    <s v="Approved"/>
    <s v="Norco Bicycles"/>
    <s v="Road"/>
    <s v="medium"/>
    <s v="medium"/>
    <n v="544.04999999999995"/>
    <n v="376.84"/>
    <d v="2005-10-22T00:00:00"/>
    <n v="167.20999999999998"/>
    <s v="M"/>
    <n v="2"/>
    <d v="1971-02-16T00:00:00"/>
    <n v="49.413263172247589"/>
    <s v="Occupational Therapist"/>
    <s v="Health"/>
    <s v="Mass Customer"/>
    <s v="N"/>
    <s v="No"/>
    <n v="9"/>
    <m/>
  </r>
  <r>
    <n v="4824"/>
    <n v="71"/>
    <x v="1608"/>
    <d v="2017-04-18T00:00:00"/>
    <n v="256"/>
    <b v="1"/>
    <s v="Approved"/>
    <s v="Solex"/>
    <s v="Standard"/>
    <s v="high"/>
    <s v="large"/>
    <n v="1842.92"/>
    <n v="1105.75"/>
    <d v="1995-10-24T00:00:00"/>
    <n v="737.17000000000007"/>
    <s v="F"/>
    <n v="9"/>
    <d v="1962-05-05T00:00:00"/>
    <n v="58.205043994165393"/>
    <s v="Food Chemist"/>
    <s v="Health"/>
    <s v="Mass Customer"/>
    <s v="N"/>
    <s v="No"/>
    <n v="5"/>
    <m/>
  </r>
  <r>
    <n v="4951"/>
    <n v="60"/>
    <x v="1499"/>
    <d v="2017-04-18T00:00:00"/>
    <n v="256"/>
    <b v="1"/>
    <s v="Approved"/>
    <s v="Giant Bicycles"/>
    <s v="Standard"/>
    <s v="high"/>
    <s v="small"/>
    <n v="1977.36"/>
    <n v="1759.85"/>
    <d v="2011-08-24T00:00:00"/>
    <n v="217.51"/>
    <s v="F"/>
    <n v="26"/>
    <d v="1974-04-13T00:00:00"/>
    <n v="46.257098788685944"/>
    <s v="Recruiter"/>
    <s v="Argiculture"/>
    <s v="Mass Customer"/>
    <s v="N"/>
    <s v="No"/>
    <n v="13"/>
    <m/>
  </r>
  <r>
    <n v="14060"/>
    <n v="57"/>
    <x v="2104"/>
    <d v="2017-05-31T00:00:00"/>
    <m/>
    <m/>
    <s v="Approved"/>
    <s v="WeareA2B"/>
    <s v="Touring"/>
    <s v="medium"/>
    <s v="large"/>
    <n v="1890.39"/>
    <n v="260.14"/>
    <n v="33259"/>
    <m/>
    <m/>
    <m/>
    <m/>
    <m/>
    <m/>
    <m/>
    <m/>
    <m/>
    <m/>
    <m/>
    <m/>
  </r>
  <r>
    <n v="5142"/>
    <n v="92"/>
    <x v="1859"/>
    <d v="2017-04-18T00:00:00"/>
    <n v="256"/>
    <b v="0"/>
    <s v="Approved"/>
    <s v="WeareA2B"/>
    <s v="Touring"/>
    <s v="medium"/>
    <s v="large"/>
    <n v="1890.39"/>
    <n v="260.14"/>
    <d v="1991-01-21T00:00:00"/>
    <n v="1630.25"/>
    <s v="M"/>
    <n v="11"/>
    <d v="1988-10-25T00:00:00"/>
    <n v="31.71189330923389"/>
    <s v="Geologist I"/>
    <s v="Manufacturing"/>
    <s v="High Net Worth"/>
    <s v="N"/>
    <s v="No"/>
    <n v="22"/>
    <m/>
  </r>
  <r>
    <n v="5310"/>
    <n v="73"/>
    <x v="166"/>
    <d v="2017-04-18T00:00:00"/>
    <n v="256"/>
    <b v="0"/>
    <s v="Approved"/>
    <s v="Solex"/>
    <s v="Standard"/>
    <s v="medium"/>
    <s v="medium"/>
    <n v="1945.43"/>
    <n v="333.18"/>
    <d v="2006-05-22T00:00:00"/>
    <n v="1612.25"/>
    <s v="M"/>
    <n v="92"/>
    <d v="1995-12-17T00:00:00"/>
    <n v="24.563948103754438"/>
    <s v="Geologist I"/>
    <s v="Financial Services"/>
    <s v="Affluent Customer"/>
    <s v="N"/>
    <s v="Yes"/>
    <n v="4"/>
    <m/>
  </r>
  <r>
    <n v="5820"/>
    <n v="8"/>
    <x v="2238"/>
    <d v="2017-04-18T00:00:00"/>
    <n v="256"/>
    <b v="0"/>
    <s v="Approved"/>
    <s v="Solex"/>
    <s v="Road"/>
    <s v="medium"/>
    <s v="small"/>
    <n v="1703.52"/>
    <n v="1516.13"/>
    <d v="2011-04-16T00:00:00"/>
    <n v="187.38999999999987"/>
    <s v="F"/>
    <n v="53"/>
    <d v="1977-12-22T00:00:00"/>
    <n v="42.561208377727041"/>
    <n v="0"/>
    <s v="n/a"/>
    <s v="Mass Customer"/>
    <s v="N"/>
    <s v="No"/>
    <n v="19"/>
    <m/>
  </r>
  <r>
    <n v="5880"/>
    <n v="56"/>
    <x v="2159"/>
    <d v="2017-04-18T00:00:00"/>
    <n v="256"/>
    <b v="0"/>
    <s v="Approved"/>
    <s v="OHM Cycles"/>
    <s v="Standard"/>
    <s v="medium"/>
    <s v="medium"/>
    <n v="183.86"/>
    <n v="137.9"/>
    <d v="1997-10-04T00:00:00"/>
    <n v="45.960000000000008"/>
    <s v="F"/>
    <n v="6"/>
    <d v="1954-12-10T00:00:00"/>
    <n v="65.610523446220185"/>
    <s v="Recruiter"/>
    <s v="Manufacturing"/>
    <s v="Mass Customer"/>
    <s v="N"/>
    <s v="No"/>
    <n v="6"/>
    <m/>
  </r>
  <r>
    <n v="5954"/>
    <n v="23"/>
    <x v="1893"/>
    <d v="2017-04-18T00:00:00"/>
    <n v="256"/>
    <b v="1"/>
    <s v="Approved"/>
    <s v="Norco Bicycles"/>
    <s v="Mountain"/>
    <s v="low"/>
    <s v="small"/>
    <n v="688.63"/>
    <n v="612.88"/>
    <d v="1993-10-02T00:00:00"/>
    <n v="75.75"/>
    <s v="F"/>
    <n v="6"/>
    <d v="1974-02-19T00:00:00"/>
    <n v="46.402304268137996"/>
    <s v="Health Coach IV"/>
    <s v="Health"/>
    <s v="Affluent Customer"/>
    <s v="N"/>
    <s v="No"/>
    <n v="7"/>
    <m/>
  </r>
  <r>
    <n v="6012"/>
    <n v="5"/>
    <x v="227"/>
    <d v="2017-04-18T00:00:00"/>
    <n v="256"/>
    <b v="1"/>
    <s v="Approved"/>
    <s v="Trek Bicycles"/>
    <s v="Mountain"/>
    <s v="low"/>
    <s v="medium"/>
    <n v="574.64"/>
    <n v="459.71"/>
    <d v="2016-07-09T00:00:00"/>
    <n v="114.93"/>
    <s v="F"/>
    <n v="86"/>
    <d v="1980-08-28T00:00:00"/>
    <n v="39.876276870877724"/>
    <n v="0"/>
    <s v="Financial Services"/>
    <s v="Affluent Customer"/>
    <s v="N"/>
    <s v="Yes"/>
    <n v="17"/>
    <m/>
  </r>
  <r>
    <n v="6061"/>
    <n v="89"/>
    <x v="2938"/>
    <d v="2017-04-18T00:00:00"/>
    <n v="256"/>
    <b v="0"/>
    <s v="Approved"/>
    <s v="WeareA2B"/>
    <s v="Touring"/>
    <s v="medium"/>
    <s v="large"/>
    <n v="1362.99"/>
    <n v="57.74"/>
    <d v="1999-07-26T00:00:00"/>
    <n v="1305.25"/>
    <s v="M"/>
    <n v="82"/>
    <d v="1955-02-20T00:00:00"/>
    <n v="65.413263172247582"/>
    <s v="Research Assistant II"/>
    <s v="Health"/>
    <s v="Mass Customer"/>
    <s v="N"/>
    <s v="Yes"/>
    <n v="16"/>
    <m/>
  </r>
  <r>
    <n v="6364"/>
    <n v="33"/>
    <x v="2990"/>
    <d v="2017-04-18T00:00:00"/>
    <n v="256"/>
    <b v="1"/>
    <s v="Approved"/>
    <s v="Giant Bicycles"/>
    <s v="Standard"/>
    <s v="medium"/>
    <s v="small"/>
    <n v="1311.44"/>
    <n v="1167.18"/>
    <d v="1992-10-11T00:00:00"/>
    <n v="144.26"/>
    <s v="F"/>
    <n v="20"/>
    <d v="1973-02-20T00:00:00"/>
    <n v="47.399564542110603"/>
    <s v="Account Executive"/>
    <s v="Manufacturing"/>
    <s v="Affluent Customer"/>
    <s v="N"/>
    <s v="Yes"/>
    <n v="15"/>
    <m/>
  </r>
  <r>
    <n v="6638"/>
    <n v="97"/>
    <x v="1953"/>
    <d v="2017-04-18T00:00:00"/>
    <n v="256"/>
    <b v="0"/>
    <s v="Approved"/>
    <s v="Solex"/>
    <s v="Standard"/>
    <s v="medium"/>
    <s v="large"/>
    <n v="202.62"/>
    <n v="151.96"/>
    <d v="1994-08-10T00:00:00"/>
    <n v="50.66"/>
    <s v="F"/>
    <n v="48"/>
    <d v="1964-12-01T00:00:00"/>
    <n v="55.626961802384578"/>
    <s v="Environmental Tech"/>
    <s v="Financial Services"/>
    <s v="Mass Customer"/>
    <s v="N"/>
    <s v="Yes"/>
    <n v="4"/>
    <m/>
  </r>
  <r>
    <n v="6982"/>
    <n v="26"/>
    <x v="1038"/>
    <d v="2017-04-18T00:00:00"/>
    <n v="256"/>
    <b v="1"/>
    <s v="Approved"/>
    <s v="WeareA2B"/>
    <s v="Standard"/>
    <s v="medium"/>
    <s v="medium"/>
    <n v="1992.93"/>
    <n v="762.63"/>
    <d v="1992-10-11T00:00:00"/>
    <n v="1230.3000000000002"/>
    <s v="M"/>
    <n v="83"/>
    <d v="1990-02-12T00:00:00"/>
    <n v="30.410523446220189"/>
    <s v="Nuclear Power Engineer"/>
    <s v="Manufacturing"/>
    <s v="Affluent Customer"/>
    <s v="N"/>
    <s v="Yes"/>
    <n v="10"/>
    <m/>
  </r>
  <r>
    <n v="7740"/>
    <n v="18"/>
    <x v="2047"/>
    <d v="2017-04-18T00:00:00"/>
    <n v="256"/>
    <b v="1"/>
    <s v="Approved"/>
    <s v="Solex"/>
    <s v="Standard"/>
    <s v="medium"/>
    <s v="medium"/>
    <n v="575.27"/>
    <n v="431.45"/>
    <d v="2013-03-12T00:00:00"/>
    <n v="143.82"/>
    <s v="F"/>
    <n v="26"/>
    <d v="1999-03-19T00:00:00"/>
    <n v="21.309153583206491"/>
    <s v="Sales Representative"/>
    <s v="Retail"/>
    <s v="Mass Customer"/>
    <s v="N"/>
    <s v="Yes"/>
    <n v="2"/>
    <m/>
  </r>
  <r>
    <n v="7995"/>
    <n v="7"/>
    <x v="2147"/>
    <d v="2017-04-18T00:00:00"/>
    <n v="256"/>
    <b v="1"/>
    <s v="Approved"/>
    <s v="Trek Bicycles"/>
    <s v="Road"/>
    <s v="low"/>
    <s v="medium"/>
    <n v="980.37"/>
    <n v="234.43"/>
    <d v="2004-08-17T00:00:00"/>
    <n v="745.94"/>
    <s v="F"/>
    <n v="87"/>
    <d v="1982-02-06T00:00:00"/>
    <n v="38.432441254439368"/>
    <s v="Accountant II"/>
    <s v="IT"/>
    <s v="Affluent Customer"/>
    <s v="N"/>
    <s v="Yes"/>
    <n v="7"/>
    <m/>
  </r>
  <r>
    <n v="8357"/>
    <n v="53"/>
    <x v="1952"/>
    <d v="2017-04-18T00:00:00"/>
    <n v="256"/>
    <b v="1"/>
    <s v="Approved"/>
    <s v="OHM Cycles"/>
    <s v="Standard"/>
    <s v="medium"/>
    <s v="medium"/>
    <n v="795.34"/>
    <n v="101.58"/>
    <d v="1992-10-02T00:00:00"/>
    <n v="693.76"/>
    <s v="F"/>
    <n v="89"/>
    <d v="1996-08-18T00:00:00"/>
    <n v="23.89271522704211"/>
    <s v="Project Manager"/>
    <s v="Financial Services"/>
    <s v="Mass Customer"/>
    <s v="N"/>
    <s v="Yes"/>
    <n v="3"/>
    <m/>
  </r>
  <r>
    <n v="8707"/>
    <n v="32"/>
    <x v="2447"/>
    <d v="2017-04-18T00:00:00"/>
    <n v="256"/>
    <b v="0"/>
    <s v="Approved"/>
    <s v="Giant Bicycles"/>
    <s v="Standard"/>
    <s v="medium"/>
    <s v="medium"/>
    <n v="642.70000000000005"/>
    <n v="211.37"/>
    <d v="1992-10-11T00:00:00"/>
    <n v="431.33000000000004"/>
    <s v="M"/>
    <n v="29"/>
    <d v="1997-09-02T00:00:00"/>
    <n v="22.851619336631149"/>
    <n v="0"/>
    <s v="Retail"/>
    <s v="Affluent Customer"/>
    <s v="N"/>
    <s v="Yes"/>
    <n v="4"/>
    <m/>
  </r>
  <r>
    <n v="9549"/>
    <n v="93"/>
    <x v="582"/>
    <d v="2017-04-18T00:00:00"/>
    <n v="256"/>
    <b v="1"/>
    <s v="Approved"/>
    <s v="WeareA2B"/>
    <s v="Standard"/>
    <s v="medium"/>
    <s v="medium"/>
    <n v="1065.03"/>
    <n v="230.09"/>
    <d v="2000-11-03T00:00:00"/>
    <n v="834.93999999999994"/>
    <s v="F"/>
    <n v="69"/>
    <d v="1972-06-21T00:00:00"/>
    <n v="48.068057692795534"/>
    <s v="Senior Editor"/>
    <s v="Financial Services"/>
    <s v="Mass Customer"/>
    <s v="N"/>
    <s v="No"/>
    <n v="13"/>
    <m/>
  </r>
  <r>
    <n v="9750"/>
    <n v="62"/>
    <x v="1309"/>
    <d v="2017-04-18T00:00:00"/>
    <n v="256"/>
    <b v="0"/>
    <s v="Approved"/>
    <s v="Solex"/>
    <s v="Standard"/>
    <s v="medium"/>
    <s v="medium"/>
    <n v="478.16"/>
    <n v="298.72000000000003"/>
    <d v="1993-06-23T00:00:00"/>
    <n v="179.44"/>
    <s v="M"/>
    <n v="64"/>
    <d v="1976-04-14T00:00:00"/>
    <n v="44.251619336631151"/>
    <s v="Food Chemist"/>
    <s v="Health"/>
    <s v="Mass Customer"/>
    <s v="N"/>
    <s v="No"/>
    <n v="16"/>
    <m/>
  </r>
  <r>
    <n v="11391"/>
    <n v="92"/>
    <x v="1419"/>
    <d v="2017-04-18T00:00:00"/>
    <n v="256"/>
    <b v="0"/>
    <s v="Approved"/>
    <s v="WeareA2B"/>
    <s v="Standard"/>
    <s v="medium"/>
    <s v="small"/>
    <n v="1415.01"/>
    <n v="1259.3599999999999"/>
    <d v="2003-01-05T00:00:00"/>
    <n v="155.65000000000009"/>
    <s v="F"/>
    <n v="32"/>
    <d v="1975-06-02T00:00:00"/>
    <n v="45.120112487316078"/>
    <s v="Budget/Accounting Analyst IV"/>
    <s v="Manufacturing"/>
    <s v="Mass Customer"/>
    <s v="N"/>
    <s v="No"/>
    <n v="17"/>
    <m/>
  </r>
  <r>
    <n v="11422"/>
    <n v="61"/>
    <x v="561"/>
    <d v="2017-04-18T00:00:00"/>
    <n v="256"/>
    <b v="0"/>
    <s v="Approved"/>
    <s v="Norco Bicycles"/>
    <s v="Standard"/>
    <s v="medium"/>
    <s v="small"/>
    <n v="586.45000000000005"/>
    <n v="521.94000000000005"/>
    <d v="2004-12-18T00:00:00"/>
    <n v="64.509999999999991"/>
    <s v="F"/>
    <n v="84"/>
    <d v="1958-10-23T00:00:00"/>
    <n v="61.739290569507865"/>
    <s v="Community Outreach Specialist"/>
    <s v="n/a"/>
    <s v="High Net Worth"/>
    <s v="N"/>
    <s v="Yes"/>
    <n v="12"/>
    <m/>
  </r>
  <r>
    <n v="12379"/>
    <n v="57"/>
    <x v="1607"/>
    <d v="2017-04-18T00:00:00"/>
    <n v="256"/>
    <b v="1"/>
    <s v="Approved"/>
    <s v="WeareA2B"/>
    <s v="Touring"/>
    <s v="medium"/>
    <s v="large"/>
    <n v="1890.39"/>
    <n v="260.14"/>
    <d v="1991-01-21T00:00:00"/>
    <n v="1630.25"/>
    <s v="F"/>
    <n v="13"/>
    <d v="1982-04-13T00:00:00"/>
    <n v="38.251619336631151"/>
    <s v="Accounting Assistant II"/>
    <s v="n/a"/>
    <s v="Affluent Customer"/>
    <s v="N"/>
    <s v="No"/>
    <n v="15"/>
    <m/>
  </r>
  <r>
    <n v="12887"/>
    <n v="0"/>
    <x v="1865"/>
    <d v="2017-04-18T00:00:00"/>
    <n v="256"/>
    <b v="0"/>
    <s v="Approved"/>
    <s v="OHM Cycles"/>
    <s v="Standard"/>
    <s v="medium"/>
    <s v="medium"/>
    <n v="183.86"/>
    <n v="137.9"/>
    <d v="1993-07-20T00:00:00"/>
    <n v="45.960000000000008"/>
    <s v="M"/>
    <n v="77"/>
    <d v="1981-11-13T00:00:00"/>
    <n v="38.665317966768136"/>
    <s v="Cost Accountant"/>
    <s v="Financial Services"/>
    <s v="High Net Worth"/>
    <s v="N"/>
    <s v="Yes"/>
    <n v="8"/>
    <m/>
  </r>
  <r>
    <n v="13118"/>
    <n v="0"/>
    <x v="823"/>
    <d v="2017-04-18T00:00:00"/>
    <n v="256"/>
    <b v="0"/>
    <s v="Approved"/>
    <s v="Norco Bicycles"/>
    <s v="Road"/>
    <s v="medium"/>
    <s v="medium"/>
    <n v="544.04999999999995"/>
    <n v="376.84"/>
    <d v="2006-05-22T00:00:00"/>
    <n v="167.20999999999998"/>
    <s v="F"/>
    <n v="12"/>
    <d v="1995-01-12T00:00:00"/>
    <n v="25.492715227042108"/>
    <s v="Quality Engineer"/>
    <s v="Financial Services"/>
    <s v="High Net Worth"/>
    <s v="N"/>
    <s v="Yes"/>
    <n v="7"/>
    <m/>
  </r>
  <r>
    <n v="13434"/>
    <n v="88"/>
    <x v="1423"/>
    <d v="2017-04-18T00:00:00"/>
    <n v="256"/>
    <b v="0"/>
    <s v="Approved"/>
    <s v="Norco Bicycles"/>
    <s v="Standard"/>
    <s v="medium"/>
    <s v="medium"/>
    <n v="1198.46"/>
    <n v="381.1"/>
    <d v="1998-12-16T00:00:00"/>
    <n v="817.36"/>
    <s v="M"/>
    <n v="74"/>
    <d v="1980-07-22T00:00:00"/>
    <n v="39.977646733891426"/>
    <s v="Office Assistant II"/>
    <s v="n/a"/>
    <s v="Mass Customer"/>
    <s v="N"/>
    <s v="No"/>
    <n v="13"/>
    <m/>
  </r>
  <r>
    <n v="13468"/>
    <n v="58"/>
    <x v="1851"/>
    <d v="2017-04-18T00:00:00"/>
    <n v="256"/>
    <b v="0"/>
    <s v="Approved"/>
    <s v="OHM Cycles"/>
    <s v="Road"/>
    <s v="medium"/>
    <s v="medium"/>
    <n v="1280.28"/>
    <n v="829.51"/>
    <d v="2001-11-25T00:00:00"/>
    <n v="450.77"/>
    <s v="F"/>
    <n v="84"/>
    <d v="1988-02-22T00:00:00"/>
    <n v="32.385865911973617"/>
    <s v="Desktop Support Technician"/>
    <s v="Property"/>
    <s v="High Net Worth"/>
    <s v="N"/>
    <s v="No"/>
    <n v="22"/>
    <m/>
  </r>
  <r>
    <n v="14023"/>
    <n v="38"/>
    <x v="2314"/>
    <d v="2017-04-18T00:00:00"/>
    <n v="256"/>
    <b v="0"/>
    <s v="Approved"/>
    <s v="Solex"/>
    <s v="Standard"/>
    <s v="medium"/>
    <s v="medium"/>
    <n v="1577.53"/>
    <n v="826.51"/>
    <d v="2011-03-16T00:00:00"/>
    <n v="751.02"/>
    <s v="F"/>
    <n v="31"/>
    <d v="1970-02-14T00:00:00"/>
    <n v="50.418742624302382"/>
    <s v="Executive Secretary"/>
    <s v="Financial Services"/>
    <s v="Mass Customer"/>
    <s v="N"/>
    <s v="No"/>
    <n v="12"/>
    <m/>
  </r>
  <r>
    <n v="14113"/>
    <n v="7"/>
    <x v="3454"/>
    <d v="2017-04-18T00:00:00"/>
    <n v="256"/>
    <b v="1"/>
    <s v="Approved"/>
    <s v="Trek Bicycles"/>
    <s v="Road"/>
    <s v="low"/>
    <s v="medium"/>
    <n v="980.37"/>
    <n v="234.43"/>
    <d v="2007-08-04T00:00:00"/>
    <n v="745.94"/>
    <s v="M"/>
    <n v="40"/>
    <d v="1972-06-19T00:00:00"/>
    <n v="48.073537144850327"/>
    <s v="Assistant Professor"/>
    <s v="Property"/>
    <s v="Affluent Customer"/>
    <s v="N"/>
    <s v="Yes"/>
    <n v="9"/>
    <m/>
  </r>
  <r>
    <n v="15468"/>
    <n v="64"/>
    <x v="3390"/>
    <d v="2017-04-18T00:00:00"/>
    <n v="256"/>
    <b v="0"/>
    <s v="Approved"/>
    <s v="Giant Bicycles"/>
    <s v="Standard"/>
    <s v="high"/>
    <s v="small"/>
    <n v="1977.36"/>
    <n v="1759.85"/>
    <d v="1993-06-23T00:00:00"/>
    <n v="217.51"/>
    <s v="F"/>
    <n v="21"/>
    <d v="1972-03-26T00:00:00"/>
    <n v="48.306413857179095"/>
    <n v="0"/>
    <s v="Argiculture"/>
    <s v="High Net Worth"/>
    <s v="N"/>
    <s v="Yes"/>
    <n v="10"/>
    <m/>
  </r>
  <r>
    <n v="15606"/>
    <n v="0"/>
    <x v="2417"/>
    <d v="2017-04-18T00:00:00"/>
    <n v="256"/>
    <b v="0"/>
    <s v="Approved"/>
    <s v="WeareA2B"/>
    <s v="Standard"/>
    <s v="medium"/>
    <s v="medium"/>
    <n v="60.34"/>
    <n v="45.26"/>
    <d v="1993-05-26T00:00:00"/>
    <n v="15.080000000000005"/>
    <s v="F"/>
    <n v="94"/>
    <d v="1976-09-02T00:00:00"/>
    <n v="43.865317966768139"/>
    <s v="Teacher"/>
    <s v="Manufacturing"/>
    <s v="High Net Worth"/>
    <s v="N"/>
    <s v="Yes"/>
    <n v="14"/>
    <m/>
  </r>
  <r>
    <n v="15811"/>
    <n v="89"/>
    <x v="1975"/>
    <d v="2017-04-18T00:00:00"/>
    <n v="256"/>
    <b v="1"/>
    <s v="Approved"/>
    <s v="Giant Bicycles"/>
    <s v="Standard"/>
    <s v="medium"/>
    <s v="large"/>
    <n v="1812.75"/>
    <n v="582.48"/>
    <d v="2011-05-09T00:00:00"/>
    <n v="1230.27"/>
    <s v="M"/>
    <n v="49"/>
    <d v="1974-05-09T00:00:00"/>
    <n v="46.185865911973615"/>
    <s v="Paralegal"/>
    <s v="Financial Services"/>
    <s v="High Net Worth"/>
    <s v="N"/>
    <s v="Yes"/>
    <n v="10"/>
    <m/>
  </r>
  <r>
    <n v="16927"/>
    <n v="54"/>
    <x v="1930"/>
    <d v="2017-04-18T00:00:00"/>
    <n v="256"/>
    <b v="0"/>
    <s v="Approved"/>
    <s v="WeareA2B"/>
    <s v="Standard"/>
    <s v="medium"/>
    <s v="medium"/>
    <n v="1292.8399999999999"/>
    <n v="13.44"/>
    <d v="1991-01-21T00:00:00"/>
    <n v="1279.3999999999999"/>
    <s v="F"/>
    <n v="58"/>
    <d v="1989-02-15T00:00:00"/>
    <n v="31.402304268138"/>
    <n v="0"/>
    <s v="Financial Services"/>
    <s v="Mass Customer"/>
    <s v="N"/>
    <s v="Yes"/>
    <n v="5"/>
    <m/>
  </r>
  <r>
    <n v="17269"/>
    <n v="31"/>
    <x v="1048"/>
    <d v="2017-04-18T00:00:00"/>
    <n v="256"/>
    <b v="1"/>
    <s v="Approved"/>
    <s v="Giant Bicycles"/>
    <s v="Standard"/>
    <s v="medium"/>
    <s v="medium"/>
    <n v="230.91"/>
    <n v="173.18"/>
    <d v="1994-07-12T00:00:00"/>
    <n v="57.72999999999999"/>
    <s v="F"/>
    <n v="8"/>
    <d v="1989-09-06T00:00:00"/>
    <n v="30.846139884576356"/>
    <s v="Senior Quality Engineer"/>
    <s v="n/a"/>
    <s v="Affluent Customer"/>
    <s v="N"/>
    <s v="Yes"/>
    <n v="12"/>
    <m/>
  </r>
  <r>
    <n v="18254"/>
    <n v="19"/>
    <x v="2841"/>
    <d v="2017-04-18T00:00:00"/>
    <n v="256"/>
    <b v="1"/>
    <s v="Approved"/>
    <s v="OHM Cycles"/>
    <s v="Road"/>
    <s v="high"/>
    <s v="large"/>
    <n v="12.01"/>
    <n v="7.21"/>
    <d v="1996-04-05T00:00:00"/>
    <n v="4.8"/>
    <s v="F"/>
    <n v="54"/>
    <d v="1973-03-26T00:00:00"/>
    <n v="47.306413857179095"/>
    <s v="Financial Analyst"/>
    <s v="Financial Services"/>
    <s v="Mass Customer"/>
    <s v="N"/>
    <s v="Yes"/>
    <n v="5"/>
    <m/>
  </r>
  <r>
    <n v="19067"/>
    <n v="6"/>
    <x v="641"/>
    <d v="2017-04-18T00:00:00"/>
    <n v="256"/>
    <b v="0"/>
    <s v="Approved"/>
    <s v="Solex"/>
    <s v="Standard"/>
    <s v="high"/>
    <s v="medium"/>
    <n v="748.17"/>
    <n v="448.9"/>
    <d v="2006-11-10T00:00:00"/>
    <n v="299.27"/>
    <s v="M"/>
    <n v="21"/>
    <d v="1981-08-06T00:00:00"/>
    <n v="38.936550843480468"/>
    <s v="Occupational Therapist"/>
    <s v="Health"/>
    <s v="High Net Worth"/>
    <s v="N"/>
    <s v="Yes"/>
    <n v="9"/>
    <m/>
  </r>
  <r>
    <n v="19811"/>
    <n v="48"/>
    <x v="1243"/>
    <d v="2017-04-18T00:00:00"/>
    <n v="256"/>
    <b v="1"/>
    <s v="Approved"/>
    <s v="WeareA2B"/>
    <s v="Standard"/>
    <s v="medium"/>
    <s v="medium"/>
    <n v="1762.96"/>
    <n v="950.52"/>
    <d v="1997-10-04T00:00:00"/>
    <n v="812.44"/>
    <s v="F"/>
    <n v="25"/>
    <d v="1970-02-23T00:00:00"/>
    <n v="50.39408509005581"/>
    <s v="Clinical Specialist"/>
    <s v="Health"/>
    <s v="Mass Customer"/>
    <s v="N"/>
    <s v="Yes"/>
    <n v="6"/>
    <m/>
  </r>
  <r>
    <n v="406"/>
    <n v="0"/>
    <x v="2469"/>
    <d v="2017-04-17T00:00:00"/>
    <n v="257"/>
    <b v="0"/>
    <s v="Approved"/>
    <s v="Trek Bicycles"/>
    <s v="Standard"/>
    <s v="high"/>
    <s v="medium"/>
    <n v="358.39"/>
    <n v="215.03"/>
    <d v="2004-01-16T00:00:00"/>
    <n v="143.35999999999999"/>
    <s v="F"/>
    <n v="15"/>
    <d v="1976-02-21T00:00:00"/>
    <n v="44.396824816083203"/>
    <s v="Senior Financial Analyst"/>
    <s v="Financial Services"/>
    <s v="High Net Worth"/>
    <s v="N"/>
    <s v="Yes"/>
    <n v="11"/>
    <m/>
  </r>
  <r>
    <n v="438"/>
    <n v="76"/>
    <x v="2135"/>
    <d v="2017-04-17T00:00:00"/>
    <n v="257"/>
    <b v="0"/>
    <s v="Approved"/>
    <s v="WeareA2B"/>
    <s v="Standard"/>
    <s v="low"/>
    <s v="medium"/>
    <n v="642.30999999999995"/>
    <n v="513.85"/>
    <d v="2014-10-10T00:00:00"/>
    <n v="128.45999999999992"/>
    <s v="F"/>
    <n v="30"/>
    <d v="1978-08-12T00:00:00"/>
    <n v="41.922852213343475"/>
    <s v="Web Designer II"/>
    <s v="Retail"/>
    <s v="Mass Customer"/>
    <s v="N"/>
    <s v="No"/>
    <n v="19"/>
    <m/>
  </r>
  <r>
    <n v="465"/>
    <n v="31"/>
    <x v="1904"/>
    <d v="2017-04-17T00:00:00"/>
    <n v="257"/>
    <b v="0"/>
    <s v="Approved"/>
    <s v="Giant Bicycles"/>
    <s v="Standard"/>
    <s v="medium"/>
    <s v="medium"/>
    <n v="230.91"/>
    <n v="173.18"/>
    <d v="2006-11-10T00:00:00"/>
    <n v="57.72999999999999"/>
    <s v="M"/>
    <n v="39"/>
    <d v="1989-09-07T00:00:00"/>
    <n v="30.84340015854896"/>
    <n v="0"/>
    <s v="Manufacturing"/>
    <s v="Affluent Customer"/>
    <s v="N"/>
    <s v="No"/>
    <n v="7"/>
    <m/>
  </r>
  <r>
    <n v="480"/>
    <n v="52"/>
    <x v="2553"/>
    <d v="2017-04-17T00:00:00"/>
    <n v="257"/>
    <b v="1"/>
    <s v="Approved"/>
    <s v="OHM Cycles"/>
    <s v="Road"/>
    <s v="medium"/>
    <s v="medium"/>
    <n v="1280.28"/>
    <n v="829.51"/>
    <d v="2001-11-25T00:00:00"/>
    <n v="450.77"/>
    <s v="M"/>
    <n v="47"/>
    <d v="1966-12-22T00:00:00"/>
    <n v="53.569427555809234"/>
    <s v="Pharmacist"/>
    <s v="Health"/>
    <s v="Affluent Customer"/>
    <s v="N"/>
    <s v="Yes"/>
    <n v="9"/>
    <m/>
  </r>
  <r>
    <n v="639"/>
    <n v="21"/>
    <x v="2427"/>
    <d v="2017-04-17T00:00:00"/>
    <n v="257"/>
    <b v="0"/>
    <s v="Approved"/>
    <s v="Solex"/>
    <s v="Standard"/>
    <s v="medium"/>
    <s v="large"/>
    <n v="1071.23"/>
    <n v="380.74"/>
    <d v="1996-04-05T00:00:00"/>
    <n v="690.49"/>
    <s v="M"/>
    <n v="33"/>
    <d v="1962-12-19T00:00:00"/>
    <n v="57.58038645991882"/>
    <n v="0"/>
    <s v="Health"/>
    <s v="Mass Customer"/>
    <s v="N"/>
    <s v="No"/>
    <n v="20"/>
    <m/>
  </r>
  <r>
    <n v="926"/>
    <n v="23"/>
    <x v="2653"/>
    <d v="2017-04-17T00:00:00"/>
    <n v="257"/>
    <b v="1"/>
    <s v="Approved"/>
    <s v="Norco Bicycles"/>
    <s v="Mountain"/>
    <s v="low"/>
    <s v="small"/>
    <n v="688.63"/>
    <n v="612.88"/>
    <d v="1999-06-23T00:00:00"/>
    <n v="75.75"/>
    <s v="M"/>
    <n v="18"/>
    <d v="1975-09-07T00:00:00"/>
    <n v="44.854359062658546"/>
    <s v="Executive Secretary"/>
    <s v="Health"/>
    <s v="Mass Customer"/>
    <s v="N"/>
    <s v="Yes"/>
    <n v="3"/>
    <m/>
  </r>
  <r>
    <n v="951"/>
    <n v="88"/>
    <x v="2265"/>
    <d v="2017-04-17T00:00:00"/>
    <n v="257"/>
    <b v="0"/>
    <s v="Approved"/>
    <s v="Norco Bicycles"/>
    <s v="Standard"/>
    <s v="high"/>
    <s v="small"/>
    <n v="1661.92"/>
    <n v="1479.11"/>
    <d v="1994-09-09T00:00:00"/>
    <n v="182.81000000000017"/>
    <s v="U"/>
    <n v="37"/>
    <d v="1899-12-30T00:00:00"/>
    <n v="0"/>
    <s v="Quality Control Specialist"/>
    <s v="IT"/>
    <s v="High Net Worth"/>
    <s v="N"/>
    <s v="No"/>
    <n v="0"/>
    <m/>
  </r>
  <r>
    <n v="1551"/>
    <n v="19"/>
    <x v="150"/>
    <d v="2017-04-17T00:00:00"/>
    <n v="257"/>
    <b v="0"/>
    <s v="Approved"/>
    <s v="Trek Bicycles"/>
    <s v="Mountain"/>
    <s v="low"/>
    <s v="medium"/>
    <n v="574.64"/>
    <n v="459.71"/>
    <d v="2011-08-29T00:00:00"/>
    <n v="114.93"/>
    <s v="F"/>
    <n v="27"/>
    <d v="1995-05-03T00:00:00"/>
    <n v="25.188605638001015"/>
    <s v="Administrative Assistant II"/>
    <s v="Health"/>
    <s v="High Net Worth"/>
    <s v="N"/>
    <s v="Yes"/>
    <n v="5"/>
    <m/>
  </r>
  <r>
    <n v="2667"/>
    <n v="52"/>
    <x v="272"/>
    <d v="2017-04-17T00:00:00"/>
    <n v="257"/>
    <b v="1"/>
    <s v="Approved"/>
    <s v="OHM Cycles"/>
    <s v="Road"/>
    <s v="medium"/>
    <s v="medium"/>
    <n v="1280.28"/>
    <n v="829.51"/>
    <d v="2001-11-25T00:00:00"/>
    <n v="450.77"/>
    <s v="M"/>
    <n v="31"/>
    <d v="1980-05-20T00:00:00"/>
    <n v="40.15024947361745"/>
    <s v="VP Quality Control"/>
    <s v="IT"/>
    <s v="Mass Customer"/>
    <s v="N"/>
    <s v="No"/>
    <n v="21"/>
    <m/>
  </r>
  <r>
    <n v="3313"/>
    <n v="3"/>
    <x v="3455"/>
    <d v="2017-04-17T00:00:00"/>
    <n v="257"/>
    <b v="1"/>
    <s v="Approved"/>
    <s v="Trek Bicycles"/>
    <s v="Standard"/>
    <s v="medium"/>
    <s v="large"/>
    <n v="2091.4699999999998"/>
    <n v="388.92"/>
    <d v="2005-05-10T00:00:00"/>
    <n v="1702.5499999999997"/>
    <s v="M"/>
    <n v="68"/>
    <d v="1978-05-02T00:00:00"/>
    <n v="42.202304268138001"/>
    <s v="Human Resources Manager"/>
    <s v="Health"/>
    <s v="Mass Customer"/>
    <s v="N"/>
    <s v="Yes"/>
    <n v="10"/>
    <m/>
  </r>
  <r>
    <n v="3944"/>
    <n v="17"/>
    <x v="3129"/>
    <d v="2017-04-17T00:00:00"/>
    <n v="257"/>
    <b v="1"/>
    <s v="Approved"/>
    <s v="Solex"/>
    <s v="Standard"/>
    <s v="high"/>
    <s v="medium"/>
    <n v="1024.6600000000001"/>
    <n v="614.79999999999995"/>
    <d v="1995-10-24T00:00:00"/>
    <n v="409.86000000000013"/>
    <s v="F"/>
    <n v="94"/>
    <d v="1971-01-18T00:00:00"/>
    <n v="49.492715227042112"/>
    <s v="Project Manager"/>
    <s v="Property"/>
    <s v="Mass Customer"/>
    <s v="N"/>
    <s v="Yes"/>
    <n v="11"/>
    <m/>
  </r>
  <r>
    <n v="4186"/>
    <n v="15"/>
    <x v="3290"/>
    <d v="2017-04-17T00:00:00"/>
    <n v="257"/>
    <b v="1"/>
    <s v="Approved"/>
    <s v="Norco Bicycles"/>
    <s v="Standard"/>
    <s v="low"/>
    <s v="medium"/>
    <n v="958.74"/>
    <n v="748.9"/>
    <d v="2013-03-12T00:00:00"/>
    <n v="209.84000000000003"/>
    <s v="F"/>
    <n v="28"/>
    <d v="1978-02-26T00:00:00"/>
    <n v="42.380386459918824"/>
    <s v="Marketing Manager"/>
    <s v="Retail"/>
    <s v="Mass Customer"/>
    <s v="N"/>
    <s v="No"/>
    <n v="15"/>
    <m/>
  </r>
  <r>
    <n v="4480"/>
    <n v="1"/>
    <x v="2581"/>
    <d v="2017-04-17T00:00:00"/>
    <n v="257"/>
    <b v="1"/>
    <s v="Approved"/>
    <s v="Giant Bicycles"/>
    <s v="Standard"/>
    <s v="medium"/>
    <s v="medium"/>
    <n v="1403.5"/>
    <n v="954.82"/>
    <d v="1998-12-16T00:00:00"/>
    <n v="448.67999999999995"/>
    <s v="F"/>
    <n v="56"/>
    <d v="1990-03-04T00:00:00"/>
    <n v="30.355728925672246"/>
    <s v="Assistant Manager"/>
    <s v="Financial Services"/>
    <s v="Affluent Customer"/>
    <s v="N"/>
    <s v="Yes"/>
    <n v="14"/>
    <m/>
  </r>
  <r>
    <n v="4821"/>
    <n v="94"/>
    <x v="1858"/>
    <d v="2017-04-17T00:00:00"/>
    <n v="257"/>
    <b v="1"/>
    <s v="Approved"/>
    <s v="Giant Bicycles"/>
    <s v="Standard"/>
    <s v="medium"/>
    <s v="large"/>
    <n v="1635.3"/>
    <n v="993.66"/>
    <d v="2013-06-09T00:00:00"/>
    <n v="641.64"/>
    <s v="M"/>
    <n v="82"/>
    <d v="1959-05-11T00:00:00"/>
    <n v="61.191345364028408"/>
    <s v="Data Coordiator"/>
    <s v="Manufacturing"/>
    <s v="Mass Customer"/>
    <s v="N"/>
    <s v="No"/>
    <n v="19"/>
    <m/>
  </r>
  <r>
    <n v="5007"/>
    <n v="0"/>
    <x v="1702"/>
    <d v="2017-04-17T00:00:00"/>
    <n v="257"/>
    <b v="1"/>
    <s v="Approved"/>
    <s v="Norco Bicycles"/>
    <s v="Standard"/>
    <s v="low"/>
    <s v="medium"/>
    <n v="363.01"/>
    <n v="290.41000000000003"/>
    <d v="2005-05-10T00:00:00"/>
    <n v="72.599999999999966"/>
    <s v="F"/>
    <n v="28"/>
    <d v="1970-06-11T00:00:00"/>
    <n v="50.098194679096906"/>
    <s v="Nurse"/>
    <s v="n/a"/>
    <s v="High Net Worth"/>
    <s v="N"/>
    <s v="Yes"/>
    <n v="13"/>
    <m/>
  </r>
  <r>
    <n v="5445"/>
    <n v="82"/>
    <x v="2860"/>
    <d v="2017-04-17T00:00:00"/>
    <n v="257"/>
    <b v="0"/>
    <s v="Approved"/>
    <s v="Norco Bicycles"/>
    <s v="Standard"/>
    <s v="high"/>
    <s v="medium"/>
    <n v="1148.6400000000001"/>
    <n v="689.18"/>
    <d v="2015-08-10T00:00:00"/>
    <n v="459.46000000000015"/>
    <s v="M"/>
    <n v="74"/>
    <d v="1977-05-08T00:00:00"/>
    <n v="43.185865911973615"/>
    <s v="Clinical Specialist"/>
    <s v="Health"/>
    <s v="Mass Customer"/>
    <s v="N"/>
    <s v="No"/>
    <n v="14"/>
    <m/>
  </r>
  <r>
    <n v="5937"/>
    <n v="64"/>
    <x v="2856"/>
    <d v="2017-04-17T00:00:00"/>
    <n v="257"/>
    <b v="0"/>
    <s v="Approved"/>
    <s v="Trek Bicycles"/>
    <s v="Standard"/>
    <s v="medium"/>
    <s v="large"/>
    <n v="1469.44"/>
    <n v="596.54999999999995"/>
    <d v="2000-05-22T00:00:00"/>
    <n v="872.8900000000001"/>
    <s v="M"/>
    <n v="39"/>
    <d v="1994-03-07T00:00:00"/>
    <n v="26.344770021562656"/>
    <s v="General Manager"/>
    <s v="n/a"/>
    <s v="Mass Customer"/>
    <s v="N"/>
    <s v="No"/>
    <n v="2"/>
    <m/>
  </r>
  <r>
    <n v="6271"/>
    <n v="98"/>
    <x v="121"/>
    <d v="2017-04-17T00:00:00"/>
    <n v="257"/>
    <b v="1"/>
    <s v="Approved"/>
    <s v="OHM Cycles"/>
    <s v="Standard"/>
    <s v="medium"/>
    <s v="medium"/>
    <n v="795.34"/>
    <n v="101.58"/>
    <d v="1997-10-04T00:00:00"/>
    <n v="693.76"/>
    <s v="M"/>
    <n v="32"/>
    <d v="1961-08-19T00:00:00"/>
    <n v="58.914633035261289"/>
    <n v="0"/>
    <s v="Financial Services"/>
    <s v="High Net Worth"/>
    <s v="N"/>
    <s v="Yes"/>
    <n v="10"/>
    <m/>
  </r>
  <r>
    <n v="6760"/>
    <n v="84"/>
    <x v="2331"/>
    <d v="2017-04-17T00:00:00"/>
    <n v="257"/>
    <b v="0"/>
    <s v="Approved"/>
    <s v="Giant Bicycles"/>
    <s v="Road"/>
    <s v="medium"/>
    <s v="medium"/>
    <n v="792.9"/>
    <n v="594.67999999999995"/>
    <d v="1992-10-02T00:00:00"/>
    <n v="198.22000000000003"/>
    <s v="M"/>
    <n v="80"/>
    <d v="1973-10-21T00:00:00"/>
    <n v="46.733811117453065"/>
    <s v="Accounting Assistant II"/>
    <s v="n/a"/>
    <s v="High Net Worth"/>
    <s v="N"/>
    <s v="No"/>
    <n v="15"/>
    <m/>
  </r>
  <r>
    <n v="8374"/>
    <n v="18"/>
    <x v="308"/>
    <d v="2017-04-17T00:00:00"/>
    <n v="257"/>
    <b v="1"/>
    <s v="Approved"/>
    <s v="Solex"/>
    <s v="Standard"/>
    <s v="medium"/>
    <s v="medium"/>
    <n v="575.27"/>
    <n v="431.45"/>
    <d v="1997-08-25T00:00:00"/>
    <n v="143.82"/>
    <s v="F"/>
    <n v="53"/>
    <d v="1976-09-25T00:00:00"/>
    <n v="43.802304268138002"/>
    <s v="Marketing Manager"/>
    <s v="Financial Services"/>
    <s v="Mass Customer"/>
    <s v="N"/>
    <s v="Yes"/>
    <n v="13"/>
    <m/>
  </r>
  <r>
    <n v="9112"/>
    <n v="56"/>
    <x v="2327"/>
    <d v="2017-04-17T00:00:00"/>
    <n v="257"/>
    <b v="0"/>
    <s v="Approved"/>
    <s v="OHM Cycles"/>
    <s v="Standard"/>
    <s v="medium"/>
    <s v="medium"/>
    <n v="183.86"/>
    <n v="137.9"/>
    <d v="1997-10-04T00:00:00"/>
    <n v="45.960000000000008"/>
    <s v="F"/>
    <n v="54"/>
    <d v="1987-06-06T00:00:00"/>
    <n v="33.100934405124299"/>
    <n v="0"/>
    <s v="Manufacturing"/>
    <s v="Mass Customer"/>
    <s v="N"/>
    <s v="No"/>
    <n v="10"/>
    <m/>
  </r>
  <r>
    <n v="9857"/>
    <n v="64"/>
    <x v="2765"/>
    <d v="2017-04-17T00:00:00"/>
    <n v="257"/>
    <b v="0"/>
    <s v="Approved"/>
    <s v="Trek Bicycles"/>
    <s v="Standard"/>
    <s v="medium"/>
    <s v="large"/>
    <n v="1469.44"/>
    <n v="596.54999999999995"/>
    <d v="2012-05-18T00:00:00"/>
    <n v="872.8900000000001"/>
    <s v="F"/>
    <n v="22"/>
    <d v="1978-01-21T00:00:00"/>
    <n v="42.479016596905126"/>
    <s v="Research Associate"/>
    <s v="Manufacturing"/>
    <s v="Affluent Customer"/>
    <s v="N"/>
    <s v="No"/>
    <n v="18"/>
    <m/>
  </r>
  <r>
    <n v="10786"/>
    <n v="36"/>
    <x v="14"/>
    <d v="2017-04-17T00:00:00"/>
    <n v="257"/>
    <b v="0"/>
    <s v="Approved"/>
    <s v="Solex"/>
    <s v="Standard"/>
    <s v="low"/>
    <s v="medium"/>
    <n v="1289.8499999999999"/>
    <n v="74.510000000000005"/>
    <d v="2007-12-11T00:00:00"/>
    <n v="1215.3399999999999"/>
    <s v="F"/>
    <n v="31"/>
    <d v="1986-02-02T00:00:00"/>
    <n v="34.440660432521561"/>
    <s v="Junior Executive"/>
    <s v="Financial Services"/>
    <s v="High Net Worth"/>
    <s v="N"/>
    <s v="No"/>
    <n v="3"/>
    <m/>
  </r>
  <r>
    <n v="10801"/>
    <n v="76"/>
    <x v="2453"/>
    <d v="2017-04-17T00:00:00"/>
    <n v="257"/>
    <b v="0"/>
    <s v="Approved"/>
    <s v="WeareA2B"/>
    <s v="Standard"/>
    <s v="low"/>
    <s v="medium"/>
    <n v="642.30999999999995"/>
    <n v="513.85"/>
    <d v="2014-10-10T00:00:00"/>
    <n v="128.45999999999992"/>
    <s v="M"/>
    <n v="83"/>
    <d v="1997-11-25T00:00:00"/>
    <n v="22.621482350329781"/>
    <s v="Programmer Analyst II"/>
    <s v="Health"/>
    <s v="Affluent Customer"/>
    <s v="N"/>
    <s v="No"/>
    <n v="3"/>
    <m/>
  </r>
  <r>
    <n v="11319"/>
    <n v="84"/>
    <x v="3108"/>
    <d v="2017-04-17T00:00:00"/>
    <n v="257"/>
    <b v="1"/>
    <s v="Approved"/>
    <s v="Giant Bicycles"/>
    <s v="Road"/>
    <s v="medium"/>
    <s v="medium"/>
    <n v="792.9"/>
    <n v="594.67999999999995"/>
    <d v="1992-10-02T00:00:00"/>
    <n v="198.22000000000003"/>
    <s v="M"/>
    <n v="93"/>
    <d v="1995-04-25T00:00:00"/>
    <n v="25.21052344622019"/>
    <s v="Environmental Tech"/>
    <s v="Manufacturing"/>
    <s v="High Net Worth"/>
    <s v="N"/>
    <s v="Yes"/>
    <n v="7"/>
    <m/>
  </r>
  <r>
    <n v="11397"/>
    <n v="41"/>
    <x v="3432"/>
    <d v="2017-04-17T00:00:00"/>
    <n v="257"/>
    <b v="1"/>
    <s v="Approved"/>
    <s v="Solex"/>
    <s v="Road"/>
    <s v="medium"/>
    <s v="medium"/>
    <n v="416.98"/>
    <n v="312.74"/>
    <d v="2011-05-09T00:00:00"/>
    <n v="104.24000000000001"/>
    <s v="M"/>
    <n v="45"/>
    <d v="1978-07-23T00:00:00"/>
    <n v="41.977646733891426"/>
    <s v="VP Sales"/>
    <s v="Financial Services"/>
    <s v="Affluent Customer"/>
    <s v="N"/>
    <s v="Yes"/>
    <n v="14"/>
    <m/>
  </r>
  <r>
    <n v="11659"/>
    <n v="28"/>
    <x v="471"/>
    <d v="2017-04-17T00:00:00"/>
    <n v="257"/>
    <b v="1"/>
    <s v="Approved"/>
    <s v="Norco Bicycles"/>
    <s v="Standard"/>
    <s v="medium"/>
    <s v="small"/>
    <n v="1216.1400000000001"/>
    <n v="1082.3599999999999"/>
    <d v="1991-08-05T00:00:00"/>
    <n v="133.7800000000002"/>
    <s v="M"/>
    <n v="50"/>
    <d v="1978-08-13T00:00:00"/>
    <n v="41.920112487316082"/>
    <s v="Paralegal"/>
    <s v="Financial Services"/>
    <s v="Mass Customer"/>
    <s v="N"/>
    <s v="No"/>
    <n v="12"/>
    <m/>
  </r>
  <r>
    <n v="11825"/>
    <n v="3"/>
    <x v="1476"/>
    <d v="2017-04-17T00:00:00"/>
    <n v="257"/>
    <b v="0"/>
    <s v="Approved"/>
    <s v="Trek Bicycles"/>
    <s v="Standard"/>
    <s v="medium"/>
    <s v="large"/>
    <n v="2091.4699999999998"/>
    <n v="388.92"/>
    <d v="2014-03-03T00:00:00"/>
    <n v="1702.5499999999997"/>
    <s v="M"/>
    <n v="63"/>
    <d v="1981-10-18T00:00:00"/>
    <n v="38.736550843480465"/>
    <s v="Assistant Media Planner"/>
    <s v="Entertainment"/>
    <s v="Affluent Customer"/>
    <s v="N"/>
    <s v="Yes"/>
    <n v="17"/>
    <m/>
  </r>
  <r>
    <n v="12593"/>
    <n v="72"/>
    <x v="2149"/>
    <d v="2017-04-17T00:00:00"/>
    <n v="257"/>
    <b v="1"/>
    <s v="Approved"/>
    <s v="Norco Bicycles"/>
    <s v="Standard"/>
    <s v="medium"/>
    <s v="medium"/>
    <n v="360.4"/>
    <n v="270.3"/>
    <d v="1997-01-25T00:00:00"/>
    <n v="90.099999999999966"/>
    <s v="F"/>
    <n v="63"/>
    <d v="1989-09-30T00:00:00"/>
    <n v="30.780386459918819"/>
    <s v="Software Engineer I"/>
    <s v="IT"/>
    <s v="Affluent Customer"/>
    <s v="N"/>
    <s v="Yes"/>
    <n v="12"/>
    <m/>
  </r>
  <r>
    <n v="13782"/>
    <n v="95"/>
    <x v="22"/>
    <d v="2017-04-17T00:00:00"/>
    <n v="257"/>
    <b v="1"/>
    <s v="Approved"/>
    <s v="Giant Bicycles"/>
    <s v="Standard"/>
    <s v="medium"/>
    <s v="large"/>
    <n v="569.55999999999995"/>
    <n v="528.42999999999995"/>
    <d v="2003-09-10T00:00:00"/>
    <n v="41.129999999999995"/>
    <s v="M"/>
    <n v="51"/>
    <d v="1982-08-23T00:00:00"/>
    <n v="37.88997550101471"/>
    <s v="Desktop Support Technician"/>
    <s v="Manufacturing"/>
    <s v="Mass Customer"/>
    <s v="N"/>
    <s v="No"/>
    <n v="7"/>
    <m/>
  </r>
  <r>
    <n v="13853"/>
    <n v="11"/>
    <x v="3241"/>
    <d v="2017-04-17T00:00:00"/>
    <n v="257"/>
    <b v="1"/>
    <s v="Approved"/>
    <s v="Giant Bicycles"/>
    <s v="Standard"/>
    <s v="high"/>
    <s v="medium"/>
    <n v="1274.93"/>
    <n v="764.96"/>
    <d v="2007-08-04T00:00:00"/>
    <n v="509.97"/>
    <s v="F"/>
    <n v="31"/>
    <d v="1994-06-12T00:00:00"/>
    <n v="26.079016596905124"/>
    <s v="Librarian"/>
    <s v="Entertainment"/>
    <s v="Mass Customer"/>
    <s v="N"/>
    <s v="No"/>
    <n v="1"/>
    <m/>
  </r>
  <r>
    <n v="14386"/>
    <n v="25"/>
    <x v="3092"/>
    <d v="2017-04-17T00:00:00"/>
    <n v="257"/>
    <b v="1"/>
    <s v="Approved"/>
    <s v="Giant Bicycles"/>
    <s v="Road"/>
    <s v="medium"/>
    <s v="medium"/>
    <n v="1538.99"/>
    <n v="829.65"/>
    <d v="2006-11-10T00:00:00"/>
    <n v="709.34"/>
    <s v="F"/>
    <n v="49"/>
    <d v="1974-06-10T00:00:00"/>
    <n v="46.098194679096906"/>
    <n v="0"/>
    <s v="Manufacturing"/>
    <s v="Affluent Customer"/>
    <s v="N"/>
    <s v="Yes"/>
    <n v="11"/>
    <m/>
  </r>
  <r>
    <n v="14510"/>
    <n v="83"/>
    <x v="710"/>
    <d v="2017-04-17T00:00:00"/>
    <n v="257"/>
    <b v="1"/>
    <s v="Approved"/>
    <s v="Solex"/>
    <s v="Touring"/>
    <s v="medium"/>
    <s v="large"/>
    <n v="2083.94"/>
    <n v="675.03"/>
    <d v="1999-07-26T00:00:00"/>
    <n v="1408.91"/>
    <s v="F"/>
    <n v="17"/>
    <d v="1978-07-07T00:00:00"/>
    <n v="42.021482350329777"/>
    <n v="0"/>
    <s v="Retail"/>
    <s v="Affluent Customer"/>
    <s v="N"/>
    <s v="Yes"/>
    <n v="16"/>
    <m/>
  </r>
  <r>
    <n v="14695"/>
    <n v="17"/>
    <x v="715"/>
    <d v="2017-04-17T00:00:00"/>
    <n v="257"/>
    <b v="0"/>
    <s v="Approved"/>
    <s v="WeareA2B"/>
    <s v="Touring"/>
    <s v="medium"/>
    <s v="large"/>
    <n v="1362.99"/>
    <n v="57.74"/>
    <d v="1993-04-20T00:00:00"/>
    <n v="1305.25"/>
    <s v="F"/>
    <n v="40"/>
    <d v="1966-12-01T00:00:00"/>
    <n v="53.626961802384578"/>
    <n v="0"/>
    <s v="n/a"/>
    <s v="High Net Worth"/>
    <s v="N"/>
    <s v="Yes"/>
    <n v="10"/>
    <m/>
  </r>
  <r>
    <n v="14767"/>
    <n v="87"/>
    <x v="1098"/>
    <d v="2017-04-17T00:00:00"/>
    <n v="257"/>
    <b v="1"/>
    <s v="Approved"/>
    <s v="Giant Bicycles"/>
    <s v="Standard"/>
    <s v="high"/>
    <s v="medium"/>
    <n v="1179"/>
    <n v="707.4"/>
    <d v="2005-12-07T00:00:00"/>
    <n v="471.6"/>
    <s v="F"/>
    <n v="9"/>
    <d v="1980-10-09T00:00:00"/>
    <n v="39.761208377727037"/>
    <s v="Information Systems Manager"/>
    <s v="n/a"/>
    <s v="Mass Customer"/>
    <s v="N"/>
    <s v="No"/>
    <n v="3"/>
    <m/>
  </r>
  <r>
    <n v="15556"/>
    <n v="27"/>
    <x v="338"/>
    <d v="2017-04-17T00:00:00"/>
    <n v="257"/>
    <b v="1"/>
    <s v="Approved"/>
    <s v="Trek Bicycles"/>
    <s v="Standard"/>
    <s v="medium"/>
    <s v="medium"/>
    <n v="499.53"/>
    <n v="388.72"/>
    <d v="1999-06-23T00:00:00"/>
    <n v="110.80999999999995"/>
    <s v="F"/>
    <n v="32"/>
    <d v="1986-02-25T00:00:00"/>
    <n v="34.377646733891424"/>
    <s v="Executive Secretary"/>
    <s v="n/a"/>
    <s v="Mass Customer"/>
    <s v="N"/>
    <s v="Yes"/>
    <n v="13"/>
    <m/>
  </r>
  <r>
    <n v="15759"/>
    <n v="12"/>
    <x v="723"/>
    <d v="2017-04-17T00:00:00"/>
    <n v="257"/>
    <b v="0"/>
    <s v="Approved"/>
    <s v="WeareA2B"/>
    <s v="Standard"/>
    <s v="medium"/>
    <s v="medium"/>
    <n v="1231.1500000000001"/>
    <n v="161.6"/>
    <d v="2004-08-17T00:00:00"/>
    <n v="1069.5500000000002"/>
    <s v="M"/>
    <n v="81"/>
    <d v="1957-02-25T00:00:00"/>
    <n v="63.396824816083203"/>
    <s v="Senior Financial Analyst"/>
    <s v="Financial Services"/>
    <s v="Affluent Customer"/>
    <s v="N"/>
    <s v="Yes"/>
    <n v="7"/>
    <m/>
  </r>
  <r>
    <n v="16154"/>
    <n v="70"/>
    <x v="1902"/>
    <d v="2017-04-17T00:00:00"/>
    <n v="257"/>
    <b v="0"/>
    <s v="Approved"/>
    <s v="Trek Bicycles"/>
    <s v="Standard"/>
    <s v="high"/>
    <s v="medium"/>
    <n v="495.72"/>
    <n v="297.43"/>
    <d v="2015-04-11T00:00:00"/>
    <n v="198.29000000000002"/>
    <s v="F"/>
    <n v="12"/>
    <d v="1962-03-21T00:00:00"/>
    <n v="58.328331665398274"/>
    <s v="Account Representative III"/>
    <s v="Health"/>
    <s v="Mass Customer"/>
    <s v="N"/>
    <s v="No"/>
    <n v="14"/>
    <m/>
  </r>
  <r>
    <n v="16279"/>
    <n v="29"/>
    <x v="301"/>
    <d v="2017-04-17T00:00:00"/>
    <n v="257"/>
    <b v="0"/>
    <s v="Approved"/>
    <s v="WeareA2B"/>
    <s v="Standard"/>
    <s v="medium"/>
    <s v="medium"/>
    <n v="1065.03"/>
    <n v="230.09"/>
    <d v="2002-10-10T00:00:00"/>
    <n v="834.93999999999994"/>
    <s v="F"/>
    <n v="40"/>
    <d v="1982-05-13T00:00:00"/>
    <n v="38.169427555809229"/>
    <n v="0"/>
    <s v="Health"/>
    <s v="High Net Worth"/>
    <s v="N"/>
    <s v="Yes"/>
    <n v="17"/>
    <m/>
  </r>
  <r>
    <n v="16302"/>
    <n v="65"/>
    <x v="1640"/>
    <d v="2017-04-17T00:00:00"/>
    <n v="257"/>
    <b v="1"/>
    <s v="Approved"/>
    <s v="WeareA2B"/>
    <s v="Standard"/>
    <s v="medium"/>
    <s v="medium"/>
    <n v="1807.45"/>
    <n v="778.69"/>
    <d v="2005-10-22T00:00:00"/>
    <n v="1028.76"/>
    <s v="M"/>
    <n v="37"/>
    <d v="1968-07-19T00:00:00"/>
    <n v="51.994085090055805"/>
    <s v="Sales Representative"/>
    <s v="Retail"/>
    <s v="Mass Customer"/>
    <s v="N"/>
    <s v="Yes"/>
    <n v="19"/>
    <m/>
  </r>
  <r>
    <n v="17156"/>
    <n v="36"/>
    <x v="892"/>
    <d v="2017-04-17T00:00:00"/>
    <n v="257"/>
    <b v="0"/>
    <s v="Approved"/>
    <s v="Solex"/>
    <s v="Standard"/>
    <s v="low"/>
    <s v="medium"/>
    <n v="945.04"/>
    <n v="507.58"/>
    <d v="2006-02-02T00:00:00"/>
    <n v="437.46"/>
    <s v="M"/>
    <n v="71"/>
    <d v="1957-01-04T00:00:00"/>
    <n v="63.539290569507862"/>
    <n v="0"/>
    <s v="Retail"/>
    <s v="Mass Customer"/>
    <s v="N"/>
    <s v="Yes"/>
    <n v="9"/>
    <m/>
  </r>
  <r>
    <n v="17198"/>
    <n v="99"/>
    <x v="1949"/>
    <d v="2017-04-17T00:00:00"/>
    <n v="257"/>
    <b v="0"/>
    <s v="Approved"/>
    <s v="OHM Cycles"/>
    <s v="Standard"/>
    <s v="medium"/>
    <s v="medium"/>
    <n v="1227.3399999999999"/>
    <n v="770.89"/>
    <d v="1994-08-10T00:00:00"/>
    <n v="456.44999999999993"/>
    <s v="M"/>
    <n v="89"/>
    <d v="1978-04-21T00:00:00"/>
    <n v="42.232441254439372"/>
    <s v="Geological Engineer"/>
    <s v="Manufacturing"/>
    <s v="Mass Customer"/>
    <s v="N"/>
    <s v="No"/>
    <n v="6"/>
    <m/>
  </r>
  <r>
    <n v="18707"/>
    <n v="48"/>
    <x v="2496"/>
    <d v="2017-04-17T00:00:00"/>
    <n v="257"/>
    <b v="1"/>
    <s v="Approved"/>
    <s v="WeareA2B"/>
    <s v="Standard"/>
    <s v="medium"/>
    <s v="medium"/>
    <n v="1762.96"/>
    <n v="950.52"/>
    <d v="2014-07-28T00:00:00"/>
    <n v="812.44"/>
    <s v="F"/>
    <n v="15"/>
    <d v="1959-05-30T00:00:00"/>
    <n v="61.139290569507864"/>
    <s v="Associate Professor"/>
    <s v="Manufacturing"/>
    <s v="Mass Customer"/>
    <s v="N"/>
    <s v="No"/>
    <n v="13"/>
    <m/>
  </r>
  <r>
    <n v="19349"/>
    <n v="30"/>
    <x v="778"/>
    <d v="2017-04-17T00:00:00"/>
    <n v="257"/>
    <b v="0"/>
    <s v="Approved"/>
    <s v="Solex"/>
    <s v="Standard"/>
    <s v="high"/>
    <s v="medium"/>
    <n v="748.17"/>
    <n v="448.9"/>
    <d v="2006-11-10T00:00:00"/>
    <n v="299.27"/>
    <s v="F"/>
    <n v="99"/>
    <d v="1995-08-10T00:00:00"/>
    <n v="24.917372761288686"/>
    <s v="Registered Nurse"/>
    <s v="Health"/>
    <s v="Affluent Customer"/>
    <s v="N"/>
    <s v="Yes"/>
    <n v="19"/>
    <m/>
  </r>
  <r>
    <n v="19436"/>
    <n v="72"/>
    <x v="3435"/>
    <d v="2017-04-17T00:00:00"/>
    <n v="257"/>
    <b v="0"/>
    <s v="Approved"/>
    <s v="OHM Cycles"/>
    <s v="Standard"/>
    <s v="medium"/>
    <s v="medium"/>
    <n v="912.52"/>
    <n v="141.4"/>
    <d v="2015-10-18T00:00:00"/>
    <n v="771.12"/>
    <s v="M"/>
    <n v="3"/>
    <d v="1961-01-09T00:00:00"/>
    <n v="59.522852213343477"/>
    <s v="Administrative Officer"/>
    <s v="Property"/>
    <s v="High Net Worth"/>
    <s v="N"/>
    <s v="No"/>
    <n v="15"/>
    <m/>
  </r>
  <r>
    <n v="19762"/>
    <n v="6"/>
    <x v="805"/>
    <d v="2017-04-17T00:00:00"/>
    <n v="257"/>
    <b v="0"/>
    <s v="Approved"/>
    <s v="OHM Cycles"/>
    <s v="Standard"/>
    <s v="high"/>
    <s v="medium"/>
    <n v="227.88"/>
    <n v="136.72999999999999"/>
    <d v="2003-02-07T00:00:00"/>
    <n v="91.15"/>
    <s v="F"/>
    <n v="33"/>
    <d v="1966-09-14T00:00:00"/>
    <n v="53.84066043252156"/>
    <s v="Computer Systems Analyst I"/>
    <s v="Health"/>
    <s v="Affluent Customer"/>
    <s v="N"/>
    <s v="No"/>
    <n v="17"/>
    <m/>
  </r>
  <r>
    <n v="19858"/>
    <n v="53"/>
    <x v="2511"/>
    <d v="2017-04-17T00:00:00"/>
    <n v="257"/>
    <b v="0"/>
    <s v="Approved"/>
    <s v="OHM Cycles"/>
    <s v="Standard"/>
    <s v="medium"/>
    <s v="medium"/>
    <n v="795.34"/>
    <n v="101.58"/>
    <d v="2003-07-21T00:00:00"/>
    <n v="693.76"/>
    <s v="M"/>
    <n v="8"/>
    <d v="1962-06-27T00:00:00"/>
    <n v="58.059838514713341"/>
    <s v="Quality Engineer"/>
    <s v="Financial Services"/>
    <s v="Mass Customer"/>
    <s v="N"/>
    <s v="Yes"/>
    <n v="8"/>
    <m/>
  </r>
  <r>
    <n v="14141"/>
    <n v="0"/>
    <x v="125"/>
    <d v="2017-11-02T00:00:00"/>
    <m/>
    <b v="1"/>
    <s v="Cancelled"/>
    <s v="Trek Bicycles"/>
    <s v="Road"/>
    <s v="medium"/>
    <s v="medium"/>
    <n v="290.62"/>
    <n v="215.14"/>
    <n v="38339"/>
    <m/>
    <m/>
    <m/>
    <m/>
    <m/>
    <m/>
    <m/>
    <m/>
    <m/>
    <m/>
    <m/>
    <m/>
  </r>
  <r>
    <n v="19957"/>
    <n v="49"/>
    <x v="2093"/>
    <d v="2017-04-17T00:00:00"/>
    <n v="257"/>
    <b v="1"/>
    <s v="Approved"/>
    <s v="Trek Bicycles"/>
    <s v="Road"/>
    <s v="medium"/>
    <s v="medium"/>
    <n v="533.51"/>
    <n v="400.13"/>
    <d v="2009-04-12T00:00:00"/>
    <n v="133.38"/>
    <s v="M"/>
    <n v="61"/>
    <d v="1964-09-06T00:00:00"/>
    <n v="55.862578240740739"/>
    <s v="Nurse Practicioner"/>
    <s v="n/a"/>
    <s v="Mass Customer"/>
    <s v="N"/>
    <s v="Yes"/>
    <n v="5"/>
    <m/>
  </r>
  <r>
    <n v="583"/>
    <n v="0"/>
    <x v="3357"/>
    <d v="2017-04-16T00:00:00"/>
    <n v="258"/>
    <b v="0"/>
    <s v="Approved"/>
    <s v="Trek Bicycles"/>
    <s v="Road"/>
    <s v="medium"/>
    <s v="medium"/>
    <n v="290.62"/>
    <n v="215.14"/>
    <d v="2004-12-18T00:00:00"/>
    <n v="75.480000000000018"/>
    <s v="F"/>
    <n v="67"/>
    <d v="1984-09-12T00:00:00"/>
    <n v="35.832441254439367"/>
    <s v="Account Coordinator"/>
    <s v="Retail"/>
    <s v="High Net Worth"/>
    <s v="N"/>
    <s v="No"/>
    <n v="17"/>
    <m/>
  </r>
  <r>
    <n v="776"/>
    <n v="64"/>
    <x v="1944"/>
    <d v="2017-04-16T00:00:00"/>
    <n v="258"/>
    <b v="0"/>
    <s v="Approved"/>
    <s v="Trek Bicycles"/>
    <s v="Standard"/>
    <s v="medium"/>
    <s v="large"/>
    <n v="1469.44"/>
    <n v="596.54999999999995"/>
    <d v="2010-11-05T00:00:00"/>
    <n v="872.8900000000001"/>
    <s v="F"/>
    <n v="13"/>
    <d v="1960-07-28T00:00:00"/>
    <n v="59.974907007864026"/>
    <s v="Dental Hygienist"/>
    <s v="Health"/>
    <s v="Affluent Customer"/>
    <s v="N"/>
    <s v="Yes"/>
    <n v="7"/>
    <m/>
  </r>
  <r>
    <n v="14145"/>
    <n v="27"/>
    <x v="186"/>
    <d v="2017-10-06T00:00:00"/>
    <m/>
    <b v="1"/>
    <s v="Cancelled"/>
    <s v="Trek Bicycles"/>
    <s v="Standard"/>
    <s v="medium"/>
    <s v="medium"/>
    <n v="499.53"/>
    <n v="388.72"/>
    <n v="36334"/>
    <m/>
    <m/>
    <m/>
    <m/>
    <m/>
    <m/>
    <m/>
    <m/>
    <m/>
    <m/>
    <m/>
    <m/>
  </r>
  <r>
    <n v="14146"/>
    <n v="39"/>
    <x v="2855"/>
    <d v="2017-01-08T00:00:00"/>
    <m/>
    <b v="0"/>
    <s v="Cancelled"/>
    <s v="Giant Bicycles"/>
    <s v="Standard"/>
    <s v="medium"/>
    <s v="large"/>
    <n v="1812.75"/>
    <n v="582.48"/>
    <n v="34071"/>
    <m/>
    <m/>
    <m/>
    <m/>
    <m/>
    <m/>
    <m/>
    <m/>
    <m/>
    <m/>
    <m/>
    <m/>
  </r>
  <r>
    <n v="1250"/>
    <n v="90"/>
    <x v="203"/>
    <d v="2017-04-16T00:00:00"/>
    <n v="258"/>
    <b v="0"/>
    <s v="Approved"/>
    <s v="Norco Bicycles"/>
    <s v="Standard"/>
    <s v="low"/>
    <s v="medium"/>
    <n v="363.01"/>
    <n v="290.41000000000003"/>
    <d v="2005-05-10T00:00:00"/>
    <n v="72.599999999999966"/>
    <s v="M"/>
    <n v="57"/>
    <d v="1967-08-07T00:00:00"/>
    <n v="52.944770021562654"/>
    <s v="Quality Engineer"/>
    <s v="Health"/>
    <s v="Affluent Customer"/>
    <s v="N"/>
    <s v="No"/>
    <n v="17"/>
    <m/>
  </r>
  <r>
    <n v="1646"/>
    <n v="16"/>
    <x v="900"/>
    <d v="2017-04-16T00:00:00"/>
    <n v="258"/>
    <b v="1"/>
    <s v="Approved"/>
    <s v="Norco Bicycles"/>
    <s v="Standard"/>
    <s v="high"/>
    <s v="small"/>
    <n v="1661.92"/>
    <n v="1479.11"/>
    <d v="1996-11-09T00:00:00"/>
    <n v="182.81000000000017"/>
    <s v="F"/>
    <n v="44"/>
    <d v="1974-11-24T00:00:00"/>
    <n v="45.640660432521564"/>
    <s v="Senior Financial Analyst"/>
    <s v="Financial Services"/>
    <s v="Affluent Customer"/>
    <s v="N"/>
    <s v="Yes"/>
    <n v="16"/>
    <m/>
  </r>
  <r>
    <n v="1752"/>
    <n v="78"/>
    <x v="1819"/>
    <d v="2017-04-16T00:00:00"/>
    <n v="258"/>
    <b v="1"/>
    <s v="Approved"/>
    <s v="Giant Bicycles"/>
    <s v="Standard"/>
    <s v="medium"/>
    <s v="large"/>
    <n v="1765.3"/>
    <n v="709.48"/>
    <d v="2015-08-02T00:00:00"/>
    <n v="1055.82"/>
    <s v="M"/>
    <n v="31"/>
    <d v="1978-09-10T00:00:00"/>
    <n v="41.84340015854896"/>
    <s v="Product Engineer"/>
    <s v="Manufacturing"/>
    <s v="Affluent Customer"/>
    <s v="N"/>
    <s v="Yes"/>
    <n v="15"/>
    <m/>
  </r>
  <r>
    <n v="2136"/>
    <n v="39"/>
    <x v="1545"/>
    <d v="2017-04-16T00:00:00"/>
    <n v="258"/>
    <b v="0"/>
    <s v="Approved"/>
    <s v="Giant Bicycles"/>
    <s v="Standard"/>
    <s v="medium"/>
    <s v="large"/>
    <n v="1812.75"/>
    <n v="582.48"/>
    <d v="2010-06-07T00:00:00"/>
    <n v="1230.27"/>
    <s v="M"/>
    <n v="77"/>
    <d v="1985-11-10T00:00:00"/>
    <n v="34.670797418822929"/>
    <s v="VP Marketing"/>
    <s v="Financial Services"/>
    <s v="Mass Customer"/>
    <s v="N"/>
    <s v="No"/>
    <n v="20"/>
    <m/>
  </r>
  <r>
    <n v="2388"/>
    <n v="0"/>
    <x v="2101"/>
    <d v="2017-04-16T00:00:00"/>
    <n v="258"/>
    <b v="1"/>
    <s v="Approved"/>
    <s v="Norco Bicycles"/>
    <s v="Standard"/>
    <s v="medium"/>
    <s v="medium"/>
    <n v="360.4"/>
    <n v="270.3"/>
    <d v="2016-12-06T00:00:00"/>
    <n v="90.099999999999966"/>
    <s v="M"/>
    <n v="48"/>
    <d v="1958-08-17T00:00:00"/>
    <n v="61.922852213343475"/>
    <s v="Tax Accountant"/>
    <s v="n/a"/>
    <s v="High Net Worth"/>
    <s v="N"/>
    <s v="No"/>
    <n v="13"/>
    <m/>
  </r>
  <r>
    <n v="2572"/>
    <n v="2"/>
    <x v="56"/>
    <d v="2017-04-16T00:00:00"/>
    <n v="258"/>
    <b v="0"/>
    <s v="Approved"/>
    <s v="Solex"/>
    <s v="Standard"/>
    <s v="medium"/>
    <s v="medium"/>
    <n v="71.489999999999995"/>
    <n v="53.62"/>
    <d v="2012-12-02T00:00:00"/>
    <n v="17.869999999999997"/>
    <s v="M"/>
    <n v="64"/>
    <d v="1984-08-07T00:00:00"/>
    <n v="35.931071391425668"/>
    <s v="Structural Analysis Engineer"/>
    <s v="n/a"/>
    <s v="Mass Customer"/>
    <s v="N"/>
    <s v="No"/>
    <n v="4"/>
    <m/>
  </r>
  <r>
    <n v="2630"/>
    <n v="86"/>
    <x v="1754"/>
    <d v="2017-04-16T00:00:00"/>
    <n v="258"/>
    <b v="0"/>
    <s v="Approved"/>
    <s v="Norco Bicycles"/>
    <s v="Road"/>
    <s v="high"/>
    <s v="large"/>
    <n v="774.53"/>
    <n v="464.72"/>
    <d v="2003-03-18T00:00:00"/>
    <n v="309.80999999999995"/>
    <s v="M"/>
    <n v="22"/>
    <d v="1977-05-13T00:00:00"/>
    <n v="43.172167281836629"/>
    <s v="Associate Professor"/>
    <s v="Manufacturing"/>
    <s v="High Net Worth"/>
    <s v="N"/>
    <s v="No"/>
    <n v="11"/>
    <m/>
  </r>
  <r>
    <n v="2816"/>
    <n v="1"/>
    <x v="1747"/>
    <d v="2017-04-16T00:00:00"/>
    <n v="258"/>
    <b v="1"/>
    <s v="Approved"/>
    <s v="Giant Bicycles"/>
    <s v="Standard"/>
    <s v="medium"/>
    <s v="medium"/>
    <n v="1403.5"/>
    <n v="954.82"/>
    <d v="2012-12-02T00:00:00"/>
    <n v="448.67999999999995"/>
    <s v="M"/>
    <n v="56"/>
    <d v="1977-08-17T00:00:00"/>
    <n v="42.909153583206489"/>
    <s v="Nurse Practicioner"/>
    <s v="n/a"/>
    <s v="Affluent Customer"/>
    <s v="N"/>
    <s v="Yes"/>
    <n v="8"/>
    <m/>
  </r>
  <r>
    <n v="2878"/>
    <n v="23"/>
    <x v="515"/>
    <d v="2017-04-16T00:00:00"/>
    <n v="258"/>
    <b v="1"/>
    <s v="Approved"/>
    <s v="Norco Bicycles"/>
    <s v="Mountain"/>
    <s v="low"/>
    <s v="small"/>
    <n v="688.63"/>
    <n v="612.88"/>
    <d v="1991-08-05T00:00:00"/>
    <n v="75.75"/>
    <s v="U"/>
    <n v="39"/>
    <d v="1899-12-30T00:00:00"/>
    <n v="0"/>
    <s v="Programmer I"/>
    <s v="IT"/>
    <s v="Mass Customer"/>
    <s v="N"/>
    <s v="Yes"/>
    <n v="0"/>
    <m/>
  </r>
  <r>
    <n v="3322"/>
    <n v="64"/>
    <x v="2491"/>
    <d v="2017-04-16T00:00:00"/>
    <n v="258"/>
    <b v="1"/>
    <s v="Approved"/>
    <s v="Trek Bicycles"/>
    <s v="Standard"/>
    <s v="medium"/>
    <s v="large"/>
    <n v="1469.44"/>
    <n v="596.54999999999995"/>
    <d v="2010-11-05T00:00:00"/>
    <n v="872.8900000000001"/>
    <s v="M"/>
    <n v="1"/>
    <d v="1968-10-10T00:00:00"/>
    <n v="51.766687829781837"/>
    <s v="GIS Technical Architect"/>
    <s v="Health"/>
    <s v="Mass Customer"/>
    <s v="N"/>
    <s v="Yes"/>
    <n v="12"/>
    <m/>
  </r>
  <r>
    <n v="3661"/>
    <n v="9"/>
    <x v="1383"/>
    <d v="2017-04-16T00:00:00"/>
    <n v="258"/>
    <b v="1"/>
    <s v="Approved"/>
    <s v="OHM Cycles"/>
    <s v="Road"/>
    <s v="medium"/>
    <s v="medium"/>
    <n v="742.54"/>
    <n v="667.4"/>
    <d v="2014-03-03T00:00:00"/>
    <n v="75.139999999999986"/>
    <s v="M"/>
    <n v="18"/>
    <d v="1956-05-01T00:00:00"/>
    <n v="64.218742624302379"/>
    <s v="Food Chemist"/>
    <s v="Health"/>
    <s v="Mass Customer"/>
    <s v="N"/>
    <s v="Yes"/>
    <n v="8"/>
    <m/>
  </r>
  <r>
    <n v="4367"/>
    <n v="38"/>
    <x v="3119"/>
    <d v="2017-04-16T00:00:00"/>
    <n v="258"/>
    <b v="1"/>
    <s v="Approved"/>
    <s v="Trek Bicycles"/>
    <s v="Standard"/>
    <s v="medium"/>
    <s v="large"/>
    <n v="2091.4699999999998"/>
    <n v="388.92"/>
    <d v="2012-09-15T00:00:00"/>
    <n v="1702.5499999999997"/>
    <s v="F"/>
    <n v="16"/>
    <d v="1994-06-02T00:00:00"/>
    <n v="26.106413857179096"/>
    <s v="Nuclear Power Engineer"/>
    <s v="Manufacturing"/>
    <s v="High Net Worth"/>
    <s v="N"/>
    <s v="No"/>
    <n v="6"/>
    <m/>
  </r>
  <r>
    <n v="4820"/>
    <n v="47"/>
    <x v="217"/>
    <d v="2017-04-16T00:00:00"/>
    <n v="258"/>
    <b v="1"/>
    <s v="Approved"/>
    <s v="Trek Bicycles"/>
    <s v="Road"/>
    <s v="low"/>
    <s v="small"/>
    <n v="1720.7"/>
    <n v="1531.42"/>
    <d v="2006-10-01T00:00:00"/>
    <n v="189.27999999999997"/>
    <s v="M"/>
    <n v="83"/>
    <d v="1959-09-12T00:00:00"/>
    <n v="60.851619336631153"/>
    <s v="Help Desk Operator"/>
    <s v="Property"/>
    <s v="Affluent Customer"/>
    <s v="N"/>
    <s v="No"/>
    <n v="20"/>
    <m/>
  </r>
  <r>
    <n v="4845"/>
    <n v="50"/>
    <x v="2521"/>
    <d v="2017-04-16T00:00:00"/>
    <n v="258"/>
    <b v="0"/>
    <s v="Approved"/>
    <s v="Giant Bicycles"/>
    <s v="Standard"/>
    <s v="medium"/>
    <s v="medium"/>
    <n v="642.70000000000005"/>
    <n v="211.37"/>
    <d v="2002-03-22T00:00:00"/>
    <n v="431.33000000000004"/>
    <s v="M"/>
    <n v="10"/>
    <d v="1979-04-18T00:00:00"/>
    <n v="41.240660432521558"/>
    <s v="Legal Assistant"/>
    <s v="n/a"/>
    <s v="High Net Worth"/>
    <s v="N"/>
    <s v="No"/>
    <n v="3"/>
    <m/>
  </r>
  <r>
    <n v="5280"/>
    <n v="62"/>
    <x v="36"/>
    <d v="2017-04-16T00:00:00"/>
    <n v="258"/>
    <b v="0"/>
    <s v="Approved"/>
    <s v="Solex"/>
    <s v="Standard"/>
    <s v="high"/>
    <s v="medium"/>
    <n v="1024.6600000000001"/>
    <n v="614.79999999999995"/>
    <d v="1996-11-09T00:00:00"/>
    <n v="409.86000000000013"/>
    <s v="M"/>
    <n v="46"/>
    <d v="1980-09-14T00:00:00"/>
    <n v="39.829701528411974"/>
    <s v="Administrative Assistant III"/>
    <s v="Retail"/>
    <s v="High Net Worth"/>
    <s v="N"/>
    <s v="No"/>
    <n v="7"/>
    <m/>
  </r>
  <r>
    <n v="6319"/>
    <n v="90"/>
    <x v="2484"/>
    <d v="2017-04-16T00:00:00"/>
    <n v="258"/>
    <b v="0"/>
    <s v="Approved"/>
    <s v="Norco Bicycles"/>
    <s v="Standard"/>
    <s v="low"/>
    <s v="medium"/>
    <n v="363.01"/>
    <n v="290.41000000000003"/>
    <d v="2005-05-10T00:00:00"/>
    <n v="72.599999999999966"/>
    <s v="M"/>
    <n v="5"/>
    <d v="1982-05-20T00:00:00"/>
    <n v="38.15024947361745"/>
    <n v="0"/>
    <s v="Health"/>
    <s v="Affluent Customer"/>
    <s v="N"/>
    <s v="No"/>
    <n v="11"/>
    <m/>
  </r>
  <r>
    <n v="6662"/>
    <n v="56"/>
    <x v="148"/>
    <d v="2017-04-16T00:00:00"/>
    <n v="258"/>
    <b v="0"/>
    <s v="Approved"/>
    <s v="OHM Cycles"/>
    <s v="Standard"/>
    <s v="medium"/>
    <s v="medium"/>
    <n v="183.86"/>
    <n v="137.9"/>
    <d v="2015-06-17T00:00:00"/>
    <n v="45.960000000000008"/>
    <s v="F"/>
    <n v="41"/>
    <d v="1956-04-08T00:00:00"/>
    <n v="64.281756322932523"/>
    <n v="0"/>
    <s v="Property"/>
    <s v="Mass Customer"/>
    <s v="N"/>
    <s v="Yes"/>
    <n v="19"/>
    <m/>
  </r>
  <r>
    <n v="6749"/>
    <n v="81"/>
    <x v="1965"/>
    <d v="2017-04-16T00:00:00"/>
    <n v="258"/>
    <b v="0"/>
    <s v="Approved"/>
    <s v="Solex"/>
    <s v="Standard"/>
    <s v="medium"/>
    <s v="medium"/>
    <n v="1151.96"/>
    <n v="649.49"/>
    <d v="1999-12-04T00:00:00"/>
    <n v="502.47"/>
    <s v="M"/>
    <n v="10"/>
    <d v="1986-05-26T00:00:00"/>
    <n v="34.131071391425671"/>
    <s v="Associate Professor"/>
    <s v="Financial Services"/>
    <s v="High Net Worth"/>
    <s v="N"/>
    <s v="No"/>
    <n v="20"/>
    <m/>
  </r>
  <r>
    <n v="7957"/>
    <n v="21"/>
    <x v="297"/>
    <d v="2017-04-16T00:00:00"/>
    <n v="258"/>
    <b v="1"/>
    <s v="Approved"/>
    <s v="Solex"/>
    <s v="Standard"/>
    <s v="medium"/>
    <s v="large"/>
    <n v="1071.23"/>
    <n v="380.74"/>
    <d v="1996-04-05T00:00:00"/>
    <n v="690.49"/>
    <s v="F"/>
    <n v="88"/>
    <d v="1978-02-24T00:00:00"/>
    <n v="42.385865911973617"/>
    <n v="0"/>
    <s v="Financial Services"/>
    <s v="Mass Customer"/>
    <s v="N"/>
    <s v="No"/>
    <n v="15"/>
    <m/>
  </r>
  <r>
    <n v="8060"/>
    <n v="9"/>
    <x v="962"/>
    <d v="2017-04-16T00:00:00"/>
    <n v="258"/>
    <b v="1"/>
    <s v="Approved"/>
    <s v="OHM Cycles"/>
    <s v="Road"/>
    <s v="medium"/>
    <s v="medium"/>
    <n v="742.54"/>
    <n v="667.4"/>
    <d v="2004-08-17T00:00:00"/>
    <n v="75.139999999999986"/>
    <s v="U"/>
    <n v="80"/>
    <d v="1899-12-30T00:00:00"/>
    <n v="0"/>
    <s v="Financial Analyst"/>
    <s v="Financial Services"/>
    <s v="Mass Customer"/>
    <s v="N"/>
    <s v="Yes"/>
    <n v="0"/>
    <m/>
  </r>
  <r>
    <n v="14167"/>
    <n v="89"/>
    <x v="1087"/>
    <d v="2017-07-30T00:00:00"/>
    <m/>
    <m/>
    <s v="Approved"/>
    <s v="Giant Bicycles"/>
    <s v="Standard"/>
    <s v="medium"/>
    <s v="large"/>
    <n v="1812.75"/>
    <n v="582.48"/>
    <n v="40336"/>
    <m/>
    <m/>
    <m/>
    <m/>
    <m/>
    <m/>
    <m/>
    <m/>
    <m/>
    <m/>
    <m/>
    <m/>
  </r>
  <r>
    <n v="8095"/>
    <n v="44"/>
    <x v="2293"/>
    <d v="2017-04-16T00:00:00"/>
    <n v="258"/>
    <b v="0"/>
    <s v="Approved"/>
    <s v="WeareA2B"/>
    <s v="Standard"/>
    <s v="medium"/>
    <s v="medium"/>
    <n v="1769.64"/>
    <n v="108.76"/>
    <d v="2007-12-11T00:00:00"/>
    <n v="1660.88"/>
    <s v="F"/>
    <n v="2"/>
    <d v="1976-11-08T00:00:00"/>
    <n v="43.681756322932522"/>
    <s v="Civil Engineer"/>
    <s v="Manufacturing"/>
    <s v="Affluent Customer"/>
    <s v="N"/>
    <s v="Yes"/>
    <n v="7"/>
    <m/>
  </r>
  <r>
    <n v="8206"/>
    <n v="33"/>
    <x v="549"/>
    <d v="2017-04-16T00:00:00"/>
    <n v="258"/>
    <b v="0"/>
    <s v="Approved"/>
    <s v="OHM Cycles"/>
    <s v="Road"/>
    <s v="medium"/>
    <s v="small"/>
    <n v="1810"/>
    <n v="1610.9"/>
    <d v="2014-07-28T00:00:00"/>
    <n v="199.09999999999991"/>
    <s v="F"/>
    <n v="79"/>
    <d v="1980-06-02T00:00:00"/>
    <n v="40.114633035261285"/>
    <s v="Internal Auditor"/>
    <s v="Financial Services"/>
    <s v="High Net Worth"/>
    <s v="N"/>
    <s v="Yes"/>
    <n v="9"/>
    <m/>
  </r>
  <r>
    <n v="8704"/>
    <n v="93"/>
    <x v="176"/>
    <d v="2017-04-16T00:00:00"/>
    <n v="258"/>
    <b v="0"/>
    <s v="Approved"/>
    <s v="OHM Cycles"/>
    <s v="Standard"/>
    <s v="high"/>
    <s v="medium"/>
    <n v="1458.17"/>
    <n v="874.9"/>
    <d v="2006-02-02T00:00:00"/>
    <n v="583.2700000000001"/>
    <s v="F"/>
    <n v="4"/>
    <d v="1989-11-14T00:00:00"/>
    <n v="30.657098788685943"/>
    <s v="Analyst Programmer"/>
    <s v="Property"/>
    <s v="High Net Worth"/>
    <s v="N"/>
    <s v="No"/>
    <n v="17"/>
    <m/>
  </r>
  <r>
    <n v="8732"/>
    <n v="91"/>
    <x v="183"/>
    <d v="2017-04-16T00:00:00"/>
    <n v="258"/>
    <b v="1"/>
    <s v="Approved"/>
    <s v="WeareA2B"/>
    <s v="Standard"/>
    <s v="low"/>
    <s v="medium"/>
    <n v="642.30999999999995"/>
    <n v="513.85"/>
    <d v="2014-10-10T00:00:00"/>
    <n v="128.45999999999992"/>
    <s v="M"/>
    <n v="8"/>
    <d v="1994-04-11T00:00:00"/>
    <n v="26.248879610603751"/>
    <s v="Dental Hygienist"/>
    <s v="Health"/>
    <s v="High Net Worth"/>
    <s v="N"/>
    <s v="No"/>
    <n v="6"/>
    <m/>
  </r>
  <r>
    <n v="9137"/>
    <n v="25"/>
    <x v="2429"/>
    <d v="2017-04-16T00:00:00"/>
    <n v="258"/>
    <b v="0"/>
    <s v="Approved"/>
    <s v="Giant Bicycles"/>
    <s v="Road"/>
    <s v="medium"/>
    <s v="medium"/>
    <n v="1538.99"/>
    <n v="829.65"/>
    <d v="2002-03-22T00:00:00"/>
    <n v="709.34"/>
    <s v="M"/>
    <n v="86"/>
    <d v="1989-05-11T00:00:00"/>
    <n v="31.169427555809232"/>
    <s v="Mechanical Systems Engineer"/>
    <s v="Retail"/>
    <s v="Mass Customer"/>
    <s v="N"/>
    <s v="Yes"/>
    <n v="2"/>
    <m/>
  </r>
  <r>
    <n v="10023"/>
    <n v="36"/>
    <x v="348"/>
    <d v="2017-04-16T00:00:00"/>
    <n v="258"/>
    <b v="0"/>
    <s v="Approved"/>
    <s v="Solex"/>
    <s v="Standard"/>
    <s v="low"/>
    <s v="medium"/>
    <n v="945.04"/>
    <n v="507.58"/>
    <d v="1995-12-19T00:00:00"/>
    <n v="437.46"/>
    <s v="M"/>
    <n v="1"/>
    <d v="1988-04-07T00:00:00"/>
    <n v="32.262578240740737"/>
    <n v="0"/>
    <s v="Financial Services"/>
    <s v="Mass Customer"/>
    <s v="N"/>
    <s v="No"/>
    <n v="15"/>
    <m/>
  </r>
  <r>
    <n v="10041"/>
    <n v="34"/>
    <x v="2306"/>
    <d v="2017-04-16T00:00:00"/>
    <n v="258"/>
    <b v="0"/>
    <s v="Approved"/>
    <s v="Norco Bicycles"/>
    <s v="Road"/>
    <s v="high"/>
    <s v="large"/>
    <n v="774.53"/>
    <n v="464.72"/>
    <d v="2008-03-19T00:00:00"/>
    <n v="309.80999999999995"/>
    <s v="M"/>
    <n v="45"/>
    <d v="1976-02-20T00:00:00"/>
    <n v="44.399564542110603"/>
    <s v="Speech Pathologist"/>
    <s v="Property"/>
    <s v="Affluent Customer"/>
    <s v="N"/>
    <s v="Yes"/>
    <n v="19"/>
    <m/>
  </r>
  <r>
    <n v="10193"/>
    <n v="86"/>
    <x v="105"/>
    <d v="2017-04-16T00:00:00"/>
    <n v="258"/>
    <b v="1"/>
    <s v="Approved"/>
    <s v="OHM Cycles"/>
    <s v="Standard"/>
    <s v="medium"/>
    <s v="medium"/>
    <n v="235.63"/>
    <n v="125.07"/>
    <d v="2004-08-07T00:00:00"/>
    <n v="110.56"/>
    <s v="F"/>
    <n v="11"/>
    <d v="1996-10-20T00:00:00"/>
    <n v="23.720112487316083"/>
    <s v="Nuclear Power Engineer"/>
    <s v="Manufacturing"/>
    <s v="Mass Customer"/>
    <s v="N"/>
    <s v="No"/>
    <n v="3"/>
    <m/>
  </r>
  <r>
    <n v="10553"/>
    <n v="50"/>
    <x v="730"/>
    <d v="2017-04-16T00:00:00"/>
    <n v="258"/>
    <b v="0"/>
    <s v="Approved"/>
    <s v="WeareA2B"/>
    <s v="Standard"/>
    <s v="medium"/>
    <s v="small"/>
    <n v="175.89"/>
    <n v="131.91999999999999"/>
    <d v="2015-10-18T00:00:00"/>
    <n v="43.97"/>
    <s v="F"/>
    <n v="1"/>
    <d v="1980-03-31T00:00:00"/>
    <n v="40.287235774987316"/>
    <s v="Clinical Specialist"/>
    <s v="Health"/>
    <s v="Mass Customer"/>
    <s v="N"/>
    <s v="Yes"/>
    <n v="11"/>
    <m/>
  </r>
  <r>
    <n v="10787"/>
    <n v="43"/>
    <x v="520"/>
    <d v="2017-04-16T00:00:00"/>
    <n v="258"/>
    <b v="0"/>
    <s v="Approved"/>
    <s v="Norco Bicycles"/>
    <s v="Standard"/>
    <s v="medium"/>
    <s v="medium"/>
    <n v="1555.58"/>
    <n v="818.01"/>
    <d v="2003-09-09T00:00:00"/>
    <n v="737.56999999999994"/>
    <s v="M"/>
    <n v="26"/>
    <d v="1977-02-16T00:00:00"/>
    <n v="43.407783720192796"/>
    <s v="Software Consultant"/>
    <s v="Financial Services"/>
    <s v="High Net Worth"/>
    <s v="N"/>
    <s v="No"/>
    <n v="9"/>
    <m/>
  </r>
  <r>
    <n v="11058"/>
    <n v="39"/>
    <x v="1100"/>
    <d v="2017-04-16T00:00:00"/>
    <n v="258"/>
    <b v="1"/>
    <s v="Approved"/>
    <s v="Giant Bicycles"/>
    <s v="Standard"/>
    <s v="medium"/>
    <s v="large"/>
    <n v="1812.75"/>
    <n v="582.48"/>
    <d v="2011-05-09T00:00:00"/>
    <n v="1230.27"/>
    <s v="F"/>
    <n v="22"/>
    <d v="1959-08-11T00:00:00"/>
    <n v="60.939290569507861"/>
    <s v="Account Coordinator"/>
    <s v="Property"/>
    <s v="Mass Customer"/>
    <s v="N"/>
    <s v="Yes"/>
    <n v="5"/>
    <m/>
  </r>
  <r>
    <n v="11073"/>
    <n v="49"/>
    <x v="92"/>
    <d v="2017-04-16T00:00:00"/>
    <n v="258"/>
    <b v="1"/>
    <s v="Approved"/>
    <s v="Solex"/>
    <s v="Standard"/>
    <s v="medium"/>
    <s v="large"/>
    <n v="1061.56"/>
    <n v="733.58"/>
    <d v="1993-07-20T00:00:00"/>
    <n v="327.9799999999999"/>
    <s v="M"/>
    <n v="51"/>
    <d v="1986-03-12T00:00:00"/>
    <n v="34.336550843480467"/>
    <s v="Nurse"/>
    <s v="n/a"/>
    <s v="High Net Worth"/>
    <s v="N"/>
    <s v="Yes"/>
    <n v="11"/>
    <m/>
  </r>
  <r>
    <n v="11074"/>
    <n v="66"/>
    <x v="2637"/>
    <d v="2017-04-16T00:00:00"/>
    <n v="258"/>
    <b v="1"/>
    <s v="Approved"/>
    <s v="Giant Bicycles"/>
    <s v="Road"/>
    <s v="low"/>
    <s v="small"/>
    <n v="590.26"/>
    <n v="525.33000000000004"/>
    <d v="2010-11-05T00:00:00"/>
    <n v="64.92999999999995"/>
    <s v="F"/>
    <n v="66"/>
    <d v="1991-10-07T00:00:00"/>
    <n v="28.761208377727041"/>
    <s v="Sales Associate"/>
    <s v="Financial Services"/>
    <s v="Mass Customer"/>
    <s v="N"/>
    <s v="No"/>
    <n v="5"/>
    <m/>
  </r>
  <r>
    <n v="11295"/>
    <n v="46"/>
    <x v="168"/>
    <d v="2017-04-16T00:00:00"/>
    <n v="258"/>
    <b v="1"/>
    <s v="Approved"/>
    <s v="Solex"/>
    <s v="Standard"/>
    <s v="low"/>
    <s v="medium"/>
    <n v="1289.8499999999999"/>
    <n v="74.510000000000005"/>
    <d v="2007-12-11T00:00:00"/>
    <n v="1215.3399999999999"/>
    <s v="M"/>
    <n v="37"/>
    <d v="1995-12-06T00:00:00"/>
    <n v="24.594085090055806"/>
    <n v="0"/>
    <s v="Manufacturing"/>
    <s v="Affluent Customer"/>
    <s v="N"/>
    <s v="No"/>
    <n v="2"/>
    <m/>
  </r>
  <r>
    <n v="11473"/>
    <n v="22"/>
    <x v="1389"/>
    <d v="2017-04-16T00:00:00"/>
    <n v="258"/>
    <b v="1"/>
    <s v="Approved"/>
    <s v="WeareA2B"/>
    <s v="Standard"/>
    <s v="medium"/>
    <s v="medium"/>
    <n v="60.34"/>
    <n v="45.26"/>
    <d v="1993-10-02T00:00:00"/>
    <n v="15.080000000000005"/>
    <s v="M"/>
    <n v="67"/>
    <d v="1958-06-15T00:00:00"/>
    <n v="62.095454953069506"/>
    <s v="Administrative Officer"/>
    <s v="n/a"/>
    <s v="Mass Customer"/>
    <s v="N"/>
    <s v="Yes"/>
    <n v="15"/>
    <m/>
  </r>
  <r>
    <n v="11599"/>
    <n v="11"/>
    <x v="446"/>
    <d v="2017-04-16T00:00:00"/>
    <n v="258"/>
    <b v="1"/>
    <s v="Approved"/>
    <s v="Giant Bicycles"/>
    <s v="Standard"/>
    <s v="high"/>
    <s v="medium"/>
    <n v="1274.93"/>
    <n v="764.96"/>
    <d v="2007-08-04T00:00:00"/>
    <n v="509.97"/>
    <s v="M"/>
    <n v="20"/>
    <d v="1987-10-07T00:00:00"/>
    <n v="32.763948103754437"/>
    <s v="Cost Accountant"/>
    <s v="Financial Services"/>
    <s v="Mass Customer"/>
    <s v="N"/>
    <s v="No"/>
    <n v="18"/>
    <m/>
  </r>
  <r>
    <n v="13638"/>
    <n v="97"/>
    <x v="3203"/>
    <d v="2017-04-16T00:00:00"/>
    <n v="258"/>
    <b v="1"/>
    <s v="Approved"/>
    <s v="Solex"/>
    <s v="Standard"/>
    <s v="medium"/>
    <s v="large"/>
    <n v="202.62"/>
    <n v="151.96"/>
    <d v="2016-03-29T00:00:00"/>
    <n v="50.66"/>
    <s v="F"/>
    <n v="90"/>
    <d v="1988-09-17T00:00:00"/>
    <n v="31.816002898274984"/>
    <s v="Product Engineer"/>
    <s v="Property"/>
    <s v="Affluent Customer"/>
    <s v="N"/>
    <s v="No"/>
    <n v="12"/>
    <m/>
  </r>
  <r>
    <n v="14454"/>
    <n v="66"/>
    <x v="995"/>
    <d v="2017-04-16T00:00:00"/>
    <n v="258"/>
    <b v="1"/>
    <s v="Approved"/>
    <s v="Giant Bicycles"/>
    <s v="Road"/>
    <s v="low"/>
    <s v="small"/>
    <n v="590.26"/>
    <n v="525.33000000000004"/>
    <d v="2000-05-22T00:00:00"/>
    <n v="64.92999999999995"/>
    <s v="M"/>
    <n v="51"/>
    <d v="1967-02-02T00:00:00"/>
    <n v="53.454359062658547"/>
    <s v="Structural Engineer"/>
    <s v="Telecommunications"/>
    <s v="Affluent Customer"/>
    <s v="N"/>
    <s v="Yes"/>
    <n v="11"/>
    <m/>
  </r>
  <r>
    <n v="14957"/>
    <n v="22"/>
    <x v="2012"/>
    <d v="2017-04-16T00:00:00"/>
    <n v="258"/>
    <b v="0"/>
    <s v="Approved"/>
    <s v="Solex"/>
    <s v="Standard"/>
    <s v="medium"/>
    <s v="medium"/>
    <n v="575.27"/>
    <n v="431.45"/>
    <d v="2013-03-12T00:00:00"/>
    <n v="143.82"/>
    <s v="M"/>
    <n v="23"/>
    <d v="1981-06-21T00:00:00"/>
    <n v="39.062578240740741"/>
    <s v="Associate Professor"/>
    <s v="Retail"/>
    <s v="High Net Worth"/>
    <s v="N"/>
    <s v="No"/>
    <n v="5"/>
    <m/>
  </r>
  <r>
    <n v="14187"/>
    <n v="35"/>
    <x v="2989"/>
    <d v="2017-09-04T00:00:00"/>
    <m/>
    <m/>
    <s v="Approved"/>
    <s v="Trek Bicycles"/>
    <s v="Standard"/>
    <s v="low"/>
    <s v="medium"/>
    <n v="1057.51"/>
    <n v="154.4"/>
    <n v="36361"/>
    <m/>
    <m/>
    <m/>
    <m/>
    <m/>
    <m/>
    <m/>
    <m/>
    <m/>
    <m/>
    <m/>
    <m/>
  </r>
  <r>
    <n v="15410"/>
    <n v="32"/>
    <x v="2820"/>
    <d v="2017-04-16T00:00:00"/>
    <n v="258"/>
    <b v="1"/>
    <s v="Approved"/>
    <s v="Giant Bicycles"/>
    <s v="Standard"/>
    <s v="medium"/>
    <s v="medium"/>
    <n v="642.70000000000005"/>
    <n v="211.37"/>
    <d v="2002-03-22T00:00:00"/>
    <n v="431.33000000000004"/>
    <s v="M"/>
    <n v="98"/>
    <d v="1980-09-26T00:00:00"/>
    <n v="39.796824816083202"/>
    <s v="Internal Auditor"/>
    <s v="Retail"/>
    <s v="Mass Customer"/>
    <s v="N"/>
    <s v="No"/>
    <n v="13"/>
    <m/>
  </r>
  <r>
    <n v="15575"/>
    <n v="58"/>
    <x v="3456"/>
    <d v="2017-04-16T00:00:00"/>
    <n v="258"/>
    <b v="0"/>
    <s v="Approved"/>
    <s v="OHM Cycles"/>
    <s v="Standard"/>
    <s v="medium"/>
    <s v="medium"/>
    <n v="912.52"/>
    <n v="141.4"/>
    <d v="2015-10-18T00:00:00"/>
    <n v="771.12"/>
    <s v="F"/>
    <n v="85"/>
    <d v="1967-03-15T00:00:00"/>
    <n v="53.34203029553526"/>
    <s v="Librarian"/>
    <s v="Entertainment"/>
    <s v="Mass Customer"/>
    <s v="N"/>
    <s v="Yes"/>
    <n v="5"/>
    <m/>
  </r>
  <r>
    <n v="15583"/>
    <n v="9"/>
    <x v="1112"/>
    <d v="2017-04-16T00:00:00"/>
    <n v="258"/>
    <b v="0"/>
    <s v="Approved"/>
    <s v="OHM Cycles"/>
    <s v="Road"/>
    <s v="medium"/>
    <s v="medium"/>
    <n v="742.54"/>
    <n v="667.4"/>
    <d v="2007-08-04T00:00:00"/>
    <n v="75.139999999999986"/>
    <s v="F"/>
    <n v="52"/>
    <d v="1974-02-17T00:00:00"/>
    <n v="46.407783720192796"/>
    <s v="Assistant Professor"/>
    <s v="Health"/>
    <s v="Affluent Customer"/>
    <s v="N"/>
    <s v="Yes"/>
    <n v="17"/>
    <m/>
  </r>
  <r>
    <n v="15609"/>
    <n v="91"/>
    <x v="616"/>
    <d v="2017-04-16T00:00:00"/>
    <n v="258"/>
    <b v="0"/>
    <s v="Approved"/>
    <s v="Solex"/>
    <s v="Standard"/>
    <s v="medium"/>
    <s v="medium"/>
    <n v="100.35"/>
    <n v="75.260000000000005"/>
    <d v="2013-06-09T00:00:00"/>
    <n v="25.089999999999989"/>
    <s v="F"/>
    <n v="17"/>
    <d v="1964-12-18T00:00:00"/>
    <n v="55.58038645991882"/>
    <s v="Compensation Analyst"/>
    <s v="Financial Services"/>
    <s v="Mass Customer"/>
    <s v="N"/>
    <s v="Yes"/>
    <n v="14"/>
    <m/>
  </r>
  <r>
    <n v="16057"/>
    <n v="17"/>
    <x v="691"/>
    <d v="2017-04-16T00:00:00"/>
    <n v="258"/>
    <b v="0"/>
    <s v="Approved"/>
    <s v="Solex"/>
    <s v="Standard"/>
    <s v="high"/>
    <s v="medium"/>
    <n v="1024.6600000000001"/>
    <n v="614.79999999999995"/>
    <d v="1996-11-09T00:00:00"/>
    <n v="409.86000000000013"/>
    <s v="F"/>
    <n v="3"/>
    <d v="1973-04-11T00:00:00"/>
    <n v="47.262578240740737"/>
    <s v="Nuclear Power Engineer"/>
    <s v="Manufacturing"/>
    <s v="Mass Customer"/>
    <s v="N"/>
    <s v="No"/>
    <n v="7"/>
    <m/>
  </r>
  <r>
    <n v="16209"/>
    <n v="54"/>
    <x v="3125"/>
    <d v="2017-04-16T00:00:00"/>
    <n v="258"/>
    <b v="1"/>
    <s v="Approved"/>
    <s v="WeareA2B"/>
    <s v="Standard"/>
    <s v="medium"/>
    <s v="medium"/>
    <n v="1292.8399999999999"/>
    <n v="13.44"/>
    <d v="2009-04-12T00:00:00"/>
    <n v="1279.3999999999999"/>
    <s v="F"/>
    <n v="16"/>
    <d v="1962-09-09T00:00:00"/>
    <n v="57.857098788685946"/>
    <s v="Nurse"/>
    <s v="Retail"/>
    <s v="Mass Customer"/>
    <s v="N"/>
    <s v="No"/>
    <n v="11"/>
    <m/>
  </r>
  <r>
    <n v="17110"/>
    <n v="35"/>
    <x v="1206"/>
    <d v="2017-04-16T00:00:00"/>
    <n v="258"/>
    <b v="0"/>
    <s v="Approved"/>
    <s v="Giant Bicycles"/>
    <s v="Standard"/>
    <s v="medium"/>
    <s v="medium"/>
    <n v="1403.5"/>
    <n v="954.82"/>
    <d v="2004-09-28T00:00:00"/>
    <n v="448.67999999999995"/>
    <s v="M"/>
    <n v="18"/>
    <d v="1974-03-07T00:00:00"/>
    <n v="46.358468651699646"/>
    <s v="Account Coordinator"/>
    <s v="Property"/>
    <s v="High Net Worth"/>
    <s v="N"/>
    <s v="Yes"/>
    <n v="11"/>
    <m/>
  </r>
  <r>
    <n v="17371"/>
    <n v="19"/>
    <x v="2637"/>
    <d v="2017-04-16T00:00:00"/>
    <n v="258"/>
    <b v="0"/>
    <s v="Approved"/>
    <s v="OHM Cycles"/>
    <s v="Road"/>
    <s v="high"/>
    <s v="large"/>
    <n v="12.01"/>
    <n v="7.21"/>
    <d v="2009-03-08T00:00:00"/>
    <n v="4.8"/>
    <s v="F"/>
    <n v="66"/>
    <d v="1991-10-07T00:00:00"/>
    <n v="28.761208377727041"/>
    <s v="Sales Associate"/>
    <s v="Financial Services"/>
    <s v="Mass Customer"/>
    <s v="N"/>
    <s v="No"/>
    <n v="5"/>
    <m/>
  </r>
  <r>
    <n v="17408"/>
    <n v="75"/>
    <x v="57"/>
    <d v="2017-04-16T00:00:00"/>
    <n v="258"/>
    <b v="0"/>
    <s v="Approved"/>
    <s v="Giant Bicycles"/>
    <s v="Touring"/>
    <s v="medium"/>
    <s v="large"/>
    <n v="1873.97"/>
    <n v="863.95"/>
    <d v="2006-05-22T00:00:00"/>
    <n v="1010.02"/>
    <s v="F"/>
    <n v="77"/>
    <d v="1994-09-08T00:00:00"/>
    <n v="25.837920706494163"/>
    <s v="Account Executive"/>
    <s v="Property"/>
    <s v="Mass Customer"/>
    <s v="N"/>
    <s v="Yes"/>
    <n v="5"/>
    <m/>
  </r>
  <r>
    <n v="17413"/>
    <n v="80"/>
    <x v="652"/>
    <d v="2017-04-16T00:00:00"/>
    <n v="258"/>
    <b v="1"/>
    <s v="Approved"/>
    <s v="OHM Cycles"/>
    <s v="Touring"/>
    <s v="low"/>
    <s v="medium"/>
    <n v="1073.07"/>
    <n v="933.84"/>
    <d v="1997-01-25T00:00:00"/>
    <n v="139.2299999999999"/>
    <s v="F"/>
    <n v="46"/>
    <d v="1971-11-30T00:00:00"/>
    <n v="48.626961802384578"/>
    <s v="Teacher"/>
    <s v="n/a"/>
    <s v="Affluent Customer"/>
    <s v="N"/>
    <s v="Yes"/>
    <n v="4"/>
    <m/>
  </r>
  <r>
    <n v="17801"/>
    <n v="69"/>
    <x v="1642"/>
    <d v="2017-04-16T00:00:00"/>
    <n v="258"/>
    <b v="1"/>
    <s v="Approved"/>
    <s v="Giant Bicycles"/>
    <s v="Road"/>
    <s v="medium"/>
    <s v="medium"/>
    <n v="792.9"/>
    <n v="594.67999999999995"/>
    <d v="1992-10-02T00:00:00"/>
    <n v="198.22000000000003"/>
    <s v="M"/>
    <n v="9"/>
    <d v="1964-11-25T00:00:00"/>
    <n v="55.643400158548957"/>
    <s v="Database Administrator III"/>
    <s v="Health"/>
    <s v="Mass Customer"/>
    <s v="N"/>
    <s v="No"/>
    <n v="7"/>
    <m/>
  </r>
  <r>
    <n v="18494"/>
    <n v="9"/>
    <x v="1041"/>
    <d v="2017-04-16T00:00:00"/>
    <n v="258"/>
    <b v="1"/>
    <s v="Approved"/>
    <s v="OHM Cycles"/>
    <s v="Road"/>
    <s v="medium"/>
    <s v="medium"/>
    <n v="742.54"/>
    <n v="667.4"/>
    <d v="1991-11-07T00:00:00"/>
    <n v="75.139999999999986"/>
    <s v="M"/>
    <n v="57"/>
    <d v="1969-12-01T00:00:00"/>
    <n v="50.624222076357178"/>
    <s v="Speech Pathologist"/>
    <s v="Health"/>
    <s v="Mass Customer"/>
    <s v="N"/>
    <s v="No"/>
    <n v="10"/>
    <m/>
  </r>
  <r>
    <n v="18714"/>
    <n v="28"/>
    <x v="3457"/>
    <d v="2017-04-16T00:00:00"/>
    <n v="258"/>
    <b v="0"/>
    <s v="Approved"/>
    <s v="Solex"/>
    <s v="Road"/>
    <s v="medium"/>
    <s v="small"/>
    <n v="1703.52"/>
    <n v="1516.13"/>
    <d v="1993-04-20T00:00:00"/>
    <n v="187.38999999999987"/>
    <s v="F"/>
    <n v="39"/>
    <d v="1988-12-30T00:00:00"/>
    <n v="31.53107139142567"/>
    <s v="Marketing Manager"/>
    <s v="Property"/>
    <s v="High Net Worth"/>
    <s v="N"/>
    <s v="No"/>
    <n v="20"/>
    <m/>
  </r>
  <r>
    <n v="18803"/>
    <n v="46"/>
    <x v="527"/>
    <d v="2017-04-16T00:00:00"/>
    <n v="258"/>
    <b v="0"/>
    <s v="Approved"/>
    <s v="OHM Cycles"/>
    <s v="Standard"/>
    <s v="low"/>
    <s v="medium"/>
    <n v="1793.43"/>
    <n v="248.82"/>
    <d v="1993-04-12T00:00:00"/>
    <n v="1544.6100000000001"/>
    <s v="M"/>
    <n v="12"/>
    <d v="1975-07-12T00:00:00"/>
    <n v="45.010523446220191"/>
    <s v="Librarian"/>
    <s v="Entertainment"/>
    <s v="High Net Worth"/>
    <s v="N"/>
    <s v="Yes"/>
    <n v="10"/>
    <m/>
  </r>
  <r>
    <n v="19106"/>
    <n v="21"/>
    <x v="843"/>
    <d v="2017-04-16T00:00:00"/>
    <n v="258"/>
    <b v="0"/>
    <s v="Approved"/>
    <s v="WeareA2B"/>
    <s v="Touring"/>
    <s v="medium"/>
    <s v="medium"/>
    <n v="1466.68"/>
    <n v="363.25"/>
    <d v="2005-12-07T00:00:00"/>
    <n v="1103.43"/>
    <s v="M"/>
    <n v="10"/>
    <d v="1975-11-19T00:00:00"/>
    <n v="44.65435906265855"/>
    <s v="Structural Engineer"/>
    <s v="n/a"/>
    <s v="High Net Worth"/>
    <s v="N"/>
    <s v="Yes"/>
    <n v="4"/>
    <m/>
  </r>
  <r>
    <n v="19183"/>
    <n v="19"/>
    <x v="996"/>
    <d v="2017-04-16T00:00:00"/>
    <n v="258"/>
    <b v="1"/>
    <s v="Approved"/>
    <s v="Trek Bicycles"/>
    <s v="Mountain"/>
    <s v="low"/>
    <s v="medium"/>
    <n v="574.64"/>
    <n v="459.71"/>
    <d v="2011-08-29T00:00:00"/>
    <n v="114.93"/>
    <s v="F"/>
    <n v="51"/>
    <d v="1987-08-12T00:00:00"/>
    <n v="32.917372761288682"/>
    <s v="Engineer II"/>
    <s v="Argiculture"/>
    <s v="High Net Worth"/>
    <s v="N"/>
    <s v="No"/>
    <n v="22"/>
    <m/>
  </r>
  <r>
    <n v="91"/>
    <n v="17"/>
    <x v="1613"/>
    <d v="2017-04-15T00:00:00"/>
    <n v="259"/>
    <b v="1"/>
    <s v="Approved"/>
    <s v="Solex"/>
    <s v="Standard"/>
    <s v="high"/>
    <s v="medium"/>
    <n v="1024.6600000000001"/>
    <n v="614.79999999999995"/>
    <d v="1996-04-05T00:00:00"/>
    <n v="409.86000000000013"/>
    <s v="F"/>
    <n v="40"/>
    <d v="1978-01-27T00:00:00"/>
    <n v="42.46257824074074"/>
    <s v="Desktop Support Technician"/>
    <s v="Financial Services"/>
    <s v="Affluent Customer"/>
    <s v="N"/>
    <s v="Yes"/>
    <n v="17"/>
    <m/>
  </r>
  <r>
    <n v="200"/>
    <n v="57"/>
    <x v="2861"/>
    <d v="2017-04-15T00:00:00"/>
    <n v="259"/>
    <b v="1"/>
    <s v="Approved"/>
    <s v="WeareA2B"/>
    <s v="Touring"/>
    <s v="medium"/>
    <s v="large"/>
    <n v="1890.39"/>
    <n v="260.14"/>
    <d v="1993-06-23T00:00:00"/>
    <n v="1630.25"/>
    <s v="M"/>
    <n v="55"/>
    <d v="1986-04-01T00:00:00"/>
    <n v="34.281756322932523"/>
    <s v="Assistant Professor"/>
    <s v="n/a"/>
    <s v="Mass Customer"/>
    <s v="N"/>
    <s v="Yes"/>
    <n v="8"/>
    <m/>
  </r>
  <r>
    <n v="946"/>
    <n v="78"/>
    <x v="1567"/>
    <d v="2017-04-15T00:00:00"/>
    <n v="259"/>
    <b v="0"/>
    <s v="Approved"/>
    <s v="Giant Bicycles"/>
    <s v="Standard"/>
    <s v="medium"/>
    <s v="large"/>
    <n v="1765.3"/>
    <n v="709.48"/>
    <d v="2004-07-25T00:00:00"/>
    <n v="1055.82"/>
    <s v="M"/>
    <n v="38"/>
    <d v="1988-04-08T00:00:00"/>
    <n v="32.259838514713344"/>
    <s v="Recruiter"/>
    <s v="Telecommunications"/>
    <s v="Mass Customer"/>
    <s v="N"/>
    <s v="No"/>
    <n v="21"/>
    <m/>
  </r>
  <r>
    <n v="1422"/>
    <n v="3"/>
    <x v="977"/>
    <d v="2017-04-15T00:00:00"/>
    <n v="259"/>
    <b v="1"/>
    <s v="Approved"/>
    <s v="Trek Bicycles"/>
    <s v="Standard"/>
    <s v="medium"/>
    <s v="large"/>
    <n v="2091.4699999999998"/>
    <n v="388.92"/>
    <d v="2003-02-07T00:00:00"/>
    <n v="1702.5499999999997"/>
    <s v="U"/>
    <n v="18"/>
    <d v="1899-12-30T00:00:00"/>
    <n v="0"/>
    <s v="Accounting Assistant II"/>
    <s v="IT"/>
    <s v="Mass Customer"/>
    <s v="N"/>
    <s v="Yes"/>
    <n v="0"/>
    <m/>
  </r>
  <r>
    <n v="1528"/>
    <n v="87"/>
    <x v="3315"/>
    <d v="2017-04-15T00:00:00"/>
    <n v="259"/>
    <b v="0"/>
    <s v="Approved"/>
    <s v="Giant Bicycles"/>
    <s v="Standard"/>
    <s v="high"/>
    <s v="medium"/>
    <n v="1179"/>
    <n v="707.4"/>
    <d v="1997-08-25T00:00:00"/>
    <n v="471.6"/>
    <s v="M"/>
    <n v="88"/>
    <d v="1955-10-05T00:00:00"/>
    <n v="64.791345364028416"/>
    <s v="Operator"/>
    <s v="Financial Services"/>
    <s v="Affluent Customer"/>
    <s v="N"/>
    <s v="No"/>
    <n v="7"/>
    <m/>
  </r>
  <r>
    <n v="1677"/>
    <n v="82"/>
    <x v="1309"/>
    <d v="2017-04-15T00:00:00"/>
    <n v="259"/>
    <b v="1"/>
    <s v="Approved"/>
    <s v="Norco Bicycles"/>
    <s v="Standard"/>
    <s v="high"/>
    <s v="medium"/>
    <n v="1148.6400000000001"/>
    <n v="689.18"/>
    <d v="2015-08-10T00:00:00"/>
    <n v="459.46000000000015"/>
    <s v="M"/>
    <n v="64"/>
    <d v="1976-04-14T00:00:00"/>
    <n v="44.251619336631151"/>
    <s v="Food Chemist"/>
    <s v="Health"/>
    <s v="Mass Customer"/>
    <s v="N"/>
    <s v="No"/>
    <n v="16"/>
    <m/>
  </r>
  <r>
    <n v="1969"/>
    <n v="50"/>
    <x v="1990"/>
    <d v="2017-04-15T00:00:00"/>
    <n v="259"/>
    <b v="0"/>
    <s v="Approved"/>
    <s v="WeareA2B"/>
    <s v="Standard"/>
    <s v="medium"/>
    <s v="small"/>
    <n v="175.89"/>
    <n v="131.91999999999999"/>
    <d v="2003-02-16T00:00:00"/>
    <n v="43.97"/>
    <s v="M"/>
    <n v="12"/>
    <d v="1992-11-24T00:00:00"/>
    <n v="27.626961802384574"/>
    <s v="Geological Engineer"/>
    <s v="Manufacturing"/>
    <s v="Mass Customer"/>
    <s v="N"/>
    <s v="No"/>
    <n v="2"/>
    <m/>
  </r>
  <r>
    <n v="2295"/>
    <n v="83"/>
    <x v="3092"/>
    <d v="2017-04-15T00:00:00"/>
    <n v="259"/>
    <b v="1"/>
    <s v="Approved"/>
    <s v="Solex"/>
    <s v="Touring"/>
    <s v="medium"/>
    <s v="large"/>
    <n v="2083.94"/>
    <n v="675.03"/>
    <d v="2005-05-10T00:00:00"/>
    <n v="1408.91"/>
    <s v="F"/>
    <n v="49"/>
    <d v="1974-06-10T00:00:00"/>
    <n v="46.098194679096906"/>
    <n v="0"/>
    <s v="Manufacturing"/>
    <s v="Affluent Customer"/>
    <s v="N"/>
    <s v="Yes"/>
    <n v="11"/>
    <m/>
  </r>
  <r>
    <n v="2696"/>
    <n v="29"/>
    <x v="20"/>
    <d v="2017-04-15T00:00:00"/>
    <n v="259"/>
    <b v="0"/>
    <s v="Approved"/>
    <s v="Norco Bicycles"/>
    <s v="Road"/>
    <s v="medium"/>
    <s v="medium"/>
    <n v="543.39"/>
    <n v="407.54"/>
    <d v="2016-11-22T00:00:00"/>
    <n v="135.84999999999997"/>
    <s v="F"/>
    <n v="10"/>
    <d v="1998-04-28T00:00:00"/>
    <n v="22.1995645421106"/>
    <s v="Computer Systems Analyst II"/>
    <s v="Property"/>
    <s v="Mass Customer"/>
    <s v="N"/>
    <s v="No"/>
    <n v="2"/>
    <m/>
  </r>
  <r>
    <n v="3232"/>
    <n v="63"/>
    <x v="3302"/>
    <d v="2017-04-15T00:00:00"/>
    <n v="259"/>
    <b v="1"/>
    <s v="Approved"/>
    <s v="Solex"/>
    <s v="Standard"/>
    <s v="medium"/>
    <s v="medium"/>
    <n v="1483.2"/>
    <n v="99.59"/>
    <d v="1998-12-17T00:00:00"/>
    <n v="1383.6100000000001"/>
    <s v="F"/>
    <n v="38"/>
    <d v="1963-08-05T00:00:00"/>
    <n v="56.952989199644847"/>
    <n v="0"/>
    <s v="Retail"/>
    <s v="Mass Customer"/>
    <s v="N"/>
    <s v="No"/>
    <n v="10"/>
    <m/>
  </r>
  <r>
    <n v="3749"/>
    <n v="96"/>
    <x v="3161"/>
    <d v="2017-04-15T00:00:00"/>
    <n v="259"/>
    <b v="1"/>
    <s v="Approved"/>
    <s v="WeareA2B"/>
    <s v="Road"/>
    <s v="low"/>
    <s v="small"/>
    <n v="1172.78"/>
    <n v="1043.77"/>
    <d v="2004-01-16T00:00:00"/>
    <n v="129.01"/>
    <s v="F"/>
    <n v="12"/>
    <d v="1978-06-10T00:00:00"/>
    <n v="42.095454953069506"/>
    <s v="Editor"/>
    <s v="Financial Services"/>
    <s v="Mass Customer"/>
    <s v="N"/>
    <s v="Yes"/>
    <n v="16"/>
    <m/>
  </r>
  <r>
    <n v="4060"/>
    <n v="35"/>
    <x v="1115"/>
    <d v="2017-04-15T00:00:00"/>
    <n v="259"/>
    <b v="1"/>
    <s v="Approved"/>
    <s v="Giant Bicycles"/>
    <s v="Standard"/>
    <s v="medium"/>
    <s v="medium"/>
    <n v="1403.5"/>
    <n v="954.82"/>
    <d v="2016-11-14T00:00:00"/>
    <n v="448.67999999999995"/>
    <s v="F"/>
    <n v="13"/>
    <d v="1994-04-19T00:00:00"/>
    <n v="26.226961802384576"/>
    <s v="Professor"/>
    <s v="Financial Services"/>
    <s v="High Net Worth"/>
    <s v="N"/>
    <s v="Yes"/>
    <n v="4"/>
    <m/>
  </r>
  <r>
    <n v="4453"/>
    <n v="52"/>
    <x v="147"/>
    <d v="2017-04-15T00:00:00"/>
    <n v="259"/>
    <b v="1"/>
    <s v="Approved"/>
    <s v="OHM Cycles"/>
    <s v="Road"/>
    <s v="medium"/>
    <s v="medium"/>
    <n v="1280.28"/>
    <n v="829.51"/>
    <d v="2001-11-25T00:00:00"/>
    <n v="450.77"/>
    <s v="F"/>
    <n v="32"/>
    <d v="1975-09-28T00:00:00"/>
    <n v="44.796824816083202"/>
    <s v="Junior Executive"/>
    <s v="n/a"/>
    <s v="Mass Customer"/>
    <s v="N"/>
    <s v="No"/>
    <n v="14"/>
    <m/>
  </r>
  <r>
    <n v="4524"/>
    <n v="72"/>
    <x v="416"/>
    <d v="2017-04-15T00:00:00"/>
    <n v="259"/>
    <b v="1"/>
    <s v="Approved"/>
    <s v="OHM Cycles"/>
    <s v="Standard"/>
    <s v="medium"/>
    <s v="medium"/>
    <n v="912.52"/>
    <n v="141.4"/>
    <d v="2011-08-24T00:00:00"/>
    <n v="771.12"/>
    <s v="F"/>
    <n v="47"/>
    <d v="1979-08-30T00:00:00"/>
    <n v="40.873537144850324"/>
    <s v="Senior Quality Engineer"/>
    <s v="Health"/>
    <s v="High Net Worth"/>
    <s v="N"/>
    <s v="Yes"/>
    <n v="22"/>
    <m/>
  </r>
  <r>
    <n v="4612"/>
    <n v="63"/>
    <x v="1765"/>
    <d v="2017-04-15T00:00:00"/>
    <n v="259"/>
    <b v="1"/>
    <s v="Approved"/>
    <s v="Solex"/>
    <s v="Standard"/>
    <s v="medium"/>
    <s v="medium"/>
    <n v="1483.2"/>
    <n v="99.59"/>
    <d v="1998-12-17T00:00:00"/>
    <n v="1383.6100000000001"/>
    <s v="F"/>
    <n v="77"/>
    <d v="1979-12-19T00:00:00"/>
    <n v="40.569427555809234"/>
    <s v="Help Desk Technician"/>
    <s v="Manufacturing"/>
    <s v="Mass Customer"/>
    <s v="N"/>
    <s v="No"/>
    <n v="7"/>
    <m/>
  </r>
  <r>
    <n v="4690"/>
    <n v="54"/>
    <x v="2011"/>
    <d v="2017-04-15T00:00:00"/>
    <n v="259"/>
    <b v="1"/>
    <s v="Approved"/>
    <s v="WeareA2B"/>
    <s v="Standard"/>
    <s v="medium"/>
    <s v="medium"/>
    <n v="1292.8399999999999"/>
    <n v="13.44"/>
    <d v="2009-04-12T00:00:00"/>
    <n v="1279.3999999999999"/>
    <s v="F"/>
    <n v="75"/>
    <d v="1983-07-11T00:00:00"/>
    <n v="37.007783720192791"/>
    <s v="Systems Administrator III"/>
    <s v="n/a"/>
    <s v="Mass Customer"/>
    <s v="N"/>
    <s v="No"/>
    <n v="16"/>
    <m/>
  </r>
  <r>
    <n v="5172"/>
    <n v="90"/>
    <x v="2912"/>
    <d v="2017-04-15T00:00:00"/>
    <n v="259"/>
    <b v="1"/>
    <s v="Approved"/>
    <s v="Norco Bicycles"/>
    <s v="Standard"/>
    <s v="low"/>
    <s v="medium"/>
    <n v="363.01"/>
    <n v="290.41000000000003"/>
    <d v="2005-05-10T00:00:00"/>
    <n v="72.599999999999966"/>
    <s v="F"/>
    <n v="3"/>
    <d v="1975-08-27T00:00:00"/>
    <n v="44.884496048959917"/>
    <n v="0"/>
    <s v="Manufacturing"/>
    <s v="Mass Customer"/>
    <s v="N"/>
    <s v="Yes"/>
    <n v="18"/>
    <m/>
  </r>
  <r>
    <n v="5320"/>
    <n v="31"/>
    <x v="1626"/>
    <d v="2017-04-15T00:00:00"/>
    <n v="259"/>
    <b v="1"/>
    <s v="Approved"/>
    <s v="Giant Bicycles"/>
    <s v="Standard"/>
    <s v="medium"/>
    <s v="medium"/>
    <n v="230.91"/>
    <n v="173.18"/>
    <d v="2006-11-10T00:00:00"/>
    <n v="57.72999999999999"/>
    <s v="M"/>
    <n v="68"/>
    <d v="1967-04-22T00:00:00"/>
    <n v="53.237920706494165"/>
    <s v="Nuclear Power Engineer"/>
    <s v="Manufacturing"/>
    <s v="Affluent Customer"/>
    <s v="N"/>
    <s v="Yes"/>
    <n v="12"/>
    <m/>
  </r>
  <r>
    <n v="5563"/>
    <n v="39"/>
    <x v="3010"/>
    <d v="2017-04-15T00:00:00"/>
    <n v="259"/>
    <b v="1"/>
    <s v="Approved"/>
    <s v="Giant Bicycles"/>
    <s v="Standard"/>
    <s v="medium"/>
    <s v="large"/>
    <n v="1812.75"/>
    <n v="582.48"/>
    <d v="2010-06-07T00:00:00"/>
    <n v="1230.27"/>
    <s v="M"/>
    <n v="41"/>
    <d v="1995-06-11T00:00:00"/>
    <n v="25.08175632293252"/>
    <s v="Assistant Media Planner"/>
    <s v="Entertainment"/>
    <s v="Affluent Customer"/>
    <s v="N"/>
    <s v="No"/>
    <n v="7"/>
    <m/>
  </r>
  <r>
    <n v="5915"/>
    <n v="59"/>
    <x v="1628"/>
    <d v="2017-04-15T00:00:00"/>
    <n v="259"/>
    <b v="1"/>
    <s v="Approved"/>
    <s v="Solex"/>
    <s v="Standard"/>
    <s v="medium"/>
    <s v="large"/>
    <n v="1061.56"/>
    <n v="733.58"/>
    <d v="1993-07-20T00:00:00"/>
    <n v="327.9799999999999"/>
    <s v="M"/>
    <n v="50"/>
    <d v="1991-05-17T00:00:00"/>
    <n v="29.15298919964485"/>
    <s v="Compensation Analyst"/>
    <s v="Financial Services"/>
    <s v="Mass Customer"/>
    <s v="N"/>
    <s v="No"/>
    <n v="7"/>
    <m/>
  </r>
  <r>
    <n v="6273"/>
    <n v="35"/>
    <x v="2823"/>
    <d v="2017-04-15T00:00:00"/>
    <n v="259"/>
    <b v="1"/>
    <s v="Approved"/>
    <s v="Trek Bicycles"/>
    <s v="Standard"/>
    <s v="low"/>
    <s v="medium"/>
    <n v="1057.51"/>
    <n v="154.4"/>
    <d v="1994-07-12T00:00:00"/>
    <n v="903.11"/>
    <s v="M"/>
    <n v="38"/>
    <d v="1978-06-14T00:00:00"/>
    <n v="42.08449604895992"/>
    <s v="Safety Technician I"/>
    <s v="Property"/>
    <s v="Mass Customer"/>
    <s v="N"/>
    <s v="No"/>
    <n v="13"/>
    <m/>
  </r>
  <r>
    <n v="6552"/>
    <n v="54"/>
    <x v="295"/>
    <d v="2017-04-15T00:00:00"/>
    <n v="259"/>
    <b v="0"/>
    <s v="Approved"/>
    <s v="WeareA2B"/>
    <s v="Standard"/>
    <s v="medium"/>
    <s v="medium"/>
    <n v="1292.8399999999999"/>
    <n v="13.44"/>
    <d v="2015-10-18T00:00:00"/>
    <n v="1279.3999999999999"/>
    <s v="M"/>
    <n v="72"/>
    <d v="1976-12-02T00:00:00"/>
    <n v="43.616002898274985"/>
    <s v="Accounting Assistant III"/>
    <s v="Financial Services"/>
    <s v="Mass Customer"/>
    <s v="N"/>
    <s v="Yes"/>
    <n v="21"/>
    <m/>
  </r>
  <r>
    <n v="6775"/>
    <n v="45"/>
    <x v="2337"/>
    <d v="2017-04-15T00:00:00"/>
    <n v="259"/>
    <b v="0"/>
    <s v="Approved"/>
    <s v="Solex"/>
    <s v="Standard"/>
    <s v="medium"/>
    <s v="medium"/>
    <n v="441.49"/>
    <n v="84.99"/>
    <d v="1993-04-12T00:00:00"/>
    <n v="356.5"/>
    <s v="F"/>
    <n v="7"/>
    <d v="1954-12-28T00:00:00"/>
    <n v="65.561208377727041"/>
    <s v="Structural Engineer"/>
    <s v="Argiculture"/>
    <s v="Mass Customer"/>
    <s v="N"/>
    <s v="Yes"/>
    <n v="13"/>
    <m/>
  </r>
  <r>
    <n v="7346"/>
    <n v="7"/>
    <x v="1765"/>
    <d v="2017-04-15T00:00:00"/>
    <n v="259"/>
    <b v="0"/>
    <s v="Approved"/>
    <s v="Trek Bicycles"/>
    <s v="Road"/>
    <s v="low"/>
    <s v="medium"/>
    <n v="980.37"/>
    <n v="234.43"/>
    <d v="2004-09-28T00:00:00"/>
    <n v="745.94"/>
    <s v="F"/>
    <n v="77"/>
    <d v="1979-12-19T00:00:00"/>
    <n v="40.569427555809234"/>
    <s v="Help Desk Technician"/>
    <s v="Manufacturing"/>
    <s v="Mass Customer"/>
    <s v="N"/>
    <s v="No"/>
    <n v="7"/>
    <m/>
  </r>
  <r>
    <n v="14228"/>
    <n v="0"/>
    <x v="2892"/>
    <d v="2017-08-06T00:00:00"/>
    <m/>
    <b v="0"/>
    <s v="Approved"/>
    <m/>
    <m/>
    <m/>
    <m/>
    <n v="483.12"/>
    <m/>
    <m/>
    <m/>
    <m/>
    <m/>
    <m/>
    <m/>
    <m/>
    <m/>
    <m/>
    <m/>
    <m/>
    <m/>
    <m/>
  </r>
  <r>
    <n v="7512"/>
    <n v="43"/>
    <x v="149"/>
    <d v="2017-04-15T00:00:00"/>
    <n v="259"/>
    <b v="1"/>
    <s v="Approved"/>
    <s v="Solex"/>
    <s v="Standard"/>
    <s v="medium"/>
    <s v="medium"/>
    <n v="1151.96"/>
    <n v="649.49"/>
    <d v="2012-06-04T00:00:00"/>
    <n v="502.47"/>
    <s v="M"/>
    <n v="13"/>
    <d v="1972-03-26T00:00:00"/>
    <n v="48.306413857179095"/>
    <s v="Electrical Engineer"/>
    <s v="Manufacturing"/>
    <s v="Mass Customer"/>
    <s v="N"/>
    <s v="Yes"/>
    <n v="5"/>
    <m/>
  </r>
  <r>
    <n v="8126"/>
    <n v="28"/>
    <x v="2586"/>
    <d v="2017-04-15T00:00:00"/>
    <n v="259"/>
    <b v="0"/>
    <s v="Approved"/>
    <s v="Solex"/>
    <s v="Road"/>
    <s v="medium"/>
    <s v="small"/>
    <n v="1703.52"/>
    <n v="1516.13"/>
    <d v="2011-04-16T00:00:00"/>
    <n v="187.38999999999987"/>
    <s v="F"/>
    <n v="43"/>
    <d v="1977-11-23T00:00:00"/>
    <n v="42.640660432521564"/>
    <n v="0"/>
    <s v="Financial Services"/>
    <s v="High Net Worth"/>
    <s v="N"/>
    <s v="No"/>
    <n v="17"/>
    <m/>
  </r>
  <r>
    <n v="8919"/>
    <n v="86"/>
    <x v="800"/>
    <d v="2017-04-15T00:00:00"/>
    <n v="259"/>
    <b v="1"/>
    <s v="Approved"/>
    <s v="Norco Bicycles"/>
    <s v="Road"/>
    <s v="high"/>
    <s v="large"/>
    <n v="774.53"/>
    <n v="464.72"/>
    <d v="2006-02-02T00:00:00"/>
    <n v="309.80999999999995"/>
    <s v="F"/>
    <n v="33"/>
    <d v="1974-11-27T00:00:00"/>
    <n v="45.632441254439371"/>
    <s v="Assistant Media Planner"/>
    <s v="Entertainment"/>
    <s v="High Net Worth"/>
    <s v="N"/>
    <s v="Yes"/>
    <n v="7"/>
    <m/>
  </r>
  <r>
    <n v="8929"/>
    <n v="97"/>
    <x v="2149"/>
    <d v="2017-04-15T00:00:00"/>
    <n v="259"/>
    <b v="1"/>
    <s v="Approved"/>
    <s v="Solex"/>
    <s v="Standard"/>
    <s v="medium"/>
    <s v="large"/>
    <n v="202.62"/>
    <n v="151.96"/>
    <d v="1994-08-10T00:00:00"/>
    <n v="50.66"/>
    <s v="F"/>
    <n v="63"/>
    <d v="1989-09-30T00:00:00"/>
    <n v="30.780386459918819"/>
    <s v="Software Engineer I"/>
    <s v="IT"/>
    <s v="Affluent Customer"/>
    <s v="N"/>
    <s v="Yes"/>
    <n v="12"/>
    <m/>
  </r>
  <r>
    <n v="9171"/>
    <n v="47"/>
    <x v="682"/>
    <d v="2017-04-15T00:00:00"/>
    <n v="259"/>
    <b v="0"/>
    <s v="Approved"/>
    <s v="Trek Bicycles"/>
    <s v="Road"/>
    <s v="low"/>
    <s v="small"/>
    <n v="1720.7"/>
    <n v="1531.42"/>
    <d v="1997-02-09T00:00:00"/>
    <n v="189.27999999999997"/>
    <s v="U"/>
    <n v="41"/>
    <d v="1899-12-30T00:00:00"/>
    <n v="0"/>
    <s v="Web Designer II"/>
    <s v="IT"/>
    <s v="Mass Customer"/>
    <s v="N"/>
    <s v="Yes"/>
    <n v="0"/>
    <m/>
  </r>
  <r>
    <n v="9232"/>
    <n v="29"/>
    <x v="3452"/>
    <d v="2017-04-15T00:00:00"/>
    <n v="259"/>
    <b v="1"/>
    <s v="Approved"/>
    <s v="Norco Bicycles"/>
    <s v="Road"/>
    <s v="medium"/>
    <s v="medium"/>
    <n v="543.39"/>
    <n v="407.54"/>
    <d v="1994-07-12T00:00:00"/>
    <n v="135.84999999999997"/>
    <s v="M"/>
    <n v="99"/>
    <d v="1986-04-25T00:00:00"/>
    <n v="34.216002898274986"/>
    <s v="Editor"/>
    <s v="Manufacturing"/>
    <s v="Mass Customer"/>
    <s v="N"/>
    <s v="Yes"/>
    <n v="19"/>
    <m/>
  </r>
  <r>
    <n v="9671"/>
    <n v="0"/>
    <x v="3086"/>
    <d v="2017-04-15T00:00:00"/>
    <n v="259"/>
    <b v="0"/>
    <s v="Approved"/>
    <s v="Trek Bicycles"/>
    <s v="Road"/>
    <s v="medium"/>
    <s v="medium"/>
    <n v="533.51"/>
    <n v="400.13"/>
    <d v="2003-07-21T00:00:00"/>
    <n v="133.38"/>
    <s v="M"/>
    <n v="38"/>
    <d v="1986-04-11T00:00:00"/>
    <n v="34.254359062658544"/>
    <s v="Financial Analyst"/>
    <s v="Financial Services"/>
    <s v="High Net Worth"/>
    <s v="N"/>
    <s v="Yes"/>
    <n v="9"/>
    <m/>
  </r>
  <r>
    <n v="9867"/>
    <n v="1"/>
    <x v="2179"/>
    <d v="2017-04-15T00:00:00"/>
    <n v="259"/>
    <b v="1"/>
    <s v="Approved"/>
    <s v="Giant Bicycles"/>
    <s v="Standard"/>
    <s v="medium"/>
    <s v="medium"/>
    <n v="1403.5"/>
    <n v="954.82"/>
    <d v="2016-11-14T00:00:00"/>
    <n v="448.67999999999995"/>
    <s v="F"/>
    <n v="49"/>
    <d v="1998-02-10T00:00:00"/>
    <n v="22.410523446220189"/>
    <n v="0"/>
    <s v="Manufacturing"/>
    <s v="Mass Customer"/>
    <s v="N"/>
    <s v="Yes"/>
    <n v="4"/>
    <m/>
  </r>
  <r>
    <n v="12733"/>
    <n v="23"/>
    <x v="1174"/>
    <d v="2017-04-15T00:00:00"/>
    <n v="259"/>
    <b v="0"/>
    <s v="Approved"/>
    <s v="Norco Bicycles"/>
    <s v="Mountain"/>
    <s v="low"/>
    <s v="small"/>
    <n v="688.63"/>
    <n v="612.88"/>
    <d v="2011-05-07T00:00:00"/>
    <n v="75.75"/>
    <s v="F"/>
    <n v="65"/>
    <d v="1974-09-25T00:00:00"/>
    <n v="45.805043994165395"/>
    <s v="Computer Systems Analyst IV"/>
    <s v="Manufacturing"/>
    <s v="Mass Customer"/>
    <s v="N"/>
    <s v="Yes"/>
    <n v="16"/>
    <m/>
  </r>
  <r>
    <n v="13480"/>
    <n v="41"/>
    <x v="797"/>
    <d v="2017-04-15T00:00:00"/>
    <n v="259"/>
    <b v="0"/>
    <s v="Approved"/>
    <s v="Norco Bicycles"/>
    <s v="Standard"/>
    <s v="low"/>
    <s v="medium"/>
    <n v="958.74"/>
    <n v="748.9"/>
    <d v="2005-12-07T00:00:00"/>
    <n v="209.84000000000003"/>
    <s v="M"/>
    <n v="44"/>
    <d v="1968-10-06T00:00:00"/>
    <n v="51.777646733891423"/>
    <s v="Physical Therapy Assistant"/>
    <s v="IT"/>
    <s v="High Net Worth"/>
    <s v="N"/>
    <s v="No"/>
    <n v="19"/>
    <m/>
  </r>
  <r>
    <n v="13777"/>
    <n v="80"/>
    <x v="392"/>
    <d v="2017-04-15T00:00:00"/>
    <n v="259"/>
    <b v="0"/>
    <s v="Approved"/>
    <s v="Trek Bicycles"/>
    <s v="Standard"/>
    <s v="medium"/>
    <s v="large"/>
    <n v="1469.44"/>
    <n v="596.54999999999995"/>
    <d v="2012-05-18T00:00:00"/>
    <n v="872.8900000000001"/>
    <s v="F"/>
    <n v="55"/>
    <d v="1959-03-26T00:00:00"/>
    <n v="61.317372761288681"/>
    <s v="Physical Therapy Assistant"/>
    <s v="IT"/>
    <s v="High Net Worth"/>
    <s v="N"/>
    <s v="No"/>
    <n v="19"/>
    <m/>
  </r>
  <r>
    <n v="14142"/>
    <n v="97"/>
    <x v="2604"/>
    <d v="2017-04-15T00:00:00"/>
    <n v="259"/>
    <b v="0"/>
    <s v="Approved"/>
    <s v="OHM Cycles"/>
    <s v="Road"/>
    <s v="medium"/>
    <s v="medium"/>
    <n v="742.54"/>
    <n v="667.4"/>
    <d v="2014-03-03T00:00:00"/>
    <n v="75.139999999999986"/>
    <s v="M"/>
    <n v="99"/>
    <d v="1989-06-02T00:00:00"/>
    <n v="31.109153583206492"/>
    <s v="Product Engineer"/>
    <s v="Health"/>
    <s v="High Net Worth"/>
    <s v="N"/>
    <s v="Yes"/>
    <n v="16"/>
    <m/>
  </r>
  <r>
    <n v="14518"/>
    <n v="92"/>
    <x v="2656"/>
    <d v="2017-04-15T00:00:00"/>
    <n v="259"/>
    <b v="0"/>
    <s v="Approved"/>
    <s v="WeareA2B"/>
    <s v="Standard"/>
    <s v="medium"/>
    <s v="small"/>
    <n v="1415.01"/>
    <n v="1259.3599999999999"/>
    <d v="1991-05-06T00:00:00"/>
    <n v="155.65000000000009"/>
    <s v="M"/>
    <n v="47"/>
    <d v="1975-11-30T00:00:00"/>
    <n v="44.624222076357178"/>
    <s v="Automation Specialist I"/>
    <s v="Manufacturing"/>
    <s v="Affluent Customer"/>
    <s v="N"/>
    <s v="Yes"/>
    <n v="17"/>
    <m/>
  </r>
  <r>
    <n v="14561"/>
    <n v="83"/>
    <x v="1252"/>
    <d v="2017-04-15T00:00:00"/>
    <n v="259"/>
    <b v="0"/>
    <s v="Approved"/>
    <s v="Solex"/>
    <s v="Touring"/>
    <s v="medium"/>
    <s v="large"/>
    <n v="2083.94"/>
    <n v="675.03"/>
    <d v="1993-04-20T00:00:00"/>
    <n v="1408.91"/>
    <s v="F"/>
    <n v="66"/>
    <d v="1999-07-28T00:00:00"/>
    <n v="20.95024947361745"/>
    <s v="Automation Specialist I"/>
    <s v="Manufacturing"/>
    <s v="Mass Customer"/>
    <s v="N"/>
    <s v="Yes"/>
    <n v="1"/>
    <m/>
  </r>
  <r>
    <n v="15765"/>
    <n v="7"/>
    <x v="1751"/>
    <d v="2017-04-15T00:00:00"/>
    <n v="259"/>
    <b v="0"/>
    <s v="Approved"/>
    <s v="Trek Bicycles"/>
    <s v="Road"/>
    <s v="low"/>
    <s v="medium"/>
    <n v="980.37"/>
    <n v="234.43"/>
    <d v="2004-09-28T00:00:00"/>
    <n v="745.94"/>
    <s v="F"/>
    <n v="42"/>
    <d v="1978-08-06T00:00:00"/>
    <n v="41.939290569507861"/>
    <n v="0"/>
    <s v="n/a"/>
    <s v="Mass Customer"/>
    <s v="N"/>
    <s v="No"/>
    <n v="9"/>
    <m/>
  </r>
  <r>
    <n v="15920"/>
    <n v="13"/>
    <x v="1514"/>
    <d v="2017-04-15T00:00:00"/>
    <n v="259"/>
    <b v="1"/>
    <s v="Approved"/>
    <s v="Solex"/>
    <s v="Standard"/>
    <s v="medium"/>
    <s v="medium"/>
    <n v="1163.8900000000001"/>
    <n v="589.27"/>
    <d v="2003-08-05T00:00:00"/>
    <n v="574.62000000000012"/>
    <s v="M"/>
    <n v="46"/>
    <d v="1967-02-19T00:00:00"/>
    <n v="53.407783720192796"/>
    <s v="Sales Representative"/>
    <s v="Retail"/>
    <s v="Affluent Customer"/>
    <s v="N"/>
    <s v="Yes"/>
    <n v="10"/>
    <m/>
  </r>
  <r>
    <n v="16058"/>
    <n v="68"/>
    <x v="344"/>
    <d v="2017-04-15T00:00:00"/>
    <n v="259"/>
    <b v="0"/>
    <s v="Approved"/>
    <s v="OHM Cycles"/>
    <s v="Standard"/>
    <s v="medium"/>
    <s v="medium"/>
    <n v="1636.9"/>
    <n v="44.71"/>
    <d v="2010-08-20T00:00:00"/>
    <n v="1592.19"/>
    <s v="M"/>
    <n v="79"/>
    <d v="1954-10-30T00:00:00"/>
    <n v="65.722852213343472"/>
    <s v="Research Nurse"/>
    <s v="Health"/>
    <s v="Affluent Customer"/>
    <s v="N"/>
    <s v="No"/>
    <n v="14"/>
    <m/>
  </r>
  <r>
    <n v="16226"/>
    <n v="53"/>
    <x v="2462"/>
    <d v="2017-04-15T00:00:00"/>
    <n v="259"/>
    <b v="0"/>
    <s v="Approved"/>
    <s v="Giant Bicycles"/>
    <s v="Standard"/>
    <s v="high"/>
    <s v="medium"/>
    <n v="1274.93"/>
    <n v="764.96"/>
    <d v="2007-08-04T00:00:00"/>
    <n v="509.97"/>
    <s v="M"/>
    <n v="67"/>
    <d v="1955-02-18T00:00:00"/>
    <n v="65.418742624302382"/>
    <s v="Geological Engineer"/>
    <s v="Manufacturing"/>
    <s v="High Net Worth"/>
    <s v="N"/>
    <s v="No"/>
    <n v="18"/>
    <m/>
  </r>
  <r>
    <n v="16796"/>
    <n v="52"/>
    <x v="2250"/>
    <d v="2017-04-15T00:00:00"/>
    <n v="259"/>
    <b v="0"/>
    <s v="Approved"/>
    <s v="OHM Cycles"/>
    <s v="Road"/>
    <s v="medium"/>
    <s v="medium"/>
    <n v="1280.28"/>
    <n v="829.51"/>
    <d v="1993-07-20T00:00:00"/>
    <n v="450.77"/>
    <s v="F"/>
    <n v="44"/>
    <d v="1999-10-04T00:00:00"/>
    <n v="20.763948103754437"/>
    <s v="Sales Associate"/>
    <s v="Manufacturing"/>
    <s v="Affluent Customer"/>
    <s v="N"/>
    <s v="Yes"/>
    <n v="1"/>
    <m/>
  </r>
  <r>
    <n v="17197"/>
    <n v="88"/>
    <x v="3030"/>
    <d v="2017-04-15T00:00:00"/>
    <n v="259"/>
    <b v="0"/>
    <s v="Approved"/>
    <s v="Norco Bicycles"/>
    <s v="Standard"/>
    <s v="medium"/>
    <s v="medium"/>
    <n v="1198.46"/>
    <n v="381.1"/>
    <d v="1998-12-16T00:00:00"/>
    <n v="817.36"/>
    <s v="M"/>
    <n v="12"/>
    <d v="1964-03-12T00:00:00"/>
    <n v="56.350249473617453"/>
    <n v="0"/>
    <s v="n/a"/>
    <s v="Affluent Customer"/>
    <s v="N"/>
    <s v="Yes"/>
    <n v="8"/>
    <m/>
  </r>
  <r>
    <n v="17215"/>
    <n v="4"/>
    <x v="2067"/>
    <d v="2017-04-15T00:00:00"/>
    <n v="259"/>
    <b v="1"/>
    <s v="Approved"/>
    <s v="Giant Bicycles"/>
    <s v="Standard"/>
    <s v="high"/>
    <s v="medium"/>
    <n v="1129.1300000000001"/>
    <n v="677.48"/>
    <d v="2005-08-09T00:00:00"/>
    <n v="451.65000000000009"/>
    <s v="F"/>
    <n v="74"/>
    <d v="1956-04-14T00:00:00"/>
    <n v="64.265317966768137"/>
    <s v="Senior Editor"/>
    <s v="Property"/>
    <s v="Mass Customer"/>
    <s v="N"/>
    <s v="No"/>
    <n v="20"/>
    <m/>
  </r>
  <r>
    <n v="17308"/>
    <n v="35"/>
    <x v="507"/>
    <d v="2017-04-15T00:00:00"/>
    <n v="259"/>
    <b v="0"/>
    <s v="Approved"/>
    <s v="Giant Bicycles"/>
    <s v="Standard"/>
    <s v="medium"/>
    <s v="medium"/>
    <n v="1403.5"/>
    <n v="954.82"/>
    <d v="2012-12-02T00:00:00"/>
    <n v="448.67999999999995"/>
    <s v="M"/>
    <n v="87"/>
    <d v="1974-06-07T00:00:00"/>
    <n v="46.106413857179092"/>
    <s v="Business Systems Development Analyst"/>
    <s v="Financial Services"/>
    <s v="High Net Worth"/>
    <s v="N"/>
    <s v="Yes"/>
    <n v="16"/>
    <m/>
  </r>
  <r>
    <n v="17482"/>
    <n v="13"/>
    <x v="277"/>
    <d v="2017-04-15T00:00:00"/>
    <n v="259"/>
    <b v="0"/>
    <s v="Approved"/>
    <s v="Solex"/>
    <s v="Standard"/>
    <s v="medium"/>
    <s v="medium"/>
    <n v="1577.53"/>
    <n v="826.51"/>
    <d v="1993-04-12T00:00:00"/>
    <n v="751.02"/>
    <s v="M"/>
    <n v="72"/>
    <d v="1957-11-15T00:00:00"/>
    <n v="62.676276870877729"/>
    <s v="Senior Cost Accountant"/>
    <s v="Financial Services"/>
    <s v="High Net Worth"/>
    <s v="N"/>
    <s v="Yes"/>
    <n v="10"/>
    <m/>
  </r>
  <r>
    <n v="17982"/>
    <n v="40"/>
    <x v="278"/>
    <d v="2017-04-15T00:00:00"/>
    <n v="259"/>
    <b v="1"/>
    <s v="Approved"/>
    <s v="OHM Cycles"/>
    <s v="Standard"/>
    <s v="high"/>
    <s v="medium"/>
    <n v="1458.17"/>
    <n v="874.9"/>
    <d v="2006-02-02T00:00:00"/>
    <n v="583.2700000000001"/>
    <s v="F"/>
    <n v="97"/>
    <d v="1978-07-06T00:00:00"/>
    <n v="42.024222076357177"/>
    <s v="Compensation Analyst"/>
    <s v="Financial Services"/>
    <s v="Affluent Customer"/>
    <s v="N"/>
    <s v="No"/>
    <n v="10"/>
    <m/>
  </r>
  <r>
    <n v="18587"/>
    <n v="50"/>
    <x v="2959"/>
    <d v="2017-04-15T00:00:00"/>
    <n v="259"/>
    <b v="1"/>
    <s v="Approved"/>
    <s v="Giant Bicycles"/>
    <s v="Standard"/>
    <s v="medium"/>
    <s v="medium"/>
    <n v="642.70000000000005"/>
    <n v="211.37"/>
    <d v="2014-07-28T00:00:00"/>
    <n v="431.33000000000004"/>
    <s v="M"/>
    <n v="50"/>
    <d v="1965-02-03T00:00:00"/>
    <n v="55.451619336631147"/>
    <s v="Marketing Manager"/>
    <s v="Health"/>
    <s v="High Net Worth"/>
    <s v="N"/>
    <s v="Yes"/>
    <n v="18"/>
    <m/>
  </r>
  <r>
    <n v="18658"/>
    <n v="51"/>
    <x v="268"/>
    <d v="2017-04-15T00:00:00"/>
    <n v="259"/>
    <b v="0"/>
    <s v="Approved"/>
    <s v="OHM Cycles"/>
    <s v="Standard"/>
    <s v="high"/>
    <s v="medium"/>
    <n v="2005.66"/>
    <n v="1203.4000000000001"/>
    <d v="1991-01-21T00:00:00"/>
    <n v="802.26"/>
    <s v="M"/>
    <n v="96"/>
    <d v="1980-09-10T00:00:00"/>
    <n v="39.84066043252156"/>
    <s v="Financial Advisor"/>
    <s v="Financial Services"/>
    <s v="Mass Customer"/>
    <s v="N"/>
    <s v="Yes"/>
    <n v="19"/>
    <m/>
  </r>
  <r>
    <n v="18710"/>
    <n v="19"/>
    <x v="2780"/>
    <d v="2017-04-15T00:00:00"/>
    <n v="259"/>
    <b v="1"/>
    <s v="Approved"/>
    <s v="OHM Cycles"/>
    <s v="Road"/>
    <s v="high"/>
    <s v="large"/>
    <n v="12.01"/>
    <n v="7.21"/>
    <d v="2009-03-08T00:00:00"/>
    <n v="4.8"/>
    <s v="M"/>
    <n v="19"/>
    <d v="1989-01-04T00:00:00"/>
    <n v="31.517372761288684"/>
    <s v="VP Marketing"/>
    <s v="IT"/>
    <s v="Mass Customer"/>
    <s v="N"/>
    <s v="No"/>
    <n v="6"/>
    <m/>
  </r>
  <r>
    <n v="18886"/>
    <n v="92"/>
    <x v="2357"/>
    <d v="2017-04-15T00:00:00"/>
    <n v="259"/>
    <b v="1"/>
    <s v="Approved"/>
    <s v="WeareA2B"/>
    <s v="Standard"/>
    <s v="medium"/>
    <s v="small"/>
    <n v="1415.01"/>
    <n v="1259.3599999999999"/>
    <d v="2003-01-05T00:00:00"/>
    <n v="155.65000000000009"/>
    <s v="F"/>
    <n v="15"/>
    <d v="1975-07-15T00:00:00"/>
    <n v="45.002304268137998"/>
    <s v="Computer Systems Analyst II"/>
    <s v="Telecommunications"/>
    <s v="Affluent Customer"/>
    <s v="N"/>
    <s v="No"/>
    <n v="17"/>
    <m/>
  </r>
  <r>
    <n v="19514"/>
    <n v="40"/>
    <x v="3195"/>
    <d v="2017-04-15T00:00:00"/>
    <n v="259"/>
    <b v="0"/>
    <s v="Approved"/>
    <s v="OHM Cycles"/>
    <s v="Standard"/>
    <s v="high"/>
    <s v="medium"/>
    <n v="1458.17"/>
    <n v="874.9"/>
    <d v="2006-02-02T00:00:00"/>
    <n v="583.2700000000001"/>
    <s v="U"/>
    <n v="21"/>
    <d v="1899-12-30T00:00:00"/>
    <n v="0"/>
    <s v="Staff Scientist"/>
    <s v="IT"/>
    <s v="Affluent Customer"/>
    <s v="N"/>
    <s v="No"/>
    <n v="0"/>
    <m/>
  </r>
  <r>
    <n v="102"/>
    <n v="4"/>
    <x v="2544"/>
    <d v="2017-04-14T00:00:00"/>
    <n v="260"/>
    <b v="0"/>
    <s v="Approved"/>
    <s v="Giant Bicycles"/>
    <s v="Standard"/>
    <s v="high"/>
    <s v="medium"/>
    <n v="1129.1300000000001"/>
    <n v="677.48"/>
    <d v="2011-04-16T00:00:00"/>
    <n v="451.65000000000009"/>
    <s v="M"/>
    <n v="93"/>
    <d v="1978-12-27T00:00:00"/>
    <n v="41.547509747590055"/>
    <s v="Health Coach IV"/>
    <s v="Health"/>
    <s v="Affluent Customer"/>
    <s v="N"/>
    <s v="Yes"/>
    <n v="12"/>
    <m/>
  </r>
  <r>
    <n v="297"/>
    <n v="18"/>
    <x v="2757"/>
    <d v="2017-04-14T00:00:00"/>
    <n v="260"/>
    <b v="1"/>
    <s v="Approved"/>
    <s v="Solex"/>
    <s v="Standard"/>
    <s v="medium"/>
    <s v="medium"/>
    <n v="575.27"/>
    <n v="431.45"/>
    <d v="2013-03-12T00:00:00"/>
    <n v="143.82"/>
    <s v="M"/>
    <n v="35"/>
    <d v="1959-04-20T00:00:00"/>
    <n v="61.248879610603751"/>
    <s v="Account Executive"/>
    <s v="n/a"/>
    <s v="Mass Customer"/>
    <s v="N"/>
    <s v="No"/>
    <n v="20"/>
    <m/>
  </r>
  <r>
    <n v="586"/>
    <n v="95"/>
    <x v="2055"/>
    <d v="2017-04-14T00:00:00"/>
    <n v="260"/>
    <b v="1"/>
    <s v="Approved"/>
    <s v="Giant Bicycles"/>
    <s v="Standard"/>
    <s v="medium"/>
    <s v="large"/>
    <n v="569.55999999999995"/>
    <n v="528.42999999999995"/>
    <d v="2003-09-10T00:00:00"/>
    <n v="41.129999999999995"/>
    <s v="M"/>
    <n v="39"/>
    <d v="1978-09-03T00:00:00"/>
    <n v="41.862578240740739"/>
    <s v="VP Accounting"/>
    <s v="Financial Services"/>
    <s v="Affluent Customer"/>
    <s v="N"/>
    <s v="No"/>
    <n v="11"/>
    <m/>
  </r>
  <r>
    <n v="786"/>
    <n v="0"/>
    <x v="1654"/>
    <d v="2017-04-14T00:00:00"/>
    <n v="260"/>
    <b v="1"/>
    <s v="Approved"/>
    <s v="OHM Cycles"/>
    <s v="Standard"/>
    <s v="medium"/>
    <s v="medium"/>
    <n v="235.63"/>
    <n v="125.07"/>
    <d v="1997-08-25T00:00:00"/>
    <n v="110.56"/>
    <s v="F"/>
    <n v="82"/>
    <d v="1983-11-01T00:00:00"/>
    <n v="36.6981946790969"/>
    <s v="Social Worker"/>
    <s v="Health"/>
    <s v="High Net Worth"/>
    <s v="N"/>
    <s v="Yes"/>
    <n v="15"/>
    <m/>
  </r>
  <r>
    <n v="845"/>
    <n v="81"/>
    <x v="1832"/>
    <d v="2017-04-14T00:00:00"/>
    <n v="260"/>
    <b v="1"/>
    <s v="Approved"/>
    <s v="Solex"/>
    <s v="Standard"/>
    <s v="medium"/>
    <s v="medium"/>
    <n v="1151.96"/>
    <n v="649.49"/>
    <d v="1999-12-04T00:00:00"/>
    <n v="502.47"/>
    <s v="F"/>
    <n v="35"/>
    <d v="1968-02-03T00:00:00"/>
    <n v="52.451619336631147"/>
    <s v="Paralegal"/>
    <s v="Financial Services"/>
    <s v="High Net Worth"/>
    <s v="N"/>
    <s v="No"/>
    <n v="18"/>
    <m/>
  </r>
  <r>
    <n v="867"/>
    <n v="45"/>
    <x v="1705"/>
    <d v="2017-04-14T00:00:00"/>
    <n v="260"/>
    <b v="0"/>
    <s v="Approved"/>
    <s v="Trek Bicycles"/>
    <s v="Road"/>
    <s v="low"/>
    <s v="medium"/>
    <n v="980.37"/>
    <n v="234.43"/>
    <d v="2004-09-28T00:00:00"/>
    <n v="745.94"/>
    <s v="F"/>
    <n v="26"/>
    <d v="1959-03-11T00:00:00"/>
    <n v="61.358468651699646"/>
    <s v="Health Coach III"/>
    <s v="Health"/>
    <s v="High Net Worth"/>
    <s v="N"/>
    <s v="Yes"/>
    <n v="19"/>
    <m/>
  </r>
  <r>
    <n v="1247"/>
    <n v="81"/>
    <x v="1051"/>
    <d v="2017-04-14T00:00:00"/>
    <n v="260"/>
    <b v="0"/>
    <s v="Approved"/>
    <s v="Norco Bicycles"/>
    <s v="Standard"/>
    <s v="medium"/>
    <s v="small"/>
    <n v="586.45000000000005"/>
    <n v="521.94000000000005"/>
    <d v="1991-07-10T00:00:00"/>
    <n v="64.509999999999991"/>
    <s v="F"/>
    <n v="20"/>
    <d v="1959-07-11T00:00:00"/>
    <n v="61.024222076357177"/>
    <s v="Clinical Specialist"/>
    <s v="Health"/>
    <s v="Affluent Customer"/>
    <s v="N"/>
    <s v="No"/>
    <n v="14"/>
    <m/>
  </r>
  <r>
    <n v="2238"/>
    <n v="63"/>
    <x v="2498"/>
    <d v="2017-04-14T00:00:00"/>
    <n v="260"/>
    <b v="0"/>
    <s v="Approved"/>
    <s v="Solex"/>
    <s v="Standard"/>
    <s v="medium"/>
    <s v="medium"/>
    <n v="1483.2"/>
    <n v="99.59"/>
    <d v="1998-12-17T00:00:00"/>
    <n v="1383.6100000000001"/>
    <s v="M"/>
    <n v="43"/>
    <d v="1981-01-19T00:00:00"/>
    <n v="39.481756322932519"/>
    <n v="0"/>
    <s v="n/a"/>
    <s v="Mass Customer"/>
    <s v="N"/>
    <s v="No"/>
    <n v="12"/>
    <m/>
  </r>
  <r>
    <n v="2263"/>
    <n v="34"/>
    <x v="3172"/>
    <d v="2017-04-14T00:00:00"/>
    <n v="260"/>
    <b v="1"/>
    <s v="Approved"/>
    <s v="Norco Bicycles"/>
    <s v="Road"/>
    <s v="high"/>
    <s v="large"/>
    <n v="774.53"/>
    <n v="464.72"/>
    <d v="2003-03-18T00:00:00"/>
    <n v="309.80999999999995"/>
    <s v="F"/>
    <n v="59"/>
    <d v="1999-03-27T00:00:00"/>
    <n v="21.287235774987316"/>
    <s v="Software Engineer IV"/>
    <s v="Health"/>
    <s v="Mass Customer"/>
    <s v="N"/>
    <s v="Yes"/>
    <n v="2"/>
    <m/>
  </r>
  <r>
    <n v="2457"/>
    <n v="75"/>
    <x v="3155"/>
    <d v="2017-04-14T00:00:00"/>
    <n v="260"/>
    <b v="1"/>
    <s v="Approved"/>
    <s v="Giant Bicycles"/>
    <s v="Touring"/>
    <s v="medium"/>
    <s v="large"/>
    <n v="1873.97"/>
    <n v="863.95"/>
    <d v="2011-01-10T00:00:00"/>
    <n v="1010.02"/>
    <s v="M"/>
    <n v="92"/>
    <d v="1992-07-11T00:00:00"/>
    <n v="27.999564542110601"/>
    <s v="Dental Hygienist"/>
    <s v="Health"/>
    <s v="Affluent Customer"/>
    <s v="N"/>
    <s v="Yes"/>
    <n v="5"/>
    <m/>
  </r>
  <r>
    <n v="2561"/>
    <n v="0"/>
    <x v="798"/>
    <d v="2017-04-14T00:00:00"/>
    <n v="260"/>
    <b v="1"/>
    <s v="Approved"/>
    <s v="OHM Cycles"/>
    <s v="Road"/>
    <s v="high"/>
    <s v="large"/>
    <n v="12.01"/>
    <n v="7.21"/>
    <d v="2009-03-08T00:00:00"/>
    <n v="4.8"/>
    <s v="M"/>
    <n v="0"/>
    <d v="1987-01-08T00:00:00"/>
    <n v="33.509153583206491"/>
    <s v="Programmer Analyst II"/>
    <s v="Financial Services"/>
    <s v="High Net Worth"/>
    <s v="N"/>
    <s v="No"/>
    <n v="19"/>
    <m/>
  </r>
  <r>
    <n v="2839"/>
    <n v="11"/>
    <x v="579"/>
    <d v="2017-04-14T00:00:00"/>
    <n v="260"/>
    <b v="0"/>
    <s v="Approved"/>
    <s v="Giant Bicycles"/>
    <s v="Standard"/>
    <s v="high"/>
    <s v="medium"/>
    <n v="1274.93"/>
    <n v="764.96"/>
    <d v="2007-08-04T00:00:00"/>
    <n v="509.97"/>
    <s v="M"/>
    <n v="2"/>
    <d v="1953-12-30T00:00:00"/>
    <n v="66.555728925672241"/>
    <s v="Administrative Officer"/>
    <s v="Retail"/>
    <s v="Mass Customer"/>
    <s v="N"/>
    <s v="No"/>
    <n v="14"/>
    <m/>
  </r>
  <r>
    <n v="2895"/>
    <n v="39"/>
    <x v="1681"/>
    <d v="2017-04-14T00:00:00"/>
    <n v="260"/>
    <b v="1"/>
    <s v="Approved"/>
    <s v="Giant Bicycles"/>
    <s v="Standard"/>
    <s v="medium"/>
    <s v="large"/>
    <n v="1812.75"/>
    <n v="582.48"/>
    <d v="2010-06-07T00:00:00"/>
    <n v="1230.27"/>
    <s v="M"/>
    <n v="67"/>
    <d v="1976-08-19T00:00:00"/>
    <n v="43.903674131151696"/>
    <s v="Junior Executive"/>
    <s v="Retail"/>
    <s v="Mass Customer"/>
    <s v="N"/>
    <s v="No"/>
    <n v="18"/>
    <m/>
  </r>
  <r>
    <n v="2995"/>
    <n v="21"/>
    <x v="870"/>
    <d v="2017-04-14T00:00:00"/>
    <n v="260"/>
    <b v="0"/>
    <s v="Approved"/>
    <s v="Solex"/>
    <s v="Standard"/>
    <s v="medium"/>
    <s v="large"/>
    <n v="1071.23"/>
    <n v="380.74"/>
    <d v="1993-10-02T00:00:00"/>
    <n v="690.49"/>
    <s v="F"/>
    <n v="90"/>
    <d v="1986-10-24T00:00:00"/>
    <n v="33.717372761288686"/>
    <s v="Geologist IV"/>
    <s v="n/a"/>
    <s v="Mass Customer"/>
    <s v="N"/>
    <s v="Yes"/>
    <n v="7"/>
    <m/>
  </r>
  <r>
    <n v="3060"/>
    <n v="3"/>
    <x v="1968"/>
    <d v="2017-04-14T00:00:00"/>
    <n v="260"/>
    <b v="0"/>
    <s v="Approved"/>
    <s v="Trek Bicycles"/>
    <s v="Standard"/>
    <s v="medium"/>
    <s v="large"/>
    <n v="2091.4699999999998"/>
    <n v="388.92"/>
    <d v="2015-06-17T00:00:00"/>
    <n v="1702.5499999999997"/>
    <s v="M"/>
    <n v="76"/>
    <d v="1994-09-12T00:00:00"/>
    <n v="25.826961802384574"/>
    <s v="Marketing Manager"/>
    <s v="n/a"/>
    <s v="Mass Customer"/>
    <s v="N"/>
    <s v="Yes"/>
    <n v="3"/>
    <m/>
  </r>
  <r>
    <n v="5123"/>
    <n v="89"/>
    <x v="804"/>
    <d v="2017-04-14T00:00:00"/>
    <n v="260"/>
    <b v="1"/>
    <s v="Approved"/>
    <s v="Giant Bicycles"/>
    <s v="Standard"/>
    <s v="medium"/>
    <s v="large"/>
    <n v="1812.75"/>
    <n v="582.48"/>
    <d v="2010-06-07T00:00:00"/>
    <n v="1230.27"/>
    <s v="F"/>
    <n v="47"/>
    <d v="1985-12-27T00:00:00"/>
    <n v="34.542030295535262"/>
    <s v="Physical Therapy Assistant"/>
    <s v="Manufacturing"/>
    <s v="High Net Worth"/>
    <s v="N"/>
    <s v="No"/>
    <n v="15"/>
    <m/>
  </r>
  <r>
    <n v="5390"/>
    <n v="70"/>
    <x v="303"/>
    <d v="2017-04-14T00:00:00"/>
    <n v="260"/>
    <b v="1"/>
    <s v="Approved"/>
    <s v="Trek Bicycles"/>
    <s v="Standard"/>
    <s v="high"/>
    <s v="medium"/>
    <n v="495.72"/>
    <n v="297.43"/>
    <d v="2015-04-11T00:00:00"/>
    <n v="198.29000000000002"/>
    <s v="M"/>
    <n v="83"/>
    <d v="1992-05-23T00:00:00"/>
    <n v="28.133811117453067"/>
    <s v="Librarian"/>
    <s v="Entertainment"/>
    <s v="Mass Customer"/>
    <s v="N"/>
    <s v="No"/>
    <n v="2"/>
    <m/>
  </r>
  <r>
    <n v="5631"/>
    <n v="88"/>
    <x v="1142"/>
    <d v="2017-04-14T00:00:00"/>
    <n v="260"/>
    <b v="0"/>
    <s v="Approved"/>
    <s v="Norco Bicycles"/>
    <s v="Standard"/>
    <s v="medium"/>
    <s v="medium"/>
    <n v="1198.46"/>
    <n v="381.1"/>
    <d v="1998-12-16T00:00:00"/>
    <n v="817.36"/>
    <s v="F"/>
    <n v="2"/>
    <d v="1962-12-17T00:00:00"/>
    <n v="57.585865911973613"/>
    <s v="Software Consultant"/>
    <s v="Retail"/>
    <s v="Mass Customer"/>
    <s v="N"/>
    <s v="No"/>
    <n v="15"/>
    <m/>
  </r>
  <r>
    <n v="6960"/>
    <n v="75"/>
    <x v="418"/>
    <d v="2017-04-14T00:00:00"/>
    <n v="260"/>
    <b v="1"/>
    <s v="Approved"/>
    <s v="Giant Bicycles"/>
    <s v="Touring"/>
    <s v="medium"/>
    <s v="large"/>
    <n v="1873.97"/>
    <n v="863.95"/>
    <d v="2006-05-22T00:00:00"/>
    <n v="1010.02"/>
    <s v="M"/>
    <n v="51"/>
    <d v="1974-06-03T00:00:00"/>
    <n v="46.117372761288685"/>
    <s v="Nuclear Power Engineer"/>
    <s v="Manufacturing"/>
    <s v="Mass Customer"/>
    <s v="N"/>
    <s v="No"/>
    <n v="16"/>
    <m/>
  </r>
  <r>
    <n v="7067"/>
    <n v="18"/>
    <x v="136"/>
    <d v="2017-04-14T00:00:00"/>
    <n v="260"/>
    <b v="0"/>
    <s v="Approved"/>
    <s v="Norco Bicycles"/>
    <s v="Standard"/>
    <s v="high"/>
    <s v="medium"/>
    <n v="1148.6400000000001"/>
    <n v="689.18"/>
    <d v="2015-08-02T00:00:00"/>
    <n v="459.46000000000015"/>
    <s v="F"/>
    <n v="87"/>
    <d v="1974-01-30T00:00:00"/>
    <n v="46.457098788685947"/>
    <n v="0"/>
    <s v="Manufacturing"/>
    <s v="High Net Worth"/>
    <s v="N"/>
    <s v="Yes"/>
    <n v="10"/>
    <m/>
  </r>
  <r>
    <n v="8402"/>
    <n v="81"/>
    <x v="104"/>
    <d v="2017-04-14T00:00:00"/>
    <n v="260"/>
    <b v="1"/>
    <s v="Approved"/>
    <s v="Norco Bicycles"/>
    <s v="Standard"/>
    <s v="medium"/>
    <s v="small"/>
    <n v="586.45000000000005"/>
    <n v="521.94000000000005"/>
    <d v="1998-12-16T00:00:00"/>
    <n v="64.509999999999991"/>
    <s v="M"/>
    <n v="95"/>
    <d v="1996-02-02T00:00:00"/>
    <n v="24.435180980466765"/>
    <s v="Staff Scientist"/>
    <s v="Health"/>
    <s v="Mass Customer"/>
    <s v="N"/>
    <s v="Yes"/>
    <n v="5"/>
    <m/>
  </r>
  <r>
    <n v="8898"/>
    <n v="25"/>
    <x v="1672"/>
    <d v="2017-04-14T00:00:00"/>
    <n v="260"/>
    <b v="1"/>
    <s v="Approved"/>
    <s v="Giant Bicycles"/>
    <s v="Road"/>
    <s v="medium"/>
    <s v="medium"/>
    <n v="1538.99"/>
    <n v="829.65"/>
    <d v="2011-01-10T00:00:00"/>
    <n v="709.34"/>
    <s v="F"/>
    <n v="98"/>
    <d v="1961-09-22T00:00:00"/>
    <n v="58.821482350329781"/>
    <s v="Information Systems Manager"/>
    <s v="Retail"/>
    <s v="Mass Customer"/>
    <s v="N"/>
    <s v="No"/>
    <n v="14"/>
    <m/>
  </r>
  <r>
    <n v="9590"/>
    <n v="82"/>
    <x v="1024"/>
    <d v="2017-04-14T00:00:00"/>
    <n v="260"/>
    <b v="1"/>
    <s v="Approved"/>
    <s v="Norco Bicycles"/>
    <s v="Standard"/>
    <s v="high"/>
    <s v="medium"/>
    <n v="1148.6400000000001"/>
    <n v="689.18"/>
    <d v="2013-09-16T00:00:00"/>
    <n v="459.46000000000015"/>
    <s v="M"/>
    <n v="57"/>
    <d v="1966-02-06T00:00:00"/>
    <n v="54.443400158548961"/>
    <s v="Programmer Analyst II"/>
    <s v="n/a"/>
    <s v="Affluent Customer"/>
    <s v="N"/>
    <s v="Yes"/>
    <n v="6"/>
    <m/>
  </r>
  <r>
    <n v="9999"/>
    <n v="7"/>
    <x v="394"/>
    <d v="2017-04-14T00:00:00"/>
    <n v="260"/>
    <b v="1"/>
    <s v="Approved"/>
    <s v="Trek Bicycles"/>
    <s v="Road"/>
    <s v="low"/>
    <s v="medium"/>
    <n v="980.37"/>
    <n v="234.43"/>
    <d v="2011-04-16T00:00:00"/>
    <n v="745.94"/>
    <s v="M"/>
    <n v="61"/>
    <d v="1984-03-25T00:00:00"/>
    <n v="36.300934405124302"/>
    <s v="Administrative Officer"/>
    <s v="Argiculture"/>
    <s v="Mass Customer"/>
    <s v="N"/>
    <s v="Yes"/>
    <n v="12"/>
    <m/>
  </r>
  <r>
    <n v="10337"/>
    <n v="52"/>
    <x v="877"/>
    <d v="2017-04-14T00:00:00"/>
    <n v="260"/>
    <b v="0"/>
    <s v="Approved"/>
    <s v="OHM Cycles"/>
    <s v="Road"/>
    <s v="medium"/>
    <s v="medium"/>
    <n v="1280.28"/>
    <n v="829.51"/>
    <d v="2015-10-18T00:00:00"/>
    <n v="450.77"/>
    <s v="F"/>
    <n v="63"/>
    <d v="1999-02-24T00:00:00"/>
    <n v="21.372167281836628"/>
    <n v="0"/>
    <s v="Retail"/>
    <s v="Affluent Customer"/>
    <s v="N"/>
    <s v="Yes"/>
    <n v="3"/>
    <m/>
  </r>
  <r>
    <n v="11233"/>
    <n v="49"/>
    <x v="2784"/>
    <d v="2017-04-14T00:00:00"/>
    <n v="260"/>
    <b v="1"/>
    <s v="Approved"/>
    <s v="Solex"/>
    <s v="Standard"/>
    <s v="medium"/>
    <s v="large"/>
    <n v="1061.56"/>
    <n v="733.58"/>
    <d v="2015-05-21T00:00:00"/>
    <n v="327.9799999999999"/>
    <s v="M"/>
    <n v="81"/>
    <d v="1954-05-11T00:00:00"/>
    <n v="66.194085090055808"/>
    <s v="Quality Engineer"/>
    <s v="Manufacturing"/>
    <s v="High Net Worth"/>
    <s v="N"/>
    <s v="Yes"/>
    <n v="10"/>
    <m/>
  </r>
  <r>
    <n v="11427"/>
    <n v="68"/>
    <x v="2399"/>
    <d v="2017-04-14T00:00:00"/>
    <n v="260"/>
    <b v="1"/>
    <s v="Approved"/>
    <s v="OHM Cycles"/>
    <s v="Standard"/>
    <s v="medium"/>
    <s v="medium"/>
    <n v="1636.9"/>
    <n v="44.71"/>
    <d v="1992-10-02T00:00:00"/>
    <n v="1592.19"/>
    <s v="M"/>
    <n v="47"/>
    <d v="1979-01-10T00:00:00"/>
    <n v="41.509153583206491"/>
    <s v="Research Assistant IV"/>
    <s v="Manufacturing"/>
    <s v="Mass Customer"/>
    <s v="N"/>
    <s v="Yes"/>
    <n v="8"/>
    <m/>
  </r>
  <r>
    <n v="11566"/>
    <n v="4"/>
    <x v="1876"/>
    <d v="2017-04-14T00:00:00"/>
    <n v="260"/>
    <b v="0"/>
    <s v="Approved"/>
    <s v="Giant Bicycles"/>
    <s v="Standard"/>
    <s v="high"/>
    <s v="medium"/>
    <n v="1129.1300000000001"/>
    <n v="677.48"/>
    <d v="2014-03-03T00:00:00"/>
    <n v="451.65000000000009"/>
    <s v="U"/>
    <n v="58"/>
    <d v="1899-12-30T00:00:00"/>
    <n v="0"/>
    <s v="Research Nurse"/>
    <s v="Health"/>
    <s v="Affluent Customer"/>
    <s v="N"/>
    <s v="Yes"/>
    <n v="0"/>
    <m/>
  </r>
  <r>
    <n v="11570"/>
    <n v="40"/>
    <x v="346"/>
    <d v="2017-04-14T00:00:00"/>
    <n v="260"/>
    <b v="0"/>
    <s v="Approved"/>
    <s v="OHM Cycles"/>
    <s v="Standard"/>
    <s v="high"/>
    <s v="medium"/>
    <n v="1458.17"/>
    <n v="874.9"/>
    <d v="2008-03-19T00:00:00"/>
    <n v="583.2700000000001"/>
    <s v="M"/>
    <n v="27"/>
    <d v="1963-10-07T00:00:00"/>
    <n v="56.780386459918823"/>
    <s v="Web Developer II"/>
    <s v="Manufacturing"/>
    <s v="Affluent Customer"/>
    <s v="N"/>
    <s v="Yes"/>
    <n v="19"/>
    <m/>
  </r>
  <r>
    <n v="12886"/>
    <n v="78"/>
    <x v="1819"/>
    <d v="2017-04-14T00:00:00"/>
    <n v="260"/>
    <b v="1"/>
    <s v="Approved"/>
    <s v="Giant Bicycles"/>
    <s v="Standard"/>
    <s v="medium"/>
    <s v="large"/>
    <n v="1765.3"/>
    <n v="709.48"/>
    <d v="2003-09-09T00:00:00"/>
    <n v="1055.82"/>
    <s v="M"/>
    <n v="31"/>
    <d v="1978-09-10T00:00:00"/>
    <n v="41.84340015854896"/>
    <s v="Product Engineer"/>
    <s v="Manufacturing"/>
    <s v="Affluent Customer"/>
    <s v="N"/>
    <s v="Yes"/>
    <n v="15"/>
    <m/>
  </r>
  <r>
    <n v="13087"/>
    <n v="17"/>
    <x v="834"/>
    <d v="2017-04-14T00:00:00"/>
    <n v="260"/>
    <b v="1"/>
    <s v="Approved"/>
    <s v="Solex"/>
    <s v="Standard"/>
    <s v="high"/>
    <s v="medium"/>
    <n v="1024.6600000000001"/>
    <n v="614.79999999999995"/>
    <d v="2010-11-05T00:00:00"/>
    <n v="409.86000000000013"/>
    <s v="M"/>
    <n v="19"/>
    <d v="2000-08-11T00:00:00"/>
    <n v="19.909153583206493"/>
    <s v="Information Systems Manager"/>
    <s v="Manufacturing"/>
    <s v="Affluent Customer"/>
    <s v="N"/>
    <s v="No"/>
    <n v="2"/>
    <m/>
  </r>
  <r>
    <n v="13994"/>
    <n v="70"/>
    <x v="1284"/>
    <d v="2017-04-14T00:00:00"/>
    <n v="260"/>
    <b v="1"/>
    <s v="Approved"/>
    <s v="Norco Bicycles"/>
    <s v="Road"/>
    <s v="medium"/>
    <s v="medium"/>
    <n v="1036.5899999999999"/>
    <n v="206.35"/>
    <d v="1991-05-06T00:00:00"/>
    <n v="830.2399999999999"/>
    <s v="M"/>
    <n v="63"/>
    <d v="1964-05-04T00:00:00"/>
    <n v="56.205043994165393"/>
    <s v="Staff Scientist"/>
    <s v="Manufacturing"/>
    <s v="High Net Worth"/>
    <s v="N"/>
    <s v="No"/>
    <n v="8"/>
    <m/>
  </r>
  <r>
    <n v="14433"/>
    <n v="61"/>
    <x v="1277"/>
    <d v="2017-04-14T00:00:00"/>
    <n v="260"/>
    <b v="1"/>
    <s v="Approved"/>
    <s v="OHM Cycles"/>
    <s v="Standard"/>
    <s v="low"/>
    <s v="medium"/>
    <n v="71.16"/>
    <n v="56.93"/>
    <d v="2015-06-17T00:00:00"/>
    <n v="14.229999999999997"/>
    <s v="M"/>
    <n v="97"/>
    <d v="1996-08-10T00:00:00"/>
    <n v="23.914633035261286"/>
    <s v="Community Outreach Specialist"/>
    <s v="Property"/>
    <s v="Affluent Customer"/>
    <s v="N"/>
    <s v="No"/>
    <n v="5"/>
    <m/>
  </r>
  <r>
    <n v="14871"/>
    <n v="27"/>
    <x v="1646"/>
    <d v="2017-04-14T00:00:00"/>
    <n v="260"/>
    <b v="0"/>
    <s v="Approved"/>
    <s v="Trek Bicycles"/>
    <s v="Standard"/>
    <s v="low"/>
    <s v="medium"/>
    <n v="1057.51"/>
    <n v="154.4"/>
    <d v="1995-12-19T00:00:00"/>
    <n v="903.11"/>
    <s v="F"/>
    <n v="81"/>
    <d v="1993-09-26T00:00:00"/>
    <n v="26.788605638001012"/>
    <n v="0"/>
    <s v="Manufacturing"/>
    <s v="High Net Worth"/>
    <s v="N"/>
    <s v="Yes"/>
    <n v="7"/>
    <m/>
  </r>
  <r>
    <n v="15440"/>
    <n v="33"/>
    <x v="2028"/>
    <d v="2017-04-14T00:00:00"/>
    <n v="260"/>
    <b v="0"/>
    <s v="Approved"/>
    <s v="Giant Bicycles"/>
    <s v="Standard"/>
    <s v="medium"/>
    <s v="small"/>
    <n v="1311.44"/>
    <n v="1167.18"/>
    <d v="1992-10-11T00:00:00"/>
    <n v="144.26"/>
    <s v="M"/>
    <n v="39"/>
    <d v="1961-03-15T00:00:00"/>
    <n v="59.34477002156266"/>
    <s v="Budget/Accounting Analyst III"/>
    <s v="Financial Services"/>
    <s v="Affluent Customer"/>
    <s v="N"/>
    <s v="No"/>
    <n v="19"/>
    <m/>
  </r>
  <r>
    <n v="15476"/>
    <n v="0"/>
    <x v="1215"/>
    <d v="2017-04-14T00:00:00"/>
    <n v="260"/>
    <b v="0"/>
    <s v="Approved"/>
    <s v="OHM Cycles"/>
    <s v="Road"/>
    <s v="high"/>
    <s v="large"/>
    <n v="12.01"/>
    <n v="7.21"/>
    <d v="2009-03-08T00:00:00"/>
    <n v="4.8"/>
    <s v="F"/>
    <n v="63"/>
    <d v="1991-02-28T00:00:00"/>
    <n v="29.366687829781835"/>
    <s v="Technical Writer"/>
    <s v="Manufacturing"/>
    <s v="High Net Worth"/>
    <s v="N"/>
    <s v="No"/>
    <n v="9"/>
    <m/>
  </r>
  <r>
    <n v="15519"/>
    <n v="38"/>
    <x v="2461"/>
    <d v="2017-04-14T00:00:00"/>
    <n v="260"/>
    <b v="0"/>
    <s v="Approved"/>
    <s v="Trek Bicycles"/>
    <s v="Standard"/>
    <s v="medium"/>
    <s v="large"/>
    <n v="2091.4699999999998"/>
    <n v="388.92"/>
    <d v="1995-10-24T00:00:00"/>
    <n v="1702.5499999999997"/>
    <s v="F"/>
    <n v="12"/>
    <d v="1988-04-10T00:00:00"/>
    <n v="32.254359062658544"/>
    <s v="Recruiting Manager"/>
    <s v="n/a"/>
    <s v="High Net Worth"/>
    <s v="N"/>
    <s v="No"/>
    <n v="4"/>
    <m/>
  </r>
  <r>
    <n v="15904"/>
    <n v="59"/>
    <x v="3165"/>
    <d v="2017-04-14T00:00:00"/>
    <n v="260"/>
    <b v="0"/>
    <s v="Approved"/>
    <s v="Solex"/>
    <s v="Standard"/>
    <s v="medium"/>
    <s v="large"/>
    <n v="1061.56"/>
    <n v="733.58"/>
    <d v="1993-07-20T00:00:00"/>
    <n v="327.9799999999999"/>
    <s v="M"/>
    <n v="22"/>
    <d v="1993-04-13T00:00:00"/>
    <n v="27.243400158548958"/>
    <s v="Database Administrator IV"/>
    <s v="Retail"/>
    <s v="Mass Customer"/>
    <s v="N"/>
    <s v="Yes"/>
    <n v="4"/>
    <m/>
  </r>
  <r>
    <n v="14296"/>
    <n v="78"/>
    <x v="3183"/>
    <d v="2017-12-09T00:00:00"/>
    <m/>
    <m/>
    <s v="Cancelled"/>
    <s v="Giant Bicycles"/>
    <s v="Standard"/>
    <s v="medium"/>
    <s v="large"/>
    <n v="1765.3"/>
    <n v="709.48"/>
    <n v="38206"/>
    <m/>
    <m/>
    <m/>
    <m/>
    <m/>
    <m/>
    <m/>
    <m/>
    <m/>
    <m/>
    <m/>
    <m/>
  </r>
  <r>
    <n v="16199"/>
    <n v="63"/>
    <x v="907"/>
    <d v="2017-04-14T00:00:00"/>
    <n v="260"/>
    <b v="0"/>
    <s v="Approved"/>
    <s v="Solex"/>
    <s v="Standard"/>
    <s v="medium"/>
    <s v="medium"/>
    <n v="1483.2"/>
    <n v="99.59"/>
    <d v="1998-12-17T00:00:00"/>
    <n v="1383.6100000000001"/>
    <s v="F"/>
    <n v="44"/>
    <d v="1967-10-02T00:00:00"/>
    <n v="52.791345364028409"/>
    <n v="0"/>
    <s v="Manufacturing"/>
    <s v="Affluent Customer"/>
    <s v="N"/>
    <s v="No"/>
    <n v="15"/>
    <m/>
  </r>
  <r>
    <n v="16360"/>
    <n v="81"/>
    <x v="3458"/>
    <d v="2017-04-14T00:00:00"/>
    <n v="260"/>
    <b v="0"/>
    <s v="Approved"/>
    <s v="Norco Bicycles"/>
    <s v="Standard"/>
    <s v="medium"/>
    <s v="small"/>
    <n v="586.45000000000005"/>
    <n v="521.94000000000005"/>
    <d v="1991-07-10T00:00:00"/>
    <n v="64.509999999999991"/>
    <s v="M"/>
    <n v="82"/>
    <d v="1984-12-30T00:00:00"/>
    <n v="35.53381111745307"/>
    <s v="Operator"/>
    <s v="Health"/>
    <s v="Mass Customer"/>
    <s v="N"/>
    <s v="No"/>
    <n v="16"/>
    <m/>
  </r>
  <r>
    <n v="16976"/>
    <n v="100"/>
    <x v="920"/>
    <d v="2017-04-14T00:00:00"/>
    <n v="260"/>
    <b v="0"/>
    <s v="Approved"/>
    <s v="Trek Bicycles"/>
    <s v="Standard"/>
    <s v="medium"/>
    <s v="small"/>
    <n v="1386.84"/>
    <n v="1234.29"/>
    <d v="2009-03-08T00:00:00"/>
    <n v="152.54999999999995"/>
    <s v="M"/>
    <n v="19"/>
    <d v="1963-10-05T00:00:00"/>
    <n v="56.785865911973616"/>
    <n v="0"/>
    <s v="n/a"/>
    <s v="High Net Worth"/>
    <s v="N"/>
    <s v="Yes"/>
    <n v="6"/>
    <m/>
  </r>
  <r>
    <n v="17331"/>
    <n v="26"/>
    <x v="79"/>
    <d v="2017-04-14T00:00:00"/>
    <n v="260"/>
    <b v="1"/>
    <s v="Approved"/>
    <s v="WeareA2B"/>
    <s v="Standard"/>
    <s v="medium"/>
    <s v="medium"/>
    <n v="1992.93"/>
    <n v="762.63"/>
    <d v="2003-03-18T00:00:00"/>
    <n v="1230.3000000000002"/>
    <s v="M"/>
    <n v="0"/>
    <d v="1968-04-16T00:00:00"/>
    <n v="52.251619336631151"/>
    <s v="Data Coordiator"/>
    <s v="Manufacturing"/>
    <s v="Affluent Customer"/>
    <s v="N"/>
    <s v="Yes"/>
    <n v="13"/>
    <m/>
  </r>
  <r>
    <n v="19314"/>
    <n v="56"/>
    <x v="2354"/>
    <d v="2017-04-14T00:00:00"/>
    <n v="260"/>
    <b v="0"/>
    <s v="Approved"/>
    <s v="OHM Cycles"/>
    <s v="Standard"/>
    <s v="medium"/>
    <s v="medium"/>
    <n v="183.86"/>
    <n v="137.9"/>
    <d v="2011-08-24T00:00:00"/>
    <n v="45.960000000000008"/>
    <s v="M"/>
    <n v="68"/>
    <d v="1995-05-21T00:00:00"/>
    <n v="25.139290569507864"/>
    <s v="Account Representative III"/>
    <s v="n/a"/>
    <s v="Mass Customer"/>
    <s v="N"/>
    <s v="Yes"/>
    <n v="5"/>
    <m/>
  </r>
  <r>
    <n v="19998"/>
    <n v="87"/>
    <x v="1446"/>
    <d v="2017-04-14T00:00:00"/>
    <n v="260"/>
    <b v="1"/>
    <s v="Approved"/>
    <s v="OHM Cycles"/>
    <s v="Standard"/>
    <s v="medium"/>
    <s v="medium"/>
    <n v="1636.9"/>
    <n v="44.71"/>
    <d v="2010-08-20T00:00:00"/>
    <n v="1592.19"/>
    <s v="F"/>
    <n v="83"/>
    <d v="1974-02-16T00:00:00"/>
    <n v="46.410523446220189"/>
    <s v="Staff Accountant IV"/>
    <s v="Telecommunications"/>
    <s v="High Net Worth"/>
    <s v="N"/>
    <s v="No"/>
    <n v="14"/>
    <m/>
  </r>
  <r>
    <n v="177"/>
    <n v="90"/>
    <x v="1025"/>
    <d v="2017-04-13T00:00:00"/>
    <n v="261"/>
    <b v="0"/>
    <s v="Approved"/>
    <s v="Norco Bicycles"/>
    <s v="Standard"/>
    <s v="low"/>
    <s v="medium"/>
    <n v="363.01"/>
    <n v="290.41000000000003"/>
    <d v="2005-05-10T00:00:00"/>
    <n v="72.599999999999966"/>
    <s v="M"/>
    <n v="48"/>
    <d v="1986-09-09T00:00:00"/>
    <n v="33.84066043252156"/>
    <s v="Electrical Engineer"/>
    <s v="Manufacturing"/>
    <s v="Mass Customer"/>
    <s v="N"/>
    <s v="No"/>
    <n v="18"/>
    <m/>
  </r>
  <r>
    <n v="357"/>
    <n v="77"/>
    <x v="3260"/>
    <d v="2017-04-13T00:00:00"/>
    <n v="261"/>
    <b v="0"/>
    <s v="Approved"/>
    <s v="Norco Bicycles"/>
    <s v="Road"/>
    <s v="medium"/>
    <s v="large"/>
    <n v="1240.31"/>
    <n v="795.1"/>
    <d v="2011-01-10T00:00:00"/>
    <n v="445.20999999999992"/>
    <s v="F"/>
    <n v="98"/>
    <d v="1965-04-08T00:00:00"/>
    <n v="55.276276870877723"/>
    <s v="Speech Pathologist"/>
    <s v="IT"/>
    <s v="Affluent Customer"/>
    <s v="N"/>
    <s v="No"/>
    <n v="10"/>
    <m/>
  </r>
  <r>
    <n v="14305"/>
    <n v="0"/>
    <x v="2983"/>
    <d v="2017-06-30T00:00:00"/>
    <m/>
    <b v="1"/>
    <s v="Approved"/>
    <m/>
    <m/>
    <m/>
    <m/>
    <n v="753.01"/>
    <m/>
    <m/>
    <m/>
    <m/>
    <m/>
    <m/>
    <m/>
    <m/>
    <m/>
    <m/>
    <m/>
    <m/>
    <m/>
    <m/>
  </r>
  <r>
    <n v="541"/>
    <n v="80"/>
    <x v="3031"/>
    <d v="2017-04-13T00:00:00"/>
    <n v="261"/>
    <b v="1"/>
    <s v="Approved"/>
    <s v="OHM Cycles"/>
    <s v="Touring"/>
    <s v="low"/>
    <s v="medium"/>
    <n v="1073.07"/>
    <n v="933.84"/>
    <d v="1997-01-25T00:00:00"/>
    <n v="139.2299999999999"/>
    <s v="M"/>
    <n v="88"/>
    <d v="1973-08-18T00:00:00"/>
    <n v="46.909153583206489"/>
    <s v="Design Engineer"/>
    <s v="Manufacturing"/>
    <s v="Mass Customer"/>
    <s v="N"/>
    <s v="Yes"/>
    <n v="11"/>
    <m/>
  </r>
  <r>
    <n v="580"/>
    <n v="66"/>
    <x v="2758"/>
    <d v="2017-04-13T00:00:00"/>
    <n v="261"/>
    <b v="1"/>
    <s v="Approved"/>
    <s v="Giant Bicycles"/>
    <s v="Road"/>
    <s v="low"/>
    <s v="small"/>
    <n v="590.26"/>
    <n v="525.33000000000004"/>
    <d v="2010-11-05T00:00:00"/>
    <n v="64.92999999999995"/>
    <s v="M"/>
    <n v="29"/>
    <d v="1996-06-16T00:00:00"/>
    <n v="24.065317966768138"/>
    <s v="Civil Engineer"/>
    <s v="Manufacturing"/>
    <s v="Mass Customer"/>
    <s v="N"/>
    <s v="No"/>
    <n v="4"/>
    <m/>
  </r>
  <r>
    <n v="940"/>
    <n v="97"/>
    <x v="197"/>
    <d v="2017-04-13T00:00:00"/>
    <n v="261"/>
    <b v="1"/>
    <s v="Approved"/>
    <s v="OHM Cycles"/>
    <s v="Road"/>
    <s v="medium"/>
    <s v="medium"/>
    <n v="742.54"/>
    <n v="667.4"/>
    <d v="1991-11-07T00:00:00"/>
    <n v="75.139999999999986"/>
    <s v="M"/>
    <n v="83"/>
    <d v="1976-02-18T00:00:00"/>
    <n v="44.405043994165396"/>
    <s v="Environmental Specialist"/>
    <s v="Health"/>
    <s v="High Net Worth"/>
    <s v="N"/>
    <s v="No"/>
    <n v="14"/>
    <m/>
  </r>
  <r>
    <n v="945"/>
    <n v="83"/>
    <x v="1442"/>
    <d v="2017-04-13T00:00:00"/>
    <n v="261"/>
    <b v="0"/>
    <s v="Approved"/>
    <s v="Solex"/>
    <s v="Touring"/>
    <s v="medium"/>
    <s v="large"/>
    <n v="2083.94"/>
    <n v="675.03"/>
    <d v="1993-04-20T00:00:00"/>
    <n v="1408.91"/>
    <s v="M"/>
    <n v="20"/>
    <d v="1962-01-14T00:00:00"/>
    <n v="58.509153583206491"/>
    <s v="Speech Pathologist"/>
    <s v="Retail"/>
    <s v="Mass Customer"/>
    <s v="N"/>
    <s v="Yes"/>
    <n v="19"/>
    <m/>
  </r>
  <r>
    <n v="1964"/>
    <n v="67"/>
    <x v="931"/>
    <d v="2017-04-13T00:00:00"/>
    <n v="261"/>
    <b v="0"/>
    <s v="Approved"/>
    <s v="Solex"/>
    <s v="Standard"/>
    <s v="medium"/>
    <s v="large"/>
    <n v="1071.23"/>
    <n v="380.74"/>
    <d v="1996-04-05T00:00:00"/>
    <n v="690.49"/>
    <s v="M"/>
    <n v="74"/>
    <d v="1990-03-19T00:00:00"/>
    <n v="30.314633035261288"/>
    <s v="Community Outreach Specialist"/>
    <s v="Financial Services"/>
    <s v="High Net Worth"/>
    <s v="N"/>
    <s v="No"/>
    <n v="13"/>
    <m/>
  </r>
  <r>
    <n v="2090"/>
    <n v="9"/>
    <x v="1656"/>
    <d v="2017-04-13T00:00:00"/>
    <n v="261"/>
    <b v="1"/>
    <s v="Approved"/>
    <s v="Norco Bicycles"/>
    <s v="Standard"/>
    <s v="medium"/>
    <s v="small"/>
    <n v="1216.1400000000001"/>
    <n v="1082.3599999999999"/>
    <d v="1995-12-19T00:00:00"/>
    <n v="133.7800000000002"/>
    <s v="M"/>
    <n v="93"/>
    <d v="1971-11-22T00:00:00"/>
    <n v="48.64887961060375"/>
    <s v="Developer IV"/>
    <s v="Health"/>
    <s v="High Net Worth"/>
    <s v="N"/>
    <s v="Yes"/>
    <n v="13"/>
    <m/>
  </r>
  <r>
    <n v="2213"/>
    <n v="90"/>
    <x v="1675"/>
    <d v="2017-04-13T00:00:00"/>
    <n v="261"/>
    <b v="1"/>
    <s v="Approved"/>
    <s v="Norco Bicycles"/>
    <s v="Standard"/>
    <s v="low"/>
    <s v="medium"/>
    <n v="363.01"/>
    <n v="290.41000000000003"/>
    <d v="2003-01-05T00:00:00"/>
    <n v="72.599999999999966"/>
    <s v="F"/>
    <n v="36"/>
    <d v="1973-11-02T00:00:00"/>
    <n v="46.7009344051243"/>
    <s v="Dental Hygienist"/>
    <s v="Health"/>
    <s v="Mass Customer"/>
    <s v="N"/>
    <s v="Yes"/>
    <n v="17"/>
    <m/>
  </r>
  <r>
    <n v="3587"/>
    <n v="17"/>
    <x v="1926"/>
    <d v="2017-04-13T00:00:00"/>
    <n v="261"/>
    <b v="1"/>
    <s v="Approved"/>
    <s v="Solex"/>
    <s v="Standard"/>
    <s v="high"/>
    <s v="medium"/>
    <n v="1024.6600000000001"/>
    <n v="614.79999999999995"/>
    <d v="1996-11-09T00:00:00"/>
    <n v="409.86000000000013"/>
    <s v="M"/>
    <n v="13"/>
    <d v="1985-01-23T00:00:00"/>
    <n v="35.468057692795533"/>
    <s v="Human Resources Assistant III"/>
    <s v="Property"/>
    <s v="Affluent Customer"/>
    <s v="N"/>
    <s v="No"/>
    <n v="11"/>
    <m/>
  </r>
  <r>
    <n v="3721"/>
    <n v="90"/>
    <x v="1294"/>
    <d v="2017-04-13T00:00:00"/>
    <n v="261"/>
    <b v="1"/>
    <s v="Approved"/>
    <s v="Solex"/>
    <s v="Standard"/>
    <s v="low"/>
    <s v="medium"/>
    <n v="945.04"/>
    <n v="507.58"/>
    <d v="1995-12-19T00:00:00"/>
    <n v="437.46"/>
    <s v="M"/>
    <n v="74"/>
    <d v="1998-10-11T00:00:00"/>
    <n v="21.744770021562658"/>
    <n v="0"/>
    <s v="Retail"/>
    <s v="High Net Worth"/>
    <s v="N"/>
    <s v="No"/>
    <n v="1"/>
    <m/>
  </r>
  <r>
    <n v="3962"/>
    <n v="16"/>
    <x v="3190"/>
    <d v="2017-04-13T00:00:00"/>
    <n v="261"/>
    <b v="0"/>
    <s v="Approved"/>
    <s v="Norco Bicycles"/>
    <s v="Standard"/>
    <s v="high"/>
    <s v="small"/>
    <n v="1661.92"/>
    <n v="1479.11"/>
    <d v="1994-09-09T00:00:00"/>
    <n v="182.81000000000017"/>
    <s v="M"/>
    <n v="21"/>
    <d v="1976-07-11T00:00:00"/>
    <n v="44.010523446220191"/>
    <n v="0"/>
    <s v="Manufacturing"/>
    <s v="Affluent Customer"/>
    <s v="N"/>
    <s v="No"/>
    <n v="18"/>
    <m/>
  </r>
  <r>
    <n v="14316"/>
    <n v="11"/>
    <x v="1269"/>
    <d v="2017-09-28T00:00:00"/>
    <m/>
    <m/>
    <s v="Approved"/>
    <s v="Giant Bicycles"/>
    <s v="Standard"/>
    <s v="high"/>
    <s v="medium"/>
    <n v="1274.93"/>
    <n v="764.96"/>
    <n v="39298"/>
    <m/>
    <m/>
    <m/>
    <m/>
    <m/>
    <m/>
    <m/>
    <m/>
    <m/>
    <m/>
    <m/>
    <m/>
  </r>
  <r>
    <n v="4028"/>
    <n v="55"/>
    <x v="3227"/>
    <d v="2017-04-13T00:00:00"/>
    <n v="261"/>
    <b v="0"/>
    <s v="Approved"/>
    <s v="Trek Bicycles"/>
    <s v="Road"/>
    <s v="medium"/>
    <s v="large"/>
    <n v="1894.19"/>
    <n v="598.76"/>
    <d v="1997-10-04T00:00:00"/>
    <n v="1295.43"/>
    <s v="F"/>
    <n v="48"/>
    <d v="1959-05-23T00:00:00"/>
    <n v="61.158468651699643"/>
    <s v="Payment Adjustment Coordinator"/>
    <s v="Manufacturing"/>
    <s v="Mass Customer"/>
    <s v="N"/>
    <s v="Yes"/>
    <n v="13"/>
    <m/>
  </r>
  <r>
    <n v="4699"/>
    <n v="3"/>
    <x v="1756"/>
    <d v="2017-04-13T00:00:00"/>
    <n v="261"/>
    <b v="0"/>
    <s v="Approved"/>
    <s v="Trek Bicycles"/>
    <s v="Standard"/>
    <s v="medium"/>
    <s v="large"/>
    <n v="2091.4699999999998"/>
    <n v="388.92"/>
    <d v="2010-11-05T00:00:00"/>
    <n v="1702.5499999999997"/>
    <s v="F"/>
    <n v="6"/>
    <d v="1969-10-05T00:00:00"/>
    <n v="50.780386459918823"/>
    <s v="Recruiting Manager"/>
    <s v="Retail"/>
    <s v="Affluent Customer"/>
    <s v="N"/>
    <s v="Yes"/>
    <n v="10"/>
    <m/>
  </r>
  <r>
    <n v="4933"/>
    <n v="68"/>
    <x v="2690"/>
    <d v="2017-04-13T00:00:00"/>
    <n v="261"/>
    <b v="1"/>
    <s v="Approved"/>
    <s v="OHM Cycles"/>
    <s v="Standard"/>
    <s v="medium"/>
    <s v="medium"/>
    <n v="1636.9"/>
    <n v="44.71"/>
    <d v="2010-08-20T00:00:00"/>
    <n v="1592.19"/>
    <s v="F"/>
    <n v="15"/>
    <d v="1960-10-05T00:00:00"/>
    <n v="59.785865911973616"/>
    <s v="Geologist I"/>
    <s v="Entertainment"/>
    <s v="Affluent Customer"/>
    <s v="N"/>
    <s v="No"/>
    <n v="11"/>
    <m/>
  </r>
  <r>
    <n v="5221"/>
    <n v="2"/>
    <x v="455"/>
    <d v="2017-04-13T00:00:00"/>
    <n v="261"/>
    <b v="1"/>
    <s v="Approved"/>
    <s v="Solex"/>
    <s v="Standard"/>
    <s v="medium"/>
    <s v="medium"/>
    <n v="71.489999999999995"/>
    <n v="53.62"/>
    <d v="2012-09-15T00:00:00"/>
    <n v="17.869999999999997"/>
    <s v="M"/>
    <n v="69"/>
    <d v="1955-02-24T00:00:00"/>
    <n v="65.402304268137996"/>
    <s v="Senior Financial Analyst"/>
    <s v="Financial Services"/>
    <s v="Affluent Customer"/>
    <s v="N"/>
    <s v="Yes"/>
    <n v="17"/>
    <m/>
  </r>
  <r>
    <n v="5930"/>
    <n v="26"/>
    <x v="2441"/>
    <d v="2017-04-13T00:00:00"/>
    <n v="261"/>
    <b v="0"/>
    <s v="Approved"/>
    <s v="WeareA2B"/>
    <s v="Standard"/>
    <s v="medium"/>
    <s v="medium"/>
    <n v="1992.93"/>
    <n v="762.63"/>
    <d v="1993-05-26T00:00:00"/>
    <n v="1230.3000000000002"/>
    <s v="M"/>
    <n v="79"/>
    <d v="1965-11-06T00:00:00"/>
    <n v="54.695454953069508"/>
    <s v="Accountant I"/>
    <s v="Health"/>
    <s v="Affluent Customer"/>
    <s v="N"/>
    <s v="No"/>
    <n v="4"/>
    <m/>
  </r>
  <r>
    <n v="6431"/>
    <n v="4"/>
    <x v="2823"/>
    <d v="2017-04-13T00:00:00"/>
    <n v="261"/>
    <b v="1"/>
    <s v="Approved"/>
    <s v="Giant Bicycles"/>
    <s v="Standard"/>
    <s v="high"/>
    <s v="medium"/>
    <n v="1129.1300000000001"/>
    <n v="677.48"/>
    <d v="2005-08-09T00:00:00"/>
    <n v="451.65000000000009"/>
    <s v="M"/>
    <n v="38"/>
    <d v="1978-06-14T00:00:00"/>
    <n v="42.08449604895992"/>
    <s v="Safety Technician I"/>
    <s v="Property"/>
    <s v="Mass Customer"/>
    <s v="N"/>
    <s v="No"/>
    <n v="13"/>
    <m/>
  </r>
  <r>
    <n v="6672"/>
    <n v="94"/>
    <x v="1329"/>
    <d v="2017-04-13T00:00:00"/>
    <n v="261"/>
    <b v="1"/>
    <s v="Approved"/>
    <s v="Giant Bicycles"/>
    <s v="Standard"/>
    <s v="medium"/>
    <s v="large"/>
    <n v="1635.3"/>
    <n v="993.66"/>
    <d v="2013-06-09T00:00:00"/>
    <n v="641.64"/>
    <s v="M"/>
    <n v="71"/>
    <d v="1997-02-15T00:00:00"/>
    <n v="23.396824816083203"/>
    <s v="VP Sales"/>
    <s v="n/a"/>
    <s v="Mass Customer"/>
    <s v="N"/>
    <s v="No"/>
    <n v="4"/>
    <m/>
  </r>
  <r>
    <n v="6858"/>
    <n v="85"/>
    <x v="2522"/>
    <d v="2017-04-13T00:00:00"/>
    <n v="261"/>
    <b v="1"/>
    <s v="Approved"/>
    <s v="WeareA2B"/>
    <s v="Standard"/>
    <s v="medium"/>
    <s v="medium"/>
    <n v="752.64"/>
    <n v="205.36"/>
    <d v="2015-08-02T00:00:00"/>
    <n v="547.28"/>
    <s v="M"/>
    <n v="52"/>
    <d v="1957-10-27T00:00:00"/>
    <n v="62.728331665398272"/>
    <s v="VP Accounting"/>
    <s v="Financial Services"/>
    <s v="Mass Customer"/>
    <s v="N"/>
    <s v="No"/>
    <n v="17"/>
    <m/>
  </r>
  <r>
    <n v="7516"/>
    <n v="22"/>
    <x v="2871"/>
    <d v="2017-04-13T00:00:00"/>
    <n v="261"/>
    <b v="0"/>
    <s v="Approved"/>
    <s v="WeareA2B"/>
    <s v="Standard"/>
    <s v="medium"/>
    <s v="medium"/>
    <n v="60.34"/>
    <n v="45.26"/>
    <d v="1993-07-15T00:00:00"/>
    <n v="15.080000000000005"/>
    <s v="M"/>
    <n v="11"/>
    <d v="1967-10-31T00:00:00"/>
    <n v="52.711893309233886"/>
    <n v="0"/>
    <s v="Telecommunications"/>
    <s v="Mass Customer"/>
    <s v="N"/>
    <s v="No"/>
    <n v="16"/>
    <m/>
  </r>
  <r>
    <n v="8933"/>
    <n v="55"/>
    <x v="1761"/>
    <d v="2017-04-13T00:00:00"/>
    <n v="261"/>
    <b v="0"/>
    <s v="Approved"/>
    <s v="Trek Bicycles"/>
    <s v="Road"/>
    <s v="medium"/>
    <s v="large"/>
    <n v="1894.19"/>
    <n v="598.76"/>
    <d v="2015-06-17T00:00:00"/>
    <n v="1295.43"/>
    <s v="M"/>
    <n v="36"/>
    <d v="1965-02-03T00:00:00"/>
    <n v="55.451619336631147"/>
    <s v="Health Coach III"/>
    <s v="Health"/>
    <s v="Affluent Customer"/>
    <s v="N"/>
    <s v="Yes"/>
    <n v="9"/>
    <m/>
  </r>
  <r>
    <n v="9359"/>
    <n v="39"/>
    <x v="3363"/>
    <d v="2017-04-13T00:00:00"/>
    <n v="261"/>
    <b v="0"/>
    <s v="Approved"/>
    <s v="Giant Bicycles"/>
    <s v="Standard"/>
    <s v="medium"/>
    <s v="large"/>
    <n v="1812.75"/>
    <n v="582.48"/>
    <d v="2010-06-07T00:00:00"/>
    <n v="1230.27"/>
    <s v="M"/>
    <n v="40"/>
    <d v="1981-02-26T00:00:00"/>
    <n v="39.377646733891424"/>
    <s v="Nuclear Power Engineer"/>
    <s v="Manufacturing"/>
    <s v="Mass Customer"/>
    <s v="N"/>
    <s v="No"/>
    <n v="8"/>
    <m/>
  </r>
  <r>
    <n v="9456"/>
    <n v="35"/>
    <x v="1095"/>
    <d v="2017-04-13T00:00:00"/>
    <n v="261"/>
    <b v="1"/>
    <s v="Approved"/>
    <s v="Giant Bicycles"/>
    <s v="Standard"/>
    <s v="medium"/>
    <s v="medium"/>
    <n v="1403.5"/>
    <n v="954.82"/>
    <d v="2016-11-14T00:00:00"/>
    <n v="448.67999999999995"/>
    <s v="M"/>
    <n v="29"/>
    <d v="1971-11-11T00:00:00"/>
    <n v="48.679016596905122"/>
    <s v="Food Chemist"/>
    <s v="Health"/>
    <s v="High Net Worth"/>
    <s v="N"/>
    <s v="Yes"/>
    <n v="6"/>
    <m/>
  </r>
  <r>
    <n v="10051"/>
    <n v="82"/>
    <x v="3373"/>
    <d v="2017-04-13T00:00:00"/>
    <n v="261"/>
    <b v="1"/>
    <s v="Approved"/>
    <s v="Norco Bicycles"/>
    <s v="Standard"/>
    <s v="high"/>
    <s v="medium"/>
    <n v="1148.6400000000001"/>
    <n v="689.18"/>
    <d v="1997-08-25T00:00:00"/>
    <n v="459.46000000000015"/>
    <s v="F"/>
    <n v="55"/>
    <d v="1999-08-07T00:00:00"/>
    <n v="20.922852213343479"/>
    <s v="Senior Editor"/>
    <s v="Retail"/>
    <s v="Affluent Customer"/>
    <s v="N"/>
    <s v="Yes"/>
    <n v="1"/>
    <m/>
  </r>
  <r>
    <n v="10072"/>
    <n v="1"/>
    <x v="191"/>
    <d v="2017-04-13T00:00:00"/>
    <n v="261"/>
    <b v="1"/>
    <s v="Approved"/>
    <s v="Giant Bicycles"/>
    <s v="Touring"/>
    <s v="medium"/>
    <s v="large"/>
    <n v="1873.97"/>
    <n v="863.95"/>
    <d v="2003-09-09T00:00:00"/>
    <n v="1010.02"/>
    <s v="M"/>
    <n v="61"/>
    <d v="1965-08-27T00:00:00"/>
    <n v="54.88997550101471"/>
    <s v="Design Engineer"/>
    <s v="Health"/>
    <s v="High Net Worth"/>
    <s v="N"/>
    <s v="Yes"/>
    <n v="19"/>
    <m/>
  </r>
  <r>
    <n v="10078"/>
    <n v="25"/>
    <x v="338"/>
    <d v="2017-04-13T00:00:00"/>
    <n v="261"/>
    <b v="1"/>
    <s v="Approved"/>
    <s v="Giant Bicycles"/>
    <s v="Road"/>
    <s v="medium"/>
    <s v="medium"/>
    <n v="1538.99"/>
    <n v="829.65"/>
    <d v="1999-06-23T00:00:00"/>
    <n v="709.34"/>
    <s v="F"/>
    <n v="32"/>
    <d v="1986-02-25T00:00:00"/>
    <n v="34.377646733891424"/>
    <s v="Executive Secretary"/>
    <s v="n/a"/>
    <s v="Mass Customer"/>
    <s v="N"/>
    <s v="Yes"/>
    <n v="13"/>
    <m/>
  </r>
  <r>
    <n v="10296"/>
    <n v="69"/>
    <x v="1957"/>
    <d v="2017-04-13T00:00:00"/>
    <n v="261"/>
    <b v="1"/>
    <s v="Approved"/>
    <s v="Giant Bicycles"/>
    <s v="Road"/>
    <s v="medium"/>
    <s v="medium"/>
    <n v="792.9"/>
    <n v="594.67999999999995"/>
    <d v="1995-10-24T00:00:00"/>
    <n v="198.22000000000003"/>
    <s v="M"/>
    <n v="33"/>
    <d v="1985-06-10T00:00:00"/>
    <n v="35.089975501014713"/>
    <s v="Analyst Programmer"/>
    <s v="Retail"/>
    <s v="Affluent Customer"/>
    <s v="N"/>
    <s v="Yes"/>
    <n v="4"/>
    <m/>
  </r>
  <r>
    <n v="14333"/>
    <n v="3"/>
    <x v="263"/>
    <d v="2017-06-29T00:00:00"/>
    <m/>
    <m/>
    <s v="Approved"/>
    <s v="Trek Bicycles"/>
    <s v="Standard"/>
    <s v="medium"/>
    <s v="large"/>
    <n v="2091.4699999999998"/>
    <n v="388.92"/>
    <n v="39298"/>
    <m/>
    <m/>
    <m/>
    <m/>
    <m/>
    <m/>
    <m/>
    <m/>
    <m/>
    <m/>
    <m/>
    <m/>
  </r>
  <r>
    <n v="10415"/>
    <n v="50"/>
    <x v="1998"/>
    <d v="2017-04-13T00:00:00"/>
    <n v="261"/>
    <b v="1"/>
    <s v="Approved"/>
    <s v="WeareA2B"/>
    <s v="Standard"/>
    <s v="medium"/>
    <s v="small"/>
    <n v="175.89"/>
    <n v="131.91999999999999"/>
    <d v="2001-11-25T00:00:00"/>
    <n v="43.97"/>
    <s v="M"/>
    <n v="56"/>
    <d v="1981-08-19T00:00:00"/>
    <n v="38.900934405124303"/>
    <s v="Assistant Media Planner"/>
    <s v="Entertainment"/>
    <s v="Mass Customer"/>
    <s v="N"/>
    <s v="Yes"/>
    <n v="17"/>
    <m/>
  </r>
  <r>
    <n v="10442"/>
    <n v="42"/>
    <x v="1888"/>
    <d v="2017-04-13T00:00:00"/>
    <n v="261"/>
    <b v="1"/>
    <s v="Approved"/>
    <s v="OHM Cycles"/>
    <s v="Road"/>
    <s v="medium"/>
    <s v="small"/>
    <n v="1810"/>
    <n v="1610.9"/>
    <d v="2008-03-19T00:00:00"/>
    <n v="199.09999999999991"/>
    <s v="F"/>
    <n v="28"/>
    <d v="1987-04-18T00:00:00"/>
    <n v="33.235180980466765"/>
    <s v="Marketing Assistant"/>
    <s v="Financial Services"/>
    <s v="Affluent Customer"/>
    <s v="N"/>
    <s v="No"/>
    <n v="11"/>
    <m/>
  </r>
  <r>
    <n v="10534"/>
    <n v="84"/>
    <x v="1604"/>
    <d v="2017-04-13T00:00:00"/>
    <n v="261"/>
    <b v="0"/>
    <s v="Approved"/>
    <s v="Trek Bicycles"/>
    <s v="Road"/>
    <s v="medium"/>
    <s v="medium"/>
    <n v="290.62"/>
    <n v="215.14"/>
    <d v="2004-08-07T00:00:00"/>
    <n v="75.480000000000018"/>
    <s v="M"/>
    <n v="29"/>
    <d v="1954-08-25T00:00:00"/>
    <n v="65.903674131151703"/>
    <n v="0"/>
    <s v="Financial Services"/>
    <s v="Affluent Customer"/>
    <s v="N"/>
    <s v="Yes"/>
    <n v="5"/>
    <m/>
  </r>
  <r>
    <n v="10864"/>
    <n v="79"/>
    <x v="228"/>
    <d v="2017-04-13T00:00:00"/>
    <n v="261"/>
    <b v="0"/>
    <s v="Approved"/>
    <s v="Norco Bicycles"/>
    <s v="Standard"/>
    <s v="medium"/>
    <s v="medium"/>
    <n v="1555.58"/>
    <n v="818.01"/>
    <d v="2015-08-10T00:00:00"/>
    <n v="737.56999999999994"/>
    <s v="M"/>
    <n v="59"/>
    <d v="1990-04-11T00:00:00"/>
    <n v="30.251619336631151"/>
    <s v="Occupational Therapist"/>
    <s v="Health"/>
    <s v="Affluent Customer"/>
    <s v="N"/>
    <s v="Yes"/>
    <n v="19"/>
    <m/>
  </r>
  <r>
    <n v="10929"/>
    <n v="51"/>
    <x v="76"/>
    <d v="2017-04-13T00:00:00"/>
    <n v="261"/>
    <b v="0"/>
    <s v="Approved"/>
    <s v="OHM Cycles"/>
    <s v="Standard"/>
    <s v="high"/>
    <s v="medium"/>
    <n v="2005.66"/>
    <n v="1203.4000000000001"/>
    <d v="1997-02-09T00:00:00"/>
    <n v="802.26"/>
    <s v="F"/>
    <n v="40"/>
    <d v="1968-11-05T00:00:00"/>
    <n v="51.695454953069508"/>
    <s v="Database Administrator III"/>
    <s v="Manufacturing"/>
    <s v="Mass Customer"/>
    <s v="N"/>
    <s v="Yes"/>
    <n v="19"/>
    <m/>
  </r>
  <r>
    <n v="11317"/>
    <n v="29"/>
    <x v="2367"/>
    <d v="2017-04-13T00:00:00"/>
    <n v="261"/>
    <b v="0"/>
    <s v="Approved"/>
    <s v="Norco Bicycles"/>
    <s v="Road"/>
    <s v="medium"/>
    <s v="medium"/>
    <n v="543.39"/>
    <n v="407.54"/>
    <d v="2016-11-22T00:00:00"/>
    <n v="135.84999999999997"/>
    <s v="F"/>
    <n v="46"/>
    <d v="1977-03-22T00:00:00"/>
    <n v="43.314633035261288"/>
    <s v="Structural Analysis Engineer"/>
    <s v="Health"/>
    <s v="Mass Customer"/>
    <s v="N"/>
    <s v="No"/>
    <n v="3"/>
    <m/>
  </r>
  <r>
    <n v="11978"/>
    <n v="38"/>
    <x v="858"/>
    <d v="2017-04-13T00:00:00"/>
    <n v="261"/>
    <b v="0"/>
    <s v="Approved"/>
    <s v="Trek Bicycles"/>
    <s v="Standard"/>
    <s v="medium"/>
    <s v="large"/>
    <n v="2091.4699999999998"/>
    <n v="388.92"/>
    <d v="1995-10-24T00:00:00"/>
    <n v="1702.5499999999997"/>
    <s v="M"/>
    <n v="73"/>
    <d v="1991-03-17T00:00:00"/>
    <n v="29.320112487316081"/>
    <s v="Information Systems Manager"/>
    <s v="Retail"/>
    <s v="High Net Worth"/>
    <s v="N"/>
    <s v="No"/>
    <n v="12"/>
    <m/>
  </r>
  <r>
    <n v="12093"/>
    <n v="87"/>
    <x v="81"/>
    <d v="2017-04-13T00:00:00"/>
    <n v="261"/>
    <b v="1"/>
    <s v="Approved"/>
    <s v="OHM Cycles"/>
    <s v="Standard"/>
    <s v="medium"/>
    <s v="medium"/>
    <n v="1636.9"/>
    <n v="44.71"/>
    <d v="2010-08-20T00:00:00"/>
    <n v="1592.19"/>
    <s v="M"/>
    <n v="40"/>
    <d v="1992-12-05T00:00:00"/>
    <n v="27.596824816083206"/>
    <s v="VP Quality Control"/>
    <s v="Financial Services"/>
    <s v="High Net Worth"/>
    <s v="N"/>
    <s v="No"/>
    <n v="9"/>
    <m/>
  </r>
  <r>
    <n v="12334"/>
    <n v="0"/>
    <x v="1294"/>
    <d v="2017-04-13T00:00:00"/>
    <n v="261"/>
    <b v="0"/>
    <s v="Approved"/>
    <s v="OHM Cycles"/>
    <s v="Standard"/>
    <s v="low"/>
    <s v="medium"/>
    <n v="71.16"/>
    <n v="56.93"/>
    <d v="2015-06-17T00:00:00"/>
    <n v="14.229999999999997"/>
    <s v="M"/>
    <n v="74"/>
    <d v="1998-10-11T00:00:00"/>
    <n v="21.744770021562658"/>
    <n v="0"/>
    <s v="Retail"/>
    <s v="High Net Worth"/>
    <s v="N"/>
    <s v="No"/>
    <n v="1"/>
    <m/>
  </r>
  <r>
    <n v="12438"/>
    <n v="100"/>
    <x v="633"/>
    <d v="2017-04-13T00:00:00"/>
    <n v="261"/>
    <b v="1"/>
    <s v="Approved"/>
    <s v="Norco Bicycles"/>
    <s v="Road"/>
    <s v="medium"/>
    <s v="medium"/>
    <n v="1036.5899999999999"/>
    <n v="206.35"/>
    <d v="1991-05-06T00:00:00"/>
    <n v="830.2399999999999"/>
    <s v="F"/>
    <n v="49"/>
    <d v="1969-03-23T00:00:00"/>
    <n v="51.317372761288681"/>
    <n v="0"/>
    <s v="Health"/>
    <s v="Mass Customer"/>
    <s v="N"/>
    <s v="No"/>
    <n v="4"/>
    <m/>
  </r>
  <r>
    <n v="13603"/>
    <n v="0"/>
    <x v="1670"/>
    <d v="2017-04-13T00:00:00"/>
    <n v="261"/>
    <b v="1"/>
    <s v="Approved"/>
    <s v="Norco Bicycles"/>
    <s v="Road"/>
    <s v="medium"/>
    <s v="medium"/>
    <n v="543.39"/>
    <n v="407.54"/>
    <d v="2016-11-22T00:00:00"/>
    <n v="135.84999999999997"/>
    <s v="M"/>
    <n v="27"/>
    <d v="1971-02-03T00:00:00"/>
    <n v="49.448879610603754"/>
    <s v="Financial Advisor"/>
    <s v="Financial Services"/>
    <s v="High Net Worth"/>
    <s v="N"/>
    <s v="No"/>
    <n v="15"/>
    <m/>
  </r>
  <r>
    <n v="14299"/>
    <n v="2"/>
    <x v="956"/>
    <d v="2017-04-13T00:00:00"/>
    <n v="261"/>
    <b v="1"/>
    <s v="Approved"/>
    <s v="Solex"/>
    <s v="Standard"/>
    <s v="medium"/>
    <s v="medium"/>
    <n v="71.489999999999995"/>
    <n v="53.62"/>
    <d v="2012-09-15T00:00:00"/>
    <n v="17.869999999999997"/>
    <s v="F"/>
    <n v="30"/>
    <d v="1979-03-04T00:00:00"/>
    <n v="41.363948103754439"/>
    <s v="Actuary"/>
    <s v="Financial Services"/>
    <s v="Mass Customer"/>
    <s v="N"/>
    <s v="Yes"/>
    <n v="10"/>
    <m/>
  </r>
  <r>
    <n v="14810"/>
    <n v="29"/>
    <x v="1167"/>
    <d v="2017-04-13T00:00:00"/>
    <n v="261"/>
    <b v="0"/>
    <s v="Approved"/>
    <s v="Norco Bicycles"/>
    <s v="Road"/>
    <s v="medium"/>
    <s v="medium"/>
    <n v="543.39"/>
    <n v="407.54"/>
    <d v="2016-11-22T00:00:00"/>
    <n v="135.84999999999997"/>
    <s v="F"/>
    <n v="11"/>
    <d v="1977-04-29T00:00:00"/>
    <n v="43.210523446220193"/>
    <n v="0"/>
    <s v="n/a"/>
    <s v="Mass Customer"/>
    <s v="N"/>
    <s v="No"/>
    <n v="17"/>
    <m/>
  </r>
  <r>
    <n v="15633"/>
    <n v="73"/>
    <x v="884"/>
    <d v="2017-04-13T00:00:00"/>
    <n v="261"/>
    <b v="0"/>
    <s v="Approved"/>
    <s v="Solex"/>
    <s v="Standard"/>
    <s v="medium"/>
    <s v="medium"/>
    <n v="1945.43"/>
    <n v="333.18"/>
    <d v="2002-08-31T00:00:00"/>
    <n v="1612.25"/>
    <s v="M"/>
    <n v="80"/>
    <d v="1976-01-08T00:00:00"/>
    <n v="44.517372761288684"/>
    <s v="Senior Editor"/>
    <s v="n/a"/>
    <s v="Affluent Customer"/>
    <s v="N"/>
    <s v="No"/>
    <n v="5"/>
    <m/>
  </r>
  <r>
    <n v="16587"/>
    <n v="10"/>
    <x v="2547"/>
    <d v="2017-04-13T00:00:00"/>
    <n v="261"/>
    <b v="0"/>
    <s v="Approved"/>
    <s v="WeareA2B"/>
    <s v="Touring"/>
    <s v="medium"/>
    <s v="medium"/>
    <n v="1466.68"/>
    <n v="363.25"/>
    <d v="1996-11-09T00:00:00"/>
    <n v="1103.43"/>
    <s v="F"/>
    <n v="97"/>
    <d v="1990-07-01T00:00:00"/>
    <n v="30.029701528411973"/>
    <s v="Nurse Practicioner"/>
    <s v="Financial Services"/>
    <s v="Mass Customer"/>
    <s v="N"/>
    <s v="Yes"/>
    <n v="9"/>
    <m/>
  </r>
  <r>
    <n v="16722"/>
    <n v="56"/>
    <x v="2099"/>
    <d v="2017-04-13T00:00:00"/>
    <n v="261"/>
    <b v="1"/>
    <s v="Approved"/>
    <s v="Norco Bicycles"/>
    <s v="Mountain"/>
    <s v="low"/>
    <s v="small"/>
    <n v="688.63"/>
    <n v="612.88"/>
    <d v="1993-10-02T00:00:00"/>
    <n v="75.75"/>
    <s v="M"/>
    <n v="21"/>
    <d v="1962-02-12T00:00:00"/>
    <n v="58.429701528411975"/>
    <s v="Assistant Professor"/>
    <s v="Manufacturing"/>
    <s v="High Net Worth"/>
    <s v="N"/>
    <s v="No"/>
    <n v="5"/>
    <m/>
  </r>
  <r>
    <n v="18182"/>
    <n v="24"/>
    <x v="807"/>
    <d v="2017-04-13T00:00:00"/>
    <n v="261"/>
    <b v="0"/>
    <s v="Approved"/>
    <s v="Solex"/>
    <s v="Road"/>
    <s v="medium"/>
    <s v="large"/>
    <n v="1777.8"/>
    <n v="820.78"/>
    <d v="2011-05-07T00:00:00"/>
    <n v="957.02"/>
    <s v="F"/>
    <n v="10"/>
    <d v="1968-07-24T00:00:00"/>
    <n v="51.980386459918819"/>
    <s v="Design Engineer"/>
    <s v="Health"/>
    <s v="Mass Customer"/>
    <s v="N"/>
    <s v="No"/>
    <n v="12"/>
    <m/>
  </r>
  <r>
    <n v="18732"/>
    <n v="5"/>
    <x v="1200"/>
    <d v="2017-04-13T00:00:00"/>
    <n v="261"/>
    <b v="0"/>
    <s v="Approved"/>
    <s v="Giant Bicycles"/>
    <s v="Standard"/>
    <s v="high"/>
    <s v="medium"/>
    <n v="1129.1300000000001"/>
    <n v="677.48"/>
    <d v="2005-08-09T00:00:00"/>
    <n v="451.65000000000009"/>
    <s v="M"/>
    <n v="29"/>
    <d v="1973-07-31T00:00:00"/>
    <n v="46.95846865169964"/>
    <s v="Human Resources Assistant III"/>
    <s v="Manufacturing"/>
    <s v="High Net Worth"/>
    <s v="N"/>
    <s v="No"/>
    <n v="14"/>
    <m/>
  </r>
  <r>
    <n v="18936"/>
    <n v="15"/>
    <x v="1334"/>
    <d v="2017-04-13T00:00:00"/>
    <n v="261"/>
    <b v="0"/>
    <s v="Approved"/>
    <s v="WeareA2B"/>
    <s v="Standard"/>
    <s v="medium"/>
    <s v="medium"/>
    <n v="1292.8399999999999"/>
    <n v="13.44"/>
    <d v="2009-04-12T00:00:00"/>
    <n v="1279.3999999999999"/>
    <s v="M"/>
    <n v="44"/>
    <d v="1954-02-08T00:00:00"/>
    <n v="66.446139884576354"/>
    <s v="Software Consultant"/>
    <s v="n/a"/>
    <s v="High Net Worth"/>
    <s v="N"/>
    <s v="No"/>
    <n v="16"/>
    <m/>
  </r>
  <r>
    <n v="18952"/>
    <n v="56"/>
    <x v="608"/>
    <d v="2017-04-13T00:00:00"/>
    <n v="261"/>
    <b v="1"/>
    <s v="Approved"/>
    <s v="Norco Bicycles"/>
    <s v="Mountain"/>
    <s v="low"/>
    <s v="small"/>
    <n v="688.63"/>
    <n v="612.88"/>
    <d v="1993-10-02T00:00:00"/>
    <n v="75.75"/>
    <s v="M"/>
    <n v="30"/>
    <d v="1990-02-13T00:00:00"/>
    <n v="30.407783720192793"/>
    <s v="Computer Systems Analyst I"/>
    <s v="Property"/>
    <s v="High Net Worth"/>
    <s v="N"/>
    <s v="No"/>
    <n v="20"/>
    <m/>
  </r>
  <r>
    <n v="19186"/>
    <n v="38"/>
    <x v="1482"/>
    <d v="2017-04-13T00:00:00"/>
    <n v="261"/>
    <b v="0"/>
    <s v="Approved"/>
    <s v="Solex"/>
    <s v="Standard"/>
    <s v="medium"/>
    <s v="medium"/>
    <n v="1577.53"/>
    <n v="826.51"/>
    <d v="2010-06-07T00:00:00"/>
    <n v="751.02"/>
    <s v="M"/>
    <n v="14"/>
    <d v="1978-06-24T00:00:00"/>
    <n v="42.057098788685941"/>
    <s v="VP Product Management"/>
    <s v="Financial Services"/>
    <s v="Mass Customer"/>
    <s v="N"/>
    <s v="Yes"/>
    <n v="15"/>
    <m/>
  </r>
  <r>
    <n v="19329"/>
    <n v="16"/>
    <x v="3459"/>
    <d v="2017-04-13T00:00:00"/>
    <n v="261"/>
    <b v="1"/>
    <s v="Approved"/>
    <s v="Norco Bicycles"/>
    <s v="Standard"/>
    <s v="high"/>
    <s v="small"/>
    <n v="1661.92"/>
    <n v="1479.11"/>
    <d v="1996-04-05T00:00:00"/>
    <n v="182.81000000000017"/>
    <s v="M"/>
    <n v="60"/>
    <d v="1991-04-28T00:00:00"/>
    <n v="29.205043994165397"/>
    <s v="Database Administrator IV"/>
    <s v="Retail"/>
    <s v="Mass Customer"/>
    <s v="N"/>
    <s v="Yes"/>
    <n v="10"/>
    <m/>
  </r>
  <r>
    <n v="210"/>
    <n v="63"/>
    <x v="252"/>
    <d v="2017-04-12T00:00:00"/>
    <n v="262"/>
    <b v="1"/>
    <s v="Approved"/>
    <s v="Solex"/>
    <s v="Standard"/>
    <s v="medium"/>
    <s v="medium"/>
    <n v="1483.2"/>
    <n v="99.59"/>
    <d v="1992-10-02T00:00:00"/>
    <n v="1383.6100000000001"/>
    <s v="M"/>
    <n v="47"/>
    <d v="1959-03-23T00:00:00"/>
    <n v="61.325591939370874"/>
    <s v="Safety Technician II"/>
    <s v="Financial Services"/>
    <s v="Mass Customer"/>
    <s v="N"/>
    <s v="Yes"/>
    <n v="6"/>
    <m/>
  </r>
  <r>
    <n v="347"/>
    <n v="16"/>
    <x v="2343"/>
    <d v="2017-04-12T00:00:00"/>
    <n v="262"/>
    <b v="1"/>
    <s v="Approved"/>
    <s v="Norco Bicycles"/>
    <s v="Standard"/>
    <s v="high"/>
    <s v="small"/>
    <n v="1661.92"/>
    <n v="1479.11"/>
    <d v="1994-09-09T00:00:00"/>
    <n v="182.81000000000017"/>
    <s v="F"/>
    <n v="47"/>
    <d v="1994-05-02T00:00:00"/>
    <n v="26.191345364028411"/>
    <s v="Sales Representative"/>
    <s v="Retail"/>
    <s v="Affluent Customer"/>
    <s v="N"/>
    <s v="No"/>
    <n v="1"/>
    <m/>
  </r>
  <r>
    <n v="490"/>
    <n v="11"/>
    <x v="2051"/>
    <d v="2017-04-12T00:00:00"/>
    <n v="262"/>
    <b v="1"/>
    <s v="Approved"/>
    <s v="Giant Bicycles"/>
    <s v="Standard"/>
    <s v="high"/>
    <s v="medium"/>
    <n v="1274.93"/>
    <n v="764.96"/>
    <d v="2007-08-04T00:00:00"/>
    <n v="509.97"/>
    <s v="F"/>
    <n v="43"/>
    <d v="1985-02-14T00:00:00"/>
    <n v="35.407783720192796"/>
    <s v="Health Coach II"/>
    <s v="Retail"/>
    <s v="Mass Customer"/>
    <s v="N"/>
    <s v="No"/>
    <n v="21"/>
    <m/>
  </r>
  <r>
    <n v="803"/>
    <n v="67"/>
    <x v="645"/>
    <d v="2017-04-12T00:00:00"/>
    <n v="262"/>
    <b v="0"/>
    <s v="Approved"/>
    <s v="Norco Bicycles"/>
    <s v="Road"/>
    <s v="medium"/>
    <s v="medium"/>
    <n v="544.04999999999995"/>
    <n v="376.84"/>
    <d v="2005-10-22T00:00:00"/>
    <n v="167.20999999999998"/>
    <s v="F"/>
    <n v="20"/>
    <d v="1969-01-18T00:00:00"/>
    <n v="51.492715227042112"/>
    <n v="0"/>
    <s v="Retail"/>
    <s v="Affluent Customer"/>
    <s v="N"/>
    <s v="No"/>
    <n v="11"/>
    <m/>
  </r>
  <r>
    <n v="941"/>
    <n v="52"/>
    <x v="1812"/>
    <d v="2017-04-12T00:00:00"/>
    <n v="262"/>
    <b v="0"/>
    <s v="Approved"/>
    <s v="Solex"/>
    <s v="Road"/>
    <s v="medium"/>
    <s v="large"/>
    <n v="1777.8"/>
    <n v="820.78"/>
    <d v="1993-05-26T00:00:00"/>
    <n v="957.02"/>
    <s v="M"/>
    <n v="60"/>
    <d v="1957-06-01T00:00:00"/>
    <n v="63.133811117453071"/>
    <s v="Senior Cost Accountant"/>
    <s v="Financial Services"/>
    <s v="High Net Worth"/>
    <s v="N"/>
    <s v="Yes"/>
    <n v="8"/>
    <m/>
  </r>
  <r>
    <n v="1008"/>
    <n v="80"/>
    <x v="1320"/>
    <d v="2017-04-12T00:00:00"/>
    <n v="262"/>
    <b v="0"/>
    <s v="Approved"/>
    <s v="OHM Cycles"/>
    <s v="Touring"/>
    <s v="low"/>
    <s v="medium"/>
    <n v="1073.07"/>
    <n v="933.84"/>
    <d v="1991-07-10T00:00:00"/>
    <n v="139.2299999999999"/>
    <s v="F"/>
    <n v="9"/>
    <d v="1962-12-17T00:00:00"/>
    <n v="57.585865911973613"/>
    <n v="0"/>
    <s v="Manufacturing"/>
    <s v="Mass Customer"/>
    <s v="N"/>
    <s v="Yes"/>
    <n v="12"/>
    <m/>
  </r>
  <r>
    <n v="1525"/>
    <n v="62"/>
    <x v="3350"/>
    <d v="2017-04-12T00:00:00"/>
    <n v="262"/>
    <b v="0"/>
    <s v="Approved"/>
    <s v="Solex"/>
    <s v="Standard"/>
    <s v="high"/>
    <s v="medium"/>
    <n v="1024.6600000000001"/>
    <n v="614.79999999999995"/>
    <d v="1993-10-02T00:00:00"/>
    <n v="409.86000000000013"/>
    <s v="F"/>
    <n v="77"/>
    <d v="1960-01-04T00:00:00"/>
    <n v="60.539290569507862"/>
    <s v="Operator"/>
    <s v="n/a"/>
    <s v="High Net Worth"/>
    <s v="N"/>
    <s v="Yes"/>
    <n v="8"/>
    <m/>
  </r>
  <r>
    <n v="3120"/>
    <n v="17"/>
    <x v="3094"/>
    <d v="2017-04-12T00:00:00"/>
    <n v="262"/>
    <b v="1"/>
    <s v="Approved"/>
    <s v="Solex"/>
    <s v="Standard"/>
    <s v="high"/>
    <s v="medium"/>
    <n v="1024.6600000000001"/>
    <n v="614.79999999999995"/>
    <d v="1996-11-09T00:00:00"/>
    <n v="409.86000000000013"/>
    <s v="F"/>
    <n v="10"/>
    <d v="1979-06-06T00:00:00"/>
    <n v="41.106413857179092"/>
    <s v="Registered Nurse"/>
    <s v="Health"/>
    <s v="Mass Customer"/>
    <s v="N"/>
    <s v="No"/>
    <n v="4"/>
    <m/>
  </r>
  <r>
    <n v="3668"/>
    <n v="15"/>
    <x v="1050"/>
    <d v="2017-04-12T00:00:00"/>
    <n v="262"/>
    <b v="0"/>
    <s v="Approved"/>
    <s v="Norco Bicycles"/>
    <s v="Standard"/>
    <s v="low"/>
    <s v="medium"/>
    <n v="958.74"/>
    <n v="748.9"/>
    <d v="1996-04-05T00:00:00"/>
    <n v="209.84000000000003"/>
    <s v="M"/>
    <n v="99"/>
    <d v="1955-05-12T00:00:00"/>
    <n v="65.191345364028408"/>
    <s v="Compensation Analyst"/>
    <s v="Financial Services"/>
    <s v="Affluent Customer"/>
    <s v="N"/>
    <s v="Yes"/>
    <n v="16"/>
    <m/>
  </r>
  <r>
    <n v="4226"/>
    <n v="94"/>
    <x v="2930"/>
    <d v="2017-04-12T00:00:00"/>
    <n v="262"/>
    <b v="0"/>
    <s v="Approved"/>
    <s v="Giant Bicycles"/>
    <s v="Standard"/>
    <s v="medium"/>
    <s v="large"/>
    <n v="1635.3"/>
    <n v="993.66"/>
    <d v="2013-06-09T00:00:00"/>
    <n v="641.64"/>
    <s v="F"/>
    <n v="7"/>
    <d v="1996-11-11T00:00:00"/>
    <n v="23.659838514713343"/>
    <n v="0"/>
    <s v="Financial Services"/>
    <s v="Mass Customer"/>
    <s v="N"/>
    <s v="No"/>
    <n v="5"/>
    <m/>
  </r>
  <r>
    <n v="4734"/>
    <n v="21"/>
    <x v="3122"/>
    <d v="2017-04-12T00:00:00"/>
    <n v="262"/>
    <b v="1"/>
    <s v="Approved"/>
    <s v="Solex"/>
    <s v="Standard"/>
    <s v="medium"/>
    <s v="large"/>
    <n v="1071.23"/>
    <n v="380.74"/>
    <d v="1996-04-05T00:00:00"/>
    <n v="690.49"/>
    <s v="F"/>
    <n v="17"/>
    <d v="1995-04-20T00:00:00"/>
    <n v="25.224222076357176"/>
    <s v="Legal Assistant"/>
    <s v="Manufacturing"/>
    <s v="Affluent Customer"/>
    <s v="N"/>
    <s v="No"/>
    <n v="4"/>
    <m/>
  </r>
  <r>
    <n v="4812"/>
    <n v="23"/>
    <x v="2487"/>
    <d v="2017-04-12T00:00:00"/>
    <n v="262"/>
    <b v="1"/>
    <s v="Approved"/>
    <s v="Norco Bicycles"/>
    <s v="Standard"/>
    <s v="medium"/>
    <s v="medium"/>
    <n v="1198.46"/>
    <n v="381.1"/>
    <d v="1998-12-16T00:00:00"/>
    <n v="817.36"/>
    <s v="M"/>
    <n v="10"/>
    <d v="1995-06-26T00:00:00"/>
    <n v="25.040660432521562"/>
    <n v="0"/>
    <s v="Health"/>
    <s v="High Net Worth"/>
    <s v="N"/>
    <s v="No"/>
    <n v="7"/>
    <m/>
  </r>
  <r>
    <n v="5179"/>
    <n v="67"/>
    <x v="937"/>
    <d v="2017-04-12T00:00:00"/>
    <n v="262"/>
    <b v="1"/>
    <s v="Approved"/>
    <s v="Norco Bicycles"/>
    <s v="Road"/>
    <s v="medium"/>
    <s v="medium"/>
    <n v="544.04999999999995"/>
    <n v="376.84"/>
    <d v="2005-10-22T00:00:00"/>
    <n v="167.20999999999998"/>
    <s v="F"/>
    <n v="45"/>
    <d v="1993-02-11T00:00:00"/>
    <n v="27.410523446220189"/>
    <s v="Desktop Support Technician"/>
    <s v="Manufacturing"/>
    <s v="Affluent Customer"/>
    <s v="N"/>
    <s v="No"/>
    <n v="1"/>
    <m/>
  </r>
  <r>
    <n v="5446"/>
    <n v="33"/>
    <x v="3097"/>
    <d v="2017-04-12T00:00:00"/>
    <n v="262"/>
    <b v="1"/>
    <s v="Approved"/>
    <s v="Giant Bicycles"/>
    <s v="Standard"/>
    <s v="medium"/>
    <s v="small"/>
    <n v="1311.44"/>
    <n v="1167.18"/>
    <d v="1999-12-04T00:00:00"/>
    <n v="144.26"/>
    <s v="M"/>
    <n v="27"/>
    <d v="1957-04-15T00:00:00"/>
    <n v="63.262578240740737"/>
    <s v="Recruiting Manager"/>
    <s v="Property"/>
    <s v="Mass Customer"/>
    <s v="N"/>
    <s v="No"/>
    <n v="8"/>
    <m/>
  </r>
  <r>
    <n v="5583"/>
    <n v="26"/>
    <x v="2731"/>
    <d v="2017-04-12T00:00:00"/>
    <n v="262"/>
    <b v="1"/>
    <s v="Approved"/>
    <s v="WeareA2B"/>
    <s v="Standard"/>
    <s v="medium"/>
    <s v="medium"/>
    <n v="1992.93"/>
    <n v="762.63"/>
    <d v="1993-05-26T00:00:00"/>
    <n v="1230.3000000000002"/>
    <s v="F"/>
    <n v="70"/>
    <d v="1969-07-03T00:00:00"/>
    <n v="51.037920706494162"/>
    <s v="Compensation Analyst"/>
    <s v="Financial Services"/>
    <s v="Mass Customer"/>
    <s v="N"/>
    <s v="Yes"/>
    <n v="4"/>
    <m/>
  </r>
  <r>
    <n v="6111"/>
    <n v="37"/>
    <x v="957"/>
    <d v="2017-04-12T00:00:00"/>
    <n v="262"/>
    <b v="0"/>
    <s v="Approved"/>
    <s v="OHM Cycles"/>
    <s v="Standard"/>
    <s v="low"/>
    <s v="medium"/>
    <n v="1793.43"/>
    <n v="248.82"/>
    <d v="1999-07-20T00:00:00"/>
    <n v="1544.6100000000001"/>
    <s v="M"/>
    <n v="15"/>
    <d v="1963-10-05T00:00:00"/>
    <n v="56.785865911973616"/>
    <s v="Assistant Media Planner"/>
    <s v="Entertainment"/>
    <s v="Mass Customer"/>
    <s v="N"/>
    <s v="No"/>
    <n v="11"/>
    <m/>
  </r>
  <r>
    <n v="6460"/>
    <n v="26"/>
    <x v="247"/>
    <d v="2017-04-12T00:00:00"/>
    <n v="262"/>
    <b v="1"/>
    <s v="Approved"/>
    <s v="WeareA2B"/>
    <s v="Standard"/>
    <s v="medium"/>
    <s v="medium"/>
    <n v="1992.93"/>
    <n v="762.63"/>
    <d v="1993-05-26T00:00:00"/>
    <n v="1230.3000000000002"/>
    <s v="F"/>
    <n v="54"/>
    <d v="1994-05-18T00:00:00"/>
    <n v="26.147509747590053"/>
    <s v="Accounting Assistant I"/>
    <s v="Retail"/>
    <s v="Affluent Customer"/>
    <s v="N"/>
    <s v="No"/>
    <n v="8"/>
    <m/>
  </r>
  <r>
    <n v="6878"/>
    <n v="42"/>
    <x v="3111"/>
    <d v="2017-04-12T00:00:00"/>
    <n v="262"/>
    <b v="0"/>
    <s v="Approved"/>
    <s v="OHM Cycles"/>
    <s v="Road"/>
    <s v="medium"/>
    <s v="small"/>
    <n v="1810"/>
    <n v="1610.9"/>
    <d v="2012-06-04T00:00:00"/>
    <n v="199.09999999999991"/>
    <s v="M"/>
    <n v="28"/>
    <d v="1962-11-30T00:00:00"/>
    <n v="57.632441254439371"/>
    <s v="Environmental Specialist"/>
    <s v="Manufacturing"/>
    <s v="Affluent Customer"/>
    <s v="N"/>
    <s v="Yes"/>
    <n v="17"/>
    <m/>
  </r>
  <r>
    <n v="6973"/>
    <n v="18"/>
    <x v="2649"/>
    <d v="2017-04-12T00:00:00"/>
    <n v="262"/>
    <b v="1"/>
    <s v="Approved"/>
    <s v="Solex"/>
    <s v="Standard"/>
    <s v="medium"/>
    <s v="medium"/>
    <n v="575.27"/>
    <n v="431.45"/>
    <d v="2013-03-12T00:00:00"/>
    <n v="143.82"/>
    <s v="F"/>
    <n v="24"/>
    <d v="1973-10-12T00:00:00"/>
    <n v="46.758468651699644"/>
    <s v="Professor"/>
    <s v="Financial Services"/>
    <s v="Mass Customer"/>
    <s v="N"/>
    <s v="No"/>
    <n v="20"/>
    <m/>
  </r>
  <r>
    <n v="7439"/>
    <n v="89"/>
    <x v="1317"/>
    <d v="2017-04-12T00:00:00"/>
    <n v="262"/>
    <b v="1"/>
    <s v="Approved"/>
    <s v="WeareA2B"/>
    <s v="Touring"/>
    <s v="medium"/>
    <s v="large"/>
    <n v="1362.99"/>
    <n v="57.74"/>
    <d v="1993-04-20T00:00:00"/>
    <n v="1305.25"/>
    <s v="M"/>
    <n v="25"/>
    <d v="1990-01-19T00:00:00"/>
    <n v="30.476276870877726"/>
    <s v="Software Test Engineer III"/>
    <s v="IT"/>
    <s v="Affluent Customer"/>
    <s v="N"/>
    <s v="No"/>
    <n v="9"/>
    <m/>
  </r>
  <r>
    <n v="7536"/>
    <n v="97"/>
    <x v="3318"/>
    <d v="2017-04-12T00:00:00"/>
    <n v="262"/>
    <b v="0"/>
    <s v="Approved"/>
    <s v="Solex"/>
    <s v="Standard"/>
    <s v="medium"/>
    <s v="large"/>
    <n v="202.62"/>
    <n v="151.96"/>
    <d v="2016-03-29T00:00:00"/>
    <n v="50.66"/>
    <s v="F"/>
    <n v="20"/>
    <d v="1965-06-19T00:00:00"/>
    <n v="55.07901659690512"/>
    <s v="Senior Quality Engineer"/>
    <s v="Property"/>
    <s v="Affluent Customer"/>
    <s v="N"/>
    <s v="No"/>
    <n v="11"/>
    <m/>
  </r>
  <r>
    <n v="7773"/>
    <n v="88"/>
    <x v="31"/>
    <d v="2017-04-12T00:00:00"/>
    <n v="262"/>
    <b v="0"/>
    <s v="Approved"/>
    <s v="Norco Bicycles"/>
    <s v="Standard"/>
    <s v="medium"/>
    <s v="medium"/>
    <n v="1198.46"/>
    <n v="381.1"/>
    <d v="1998-12-16T00:00:00"/>
    <n v="817.36"/>
    <s v="U"/>
    <n v="16"/>
    <d v="1899-12-30T00:00:00"/>
    <n v="0"/>
    <s v="Civil Engineer"/>
    <s v="Manufacturing"/>
    <s v="Affluent Customer"/>
    <s v="N"/>
    <s v="No"/>
    <n v="0"/>
    <m/>
  </r>
  <r>
    <n v="8429"/>
    <n v="89"/>
    <x v="3411"/>
    <d v="2017-04-12T00:00:00"/>
    <n v="262"/>
    <b v="1"/>
    <s v="Approved"/>
    <s v="WeareA2B"/>
    <s v="Touring"/>
    <s v="medium"/>
    <s v="large"/>
    <n v="1362.99"/>
    <n v="57.74"/>
    <d v="1993-04-20T00:00:00"/>
    <n v="1305.25"/>
    <s v="F"/>
    <n v="21"/>
    <d v="1979-06-02T00:00:00"/>
    <n v="41.117372761288685"/>
    <s v="Administrative Assistant IV"/>
    <s v="Health"/>
    <s v="Affluent Customer"/>
    <s v="N"/>
    <s v="No"/>
    <n v="10"/>
    <m/>
  </r>
  <r>
    <n v="8819"/>
    <n v="90"/>
    <x v="1323"/>
    <d v="2017-04-12T00:00:00"/>
    <n v="262"/>
    <b v="0"/>
    <s v="Approved"/>
    <s v="Norco Bicycles"/>
    <s v="Standard"/>
    <s v="low"/>
    <s v="medium"/>
    <n v="363.01"/>
    <n v="290.41000000000003"/>
    <d v="2002-10-10T00:00:00"/>
    <n v="72.599999999999966"/>
    <s v="F"/>
    <n v="44"/>
    <d v="1973-04-26T00:00:00"/>
    <n v="47.221482350329779"/>
    <n v="0"/>
    <s v="Financial Services"/>
    <s v="Mass Customer"/>
    <s v="N"/>
    <s v="Yes"/>
    <n v="18"/>
    <m/>
  </r>
  <r>
    <n v="9170"/>
    <n v="12"/>
    <x v="658"/>
    <d v="2017-04-12T00:00:00"/>
    <n v="262"/>
    <b v="0"/>
    <s v="Approved"/>
    <s v="Giant Bicycles"/>
    <s v="Standard"/>
    <s v="medium"/>
    <s v="large"/>
    <n v="1765.3"/>
    <n v="709.48"/>
    <d v="2015-08-02T00:00:00"/>
    <n v="1055.82"/>
    <s v="F"/>
    <n v="46"/>
    <d v="2000-10-11T00:00:00"/>
    <n v="19.742030295535258"/>
    <s v="Electrical Engineer"/>
    <s v="Manufacturing"/>
    <s v="High Net Worth"/>
    <s v="N"/>
    <s v="Yes"/>
    <n v="1"/>
    <m/>
  </r>
  <r>
    <n v="10798"/>
    <n v="27"/>
    <x v="1308"/>
    <d v="2017-04-12T00:00:00"/>
    <n v="262"/>
    <b v="0"/>
    <s v="Approved"/>
    <s v="Trek Bicycles"/>
    <s v="Standard"/>
    <s v="medium"/>
    <s v="medium"/>
    <n v="499.53"/>
    <n v="388.72"/>
    <d v="1992-10-11T00:00:00"/>
    <n v="110.80999999999995"/>
    <s v="F"/>
    <n v="69"/>
    <d v="2000-07-14T00:00:00"/>
    <n v="19.985865911973615"/>
    <s v="VP Sales"/>
    <s v="IT"/>
    <s v="Mass Customer"/>
    <s v="N"/>
    <s v="Yes"/>
    <n v="2"/>
    <m/>
  </r>
  <r>
    <n v="11224"/>
    <n v="0"/>
    <x v="1731"/>
    <d v="2017-04-12T00:00:00"/>
    <n v="262"/>
    <b v="0"/>
    <s v="Approved"/>
    <s v="WeareA2B"/>
    <s v="Standard"/>
    <s v="medium"/>
    <s v="medium"/>
    <n v="60.34"/>
    <n v="45.26"/>
    <d v="1993-07-15T00:00:00"/>
    <n v="15.080000000000005"/>
    <s v="M"/>
    <n v="48"/>
    <d v="1975-12-27T00:00:00"/>
    <n v="44.550249473617448"/>
    <s v="Dental Hygienist"/>
    <s v="Health"/>
    <s v="High Net Worth"/>
    <s v="N"/>
    <s v="No"/>
    <n v="19"/>
    <m/>
  </r>
  <r>
    <n v="11285"/>
    <n v="53"/>
    <x v="524"/>
    <d v="2017-04-12T00:00:00"/>
    <n v="262"/>
    <b v="0"/>
    <s v="Approved"/>
    <s v="OHM Cycles"/>
    <s v="Standard"/>
    <s v="medium"/>
    <s v="medium"/>
    <n v="795.34"/>
    <n v="101.58"/>
    <d v="1997-02-09T00:00:00"/>
    <n v="693.76"/>
    <s v="M"/>
    <n v="88"/>
    <d v="1965-10-14T00:00:00"/>
    <n v="54.758468651699644"/>
    <s v="Teacher"/>
    <s v="Health"/>
    <s v="Mass Customer"/>
    <s v="N"/>
    <s v="No"/>
    <n v="12"/>
    <m/>
  </r>
  <r>
    <n v="11407"/>
    <n v="14"/>
    <x v="3424"/>
    <d v="2017-04-12T00:00:00"/>
    <n v="262"/>
    <b v="1"/>
    <s v="Approved"/>
    <s v="Trek Bicycles"/>
    <s v="Standard"/>
    <s v="medium"/>
    <s v="small"/>
    <n v="1386.84"/>
    <n v="1234.29"/>
    <d v="2005-12-07T00:00:00"/>
    <n v="152.54999999999995"/>
    <s v="F"/>
    <n v="67"/>
    <d v="1992-02-26T00:00:00"/>
    <n v="28.372167281836628"/>
    <s v="Cost Accountant"/>
    <s v="Financial Services"/>
    <s v="Mass Customer"/>
    <s v="N"/>
    <s v="Yes"/>
    <n v="7"/>
    <m/>
  </r>
  <r>
    <n v="11865"/>
    <n v="0"/>
    <x v="735"/>
    <d v="2017-04-12T00:00:00"/>
    <n v="262"/>
    <b v="1"/>
    <s v="Approved"/>
    <s v="Norco Bicycles"/>
    <s v="Road"/>
    <s v="medium"/>
    <s v="medium"/>
    <n v="544.04999999999995"/>
    <n v="376.84"/>
    <d v="2005-10-22T00:00:00"/>
    <n v="167.20999999999998"/>
    <s v="M"/>
    <n v="13"/>
    <d v="1956-09-25T00:00:00"/>
    <n v="63.816002898274988"/>
    <s v="Administrative Officer"/>
    <s v="Property"/>
    <s v="High Net Worth"/>
    <s v="N"/>
    <s v="No"/>
    <n v="17"/>
    <m/>
  </r>
  <r>
    <n v="12718"/>
    <n v="30"/>
    <x v="296"/>
    <d v="2017-04-12T00:00:00"/>
    <n v="262"/>
    <b v="1"/>
    <s v="Approved"/>
    <s v="Solex"/>
    <s v="Standard"/>
    <s v="high"/>
    <s v="medium"/>
    <n v="748.17"/>
    <n v="448.9"/>
    <d v="2015-04-11T00:00:00"/>
    <n v="299.27"/>
    <s v="F"/>
    <n v="75"/>
    <d v="1982-02-23T00:00:00"/>
    <n v="38.385865911973617"/>
    <s v="Marketing Manager"/>
    <s v="Manufacturing"/>
    <s v="Mass Customer"/>
    <s v="N"/>
    <s v="No"/>
    <n v="15"/>
    <m/>
  </r>
  <r>
    <n v="12771"/>
    <n v="91"/>
    <x v="1259"/>
    <d v="2017-04-12T00:00:00"/>
    <n v="262"/>
    <b v="1"/>
    <s v="Approved"/>
    <s v="Solex"/>
    <s v="Standard"/>
    <s v="medium"/>
    <s v="medium"/>
    <n v="100.35"/>
    <n v="75.260000000000005"/>
    <d v="1999-07-26T00:00:00"/>
    <n v="25.089999999999989"/>
    <s v="M"/>
    <n v="54"/>
    <d v="1963-04-22T00:00:00"/>
    <n v="57.240660432521558"/>
    <s v="Computer Systems Analyst IV"/>
    <s v="n/a"/>
    <s v="Mass Customer"/>
    <s v="N"/>
    <s v="No"/>
    <n v="19"/>
    <m/>
  </r>
  <r>
    <n v="12879"/>
    <n v="58"/>
    <x v="3089"/>
    <d v="2017-04-12T00:00:00"/>
    <n v="262"/>
    <b v="0"/>
    <s v="Approved"/>
    <s v="OHM Cycles"/>
    <s v="Standard"/>
    <s v="medium"/>
    <s v="medium"/>
    <n v="912.52"/>
    <n v="141.4"/>
    <d v="2016-03-29T00:00:00"/>
    <n v="771.12"/>
    <s v="F"/>
    <n v="49"/>
    <d v="1987-05-02T00:00:00"/>
    <n v="33.196824816083208"/>
    <s v="General Manager"/>
    <s v="Financial Services"/>
    <s v="Mass Customer"/>
    <s v="N"/>
    <s v="Yes"/>
    <n v="21"/>
    <m/>
  </r>
  <r>
    <n v="14779"/>
    <n v="93"/>
    <x v="2603"/>
    <d v="2017-04-12T00:00:00"/>
    <n v="262"/>
    <b v="1"/>
    <s v="Approved"/>
    <s v="OHM Cycles"/>
    <s v="Standard"/>
    <s v="high"/>
    <s v="medium"/>
    <n v="1458.17"/>
    <n v="874.9"/>
    <d v="2006-02-02T00:00:00"/>
    <n v="583.2700000000001"/>
    <s v="M"/>
    <n v="5"/>
    <d v="1990-06-06T00:00:00"/>
    <n v="30.098194679096903"/>
    <s v="Director of Sales"/>
    <s v="Financial Services"/>
    <s v="High Net Worth"/>
    <s v="N"/>
    <s v="No"/>
    <n v="10"/>
    <m/>
  </r>
  <r>
    <n v="14891"/>
    <n v="21"/>
    <x v="2683"/>
    <d v="2017-04-12T00:00:00"/>
    <n v="262"/>
    <b v="1"/>
    <s v="Approved"/>
    <s v="Solex"/>
    <s v="Standard"/>
    <s v="medium"/>
    <s v="large"/>
    <n v="1071.23"/>
    <n v="380.74"/>
    <d v="1999-06-23T00:00:00"/>
    <n v="690.49"/>
    <s v="F"/>
    <n v="11"/>
    <d v="1975-07-15T00:00:00"/>
    <n v="45.002304268137998"/>
    <s v="Software Test Engineer I"/>
    <s v="Manufacturing"/>
    <s v="Affluent Customer"/>
    <s v="N"/>
    <s v="Yes"/>
    <n v="8"/>
    <m/>
  </r>
  <r>
    <n v="15094"/>
    <n v="30"/>
    <x v="3414"/>
    <d v="2017-04-12T00:00:00"/>
    <n v="262"/>
    <b v="1"/>
    <s v="Approved"/>
    <s v="Solex"/>
    <s v="Standard"/>
    <s v="high"/>
    <s v="medium"/>
    <n v="748.17"/>
    <n v="448.9"/>
    <d v="1991-11-10T00:00:00"/>
    <n v="299.27"/>
    <s v="M"/>
    <n v="11"/>
    <d v="1981-01-22T00:00:00"/>
    <n v="39.473537144850326"/>
    <s v="Director of Sales"/>
    <s v="Argiculture"/>
    <s v="Affluent Customer"/>
    <s v="N"/>
    <s v="No"/>
    <n v="9"/>
    <m/>
  </r>
  <r>
    <n v="15278"/>
    <n v="94"/>
    <x v="1360"/>
    <d v="2017-04-12T00:00:00"/>
    <n v="262"/>
    <b v="1"/>
    <s v="Approved"/>
    <s v="Giant Bicycles"/>
    <s v="Standard"/>
    <s v="medium"/>
    <s v="large"/>
    <n v="1635.3"/>
    <n v="993.66"/>
    <d v="2013-06-09T00:00:00"/>
    <n v="641.64"/>
    <s v="F"/>
    <n v="91"/>
    <d v="1963-03-28T00:00:00"/>
    <n v="57.309153583206495"/>
    <s v="Product Engineer"/>
    <s v="Property"/>
    <s v="Affluent Customer"/>
    <s v="N"/>
    <s v="No"/>
    <n v="4"/>
    <m/>
  </r>
  <r>
    <n v="15548"/>
    <n v="52"/>
    <x v="2663"/>
    <d v="2017-04-12T00:00:00"/>
    <n v="262"/>
    <b v="1"/>
    <s v="Approved"/>
    <s v="OHM Cycles"/>
    <s v="Road"/>
    <s v="medium"/>
    <s v="medium"/>
    <n v="1280.28"/>
    <n v="829.51"/>
    <d v="2001-11-25T00:00:00"/>
    <n v="450.77"/>
    <s v="M"/>
    <n v="62"/>
    <d v="1986-01-30T00:00:00"/>
    <n v="34.448879610603754"/>
    <s v="Sales Associate"/>
    <s v="n/a"/>
    <s v="Affluent Customer"/>
    <s v="N"/>
    <s v="No"/>
    <n v="12"/>
    <m/>
  </r>
  <r>
    <n v="15841"/>
    <n v="43"/>
    <x v="2326"/>
    <d v="2017-04-12T00:00:00"/>
    <n v="262"/>
    <b v="0"/>
    <s v="Approved"/>
    <s v="Solex"/>
    <s v="Standard"/>
    <s v="medium"/>
    <s v="medium"/>
    <n v="1151.96"/>
    <n v="649.49"/>
    <d v="2012-04-10T00:00:00"/>
    <n v="502.47"/>
    <s v="M"/>
    <n v="52"/>
    <d v="1982-09-15T00:00:00"/>
    <n v="37.826961802384574"/>
    <s v="Editor"/>
    <s v="Manufacturing"/>
    <s v="Mass Customer"/>
    <s v="N"/>
    <s v="Yes"/>
    <n v="16"/>
    <m/>
  </r>
  <r>
    <n v="16185"/>
    <n v="87"/>
    <x v="3369"/>
    <d v="2017-04-12T00:00:00"/>
    <n v="262"/>
    <b v="0"/>
    <s v="Approved"/>
    <s v="Giant Bicycles"/>
    <s v="Standard"/>
    <s v="high"/>
    <s v="medium"/>
    <n v="1179"/>
    <n v="707.4"/>
    <d v="1997-08-25T00:00:00"/>
    <n v="471.6"/>
    <s v="M"/>
    <n v="81"/>
    <d v="1964-12-06T00:00:00"/>
    <n v="55.613263172247585"/>
    <s v="Operator"/>
    <s v="Manufacturing"/>
    <s v="Mass Customer"/>
    <s v="N"/>
    <s v="No"/>
    <n v="8"/>
    <m/>
  </r>
  <r>
    <n v="17045"/>
    <n v="49"/>
    <x v="2304"/>
    <d v="2017-04-12T00:00:00"/>
    <n v="262"/>
    <b v="0"/>
    <s v="Approved"/>
    <s v="Trek Bicycles"/>
    <s v="Road"/>
    <s v="medium"/>
    <s v="medium"/>
    <n v="533.51"/>
    <n v="400.13"/>
    <d v="1997-10-04T00:00:00"/>
    <n v="133.38"/>
    <s v="F"/>
    <n v="1"/>
    <d v="1968-02-25T00:00:00"/>
    <n v="52.39134536402841"/>
    <s v="Media Manager III"/>
    <s v="n/a"/>
    <s v="Affluent Customer"/>
    <s v="N"/>
    <s v="No"/>
    <n v="6"/>
    <m/>
  </r>
  <r>
    <n v="17769"/>
    <n v="47"/>
    <x v="1475"/>
    <d v="2017-04-12T00:00:00"/>
    <n v="262"/>
    <b v="1"/>
    <s v="Approved"/>
    <s v="Trek Bicycles"/>
    <s v="Road"/>
    <s v="low"/>
    <s v="small"/>
    <n v="1720.7"/>
    <n v="1531.42"/>
    <d v="2006-10-01T00:00:00"/>
    <n v="189.27999999999997"/>
    <s v="M"/>
    <n v="96"/>
    <d v="1994-12-01T00:00:00"/>
    <n v="25.607783720192792"/>
    <s v="GIS Technical Architect"/>
    <s v="n/a"/>
    <s v="Mass Customer"/>
    <s v="N"/>
    <s v="No"/>
    <n v="1"/>
    <m/>
  </r>
  <r>
    <n v="18490"/>
    <n v="80"/>
    <x v="2479"/>
    <d v="2017-04-12T00:00:00"/>
    <n v="262"/>
    <b v="0"/>
    <s v="Approved"/>
    <s v="OHM Cycles"/>
    <s v="Touring"/>
    <s v="low"/>
    <s v="medium"/>
    <n v="1073.07"/>
    <n v="933.84"/>
    <d v="2015-08-10T00:00:00"/>
    <n v="139.2299999999999"/>
    <s v="M"/>
    <n v="17"/>
    <d v="1986-08-16T00:00:00"/>
    <n v="33.906413857179096"/>
    <s v="Software Test Engineer III"/>
    <s v="Entertainment"/>
    <s v="Affluent Customer"/>
    <s v="N"/>
    <s v="Yes"/>
    <n v="12"/>
    <m/>
  </r>
  <r>
    <n v="18616"/>
    <n v="3"/>
    <x v="1412"/>
    <d v="2017-04-12T00:00:00"/>
    <n v="262"/>
    <b v="0"/>
    <s v="Approved"/>
    <s v="Trek Bicycles"/>
    <s v="Standard"/>
    <s v="medium"/>
    <s v="large"/>
    <n v="2091.4699999999998"/>
    <n v="388.92"/>
    <d v="2005-08-09T00:00:00"/>
    <n v="1702.5499999999997"/>
    <s v="M"/>
    <n v="98"/>
    <d v="1960-05-15T00:00:00"/>
    <n v="60.177646733891422"/>
    <s v="Statistician III"/>
    <s v="Manufacturing"/>
    <s v="Mass Customer"/>
    <s v="N"/>
    <s v="Yes"/>
    <n v="11"/>
    <m/>
  </r>
  <r>
    <n v="18817"/>
    <n v="38"/>
    <x v="1959"/>
    <d v="2017-04-12T00:00:00"/>
    <n v="262"/>
    <b v="0"/>
    <s v="Approved"/>
    <s v="Solex"/>
    <s v="Standard"/>
    <s v="medium"/>
    <s v="medium"/>
    <n v="1577.53"/>
    <n v="826.51"/>
    <d v="2011-03-16T00:00:00"/>
    <n v="751.02"/>
    <s v="F"/>
    <n v="69"/>
    <d v="1979-10-11T00:00:00"/>
    <n v="40.758468651699644"/>
    <s v="Tax Accountant"/>
    <s v="IT"/>
    <s v="Mass Customer"/>
    <s v="N"/>
    <s v="No"/>
    <n v="17"/>
    <m/>
  </r>
  <r>
    <n v="18871"/>
    <n v="12"/>
    <x v="548"/>
    <d v="2017-04-12T00:00:00"/>
    <n v="262"/>
    <b v="0"/>
    <s v="Approved"/>
    <s v="WeareA2B"/>
    <s v="Standard"/>
    <s v="medium"/>
    <s v="medium"/>
    <n v="1231.1500000000001"/>
    <n v="161.6"/>
    <d v="2013-03-12T00:00:00"/>
    <n v="1069.5500000000002"/>
    <s v="F"/>
    <n v="34"/>
    <d v="1980-06-18T00:00:00"/>
    <n v="40.070797418822927"/>
    <s v="Product Engineer"/>
    <s v="n/a"/>
    <s v="Mass Customer"/>
    <s v="N"/>
    <s v="Yes"/>
    <n v="10"/>
    <m/>
  </r>
  <r>
    <n v="19290"/>
    <n v="0"/>
    <x v="1644"/>
    <d v="2017-04-12T00:00:00"/>
    <n v="262"/>
    <b v="0"/>
    <s v="Approved"/>
    <s v="OHM Cycles"/>
    <s v="Standard"/>
    <s v="high"/>
    <s v="medium"/>
    <n v="227.88"/>
    <n v="136.72999999999999"/>
    <d v="2003-02-07T00:00:00"/>
    <n v="91.15"/>
    <s v="M"/>
    <n v="43"/>
    <d v="1998-02-25T00:00:00"/>
    <n v="22.369427555809231"/>
    <s v="Safety Technician II"/>
    <s v="Financial Services"/>
    <s v="High Net Worth"/>
    <s v="N"/>
    <s v="No"/>
    <n v="4"/>
    <m/>
  </r>
  <r>
    <n v="19300"/>
    <n v="13"/>
    <x v="1775"/>
    <d v="2017-04-12T00:00:00"/>
    <n v="262"/>
    <b v="0"/>
    <s v="Approved"/>
    <s v="Solex"/>
    <s v="Standard"/>
    <s v="medium"/>
    <s v="medium"/>
    <n v="1163.8900000000001"/>
    <n v="589.27"/>
    <d v="2016-07-09T00:00:00"/>
    <n v="574.62000000000012"/>
    <s v="M"/>
    <n v="41"/>
    <d v="1977-05-04T00:00:00"/>
    <n v="43.196824816083208"/>
    <s v="Paralegal"/>
    <s v="Financial Services"/>
    <s v="Affluent Customer"/>
    <s v="N"/>
    <s v="No"/>
    <n v="22"/>
    <m/>
  </r>
  <r>
    <n v="19705"/>
    <n v="33"/>
    <x v="2302"/>
    <d v="2017-04-12T00:00:00"/>
    <n v="262"/>
    <b v="1"/>
    <s v="Approved"/>
    <s v="OHM Cycles"/>
    <s v="Road"/>
    <s v="medium"/>
    <s v="small"/>
    <n v="1810"/>
    <n v="1610.9"/>
    <d v="1993-04-12T00:00:00"/>
    <n v="199.09999999999991"/>
    <s v="M"/>
    <n v="31"/>
    <d v="1992-04-01T00:00:00"/>
    <n v="28.276276870877727"/>
    <s v="Mechanical Systems Engineer"/>
    <s v="Property"/>
    <s v="High Net Worth"/>
    <s v="N"/>
    <s v="Yes"/>
    <n v="6"/>
    <m/>
  </r>
  <r>
    <n v="27"/>
    <n v="64"/>
    <x v="3453"/>
    <d v="2017-04-11T00:00:00"/>
    <n v="263"/>
    <b v="1"/>
    <s v="Approved"/>
    <s v="Trek Bicycles"/>
    <s v="Standard"/>
    <s v="medium"/>
    <s v="large"/>
    <n v="1469.44"/>
    <n v="596.54999999999995"/>
    <d v="2012-05-18T00:00:00"/>
    <n v="872.8900000000001"/>
    <s v="M"/>
    <n v="2"/>
    <d v="1971-02-16T00:00:00"/>
    <n v="49.413263172247589"/>
    <s v="Occupational Therapist"/>
    <s v="Health"/>
    <s v="Mass Customer"/>
    <s v="N"/>
    <s v="No"/>
    <n v="9"/>
    <m/>
  </r>
  <r>
    <n v="172"/>
    <n v="55"/>
    <x v="55"/>
    <d v="2017-04-11T00:00:00"/>
    <n v="263"/>
    <b v="1"/>
    <s v="Approved"/>
    <s v="Trek Bicycles"/>
    <s v="Road"/>
    <s v="medium"/>
    <s v="large"/>
    <n v="1894.19"/>
    <n v="598.76"/>
    <d v="1991-01-21T00:00:00"/>
    <n v="1295.43"/>
    <s v="F"/>
    <n v="2"/>
    <d v="1998-10-18T00:00:00"/>
    <n v="21.725591939370876"/>
    <s v="Structural Analysis Engineer"/>
    <s v="Argiculture"/>
    <s v="Mass Customer"/>
    <s v="N"/>
    <s v="Yes"/>
    <n v="3"/>
    <m/>
  </r>
  <r>
    <n v="1083"/>
    <n v="4"/>
    <x v="914"/>
    <d v="2017-04-11T00:00:00"/>
    <n v="263"/>
    <b v="1"/>
    <s v="Approved"/>
    <s v="Solex"/>
    <s v="Standard"/>
    <s v="medium"/>
    <s v="medium"/>
    <n v="1483.2"/>
    <n v="99.59"/>
    <d v="1998-12-17T00:00:00"/>
    <n v="1383.6100000000001"/>
    <s v="F"/>
    <n v="59"/>
    <d v="1987-06-15T00:00:00"/>
    <n v="33.076276870877727"/>
    <s v="GIS Technical Architect"/>
    <s v="n/a"/>
    <s v="High Net Worth"/>
    <s v="N"/>
    <s v="Yes"/>
    <n v="14"/>
    <m/>
  </r>
  <r>
    <n v="1119"/>
    <n v="5"/>
    <x v="3197"/>
    <d v="2017-04-11T00:00:00"/>
    <n v="263"/>
    <b v="0"/>
    <s v="Approved"/>
    <s v="Trek Bicycles"/>
    <s v="Mountain"/>
    <s v="low"/>
    <s v="medium"/>
    <n v="574.64"/>
    <n v="459.71"/>
    <d v="1998-12-16T00:00:00"/>
    <n v="114.93"/>
    <s v="F"/>
    <n v="70"/>
    <d v="1966-01-10T00:00:00"/>
    <n v="54.517372761288684"/>
    <s v="General Manager"/>
    <s v="Health"/>
    <s v="Mass Customer"/>
    <s v="N"/>
    <s v="Yes"/>
    <n v="8"/>
    <m/>
  </r>
  <r>
    <n v="1137"/>
    <n v="12"/>
    <x v="182"/>
    <d v="2017-04-11T00:00:00"/>
    <n v="263"/>
    <b v="1"/>
    <s v="Approved"/>
    <s v="WeareA2B"/>
    <s v="Standard"/>
    <s v="medium"/>
    <s v="medium"/>
    <n v="1231.1500000000001"/>
    <n v="161.6"/>
    <d v="2004-08-17T00:00:00"/>
    <n v="1069.5500000000002"/>
    <s v="M"/>
    <n v="94"/>
    <d v="1968-01-21T00:00:00"/>
    <n v="52.487235774987312"/>
    <s v="Accountant III"/>
    <s v="Health"/>
    <s v="Mass Customer"/>
    <s v="N"/>
    <s v="Yes"/>
    <n v="11"/>
    <m/>
  </r>
  <r>
    <n v="14410"/>
    <n v="0"/>
    <x v="381"/>
    <d v="2017-10-06T00:00:00"/>
    <m/>
    <b v="0"/>
    <s v="Approved"/>
    <m/>
    <m/>
    <m/>
    <m/>
    <n v="883.91"/>
    <m/>
    <m/>
    <m/>
    <m/>
    <m/>
    <m/>
    <m/>
    <m/>
    <m/>
    <m/>
    <m/>
    <m/>
    <m/>
    <m/>
  </r>
  <r>
    <n v="1570"/>
    <n v="93"/>
    <x v="1189"/>
    <d v="2017-04-11T00:00:00"/>
    <n v="263"/>
    <b v="1"/>
    <s v="Approved"/>
    <s v="WeareA2B"/>
    <s v="Standard"/>
    <s v="medium"/>
    <s v="medium"/>
    <n v="1065.03"/>
    <n v="230.09"/>
    <d v="2002-10-10T00:00:00"/>
    <n v="834.93999999999994"/>
    <s v="M"/>
    <n v="2"/>
    <d v="1977-06-29T00:00:00"/>
    <n v="43.043400158548955"/>
    <s v="VP Marketing"/>
    <s v="Entertainment"/>
    <s v="Mass Customer"/>
    <s v="N"/>
    <s v="Yes"/>
    <n v="9"/>
    <m/>
  </r>
  <r>
    <n v="1590"/>
    <n v="19"/>
    <x v="1379"/>
    <d v="2017-04-11T00:00:00"/>
    <n v="263"/>
    <b v="0"/>
    <s v="Approved"/>
    <s v="Trek Bicycles"/>
    <s v="Mountain"/>
    <s v="low"/>
    <s v="medium"/>
    <n v="574.64"/>
    <n v="459.71"/>
    <d v="2004-09-28T00:00:00"/>
    <n v="114.93"/>
    <s v="M"/>
    <n v="79"/>
    <d v="1990-03-06T00:00:00"/>
    <n v="30.350249473617453"/>
    <s v="Recruiter"/>
    <s v="Retail"/>
    <s v="High Net Worth"/>
    <s v="N"/>
    <s v="Yes"/>
    <n v="18"/>
    <m/>
  </r>
  <r>
    <n v="1650"/>
    <n v="36"/>
    <x v="2275"/>
    <d v="2017-04-11T00:00:00"/>
    <n v="263"/>
    <b v="1"/>
    <s v="Approved"/>
    <s v="Solex"/>
    <s v="Standard"/>
    <s v="low"/>
    <s v="medium"/>
    <n v="945.04"/>
    <n v="507.58"/>
    <d v="2008-03-19T00:00:00"/>
    <n v="437.46"/>
    <s v="M"/>
    <n v="72"/>
    <d v="1992-05-24T00:00:00"/>
    <n v="28.131071391425671"/>
    <s v="Biostatistician III"/>
    <s v="Health"/>
    <s v="Mass Customer"/>
    <s v="N"/>
    <s v="Yes"/>
    <n v="2"/>
    <m/>
  </r>
  <r>
    <n v="1967"/>
    <n v="54"/>
    <x v="1446"/>
    <d v="2017-04-11T00:00:00"/>
    <n v="263"/>
    <b v="1"/>
    <s v="Approved"/>
    <s v="WeareA2B"/>
    <s v="Standard"/>
    <s v="medium"/>
    <s v="medium"/>
    <n v="1807.45"/>
    <n v="778.69"/>
    <d v="2015-05-21T00:00:00"/>
    <n v="1028.76"/>
    <s v="F"/>
    <n v="83"/>
    <d v="1974-02-16T00:00:00"/>
    <n v="46.410523446220189"/>
    <s v="Staff Accountant IV"/>
    <s v="Telecommunications"/>
    <s v="High Net Worth"/>
    <s v="N"/>
    <s v="No"/>
    <n v="14"/>
    <m/>
  </r>
  <r>
    <n v="2056"/>
    <n v="0"/>
    <x v="1590"/>
    <d v="2017-04-11T00:00:00"/>
    <n v="263"/>
    <b v="0"/>
    <s v="Approved"/>
    <s v="Norco Bicycles"/>
    <s v="Standard"/>
    <s v="medium"/>
    <s v="medium"/>
    <n v="360.4"/>
    <n v="270.3"/>
    <d v="2016-12-06T00:00:00"/>
    <n v="90.099999999999966"/>
    <s v="F"/>
    <n v="71"/>
    <d v="1973-10-27T00:00:00"/>
    <n v="46.717372761288686"/>
    <s v="Quality Control Specialist"/>
    <s v="Health"/>
    <s v="High Net Worth"/>
    <s v="N"/>
    <s v="No"/>
    <n v="5"/>
    <m/>
  </r>
  <r>
    <n v="2691"/>
    <n v="64"/>
    <x v="385"/>
    <d v="2017-04-11T00:00:00"/>
    <n v="263"/>
    <b v="0"/>
    <s v="Approved"/>
    <s v="Giant Bicycles"/>
    <s v="Standard"/>
    <s v="high"/>
    <s v="small"/>
    <n v="1977.36"/>
    <n v="1759.85"/>
    <d v="2011-08-24T00:00:00"/>
    <n v="217.51"/>
    <s v="F"/>
    <n v="60"/>
    <d v="1976-09-23T00:00:00"/>
    <n v="43.807783720192795"/>
    <s v="Health Coach I"/>
    <s v="Health"/>
    <s v="High Net Worth"/>
    <s v="N"/>
    <s v="No"/>
    <n v="13"/>
    <m/>
  </r>
  <r>
    <n v="3208"/>
    <n v="69"/>
    <x v="2470"/>
    <d v="2017-04-11T00:00:00"/>
    <n v="263"/>
    <b v="0"/>
    <s v="Approved"/>
    <s v="Giant Bicycles"/>
    <s v="Road"/>
    <s v="medium"/>
    <s v="medium"/>
    <n v="792.9"/>
    <n v="594.67999999999995"/>
    <d v="1992-10-02T00:00:00"/>
    <n v="198.22000000000003"/>
    <s v="F"/>
    <n v="57"/>
    <d v="1999-12-27T00:00:00"/>
    <n v="20.533811117453066"/>
    <s v="Registered Nurse"/>
    <s v="Health"/>
    <s v="Affluent Customer"/>
    <s v="N"/>
    <s v="No"/>
    <n v="1"/>
    <m/>
  </r>
  <r>
    <n v="3384"/>
    <n v="29"/>
    <x v="1429"/>
    <d v="2017-04-11T00:00:00"/>
    <n v="263"/>
    <b v="0"/>
    <s v="Approved"/>
    <s v="Norco Bicycles"/>
    <s v="Road"/>
    <s v="medium"/>
    <s v="medium"/>
    <n v="543.39"/>
    <n v="407.54"/>
    <d v="1995-12-19T00:00:00"/>
    <n v="135.84999999999997"/>
    <s v="F"/>
    <n v="64"/>
    <d v="1964-12-26T00:00:00"/>
    <n v="55.558468651699641"/>
    <s v="Database Administrator II"/>
    <s v="n/a"/>
    <s v="Mass Customer"/>
    <s v="N"/>
    <s v="Yes"/>
    <n v="18"/>
    <m/>
  </r>
  <r>
    <n v="4208"/>
    <n v="74"/>
    <x v="2732"/>
    <d v="2017-04-11T00:00:00"/>
    <n v="263"/>
    <b v="1"/>
    <s v="Approved"/>
    <s v="WeareA2B"/>
    <s v="Standard"/>
    <s v="medium"/>
    <s v="medium"/>
    <n v="1762.96"/>
    <n v="950.52"/>
    <d v="1997-10-04T00:00:00"/>
    <n v="812.44"/>
    <s v="F"/>
    <n v="11"/>
    <d v="1974-01-19T00:00:00"/>
    <n v="46.487235774987312"/>
    <s v="Software Test Engineer I"/>
    <s v="Property"/>
    <s v="High Net Worth"/>
    <s v="N"/>
    <s v="Yes"/>
    <n v="8"/>
    <m/>
  </r>
  <r>
    <n v="5174"/>
    <n v="10"/>
    <x v="617"/>
    <d v="2017-04-11T00:00:00"/>
    <n v="263"/>
    <b v="1"/>
    <s v="Approved"/>
    <s v="WeareA2B"/>
    <s v="Touring"/>
    <s v="medium"/>
    <s v="medium"/>
    <n v="1466.68"/>
    <n v="363.25"/>
    <d v="2004-08-17T00:00:00"/>
    <n v="1103.43"/>
    <s v="M"/>
    <n v="2"/>
    <d v="1976-05-11T00:00:00"/>
    <n v="44.177646733891422"/>
    <s v="Payment Adjustment Coordinator"/>
    <s v="n/a"/>
    <s v="Mass Customer"/>
    <s v="N"/>
    <s v="Yes"/>
    <n v="4"/>
    <m/>
  </r>
  <r>
    <n v="5936"/>
    <n v="74"/>
    <x v="3018"/>
    <d v="2017-04-11T00:00:00"/>
    <n v="263"/>
    <b v="1"/>
    <s v="Approved"/>
    <s v="WeareA2B"/>
    <s v="Standard"/>
    <s v="medium"/>
    <s v="medium"/>
    <n v="1228.07"/>
    <n v="400.91"/>
    <d v="1991-07-10T00:00:00"/>
    <n v="827.15999999999985"/>
    <s v="M"/>
    <n v="9"/>
    <d v="1996-06-20T00:00:00"/>
    <n v="24.054359062658548"/>
    <s v="Associate Professor"/>
    <s v="Financial Services"/>
    <s v="Mass Customer"/>
    <s v="N"/>
    <s v="Yes"/>
    <n v="4"/>
    <m/>
  </r>
  <r>
    <n v="6857"/>
    <n v="49"/>
    <x v="3123"/>
    <d v="2017-04-11T00:00:00"/>
    <n v="263"/>
    <b v="0"/>
    <s v="Approved"/>
    <s v="Trek Bicycles"/>
    <s v="Road"/>
    <s v="medium"/>
    <s v="medium"/>
    <n v="533.51"/>
    <n v="400.13"/>
    <d v="2001-11-25T00:00:00"/>
    <n v="133.38"/>
    <s v="M"/>
    <n v="59"/>
    <d v="1982-04-15T00:00:00"/>
    <n v="38.246139884576358"/>
    <s v="VP Quality Control"/>
    <s v="n/a"/>
    <s v="Mass Customer"/>
    <s v="N"/>
    <s v="Yes"/>
    <n v="3"/>
    <m/>
  </r>
  <r>
    <n v="14423"/>
    <n v="0"/>
    <x v="2341"/>
    <d v="2017-03-24T00:00:00"/>
    <m/>
    <b v="0"/>
    <s v="Approved"/>
    <m/>
    <m/>
    <m/>
    <m/>
    <n v="1216.4000000000001"/>
    <m/>
    <m/>
    <m/>
    <m/>
    <m/>
    <m/>
    <m/>
    <m/>
    <m/>
    <m/>
    <m/>
    <m/>
    <m/>
    <m/>
  </r>
  <r>
    <n v="7360"/>
    <n v="20"/>
    <x v="400"/>
    <d v="2017-04-11T00:00:00"/>
    <n v="263"/>
    <b v="0"/>
    <s v="Approved"/>
    <s v="Trek Bicycles"/>
    <s v="Standard"/>
    <s v="medium"/>
    <s v="small"/>
    <n v="1775.81"/>
    <n v="1580.47"/>
    <d v="1996-04-05T00:00:00"/>
    <n v="195.33999999999992"/>
    <s v="U"/>
    <n v="82"/>
    <d v="1899-12-30T00:00:00"/>
    <n v="0"/>
    <n v="0"/>
    <s v="IT"/>
    <s v="Mass Customer"/>
    <s v="N"/>
    <s v="Yes"/>
    <n v="0"/>
    <m/>
  </r>
  <r>
    <n v="8031"/>
    <n v="69"/>
    <x v="1402"/>
    <d v="2017-04-11T00:00:00"/>
    <n v="263"/>
    <b v="1"/>
    <s v="Approved"/>
    <s v="Norco Bicycles"/>
    <s v="Road"/>
    <s v="medium"/>
    <s v="large"/>
    <n v="1240.31"/>
    <n v="795.1"/>
    <d v="2011-01-10T00:00:00"/>
    <n v="445.20999999999992"/>
    <s v="U"/>
    <n v="47"/>
    <d v="1899-12-30T00:00:00"/>
    <n v="0"/>
    <s v="Engineer III"/>
    <s v="IT"/>
    <s v="High Net Worth"/>
    <s v="N"/>
    <s v="No"/>
    <n v="0"/>
    <m/>
  </r>
  <r>
    <n v="8251"/>
    <n v="53"/>
    <x v="2353"/>
    <d v="2017-04-11T00:00:00"/>
    <n v="263"/>
    <b v="0"/>
    <s v="Approved"/>
    <s v="OHM Cycles"/>
    <s v="Standard"/>
    <s v="medium"/>
    <s v="medium"/>
    <n v="795.34"/>
    <n v="101.58"/>
    <d v="1997-02-09T00:00:00"/>
    <n v="693.76"/>
    <s v="M"/>
    <n v="33"/>
    <d v="1956-09-07T00:00:00"/>
    <n v="63.865317966768139"/>
    <n v="0"/>
    <s v="Retail"/>
    <s v="Affluent Customer"/>
    <s v="N"/>
    <s v="No"/>
    <n v="17"/>
    <m/>
  </r>
  <r>
    <n v="8415"/>
    <n v="76"/>
    <x v="1044"/>
    <d v="2017-04-11T00:00:00"/>
    <n v="263"/>
    <b v="0"/>
    <s v="Approved"/>
    <s v="WeareA2B"/>
    <s v="Standard"/>
    <s v="low"/>
    <s v="medium"/>
    <n v="642.30999999999995"/>
    <n v="513.85"/>
    <d v="2005-05-10T00:00:00"/>
    <n v="128.45999999999992"/>
    <s v="M"/>
    <n v="31"/>
    <d v="1962-03-30T00:00:00"/>
    <n v="58.303674131151695"/>
    <s v="Media Manager I"/>
    <s v="n/a"/>
    <s v="Mass Customer"/>
    <s v="N"/>
    <s v="No"/>
    <n v="7"/>
    <m/>
  </r>
  <r>
    <n v="8767"/>
    <n v="0"/>
    <x v="521"/>
    <d v="2017-04-11T00:00:00"/>
    <n v="263"/>
    <b v="0"/>
    <s v="Approved"/>
    <s v="Solex"/>
    <s v="Standard"/>
    <s v="medium"/>
    <s v="medium"/>
    <n v="100.35"/>
    <n v="75.260000000000005"/>
    <d v="1999-07-26T00:00:00"/>
    <n v="25.089999999999989"/>
    <s v="F"/>
    <n v="23"/>
    <d v="1978-06-05T00:00:00"/>
    <n v="42.109153583206492"/>
    <s v="Paralegal"/>
    <s v="Financial Services"/>
    <s v="High Net Worth"/>
    <s v="N"/>
    <s v="No"/>
    <n v="12"/>
    <m/>
  </r>
  <r>
    <n v="14429"/>
    <n v="83"/>
    <x v="3422"/>
    <d v="2017-09-30T00:00:00"/>
    <m/>
    <m/>
    <s v="Approved"/>
    <s v="Solex"/>
    <s v="Touring"/>
    <s v="medium"/>
    <s v="large"/>
    <n v="2083.94"/>
    <n v="675.03"/>
    <n v="41533"/>
    <m/>
    <m/>
    <m/>
    <m/>
    <m/>
    <m/>
    <m/>
    <m/>
    <m/>
    <m/>
    <m/>
    <m/>
  </r>
  <r>
    <n v="9092"/>
    <n v="61"/>
    <x v="2928"/>
    <d v="2017-04-11T00:00:00"/>
    <n v="263"/>
    <b v="0"/>
    <s v="Approved"/>
    <s v="OHM Cycles"/>
    <s v="Standard"/>
    <s v="low"/>
    <s v="medium"/>
    <n v="71.16"/>
    <n v="56.93"/>
    <d v="2012-05-18T00:00:00"/>
    <n v="14.229999999999997"/>
    <s v="F"/>
    <n v="59"/>
    <d v="1965-09-29T00:00:00"/>
    <n v="54.799564542110602"/>
    <n v="0"/>
    <s v="Property"/>
    <s v="Mass Customer"/>
    <s v="N"/>
    <s v="Yes"/>
    <n v="11"/>
    <m/>
  </r>
  <r>
    <n v="10046"/>
    <n v="0"/>
    <x v="1411"/>
    <d v="2017-04-11T00:00:00"/>
    <n v="263"/>
    <b v="1"/>
    <s v="Approved"/>
    <s v="Solex"/>
    <s v="Standard"/>
    <s v="medium"/>
    <s v="large"/>
    <n v="202.62"/>
    <n v="151.96"/>
    <d v="2016-03-29T00:00:00"/>
    <n v="50.66"/>
    <s v="U"/>
    <n v="70"/>
    <d v="1899-12-30T00:00:00"/>
    <n v="0"/>
    <s v="Legal Assistant"/>
    <s v="IT"/>
    <s v="High Net Worth"/>
    <s v="N"/>
    <s v="No"/>
    <n v="0"/>
    <m/>
  </r>
  <r>
    <n v="10660"/>
    <n v="50"/>
    <x v="48"/>
    <d v="2017-04-11T00:00:00"/>
    <n v="263"/>
    <b v="0"/>
    <s v="Approved"/>
    <s v="WeareA2B"/>
    <s v="Standard"/>
    <s v="medium"/>
    <s v="small"/>
    <n v="175.89"/>
    <n v="131.91999999999999"/>
    <d v="2012-04-10T00:00:00"/>
    <n v="43.97"/>
    <s v="F"/>
    <n v="39"/>
    <d v="1988-01-22T00:00:00"/>
    <n v="32.470797418822933"/>
    <s v="Marketing Assistant"/>
    <s v="Retail"/>
    <s v="Mass Customer"/>
    <s v="N"/>
    <s v="Yes"/>
    <n v="15"/>
    <m/>
  </r>
  <r>
    <n v="10984"/>
    <n v="17"/>
    <x v="2868"/>
    <d v="2017-04-11T00:00:00"/>
    <n v="263"/>
    <b v="0"/>
    <s v="Approved"/>
    <s v="Solex"/>
    <s v="Standard"/>
    <s v="high"/>
    <s v="medium"/>
    <n v="1024.6600000000001"/>
    <n v="614.79999999999995"/>
    <d v="2011-05-07T00:00:00"/>
    <n v="409.86000000000013"/>
    <s v="F"/>
    <n v="99"/>
    <d v="1988-11-27T00:00:00"/>
    <n v="31.621482350329781"/>
    <s v="Junior Executive"/>
    <s v="Argiculture"/>
    <s v="Mass Customer"/>
    <s v="N"/>
    <s v="Yes"/>
    <n v="2"/>
    <m/>
  </r>
  <r>
    <n v="11056"/>
    <n v="0"/>
    <x v="1431"/>
    <d v="2017-04-11T00:00:00"/>
    <n v="263"/>
    <b v="1"/>
    <s v="Approved"/>
    <s v="WeareA2B"/>
    <s v="Standard"/>
    <s v="medium"/>
    <s v="small"/>
    <n v="175.89"/>
    <n v="131.91999999999999"/>
    <d v="2003-02-16T00:00:00"/>
    <n v="43.97"/>
    <s v="M"/>
    <n v="15"/>
    <d v="1964-01-14T00:00:00"/>
    <n v="56.509153583206491"/>
    <s v="Biostatistician IV"/>
    <s v="Health"/>
    <s v="High Net Worth"/>
    <s v="N"/>
    <s v="No"/>
    <n v="18"/>
    <m/>
  </r>
  <r>
    <n v="12038"/>
    <n v="36"/>
    <x v="1185"/>
    <d v="2017-04-11T00:00:00"/>
    <n v="263"/>
    <b v="0"/>
    <s v="Approved"/>
    <s v="Solex"/>
    <s v="Standard"/>
    <s v="low"/>
    <s v="medium"/>
    <n v="945.04"/>
    <n v="507.58"/>
    <d v="1995-12-19T00:00:00"/>
    <n v="437.46"/>
    <s v="M"/>
    <n v="7"/>
    <d v="1955-04-01T00:00:00"/>
    <n v="65.303674131151695"/>
    <s v="Web Developer I"/>
    <s v="Health"/>
    <s v="Mass Customer"/>
    <s v="N"/>
    <s v="No"/>
    <n v="17"/>
    <m/>
  </r>
  <r>
    <n v="13003"/>
    <n v="8"/>
    <x v="1041"/>
    <d v="2017-04-11T00:00:00"/>
    <n v="263"/>
    <b v="0"/>
    <s v="Approved"/>
    <s v="Solex"/>
    <s v="Road"/>
    <s v="medium"/>
    <s v="small"/>
    <n v="1703.52"/>
    <n v="1516.13"/>
    <d v="2011-04-16T00:00:00"/>
    <n v="187.38999999999987"/>
    <s v="M"/>
    <n v="57"/>
    <d v="1969-12-01T00:00:00"/>
    <n v="50.624222076357178"/>
    <s v="Speech Pathologist"/>
    <s v="Health"/>
    <s v="Mass Customer"/>
    <s v="N"/>
    <s v="No"/>
    <n v="10"/>
    <m/>
  </r>
  <r>
    <n v="14371"/>
    <n v="0"/>
    <x v="130"/>
    <d v="2017-04-11T00:00:00"/>
    <n v="263"/>
    <b v="1"/>
    <s v="Approved"/>
    <s v="OHM Cycles"/>
    <s v="Road"/>
    <s v="high"/>
    <s v="large"/>
    <n v="12.01"/>
    <n v="7.21"/>
    <d v="1999-06-23T00:00:00"/>
    <n v="4.8"/>
    <s v="M"/>
    <n v="22"/>
    <d v="1962-09-18T00:00:00"/>
    <n v="57.832441254439367"/>
    <n v="0"/>
    <s v="Manufacturing"/>
    <s v="High Net Worth"/>
    <s v="N"/>
    <s v="Yes"/>
    <n v="18"/>
    <m/>
  </r>
  <r>
    <n v="14504"/>
    <n v="1"/>
    <x v="1112"/>
    <d v="2017-04-11T00:00:00"/>
    <n v="263"/>
    <b v="1"/>
    <s v="Approved"/>
    <s v="Giant Bicycles"/>
    <s v="Standard"/>
    <s v="medium"/>
    <s v="medium"/>
    <n v="1403.5"/>
    <n v="954.82"/>
    <d v="2012-12-02T00:00:00"/>
    <n v="448.67999999999995"/>
    <s v="F"/>
    <n v="52"/>
    <d v="1974-02-17T00:00:00"/>
    <n v="46.407783720192796"/>
    <s v="Assistant Professor"/>
    <s v="Health"/>
    <s v="Affluent Customer"/>
    <s v="N"/>
    <s v="Yes"/>
    <n v="17"/>
    <m/>
  </r>
  <r>
    <n v="14702"/>
    <n v="15"/>
    <x v="2567"/>
    <d v="2017-04-11T00:00:00"/>
    <n v="263"/>
    <b v="0"/>
    <s v="Approved"/>
    <s v="Norco Bicycles"/>
    <s v="Standard"/>
    <s v="low"/>
    <s v="medium"/>
    <n v="958.74"/>
    <n v="748.9"/>
    <d v="2011-05-07T00:00:00"/>
    <n v="209.84000000000003"/>
    <s v="F"/>
    <n v="19"/>
    <d v="1976-07-05T00:00:00"/>
    <n v="44.026961802384577"/>
    <s v="General Manager"/>
    <s v="Manufacturing"/>
    <s v="Affluent Customer"/>
    <s v="N"/>
    <s v="Yes"/>
    <n v="15"/>
    <m/>
  </r>
  <r>
    <n v="15455"/>
    <n v="52"/>
    <x v="3213"/>
    <d v="2017-04-11T00:00:00"/>
    <n v="263"/>
    <b v="0"/>
    <s v="Approved"/>
    <s v="OHM Cycles"/>
    <s v="Road"/>
    <s v="medium"/>
    <s v="medium"/>
    <n v="1280.28"/>
    <n v="829.51"/>
    <d v="2001-11-25T00:00:00"/>
    <n v="450.77"/>
    <s v="F"/>
    <n v="42"/>
    <d v="1979-02-04T00:00:00"/>
    <n v="41.440660432521561"/>
    <s v="Registered Nurse"/>
    <s v="Health"/>
    <s v="Affluent Customer"/>
    <s v="N"/>
    <s v="No"/>
    <n v="10"/>
    <m/>
  </r>
  <r>
    <n v="15755"/>
    <n v="50"/>
    <x v="1727"/>
    <d v="2017-04-11T00:00:00"/>
    <n v="263"/>
    <b v="1"/>
    <s v="Approved"/>
    <s v="Giant Bicycles"/>
    <s v="Standard"/>
    <s v="medium"/>
    <s v="medium"/>
    <n v="642.70000000000005"/>
    <n v="211.37"/>
    <d v="2002-03-22T00:00:00"/>
    <n v="431.33000000000004"/>
    <s v="M"/>
    <n v="24"/>
    <d v="1976-11-17T00:00:00"/>
    <n v="43.657098788685943"/>
    <s v="Assistant Professor"/>
    <s v="Manufacturing"/>
    <s v="High Net Worth"/>
    <s v="N"/>
    <s v="No"/>
    <n v="13"/>
    <m/>
  </r>
  <r>
    <n v="16557"/>
    <n v="46"/>
    <x v="1032"/>
    <d v="2017-04-11T00:00:00"/>
    <n v="263"/>
    <b v="1"/>
    <s v="Approved"/>
    <s v="Solex"/>
    <s v="Standard"/>
    <s v="low"/>
    <s v="medium"/>
    <n v="1289.8499999999999"/>
    <n v="74.510000000000005"/>
    <d v="2003-02-16T00:00:00"/>
    <n v="1215.3399999999999"/>
    <s v="M"/>
    <n v="7"/>
    <d v="1977-07-31T00:00:00"/>
    <n v="42.955728925672247"/>
    <s v="Staff Scientist"/>
    <s v="n/a"/>
    <s v="Mass Customer"/>
    <s v="N"/>
    <s v="Yes"/>
    <n v="15"/>
    <m/>
  </r>
  <r>
    <n v="16710"/>
    <n v="9"/>
    <x v="1839"/>
    <d v="2017-04-11T00:00:00"/>
    <n v="263"/>
    <b v="0"/>
    <s v="Approved"/>
    <s v="OHM Cycles"/>
    <s v="Road"/>
    <s v="medium"/>
    <s v="medium"/>
    <n v="742.54"/>
    <n v="667.4"/>
    <d v="1991-11-07T00:00:00"/>
    <n v="75.139999999999986"/>
    <s v="F"/>
    <n v="18"/>
    <d v="1976-04-29T00:00:00"/>
    <n v="44.210523446220193"/>
    <s v="Engineer III"/>
    <s v="Health"/>
    <s v="Mass Customer"/>
    <s v="N"/>
    <s v="No"/>
    <n v="15"/>
    <m/>
  </r>
  <r>
    <n v="14444"/>
    <n v="0"/>
    <x v="2208"/>
    <d v="2017-11-29T00:00:00"/>
    <m/>
    <b v="0"/>
    <s v="Approved"/>
    <m/>
    <m/>
    <m/>
    <m/>
    <n v="32.44"/>
    <m/>
    <m/>
    <m/>
    <m/>
    <m/>
    <m/>
    <m/>
    <m/>
    <m/>
    <m/>
    <m/>
    <m/>
    <m/>
    <m/>
  </r>
  <r>
    <n v="17729"/>
    <n v="54"/>
    <x v="368"/>
    <d v="2017-04-11T00:00:00"/>
    <n v="263"/>
    <b v="0"/>
    <s v="Approved"/>
    <s v="WeareA2B"/>
    <s v="Standard"/>
    <s v="medium"/>
    <s v="medium"/>
    <n v="1292.8399999999999"/>
    <n v="13.44"/>
    <d v="1993-06-23T00:00:00"/>
    <n v="1279.3999999999999"/>
    <s v="F"/>
    <n v="29"/>
    <d v="1959-07-08T00:00:00"/>
    <n v="61.03244125443937"/>
    <s v="Director of Sales"/>
    <s v="Financial Services"/>
    <s v="Affluent Customer"/>
    <s v="N"/>
    <s v="Yes"/>
    <n v="12"/>
    <m/>
  </r>
  <r>
    <n v="17813"/>
    <n v="59"/>
    <x v="2755"/>
    <d v="2017-04-11T00:00:00"/>
    <n v="263"/>
    <b v="1"/>
    <s v="Approved"/>
    <s v="WeareA2B"/>
    <s v="Standard"/>
    <s v="medium"/>
    <s v="small"/>
    <n v="1415.01"/>
    <n v="1259.3599999999999"/>
    <d v="2000-11-03T00:00:00"/>
    <n v="155.65000000000009"/>
    <s v="F"/>
    <n v="53"/>
    <d v="1981-09-24T00:00:00"/>
    <n v="38.802304268138002"/>
    <s v="Operator"/>
    <s v="Manufacturing"/>
    <s v="High Net Worth"/>
    <s v="N"/>
    <s v="Yes"/>
    <n v="7"/>
    <m/>
  </r>
  <r>
    <n v="18228"/>
    <n v="5"/>
    <x v="2613"/>
    <d v="2017-04-11T00:00:00"/>
    <n v="263"/>
    <b v="1"/>
    <s v="Approved"/>
    <s v="Giant Bicycles"/>
    <s v="Standard"/>
    <s v="high"/>
    <s v="medium"/>
    <n v="1129.1300000000001"/>
    <n v="677.48"/>
    <d v="2005-08-09T00:00:00"/>
    <n v="451.65000000000009"/>
    <s v="M"/>
    <n v="13"/>
    <d v="1977-09-25T00:00:00"/>
    <n v="42.802304268138002"/>
    <s v="Community Outreach Specialist"/>
    <s v="Financial Services"/>
    <s v="High Net Worth"/>
    <s v="N"/>
    <s v="No"/>
    <n v="12"/>
    <m/>
  </r>
  <r>
    <n v="18398"/>
    <n v="3"/>
    <x v="1057"/>
    <d v="2017-04-11T00:00:00"/>
    <n v="263"/>
    <b v="0"/>
    <s v="Approved"/>
    <s v="Trek Bicycles"/>
    <s v="Standard"/>
    <s v="medium"/>
    <s v="large"/>
    <n v="2091.4699999999998"/>
    <n v="388.92"/>
    <d v="2012-09-15T00:00:00"/>
    <n v="1702.5499999999997"/>
    <s v="F"/>
    <n v="4"/>
    <d v="1958-11-22T00:00:00"/>
    <n v="61.657098788685943"/>
    <n v="0"/>
    <s v="Financial Services"/>
    <s v="Mass Customer"/>
    <s v="N"/>
    <s v="Yes"/>
    <n v="5"/>
    <m/>
  </r>
  <r>
    <n v="18534"/>
    <n v="0"/>
    <x v="499"/>
    <d v="2017-04-11T00:00:00"/>
    <n v="263"/>
    <b v="0"/>
    <s v="Approved"/>
    <s v="Trek Bicycles"/>
    <s v="Standard"/>
    <s v="high"/>
    <s v="medium"/>
    <n v="495.72"/>
    <n v="297.43"/>
    <d v="2015-04-11T00:00:00"/>
    <n v="198.29000000000002"/>
    <s v="F"/>
    <n v="6"/>
    <d v="1978-07-04T00:00:00"/>
    <n v="42.029701528411969"/>
    <s v="Web Designer IV"/>
    <s v="Property"/>
    <s v="High Net Worth"/>
    <s v="N"/>
    <s v="No"/>
    <n v="7"/>
    <m/>
  </r>
  <r>
    <n v="18621"/>
    <n v="26"/>
    <x v="1915"/>
    <d v="2017-04-11T00:00:00"/>
    <n v="263"/>
    <b v="0"/>
    <s v="Approved"/>
    <s v="WeareA2B"/>
    <s v="Standard"/>
    <s v="medium"/>
    <s v="medium"/>
    <n v="1992.93"/>
    <n v="762.63"/>
    <d v="2016-11-22T00:00:00"/>
    <n v="1230.3000000000002"/>
    <s v="U"/>
    <n v="32"/>
    <d v="1899-12-30T00:00:00"/>
    <n v="0"/>
    <s v="Software Test Engineer IV"/>
    <s v="IT"/>
    <s v="Mass Customer"/>
    <s v="N"/>
    <s v="Yes"/>
    <n v="0"/>
    <m/>
  </r>
  <r>
    <n v="18789"/>
    <n v="83"/>
    <x v="2113"/>
    <d v="2017-04-11T00:00:00"/>
    <n v="263"/>
    <b v="0"/>
    <s v="Approved"/>
    <s v="Solex"/>
    <s v="Touring"/>
    <s v="medium"/>
    <s v="large"/>
    <n v="2083.94"/>
    <n v="675.03"/>
    <d v="2010-05-05T00:00:00"/>
    <n v="1408.91"/>
    <s v="M"/>
    <n v="89"/>
    <d v="1976-02-16T00:00:00"/>
    <n v="44.410523446220189"/>
    <s v="Assistant Manager"/>
    <s v="Health"/>
    <s v="Affluent Customer"/>
    <s v="N"/>
    <s v="No"/>
    <n v="22"/>
    <m/>
  </r>
  <r>
    <n v="18911"/>
    <n v="57"/>
    <x v="222"/>
    <d v="2017-04-11T00:00:00"/>
    <n v="263"/>
    <b v="1"/>
    <s v="Approved"/>
    <s v="WeareA2B"/>
    <s v="Touring"/>
    <s v="medium"/>
    <s v="large"/>
    <n v="1890.39"/>
    <n v="260.14"/>
    <d v="1993-07-20T00:00:00"/>
    <n v="1630.25"/>
    <s v="F"/>
    <n v="88"/>
    <d v="1976-08-16T00:00:00"/>
    <n v="43.911893309233889"/>
    <s v="Statistician II"/>
    <s v="Manufacturing"/>
    <s v="Mass Customer"/>
    <s v="N"/>
    <s v="Yes"/>
    <n v="19"/>
    <m/>
  </r>
  <r>
    <n v="19077"/>
    <n v="75"/>
    <x v="1273"/>
    <d v="2017-04-11T00:00:00"/>
    <n v="263"/>
    <b v="1"/>
    <s v="Approved"/>
    <s v="Giant Bicycles"/>
    <s v="Touring"/>
    <s v="medium"/>
    <s v="large"/>
    <n v="1873.97"/>
    <n v="863.95"/>
    <d v="2006-05-22T00:00:00"/>
    <n v="1010.02"/>
    <s v="M"/>
    <n v="56"/>
    <d v="1964-12-12T00:00:00"/>
    <n v="55.596824816083206"/>
    <s v="Professor"/>
    <s v="Manufacturing"/>
    <s v="Affluent Customer"/>
    <s v="N"/>
    <s v="No"/>
    <n v="19"/>
    <m/>
  </r>
  <r>
    <n v="19357"/>
    <n v="0"/>
    <x v="3460"/>
    <d v="2017-04-11T00:00:00"/>
    <n v="263"/>
    <b v="0"/>
    <s v="Approved"/>
    <s v="Giant Bicycles"/>
    <s v="Standard"/>
    <s v="medium"/>
    <s v="large"/>
    <n v="569.55999999999995"/>
    <n v="528.42999999999995"/>
    <d v="2003-09-10T00:00:00"/>
    <n v="41.129999999999995"/>
    <s v="F"/>
    <n v="23"/>
    <d v="1978-08-19T00:00:00"/>
    <n v="41.903674131151696"/>
    <s v="Registered Nurse"/>
    <s v="Health"/>
    <s v="High Net Worth"/>
    <s v="N"/>
    <s v="No"/>
    <n v="14"/>
    <m/>
  </r>
  <r>
    <n v="19560"/>
    <n v="4"/>
    <x v="832"/>
    <d v="2017-04-11T00:00:00"/>
    <n v="263"/>
    <b v="1"/>
    <s v="Approved"/>
    <s v="Giant Bicycles"/>
    <s v="Standard"/>
    <s v="high"/>
    <s v="medium"/>
    <n v="1129.1300000000001"/>
    <n v="677.48"/>
    <d v="2005-08-09T00:00:00"/>
    <n v="451.65000000000009"/>
    <s v="M"/>
    <n v="46"/>
    <d v="1961-07-03T00:00:00"/>
    <n v="59.043400158548955"/>
    <n v="0"/>
    <s v="Financial Services"/>
    <s v="Mass Customer"/>
    <s v="N"/>
    <s v="No"/>
    <n v="14"/>
    <m/>
  </r>
  <r>
    <n v="828"/>
    <n v="36"/>
    <x v="289"/>
    <d v="2017-04-10T00:00:00"/>
    <n v="264"/>
    <b v="0"/>
    <s v="Approved"/>
    <s v="Solex"/>
    <s v="Standard"/>
    <s v="low"/>
    <s v="medium"/>
    <n v="1289.8499999999999"/>
    <n v="74.510000000000005"/>
    <d v="2007-12-11T00:00:00"/>
    <n v="1215.3399999999999"/>
    <s v="M"/>
    <n v="12"/>
    <d v="1987-03-24T00:00:00"/>
    <n v="33.303674131151695"/>
    <s v="Tax Accountant"/>
    <s v="Telecommunications"/>
    <s v="High Net Worth"/>
    <s v="N"/>
    <s v="No"/>
    <n v="17"/>
    <m/>
  </r>
  <r>
    <n v="1095"/>
    <n v="27"/>
    <x v="1211"/>
    <d v="2017-04-10T00:00:00"/>
    <n v="264"/>
    <b v="1"/>
    <s v="Approved"/>
    <s v="Trek Bicycles"/>
    <s v="Standard"/>
    <s v="low"/>
    <s v="medium"/>
    <n v="1057.51"/>
    <n v="154.4"/>
    <d v="1994-07-12T00:00:00"/>
    <n v="903.11"/>
    <s v="F"/>
    <n v="60"/>
    <d v="1976-08-13T00:00:00"/>
    <n v="43.920112487316082"/>
    <s v="Engineer IV"/>
    <s v="Entertainment"/>
    <s v="High Net Worth"/>
    <s v="N"/>
    <s v="No"/>
    <n v="19"/>
    <m/>
  </r>
  <r>
    <n v="1676"/>
    <n v="61"/>
    <x v="809"/>
    <d v="2017-04-10T00:00:00"/>
    <n v="264"/>
    <b v="1"/>
    <s v="Approved"/>
    <s v="Norco Bicycles"/>
    <s v="Standard"/>
    <s v="medium"/>
    <s v="small"/>
    <n v="586.45000000000005"/>
    <n v="521.94000000000005"/>
    <d v="1998-12-16T00:00:00"/>
    <n v="64.509999999999991"/>
    <s v="F"/>
    <n v="56"/>
    <d v="1989-05-10T00:00:00"/>
    <n v="31.172167281836629"/>
    <n v="0"/>
    <s v="n/a"/>
    <s v="High Net Worth"/>
    <s v="N"/>
    <s v="Yes"/>
    <n v="14"/>
    <m/>
  </r>
  <r>
    <n v="1794"/>
    <n v="0"/>
    <x v="12"/>
    <d v="2017-04-10T00:00:00"/>
    <n v="264"/>
    <b v="0"/>
    <s v="Approved"/>
    <s v="Norco Bicycles"/>
    <s v="Road"/>
    <s v="medium"/>
    <s v="medium"/>
    <n v="543.39"/>
    <n v="407.54"/>
    <d v="2016-11-22T00:00:00"/>
    <n v="135.84999999999997"/>
    <s v="F"/>
    <n v="71"/>
    <d v="1977-02-18T00:00:00"/>
    <n v="43.402304268137996"/>
    <s v="Account Coordinator"/>
    <s v="Argiculture"/>
    <s v="High Net Worth"/>
    <s v="N"/>
    <s v="No"/>
    <n v="17"/>
    <m/>
  </r>
  <r>
    <n v="2376"/>
    <n v="0"/>
    <x v="1223"/>
    <d v="2017-04-10T00:00:00"/>
    <n v="264"/>
    <b v="1"/>
    <s v="Approved"/>
    <s v="Norco Bicycles"/>
    <s v="Standard"/>
    <s v="medium"/>
    <s v="medium"/>
    <n v="360.4"/>
    <n v="270.3"/>
    <d v="1997-01-25T00:00:00"/>
    <n v="90.099999999999966"/>
    <s v="F"/>
    <n v="99"/>
    <d v="1967-04-07T00:00:00"/>
    <n v="53.279016596905123"/>
    <n v="0"/>
    <s v="Manufacturing"/>
    <s v="High Net Worth"/>
    <s v="N"/>
    <s v="Yes"/>
    <n v="11"/>
    <m/>
  </r>
  <r>
    <n v="2435"/>
    <n v="4"/>
    <x v="1036"/>
    <d v="2017-04-10T00:00:00"/>
    <n v="264"/>
    <b v="1"/>
    <s v="Approved"/>
    <s v="Solex"/>
    <s v="Standard"/>
    <s v="medium"/>
    <s v="medium"/>
    <n v="1483.2"/>
    <n v="99.59"/>
    <d v="2010-08-20T00:00:00"/>
    <n v="1383.6100000000001"/>
    <s v="F"/>
    <n v="30"/>
    <d v="1957-04-26T00:00:00"/>
    <n v="63.232441254439372"/>
    <s v="Senior Sales Associate"/>
    <s v="Manufacturing"/>
    <s v="High Net Worth"/>
    <s v="N"/>
    <s v="Yes"/>
    <n v="11"/>
    <m/>
  </r>
  <r>
    <n v="2822"/>
    <n v="24"/>
    <x v="2087"/>
    <d v="2017-04-10T00:00:00"/>
    <n v="264"/>
    <b v="1"/>
    <s v="Approved"/>
    <s v="Solex"/>
    <s v="Road"/>
    <s v="medium"/>
    <s v="large"/>
    <n v="1777.8"/>
    <n v="820.78"/>
    <d v="2011-05-07T00:00:00"/>
    <n v="957.02"/>
    <s v="M"/>
    <n v="5"/>
    <d v="1988-01-22T00:00:00"/>
    <n v="32.470797418822933"/>
    <s v="Clinical Specialist"/>
    <s v="Health"/>
    <s v="Mass Customer"/>
    <s v="N"/>
    <s v="Yes"/>
    <n v="10"/>
    <m/>
  </r>
  <r>
    <n v="3017"/>
    <n v="75"/>
    <x v="1501"/>
    <d v="2017-04-10T00:00:00"/>
    <n v="264"/>
    <b v="1"/>
    <s v="Approved"/>
    <s v="Giant Bicycles"/>
    <s v="Touring"/>
    <s v="medium"/>
    <s v="large"/>
    <n v="1873.97"/>
    <n v="863.95"/>
    <d v="2006-05-22T00:00:00"/>
    <n v="1010.02"/>
    <s v="F"/>
    <n v="48"/>
    <d v="1975-01-18T00:00:00"/>
    <n v="45.489975501014712"/>
    <s v="Software Engineer III"/>
    <s v="Financial Services"/>
    <s v="Affluent Customer"/>
    <s v="N"/>
    <s v="No"/>
    <n v="13"/>
    <m/>
  </r>
  <r>
    <n v="3022"/>
    <n v="88"/>
    <x v="400"/>
    <d v="2017-04-10T00:00:00"/>
    <n v="264"/>
    <b v="1"/>
    <s v="Approved"/>
    <s v="Norco Bicycles"/>
    <s v="Standard"/>
    <s v="medium"/>
    <s v="medium"/>
    <n v="1198.46"/>
    <n v="381.1"/>
    <d v="2000-11-03T00:00:00"/>
    <n v="817.36"/>
    <s v="U"/>
    <n v="82"/>
    <d v="1899-12-30T00:00:00"/>
    <n v="0"/>
    <n v="0"/>
    <s v="IT"/>
    <s v="Mass Customer"/>
    <s v="N"/>
    <s v="Yes"/>
    <n v="0"/>
    <m/>
  </r>
  <r>
    <n v="3052"/>
    <n v="17"/>
    <x v="1065"/>
    <d v="2017-04-10T00:00:00"/>
    <n v="264"/>
    <b v="1"/>
    <s v="Approved"/>
    <s v="WeareA2B"/>
    <s v="Touring"/>
    <s v="medium"/>
    <s v="large"/>
    <n v="1362.99"/>
    <n v="57.74"/>
    <d v="1993-04-20T00:00:00"/>
    <n v="1305.25"/>
    <s v="M"/>
    <n v="60"/>
    <d v="2000-02-08T00:00:00"/>
    <n v="20.416002898274986"/>
    <s v="Physical Therapy Assistant"/>
    <s v="n/a"/>
    <s v="High Net Worth"/>
    <s v="N"/>
    <s v="No"/>
    <n v="3"/>
    <m/>
  </r>
  <r>
    <n v="3127"/>
    <n v="15"/>
    <x v="2071"/>
    <d v="2017-04-10T00:00:00"/>
    <n v="264"/>
    <b v="1"/>
    <s v="Approved"/>
    <s v="Norco Bicycles"/>
    <s v="Standard"/>
    <s v="low"/>
    <s v="medium"/>
    <n v="958.74"/>
    <n v="748.9"/>
    <d v="2013-03-12T00:00:00"/>
    <n v="209.84000000000003"/>
    <s v="F"/>
    <n v="56"/>
    <d v="1980-01-11T00:00:00"/>
    <n v="40.506413857179098"/>
    <s v="Human Resources Manager"/>
    <s v="Health"/>
    <s v="Mass Customer"/>
    <s v="N"/>
    <s v="No"/>
    <n v="12"/>
    <m/>
  </r>
  <r>
    <n v="4289"/>
    <n v="41"/>
    <x v="2184"/>
    <d v="2017-04-10T00:00:00"/>
    <n v="264"/>
    <b v="0"/>
    <s v="Approved"/>
    <s v="Solex"/>
    <s v="Road"/>
    <s v="medium"/>
    <s v="medium"/>
    <n v="416.98"/>
    <n v="312.74"/>
    <d v="2008-03-19T00:00:00"/>
    <n v="104.24000000000001"/>
    <s v="F"/>
    <n v="58"/>
    <d v="1997-08-20T00:00:00"/>
    <n v="22.887235774987314"/>
    <s v="Product Engineer"/>
    <s v="n/a"/>
    <s v="Mass Customer"/>
    <s v="N"/>
    <s v="Yes"/>
    <n v="1"/>
    <m/>
  </r>
  <r>
    <n v="4672"/>
    <n v="81"/>
    <x v="210"/>
    <d v="2017-04-10T00:00:00"/>
    <n v="264"/>
    <b v="0"/>
    <s v="Approved"/>
    <s v="Norco Bicycles"/>
    <s v="Standard"/>
    <s v="medium"/>
    <s v="small"/>
    <n v="586.45000000000005"/>
    <n v="521.94000000000005"/>
    <d v="1991-07-10T00:00:00"/>
    <n v="64.509999999999991"/>
    <s v="M"/>
    <n v="19"/>
    <d v="1980-04-15T00:00:00"/>
    <n v="40.246139884576358"/>
    <n v="0"/>
    <s v="Health"/>
    <s v="Mass Customer"/>
    <s v="N"/>
    <s v="No"/>
    <n v="15"/>
    <m/>
  </r>
  <r>
    <n v="4848"/>
    <n v="66"/>
    <x v="1870"/>
    <d v="2017-04-10T00:00:00"/>
    <n v="264"/>
    <b v="0"/>
    <s v="Approved"/>
    <s v="Giant Bicycles"/>
    <s v="Road"/>
    <s v="low"/>
    <s v="small"/>
    <n v="590.26"/>
    <n v="525.33000000000004"/>
    <d v="1995-10-24T00:00:00"/>
    <n v="64.92999999999995"/>
    <s v="M"/>
    <n v="55"/>
    <d v="1995-07-30T00:00:00"/>
    <n v="24.947509747590054"/>
    <n v="0"/>
    <s v="Retail"/>
    <s v="Mass Customer"/>
    <s v="N"/>
    <s v="Yes"/>
    <n v="7"/>
    <m/>
  </r>
  <r>
    <n v="5106"/>
    <n v="48"/>
    <x v="95"/>
    <d v="2017-04-10T00:00:00"/>
    <n v="264"/>
    <b v="1"/>
    <s v="Approved"/>
    <s v="WeareA2B"/>
    <s v="Standard"/>
    <s v="medium"/>
    <s v="medium"/>
    <n v="1762.96"/>
    <n v="950.52"/>
    <d v="2012-04-10T00:00:00"/>
    <n v="812.44"/>
    <s v="F"/>
    <n v="25"/>
    <d v="1965-06-20T00:00:00"/>
    <n v="55.076276870877727"/>
    <s v="Sales Associate"/>
    <s v="Financial Services"/>
    <s v="Affluent Customer"/>
    <s v="N"/>
    <s v="Yes"/>
    <n v="8"/>
    <m/>
  </r>
  <r>
    <n v="5602"/>
    <n v="8"/>
    <x v="1143"/>
    <d v="2017-04-10T00:00:00"/>
    <n v="264"/>
    <b v="0"/>
    <s v="Approved"/>
    <s v="Solex"/>
    <s v="Road"/>
    <s v="medium"/>
    <s v="small"/>
    <n v="1703.52"/>
    <n v="1516.13"/>
    <d v="2011-04-16T00:00:00"/>
    <n v="187.38999999999987"/>
    <s v="F"/>
    <n v="8"/>
    <d v="2001-05-22T00:00:00"/>
    <n v="19.131071391425671"/>
    <s v="Human Resources Assistant I"/>
    <s v="Financial Services"/>
    <s v="Mass Customer"/>
    <s v="N"/>
    <s v="No"/>
    <n v="1"/>
    <m/>
  </r>
  <r>
    <n v="6083"/>
    <n v="79"/>
    <x v="1372"/>
    <d v="2017-04-10T00:00:00"/>
    <n v="264"/>
    <b v="1"/>
    <s v="Approved"/>
    <s v="Norco Bicycles"/>
    <s v="Standard"/>
    <s v="medium"/>
    <s v="medium"/>
    <n v="1555.58"/>
    <n v="818.01"/>
    <d v="2003-09-09T00:00:00"/>
    <n v="737.56999999999994"/>
    <s v="F"/>
    <n v="18"/>
    <d v="1958-05-15T00:00:00"/>
    <n v="62.180386459918822"/>
    <s v="Senior Sales Associate"/>
    <s v="Manufacturing"/>
    <s v="Mass Customer"/>
    <s v="N"/>
    <s v="No"/>
    <n v="5"/>
    <m/>
  </r>
  <r>
    <n v="6163"/>
    <n v="51"/>
    <x v="1957"/>
    <d v="2017-04-10T00:00:00"/>
    <n v="264"/>
    <b v="1"/>
    <s v="Approved"/>
    <s v="OHM Cycles"/>
    <s v="Standard"/>
    <s v="high"/>
    <s v="medium"/>
    <n v="2005.66"/>
    <n v="1203.4000000000001"/>
    <d v="1997-02-09T00:00:00"/>
    <n v="802.26"/>
    <s v="M"/>
    <n v="33"/>
    <d v="1985-06-10T00:00:00"/>
    <n v="35.089975501014713"/>
    <s v="Analyst Programmer"/>
    <s v="Retail"/>
    <s v="Affluent Customer"/>
    <s v="N"/>
    <s v="Yes"/>
    <n v="4"/>
    <m/>
  </r>
  <r>
    <n v="6754"/>
    <n v="88"/>
    <x v="2228"/>
    <d v="2017-04-10T00:00:00"/>
    <n v="264"/>
    <b v="0"/>
    <s v="Approved"/>
    <s v="Norco Bicycles"/>
    <s v="Standard"/>
    <s v="medium"/>
    <s v="medium"/>
    <n v="1198.46"/>
    <n v="381.1"/>
    <d v="1998-12-16T00:00:00"/>
    <n v="817.36"/>
    <s v="M"/>
    <n v="27"/>
    <d v="1977-10-13T00:00:00"/>
    <n v="42.752989199644851"/>
    <s v="Librarian"/>
    <s v="Entertainment"/>
    <s v="Mass Customer"/>
    <s v="N"/>
    <s v="No"/>
    <n v="15"/>
    <m/>
  </r>
  <r>
    <n v="7105"/>
    <n v="56"/>
    <x v="1694"/>
    <d v="2017-04-10T00:00:00"/>
    <n v="264"/>
    <b v="0"/>
    <s v="Approved"/>
    <s v="OHM Cycles"/>
    <s v="Standard"/>
    <s v="medium"/>
    <s v="medium"/>
    <n v="183.86"/>
    <n v="137.9"/>
    <d v="1993-06-23T00:00:00"/>
    <n v="45.960000000000008"/>
    <s v="F"/>
    <n v="79"/>
    <d v="1958-09-10T00:00:00"/>
    <n v="61.857098788685946"/>
    <s v="Electrical Engineer"/>
    <s v="Manufacturing"/>
    <s v="Affluent Customer"/>
    <s v="N"/>
    <s v="Yes"/>
    <n v="11"/>
    <m/>
  </r>
  <r>
    <n v="7314"/>
    <n v="53"/>
    <x v="1996"/>
    <d v="2017-04-10T00:00:00"/>
    <n v="264"/>
    <b v="1"/>
    <s v="Approved"/>
    <s v="Giant Bicycles"/>
    <s v="Standard"/>
    <s v="high"/>
    <s v="medium"/>
    <n v="1274.93"/>
    <n v="764.96"/>
    <d v="2007-08-04T00:00:00"/>
    <n v="509.97"/>
    <s v="F"/>
    <n v="73"/>
    <d v="1977-05-24T00:00:00"/>
    <n v="43.142030295535257"/>
    <s v="Senior Financial Analyst"/>
    <s v="Financial Services"/>
    <s v="High Net Worth"/>
    <s v="N"/>
    <s v="No"/>
    <n v="17"/>
    <m/>
  </r>
  <r>
    <n v="7332"/>
    <n v="8"/>
    <x v="133"/>
    <d v="2017-04-10T00:00:00"/>
    <n v="264"/>
    <b v="1"/>
    <s v="Approved"/>
    <s v="Solex"/>
    <s v="Road"/>
    <s v="medium"/>
    <s v="small"/>
    <n v="1703.52"/>
    <n v="1516.13"/>
    <d v="2011-04-16T00:00:00"/>
    <n v="187.38999999999987"/>
    <s v="M"/>
    <n v="80"/>
    <d v="1997-01-03T00:00:00"/>
    <n v="23.514633035261287"/>
    <s v="Web Designer III"/>
    <s v="Manufacturing"/>
    <s v="Mass Customer"/>
    <s v="N"/>
    <s v="No"/>
    <n v="1"/>
    <m/>
  </r>
  <r>
    <n v="7976"/>
    <n v="38"/>
    <x v="2761"/>
    <d v="2017-04-10T00:00:00"/>
    <n v="264"/>
    <b v="0"/>
    <s v="Approved"/>
    <s v="Solex"/>
    <s v="Standard"/>
    <s v="medium"/>
    <s v="medium"/>
    <n v="1577.53"/>
    <n v="826.51"/>
    <d v="2011-03-16T00:00:00"/>
    <n v="751.02"/>
    <s v="M"/>
    <n v="82"/>
    <d v="1991-12-13T00:00:00"/>
    <n v="28.577646733891424"/>
    <s v="Developer III"/>
    <s v="n/a"/>
    <s v="Mass Customer"/>
    <s v="N"/>
    <s v="No"/>
    <n v="3"/>
    <m/>
  </r>
  <r>
    <n v="8214"/>
    <n v="77"/>
    <x v="2188"/>
    <d v="2017-04-10T00:00:00"/>
    <n v="264"/>
    <b v="1"/>
    <s v="Approved"/>
    <s v="WeareA2B"/>
    <s v="Standard"/>
    <s v="medium"/>
    <s v="medium"/>
    <n v="1769.64"/>
    <n v="108.76"/>
    <d v="2006-10-01T00:00:00"/>
    <n v="1660.88"/>
    <s v="F"/>
    <n v="5"/>
    <d v="1987-02-22T00:00:00"/>
    <n v="33.385865911973617"/>
    <s v="Nuclear Power Engineer"/>
    <s v="Manufacturing"/>
    <s v="High Net Worth"/>
    <s v="N"/>
    <s v="Yes"/>
    <n v="12"/>
    <m/>
  </r>
  <r>
    <n v="14480"/>
    <n v="88"/>
    <x v="3315"/>
    <d v="2017-11-03T00:00:00"/>
    <m/>
    <m/>
    <s v="Approved"/>
    <s v="Norco Bicycles"/>
    <s v="Standard"/>
    <s v="medium"/>
    <s v="medium"/>
    <n v="1198.46"/>
    <n v="381.1"/>
    <n v="36145"/>
    <m/>
    <m/>
    <m/>
    <m/>
    <m/>
    <m/>
    <m/>
    <m/>
    <m/>
    <m/>
    <m/>
    <m/>
  </r>
  <r>
    <n v="8757"/>
    <n v="91"/>
    <x v="1767"/>
    <d v="2017-04-10T00:00:00"/>
    <n v="264"/>
    <b v="0"/>
    <s v="Approved"/>
    <s v="Solex"/>
    <s v="Standard"/>
    <s v="medium"/>
    <s v="medium"/>
    <n v="100.35"/>
    <n v="75.260000000000005"/>
    <d v="2016-03-29T00:00:00"/>
    <n v="25.089999999999989"/>
    <s v="F"/>
    <n v="32"/>
    <d v="1967-02-24T00:00:00"/>
    <n v="53.39408509005581"/>
    <s v="Staff Scientist"/>
    <s v="Manufacturing"/>
    <s v="Mass Customer"/>
    <s v="N"/>
    <s v="Yes"/>
    <n v="8"/>
    <m/>
  </r>
  <r>
    <n v="8896"/>
    <n v="1"/>
    <x v="1987"/>
    <d v="2017-04-10T00:00:00"/>
    <n v="264"/>
    <b v="1"/>
    <s v="Approved"/>
    <s v="Giant Bicycles"/>
    <s v="Standard"/>
    <s v="medium"/>
    <s v="medium"/>
    <n v="1403.5"/>
    <n v="954.82"/>
    <d v="2016-11-14T00:00:00"/>
    <n v="448.67999999999995"/>
    <s v="M"/>
    <n v="83"/>
    <d v="1998-05-10T00:00:00"/>
    <n v="22.166687829781836"/>
    <s v="Associate Professor"/>
    <s v="IT"/>
    <s v="Affluent Customer"/>
    <s v="N"/>
    <s v="No"/>
    <n v="4"/>
    <m/>
  </r>
  <r>
    <n v="10229"/>
    <n v="85"/>
    <x v="2111"/>
    <d v="2017-04-10T00:00:00"/>
    <n v="264"/>
    <b v="0"/>
    <s v="Approved"/>
    <s v="WeareA2B"/>
    <s v="Standard"/>
    <s v="medium"/>
    <s v="medium"/>
    <n v="752.64"/>
    <n v="205.36"/>
    <d v="2015-08-02T00:00:00"/>
    <n v="547.28"/>
    <s v="F"/>
    <n v="48"/>
    <d v="1975-08-17T00:00:00"/>
    <n v="44.911893309233889"/>
    <s v="Account Representative I"/>
    <s v="Financial Services"/>
    <s v="Affluent Customer"/>
    <s v="N"/>
    <s v="No"/>
    <n v="10"/>
    <m/>
  </r>
  <r>
    <n v="10271"/>
    <n v="66"/>
    <x v="2512"/>
    <d v="2017-04-10T00:00:00"/>
    <n v="264"/>
    <b v="0"/>
    <s v="Approved"/>
    <s v="Giant Bicycles"/>
    <s v="Road"/>
    <s v="low"/>
    <s v="small"/>
    <n v="590.26"/>
    <n v="525.33000000000004"/>
    <d v="2002-08-31T00:00:00"/>
    <n v="64.92999999999995"/>
    <s v="F"/>
    <n v="93"/>
    <d v="1957-12-14T00:00:00"/>
    <n v="62.596824816083206"/>
    <n v="0"/>
    <s v="Health"/>
    <s v="Mass Customer"/>
    <s v="N"/>
    <s v="Yes"/>
    <n v="20"/>
    <m/>
  </r>
  <r>
    <n v="10689"/>
    <n v="61"/>
    <x v="2411"/>
    <d v="2017-04-10T00:00:00"/>
    <n v="264"/>
    <b v="1"/>
    <s v="Approved"/>
    <s v="Norco Bicycles"/>
    <s v="Standard"/>
    <s v="medium"/>
    <s v="small"/>
    <n v="586.45000000000005"/>
    <n v="521.94000000000005"/>
    <d v="1998-12-16T00:00:00"/>
    <n v="64.509999999999991"/>
    <s v="F"/>
    <n v="24"/>
    <d v="1980-06-29T00:00:00"/>
    <n v="40.040660432521562"/>
    <n v="0"/>
    <s v="Health"/>
    <s v="High Net Worth"/>
    <s v="N"/>
    <s v="Yes"/>
    <n v="4"/>
    <m/>
  </r>
  <r>
    <n v="11040"/>
    <n v="69"/>
    <x v="998"/>
    <d v="2017-04-10T00:00:00"/>
    <n v="264"/>
    <b v="1"/>
    <s v="Approved"/>
    <s v="Giant Bicycles"/>
    <s v="Road"/>
    <s v="medium"/>
    <s v="medium"/>
    <n v="792.9"/>
    <n v="594.67999999999995"/>
    <d v="2016-12-06T00:00:00"/>
    <n v="198.22000000000003"/>
    <s v="U"/>
    <n v="14"/>
    <d v="1899-12-30T00:00:00"/>
    <n v="0"/>
    <s v="Executive Secretary"/>
    <s v="IT"/>
    <s v="Mass Customer"/>
    <s v="N"/>
    <s v="Yes"/>
    <n v="0"/>
    <m/>
  </r>
  <r>
    <n v="11313"/>
    <n v="83"/>
    <x v="3293"/>
    <d v="2017-04-10T00:00:00"/>
    <n v="264"/>
    <b v="1"/>
    <s v="Approved"/>
    <s v="Solex"/>
    <s v="Touring"/>
    <s v="medium"/>
    <s v="large"/>
    <n v="2083.94"/>
    <n v="675.03"/>
    <d v="2013-09-16T00:00:00"/>
    <n v="1408.91"/>
    <s v="M"/>
    <n v="10"/>
    <d v="1971-10-21T00:00:00"/>
    <n v="48.736550843480465"/>
    <s v="Graphic Designer"/>
    <s v="Financial Services"/>
    <s v="Affluent Customer"/>
    <s v="N"/>
    <s v="No"/>
    <n v="10"/>
    <m/>
  </r>
  <r>
    <n v="11488"/>
    <n v="22"/>
    <x v="6"/>
    <d v="2017-04-10T00:00:00"/>
    <n v="264"/>
    <b v="0"/>
    <s v="Approved"/>
    <s v="WeareA2B"/>
    <s v="Standard"/>
    <s v="medium"/>
    <s v="medium"/>
    <n v="60.34"/>
    <n v="45.26"/>
    <d v="1993-10-02T00:00:00"/>
    <n v="15.080000000000005"/>
    <s v="F"/>
    <n v="54"/>
    <d v="1954-08-16T00:00:00"/>
    <n v="65.928331665398275"/>
    <s v="Research Nurse"/>
    <s v="Health"/>
    <s v="Affluent Customer"/>
    <s v="N"/>
    <s v="Yes"/>
    <n v="13"/>
    <m/>
  </r>
  <r>
    <n v="11633"/>
    <n v="17"/>
    <x v="1533"/>
    <d v="2017-04-10T00:00:00"/>
    <n v="264"/>
    <b v="0"/>
    <s v="Approved"/>
    <s v="Solex"/>
    <s v="Standard"/>
    <s v="high"/>
    <s v="medium"/>
    <n v="1024.6600000000001"/>
    <n v="614.79999999999995"/>
    <d v="1996-11-09T00:00:00"/>
    <n v="409.86000000000013"/>
    <s v="U"/>
    <n v="95"/>
    <d v="1899-12-30T00:00:00"/>
    <n v="0"/>
    <s v="Software Test Engineer IV"/>
    <s v="IT"/>
    <s v="Mass Customer"/>
    <s v="N"/>
    <s v="No"/>
    <n v="0"/>
    <m/>
  </r>
  <r>
    <n v="11687"/>
    <n v="10"/>
    <x v="2092"/>
    <d v="2017-04-10T00:00:00"/>
    <n v="264"/>
    <b v="0"/>
    <s v="Approved"/>
    <s v="WeareA2B"/>
    <s v="Touring"/>
    <s v="medium"/>
    <s v="medium"/>
    <n v="1466.68"/>
    <n v="363.25"/>
    <d v="2014-03-03T00:00:00"/>
    <n v="1103.43"/>
    <s v="M"/>
    <n v="66"/>
    <d v="1982-09-21T00:00:00"/>
    <n v="37.810523446220188"/>
    <s v="Accounting Assistant IV"/>
    <s v="Manufacturing"/>
    <s v="Affluent Customer"/>
    <s v="N"/>
    <s v="No"/>
    <n v="4"/>
    <m/>
  </r>
  <r>
    <n v="11697"/>
    <n v="38"/>
    <x v="144"/>
    <d v="2017-04-10T00:00:00"/>
    <n v="264"/>
    <b v="1"/>
    <s v="Approved"/>
    <s v="Solex"/>
    <s v="Standard"/>
    <s v="medium"/>
    <s v="medium"/>
    <n v="1577.53"/>
    <n v="826.51"/>
    <d v="2001-11-25T00:00:00"/>
    <n v="751.02"/>
    <s v="F"/>
    <n v="22"/>
    <d v="1964-09-04T00:00:00"/>
    <n v="55.868057692795531"/>
    <s v="Marketing Manager"/>
    <s v="Retail"/>
    <s v="Mass Customer"/>
    <s v="N"/>
    <s v="No"/>
    <n v="13"/>
    <m/>
  </r>
  <r>
    <n v="11896"/>
    <n v="49"/>
    <x v="1803"/>
    <d v="2017-04-10T00:00:00"/>
    <n v="264"/>
    <b v="1"/>
    <s v="Approved"/>
    <s v="Trek Bicycles"/>
    <s v="Road"/>
    <s v="medium"/>
    <s v="medium"/>
    <n v="533.51"/>
    <n v="400.13"/>
    <d v="1997-10-04T00:00:00"/>
    <n v="133.38"/>
    <s v="M"/>
    <n v="45"/>
    <d v="1958-03-16T00:00:00"/>
    <n v="62.34477002156266"/>
    <s v="Help Desk Technician"/>
    <s v="Financial Services"/>
    <s v="Mass Customer"/>
    <s v="N"/>
    <s v="Yes"/>
    <n v="15"/>
    <m/>
  </r>
  <r>
    <n v="14919"/>
    <n v="0"/>
    <x v="873"/>
    <d v="2017-04-10T00:00:00"/>
    <n v="264"/>
    <b v="1"/>
    <s v="Approved"/>
    <s v="Norco Bicycles"/>
    <s v="Road"/>
    <s v="medium"/>
    <s v="medium"/>
    <n v="543.39"/>
    <n v="407.54"/>
    <d v="1992-10-11T00:00:00"/>
    <n v="135.84999999999997"/>
    <s v="M"/>
    <n v="47"/>
    <d v="1967-04-23T00:00:00"/>
    <n v="53.235180980466765"/>
    <s v="Assistant Media Planner"/>
    <s v="Entertainment"/>
    <s v="High Net Worth"/>
    <s v="N"/>
    <s v="Yes"/>
    <n v="16"/>
    <m/>
  </r>
  <r>
    <n v="14968"/>
    <n v="87"/>
    <x v="998"/>
    <d v="2017-04-10T00:00:00"/>
    <n v="264"/>
    <b v="1"/>
    <s v="Approved"/>
    <s v="Giant Bicycles"/>
    <s v="Standard"/>
    <s v="high"/>
    <s v="medium"/>
    <n v="1179"/>
    <n v="707.4"/>
    <d v="1993-04-20T00:00:00"/>
    <n v="471.6"/>
    <s v="U"/>
    <n v="14"/>
    <d v="1899-12-30T00:00:00"/>
    <n v="0"/>
    <s v="Executive Secretary"/>
    <s v="IT"/>
    <s v="Mass Customer"/>
    <s v="N"/>
    <s v="Yes"/>
    <n v="0"/>
    <m/>
  </r>
  <r>
    <n v="15116"/>
    <n v="9"/>
    <x v="700"/>
    <d v="2017-04-10T00:00:00"/>
    <n v="264"/>
    <b v="0"/>
    <s v="Approved"/>
    <s v="OHM Cycles"/>
    <s v="Road"/>
    <s v="medium"/>
    <s v="medium"/>
    <n v="742.54"/>
    <n v="667.4"/>
    <d v="2004-08-17T00:00:00"/>
    <n v="75.139999999999986"/>
    <s v="F"/>
    <n v="6"/>
    <d v="1964-08-23T00:00:00"/>
    <n v="55.900934405124303"/>
    <s v="Structural Engineer"/>
    <s v="Manufacturing"/>
    <s v="Mass Customer"/>
    <s v="N"/>
    <s v="Yes"/>
    <n v="11"/>
    <m/>
  </r>
  <r>
    <n v="15677"/>
    <n v="3"/>
    <x v="1776"/>
    <d v="2017-04-10T00:00:00"/>
    <n v="264"/>
    <b v="0"/>
    <s v="Approved"/>
    <s v="Trek Bicycles"/>
    <s v="Standard"/>
    <s v="medium"/>
    <s v="large"/>
    <n v="2091.4699999999998"/>
    <n v="388.92"/>
    <d v="2015-05-21T00:00:00"/>
    <n v="1702.5499999999997"/>
    <s v="F"/>
    <n v="9"/>
    <d v="1981-07-31T00:00:00"/>
    <n v="38.952989199644847"/>
    <s v="Human Resources Manager"/>
    <s v="Financial Services"/>
    <s v="Mass Customer"/>
    <s v="N"/>
    <s v="No"/>
    <n v="8"/>
    <m/>
  </r>
  <r>
    <n v="15799"/>
    <n v="54"/>
    <x v="3195"/>
    <d v="2017-04-10T00:00:00"/>
    <n v="264"/>
    <b v="0"/>
    <s v="Approved"/>
    <s v="WeareA2B"/>
    <s v="Standard"/>
    <s v="medium"/>
    <s v="medium"/>
    <n v="1292.8399999999999"/>
    <n v="13.44"/>
    <d v="2009-04-12T00:00:00"/>
    <n v="1279.3999999999999"/>
    <s v="U"/>
    <n v="21"/>
    <d v="1899-12-30T00:00:00"/>
    <n v="0"/>
    <s v="Staff Scientist"/>
    <s v="IT"/>
    <s v="Affluent Customer"/>
    <s v="N"/>
    <s v="No"/>
    <n v="0"/>
    <m/>
  </r>
  <r>
    <n v="16657"/>
    <n v="33"/>
    <x v="3203"/>
    <d v="2017-04-10T00:00:00"/>
    <n v="264"/>
    <b v="1"/>
    <s v="Approved"/>
    <s v="Giant Bicycles"/>
    <s v="Standard"/>
    <s v="medium"/>
    <s v="small"/>
    <n v="1311.44"/>
    <n v="1167.18"/>
    <d v="1992-10-11T00:00:00"/>
    <n v="144.26"/>
    <s v="F"/>
    <n v="90"/>
    <d v="1988-09-17T00:00:00"/>
    <n v="31.816002898274984"/>
    <s v="Product Engineer"/>
    <s v="Property"/>
    <s v="Affluent Customer"/>
    <s v="N"/>
    <s v="No"/>
    <n v="12"/>
    <m/>
  </r>
  <r>
    <n v="17004"/>
    <n v="1"/>
    <x v="3144"/>
    <d v="2017-04-10T00:00:00"/>
    <n v="264"/>
    <b v="0"/>
    <s v="Approved"/>
    <s v="Giant Bicycles"/>
    <s v="Standard"/>
    <s v="medium"/>
    <s v="medium"/>
    <n v="1403.5"/>
    <n v="954.82"/>
    <d v="1991-11-07T00:00:00"/>
    <n v="448.67999999999995"/>
    <s v="M"/>
    <n v="3"/>
    <d v="1978-09-18T00:00:00"/>
    <n v="41.821482350329781"/>
    <s v="Director of Sales"/>
    <s v="Health"/>
    <s v="Mass Customer"/>
    <s v="N"/>
    <s v="Yes"/>
    <n v="16"/>
    <m/>
  </r>
  <r>
    <n v="17133"/>
    <n v="91"/>
    <x v="3188"/>
    <d v="2017-04-10T00:00:00"/>
    <n v="264"/>
    <b v="0"/>
    <s v="Approved"/>
    <s v="Solex"/>
    <s v="Standard"/>
    <s v="medium"/>
    <s v="medium"/>
    <n v="100.35"/>
    <n v="75.260000000000005"/>
    <d v="1999-07-26T00:00:00"/>
    <n v="25.089999999999989"/>
    <s v="F"/>
    <n v="16"/>
    <d v="1979-02-15T00:00:00"/>
    <n v="41.410523446220189"/>
    <n v="0"/>
    <s v="n/a"/>
    <s v="Mass Customer"/>
    <s v="N"/>
    <s v="No"/>
    <n v="11"/>
    <m/>
  </r>
  <r>
    <n v="17136"/>
    <n v="49"/>
    <x v="1425"/>
    <d v="2017-04-10T00:00:00"/>
    <n v="264"/>
    <b v="1"/>
    <s v="Approved"/>
    <s v="Trek Bicycles"/>
    <s v="Road"/>
    <s v="medium"/>
    <s v="medium"/>
    <n v="533.51"/>
    <n v="400.13"/>
    <d v="1991-01-21T00:00:00"/>
    <n v="133.38"/>
    <s v="M"/>
    <n v="25"/>
    <d v="1974-09-20T00:00:00"/>
    <n v="45.818742624302381"/>
    <s v="Accounting Assistant II"/>
    <s v="IT"/>
    <s v="Mass Customer"/>
    <s v="N"/>
    <s v="Yes"/>
    <n v="19"/>
    <m/>
  </r>
  <r>
    <n v="17372"/>
    <n v="4"/>
    <x v="359"/>
    <d v="2017-04-10T00:00:00"/>
    <n v="264"/>
    <b v="1"/>
    <s v="Approved"/>
    <s v="Giant Bicycles"/>
    <s v="Standard"/>
    <s v="high"/>
    <s v="medium"/>
    <n v="1129.1300000000001"/>
    <n v="677.48"/>
    <d v="2003-03-18T00:00:00"/>
    <n v="451.65000000000009"/>
    <s v="F"/>
    <n v="66"/>
    <d v="1968-12-28T00:00:00"/>
    <n v="51.550249473617448"/>
    <s v="Media Manager III"/>
    <s v="Health"/>
    <s v="Mass Customer"/>
    <s v="N"/>
    <s v="No"/>
    <n v="13"/>
    <m/>
  </r>
  <r>
    <n v="17439"/>
    <n v="0"/>
    <x v="1974"/>
    <d v="2017-04-10T00:00:00"/>
    <n v="264"/>
    <b v="0"/>
    <s v="Approved"/>
    <s v="Norco Bicycles"/>
    <s v="Road"/>
    <s v="medium"/>
    <s v="medium"/>
    <n v="544.04999999999995"/>
    <n v="376.84"/>
    <d v="2005-10-22T00:00:00"/>
    <n v="167.20999999999998"/>
    <s v="F"/>
    <n v="67"/>
    <d v="1986-01-10T00:00:00"/>
    <n v="34.503674131151698"/>
    <s v="Quality Engineer"/>
    <s v="Manufacturing"/>
    <s v="High Net Worth"/>
    <s v="N"/>
    <s v="No"/>
    <n v="18"/>
    <m/>
  </r>
  <r>
    <n v="17562"/>
    <n v="20"/>
    <x v="3136"/>
    <d v="2017-04-10T00:00:00"/>
    <n v="264"/>
    <b v="1"/>
    <s v="Approved"/>
    <s v="Trek Bicycles"/>
    <s v="Standard"/>
    <s v="medium"/>
    <s v="small"/>
    <n v="1775.81"/>
    <n v="1580.47"/>
    <d v="1996-04-05T00:00:00"/>
    <n v="195.33999999999992"/>
    <s v="F"/>
    <n v="28"/>
    <d v="1995-10-21T00:00:00"/>
    <n v="24.720112487316083"/>
    <s v="Web Developer I"/>
    <s v="Manufacturing"/>
    <s v="Mass Customer"/>
    <s v="N"/>
    <s v="Yes"/>
    <n v="3"/>
    <m/>
  </r>
  <r>
    <n v="17713"/>
    <n v="49"/>
    <x v="2352"/>
    <d v="2017-04-10T00:00:00"/>
    <n v="264"/>
    <b v="1"/>
    <s v="Approved"/>
    <s v="Trek Bicycles"/>
    <s v="Road"/>
    <s v="medium"/>
    <s v="medium"/>
    <n v="533.51"/>
    <n v="400.13"/>
    <d v="2012-06-04T00:00:00"/>
    <n v="133.38"/>
    <s v="M"/>
    <n v="59"/>
    <d v="1997-07-28T00:00:00"/>
    <n v="22.95024947361745"/>
    <s v="Senior Cost Accountant"/>
    <s v="Financial Services"/>
    <s v="Mass Customer"/>
    <s v="N"/>
    <s v="No"/>
    <n v="5"/>
    <m/>
  </r>
  <r>
    <n v="17808"/>
    <n v="96"/>
    <x v="2833"/>
    <d v="2017-04-10T00:00:00"/>
    <n v="264"/>
    <b v="1"/>
    <s v="Approved"/>
    <s v="WeareA2B"/>
    <s v="Road"/>
    <s v="low"/>
    <s v="small"/>
    <n v="1172.78"/>
    <n v="1043.77"/>
    <d v="2002-10-10T00:00:00"/>
    <n v="129.01"/>
    <s v="U"/>
    <n v="59"/>
    <s v="1843-12-21"/>
    <e v="#VALUE!"/>
    <s v="Legal Assistant"/>
    <s v="IT"/>
    <s v="Affluent Customer"/>
    <s v="N"/>
    <s v="No"/>
    <n v="20"/>
    <m/>
  </r>
  <r>
    <n v="18856"/>
    <n v="71"/>
    <x v="2700"/>
    <d v="2017-04-10T00:00:00"/>
    <n v="264"/>
    <b v="1"/>
    <s v="Approved"/>
    <s v="Solex"/>
    <s v="Standard"/>
    <s v="high"/>
    <s v="large"/>
    <n v="1842.92"/>
    <n v="1105.75"/>
    <d v="1995-10-24T00:00:00"/>
    <n v="737.17000000000007"/>
    <s v="M"/>
    <n v="90"/>
    <d v="1997-06-23T00:00:00"/>
    <n v="23.046139884576355"/>
    <s v="Internal Auditor"/>
    <s v="Manufacturing"/>
    <s v="Mass Customer"/>
    <s v="N"/>
    <s v="No"/>
    <n v="2"/>
    <m/>
  </r>
  <r>
    <n v="19016"/>
    <n v="80"/>
    <x v="1061"/>
    <d v="2017-04-10T00:00:00"/>
    <n v="264"/>
    <b v="1"/>
    <s v="Approved"/>
    <s v="OHM Cycles"/>
    <s v="Touring"/>
    <s v="low"/>
    <s v="medium"/>
    <n v="1073.07"/>
    <n v="933.84"/>
    <d v="1997-01-25T00:00:00"/>
    <n v="139.2299999999999"/>
    <s v="F"/>
    <n v="62"/>
    <d v="1968-06-22T00:00:00"/>
    <n v="52.068057692795534"/>
    <s v="Safety Technician III"/>
    <s v="Manufacturing"/>
    <s v="Mass Customer"/>
    <s v="N"/>
    <s v="No"/>
    <n v="19"/>
    <m/>
  </r>
  <r>
    <n v="19033"/>
    <n v="6"/>
    <x v="201"/>
    <d v="2017-04-10T00:00:00"/>
    <n v="264"/>
    <b v="0"/>
    <s v="Approved"/>
    <s v="OHM Cycles"/>
    <s v="Standard"/>
    <s v="high"/>
    <s v="medium"/>
    <n v="227.88"/>
    <n v="136.72999999999999"/>
    <d v="2003-02-07T00:00:00"/>
    <n v="91.15"/>
    <s v="F"/>
    <n v="11"/>
    <d v="1971-07-30T00:00:00"/>
    <n v="48.96394810375444"/>
    <s v="Chief Design Engineer"/>
    <s v="n/a"/>
    <s v="Mass Customer"/>
    <s v="N"/>
    <s v="No"/>
    <n v="13"/>
    <m/>
  </r>
  <r>
    <n v="220"/>
    <n v="10"/>
    <x v="1196"/>
    <d v="2017-04-09T00:00:00"/>
    <n v="265"/>
    <b v="1"/>
    <s v="Approved"/>
    <s v="WeareA2B"/>
    <s v="Touring"/>
    <s v="medium"/>
    <s v="medium"/>
    <n v="1466.68"/>
    <n v="363.25"/>
    <d v="2013-03-12T00:00:00"/>
    <n v="1103.43"/>
    <s v="F"/>
    <n v="52"/>
    <d v="1990-03-26T00:00:00"/>
    <n v="30.295454953069505"/>
    <s v="Design Engineer"/>
    <s v="Financial Services"/>
    <s v="Affluent Customer"/>
    <s v="N"/>
    <s v="Yes"/>
    <n v="11"/>
    <m/>
  </r>
  <r>
    <n v="671"/>
    <n v="67"/>
    <x v="2138"/>
    <d v="2017-04-09T00:00:00"/>
    <n v="265"/>
    <b v="0"/>
    <s v="Approved"/>
    <s v="Norco Bicycles"/>
    <s v="Road"/>
    <s v="medium"/>
    <s v="medium"/>
    <n v="544.04999999999995"/>
    <n v="376.84"/>
    <d v="2005-10-22T00:00:00"/>
    <n v="167.20999999999998"/>
    <s v="F"/>
    <n v="97"/>
    <d v="1977-12-28T00:00:00"/>
    <n v="42.544770021562655"/>
    <s v="Nuclear Power Engineer"/>
    <s v="Manufacturing"/>
    <s v="Affluent Customer"/>
    <s v="N"/>
    <s v="No"/>
    <n v="18"/>
    <m/>
  </r>
  <r>
    <n v="948"/>
    <n v="97"/>
    <x v="937"/>
    <d v="2017-04-09T00:00:00"/>
    <n v="265"/>
    <b v="0"/>
    <s v="Approved"/>
    <s v="Solex"/>
    <s v="Standard"/>
    <s v="medium"/>
    <s v="large"/>
    <n v="202.62"/>
    <n v="151.96"/>
    <d v="2016-03-29T00:00:00"/>
    <n v="50.66"/>
    <s v="F"/>
    <n v="45"/>
    <d v="1993-02-11T00:00:00"/>
    <n v="27.410523446220189"/>
    <s v="Desktop Support Technician"/>
    <s v="Manufacturing"/>
    <s v="Affluent Customer"/>
    <s v="N"/>
    <s v="No"/>
    <n v="1"/>
    <m/>
  </r>
  <r>
    <n v="1294"/>
    <n v="12"/>
    <x v="2249"/>
    <d v="2017-04-09T00:00:00"/>
    <n v="265"/>
    <b v="0"/>
    <s v="Approved"/>
    <s v="WeareA2B"/>
    <s v="Standard"/>
    <s v="medium"/>
    <s v="medium"/>
    <n v="1231.1500000000001"/>
    <n v="161.6"/>
    <d v="2004-08-17T00:00:00"/>
    <n v="1069.5500000000002"/>
    <s v="F"/>
    <n v="49"/>
    <d v="1989-02-15T00:00:00"/>
    <n v="31.402304268138"/>
    <s v="Design Engineer"/>
    <s v="Health"/>
    <s v="Mass Customer"/>
    <s v="N"/>
    <s v="No"/>
    <n v="16"/>
    <m/>
  </r>
  <r>
    <n v="1714"/>
    <n v="73"/>
    <x v="2783"/>
    <d v="2017-04-09T00:00:00"/>
    <n v="265"/>
    <b v="1"/>
    <s v="Approved"/>
    <s v="Solex"/>
    <s v="Standard"/>
    <s v="medium"/>
    <s v="medium"/>
    <n v="1945.43"/>
    <n v="333.18"/>
    <d v="2002-08-31T00:00:00"/>
    <n v="1612.25"/>
    <s v="M"/>
    <n v="89"/>
    <d v="1998-06-16T00:00:00"/>
    <n v="22.065317966768138"/>
    <s v="Senior Sales Associate"/>
    <s v="Manufacturing"/>
    <s v="Mass Customer"/>
    <s v="N"/>
    <s v="No"/>
    <n v="4"/>
    <m/>
  </r>
  <r>
    <n v="2304"/>
    <n v="42"/>
    <x v="1147"/>
    <d v="2017-04-09T00:00:00"/>
    <n v="265"/>
    <b v="0"/>
    <s v="Approved"/>
    <s v="OHM Cycles"/>
    <s v="Road"/>
    <s v="medium"/>
    <s v="small"/>
    <n v="1810"/>
    <n v="1610.9"/>
    <d v="2008-03-19T00:00:00"/>
    <n v="199.09999999999991"/>
    <s v="F"/>
    <n v="93"/>
    <d v="1960-11-18T00:00:00"/>
    <n v="59.665317966768136"/>
    <s v="Budget/Accounting Analyst I"/>
    <s v="n/a"/>
    <s v="Mass Customer"/>
    <s v="N"/>
    <s v="No"/>
    <n v="9"/>
    <m/>
  </r>
  <r>
    <n v="2590"/>
    <n v="0"/>
    <x v="1946"/>
    <d v="2017-04-09T00:00:00"/>
    <n v="265"/>
    <b v="0"/>
    <s v="Approved"/>
    <s v="Solex"/>
    <s v="Standard"/>
    <s v="medium"/>
    <s v="medium"/>
    <n v="71.489999999999995"/>
    <n v="53.62"/>
    <d v="2012-09-15T00:00:00"/>
    <n v="17.869999999999997"/>
    <s v="M"/>
    <n v="26"/>
    <d v="1980-03-30T00:00:00"/>
    <n v="40.289975501014709"/>
    <s v="Sales Representative"/>
    <s v="Retail"/>
    <s v="High Net Worth"/>
    <s v="N"/>
    <s v="Yes"/>
    <n v="21"/>
    <m/>
  </r>
  <r>
    <n v="3189"/>
    <n v="69"/>
    <x v="1805"/>
    <d v="2017-04-09T00:00:00"/>
    <n v="265"/>
    <b v="0"/>
    <s v="Approved"/>
    <s v="Norco Bicycles"/>
    <s v="Road"/>
    <s v="medium"/>
    <s v="large"/>
    <n v="1240.31"/>
    <n v="795.1"/>
    <d v="2011-01-10T00:00:00"/>
    <n v="445.20999999999992"/>
    <s v="F"/>
    <n v="89"/>
    <d v="1985-11-19T00:00:00"/>
    <n v="34.646139884576357"/>
    <s v="Dental Hygienist"/>
    <s v="Health"/>
    <s v="High Net Worth"/>
    <s v="N"/>
    <s v="No"/>
    <n v="7"/>
    <m/>
  </r>
  <r>
    <n v="3363"/>
    <n v="33"/>
    <x v="2539"/>
    <d v="2017-04-09T00:00:00"/>
    <n v="265"/>
    <b v="1"/>
    <s v="Approved"/>
    <s v="OHM Cycles"/>
    <s v="Road"/>
    <s v="medium"/>
    <s v="small"/>
    <n v="1810"/>
    <n v="1610.9"/>
    <d v="2008-03-19T00:00:00"/>
    <n v="199.09999999999991"/>
    <s v="M"/>
    <n v="65"/>
    <d v="1985-10-21T00:00:00"/>
    <n v="34.725591939370879"/>
    <s v="Executive Secretary"/>
    <s v="Retail"/>
    <s v="High Net Worth"/>
    <s v="N"/>
    <s v="Yes"/>
    <n v="7"/>
    <m/>
  </r>
  <r>
    <n v="3459"/>
    <n v="17"/>
    <x v="2219"/>
    <d v="2017-04-09T00:00:00"/>
    <n v="265"/>
    <b v="0"/>
    <s v="Approved"/>
    <s v="Solex"/>
    <s v="Standard"/>
    <s v="high"/>
    <s v="medium"/>
    <n v="1024.6600000000001"/>
    <n v="614.79999999999995"/>
    <d v="1996-11-09T00:00:00"/>
    <n v="409.86000000000013"/>
    <s v="M"/>
    <n v="4"/>
    <d v="1975-09-12T00:00:00"/>
    <n v="44.84066043252156"/>
    <s v="Internal Auditor"/>
    <s v="Health"/>
    <s v="Mass Customer"/>
    <s v="N"/>
    <s v="No"/>
    <n v="8"/>
    <m/>
  </r>
  <r>
    <n v="3510"/>
    <n v="83"/>
    <x v="1137"/>
    <d v="2017-04-09T00:00:00"/>
    <n v="265"/>
    <b v="0"/>
    <s v="Approved"/>
    <s v="Solex"/>
    <s v="Touring"/>
    <s v="medium"/>
    <s v="large"/>
    <n v="2083.94"/>
    <n v="675.03"/>
    <d v="2013-09-16T00:00:00"/>
    <n v="1408.91"/>
    <s v="M"/>
    <n v="96"/>
    <d v="1966-12-18T00:00:00"/>
    <n v="53.58038645991882"/>
    <s v="Software Test Engineer IV"/>
    <s v="Manufacturing"/>
    <s v="Affluent Customer"/>
    <s v="N"/>
    <s v="No"/>
    <n v="6"/>
    <m/>
  </r>
  <r>
    <n v="3527"/>
    <n v="31"/>
    <x v="536"/>
    <d v="2017-04-09T00:00:00"/>
    <n v="265"/>
    <b v="0"/>
    <s v="Approved"/>
    <s v="Giant Bicycles"/>
    <s v="Standard"/>
    <s v="medium"/>
    <s v="medium"/>
    <n v="230.91"/>
    <n v="173.18"/>
    <d v="1992-10-11T00:00:00"/>
    <n v="57.72999999999999"/>
    <s v="M"/>
    <n v="46"/>
    <d v="1997-07-19T00:00:00"/>
    <n v="22.974907007864026"/>
    <n v="0"/>
    <s v="Retail"/>
    <s v="Mass Customer"/>
    <s v="N"/>
    <s v="Yes"/>
    <n v="1"/>
    <m/>
  </r>
  <r>
    <n v="3707"/>
    <n v="91"/>
    <x v="1684"/>
    <d v="2017-04-09T00:00:00"/>
    <n v="265"/>
    <b v="1"/>
    <s v="Approved"/>
    <s v="Solex"/>
    <s v="Standard"/>
    <s v="medium"/>
    <s v="medium"/>
    <n v="100.35"/>
    <n v="75.260000000000005"/>
    <d v="1999-07-26T00:00:00"/>
    <n v="25.089999999999989"/>
    <s v="F"/>
    <n v="62"/>
    <d v="1977-11-14T00:00:00"/>
    <n v="42.665317966768136"/>
    <s v="Librarian"/>
    <s v="Entertainment"/>
    <s v="Affluent Customer"/>
    <s v="N"/>
    <s v="Yes"/>
    <n v="5"/>
    <m/>
  </r>
  <r>
    <n v="3716"/>
    <n v="17"/>
    <x v="1494"/>
    <d v="2017-04-09T00:00:00"/>
    <n v="265"/>
    <b v="1"/>
    <s v="Approved"/>
    <s v="WeareA2B"/>
    <s v="Touring"/>
    <s v="medium"/>
    <s v="large"/>
    <n v="1362.99"/>
    <n v="57.74"/>
    <d v="2005-12-07T00:00:00"/>
    <n v="1305.25"/>
    <s v="F"/>
    <n v="32"/>
    <d v="1960-11-26T00:00:00"/>
    <n v="59.643400158548957"/>
    <s v="Media Manager II"/>
    <s v="Financial Services"/>
    <s v="High Net Worth"/>
    <s v="N"/>
    <s v="Yes"/>
    <n v="13"/>
    <m/>
  </r>
  <r>
    <n v="4534"/>
    <n v="10"/>
    <x v="222"/>
    <d v="2017-04-09T00:00:00"/>
    <n v="265"/>
    <b v="0"/>
    <s v="Approved"/>
    <s v="WeareA2B"/>
    <s v="Touring"/>
    <s v="medium"/>
    <s v="medium"/>
    <n v="1466.68"/>
    <n v="363.25"/>
    <d v="2007-08-04T00:00:00"/>
    <n v="1103.43"/>
    <s v="F"/>
    <n v="88"/>
    <d v="1976-08-16T00:00:00"/>
    <n v="43.911893309233889"/>
    <s v="Statistician II"/>
    <s v="Manufacturing"/>
    <s v="Mass Customer"/>
    <s v="N"/>
    <s v="Yes"/>
    <n v="19"/>
    <m/>
  </r>
  <r>
    <n v="4765"/>
    <n v="100"/>
    <x v="94"/>
    <d v="2017-04-09T00:00:00"/>
    <n v="265"/>
    <b v="1"/>
    <s v="Approved"/>
    <s v="Norco Bicycles"/>
    <s v="Road"/>
    <s v="medium"/>
    <s v="medium"/>
    <n v="1036.5899999999999"/>
    <n v="206.35"/>
    <d v="1991-05-06T00:00:00"/>
    <n v="830.2399999999999"/>
    <s v="M"/>
    <n v="62"/>
    <d v="1992-12-13T00:00:00"/>
    <n v="27.574907007864027"/>
    <s v="Registered Nurse"/>
    <s v="Health"/>
    <s v="Affluent Customer"/>
    <s v="N"/>
    <s v="No"/>
    <n v="3"/>
    <m/>
  </r>
  <r>
    <n v="5105"/>
    <n v="42"/>
    <x v="1840"/>
    <d v="2017-04-09T00:00:00"/>
    <n v="265"/>
    <b v="0"/>
    <s v="Approved"/>
    <s v="OHM Cycles"/>
    <s v="Road"/>
    <s v="medium"/>
    <s v="small"/>
    <n v="1810"/>
    <n v="1610.9"/>
    <d v="2008-03-19T00:00:00"/>
    <n v="199.09999999999991"/>
    <s v="F"/>
    <n v="1"/>
    <d v="1974-06-16T00:00:00"/>
    <n v="46.08175632293252"/>
    <s v="Staff Accountant III"/>
    <s v="n/a"/>
    <s v="Mass Customer"/>
    <s v="N"/>
    <s v="No"/>
    <n v="11"/>
    <m/>
  </r>
  <r>
    <n v="5781"/>
    <n v="8"/>
    <x v="166"/>
    <d v="2017-04-09T00:00:00"/>
    <n v="265"/>
    <b v="1"/>
    <s v="Approved"/>
    <s v="Solex"/>
    <s v="Road"/>
    <s v="medium"/>
    <s v="small"/>
    <n v="1703.52"/>
    <n v="1516.13"/>
    <d v="2005-12-07T00:00:00"/>
    <n v="187.38999999999987"/>
    <s v="M"/>
    <n v="92"/>
    <d v="1995-12-17T00:00:00"/>
    <n v="24.563948103754438"/>
    <s v="Geologist I"/>
    <s v="Financial Services"/>
    <s v="Affluent Customer"/>
    <s v="N"/>
    <s v="Yes"/>
    <n v="4"/>
    <m/>
  </r>
  <r>
    <n v="6859"/>
    <n v="75"/>
    <x v="1536"/>
    <d v="2017-04-09T00:00:00"/>
    <n v="265"/>
    <b v="1"/>
    <s v="Approved"/>
    <s v="Giant Bicycles"/>
    <s v="Touring"/>
    <s v="medium"/>
    <s v="large"/>
    <n v="1873.97"/>
    <n v="863.95"/>
    <d v="2014-10-10T00:00:00"/>
    <n v="1010.02"/>
    <s v="F"/>
    <n v="7"/>
    <d v="1975-04-29T00:00:00"/>
    <n v="45.213263172247586"/>
    <s v="Administrative Officer"/>
    <s v="Financial Services"/>
    <s v="Mass Customer"/>
    <s v="N"/>
    <s v="Yes"/>
    <n v="16"/>
    <m/>
  </r>
  <r>
    <n v="6938"/>
    <n v="77"/>
    <x v="3461"/>
    <d v="2017-04-09T00:00:00"/>
    <n v="265"/>
    <b v="0"/>
    <s v="Approved"/>
    <s v="Norco Bicycles"/>
    <s v="Road"/>
    <s v="medium"/>
    <s v="large"/>
    <n v="1240.31"/>
    <n v="795.1"/>
    <d v="1991-07-10T00:00:00"/>
    <n v="445.20999999999992"/>
    <s v="M"/>
    <n v="4"/>
    <d v="1993-08-04T00:00:00"/>
    <n v="26.933811117453068"/>
    <s v="Registered Nurse"/>
    <s v="Health"/>
    <s v="Affluent Customer"/>
    <s v="N"/>
    <s v="Yes"/>
    <n v="3"/>
    <m/>
  </r>
  <r>
    <n v="7165"/>
    <n v="7"/>
    <x v="956"/>
    <d v="2017-04-09T00:00:00"/>
    <n v="265"/>
    <b v="1"/>
    <s v="Approved"/>
    <s v="Trek Bicycles"/>
    <s v="Road"/>
    <s v="low"/>
    <s v="medium"/>
    <n v="980.37"/>
    <n v="234.43"/>
    <d v="1991-11-07T00:00:00"/>
    <n v="745.94"/>
    <s v="F"/>
    <n v="30"/>
    <d v="1979-03-04T00:00:00"/>
    <n v="41.363948103754439"/>
    <s v="Actuary"/>
    <s v="Financial Services"/>
    <s v="Mass Customer"/>
    <s v="N"/>
    <s v="Yes"/>
    <n v="10"/>
    <m/>
  </r>
  <r>
    <n v="7181"/>
    <n v="13"/>
    <x v="3424"/>
    <d v="2017-04-09T00:00:00"/>
    <n v="265"/>
    <b v="1"/>
    <s v="Approved"/>
    <s v="Solex"/>
    <s v="Standard"/>
    <s v="medium"/>
    <s v="medium"/>
    <n v="1163.8900000000001"/>
    <n v="589.27"/>
    <d v="1996-11-09T00:00:00"/>
    <n v="574.62000000000012"/>
    <s v="F"/>
    <n v="67"/>
    <d v="1992-02-26T00:00:00"/>
    <n v="28.372167281836628"/>
    <s v="Cost Accountant"/>
    <s v="Financial Services"/>
    <s v="Mass Customer"/>
    <s v="N"/>
    <s v="Yes"/>
    <n v="7"/>
    <m/>
  </r>
  <r>
    <n v="7803"/>
    <n v="24"/>
    <x v="3314"/>
    <d v="2017-04-09T00:00:00"/>
    <n v="265"/>
    <b v="0"/>
    <s v="Approved"/>
    <s v="Solex"/>
    <s v="Road"/>
    <s v="medium"/>
    <s v="large"/>
    <n v="1777.8"/>
    <n v="820.78"/>
    <d v="2011-05-07T00:00:00"/>
    <n v="957.02"/>
    <s v="F"/>
    <n v="77"/>
    <d v="1973-08-30T00:00:00"/>
    <n v="46.876276870877724"/>
    <s v="Account Representative I"/>
    <s v="Retail"/>
    <s v="Mass Customer"/>
    <s v="N"/>
    <s v="No"/>
    <n v="14"/>
    <m/>
  </r>
  <r>
    <n v="7847"/>
    <n v="69"/>
    <x v="1947"/>
    <d v="2017-04-09T00:00:00"/>
    <n v="265"/>
    <b v="1"/>
    <s v="Approved"/>
    <s v="Norco Bicycles"/>
    <s v="Road"/>
    <s v="medium"/>
    <s v="large"/>
    <n v="1240.31"/>
    <n v="795.1"/>
    <d v="2011-01-10T00:00:00"/>
    <n v="445.20999999999992"/>
    <s v="M"/>
    <n v="65"/>
    <d v="1979-01-10T00:00:00"/>
    <n v="41.509153583206491"/>
    <s v="VP Sales"/>
    <s v="n/a"/>
    <s v="High Net Worth"/>
    <s v="N"/>
    <s v="No"/>
    <n v="17"/>
    <m/>
  </r>
  <r>
    <n v="7891"/>
    <n v="49"/>
    <x v="2389"/>
    <d v="2017-04-09T00:00:00"/>
    <n v="265"/>
    <b v="0"/>
    <s v="Approved"/>
    <s v="Solex"/>
    <s v="Standard"/>
    <s v="medium"/>
    <s v="large"/>
    <n v="1061.56"/>
    <n v="733.58"/>
    <d v="2010-11-05T00:00:00"/>
    <n v="327.9799999999999"/>
    <s v="M"/>
    <n v="97"/>
    <d v="1992-06-20T00:00:00"/>
    <n v="28.057098788685945"/>
    <s v="Food Chemist"/>
    <s v="Health"/>
    <s v="High Net Worth"/>
    <s v="N"/>
    <s v="Yes"/>
    <n v="7"/>
    <m/>
  </r>
  <r>
    <n v="8024"/>
    <n v="0"/>
    <x v="2260"/>
    <d v="2017-04-09T00:00:00"/>
    <n v="265"/>
    <b v="0"/>
    <s v="Approved"/>
    <s v="Trek Bicycles"/>
    <s v="Road"/>
    <s v="medium"/>
    <s v="medium"/>
    <n v="290.62"/>
    <n v="215.14"/>
    <d v="2004-12-18T00:00:00"/>
    <n v="75.480000000000018"/>
    <s v="F"/>
    <n v="96"/>
    <d v="1999-11-11T00:00:00"/>
    <n v="20.659838514713343"/>
    <s v="Nuclear Power Engineer"/>
    <s v="Manufacturing"/>
    <s v="High Net Worth"/>
    <s v="N"/>
    <s v="No"/>
    <n v="3"/>
    <m/>
  </r>
  <r>
    <n v="8534"/>
    <n v="76"/>
    <x v="2618"/>
    <d v="2017-04-09T00:00:00"/>
    <n v="265"/>
    <b v="1"/>
    <s v="Approved"/>
    <s v="WeareA2B"/>
    <s v="Road"/>
    <s v="low"/>
    <s v="small"/>
    <n v="1172.78"/>
    <n v="1043.77"/>
    <d v="2004-01-16T00:00:00"/>
    <n v="129.01"/>
    <s v="F"/>
    <n v="55"/>
    <d v="1980-01-08T00:00:00"/>
    <n v="40.514633035261284"/>
    <s v="Accounting Assistant I"/>
    <s v="Retail"/>
    <s v="High Net Worth"/>
    <s v="N"/>
    <s v="Yes"/>
    <n v="12"/>
    <m/>
  </r>
  <r>
    <n v="9329"/>
    <n v="8"/>
    <x v="1544"/>
    <d v="2017-04-09T00:00:00"/>
    <n v="265"/>
    <b v="1"/>
    <s v="Approved"/>
    <s v="Solex"/>
    <s v="Road"/>
    <s v="medium"/>
    <s v="small"/>
    <n v="1703.52"/>
    <n v="1516.13"/>
    <d v="2011-04-16T00:00:00"/>
    <n v="187.38999999999987"/>
    <s v="F"/>
    <n v="92"/>
    <d v="1980-09-26T00:00:00"/>
    <n v="39.796824816083202"/>
    <s v="Marketing Assistant"/>
    <s v="n/a"/>
    <s v="Affluent Customer"/>
    <s v="N"/>
    <s v="Yes"/>
    <n v="6"/>
    <m/>
  </r>
  <r>
    <n v="9460"/>
    <n v="74"/>
    <x v="1041"/>
    <d v="2017-04-09T00:00:00"/>
    <n v="265"/>
    <b v="1"/>
    <s v="Approved"/>
    <s v="WeareA2B"/>
    <s v="Standard"/>
    <s v="medium"/>
    <s v="medium"/>
    <n v="1228.07"/>
    <n v="400.91"/>
    <d v="2000-05-22T00:00:00"/>
    <n v="827.15999999999985"/>
    <s v="M"/>
    <n v="57"/>
    <d v="1969-12-01T00:00:00"/>
    <n v="50.624222076357178"/>
    <s v="Speech Pathologist"/>
    <s v="Health"/>
    <s v="Mass Customer"/>
    <s v="N"/>
    <s v="No"/>
    <n v="10"/>
    <m/>
  </r>
  <r>
    <n v="9685"/>
    <n v="91"/>
    <x v="2139"/>
    <d v="2017-04-09T00:00:00"/>
    <n v="265"/>
    <b v="1"/>
    <s v="Approved"/>
    <s v="Solex"/>
    <s v="Standard"/>
    <s v="medium"/>
    <s v="medium"/>
    <n v="100.35"/>
    <n v="75.260000000000005"/>
    <d v="2003-09-10T00:00:00"/>
    <n v="25.089999999999989"/>
    <s v="M"/>
    <n v="69"/>
    <d v="1997-07-30T00:00:00"/>
    <n v="22.944770021562658"/>
    <s v="Quality Engineer"/>
    <s v="IT"/>
    <s v="Mass Customer"/>
    <s v="N"/>
    <s v="Yes"/>
    <n v="5"/>
    <m/>
  </r>
  <r>
    <n v="9687"/>
    <n v="10"/>
    <x v="258"/>
    <d v="2017-04-09T00:00:00"/>
    <n v="265"/>
    <b v="0"/>
    <s v="Approved"/>
    <s v="Solex"/>
    <s v="Standard"/>
    <s v="medium"/>
    <s v="medium"/>
    <n v="1945.43"/>
    <n v="333.18"/>
    <d v="2011-01-10T00:00:00"/>
    <n v="1612.25"/>
    <s v="F"/>
    <n v="58"/>
    <d v="1980-10-25T00:00:00"/>
    <n v="39.717372761288686"/>
    <s v="Civil Engineer"/>
    <s v="Manufacturing"/>
    <s v="High Net Worth"/>
    <s v="N"/>
    <s v="Yes"/>
    <n v="11"/>
    <m/>
  </r>
  <r>
    <n v="10358"/>
    <n v="53"/>
    <x v="968"/>
    <d v="2017-04-09T00:00:00"/>
    <n v="265"/>
    <b v="0"/>
    <s v="Approved"/>
    <s v="Giant Bicycles"/>
    <s v="Standard"/>
    <s v="high"/>
    <s v="medium"/>
    <n v="1274.93"/>
    <n v="764.96"/>
    <d v="2011-05-07T00:00:00"/>
    <n v="509.97"/>
    <s v="F"/>
    <n v="19"/>
    <d v="1965-11-22T00:00:00"/>
    <n v="54.65161933663115"/>
    <s v="Human Resources Manager"/>
    <s v="Financial Services"/>
    <s v="High Net Worth"/>
    <s v="N"/>
    <s v="Yes"/>
    <n v="12"/>
    <m/>
  </r>
  <r>
    <n v="10525"/>
    <n v="73"/>
    <x v="76"/>
    <d v="2017-04-09T00:00:00"/>
    <n v="265"/>
    <b v="1"/>
    <s v="Approved"/>
    <s v="Solex"/>
    <s v="Standard"/>
    <s v="medium"/>
    <s v="medium"/>
    <n v="1945.43"/>
    <n v="333.18"/>
    <d v="2011-01-10T00:00:00"/>
    <n v="1612.25"/>
    <s v="F"/>
    <n v="40"/>
    <d v="1968-11-05T00:00:00"/>
    <n v="51.695454953069508"/>
    <s v="Database Administrator III"/>
    <s v="Manufacturing"/>
    <s v="Mass Customer"/>
    <s v="N"/>
    <s v="Yes"/>
    <n v="19"/>
    <m/>
  </r>
  <r>
    <n v="10612"/>
    <n v="45"/>
    <x v="2053"/>
    <d v="2017-04-09T00:00:00"/>
    <n v="265"/>
    <b v="0"/>
    <s v="Approved"/>
    <s v="Solex"/>
    <s v="Standard"/>
    <s v="medium"/>
    <s v="medium"/>
    <n v="441.49"/>
    <n v="84.99"/>
    <d v="1993-04-12T00:00:00"/>
    <n v="356.5"/>
    <s v="F"/>
    <n v="2"/>
    <d v="1954-01-15T00:00:00"/>
    <n v="66.511893309233884"/>
    <s v="Desktop Support Technician"/>
    <s v="IT"/>
    <s v="Mass Customer"/>
    <s v="N"/>
    <s v="No"/>
    <n v="5"/>
    <m/>
  </r>
  <r>
    <n v="10682"/>
    <n v="4"/>
    <x v="11"/>
    <d v="2017-04-09T00:00:00"/>
    <n v="265"/>
    <b v="0"/>
    <s v="Approved"/>
    <s v="Giant Bicycles"/>
    <s v="Standard"/>
    <s v="high"/>
    <s v="medium"/>
    <n v="1129.1300000000001"/>
    <n v="677.48"/>
    <d v="2005-08-09T00:00:00"/>
    <n v="451.65000000000009"/>
    <s v="F"/>
    <n v="44"/>
    <d v="1978-08-07T00:00:00"/>
    <n v="41.936550843480468"/>
    <s v="Compensation Analyst"/>
    <s v="Financial Services"/>
    <s v="Mass Customer"/>
    <s v="N"/>
    <s v="No"/>
    <n v="11"/>
    <m/>
  </r>
  <r>
    <n v="14545"/>
    <n v="0"/>
    <x v="2560"/>
    <d v="2017-09-21T00:00:00"/>
    <m/>
    <m/>
    <s v="Approved"/>
    <s v="Giant Bicycles"/>
    <s v="Standard"/>
    <s v="medium"/>
    <s v="large"/>
    <n v="569.55999999999995"/>
    <n v="528.42999999999995"/>
    <n v="37874"/>
    <m/>
    <m/>
    <m/>
    <m/>
    <m/>
    <m/>
    <m/>
    <m/>
    <m/>
    <m/>
    <m/>
    <m/>
  </r>
  <r>
    <n v="11252"/>
    <n v="29"/>
    <x v="1447"/>
    <d v="2017-04-09T00:00:00"/>
    <n v="265"/>
    <b v="0"/>
    <s v="Approved"/>
    <s v="WeareA2B"/>
    <s v="Standard"/>
    <s v="medium"/>
    <s v="medium"/>
    <n v="1065.03"/>
    <n v="230.09"/>
    <d v="2000-11-03T00:00:00"/>
    <n v="834.93999999999994"/>
    <s v="F"/>
    <n v="35"/>
    <d v="1988-05-07T00:00:00"/>
    <n v="32.180386459918822"/>
    <s v="Sales Associate"/>
    <s v="IT"/>
    <s v="High Net Worth"/>
    <s v="N"/>
    <s v="No"/>
    <n v="14"/>
    <m/>
  </r>
  <r>
    <n v="12989"/>
    <n v="11"/>
    <x v="371"/>
    <d v="2017-04-09T00:00:00"/>
    <n v="265"/>
    <b v="1"/>
    <s v="Approved"/>
    <s v="Giant Bicycles"/>
    <s v="Standard"/>
    <s v="high"/>
    <s v="medium"/>
    <n v="1274.93"/>
    <n v="764.96"/>
    <d v="2013-03-12T00:00:00"/>
    <n v="509.97"/>
    <s v="M"/>
    <n v="78"/>
    <d v="1957-07-30T00:00:00"/>
    <n v="62.972167281836626"/>
    <s v="Chemical Engineer"/>
    <s v="Manufacturing"/>
    <s v="Mass Customer"/>
    <s v="N"/>
    <s v="Yes"/>
    <n v="14"/>
    <m/>
  </r>
  <r>
    <n v="12996"/>
    <n v="47"/>
    <x v="1168"/>
    <d v="2017-04-09T00:00:00"/>
    <n v="265"/>
    <b v="1"/>
    <s v="Approved"/>
    <s v="Trek Bicycles"/>
    <s v="Road"/>
    <s v="low"/>
    <s v="small"/>
    <n v="1720.7"/>
    <n v="1531.42"/>
    <d v="2006-10-01T00:00:00"/>
    <n v="189.27999999999997"/>
    <s v="M"/>
    <n v="93"/>
    <d v="1977-02-01T00:00:00"/>
    <n v="43.448879610603754"/>
    <s v="Nurse Practicioner"/>
    <s v="Retail"/>
    <s v="Affluent Customer"/>
    <s v="N"/>
    <s v="No"/>
    <n v="14"/>
    <m/>
  </r>
  <r>
    <n v="12999"/>
    <n v="40"/>
    <x v="3462"/>
    <d v="2017-04-09T00:00:00"/>
    <n v="265"/>
    <b v="0"/>
    <s v="Approved"/>
    <s v="OHM Cycles"/>
    <s v="Standard"/>
    <s v="high"/>
    <s v="medium"/>
    <n v="1458.17"/>
    <n v="874.9"/>
    <d v="2006-02-02T00:00:00"/>
    <n v="583.2700000000001"/>
    <s v="F"/>
    <n v="0"/>
    <d v="1987-10-10T00:00:00"/>
    <n v="32.755728925672244"/>
    <s v="VP Quality Control"/>
    <s v="n/a"/>
    <s v="Mass Customer"/>
    <s v="N"/>
    <s v="No"/>
    <n v="5"/>
    <m/>
  </r>
  <r>
    <n v="13135"/>
    <n v="55"/>
    <x v="3346"/>
    <d v="2017-04-09T00:00:00"/>
    <n v="265"/>
    <b v="0"/>
    <s v="Approved"/>
    <s v="Trek Bicycles"/>
    <s v="Road"/>
    <s v="medium"/>
    <s v="large"/>
    <n v="1894.19"/>
    <n v="598.76"/>
    <d v="2015-10-18T00:00:00"/>
    <n v="1295.43"/>
    <s v="F"/>
    <n v="29"/>
    <d v="1967-09-30T00:00:00"/>
    <n v="52.796824816083202"/>
    <s v="Developer III"/>
    <s v="n/a"/>
    <s v="Affluent Customer"/>
    <s v="N"/>
    <s v="Yes"/>
    <n v="14"/>
    <m/>
  </r>
  <r>
    <n v="13160"/>
    <n v="2"/>
    <x v="973"/>
    <d v="2017-04-09T00:00:00"/>
    <n v="265"/>
    <b v="0"/>
    <s v="Approved"/>
    <s v="Solex"/>
    <s v="Standard"/>
    <s v="medium"/>
    <s v="medium"/>
    <n v="71.489999999999995"/>
    <n v="53.62"/>
    <d v="2012-09-15T00:00:00"/>
    <n v="17.869999999999997"/>
    <s v="M"/>
    <n v="41"/>
    <d v="1996-12-25T00:00:00"/>
    <n v="23.539290569507862"/>
    <s v="VP Product Management"/>
    <s v="n/a"/>
    <s v="Mass Customer"/>
    <s v="N"/>
    <s v="Yes"/>
    <n v="6"/>
    <m/>
  </r>
  <r>
    <n v="13162"/>
    <n v="64"/>
    <x v="1214"/>
    <d v="2017-04-09T00:00:00"/>
    <n v="265"/>
    <b v="1"/>
    <s v="Approved"/>
    <s v="Trek Bicycles"/>
    <s v="Standard"/>
    <s v="medium"/>
    <s v="large"/>
    <n v="1469.44"/>
    <n v="596.54999999999995"/>
    <d v="1992-10-02T00:00:00"/>
    <n v="872.8900000000001"/>
    <s v="M"/>
    <n v="27"/>
    <d v="2000-02-24T00:00:00"/>
    <n v="20.372167281836628"/>
    <s v="Web Developer III"/>
    <s v="Manufacturing"/>
    <s v="Affluent Customer"/>
    <s v="N"/>
    <s v="Yes"/>
    <n v="2"/>
    <m/>
  </r>
  <r>
    <n v="13567"/>
    <n v="76"/>
    <x v="1678"/>
    <d v="2017-04-09T00:00:00"/>
    <n v="265"/>
    <b v="0"/>
    <s v="Approved"/>
    <s v="WeareA2B"/>
    <s v="Standard"/>
    <s v="low"/>
    <s v="medium"/>
    <n v="642.30999999999995"/>
    <n v="513.85"/>
    <d v="2014-10-10T00:00:00"/>
    <n v="128.45999999999992"/>
    <s v="M"/>
    <n v="51"/>
    <d v="1956-11-27T00:00:00"/>
    <n v="63.643400158548957"/>
    <s v="Quality Control Specialist"/>
    <s v="Manufacturing"/>
    <s v="Affluent Customer"/>
    <s v="N"/>
    <s v="No"/>
    <n v="16"/>
    <m/>
  </r>
  <r>
    <n v="14319"/>
    <n v="76"/>
    <x v="1848"/>
    <d v="2017-04-09T00:00:00"/>
    <n v="265"/>
    <b v="1"/>
    <s v="Approved"/>
    <s v="WeareA2B"/>
    <s v="Road"/>
    <s v="low"/>
    <s v="small"/>
    <n v="1172.78"/>
    <n v="1043.77"/>
    <d v="2004-01-16T00:00:00"/>
    <n v="129.01"/>
    <s v="M"/>
    <n v="49"/>
    <d v="1989-07-28T00:00:00"/>
    <n v="30.955728925672247"/>
    <s v="Administrative Assistant III"/>
    <s v="IT"/>
    <s v="High Net Worth"/>
    <s v="N"/>
    <s v="Yes"/>
    <n v="15"/>
    <m/>
  </r>
  <r>
    <n v="14336"/>
    <n v="58"/>
    <x v="607"/>
    <d v="2017-04-09T00:00:00"/>
    <n v="265"/>
    <b v="0"/>
    <s v="Approved"/>
    <s v="OHM Cycles"/>
    <s v="Standard"/>
    <s v="medium"/>
    <s v="medium"/>
    <n v="912.52"/>
    <n v="141.4"/>
    <d v="2015-10-18T00:00:00"/>
    <n v="771.12"/>
    <s v="F"/>
    <n v="17"/>
    <d v="1991-11-25T00:00:00"/>
    <n v="28.626961802384574"/>
    <s v="Structural Analysis Engineer"/>
    <s v="Health"/>
    <s v="Mass Customer"/>
    <s v="N"/>
    <s v="No"/>
    <n v="9"/>
    <m/>
  </r>
  <r>
    <n v="14619"/>
    <n v="78"/>
    <x v="3031"/>
    <d v="2017-04-09T00:00:00"/>
    <n v="265"/>
    <b v="1"/>
    <s v="Approved"/>
    <s v="Giant Bicycles"/>
    <s v="Standard"/>
    <s v="medium"/>
    <s v="large"/>
    <n v="1765.3"/>
    <n v="709.48"/>
    <d v="2013-09-16T00:00:00"/>
    <n v="1055.82"/>
    <s v="M"/>
    <n v="88"/>
    <d v="1973-08-18T00:00:00"/>
    <n v="46.909153583206489"/>
    <s v="Design Engineer"/>
    <s v="Manufacturing"/>
    <s v="Mass Customer"/>
    <s v="N"/>
    <s v="Yes"/>
    <n v="11"/>
    <m/>
  </r>
  <r>
    <n v="14640"/>
    <n v="49"/>
    <x v="1144"/>
    <d v="2017-04-09T00:00:00"/>
    <n v="265"/>
    <b v="0"/>
    <s v="Approved"/>
    <s v="Trek Bicycles"/>
    <s v="Road"/>
    <s v="medium"/>
    <s v="medium"/>
    <n v="533.51"/>
    <n v="400.13"/>
    <d v="2012-06-04T00:00:00"/>
    <n v="133.38"/>
    <s v="M"/>
    <n v="60"/>
    <d v="1977-12-04T00:00:00"/>
    <n v="42.610523446220192"/>
    <s v="Physical Therapy Assistant"/>
    <s v="n/a"/>
    <s v="Affluent Customer"/>
    <s v="N"/>
    <s v="No"/>
    <n v="16"/>
    <m/>
  </r>
  <r>
    <n v="14720"/>
    <n v="59"/>
    <x v="317"/>
    <d v="2017-04-09T00:00:00"/>
    <n v="265"/>
    <b v="1"/>
    <s v="Approved"/>
    <s v="Solex"/>
    <s v="Standard"/>
    <s v="medium"/>
    <s v="large"/>
    <n v="1061.56"/>
    <n v="733.58"/>
    <d v="1993-06-23T00:00:00"/>
    <n v="327.9799999999999"/>
    <s v="M"/>
    <n v="98"/>
    <d v="1973-12-28T00:00:00"/>
    <n v="46.547509747590055"/>
    <s v="Speech Pathologist"/>
    <s v="Property"/>
    <s v="Affluent Customer"/>
    <s v="N"/>
    <s v="Yes"/>
    <n v="12"/>
    <m/>
  </r>
  <r>
    <n v="15597"/>
    <n v="49"/>
    <x v="1949"/>
    <d v="2017-04-09T00:00:00"/>
    <n v="265"/>
    <b v="1"/>
    <s v="Approved"/>
    <s v="Trek Bicycles"/>
    <s v="Road"/>
    <s v="medium"/>
    <s v="medium"/>
    <n v="533.51"/>
    <n v="400.13"/>
    <d v="2012-06-04T00:00:00"/>
    <n v="133.38"/>
    <s v="M"/>
    <n v="89"/>
    <d v="1978-04-21T00:00:00"/>
    <n v="42.232441254439372"/>
    <s v="Geological Engineer"/>
    <s v="Manufacturing"/>
    <s v="Mass Customer"/>
    <s v="N"/>
    <s v="No"/>
    <n v="6"/>
    <m/>
  </r>
  <r>
    <n v="16200"/>
    <n v="61"/>
    <x v="1682"/>
    <d v="2017-04-09T00:00:00"/>
    <n v="265"/>
    <b v="1"/>
    <s v="Approved"/>
    <s v="OHM Cycles"/>
    <s v="Standard"/>
    <s v="low"/>
    <s v="medium"/>
    <n v="71.16"/>
    <n v="56.93"/>
    <d v="2015-06-17T00:00:00"/>
    <n v="14.229999999999997"/>
    <s v="M"/>
    <n v="63"/>
    <d v="1979-08-27T00:00:00"/>
    <n v="40.881756322932517"/>
    <s v="Recruiter"/>
    <s v="Retail"/>
    <s v="Mass Customer"/>
    <s v="N"/>
    <s v="No"/>
    <n v="14"/>
    <m/>
  </r>
  <r>
    <n v="16459"/>
    <n v="86"/>
    <x v="1806"/>
    <d v="2017-04-09T00:00:00"/>
    <n v="265"/>
    <b v="0"/>
    <s v="Approved"/>
    <s v="OHM Cycles"/>
    <s v="Standard"/>
    <s v="medium"/>
    <s v="medium"/>
    <n v="235.63"/>
    <n v="125.07"/>
    <d v="2004-08-07T00:00:00"/>
    <n v="110.56"/>
    <s v="M"/>
    <n v="96"/>
    <d v="1978-11-14T00:00:00"/>
    <n v="41.665317966768136"/>
    <s v="Civil Engineer"/>
    <s v="Manufacturing"/>
    <s v="Mass Customer"/>
    <s v="N"/>
    <s v="No"/>
    <n v="6"/>
    <m/>
  </r>
  <r>
    <n v="16741"/>
    <n v="8"/>
    <x v="2661"/>
    <d v="2017-04-09T00:00:00"/>
    <n v="265"/>
    <b v="0"/>
    <s v="Approved"/>
    <s v="Solex"/>
    <s v="Road"/>
    <s v="medium"/>
    <s v="small"/>
    <n v="1703.52"/>
    <n v="1516.13"/>
    <d v="1994-09-09T00:00:00"/>
    <n v="187.38999999999987"/>
    <s v="F"/>
    <n v="35"/>
    <d v="1989-02-15T00:00:00"/>
    <n v="31.402304268138"/>
    <s v="Nurse"/>
    <s v="Financial Services"/>
    <s v="Mass Customer"/>
    <s v="N"/>
    <s v="Yes"/>
    <n v="22"/>
    <m/>
  </r>
  <r>
    <n v="17001"/>
    <n v="73"/>
    <x v="2569"/>
    <d v="2017-04-09T00:00:00"/>
    <n v="265"/>
    <b v="1"/>
    <s v="Approved"/>
    <s v="Solex"/>
    <s v="Standard"/>
    <s v="medium"/>
    <s v="medium"/>
    <n v="1945.43"/>
    <n v="333.18"/>
    <d v="2011-01-10T00:00:00"/>
    <n v="1612.25"/>
    <s v="F"/>
    <n v="93"/>
    <d v="1960-04-25T00:00:00"/>
    <n v="60.232441254439372"/>
    <s v="Structural Engineer"/>
    <s v="Manufacturing"/>
    <s v="Affluent Customer"/>
    <s v="N"/>
    <s v="Yes"/>
    <n v="6"/>
    <m/>
  </r>
  <r>
    <n v="17157"/>
    <n v="17"/>
    <x v="1549"/>
    <d v="2017-04-09T00:00:00"/>
    <n v="265"/>
    <b v="0"/>
    <s v="Approved"/>
    <s v="Solex"/>
    <s v="Standard"/>
    <s v="high"/>
    <s v="medium"/>
    <n v="1024.6600000000001"/>
    <n v="614.79999999999995"/>
    <d v="1996-11-09T00:00:00"/>
    <n v="409.86000000000013"/>
    <s v="F"/>
    <n v="24"/>
    <d v="1973-01-16T00:00:00"/>
    <n v="47.495454953069505"/>
    <s v="Graphic Designer"/>
    <s v="n/a"/>
    <s v="Affluent Customer"/>
    <s v="N"/>
    <s v="No"/>
    <n v="9"/>
    <m/>
  </r>
  <r>
    <n v="17168"/>
    <n v="3"/>
    <x v="1916"/>
    <d v="2017-04-09T00:00:00"/>
    <n v="265"/>
    <b v="0"/>
    <s v="Approved"/>
    <s v="Trek Bicycles"/>
    <s v="Standard"/>
    <s v="medium"/>
    <s v="large"/>
    <n v="2091.4699999999998"/>
    <n v="388.92"/>
    <d v="2011-05-09T00:00:00"/>
    <n v="1702.5499999999997"/>
    <s v="M"/>
    <n v="64"/>
    <d v="1974-11-25T00:00:00"/>
    <n v="45.637920706494164"/>
    <s v="General Manager"/>
    <s v="Manufacturing"/>
    <s v="Affluent Customer"/>
    <s v="N"/>
    <s v="Yes"/>
    <n v="19"/>
    <m/>
  </r>
  <r>
    <n v="14566"/>
    <n v="8"/>
    <x v="761"/>
    <d v="2017-09-09T00:00:00"/>
    <m/>
    <m/>
    <s v="Approved"/>
    <s v="Solex"/>
    <s v="Road"/>
    <s v="medium"/>
    <s v="small"/>
    <n v="1703.52"/>
    <n v="1516.13"/>
    <n v="40649"/>
    <m/>
    <m/>
    <m/>
    <m/>
    <m/>
    <m/>
    <m/>
    <m/>
    <m/>
    <m/>
    <m/>
    <m/>
  </r>
  <r>
    <n v="18478"/>
    <n v="91"/>
    <x v="1956"/>
    <d v="2017-04-09T00:00:00"/>
    <n v="265"/>
    <b v="1"/>
    <s v="Approved"/>
    <s v="WeareA2B"/>
    <s v="Standard"/>
    <s v="low"/>
    <s v="medium"/>
    <n v="642.30999999999995"/>
    <n v="513.85"/>
    <d v="2014-10-10T00:00:00"/>
    <n v="128.45999999999992"/>
    <s v="F"/>
    <n v="48"/>
    <d v="1953-09-13T00:00:00"/>
    <n v="66.851619336631146"/>
    <s v="VP Marketing"/>
    <s v="Entertainment"/>
    <s v="High Net Worth"/>
    <s v="N"/>
    <s v="No"/>
    <n v="17"/>
    <m/>
  </r>
  <r>
    <n v="18529"/>
    <n v="32"/>
    <x v="2461"/>
    <d v="2017-04-09T00:00:00"/>
    <n v="265"/>
    <b v="0"/>
    <s v="Approved"/>
    <s v="Giant Bicycles"/>
    <s v="Standard"/>
    <s v="high"/>
    <s v="medium"/>
    <n v="1179"/>
    <n v="707.4"/>
    <d v="2005-12-07T00:00:00"/>
    <n v="471.6"/>
    <s v="F"/>
    <n v="12"/>
    <d v="1988-04-10T00:00:00"/>
    <n v="32.254359062658544"/>
    <s v="Recruiting Manager"/>
    <s v="n/a"/>
    <s v="High Net Worth"/>
    <s v="N"/>
    <s v="No"/>
    <n v="4"/>
    <m/>
  </r>
  <r>
    <n v="18681"/>
    <n v="48"/>
    <x v="2482"/>
    <d v="2017-04-09T00:00:00"/>
    <n v="265"/>
    <b v="1"/>
    <s v="Approved"/>
    <s v="WeareA2B"/>
    <s v="Standard"/>
    <s v="medium"/>
    <s v="medium"/>
    <n v="1762.96"/>
    <n v="950.52"/>
    <d v="2009-04-12T00:00:00"/>
    <n v="812.44"/>
    <s v="F"/>
    <n v="56"/>
    <d v="1975-05-18T00:00:00"/>
    <n v="45.161208377727043"/>
    <s v="Business Systems Development Analyst"/>
    <s v="Manufacturing"/>
    <s v="Affluent Customer"/>
    <s v="N"/>
    <s v="Yes"/>
    <n v="10"/>
    <m/>
  </r>
  <r>
    <n v="19057"/>
    <n v="13"/>
    <x v="1832"/>
    <d v="2017-04-09T00:00:00"/>
    <n v="265"/>
    <b v="1"/>
    <s v="Approved"/>
    <s v="Solex"/>
    <s v="Standard"/>
    <s v="medium"/>
    <s v="medium"/>
    <n v="1577.53"/>
    <n v="826.51"/>
    <d v="2011-03-16T00:00:00"/>
    <n v="751.02"/>
    <s v="F"/>
    <n v="35"/>
    <d v="1968-02-03T00:00:00"/>
    <n v="52.451619336631147"/>
    <s v="Paralegal"/>
    <s v="Financial Services"/>
    <s v="High Net Worth"/>
    <s v="N"/>
    <s v="No"/>
    <n v="18"/>
    <m/>
  </r>
  <r>
    <n v="19556"/>
    <n v="28"/>
    <x v="3136"/>
    <d v="2017-04-09T00:00:00"/>
    <n v="265"/>
    <b v="1"/>
    <s v="Approved"/>
    <s v="Norco Bicycles"/>
    <s v="Standard"/>
    <s v="medium"/>
    <s v="small"/>
    <n v="1216.1400000000001"/>
    <n v="1082.3599999999999"/>
    <d v="2002-03-22T00:00:00"/>
    <n v="133.7800000000002"/>
    <s v="F"/>
    <n v="28"/>
    <d v="1995-10-21T00:00:00"/>
    <n v="24.720112487316083"/>
    <s v="Web Developer I"/>
    <s v="Manufacturing"/>
    <s v="Mass Customer"/>
    <s v="N"/>
    <s v="Yes"/>
    <n v="3"/>
    <m/>
  </r>
  <r>
    <n v="19655"/>
    <n v="0"/>
    <x v="2559"/>
    <d v="2017-04-09T00:00:00"/>
    <n v="265"/>
    <b v="1"/>
    <s v="Approved"/>
    <s v="Norco Bicycles"/>
    <s v="Standard"/>
    <s v="medium"/>
    <s v="medium"/>
    <n v="360.4"/>
    <n v="270.3"/>
    <d v="2016-12-06T00:00:00"/>
    <n v="90.099999999999966"/>
    <s v="F"/>
    <n v="91"/>
    <d v="1980-01-06T00:00:00"/>
    <n v="40.520112487316084"/>
    <n v="0"/>
    <s v="Manufacturing"/>
    <s v="High Net Worth"/>
    <s v="N"/>
    <s v="No"/>
    <n v="3"/>
    <m/>
  </r>
  <r>
    <n v="23"/>
    <n v="37"/>
    <x v="2629"/>
    <d v="2017-04-08T00:00:00"/>
    <n v="266"/>
    <b v="1"/>
    <s v="Approved"/>
    <s v="OHM Cycles"/>
    <s v="Standard"/>
    <s v="low"/>
    <s v="medium"/>
    <n v="1793.43"/>
    <n v="248.82"/>
    <d v="2015-05-21T00:00:00"/>
    <n v="1544.6100000000001"/>
    <s v="F"/>
    <n v="21"/>
    <d v="1977-10-06T00:00:00"/>
    <n v="42.77216728183663"/>
    <s v="Analog Circuit Design manager"/>
    <s v="Manufacturing"/>
    <s v="Mass Customer"/>
    <s v="N"/>
    <s v="Yes"/>
    <n v="3"/>
    <m/>
  </r>
  <r>
    <n v="280"/>
    <n v="93"/>
    <x v="2776"/>
    <d v="2017-04-08T00:00:00"/>
    <n v="266"/>
    <b v="0"/>
    <s v="Approved"/>
    <s v="WeareA2B"/>
    <s v="Standard"/>
    <s v="medium"/>
    <s v="medium"/>
    <n v="1065.03"/>
    <n v="230.09"/>
    <d v="2016-03-29T00:00:00"/>
    <n v="834.93999999999994"/>
    <s v="M"/>
    <n v="92"/>
    <d v="1978-01-13T00:00:00"/>
    <n v="42.500934405124298"/>
    <s v="Operator"/>
    <s v="IT"/>
    <s v="Affluent Customer"/>
    <s v="N"/>
    <s v="Yes"/>
    <n v="14"/>
    <m/>
  </r>
  <r>
    <n v="14575"/>
    <n v="64"/>
    <x v="2120"/>
    <d v="2017-05-16T00:00:00"/>
    <m/>
    <m/>
    <s v="Approved"/>
    <s v="Giant Bicycles"/>
    <s v="Standard"/>
    <s v="high"/>
    <s v="small"/>
    <n v="1977.36"/>
    <n v="1759.85"/>
    <n v="42145"/>
    <m/>
    <m/>
    <m/>
    <m/>
    <m/>
    <m/>
    <m/>
    <m/>
    <m/>
    <m/>
    <m/>
    <m/>
  </r>
  <r>
    <n v="534"/>
    <n v="14"/>
    <x v="1268"/>
    <d v="2017-04-08T00:00:00"/>
    <n v="266"/>
    <b v="0"/>
    <s v="Approved"/>
    <s v="Trek Bicycles"/>
    <s v="Standard"/>
    <s v="medium"/>
    <s v="small"/>
    <n v="1386.84"/>
    <n v="1234.29"/>
    <d v="2003-08-05T00:00:00"/>
    <n v="152.54999999999995"/>
    <s v="M"/>
    <n v="90"/>
    <d v="1987-09-15T00:00:00"/>
    <n v="32.824222076357174"/>
    <s v="Operator"/>
    <s v="IT"/>
    <s v="Affluent Customer"/>
    <s v="N"/>
    <s v="No"/>
    <n v="12"/>
    <m/>
  </r>
  <r>
    <n v="943"/>
    <n v="48"/>
    <x v="330"/>
    <d v="2017-04-08T00:00:00"/>
    <n v="266"/>
    <b v="0"/>
    <s v="Approved"/>
    <s v="WeareA2B"/>
    <s v="Standard"/>
    <s v="medium"/>
    <s v="medium"/>
    <n v="1762.96"/>
    <n v="950.52"/>
    <d v="2014-07-28T00:00:00"/>
    <n v="812.44"/>
    <s v="F"/>
    <n v="23"/>
    <d v="1974-03-24T00:00:00"/>
    <n v="46.311893309233888"/>
    <s v="Pharmacist"/>
    <s v="Health"/>
    <s v="Mass Customer"/>
    <s v="N"/>
    <s v="No"/>
    <n v="16"/>
    <m/>
  </r>
  <r>
    <n v="1275"/>
    <n v="97"/>
    <x v="3159"/>
    <d v="2017-04-08T00:00:00"/>
    <n v="266"/>
    <b v="0"/>
    <s v="Approved"/>
    <s v="Solex"/>
    <s v="Standard"/>
    <s v="medium"/>
    <s v="large"/>
    <n v="202.62"/>
    <n v="151.96"/>
    <d v="2016-03-29T00:00:00"/>
    <n v="50.66"/>
    <s v="M"/>
    <n v="37"/>
    <d v="1978-09-25T00:00:00"/>
    <n v="41.802304268138002"/>
    <s v="Research Nurse"/>
    <s v="Health"/>
    <s v="Mass Customer"/>
    <s v="N"/>
    <s v="Yes"/>
    <n v="12"/>
    <m/>
  </r>
  <r>
    <n v="1418"/>
    <n v="22"/>
    <x v="3261"/>
    <d v="2017-04-08T00:00:00"/>
    <n v="266"/>
    <b v="0"/>
    <s v="Approved"/>
    <s v="WeareA2B"/>
    <s v="Standard"/>
    <s v="medium"/>
    <s v="medium"/>
    <n v="60.34"/>
    <n v="45.26"/>
    <d v="1993-07-15T00:00:00"/>
    <n v="15.080000000000005"/>
    <s v="F"/>
    <n v="33"/>
    <d v="1977-11-09T00:00:00"/>
    <n v="42.679016596905122"/>
    <s v="VP Quality Control"/>
    <s v="n/a"/>
    <s v="Affluent Customer"/>
    <s v="N"/>
    <s v="No"/>
    <n v="22"/>
    <m/>
  </r>
  <r>
    <n v="1497"/>
    <n v="51"/>
    <x v="3253"/>
    <d v="2017-04-08T00:00:00"/>
    <n v="266"/>
    <b v="1"/>
    <s v="Approved"/>
    <s v="OHM Cycles"/>
    <s v="Standard"/>
    <s v="high"/>
    <s v="medium"/>
    <n v="2005.66"/>
    <n v="1203.4000000000001"/>
    <d v="1993-04-12T00:00:00"/>
    <n v="802.26"/>
    <s v="M"/>
    <n v="89"/>
    <d v="1979-09-16T00:00:00"/>
    <n v="40.826961802384574"/>
    <s v="Information Systems Manager"/>
    <s v="n/a"/>
    <s v="Mass Customer"/>
    <s v="N"/>
    <s v="Yes"/>
    <n v="4"/>
    <m/>
  </r>
  <r>
    <n v="1639"/>
    <n v="69"/>
    <x v="131"/>
    <d v="2017-04-08T00:00:00"/>
    <n v="266"/>
    <b v="0"/>
    <s v="Approved"/>
    <s v="Giant Bicycles"/>
    <s v="Road"/>
    <s v="medium"/>
    <s v="medium"/>
    <n v="792.9"/>
    <n v="594.67999999999995"/>
    <d v="1992-10-02T00:00:00"/>
    <n v="198.22000000000003"/>
    <s v="F"/>
    <n v="96"/>
    <d v="1986-04-16T00:00:00"/>
    <n v="34.240660432521558"/>
    <s v="Senior Developer"/>
    <s v="n/a"/>
    <s v="Affluent Customer"/>
    <s v="N"/>
    <s v="No"/>
    <n v="3"/>
    <m/>
  </r>
  <r>
    <n v="2051"/>
    <n v="38"/>
    <x v="2970"/>
    <d v="2017-04-08T00:00:00"/>
    <n v="266"/>
    <b v="0"/>
    <s v="Approved"/>
    <s v="Solex"/>
    <s v="Standard"/>
    <s v="medium"/>
    <s v="medium"/>
    <n v="1577.53"/>
    <n v="826.51"/>
    <d v="1997-10-04T00:00:00"/>
    <n v="751.02"/>
    <s v="M"/>
    <n v="21"/>
    <d v="1976-04-01T00:00:00"/>
    <n v="44.287235774987316"/>
    <s v="Information Systems Manager"/>
    <s v="Financial Services"/>
    <s v="Affluent Customer"/>
    <s v="N"/>
    <s v="Yes"/>
    <n v="15"/>
    <m/>
  </r>
  <r>
    <n v="2724"/>
    <n v="63"/>
    <x v="592"/>
    <d v="2017-04-08T00:00:00"/>
    <n v="266"/>
    <b v="1"/>
    <s v="Approved"/>
    <s v="Solex"/>
    <s v="Standard"/>
    <s v="medium"/>
    <s v="medium"/>
    <n v="1483.2"/>
    <n v="99.59"/>
    <d v="2009-03-08T00:00:00"/>
    <n v="1383.6100000000001"/>
    <s v="M"/>
    <n v="83"/>
    <d v="1989-07-08T00:00:00"/>
    <n v="31.010523446220191"/>
    <s v="Human Resources Manager"/>
    <s v="Health"/>
    <s v="Mass Customer"/>
    <s v="N"/>
    <s v="Yes"/>
    <n v="4"/>
    <m/>
  </r>
  <r>
    <n v="3382"/>
    <n v="72"/>
    <x v="1833"/>
    <d v="2017-04-08T00:00:00"/>
    <n v="266"/>
    <b v="0"/>
    <s v="Approved"/>
    <s v="Norco Bicycles"/>
    <s v="Standard"/>
    <s v="medium"/>
    <s v="medium"/>
    <n v="360.4"/>
    <n v="270.3"/>
    <d v="2006-05-22T00:00:00"/>
    <n v="90.099999999999966"/>
    <s v="M"/>
    <n v="31"/>
    <d v="1972-03-13T00:00:00"/>
    <n v="48.34203029553526"/>
    <s v="Nuclear Power Engineer"/>
    <s v="Manufacturing"/>
    <s v="Affluent Customer"/>
    <s v="N"/>
    <s v="Yes"/>
    <n v="16"/>
    <m/>
  </r>
  <r>
    <n v="3457"/>
    <n v="90"/>
    <x v="2691"/>
    <d v="2017-04-08T00:00:00"/>
    <n v="266"/>
    <b v="0"/>
    <s v="Approved"/>
    <s v="Norco Bicycles"/>
    <s v="Standard"/>
    <s v="low"/>
    <s v="medium"/>
    <n v="363.01"/>
    <n v="290.41000000000003"/>
    <d v="2003-01-05T00:00:00"/>
    <n v="72.599999999999966"/>
    <s v="M"/>
    <n v="13"/>
    <d v="1976-08-23T00:00:00"/>
    <n v="43.89271522704211"/>
    <s v="Automation Specialist II"/>
    <s v="Manufacturing"/>
    <s v="Mass Customer"/>
    <s v="N"/>
    <s v="Yes"/>
    <n v="7"/>
    <m/>
  </r>
  <r>
    <n v="3551"/>
    <n v="86"/>
    <x v="2595"/>
    <d v="2017-04-08T00:00:00"/>
    <n v="266"/>
    <b v="1"/>
    <s v="Approved"/>
    <s v="OHM Cycles"/>
    <s v="Standard"/>
    <s v="medium"/>
    <s v="medium"/>
    <n v="235.63"/>
    <n v="125.07"/>
    <d v="1999-07-26T00:00:00"/>
    <n v="110.56"/>
    <s v="M"/>
    <n v="59"/>
    <d v="1977-07-22T00:00:00"/>
    <n v="42.980386459918819"/>
    <s v="Chief Design Engineer"/>
    <s v="Financial Services"/>
    <s v="Mass Customer"/>
    <s v="N"/>
    <s v="Yes"/>
    <n v="7"/>
    <m/>
  </r>
  <r>
    <n v="3560"/>
    <n v="0"/>
    <x v="750"/>
    <d v="2017-04-08T00:00:00"/>
    <n v="266"/>
    <b v="1"/>
    <s v="Approved"/>
    <s v="Giant Bicycles"/>
    <s v="Standard"/>
    <s v="medium"/>
    <s v="medium"/>
    <n v="230.91"/>
    <n v="173.18"/>
    <d v="2006-11-10T00:00:00"/>
    <n v="57.72999999999999"/>
    <s v="F"/>
    <n v="38"/>
    <d v="1967-08-26T00:00:00"/>
    <n v="52.89271522704211"/>
    <s v="Staff Accountant IV"/>
    <s v="n/a"/>
    <s v="High Net Worth"/>
    <s v="N"/>
    <s v="No"/>
    <n v="4"/>
    <m/>
  </r>
  <r>
    <n v="3611"/>
    <n v="17"/>
    <x v="332"/>
    <d v="2017-04-08T00:00:00"/>
    <n v="266"/>
    <b v="1"/>
    <s v="Approved"/>
    <s v="Solex"/>
    <s v="Standard"/>
    <s v="high"/>
    <s v="medium"/>
    <n v="1024.6600000000001"/>
    <n v="614.79999999999995"/>
    <d v="1993-10-02T00:00:00"/>
    <n v="409.86000000000013"/>
    <s v="F"/>
    <n v="27"/>
    <d v="1975-11-01T00:00:00"/>
    <n v="44.703674131151701"/>
    <s v="Social Worker"/>
    <s v="Health"/>
    <s v="Mass Customer"/>
    <s v="N"/>
    <s v="Yes"/>
    <n v="14"/>
    <m/>
  </r>
  <r>
    <n v="3717"/>
    <n v="76"/>
    <x v="757"/>
    <d v="2017-04-08T00:00:00"/>
    <n v="266"/>
    <b v="1"/>
    <s v="Approved"/>
    <s v="WeareA2B"/>
    <s v="Standard"/>
    <s v="low"/>
    <s v="medium"/>
    <n v="642.30999999999995"/>
    <n v="513.85"/>
    <d v="1991-07-10T00:00:00"/>
    <n v="128.45999999999992"/>
    <s v="F"/>
    <n v="41"/>
    <d v="1963-08-20T00:00:00"/>
    <n v="56.911893309233889"/>
    <s v="Food Chemist"/>
    <s v="Health"/>
    <s v="Mass Customer"/>
    <s v="N"/>
    <s v="Yes"/>
    <n v="6"/>
    <m/>
  </r>
  <r>
    <n v="4656"/>
    <n v="60"/>
    <x v="1168"/>
    <d v="2017-04-08T00:00:00"/>
    <n v="266"/>
    <b v="1"/>
    <s v="Approved"/>
    <s v="Giant Bicycles"/>
    <s v="Standard"/>
    <s v="high"/>
    <s v="small"/>
    <n v="1977.36"/>
    <n v="1759.85"/>
    <d v="2011-08-24T00:00:00"/>
    <n v="217.51"/>
    <s v="M"/>
    <n v="93"/>
    <d v="1977-02-01T00:00:00"/>
    <n v="43.448879610603754"/>
    <s v="Nurse Practicioner"/>
    <s v="Retail"/>
    <s v="Affluent Customer"/>
    <s v="N"/>
    <s v="No"/>
    <n v="14"/>
    <m/>
  </r>
  <r>
    <n v="4984"/>
    <n v="0"/>
    <x v="570"/>
    <d v="2017-04-08T00:00:00"/>
    <n v="266"/>
    <b v="0"/>
    <s v="Approved"/>
    <s v="OHM Cycles"/>
    <s v="Road"/>
    <s v="high"/>
    <s v="large"/>
    <n v="12.01"/>
    <n v="7.21"/>
    <d v="2009-03-08T00:00:00"/>
    <n v="4.8"/>
    <s v="M"/>
    <n v="61"/>
    <d v="1973-05-14T00:00:00"/>
    <n v="47.172167281836629"/>
    <s v="Associate Professor"/>
    <s v="n/a"/>
    <s v="High Net Worth"/>
    <s v="N"/>
    <s v="Yes"/>
    <n v="18"/>
    <m/>
  </r>
  <r>
    <n v="5195"/>
    <n v="18"/>
    <x v="3463"/>
    <d v="2017-04-08T00:00:00"/>
    <n v="266"/>
    <b v="0"/>
    <s v="Approved"/>
    <s v="Solex"/>
    <s v="Standard"/>
    <s v="medium"/>
    <s v="medium"/>
    <n v="575.27"/>
    <n v="431.45"/>
    <d v="2013-03-12T00:00:00"/>
    <n v="143.82"/>
    <s v="M"/>
    <n v="46"/>
    <d v="1996-08-07T00:00:00"/>
    <n v="23.922852213343479"/>
    <s v="VP Product Management"/>
    <s v="n/a"/>
    <s v="Affluent Customer"/>
    <s v="N"/>
    <s v="No"/>
    <n v="1"/>
    <m/>
  </r>
  <r>
    <n v="5702"/>
    <n v="0"/>
    <x v="1334"/>
    <d v="2017-04-08T00:00:00"/>
    <n v="266"/>
    <b v="1"/>
    <s v="Approved"/>
    <s v="Trek Bicycles"/>
    <s v="Road"/>
    <s v="medium"/>
    <s v="medium"/>
    <n v="533.51"/>
    <n v="400.13"/>
    <d v="2012-06-04T00:00:00"/>
    <n v="133.38"/>
    <s v="M"/>
    <n v="44"/>
    <d v="1954-02-08T00:00:00"/>
    <n v="66.446139884576354"/>
    <s v="Software Consultant"/>
    <s v="n/a"/>
    <s v="High Net Worth"/>
    <s v="N"/>
    <s v="No"/>
    <n v="16"/>
    <m/>
  </r>
  <r>
    <n v="6623"/>
    <n v="86"/>
    <x v="1319"/>
    <d v="2017-04-08T00:00:00"/>
    <n v="266"/>
    <b v="0"/>
    <s v="Approved"/>
    <s v="OHM Cycles"/>
    <s v="Standard"/>
    <s v="medium"/>
    <s v="medium"/>
    <n v="235.63"/>
    <n v="125.07"/>
    <d v="2005-05-10T00:00:00"/>
    <n v="110.56"/>
    <s v="F"/>
    <n v="27"/>
    <d v="1980-04-10T00:00:00"/>
    <n v="40.259838514713344"/>
    <s v="Systems Administrator II"/>
    <s v="Manufacturing"/>
    <s v="Affluent Customer"/>
    <s v="N"/>
    <s v="Yes"/>
    <n v="12"/>
    <m/>
  </r>
  <r>
    <n v="6652"/>
    <n v="50"/>
    <x v="1042"/>
    <d v="2017-04-08T00:00:00"/>
    <n v="266"/>
    <b v="1"/>
    <s v="Approved"/>
    <s v="Giant Bicycles"/>
    <s v="Standard"/>
    <s v="medium"/>
    <s v="medium"/>
    <n v="642.70000000000005"/>
    <n v="211.37"/>
    <d v="1995-12-19T00:00:00"/>
    <n v="431.33000000000004"/>
    <s v="F"/>
    <n v="55"/>
    <d v="1954-11-28T00:00:00"/>
    <n v="65.643400158548957"/>
    <s v="Help Desk Operator"/>
    <s v="n/a"/>
    <s v="High Net Worth"/>
    <s v="N"/>
    <s v="Yes"/>
    <n v="20"/>
    <m/>
  </r>
  <r>
    <n v="6762"/>
    <n v="45"/>
    <x v="2631"/>
    <d v="2017-04-08T00:00:00"/>
    <n v="266"/>
    <b v="1"/>
    <s v="Approved"/>
    <s v="Solex"/>
    <s v="Standard"/>
    <s v="medium"/>
    <s v="medium"/>
    <n v="441.49"/>
    <n v="84.99"/>
    <d v="1993-04-12T00:00:00"/>
    <n v="356.5"/>
    <s v="M"/>
    <n v="60"/>
    <d v="1971-06-24T00:00:00"/>
    <n v="49.062578240740741"/>
    <s v="VP Accounting"/>
    <s v="Financial Services"/>
    <s v="Affluent Customer"/>
    <s v="N"/>
    <s v="No"/>
    <n v="13"/>
    <m/>
  </r>
  <r>
    <n v="7719"/>
    <n v="59"/>
    <x v="1122"/>
    <d v="2017-04-08T00:00:00"/>
    <n v="266"/>
    <b v="0"/>
    <s v="Approved"/>
    <s v="Solex"/>
    <s v="Standard"/>
    <s v="medium"/>
    <s v="large"/>
    <n v="1061.56"/>
    <n v="733.58"/>
    <d v="1993-07-20T00:00:00"/>
    <n v="327.9799999999999"/>
    <s v="F"/>
    <n v="50"/>
    <d v="1984-08-31T00:00:00"/>
    <n v="35.865317966768139"/>
    <n v="0"/>
    <s v="Retail"/>
    <s v="Affluent Customer"/>
    <s v="N"/>
    <s v="No"/>
    <n v="16"/>
    <m/>
  </r>
  <r>
    <n v="7802"/>
    <n v="35"/>
    <x v="2451"/>
    <d v="2017-04-08T00:00:00"/>
    <n v="266"/>
    <b v="0"/>
    <s v="Approved"/>
    <s v="Giant Bicycles"/>
    <s v="Standard"/>
    <s v="medium"/>
    <s v="medium"/>
    <n v="1403.5"/>
    <n v="954.82"/>
    <d v="2016-11-14T00:00:00"/>
    <n v="448.67999999999995"/>
    <s v="M"/>
    <n v="56"/>
    <d v="1974-08-03T00:00:00"/>
    <n v="45.950249473617454"/>
    <s v="Occupational Therapist"/>
    <s v="Health"/>
    <s v="High Net Worth"/>
    <s v="N"/>
    <s v="Yes"/>
    <n v="14"/>
    <m/>
  </r>
  <r>
    <n v="7828"/>
    <n v="56"/>
    <x v="1752"/>
    <d v="2017-04-08T00:00:00"/>
    <n v="266"/>
    <b v="1"/>
    <s v="Approved"/>
    <s v="OHM Cycles"/>
    <s v="Standard"/>
    <s v="medium"/>
    <s v="medium"/>
    <n v="183.86"/>
    <n v="137.9"/>
    <d v="1997-10-04T00:00:00"/>
    <n v="45.960000000000008"/>
    <s v="F"/>
    <n v="45"/>
    <d v="1968-08-06T00:00:00"/>
    <n v="51.944770021562654"/>
    <s v="Social Worker"/>
    <s v="Health"/>
    <s v="Affluent Customer"/>
    <s v="N"/>
    <s v="No"/>
    <n v="4"/>
    <m/>
  </r>
  <r>
    <n v="8006"/>
    <n v="80"/>
    <x v="2757"/>
    <d v="2017-04-08T00:00:00"/>
    <n v="266"/>
    <b v="1"/>
    <s v="Approved"/>
    <s v="OHM Cycles"/>
    <s v="Touring"/>
    <s v="low"/>
    <s v="medium"/>
    <n v="1073.07"/>
    <n v="933.84"/>
    <d v="1997-01-25T00:00:00"/>
    <n v="139.2299999999999"/>
    <s v="M"/>
    <n v="35"/>
    <d v="1959-04-20T00:00:00"/>
    <n v="61.248879610603751"/>
    <s v="Account Executive"/>
    <s v="n/a"/>
    <s v="Mass Customer"/>
    <s v="N"/>
    <s v="No"/>
    <n v="20"/>
    <m/>
  </r>
  <r>
    <n v="8795"/>
    <n v="12"/>
    <x v="1556"/>
    <d v="2017-04-08T00:00:00"/>
    <n v="266"/>
    <b v="0"/>
    <s v="Approved"/>
    <s v="Giant Bicycles"/>
    <s v="Standard"/>
    <s v="medium"/>
    <s v="large"/>
    <n v="1765.3"/>
    <n v="709.48"/>
    <d v="1997-01-25T00:00:00"/>
    <n v="1055.82"/>
    <s v="F"/>
    <n v="20"/>
    <d v="1980-06-11T00:00:00"/>
    <n v="40.089975501014713"/>
    <s v="Software Consultant"/>
    <s v="Manufacturing"/>
    <s v="High Net Worth"/>
    <s v="N"/>
    <s v="Yes"/>
    <n v="14"/>
    <m/>
  </r>
  <r>
    <n v="14602"/>
    <n v="39"/>
    <x v="2292"/>
    <d v="2017-12-08T00:00:00"/>
    <m/>
    <b v="0"/>
    <s v="Cancelled"/>
    <s v="Giant Bicycles"/>
    <s v="Standard"/>
    <s v="medium"/>
    <s v="large"/>
    <n v="1812.75"/>
    <n v="582.48"/>
    <n v="40336"/>
    <m/>
    <m/>
    <m/>
    <m/>
    <m/>
    <m/>
    <m/>
    <m/>
    <m/>
    <m/>
    <m/>
    <m/>
  </r>
  <r>
    <n v="8888"/>
    <n v="79"/>
    <x v="3464"/>
    <d v="2017-04-08T00:00:00"/>
    <n v="266"/>
    <b v="0"/>
    <s v="Approved"/>
    <s v="Norco Bicycles"/>
    <s v="Standard"/>
    <s v="medium"/>
    <s v="medium"/>
    <n v="1555.58"/>
    <n v="818.01"/>
    <d v="2003-09-09T00:00:00"/>
    <n v="737.56999999999994"/>
    <s v="M"/>
    <n v="18"/>
    <d v="1968-10-18T00:00:00"/>
    <n v="51.744770021562658"/>
    <n v="0"/>
    <s v="Financial Services"/>
    <s v="Mass Customer"/>
    <s v="N"/>
    <s v="No"/>
    <n v="17"/>
    <m/>
  </r>
  <r>
    <n v="8895"/>
    <n v="51"/>
    <x v="1681"/>
    <d v="2017-04-08T00:00:00"/>
    <n v="266"/>
    <b v="0"/>
    <s v="Approved"/>
    <s v="OHM Cycles"/>
    <s v="Standard"/>
    <s v="high"/>
    <s v="medium"/>
    <n v="2005.66"/>
    <n v="1203.4000000000001"/>
    <d v="2012-04-10T00:00:00"/>
    <n v="802.26"/>
    <s v="M"/>
    <n v="67"/>
    <d v="1976-08-19T00:00:00"/>
    <n v="43.903674131151696"/>
    <s v="Junior Executive"/>
    <s v="Retail"/>
    <s v="Mass Customer"/>
    <s v="N"/>
    <s v="No"/>
    <n v="18"/>
    <m/>
  </r>
  <r>
    <n v="8909"/>
    <n v="37"/>
    <x v="298"/>
    <d v="2017-04-08T00:00:00"/>
    <n v="266"/>
    <b v="1"/>
    <s v="Approved"/>
    <s v="OHM Cycles"/>
    <s v="Standard"/>
    <s v="low"/>
    <s v="medium"/>
    <n v="1793.43"/>
    <n v="248.82"/>
    <d v="1997-05-10T00:00:00"/>
    <n v="1544.6100000000001"/>
    <s v="F"/>
    <n v="19"/>
    <d v="1960-03-16T00:00:00"/>
    <n v="60.34203029553526"/>
    <s v="Staff Accountant IV"/>
    <s v="Health"/>
    <s v="Affluent Customer"/>
    <s v="N"/>
    <s v="Yes"/>
    <n v="19"/>
    <m/>
  </r>
  <r>
    <n v="9961"/>
    <n v="50"/>
    <x v="1840"/>
    <d v="2017-04-08T00:00:00"/>
    <n v="266"/>
    <b v="1"/>
    <s v="Approved"/>
    <s v="WeareA2B"/>
    <s v="Standard"/>
    <s v="medium"/>
    <s v="small"/>
    <n v="175.89"/>
    <n v="131.91999999999999"/>
    <d v="2003-02-16T00:00:00"/>
    <n v="43.97"/>
    <s v="F"/>
    <n v="1"/>
    <d v="1974-06-16T00:00:00"/>
    <n v="46.08175632293252"/>
    <s v="Staff Accountant III"/>
    <s v="n/a"/>
    <s v="Mass Customer"/>
    <s v="N"/>
    <s v="No"/>
    <n v="11"/>
    <m/>
  </r>
  <r>
    <n v="10004"/>
    <n v="1"/>
    <x v="2315"/>
    <d v="2017-04-08T00:00:00"/>
    <n v="266"/>
    <b v="0"/>
    <s v="Approved"/>
    <s v="Giant Bicycles"/>
    <s v="Standard"/>
    <s v="medium"/>
    <s v="medium"/>
    <n v="1403.5"/>
    <n v="954.82"/>
    <d v="2012-12-02T00:00:00"/>
    <n v="448.67999999999995"/>
    <s v="U"/>
    <n v="17"/>
    <d v="1899-12-30T00:00:00"/>
    <n v="0"/>
    <s v="Safety Technician II"/>
    <s v="IT"/>
    <s v="Affluent Customer"/>
    <s v="N"/>
    <s v="Yes"/>
    <n v="0"/>
    <m/>
  </r>
  <r>
    <n v="14608"/>
    <n v="0"/>
    <x v="784"/>
    <d v="2017-03-07T00:00:00"/>
    <m/>
    <b v="1"/>
    <s v="Approved"/>
    <m/>
    <m/>
    <m/>
    <m/>
    <n v="16.079999999999998"/>
    <m/>
    <m/>
    <m/>
    <m/>
    <m/>
    <m/>
    <m/>
    <m/>
    <m/>
    <m/>
    <m/>
    <m/>
    <m/>
    <m/>
  </r>
  <r>
    <n v="10232"/>
    <n v="83"/>
    <x v="2548"/>
    <d v="2017-04-08T00:00:00"/>
    <n v="266"/>
    <b v="0"/>
    <s v="Approved"/>
    <s v="Solex"/>
    <s v="Touring"/>
    <s v="medium"/>
    <s v="large"/>
    <n v="2083.94"/>
    <n v="675.03"/>
    <d v="2013-09-16T00:00:00"/>
    <n v="1408.91"/>
    <s v="M"/>
    <n v="16"/>
    <d v="2000-02-21T00:00:00"/>
    <n v="20.380386459918821"/>
    <s v="Nurse"/>
    <s v="Manufacturing"/>
    <s v="Affluent Customer"/>
    <s v="N"/>
    <s v="No"/>
    <n v="2"/>
    <m/>
  </r>
  <r>
    <n v="10631"/>
    <n v="81"/>
    <x v="3302"/>
    <d v="2017-04-08T00:00:00"/>
    <n v="266"/>
    <b v="0"/>
    <s v="Approved"/>
    <s v="Norco Bicycles"/>
    <s v="Standard"/>
    <s v="medium"/>
    <s v="small"/>
    <n v="586.45000000000005"/>
    <n v="521.94000000000005"/>
    <d v="1991-07-10T00:00:00"/>
    <n v="64.509999999999991"/>
    <s v="F"/>
    <n v="38"/>
    <d v="1963-08-05T00:00:00"/>
    <n v="56.952989199644847"/>
    <n v="0"/>
    <s v="Retail"/>
    <s v="Mass Customer"/>
    <s v="N"/>
    <s v="No"/>
    <n v="10"/>
    <m/>
  </r>
  <r>
    <n v="10748"/>
    <n v="43"/>
    <x v="842"/>
    <d v="2017-04-08T00:00:00"/>
    <n v="266"/>
    <b v="1"/>
    <s v="Approved"/>
    <s v="Solex"/>
    <s v="Standard"/>
    <s v="medium"/>
    <s v="medium"/>
    <n v="1151.96"/>
    <n v="649.49"/>
    <d v="2011-05-09T00:00:00"/>
    <n v="502.47"/>
    <s v="M"/>
    <n v="6"/>
    <d v="1988-12-19T00:00:00"/>
    <n v="31.561208377727041"/>
    <s v="Food Chemist"/>
    <s v="Health"/>
    <s v="Affluent Customer"/>
    <s v="N"/>
    <s v="Yes"/>
    <n v="16"/>
    <m/>
  </r>
  <r>
    <n v="10867"/>
    <n v="55"/>
    <x v="2552"/>
    <d v="2017-04-08T00:00:00"/>
    <n v="266"/>
    <b v="1"/>
    <s v="Approved"/>
    <s v="Trek Bicycles"/>
    <s v="Road"/>
    <s v="medium"/>
    <s v="large"/>
    <n v="1894.19"/>
    <n v="598.76"/>
    <d v="2005-12-07T00:00:00"/>
    <n v="1295.43"/>
    <s v="M"/>
    <n v="6"/>
    <d v="1990-03-02T00:00:00"/>
    <n v="30.361208377727039"/>
    <s v="Marketing Manager"/>
    <s v="Retail"/>
    <s v="Mass Customer"/>
    <s v="N"/>
    <s v="Yes"/>
    <n v="19"/>
    <m/>
  </r>
  <r>
    <n v="11493"/>
    <n v="34"/>
    <x v="2737"/>
    <d v="2017-04-08T00:00:00"/>
    <n v="266"/>
    <b v="1"/>
    <s v="Approved"/>
    <s v="Norco Bicycles"/>
    <s v="Road"/>
    <s v="high"/>
    <s v="large"/>
    <n v="774.53"/>
    <n v="464.72"/>
    <d v="1995-12-19T00:00:00"/>
    <n v="309.80999999999995"/>
    <s v="M"/>
    <n v="55"/>
    <d v="1980-07-29T00:00:00"/>
    <n v="39.95846865169964"/>
    <n v="0"/>
    <s v="Property"/>
    <s v="Mass Customer"/>
    <s v="N"/>
    <s v="Yes"/>
    <n v="5"/>
    <m/>
  </r>
  <r>
    <n v="11532"/>
    <n v="70"/>
    <x v="2095"/>
    <d v="2017-04-08T00:00:00"/>
    <n v="266"/>
    <b v="0"/>
    <s v="Approved"/>
    <s v="Trek Bicycles"/>
    <s v="Standard"/>
    <s v="high"/>
    <s v="medium"/>
    <n v="495.72"/>
    <n v="297.43"/>
    <d v="2015-04-11T00:00:00"/>
    <n v="198.29000000000002"/>
    <s v="F"/>
    <n v="5"/>
    <d v="1953-10-21T00:00:00"/>
    <n v="66.747509747590058"/>
    <s v="Safety Technician II"/>
    <s v="Retail"/>
    <s v="Mass Customer"/>
    <s v="N"/>
    <s v="No"/>
    <n v="20"/>
    <m/>
  </r>
  <r>
    <n v="11908"/>
    <n v="74"/>
    <x v="1405"/>
    <d v="2017-04-08T00:00:00"/>
    <n v="266"/>
    <b v="0"/>
    <s v="Approved"/>
    <s v="WeareA2B"/>
    <s v="Standard"/>
    <s v="medium"/>
    <s v="medium"/>
    <n v="1228.07"/>
    <n v="400.91"/>
    <d v="2014-10-10T00:00:00"/>
    <n v="827.15999999999985"/>
    <s v="M"/>
    <n v="96"/>
    <d v="1968-04-27T00:00:00"/>
    <n v="52.221482350329779"/>
    <s v="Software Engineer II"/>
    <s v="Telecommunications"/>
    <s v="Affluent Customer"/>
    <s v="N"/>
    <s v="Yes"/>
    <n v="19"/>
    <m/>
  </r>
  <r>
    <n v="12037"/>
    <n v="38"/>
    <x v="954"/>
    <d v="2017-04-08T00:00:00"/>
    <n v="266"/>
    <b v="0"/>
    <s v="Approved"/>
    <s v="Solex"/>
    <s v="Standard"/>
    <s v="medium"/>
    <s v="medium"/>
    <n v="1577.53"/>
    <n v="826.51"/>
    <d v="1999-12-04T00:00:00"/>
    <n v="751.02"/>
    <s v="M"/>
    <n v="11"/>
    <d v="1959-10-11T00:00:00"/>
    <n v="60.77216728183663"/>
    <n v="0"/>
    <s v="IT"/>
    <s v="Mass Customer"/>
    <s v="N"/>
    <s v="Yes"/>
    <n v="19"/>
    <m/>
  </r>
  <r>
    <n v="12391"/>
    <n v="60"/>
    <x v="2731"/>
    <d v="2017-04-08T00:00:00"/>
    <n v="266"/>
    <b v="1"/>
    <s v="Approved"/>
    <s v="Giant Bicycles"/>
    <s v="Standard"/>
    <s v="high"/>
    <s v="small"/>
    <n v="1977.36"/>
    <n v="1759.85"/>
    <d v="2012-05-18T00:00:00"/>
    <n v="217.51"/>
    <s v="F"/>
    <n v="70"/>
    <d v="1969-07-03T00:00:00"/>
    <n v="51.037920706494162"/>
    <s v="Compensation Analyst"/>
    <s v="Financial Services"/>
    <s v="Mass Customer"/>
    <s v="N"/>
    <s v="Yes"/>
    <n v="4"/>
    <m/>
  </r>
  <r>
    <n v="12501"/>
    <n v="95"/>
    <x v="2345"/>
    <d v="2017-04-08T00:00:00"/>
    <n v="266"/>
    <b v="1"/>
    <s v="Approved"/>
    <s v="Giant Bicycles"/>
    <s v="Standard"/>
    <s v="medium"/>
    <s v="large"/>
    <n v="569.55999999999995"/>
    <n v="528.42999999999995"/>
    <d v="2003-09-10T00:00:00"/>
    <n v="41.129999999999995"/>
    <s v="F"/>
    <n v="76"/>
    <d v="1957-08-14T00:00:00"/>
    <n v="62.931071391425668"/>
    <s v="Recruiter"/>
    <s v="Property"/>
    <s v="Affluent Customer"/>
    <s v="N"/>
    <s v="No"/>
    <n v="13"/>
    <m/>
  </r>
  <r>
    <n v="12646"/>
    <n v="14"/>
    <x v="2688"/>
    <d v="2017-04-08T00:00:00"/>
    <n v="266"/>
    <b v="1"/>
    <s v="Approved"/>
    <s v="Trek Bicycles"/>
    <s v="Standard"/>
    <s v="medium"/>
    <s v="small"/>
    <n v="1386.84"/>
    <n v="1234.29"/>
    <d v="2003-08-05T00:00:00"/>
    <n v="152.54999999999995"/>
    <s v="M"/>
    <n v="73"/>
    <d v="1953-08-09T00:00:00"/>
    <n v="66.947509747590047"/>
    <s v="Research Assistant II"/>
    <s v="Retail"/>
    <s v="Mass Customer"/>
    <s v="N"/>
    <s v="No"/>
    <n v="8"/>
    <m/>
  </r>
  <r>
    <n v="13496"/>
    <n v="21"/>
    <x v="1470"/>
    <d v="2017-04-08T00:00:00"/>
    <n v="266"/>
    <b v="0"/>
    <s v="Approved"/>
    <s v="Solex"/>
    <s v="Standard"/>
    <s v="medium"/>
    <s v="large"/>
    <n v="1071.23"/>
    <n v="380.74"/>
    <d v="1996-04-05T00:00:00"/>
    <n v="690.49"/>
    <s v="M"/>
    <n v="63"/>
    <d v="1964-05-06T00:00:00"/>
    <n v="56.1995645421106"/>
    <s v="VP Product Management"/>
    <s v="Financial Services"/>
    <s v="Mass Customer"/>
    <s v="N"/>
    <s v="No"/>
    <n v="19"/>
    <m/>
  </r>
  <r>
    <n v="14621"/>
    <n v="64"/>
    <x v="2919"/>
    <d v="2017-10-11T00:00:00"/>
    <m/>
    <m/>
    <s v="Approved"/>
    <s v="Trek Bicycles"/>
    <s v="Standard"/>
    <s v="medium"/>
    <s v="large"/>
    <n v="1469.44"/>
    <n v="596.54999999999995"/>
    <n v="34996"/>
    <m/>
    <m/>
    <m/>
    <m/>
    <m/>
    <m/>
    <m/>
    <m/>
    <m/>
    <m/>
    <m/>
    <m/>
  </r>
  <r>
    <n v="13715"/>
    <n v="85"/>
    <x v="1433"/>
    <d v="2017-04-08T00:00:00"/>
    <n v="266"/>
    <b v="1"/>
    <s v="Approved"/>
    <s v="WeareA2B"/>
    <s v="Standard"/>
    <s v="medium"/>
    <s v="medium"/>
    <n v="752.64"/>
    <n v="205.36"/>
    <d v="1999-07-26T00:00:00"/>
    <n v="547.28"/>
    <s v="F"/>
    <n v="19"/>
    <d v="1965-01-05T00:00:00"/>
    <n v="55.53107139142567"/>
    <s v="Senior Sales Associate"/>
    <s v="Manufacturing"/>
    <s v="Mass Customer"/>
    <s v="N"/>
    <s v="Yes"/>
    <n v="16"/>
    <m/>
  </r>
  <r>
    <n v="13995"/>
    <n v="23"/>
    <x v="3069"/>
    <d v="2017-04-08T00:00:00"/>
    <n v="266"/>
    <b v="1"/>
    <s v="Approved"/>
    <s v="Norco Bicycles"/>
    <s v="Standard"/>
    <s v="medium"/>
    <s v="medium"/>
    <n v="1198.46"/>
    <n v="381.1"/>
    <d v="1998-12-16T00:00:00"/>
    <n v="817.36"/>
    <s v="M"/>
    <n v="25"/>
    <d v="1967-06-27T00:00:00"/>
    <n v="53.057098788685941"/>
    <s v="Financial Advisor"/>
    <s v="Financial Services"/>
    <s v="High Net Worth"/>
    <s v="N"/>
    <s v="No"/>
    <n v="12"/>
    <m/>
  </r>
  <r>
    <n v="14032"/>
    <n v="34"/>
    <x v="2034"/>
    <d v="2017-04-08T00:00:00"/>
    <n v="266"/>
    <b v="1"/>
    <s v="Approved"/>
    <s v="Norco Bicycles"/>
    <s v="Road"/>
    <s v="high"/>
    <s v="large"/>
    <n v="774.53"/>
    <n v="464.72"/>
    <d v="2012-06-04T00:00:00"/>
    <n v="309.80999999999995"/>
    <s v="M"/>
    <n v="98"/>
    <d v="1996-11-04T00:00:00"/>
    <n v="23.679016596905122"/>
    <s v="Information Systems Manager"/>
    <s v="n/a"/>
    <s v="Mass Customer"/>
    <s v="N"/>
    <s v="No"/>
    <n v="3"/>
    <m/>
  </r>
  <r>
    <n v="15108"/>
    <n v="11"/>
    <x v="3245"/>
    <d v="2017-04-08T00:00:00"/>
    <n v="266"/>
    <b v="0"/>
    <s v="Approved"/>
    <s v="Giant Bicycles"/>
    <s v="Standard"/>
    <s v="high"/>
    <s v="medium"/>
    <n v="1274.93"/>
    <n v="764.96"/>
    <d v="2007-08-04T00:00:00"/>
    <n v="509.97"/>
    <s v="M"/>
    <n v="51"/>
    <d v="1989-05-28T00:00:00"/>
    <n v="31.122852213343478"/>
    <s v="Biostatistician II"/>
    <s v="n/a"/>
    <s v="Mass Customer"/>
    <s v="N"/>
    <s v="Yes"/>
    <n v="17"/>
    <m/>
  </r>
  <r>
    <n v="15177"/>
    <n v="64"/>
    <x v="914"/>
    <d v="2017-04-08T00:00:00"/>
    <n v="266"/>
    <b v="1"/>
    <s v="Approved"/>
    <s v="Giant Bicycles"/>
    <s v="Standard"/>
    <s v="high"/>
    <s v="small"/>
    <n v="1977.36"/>
    <n v="1759.85"/>
    <d v="1993-06-23T00:00:00"/>
    <n v="217.51"/>
    <s v="F"/>
    <n v="59"/>
    <d v="1987-06-15T00:00:00"/>
    <n v="33.076276870877727"/>
    <s v="GIS Technical Architect"/>
    <s v="n/a"/>
    <s v="High Net Worth"/>
    <s v="N"/>
    <s v="Yes"/>
    <n v="14"/>
    <m/>
  </r>
  <r>
    <n v="15856"/>
    <n v="37"/>
    <x v="2074"/>
    <d v="2017-04-08T00:00:00"/>
    <n v="266"/>
    <b v="0"/>
    <s v="Approved"/>
    <s v="OHM Cycles"/>
    <s v="Standard"/>
    <s v="low"/>
    <s v="medium"/>
    <n v="1793.43"/>
    <n v="248.82"/>
    <d v="1999-07-20T00:00:00"/>
    <n v="1544.6100000000001"/>
    <s v="F"/>
    <n v="82"/>
    <d v="1981-11-29T00:00:00"/>
    <n v="38.621482350329778"/>
    <s v="Assistant Media Planner"/>
    <s v="Entertainment"/>
    <s v="Mass Customer"/>
    <s v="N"/>
    <s v="No"/>
    <n v="16"/>
    <m/>
  </r>
  <r>
    <n v="16049"/>
    <n v="53"/>
    <x v="2258"/>
    <d v="2017-04-08T00:00:00"/>
    <n v="266"/>
    <b v="1"/>
    <s v="Approved"/>
    <s v="OHM Cycles"/>
    <s v="Standard"/>
    <s v="medium"/>
    <s v="medium"/>
    <n v="795.34"/>
    <n v="101.58"/>
    <d v="1997-02-09T00:00:00"/>
    <n v="693.76"/>
    <s v="F"/>
    <n v="63"/>
    <d v="1990-10-27T00:00:00"/>
    <n v="29.706413857179093"/>
    <s v="Senior Quality Engineer"/>
    <s v="Argiculture"/>
    <s v="Mass Customer"/>
    <s v="N"/>
    <s v="No"/>
    <n v="5"/>
    <m/>
  </r>
  <r>
    <n v="16278"/>
    <n v="34"/>
    <x v="513"/>
    <d v="2017-04-08T00:00:00"/>
    <n v="266"/>
    <b v="0"/>
    <s v="Approved"/>
    <s v="Norco Bicycles"/>
    <s v="Road"/>
    <s v="high"/>
    <s v="large"/>
    <n v="774.53"/>
    <n v="464.72"/>
    <d v="2010-06-07T00:00:00"/>
    <n v="309.80999999999995"/>
    <s v="F"/>
    <n v="73"/>
    <d v="1985-08-20T00:00:00"/>
    <n v="34.895454953069503"/>
    <s v="Chief Design Engineer"/>
    <s v="Property"/>
    <s v="Mass Customer"/>
    <s v="N"/>
    <s v="Yes"/>
    <n v="3"/>
    <m/>
  </r>
  <r>
    <n v="16404"/>
    <n v="27"/>
    <x v="1370"/>
    <d v="2017-04-08T00:00:00"/>
    <n v="266"/>
    <b v="1"/>
    <s v="Approved"/>
    <s v="Trek Bicycles"/>
    <s v="Standard"/>
    <s v="medium"/>
    <s v="medium"/>
    <n v="499.53"/>
    <n v="388.72"/>
    <d v="2016-11-22T00:00:00"/>
    <n v="110.80999999999995"/>
    <s v="F"/>
    <n v="58"/>
    <d v="1971-08-24T00:00:00"/>
    <n v="48.895454953069503"/>
    <n v="0"/>
    <s v="Health"/>
    <s v="Affluent Customer"/>
    <s v="N"/>
    <s v="Yes"/>
    <n v="18"/>
    <m/>
  </r>
  <r>
    <n v="16914"/>
    <n v="73"/>
    <x v="2151"/>
    <d v="2017-04-08T00:00:00"/>
    <n v="266"/>
    <b v="1"/>
    <s v="Approved"/>
    <s v="Solex"/>
    <s v="Standard"/>
    <s v="medium"/>
    <s v="medium"/>
    <n v="1945.43"/>
    <n v="333.18"/>
    <d v="2000-05-22T00:00:00"/>
    <n v="1612.25"/>
    <s v="M"/>
    <n v="64"/>
    <d v="1996-11-26T00:00:00"/>
    <n v="23.618742624302381"/>
    <s v="Professor"/>
    <s v="Property"/>
    <s v="Mass Customer"/>
    <s v="N"/>
    <s v="Yes"/>
    <n v="3"/>
    <m/>
  </r>
  <r>
    <n v="17083"/>
    <n v="48"/>
    <x v="1499"/>
    <d v="2017-04-08T00:00:00"/>
    <n v="266"/>
    <b v="1"/>
    <s v="Approved"/>
    <s v="WeareA2B"/>
    <s v="Standard"/>
    <s v="medium"/>
    <s v="medium"/>
    <n v="1762.96"/>
    <n v="950.52"/>
    <d v="2014-07-28T00:00:00"/>
    <n v="812.44"/>
    <s v="F"/>
    <n v="26"/>
    <d v="1974-04-13T00:00:00"/>
    <n v="46.257098788685944"/>
    <s v="Recruiter"/>
    <s v="Argiculture"/>
    <s v="Mass Customer"/>
    <s v="N"/>
    <s v="No"/>
    <n v="13"/>
    <m/>
  </r>
  <r>
    <n v="17169"/>
    <n v="0"/>
    <x v="2103"/>
    <d v="2017-04-08T00:00:00"/>
    <n v="266"/>
    <b v="1"/>
    <s v="Approved"/>
    <s v="Giant Bicycles"/>
    <s v="Standard"/>
    <s v="medium"/>
    <s v="large"/>
    <n v="569.55999999999995"/>
    <n v="528.42999999999995"/>
    <d v="1994-08-10T00:00:00"/>
    <n v="41.129999999999995"/>
    <s v="M"/>
    <n v="96"/>
    <d v="1961-07-16T00:00:00"/>
    <n v="59.007783720192791"/>
    <s v="Operator"/>
    <s v="Health"/>
    <s v="High Net Worth"/>
    <s v="N"/>
    <s v="Yes"/>
    <n v="6"/>
    <m/>
  </r>
  <r>
    <n v="17741"/>
    <n v="35"/>
    <x v="3462"/>
    <d v="2017-04-08T00:00:00"/>
    <n v="266"/>
    <b v="1"/>
    <s v="Approved"/>
    <s v="Trek Bicycles"/>
    <s v="Standard"/>
    <s v="low"/>
    <s v="medium"/>
    <n v="1057.51"/>
    <n v="154.4"/>
    <d v="1994-07-12T00:00:00"/>
    <n v="903.11"/>
    <s v="F"/>
    <n v="0"/>
    <d v="1987-10-10T00:00:00"/>
    <n v="32.755728925672244"/>
    <s v="VP Quality Control"/>
    <s v="n/a"/>
    <s v="Mass Customer"/>
    <s v="N"/>
    <s v="No"/>
    <n v="5"/>
    <m/>
  </r>
  <r>
    <n v="17762"/>
    <n v="91"/>
    <x v="1289"/>
    <d v="2017-04-08T00:00:00"/>
    <n v="266"/>
    <b v="0"/>
    <s v="Approved"/>
    <s v="Solex"/>
    <s v="Standard"/>
    <s v="medium"/>
    <s v="medium"/>
    <n v="100.35"/>
    <n v="75.260000000000005"/>
    <d v="2002-10-10T00:00:00"/>
    <n v="25.089999999999989"/>
    <s v="M"/>
    <n v="77"/>
    <d v="1993-07-27T00:00:00"/>
    <n v="26.955728925672247"/>
    <s v="Analyst Programmer"/>
    <s v="Financial Services"/>
    <s v="Mass Customer"/>
    <s v="N"/>
    <s v="Yes"/>
    <n v="3"/>
    <m/>
  </r>
  <r>
    <n v="18376"/>
    <n v="48"/>
    <x v="3291"/>
    <d v="2017-04-08T00:00:00"/>
    <n v="266"/>
    <b v="0"/>
    <s v="Approved"/>
    <s v="WeareA2B"/>
    <s v="Standard"/>
    <s v="medium"/>
    <s v="medium"/>
    <n v="1762.96"/>
    <n v="950.52"/>
    <d v="2014-07-28T00:00:00"/>
    <n v="812.44"/>
    <s v="F"/>
    <n v="91"/>
    <d v="1988-05-11T00:00:00"/>
    <n v="32.169427555809229"/>
    <s v="Tax Accountant"/>
    <s v="IT"/>
    <s v="Mass Customer"/>
    <s v="N"/>
    <s v="No"/>
    <n v="12"/>
    <m/>
  </r>
  <r>
    <n v="18470"/>
    <n v="38"/>
    <x v="208"/>
    <d v="2017-04-08T00:00:00"/>
    <n v="266"/>
    <b v="0"/>
    <s v="Approved"/>
    <s v="Trek Bicycles"/>
    <s v="Standard"/>
    <s v="medium"/>
    <s v="large"/>
    <n v="2091.4699999999998"/>
    <n v="388.92"/>
    <d v="2012-09-15T00:00:00"/>
    <n v="1702.5499999999997"/>
    <s v="M"/>
    <n v="72"/>
    <d v="1998-12-24T00:00:00"/>
    <n v="21.542030295535259"/>
    <s v="Account Representative IV"/>
    <s v="Argiculture"/>
    <s v="High Net Worth"/>
    <s v="N"/>
    <s v="No"/>
    <n v="1"/>
    <m/>
  </r>
  <r>
    <n v="18701"/>
    <n v="0"/>
    <x v="1365"/>
    <d v="2017-04-08T00:00:00"/>
    <n v="266"/>
    <b v="0"/>
    <s v="Approved"/>
    <s v="Trek Bicycles"/>
    <s v="Road"/>
    <s v="medium"/>
    <s v="medium"/>
    <n v="290.62"/>
    <n v="215.14"/>
    <d v="2004-12-18T00:00:00"/>
    <n v="75.480000000000018"/>
    <s v="F"/>
    <n v="21"/>
    <d v="1988-08-23T00:00:00"/>
    <n v="31.884496048959917"/>
    <n v="0"/>
    <s v="n/a"/>
    <s v="High Net Worth"/>
    <s v="N"/>
    <s v="No"/>
    <n v="8"/>
    <m/>
  </r>
  <r>
    <n v="19311"/>
    <n v="23"/>
    <x v="1256"/>
    <d v="2017-04-08T00:00:00"/>
    <n v="266"/>
    <b v="1"/>
    <s v="Approved"/>
    <s v="Norco Bicycles"/>
    <s v="Mountain"/>
    <s v="low"/>
    <s v="small"/>
    <n v="688.63"/>
    <n v="612.88"/>
    <d v="1993-10-02T00:00:00"/>
    <n v="75.75"/>
    <s v="F"/>
    <n v="17"/>
    <d v="1984-09-07T00:00:00"/>
    <n v="35.846139884576353"/>
    <s v="Budget/Accounting Analyst IV"/>
    <s v="Entertainment"/>
    <s v="Mass Customer"/>
    <s v="N"/>
    <s v="No"/>
    <n v="7"/>
    <m/>
  </r>
  <r>
    <n v="19541"/>
    <n v="90"/>
    <x v="247"/>
    <d v="2017-04-08T00:00:00"/>
    <n v="266"/>
    <b v="0"/>
    <s v="Approved"/>
    <s v="Norco Bicycles"/>
    <s v="Standard"/>
    <s v="low"/>
    <s v="medium"/>
    <n v="363.01"/>
    <n v="290.41000000000003"/>
    <d v="2005-05-10T00:00:00"/>
    <n v="72.599999999999966"/>
    <s v="F"/>
    <n v="54"/>
    <d v="1994-05-18T00:00:00"/>
    <n v="26.147509747590053"/>
    <s v="Accounting Assistant I"/>
    <s v="Retail"/>
    <s v="Affluent Customer"/>
    <s v="N"/>
    <s v="No"/>
    <n v="8"/>
    <m/>
  </r>
  <r>
    <n v="14641"/>
    <n v="0"/>
    <x v="1345"/>
    <d v="2017-02-23T00:00:00"/>
    <m/>
    <b v="0"/>
    <s v="Approved"/>
    <m/>
    <m/>
    <m/>
    <m/>
    <n v="1184"/>
    <m/>
    <m/>
    <m/>
    <m/>
    <m/>
    <m/>
    <m/>
    <m/>
    <m/>
    <m/>
    <m/>
    <m/>
    <m/>
    <m/>
  </r>
  <r>
    <n v="14642"/>
    <n v="41"/>
    <x v="1035"/>
    <d v="2017-02-07T00:00:00"/>
    <m/>
    <m/>
    <s v="Approved"/>
    <s v="Norco Bicycles"/>
    <s v="Standard"/>
    <s v="low"/>
    <s v="medium"/>
    <n v="958.74"/>
    <n v="748.9"/>
    <n v="38693"/>
    <m/>
    <m/>
    <m/>
    <m/>
    <m/>
    <m/>
    <m/>
    <m/>
    <m/>
    <m/>
    <m/>
    <m/>
  </r>
  <r>
    <n v="304"/>
    <n v="12"/>
    <x v="3465"/>
    <d v="2017-04-07T00:00:00"/>
    <n v="267"/>
    <b v="0"/>
    <s v="Approved"/>
    <s v="WeareA2B"/>
    <s v="Standard"/>
    <s v="medium"/>
    <s v="medium"/>
    <n v="1231.1500000000001"/>
    <n v="161.6"/>
    <d v="2016-07-09T00:00:00"/>
    <n v="1069.5500000000002"/>
    <s v="F"/>
    <n v="8"/>
    <d v="1977-01-06T00:00:00"/>
    <n v="43.520112487316084"/>
    <s v="Chemical Engineer"/>
    <s v="Manufacturing"/>
    <s v="Mass Customer"/>
    <s v="N"/>
    <s v="Yes"/>
    <n v="18"/>
    <m/>
  </r>
  <r>
    <n v="669"/>
    <n v="68"/>
    <x v="268"/>
    <d v="2017-04-07T00:00:00"/>
    <n v="267"/>
    <b v="0"/>
    <s v="Approved"/>
    <s v="OHM Cycles"/>
    <s v="Standard"/>
    <s v="medium"/>
    <s v="medium"/>
    <n v="1636.9"/>
    <n v="44.71"/>
    <d v="2000-05-22T00:00:00"/>
    <n v="1592.19"/>
    <s v="M"/>
    <n v="96"/>
    <d v="1980-09-10T00:00:00"/>
    <n v="39.84066043252156"/>
    <s v="Financial Advisor"/>
    <s v="Financial Services"/>
    <s v="Mass Customer"/>
    <s v="N"/>
    <s v="Yes"/>
    <n v="19"/>
    <m/>
  </r>
  <r>
    <n v="1049"/>
    <n v="97"/>
    <x v="1852"/>
    <d v="2017-04-07T00:00:00"/>
    <n v="267"/>
    <b v="1"/>
    <s v="Approved"/>
    <s v="OHM Cycles"/>
    <s v="Road"/>
    <s v="medium"/>
    <s v="medium"/>
    <n v="742.54"/>
    <n v="667.4"/>
    <d v="1991-11-07T00:00:00"/>
    <n v="75.139999999999986"/>
    <s v="F"/>
    <n v="70"/>
    <d v="1974-07-17T00:00:00"/>
    <n v="45.996824816083205"/>
    <s v="Social Worker"/>
    <s v="Health"/>
    <s v="High Net Worth"/>
    <s v="N"/>
    <s v="No"/>
    <n v="18"/>
    <m/>
  </r>
  <r>
    <n v="1125"/>
    <n v="41"/>
    <x v="1094"/>
    <d v="2017-04-07T00:00:00"/>
    <n v="267"/>
    <b v="1"/>
    <s v="Approved"/>
    <s v="Solex"/>
    <s v="Road"/>
    <s v="medium"/>
    <s v="medium"/>
    <n v="416.98"/>
    <n v="312.74"/>
    <d v="1999-06-23T00:00:00"/>
    <n v="104.24000000000001"/>
    <s v="M"/>
    <n v="48"/>
    <d v="1974-07-31T00:00:00"/>
    <n v="45.95846865169964"/>
    <s v="General Manager"/>
    <s v="Financial Services"/>
    <s v="Affluent Customer"/>
    <s v="N"/>
    <s v="Yes"/>
    <n v="14"/>
    <m/>
  </r>
  <r>
    <n v="1503"/>
    <n v="34"/>
    <x v="3166"/>
    <d v="2017-04-07T00:00:00"/>
    <n v="267"/>
    <b v="0"/>
    <s v="Approved"/>
    <s v="Norco Bicycles"/>
    <s v="Road"/>
    <s v="high"/>
    <s v="large"/>
    <n v="774.53"/>
    <n v="464.72"/>
    <d v="2003-03-18T00:00:00"/>
    <n v="309.80999999999995"/>
    <s v="F"/>
    <n v="31"/>
    <d v="1997-07-11T00:00:00"/>
    <n v="22.996824816083205"/>
    <s v="Librarian"/>
    <s v="Entertainment"/>
    <s v="Mass Customer"/>
    <s v="N"/>
    <s v="No"/>
    <n v="1"/>
    <m/>
  </r>
  <r>
    <n v="1825"/>
    <n v="26"/>
    <x v="1682"/>
    <d v="2017-04-07T00:00:00"/>
    <n v="267"/>
    <b v="1"/>
    <s v="Approved"/>
    <s v="WeareA2B"/>
    <s v="Standard"/>
    <s v="medium"/>
    <s v="medium"/>
    <n v="1992.93"/>
    <n v="762.63"/>
    <d v="1993-05-26T00:00:00"/>
    <n v="1230.3000000000002"/>
    <s v="M"/>
    <n v="63"/>
    <d v="1979-08-27T00:00:00"/>
    <n v="40.881756322932517"/>
    <s v="Recruiter"/>
    <s v="Retail"/>
    <s v="Mass Customer"/>
    <s v="N"/>
    <s v="No"/>
    <n v="14"/>
    <m/>
  </r>
  <r>
    <n v="2222"/>
    <n v="28"/>
    <x v="693"/>
    <d v="2017-04-07T00:00:00"/>
    <n v="267"/>
    <b v="0"/>
    <s v="Approved"/>
    <s v="Norco Bicycles"/>
    <s v="Standard"/>
    <s v="medium"/>
    <s v="small"/>
    <n v="1216.1400000000001"/>
    <n v="1082.3599999999999"/>
    <d v="1991-08-05T00:00:00"/>
    <n v="133.7800000000002"/>
    <s v="F"/>
    <n v="80"/>
    <d v="1963-11-14T00:00:00"/>
    <n v="56.676276870877729"/>
    <s v="Clinical Specialist"/>
    <s v="Health"/>
    <s v="Mass Customer"/>
    <s v="N"/>
    <s v="No"/>
    <n v="16"/>
    <m/>
  </r>
  <r>
    <n v="2410"/>
    <n v="84"/>
    <x v="506"/>
    <d v="2017-04-07T00:00:00"/>
    <n v="267"/>
    <b v="1"/>
    <s v="Approved"/>
    <s v="Giant Bicycles"/>
    <s v="Road"/>
    <s v="medium"/>
    <s v="medium"/>
    <n v="792.9"/>
    <n v="594.67999999999995"/>
    <d v="1992-10-02T00:00:00"/>
    <n v="198.22000000000003"/>
    <s v="F"/>
    <n v="44"/>
    <d v="1980-05-03T00:00:00"/>
    <n v="40.196824816083208"/>
    <s v="Tax Accountant"/>
    <s v="n/a"/>
    <s v="High Net Worth"/>
    <s v="N"/>
    <s v="No"/>
    <n v="16"/>
    <m/>
  </r>
  <r>
    <n v="2460"/>
    <n v="56"/>
    <x v="2181"/>
    <d v="2017-04-07T00:00:00"/>
    <n v="267"/>
    <b v="1"/>
    <s v="Approved"/>
    <s v="Norco Bicycles"/>
    <s v="Mountain"/>
    <s v="low"/>
    <s v="small"/>
    <n v="688.63"/>
    <n v="612.88"/>
    <d v="1993-05-26T00:00:00"/>
    <n v="75.75"/>
    <s v="M"/>
    <n v="37"/>
    <d v="1995-02-17T00:00:00"/>
    <n v="25.394085090055807"/>
    <s v="Accountant I"/>
    <s v="n/a"/>
    <s v="High Net Worth"/>
    <s v="N"/>
    <s v="Yes"/>
    <n v="3"/>
    <m/>
  </r>
  <r>
    <n v="2638"/>
    <n v="83"/>
    <x v="2833"/>
    <d v="2017-04-07T00:00:00"/>
    <n v="267"/>
    <b v="0"/>
    <s v="Approved"/>
    <s v="Solex"/>
    <s v="Touring"/>
    <s v="medium"/>
    <s v="large"/>
    <n v="2083.94"/>
    <n v="675.03"/>
    <d v="2013-09-16T00:00:00"/>
    <n v="1408.91"/>
    <s v="U"/>
    <n v="59"/>
    <s v="1843-12-21"/>
    <e v="#VALUE!"/>
    <s v="Legal Assistant"/>
    <s v="IT"/>
    <s v="Affluent Customer"/>
    <s v="N"/>
    <s v="No"/>
    <n v="20"/>
    <m/>
  </r>
  <r>
    <n v="2810"/>
    <n v="69"/>
    <x v="2894"/>
    <d v="2017-04-07T00:00:00"/>
    <n v="267"/>
    <b v="1"/>
    <s v="Approved"/>
    <s v="Giant Bicycles"/>
    <s v="Road"/>
    <s v="medium"/>
    <s v="medium"/>
    <n v="792.9"/>
    <n v="594.67999999999995"/>
    <d v="1992-10-02T00:00:00"/>
    <n v="198.22000000000003"/>
    <s v="F"/>
    <n v="90"/>
    <d v="1969-10-30T00:00:00"/>
    <n v="50.711893309233886"/>
    <s v="Help Desk Operator"/>
    <s v="Argiculture"/>
    <s v="Mass Customer"/>
    <s v="N"/>
    <s v="Yes"/>
    <n v="9"/>
    <m/>
  </r>
  <r>
    <n v="3779"/>
    <n v="68"/>
    <x v="2209"/>
    <d v="2017-04-07T00:00:00"/>
    <n v="267"/>
    <b v="0"/>
    <s v="Approved"/>
    <s v="OHM Cycles"/>
    <s v="Standard"/>
    <s v="medium"/>
    <s v="medium"/>
    <n v="1636.9"/>
    <n v="44.71"/>
    <d v="2010-08-20T00:00:00"/>
    <n v="1592.19"/>
    <s v="F"/>
    <n v="27"/>
    <d v="1988-07-04T00:00:00"/>
    <n v="32.021482350329777"/>
    <s v="Teacher"/>
    <s v="Financial Services"/>
    <s v="Mass Customer"/>
    <s v="N"/>
    <s v="Yes"/>
    <n v="13"/>
    <m/>
  </r>
  <r>
    <n v="4386"/>
    <n v="39"/>
    <x v="2031"/>
    <d v="2017-04-07T00:00:00"/>
    <n v="267"/>
    <b v="0"/>
    <s v="Approved"/>
    <s v="Giant Bicycles"/>
    <s v="Standard"/>
    <s v="medium"/>
    <s v="large"/>
    <n v="1812.75"/>
    <n v="582.48"/>
    <d v="2010-06-07T00:00:00"/>
    <n v="1230.27"/>
    <s v="M"/>
    <n v="83"/>
    <d v="2000-04-07T00:00:00"/>
    <n v="20.254359062658548"/>
    <n v="0"/>
    <s v="n/a"/>
    <s v="Mass Customer"/>
    <s v="N"/>
    <s v="Yes"/>
    <n v="1"/>
    <m/>
  </r>
  <r>
    <n v="4477"/>
    <n v="58"/>
    <x v="1356"/>
    <d v="2017-04-07T00:00:00"/>
    <n v="267"/>
    <b v="1"/>
    <s v="Approved"/>
    <s v="OHM Cycles"/>
    <s v="Standard"/>
    <s v="medium"/>
    <s v="medium"/>
    <n v="912.52"/>
    <n v="141.4"/>
    <d v="2010-11-05T00:00:00"/>
    <n v="771.12"/>
    <s v="M"/>
    <n v="37"/>
    <d v="1959-12-23T00:00:00"/>
    <n v="60.572167281836627"/>
    <s v="Occupational Therapist"/>
    <s v="Health"/>
    <s v="Affluent Customer"/>
    <s v="N"/>
    <s v="Yes"/>
    <n v="20"/>
    <m/>
  </r>
  <r>
    <n v="4828"/>
    <n v="87"/>
    <x v="2388"/>
    <d v="2017-04-07T00:00:00"/>
    <n v="267"/>
    <b v="0"/>
    <s v="Approved"/>
    <s v="Giant Bicycles"/>
    <s v="Standard"/>
    <s v="high"/>
    <s v="medium"/>
    <n v="1179"/>
    <n v="707.4"/>
    <d v="1997-08-25T00:00:00"/>
    <n v="471.6"/>
    <s v="M"/>
    <n v="25"/>
    <d v="1987-06-16T00:00:00"/>
    <n v="33.073537144850327"/>
    <s v="Associate Professor"/>
    <s v="Manufacturing"/>
    <s v="Mass Customer"/>
    <s v="N"/>
    <s v="No"/>
    <n v="21"/>
    <m/>
  </r>
  <r>
    <n v="5433"/>
    <n v="46"/>
    <x v="1535"/>
    <d v="2017-04-07T00:00:00"/>
    <n v="267"/>
    <b v="1"/>
    <s v="Approved"/>
    <s v="Solex"/>
    <s v="Standard"/>
    <s v="low"/>
    <s v="medium"/>
    <n v="1289.8499999999999"/>
    <n v="74.510000000000005"/>
    <d v="2012-04-10T00:00:00"/>
    <n v="1215.3399999999999"/>
    <s v="M"/>
    <n v="30"/>
    <d v="1973-09-17T00:00:00"/>
    <n v="46.826961802384574"/>
    <s v="Engineer I"/>
    <s v="Manufacturing"/>
    <s v="Affluent Customer"/>
    <s v="N"/>
    <s v="Yes"/>
    <n v="11"/>
    <m/>
  </r>
  <r>
    <n v="6843"/>
    <n v="15"/>
    <x v="2718"/>
    <d v="2017-04-07T00:00:00"/>
    <n v="267"/>
    <b v="0"/>
    <s v="Approved"/>
    <s v="Norco Bicycles"/>
    <s v="Standard"/>
    <s v="low"/>
    <s v="medium"/>
    <n v="958.74"/>
    <n v="748.9"/>
    <d v="2005-12-07T00:00:00"/>
    <n v="209.84000000000003"/>
    <s v="F"/>
    <n v="43"/>
    <d v="1994-08-23T00:00:00"/>
    <n v="25.881756322932521"/>
    <s v="Clinical Specialist"/>
    <s v="Health"/>
    <s v="Mass Customer"/>
    <s v="N"/>
    <s v="No"/>
    <n v="1"/>
    <m/>
  </r>
  <r>
    <n v="7397"/>
    <n v="2"/>
    <x v="1747"/>
    <d v="2017-04-07T00:00:00"/>
    <n v="267"/>
    <b v="1"/>
    <s v="Approved"/>
    <s v="Solex"/>
    <s v="Standard"/>
    <s v="medium"/>
    <s v="medium"/>
    <n v="71.489999999999995"/>
    <n v="53.62"/>
    <d v="2011-04-16T00:00:00"/>
    <n v="17.869999999999997"/>
    <s v="M"/>
    <n v="56"/>
    <d v="1977-08-17T00:00:00"/>
    <n v="42.909153583206489"/>
    <s v="Nurse Practicioner"/>
    <s v="n/a"/>
    <s v="Affluent Customer"/>
    <s v="N"/>
    <s v="Yes"/>
    <n v="8"/>
    <m/>
  </r>
  <r>
    <n v="7915"/>
    <n v="46"/>
    <x v="1696"/>
    <d v="2017-04-07T00:00:00"/>
    <n v="267"/>
    <b v="0"/>
    <s v="Approved"/>
    <s v="Solex"/>
    <s v="Standard"/>
    <s v="low"/>
    <s v="medium"/>
    <n v="1289.8499999999999"/>
    <n v="74.510000000000005"/>
    <d v="2007-12-11T00:00:00"/>
    <n v="1215.3399999999999"/>
    <s v="M"/>
    <n v="28"/>
    <d v="1974-05-15T00:00:00"/>
    <n v="46.169427555809229"/>
    <s v="Compensation Analyst"/>
    <s v="Financial Services"/>
    <s v="Affluent Customer"/>
    <s v="N"/>
    <s v="No"/>
    <n v="22"/>
    <m/>
  </r>
  <r>
    <n v="8228"/>
    <n v="41"/>
    <x v="3320"/>
    <d v="2017-04-07T00:00:00"/>
    <n v="267"/>
    <b v="1"/>
    <s v="Approved"/>
    <s v="Norco Bicycles"/>
    <s v="Standard"/>
    <s v="low"/>
    <s v="medium"/>
    <n v="958.74"/>
    <n v="748.9"/>
    <d v="2010-05-05T00:00:00"/>
    <n v="209.84000000000003"/>
    <s v="F"/>
    <n v="21"/>
    <d v="1977-09-09T00:00:00"/>
    <n v="42.846139884576353"/>
    <n v="0"/>
    <s v="Financial Services"/>
    <s v="High Net Worth"/>
    <s v="N"/>
    <s v="Yes"/>
    <n v="17"/>
    <m/>
  </r>
  <r>
    <n v="9026"/>
    <n v="72"/>
    <x v="2173"/>
    <d v="2017-04-07T00:00:00"/>
    <n v="267"/>
    <b v="0"/>
    <s v="Approved"/>
    <s v="Norco Bicycles"/>
    <s v="Standard"/>
    <s v="medium"/>
    <s v="medium"/>
    <n v="360.4"/>
    <n v="270.3"/>
    <d v="2016-12-06T00:00:00"/>
    <n v="90.099999999999966"/>
    <s v="M"/>
    <n v="76"/>
    <d v="1978-12-17T00:00:00"/>
    <n v="41.574907007864027"/>
    <s v="Senior Sales Associate"/>
    <s v="Retail"/>
    <s v="Mass Customer"/>
    <s v="N"/>
    <s v="No"/>
    <n v="10"/>
    <m/>
  </r>
  <r>
    <n v="9449"/>
    <n v="50"/>
    <x v="205"/>
    <d v="2017-04-07T00:00:00"/>
    <n v="267"/>
    <b v="0"/>
    <s v="Approved"/>
    <s v="WeareA2B"/>
    <s v="Standard"/>
    <s v="medium"/>
    <s v="small"/>
    <n v="175.89"/>
    <n v="131.91999999999999"/>
    <d v="2003-07-21T00:00:00"/>
    <n v="43.97"/>
    <s v="F"/>
    <n v="47"/>
    <d v="1977-12-09T00:00:00"/>
    <n v="42.596824816083206"/>
    <s v="Clinical Specialist"/>
    <s v="Health"/>
    <s v="Mass Customer"/>
    <s v="N"/>
    <s v="Yes"/>
    <n v="9"/>
    <m/>
  </r>
  <r>
    <n v="9526"/>
    <n v="90"/>
    <x v="3146"/>
    <d v="2017-04-07T00:00:00"/>
    <n v="267"/>
    <b v="1"/>
    <s v="Approved"/>
    <s v="Solex"/>
    <s v="Standard"/>
    <s v="low"/>
    <s v="medium"/>
    <n v="945.04"/>
    <n v="507.58"/>
    <d v="2011-03-16T00:00:00"/>
    <n v="437.46"/>
    <s v="M"/>
    <n v="97"/>
    <d v="1970-03-01T00:00:00"/>
    <n v="50.377646733891424"/>
    <s v="Executive Secretary"/>
    <s v="Financial Services"/>
    <s v="High Net Worth"/>
    <s v="N"/>
    <s v="Yes"/>
    <n v="6"/>
    <m/>
  </r>
  <r>
    <n v="9606"/>
    <n v="59"/>
    <x v="1950"/>
    <d v="2017-04-07T00:00:00"/>
    <n v="267"/>
    <b v="0"/>
    <s v="Approved"/>
    <s v="WeareA2B"/>
    <s v="Standard"/>
    <s v="medium"/>
    <s v="small"/>
    <n v="1415.01"/>
    <n v="1259.3599999999999"/>
    <d v="2003-09-10T00:00:00"/>
    <n v="155.65000000000009"/>
    <s v="M"/>
    <n v="70"/>
    <d v="1975-04-12T00:00:00"/>
    <n v="45.259838514713344"/>
    <s v="Developer IV"/>
    <s v="IT"/>
    <s v="High Net Worth"/>
    <s v="N"/>
    <s v="Yes"/>
    <n v="15"/>
    <m/>
  </r>
  <r>
    <n v="9883"/>
    <n v="63"/>
    <x v="26"/>
    <d v="2017-04-07T00:00:00"/>
    <n v="267"/>
    <b v="1"/>
    <s v="Approved"/>
    <s v="WeareA2B"/>
    <s v="Standard"/>
    <s v="medium"/>
    <s v="medium"/>
    <n v="1992.93"/>
    <n v="762.63"/>
    <d v="1993-05-26T00:00:00"/>
    <n v="1230.3000000000002"/>
    <s v="M"/>
    <n v="54"/>
    <d v="1977-07-30T00:00:00"/>
    <n v="42.95846865169964"/>
    <s v="Computer Systems Analyst I"/>
    <s v="Health"/>
    <s v="High Net Worth"/>
    <s v="N"/>
    <s v="No"/>
    <n v="13"/>
    <m/>
  </r>
  <r>
    <n v="14668"/>
    <n v="56"/>
    <x v="796"/>
    <d v="2017-06-21T00:00:00"/>
    <m/>
    <m/>
    <s v="Approved"/>
    <s v="OHM Cycles"/>
    <s v="Standard"/>
    <s v="medium"/>
    <s v="medium"/>
    <n v="183.86"/>
    <n v="137.9"/>
    <n v="35707"/>
    <m/>
    <m/>
    <m/>
    <m/>
    <m/>
    <m/>
    <m/>
    <m/>
    <m/>
    <m/>
    <m/>
    <m/>
  </r>
  <r>
    <n v="10390"/>
    <n v="52"/>
    <x v="933"/>
    <d v="2017-04-07T00:00:00"/>
    <n v="267"/>
    <b v="1"/>
    <s v="Approved"/>
    <s v="OHM Cycles"/>
    <s v="Road"/>
    <s v="medium"/>
    <s v="medium"/>
    <n v="1280.28"/>
    <n v="829.51"/>
    <d v="2001-11-25T00:00:00"/>
    <n v="450.77"/>
    <s v="M"/>
    <n v="1"/>
    <d v="1977-09-19T00:00:00"/>
    <n v="42.818742624302381"/>
    <s v="Accountant IV"/>
    <s v="Property"/>
    <s v="Affluent Customer"/>
    <s v="N"/>
    <s v="No"/>
    <n v="4"/>
    <m/>
  </r>
  <r>
    <n v="10506"/>
    <n v="97"/>
    <x v="3066"/>
    <d v="2017-04-07T00:00:00"/>
    <n v="267"/>
    <b v="1"/>
    <s v="Approved"/>
    <s v="Solex"/>
    <s v="Standard"/>
    <s v="medium"/>
    <s v="large"/>
    <n v="202.62"/>
    <n v="151.96"/>
    <d v="2016-03-29T00:00:00"/>
    <n v="50.66"/>
    <s v="M"/>
    <n v="17"/>
    <d v="1992-03-20T00:00:00"/>
    <n v="28.309153583206491"/>
    <s v="Nurse"/>
    <s v="Property"/>
    <s v="Affluent Customer"/>
    <s v="N"/>
    <s v="No"/>
    <n v="8"/>
    <m/>
  </r>
  <r>
    <n v="10702"/>
    <n v="97"/>
    <x v="2297"/>
    <d v="2017-04-07T00:00:00"/>
    <n v="267"/>
    <b v="1"/>
    <s v="Approved"/>
    <s v="Solex"/>
    <s v="Standard"/>
    <s v="medium"/>
    <s v="large"/>
    <n v="202.62"/>
    <n v="151.96"/>
    <d v="1991-05-06T00:00:00"/>
    <n v="50.66"/>
    <s v="F"/>
    <n v="12"/>
    <d v="1973-08-16T00:00:00"/>
    <n v="46.914633035261289"/>
    <s v="Financial Analyst"/>
    <s v="Financial Services"/>
    <s v="Mass Customer"/>
    <s v="N"/>
    <s v="Yes"/>
    <n v="18"/>
    <m/>
  </r>
  <r>
    <n v="11209"/>
    <n v="2"/>
    <x v="2197"/>
    <d v="2017-04-07T00:00:00"/>
    <n v="267"/>
    <b v="1"/>
    <s v="Approved"/>
    <s v="Solex"/>
    <s v="Standard"/>
    <s v="medium"/>
    <s v="medium"/>
    <n v="71.489999999999995"/>
    <n v="53.62"/>
    <d v="1991-11-07T00:00:00"/>
    <n v="17.869999999999997"/>
    <s v="M"/>
    <n v="77"/>
    <d v="1964-02-29T00:00:00"/>
    <n v="56.383126185946217"/>
    <s v="Research Nurse"/>
    <s v="Health"/>
    <s v="Affluent Customer"/>
    <s v="N"/>
    <s v="Yes"/>
    <n v="9"/>
    <m/>
  </r>
  <r>
    <n v="11579"/>
    <n v="3"/>
    <x v="776"/>
    <d v="2017-04-07T00:00:00"/>
    <n v="267"/>
    <b v="1"/>
    <s v="Approved"/>
    <s v="Trek Bicycles"/>
    <s v="Standard"/>
    <s v="medium"/>
    <s v="large"/>
    <n v="2091.4699999999998"/>
    <n v="388.92"/>
    <d v="2011-04-16T00:00:00"/>
    <n v="1702.5499999999997"/>
    <s v="F"/>
    <n v="70"/>
    <d v="1996-05-07T00:00:00"/>
    <n v="24.174907007864025"/>
    <s v="Legal Assistant"/>
    <s v="n/a"/>
    <s v="Affluent Customer"/>
    <s v="N"/>
    <s v="Yes"/>
    <n v="6"/>
    <m/>
  </r>
  <r>
    <n v="11598"/>
    <n v="18"/>
    <x v="1410"/>
    <d v="2017-04-07T00:00:00"/>
    <n v="267"/>
    <b v="0"/>
    <s v="Approved"/>
    <s v="Norco Bicycles"/>
    <s v="Standard"/>
    <s v="high"/>
    <s v="medium"/>
    <n v="1148.6400000000001"/>
    <n v="689.18"/>
    <d v="1993-04-20T00:00:00"/>
    <n v="459.46000000000015"/>
    <s v="M"/>
    <n v="70"/>
    <d v="1998-11-26T00:00:00"/>
    <n v="21.618742624302381"/>
    <s v="Tax Accountant"/>
    <s v="Argiculture"/>
    <s v="High Net Worth"/>
    <s v="N"/>
    <s v="Yes"/>
    <n v="2"/>
    <m/>
  </r>
  <r>
    <n v="12180"/>
    <n v="5"/>
    <x v="2383"/>
    <d v="2017-04-07T00:00:00"/>
    <n v="267"/>
    <b v="0"/>
    <s v="Approved"/>
    <s v="Trek Bicycles"/>
    <s v="Mountain"/>
    <s v="low"/>
    <s v="medium"/>
    <n v="574.64"/>
    <n v="459.71"/>
    <d v="2011-08-29T00:00:00"/>
    <n v="114.93"/>
    <s v="F"/>
    <n v="1"/>
    <d v="1987-03-28T00:00:00"/>
    <n v="33.292715227042109"/>
    <n v="0"/>
    <s v="Health"/>
    <s v="Mass Customer"/>
    <s v="N"/>
    <s v="No"/>
    <n v="8"/>
    <m/>
  </r>
  <r>
    <n v="12472"/>
    <n v="9"/>
    <x v="464"/>
    <d v="2017-04-07T00:00:00"/>
    <n v="267"/>
    <b v="0"/>
    <s v="Approved"/>
    <s v="OHM Cycles"/>
    <s v="Road"/>
    <s v="medium"/>
    <s v="medium"/>
    <n v="742.54"/>
    <n v="667.4"/>
    <d v="2003-08-05T00:00:00"/>
    <n v="75.139999999999986"/>
    <s v="M"/>
    <n v="2"/>
    <d v="1969-10-09T00:00:00"/>
    <n v="50.76942755580923"/>
    <s v="Senior Financial Analyst"/>
    <s v="Financial Services"/>
    <s v="Mass Customer"/>
    <s v="N"/>
    <s v="Yes"/>
    <n v="14"/>
    <m/>
  </r>
  <r>
    <n v="12506"/>
    <n v="93"/>
    <x v="917"/>
    <d v="2017-04-07T00:00:00"/>
    <n v="267"/>
    <b v="0"/>
    <s v="Approved"/>
    <s v="WeareA2B"/>
    <s v="Standard"/>
    <s v="medium"/>
    <s v="medium"/>
    <n v="1065.03"/>
    <n v="230.09"/>
    <d v="2000-11-03T00:00:00"/>
    <n v="834.93999999999994"/>
    <s v="M"/>
    <n v="78"/>
    <d v="1974-04-23T00:00:00"/>
    <n v="46.229701528411972"/>
    <s v="Editor"/>
    <s v="Financial Services"/>
    <s v="Mass Customer"/>
    <s v="N"/>
    <s v="No"/>
    <n v="8"/>
    <m/>
  </r>
  <r>
    <n v="13183"/>
    <n v="14"/>
    <x v="1539"/>
    <d v="2017-04-07T00:00:00"/>
    <n v="267"/>
    <b v="1"/>
    <s v="Approved"/>
    <s v="Trek Bicycles"/>
    <s v="Standard"/>
    <s v="medium"/>
    <s v="small"/>
    <n v="1386.84"/>
    <n v="1234.29"/>
    <d v="2003-08-05T00:00:00"/>
    <n v="152.54999999999995"/>
    <s v="M"/>
    <n v="1"/>
    <d v="1958-05-21T00:00:00"/>
    <n v="62.163948103754436"/>
    <s v="Analyst Programmer"/>
    <s v="n/a"/>
    <s v="Mass Customer"/>
    <s v="N"/>
    <s v="No"/>
    <n v="8"/>
    <m/>
  </r>
  <r>
    <n v="13313"/>
    <n v="35"/>
    <x v="3024"/>
    <d v="2017-04-07T00:00:00"/>
    <n v="267"/>
    <b v="0"/>
    <s v="Approved"/>
    <s v="Trek Bicycles"/>
    <s v="Standard"/>
    <s v="low"/>
    <s v="medium"/>
    <n v="1057.51"/>
    <n v="154.4"/>
    <d v="1994-07-12T00:00:00"/>
    <n v="903.11"/>
    <s v="F"/>
    <n v="77"/>
    <d v="1991-09-21T00:00:00"/>
    <n v="28.805043994165395"/>
    <s v="Statistician I"/>
    <s v="Retail"/>
    <s v="Mass Customer"/>
    <s v="N"/>
    <s v="Yes"/>
    <n v="5"/>
    <m/>
  </r>
  <r>
    <n v="13494"/>
    <n v="15"/>
    <x v="1683"/>
    <d v="2017-04-07T00:00:00"/>
    <n v="267"/>
    <b v="0"/>
    <s v="Approved"/>
    <s v="Norco Bicycles"/>
    <s v="Standard"/>
    <s v="low"/>
    <s v="medium"/>
    <n v="958.74"/>
    <n v="748.9"/>
    <d v="1993-10-02T00:00:00"/>
    <n v="209.84000000000003"/>
    <s v="F"/>
    <n v="20"/>
    <d v="1966-03-17T00:00:00"/>
    <n v="54.336550843480467"/>
    <s v="Administrative Assistant III"/>
    <s v="Financial Services"/>
    <s v="Mass Customer"/>
    <s v="N"/>
    <s v="Yes"/>
    <n v="13"/>
    <m/>
  </r>
  <r>
    <n v="13747"/>
    <n v="68"/>
    <x v="2529"/>
    <d v="2017-04-07T00:00:00"/>
    <n v="267"/>
    <b v="1"/>
    <s v="Approved"/>
    <s v="OHM Cycles"/>
    <s v="Standard"/>
    <s v="medium"/>
    <s v="medium"/>
    <n v="1636.9"/>
    <n v="44.71"/>
    <d v="1992-10-02T00:00:00"/>
    <n v="1592.19"/>
    <s v="F"/>
    <n v="14"/>
    <d v="1997-06-23T00:00:00"/>
    <n v="23.046139884576355"/>
    <s v="Software Consultant"/>
    <s v="n/a"/>
    <s v="Mass Customer"/>
    <s v="N"/>
    <s v="Yes"/>
    <n v="1"/>
    <m/>
  </r>
  <r>
    <n v="14544"/>
    <n v="84"/>
    <x v="822"/>
    <d v="2017-04-07T00:00:00"/>
    <n v="267"/>
    <b v="0"/>
    <s v="Approved"/>
    <s v="Trek Bicycles"/>
    <s v="Road"/>
    <s v="medium"/>
    <s v="medium"/>
    <n v="290.62"/>
    <n v="215.14"/>
    <d v="2004-12-18T00:00:00"/>
    <n v="75.480000000000018"/>
    <s v="M"/>
    <n v="97"/>
    <d v="1990-07-08T00:00:00"/>
    <n v="30.010523446220191"/>
    <s v="Internal Auditor"/>
    <s v="Financial Services"/>
    <s v="Mass Customer"/>
    <s v="N"/>
    <s v="No"/>
    <n v="4"/>
    <m/>
  </r>
  <r>
    <n v="14632"/>
    <n v="97"/>
    <x v="3041"/>
    <d v="2017-04-07T00:00:00"/>
    <n v="267"/>
    <b v="0"/>
    <s v="Approved"/>
    <s v="OHM Cycles"/>
    <s v="Road"/>
    <s v="medium"/>
    <s v="medium"/>
    <n v="742.54"/>
    <n v="667.4"/>
    <d v="1991-11-07T00:00:00"/>
    <n v="75.139999999999986"/>
    <s v="U"/>
    <n v="31"/>
    <d v="1899-12-30T00:00:00"/>
    <n v="0"/>
    <s v="Software Test Engineer I"/>
    <s v="IT"/>
    <s v="High Net Worth"/>
    <s v="N"/>
    <s v="Yes"/>
    <n v="0"/>
    <m/>
  </r>
  <r>
    <n v="15442"/>
    <n v="46"/>
    <x v="284"/>
    <d v="2017-04-07T00:00:00"/>
    <n v="267"/>
    <b v="0"/>
    <s v="Approved"/>
    <s v="OHM Cycles"/>
    <s v="Standard"/>
    <s v="low"/>
    <s v="medium"/>
    <n v="1793.43"/>
    <n v="248.82"/>
    <d v="2010-06-07T00:00:00"/>
    <n v="1544.6100000000001"/>
    <s v="F"/>
    <n v="42"/>
    <d v="1990-02-10T00:00:00"/>
    <n v="30.416002898274986"/>
    <s v="Cost Accountant"/>
    <s v="Financial Services"/>
    <s v="High Net Worth"/>
    <s v="N"/>
    <s v="Yes"/>
    <n v="7"/>
    <m/>
  </r>
  <r>
    <n v="15912"/>
    <n v="23"/>
    <x v="76"/>
    <d v="2017-04-07T00:00:00"/>
    <n v="267"/>
    <b v="0"/>
    <s v="Approved"/>
    <s v="Norco Bicycles"/>
    <s v="Mountain"/>
    <s v="low"/>
    <s v="small"/>
    <n v="688.63"/>
    <n v="612.88"/>
    <d v="2016-02-04T00:00:00"/>
    <n v="75.75"/>
    <s v="F"/>
    <n v="40"/>
    <d v="1968-11-05T00:00:00"/>
    <n v="51.695454953069508"/>
    <s v="Database Administrator III"/>
    <s v="Manufacturing"/>
    <s v="Mass Customer"/>
    <s v="N"/>
    <s v="Yes"/>
    <n v="19"/>
    <m/>
  </r>
  <r>
    <n v="15981"/>
    <n v="3"/>
    <x v="3283"/>
    <d v="2017-04-07T00:00:00"/>
    <n v="267"/>
    <b v="0"/>
    <s v="Approved"/>
    <s v="Trek Bicycles"/>
    <s v="Standard"/>
    <s v="medium"/>
    <s v="large"/>
    <n v="2091.4699999999998"/>
    <n v="388.92"/>
    <d v="1991-11-07T00:00:00"/>
    <n v="1702.5499999999997"/>
    <s v="F"/>
    <n v="36"/>
    <d v="1974-01-07T00:00:00"/>
    <n v="46.520112487316084"/>
    <s v="Product Engineer"/>
    <s v="Telecommunications"/>
    <s v="Mass Customer"/>
    <s v="N"/>
    <s v="Yes"/>
    <n v="14"/>
    <m/>
  </r>
  <r>
    <n v="16394"/>
    <n v="60"/>
    <x v="1611"/>
    <d v="2017-04-07T00:00:00"/>
    <n v="267"/>
    <b v="1"/>
    <s v="Approved"/>
    <s v="Giant Bicycles"/>
    <s v="Standard"/>
    <s v="high"/>
    <s v="small"/>
    <n v="1977.36"/>
    <n v="1759.85"/>
    <d v="2011-08-24T00:00:00"/>
    <n v="217.51"/>
    <s v="F"/>
    <n v="36"/>
    <d v="1964-08-16T00:00:00"/>
    <n v="55.920112487316082"/>
    <s v="Social Worker"/>
    <s v="Health"/>
    <s v="Mass Customer"/>
    <s v="N"/>
    <s v="No"/>
    <n v="13"/>
    <m/>
  </r>
  <r>
    <n v="17143"/>
    <n v="80"/>
    <x v="1468"/>
    <d v="2017-04-07T00:00:00"/>
    <n v="267"/>
    <b v="0"/>
    <s v="Approved"/>
    <s v="OHM Cycles"/>
    <s v="Touring"/>
    <s v="low"/>
    <s v="medium"/>
    <n v="1073.07"/>
    <n v="933.84"/>
    <d v="1997-01-25T00:00:00"/>
    <n v="139.2299999999999"/>
    <s v="F"/>
    <n v="66"/>
    <d v="1965-10-07T00:00:00"/>
    <n v="54.777646733891423"/>
    <s v="Pharmacist"/>
    <s v="Health"/>
    <s v="Mass Customer"/>
    <s v="N"/>
    <s v="No"/>
    <n v="19"/>
    <m/>
  </r>
  <r>
    <n v="17517"/>
    <n v="46"/>
    <x v="2755"/>
    <d v="2017-04-07T00:00:00"/>
    <n v="267"/>
    <b v="1"/>
    <s v="Approved"/>
    <s v="OHM Cycles"/>
    <s v="Standard"/>
    <s v="low"/>
    <s v="medium"/>
    <n v="1793.43"/>
    <n v="248.82"/>
    <d v="1999-12-04T00:00:00"/>
    <n v="1544.6100000000001"/>
    <s v="F"/>
    <n v="53"/>
    <d v="1981-09-24T00:00:00"/>
    <n v="38.802304268138002"/>
    <s v="Operator"/>
    <s v="Manufacturing"/>
    <s v="High Net Worth"/>
    <s v="N"/>
    <s v="Yes"/>
    <n v="7"/>
    <m/>
  </r>
  <r>
    <n v="17652"/>
    <n v="76"/>
    <x v="3220"/>
    <d v="2017-04-07T00:00:00"/>
    <n v="267"/>
    <b v="0"/>
    <s v="Approved"/>
    <s v="WeareA2B"/>
    <s v="Road"/>
    <s v="low"/>
    <s v="small"/>
    <n v="1172.78"/>
    <n v="1043.77"/>
    <d v="1995-12-19T00:00:00"/>
    <n v="129.01"/>
    <s v="M"/>
    <n v="13"/>
    <d v="1975-03-26T00:00:00"/>
    <n v="45.306413857179095"/>
    <s v="Media Manager IV"/>
    <s v="Manufacturing"/>
    <s v="High Net Worth"/>
    <s v="N"/>
    <s v="No"/>
    <n v="21"/>
    <m/>
  </r>
  <r>
    <n v="17681"/>
    <n v="62"/>
    <x v="1563"/>
    <d v="2017-04-07T00:00:00"/>
    <n v="267"/>
    <b v="0"/>
    <s v="Approved"/>
    <s v="Solex"/>
    <s v="Standard"/>
    <s v="medium"/>
    <s v="medium"/>
    <n v="478.16"/>
    <n v="298.72000000000003"/>
    <d v="2012-05-18T00:00:00"/>
    <n v="179.44"/>
    <s v="M"/>
    <n v="69"/>
    <d v="1986-10-14T00:00:00"/>
    <n v="33.744770021562658"/>
    <s v="Sales Representative"/>
    <s v="Retail"/>
    <s v="Affluent Customer"/>
    <s v="N"/>
    <s v="Yes"/>
    <n v="14"/>
    <m/>
  </r>
  <r>
    <n v="17834"/>
    <n v="45"/>
    <x v="3450"/>
    <d v="2017-04-07T00:00:00"/>
    <n v="267"/>
    <b v="0"/>
    <s v="Approved"/>
    <s v="Solex"/>
    <s v="Standard"/>
    <s v="medium"/>
    <s v="medium"/>
    <n v="441.49"/>
    <n v="84.99"/>
    <d v="2006-10-01T00:00:00"/>
    <n v="356.5"/>
    <s v="F"/>
    <n v="34"/>
    <d v="1994-09-26T00:00:00"/>
    <n v="25.788605638001012"/>
    <s v="Help Desk Technician"/>
    <s v="n/a"/>
    <s v="Mass Customer"/>
    <s v="N"/>
    <s v="Yes"/>
    <n v="4"/>
    <m/>
  </r>
  <r>
    <n v="18709"/>
    <n v="56"/>
    <x v="1624"/>
    <d v="2017-04-07T00:00:00"/>
    <n v="267"/>
    <b v="1"/>
    <s v="Approved"/>
    <s v="OHM Cycles"/>
    <s v="Standard"/>
    <s v="medium"/>
    <s v="medium"/>
    <n v="183.86"/>
    <n v="137.9"/>
    <d v="2012-05-18T00:00:00"/>
    <n v="45.960000000000008"/>
    <s v="F"/>
    <n v="25"/>
    <d v="1976-12-10T00:00:00"/>
    <n v="43.594085090055806"/>
    <s v="Director of Sales"/>
    <s v="Retail"/>
    <s v="Affluent Customer"/>
    <s v="N"/>
    <s v="Yes"/>
    <n v="18"/>
    <m/>
  </r>
  <r>
    <n v="19210"/>
    <n v="67"/>
    <x v="248"/>
    <d v="2017-04-07T00:00:00"/>
    <n v="267"/>
    <b v="1"/>
    <s v="Approved"/>
    <s v="Norco Bicycles"/>
    <s v="Road"/>
    <s v="medium"/>
    <s v="medium"/>
    <n v="544.04999999999995"/>
    <n v="376.84"/>
    <d v="2000-05-22T00:00:00"/>
    <n v="167.20999999999998"/>
    <s v="M"/>
    <n v="69"/>
    <d v="1976-03-21T00:00:00"/>
    <n v="44.317372761288681"/>
    <s v="Structural Engineer"/>
    <s v="Manufacturing"/>
    <s v="Mass Customer"/>
    <s v="N"/>
    <s v="Yes"/>
    <n v="20"/>
    <m/>
  </r>
  <r>
    <n v="19628"/>
    <n v="22"/>
    <x v="1808"/>
    <d v="2017-04-07T00:00:00"/>
    <n v="267"/>
    <b v="1"/>
    <s v="Approved"/>
    <s v="WeareA2B"/>
    <s v="Standard"/>
    <s v="medium"/>
    <s v="medium"/>
    <n v="60.34"/>
    <n v="45.26"/>
    <d v="1993-07-15T00:00:00"/>
    <n v="15.080000000000005"/>
    <s v="M"/>
    <n v="33"/>
    <d v="1969-04-05T00:00:00"/>
    <n v="51.281756322932523"/>
    <s v="Administrative Assistant IV"/>
    <s v="Property"/>
    <s v="Affluent Customer"/>
    <s v="N"/>
    <s v="No"/>
    <n v="12"/>
    <m/>
  </r>
  <r>
    <n v="19"/>
    <n v="54"/>
    <x v="1468"/>
    <d v="2017-04-06T00:00:00"/>
    <n v="268"/>
    <b v="1"/>
    <s v="Approved"/>
    <s v="WeareA2B"/>
    <s v="Standard"/>
    <s v="medium"/>
    <s v="medium"/>
    <n v="1292.8399999999999"/>
    <n v="13.44"/>
    <d v="2009-04-12T00:00:00"/>
    <n v="1279.3999999999999"/>
    <s v="F"/>
    <n v="66"/>
    <d v="1965-10-07T00:00:00"/>
    <n v="54.777646733891423"/>
    <s v="Pharmacist"/>
    <s v="Health"/>
    <s v="Mass Customer"/>
    <s v="N"/>
    <s v="No"/>
    <n v="19"/>
    <m/>
  </r>
  <r>
    <n v="146"/>
    <n v="41"/>
    <x v="1586"/>
    <d v="2017-04-06T00:00:00"/>
    <n v="268"/>
    <b v="1"/>
    <s v="Approved"/>
    <s v="Solex"/>
    <s v="Road"/>
    <s v="medium"/>
    <s v="medium"/>
    <n v="416.98"/>
    <n v="312.74"/>
    <d v="1997-05-10T00:00:00"/>
    <n v="104.24000000000001"/>
    <s v="M"/>
    <n v="6"/>
    <d v="1975-01-30T00:00:00"/>
    <n v="45.457098788685947"/>
    <n v="0"/>
    <s v="Property"/>
    <s v="Mass Customer"/>
    <s v="N"/>
    <s v="Yes"/>
    <n v="5"/>
    <m/>
  </r>
  <r>
    <n v="154"/>
    <n v="3"/>
    <x v="1290"/>
    <d v="2017-04-06T00:00:00"/>
    <n v="268"/>
    <b v="1"/>
    <s v="Approved"/>
    <s v="Trek Bicycles"/>
    <s v="Standard"/>
    <s v="medium"/>
    <s v="large"/>
    <n v="2091.4699999999998"/>
    <n v="388.92"/>
    <d v="2011-08-29T00:00:00"/>
    <n v="1702.5499999999997"/>
    <s v="M"/>
    <n v="47"/>
    <d v="1982-04-05T00:00:00"/>
    <n v="38.27353714485033"/>
    <s v="Financial Analyst"/>
    <s v="Financial Services"/>
    <s v="Affluent Customer"/>
    <s v="N"/>
    <s v="Yes"/>
    <n v="10"/>
    <m/>
  </r>
  <r>
    <n v="767"/>
    <n v="31"/>
    <x v="2122"/>
    <d v="2017-04-06T00:00:00"/>
    <n v="268"/>
    <b v="1"/>
    <s v="Approved"/>
    <s v="WeareA2B"/>
    <s v="Standard"/>
    <s v="medium"/>
    <s v="medium"/>
    <n v="752.64"/>
    <n v="205.36"/>
    <d v="2015-08-02T00:00:00"/>
    <n v="547.28"/>
    <s v="F"/>
    <n v="76"/>
    <d v="1982-08-21T00:00:00"/>
    <n v="37.895454953069503"/>
    <s v="Software Engineer III"/>
    <s v="n/a"/>
    <s v="High Net Worth"/>
    <s v="N"/>
    <s v="No"/>
    <n v="12"/>
    <m/>
  </r>
  <r>
    <n v="1187"/>
    <n v="68"/>
    <x v="2988"/>
    <d v="2017-04-06T00:00:00"/>
    <n v="268"/>
    <b v="0"/>
    <s v="Approved"/>
    <s v="OHM Cycles"/>
    <s v="Standard"/>
    <s v="medium"/>
    <s v="medium"/>
    <n v="1636.9"/>
    <n v="44.71"/>
    <d v="1992-10-02T00:00:00"/>
    <n v="1592.19"/>
    <s v="M"/>
    <n v="93"/>
    <d v="2000-06-07T00:00:00"/>
    <n v="20.087235774987313"/>
    <s v="Health Coach II"/>
    <s v="Manufacturing"/>
    <s v="Mass Customer"/>
    <s v="N"/>
    <s v="Yes"/>
    <n v="2"/>
    <m/>
  </r>
  <r>
    <n v="1593"/>
    <n v="44"/>
    <x v="329"/>
    <d v="2017-04-06T00:00:00"/>
    <n v="268"/>
    <b v="0"/>
    <s v="Approved"/>
    <s v="WeareA2B"/>
    <s v="Standard"/>
    <s v="medium"/>
    <s v="medium"/>
    <n v="1769.64"/>
    <n v="108.76"/>
    <d v="2011-05-09T00:00:00"/>
    <n v="1660.88"/>
    <s v="F"/>
    <n v="2"/>
    <d v="1954-08-16T00:00:00"/>
    <n v="65.928331665398275"/>
    <s v="Systems Administrator I"/>
    <s v="n/a"/>
    <s v="Mass Customer"/>
    <s v="N"/>
    <s v="No"/>
    <n v="12"/>
    <m/>
  </r>
  <r>
    <n v="2049"/>
    <n v="54"/>
    <x v="2732"/>
    <d v="2017-04-06T00:00:00"/>
    <n v="268"/>
    <b v="1"/>
    <s v="Approved"/>
    <s v="WeareA2B"/>
    <s v="Standard"/>
    <s v="medium"/>
    <s v="medium"/>
    <n v="1807.45"/>
    <n v="778.69"/>
    <d v="1992-10-02T00:00:00"/>
    <n v="1028.76"/>
    <s v="F"/>
    <n v="11"/>
    <d v="1974-01-19T00:00:00"/>
    <n v="46.487235774987312"/>
    <s v="Software Test Engineer I"/>
    <s v="Property"/>
    <s v="High Net Worth"/>
    <s v="N"/>
    <s v="Yes"/>
    <n v="8"/>
    <m/>
  </r>
  <r>
    <n v="2070"/>
    <n v="82"/>
    <x v="2756"/>
    <d v="2017-04-06T00:00:00"/>
    <n v="268"/>
    <b v="1"/>
    <s v="Approved"/>
    <s v="Norco Bicycles"/>
    <s v="Standard"/>
    <s v="high"/>
    <s v="medium"/>
    <n v="1148.6400000000001"/>
    <n v="689.18"/>
    <d v="2015-08-10T00:00:00"/>
    <n v="459.46000000000015"/>
    <s v="F"/>
    <n v="16"/>
    <d v="1970-05-20T00:00:00"/>
    <n v="50.158468651699643"/>
    <n v="0"/>
    <s v="n/a"/>
    <s v="Affluent Customer"/>
    <s v="N"/>
    <s v="No"/>
    <n v="5"/>
    <m/>
  </r>
  <r>
    <n v="2251"/>
    <n v="35"/>
    <x v="871"/>
    <d v="2017-04-06T00:00:00"/>
    <n v="268"/>
    <b v="0"/>
    <s v="Approved"/>
    <s v="Trek Bicycles"/>
    <s v="Standard"/>
    <s v="low"/>
    <s v="medium"/>
    <n v="1057.51"/>
    <n v="154.4"/>
    <d v="1999-12-04T00:00:00"/>
    <n v="903.11"/>
    <s v="F"/>
    <n v="92"/>
    <d v="1988-05-13T00:00:00"/>
    <n v="32.163948103754436"/>
    <s v="Accounting Assistant III"/>
    <s v="Financial Services"/>
    <s v="Mass Customer"/>
    <s v="N"/>
    <s v="Yes"/>
    <n v="3"/>
    <m/>
  </r>
  <r>
    <n v="2508"/>
    <n v="70"/>
    <x v="1200"/>
    <d v="2017-04-06T00:00:00"/>
    <n v="268"/>
    <b v="1"/>
    <s v="Approved"/>
    <s v="Norco Bicycles"/>
    <s v="Road"/>
    <s v="medium"/>
    <s v="medium"/>
    <n v="1036.5899999999999"/>
    <n v="206.35"/>
    <d v="1991-05-06T00:00:00"/>
    <n v="830.2399999999999"/>
    <s v="M"/>
    <n v="29"/>
    <d v="1973-07-31T00:00:00"/>
    <n v="46.95846865169964"/>
    <s v="Human Resources Assistant III"/>
    <s v="Manufacturing"/>
    <s v="High Net Worth"/>
    <s v="N"/>
    <s v="No"/>
    <n v="14"/>
    <m/>
  </r>
  <r>
    <n v="2564"/>
    <n v="18"/>
    <x v="1347"/>
    <d v="2017-04-06T00:00:00"/>
    <n v="268"/>
    <b v="0"/>
    <s v="Approved"/>
    <s v="Solex"/>
    <s v="Standard"/>
    <s v="medium"/>
    <s v="medium"/>
    <n v="575.27"/>
    <n v="431.45"/>
    <d v="2013-03-12T00:00:00"/>
    <n v="143.82"/>
    <s v="F"/>
    <n v="89"/>
    <d v="1953-11-12T00:00:00"/>
    <n v="66.687235774987315"/>
    <s v="Assistant Professor"/>
    <s v="IT"/>
    <s v="Affluent Customer"/>
    <s v="N"/>
    <s v="No"/>
    <n v="17"/>
    <m/>
  </r>
  <r>
    <n v="2913"/>
    <n v="5"/>
    <x v="446"/>
    <d v="2017-04-06T00:00:00"/>
    <n v="268"/>
    <b v="1"/>
    <s v="Approved"/>
    <s v="Trek Bicycles"/>
    <s v="Mountain"/>
    <s v="low"/>
    <s v="medium"/>
    <n v="574.64"/>
    <n v="459.71"/>
    <d v="2011-08-29T00:00:00"/>
    <n v="114.93"/>
    <s v="M"/>
    <n v="20"/>
    <d v="1987-10-07T00:00:00"/>
    <n v="32.763948103754437"/>
    <s v="Cost Accountant"/>
    <s v="Financial Services"/>
    <s v="Mass Customer"/>
    <s v="N"/>
    <s v="No"/>
    <n v="18"/>
    <m/>
  </r>
  <r>
    <n v="3765"/>
    <n v="38"/>
    <x v="350"/>
    <d v="2017-04-06T00:00:00"/>
    <n v="268"/>
    <b v="1"/>
    <s v="Approved"/>
    <s v="Solex"/>
    <s v="Standard"/>
    <s v="medium"/>
    <s v="medium"/>
    <n v="1577.53"/>
    <n v="826.51"/>
    <d v="2008-03-19T00:00:00"/>
    <n v="751.02"/>
    <s v="F"/>
    <n v="93"/>
    <d v="1953-10-12T00:00:00"/>
    <n v="66.77216728183663"/>
    <s v="Executive Secretary"/>
    <s v="Health"/>
    <s v="Mass Customer"/>
    <s v="N"/>
    <s v="Yes"/>
    <n v="11"/>
    <m/>
  </r>
  <r>
    <n v="3822"/>
    <n v="53"/>
    <x v="824"/>
    <d v="2017-04-06T00:00:00"/>
    <n v="268"/>
    <b v="0"/>
    <s v="Approved"/>
    <s v="OHM Cycles"/>
    <s v="Standard"/>
    <s v="medium"/>
    <s v="medium"/>
    <n v="795.34"/>
    <n v="101.58"/>
    <d v="1997-02-09T00:00:00"/>
    <n v="693.76"/>
    <s v="M"/>
    <n v="13"/>
    <d v="1979-12-10T00:00:00"/>
    <n v="40.594085090055806"/>
    <s v="Staff Accountant I"/>
    <s v="Financial Services"/>
    <s v="Mass Customer"/>
    <s v="N"/>
    <s v="No"/>
    <n v="16"/>
    <m/>
  </r>
  <r>
    <n v="4316"/>
    <n v="23"/>
    <x v="3336"/>
    <d v="2017-04-06T00:00:00"/>
    <n v="268"/>
    <b v="0"/>
    <s v="Approved"/>
    <s v="Norco Bicycles"/>
    <s v="Mountain"/>
    <s v="low"/>
    <s v="small"/>
    <n v="688.63"/>
    <n v="612.88"/>
    <d v="1999-06-23T00:00:00"/>
    <n v="75.75"/>
    <s v="M"/>
    <n v="84"/>
    <d v="1969-05-29T00:00:00"/>
    <n v="51.133811117453071"/>
    <s v="Help Desk Technician"/>
    <s v="Retail"/>
    <s v="Mass Customer"/>
    <s v="N"/>
    <s v="Yes"/>
    <n v="8"/>
    <m/>
  </r>
  <r>
    <n v="4844"/>
    <n v="60"/>
    <x v="2775"/>
    <d v="2017-04-06T00:00:00"/>
    <n v="268"/>
    <b v="1"/>
    <s v="Approved"/>
    <s v="Giant Bicycles"/>
    <s v="Standard"/>
    <s v="high"/>
    <s v="small"/>
    <n v="1977.36"/>
    <n v="1759.85"/>
    <d v="2010-08-20T00:00:00"/>
    <n v="217.51"/>
    <s v="M"/>
    <n v="43"/>
    <d v="1976-10-09T00:00:00"/>
    <n v="43.763948103754437"/>
    <n v="0"/>
    <s v="Entertainment"/>
    <s v="Mass Customer"/>
    <s v="N"/>
    <s v="Yes"/>
    <n v="19"/>
    <m/>
  </r>
  <r>
    <n v="4873"/>
    <n v="74"/>
    <x v="871"/>
    <d v="2017-04-06T00:00:00"/>
    <n v="268"/>
    <b v="0"/>
    <s v="Approved"/>
    <s v="WeareA2B"/>
    <s v="Standard"/>
    <s v="medium"/>
    <s v="medium"/>
    <n v="1228.07"/>
    <n v="400.91"/>
    <d v="2011-01-10T00:00:00"/>
    <n v="827.15999999999985"/>
    <s v="F"/>
    <n v="92"/>
    <d v="1988-05-13T00:00:00"/>
    <n v="32.163948103754436"/>
    <s v="Accounting Assistant III"/>
    <s v="Financial Services"/>
    <s v="Mass Customer"/>
    <s v="N"/>
    <s v="Yes"/>
    <n v="3"/>
    <m/>
  </r>
  <r>
    <n v="5008"/>
    <n v="66"/>
    <x v="2804"/>
    <d v="2017-04-06T00:00:00"/>
    <n v="268"/>
    <b v="1"/>
    <s v="Approved"/>
    <s v="Giant Bicycles"/>
    <s v="Road"/>
    <s v="low"/>
    <s v="small"/>
    <n v="590.26"/>
    <n v="525.33000000000004"/>
    <d v="2010-11-05T00:00:00"/>
    <n v="64.92999999999995"/>
    <s v="F"/>
    <n v="78"/>
    <d v="1964-04-28T00:00:00"/>
    <n v="56.221482350329779"/>
    <s v="Business Systems Development Analyst"/>
    <s v="n/a"/>
    <s v="Affluent Customer"/>
    <s v="N"/>
    <s v="No"/>
    <n v="14"/>
    <m/>
  </r>
  <r>
    <n v="5417"/>
    <n v="61"/>
    <x v="2083"/>
    <d v="2017-04-06T00:00:00"/>
    <n v="268"/>
    <b v="1"/>
    <s v="Approved"/>
    <s v="OHM Cycles"/>
    <s v="Standard"/>
    <s v="low"/>
    <s v="medium"/>
    <n v="71.16"/>
    <n v="56.93"/>
    <d v="2015-06-17T00:00:00"/>
    <n v="14.229999999999997"/>
    <s v="F"/>
    <n v="55"/>
    <d v="1976-08-10T00:00:00"/>
    <n v="43.928331665398275"/>
    <s v="Dental Hygienist"/>
    <s v="Health"/>
    <s v="Mass Customer"/>
    <s v="N"/>
    <s v="No"/>
    <n v="15"/>
    <m/>
  </r>
  <r>
    <n v="6588"/>
    <n v="0"/>
    <x v="2265"/>
    <d v="2017-04-06T00:00:00"/>
    <n v="268"/>
    <b v="0"/>
    <s v="Approved"/>
    <s v="WeareA2B"/>
    <s v="Standard"/>
    <s v="medium"/>
    <s v="medium"/>
    <n v="60.34"/>
    <n v="45.26"/>
    <d v="1993-07-15T00:00:00"/>
    <n v="15.080000000000005"/>
    <s v="U"/>
    <n v="37"/>
    <d v="1899-12-30T00:00:00"/>
    <n v="0"/>
    <s v="Quality Control Specialist"/>
    <s v="IT"/>
    <s v="High Net Worth"/>
    <s v="N"/>
    <s v="No"/>
    <n v="0"/>
    <m/>
  </r>
  <r>
    <n v="6590"/>
    <n v="42"/>
    <x v="1740"/>
    <d v="2017-04-06T00:00:00"/>
    <n v="268"/>
    <b v="1"/>
    <s v="Approved"/>
    <s v="OHM Cycles"/>
    <s v="Road"/>
    <s v="medium"/>
    <s v="small"/>
    <n v="1810"/>
    <n v="1610.9"/>
    <d v="2006-10-01T00:00:00"/>
    <n v="199.09999999999991"/>
    <s v="M"/>
    <n v="97"/>
    <d v="1973-07-23T00:00:00"/>
    <n v="46.980386459918819"/>
    <s v="Executive Secretary"/>
    <s v="n/a"/>
    <s v="Mass Customer"/>
    <s v="N"/>
    <s v="Yes"/>
    <n v="7"/>
    <m/>
  </r>
  <r>
    <n v="6993"/>
    <n v="9"/>
    <x v="1307"/>
    <d v="2017-04-06T00:00:00"/>
    <n v="268"/>
    <b v="1"/>
    <s v="Approved"/>
    <s v="OHM Cycles"/>
    <s v="Road"/>
    <s v="medium"/>
    <s v="medium"/>
    <n v="742.54"/>
    <n v="667.4"/>
    <d v="1991-11-07T00:00:00"/>
    <n v="75.139999999999986"/>
    <s v="M"/>
    <n v="66"/>
    <d v="1994-07-29T00:00:00"/>
    <n v="25.95024947361745"/>
    <n v="0"/>
    <s v="Financial Services"/>
    <s v="Affluent Customer"/>
    <s v="N"/>
    <s v="No"/>
    <n v="4"/>
    <m/>
  </r>
  <r>
    <n v="7085"/>
    <n v="38"/>
    <x v="935"/>
    <d v="2017-04-06T00:00:00"/>
    <n v="268"/>
    <b v="0"/>
    <s v="Approved"/>
    <s v="Solex"/>
    <s v="Standard"/>
    <s v="medium"/>
    <s v="medium"/>
    <n v="1577.53"/>
    <n v="826.51"/>
    <d v="1993-04-12T00:00:00"/>
    <n v="751.02"/>
    <s v="M"/>
    <n v="29"/>
    <d v="1975-05-13T00:00:00"/>
    <n v="45.174907007864029"/>
    <s v="Sales Associate"/>
    <s v="Financial Services"/>
    <s v="Affluent Customer"/>
    <s v="N"/>
    <s v="Yes"/>
    <n v="17"/>
    <m/>
  </r>
  <r>
    <n v="7418"/>
    <n v="20"/>
    <x v="2620"/>
    <d v="2017-04-06T00:00:00"/>
    <n v="268"/>
    <b v="0"/>
    <s v="Approved"/>
    <s v="Trek Bicycles"/>
    <s v="Standard"/>
    <s v="medium"/>
    <s v="small"/>
    <n v="1775.81"/>
    <n v="1580.47"/>
    <d v="1996-04-05T00:00:00"/>
    <n v="195.33999999999992"/>
    <s v="M"/>
    <n v="91"/>
    <d v="1975-05-08T00:00:00"/>
    <n v="45.188605638001015"/>
    <s v="Account Executive"/>
    <s v="Retail"/>
    <s v="Mass Customer"/>
    <s v="N"/>
    <s v="Yes"/>
    <n v="7"/>
    <m/>
  </r>
  <r>
    <n v="7526"/>
    <n v="8"/>
    <x v="373"/>
    <d v="2017-04-06T00:00:00"/>
    <n v="268"/>
    <b v="1"/>
    <s v="Approved"/>
    <s v="Solex"/>
    <s v="Road"/>
    <s v="medium"/>
    <s v="small"/>
    <n v="1703.52"/>
    <n v="1516.13"/>
    <d v="2011-04-16T00:00:00"/>
    <n v="187.38999999999987"/>
    <s v="F"/>
    <n v="3"/>
    <d v="1977-11-19T00:00:00"/>
    <n v="42.65161933663115"/>
    <s v="Community Outreach Specialist"/>
    <s v="Manufacturing"/>
    <s v="Mass Customer"/>
    <s v="N"/>
    <s v="No"/>
    <n v="12"/>
    <m/>
  </r>
  <r>
    <n v="7703"/>
    <n v="100"/>
    <x v="2657"/>
    <d v="2017-04-06T00:00:00"/>
    <n v="268"/>
    <b v="1"/>
    <s v="Approved"/>
    <s v="Trek Bicycles"/>
    <s v="Standard"/>
    <s v="medium"/>
    <s v="small"/>
    <n v="1386.84"/>
    <n v="1234.29"/>
    <d v="1993-07-15T00:00:00"/>
    <n v="152.54999999999995"/>
    <s v="F"/>
    <n v="11"/>
    <d v="1977-04-02T00:00:00"/>
    <n v="43.284496048959916"/>
    <n v="0"/>
    <s v="Health"/>
    <s v="High Net Worth"/>
    <s v="N"/>
    <s v="Yes"/>
    <n v="14"/>
    <m/>
  </r>
  <r>
    <n v="7768"/>
    <n v="9"/>
    <x v="992"/>
    <d v="2017-04-06T00:00:00"/>
    <n v="268"/>
    <b v="1"/>
    <s v="Approved"/>
    <s v="OHM Cycles"/>
    <s v="Road"/>
    <s v="medium"/>
    <s v="medium"/>
    <n v="742.54"/>
    <n v="667.4"/>
    <d v="1991-11-07T00:00:00"/>
    <n v="75.139999999999986"/>
    <s v="F"/>
    <n v="51"/>
    <d v="1999-04-30T00:00:00"/>
    <n v="21.194085090055808"/>
    <s v="Food Chemist"/>
    <s v="Health"/>
    <s v="Mass Customer"/>
    <s v="N"/>
    <s v="Yes"/>
    <n v="2"/>
    <m/>
  </r>
  <r>
    <n v="8514"/>
    <n v="14"/>
    <x v="2041"/>
    <d v="2017-04-06T00:00:00"/>
    <n v="268"/>
    <b v="0"/>
    <s v="Approved"/>
    <s v="Solex"/>
    <s v="Standard"/>
    <s v="high"/>
    <s v="large"/>
    <n v="1842.92"/>
    <n v="1105.75"/>
    <d v="2011-01-10T00:00:00"/>
    <n v="737.17000000000007"/>
    <s v="F"/>
    <n v="12"/>
    <d v="1959-11-14T00:00:00"/>
    <n v="60.679016596905122"/>
    <n v="0"/>
    <s v="Manufacturing"/>
    <s v="High Net Worth"/>
    <s v="N"/>
    <s v="Yes"/>
    <n v="20"/>
    <m/>
  </r>
  <r>
    <n v="9136"/>
    <n v="41"/>
    <x v="3069"/>
    <d v="2017-04-06T00:00:00"/>
    <n v="268"/>
    <b v="0"/>
    <s v="Approved"/>
    <s v="Norco Bicycles"/>
    <s v="Standard"/>
    <s v="low"/>
    <s v="medium"/>
    <n v="958.74"/>
    <n v="748.9"/>
    <d v="2005-12-07T00:00:00"/>
    <n v="209.84000000000003"/>
    <s v="M"/>
    <n v="25"/>
    <d v="1967-06-27T00:00:00"/>
    <n v="53.057098788685941"/>
    <s v="Financial Advisor"/>
    <s v="Financial Services"/>
    <s v="High Net Worth"/>
    <s v="N"/>
    <s v="No"/>
    <n v="12"/>
    <m/>
  </r>
  <r>
    <n v="9354"/>
    <n v="98"/>
    <x v="2198"/>
    <d v="2017-04-06T00:00:00"/>
    <n v="268"/>
    <b v="1"/>
    <s v="Approved"/>
    <s v="Trek Bicycles"/>
    <s v="Standard"/>
    <s v="high"/>
    <s v="medium"/>
    <n v="358.39"/>
    <n v="215.03"/>
    <d v="2004-01-16T00:00:00"/>
    <n v="143.35999999999999"/>
    <s v="F"/>
    <n v="52"/>
    <d v="1997-12-27T00:00:00"/>
    <n v="22.533811117453066"/>
    <s v="Budget/Accounting Analyst I"/>
    <s v="Health"/>
    <s v="Mass Customer"/>
    <s v="N"/>
    <s v="No"/>
    <n v="2"/>
    <m/>
  </r>
  <r>
    <n v="10132"/>
    <n v="7"/>
    <x v="1105"/>
    <d v="2017-04-06T00:00:00"/>
    <n v="268"/>
    <b v="1"/>
    <s v="Approved"/>
    <s v="Trek Bicycles"/>
    <s v="Road"/>
    <s v="low"/>
    <s v="medium"/>
    <n v="980.37"/>
    <n v="234.43"/>
    <d v="2004-09-28T00:00:00"/>
    <n v="745.94"/>
    <s v="F"/>
    <n v="67"/>
    <d v="1976-11-16T00:00:00"/>
    <n v="43.659838514713343"/>
    <s v="Research Associate"/>
    <s v="Financial Services"/>
    <s v="Affluent Customer"/>
    <s v="N"/>
    <s v="No"/>
    <n v="9"/>
    <m/>
  </r>
  <r>
    <n v="11145"/>
    <n v="19"/>
    <x v="1253"/>
    <d v="2017-04-06T00:00:00"/>
    <n v="268"/>
    <b v="1"/>
    <s v="Approved"/>
    <s v="OHM Cycles"/>
    <s v="Road"/>
    <s v="high"/>
    <s v="large"/>
    <n v="12.01"/>
    <n v="7.21"/>
    <d v="2009-03-08T00:00:00"/>
    <n v="4.8"/>
    <s v="M"/>
    <n v="11"/>
    <d v="1978-04-24T00:00:00"/>
    <n v="42.224222076357179"/>
    <s v="Data Coordiator"/>
    <s v="Entertainment"/>
    <s v="Mass Customer"/>
    <s v="N"/>
    <s v="No"/>
    <n v="13"/>
    <m/>
  </r>
  <r>
    <n v="11484"/>
    <n v="55"/>
    <x v="1790"/>
    <d v="2017-04-06T00:00:00"/>
    <n v="268"/>
    <b v="0"/>
    <s v="Approved"/>
    <s v="Trek Bicycles"/>
    <s v="Road"/>
    <s v="medium"/>
    <s v="large"/>
    <n v="1894.19"/>
    <n v="598.76"/>
    <d v="1997-10-04T00:00:00"/>
    <n v="1295.43"/>
    <s v="F"/>
    <n v="35"/>
    <d v="1979-04-28T00:00:00"/>
    <n v="41.213263172247586"/>
    <s v="Business Systems Development Analyst"/>
    <s v="IT"/>
    <s v="Mass Customer"/>
    <s v="N"/>
    <s v="Yes"/>
    <n v="10"/>
    <m/>
  </r>
  <r>
    <n v="11559"/>
    <n v="32"/>
    <x v="3403"/>
    <d v="2017-04-06T00:00:00"/>
    <n v="268"/>
    <b v="1"/>
    <s v="Approved"/>
    <s v="Giant Bicycles"/>
    <s v="Standard"/>
    <s v="high"/>
    <s v="medium"/>
    <n v="1179"/>
    <n v="707.4"/>
    <d v="1997-08-25T00:00:00"/>
    <n v="471.6"/>
    <s v="M"/>
    <n v="2"/>
    <d v="1988-04-30T00:00:00"/>
    <n v="32.1995645421106"/>
    <s v="Desktop Support Technician"/>
    <s v="Property"/>
    <s v="High Net Worth"/>
    <s v="N"/>
    <s v="No"/>
    <n v="13"/>
    <m/>
  </r>
  <r>
    <n v="11730"/>
    <n v="46"/>
    <x v="3265"/>
    <d v="2017-04-06T00:00:00"/>
    <n v="268"/>
    <b v="0"/>
    <s v="Approved"/>
    <s v="Solex"/>
    <s v="Standard"/>
    <s v="low"/>
    <s v="medium"/>
    <n v="1289.8499999999999"/>
    <n v="74.510000000000005"/>
    <d v="2012-04-10T00:00:00"/>
    <n v="1215.3399999999999"/>
    <s v="F"/>
    <n v="60"/>
    <d v="1980-05-03T00:00:00"/>
    <n v="40.196824816083208"/>
    <s v="Software Engineer IV"/>
    <s v="Financial Services"/>
    <s v="Mass Customer"/>
    <s v="N"/>
    <s v="Yes"/>
    <n v="11"/>
    <m/>
  </r>
  <r>
    <n v="11904"/>
    <n v="34"/>
    <x v="2771"/>
    <d v="2017-04-06T00:00:00"/>
    <n v="268"/>
    <b v="1"/>
    <s v="Approved"/>
    <s v="Norco Bicycles"/>
    <s v="Road"/>
    <s v="high"/>
    <s v="large"/>
    <n v="774.53"/>
    <n v="464.72"/>
    <d v="2003-03-18T00:00:00"/>
    <n v="309.80999999999995"/>
    <s v="M"/>
    <n v="16"/>
    <d v="1978-06-29T00:00:00"/>
    <n v="42.043400158548955"/>
    <n v="0"/>
    <s v="Health"/>
    <s v="Mass Customer"/>
    <s v="N"/>
    <s v="No"/>
    <n v="7"/>
    <m/>
  </r>
  <r>
    <n v="12070"/>
    <n v="58"/>
    <x v="0"/>
    <d v="2017-04-06T00:00:00"/>
    <n v="268"/>
    <b v="1"/>
    <s v="Approved"/>
    <s v="OHM Cycles"/>
    <s v="Road"/>
    <s v="medium"/>
    <s v="medium"/>
    <n v="1280.28"/>
    <n v="829.51"/>
    <d v="2001-11-25T00:00:00"/>
    <n v="450.77"/>
    <s v="F"/>
    <n v="71"/>
    <d v="1976-08-17T00:00:00"/>
    <n v="43.909153583206489"/>
    <s v="Dental Hygienist"/>
    <s v="Health"/>
    <s v="High Net Worth"/>
    <s v="N"/>
    <s v="No"/>
    <n v="20"/>
    <m/>
  </r>
  <r>
    <n v="12175"/>
    <n v="1"/>
    <x v="1967"/>
    <d v="2017-04-06T00:00:00"/>
    <n v="268"/>
    <b v="1"/>
    <s v="Approved"/>
    <s v="Giant Bicycles"/>
    <s v="Standard"/>
    <s v="medium"/>
    <s v="medium"/>
    <n v="1403.5"/>
    <n v="954.82"/>
    <d v="2016-11-14T00:00:00"/>
    <n v="448.67999999999995"/>
    <s v="M"/>
    <n v="40"/>
    <d v="1985-01-13T00:00:00"/>
    <n v="35.495454953069505"/>
    <s v="Accounting Assistant I"/>
    <s v="Manufacturing"/>
    <s v="Affluent Customer"/>
    <s v="N"/>
    <s v="No"/>
    <n v="14"/>
    <m/>
  </r>
  <r>
    <n v="12418"/>
    <n v="38"/>
    <x v="2459"/>
    <d v="2017-04-06T00:00:00"/>
    <n v="268"/>
    <b v="0"/>
    <s v="Approved"/>
    <s v="Trek Bicycles"/>
    <s v="Standard"/>
    <s v="medium"/>
    <s v="large"/>
    <n v="2091.4699999999998"/>
    <n v="388.92"/>
    <d v="2008-03-19T00:00:00"/>
    <n v="1702.5499999999997"/>
    <s v="M"/>
    <n v="98"/>
    <d v="1965-12-15T00:00:00"/>
    <n v="54.588605638001013"/>
    <s v="Information Systems Manager"/>
    <s v="Retail"/>
    <s v="High Net Worth"/>
    <s v="N"/>
    <s v="No"/>
    <n v="17"/>
    <m/>
  </r>
  <r>
    <n v="12613"/>
    <n v="0"/>
    <x v="1446"/>
    <d v="2017-04-06T00:00:00"/>
    <n v="268"/>
    <b v="1"/>
    <s v="Approved"/>
    <s v="Giant Bicycles"/>
    <s v="Standard"/>
    <s v="medium"/>
    <s v="large"/>
    <n v="569.55999999999995"/>
    <n v="528.42999999999995"/>
    <d v="2003-09-10T00:00:00"/>
    <n v="41.129999999999995"/>
    <s v="F"/>
    <n v="83"/>
    <d v="1974-02-16T00:00:00"/>
    <n v="46.410523446220189"/>
    <s v="Staff Accountant IV"/>
    <s v="Telecommunications"/>
    <s v="High Net Worth"/>
    <s v="N"/>
    <s v="No"/>
    <n v="14"/>
    <m/>
  </r>
  <r>
    <n v="13395"/>
    <n v="82"/>
    <x v="3466"/>
    <d v="2017-04-06T00:00:00"/>
    <n v="268"/>
    <b v="1"/>
    <s v="Approved"/>
    <s v="Norco Bicycles"/>
    <s v="Standard"/>
    <s v="high"/>
    <s v="medium"/>
    <n v="1148.6400000000001"/>
    <n v="689.18"/>
    <d v="1993-04-20T00:00:00"/>
    <n v="459.46000000000015"/>
    <s v="M"/>
    <n v="87"/>
    <d v="1979-11-04T00:00:00"/>
    <n v="40.692715227042108"/>
    <s v="Assistant Media Planner"/>
    <s v="Entertainment"/>
    <s v="Affluent Customer"/>
    <s v="N"/>
    <s v="Yes"/>
    <n v="17"/>
    <m/>
  </r>
  <r>
    <n v="14189"/>
    <n v="74"/>
    <x v="1130"/>
    <d v="2017-04-06T00:00:00"/>
    <n v="268"/>
    <b v="1"/>
    <s v="Approved"/>
    <s v="WeareA2B"/>
    <s v="Standard"/>
    <s v="medium"/>
    <s v="medium"/>
    <n v="1228.07"/>
    <n v="400.91"/>
    <d v="2000-05-22T00:00:00"/>
    <n v="827.15999999999985"/>
    <s v="M"/>
    <n v="44"/>
    <d v="1961-11-19T00:00:00"/>
    <n v="58.662578240740736"/>
    <s v="Librarian"/>
    <s v="Entertainment"/>
    <s v="Affluent Customer"/>
    <s v="N"/>
    <s v="No"/>
    <n v="16"/>
    <m/>
  </r>
  <r>
    <n v="14522"/>
    <n v="7"/>
    <x v="1332"/>
    <d v="2017-04-06T00:00:00"/>
    <n v="268"/>
    <b v="0"/>
    <s v="Approved"/>
    <s v="Giant Bicycles"/>
    <s v="Standard"/>
    <s v="medium"/>
    <s v="small"/>
    <n v="1311.44"/>
    <n v="1167.18"/>
    <d v="1992-10-11T00:00:00"/>
    <n v="144.26"/>
    <s v="F"/>
    <n v="13"/>
    <d v="1990-03-21T00:00:00"/>
    <n v="30.309153583206491"/>
    <s v="Nuclear Power Engineer"/>
    <s v="Manufacturing"/>
    <s v="High Net Worth"/>
    <s v="N"/>
    <s v="No"/>
    <n v="4"/>
    <m/>
  </r>
  <r>
    <n v="15728"/>
    <n v="61"/>
    <x v="3375"/>
    <d v="2017-04-06T00:00:00"/>
    <n v="268"/>
    <b v="1"/>
    <s v="Approved"/>
    <s v="OHM Cycles"/>
    <s v="Standard"/>
    <s v="low"/>
    <s v="medium"/>
    <n v="71.16"/>
    <n v="56.93"/>
    <d v="2015-06-17T00:00:00"/>
    <n v="14.229999999999997"/>
    <s v="M"/>
    <n v="73"/>
    <d v="1992-09-24T00:00:00"/>
    <n v="27.794085090055809"/>
    <s v="VP Sales"/>
    <s v="Manufacturing"/>
    <s v="Mass Customer"/>
    <s v="N"/>
    <s v="No"/>
    <n v="2"/>
    <m/>
  </r>
  <r>
    <n v="16162"/>
    <n v="93"/>
    <x v="2855"/>
    <d v="2017-04-06T00:00:00"/>
    <n v="268"/>
    <b v="0"/>
    <s v="Approved"/>
    <s v="WeareA2B"/>
    <s v="Standard"/>
    <s v="medium"/>
    <s v="medium"/>
    <n v="1065.03"/>
    <n v="230.09"/>
    <d v="1991-05-06T00:00:00"/>
    <n v="834.93999999999994"/>
    <s v="F"/>
    <n v="22"/>
    <d v="1965-06-22T00:00:00"/>
    <n v="55.070797418822927"/>
    <s v="Director of Sales"/>
    <s v="IT"/>
    <s v="Affluent Customer"/>
    <s v="N"/>
    <s v="Yes"/>
    <n v="8"/>
    <m/>
  </r>
  <r>
    <n v="16246"/>
    <n v="84"/>
    <x v="182"/>
    <d v="2017-04-06T00:00:00"/>
    <n v="268"/>
    <b v="1"/>
    <s v="Approved"/>
    <s v="Trek Bicycles"/>
    <s v="Road"/>
    <s v="medium"/>
    <s v="medium"/>
    <n v="290.62"/>
    <n v="215.14"/>
    <d v="1993-04-20T00:00:00"/>
    <n v="75.480000000000018"/>
    <s v="M"/>
    <n v="94"/>
    <d v="1968-01-21T00:00:00"/>
    <n v="52.487235774987312"/>
    <s v="Accountant III"/>
    <s v="Health"/>
    <s v="Mass Customer"/>
    <s v="N"/>
    <s v="Yes"/>
    <n v="11"/>
    <m/>
  </r>
  <r>
    <n v="16940"/>
    <n v="36"/>
    <x v="358"/>
    <d v="2017-04-06T00:00:00"/>
    <n v="268"/>
    <b v="1"/>
    <s v="Approved"/>
    <s v="Solex"/>
    <s v="Standard"/>
    <s v="low"/>
    <s v="medium"/>
    <n v="945.04"/>
    <n v="507.58"/>
    <d v="2008-03-19T00:00:00"/>
    <n v="437.46"/>
    <s v="F"/>
    <n v="10"/>
    <d v="1966-08-17T00:00:00"/>
    <n v="53.917372761288682"/>
    <s v="Senior Developer"/>
    <s v="Financial Services"/>
    <s v="Mass Customer"/>
    <s v="N"/>
    <s v="Yes"/>
    <n v="4"/>
    <m/>
  </r>
  <r>
    <n v="16982"/>
    <n v="57"/>
    <x v="1708"/>
    <d v="2017-04-06T00:00:00"/>
    <n v="268"/>
    <b v="0"/>
    <s v="Approved"/>
    <s v="WeareA2B"/>
    <s v="Touring"/>
    <s v="medium"/>
    <s v="large"/>
    <n v="1890.39"/>
    <n v="260.14"/>
    <d v="1998-12-17T00:00:00"/>
    <n v="1630.25"/>
    <s v="F"/>
    <n v="59"/>
    <d v="1974-08-15T00:00:00"/>
    <n v="45.917372761288682"/>
    <s v="Assistant Professor"/>
    <s v="Argiculture"/>
    <s v="Mass Customer"/>
    <s v="N"/>
    <s v="Yes"/>
    <n v="14"/>
    <m/>
  </r>
  <r>
    <n v="16991"/>
    <n v="40"/>
    <x v="809"/>
    <d v="2017-04-06T00:00:00"/>
    <n v="268"/>
    <b v="1"/>
    <s v="Approved"/>
    <s v="Trek Bicycles"/>
    <s v="Road"/>
    <s v="medium"/>
    <s v="large"/>
    <n v="1894.19"/>
    <n v="598.76"/>
    <d v="1993-07-20T00:00:00"/>
    <n v="1295.43"/>
    <s v="F"/>
    <n v="56"/>
    <d v="1989-05-10T00:00:00"/>
    <n v="31.172167281836629"/>
    <n v="0"/>
    <s v="n/a"/>
    <s v="High Net Worth"/>
    <s v="N"/>
    <s v="Yes"/>
    <n v="14"/>
    <m/>
  </r>
  <r>
    <n v="17266"/>
    <n v="15"/>
    <x v="3355"/>
    <d v="2017-04-06T00:00:00"/>
    <n v="268"/>
    <b v="1"/>
    <s v="Approved"/>
    <s v="Norco Bicycles"/>
    <s v="Standard"/>
    <s v="low"/>
    <s v="medium"/>
    <n v="958.74"/>
    <n v="748.9"/>
    <d v="2009-03-08T00:00:00"/>
    <n v="209.84000000000003"/>
    <s v="F"/>
    <n v="30"/>
    <d v="1979-05-08T00:00:00"/>
    <n v="41.185865911973615"/>
    <s v="Software Test Engineer II"/>
    <s v="Property"/>
    <s v="Mass Customer"/>
    <s v="N"/>
    <s v="Yes"/>
    <n v="17"/>
    <m/>
  </r>
  <r>
    <n v="18298"/>
    <n v="24"/>
    <x v="1625"/>
    <d v="2017-04-06T00:00:00"/>
    <n v="268"/>
    <b v="1"/>
    <s v="Approved"/>
    <s v="Solex"/>
    <s v="Road"/>
    <s v="medium"/>
    <s v="large"/>
    <n v="1777.8"/>
    <n v="820.78"/>
    <d v="2011-05-07T00:00:00"/>
    <n v="957.02"/>
    <s v="F"/>
    <n v="42"/>
    <d v="1976-06-12T00:00:00"/>
    <n v="44.089975501014713"/>
    <s v="Speech Pathologist"/>
    <s v="Retail"/>
    <s v="Mass Customer"/>
    <s v="N"/>
    <s v="No"/>
    <n v="15"/>
    <m/>
  </r>
  <r>
    <n v="19338"/>
    <n v="28"/>
    <x v="149"/>
    <d v="2017-04-06T00:00:00"/>
    <n v="268"/>
    <b v="1"/>
    <s v="Approved"/>
    <s v="Norco Bicycles"/>
    <s v="Standard"/>
    <s v="medium"/>
    <s v="small"/>
    <n v="1216.1400000000001"/>
    <n v="1082.3599999999999"/>
    <d v="1991-11-10T00:00:00"/>
    <n v="133.7800000000002"/>
    <s v="M"/>
    <n v="13"/>
    <d v="1972-03-26T00:00:00"/>
    <n v="48.306413857179095"/>
    <s v="Electrical Engineer"/>
    <s v="Manufacturing"/>
    <s v="Mass Customer"/>
    <s v="N"/>
    <s v="Yes"/>
    <n v="5"/>
    <m/>
  </r>
  <r>
    <n v="19424"/>
    <n v="45"/>
    <x v="552"/>
    <d v="2017-04-06T00:00:00"/>
    <n v="268"/>
    <b v="0"/>
    <s v="Approved"/>
    <s v="Solex"/>
    <s v="Standard"/>
    <s v="medium"/>
    <s v="medium"/>
    <n v="441.49"/>
    <n v="84.99"/>
    <d v="1993-04-12T00:00:00"/>
    <n v="356.5"/>
    <s v="F"/>
    <n v="63"/>
    <d v="1973-06-29T00:00:00"/>
    <n v="47.046139884576355"/>
    <s v="Internal Auditor"/>
    <s v="Retail"/>
    <s v="Mass Customer"/>
    <s v="N"/>
    <s v="No"/>
    <n v="18"/>
    <m/>
  </r>
  <r>
    <n v="19546"/>
    <n v="74"/>
    <x v="2163"/>
    <d v="2017-04-06T00:00:00"/>
    <n v="268"/>
    <b v="0"/>
    <s v="Approved"/>
    <s v="WeareA2B"/>
    <s v="Standard"/>
    <s v="medium"/>
    <s v="medium"/>
    <n v="1762.96"/>
    <n v="950.52"/>
    <d v="2014-07-28T00:00:00"/>
    <n v="812.44"/>
    <s v="F"/>
    <n v="10"/>
    <d v="1975-03-30T00:00:00"/>
    <n v="45.295454953069509"/>
    <s v="Librarian"/>
    <s v="Entertainment"/>
    <s v="High Net Worth"/>
    <s v="N"/>
    <s v="No"/>
    <n v="5"/>
    <m/>
  </r>
  <r>
    <n v="19575"/>
    <n v="35"/>
    <x v="3324"/>
    <d v="2017-04-06T00:00:00"/>
    <n v="268"/>
    <b v="1"/>
    <s v="Approved"/>
    <s v="Trek Bicycles"/>
    <s v="Standard"/>
    <s v="low"/>
    <s v="medium"/>
    <n v="1057.51"/>
    <n v="154.4"/>
    <d v="1994-07-12T00:00:00"/>
    <n v="903.11"/>
    <s v="F"/>
    <n v="53"/>
    <d v="1985-10-20T00:00:00"/>
    <n v="34.728331665398272"/>
    <s v="Senior Quality Engineer"/>
    <s v="n/a"/>
    <s v="Affluent Customer"/>
    <s v="N"/>
    <s v="No"/>
    <n v="21"/>
    <m/>
  </r>
  <r>
    <n v="19899"/>
    <n v="57"/>
    <x v="2509"/>
    <d v="2017-04-06T00:00:00"/>
    <n v="268"/>
    <b v="0"/>
    <s v="Approved"/>
    <s v="WeareA2B"/>
    <s v="Touring"/>
    <s v="medium"/>
    <s v="large"/>
    <n v="1890.39"/>
    <n v="260.14"/>
    <d v="1998-12-17T00:00:00"/>
    <n v="1630.25"/>
    <s v="F"/>
    <n v="98"/>
    <d v="1971-09-26T00:00:00"/>
    <n v="48.805043994165395"/>
    <s v="Computer Systems Analyst I"/>
    <s v="Financial Services"/>
    <s v="Affluent Customer"/>
    <s v="N"/>
    <s v="Yes"/>
    <n v="17"/>
    <m/>
  </r>
  <r>
    <n v="19968"/>
    <n v="0"/>
    <x v="193"/>
    <d v="2017-04-06T00:00:00"/>
    <n v="268"/>
    <b v="0"/>
    <s v="Approved"/>
    <s v="WeareA2B"/>
    <s v="Standard"/>
    <s v="medium"/>
    <s v="medium"/>
    <n v="60.34"/>
    <n v="45.26"/>
    <d v="1993-07-15T00:00:00"/>
    <n v="15.080000000000005"/>
    <s v="M"/>
    <n v="94"/>
    <d v="1979-07-27T00:00:00"/>
    <n v="40.966687829781833"/>
    <s v="Sales Associate"/>
    <s v="Retail"/>
    <s v="High Net Worth"/>
    <s v="N"/>
    <s v="Yes"/>
    <n v="12"/>
    <m/>
  </r>
  <r>
    <n v="290"/>
    <n v="55"/>
    <x v="2680"/>
    <d v="2017-04-05T00:00:00"/>
    <n v="269"/>
    <b v="1"/>
    <s v="Approved"/>
    <s v="Trek Bicycles"/>
    <s v="Road"/>
    <s v="medium"/>
    <s v="large"/>
    <n v="1894.19"/>
    <n v="598.76"/>
    <d v="1993-07-20T00:00:00"/>
    <n v="1295.43"/>
    <s v="M"/>
    <n v="44"/>
    <d v="1976-01-13T00:00:00"/>
    <n v="44.503674131151698"/>
    <s v="Research Assistant II"/>
    <s v="Manufacturing"/>
    <s v="Mass Customer"/>
    <s v="N"/>
    <s v="Yes"/>
    <n v="13"/>
    <m/>
  </r>
  <r>
    <n v="563"/>
    <n v="97"/>
    <x v="3229"/>
    <d v="2017-04-05T00:00:00"/>
    <n v="269"/>
    <b v="0"/>
    <s v="Approved"/>
    <s v="Solex"/>
    <s v="Standard"/>
    <s v="medium"/>
    <s v="large"/>
    <n v="202.62"/>
    <n v="151.96"/>
    <d v="1991-05-06T00:00:00"/>
    <n v="50.66"/>
    <s v="F"/>
    <n v="59"/>
    <d v="1989-12-25T00:00:00"/>
    <n v="30.544770021562655"/>
    <s v="Assistant Media Planner"/>
    <s v="Entertainment"/>
    <s v="Mass Customer"/>
    <s v="N"/>
    <s v="Yes"/>
    <n v="12"/>
    <m/>
  </r>
  <r>
    <n v="14755"/>
    <n v="0"/>
    <x v="53"/>
    <d v="2017-07-07T00:00:00"/>
    <m/>
    <b v="0"/>
    <s v="Approved"/>
    <m/>
    <m/>
    <m/>
    <m/>
    <n v="1711.35"/>
    <m/>
    <m/>
    <m/>
    <m/>
    <m/>
    <m/>
    <m/>
    <m/>
    <m/>
    <m/>
    <m/>
    <m/>
    <m/>
    <m/>
  </r>
  <r>
    <n v="1073"/>
    <n v="80"/>
    <x v="1050"/>
    <d v="2017-04-05T00:00:00"/>
    <n v="269"/>
    <b v="1"/>
    <s v="Approved"/>
    <s v="OHM Cycles"/>
    <s v="Touring"/>
    <s v="low"/>
    <s v="medium"/>
    <n v="1073.07"/>
    <n v="933.84"/>
    <d v="2015-08-10T00:00:00"/>
    <n v="139.2299999999999"/>
    <s v="M"/>
    <n v="99"/>
    <d v="1955-05-12T00:00:00"/>
    <n v="65.191345364028408"/>
    <s v="Compensation Analyst"/>
    <s v="Financial Services"/>
    <s v="Affluent Customer"/>
    <s v="N"/>
    <s v="Yes"/>
    <n v="16"/>
    <m/>
  </r>
  <r>
    <n v="1074"/>
    <n v="33"/>
    <x v="2347"/>
    <d v="2017-04-05T00:00:00"/>
    <n v="269"/>
    <b v="0"/>
    <s v="Approved"/>
    <s v="Giant Bicycles"/>
    <s v="Standard"/>
    <s v="medium"/>
    <s v="small"/>
    <n v="1311.44"/>
    <n v="1167.18"/>
    <d v="1997-05-10T00:00:00"/>
    <n v="144.26"/>
    <s v="F"/>
    <n v="59"/>
    <d v="1999-08-07T00:00:00"/>
    <n v="20.922852213343479"/>
    <s v="Design Engineer"/>
    <s v="Manufacturing"/>
    <s v="Affluent Customer"/>
    <s v="N"/>
    <s v="Yes"/>
    <n v="1"/>
    <m/>
  </r>
  <r>
    <n v="2529"/>
    <n v="65"/>
    <x v="694"/>
    <d v="2017-04-05T00:00:00"/>
    <n v="269"/>
    <b v="1"/>
    <s v="Approved"/>
    <s v="WeareA2B"/>
    <s v="Standard"/>
    <s v="medium"/>
    <s v="medium"/>
    <n v="1807.45"/>
    <n v="778.69"/>
    <d v="2016-12-06T00:00:00"/>
    <n v="1028.76"/>
    <s v="F"/>
    <n v="52"/>
    <d v="1963-03-19T00:00:00"/>
    <n v="57.333811117453067"/>
    <s v="Paralegal"/>
    <s v="Financial Services"/>
    <s v="Mass Customer"/>
    <s v="N"/>
    <s v="Yes"/>
    <n v="17"/>
    <m/>
  </r>
  <r>
    <n v="3042"/>
    <n v="24"/>
    <x v="2866"/>
    <d v="2017-04-05T00:00:00"/>
    <n v="269"/>
    <b v="1"/>
    <s v="Approved"/>
    <s v="Solex"/>
    <s v="Road"/>
    <s v="medium"/>
    <s v="large"/>
    <n v="1777.8"/>
    <n v="820.78"/>
    <d v="2012-05-18T00:00:00"/>
    <n v="957.02"/>
    <s v="M"/>
    <n v="37"/>
    <d v="1990-06-04T00:00:00"/>
    <n v="30.103674131151699"/>
    <s v="Assistant Manager"/>
    <s v="Property"/>
    <s v="Affluent Customer"/>
    <s v="N"/>
    <s v="No"/>
    <n v="2"/>
    <m/>
  </r>
  <r>
    <n v="3247"/>
    <n v="89"/>
    <x v="2041"/>
    <d v="2017-04-05T00:00:00"/>
    <n v="269"/>
    <b v="1"/>
    <s v="Approved"/>
    <s v="Giant Bicycles"/>
    <s v="Standard"/>
    <s v="medium"/>
    <s v="large"/>
    <n v="1812.75"/>
    <n v="582.48"/>
    <d v="2011-05-09T00:00:00"/>
    <n v="1230.27"/>
    <s v="F"/>
    <n v="12"/>
    <d v="1959-11-14T00:00:00"/>
    <n v="60.679016596905122"/>
    <n v="0"/>
    <s v="Manufacturing"/>
    <s v="High Net Worth"/>
    <s v="N"/>
    <s v="Yes"/>
    <n v="20"/>
    <m/>
  </r>
  <r>
    <n v="14761"/>
    <n v="50"/>
    <x v="2586"/>
    <d v="2017-02-24T00:00:00"/>
    <m/>
    <m/>
    <s v="Approved"/>
    <s v="Giant Bicycles"/>
    <s v="Standard"/>
    <s v="medium"/>
    <s v="medium"/>
    <n v="642.70000000000005"/>
    <n v="211.37"/>
    <n v="37337"/>
    <m/>
    <m/>
    <m/>
    <m/>
    <m/>
    <m/>
    <m/>
    <m/>
    <m/>
    <m/>
    <m/>
    <m/>
  </r>
  <r>
    <n v="14762"/>
    <n v="35"/>
    <x v="158"/>
    <d v="2017-01-01T00:00:00"/>
    <m/>
    <m/>
    <s v="Approved"/>
    <s v="Trek Bicycles"/>
    <s v="Standard"/>
    <s v="low"/>
    <s v="medium"/>
    <n v="1057.51"/>
    <n v="154.4"/>
    <n v="34527"/>
    <m/>
    <m/>
    <m/>
    <m/>
    <m/>
    <m/>
    <m/>
    <m/>
    <m/>
    <m/>
    <m/>
    <m/>
  </r>
  <r>
    <n v="3691"/>
    <n v="75"/>
    <x v="3024"/>
    <d v="2017-04-05T00:00:00"/>
    <n v="269"/>
    <b v="1"/>
    <s v="Approved"/>
    <s v="Giant Bicycles"/>
    <s v="Touring"/>
    <s v="medium"/>
    <s v="large"/>
    <n v="1873.97"/>
    <n v="863.95"/>
    <d v="1997-01-25T00:00:00"/>
    <n v="1010.02"/>
    <s v="F"/>
    <n v="77"/>
    <d v="1991-09-21T00:00:00"/>
    <n v="28.805043994165395"/>
    <s v="Statistician I"/>
    <s v="Retail"/>
    <s v="Mass Customer"/>
    <s v="N"/>
    <s v="Yes"/>
    <n v="5"/>
    <m/>
  </r>
  <r>
    <n v="3819"/>
    <n v="60"/>
    <x v="2646"/>
    <d v="2017-04-05T00:00:00"/>
    <n v="269"/>
    <b v="1"/>
    <s v="Approved"/>
    <s v="Giant Bicycles"/>
    <s v="Standard"/>
    <s v="high"/>
    <s v="small"/>
    <n v="1977.36"/>
    <n v="1759.85"/>
    <d v="2012-06-04T00:00:00"/>
    <n v="217.51"/>
    <s v="M"/>
    <n v="33"/>
    <d v="1965-04-20T00:00:00"/>
    <n v="55.243400158548958"/>
    <s v="Assistant Manager"/>
    <s v="Financial Services"/>
    <s v="Mass Customer"/>
    <s v="N"/>
    <s v="Yes"/>
    <n v="11"/>
    <m/>
  </r>
  <r>
    <n v="4340"/>
    <n v="36"/>
    <x v="2532"/>
    <d v="2017-04-05T00:00:00"/>
    <n v="269"/>
    <b v="0"/>
    <s v="Approved"/>
    <s v="Solex"/>
    <s v="Standard"/>
    <s v="low"/>
    <s v="medium"/>
    <n v="945.04"/>
    <n v="507.58"/>
    <d v="1995-12-19T00:00:00"/>
    <n v="437.46"/>
    <s v="F"/>
    <n v="48"/>
    <d v="1980-11-25T00:00:00"/>
    <n v="39.632441254439371"/>
    <s v="Safety Technician I"/>
    <s v="n/a"/>
    <s v="Affluent Customer"/>
    <s v="N"/>
    <s v="No"/>
    <n v="16"/>
    <m/>
  </r>
  <r>
    <n v="4960"/>
    <n v="21"/>
    <x v="3044"/>
    <d v="2017-04-05T00:00:00"/>
    <n v="269"/>
    <b v="0"/>
    <s v="Approved"/>
    <s v="WeareA2B"/>
    <s v="Touring"/>
    <s v="medium"/>
    <s v="medium"/>
    <n v="1466.68"/>
    <n v="363.25"/>
    <d v="1994-09-09T00:00:00"/>
    <n v="1103.43"/>
    <s v="M"/>
    <n v="84"/>
    <d v="1977-06-30T00:00:00"/>
    <n v="43.040660432521562"/>
    <s v="Director of Sales"/>
    <s v="Financial Services"/>
    <s v="High Net Worth"/>
    <s v="N"/>
    <s v="Yes"/>
    <n v="11"/>
    <m/>
  </r>
  <r>
    <n v="5058"/>
    <n v="70"/>
    <x v="1728"/>
    <d v="2017-04-05T00:00:00"/>
    <n v="269"/>
    <b v="0"/>
    <s v="Approved"/>
    <s v="Trek Bicycles"/>
    <s v="Standard"/>
    <s v="high"/>
    <s v="medium"/>
    <n v="495.72"/>
    <n v="297.43"/>
    <d v="2014-10-10T00:00:00"/>
    <n v="198.29000000000002"/>
    <s v="F"/>
    <n v="60"/>
    <d v="1966-10-24T00:00:00"/>
    <n v="53.731071391425672"/>
    <s v="Financial Advisor"/>
    <s v="Financial Services"/>
    <s v="Mass Customer"/>
    <s v="N"/>
    <s v="Yes"/>
    <n v="19"/>
    <m/>
  </r>
  <r>
    <n v="5537"/>
    <n v="19"/>
    <x v="62"/>
    <d v="2017-04-05T00:00:00"/>
    <n v="269"/>
    <b v="1"/>
    <s v="Approved"/>
    <s v="OHM Cycles"/>
    <s v="Road"/>
    <s v="high"/>
    <s v="large"/>
    <n v="12.01"/>
    <n v="7.21"/>
    <d v="1996-04-05T00:00:00"/>
    <n v="4.8"/>
    <s v="M"/>
    <n v="84"/>
    <d v="1976-05-29T00:00:00"/>
    <n v="44.128331665398271"/>
    <n v="0"/>
    <s v="n/a"/>
    <s v="Affluent Customer"/>
    <s v="N"/>
    <s v="Yes"/>
    <n v="16"/>
    <m/>
  </r>
  <r>
    <n v="5928"/>
    <n v="88"/>
    <x v="3281"/>
    <d v="2017-04-05T00:00:00"/>
    <n v="269"/>
    <b v="1"/>
    <s v="Approved"/>
    <s v="Norco Bicycles"/>
    <s v="Standard"/>
    <s v="medium"/>
    <s v="medium"/>
    <n v="1198.46"/>
    <n v="381.1"/>
    <d v="1998-12-16T00:00:00"/>
    <n v="817.36"/>
    <s v="F"/>
    <n v="16"/>
    <d v="1960-05-27T00:00:00"/>
    <n v="60.144770021562657"/>
    <s v="Teacher"/>
    <s v="n/a"/>
    <s v="Affluent Customer"/>
    <s v="N"/>
    <s v="Yes"/>
    <n v="5"/>
    <m/>
  </r>
  <r>
    <n v="5991"/>
    <n v="77"/>
    <x v="2138"/>
    <d v="2017-04-05T00:00:00"/>
    <n v="269"/>
    <b v="1"/>
    <s v="Approved"/>
    <s v="Norco Bicycles"/>
    <s v="Road"/>
    <s v="medium"/>
    <s v="large"/>
    <n v="1240.31"/>
    <n v="795.1"/>
    <d v="2011-01-10T00:00:00"/>
    <n v="445.20999999999992"/>
    <s v="F"/>
    <n v="97"/>
    <d v="1977-12-28T00:00:00"/>
    <n v="42.544770021562655"/>
    <s v="Nuclear Power Engineer"/>
    <s v="Manufacturing"/>
    <s v="Affluent Customer"/>
    <s v="N"/>
    <s v="No"/>
    <n v="18"/>
    <m/>
  </r>
  <r>
    <n v="6525"/>
    <n v="79"/>
    <x v="1187"/>
    <d v="2017-04-05T00:00:00"/>
    <n v="269"/>
    <b v="0"/>
    <s v="Approved"/>
    <s v="Norco Bicycles"/>
    <s v="Standard"/>
    <s v="medium"/>
    <s v="medium"/>
    <n v="1555.58"/>
    <n v="818.01"/>
    <d v="1997-08-25T00:00:00"/>
    <n v="737.56999999999994"/>
    <s v="F"/>
    <n v="67"/>
    <d v="1987-06-20T00:00:00"/>
    <n v="33.062578240740741"/>
    <s v="Recruiter"/>
    <s v="n/a"/>
    <s v="Mass Customer"/>
    <s v="N"/>
    <s v="Yes"/>
    <n v="17"/>
    <m/>
  </r>
  <r>
    <n v="6646"/>
    <n v="5"/>
    <x v="2133"/>
    <d v="2017-04-05T00:00:00"/>
    <n v="269"/>
    <b v="0"/>
    <s v="Approved"/>
    <s v="Trek Bicycles"/>
    <s v="Mountain"/>
    <s v="low"/>
    <s v="medium"/>
    <n v="574.64"/>
    <n v="459.71"/>
    <d v="2003-02-07T00:00:00"/>
    <n v="114.93"/>
    <s v="M"/>
    <n v="93"/>
    <d v="1978-05-25T00:00:00"/>
    <n v="42.139290569507864"/>
    <s v="Account Representative IV"/>
    <s v="Manufacturing"/>
    <s v="Affluent Customer"/>
    <s v="N"/>
    <s v="Yes"/>
    <n v="16"/>
    <m/>
  </r>
  <r>
    <n v="6723"/>
    <n v="45"/>
    <x v="1050"/>
    <d v="2017-04-05T00:00:00"/>
    <n v="269"/>
    <b v="1"/>
    <s v="Approved"/>
    <s v="Solex"/>
    <s v="Standard"/>
    <s v="medium"/>
    <s v="medium"/>
    <n v="441.49"/>
    <n v="84.99"/>
    <d v="2003-02-16T00:00:00"/>
    <n v="356.5"/>
    <s v="M"/>
    <n v="99"/>
    <d v="1955-05-12T00:00:00"/>
    <n v="65.191345364028408"/>
    <s v="Compensation Analyst"/>
    <s v="Financial Services"/>
    <s v="Affluent Customer"/>
    <s v="N"/>
    <s v="Yes"/>
    <n v="16"/>
    <m/>
  </r>
  <r>
    <n v="6733"/>
    <n v="78"/>
    <x v="2894"/>
    <d v="2017-04-05T00:00:00"/>
    <n v="269"/>
    <b v="0"/>
    <s v="Approved"/>
    <s v="Giant Bicycles"/>
    <s v="Standard"/>
    <s v="medium"/>
    <s v="large"/>
    <n v="1765.3"/>
    <n v="709.48"/>
    <d v="2015-08-02T00:00:00"/>
    <n v="1055.82"/>
    <s v="F"/>
    <n v="90"/>
    <d v="1969-10-30T00:00:00"/>
    <n v="50.711893309233886"/>
    <s v="Help Desk Operator"/>
    <s v="Argiculture"/>
    <s v="Mass Customer"/>
    <s v="N"/>
    <s v="Yes"/>
    <n v="9"/>
    <m/>
  </r>
  <r>
    <n v="6918"/>
    <n v="86"/>
    <x v="1348"/>
    <d v="2017-04-05T00:00:00"/>
    <n v="269"/>
    <b v="1"/>
    <s v="Approved"/>
    <s v="Norco Bicycles"/>
    <s v="Road"/>
    <s v="high"/>
    <s v="large"/>
    <n v="774.53"/>
    <n v="464.72"/>
    <d v="1995-12-19T00:00:00"/>
    <n v="309.80999999999995"/>
    <s v="M"/>
    <n v="99"/>
    <d v="1977-04-20T00:00:00"/>
    <n v="43.235180980466765"/>
    <s v="Developer III"/>
    <s v="Property"/>
    <s v="High Net Worth"/>
    <s v="N"/>
    <s v="Yes"/>
    <n v="10"/>
    <m/>
  </r>
  <r>
    <n v="6983"/>
    <n v="46"/>
    <x v="3058"/>
    <d v="2017-04-05T00:00:00"/>
    <n v="269"/>
    <b v="0"/>
    <s v="Approved"/>
    <s v="Solex"/>
    <s v="Standard"/>
    <s v="low"/>
    <s v="medium"/>
    <n v="1289.8499999999999"/>
    <n v="74.510000000000005"/>
    <d v="2014-03-03T00:00:00"/>
    <n v="1215.3399999999999"/>
    <s v="M"/>
    <n v="2"/>
    <d v="1985-01-26T00:00:00"/>
    <n v="35.45983851471334"/>
    <s v="Human Resources Manager"/>
    <s v="Retail"/>
    <s v="Mass Customer"/>
    <s v="N"/>
    <s v="Yes"/>
    <n v="17"/>
    <m/>
  </r>
  <r>
    <n v="7211"/>
    <n v="82"/>
    <x v="3074"/>
    <d v="2017-04-05T00:00:00"/>
    <n v="269"/>
    <b v="0"/>
    <s v="Approved"/>
    <s v="Giant Bicycles"/>
    <s v="Road"/>
    <s v="medium"/>
    <s v="medium"/>
    <n v="1538.99"/>
    <n v="829.65"/>
    <d v="1993-05-26T00:00:00"/>
    <n v="709.34"/>
    <s v="F"/>
    <n v="74"/>
    <d v="1969-05-21T00:00:00"/>
    <n v="51.155728925672243"/>
    <s v="Programmer III"/>
    <s v="Telecommunications"/>
    <s v="High Net Worth"/>
    <s v="N"/>
    <s v="Yes"/>
    <n v="12"/>
    <m/>
  </r>
  <r>
    <n v="7258"/>
    <n v="11"/>
    <x v="2350"/>
    <d v="2017-04-05T00:00:00"/>
    <n v="269"/>
    <b v="1"/>
    <s v="Approved"/>
    <s v="Trek Bicycles"/>
    <s v="Standard"/>
    <s v="medium"/>
    <s v="small"/>
    <n v="1775.81"/>
    <n v="1580.47"/>
    <d v="2010-05-05T00:00:00"/>
    <n v="195.33999999999992"/>
    <s v="M"/>
    <n v="99"/>
    <d v="1973-03-01T00:00:00"/>
    <n v="47.374907007864024"/>
    <s v="Account Representative I"/>
    <s v="Health"/>
    <s v="High Net Worth"/>
    <s v="N"/>
    <s v="No"/>
    <n v="8"/>
    <m/>
  </r>
  <r>
    <n v="7320"/>
    <n v="6"/>
    <x v="1139"/>
    <d v="2017-04-05T00:00:00"/>
    <n v="269"/>
    <b v="0"/>
    <s v="Approved"/>
    <s v="OHM Cycles"/>
    <s v="Standard"/>
    <s v="high"/>
    <s v="medium"/>
    <n v="227.88"/>
    <n v="136.72999999999999"/>
    <d v="2003-02-07T00:00:00"/>
    <n v="91.15"/>
    <s v="M"/>
    <n v="63"/>
    <d v="1996-05-21T00:00:00"/>
    <n v="24.136550843480464"/>
    <s v="Automation Specialist II"/>
    <s v="Financial Services"/>
    <s v="Affluent Customer"/>
    <s v="N"/>
    <s v="No"/>
    <n v="4"/>
    <m/>
  </r>
  <r>
    <n v="7390"/>
    <n v="55"/>
    <x v="3115"/>
    <d v="2017-04-05T00:00:00"/>
    <n v="269"/>
    <b v="1"/>
    <s v="Approved"/>
    <s v="Trek Bicycles"/>
    <s v="Road"/>
    <s v="medium"/>
    <s v="large"/>
    <n v="1894.19"/>
    <n v="598.76"/>
    <d v="2011-08-24T00:00:00"/>
    <n v="1295.43"/>
    <s v="M"/>
    <n v="73"/>
    <d v="1977-07-17T00:00:00"/>
    <n v="42.994085090055805"/>
    <s v="Systems Administrator III"/>
    <s v="Property"/>
    <s v="Mass Customer"/>
    <s v="N"/>
    <s v="Yes"/>
    <n v="12"/>
    <m/>
  </r>
  <r>
    <n v="8640"/>
    <n v="24"/>
    <x v="3180"/>
    <d v="2017-04-05T00:00:00"/>
    <n v="269"/>
    <b v="0"/>
    <s v="Approved"/>
    <s v="Solex"/>
    <s v="Road"/>
    <s v="medium"/>
    <s v="large"/>
    <n v="1777.8"/>
    <n v="820.78"/>
    <d v="2011-05-07T00:00:00"/>
    <n v="957.02"/>
    <s v="F"/>
    <n v="65"/>
    <d v="1993-08-29T00:00:00"/>
    <n v="26.865317966768135"/>
    <s v="Analyst Programmer"/>
    <s v="n/a"/>
    <s v="Mass Customer"/>
    <s v="N"/>
    <s v="No"/>
    <n v="2"/>
    <m/>
  </r>
  <r>
    <n v="8871"/>
    <n v="37"/>
    <x v="978"/>
    <d v="2017-04-05T00:00:00"/>
    <n v="269"/>
    <b v="1"/>
    <s v="Approved"/>
    <s v="OHM Cycles"/>
    <s v="Standard"/>
    <s v="low"/>
    <s v="medium"/>
    <n v="1793.43"/>
    <n v="248.82"/>
    <d v="1999-12-04T00:00:00"/>
    <n v="1544.6100000000001"/>
    <s v="M"/>
    <n v="53"/>
    <d v="1971-03-16T00:00:00"/>
    <n v="49.336550843480467"/>
    <s v="Health Coach IV"/>
    <s v="Health"/>
    <s v="Affluent Customer"/>
    <s v="N"/>
    <s v="Yes"/>
    <n v="7"/>
    <m/>
  </r>
  <r>
    <n v="9383"/>
    <n v="0"/>
    <x v="2291"/>
    <d v="2017-04-05T00:00:00"/>
    <n v="269"/>
    <b v="0"/>
    <s v="Approved"/>
    <s v="Solex"/>
    <s v="Standard"/>
    <s v="medium"/>
    <s v="medium"/>
    <n v="478.16"/>
    <n v="298.72000000000003"/>
    <d v="2010-11-05T00:00:00"/>
    <n v="179.44"/>
    <s v="M"/>
    <n v="17"/>
    <d v="1978-06-17T00:00:00"/>
    <n v="42.076276870877727"/>
    <s v="Paralegal"/>
    <s v="Financial Services"/>
    <s v="High Net Worth"/>
    <s v="N"/>
    <s v="Yes"/>
    <n v="7"/>
    <m/>
  </r>
  <r>
    <n v="9395"/>
    <n v="98"/>
    <x v="2608"/>
    <d v="2017-04-05T00:00:00"/>
    <n v="269"/>
    <b v="1"/>
    <s v="Approved"/>
    <s v="Trek Bicycles"/>
    <s v="Standard"/>
    <s v="high"/>
    <s v="medium"/>
    <n v="358.39"/>
    <n v="215.03"/>
    <d v="1994-08-10T00:00:00"/>
    <n v="143.35999999999999"/>
    <s v="M"/>
    <n v="91"/>
    <d v="1980-03-06T00:00:00"/>
    <n v="40.355728925672246"/>
    <s v="Environmental Specialist"/>
    <s v="n/a"/>
    <s v="Mass Customer"/>
    <s v="N"/>
    <s v="Yes"/>
    <n v="22"/>
    <m/>
  </r>
  <r>
    <n v="9636"/>
    <n v="44"/>
    <x v="1219"/>
    <d v="2017-04-05T00:00:00"/>
    <n v="269"/>
    <b v="1"/>
    <s v="Approved"/>
    <s v="WeareA2B"/>
    <s v="Standard"/>
    <s v="medium"/>
    <s v="medium"/>
    <n v="1769.64"/>
    <n v="108.76"/>
    <d v="2012-04-10T00:00:00"/>
    <n v="1660.88"/>
    <s v="F"/>
    <n v="47"/>
    <d v="1974-07-06T00:00:00"/>
    <n v="46.026961802384577"/>
    <n v="0"/>
    <s v="Manufacturing"/>
    <s v="Mass Customer"/>
    <s v="N"/>
    <s v="Yes"/>
    <n v="22"/>
    <m/>
  </r>
  <r>
    <n v="10169"/>
    <n v="80"/>
    <x v="2653"/>
    <d v="2017-04-05T00:00:00"/>
    <n v="269"/>
    <b v="1"/>
    <s v="Approved"/>
    <s v="OHM Cycles"/>
    <s v="Touring"/>
    <s v="low"/>
    <s v="medium"/>
    <n v="1073.07"/>
    <n v="933.84"/>
    <d v="1997-08-25T00:00:00"/>
    <n v="139.2299999999999"/>
    <s v="M"/>
    <n v="18"/>
    <d v="1975-09-07T00:00:00"/>
    <n v="44.854359062658546"/>
    <s v="Executive Secretary"/>
    <s v="Health"/>
    <s v="Mass Customer"/>
    <s v="N"/>
    <s v="Yes"/>
    <n v="3"/>
    <m/>
  </r>
  <r>
    <n v="10832"/>
    <n v="30"/>
    <x v="288"/>
    <d v="2017-04-05T00:00:00"/>
    <n v="269"/>
    <b v="0"/>
    <s v="Approved"/>
    <s v="Solex"/>
    <s v="Standard"/>
    <s v="high"/>
    <s v="medium"/>
    <n v="748.17"/>
    <n v="448.9"/>
    <d v="2003-03-18T00:00:00"/>
    <n v="299.27"/>
    <s v="F"/>
    <n v="84"/>
    <d v="1998-08-02T00:00:00"/>
    <n v="21.936550843480465"/>
    <s v="Quality Engineer"/>
    <s v="Health"/>
    <s v="Mass Customer"/>
    <s v="N"/>
    <s v="Yes"/>
    <n v="1"/>
    <m/>
  </r>
  <r>
    <n v="10839"/>
    <n v="25"/>
    <x v="1569"/>
    <d v="2017-04-05T00:00:00"/>
    <n v="269"/>
    <b v="1"/>
    <s v="Approved"/>
    <s v="Giant Bicycles"/>
    <s v="Road"/>
    <s v="medium"/>
    <s v="medium"/>
    <n v="1538.99"/>
    <n v="829.65"/>
    <d v="2011-01-10T00:00:00"/>
    <n v="709.34"/>
    <s v="M"/>
    <n v="53"/>
    <d v="1975-05-29T00:00:00"/>
    <n v="45.131071391425671"/>
    <s v="Analog Circuit Design manager"/>
    <s v="Manufacturing"/>
    <s v="Affluent Customer"/>
    <s v="N"/>
    <s v="No"/>
    <n v="6"/>
    <m/>
  </r>
  <r>
    <n v="11557"/>
    <n v="85"/>
    <x v="805"/>
    <d v="2017-04-05T00:00:00"/>
    <n v="269"/>
    <b v="0"/>
    <s v="Approved"/>
    <s v="WeareA2B"/>
    <s v="Standard"/>
    <s v="medium"/>
    <s v="medium"/>
    <n v="752.64"/>
    <n v="205.36"/>
    <d v="2015-08-02T00:00:00"/>
    <n v="547.28"/>
    <s v="F"/>
    <n v="33"/>
    <d v="1966-09-14T00:00:00"/>
    <n v="53.84066043252156"/>
    <s v="Computer Systems Analyst I"/>
    <s v="Health"/>
    <s v="Affluent Customer"/>
    <s v="N"/>
    <s v="No"/>
    <n v="17"/>
    <m/>
  </r>
  <r>
    <n v="11727"/>
    <n v="69"/>
    <x v="2476"/>
    <d v="2017-04-05T00:00:00"/>
    <n v="269"/>
    <b v="1"/>
    <s v="Approved"/>
    <s v="Giant Bicycles"/>
    <s v="Road"/>
    <s v="medium"/>
    <s v="medium"/>
    <n v="792.9"/>
    <n v="594.67999999999995"/>
    <d v="1992-10-02T00:00:00"/>
    <n v="198.22000000000003"/>
    <s v="F"/>
    <n v="79"/>
    <d v="1967-02-26T00:00:00"/>
    <n v="53.38860563800101"/>
    <s v="VP Quality Control"/>
    <s v="Manufacturing"/>
    <s v="Mass Customer"/>
    <s v="N"/>
    <s v="No"/>
    <n v="11"/>
    <m/>
  </r>
  <r>
    <n v="11816"/>
    <n v="36"/>
    <x v="2797"/>
    <d v="2017-04-05T00:00:00"/>
    <n v="269"/>
    <b v="0"/>
    <s v="Approved"/>
    <s v="Solex"/>
    <s v="Standard"/>
    <s v="low"/>
    <s v="medium"/>
    <n v="945.04"/>
    <n v="507.58"/>
    <d v="2006-02-02T00:00:00"/>
    <n v="437.46"/>
    <s v="M"/>
    <n v="80"/>
    <d v="1988-06-06T00:00:00"/>
    <n v="32.098194679096906"/>
    <s v="Research Associate"/>
    <s v="Entertainment"/>
    <s v="Mass Customer"/>
    <s v="N"/>
    <s v="Yes"/>
    <n v="8"/>
    <m/>
  </r>
  <r>
    <n v="12330"/>
    <n v="69"/>
    <x v="475"/>
    <d v="2017-04-05T00:00:00"/>
    <n v="269"/>
    <b v="1"/>
    <s v="Approved"/>
    <s v="Giant Bicycles"/>
    <s v="Road"/>
    <s v="medium"/>
    <s v="medium"/>
    <n v="792.9"/>
    <n v="594.67999999999995"/>
    <d v="2011-01-10T00:00:00"/>
    <n v="198.22000000000003"/>
    <s v="F"/>
    <n v="32"/>
    <d v="1958-03-23T00:00:00"/>
    <n v="62.325591939370874"/>
    <n v="0"/>
    <s v="n/a"/>
    <s v="Mass Customer"/>
    <s v="N"/>
    <s v="Yes"/>
    <n v="10"/>
    <m/>
  </r>
  <r>
    <n v="12677"/>
    <n v="10"/>
    <x v="1181"/>
    <d v="2017-04-05T00:00:00"/>
    <n v="269"/>
    <b v="1"/>
    <s v="Approved"/>
    <s v="WeareA2B"/>
    <s v="Touring"/>
    <s v="medium"/>
    <s v="medium"/>
    <n v="1466.68"/>
    <n v="363.25"/>
    <d v="2014-03-03T00:00:00"/>
    <n v="1103.43"/>
    <s v="F"/>
    <n v="29"/>
    <d v="1976-11-29T00:00:00"/>
    <n v="43.624222076357178"/>
    <s v="Internal Auditor"/>
    <s v="Property"/>
    <s v="Mass Customer"/>
    <s v="N"/>
    <s v="No"/>
    <n v="22"/>
    <m/>
  </r>
  <r>
    <n v="12820"/>
    <n v="0"/>
    <x v="1120"/>
    <d v="2017-04-05T00:00:00"/>
    <n v="269"/>
    <b v="1"/>
    <s v="Approved"/>
    <s v="Trek Bicycles"/>
    <s v="Road"/>
    <s v="medium"/>
    <s v="medium"/>
    <n v="533.51"/>
    <n v="400.13"/>
    <d v="2012-04-10T00:00:00"/>
    <n v="133.38"/>
    <s v="M"/>
    <n v="42"/>
    <d v="1974-02-24T00:00:00"/>
    <n v="46.38860563800101"/>
    <s v="Speech Pathologist"/>
    <s v="Financial Services"/>
    <s v="High Net Worth"/>
    <s v="N"/>
    <s v="Yes"/>
    <n v="18"/>
    <m/>
  </r>
  <r>
    <n v="14795"/>
    <n v="89"/>
    <x v="264"/>
    <d v="2017-12-14T00:00:00"/>
    <m/>
    <m/>
    <s v="Approved"/>
    <s v="WeareA2B"/>
    <s v="Touring"/>
    <s v="medium"/>
    <s v="large"/>
    <n v="1362.99"/>
    <n v="57.74"/>
    <n v="42458"/>
    <m/>
    <m/>
    <m/>
    <m/>
    <m/>
    <m/>
    <m/>
    <m/>
    <m/>
    <m/>
    <m/>
    <m/>
  </r>
  <r>
    <n v="12954"/>
    <n v="77"/>
    <x v="2834"/>
    <d v="2017-04-05T00:00:00"/>
    <n v="269"/>
    <b v="0"/>
    <s v="Approved"/>
    <s v="Norco Bicycles"/>
    <s v="Road"/>
    <s v="medium"/>
    <s v="large"/>
    <n v="1240.31"/>
    <n v="795.1"/>
    <d v="2000-11-03T00:00:00"/>
    <n v="445.20999999999992"/>
    <s v="M"/>
    <n v="61"/>
    <d v="1954-01-20T00:00:00"/>
    <n v="66.498194679096898"/>
    <s v="Recruiting Manager"/>
    <s v="Property"/>
    <s v="Mass Customer"/>
    <s v="N"/>
    <s v="Yes"/>
    <n v="15"/>
    <m/>
  </r>
  <r>
    <n v="13365"/>
    <n v="96"/>
    <x v="1711"/>
    <d v="2017-04-05T00:00:00"/>
    <n v="269"/>
    <b v="0"/>
    <s v="Approved"/>
    <s v="Giant Bicycles"/>
    <s v="Standard"/>
    <s v="medium"/>
    <s v="large"/>
    <n v="1635.3"/>
    <n v="993.66"/>
    <d v="2013-06-09T00:00:00"/>
    <n v="641.64"/>
    <s v="F"/>
    <n v="23"/>
    <d v="1978-11-28T00:00:00"/>
    <n v="41.626961802384578"/>
    <s v="Graphic Designer"/>
    <s v="Manufacturing"/>
    <s v="High Net Worth"/>
    <s v="N"/>
    <s v="No"/>
    <n v="15"/>
    <m/>
  </r>
  <r>
    <n v="13518"/>
    <n v="46"/>
    <x v="1837"/>
    <d v="2017-04-05T00:00:00"/>
    <n v="269"/>
    <b v="0"/>
    <s v="Approved"/>
    <s v="Solex"/>
    <s v="Standard"/>
    <s v="low"/>
    <s v="medium"/>
    <n v="1289.8499999999999"/>
    <n v="74.510000000000005"/>
    <d v="2007-12-11T00:00:00"/>
    <n v="1215.3399999999999"/>
    <s v="F"/>
    <n v="9"/>
    <d v="1977-04-04T00:00:00"/>
    <n v="43.279016596905123"/>
    <s v="Junior Executive"/>
    <s v="Manufacturing"/>
    <s v="Mass Customer"/>
    <s v="N"/>
    <s v="No"/>
    <n v="16"/>
    <m/>
  </r>
  <r>
    <n v="14799"/>
    <n v="90"/>
    <x v="2125"/>
    <d v="2017-10-04T00:00:00"/>
    <m/>
    <m/>
    <s v="Approved"/>
    <s v="Norco Bicycles"/>
    <s v="Standard"/>
    <s v="low"/>
    <s v="medium"/>
    <n v="363.01"/>
    <n v="290.41000000000003"/>
    <n v="36367"/>
    <m/>
    <m/>
    <m/>
    <m/>
    <m/>
    <m/>
    <m/>
    <m/>
    <m/>
    <m/>
    <m/>
    <m/>
  </r>
  <r>
    <n v="13596"/>
    <n v="80"/>
    <x v="1454"/>
    <d v="2017-04-05T00:00:00"/>
    <n v="269"/>
    <b v="0"/>
    <s v="Approved"/>
    <s v="OHM Cycles"/>
    <s v="Touring"/>
    <s v="low"/>
    <s v="medium"/>
    <n v="1073.07"/>
    <n v="933.84"/>
    <d v="1998-12-16T00:00:00"/>
    <n v="139.2299999999999"/>
    <s v="M"/>
    <n v="11"/>
    <d v="1977-09-25T00:00:00"/>
    <n v="42.802304268138002"/>
    <s v="Product Engineer"/>
    <s v="Health"/>
    <s v="Affluent Customer"/>
    <s v="N"/>
    <s v="Yes"/>
    <n v="8"/>
    <m/>
  </r>
  <r>
    <n v="15113"/>
    <n v="46"/>
    <x v="3362"/>
    <d v="2017-04-05T00:00:00"/>
    <n v="269"/>
    <b v="1"/>
    <s v="Approved"/>
    <s v="Solex"/>
    <s v="Standard"/>
    <s v="low"/>
    <s v="medium"/>
    <n v="1289.8499999999999"/>
    <n v="74.510000000000005"/>
    <d v="2007-12-11T00:00:00"/>
    <n v="1215.3399999999999"/>
    <s v="M"/>
    <n v="26"/>
    <d v="1993-11-20T00:00:00"/>
    <n v="26.637920706494164"/>
    <s v="Computer Systems Analyst IV"/>
    <s v="n/a"/>
    <s v="Mass Customer"/>
    <s v="N"/>
    <s v="No"/>
    <n v="4"/>
    <m/>
  </r>
  <r>
    <n v="15316"/>
    <n v="0"/>
    <x v="931"/>
    <d v="2017-04-05T00:00:00"/>
    <n v="269"/>
    <b v="0"/>
    <s v="Approved"/>
    <s v="Norco Bicycles"/>
    <s v="Standard"/>
    <s v="low"/>
    <s v="medium"/>
    <n v="363.01"/>
    <n v="290.41000000000003"/>
    <d v="2005-05-10T00:00:00"/>
    <n v="72.599999999999966"/>
    <s v="M"/>
    <n v="74"/>
    <d v="1990-03-19T00:00:00"/>
    <n v="30.314633035261288"/>
    <s v="Community Outreach Specialist"/>
    <s v="Financial Services"/>
    <s v="High Net Worth"/>
    <s v="N"/>
    <s v="No"/>
    <n v="13"/>
    <m/>
  </r>
  <r>
    <n v="15549"/>
    <n v="36"/>
    <x v="1422"/>
    <d v="2017-04-05T00:00:00"/>
    <n v="269"/>
    <b v="0"/>
    <s v="Approved"/>
    <s v="Solex"/>
    <s v="Standard"/>
    <s v="low"/>
    <s v="medium"/>
    <n v="945.04"/>
    <n v="507.58"/>
    <d v="1995-12-19T00:00:00"/>
    <n v="437.46"/>
    <s v="F"/>
    <n v="91"/>
    <d v="1972-01-06T00:00:00"/>
    <n v="48.525591939370877"/>
    <s v="Internal Auditor"/>
    <s v="Manufacturing"/>
    <s v="Affluent Customer"/>
    <s v="N"/>
    <s v="No"/>
    <n v="17"/>
    <m/>
  </r>
  <r>
    <n v="16087"/>
    <n v="44"/>
    <x v="1423"/>
    <d v="2017-04-05T00:00:00"/>
    <n v="269"/>
    <b v="0"/>
    <s v="Approved"/>
    <s v="WeareA2B"/>
    <s v="Standard"/>
    <s v="medium"/>
    <s v="medium"/>
    <n v="1769.64"/>
    <n v="108.76"/>
    <d v="2011-05-09T00:00:00"/>
    <n v="1660.88"/>
    <s v="M"/>
    <n v="74"/>
    <d v="1980-07-22T00:00:00"/>
    <n v="39.977646733891426"/>
    <s v="Office Assistant II"/>
    <s v="n/a"/>
    <s v="Mass Customer"/>
    <s v="N"/>
    <s v="No"/>
    <n v="13"/>
    <m/>
  </r>
  <r>
    <n v="16355"/>
    <n v="95"/>
    <x v="487"/>
    <d v="2017-04-05T00:00:00"/>
    <n v="269"/>
    <b v="0"/>
    <s v="Approved"/>
    <s v="OHM Cycles"/>
    <s v="Touring"/>
    <s v="low"/>
    <s v="medium"/>
    <n v="1073.07"/>
    <n v="933.84"/>
    <d v="1997-01-25T00:00:00"/>
    <n v="139.2299999999999"/>
    <s v="F"/>
    <n v="24"/>
    <d v="1974-02-21T00:00:00"/>
    <n v="46.396824816083203"/>
    <s v="Assistant Media Planner"/>
    <s v="Entertainment"/>
    <s v="High Net Worth"/>
    <s v="N"/>
    <s v="No"/>
    <n v="15"/>
    <m/>
  </r>
  <r>
    <n v="16498"/>
    <n v="68"/>
    <x v="2785"/>
    <d v="2017-04-05T00:00:00"/>
    <n v="269"/>
    <b v="0"/>
    <s v="Approved"/>
    <s v="OHM Cycles"/>
    <s v="Standard"/>
    <s v="medium"/>
    <s v="medium"/>
    <n v="1636.9"/>
    <n v="44.71"/>
    <d v="2010-08-20T00:00:00"/>
    <n v="1592.19"/>
    <s v="F"/>
    <n v="85"/>
    <d v="1993-09-16T00:00:00"/>
    <n v="26.816002898274984"/>
    <s v="Safety Technician III"/>
    <s v="Retail"/>
    <s v="Mass Customer"/>
    <s v="N"/>
    <s v="No"/>
    <n v="6"/>
    <m/>
  </r>
  <r>
    <n v="16861"/>
    <n v="61"/>
    <x v="2543"/>
    <d v="2017-04-05T00:00:00"/>
    <n v="269"/>
    <b v="1"/>
    <s v="Approved"/>
    <s v="OHM Cycles"/>
    <s v="Standard"/>
    <s v="low"/>
    <s v="medium"/>
    <n v="71.16"/>
    <n v="56.93"/>
    <d v="1993-06-23T00:00:00"/>
    <n v="14.229999999999997"/>
    <s v="M"/>
    <n v="16"/>
    <d v="1995-11-07T00:00:00"/>
    <n v="24.673537144850329"/>
    <s v="VP Accounting"/>
    <s v="Financial Services"/>
    <s v="Mass Customer"/>
    <s v="N"/>
    <s v="Yes"/>
    <n v="1"/>
    <m/>
  </r>
  <r>
    <n v="16888"/>
    <n v="27"/>
    <x v="2356"/>
    <d v="2017-04-05T00:00:00"/>
    <n v="269"/>
    <b v="0"/>
    <s v="Approved"/>
    <s v="Trek Bicycles"/>
    <s v="Standard"/>
    <s v="low"/>
    <s v="medium"/>
    <n v="1057.51"/>
    <n v="154.4"/>
    <d v="1997-05-10T00:00:00"/>
    <n v="903.11"/>
    <s v="M"/>
    <n v="43"/>
    <d v="1963-01-17T00:00:00"/>
    <n v="57.500934405124298"/>
    <s v="Quality Engineer"/>
    <s v="Property"/>
    <s v="High Net Worth"/>
    <s v="N"/>
    <s v="Yes"/>
    <n v="11"/>
    <m/>
  </r>
  <r>
    <n v="17165"/>
    <n v="1"/>
    <x v="555"/>
    <d v="2017-04-05T00:00:00"/>
    <n v="269"/>
    <b v="0"/>
    <s v="Approved"/>
    <s v="Giant Bicycles"/>
    <s v="Touring"/>
    <s v="medium"/>
    <s v="large"/>
    <n v="1873.97"/>
    <n v="863.95"/>
    <d v="2006-05-22T00:00:00"/>
    <n v="1010.02"/>
    <s v="F"/>
    <n v="6"/>
    <d v="1999-06-07T00:00:00"/>
    <n v="21.089975501014713"/>
    <s v="Teacher"/>
    <s v="Financial Services"/>
    <s v="High Net Worth"/>
    <s v="N"/>
    <s v="Yes"/>
    <n v="3"/>
    <m/>
  </r>
  <r>
    <n v="17380"/>
    <n v="73"/>
    <x v="33"/>
    <d v="2017-04-05T00:00:00"/>
    <n v="269"/>
    <b v="1"/>
    <s v="Approved"/>
    <s v="Solex"/>
    <s v="Standard"/>
    <s v="medium"/>
    <s v="medium"/>
    <n v="1945.43"/>
    <n v="333.18"/>
    <d v="2002-08-31T00:00:00"/>
    <n v="1612.25"/>
    <s v="M"/>
    <n v="40"/>
    <d v="1956-11-17T00:00:00"/>
    <n v="63.670797418822929"/>
    <s v="Environmental Specialist"/>
    <s v="n/a"/>
    <s v="Affluent Customer"/>
    <s v="N"/>
    <s v="No"/>
    <n v="18"/>
    <m/>
  </r>
  <r>
    <n v="17456"/>
    <n v="48"/>
    <x v="2135"/>
    <d v="2017-04-05T00:00:00"/>
    <n v="269"/>
    <b v="1"/>
    <s v="Approved"/>
    <s v="WeareA2B"/>
    <s v="Standard"/>
    <s v="medium"/>
    <s v="medium"/>
    <n v="1762.96"/>
    <n v="950.52"/>
    <d v="2014-07-28T00:00:00"/>
    <n v="812.44"/>
    <s v="F"/>
    <n v="30"/>
    <d v="1978-08-12T00:00:00"/>
    <n v="41.922852213343475"/>
    <s v="Web Designer II"/>
    <s v="Retail"/>
    <s v="Mass Customer"/>
    <s v="N"/>
    <s v="No"/>
    <n v="19"/>
    <m/>
  </r>
  <r>
    <n v="17714"/>
    <n v="80"/>
    <x v="2474"/>
    <d v="2017-04-05T00:00:00"/>
    <n v="269"/>
    <b v="1"/>
    <s v="Approved"/>
    <s v="OHM Cycles"/>
    <s v="Touring"/>
    <s v="low"/>
    <s v="medium"/>
    <n v="1073.07"/>
    <n v="933.84"/>
    <d v="1997-08-25T00:00:00"/>
    <n v="139.2299999999999"/>
    <s v="M"/>
    <n v="12"/>
    <d v="1988-06-23T00:00:00"/>
    <n v="32.051619336631148"/>
    <n v="0"/>
    <s v="Manufacturing"/>
    <s v="Mass Customer"/>
    <s v="N"/>
    <s v="Yes"/>
    <n v="7"/>
    <m/>
  </r>
  <r>
    <n v="17945"/>
    <n v="83"/>
    <x v="2134"/>
    <d v="2017-04-05T00:00:00"/>
    <n v="269"/>
    <b v="1"/>
    <s v="Approved"/>
    <s v="Solex"/>
    <s v="Touring"/>
    <s v="medium"/>
    <s v="large"/>
    <n v="2083.94"/>
    <n v="675.03"/>
    <d v="2010-05-05T00:00:00"/>
    <n v="1408.91"/>
    <s v="F"/>
    <n v="44"/>
    <d v="1986-08-29T00:00:00"/>
    <n v="33.870797418822931"/>
    <s v="Analog Circuit Design manager"/>
    <s v="Property"/>
    <s v="Mass Customer"/>
    <s v="N"/>
    <s v="No"/>
    <n v="9"/>
    <m/>
  </r>
  <r>
    <n v="18160"/>
    <n v="60"/>
    <x v="400"/>
    <d v="2017-04-05T00:00:00"/>
    <n v="269"/>
    <b v="1"/>
    <s v="Approved"/>
    <s v="Giant Bicycles"/>
    <s v="Standard"/>
    <s v="high"/>
    <s v="small"/>
    <n v="1977.36"/>
    <n v="1759.85"/>
    <d v="2012-05-18T00:00:00"/>
    <n v="217.51"/>
    <s v="U"/>
    <n v="82"/>
    <d v="1899-12-30T00:00:00"/>
    <n v="0"/>
    <n v="0"/>
    <s v="IT"/>
    <s v="Mass Customer"/>
    <s v="N"/>
    <s v="Yes"/>
    <n v="0"/>
    <m/>
  </r>
  <r>
    <n v="18552"/>
    <n v="83"/>
    <x v="2151"/>
    <d v="2017-04-05T00:00:00"/>
    <n v="269"/>
    <b v="1"/>
    <s v="Approved"/>
    <s v="Solex"/>
    <s v="Touring"/>
    <s v="medium"/>
    <s v="large"/>
    <n v="2083.94"/>
    <n v="675.03"/>
    <d v="1993-04-20T00:00:00"/>
    <n v="1408.91"/>
    <s v="M"/>
    <n v="64"/>
    <d v="1996-11-26T00:00:00"/>
    <n v="23.618742624302381"/>
    <s v="Professor"/>
    <s v="Property"/>
    <s v="Mass Customer"/>
    <s v="N"/>
    <s v="Yes"/>
    <n v="3"/>
    <m/>
  </r>
  <r>
    <n v="18560"/>
    <n v="91"/>
    <x v="3177"/>
    <d v="2017-04-05T00:00:00"/>
    <n v="269"/>
    <b v="0"/>
    <s v="Approved"/>
    <s v="WeareA2B"/>
    <s v="Standard"/>
    <s v="low"/>
    <s v="medium"/>
    <n v="642.30999999999995"/>
    <n v="513.85"/>
    <d v="2014-10-10T00:00:00"/>
    <n v="128.45999999999992"/>
    <s v="M"/>
    <n v="90"/>
    <d v="1966-02-22T00:00:00"/>
    <n v="54.399564542110603"/>
    <s v="Programmer Analyst II"/>
    <s v="Manufacturing"/>
    <s v="High Net Worth"/>
    <s v="N"/>
    <s v="No"/>
    <n v="6"/>
    <m/>
  </r>
  <r>
    <n v="18750"/>
    <n v="29"/>
    <x v="833"/>
    <d v="2017-04-05T00:00:00"/>
    <n v="269"/>
    <b v="1"/>
    <s v="Approved"/>
    <s v="WeareA2B"/>
    <s v="Standard"/>
    <s v="medium"/>
    <s v="medium"/>
    <n v="1065.03"/>
    <n v="230.09"/>
    <d v="2002-10-10T00:00:00"/>
    <n v="834.93999999999994"/>
    <s v="M"/>
    <n v="60"/>
    <d v="1978-04-14T00:00:00"/>
    <n v="42.251619336631151"/>
    <n v="0"/>
    <s v="Health"/>
    <s v="High Net Worth"/>
    <s v="N"/>
    <s v="Yes"/>
    <n v="11"/>
    <m/>
  </r>
  <r>
    <n v="19339"/>
    <n v="38"/>
    <x v="1544"/>
    <d v="2017-04-05T00:00:00"/>
    <n v="269"/>
    <b v="0"/>
    <s v="Approved"/>
    <s v="Solex"/>
    <s v="Standard"/>
    <s v="medium"/>
    <s v="medium"/>
    <n v="1577.53"/>
    <n v="826.51"/>
    <d v="1999-12-04T00:00:00"/>
    <n v="751.02"/>
    <s v="F"/>
    <n v="92"/>
    <d v="1980-09-26T00:00:00"/>
    <n v="39.796824816083202"/>
    <s v="Marketing Assistant"/>
    <s v="n/a"/>
    <s v="Affluent Customer"/>
    <s v="N"/>
    <s v="Yes"/>
    <n v="6"/>
    <m/>
  </r>
  <r>
    <n v="19988"/>
    <n v="0"/>
    <x v="1244"/>
    <d v="2017-04-05T00:00:00"/>
    <n v="269"/>
    <b v="1"/>
    <s v="Approved"/>
    <s v="Norco Bicycles"/>
    <s v="Road"/>
    <s v="medium"/>
    <s v="medium"/>
    <n v="544.04999999999995"/>
    <n v="376.84"/>
    <d v="2015-04-11T00:00:00"/>
    <n v="167.20999999999998"/>
    <s v="M"/>
    <n v="38"/>
    <d v="1955-02-15T00:00:00"/>
    <n v="65.426961802384568"/>
    <s v="Developer I"/>
    <s v="Financial Services"/>
    <s v="High Net Worth"/>
    <s v="N"/>
    <s v="Yes"/>
    <n v="8"/>
    <m/>
  </r>
  <r>
    <n v="89"/>
    <n v="0"/>
    <x v="1555"/>
    <d v="2017-04-04T00:00:00"/>
    <n v="270"/>
    <b v="1"/>
    <s v="Approved"/>
    <s v="OHM Cycles"/>
    <s v="Road"/>
    <s v="high"/>
    <s v="large"/>
    <n v="12.01"/>
    <n v="7.21"/>
    <d v="2010-05-05T00:00:00"/>
    <n v="4.8"/>
    <s v="F"/>
    <n v="54"/>
    <d v="1987-11-01T00:00:00"/>
    <n v="32.695454953069508"/>
    <s v="Accountant III"/>
    <s v="Manufacturing"/>
    <s v="High Net Worth"/>
    <s v="N"/>
    <s v="Yes"/>
    <n v="20"/>
    <m/>
  </r>
  <r>
    <n v="228"/>
    <n v="13"/>
    <x v="1418"/>
    <d v="2017-04-04T00:00:00"/>
    <n v="270"/>
    <b v="1"/>
    <s v="Approved"/>
    <s v="Solex"/>
    <s v="Standard"/>
    <s v="medium"/>
    <s v="medium"/>
    <n v="1163.8900000000001"/>
    <n v="589.27"/>
    <d v="2013-03-12T00:00:00"/>
    <n v="574.62000000000012"/>
    <s v="M"/>
    <n v="41"/>
    <d v="1981-07-24T00:00:00"/>
    <n v="38.972167281836626"/>
    <s v="Financial Analyst"/>
    <s v="Financial Services"/>
    <s v="Mass Customer"/>
    <s v="N"/>
    <s v="Yes"/>
    <n v="7"/>
    <m/>
  </r>
  <r>
    <n v="1235"/>
    <n v="18"/>
    <x v="2954"/>
    <d v="2017-04-04T00:00:00"/>
    <n v="270"/>
    <b v="1"/>
    <s v="Approved"/>
    <s v="Solex"/>
    <s v="Standard"/>
    <s v="medium"/>
    <s v="medium"/>
    <n v="575.27"/>
    <n v="431.45"/>
    <d v="2013-03-12T00:00:00"/>
    <n v="143.82"/>
    <s v="M"/>
    <n v="85"/>
    <d v="1966-07-07T00:00:00"/>
    <n v="54.029701528411969"/>
    <s v="Senior Cost Accountant"/>
    <s v="Financial Services"/>
    <s v="Affluent Customer"/>
    <s v="N"/>
    <s v="Yes"/>
    <n v="10"/>
    <m/>
  </r>
  <r>
    <n v="1254"/>
    <n v="10"/>
    <x v="688"/>
    <d v="2017-04-04T00:00:00"/>
    <n v="270"/>
    <b v="0"/>
    <s v="Approved"/>
    <s v="Solex"/>
    <s v="Standard"/>
    <s v="medium"/>
    <s v="medium"/>
    <n v="1945.43"/>
    <n v="333.18"/>
    <d v="2002-08-31T00:00:00"/>
    <n v="1612.25"/>
    <s v="M"/>
    <n v="98"/>
    <d v="1985-04-30T00:00:00"/>
    <n v="35.202304268138001"/>
    <s v="Software Consultant"/>
    <s v="Manufacturing"/>
    <s v="High Net Worth"/>
    <s v="N"/>
    <s v="No"/>
    <n v="12"/>
    <m/>
  </r>
  <r>
    <n v="1799"/>
    <n v="46"/>
    <x v="2679"/>
    <d v="2017-04-04T00:00:00"/>
    <n v="270"/>
    <b v="1"/>
    <s v="Approved"/>
    <s v="Solex"/>
    <s v="Standard"/>
    <s v="low"/>
    <s v="medium"/>
    <n v="1289.8499999999999"/>
    <n v="74.510000000000005"/>
    <d v="2007-12-11T00:00:00"/>
    <n v="1215.3399999999999"/>
    <s v="M"/>
    <n v="89"/>
    <d v="1976-01-19T00:00:00"/>
    <n v="44.487235774987312"/>
    <s v="Software Test Engineer IV"/>
    <s v="Health"/>
    <s v="Mass Customer"/>
    <s v="N"/>
    <s v="Yes"/>
    <n v="19"/>
    <m/>
  </r>
  <r>
    <n v="1827"/>
    <n v="6"/>
    <x v="1530"/>
    <d v="2017-04-04T00:00:00"/>
    <n v="270"/>
    <b v="0"/>
    <s v="Approved"/>
    <s v="Solex"/>
    <s v="Standard"/>
    <s v="high"/>
    <s v="medium"/>
    <n v="748.17"/>
    <n v="448.9"/>
    <d v="2006-11-10T00:00:00"/>
    <n v="299.27"/>
    <s v="F"/>
    <n v="11"/>
    <d v="1991-05-18T00:00:00"/>
    <n v="29.15024947361745"/>
    <s v="Environmental Specialist"/>
    <s v="n/a"/>
    <s v="High Net Worth"/>
    <s v="N"/>
    <s v="Yes"/>
    <n v="4"/>
    <m/>
  </r>
  <r>
    <n v="1854"/>
    <n v="58"/>
    <x v="1686"/>
    <d v="2017-04-04T00:00:00"/>
    <n v="270"/>
    <b v="0"/>
    <s v="Approved"/>
    <s v="OHM Cycles"/>
    <s v="Standard"/>
    <s v="medium"/>
    <s v="medium"/>
    <n v="912.52"/>
    <n v="141.4"/>
    <d v="2015-05-21T00:00:00"/>
    <n v="771.12"/>
    <s v="F"/>
    <n v="21"/>
    <d v="1963-04-27T00:00:00"/>
    <n v="57.226961802384572"/>
    <s v="Design Engineer"/>
    <s v="IT"/>
    <s v="Affluent Customer"/>
    <s v="N"/>
    <s v="Yes"/>
    <n v="9"/>
    <m/>
  </r>
  <r>
    <n v="1890"/>
    <n v="4"/>
    <x v="684"/>
    <d v="2017-04-04T00:00:00"/>
    <n v="270"/>
    <b v="1"/>
    <s v="Approved"/>
    <s v="Giant Bicycles"/>
    <s v="Standard"/>
    <s v="high"/>
    <s v="medium"/>
    <n v="1129.1300000000001"/>
    <n v="677.48"/>
    <d v="2007-08-04T00:00:00"/>
    <n v="451.65000000000009"/>
    <s v="F"/>
    <n v="9"/>
    <d v="1959-11-26T00:00:00"/>
    <n v="60.646139884576357"/>
    <s v="Structural Engineer"/>
    <s v="Financial Services"/>
    <s v="Mass Customer"/>
    <s v="N"/>
    <s v="Yes"/>
    <n v="5"/>
    <m/>
  </r>
  <r>
    <n v="1999"/>
    <n v="58"/>
    <x v="81"/>
    <d v="2017-04-04T00:00:00"/>
    <n v="270"/>
    <b v="1"/>
    <s v="Approved"/>
    <s v="OHM Cycles"/>
    <s v="Road"/>
    <s v="medium"/>
    <s v="medium"/>
    <n v="1280.28"/>
    <n v="829.51"/>
    <d v="2001-11-25T00:00:00"/>
    <n v="450.77"/>
    <s v="M"/>
    <n v="40"/>
    <d v="1992-12-05T00:00:00"/>
    <n v="27.596824816083206"/>
    <s v="VP Quality Control"/>
    <s v="Financial Services"/>
    <s v="High Net Worth"/>
    <s v="N"/>
    <s v="No"/>
    <n v="9"/>
    <m/>
  </r>
  <r>
    <n v="2099"/>
    <n v="28"/>
    <x v="2188"/>
    <d v="2017-04-04T00:00:00"/>
    <n v="270"/>
    <b v="1"/>
    <s v="Approved"/>
    <s v="Solex"/>
    <s v="Road"/>
    <s v="medium"/>
    <s v="small"/>
    <n v="1703.52"/>
    <n v="1516.13"/>
    <d v="2004-08-17T00:00:00"/>
    <n v="187.38999999999987"/>
    <s v="F"/>
    <n v="5"/>
    <d v="1987-02-22T00:00:00"/>
    <n v="33.385865911973617"/>
    <s v="Nuclear Power Engineer"/>
    <s v="Manufacturing"/>
    <s v="High Net Worth"/>
    <s v="N"/>
    <s v="Yes"/>
    <n v="12"/>
    <m/>
  </r>
  <r>
    <n v="2677"/>
    <n v="18"/>
    <x v="397"/>
    <d v="2017-04-04T00:00:00"/>
    <n v="270"/>
    <b v="1"/>
    <s v="Approved"/>
    <s v="Solex"/>
    <s v="Standard"/>
    <s v="medium"/>
    <s v="medium"/>
    <n v="575.27"/>
    <n v="431.45"/>
    <d v="1993-10-02T00:00:00"/>
    <n v="143.82"/>
    <s v="M"/>
    <n v="19"/>
    <d v="1980-06-19T00:00:00"/>
    <n v="40.068057692795534"/>
    <s v="Chief Design Engineer"/>
    <s v="Health"/>
    <s v="Mass Customer"/>
    <s v="N"/>
    <s v="Yes"/>
    <n v="4"/>
    <m/>
  </r>
  <r>
    <n v="2694"/>
    <n v="95"/>
    <x v="162"/>
    <d v="2017-04-04T00:00:00"/>
    <n v="270"/>
    <b v="0"/>
    <s v="Approved"/>
    <s v="Giant Bicycles"/>
    <s v="Standard"/>
    <s v="medium"/>
    <s v="large"/>
    <n v="569.55999999999995"/>
    <n v="528.42999999999995"/>
    <d v="2002-10-10T00:00:00"/>
    <n v="41.129999999999995"/>
    <s v="F"/>
    <n v="14"/>
    <d v="1991-04-01T00:00:00"/>
    <n v="29.279016596905123"/>
    <s v="Product Engineer"/>
    <s v="Telecommunications"/>
    <s v="Mass Customer"/>
    <s v="N"/>
    <s v="Yes"/>
    <n v="3"/>
    <m/>
  </r>
  <r>
    <n v="2988"/>
    <n v="42"/>
    <x v="3124"/>
    <d v="2017-04-04T00:00:00"/>
    <n v="270"/>
    <b v="1"/>
    <s v="Approved"/>
    <s v="OHM Cycles"/>
    <s v="Road"/>
    <s v="medium"/>
    <s v="small"/>
    <n v="1810"/>
    <n v="1610.9"/>
    <d v="2014-07-28T00:00:00"/>
    <n v="199.09999999999991"/>
    <s v="F"/>
    <n v="80"/>
    <d v="1959-05-02T00:00:00"/>
    <n v="61.216002898274986"/>
    <s v="Statistician III"/>
    <s v="n/a"/>
    <s v="Mass Customer"/>
    <s v="N"/>
    <s v="Yes"/>
    <n v="10"/>
    <m/>
  </r>
  <r>
    <n v="14833"/>
    <n v="43"/>
    <x v="449"/>
    <d v="2017-01-15T00:00:00"/>
    <m/>
    <b v="1"/>
    <s v="Cancelled"/>
    <s v="Solex"/>
    <s v="Standard"/>
    <s v="medium"/>
    <s v="medium"/>
    <n v="1151.96"/>
    <n v="649.49"/>
    <n v="36498"/>
    <m/>
    <m/>
    <m/>
    <m/>
    <m/>
    <m/>
    <m/>
    <m/>
    <m/>
    <m/>
    <m/>
    <m/>
  </r>
  <r>
    <n v="3440"/>
    <n v="67"/>
    <x v="219"/>
    <d v="2017-04-04T00:00:00"/>
    <n v="270"/>
    <b v="1"/>
    <s v="Approved"/>
    <s v="Norco Bicycles"/>
    <s v="Road"/>
    <s v="medium"/>
    <s v="medium"/>
    <n v="544.04999999999995"/>
    <n v="376.84"/>
    <d v="2006-05-22T00:00:00"/>
    <n v="167.20999999999998"/>
    <s v="F"/>
    <n v="28"/>
    <d v="1959-03-10T00:00:00"/>
    <n v="61.361208377727039"/>
    <s v="Software Engineer IV"/>
    <s v="Manufacturing"/>
    <s v="Affluent Customer"/>
    <s v="N"/>
    <s v="Yes"/>
    <n v="19"/>
    <m/>
  </r>
  <r>
    <n v="3972"/>
    <n v="8"/>
    <x v="1149"/>
    <d v="2017-04-04T00:00:00"/>
    <n v="270"/>
    <b v="1"/>
    <s v="Approved"/>
    <s v="Solex"/>
    <s v="Road"/>
    <s v="medium"/>
    <s v="small"/>
    <n v="1703.52"/>
    <n v="1516.13"/>
    <d v="2011-04-16T00:00:00"/>
    <n v="187.38999999999987"/>
    <s v="M"/>
    <n v="7"/>
    <d v="1961-10-16T00:00:00"/>
    <n v="58.755728925672244"/>
    <s v="Associate Professor"/>
    <s v="Financial Services"/>
    <s v="Mass Customer"/>
    <s v="N"/>
    <s v="No"/>
    <n v="18"/>
    <m/>
  </r>
  <r>
    <n v="14836"/>
    <n v="0"/>
    <x v="1028"/>
    <d v="2017-11-03T00:00:00"/>
    <m/>
    <b v="0"/>
    <s v="Approved"/>
    <m/>
    <m/>
    <m/>
    <m/>
    <n v="587.02"/>
    <m/>
    <m/>
    <m/>
    <m/>
    <m/>
    <m/>
    <m/>
    <m/>
    <m/>
    <m/>
    <m/>
    <m/>
    <m/>
    <m/>
  </r>
  <r>
    <n v="4118"/>
    <n v="67"/>
    <x v="3252"/>
    <d v="2017-04-04T00:00:00"/>
    <n v="270"/>
    <b v="1"/>
    <s v="Approved"/>
    <s v="Norco Bicycles"/>
    <s v="Road"/>
    <s v="medium"/>
    <s v="medium"/>
    <n v="544.04999999999995"/>
    <n v="376.84"/>
    <d v="2005-10-22T00:00:00"/>
    <n v="167.20999999999998"/>
    <s v="F"/>
    <n v="74"/>
    <d v="1980-02-16T00:00:00"/>
    <n v="40.407783720192796"/>
    <s v="Help Desk Operator"/>
    <s v="Financial Services"/>
    <s v="Mass Customer"/>
    <s v="N"/>
    <s v="No"/>
    <n v="6"/>
    <m/>
  </r>
  <r>
    <n v="4458"/>
    <n v="93"/>
    <x v="1686"/>
    <d v="2017-04-04T00:00:00"/>
    <n v="270"/>
    <b v="1"/>
    <s v="Approved"/>
    <s v="WeareA2B"/>
    <s v="Standard"/>
    <s v="medium"/>
    <s v="medium"/>
    <n v="1065.03"/>
    <n v="230.09"/>
    <d v="2000-11-03T00:00:00"/>
    <n v="834.93999999999994"/>
    <s v="F"/>
    <n v="21"/>
    <d v="1963-04-27T00:00:00"/>
    <n v="57.226961802384572"/>
    <s v="Design Engineer"/>
    <s v="IT"/>
    <s v="Affluent Customer"/>
    <s v="N"/>
    <s v="Yes"/>
    <n v="9"/>
    <m/>
  </r>
  <r>
    <n v="4640"/>
    <n v="21"/>
    <x v="1666"/>
    <d v="2017-04-04T00:00:00"/>
    <n v="270"/>
    <b v="0"/>
    <s v="Approved"/>
    <s v="WeareA2B"/>
    <s v="Touring"/>
    <s v="medium"/>
    <s v="medium"/>
    <n v="1466.68"/>
    <n v="363.25"/>
    <d v="2014-03-03T00:00:00"/>
    <n v="1103.43"/>
    <s v="U"/>
    <n v="81"/>
    <d v="1899-12-30T00:00:00"/>
    <n v="0"/>
    <s v="Assistant Professor"/>
    <s v="IT"/>
    <s v="High Net Worth"/>
    <s v="N"/>
    <s v="No"/>
    <n v="0"/>
    <m/>
  </r>
  <r>
    <n v="4674"/>
    <n v="22"/>
    <x v="2320"/>
    <d v="2017-04-04T00:00:00"/>
    <n v="270"/>
    <b v="0"/>
    <s v="Approved"/>
    <s v="WeareA2B"/>
    <s v="Standard"/>
    <s v="medium"/>
    <s v="medium"/>
    <n v="60.34"/>
    <n v="45.26"/>
    <d v="1991-11-10T00:00:00"/>
    <n v="15.080000000000005"/>
    <s v="M"/>
    <n v="34"/>
    <d v="1971-02-19T00:00:00"/>
    <n v="49.405043994165396"/>
    <s v="Paralegal"/>
    <s v="Financial Services"/>
    <s v="Mass Customer"/>
    <s v="N"/>
    <s v="Yes"/>
    <n v="6"/>
    <m/>
  </r>
  <r>
    <n v="4914"/>
    <n v="54"/>
    <x v="2581"/>
    <d v="2017-04-04T00:00:00"/>
    <n v="270"/>
    <b v="1"/>
    <s v="Approved"/>
    <s v="WeareA2B"/>
    <s v="Standard"/>
    <s v="medium"/>
    <s v="medium"/>
    <n v="1292.8399999999999"/>
    <n v="13.44"/>
    <d v="1998-12-16T00:00:00"/>
    <n v="1279.3999999999999"/>
    <s v="F"/>
    <n v="56"/>
    <d v="1990-03-04T00:00:00"/>
    <n v="30.355728925672246"/>
    <s v="Assistant Manager"/>
    <s v="Financial Services"/>
    <s v="Affluent Customer"/>
    <s v="N"/>
    <s v="Yes"/>
    <n v="14"/>
    <m/>
  </r>
  <r>
    <n v="6262"/>
    <n v="26"/>
    <x v="1542"/>
    <d v="2017-04-04T00:00:00"/>
    <n v="270"/>
    <b v="0"/>
    <s v="Approved"/>
    <s v="WeareA2B"/>
    <s v="Standard"/>
    <s v="medium"/>
    <s v="medium"/>
    <n v="1992.93"/>
    <n v="762.63"/>
    <d v="1993-05-26T00:00:00"/>
    <n v="1230.3000000000002"/>
    <s v="M"/>
    <n v="95"/>
    <d v="1996-05-10T00:00:00"/>
    <n v="24.166687829781836"/>
    <s v="VP Accounting"/>
    <s v="Financial Services"/>
    <s v="Mass Customer"/>
    <s v="N"/>
    <s v="No"/>
    <n v="2"/>
    <m/>
  </r>
  <r>
    <n v="6270"/>
    <n v="45"/>
    <x v="1267"/>
    <d v="2017-04-04T00:00:00"/>
    <n v="270"/>
    <b v="0"/>
    <s v="Approved"/>
    <s v="Solex"/>
    <s v="Standard"/>
    <s v="medium"/>
    <s v="medium"/>
    <n v="441.49"/>
    <n v="84.99"/>
    <d v="2007-12-11T00:00:00"/>
    <n v="356.5"/>
    <s v="M"/>
    <n v="78"/>
    <d v="1958-02-07T00:00:00"/>
    <n v="62.446139884576354"/>
    <s v="Accountant III"/>
    <s v="n/a"/>
    <s v="Mass Customer"/>
    <s v="N"/>
    <s v="Yes"/>
    <n v="14"/>
    <m/>
  </r>
  <r>
    <n v="6725"/>
    <n v="0"/>
    <x v="114"/>
    <d v="2017-04-04T00:00:00"/>
    <n v="270"/>
    <b v="0"/>
    <s v="Approved"/>
    <s v="Trek Bicycles"/>
    <s v="Standard"/>
    <s v="high"/>
    <s v="medium"/>
    <n v="358.39"/>
    <n v="215.03"/>
    <d v="1991-05-06T00:00:00"/>
    <n v="143.35999999999999"/>
    <s v="F"/>
    <n v="33"/>
    <d v="1970-01-18T00:00:00"/>
    <n v="50.492715227042112"/>
    <s v="Account Coordinator"/>
    <s v="n/a"/>
    <s v="High Net Worth"/>
    <s v="N"/>
    <s v="Yes"/>
    <n v="17"/>
    <m/>
  </r>
  <r>
    <n v="6876"/>
    <n v="9"/>
    <x v="2900"/>
    <d v="2017-04-04T00:00:00"/>
    <n v="270"/>
    <b v="0"/>
    <s v="Approved"/>
    <s v="OHM Cycles"/>
    <s v="Road"/>
    <s v="medium"/>
    <s v="medium"/>
    <n v="742.54"/>
    <n v="667.4"/>
    <d v="2004-08-17T00:00:00"/>
    <n v="75.139999999999986"/>
    <s v="M"/>
    <n v="77"/>
    <d v="1996-12-19T00:00:00"/>
    <n v="23.555728925672245"/>
    <s v="Assistant Media Planner"/>
    <s v="Entertainment"/>
    <s v="Mass Customer"/>
    <s v="N"/>
    <s v="Yes"/>
    <n v="2"/>
    <m/>
  </r>
  <r>
    <n v="14846"/>
    <n v="0"/>
    <x v="1676"/>
    <d v="2017-03-05T00:00:00"/>
    <m/>
    <b v="0"/>
    <s v="Approved"/>
    <m/>
    <m/>
    <m/>
    <m/>
    <n v="1919.23"/>
    <m/>
    <m/>
    <m/>
    <m/>
    <m/>
    <m/>
    <m/>
    <m/>
    <m/>
    <m/>
    <m/>
    <m/>
    <m/>
    <m/>
  </r>
  <r>
    <n v="7226"/>
    <n v="82"/>
    <x v="2378"/>
    <d v="2017-04-04T00:00:00"/>
    <n v="270"/>
    <b v="0"/>
    <s v="Approved"/>
    <s v="Norco Bicycles"/>
    <s v="Standard"/>
    <s v="high"/>
    <s v="medium"/>
    <n v="1148.6400000000001"/>
    <n v="689.18"/>
    <d v="2015-08-10T00:00:00"/>
    <n v="459.46000000000015"/>
    <s v="F"/>
    <n v="57"/>
    <d v="1989-03-12T00:00:00"/>
    <n v="31.333811117453067"/>
    <s v="Product Engineer"/>
    <s v="Retail"/>
    <s v="Affluent Customer"/>
    <s v="N"/>
    <s v="No"/>
    <n v="14"/>
    <m/>
  </r>
  <r>
    <n v="7251"/>
    <n v="46"/>
    <x v="852"/>
    <d v="2017-04-04T00:00:00"/>
    <n v="270"/>
    <b v="1"/>
    <s v="Approved"/>
    <s v="Solex"/>
    <s v="Standard"/>
    <s v="low"/>
    <s v="medium"/>
    <n v="1289.8499999999999"/>
    <n v="74.510000000000005"/>
    <d v="2007-12-11T00:00:00"/>
    <n v="1215.3399999999999"/>
    <s v="M"/>
    <n v="30"/>
    <d v="1977-11-30T00:00:00"/>
    <n v="42.621482350329778"/>
    <s v="Research Assistant IV"/>
    <s v="Retail"/>
    <s v="Mass Customer"/>
    <s v="N"/>
    <s v="No"/>
    <n v="14"/>
    <m/>
  </r>
  <r>
    <n v="7444"/>
    <n v="72"/>
    <x v="452"/>
    <d v="2017-04-04T00:00:00"/>
    <n v="270"/>
    <b v="0"/>
    <s v="Approved"/>
    <s v="OHM Cycles"/>
    <s v="Standard"/>
    <s v="medium"/>
    <s v="medium"/>
    <n v="912.52"/>
    <n v="141.4"/>
    <d v="2015-06-17T00:00:00"/>
    <n v="771.12"/>
    <s v="F"/>
    <n v="20"/>
    <d v="1955-05-20T00:00:00"/>
    <n v="65.169427555809236"/>
    <s v="Software Test Engineer III"/>
    <s v="n/a"/>
    <s v="High Net Worth"/>
    <s v="N"/>
    <s v="Yes"/>
    <n v="11"/>
    <m/>
  </r>
  <r>
    <n v="8057"/>
    <n v="25"/>
    <x v="2318"/>
    <d v="2017-04-04T00:00:00"/>
    <n v="270"/>
    <b v="1"/>
    <s v="Approved"/>
    <s v="Giant Bicycles"/>
    <s v="Road"/>
    <s v="medium"/>
    <s v="medium"/>
    <n v="1538.99"/>
    <n v="829.65"/>
    <d v="2011-01-10T00:00:00"/>
    <n v="709.34"/>
    <s v="M"/>
    <n v="43"/>
    <d v="1978-01-04T00:00:00"/>
    <n v="42.525591939370877"/>
    <s v="Assistant Manager"/>
    <s v="Property"/>
    <s v="Mass Customer"/>
    <s v="N"/>
    <s v="No"/>
    <n v="12"/>
    <m/>
  </r>
  <r>
    <n v="8075"/>
    <n v="29"/>
    <x v="3433"/>
    <d v="2017-04-04T00:00:00"/>
    <n v="270"/>
    <b v="0"/>
    <s v="Approved"/>
    <s v="Norco Bicycles"/>
    <s v="Road"/>
    <s v="medium"/>
    <s v="medium"/>
    <n v="543.39"/>
    <n v="407.54"/>
    <d v="1994-07-12T00:00:00"/>
    <n v="135.84999999999997"/>
    <s v="M"/>
    <n v="6"/>
    <d v="1999-02-08T00:00:00"/>
    <n v="21.416002898274986"/>
    <s v="Account Representative IV"/>
    <s v="Retail"/>
    <s v="Affluent Customer"/>
    <s v="N"/>
    <s v="Yes"/>
    <n v="3"/>
    <m/>
  </r>
  <r>
    <n v="8699"/>
    <n v="66"/>
    <x v="2532"/>
    <d v="2017-04-04T00:00:00"/>
    <n v="270"/>
    <b v="1"/>
    <s v="Approved"/>
    <s v="Giant Bicycles"/>
    <s v="Road"/>
    <s v="low"/>
    <s v="small"/>
    <n v="590.26"/>
    <n v="525.33000000000004"/>
    <d v="2010-11-05T00:00:00"/>
    <n v="64.92999999999995"/>
    <s v="F"/>
    <n v="48"/>
    <d v="1980-11-25T00:00:00"/>
    <n v="39.632441254439371"/>
    <s v="Safety Technician I"/>
    <s v="n/a"/>
    <s v="Affluent Customer"/>
    <s v="N"/>
    <s v="No"/>
    <n v="16"/>
    <m/>
  </r>
  <r>
    <n v="8860"/>
    <n v="61"/>
    <x v="1803"/>
    <d v="2017-04-04T00:00:00"/>
    <n v="270"/>
    <b v="1"/>
    <s v="Approved"/>
    <s v="OHM Cycles"/>
    <s v="Standard"/>
    <s v="low"/>
    <s v="medium"/>
    <n v="71.16"/>
    <n v="56.93"/>
    <d v="1998-12-17T00:00:00"/>
    <n v="14.229999999999997"/>
    <s v="M"/>
    <n v="45"/>
    <d v="1958-03-16T00:00:00"/>
    <n v="62.34477002156266"/>
    <s v="Help Desk Technician"/>
    <s v="Financial Services"/>
    <s v="Mass Customer"/>
    <s v="N"/>
    <s v="Yes"/>
    <n v="15"/>
    <m/>
  </r>
  <r>
    <n v="9297"/>
    <n v="46"/>
    <x v="2065"/>
    <d v="2017-04-04T00:00:00"/>
    <n v="270"/>
    <b v="0"/>
    <s v="Approved"/>
    <s v="OHM Cycles"/>
    <s v="Standard"/>
    <s v="low"/>
    <s v="medium"/>
    <n v="1793.43"/>
    <n v="248.82"/>
    <d v="1999-07-20T00:00:00"/>
    <n v="1544.6100000000001"/>
    <s v="F"/>
    <n v="22"/>
    <d v="1960-04-13T00:00:00"/>
    <n v="60.265317966768137"/>
    <s v="Financial Advisor"/>
    <s v="Financial Services"/>
    <s v="High Net Worth"/>
    <s v="N"/>
    <s v="No"/>
    <n v="13"/>
    <m/>
  </r>
  <r>
    <n v="9677"/>
    <n v="89"/>
    <x v="1172"/>
    <d v="2017-04-04T00:00:00"/>
    <n v="270"/>
    <b v="1"/>
    <s v="Approved"/>
    <s v="Giant Bicycles"/>
    <s v="Standard"/>
    <s v="medium"/>
    <s v="large"/>
    <n v="1812.75"/>
    <n v="582.48"/>
    <d v="2007-12-11T00:00:00"/>
    <n v="1230.27"/>
    <s v="M"/>
    <n v="9"/>
    <d v="1995-10-03T00:00:00"/>
    <n v="24.769427555809234"/>
    <s v="Safety Technician II"/>
    <s v="n/a"/>
    <s v="High Net Worth"/>
    <s v="N"/>
    <s v="Yes"/>
    <n v="4"/>
    <m/>
  </r>
  <r>
    <n v="9801"/>
    <n v="89"/>
    <x v="959"/>
    <d v="2017-04-04T00:00:00"/>
    <n v="270"/>
    <b v="0"/>
    <s v="Approved"/>
    <s v="WeareA2B"/>
    <s v="Touring"/>
    <s v="medium"/>
    <s v="large"/>
    <n v="1362.99"/>
    <n v="57.74"/>
    <d v="1993-04-20T00:00:00"/>
    <n v="1305.25"/>
    <s v="F"/>
    <n v="0"/>
    <d v="1978-03-22T00:00:00"/>
    <n v="42.314633035261288"/>
    <s v="VP Marketing"/>
    <s v="Telecommunications"/>
    <s v="Mass Customer"/>
    <s v="N"/>
    <s v="No"/>
    <n v="18"/>
    <m/>
  </r>
  <r>
    <n v="10242"/>
    <n v="39"/>
    <x v="460"/>
    <d v="2017-04-04T00:00:00"/>
    <n v="270"/>
    <b v="0"/>
    <s v="Approved"/>
    <s v="Giant Bicycles"/>
    <s v="Standard"/>
    <s v="medium"/>
    <s v="large"/>
    <n v="1812.75"/>
    <n v="582.48"/>
    <d v="2010-06-07T00:00:00"/>
    <n v="1230.27"/>
    <s v="F"/>
    <n v="85"/>
    <d v="1995-03-07T00:00:00"/>
    <n v="25.344770021562656"/>
    <s v="Graphic Designer"/>
    <s v="Financial Services"/>
    <s v="Affluent Customer"/>
    <s v="N"/>
    <s v="No"/>
    <n v="4"/>
    <m/>
  </r>
  <r>
    <n v="10919"/>
    <n v="51"/>
    <x v="2775"/>
    <d v="2017-04-04T00:00:00"/>
    <n v="270"/>
    <b v="1"/>
    <s v="Approved"/>
    <s v="OHM Cycles"/>
    <s v="Standard"/>
    <s v="high"/>
    <s v="medium"/>
    <n v="2005.66"/>
    <n v="1203.4000000000001"/>
    <d v="2003-07-21T00:00:00"/>
    <n v="802.26"/>
    <s v="M"/>
    <n v="43"/>
    <d v="1976-10-09T00:00:00"/>
    <n v="43.763948103754437"/>
    <n v="0"/>
    <s v="Entertainment"/>
    <s v="Mass Customer"/>
    <s v="N"/>
    <s v="Yes"/>
    <n v="19"/>
    <m/>
  </r>
  <r>
    <n v="11299"/>
    <n v="5"/>
    <x v="1703"/>
    <d v="2017-04-04T00:00:00"/>
    <n v="270"/>
    <b v="1"/>
    <s v="Approved"/>
    <s v="Trek Bicycles"/>
    <s v="Mountain"/>
    <s v="low"/>
    <s v="medium"/>
    <n v="574.64"/>
    <n v="459.71"/>
    <d v="2004-09-28T00:00:00"/>
    <n v="114.93"/>
    <s v="F"/>
    <n v="44"/>
    <d v="1956-04-09T00:00:00"/>
    <n v="64.279016596905123"/>
    <s v="Technical Writer"/>
    <s v="Retail"/>
    <s v="Mass Customer"/>
    <s v="N"/>
    <s v="Yes"/>
    <n v="15"/>
    <m/>
  </r>
  <r>
    <n v="11808"/>
    <n v="78"/>
    <x v="3084"/>
    <d v="2017-04-04T00:00:00"/>
    <n v="270"/>
    <b v="0"/>
    <s v="Approved"/>
    <s v="Giant Bicycles"/>
    <s v="Standard"/>
    <s v="medium"/>
    <s v="large"/>
    <n v="1765.3"/>
    <n v="709.48"/>
    <d v="2004-07-25T00:00:00"/>
    <n v="1055.82"/>
    <s v="F"/>
    <n v="53"/>
    <d v="1976-01-12T00:00:00"/>
    <n v="44.506413857179098"/>
    <n v="0"/>
    <s v="Manufacturing"/>
    <s v="Mass Customer"/>
    <s v="N"/>
    <s v="No"/>
    <n v="15"/>
    <m/>
  </r>
  <r>
    <n v="12229"/>
    <n v="5"/>
    <x v="1627"/>
    <d v="2017-04-04T00:00:00"/>
    <n v="270"/>
    <b v="0"/>
    <s v="Approved"/>
    <s v="Trek Bicycles"/>
    <s v="Mountain"/>
    <s v="low"/>
    <s v="medium"/>
    <n v="574.64"/>
    <n v="459.71"/>
    <d v="2011-04-16T00:00:00"/>
    <n v="114.93"/>
    <s v="M"/>
    <n v="82"/>
    <d v="1967-02-14T00:00:00"/>
    <n v="53.421482350329782"/>
    <s v="VP Quality Control"/>
    <s v="Financial Services"/>
    <s v="Mass Customer"/>
    <s v="N"/>
    <s v="Yes"/>
    <n v="17"/>
    <m/>
  </r>
  <r>
    <n v="13642"/>
    <n v="77"/>
    <x v="130"/>
    <d v="2017-04-04T00:00:00"/>
    <n v="270"/>
    <b v="0"/>
    <s v="Approved"/>
    <s v="WeareA2B"/>
    <s v="Standard"/>
    <s v="medium"/>
    <s v="medium"/>
    <n v="1769.64"/>
    <n v="108.76"/>
    <d v="1993-04-12T00:00:00"/>
    <n v="1660.88"/>
    <s v="M"/>
    <n v="22"/>
    <d v="1962-09-18T00:00:00"/>
    <n v="57.832441254439367"/>
    <n v="0"/>
    <s v="Manufacturing"/>
    <s v="High Net Worth"/>
    <s v="N"/>
    <s v="Yes"/>
    <n v="18"/>
    <m/>
  </r>
  <r>
    <n v="13760"/>
    <n v="29"/>
    <x v="1160"/>
    <d v="2017-04-04T00:00:00"/>
    <n v="270"/>
    <b v="0"/>
    <s v="Approved"/>
    <s v="Norco Bicycles"/>
    <s v="Road"/>
    <s v="medium"/>
    <s v="medium"/>
    <n v="543.39"/>
    <n v="407.54"/>
    <d v="1994-07-12T00:00:00"/>
    <n v="135.84999999999997"/>
    <s v="M"/>
    <n v="3"/>
    <d v="1958-12-28T00:00:00"/>
    <n v="61.558468651699641"/>
    <s v="Web Designer II"/>
    <s v="Property"/>
    <s v="Affluent Customer"/>
    <s v="N"/>
    <s v="Yes"/>
    <n v="16"/>
    <m/>
  </r>
  <r>
    <n v="13907"/>
    <n v="94"/>
    <x v="2549"/>
    <d v="2017-04-04T00:00:00"/>
    <n v="270"/>
    <b v="0"/>
    <s v="Approved"/>
    <s v="Giant Bicycles"/>
    <s v="Standard"/>
    <s v="medium"/>
    <s v="large"/>
    <n v="1635.3"/>
    <n v="993.66"/>
    <d v="2013-06-09T00:00:00"/>
    <n v="641.64"/>
    <s v="F"/>
    <n v="46"/>
    <d v="1987-08-29T00:00:00"/>
    <n v="32.870797418822931"/>
    <n v="0"/>
    <s v="n/a"/>
    <s v="Mass Customer"/>
    <s v="N"/>
    <s v="No"/>
    <n v="21"/>
    <m/>
  </r>
  <r>
    <n v="14039"/>
    <n v="48"/>
    <x v="2914"/>
    <d v="2017-04-04T00:00:00"/>
    <n v="270"/>
    <b v="1"/>
    <s v="Approved"/>
    <s v="WeareA2B"/>
    <s v="Standard"/>
    <s v="medium"/>
    <s v="medium"/>
    <n v="1762.96"/>
    <n v="950.52"/>
    <d v="2014-07-28T00:00:00"/>
    <n v="812.44"/>
    <s v="M"/>
    <n v="91"/>
    <d v="1998-07-27T00:00:00"/>
    <n v="21.952989199644847"/>
    <n v="0"/>
    <s v="Telecommunications"/>
    <s v="Affluent Customer"/>
    <s v="N"/>
    <s v="Yes"/>
    <n v="3"/>
    <m/>
  </r>
  <r>
    <n v="14074"/>
    <n v="25"/>
    <x v="811"/>
    <d v="2017-04-04T00:00:00"/>
    <n v="270"/>
    <b v="1"/>
    <s v="Approved"/>
    <s v="OHM Cycles"/>
    <s v="Standard"/>
    <s v="high"/>
    <s v="medium"/>
    <n v="2005.66"/>
    <n v="1203.4000000000001"/>
    <d v="2012-04-10T00:00:00"/>
    <n v="802.26"/>
    <s v="F"/>
    <n v="8"/>
    <d v="1959-04-24T00:00:00"/>
    <n v="61.237920706494165"/>
    <s v="Clinical Specialist"/>
    <s v="Health"/>
    <s v="High Net Worth"/>
    <s v="N"/>
    <s v="No"/>
    <n v="13"/>
    <m/>
  </r>
  <r>
    <n v="14257"/>
    <n v="29"/>
    <x v="1023"/>
    <d v="2017-04-04T00:00:00"/>
    <n v="270"/>
    <b v="0"/>
    <s v="Approved"/>
    <s v="Norco Bicycles"/>
    <s v="Road"/>
    <s v="medium"/>
    <s v="medium"/>
    <n v="543.39"/>
    <n v="407.54"/>
    <d v="1991-11-10T00:00:00"/>
    <n v="135.84999999999997"/>
    <s v="F"/>
    <n v="49"/>
    <d v="1978-04-30T00:00:00"/>
    <n v="42.207783720192793"/>
    <s v="Research Assistant II"/>
    <s v="Health"/>
    <s v="Mass Customer"/>
    <s v="N"/>
    <s v="Yes"/>
    <n v="18"/>
    <m/>
  </r>
  <r>
    <n v="14829"/>
    <n v="0"/>
    <x v="1123"/>
    <d v="2017-04-04T00:00:00"/>
    <n v="270"/>
    <b v="0"/>
    <s v="Approved"/>
    <s v="Trek Bicycles"/>
    <s v="Standard"/>
    <s v="high"/>
    <s v="medium"/>
    <n v="358.39"/>
    <n v="215.03"/>
    <d v="2004-01-16T00:00:00"/>
    <n v="143.35999999999999"/>
    <s v="M"/>
    <n v="89"/>
    <d v="1972-03-09T00:00:00"/>
    <n v="48.352989199644846"/>
    <s v="Web Developer IV"/>
    <s v="Entertainment"/>
    <s v="High Net Worth"/>
    <s v="N"/>
    <s v="Yes"/>
    <n v="15"/>
    <m/>
  </r>
  <r>
    <n v="14869"/>
    <n v="46"/>
    <x v="2350"/>
    <d v="2017-09-06T00:00:00"/>
    <m/>
    <m/>
    <s v="Approved"/>
    <s v="OHM Cycles"/>
    <s v="Standard"/>
    <s v="low"/>
    <s v="medium"/>
    <n v="1793.43"/>
    <n v="248.82"/>
    <n v="36361"/>
    <m/>
    <m/>
    <m/>
    <m/>
    <m/>
    <m/>
    <m/>
    <m/>
    <m/>
    <m/>
    <m/>
    <m/>
  </r>
  <r>
    <n v="15191"/>
    <n v="65"/>
    <x v="3049"/>
    <d v="2017-04-04T00:00:00"/>
    <n v="270"/>
    <b v="1"/>
    <s v="Approved"/>
    <s v="WeareA2B"/>
    <s v="Standard"/>
    <s v="medium"/>
    <s v="medium"/>
    <n v="1807.45"/>
    <n v="778.69"/>
    <d v="2015-05-21T00:00:00"/>
    <n v="1028.76"/>
    <s v="M"/>
    <n v="40"/>
    <d v="1977-08-22T00:00:00"/>
    <n v="42.895454953069503"/>
    <s v="Budget/Accounting Analyst I"/>
    <s v="Argiculture"/>
    <s v="Affluent Customer"/>
    <s v="N"/>
    <s v="No"/>
    <n v="8"/>
    <m/>
  </r>
  <r>
    <n v="15266"/>
    <n v="27"/>
    <x v="1701"/>
    <d v="2017-04-04T00:00:00"/>
    <n v="270"/>
    <b v="1"/>
    <s v="Approved"/>
    <s v="Trek Bicycles"/>
    <s v="Standard"/>
    <s v="low"/>
    <s v="medium"/>
    <n v="1057.51"/>
    <n v="154.4"/>
    <d v="1994-07-12T00:00:00"/>
    <n v="903.11"/>
    <s v="M"/>
    <n v="50"/>
    <d v="1974-02-04T00:00:00"/>
    <n v="46.443400158548961"/>
    <n v="0"/>
    <s v="Retail"/>
    <s v="High Net Worth"/>
    <s v="N"/>
    <s v="No"/>
    <n v="13"/>
    <m/>
  </r>
  <r>
    <n v="14872"/>
    <n v="92"/>
    <x v="1289"/>
    <d v="2017-10-21T00:00:00"/>
    <m/>
    <b v="0"/>
    <s v="Cancelled"/>
    <s v="WeareA2B"/>
    <s v="Standard"/>
    <s v="medium"/>
    <s v="small"/>
    <n v="1415.01"/>
    <n v="1259.3599999999999"/>
    <n v="34556"/>
    <m/>
    <m/>
    <m/>
    <m/>
    <m/>
    <m/>
    <m/>
    <m/>
    <m/>
    <m/>
    <m/>
    <m/>
  </r>
  <r>
    <n v="15441"/>
    <n v="13"/>
    <x v="2124"/>
    <d v="2017-04-04T00:00:00"/>
    <n v="270"/>
    <b v="1"/>
    <s v="Approved"/>
    <s v="Solex"/>
    <s v="Standard"/>
    <s v="medium"/>
    <s v="medium"/>
    <n v="1577.53"/>
    <n v="826.51"/>
    <d v="1991-01-21T00:00:00"/>
    <n v="751.02"/>
    <s v="F"/>
    <n v="10"/>
    <d v="1997-01-22T00:00:00"/>
    <n v="23.46257824074074"/>
    <s v="Marketing Manager"/>
    <s v="Retail"/>
    <s v="High Net Worth"/>
    <s v="N"/>
    <s v="Yes"/>
    <n v="6"/>
    <m/>
  </r>
  <r>
    <n v="15444"/>
    <n v="98"/>
    <x v="1782"/>
    <d v="2017-04-04T00:00:00"/>
    <n v="270"/>
    <b v="1"/>
    <s v="Approved"/>
    <s v="Trek Bicycles"/>
    <s v="Standard"/>
    <s v="high"/>
    <s v="medium"/>
    <n v="358.39"/>
    <n v="215.03"/>
    <d v="2004-01-16T00:00:00"/>
    <n v="143.35999999999999"/>
    <s v="F"/>
    <n v="83"/>
    <d v="1977-10-23T00:00:00"/>
    <n v="42.725591939370879"/>
    <s v="Biostatistician III"/>
    <s v="Health"/>
    <s v="Mass Customer"/>
    <s v="N"/>
    <s v="No"/>
    <n v="18"/>
    <m/>
  </r>
  <r>
    <n v="16032"/>
    <n v="5"/>
    <x v="1426"/>
    <d v="2017-04-04T00:00:00"/>
    <n v="270"/>
    <b v="1"/>
    <s v="Approved"/>
    <s v="Trek Bicycles"/>
    <s v="Mountain"/>
    <s v="low"/>
    <s v="medium"/>
    <n v="574.64"/>
    <n v="459.71"/>
    <d v="2011-08-29T00:00:00"/>
    <n v="114.93"/>
    <s v="F"/>
    <n v="70"/>
    <d v="1995-11-20T00:00:00"/>
    <n v="24.637920706494164"/>
    <s v="Staff Accountant III"/>
    <s v="Entertainment"/>
    <s v="Mass Customer"/>
    <s v="N"/>
    <s v="No"/>
    <n v="17"/>
    <m/>
  </r>
  <r>
    <n v="16379"/>
    <n v="84"/>
    <x v="31"/>
    <d v="2017-04-04T00:00:00"/>
    <n v="270"/>
    <b v="0"/>
    <s v="Approved"/>
    <s v="Trek Bicycles"/>
    <s v="Road"/>
    <s v="medium"/>
    <s v="medium"/>
    <n v="290.62"/>
    <n v="215.14"/>
    <d v="2004-12-18T00:00:00"/>
    <n v="75.480000000000018"/>
    <s v="U"/>
    <n v="16"/>
    <d v="1899-12-30T00:00:00"/>
    <n v="0"/>
    <s v="Civil Engineer"/>
    <s v="Manufacturing"/>
    <s v="Affluent Customer"/>
    <s v="N"/>
    <s v="No"/>
    <n v="0"/>
    <m/>
  </r>
  <r>
    <n v="17142"/>
    <n v="51"/>
    <x v="2238"/>
    <d v="2017-04-04T00:00:00"/>
    <n v="270"/>
    <b v="1"/>
    <s v="Approved"/>
    <s v="OHM Cycles"/>
    <s v="Standard"/>
    <s v="high"/>
    <s v="medium"/>
    <n v="2005.66"/>
    <n v="1203.4000000000001"/>
    <d v="2012-04-10T00:00:00"/>
    <n v="802.26"/>
    <s v="F"/>
    <n v="53"/>
    <d v="1977-12-22T00:00:00"/>
    <n v="42.561208377727041"/>
    <n v="0"/>
    <s v="n/a"/>
    <s v="Mass Customer"/>
    <s v="N"/>
    <s v="No"/>
    <n v="19"/>
    <m/>
  </r>
  <r>
    <n v="18090"/>
    <n v="92"/>
    <x v="2795"/>
    <d v="2017-04-04T00:00:00"/>
    <n v="270"/>
    <b v="1"/>
    <s v="Approved"/>
    <s v="WeareA2B"/>
    <s v="Touring"/>
    <s v="medium"/>
    <s v="large"/>
    <n v="1890.39"/>
    <n v="260.14"/>
    <d v="1991-01-21T00:00:00"/>
    <n v="1630.25"/>
    <s v="F"/>
    <n v="41"/>
    <d v="1973-08-06T00:00:00"/>
    <n v="46.942030295535261"/>
    <s v="Junior Executive"/>
    <s v="Financial Services"/>
    <s v="High Net Worth"/>
    <s v="N"/>
    <s v="No"/>
    <n v="11"/>
    <m/>
  </r>
  <r>
    <n v="18771"/>
    <n v="81"/>
    <x v="1614"/>
    <d v="2017-04-04T00:00:00"/>
    <n v="270"/>
    <b v="0"/>
    <s v="Approved"/>
    <s v="Norco Bicycles"/>
    <s v="Standard"/>
    <s v="medium"/>
    <s v="small"/>
    <n v="586.45000000000005"/>
    <n v="521.94000000000005"/>
    <d v="1991-07-10T00:00:00"/>
    <n v="64.509999999999991"/>
    <s v="M"/>
    <n v="58"/>
    <d v="2001-12-08T00:00:00"/>
    <n v="18.583126185946217"/>
    <s v="Assistant Professor"/>
    <s v="Telecommunications"/>
    <s v="Mass Customer"/>
    <s v="N"/>
    <s v="No"/>
    <n v="1"/>
    <m/>
  </r>
  <r>
    <n v="18837"/>
    <n v="12"/>
    <x v="2425"/>
    <d v="2017-04-04T00:00:00"/>
    <n v="270"/>
    <b v="0"/>
    <s v="Approved"/>
    <s v="WeareA2B"/>
    <s v="Standard"/>
    <s v="medium"/>
    <s v="medium"/>
    <n v="1231.1500000000001"/>
    <n v="161.6"/>
    <d v="2004-08-17T00:00:00"/>
    <n v="1069.5500000000002"/>
    <s v="M"/>
    <n v="20"/>
    <d v="1985-08-02T00:00:00"/>
    <n v="34.944770021562654"/>
    <s v="Technical Writer"/>
    <s v="n/a"/>
    <s v="Affluent Customer"/>
    <s v="N"/>
    <s v="No"/>
    <n v="19"/>
    <m/>
  </r>
  <r>
    <n v="19215"/>
    <n v="40"/>
    <x v="2245"/>
    <d v="2017-04-04T00:00:00"/>
    <n v="270"/>
    <b v="1"/>
    <s v="Approved"/>
    <s v="OHM Cycles"/>
    <s v="Standard"/>
    <s v="high"/>
    <s v="medium"/>
    <n v="1458.17"/>
    <n v="874.9"/>
    <d v="2006-02-02T00:00:00"/>
    <n v="583.2700000000001"/>
    <s v="F"/>
    <n v="15"/>
    <d v="1989-08-30T00:00:00"/>
    <n v="30.865317966768135"/>
    <s v="Computer Systems Analyst III"/>
    <s v="Manufacturing"/>
    <s v="Mass Customer"/>
    <s v="N"/>
    <s v="No"/>
    <n v="3"/>
    <m/>
  </r>
  <r>
    <n v="19418"/>
    <n v="46"/>
    <x v="656"/>
    <d v="2017-04-04T00:00:00"/>
    <n v="270"/>
    <b v="1"/>
    <s v="Approved"/>
    <s v="Solex"/>
    <s v="Standard"/>
    <s v="low"/>
    <s v="medium"/>
    <n v="1289.8499999999999"/>
    <n v="74.510000000000005"/>
    <d v="2014-07-28T00:00:00"/>
    <n v="1215.3399999999999"/>
    <s v="M"/>
    <n v="99"/>
    <d v="1992-11-20T00:00:00"/>
    <n v="27.637920706494164"/>
    <s v="Sales Associate"/>
    <s v="Financial Services"/>
    <s v="Affluent Customer"/>
    <s v="N"/>
    <s v="Yes"/>
    <n v="7"/>
    <m/>
  </r>
  <r>
    <n v="17"/>
    <n v="79"/>
    <x v="817"/>
    <d v="2017-04-03T00:00:00"/>
    <n v="271"/>
    <b v="0"/>
    <s v="Approved"/>
    <s v="Norco Bicycles"/>
    <s v="Standard"/>
    <s v="medium"/>
    <s v="medium"/>
    <n v="1555.58"/>
    <n v="818.01"/>
    <d v="2004-08-07T00:00:00"/>
    <n v="737.56999999999994"/>
    <s v="U"/>
    <n v="64"/>
    <d v="1899-12-30T00:00:00"/>
    <n v="0"/>
    <n v="0"/>
    <s v="IT"/>
    <s v="Affluent Customer"/>
    <s v="N"/>
    <s v="Yes"/>
    <n v="0"/>
    <m/>
  </r>
  <r>
    <n v="898"/>
    <n v="0"/>
    <x v="2526"/>
    <d v="2017-04-03T00:00:00"/>
    <n v="271"/>
    <b v="1"/>
    <s v="Approved"/>
    <s v="Norco Bicycles"/>
    <s v="Road"/>
    <s v="medium"/>
    <s v="medium"/>
    <n v="543.39"/>
    <n v="407.54"/>
    <d v="2016-11-22T00:00:00"/>
    <n v="135.84999999999997"/>
    <s v="F"/>
    <n v="49"/>
    <d v="1954-06-30T00:00:00"/>
    <n v="66.057098788685948"/>
    <s v="Health Coach IV"/>
    <s v="Health"/>
    <s v="High Net Worth"/>
    <s v="N"/>
    <s v="No"/>
    <n v="17"/>
    <m/>
  </r>
  <r>
    <n v="1242"/>
    <n v="54"/>
    <x v="2967"/>
    <d v="2017-04-03T00:00:00"/>
    <n v="271"/>
    <b v="1"/>
    <s v="Approved"/>
    <s v="WeareA2B"/>
    <s v="Standard"/>
    <s v="medium"/>
    <s v="medium"/>
    <n v="1807.45"/>
    <n v="778.69"/>
    <d v="1991-11-10T00:00:00"/>
    <n v="1028.76"/>
    <s v="F"/>
    <n v="70"/>
    <d v="1980-12-14T00:00:00"/>
    <n v="39.58038645991882"/>
    <s v="Recruiting Manager"/>
    <s v="Financial Services"/>
    <s v="High Net Worth"/>
    <s v="N"/>
    <s v="Yes"/>
    <n v="17"/>
    <m/>
  </r>
  <r>
    <n v="1342"/>
    <n v="88"/>
    <x v="2978"/>
    <d v="2017-04-03T00:00:00"/>
    <n v="271"/>
    <b v="1"/>
    <s v="Approved"/>
    <s v="Norco Bicycles"/>
    <s v="Standard"/>
    <s v="medium"/>
    <s v="medium"/>
    <n v="1198.46"/>
    <n v="381.1"/>
    <d v="1998-12-16T00:00:00"/>
    <n v="817.36"/>
    <s v="M"/>
    <n v="96"/>
    <d v="1977-11-11T00:00:00"/>
    <n v="42.673537144850329"/>
    <s v="Database Administrator IV"/>
    <s v="Manufacturing"/>
    <s v="Mass Customer"/>
    <s v="N"/>
    <s v="No"/>
    <n v="20"/>
    <m/>
  </r>
  <r>
    <n v="1686"/>
    <n v="68"/>
    <x v="87"/>
    <d v="2017-04-03T00:00:00"/>
    <n v="271"/>
    <b v="1"/>
    <s v="Approved"/>
    <s v="OHM Cycles"/>
    <s v="Standard"/>
    <s v="medium"/>
    <s v="medium"/>
    <n v="1636.9"/>
    <n v="44.71"/>
    <d v="2010-08-20T00:00:00"/>
    <n v="1592.19"/>
    <s v="F"/>
    <n v="19"/>
    <d v="1977-03-10T00:00:00"/>
    <n v="43.347509747590053"/>
    <s v="Research Associate"/>
    <s v="Financial Services"/>
    <s v="Mass Customer"/>
    <s v="N"/>
    <s v="Yes"/>
    <n v="11"/>
    <m/>
  </r>
  <r>
    <n v="1695"/>
    <n v="81"/>
    <x v="1149"/>
    <d v="2017-04-03T00:00:00"/>
    <n v="271"/>
    <b v="1"/>
    <s v="Approved"/>
    <s v="Norco Bicycles"/>
    <s v="Standard"/>
    <s v="medium"/>
    <s v="small"/>
    <n v="586.45000000000005"/>
    <n v="521.94000000000005"/>
    <d v="1991-07-10T00:00:00"/>
    <n v="64.509999999999991"/>
    <s v="M"/>
    <n v="7"/>
    <d v="1961-10-16T00:00:00"/>
    <n v="58.755728925672244"/>
    <s v="Associate Professor"/>
    <s v="Financial Services"/>
    <s v="Mass Customer"/>
    <s v="N"/>
    <s v="No"/>
    <n v="18"/>
    <m/>
  </r>
  <r>
    <n v="1707"/>
    <n v="62"/>
    <x v="2652"/>
    <d v="2017-04-03T00:00:00"/>
    <n v="271"/>
    <b v="0"/>
    <s v="Approved"/>
    <s v="Solex"/>
    <s v="Standard"/>
    <s v="medium"/>
    <s v="medium"/>
    <n v="478.16"/>
    <n v="298.72000000000003"/>
    <d v="1993-06-23T00:00:00"/>
    <n v="179.44"/>
    <s v="M"/>
    <n v="37"/>
    <d v="1959-01-04T00:00:00"/>
    <n v="61.539290569507862"/>
    <s v="Systems Administrator III"/>
    <s v="n/a"/>
    <s v="Mass Customer"/>
    <s v="N"/>
    <s v="No"/>
    <n v="8"/>
    <m/>
  </r>
  <r>
    <n v="2001"/>
    <n v="19"/>
    <x v="2786"/>
    <d v="2017-04-03T00:00:00"/>
    <n v="271"/>
    <b v="0"/>
    <s v="Approved"/>
    <s v="OHM Cycles"/>
    <s v="Road"/>
    <s v="high"/>
    <s v="large"/>
    <n v="12.01"/>
    <n v="7.21"/>
    <d v="1993-07-15T00:00:00"/>
    <n v="4.8"/>
    <s v="F"/>
    <n v="56"/>
    <d v="1958-05-28T00:00:00"/>
    <n v="62.144770021562657"/>
    <s v="Editor"/>
    <s v="Health"/>
    <s v="Affluent Customer"/>
    <s v="N"/>
    <s v="Yes"/>
    <n v="16"/>
    <m/>
  </r>
  <r>
    <n v="3483"/>
    <n v="52"/>
    <x v="1279"/>
    <d v="2017-04-03T00:00:00"/>
    <n v="271"/>
    <b v="0"/>
    <s v="Approved"/>
    <s v="OHM Cycles"/>
    <s v="Road"/>
    <s v="medium"/>
    <s v="medium"/>
    <n v="1280.28"/>
    <n v="829.51"/>
    <d v="2001-11-25T00:00:00"/>
    <n v="450.77"/>
    <s v="M"/>
    <n v="33"/>
    <d v="1997-07-21T00:00:00"/>
    <n v="22.969427555809233"/>
    <s v="Account Executive"/>
    <s v="Financial Services"/>
    <s v="Mass Customer"/>
    <s v="N"/>
    <s v="No"/>
    <n v="4"/>
    <m/>
  </r>
  <r>
    <n v="4073"/>
    <n v="34"/>
    <x v="216"/>
    <d v="2017-04-03T00:00:00"/>
    <n v="271"/>
    <b v="1"/>
    <s v="Approved"/>
    <s v="Norco Bicycles"/>
    <s v="Road"/>
    <s v="high"/>
    <s v="large"/>
    <n v="774.53"/>
    <n v="464.72"/>
    <d v="2012-06-04T00:00:00"/>
    <n v="309.80999999999995"/>
    <s v="F"/>
    <n v="0"/>
    <d v="1981-12-05T00:00:00"/>
    <n v="38.605043994165399"/>
    <s v="Recruiting Manager"/>
    <s v="n/a"/>
    <s v="Mass Customer"/>
    <s v="N"/>
    <s v="No"/>
    <n v="8"/>
    <m/>
  </r>
  <r>
    <n v="14893"/>
    <n v="73"/>
    <x v="1509"/>
    <d v="2017-07-19T00:00:00"/>
    <m/>
    <m/>
    <s v="Approved"/>
    <s v="Solex"/>
    <s v="Standard"/>
    <s v="medium"/>
    <s v="medium"/>
    <n v="1945.43"/>
    <n v="333.18"/>
    <n v="37499"/>
    <m/>
    <m/>
    <m/>
    <m/>
    <m/>
    <m/>
    <m/>
    <m/>
    <m/>
    <m/>
    <m/>
    <m/>
  </r>
  <r>
    <n v="4137"/>
    <n v="4"/>
    <x v="992"/>
    <d v="2017-04-03T00:00:00"/>
    <n v="271"/>
    <b v="0"/>
    <s v="Approved"/>
    <s v="Giant Bicycles"/>
    <s v="Standard"/>
    <s v="high"/>
    <s v="medium"/>
    <n v="1129.1300000000001"/>
    <n v="677.48"/>
    <d v="2004-09-28T00:00:00"/>
    <n v="451.65000000000009"/>
    <s v="F"/>
    <n v="51"/>
    <d v="1999-04-30T00:00:00"/>
    <n v="21.194085090055808"/>
    <s v="Food Chemist"/>
    <s v="Health"/>
    <s v="Mass Customer"/>
    <s v="N"/>
    <s v="Yes"/>
    <n v="2"/>
    <m/>
  </r>
  <r>
    <n v="5411"/>
    <n v="50"/>
    <x v="1377"/>
    <d v="2017-04-03T00:00:00"/>
    <n v="271"/>
    <b v="0"/>
    <s v="Approved"/>
    <s v="WeareA2B"/>
    <s v="Standard"/>
    <s v="medium"/>
    <s v="small"/>
    <n v="175.89"/>
    <n v="131.91999999999999"/>
    <d v="2012-04-10T00:00:00"/>
    <n v="43.97"/>
    <s v="F"/>
    <n v="81"/>
    <d v="1969-05-22T00:00:00"/>
    <n v="51.15298919964485"/>
    <s v="Dental Hygienist"/>
    <s v="Health"/>
    <s v="Mass Customer"/>
    <s v="N"/>
    <s v="Yes"/>
    <n v="5"/>
    <m/>
  </r>
  <r>
    <n v="5896"/>
    <n v="2"/>
    <x v="2959"/>
    <d v="2017-04-03T00:00:00"/>
    <n v="271"/>
    <b v="1"/>
    <s v="Approved"/>
    <s v="Giant Bicycles"/>
    <s v="Road"/>
    <s v="low"/>
    <s v="small"/>
    <n v="590.26"/>
    <n v="525.33000000000004"/>
    <d v="2011-01-10T00:00:00"/>
    <n v="64.92999999999995"/>
    <s v="M"/>
    <n v="50"/>
    <d v="1965-02-03T00:00:00"/>
    <n v="55.451619336631147"/>
    <s v="Marketing Manager"/>
    <s v="Health"/>
    <s v="High Net Worth"/>
    <s v="N"/>
    <s v="Yes"/>
    <n v="18"/>
    <m/>
  </r>
  <r>
    <n v="14897"/>
    <n v="8"/>
    <x v="2039"/>
    <d v="2017-04-17T00:00:00"/>
    <m/>
    <b v="1"/>
    <s v="Cancelled"/>
    <s v="Solex"/>
    <s v="Road"/>
    <s v="medium"/>
    <s v="small"/>
    <n v="1703.52"/>
    <n v="1516.13"/>
    <n v="34586"/>
    <m/>
    <m/>
    <m/>
    <m/>
    <m/>
    <m/>
    <m/>
    <m/>
    <m/>
    <m/>
    <m/>
    <m/>
  </r>
  <r>
    <n v="7361"/>
    <n v="92"/>
    <x v="610"/>
    <d v="2017-04-03T00:00:00"/>
    <n v="271"/>
    <b v="1"/>
    <s v="Approved"/>
    <s v="WeareA2B"/>
    <s v="Standard"/>
    <s v="medium"/>
    <s v="small"/>
    <n v="1415.01"/>
    <n v="1259.3599999999999"/>
    <d v="2003-01-05T00:00:00"/>
    <n v="155.65000000000009"/>
    <s v="M"/>
    <n v="98"/>
    <d v="1992-08-04T00:00:00"/>
    <n v="27.933811117453068"/>
    <s v="Electrical Engineer"/>
    <s v="Manufacturing"/>
    <s v="Mass Customer"/>
    <s v="N"/>
    <s v="No"/>
    <n v="6"/>
    <m/>
  </r>
  <r>
    <n v="7813"/>
    <n v="67"/>
    <x v="603"/>
    <d v="2017-04-03T00:00:00"/>
    <n v="271"/>
    <b v="1"/>
    <s v="Approved"/>
    <s v="Solex"/>
    <s v="Standard"/>
    <s v="medium"/>
    <s v="large"/>
    <n v="1071.23"/>
    <n v="380.74"/>
    <d v="1996-04-05T00:00:00"/>
    <n v="690.49"/>
    <s v="F"/>
    <n v="45"/>
    <d v="1980-08-25T00:00:00"/>
    <n v="39.884496048959917"/>
    <s v="VP Marketing"/>
    <s v="Financial Services"/>
    <s v="High Net Worth"/>
    <s v="N"/>
    <s v="No"/>
    <n v="3"/>
    <m/>
  </r>
  <r>
    <n v="7852"/>
    <n v="92"/>
    <x v="210"/>
    <d v="2017-04-03T00:00:00"/>
    <n v="271"/>
    <b v="0"/>
    <s v="Approved"/>
    <s v="WeareA2B"/>
    <s v="Standard"/>
    <s v="medium"/>
    <s v="small"/>
    <n v="1415.01"/>
    <n v="1259.3599999999999"/>
    <d v="2003-01-05T00:00:00"/>
    <n v="155.65000000000009"/>
    <s v="M"/>
    <n v="19"/>
    <d v="1980-04-15T00:00:00"/>
    <n v="40.246139884576358"/>
    <n v="0"/>
    <s v="Health"/>
    <s v="Mass Customer"/>
    <s v="N"/>
    <s v="No"/>
    <n v="15"/>
    <m/>
  </r>
  <r>
    <n v="8567"/>
    <n v="7"/>
    <x v="468"/>
    <d v="2017-04-03T00:00:00"/>
    <n v="271"/>
    <b v="1"/>
    <s v="Approved"/>
    <s v="Trek Bicycles"/>
    <s v="Road"/>
    <s v="low"/>
    <s v="medium"/>
    <n v="980.37"/>
    <n v="234.43"/>
    <d v="2004-09-28T00:00:00"/>
    <n v="745.94"/>
    <s v="M"/>
    <n v="55"/>
    <d v="1963-06-17T00:00:00"/>
    <n v="57.087235774987313"/>
    <s v="Clinical Specialist"/>
    <s v="Health"/>
    <s v="Affluent Customer"/>
    <s v="N"/>
    <s v="No"/>
    <n v="16"/>
    <m/>
  </r>
  <r>
    <n v="8624"/>
    <n v="48"/>
    <x v="2345"/>
    <d v="2017-04-03T00:00:00"/>
    <n v="271"/>
    <b v="1"/>
    <s v="Approved"/>
    <s v="WeareA2B"/>
    <s v="Standard"/>
    <s v="medium"/>
    <s v="medium"/>
    <n v="1762.96"/>
    <n v="950.52"/>
    <d v="2014-07-28T00:00:00"/>
    <n v="812.44"/>
    <s v="F"/>
    <n v="76"/>
    <d v="1957-08-14T00:00:00"/>
    <n v="62.931071391425668"/>
    <s v="Recruiter"/>
    <s v="Property"/>
    <s v="Affluent Customer"/>
    <s v="N"/>
    <s v="No"/>
    <n v="13"/>
    <m/>
  </r>
  <r>
    <n v="8676"/>
    <n v="79"/>
    <x v="3378"/>
    <d v="2017-04-03T00:00:00"/>
    <n v="271"/>
    <b v="1"/>
    <s v="Approved"/>
    <s v="Norco Bicycles"/>
    <s v="Standard"/>
    <s v="medium"/>
    <s v="medium"/>
    <n v="1555.58"/>
    <n v="818.01"/>
    <d v="2003-09-09T00:00:00"/>
    <n v="737.56999999999994"/>
    <s v="F"/>
    <n v="56"/>
    <d v="1935-08-22T00:00:00"/>
    <n v="84.925591939370875"/>
    <s v="VP Quality Control"/>
    <s v="Retail"/>
    <s v="Mass Customer"/>
    <s v="N"/>
    <s v="No"/>
    <n v="5"/>
    <m/>
  </r>
  <r>
    <n v="9828"/>
    <n v="42"/>
    <x v="2391"/>
    <d v="2017-04-03T00:00:00"/>
    <n v="271"/>
    <b v="1"/>
    <s v="Approved"/>
    <s v="OHM Cycles"/>
    <s v="Road"/>
    <s v="medium"/>
    <s v="small"/>
    <n v="1810"/>
    <n v="1610.9"/>
    <d v="2003-02-16T00:00:00"/>
    <n v="199.09999999999991"/>
    <s v="M"/>
    <n v="14"/>
    <d v="1978-08-24T00:00:00"/>
    <n v="41.88997550101471"/>
    <s v="Sales Representative"/>
    <s v="Retail"/>
    <s v="Affluent Customer"/>
    <s v="N"/>
    <s v="Yes"/>
    <n v="7"/>
    <m/>
  </r>
  <r>
    <n v="9983"/>
    <n v="23"/>
    <x v="1098"/>
    <d v="2017-04-03T00:00:00"/>
    <n v="271"/>
    <b v="0"/>
    <s v="Approved"/>
    <s v="Norco Bicycles"/>
    <s v="Mountain"/>
    <s v="low"/>
    <s v="small"/>
    <n v="688.63"/>
    <n v="612.88"/>
    <d v="1993-04-12T00:00:00"/>
    <n v="75.75"/>
    <s v="F"/>
    <n v="9"/>
    <d v="1980-10-09T00:00:00"/>
    <n v="39.761208377727037"/>
    <s v="Information Systems Manager"/>
    <s v="n/a"/>
    <s v="Mass Customer"/>
    <s v="N"/>
    <s v="No"/>
    <n v="3"/>
    <m/>
  </r>
  <r>
    <n v="10308"/>
    <n v="24"/>
    <x v="2643"/>
    <d v="2017-04-03T00:00:00"/>
    <n v="271"/>
    <b v="0"/>
    <s v="Approved"/>
    <s v="Solex"/>
    <s v="Road"/>
    <s v="medium"/>
    <s v="large"/>
    <n v="1777.8"/>
    <n v="820.78"/>
    <d v="1999-06-23T00:00:00"/>
    <n v="957.02"/>
    <s v="F"/>
    <n v="67"/>
    <d v="2002-01-26T00:00:00"/>
    <n v="18.448879610603754"/>
    <s v="Food Chemist"/>
    <s v="Health"/>
    <s v="Mass Customer"/>
    <s v="N"/>
    <s v="Yes"/>
    <n v="1"/>
    <m/>
  </r>
  <r>
    <n v="10963"/>
    <n v="3"/>
    <x v="1207"/>
    <d v="2017-04-03T00:00:00"/>
    <n v="271"/>
    <b v="1"/>
    <s v="Approved"/>
    <s v="Trek Bicycles"/>
    <s v="Standard"/>
    <s v="medium"/>
    <s v="large"/>
    <n v="2091.4699999999998"/>
    <n v="388.92"/>
    <d v="1999-07-20T00:00:00"/>
    <n v="1702.5499999999997"/>
    <s v="F"/>
    <n v="11"/>
    <d v="1988-06-22T00:00:00"/>
    <n v="32.054359062658548"/>
    <s v="Assistant Manager"/>
    <s v="Retail"/>
    <s v="Mass Customer"/>
    <s v="N"/>
    <s v="No"/>
    <n v="10"/>
    <m/>
  </r>
  <r>
    <n v="11277"/>
    <n v="18"/>
    <x v="1338"/>
    <d v="2017-04-03T00:00:00"/>
    <n v="271"/>
    <b v="0"/>
    <s v="Approved"/>
    <s v="Solex"/>
    <s v="Standard"/>
    <s v="medium"/>
    <s v="medium"/>
    <n v="575.27"/>
    <n v="431.45"/>
    <d v="2013-03-12T00:00:00"/>
    <n v="143.82"/>
    <s v="M"/>
    <n v="26"/>
    <d v="1999-04-30T00:00:00"/>
    <n v="21.194085090055808"/>
    <s v="Civil Engineer"/>
    <s v="Manufacturing"/>
    <s v="Mass Customer"/>
    <s v="N"/>
    <s v="No"/>
    <n v="1"/>
    <m/>
  </r>
  <r>
    <n v="11791"/>
    <n v="12"/>
    <x v="2016"/>
    <d v="2017-04-03T00:00:00"/>
    <n v="271"/>
    <b v="0"/>
    <s v="Approved"/>
    <s v="Giant Bicycles"/>
    <s v="Standard"/>
    <s v="medium"/>
    <s v="large"/>
    <n v="1765.3"/>
    <n v="709.48"/>
    <d v="2015-08-02T00:00:00"/>
    <n v="1055.82"/>
    <s v="M"/>
    <n v="11"/>
    <d v="1974-10-09T00:00:00"/>
    <n v="45.766687829781837"/>
    <s v="Human Resources Assistant IV"/>
    <s v="n/a"/>
    <s v="High Net Worth"/>
    <s v="N"/>
    <s v="Yes"/>
    <n v="10"/>
    <m/>
  </r>
  <r>
    <n v="12419"/>
    <n v="69"/>
    <x v="1183"/>
    <d v="2017-04-03T00:00:00"/>
    <n v="271"/>
    <b v="1"/>
    <s v="Approved"/>
    <s v="Giant Bicycles"/>
    <s v="Road"/>
    <s v="medium"/>
    <s v="medium"/>
    <n v="792.9"/>
    <n v="594.67999999999995"/>
    <d v="1995-10-24T00:00:00"/>
    <n v="198.22000000000003"/>
    <s v="M"/>
    <n v="38"/>
    <d v="1980-10-01T00:00:00"/>
    <n v="39.783126185946216"/>
    <s v="Account Executive"/>
    <s v="Manufacturing"/>
    <s v="Mass Customer"/>
    <s v="N"/>
    <s v="Yes"/>
    <n v="16"/>
    <m/>
  </r>
  <r>
    <n v="12441"/>
    <n v="95"/>
    <x v="3364"/>
    <d v="2017-04-03T00:00:00"/>
    <n v="271"/>
    <b v="0"/>
    <s v="Approved"/>
    <s v="Giant Bicycles"/>
    <s v="Standard"/>
    <s v="medium"/>
    <s v="large"/>
    <n v="569.55999999999995"/>
    <n v="528.42999999999995"/>
    <d v="2003-09-10T00:00:00"/>
    <n v="41.129999999999995"/>
    <s v="M"/>
    <n v="33"/>
    <d v="1961-10-03T00:00:00"/>
    <n v="58.791345364028409"/>
    <n v="0"/>
    <s v="IT"/>
    <s v="Mass Customer"/>
    <s v="N"/>
    <s v="No"/>
    <n v="7"/>
    <m/>
  </r>
  <r>
    <n v="12547"/>
    <n v="42"/>
    <x v="3015"/>
    <d v="2017-04-03T00:00:00"/>
    <n v="271"/>
    <b v="1"/>
    <s v="Approved"/>
    <s v="OHM Cycles"/>
    <s v="Road"/>
    <s v="medium"/>
    <s v="small"/>
    <n v="1810"/>
    <n v="1610.9"/>
    <d v="2008-03-19T00:00:00"/>
    <n v="199.09999999999991"/>
    <s v="F"/>
    <n v="48"/>
    <d v="1960-04-19T00:00:00"/>
    <n v="60.248879610603751"/>
    <s v="Electrical Engineer"/>
    <s v="Manufacturing"/>
    <s v="Mass Customer"/>
    <s v="N"/>
    <s v="No"/>
    <n v="10"/>
    <m/>
  </r>
  <r>
    <n v="12902"/>
    <n v="91"/>
    <x v="3119"/>
    <d v="2017-04-03T00:00:00"/>
    <n v="271"/>
    <b v="1"/>
    <s v="Approved"/>
    <s v="WeareA2B"/>
    <s v="Standard"/>
    <s v="low"/>
    <s v="medium"/>
    <n v="642.30999999999995"/>
    <n v="513.85"/>
    <d v="2014-10-10T00:00:00"/>
    <n v="128.45999999999992"/>
    <s v="F"/>
    <n v="16"/>
    <d v="1994-06-02T00:00:00"/>
    <n v="26.106413857179096"/>
    <s v="Nuclear Power Engineer"/>
    <s v="Manufacturing"/>
    <s v="High Net Worth"/>
    <s v="N"/>
    <s v="No"/>
    <n v="6"/>
    <m/>
  </r>
  <r>
    <n v="13607"/>
    <n v="0"/>
    <x v="988"/>
    <d v="2017-04-03T00:00:00"/>
    <n v="271"/>
    <b v="0"/>
    <s v="Approved"/>
    <s v="Trek Bicycles"/>
    <s v="Road"/>
    <s v="medium"/>
    <s v="medium"/>
    <n v="533.51"/>
    <n v="400.13"/>
    <d v="1991-01-21T00:00:00"/>
    <n v="133.38"/>
    <s v="M"/>
    <n v="38"/>
    <d v="1986-12-20T00:00:00"/>
    <n v="33.561208377727041"/>
    <s v="Geological Engineer"/>
    <s v="Manufacturing"/>
    <s v="High Net Worth"/>
    <s v="N"/>
    <s v="Yes"/>
    <n v="13"/>
    <m/>
  </r>
  <r>
    <n v="13971"/>
    <n v="38"/>
    <x v="2700"/>
    <d v="2017-04-03T00:00:00"/>
    <n v="271"/>
    <b v="1"/>
    <s v="Approved"/>
    <s v="Solex"/>
    <s v="Standard"/>
    <s v="medium"/>
    <s v="medium"/>
    <n v="1577.53"/>
    <n v="826.51"/>
    <d v="2011-03-16T00:00:00"/>
    <n v="751.02"/>
    <s v="M"/>
    <n v="90"/>
    <d v="1997-06-23T00:00:00"/>
    <n v="23.046139884576355"/>
    <s v="Internal Auditor"/>
    <s v="Manufacturing"/>
    <s v="Mass Customer"/>
    <s v="N"/>
    <s v="No"/>
    <n v="2"/>
    <m/>
  </r>
  <r>
    <n v="15572"/>
    <n v="32"/>
    <x v="921"/>
    <d v="2017-04-03T00:00:00"/>
    <n v="271"/>
    <b v="1"/>
    <s v="Approved"/>
    <s v="Giant Bicycles"/>
    <s v="Standard"/>
    <s v="medium"/>
    <s v="medium"/>
    <n v="642.70000000000005"/>
    <n v="211.37"/>
    <d v="2002-03-22T00:00:00"/>
    <n v="431.33000000000004"/>
    <s v="M"/>
    <n v="69"/>
    <d v="1976-06-05T00:00:00"/>
    <n v="44.109153583206492"/>
    <s v="Executive Secretary"/>
    <s v="Manufacturing"/>
    <s v="Mass Customer"/>
    <s v="N"/>
    <s v="No"/>
    <n v="20"/>
    <m/>
  </r>
  <r>
    <n v="16074"/>
    <n v="1"/>
    <x v="461"/>
    <d v="2017-04-03T00:00:00"/>
    <n v="271"/>
    <b v="0"/>
    <s v="Approved"/>
    <s v="Giant Bicycles"/>
    <s v="Standard"/>
    <s v="medium"/>
    <s v="medium"/>
    <n v="1403.5"/>
    <n v="954.82"/>
    <d v="2004-09-28T00:00:00"/>
    <n v="448.67999999999995"/>
    <s v="M"/>
    <n v="36"/>
    <d v="1975-12-17T00:00:00"/>
    <n v="44.577646733891427"/>
    <s v="Programmer IV"/>
    <s v="Entertainment"/>
    <s v="Affluent Customer"/>
    <s v="N"/>
    <s v="Yes"/>
    <n v="16"/>
    <m/>
  </r>
  <r>
    <n v="16915"/>
    <n v="75"/>
    <x v="3113"/>
    <d v="2017-04-03T00:00:00"/>
    <n v="271"/>
    <b v="1"/>
    <s v="Approved"/>
    <s v="Giant Bicycles"/>
    <s v="Touring"/>
    <s v="medium"/>
    <s v="large"/>
    <n v="1873.97"/>
    <n v="863.95"/>
    <d v="2004-07-25T00:00:00"/>
    <n v="1010.02"/>
    <s v="M"/>
    <n v="6"/>
    <d v="1958-07-01T00:00:00"/>
    <n v="62.051619336631148"/>
    <n v="0"/>
    <s v="Retail"/>
    <s v="Mass Customer"/>
    <s v="N"/>
    <s v="Yes"/>
    <n v="5"/>
    <m/>
  </r>
  <r>
    <n v="17014"/>
    <n v="6"/>
    <x v="2039"/>
    <d v="2017-04-03T00:00:00"/>
    <n v="271"/>
    <b v="1"/>
    <s v="Approved"/>
    <s v="OHM Cycles"/>
    <s v="Standard"/>
    <s v="high"/>
    <s v="medium"/>
    <n v="227.88"/>
    <n v="136.72999999999999"/>
    <d v="2007-08-04T00:00:00"/>
    <n v="91.15"/>
    <s v="F"/>
    <n v="51"/>
    <d v="1982-05-23T00:00:00"/>
    <n v="38.142030295535257"/>
    <s v="Senior Developer"/>
    <s v="Manufacturing"/>
    <s v="Affluent Customer"/>
    <s v="N"/>
    <s v="Yes"/>
    <n v="7"/>
    <m/>
  </r>
  <r>
    <n v="17082"/>
    <n v="13"/>
    <x v="453"/>
    <d v="2017-04-03T00:00:00"/>
    <n v="271"/>
    <b v="1"/>
    <s v="Approved"/>
    <s v="Solex"/>
    <s v="Standard"/>
    <s v="medium"/>
    <s v="medium"/>
    <n v="1577.53"/>
    <n v="826.51"/>
    <d v="2011-03-16T00:00:00"/>
    <n v="751.02"/>
    <s v="M"/>
    <n v="39"/>
    <d v="1976-09-29T00:00:00"/>
    <n v="43.791345364028409"/>
    <s v="Senior Editor"/>
    <s v="Financial Services"/>
    <s v="High Net Worth"/>
    <s v="N"/>
    <s v="No"/>
    <n v="6"/>
    <m/>
  </r>
  <r>
    <n v="17139"/>
    <n v="90"/>
    <x v="898"/>
    <d v="2017-04-03T00:00:00"/>
    <n v="271"/>
    <b v="1"/>
    <s v="Approved"/>
    <s v="Norco Bicycles"/>
    <s v="Standard"/>
    <s v="low"/>
    <s v="medium"/>
    <n v="363.01"/>
    <n v="290.41000000000003"/>
    <d v="2005-05-10T00:00:00"/>
    <n v="72.599999999999966"/>
    <s v="F"/>
    <n v="23"/>
    <d v="1998-03-19T00:00:00"/>
    <n v="22.309153583206491"/>
    <s v="Research Nurse"/>
    <s v="Health"/>
    <s v="Mass Customer"/>
    <s v="N"/>
    <s v="No"/>
    <n v="2"/>
    <m/>
  </r>
  <r>
    <n v="14922"/>
    <n v="0"/>
    <x v="3347"/>
    <d v="2017-03-23T00:00:00"/>
    <m/>
    <b v="1"/>
    <s v="Approved"/>
    <m/>
    <m/>
    <m/>
    <m/>
    <n v="1660.68"/>
    <m/>
    <m/>
    <m/>
    <m/>
    <m/>
    <m/>
    <m/>
    <m/>
    <m/>
    <m/>
    <m/>
    <m/>
    <m/>
    <m/>
  </r>
  <r>
    <n v="17844"/>
    <n v="49"/>
    <x v="843"/>
    <d v="2017-04-03T00:00:00"/>
    <n v="271"/>
    <b v="1"/>
    <s v="Approved"/>
    <s v="Solex"/>
    <s v="Standard"/>
    <s v="medium"/>
    <s v="large"/>
    <n v="1061.56"/>
    <n v="733.58"/>
    <d v="2015-06-17T00:00:00"/>
    <n v="327.9799999999999"/>
    <s v="M"/>
    <n v="10"/>
    <d v="1975-11-19T00:00:00"/>
    <n v="44.65435906265855"/>
    <s v="Structural Engineer"/>
    <s v="n/a"/>
    <s v="High Net Worth"/>
    <s v="N"/>
    <s v="Yes"/>
    <n v="4"/>
    <m/>
  </r>
  <r>
    <n v="18017"/>
    <n v="42"/>
    <x v="2021"/>
    <d v="2017-04-03T00:00:00"/>
    <n v="271"/>
    <b v="1"/>
    <s v="Approved"/>
    <s v="OHM Cycles"/>
    <s v="Road"/>
    <s v="medium"/>
    <s v="small"/>
    <n v="1810"/>
    <n v="1610.9"/>
    <d v="2006-10-01T00:00:00"/>
    <n v="199.09999999999991"/>
    <s v="M"/>
    <n v="96"/>
    <d v="1995-06-14T00:00:00"/>
    <n v="25.073537144850327"/>
    <s v="Product Engineer"/>
    <s v="Financial Services"/>
    <s v="Affluent Customer"/>
    <s v="N"/>
    <s v="Yes"/>
    <n v="4"/>
    <m/>
  </r>
  <r>
    <n v="18503"/>
    <n v="4"/>
    <x v="692"/>
    <d v="2017-04-03T00:00:00"/>
    <n v="271"/>
    <b v="1"/>
    <s v="Approved"/>
    <s v="Solex"/>
    <s v="Standard"/>
    <s v="medium"/>
    <s v="medium"/>
    <n v="1483.2"/>
    <n v="99.59"/>
    <d v="2010-08-20T00:00:00"/>
    <n v="1383.6100000000001"/>
    <s v="F"/>
    <n v="19"/>
    <d v="1989-07-21T00:00:00"/>
    <n v="30.974907007864026"/>
    <s v="Design Engineer"/>
    <s v="n/a"/>
    <s v="High Net Worth"/>
    <s v="N"/>
    <s v="Yes"/>
    <n v="3"/>
    <m/>
  </r>
  <r>
    <n v="18947"/>
    <n v="65"/>
    <x v="2659"/>
    <d v="2017-04-03T00:00:00"/>
    <n v="271"/>
    <b v="0"/>
    <s v="Approved"/>
    <s v="WeareA2B"/>
    <s v="Standard"/>
    <s v="medium"/>
    <s v="medium"/>
    <n v="1807.45"/>
    <n v="778.69"/>
    <d v="2015-05-21T00:00:00"/>
    <n v="1028.76"/>
    <s v="F"/>
    <n v="29"/>
    <d v="1975-11-10T00:00:00"/>
    <n v="44.679016596905122"/>
    <n v="0"/>
    <s v="IT"/>
    <s v="Affluent Customer"/>
    <s v="N"/>
    <s v="No"/>
    <n v="13"/>
    <m/>
  </r>
  <r>
    <n v="19141"/>
    <n v="98"/>
    <x v="3325"/>
    <d v="2017-04-03T00:00:00"/>
    <n v="271"/>
    <b v="1"/>
    <s v="Approved"/>
    <s v="OHM Cycles"/>
    <s v="Standard"/>
    <s v="medium"/>
    <s v="medium"/>
    <n v="795.34"/>
    <n v="101.58"/>
    <d v="1991-01-21T00:00:00"/>
    <n v="693.76"/>
    <s v="F"/>
    <n v="34"/>
    <d v="1977-09-29T00:00:00"/>
    <n v="42.791345364028409"/>
    <s v="Help Desk Technician"/>
    <s v="Property"/>
    <s v="High Net Worth"/>
    <s v="N"/>
    <s v="Yes"/>
    <n v="14"/>
    <m/>
  </r>
  <r>
    <n v="526"/>
    <n v="20"/>
    <x v="1890"/>
    <d v="2017-04-02T00:00:00"/>
    <n v="272"/>
    <b v="1"/>
    <s v="Approved"/>
    <s v="Trek Bicycles"/>
    <s v="Standard"/>
    <s v="medium"/>
    <s v="small"/>
    <n v="1775.81"/>
    <n v="1580.47"/>
    <d v="2010-05-05T00:00:00"/>
    <n v="195.33999999999992"/>
    <s v="F"/>
    <n v="90"/>
    <d v="1996-05-07T00:00:00"/>
    <n v="24.174907007864025"/>
    <n v="0"/>
    <s v="Health"/>
    <s v="Affluent Customer"/>
    <s v="N"/>
    <s v="No"/>
    <n v="5"/>
    <m/>
  </r>
  <r>
    <n v="904"/>
    <n v="67"/>
    <x v="1878"/>
    <d v="2017-04-02T00:00:00"/>
    <n v="272"/>
    <b v="0"/>
    <s v="Approved"/>
    <s v="Norco Bicycles"/>
    <s v="Road"/>
    <s v="medium"/>
    <s v="medium"/>
    <n v="544.04999999999995"/>
    <n v="376.84"/>
    <d v="2005-10-22T00:00:00"/>
    <n v="167.20999999999998"/>
    <s v="F"/>
    <n v="4"/>
    <d v="1981-03-30T00:00:00"/>
    <n v="39.289975501014709"/>
    <s v="Tax Accountant"/>
    <s v="Manufacturing"/>
    <s v="Mass Customer"/>
    <s v="N"/>
    <s v="No"/>
    <n v="18"/>
    <m/>
  </r>
  <r>
    <n v="1161"/>
    <n v="42"/>
    <x v="1877"/>
    <d v="2017-04-02T00:00:00"/>
    <n v="272"/>
    <b v="1"/>
    <s v="Approved"/>
    <s v="OHM Cycles"/>
    <s v="Road"/>
    <s v="medium"/>
    <s v="small"/>
    <n v="1810"/>
    <n v="1610.9"/>
    <d v="1993-04-12T00:00:00"/>
    <n v="199.09999999999991"/>
    <s v="M"/>
    <n v="84"/>
    <d v="1995-05-19T00:00:00"/>
    <n v="25.144770021562657"/>
    <s v="Paralegal"/>
    <s v="Financial Services"/>
    <s v="Mass Customer"/>
    <s v="N"/>
    <s v="Yes"/>
    <n v="2"/>
    <m/>
  </r>
  <r>
    <n v="1653"/>
    <n v="27"/>
    <x v="1502"/>
    <d v="2017-04-02T00:00:00"/>
    <n v="272"/>
    <b v="0"/>
    <s v="Approved"/>
    <s v="Trek Bicycles"/>
    <s v="Standard"/>
    <s v="low"/>
    <s v="medium"/>
    <n v="1057.51"/>
    <n v="154.4"/>
    <d v="1994-07-12T00:00:00"/>
    <n v="903.11"/>
    <s v="F"/>
    <n v="74"/>
    <d v="1954-06-24T00:00:00"/>
    <n v="66.073537144850334"/>
    <s v="Internal Auditor"/>
    <s v="Property"/>
    <s v="High Net Worth"/>
    <s v="N"/>
    <s v="No"/>
    <n v="11"/>
    <m/>
  </r>
  <r>
    <n v="2010"/>
    <n v="24"/>
    <x v="1739"/>
    <d v="2017-04-02T00:00:00"/>
    <n v="272"/>
    <b v="1"/>
    <s v="Approved"/>
    <s v="Solex"/>
    <s v="Road"/>
    <s v="medium"/>
    <s v="large"/>
    <n v="1777.8"/>
    <n v="820.78"/>
    <d v="2011-05-07T00:00:00"/>
    <n v="957.02"/>
    <s v="F"/>
    <n v="67"/>
    <d v="1968-01-26T00:00:00"/>
    <n v="52.473537144850326"/>
    <s v="Nurse Practicioner"/>
    <s v="Entertainment"/>
    <s v="Mass Customer"/>
    <s v="N"/>
    <s v="No"/>
    <n v="11"/>
    <m/>
  </r>
  <r>
    <n v="2055"/>
    <n v="73"/>
    <x v="1619"/>
    <d v="2017-04-02T00:00:00"/>
    <n v="272"/>
    <b v="1"/>
    <s v="Approved"/>
    <s v="Solex"/>
    <s v="Standard"/>
    <s v="medium"/>
    <s v="medium"/>
    <n v="1945.43"/>
    <n v="333.18"/>
    <d v="2002-08-31T00:00:00"/>
    <n v="1612.25"/>
    <s v="F"/>
    <n v="39"/>
    <d v="1962-10-15T00:00:00"/>
    <n v="57.758468651699644"/>
    <s v="Civil Engineer"/>
    <s v="Manufacturing"/>
    <s v="Mass Customer"/>
    <s v="N"/>
    <s v="No"/>
    <n v="6"/>
    <m/>
  </r>
  <r>
    <n v="2277"/>
    <n v="54"/>
    <x v="471"/>
    <d v="2017-04-02T00:00:00"/>
    <n v="272"/>
    <b v="1"/>
    <s v="Approved"/>
    <s v="WeareA2B"/>
    <s v="Standard"/>
    <s v="medium"/>
    <s v="medium"/>
    <n v="1292.8399999999999"/>
    <n v="13.44"/>
    <d v="2009-04-12T00:00:00"/>
    <n v="1279.3999999999999"/>
    <s v="M"/>
    <n v="50"/>
    <d v="1978-08-13T00:00:00"/>
    <n v="41.920112487316082"/>
    <s v="Paralegal"/>
    <s v="Financial Services"/>
    <s v="Mass Customer"/>
    <s v="N"/>
    <s v="No"/>
    <n v="12"/>
    <m/>
  </r>
  <r>
    <n v="2383"/>
    <n v="56"/>
    <x v="1087"/>
    <d v="2017-04-02T00:00:00"/>
    <n v="272"/>
    <b v="0"/>
    <s v="Approved"/>
    <s v="Norco Bicycles"/>
    <s v="Mountain"/>
    <s v="low"/>
    <s v="small"/>
    <n v="688.63"/>
    <n v="612.88"/>
    <d v="1993-10-02T00:00:00"/>
    <n v="75.75"/>
    <s v="F"/>
    <n v="6"/>
    <d v="1969-12-31T00:00:00"/>
    <n v="50.542030295535262"/>
    <s v="Research Nurse"/>
    <s v="Health"/>
    <s v="High Net Worth"/>
    <s v="N"/>
    <s v="No"/>
    <n v="16"/>
    <m/>
  </r>
  <r>
    <n v="2420"/>
    <n v="70"/>
    <x v="855"/>
    <d v="2017-04-02T00:00:00"/>
    <n v="272"/>
    <b v="0"/>
    <s v="Approved"/>
    <s v="Trek Bicycles"/>
    <s v="Standard"/>
    <s v="high"/>
    <s v="medium"/>
    <n v="495.72"/>
    <n v="297.43"/>
    <d v="2004-07-25T00:00:00"/>
    <n v="198.29000000000002"/>
    <s v="F"/>
    <n v="77"/>
    <d v="1980-02-25T00:00:00"/>
    <n v="40.383126185946217"/>
    <s v="Associate Professor"/>
    <s v="n/a"/>
    <s v="Affluent Customer"/>
    <s v="N"/>
    <s v="Yes"/>
    <n v="7"/>
    <m/>
  </r>
  <r>
    <n v="2817"/>
    <n v="35"/>
    <x v="1950"/>
    <d v="2017-04-02T00:00:00"/>
    <n v="272"/>
    <b v="0"/>
    <s v="Approved"/>
    <s v="Giant Bicycles"/>
    <s v="Standard"/>
    <s v="medium"/>
    <s v="medium"/>
    <n v="1403.5"/>
    <n v="954.82"/>
    <d v="2012-12-02T00:00:00"/>
    <n v="448.67999999999995"/>
    <s v="M"/>
    <n v="70"/>
    <d v="1975-04-12T00:00:00"/>
    <n v="45.259838514713344"/>
    <s v="Developer IV"/>
    <s v="IT"/>
    <s v="High Net Worth"/>
    <s v="N"/>
    <s v="Yes"/>
    <n v="15"/>
    <m/>
  </r>
  <r>
    <n v="2940"/>
    <n v="0"/>
    <x v="1328"/>
    <d v="2017-04-02T00:00:00"/>
    <n v="272"/>
    <b v="1"/>
    <s v="Approved"/>
    <s v="Trek Bicycles"/>
    <s v="Road"/>
    <s v="medium"/>
    <s v="medium"/>
    <n v="533.51"/>
    <n v="400.13"/>
    <d v="2012-04-10T00:00:00"/>
    <n v="133.38"/>
    <s v="M"/>
    <n v="28"/>
    <d v="1976-11-27T00:00:00"/>
    <n v="43.629701528411971"/>
    <s v="Data Coordiator"/>
    <s v="Retail"/>
    <s v="High Net Worth"/>
    <s v="N"/>
    <s v="Yes"/>
    <n v="9"/>
    <m/>
  </r>
  <r>
    <n v="3214"/>
    <n v="41"/>
    <x v="569"/>
    <d v="2017-04-02T00:00:00"/>
    <n v="272"/>
    <b v="1"/>
    <s v="Approved"/>
    <s v="Solex"/>
    <s v="Road"/>
    <s v="medium"/>
    <s v="medium"/>
    <n v="416.98"/>
    <n v="312.74"/>
    <d v="2012-06-04T00:00:00"/>
    <n v="104.24000000000001"/>
    <s v="M"/>
    <n v="18"/>
    <d v="1961-10-18T00:00:00"/>
    <n v="58.750249473617451"/>
    <n v="0"/>
    <s v="IT"/>
    <s v="Affluent Customer"/>
    <s v="N"/>
    <s v="Yes"/>
    <n v="6"/>
    <m/>
  </r>
  <r>
    <n v="3588"/>
    <n v="89"/>
    <x v="3467"/>
    <d v="2017-04-02T00:00:00"/>
    <n v="272"/>
    <b v="0"/>
    <s v="Approved"/>
    <s v="WeareA2B"/>
    <s v="Touring"/>
    <s v="medium"/>
    <s v="large"/>
    <n v="1362.99"/>
    <n v="57.74"/>
    <d v="1993-04-20T00:00:00"/>
    <n v="1305.25"/>
    <s v="M"/>
    <n v="50"/>
    <d v="1986-04-26T00:00:00"/>
    <n v="34.213263172247586"/>
    <s v="Biostatistician I"/>
    <s v="Financial Services"/>
    <s v="Mass Customer"/>
    <s v="N"/>
    <s v="No"/>
    <n v="14"/>
    <m/>
  </r>
  <r>
    <n v="4069"/>
    <n v="38"/>
    <x v="514"/>
    <d v="2017-04-02T00:00:00"/>
    <n v="272"/>
    <b v="1"/>
    <s v="Approved"/>
    <s v="Trek Bicycles"/>
    <s v="Standard"/>
    <s v="medium"/>
    <s v="large"/>
    <n v="2091.4699999999998"/>
    <n v="388.92"/>
    <d v="2012-09-15T00:00:00"/>
    <n v="1702.5499999999997"/>
    <s v="M"/>
    <n v="14"/>
    <d v="1997-06-22T00:00:00"/>
    <n v="23.048879610603752"/>
    <s v="Dental Hygienist"/>
    <s v="Health"/>
    <s v="High Net Worth"/>
    <s v="N"/>
    <s v="No"/>
    <n v="4"/>
    <m/>
  </r>
  <r>
    <n v="4416"/>
    <n v="64"/>
    <x v="703"/>
    <d v="2017-04-02T00:00:00"/>
    <n v="272"/>
    <b v="1"/>
    <s v="Approved"/>
    <s v="Giant Bicycles"/>
    <s v="Standard"/>
    <s v="high"/>
    <s v="small"/>
    <n v="1977.36"/>
    <n v="1759.85"/>
    <d v="2011-08-24T00:00:00"/>
    <n v="217.51"/>
    <s v="M"/>
    <n v="78"/>
    <d v="1954-11-29T00:00:00"/>
    <n v="65.640660432521557"/>
    <s v="Safety Technician III"/>
    <s v="Argiculture"/>
    <s v="High Net Worth"/>
    <s v="N"/>
    <s v="No"/>
    <n v="19"/>
    <m/>
  </r>
  <r>
    <n v="4452"/>
    <n v="88"/>
    <x v="1737"/>
    <d v="2017-04-02T00:00:00"/>
    <n v="272"/>
    <b v="0"/>
    <s v="Approved"/>
    <s v="Norco Bicycles"/>
    <s v="Standard"/>
    <s v="medium"/>
    <s v="medium"/>
    <n v="1198.46"/>
    <n v="381.1"/>
    <d v="1998-12-16T00:00:00"/>
    <n v="817.36"/>
    <s v="F"/>
    <n v="47"/>
    <d v="1986-07-25T00:00:00"/>
    <n v="33.966687829781833"/>
    <n v="0"/>
    <s v="Financial Services"/>
    <s v="Affluent Customer"/>
    <s v="N"/>
    <s v="Yes"/>
    <n v="22"/>
    <m/>
  </r>
  <r>
    <n v="4994"/>
    <n v="0"/>
    <x v="2955"/>
    <d v="2017-04-02T00:00:00"/>
    <n v="272"/>
    <b v="0"/>
    <s v="Approved"/>
    <s v="Trek Bicycles"/>
    <s v="Road"/>
    <s v="medium"/>
    <s v="medium"/>
    <n v="533.51"/>
    <n v="400.13"/>
    <d v="2015-06-17T00:00:00"/>
    <n v="133.38"/>
    <s v="M"/>
    <n v="90"/>
    <d v="1967-04-30T00:00:00"/>
    <n v="53.216002898274986"/>
    <s v="Assistant Manager"/>
    <s v="n/a"/>
    <s v="High Net Worth"/>
    <s v="N"/>
    <s v="Yes"/>
    <n v="5"/>
    <m/>
  </r>
  <r>
    <n v="5043"/>
    <n v="93"/>
    <x v="971"/>
    <d v="2017-04-02T00:00:00"/>
    <n v="272"/>
    <b v="1"/>
    <s v="Approved"/>
    <s v="WeareA2B"/>
    <s v="Standard"/>
    <s v="medium"/>
    <s v="medium"/>
    <n v="1065.03"/>
    <n v="230.09"/>
    <d v="2000-11-03T00:00:00"/>
    <n v="834.93999999999994"/>
    <s v="M"/>
    <n v="65"/>
    <d v="1999-11-24T00:00:00"/>
    <n v="20.624222076357178"/>
    <n v="0"/>
    <s v="n/a"/>
    <s v="Affluent Customer"/>
    <s v="N"/>
    <s v="No"/>
    <n v="1"/>
    <m/>
  </r>
  <r>
    <n v="6004"/>
    <n v="28"/>
    <x v="1817"/>
    <d v="2017-04-02T00:00:00"/>
    <n v="272"/>
    <b v="0"/>
    <s v="Approved"/>
    <s v="Norco Bicycles"/>
    <s v="Standard"/>
    <s v="medium"/>
    <s v="small"/>
    <n v="1216.1400000000001"/>
    <n v="1082.3599999999999"/>
    <d v="1991-08-05T00:00:00"/>
    <n v="133.7800000000002"/>
    <s v="M"/>
    <n v="99"/>
    <d v="1954-04-30T00:00:00"/>
    <n v="66.224222076357179"/>
    <n v="0"/>
    <s v="Property"/>
    <s v="Mass Customer"/>
    <s v="N"/>
    <s v="No"/>
    <n v="9"/>
    <m/>
  </r>
  <r>
    <n v="6178"/>
    <n v="74"/>
    <x v="1651"/>
    <d v="2017-04-02T00:00:00"/>
    <n v="272"/>
    <b v="0"/>
    <s v="Approved"/>
    <s v="WeareA2B"/>
    <s v="Standard"/>
    <s v="medium"/>
    <s v="medium"/>
    <n v="1228.07"/>
    <n v="400.91"/>
    <d v="2000-05-22T00:00:00"/>
    <n v="827.15999999999985"/>
    <s v="F"/>
    <n v="81"/>
    <d v="1987-12-04T00:00:00"/>
    <n v="32.605043994165399"/>
    <n v="0"/>
    <s v="Retail"/>
    <s v="Mass Customer"/>
    <s v="N"/>
    <s v="No"/>
    <n v="10"/>
    <m/>
  </r>
  <r>
    <n v="6899"/>
    <n v="7"/>
    <x v="664"/>
    <d v="2017-04-02T00:00:00"/>
    <n v="272"/>
    <b v="1"/>
    <s v="Approved"/>
    <s v="Trek Bicycles"/>
    <s v="Road"/>
    <s v="low"/>
    <s v="medium"/>
    <n v="980.37"/>
    <n v="234.43"/>
    <d v="2004-09-28T00:00:00"/>
    <n v="745.94"/>
    <s v="F"/>
    <n v="98"/>
    <d v="1969-08-31T00:00:00"/>
    <n v="50.876276870877724"/>
    <s v="Product Engineer"/>
    <s v="n/a"/>
    <s v="Mass Customer"/>
    <s v="N"/>
    <s v="Yes"/>
    <n v="15"/>
    <m/>
  </r>
  <r>
    <n v="7266"/>
    <n v="90"/>
    <x v="2531"/>
    <d v="2017-04-02T00:00:00"/>
    <n v="272"/>
    <b v="0"/>
    <s v="Approved"/>
    <s v="Norco Bicycles"/>
    <s v="Standard"/>
    <s v="low"/>
    <s v="medium"/>
    <n v="363.01"/>
    <n v="290.41000000000003"/>
    <d v="2005-05-10T00:00:00"/>
    <n v="72.599999999999966"/>
    <s v="F"/>
    <n v="31"/>
    <d v="1979-01-29T00:00:00"/>
    <n v="41.457098788685947"/>
    <s v="Structural Analysis Engineer"/>
    <s v="Financial Services"/>
    <s v="Mass Customer"/>
    <s v="N"/>
    <s v="No"/>
    <n v="11"/>
    <m/>
  </r>
  <r>
    <n v="7388"/>
    <n v="42"/>
    <x v="589"/>
    <d v="2017-04-02T00:00:00"/>
    <n v="272"/>
    <b v="0"/>
    <s v="Approved"/>
    <s v="OHM Cycles"/>
    <s v="Road"/>
    <s v="medium"/>
    <s v="small"/>
    <n v="1810"/>
    <n v="1610.9"/>
    <d v="2004-08-07T00:00:00"/>
    <n v="199.09999999999991"/>
    <s v="M"/>
    <n v="16"/>
    <d v="1965-11-12T00:00:00"/>
    <n v="54.679016596905122"/>
    <s v="Information Systems Manager"/>
    <s v="Health"/>
    <s v="Mass Customer"/>
    <s v="N"/>
    <s v="Yes"/>
    <n v="19"/>
    <m/>
  </r>
  <r>
    <n v="7493"/>
    <n v="1"/>
    <x v="1245"/>
    <d v="2017-04-02T00:00:00"/>
    <n v="272"/>
    <b v="0"/>
    <s v="Approved"/>
    <s v="Giant Bicycles"/>
    <s v="Standard"/>
    <s v="medium"/>
    <s v="medium"/>
    <n v="1403.5"/>
    <n v="954.82"/>
    <d v="2003-02-07T00:00:00"/>
    <n v="448.67999999999995"/>
    <s v="F"/>
    <n v="71"/>
    <d v="2000-05-18T00:00:00"/>
    <n v="20.14203029553526"/>
    <s v="Clinical Specialist"/>
    <s v="Health"/>
    <s v="Affluent Customer"/>
    <s v="N"/>
    <s v="Yes"/>
    <n v="2"/>
    <m/>
  </r>
  <r>
    <n v="7674"/>
    <n v="80"/>
    <x v="3161"/>
    <d v="2017-04-02T00:00:00"/>
    <n v="272"/>
    <b v="1"/>
    <s v="Approved"/>
    <s v="OHM Cycles"/>
    <s v="Touring"/>
    <s v="low"/>
    <s v="medium"/>
    <n v="1073.07"/>
    <n v="933.84"/>
    <d v="1997-08-25T00:00:00"/>
    <n v="139.2299999999999"/>
    <s v="F"/>
    <n v="12"/>
    <d v="1978-06-10T00:00:00"/>
    <n v="42.095454953069506"/>
    <s v="Editor"/>
    <s v="Financial Services"/>
    <s v="Mass Customer"/>
    <s v="N"/>
    <s v="Yes"/>
    <n v="16"/>
    <m/>
  </r>
  <r>
    <n v="8304"/>
    <n v="3"/>
    <x v="1967"/>
    <d v="2017-04-02T00:00:00"/>
    <n v="272"/>
    <b v="0"/>
    <s v="Approved"/>
    <s v="Trek Bicycles"/>
    <s v="Standard"/>
    <s v="medium"/>
    <s v="large"/>
    <n v="2091.4699999999998"/>
    <n v="388.92"/>
    <d v="2012-09-15T00:00:00"/>
    <n v="1702.5499999999997"/>
    <s v="M"/>
    <n v="40"/>
    <d v="1985-01-13T00:00:00"/>
    <n v="35.495454953069505"/>
    <s v="Accounting Assistant I"/>
    <s v="Manufacturing"/>
    <s v="Affluent Customer"/>
    <s v="N"/>
    <s v="No"/>
    <n v="14"/>
    <m/>
  </r>
  <r>
    <n v="8789"/>
    <n v="34"/>
    <x v="200"/>
    <d v="2017-04-02T00:00:00"/>
    <n v="272"/>
    <b v="0"/>
    <s v="Approved"/>
    <s v="WeareA2B"/>
    <s v="Standard"/>
    <s v="medium"/>
    <s v="medium"/>
    <n v="1231.1500000000001"/>
    <n v="161.6"/>
    <d v="1996-11-09T00:00:00"/>
    <n v="1069.5500000000002"/>
    <s v="F"/>
    <n v="37"/>
    <d v="1974-06-24T00:00:00"/>
    <n v="46.059838514713341"/>
    <s v="Assistant Professor"/>
    <s v="Retail"/>
    <s v="High Net Worth"/>
    <s v="N"/>
    <s v="Yes"/>
    <n v="18"/>
    <m/>
  </r>
  <r>
    <n v="8988"/>
    <n v="28"/>
    <x v="247"/>
    <d v="2017-04-02T00:00:00"/>
    <n v="272"/>
    <b v="1"/>
    <s v="Approved"/>
    <s v="Norco Bicycles"/>
    <s v="Standard"/>
    <s v="medium"/>
    <s v="small"/>
    <n v="1216.1400000000001"/>
    <n v="1082.3599999999999"/>
    <d v="1991-08-05T00:00:00"/>
    <n v="133.7800000000002"/>
    <s v="F"/>
    <n v="54"/>
    <d v="1994-05-18T00:00:00"/>
    <n v="26.147509747590053"/>
    <s v="Accounting Assistant I"/>
    <s v="Retail"/>
    <s v="Affluent Customer"/>
    <s v="N"/>
    <s v="No"/>
    <n v="8"/>
    <m/>
  </r>
  <r>
    <n v="9602"/>
    <n v="22"/>
    <x v="3081"/>
    <d v="2017-04-02T00:00:00"/>
    <n v="272"/>
    <b v="0"/>
    <s v="Approved"/>
    <s v="Solex"/>
    <s v="Standard"/>
    <s v="medium"/>
    <s v="medium"/>
    <n v="575.27"/>
    <n v="431.45"/>
    <d v="2013-03-12T00:00:00"/>
    <n v="143.82"/>
    <s v="F"/>
    <n v="74"/>
    <d v="1974-09-24T00:00:00"/>
    <n v="45.807783720192795"/>
    <s v="VP Product Management"/>
    <s v="Manufacturing"/>
    <s v="High Net Worth"/>
    <s v="N"/>
    <s v="Yes"/>
    <n v="6"/>
    <m/>
  </r>
  <r>
    <n v="9758"/>
    <n v="16"/>
    <x v="1383"/>
    <d v="2017-04-02T00:00:00"/>
    <n v="272"/>
    <b v="0"/>
    <s v="Approved"/>
    <s v="Norco Bicycles"/>
    <s v="Standard"/>
    <s v="high"/>
    <s v="small"/>
    <n v="1661.92"/>
    <n v="1479.11"/>
    <d v="1993-07-15T00:00:00"/>
    <n v="182.81000000000017"/>
    <s v="M"/>
    <n v="18"/>
    <d v="1956-05-01T00:00:00"/>
    <n v="64.218742624302379"/>
    <s v="Food Chemist"/>
    <s v="Health"/>
    <s v="Mass Customer"/>
    <s v="N"/>
    <s v="Yes"/>
    <n v="8"/>
    <m/>
  </r>
  <r>
    <n v="10012"/>
    <n v="23"/>
    <x v="696"/>
    <d v="2017-04-02T00:00:00"/>
    <n v="272"/>
    <b v="1"/>
    <s v="Approved"/>
    <s v="Norco Bicycles"/>
    <s v="Standard"/>
    <s v="medium"/>
    <s v="medium"/>
    <n v="1198.46"/>
    <n v="381.1"/>
    <d v="1998-12-16T00:00:00"/>
    <n v="817.36"/>
    <s v="F"/>
    <n v="23"/>
    <d v="1974-11-08T00:00:00"/>
    <n v="45.684496048959915"/>
    <s v="Statistician III"/>
    <s v="Manufacturing"/>
    <s v="High Net Worth"/>
    <s v="N"/>
    <s v="No"/>
    <n v="20"/>
    <m/>
  </r>
  <r>
    <n v="10754"/>
    <n v="98"/>
    <x v="849"/>
    <d v="2017-04-02T00:00:00"/>
    <n v="272"/>
    <b v="0"/>
    <s v="Approved"/>
    <s v="OHM Cycles"/>
    <s v="Standard"/>
    <s v="medium"/>
    <s v="medium"/>
    <n v="795.34"/>
    <n v="101.58"/>
    <d v="1997-02-09T00:00:00"/>
    <n v="693.76"/>
    <s v="M"/>
    <n v="38"/>
    <d v="1967-02-09T00:00:00"/>
    <n v="53.435180980466768"/>
    <s v="Administrative Assistant IV"/>
    <s v="Argiculture"/>
    <s v="High Net Worth"/>
    <s v="N"/>
    <s v="No"/>
    <n v="11"/>
    <m/>
  </r>
  <r>
    <n v="11381"/>
    <n v="38"/>
    <x v="2053"/>
    <d v="2017-04-02T00:00:00"/>
    <n v="272"/>
    <b v="1"/>
    <s v="Approved"/>
    <s v="Solex"/>
    <s v="Standard"/>
    <s v="medium"/>
    <s v="medium"/>
    <n v="1577.53"/>
    <n v="826.51"/>
    <d v="2011-03-16T00:00:00"/>
    <n v="751.02"/>
    <s v="F"/>
    <n v="2"/>
    <d v="1954-01-15T00:00:00"/>
    <n v="66.511893309233884"/>
    <s v="Desktop Support Technician"/>
    <s v="IT"/>
    <s v="Mass Customer"/>
    <s v="N"/>
    <s v="No"/>
    <n v="5"/>
    <m/>
  </r>
  <r>
    <n v="11436"/>
    <n v="9"/>
    <x v="1616"/>
    <d v="2017-04-02T00:00:00"/>
    <n v="272"/>
    <b v="0"/>
    <s v="Approved"/>
    <s v="OHM Cycles"/>
    <s v="Road"/>
    <s v="medium"/>
    <s v="medium"/>
    <n v="742.54"/>
    <n v="667.4"/>
    <d v="2007-08-04T00:00:00"/>
    <n v="75.139999999999986"/>
    <s v="F"/>
    <n v="71"/>
    <d v="1978-04-20T00:00:00"/>
    <n v="42.235180980466765"/>
    <s v="Associate Professor"/>
    <s v="Manufacturing"/>
    <s v="Mass Customer"/>
    <s v="N"/>
    <s v="Yes"/>
    <n v="18"/>
    <m/>
  </r>
  <r>
    <n v="11706"/>
    <n v="72"/>
    <x v="3188"/>
    <d v="2017-04-02T00:00:00"/>
    <n v="272"/>
    <b v="0"/>
    <s v="Approved"/>
    <s v="Norco Bicycles"/>
    <s v="Standard"/>
    <s v="medium"/>
    <s v="medium"/>
    <n v="360.4"/>
    <n v="270.3"/>
    <d v="2016-12-06T00:00:00"/>
    <n v="90.099999999999966"/>
    <s v="F"/>
    <n v="16"/>
    <d v="1979-02-15T00:00:00"/>
    <n v="41.410523446220189"/>
    <n v="0"/>
    <s v="n/a"/>
    <s v="Mass Customer"/>
    <s v="N"/>
    <s v="No"/>
    <n v="11"/>
    <m/>
  </r>
  <r>
    <n v="11875"/>
    <n v="23"/>
    <x v="895"/>
    <d v="2017-04-02T00:00:00"/>
    <n v="272"/>
    <b v="1"/>
    <s v="Approved"/>
    <s v="Norco Bicycles"/>
    <s v="Mountain"/>
    <s v="low"/>
    <s v="small"/>
    <n v="688.63"/>
    <n v="612.88"/>
    <d v="1999-06-23T00:00:00"/>
    <n v="75.75"/>
    <s v="F"/>
    <n v="53"/>
    <d v="1978-08-02T00:00:00"/>
    <n v="41.950249473617454"/>
    <s v="Geologist I"/>
    <s v="Financial Services"/>
    <s v="Affluent Customer"/>
    <s v="N"/>
    <s v="Yes"/>
    <n v="7"/>
    <m/>
  </r>
  <r>
    <n v="11938"/>
    <n v="18"/>
    <x v="1514"/>
    <d v="2017-04-02T00:00:00"/>
    <n v="272"/>
    <b v="0"/>
    <s v="Approved"/>
    <s v="Solex"/>
    <s v="Standard"/>
    <s v="medium"/>
    <s v="medium"/>
    <n v="575.27"/>
    <n v="431.45"/>
    <d v="1996-04-05T00:00:00"/>
    <n v="143.82"/>
    <s v="M"/>
    <n v="46"/>
    <d v="1967-02-19T00:00:00"/>
    <n v="53.407783720192796"/>
    <s v="Sales Representative"/>
    <s v="Retail"/>
    <s v="Affluent Customer"/>
    <s v="N"/>
    <s v="Yes"/>
    <n v="10"/>
    <m/>
  </r>
  <r>
    <n v="12184"/>
    <n v="91"/>
    <x v="107"/>
    <d v="2017-04-02T00:00:00"/>
    <n v="272"/>
    <b v="1"/>
    <s v="Approved"/>
    <s v="WeareA2B"/>
    <s v="Standard"/>
    <s v="low"/>
    <s v="medium"/>
    <n v="642.30999999999995"/>
    <n v="513.85"/>
    <d v="2003-09-09T00:00:00"/>
    <n v="128.45999999999992"/>
    <s v="M"/>
    <n v="49"/>
    <d v="1977-09-07T00:00:00"/>
    <n v="42.851619336631153"/>
    <s v="VP Product Management"/>
    <s v="n/a"/>
    <s v="High Net Worth"/>
    <s v="N"/>
    <s v="Yes"/>
    <n v="17"/>
    <m/>
  </r>
  <r>
    <n v="12963"/>
    <n v="99"/>
    <x v="1751"/>
    <d v="2017-04-02T00:00:00"/>
    <n v="272"/>
    <b v="1"/>
    <s v="Approved"/>
    <s v="OHM Cycles"/>
    <s v="Standard"/>
    <s v="medium"/>
    <s v="medium"/>
    <n v="1227.3399999999999"/>
    <n v="770.89"/>
    <d v="1994-08-10T00:00:00"/>
    <n v="456.44999999999993"/>
    <s v="F"/>
    <n v="42"/>
    <d v="1978-08-06T00:00:00"/>
    <n v="41.939290569507861"/>
    <n v="0"/>
    <s v="n/a"/>
    <s v="Mass Customer"/>
    <s v="N"/>
    <s v="No"/>
    <n v="9"/>
    <m/>
  </r>
  <r>
    <n v="13012"/>
    <n v="90"/>
    <x v="2479"/>
    <d v="2017-04-02T00:00:00"/>
    <n v="272"/>
    <b v="1"/>
    <s v="Approved"/>
    <s v="Norco Bicycles"/>
    <s v="Standard"/>
    <s v="low"/>
    <s v="medium"/>
    <n v="363.01"/>
    <n v="290.41000000000003"/>
    <d v="2016-03-29T00:00:00"/>
    <n v="72.599999999999966"/>
    <s v="M"/>
    <n v="17"/>
    <d v="1986-08-16T00:00:00"/>
    <n v="33.906413857179096"/>
    <s v="Software Test Engineer III"/>
    <s v="Entertainment"/>
    <s v="Affluent Customer"/>
    <s v="N"/>
    <s v="Yes"/>
    <n v="12"/>
    <m/>
  </r>
  <r>
    <n v="13563"/>
    <n v="0"/>
    <x v="3082"/>
    <d v="2017-04-02T00:00:00"/>
    <n v="272"/>
    <b v="1"/>
    <s v="Approved"/>
    <s v="Solex"/>
    <s v="Standard"/>
    <s v="medium"/>
    <s v="medium"/>
    <n v="71.489999999999995"/>
    <n v="53.62"/>
    <d v="2005-08-09T00:00:00"/>
    <n v="17.869999999999997"/>
    <s v="F"/>
    <n v="70"/>
    <d v="1981-09-19T00:00:00"/>
    <n v="38.816002898274988"/>
    <n v="0"/>
    <s v="Financial Services"/>
    <s v="High Net Worth"/>
    <s v="N"/>
    <s v="Yes"/>
    <n v="4"/>
    <m/>
  </r>
  <r>
    <n v="14612"/>
    <n v="90"/>
    <x v="2081"/>
    <d v="2017-04-02T00:00:00"/>
    <n v="272"/>
    <b v="1"/>
    <s v="Approved"/>
    <s v="Solex"/>
    <s v="Standard"/>
    <s v="low"/>
    <s v="medium"/>
    <n v="945.04"/>
    <n v="507.58"/>
    <d v="1995-12-19T00:00:00"/>
    <n v="437.46"/>
    <s v="F"/>
    <n v="37"/>
    <d v="1987-11-16T00:00:00"/>
    <n v="32.65435906265855"/>
    <s v="Mechanical Systems Engineer"/>
    <s v="Argiculture"/>
    <s v="High Net Worth"/>
    <s v="N"/>
    <s v="No"/>
    <n v="7"/>
    <m/>
  </r>
  <r>
    <n v="15171"/>
    <n v="7"/>
    <x v="2240"/>
    <d v="2017-04-02T00:00:00"/>
    <n v="272"/>
    <b v="0"/>
    <s v="Approved"/>
    <s v="Trek Bicycles"/>
    <s v="Road"/>
    <s v="low"/>
    <s v="medium"/>
    <n v="980.37"/>
    <n v="234.43"/>
    <d v="2003-08-05T00:00:00"/>
    <n v="745.94"/>
    <s v="M"/>
    <n v="3"/>
    <d v="1977-11-17T00:00:00"/>
    <n v="42.657098788685943"/>
    <s v="Account Executive"/>
    <s v="n/a"/>
    <s v="Mass Customer"/>
    <s v="N"/>
    <s v="Yes"/>
    <n v="16"/>
    <m/>
  </r>
  <r>
    <n v="15394"/>
    <n v="61"/>
    <x v="449"/>
    <d v="2017-04-02T00:00:00"/>
    <n v="272"/>
    <b v="0"/>
    <s v="Approved"/>
    <s v="OHM Cycles"/>
    <s v="Standard"/>
    <s v="low"/>
    <s v="medium"/>
    <n v="71.16"/>
    <n v="56.93"/>
    <d v="2015-06-17T00:00:00"/>
    <n v="14.229999999999997"/>
    <s v="M"/>
    <n v="23"/>
    <d v="1961-06-02T00:00:00"/>
    <n v="59.128331665398271"/>
    <s v="Assistant Media Planner"/>
    <s v="Entertainment"/>
    <s v="Mass Customer"/>
    <s v="N"/>
    <s v="No"/>
    <n v="20"/>
    <m/>
  </r>
  <r>
    <n v="15626"/>
    <n v="48"/>
    <x v="1629"/>
    <d v="2017-04-02T00:00:00"/>
    <n v="272"/>
    <b v="0"/>
    <s v="Approved"/>
    <s v="WeareA2B"/>
    <s v="Standard"/>
    <s v="medium"/>
    <s v="medium"/>
    <n v="1762.96"/>
    <n v="950.52"/>
    <d v="2014-07-28T00:00:00"/>
    <n v="812.44"/>
    <s v="M"/>
    <n v="84"/>
    <d v="1991-01-27T00:00:00"/>
    <n v="29.454359062658547"/>
    <n v="0"/>
    <s v="Manufacturing"/>
    <s v="Affluent Customer"/>
    <s v="N"/>
    <s v="Yes"/>
    <n v="2"/>
    <m/>
  </r>
  <r>
    <n v="15657"/>
    <n v="49"/>
    <x v="953"/>
    <d v="2017-04-02T00:00:00"/>
    <n v="272"/>
    <b v="1"/>
    <s v="Approved"/>
    <s v="Trek Bicycles"/>
    <s v="Road"/>
    <s v="medium"/>
    <s v="medium"/>
    <n v="533.51"/>
    <n v="400.13"/>
    <d v="2001-11-25T00:00:00"/>
    <n v="133.38"/>
    <s v="M"/>
    <n v="73"/>
    <d v="1978-02-28T00:00:00"/>
    <n v="42.374907007864024"/>
    <s v="Office Assistant III"/>
    <s v="Property"/>
    <s v="Mass Customer"/>
    <s v="N"/>
    <s v="Yes"/>
    <n v="22"/>
    <m/>
  </r>
  <r>
    <n v="15809"/>
    <n v="34"/>
    <x v="432"/>
    <d v="2017-04-02T00:00:00"/>
    <n v="272"/>
    <b v="0"/>
    <s v="Approved"/>
    <s v="WeareA2B"/>
    <s v="Standard"/>
    <s v="medium"/>
    <s v="medium"/>
    <n v="1231.1500000000001"/>
    <n v="161.6"/>
    <d v="2004-08-17T00:00:00"/>
    <n v="1069.5500000000002"/>
    <s v="M"/>
    <n v="35"/>
    <d v="2001-11-30T00:00:00"/>
    <n v="18.605043994165396"/>
    <s v="Administrative Assistant IV"/>
    <s v="Telecommunications"/>
    <s v="High Net Worth"/>
    <s v="N"/>
    <s v="Yes"/>
    <n v="1"/>
    <m/>
  </r>
  <r>
    <n v="16143"/>
    <n v="41"/>
    <x v="3425"/>
    <d v="2017-04-02T00:00:00"/>
    <n v="272"/>
    <b v="1"/>
    <s v="Approved"/>
    <s v="Solex"/>
    <s v="Road"/>
    <s v="medium"/>
    <s v="medium"/>
    <n v="416.98"/>
    <n v="312.74"/>
    <d v="1997-05-10T00:00:00"/>
    <n v="104.24000000000001"/>
    <s v="F"/>
    <n v="30"/>
    <d v="1997-07-01T00:00:00"/>
    <n v="23.024222076357177"/>
    <s v="Environmental Specialist"/>
    <s v="Manufacturing"/>
    <s v="Affluent Customer"/>
    <s v="N"/>
    <s v="No"/>
    <n v="2"/>
    <m/>
  </r>
  <r>
    <n v="16248"/>
    <n v="43"/>
    <x v="373"/>
    <d v="2017-04-02T00:00:00"/>
    <n v="272"/>
    <b v="0"/>
    <s v="Approved"/>
    <s v="Solex"/>
    <s v="Standard"/>
    <s v="medium"/>
    <s v="medium"/>
    <n v="1151.96"/>
    <n v="649.49"/>
    <d v="1999-12-04T00:00:00"/>
    <n v="502.47"/>
    <s v="F"/>
    <n v="3"/>
    <d v="1977-11-19T00:00:00"/>
    <n v="42.65161933663115"/>
    <s v="Community Outreach Specialist"/>
    <s v="Manufacturing"/>
    <s v="Mass Customer"/>
    <s v="N"/>
    <s v="No"/>
    <n v="12"/>
    <m/>
  </r>
  <r>
    <n v="16620"/>
    <n v="46"/>
    <x v="750"/>
    <d v="2017-04-02T00:00:00"/>
    <n v="272"/>
    <b v="0"/>
    <s v="Approved"/>
    <s v="OHM Cycles"/>
    <s v="Standard"/>
    <s v="low"/>
    <s v="medium"/>
    <n v="1793.43"/>
    <n v="248.82"/>
    <d v="1999-07-20T00:00:00"/>
    <n v="1544.6100000000001"/>
    <s v="F"/>
    <n v="38"/>
    <d v="1967-08-26T00:00:00"/>
    <n v="52.89271522704211"/>
    <s v="Staff Accountant IV"/>
    <s v="n/a"/>
    <s v="High Net Worth"/>
    <s v="N"/>
    <s v="No"/>
    <n v="4"/>
    <m/>
  </r>
  <r>
    <n v="17108"/>
    <n v="94"/>
    <x v="2498"/>
    <d v="2017-04-02T00:00:00"/>
    <n v="272"/>
    <b v="1"/>
    <s v="Approved"/>
    <s v="Giant Bicycles"/>
    <s v="Standard"/>
    <s v="medium"/>
    <s v="large"/>
    <n v="1635.3"/>
    <n v="993.66"/>
    <d v="2013-06-09T00:00:00"/>
    <n v="641.64"/>
    <s v="M"/>
    <n v="43"/>
    <d v="1981-01-19T00:00:00"/>
    <n v="39.481756322932519"/>
    <n v="0"/>
    <s v="n/a"/>
    <s v="Mass Customer"/>
    <s v="N"/>
    <s v="No"/>
    <n v="12"/>
    <m/>
  </r>
  <r>
    <n v="17255"/>
    <n v="42"/>
    <x v="891"/>
    <d v="2017-04-02T00:00:00"/>
    <n v="272"/>
    <b v="0"/>
    <s v="Approved"/>
    <s v="OHM Cycles"/>
    <s v="Road"/>
    <s v="medium"/>
    <s v="small"/>
    <n v="1810"/>
    <n v="1610.9"/>
    <d v="2008-03-19T00:00:00"/>
    <n v="199.09999999999991"/>
    <s v="F"/>
    <n v="45"/>
    <d v="2001-05-19T00:00:00"/>
    <n v="19.139290569507864"/>
    <s v="Technical Writer"/>
    <s v="Manufacturing"/>
    <s v="Mass Customer"/>
    <s v="N"/>
    <s v="No"/>
    <n v="1"/>
    <m/>
  </r>
  <r>
    <n v="17407"/>
    <n v="61"/>
    <x v="2362"/>
    <d v="2017-04-02T00:00:00"/>
    <n v="272"/>
    <b v="1"/>
    <s v="Approved"/>
    <s v="OHM Cycles"/>
    <s v="Standard"/>
    <s v="low"/>
    <s v="medium"/>
    <n v="71.16"/>
    <n v="56.93"/>
    <d v="2015-06-17T00:00:00"/>
    <n v="14.229999999999997"/>
    <s v="M"/>
    <n v="34"/>
    <d v="1994-05-31T00:00:00"/>
    <n v="26.111893309233889"/>
    <s v="Product Engineer"/>
    <s v="Manufacturing"/>
    <s v="Affluent Customer"/>
    <s v="N"/>
    <s v="No"/>
    <n v="1"/>
    <m/>
  </r>
  <r>
    <n v="17453"/>
    <n v="14"/>
    <x v="3133"/>
    <d v="2017-04-02T00:00:00"/>
    <n v="272"/>
    <b v="1"/>
    <s v="Approved"/>
    <s v="Trek Bicycles"/>
    <s v="Standard"/>
    <s v="medium"/>
    <s v="small"/>
    <n v="1386.84"/>
    <n v="1234.29"/>
    <d v="2013-03-12T00:00:00"/>
    <n v="152.54999999999995"/>
    <s v="M"/>
    <n v="98"/>
    <d v="1962-05-20T00:00:00"/>
    <n v="58.163948103754436"/>
    <n v="0"/>
    <s v="Manufacturing"/>
    <s v="Mass Customer"/>
    <s v="N"/>
    <s v="Yes"/>
    <n v="8"/>
    <m/>
  </r>
  <r>
    <n v="17704"/>
    <n v="12"/>
    <x v="3065"/>
    <d v="2017-04-02T00:00:00"/>
    <n v="272"/>
    <b v="0"/>
    <s v="Approved"/>
    <s v="WeareA2B"/>
    <s v="Standard"/>
    <s v="medium"/>
    <s v="medium"/>
    <n v="1231.1500000000001"/>
    <n v="161.6"/>
    <d v="2004-08-17T00:00:00"/>
    <n v="1069.5500000000002"/>
    <s v="M"/>
    <n v="11"/>
    <d v="1996-09-03T00:00:00"/>
    <n v="23.848879610603753"/>
    <s v="Speech Pathologist"/>
    <s v="Financial Services"/>
    <s v="Affluent Customer"/>
    <s v="N"/>
    <s v="No"/>
    <n v="1"/>
    <m/>
  </r>
  <r>
    <n v="17737"/>
    <n v="10"/>
    <x v="212"/>
    <d v="2017-04-02T00:00:00"/>
    <n v="272"/>
    <b v="0"/>
    <s v="Approved"/>
    <s v="Solex"/>
    <s v="Standard"/>
    <s v="medium"/>
    <s v="medium"/>
    <n v="1945.43"/>
    <n v="333.18"/>
    <d v="2002-08-31T00:00:00"/>
    <n v="1612.25"/>
    <s v="F"/>
    <n v="94"/>
    <d v="1968-07-28T00:00:00"/>
    <n v="51.969427555809233"/>
    <s v="Office Assistant III"/>
    <s v="Property"/>
    <s v="High Net Worth"/>
    <s v="N"/>
    <s v="No"/>
    <n v="6"/>
    <m/>
  </r>
  <r>
    <n v="18797"/>
    <n v="16"/>
    <x v="3452"/>
    <d v="2017-04-02T00:00:00"/>
    <n v="272"/>
    <b v="1"/>
    <s v="Approved"/>
    <s v="Norco Bicycles"/>
    <s v="Standard"/>
    <s v="high"/>
    <s v="small"/>
    <n v="1661.92"/>
    <n v="1479.11"/>
    <d v="2010-05-05T00:00:00"/>
    <n v="182.81000000000017"/>
    <s v="M"/>
    <n v="99"/>
    <d v="1986-04-25T00:00:00"/>
    <n v="34.216002898274986"/>
    <s v="Editor"/>
    <s v="Manufacturing"/>
    <s v="Mass Customer"/>
    <s v="N"/>
    <s v="Yes"/>
    <n v="19"/>
    <m/>
  </r>
  <r>
    <n v="19100"/>
    <n v="17"/>
    <x v="2878"/>
    <d v="2017-04-02T00:00:00"/>
    <n v="272"/>
    <b v="1"/>
    <s v="Approved"/>
    <s v="Solex"/>
    <s v="Standard"/>
    <s v="high"/>
    <s v="medium"/>
    <n v="1024.6600000000001"/>
    <n v="614.79999999999995"/>
    <d v="2005-10-22T00:00:00"/>
    <n v="409.86000000000013"/>
    <s v="M"/>
    <n v="9"/>
    <d v="1957-08-28T00:00:00"/>
    <n v="62.89271522704211"/>
    <s v="Analog Circuit Design manager"/>
    <s v="n/a"/>
    <s v="Affluent Customer"/>
    <s v="N"/>
    <s v="Yes"/>
    <n v="6"/>
    <m/>
  </r>
  <r>
    <n v="19299"/>
    <n v="73"/>
    <x v="3010"/>
    <d v="2017-04-02T00:00:00"/>
    <n v="272"/>
    <b v="0"/>
    <s v="Approved"/>
    <s v="Solex"/>
    <s v="Standard"/>
    <s v="medium"/>
    <s v="medium"/>
    <n v="1945.43"/>
    <n v="333.18"/>
    <d v="2002-08-31T00:00:00"/>
    <n v="1612.25"/>
    <s v="M"/>
    <n v="41"/>
    <d v="1995-06-11T00:00:00"/>
    <n v="25.08175632293252"/>
    <s v="Assistant Media Planner"/>
    <s v="Entertainment"/>
    <s v="Affluent Customer"/>
    <s v="N"/>
    <s v="No"/>
    <n v="7"/>
    <m/>
  </r>
  <r>
    <n v="19853"/>
    <n v="7"/>
    <x v="2278"/>
    <d v="2017-04-02T00:00:00"/>
    <n v="272"/>
    <b v="0"/>
    <s v="Approved"/>
    <s v="Trek Bicycles"/>
    <s v="Road"/>
    <s v="low"/>
    <s v="medium"/>
    <n v="980.37"/>
    <n v="234.43"/>
    <d v="2011-04-16T00:00:00"/>
    <n v="745.94"/>
    <s v="M"/>
    <n v="87"/>
    <d v="1979-04-12T00:00:00"/>
    <n v="41.257098788685944"/>
    <s v="Chemical Engineer"/>
    <s v="Manufacturing"/>
    <s v="Mass Customer"/>
    <s v="N"/>
    <s v="Yes"/>
    <n v="10"/>
    <m/>
  </r>
  <r>
    <n v="83"/>
    <n v="0"/>
    <x v="2237"/>
    <d v="2017-04-01T00:00:00"/>
    <n v="273"/>
    <b v="1"/>
    <s v="Approved"/>
    <s v="OHM Cycles"/>
    <s v="Standard"/>
    <s v="medium"/>
    <s v="medium"/>
    <n v="235.63"/>
    <n v="125.07"/>
    <d v="2003-01-05T00:00:00"/>
    <n v="110.56"/>
    <s v="M"/>
    <n v="69"/>
    <d v="1971-07-01T00:00:00"/>
    <n v="49.043400158548955"/>
    <n v="0"/>
    <s v="n/a"/>
    <s v="High Net Worth"/>
    <s v="N"/>
    <s v="Yes"/>
    <n v="7"/>
    <m/>
  </r>
  <r>
    <n v="126"/>
    <n v="53"/>
    <x v="2375"/>
    <d v="2017-04-01T00:00:00"/>
    <n v="273"/>
    <b v="0"/>
    <s v="Approved"/>
    <s v="OHM Cycles"/>
    <s v="Standard"/>
    <s v="medium"/>
    <s v="medium"/>
    <n v="795.34"/>
    <n v="101.58"/>
    <d v="2003-07-21T00:00:00"/>
    <n v="693.76"/>
    <s v="M"/>
    <n v="77"/>
    <d v="1985-02-12T00:00:00"/>
    <n v="35.413263172247589"/>
    <n v="0"/>
    <s v="Financial Services"/>
    <s v="Affluent Customer"/>
    <s v="N"/>
    <s v="Yes"/>
    <n v="20"/>
    <m/>
  </r>
  <r>
    <n v="1044"/>
    <n v="54"/>
    <x v="1885"/>
    <d v="2017-04-01T00:00:00"/>
    <n v="273"/>
    <b v="1"/>
    <s v="Approved"/>
    <s v="WeareA2B"/>
    <s v="Standard"/>
    <s v="medium"/>
    <s v="medium"/>
    <n v="1807.45"/>
    <n v="778.69"/>
    <d v="1992-10-02T00:00:00"/>
    <n v="1028.76"/>
    <s v="F"/>
    <n v="60"/>
    <d v="1987-05-08T00:00:00"/>
    <n v="33.180386459918822"/>
    <s v="Internal Auditor"/>
    <s v="Entertainment"/>
    <s v="High Net Worth"/>
    <s v="N"/>
    <s v="Yes"/>
    <n v="5"/>
    <m/>
  </r>
  <r>
    <n v="1911"/>
    <n v="0"/>
    <x v="3395"/>
    <d v="2017-04-01T00:00:00"/>
    <n v="273"/>
    <b v="1"/>
    <s v="Approved"/>
    <s v="Norco Bicycles"/>
    <s v="Road"/>
    <s v="medium"/>
    <s v="medium"/>
    <n v="543.39"/>
    <n v="407.54"/>
    <d v="2016-11-22T00:00:00"/>
    <n v="135.84999999999997"/>
    <s v="M"/>
    <n v="21"/>
    <d v="1989-09-01T00:00:00"/>
    <n v="30.859838514713342"/>
    <s v="Web Developer II"/>
    <s v="Entertainment"/>
    <s v="High Net Worth"/>
    <s v="N"/>
    <s v="No"/>
    <n v="6"/>
    <m/>
  </r>
  <r>
    <n v="1930"/>
    <n v="69"/>
    <x v="831"/>
    <d v="2017-04-01T00:00:00"/>
    <n v="273"/>
    <b v="1"/>
    <s v="Approved"/>
    <s v="Giant Bicycles"/>
    <s v="Road"/>
    <s v="medium"/>
    <s v="medium"/>
    <n v="792.9"/>
    <n v="594.67999999999995"/>
    <d v="2015-04-11T00:00:00"/>
    <n v="198.22000000000003"/>
    <s v="F"/>
    <n v="30"/>
    <d v="1988-03-01T00:00:00"/>
    <n v="32.363948103754439"/>
    <s v="Automation Specialist I"/>
    <s v="Manufacturing"/>
    <s v="Mass Customer"/>
    <s v="N"/>
    <s v="Yes"/>
    <n v="6"/>
    <m/>
  </r>
  <r>
    <n v="2146"/>
    <n v="8"/>
    <x v="782"/>
    <d v="2017-04-01T00:00:00"/>
    <n v="273"/>
    <b v="1"/>
    <s v="Approved"/>
    <s v="Solex"/>
    <s v="Road"/>
    <s v="medium"/>
    <s v="small"/>
    <n v="1703.52"/>
    <n v="1516.13"/>
    <d v="2011-04-16T00:00:00"/>
    <n v="187.38999999999987"/>
    <s v="F"/>
    <n v="32"/>
    <d v="1973-06-28T00:00:00"/>
    <n v="47.048879610603755"/>
    <s v="Associate Professor"/>
    <s v="Financial Services"/>
    <s v="Mass Customer"/>
    <s v="N"/>
    <s v="No"/>
    <n v="10"/>
    <m/>
  </r>
  <r>
    <n v="2370"/>
    <n v="45"/>
    <x v="1972"/>
    <d v="2017-04-01T00:00:00"/>
    <n v="273"/>
    <b v="0"/>
    <s v="Approved"/>
    <s v="Solex"/>
    <s v="Standard"/>
    <s v="medium"/>
    <s v="medium"/>
    <n v="441.49"/>
    <n v="84.99"/>
    <d v="1993-04-12T00:00:00"/>
    <n v="356.5"/>
    <s v="M"/>
    <n v="89"/>
    <d v="1969-02-01T00:00:00"/>
    <n v="51.454359062658547"/>
    <s v="Software Test Engineer II"/>
    <s v="Manufacturing"/>
    <s v="Mass Customer"/>
    <s v="N"/>
    <s v="No"/>
    <n v="8"/>
    <m/>
  </r>
  <r>
    <n v="2451"/>
    <n v="90"/>
    <x v="1485"/>
    <d v="2017-04-01T00:00:00"/>
    <n v="273"/>
    <b v="0"/>
    <s v="Approved"/>
    <s v="Norco Bicycles"/>
    <s v="Standard"/>
    <s v="low"/>
    <s v="medium"/>
    <n v="363.01"/>
    <n v="290.41000000000003"/>
    <d v="2005-05-10T00:00:00"/>
    <n v="72.599999999999966"/>
    <s v="M"/>
    <n v="42"/>
    <d v="1979-03-19T00:00:00"/>
    <n v="41.322852213343481"/>
    <s v="Human Resources Assistant II"/>
    <s v="Health"/>
    <s v="Mass Customer"/>
    <s v="N"/>
    <s v="No"/>
    <n v="3"/>
    <m/>
  </r>
  <r>
    <n v="2551"/>
    <n v="90"/>
    <x v="116"/>
    <d v="2017-04-01T00:00:00"/>
    <n v="273"/>
    <b v="0"/>
    <s v="Approved"/>
    <s v="Solex"/>
    <s v="Standard"/>
    <s v="low"/>
    <s v="medium"/>
    <n v="945.04"/>
    <n v="507.58"/>
    <d v="1997-05-10T00:00:00"/>
    <n v="437.46"/>
    <s v="F"/>
    <n v="14"/>
    <d v="1965-04-13T00:00:00"/>
    <n v="55.262578240740737"/>
    <s v="Account Representative II"/>
    <s v="Health"/>
    <s v="High Net Worth"/>
    <s v="N"/>
    <s v="Yes"/>
    <n v="18"/>
    <m/>
  </r>
  <r>
    <n v="2660"/>
    <n v="87"/>
    <x v="2239"/>
    <d v="2017-04-01T00:00:00"/>
    <n v="273"/>
    <b v="0"/>
    <s v="Approved"/>
    <s v="OHM Cycles"/>
    <s v="Standard"/>
    <s v="medium"/>
    <s v="medium"/>
    <n v="1636.9"/>
    <n v="44.71"/>
    <d v="2006-05-22T00:00:00"/>
    <n v="1592.19"/>
    <s v="F"/>
    <n v="46"/>
    <d v="1973-04-26T00:00:00"/>
    <n v="47.221482350329779"/>
    <s v="Paralegal"/>
    <s v="Financial Services"/>
    <s v="High Net Worth"/>
    <s v="N"/>
    <s v="Yes"/>
    <n v="11"/>
    <m/>
  </r>
  <r>
    <n v="3524"/>
    <n v="3"/>
    <x v="2915"/>
    <d v="2017-04-01T00:00:00"/>
    <n v="273"/>
    <b v="1"/>
    <s v="Approved"/>
    <s v="Trek Bicycles"/>
    <s v="Standard"/>
    <s v="medium"/>
    <s v="large"/>
    <n v="2091.4699999999998"/>
    <n v="388.92"/>
    <d v="2000-05-22T00:00:00"/>
    <n v="1702.5499999999997"/>
    <s v="M"/>
    <n v="43"/>
    <d v="1973-04-10T00:00:00"/>
    <n v="47.265317966768137"/>
    <s v="Human Resources Manager"/>
    <s v="Manufacturing"/>
    <s v="Mass Customer"/>
    <s v="N"/>
    <s v="Yes"/>
    <n v="7"/>
    <m/>
  </r>
  <r>
    <n v="4492"/>
    <n v="2"/>
    <x v="2673"/>
    <d v="2017-04-01T00:00:00"/>
    <n v="273"/>
    <b v="1"/>
    <s v="Approved"/>
    <s v="Solex"/>
    <s v="Standard"/>
    <s v="medium"/>
    <s v="medium"/>
    <n v="71.489999999999995"/>
    <n v="53.62"/>
    <d v="2014-03-03T00:00:00"/>
    <n v="17.869999999999997"/>
    <s v="M"/>
    <n v="34"/>
    <d v="1995-06-12T00:00:00"/>
    <n v="25.079016596905124"/>
    <s v="Research Associate"/>
    <s v="n/a"/>
    <s v="Affluent Customer"/>
    <s v="N"/>
    <s v="Yes"/>
    <n v="5"/>
    <m/>
  </r>
  <r>
    <n v="5099"/>
    <n v="62"/>
    <x v="2443"/>
    <d v="2017-04-01T00:00:00"/>
    <n v="273"/>
    <b v="0"/>
    <s v="Approved"/>
    <s v="Solex"/>
    <s v="Standard"/>
    <s v="medium"/>
    <s v="medium"/>
    <n v="478.16"/>
    <n v="298.72000000000003"/>
    <d v="1993-06-23T00:00:00"/>
    <n v="179.44"/>
    <s v="M"/>
    <n v="6"/>
    <d v="1983-08-23T00:00:00"/>
    <n v="36.88997550101471"/>
    <s v="Cost Accountant"/>
    <s v="Financial Services"/>
    <s v="Affluent Customer"/>
    <s v="N"/>
    <s v="No"/>
    <n v="17"/>
    <m/>
  </r>
  <r>
    <n v="5922"/>
    <n v="8"/>
    <x v="3269"/>
    <d v="2017-04-01T00:00:00"/>
    <n v="273"/>
    <b v="1"/>
    <s v="Approved"/>
    <s v="Solex"/>
    <s v="Road"/>
    <s v="medium"/>
    <s v="small"/>
    <n v="1703.52"/>
    <n v="1516.13"/>
    <d v="2011-04-16T00:00:00"/>
    <n v="187.38999999999987"/>
    <s v="M"/>
    <n v="58"/>
    <d v="1977-11-13T00:00:00"/>
    <n v="42.668057692795536"/>
    <s v="Social Worker"/>
    <s v="Health"/>
    <s v="Mass Customer"/>
    <s v="N"/>
    <s v="No"/>
    <n v="15"/>
    <m/>
  </r>
  <r>
    <n v="6046"/>
    <n v="21"/>
    <x v="1274"/>
    <d v="2017-04-01T00:00:00"/>
    <n v="273"/>
    <b v="0"/>
    <s v="Approved"/>
    <s v="Solex"/>
    <s v="Standard"/>
    <s v="medium"/>
    <s v="large"/>
    <n v="1071.23"/>
    <n v="380.74"/>
    <d v="1996-04-05T00:00:00"/>
    <n v="690.49"/>
    <s v="F"/>
    <n v="7"/>
    <d v="1973-07-28T00:00:00"/>
    <n v="46.966687829781833"/>
    <s v="Senior Sales Associate"/>
    <s v="Argiculture"/>
    <s v="Affluent Customer"/>
    <s v="N"/>
    <s v="Yes"/>
    <n v="8"/>
    <m/>
  </r>
  <r>
    <n v="6438"/>
    <n v="46"/>
    <x v="1913"/>
    <d v="2017-04-01T00:00:00"/>
    <n v="273"/>
    <b v="1"/>
    <s v="Approved"/>
    <s v="Solex"/>
    <s v="Standard"/>
    <s v="low"/>
    <s v="medium"/>
    <n v="1289.8499999999999"/>
    <n v="74.510000000000005"/>
    <d v="2007-12-11T00:00:00"/>
    <n v="1215.3399999999999"/>
    <s v="F"/>
    <n v="67"/>
    <d v="1996-03-12T00:00:00"/>
    <n v="24.328331665398274"/>
    <s v="Automation Specialist III"/>
    <s v="Manufacturing"/>
    <s v="Affluent Customer"/>
    <s v="N"/>
    <s v="No"/>
    <n v="3"/>
    <m/>
  </r>
  <r>
    <n v="6717"/>
    <n v="30"/>
    <x v="16"/>
    <d v="2017-04-01T00:00:00"/>
    <n v="273"/>
    <b v="1"/>
    <s v="Approved"/>
    <s v="Solex"/>
    <s v="Standard"/>
    <s v="high"/>
    <s v="medium"/>
    <n v="748.17"/>
    <n v="448.9"/>
    <d v="2003-03-18T00:00:00"/>
    <n v="299.27"/>
    <s v="F"/>
    <n v="1"/>
    <d v="1978-12-02T00:00:00"/>
    <n v="41.616002898274985"/>
    <s v="Computer Systems Analyst I"/>
    <s v="n/a"/>
    <s v="Mass Customer"/>
    <s v="N"/>
    <s v="Yes"/>
    <n v="16"/>
    <m/>
  </r>
  <r>
    <n v="7302"/>
    <n v="24"/>
    <x v="2018"/>
    <d v="2017-04-01T00:00:00"/>
    <n v="273"/>
    <b v="1"/>
    <s v="Approved"/>
    <s v="Solex"/>
    <s v="Road"/>
    <s v="medium"/>
    <s v="large"/>
    <n v="1777.8"/>
    <n v="820.78"/>
    <d v="2011-05-07T00:00:00"/>
    <n v="957.02"/>
    <s v="F"/>
    <n v="62"/>
    <d v="1989-07-16T00:00:00"/>
    <n v="30.988605638001012"/>
    <s v="Chemical Engineer"/>
    <s v="Manufacturing"/>
    <s v="Mass Customer"/>
    <s v="N"/>
    <s v="Yes"/>
    <n v="2"/>
    <m/>
  </r>
  <r>
    <n v="8259"/>
    <n v="2"/>
    <x v="158"/>
    <d v="2017-04-01T00:00:00"/>
    <n v="273"/>
    <b v="1"/>
    <s v="Approved"/>
    <s v="Solex"/>
    <s v="Standard"/>
    <s v="medium"/>
    <s v="medium"/>
    <n v="71.489999999999995"/>
    <n v="53.62"/>
    <d v="2012-12-02T00:00:00"/>
    <n v="17.869999999999997"/>
    <s v="M"/>
    <n v="47"/>
    <d v="1979-12-15T00:00:00"/>
    <n v="40.58038645991882"/>
    <s v="Editor"/>
    <s v="Health"/>
    <s v="Mass Customer"/>
    <s v="N"/>
    <s v="No"/>
    <n v="16"/>
    <m/>
  </r>
  <r>
    <n v="8265"/>
    <n v="100"/>
    <x v="2981"/>
    <d v="2017-04-01T00:00:00"/>
    <n v="273"/>
    <b v="1"/>
    <s v="Approved"/>
    <s v="Trek Bicycles"/>
    <s v="Standard"/>
    <s v="medium"/>
    <s v="small"/>
    <n v="1386.84"/>
    <n v="1234.29"/>
    <d v="1994-09-09T00:00:00"/>
    <n v="152.54999999999995"/>
    <s v="M"/>
    <n v="19"/>
    <d v="1956-10-02T00:00:00"/>
    <n v="63.796824816083202"/>
    <s v="Senior Sales Associate"/>
    <s v="Health"/>
    <s v="High Net Worth"/>
    <s v="N"/>
    <s v="Yes"/>
    <n v="15"/>
    <m/>
  </r>
  <r>
    <n v="8377"/>
    <n v="17"/>
    <x v="1846"/>
    <d v="2017-04-01T00:00:00"/>
    <n v="273"/>
    <b v="1"/>
    <s v="Approved"/>
    <s v="WeareA2B"/>
    <s v="Touring"/>
    <s v="medium"/>
    <s v="large"/>
    <n v="1362.99"/>
    <n v="57.74"/>
    <d v="2002-10-10T00:00:00"/>
    <n v="1305.25"/>
    <s v="F"/>
    <n v="80"/>
    <d v="1979-07-19T00:00:00"/>
    <n v="40.988605638001012"/>
    <s v="Junior Executive"/>
    <s v="Manufacturing"/>
    <s v="High Net Worth"/>
    <s v="N"/>
    <s v="Yes"/>
    <n v="16"/>
    <m/>
  </r>
  <r>
    <n v="8383"/>
    <n v="65"/>
    <x v="981"/>
    <d v="2017-04-01T00:00:00"/>
    <n v="273"/>
    <b v="0"/>
    <s v="Approved"/>
    <s v="WeareA2B"/>
    <s v="Standard"/>
    <s v="medium"/>
    <s v="medium"/>
    <n v="1807.45"/>
    <n v="778.69"/>
    <d v="2016-12-06T00:00:00"/>
    <n v="1028.76"/>
    <s v="F"/>
    <n v="0"/>
    <d v="1991-03-10T00:00:00"/>
    <n v="29.339290569507863"/>
    <s v="Physical Therapy Assistant"/>
    <s v="Financial Services"/>
    <s v="Affluent Customer"/>
    <s v="N"/>
    <s v="Yes"/>
    <n v="9"/>
    <m/>
  </r>
  <r>
    <n v="9378"/>
    <n v="19"/>
    <x v="3133"/>
    <d v="2017-04-01T00:00:00"/>
    <n v="273"/>
    <b v="1"/>
    <s v="Approved"/>
    <s v="OHM Cycles"/>
    <s v="Road"/>
    <s v="high"/>
    <s v="large"/>
    <n v="12.01"/>
    <n v="7.21"/>
    <d v="2009-03-08T00:00:00"/>
    <n v="4.8"/>
    <s v="M"/>
    <n v="98"/>
    <d v="1962-05-20T00:00:00"/>
    <n v="58.163948103754436"/>
    <n v="0"/>
    <s v="Manufacturing"/>
    <s v="Mass Customer"/>
    <s v="N"/>
    <s v="Yes"/>
    <n v="8"/>
    <m/>
  </r>
  <r>
    <n v="9625"/>
    <n v="1"/>
    <x v="2641"/>
    <d v="2017-04-01T00:00:00"/>
    <n v="273"/>
    <b v="0"/>
    <s v="Approved"/>
    <s v="Giant Bicycles"/>
    <s v="Standard"/>
    <s v="medium"/>
    <s v="medium"/>
    <n v="1403.5"/>
    <n v="954.82"/>
    <d v="2005-08-09T00:00:00"/>
    <n v="448.67999999999995"/>
    <s v="M"/>
    <n v="35"/>
    <d v="1970-07-08T00:00:00"/>
    <n v="50.024222076357177"/>
    <s v="Actuary"/>
    <s v="Financial Services"/>
    <s v="Mass Customer"/>
    <s v="N"/>
    <s v="Yes"/>
    <n v="11"/>
    <m/>
  </r>
  <r>
    <n v="9703"/>
    <n v="38"/>
    <x v="2407"/>
    <d v="2017-04-01T00:00:00"/>
    <n v="273"/>
    <b v="1"/>
    <s v="Approved"/>
    <s v="Solex"/>
    <s v="Standard"/>
    <s v="medium"/>
    <s v="medium"/>
    <n v="1577.53"/>
    <n v="826.51"/>
    <d v="2011-03-16T00:00:00"/>
    <n v="751.02"/>
    <s v="F"/>
    <n v="88"/>
    <d v="1978-02-22T00:00:00"/>
    <n v="42.39134536402841"/>
    <s v="Web Designer III"/>
    <s v="Manufacturing"/>
    <s v="Mass Customer"/>
    <s v="N"/>
    <s v="No"/>
    <n v="11"/>
    <m/>
  </r>
  <r>
    <n v="10031"/>
    <n v="43"/>
    <x v="1551"/>
    <d v="2017-04-01T00:00:00"/>
    <n v="273"/>
    <b v="0"/>
    <s v="Approved"/>
    <s v="Norco Bicycles"/>
    <s v="Standard"/>
    <s v="medium"/>
    <s v="medium"/>
    <n v="1555.58"/>
    <n v="818.01"/>
    <d v="2003-09-09T00:00:00"/>
    <n v="737.56999999999994"/>
    <s v="M"/>
    <n v="36"/>
    <d v="1992-11-04T00:00:00"/>
    <n v="27.681756322932518"/>
    <s v="Account Coordinator"/>
    <s v="Manufacturing"/>
    <s v="High Net Worth"/>
    <s v="N"/>
    <s v="No"/>
    <n v="7"/>
    <m/>
  </r>
  <r>
    <n v="10608"/>
    <n v="74"/>
    <x v="3178"/>
    <d v="2017-04-01T00:00:00"/>
    <n v="273"/>
    <b v="0"/>
    <s v="Approved"/>
    <s v="WeareA2B"/>
    <s v="Standard"/>
    <s v="medium"/>
    <s v="medium"/>
    <n v="1228.07"/>
    <n v="400.91"/>
    <d v="2000-05-22T00:00:00"/>
    <n v="827.15999999999985"/>
    <s v="F"/>
    <n v="11"/>
    <d v="1991-11-29T00:00:00"/>
    <n v="28.616002898274985"/>
    <s v="Financial Analyst"/>
    <s v="Financial Services"/>
    <s v="Mass Customer"/>
    <s v="N"/>
    <s v="Yes"/>
    <n v="10"/>
    <m/>
  </r>
  <r>
    <n v="11196"/>
    <n v="21"/>
    <x v="3088"/>
    <d v="2017-04-01T00:00:00"/>
    <n v="273"/>
    <b v="1"/>
    <s v="Approved"/>
    <s v="Solex"/>
    <s v="Standard"/>
    <s v="medium"/>
    <s v="large"/>
    <n v="1071.23"/>
    <n v="380.74"/>
    <d v="1993-05-26T00:00:00"/>
    <n v="690.49"/>
    <s v="F"/>
    <n v="45"/>
    <d v="1978-11-09T00:00:00"/>
    <n v="41.679016596905122"/>
    <s v="Professor"/>
    <s v="Financial Services"/>
    <s v="Affluent Customer"/>
    <s v="N"/>
    <s v="Yes"/>
    <n v="21"/>
    <m/>
  </r>
  <r>
    <n v="11242"/>
    <n v="29"/>
    <x v="2156"/>
    <d v="2017-04-01T00:00:00"/>
    <n v="273"/>
    <b v="0"/>
    <s v="Approved"/>
    <s v="Norco Bicycles"/>
    <s v="Road"/>
    <s v="medium"/>
    <s v="medium"/>
    <n v="543.39"/>
    <n v="407.54"/>
    <d v="2016-11-22T00:00:00"/>
    <n v="135.84999999999997"/>
    <s v="F"/>
    <n v="40"/>
    <d v="1953-10-12T00:00:00"/>
    <n v="66.77216728183663"/>
    <s v="Social Worker"/>
    <s v="Health"/>
    <s v="Mass Customer"/>
    <s v="N"/>
    <s v="Yes"/>
    <n v="12"/>
    <m/>
  </r>
  <r>
    <n v="13048"/>
    <n v="25"/>
    <x v="2700"/>
    <d v="2017-04-01T00:00:00"/>
    <n v="273"/>
    <b v="1"/>
    <s v="Approved"/>
    <s v="Giant Bicycles"/>
    <s v="Road"/>
    <s v="medium"/>
    <s v="medium"/>
    <n v="1538.99"/>
    <n v="829.65"/>
    <d v="2016-02-04T00:00:00"/>
    <n v="709.34"/>
    <s v="M"/>
    <n v="90"/>
    <d v="1997-06-23T00:00:00"/>
    <n v="23.046139884576355"/>
    <s v="Internal Auditor"/>
    <s v="Manufacturing"/>
    <s v="Mass Customer"/>
    <s v="N"/>
    <s v="No"/>
    <n v="2"/>
    <m/>
  </r>
  <r>
    <n v="13085"/>
    <n v="15"/>
    <x v="1126"/>
    <d v="2017-04-01T00:00:00"/>
    <n v="273"/>
    <b v="1"/>
    <s v="Approved"/>
    <s v="Norco Bicycles"/>
    <s v="Standard"/>
    <s v="low"/>
    <s v="medium"/>
    <n v="958.74"/>
    <n v="748.9"/>
    <d v="1993-10-02T00:00:00"/>
    <n v="209.84000000000003"/>
    <s v="F"/>
    <n v="64"/>
    <d v="1967-04-01T00:00:00"/>
    <n v="53.295454953069509"/>
    <s v="Assistant Media Planner"/>
    <s v="Entertainment"/>
    <s v="Mass Customer"/>
    <s v="N"/>
    <s v="Yes"/>
    <n v="11"/>
    <m/>
  </r>
  <r>
    <n v="13298"/>
    <n v="64"/>
    <x v="873"/>
    <d v="2017-04-01T00:00:00"/>
    <n v="273"/>
    <b v="1"/>
    <s v="Approved"/>
    <s v="Giant Bicycles"/>
    <s v="Standard"/>
    <s v="high"/>
    <s v="small"/>
    <n v="1977.36"/>
    <n v="1759.85"/>
    <d v="2010-11-05T00:00:00"/>
    <n v="217.51"/>
    <s v="M"/>
    <n v="47"/>
    <d v="1967-04-23T00:00:00"/>
    <n v="53.235180980466765"/>
    <s v="Assistant Media Planner"/>
    <s v="Entertainment"/>
    <s v="High Net Worth"/>
    <s v="N"/>
    <s v="Yes"/>
    <n v="16"/>
    <m/>
  </r>
  <r>
    <n v="13515"/>
    <n v="39"/>
    <x v="2430"/>
    <d v="2017-04-01T00:00:00"/>
    <n v="273"/>
    <b v="1"/>
    <s v="Approved"/>
    <s v="Giant Bicycles"/>
    <s v="Standard"/>
    <s v="medium"/>
    <s v="large"/>
    <n v="1812.75"/>
    <n v="582.48"/>
    <d v="2010-06-07T00:00:00"/>
    <n v="1230.27"/>
    <s v="F"/>
    <n v="29"/>
    <d v="1996-12-15T00:00:00"/>
    <n v="23.566687829781834"/>
    <n v="0"/>
    <s v="Retail"/>
    <s v="Affluent Customer"/>
    <s v="N"/>
    <s v="Yes"/>
    <n v="2"/>
    <m/>
  </r>
  <r>
    <n v="13561"/>
    <n v="57"/>
    <x v="2800"/>
    <d v="2017-04-01T00:00:00"/>
    <n v="273"/>
    <b v="1"/>
    <s v="Approved"/>
    <s v="WeareA2B"/>
    <s v="Touring"/>
    <s v="medium"/>
    <s v="large"/>
    <n v="1890.39"/>
    <n v="260.14"/>
    <d v="1993-06-23T00:00:00"/>
    <n v="1630.25"/>
    <s v="M"/>
    <n v="49"/>
    <d v="1960-09-08T00:00:00"/>
    <n v="59.859838514713338"/>
    <s v="VP Sales"/>
    <s v="Manufacturing"/>
    <s v="Affluent Customer"/>
    <s v="N"/>
    <s v="Yes"/>
    <n v="14"/>
    <m/>
  </r>
  <r>
    <n v="13579"/>
    <n v="0"/>
    <x v="804"/>
    <d v="2017-04-01T00:00:00"/>
    <n v="273"/>
    <b v="0"/>
    <s v="Approved"/>
    <s v="Norco Bicycles"/>
    <s v="Road"/>
    <s v="medium"/>
    <s v="medium"/>
    <n v="544.04999999999995"/>
    <n v="376.84"/>
    <d v="2005-10-22T00:00:00"/>
    <n v="167.20999999999998"/>
    <s v="F"/>
    <n v="47"/>
    <d v="1985-12-27T00:00:00"/>
    <n v="34.542030295535262"/>
    <s v="Physical Therapy Assistant"/>
    <s v="Manufacturing"/>
    <s v="High Net Worth"/>
    <s v="N"/>
    <s v="No"/>
    <n v="15"/>
    <m/>
  </r>
  <r>
    <n v="13898"/>
    <n v="50"/>
    <x v="2858"/>
    <d v="2017-04-01T00:00:00"/>
    <n v="273"/>
    <b v="0"/>
    <s v="Approved"/>
    <s v="WeareA2B"/>
    <s v="Standard"/>
    <s v="medium"/>
    <s v="small"/>
    <n v="175.89"/>
    <n v="131.91999999999999"/>
    <d v="2003-02-16T00:00:00"/>
    <n v="43.97"/>
    <s v="F"/>
    <n v="41"/>
    <d v="1978-02-11T00:00:00"/>
    <n v="42.421482350329782"/>
    <s v="Safety Technician II"/>
    <s v="Manufacturing"/>
    <s v="Affluent Customer"/>
    <s v="N"/>
    <s v="No"/>
    <n v="12"/>
    <m/>
  </r>
  <r>
    <n v="14237"/>
    <n v="71"/>
    <x v="1373"/>
    <d v="2017-04-01T00:00:00"/>
    <n v="273"/>
    <b v="1"/>
    <s v="Approved"/>
    <s v="Solex"/>
    <s v="Standard"/>
    <s v="high"/>
    <s v="large"/>
    <n v="1842.92"/>
    <n v="1105.75"/>
    <d v="1995-10-24T00:00:00"/>
    <n v="737.17000000000007"/>
    <s v="M"/>
    <n v="35"/>
    <d v="1996-03-02T00:00:00"/>
    <n v="24.355728925672246"/>
    <s v="Software Consultant"/>
    <s v="Property"/>
    <s v="Mass Customer"/>
    <s v="N"/>
    <s v="No"/>
    <n v="2"/>
    <m/>
  </r>
  <r>
    <n v="14394"/>
    <n v="49"/>
    <x v="3202"/>
    <d v="2017-04-01T00:00:00"/>
    <n v="273"/>
    <b v="1"/>
    <s v="Approved"/>
    <s v="Solex"/>
    <s v="Standard"/>
    <s v="medium"/>
    <s v="large"/>
    <n v="1061.56"/>
    <n v="733.58"/>
    <d v="2012-05-18T00:00:00"/>
    <n v="327.9799999999999"/>
    <s v="M"/>
    <n v="37"/>
    <d v="1962-02-07T00:00:00"/>
    <n v="58.443400158548961"/>
    <n v="0"/>
    <s v="Manufacturing"/>
    <s v="High Net Worth"/>
    <s v="N"/>
    <s v="Yes"/>
    <n v="19"/>
    <m/>
  </r>
  <r>
    <n v="14541"/>
    <n v="34"/>
    <x v="968"/>
    <d v="2017-04-01T00:00:00"/>
    <n v="273"/>
    <b v="0"/>
    <s v="Approved"/>
    <s v="WeareA2B"/>
    <s v="Standard"/>
    <s v="medium"/>
    <s v="medium"/>
    <n v="1231.1500000000001"/>
    <n v="161.6"/>
    <d v="2010-11-05T00:00:00"/>
    <n v="1069.5500000000002"/>
    <s v="F"/>
    <n v="19"/>
    <d v="1965-11-22T00:00:00"/>
    <n v="54.65161933663115"/>
    <s v="Human Resources Manager"/>
    <s v="Financial Services"/>
    <s v="High Net Worth"/>
    <s v="N"/>
    <s v="Yes"/>
    <n v="12"/>
    <m/>
  </r>
  <r>
    <n v="14684"/>
    <n v="18"/>
    <x v="2281"/>
    <d v="2017-04-01T00:00:00"/>
    <n v="273"/>
    <b v="0"/>
    <s v="Approved"/>
    <s v="Solex"/>
    <s v="Standard"/>
    <s v="medium"/>
    <s v="medium"/>
    <n v="575.27"/>
    <n v="431.45"/>
    <d v="2016-02-04T00:00:00"/>
    <n v="143.82"/>
    <s v="M"/>
    <n v="17"/>
    <d v="1982-01-06T00:00:00"/>
    <n v="38.517372761288684"/>
    <n v="0"/>
    <s v="n/a"/>
    <s v="Affluent Customer"/>
    <s v="N"/>
    <s v="Yes"/>
    <n v="15"/>
    <m/>
  </r>
  <r>
    <n v="15291"/>
    <n v="28"/>
    <x v="295"/>
    <d v="2017-04-01T00:00:00"/>
    <n v="273"/>
    <b v="1"/>
    <s v="Approved"/>
    <s v="Norco Bicycles"/>
    <s v="Standard"/>
    <s v="medium"/>
    <s v="small"/>
    <n v="1216.1400000000001"/>
    <n v="1082.3599999999999"/>
    <d v="2006-11-10T00:00:00"/>
    <n v="133.7800000000002"/>
    <s v="M"/>
    <n v="72"/>
    <d v="1976-12-02T00:00:00"/>
    <n v="43.616002898274985"/>
    <s v="Accounting Assistant III"/>
    <s v="Financial Services"/>
    <s v="Mass Customer"/>
    <s v="N"/>
    <s v="Yes"/>
    <n v="21"/>
    <m/>
  </r>
  <r>
    <n v="15488"/>
    <n v="64"/>
    <x v="793"/>
    <d v="2017-04-01T00:00:00"/>
    <n v="273"/>
    <b v="1"/>
    <s v="Approved"/>
    <s v="Giant Bicycles"/>
    <s v="Standard"/>
    <s v="high"/>
    <s v="small"/>
    <n v="1977.36"/>
    <n v="1759.85"/>
    <d v="2015-05-21T00:00:00"/>
    <n v="217.51"/>
    <s v="M"/>
    <n v="73"/>
    <d v="1998-12-30T00:00:00"/>
    <n v="21.525591939370877"/>
    <s v="Financial Analyst"/>
    <s v="Financial Services"/>
    <s v="High Net Worth"/>
    <s v="N"/>
    <s v="Yes"/>
    <n v="3"/>
    <m/>
  </r>
  <r>
    <n v="15030"/>
    <n v="50"/>
    <x v="1224"/>
    <d v="2017-11-12T00:00:00"/>
    <m/>
    <m/>
    <s v="Approved"/>
    <s v="WeareA2B"/>
    <s v="Standard"/>
    <s v="medium"/>
    <s v="small"/>
    <n v="175.89"/>
    <n v="131.91999999999999"/>
    <n v="37668"/>
    <m/>
    <m/>
    <m/>
    <m/>
    <m/>
    <m/>
    <m/>
    <m/>
    <m/>
    <m/>
    <m/>
    <m/>
  </r>
  <r>
    <n v="15538"/>
    <n v="68"/>
    <x v="500"/>
    <d v="2017-04-01T00:00:00"/>
    <n v="273"/>
    <b v="1"/>
    <s v="Approved"/>
    <s v="OHM Cycles"/>
    <s v="Standard"/>
    <s v="medium"/>
    <s v="medium"/>
    <n v="1636.9"/>
    <n v="44.71"/>
    <d v="2010-08-20T00:00:00"/>
    <n v="1592.19"/>
    <s v="M"/>
    <n v="51"/>
    <d v="1987-04-15T00:00:00"/>
    <n v="33.243400158548958"/>
    <s v="Engineer I"/>
    <s v="Manufacturing"/>
    <s v="Mass Customer"/>
    <s v="N"/>
    <s v="No"/>
    <n v="17"/>
    <m/>
  </r>
  <r>
    <n v="15559"/>
    <n v="100"/>
    <x v="1727"/>
    <d v="2017-04-01T00:00:00"/>
    <n v="273"/>
    <b v="0"/>
    <s v="Approved"/>
    <s v="Trek Bicycles"/>
    <s v="Standard"/>
    <s v="medium"/>
    <s v="small"/>
    <n v="1386.84"/>
    <n v="1234.29"/>
    <d v="2003-08-05T00:00:00"/>
    <n v="152.54999999999995"/>
    <s v="M"/>
    <n v="24"/>
    <d v="1976-11-17T00:00:00"/>
    <n v="43.657098788685943"/>
    <s v="Assistant Professor"/>
    <s v="Manufacturing"/>
    <s v="High Net Worth"/>
    <s v="N"/>
    <s v="No"/>
    <n v="13"/>
    <m/>
  </r>
  <r>
    <n v="15576"/>
    <n v="68"/>
    <x v="2089"/>
    <d v="2017-04-01T00:00:00"/>
    <n v="273"/>
    <b v="1"/>
    <s v="Approved"/>
    <s v="OHM Cycles"/>
    <s v="Standard"/>
    <s v="medium"/>
    <s v="medium"/>
    <n v="1636.9"/>
    <n v="44.71"/>
    <d v="2000-05-22T00:00:00"/>
    <n v="1592.19"/>
    <s v="M"/>
    <n v="44"/>
    <d v="1979-03-01T00:00:00"/>
    <n v="41.372167281836632"/>
    <s v="Engineer I"/>
    <s v="Manufacturing"/>
    <s v="Affluent Customer"/>
    <s v="N"/>
    <s v="Yes"/>
    <n v="16"/>
    <m/>
  </r>
  <r>
    <n v="15860"/>
    <n v="84"/>
    <x v="2186"/>
    <d v="2017-04-01T00:00:00"/>
    <n v="273"/>
    <b v="0"/>
    <s v="Approved"/>
    <s v="Trek Bicycles"/>
    <s v="Road"/>
    <s v="medium"/>
    <s v="medium"/>
    <n v="290.62"/>
    <n v="215.14"/>
    <d v="1997-08-25T00:00:00"/>
    <n v="75.480000000000018"/>
    <s v="M"/>
    <n v="27"/>
    <d v="1961-08-26T00:00:00"/>
    <n v="58.895454953069503"/>
    <n v="0"/>
    <s v="Property"/>
    <s v="Mass Customer"/>
    <s v="N"/>
    <s v="Yes"/>
    <n v="15"/>
    <m/>
  </r>
  <r>
    <n v="15876"/>
    <n v="35"/>
    <x v="1899"/>
    <d v="2017-04-01T00:00:00"/>
    <n v="273"/>
    <b v="1"/>
    <s v="Approved"/>
    <s v="Giant Bicycles"/>
    <s v="Standard"/>
    <s v="medium"/>
    <s v="medium"/>
    <n v="1403.5"/>
    <n v="954.82"/>
    <d v="2005-08-09T00:00:00"/>
    <n v="448.67999999999995"/>
    <s v="F"/>
    <n v="80"/>
    <d v="1968-03-30T00:00:00"/>
    <n v="52.298194679096902"/>
    <s v="Senior Cost Accountant"/>
    <s v="Financial Services"/>
    <s v="High Net Worth"/>
    <s v="N"/>
    <s v="Yes"/>
    <n v="16"/>
    <m/>
  </r>
  <r>
    <n v="15980"/>
    <n v="0"/>
    <x v="3292"/>
    <d v="2017-04-01T00:00:00"/>
    <n v="273"/>
    <b v="1"/>
    <s v="Approved"/>
    <s v="Trek Bicycles"/>
    <s v="Road"/>
    <s v="medium"/>
    <s v="medium"/>
    <n v="290.62"/>
    <n v="215.14"/>
    <d v="2004-12-18T00:00:00"/>
    <n v="75.480000000000018"/>
    <s v="F"/>
    <n v="21"/>
    <d v="1977-02-15T00:00:00"/>
    <n v="43.410523446220189"/>
    <s v="Graphic Designer"/>
    <s v="n/a"/>
    <s v="High Net Worth"/>
    <s v="N"/>
    <s v="No"/>
    <n v="12"/>
    <m/>
  </r>
  <r>
    <n v="16606"/>
    <n v="69"/>
    <x v="3373"/>
    <d v="2017-04-01T00:00:00"/>
    <n v="273"/>
    <b v="1"/>
    <s v="Approved"/>
    <s v="Giant Bicycles"/>
    <s v="Road"/>
    <s v="medium"/>
    <s v="medium"/>
    <n v="792.9"/>
    <n v="594.67999999999995"/>
    <d v="2000-05-22T00:00:00"/>
    <n v="198.22000000000003"/>
    <s v="F"/>
    <n v="55"/>
    <d v="1999-08-07T00:00:00"/>
    <n v="20.922852213343479"/>
    <s v="Senior Editor"/>
    <s v="Retail"/>
    <s v="Affluent Customer"/>
    <s v="N"/>
    <s v="Yes"/>
    <n v="1"/>
    <m/>
  </r>
  <r>
    <n v="16621"/>
    <n v="90"/>
    <x v="428"/>
    <d v="2017-04-01T00:00:00"/>
    <n v="273"/>
    <b v="0"/>
    <s v="Approved"/>
    <s v="Norco Bicycles"/>
    <s v="Standard"/>
    <s v="low"/>
    <s v="medium"/>
    <n v="363.01"/>
    <n v="290.41000000000003"/>
    <d v="2002-10-10T00:00:00"/>
    <n v="72.599999999999966"/>
    <s v="F"/>
    <n v="30"/>
    <d v="1960-04-20T00:00:00"/>
    <n v="60.246139884576358"/>
    <s v="Environmental Specialist"/>
    <s v="Financial Services"/>
    <s v="Mass Customer"/>
    <s v="N"/>
    <s v="Yes"/>
    <n v="9"/>
    <m/>
  </r>
  <r>
    <n v="16779"/>
    <n v="32"/>
    <x v="1448"/>
    <d v="2017-04-01T00:00:00"/>
    <n v="273"/>
    <b v="1"/>
    <s v="Approved"/>
    <s v="Giant Bicycles"/>
    <s v="Standard"/>
    <s v="high"/>
    <s v="medium"/>
    <n v="1179"/>
    <n v="707.4"/>
    <d v="2000-11-03T00:00:00"/>
    <n v="471.6"/>
    <s v="F"/>
    <n v="17"/>
    <d v="1992-06-05T00:00:00"/>
    <n v="28.098194679096903"/>
    <s v="Social Worker"/>
    <s v="Health"/>
    <s v="High Net Worth"/>
    <s v="N"/>
    <s v="Yes"/>
    <n v="2"/>
    <m/>
  </r>
  <r>
    <n v="16867"/>
    <n v="48"/>
    <x v="3271"/>
    <d v="2017-04-01T00:00:00"/>
    <n v="273"/>
    <b v="0"/>
    <s v="Approved"/>
    <s v="WeareA2B"/>
    <s v="Standard"/>
    <s v="medium"/>
    <s v="medium"/>
    <n v="1762.96"/>
    <n v="950.52"/>
    <d v="2001-11-25T00:00:00"/>
    <n v="812.44"/>
    <s v="F"/>
    <n v="55"/>
    <d v="1974-02-01T00:00:00"/>
    <n v="46.451619336631147"/>
    <s v="Dental Hygienist"/>
    <s v="Health"/>
    <s v="Mass Customer"/>
    <s v="N"/>
    <s v="Yes"/>
    <n v="15"/>
    <m/>
  </r>
  <r>
    <n v="17542"/>
    <n v="74"/>
    <x v="1335"/>
    <d v="2017-04-01T00:00:00"/>
    <n v="273"/>
    <b v="1"/>
    <s v="Approved"/>
    <s v="WeareA2B"/>
    <s v="Standard"/>
    <s v="medium"/>
    <s v="medium"/>
    <n v="1228.07"/>
    <n v="400.91"/>
    <d v="2014-10-10T00:00:00"/>
    <n v="827.15999999999985"/>
    <s v="F"/>
    <n v="91"/>
    <d v="1994-04-21T00:00:00"/>
    <n v="26.221482350329779"/>
    <s v="Software Test Engineer II"/>
    <s v="n/a"/>
    <s v="Mass Customer"/>
    <s v="N"/>
    <s v="Yes"/>
    <n v="1"/>
    <m/>
  </r>
  <r>
    <n v="17660"/>
    <n v="12"/>
    <x v="1489"/>
    <d v="2017-04-01T00:00:00"/>
    <n v="273"/>
    <b v="1"/>
    <s v="Approved"/>
    <s v="WeareA2B"/>
    <s v="Standard"/>
    <s v="medium"/>
    <s v="medium"/>
    <n v="1231.1500000000001"/>
    <n v="161.6"/>
    <d v="2016-07-09T00:00:00"/>
    <n v="1069.5500000000002"/>
    <s v="M"/>
    <n v="9"/>
    <d v="1973-12-29T00:00:00"/>
    <n v="46.544770021562655"/>
    <s v="Account Coordinator"/>
    <s v="Manufacturing"/>
    <s v="Mass Customer"/>
    <s v="N"/>
    <s v="Yes"/>
    <n v="19"/>
    <m/>
  </r>
  <r>
    <n v="18041"/>
    <n v="27"/>
    <x v="2708"/>
    <d v="2017-04-01T00:00:00"/>
    <n v="273"/>
    <b v="1"/>
    <s v="Approved"/>
    <s v="Trek Bicycles"/>
    <s v="Standard"/>
    <s v="medium"/>
    <s v="medium"/>
    <n v="499.53"/>
    <n v="388.72"/>
    <d v="1999-06-23T00:00:00"/>
    <n v="110.80999999999995"/>
    <s v="F"/>
    <n v="18"/>
    <d v="1985-02-05T00:00:00"/>
    <n v="35.432441254439368"/>
    <n v="0"/>
    <s v="n/a"/>
    <s v="Affluent Customer"/>
    <s v="N"/>
    <s v="No"/>
    <n v="15"/>
    <m/>
  </r>
  <r>
    <n v="18542"/>
    <n v="1"/>
    <x v="1987"/>
    <d v="2017-04-01T00:00:00"/>
    <n v="273"/>
    <b v="0"/>
    <s v="Approved"/>
    <s v="Giant Bicycles"/>
    <s v="Standard"/>
    <s v="medium"/>
    <s v="medium"/>
    <n v="1403.5"/>
    <n v="954.82"/>
    <d v="2016-11-14T00:00:00"/>
    <n v="448.67999999999995"/>
    <s v="M"/>
    <n v="83"/>
    <d v="1998-05-10T00:00:00"/>
    <n v="22.166687829781836"/>
    <s v="Associate Professor"/>
    <s v="IT"/>
    <s v="Affluent Customer"/>
    <s v="N"/>
    <s v="No"/>
    <n v="4"/>
    <m/>
  </r>
  <r>
    <n v="18960"/>
    <n v="80"/>
    <x v="1614"/>
    <d v="2017-04-01T00:00:00"/>
    <n v="273"/>
    <b v="1"/>
    <s v="Approved"/>
    <s v="OHM Cycles"/>
    <s v="Touring"/>
    <s v="low"/>
    <s v="medium"/>
    <n v="1073.07"/>
    <n v="933.84"/>
    <d v="1997-01-25T00:00:00"/>
    <n v="139.2299999999999"/>
    <s v="M"/>
    <n v="58"/>
    <d v="2001-12-08T00:00:00"/>
    <n v="18.583126185946217"/>
    <s v="Assistant Professor"/>
    <s v="Telecommunications"/>
    <s v="Mass Customer"/>
    <s v="N"/>
    <s v="No"/>
    <n v="1"/>
    <m/>
  </r>
  <r>
    <n v="19354"/>
    <n v="74"/>
    <x v="399"/>
    <d v="2017-04-01T00:00:00"/>
    <n v="273"/>
    <b v="1"/>
    <s v="Approved"/>
    <s v="WeareA2B"/>
    <s v="Standard"/>
    <s v="medium"/>
    <s v="medium"/>
    <n v="1762.96"/>
    <n v="950.52"/>
    <d v="2003-02-16T00:00:00"/>
    <n v="812.44"/>
    <s v="M"/>
    <n v="34"/>
    <d v="1972-06-19T00:00:00"/>
    <n v="48.073537144850327"/>
    <n v="0"/>
    <s v="Health"/>
    <s v="High Net Worth"/>
    <s v="N"/>
    <s v="Yes"/>
    <n v="17"/>
    <m/>
  </r>
  <r>
    <n v="449"/>
    <n v="26"/>
    <x v="1464"/>
    <d v="2017-03-31T00:00:00"/>
    <n v="274"/>
    <b v="0"/>
    <s v="Approved"/>
    <s v="WeareA2B"/>
    <s v="Standard"/>
    <s v="medium"/>
    <s v="medium"/>
    <n v="1992.93"/>
    <n v="762.63"/>
    <d v="1993-05-26T00:00:00"/>
    <n v="1230.3000000000002"/>
    <s v="F"/>
    <n v="42"/>
    <d v="2001-11-02T00:00:00"/>
    <n v="18.681756322932518"/>
    <s v="Help Desk Technician"/>
    <s v="Manufacturing"/>
    <s v="Mass Customer"/>
    <s v="N"/>
    <s v="No"/>
    <n v="1"/>
    <m/>
  </r>
  <r>
    <n v="990"/>
    <n v="43"/>
    <x v="1185"/>
    <d v="2017-03-31T00:00:00"/>
    <n v="274"/>
    <b v="0"/>
    <s v="Approved"/>
    <s v="Solex"/>
    <s v="Standard"/>
    <s v="medium"/>
    <s v="medium"/>
    <n v="1151.96"/>
    <n v="649.49"/>
    <d v="1999-12-04T00:00:00"/>
    <n v="502.47"/>
    <s v="M"/>
    <n v="7"/>
    <d v="1955-04-01T00:00:00"/>
    <n v="65.303674131151695"/>
    <s v="Web Developer I"/>
    <s v="Health"/>
    <s v="Mass Customer"/>
    <s v="N"/>
    <s v="No"/>
    <n v="17"/>
    <m/>
  </r>
  <r>
    <n v="2642"/>
    <n v="100"/>
    <x v="1271"/>
    <d v="2017-03-31T00:00:00"/>
    <n v="274"/>
    <b v="0"/>
    <s v="Approved"/>
    <s v="Norco Bicycles"/>
    <s v="Road"/>
    <s v="medium"/>
    <s v="medium"/>
    <n v="1036.5899999999999"/>
    <n v="206.35"/>
    <d v="1991-05-06T00:00:00"/>
    <n v="830.2399999999999"/>
    <s v="M"/>
    <n v="60"/>
    <d v="1980-09-01T00:00:00"/>
    <n v="39.865317966768139"/>
    <n v="0"/>
    <s v="Financial Services"/>
    <s v="Mass Customer"/>
    <s v="N"/>
    <s v="No"/>
    <n v="13"/>
    <m/>
  </r>
  <r>
    <n v="3123"/>
    <n v="8"/>
    <x v="2318"/>
    <d v="2017-03-31T00:00:00"/>
    <n v="274"/>
    <b v="0"/>
    <s v="Approved"/>
    <s v="Solex"/>
    <s v="Road"/>
    <s v="medium"/>
    <s v="small"/>
    <n v="1703.52"/>
    <n v="1516.13"/>
    <d v="1993-04-20T00:00:00"/>
    <n v="187.38999999999987"/>
    <s v="M"/>
    <n v="43"/>
    <d v="1978-01-04T00:00:00"/>
    <n v="42.525591939370877"/>
    <s v="Assistant Manager"/>
    <s v="Property"/>
    <s v="Mass Customer"/>
    <s v="N"/>
    <s v="No"/>
    <n v="12"/>
    <m/>
  </r>
  <r>
    <n v="4248"/>
    <n v="57"/>
    <x v="1721"/>
    <d v="2017-03-31T00:00:00"/>
    <n v="274"/>
    <b v="1"/>
    <s v="Approved"/>
    <s v="WeareA2B"/>
    <s v="Touring"/>
    <s v="medium"/>
    <s v="large"/>
    <n v="1890.39"/>
    <n v="260.14"/>
    <d v="2012-05-18T00:00:00"/>
    <n v="1630.25"/>
    <s v="F"/>
    <n v="43"/>
    <d v="1966-03-11T00:00:00"/>
    <n v="54.352989199644846"/>
    <s v="Accounting Assistant I"/>
    <s v="Property"/>
    <s v="Affluent Customer"/>
    <s v="N"/>
    <s v="Yes"/>
    <n v="12"/>
    <m/>
  </r>
  <r>
    <n v="4514"/>
    <n v="57"/>
    <x v="2811"/>
    <d v="2017-03-31T00:00:00"/>
    <n v="274"/>
    <b v="1"/>
    <s v="Approved"/>
    <s v="WeareA2B"/>
    <s v="Touring"/>
    <s v="medium"/>
    <s v="large"/>
    <n v="1890.39"/>
    <n v="260.14"/>
    <d v="1991-01-21T00:00:00"/>
    <n v="1630.25"/>
    <s v="F"/>
    <n v="11"/>
    <d v="1990-11-09T00:00:00"/>
    <n v="29.670797418822932"/>
    <s v="Analyst Programmer"/>
    <s v="n/a"/>
    <s v="Mass Customer"/>
    <s v="N"/>
    <s v="No"/>
    <n v="11"/>
    <m/>
  </r>
  <r>
    <n v="5547"/>
    <n v="87"/>
    <x v="3191"/>
    <d v="2017-03-31T00:00:00"/>
    <n v="274"/>
    <b v="1"/>
    <s v="Approved"/>
    <s v="Giant Bicycles"/>
    <s v="Standard"/>
    <s v="high"/>
    <s v="medium"/>
    <n v="1179"/>
    <n v="707.4"/>
    <d v="2003-09-10T00:00:00"/>
    <n v="471.6"/>
    <s v="M"/>
    <n v="35"/>
    <d v="1987-04-15T00:00:00"/>
    <n v="33.243400158548958"/>
    <s v="Safety Technician II"/>
    <s v="Manufacturing"/>
    <s v="Mass Customer"/>
    <s v="N"/>
    <s v="Yes"/>
    <n v="19"/>
    <m/>
  </r>
  <r>
    <n v="5782"/>
    <n v="63"/>
    <x v="2581"/>
    <d v="2017-03-31T00:00:00"/>
    <n v="274"/>
    <b v="1"/>
    <s v="Approved"/>
    <s v="Solex"/>
    <s v="Standard"/>
    <s v="medium"/>
    <s v="medium"/>
    <n v="1483.2"/>
    <n v="99.59"/>
    <d v="2004-08-17T00:00:00"/>
    <n v="1383.6100000000001"/>
    <s v="F"/>
    <n v="56"/>
    <d v="1990-03-04T00:00:00"/>
    <n v="30.355728925672246"/>
    <s v="Assistant Manager"/>
    <s v="Financial Services"/>
    <s v="Affluent Customer"/>
    <s v="N"/>
    <s v="Yes"/>
    <n v="14"/>
    <m/>
  </r>
  <r>
    <n v="5848"/>
    <n v="67"/>
    <x v="1583"/>
    <d v="2017-03-31T00:00:00"/>
    <n v="274"/>
    <b v="1"/>
    <s v="Approved"/>
    <s v="Norco Bicycles"/>
    <s v="Road"/>
    <s v="medium"/>
    <s v="medium"/>
    <n v="544.04999999999995"/>
    <n v="376.84"/>
    <d v="2005-10-22T00:00:00"/>
    <n v="167.20999999999998"/>
    <s v="F"/>
    <n v="95"/>
    <d v="1975-12-19T00:00:00"/>
    <n v="44.572167281836627"/>
    <s v="Sales Representative"/>
    <s v="Retail"/>
    <s v="Mass Customer"/>
    <s v="N"/>
    <s v="Yes"/>
    <n v="9"/>
    <m/>
  </r>
  <r>
    <n v="6359"/>
    <n v="88"/>
    <x v="2321"/>
    <d v="2017-03-31T00:00:00"/>
    <n v="274"/>
    <b v="1"/>
    <s v="Approved"/>
    <s v="Norco Bicycles"/>
    <s v="Standard"/>
    <s v="medium"/>
    <s v="medium"/>
    <n v="1198.46"/>
    <n v="381.1"/>
    <d v="1998-12-16T00:00:00"/>
    <n v="817.36"/>
    <s v="F"/>
    <n v="52"/>
    <d v="1968-07-28T00:00:00"/>
    <n v="51.969427555809233"/>
    <n v="0"/>
    <s v="Financial Services"/>
    <s v="Affluent Customer"/>
    <s v="N"/>
    <s v="No"/>
    <n v="18"/>
    <m/>
  </r>
  <r>
    <n v="6710"/>
    <n v="43"/>
    <x v="923"/>
    <d v="2017-03-31T00:00:00"/>
    <n v="274"/>
    <b v="1"/>
    <s v="Approved"/>
    <s v="Solex"/>
    <s v="Standard"/>
    <s v="medium"/>
    <s v="medium"/>
    <n v="1151.96"/>
    <n v="649.49"/>
    <d v="1997-02-09T00:00:00"/>
    <n v="502.47"/>
    <s v="M"/>
    <n v="90"/>
    <d v="1993-10-21T00:00:00"/>
    <n v="26.720112487316083"/>
    <s v="Recruiting Manager"/>
    <s v="Financial Services"/>
    <s v="Mass Customer"/>
    <s v="N"/>
    <s v="No"/>
    <n v="3"/>
    <m/>
  </r>
  <r>
    <n v="6934"/>
    <n v="55"/>
    <x v="3277"/>
    <d v="2017-03-31T00:00:00"/>
    <n v="274"/>
    <b v="0"/>
    <s v="Approved"/>
    <s v="Trek Bicycles"/>
    <s v="Road"/>
    <s v="medium"/>
    <s v="large"/>
    <n v="1894.19"/>
    <n v="598.76"/>
    <d v="2003-07-21T00:00:00"/>
    <n v="1295.43"/>
    <s v="M"/>
    <n v="9"/>
    <d v="1991-05-29T00:00:00"/>
    <n v="29.120112487316081"/>
    <s v="Sales Associate"/>
    <s v="n/a"/>
    <s v="Mass Customer"/>
    <s v="N"/>
    <s v="No"/>
    <n v="10"/>
    <m/>
  </r>
  <r>
    <n v="7450"/>
    <n v="74"/>
    <x v="2294"/>
    <d v="2017-03-31T00:00:00"/>
    <n v="274"/>
    <b v="1"/>
    <s v="Approved"/>
    <s v="WeareA2B"/>
    <s v="Standard"/>
    <s v="medium"/>
    <s v="medium"/>
    <n v="1228.07"/>
    <n v="400.91"/>
    <d v="2003-09-09T00:00:00"/>
    <n v="827.15999999999985"/>
    <s v="F"/>
    <n v="27"/>
    <d v="1971-09-26T00:00:00"/>
    <n v="48.805043994165395"/>
    <n v="0"/>
    <s v="Telecommunications"/>
    <s v="Affluent Customer"/>
    <s v="N"/>
    <s v="Yes"/>
    <n v="16"/>
    <m/>
  </r>
  <r>
    <n v="8242"/>
    <n v="5"/>
    <x v="2296"/>
    <d v="2017-03-31T00:00:00"/>
    <n v="274"/>
    <b v="0"/>
    <s v="Approved"/>
    <s v="Trek Bicycles"/>
    <s v="Mountain"/>
    <s v="low"/>
    <s v="medium"/>
    <n v="574.64"/>
    <n v="459.71"/>
    <d v="2011-08-29T00:00:00"/>
    <n v="114.93"/>
    <s v="M"/>
    <n v="29"/>
    <d v="1979-04-30T00:00:00"/>
    <n v="41.207783720192793"/>
    <s v="Electrical Engineer"/>
    <s v="Manufacturing"/>
    <s v="Mass Customer"/>
    <s v="N"/>
    <s v="No"/>
    <n v="12"/>
    <m/>
  </r>
  <r>
    <n v="15061"/>
    <n v="14"/>
    <x v="1984"/>
    <d v="2017-06-23T00:00:00"/>
    <m/>
    <m/>
    <s v="Approved"/>
    <s v="Trek Bicycles"/>
    <s v="Standard"/>
    <s v="medium"/>
    <s v="small"/>
    <n v="1386.84"/>
    <n v="1234.29"/>
    <n v="37838"/>
    <m/>
    <m/>
    <m/>
    <m/>
    <m/>
    <m/>
    <m/>
    <m/>
    <m/>
    <m/>
    <m/>
    <m/>
  </r>
  <r>
    <n v="8363"/>
    <n v="30"/>
    <x v="2583"/>
    <d v="2017-03-31T00:00:00"/>
    <n v="274"/>
    <b v="1"/>
    <s v="Approved"/>
    <s v="Solex"/>
    <s v="Standard"/>
    <s v="high"/>
    <s v="medium"/>
    <n v="748.17"/>
    <n v="448.9"/>
    <d v="1992-10-11T00:00:00"/>
    <n v="299.27"/>
    <s v="F"/>
    <n v="84"/>
    <d v="1979-07-18T00:00:00"/>
    <n v="40.991345364028412"/>
    <s v="VP Accounting"/>
    <s v="Financial Services"/>
    <s v="Mass Customer"/>
    <s v="N"/>
    <s v="Yes"/>
    <n v="11"/>
    <m/>
  </r>
  <r>
    <n v="8768"/>
    <n v="74"/>
    <x v="248"/>
    <d v="2017-03-31T00:00:00"/>
    <n v="274"/>
    <b v="0"/>
    <s v="Approved"/>
    <s v="WeareA2B"/>
    <s v="Standard"/>
    <s v="medium"/>
    <s v="medium"/>
    <n v="1228.07"/>
    <n v="400.91"/>
    <d v="2015-08-10T00:00:00"/>
    <n v="827.15999999999985"/>
    <s v="M"/>
    <n v="69"/>
    <d v="1976-03-21T00:00:00"/>
    <n v="44.317372761288681"/>
    <s v="Structural Engineer"/>
    <s v="Manufacturing"/>
    <s v="Mass Customer"/>
    <s v="N"/>
    <s v="Yes"/>
    <n v="20"/>
    <m/>
  </r>
  <r>
    <n v="8951"/>
    <n v="37"/>
    <x v="2084"/>
    <d v="2017-03-31T00:00:00"/>
    <n v="274"/>
    <b v="1"/>
    <s v="Approved"/>
    <s v="OHM Cycles"/>
    <s v="Standard"/>
    <s v="low"/>
    <s v="medium"/>
    <n v="1793.43"/>
    <n v="248.82"/>
    <d v="1997-05-10T00:00:00"/>
    <n v="1544.6100000000001"/>
    <s v="F"/>
    <n v="46"/>
    <d v="1977-08-19T00:00:00"/>
    <n v="42.903674131151696"/>
    <s v="Physical Therapy Assistant"/>
    <s v="Financial Services"/>
    <s v="Affluent Customer"/>
    <s v="N"/>
    <s v="Yes"/>
    <n v="8"/>
    <m/>
  </r>
  <r>
    <n v="10351"/>
    <n v="5"/>
    <x v="1839"/>
    <d v="2017-03-31T00:00:00"/>
    <n v="274"/>
    <b v="0"/>
    <s v="Approved"/>
    <s v="Trek Bicycles"/>
    <s v="Mountain"/>
    <s v="low"/>
    <s v="medium"/>
    <n v="574.64"/>
    <n v="459.71"/>
    <d v="2011-08-29T00:00:00"/>
    <n v="114.93"/>
    <s v="F"/>
    <n v="18"/>
    <d v="1976-04-29T00:00:00"/>
    <n v="44.210523446220193"/>
    <s v="Engineer III"/>
    <s v="Health"/>
    <s v="Mass Customer"/>
    <s v="N"/>
    <s v="No"/>
    <n v="15"/>
    <m/>
  </r>
  <r>
    <n v="15066"/>
    <n v="100"/>
    <x v="196"/>
    <d v="2017-11-23T00:00:00"/>
    <m/>
    <m/>
    <s v="Approved"/>
    <s v="Trek Bicycles"/>
    <s v="Standard"/>
    <s v="medium"/>
    <s v="small"/>
    <n v="1386.84"/>
    <n v="1234.29"/>
    <n v="37838"/>
    <m/>
    <m/>
    <m/>
    <m/>
    <m/>
    <m/>
    <m/>
    <m/>
    <m/>
    <m/>
    <m/>
    <m/>
  </r>
  <r>
    <n v="12494"/>
    <n v="12"/>
    <x v="950"/>
    <d v="2017-03-31T00:00:00"/>
    <n v="274"/>
    <b v="1"/>
    <s v="Approved"/>
    <s v="Giant Bicycles"/>
    <s v="Standard"/>
    <s v="medium"/>
    <s v="large"/>
    <n v="1765.3"/>
    <n v="709.48"/>
    <d v="2004-07-25T00:00:00"/>
    <n v="1055.82"/>
    <s v="M"/>
    <n v="14"/>
    <d v="1964-05-26T00:00:00"/>
    <n v="56.144770021562657"/>
    <s v="Human Resources Assistant III"/>
    <s v="Retail"/>
    <s v="High Net Worth"/>
    <s v="N"/>
    <s v="Yes"/>
    <n v="9"/>
    <m/>
  </r>
  <r>
    <n v="12509"/>
    <n v="38"/>
    <x v="3177"/>
    <d v="2017-03-31T00:00:00"/>
    <n v="274"/>
    <b v="0"/>
    <s v="Approved"/>
    <s v="Trek Bicycles"/>
    <s v="Standard"/>
    <s v="medium"/>
    <s v="large"/>
    <n v="2091.4699999999998"/>
    <n v="388.92"/>
    <d v="2012-09-15T00:00:00"/>
    <n v="1702.5499999999997"/>
    <s v="M"/>
    <n v="90"/>
    <d v="1966-02-22T00:00:00"/>
    <n v="54.399564542110603"/>
    <s v="Programmer Analyst II"/>
    <s v="Manufacturing"/>
    <s v="High Net Worth"/>
    <s v="N"/>
    <s v="No"/>
    <n v="6"/>
    <m/>
  </r>
  <r>
    <n v="12588"/>
    <n v="88"/>
    <x v="3119"/>
    <d v="2017-03-31T00:00:00"/>
    <n v="274"/>
    <b v="0"/>
    <s v="Approved"/>
    <s v="Norco Bicycles"/>
    <s v="Standard"/>
    <s v="high"/>
    <s v="small"/>
    <n v="1661.92"/>
    <n v="1479.11"/>
    <d v="1994-09-09T00:00:00"/>
    <n v="182.81000000000017"/>
    <s v="F"/>
    <n v="16"/>
    <d v="1994-06-02T00:00:00"/>
    <n v="26.106413857179096"/>
    <s v="Nuclear Power Engineer"/>
    <s v="Manufacturing"/>
    <s v="High Net Worth"/>
    <s v="N"/>
    <s v="No"/>
    <n v="6"/>
    <m/>
  </r>
  <r>
    <n v="12938"/>
    <n v="92"/>
    <x v="1644"/>
    <d v="2017-03-31T00:00:00"/>
    <n v="274"/>
    <b v="0"/>
    <s v="Approved"/>
    <s v="WeareA2B"/>
    <s v="Touring"/>
    <s v="medium"/>
    <s v="large"/>
    <n v="1890.39"/>
    <n v="260.14"/>
    <d v="1991-01-21T00:00:00"/>
    <n v="1630.25"/>
    <s v="M"/>
    <n v="43"/>
    <d v="1998-02-25T00:00:00"/>
    <n v="22.369427555809231"/>
    <s v="Safety Technician II"/>
    <s v="Financial Services"/>
    <s v="High Net Worth"/>
    <s v="N"/>
    <s v="No"/>
    <n v="4"/>
    <m/>
  </r>
  <r>
    <n v="12980"/>
    <n v="1"/>
    <x v="1720"/>
    <d v="2017-03-31T00:00:00"/>
    <n v="274"/>
    <b v="0"/>
    <s v="Approved"/>
    <s v="Giant Bicycles"/>
    <s v="Standard"/>
    <s v="medium"/>
    <s v="medium"/>
    <n v="1403.5"/>
    <n v="954.82"/>
    <d v="2011-08-29T00:00:00"/>
    <n v="448.67999999999995"/>
    <s v="M"/>
    <n v="7"/>
    <d v="1958-06-14T00:00:00"/>
    <n v="62.098194679096906"/>
    <s v="VP Accounting"/>
    <s v="Financial Services"/>
    <s v="Affluent Customer"/>
    <s v="N"/>
    <s v="Yes"/>
    <n v="5"/>
    <m/>
  </r>
  <r>
    <n v="13423"/>
    <n v="0"/>
    <x v="3443"/>
    <d v="2017-03-31T00:00:00"/>
    <n v="274"/>
    <b v="1"/>
    <s v="Approved"/>
    <s v="Norco Bicycles"/>
    <s v="Standard"/>
    <s v="low"/>
    <s v="medium"/>
    <n v="363.01"/>
    <n v="290.41000000000003"/>
    <d v="2013-06-09T00:00:00"/>
    <n v="72.599999999999966"/>
    <s v="M"/>
    <n v="64"/>
    <d v="1956-06-10T00:00:00"/>
    <n v="64.109153583206492"/>
    <s v="VP Accounting"/>
    <s v="Financial Services"/>
    <s v="High Net Worth"/>
    <s v="N"/>
    <s v="Yes"/>
    <n v="11"/>
    <m/>
  </r>
  <r>
    <n v="14128"/>
    <n v="73"/>
    <x v="135"/>
    <d v="2017-03-31T00:00:00"/>
    <n v="274"/>
    <b v="0"/>
    <s v="Approved"/>
    <s v="Solex"/>
    <s v="Standard"/>
    <s v="medium"/>
    <s v="medium"/>
    <n v="1945.43"/>
    <n v="333.18"/>
    <d v="2000-05-22T00:00:00"/>
    <n v="1612.25"/>
    <s v="M"/>
    <n v="80"/>
    <d v="1989-09-05T00:00:00"/>
    <n v="30.848879610603753"/>
    <s v="Developer II"/>
    <s v="Manufacturing"/>
    <s v="Affluent Customer"/>
    <s v="N"/>
    <s v="Yes"/>
    <n v="9"/>
    <m/>
  </r>
  <r>
    <n v="14726"/>
    <n v="68"/>
    <x v="2339"/>
    <d v="2017-03-31T00:00:00"/>
    <n v="274"/>
    <b v="1"/>
    <s v="Approved"/>
    <s v="OHM Cycles"/>
    <s v="Standard"/>
    <s v="medium"/>
    <s v="medium"/>
    <n v="1636.9"/>
    <n v="44.71"/>
    <d v="2010-08-20T00:00:00"/>
    <n v="1592.19"/>
    <s v="F"/>
    <n v="85"/>
    <d v="1972-04-03T00:00:00"/>
    <n v="48.284496048959916"/>
    <s v="Nurse Practicioner"/>
    <s v="n/a"/>
    <s v="Mass Customer"/>
    <s v="N"/>
    <s v="No"/>
    <n v="17"/>
    <m/>
  </r>
  <r>
    <n v="14831"/>
    <n v="15"/>
    <x v="393"/>
    <d v="2017-03-31T00:00:00"/>
    <n v="274"/>
    <b v="0"/>
    <s v="Approved"/>
    <s v="Norco Bicycles"/>
    <s v="Standard"/>
    <s v="low"/>
    <s v="medium"/>
    <n v="958.74"/>
    <n v="748.9"/>
    <d v="2005-12-07T00:00:00"/>
    <n v="209.84000000000003"/>
    <s v="M"/>
    <n v="85"/>
    <d v="1977-12-14T00:00:00"/>
    <n v="42.58312618594622"/>
    <s v="Administrative Assistant IV"/>
    <s v="n/a"/>
    <s v="Mass Customer"/>
    <s v="N"/>
    <s v="No"/>
    <n v="4"/>
    <m/>
  </r>
  <r>
    <n v="14914"/>
    <n v="68"/>
    <x v="1611"/>
    <d v="2017-03-31T00:00:00"/>
    <n v="274"/>
    <b v="0"/>
    <s v="Approved"/>
    <s v="OHM Cycles"/>
    <s v="Standard"/>
    <s v="medium"/>
    <s v="medium"/>
    <n v="1636.9"/>
    <n v="44.71"/>
    <d v="2010-08-20T00:00:00"/>
    <n v="1592.19"/>
    <s v="F"/>
    <n v="36"/>
    <d v="1964-08-16T00:00:00"/>
    <n v="55.920112487316082"/>
    <s v="Social Worker"/>
    <s v="Health"/>
    <s v="Mass Customer"/>
    <s v="N"/>
    <s v="No"/>
    <n v="13"/>
    <m/>
  </r>
  <r>
    <n v="14993"/>
    <n v="48"/>
    <x v="213"/>
    <d v="2017-03-31T00:00:00"/>
    <n v="274"/>
    <b v="1"/>
    <s v="Approved"/>
    <s v="WeareA2B"/>
    <s v="Standard"/>
    <s v="medium"/>
    <s v="medium"/>
    <n v="1762.96"/>
    <n v="950.52"/>
    <d v="2014-07-28T00:00:00"/>
    <n v="812.44"/>
    <s v="F"/>
    <n v="24"/>
    <d v="1975-10-22T00:00:00"/>
    <n v="44.731071391425672"/>
    <s v="Computer Systems Analyst IV"/>
    <s v="Manufacturing"/>
    <s v="Mass Customer"/>
    <s v="N"/>
    <s v="No"/>
    <n v="6"/>
    <m/>
  </r>
  <r>
    <n v="15033"/>
    <n v="19"/>
    <x v="1928"/>
    <d v="2017-03-31T00:00:00"/>
    <n v="274"/>
    <b v="1"/>
    <s v="Approved"/>
    <s v="OHM Cycles"/>
    <s v="Road"/>
    <s v="high"/>
    <s v="large"/>
    <n v="12.01"/>
    <n v="7.21"/>
    <d v="2009-03-08T00:00:00"/>
    <n v="4.8"/>
    <s v="F"/>
    <n v="33"/>
    <d v="1996-05-23T00:00:00"/>
    <n v="24.131071391425671"/>
    <s v="Software Engineer I"/>
    <s v="Manufacturing"/>
    <s v="Mass Customer"/>
    <s v="N"/>
    <s v="No"/>
    <n v="1"/>
    <m/>
  </r>
  <r>
    <n v="17619"/>
    <n v="11"/>
    <x v="919"/>
    <d v="2017-03-31T00:00:00"/>
    <n v="274"/>
    <b v="1"/>
    <s v="Approved"/>
    <s v="Trek Bicycles"/>
    <s v="Standard"/>
    <s v="medium"/>
    <s v="small"/>
    <n v="1775.81"/>
    <n v="1580.47"/>
    <d v="1996-11-09T00:00:00"/>
    <n v="195.33999999999992"/>
    <s v="F"/>
    <n v="16"/>
    <d v="1985-02-02T00:00:00"/>
    <n v="35.440660432521561"/>
    <s v="Human Resources Manager"/>
    <s v="Financial Services"/>
    <s v="High Net Worth"/>
    <s v="N"/>
    <s v="Yes"/>
    <n v="22"/>
    <m/>
  </r>
  <r>
    <n v="18372"/>
    <n v="64"/>
    <x v="2218"/>
    <d v="2017-03-31T00:00:00"/>
    <n v="274"/>
    <b v="1"/>
    <s v="Approved"/>
    <s v="Trek Bicycles"/>
    <s v="Standard"/>
    <s v="medium"/>
    <s v="large"/>
    <n v="1469.44"/>
    <n v="596.54999999999995"/>
    <d v="2012-05-18T00:00:00"/>
    <n v="872.8900000000001"/>
    <s v="F"/>
    <n v="53"/>
    <d v="1995-01-20T00:00:00"/>
    <n v="25.470797418822929"/>
    <n v="0"/>
    <s v="Manufacturing"/>
    <s v="Mass Customer"/>
    <s v="N"/>
    <s v="No"/>
    <n v="5"/>
    <m/>
  </r>
  <r>
    <n v="18807"/>
    <n v="58"/>
    <x v="1911"/>
    <d v="2017-03-31T00:00:00"/>
    <n v="274"/>
    <b v="0"/>
    <s v="Approved"/>
    <s v="OHM Cycles"/>
    <s v="Road"/>
    <s v="medium"/>
    <s v="medium"/>
    <n v="1280.28"/>
    <n v="829.51"/>
    <d v="2001-11-25T00:00:00"/>
    <n v="450.77"/>
    <s v="M"/>
    <n v="96"/>
    <d v="1978-07-04T00:00:00"/>
    <n v="42.029701528411969"/>
    <s v="Physical Therapy Assistant"/>
    <s v="Property"/>
    <s v="High Net Worth"/>
    <s v="N"/>
    <s v="No"/>
    <n v="9"/>
    <m/>
  </r>
  <r>
    <n v="18927"/>
    <n v="21"/>
    <x v="2858"/>
    <d v="2017-03-31T00:00:00"/>
    <n v="274"/>
    <b v="0"/>
    <s v="Approved"/>
    <s v="Solex"/>
    <s v="Standard"/>
    <s v="medium"/>
    <s v="large"/>
    <n v="1071.23"/>
    <n v="380.74"/>
    <d v="1996-04-05T00:00:00"/>
    <n v="690.49"/>
    <s v="F"/>
    <n v="41"/>
    <d v="1978-02-11T00:00:00"/>
    <n v="42.421482350329782"/>
    <s v="Safety Technician II"/>
    <s v="Manufacturing"/>
    <s v="Affluent Customer"/>
    <s v="N"/>
    <s v="No"/>
    <n v="12"/>
    <m/>
  </r>
  <r>
    <n v="19220"/>
    <n v="90"/>
    <x v="1112"/>
    <d v="2017-03-31T00:00:00"/>
    <n v="274"/>
    <b v="0"/>
    <s v="Approved"/>
    <s v="Norco Bicycles"/>
    <s v="Standard"/>
    <s v="low"/>
    <s v="medium"/>
    <n v="363.01"/>
    <n v="290.41000000000003"/>
    <d v="2003-01-05T00:00:00"/>
    <n v="72.599999999999966"/>
    <s v="F"/>
    <n v="52"/>
    <d v="1974-02-17T00:00:00"/>
    <n v="46.407783720192796"/>
    <s v="Assistant Professor"/>
    <s v="Health"/>
    <s v="Affluent Customer"/>
    <s v="N"/>
    <s v="Yes"/>
    <n v="17"/>
    <m/>
  </r>
  <r>
    <n v="19334"/>
    <n v="88"/>
    <x v="3015"/>
    <d v="2017-03-31T00:00:00"/>
    <n v="274"/>
    <b v="1"/>
    <s v="Approved"/>
    <s v="Norco Bicycles"/>
    <s v="Standard"/>
    <s v="medium"/>
    <s v="medium"/>
    <n v="1198.46"/>
    <n v="381.1"/>
    <d v="1998-12-16T00:00:00"/>
    <n v="817.36"/>
    <s v="F"/>
    <n v="48"/>
    <d v="1960-04-19T00:00:00"/>
    <n v="60.248879610603751"/>
    <s v="Electrical Engineer"/>
    <s v="Manufacturing"/>
    <s v="Mass Customer"/>
    <s v="N"/>
    <s v="No"/>
    <n v="10"/>
    <m/>
  </r>
  <r>
    <n v="19768"/>
    <n v="0"/>
    <x v="380"/>
    <d v="2017-03-31T00:00:00"/>
    <n v="274"/>
    <b v="1"/>
    <s v="Approved"/>
    <s v="Norco Bicycles"/>
    <s v="Standard"/>
    <s v="medium"/>
    <s v="medium"/>
    <n v="360.4"/>
    <n v="270.3"/>
    <d v="2016-12-06T00:00:00"/>
    <n v="90.099999999999966"/>
    <s v="F"/>
    <n v="7"/>
    <d v="1969-06-21T00:00:00"/>
    <n v="51.070797418822927"/>
    <s v="Assistant Media Planner"/>
    <s v="Entertainment"/>
    <s v="High Net Worth"/>
    <s v="N"/>
    <s v="No"/>
    <n v="8"/>
    <m/>
  </r>
  <r>
    <n v="176"/>
    <n v="74"/>
    <x v="1935"/>
    <d v="2017-03-30T00:00:00"/>
    <n v="275"/>
    <b v="1"/>
    <s v="Approved"/>
    <s v="WeareA2B"/>
    <s v="Standard"/>
    <s v="medium"/>
    <s v="medium"/>
    <n v="1228.07"/>
    <n v="400.91"/>
    <d v="2003-09-09T00:00:00"/>
    <n v="827.15999999999985"/>
    <s v="F"/>
    <n v="57"/>
    <d v="1997-08-14T00:00:00"/>
    <n v="22.903674131151696"/>
    <n v="0"/>
    <s v="Entertainment"/>
    <s v="Mass Customer"/>
    <s v="N"/>
    <s v="Yes"/>
    <n v="3"/>
    <m/>
  </r>
  <r>
    <n v="225"/>
    <n v="54"/>
    <x v="1167"/>
    <d v="2017-03-30T00:00:00"/>
    <n v="275"/>
    <b v="1"/>
    <s v="Approved"/>
    <s v="WeareA2B"/>
    <s v="Standard"/>
    <s v="medium"/>
    <s v="medium"/>
    <n v="1292.8399999999999"/>
    <n v="13.44"/>
    <d v="2009-04-12T00:00:00"/>
    <n v="1279.3999999999999"/>
    <s v="F"/>
    <n v="11"/>
    <d v="1977-04-29T00:00:00"/>
    <n v="43.210523446220193"/>
    <n v="0"/>
    <s v="n/a"/>
    <s v="Mass Customer"/>
    <s v="N"/>
    <s v="No"/>
    <n v="17"/>
    <m/>
  </r>
  <r>
    <n v="1253"/>
    <n v="58"/>
    <x v="2610"/>
    <d v="2017-03-30T00:00:00"/>
    <n v="275"/>
    <b v="0"/>
    <s v="Approved"/>
    <s v="OHM Cycles"/>
    <s v="Standard"/>
    <s v="medium"/>
    <s v="medium"/>
    <n v="912.52"/>
    <n v="141.4"/>
    <d v="1998-12-17T00:00:00"/>
    <n v="771.12"/>
    <s v="M"/>
    <n v="35"/>
    <d v="1959-05-13T00:00:00"/>
    <n v="61.185865911973615"/>
    <s v="Legal Assistant"/>
    <s v="Financial Services"/>
    <s v="Mass Customer"/>
    <s v="N"/>
    <s v="Yes"/>
    <n v="13"/>
    <m/>
  </r>
  <r>
    <n v="2166"/>
    <n v="0"/>
    <x v="2440"/>
    <d v="2017-03-30T00:00:00"/>
    <n v="275"/>
    <b v="1"/>
    <s v="Approved"/>
    <s v="Solex"/>
    <s v="Standard"/>
    <s v="medium"/>
    <s v="medium"/>
    <n v="478.16"/>
    <n v="298.72000000000003"/>
    <d v="1993-06-23T00:00:00"/>
    <n v="179.44"/>
    <s v="F"/>
    <n v="78"/>
    <d v="1984-01-01T00:00:00"/>
    <n v="36.53107139142567"/>
    <n v="0"/>
    <s v="Manufacturing"/>
    <s v="High Net Worth"/>
    <s v="N"/>
    <s v="No"/>
    <n v="3"/>
    <m/>
  </r>
  <r>
    <n v="2834"/>
    <n v="11"/>
    <x v="1508"/>
    <d v="2017-03-30T00:00:00"/>
    <n v="275"/>
    <b v="0"/>
    <s v="Approved"/>
    <s v="Giant Bicycles"/>
    <s v="Standard"/>
    <s v="high"/>
    <s v="medium"/>
    <n v="1274.93"/>
    <n v="764.96"/>
    <d v="2007-08-04T00:00:00"/>
    <n v="509.97"/>
    <s v="F"/>
    <n v="98"/>
    <d v="1971-07-05T00:00:00"/>
    <n v="49.03244125443937"/>
    <n v="0"/>
    <s v="Health"/>
    <s v="Mass Customer"/>
    <s v="N"/>
    <s v="No"/>
    <n v="7"/>
    <m/>
  </r>
  <r>
    <n v="2958"/>
    <n v="1"/>
    <x v="138"/>
    <d v="2017-03-30T00:00:00"/>
    <n v="275"/>
    <b v="0"/>
    <s v="Approved"/>
    <s v="Giant Bicycles"/>
    <s v="Standard"/>
    <s v="medium"/>
    <s v="medium"/>
    <n v="1403.5"/>
    <n v="954.82"/>
    <d v="2011-04-16T00:00:00"/>
    <n v="448.67999999999995"/>
    <s v="F"/>
    <n v="36"/>
    <d v="1960-06-21T00:00:00"/>
    <n v="60.076276870877727"/>
    <s v="Desktop Support Technician"/>
    <s v="n/a"/>
    <s v="Mass Customer"/>
    <s v="N"/>
    <s v="Yes"/>
    <n v="10"/>
    <m/>
  </r>
  <r>
    <n v="2990"/>
    <n v="43"/>
    <x v="3227"/>
    <d v="2017-03-30T00:00:00"/>
    <n v="275"/>
    <b v="1"/>
    <s v="Approved"/>
    <s v="Solex"/>
    <s v="Standard"/>
    <s v="medium"/>
    <s v="medium"/>
    <n v="1151.96"/>
    <n v="649.49"/>
    <d v="2003-02-16T00:00:00"/>
    <n v="502.47"/>
    <s v="F"/>
    <n v="48"/>
    <d v="1959-05-23T00:00:00"/>
    <n v="61.158468651699643"/>
    <s v="Payment Adjustment Coordinator"/>
    <s v="Manufacturing"/>
    <s v="Mass Customer"/>
    <s v="N"/>
    <s v="Yes"/>
    <n v="13"/>
    <m/>
  </r>
  <r>
    <n v="3417"/>
    <n v="70"/>
    <x v="2710"/>
    <d v="2017-03-30T00:00:00"/>
    <n v="275"/>
    <b v="0"/>
    <s v="Approved"/>
    <s v="Norco Bicycles"/>
    <s v="Road"/>
    <s v="medium"/>
    <s v="medium"/>
    <n v="1036.5899999999999"/>
    <n v="206.35"/>
    <d v="2011-01-10T00:00:00"/>
    <n v="830.2399999999999"/>
    <s v="F"/>
    <n v="40"/>
    <d v="1963-09-28T00:00:00"/>
    <n v="56.805043994165395"/>
    <s v="Information Systems Manager"/>
    <s v="Health"/>
    <s v="High Net Worth"/>
    <s v="N"/>
    <s v="Yes"/>
    <n v="16"/>
    <m/>
  </r>
  <r>
    <n v="4819"/>
    <n v="33"/>
    <x v="1002"/>
    <d v="2017-03-30T00:00:00"/>
    <n v="275"/>
    <b v="1"/>
    <s v="Approved"/>
    <s v="Giant Bicycles"/>
    <s v="Standard"/>
    <s v="medium"/>
    <s v="small"/>
    <n v="1311.44"/>
    <n v="1167.18"/>
    <d v="1999-12-04T00:00:00"/>
    <n v="144.26"/>
    <s v="M"/>
    <n v="67"/>
    <d v="1931-10-23T00:00:00"/>
    <n v="88.758468651699644"/>
    <s v="Recruiting Manager"/>
    <s v="Retail"/>
    <s v="Affluent Customer"/>
    <s v="N"/>
    <s v="No"/>
    <n v="6"/>
    <m/>
  </r>
  <r>
    <n v="5214"/>
    <n v="0"/>
    <x v="2483"/>
    <d v="2017-03-30T00:00:00"/>
    <n v="275"/>
    <b v="1"/>
    <s v="Approved"/>
    <s v="WeareA2B"/>
    <s v="Standard"/>
    <s v="medium"/>
    <s v="medium"/>
    <n v="60.34"/>
    <n v="45.26"/>
    <d v="1993-07-15T00:00:00"/>
    <n v="15.080000000000005"/>
    <s v="F"/>
    <n v="93"/>
    <d v="1965-06-28T00:00:00"/>
    <n v="55.054359062658548"/>
    <s v="Software Test Engineer III"/>
    <s v="Property"/>
    <s v="High Net Worth"/>
    <s v="N"/>
    <s v="No"/>
    <n v="19"/>
    <m/>
  </r>
  <r>
    <n v="5687"/>
    <n v="50"/>
    <x v="770"/>
    <d v="2017-03-30T00:00:00"/>
    <n v="275"/>
    <b v="0"/>
    <s v="Approved"/>
    <s v="Giant Bicycles"/>
    <s v="Standard"/>
    <s v="medium"/>
    <s v="medium"/>
    <n v="642.70000000000005"/>
    <n v="211.37"/>
    <d v="2002-03-22T00:00:00"/>
    <n v="431.33000000000004"/>
    <s v="M"/>
    <n v="88"/>
    <d v="1970-05-01T00:00:00"/>
    <n v="50.210523446220193"/>
    <s v="Sales Associate"/>
    <s v="n/a"/>
    <s v="High Net Worth"/>
    <s v="N"/>
    <s v="No"/>
    <n v="10"/>
    <m/>
  </r>
  <r>
    <n v="5772"/>
    <n v="0"/>
    <x v="3299"/>
    <d v="2017-03-30T00:00:00"/>
    <n v="275"/>
    <b v="1"/>
    <s v="Approved"/>
    <s v="Solex"/>
    <s v="Standard"/>
    <s v="medium"/>
    <s v="medium"/>
    <n v="441.49"/>
    <n v="84.99"/>
    <d v="1993-04-12T00:00:00"/>
    <n v="356.5"/>
    <s v="F"/>
    <n v="30"/>
    <d v="1955-09-23T00:00:00"/>
    <n v="64.824222076357174"/>
    <s v="Executive Secretary"/>
    <s v="Argiculture"/>
    <s v="High Net Worth"/>
    <s v="N"/>
    <s v="No"/>
    <n v="11"/>
    <m/>
  </r>
  <r>
    <n v="5778"/>
    <n v="79"/>
    <x v="3000"/>
    <d v="2017-03-30T00:00:00"/>
    <n v="275"/>
    <b v="1"/>
    <s v="Approved"/>
    <s v="Norco Bicycles"/>
    <s v="Standard"/>
    <s v="medium"/>
    <s v="medium"/>
    <n v="1555.58"/>
    <n v="818.01"/>
    <d v="2004-08-07T00:00:00"/>
    <n v="737.56999999999994"/>
    <s v="M"/>
    <n v="77"/>
    <d v="1993-08-19T00:00:00"/>
    <n v="26.89271522704211"/>
    <s v="Engineer IV"/>
    <s v="Manufacturing"/>
    <s v="Mass Customer"/>
    <s v="N"/>
    <s v="Yes"/>
    <n v="3"/>
    <m/>
  </r>
  <r>
    <n v="6188"/>
    <n v="81"/>
    <x v="1193"/>
    <d v="2017-03-30T00:00:00"/>
    <n v="275"/>
    <b v="0"/>
    <s v="Approved"/>
    <s v="Norco Bicycles"/>
    <s v="Standard"/>
    <s v="medium"/>
    <s v="small"/>
    <n v="586.45000000000005"/>
    <n v="521.94000000000005"/>
    <d v="1997-08-25T00:00:00"/>
    <n v="64.509999999999991"/>
    <s v="M"/>
    <n v="12"/>
    <d v="1977-06-13T00:00:00"/>
    <n v="43.087235774987313"/>
    <s v="VP Accounting"/>
    <s v="Financial Services"/>
    <s v="Mass Customer"/>
    <s v="N"/>
    <s v="Yes"/>
    <n v="16"/>
    <m/>
  </r>
  <r>
    <n v="6635"/>
    <n v="83"/>
    <x v="681"/>
    <d v="2017-03-30T00:00:00"/>
    <n v="275"/>
    <b v="0"/>
    <s v="Approved"/>
    <s v="Solex"/>
    <s v="Touring"/>
    <s v="medium"/>
    <s v="large"/>
    <n v="2083.94"/>
    <n v="675.03"/>
    <d v="2015-08-02T00:00:00"/>
    <n v="1408.91"/>
    <s v="M"/>
    <n v="44"/>
    <d v="1958-03-17T00:00:00"/>
    <n v="62.34203029553526"/>
    <s v="Desktop Support Technician"/>
    <s v="Financial Services"/>
    <s v="Affluent Customer"/>
    <s v="N"/>
    <s v="Yes"/>
    <n v="6"/>
    <m/>
  </r>
  <r>
    <n v="7081"/>
    <n v="27"/>
    <x v="1536"/>
    <d v="2017-03-30T00:00:00"/>
    <n v="275"/>
    <b v="1"/>
    <s v="Approved"/>
    <s v="Trek Bicycles"/>
    <s v="Standard"/>
    <s v="medium"/>
    <s v="medium"/>
    <n v="499.53"/>
    <n v="388.72"/>
    <d v="2006-11-10T00:00:00"/>
    <n v="110.80999999999995"/>
    <s v="F"/>
    <n v="7"/>
    <d v="1975-04-29T00:00:00"/>
    <n v="45.213263172247586"/>
    <s v="Administrative Officer"/>
    <s v="Financial Services"/>
    <s v="Mass Customer"/>
    <s v="N"/>
    <s v="Yes"/>
    <n v="16"/>
    <m/>
  </r>
  <r>
    <n v="7107"/>
    <n v="43"/>
    <x v="3462"/>
    <d v="2017-03-30T00:00:00"/>
    <n v="275"/>
    <b v="1"/>
    <s v="Approved"/>
    <s v="Solex"/>
    <s v="Standard"/>
    <s v="medium"/>
    <s v="medium"/>
    <n v="1151.96"/>
    <n v="649.49"/>
    <d v="1999-12-04T00:00:00"/>
    <n v="502.47"/>
    <s v="F"/>
    <n v="0"/>
    <d v="1987-10-10T00:00:00"/>
    <n v="32.755728925672244"/>
    <s v="VP Quality Control"/>
    <s v="n/a"/>
    <s v="Mass Customer"/>
    <s v="N"/>
    <s v="No"/>
    <n v="5"/>
    <m/>
  </r>
  <r>
    <n v="7108"/>
    <n v="81"/>
    <x v="2380"/>
    <d v="2017-03-30T00:00:00"/>
    <n v="275"/>
    <b v="1"/>
    <s v="Approved"/>
    <s v="Norco Bicycles"/>
    <s v="Standard"/>
    <s v="medium"/>
    <s v="small"/>
    <n v="586.45000000000005"/>
    <n v="521.94000000000005"/>
    <d v="1997-08-25T00:00:00"/>
    <n v="64.509999999999991"/>
    <s v="M"/>
    <n v="18"/>
    <d v="1981-03-10T00:00:00"/>
    <n v="39.34477002156266"/>
    <s v="Account Executive"/>
    <s v="Manufacturing"/>
    <s v="Mass Customer"/>
    <s v="N"/>
    <s v="Yes"/>
    <n v="5"/>
    <m/>
  </r>
  <r>
    <n v="7335"/>
    <n v="1"/>
    <x v="149"/>
    <d v="2017-03-30T00:00:00"/>
    <n v="275"/>
    <b v="0"/>
    <s v="Approved"/>
    <s v="Giant Bicycles"/>
    <s v="Standard"/>
    <s v="medium"/>
    <s v="medium"/>
    <n v="1403.5"/>
    <n v="954.82"/>
    <d v="1991-11-07T00:00:00"/>
    <n v="448.67999999999995"/>
    <s v="M"/>
    <n v="13"/>
    <d v="1972-03-26T00:00:00"/>
    <n v="48.306413857179095"/>
    <s v="Electrical Engineer"/>
    <s v="Manufacturing"/>
    <s v="Mass Customer"/>
    <s v="N"/>
    <s v="Yes"/>
    <n v="5"/>
    <m/>
  </r>
  <r>
    <n v="7357"/>
    <n v="3"/>
    <x v="2822"/>
    <d v="2017-03-30T00:00:00"/>
    <n v="275"/>
    <b v="1"/>
    <s v="Approved"/>
    <s v="Trek Bicycles"/>
    <s v="Standard"/>
    <s v="medium"/>
    <s v="large"/>
    <n v="2091.4699999999998"/>
    <n v="388.92"/>
    <d v="2012-09-15T00:00:00"/>
    <n v="1702.5499999999997"/>
    <s v="F"/>
    <n v="53"/>
    <d v="1964-06-07T00:00:00"/>
    <n v="56.111893309233892"/>
    <s v="Programmer Analyst III"/>
    <s v="Manufacturing"/>
    <s v="Affluent Customer"/>
    <s v="N"/>
    <s v="No"/>
    <n v="18"/>
    <m/>
  </r>
  <r>
    <n v="15106"/>
    <n v="67"/>
    <x v="2806"/>
    <d v="2017-07-09T00:00:00"/>
    <m/>
    <m/>
    <s v="Approved"/>
    <s v="Norco Bicycles"/>
    <s v="Road"/>
    <s v="medium"/>
    <s v="medium"/>
    <n v="544.04999999999995"/>
    <n v="376.84"/>
    <n v="38647"/>
    <m/>
    <m/>
    <m/>
    <m/>
    <m/>
    <m/>
    <m/>
    <m/>
    <m/>
    <m/>
    <m/>
    <m/>
  </r>
  <r>
    <n v="7729"/>
    <n v="79"/>
    <x v="2287"/>
    <d v="2017-03-30T00:00:00"/>
    <n v="275"/>
    <b v="0"/>
    <s v="Approved"/>
    <s v="Norco Bicycles"/>
    <s v="Standard"/>
    <s v="medium"/>
    <s v="medium"/>
    <n v="1555.58"/>
    <n v="818.01"/>
    <d v="2015-08-02T00:00:00"/>
    <n v="737.56999999999994"/>
    <s v="M"/>
    <n v="26"/>
    <d v="1985-02-12T00:00:00"/>
    <n v="35.413263172247589"/>
    <s v="Nuclear Power Engineer"/>
    <s v="Manufacturing"/>
    <s v="Mass Customer"/>
    <s v="N"/>
    <s v="Yes"/>
    <n v="7"/>
    <m/>
  </r>
  <r>
    <n v="8542"/>
    <n v="64"/>
    <x v="2585"/>
    <d v="2017-03-30T00:00:00"/>
    <n v="275"/>
    <b v="0"/>
    <s v="Approved"/>
    <s v="Trek Bicycles"/>
    <s v="Standard"/>
    <s v="medium"/>
    <s v="large"/>
    <n v="1469.44"/>
    <n v="596.54999999999995"/>
    <d v="1995-10-24T00:00:00"/>
    <n v="872.8900000000001"/>
    <s v="M"/>
    <n v="1"/>
    <d v="1977-02-10T00:00:00"/>
    <n v="43.424222076357175"/>
    <s v="Budget/Accounting Analyst III"/>
    <s v="IT"/>
    <s v="Mass Customer"/>
    <s v="N"/>
    <s v="Yes"/>
    <n v="15"/>
    <m/>
  </r>
  <r>
    <n v="8848"/>
    <n v="29"/>
    <x v="2053"/>
    <d v="2017-03-30T00:00:00"/>
    <n v="275"/>
    <b v="1"/>
    <s v="Approved"/>
    <s v="Norco Bicycles"/>
    <s v="Road"/>
    <s v="medium"/>
    <s v="medium"/>
    <n v="543.39"/>
    <n v="407.54"/>
    <d v="2016-11-22T00:00:00"/>
    <n v="135.84999999999997"/>
    <s v="F"/>
    <n v="2"/>
    <d v="1954-01-15T00:00:00"/>
    <n v="66.511893309233884"/>
    <s v="Desktop Support Technician"/>
    <s v="IT"/>
    <s v="Mass Customer"/>
    <s v="N"/>
    <s v="No"/>
    <n v="5"/>
    <m/>
  </r>
  <r>
    <n v="8861"/>
    <n v="61"/>
    <x v="3030"/>
    <d v="2017-03-30T00:00:00"/>
    <n v="275"/>
    <b v="0"/>
    <s v="Approved"/>
    <s v="OHM Cycles"/>
    <s v="Standard"/>
    <s v="low"/>
    <s v="medium"/>
    <n v="71.16"/>
    <n v="56.93"/>
    <d v="2005-10-22T00:00:00"/>
    <n v="14.229999999999997"/>
    <s v="M"/>
    <n v="12"/>
    <d v="1964-03-12T00:00:00"/>
    <n v="56.350249473617453"/>
    <n v="0"/>
    <s v="n/a"/>
    <s v="Affluent Customer"/>
    <s v="N"/>
    <s v="Yes"/>
    <n v="8"/>
    <m/>
  </r>
  <r>
    <n v="9849"/>
    <n v="74"/>
    <x v="2553"/>
    <d v="2017-03-30T00:00:00"/>
    <n v="275"/>
    <b v="1"/>
    <s v="Approved"/>
    <s v="WeareA2B"/>
    <s v="Standard"/>
    <s v="medium"/>
    <s v="medium"/>
    <n v="1228.07"/>
    <n v="400.91"/>
    <d v="2000-05-22T00:00:00"/>
    <n v="827.15999999999985"/>
    <s v="M"/>
    <n v="47"/>
    <d v="1966-12-22T00:00:00"/>
    <n v="53.569427555809234"/>
    <s v="Pharmacist"/>
    <s v="Health"/>
    <s v="Affluent Customer"/>
    <s v="N"/>
    <s v="Yes"/>
    <n v="9"/>
    <m/>
  </r>
  <r>
    <n v="15112"/>
    <n v="100"/>
    <x v="529"/>
    <d v="2017-02-06T00:00:00"/>
    <m/>
    <m/>
    <s v="Approved"/>
    <s v="Norco Bicycles"/>
    <s v="Road"/>
    <s v="medium"/>
    <s v="medium"/>
    <n v="1036.5899999999999"/>
    <n v="206.35"/>
    <n v="33364"/>
    <m/>
    <m/>
    <m/>
    <m/>
    <m/>
    <m/>
    <m/>
    <m/>
    <m/>
    <m/>
    <m/>
    <m/>
  </r>
  <r>
    <n v="10854"/>
    <n v="40"/>
    <x v="1858"/>
    <d v="2017-03-30T00:00:00"/>
    <n v="275"/>
    <b v="0"/>
    <s v="Approved"/>
    <s v="OHM Cycles"/>
    <s v="Standard"/>
    <s v="high"/>
    <s v="medium"/>
    <n v="1458.17"/>
    <n v="874.9"/>
    <d v="2006-02-02T00:00:00"/>
    <n v="583.2700000000001"/>
    <s v="M"/>
    <n v="82"/>
    <d v="1959-05-11T00:00:00"/>
    <n v="61.191345364028408"/>
    <s v="Data Coordiator"/>
    <s v="Manufacturing"/>
    <s v="Mass Customer"/>
    <s v="N"/>
    <s v="No"/>
    <n v="19"/>
    <m/>
  </r>
  <r>
    <n v="11095"/>
    <n v="32"/>
    <x v="2729"/>
    <d v="2017-03-30T00:00:00"/>
    <n v="275"/>
    <b v="1"/>
    <s v="Approved"/>
    <s v="Giant Bicycles"/>
    <s v="Standard"/>
    <s v="medium"/>
    <s v="medium"/>
    <n v="642.70000000000005"/>
    <n v="211.37"/>
    <d v="2006-02-02T00:00:00"/>
    <n v="431.33000000000004"/>
    <s v="M"/>
    <n v="83"/>
    <d v="1970-11-12T00:00:00"/>
    <n v="49.676276870877729"/>
    <s v="Business Systems Development Analyst"/>
    <s v="n/a"/>
    <s v="Affluent Customer"/>
    <s v="N"/>
    <s v="Yes"/>
    <n v="14"/>
    <m/>
  </r>
  <r>
    <n v="15115"/>
    <n v="92"/>
    <x v="2541"/>
    <d v="2017-01-10T00:00:00"/>
    <m/>
    <m/>
    <s v="Approved"/>
    <s v="WeareA2B"/>
    <s v="Standard"/>
    <s v="medium"/>
    <s v="small"/>
    <n v="1415.01"/>
    <n v="1259.3599999999999"/>
    <n v="37626"/>
    <m/>
    <m/>
    <m/>
    <m/>
    <m/>
    <m/>
    <m/>
    <m/>
    <m/>
    <m/>
    <m/>
    <m/>
  </r>
  <r>
    <n v="11166"/>
    <n v="0"/>
    <x v="1564"/>
    <d v="2017-03-30T00:00:00"/>
    <n v="275"/>
    <b v="0"/>
    <s v="Approved"/>
    <s v="Trek Bicycles"/>
    <s v="Standard"/>
    <s v="high"/>
    <s v="medium"/>
    <n v="495.72"/>
    <n v="297.43"/>
    <d v="2006-05-22T00:00:00"/>
    <n v="198.29000000000002"/>
    <s v="F"/>
    <n v="73"/>
    <d v="1981-02-03T00:00:00"/>
    <n v="39.440660432521561"/>
    <s v="Account Executive"/>
    <s v="Retail"/>
    <s v="High Net Worth"/>
    <s v="N"/>
    <s v="Yes"/>
    <n v="9"/>
    <m/>
  </r>
  <r>
    <n v="11540"/>
    <n v="33"/>
    <x v="1802"/>
    <d v="2017-03-30T00:00:00"/>
    <n v="275"/>
    <b v="0"/>
    <s v="Approved"/>
    <s v="Giant Bicycles"/>
    <s v="Standard"/>
    <s v="medium"/>
    <s v="small"/>
    <n v="1311.44"/>
    <n v="1167.18"/>
    <d v="2003-03-18T00:00:00"/>
    <n v="144.26"/>
    <s v="M"/>
    <n v="48"/>
    <d v="1956-09-24T00:00:00"/>
    <n v="63.818742624302381"/>
    <s v="Paralegal"/>
    <s v="Financial Services"/>
    <s v="Affluent Customer"/>
    <s v="N"/>
    <s v="Yes"/>
    <n v="7"/>
    <m/>
  </r>
  <r>
    <n v="11762"/>
    <n v="80"/>
    <x v="1722"/>
    <d v="2017-03-30T00:00:00"/>
    <n v="275"/>
    <b v="1"/>
    <s v="Approved"/>
    <s v="OHM Cycles"/>
    <s v="Touring"/>
    <s v="low"/>
    <s v="medium"/>
    <n v="1073.07"/>
    <n v="933.84"/>
    <d v="2013-09-16T00:00:00"/>
    <n v="139.2299999999999"/>
    <s v="F"/>
    <n v="85"/>
    <d v="1988-09-09T00:00:00"/>
    <n v="31.837920706494163"/>
    <s v="Assistant Professor"/>
    <s v="Health"/>
    <s v="Mass Customer"/>
    <s v="N"/>
    <s v="Yes"/>
    <n v="11"/>
    <m/>
  </r>
  <r>
    <n v="11918"/>
    <n v="47"/>
    <x v="365"/>
    <d v="2017-03-30T00:00:00"/>
    <n v="275"/>
    <b v="0"/>
    <s v="Approved"/>
    <s v="Trek Bicycles"/>
    <s v="Road"/>
    <s v="low"/>
    <s v="small"/>
    <n v="1720.7"/>
    <n v="1531.42"/>
    <d v="2012-04-10T00:00:00"/>
    <n v="189.27999999999997"/>
    <s v="M"/>
    <n v="85"/>
    <d v="1968-04-22T00:00:00"/>
    <n v="52.235180980466765"/>
    <s v="Electrical Engineer"/>
    <s v="Manufacturing"/>
    <s v="Mass Customer"/>
    <s v="N"/>
    <s v="Yes"/>
    <n v="9"/>
    <m/>
  </r>
  <r>
    <n v="13384"/>
    <n v="59"/>
    <x v="2173"/>
    <d v="2017-03-30T00:00:00"/>
    <n v="275"/>
    <b v="1"/>
    <s v="Approved"/>
    <s v="Solex"/>
    <s v="Standard"/>
    <s v="medium"/>
    <s v="large"/>
    <n v="1061.56"/>
    <n v="733.58"/>
    <d v="1993-07-20T00:00:00"/>
    <n v="327.9799999999999"/>
    <s v="M"/>
    <n v="76"/>
    <d v="1978-12-17T00:00:00"/>
    <n v="41.574907007864027"/>
    <s v="Senior Sales Associate"/>
    <s v="Retail"/>
    <s v="Mass Customer"/>
    <s v="N"/>
    <s v="No"/>
    <n v="10"/>
    <m/>
  </r>
  <r>
    <n v="14130"/>
    <n v="85"/>
    <x v="81"/>
    <d v="2017-03-30T00:00:00"/>
    <n v="275"/>
    <b v="0"/>
    <s v="Approved"/>
    <s v="WeareA2B"/>
    <s v="Standard"/>
    <s v="medium"/>
    <s v="medium"/>
    <n v="1228.07"/>
    <n v="400.91"/>
    <d v="2000-05-22T00:00:00"/>
    <n v="827.15999999999985"/>
    <s v="M"/>
    <n v="40"/>
    <d v="1992-12-05T00:00:00"/>
    <n v="27.596824816083206"/>
    <s v="VP Quality Control"/>
    <s v="Financial Services"/>
    <s v="High Net Worth"/>
    <s v="N"/>
    <s v="No"/>
    <n v="9"/>
    <m/>
  </r>
  <r>
    <n v="14656"/>
    <n v="0"/>
    <x v="408"/>
    <d v="2017-03-30T00:00:00"/>
    <n v="275"/>
    <b v="1"/>
    <s v="Approved"/>
    <s v="Solex"/>
    <s v="Road"/>
    <s v="medium"/>
    <s v="medium"/>
    <n v="416.98"/>
    <n v="312.74"/>
    <d v="1997-05-10T00:00:00"/>
    <n v="104.24000000000001"/>
    <s v="F"/>
    <n v="82"/>
    <d v="1969-12-13T00:00:00"/>
    <n v="50.591345364028413"/>
    <s v="Dental Hygienist"/>
    <s v="Health"/>
    <s v="High Net Worth"/>
    <s v="N"/>
    <s v="No"/>
    <n v="16"/>
    <m/>
  </r>
  <r>
    <n v="14878"/>
    <n v="35"/>
    <x v="3285"/>
    <d v="2017-03-30T00:00:00"/>
    <n v="275"/>
    <b v="1"/>
    <s v="Approved"/>
    <s v="Giant Bicycles"/>
    <s v="Standard"/>
    <s v="medium"/>
    <s v="medium"/>
    <n v="1403.5"/>
    <n v="954.82"/>
    <d v="2011-04-16T00:00:00"/>
    <n v="448.67999999999995"/>
    <s v="M"/>
    <n v="98"/>
    <d v="1984-07-07T00:00:00"/>
    <n v="36.016002898274984"/>
    <s v="Financial Analyst"/>
    <s v="Financial Services"/>
    <s v="High Net Worth"/>
    <s v="N"/>
    <s v="Yes"/>
    <n v="14"/>
    <m/>
  </r>
  <r>
    <n v="15348"/>
    <n v="100"/>
    <x v="603"/>
    <d v="2017-03-30T00:00:00"/>
    <n v="275"/>
    <b v="1"/>
    <s v="Approved"/>
    <s v="Trek Bicycles"/>
    <s v="Standard"/>
    <s v="medium"/>
    <s v="small"/>
    <n v="1386.84"/>
    <n v="1234.29"/>
    <d v="2003-08-05T00:00:00"/>
    <n v="152.54999999999995"/>
    <s v="F"/>
    <n v="45"/>
    <d v="1980-08-25T00:00:00"/>
    <n v="39.884496048959917"/>
    <s v="VP Marketing"/>
    <s v="Financial Services"/>
    <s v="High Net Worth"/>
    <s v="N"/>
    <s v="No"/>
    <n v="3"/>
    <m/>
  </r>
  <r>
    <n v="15703"/>
    <n v="99"/>
    <x v="1464"/>
    <d v="2017-03-30T00:00:00"/>
    <n v="275"/>
    <b v="1"/>
    <s v="Approved"/>
    <s v="OHM Cycles"/>
    <s v="Standard"/>
    <s v="medium"/>
    <s v="medium"/>
    <n v="1227.3399999999999"/>
    <n v="770.89"/>
    <d v="1994-08-10T00:00:00"/>
    <n v="456.44999999999993"/>
    <s v="F"/>
    <n v="42"/>
    <d v="2001-11-02T00:00:00"/>
    <n v="18.681756322932518"/>
    <s v="Help Desk Technician"/>
    <s v="Manufacturing"/>
    <s v="Mass Customer"/>
    <s v="N"/>
    <s v="No"/>
    <n v="1"/>
    <m/>
  </r>
  <r>
    <n v="15827"/>
    <n v="79"/>
    <x v="1189"/>
    <d v="2017-03-30T00:00:00"/>
    <n v="275"/>
    <b v="1"/>
    <s v="Approved"/>
    <s v="Norco Bicycles"/>
    <s v="Standard"/>
    <s v="medium"/>
    <s v="medium"/>
    <n v="1555.58"/>
    <n v="818.01"/>
    <d v="2003-09-09T00:00:00"/>
    <n v="737.56999999999994"/>
    <s v="M"/>
    <n v="2"/>
    <d v="1977-06-29T00:00:00"/>
    <n v="43.043400158548955"/>
    <s v="VP Marketing"/>
    <s v="Entertainment"/>
    <s v="Mass Customer"/>
    <s v="N"/>
    <s v="Yes"/>
    <n v="9"/>
    <m/>
  </r>
  <r>
    <n v="16155"/>
    <n v="44"/>
    <x v="2200"/>
    <d v="2017-03-30T00:00:00"/>
    <n v="275"/>
    <b v="1"/>
    <s v="Approved"/>
    <s v="WeareA2B"/>
    <s v="Standard"/>
    <s v="medium"/>
    <s v="medium"/>
    <n v="1769.64"/>
    <n v="108.76"/>
    <d v="1999-12-04T00:00:00"/>
    <n v="1660.88"/>
    <s v="U"/>
    <n v="67"/>
    <d v="1899-12-30T00:00:00"/>
    <n v="0"/>
    <s v="Assistant Manager"/>
    <s v="IT"/>
    <s v="Mass Customer"/>
    <s v="N"/>
    <s v="Yes"/>
    <n v="0"/>
    <m/>
  </r>
  <r>
    <n v="16401"/>
    <n v="92"/>
    <x v="1282"/>
    <d v="2017-03-30T00:00:00"/>
    <n v="275"/>
    <b v="1"/>
    <s v="Approved"/>
    <s v="WeareA2B"/>
    <s v="Touring"/>
    <s v="medium"/>
    <s v="large"/>
    <n v="1890.39"/>
    <n v="260.14"/>
    <d v="1998-12-17T00:00:00"/>
    <n v="1630.25"/>
    <s v="M"/>
    <n v="13"/>
    <d v="1996-05-14T00:00:00"/>
    <n v="24.155728925672246"/>
    <s v="Actuary"/>
    <s v="Financial Services"/>
    <s v="High Net Worth"/>
    <s v="N"/>
    <s v="Yes"/>
    <n v="6"/>
    <m/>
  </r>
  <r>
    <n v="16841"/>
    <n v="71"/>
    <x v="94"/>
    <d v="2017-03-30T00:00:00"/>
    <n v="275"/>
    <b v="0"/>
    <s v="Approved"/>
    <s v="Solex"/>
    <s v="Standard"/>
    <s v="high"/>
    <s v="large"/>
    <n v="1842.92"/>
    <n v="1105.75"/>
    <d v="1995-10-24T00:00:00"/>
    <n v="737.17000000000007"/>
    <s v="M"/>
    <n v="62"/>
    <d v="1992-12-13T00:00:00"/>
    <n v="27.574907007864027"/>
    <s v="Registered Nurse"/>
    <s v="Health"/>
    <s v="Affluent Customer"/>
    <s v="N"/>
    <s v="No"/>
    <n v="3"/>
    <m/>
  </r>
  <r>
    <n v="17023"/>
    <n v="0"/>
    <x v="1441"/>
    <d v="2017-03-30T00:00:00"/>
    <n v="275"/>
    <b v="0"/>
    <s v="Approved"/>
    <s v="WeareA2B"/>
    <s v="Standard"/>
    <s v="medium"/>
    <s v="medium"/>
    <n v="60.34"/>
    <n v="45.26"/>
    <d v="1993-07-15T00:00:00"/>
    <n v="15.080000000000005"/>
    <s v="F"/>
    <n v="21"/>
    <d v="1970-02-10T00:00:00"/>
    <n v="50.429701528411975"/>
    <s v="Pharmacist"/>
    <s v="Health"/>
    <s v="High Net Worth"/>
    <s v="N"/>
    <s v="No"/>
    <n v="10"/>
    <m/>
  </r>
  <r>
    <n v="17396"/>
    <n v="100"/>
    <x v="1801"/>
    <d v="2017-03-30T00:00:00"/>
    <n v="275"/>
    <b v="0"/>
    <s v="Approved"/>
    <s v="Trek Bicycles"/>
    <s v="Standard"/>
    <s v="medium"/>
    <s v="small"/>
    <n v="1386.84"/>
    <n v="1234.29"/>
    <d v="2003-08-05T00:00:00"/>
    <n v="152.54999999999995"/>
    <s v="F"/>
    <n v="48"/>
    <d v="1967-02-13T00:00:00"/>
    <n v="53.424222076357175"/>
    <s v="Senior Quality Engineer"/>
    <s v="n/a"/>
    <s v="High Net Worth"/>
    <s v="N"/>
    <s v="No"/>
    <n v="10"/>
    <m/>
  </r>
  <r>
    <n v="17751"/>
    <n v="66"/>
    <x v="2306"/>
    <d v="2017-03-30T00:00:00"/>
    <n v="275"/>
    <b v="1"/>
    <s v="Approved"/>
    <s v="Giant Bicycles"/>
    <s v="Road"/>
    <s v="low"/>
    <s v="small"/>
    <n v="590.26"/>
    <n v="525.33000000000004"/>
    <d v="1992-10-02T00:00:00"/>
    <n v="64.92999999999995"/>
    <s v="M"/>
    <n v="45"/>
    <d v="1976-02-20T00:00:00"/>
    <n v="44.399564542110603"/>
    <s v="Speech Pathologist"/>
    <s v="Property"/>
    <s v="Affluent Customer"/>
    <s v="N"/>
    <s v="Yes"/>
    <n v="19"/>
    <m/>
  </r>
  <r>
    <n v="18258"/>
    <n v="13"/>
    <x v="1129"/>
    <d v="2017-03-30T00:00:00"/>
    <n v="275"/>
    <b v="1"/>
    <s v="Approved"/>
    <s v="Solex"/>
    <s v="Standard"/>
    <s v="medium"/>
    <s v="medium"/>
    <n v="1163.8900000000001"/>
    <n v="589.27"/>
    <d v="2009-03-08T00:00:00"/>
    <n v="574.62000000000012"/>
    <s v="M"/>
    <n v="47"/>
    <d v="1998-06-23T00:00:00"/>
    <n v="22.046139884576355"/>
    <s v="Business Systems Development Analyst"/>
    <s v="Financial Services"/>
    <s v="Mass Customer"/>
    <s v="N"/>
    <s v="Yes"/>
    <n v="3"/>
    <m/>
  </r>
  <r>
    <n v="18781"/>
    <n v="51"/>
    <x v="1141"/>
    <d v="2017-03-30T00:00:00"/>
    <n v="275"/>
    <b v="0"/>
    <s v="Approved"/>
    <s v="OHM Cycles"/>
    <s v="Standard"/>
    <s v="high"/>
    <s v="medium"/>
    <n v="2005.66"/>
    <n v="1203.4000000000001"/>
    <d v="2012-04-10T00:00:00"/>
    <n v="802.26"/>
    <s v="F"/>
    <n v="18"/>
    <d v="1971-12-16T00:00:00"/>
    <n v="48.58312618594622"/>
    <s v="Teacher"/>
    <s v="n/a"/>
    <s v="Mass Customer"/>
    <s v="N"/>
    <s v="No"/>
    <n v="16"/>
    <m/>
  </r>
  <r>
    <n v="19430"/>
    <n v="43"/>
    <x v="674"/>
    <d v="2017-03-30T00:00:00"/>
    <n v="275"/>
    <b v="1"/>
    <s v="Approved"/>
    <s v="Solex"/>
    <s v="Standard"/>
    <s v="medium"/>
    <s v="medium"/>
    <n v="1151.96"/>
    <n v="649.49"/>
    <d v="1999-12-04T00:00:00"/>
    <n v="502.47"/>
    <s v="M"/>
    <n v="79"/>
    <d v="1982-07-03T00:00:00"/>
    <n v="38.029701528411969"/>
    <n v="0"/>
    <s v="IT"/>
    <s v="Affluent Customer"/>
    <s v="N"/>
    <s v="No"/>
    <n v="7"/>
    <m/>
  </r>
  <r>
    <n v="283"/>
    <n v="16"/>
    <x v="3263"/>
    <d v="2017-03-29T00:00:00"/>
    <n v="276"/>
    <b v="0"/>
    <s v="Approved"/>
    <s v="Norco Bicycles"/>
    <s v="Standard"/>
    <s v="high"/>
    <s v="small"/>
    <n v="1661.92"/>
    <n v="1479.11"/>
    <d v="1994-09-09T00:00:00"/>
    <n v="182.81000000000017"/>
    <s v="F"/>
    <n v="32"/>
    <d v="1977-03-27T00:00:00"/>
    <n v="43.300934405124302"/>
    <n v="0"/>
    <s v="Health"/>
    <s v="Mass Customer"/>
    <s v="N"/>
    <s v="No"/>
    <n v="13"/>
    <m/>
  </r>
  <r>
    <n v="609"/>
    <n v="74"/>
    <x v="1049"/>
    <d v="2017-03-29T00:00:00"/>
    <n v="276"/>
    <b v="0"/>
    <s v="Approved"/>
    <s v="WeareA2B"/>
    <s v="Standard"/>
    <s v="medium"/>
    <s v="medium"/>
    <n v="1228.07"/>
    <n v="400.91"/>
    <d v="2000-05-22T00:00:00"/>
    <n v="827.15999999999985"/>
    <s v="F"/>
    <n v="69"/>
    <d v="1996-05-07T00:00:00"/>
    <n v="24.174907007864025"/>
    <s v="Help Desk Technician"/>
    <s v="n/a"/>
    <s v="Mass Customer"/>
    <s v="N"/>
    <s v="No"/>
    <n v="4"/>
    <m/>
  </r>
  <r>
    <n v="790"/>
    <n v="18"/>
    <x v="3253"/>
    <d v="2017-03-29T00:00:00"/>
    <n v="276"/>
    <b v="0"/>
    <s v="Approved"/>
    <s v="Solex"/>
    <s v="Standard"/>
    <s v="medium"/>
    <s v="medium"/>
    <n v="575.27"/>
    <n v="431.45"/>
    <d v="1997-08-25T00:00:00"/>
    <n v="143.82"/>
    <s v="M"/>
    <n v="89"/>
    <d v="1979-09-16T00:00:00"/>
    <n v="40.826961802384574"/>
    <s v="Information Systems Manager"/>
    <s v="n/a"/>
    <s v="Mass Customer"/>
    <s v="N"/>
    <s v="Yes"/>
    <n v="4"/>
    <m/>
  </r>
  <r>
    <n v="1956"/>
    <n v="71"/>
    <x v="195"/>
    <d v="2017-03-29T00:00:00"/>
    <n v="276"/>
    <b v="0"/>
    <s v="Approved"/>
    <s v="Solex"/>
    <s v="Standard"/>
    <s v="high"/>
    <s v="large"/>
    <n v="1842.92"/>
    <n v="1105.75"/>
    <d v="1995-10-24T00:00:00"/>
    <n v="737.17000000000007"/>
    <s v="M"/>
    <n v="58"/>
    <d v="1986-12-20T00:00:00"/>
    <n v="33.561208377727041"/>
    <s v="Help Desk Technician"/>
    <s v="Manufacturing"/>
    <s v="Mass Customer"/>
    <s v="N"/>
    <s v="Yes"/>
    <n v="16"/>
    <m/>
  </r>
  <r>
    <n v="2038"/>
    <n v="60"/>
    <x v="2370"/>
    <d v="2017-03-29T00:00:00"/>
    <n v="276"/>
    <b v="1"/>
    <s v="Approved"/>
    <s v="Giant Bicycles"/>
    <s v="Standard"/>
    <s v="high"/>
    <s v="small"/>
    <n v="1977.36"/>
    <n v="1759.85"/>
    <d v="2011-08-24T00:00:00"/>
    <n v="217.51"/>
    <s v="M"/>
    <n v="97"/>
    <d v="1975-01-13T00:00:00"/>
    <n v="45.503674131151698"/>
    <s v="Systems Administrator IV"/>
    <s v="Financial Services"/>
    <s v="Mass Customer"/>
    <s v="N"/>
    <s v="No"/>
    <n v="22"/>
    <m/>
  </r>
  <r>
    <n v="2777"/>
    <n v="27"/>
    <x v="3264"/>
    <d v="2017-03-29T00:00:00"/>
    <n v="276"/>
    <b v="1"/>
    <s v="Approved"/>
    <s v="Trek Bicycles"/>
    <s v="Standard"/>
    <s v="medium"/>
    <s v="medium"/>
    <n v="499.53"/>
    <n v="388.72"/>
    <d v="1999-06-23T00:00:00"/>
    <n v="110.80999999999995"/>
    <s v="F"/>
    <n v="18"/>
    <d v="1980-12-01T00:00:00"/>
    <n v="39.616002898274985"/>
    <s v="Geologist II"/>
    <s v="Retail"/>
    <s v="Mass Customer"/>
    <s v="N"/>
    <s v="No"/>
    <n v="16"/>
    <m/>
  </r>
  <r>
    <n v="3332"/>
    <n v="34"/>
    <x v="2180"/>
    <d v="2017-03-29T00:00:00"/>
    <n v="276"/>
    <b v="0"/>
    <s v="Approved"/>
    <s v="WeareA2B"/>
    <s v="Standard"/>
    <s v="medium"/>
    <s v="medium"/>
    <n v="1231.1500000000001"/>
    <n v="161.6"/>
    <d v="2004-08-17T00:00:00"/>
    <n v="1069.5500000000002"/>
    <s v="F"/>
    <n v="40"/>
    <d v="1956-04-01T00:00:00"/>
    <n v="64.300934405124295"/>
    <s v="Electrical Engineer"/>
    <s v="Manufacturing"/>
    <s v="High Net Worth"/>
    <s v="N"/>
    <s v="No"/>
    <n v="11"/>
    <m/>
  </r>
  <r>
    <n v="4465"/>
    <n v="28"/>
    <x v="3135"/>
    <d v="2017-03-29T00:00:00"/>
    <n v="276"/>
    <b v="1"/>
    <s v="Approved"/>
    <s v="Norco Bicycles"/>
    <s v="Standard"/>
    <s v="medium"/>
    <s v="small"/>
    <n v="1216.1400000000001"/>
    <n v="1082.3599999999999"/>
    <d v="1991-08-05T00:00:00"/>
    <n v="133.7800000000002"/>
    <s v="M"/>
    <n v="79"/>
    <d v="1979-06-25T00:00:00"/>
    <n v="41.054359062658548"/>
    <s v="VP Product Management"/>
    <s v="Manufacturing"/>
    <s v="Mass Customer"/>
    <s v="N"/>
    <s v="No"/>
    <n v="13"/>
    <m/>
  </r>
  <r>
    <n v="5071"/>
    <n v="82"/>
    <x v="1315"/>
    <d v="2017-03-29T00:00:00"/>
    <n v="276"/>
    <b v="1"/>
    <s v="Approved"/>
    <s v="Norco Bicycles"/>
    <s v="Standard"/>
    <s v="high"/>
    <s v="medium"/>
    <n v="1148.6400000000001"/>
    <n v="689.18"/>
    <d v="2015-08-10T00:00:00"/>
    <n v="459.46000000000015"/>
    <s v="M"/>
    <n v="66"/>
    <d v="1997-01-25T00:00:00"/>
    <n v="23.454359062658547"/>
    <s v="Nurse"/>
    <s v="Argiculture"/>
    <s v="Mass Customer"/>
    <s v="N"/>
    <s v="Yes"/>
    <n v="5"/>
    <m/>
  </r>
  <r>
    <n v="5341"/>
    <n v="23"/>
    <x v="304"/>
    <d v="2017-03-29T00:00:00"/>
    <n v="276"/>
    <b v="1"/>
    <s v="Approved"/>
    <s v="Norco Bicycles"/>
    <s v="Standard"/>
    <s v="medium"/>
    <s v="medium"/>
    <n v="1198.46"/>
    <n v="381.1"/>
    <d v="1998-12-16T00:00:00"/>
    <n v="817.36"/>
    <s v="F"/>
    <n v="41"/>
    <d v="1978-08-20T00:00:00"/>
    <n v="41.900934405124303"/>
    <s v="Accountant I"/>
    <s v="Manufacturing"/>
    <s v="High Net Worth"/>
    <s v="N"/>
    <s v="No"/>
    <n v="17"/>
    <m/>
  </r>
  <r>
    <n v="5794"/>
    <n v="87"/>
    <x v="369"/>
    <d v="2017-03-29T00:00:00"/>
    <n v="276"/>
    <b v="1"/>
    <s v="Approved"/>
    <s v="Giant Bicycles"/>
    <s v="Standard"/>
    <s v="high"/>
    <s v="medium"/>
    <n v="1179"/>
    <n v="707.4"/>
    <d v="2005-12-07T00:00:00"/>
    <n v="471.6"/>
    <s v="F"/>
    <n v="78"/>
    <d v="1961-11-11T00:00:00"/>
    <n v="58.684496048959915"/>
    <s v="Information Systems Manager"/>
    <s v="Financial Services"/>
    <s v="Mass Customer"/>
    <s v="N"/>
    <s v="No"/>
    <n v="19"/>
    <m/>
  </r>
  <r>
    <n v="6126"/>
    <n v="53"/>
    <x v="2633"/>
    <d v="2017-03-29T00:00:00"/>
    <n v="276"/>
    <b v="1"/>
    <s v="Approved"/>
    <s v="Giant Bicycles"/>
    <s v="Standard"/>
    <s v="high"/>
    <s v="medium"/>
    <n v="1274.93"/>
    <n v="764.96"/>
    <d v="2007-08-04T00:00:00"/>
    <n v="509.97"/>
    <s v="F"/>
    <n v="79"/>
    <d v="1957-03-04T00:00:00"/>
    <n v="63.377646733891424"/>
    <s v="Programmer Analyst I"/>
    <s v="n/a"/>
    <s v="High Net Worth"/>
    <s v="N"/>
    <s v="No"/>
    <n v="11"/>
    <m/>
  </r>
  <r>
    <n v="15148"/>
    <n v="0"/>
    <x v="2637"/>
    <d v="2017-04-26T00:00:00"/>
    <m/>
    <b v="0"/>
    <s v="Approved"/>
    <m/>
    <m/>
    <m/>
    <m/>
    <n v="1224.4100000000001"/>
    <m/>
    <m/>
    <m/>
    <m/>
    <m/>
    <m/>
    <m/>
    <m/>
    <m/>
    <m/>
    <m/>
    <m/>
    <m/>
    <m/>
  </r>
  <r>
    <n v="6315"/>
    <n v="33"/>
    <x v="3419"/>
    <d v="2017-03-29T00:00:00"/>
    <n v="276"/>
    <b v="1"/>
    <s v="Approved"/>
    <s v="OHM Cycles"/>
    <s v="Road"/>
    <s v="medium"/>
    <s v="small"/>
    <n v="1810"/>
    <n v="1610.9"/>
    <d v="2008-03-19T00:00:00"/>
    <n v="199.09999999999991"/>
    <s v="M"/>
    <n v="0"/>
    <d v="1964-05-27T00:00:00"/>
    <n v="56.142030295535257"/>
    <s v="Technical Writer"/>
    <s v="Financial Services"/>
    <s v="High Net Worth"/>
    <s v="N"/>
    <s v="No"/>
    <n v="13"/>
    <m/>
  </r>
  <r>
    <n v="6447"/>
    <n v="85"/>
    <x v="1209"/>
    <d v="2017-03-29T00:00:00"/>
    <n v="276"/>
    <b v="0"/>
    <s v="Approved"/>
    <s v="WeareA2B"/>
    <s v="Standard"/>
    <s v="medium"/>
    <s v="medium"/>
    <n v="752.64"/>
    <n v="205.36"/>
    <d v="1998-12-16T00:00:00"/>
    <n v="547.28"/>
    <s v="F"/>
    <n v="39"/>
    <d v="1994-06-20T00:00:00"/>
    <n v="26.057098788685945"/>
    <s v="Senior Financial Analyst"/>
    <s v="Financial Services"/>
    <s v="Mass Customer"/>
    <s v="N"/>
    <s v="Yes"/>
    <n v="1"/>
    <m/>
  </r>
  <r>
    <n v="7315"/>
    <n v="12"/>
    <x v="3345"/>
    <d v="2017-03-29T00:00:00"/>
    <n v="276"/>
    <b v="1"/>
    <s v="Approved"/>
    <s v="Giant Bicycles"/>
    <s v="Standard"/>
    <s v="medium"/>
    <s v="large"/>
    <n v="1765.3"/>
    <n v="709.48"/>
    <d v="2013-09-16T00:00:00"/>
    <n v="1055.82"/>
    <s v="F"/>
    <n v="37"/>
    <d v="1968-09-18T00:00:00"/>
    <n v="51.826961802384574"/>
    <s v="Payment Adjustment Coordinator"/>
    <s v="Financial Services"/>
    <s v="High Net Worth"/>
    <s v="N"/>
    <s v="Yes"/>
    <n v="16"/>
    <m/>
  </r>
  <r>
    <n v="9565"/>
    <n v="53"/>
    <x v="48"/>
    <d v="2017-03-29T00:00:00"/>
    <n v="276"/>
    <b v="1"/>
    <s v="Approved"/>
    <s v="OHM Cycles"/>
    <s v="Standard"/>
    <s v="medium"/>
    <s v="medium"/>
    <n v="795.34"/>
    <n v="101.58"/>
    <d v="2011-08-24T00:00:00"/>
    <n v="693.76"/>
    <s v="F"/>
    <n v="39"/>
    <d v="1988-01-22T00:00:00"/>
    <n v="32.470797418822933"/>
    <s v="Marketing Assistant"/>
    <s v="Retail"/>
    <s v="Mass Customer"/>
    <s v="N"/>
    <s v="Yes"/>
    <n v="15"/>
    <m/>
  </r>
  <r>
    <n v="9863"/>
    <n v="80"/>
    <x v="108"/>
    <d v="2017-03-29T00:00:00"/>
    <n v="276"/>
    <b v="1"/>
    <s v="Approved"/>
    <s v="Trek Bicycles"/>
    <s v="Standard"/>
    <s v="medium"/>
    <s v="large"/>
    <n v="1469.44"/>
    <n v="596.54999999999995"/>
    <d v="1995-10-24T00:00:00"/>
    <n v="872.8900000000001"/>
    <s v="M"/>
    <n v="50"/>
    <d v="1979-11-16T00:00:00"/>
    <n v="40.659838514713343"/>
    <s v="Account Coordinator"/>
    <s v="n/a"/>
    <s v="High Net Worth"/>
    <s v="N"/>
    <s v="Yes"/>
    <n v="7"/>
    <m/>
  </r>
  <r>
    <n v="10363"/>
    <n v="10"/>
    <x v="3257"/>
    <d v="2017-03-29T00:00:00"/>
    <n v="276"/>
    <b v="0"/>
    <s v="Approved"/>
    <s v="WeareA2B"/>
    <s v="Touring"/>
    <s v="medium"/>
    <s v="medium"/>
    <n v="1466.68"/>
    <n v="363.25"/>
    <d v="2014-03-03T00:00:00"/>
    <n v="1103.43"/>
    <s v="M"/>
    <n v="63"/>
    <d v="1977-12-04T00:00:00"/>
    <n v="42.610523446220192"/>
    <s v="Executive Secretary"/>
    <s v="Manufacturing"/>
    <s v="Affluent Customer"/>
    <s v="N"/>
    <s v="No"/>
    <n v="14"/>
    <m/>
  </r>
  <r>
    <n v="11642"/>
    <n v="49"/>
    <x v="2604"/>
    <d v="2017-03-29T00:00:00"/>
    <n v="276"/>
    <b v="1"/>
    <s v="Approved"/>
    <s v="Solex"/>
    <s v="Standard"/>
    <s v="medium"/>
    <s v="large"/>
    <n v="1061.56"/>
    <n v="733.58"/>
    <d v="1993-07-20T00:00:00"/>
    <n v="327.9799999999999"/>
    <s v="M"/>
    <n v="99"/>
    <d v="1989-06-02T00:00:00"/>
    <n v="31.109153583206492"/>
    <s v="Product Engineer"/>
    <s v="Health"/>
    <s v="High Net Worth"/>
    <s v="N"/>
    <s v="Yes"/>
    <n v="16"/>
    <m/>
  </r>
  <r>
    <n v="11796"/>
    <n v="69"/>
    <x v="2298"/>
    <d v="2017-03-29T00:00:00"/>
    <n v="276"/>
    <b v="1"/>
    <s v="Approved"/>
    <s v="Giant Bicycles"/>
    <s v="Road"/>
    <s v="medium"/>
    <s v="medium"/>
    <n v="792.9"/>
    <n v="594.67999999999995"/>
    <d v="1992-10-02T00:00:00"/>
    <n v="198.22000000000003"/>
    <s v="M"/>
    <n v="48"/>
    <d v="1977-11-18T00:00:00"/>
    <n v="42.65435906265855"/>
    <s v="Quality Engineer"/>
    <s v="Telecommunications"/>
    <s v="Mass Customer"/>
    <s v="N"/>
    <s v="No"/>
    <n v="11"/>
    <m/>
  </r>
  <r>
    <n v="12258"/>
    <n v="36"/>
    <x v="2424"/>
    <d v="2017-03-29T00:00:00"/>
    <n v="276"/>
    <b v="0"/>
    <s v="Approved"/>
    <s v="Solex"/>
    <s v="Standard"/>
    <s v="low"/>
    <s v="medium"/>
    <n v="945.04"/>
    <n v="507.58"/>
    <d v="1995-12-19T00:00:00"/>
    <n v="437.46"/>
    <s v="M"/>
    <n v="88"/>
    <d v="1968-01-26T00:00:00"/>
    <n v="52.473537144850326"/>
    <n v="0"/>
    <s v="Manufacturing"/>
    <s v="Affluent Customer"/>
    <s v="N"/>
    <s v="No"/>
    <n v="6"/>
    <m/>
  </r>
  <r>
    <n v="12950"/>
    <n v="81"/>
    <x v="836"/>
    <d v="2017-03-29T00:00:00"/>
    <n v="276"/>
    <b v="1"/>
    <s v="Approved"/>
    <s v="Norco Bicycles"/>
    <s v="Standard"/>
    <s v="medium"/>
    <s v="small"/>
    <n v="586.45000000000005"/>
    <n v="521.94000000000005"/>
    <d v="2004-12-18T00:00:00"/>
    <n v="64.509999999999991"/>
    <s v="F"/>
    <n v="16"/>
    <d v="1975-04-22T00:00:00"/>
    <n v="45.232441254439372"/>
    <n v="0"/>
    <s v="Retail"/>
    <s v="Mass Customer"/>
    <s v="N"/>
    <s v="Yes"/>
    <n v="14"/>
    <m/>
  </r>
  <r>
    <n v="13173"/>
    <n v="3"/>
    <x v="32"/>
    <d v="2017-03-29T00:00:00"/>
    <n v="276"/>
    <b v="1"/>
    <s v="Approved"/>
    <s v="Trek Bicycles"/>
    <s v="Standard"/>
    <s v="medium"/>
    <s v="large"/>
    <n v="2091.4699999999998"/>
    <n v="388.92"/>
    <d v="1993-05-26T00:00:00"/>
    <n v="1702.5499999999997"/>
    <s v="F"/>
    <n v="34"/>
    <d v="1958-11-14T00:00:00"/>
    <n v="61.679016596905122"/>
    <s v="Project Manager"/>
    <s v="Manufacturing"/>
    <s v="Mass Customer"/>
    <s v="N"/>
    <s v="No"/>
    <n v="6"/>
    <m/>
  </r>
  <r>
    <n v="14105"/>
    <n v="10"/>
    <x v="864"/>
    <d v="2017-03-29T00:00:00"/>
    <n v="276"/>
    <b v="0"/>
    <s v="Approved"/>
    <s v="Solex"/>
    <s v="Standard"/>
    <s v="medium"/>
    <s v="medium"/>
    <n v="1945.43"/>
    <n v="333.18"/>
    <d v="2002-08-31T00:00:00"/>
    <n v="1612.25"/>
    <s v="U"/>
    <n v="32"/>
    <d v="1899-12-30T00:00:00"/>
    <n v="0"/>
    <s v="Office Assistant IV"/>
    <s v="IT"/>
    <s v="High Net Worth"/>
    <s v="N"/>
    <s v="No"/>
    <n v="0"/>
    <m/>
  </r>
  <r>
    <n v="15805"/>
    <n v="22"/>
    <x v="1470"/>
    <d v="2017-03-29T00:00:00"/>
    <n v="276"/>
    <b v="0"/>
    <s v="Approved"/>
    <s v="WeareA2B"/>
    <s v="Standard"/>
    <s v="medium"/>
    <s v="medium"/>
    <n v="60.34"/>
    <n v="45.26"/>
    <d v="1993-07-15T00:00:00"/>
    <n v="15.080000000000005"/>
    <s v="M"/>
    <n v="63"/>
    <d v="1964-05-06T00:00:00"/>
    <n v="56.1995645421106"/>
    <s v="VP Product Management"/>
    <s v="Financial Services"/>
    <s v="Mass Customer"/>
    <s v="N"/>
    <s v="No"/>
    <n v="19"/>
    <m/>
  </r>
  <r>
    <n v="15866"/>
    <n v="0"/>
    <x v="478"/>
    <d v="2017-03-29T00:00:00"/>
    <n v="276"/>
    <b v="1"/>
    <s v="Approved"/>
    <s v="Solex"/>
    <s v="Standard"/>
    <s v="medium"/>
    <s v="medium"/>
    <n v="71.489999999999995"/>
    <n v="53.62"/>
    <d v="2012-12-02T00:00:00"/>
    <n v="17.869999999999997"/>
    <s v="F"/>
    <n v="82"/>
    <d v="1979-01-12T00:00:00"/>
    <n v="41.503674131151698"/>
    <s v="Structural Analysis Engineer"/>
    <s v="n/a"/>
    <s v="High Net Worth"/>
    <s v="N"/>
    <s v="Yes"/>
    <n v="15"/>
    <m/>
  </r>
  <r>
    <n v="16515"/>
    <n v="41"/>
    <x v="2143"/>
    <d v="2017-03-29T00:00:00"/>
    <n v="276"/>
    <b v="1"/>
    <s v="Approved"/>
    <s v="Norco Bicycles"/>
    <s v="Standard"/>
    <s v="low"/>
    <s v="medium"/>
    <n v="958.74"/>
    <n v="748.9"/>
    <d v="1993-07-15T00:00:00"/>
    <n v="209.84000000000003"/>
    <s v="F"/>
    <n v="56"/>
    <d v="1968-07-28T00:00:00"/>
    <n v="51.969427555809233"/>
    <s v="Budget/Accounting Analyst I"/>
    <s v="n/a"/>
    <s v="High Net Worth"/>
    <s v="N"/>
    <s v="Yes"/>
    <n v="16"/>
    <m/>
  </r>
  <r>
    <n v="16960"/>
    <n v="90"/>
    <x v="292"/>
    <d v="2017-03-29T00:00:00"/>
    <n v="276"/>
    <b v="1"/>
    <s v="Approved"/>
    <s v="Norco Bicycles"/>
    <s v="Standard"/>
    <s v="low"/>
    <s v="medium"/>
    <n v="363.01"/>
    <n v="290.41000000000003"/>
    <d v="2005-05-10T00:00:00"/>
    <n v="72.599999999999966"/>
    <s v="F"/>
    <n v="43"/>
    <d v="1998-09-24T00:00:00"/>
    <n v="21.791345364028409"/>
    <s v="Account Representative III"/>
    <s v="Health"/>
    <s v="Mass Customer"/>
    <s v="N"/>
    <s v="No"/>
    <n v="3"/>
    <m/>
  </r>
  <r>
    <n v="15165"/>
    <n v="54"/>
    <x v="699"/>
    <d v="2017-11-07T00:00:00"/>
    <m/>
    <m/>
    <s v="Approved"/>
    <s v="WeareA2B"/>
    <s v="Standard"/>
    <s v="medium"/>
    <s v="medium"/>
    <n v="1292.8399999999999"/>
    <n v="13.44"/>
    <n v="39915"/>
    <m/>
    <m/>
    <m/>
    <m/>
    <m/>
    <m/>
    <m/>
    <m/>
    <m/>
    <m/>
    <m/>
    <m/>
  </r>
  <r>
    <n v="17498"/>
    <n v="35"/>
    <x v="918"/>
    <d v="2017-03-29T00:00:00"/>
    <n v="276"/>
    <b v="1"/>
    <s v="Approved"/>
    <s v="Trek Bicycles"/>
    <s v="Standard"/>
    <s v="low"/>
    <s v="medium"/>
    <n v="1057.51"/>
    <n v="154.4"/>
    <d v="1995-12-19T00:00:00"/>
    <n v="903.11"/>
    <s v="F"/>
    <n v="96"/>
    <d v="1974-08-29T00:00:00"/>
    <n v="45.879016596905124"/>
    <s v="Legal Assistant"/>
    <s v="Manufacturing"/>
    <s v="Mass Customer"/>
    <s v="N"/>
    <s v="Yes"/>
    <n v="14"/>
    <m/>
  </r>
  <r>
    <n v="17500"/>
    <n v="76"/>
    <x v="1970"/>
    <d v="2017-03-29T00:00:00"/>
    <n v="276"/>
    <b v="1"/>
    <s v="Approved"/>
    <s v="WeareA2B"/>
    <s v="Standard"/>
    <s v="low"/>
    <s v="medium"/>
    <n v="642.30999999999995"/>
    <n v="513.85"/>
    <d v="2014-10-10T00:00:00"/>
    <n v="128.45999999999992"/>
    <s v="M"/>
    <n v="16"/>
    <d v="1956-08-07T00:00:00"/>
    <n v="63.950249473617454"/>
    <s v="VP Marketing"/>
    <s v="n/a"/>
    <s v="Mass Customer"/>
    <s v="N"/>
    <s v="No"/>
    <n v="15"/>
    <m/>
  </r>
  <r>
    <n v="17635"/>
    <n v="34"/>
    <x v="2675"/>
    <d v="2017-03-29T00:00:00"/>
    <n v="276"/>
    <b v="0"/>
    <s v="Approved"/>
    <s v="Norco Bicycles"/>
    <s v="Road"/>
    <s v="high"/>
    <s v="large"/>
    <n v="774.53"/>
    <n v="464.72"/>
    <d v="2006-02-02T00:00:00"/>
    <n v="309.80999999999995"/>
    <s v="F"/>
    <n v="38"/>
    <d v="1986-08-10T00:00:00"/>
    <n v="33.922852213343475"/>
    <s v="GIS Technical Architect"/>
    <s v="n/a"/>
    <s v="Mass Customer"/>
    <s v="N"/>
    <s v="Yes"/>
    <n v="17"/>
    <m/>
  </r>
  <r>
    <n v="18338"/>
    <n v="72"/>
    <x v="3172"/>
    <d v="2017-03-29T00:00:00"/>
    <n v="276"/>
    <b v="0"/>
    <s v="Approved"/>
    <s v="Norco Bicycles"/>
    <s v="Standard"/>
    <s v="medium"/>
    <s v="medium"/>
    <n v="360.4"/>
    <n v="270.3"/>
    <d v="2014-10-10T00:00:00"/>
    <n v="90.099999999999966"/>
    <s v="F"/>
    <n v="59"/>
    <d v="1999-03-27T00:00:00"/>
    <n v="21.287235774987316"/>
    <s v="Software Engineer IV"/>
    <s v="Health"/>
    <s v="Mass Customer"/>
    <s v="N"/>
    <s v="Yes"/>
    <n v="2"/>
    <m/>
  </r>
  <r>
    <n v="18970"/>
    <n v="11"/>
    <x v="350"/>
    <d v="2017-03-29T00:00:00"/>
    <n v="276"/>
    <b v="1"/>
    <s v="Approved"/>
    <s v="Giant Bicycles"/>
    <s v="Standard"/>
    <s v="high"/>
    <s v="medium"/>
    <n v="1274.93"/>
    <n v="764.96"/>
    <d v="1996-11-09T00:00:00"/>
    <n v="509.97"/>
    <s v="F"/>
    <n v="93"/>
    <d v="1953-10-12T00:00:00"/>
    <n v="66.77216728183663"/>
    <s v="Executive Secretary"/>
    <s v="Health"/>
    <s v="Mass Customer"/>
    <s v="N"/>
    <s v="Yes"/>
    <n v="11"/>
    <m/>
  </r>
  <r>
    <n v="1147"/>
    <n v="34"/>
    <x v="818"/>
    <d v="2017-03-28T00:00:00"/>
    <n v="277"/>
    <b v="1"/>
    <s v="Approved"/>
    <s v="WeareA2B"/>
    <s v="Standard"/>
    <s v="medium"/>
    <s v="medium"/>
    <n v="1231.1500000000001"/>
    <n v="161.6"/>
    <d v="2004-08-17T00:00:00"/>
    <n v="1069.5500000000002"/>
    <s v="M"/>
    <n v="14"/>
    <d v="1977-12-22T00:00:00"/>
    <n v="42.561208377727041"/>
    <s v="Safety Technician IV"/>
    <s v="Manufacturing"/>
    <s v="High Net Worth"/>
    <s v="N"/>
    <s v="No"/>
    <n v="18"/>
    <m/>
  </r>
  <r>
    <n v="1280"/>
    <n v="3"/>
    <x v="2866"/>
    <d v="2017-03-28T00:00:00"/>
    <n v="277"/>
    <b v="0"/>
    <s v="Approved"/>
    <s v="Trek Bicycles"/>
    <s v="Standard"/>
    <s v="medium"/>
    <s v="large"/>
    <n v="2091.4699999999998"/>
    <n v="388.92"/>
    <d v="2011-08-24T00:00:00"/>
    <n v="1702.5499999999997"/>
    <s v="M"/>
    <n v="37"/>
    <d v="1990-06-04T00:00:00"/>
    <n v="30.103674131151699"/>
    <s v="Assistant Manager"/>
    <s v="Property"/>
    <s v="Affluent Customer"/>
    <s v="N"/>
    <s v="No"/>
    <n v="2"/>
    <m/>
  </r>
  <r>
    <n v="1326"/>
    <n v="91"/>
    <x v="1174"/>
    <d v="2017-03-28T00:00:00"/>
    <n v="277"/>
    <b v="0"/>
    <s v="Approved"/>
    <s v="Solex"/>
    <s v="Standard"/>
    <s v="medium"/>
    <s v="medium"/>
    <n v="100.35"/>
    <n v="75.260000000000005"/>
    <d v="2013-06-09T00:00:00"/>
    <n v="25.089999999999989"/>
    <s v="F"/>
    <n v="65"/>
    <d v="1974-09-25T00:00:00"/>
    <n v="45.805043994165395"/>
    <s v="Computer Systems Analyst IV"/>
    <s v="Manufacturing"/>
    <s v="Mass Customer"/>
    <s v="N"/>
    <s v="Yes"/>
    <n v="16"/>
    <m/>
  </r>
  <r>
    <n v="1801"/>
    <n v="3"/>
    <x v="1699"/>
    <d v="2017-03-28T00:00:00"/>
    <n v="277"/>
    <b v="0"/>
    <s v="Approved"/>
    <s v="Trek Bicycles"/>
    <s v="Standard"/>
    <s v="medium"/>
    <s v="large"/>
    <n v="2091.4699999999998"/>
    <n v="388.92"/>
    <d v="2015-05-21T00:00:00"/>
    <n v="1702.5499999999997"/>
    <s v="M"/>
    <n v="22"/>
    <d v="1976-11-25T00:00:00"/>
    <n v="43.635180980466764"/>
    <s v="Information Systems Manager"/>
    <s v="Manufacturing"/>
    <s v="Mass Customer"/>
    <s v="N"/>
    <s v="No"/>
    <n v="9"/>
    <m/>
  </r>
  <r>
    <n v="1898"/>
    <n v="80"/>
    <x v="1061"/>
    <d v="2017-03-28T00:00:00"/>
    <n v="277"/>
    <b v="0"/>
    <s v="Approved"/>
    <s v="OHM Cycles"/>
    <s v="Touring"/>
    <s v="low"/>
    <s v="medium"/>
    <n v="1073.07"/>
    <n v="933.84"/>
    <d v="1997-01-25T00:00:00"/>
    <n v="139.2299999999999"/>
    <s v="F"/>
    <n v="62"/>
    <d v="1968-06-22T00:00:00"/>
    <n v="52.068057692795534"/>
    <s v="Safety Technician III"/>
    <s v="Manufacturing"/>
    <s v="Mass Customer"/>
    <s v="N"/>
    <s v="No"/>
    <n v="19"/>
    <m/>
  </r>
  <r>
    <n v="2037"/>
    <n v="95"/>
    <x v="1125"/>
    <d v="2017-03-28T00:00:00"/>
    <n v="277"/>
    <b v="1"/>
    <s v="Approved"/>
    <s v="Giant Bicycles"/>
    <s v="Standard"/>
    <s v="medium"/>
    <s v="large"/>
    <n v="569.55999999999995"/>
    <n v="528.42999999999995"/>
    <d v="2006-11-10T00:00:00"/>
    <n v="41.129999999999995"/>
    <s v="F"/>
    <n v="51"/>
    <d v="1959-06-17T00:00:00"/>
    <n v="61.089975501014713"/>
    <s v="Project Manager"/>
    <s v="Manufacturing"/>
    <s v="Mass Customer"/>
    <s v="N"/>
    <s v="No"/>
    <n v="19"/>
    <m/>
  </r>
  <r>
    <n v="3034"/>
    <n v="97"/>
    <x v="2163"/>
    <d v="2017-03-28T00:00:00"/>
    <n v="277"/>
    <b v="1"/>
    <s v="Approved"/>
    <s v="OHM Cycles"/>
    <s v="Road"/>
    <s v="medium"/>
    <s v="medium"/>
    <n v="742.54"/>
    <n v="667.4"/>
    <d v="1991-11-07T00:00:00"/>
    <n v="75.139999999999986"/>
    <s v="F"/>
    <n v="10"/>
    <d v="1975-03-30T00:00:00"/>
    <n v="45.295454953069509"/>
    <s v="Librarian"/>
    <s v="Entertainment"/>
    <s v="High Net Worth"/>
    <s v="N"/>
    <s v="No"/>
    <n v="5"/>
    <m/>
  </r>
  <r>
    <n v="3858"/>
    <n v="1"/>
    <x v="2050"/>
    <d v="2017-03-28T00:00:00"/>
    <n v="277"/>
    <b v="1"/>
    <s v="Approved"/>
    <s v="Giant Bicycles"/>
    <s v="Standard"/>
    <s v="medium"/>
    <s v="medium"/>
    <n v="1403.5"/>
    <n v="954.82"/>
    <d v="2016-11-14T00:00:00"/>
    <n v="448.67999999999995"/>
    <s v="F"/>
    <n v="40"/>
    <d v="1975-10-17T00:00:00"/>
    <n v="44.744770021562658"/>
    <s v="Graphic Designer"/>
    <s v="n/a"/>
    <s v="Mass Customer"/>
    <s v="N"/>
    <s v="Yes"/>
    <n v="17"/>
    <m/>
  </r>
  <r>
    <n v="4014"/>
    <n v="92"/>
    <x v="1868"/>
    <d v="2017-03-28T00:00:00"/>
    <n v="277"/>
    <b v="1"/>
    <s v="Approved"/>
    <s v="WeareA2B"/>
    <s v="Standard"/>
    <s v="medium"/>
    <s v="small"/>
    <n v="1415.01"/>
    <n v="1259.3599999999999"/>
    <d v="2003-01-05T00:00:00"/>
    <n v="155.65000000000009"/>
    <s v="F"/>
    <n v="38"/>
    <d v="1986-08-23T00:00:00"/>
    <n v="33.887235774987317"/>
    <s v="Tax Accountant"/>
    <s v="Property"/>
    <s v="Mass Customer"/>
    <s v="N"/>
    <s v="No"/>
    <n v="20"/>
    <m/>
  </r>
  <r>
    <n v="4335"/>
    <n v="85"/>
    <x v="855"/>
    <d v="2017-03-28T00:00:00"/>
    <n v="277"/>
    <b v="0"/>
    <s v="Approved"/>
    <s v="WeareA2B"/>
    <s v="Standard"/>
    <s v="medium"/>
    <s v="medium"/>
    <n v="752.64"/>
    <n v="205.36"/>
    <d v="1998-12-16T00:00:00"/>
    <n v="547.28"/>
    <s v="F"/>
    <n v="77"/>
    <d v="1980-02-25T00:00:00"/>
    <n v="40.383126185946217"/>
    <s v="Associate Professor"/>
    <s v="n/a"/>
    <s v="Affluent Customer"/>
    <s v="N"/>
    <s v="Yes"/>
    <n v="7"/>
    <m/>
  </r>
  <r>
    <n v="4378"/>
    <n v="86"/>
    <x v="2070"/>
    <d v="2017-03-28T00:00:00"/>
    <n v="277"/>
    <b v="0"/>
    <s v="Approved"/>
    <s v="OHM Cycles"/>
    <s v="Standard"/>
    <s v="medium"/>
    <s v="medium"/>
    <n v="235.63"/>
    <n v="125.07"/>
    <d v="2005-05-10T00:00:00"/>
    <n v="110.56"/>
    <s v="M"/>
    <n v="92"/>
    <d v="1983-12-30T00:00:00"/>
    <n v="36.536550843480462"/>
    <s v="Nurse"/>
    <s v="Entertainment"/>
    <s v="Mass Customer"/>
    <s v="N"/>
    <s v="Yes"/>
    <n v="16"/>
    <m/>
  </r>
  <r>
    <n v="4427"/>
    <n v="13"/>
    <x v="250"/>
    <d v="2017-03-28T00:00:00"/>
    <n v="277"/>
    <b v="1"/>
    <s v="Approved"/>
    <s v="Solex"/>
    <s v="Standard"/>
    <s v="medium"/>
    <s v="medium"/>
    <n v="1163.8900000000001"/>
    <n v="589.27"/>
    <d v="2003-08-05T00:00:00"/>
    <n v="574.62000000000012"/>
    <s v="U"/>
    <n v="1"/>
    <d v="1899-12-30T00:00:00"/>
    <n v="0"/>
    <s v="VP Quality Control"/>
    <s v="IT"/>
    <s v="Affluent Customer"/>
    <s v="N"/>
    <s v="Yes"/>
    <n v="0"/>
    <m/>
  </r>
  <r>
    <n v="4660"/>
    <n v="2"/>
    <x v="3398"/>
    <d v="2017-03-28T00:00:00"/>
    <n v="277"/>
    <b v="1"/>
    <s v="Approved"/>
    <s v="Solex"/>
    <s v="Standard"/>
    <s v="medium"/>
    <s v="medium"/>
    <n v="71.489999999999995"/>
    <n v="53.62"/>
    <d v="2012-12-02T00:00:00"/>
    <n v="17.869999999999997"/>
    <s v="F"/>
    <n v="15"/>
    <d v="1979-07-28T00:00:00"/>
    <n v="40.96394810375444"/>
    <s v="Senior Financial Analyst"/>
    <s v="Financial Services"/>
    <s v="Mass Customer"/>
    <s v="N"/>
    <s v="No"/>
    <n v="14"/>
    <m/>
  </r>
  <r>
    <n v="4954"/>
    <n v="13"/>
    <x v="2813"/>
    <d v="2017-03-28T00:00:00"/>
    <n v="277"/>
    <b v="1"/>
    <s v="Approved"/>
    <s v="Solex"/>
    <s v="Standard"/>
    <s v="medium"/>
    <s v="medium"/>
    <n v="1163.8900000000001"/>
    <n v="589.27"/>
    <d v="2016-07-09T00:00:00"/>
    <n v="574.62000000000012"/>
    <s v="M"/>
    <n v="63"/>
    <d v="1964-01-29T00:00:00"/>
    <n v="56.468057692795533"/>
    <s v="Pharmacist"/>
    <s v="Health"/>
    <s v="Mass Customer"/>
    <s v="N"/>
    <s v="No"/>
    <n v="6"/>
    <m/>
  </r>
  <r>
    <n v="5799"/>
    <n v="74"/>
    <x v="1391"/>
    <d v="2017-03-28T00:00:00"/>
    <n v="277"/>
    <b v="0"/>
    <s v="Approved"/>
    <s v="WeareA2B"/>
    <s v="Standard"/>
    <s v="medium"/>
    <s v="medium"/>
    <n v="1762.96"/>
    <n v="950.52"/>
    <d v="2014-07-28T00:00:00"/>
    <n v="812.44"/>
    <s v="M"/>
    <n v="64"/>
    <d v="1988-05-16T00:00:00"/>
    <n v="32.155728925672243"/>
    <s v="Speech Pathologist"/>
    <s v="Health"/>
    <s v="High Net Worth"/>
    <s v="N"/>
    <s v="No"/>
    <n v="3"/>
    <m/>
  </r>
  <r>
    <n v="7272"/>
    <n v="26"/>
    <x v="2358"/>
    <d v="2017-03-28T00:00:00"/>
    <n v="277"/>
    <b v="0"/>
    <s v="Approved"/>
    <s v="WeareA2B"/>
    <s v="Standard"/>
    <s v="medium"/>
    <s v="medium"/>
    <n v="1992.93"/>
    <n v="762.63"/>
    <d v="1993-05-26T00:00:00"/>
    <n v="1230.3000000000002"/>
    <s v="F"/>
    <n v="28"/>
    <d v="1968-10-24T00:00:00"/>
    <n v="51.728331665398272"/>
    <s v="Legal Assistant"/>
    <s v="Property"/>
    <s v="Affluent Customer"/>
    <s v="N"/>
    <s v="No"/>
    <n v="13"/>
    <m/>
  </r>
  <r>
    <n v="7300"/>
    <n v="49"/>
    <x v="2572"/>
    <d v="2017-03-28T00:00:00"/>
    <n v="277"/>
    <b v="0"/>
    <s v="Approved"/>
    <s v="Trek Bicycles"/>
    <s v="Road"/>
    <s v="medium"/>
    <s v="medium"/>
    <n v="533.51"/>
    <n v="400.13"/>
    <d v="2003-07-21T00:00:00"/>
    <n v="133.38"/>
    <s v="U"/>
    <n v="72"/>
    <d v="1899-12-30T00:00:00"/>
    <n v="0"/>
    <s v="Budget/Accounting Analyst I"/>
    <s v="IT"/>
    <s v="Mass Customer"/>
    <s v="N"/>
    <s v="Yes"/>
    <n v="0"/>
    <m/>
  </r>
  <r>
    <n v="7563"/>
    <n v="30"/>
    <x v="1637"/>
    <d v="2017-03-28T00:00:00"/>
    <n v="277"/>
    <b v="1"/>
    <s v="Approved"/>
    <s v="OHM Cycles"/>
    <s v="Standard"/>
    <s v="medium"/>
    <s v="medium"/>
    <n v="1227.3399999999999"/>
    <n v="770.89"/>
    <d v="1994-08-10T00:00:00"/>
    <n v="456.44999999999993"/>
    <s v="M"/>
    <n v="7"/>
    <d v="1986-10-16T00:00:00"/>
    <n v="33.739290569507865"/>
    <s v="Statistician IV"/>
    <s v="Financial Services"/>
    <s v="High Net Worth"/>
    <s v="N"/>
    <s v="No"/>
    <n v="12"/>
    <m/>
  </r>
  <r>
    <n v="8150"/>
    <n v="13"/>
    <x v="1529"/>
    <d v="2017-03-28T00:00:00"/>
    <n v="277"/>
    <b v="0"/>
    <s v="Approved"/>
    <s v="Solex"/>
    <s v="Standard"/>
    <s v="medium"/>
    <s v="medium"/>
    <n v="1163.8900000000001"/>
    <n v="589.27"/>
    <d v="2009-03-08T00:00:00"/>
    <n v="574.62000000000012"/>
    <s v="M"/>
    <n v="87"/>
    <d v="1961-04-07T00:00:00"/>
    <n v="59.281756322932523"/>
    <s v="Pharmacist"/>
    <s v="Health"/>
    <s v="Mass Customer"/>
    <s v="N"/>
    <s v="Yes"/>
    <n v="5"/>
    <m/>
  </r>
  <r>
    <n v="15190"/>
    <n v="1"/>
    <x v="2668"/>
    <d v="2017-12-30T00:00:00"/>
    <m/>
    <m/>
    <s v="Approved"/>
    <s v="Giant Bicycles"/>
    <s v="Touring"/>
    <s v="medium"/>
    <s v="large"/>
    <n v="1873.97"/>
    <n v="863.95"/>
    <n v="37873"/>
    <m/>
    <m/>
    <m/>
    <m/>
    <m/>
    <m/>
    <m/>
    <m/>
    <m/>
    <m/>
    <m/>
    <m/>
  </r>
  <r>
    <n v="8169"/>
    <n v="44"/>
    <x v="266"/>
    <d v="2017-03-28T00:00:00"/>
    <n v="277"/>
    <b v="0"/>
    <s v="Approved"/>
    <s v="WeareA2B"/>
    <s v="Standard"/>
    <s v="medium"/>
    <s v="medium"/>
    <n v="1769.64"/>
    <n v="108.76"/>
    <d v="1993-04-12T00:00:00"/>
    <n v="1660.88"/>
    <s v="F"/>
    <n v="41"/>
    <d v="1975-11-06T00:00:00"/>
    <n v="44.689975501014715"/>
    <s v="Social Worker"/>
    <s v="Health"/>
    <s v="Mass Customer"/>
    <s v="N"/>
    <s v="Yes"/>
    <n v="18"/>
    <m/>
  </r>
  <r>
    <n v="8470"/>
    <n v="5"/>
    <x v="919"/>
    <d v="2017-03-28T00:00:00"/>
    <n v="277"/>
    <b v="0"/>
    <s v="Approved"/>
    <s v="Giant Bicycles"/>
    <s v="Standard"/>
    <s v="high"/>
    <s v="medium"/>
    <n v="1129.1300000000001"/>
    <n v="677.48"/>
    <d v="1997-05-10T00:00:00"/>
    <n v="451.65000000000009"/>
    <s v="F"/>
    <n v="16"/>
    <d v="1985-02-02T00:00:00"/>
    <n v="35.440660432521561"/>
    <s v="Human Resources Manager"/>
    <s v="Financial Services"/>
    <s v="High Net Worth"/>
    <s v="N"/>
    <s v="Yes"/>
    <n v="22"/>
    <m/>
  </r>
  <r>
    <n v="8920"/>
    <n v="86"/>
    <x v="3336"/>
    <d v="2017-03-28T00:00:00"/>
    <n v="277"/>
    <b v="1"/>
    <s v="Approved"/>
    <s v="OHM Cycles"/>
    <s v="Standard"/>
    <s v="medium"/>
    <s v="medium"/>
    <n v="235.63"/>
    <n v="125.07"/>
    <d v="2003-01-05T00:00:00"/>
    <n v="110.56"/>
    <s v="M"/>
    <n v="84"/>
    <d v="1969-05-29T00:00:00"/>
    <n v="51.133811117453071"/>
    <s v="Help Desk Technician"/>
    <s v="Retail"/>
    <s v="Mass Customer"/>
    <s v="N"/>
    <s v="Yes"/>
    <n v="8"/>
    <m/>
  </r>
  <r>
    <n v="8982"/>
    <n v="17"/>
    <x v="1098"/>
    <d v="2017-03-28T00:00:00"/>
    <n v="277"/>
    <b v="1"/>
    <s v="Approved"/>
    <s v="Solex"/>
    <s v="Standard"/>
    <s v="high"/>
    <s v="medium"/>
    <n v="1024.6600000000001"/>
    <n v="614.79999999999995"/>
    <d v="2010-11-05T00:00:00"/>
    <n v="409.86000000000013"/>
    <s v="F"/>
    <n v="9"/>
    <d v="1980-10-09T00:00:00"/>
    <n v="39.761208377727037"/>
    <s v="Information Systems Manager"/>
    <s v="n/a"/>
    <s v="Mass Customer"/>
    <s v="N"/>
    <s v="No"/>
    <n v="3"/>
    <m/>
  </r>
  <r>
    <n v="9244"/>
    <n v="71"/>
    <x v="3101"/>
    <d v="2017-03-28T00:00:00"/>
    <n v="277"/>
    <b v="1"/>
    <s v="Approved"/>
    <s v="Solex"/>
    <s v="Standard"/>
    <s v="high"/>
    <s v="large"/>
    <n v="1842.92"/>
    <n v="1105.75"/>
    <d v="1995-10-24T00:00:00"/>
    <n v="737.17000000000007"/>
    <s v="F"/>
    <n v="84"/>
    <d v="1975-08-16T00:00:00"/>
    <n v="44.914633035261289"/>
    <s v="Product Engineer"/>
    <s v="Manufacturing"/>
    <s v="Mass Customer"/>
    <s v="N"/>
    <s v="No"/>
    <n v="11"/>
    <m/>
  </r>
  <r>
    <n v="9317"/>
    <n v="48"/>
    <x v="2630"/>
    <d v="2017-03-28T00:00:00"/>
    <n v="277"/>
    <b v="0"/>
    <s v="Approved"/>
    <s v="WeareA2B"/>
    <s v="Standard"/>
    <s v="medium"/>
    <s v="medium"/>
    <n v="1762.96"/>
    <n v="950.52"/>
    <d v="2003-07-21T00:00:00"/>
    <n v="812.44"/>
    <s v="F"/>
    <n v="41"/>
    <d v="1967-07-04T00:00:00"/>
    <n v="53.037920706494162"/>
    <s v="Chemical Engineer"/>
    <s v="Manufacturing"/>
    <s v="Mass Customer"/>
    <s v="N"/>
    <s v="Yes"/>
    <n v="5"/>
    <m/>
  </r>
  <r>
    <n v="9401"/>
    <n v="53"/>
    <x v="558"/>
    <d v="2017-03-28T00:00:00"/>
    <n v="277"/>
    <b v="1"/>
    <s v="Approved"/>
    <s v="OHM Cycles"/>
    <s v="Standard"/>
    <s v="medium"/>
    <s v="medium"/>
    <n v="795.34"/>
    <n v="101.58"/>
    <d v="1997-02-09T00:00:00"/>
    <n v="693.76"/>
    <s v="F"/>
    <n v="25"/>
    <d v="1985-10-21T00:00:00"/>
    <n v="34.725591939370879"/>
    <s v="Social Worker"/>
    <s v="Health"/>
    <s v="Mass Customer"/>
    <s v="N"/>
    <s v="No"/>
    <n v="16"/>
    <m/>
  </r>
  <r>
    <n v="9611"/>
    <n v="16"/>
    <x v="3468"/>
    <d v="2017-03-28T00:00:00"/>
    <n v="277"/>
    <b v="0"/>
    <s v="Approved"/>
    <s v="Norco Bicycles"/>
    <s v="Standard"/>
    <s v="high"/>
    <s v="small"/>
    <n v="1661.92"/>
    <n v="1479.11"/>
    <d v="1994-09-09T00:00:00"/>
    <n v="182.81000000000017"/>
    <s v="M"/>
    <n v="95"/>
    <d v="1990-04-09T00:00:00"/>
    <n v="30.257098788685944"/>
    <s v="Senior Cost Accountant"/>
    <s v="Financial Services"/>
    <s v="Mass Customer"/>
    <s v="N"/>
    <s v="No"/>
    <n v="20"/>
    <m/>
  </r>
  <r>
    <n v="10675"/>
    <n v="19"/>
    <x v="58"/>
    <d v="2017-03-28T00:00:00"/>
    <n v="277"/>
    <b v="0"/>
    <s v="Approved"/>
    <s v="OHM Cycles"/>
    <s v="Road"/>
    <s v="high"/>
    <s v="large"/>
    <n v="12.01"/>
    <n v="7.21"/>
    <d v="2009-03-08T00:00:00"/>
    <n v="4.8"/>
    <s v="M"/>
    <n v="65"/>
    <d v="1959-10-14T00:00:00"/>
    <n v="60.763948103754437"/>
    <s v="Product Engineer"/>
    <s v="Entertainment"/>
    <s v="Mass Customer"/>
    <s v="N"/>
    <s v="No"/>
    <n v="12"/>
    <m/>
  </r>
  <r>
    <n v="11173"/>
    <n v="0"/>
    <x v="1188"/>
    <d v="2017-03-28T00:00:00"/>
    <n v="277"/>
    <b v="0"/>
    <s v="Approved"/>
    <s v="OHM Cycles"/>
    <s v="Standard"/>
    <s v="medium"/>
    <s v="medium"/>
    <n v="183.86"/>
    <n v="137.9"/>
    <d v="2015-06-17T00:00:00"/>
    <n v="45.960000000000008"/>
    <s v="M"/>
    <n v="51"/>
    <d v="1978-12-25T00:00:00"/>
    <n v="41.552989199644848"/>
    <s v="Sales Associate"/>
    <s v="Property"/>
    <s v="High Net Worth"/>
    <s v="N"/>
    <s v="Yes"/>
    <n v="17"/>
    <m/>
  </r>
  <r>
    <n v="11222"/>
    <n v="95"/>
    <x v="2829"/>
    <d v="2017-03-28T00:00:00"/>
    <n v="277"/>
    <b v="0"/>
    <s v="Approved"/>
    <s v="OHM Cycles"/>
    <s v="Touring"/>
    <s v="low"/>
    <s v="medium"/>
    <n v="1073.07"/>
    <n v="933.84"/>
    <d v="1997-01-25T00:00:00"/>
    <n v="139.2299999999999"/>
    <s v="M"/>
    <n v="79"/>
    <d v="1963-10-20T00:00:00"/>
    <n v="56.744770021562658"/>
    <s v="VP Marketing"/>
    <s v="Retail"/>
    <s v="High Net Worth"/>
    <s v="N"/>
    <s v="No"/>
    <n v="12"/>
    <m/>
  </r>
  <r>
    <n v="11286"/>
    <n v="98"/>
    <x v="2770"/>
    <d v="2017-03-28T00:00:00"/>
    <n v="277"/>
    <b v="1"/>
    <s v="Approved"/>
    <s v="Trek Bicycles"/>
    <s v="Standard"/>
    <s v="high"/>
    <s v="medium"/>
    <n v="358.39"/>
    <n v="215.03"/>
    <d v="2004-01-16T00:00:00"/>
    <n v="143.35999999999999"/>
    <s v="M"/>
    <n v="90"/>
    <d v="1979-08-12T00:00:00"/>
    <n v="40.922852213343475"/>
    <s v="Nurse Practicioner"/>
    <s v="IT"/>
    <s v="Mass Customer"/>
    <s v="N"/>
    <s v="No"/>
    <n v="15"/>
    <m/>
  </r>
  <r>
    <n v="11561"/>
    <n v="4"/>
    <x v="996"/>
    <d v="2017-03-28T00:00:00"/>
    <n v="277"/>
    <b v="0"/>
    <s v="Approved"/>
    <s v="Solex"/>
    <s v="Standard"/>
    <s v="medium"/>
    <s v="medium"/>
    <n v="1483.2"/>
    <n v="99.59"/>
    <d v="1998-12-17T00:00:00"/>
    <n v="1383.6100000000001"/>
    <s v="F"/>
    <n v="51"/>
    <d v="1987-08-12T00:00:00"/>
    <n v="32.917372761288682"/>
    <s v="Engineer II"/>
    <s v="Argiculture"/>
    <s v="High Net Worth"/>
    <s v="N"/>
    <s v="No"/>
    <n v="22"/>
    <m/>
  </r>
  <r>
    <n v="12017"/>
    <n v="64"/>
    <x v="2580"/>
    <d v="2017-03-28T00:00:00"/>
    <n v="277"/>
    <b v="1"/>
    <s v="Approved"/>
    <s v="Trek Bicycles"/>
    <s v="Standard"/>
    <s v="medium"/>
    <s v="large"/>
    <n v="1469.44"/>
    <n v="596.54999999999995"/>
    <d v="2012-05-18T00:00:00"/>
    <n v="872.8900000000001"/>
    <s v="F"/>
    <n v="15"/>
    <d v="1988-03-08T00:00:00"/>
    <n v="32.34477002156266"/>
    <s v="Structural Engineer"/>
    <s v="Health"/>
    <s v="Mass Customer"/>
    <s v="N"/>
    <s v="No"/>
    <n v="10"/>
    <m/>
  </r>
  <r>
    <n v="12046"/>
    <n v="52"/>
    <x v="1221"/>
    <d v="2017-03-28T00:00:00"/>
    <n v="277"/>
    <b v="0"/>
    <s v="Approved"/>
    <s v="OHM Cycles"/>
    <s v="Road"/>
    <s v="medium"/>
    <s v="medium"/>
    <n v="1280.28"/>
    <n v="829.51"/>
    <d v="1997-10-04T00:00:00"/>
    <n v="450.77"/>
    <s v="M"/>
    <n v="37"/>
    <d v="1964-07-08T00:00:00"/>
    <n v="56.026961802384577"/>
    <s v="Community Outreach Specialist"/>
    <s v="Retail"/>
    <s v="Mass Customer"/>
    <s v="N"/>
    <s v="Yes"/>
    <n v="11"/>
    <m/>
  </r>
  <r>
    <n v="12221"/>
    <n v="59"/>
    <x v="2820"/>
    <d v="2017-03-28T00:00:00"/>
    <n v="277"/>
    <b v="0"/>
    <s v="Approved"/>
    <s v="Solex"/>
    <s v="Standard"/>
    <s v="medium"/>
    <s v="large"/>
    <n v="1061.56"/>
    <n v="733.58"/>
    <d v="1993-07-20T00:00:00"/>
    <n v="327.9799999999999"/>
    <s v="M"/>
    <n v="98"/>
    <d v="1980-09-26T00:00:00"/>
    <n v="39.796824816083202"/>
    <s v="Internal Auditor"/>
    <s v="Retail"/>
    <s v="Mass Customer"/>
    <s v="N"/>
    <s v="No"/>
    <n v="13"/>
    <m/>
  </r>
  <r>
    <n v="12299"/>
    <n v="96"/>
    <x v="25"/>
    <d v="2017-03-28T00:00:00"/>
    <n v="277"/>
    <b v="0"/>
    <s v="Approved"/>
    <s v="Giant Bicycles"/>
    <s v="Standard"/>
    <s v="medium"/>
    <s v="large"/>
    <n v="1635.3"/>
    <n v="993.66"/>
    <d v="1994-08-10T00:00:00"/>
    <n v="641.64"/>
    <s v="F"/>
    <n v="81"/>
    <d v="1974-06-14T00:00:00"/>
    <n v="46.087235774987313"/>
    <s v="Professor"/>
    <s v="Argiculture"/>
    <s v="High Net Worth"/>
    <s v="N"/>
    <s v="Yes"/>
    <n v="11"/>
    <m/>
  </r>
  <r>
    <n v="12348"/>
    <n v="5"/>
    <x v="879"/>
    <d v="2017-03-28T00:00:00"/>
    <n v="277"/>
    <b v="0"/>
    <s v="Approved"/>
    <s v="Trek Bicycles"/>
    <s v="Mountain"/>
    <s v="low"/>
    <s v="medium"/>
    <n v="574.64"/>
    <n v="459.71"/>
    <d v="2011-08-29T00:00:00"/>
    <n v="114.93"/>
    <s v="F"/>
    <n v="77"/>
    <d v="1981-05-26T00:00:00"/>
    <n v="39.133811117453071"/>
    <s v="Chemical Engineer"/>
    <s v="Manufacturing"/>
    <s v="Affluent Customer"/>
    <s v="N"/>
    <s v="No"/>
    <n v="8"/>
    <m/>
  </r>
  <r>
    <n v="13034"/>
    <n v="58"/>
    <x v="3050"/>
    <d v="2017-03-28T00:00:00"/>
    <n v="277"/>
    <b v="1"/>
    <s v="Approved"/>
    <s v="OHM Cycles"/>
    <s v="Standard"/>
    <s v="medium"/>
    <s v="medium"/>
    <n v="912.52"/>
    <n v="141.4"/>
    <d v="2015-10-18T00:00:00"/>
    <n v="771.12"/>
    <s v="M"/>
    <n v="86"/>
    <d v="1964-05-05T00:00:00"/>
    <n v="56.202304268138001"/>
    <s v="Account Executive"/>
    <s v="Manufacturing"/>
    <s v="Affluent Customer"/>
    <s v="N"/>
    <s v="No"/>
    <n v="10"/>
    <m/>
  </r>
  <r>
    <n v="13778"/>
    <n v="77"/>
    <x v="1030"/>
    <d v="2017-03-28T00:00:00"/>
    <n v="277"/>
    <b v="0"/>
    <s v="Approved"/>
    <s v="Norco Bicycles"/>
    <s v="Road"/>
    <s v="medium"/>
    <s v="large"/>
    <n v="1240.31"/>
    <n v="795.1"/>
    <d v="2000-11-03T00:00:00"/>
    <n v="445.20999999999992"/>
    <s v="M"/>
    <n v="34"/>
    <d v="1978-01-16T00:00:00"/>
    <n v="42.492715227042112"/>
    <s v="General Manager"/>
    <s v="Financial Services"/>
    <s v="Mass Customer"/>
    <s v="N"/>
    <s v="No"/>
    <n v="6"/>
    <m/>
  </r>
  <r>
    <n v="13832"/>
    <n v="14"/>
    <x v="993"/>
    <d v="2017-03-28T00:00:00"/>
    <n v="277"/>
    <b v="1"/>
    <s v="Approved"/>
    <s v="Trek Bicycles"/>
    <s v="Standard"/>
    <s v="medium"/>
    <s v="small"/>
    <n v="1386.84"/>
    <n v="1234.29"/>
    <d v="2003-08-05T00:00:00"/>
    <n v="152.54999999999995"/>
    <s v="F"/>
    <n v="16"/>
    <d v="1969-06-22T00:00:00"/>
    <n v="51.068057692795534"/>
    <s v="Web Developer II"/>
    <s v="n/a"/>
    <s v="Mass Customer"/>
    <s v="N"/>
    <s v="No"/>
    <n v="6"/>
    <m/>
  </r>
  <r>
    <n v="14466"/>
    <n v="4"/>
    <x v="2665"/>
    <d v="2017-03-28T00:00:00"/>
    <n v="277"/>
    <b v="1"/>
    <s v="Approved"/>
    <s v="Giant Bicycles"/>
    <s v="Standard"/>
    <s v="high"/>
    <s v="medium"/>
    <n v="1129.1300000000001"/>
    <n v="677.48"/>
    <d v="2003-03-18T00:00:00"/>
    <n v="451.65000000000009"/>
    <s v="F"/>
    <n v="25"/>
    <d v="2001-09-17T00:00:00"/>
    <n v="18.807783720192795"/>
    <s v="Recruiting Manager"/>
    <s v="Manufacturing"/>
    <s v="Mass Customer"/>
    <s v="N"/>
    <s v="No"/>
    <n v="1"/>
    <m/>
  </r>
  <r>
    <n v="14633"/>
    <n v="44"/>
    <x v="1729"/>
    <d v="2017-03-28T00:00:00"/>
    <n v="277"/>
    <b v="0"/>
    <s v="Approved"/>
    <s v="WeareA2B"/>
    <s v="Standard"/>
    <s v="medium"/>
    <s v="medium"/>
    <n v="1769.64"/>
    <n v="108.76"/>
    <d v="2012-04-10T00:00:00"/>
    <n v="1660.88"/>
    <s v="M"/>
    <n v="15"/>
    <d v="1995-03-22T00:00:00"/>
    <n v="25.303674131151698"/>
    <s v="Geologist I"/>
    <s v="n/a"/>
    <s v="Affluent Customer"/>
    <s v="N"/>
    <s v="Yes"/>
    <n v="5"/>
    <m/>
  </r>
  <r>
    <n v="14659"/>
    <n v="60"/>
    <x v="2296"/>
    <d v="2017-03-28T00:00:00"/>
    <n v="277"/>
    <b v="0"/>
    <s v="Approved"/>
    <s v="Giant Bicycles"/>
    <s v="Standard"/>
    <s v="high"/>
    <s v="small"/>
    <n v="1977.36"/>
    <n v="1759.85"/>
    <d v="2011-08-24T00:00:00"/>
    <n v="217.51"/>
    <s v="M"/>
    <n v="29"/>
    <d v="1979-04-30T00:00:00"/>
    <n v="41.207783720192793"/>
    <s v="Electrical Engineer"/>
    <s v="Manufacturing"/>
    <s v="Mass Customer"/>
    <s v="N"/>
    <s v="No"/>
    <n v="12"/>
    <m/>
  </r>
  <r>
    <n v="15032"/>
    <n v="15"/>
    <x v="2710"/>
    <d v="2017-03-28T00:00:00"/>
    <n v="277"/>
    <b v="1"/>
    <s v="Approved"/>
    <s v="WeareA2B"/>
    <s v="Standard"/>
    <s v="medium"/>
    <s v="medium"/>
    <n v="1292.8399999999999"/>
    <n v="13.44"/>
    <d v="1997-08-25T00:00:00"/>
    <n v="1279.3999999999999"/>
    <s v="F"/>
    <n v="40"/>
    <d v="1963-09-28T00:00:00"/>
    <n v="56.805043994165395"/>
    <s v="Information Systems Manager"/>
    <s v="Health"/>
    <s v="High Net Worth"/>
    <s v="N"/>
    <s v="Yes"/>
    <n v="16"/>
    <m/>
  </r>
  <r>
    <n v="15158"/>
    <n v="5"/>
    <x v="42"/>
    <d v="2017-03-28T00:00:00"/>
    <n v="277"/>
    <b v="1"/>
    <s v="Approved"/>
    <s v="Trek Bicycles"/>
    <s v="Mountain"/>
    <s v="low"/>
    <s v="medium"/>
    <n v="574.64"/>
    <n v="459.71"/>
    <d v="2014-03-03T00:00:00"/>
    <n v="114.93"/>
    <s v="F"/>
    <n v="24"/>
    <d v="1980-07-11T00:00:00"/>
    <n v="40.007783720192791"/>
    <s v="Help Desk Operator"/>
    <s v="Property"/>
    <s v="Mass Customer"/>
    <s v="N"/>
    <s v="Yes"/>
    <n v="10"/>
    <m/>
  </r>
  <r>
    <n v="16168"/>
    <n v="28"/>
    <x v="1963"/>
    <d v="2017-03-28T00:00:00"/>
    <n v="277"/>
    <b v="0"/>
    <s v="Approved"/>
    <s v="Norco Bicycles"/>
    <s v="Standard"/>
    <s v="medium"/>
    <s v="small"/>
    <n v="1216.1400000000001"/>
    <n v="1082.3599999999999"/>
    <d v="1995-12-19T00:00:00"/>
    <n v="133.7800000000002"/>
    <s v="M"/>
    <n v="90"/>
    <d v="1976-09-04T00:00:00"/>
    <n v="43.859838514713338"/>
    <s v="Chief Design Engineer"/>
    <s v="n/a"/>
    <s v="Mass Customer"/>
    <s v="N"/>
    <s v="Yes"/>
    <n v="6"/>
    <m/>
  </r>
  <r>
    <n v="16512"/>
    <n v="90"/>
    <x v="2226"/>
    <d v="2017-03-28T00:00:00"/>
    <n v="277"/>
    <b v="0"/>
    <s v="Approved"/>
    <s v="Norco Bicycles"/>
    <s v="Standard"/>
    <s v="low"/>
    <s v="medium"/>
    <n v="363.01"/>
    <n v="290.41000000000003"/>
    <d v="2003-09-10T00:00:00"/>
    <n v="72.599999999999966"/>
    <s v="F"/>
    <n v="78"/>
    <d v="1974-11-11T00:00:00"/>
    <n v="45.676276870877729"/>
    <s v="Quality Engineer"/>
    <s v="Financial Services"/>
    <s v="Affluent Customer"/>
    <s v="N"/>
    <s v="Yes"/>
    <n v="17"/>
    <m/>
  </r>
  <r>
    <n v="16649"/>
    <n v="90"/>
    <x v="2524"/>
    <d v="2017-03-28T00:00:00"/>
    <n v="277"/>
    <b v="1"/>
    <s v="Approved"/>
    <s v="Norco Bicycles"/>
    <s v="Standard"/>
    <s v="low"/>
    <s v="medium"/>
    <n v="363.01"/>
    <n v="290.41000000000003"/>
    <d v="2005-05-10T00:00:00"/>
    <n v="72.599999999999966"/>
    <s v="M"/>
    <n v="47"/>
    <d v="1972-08-01T00:00:00"/>
    <n v="47.955728925672247"/>
    <s v="Environmental Specialist"/>
    <s v="Argiculture"/>
    <s v="Mass Customer"/>
    <s v="N"/>
    <s v="No"/>
    <n v="19"/>
    <m/>
  </r>
  <r>
    <n v="17174"/>
    <n v="38"/>
    <x v="2330"/>
    <d v="2017-03-28T00:00:00"/>
    <n v="277"/>
    <b v="1"/>
    <s v="Approved"/>
    <s v="Trek Bicycles"/>
    <s v="Standard"/>
    <s v="medium"/>
    <s v="large"/>
    <n v="2091.4699999999998"/>
    <n v="388.92"/>
    <d v="2012-09-15T00:00:00"/>
    <n v="1702.5499999999997"/>
    <s v="M"/>
    <n v="43"/>
    <d v="1959-11-12T00:00:00"/>
    <n v="60.684496048959915"/>
    <s v="Budget/Accounting Analyst IV"/>
    <s v="n/a"/>
    <s v="High Net Worth"/>
    <s v="N"/>
    <s v="No"/>
    <n v="19"/>
    <m/>
  </r>
  <r>
    <n v="17918"/>
    <n v="86"/>
    <x v="1019"/>
    <d v="2017-03-28T00:00:00"/>
    <n v="277"/>
    <b v="0"/>
    <s v="Approved"/>
    <s v="OHM Cycles"/>
    <s v="Standard"/>
    <s v="medium"/>
    <s v="medium"/>
    <n v="235.63"/>
    <n v="125.07"/>
    <d v="2004-08-07T00:00:00"/>
    <n v="110.56"/>
    <s v="M"/>
    <n v="97"/>
    <d v="1986-08-05T00:00:00"/>
    <n v="33.936550843480468"/>
    <s v="Computer Systems Analyst I"/>
    <s v="IT"/>
    <s v="Mass Customer"/>
    <s v="N"/>
    <s v="Yes"/>
    <n v="15"/>
    <m/>
  </r>
  <r>
    <n v="18146"/>
    <n v="34"/>
    <x v="523"/>
    <d v="2017-03-28T00:00:00"/>
    <n v="277"/>
    <b v="1"/>
    <s v="Approved"/>
    <s v="Norco Bicycles"/>
    <s v="Road"/>
    <s v="high"/>
    <s v="large"/>
    <n v="774.53"/>
    <n v="464.72"/>
    <d v="2003-03-18T00:00:00"/>
    <n v="309.80999999999995"/>
    <s v="F"/>
    <n v="49"/>
    <d v="1998-12-08T00:00:00"/>
    <n v="21.585865911973617"/>
    <s v="Research Nurse"/>
    <s v="Health"/>
    <s v="Mass Customer"/>
    <s v="N"/>
    <s v="No"/>
    <n v="4"/>
    <m/>
  </r>
  <r>
    <n v="18310"/>
    <n v="22"/>
    <x v="2546"/>
    <d v="2017-03-28T00:00:00"/>
    <n v="277"/>
    <b v="1"/>
    <s v="Approved"/>
    <s v="Solex"/>
    <s v="Standard"/>
    <s v="medium"/>
    <s v="medium"/>
    <n v="575.27"/>
    <n v="431.45"/>
    <d v="2013-03-12T00:00:00"/>
    <n v="143.82"/>
    <s v="M"/>
    <n v="8"/>
    <d v="1986-05-11T00:00:00"/>
    <n v="34.172167281836629"/>
    <s v="Food Chemist"/>
    <s v="Health"/>
    <s v="High Net Worth"/>
    <s v="N"/>
    <s v="No"/>
    <n v="9"/>
    <m/>
  </r>
  <r>
    <n v="19048"/>
    <n v="47"/>
    <x v="2836"/>
    <d v="2017-03-28T00:00:00"/>
    <n v="277"/>
    <b v="0"/>
    <s v="Approved"/>
    <s v="Trek Bicycles"/>
    <s v="Road"/>
    <s v="low"/>
    <s v="small"/>
    <n v="1720.7"/>
    <n v="1531.42"/>
    <d v="2009-04-12T00:00:00"/>
    <n v="189.27999999999997"/>
    <s v="F"/>
    <n v="0"/>
    <d v="1997-02-26T00:00:00"/>
    <n v="23.366687829781835"/>
    <s v="Safety Technician III"/>
    <s v="Health"/>
    <s v="Mass Customer"/>
    <s v="N"/>
    <s v="Yes"/>
    <n v="1"/>
    <m/>
  </r>
  <r>
    <n v="19181"/>
    <n v="19"/>
    <x v="220"/>
    <d v="2017-03-28T00:00:00"/>
    <n v="277"/>
    <b v="1"/>
    <s v="Approved"/>
    <s v="OHM Cycles"/>
    <s v="Road"/>
    <s v="high"/>
    <s v="large"/>
    <n v="12.01"/>
    <n v="7.21"/>
    <d v="2011-05-07T00:00:00"/>
    <n v="4.8"/>
    <s v="F"/>
    <n v="69"/>
    <d v="1978-04-28T00:00:00"/>
    <n v="42.213263172247586"/>
    <s v="Geological Engineer"/>
    <s v="Manufacturing"/>
    <s v="Affluent Customer"/>
    <s v="N"/>
    <s v="Yes"/>
    <n v="14"/>
    <m/>
  </r>
  <r>
    <n v="109"/>
    <n v="39"/>
    <x v="1935"/>
    <d v="2017-03-27T00:00:00"/>
    <n v="278"/>
    <b v="1"/>
    <s v="Approved"/>
    <s v="Giant Bicycles"/>
    <s v="Standard"/>
    <s v="medium"/>
    <s v="large"/>
    <n v="1812.75"/>
    <n v="582.48"/>
    <d v="2006-10-01T00:00:00"/>
    <n v="1230.27"/>
    <s v="F"/>
    <n v="57"/>
    <d v="1997-08-14T00:00:00"/>
    <n v="22.903674131151696"/>
    <n v="0"/>
    <s v="Entertainment"/>
    <s v="Mass Customer"/>
    <s v="N"/>
    <s v="Yes"/>
    <n v="3"/>
    <m/>
  </r>
  <r>
    <n v="241"/>
    <n v="86"/>
    <x v="2731"/>
    <d v="2017-03-27T00:00:00"/>
    <n v="278"/>
    <b v="1"/>
    <s v="Approved"/>
    <s v="OHM Cycles"/>
    <s v="Standard"/>
    <s v="medium"/>
    <s v="medium"/>
    <n v="235.63"/>
    <n v="125.07"/>
    <d v="2003-01-05T00:00:00"/>
    <n v="110.56"/>
    <s v="F"/>
    <n v="70"/>
    <d v="1969-07-03T00:00:00"/>
    <n v="51.037920706494162"/>
    <s v="Compensation Analyst"/>
    <s v="Financial Services"/>
    <s v="Mass Customer"/>
    <s v="N"/>
    <s v="Yes"/>
    <n v="4"/>
    <m/>
  </r>
  <r>
    <n v="621"/>
    <n v="62"/>
    <x v="2915"/>
    <d v="2017-03-27T00:00:00"/>
    <n v="278"/>
    <b v="0"/>
    <s v="Approved"/>
    <s v="Solex"/>
    <s v="Standard"/>
    <s v="medium"/>
    <s v="medium"/>
    <n v="478.16"/>
    <n v="298.72000000000003"/>
    <d v="2012-12-02T00:00:00"/>
    <n v="179.44"/>
    <s v="M"/>
    <n v="43"/>
    <d v="1973-04-10T00:00:00"/>
    <n v="47.265317966768137"/>
    <s v="Human Resources Manager"/>
    <s v="Manufacturing"/>
    <s v="Mass Customer"/>
    <s v="N"/>
    <s v="Yes"/>
    <n v="7"/>
    <m/>
  </r>
  <r>
    <n v="1115"/>
    <n v="23"/>
    <x v="2907"/>
    <d v="2017-03-27T00:00:00"/>
    <n v="278"/>
    <b v="0"/>
    <s v="Approved"/>
    <s v="Norco Bicycles"/>
    <s v="Mountain"/>
    <s v="low"/>
    <s v="small"/>
    <n v="688.63"/>
    <n v="612.88"/>
    <d v="1993-10-02T00:00:00"/>
    <n v="75.75"/>
    <s v="F"/>
    <n v="16"/>
    <d v="2001-11-14T00:00:00"/>
    <n v="18.648879610603753"/>
    <s v="Operator"/>
    <s v="Health"/>
    <s v="Affluent Customer"/>
    <s v="N"/>
    <s v="Yes"/>
    <n v="1"/>
    <m/>
  </r>
  <r>
    <n v="1356"/>
    <n v="4"/>
    <x v="361"/>
    <d v="2017-03-27T00:00:00"/>
    <n v="278"/>
    <b v="1"/>
    <s v="Approved"/>
    <s v="Solex"/>
    <s v="Standard"/>
    <s v="medium"/>
    <s v="medium"/>
    <n v="1483.2"/>
    <n v="99.59"/>
    <d v="1998-12-17T00:00:00"/>
    <n v="1383.6100000000001"/>
    <s v="F"/>
    <n v="95"/>
    <d v="1976-08-27T00:00:00"/>
    <n v="43.881756322932517"/>
    <s v="Safety Technician II"/>
    <s v="Financial Services"/>
    <s v="High Net Worth"/>
    <s v="N"/>
    <s v="Yes"/>
    <n v="8"/>
    <m/>
  </r>
  <r>
    <n v="1359"/>
    <n v="35"/>
    <x v="1968"/>
    <d v="2017-03-27T00:00:00"/>
    <n v="278"/>
    <b v="1"/>
    <s v="Approved"/>
    <s v="Trek Bicycles"/>
    <s v="Standard"/>
    <s v="low"/>
    <s v="medium"/>
    <n v="1057.51"/>
    <n v="154.4"/>
    <d v="1995-12-19T00:00:00"/>
    <n v="903.11"/>
    <s v="M"/>
    <n v="76"/>
    <d v="1994-09-12T00:00:00"/>
    <n v="25.826961802384574"/>
    <s v="Marketing Manager"/>
    <s v="n/a"/>
    <s v="Mass Customer"/>
    <s v="N"/>
    <s v="Yes"/>
    <n v="3"/>
    <m/>
  </r>
  <r>
    <n v="1757"/>
    <n v="31"/>
    <x v="3469"/>
    <d v="2017-03-27T00:00:00"/>
    <n v="278"/>
    <b v="1"/>
    <s v="Approved"/>
    <s v="Giant Bicycles"/>
    <s v="Standard"/>
    <s v="medium"/>
    <s v="medium"/>
    <n v="230.91"/>
    <n v="173.18"/>
    <d v="2006-11-10T00:00:00"/>
    <n v="57.72999999999999"/>
    <s v="F"/>
    <n v="98"/>
    <d v="1991-08-28T00:00:00"/>
    <n v="28.870797418822931"/>
    <s v="Chief Design Engineer"/>
    <s v="Retail"/>
    <s v="Affluent Customer"/>
    <s v="N"/>
    <s v="No"/>
    <n v="2"/>
    <m/>
  </r>
  <r>
    <n v="1892"/>
    <n v="61"/>
    <x v="487"/>
    <d v="2017-03-27T00:00:00"/>
    <n v="278"/>
    <b v="1"/>
    <s v="Approved"/>
    <s v="Norco Bicycles"/>
    <s v="Standard"/>
    <s v="medium"/>
    <s v="small"/>
    <n v="586.45000000000005"/>
    <n v="521.94000000000005"/>
    <d v="1991-07-10T00:00:00"/>
    <n v="64.509999999999991"/>
    <s v="F"/>
    <n v="24"/>
    <d v="1974-02-21T00:00:00"/>
    <n v="46.396824816083203"/>
    <s v="Assistant Media Planner"/>
    <s v="Entertainment"/>
    <s v="High Net Worth"/>
    <s v="N"/>
    <s v="No"/>
    <n v="15"/>
    <m/>
  </r>
  <r>
    <n v="2097"/>
    <n v="65"/>
    <x v="2339"/>
    <d v="2017-03-27T00:00:00"/>
    <n v="278"/>
    <b v="1"/>
    <s v="Approved"/>
    <s v="WeareA2B"/>
    <s v="Standard"/>
    <s v="medium"/>
    <s v="medium"/>
    <n v="1807.45"/>
    <n v="778.69"/>
    <d v="2015-05-21T00:00:00"/>
    <n v="1028.76"/>
    <s v="F"/>
    <n v="85"/>
    <d v="1972-04-03T00:00:00"/>
    <n v="48.284496048959916"/>
    <s v="Nurse Practicioner"/>
    <s v="n/a"/>
    <s v="Mass Customer"/>
    <s v="N"/>
    <s v="No"/>
    <n v="17"/>
    <m/>
  </r>
  <r>
    <n v="3471"/>
    <n v="15"/>
    <x v="1809"/>
    <d v="2017-03-27T00:00:00"/>
    <n v="278"/>
    <b v="1"/>
    <s v="Approved"/>
    <s v="Norco Bicycles"/>
    <s v="Standard"/>
    <s v="low"/>
    <s v="medium"/>
    <n v="958.74"/>
    <n v="748.9"/>
    <d v="1996-11-09T00:00:00"/>
    <n v="209.84000000000003"/>
    <s v="M"/>
    <n v="78"/>
    <d v="2001-05-05T00:00:00"/>
    <n v="19.177646733891425"/>
    <n v="0"/>
    <s v="Health"/>
    <s v="Mass Customer"/>
    <s v="N"/>
    <s v="Yes"/>
    <n v="1"/>
    <m/>
  </r>
  <r>
    <n v="4216"/>
    <n v="21"/>
    <x v="2408"/>
    <d v="2017-03-27T00:00:00"/>
    <n v="278"/>
    <b v="1"/>
    <s v="Approved"/>
    <s v="Solex"/>
    <s v="Standard"/>
    <s v="medium"/>
    <s v="large"/>
    <n v="1071.23"/>
    <n v="380.74"/>
    <d v="1991-11-10T00:00:00"/>
    <n v="690.49"/>
    <s v="F"/>
    <n v="11"/>
    <d v="1980-04-21T00:00:00"/>
    <n v="40.229701528411972"/>
    <s v="Marketing Manager"/>
    <s v="Argiculture"/>
    <s v="Mass Customer"/>
    <s v="N"/>
    <s v="No"/>
    <n v="3"/>
    <m/>
  </r>
  <r>
    <n v="4668"/>
    <n v="17"/>
    <x v="476"/>
    <d v="2017-03-27T00:00:00"/>
    <n v="278"/>
    <b v="0"/>
    <s v="Approved"/>
    <s v="Solex"/>
    <s v="Standard"/>
    <s v="high"/>
    <s v="medium"/>
    <n v="1024.6600000000001"/>
    <n v="614.79999999999995"/>
    <d v="2016-02-04T00:00:00"/>
    <n v="409.86000000000013"/>
    <s v="F"/>
    <n v="21"/>
    <d v="1969-05-19T00:00:00"/>
    <n v="51.161208377727043"/>
    <s v="Programmer III"/>
    <s v="Retail"/>
    <s v="Affluent Customer"/>
    <s v="N"/>
    <s v="Yes"/>
    <n v="18"/>
    <m/>
  </r>
  <r>
    <n v="4926"/>
    <n v="2"/>
    <x v="2769"/>
    <d v="2017-03-27T00:00:00"/>
    <n v="278"/>
    <b v="0"/>
    <s v="Approved"/>
    <s v="Solex"/>
    <s v="Standard"/>
    <s v="medium"/>
    <s v="medium"/>
    <n v="71.489999999999995"/>
    <n v="53.62"/>
    <d v="2012-09-15T00:00:00"/>
    <n v="17.869999999999997"/>
    <s v="F"/>
    <n v="9"/>
    <d v="1996-11-25T00:00:00"/>
    <n v="23.621482350329781"/>
    <s v="Web Designer I"/>
    <s v="Telecommunications"/>
    <s v="Mass Customer"/>
    <s v="N"/>
    <s v="Yes"/>
    <n v="4"/>
    <m/>
  </r>
  <r>
    <n v="5240"/>
    <n v="86"/>
    <x v="1678"/>
    <d v="2017-03-27T00:00:00"/>
    <n v="278"/>
    <b v="1"/>
    <s v="Approved"/>
    <s v="OHM Cycles"/>
    <s v="Standard"/>
    <s v="medium"/>
    <s v="medium"/>
    <n v="235.63"/>
    <n v="125.07"/>
    <d v="2004-08-07T00:00:00"/>
    <n v="110.56"/>
    <s v="M"/>
    <n v="51"/>
    <d v="1956-11-27T00:00:00"/>
    <n v="63.643400158548957"/>
    <s v="Quality Control Specialist"/>
    <s v="Manufacturing"/>
    <s v="Affluent Customer"/>
    <s v="N"/>
    <s v="No"/>
    <n v="16"/>
    <m/>
  </r>
  <r>
    <n v="5315"/>
    <n v="23"/>
    <x v="196"/>
    <d v="2017-03-27T00:00:00"/>
    <n v="278"/>
    <b v="0"/>
    <s v="Approved"/>
    <s v="Norco Bicycles"/>
    <s v="Standard"/>
    <s v="medium"/>
    <s v="medium"/>
    <n v="1198.46"/>
    <n v="381.1"/>
    <d v="1998-12-16T00:00:00"/>
    <n v="817.36"/>
    <s v="F"/>
    <n v="12"/>
    <d v="1977-01-06T00:00:00"/>
    <n v="43.520112487316084"/>
    <n v="0"/>
    <s v="Financial Services"/>
    <s v="High Net Worth"/>
    <s v="N"/>
    <s v="No"/>
    <n v="16"/>
    <m/>
  </r>
  <r>
    <n v="6856"/>
    <n v="59"/>
    <x v="2169"/>
    <d v="2017-03-27T00:00:00"/>
    <n v="278"/>
    <b v="1"/>
    <s v="Approved"/>
    <s v="Solex"/>
    <s v="Standard"/>
    <s v="medium"/>
    <s v="large"/>
    <n v="1061.56"/>
    <n v="733.58"/>
    <d v="1993-07-20T00:00:00"/>
    <n v="327.9799999999999"/>
    <s v="F"/>
    <n v="22"/>
    <d v="1961-05-20T00:00:00"/>
    <n v="59.163948103754436"/>
    <n v="0"/>
    <s v="IT"/>
    <s v="Mass Customer"/>
    <s v="N"/>
    <s v="No"/>
    <n v="14"/>
    <m/>
  </r>
  <r>
    <n v="15242"/>
    <n v="95"/>
    <x v="2730"/>
    <d v="2017-01-09T00:00:00"/>
    <m/>
    <m/>
    <s v="Approved"/>
    <s v="OHM Cycles"/>
    <s v="Touring"/>
    <s v="low"/>
    <s v="medium"/>
    <n v="1073.07"/>
    <n v="933.84"/>
    <n v="35455"/>
    <m/>
    <m/>
    <m/>
    <m/>
    <m/>
    <m/>
    <m/>
    <m/>
    <m/>
    <m/>
    <m/>
    <m/>
  </r>
  <r>
    <n v="8058"/>
    <n v="78"/>
    <x v="2728"/>
    <d v="2017-03-27T00:00:00"/>
    <n v="278"/>
    <b v="0"/>
    <s v="Approved"/>
    <s v="Giant Bicycles"/>
    <s v="Standard"/>
    <s v="medium"/>
    <s v="large"/>
    <n v="1765.3"/>
    <n v="709.48"/>
    <d v="2003-01-05T00:00:00"/>
    <n v="1055.82"/>
    <s v="M"/>
    <n v="80"/>
    <d v="1995-11-07T00:00:00"/>
    <n v="24.673537144850329"/>
    <s v="General Manager"/>
    <s v="Argiculture"/>
    <s v="Affluent Customer"/>
    <s v="N"/>
    <s v="No"/>
    <n v="7"/>
    <m/>
  </r>
  <r>
    <n v="8570"/>
    <n v="22"/>
    <x v="508"/>
    <d v="2017-03-27T00:00:00"/>
    <n v="278"/>
    <b v="1"/>
    <s v="Approved"/>
    <s v="WeareA2B"/>
    <s v="Standard"/>
    <s v="medium"/>
    <s v="medium"/>
    <n v="60.34"/>
    <n v="45.26"/>
    <d v="1993-05-26T00:00:00"/>
    <n v="15.080000000000005"/>
    <s v="M"/>
    <n v="60"/>
    <d v="1997-01-14T00:00:00"/>
    <n v="23.484496048959915"/>
    <n v="0"/>
    <s v="Health"/>
    <s v="Mass Customer"/>
    <s v="N"/>
    <s v="Yes"/>
    <n v="2"/>
    <m/>
  </r>
  <r>
    <n v="9789"/>
    <n v="0"/>
    <x v="1758"/>
    <d v="2017-03-27T00:00:00"/>
    <n v="278"/>
    <b v="0"/>
    <s v="Approved"/>
    <s v="OHM Cycles"/>
    <s v="Standard"/>
    <s v="high"/>
    <s v="medium"/>
    <n v="227.88"/>
    <n v="136.72999999999999"/>
    <d v="2003-02-07T00:00:00"/>
    <n v="91.15"/>
    <s v="M"/>
    <n v="71"/>
    <d v="1985-09-08T00:00:00"/>
    <n v="34.84340015854896"/>
    <n v="0"/>
    <s v="Manufacturing"/>
    <s v="High Net Worth"/>
    <s v="N"/>
    <s v="No"/>
    <n v="9"/>
    <m/>
  </r>
  <r>
    <n v="9912"/>
    <n v="42"/>
    <x v="2669"/>
    <d v="2017-03-27T00:00:00"/>
    <n v="278"/>
    <b v="1"/>
    <s v="Approved"/>
    <s v="OHM Cycles"/>
    <s v="Road"/>
    <s v="medium"/>
    <s v="small"/>
    <n v="1810"/>
    <n v="1610.9"/>
    <d v="1999-12-04T00:00:00"/>
    <n v="199.09999999999991"/>
    <s v="F"/>
    <n v="98"/>
    <d v="1977-01-03T00:00:00"/>
    <n v="43.528331665398277"/>
    <s v="Librarian"/>
    <s v="Entertainment"/>
    <s v="Affluent Customer"/>
    <s v="N"/>
    <s v="Yes"/>
    <n v="3"/>
    <m/>
  </r>
  <r>
    <n v="10987"/>
    <n v="0"/>
    <x v="2559"/>
    <d v="2017-03-27T00:00:00"/>
    <n v="278"/>
    <b v="0"/>
    <s v="Approved"/>
    <s v="Trek Bicycles"/>
    <s v="Road"/>
    <s v="medium"/>
    <s v="medium"/>
    <n v="290.62"/>
    <n v="215.14"/>
    <d v="2004-12-18T00:00:00"/>
    <n v="75.480000000000018"/>
    <s v="F"/>
    <n v="91"/>
    <d v="1980-01-06T00:00:00"/>
    <n v="40.520112487316084"/>
    <n v="0"/>
    <s v="Manufacturing"/>
    <s v="High Net Worth"/>
    <s v="N"/>
    <s v="No"/>
    <n v="3"/>
    <m/>
  </r>
  <r>
    <n v="11400"/>
    <n v="5"/>
    <x v="3193"/>
    <d v="2017-03-27T00:00:00"/>
    <n v="278"/>
    <b v="1"/>
    <s v="Approved"/>
    <s v="Trek Bicycles"/>
    <s v="Mountain"/>
    <s v="low"/>
    <s v="medium"/>
    <n v="574.64"/>
    <n v="459.71"/>
    <d v="2011-04-16T00:00:00"/>
    <n v="114.93"/>
    <s v="F"/>
    <n v="66"/>
    <d v="1976-09-15T00:00:00"/>
    <n v="43.829701528411974"/>
    <s v="Social Worker"/>
    <s v="Health"/>
    <s v="Mass Customer"/>
    <s v="N"/>
    <s v="Yes"/>
    <n v="14"/>
    <m/>
  </r>
  <r>
    <n v="11778"/>
    <n v="64"/>
    <x v="1534"/>
    <d v="2017-03-27T00:00:00"/>
    <n v="278"/>
    <b v="0"/>
    <s v="Approved"/>
    <s v="Trek Bicycles"/>
    <s v="Standard"/>
    <s v="medium"/>
    <s v="large"/>
    <n v="1469.44"/>
    <n v="596.54999999999995"/>
    <d v="2016-12-06T00:00:00"/>
    <n v="872.8900000000001"/>
    <s v="M"/>
    <n v="60"/>
    <d v="1958-12-18T00:00:00"/>
    <n v="61.585865911973613"/>
    <s v="Graphic Designer"/>
    <s v="Retail"/>
    <s v="Mass Customer"/>
    <s v="N"/>
    <s v="Yes"/>
    <n v="5"/>
    <m/>
  </r>
  <r>
    <n v="11823"/>
    <n v="67"/>
    <x v="1147"/>
    <d v="2017-03-27T00:00:00"/>
    <n v="278"/>
    <b v="0"/>
    <s v="Approved"/>
    <s v="Norco Bicycles"/>
    <s v="Road"/>
    <s v="medium"/>
    <s v="medium"/>
    <n v="544.04999999999995"/>
    <n v="376.84"/>
    <d v="2005-10-22T00:00:00"/>
    <n v="167.20999999999998"/>
    <s v="F"/>
    <n v="93"/>
    <d v="1960-11-18T00:00:00"/>
    <n v="59.665317966768136"/>
    <s v="Budget/Accounting Analyst I"/>
    <s v="n/a"/>
    <s v="Mass Customer"/>
    <s v="N"/>
    <s v="No"/>
    <n v="9"/>
    <m/>
  </r>
  <r>
    <n v="12129"/>
    <n v="27"/>
    <x v="1762"/>
    <d v="2017-03-27T00:00:00"/>
    <n v="278"/>
    <b v="0"/>
    <s v="Approved"/>
    <s v="Trek Bicycles"/>
    <s v="Standard"/>
    <s v="medium"/>
    <s v="medium"/>
    <n v="499.53"/>
    <n v="388.72"/>
    <d v="1999-06-23T00:00:00"/>
    <n v="110.80999999999995"/>
    <s v="M"/>
    <n v="48"/>
    <d v="1974-04-12T00:00:00"/>
    <n v="46.259838514713344"/>
    <s v="Recruiter"/>
    <s v="n/a"/>
    <s v="Mass Customer"/>
    <s v="N"/>
    <s v="Yes"/>
    <n v="17"/>
    <m/>
  </r>
  <r>
    <n v="12673"/>
    <n v="51"/>
    <x v="1459"/>
    <d v="2017-03-27T00:00:00"/>
    <n v="278"/>
    <b v="1"/>
    <s v="Approved"/>
    <s v="OHM Cycles"/>
    <s v="Standard"/>
    <s v="high"/>
    <s v="medium"/>
    <n v="2005.66"/>
    <n v="1203.4000000000001"/>
    <d v="1993-07-20T00:00:00"/>
    <n v="802.26"/>
    <s v="U"/>
    <n v="44"/>
    <d v="1899-12-30T00:00:00"/>
    <n v="0"/>
    <s v="Database Administrator III"/>
    <s v="IT"/>
    <s v="Mass Customer"/>
    <s v="N"/>
    <s v="Yes"/>
    <n v="0"/>
    <m/>
  </r>
  <r>
    <n v="12931"/>
    <n v="12"/>
    <x v="3295"/>
    <d v="2017-03-27T00:00:00"/>
    <n v="278"/>
    <b v="0"/>
    <s v="Approved"/>
    <s v="WeareA2B"/>
    <s v="Standard"/>
    <s v="medium"/>
    <s v="medium"/>
    <n v="1231.1500000000001"/>
    <n v="161.6"/>
    <d v="2004-08-17T00:00:00"/>
    <n v="1069.5500000000002"/>
    <s v="F"/>
    <n v="87"/>
    <d v="1973-12-02T00:00:00"/>
    <n v="46.618742624302385"/>
    <s v="Safety Technician III"/>
    <s v="n/a"/>
    <s v="Mass Customer"/>
    <s v="N"/>
    <s v="No"/>
    <n v="11"/>
    <m/>
  </r>
  <r>
    <n v="13628"/>
    <n v="100"/>
    <x v="599"/>
    <d v="2017-03-27T00:00:00"/>
    <n v="278"/>
    <b v="0"/>
    <s v="Approved"/>
    <s v="Norco Bicycles"/>
    <s v="Road"/>
    <s v="medium"/>
    <s v="medium"/>
    <n v="1036.5899999999999"/>
    <n v="206.35"/>
    <d v="1991-05-06T00:00:00"/>
    <n v="830.2399999999999"/>
    <s v="F"/>
    <n v="16"/>
    <d v="1979-05-23T00:00:00"/>
    <n v="41.144770021562657"/>
    <n v="0"/>
    <s v="n/a"/>
    <s v="Mass Customer"/>
    <s v="N"/>
    <s v="No"/>
    <n v="7"/>
    <m/>
  </r>
  <r>
    <n v="13933"/>
    <n v="1"/>
    <x v="2418"/>
    <d v="2017-03-27T00:00:00"/>
    <n v="278"/>
    <b v="1"/>
    <s v="Approved"/>
    <s v="Giant Bicycles"/>
    <s v="Standard"/>
    <s v="medium"/>
    <s v="medium"/>
    <n v="1403.5"/>
    <n v="954.82"/>
    <d v="2016-11-14T00:00:00"/>
    <n v="448.67999999999995"/>
    <s v="F"/>
    <n v="45"/>
    <d v="1974-10-20T00:00:00"/>
    <n v="45.736550843480465"/>
    <s v="Technical Writer"/>
    <s v="n/a"/>
    <s v="Affluent Customer"/>
    <s v="N"/>
    <s v="Yes"/>
    <n v="19"/>
    <m/>
  </r>
  <r>
    <n v="14462"/>
    <n v="23"/>
    <x v="3393"/>
    <d v="2017-03-27T00:00:00"/>
    <n v="278"/>
    <b v="0"/>
    <s v="Approved"/>
    <s v="Norco Bicycles"/>
    <s v="Standard"/>
    <s v="medium"/>
    <s v="medium"/>
    <n v="1198.46"/>
    <n v="381.1"/>
    <d v="2000-11-03T00:00:00"/>
    <n v="817.36"/>
    <s v="F"/>
    <n v="35"/>
    <d v="1999-08-29T00:00:00"/>
    <n v="20.862578240740739"/>
    <s v="Chemical Engineer"/>
    <s v="Manufacturing"/>
    <s v="High Net Worth"/>
    <s v="N"/>
    <s v="Yes"/>
    <n v="3"/>
    <m/>
  </r>
  <r>
    <n v="14486"/>
    <n v="23"/>
    <x v="350"/>
    <d v="2017-03-27T00:00:00"/>
    <n v="278"/>
    <b v="0"/>
    <s v="Approved"/>
    <s v="Norco Bicycles"/>
    <s v="Mountain"/>
    <s v="low"/>
    <s v="small"/>
    <n v="688.63"/>
    <n v="612.88"/>
    <d v="1991-08-05T00:00:00"/>
    <n v="75.75"/>
    <s v="F"/>
    <n v="93"/>
    <d v="1953-10-12T00:00:00"/>
    <n v="66.77216728183663"/>
    <s v="Executive Secretary"/>
    <s v="Health"/>
    <s v="Mass Customer"/>
    <s v="N"/>
    <s v="Yes"/>
    <n v="11"/>
    <m/>
  </r>
  <r>
    <n v="15707"/>
    <n v="38"/>
    <x v="1954"/>
    <d v="2017-03-27T00:00:00"/>
    <n v="278"/>
    <b v="1"/>
    <s v="Approved"/>
    <s v="Trek Bicycles"/>
    <s v="Standard"/>
    <s v="medium"/>
    <s v="large"/>
    <n v="2091.4699999999998"/>
    <n v="388.92"/>
    <d v="2010-06-07T00:00:00"/>
    <n v="1702.5499999999997"/>
    <s v="F"/>
    <n v="51"/>
    <d v="1984-11-21T00:00:00"/>
    <n v="35.640660432521564"/>
    <s v="Media Manager II"/>
    <s v="n/a"/>
    <s v="High Net Worth"/>
    <s v="N"/>
    <s v="Yes"/>
    <n v="4"/>
    <m/>
  </r>
  <r>
    <n v="15985"/>
    <n v="18"/>
    <x v="3338"/>
    <d v="2017-03-27T00:00:00"/>
    <n v="278"/>
    <b v="1"/>
    <s v="Approved"/>
    <s v="Norco Bicycles"/>
    <s v="Standard"/>
    <s v="high"/>
    <s v="medium"/>
    <n v="1148.6400000000001"/>
    <n v="689.18"/>
    <d v="1997-08-25T00:00:00"/>
    <n v="459.46000000000015"/>
    <s v="F"/>
    <n v="30"/>
    <d v="1971-10-27T00:00:00"/>
    <n v="48.720112487316079"/>
    <s v="Legal Assistant"/>
    <s v="Financial Services"/>
    <s v="High Net Worth"/>
    <s v="N"/>
    <s v="Yes"/>
    <n v="18"/>
    <m/>
  </r>
  <r>
    <n v="16392"/>
    <n v="5"/>
    <x v="2116"/>
    <d v="2017-03-27T00:00:00"/>
    <n v="278"/>
    <b v="0"/>
    <s v="Approved"/>
    <s v="Trek Bicycles"/>
    <s v="Mountain"/>
    <s v="low"/>
    <s v="medium"/>
    <n v="574.64"/>
    <n v="459.71"/>
    <d v="2011-08-29T00:00:00"/>
    <n v="114.93"/>
    <s v="F"/>
    <n v="67"/>
    <d v="1998-02-22T00:00:00"/>
    <n v="22.377646733891424"/>
    <s v="Administrative Assistant III"/>
    <s v="n/a"/>
    <s v="Mass Customer"/>
    <s v="N"/>
    <s v="No"/>
    <n v="4"/>
    <m/>
  </r>
  <r>
    <n v="17011"/>
    <n v="54"/>
    <x v="3073"/>
    <d v="2017-03-27T00:00:00"/>
    <n v="278"/>
    <b v="1"/>
    <s v="Approved"/>
    <s v="WeareA2B"/>
    <s v="Standard"/>
    <s v="medium"/>
    <s v="medium"/>
    <n v="1807.45"/>
    <n v="778.69"/>
    <d v="2015-05-21T00:00:00"/>
    <n v="1028.76"/>
    <s v="F"/>
    <n v="71"/>
    <d v="1983-01-24T00:00:00"/>
    <n v="37.468057692795533"/>
    <s v="Technical Writer"/>
    <s v="Manufacturing"/>
    <s v="High Net Worth"/>
    <s v="N"/>
    <s v="No"/>
    <n v="4"/>
    <m/>
  </r>
  <r>
    <n v="17105"/>
    <n v="93"/>
    <x v="425"/>
    <d v="2017-03-27T00:00:00"/>
    <n v="278"/>
    <b v="1"/>
    <s v="Approved"/>
    <s v="WeareA2B"/>
    <s v="Standard"/>
    <s v="medium"/>
    <s v="medium"/>
    <n v="1065.03"/>
    <n v="230.09"/>
    <d v="1991-11-07T00:00:00"/>
    <n v="834.93999999999994"/>
    <s v="M"/>
    <n v="14"/>
    <d v="1991-05-12T00:00:00"/>
    <n v="29.166687829781836"/>
    <s v="Information Systems Manager"/>
    <s v="Financial Services"/>
    <s v="Affluent Customer"/>
    <s v="N"/>
    <s v="No"/>
    <n v="2"/>
    <m/>
  </r>
  <r>
    <n v="17225"/>
    <n v="67"/>
    <x v="2165"/>
    <d v="2017-03-27T00:00:00"/>
    <n v="278"/>
    <b v="1"/>
    <s v="Approved"/>
    <s v="Norco Bicycles"/>
    <s v="Road"/>
    <s v="medium"/>
    <s v="medium"/>
    <n v="544.04999999999995"/>
    <n v="376.84"/>
    <d v="2005-10-22T00:00:00"/>
    <n v="167.20999999999998"/>
    <s v="M"/>
    <n v="27"/>
    <d v="1978-07-26T00:00:00"/>
    <n v="41.969427555809233"/>
    <s v="Senior Quality Engineer"/>
    <s v="Health"/>
    <s v="Mass Customer"/>
    <s v="N"/>
    <s v="No"/>
    <n v="18"/>
    <m/>
  </r>
  <r>
    <n v="17958"/>
    <n v="71"/>
    <x v="370"/>
    <d v="2017-03-27T00:00:00"/>
    <n v="278"/>
    <b v="1"/>
    <s v="Approved"/>
    <s v="Solex"/>
    <s v="Standard"/>
    <s v="high"/>
    <s v="large"/>
    <n v="1842.92"/>
    <n v="1105.75"/>
    <d v="2006-05-22T00:00:00"/>
    <n v="737.17000000000007"/>
    <s v="M"/>
    <n v="98"/>
    <d v="1977-05-19T00:00:00"/>
    <n v="43.155728925672243"/>
    <s v="Recruiter"/>
    <s v="Retail"/>
    <s v="Mass Customer"/>
    <s v="N"/>
    <s v="Yes"/>
    <n v="7"/>
    <m/>
  </r>
  <r>
    <n v="18219"/>
    <n v="0"/>
    <x v="504"/>
    <d v="2017-03-27T00:00:00"/>
    <n v="278"/>
    <b v="1"/>
    <s v="Approved"/>
    <s v="Solex"/>
    <s v="Standard"/>
    <s v="medium"/>
    <s v="large"/>
    <n v="202.62"/>
    <n v="151.96"/>
    <d v="2016-03-29T00:00:00"/>
    <n v="50.66"/>
    <s v="M"/>
    <n v="43"/>
    <d v="1995-02-10T00:00:00"/>
    <n v="25.413263172247589"/>
    <n v="0"/>
    <s v="n/a"/>
    <s v="High Net Worth"/>
    <s v="N"/>
    <s v="Yes"/>
    <n v="1"/>
    <m/>
  </r>
  <r>
    <n v="18762"/>
    <n v="0"/>
    <x v="1513"/>
    <d v="2017-03-27T00:00:00"/>
    <n v="278"/>
    <b v="1"/>
    <s v="Approved"/>
    <s v="OHM Cycles"/>
    <s v="Standard"/>
    <s v="medium"/>
    <s v="medium"/>
    <n v="183.86"/>
    <n v="137.9"/>
    <d v="2015-10-18T00:00:00"/>
    <n v="45.960000000000008"/>
    <s v="F"/>
    <n v="44"/>
    <d v="1963-08-22T00:00:00"/>
    <n v="56.906413857179096"/>
    <s v="Cost Accountant"/>
    <s v="Financial Services"/>
    <s v="High Net Worth"/>
    <s v="N"/>
    <s v="Yes"/>
    <n v="7"/>
    <m/>
  </r>
  <r>
    <n v="18922"/>
    <n v="0"/>
    <x v="2539"/>
    <d v="2017-03-27T00:00:00"/>
    <n v="278"/>
    <b v="1"/>
    <s v="Approved"/>
    <s v="Norco Bicycles"/>
    <s v="Road"/>
    <s v="medium"/>
    <s v="medium"/>
    <n v="544.04999999999995"/>
    <n v="376.84"/>
    <d v="1995-10-24T00:00:00"/>
    <n v="167.20999999999998"/>
    <s v="M"/>
    <n v="65"/>
    <d v="1985-10-21T00:00:00"/>
    <n v="34.725591939370879"/>
    <s v="Executive Secretary"/>
    <s v="Retail"/>
    <s v="High Net Worth"/>
    <s v="N"/>
    <s v="Yes"/>
    <n v="7"/>
    <m/>
  </r>
  <r>
    <n v="15268"/>
    <n v="0"/>
    <x v="688"/>
    <d v="2017-10-07T00:00:00"/>
    <m/>
    <b v="0"/>
    <s v="Approved"/>
    <m/>
    <m/>
    <m/>
    <m/>
    <n v="1535.84"/>
    <m/>
    <m/>
    <m/>
    <m/>
    <m/>
    <m/>
    <m/>
    <m/>
    <m/>
    <m/>
    <m/>
    <m/>
    <m/>
    <m/>
  </r>
  <r>
    <n v="19758"/>
    <n v="55"/>
    <x v="2895"/>
    <d v="2017-03-27T00:00:00"/>
    <n v="278"/>
    <b v="1"/>
    <s v="Approved"/>
    <s v="Trek Bicycles"/>
    <s v="Road"/>
    <s v="medium"/>
    <s v="large"/>
    <n v="1894.19"/>
    <n v="598.76"/>
    <d v="1993-06-23T00:00:00"/>
    <n v="1295.43"/>
    <s v="M"/>
    <n v="80"/>
    <d v="1967-07-16T00:00:00"/>
    <n v="53.005043994165398"/>
    <s v="Budget/Accounting Analyst I"/>
    <s v="Health"/>
    <s v="Affluent Customer"/>
    <s v="N"/>
    <s v="Yes"/>
    <n v="10"/>
    <m/>
  </r>
  <r>
    <n v="99"/>
    <n v="95"/>
    <x v="3122"/>
    <d v="2017-03-26T00:00:00"/>
    <n v="279"/>
    <b v="0"/>
    <s v="Approved"/>
    <s v="Giant Bicycles"/>
    <s v="Standard"/>
    <s v="medium"/>
    <s v="large"/>
    <n v="569.55999999999995"/>
    <n v="528.42999999999995"/>
    <d v="2003-09-10T00:00:00"/>
    <n v="41.129999999999995"/>
    <s v="F"/>
    <n v="17"/>
    <d v="1995-04-20T00:00:00"/>
    <n v="25.224222076357176"/>
    <s v="Legal Assistant"/>
    <s v="Manufacturing"/>
    <s v="Affluent Customer"/>
    <s v="N"/>
    <s v="No"/>
    <n v="4"/>
    <m/>
  </r>
  <r>
    <n v="705"/>
    <n v="50"/>
    <x v="3334"/>
    <d v="2017-03-26T00:00:00"/>
    <n v="279"/>
    <b v="0"/>
    <s v="Approved"/>
    <s v="WeareA2B"/>
    <s v="Standard"/>
    <s v="medium"/>
    <s v="small"/>
    <n v="175.89"/>
    <n v="131.91999999999999"/>
    <d v="2015-10-18T00:00:00"/>
    <n v="43.97"/>
    <s v="F"/>
    <n v="76"/>
    <d v="1976-08-28T00:00:00"/>
    <n v="43.879016596905124"/>
    <s v="Business Systems Development Analyst"/>
    <s v="n/a"/>
    <s v="Affluent Customer"/>
    <s v="N"/>
    <s v="Yes"/>
    <n v="7"/>
    <m/>
  </r>
  <r>
    <n v="846"/>
    <n v="95"/>
    <x v="3325"/>
    <d v="2017-03-26T00:00:00"/>
    <n v="279"/>
    <b v="0"/>
    <s v="Approved"/>
    <s v="OHM Cycles"/>
    <s v="Touring"/>
    <s v="low"/>
    <s v="medium"/>
    <n v="1073.07"/>
    <n v="933.84"/>
    <d v="1998-12-16T00:00:00"/>
    <n v="139.2299999999999"/>
    <s v="F"/>
    <n v="34"/>
    <d v="1977-09-29T00:00:00"/>
    <n v="42.791345364028409"/>
    <s v="Help Desk Technician"/>
    <s v="Property"/>
    <s v="High Net Worth"/>
    <s v="N"/>
    <s v="Yes"/>
    <n v="14"/>
    <m/>
  </r>
  <r>
    <n v="913"/>
    <n v="93"/>
    <x v="445"/>
    <d v="2017-03-26T00:00:00"/>
    <n v="279"/>
    <b v="1"/>
    <s v="Approved"/>
    <s v="WeareA2B"/>
    <s v="Standard"/>
    <s v="medium"/>
    <s v="medium"/>
    <n v="1065.03"/>
    <n v="230.09"/>
    <d v="1991-05-06T00:00:00"/>
    <n v="834.93999999999994"/>
    <s v="F"/>
    <n v="93"/>
    <d v="1985-02-17T00:00:00"/>
    <n v="35.399564542110603"/>
    <s v="Programmer II"/>
    <s v="Manufacturing"/>
    <s v="Mass Customer"/>
    <s v="N"/>
    <s v="Yes"/>
    <n v="12"/>
    <m/>
  </r>
  <r>
    <n v="15274"/>
    <n v="61"/>
    <x v="2403"/>
    <d v="2017-12-24T00:00:00"/>
    <m/>
    <m/>
    <s v="Approved"/>
    <s v="Norco Bicycles"/>
    <s v="Standard"/>
    <s v="medium"/>
    <s v="small"/>
    <n v="586.45000000000005"/>
    <n v="521.94000000000005"/>
    <n v="38339"/>
    <m/>
    <m/>
    <m/>
    <m/>
    <m/>
    <m/>
    <m/>
    <m/>
    <m/>
    <m/>
    <m/>
    <m/>
  </r>
  <r>
    <n v="1461"/>
    <n v="72"/>
    <x v="60"/>
    <d v="2017-03-26T00:00:00"/>
    <n v="279"/>
    <b v="0"/>
    <s v="Approved"/>
    <s v="Norco Bicycles"/>
    <s v="Standard"/>
    <s v="medium"/>
    <s v="medium"/>
    <n v="360.4"/>
    <n v="270.3"/>
    <d v="2016-12-06T00:00:00"/>
    <n v="90.099999999999966"/>
    <s v="M"/>
    <n v="4"/>
    <d v="1986-10-24T00:00:00"/>
    <n v="33.717372761288686"/>
    <s v="Associate Professor"/>
    <s v="n/a"/>
    <s v="Mass Customer"/>
    <s v="N"/>
    <s v="No"/>
    <n v="7"/>
    <m/>
  </r>
  <r>
    <n v="1876"/>
    <n v="0"/>
    <x v="1850"/>
    <d v="2017-03-26T00:00:00"/>
    <n v="279"/>
    <b v="0"/>
    <s v="Approved"/>
    <s v="Trek Bicycles"/>
    <s v="Road"/>
    <s v="medium"/>
    <s v="medium"/>
    <n v="290.62"/>
    <n v="215.14"/>
    <d v="2004-12-18T00:00:00"/>
    <n v="75.480000000000018"/>
    <s v="F"/>
    <n v="97"/>
    <d v="1977-10-26T00:00:00"/>
    <n v="42.717372761288686"/>
    <s v="Civil Engineer"/>
    <s v="Manufacturing"/>
    <s v="High Net Worth"/>
    <s v="N"/>
    <s v="No"/>
    <n v="20"/>
    <m/>
  </r>
  <r>
    <n v="3090"/>
    <n v="2"/>
    <x v="1059"/>
    <d v="2017-03-26T00:00:00"/>
    <n v="279"/>
    <b v="1"/>
    <s v="Approved"/>
    <s v="Solex"/>
    <s v="Standard"/>
    <s v="medium"/>
    <s v="medium"/>
    <n v="71.489999999999995"/>
    <n v="53.62"/>
    <d v="2011-08-29T00:00:00"/>
    <n v="17.869999999999997"/>
    <s v="M"/>
    <n v="5"/>
    <d v="1967-01-11T00:00:00"/>
    <n v="53.514633035261284"/>
    <s v="Physical Therapy Assistant"/>
    <s v="Financial Services"/>
    <s v="Mass Customer"/>
    <s v="N"/>
    <s v="Yes"/>
    <n v="4"/>
    <m/>
  </r>
  <r>
    <n v="3188"/>
    <n v="34"/>
    <x v="1692"/>
    <d v="2017-03-26T00:00:00"/>
    <n v="279"/>
    <b v="1"/>
    <s v="Approved"/>
    <s v="Norco Bicycles"/>
    <s v="Road"/>
    <s v="high"/>
    <s v="large"/>
    <n v="774.53"/>
    <n v="464.72"/>
    <d v="1994-07-12T00:00:00"/>
    <n v="309.80999999999995"/>
    <s v="F"/>
    <n v="3"/>
    <d v="1986-09-12T00:00:00"/>
    <n v="33.832441254439367"/>
    <s v="Programmer Analyst II"/>
    <s v="IT"/>
    <s v="Mass Customer"/>
    <s v="N"/>
    <s v="Yes"/>
    <n v="12"/>
    <m/>
  </r>
  <r>
    <n v="3730"/>
    <n v="20"/>
    <x v="2046"/>
    <d v="2017-03-26T00:00:00"/>
    <n v="279"/>
    <b v="0"/>
    <s v="Approved"/>
    <s v="Trek Bicycles"/>
    <s v="Standard"/>
    <s v="medium"/>
    <s v="small"/>
    <n v="1775.81"/>
    <n v="1580.47"/>
    <d v="2010-05-05T00:00:00"/>
    <n v="195.33999999999992"/>
    <s v="M"/>
    <n v="82"/>
    <d v="1957-11-29T00:00:00"/>
    <n v="62.637920706494164"/>
    <s v="Food Chemist"/>
    <s v="Health"/>
    <s v="Mass Customer"/>
    <s v="N"/>
    <s v="No"/>
    <n v="6"/>
    <m/>
  </r>
  <r>
    <n v="4471"/>
    <n v="49"/>
    <x v="215"/>
    <d v="2017-03-26T00:00:00"/>
    <n v="279"/>
    <b v="1"/>
    <s v="Approved"/>
    <s v="Solex"/>
    <s v="Standard"/>
    <s v="medium"/>
    <s v="large"/>
    <n v="1061.56"/>
    <n v="733.58"/>
    <d v="1993-07-20T00:00:00"/>
    <n v="327.9799999999999"/>
    <s v="M"/>
    <n v="87"/>
    <d v="1958-10-06T00:00:00"/>
    <n v="61.785865911973616"/>
    <s v="Graphic Designer"/>
    <s v="Financial Services"/>
    <s v="High Net Worth"/>
    <s v="N"/>
    <s v="No"/>
    <n v="10"/>
    <m/>
  </r>
  <r>
    <n v="4761"/>
    <n v="73"/>
    <x v="2775"/>
    <d v="2017-03-26T00:00:00"/>
    <n v="279"/>
    <b v="1"/>
    <s v="Approved"/>
    <s v="Solex"/>
    <s v="Standard"/>
    <s v="medium"/>
    <s v="medium"/>
    <n v="1945.43"/>
    <n v="333.18"/>
    <d v="2011-01-10T00:00:00"/>
    <n v="1612.25"/>
    <s v="M"/>
    <n v="43"/>
    <d v="1976-10-09T00:00:00"/>
    <n v="43.763948103754437"/>
    <n v="0"/>
    <s v="Entertainment"/>
    <s v="Mass Customer"/>
    <s v="N"/>
    <s v="Yes"/>
    <n v="19"/>
    <m/>
  </r>
  <r>
    <n v="4979"/>
    <n v="17"/>
    <x v="3278"/>
    <d v="2017-03-26T00:00:00"/>
    <n v="279"/>
    <b v="0"/>
    <s v="Approved"/>
    <s v="WeareA2B"/>
    <s v="Touring"/>
    <s v="medium"/>
    <s v="large"/>
    <n v="1362.99"/>
    <n v="57.74"/>
    <d v="1993-04-20T00:00:00"/>
    <n v="1305.25"/>
    <s v="M"/>
    <n v="79"/>
    <d v="1957-12-22T00:00:00"/>
    <n v="62.574907007864027"/>
    <s v="VP Quality Control"/>
    <s v="n/a"/>
    <s v="High Net Worth"/>
    <s v="N"/>
    <s v="Yes"/>
    <n v="19"/>
    <m/>
  </r>
  <r>
    <n v="5712"/>
    <n v="47"/>
    <x v="1623"/>
    <d v="2017-03-26T00:00:00"/>
    <n v="279"/>
    <b v="0"/>
    <s v="Approved"/>
    <s v="Trek Bicycles"/>
    <s v="Road"/>
    <s v="low"/>
    <s v="small"/>
    <n v="1720.7"/>
    <n v="1531.42"/>
    <d v="2006-10-01T00:00:00"/>
    <n v="189.27999999999997"/>
    <s v="M"/>
    <n v="35"/>
    <d v="1973-05-02T00:00:00"/>
    <n v="47.205043994165393"/>
    <s v="Sales Representative"/>
    <s v="Retail"/>
    <s v="Affluent Customer"/>
    <s v="N"/>
    <s v="No"/>
    <n v="9"/>
    <m/>
  </r>
  <r>
    <n v="6060"/>
    <n v="10"/>
    <x v="856"/>
    <d v="2017-03-26T00:00:00"/>
    <n v="279"/>
    <b v="0"/>
    <s v="Approved"/>
    <s v="Solex"/>
    <s v="Standard"/>
    <s v="medium"/>
    <s v="medium"/>
    <n v="1945.43"/>
    <n v="333.18"/>
    <d v="2003-09-09T00:00:00"/>
    <n v="1612.25"/>
    <s v="M"/>
    <n v="73"/>
    <d v="1996-12-12T00:00:00"/>
    <n v="23.574907007864027"/>
    <s v="Environmental Specialist"/>
    <s v="Health"/>
    <s v="High Net Worth"/>
    <s v="N"/>
    <s v="Yes"/>
    <n v="5"/>
    <m/>
  </r>
  <r>
    <n v="6966"/>
    <n v="50"/>
    <x v="2226"/>
    <d v="2017-03-26T00:00:00"/>
    <n v="279"/>
    <b v="0"/>
    <s v="Approved"/>
    <s v="WeareA2B"/>
    <s v="Standard"/>
    <s v="medium"/>
    <s v="small"/>
    <n v="175.89"/>
    <n v="131.91999999999999"/>
    <d v="1997-02-09T00:00:00"/>
    <n v="43.97"/>
    <s v="F"/>
    <n v="78"/>
    <d v="1974-11-11T00:00:00"/>
    <n v="45.676276870877729"/>
    <s v="Quality Engineer"/>
    <s v="Financial Services"/>
    <s v="Affluent Customer"/>
    <s v="N"/>
    <s v="Yes"/>
    <n v="17"/>
    <m/>
  </r>
  <r>
    <n v="6979"/>
    <n v="38"/>
    <x v="50"/>
    <d v="2017-03-26T00:00:00"/>
    <n v="279"/>
    <b v="0"/>
    <s v="Approved"/>
    <s v="Solex"/>
    <s v="Standard"/>
    <s v="medium"/>
    <s v="medium"/>
    <n v="1577.53"/>
    <n v="826.51"/>
    <d v="2011-03-16T00:00:00"/>
    <n v="751.02"/>
    <s v="F"/>
    <n v="53"/>
    <d v="1974-11-15T00:00:00"/>
    <n v="45.665317966768136"/>
    <s v="Accounting Assistant III"/>
    <s v="Health"/>
    <s v="Mass Customer"/>
    <s v="N"/>
    <s v="No"/>
    <n v="11"/>
    <m/>
  </r>
  <r>
    <n v="7406"/>
    <n v="71"/>
    <x v="1064"/>
    <d v="2017-03-26T00:00:00"/>
    <n v="279"/>
    <b v="0"/>
    <s v="Approved"/>
    <s v="Solex"/>
    <s v="Standard"/>
    <s v="high"/>
    <s v="large"/>
    <n v="1842.92"/>
    <n v="1105.75"/>
    <d v="1995-10-24T00:00:00"/>
    <n v="737.17000000000007"/>
    <s v="F"/>
    <n v="70"/>
    <d v="1955-11-06T00:00:00"/>
    <n v="64.703674131151701"/>
    <n v="0"/>
    <s v="Health"/>
    <s v="Mass Customer"/>
    <s v="N"/>
    <s v="Yes"/>
    <n v="18"/>
    <m/>
  </r>
  <r>
    <n v="7982"/>
    <n v="93"/>
    <x v="1875"/>
    <d v="2017-03-26T00:00:00"/>
    <n v="279"/>
    <b v="1"/>
    <s v="Approved"/>
    <s v="WeareA2B"/>
    <s v="Standard"/>
    <s v="medium"/>
    <s v="medium"/>
    <n v="1065.03"/>
    <n v="230.09"/>
    <d v="1991-11-07T00:00:00"/>
    <n v="834.93999999999994"/>
    <s v="F"/>
    <n v="4"/>
    <d v="1958-03-07T00:00:00"/>
    <n v="62.369427555809231"/>
    <s v="General Manager"/>
    <s v="Manufacturing"/>
    <s v="Affluent Customer"/>
    <s v="N"/>
    <s v="Yes"/>
    <n v="14"/>
    <m/>
  </r>
  <r>
    <n v="8643"/>
    <n v="51"/>
    <x v="1145"/>
    <d v="2017-03-26T00:00:00"/>
    <n v="279"/>
    <b v="0"/>
    <s v="Approved"/>
    <s v="OHM Cycles"/>
    <s v="Standard"/>
    <s v="high"/>
    <s v="medium"/>
    <n v="2005.66"/>
    <n v="1203.4000000000001"/>
    <d v="2012-04-10T00:00:00"/>
    <n v="802.26"/>
    <s v="M"/>
    <n v="9"/>
    <d v="1972-12-19T00:00:00"/>
    <n v="47.572167281836627"/>
    <s v="Automation Specialist IV"/>
    <s v="Property"/>
    <s v="Mass Customer"/>
    <s v="N"/>
    <s v="No"/>
    <n v="12"/>
    <m/>
  </r>
  <r>
    <n v="9652"/>
    <n v="58"/>
    <x v="779"/>
    <d v="2017-03-26T00:00:00"/>
    <n v="279"/>
    <b v="0"/>
    <s v="Approved"/>
    <s v="OHM Cycles"/>
    <s v="Standard"/>
    <s v="medium"/>
    <s v="medium"/>
    <n v="912.52"/>
    <n v="141.4"/>
    <d v="2015-06-17T00:00:00"/>
    <n v="771.12"/>
    <s v="F"/>
    <n v="1"/>
    <d v="1979-08-14T00:00:00"/>
    <n v="40.917372761288682"/>
    <s v="Research Associate"/>
    <s v="Financial Services"/>
    <s v="Mass Customer"/>
    <s v="N"/>
    <s v="Yes"/>
    <n v="9"/>
    <m/>
  </r>
  <r>
    <n v="10423"/>
    <n v="58"/>
    <x v="3343"/>
    <d v="2017-03-26T00:00:00"/>
    <n v="279"/>
    <b v="0"/>
    <s v="Approved"/>
    <s v="OHM Cycles"/>
    <s v="Road"/>
    <s v="medium"/>
    <s v="medium"/>
    <n v="1280.28"/>
    <n v="829.51"/>
    <d v="2001-11-25T00:00:00"/>
    <n v="450.77"/>
    <s v="F"/>
    <n v="84"/>
    <d v="1977-03-31T00:00:00"/>
    <n v="43.289975501014709"/>
    <s v="Director of Sales"/>
    <s v="Financial Services"/>
    <s v="High Net Worth"/>
    <s v="N"/>
    <s v="No"/>
    <n v="12"/>
    <m/>
  </r>
  <r>
    <n v="10924"/>
    <n v="54"/>
    <x v="3104"/>
    <d v="2017-03-26T00:00:00"/>
    <n v="279"/>
    <b v="1"/>
    <s v="Approved"/>
    <s v="WeareA2B"/>
    <s v="Standard"/>
    <s v="medium"/>
    <s v="medium"/>
    <n v="1292.8399999999999"/>
    <n v="13.44"/>
    <d v="2005-05-10T00:00:00"/>
    <n v="1279.3999999999999"/>
    <s v="U"/>
    <n v="8"/>
    <d v="1899-12-30T00:00:00"/>
    <n v="0"/>
    <s v="General Manager"/>
    <s v="IT"/>
    <s v="Affluent Customer"/>
    <s v="N"/>
    <s v="Yes"/>
    <n v="0"/>
    <m/>
  </r>
  <r>
    <n v="11443"/>
    <n v="45"/>
    <x v="3172"/>
    <d v="2017-03-26T00:00:00"/>
    <n v="279"/>
    <b v="0"/>
    <s v="Approved"/>
    <s v="Solex"/>
    <s v="Standard"/>
    <s v="medium"/>
    <s v="medium"/>
    <n v="441.49"/>
    <n v="84.99"/>
    <d v="2003-02-16T00:00:00"/>
    <n v="356.5"/>
    <s v="F"/>
    <n v="59"/>
    <d v="1999-03-27T00:00:00"/>
    <n v="21.287235774987316"/>
    <s v="Software Engineer IV"/>
    <s v="Health"/>
    <s v="Mass Customer"/>
    <s v="N"/>
    <s v="Yes"/>
    <n v="2"/>
    <m/>
  </r>
  <r>
    <n v="11548"/>
    <n v="13"/>
    <x v="785"/>
    <d v="2017-03-26T00:00:00"/>
    <n v="279"/>
    <b v="0"/>
    <s v="Approved"/>
    <s v="Solex"/>
    <s v="Standard"/>
    <s v="medium"/>
    <s v="medium"/>
    <n v="1163.8900000000001"/>
    <n v="589.27"/>
    <d v="2016-07-09T00:00:00"/>
    <n v="574.62000000000012"/>
    <s v="M"/>
    <n v="94"/>
    <d v="1964-03-12T00:00:00"/>
    <n v="56.350249473617453"/>
    <s v="Statistician II"/>
    <s v="Property"/>
    <s v="Affluent Customer"/>
    <s v="N"/>
    <s v="No"/>
    <n v="15"/>
    <m/>
  </r>
  <r>
    <n v="11854"/>
    <n v="36"/>
    <x v="1337"/>
    <d v="2017-03-26T00:00:00"/>
    <n v="279"/>
    <b v="1"/>
    <s v="Approved"/>
    <s v="Solex"/>
    <s v="Standard"/>
    <s v="low"/>
    <s v="medium"/>
    <n v="945.04"/>
    <n v="507.58"/>
    <d v="1995-12-19T00:00:00"/>
    <n v="437.46"/>
    <s v="M"/>
    <n v="76"/>
    <d v="1984-11-12T00:00:00"/>
    <n v="35.665317966768136"/>
    <s v="Quality Control Specialist"/>
    <s v="Manufacturing"/>
    <s v="Mass Customer"/>
    <s v="N"/>
    <s v="No"/>
    <n v="11"/>
    <m/>
  </r>
  <r>
    <n v="14741"/>
    <n v="27"/>
    <x v="3418"/>
    <d v="2017-03-26T00:00:00"/>
    <n v="279"/>
    <b v="1"/>
    <s v="Approved"/>
    <s v="Trek Bicycles"/>
    <s v="Standard"/>
    <s v="medium"/>
    <s v="medium"/>
    <n v="499.53"/>
    <n v="388.72"/>
    <d v="1999-06-23T00:00:00"/>
    <n v="110.80999999999995"/>
    <s v="M"/>
    <n v="19"/>
    <d v="1959-12-29T00:00:00"/>
    <n v="60.555728925672248"/>
    <s v="Office Assistant I"/>
    <s v="Health"/>
    <s v="Affluent Customer"/>
    <s v="N"/>
    <s v="No"/>
    <n v="16"/>
    <m/>
  </r>
  <r>
    <n v="14937"/>
    <n v="26"/>
    <x v="1168"/>
    <d v="2017-03-26T00:00:00"/>
    <n v="279"/>
    <b v="0"/>
    <s v="Approved"/>
    <s v="WeareA2B"/>
    <s v="Standard"/>
    <s v="medium"/>
    <s v="medium"/>
    <n v="1992.93"/>
    <n v="762.63"/>
    <d v="1993-05-26T00:00:00"/>
    <n v="1230.3000000000002"/>
    <s v="M"/>
    <n v="93"/>
    <d v="1977-02-01T00:00:00"/>
    <n v="43.448879610603754"/>
    <s v="Nurse Practicioner"/>
    <s v="Retail"/>
    <s v="Affluent Customer"/>
    <s v="N"/>
    <s v="No"/>
    <n v="14"/>
    <m/>
  </r>
  <r>
    <n v="15264"/>
    <n v="72"/>
    <x v="1541"/>
    <d v="2017-03-26T00:00:00"/>
    <n v="279"/>
    <b v="0"/>
    <s v="Approved"/>
    <s v="Norco Bicycles"/>
    <s v="Standard"/>
    <s v="medium"/>
    <s v="medium"/>
    <n v="360.4"/>
    <n v="270.3"/>
    <d v="2006-05-22T00:00:00"/>
    <n v="90.099999999999966"/>
    <s v="F"/>
    <n v="70"/>
    <d v="1995-02-03T00:00:00"/>
    <n v="25.432441254439368"/>
    <n v="0"/>
    <s v="Manufacturing"/>
    <s v="Mass Customer"/>
    <s v="N"/>
    <s v="Yes"/>
    <n v="2"/>
    <m/>
  </r>
  <r>
    <n v="15305"/>
    <n v="42"/>
    <x v="1143"/>
    <d v="2017-03-26T00:00:00"/>
    <n v="279"/>
    <b v="1"/>
    <s v="Approved"/>
    <s v="OHM Cycles"/>
    <s v="Road"/>
    <s v="medium"/>
    <s v="small"/>
    <n v="1810"/>
    <n v="1610.9"/>
    <d v="2008-03-19T00:00:00"/>
    <n v="199.09999999999991"/>
    <s v="F"/>
    <n v="8"/>
    <d v="2001-05-22T00:00:00"/>
    <n v="19.131071391425671"/>
    <s v="Human Resources Assistant I"/>
    <s v="Financial Services"/>
    <s v="Mass Customer"/>
    <s v="N"/>
    <s v="No"/>
    <n v="1"/>
    <m/>
  </r>
  <r>
    <n v="15308"/>
    <n v="72"/>
    <x v="1821"/>
    <d v="2017-03-26T00:00:00"/>
    <n v="279"/>
    <b v="1"/>
    <s v="Approved"/>
    <s v="Norco Bicycles"/>
    <s v="Standard"/>
    <s v="medium"/>
    <s v="medium"/>
    <n v="360.4"/>
    <n v="270.3"/>
    <d v="2002-08-31T00:00:00"/>
    <n v="90.099999999999966"/>
    <s v="U"/>
    <n v="90"/>
    <d v="1899-12-30T00:00:00"/>
    <n v="0"/>
    <s v="Financial Analyst"/>
    <s v="Financial Services"/>
    <s v="Mass Customer"/>
    <s v="N"/>
    <s v="Yes"/>
    <n v="0"/>
    <m/>
  </r>
  <r>
    <n v="15570"/>
    <n v="43"/>
    <x v="3184"/>
    <d v="2017-03-26T00:00:00"/>
    <n v="279"/>
    <b v="0"/>
    <s v="Approved"/>
    <s v="Solex"/>
    <s v="Standard"/>
    <s v="medium"/>
    <s v="medium"/>
    <n v="1151.96"/>
    <n v="649.49"/>
    <d v="1999-12-04T00:00:00"/>
    <n v="502.47"/>
    <s v="F"/>
    <n v="19"/>
    <d v="1978-01-23T00:00:00"/>
    <n v="42.473537144850326"/>
    <s v="Registered Nurse"/>
    <s v="Health"/>
    <s v="Mass Customer"/>
    <s v="N"/>
    <s v="No"/>
    <n v="8"/>
    <m/>
  </r>
  <r>
    <n v="17449"/>
    <n v="46"/>
    <x v="3354"/>
    <d v="2017-03-26T00:00:00"/>
    <n v="279"/>
    <b v="1"/>
    <s v="Approved"/>
    <s v="Solex"/>
    <s v="Standard"/>
    <s v="low"/>
    <s v="medium"/>
    <n v="1289.8499999999999"/>
    <n v="74.510000000000005"/>
    <d v="1997-02-09T00:00:00"/>
    <n v="1215.3399999999999"/>
    <s v="F"/>
    <n v="45"/>
    <d v="1975-04-13T00:00:00"/>
    <n v="45.257098788685944"/>
    <s v="Paralegal"/>
    <s v="Financial Services"/>
    <s v="Affluent Customer"/>
    <s v="N"/>
    <s v="Yes"/>
    <n v="21"/>
    <m/>
  </r>
  <r>
    <n v="17805"/>
    <n v="3"/>
    <x v="2147"/>
    <d v="2017-03-26T00:00:00"/>
    <n v="279"/>
    <b v="1"/>
    <s v="Approved"/>
    <s v="Trek Bicycles"/>
    <s v="Standard"/>
    <s v="medium"/>
    <s v="large"/>
    <n v="2091.4699999999998"/>
    <n v="388.92"/>
    <d v="2014-03-03T00:00:00"/>
    <n v="1702.5499999999997"/>
    <s v="F"/>
    <n v="87"/>
    <d v="1982-02-06T00:00:00"/>
    <n v="38.432441254439368"/>
    <s v="Accountant II"/>
    <s v="IT"/>
    <s v="Affluent Customer"/>
    <s v="N"/>
    <s v="Yes"/>
    <n v="7"/>
    <m/>
  </r>
  <r>
    <n v="15304"/>
    <n v="63"/>
    <x v="1941"/>
    <d v="2017-04-09T00:00:00"/>
    <m/>
    <m/>
    <s v="Approved"/>
    <s v="Solex"/>
    <s v="Standard"/>
    <s v="medium"/>
    <s v="medium"/>
    <n v="1483.2"/>
    <n v="99.59"/>
    <n v="36146"/>
    <m/>
    <m/>
    <m/>
    <m/>
    <m/>
    <m/>
    <m/>
    <m/>
    <m/>
    <m/>
    <m/>
    <m/>
  </r>
  <r>
    <n v="17978"/>
    <n v="34"/>
    <x v="3457"/>
    <d v="2017-03-26T00:00:00"/>
    <n v="279"/>
    <b v="1"/>
    <s v="Approved"/>
    <s v="WeareA2B"/>
    <s v="Standard"/>
    <s v="medium"/>
    <s v="medium"/>
    <n v="1231.1500000000001"/>
    <n v="161.6"/>
    <d v="1993-07-20T00:00:00"/>
    <n v="1069.5500000000002"/>
    <s v="F"/>
    <n v="39"/>
    <d v="1988-12-30T00:00:00"/>
    <n v="31.53107139142567"/>
    <s v="Marketing Manager"/>
    <s v="Property"/>
    <s v="High Net Worth"/>
    <s v="N"/>
    <s v="No"/>
    <n v="20"/>
    <m/>
  </r>
  <r>
    <n v="18183"/>
    <n v="59"/>
    <x v="2697"/>
    <d v="2017-03-26T00:00:00"/>
    <n v="279"/>
    <b v="0"/>
    <s v="Approved"/>
    <s v="Solex"/>
    <s v="Standard"/>
    <s v="medium"/>
    <s v="large"/>
    <n v="1061.56"/>
    <n v="733.58"/>
    <d v="2005-10-22T00:00:00"/>
    <n v="327.9799999999999"/>
    <s v="F"/>
    <n v="22"/>
    <d v="1987-06-06T00:00:00"/>
    <n v="33.100934405124299"/>
    <s v="Product Engineer"/>
    <s v="Retail"/>
    <s v="Mass Customer"/>
    <s v="N"/>
    <s v="Yes"/>
    <n v="1"/>
    <m/>
  </r>
  <r>
    <n v="18209"/>
    <n v="12"/>
    <x v="993"/>
    <d v="2017-03-26T00:00:00"/>
    <n v="279"/>
    <b v="0"/>
    <s v="Approved"/>
    <s v="WeareA2B"/>
    <s v="Standard"/>
    <s v="medium"/>
    <s v="medium"/>
    <n v="1231.1500000000001"/>
    <n v="161.6"/>
    <d v="2004-08-17T00:00:00"/>
    <n v="1069.5500000000002"/>
    <s v="F"/>
    <n v="16"/>
    <d v="1969-06-22T00:00:00"/>
    <n v="51.068057692795534"/>
    <s v="Web Developer II"/>
    <s v="n/a"/>
    <s v="Mass Customer"/>
    <s v="N"/>
    <s v="No"/>
    <n v="6"/>
    <m/>
  </r>
  <r>
    <n v="18852"/>
    <n v="34"/>
    <x v="2240"/>
    <d v="2017-03-26T00:00:00"/>
    <n v="279"/>
    <b v="1"/>
    <s v="Approved"/>
    <s v="Norco Bicycles"/>
    <s v="Road"/>
    <s v="high"/>
    <s v="large"/>
    <n v="774.53"/>
    <n v="464.72"/>
    <d v="1999-07-20T00:00:00"/>
    <n v="309.80999999999995"/>
    <s v="M"/>
    <n v="3"/>
    <d v="1977-11-17T00:00:00"/>
    <n v="42.657098788685943"/>
    <s v="Account Executive"/>
    <s v="n/a"/>
    <s v="Mass Customer"/>
    <s v="N"/>
    <s v="Yes"/>
    <n v="16"/>
    <m/>
  </r>
  <r>
    <n v="18863"/>
    <n v="18"/>
    <x v="3352"/>
    <d v="2017-03-26T00:00:00"/>
    <n v="279"/>
    <b v="0"/>
    <s v="Approved"/>
    <s v="Solex"/>
    <s v="Standard"/>
    <s v="medium"/>
    <s v="medium"/>
    <n v="575.27"/>
    <n v="431.45"/>
    <d v="2013-03-12T00:00:00"/>
    <n v="143.82"/>
    <s v="M"/>
    <n v="46"/>
    <d v="1987-03-14T00:00:00"/>
    <n v="33.331071391425674"/>
    <s v="Research Assistant II"/>
    <s v="Financial Services"/>
    <s v="Affluent Customer"/>
    <s v="N"/>
    <s v="No"/>
    <n v="14"/>
    <m/>
  </r>
  <r>
    <n v="18902"/>
    <n v="67"/>
    <x v="2781"/>
    <d v="2017-03-26T00:00:00"/>
    <n v="279"/>
    <b v="1"/>
    <s v="Approved"/>
    <s v="Norco Bicycles"/>
    <s v="Road"/>
    <s v="medium"/>
    <s v="medium"/>
    <n v="544.04999999999995"/>
    <n v="376.84"/>
    <d v="2005-10-22T00:00:00"/>
    <n v="167.20999999999998"/>
    <s v="M"/>
    <n v="28"/>
    <d v="1973-01-05T00:00:00"/>
    <n v="47.525591939370877"/>
    <s v="Associate Professor"/>
    <s v="n/a"/>
    <s v="Affluent Customer"/>
    <s v="N"/>
    <s v="Yes"/>
    <n v="14"/>
    <m/>
  </r>
  <r>
    <n v="19387"/>
    <n v="15"/>
    <x v="3441"/>
    <d v="2017-03-26T00:00:00"/>
    <n v="279"/>
    <b v="1"/>
    <s v="Approved"/>
    <s v="WeareA2B"/>
    <s v="Standard"/>
    <s v="medium"/>
    <s v="medium"/>
    <n v="1292.8399999999999"/>
    <n v="13.44"/>
    <d v="2009-04-12T00:00:00"/>
    <n v="1279.3999999999999"/>
    <s v="M"/>
    <n v="10"/>
    <d v="1978-05-11T00:00:00"/>
    <n v="42.177646733891422"/>
    <s v="VP Product Management"/>
    <s v="Telecommunications"/>
    <s v="High Net Worth"/>
    <s v="N"/>
    <s v="No"/>
    <n v="20"/>
    <m/>
  </r>
  <r>
    <n v="19518"/>
    <n v="18"/>
    <x v="1552"/>
    <d v="2017-03-26T00:00:00"/>
    <n v="279"/>
    <b v="0"/>
    <s v="Approved"/>
    <s v="Norco Bicycles"/>
    <s v="Standard"/>
    <s v="high"/>
    <s v="medium"/>
    <n v="1148.6400000000001"/>
    <n v="689.18"/>
    <d v="2015-08-10T00:00:00"/>
    <n v="459.46000000000015"/>
    <s v="F"/>
    <n v="86"/>
    <d v="1980-07-07T00:00:00"/>
    <n v="40.018742624302384"/>
    <s v="Technical Writer"/>
    <s v="Financial Services"/>
    <s v="High Net Worth"/>
    <s v="N"/>
    <s v="No"/>
    <n v="12"/>
    <m/>
  </r>
  <r>
    <n v="19621"/>
    <n v="91"/>
    <x v="1750"/>
    <d v="2017-03-26T00:00:00"/>
    <n v="279"/>
    <b v="1"/>
    <s v="Approved"/>
    <s v="Solex"/>
    <s v="Standard"/>
    <s v="medium"/>
    <s v="medium"/>
    <n v="100.35"/>
    <n v="75.260000000000005"/>
    <d v="2003-01-05T00:00:00"/>
    <n v="25.089999999999989"/>
    <s v="F"/>
    <n v="0"/>
    <d v="1985-04-09T00:00:00"/>
    <n v="35.259838514713344"/>
    <s v="Structural Engineer"/>
    <s v="Manufacturing"/>
    <s v="Mass Customer"/>
    <s v="N"/>
    <s v="Yes"/>
    <n v="5"/>
    <m/>
  </r>
  <r>
    <n v="300"/>
    <n v="4"/>
    <x v="1474"/>
    <d v="2017-03-25T00:00:00"/>
    <n v="280"/>
    <b v="1"/>
    <s v="Approved"/>
    <s v="Giant Bicycles"/>
    <s v="Standard"/>
    <s v="high"/>
    <s v="medium"/>
    <n v="1129.1300000000001"/>
    <n v="677.48"/>
    <d v="2004-08-17T00:00:00"/>
    <n v="451.65000000000009"/>
    <s v="F"/>
    <n v="54"/>
    <d v="1973-06-04T00:00:00"/>
    <n v="47.114633035261285"/>
    <s v="Senior Developer"/>
    <s v="Health"/>
    <s v="Mass Customer"/>
    <s v="N"/>
    <s v="Yes"/>
    <n v="7"/>
    <m/>
  </r>
  <r>
    <n v="458"/>
    <n v="7"/>
    <x v="706"/>
    <d v="2017-03-25T00:00:00"/>
    <n v="280"/>
    <b v="0"/>
    <s v="Approved"/>
    <s v="Giant Bicycles"/>
    <s v="Standard"/>
    <s v="medium"/>
    <s v="small"/>
    <n v="1311.44"/>
    <n v="1167.18"/>
    <d v="2010-06-07T00:00:00"/>
    <n v="144.26"/>
    <s v="F"/>
    <n v="95"/>
    <d v="1969-10-27T00:00:00"/>
    <n v="50.720112487316079"/>
    <n v="0"/>
    <s v="Health"/>
    <s v="High Net Worth"/>
    <s v="N"/>
    <s v="Yes"/>
    <n v="17"/>
    <m/>
  </r>
  <r>
    <n v="854"/>
    <n v="32"/>
    <x v="2772"/>
    <d v="2017-03-25T00:00:00"/>
    <n v="280"/>
    <b v="0"/>
    <s v="Approved"/>
    <s v="Giant Bicycles"/>
    <s v="Standard"/>
    <s v="medium"/>
    <s v="medium"/>
    <n v="642.70000000000005"/>
    <n v="211.37"/>
    <d v="2002-03-22T00:00:00"/>
    <n v="431.33000000000004"/>
    <s v="M"/>
    <n v="35"/>
    <d v="1977-10-08T00:00:00"/>
    <n v="42.766687829781837"/>
    <s v="Social Worker"/>
    <s v="Health"/>
    <s v="Mass Customer"/>
    <s v="N"/>
    <s v="No"/>
    <n v="9"/>
    <m/>
  </r>
  <r>
    <n v="1056"/>
    <n v="81"/>
    <x v="3108"/>
    <d v="2017-03-25T00:00:00"/>
    <n v="280"/>
    <b v="1"/>
    <s v="Approved"/>
    <s v="Solex"/>
    <s v="Standard"/>
    <s v="medium"/>
    <s v="medium"/>
    <n v="1151.96"/>
    <n v="649.49"/>
    <d v="2006-10-01T00:00:00"/>
    <n v="502.47"/>
    <s v="M"/>
    <n v="93"/>
    <d v="1995-04-25T00:00:00"/>
    <n v="25.21052344622019"/>
    <s v="Environmental Tech"/>
    <s v="Manufacturing"/>
    <s v="High Net Worth"/>
    <s v="N"/>
    <s v="Yes"/>
    <n v="7"/>
    <m/>
  </r>
  <r>
    <n v="1172"/>
    <n v="0"/>
    <x v="2203"/>
    <d v="2017-03-25T00:00:00"/>
    <n v="280"/>
    <b v="0"/>
    <s v="Approved"/>
    <s v="Trek Bicycles"/>
    <s v="Road"/>
    <s v="medium"/>
    <s v="medium"/>
    <n v="290.62"/>
    <n v="215.14"/>
    <d v="2015-08-02T00:00:00"/>
    <n v="75.480000000000018"/>
    <s v="M"/>
    <n v="40"/>
    <d v="1959-10-03T00:00:00"/>
    <n v="60.794085090055809"/>
    <s v="Senior Cost Accountant"/>
    <s v="Financial Services"/>
    <s v="High Net Worth"/>
    <s v="N"/>
    <s v="Yes"/>
    <n v="19"/>
    <m/>
  </r>
  <r>
    <n v="1378"/>
    <n v="58"/>
    <x v="1225"/>
    <d v="2017-03-25T00:00:00"/>
    <n v="280"/>
    <b v="1"/>
    <s v="Approved"/>
    <s v="OHM Cycles"/>
    <s v="Road"/>
    <s v="medium"/>
    <s v="medium"/>
    <n v="1280.28"/>
    <n v="829.51"/>
    <d v="2001-11-25T00:00:00"/>
    <n v="450.77"/>
    <s v="M"/>
    <n v="27"/>
    <d v="1987-11-21T00:00:00"/>
    <n v="32.640660432521564"/>
    <s v="Office Assistant II"/>
    <s v="Property"/>
    <s v="High Net Worth"/>
    <s v="N"/>
    <s v="No"/>
    <n v="10"/>
    <m/>
  </r>
  <r>
    <n v="1787"/>
    <n v="63"/>
    <x v="118"/>
    <d v="2017-03-25T00:00:00"/>
    <n v="280"/>
    <b v="0"/>
    <s v="Approved"/>
    <s v="WeareA2B"/>
    <s v="Standard"/>
    <s v="medium"/>
    <s v="medium"/>
    <n v="1992.93"/>
    <n v="762.63"/>
    <d v="1993-05-26T00:00:00"/>
    <n v="1230.3000000000002"/>
    <s v="M"/>
    <n v="78"/>
    <d v="1964-11-29T00:00:00"/>
    <n v="55.632441254439371"/>
    <s v="Systems Administrator III"/>
    <s v="n/a"/>
    <s v="High Net Worth"/>
    <s v="N"/>
    <s v="No"/>
    <n v="14"/>
    <m/>
  </r>
  <r>
    <n v="1848"/>
    <n v="28"/>
    <x v="1435"/>
    <d v="2017-03-25T00:00:00"/>
    <n v="280"/>
    <b v="1"/>
    <s v="Approved"/>
    <s v="Solex"/>
    <s v="Road"/>
    <s v="medium"/>
    <s v="small"/>
    <n v="1703.52"/>
    <n v="1516.13"/>
    <d v="2005-12-07T00:00:00"/>
    <n v="187.38999999999987"/>
    <s v="M"/>
    <n v="88"/>
    <d v="1974-01-31T00:00:00"/>
    <n v="46.454359062658547"/>
    <s v="Data Coordiator"/>
    <s v="Manufacturing"/>
    <s v="High Net Worth"/>
    <s v="N"/>
    <s v="Yes"/>
    <n v="7"/>
    <m/>
  </r>
  <r>
    <n v="2409"/>
    <n v="66"/>
    <x v="215"/>
    <d v="2017-03-25T00:00:00"/>
    <n v="280"/>
    <b v="0"/>
    <s v="Approved"/>
    <s v="Solex"/>
    <s v="Standard"/>
    <s v="medium"/>
    <s v="medium"/>
    <n v="1163.8900000000001"/>
    <n v="589.27"/>
    <d v="2016-07-09T00:00:00"/>
    <n v="574.62000000000012"/>
    <s v="M"/>
    <n v="87"/>
    <d v="1958-10-06T00:00:00"/>
    <n v="61.785865911973616"/>
    <s v="Graphic Designer"/>
    <s v="Financial Services"/>
    <s v="High Net Worth"/>
    <s v="N"/>
    <s v="No"/>
    <n v="10"/>
    <m/>
  </r>
  <r>
    <n v="4036"/>
    <n v="79"/>
    <x v="3470"/>
    <d v="2017-03-25T00:00:00"/>
    <n v="280"/>
    <b v="0"/>
    <s v="Approved"/>
    <s v="Norco Bicycles"/>
    <s v="Standard"/>
    <s v="medium"/>
    <s v="medium"/>
    <n v="1555.58"/>
    <n v="818.01"/>
    <d v="2004-12-18T00:00:00"/>
    <n v="737.56999999999994"/>
    <s v="F"/>
    <n v="17"/>
    <d v="1993-12-05T00:00:00"/>
    <n v="26.596824816083206"/>
    <s v="Sales Representative"/>
    <s v="Retail"/>
    <s v="Mass Customer"/>
    <s v="N"/>
    <s v="Yes"/>
    <n v="5"/>
    <m/>
  </r>
  <r>
    <n v="4698"/>
    <n v="66"/>
    <x v="2715"/>
    <d v="2017-03-25T00:00:00"/>
    <n v="280"/>
    <b v="0"/>
    <s v="Approved"/>
    <s v="Giant Bicycles"/>
    <s v="Road"/>
    <s v="low"/>
    <s v="small"/>
    <n v="590.26"/>
    <n v="525.33000000000004"/>
    <d v="2010-08-20T00:00:00"/>
    <n v="64.92999999999995"/>
    <s v="M"/>
    <n v="13"/>
    <d v="1977-11-01T00:00:00"/>
    <n v="42.7009344051243"/>
    <s v="Sales Representative"/>
    <s v="Retail"/>
    <s v="Mass Customer"/>
    <s v="N"/>
    <s v="Yes"/>
    <n v="22"/>
    <m/>
  </r>
  <r>
    <n v="4725"/>
    <n v="21"/>
    <x v="1881"/>
    <d v="2017-03-25T00:00:00"/>
    <n v="280"/>
    <b v="0"/>
    <s v="Approved"/>
    <s v="Solex"/>
    <s v="Standard"/>
    <s v="medium"/>
    <s v="large"/>
    <n v="1071.23"/>
    <n v="380.74"/>
    <d v="1996-04-05T00:00:00"/>
    <n v="690.49"/>
    <s v="F"/>
    <n v="27"/>
    <d v="1962-05-14T00:00:00"/>
    <n v="58.180386459918822"/>
    <n v="0"/>
    <s v="Health"/>
    <s v="Affluent Customer"/>
    <s v="N"/>
    <s v="No"/>
    <n v="15"/>
    <m/>
  </r>
  <r>
    <n v="4937"/>
    <n v="0"/>
    <x v="2551"/>
    <d v="2017-03-25T00:00:00"/>
    <n v="280"/>
    <b v="0"/>
    <s v="Approved"/>
    <s v="Giant Bicycles"/>
    <s v="Standard"/>
    <s v="medium"/>
    <s v="large"/>
    <n v="569.55999999999995"/>
    <n v="528.42999999999995"/>
    <d v="2003-09-10T00:00:00"/>
    <n v="41.129999999999995"/>
    <s v="F"/>
    <n v="66"/>
    <d v="1980-10-22T00:00:00"/>
    <n v="39.725591939370879"/>
    <n v="0"/>
    <s v="Telecommunications"/>
    <s v="High Net Worth"/>
    <s v="N"/>
    <s v="No"/>
    <n v="4"/>
    <m/>
  </r>
  <r>
    <n v="5091"/>
    <n v="42"/>
    <x v="781"/>
    <d v="2017-03-25T00:00:00"/>
    <n v="280"/>
    <b v="0"/>
    <s v="Approved"/>
    <s v="OHM Cycles"/>
    <s v="Road"/>
    <s v="medium"/>
    <s v="small"/>
    <n v="1810"/>
    <n v="1610.9"/>
    <d v="2003-09-09T00:00:00"/>
    <n v="199.09999999999991"/>
    <s v="F"/>
    <n v="99"/>
    <d v="1997-01-02T00:00:00"/>
    <n v="23.517372761288684"/>
    <s v="General Manager"/>
    <s v="Health"/>
    <s v="Affluent Customer"/>
    <s v="N"/>
    <s v="No"/>
    <n v="1"/>
    <m/>
  </r>
  <r>
    <n v="5112"/>
    <n v="45"/>
    <x v="2617"/>
    <d v="2017-03-25T00:00:00"/>
    <n v="280"/>
    <b v="1"/>
    <s v="Approved"/>
    <s v="Solex"/>
    <s v="Standard"/>
    <s v="medium"/>
    <s v="medium"/>
    <n v="441.49"/>
    <n v="84.99"/>
    <d v="1993-04-12T00:00:00"/>
    <n v="356.5"/>
    <s v="M"/>
    <n v="82"/>
    <d v="1997-04-19T00:00:00"/>
    <n v="23.224222076357176"/>
    <s v="Human Resources Assistant I"/>
    <s v="n/a"/>
    <s v="Mass Customer"/>
    <s v="N"/>
    <s v="No"/>
    <n v="5"/>
    <m/>
  </r>
  <r>
    <n v="6598"/>
    <n v="1"/>
    <x v="3027"/>
    <d v="2017-03-25T00:00:00"/>
    <n v="280"/>
    <b v="0"/>
    <s v="Approved"/>
    <s v="Giant Bicycles"/>
    <s v="Standard"/>
    <s v="medium"/>
    <s v="medium"/>
    <n v="1403.5"/>
    <n v="954.82"/>
    <d v="2016-11-14T00:00:00"/>
    <n v="448.67999999999995"/>
    <s v="F"/>
    <n v="18"/>
    <d v="1971-05-31T00:00:00"/>
    <n v="49.128331665398271"/>
    <s v="Senior Editor"/>
    <s v="Retail"/>
    <s v="Mass Customer"/>
    <s v="N"/>
    <s v="Yes"/>
    <n v="4"/>
    <m/>
  </r>
  <r>
    <n v="7092"/>
    <n v="97"/>
    <x v="3099"/>
    <d v="2017-03-25T00:00:00"/>
    <n v="280"/>
    <b v="1"/>
    <s v="Approved"/>
    <s v="Solex"/>
    <s v="Standard"/>
    <s v="medium"/>
    <s v="large"/>
    <n v="202.62"/>
    <n v="151.96"/>
    <d v="2016-03-29T00:00:00"/>
    <n v="50.66"/>
    <s v="F"/>
    <n v="79"/>
    <d v="1967-07-06T00:00:00"/>
    <n v="53.03244125443937"/>
    <s v="Professor"/>
    <s v="n/a"/>
    <s v="Affluent Customer"/>
    <s v="N"/>
    <s v="No"/>
    <n v="11"/>
    <m/>
  </r>
  <r>
    <n v="7535"/>
    <n v="41"/>
    <x v="873"/>
    <d v="2017-03-25T00:00:00"/>
    <n v="280"/>
    <b v="0"/>
    <s v="Approved"/>
    <s v="Norco Bicycles"/>
    <s v="Standard"/>
    <s v="low"/>
    <s v="medium"/>
    <n v="958.74"/>
    <n v="748.9"/>
    <d v="2009-03-08T00:00:00"/>
    <n v="209.84000000000003"/>
    <s v="M"/>
    <n v="47"/>
    <d v="1967-04-23T00:00:00"/>
    <n v="53.235180980466765"/>
    <s v="Assistant Media Planner"/>
    <s v="Entertainment"/>
    <s v="High Net Worth"/>
    <s v="N"/>
    <s v="Yes"/>
    <n v="16"/>
    <m/>
  </r>
  <r>
    <n v="7591"/>
    <n v="37"/>
    <x v="1671"/>
    <d v="2017-03-25T00:00:00"/>
    <n v="280"/>
    <b v="0"/>
    <s v="Approved"/>
    <s v="OHM Cycles"/>
    <s v="Standard"/>
    <s v="low"/>
    <s v="medium"/>
    <n v="1793.43"/>
    <n v="248.82"/>
    <d v="1999-07-20T00:00:00"/>
    <n v="1544.6100000000001"/>
    <s v="F"/>
    <n v="1"/>
    <d v="1953-10-11T00:00:00"/>
    <n v="66.77490700786403"/>
    <s v="Social Worker"/>
    <s v="Health"/>
    <s v="Affluent Customer"/>
    <s v="N"/>
    <s v="No"/>
    <n v="8"/>
    <m/>
  </r>
  <r>
    <n v="7639"/>
    <n v="13"/>
    <x v="1260"/>
    <d v="2017-03-25T00:00:00"/>
    <n v="280"/>
    <b v="0"/>
    <s v="Approved"/>
    <s v="Solex"/>
    <s v="Standard"/>
    <s v="medium"/>
    <s v="medium"/>
    <n v="1163.8900000000001"/>
    <n v="589.27"/>
    <d v="2013-03-12T00:00:00"/>
    <n v="574.62000000000012"/>
    <s v="F"/>
    <n v="60"/>
    <d v="1962-12-17T00:00:00"/>
    <n v="57.585865911973613"/>
    <s v="Computer Systems Analyst II"/>
    <s v="Health"/>
    <s v="Affluent Customer"/>
    <s v="N"/>
    <s v="Yes"/>
    <n v="18"/>
    <m/>
  </r>
  <r>
    <n v="7696"/>
    <n v="24"/>
    <x v="2673"/>
    <d v="2017-03-25T00:00:00"/>
    <n v="280"/>
    <b v="1"/>
    <s v="Approved"/>
    <s v="Solex"/>
    <s v="Road"/>
    <s v="medium"/>
    <s v="large"/>
    <n v="1777.8"/>
    <n v="820.78"/>
    <d v="2002-03-22T00:00:00"/>
    <n v="957.02"/>
    <s v="M"/>
    <n v="34"/>
    <d v="1995-06-12T00:00:00"/>
    <n v="25.079016596905124"/>
    <s v="Research Associate"/>
    <s v="n/a"/>
    <s v="Affluent Customer"/>
    <s v="N"/>
    <s v="Yes"/>
    <n v="5"/>
    <m/>
  </r>
  <r>
    <n v="7936"/>
    <n v="59"/>
    <x v="2143"/>
    <d v="2017-03-25T00:00:00"/>
    <n v="280"/>
    <b v="1"/>
    <s v="Approved"/>
    <s v="WeareA2B"/>
    <s v="Standard"/>
    <s v="medium"/>
    <s v="small"/>
    <n v="1415.01"/>
    <n v="1259.3599999999999"/>
    <d v="2003-01-05T00:00:00"/>
    <n v="155.65000000000009"/>
    <s v="F"/>
    <n v="56"/>
    <d v="1968-07-28T00:00:00"/>
    <n v="51.969427555809233"/>
    <s v="Budget/Accounting Analyst I"/>
    <s v="n/a"/>
    <s v="High Net Worth"/>
    <s v="N"/>
    <s v="Yes"/>
    <n v="16"/>
    <m/>
  </r>
  <r>
    <n v="7956"/>
    <n v="6"/>
    <x v="148"/>
    <d v="2017-03-25T00:00:00"/>
    <n v="280"/>
    <b v="0"/>
    <s v="Approved"/>
    <s v="OHM Cycles"/>
    <s v="Standard"/>
    <s v="high"/>
    <s v="medium"/>
    <n v="227.88"/>
    <n v="136.72999999999999"/>
    <d v="1991-11-07T00:00:00"/>
    <n v="91.15"/>
    <s v="F"/>
    <n v="41"/>
    <d v="1956-04-08T00:00:00"/>
    <n v="64.281756322932523"/>
    <n v="0"/>
    <s v="Property"/>
    <s v="Mass Customer"/>
    <s v="N"/>
    <s v="Yes"/>
    <n v="19"/>
    <m/>
  </r>
  <r>
    <n v="8230"/>
    <n v="12"/>
    <x v="2179"/>
    <d v="2017-03-25T00:00:00"/>
    <n v="280"/>
    <b v="0"/>
    <s v="Approved"/>
    <s v="WeareA2B"/>
    <s v="Standard"/>
    <s v="medium"/>
    <s v="medium"/>
    <n v="1231.1500000000001"/>
    <n v="161.6"/>
    <d v="1994-09-09T00:00:00"/>
    <n v="1069.5500000000002"/>
    <s v="F"/>
    <n v="49"/>
    <d v="1998-02-10T00:00:00"/>
    <n v="22.410523446220189"/>
    <n v="0"/>
    <s v="Manufacturing"/>
    <s v="Mass Customer"/>
    <s v="N"/>
    <s v="Yes"/>
    <n v="4"/>
    <m/>
  </r>
  <r>
    <n v="8392"/>
    <n v="36"/>
    <x v="1422"/>
    <d v="2017-03-25T00:00:00"/>
    <n v="280"/>
    <b v="0"/>
    <s v="Approved"/>
    <s v="Solex"/>
    <s v="Standard"/>
    <s v="low"/>
    <s v="medium"/>
    <n v="945.04"/>
    <n v="507.58"/>
    <d v="1995-12-19T00:00:00"/>
    <n v="437.46"/>
    <s v="F"/>
    <n v="91"/>
    <d v="1972-01-06T00:00:00"/>
    <n v="48.525591939370877"/>
    <s v="Internal Auditor"/>
    <s v="Manufacturing"/>
    <s v="Affluent Customer"/>
    <s v="N"/>
    <s v="No"/>
    <n v="17"/>
    <m/>
  </r>
  <r>
    <n v="9077"/>
    <n v="47"/>
    <x v="651"/>
    <d v="2017-03-25T00:00:00"/>
    <n v="280"/>
    <b v="1"/>
    <s v="Approved"/>
    <s v="Trek Bicycles"/>
    <s v="Road"/>
    <s v="low"/>
    <s v="small"/>
    <n v="1720.7"/>
    <n v="1531.42"/>
    <d v="2001-11-25T00:00:00"/>
    <n v="189.27999999999997"/>
    <s v="U"/>
    <n v="20"/>
    <d v="1899-12-30T00:00:00"/>
    <n v="0"/>
    <s v="Senior Developer"/>
    <s v="IT"/>
    <s v="Affluent Customer"/>
    <s v="N"/>
    <s v="Yes"/>
    <n v="0"/>
    <m/>
  </r>
  <r>
    <n v="9216"/>
    <n v="93"/>
    <x v="2788"/>
    <d v="2017-03-25T00:00:00"/>
    <n v="280"/>
    <b v="1"/>
    <s v="Approved"/>
    <s v="OHM Cycles"/>
    <s v="Standard"/>
    <s v="high"/>
    <s v="medium"/>
    <n v="1458.17"/>
    <n v="874.9"/>
    <d v="2006-02-02T00:00:00"/>
    <n v="583.2700000000001"/>
    <s v="M"/>
    <n v="68"/>
    <d v="1997-01-03T00:00:00"/>
    <n v="23.514633035261287"/>
    <s v="Senior Cost Accountant"/>
    <s v="Financial Services"/>
    <s v="High Net Worth"/>
    <s v="N"/>
    <s v="No"/>
    <n v="1"/>
    <m/>
  </r>
  <r>
    <n v="9228"/>
    <n v="55"/>
    <x v="270"/>
    <d v="2017-03-25T00:00:00"/>
    <n v="280"/>
    <b v="1"/>
    <s v="Approved"/>
    <s v="Trek Bicycles"/>
    <s v="Road"/>
    <s v="medium"/>
    <s v="large"/>
    <n v="1894.19"/>
    <n v="598.76"/>
    <d v="2015-06-17T00:00:00"/>
    <n v="1295.43"/>
    <s v="M"/>
    <n v="33"/>
    <d v="1957-01-21T00:00:00"/>
    <n v="63.492715227042112"/>
    <s v="Product Engineer"/>
    <s v="Retail"/>
    <s v="Mass Customer"/>
    <s v="N"/>
    <s v="Yes"/>
    <n v="12"/>
    <m/>
  </r>
  <r>
    <n v="9346"/>
    <n v="0"/>
    <x v="662"/>
    <d v="2017-03-25T00:00:00"/>
    <n v="280"/>
    <b v="0"/>
    <s v="Approved"/>
    <s v="Solex"/>
    <s v="Standard"/>
    <s v="medium"/>
    <s v="medium"/>
    <n v="71.489999999999995"/>
    <n v="53.62"/>
    <d v="2012-12-02T00:00:00"/>
    <n v="17.869999999999997"/>
    <s v="M"/>
    <n v="15"/>
    <d v="1971-01-11T00:00:00"/>
    <n v="49.511893309233891"/>
    <s v="Associate Professor"/>
    <s v="n/a"/>
    <s v="High Net Worth"/>
    <s v="N"/>
    <s v="No"/>
    <n v="10"/>
    <m/>
  </r>
  <r>
    <n v="10196"/>
    <n v="29"/>
    <x v="214"/>
    <d v="2017-03-25T00:00:00"/>
    <n v="280"/>
    <b v="1"/>
    <s v="Approved"/>
    <s v="Norco Bicycles"/>
    <s v="Road"/>
    <s v="medium"/>
    <s v="medium"/>
    <n v="543.39"/>
    <n v="407.54"/>
    <d v="2016-11-22T00:00:00"/>
    <n v="135.84999999999997"/>
    <s v="M"/>
    <n v="93"/>
    <d v="1971-11-04T00:00:00"/>
    <n v="48.6981946790969"/>
    <n v="0"/>
    <s v="Financial Services"/>
    <s v="Mass Customer"/>
    <s v="N"/>
    <s v="No"/>
    <n v="14"/>
    <m/>
  </r>
  <r>
    <n v="10236"/>
    <n v="50"/>
    <x v="1995"/>
    <d v="2017-03-25T00:00:00"/>
    <n v="280"/>
    <b v="0"/>
    <s v="Approved"/>
    <s v="WeareA2B"/>
    <s v="Standard"/>
    <s v="medium"/>
    <s v="small"/>
    <n v="175.89"/>
    <n v="131.91999999999999"/>
    <d v="2003-02-16T00:00:00"/>
    <n v="43.97"/>
    <s v="F"/>
    <n v="23"/>
    <d v="1975-02-10T00:00:00"/>
    <n v="45.426961802384575"/>
    <s v="Systems Administrator III"/>
    <s v="Argiculture"/>
    <s v="Mass Customer"/>
    <s v="N"/>
    <s v="No"/>
    <n v="9"/>
    <m/>
  </r>
  <r>
    <n v="10495"/>
    <n v="35"/>
    <x v="1236"/>
    <d v="2017-03-25T00:00:00"/>
    <n v="280"/>
    <b v="1"/>
    <s v="Approved"/>
    <s v="Giant Bicycles"/>
    <s v="Standard"/>
    <s v="medium"/>
    <s v="medium"/>
    <n v="1403.5"/>
    <n v="954.82"/>
    <d v="2005-08-09T00:00:00"/>
    <n v="448.67999999999995"/>
    <s v="F"/>
    <n v="0"/>
    <d v="1974-11-03T00:00:00"/>
    <n v="45.6981946790969"/>
    <s v="VP Accounting"/>
    <s v="Financial Services"/>
    <s v="High Net Worth"/>
    <s v="N"/>
    <s v="Yes"/>
    <n v="5"/>
    <m/>
  </r>
  <r>
    <n v="11572"/>
    <n v="68"/>
    <x v="3140"/>
    <d v="2017-03-25T00:00:00"/>
    <n v="280"/>
    <b v="1"/>
    <s v="Approved"/>
    <s v="OHM Cycles"/>
    <s v="Standard"/>
    <s v="medium"/>
    <s v="medium"/>
    <n v="1636.9"/>
    <n v="44.71"/>
    <d v="2002-08-31T00:00:00"/>
    <n v="1592.19"/>
    <s v="M"/>
    <n v="39"/>
    <d v="1979-06-03T00:00:00"/>
    <n v="41.114633035261285"/>
    <s v="Safety Technician IV"/>
    <s v="Entertainment"/>
    <s v="Affluent Customer"/>
    <s v="N"/>
    <s v="Yes"/>
    <n v="19"/>
    <m/>
  </r>
  <r>
    <n v="11604"/>
    <n v="96"/>
    <x v="2703"/>
    <d v="2017-03-25T00:00:00"/>
    <n v="280"/>
    <b v="1"/>
    <s v="Approved"/>
    <s v="Giant Bicycles"/>
    <s v="Standard"/>
    <s v="medium"/>
    <s v="large"/>
    <n v="1635.3"/>
    <n v="993.66"/>
    <d v="2013-06-09T00:00:00"/>
    <n v="641.64"/>
    <s v="F"/>
    <n v="36"/>
    <d v="1995-07-13T00:00:00"/>
    <n v="24.994085090055808"/>
    <n v="0"/>
    <s v="Health"/>
    <s v="High Net Worth"/>
    <s v="N"/>
    <s v="No"/>
    <n v="6"/>
    <m/>
  </r>
  <r>
    <n v="12061"/>
    <n v="9"/>
    <x v="1788"/>
    <d v="2017-03-25T00:00:00"/>
    <n v="280"/>
    <b v="1"/>
    <s v="Approved"/>
    <s v="OHM Cycles"/>
    <s v="Road"/>
    <s v="medium"/>
    <s v="medium"/>
    <n v="742.54"/>
    <n v="667.4"/>
    <d v="1996-11-09T00:00:00"/>
    <n v="75.139999999999986"/>
    <s v="F"/>
    <n v="97"/>
    <d v="1979-06-01T00:00:00"/>
    <n v="41.120112487316078"/>
    <s v="Database Administrator II"/>
    <s v="Retail"/>
    <s v="Mass Customer"/>
    <s v="N"/>
    <s v="Yes"/>
    <n v="3"/>
    <m/>
  </r>
  <r>
    <n v="12394"/>
    <n v="0"/>
    <x v="1276"/>
    <d v="2017-03-25T00:00:00"/>
    <n v="280"/>
    <b v="1"/>
    <s v="Approved"/>
    <s v="Trek Bicycles"/>
    <s v="Standard"/>
    <s v="high"/>
    <s v="medium"/>
    <n v="495.72"/>
    <n v="297.43"/>
    <d v="2015-04-11T00:00:00"/>
    <n v="198.29000000000002"/>
    <s v="M"/>
    <n v="48"/>
    <d v="1991-06-07T00:00:00"/>
    <n v="29.095454953069506"/>
    <s v="Librarian"/>
    <s v="Entertainment"/>
    <s v="High Net Worth"/>
    <s v="N"/>
    <s v="No"/>
    <n v="2"/>
    <m/>
  </r>
  <r>
    <n v="12901"/>
    <n v="89"/>
    <x v="329"/>
    <d v="2017-03-25T00:00:00"/>
    <n v="280"/>
    <b v="1"/>
    <s v="Approved"/>
    <s v="WeareA2B"/>
    <s v="Touring"/>
    <s v="medium"/>
    <s v="large"/>
    <n v="1362.99"/>
    <n v="57.74"/>
    <d v="1993-04-20T00:00:00"/>
    <n v="1305.25"/>
    <s v="F"/>
    <n v="2"/>
    <d v="1954-08-16T00:00:00"/>
    <n v="65.928331665398275"/>
    <s v="Systems Administrator I"/>
    <s v="n/a"/>
    <s v="Mass Customer"/>
    <s v="N"/>
    <s v="No"/>
    <n v="12"/>
    <m/>
  </r>
  <r>
    <n v="12911"/>
    <n v="95"/>
    <x v="1810"/>
    <d v="2017-03-25T00:00:00"/>
    <n v="280"/>
    <b v="1"/>
    <s v="Approved"/>
    <s v="Giant Bicycles"/>
    <s v="Standard"/>
    <s v="medium"/>
    <s v="large"/>
    <n v="569.55999999999995"/>
    <n v="528.42999999999995"/>
    <d v="1995-12-19T00:00:00"/>
    <n v="41.129999999999995"/>
    <s v="M"/>
    <n v="41"/>
    <d v="1985-07-21T00:00:00"/>
    <n v="34.977646733891426"/>
    <s v="Recruiting Manager"/>
    <s v="Retail"/>
    <s v="Affluent Customer"/>
    <s v="N"/>
    <s v="Yes"/>
    <n v="7"/>
    <m/>
  </r>
  <r>
    <n v="13055"/>
    <n v="82"/>
    <x v="2963"/>
    <d v="2017-03-25T00:00:00"/>
    <n v="280"/>
    <b v="0"/>
    <s v="Approved"/>
    <s v="Norco Bicycles"/>
    <s v="Standard"/>
    <s v="high"/>
    <s v="medium"/>
    <n v="1148.6400000000001"/>
    <n v="689.18"/>
    <d v="2015-08-10T00:00:00"/>
    <n v="459.46000000000015"/>
    <s v="F"/>
    <n v="61"/>
    <d v="1954-08-22T00:00:00"/>
    <n v="65.911893309233889"/>
    <s v="Developer II"/>
    <s v="n/a"/>
    <s v="Mass Customer"/>
    <s v="N"/>
    <s v="No"/>
    <n v="5"/>
    <m/>
  </r>
  <r>
    <n v="13513"/>
    <n v="13"/>
    <x v="3103"/>
    <d v="2017-03-25T00:00:00"/>
    <n v="280"/>
    <b v="0"/>
    <s v="Approved"/>
    <s v="Solex"/>
    <s v="Standard"/>
    <s v="medium"/>
    <s v="medium"/>
    <n v="1163.8900000000001"/>
    <n v="589.27"/>
    <d v="2016-07-09T00:00:00"/>
    <n v="574.62000000000012"/>
    <s v="F"/>
    <n v="30"/>
    <d v="1991-02-27T00:00:00"/>
    <n v="29.369427555809231"/>
    <s v="Physical Therapy Assistant"/>
    <s v="Financial Services"/>
    <s v="Mass Customer"/>
    <s v="N"/>
    <s v="No"/>
    <n v="8"/>
    <m/>
  </r>
  <r>
    <n v="14203"/>
    <n v="85"/>
    <x v="3269"/>
    <d v="2017-03-25T00:00:00"/>
    <n v="280"/>
    <b v="0"/>
    <s v="Approved"/>
    <s v="WeareA2B"/>
    <s v="Standard"/>
    <s v="medium"/>
    <s v="medium"/>
    <n v="752.64"/>
    <n v="205.36"/>
    <d v="2015-08-02T00:00:00"/>
    <n v="547.28"/>
    <s v="M"/>
    <n v="58"/>
    <d v="1977-11-13T00:00:00"/>
    <n v="42.668057692795536"/>
    <s v="Social Worker"/>
    <s v="Health"/>
    <s v="Mass Customer"/>
    <s v="N"/>
    <s v="No"/>
    <n v="15"/>
    <m/>
  </r>
  <r>
    <n v="14422"/>
    <n v="9"/>
    <x v="2614"/>
    <d v="2017-03-25T00:00:00"/>
    <n v="280"/>
    <b v="0"/>
    <s v="Approved"/>
    <s v="OHM Cycles"/>
    <s v="Road"/>
    <s v="medium"/>
    <s v="medium"/>
    <n v="742.54"/>
    <n v="667.4"/>
    <d v="1991-11-07T00:00:00"/>
    <n v="75.139999999999986"/>
    <s v="M"/>
    <n v="68"/>
    <d v="1978-12-31T00:00:00"/>
    <n v="41.536550843480462"/>
    <s v="Account Coordinator"/>
    <s v="Manufacturing"/>
    <s v="Mass Customer"/>
    <s v="N"/>
    <s v="No"/>
    <n v="8"/>
    <m/>
  </r>
  <r>
    <n v="14458"/>
    <n v="10"/>
    <x v="3157"/>
    <d v="2017-03-25T00:00:00"/>
    <n v="280"/>
    <b v="1"/>
    <s v="Approved"/>
    <s v="Solex"/>
    <s v="Standard"/>
    <s v="medium"/>
    <s v="medium"/>
    <n v="1945.43"/>
    <n v="333.18"/>
    <d v="2002-08-31T00:00:00"/>
    <n v="1612.25"/>
    <s v="F"/>
    <n v="17"/>
    <d v="1980-08-17T00:00:00"/>
    <n v="39.906413857179096"/>
    <n v="0"/>
    <s v="Manufacturing"/>
    <s v="High Net Worth"/>
    <s v="N"/>
    <s v="Yes"/>
    <n v="15"/>
    <m/>
  </r>
  <r>
    <n v="14850"/>
    <n v="87"/>
    <x v="3243"/>
    <d v="2017-03-25T00:00:00"/>
    <n v="280"/>
    <b v="0"/>
    <s v="Approved"/>
    <s v="OHM Cycles"/>
    <s v="Standard"/>
    <s v="medium"/>
    <s v="medium"/>
    <n v="1636.9"/>
    <n v="44.71"/>
    <d v="2010-08-20T00:00:00"/>
    <n v="1592.19"/>
    <s v="F"/>
    <n v="76"/>
    <d v="2001-04-15T00:00:00"/>
    <n v="19.232441254439369"/>
    <s v="Geological Engineer"/>
    <s v="Manufacturing"/>
    <s v="High Net Worth"/>
    <s v="N"/>
    <s v="No"/>
    <n v="1"/>
    <m/>
  </r>
  <r>
    <n v="14888"/>
    <n v="0"/>
    <x v="63"/>
    <d v="2017-03-25T00:00:00"/>
    <n v="280"/>
    <b v="0"/>
    <s v="Approved"/>
    <s v="Trek Bicycles"/>
    <s v="Standard"/>
    <s v="medium"/>
    <s v="medium"/>
    <n v="499.53"/>
    <n v="388.72"/>
    <d v="2003-03-18T00:00:00"/>
    <n v="110.80999999999995"/>
    <s v="F"/>
    <n v="20"/>
    <d v="1978-01-23T00:00:00"/>
    <n v="42.473537144850326"/>
    <s v="Statistician II"/>
    <s v="Retail"/>
    <s v="High Net Worth"/>
    <s v="N"/>
    <s v="Yes"/>
    <n v="18"/>
    <m/>
  </r>
  <r>
    <n v="15009"/>
    <n v="61"/>
    <x v="2899"/>
    <d v="2017-03-25T00:00:00"/>
    <n v="280"/>
    <b v="1"/>
    <s v="Approved"/>
    <s v="OHM Cycles"/>
    <s v="Standard"/>
    <s v="low"/>
    <s v="medium"/>
    <n v="71.16"/>
    <n v="56.93"/>
    <d v="2015-06-17T00:00:00"/>
    <n v="14.229999999999997"/>
    <s v="F"/>
    <n v="39"/>
    <d v="1965-10-19T00:00:00"/>
    <n v="54.744770021562658"/>
    <s v="Product Engineer"/>
    <s v="Health"/>
    <s v="Affluent Customer"/>
    <s v="N"/>
    <s v="No"/>
    <n v="4"/>
    <m/>
  </r>
  <r>
    <n v="15034"/>
    <n v="83"/>
    <x v="1592"/>
    <d v="2017-03-25T00:00:00"/>
    <n v="280"/>
    <b v="1"/>
    <s v="Approved"/>
    <s v="Solex"/>
    <s v="Touring"/>
    <s v="medium"/>
    <s v="large"/>
    <n v="2083.94"/>
    <n v="675.03"/>
    <d v="2013-09-16T00:00:00"/>
    <n v="1408.91"/>
    <s v="M"/>
    <n v="76"/>
    <d v="1976-01-13T00:00:00"/>
    <n v="44.503674131151698"/>
    <n v="0"/>
    <s v="Manufacturing"/>
    <s v="Mass Customer"/>
    <s v="N"/>
    <s v="No"/>
    <n v="8"/>
    <m/>
  </r>
  <r>
    <n v="15117"/>
    <n v="3"/>
    <x v="2264"/>
    <d v="2017-03-25T00:00:00"/>
    <n v="280"/>
    <b v="0"/>
    <s v="Approved"/>
    <s v="Trek Bicycles"/>
    <s v="Standard"/>
    <s v="medium"/>
    <s v="large"/>
    <n v="2091.4699999999998"/>
    <n v="388.92"/>
    <d v="1993-05-26T00:00:00"/>
    <n v="1702.5499999999997"/>
    <s v="M"/>
    <n v="14"/>
    <d v="1976-09-28T00:00:00"/>
    <n v="43.794085090055809"/>
    <s v="General Manager"/>
    <s v="n/a"/>
    <s v="Mass Customer"/>
    <s v="N"/>
    <s v="Yes"/>
    <n v="7"/>
    <m/>
  </r>
  <r>
    <n v="15254"/>
    <n v="73"/>
    <x v="3089"/>
    <d v="2017-03-25T00:00:00"/>
    <n v="280"/>
    <b v="0"/>
    <s v="Approved"/>
    <s v="Solex"/>
    <s v="Standard"/>
    <s v="medium"/>
    <s v="medium"/>
    <n v="1945.43"/>
    <n v="333.18"/>
    <d v="1997-02-09T00:00:00"/>
    <n v="1612.25"/>
    <s v="F"/>
    <n v="49"/>
    <d v="1987-05-02T00:00:00"/>
    <n v="33.196824816083208"/>
    <s v="General Manager"/>
    <s v="Financial Services"/>
    <s v="Mass Customer"/>
    <s v="N"/>
    <s v="Yes"/>
    <n v="21"/>
    <m/>
  </r>
  <r>
    <n v="15461"/>
    <n v="48"/>
    <x v="1890"/>
    <d v="2017-03-25T00:00:00"/>
    <n v="280"/>
    <b v="1"/>
    <s v="Approved"/>
    <s v="WeareA2B"/>
    <s v="Standard"/>
    <s v="medium"/>
    <s v="medium"/>
    <n v="1762.96"/>
    <n v="950.52"/>
    <d v="2014-07-28T00:00:00"/>
    <n v="812.44"/>
    <s v="F"/>
    <n v="90"/>
    <d v="1996-05-07T00:00:00"/>
    <n v="24.174907007864025"/>
    <n v="0"/>
    <s v="Health"/>
    <s v="Affluent Customer"/>
    <s v="N"/>
    <s v="No"/>
    <n v="5"/>
    <m/>
  </r>
  <r>
    <n v="16179"/>
    <n v="38"/>
    <x v="36"/>
    <d v="2017-03-25T00:00:00"/>
    <n v="280"/>
    <b v="0"/>
    <s v="Approved"/>
    <s v="Trek Bicycles"/>
    <s v="Standard"/>
    <s v="medium"/>
    <s v="large"/>
    <n v="2091.4699999999998"/>
    <n v="388.92"/>
    <d v="2012-09-15T00:00:00"/>
    <n v="1702.5499999999997"/>
    <s v="M"/>
    <n v="46"/>
    <d v="1980-09-14T00:00:00"/>
    <n v="39.829701528411974"/>
    <s v="Administrative Assistant III"/>
    <s v="Retail"/>
    <s v="High Net Worth"/>
    <s v="N"/>
    <s v="No"/>
    <n v="7"/>
    <m/>
  </r>
  <r>
    <n v="16251"/>
    <n v="14"/>
    <x v="461"/>
    <d v="2017-03-25T00:00:00"/>
    <n v="280"/>
    <b v="1"/>
    <s v="Approved"/>
    <s v="Trek Bicycles"/>
    <s v="Standard"/>
    <s v="medium"/>
    <s v="small"/>
    <n v="1386.84"/>
    <n v="1234.29"/>
    <d v="1993-07-15T00:00:00"/>
    <n v="152.54999999999995"/>
    <s v="M"/>
    <n v="36"/>
    <d v="1975-12-17T00:00:00"/>
    <n v="44.577646733891427"/>
    <s v="Programmer IV"/>
    <s v="Entertainment"/>
    <s v="Affluent Customer"/>
    <s v="N"/>
    <s v="Yes"/>
    <n v="16"/>
    <m/>
  </r>
  <r>
    <n v="15366"/>
    <n v="51"/>
    <x v="2706"/>
    <d v="2017-03-18T00:00:00"/>
    <m/>
    <m/>
    <s v="Approved"/>
    <s v="OHM Cycles"/>
    <s v="Standard"/>
    <s v="high"/>
    <s v="medium"/>
    <n v="2005.66"/>
    <n v="1203.4000000000001"/>
    <n v="41009"/>
    <m/>
    <m/>
    <m/>
    <m/>
    <m/>
    <m/>
    <m/>
    <m/>
    <m/>
    <m/>
    <m/>
    <m/>
  </r>
  <r>
    <n v="16430"/>
    <n v="36"/>
    <x v="1277"/>
    <d v="2017-03-25T00:00:00"/>
    <n v="280"/>
    <b v="1"/>
    <s v="Approved"/>
    <s v="Solex"/>
    <s v="Standard"/>
    <s v="low"/>
    <s v="medium"/>
    <n v="945.04"/>
    <n v="507.58"/>
    <d v="1995-12-19T00:00:00"/>
    <n v="437.46"/>
    <s v="M"/>
    <n v="97"/>
    <d v="1996-08-10T00:00:00"/>
    <n v="23.914633035261286"/>
    <s v="Community Outreach Specialist"/>
    <s v="Property"/>
    <s v="Affluent Customer"/>
    <s v="N"/>
    <s v="No"/>
    <n v="5"/>
    <m/>
  </r>
  <r>
    <n v="17867"/>
    <n v="96"/>
    <x v="25"/>
    <d v="2017-03-25T00:00:00"/>
    <n v="280"/>
    <b v="0"/>
    <s v="Approved"/>
    <s v="Giant Bicycles"/>
    <s v="Standard"/>
    <s v="medium"/>
    <s v="large"/>
    <n v="1635.3"/>
    <n v="993.66"/>
    <d v="2002-10-10T00:00:00"/>
    <n v="641.64"/>
    <s v="F"/>
    <n v="81"/>
    <d v="1974-06-14T00:00:00"/>
    <n v="46.087235774987313"/>
    <s v="Professor"/>
    <s v="Argiculture"/>
    <s v="High Net Worth"/>
    <s v="N"/>
    <s v="Yes"/>
    <n v="11"/>
    <m/>
  </r>
  <r>
    <n v="18314"/>
    <n v="26"/>
    <x v="896"/>
    <d v="2017-03-25T00:00:00"/>
    <n v="280"/>
    <b v="1"/>
    <s v="Approved"/>
    <s v="WeareA2B"/>
    <s v="Standard"/>
    <s v="medium"/>
    <s v="medium"/>
    <n v="1992.93"/>
    <n v="762.63"/>
    <d v="1993-05-26T00:00:00"/>
    <n v="1230.3000000000002"/>
    <s v="M"/>
    <n v="43"/>
    <d v="1967-11-15T00:00:00"/>
    <n v="52.670797418822929"/>
    <s v="Legal Assistant"/>
    <s v="Health"/>
    <s v="Mass Customer"/>
    <s v="N"/>
    <s v="No"/>
    <n v="7"/>
    <m/>
  </r>
  <r>
    <n v="18951"/>
    <n v="11"/>
    <x v="2368"/>
    <d v="2017-03-25T00:00:00"/>
    <n v="280"/>
    <b v="0"/>
    <s v="Approved"/>
    <s v="Giant Bicycles"/>
    <s v="Standard"/>
    <s v="high"/>
    <s v="medium"/>
    <n v="1274.93"/>
    <n v="764.96"/>
    <d v="1994-09-09T00:00:00"/>
    <n v="509.97"/>
    <s v="F"/>
    <n v="37"/>
    <d v="1994-10-15T00:00:00"/>
    <n v="25.736550843480465"/>
    <s v="GIS Technical Architect"/>
    <s v="Manufacturing"/>
    <s v="Mass Customer"/>
    <s v="N"/>
    <s v="Yes"/>
    <n v="6"/>
    <m/>
  </r>
  <r>
    <n v="19260"/>
    <n v="72"/>
    <x v="1940"/>
    <d v="2017-03-25T00:00:00"/>
    <n v="280"/>
    <b v="0"/>
    <s v="Approved"/>
    <s v="Norco Bicycles"/>
    <s v="Standard"/>
    <s v="medium"/>
    <s v="medium"/>
    <n v="360.4"/>
    <n v="270.3"/>
    <d v="2006-05-22T00:00:00"/>
    <n v="90.099999999999966"/>
    <s v="M"/>
    <n v="18"/>
    <d v="1958-12-01T00:00:00"/>
    <n v="61.632441254439371"/>
    <s v="Administrative Assistant II"/>
    <s v="Financial Services"/>
    <s v="Mass Customer"/>
    <s v="N"/>
    <s v="Yes"/>
    <n v="6"/>
    <m/>
  </r>
  <r>
    <n v="19437"/>
    <n v="85"/>
    <x v="1045"/>
    <d v="2017-03-25T00:00:00"/>
    <n v="280"/>
    <b v="0"/>
    <s v="Approved"/>
    <s v="WeareA2B"/>
    <s v="Standard"/>
    <s v="medium"/>
    <s v="medium"/>
    <n v="752.64"/>
    <n v="205.36"/>
    <d v="2003-01-05T00:00:00"/>
    <n v="547.28"/>
    <s v="M"/>
    <n v="2"/>
    <d v="1971-07-08T00:00:00"/>
    <n v="49.024222076357177"/>
    <s v="Librarian"/>
    <s v="Entertainment"/>
    <s v="Mass Customer"/>
    <s v="N"/>
    <s v="Yes"/>
    <n v="18"/>
    <m/>
  </r>
  <r>
    <n v="51"/>
    <n v="77"/>
    <x v="1966"/>
    <d v="2017-03-24T00:00:00"/>
    <n v="281"/>
    <b v="0"/>
    <s v="Approved"/>
    <s v="Norco Bicycles"/>
    <s v="Road"/>
    <s v="medium"/>
    <s v="large"/>
    <n v="1240.31"/>
    <n v="795.1"/>
    <d v="2011-01-10T00:00:00"/>
    <n v="445.20999999999992"/>
    <s v="M"/>
    <n v="94"/>
    <d v="1967-10-01T00:00:00"/>
    <n v="52.794085090055809"/>
    <s v="Accounting Assistant III"/>
    <s v="Entertainment"/>
    <s v="Mass Customer"/>
    <s v="N"/>
    <s v="No"/>
    <n v="10"/>
    <m/>
  </r>
  <r>
    <n v="15374"/>
    <n v="0"/>
    <x v="1229"/>
    <d v="2017-01-12T00:00:00"/>
    <m/>
    <m/>
    <s v="Approved"/>
    <s v="Giant Bicycles"/>
    <s v="Standard"/>
    <s v="medium"/>
    <s v="medium"/>
    <n v="230.91"/>
    <n v="173.18"/>
    <n v="36361"/>
    <m/>
    <m/>
    <m/>
    <m/>
    <m/>
    <m/>
    <m/>
    <m/>
    <m/>
    <m/>
    <m/>
    <m/>
  </r>
  <r>
    <n v="117"/>
    <n v="42"/>
    <x v="1350"/>
    <d v="2017-03-24T00:00:00"/>
    <n v="281"/>
    <b v="0"/>
    <s v="Approved"/>
    <s v="OHM Cycles"/>
    <s v="Road"/>
    <s v="medium"/>
    <s v="small"/>
    <n v="1810"/>
    <n v="1610.9"/>
    <d v="1993-04-12T00:00:00"/>
    <n v="199.09999999999991"/>
    <s v="M"/>
    <n v="66"/>
    <d v="1992-07-28T00:00:00"/>
    <n v="27.952989199644847"/>
    <s v="Sales Representative"/>
    <s v="Retail"/>
    <s v="Mass Customer"/>
    <s v="N"/>
    <s v="Yes"/>
    <n v="7"/>
    <m/>
  </r>
  <r>
    <n v="508"/>
    <n v="91"/>
    <x v="1999"/>
    <d v="2017-03-24T00:00:00"/>
    <n v="281"/>
    <b v="0"/>
    <s v="Approved"/>
    <s v="Solex"/>
    <s v="Standard"/>
    <s v="medium"/>
    <s v="medium"/>
    <n v="100.35"/>
    <n v="75.260000000000005"/>
    <d v="1999-07-26T00:00:00"/>
    <n v="25.089999999999989"/>
    <s v="F"/>
    <n v="27"/>
    <d v="1972-06-01T00:00:00"/>
    <n v="48.122852213343478"/>
    <s v="Programmer II"/>
    <s v="n/a"/>
    <s v="Affluent Customer"/>
    <s v="N"/>
    <s v="No"/>
    <n v="19"/>
    <m/>
  </r>
  <r>
    <n v="1995"/>
    <n v="78"/>
    <x v="2097"/>
    <d v="2017-03-24T00:00:00"/>
    <n v="281"/>
    <b v="0"/>
    <s v="Approved"/>
    <s v="Giant Bicycles"/>
    <s v="Standard"/>
    <s v="medium"/>
    <s v="large"/>
    <n v="1765.3"/>
    <n v="709.48"/>
    <d v="2004-07-25T00:00:00"/>
    <n v="1055.82"/>
    <s v="F"/>
    <n v="20"/>
    <d v="1974-08-26T00:00:00"/>
    <n v="45.887235774987317"/>
    <s v="Professor"/>
    <s v="Financial Services"/>
    <s v="Mass Customer"/>
    <s v="N"/>
    <s v="No"/>
    <n v="14"/>
    <m/>
  </r>
  <r>
    <n v="2179"/>
    <n v="12"/>
    <x v="2295"/>
    <d v="2017-03-24T00:00:00"/>
    <n v="281"/>
    <b v="0"/>
    <s v="Approved"/>
    <s v="WeareA2B"/>
    <s v="Standard"/>
    <s v="medium"/>
    <s v="medium"/>
    <n v="1231.1500000000001"/>
    <n v="161.6"/>
    <d v="2004-08-17T00:00:00"/>
    <n v="1069.5500000000002"/>
    <s v="F"/>
    <n v="36"/>
    <d v="1970-01-03T00:00:00"/>
    <n v="50.53381111745307"/>
    <s v="Cost Accountant"/>
    <s v="Financial Services"/>
    <s v="Mass Customer"/>
    <s v="N"/>
    <s v="Yes"/>
    <n v="6"/>
    <m/>
  </r>
  <r>
    <n v="2336"/>
    <n v="90"/>
    <x v="2724"/>
    <d v="2017-03-24T00:00:00"/>
    <n v="281"/>
    <b v="1"/>
    <s v="Approved"/>
    <s v="Norco Bicycles"/>
    <s v="Standard"/>
    <s v="low"/>
    <s v="medium"/>
    <n v="363.01"/>
    <n v="290.41000000000003"/>
    <d v="2016-03-29T00:00:00"/>
    <n v="72.599999999999966"/>
    <s v="M"/>
    <n v="78"/>
    <d v="1976-03-19T00:00:00"/>
    <n v="44.322852213343481"/>
    <s v="Operator"/>
    <s v="n/a"/>
    <s v="Mass Customer"/>
    <s v="N"/>
    <s v="Yes"/>
    <n v="10"/>
    <m/>
  </r>
  <r>
    <n v="2450"/>
    <n v="72"/>
    <x v="2137"/>
    <d v="2017-03-24T00:00:00"/>
    <n v="281"/>
    <b v="1"/>
    <s v="Approved"/>
    <s v="OHM Cycles"/>
    <s v="Standard"/>
    <s v="medium"/>
    <s v="medium"/>
    <n v="912.52"/>
    <n v="141.4"/>
    <d v="2015-10-18T00:00:00"/>
    <n v="771.12"/>
    <s v="M"/>
    <n v="94"/>
    <d v="1999-09-10T00:00:00"/>
    <n v="20.82970152841197"/>
    <s v="Programmer II"/>
    <s v="Financial Services"/>
    <s v="High Net Worth"/>
    <s v="N"/>
    <s v="No"/>
    <n v="2"/>
    <m/>
  </r>
  <r>
    <n v="2783"/>
    <n v="3"/>
    <x v="2697"/>
    <d v="2017-03-24T00:00:00"/>
    <n v="281"/>
    <b v="0"/>
    <s v="Approved"/>
    <s v="Trek Bicycles"/>
    <s v="Standard"/>
    <s v="medium"/>
    <s v="large"/>
    <n v="2091.4699999999998"/>
    <n v="388.92"/>
    <d v="2004-09-28T00:00:00"/>
    <n v="1702.5499999999997"/>
    <s v="F"/>
    <n v="22"/>
    <d v="1987-06-06T00:00:00"/>
    <n v="33.100934405124299"/>
    <s v="Product Engineer"/>
    <s v="Retail"/>
    <s v="Mass Customer"/>
    <s v="N"/>
    <s v="Yes"/>
    <n v="1"/>
    <m/>
  </r>
  <r>
    <n v="15382"/>
    <n v="41"/>
    <x v="753"/>
    <d v="2017-05-06T00:00:00"/>
    <m/>
    <m/>
    <s v="Approved"/>
    <s v="Solex"/>
    <s v="Road"/>
    <s v="medium"/>
    <s v="medium"/>
    <n v="416.98"/>
    <n v="312.74"/>
    <n v="35560"/>
    <m/>
    <m/>
    <m/>
    <m/>
    <m/>
    <m/>
    <m/>
    <m/>
    <m/>
    <m/>
    <m/>
    <m/>
  </r>
  <r>
    <n v="3715"/>
    <n v="87"/>
    <x v="3136"/>
    <d v="2017-03-24T00:00:00"/>
    <n v="281"/>
    <b v="1"/>
    <s v="Approved"/>
    <s v="Giant Bicycles"/>
    <s v="Standard"/>
    <s v="high"/>
    <s v="medium"/>
    <n v="1179"/>
    <n v="707.4"/>
    <d v="2003-01-05T00:00:00"/>
    <n v="471.6"/>
    <s v="F"/>
    <n v="28"/>
    <d v="1995-10-21T00:00:00"/>
    <n v="24.720112487316083"/>
    <s v="Web Developer I"/>
    <s v="Manufacturing"/>
    <s v="Mass Customer"/>
    <s v="N"/>
    <s v="Yes"/>
    <n v="3"/>
    <m/>
  </r>
  <r>
    <n v="4545"/>
    <n v="89"/>
    <x v="3308"/>
    <d v="2017-03-24T00:00:00"/>
    <n v="281"/>
    <b v="1"/>
    <s v="Approved"/>
    <s v="WeareA2B"/>
    <s v="Touring"/>
    <s v="medium"/>
    <s v="large"/>
    <n v="1362.99"/>
    <n v="57.74"/>
    <d v="2016-07-09T00:00:00"/>
    <n v="1305.25"/>
    <s v="M"/>
    <n v="11"/>
    <d v="1996-02-16T00:00:00"/>
    <n v="24.396824816083203"/>
    <s v="Project Manager"/>
    <s v="Manufacturing"/>
    <s v="Mass Customer"/>
    <s v="N"/>
    <s v="No"/>
    <n v="2"/>
    <m/>
  </r>
  <r>
    <n v="4925"/>
    <n v="20"/>
    <x v="1471"/>
    <d v="2017-03-24T00:00:00"/>
    <n v="281"/>
    <b v="0"/>
    <s v="Approved"/>
    <s v="Trek Bicycles"/>
    <s v="Standard"/>
    <s v="medium"/>
    <s v="small"/>
    <n v="1775.81"/>
    <n v="1580.47"/>
    <d v="2010-05-05T00:00:00"/>
    <n v="195.33999999999992"/>
    <s v="M"/>
    <n v="80"/>
    <d v="1963-01-30T00:00:00"/>
    <n v="57.465317966768133"/>
    <s v="Senior Developer"/>
    <s v="Financial Services"/>
    <s v="Affluent Customer"/>
    <s v="N"/>
    <s v="No"/>
    <n v="12"/>
    <m/>
  </r>
  <r>
    <n v="5223"/>
    <n v="78"/>
    <x v="1311"/>
    <d v="2017-03-24T00:00:00"/>
    <n v="281"/>
    <b v="0"/>
    <s v="Approved"/>
    <s v="Giant Bicycles"/>
    <s v="Standard"/>
    <s v="medium"/>
    <s v="large"/>
    <n v="1765.3"/>
    <n v="709.48"/>
    <d v="2003-09-09T00:00:00"/>
    <n v="1055.82"/>
    <s v="F"/>
    <n v="62"/>
    <d v="1969-08-17T00:00:00"/>
    <n v="50.914633035261289"/>
    <s v="Junior Executive"/>
    <s v="Health"/>
    <s v="Affluent Customer"/>
    <s v="N"/>
    <s v="Yes"/>
    <n v="9"/>
    <m/>
  </r>
  <r>
    <n v="5974"/>
    <n v="7"/>
    <x v="2463"/>
    <d v="2017-03-24T00:00:00"/>
    <n v="281"/>
    <b v="1"/>
    <s v="Approved"/>
    <s v="Trek Bicycles"/>
    <s v="Road"/>
    <s v="low"/>
    <s v="medium"/>
    <n v="980.37"/>
    <n v="234.43"/>
    <d v="2005-12-07T00:00:00"/>
    <n v="745.94"/>
    <s v="F"/>
    <n v="30"/>
    <d v="1986-01-06T00:00:00"/>
    <n v="34.514633035261284"/>
    <s v="Account Executive"/>
    <s v="n/a"/>
    <s v="Affluent Customer"/>
    <s v="N"/>
    <s v="Yes"/>
    <n v="4"/>
    <m/>
  </r>
  <r>
    <n v="6877"/>
    <n v="12"/>
    <x v="3104"/>
    <d v="2017-03-24T00:00:00"/>
    <n v="281"/>
    <b v="0"/>
    <s v="Approved"/>
    <s v="WeareA2B"/>
    <s v="Standard"/>
    <s v="medium"/>
    <s v="medium"/>
    <n v="1231.1500000000001"/>
    <n v="161.6"/>
    <d v="2015-06-17T00:00:00"/>
    <n v="1069.5500000000002"/>
    <s v="U"/>
    <n v="8"/>
    <d v="1899-12-30T00:00:00"/>
    <n v="0"/>
    <s v="General Manager"/>
    <s v="IT"/>
    <s v="Affluent Customer"/>
    <s v="N"/>
    <s v="Yes"/>
    <n v="0"/>
    <m/>
  </r>
  <r>
    <n v="6889"/>
    <n v="76"/>
    <x v="3376"/>
    <d v="2017-03-24T00:00:00"/>
    <n v="281"/>
    <b v="0"/>
    <s v="Approved"/>
    <s v="WeareA2B"/>
    <s v="Standard"/>
    <s v="low"/>
    <s v="medium"/>
    <n v="642.30999999999995"/>
    <n v="513.85"/>
    <d v="2004-12-18T00:00:00"/>
    <n v="128.45999999999992"/>
    <s v="F"/>
    <n v="13"/>
    <d v="1989-06-03T00:00:00"/>
    <n v="31.106413857179096"/>
    <n v="0"/>
    <s v="Financial Services"/>
    <s v="Mass Customer"/>
    <s v="N"/>
    <s v="Yes"/>
    <n v="21"/>
    <m/>
  </r>
  <r>
    <n v="7094"/>
    <n v="44"/>
    <x v="3317"/>
    <d v="2017-03-24T00:00:00"/>
    <n v="281"/>
    <b v="1"/>
    <s v="Approved"/>
    <s v="WeareA2B"/>
    <s v="Standard"/>
    <s v="medium"/>
    <s v="medium"/>
    <n v="1769.64"/>
    <n v="108.76"/>
    <d v="2006-02-02T00:00:00"/>
    <n v="1660.88"/>
    <s v="F"/>
    <n v="94"/>
    <d v="1964-08-15T00:00:00"/>
    <n v="55.922852213343475"/>
    <s v="Assistant Manager"/>
    <s v="Manufacturing"/>
    <s v="Mass Customer"/>
    <s v="N"/>
    <s v="No"/>
    <n v="13"/>
    <m/>
  </r>
  <r>
    <n v="7385"/>
    <n v="16"/>
    <x v="515"/>
    <d v="2017-03-24T00:00:00"/>
    <n v="281"/>
    <b v="1"/>
    <s v="Approved"/>
    <s v="Norco Bicycles"/>
    <s v="Standard"/>
    <s v="high"/>
    <s v="small"/>
    <n v="1661.92"/>
    <n v="1479.11"/>
    <d v="2011-05-07T00:00:00"/>
    <n v="182.81000000000017"/>
    <s v="U"/>
    <n v="39"/>
    <d v="1899-12-30T00:00:00"/>
    <n v="0"/>
    <s v="Programmer I"/>
    <s v="IT"/>
    <s v="Mass Customer"/>
    <s v="N"/>
    <s v="Yes"/>
    <n v="0"/>
    <m/>
  </r>
  <r>
    <n v="8271"/>
    <n v="67"/>
    <x v="564"/>
    <d v="2017-03-24T00:00:00"/>
    <n v="281"/>
    <b v="1"/>
    <s v="Approved"/>
    <s v="Norco Bicycles"/>
    <s v="Road"/>
    <s v="medium"/>
    <s v="medium"/>
    <n v="544.04999999999995"/>
    <n v="376.84"/>
    <d v="2005-10-22T00:00:00"/>
    <n v="167.20999999999998"/>
    <s v="M"/>
    <n v="64"/>
    <d v="1974-06-19T00:00:00"/>
    <n v="46.073537144850327"/>
    <s v="Junior Executive"/>
    <s v="Health"/>
    <s v="Mass Customer"/>
    <s v="N"/>
    <s v="No"/>
    <n v="14"/>
    <m/>
  </r>
  <r>
    <n v="8278"/>
    <n v="94"/>
    <x v="693"/>
    <d v="2017-03-24T00:00:00"/>
    <n v="281"/>
    <b v="0"/>
    <s v="Approved"/>
    <s v="Giant Bicycles"/>
    <s v="Standard"/>
    <s v="medium"/>
    <s v="large"/>
    <n v="1635.3"/>
    <n v="993.66"/>
    <d v="2013-06-09T00:00:00"/>
    <n v="641.64"/>
    <s v="F"/>
    <n v="80"/>
    <d v="1963-11-14T00:00:00"/>
    <n v="56.676276870877729"/>
    <s v="Clinical Specialist"/>
    <s v="Health"/>
    <s v="Mass Customer"/>
    <s v="N"/>
    <s v="No"/>
    <n v="16"/>
    <m/>
  </r>
  <r>
    <n v="8828"/>
    <n v="1"/>
    <x v="3222"/>
    <d v="2017-03-24T00:00:00"/>
    <n v="281"/>
    <b v="1"/>
    <s v="Approved"/>
    <s v="Giant Bicycles"/>
    <s v="Standard"/>
    <s v="medium"/>
    <s v="medium"/>
    <n v="1403.5"/>
    <n v="954.82"/>
    <d v="2016-11-14T00:00:00"/>
    <n v="448.67999999999995"/>
    <s v="M"/>
    <n v="59"/>
    <d v="1999-12-22T00:00:00"/>
    <n v="20.547509747590055"/>
    <s v="Administrative Officer"/>
    <s v="Health"/>
    <s v="Affluent Customer"/>
    <s v="N"/>
    <s v="No"/>
    <n v="2"/>
    <m/>
  </r>
  <r>
    <n v="8958"/>
    <n v="0"/>
    <x v="2181"/>
    <d v="2017-03-24T00:00:00"/>
    <n v="281"/>
    <b v="1"/>
    <s v="Approved"/>
    <s v="Trek Bicycles"/>
    <s v="Road"/>
    <s v="medium"/>
    <s v="medium"/>
    <n v="533.51"/>
    <n v="400.13"/>
    <d v="2012-06-04T00:00:00"/>
    <n v="133.38"/>
    <s v="M"/>
    <n v="37"/>
    <d v="1995-02-17T00:00:00"/>
    <n v="25.394085090055807"/>
    <s v="Accountant I"/>
    <s v="n/a"/>
    <s v="High Net Worth"/>
    <s v="N"/>
    <s v="Yes"/>
    <n v="3"/>
    <m/>
  </r>
  <r>
    <n v="9151"/>
    <n v="26"/>
    <x v="320"/>
    <d v="2017-03-24T00:00:00"/>
    <n v="281"/>
    <b v="0"/>
    <s v="Approved"/>
    <s v="WeareA2B"/>
    <s v="Standard"/>
    <s v="medium"/>
    <s v="medium"/>
    <n v="1992.93"/>
    <n v="762.63"/>
    <d v="1991-11-10T00:00:00"/>
    <n v="1230.3000000000002"/>
    <s v="F"/>
    <n v="75"/>
    <d v="1971-02-04T00:00:00"/>
    <n v="49.446139884576354"/>
    <n v="0"/>
    <s v="Entertainment"/>
    <s v="Mass Customer"/>
    <s v="N"/>
    <s v="Yes"/>
    <n v="7"/>
    <m/>
  </r>
  <r>
    <n v="9247"/>
    <n v="45"/>
    <x v="2296"/>
    <d v="2017-03-24T00:00:00"/>
    <n v="281"/>
    <b v="1"/>
    <s v="Approved"/>
    <s v="Solex"/>
    <s v="Standard"/>
    <s v="medium"/>
    <s v="medium"/>
    <n v="441.49"/>
    <n v="84.99"/>
    <d v="1993-04-12T00:00:00"/>
    <n v="356.5"/>
    <s v="M"/>
    <n v="29"/>
    <d v="1979-04-30T00:00:00"/>
    <n v="41.207783720192793"/>
    <s v="Electrical Engineer"/>
    <s v="Manufacturing"/>
    <s v="Mass Customer"/>
    <s v="N"/>
    <s v="No"/>
    <n v="12"/>
    <m/>
  </r>
  <r>
    <n v="9408"/>
    <n v="91"/>
    <x v="3224"/>
    <d v="2017-03-24T00:00:00"/>
    <n v="281"/>
    <b v="0"/>
    <s v="Approved"/>
    <s v="Solex"/>
    <s v="Standard"/>
    <s v="medium"/>
    <s v="medium"/>
    <n v="100.35"/>
    <n v="75.260000000000005"/>
    <d v="1999-07-26T00:00:00"/>
    <n v="25.089999999999989"/>
    <s v="M"/>
    <n v="56"/>
    <d v="1966-06-11T00:00:00"/>
    <n v="54.100934405124299"/>
    <s v="Nuclear Power Engineer"/>
    <s v="Manufacturing"/>
    <s v="Mass Customer"/>
    <s v="N"/>
    <s v="No"/>
    <n v="15"/>
    <m/>
  </r>
  <r>
    <n v="9414"/>
    <n v="79"/>
    <x v="2120"/>
    <d v="2017-03-24T00:00:00"/>
    <n v="281"/>
    <b v="1"/>
    <s v="Approved"/>
    <s v="Solex"/>
    <s v="Touring"/>
    <s v="medium"/>
    <s v="large"/>
    <n v="2083.94"/>
    <n v="675.03"/>
    <d v="2004-08-07T00:00:00"/>
    <n v="1408.91"/>
    <s v="M"/>
    <n v="12"/>
    <d v="1964-07-13T00:00:00"/>
    <n v="56.013263172247591"/>
    <n v="0"/>
    <s v="Manufacturing"/>
    <s v="High Net Worth"/>
    <s v="N"/>
    <s v="Yes"/>
    <n v="15"/>
    <m/>
  </r>
  <r>
    <n v="9582"/>
    <n v="54"/>
    <x v="274"/>
    <d v="2017-03-24T00:00:00"/>
    <n v="281"/>
    <b v="0"/>
    <s v="Approved"/>
    <s v="WeareA2B"/>
    <s v="Standard"/>
    <s v="medium"/>
    <s v="medium"/>
    <n v="1292.8399999999999"/>
    <n v="13.44"/>
    <d v="2009-04-12T00:00:00"/>
    <n v="1279.3999999999999"/>
    <s v="M"/>
    <n v="46"/>
    <d v="1977-07-03T00:00:00"/>
    <n v="43.03244125443937"/>
    <s v="Business Systems Development Analyst"/>
    <s v="n/a"/>
    <s v="Mass Customer"/>
    <s v="N"/>
    <s v="No"/>
    <n v="18"/>
    <m/>
  </r>
  <r>
    <n v="9861"/>
    <n v="59"/>
    <x v="2620"/>
    <d v="2017-03-24T00:00:00"/>
    <n v="281"/>
    <b v="0"/>
    <s v="Approved"/>
    <s v="Solex"/>
    <s v="Standard"/>
    <s v="medium"/>
    <s v="large"/>
    <n v="1061.56"/>
    <n v="733.58"/>
    <d v="2011-08-24T00:00:00"/>
    <n v="327.9799999999999"/>
    <s v="M"/>
    <n v="91"/>
    <d v="1975-05-08T00:00:00"/>
    <n v="45.188605638001015"/>
    <s v="Account Executive"/>
    <s v="Retail"/>
    <s v="Mass Customer"/>
    <s v="N"/>
    <s v="Yes"/>
    <n v="7"/>
    <m/>
  </r>
  <r>
    <n v="11168"/>
    <n v="12"/>
    <x v="1917"/>
    <d v="2017-03-24T00:00:00"/>
    <n v="281"/>
    <b v="1"/>
    <s v="Approved"/>
    <s v="WeareA2B"/>
    <s v="Standard"/>
    <s v="medium"/>
    <s v="medium"/>
    <n v="1231.1500000000001"/>
    <n v="161.6"/>
    <d v="2013-03-12T00:00:00"/>
    <n v="1069.5500000000002"/>
    <s v="F"/>
    <n v="83"/>
    <d v="1961-10-29T00:00:00"/>
    <n v="58.720112487316079"/>
    <s v="VP Marketing"/>
    <s v="Property"/>
    <s v="Affluent Customer"/>
    <s v="N"/>
    <s v="Yes"/>
    <n v="12"/>
    <m/>
  </r>
  <r>
    <n v="12476"/>
    <n v="41"/>
    <x v="894"/>
    <d v="2017-03-24T00:00:00"/>
    <n v="281"/>
    <b v="1"/>
    <s v="Approved"/>
    <s v="Solex"/>
    <s v="Road"/>
    <s v="medium"/>
    <s v="medium"/>
    <n v="416.98"/>
    <n v="312.74"/>
    <d v="1993-07-15T00:00:00"/>
    <n v="104.24000000000001"/>
    <s v="F"/>
    <n v="62"/>
    <d v="1970-12-04T00:00:00"/>
    <n v="49.616002898274985"/>
    <s v="Assistant Manager"/>
    <s v="Manufacturing"/>
    <s v="Mass Customer"/>
    <s v="N"/>
    <s v="No"/>
    <n v="10"/>
    <m/>
  </r>
  <r>
    <n v="12609"/>
    <n v="39"/>
    <x v="2209"/>
    <d v="2017-03-24T00:00:00"/>
    <n v="281"/>
    <b v="0"/>
    <s v="Approved"/>
    <s v="Giant Bicycles"/>
    <s v="Standard"/>
    <s v="medium"/>
    <s v="large"/>
    <n v="1812.75"/>
    <n v="582.48"/>
    <d v="2006-10-01T00:00:00"/>
    <n v="1230.27"/>
    <s v="F"/>
    <n v="27"/>
    <d v="1988-07-04T00:00:00"/>
    <n v="32.021482350329777"/>
    <s v="Teacher"/>
    <s v="Financial Services"/>
    <s v="Mass Customer"/>
    <s v="N"/>
    <s v="Yes"/>
    <n v="13"/>
    <m/>
  </r>
  <r>
    <n v="12850"/>
    <n v="88"/>
    <x v="260"/>
    <d v="2017-03-24T00:00:00"/>
    <n v="281"/>
    <b v="1"/>
    <s v="Approved"/>
    <s v="Norco Bicycles"/>
    <s v="Standard"/>
    <s v="medium"/>
    <s v="medium"/>
    <n v="1198.46"/>
    <n v="381.1"/>
    <d v="1998-12-16T00:00:00"/>
    <n v="817.36"/>
    <s v="F"/>
    <n v="89"/>
    <d v="1968-10-07T00:00:00"/>
    <n v="51.77490700786403"/>
    <s v="Social Worker"/>
    <s v="Health"/>
    <s v="Mass Customer"/>
    <s v="N"/>
    <s v="No"/>
    <n v="13"/>
    <m/>
  </r>
  <r>
    <n v="13411"/>
    <n v="22"/>
    <x v="2094"/>
    <d v="2017-03-24T00:00:00"/>
    <n v="281"/>
    <b v="1"/>
    <s v="Approved"/>
    <s v="WeareA2B"/>
    <s v="Standard"/>
    <s v="medium"/>
    <s v="medium"/>
    <n v="60.34"/>
    <n v="45.26"/>
    <d v="1991-11-10T00:00:00"/>
    <n v="15.080000000000005"/>
    <s v="M"/>
    <n v="5"/>
    <d v="1955-11-30T00:00:00"/>
    <n v="64.637920706494157"/>
    <n v="0"/>
    <s v="Retail"/>
    <s v="Mass Customer"/>
    <s v="N"/>
    <s v="Yes"/>
    <n v="8"/>
    <m/>
  </r>
  <r>
    <n v="13457"/>
    <n v="7"/>
    <x v="2734"/>
    <d v="2017-03-24T00:00:00"/>
    <n v="281"/>
    <b v="1"/>
    <s v="Approved"/>
    <s v="Giant Bicycles"/>
    <s v="Standard"/>
    <s v="medium"/>
    <s v="small"/>
    <n v="1311.44"/>
    <n v="1167.18"/>
    <d v="1999-07-20T00:00:00"/>
    <n v="144.26"/>
    <s v="F"/>
    <n v="4"/>
    <d v="1983-10-29T00:00:00"/>
    <n v="36.706413857179093"/>
    <n v="0"/>
    <s v="Manufacturing"/>
    <s v="High Net Worth"/>
    <s v="N"/>
    <s v="Yes"/>
    <n v="7"/>
    <m/>
  </r>
  <r>
    <n v="13465"/>
    <n v="46"/>
    <x v="1797"/>
    <d v="2017-03-24T00:00:00"/>
    <n v="281"/>
    <b v="1"/>
    <s v="Approved"/>
    <s v="OHM Cycles"/>
    <s v="Standard"/>
    <s v="low"/>
    <s v="medium"/>
    <n v="1793.43"/>
    <n v="248.82"/>
    <d v="1999-07-20T00:00:00"/>
    <n v="1544.6100000000001"/>
    <s v="M"/>
    <n v="60"/>
    <d v="1976-08-18T00:00:00"/>
    <n v="43.906413857179096"/>
    <n v="0"/>
    <s v="n/a"/>
    <s v="High Net Worth"/>
    <s v="N"/>
    <s v="No"/>
    <n v="4"/>
    <m/>
  </r>
  <r>
    <n v="13757"/>
    <n v="96"/>
    <x v="743"/>
    <d v="2017-03-24T00:00:00"/>
    <n v="281"/>
    <b v="0"/>
    <s v="Approved"/>
    <s v="WeareA2B"/>
    <s v="Road"/>
    <s v="low"/>
    <s v="small"/>
    <n v="1172.78"/>
    <n v="1043.77"/>
    <d v="2002-10-10T00:00:00"/>
    <n v="129.01"/>
    <s v="F"/>
    <n v="40"/>
    <d v="1972-12-05T00:00:00"/>
    <n v="47.610523446220192"/>
    <s v="Quality Control Specialist"/>
    <s v="Health"/>
    <s v="Affluent Customer"/>
    <s v="N"/>
    <s v="No"/>
    <n v="8"/>
    <m/>
  </r>
  <r>
    <n v="14010"/>
    <n v="99"/>
    <x v="1424"/>
    <d v="2017-03-24T00:00:00"/>
    <n v="281"/>
    <b v="0"/>
    <s v="Approved"/>
    <s v="OHM Cycles"/>
    <s v="Standard"/>
    <s v="medium"/>
    <s v="medium"/>
    <n v="1227.3399999999999"/>
    <n v="770.89"/>
    <d v="1994-08-10T00:00:00"/>
    <n v="456.44999999999993"/>
    <s v="F"/>
    <n v="1"/>
    <d v="1974-03-17T00:00:00"/>
    <n v="46.331071391425674"/>
    <s v="Financial Analyst"/>
    <s v="Financial Services"/>
    <s v="Mass Customer"/>
    <s v="N"/>
    <s v="No"/>
    <n v="11"/>
    <m/>
  </r>
  <r>
    <n v="14100"/>
    <n v="75"/>
    <x v="2345"/>
    <d v="2017-03-24T00:00:00"/>
    <n v="281"/>
    <b v="0"/>
    <s v="Approved"/>
    <s v="Giant Bicycles"/>
    <s v="Touring"/>
    <s v="medium"/>
    <s v="large"/>
    <n v="1873.97"/>
    <n v="863.95"/>
    <d v="2006-05-22T00:00:00"/>
    <n v="1010.02"/>
    <s v="F"/>
    <n v="76"/>
    <d v="1957-08-14T00:00:00"/>
    <n v="62.931071391425668"/>
    <s v="Recruiter"/>
    <s v="Property"/>
    <s v="Affluent Customer"/>
    <s v="N"/>
    <s v="No"/>
    <n v="13"/>
    <m/>
  </r>
  <r>
    <n v="14291"/>
    <n v="33"/>
    <x v="1231"/>
    <d v="2017-03-24T00:00:00"/>
    <n v="281"/>
    <b v="0"/>
    <s v="Approved"/>
    <s v="Giant Bicycles"/>
    <s v="Standard"/>
    <s v="medium"/>
    <s v="small"/>
    <n v="1311.44"/>
    <n v="1167.18"/>
    <d v="1992-10-11T00:00:00"/>
    <n v="144.26"/>
    <s v="M"/>
    <n v="34"/>
    <d v="1954-10-08T00:00:00"/>
    <n v="65.783126185946216"/>
    <n v="0"/>
    <s v="Financial Services"/>
    <s v="Mass Customer"/>
    <s v="N"/>
    <s v="No"/>
    <n v="10"/>
    <m/>
  </r>
  <r>
    <n v="14565"/>
    <n v="91"/>
    <x v="1132"/>
    <d v="2017-03-24T00:00:00"/>
    <n v="281"/>
    <b v="1"/>
    <s v="Approved"/>
    <s v="Solex"/>
    <s v="Standard"/>
    <s v="medium"/>
    <s v="medium"/>
    <n v="100.35"/>
    <n v="75.260000000000005"/>
    <d v="1999-07-26T00:00:00"/>
    <n v="25.089999999999989"/>
    <s v="F"/>
    <n v="68"/>
    <d v="1998-05-21T00:00:00"/>
    <n v="22.136550843480464"/>
    <s v="Technical Writer"/>
    <s v="Manufacturing"/>
    <s v="Affluent Customer"/>
    <s v="N"/>
    <s v="No"/>
    <n v="3"/>
    <m/>
  </r>
  <r>
    <n v="14627"/>
    <n v="87"/>
    <x v="3050"/>
    <d v="2017-03-24T00:00:00"/>
    <n v="281"/>
    <b v="0"/>
    <s v="Approved"/>
    <s v="Giant Bicycles"/>
    <s v="Standard"/>
    <s v="high"/>
    <s v="medium"/>
    <n v="1179"/>
    <n v="707.4"/>
    <d v="1997-08-25T00:00:00"/>
    <n v="471.6"/>
    <s v="M"/>
    <n v="86"/>
    <d v="1964-05-05T00:00:00"/>
    <n v="56.202304268138001"/>
    <s v="Account Executive"/>
    <s v="Manufacturing"/>
    <s v="Affluent Customer"/>
    <s v="N"/>
    <s v="No"/>
    <n v="10"/>
    <m/>
  </r>
  <r>
    <n v="14770"/>
    <n v="76"/>
    <x v="578"/>
    <d v="2017-03-24T00:00:00"/>
    <n v="281"/>
    <b v="0"/>
    <s v="Approved"/>
    <s v="WeareA2B"/>
    <s v="Standard"/>
    <s v="low"/>
    <s v="medium"/>
    <n v="642.30999999999995"/>
    <n v="513.85"/>
    <d v="2014-10-10T00:00:00"/>
    <n v="128.45999999999992"/>
    <s v="F"/>
    <n v="46"/>
    <d v="1977-12-16T00:00:00"/>
    <n v="42.577646733891427"/>
    <s v="Business Systems Development Analyst"/>
    <s v="Telecommunications"/>
    <s v="Mass Customer"/>
    <s v="N"/>
    <s v="No"/>
    <n v="10"/>
    <m/>
  </r>
  <r>
    <n v="15126"/>
    <n v="19"/>
    <x v="3388"/>
    <d v="2017-03-24T00:00:00"/>
    <n v="281"/>
    <b v="0"/>
    <s v="Approved"/>
    <s v="OHM Cycles"/>
    <s v="Road"/>
    <s v="high"/>
    <s v="large"/>
    <n v="12.01"/>
    <n v="7.21"/>
    <d v="2009-03-08T00:00:00"/>
    <n v="4.8"/>
    <s v="M"/>
    <n v="72"/>
    <d v="1983-02-27T00:00:00"/>
    <n v="37.374907007864024"/>
    <s v="Paralegal"/>
    <s v="Financial Services"/>
    <s v="Affluent Customer"/>
    <s v="N"/>
    <s v="No"/>
    <n v="10"/>
    <m/>
  </r>
  <r>
    <n v="15188"/>
    <n v="82"/>
    <x v="2834"/>
    <d v="2017-03-24T00:00:00"/>
    <n v="281"/>
    <b v="0"/>
    <s v="Approved"/>
    <s v="Norco Bicycles"/>
    <s v="Standard"/>
    <s v="high"/>
    <s v="medium"/>
    <n v="1148.6400000000001"/>
    <n v="689.18"/>
    <d v="2002-08-31T00:00:00"/>
    <n v="459.46000000000015"/>
    <s v="M"/>
    <n v="61"/>
    <d v="1954-01-20T00:00:00"/>
    <n v="66.498194679096898"/>
    <s v="Recruiting Manager"/>
    <s v="Property"/>
    <s v="Mass Customer"/>
    <s v="N"/>
    <s v="Yes"/>
    <n v="15"/>
    <m/>
  </r>
  <r>
    <n v="15387"/>
    <n v="82"/>
    <x v="3471"/>
    <d v="2017-03-24T00:00:00"/>
    <n v="281"/>
    <b v="1"/>
    <s v="Approved"/>
    <s v="Giant Bicycles"/>
    <s v="Road"/>
    <s v="medium"/>
    <s v="medium"/>
    <n v="1538.99"/>
    <n v="829.65"/>
    <d v="2016-11-22T00:00:00"/>
    <n v="709.34"/>
    <s v="M"/>
    <n v="43"/>
    <d v="1985-08-12T00:00:00"/>
    <n v="34.917372761288682"/>
    <s v="Electrical Engineer"/>
    <s v="Manufacturing"/>
    <s v="High Net Worth"/>
    <s v="N"/>
    <s v="Yes"/>
    <n v="3"/>
    <m/>
  </r>
  <r>
    <n v="15492"/>
    <n v="83"/>
    <x v="1814"/>
    <d v="2017-03-24T00:00:00"/>
    <n v="281"/>
    <b v="1"/>
    <s v="Approved"/>
    <s v="Solex"/>
    <s v="Touring"/>
    <s v="medium"/>
    <s v="large"/>
    <n v="2083.94"/>
    <n v="675.03"/>
    <d v="2004-08-07T00:00:00"/>
    <n v="1408.91"/>
    <s v="M"/>
    <n v="68"/>
    <d v="1985-04-12T00:00:00"/>
    <n v="35.251619336631151"/>
    <n v="0"/>
    <s v="IT"/>
    <s v="Mass Customer"/>
    <s v="N"/>
    <s v="Yes"/>
    <n v="7"/>
    <m/>
  </r>
  <r>
    <n v="15771"/>
    <n v="35"/>
    <x v="2916"/>
    <d v="2017-03-24T00:00:00"/>
    <n v="281"/>
    <b v="1"/>
    <s v="Approved"/>
    <s v="Giant Bicycles"/>
    <s v="Standard"/>
    <s v="medium"/>
    <s v="medium"/>
    <n v="1403.5"/>
    <n v="954.82"/>
    <d v="1991-11-07T00:00:00"/>
    <n v="448.67999999999995"/>
    <s v="M"/>
    <n v="3"/>
    <d v="1968-05-22T00:00:00"/>
    <n v="52.15298919964485"/>
    <s v="Web Developer I"/>
    <s v="n/a"/>
    <s v="High Net Worth"/>
    <s v="N"/>
    <s v="Yes"/>
    <n v="19"/>
    <m/>
  </r>
  <r>
    <n v="15969"/>
    <n v="45"/>
    <x v="2372"/>
    <d v="2017-03-24T00:00:00"/>
    <n v="281"/>
    <b v="1"/>
    <s v="Approved"/>
    <s v="Trek Bicycles"/>
    <s v="Road"/>
    <s v="low"/>
    <s v="medium"/>
    <n v="980.37"/>
    <n v="234.43"/>
    <d v="2007-08-04T00:00:00"/>
    <n v="745.94"/>
    <s v="F"/>
    <n v="71"/>
    <d v="1978-02-01T00:00:00"/>
    <n v="42.448879610603754"/>
    <s v="Chemical Engineer"/>
    <s v="Manufacturing"/>
    <s v="High Net Worth"/>
    <s v="N"/>
    <s v="Yes"/>
    <n v="7"/>
    <m/>
  </r>
  <r>
    <n v="16332"/>
    <n v="78"/>
    <x v="110"/>
    <d v="2017-03-24T00:00:00"/>
    <n v="281"/>
    <b v="0"/>
    <s v="Approved"/>
    <s v="Giant Bicycles"/>
    <s v="Standard"/>
    <s v="medium"/>
    <s v="large"/>
    <n v="1765.3"/>
    <n v="709.48"/>
    <d v="2004-07-25T00:00:00"/>
    <n v="1055.82"/>
    <s v="M"/>
    <n v="78"/>
    <d v="1983-04-06T00:00:00"/>
    <n v="37.27079741882293"/>
    <s v="Speech Pathologist"/>
    <s v="Retail"/>
    <s v="Mass Customer"/>
    <s v="N"/>
    <s v="No"/>
    <n v="6"/>
    <m/>
  </r>
  <r>
    <n v="16391"/>
    <n v="29"/>
    <x v="1606"/>
    <d v="2017-03-24T00:00:00"/>
    <n v="281"/>
    <b v="0"/>
    <s v="Approved"/>
    <s v="WeareA2B"/>
    <s v="Standard"/>
    <s v="medium"/>
    <s v="medium"/>
    <n v="1065.03"/>
    <n v="230.09"/>
    <d v="2000-11-03T00:00:00"/>
    <n v="834.93999999999994"/>
    <s v="M"/>
    <n v="68"/>
    <d v="1986-12-29T00:00:00"/>
    <n v="33.536550843480462"/>
    <n v="0"/>
    <s v="Retail"/>
    <s v="High Net Worth"/>
    <s v="N"/>
    <s v="No"/>
    <n v="1"/>
    <m/>
  </r>
  <r>
    <n v="16486"/>
    <n v="4"/>
    <x v="243"/>
    <d v="2017-03-24T00:00:00"/>
    <n v="281"/>
    <b v="0"/>
    <s v="Approved"/>
    <s v="Giant Bicycles"/>
    <s v="Standard"/>
    <s v="high"/>
    <s v="medium"/>
    <n v="1129.1300000000001"/>
    <n v="677.48"/>
    <d v="1995-12-19T00:00:00"/>
    <n v="451.65000000000009"/>
    <s v="M"/>
    <n v="92"/>
    <d v="1998-12-25T00:00:00"/>
    <n v="21.539290569507862"/>
    <s v="Recruiting Manager"/>
    <s v="Financial Services"/>
    <s v="Mass Customer"/>
    <s v="N"/>
    <s v="Yes"/>
    <n v="1"/>
    <m/>
  </r>
  <r>
    <n v="16669"/>
    <n v="32"/>
    <x v="528"/>
    <d v="2017-03-24T00:00:00"/>
    <n v="281"/>
    <b v="1"/>
    <s v="Approved"/>
    <s v="Giant Bicycles"/>
    <s v="Standard"/>
    <s v="high"/>
    <s v="medium"/>
    <n v="1179"/>
    <n v="707.4"/>
    <d v="2003-09-10T00:00:00"/>
    <n v="471.6"/>
    <s v="U"/>
    <n v="84"/>
    <d v="1899-12-30T00:00:00"/>
    <n v="0"/>
    <n v="0"/>
    <s v="IT"/>
    <s v="High Net Worth"/>
    <s v="N"/>
    <s v="Yes"/>
    <n v="0"/>
    <m/>
  </r>
  <r>
    <n v="16814"/>
    <n v="47"/>
    <x v="664"/>
    <d v="2017-03-24T00:00:00"/>
    <n v="281"/>
    <b v="0"/>
    <s v="Approved"/>
    <s v="Trek Bicycles"/>
    <s v="Road"/>
    <s v="low"/>
    <s v="small"/>
    <n v="1720.7"/>
    <n v="1531.42"/>
    <d v="2012-06-04T00:00:00"/>
    <n v="189.27999999999997"/>
    <s v="F"/>
    <n v="98"/>
    <d v="1969-08-31T00:00:00"/>
    <n v="50.876276870877724"/>
    <s v="Product Engineer"/>
    <s v="n/a"/>
    <s v="Mass Customer"/>
    <s v="N"/>
    <s v="Yes"/>
    <n v="15"/>
    <m/>
  </r>
  <r>
    <n v="16931"/>
    <n v="38"/>
    <x v="1102"/>
    <d v="2017-03-24T00:00:00"/>
    <n v="281"/>
    <b v="1"/>
    <s v="Approved"/>
    <s v="Trek Bicycles"/>
    <s v="Standard"/>
    <s v="medium"/>
    <s v="large"/>
    <n v="2091.4699999999998"/>
    <n v="388.92"/>
    <d v="1993-05-26T00:00:00"/>
    <n v="1702.5499999999997"/>
    <s v="F"/>
    <n v="15"/>
    <d v="1964-08-14T00:00:00"/>
    <n v="55.925591939370875"/>
    <s v="General Manager"/>
    <s v="n/a"/>
    <s v="High Net Worth"/>
    <s v="N"/>
    <s v="No"/>
    <n v="4"/>
    <m/>
  </r>
  <r>
    <n v="17736"/>
    <n v="41"/>
    <x v="1213"/>
    <d v="2017-03-24T00:00:00"/>
    <n v="281"/>
    <b v="1"/>
    <s v="Approved"/>
    <s v="Solex"/>
    <s v="Road"/>
    <s v="medium"/>
    <s v="medium"/>
    <n v="416.98"/>
    <n v="312.74"/>
    <d v="1997-05-10T00:00:00"/>
    <n v="104.24000000000001"/>
    <s v="F"/>
    <n v="59"/>
    <d v="1985-12-19T00:00:00"/>
    <n v="34.563948103754434"/>
    <n v="0"/>
    <s v="n/a"/>
    <s v="Mass Customer"/>
    <s v="N"/>
    <s v="No"/>
    <n v="11"/>
    <m/>
  </r>
  <r>
    <n v="17971"/>
    <n v="2"/>
    <x v="142"/>
    <d v="2017-03-24T00:00:00"/>
    <n v="281"/>
    <b v="1"/>
    <s v="Approved"/>
    <s v="Solex"/>
    <s v="Standard"/>
    <s v="medium"/>
    <s v="medium"/>
    <n v="71.489999999999995"/>
    <n v="53.62"/>
    <d v="2012-12-02T00:00:00"/>
    <n v="17.869999999999997"/>
    <s v="F"/>
    <n v="81"/>
    <d v="1996-11-06T00:00:00"/>
    <n v="23.673537144850329"/>
    <s v="Community Outreach Specialist"/>
    <s v="Retail"/>
    <s v="Mass Customer"/>
    <s v="N"/>
    <s v="No"/>
    <n v="5"/>
    <m/>
  </r>
  <r>
    <n v="18070"/>
    <n v="97"/>
    <x v="2372"/>
    <d v="2017-03-24T00:00:00"/>
    <n v="281"/>
    <b v="0"/>
    <s v="Approved"/>
    <s v="OHM Cycles"/>
    <s v="Road"/>
    <s v="medium"/>
    <s v="medium"/>
    <n v="742.54"/>
    <n v="667.4"/>
    <d v="1996-11-09T00:00:00"/>
    <n v="75.139999999999986"/>
    <s v="F"/>
    <n v="71"/>
    <d v="1978-02-01T00:00:00"/>
    <n v="42.448879610603754"/>
    <s v="Chemical Engineer"/>
    <s v="Manufacturing"/>
    <s v="High Net Worth"/>
    <s v="N"/>
    <s v="Yes"/>
    <n v="7"/>
    <m/>
  </r>
  <r>
    <n v="18740"/>
    <n v="55"/>
    <x v="969"/>
    <d v="2017-03-24T00:00:00"/>
    <n v="281"/>
    <b v="0"/>
    <s v="Approved"/>
    <s v="Trek Bicycles"/>
    <s v="Road"/>
    <s v="medium"/>
    <s v="large"/>
    <n v="1894.19"/>
    <n v="598.76"/>
    <d v="1991-11-07T00:00:00"/>
    <n v="1295.43"/>
    <s v="F"/>
    <n v="73"/>
    <d v="1969-06-03T00:00:00"/>
    <n v="51.120112487316078"/>
    <s v="Assistant Manager"/>
    <s v="Manufacturing"/>
    <s v="Mass Customer"/>
    <s v="N"/>
    <s v="Yes"/>
    <n v="5"/>
    <m/>
  </r>
  <r>
    <n v="19401"/>
    <n v="20"/>
    <x v="1256"/>
    <d v="2017-03-24T00:00:00"/>
    <n v="281"/>
    <b v="0"/>
    <s v="Approved"/>
    <s v="Trek Bicycles"/>
    <s v="Standard"/>
    <s v="medium"/>
    <s v="small"/>
    <n v="1775.81"/>
    <n v="1580.47"/>
    <d v="2010-05-05T00:00:00"/>
    <n v="195.33999999999992"/>
    <s v="F"/>
    <n v="17"/>
    <d v="1984-09-07T00:00:00"/>
    <n v="35.846139884576353"/>
    <s v="Budget/Accounting Analyst IV"/>
    <s v="Entertainment"/>
    <s v="Mass Customer"/>
    <s v="N"/>
    <s v="No"/>
    <n v="7"/>
    <m/>
  </r>
  <r>
    <n v="277"/>
    <n v="18"/>
    <x v="1097"/>
    <d v="2017-03-23T00:00:00"/>
    <n v="282"/>
    <b v="0"/>
    <s v="Approved"/>
    <s v="Norco Bicycles"/>
    <s v="Standard"/>
    <s v="high"/>
    <s v="medium"/>
    <n v="1148.6400000000001"/>
    <n v="689.18"/>
    <d v="1998-12-16T00:00:00"/>
    <n v="459.46000000000015"/>
    <s v="F"/>
    <n v="26"/>
    <d v="1977-06-30T00:00:00"/>
    <n v="43.040660432521562"/>
    <s v="Software Test Engineer III"/>
    <s v="Manufacturing"/>
    <s v="High Net Worth"/>
    <s v="N"/>
    <s v="Yes"/>
    <n v="11"/>
    <m/>
  </r>
  <r>
    <n v="538"/>
    <n v="74"/>
    <x v="1491"/>
    <d v="2017-03-23T00:00:00"/>
    <n v="282"/>
    <b v="0"/>
    <s v="Approved"/>
    <s v="WeareA2B"/>
    <s v="Standard"/>
    <s v="medium"/>
    <s v="medium"/>
    <n v="1762.96"/>
    <n v="950.52"/>
    <d v="1997-02-09T00:00:00"/>
    <n v="812.44"/>
    <s v="M"/>
    <n v="0"/>
    <d v="1976-01-14T00:00:00"/>
    <n v="44.500934405124298"/>
    <s v="Nuclear Power Engineer"/>
    <s v="Manufacturing"/>
    <s v="High Net Worth"/>
    <s v="N"/>
    <s v="Yes"/>
    <n v="11"/>
    <m/>
  </r>
  <r>
    <n v="605"/>
    <n v="0"/>
    <x v="3075"/>
    <d v="2017-03-23T00:00:00"/>
    <n v="282"/>
    <b v="0"/>
    <s v="Approved"/>
    <s v="OHM Cycles"/>
    <s v="Standard"/>
    <s v="high"/>
    <s v="medium"/>
    <n v="227.88"/>
    <n v="136.72999999999999"/>
    <d v="2011-04-16T00:00:00"/>
    <n v="91.15"/>
    <s v="F"/>
    <n v="37"/>
    <d v="1994-12-09T00:00:00"/>
    <n v="25.585865911973617"/>
    <s v="Accountant I"/>
    <s v="IT"/>
    <s v="High Net Worth"/>
    <s v="N"/>
    <s v="Yes"/>
    <n v="7"/>
    <m/>
  </r>
  <r>
    <n v="1594"/>
    <n v="98"/>
    <x v="652"/>
    <d v="2017-03-23T00:00:00"/>
    <n v="282"/>
    <b v="1"/>
    <s v="Approved"/>
    <s v="Trek Bicycles"/>
    <s v="Standard"/>
    <s v="high"/>
    <s v="medium"/>
    <n v="358.39"/>
    <n v="215.03"/>
    <d v="1994-08-10T00:00:00"/>
    <n v="143.35999999999999"/>
    <s v="F"/>
    <n v="46"/>
    <d v="1971-11-30T00:00:00"/>
    <n v="48.626961802384578"/>
    <s v="Teacher"/>
    <s v="n/a"/>
    <s v="Affluent Customer"/>
    <s v="N"/>
    <s v="Yes"/>
    <n v="4"/>
    <m/>
  </r>
  <r>
    <n v="2082"/>
    <n v="19"/>
    <x v="634"/>
    <d v="2017-03-23T00:00:00"/>
    <n v="282"/>
    <b v="0"/>
    <s v="Approved"/>
    <s v="OHM Cycles"/>
    <s v="Road"/>
    <s v="high"/>
    <s v="large"/>
    <n v="12.01"/>
    <n v="7.21"/>
    <d v="2009-03-08T00:00:00"/>
    <n v="4.8"/>
    <s v="F"/>
    <n v="86"/>
    <d v="1962-03-06T00:00:00"/>
    <n v="58.369427555809231"/>
    <s v="Dental Hygienist"/>
    <s v="Health"/>
    <s v="Mass Customer"/>
    <s v="N"/>
    <s v="No"/>
    <n v="17"/>
    <m/>
  </r>
  <r>
    <n v="2129"/>
    <n v="34"/>
    <x v="3343"/>
    <d v="2017-03-23T00:00:00"/>
    <n v="282"/>
    <b v="1"/>
    <s v="Approved"/>
    <s v="WeareA2B"/>
    <s v="Standard"/>
    <s v="medium"/>
    <s v="medium"/>
    <n v="1231.1500000000001"/>
    <n v="161.6"/>
    <d v="2004-08-17T00:00:00"/>
    <n v="1069.5500000000002"/>
    <s v="F"/>
    <n v="84"/>
    <d v="1977-03-31T00:00:00"/>
    <n v="43.289975501014709"/>
    <s v="Director of Sales"/>
    <s v="Financial Services"/>
    <s v="High Net Worth"/>
    <s v="N"/>
    <s v="No"/>
    <n v="12"/>
    <m/>
  </r>
  <r>
    <n v="2288"/>
    <n v="84"/>
    <x v="58"/>
    <d v="2017-03-23T00:00:00"/>
    <n v="282"/>
    <b v="1"/>
    <s v="Approved"/>
    <s v="Trek Bicycles"/>
    <s v="Road"/>
    <s v="medium"/>
    <s v="medium"/>
    <n v="290.62"/>
    <n v="215.14"/>
    <d v="2004-12-18T00:00:00"/>
    <n v="75.480000000000018"/>
    <s v="M"/>
    <n v="65"/>
    <d v="1959-10-14T00:00:00"/>
    <n v="60.763948103754437"/>
    <s v="Product Engineer"/>
    <s v="Entertainment"/>
    <s v="Mass Customer"/>
    <s v="N"/>
    <s v="No"/>
    <n v="12"/>
    <m/>
  </r>
  <r>
    <n v="2830"/>
    <n v="23"/>
    <x v="2029"/>
    <d v="2017-03-23T00:00:00"/>
    <n v="282"/>
    <b v="0"/>
    <s v="Approved"/>
    <s v="Norco Bicycles"/>
    <s v="Standard"/>
    <s v="medium"/>
    <s v="medium"/>
    <n v="1198.46"/>
    <n v="381.1"/>
    <d v="1998-12-16T00:00:00"/>
    <n v="817.36"/>
    <s v="M"/>
    <n v="33"/>
    <d v="1969-11-29T00:00:00"/>
    <n v="50.629701528411971"/>
    <s v="Software Test Engineer I"/>
    <s v="Health"/>
    <s v="High Net Worth"/>
    <s v="N"/>
    <s v="No"/>
    <n v="14"/>
    <m/>
  </r>
  <r>
    <n v="3100"/>
    <n v="97"/>
    <x v="1944"/>
    <d v="2017-03-23T00:00:00"/>
    <n v="282"/>
    <b v="1"/>
    <s v="Approved"/>
    <s v="Solex"/>
    <s v="Standard"/>
    <s v="medium"/>
    <s v="large"/>
    <n v="202.62"/>
    <n v="151.96"/>
    <d v="1994-08-10T00:00:00"/>
    <n v="50.66"/>
    <s v="F"/>
    <n v="13"/>
    <d v="1960-07-28T00:00:00"/>
    <n v="59.974907007864026"/>
    <s v="Dental Hygienist"/>
    <s v="Health"/>
    <s v="Affluent Customer"/>
    <s v="N"/>
    <s v="Yes"/>
    <n v="7"/>
    <m/>
  </r>
  <r>
    <n v="3238"/>
    <n v="67"/>
    <x v="864"/>
    <d v="2017-03-23T00:00:00"/>
    <n v="282"/>
    <b v="1"/>
    <s v="Approved"/>
    <s v="Solex"/>
    <s v="Standard"/>
    <s v="medium"/>
    <s v="large"/>
    <n v="1071.23"/>
    <n v="380.74"/>
    <d v="1996-04-05T00:00:00"/>
    <n v="690.49"/>
    <s v="U"/>
    <n v="32"/>
    <d v="1899-12-30T00:00:00"/>
    <n v="0"/>
    <s v="Office Assistant IV"/>
    <s v="IT"/>
    <s v="High Net Worth"/>
    <s v="N"/>
    <s v="No"/>
    <n v="0"/>
    <m/>
  </r>
  <r>
    <n v="4139"/>
    <n v="42"/>
    <x v="2428"/>
    <d v="2017-03-23T00:00:00"/>
    <n v="282"/>
    <b v="0"/>
    <s v="Approved"/>
    <s v="OHM Cycles"/>
    <s v="Road"/>
    <s v="medium"/>
    <s v="small"/>
    <n v="1810"/>
    <n v="1610.9"/>
    <d v="2008-03-19T00:00:00"/>
    <n v="199.09999999999991"/>
    <s v="F"/>
    <n v="32"/>
    <d v="1995-03-23T00:00:00"/>
    <n v="25.300934405124302"/>
    <s v="Financial Advisor"/>
    <s v="Financial Services"/>
    <s v="Mass Customer"/>
    <s v="N"/>
    <s v="No"/>
    <n v="1"/>
    <m/>
  </r>
  <r>
    <n v="4625"/>
    <n v="48"/>
    <x v="2929"/>
    <d v="2017-03-23T00:00:00"/>
    <n v="282"/>
    <b v="1"/>
    <s v="Approved"/>
    <s v="WeareA2B"/>
    <s v="Standard"/>
    <s v="medium"/>
    <s v="medium"/>
    <n v="1762.96"/>
    <n v="950.52"/>
    <d v="2012-09-15T00:00:00"/>
    <n v="812.44"/>
    <s v="M"/>
    <n v="96"/>
    <d v="1984-09-08T00:00:00"/>
    <n v="35.84340015854896"/>
    <s v="Recruiting Manager"/>
    <s v="n/a"/>
    <s v="Mass Customer"/>
    <s v="N"/>
    <s v="Yes"/>
    <n v="4"/>
    <m/>
  </r>
  <r>
    <n v="5150"/>
    <n v="93"/>
    <x v="440"/>
    <d v="2017-03-23T00:00:00"/>
    <n v="282"/>
    <b v="1"/>
    <s v="Approved"/>
    <s v="OHM Cycles"/>
    <s v="Standard"/>
    <s v="high"/>
    <s v="medium"/>
    <n v="1458.17"/>
    <n v="874.9"/>
    <d v="2006-02-02T00:00:00"/>
    <n v="583.2700000000001"/>
    <s v="M"/>
    <n v="83"/>
    <d v="1975-12-29T00:00:00"/>
    <n v="44.544770021562655"/>
    <s v="Nurse Practicioner"/>
    <s v="Manufacturing"/>
    <s v="High Net Worth"/>
    <s v="N"/>
    <s v="No"/>
    <n v="11"/>
    <m/>
  </r>
  <r>
    <n v="15446"/>
    <n v="23"/>
    <x v="2954"/>
    <d v="2017-08-24T00:00:00"/>
    <m/>
    <m/>
    <s v="Approved"/>
    <s v="Norco Bicycles"/>
    <s v="Mountain"/>
    <s v="low"/>
    <s v="small"/>
    <n v="688.63"/>
    <n v="612.88"/>
    <n v="39031"/>
    <m/>
    <m/>
    <m/>
    <m/>
    <m/>
    <m/>
    <m/>
    <m/>
    <m/>
    <m/>
    <m/>
    <m/>
  </r>
  <r>
    <n v="5278"/>
    <n v="45"/>
    <x v="2427"/>
    <d v="2017-03-23T00:00:00"/>
    <n v="282"/>
    <b v="1"/>
    <s v="Approved"/>
    <s v="Solex"/>
    <s v="Standard"/>
    <s v="medium"/>
    <s v="medium"/>
    <n v="441.49"/>
    <n v="84.99"/>
    <d v="1993-04-12T00:00:00"/>
    <n v="356.5"/>
    <s v="M"/>
    <n v="33"/>
    <d v="1962-12-19T00:00:00"/>
    <n v="57.58038645991882"/>
    <n v="0"/>
    <s v="Health"/>
    <s v="Mass Customer"/>
    <s v="N"/>
    <s v="No"/>
    <n v="20"/>
    <m/>
  </r>
  <r>
    <n v="5332"/>
    <n v="34"/>
    <x v="2051"/>
    <d v="2017-03-23T00:00:00"/>
    <n v="282"/>
    <b v="1"/>
    <s v="Approved"/>
    <s v="Norco Bicycles"/>
    <s v="Road"/>
    <s v="high"/>
    <s v="large"/>
    <n v="774.53"/>
    <n v="464.72"/>
    <d v="2003-03-18T00:00:00"/>
    <n v="309.80999999999995"/>
    <s v="F"/>
    <n v="43"/>
    <d v="1985-02-14T00:00:00"/>
    <n v="35.407783720192796"/>
    <s v="Health Coach II"/>
    <s v="Retail"/>
    <s v="Mass Customer"/>
    <s v="N"/>
    <s v="No"/>
    <n v="21"/>
    <m/>
  </r>
  <r>
    <n v="5810"/>
    <n v="43"/>
    <x v="3274"/>
    <d v="2017-03-23T00:00:00"/>
    <n v="282"/>
    <b v="1"/>
    <s v="Approved"/>
    <s v="Norco Bicycles"/>
    <s v="Standard"/>
    <s v="medium"/>
    <s v="medium"/>
    <n v="1555.58"/>
    <n v="818.01"/>
    <d v="2003-09-09T00:00:00"/>
    <n v="737.56999999999994"/>
    <s v="F"/>
    <n v="35"/>
    <d v="1981-04-15T00:00:00"/>
    <n v="39.246139884576358"/>
    <s v="Computer Systems Analyst IV"/>
    <s v="Manufacturing"/>
    <s v="High Net Worth"/>
    <s v="N"/>
    <s v="No"/>
    <n v="4"/>
    <m/>
  </r>
  <r>
    <n v="6219"/>
    <n v="64"/>
    <x v="2314"/>
    <d v="2017-03-23T00:00:00"/>
    <n v="282"/>
    <b v="1"/>
    <s v="Approved"/>
    <s v="Trek Bicycles"/>
    <s v="Standard"/>
    <s v="medium"/>
    <s v="large"/>
    <n v="1469.44"/>
    <n v="596.54999999999995"/>
    <d v="2012-05-18T00:00:00"/>
    <n v="872.8900000000001"/>
    <s v="F"/>
    <n v="31"/>
    <d v="1970-02-14T00:00:00"/>
    <n v="50.418742624302382"/>
    <s v="Executive Secretary"/>
    <s v="Financial Services"/>
    <s v="Mass Customer"/>
    <s v="N"/>
    <s v="No"/>
    <n v="12"/>
    <m/>
  </r>
  <r>
    <n v="6572"/>
    <n v="53"/>
    <x v="2981"/>
    <d v="2017-03-23T00:00:00"/>
    <n v="282"/>
    <b v="1"/>
    <s v="Approved"/>
    <s v="Giant Bicycles"/>
    <s v="Standard"/>
    <s v="high"/>
    <s v="medium"/>
    <n v="1274.93"/>
    <n v="764.96"/>
    <d v="2003-08-05T00:00:00"/>
    <n v="509.97"/>
    <s v="M"/>
    <n v="19"/>
    <d v="1956-10-02T00:00:00"/>
    <n v="63.796824816083202"/>
    <s v="Senior Sales Associate"/>
    <s v="Health"/>
    <s v="High Net Worth"/>
    <s v="N"/>
    <s v="Yes"/>
    <n v="15"/>
    <m/>
  </r>
  <r>
    <n v="7045"/>
    <n v="44"/>
    <x v="2711"/>
    <d v="2017-03-23T00:00:00"/>
    <n v="282"/>
    <b v="0"/>
    <s v="Approved"/>
    <s v="WeareA2B"/>
    <s v="Standard"/>
    <s v="medium"/>
    <s v="medium"/>
    <n v="1769.64"/>
    <n v="108.76"/>
    <d v="1993-04-12T00:00:00"/>
    <n v="1660.88"/>
    <s v="F"/>
    <n v="80"/>
    <d v="1956-09-15T00:00:00"/>
    <n v="63.84340015854896"/>
    <s v="Budget/Accounting Analyst I"/>
    <s v="Financial Services"/>
    <s v="Mass Customer"/>
    <s v="N"/>
    <s v="Yes"/>
    <n v="7"/>
    <m/>
  </r>
  <r>
    <n v="7203"/>
    <n v="97"/>
    <x v="3374"/>
    <d v="2017-03-23T00:00:00"/>
    <n v="282"/>
    <b v="1"/>
    <s v="Approved"/>
    <s v="OHM Cycles"/>
    <s v="Road"/>
    <s v="medium"/>
    <s v="medium"/>
    <n v="742.54"/>
    <n v="667.4"/>
    <d v="2016-07-09T00:00:00"/>
    <n v="75.139999999999986"/>
    <s v="F"/>
    <n v="72"/>
    <d v="1995-01-24T00:00:00"/>
    <n v="25.45983851471334"/>
    <s v="Web Developer I"/>
    <s v="n/a"/>
    <s v="High Net Worth"/>
    <s v="N"/>
    <s v="Yes"/>
    <n v="3"/>
    <m/>
  </r>
  <r>
    <n v="7652"/>
    <n v="0"/>
    <x v="2130"/>
    <d v="2017-03-23T00:00:00"/>
    <n v="282"/>
    <b v="1"/>
    <s v="Approved"/>
    <s v="Norco Bicycles"/>
    <s v="Standard"/>
    <s v="medium"/>
    <s v="medium"/>
    <n v="360.4"/>
    <n v="270.3"/>
    <d v="2016-12-06T00:00:00"/>
    <n v="90.099999999999966"/>
    <s v="M"/>
    <n v="30"/>
    <d v="1966-03-06T00:00:00"/>
    <n v="54.366687829781831"/>
    <n v="0"/>
    <s v="Property"/>
    <s v="High Net Worth"/>
    <s v="N"/>
    <s v="No"/>
    <n v="19"/>
    <m/>
  </r>
  <r>
    <n v="8195"/>
    <n v="35"/>
    <x v="204"/>
    <d v="2017-03-23T00:00:00"/>
    <n v="282"/>
    <b v="0"/>
    <s v="Approved"/>
    <s v="Giant Bicycles"/>
    <s v="Standard"/>
    <s v="medium"/>
    <s v="medium"/>
    <n v="1403.5"/>
    <n v="954.82"/>
    <d v="2012-09-15T00:00:00"/>
    <n v="448.67999999999995"/>
    <s v="M"/>
    <n v="18"/>
    <d v="1982-10-27T00:00:00"/>
    <n v="37.711893309233886"/>
    <s v="Software Consultant"/>
    <s v="Health"/>
    <s v="High Net Worth"/>
    <s v="N"/>
    <s v="Yes"/>
    <n v="11"/>
    <m/>
  </r>
  <r>
    <n v="8249"/>
    <n v="6"/>
    <x v="220"/>
    <d v="2017-03-23T00:00:00"/>
    <n v="282"/>
    <b v="1"/>
    <s v="Approved"/>
    <s v="OHM Cycles"/>
    <s v="Standard"/>
    <s v="high"/>
    <s v="medium"/>
    <n v="227.88"/>
    <n v="136.72999999999999"/>
    <d v="2014-03-03T00:00:00"/>
    <n v="91.15"/>
    <s v="F"/>
    <n v="69"/>
    <d v="1978-04-28T00:00:00"/>
    <n v="42.213263172247586"/>
    <s v="Geological Engineer"/>
    <s v="Manufacturing"/>
    <s v="Affluent Customer"/>
    <s v="N"/>
    <s v="Yes"/>
    <n v="14"/>
    <m/>
  </r>
  <r>
    <n v="8302"/>
    <n v="91"/>
    <x v="1382"/>
    <d v="2017-03-23T00:00:00"/>
    <n v="282"/>
    <b v="0"/>
    <s v="Approved"/>
    <s v="Solex"/>
    <s v="Standard"/>
    <s v="medium"/>
    <s v="medium"/>
    <n v="100.35"/>
    <n v="75.260000000000005"/>
    <d v="2003-09-10T00:00:00"/>
    <n v="25.089999999999989"/>
    <s v="M"/>
    <n v="49"/>
    <d v="1960-04-21T00:00:00"/>
    <n v="60.243400158548958"/>
    <s v="VP Product Management"/>
    <s v="n/a"/>
    <s v="Mass Customer"/>
    <s v="N"/>
    <s v="Yes"/>
    <n v="20"/>
    <m/>
  </r>
  <r>
    <n v="8335"/>
    <n v="0"/>
    <x v="420"/>
    <d v="2017-03-23T00:00:00"/>
    <n v="282"/>
    <b v="0"/>
    <s v="Approved"/>
    <s v="Trek Bicycles"/>
    <s v="Standard"/>
    <s v="high"/>
    <s v="medium"/>
    <n v="495.72"/>
    <n v="297.43"/>
    <d v="2004-07-25T00:00:00"/>
    <n v="198.29000000000002"/>
    <s v="M"/>
    <n v="25"/>
    <d v="1959-02-10T00:00:00"/>
    <n v="61.437920706494161"/>
    <s v="Executive Secretary"/>
    <s v="Retail"/>
    <s v="High Net Worth"/>
    <s v="N"/>
    <s v="Yes"/>
    <n v="5"/>
    <m/>
  </r>
  <r>
    <n v="8461"/>
    <n v="42"/>
    <x v="401"/>
    <d v="2017-03-23T00:00:00"/>
    <n v="282"/>
    <b v="0"/>
    <s v="Approved"/>
    <s v="OHM Cycles"/>
    <s v="Road"/>
    <s v="medium"/>
    <s v="small"/>
    <n v="1810"/>
    <n v="1610.9"/>
    <d v="1997-08-25T00:00:00"/>
    <n v="199.09999999999991"/>
    <s v="M"/>
    <n v="49"/>
    <d v="1992-07-09T00:00:00"/>
    <n v="28.005043994165398"/>
    <s v="General Manager"/>
    <s v="Manufacturing"/>
    <s v="Affluent Customer"/>
    <s v="N"/>
    <s v="Yes"/>
    <n v="4"/>
    <m/>
  </r>
  <r>
    <n v="8695"/>
    <n v="12"/>
    <x v="802"/>
    <d v="2017-03-23T00:00:00"/>
    <n v="282"/>
    <b v="1"/>
    <s v="Approved"/>
    <s v="WeareA2B"/>
    <s v="Standard"/>
    <s v="medium"/>
    <s v="medium"/>
    <n v="1231.1500000000001"/>
    <n v="161.6"/>
    <d v="2016-07-09T00:00:00"/>
    <n v="1069.5500000000002"/>
    <s v="F"/>
    <n v="81"/>
    <d v="1965-04-14T00:00:00"/>
    <n v="55.259838514713344"/>
    <s v="Biostatistician II"/>
    <s v="n/a"/>
    <s v="Affluent Customer"/>
    <s v="N"/>
    <s v="Yes"/>
    <n v="6"/>
    <m/>
  </r>
  <r>
    <n v="8754"/>
    <n v="39"/>
    <x v="866"/>
    <d v="2017-03-23T00:00:00"/>
    <n v="282"/>
    <b v="0"/>
    <s v="Approved"/>
    <s v="Giant Bicycles"/>
    <s v="Standard"/>
    <s v="medium"/>
    <s v="large"/>
    <n v="1812.75"/>
    <n v="582.48"/>
    <d v="2007-12-11T00:00:00"/>
    <n v="1230.27"/>
    <s v="F"/>
    <n v="77"/>
    <d v="1978-12-10T00:00:00"/>
    <n v="41.594085090055806"/>
    <s v="Sales Representative"/>
    <s v="Retail"/>
    <s v="Mass Customer"/>
    <s v="N"/>
    <s v="Yes"/>
    <n v="18"/>
    <m/>
  </r>
  <r>
    <n v="9000"/>
    <n v="42"/>
    <x v="3286"/>
    <d v="2017-03-23T00:00:00"/>
    <n v="282"/>
    <b v="0"/>
    <s v="Approved"/>
    <s v="OHM Cycles"/>
    <s v="Road"/>
    <s v="medium"/>
    <s v="small"/>
    <n v="1810"/>
    <n v="1610.9"/>
    <d v="2006-10-01T00:00:00"/>
    <n v="199.09999999999991"/>
    <s v="F"/>
    <n v="75"/>
    <d v="1958-06-23T00:00:00"/>
    <n v="62.073537144850327"/>
    <s v="Automation Specialist II"/>
    <s v="Health"/>
    <s v="Mass Customer"/>
    <s v="N"/>
    <s v="Yes"/>
    <n v="10"/>
    <m/>
  </r>
  <r>
    <n v="9509"/>
    <n v="89"/>
    <x v="2541"/>
    <d v="2017-03-23T00:00:00"/>
    <n v="282"/>
    <b v="1"/>
    <s v="Approved"/>
    <s v="WeareA2B"/>
    <s v="Touring"/>
    <s v="medium"/>
    <s v="large"/>
    <n v="1362.99"/>
    <n v="57.74"/>
    <d v="2005-05-10T00:00:00"/>
    <n v="1305.25"/>
    <s v="M"/>
    <n v="33"/>
    <d v="1958-05-08T00:00:00"/>
    <n v="62.1995645421106"/>
    <s v="Nuclear Power Engineer"/>
    <s v="Manufacturing"/>
    <s v="Mass Customer"/>
    <s v="N"/>
    <s v="Yes"/>
    <n v="8"/>
    <m/>
  </r>
  <r>
    <n v="10514"/>
    <n v="2"/>
    <x v="1362"/>
    <d v="2017-03-23T00:00:00"/>
    <n v="282"/>
    <b v="1"/>
    <s v="Approved"/>
    <s v="Giant Bicycles"/>
    <s v="Road"/>
    <s v="low"/>
    <s v="small"/>
    <n v="590.26"/>
    <n v="525.33000000000004"/>
    <d v="2010-11-05T00:00:00"/>
    <n v="64.92999999999995"/>
    <s v="M"/>
    <n v="32"/>
    <d v="1975-03-13T00:00:00"/>
    <n v="45.34203029553526"/>
    <s v="Graphic Designer"/>
    <s v="n/a"/>
    <s v="High Net Worth"/>
    <s v="N"/>
    <s v="No"/>
    <n v="19"/>
    <m/>
  </r>
  <r>
    <n v="10538"/>
    <n v="51"/>
    <x v="1116"/>
    <d v="2017-03-23T00:00:00"/>
    <n v="282"/>
    <b v="1"/>
    <s v="Approved"/>
    <s v="OHM Cycles"/>
    <s v="Standard"/>
    <s v="high"/>
    <s v="medium"/>
    <n v="2005.66"/>
    <n v="1203.4000000000001"/>
    <d v="2012-04-10T00:00:00"/>
    <n v="802.26"/>
    <s v="M"/>
    <n v="33"/>
    <d v="1966-10-07T00:00:00"/>
    <n v="53.777646733891423"/>
    <s v="Statistician I"/>
    <s v="Financial Services"/>
    <s v="Affluent Customer"/>
    <s v="N"/>
    <s v="No"/>
    <n v="18"/>
    <m/>
  </r>
  <r>
    <n v="10892"/>
    <n v="0"/>
    <x v="679"/>
    <d v="2017-03-23T00:00:00"/>
    <n v="282"/>
    <b v="1"/>
    <s v="Approved"/>
    <s v="Norco Bicycles"/>
    <s v="Road"/>
    <s v="medium"/>
    <s v="medium"/>
    <n v="544.04999999999995"/>
    <n v="376.84"/>
    <d v="2005-10-22T00:00:00"/>
    <n v="167.20999999999998"/>
    <s v="F"/>
    <n v="20"/>
    <d v="1985-05-21T00:00:00"/>
    <n v="35.144770021562657"/>
    <s v="Senior Financial Analyst"/>
    <s v="Financial Services"/>
    <s v="High Net Worth"/>
    <s v="N"/>
    <s v="No"/>
    <n v="2"/>
    <m/>
  </r>
  <r>
    <n v="10925"/>
    <n v="59"/>
    <x v="3119"/>
    <d v="2017-03-23T00:00:00"/>
    <n v="282"/>
    <b v="1"/>
    <s v="Approved"/>
    <s v="WeareA2B"/>
    <s v="Standard"/>
    <s v="medium"/>
    <s v="small"/>
    <n v="1415.01"/>
    <n v="1259.3599999999999"/>
    <d v="2003-01-05T00:00:00"/>
    <n v="155.65000000000009"/>
    <s v="F"/>
    <n v="16"/>
    <d v="1994-06-02T00:00:00"/>
    <n v="26.106413857179096"/>
    <s v="Nuclear Power Engineer"/>
    <s v="Manufacturing"/>
    <s v="High Net Worth"/>
    <s v="N"/>
    <s v="No"/>
    <n v="6"/>
    <m/>
  </r>
  <r>
    <n v="11842"/>
    <n v="12"/>
    <x v="2782"/>
    <d v="2017-03-23T00:00:00"/>
    <n v="282"/>
    <b v="0"/>
    <s v="Approved"/>
    <s v="Giant Bicycles"/>
    <s v="Standard"/>
    <s v="medium"/>
    <s v="large"/>
    <n v="1765.3"/>
    <n v="709.48"/>
    <d v="1991-07-10T00:00:00"/>
    <n v="1055.82"/>
    <s v="M"/>
    <n v="4"/>
    <d v="1959-01-11T00:00:00"/>
    <n v="61.520112487316084"/>
    <s v="Staff Scientist"/>
    <s v="Retail"/>
    <s v="High Net Worth"/>
    <s v="N"/>
    <s v="Yes"/>
    <n v="19"/>
    <m/>
  </r>
  <r>
    <n v="11946"/>
    <n v="79"/>
    <x v="1625"/>
    <d v="2017-03-23T00:00:00"/>
    <n v="282"/>
    <b v="0"/>
    <s v="Approved"/>
    <s v="Norco Bicycles"/>
    <s v="Standard"/>
    <s v="medium"/>
    <s v="medium"/>
    <n v="1555.58"/>
    <n v="818.01"/>
    <d v="2003-09-09T00:00:00"/>
    <n v="737.56999999999994"/>
    <s v="F"/>
    <n v="42"/>
    <d v="1976-06-12T00:00:00"/>
    <n v="44.089975501014713"/>
    <s v="Speech Pathologist"/>
    <s v="Retail"/>
    <s v="Mass Customer"/>
    <s v="N"/>
    <s v="No"/>
    <n v="15"/>
    <m/>
  </r>
  <r>
    <n v="12621"/>
    <n v="36"/>
    <x v="619"/>
    <d v="2017-03-23T00:00:00"/>
    <n v="282"/>
    <b v="1"/>
    <s v="Approved"/>
    <s v="Solex"/>
    <s v="Standard"/>
    <s v="low"/>
    <s v="medium"/>
    <n v="945.04"/>
    <n v="507.58"/>
    <d v="1995-12-19T00:00:00"/>
    <n v="437.46"/>
    <s v="F"/>
    <n v="72"/>
    <d v="1961-04-22T00:00:00"/>
    <n v="59.240660432521558"/>
    <s v="Nurse Practicioner"/>
    <s v="Health"/>
    <s v="Mass Customer"/>
    <s v="N"/>
    <s v="No"/>
    <n v="14"/>
    <m/>
  </r>
  <r>
    <n v="12796"/>
    <n v="85"/>
    <x v="442"/>
    <d v="2017-03-23T00:00:00"/>
    <n v="282"/>
    <b v="0"/>
    <s v="Approved"/>
    <s v="WeareA2B"/>
    <s v="Standard"/>
    <s v="medium"/>
    <s v="medium"/>
    <n v="752.64"/>
    <n v="205.36"/>
    <d v="2004-08-07T00:00:00"/>
    <n v="547.28"/>
    <s v="M"/>
    <n v="80"/>
    <d v="1990-08-19T00:00:00"/>
    <n v="29.895454953069507"/>
    <s v="Geological Engineer"/>
    <s v="Manufacturing"/>
    <s v="Mass Customer"/>
    <s v="N"/>
    <s v="Yes"/>
    <n v="2"/>
    <m/>
  </r>
  <r>
    <n v="12818"/>
    <n v="99"/>
    <x v="3382"/>
    <d v="2017-03-23T00:00:00"/>
    <n v="282"/>
    <b v="0"/>
    <s v="Approved"/>
    <s v="Trek Bicycles"/>
    <s v="Road"/>
    <s v="low"/>
    <s v="small"/>
    <n v="1720.7"/>
    <n v="1531.42"/>
    <d v="2006-10-01T00:00:00"/>
    <n v="189.27999999999997"/>
    <s v="M"/>
    <n v="35"/>
    <d v="1975-07-09T00:00:00"/>
    <n v="45.018742624302384"/>
    <s v="Business Systems Development Analyst"/>
    <s v="IT"/>
    <s v="High Net Worth"/>
    <s v="N"/>
    <s v="No"/>
    <n v="22"/>
    <m/>
  </r>
  <r>
    <n v="12866"/>
    <n v="90"/>
    <x v="2993"/>
    <d v="2017-03-23T00:00:00"/>
    <n v="282"/>
    <b v="1"/>
    <s v="Approved"/>
    <s v="Norco Bicycles"/>
    <s v="Standard"/>
    <s v="low"/>
    <s v="medium"/>
    <n v="363.01"/>
    <n v="290.41000000000003"/>
    <d v="2003-01-05T00:00:00"/>
    <n v="72.599999999999966"/>
    <s v="F"/>
    <n v="14"/>
    <d v="1972-10-11T00:00:00"/>
    <n v="47.761208377727037"/>
    <s v="Sales Representative"/>
    <s v="Retail"/>
    <s v="Mass Customer"/>
    <s v="N"/>
    <s v="Yes"/>
    <n v="17"/>
    <m/>
  </r>
  <r>
    <n v="13232"/>
    <n v="80"/>
    <x v="2244"/>
    <d v="2017-03-23T00:00:00"/>
    <n v="282"/>
    <b v="1"/>
    <s v="Approved"/>
    <s v="OHM Cycles"/>
    <s v="Touring"/>
    <s v="low"/>
    <s v="medium"/>
    <n v="1073.07"/>
    <n v="933.84"/>
    <d v="1997-01-25T00:00:00"/>
    <n v="139.2299999999999"/>
    <s v="M"/>
    <n v="48"/>
    <d v="1976-12-23T00:00:00"/>
    <n v="43.558468651699641"/>
    <s v="Legal Assistant"/>
    <s v="Manufacturing"/>
    <s v="Affluent Customer"/>
    <s v="N"/>
    <s v="No"/>
    <n v="21"/>
    <m/>
  </r>
  <r>
    <n v="13330"/>
    <n v="77"/>
    <x v="1639"/>
    <d v="2017-03-23T00:00:00"/>
    <n v="282"/>
    <b v="0"/>
    <s v="Approved"/>
    <s v="Norco Bicycles"/>
    <s v="Road"/>
    <s v="medium"/>
    <s v="large"/>
    <n v="1240.31"/>
    <n v="795.1"/>
    <d v="2011-01-10T00:00:00"/>
    <n v="445.20999999999992"/>
    <s v="F"/>
    <n v="22"/>
    <d v="1997-10-16T00:00:00"/>
    <n v="22.731071391425669"/>
    <s v="Marketing Assistant"/>
    <s v="Argiculture"/>
    <s v="Mass Customer"/>
    <s v="N"/>
    <s v="Yes"/>
    <n v="1"/>
    <m/>
  </r>
  <r>
    <n v="14122"/>
    <n v="4"/>
    <x v="2669"/>
    <d v="2017-03-23T00:00:00"/>
    <n v="282"/>
    <b v="1"/>
    <s v="Approved"/>
    <s v="Giant Bicycles"/>
    <s v="Standard"/>
    <s v="high"/>
    <s v="medium"/>
    <n v="1129.1300000000001"/>
    <n v="677.48"/>
    <d v="2011-08-29T00:00:00"/>
    <n v="451.65000000000009"/>
    <s v="F"/>
    <n v="98"/>
    <d v="1977-01-03T00:00:00"/>
    <n v="43.528331665398277"/>
    <s v="Librarian"/>
    <s v="Entertainment"/>
    <s v="Affluent Customer"/>
    <s v="N"/>
    <s v="Yes"/>
    <n v="3"/>
    <m/>
  </r>
  <r>
    <n v="14190"/>
    <n v="6"/>
    <x v="624"/>
    <d v="2017-03-23T00:00:00"/>
    <n v="282"/>
    <b v="1"/>
    <s v="Approved"/>
    <s v="OHM Cycles"/>
    <s v="Standard"/>
    <s v="high"/>
    <s v="medium"/>
    <n v="227.88"/>
    <n v="136.72999999999999"/>
    <d v="2014-03-03T00:00:00"/>
    <n v="91.15"/>
    <s v="M"/>
    <n v="18"/>
    <d v="1989-07-21T00:00:00"/>
    <n v="30.974907007864026"/>
    <s v="Operator"/>
    <s v="Retail"/>
    <s v="Affluent Customer"/>
    <s v="N"/>
    <s v="Yes"/>
    <n v="10"/>
    <m/>
  </r>
  <r>
    <n v="14351"/>
    <n v="34"/>
    <x v="818"/>
    <d v="2017-03-23T00:00:00"/>
    <n v="282"/>
    <b v="0"/>
    <s v="Approved"/>
    <s v="WeareA2B"/>
    <s v="Standard"/>
    <s v="medium"/>
    <s v="medium"/>
    <n v="1231.1500000000001"/>
    <n v="161.6"/>
    <d v="2004-08-17T00:00:00"/>
    <n v="1069.5500000000002"/>
    <s v="M"/>
    <n v="14"/>
    <d v="1977-12-22T00:00:00"/>
    <n v="42.561208377727041"/>
    <s v="Safety Technician IV"/>
    <s v="Manufacturing"/>
    <s v="High Net Worth"/>
    <s v="N"/>
    <s v="No"/>
    <n v="18"/>
    <m/>
  </r>
  <r>
    <n v="14929"/>
    <n v="62"/>
    <x v="418"/>
    <d v="2017-03-23T00:00:00"/>
    <n v="282"/>
    <b v="0"/>
    <s v="Approved"/>
    <s v="Solex"/>
    <s v="Standard"/>
    <s v="medium"/>
    <s v="medium"/>
    <n v="478.16"/>
    <n v="298.72000000000003"/>
    <d v="1993-06-23T00:00:00"/>
    <n v="179.44"/>
    <s v="M"/>
    <n v="51"/>
    <d v="1974-06-03T00:00:00"/>
    <n v="46.117372761288685"/>
    <s v="Nuclear Power Engineer"/>
    <s v="Manufacturing"/>
    <s v="Mass Customer"/>
    <s v="N"/>
    <s v="No"/>
    <n v="16"/>
    <m/>
  </r>
  <r>
    <n v="16214"/>
    <n v="21"/>
    <x v="1106"/>
    <d v="2017-03-23T00:00:00"/>
    <n v="282"/>
    <b v="0"/>
    <s v="Approved"/>
    <s v="Solex"/>
    <s v="Standard"/>
    <s v="medium"/>
    <s v="large"/>
    <n v="1071.23"/>
    <n v="380.74"/>
    <d v="1996-04-05T00:00:00"/>
    <n v="690.49"/>
    <s v="M"/>
    <n v="34"/>
    <d v="1988-11-07T00:00:00"/>
    <n v="31.676276870877725"/>
    <s v="Speech Pathologist"/>
    <s v="Financial Services"/>
    <s v="Mass Customer"/>
    <s v="N"/>
    <s v="No"/>
    <n v="19"/>
    <m/>
  </r>
  <r>
    <n v="16714"/>
    <n v="2"/>
    <x v="2067"/>
    <d v="2017-03-23T00:00:00"/>
    <n v="282"/>
    <b v="1"/>
    <s v="Approved"/>
    <s v="Solex"/>
    <s v="Standard"/>
    <s v="medium"/>
    <s v="medium"/>
    <n v="71.489999999999995"/>
    <n v="53.62"/>
    <d v="2012-12-02T00:00:00"/>
    <n v="17.869999999999997"/>
    <s v="F"/>
    <n v="74"/>
    <d v="1956-04-14T00:00:00"/>
    <n v="64.265317966768137"/>
    <s v="Senior Editor"/>
    <s v="Property"/>
    <s v="Mass Customer"/>
    <s v="N"/>
    <s v="No"/>
    <n v="20"/>
    <m/>
  </r>
  <r>
    <n v="17071"/>
    <n v="14"/>
    <x v="2433"/>
    <d v="2017-03-23T00:00:00"/>
    <n v="282"/>
    <b v="1"/>
    <s v="Approved"/>
    <s v="Trek Bicycles"/>
    <s v="Standard"/>
    <s v="medium"/>
    <s v="small"/>
    <n v="1386.84"/>
    <n v="1234.29"/>
    <d v="1994-09-09T00:00:00"/>
    <n v="152.54999999999995"/>
    <s v="F"/>
    <n v="23"/>
    <d v="1986-03-22T00:00:00"/>
    <n v="34.309153583206495"/>
    <s v="Pharmacist"/>
    <s v="Health"/>
    <s v="Affluent Customer"/>
    <s v="N"/>
    <s v="Yes"/>
    <n v="11"/>
    <m/>
  </r>
  <r>
    <n v="17780"/>
    <n v="59"/>
    <x v="1224"/>
    <d v="2017-03-23T00:00:00"/>
    <n v="282"/>
    <b v="1"/>
    <s v="Approved"/>
    <s v="Solex"/>
    <s v="Standard"/>
    <s v="medium"/>
    <s v="large"/>
    <n v="1061.56"/>
    <n v="733.58"/>
    <d v="1993-07-20T00:00:00"/>
    <n v="327.9799999999999"/>
    <s v="M"/>
    <n v="73"/>
    <d v="1979-12-21T00:00:00"/>
    <n v="40.563948103754434"/>
    <n v="0"/>
    <s v="Manufacturing"/>
    <s v="Mass Customer"/>
    <s v="N"/>
    <s v="No"/>
    <n v="4"/>
    <m/>
  </r>
  <r>
    <n v="17914"/>
    <n v="91"/>
    <x v="1822"/>
    <d v="2017-03-23T00:00:00"/>
    <n v="282"/>
    <b v="1"/>
    <s v="Approved"/>
    <s v="WeareA2B"/>
    <s v="Standard"/>
    <s v="low"/>
    <s v="medium"/>
    <n v="642.30999999999995"/>
    <n v="513.85"/>
    <d v="2014-10-10T00:00:00"/>
    <n v="128.45999999999992"/>
    <s v="M"/>
    <n v="4"/>
    <d v="1967-04-25T00:00:00"/>
    <n v="53.229701528411972"/>
    <s v="Account Representative I"/>
    <s v="Manufacturing"/>
    <s v="High Net Worth"/>
    <s v="N"/>
    <s v="No"/>
    <n v="5"/>
    <m/>
  </r>
  <r>
    <n v="19034"/>
    <n v="53"/>
    <x v="3397"/>
    <d v="2017-03-23T00:00:00"/>
    <n v="282"/>
    <b v="0"/>
    <s v="Approved"/>
    <s v="OHM Cycles"/>
    <s v="Standard"/>
    <s v="medium"/>
    <s v="medium"/>
    <n v="795.34"/>
    <n v="101.58"/>
    <d v="1997-02-09T00:00:00"/>
    <n v="693.76"/>
    <s v="M"/>
    <n v="33"/>
    <d v="1969-04-30T00:00:00"/>
    <n v="51.213263172247586"/>
    <s v="Statistician I"/>
    <s v="Retail"/>
    <s v="Affluent Customer"/>
    <s v="N"/>
    <s v="No"/>
    <n v="18"/>
    <m/>
  </r>
  <r>
    <n v="19377"/>
    <n v="72"/>
    <x v="2466"/>
    <d v="2017-03-23T00:00:00"/>
    <n v="282"/>
    <b v="0"/>
    <s v="Approved"/>
    <s v="Norco Bicycles"/>
    <s v="Standard"/>
    <s v="medium"/>
    <s v="medium"/>
    <n v="360.4"/>
    <n v="270.3"/>
    <d v="2016-12-06T00:00:00"/>
    <n v="90.099999999999966"/>
    <s v="F"/>
    <n v="90"/>
    <d v="1977-01-02T00:00:00"/>
    <n v="43.53107139142567"/>
    <s v="Research Associate"/>
    <s v="n/a"/>
    <s v="Mass Customer"/>
    <s v="N"/>
    <s v="No"/>
    <n v="10"/>
    <m/>
  </r>
  <r>
    <n v="19751"/>
    <n v="100"/>
    <x v="1465"/>
    <d v="2017-03-23T00:00:00"/>
    <n v="282"/>
    <b v="0"/>
    <s v="Approved"/>
    <s v="Norco Bicycles"/>
    <s v="Road"/>
    <s v="medium"/>
    <s v="medium"/>
    <n v="1036.5899999999999"/>
    <n v="206.35"/>
    <d v="1991-05-06T00:00:00"/>
    <n v="830.2399999999999"/>
    <s v="F"/>
    <n v="66"/>
    <d v="1956-05-15T00:00:00"/>
    <n v="64.180386459918822"/>
    <s v="Structural Engineer"/>
    <s v="Property"/>
    <s v="Mass Customer"/>
    <s v="N"/>
    <s v="No"/>
    <n v="17"/>
    <m/>
  </r>
  <r>
    <n v="19869"/>
    <n v="61"/>
    <x v="3367"/>
    <d v="2017-03-23T00:00:00"/>
    <n v="282"/>
    <b v="0"/>
    <s v="Approved"/>
    <s v="OHM Cycles"/>
    <s v="Standard"/>
    <s v="low"/>
    <s v="medium"/>
    <n v="71.16"/>
    <n v="56.93"/>
    <d v="2010-08-20T00:00:00"/>
    <n v="14.229999999999997"/>
    <s v="M"/>
    <n v="29"/>
    <d v="1980-08-26T00:00:00"/>
    <n v="39.881756322932517"/>
    <s v="Web Developer II"/>
    <s v="Manufacturing"/>
    <s v="Mass Customer"/>
    <s v="N"/>
    <s v="Yes"/>
    <n v="21"/>
    <m/>
  </r>
  <r>
    <n v="214"/>
    <n v="46"/>
    <x v="2583"/>
    <d v="2017-03-22T00:00:00"/>
    <n v="283"/>
    <b v="1"/>
    <s v="Approved"/>
    <s v="Solex"/>
    <s v="Standard"/>
    <s v="low"/>
    <s v="medium"/>
    <n v="1289.8499999999999"/>
    <n v="74.510000000000005"/>
    <d v="2012-04-10T00:00:00"/>
    <n v="1215.3399999999999"/>
    <s v="F"/>
    <n v="84"/>
    <d v="1979-07-18T00:00:00"/>
    <n v="40.991345364028412"/>
    <s v="VP Accounting"/>
    <s v="Financial Services"/>
    <s v="Mass Customer"/>
    <s v="N"/>
    <s v="Yes"/>
    <n v="11"/>
    <m/>
  </r>
  <r>
    <n v="257"/>
    <n v="65"/>
    <x v="1164"/>
    <d v="2017-03-22T00:00:00"/>
    <n v="283"/>
    <b v="0"/>
    <s v="Approved"/>
    <s v="WeareA2B"/>
    <s v="Standard"/>
    <s v="medium"/>
    <s v="medium"/>
    <n v="1807.45"/>
    <n v="778.69"/>
    <d v="2015-05-21T00:00:00"/>
    <n v="1028.76"/>
    <s v="M"/>
    <n v="12"/>
    <d v="1979-07-08T00:00:00"/>
    <n v="41.018742624302384"/>
    <s v="Sales Representative"/>
    <s v="Retail"/>
    <s v="Mass Customer"/>
    <s v="N"/>
    <s v="No"/>
    <n v="4"/>
    <m/>
  </r>
  <r>
    <n v="355"/>
    <n v="82"/>
    <x v="1455"/>
    <d v="2017-03-22T00:00:00"/>
    <n v="283"/>
    <b v="1"/>
    <s v="Approved"/>
    <s v="Giant Bicycles"/>
    <s v="Road"/>
    <s v="medium"/>
    <s v="medium"/>
    <n v="1538.99"/>
    <n v="829.65"/>
    <d v="1993-05-26T00:00:00"/>
    <n v="709.34"/>
    <s v="M"/>
    <n v="96"/>
    <d v="1955-06-16T00:00:00"/>
    <n v="65.095454953069506"/>
    <s v="Accountant IV"/>
    <s v="IT"/>
    <s v="High Net Worth"/>
    <s v="N"/>
    <s v="Yes"/>
    <n v="16"/>
    <m/>
  </r>
  <r>
    <n v="585"/>
    <n v="56"/>
    <x v="2786"/>
    <d v="2017-03-22T00:00:00"/>
    <n v="283"/>
    <b v="0"/>
    <s v="Approved"/>
    <s v="OHM Cycles"/>
    <s v="Standard"/>
    <s v="medium"/>
    <s v="medium"/>
    <n v="183.86"/>
    <n v="137.9"/>
    <d v="2015-06-17T00:00:00"/>
    <n v="45.960000000000008"/>
    <s v="F"/>
    <n v="56"/>
    <d v="1958-05-28T00:00:00"/>
    <n v="62.144770021562657"/>
    <s v="Editor"/>
    <s v="Health"/>
    <s v="Affluent Customer"/>
    <s v="N"/>
    <s v="Yes"/>
    <n v="16"/>
    <m/>
  </r>
  <r>
    <n v="818"/>
    <n v="98"/>
    <x v="2349"/>
    <d v="2017-03-22T00:00:00"/>
    <n v="283"/>
    <b v="0"/>
    <s v="Approved"/>
    <s v="OHM Cycles"/>
    <s v="Standard"/>
    <s v="medium"/>
    <s v="medium"/>
    <n v="795.34"/>
    <n v="101.58"/>
    <d v="2003-07-21T00:00:00"/>
    <n v="693.76"/>
    <s v="M"/>
    <n v="37"/>
    <d v="2000-10-25T00:00:00"/>
    <n v="19.703674131151697"/>
    <s v="Dental Hygienist"/>
    <s v="Health"/>
    <s v="High Net Worth"/>
    <s v="N"/>
    <s v="Yes"/>
    <n v="2"/>
    <m/>
  </r>
  <r>
    <n v="980"/>
    <n v="56"/>
    <x v="2073"/>
    <d v="2017-03-22T00:00:00"/>
    <n v="283"/>
    <b v="1"/>
    <s v="Approved"/>
    <s v="OHM Cycles"/>
    <s v="Standard"/>
    <s v="medium"/>
    <s v="medium"/>
    <n v="183.86"/>
    <n v="137.9"/>
    <d v="2015-10-18T00:00:00"/>
    <n v="45.960000000000008"/>
    <s v="F"/>
    <n v="50"/>
    <d v="1972-10-31T00:00:00"/>
    <n v="47.706413857179093"/>
    <n v="0"/>
    <s v="Financial Services"/>
    <s v="Mass Customer"/>
    <s v="N"/>
    <s v="Yes"/>
    <n v="12"/>
    <m/>
  </r>
  <r>
    <n v="1081"/>
    <n v="41"/>
    <x v="3472"/>
    <d v="2017-03-22T00:00:00"/>
    <n v="283"/>
    <b v="0"/>
    <s v="Approved"/>
    <s v="Solex"/>
    <s v="Road"/>
    <s v="medium"/>
    <s v="medium"/>
    <n v="416.98"/>
    <n v="312.74"/>
    <d v="1997-05-10T00:00:00"/>
    <n v="104.24000000000001"/>
    <s v="F"/>
    <n v="55"/>
    <d v="1968-04-26T00:00:00"/>
    <n v="52.224222076357179"/>
    <s v="Assistant Media Planner"/>
    <s v="Entertainment"/>
    <s v="Mass Customer"/>
    <s v="N"/>
    <s v="No"/>
    <n v="11"/>
    <m/>
  </r>
  <r>
    <n v="2229"/>
    <n v="64"/>
    <x v="3325"/>
    <d v="2017-03-22T00:00:00"/>
    <n v="283"/>
    <b v="1"/>
    <s v="Approved"/>
    <s v="Giant Bicycles"/>
    <s v="Standard"/>
    <s v="high"/>
    <s v="small"/>
    <n v="1977.36"/>
    <n v="1759.85"/>
    <d v="2010-08-20T00:00:00"/>
    <n v="217.51"/>
    <s v="F"/>
    <n v="34"/>
    <d v="1977-09-29T00:00:00"/>
    <n v="42.791345364028409"/>
    <s v="Help Desk Technician"/>
    <s v="Property"/>
    <s v="High Net Worth"/>
    <s v="N"/>
    <s v="Yes"/>
    <n v="14"/>
    <m/>
  </r>
  <r>
    <n v="2613"/>
    <n v="26"/>
    <x v="180"/>
    <d v="2017-03-22T00:00:00"/>
    <n v="283"/>
    <b v="0"/>
    <s v="Approved"/>
    <s v="WeareA2B"/>
    <s v="Standard"/>
    <s v="medium"/>
    <s v="medium"/>
    <n v="1992.93"/>
    <n v="762.63"/>
    <d v="1993-05-26T00:00:00"/>
    <n v="1230.3000000000002"/>
    <s v="M"/>
    <n v="73"/>
    <d v="1981-07-19T00:00:00"/>
    <n v="38.985865911973619"/>
    <s v="Safety Technician I"/>
    <s v="Financial Services"/>
    <s v="Affluent Customer"/>
    <s v="N"/>
    <s v="No"/>
    <n v="10"/>
    <m/>
  </r>
  <r>
    <n v="3048"/>
    <n v="4"/>
    <x v="2730"/>
    <d v="2017-03-22T00:00:00"/>
    <n v="283"/>
    <b v="0"/>
    <s v="Approved"/>
    <s v="Solex"/>
    <s v="Standard"/>
    <s v="medium"/>
    <s v="medium"/>
    <n v="1483.2"/>
    <n v="99.59"/>
    <d v="1998-12-17T00:00:00"/>
    <n v="1383.6100000000001"/>
    <s v="F"/>
    <n v="57"/>
    <d v="1995-08-31T00:00:00"/>
    <n v="24.859838514713342"/>
    <s v="Accounting Assistant II"/>
    <s v="IT"/>
    <s v="High Net Worth"/>
    <s v="N"/>
    <s v="No"/>
    <n v="2"/>
    <m/>
  </r>
  <r>
    <n v="3704"/>
    <n v="15"/>
    <x v="1137"/>
    <d v="2017-03-22T00:00:00"/>
    <n v="283"/>
    <b v="0"/>
    <s v="Approved"/>
    <s v="Norco Bicycles"/>
    <s v="Standard"/>
    <s v="low"/>
    <s v="medium"/>
    <n v="958.74"/>
    <n v="748.9"/>
    <d v="2005-12-07T00:00:00"/>
    <n v="209.84000000000003"/>
    <s v="M"/>
    <n v="96"/>
    <d v="1966-12-18T00:00:00"/>
    <n v="53.58038645991882"/>
    <s v="Software Test Engineer IV"/>
    <s v="Manufacturing"/>
    <s v="Affluent Customer"/>
    <s v="N"/>
    <s v="No"/>
    <n v="6"/>
    <m/>
  </r>
  <r>
    <n v="3827"/>
    <n v="43"/>
    <x v="2411"/>
    <d v="2017-03-22T00:00:00"/>
    <n v="283"/>
    <b v="0"/>
    <s v="Approved"/>
    <s v="Norco Bicycles"/>
    <s v="Standard"/>
    <s v="medium"/>
    <s v="medium"/>
    <n v="1555.58"/>
    <n v="818.01"/>
    <d v="2013-09-16T00:00:00"/>
    <n v="737.56999999999994"/>
    <s v="F"/>
    <n v="24"/>
    <d v="1980-06-29T00:00:00"/>
    <n v="40.040660432521562"/>
    <n v="0"/>
    <s v="Health"/>
    <s v="High Net Worth"/>
    <s v="N"/>
    <s v="Yes"/>
    <n v="4"/>
    <m/>
  </r>
  <r>
    <n v="4429"/>
    <n v="69"/>
    <x v="2151"/>
    <d v="2017-03-22T00:00:00"/>
    <n v="283"/>
    <b v="0"/>
    <s v="Approved"/>
    <s v="Giant Bicycles"/>
    <s v="Road"/>
    <s v="medium"/>
    <s v="medium"/>
    <n v="792.9"/>
    <n v="594.67999999999995"/>
    <d v="2011-01-10T00:00:00"/>
    <n v="198.22000000000003"/>
    <s v="M"/>
    <n v="64"/>
    <d v="1996-11-26T00:00:00"/>
    <n v="23.618742624302381"/>
    <s v="Professor"/>
    <s v="Property"/>
    <s v="Mass Customer"/>
    <s v="N"/>
    <s v="Yes"/>
    <n v="3"/>
    <m/>
  </r>
  <r>
    <n v="5095"/>
    <n v="81"/>
    <x v="1150"/>
    <d v="2017-03-22T00:00:00"/>
    <n v="283"/>
    <b v="0"/>
    <s v="Approved"/>
    <s v="Norco Bicycles"/>
    <s v="Standard"/>
    <s v="medium"/>
    <s v="small"/>
    <n v="586.45000000000005"/>
    <n v="521.94000000000005"/>
    <d v="1997-08-25T00:00:00"/>
    <n v="64.509999999999991"/>
    <s v="M"/>
    <n v="65"/>
    <d v="1958-03-29T00:00:00"/>
    <n v="62.309153583206495"/>
    <s v="Product Engineer"/>
    <s v="Health"/>
    <s v="Mass Customer"/>
    <s v="N"/>
    <s v="Yes"/>
    <n v="17"/>
    <m/>
  </r>
  <r>
    <n v="5424"/>
    <n v="87"/>
    <x v="2879"/>
    <d v="2017-03-22T00:00:00"/>
    <n v="283"/>
    <b v="1"/>
    <s v="Approved"/>
    <s v="Giant Bicycles"/>
    <s v="Standard"/>
    <s v="high"/>
    <s v="medium"/>
    <n v="1179"/>
    <n v="707.4"/>
    <d v="1998-12-16T00:00:00"/>
    <n v="471.6"/>
    <s v="M"/>
    <n v="54"/>
    <d v="1984-02-04T00:00:00"/>
    <n v="36.437920706494161"/>
    <s v="Programmer III"/>
    <s v="n/a"/>
    <s v="Mass Customer"/>
    <s v="N"/>
    <s v="Yes"/>
    <n v="14"/>
    <m/>
  </r>
  <r>
    <n v="5430"/>
    <n v="41"/>
    <x v="939"/>
    <d v="2017-03-22T00:00:00"/>
    <n v="283"/>
    <b v="0"/>
    <s v="Approved"/>
    <s v="Solex"/>
    <s v="Road"/>
    <s v="medium"/>
    <s v="medium"/>
    <n v="416.98"/>
    <n v="312.74"/>
    <d v="2012-06-04T00:00:00"/>
    <n v="104.24000000000001"/>
    <s v="F"/>
    <n v="48"/>
    <d v="1963-04-11T00:00:00"/>
    <n v="57.27079741882293"/>
    <s v="Database Administrator III"/>
    <s v="Financial Services"/>
    <s v="Mass Customer"/>
    <s v="N"/>
    <s v="Yes"/>
    <n v="10"/>
    <m/>
  </r>
  <r>
    <n v="5842"/>
    <n v="4"/>
    <x v="1659"/>
    <d v="2017-03-22T00:00:00"/>
    <n v="283"/>
    <b v="1"/>
    <s v="Approved"/>
    <s v="Giant Bicycles"/>
    <s v="Standard"/>
    <s v="high"/>
    <s v="medium"/>
    <n v="1129.1300000000001"/>
    <n v="677.48"/>
    <d v="2004-08-17T00:00:00"/>
    <n v="451.65000000000009"/>
    <s v="M"/>
    <n v="59"/>
    <d v="1967-11-01T00:00:00"/>
    <n v="52.709153583206493"/>
    <s v="Senior Sales Associate"/>
    <s v="Property"/>
    <s v="Affluent Customer"/>
    <s v="N"/>
    <s v="Yes"/>
    <n v="18"/>
    <m/>
  </r>
  <r>
    <n v="5892"/>
    <n v="3"/>
    <x v="2626"/>
    <d v="2017-03-22T00:00:00"/>
    <n v="283"/>
    <b v="0"/>
    <s v="Approved"/>
    <s v="Trek Bicycles"/>
    <s v="Standard"/>
    <s v="medium"/>
    <s v="large"/>
    <n v="2091.4699999999998"/>
    <n v="388.92"/>
    <d v="2003-07-21T00:00:00"/>
    <n v="1702.5499999999997"/>
    <s v="F"/>
    <n v="8"/>
    <d v="1965-12-09T00:00:00"/>
    <n v="54.605043994165399"/>
    <s v="Assistant Manager"/>
    <s v="Retail"/>
    <s v="Mass Customer"/>
    <s v="N"/>
    <s v="No"/>
    <n v="14"/>
    <m/>
  </r>
  <r>
    <n v="6324"/>
    <n v="87"/>
    <x v="535"/>
    <d v="2017-03-22T00:00:00"/>
    <n v="283"/>
    <b v="1"/>
    <s v="Approved"/>
    <s v="Giant Bicycles"/>
    <s v="Standard"/>
    <s v="high"/>
    <s v="medium"/>
    <n v="1179"/>
    <n v="707.4"/>
    <d v="1997-08-25T00:00:00"/>
    <n v="471.6"/>
    <s v="M"/>
    <n v="50"/>
    <d v="1962-06-18T00:00:00"/>
    <n v="58.08449604895992"/>
    <n v="0"/>
    <s v="Property"/>
    <s v="Mass Customer"/>
    <s v="N"/>
    <s v="No"/>
    <n v="13"/>
    <m/>
  </r>
  <r>
    <n v="6931"/>
    <n v="88"/>
    <x v="2760"/>
    <d v="2017-03-22T00:00:00"/>
    <n v="283"/>
    <b v="0"/>
    <s v="Approved"/>
    <s v="Norco Bicycles"/>
    <s v="Standard"/>
    <s v="medium"/>
    <s v="medium"/>
    <n v="1198.46"/>
    <n v="381.1"/>
    <d v="2005-05-10T00:00:00"/>
    <n v="817.36"/>
    <s v="M"/>
    <n v="48"/>
    <d v="1978-11-01T00:00:00"/>
    <n v="41.7009344051243"/>
    <s v="Compensation Analyst"/>
    <s v="Financial Services"/>
    <s v="Mass Customer"/>
    <s v="N"/>
    <s v="Yes"/>
    <n v="18"/>
    <m/>
  </r>
  <r>
    <n v="7801"/>
    <n v="3"/>
    <x v="2545"/>
    <d v="2017-03-22T00:00:00"/>
    <n v="283"/>
    <b v="0"/>
    <s v="Approved"/>
    <s v="Trek Bicycles"/>
    <s v="Standard"/>
    <s v="medium"/>
    <s v="large"/>
    <n v="2091.4699999999998"/>
    <n v="388.92"/>
    <d v="2012-09-15T00:00:00"/>
    <n v="1702.5499999999997"/>
    <s v="F"/>
    <n v="24"/>
    <d v="1969-02-28T00:00:00"/>
    <n v="51.380386459918824"/>
    <s v="Dental Hygienist"/>
    <s v="Health"/>
    <s v="Mass Customer"/>
    <s v="N"/>
    <s v="No"/>
    <n v="9"/>
    <m/>
  </r>
  <r>
    <n v="8827"/>
    <n v="33"/>
    <x v="724"/>
    <d v="2017-03-22T00:00:00"/>
    <n v="283"/>
    <b v="1"/>
    <s v="Approved"/>
    <s v="Giant Bicycles"/>
    <s v="Standard"/>
    <s v="medium"/>
    <s v="small"/>
    <n v="1311.44"/>
    <n v="1167.18"/>
    <d v="1992-10-11T00:00:00"/>
    <n v="144.26"/>
    <s v="M"/>
    <n v="97"/>
    <d v="1954-01-28T00:00:00"/>
    <n v="66.476276870877726"/>
    <s v="Structural Engineer"/>
    <s v="n/a"/>
    <s v="Mass Customer"/>
    <s v="N"/>
    <s v="No"/>
    <n v="11"/>
    <m/>
  </r>
  <r>
    <n v="8941"/>
    <n v="90"/>
    <x v="2602"/>
    <d v="2017-03-22T00:00:00"/>
    <n v="283"/>
    <b v="0"/>
    <s v="Approved"/>
    <s v="Norco Bicycles"/>
    <s v="Standard"/>
    <s v="low"/>
    <s v="medium"/>
    <n v="363.01"/>
    <n v="290.41000000000003"/>
    <d v="2013-06-09T00:00:00"/>
    <n v="72.599999999999966"/>
    <s v="M"/>
    <n v="83"/>
    <d v="1971-12-22T00:00:00"/>
    <n v="48.566687829781834"/>
    <s v="Staff Accountant III"/>
    <s v="n/a"/>
    <s v="Mass Customer"/>
    <s v="N"/>
    <s v="Yes"/>
    <n v="6"/>
    <m/>
  </r>
  <r>
    <n v="9338"/>
    <n v="62"/>
    <x v="2530"/>
    <d v="2017-03-22T00:00:00"/>
    <n v="283"/>
    <b v="1"/>
    <s v="Approved"/>
    <s v="Solex"/>
    <s v="Standard"/>
    <s v="medium"/>
    <s v="medium"/>
    <n v="478.16"/>
    <n v="298.72000000000003"/>
    <d v="1998-12-17T00:00:00"/>
    <n v="179.44"/>
    <s v="M"/>
    <n v="34"/>
    <d v="1973-06-11T00:00:00"/>
    <n v="47.095454953069506"/>
    <s v="Executive Secretary"/>
    <s v="n/a"/>
    <s v="Affluent Customer"/>
    <s v="N"/>
    <s v="Yes"/>
    <n v="9"/>
    <m/>
  </r>
  <r>
    <n v="9596"/>
    <n v="14"/>
    <x v="1602"/>
    <d v="2017-03-22T00:00:00"/>
    <n v="283"/>
    <b v="0"/>
    <s v="Approved"/>
    <s v="Trek Bicycles"/>
    <s v="Standard"/>
    <s v="medium"/>
    <s v="small"/>
    <n v="1386.84"/>
    <n v="1234.29"/>
    <d v="2003-08-05T00:00:00"/>
    <n v="152.54999999999995"/>
    <s v="F"/>
    <n v="75"/>
    <d v="1977-12-25T00:00:00"/>
    <n v="42.552989199644848"/>
    <s v="Nurse Practicioner"/>
    <s v="Manufacturing"/>
    <s v="Affluent Customer"/>
    <s v="N"/>
    <s v="No"/>
    <n v="7"/>
    <m/>
  </r>
  <r>
    <n v="9653"/>
    <n v="79"/>
    <x v="1087"/>
    <d v="2017-03-22T00:00:00"/>
    <n v="283"/>
    <b v="1"/>
    <s v="Approved"/>
    <s v="Solex"/>
    <s v="Touring"/>
    <s v="medium"/>
    <s v="large"/>
    <n v="2083.94"/>
    <n v="675.03"/>
    <d v="2013-09-16T00:00:00"/>
    <n v="1408.91"/>
    <s v="F"/>
    <n v="6"/>
    <d v="1969-12-31T00:00:00"/>
    <n v="50.542030295535262"/>
    <s v="Research Nurse"/>
    <s v="Health"/>
    <s v="High Net Worth"/>
    <s v="N"/>
    <s v="No"/>
    <n v="16"/>
    <m/>
  </r>
  <r>
    <n v="9853"/>
    <n v="34"/>
    <x v="40"/>
    <d v="2017-03-22T00:00:00"/>
    <n v="283"/>
    <b v="1"/>
    <s v="Approved"/>
    <s v="Norco Bicycles"/>
    <s v="Road"/>
    <s v="high"/>
    <s v="large"/>
    <n v="774.53"/>
    <n v="464.72"/>
    <d v="2006-02-02T00:00:00"/>
    <n v="309.80999999999995"/>
    <s v="F"/>
    <n v="75"/>
    <d v="1996-05-19T00:00:00"/>
    <n v="24.14203029553526"/>
    <s v="Help Desk Operator"/>
    <s v="Retail"/>
    <s v="Mass Customer"/>
    <s v="N"/>
    <s v="Yes"/>
    <n v="5"/>
    <m/>
  </r>
  <r>
    <n v="9886"/>
    <n v="86"/>
    <x v="877"/>
    <d v="2017-03-22T00:00:00"/>
    <n v="283"/>
    <b v="0"/>
    <s v="Approved"/>
    <s v="OHM Cycles"/>
    <s v="Standard"/>
    <s v="medium"/>
    <s v="medium"/>
    <n v="235.63"/>
    <n v="125.07"/>
    <d v="2013-06-09T00:00:00"/>
    <n v="110.56"/>
    <s v="F"/>
    <n v="63"/>
    <d v="1999-02-24T00:00:00"/>
    <n v="21.372167281836628"/>
    <n v="0"/>
    <s v="Retail"/>
    <s v="Affluent Customer"/>
    <s v="N"/>
    <s v="Yes"/>
    <n v="3"/>
    <m/>
  </r>
  <r>
    <n v="10243"/>
    <n v="73"/>
    <x v="3288"/>
    <d v="2017-03-22T00:00:00"/>
    <n v="283"/>
    <b v="0"/>
    <s v="Approved"/>
    <s v="Solex"/>
    <s v="Standard"/>
    <s v="medium"/>
    <s v="medium"/>
    <n v="1945.43"/>
    <n v="333.18"/>
    <d v="2002-08-31T00:00:00"/>
    <n v="1612.25"/>
    <s v="F"/>
    <n v="54"/>
    <d v="1982-08-16T00:00:00"/>
    <n v="37.909153583206489"/>
    <s v="Safety Technician III"/>
    <s v="Retail"/>
    <s v="Mass Customer"/>
    <s v="N"/>
    <s v="No"/>
    <n v="7"/>
    <m/>
  </r>
  <r>
    <n v="11269"/>
    <n v="62"/>
    <x v="2124"/>
    <d v="2017-03-22T00:00:00"/>
    <n v="283"/>
    <b v="1"/>
    <s v="Approved"/>
    <s v="Solex"/>
    <s v="Standard"/>
    <s v="high"/>
    <s v="medium"/>
    <n v="1024.6600000000001"/>
    <n v="614.79999999999995"/>
    <d v="2000-05-22T00:00:00"/>
    <n v="409.86000000000013"/>
    <s v="F"/>
    <n v="10"/>
    <d v="1997-01-22T00:00:00"/>
    <n v="23.46257824074074"/>
    <s v="Marketing Manager"/>
    <s v="Retail"/>
    <s v="High Net Worth"/>
    <s v="N"/>
    <s v="Yes"/>
    <n v="6"/>
    <m/>
  </r>
  <r>
    <n v="11897"/>
    <n v="28"/>
    <x v="2885"/>
    <d v="2017-03-22T00:00:00"/>
    <n v="283"/>
    <b v="0"/>
    <s v="Approved"/>
    <s v="Solex"/>
    <s v="Road"/>
    <s v="medium"/>
    <s v="small"/>
    <n v="1703.52"/>
    <n v="1516.13"/>
    <d v="2004-08-17T00:00:00"/>
    <n v="187.38999999999987"/>
    <s v="F"/>
    <n v="2"/>
    <d v="1963-12-10T00:00:00"/>
    <n v="56.605043994165399"/>
    <s v="Help Desk Technician"/>
    <s v="Financial Services"/>
    <s v="High Net Worth"/>
    <s v="N"/>
    <s v="Yes"/>
    <n v="6"/>
    <m/>
  </r>
  <r>
    <n v="12007"/>
    <n v="62"/>
    <x v="840"/>
    <d v="2017-03-22T00:00:00"/>
    <n v="283"/>
    <b v="0"/>
    <s v="Approved"/>
    <s v="Solex"/>
    <s v="Standard"/>
    <s v="medium"/>
    <s v="medium"/>
    <n v="478.16"/>
    <n v="298.72000000000003"/>
    <d v="2015-05-21T00:00:00"/>
    <n v="179.44"/>
    <s v="M"/>
    <n v="68"/>
    <d v="1997-03-28T00:00:00"/>
    <n v="23.284496048959916"/>
    <n v="0"/>
    <s v="Manufacturing"/>
    <s v="Mass Customer"/>
    <s v="N"/>
    <s v="Yes"/>
    <n v="2"/>
    <m/>
  </r>
  <r>
    <n v="12058"/>
    <n v="58"/>
    <x v="644"/>
    <d v="2017-03-22T00:00:00"/>
    <n v="283"/>
    <b v="1"/>
    <s v="Approved"/>
    <s v="OHM Cycles"/>
    <s v="Standard"/>
    <s v="medium"/>
    <s v="medium"/>
    <n v="912.52"/>
    <n v="141.4"/>
    <d v="2015-10-18T00:00:00"/>
    <n v="771.12"/>
    <s v="M"/>
    <n v="70"/>
    <d v="1957-07-04T00:00:00"/>
    <n v="63.043400158548955"/>
    <n v="0"/>
    <s v="Argiculture"/>
    <s v="Mass Customer"/>
    <s v="N"/>
    <s v="No"/>
    <n v="13"/>
    <m/>
  </r>
  <r>
    <n v="12076"/>
    <n v="33"/>
    <x v="2619"/>
    <d v="2017-03-22T00:00:00"/>
    <n v="283"/>
    <b v="1"/>
    <s v="Approved"/>
    <s v="Giant Bicycles"/>
    <s v="Standard"/>
    <s v="medium"/>
    <s v="small"/>
    <n v="1311.44"/>
    <n v="1167.18"/>
    <d v="1999-07-20T00:00:00"/>
    <n v="144.26"/>
    <s v="F"/>
    <n v="62"/>
    <d v="1964-11-30T00:00:00"/>
    <n v="55.629701528411971"/>
    <s v="Assistant Professor"/>
    <s v="IT"/>
    <s v="Mass Customer"/>
    <s v="N"/>
    <s v="Yes"/>
    <n v="4"/>
    <m/>
  </r>
  <r>
    <n v="12107"/>
    <n v="93"/>
    <x v="2520"/>
    <d v="2017-03-22T00:00:00"/>
    <n v="283"/>
    <b v="0"/>
    <s v="Approved"/>
    <s v="WeareA2B"/>
    <s v="Standard"/>
    <s v="medium"/>
    <s v="medium"/>
    <n v="1065.03"/>
    <n v="230.09"/>
    <d v="2003-09-10T00:00:00"/>
    <n v="834.93999999999994"/>
    <s v="M"/>
    <n v="36"/>
    <d v="1969-03-27T00:00:00"/>
    <n v="51.306413857179095"/>
    <s v="VP Marketing"/>
    <s v="Manufacturing"/>
    <s v="Mass Customer"/>
    <s v="N"/>
    <s v="Yes"/>
    <n v="15"/>
    <m/>
  </r>
  <r>
    <n v="12846"/>
    <n v="54"/>
    <x v="590"/>
    <d v="2017-03-22T00:00:00"/>
    <n v="283"/>
    <b v="0"/>
    <s v="Approved"/>
    <s v="WeareA2B"/>
    <s v="Standard"/>
    <s v="medium"/>
    <s v="medium"/>
    <n v="1292.8399999999999"/>
    <n v="13.44"/>
    <d v="2009-04-12T00:00:00"/>
    <n v="1279.3999999999999"/>
    <s v="F"/>
    <n v="93"/>
    <d v="1989-11-26T00:00:00"/>
    <n v="30.624222076357178"/>
    <s v="Food Chemist"/>
    <s v="Health"/>
    <s v="Mass Customer"/>
    <s v="N"/>
    <s v="No"/>
    <n v="12"/>
    <m/>
  </r>
  <r>
    <n v="13217"/>
    <n v="0"/>
    <x v="2475"/>
    <d v="2017-03-22T00:00:00"/>
    <n v="283"/>
    <b v="0"/>
    <s v="Approved"/>
    <s v="Trek Bicycles"/>
    <s v="Standard"/>
    <s v="high"/>
    <s v="medium"/>
    <n v="358.39"/>
    <n v="215.03"/>
    <d v="2004-01-16T00:00:00"/>
    <n v="143.35999999999999"/>
    <s v="F"/>
    <n v="59"/>
    <d v="1986-05-25T00:00:00"/>
    <n v="34.133811117453071"/>
    <s v="Systems Administrator II"/>
    <s v="Manufacturing"/>
    <s v="High Net Worth"/>
    <s v="N"/>
    <s v="No"/>
    <n v="12"/>
    <m/>
  </r>
  <r>
    <n v="13269"/>
    <n v="30"/>
    <x v="863"/>
    <d v="2017-03-22T00:00:00"/>
    <n v="283"/>
    <b v="1"/>
    <s v="Approved"/>
    <s v="OHM Cycles"/>
    <s v="Standard"/>
    <s v="medium"/>
    <s v="medium"/>
    <n v="1227.3399999999999"/>
    <n v="770.89"/>
    <d v="1994-08-10T00:00:00"/>
    <n v="456.44999999999993"/>
    <s v="F"/>
    <n v="16"/>
    <d v="1967-09-07T00:00:00"/>
    <n v="52.859838514713338"/>
    <s v="Librarian"/>
    <s v="Entertainment"/>
    <s v="High Net Worth"/>
    <s v="N"/>
    <s v="No"/>
    <n v="7"/>
    <m/>
  </r>
  <r>
    <n v="13288"/>
    <n v="20"/>
    <x v="3140"/>
    <d v="2017-03-22T00:00:00"/>
    <n v="283"/>
    <b v="1"/>
    <s v="Approved"/>
    <s v="Trek Bicycles"/>
    <s v="Standard"/>
    <s v="medium"/>
    <s v="small"/>
    <n v="1775.81"/>
    <n v="1580.47"/>
    <d v="2011-05-07T00:00:00"/>
    <n v="195.33999999999992"/>
    <s v="M"/>
    <n v="39"/>
    <d v="1979-06-03T00:00:00"/>
    <n v="41.114633035261285"/>
    <s v="Safety Technician IV"/>
    <s v="Entertainment"/>
    <s v="Affluent Customer"/>
    <s v="N"/>
    <s v="Yes"/>
    <n v="19"/>
    <m/>
  </r>
  <r>
    <n v="13397"/>
    <n v="26"/>
    <x v="3054"/>
    <d v="2017-03-22T00:00:00"/>
    <n v="283"/>
    <b v="0"/>
    <s v="Approved"/>
    <s v="WeareA2B"/>
    <s v="Standard"/>
    <s v="medium"/>
    <s v="medium"/>
    <n v="1992.93"/>
    <n v="762.63"/>
    <d v="1993-05-26T00:00:00"/>
    <n v="1230.3000000000002"/>
    <s v="M"/>
    <n v="7"/>
    <d v="1986-01-16T00:00:00"/>
    <n v="34.487235774987312"/>
    <s v="Dental Hygienist"/>
    <s v="Health"/>
    <s v="Affluent Customer"/>
    <s v="N"/>
    <s v="Yes"/>
    <n v="20"/>
    <m/>
  </r>
  <r>
    <n v="15529"/>
    <n v="0"/>
    <x v="1064"/>
    <d v="2017-08-07T00:00:00"/>
    <m/>
    <b v="1"/>
    <s v="Approved"/>
    <m/>
    <m/>
    <m/>
    <m/>
    <n v="150.51"/>
    <m/>
    <m/>
    <m/>
    <m/>
    <m/>
    <m/>
    <m/>
    <m/>
    <m/>
    <m/>
    <m/>
    <m/>
    <m/>
    <m/>
  </r>
  <r>
    <n v="14854"/>
    <n v="84"/>
    <x v="196"/>
    <d v="2017-03-22T00:00:00"/>
    <n v="283"/>
    <b v="0"/>
    <s v="Approved"/>
    <s v="Giant Bicycles"/>
    <s v="Road"/>
    <s v="medium"/>
    <s v="medium"/>
    <n v="792.9"/>
    <n v="594.67999999999995"/>
    <d v="1992-10-02T00:00:00"/>
    <n v="198.22000000000003"/>
    <s v="F"/>
    <n v="12"/>
    <d v="1977-01-06T00:00:00"/>
    <n v="43.520112487316084"/>
    <n v="0"/>
    <s v="Financial Services"/>
    <s v="High Net Worth"/>
    <s v="N"/>
    <s v="No"/>
    <n v="16"/>
    <m/>
  </r>
  <r>
    <n v="15095"/>
    <n v="0"/>
    <x v="3004"/>
    <d v="2017-03-22T00:00:00"/>
    <n v="283"/>
    <b v="1"/>
    <s v="Approved"/>
    <s v="Solex"/>
    <s v="Standard"/>
    <s v="medium"/>
    <s v="large"/>
    <n v="202.62"/>
    <n v="151.96"/>
    <d v="2016-03-29T00:00:00"/>
    <n v="50.66"/>
    <s v="F"/>
    <n v="37"/>
    <d v="1964-06-22T00:00:00"/>
    <n v="56.070797418822927"/>
    <n v="0"/>
    <s v="Health"/>
    <s v="High Net Worth"/>
    <s v="N"/>
    <s v="No"/>
    <n v="15"/>
    <m/>
  </r>
  <r>
    <n v="15913"/>
    <n v="40"/>
    <x v="1609"/>
    <d v="2017-03-22T00:00:00"/>
    <n v="283"/>
    <b v="1"/>
    <s v="Approved"/>
    <s v="OHM Cycles"/>
    <s v="Standard"/>
    <s v="high"/>
    <s v="medium"/>
    <n v="1458.17"/>
    <n v="874.9"/>
    <d v="2006-02-02T00:00:00"/>
    <n v="583.2700000000001"/>
    <s v="F"/>
    <n v="17"/>
    <d v="1973-12-21T00:00:00"/>
    <n v="46.566687829781834"/>
    <s v="Chemical Engineer"/>
    <s v="Manufacturing"/>
    <s v="Mass Customer"/>
    <s v="N"/>
    <s v="No"/>
    <n v="11"/>
    <m/>
  </r>
  <r>
    <n v="16385"/>
    <n v="31"/>
    <x v="1712"/>
    <d v="2017-03-22T00:00:00"/>
    <n v="283"/>
    <b v="0"/>
    <s v="Approved"/>
    <s v="Giant Bicycles"/>
    <s v="Standard"/>
    <s v="medium"/>
    <s v="medium"/>
    <n v="230.91"/>
    <n v="173.18"/>
    <d v="2006-11-10T00:00:00"/>
    <n v="57.72999999999999"/>
    <s v="M"/>
    <n v="83"/>
    <d v="1997-05-07T00:00:00"/>
    <n v="23.174907007864025"/>
    <s v="Electrical Engineer"/>
    <s v="Manufacturing"/>
    <s v="Affluent Customer"/>
    <s v="N"/>
    <s v="No"/>
    <n v="1"/>
    <m/>
  </r>
  <r>
    <n v="16892"/>
    <n v="75"/>
    <x v="1932"/>
    <d v="2017-03-22T00:00:00"/>
    <n v="283"/>
    <b v="1"/>
    <s v="Approved"/>
    <s v="Giant Bicycles"/>
    <s v="Touring"/>
    <s v="medium"/>
    <s v="large"/>
    <n v="1873.97"/>
    <n v="863.95"/>
    <d v="2014-10-10T00:00:00"/>
    <n v="1010.02"/>
    <s v="F"/>
    <n v="73"/>
    <d v="1978-07-02T00:00:00"/>
    <n v="42.03518098046677"/>
    <s v="Tax Accountant"/>
    <s v="IT"/>
    <s v="Affluent Customer"/>
    <s v="N"/>
    <s v="Yes"/>
    <n v="4"/>
    <m/>
  </r>
  <r>
    <n v="17092"/>
    <n v="74"/>
    <x v="304"/>
    <d v="2017-03-22T00:00:00"/>
    <n v="283"/>
    <b v="0"/>
    <s v="Approved"/>
    <s v="WeareA2B"/>
    <s v="Standard"/>
    <s v="medium"/>
    <s v="medium"/>
    <n v="1762.96"/>
    <n v="950.52"/>
    <d v="2014-07-28T00:00:00"/>
    <n v="812.44"/>
    <s v="F"/>
    <n v="41"/>
    <d v="1978-08-20T00:00:00"/>
    <n v="41.900934405124303"/>
    <s v="Accountant I"/>
    <s v="Manufacturing"/>
    <s v="High Net Worth"/>
    <s v="N"/>
    <s v="No"/>
    <n v="17"/>
    <m/>
  </r>
  <r>
    <n v="17461"/>
    <n v="84"/>
    <x v="2947"/>
    <d v="2017-03-22T00:00:00"/>
    <n v="283"/>
    <b v="0"/>
    <s v="Approved"/>
    <s v="Trek Bicycles"/>
    <s v="Road"/>
    <s v="medium"/>
    <s v="medium"/>
    <n v="290.62"/>
    <n v="215.14"/>
    <d v="2004-12-18T00:00:00"/>
    <n v="75.480000000000018"/>
    <s v="M"/>
    <n v="33"/>
    <d v="1976-12-30T00:00:00"/>
    <n v="43.539290569507862"/>
    <s v="Sales Associate"/>
    <s v="Health"/>
    <s v="Mass Customer"/>
    <s v="N"/>
    <s v="No"/>
    <n v="11"/>
    <m/>
  </r>
  <r>
    <n v="18230"/>
    <n v="88"/>
    <x v="1121"/>
    <d v="2017-03-22T00:00:00"/>
    <n v="283"/>
    <b v="0"/>
    <s v="Approved"/>
    <s v="Norco Bicycles"/>
    <s v="Standard"/>
    <s v="medium"/>
    <s v="medium"/>
    <n v="1198.46"/>
    <n v="381.1"/>
    <d v="2005-05-10T00:00:00"/>
    <n v="817.36"/>
    <s v="M"/>
    <n v="83"/>
    <d v="1975-12-03T00:00:00"/>
    <n v="44.616002898274985"/>
    <s v="Compensation Analyst"/>
    <s v="Financial Services"/>
    <s v="Mass Customer"/>
    <s v="N"/>
    <s v="Yes"/>
    <n v="14"/>
    <m/>
  </r>
  <r>
    <n v="18718"/>
    <n v="58"/>
    <x v="742"/>
    <d v="2017-03-22T00:00:00"/>
    <n v="283"/>
    <b v="0"/>
    <s v="Approved"/>
    <s v="OHM Cycles"/>
    <s v="Standard"/>
    <s v="medium"/>
    <s v="medium"/>
    <n v="912.52"/>
    <n v="141.4"/>
    <d v="1993-06-23T00:00:00"/>
    <n v="771.12"/>
    <s v="F"/>
    <n v="16"/>
    <d v="1968-01-22T00:00:00"/>
    <n v="52.484496048959919"/>
    <s v="Programmer Analyst I"/>
    <s v="Health"/>
    <s v="Mass Customer"/>
    <s v="N"/>
    <s v="Yes"/>
    <n v="11"/>
    <m/>
  </r>
  <r>
    <n v="19367"/>
    <n v="26"/>
    <x v="2051"/>
    <d v="2017-03-22T00:00:00"/>
    <n v="283"/>
    <b v="1"/>
    <s v="Approved"/>
    <s v="WeareA2B"/>
    <s v="Standard"/>
    <s v="medium"/>
    <s v="medium"/>
    <n v="1992.93"/>
    <n v="762.63"/>
    <d v="1993-05-26T00:00:00"/>
    <n v="1230.3000000000002"/>
    <s v="F"/>
    <n v="43"/>
    <d v="1985-02-14T00:00:00"/>
    <n v="35.407783720192796"/>
    <s v="Health Coach II"/>
    <s v="Retail"/>
    <s v="Mass Customer"/>
    <s v="N"/>
    <s v="No"/>
    <n v="21"/>
    <m/>
  </r>
  <r>
    <n v="19525"/>
    <n v="17"/>
    <x v="1092"/>
    <d v="2017-03-22T00:00:00"/>
    <n v="283"/>
    <b v="0"/>
    <s v="Approved"/>
    <s v="Solex"/>
    <s v="Standard"/>
    <s v="high"/>
    <s v="medium"/>
    <n v="1024.6600000000001"/>
    <n v="614.79999999999995"/>
    <d v="1996-11-09T00:00:00"/>
    <n v="409.86000000000013"/>
    <s v="F"/>
    <n v="13"/>
    <d v="1986-11-28T00:00:00"/>
    <n v="33.621482350329778"/>
    <s v="Programmer Analyst IV"/>
    <s v="Manufacturing"/>
    <s v="Mass Customer"/>
    <s v="N"/>
    <s v="No"/>
    <n v="5"/>
    <m/>
  </r>
  <r>
    <n v="19744"/>
    <n v="91"/>
    <x v="2015"/>
    <d v="2017-03-22T00:00:00"/>
    <n v="283"/>
    <b v="0"/>
    <s v="Approved"/>
    <s v="Solex"/>
    <s v="Standard"/>
    <s v="medium"/>
    <s v="medium"/>
    <n v="100.35"/>
    <n v="75.260000000000005"/>
    <d v="2003-01-05T00:00:00"/>
    <n v="25.089999999999989"/>
    <s v="F"/>
    <n v="16"/>
    <d v="1972-08-04T00:00:00"/>
    <n v="47.947509747590054"/>
    <s v="Account Representative IV"/>
    <s v="IT"/>
    <s v="Affluent Customer"/>
    <s v="N"/>
    <s v="Yes"/>
    <n v="16"/>
    <m/>
  </r>
  <r>
    <n v="19752"/>
    <n v="80"/>
    <x v="2002"/>
    <d v="2017-03-22T00:00:00"/>
    <n v="283"/>
    <b v="1"/>
    <s v="Approved"/>
    <s v="OHM Cycles"/>
    <s v="Touring"/>
    <s v="low"/>
    <s v="medium"/>
    <n v="1073.07"/>
    <n v="933.84"/>
    <d v="1997-01-25T00:00:00"/>
    <n v="139.2299999999999"/>
    <s v="F"/>
    <n v="38"/>
    <d v="1981-01-29T00:00:00"/>
    <n v="39.454359062658547"/>
    <s v="Professor"/>
    <s v="Health"/>
    <s v="Mass Customer"/>
    <s v="N"/>
    <s v="No"/>
    <n v="12"/>
    <m/>
  </r>
  <r>
    <n v="118"/>
    <n v="20"/>
    <x v="2767"/>
    <d v="2017-03-21T00:00:00"/>
    <n v="284"/>
    <b v="0"/>
    <s v="Approved"/>
    <s v="Trek Bicycles"/>
    <s v="Standard"/>
    <s v="medium"/>
    <s v="small"/>
    <n v="1775.81"/>
    <n v="1580.47"/>
    <d v="2010-05-05T00:00:00"/>
    <n v="195.33999999999992"/>
    <s v="F"/>
    <n v="79"/>
    <d v="1962-12-10T00:00:00"/>
    <n v="57.605043994165399"/>
    <n v="0"/>
    <s v="IT"/>
    <s v="Mass Customer"/>
    <s v="N"/>
    <s v="No"/>
    <n v="11"/>
    <m/>
  </r>
  <r>
    <n v="124"/>
    <n v="98"/>
    <x v="2828"/>
    <d v="2017-03-21T00:00:00"/>
    <n v="284"/>
    <b v="0"/>
    <s v="Approved"/>
    <s v="OHM Cycles"/>
    <s v="Standard"/>
    <s v="medium"/>
    <s v="medium"/>
    <n v="795.34"/>
    <n v="101.58"/>
    <d v="1997-02-09T00:00:00"/>
    <n v="693.76"/>
    <s v="F"/>
    <n v="82"/>
    <d v="1978-12-09T00:00:00"/>
    <n v="41.596824816083206"/>
    <s v="Editor"/>
    <s v="IT"/>
    <s v="High Net Worth"/>
    <s v="N"/>
    <s v="No"/>
    <n v="14"/>
    <m/>
  </r>
  <r>
    <n v="149"/>
    <n v="89"/>
    <x v="1594"/>
    <d v="2017-03-21T00:00:00"/>
    <n v="284"/>
    <b v="0"/>
    <s v="Approved"/>
    <s v="WeareA2B"/>
    <s v="Touring"/>
    <s v="medium"/>
    <s v="large"/>
    <n v="1362.99"/>
    <n v="57.74"/>
    <d v="1993-04-20T00:00:00"/>
    <n v="1305.25"/>
    <s v="M"/>
    <n v="62"/>
    <d v="1964-07-01T00:00:00"/>
    <n v="56.046139884576355"/>
    <s v="Social Worker"/>
    <s v="Health"/>
    <s v="Mass Customer"/>
    <s v="N"/>
    <s v="No"/>
    <n v="11"/>
    <m/>
  </r>
  <r>
    <n v="15546"/>
    <n v="68"/>
    <x v="1169"/>
    <d v="2017-02-13T00:00:00"/>
    <m/>
    <m/>
    <s v="Approved"/>
    <s v="OHM Cycles"/>
    <s v="Standard"/>
    <s v="medium"/>
    <s v="medium"/>
    <n v="1636.9"/>
    <n v="44.71"/>
    <n v="38859"/>
    <m/>
    <m/>
    <m/>
    <m/>
    <m/>
    <m/>
    <m/>
    <m/>
    <m/>
    <m/>
    <m/>
    <m/>
  </r>
  <r>
    <n v="345"/>
    <n v="84"/>
    <x v="345"/>
    <d v="2017-03-21T00:00:00"/>
    <n v="284"/>
    <b v="0"/>
    <s v="Approved"/>
    <s v="Giant Bicycles"/>
    <s v="Road"/>
    <s v="medium"/>
    <s v="medium"/>
    <n v="792.9"/>
    <n v="594.67999999999995"/>
    <d v="1992-10-02T00:00:00"/>
    <n v="198.22000000000003"/>
    <s v="M"/>
    <n v="2"/>
    <d v="1984-08-12T00:00:00"/>
    <n v="35.917372761288682"/>
    <n v="0"/>
    <s v="n/a"/>
    <s v="High Net Worth"/>
    <s v="N"/>
    <s v="No"/>
    <n v="8"/>
    <m/>
  </r>
  <r>
    <n v="592"/>
    <n v="31"/>
    <x v="356"/>
    <d v="2017-03-21T00:00:00"/>
    <n v="284"/>
    <b v="0"/>
    <s v="Approved"/>
    <s v="Giant Bicycles"/>
    <s v="Standard"/>
    <s v="medium"/>
    <s v="medium"/>
    <n v="230.91"/>
    <n v="173.18"/>
    <d v="1992-10-11T00:00:00"/>
    <n v="57.72999999999999"/>
    <s v="F"/>
    <n v="5"/>
    <d v="1963-07-07T00:00:00"/>
    <n v="57.03244125443937"/>
    <s v="Web Designer I"/>
    <s v="Manufacturing"/>
    <s v="Mass Customer"/>
    <s v="N"/>
    <s v="Yes"/>
    <n v="9"/>
    <m/>
  </r>
  <r>
    <n v="691"/>
    <n v="8"/>
    <x v="3150"/>
    <d v="2017-03-21T00:00:00"/>
    <n v="284"/>
    <b v="0"/>
    <s v="Approved"/>
    <s v="Solex"/>
    <s v="Road"/>
    <s v="medium"/>
    <s v="small"/>
    <n v="1703.52"/>
    <n v="1516.13"/>
    <d v="2011-04-16T00:00:00"/>
    <n v="187.38999999999987"/>
    <s v="F"/>
    <n v="39"/>
    <d v="1957-08-17T00:00:00"/>
    <n v="62.922852213343475"/>
    <s v="Cost Accountant"/>
    <s v="Financial Services"/>
    <s v="Mass Customer"/>
    <s v="N"/>
    <s v="No"/>
    <n v="16"/>
    <m/>
  </r>
  <r>
    <n v="804"/>
    <n v="12"/>
    <x v="1128"/>
    <d v="2017-03-21T00:00:00"/>
    <n v="284"/>
    <b v="0"/>
    <s v="Approved"/>
    <s v="WeareA2B"/>
    <s v="Standard"/>
    <s v="medium"/>
    <s v="medium"/>
    <n v="1231.1500000000001"/>
    <n v="161.6"/>
    <d v="2004-08-17T00:00:00"/>
    <n v="1069.5500000000002"/>
    <s v="M"/>
    <n v="0"/>
    <d v="1996-11-14T00:00:00"/>
    <n v="23.65161933663115"/>
    <s v="Nuclear Power Engineer"/>
    <s v="Manufacturing"/>
    <s v="Affluent Customer"/>
    <s v="N"/>
    <s v="No"/>
    <n v="1"/>
    <m/>
  </r>
  <r>
    <n v="1706"/>
    <n v="22"/>
    <x v="2719"/>
    <d v="2017-03-21T00:00:00"/>
    <n v="284"/>
    <b v="1"/>
    <s v="Approved"/>
    <s v="WeareA2B"/>
    <s v="Standard"/>
    <s v="medium"/>
    <s v="medium"/>
    <n v="60.34"/>
    <n v="45.26"/>
    <d v="1993-07-15T00:00:00"/>
    <n v="15.080000000000005"/>
    <s v="M"/>
    <n v="52"/>
    <d v="2000-04-29T00:00:00"/>
    <n v="20.194085090055808"/>
    <n v="0"/>
    <s v="Property"/>
    <s v="Mass Customer"/>
    <s v="N"/>
    <s v="No"/>
    <n v="2"/>
    <m/>
  </r>
  <r>
    <n v="2033"/>
    <n v="27"/>
    <x v="2006"/>
    <d v="2017-03-21T00:00:00"/>
    <n v="284"/>
    <b v="1"/>
    <s v="Approved"/>
    <s v="Trek Bicycles"/>
    <s v="Standard"/>
    <s v="medium"/>
    <s v="medium"/>
    <n v="499.53"/>
    <n v="388.72"/>
    <d v="1999-06-23T00:00:00"/>
    <n v="110.80999999999995"/>
    <s v="F"/>
    <n v="14"/>
    <d v="1981-10-24T00:00:00"/>
    <n v="38.720112487316079"/>
    <s v="Actuary"/>
    <s v="Financial Services"/>
    <s v="Mass Customer"/>
    <s v="N"/>
    <s v="No"/>
    <n v="13"/>
    <m/>
  </r>
  <r>
    <n v="2337"/>
    <n v="88"/>
    <x v="1062"/>
    <d v="2017-03-21T00:00:00"/>
    <n v="284"/>
    <b v="1"/>
    <s v="Approved"/>
    <s v="Norco Bicycles"/>
    <s v="Standard"/>
    <s v="high"/>
    <s v="small"/>
    <n v="1661.92"/>
    <n v="1479.11"/>
    <d v="2009-03-08T00:00:00"/>
    <n v="182.81000000000017"/>
    <s v="M"/>
    <n v="13"/>
    <d v="1965-12-24T00:00:00"/>
    <n v="54.563948103754434"/>
    <s v="Chemical Engineer"/>
    <s v="Manufacturing"/>
    <s v="High Net Worth"/>
    <s v="N"/>
    <s v="Yes"/>
    <n v="10"/>
    <m/>
  </r>
  <r>
    <n v="3101"/>
    <n v="83"/>
    <x v="1255"/>
    <d v="2017-03-21T00:00:00"/>
    <n v="284"/>
    <b v="1"/>
    <s v="Approved"/>
    <s v="Solex"/>
    <s v="Touring"/>
    <s v="medium"/>
    <s v="large"/>
    <n v="2083.94"/>
    <n v="675.03"/>
    <d v="1997-08-25T00:00:00"/>
    <n v="1408.91"/>
    <s v="M"/>
    <n v="45"/>
    <d v="1966-04-20T00:00:00"/>
    <n v="54.243400158548958"/>
    <s v="Design Engineer"/>
    <s v="Manufacturing"/>
    <s v="Mass Customer"/>
    <s v="N"/>
    <s v="Yes"/>
    <n v="11"/>
    <m/>
  </r>
  <r>
    <n v="3286"/>
    <n v="83"/>
    <x v="1630"/>
    <d v="2017-03-21T00:00:00"/>
    <n v="284"/>
    <b v="1"/>
    <s v="Approved"/>
    <s v="Solex"/>
    <s v="Touring"/>
    <s v="medium"/>
    <s v="large"/>
    <n v="2083.94"/>
    <n v="675.03"/>
    <d v="2013-09-16T00:00:00"/>
    <n v="1408.91"/>
    <s v="F"/>
    <n v="60"/>
    <d v="1980-07-19T00:00:00"/>
    <n v="39.985865911973619"/>
    <s v="Technical Writer"/>
    <s v="n/a"/>
    <s v="Affluent Customer"/>
    <s v="N"/>
    <s v="Yes"/>
    <n v="16"/>
    <m/>
  </r>
  <r>
    <n v="3299"/>
    <n v="34"/>
    <x v="2198"/>
    <d v="2017-03-21T00:00:00"/>
    <n v="284"/>
    <b v="1"/>
    <s v="Approved"/>
    <s v="Norco Bicycles"/>
    <s v="Road"/>
    <s v="high"/>
    <s v="large"/>
    <n v="774.53"/>
    <n v="464.72"/>
    <d v="2003-03-18T00:00:00"/>
    <n v="309.80999999999995"/>
    <s v="F"/>
    <n v="52"/>
    <d v="1997-12-27T00:00:00"/>
    <n v="22.533811117453066"/>
    <s v="Budget/Accounting Analyst I"/>
    <s v="Health"/>
    <s v="Mass Customer"/>
    <s v="N"/>
    <s v="No"/>
    <n v="2"/>
    <m/>
  </r>
  <r>
    <n v="3597"/>
    <n v="79"/>
    <x v="2265"/>
    <d v="2017-03-21T00:00:00"/>
    <n v="284"/>
    <b v="1"/>
    <s v="Approved"/>
    <s v="Solex"/>
    <s v="Touring"/>
    <s v="medium"/>
    <s v="large"/>
    <n v="2083.94"/>
    <n v="675.03"/>
    <d v="2013-09-16T00:00:00"/>
    <n v="1408.91"/>
    <s v="U"/>
    <n v="37"/>
    <d v="1899-12-30T00:00:00"/>
    <n v="0"/>
    <s v="Quality Control Specialist"/>
    <s v="IT"/>
    <s v="High Net Worth"/>
    <s v="N"/>
    <s v="No"/>
    <n v="0"/>
    <m/>
  </r>
  <r>
    <n v="4050"/>
    <n v="83"/>
    <x v="2593"/>
    <d v="2017-03-21T00:00:00"/>
    <n v="284"/>
    <b v="0"/>
    <s v="Approved"/>
    <s v="Solex"/>
    <s v="Touring"/>
    <s v="medium"/>
    <s v="large"/>
    <n v="2083.94"/>
    <n v="675.03"/>
    <d v="2013-09-16T00:00:00"/>
    <n v="1408.91"/>
    <s v="M"/>
    <n v="64"/>
    <d v="1986-04-02T00:00:00"/>
    <n v="34.279016596905123"/>
    <s v="Social Worker"/>
    <s v="Health"/>
    <s v="Mass Customer"/>
    <s v="N"/>
    <s v="No"/>
    <n v="9"/>
    <m/>
  </r>
  <r>
    <n v="4321"/>
    <n v="99"/>
    <x v="2667"/>
    <d v="2017-03-21T00:00:00"/>
    <n v="284"/>
    <b v="0"/>
    <s v="Approved"/>
    <s v="Trek Bicycles"/>
    <s v="Road"/>
    <s v="low"/>
    <s v="small"/>
    <n v="1720.7"/>
    <n v="1531.42"/>
    <d v="2012-06-04T00:00:00"/>
    <n v="189.27999999999997"/>
    <s v="F"/>
    <n v="3"/>
    <d v="1962-11-24T00:00:00"/>
    <n v="57.64887961060375"/>
    <s v="Staff Accountant III"/>
    <s v="Telecommunications"/>
    <s v="High Net Worth"/>
    <s v="N"/>
    <s v="Yes"/>
    <n v="14"/>
    <m/>
  </r>
  <r>
    <n v="4451"/>
    <n v="21"/>
    <x v="1905"/>
    <d v="2017-03-21T00:00:00"/>
    <n v="284"/>
    <b v="1"/>
    <s v="Approved"/>
    <s v="WeareA2B"/>
    <s v="Touring"/>
    <s v="medium"/>
    <s v="medium"/>
    <n v="1466.68"/>
    <n v="363.25"/>
    <d v="1994-08-10T00:00:00"/>
    <n v="1103.43"/>
    <s v="M"/>
    <n v="53"/>
    <d v="1977-01-12T00:00:00"/>
    <n v="43.503674131151698"/>
    <s v="Analog Circuit Design manager"/>
    <s v="Retail"/>
    <s v="High Net Worth"/>
    <s v="N"/>
    <s v="No"/>
    <n v="12"/>
    <m/>
  </r>
  <r>
    <n v="5863"/>
    <n v="0"/>
    <x v="580"/>
    <d v="2017-03-21T00:00:00"/>
    <n v="284"/>
    <b v="1"/>
    <s v="Approved"/>
    <s v="WeareA2B"/>
    <s v="Standard"/>
    <s v="medium"/>
    <s v="medium"/>
    <n v="60.34"/>
    <n v="45.26"/>
    <d v="1993-07-15T00:00:00"/>
    <n v="15.080000000000005"/>
    <s v="M"/>
    <n v="48"/>
    <d v="1964-01-16T00:00:00"/>
    <n v="56.503674131151698"/>
    <s v="Quality Engineer"/>
    <s v="Retail"/>
    <s v="High Net Worth"/>
    <s v="N"/>
    <s v="No"/>
    <n v="14"/>
    <m/>
  </r>
  <r>
    <n v="5873"/>
    <n v="55"/>
    <x v="1346"/>
    <d v="2017-03-21T00:00:00"/>
    <n v="284"/>
    <b v="0"/>
    <s v="Approved"/>
    <s v="Trek Bicycles"/>
    <s v="Road"/>
    <s v="medium"/>
    <s v="large"/>
    <n v="1894.19"/>
    <n v="598.76"/>
    <d v="2003-07-21T00:00:00"/>
    <n v="1295.43"/>
    <s v="F"/>
    <n v="56"/>
    <d v="1961-06-02T00:00:00"/>
    <n v="59.128331665398271"/>
    <n v="0"/>
    <s v="n/a"/>
    <s v="Affluent Customer"/>
    <s v="N"/>
    <s v="No"/>
    <n v="20"/>
    <m/>
  </r>
  <r>
    <n v="6081"/>
    <n v="88"/>
    <x v="171"/>
    <d v="2017-03-21T00:00:00"/>
    <n v="284"/>
    <b v="0"/>
    <s v="Approved"/>
    <s v="Norco Bicycles"/>
    <s v="Standard"/>
    <s v="medium"/>
    <s v="medium"/>
    <n v="1198.46"/>
    <n v="381.1"/>
    <d v="1999-07-26T00:00:00"/>
    <n v="817.36"/>
    <s v="F"/>
    <n v="74"/>
    <d v="2000-05-18T00:00:00"/>
    <n v="20.14203029553526"/>
    <s v="Accounting Assistant III"/>
    <s v="Retail"/>
    <s v="Mass Customer"/>
    <s v="N"/>
    <s v="Yes"/>
    <n v="1"/>
    <m/>
  </r>
  <r>
    <n v="6082"/>
    <n v="99"/>
    <x v="975"/>
    <d v="2017-03-21T00:00:00"/>
    <n v="284"/>
    <b v="0"/>
    <s v="Approved"/>
    <s v="OHM Cycles"/>
    <s v="Standard"/>
    <s v="medium"/>
    <s v="medium"/>
    <n v="1227.3399999999999"/>
    <n v="770.89"/>
    <d v="1994-08-10T00:00:00"/>
    <n v="456.44999999999993"/>
    <s v="F"/>
    <n v="69"/>
    <d v="1989-11-13T00:00:00"/>
    <n v="30.659838514713343"/>
    <s v="Account Executive"/>
    <s v="Manufacturing"/>
    <s v="Affluent Customer"/>
    <s v="N"/>
    <s v="No"/>
    <n v="8"/>
    <m/>
  </r>
  <r>
    <n v="6195"/>
    <n v="60"/>
    <x v="9"/>
    <d v="2017-03-21T00:00:00"/>
    <n v="284"/>
    <b v="1"/>
    <s v="Approved"/>
    <s v="Giant Bicycles"/>
    <s v="Standard"/>
    <s v="high"/>
    <s v="small"/>
    <n v="1977.36"/>
    <n v="1759.85"/>
    <d v="2011-08-24T00:00:00"/>
    <n v="217.51"/>
    <s v="M"/>
    <n v="21"/>
    <d v="1958-02-21T00:00:00"/>
    <n v="62.407783720192796"/>
    <n v="0"/>
    <s v="Property"/>
    <s v="Mass Customer"/>
    <s v="N"/>
    <s v="No"/>
    <n v="17"/>
    <m/>
  </r>
  <r>
    <n v="6671"/>
    <n v="31"/>
    <x v="1464"/>
    <d v="2017-03-21T00:00:00"/>
    <n v="284"/>
    <b v="0"/>
    <s v="Approved"/>
    <s v="Giant Bicycles"/>
    <s v="Standard"/>
    <s v="medium"/>
    <s v="medium"/>
    <n v="230.91"/>
    <n v="173.18"/>
    <d v="2006-11-10T00:00:00"/>
    <n v="57.72999999999999"/>
    <s v="F"/>
    <n v="42"/>
    <d v="2001-11-02T00:00:00"/>
    <n v="18.681756322932518"/>
    <s v="Help Desk Technician"/>
    <s v="Manufacturing"/>
    <s v="Mass Customer"/>
    <s v="N"/>
    <s v="No"/>
    <n v="1"/>
    <m/>
  </r>
  <r>
    <n v="6930"/>
    <n v="53"/>
    <x v="1484"/>
    <d v="2017-03-21T00:00:00"/>
    <n v="284"/>
    <b v="1"/>
    <s v="Approved"/>
    <s v="OHM Cycles"/>
    <s v="Standard"/>
    <s v="medium"/>
    <s v="medium"/>
    <n v="795.34"/>
    <n v="101.58"/>
    <d v="1997-02-09T00:00:00"/>
    <n v="693.76"/>
    <s v="M"/>
    <n v="12"/>
    <d v="1996-04-02T00:00:00"/>
    <n v="24.27079741882293"/>
    <s v="Software Engineer II"/>
    <s v="IT"/>
    <s v="Affluent Customer"/>
    <s v="N"/>
    <s v="No"/>
    <n v="5"/>
    <m/>
  </r>
  <r>
    <n v="7188"/>
    <n v="67"/>
    <x v="192"/>
    <d v="2017-03-21T00:00:00"/>
    <n v="284"/>
    <b v="0"/>
    <s v="Approved"/>
    <s v="Norco Bicycles"/>
    <s v="Road"/>
    <s v="medium"/>
    <s v="medium"/>
    <n v="544.04999999999995"/>
    <n v="376.84"/>
    <d v="2005-10-22T00:00:00"/>
    <n v="167.20999999999998"/>
    <s v="F"/>
    <n v="30"/>
    <d v="1989-07-20T00:00:00"/>
    <n v="30.977646733891422"/>
    <s v="Graphic Designer"/>
    <s v="n/a"/>
    <s v="Mass Customer"/>
    <s v="N"/>
    <s v="No"/>
    <n v="18"/>
    <m/>
  </r>
  <r>
    <n v="7304"/>
    <n v="18"/>
    <x v="2974"/>
    <d v="2017-03-21T00:00:00"/>
    <n v="284"/>
    <b v="0"/>
    <s v="Approved"/>
    <s v="Solex"/>
    <s v="Standard"/>
    <s v="medium"/>
    <s v="medium"/>
    <n v="575.27"/>
    <n v="431.45"/>
    <d v="1996-04-05T00:00:00"/>
    <n v="143.82"/>
    <s v="F"/>
    <n v="37"/>
    <d v="1987-10-24T00:00:00"/>
    <n v="32.717372761288686"/>
    <s v="Research Assistant IV"/>
    <s v="Retail"/>
    <s v="Affluent Customer"/>
    <s v="N"/>
    <s v="Yes"/>
    <n v="4"/>
    <m/>
  </r>
  <r>
    <n v="7649"/>
    <n v="86"/>
    <x v="3378"/>
    <d v="2017-03-21T00:00:00"/>
    <n v="284"/>
    <b v="0"/>
    <s v="Approved"/>
    <s v="OHM Cycles"/>
    <s v="Standard"/>
    <s v="medium"/>
    <s v="medium"/>
    <n v="235.63"/>
    <n v="125.07"/>
    <d v="2004-08-07T00:00:00"/>
    <n v="110.56"/>
    <s v="F"/>
    <n v="56"/>
    <d v="1935-08-22T00:00:00"/>
    <n v="84.925591939370875"/>
    <s v="VP Quality Control"/>
    <s v="Retail"/>
    <s v="Mass Customer"/>
    <s v="N"/>
    <s v="No"/>
    <n v="5"/>
    <m/>
  </r>
  <r>
    <n v="7668"/>
    <n v="34"/>
    <x v="1345"/>
    <d v="2017-03-21T00:00:00"/>
    <n v="284"/>
    <b v="1"/>
    <s v="Approved"/>
    <s v="Norco Bicycles"/>
    <s v="Road"/>
    <s v="high"/>
    <s v="large"/>
    <n v="774.53"/>
    <n v="464.72"/>
    <d v="1994-07-12T00:00:00"/>
    <n v="309.80999999999995"/>
    <s v="M"/>
    <n v="94"/>
    <d v="1980-12-03T00:00:00"/>
    <n v="39.610523446220192"/>
    <s v="Legal Assistant"/>
    <s v="Health"/>
    <s v="Mass Customer"/>
    <s v="N"/>
    <s v="Yes"/>
    <n v="12"/>
    <m/>
  </r>
  <r>
    <n v="8107"/>
    <n v="21"/>
    <x v="2735"/>
    <d v="2017-03-21T00:00:00"/>
    <n v="284"/>
    <b v="0"/>
    <s v="Approved"/>
    <s v="Solex"/>
    <s v="Standard"/>
    <s v="medium"/>
    <s v="large"/>
    <n v="1071.23"/>
    <n v="380.74"/>
    <d v="1993-07-15T00:00:00"/>
    <n v="690.49"/>
    <s v="M"/>
    <n v="75"/>
    <d v="1959-09-05T00:00:00"/>
    <n v="60.870797418822931"/>
    <n v="0"/>
    <s v="Retail"/>
    <s v="Affluent Customer"/>
    <s v="N"/>
    <s v="Yes"/>
    <n v="8"/>
    <m/>
  </r>
  <r>
    <n v="8280"/>
    <n v="0"/>
    <x v="2788"/>
    <d v="2017-03-21T00:00:00"/>
    <n v="284"/>
    <b v="0"/>
    <s v="Approved"/>
    <s v="Norco Bicycles"/>
    <s v="Road"/>
    <s v="medium"/>
    <s v="medium"/>
    <n v="544.04999999999995"/>
    <n v="376.84"/>
    <d v="2005-10-22T00:00:00"/>
    <n v="167.20999999999998"/>
    <s v="M"/>
    <n v="68"/>
    <d v="1997-01-03T00:00:00"/>
    <n v="23.514633035261287"/>
    <s v="Senior Cost Accountant"/>
    <s v="Financial Services"/>
    <s v="High Net Worth"/>
    <s v="N"/>
    <s v="No"/>
    <n v="1"/>
    <m/>
  </r>
  <r>
    <n v="8674"/>
    <n v="77"/>
    <x v="2257"/>
    <d v="2017-03-21T00:00:00"/>
    <n v="284"/>
    <b v="1"/>
    <s v="Approved"/>
    <s v="Norco Bicycles"/>
    <s v="Road"/>
    <s v="medium"/>
    <s v="large"/>
    <n v="1240.31"/>
    <n v="795.1"/>
    <d v="2004-07-25T00:00:00"/>
    <n v="445.20999999999992"/>
    <s v="M"/>
    <n v="54"/>
    <d v="1986-05-27T00:00:00"/>
    <n v="34.128331665398271"/>
    <s v="Structural Analysis Engineer"/>
    <s v="Health"/>
    <s v="Mass Customer"/>
    <s v="N"/>
    <s v="Yes"/>
    <n v="21"/>
    <m/>
  </r>
  <r>
    <n v="9047"/>
    <n v="17"/>
    <x v="2613"/>
    <d v="2017-03-21T00:00:00"/>
    <n v="284"/>
    <b v="0"/>
    <s v="Approved"/>
    <s v="WeareA2B"/>
    <s v="Touring"/>
    <s v="medium"/>
    <s v="large"/>
    <n v="1362.99"/>
    <n v="57.74"/>
    <d v="1993-04-20T00:00:00"/>
    <n v="1305.25"/>
    <s v="M"/>
    <n v="13"/>
    <d v="1977-09-25T00:00:00"/>
    <n v="42.802304268138002"/>
    <s v="Community Outreach Specialist"/>
    <s v="Financial Services"/>
    <s v="High Net Worth"/>
    <s v="N"/>
    <s v="No"/>
    <n v="12"/>
    <m/>
  </r>
  <r>
    <n v="9799"/>
    <n v="31"/>
    <x v="113"/>
    <d v="2017-03-21T00:00:00"/>
    <n v="284"/>
    <b v="1"/>
    <s v="Approved"/>
    <s v="WeareA2B"/>
    <s v="Standard"/>
    <s v="medium"/>
    <s v="medium"/>
    <n v="752.64"/>
    <n v="205.36"/>
    <d v="2015-08-02T00:00:00"/>
    <n v="547.28"/>
    <s v="F"/>
    <n v="16"/>
    <d v="1961-07-17T00:00:00"/>
    <n v="59.005043994165398"/>
    <s v="Research Associate"/>
    <s v="Manufacturing"/>
    <s v="High Net Worth"/>
    <s v="N"/>
    <s v="No"/>
    <n v="12"/>
    <m/>
  </r>
  <r>
    <n v="10102"/>
    <n v="22"/>
    <x v="1091"/>
    <d v="2017-03-21T00:00:00"/>
    <n v="284"/>
    <b v="0"/>
    <s v="Approved"/>
    <s v="WeareA2B"/>
    <s v="Standard"/>
    <s v="medium"/>
    <s v="medium"/>
    <n v="60.34"/>
    <n v="45.26"/>
    <d v="1993-07-15T00:00:00"/>
    <n v="15.080000000000005"/>
    <s v="M"/>
    <n v="88"/>
    <d v="1978-08-19T00:00:00"/>
    <n v="41.903674131151696"/>
    <n v="0"/>
    <s v="Financial Services"/>
    <s v="Mass Customer"/>
    <s v="N"/>
    <s v="Yes"/>
    <n v="17"/>
    <m/>
  </r>
  <r>
    <n v="10179"/>
    <n v="23"/>
    <x v="80"/>
    <d v="2017-03-21T00:00:00"/>
    <n v="284"/>
    <b v="1"/>
    <s v="Approved"/>
    <s v="Norco Bicycles"/>
    <s v="Standard"/>
    <s v="medium"/>
    <s v="medium"/>
    <n v="1198.46"/>
    <n v="381.1"/>
    <d v="1999-07-26T00:00:00"/>
    <n v="817.36"/>
    <s v="F"/>
    <n v="97"/>
    <d v="1989-01-30T00:00:00"/>
    <n v="31.446139884576354"/>
    <s v="Actuary"/>
    <s v="Financial Services"/>
    <s v="High Net Worth"/>
    <s v="N"/>
    <s v="Yes"/>
    <n v="9"/>
    <m/>
  </r>
  <r>
    <n v="10189"/>
    <n v="0"/>
    <x v="1087"/>
    <d v="2017-03-21T00:00:00"/>
    <n v="284"/>
    <b v="0"/>
    <s v="Approved"/>
    <s v="Giant Bicycles"/>
    <s v="Standard"/>
    <s v="medium"/>
    <s v="large"/>
    <n v="569.55999999999995"/>
    <n v="528.42999999999995"/>
    <d v="2003-09-10T00:00:00"/>
    <n v="41.129999999999995"/>
    <s v="F"/>
    <n v="6"/>
    <d v="1969-12-31T00:00:00"/>
    <n v="50.542030295535262"/>
    <s v="Research Nurse"/>
    <s v="Health"/>
    <s v="High Net Worth"/>
    <s v="N"/>
    <s v="No"/>
    <n v="16"/>
    <m/>
  </r>
  <r>
    <n v="10638"/>
    <n v="73"/>
    <x v="1999"/>
    <d v="2017-03-21T00:00:00"/>
    <n v="284"/>
    <b v="0"/>
    <s v="Approved"/>
    <s v="Solex"/>
    <s v="Standard"/>
    <s v="medium"/>
    <s v="medium"/>
    <n v="1945.43"/>
    <n v="333.18"/>
    <d v="2002-08-31T00:00:00"/>
    <n v="1612.25"/>
    <s v="F"/>
    <n v="27"/>
    <d v="1972-06-01T00:00:00"/>
    <n v="48.122852213343478"/>
    <s v="Programmer II"/>
    <s v="n/a"/>
    <s v="Affluent Customer"/>
    <s v="N"/>
    <s v="No"/>
    <n v="19"/>
    <m/>
  </r>
  <r>
    <n v="10794"/>
    <n v="25"/>
    <x v="660"/>
    <d v="2017-03-21T00:00:00"/>
    <n v="284"/>
    <b v="0"/>
    <s v="Approved"/>
    <s v="OHM Cycles"/>
    <s v="Standard"/>
    <s v="high"/>
    <s v="medium"/>
    <n v="2005.66"/>
    <n v="1203.4000000000001"/>
    <d v="2012-04-10T00:00:00"/>
    <n v="802.26"/>
    <s v="F"/>
    <n v="57"/>
    <d v="1987-07-12T00:00:00"/>
    <n v="33.002304268137998"/>
    <s v="Programmer III"/>
    <s v="Financial Services"/>
    <s v="High Net Worth"/>
    <s v="N"/>
    <s v="No"/>
    <n v="8"/>
    <m/>
  </r>
  <r>
    <n v="11043"/>
    <n v="42"/>
    <x v="2059"/>
    <d v="2017-03-21T00:00:00"/>
    <n v="284"/>
    <b v="1"/>
    <s v="Approved"/>
    <s v="OHM Cycles"/>
    <s v="Road"/>
    <s v="medium"/>
    <s v="small"/>
    <n v="1810"/>
    <n v="1610.9"/>
    <d v="2012-06-04T00:00:00"/>
    <n v="199.09999999999991"/>
    <s v="M"/>
    <n v="12"/>
    <d v="1998-08-07T00:00:00"/>
    <n v="21.922852213343479"/>
    <s v="Pharmacist"/>
    <s v="Health"/>
    <s v="Mass Customer"/>
    <s v="N"/>
    <s v="Yes"/>
    <n v="4"/>
    <m/>
  </r>
  <r>
    <n v="11086"/>
    <n v="55"/>
    <x v="2645"/>
    <d v="2017-03-21T00:00:00"/>
    <n v="284"/>
    <b v="1"/>
    <s v="Approved"/>
    <s v="Trek Bicycles"/>
    <s v="Road"/>
    <s v="medium"/>
    <s v="large"/>
    <n v="1894.19"/>
    <n v="598.76"/>
    <d v="2011-04-16T00:00:00"/>
    <n v="1295.43"/>
    <s v="M"/>
    <n v="63"/>
    <d v="1975-03-31T00:00:00"/>
    <n v="45.292715227042109"/>
    <s v="Information Systems Manager"/>
    <s v="Health"/>
    <s v="Mass Customer"/>
    <s v="N"/>
    <s v="No"/>
    <n v="13"/>
    <m/>
  </r>
  <r>
    <n v="12130"/>
    <n v="46"/>
    <x v="3136"/>
    <d v="2017-03-21T00:00:00"/>
    <n v="284"/>
    <b v="0"/>
    <s v="Approved"/>
    <s v="Solex"/>
    <s v="Standard"/>
    <s v="low"/>
    <s v="medium"/>
    <n v="1289.8499999999999"/>
    <n v="74.510000000000005"/>
    <d v="1997-02-09T00:00:00"/>
    <n v="1215.3399999999999"/>
    <s v="F"/>
    <n v="28"/>
    <d v="1995-10-21T00:00:00"/>
    <n v="24.720112487316083"/>
    <s v="Web Developer I"/>
    <s v="Manufacturing"/>
    <s v="Mass Customer"/>
    <s v="N"/>
    <s v="Yes"/>
    <n v="3"/>
    <m/>
  </r>
  <r>
    <n v="12392"/>
    <n v="53"/>
    <x v="63"/>
    <d v="2017-03-21T00:00:00"/>
    <n v="284"/>
    <b v="0"/>
    <s v="Approved"/>
    <s v="Giant Bicycles"/>
    <s v="Standard"/>
    <s v="high"/>
    <s v="medium"/>
    <n v="1274.93"/>
    <n v="764.96"/>
    <d v="2009-03-08T00:00:00"/>
    <n v="509.97"/>
    <s v="F"/>
    <n v="20"/>
    <d v="1978-01-23T00:00:00"/>
    <n v="42.473537144850326"/>
    <s v="Statistician II"/>
    <s v="Retail"/>
    <s v="High Net Worth"/>
    <s v="N"/>
    <s v="Yes"/>
    <n v="18"/>
    <m/>
  </r>
  <r>
    <n v="12435"/>
    <n v="45"/>
    <x v="1656"/>
    <d v="2017-03-21T00:00:00"/>
    <n v="284"/>
    <b v="0"/>
    <s v="Approved"/>
    <s v="Trek Bicycles"/>
    <s v="Road"/>
    <s v="low"/>
    <s v="medium"/>
    <n v="980.37"/>
    <n v="234.43"/>
    <d v="2004-09-28T00:00:00"/>
    <n v="745.94"/>
    <s v="M"/>
    <n v="93"/>
    <d v="1971-11-22T00:00:00"/>
    <n v="48.64887961060375"/>
    <s v="Developer IV"/>
    <s v="Health"/>
    <s v="High Net Worth"/>
    <s v="N"/>
    <s v="Yes"/>
    <n v="13"/>
    <m/>
  </r>
  <r>
    <n v="12719"/>
    <n v="17"/>
    <x v="1532"/>
    <d v="2017-03-21T00:00:00"/>
    <n v="284"/>
    <b v="0"/>
    <s v="Approved"/>
    <s v="Solex"/>
    <s v="Standard"/>
    <s v="high"/>
    <s v="medium"/>
    <n v="1024.6600000000001"/>
    <n v="614.79999999999995"/>
    <d v="1996-11-09T00:00:00"/>
    <n v="409.86000000000013"/>
    <s v="M"/>
    <n v="49"/>
    <d v="1971-12-05T00:00:00"/>
    <n v="48.613263172247585"/>
    <s v="Statistician III"/>
    <s v="Health"/>
    <s v="Mass Customer"/>
    <s v="N"/>
    <s v="No"/>
    <n v="11"/>
    <m/>
  </r>
  <r>
    <n v="13037"/>
    <n v="17"/>
    <x v="1287"/>
    <d v="2017-03-21T00:00:00"/>
    <n v="284"/>
    <b v="1"/>
    <s v="Approved"/>
    <s v="Solex"/>
    <s v="Standard"/>
    <s v="high"/>
    <s v="medium"/>
    <n v="1024.6600000000001"/>
    <n v="614.79999999999995"/>
    <d v="2009-03-08T00:00:00"/>
    <n v="409.86000000000013"/>
    <s v="F"/>
    <n v="29"/>
    <d v="1998-05-03T00:00:00"/>
    <n v="22.185865911973615"/>
    <s v="Biostatistician I"/>
    <s v="Financial Services"/>
    <s v="Affluent Customer"/>
    <s v="N"/>
    <s v="Yes"/>
    <n v="2"/>
    <m/>
  </r>
  <r>
    <n v="13123"/>
    <n v="2"/>
    <x v="541"/>
    <d v="2017-03-21T00:00:00"/>
    <n v="284"/>
    <b v="0"/>
    <s v="Approved"/>
    <s v="Solex"/>
    <s v="Standard"/>
    <s v="medium"/>
    <s v="medium"/>
    <n v="71.489999999999995"/>
    <n v="53.62"/>
    <d v="2011-08-29T00:00:00"/>
    <n v="17.869999999999997"/>
    <s v="M"/>
    <n v="35"/>
    <d v="1973-07-16T00:00:00"/>
    <n v="46.999564542110605"/>
    <n v="0"/>
    <s v="n/a"/>
    <s v="Mass Customer"/>
    <s v="N"/>
    <s v="Yes"/>
    <n v="8"/>
    <m/>
  </r>
  <r>
    <n v="13132"/>
    <n v="99"/>
    <x v="1921"/>
    <d v="2017-03-21T00:00:00"/>
    <n v="284"/>
    <b v="0"/>
    <s v="Approved"/>
    <s v="Trek Bicycles"/>
    <s v="Road"/>
    <s v="low"/>
    <s v="small"/>
    <n v="1720.7"/>
    <n v="1531.42"/>
    <d v="2001-11-25T00:00:00"/>
    <n v="189.27999999999997"/>
    <s v="F"/>
    <n v="0"/>
    <d v="1977-05-03T00:00:00"/>
    <n v="43.1995645421106"/>
    <s v="Structural Engineer"/>
    <s v="Health"/>
    <s v="High Net Worth"/>
    <s v="N"/>
    <s v="Yes"/>
    <n v="14"/>
    <m/>
  </r>
  <r>
    <n v="13297"/>
    <n v="70"/>
    <x v="2905"/>
    <d v="2017-03-21T00:00:00"/>
    <n v="284"/>
    <b v="1"/>
    <s v="Approved"/>
    <s v="Trek Bicycles"/>
    <s v="Standard"/>
    <s v="high"/>
    <s v="medium"/>
    <n v="495.72"/>
    <n v="297.43"/>
    <d v="2016-12-06T00:00:00"/>
    <n v="198.29000000000002"/>
    <s v="F"/>
    <n v="52"/>
    <d v="1969-12-06T00:00:00"/>
    <n v="50.610523446220192"/>
    <s v="Teacher"/>
    <s v="Property"/>
    <s v="Mass Customer"/>
    <s v="N"/>
    <s v="Yes"/>
    <n v="18"/>
    <m/>
  </r>
  <r>
    <n v="14052"/>
    <n v="8"/>
    <x v="2992"/>
    <d v="2017-03-21T00:00:00"/>
    <n v="284"/>
    <b v="0"/>
    <s v="Approved"/>
    <s v="Solex"/>
    <s v="Road"/>
    <s v="medium"/>
    <s v="small"/>
    <n v="1703.52"/>
    <n v="1516.13"/>
    <d v="2007-08-04T00:00:00"/>
    <n v="187.38999999999987"/>
    <s v="M"/>
    <n v="64"/>
    <d v="1980-02-12T00:00:00"/>
    <n v="40.418742624302382"/>
    <s v="Chemical Engineer"/>
    <s v="Manufacturing"/>
    <s v="Mass Customer"/>
    <s v="N"/>
    <s v="Yes"/>
    <n v="9"/>
    <m/>
  </r>
  <r>
    <n v="14488"/>
    <n v="96"/>
    <x v="1861"/>
    <d v="2017-03-21T00:00:00"/>
    <n v="284"/>
    <b v="0"/>
    <s v="Approved"/>
    <s v="WeareA2B"/>
    <s v="Road"/>
    <s v="low"/>
    <s v="small"/>
    <n v="1172.78"/>
    <n v="1043.77"/>
    <d v="2016-03-29T00:00:00"/>
    <n v="129.01"/>
    <s v="F"/>
    <n v="54"/>
    <d v="1956-09-09T00:00:00"/>
    <n v="63.859838514713338"/>
    <s v="Web Designer IV"/>
    <s v="Manufacturing"/>
    <s v="Mass Customer"/>
    <s v="N"/>
    <s v="Yes"/>
    <n v="18"/>
    <m/>
  </r>
  <r>
    <n v="14644"/>
    <n v="60"/>
    <x v="203"/>
    <d v="2017-03-21T00:00:00"/>
    <n v="284"/>
    <b v="0"/>
    <s v="Approved"/>
    <s v="Giant Bicycles"/>
    <s v="Standard"/>
    <s v="high"/>
    <s v="small"/>
    <n v="1977.36"/>
    <n v="1759.85"/>
    <d v="2011-08-24T00:00:00"/>
    <n v="217.51"/>
    <s v="M"/>
    <n v="57"/>
    <d v="1967-08-07T00:00:00"/>
    <n v="52.944770021562654"/>
    <s v="Quality Engineer"/>
    <s v="Health"/>
    <s v="Affluent Customer"/>
    <s v="N"/>
    <s v="No"/>
    <n v="17"/>
    <m/>
  </r>
  <r>
    <n v="15448"/>
    <n v="15"/>
    <x v="2303"/>
    <d v="2017-03-21T00:00:00"/>
    <n v="284"/>
    <b v="0"/>
    <s v="Approved"/>
    <s v="Norco Bicycles"/>
    <s v="Standard"/>
    <s v="low"/>
    <s v="medium"/>
    <n v="958.74"/>
    <n v="748.9"/>
    <d v="2005-12-07T00:00:00"/>
    <n v="209.84000000000003"/>
    <s v="M"/>
    <n v="45"/>
    <d v="1959-01-03T00:00:00"/>
    <n v="61.542030295535262"/>
    <s v="Nurse"/>
    <s v="Retail"/>
    <s v="Mass Customer"/>
    <s v="N"/>
    <s v="No"/>
    <n v="14"/>
    <m/>
  </r>
  <r>
    <n v="15719"/>
    <n v="15"/>
    <x v="2641"/>
    <d v="2017-03-21T00:00:00"/>
    <n v="284"/>
    <b v="1"/>
    <s v="Approved"/>
    <s v="Norco Bicycles"/>
    <s v="Standard"/>
    <s v="low"/>
    <s v="medium"/>
    <n v="958.74"/>
    <n v="748.9"/>
    <d v="1993-07-15T00:00:00"/>
    <n v="209.84000000000003"/>
    <s v="M"/>
    <n v="35"/>
    <d v="1970-07-08T00:00:00"/>
    <n v="50.024222076357177"/>
    <s v="Actuary"/>
    <s v="Financial Services"/>
    <s v="Mass Customer"/>
    <s v="N"/>
    <s v="Yes"/>
    <n v="11"/>
    <m/>
  </r>
  <r>
    <n v="15863"/>
    <n v="0"/>
    <x v="3325"/>
    <d v="2017-03-21T00:00:00"/>
    <n v="284"/>
    <b v="0"/>
    <s v="Approved"/>
    <s v="Trek Bicycles"/>
    <s v="Road"/>
    <s v="medium"/>
    <s v="medium"/>
    <n v="533.51"/>
    <n v="400.13"/>
    <d v="1991-01-21T00:00:00"/>
    <n v="133.38"/>
    <s v="F"/>
    <n v="34"/>
    <d v="1977-09-29T00:00:00"/>
    <n v="42.791345364028409"/>
    <s v="Help Desk Technician"/>
    <s v="Property"/>
    <s v="High Net Worth"/>
    <s v="N"/>
    <s v="Yes"/>
    <n v="14"/>
    <m/>
  </r>
  <r>
    <n v="15903"/>
    <n v="92"/>
    <x v="1289"/>
    <d v="2017-03-21T00:00:00"/>
    <n v="284"/>
    <b v="0"/>
    <s v="Approved"/>
    <s v="WeareA2B"/>
    <s v="Standard"/>
    <s v="medium"/>
    <s v="small"/>
    <n v="1415.01"/>
    <n v="1259.3599999999999"/>
    <d v="2016-03-29T00:00:00"/>
    <n v="155.65000000000009"/>
    <s v="M"/>
    <n v="77"/>
    <d v="1993-07-27T00:00:00"/>
    <n v="26.955728925672247"/>
    <s v="Analyst Programmer"/>
    <s v="Financial Services"/>
    <s v="Mass Customer"/>
    <s v="N"/>
    <s v="Yes"/>
    <n v="3"/>
    <m/>
  </r>
  <r>
    <n v="16007"/>
    <n v="0"/>
    <x v="2369"/>
    <d v="2017-03-21T00:00:00"/>
    <n v="284"/>
    <b v="1"/>
    <s v="Approved"/>
    <s v="Trek Bicycles"/>
    <s v="Road"/>
    <s v="medium"/>
    <s v="medium"/>
    <n v="533.51"/>
    <n v="400.13"/>
    <d v="2011-08-24T00:00:00"/>
    <n v="133.38"/>
    <s v="M"/>
    <n v="66"/>
    <d v="1976-06-08T00:00:00"/>
    <n v="44.100934405124299"/>
    <s v="Media Manager I"/>
    <s v="Retail"/>
    <s v="High Net Worth"/>
    <s v="N"/>
    <s v="Yes"/>
    <n v="7"/>
    <m/>
  </r>
  <r>
    <n v="16056"/>
    <n v="41"/>
    <x v="1232"/>
    <d v="2017-03-21T00:00:00"/>
    <n v="284"/>
    <b v="0"/>
    <s v="Approved"/>
    <s v="Solex"/>
    <s v="Road"/>
    <s v="medium"/>
    <s v="medium"/>
    <n v="416.98"/>
    <n v="312.74"/>
    <d v="2007-12-11T00:00:00"/>
    <n v="104.24000000000001"/>
    <s v="F"/>
    <n v="82"/>
    <d v="1990-02-26T00:00:00"/>
    <n v="30.372167281836628"/>
    <s v="Account Coordinator"/>
    <s v="n/a"/>
    <s v="Mass Customer"/>
    <s v="N"/>
    <s v="Yes"/>
    <n v="12"/>
    <m/>
  </r>
  <r>
    <n v="16567"/>
    <n v="85"/>
    <x v="972"/>
    <d v="2017-03-21T00:00:00"/>
    <n v="284"/>
    <b v="0"/>
    <s v="Approved"/>
    <s v="WeareA2B"/>
    <s v="Standard"/>
    <s v="medium"/>
    <s v="medium"/>
    <n v="1228.07"/>
    <n v="400.91"/>
    <d v="2000-05-22T00:00:00"/>
    <n v="827.15999999999985"/>
    <s v="M"/>
    <n v="90"/>
    <d v="1977-12-17T00:00:00"/>
    <n v="42.574907007864027"/>
    <s v="Business Systems Development Analyst"/>
    <s v="n/a"/>
    <s v="High Net Worth"/>
    <s v="N"/>
    <s v="No"/>
    <n v="10"/>
    <m/>
  </r>
  <r>
    <n v="17570"/>
    <n v="96"/>
    <x v="1256"/>
    <d v="2017-03-21T00:00:00"/>
    <n v="284"/>
    <b v="0"/>
    <s v="Approved"/>
    <s v="WeareA2B"/>
    <s v="Road"/>
    <s v="low"/>
    <s v="small"/>
    <n v="1172.78"/>
    <n v="1043.77"/>
    <d v="2002-10-10T00:00:00"/>
    <n v="129.01"/>
    <s v="F"/>
    <n v="17"/>
    <d v="1984-09-07T00:00:00"/>
    <n v="35.846139884576353"/>
    <s v="Budget/Accounting Analyst IV"/>
    <s v="Entertainment"/>
    <s v="Mass Customer"/>
    <s v="N"/>
    <s v="No"/>
    <n v="7"/>
    <m/>
  </r>
  <r>
    <n v="18266"/>
    <n v="71"/>
    <x v="1993"/>
    <d v="2017-03-21T00:00:00"/>
    <n v="284"/>
    <b v="0"/>
    <s v="Approved"/>
    <s v="Solex"/>
    <s v="Standard"/>
    <s v="high"/>
    <s v="large"/>
    <n v="1842.92"/>
    <n v="1105.75"/>
    <d v="2003-09-09T00:00:00"/>
    <n v="737.17000000000007"/>
    <s v="M"/>
    <n v="66"/>
    <d v="1955-12-16T00:00:00"/>
    <n v="64.594085090055813"/>
    <s v="Developer III"/>
    <s v="n/a"/>
    <s v="Mass Customer"/>
    <s v="N"/>
    <s v="Yes"/>
    <n v="6"/>
    <m/>
  </r>
  <r>
    <n v="18431"/>
    <n v="51"/>
    <x v="933"/>
    <d v="2017-03-21T00:00:00"/>
    <n v="284"/>
    <b v="1"/>
    <s v="Approved"/>
    <s v="OHM Cycles"/>
    <s v="Standard"/>
    <s v="high"/>
    <s v="medium"/>
    <n v="2005.66"/>
    <n v="1203.4000000000001"/>
    <d v="2012-04-10T00:00:00"/>
    <n v="802.26"/>
    <s v="M"/>
    <n v="1"/>
    <d v="1977-09-19T00:00:00"/>
    <n v="42.818742624302381"/>
    <s v="Accountant IV"/>
    <s v="Property"/>
    <s v="Affluent Customer"/>
    <s v="N"/>
    <s v="No"/>
    <n v="4"/>
    <m/>
  </r>
  <r>
    <n v="18749"/>
    <n v="0"/>
    <x v="2865"/>
    <d v="2017-03-21T00:00:00"/>
    <n v="284"/>
    <b v="0"/>
    <s v="Approved"/>
    <s v="WeareA2B"/>
    <s v="Standard"/>
    <s v="medium"/>
    <s v="medium"/>
    <n v="60.34"/>
    <n v="45.26"/>
    <d v="1993-07-15T00:00:00"/>
    <n v="15.080000000000005"/>
    <s v="F"/>
    <n v="58"/>
    <d v="1987-06-16T00:00:00"/>
    <n v="33.073537144850327"/>
    <s v="Financial Analyst"/>
    <s v="Financial Services"/>
    <s v="High Net Worth"/>
    <s v="N"/>
    <s v="No"/>
    <n v="12"/>
    <m/>
  </r>
  <r>
    <n v="19707"/>
    <n v="64"/>
    <x v="2386"/>
    <d v="2017-03-21T00:00:00"/>
    <n v="284"/>
    <b v="0"/>
    <s v="Approved"/>
    <s v="Trek Bicycles"/>
    <s v="Standard"/>
    <s v="medium"/>
    <s v="large"/>
    <n v="1469.44"/>
    <n v="596.54999999999995"/>
    <d v="1992-10-02T00:00:00"/>
    <n v="872.8900000000001"/>
    <s v="F"/>
    <n v="63"/>
    <d v="1965-05-22T00:00:00"/>
    <n v="55.155728925672243"/>
    <s v="VP Product Management"/>
    <s v="Health"/>
    <s v="Mass Customer"/>
    <s v="N"/>
    <s v="Yes"/>
    <n v="12"/>
    <m/>
  </r>
  <r>
    <n v="19951"/>
    <n v="41"/>
    <x v="2350"/>
    <d v="2017-03-21T00:00:00"/>
    <n v="284"/>
    <b v="1"/>
    <s v="Approved"/>
    <s v="Norco Bicycles"/>
    <s v="Standard"/>
    <s v="low"/>
    <s v="medium"/>
    <n v="958.74"/>
    <n v="748.9"/>
    <d v="2005-12-07T00:00:00"/>
    <n v="209.84000000000003"/>
    <s v="M"/>
    <n v="99"/>
    <d v="1973-03-01T00:00:00"/>
    <n v="47.374907007864024"/>
    <s v="Account Representative I"/>
    <s v="Health"/>
    <s v="High Net Worth"/>
    <s v="N"/>
    <s v="No"/>
    <n v="8"/>
    <m/>
  </r>
  <r>
    <n v="33"/>
    <n v="25"/>
    <x v="1109"/>
    <d v="2017-03-20T00:00:00"/>
    <n v="285"/>
    <b v="0"/>
    <s v="Approved"/>
    <s v="Giant Bicycles"/>
    <s v="Road"/>
    <s v="medium"/>
    <s v="medium"/>
    <n v="1538.99"/>
    <n v="829.65"/>
    <d v="2016-02-04T00:00:00"/>
    <n v="709.34"/>
    <s v="F"/>
    <n v="2"/>
    <d v="1985-04-04T00:00:00"/>
    <n v="35.27353714485033"/>
    <n v="0"/>
    <s v="Manufacturing"/>
    <s v="Affluent Customer"/>
    <s v="N"/>
    <s v="No"/>
    <n v="17"/>
    <m/>
  </r>
  <r>
    <n v="452"/>
    <n v="80"/>
    <x v="587"/>
    <d v="2017-03-20T00:00:00"/>
    <n v="285"/>
    <b v="0"/>
    <s v="Approved"/>
    <s v="Trek Bicycles"/>
    <s v="Standard"/>
    <s v="medium"/>
    <s v="large"/>
    <n v="1469.44"/>
    <n v="596.54999999999995"/>
    <d v="2012-05-18T00:00:00"/>
    <n v="872.8900000000001"/>
    <s v="F"/>
    <n v="71"/>
    <d v="1969-08-12T00:00:00"/>
    <n v="50.928331665398275"/>
    <s v="Chief Design Engineer"/>
    <s v="Retail"/>
    <s v="High Net Worth"/>
    <s v="N"/>
    <s v="No"/>
    <n v="12"/>
    <m/>
  </r>
  <r>
    <n v="714"/>
    <n v="0"/>
    <x v="2122"/>
    <d v="2017-03-20T00:00:00"/>
    <n v="285"/>
    <b v="1"/>
    <s v="Approved"/>
    <s v="Solex"/>
    <s v="Standard"/>
    <s v="medium"/>
    <s v="medium"/>
    <n v="100.35"/>
    <n v="75.260000000000005"/>
    <d v="1999-07-26T00:00:00"/>
    <n v="25.089999999999989"/>
    <s v="F"/>
    <n v="76"/>
    <d v="1982-08-21T00:00:00"/>
    <n v="37.895454953069503"/>
    <s v="Software Engineer III"/>
    <s v="n/a"/>
    <s v="High Net Worth"/>
    <s v="N"/>
    <s v="No"/>
    <n v="12"/>
    <m/>
  </r>
  <r>
    <n v="744"/>
    <n v="78"/>
    <x v="2286"/>
    <d v="2017-03-20T00:00:00"/>
    <n v="285"/>
    <b v="1"/>
    <s v="Approved"/>
    <s v="Giant Bicycles"/>
    <s v="Standard"/>
    <s v="medium"/>
    <s v="large"/>
    <n v="1765.3"/>
    <n v="709.48"/>
    <d v="2004-08-07T00:00:00"/>
    <n v="1055.82"/>
    <s v="F"/>
    <n v="9"/>
    <d v="1962-03-30T00:00:00"/>
    <n v="58.303674131151695"/>
    <s v="Senior Cost Accountant"/>
    <s v="Financial Services"/>
    <s v="Mass Customer"/>
    <s v="N"/>
    <s v="Yes"/>
    <n v="20"/>
    <m/>
  </r>
  <r>
    <n v="969"/>
    <n v="97"/>
    <x v="3048"/>
    <d v="2017-03-20T00:00:00"/>
    <n v="285"/>
    <b v="0"/>
    <s v="Approved"/>
    <s v="Solex"/>
    <s v="Standard"/>
    <s v="medium"/>
    <s v="large"/>
    <n v="202.62"/>
    <n v="151.96"/>
    <d v="2016-03-29T00:00:00"/>
    <n v="50.66"/>
    <s v="F"/>
    <n v="39"/>
    <d v="1976-07-25T00:00:00"/>
    <n v="43.972167281836626"/>
    <s v="Tax Accountant"/>
    <s v="Retail"/>
    <s v="Mass Customer"/>
    <s v="N"/>
    <s v="No"/>
    <n v="18"/>
    <m/>
  </r>
  <r>
    <n v="1100"/>
    <n v="19"/>
    <x v="3363"/>
    <d v="2017-03-20T00:00:00"/>
    <n v="285"/>
    <b v="1"/>
    <s v="Approved"/>
    <s v="OHM Cycles"/>
    <s v="Road"/>
    <s v="high"/>
    <s v="large"/>
    <n v="12.01"/>
    <n v="7.21"/>
    <d v="2009-03-08T00:00:00"/>
    <n v="4.8"/>
    <s v="M"/>
    <n v="40"/>
    <d v="1981-02-26T00:00:00"/>
    <n v="39.377646733891424"/>
    <s v="Nuclear Power Engineer"/>
    <s v="Manufacturing"/>
    <s v="Mass Customer"/>
    <s v="N"/>
    <s v="No"/>
    <n v="8"/>
    <m/>
  </r>
  <r>
    <n v="1327"/>
    <n v="99"/>
    <x v="2375"/>
    <d v="2017-03-20T00:00:00"/>
    <n v="285"/>
    <b v="0"/>
    <s v="Approved"/>
    <s v="OHM Cycles"/>
    <s v="Standard"/>
    <s v="medium"/>
    <s v="medium"/>
    <n v="1227.3399999999999"/>
    <n v="770.89"/>
    <d v="1994-08-10T00:00:00"/>
    <n v="456.44999999999993"/>
    <s v="M"/>
    <n v="77"/>
    <d v="1985-02-12T00:00:00"/>
    <n v="35.413263172247589"/>
    <n v="0"/>
    <s v="Financial Services"/>
    <s v="Affluent Customer"/>
    <s v="N"/>
    <s v="Yes"/>
    <n v="20"/>
    <m/>
  </r>
  <r>
    <n v="1332"/>
    <n v="94"/>
    <x v="2947"/>
    <d v="2017-03-20T00:00:00"/>
    <n v="285"/>
    <b v="0"/>
    <s v="Approved"/>
    <s v="Giant Bicycles"/>
    <s v="Standard"/>
    <s v="medium"/>
    <s v="large"/>
    <n v="1635.3"/>
    <n v="993.66"/>
    <d v="2013-06-09T00:00:00"/>
    <n v="641.64"/>
    <s v="M"/>
    <n v="33"/>
    <d v="1976-12-30T00:00:00"/>
    <n v="43.539290569507862"/>
    <s v="Sales Associate"/>
    <s v="Health"/>
    <s v="Mass Customer"/>
    <s v="N"/>
    <s v="No"/>
    <n v="11"/>
    <m/>
  </r>
  <r>
    <n v="2274"/>
    <n v="1"/>
    <x v="2999"/>
    <d v="2017-03-20T00:00:00"/>
    <n v="285"/>
    <b v="1"/>
    <s v="Approved"/>
    <s v="Giant Bicycles"/>
    <s v="Standard"/>
    <s v="medium"/>
    <s v="medium"/>
    <n v="1403.5"/>
    <n v="954.82"/>
    <d v="2005-08-09T00:00:00"/>
    <n v="448.67999999999995"/>
    <s v="M"/>
    <n v="13"/>
    <d v="1970-06-05T00:00:00"/>
    <n v="50.114633035261285"/>
    <s v="Quality Engineer"/>
    <s v="n/a"/>
    <s v="Affluent Customer"/>
    <s v="N"/>
    <s v="Yes"/>
    <n v="16"/>
    <m/>
  </r>
  <r>
    <n v="2498"/>
    <n v="67"/>
    <x v="1202"/>
    <d v="2017-03-20T00:00:00"/>
    <n v="285"/>
    <b v="0"/>
    <s v="Approved"/>
    <s v="Norco Bicycles"/>
    <s v="Road"/>
    <s v="medium"/>
    <s v="medium"/>
    <n v="544.04999999999995"/>
    <n v="376.84"/>
    <d v="2002-08-31T00:00:00"/>
    <n v="167.20999999999998"/>
    <s v="F"/>
    <n v="39"/>
    <d v="1959-08-02T00:00:00"/>
    <n v="60.96394810375444"/>
    <s v="Design Engineer"/>
    <s v="Retail"/>
    <s v="Mass Customer"/>
    <s v="N"/>
    <s v="Yes"/>
    <n v="13"/>
    <m/>
  </r>
  <r>
    <n v="3519"/>
    <n v="90"/>
    <x v="541"/>
    <d v="2017-03-20T00:00:00"/>
    <n v="285"/>
    <b v="0"/>
    <s v="Approved"/>
    <s v="Norco Bicycles"/>
    <s v="Standard"/>
    <s v="low"/>
    <s v="medium"/>
    <n v="363.01"/>
    <n v="290.41000000000003"/>
    <d v="2004-01-16T00:00:00"/>
    <n v="72.599999999999966"/>
    <s v="M"/>
    <n v="35"/>
    <d v="1973-07-16T00:00:00"/>
    <n v="46.999564542110605"/>
    <n v="0"/>
    <s v="n/a"/>
    <s v="Mass Customer"/>
    <s v="N"/>
    <s v="Yes"/>
    <n v="8"/>
    <m/>
  </r>
  <r>
    <n v="3646"/>
    <n v="40"/>
    <x v="71"/>
    <d v="2017-03-20T00:00:00"/>
    <n v="285"/>
    <b v="1"/>
    <s v="Approved"/>
    <s v="OHM Cycles"/>
    <s v="Standard"/>
    <s v="high"/>
    <s v="medium"/>
    <n v="1458.17"/>
    <n v="874.9"/>
    <d v="2007-12-11T00:00:00"/>
    <n v="583.2700000000001"/>
    <s v="M"/>
    <n v="89"/>
    <d v="1976-01-12T00:00:00"/>
    <n v="44.506413857179098"/>
    <s v="Pharmacist"/>
    <s v="Health"/>
    <s v="Mass Customer"/>
    <s v="N"/>
    <s v="Yes"/>
    <n v="9"/>
    <m/>
  </r>
  <r>
    <n v="3791"/>
    <n v="45"/>
    <x v="872"/>
    <d v="2017-03-20T00:00:00"/>
    <n v="285"/>
    <b v="1"/>
    <s v="Approved"/>
    <s v="Solex"/>
    <s v="Standard"/>
    <s v="medium"/>
    <s v="medium"/>
    <n v="441.49"/>
    <n v="84.99"/>
    <d v="1993-04-12T00:00:00"/>
    <n v="356.5"/>
    <s v="M"/>
    <n v="70"/>
    <d v="1978-01-03T00:00:00"/>
    <n v="42.528331665398277"/>
    <s v="Nurse Practicioner"/>
    <s v="Manufacturing"/>
    <s v="Mass Customer"/>
    <s v="N"/>
    <s v="No"/>
    <n v="18"/>
    <m/>
  </r>
  <r>
    <n v="3804"/>
    <n v="79"/>
    <x v="2745"/>
    <d v="2017-03-20T00:00:00"/>
    <n v="285"/>
    <b v="0"/>
    <s v="Approved"/>
    <s v="Norco Bicycles"/>
    <s v="Standard"/>
    <s v="medium"/>
    <s v="medium"/>
    <n v="1555.58"/>
    <n v="818.01"/>
    <d v="1991-07-10T00:00:00"/>
    <n v="737.56999999999994"/>
    <s v="M"/>
    <n v="34"/>
    <d v="1986-10-20T00:00:00"/>
    <n v="33.728331665398272"/>
    <s v="Sales Associate"/>
    <s v="Financial Services"/>
    <s v="Mass Customer"/>
    <s v="N"/>
    <s v="Yes"/>
    <n v="16"/>
    <m/>
  </r>
  <r>
    <n v="15622"/>
    <n v="0"/>
    <x v="1763"/>
    <d v="2017-07-10T00:00:00"/>
    <m/>
    <b v="1"/>
    <s v="Approved"/>
    <m/>
    <m/>
    <m/>
    <m/>
    <n v="2062.9499999999998"/>
    <m/>
    <m/>
    <m/>
    <m/>
    <m/>
    <m/>
    <m/>
    <m/>
    <m/>
    <m/>
    <m/>
    <m/>
    <m/>
    <m/>
  </r>
  <r>
    <n v="4376"/>
    <n v="89"/>
    <x v="371"/>
    <d v="2017-03-20T00:00:00"/>
    <n v="285"/>
    <b v="0"/>
    <s v="Approved"/>
    <s v="WeareA2B"/>
    <s v="Touring"/>
    <s v="medium"/>
    <s v="large"/>
    <n v="1362.99"/>
    <n v="57.74"/>
    <d v="2000-11-03T00:00:00"/>
    <n v="1305.25"/>
    <s v="M"/>
    <n v="78"/>
    <d v="1957-07-30T00:00:00"/>
    <n v="62.972167281836626"/>
    <s v="Chemical Engineer"/>
    <s v="Manufacturing"/>
    <s v="Mass Customer"/>
    <s v="N"/>
    <s v="Yes"/>
    <n v="14"/>
    <m/>
  </r>
  <r>
    <n v="5147"/>
    <n v="35"/>
    <x v="3468"/>
    <d v="2017-03-20T00:00:00"/>
    <n v="285"/>
    <b v="1"/>
    <s v="Approved"/>
    <s v="Trek Bicycles"/>
    <s v="Standard"/>
    <s v="low"/>
    <s v="medium"/>
    <n v="1057.51"/>
    <n v="154.4"/>
    <d v="1994-07-12T00:00:00"/>
    <n v="903.11"/>
    <s v="M"/>
    <n v="95"/>
    <d v="1990-04-09T00:00:00"/>
    <n v="30.257098788685944"/>
    <s v="Senior Cost Accountant"/>
    <s v="Financial Services"/>
    <s v="Mass Customer"/>
    <s v="N"/>
    <s v="No"/>
    <n v="20"/>
    <m/>
  </r>
  <r>
    <n v="5381"/>
    <n v="28"/>
    <x v="258"/>
    <d v="2017-03-20T00:00:00"/>
    <n v="285"/>
    <b v="0"/>
    <s v="Approved"/>
    <s v="Solex"/>
    <s v="Road"/>
    <s v="medium"/>
    <s v="small"/>
    <n v="1703.52"/>
    <n v="1516.13"/>
    <d v="2003-08-05T00:00:00"/>
    <n v="187.38999999999987"/>
    <s v="F"/>
    <n v="58"/>
    <d v="1980-10-25T00:00:00"/>
    <n v="39.717372761288686"/>
    <s v="Civil Engineer"/>
    <s v="Manufacturing"/>
    <s v="High Net Worth"/>
    <s v="N"/>
    <s v="Yes"/>
    <n v="11"/>
    <m/>
  </r>
  <r>
    <n v="5586"/>
    <n v="1"/>
    <x v="512"/>
    <d v="2017-03-20T00:00:00"/>
    <n v="285"/>
    <b v="1"/>
    <s v="Approved"/>
    <s v="Giant Bicycles"/>
    <s v="Standard"/>
    <s v="medium"/>
    <s v="medium"/>
    <n v="1403.5"/>
    <n v="954.82"/>
    <d v="2012-12-02T00:00:00"/>
    <n v="448.67999999999995"/>
    <s v="M"/>
    <n v="31"/>
    <d v="1969-02-18T00:00:00"/>
    <n v="51.407783720192796"/>
    <s v="VP Quality Control"/>
    <s v="Health"/>
    <s v="Mass Customer"/>
    <s v="N"/>
    <s v="Yes"/>
    <n v="12"/>
    <m/>
  </r>
  <r>
    <n v="5704"/>
    <n v="2"/>
    <x v="376"/>
    <d v="2017-03-20T00:00:00"/>
    <n v="285"/>
    <b v="0"/>
    <s v="Approved"/>
    <s v="Giant Bicycles"/>
    <s v="Road"/>
    <s v="low"/>
    <s v="small"/>
    <n v="590.26"/>
    <n v="525.33000000000004"/>
    <d v="2005-10-22T00:00:00"/>
    <n v="64.92999999999995"/>
    <s v="M"/>
    <n v="24"/>
    <d v="1999-07-28T00:00:00"/>
    <n v="20.95024947361745"/>
    <s v="Structural Engineer"/>
    <s v="IT"/>
    <s v="High Net Worth"/>
    <s v="N"/>
    <s v="Yes"/>
    <n v="2"/>
    <m/>
  </r>
  <r>
    <n v="6156"/>
    <n v="99"/>
    <x v="1557"/>
    <d v="2017-03-20T00:00:00"/>
    <n v="285"/>
    <b v="1"/>
    <s v="Approved"/>
    <s v="OHM Cycles"/>
    <s v="Standard"/>
    <s v="medium"/>
    <s v="medium"/>
    <n v="1227.3399999999999"/>
    <n v="770.89"/>
    <d v="1994-08-10T00:00:00"/>
    <n v="456.44999999999993"/>
    <s v="M"/>
    <n v="44"/>
    <d v="1957-06-25T00:00:00"/>
    <n v="63.068057692795534"/>
    <s v="Product Engineer"/>
    <s v="n/a"/>
    <s v="Affluent Customer"/>
    <s v="N"/>
    <s v="Yes"/>
    <n v="11"/>
    <m/>
  </r>
  <r>
    <n v="7239"/>
    <n v="32"/>
    <x v="2312"/>
    <d v="2017-03-20T00:00:00"/>
    <n v="285"/>
    <b v="0"/>
    <s v="Approved"/>
    <s v="Giant Bicycles"/>
    <s v="Standard"/>
    <s v="high"/>
    <s v="medium"/>
    <n v="1179"/>
    <n v="707.4"/>
    <d v="1997-08-25T00:00:00"/>
    <n v="471.6"/>
    <s v="M"/>
    <n v="82"/>
    <d v="1989-10-27T00:00:00"/>
    <n v="30.706413857179093"/>
    <s v="VP Quality Control"/>
    <s v="Argiculture"/>
    <s v="High Net Worth"/>
    <s v="N"/>
    <s v="Yes"/>
    <n v="11"/>
    <m/>
  </r>
  <r>
    <n v="7427"/>
    <n v="27"/>
    <x v="1253"/>
    <d v="2017-03-20T00:00:00"/>
    <n v="285"/>
    <b v="1"/>
    <s v="Approved"/>
    <s v="Trek Bicycles"/>
    <s v="Standard"/>
    <s v="medium"/>
    <s v="medium"/>
    <n v="499.53"/>
    <n v="388.72"/>
    <d v="1999-06-23T00:00:00"/>
    <n v="110.80999999999995"/>
    <s v="M"/>
    <n v="11"/>
    <d v="1978-04-24T00:00:00"/>
    <n v="42.224222076357179"/>
    <s v="Data Coordiator"/>
    <s v="Entertainment"/>
    <s v="Mass Customer"/>
    <s v="N"/>
    <s v="No"/>
    <n v="13"/>
    <m/>
  </r>
  <r>
    <n v="7562"/>
    <n v="36"/>
    <x v="2086"/>
    <d v="2017-03-20T00:00:00"/>
    <n v="285"/>
    <b v="1"/>
    <s v="Approved"/>
    <s v="Solex"/>
    <s v="Standard"/>
    <s v="low"/>
    <s v="medium"/>
    <n v="1289.8499999999999"/>
    <n v="74.510000000000005"/>
    <d v="2009-04-12T00:00:00"/>
    <n v="1215.3399999999999"/>
    <s v="M"/>
    <n v="27"/>
    <d v="1943-08-11T00:00:00"/>
    <n v="76.950249473617447"/>
    <s v="Environmental Specialist"/>
    <s v="Manufacturing"/>
    <s v="High Net Worth"/>
    <s v="N"/>
    <s v="Yes"/>
    <n v="17"/>
    <m/>
  </r>
  <r>
    <n v="8509"/>
    <n v="92"/>
    <x v="954"/>
    <d v="2017-03-20T00:00:00"/>
    <n v="285"/>
    <b v="0"/>
    <s v="Approved"/>
    <s v="WeareA2B"/>
    <s v="Standard"/>
    <s v="medium"/>
    <s v="small"/>
    <n v="1415.01"/>
    <n v="1259.3599999999999"/>
    <d v="2016-03-29T00:00:00"/>
    <n v="155.65000000000009"/>
    <s v="M"/>
    <n v="11"/>
    <d v="1959-10-11T00:00:00"/>
    <n v="60.77216728183663"/>
    <n v="0"/>
    <s v="IT"/>
    <s v="Mass Customer"/>
    <s v="N"/>
    <s v="Yes"/>
    <n v="19"/>
    <m/>
  </r>
  <r>
    <n v="8517"/>
    <n v="10"/>
    <x v="3350"/>
    <d v="2017-03-20T00:00:00"/>
    <n v="285"/>
    <b v="1"/>
    <s v="Approved"/>
    <s v="Solex"/>
    <s v="Standard"/>
    <s v="medium"/>
    <s v="medium"/>
    <n v="1945.43"/>
    <n v="333.18"/>
    <d v="1997-01-25T00:00:00"/>
    <n v="1612.25"/>
    <s v="F"/>
    <n v="77"/>
    <d v="1960-01-04T00:00:00"/>
    <n v="60.539290569507862"/>
    <s v="Operator"/>
    <s v="n/a"/>
    <s v="High Net Worth"/>
    <s v="N"/>
    <s v="Yes"/>
    <n v="8"/>
    <m/>
  </r>
  <r>
    <n v="8530"/>
    <n v="81"/>
    <x v="2684"/>
    <d v="2017-03-20T00:00:00"/>
    <n v="285"/>
    <b v="1"/>
    <s v="Approved"/>
    <s v="Solex"/>
    <s v="Standard"/>
    <s v="medium"/>
    <s v="medium"/>
    <n v="1151.96"/>
    <n v="649.49"/>
    <d v="2011-05-09T00:00:00"/>
    <n v="502.47"/>
    <s v="F"/>
    <n v="73"/>
    <d v="1970-09-06T00:00:00"/>
    <n v="49.859838514713338"/>
    <s v="Dental Hygienist"/>
    <s v="Health"/>
    <s v="High Net Worth"/>
    <s v="N"/>
    <s v="Yes"/>
    <n v="10"/>
    <m/>
  </r>
  <r>
    <n v="8874"/>
    <n v="92"/>
    <x v="3427"/>
    <d v="2017-03-20T00:00:00"/>
    <n v="285"/>
    <b v="0"/>
    <s v="Approved"/>
    <s v="WeareA2B"/>
    <s v="Standard"/>
    <s v="medium"/>
    <s v="small"/>
    <n v="1415.01"/>
    <n v="1259.3599999999999"/>
    <d v="2016-03-29T00:00:00"/>
    <n v="155.65000000000009"/>
    <s v="U"/>
    <n v="47"/>
    <d v="1899-12-30T00:00:00"/>
    <n v="0"/>
    <s v="Automation Specialist IV"/>
    <s v="IT"/>
    <s v="Mass Customer"/>
    <s v="N"/>
    <s v="Yes"/>
    <n v="0"/>
    <m/>
  </r>
  <r>
    <n v="9270"/>
    <n v="49"/>
    <x v="624"/>
    <d v="2017-03-20T00:00:00"/>
    <n v="285"/>
    <b v="0"/>
    <s v="Approved"/>
    <s v="Trek Bicycles"/>
    <s v="Road"/>
    <s v="medium"/>
    <s v="medium"/>
    <n v="533.51"/>
    <n v="400.13"/>
    <d v="2012-06-04T00:00:00"/>
    <n v="133.38"/>
    <s v="M"/>
    <n v="18"/>
    <d v="1989-07-21T00:00:00"/>
    <n v="30.974907007864026"/>
    <s v="Operator"/>
    <s v="Retail"/>
    <s v="Affluent Customer"/>
    <s v="N"/>
    <s v="Yes"/>
    <n v="10"/>
    <m/>
  </r>
  <r>
    <n v="10246"/>
    <n v="39"/>
    <x v="3385"/>
    <d v="2017-03-20T00:00:00"/>
    <n v="285"/>
    <b v="1"/>
    <s v="Approved"/>
    <s v="Giant Bicycles"/>
    <s v="Standard"/>
    <s v="medium"/>
    <s v="large"/>
    <n v="1812.75"/>
    <n v="582.48"/>
    <d v="2007-12-11T00:00:00"/>
    <n v="1230.27"/>
    <s v="F"/>
    <n v="51"/>
    <d v="1953-09-10T00:00:00"/>
    <n v="66.859838514713346"/>
    <s v="Chemical Engineer"/>
    <s v="Manufacturing"/>
    <s v="Mass Customer"/>
    <s v="N"/>
    <s v="Yes"/>
    <n v="11"/>
    <m/>
  </r>
  <r>
    <n v="10269"/>
    <n v="19"/>
    <x v="1024"/>
    <d v="2017-03-20T00:00:00"/>
    <n v="285"/>
    <b v="1"/>
    <s v="Approved"/>
    <s v="OHM Cycles"/>
    <s v="Road"/>
    <s v="high"/>
    <s v="large"/>
    <n v="12.01"/>
    <n v="7.21"/>
    <d v="1999-06-23T00:00:00"/>
    <n v="4.8"/>
    <s v="M"/>
    <n v="57"/>
    <d v="1966-02-06T00:00:00"/>
    <n v="54.443400158548961"/>
    <s v="Programmer Analyst II"/>
    <s v="n/a"/>
    <s v="Affluent Customer"/>
    <s v="N"/>
    <s v="Yes"/>
    <n v="6"/>
    <m/>
  </r>
  <r>
    <n v="10649"/>
    <n v="91"/>
    <x v="2647"/>
    <d v="2017-03-20T00:00:00"/>
    <n v="285"/>
    <b v="1"/>
    <s v="Approved"/>
    <s v="WeareA2B"/>
    <s v="Standard"/>
    <s v="low"/>
    <s v="medium"/>
    <n v="642.30999999999995"/>
    <n v="513.85"/>
    <d v="2014-10-10T00:00:00"/>
    <n v="128.45999999999992"/>
    <s v="M"/>
    <n v="64"/>
    <d v="1967-06-02T00:00:00"/>
    <n v="53.125591939370878"/>
    <s v="Clinical Specialist"/>
    <s v="Health"/>
    <s v="High Net Worth"/>
    <s v="N"/>
    <s v="No"/>
    <n v="11"/>
    <m/>
  </r>
  <r>
    <n v="10723"/>
    <n v="16"/>
    <x v="1372"/>
    <d v="2017-03-20T00:00:00"/>
    <n v="285"/>
    <b v="0"/>
    <s v="Approved"/>
    <s v="Norco Bicycles"/>
    <s v="Standard"/>
    <s v="high"/>
    <s v="small"/>
    <n v="1661.92"/>
    <n v="1479.11"/>
    <d v="1994-09-09T00:00:00"/>
    <n v="182.81000000000017"/>
    <s v="F"/>
    <n v="18"/>
    <d v="1958-05-15T00:00:00"/>
    <n v="62.180386459918822"/>
    <s v="Senior Sales Associate"/>
    <s v="Manufacturing"/>
    <s v="Mass Customer"/>
    <s v="N"/>
    <s v="No"/>
    <n v="5"/>
    <m/>
  </r>
  <r>
    <n v="10902"/>
    <n v="37"/>
    <x v="3228"/>
    <d v="2017-03-20T00:00:00"/>
    <n v="285"/>
    <b v="1"/>
    <s v="Approved"/>
    <s v="OHM Cycles"/>
    <s v="Standard"/>
    <s v="low"/>
    <s v="medium"/>
    <n v="1793.43"/>
    <n v="248.82"/>
    <d v="1999-07-20T00:00:00"/>
    <n v="1544.6100000000001"/>
    <s v="M"/>
    <n v="50"/>
    <d v="1968-09-07T00:00:00"/>
    <n v="51.857098788685946"/>
    <s v="Junior Executive"/>
    <s v="n/a"/>
    <s v="Mass Customer"/>
    <s v="N"/>
    <s v="No"/>
    <n v="6"/>
    <m/>
  </r>
  <r>
    <n v="10938"/>
    <n v="98"/>
    <x v="1406"/>
    <d v="2017-03-20T00:00:00"/>
    <n v="285"/>
    <b v="0"/>
    <s v="Approved"/>
    <s v="OHM Cycles"/>
    <s v="Standard"/>
    <s v="medium"/>
    <s v="medium"/>
    <n v="795.34"/>
    <n v="101.58"/>
    <d v="2015-10-18T00:00:00"/>
    <n v="693.76"/>
    <s v="F"/>
    <n v="62"/>
    <d v="1998-01-05T00:00:00"/>
    <n v="22.509153583206491"/>
    <s v="Cost Accountant"/>
    <s v="Financial Services"/>
    <s v="High Net Worth"/>
    <s v="N"/>
    <s v="Yes"/>
    <n v="2"/>
    <m/>
  </r>
  <r>
    <n v="11251"/>
    <n v="0"/>
    <x v="2170"/>
    <d v="2017-03-20T00:00:00"/>
    <n v="285"/>
    <b v="1"/>
    <s v="Approved"/>
    <s v="OHM Cycles"/>
    <s v="Standard"/>
    <s v="high"/>
    <s v="medium"/>
    <n v="227.88"/>
    <n v="136.72999999999999"/>
    <d v="2004-09-28T00:00:00"/>
    <n v="91.15"/>
    <s v="M"/>
    <n v="73"/>
    <d v="1982-03-01T00:00:00"/>
    <n v="38.369427555809231"/>
    <s v="Senior Quality Engineer"/>
    <s v="n/a"/>
    <s v="High Net Worth"/>
    <s v="N"/>
    <s v="Yes"/>
    <n v="3"/>
    <m/>
  </r>
  <r>
    <n v="11567"/>
    <n v="4"/>
    <x v="1262"/>
    <d v="2017-03-20T00:00:00"/>
    <n v="285"/>
    <b v="1"/>
    <s v="Approved"/>
    <s v="Giant Bicycles"/>
    <s v="Standard"/>
    <s v="high"/>
    <s v="medium"/>
    <n v="1129.1300000000001"/>
    <n v="677.48"/>
    <d v="2005-08-09T00:00:00"/>
    <n v="451.65000000000009"/>
    <s v="M"/>
    <n v="59"/>
    <d v="1980-08-05T00:00:00"/>
    <n v="39.939290569507861"/>
    <n v="0"/>
    <s v="n/a"/>
    <s v="Mass Customer"/>
    <s v="N"/>
    <s v="No"/>
    <n v="16"/>
    <m/>
  </r>
  <r>
    <n v="11955"/>
    <n v="0"/>
    <x v="478"/>
    <d v="2017-03-20T00:00:00"/>
    <n v="285"/>
    <b v="0"/>
    <s v="Approved"/>
    <s v="Solex"/>
    <s v="Standard"/>
    <s v="medium"/>
    <s v="medium"/>
    <n v="71.489999999999995"/>
    <n v="53.62"/>
    <d v="2011-04-16T00:00:00"/>
    <n v="17.869999999999997"/>
    <s v="F"/>
    <n v="82"/>
    <d v="1979-01-12T00:00:00"/>
    <n v="41.503674131151698"/>
    <s v="Structural Analysis Engineer"/>
    <s v="n/a"/>
    <s v="High Net Worth"/>
    <s v="N"/>
    <s v="Yes"/>
    <n v="15"/>
    <m/>
  </r>
  <r>
    <n v="12021"/>
    <n v="45"/>
    <x v="235"/>
    <d v="2017-03-20T00:00:00"/>
    <n v="285"/>
    <b v="1"/>
    <s v="Approved"/>
    <s v="Solex"/>
    <s v="Standard"/>
    <s v="medium"/>
    <s v="medium"/>
    <n v="441.49"/>
    <n v="84.99"/>
    <d v="2006-10-01T00:00:00"/>
    <n v="356.5"/>
    <s v="M"/>
    <n v="74"/>
    <d v="1967-01-22T00:00:00"/>
    <n v="53.484496048959919"/>
    <s v="Speech Pathologist"/>
    <s v="Health"/>
    <s v="Mass Customer"/>
    <s v="N"/>
    <s v="Yes"/>
    <n v="14"/>
    <m/>
  </r>
  <r>
    <n v="12586"/>
    <n v="6"/>
    <x v="1024"/>
    <d v="2017-03-20T00:00:00"/>
    <n v="285"/>
    <b v="1"/>
    <s v="Approved"/>
    <s v="OHM Cycles"/>
    <s v="Standard"/>
    <s v="high"/>
    <s v="medium"/>
    <n v="227.88"/>
    <n v="136.72999999999999"/>
    <d v="2007-08-04T00:00:00"/>
    <n v="91.15"/>
    <s v="M"/>
    <n v="57"/>
    <d v="1966-02-06T00:00:00"/>
    <n v="54.443400158548961"/>
    <s v="Programmer Analyst II"/>
    <s v="n/a"/>
    <s v="Affluent Customer"/>
    <s v="N"/>
    <s v="Yes"/>
    <n v="6"/>
    <m/>
  </r>
  <r>
    <n v="12591"/>
    <n v="18"/>
    <x v="1623"/>
    <d v="2017-03-20T00:00:00"/>
    <n v="285"/>
    <b v="0"/>
    <s v="Approved"/>
    <s v="Solex"/>
    <s v="Standard"/>
    <s v="medium"/>
    <s v="medium"/>
    <n v="575.27"/>
    <n v="431.45"/>
    <d v="2013-03-12T00:00:00"/>
    <n v="143.82"/>
    <s v="M"/>
    <n v="35"/>
    <d v="1973-05-02T00:00:00"/>
    <n v="47.205043994165393"/>
    <s v="Sales Representative"/>
    <s v="Retail"/>
    <s v="Affluent Customer"/>
    <s v="N"/>
    <s v="No"/>
    <n v="9"/>
    <m/>
  </r>
  <r>
    <n v="13293"/>
    <n v="15"/>
    <x v="1838"/>
    <d v="2017-03-20T00:00:00"/>
    <n v="285"/>
    <b v="0"/>
    <s v="Approved"/>
    <s v="WeareA2B"/>
    <s v="Standard"/>
    <s v="medium"/>
    <s v="medium"/>
    <n v="1292.8399999999999"/>
    <n v="13.44"/>
    <d v="2015-08-10T00:00:00"/>
    <n v="1279.3999999999999"/>
    <s v="F"/>
    <n v="52"/>
    <d v="1980-01-11T00:00:00"/>
    <n v="40.506413857179098"/>
    <s v="Media Manager IV"/>
    <s v="Financial Services"/>
    <s v="High Net Worth"/>
    <s v="N"/>
    <s v="No"/>
    <n v="5"/>
    <m/>
  </r>
  <r>
    <n v="13426"/>
    <n v="66"/>
    <x v="847"/>
    <d v="2017-03-20T00:00:00"/>
    <n v="285"/>
    <b v="0"/>
    <s v="Approved"/>
    <s v="Giant Bicycles"/>
    <s v="Road"/>
    <s v="low"/>
    <s v="small"/>
    <n v="590.26"/>
    <n v="525.33000000000004"/>
    <d v="2005-10-22T00:00:00"/>
    <n v="64.92999999999995"/>
    <s v="F"/>
    <n v="44"/>
    <d v="1975-11-05T00:00:00"/>
    <n v="44.692715227042108"/>
    <s v="Budget/Accounting Analyst III"/>
    <s v="Health"/>
    <s v="Affluent Customer"/>
    <s v="N"/>
    <s v="Yes"/>
    <n v="6"/>
    <m/>
  </r>
  <r>
    <n v="13688"/>
    <n v="69"/>
    <x v="629"/>
    <d v="2017-03-20T00:00:00"/>
    <n v="285"/>
    <b v="1"/>
    <s v="Approved"/>
    <s v="Giant Bicycles"/>
    <s v="Road"/>
    <s v="medium"/>
    <s v="medium"/>
    <n v="792.9"/>
    <n v="594.67999999999995"/>
    <d v="2006-05-22T00:00:00"/>
    <n v="198.22000000000003"/>
    <s v="F"/>
    <n v="76"/>
    <d v="1982-11-06T00:00:00"/>
    <n v="37.684496048959915"/>
    <s v="Health Coach IV"/>
    <s v="Health"/>
    <s v="Affluent Customer"/>
    <s v="N"/>
    <s v="Yes"/>
    <n v="11"/>
    <m/>
  </r>
  <r>
    <n v="14176"/>
    <n v="35"/>
    <x v="2100"/>
    <d v="2017-03-20T00:00:00"/>
    <n v="285"/>
    <b v="0"/>
    <s v="Approved"/>
    <s v="Giant Bicycles"/>
    <s v="Standard"/>
    <s v="medium"/>
    <s v="medium"/>
    <n v="1403.5"/>
    <n v="954.82"/>
    <d v="2016-11-14T00:00:00"/>
    <n v="448.67999999999995"/>
    <s v="M"/>
    <n v="93"/>
    <d v="1958-07-05T00:00:00"/>
    <n v="62.040660432521562"/>
    <s v="Help Desk Operator"/>
    <s v="Entertainment"/>
    <s v="High Net Worth"/>
    <s v="N"/>
    <s v="No"/>
    <n v="7"/>
    <m/>
  </r>
  <r>
    <n v="14388"/>
    <n v="23"/>
    <x v="3458"/>
    <d v="2017-03-20T00:00:00"/>
    <n v="285"/>
    <b v="1"/>
    <s v="Approved"/>
    <s v="Norco Bicycles"/>
    <s v="Mountain"/>
    <s v="low"/>
    <s v="small"/>
    <n v="688.63"/>
    <n v="612.88"/>
    <d v="1993-10-02T00:00:00"/>
    <n v="75.75"/>
    <s v="M"/>
    <n v="82"/>
    <d v="1984-12-30T00:00:00"/>
    <n v="35.53381111745307"/>
    <s v="Operator"/>
    <s v="Health"/>
    <s v="Mass Customer"/>
    <s v="N"/>
    <s v="No"/>
    <n v="16"/>
    <m/>
  </r>
  <r>
    <n v="14535"/>
    <n v="28"/>
    <x v="2806"/>
    <d v="2017-03-20T00:00:00"/>
    <n v="285"/>
    <b v="0"/>
    <s v="Approved"/>
    <s v="Norco Bicycles"/>
    <s v="Standard"/>
    <s v="medium"/>
    <s v="small"/>
    <n v="1216.1400000000001"/>
    <n v="1082.3599999999999"/>
    <d v="1991-08-05T00:00:00"/>
    <n v="133.7800000000002"/>
    <s v="M"/>
    <n v="88"/>
    <d v="1967-11-29T00:00:00"/>
    <n v="52.632441254439371"/>
    <s v="VP Sales"/>
    <s v="Manufacturing"/>
    <s v="Affluent Customer"/>
    <s v="N"/>
    <s v="No"/>
    <n v="5"/>
    <m/>
  </r>
  <r>
    <n v="15133"/>
    <n v="86"/>
    <x v="2270"/>
    <d v="2017-03-20T00:00:00"/>
    <n v="285"/>
    <b v="1"/>
    <s v="Approved"/>
    <s v="OHM Cycles"/>
    <s v="Standard"/>
    <s v="medium"/>
    <s v="medium"/>
    <n v="235.63"/>
    <n v="125.07"/>
    <d v="2004-08-07T00:00:00"/>
    <n v="110.56"/>
    <s v="M"/>
    <n v="75"/>
    <d v="1978-08-24T00:00:00"/>
    <n v="41.88997550101471"/>
    <s v="Computer Systems Analyst IV"/>
    <s v="n/a"/>
    <s v="Affluent Customer"/>
    <s v="N"/>
    <s v="No"/>
    <n v="12"/>
    <m/>
  </r>
  <r>
    <n v="15203"/>
    <n v="42"/>
    <x v="3106"/>
    <d v="2017-03-20T00:00:00"/>
    <n v="285"/>
    <b v="1"/>
    <s v="Approved"/>
    <s v="OHM Cycles"/>
    <s v="Road"/>
    <s v="medium"/>
    <s v="small"/>
    <n v="1810"/>
    <n v="1610.9"/>
    <d v="2012-06-04T00:00:00"/>
    <n v="199.09999999999991"/>
    <s v="M"/>
    <n v="29"/>
    <d v="1990-04-13T00:00:00"/>
    <n v="30.246139884576355"/>
    <s v="Marketing Assistant"/>
    <s v="n/a"/>
    <s v="Mass Customer"/>
    <s v="N"/>
    <s v="Yes"/>
    <n v="7"/>
    <m/>
  </r>
  <r>
    <n v="16011"/>
    <n v="22"/>
    <x v="3357"/>
    <d v="2017-03-20T00:00:00"/>
    <n v="285"/>
    <b v="1"/>
    <s v="Approved"/>
    <s v="Solex"/>
    <s v="Standard"/>
    <s v="medium"/>
    <s v="medium"/>
    <n v="575.27"/>
    <n v="431.45"/>
    <d v="2013-03-12T00:00:00"/>
    <n v="143.82"/>
    <s v="F"/>
    <n v="67"/>
    <d v="1984-09-12T00:00:00"/>
    <n v="35.832441254439367"/>
    <s v="Account Coordinator"/>
    <s v="Retail"/>
    <s v="High Net Worth"/>
    <s v="N"/>
    <s v="No"/>
    <n v="17"/>
    <m/>
  </r>
  <r>
    <n v="16505"/>
    <n v="34"/>
    <x v="1643"/>
    <d v="2017-03-20T00:00:00"/>
    <n v="285"/>
    <b v="0"/>
    <s v="Approved"/>
    <s v="Norco Bicycles"/>
    <s v="Road"/>
    <s v="high"/>
    <s v="large"/>
    <n v="774.53"/>
    <n v="464.72"/>
    <d v="2003-03-18T00:00:00"/>
    <n v="309.80999999999995"/>
    <s v="F"/>
    <n v="58"/>
    <d v="1961-08-06T00:00:00"/>
    <n v="58.950249473617454"/>
    <s v="Food Chemist"/>
    <s v="Health"/>
    <s v="Mass Customer"/>
    <s v="N"/>
    <s v="No"/>
    <n v="6"/>
    <m/>
  </r>
  <r>
    <n v="16981"/>
    <n v="61"/>
    <x v="2189"/>
    <d v="2017-03-20T00:00:00"/>
    <n v="285"/>
    <b v="1"/>
    <s v="Approved"/>
    <s v="OHM Cycles"/>
    <s v="Standard"/>
    <s v="low"/>
    <s v="medium"/>
    <n v="71.16"/>
    <n v="56.93"/>
    <d v="1998-12-17T00:00:00"/>
    <n v="14.229999999999997"/>
    <s v="F"/>
    <n v="33"/>
    <d v="1967-08-09T00:00:00"/>
    <n v="52.939290569507861"/>
    <s v="Actuary"/>
    <s v="Financial Services"/>
    <s v="Mass Customer"/>
    <s v="N"/>
    <s v="Yes"/>
    <n v="13"/>
    <m/>
  </r>
  <r>
    <n v="17178"/>
    <n v="75"/>
    <x v="1952"/>
    <d v="2017-03-20T00:00:00"/>
    <n v="285"/>
    <b v="1"/>
    <s v="Approved"/>
    <s v="Giant Bicycles"/>
    <s v="Touring"/>
    <s v="medium"/>
    <s v="large"/>
    <n v="1873.97"/>
    <n v="863.95"/>
    <d v="2002-08-31T00:00:00"/>
    <n v="1010.02"/>
    <s v="F"/>
    <n v="89"/>
    <d v="1996-08-18T00:00:00"/>
    <n v="23.89271522704211"/>
    <s v="Project Manager"/>
    <s v="Financial Services"/>
    <s v="Mass Customer"/>
    <s v="N"/>
    <s v="Yes"/>
    <n v="3"/>
    <m/>
  </r>
  <r>
    <n v="17438"/>
    <n v="44"/>
    <x v="1051"/>
    <d v="2017-03-20T00:00:00"/>
    <n v="285"/>
    <b v="1"/>
    <s v="Approved"/>
    <s v="WeareA2B"/>
    <s v="Standard"/>
    <s v="medium"/>
    <s v="medium"/>
    <n v="1769.64"/>
    <n v="108.76"/>
    <d v="2011-05-09T00:00:00"/>
    <n v="1660.88"/>
    <s v="F"/>
    <n v="20"/>
    <d v="1959-07-11T00:00:00"/>
    <n v="61.024222076357177"/>
    <s v="Clinical Specialist"/>
    <s v="Health"/>
    <s v="Affluent Customer"/>
    <s v="N"/>
    <s v="No"/>
    <n v="14"/>
    <m/>
  </r>
  <r>
    <n v="17526"/>
    <n v="53"/>
    <x v="3473"/>
    <d v="2017-03-20T00:00:00"/>
    <n v="285"/>
    <b v="0"/>
    <s v="Approved"/>
    <s v="OHM Cycles"/>
    <s v="Standard"/>
    <s v="medium"/>
    <s v="medium"/>
    <n v="795.34"/>
    <n v="101.58"/>
    <d v="1997-02-09T00:00:00"/>
    <n v="693.76"/>
    <s v="M"/>
    <n v="20"/>
    <d v="1974-03-18T00:00:00"/>
    <n v="46.328331665398274"/>
    <s v="Account Representative II"/>
    <s v="n/a"/>
    <s v="Mass Customer"/>
    <s v="N"/>
    <s v="No"/>
    <n v="13"/>
    <m/>
  </r>
  <r>
    <n v="17794"/>
    <n v="5"/>
    <x v="1248"/>
    <d v="2017-03-20T00:00:00"/>
    <n v="285"/>
    <b v="1"/>
    <s v="Approved"/>
    <s v="Trek Bicycles"/>
    <s v="Mountain"/>
    <s v="low"/>
    <s v="medium"/>
    <n v="574.64"/>
    <n v="459.71"/>
    <d v="2011-08-29T00:00:00"/>
    <n v="114.93"/>
    <s v="F"/>
    <n v="67"/>
    <d v="1958-04-16T00:00:00"/>
    <n v="62.259838514713344"/>
    <s v="Chief Design Engineer"/>
    <s v="Manufacturing"/>
    <s v="Affluent Customer"/>
    <s v="N"/>
    <s v="No"/>
    <n v="12"/>
    <m/>
  </r>
  <r>
    <n v="18081"/>
    <n v="25"/>
    <x v="626"/>
    <d v="2017-03-20T00:00:00"/>
    <n v="285"/>
    <b v="1"/>
    <s v="Approved"/>
    <s v="Giant Bicycles"/>
    <s v="Road"/>
    <s v="medium"/>
    <s v="medium"/>
    <n v="1538.99"/>
    <n v="829.65"/>
    <d v="2016-02-04T00:00:00"/>
    <n v="709.34"/>
    <s v="M"/>
    <n v="42"/>
    <d v="1978-08-07T00:00:00"/>
    <n v="41.936550843480468"/>
    <s v="Accountant IV"/>
    <s v="Manufacturing"/>
    <s v="Affluent Customer"/>
    <s v="N"/>
    <s v="No"/>
    <n v="16"/>
    <m/>
  </r>
  <r>
    <n v="18421"/>
    <n v="34"/>
    <x v="34"/>
    <d v="2017-03-20T00:00:00"/>
    <n v="285"/>
    <b v="1"/>
    <s v="Approved"/>
    <s v="Norco Bicycles"/>
    <s v="Road"/>
    <s v="high"/>
    <s v="large"/>
    <n v="774.53"/>
    <n v="464.72"/>
    <d v="2003-03-18T00:00:00"/>
    <n v="309.80999999999995"/>
    <s v="F"/>
    <n v="53"/>
    <d v="1971-01-25T00:00:00"/>
    <n v="49.473537144850326"/>
    <s v="VP Product Management"/>
    <s v="Telecommunications"/>
    <s v="Mass Customer"/>
    <s v="N"/>
    <s v="No"/>
    <n v="17"/>
    <m/>
  </r>
  <r>
    <n v="18832"/>
    <n v="28"/>
    <x v="2299"/>
    <d v="2017-03-20T00:00:00"/>
    <n v="285"/>
    <b v="1"/>
    <s v="Approved"/>
    <s v="Norco Bicycles"/>
    <s v="Standard"/>
    <s v="medium"/>
    <s v="small"/>
    <n v="1216.1400000000001"/>
    <n v="1082.3599999999999"/>
    <d v="2016-11-22T00:00:00"/>
    <n v="133.7800000000002"/>
    <s v="F"/>
    <n v="58"/>
    <d v="1965-07-03T00:00:00"/>
    <n v="55.040660432521562"/>
    <s v="Senior Quality Engineer"/>
    <s v="Retail"/>
    <s v="Mass Customer"/>
    <s v="N"/>
    <s v="Yes"/>
    <n v="16"/>
    <m/>
  </r>
  <r>
    <n v="19698"/>
    <n v="90"/>
    <x v="493"/>
    <d v="2017-03-20T00:00:00"/>
    <n v="285"/>
    <b v="1"/>
    <s v="Approved"/>
    <s v="Norco Bicycles"/>
    <s v="Standard"/>
    <s v="low"/>
    <s v="medium"/>
    <n v="363.01"/>
    <n v="290.41000000000003"/>
    <d v="2013-06-09T00:00:00"/>
    <n v="72.599999999999966"/>
    <s v="M"/>
    <n v="69"/>
    <d v="1988-08-24T00:00:00"/>
    <n v="31.881756322932521"/>
    <s v="Teacher"/>
    <s v="Telecommunications"/>
    <s v="Affluent Customer"/>
    <s v="N"/>
    <s v="Yes"/>
    <n v="6"/>
    <m/>
  </r>
  <r>
    <n v="392"/>
    <n v="9"/>
    <x v="604"/>
    <d v="2017-03-19T00:00:00"/>
    <n v="286"/>
    <b v="0"/>
    <s v="Approved"/>
    <s v="OHM Cycles"/>
    <s v="Road"/>
    <s v="medium"/>
    <s v="medium"/>
    <n v="742.54"/>
    <n v="667.4"/>
    <d v="2014-03-03T00:00:00"/>
    <n v="75.139999999999986"/>
    <s v="F"/>
    <n v="40"/>
    <d v="1966-12-02T00:00:00"/>
    <n v="53.624222076357178"/>
    <s v="Account Executive"/>
    <s v="Manufacturing"/>
    <s v="Mass Customer"/>
    <s v="N"/>
    <s v="Yes"/>
    <n v="7"/>
    <m/>
  </r>
  <r>
    <n v="1191"/>
    <n v="4"/>
    <x v="3330"/>
    <d v="2017-03-19T00:00:00"/>
    <n v="286"/>
    <b v="1"/>
    <s v="Approved"/>
    <s v="Giant Bicycles"/>
    <s v="Standard"/>
    <s v="high"/>
    <s v="medium"/>
    <n v="1129.1300000000001"/>
    <n v="677.48"/>
    <d v="2004-08-17T00:00:00"/>
    <n v="451.65000000000009"/>
    <s v="M"/>
    <n v="18"/>
    <d v="1978-03-27T00:00:00"/>
    <n v="42.300934405124302"/>
    <n v="0"/>
    <s v="Manufacturing"/>
    <s v="Mass Customer"/>
    <s v="N"/>
    <s v="Yes"/>
    <n v="11"/>
    <m/>
  </r>
  <r>
    <n v="2323"/>
    <n v="82"/>
    <x v="928"/>
    <d v="2017-03-19T00:00:00"/>
    <n v="286"/>
    <b v="1"/>
    <s v="Approved"/>
    <s v="Norco Bicycles"/>
    <s v="Standard"/>
    <s v="high"/>
    <s v="medium"/>
    <n v="1148.6400000000001"/>
    <n v="689.18"/>
    <d v="2004-12-18T00:00:00"/>
    <n v="459.46000000000015"/>
    <s v="M"/>
    <n v="51"/>
    <d v="1986-12-30T00:00:00"/>
    <n v="33.53381111745307"/>
    <s v="Recruiter"/>
    <s v="Health"/>
    <s v="Affluent Customer"/>
    <s v="N"/>
    <s v="Yes"/>
    <n v="9"/>
    <m/>
  </r>
  <r>
    <n v="3001"/>
    <n v="16"/>
    <x v="755"/>
    <d v="2017-03-19T00:00:00"/>
    <n v="286"/>
    <b v="1"/>
    <s v="Approved"/>
    <s v="Norco Bicycles"/>
    <s v="Standard"/>
    <s v="high"/>
    <s v="small"/>
    <n v="1661.92"/>
    <n v="1479.11"/>
    <d v="2013-03-12T00:00:00"/>
    <n v="182.81000000000017"/>
    <s v="M"/>
    <n v="60"/>
    <d v="1962-05-16T00:00:00"/>
    <n v="58.174907007864029"/>
    <n v="0"/>
    <s v="Manufacturing"/>
    <s v="Mass Customer"/>
    <s v="N"/>
    <s v="Yes"/>
    <n v="10"/>
    <m/>
  </r>
  <r>
    <n v="3221"/>
    <n v="0"/>
    <x v="2998"/>
    <d v="2017-03-19T00:00:00"/>
    <n v="286"/>
    <b v="0"/>
    <s v="Approved"/>
    <s v="Norco Bicycles"/>
    <s v="Standard"/>
    <s v="low"/>
    <s v="medium"/>
    <n v="363.01"/>
    <n v="290.41000000000003"/>
    <d v="2005-05-10T00:00:00"/>
    <n v="72.599999999999966"/>
    <s v="F"/>
    <n v="99"/>
    <d v="1978-02-04T00:00:00"/>
    <n v="42.440660432521561"/>
    <s v="Database Administrator I"/>
    <s v="Argiculture"/>
    <s v="High Net Worth"/>
    <s v="N"/>
    <s v="No"/>
    <n v="7"/>
    <m/>
  </r>
  <r>
    <n v="3522"/>
    <n v="3"/>
    <x v="3327"/>
    <d v="2017-03-19T00:00:00"/>
    <n v="286"/>
    <b v="1"/>
    <s v="Approved"/>
    <s v="Trek Bicycles"/>
    <s v="Standard"/>
    <s v="medium"/>
    <s v="large"/>
    <n v="2091.4699999999998"/>
    <n v="388.92"/>
    <d v="2014-03-03T00:00:00"/>
    <n v="1702.5499999999997"/>
    <s v="M"/>
    <n v="41"/>
    <d v="1970-07-04T00:00:00"/>
    <n v="50.03518098046677"/>
    <s v="Design Engineer"/>
    <s v="Manufacturing"/>
    <s v="Mass Customer"/>
    <s v="N"/>
    <s v="Yes"/>
    <n v="15"/>
    <m/>
  </r>
  <r>
    <n v="3565"/>
    <n v="97"/>
    <x v="1288"/>
    <d v="2017-03-19T00:00:00"/>
    <n v="286"/>
    <b v="0"/>
    <s v="Approved"/>
    <s v="OHM Cycles"/>
    <s v="Road"/>
    <s v="medium"/>
    <s v="medium"/>
    <n v="742.54"/>
    <n v="667.4"/>
    <d v="2014-03-03T00:00:00"/>
    <n v="75.139999999999986"/>
    <s v="F"/>
    <n v="79"/>
    <d v="1964-08-10T00:00:00"/>
    <n v="55.936550843480468"/>
    <s v="Account Representative IV"/>
    <s v="Financial Services"/>
    <s v="High Net Worth"/>
    <s v="N"/>
    <s v="Yes"/>
    <n v="10"/>
    <m/>
  </r>
  <r>
    <n v="4558"/>
    <n v="27"/>
    <x v="3196"/>
    <d v="2017-03-19T00:00:00"/>
    <n v="286"/>
    <b v="1"/>
    <s v="Approved"/>
    <s v="Trek Bicycles"/>
    <s v="Standard"/>
    <s v="medium"/>
    <s v="medium"/>
    <n v="499.53"/>
    <n v="388.72"/>
    <d v="1999-06-23T00:00:00"/>
    <n v="110.80999999999995"/>
    <s v="M"/>
    <n v="58"/>
    <d v="1981-05-31T00:00:00"/>
    <n v="39.120112487316078"/>
    <s v="VP Quality Control"/>
    <s v="Manufacturing"/>
    <s v="Affluent Customer"/>
    <s v="N"/>
    <s v="No"/>
    <n v="6"/>
    <m/>
  </r>
  <r>
    <n v="4854"/>
    <n v="82"/>
    <x v="105"/>
    <d v="2017-03-19T00:00:00"/>
    <n v="286"/>
    <b v="1"/>
    <s v="Approved"/>
    <s v="Norco Bicycles"/>
    <s v="Standard"/>
    <s v="high"/>
    <s v="medium"/>
    <n v="1148.6400000000001"/>
    <n v="689.18"/>
    <d v="2015-08-10T00:00:00"/>
    <n v="459.46000000000015"/>
    <s v="F"/>
    <n v="11"/>
    <d v="1996-10-20T00:00:00"/>
    <n v="23.720112487316083"/>
    <s v="Nuclear Power Engineer"/>
    <s v="Manufacturing"/>
    <s v="Mass Customer"/>
    <s v="N"/>
    <s v="No"/>
    <n v="3"/>
    <m/>
  </r>
  <r>
    <n v="5143"/>
    <n v="11"/>
    <x v="720"/>
    <d v="2017-03-19T00:00:00"/>
    <n v="286"/>
    <b v="1"/>
    <s v="Approved"/>
    <s v="Trek Bicycles"/>
    <s v="Standard"/>
    <s v="medium"/>
    <s v="small"/>
    <n v="1775.81"/>
    <n v="1580.47"/>
    <d v="2010-05-05T00:00:00"/>
    <n v="195.33999999999992"/>
    <s v="F"/>
    <n v="55"/>
    <d v="1989-09-04T00:00:00"/>
    <n v="30.851619336631149"/>
    <s v="Help Desk Operator"/>
    <s v="IT"/>
    <s v="High Net Worth"/>
    <s v="N"/>
    <s v="No"/>
    <n v="8"/>
    <m/>
  </r>
  <r>
    <n v="5230"/>
    <n v="5"/>
    <x v="18"/>
    <d v="2017-03-19T00:00:00"/>
    <n v="286"/>
    <b v="1"/>
    <s v="Approved"/>
    <s v="Trek Bicycles"/>
    <s v="Mountain"/>
    <s v="low"/>
    <s v="medium"/>
    <n v="574.64"/>
    <n v="459.71"/>
    <d v="2011-08-29T00:00:00"/>
    <n v="114.93"/>
    <s v="M"/>
    <n v="12"/>
    <d v="1989-07-14T00:00:00"/>
    <n v="30.994085090055808"/>
    <n v="0"/>
    <s v="IT"/>
    <s v="Mass Customer"/>
    <s v="N"/>
    <s v="Yes"/>
    <n v="2"/>
    <m/>
  </r>
  <r>
    <n v="5646"/>
    <n v="35"/>
    <x v="2054"/>
    <d v="2017-03-19T00:00:00"/>
    <n v="286"/>
    <b v="0"/>
    <s v="Approved"/>
    <s v="Giant Bicycles"/>
    <s v="Standard"/>
    <s v="medium"/>
    <s v="medium"/>
    <n v="1403.5"/>
    <n v="954.82"/>
    <d v="2016-11-14T00:00:00"/>
    <n v="448.67999999999995"/>
    <s v="M"/>
    <n v="17"/>
    <d v="1978-01-30T00:00:00"/>
    <n v="42.454359062658547"/>
    <n v="0"/>
    <s v="Retail"/>
    <s v="High Net Worth"/>
    <s v="N"/>
    <s v="No"/>
    <n v="18"/>
    <m/>
  </r>
  <r>
    <n v="6118"/>
    <n v="11"/>
    <x v="1352"/>
    <d v="2017-03-19T00:00:00"/>
    <n v="286"/>
    <b v="1"/>
    <s v="Approved"/>
    <s v="Giant Bicycles"/>
    <s v="Standard"/>
    <s v="high"/>
    <s v="medium"/>
    <n v="1274.93"/>
    <n v="764.96"/>
    <d v="2007-08-04T00:00:00"/>
    <n v="509.97"/>
    <s v="F"/>
    <n v="39"/>
    <d v="1964-08-09T00:00:00"/>
    <n v="55.939290569507861"/>
    <n v="0"/>
    <s v="IT"/>
    <s v="Mass Customer"/>
    <s v="N"/>
    <s v="No"/>
    <n v="13"/>
    <m/>
  </r>
  <r>
    <n v="6215"/>
    <n v="81"/>
    <x v="515"/>
    <d v="2017-03-19T00:00:00"/>
    <n v="286"/>
    <b v="1"/>
    <s v="Approved"/>
    <s v="Norco Bicycles"/>
    <s v="Standard"/>
    <s v="medium"/>
    <s v="small"/>
    <n v="586.45000000000005"/>
    <n v="521.94000000000005"/>
    <d v="1998-12-16T00:00:00"/>
    <n v="64.509999999999991"/>
    <s v="U"/>
    <n v="39"/>
    <d v="1899-12-30T00:00:00"/>
    <n v="0"/>
    <s v="Programmer I"/>
    <s v="IT"/>
    <s v="Mass Customer"/>
    <s v="N"/>
    <s v="Yes"/>
    <n v="0"/>
    <m/>
  </r>
  <r>
    <n v="6629"/>
    <n v="20"/>
    <x v="1986"/>
    <d v="2017-03-19T00:00:00"/>
    <n v="286"/>
    <b v="0"/>
    <s v="Approved"/>
    <s v="Trek Bicycles"/>
    <s v="Standard"/>
    <s v="medium"/>
    <s v="small"/>
    <n v="1775.81"/>
    <n v="1580.47"/>
    <d v="2011-05-07T00:00:00"/>
    <n v="195.33999999999992"/>
    <s v="F"/>
    <n v="40"/>
    <d v="1992-01-20T00:00:00"/>
    <n v="28.473537144850329"/>
    <n v="0"/>
    <s v="n/a"/>
    <s v="Mass Customer"/>
    <s v="N"/>
    <s v="Yes"/>
    <n v="5"/>
    <m/>
  </r>
  <r>
    <n v="6667"/>
    <n v="97"/>
    <x v="1532"/>
    <d v="2017-03-19T00:00:00"/>
    <n v="286"/>
    <b v="1"/>
    <s v="Approved"/>
    <s v="Solex"/>
    <s v="Standard"/>
    <s v="medium"/>
    <s v="large"/>
    <n v="202.62"/>
    <n v="151.96"/>
    <d v="2016-03-29T00:00:00"/>
    <n v="50.66"/>
    <s v="M"/>
    <n v="49"/>
    <d v="1971-12-05T00:00:00"/>
    <n v="48.613263172247585"/>
    <s v="Statistician III"/>
    <s v="Health"/>
    <s v="Mass Customer"/>
    <s v="N"/>
    <s v="No"/>
    <n v="11"/>
    <m/>
  </r>
  <r>
    <n v="7709"/>
    <n v="2"/>
    <x v="2294"/>
    <d v="2017-03-19T00:00:00"/>
    <n v="286"/>
    <b v="0"/>
    <s v="Approved"/>
    <s v="Solex"/>
    <s v="Standard"/>
    <s v="medium"/>
    <s v="medium"/>
    <n v="71.489999999999995"/>
    <n v="53.62"/>
    <d v="2012-09-15T00:00:00"/>
    <n v="17.869999999999997"/>
    <s v="F"/>
    <n v="27"/>
    <d v="1971-09-26T00:00:00"/>
    <n v="48.805043994165395"/>
    <n v="0"/>
    <s v="Telecommunications"/>
    <s v="Affluent Customer"/>
    <s v="N"/>
    <s v="Yes"/>
    <n v="16"/>
    <m/>
  </r>
  <r>
    <n v="10479"/>
    <n v="94"/>
    <x v="1318"/>
    <d v="2017-03-19T00:00:00"/>
    <n v="286"/>
    <b v="0"/>
    <s v="Approved"/>
    <s v="Giant Bicycles"/>
    <s v="Standard"/>
    <s v="medium"/>
    <s v="large"/>
    <n v="1635.3"/>
    <n v="993.66"/>
    <d v="1994-08-10T00:00:00"/>
    <n v="641.64"/>
    <s v="F"/>
    <n v="56"/>
    <d v="1998-12-12T00:00:00"/>
    <n v="21.574907007864027"/>
    <s v="Design Engineer"/>
    <s v="Financial Services"/>
    <s v="Affluent Customer"/>
    <s v="N"/>
    <s v="Yes"/>
    <n v="1"/>
    <m/>
  </r>
  <r>
    <n v="10489"/>
    <n v="81"/>
    <x v="1304"/>
    <d v="2017-03-19T00:00:00"/>
    <n v="286"/>
    <b v="1"/>
    <s v="Approved"/>
    <s v="Norco Bicycles"/>
    <s v="Standard"/>
    <s v="medium"/>
    <s v="small"/>
    <n v="586.45000000000005"/>
    <n v="521.94000000000005"/>
    <d v="2004-12-18T00:00:00"/>
    <n v="64.509999999999991"/>
    <s v="F"/>
    <n v="80"/>
    <d v="1973-11-04T00:00:00"/>
    <n v="46.695454953069508"/>
    <s v="VP Product Management"/>
    <s v="n/a"/>
    <s v="Mass Customer"/>
    <s v="N"/>
    <s v="Yes"/>
    <n v="18"/>
    <m/>
  </r>
  <r>
    <n v="10560"/>
    <n v="98"/>
    <x v="2104"/>
    <d v="2017-03-19T00:00:00"/>
    <n v="286"/>
    <b v="0"/>
    <s v="Approved"/>
    <s v="Trek Bicycles"/>
    <s v="Standard"/>
    <s v="high"/>
    <s v="medium"/>
    <n v="358.39"/>
    <n v="215.03"/>
    <d v="2004-01-16T00:00:00"/>
    <n v="143.35999999999999"/>
    <s v="F"/>
    <n v="10"/>
    <d v="1972-06-02T00:00:00"/>
    <n v="48.120112487316078"/>
    <s v="Nuclear Power Engineer"/>
    <s v="Manufacturing"/>
    <s v="Affluent Customer"/>
    <s v="N"/>
    <s v="No"/>
    <n v="8"/>
    <m/>
  </r>
  <r>
    <n v="10647"/>
    <n v="76"/>
    <x v="1996"/>
    <d v="2017-03-19T00:00:00"/>
    <n v="286"/>
    <b v="0"/>
    <s v="Approved"/>
    <s v="WeareA2B"/>
    <s v="Road"/>
    <s v="low"/>
    <s v="small"/>
    <n v="1172.78"/>
    <n v="1043.77"/>
    <d v="2002-10-10T00:00:00"/>
    <n v="129.01"/>
    <s v="F"/>
    <n v="73"/>
    <d v="1977-05-24T00:00:00"/>
    <n v="43.142030295535257"/>
    <s v="Senior Financial Analyst"/>
    <s v="Financial Services"/>
    <s v="High Net Worth"/>
    <s v="N"/>
    <s v="No"/>
    <n v="17"/>
    <m/>
  </r>
  <r>
    <n v="11123"/>
    <n v="73"/>
    <x v="1966"/>
    <d v="2017-03-19T00:00:00"/>
    <n v="286"/>
    <b v="1"/>
    <s v="Approved"/>
    <s v="Solex"/>
    <s v="Standard"/>
    <s v="medium"/>
    <s v="medium"/>
    <n v="1945.43"/>
    <n v="333.18"/>
    <d v="2002-08-31T00:00:00"/>
    <n v="1612.25"/>
    <s v="M"/>
    <n v="94"/>
    <d v="1967-10-01T00:00:00"/>
    <n v="52.794085090055809"/>
    <s v="Accounting Assistant III"/>
    <s v="Entertainment"/>
    <s v="Mass Customer"/>
    <s v="N"/>
    <s v="No"/>
    <n v="10"/>
    <m/>
  </r>
  <r>
    <n v="11511"/>
    <n v="0"/>
    <x v="3347"/>
    <d v="2017-03-19T00:00:00"/>
    <n v="286"/>
    <b v="1"/>
    <s v="Approved"/>
    <s v="Trek Bicycles"/>
    <s v="Standard"/>
    <s v="high"/>
    <s v="medium"/>
    <n v="495.72"/>
    <n v="297.43"/>
    <d v="2015-04-11T00:00:00"/>
    <n v="198.29000000000002"/>
    <s v="F"/>
    <n v="34"/>
    <d v="1995-04-26T00:00:00"/>
    <n v="25.207783720192793"/>
    <s v="Software Engineer III"/>
    <s v="IT"/>
    <s v="High Net Worth"/>
    <s v="N"/>
    <s v="No"/>
    <n v="3"/>
    <m/>
  </r>
  <r>
    <n v="11541"/>
    <n v="55"/>
    <x v="1425"/>
    <d v="2017-03-19T00:00:00"/>
    <n v="286"/>
    <b v="0"/>
    <s v="Approved"/>
    <s v="Trek Bicycles"/>
    <s v="Road"/>
    <s v="medium"/>
    <s v="large"/>
    <n v="1894.19"/>
    <n v="598.76"/>
    <d v="1993-07-20T00:00:00"/>
    <n v="1295.43"/>
    <s v="M"/>
    <n v="25"/>
    <d v="1974-09-20T00:00:00"/>
    <n v="45.818742624302381"/>
    <s v="Accounting Assistant II"/>
    <s v="IT"/>
    <s v="Mass Customer"/>
    <s v="N"/>
    <s v="Yes"/>
    <n v="19"/>
    <m/>
  </r>
  <r>
    <n v="11901"/>
    <n v="55"/>
    <x v="2792"/>
    <d v="2017-03-19T00:00:00"/>
    <n v="286"/>
    <b v="1"/>
    <s v="Approved"/>
    <s v="Trek Bicycles"/>
    <s v="Road"/>
    <s v="medium"/>
    <s v="large"/>
    <n v="1894.19"/>
    <n v="598.76"/>
    <d v="2003-07-21T00:00:00"/>
    <n v="1295.43"/>
    <s v="F"/>
    <n v="63"/>
    <d v="1996-09-13T00:00:00"/>
    <n v="23.821482350329781"/>
    <s v="Business Systems Development Analyst"/>
    <s v="n/a"/>
    <s v="Affluent Customer"/>
    <s v="N"/>
    <s v="No"/>
    <n v="5"/>
    <m/>
  </r>
  <r>
    <n v="12339"/>
    <n v="56"/>
    <x v="2440"/>
    <d v="2017-03-19T00:00:00"/>
    <n v="286"/>
    <b v="1"/>
    <s v="Approved"/>
    <s v="Norco Bicycles"/>
    <s v="Mountain"/>
    <s v="low"/>
    <s v="small"/>
    <n v="688.63"/>
    <n v="612.88"/>
    <d v="1993-10-02T00:00:00"/>
    <n v="75.75"/>
    <s v="F"/>
    <n v="78"/>
    <d v="1984-01-01T00:00:00"/>
    <n v="36.53107139142567"/>
    <n v="0"/>
    <s v="Manufacturing"/>
    <s v="High Net Worth"/>
    <s v="N"/>
    <s v="No"/>
    <n v="3"/>
    <m/>
  </r>
  <r>
    <n v="12597"/>
    <n v="97"/>
    <x v="1241"/>
    <d v="2017-03-19T00:00:00"/>
    <n v="286"/>
    <b v="0"/>
    <s v="Approved"/>
    <s v="OHM Cycles"/>
    <s v="Road"/>
    <s v="medium"/>
    <s v="medium"/>
    <n v="742.54"/>
    <n v="667.4"/>
    <d v="1991-11-07T00:00:00"/>
    <n v="75.139999999999986"/>
    <s v="M"/>
    <n v="16"/>
    <d v="1985-11-24T00:00:00"/>
    <n v="34.632441254439371"/>
    <s v="Registered Nurse"/>
    <s v="Health"/>
    <s v="High Net Worth"/>
    <s v="N"/>
    <s v="No"/>
    <n v="5"/>
    <m/>
  </r>
  <r>
    <n v="12959"/>
    <n v="6"/>
    <x v="1411"/>
    <d v="2017-03-19T00:00:00"/>
    <n v="286"/>
    <b v="1"/>
    <s v="Approved"/>
    <s v="Solex"/>
    <s v="Standard"/>
    <s v="high"/>
    <s v="medium"/>
    <n v="748.17"/>
    <n v="448.9"/>
    <d v="1991-11-10T00:00:00"/>
    <n v="299.27"/>
    <s v="U"/>
    <n v="70"/>
    <d v="1899-12-30T00:00:00"/>
    <n v="0"/>
    <s v="Legal Assistant"/>
    <s v="IT"/>
    <s v="High Net Worth"/>
    <s v="N"/>
    <s v="No"/>
    <n v="0"/>
    <m/>
  </r>
  <r>
    <n v="13158"/>
    <n v="44"/>
    <x v="1467"/>
    <d v="2017-03-19T00:00:00"/>
    <n v="286"/>
    <b v="1"/>
    <s v="Approved"/>
    <s v="WeareA2B"/>
    <s v="Standard"/>
    <s v="medium"/>
    <s v="medium"/>
    <n v="1769.64"/>
    <n v="108.76"/>
    <d v="1993-04-12T00:00:00"/>
    <n v="1660.88"/>
    <s v="M"/>
    <n v="61"/>
    <d v="1957-12-10T00:00:00"/>
    <n v="62.607783720192792"/>
    <s v="Quality Control Specialist"/>
    <s v="n/a"/>
    <s v="Affluent Customer"/>
    <s v="N"/>
    <s v="Yes"/>
    <n v="12"/>
    <m/>
  </r>
  <r>
    <n v="13454"/>
    <n v="41"/>
    <x v="921"/>
    <d v="2017-03-19T00:00:00"/>
    <n v="286"/>
    <b v="0"/>
    <s v="Approved"/>
    <s v="Solex"/>
    <s v="Road"/>
    <s v="medium"/>
    <s v="medium"/>
    <n v="416.98"/>
    <n v="312.74"/>
    <d v="1997-05-10T00:00:00"/>
    <n v="104.24000000000001"/>
    <s v="M"/>
    <n v="69"/>
    <d v="1976-06-05T00:00:00"/>
    <n v="44.109153583206492"/>
    <s v="Executive Secretary"/>
    <s v="Manufacturing"/>
    <s v="Mass Customer"/>
    <s v="N"/>
    <s v="No"/>
    <n v="20"/>
    <m/>
  </r>
  <r>
    <n v="14514"/>
    <n v="74"/>
    <x v="2721"/>
    <d v="2017-03-19T00:00:00"/>
    <n v="286"/>
    <b v="1"/>
    <s v="Approved"/>
    <s v="WeareA2B"/>
    <s v="Standard"/>
    <s v="medium"/>
    <s v="medium"/>
    <n v="1228.07"/>
    <n v="400.91"/>
    <d v="2015-08-10T00:00:00"/>
    <n v="827.15999999999985"/>
    <s v="M"/>
    <n v="26"/>
    <d v="1976-07-18T00:00:00"/>
    <n v="43.991345364028412"/>
    <s v="Engineer III"/>
    <s v="Manufacturing"/>
    <s v="Affluent Customer"/>
    <s v="N"/>
    <s v="Yes"/>
    <n v="16"/>
    <m/>
  </r>
  <r>
    <n v="14558"/>
    <n v="25"/>
    <x v="2552"/>
    <d v="2017-03-19T00:00:00"/>
    <n v="286"/>
    <b v="1"/>
    <s v="Approved"/>
    <s v="Giant Bicycles"/>
    <s v="Road"/>
    <s v="medium"/>
    <s v="medium"/>
    <n v="1538.99"/>
    <n v="829.65"/>
    <d v="2015-08-02T00:00:00"/>
    <n v="709.34"/>
    <s v="M"/>
    <n v="6"/>
    <d v="1990-03-02T00:00:00"/>
    <n v="30.361208377727039"/>
    <s v="Marketing Manager"/>
    <s v="Retail"/>
    <s v="Mass Customer"/>
    <s v="N"/>
    <s v="Yes"/>
    <n v="19"/>
    <m/>
  </r>
  <r>
    <n v="15010"/>
    <n v="82"/>
    <x v="218"/>
    <d v="2017-03-19T00:00:00"/>
    <n v="286"/>
    <b v="1"/>
    <s v="Approved"/>
    <s v="Norco Bicycles"/>
    <s v="Standard"/>
    <s v="high"/>
    <s v="medium"/>
    <n v="1148.6400000000001"/>
    <n v="689.18"/>
    <d v="2015-08-10T00:00:00"/>
    <n v="459.46000000000015"/>
    <s v="M"/>
    <n v="52"/>
    <d v="1963-07-17T00:00:00"/>
    <n v="57.005043994165398"/>
    <s v="Cost Accountant"/>
    <s v="Financial Services"/>
    <s v="Mass Customer"/>
    <s v="N"/>
    <s v="No"/>
    <n v="4"/>
    <m/>
  </r>
  <r>
    <n v="15485"/>
    <n v="0"/>
    <x v="2487"/>
    <d v="2017-03-19T00:00:00"/>
    <n v="286"/>
    <b v="1"/>
    <s v="Approved"/>
    <s v="Solex"/>
    <s v="Standard"/>
    <s v="medium"/>
    <s v="medium"/>
    <n v="100.35"/>
    <n v="75.260000000000005"/>
    <d v="1999-07-26T00:00:00"/>
    <n v="25.089999999999989"/>
    <s v="M"/>
    <n v="10"/>
    <d v="1995-06-26T00:00:00"/>
    <n v="25.040660432521562"/>
    <n v="0"/>
    <s v="Health"/>
    <s v="High Net Worth"/>
    <s v="N"/>
    <s v="No"/>
    <n v="7"/>
    <m/>
  </r>
  <r>
    <n v="15662"/>
    <n v="48"/>
    <x v="2929"/>
    <d v="2017-03-19T00:00:00"/>
    <n v="286"/>
    <b v="1"/>
    <s v="Approved"/>
    <s v="WeareA2B"/>
    <s v="Standard"/>
    <s v="medium"/>
    <s v="medium"/>
    <n v="1762.96"/>
    <n v="950.52"/>
    <d v="2012-12-02T00:00:00"/>
    <n v="812.44"/>
    <s v="M"/>
    <n v="96"/>
    <d v="1984-09-08T00:00:00"/>
    <n v="35.84340015854896"/>
    <s v="Recruiting Manager"/>
    <s v="n/a"/>
    <s v="Mass Customer"/>
    <s v="N"/>
    <s v="Yes"/>
    <n v="4"/>
    <m/>
  </r>
  <r>
    <n v="15953"/>
    <n v="32"/>
    <x v="3474"/>
    <d v="2017-03-19T00:00:00"/>
    <n v="286"/>
    <b v="0"/>
    <s v="Approved"/>
    <s v="Giant Bicycles"/>
    <s v="Standard"/>
    <s v="high"/>
    <s v="medium"/>
    <n v="1179"/>
    <n v="707.4"/>
    <d v="2005-05-10T00:00:00"/>
    <n v="471.6"/>
    <s v="F"/>
    <n v="63"/>
    <d v="1976-10-12T00:00:00"/>
    <n v="43.755728925672244"/>
    <s v="Dental Hygienist"/>
    <s v="Health"/>
    <s v="High Net Worth"/>
    <s v="N"/>
    <s v="Yes"/>
    <n v="7"/>
    <m/>
  </r>
  <r>
    <n v="16652"/>
    <n v="46"/>
    <x v="2699"/>
    <d v="2017-03-19T00:00:00"/>
    <n v="286"/>
    <b v="0"/>
    <s v="Approved"/>
    <s v="Solex"/>
    <s v="Standard"/>
    <s v="low"/>
    <s v="medium"/>
    <n v="1289.8499999999999"/>
    <n v="74.510000000000005"/>
    <d v="2014-07-28T00:00:00"/>
    <n v="1215.3399999999999"/>
    <s v="F"/>
    <n v="14"/>
    <d v="1977-12-16T00:00:00"/>
    <n v="42.577646733891427"/>
    <s v="Help Desk Operator"/>
    <s v="Manufacturing"/>
    <s v="Mass Customer"/>
    <s v="N"/>
    <s v="Yes"/>
    <n v="14"/>
    <m/>
  </r>
  <r>
    <n v="16823"/>
    <n v="61"/>
    <x v="778"/>
    <d v="2017-03-19T00:00:00"/>
    <n v="286"/>
    <b v="0"/>
    <s v="Approved"/>
    <s v="OHM Cycles"/>
    <s v="Standard"/>
    <s v="low"/>
    <s v="medium"/>
    <n v="71.16"/>
    <n v="56.93"/>
    <d v="2015-05-21T00:00:00"/>
    <n v="14.229999999999997"/>
    <s v="F"/>
    <n v="99"/>
    <d v="1995-08-10T00:00:00"/>
    <n v="24.917372761288686"/>
    <s v="Registered Nurse"/>
    <s v="Health"/>
    <s v="Affluent Customer"/>
    <s v="N"/>
    <s v="Yes"/>
    <n v="19"/>
    <m/>
  </r>
  <r>
    <n v="17349"/>
    <n v="58"/>
    <x v="2879"/>
    <d v="2017-03-19T00:00:00"/>
    <n v="286"/>
    <b v="0"/>
    <s v="Approved"/>
    <s v="OHM Cycles"/>
    <s v="Standard"/>
    <s v="medium"/>
    <s v="medium"/>
    <n v="912.52"/>
    <n v="141.4"/>
    <d v="2012-05-18T00:00:00"/>
    <n v="771.12"/>
    <s v="M"/>
    <n v="54"/>
    <d v="1984-02-04T00:00:00"/>
    <n v="36.437920706494161"/>
    <s v="Programmer III"/>
    <s v="n/a"/>
    <s v="Mass Customer"/>
    <s v="N"/>
    <s v="Yes"/>
    <n v="14"/>
    <m/>
  </r>
  <r>
    <n v="17832"/>
    <n v="24"/>
    <x v="373"/>
    <d v="2017-03-19T00:00:00"/>
    <n v="286"/>
    <b v="0"/>
    <s v="Approved"/>
    <s v="Solex"/>
    <s v="Road"/>
    <s v="medium"/>
    <s v="large"/>
    <n v="1777.8"/>
    <n v="820.78"/>
    <d v="2011-05-07T00:00:00"/>
    <n v="957.02"/>
    <s v="F"/>
    <n v="3"/>
    <d v="1977-11-19T00:00:00"/>
    <n v="42.65161933663115"/>
    <s v="Community Outreach Specialist"/>
    <s v="Manufacturing"/>
    <s v="Mass Customer"/>
    <s v="N"/>
    <s v="No"/>
    <n v="12"/>
    <m/>
  </r>
  <r>
    <n v="18091"/>
    <n v="80"/>
    <x v="2361"/>
    <d v="2017-03-19T00:00:00"/>
    <n v="286"/>
    <b v="0"/>
    <s v="Approved"/>
    <s v="OHM Cycles"/>
    <s v="Touring"/>
    <s v="low"/>
    <s v="medium"/>
    <n v="1073.07"/>
    <n v="933.84"/>
    <d v="1997-01-25T00:00:00"/>
    <n v="139.2299999999999"/>
    <s v="F"/>
    <n v="32"/>
    <d v="1971-10-11T00:00:00"/>
    <n v="48.763948103754437"/>
    <n v="0"/>
    <s v="Retail"/>
    <s v="Mass Customer"/>
    <s v="N"/>
    <s v="Yes"/>
    <n v="14"/>
    <m/>
  </r>
  <r>
    <n v="15709"/>
    <n v="0"/>
    <x v="2888"/>
    <d v="2017-03-24T00:00:00"/>
    <m/>
    <b v="1"/>
    <s v="Approved"/>
    <m/>
    <m/>
    <m/>
    <m/>
    <n v="1689.63"/>
    <m/>
    <m/>
    <m/>
    <m/>
    <m/>
    <m/>
    <m/>
    <m/>
    <m/>
    <m/>
    <m/>
    <m/>
    <m/>
    <m/>
  </r>
  <r>
    <n v="18108"/>
    <n v="0"/>
    <x v="299"/>
    <d v="2017-03-19T00:00:00"/>
    <n v="286"/>
    <b v="0"/>
    <s v="Approved"/>
    <s v="Trek Bicycles"/>
    <s v="Standard"/>
    <s v="medium"/>
    <s v="medium"/>
    <n v="499.53"/>
    <n v="388.72"/>
    <d v="1999-06-23T00:00:00"/>
    <n v="110.80999999999995"/>
    <s v="M"/>
    <n v="11"/>
    <d v="1963-04-24T00:00:00"/>
    <n v="57.235180980466765"/>
    <n v="0"/>
    <s v="Manufacturing"/>
    <s v="High Net Worth"/>
    <s v="N"/>
    <s v="No"/>
    <n v="17"/>
    <m/>
  </r>
  <r>
    <n v="15711"/>
    <n v="36"/>
    <x v="2215"/>
    <d v="2017-05-15T00:00:00"/>
    <m/>
    <m/>
    <s v="Approved"/>
    <s v="Solex"/>
    <s v="Standard"/>
    <s v="low"/>
    <s v="medium"/>
    <n v="945.04"/>
    <n v="507.58"/>
    <n v="40618"/>
    <m/>
    <m/>
    <m/>
    <m/>
    <m/>
    <m/>
    <m/>
    <m/>
    <m/>
    <m/>
    <m/>
    <m/>
  </r>
  <r>
    <n v="18395"/>
    <n v="58"/>
    <x v="1441"/>
    <d v="2017-03-19T00:00:00"/>
    <n v="286"/>
    <b v="0"/>
    <s v="Approved"/>
    <s v="OHM Cycles"/>
    <s v="Road"/>
    <s v="medium"/>
    <s v="medium"/>
    <n v="1280.28"/>
    <n v="829.51"/>
    <d v="2001-11-25T00:00:00"/>
    <n v="450.77"/>
    <s v="F"/>
    <n v="21"/>
    <d v="1970-02-10T00:00:00"/>
    <n v="50.429701528411975"/>
    <s v="Pharmacist"/>
    <s v="Health"/>
    <s v="High Net Worth"/>
    <s v="N"/>
    <s v="No"/>
    <n v="10"/>
    <m/>
  </r>
  <r>
    <n v="18697"/>
    <n v="40"/>
    <x v="1554"/>
    <d v="2017-03-19T00:00:00"/>
    <n v="286"/>
    <b v="1"/>
    <s v="Approved"/>
    <s v="OHM Cycles"/>
    <s v="Standard"/>
    <s v="high"/>
    <s v="medium"/>
    <n v="1458.17"/>
    <n v="874.9"/>
    <d v="2014-07-28T00:00:00"/>
    <n v="583.2700000000001"/>
    <s v="M"/>
    <n v="94"/>
    <d v="1964-06-20T00:00:00"/>
    <n v="56.076276870877727"/>
    <s v="VP Sales"/>
    <s v="Financial Services"/>
    <s v="Affluent Customer"/>
    <s v="N"/>
    <s v="Yes"/>
    <n v="19"/>
    <m/>
  </r>
  <r>
    <n v="18725"/>
    <n v="14"/>
    <x v="3112"/>
    <d v="2017-03-19T00:00:00"/>
    <n v="286"/>
    <b v="1"/>
    <s v="Approved"/>
    <s v="Trek Bicycles"/>
    <s v="Standard"/>
    <s v="medium"/>
    <s v="small"/>
    <n v="1386.84"/>
    <n v="1234.29"/>
    <d v="2003-08-05T00:00:00"/>
    <n v="152.54999999999995"/>
    <s v="F"/>
    <n v="83"/>
    <d v="1975-12-01T00:00:00"/>
    <n v="44.621482350329778"/>
    <s v="Quality Engineer"/>
    <s v="n/a"/>
    <s v="Affluent Customer"/>
    <s v="N"/>
    <s v="No"/>
    <n v="14"/>
    <m/>
  </r>
  <r>
    <n v="18995"/>
    <n v="27"/>
    <x v="1763"/>
    <d v="2017-03-19T00:00:00"/>
    <n v="286"/>
    <b v="1"/>
    <s v="Approved"/>
    <s v="Trek Bicycles"/>
    <s v="Standard"/>
    <s v="low"/>
    <s v="medium"/>
    <n v="1057.51"/>
    <n v="154.4"/>
    <d v="1994-07-12T00:00:00"/>
    <n v="903.11"/>
    <s v="F"/>
    <n v="43"/>
    <d v="1970-04-12T00:00:00"/>
    <n v="50.262578240740737"/>
    <s v="Clinical Specialist"/>
    <s v="Health"/>
    <s v="High Net Worth"/>
    <s v="N"/>
    <s v="No"/>
    <n v="10"/>
    <m/>
  </r>
  <r>
    <n v="19409"/>
    <n v="39"/>
    <x v="1405"/>
    <d v="2017-03-19T00:00:00"/>
    <n v="286"/>
    <b v="0"/>
    <s v="Approved"/>
    <s v="Giant Bicycles"/>
    <s v="Standard"/>
    <s v="medium"/>
    <s v="large"/>
    <n v="1812.75"/>
    <n v="582.48"/>
    <d v="2007-12-11T00:00:00"/>
    <n v="1230.27"/>
    <s v="M"/>
    <n v="96"/>
    <d v="1968-04-27T00:00:00"/>
    <n v="52.221482350329779"/>
    <s v="Software Engineer II"/>
    <s v="Telecommunications"/>
    <s v="Affluent Customer"/>
    <s v="N"/>
    <s v="Yes"/>
    <n v="19"/>
    <m/>
  </r>
  <r>
    <n v="19808"/>
    <n v="33"/>
    <x v="285"/>
    <d v="2017-03-19T00:00:00"/>
    <n v="286"/>
    <b v="1"/>
    <s v="Approved"/>
    <s v="OHM Cycles"/>
    <s v="Road"/>
    <s v="medium"/>
    <s v="small"/>
    <n v="1810"/>
    <n v="1610.9"/>
    <d v="2008-03-19T00:00:00"/>
    <n v="199.09999999999991"/>
    <s v="F"/>
    <n v="56"/>
    <d v="1978-08-19T00:00:00"/>
    <n v="41.903674131151696"/>
    <s v="Electrical Engineer"/>
    <s v="Manufacturing"/>
    <s v="High Net Worth"/>
    <s v="N"/>
    <s v="No"/>
    <n v="12"/>
    <m/>
  </r>
  <r>
    <n v="180"/>
    <n v="20"/>
    <x v="3414"/>
    <d v="2017-03-18T00:00:00"/>
    <n v="287"/>
    <b v="1"/>
    <s v="Approved"/>
    <s v="Trek Bicycles"/>
    <s v="Standard"/>
    <s v="medium"/>
    <s v="small"/>
    <n v="1775.81"/>
    <n v="1580.47"/>
    <d v="2010-05-05T00:00:00"/>
    <n v="195.33999999999992"/>
    <s v="M"/>
    <n v="11"/>
    <d v="1981-01-22T00:00:00"/>
    <n v="39.473537144850326"/>
    <s v="Director of Sales"/>
    <s v="Argiculture"/>
    <s v="Affluent Customer"/>
    <s v="N"/>
    <s v="No"/>
    <n v="9"/>
    <m/>
  </r>
  <r>
    <n v="880"/>
    <n v="45"/>
    <x v="3114"/>
    <d v="2017-03-18T00:00:00"/>
    <n v="287"/>
    <b v="1"/>
    <s v="Approved"/>
    <s v="Trek Bicycles"/>
    <s v="Road"/>
    <s v="low"/>
    <s v="medium"/>
    <n v="980.37"/>
    <n v="234.43"/>
    <d v="2004-09-28T00:00:00"/>
    <n v="745.94"/>
    <s v="M"/>
    <n v="89"/>
    <d v="1979-04-10T00:00:00"/>
    <n v="41.262578240740737"/>
    <s v="Teacher"/>
    <s v="n/a"/>
    <s v="High Net Worth"/>
    <s v="N"/>
    <s v="No"/>
    <n v="4"/>
    <m/>
  </r>
  <r>
    <n v="919"/>
    <n v="86"/>
    <x v="1421"/>
    <d v="2017-03-18T00:00:00"/>
    <n v="287"/>
    <b v="0"/>
    <s v="Approved"/>
    <s v="Norco Bicycles"/>
    <s v="Road"/>
    <s v="high"/>
    <s v="large"/>
    <n v="774.53"/>
    <n v="464.72"/>
    <d v="2006-02-02T00:00:00"/>
    <n v="309.80999999999995"/>
    <s v="F"/>
    <n v="52"/>
    <d v="1958-04-05T00:00:00"/>
    <n v="62.289975501014709"/>
    <s v="VP Product Management"/>
    <s v="Manufacturing"/>
    <s v="High Net Worth"/>
    <s v="N"/>
    <s v="Yes"/>
    <n v="11"/>
    <m/>
  </r>
  <r>
    <n v="960"/>
    <n v="65"/>
    <x v="2747"/>
    <d v="2017-03-18T00:00:00"/>
    <n v="287"/>
    <b v="0"/>
    <s v="Approved"/>
    <s v="WeareA2B"/>
    <s v="Standard"/>
    <s v="medium"/>
    <s v="medium"/>
    <n v="1807.45"/>
    <n v="778.69"/>
    <d v="2015-05-21T00:00:00"/>
    <n v="1028.76"/>
    <s v="F"/>
    <n v="50"/>
    <d v="1986-02-20T00:00:00"/>
    <n v="34.39134536402841"/>
    <s v="Financial Analyst"/>
    <s v="Financial Services"/>
    <s v="Mass Customer"/>
    <s v="N"/>
    <s v="No"/>
    <n v="3"/>
    <m/>
  </r>
  <r>
    <n v="1529"/>
    <n v="59"/>
    <x v="967"/>
    <d v="2017-03-18T00:00:00"/>
    <n v="287"/>
    <b v="1"/>
    <s v="Approved"/>
    <s v="Solex"/>
    <s v="Standard"/>
    <s v="medium"/>
    <s v="large"/>
    <n v="1061.56"/>
    <n v="733.58"/>
    <d v="2011-08-24T00:00:00"/>
    <n v="327.9799999999999"/>
    <s v="U"/>
    <n v="42"/>
    <d v="1899-12-30T00:00:00"/>
    <n v="0"/>
    <s v="Actuary"/>
    <s v="Financial Services"/>
    <s v="Mass Customer"/>
    <s v="N"/>
    <s v="Yes"/>
    <n v="0"/>
    <m/>
  </r>
  <r>
    <n v="1652"/>
    <n v="76"/>
    <x v="446"/>
    <d v="2017-03-18T00:00:00"/>
    <n v="287"/>
    <b v="1"/>
    <s v="Approved"/>
    <s v="WeareA2B"/>
    <s v="Standard"/>
    <s v="low"/>
    <s v="medium"/>
    <n v="642.30999999999995"/>
    <n v="513.85"/>
    <d v="2014-10-10T00:00:00"/>
    <n v="128.45999999999992"/>
    <s v="M"/>
    <n v="20"/>
    <d v="1987-10-07T00:00:00"/>
    <n v="32.763948103754437"/>
    <s v="Cost Accountant"/>
    <s v="Financial Services"/>
    <s v="Mass Customer"/>
    <s v="N"/>
    <s v="No"/>
    <n v="18"/>
    <m/>
  </r>
  <r>
    <n v="2167"/>
    <n v="0"/>
    <x v="507"/>
    <d v="2017-03-18T00:00:00"/>
    <n v="287"/>
    <b v="0"/>
    <s v="Approved"/>
    <s v="Solex"/>
    <s v="Standard"/>
    <s v="medium"/>
    <s v="medium"/>
    <n v="441.49"/>
    <n v="84.99"/>
    <d v="2012-04-10T00:00:00"/>
    <n v="356.5"/>
    <s v="M"/>
    <n v="87"/>
    <d v="1974-06-07T00:00:00"/>
    <n v="46.106413857179092"/>
    <s v="Business Systems Development Analyst"/>
    <s v="Financial Services"/>
    <s v="High Net Worth"/>
    <s v="N"/>
    <s v="Yes"/>
    <n v="16"/>
    <m/>
  </r>
  <r>
    <n v="2488"/>
    <n v="31"/>
    <x v="2980"/>
    <d v="2017-03-18T00:00:00"/>
    <n v="287"/>
    <b v="0"/>
    <s v="Approved"/>
    <s v="Giant Bicycles"/>
    <s v="Standard"/>
    <s v="medium"/>
    <s v="medium"/>
    <n v="230.91"/>
    <n v="173.18"/>
    <d v="2006-11-10T00:00:00"/>
    <n v="57.72999999999999"/>
    <s v="M"/>
    <n v="67"/>
    <d v="1960-06-14T00:00:00"/>
    <n v="60.095454953069506"/>
    <s v="Web Developer II"/>
    <s v="Retail"/>
    <s v="Mass Customer"/>
    <s v="N"/>
    <s v="No"/>
    <n v="18"/>
    <m/>
  </r>
  <r>
    <n v="2496"/>
    <n v="0"/>
    <x v="3276"/>
    <d v="2017-03-18T00:00:00"/>
    <n v="287"/>
    <b v="0"/>
    <s v="Approved"/>
    <s v="OHM Cycles"/>
    <s v="Standard"/>
    <s v="high"/>
    <s v="medium"/>
    <n v="227.88"/>
    <n v="136.72999999999999"/>
    <d v="2003-02-07T00:00:00"/>
    <n v="91.15"/>
    <s v="M"/>
    <n v="45"/>
    <d v="1980-06-21T00:00:00"/>
    <n v="40.062578240740741"/>
    <s v="VP Product Management"/>
    <s v="Financial Services"/>
    <s v="High Net Worth"/>
    <s v="N"/>
    <s v="No"/>
    <n v="14"/>
    <m/>
  </r>
  <r>
    <n v="2719"/>
    <n v="81"/>
    <x v="844"/>
    <d v="2017-03-18T00:00:00"/>
    <n v="287"/>
    <b v="1"/>
    <s v="Approved"/>
    <s v="Norco Bicycles"/>
    <s v="Standard"/>
    <s v="medium"/>
    <s v="small"/>
    <n v="586.45000000000005"/>
    <n v="521.94000000000005"/>
    <d v="1991-07-10T00:00:00"/>
    <n v="64.509999999999991"/>
    <s v="F"/>
    <n v="12"/>
    <d v="1977-06-07T00:00:00"/>
    <n v="43.103674131151699"/>
    <s v="Assistant Media Planner"/>
    <s v="Entertainment"/>
    <s v="Mass Customer"/>
    <s v="N"/>
    <s v="No"/>
    <n v="10"/>
    <m/>
  </r>
  <r>
    <n v="2823"/>
    <n v="42"/>
    <x v="3409"/>
    <d v="2017-03-18T00:00:00"/>
    <n v="287"/>
    <b v="1"/>
    <s v="Approved"/>
    <s v="OHM Cycles"/>
    <s v="Road"/>
    <s v="medium"/>
    <s v="small"/>
    <n v="1810"/>
    <n v="1610.9"/>
    <d v="2003-02-16T00:00:00"/>
    <n v="199.09999999999991"/>
    <s v="F"/>
    <n v="22"/>
    <d v="1964-03-02T00:00:00"/>
    <n v="56.377646733891424"/>
    <s v="Web Developer I"/>
    <s v="Financial Services"/>
    <s v="Mass Customer"/>
    <s v="N"/>
    <s v="Yes"/>
    <n v="12"/>
    <m/>
  </r>
  <r>
    <n v="2829"/>
    <n v="87"/>
    <x v="1134"/>
    <d v="2017-03-18T00:00:00"/>
    <n v="287"/>
    <b v="0"/>
    <s v="Approved"/>
    <s v="OHM Cycles"/>
    <s v="Standard"/>
    <s v="medium"/>
    <s v="medium"/>
    <n v="1636.9"/>
    <n v="44.71"/>
    <d v="2006-05-22T00:00:00"/>
    <n v="1592.19"/>
    <s v="F"/>
    <n v="89"/>
    <d v="1983-02-09T00:00:00"/>
    <n v="37.424222076357175"/>
    <s v="Account Coordinator"/>
    <s v="Property"/>
    <s v="High Net Worth"/>
    <s v="N"/>
    <s v="Yes"/>
    <n v="13"/>
    <m/>
  </r>
  <r>
    <n v="4045"/>
    <n v="66"/>
    <x v="1667"/>
    <d v="2017-03-18T00:00:00"/>
    <n v="287"/>
    <b v="1"/>
    <s v="Approved"/>
    <s v="Giant Bicycles"/>
    <s v="Road"/>
    <s v="low"/>
    <s v="small"/>
    <n v="590.26"/>
    <n v="525.33000000000004"/>
    <d v="1992-10-02T00:00:00"/>
    <n v="64.92999999999995"/>
    <s v="F"/>
    <n v="64"/>
    <d v="1976-11-05T00:00:00"/>
    <n v="43.689975501014715"/>
    <n v="0"/>
    <s v="n/a"/>
    <s v="Affluent Customer"/>
    <s v="N"/>
    <s v="Yes"/>
    <n v="16"/>
    <m/>
  </r>
  <r>
    <n v="4528"/>
    <n v="3"/>
    <x v="2970"/>
    <d v="2017-03-18T00:00:00"/>
    <n v="287"/>
    <b v="0"/>
    <s v="Approved"/>
    <s v="Trek Bicycles"/>
    <s v="Standard"/>
    <s v="medium"/>
    <s v="large"/>
    <n v="2091.4699999999998"/>
    <n v="388.92"/>
    <d v="2003-07-21T00:00:00"/>
    <n v="1702.5499999999997"/>
    <s v="M"/>
    <n v="21"/>
    <d v="1976-04-01T00:00:00"/>
    <n v="44.287235774987316"/>
    <s v="Information Systems Manager"/>
    <s v="Financial Services"/>
    <s v="Affluent Customer"/>
    <s v="N"/>
    <s v="Yes"/>
    <n v="15"/>
    <m/>
  </r>
  <r>
    <n v="4895"/>
    <n v="52"/>
    <x v="3110"/>
    <d v="2017-03-18T00:00:00"/>
    <n v="287"/>
    <b v="1"/>
    <s v="Approved"/>
    <s v="OHM Cycles"/>
    <s v="Road"/>
    <s v="medium"/>
    <s v="medium"/>
    <n v="1280.28"/>
    <n v="829.51"/>
    <d v="2001-11-25T00:00:00"/>
    <n v="450.77"/>
    <s v="F"/>
    <n v="40"/>
    <d v="1963-10-15T00:00:00"/>
    <n v="56.758468651699644"/>
    <s v="Human Resources Assistant II"/>
    <s v="Property"/>
    <s v="Mass Customer"/>
    <s v="N"/>
    <s v="No"/>
    <n v="19"/>
    <m/>
  </r>
  <r>
    <n v="5229"/>
    <n v="65"/>
    <x v="99"/>
    <d v="2017-03-18T00:00:00"/>
    <n v="287"/>
    <b v="1"/>
    <s v="Approved"/>
    <s v="WeareA2B"/>
    <s v="Standard"/>
    <s v="medium"/>
    <s v="medium"/>
    <n v="1807.45"/>
    <n v="778.69"/>
    <d v="2015-05-21T00:00:00"/>
    <n v="1028.76"/>
    <s v="F"/>
    <n v="12"/>
    <d v="1998-12-26T00:00:00"/>
    <n v="21.536550843480466"/>
    <s v="Community Outreach Specialist"/>
    <s v="Entertainment"/>
    <s v="Mass Customer"/>
    <s v="N"/>
    <s v="No"/>
    <n v="4"/>
    <m/>
  </r>
  <r>
    <n v="5746"/>
    <n v="84"/>
    <x v="1659"/>
    <d v="2017-03-18T00:00:00"/>
    <n v="287"/>
    <b v="1"/>
    <s v="Approved"/>
    <s v="Trek Bicycles"/>
    <s v="Road"/>
    <s v="medium"/>
    <s v="medium"/>
    <n v="290.62"/>
    <n v="215.14"/>
    <d v="2015-08-02T00:00:00"/>
    <n v="75.480000000000018"/>
    <s v="M"/>
    <n v="59"/>
    <d v="1967-11-01T00:00:00"/>
    <n v="52.709153583206493"/>
    <s v="Senior Sales Associate"/>
    <s v="Property"/>
    <s v="Affluent Customer"/>
    <s v="N"/>
    <s v="Yes"/>
    <n v="18"/>
    <m/>
  </r>
  <r>
    <n v="5757"/>
    <n v="49"/>
    <x v="2475"/>
    <d v="2017-03-18T00:00:00"/>
    <n v="287"/>
    <b v="1"/>
    <s v="Approved"/>
    <s v="Solex"/>
    <s v="Standard"/>
    <s v="medium"/>
    <s v="large"/>
    <n v="1061.56"/>
    <n v="733.58"/>
    <d v="1993-07-20T00:00:00"/>
    <n v="327.9799999999999"/>
    <s v="F"/>
    <n v="59"/>
    <d v="1986-05-25T00:00:00"/>
    <n v="34.133811117453071"/>
    <s v="Systems Administrator II"/>
    <s v="Manufacturing"/>
    <s v="High Net Worth"/>
    <s v="N"/>
    <s v="No"/>
    <n v="12"/>
    <m/>
  </r>
  <r>
    <n v="6006"/>
    <n v="88"/>
    <x v="108"/>
    <d v="2017-03-18T00:00:00"/>
    <n v="287"/>
    <b v="0"/>
    <s v="Approved"/>
    <s v="Norco Bicycles"/>
    <s v="Standard"/>
    <s v="high"/>
    <s v="small"/>
    <n v="1661.92"/>
    <n v="1479.11"/>
    <d v="1993-07-15T00:00:00"/>
    <n v="182.81000000000017"/>
    <s v="M"/>
    <n v="50"/>
    <d v="1979-11-16T00:00:00"/>
    <n v="40.659838514713343"/>
    <s v="Account Coordinator"/>
    <s v="n/a"/>
    <s v="High Net Worth"/>
    <s v="N"/>
    <s v="Yes"/>
    <n v="7"/>
    <m/>
  </r>
  <r>
    <n v="6097"/>
    <n v="86"/>
    <x v="570"/>
    <d v="2017-03-18T00:00:00"/>
    <n v="287"/>
    <b v="1"/>
    <s v="Approved"/>
    <s v="Norco Bicycles"/>
    <s v="Road"/>
    <s v="high"/>
    <s v="large"/>
    <n v="774.53"/>
    <n v="464.72"/>
    <d v="1997-05-10T00:00:00"/>
    <n v="309.80999999999995"/>
    <s v="M"/>
    <n v="61"/>
    <d v="1973-05-14T00:00:00"/>
    <n v="47.172167281836629"/>
    <s v="Associate Professor"/>
    <s v="n/a"/>
    <s v="High Net Worth"/>
    <s v="N"/>
    <s v="Yes"/>
    <n v="18"/>
    <m/>
  </r>
  <r>
    <n v="6173"/>
    <n v="35"/>
    <x v="2049"/>
    <d v="2017-03-18T00:00:00"/>
    <n v="287"/>
    <b v="0"/>
    <s v="Approved"/>
    <s v="Trek Bicycles"/>
    <s v="Standard"/>
    <s v="low"/>
    <s v="medium"/>
    <n v="1057.51"/>
    <n v="154.4"/>
    <d v="1994-07-12T00:00:00"/>
    <n v="903.11"/>
    <s v="M"/>
    <n v="89"/>
    <d v="1954-03-25T00:00:00"/>
    <n v="66.322852213343481"/>
    <s v="Programmer I"/>
    <s v="Manufacturing"/>
    <s v="Affluent Customer"/>
    <s v="N"/>
    <s v="No"/>
    <n v="16"/>
    <m/>
  </r>
  <r>
    <n v="15739"/>
    <n v="43"/>
    <x v="3441"/>
    <d v="2017-12-06T00:00:00"/>
    <m/>
    <m/>
    <s v="Approved"/>
    <s v="Norco Bicycles"/>
    <s v="Standard"/>
    <s v="medium"/>
    <s v="medium"/>
    <n v="1555.58"/>
    <n v="818.01"/>
    <n v="37873"/>
    <m/>
    <m/>
    <m/>
    <m/>
    <m/>
    <m/>
    <m/>
    <m/>
    <m/>
    <m/>
    <m/>
    <m/>
  </r>
  <r>
    <n v="6293"/>
    <n v="10"/>
    <x v="150"/>
    <d v="2017-03-18T00:00:00"/>
    <n v="287"/>
    <b v="1"/>
    <s v="Approved"/>
    <s v="Solex"/>
    <s v="Standard"/>
    <s v="medium"/>
    <s v="medium"/>
    <n v="1945.43"/>
    <n v="333.18"/>
    <d v="2011-01-10T00:00:00"/>
    <n v="1612.25"/>
    <s v="F"/>
    <n v="27"/>
    <d v="1995-05-03T00:00:00"/>
    <n v="25.188605638001015"/>
    <s v="Administrative Assistant II"/>
    <s v="Health"/>
    <s v="High Net Worth"/>
    <s v="N"/>
    <s v="Yes"/>
    <n v="5"/>
    <m/>
  </r>
  <r>
    <n v="6535"/>
    <n v="10"/>
    <x v="3061"/>
    <d v="2017-03-18T00:00:00"/>
    <n v="287"/>
    <b v="1"/>
    <s v="Approved"/>
    <s v="WeareA2B"/>
    <s v="Touring"/>
    <s v="medium"/>
    <s v="medium"/>
    <n v="1466.68"/>
    <n v="363.25"/>
    <d v="2003-08-05T00:00:00"/>
    <n v="1103.43"/>
    <s v="F"/>
    <n v="61"/>
    <d v="1989-03-11T00:00:00"/>
    <n v="31.336550843480463"/>
    <s v="Paralegal"/>
    <s v="Financial Services"/>
    <s v="Affluent Customer"/>
    <s v="N"/>
    <s v="Yes"/>
    <n v="9"/>
    <m/>
  </r>
  <r>
    <n v="6880"/>
    <n v="79"/>
    <x v="3459"/>
    <d v="2017-03-18T00:00:00"/>
    <n v="287"/>
    <b v="0"/>
    <s v="Approved"/>
    <s v="Norco Bicycles"/>
    <s v="Standard"/>
    <s v="medium"/>
    <s v="medium"/>
    <n v="1555.58"/>
    <n v="818.01"/>
    <d v="2004-08-07T00:00:00"/>
    <n v="737.56999999999994"/>
    <s v="M"/>
    <n v="60"/>
    <d v="1991-04-28T00:00:00"/>
    <n v="29.205043994165397"/>
    <s v="Database Administrator IV"/>
    <s v="Retail"/>
    <s v="Mass Customer"/>
    <s v="N"/>
    <s v="Yes"/>
    <n v="10"/>
    <m/>
  </r>
  <r>
    <n v="7035"/>
    <n v="57"/>
    <x v="1196"/>
    <d v="2017-03-18T00:00:00"/>
    <n v="287"/>
    <b v="1"/>
    <s v="Approved"/>
    <s v="WeareA2B"/>
    <s v="Touring"/>
    <s v="medium"/>
    <s v="large"/>
    <n v="1890.39"/>
    <n v="260.14"/>
    <d v="2011-08-24T00:00:00"/>
    <n v="1630.25"/>
    <s v="F"/>
    <n v="52"/>
    <d v="1990-03-26T00:00:00"/>
    <n v="30.295454953069505"/>
    <s v="Design Engineer"/>
    <s v="Financial Services"/>
    <s v="Affluent Customer"/>
    <s v="N"/>
    <s v="Yes"/>
    <n v="11"/>
    <m/>
  </r>
  <r>
    <n v="7367"/>
    <n v="27"/>
    <x v="3174"/>
    <d v="2017-03-18T00:00:00"/>
    <n v="287"/>
    <b v="0"/>
    <s v="Approved"/>
    <s v="Trek Bicycles"/>
    <s v="Standard"/>
    <s v="medium"/>
    <s v="medium"/>
    <n v="499.53"/>
    <n v="388.72"/>
    <d v="1999-06-23T00:00:00"/>
    <n v="110.80999999999995"/>
    <s v="F"/>
    <n v="58"/>
    <d v="1994-12-17T00:00:00"/>
    <n v="25.563948103754438"/>
    <s v="Geological Engineer"/>
    <s v="Manufacturing"/>
    <s v="Affluent Customer"/>
    <s v="N"/>
    <s v="No"/>
    <n v="3"/>
    <m/>
  </r>
  <r>
    <n v="8507"/>
    <n v="31"/>
    <x v="3050"/>
    <d v="2017-03-18T00:00:00"/>
    <n v="287"/>
    <b v="0"/>
    <s v="Approved"/>
    <s v="Giant Bicycles"/>
    <s v="Standard"/>
    <s v="medium"/>
    <s v="medium"/>
    <n v="230.91"/>
    <n v="173.18"/>
    <d v="2006-11-10T00:00:00"/>
    <n v="57.72999999999999"/>
    <s v="M"/>
    <n v="86"/>
    <d v="1964-05-05T00:00:00"/>
    <n v="56.202304268138001"/>
    <s v="Account Executive"/>
    <s v="Manufacturing"/>
    <s v="Affluent Customer"/>
    <s v="N"/>
    <s v="No"/>
    <n v="10"/>
    <m/>
  </r>
  <r>
    <n v="8550"/>
    <n v="0"/>
    <x v="948"/>
    <d v="2017-03-18T00:00:00"/>
    <n v="287"/>
    <b v="1"/>
    <s v="Approved"/>
    <s v="Trek Bicycles"/>
    <s v="Standard"/>
    <s v="medium"/>
    <s v="medium"/>
    <n v="499.53"/>
    <n v="388.72"/>
    <d v="2003-03-18T00:00:00"/>
    <n v="110.80999999999995"/>
    <s v="F"/>
    <n v="74"/>
    <d v="1989-02-03T00:00:00"/>
    <n v="31.435180980466765"/>
    <s v="Senior Sales Associate"/>
    <s v="Health"/>
    <s v="High Net Worth"/>
    <s v="N"/>
    <s v="Yes"/>
    <n v="17"/>
    <m/>
  </r>
  <r>
    <n v="8760"/>
    <n v="28"/>
    <x v="1698"/>
    <d v="2017-03-18T00:00:00"/>
    <n v="287"/>
    <b v="0"/>
    <s v="Approved"/>
    <s v="Norco Bicycles"/>
    <s v="Standard"/>
    <s v="medium"/>
    <s v="small"/>
    <n v="1216.1400000000001"/>
    <n v="1082.3599999999999"/>
    <d v="2006-11-10T00:00:00"/>
    <n v="133.7800000000002"/>
    <s v="M"/>
    <n v="5"/>
    <d v="1987-03-21T00:00:00"/>
    <n v="33.311893309233888"/>
    <s v="Associate Professor"/>
    <s v="n/a"/>
    <s v="Mass Customer"/>
    <s v="N"/>
    <s v="Yes"/>
    <n v="6"/>
    <m/>
  </r>
  <r>
    <n v="8864"/>
    <n v="31"/>
    <x v="1102"/>
    <d v="2017-03-18T00:00:00"/>
    <n v="287"/>
    <b v="0"/>
    <s v="Approved"/>
    <s v="WeareA2B"/>
    <s v="Standard"/>
    <s v="medium"/>
    <s v="medium"/>
    <n v="752.64"/>
    <n v="205.36"/>
    <d v="1999-06-23T00:00:00"/>
    <n v="547.28"/>
    <s v="F"/>
    <n v="15"/>
    <d v="1964-08-14T00:00:00"/>
    <n v="55.925591939370875"/>
    <s v="General Manager"/>
    <s v="n/a"/>
    <s v="High Net Worth"/>
    <s v="N"/>
    <s v="No"/>
    <n v="4"/>
    <m/>
  </r>
  <r>
    <n v="8879"/>
    <n v="14"/>
    <x v="94"/>
    <d v="2017-03-18T00:00:00"/>
    <n v="287"/>
    <b v="1"/>
    <s v="Approved"/>
    <s v="Trek Bicycles"/>
    <s v="Standard"/>
    <s v="medium"/>
    <s v="small"/>
    <n v="1386.84"/>
    <n v="1234.29"/>
    <d v="2003-08-05T00:00:00"/>
    <n v="152.54999999999995"/>
    <s v="M"/>
    <n v="62"/>
    <d v="1992-12-13T00:00:00"/>
    <n v="27.574907007864027"/>
    <s v="Registered Nurse"/>
    <s v="Health"/>
    <s v="Affluent Customer"/>
    <s v="N"/>
    <s v="No"/>
    <n v="3"/>
    <m/>
  </r>
  <r>
    <n v="9255"/>
    <n v="61"/>
    <x v="2673"/>
    <d v="2017-03-18T00:00:00"/>
    <n v="287"/>
    <b v="1"/>
    <s v="Approved"/>
    <s v="OHM Cycles"/>
    <s v="Standard"/>
    <s v="low"/>
    <s v="medium"/>
    <n v="71.16"/>
    <n v="56.93"/>
    <d v="2012-05-18T00:00:00"/>
    <n v="14.229999999999997"/>
    <s v="M"/>
    <n v="34"/>
    <d v="1995-06-12T00:00:00"/>
    <n v="25.079016596905124"/>
    <s v="Research Associate"/>
    <s v="n/a"/>
    <s v="Affluent Customer"/>
    <s v="N"/>
    <s v="Yes"/>
    <n v="5"/>
    <m/>
  </r>
  <r>
    <n v="9305"/>
    <n v="20"/>
    <x v="2902"/>
    <d v="2017-03-18T00:00:00"/>
    <n v="287"/>
    <b v="0"/>
    <s v="Approved"/>
    <s v="Trek Bicycles"/>
    <s v="Standard"/>
    <s v="medium"/>
    <s v="small"/>
    <n v="1775.81"/>
    <n v="1580.47"/>
    <d v="2010-05-05T00:00:00"/>
    <n v="195.33999999999992"/>
    <s v="M"/>
    <n v="33"/>
    <d v="1976-11-08T00:00:00"/>
    <n v="43.681756322932522"/>
    <s v="Computer Systems Analyst II"/>
    <s v="n/a"/>
    <s v="Affluent Customer"/>
    <s v="N"/>
    <s v="No"/>
    <n v="13"/>
    <m/>
  </r>
  <r>
    <n v="9452"/>
    <n v="93"/>
    <x v="2909"/>
    <d v="2017-03-18T00:00:00"/>
    <n v="287"/>
    <b v="0"/>
    <s v="Approved"/>
    <s v="OHM Cycles"/>
    <s v="Standard"/>
    <s v="high"/>
    <s v="medium"/>
    <n v="1458.17"/>
    <n v="874.9"/>
    <d v="1999-12-04T00:00:00"/>
    <n v="583.2700000000001"/>
    <s v="M"/>
    <n v="53"/>
    <d v="1965-04-18T00:00:00"/>
    <n v="55.248879610603751"/>
    <s v="Chief Design Engineer"/>
    <s v="Property"/>
    <s v="High Net Worth"/>
    <s v="N"/>
    <s v="Yes"/>
    <n v="18"/>
    <m/>
  </r>
  <r>
    <n v="10414"/>
    <n v="3"/>
    <x v="1548"/>
    <d v="2017-03-18T00:00:00"/>
    <n v="287"/>
    <b v="0"/>
    <s v="Approved"/>
    <s v="Trek Bicycles"/>
    <s v="Standard"/>
    <s v="medium"/>
    <s v="large"/>
    <n v="2091.4699999999998"/>
    <n v="388.92"/>
    <d v="2007-08-04T00:00:00"/>
    <n v="1702.5499999999997"/>
    <s v="M"/>
    <n v="99"/>
    <d v="1980-11-15T00:00:00"/>
    <n v="39.659838514713343"/>
    <s v="Programmer Analyst III"/>
    <s v="Entertainment"/>
    <s v="Affluent Customer"/>
    <s v="N"/>
    <s v="Yes"/>
    <n v="14"/>
    <m/>
  </r>
  <r>
    <n v="10732"/>
    <n v="0"/>
    <x v="3475"/>
    <d v="2017-03-18T00:00:00"/>
    <n v="287"/>
    <b v="0"/>
    <s v="Approved"/>
    <s v="Trek Bicycles"/>
    <s v="Road"/>
    <s v="medium"/>
    <s v="medium"/>
    <n v="533.51"/>
    <n v="400.13"/>
    <d v="2012-06-04T00:00:00"/>
    <n v="133.38"/>
    <s v="F"/>
    <n v="3"/>
    <d v="1998-08-18T00:00:00"/>
    <n v="21.89271522704211"/>
    <s v="Budget/Accounting Analyst III"/>
    <s v="Retail"/>
    <s v="High Net Worth"/>
    <s v="N"/>
    <s v="Yes"/>
    <n v="4"/>
    <m/>
  </r>
  <r>
    <n v="10951"/>
    <n v="40"/>
    <x v="493"/>
    <d v="2017-03-18T00:00:00"/>
    <n v="287"/>
    <b v="1"/>
    <s v="Approved"/>
    <s v="OHM Cycles"/>
    <s v="Standard"/>
    <s v="high"/>
    <s v="medium"/>
    <n v="1458.17"/>
    <n v="874.9"/>
    <d v="1999-12-04T00:00:00"/>
    <n v="583.2700000000001"/>
    <s v="M"/>
    <n v="69"/>
    <d v="1988-08-24T00:00:00"/>
    <n v="31.881756322932521"/>
    <s v="Teacher"/>
    <s v="Telecommunications"/>
    <s v="Affluent Customer"/>
    <s v="N"/>
    <s v="Yes"/>
    <n v="6"/>
    <m/>
  </r>
  <r>
    <n v="11024"/>
    <n v="32"/>
    <x v="1246"/>
    <d v="2017-03-18T00:00:00"/>
    <n v="287"/>
    <b v="1"/>
    <s v="Approved"/>
    <s v="Giant Bicycles"/>
    <s v="Standard"/>
    <s v="high"/>
    <s v="medium"/>
    <n v="1179"/>
    <n v="707.4"/>
    <d v="1997-08-25T00:00:00"/>
    <n v="471.6"/>
    <s v="M"/>
    <n v="57"/>
    <d v="1994-10-31T00:00:00"/>
    <n v="25.692715227042108"/>
    <s v="Office Assistant III"/>
    <s v="Property"/>
    <s v="High Net Worth"/>
    <s v="N"/>
    <s v="No"/>
    <n v="5"/>
    <m/>
  </r>
  <r>
    <n v="11098"/>
    <n v="46"/>
    <x v="2564"/>
    <d v="2017-03-18T00:00:00"/>
    <n v="287"/>
    <b v="1"/>
    <s v="Approved"/>
    <s v="Solex"/>
    <s v="Standard"/>
    <s v="low"/>
    <s v="medium"/>
    <n v="1289.8499999999999"/>
    <n v="74.510000000000005"/>
    <d v="2012-06-04T00:00:00"/>
    <n v="1215.3399999999999"/>
    <s v="M"/>
    <n v="87"/>
    <d v="1998-09-23T00:00:00"/>
    <n v="21.794085090055809"/>
    <s v="Desktop Support Technician"/>
    <s v="Health"/>
    <s v="Mass Customer"/>
    <s v="N"/>
    <s v="Yes"/>
    <n v="3"/>
    <m/>
  </r>
  <r>
    <n v="15758"/>
    <n v="80"/>
    <x v="1349"/>
    <d v="2017-04-04T00:00:00"/>
    <m/>
    <m/>
    <s v="Approved"/>
    <s v="OHM Cycles"/>
    <s v="Touring"/>
    <s v="low"/>
    <s v="medium"/>
    <n v="1073.07"/>
    <n v="933.84"/>
    <n v="35455"/>
    <m/>
    <m/>
    <m/>
    <m/>
    <m/>
    <m/>
    <m/>
    <m/>
    <m/>
    <m/>
    <m/>
    <m/>
  </r>
  <r>
    <n v="11447"/>
    <n v="0"/>
    <x v="2611"/>
    <d v="2017-03-18T00:00:00"/>
    <n v="287"/>
    <b v="0"/>
    <s v="Approved"/>
    <s v="Solex"/>
    <s v="Standard"/>
    <s v="medium"/>
    <s v="medium"/>
    <n v="71.489999999999995"/>
    <n v="53.62"/>
    <d v="2012-09-15T00:00:00"/>
    <n v="17.869999999999997"/>
    <s v="M"/>
    <n v="27"/>
    <d v="1992-04-16T00:00:00"/>
    <n v="28.235180980466765"/>
    <n v="0"/>
    <s v="Argiculture"/>
    <s v="High Net Worth"/>
    <s v="N"/>
    <s v="Yes"/>
    <n v="4"/>
    <m/>
  </r>
  <r>
    <n v="12031"/>
    <n v="65"/>
    <x v="342"/>
    <d v="2017-03-18T00:00:00"/>
    <n v="287"/>
    <b v="1"/>
    <s v="Approved"/>
    <s v="WeareA2B"/>
    <s v="Standard"/>
    <s v="medium"/>
    <s v="medium"/>
    <n v="1807.45"/>
    <n v="778.69"/>
    <d v="2015-05-21T00:00:00"/>
    <n v="1028.76"/>
    <s v="U"/>
    <n v="71"/>
    <d v="1899-12-30T00:00:00"/>
    <n v="0"/>
    <s v="Environmental Tech"/>
    <s v="IT"/>
    <s v="Mass Customer"/>
    <s v="N"/>
    <s v="No"/>
    <n v="0"/>
    <m/>
  </r>
  <r>
    <n v="12111"/>
    <n v="92"/>
    <x v="1399"/>
    <d v="2017-03-18T00:00:00"/>
    <n v="287"/>
    <b v="0"/>
    <s v="Approved"/>
    <s v="WeareA2B"/>
    <s v="Touring"/>
    <s v="medium"/>
    <s v="large"/>
    <n v="1890.39"/>
    <n v="260.14"/>
    <d v="1991-01-21T00:00:00"/>
    <n v="1630.25"/>
    <s v="M"/>
    <n v="44"/>
    <d v="1977-06-26T00:00:00"/>
    <n v="43.051619336631148"/>
    <s v="Senior Financial Analyst"/>
    <s v="Financial Services"/>
    <s v="High Net Worth"/>
    <s v="N"/>
    <s v="No"/>
    <n v="19"/>
    <m/>
  </r>
  <r>
    <n v="12689"/>
    <n v="13"/>
    <x v="2937"/>
    <d v="2017-03-18T00:00:00"/>
    <n v="287"/>
    <b v="0"/>
    <s v="Approved"/>
    <s v="Solex"/>
    <s v="Standard"/>
    <s v="medium"/>
    <s v="medium"/>
    <n v="1163.8900000000001"/>
    <n v="589.27"/>
    <d v="1996-04-05T00:00:00"/>
    <n v="574.62000000000012"/>
    <s v="F"/>
    <n v="97"/>
    <d v="1975-04-27T00:00:00"/>
    <n v="45.218742624302379"/>
    <s v="Help Desk Operator"/>
    <s v="Entertainment"/>
    <s v="Affluent Customer"/>
    <s v="N"/>
    <s v="Yes"/>
    <n v="17"/>
    <m/>
  </r>
  <r>
    <n v="12745"/>
    <n v="57"/>
    <x v="2271"/>
    <d v="2017-03-18T00:00:00"/>
    <n v="287"/>
    <b v="0"/>
    <s v="Approved"/>
    <s v="WeareA2B"/>
    <s v="Touring"/>
    <s v="medium"/>
    <s v="large"/>
    <n v="1890.39"/>
    <n v="260.14"/>
    <d v="2012-05-18T00:00:00"/>
    <n v="1630.25"/>
    <s v="F"/>
    <n v="12"/>
    <d v="1978-04-11T00:00:00"/>
    <n v="42.259838514713344"/>
    <s v="Office Assistant IV"/>
    <s v="Property"/>
    <s v="Mass Customer"/>
    <s v="N"/>
    <s v="Yes"/>
    <n v="9"/>
    <m/>
  </r>
  <r>
    <n v="13248"/>
    <n v="53"/>
    <x v="2100"/>
    <d v="2017-03-18T00:00:00"/>
    <n v="287"/>
    <b v="1"/>
    <s v="Approved"/>
    <s v="Giant Bicycles"/>
    <s v="Standard"/>
    <s v="high"/>
    <s v="medium"/>
    <n v="1274.93"/>
    <n v="764.96"/>
    <d v="2007-08-04T00:00:00"/>
    <n v="509.97"/>
    <s v="M"/>
    <n v="93"/>
    <d v="1958-07-05T00:00:00"/>
    <n v="62.040660432521562"/>
    <s v="Help Desk Operator"/>
    <s v="Entertainment"/>
    <s v="High Net Worth"/>
    <s v="N"/>
    <s v="No"/>
    <n v="7"/>
    <m/>
  </r>
  <r>
    <n v="13319"/>
    <n v="50"/>
    <x v="1713"/>
    <d v="2017-03-18T00:00:00"/>
    <n v="287"/>
    <b v="0"/>
    <s v="Approved"/>
    <s v="WeareA2B"/>
    <s v="Standard"/>
    <s v="medium"/>
    <s v="small"/>
    <n v="175.89"/>
    <n v="131.91999999999999"/>
    <d v="2003-07-21T00:00:00"/>
    <n v="43.97"/>
    <s v="F"/>
    <n v="20"/>
    <d v="1996-05-22T00:00:00"/>
    <n v="24.133811117453067"/>
    <s v="Director of Sales"/>
    <s v="n/a"/>
    <s v="Mass Customer"/>
    <s v="N"/>
    <s v="Yes"/>
    <n v="1"/>
    <m/>
  </r>
  <r>
    <n v="13333"/>
    <n v="38"/>
    <x v="3126"/>
    <d v="2017-03-18T00:00:00"/>
    <n v="287"/>
    <b v="1"/>
    <s v="Approved"/>
    <s v="Solex"/>
    <s v="Standard"/>
    <s v="medium"/>
    <s v="medium"/>
    <n v="1577.53"/>
    <n v="826.51"/>
    <d v="2011-03-16T00:00:00"/>
    <n v="751.02"/>
    <s v="F"/>
    <n v="36"/>
    <d v="1971-09-02T00:00:00"/>
    <n v="48.870797418822931"/>
    <s v="Safety Technician IV"/>
    <s v="Financial Services"/>
    <s v="Mass Customer"/>
    <s v="N"/>
    <s v="No"/>
    <n v="7"/>
    <m/>
  </r>
  <r>
    <n v="13991"/>
    <n v="63"/>
    <x v="2636"/>
    <d v="2017-03-18T00:00:00"/>
    <n v="287"/>
    <b v="0"/>
    <s v="Approved"/>
    <s v="Solex"/>
    <s v="Standard"/>
    <s v="medium"/>
    <s v="medium"/>
    <n v="1483.2"/>
    <n v="99.59"/>
    <d v="2004-08-17T00:00:00"/>
    <n v="1383.6100000000001"/>
    <s v="M"/>
    <n v="69"/>
    <d v="1956-03-17T00:00:00"/>
    <n v="64.342030295535253"/>
    <s v="Marketing Manager"/>
    <s v="IT"/>
    <s v="Mass Customer"/>
    <s v="N"/>
    <s v="No"/>
    <n v="5"/>
    <m/>
  </r>
  <r>
    <n v="14048"/>
    <n v="34"/>
    <x v="361"/>
    <d v="2017-03-18T00:00:00"/>
    <n v="287"/>
    <b v="1"/>
    <s v="Approved"/>
    <s v="WeareA2B"/>
    <s v="Standard"/>
    <s v="medium"/>
    <s v="medium"/>
    <n v="1231.1500000000001"/>
    <n v="161.6"/>
    <d v="2016-07-09T00:00:00"/>
    <n v="1069.5500000000002"/>
    <s v="F"/>
    <n v="95"/>
    <d v="1976-08-27T00:00:00"/>
    <n v="43.881756322932517"/>
    <s v="Safety Technician II"/>
    <s v="Financial Services"/>
    <s v="High Net Worth"/>
    <s v="N"/>
    <s v="Yes"/>
    <n v="8"/>
    <m/>
  </r>
  <r>
    <n v="14172"/>
    <n v="6"/>
    <x v="2133"/>
    <d v="2017-03-18T00:00:00"/>
    <n v="287"/>
    <b v="0"/>
    <s v="Approved"/>
    <s v="OHM Cycles"/>
    <s v="Standard"/>
    <s v="high"/>
    <s v="medium"/>
    <n v="227.88"/>
    <n v="136.72999999999999"/>
    <d v="1991-11-07T00:00:00"/>
    <n v="91.15"/>
    <s v="M"/>
    <n v="93"/>
    <d v="1978-05-25T00:00:00"/>
    <n v="42.139290569507864"/>
    <s v="Account Representative IV"/>
    <s v="Manufacturing"/>
    <s v="Affluent Customer"/>
    <s v="N"/>
    <s v="Yes"/>
    <n v="16"/>
    <m/>
  </r>
  <r>
    <n v="14245"/>
    <n v="64"/>
    <x v="1746"/>
    <d v="2017-03-18T00:00:00"/>
    <n v="287"/>
    <b v="1"/>
    <s v="Approved"/>
    <s v="Trek Bicycles"/>
    <s v="Standard"/>
    <s v="medium"/>
    <s v="large"/>
    <n v="1469.44"/>
    <n v="596.54999999999995"/>
    <d v="2012-05-18T00:00:00"/>
    <n v="872.8900000000001"/>
    <s v="F"/>
    <n v="19"/>
    <d v="1991-01-25T00:00:00"/>
    <n v="29.45983851471334"/>
    <s v="Research Associate"/>
    <s v="Health"/>
    <s v="Mass Customer"/>
    <s v="N"/>
    <s v="No"/>
    <n v="5"/>
    <m/>
  </r>
  <r>
    <n v="14428"/>
    <n v="4"/>
    <x v="1472"/>
    <d v="2017-03-18T00:00:00"/>
    <n v="287"/>
    <b v="0"/>
    <s v="Approved"/>
    <s v="Giant Bicycles"/>
    <s v="Standard"/>
    <s v="high"/>
    <s v="medium"/>
    <n v="1129.1300000000001"/>
    <n v="677.48"/>
    <d v="2004-09-28T00:00:00"/>
    <n v="451.65000000000009"/>
    <s v="M"/>
    <n v="81"/>
    <d v="1980-09-21T00:00:00"/>
    <n v="39.810523446220188"/>
    <s v="Account Representative II"/>
    <s v="Health"/>
    <s v="Mass Customer"/>
    <s v="N"/>
    <s v="Yes"/>
    <n v="13"/>
    <m/>
  </r>
  <r>
    <n v="14816"/>
    <n v="0"/>
    <x v="2556"/>
    <d v="2017-03-18T00:00:00"/>
    <n v="287"/>
    <b v="1"/>
    <s v="Approved"/>
    <s v="Solex"/>
    <s v="Standard"/>
    <s v="medium"/>
    <s v="medium"/>
    <n v="478.16"/>
    <n v="298.72000000000003"/>
    <d v="1993-06-23T00:00:00"/>
    <n v="179.44"/>
    <s v="F"/>
    <n v="1"/>
    <d v="1992-02-10T00:00:00"/>
    <n v="28.416002898274986"/>
    <s v="Staff Accountant III"/>
    <s v="Health"/>
    <s v="High Net Worth"/>
    <s v="N"/>
    <s v="No"/>
    <n v="7"/>
    <m/>
  </r>
  <r>
    <n v="15248"/>
    <n v="75"/>
    <x v="2397"/>
    <d v="2017-03-18T00:00:00"/>
    <n v="287"/>
    <b v="0"/>
    <s v="Approved"/>
    <s v="Giant Bicycles"/>
    <s v="Touring"/>
    <s v="medium"/>
    <s v="large"/>
    <n v="1873.97"/>
    <n v="863.95"/>
    <d v="2006-05-22T00:00:00"/>
    <n v="1010.02"/>
    <s v="F"/>
    <n v="95"/>
    <d v="1956-08-08T00:00:00"/>
    <n v="63.947509747590054"/>
    <s v="Human Resources Assistant II"/>
    <s v="Financial Services"/>
    <s v="Mass Customer"/>
    <s v="N"/>
    <s v="No"/>
    <n v="10"/>
    <m/>
  </r>
  <r>
    <n v="15314"/>
    <n v="96"/>
    <x v="774"/>
    <d v="2017-03-18T00:00:00"/>
    <n v="287"/>
    <b v="0"/>
    <s v="Approved"/>
    <s v="WeareA2B"/>
    <s v="Road"/>
    <s v="low"/>
    <s v="small"/>
    <n v="1172.78"/>
    <n v="1043.77"/>
    <d v="1991-05-06T00:00:00"/>
    <n v="129.01"/>
    <s v="M"/>
    <n v="55"/>
    <d v="1984-08-18T00:00:00"/>
    <n v="35.900934405124303"/>
    <s v="Clinical Specialist"/>
    <s v="Health"/>
    <s v="Affluent Customer"/>
    <s v="N"/>
    <s v="Yes"/>
    <n v="12"/>
    <m/>
  </r>
  <r>
    <n v="15624"/>
    <n v="28"/>
    <x v="623"/>
    <d v="2017-03-18T00:00:00"/>
    <n v="287"/>
    <b v="0"/>
    <s v="Approved"/>
    <s v="Solex"/>
    <s v="Road"/>
    <s v="medium"/>
    <s v="small"/>
    <n v="1703.52"/>
    <n v="1516.13"/>
    <d v="2011-04-16T00:00:00"/>
    <n v="187.38999999999987"/>
    <s v="M"/>
    <n v="91"/>
    <d v="1966-05-19T00:00:00"/>
    <n v="54.163948103754436"/>
    <s v="Senior Developer"/>
    <s v="Entertainment"/>
    <s v="High Net Worth"/>
    <s v="N"/>
    <s v="Yes"/>
    <n v="16"/>
    <m/>
  </r>
  <r>
    <n v="15760"/>
    <n v="3"/>
    <x v="3104"/>
    <d v="2017-03-18T00:00:00"/>
    <n v="287"/>
    <b v="0"/>
    <s v="Approved"/>
    <s v="Trek Bicycles"/>
    <s v="Standard"/>
    <s v="medium"/>
    <s v="large"/>
    <n v="2091.4699999999998"/>
    <n v="388.92"/>
    <d v="2010-11-05T00:00:00"/>
    <n v="1702.5499999999997"/>
    <s v="U"/>
    <n v="8"/>
    <d v="1899-12-30T00:00:00"/>
    <n v="0"/>
    <s v="General Manager"/>
    <s v="IT"/>
    <s v="Affluent Customer"/>
    <s v="N"/>
    <s v="Yes"/>
    <n v="0"/>
    <m/>
  </r>
  <r>
    <n v="16224"/>
    <n v="0"/>
    <x v="914"/>
    <d v="2017-03-18T00:00:00"/>
    <n v="287"/>
    <b v="1"/>
    <s v="Approved"/>
    <s v="Trek Bicycles"/>
    <s v="Road"/>
    <s v="medium"/>
    <s v="medium"/>
    <n v="290.62"/>
    <n v="215.14"/>
    <d v="2004-08-07T00:00:00"/>
    <n v="75.480000000000018"/>
    <s v="F"/>
    <n v="59"/>
    <d v="1987-06-15T00:00:00"/>
    <n v="33.076276870877727"/>
    <s v="GIS Technical Architect"/>
    <s v="n/a"/>
    <s v="High Net Worth"/>
    <s v="N"/>
    <s v="Yes"/>
    <n v="14"/>
    <m/>
  </r>
  <r>
    <n v="16550"/>
    <n v="58"/>
    <x v="2915"/>
    <d v="2017-03-18T00:00:00"/>
    <n v="287"/>
    <b v="1"/>
    <s v="Approved"/>
    <s v="OHM Cycles"/>
    <s v="Standard"/>
    <s v="medium"/>
    <s v="medium"/>
    <n v="912.52"/>
    <n v="141.4"/>
    <d v="2003-09-10T00:00:00"/>
    <n v="771.12"/>
    <s v="M"/>
    <n v="43"/>
    <d v="1973-04-10T00:00:00"/>
    <n v="47.265317966768137"/>
    <s v="Human Resources Manager"/>
    <s v="Manufacturing"/>
    <s v="Mass Customer"/>
    <s v="N"/>
    <s v="Yes"/>
    <n v="7"/>
    <m/>
  </r>
  <r>
    <n v="17137"/>
    <n v="2"/>
    <x v="2464"/>
    <d v="2017-03-18T00:00:00"/>
    <n v="287"/>
    <b v="0"/>
    <s v="Approved"/>
    <s v="Solex"/>
    <s v="Standard"/>
    <s v="medium"/>
    <s v="medium"/>
    <n v="71.489999999999995"/>
    <n v="53.62"/>
    <d v="2011-04-16T00:00:00"/>
    <n v="17.869999999999997"/>
    <s v="F"/>
    <n v="35"/>
    <d v="1974-01-29T00:00:00"/>
    <n v="46.45983851471334"/>
    <s v="Payment Adjustment Coordinator"/>
    <s v="Health"/>
    <s v="Mass Customer"/>
    <s v="N"/>
    <s v="Yes"/>
    <n v="9"/>
    <m/>
  </r>
  <r>
    <n v="18133"/>
    <n v="95"/>
    <x v="1699"/>
    <d v="2017-03-18T00:00:00"/>
    <n v="287"/>
    <b v="0"/>
    <s v="Approved"/>
    <s v="Giant Bicycles"/>
    <s v="Standard"/>
    <s v="medium"/>
    <s v="large"/>
    <n v="569.55999999999995"/>
    <n v="528.42999999999995"/>
    <d v="2006-11-10T00:00:00"/>
    <n v="41.129999999999995"/>
    <s v="M"/>
    <n v="22"/>
    <d v="1976-11-25T00:00:00"/>
    <n v="43.635180980466764"/>
    <s v="Information Systems Manager"/>
    <s v="Manufacturing"/>
    <s v="Mass Customer"/>
    <s v="N"/>
    <s v="No"/>
    <n v="9"/>
    <m/>
  </r>
  <r>
    <n v="18415"/>
    <n v="51"/>
    <x v="1762"/>
    <d v="2017-03-18T00:00:00"/>
    <n v="287"/>
    <b v="0"/>
    <s v="Approved"/>
    <s v="OHM Cycles"/>
    <s v="Standard"/>
    <s v="high"/>
    <s v="medium"/>
    <n v="2005.66"/>
    <n v="1203.4000000000001"/>
    <d v="2003-07-21T00:00:00"/>
    <n v="802.26"/>
    <s v="M"/>
    <n v="48"/>
    <d v="1974-04-12T00:00:00"/>
    <n v="46.259838514713344"/>
    <s v="Recruiter"/>
    <s v="n/a"/>
    <s v="Mass Customer"/>
    <s v="N"/>
    <s v="Yes"/>
    <n v="17"/>
    <m/>
  </r>
  <r>
    <n v="19598"/>
    <n v="23"/>
    <x v="2704"/>
    <d v="2017-03-18T00:00:00"/>
    <n v="287"/>
    <b v="0"/>
    <s v="Approved"/>
    <s v="Norco Bicycles"/>
    <s v="Mountain"/>
    <s v="low"/>
    <s v="small"/>
    <n v="688.63"/>
    <n v="612.88"/>
    <d v="1991-08-05T00:00:00"/>
    <n v="75.75"/>
    <s v="F"/>
    <n v="11"/>
    <d v="1988-11-21T00:00:00"/>
    <n v="31.637920706494164"/>
    <s v="Account Representative III"/>
    <s v="Property"/>
    <s v="Mass Customer"/>
    <s v="N"/>
    <s v="Yes"/>
    <n v="5"/>
    <m/>
  </r>
  <r>
    <n v="19680"/>
    <n v="0"/>
    <x v="1225"/>
    <d v="2017-03-18T00:00:00"/>
    <n v="287"/>
    <b v="1"/>
    <s v="Approved"/>
    <s v="Norco Bicycles"/>
    <s v="Road"/>
    <s v="medium"/>
    <s v="medium"/>
    <n v="543.39"/>
    <n v="407.54"/>
    <d v="2016-11-22T00:00:00"/>
    <n v="135.84999999999997"/>
    <s v="M"/>
    <n v="27"/>
    <d v="1987-11-21T00:00:00"/>
    <n v="32.640660432521564"/>
    <s v="Office Assistant II"/>
    <s v="Property"/>
    <s v="High Net Worth"/>
    <s v="N"/>
    <s v="No"/>
    <n v="10"/>
    <m/>
  </r>
  <r>
    <n v="19716"/>
    <n v="31"/>
    <x v="1103"/>
    <d v="2017-03-18T00:00:00"/>
    <n v="287"/>
    <b v="1"/>
    <s v="Approved"/>
    <s v="Giant Bicycles"/>
    <s v="Standard"/>
    <s v="medium"/>
    <s v="medium"/>
    <n v="230.91"/>
    <n v="173.18"/>
    <d v="2006-11-10T00:00:00"/>
    <n v="57.72999999999999"/>
    <s v="F"/>
    <n v="14"/>
    <d v="1965-12-21T00:00:00"/>
    <n v="54.572167281836627"/>
    <s v="Senior Developer"/>
    <s v="Manufacturing"/>
    <s v="Affluent Customer"/>
    <s v="N"/>
    <s v="No"/>
    <n v="16"/>
    <m/>
  </r>
  <r>
    <n v="19764"/>
    <n v="81"/>
    <x v="2188"/>
    <d v="2017-03-18T00:00:00"/>
    <n v="287"/>
    <b v="0"/>
    <s v="Approved"/>
    <s v="Solex"/>
    <s v="Standard"/>
    <s v="medium"/>
    <s v="medium"/>
    <n v="1151.96"/>
    <n v="649.49"/>
    <d v="2011-05-09T00:00:00"/>
    <n v="502.47"/>
    <s v="F"/>
    <n v="5"/>
    <d v="1987-02-22T00:00:00"/>
    <n v="33.385865911973617"/>
    <s v="Nuclear Power Engineer"/>
    <s v="Manufacturing"/>
    <s v="High Net Worth"/>
    <s v="N"/>
    <s v="Yes"/>
    <n v="12"/>
    <m/>
  </r>
  <r>
    <n v="19971"/>
    <n v="1"/>
    <x v="2869"/>
    <d v="2017-03-18T00:00:00"/>
    <n v="287"/>
    <b v="0"/>
    <s v="Approved"/>
    <s v="Giant Bicycles"/>
    <s v="Standard"/>
    <s v="medium"/>
    <s v="medium"/>
    <n v="1403.5"/>
    <n v="954.82"/>
    <d v="2012-12-02T00:00:00"/>
    <n v="448.67999999999995"/>
    <s v="M"/>
    <n v="20"/>
    <d v="1984-10-03T00:00:00"/>
    <n v="35.77490700786403"/>
    <s v="Office Assistant II"/>
    <s v="n/a"/>
    <s v="Affluent Customer"/>
    <s v="N"/>
    <s v="Yes"/>
    <n v="10"/>
    <m/>
  </r>
  <r>
    <n v="302"/>
    <n v="42"/>
    <x v="817"/>
    <d v="2017-03-17T00:00:00"/>
    <n v="288"/>
    <b v="1"/>
    <s v="Approved"/>
    <s v="OHM Cycles"/>
    <s v="Road"/>
    <s v="medium"/>
    <s v="small"/>
    <n v="1810"/>
    <n v="1610.9"/>
    <d v="1999-12-04T00:00:00"/>
    <n v="199.09999999999991"/>
    <s v="U"/>
    <n v="64"/>
    <d v="1899-12-30T00:00:00"/>
    <n v="0"/>
    <n v="0"/>
    <s v="IT"/>
    <s v="Affluent Customer"/>
    <s v="N"/>
    <s v="Yes"/>
    <n v="0"/>
    <m/>
  </r>
  <r>
    <n v="485"/>
    <n v="87"/>
    <x v="1661"/>
    <d v="2017-03-17T00:00:00"/>
    <n v="288"/>
    <b v="0"/>
    <s v="Approved"/>
    <s v="OHM Cycles"/>
    <s v="Standard"/>
    <s v="medium"/>
    <s v="medium"/>
    <n v="1636.9"/>
    <n v="44.71"/>
    <d v="2002-08-31T00:00:00"/>
    <n v="1592.19"/>
    <s v="F"/>
    <n v="98"/>
    <d v="1999-06-17T00:00:00"/>
    <n v="21.062578240740738"/>
    <s v="Technical Writer"/>
    <s v="n/a"/>
    <s v="High Net Worth"/>
    <s v="N"/>
    <s v="Yes"/>
    <n v="1"/>
    <m/>
  </r>
  <r>
    <n v="1034"/>
    <n v="16"/>
    <x v="466"/>
    <d v="2017-03-17T00:00:00"/>
    <n v="288"/>
    <b v="0"/>
    <s v="Approved"/>
    <s v="Norco Bicycles"/>
    <s v="Standard"/>
    <s v="high"/>
    <s v="small"/>
    <n v="1661.92"/>
    <n v="1479.11"/>
    <d v="1994-09-09T00:00:00"/>
    <n v="182.81000000000017"/>
    <s v="M"/>
    <n v="22"/>
    <d v="2001-12-19T00:00:00"/>
    <n v="18.552989199644848"/>
    <s v="Internal Auditor"/>
    <s v="Retail"/>
    <s v="Mass Customer"/>
    <s v="N"/>
    <s v="No"/>
    <n v="1"/>
    <m/>
  </r>
  <r>
    <n v="1568"/>
    <n v="0"/>
    <x v="2863"/>
    <d v="2017-03-17T00:00:00"/>
    <n v="288"/>
    <b v="0"/>
    <s v="Approved"/>
    <s v="Giant Bicycles"/>
    <s v="Standard"/>
    <s v="medium"/>
    <s v="medium"/>
    <n v="230.91"/>
    <n v="173.18"/>
    <d v="1992-10-11T00:00:00"/>
    <n v="57.72999999999999"/>
    <s v="F"/>
    <n v="61"/>
    <d v="1971-07-25T00:00:00"/>
    <n v="48.977646733891426"/>
    <s v="Mechanical Systems Engineer"/>
    <s v="n/a"/>
    <s v="High Net Worth"/>
    <s v="N"/>
    <s v="Yes"/>
    <n v="9"/>
    <m/>
  </r>
  <r>
    <n v="1668"/>
    <n v="18"/>
    <x v="1481"/>
    <d v="2017-03-17T00:00:00"/>
    <n v="288"/>
    <b v="1"/>
    <s v="Approved"/>
    <s v="Solex"/>
    <s v="Standard"/>
    <s v="medium"/>
    <s v="medium"/>
    <n v="575.27"/>
    <n v="431.45"/>
    <d v="2016-02-04T00:00:00"/>
    <n v="143.82"/>
    <s v="M"/>
    <n v="87"/>
    <d v="1978-05-01T00:00:00"/>
    <n v="42.205043994165393"/>
    <s v="Technical Writer"/>
    <s v="n/a"/>
    <s v="Mass Customer"/>
    <s v="N"/>
    <s v="Yes"/>
    <n v="12"/>
    <m/>
  </r>
  <r>
    <n v="1813"/>
    <n v="13"/>
    <x v="3432"/>
    <d v="2017-03-17T00:00:00"/>
    <n v="288"/>
    <b v="1"/>
    <s v="Approved"/>
    <s v="Solex"/>
    <s v="Standard"/>
    <s v="medium"/>
    <s v="medium"/>
    <n v="1163.8900000000001"/>
    <n v="589.27"/>
    <d v="2016-07-09T00:00:00"/>
    <n v="574.62000000000012"/>
    <s v="M"/>
    <n v="45"/>
    <d v="1978-07-23T00:00:00"/>
    <n v="41.977646733891426"/>
    <s v="VP Sales"/>
    <s v="Financial Services"/>
    <s v="Affluent Customer"/>
    <s v="N"/>
    <s v="Yes"/>
    <n v="14"/>
    <m/>
  </r>
  <r>
    <n v="2993"/>
    <n v="9"/>
    <x v="3234"/>
    <d v="2017-03-17T00:00:00"/>
    <n v="288"/>
    <b v="0"/>
    <s v="Approved"/>
    <s v="Norco Bicycles"/>
    <s v="Standard"/>
    <s v="medium"/>
    <s v="small"/>
    <n v="1216.1400000000001"/>
    <n v="1082.3599999999999"/>
    <d v="1995-12-19T00:00:00"/>
    <n v="133.7800000000002"/>
    <s v="M"/>
    <n v="66"/>
    <d v="1978-09-09T00:00:00"/>
    <n v="41.846139884576353"/>
    <s v="Geological Engineer"/>
    <s v="Manufacturing"/>
    <s v="High Net Worth"/>
    <s v="N"/>
    <s v="Yes"/>
    <n v="20"/>
    <m/>
  </r>
  <r>
    <n v="3421"/>
    <n v="0"/>
    <x v="2490"/>
    <d v="2017-03-17T00:00:00"/>
    <n v="288"/>
    <b v="1"/>
    <s v="Approved"/>
    <s v="WeareA2B"/>
    <s v="Standard"/>
    <s v="medium"/>
    <s v="medium"/>
    <n v="60.34"/>
    <n v="45.26"/>
    <d v="1993-05-26T00:00:00"/>
    <n v="15.080000000000005"/>
    <s v="M"/>
    <n v="42"/>
    <d v="1981-10-09T00:00:00"/>
    <n v="38.761208377727037"/>
    <n v="0"/>
    <s v="n/a"/>
    <s v="High Net Worth"/>
    <s v="N"/>
    <s v="Yes"/>
    <n v="13"/>
    <m/>
  </r>
  <r>
    <n v="3667"/>
    <n v="69"/>
    <x v="499"/>
    <d v="2017-03-17T00:00:00"/>
    <n v="288"/>
    <b v="0"/>
    <s v="Approved"/>
    <s v="Norco Bicycles"/>
    <s v="Road"/>
    <s v="medium"/>
    <s v="large"/>
    <n v="1240.31"/>
    <n v="795.1"/>
    <d v="2011-01-10T00:00:00"/>
    <n v="445.20999999999992"/>
    <s v="F"/>
    <n v="6"/>
    <d v="1978-07-04T00:00:00"/>
    <n v="42.029701528411969"/>
    <s v="Web Designer IV"/>
    <s v="Property"/>
    <s v="High Net Worth"/>
    <s v="N"/>
    <s v="No"/>
    <n v="7"/>
    <m/>
  </r>
  <r>
    <n v="3733"/>
    <n v="60"/>
    <x v="3453"/>
    <d v="2017-03-17T00:00:00"/>
    <n v="288"/>
    <b v="1"/>
    <s v="Approved"/>
    <s v="Giant Bicycles"/>
    <s v="Standard"/>
    <s v="high"/>
    <s v="small"/>
    <n v="1977.36"/>
    <n v="1759.85"/>
    <d v="2011-08-24T00:00:00"/>
    <n v="217.51"/>
    <s v="M"/>
    <n v="2"/>
    <d v="1971-02-16T00:00:00"/>
    <n v="49.413263172247589"/>
    <s v="Occupational Therapist"/>
    <s v="Health"/>
    <s v="Mass Customer"/>
    <s v="N"/>
    <s v="No"/>
    <n v="9"/>
    <m/>
  </r>
  <r>
    <n v="3751"/>
    <n v="22"/>
    <x v="3380"/>
    <d v="2017-03-17T00:00:00"/>
    <n v="288"/>
    <b v="1"/>
    <s v="Approved"/>
    <s v="WeareA2B"/>
    <s v="Standard"/>
    <s v="medium"/>
    <s v="medium"/>
    <n v="60.34"/>
    <n v="45.26"/>
    <d v="1993-07-15T00:00:00"/>
    <n v="15.080000000000005"/>
    <s v="M"/>
    <n v="14"/>
    <d v="1973-01-12T00:00:00"/>
    <n v="47.506413857179098"/>
    <n v="0"/>
    <s v="Retail"/>
    <s v="Mass Customer"/>
    <s v="N"/>
    <s v="No"/>
    <n v="5"/>
    <m/>
  </r>
  <r>
    <n v="4366"/>
    <n v="94"/>
    <x v="1075"/>
    <d v="2017-03-17T00:00:00"/>
    <n v="288"/>
    <b v="0"/>
    <s v="Approved"/>
    <s v="Giant Bicycles"/>
    <s v="Standard"/>
    <s v="medium"/>
    <s v="large"/>
    <n v="1635.3"/>
    <n v="993.66"/>
    <d v="2013-06-09T00:00:00"/>
    <n v="641.64"/>
    <s v="M"/>
    <n v="33"/>
    <d v="1975-04-15T00:00:00"/>
    <n v="45.251619336631151"/>
    <s v="Sales Representative"/>
    <s v="Retail"/>
    <s v="Mass Customer"/>
    <s v="N"/>
    <s v="Yes"/>
    <n v="7"/>
    <m/>
  </r>
  <r>
    <n v="4784"/>
    <n v="49"/>
    <x v="3356"/>
    <d v="2017-03-17T00:00:00"/>
    <n v="288"/>
    <b v="0"/>
    <s v="Approved"/>
    <s v="Solex"/>
    <s v="Standard"/>
    <s v="medium"/>
    <s v="large"/>
    <n v="1061.56"/>
    <n v="733.58"/>
    <d v="1993-07-20T00:00:00"/>
    <n v="327.9799999999999"/>
    <s v="F"/>
    <n v="40"/>
    <d v="1982-01-31T00:00:00"/>
    <n v="38.448879610603754"/>
    <s v="Nurse Practicioner"/>
    <s v="n/a"/>
    <s v="High Net Worth"/>
    <s v="N"/>
    <s v="No"/>
    <n v="15"/>
    <m/>
  </r>
  <r>
    <n v="6284"/>
    <n v="58"/>
    <x v="1211"/>
    <d v="2017-03-17T00:00:00"/>
    <n v="288"/>
    <b v="1"/>
    <s v="Approved"/>
    <s v="OHM Cycles"/>
    <s v="Road"/>
    <s v="medium"/>
    <s v="medium"/>
    <n v="1280.28"/>
    <n v="829.51"/>
    <d v="2001-11-25T00:00:00"/>
    <n v="450.77"/>
    <s v="F"/>
    <n v="60"/>
    <d v="1976-08-13T00:00:00"/>
    <n v="43.920112487316082"/>
    <s v="Engineer IV"/>
    <s v="Entertainment"/>
    <s v="High Net Worth"/>
    <s v="N"/>
    <s v="No"/>
    <n v="19"/>
    <m/>
  </r>
  <r>
    <n v="6307"/>
    <n v="37"/>
    <x v="3218"/>
    <d v="2017-03-17T00:00:00"/>
    <n v="288"/>
    <b v="1"/>
    <s v="Approved"/>
    <s v="OHM Cycles"/>
    <s v="Standard"/>
    <s v="low"/>
    <s v="medium"/>
    <n v="1793.43"/>
    <n v="248.82"/>
    <d v="1997-05-10T00:00:00"/>
    <n v="1544.6100000000001"/>
    <s v="M"/>
    <n v="65"/>
    <d v="1978-08-30T00:00:00"/>
    <n v="41.873537144850324"/>
    <s v="Business Systems Development Analyst"/>
    <s v="n/a"/>
    <s v="Mass Customer"/>
    <s v="N"/>
    <s v="Yes"/>
    <n v="18"/>
    <m/>
  </r>
  <r>
    <n v="6341"/>
    <n v="61"/>
    <x v="563"/>
    <d v="2017-03-17T00:00:00"/>
    <n v="288"/>
    <b v="1"/>
    <s v="Approved"/>
    <s v="OHM Cycles"/>
    <s v="Standard"/>
    <s v="low"/>
    <s v="medium"/>
    <n v="71.16"/>
    <n v="56.93"/>
    <d v="2015-06-17T00:00:00"/>
    <n v="14.229999999999997"/>
    <s v="F"/>
    <n v="23"/>
    <d v="1974-12-07T00:00:00"/>
    <n v="45.605043994165399"/>
    <s v="Legal Assistant"/>
    <s v="Financial Services"/>
    <s v="Mass Customer"/>
    <s v="N"/>
    <s v="Yes"/>
    <n v="10"/>
    <m/>
  </r>
  <r>
    <n v="7848"/>
    <n v="1"/>
    <x v="1792"/>
    <d v="2017-03-17T00:00:00"/>
    <n v="288"/>
    <b v="1"/>
    <s v="Approved"/>
    <s v="Giant Bicycles"/>
    <s v="Standard"/>
    <s v="medium"/>
    <s v="medium"/>
    <n v="1403.5"/>
    <n v="954.82"/>
    <d v="2016-11-14T00:00:00"/>
    <n v="448.67999999999995"/>
    <s v="F"/>
    <n v="34"/>
    <d v="1971-06-13T00:00:00"/>
    <n v="49.092715227042106"/>
    <s v="VP Sales"/>
    <s v="Financial Services"/>
    <s v="Affluent Customer"/>
    <s v="N"/>
    <s v="Yes"/>
    <n v="6"/>
    <m/>
  </r>
  <r>
    <n v="7916"/>
    <n v="28"/>
    <x v="1373"/>
    <d v="2017-03-17T00:00:00"/>
    <n v="288"/>
    <b v="0"/>
    <s v="Approved"/>
    <s v="Norco Bicycles"/>
    <s v="Standard"/>
    <s v="medium"/>
    <s v="small"/>
    <n v="1216.1400000000001"/>
    <n v="1082.3599999999999"/>
    <d v="1991-08-05T00:00:00"/>
    <n v="133.7800000000002"/>
    <s v="M"/>
    <n v="35"/>
    <d v="1996-03-02T00:00:00"/>
    <n v="24.355728925672246"/>
    <s v="Software Consultant"/>
    <s v="Property"/>
    <s v="Mass Customer"/>
    <s v="N"/>
    <s v="No"/>
    <n v="2"/>
    <m/>
  </r>
  <r>
    <n v="8330"/>
    <n v="62"/>
    <x v="2796"/>
    <d v="2017-03-17T00:00:00"/>
    <n v="288"/>
    <b v="0"/>
    <s v="Approved"/>
    <s v="Solex"/>
    <s v="Standard"/>
    <s v="medium"/>
    <s v="medium"/>
    <n v="478.16"/>
    <n v="298.72000000000003"/>
    <d v="1993-06-23T00:00:00"/>
    <n v="179.44"/>
    <s v="F"/>
    <n v="26"/>
    <d v="1974-07-08T00:00:00"/>
    <n v="46.021482350329777"/>
    <s v="GIS Technical Architect"/>
    <s v="n/a"/>
    <s v="Affluent Customer"/>
    <s v="N"/>
    <s v="No"/>
    <n v="10"/>
    <m/>
  </r>
  <r>
    <n v="9065"/>
    <n v="5"/>
    <x v="2586"/>
    <d v="2017-03-17T00:00:00"/>
    <n v="288"/>
    <b v="0"/>
    <s v="Approved"/>
    <s v="Giant Bicycles"/>
    <s v="Standard"/>
    <s v="high"/>
    <s v="medium"/>
    <n v="1129.1300000000001"/>
    <n v="677.48"/>
    <d v="2005-08-09T00:00:00"/>
    <n v="451.65000000000009"/>
    <s v="F"/>
    <n v="43"/>
    <d v="1977-11-23T00:00:00"/>
    <n v="42.640660432521564"/>
    <n v="0"/>
    <s v="Financial Services"/>
    <s v="High Net Worth"/>
    <s v="N"/>
    <s v="No"/>
    <n v="17"/>
    <m/>
  </r>
  <r>
    <n v="9465"/>
    <n v="84"/>
    <x v="3460"/>
    <d v="2017-03-17T00:00:00"/>
    <n v="288"/>
    <b v="0"/>
    <s v="Approved"/>
    <s v="Giant Bicycles"/>
    <s v="Road"/>
    <s v="medium"/>
    <s v="medium"/>
    <n v="792.9"/>
    <n v="594.67999999999995"/>
    <d v="1992-10-02T00:00:00"/>
    <n v="198.22000000000003"/>
    <s v="F"/>
    <n v="23"/>
    <d v="1978-08-19T00:00:00"/>
    <n v="41.903674131151696"/>
    <s v="Registered Nurse"/>
    <s v="Health"/>
    <s v="High Net Worth"/>
    <s v="N"/>
    <s v="No"/>
    <n v="14"/>
    <m/>
  </r>
  <r>
    <n v="9748"/>
    <n v="10"/>
    <x v="2431"/>
    <d v="2017-03-17T00:00:00"/>
    <n v="288"/>
    <b v="1"/>
    <s v="Approved"/>
    <s v="WeareA2B"/>
    <s v="Touring"/>
    <s v="medium"/>
    <s v="medium"/>
    <n v="1466.68"/>
    <n v="363.25"/>
    <d v="2014-03-03T00:00:00"/>
    <n v="1103.43"/>
    <s v="M"/>
    <n v="64"/>
    <d v="1975-08-14T00:00:00"/>
    <n v="44.920112487316082"/>
    <s v="Speech Pathologist"/>
    <s v="Financial Services"/>
    <s v="Mass Customer"/>
    <s v="N"/>
    <s v="No"/>
    <n v="6"/>
    <m/>
  </r>
  <r>
    <n v="9846"/>
    <n v="49"/>
    <x v="996"/>
    <d v="2017-03-17T00:00:00"/>
    <n v="288"/>
    <b v="0"/>
    <s v="Approved"/>
    <s v="Solex"/>
    <s v="Standard"/>
    <s v="medium"/>
    <s v="large"/>
    <n v="1061.56"/>
    <n v="733.58"/>
    <d v="1993-07-20T00:00:00"/>
    <n v="327.9799999999999"/>
    <s v="F"/>
    <n v="51"/>
    <d v="1987-08-12T00:00:00"/>
    <n v="32.917372761288682"/>
    <s v="Engineer II"/>
    <s v="Argiculture"/>
    <s v="High Net Worth"/>
    <s v="N"/>
    <s v="No"/>
    <n v="22"/>
    <m/>
  </r>
  <r>
    <n v="9976"/>
    <n v="56"/>
    <x v="3385"/>
    <d v="2017-03-17T00:00:00"/>
    <n v="288"/>
    <b v="0"/>
    <s v="Approved"/>
    <s v="OHM Cycles"/>
    <s v="Standard"/>
    <s v="medium"/>
    <s v="medium"/>
    <n v="183.86"/>
    <n v="137.9"/>
    <d v="2015-06-17T00:00:00"/>
    <n v="45.960000000000008"/>
    <s v="F"/>
    <n v="51"/>
    <d v="1953-09-10T00:00:00"/>
    <n v="66.859838514713346"/>
    <s v="Chemical Engineer"/>
    <s v="Manufacturing"/>
    <s v="Mass Customer"/>
    <s v="N"/>
    <s v="Yes"/>
    <n v="11"/>
    <m/>
  </r>
  <r>
    <n v="10570"/>
    <n v="45"/>
    <x v="376"/>
    <d v="2017-03-17T00:00:00"/>
    <n v="288"/>
    <b v="0"/>
    <s v="Approved"/>
    <s v="Trek Bicycles"/>
    <s v="Road"/>
    <s v="low"/>
    <s v="medium"/>
    <n v="980.37"/>
    <n v="234.43"/>
    <d v="2003-08-05T00:00:00"/>
    <n v="745.94"/>
    <s v="M"/>
    <n v="24"/>
    <d v="1999-07-28T00:00:00"/>
    <n v="20.95024947361745"/>
    <s v="Structural Engineer"/>
    <s v="IT"/>
    <s v="High Net Worth"/>
    <s v="N"/>
    <s v="Yes"/>
    <n v="2"/>
    <m/>
  </r>
  <r>
    <n v="10837"/>
    <n v="3"/>
    <x v="1748"/>
    <d v="2017-03-17T00:00:00"/>
    <n v="288"/>
    <b v="0"/>
    <s v="Approved"/>
    <s v="Trek Bicycles"/>
    <s v="Standard"/>
    <s v="medium"/>
    <s v="large"/>
    <n v="2091.4699999999998"/>
    <n v="388.92"/>
    <d v="2012-09-15T00:00:00"/>
    <n v="1702.5499999999997"/>
    <s v="F"/>
    <n v="2"/>
    <d v="1978-06-06T00:00:00"/>
    <n v="42.106413857179092"/>
    <s v="Tax Accountant"/>
    <s v="Argiculture"/>
    <s v="Mass Customer"/>
    <s v="N"/>
    <s v="No"/>
    <n v="8"/>
    <m/>
  </r>
  <r>
    <n v="11117"/>
    <n v="30"/>
    <x v="3399"/>
    <d v="2017-03-17T00:00:00"/>
    <n v="288"/>
    <b v="0"/>
    <s v="Approved"/>
    <s v="Solex"/>
    <s v="Standard"/>
    <s v="high"/>
    <s v="medium"/>
    <n v="748.17"/>
    <n v="448.9"/>
    <d v="1991-11-10T00:00:00"/>
    <n v="299.27"/>
    <s v="M"/>
    <n v="89"/>
    <d v="1977-02-27T00:00:00"/>
    <n v="43.377646733891424"/>
    <s v="Accountant IV"/>
    <s v="Financial Services"/>
    <s v="Mass Customer"/>
    <s v="N"/>
    <s v="No"/>
    <n v="8"/>
    <m/>
  </r>
  <r>
    <n v="12042"/>
    <n v="36"/>
    <x v="1511"/>
    <d v="2017-03-17T00:00:00"/>
    <n v="288"/>
    <b v="1"/>
    <s v="Approved"/>
    <s v="Solex"/>
    <s v="Standard"/>
    <s v="low"/>
    <s v="medium"/>
    <n v="945.04"/>
    <n v="507.58"/>
    <d v="2008-03-19T00:00:00"/>
    <n v="437.46"/>
    <s v="M"/>
    <n v="13"/>
    <d v="1960-11-26T00:00:00"/>
    <n v="59.643400158548957"/>
    <n v="0"/>
    <s v="n/a"/>
    <s v="Mass Customer"/>
    <s v="N"/>
    <s v="Yes"/>
    <n v="5"/>
    <m/>
  </r>
  <r>
    <n v="15815"/>
    <n v="79"/>
    <x v="2925"/>
    <d v="2017-07-02T00:00:00"/>
    <m/>
    <m/>
    <s v="Approved"/>
    <s v="Norco Bicycles"/>
    <s v="Standard"/>
    <s v="medium"/>
    <s v="medium"/>
    <n v="1555.58"/>
    <n v="818.01"/>
    <n v="35667"/>
    <m/>
    <m/>
    <m/>
    <m/>
    <m/>
    <m/>
    <m/>
    <m/>
    <m/>
    <m/>
    <m/>
    <m/>
  </r>
  <r>
    <n v="12387"/>
    <n v="64"/>
    <x v="167"/>
    <d v="2017-03-17T00:00:00"/>
    <n v="288"/>
    <b v="0"/>
    <s v="Approved"/>
    <s v="Trek Bicycles"/>
    <s v="Standard"/>
    <s v="medium"/>
    <s v="large"/>
    <n v="1469.44"/>
    <n v="596.54999999999995"/>
    <d v="2012-05-18T00:00:00"/>
    <n v="872.8900000000001"/>
    <s v="F"/>
    <n v="12"/>
    <d v="1985-08-31T00:00:00"/>
    <n v="34.865317966768139"/>
    <s v="Director of Sales"/>
    <s v="Retail"/>
    <s v="Affluent Customer"/>
    <s v="N"/>
    <s v="No"/>
    <n v="3"/>
    <m/>
  </r>
  <r>
    <n v="14461"/>
    <n v="84"/>
    <x v="1300"/>
    <d v="2017-03-17T00:00:00"/>
    <n v="288"/>
    <b v="0"/>
    <s v="Approved"/>
    <s v="Trek Bicycles"/>
    <s v="Road"/>
    <s v="medium"/>
    <s v="medium"/>
    <n v="290.62"/>
    <n v="215.14"/>
    <d v="2004-12-18T00:00:00"/>
    <n v="75.480000000000018"/>
    <s v="F"/>
    <n v="56"/>
    <d v="1986-12-11T00:00:00"/>
    <n v="33.585865911973613"/>
    <s v="Assistant Professor"/>
    <s v="Retail"/>
    <s v="Mass Customer"/>
    <s v="N"/>
    <s v="No"/>
    <n v="15"/>
    <m/>
  </r>
  <r>
    <n v="14556"/>
    <n v="17"/>
    <x v="714"/>
    <d v="2017-03-17T00:00:00"/>
    <n v="288"/>
    <b v="0"/>
    <s v="Approved"/>
    <s v="Solex"/>
    <s v="Standard"/>
    <s v="high"/>
    <s v="medium"/>
    <n v="1024.6600000000001"/>
    <n v="614.79999999999995"/>
    <d v="1996-11-09T00:00:00"/>
    <n v="409.86000000000013"/>
    <s v="M"/>
    <n v="14"/>
    <d v="1956-04-03T00:00:00"/>
    <n v="64.295454953069509"/>
    <s v="Research Nurse"/>
    <s v="Health"/>
    <s v="Mass Customer"/>
    <s v="N"/>
    <s v="No"/>
    <n v="17"/>
    <m/>
  </r>
  <r>
    <n v="14667"/>
    <n v="64"/>
    <x v="1474"/>
    <d v="2017-03-17T00:00:00"/>
    <n v="288"/>
    <b v="1"/>
    <s v="Approved"/>
    <s v="Trek Bicycles"/>
    <s v="Standard"/>
    <s v="medium"/>
    <s v="large"/>
    <n v="1469.44"/>
    <n v="596.54999999999995"/>
    <d v="2010-11-05T00:00:00"/>
    <n v="872.8900000000001"/>
    <s v="F"/>
    <n v="54"/>
    <d v="1973-06-04T00:00:00"/>
    <n v="47.114633035261285"/>
    <s v="Senior Developer"/>
    <s v="Health"/>
    <s v="Mass Customer"/>
    <s v="N"/>
    <s v="Yes"/>
    <n v="7"/>
    <m/>
  </r>
  <r>
    <n v="14785"/>
    <n v="43"/>
    <x v="3437"/>
    <d v="2017-03-17T00:00:00"/>
    <n v="288"/>
    <b v="0"/>
    <s v="Approved"/>
    <s v="Solex"/>
    <s v="Standard"/>
    <s v="medium"/>
    <s v="medium"/>
    <n v="1151.96"/>
    <n v="649.49"/>
    <d v="1999-12-04T00:00:00"/>
    <n v="502.47"/>
    <s v="F"/>
    <n v="72"/>
    <d v="1998-10-23T00:00:00"/>
    <n v="21.71189330923389"/>
    <s v="Senior Financial Analyst"/>
    <s v="Financial Services"/>
    <s v="Mass Customer"/>
    <s v="N"/>
    <s v="No"/>
    <n v="4"/>
    <m/>
  </r>
  <r>
    <n v="15428"/>
    <n v="55"/>
    <x v="1286"/>
    <d v="2017-03-17T00:00:00"/>
    <n v="288"/>
    <b v="0"/>
    <s v="Approved"/>
    <s v="Trek Bicycles"/>
    <s v="Road"/>
    <s v="medium"/>
    <s v="large"/>
    <n v="1894.19"/>
    <n v="598.76"/>
    <d v="2011-08-24T00:00:00"/>
    <n v="1295.43"/>
    <s v="F"/>
    <n v="26"/>
    <d v="1967-07-18T00:00:00"/>
    <n v="52.999564542110605"/>
    <s v="Geological Engineer"/>
    <s v="Manufacturing"/>
    <s v="Mass Customer"/>
    <s v="N"/>
    <s v="Yes"/>
    <n v="8"/>
    <m/>
  </r>
  <r>
    <n v="15738"/>
    <n v="58"/>
    <x v="1146"/>
    <d v="2017-03-17T00:00:00"/>
    <n v="288"/>
    <b v="1"/>
    <s v="Approved"/>
    <s v="OHM Cycles"/>
    <s v="Standard"/>
    <s v="medium"/>
    <s v="medium"/>
    <n v="912.52"/>
    <n v="141.4"/>
    <d v="2015-05-21T00:00:00"/>
    <n v="771.12"/>
    <s v="F"/>
    <n v="79"/>
    <d v="1988-01-26T00:00:00"/>
    <n v="32.45983851471334"/>
    <s v="Assistant Media Planner"/>
    <s v="Entertainment"/>
    <s v="Mass Customer"/>
    <s v="N"/>
    <s v="Yes"/>
    <n v="6"/>
    <m/>
  </r>
  <r>
    <n v="15810"/>
    <n v="10"/>
    <x v="2993"/>
    <d v="2017-03-17T00:00:00"/>
    <n v="288"/>
    <b v="1"/>
    <s v="Approved"/>
    <s v="WeareA2B"/>
    <s v="Touring"/>
    <s v="medium"/>
    <s v="medium"/>
    <n v="1466.68"/>
    <n v="363.25"/>
    <d v="2004-08-17T00:00:00"/>
    <n v="1103.43"/>
    <s v="F"/>
    <n v="14"/>
    <d v="1972-10-11T00:00:00"/>
    <n v="47.761208377727037"/>
    <s v="Sales Representative"/>
    <s v="Retail"/>
    <s v="Mass Customer"/>
    <s v="N"/>
    <s v="Yes"/>
    <n v="17"/>
    <m/>
  </r>
  <r>
    <n v="16055"/>
    <n v="21"/>
    <x v="286"/>
    <d v="2017-03-17T00:00:00"/>
    <n v="288"/>
    <b v="1"/>
    <s v="Approved"/>
    <s v="Solex"/>
    <s v="Standard"/>
    <s v="medium"/>
    <s v="large"/>
    <n v="1071.23"/>
    <n v="380.74"/>
    <d v="1993-10-02T00:00:00"/>
    <n v="690.49"/>
    <s v="F"/>
    <n v="63"/>
    <d v="1960-08-03T00:00:00"/>
    <n v="59.95846865169964"/>
    <s v="Business Systems Development Analyst"/>
    <s v="Property"/>
    <s v="Mass Customer"/>
    <s v="N"/>
    <s v="Yes"/>
    <n v="18"/>
    <m/>
  </r>
  <r>
    <n v="15825"/>
    <n v="20"/>
    <x v="1273"/>
    <d v="2017-05-11T00:00:00"/>
    <m/>
    <m/>
    <s v="Approved"/>
    <s v="Trek Bicycles"/>
    <s v="Standard"/>
    <s v="medium"/>
    <s v="small"/>
    <n v="1775.81"/>
    <n v="1580.47"/>
    <n v="40303"/>
    <m/>
    <m/>
    <m/>
    <m/>
    <m/>
    <m/>
    <m/>
    <m/>
    <m/>
    <m/>
    <m/>
    <m/>
  </r>
  <r>
    <n v="16169"/>
    <n v="17"/>
    <x v="2165"/>
    <d v="2017-03-17T00:00:00"/>
    <n v="288"/>
    <b v="0"/>
    <s v="Approved"/>
    <s v="Solex"/>
    <s v="Standard"/>
    <s v="high"/>
    <s v="medium"/>
    <n v="1024.6600000000001"/>
    <n v="614.79999999999995"/>
    <d v="1996-11-09T00:00:00"/>
    <n v="409.86000000000013"/>
    <s v="M"/>
    <n v="27"/>
    <d v="1978-07-26T00:00:00"/>
    <n v="41.969427555809233"/>
    <s v="Senior Quality Engineer"/>
    <s v="Health"/>
    <s v="Mass Customer"/>
    <s v="N"/>
    <s v="No"/>
    <n v="18"/>
    <m/>
  </r>
  <r>
    <n v="16999"/>
    <n v="0"/>
    <x v="2489"/>
    <d v="2017-03-17T00:00:00"/>
    <n v="288"/>
    <b v="0"/>
    <s v="Approved"/>
    <s v="Trek Bicycles"/>
    <s v="Standard"/>
    <s v="medium"/>
    <s v="medium"/>
    <n v="499.53"/>
    <n v="388.72"/>
    <d v="2003-02-16T00:00:00"/>
    <n v="110.80999999999995"/>
    <s v="M"/>
    <n v="69"/>
    <d v="1966-12-07T00:00:00"/>
    <n v="53.610523446220192"/>
    <s v="Project Manager"/>
    <s v="Health"/>
    <s v="High Net Worth"/>
    <s v="N"/>
    <s v="No"/>
    <n v="9"/>
    <m/>
  </r>
  <r>
    <n v="17166"/>
    <n v="44"/>
    <x v="1894"/>
    <d v="2017-03-17T00:00:00"/>
    <n v="288"/>
    <b v="1"/>
    <s v="Approved"/>
    <s v="WeareA2B"/>
    <s v="Standard"/>
    <s v="medium"/>
    <s v="medium"/>
    <n v="1769.64"/>
    <n v="108.76"/>
    <d v="2011-05-09T00:00:00"/>
    <n v="1660.88"/>
    <s v="M"/>
    <n v="42"/>
    <d v="1987-12-25T00:00:00"/>
    <n v="32.547509747590055"/>
    <s v="Database Administrator IV"/>
    <s v="Property"/>
    <s v="Mass Customer"/>
    <s v="N"/>
    <s v="No"/>
    <n v="7"/>
    <m/>
  </r>
  <r>
    <n v="17388"/>
    <n v="83"/>
    <x v="2612"/>
    <d v="2017-03-17T00:00:00"/>
    <n v="288"/>
    <b v="1"/>
    <s v="Approved"/>
    <s v="Solex"/>
    <s v="Touring"/>
    <s v="medium"/>
    <s v="large"/>
    <n v="2083.94"/>
    <n v="675.03"/>
    <d v="2013-09-16T00:00:00"/>
    <n v="1408.91"/>
    <s v="F"/>
    <n v="68"/>
    <d v="1977-05-02T00:00:00"/>
    <n v="43.202304268138001"/>
    <s v="Quality Control Specialist"/>
    <s v="n/a"/>
    <s v="Mass Customer"/>
    <s v="N"/>
    <s v="No"/>
    <n v="20"/>
    <m/>
  </r>
  <r>
    <n v="17436"/>
    <n v="97"/>
    <x v="2531"/>
    <d v="2017-03-17T00:00:00"/>
    <n v="288"/>
    <b v="0"/>
    <s v="Approved"/>
    <s v="Solex"/>
    <s v="Standard"/>
    <s v="medium"/>
    <s v="large"/>
    <n v="202.62"/>
    <n v="151.96"/>
    <d v="2016-03-29T00:00:00"/>
    <n v="50.66"/>
    <s v="F"/>
    <n v="31"/>
    <d v="1979-01-29T00:00:00"/>
    <n v="41.457098788685947"/>
    <s v="Structural Analysis Engineer"/>
    <s v="Financial Services"/>
    <s v="Mass Customer"/>
    <s v="N"/>
    <s v="No"/>
    <n v="11"/>
    <m/>
  </r>
  <r>
    <n v="18824"/>
    <n v="58"/>
    <x v="558"/>
    <d v="2017-03-17T00:00:00"/>
    <n v="288"/>
    <b v="0"/>
    <s v="Approved"/>
    <s v="OHM Cycles"/>
    <s v="Standard"/>
    <s v="medium"/>
    <s v="medium"/>
    <n v="912.52"/>
    <n v="141.4"/>
    <d v="2015-10-18T00:00:00"/>
    <n v="771.12"/>
    <s v="F"/>
    <n v="25"/>
    <d v="1985-10-21T00:00:00"/>
    <n v="34.725591939370879"/>
    <s v="Social Worker"/>
    <s v="Health"/>
    <s v="Mass Customer"/>
    <s v="N"/>
    <s v="No"/>
    <n v="16"/>
    <m/>
  </r>
  <r>
    <n v="19014"/>
    <n v="0"/>
    <x v="2732"/>
    <d v="2017-03-17T00:00:00"/>
    <n v="288"/>
    <b v="0"/>
    <s v="Approved"/>
    <s v="Solex"/>
    <s v="Standard"/>
    <s v="medium"/>
    <s v="medium"/>
    <n v="71.489999999999995"/>
    <n v="53.62"/>
    <d v="2003-02-07T00:00:00"/>
    <n v="17.869999999999997"/>
    <s v="F"/>
    <n v="11"/>
    <d v="1974-01-19T00:00:00"/>
    <n v="46.487235774987312"/>
    <s v="Software Test Engineer I"/>
    <s v="Property"/>
    <s v="High Net Worth"/>
    <s v="N"/>
    <s v="Yes"/>
    <n v="8"/>
    <m/>
  </r>
  <r>
    <n v="19365"/>
    <n v="43"/>
    <x v="2232"/>
    <d v="2017-03-17T00:00:00"/>
    <n v="288"/>
    <b v="0"/>
    <s v="Approved"/>
    <s v="Solex"/>
    <s v="Standard"/>
    <s v="medium"/>
    <s v="medium"/>
    <n v="1151.96"/>
    <n v="649.49"/>
    <d v="1999-12-04T00:00:00"/>
    <n v="502.47"/>
    <s v="M"/>
    <n v="36"/>
    <d v="1975-11-28T00:00:00"/>
    <n v="44.629701528411971"/>
    <s v="Quality Engineer"/>
    <s v="Manufacturing"/>
    <s v="Affluent Customer"/>
    <s v="N"/>
    <s v="No"/>
    <n v="5"/>
    <m/>
  </r>
  <r>
    <n v="19955"/>
    <n v="31"/>
    <x v="2902"/>
    <d v="2017-03-17T00:00:00"/>
    <n v="288"/>
    <b v="0"/>
    <s v="Approved"/>
    <s v="Giant Bicycles"/>
    <s v="Standard"/>
    <s v="medium"/>
    <s v="medium"/>
    <n v="230.91"/>
    <n v="173.18"/>
    <d v="2006-11-10T00:00:00"/>
    <n v="57.72999999999999"/>
    <s v="M"/>
    <n v="33"/>
    <d v="1976-11-08T00:00:00"/>
    <n v="43.681756322932522"/>
    <s v="Computer Systems Analyst II"/>
    <s v="n/a"/>
    <s v="Affluent Customer"/>
    <s v="N"/>
    <s v="No"/>
    <n v="13"/>
    <m/>
  </r>
  <r>
    <n v="127"/>
    <n v="84"/>
    <x v="2895"/>
    <d v="2017-03-16T00:00:00"/>
    <n v="289"/>
    <b v="1"/>
    <s v="Approved"/>
    <s v="Trek Bicycles"/>
    <s v="Road"/>
    <s v="medium"/>
    <s v="medium"/>
    <n v="290.62"/>
    <n v="215.14"/>
    <d v="2005-05-10T00:00:00"/>
    <n v="75.480000000000018"/>
    <s v="M"/>
    <n v="80"/>
    <d v="1967-07-16T00:00:00"/>
    <n v="53.005043994165398"/>
    <s v="Budget/Accounting Analyst I"/>
    <s v="Health"/>
    <s v="Affluent Customer"/>
    <s v="N"/>
    <s v="Yes"/>
    <n v="10"/>
    <m/>
  </r>
  <r>
    <n v="227"/>
    <n v="86"/>
    <x v="2819"/>
    <d v="2017-03-16T00:00:00"/>
    <n v="289"/>
    <b v="1"/>
    <s v="Approved"/>
    <s v="OHM Cycles"/>
    <s v="Standard"/>
    <s v="medium"/>
    <s v="medium"/>
    <n v="235.63"/>
    <n v="125.07"/>
    <d v="2005-05-10T00:00:00"/>
    <n v="110.56"/>
    <s v="M"/>
    <n v="19"/>
    <d v="1991-08-24T00:00:00"/>
    <n v="28.881756322932521"/>
    <s v="Actuary"/>
    <s v="Financial Services"/>
    <s v="Mass Customer"/>
    <s v="N"/>
    <s v="Yes"/>
    <n v="9"/>
    <m/>
  </r>
  <r>
    <n v="619"/>
    <n v="12"/>
    <x v="2714"/>
    <d v="2017-03-16T00:00:00"/>
    <n v="289"/>
    <b v="0"/>
    <s v="Approved"/>
    <s v="Giant Bicycles"/>
    <s v="Standard"/>
    <s v="medium"/>
    <s v="large"/>
    <n v="1765.3"/>
    <n v="709.48"/>
    <d v="2004-07-25T00:00:00"/>
    <n v="1055.82"/>
    <s v="M"/>
    <n v="30"/>
    <d v="1964-02-29T00:00:00"/>
    <n v="56.383126185946217"/>
    <s v="Research Assistant I"/>
    <s v="Health"/>
    <s v="High Net Worth"/>
    <s v="N"/>
    <s v="No"/>
    <n v="18"/>
    <m/>
  </r>
  <r>
    <n v="996"/>
    <n v="60"/>
    <x v="2505"/>
    <d v="2017-03-16T00:00:00"/>
    <n v="289"/>
    <b v="1"/>
    <s v="Approved"/>
    <s v="Giant Bicycles"/>
    <s v="Standard"/>
    <s v="high"/>
    <s v="small"/>
    <n v="1977.36"/>
    <n v="1759.85"/>
    <d v="2011-08-24T00:00:00"/>
    <n v="217.51"/>
    <s v="F"/>
    <n v="30"/>
    <d v="1980-12-30T00:00:00"/>
    <n v="39.536550843480462"/>
    <s v="Engineer III"/>
    <s v="Financial Services"/>
    <s v="Mass Customer"/>
    <s v="N"/>
    <s v="No"/>
    <n v="13"/>
    <m/>
  </r>
  <r>
    <n v="1249"/>
    <n v="1"/>
    <x v="3450"/>
    <d v="2017-03-16T00:00:00"/>
    <n v="289"/>
    <b v="0"/>
    <s v="Approved"/>
    <s v="Giant Bicycles"/>
    <s v="Standard"/>
    <s v="medium"/>
    <s v="medium"/>
    <n v="1403.5"/>
    <n v="954.82"/>
    <d v="2016-11-14T00:00:00"/>
    <n v="448.67999999999995"/>
    <s v="F"/>
    <n v="34"/>
    <d v="1994-09-26T00:00:00"/>
    <n v="25.788605638001012"/>
    <s v="Help Desk Technician"/>
    <s v="n/a"/>
    <s v="Mass Customer"/>
    <s v="N"/>
    <s v="Yes"/>
    <n v="4"/>
    <m/>
  </r>
  <r>
    <n v="1919"/>
    <n v="57"/>
    <x v="303"/>
    <d v="2017-03-16T00:00:00"/>
    <n v="289"/>
    <b v="0"/>
    <s v="Approved"/>
    <s v="WeareA2B"/>
    <s v="Touring"/>
    <s v="medium"/>
    <s v="large"/>
    <n v="1890.39"/>
    <n v="260.14"/>
    <d v="1991-01-21T00:00:00"/>
    <n v="1630.25"/>
    <s v="M"/>
    <n v="83"/>
    <d v="1992-05-23T00:00:00"/>
    <n v="28.133811117453067"/>
    <s v="Librarian"/>
    <s v="Entertainment"/>
    <s v="Mass Customer"/>
    <s v="N"/>
    <s v="No"/>
    <n v="2"/>
    <m/>
  </r>
  <r>
    <n v="1940"/>
    <n v="27"/>
    <x v="1376"/>
    <d v="2017-03-16T00:00:00"/>
    <n v="289"/>
    <b v="0"/>
    <s v="Approved"/>
    <s v="Trek Bicycles"/>
    <s v="Standard"/>
    <s v="low"/>
    <s v="medium"/>
    <n v="1057.51"/>
    <n v="154.4"/>
    <d v="1994-07-12T00:00:00"/>
    <n v="903.11"/>
    <s v="F"/>
    <n v="96"/>
    <d v="1978-11-30T00:00:00"/>
    <n v="41.621482350329778"/>
    <s v="Librarian"/>
    <s v="Entertainment"/>
    <s v="High Net Worth"/>
    <s v="N"/>
    <s v="No"/>
    <n v="13"/>
    <m/>
  </r>
  <r>
    <n v="2379"/>
    <n v="12"/>
    <x v="586"/>
    <d v="2017-03-16T00:00:00"/>
    <n v="289"/>
    <b v="1"/>
    <s v="Approved"/>
    <s v="WeareA2B"/>
    <s v="Standard"/>
    <s v="medium"/>
    <s v="medium"/>
    <n v="1231.1500000000001"/>
    <n v="161.6"/>
    <d v="1994-09-09T00:00:00"/>
    <n v="1069.5500000000002"/>
    <s v="F"/>
    <n v="84"/>
    <d v="1978-03-22T00:00:00"/>
    <n v="42.314633035261288"/>
    <n v="0"/>
    <s v="Manufacturing"/>
    <s v="Mass Customer"/>
    <s v="N"/>
    <s v="Yes"/>
    <n v="13"/>
    <m/>
  </r>
  <r>
    <n v="2469"/>
    <n v="79"/>
    <x v="671"/>
    <d v="2017-03-16T00:00:00"/>
    <n v="289"/>
    <b v="1"/>
    <s v="Approved"/>
    <s v="Norco Bicycles"/>
    <s v="Standard"/>
    <s v="medium"/>
    <s v="medium"/>
    <n v="1555.58"/>
    <n v="818.01"/>
    <d v="1997-08-25T00:00:00"/>
    <n v="737.56999999999994"/>
    <s v="M"/>
    <n v="55"/>
    <d v="1978-12-20T00:00:00"/>
    <n v="41.566687829781834"/>
    <s v="Geological Engineer"/>
    <s v="Manufacturing"/>
    <s v="Mass Customer"/>
    <s v="N"/>
    <s v="Yes"/>
    <n v="8"/>
    <m/>
  </r>
  <r>
    <n v="2681"/>
    <n v="67"/>
    <x v="400"/>
    <d v="2017-03-16T00:00:00"/>
    <n v="289"/>
    <b v="1"/>
    <s v="Approved"/>
    <s v="Norco Bicycles"/>
    <s v="Road"/>
    <s v="medium"/>
    <s v="medium"/>
    <n v="544.04999999999995"/>
    <n v="376.84"/>
    <d v="1992-10-02T00:00:00"/>
    <n v="167.20999999999998"/>
    <s v="U"/>
    <n v="82"/>
    <d v="1899-12-30T00:00:00"/>
    <n v="0"/>
    <n v="0"/>
    <s v="IT"/>
    <s v="Mass Customer"/>
    <s v="N"/>
    <s v="Yes"/>
    <n v="0"/>
    <m/>
  </r>
  <r>
    <n v="3690"/>
    <n v="51"/>
    <x v="1304"/>
    <d v="2017-03-16T00:00:00"/>
    <n v="289"/>
    <b v="0"/>
    <s v="Approved"/>
    <s v="OHM Cycles"/>
    <s v="Standard"/>
    <s v="high"/>
    <s v="medium"/>
    <n v="2005.66"/>
    <n v="1203.4000000000001"/>
    <d v="1997-10-04T00:00:00"/>
    <n v="802.26"/>
    <s v="F"/>
    <n v="80"/>
    <d v="1973-11-04T00:00:00"/>
    <n v="46.695454953069508"/>
    <s v="VP Product Management"/>
    <s v="n/a"/>
    <s v="Mass Customer"/>
    <s v="N"/>
    <s v="Yes"/>
    <n v="18"/>
    <m/>
  </r>
  <r>
    <n v="4157"/>
    <n v="26"/>
    <x v="3396"/>
    <d v="2017-03-16T00:00:00"/>
    <n v="289"/>
    <b v="1"/>
    <s v="Approved"/>
    <s v="WeareA2B"/>
    <s v="Standard"/>
    <s v="medium"/>
    <s v="medium"/>
    <n v="1992.93"/>
    <n v="762.63"/>
    <d v="2003-03-18T00:00:00"/>
    <n v="1230.3000000000002"/>
    <s v="F"/>
    <n v="9"/>
    <d v="1991-10-01T00:00:00"/>
    <n v="28.777646733891423"/>
    <s v="Professor"/>
    <s v="Health"/>
    <s v="Mass Customer"/>
    <s v="N"/>
    <s v="Yes"/>
    <n v="4"/>
    <m/>
  </r>
  <r>
    <n v="4941"/>
    <n v="20"/>
    <x v="781"/>
    <d v="2017-03-16T00:00:00"/>
    <n v="289"/>
    <b v="0"/>
    <s v="Approved"/>
    <s v="Trek Bicycles"/>
    <s v="Standard"/>
    <s v="medium"/>
    <s v="small"/>
    <n v="1775.81"/>
    <n v="1580.47"/>
    <d v="2014-03-03T00:00:00"/>
    <n v="195.33999999999992"/>
    <s v="F"/>
    <n v="99"/>
    <d v="1997-01-02T00:00:00"/>
    <n v="23.517372761288684"/>
    <s v="General Manager"/>
    <s v="Health"/>
    <s v="Affluent Customer"/>
    <s v="N"/>
    <s v="No"/>
    <n v="1"/>
    <m/>
  </r>
  <r>
    <n v="5571"/>
    <n v="7"/>
    <x v="2226"/>
    <d v="2017-03-16T00:00:00"/>
    <n v="289"/>
    <b v="1"/>
    <s v="Approved"/>
    <s v="Trek Bicycles"/>
    <s v="Road"/>
    <s v="low"/>
    <s v="medium"/>
    <n v="980.37"/>
    <n v="234.43"/>
    <d v="2004-08-17T00:00:00"/>
    <n v="745.94"/>
    <s v="F"/>
    <n v="78"/>
    <d v="1974-11-11T00:00:00"/>
    <n v="45.676276870877729"/>
    <s v="Quality Engineer"/>
    <s v="Financial Services"/>
    <s v="Affluent Customer"/>
    <s v="N"/>
    <s v="Yes"/>
    <n v="17"/>
    <m/>
  </r>
  <r>
    <n v="6037"/>
    <n v="31"/>
    <x v="879"/>
    <d v="2017-03-16T00:00:00"/>
    <n v="289"/>
    <b v="1"/>
    <s v="Approved"/>
    <s v="Giant Bicycles"/>
    <s v="Standard"/>
    <s v="medium"/>
    <s v="medium"/>
    <n v="230.91"/>
    <n v="173.18"/>
    <d v="2006-11-10T00:00:00"/>
    <n v="57.72999999999999"/>
    <s v="F"/>
    <n v="77"/>
    <d v="1981-05-26T00:00:00"/>
    <n v="39.133811117453071"/>
    <s v="Chemical Engineer"/>
    <s v="Manufacturing"/>
    <s v="Affluent Customer"/>
    <s v="N"/>
    <s v="No"/>
    <n v="8"/>
    <m/>
  </r>
  <r>
    <n v="6124"/>
    <n v="23"/>
    <x v="164"/>
    <d v="2017-03-16T00:00:00"/>
    <n v="289"/>
    <b v="0"/>
    <s v="Approved"/>
    <s v="Norco Bicycles"/>
    <s v="Mountain"/>
    <s v="low"/>
    <s v="small"/>
    <n v="688.63"/>
    <n v="612.88"/>
    <d v="2016-11-22T00:00:00"/>
    <n v="75.75"/>
    <s v="F"/>
    <n v="87"/>
    <d v="1997-08-06T00:00:00"/>
    <n v="22.925591939370875"/>
    <n v="0"/>
    <s v="Financial Services"/>
    <s v="Affluent Customer"/>
    <s v="N"/>
    <s v="Yes"/>
    <n v="4"/>
    <m/>
  </r>
  <r>
    <n v="6228"/>
    <n v="16"/>
    <x v="2227"/>
    <d v="2017-03-16T00:00:00"/>
    <n v="289"/>
    <b v="0"/>
    <s v="Approved"/>
    <s v="Norco Bicycles"/>
    <s v="Standard"/>
    <s v="high"/>
    <s v="small"/>
    <n v="1661.92"/>
    <n v="1479.11"/>
    <d v="1994-09-09T00:00:00"/>
    <n v="182.81000000000017"/>
    <s v="F"/>
    <n v="14"/>
    <d v="1998-11-15T00:00:00"/>
    <n v="21.648879610603753"/>
    <s v="Pharmacist"/>
    <s v="Health"/>
    <s v="Affluent Customer"/>
    <s v="N"/>
    <s v="No"/>
    <n v="2"/>
    <m/>
  </r>
  <r>
    <n v="6437"/>
    <n v="5"/>
    <x v="2741"/>
    <d v="2017-03-16T00:00:00"/>
    <n v="289"/>
    <b v="1"/>
    <s v="Approved"/>
    <s v="Giant Bicycles"/>
    <s v="Standard"/>
    <s v="high"/>
    <s v="medium"/>
    <n v="1129.1300000000001"/>
    <n v="677.48"/>
    <d v="2005-08-09T00:00:00"/>
    <n v="451.65000000000009"/>
    <s v="M"/>
    <n v="53"/>
    <d v="1955-10-19T00:00:00"/>
    <n v="64.752989199644844"/>
    <s v="Sales Associate"/>
    <s v="n/a"/>
    <s v="High Net Worth"/>
    <s v="N"/>
    <s v="No"/>
    <n v="12"/>
    <m/>
  </r>
  <r>
    <n v="6545"/>
    <n v="65"/>
    <x v="415"/>
    <d v="2017-03-16T00:00:00"/>
    <n v="289"/>
    <b v="1"/>
    <s v="Approved"/>
    <s v="WeareA2B"/>
    <s v="Standard"/>
    <s v="medium"/>
    <s v="medium"/>
    <n v="1807.45"/>
    <n v="778.69"/>
    <d v="2015-05-21T00:00:00"/>
    <n v="1028.76"/>
    <s v="F"/>
    <n v="13"/>
    <d v="1995-10-02T00:00:00"/>
    <n v="24.77216728183663"/>
    <s v="Physical Therapy Assistant"/>
    <s v="n/a"/>
    <s v="Mass Customer"/>
    <s v="N"/>
    <s v="No"/>
    <n v="1"/>
    <m/>
  </r>
  <r>
    <n v="6609"/>
    <n v="84"/>
    <x v="2079"/>
    <d v="2017-03-16T00:00:00"/>
    <n v="289"/>
    <b v="1"/>
    <s v="Approved"/>
    <s v="Trek Bicycles"/>
    <s v="Road"/>
    <s v="medium"/>
    <s v="medium"/>
    <n v="290.62"/>
    <n v="215.14"/>
    <d v="2004-12-18T00:00:00"/>
    <n v="75.480000000000018"/>
    <s v="M"/>
    <n v="32"/>
    <d v="1957-05-15T00:00:00"/>
    <n v="63.180386459918822"/>
    <s v="Programmer Analyst II"/>
    <s v="n/a"/>
    <s v="Affluent Customer"/>
    <s v="N"/>
    <s v="No"/>
    <n v="5"/>
    <m/>
  </r>
  <r>
    <n v="7457"/>
    <n v="78"/>
    <x v="2002"/>
    <d v="2017-03-16T00:00:00"/>
    <n v="289"/>
    <b v="0"/>
    <s v="Approved"/>
    <s v="Giant Bicycles"/>
    <s v="Standard"/>
    <s v="medium"/>
    <s v="large"/>
    <n v="1765.3"/>
    <n v="709.48"/>
    <d v="2004-07-25T00:00:00"/>
    <n v="1055.82"/>
    <s v="F"/>
    <n v="38"/>
    <d v="1981-01-29T00:00:00"/>
    <n v="39.454359062658547"/>
    <s v="Professor"/>
    <s v="Health"/>
    <s v="Mass Customer"/>
    <s v="N"/>
    <s v="No"/>
    <n v="12"/>
    <m/>
  </r>
  <r>
    <n v="7609"/>
    <n v="0"/>
    <x v="3332"/>
    <d v="2017-03-16T00:00:00"/>
    <n v="289"/>
    <b v="1"/>
    <s v="Approved"/>
    <s v="Norco Bicycles"/>
    <s v="Standard"/>
    <s v="medium"/>
    <s v="medium"/>
    <n v="360.4"/>
    <n v="270.3"/>
    <d v="2002-08-31T00:00:00"/>
    <n v="90.099999999999966"/>
    <s v="M"/>
    <n v="33"/>
    <d v="1977-08-30T00:00:00"/>
    <n v="42.873537144850324"/>
    <s v="Nurse"/>
    <s v="n/a"/>
    <s v="High Net Worth"/>
    <s v="N"/>
    <s v="Yes"/>
    <n v="9"/>
    <m/>
  </r>
  <r>
    <n v="7753"/>
    <n v="89"/>
    <x v="2301"/>
    <d v="2017-03-16T00:00:00"/>
    <n v="289"/>
    <b v="0"/>
    <s v="Approved"/>
    <s v="Giant Bicycles"/>
    <s v="Standard"/>
    <s v="medium"/>
    <s v="large"/>
    <n v="1812.75"/>
    <n v="582.48"/>
    <d v="2010-06-07T00:00:00"/>
    <n v="1230.27"/>
    <s v="F"/>
    <n v="73"/>
    <d v="1973-09-30T00:00:00"/>
    <n v="46.791345364028409"/>
    <s v="Sales Representative"/>
    <s v="Retail"/>
    <s v="High Net Worth"/>
    <s v="N"/>
    <s v="No"/>
    <n v="7"/>
    <m/>
  </r>
  <r>
    <n v="7786"/>
    <n v="73"/>
    <x v="2083"/>
    <d v="2017-03-16T00:00:00"/>
    <n v="289"/>
    <b v="0"/>
    <s v="Approved"/>
    <s v="Solex"/>
    <s v="Standard"/>
    <s v="medium"/>
    <s v="medium"/>
    <n v="1945.43"/>
    <n v="333.18"/>
    <d v="2002-08-31T00:00:00"/>
    <n v="1612.25"/>
    <s v="F"/>
    <n v="55"/>
    <d v="1976-08-10T00:00:00"/>
    <n v="43.928331665398275"/>
    <s v="Dental Hygienist"/>
    <s v="Health"/>
    <s v="Mass Customer"/>
    <s v="N"/>
    <s v="No"/>
    <n v="15"/>
    <m/>
  </r>
  <r>
    <n v="7881"/>
    <n v="81"/>
    <x v="155"/>
    <d v="2017-03-16T00:00:00"/>
    <n v="289"/>
    <b v="1"/>
    <s v="Approved"/>
    <s v="Norco Bicycles"/>
    <s v="Standard"/>
    <s v="medium"/>
    <s v="small"/>
    <n v="586.45000000000005"/>
    <n v="521.94000000000005"/>
    <d v="2015-08-10T00:00:00"/>
    <n v="64.509999999999991"/>
    <s v="F"/>
    <n v="65"/>
    <d v="1961-01-21T00:00:00"/>
    <n v="59.489975501014712"/>
    <s v="Chief Design Engineer"/>
    <s v="n/a"/>
    <s v="Affluent Customer"/>
    <s v="N"/>
    <s v="Yes"/>
    <n v="5"/>
    <m/>
  </r>
  <r>
    <n v="8234"/>
    <n v="92"/>
    <x v="1"/>
    <d v="2017-03-16T00:00:00"/>
    <n v="289"/>
    <b v="0"/>
    <s v="Approved"/>
    <s v="WeareA2B"/>
    <s v="Standard"/>
    <s v="medium"/>
    <s v="small"/>
    <n v="1415.01"/>
    <n v="1259.3599999999999"/>
    <d v="2003-01-05T00:00:00"/>
    <n v="155.65000000000009"/>
    <s v="F"/>
    <n v="50"/>
    <d v="1990-02-19T00:00:00"/>
    <n v="30.39134536402841"/>
    <s v="Staff Accountant I"/>
    <s v="Manufacturing"/>
    <s v="Mass Customer"/>
    <s v="N"/>
    <s v="No"/>
    <n v="3"/>
    <m/>
  </r>
  <r>
    <n v="8680"/>
    <n v="16"/>
    <x v="1981"/>
    <d v="2017-03-16T00:00:00"/>
    <n v="289"/>
    <b v="0"/>
    <s v="Approved"/>
    <s v="Norco Bicycles"/>
    <s v="Standard"/>
    <s v="high"/>
    <s v="small"/>
    <n v="1661.92"/>
    <n v="1479.11"/>
    <d v="1992-10-11T00:00:00"/>
    <n v="182.81000000000017"/>
    <s v="F"/>
    <n v="22"/>
    <d v="1998-05-02T00:00:00"/>
    <n v="22.188605638001015"/>
    <s v="Human Resources Manager"/>
    <s v="IT"/>
    <s v="Affluent Customer"/>
    <s v="N"/>
    <s v="No"/>
    <n v="3"/>
    <m/>
  </r>
  <r>
    <n v="8711"/>
    <n v="76"/>
    <x v="2850"/>
    <d v="2017-03-16T00:00:00"/>
    <n v="289"/>
    <b v="0"/>
    <s v="Approved"/>
    <s v="WeareA2B"/>
    <s v="Standard"/>
    <s v="low"/>
    <s v="medium"/>
    <n v="642.30999999999995"/>
    <n v="513.85"/>
    <d v="2004-07-25T00:00:00"/>
    <n v="128.45999999999992"/>
    <s v="M"/>
    <n v="30"/>
    <d v="1959-10-02T00:00:00"/>
    <n v="60.796824816083202"/>
    <s v="Civil Engineer"/>
    <s v="Manufacturing"/>
    <s v="Mass Customer"/>
    <s v="N"/>
    <s v="Yes"/>
    <n v="16"/>
    <m/>
  </r>
  <r>
    <n v="8722"/>
    <n v="45"/>
    <x v="2641"/>
    <d v="2017-03-16T00:00:00"/>
    <n v="289"/>
    <b v="1"/>
    <s v="Approved"/>
    <s v="Solex"/>
    <s v="Standard"/>
    <s v="medium"/>
    <s v="medium"/>
    <n v="441.49"/>
    <n v="84.99"/>
    <d v="2001-11-25T00:00:00"/>
    <n v="356.5"/>
    <s v="M"/>
    <n v="35"/>
    <d v="1970-07-08T00:00:00"/>
    <n v="50.024222076357177"/>
    <s v="Actuary"/>
    <s v="Financial Services"/>
    <s v="Mass Customer"/>
    <s v="N"/>
    <s v="Yes"/>
    <n v="11"/>
    <m/>
  </r>
  <r>
    <n v="9352"/>
    <n v="69"/>
    <x v="22"/>
    <d v="2017-03-16T00:00:00"/>
    <n v="289"/>
    <b v="1"/>
    <s v="Approved"/>
    <s v="Giant Bicycles"/>
    <s v="Road"/>
    <s v="medium"/>
    <s v="medium"/>
    <n v="792.9"/>
    <n v="594.67999999999995"/>
    <d v="1992-10-02T00:00:00"/>
    <n v="198.22000000000003"/>
    <s v="M"/>
    <n v="51"/>
    <d v="1982-08-23T00:00:00"/>
    <n v="37.88997550101471"/>
    <s v="Desktop Support Technician"/>
    <s v="Manufacturing"/>
    <s v="Mass Customer"/>
    <s v="N"/>
    <s v="No"/>
    <n v="7"/>
    <m/>
  </r>
  <r>
    <n v="9371"/>
    <n v="0"/>
    <x v="1552"/>
    <d v="2017-03-16T00:00:00"/>
    <n v="289"/>
    <b v="1"/>
    <s v="Approved"/>
    <s v="Giant Bicycles"/>
    <s v="Standard"/>
    <s v="medium"/>
    <s v="large"/>
    <n v="569.55999999999995"/>
    <n v="528.42999999999995"/>
    <d v="2003-09-10T00:00:00"/>
    <n v="41.129999999999995"/>
    <s v="F"/>
    <n v="86"/>
    <d v="1980-07-07T00:00:00"/>
    <n v="40.018742624302384"/>
    <s v="Technical Writer"/>
    <s v="Financial Services"/>
    <s v="High Net Worth"/>
    <s v="N"/>
    <s v="No"/>
    <n v="12"/>
    <m/>
  </r>
  <r>
    <n v="9599"/>
    <n v="0"/>
    <x v="1206"/>
    <d v="2017-03-16T00:00:00"/>
    <n v="289"/>
    <b v="0"/>
    <s v="Approved"/>
    <s v="OHM Cycles"/>
    <s v="Standard"/>
    <s v="high"/>
    <s v="medium"/>
    <n v="227.88"/>
    <n v="136.72999999999999"/>
    <d v="2014-03-03T00:00:00"/>
    <n v="91.15"/>
    <s v="M"/>
    <n v="18"/>
    <d v="1974-03-07T00:00:00"/>
    <n v="46.358468651699646"/>
    <s v="Account Coordinator"/>
    <s v="Property"/>
    <s v="High Net Worth"/>
    <s v="N"/>
    <s v="Yes"/>
    <n v="11"/>
    <m/>
  </r>
  <r>
    <n v="10090"/>
    <n v="35"/>
    <x v="365"/>
    <d v="2017-03-16T00:00:00"/>
    <n v="289"/>
    <b v="1"/>
    <s v="Approved"/>
    <s v="Trek Bicycles"/>
    <s v="Standard"/>
    <s v="low"/>
    <s v="medium"/>
    <n v="1057.51"/>
    <n v="154.4"/>
    <d v="2010-06-07T00:00:00"/>
    <n v="903.11"/>
    <s v="M"/>
    <n v="85"/>
    <d v="1968-04-22T00:00:00"/>
    <n v="52.235180980466765"/>
    <s v="Electrical Engineer"/>
    <s v="Manufacturing"/>
    <s v="Mass Customer"/>
    <s v="N"/>
    <s v="Yes"/>
    <n v="9"/>
    <m/>
  </r>
  <r>
    <n v="10492"/>
    <n v="3"/>
    <x v="2388"/>
    <d v="2017-03-16T00:00:00"/>
    <n v="289"/>
    <b v="1"/>
    <s v="Approved"/>
    <s v="Trek Bicycles"/>
    <s v="Standard"/>
    <s v="medium"/>
    <s v="large"/>
    <n v="2091.4699999999998"/>
    <n v="388.92"/>
    <d v="2012-09-15T00:00:00"/>
    <n v="1702.5499999999997"/>
    <s v="M"/>
    <n v="25"/>
    <d v="1987-06-16T00:00:00"/>
    <n v="33.073537144850327"/>
    <s v="Associate Professor"/>
    <s v="Manufacturing"/>
    <s v="Mass Customer"/>
    <s v="N"/>
    <s v="No"/>
    <n v="21"/>
    <m/>
  </r>
  <r>
    <n v="10899"/>
    <n v="28"/>
    <x v="785"/>
    <d v="2017-03-16T00:00:00"/>
    <n v="289"/>
    <b v="1"/>
    <s v="Approved"/>
    <s v="Norco Bicycles"/>
    <s v="Standard"/>
    <s v="medium"/>
    <s v="small"/>
    <n v="1216.1400000000001"/>
    <n v="1082.3599999999999"/>
    <d v="1991-08-05T00:00:00"/>
    <n v="133.7800000000002"/>
    <s v="M"/>
    <n v="94"/>
    <d v="1964-03-12T00:00:00"/>
    <n v="56.350249473617453"/>
    <s v="Statistician II"/>
    <s v="Property"/>
    <s v="Affluent Customer"/>
    <s v="N"/>
    <s v="No"/>
    <n v="15"/>
    <m/>
  </r>
  <r>
    <n v="10979"/>
    <n v="45"/>
    <x v="260"/>
    <d v="2017-03-16T00:00:00"/>
    <n v="289"/>
    <b v="0"/>
    <s v="Approved"/>
    <s v="Solex"/>
    <s v="Standard"/>
    <s v="medium"/>
    <s v="medium"/>
    <n v="441.49"/>
    <n v="84.99"/>
    <d v="1993-04-12T00:00:00"/>
    <n v="356.5"/>
    <s v="F"/>
    <n v="89"/>
    <d v="1968-10-07T00:00:00"/>
    <n v="51.77490700786403"/>
    <s v="Social Worker"/>
    <s v="Health"/>
    <s v="Mass Customer"/>
    <s v="N"/>
    <s v="No"/>
    <n v="13"/>
    <m/>
  </r>
  <r>
    <n v="11059"/>
    <n v="58"/>
    <x v="2298"/>
    <d v="2017-03-16T00:00:00"/>
    <n v="289"/>
    <b v="0"/>
    <s v="Approved"/>
    <s v="OHM Cycles"/>
    <s v="Standard"/>
    <s v="medium"/>
    <s v="medium"/>
    <n v="912.52"/>
    <n v="141.4"/>
    <d v="2015-10-18T00:00:00"/>
    <n v="771.12"/>
    <s v="M"/>
    <n v="48"/>
    <d v="1977-11-18T00:00:00"/>
    <n v="42.65435906265855"/>
    <s v="Quality Engineer"/>
    <s v="Telecommunications"/>
    <s v="Mass Customer"/>
    <s v="N"/>
    <s v="No"/>
    <n v="11"/>
    <m/>
  </r>
  <r>
    <n v="11830"/>
    <n v="81"/>
    <x v="3269"/>
    <d v="2017-03-16T00:00:00"/>
    <n v="289"/>
    <b v="0"/>
    <s v="Approved"/>
    <s v="Norco Bicycles"/>
    <s v="Standard"/>
    <s v="medium"/>
    <s v="small"/>
    <n v="586.45000000000005"/>
    <n v="521.94000000000005"/>
    <d v="1991-07-10T00:00:00"/>
    <n v="64.509999999999991"/>
    <s v="M"/>
    <n v="58"/>
    <d v="1977-11-13T00:00:00"/>
    <n v="42.668057692795536"/>
    <s v="Social Worker"/>
    <s v="Health"/>
    <s v="Mass Customer"/>
    <s v="N"/>
    <s v="No"/>
    <n v="15"/>
    <m/>
  </r>
  <r>
    <n v="12432"/>
    <n v="0"/>
    <x v="614"/>
    <d v="2017-03-16T00:00:00"/>
    <n v="289"/>
    <b v="1"/>
    <s v="Approved"/>
    <s v="Trek Bicycles"/>
    <s v="Road"/>
    <s v="medium"/>
    <s v="medium"/>
    <n v="290.62"/>
    <n v="215.14"/>
    <d v="2004-12-18T00:00:00"/>
    <n v="75.480000000000018"/>
    <s v="F"/>
    <n v="68"/>
    <d v="1966-04-27T00:00:00"/>
    <n v="54.224222076357179"/>
    <s v="Dental Hygienist"/>
    <s v="Health"/>
    <s v="High Net Worth"/>
    <s v="N"/>
    <s v="No"/>
    <n v="15"/>
    <m/>
  </r>
  <r>
    <n v="12459"/>
    <n v="69"/>
    <x v="892"/>
    <d v="2017-03-16T00:00:00"/>
    <n v="289"/>
    <b v="0"/>
    <s v="Approved"/>
    <s v="Giant Bicycles"/>
    <s v="Road"/>
    <s v="medium"/>
    <s v="medium"/>
    <n v="792.9"/>
    <n v="594.67999999999995"/>
    <d v="2006-05-22T00:00:00"/>
    <n v="198.22000000000003"/>
    <s v="M"/>
    <n v="71"/>
    <d v="1957-01-04T00:00:00"/>
    <n v="63.539290569507862"/>
    <n v="0"/>
    <s v="Retail"/>
    <s v="Mass Customer"/>
    <s v="N"/>
    <s v="Yes"/>
    <n v="9"/>
    <m/>
  </r>
  <r>
    <n v="13815"/>
    <n v="89"/>
    <x v="3103"/>
    <d v="2017-03-16T00:00:00"/>
    <n v="289"/>
    <b v="1"/>
    <s v="Approved"/>
    <s v="WeareA2B"/>
    <s v="Touring"/>
    <s v="medium"/>
    <s v="large"/>
    <n v="1362.99"/>
    <n v="57.74"/>
    <d v="1993-04-20T00:00:00"/>
    <n v="1305.25"/>
    <s v="F"/>
    <n v="30"/>
    <d v="1991-02-27T00:00:00"/>
    <n v="29.369427555809231"/>
    <s v="Physical Therapy Assistant"/>
    <s v="Financial Services"/>
    <s v="Mass Customer"/>
    <s v="N"/>
    <s v="No"/>
    <n v="8"/>
    <m/>
  </r>
  <r>
    <n v="14446"/>
    <n v="58"/>
    <x v="1843"/>
    <d v="2017-03-16T00:00:00"/>
    <n v="289"/>
    <b v="1"/>
    <s v="Approved"/>
    <s v="OHM Cycles"/>
    <s v="Standard"/>
    <s v="medium"/>
    <s v="medium"/>
    <n v="912.52"/>
    <n v="141.4"/>
    <d v="2015-10-18T00:00:00"/>
    <n v="771.12"/>
    <s v="M"/>
    <n v="94"/>
    <d v="1987-05-09T00:00:00"/>
    <n v="33.177646733891422"/>
    <s v="Quality Engineer"/>
    <s v="Entertainment"/>
    <s v="Mass Customer"/>
    <s v="N"/>
    <s v="No"/>
    <n v="20"/>
    <m/>
  </r>
  <r>
    <n v="14925"/>
    <n v="70"/>
    <x v="342"/>
    <d v="2017-03-16T00:00:00"/>
    <n v="289"/>
    <b v="1"/>
    <s v="Approved"/>
    <s v="Trek Bicycles"/>
    <s v="Standard"/>
    <s v="high"/>
    <s v="medium"/>
    <n v="495.72"/>
    <n v="297.43"/>
    <d v="2015-04-11T00:00:00"/>
    <n v="198.29000000000002"/>
    <s v="U"/>
    <n v="71"/>
    <d v="1899-12-30T00:00:00"/>
    <n v="0"/>
    <s v="Environmental Tech"/>
    <s v="IT"/>
    <s v="Mass Customer"/>
    <s v="N"/>
    <s v="No"/>
    <n v="0"/>
    <m/>
  </r>
  <r>
    <n v="15139"/>
    <n v="96"/>
    <x v="1248"/>
    <d v="2017-03-16T00:00:00"/>
    <n v="289"/>
    <b v="0"/>
    <s v="Approved"/>
    <s v="WeareA2B"/>
    <s v="Road"/>
    <s v="low"/>
    <s v="small"/>
    <n v="1172.78"/>
    <n v="1043.77"/>
    <d v="2002-10-10T00:00:00"/>
    <n v="129.01"/>
    <s v="F"/>
    <n v="67"/>
    <d v="1958-04-16T00:00:00"/>
    <n v="62.259838514713344"/>
    <s v="Chief Design Engineer"/>
    <s v="Manufacturing"/>
    <s v="Affluent Customer"/>
    <s v="N"/>
    <s v="No"/>
    <n v="12"/>
    <m/>
  </r>
  <r>
    <n v="15612"/>
    <n v="4"/>
    <x v="133"/>
    <d v="2017-03-16T00:00:00"/>
    <n v="289"/>
    <b v="0"/>
    <s v="Approved"/>
    <s v="Giant Bicycles"/>
    <s v="Standard"/>
    <s v="high"/>
    <s v="medium"/>
    <n v="1129.1300000000001"/>
    <n v="677.48"/>
    <d v="2005-08-09T00:00:00"/>
    <n v="451.65000000000009"/>
    <s v="M"/>
    <n v="80"/>
    <d v="1997-01-03T00:00:00"/>
    <n v="23.514633035261287"/>
    <s v="Web Designer III"/>
    <s v="Manufacturing"/>
    <s v="Mass Customer"/>
    <s v="N"/>
    <s v="No"/>
    <n v="1"/>
    <m/>
  </r>
  <r>
    <n v="15952"/>
    <n v="59"/>
    <x v="738"/>
    <d v="2017-03-16T00:00:00"/>
    <n v="289"/>
    <b v="0"/>
    <s v="Approved"/>
    <s v="Solex"/>
    <s v="Standard"/>
    <s v="medium"/>
    <s v="large"/>
    <n v="1061.56"/>
    <n v="733.58"/>
    <d v="1993-07-20T00:00:00"/>
    <n v="327.9799999999999"/>
    <s v="M"/>
    <n v="53"/>
    <d v="1981-08-20T00:00:00"/>
    <n v="38.898194679096903"/>
    <s v="Accountant III"/>
    <s v="Financial Services"/>
    <s v="Affluent Customer"/>
    <s v="N"/>
    <s v="No"/>
    <n v="13"/>
    <m/>
  </r>
  <r>
    <n v="16388"/>
    <n v="51"/>
    <x v="1417"/>
    <d v="2017-03-16T00:00:00"/>
    <n v="289"/>
    <b v="1"/>
    <s v="Approved"/>
    <s v="OHM Cycles"/>
    <s v="Standard"/>
    <s v="high"/>
    <s v="medium"/>
    <n v="2005.66"/>
    <n v="1203.4000000000001"/>
    <d v="2012-06-04T00:00:00"/>
    <n v="802.26"/>
    <s v="M"/>
    <n v="13"/>
    <d v="1995-02-02T00:00:00"/>
    <n v="25.435180980466765"/>
    <s v="Recruiting Manager"/>
    <s v="Financial Services"/>
    <s v="Affluent Customer"/>
    <s v="N"/>
    <s v="Yes"/>
    <n v="1"/>
    <m/>
  </r>
  <r>
    <n v="16415"/>
    <n v="56"/>
    <x v="2869"/>
    <d v="2017-03-16T00:00:00"/>
    <n v="289"/>
    <b v="0"/>
    <s v="Approved"/>
    <s v="OHM Cycles"/>
    <s v="Standard"/>
    <s v="medium"/>
    <s v="medium"/>
    <n v="183.86"/>
    <n v="137.9"/>
    <d v="2015-06-17T00:00:00"/>
    <n v="45.960000000000008"/>
    <s v="M"/>
    <n v="20"/>
    <d v="1984-10-03T00:00:00"/>
    <n v="35.77490700786403"/>
    <s v="Office Assistant II"/>
    <s v="n/a"/>
    <s v="Affluent Customer"/>
    <s v="N"/>
    <s v="Yes"/>
    <n v="10"/>
    <m/>
  </r>
  <r>
    <n v="16595"/>
    <n v="68"/>
    <x v="795"/>
    <d v="2017-03-16T00:00:00"/>
    <n v="289"/>
    <b v="0"/>
    <s v="Approved"/>
    <s v="OHM Cycles"/>
    <s v="Standard"/>
    <s v="medium"/>
    <s v="medium"/>
    <n v="1636.9"/>
    <n v="44.71"/>
    <d v="2010-08-20T00:00:00"/>
    <n v="1592.19"/>
    <s v="F"/>
    <n v="34"/>
    <d v="1992-11-27T00:00:00"/>
    <n v="27.618742624302381"/>
    <n v="0"/>
    <s v="Manufacturing"/>
    <s v="Mass Customer"/>
    <s v="N"/>
    <s v="No"/>
    <n v="9"/>
    <m/>
  </r>
  <r>
    <n v="16705"/>
    <n v="35"/>
    <x v="1336"/>
    <d v="2017-03-16T00:00:00"/>
    <n v="289"/>
    <b v="0"/>
    <s v="Approved"/>
    <s v="Trek Bicycles"/>
    <s v="Standard"/>
    <s v="low"/>
    <s v="medium"/>
    <n v="1057.51"/>
    <n v="154.4"/>
    <d v="1994-07-12T00:00:00"/>
    <n v="903.11"/>
    <s v="M"/>
    <n v="45"/>
    <d v="1977-06-05T00:00:00"/>
    <n v="43.109153583206492"/>
    <s v="Environmental Specialist"/>
    <s v="Manufacturing"/>
    <s v="Affluent Customer"/>
    <s v="N"/>
    <s v="No"/>
    <n v="7"/>
    <m/>
  </r>
  <r>
    <n v="17897"/>
    <n v="71"/>
    <x v="263"/>
    <d v="2017-03-16T00:00:00"/>
    <n v="289"/>
    <b v="1"/>
    <s v="Approved"/>
    <s v="Solex"/>
    <s v="Standard"/>
    <s v="high"/>
    <s v="large"/>
    <n v="1842.92"/>
    <n v="1105.75"/>
    <d v="2016-12-06T00:00:00"/>
    <n v="737.17000000000007"/>
    <s v="F"/>
    <n v="53"/>
    <d v="1962-03-17T00:00:00"/>
    <n v="58.33929056950786"/>
    <s v="Mechanical Systems Engineer"/>
    <s v="Property"/>
    <s v="Mass Customer"/>
    <s v="N"/>
    <s v="Yes"/>
    <n v="19"/>
    <m/>
  </r>
  <r>
    <n v="18354"/>
    <n v="37"/>
    <x v="3200"/>
    <d v="2017-03-16T00:00:00"/>
    <n v="289"/>
    <b v="0"/>
    <s v="Approved"/>
    <s v="OHM Cycles"/>
    <s v="Standard"/>
    <s v="low"/>
    <s v="medium"/>
    <n v="1793.43"/>
    <n v="248.82"/>
    <d v="2005-10-22T00:00:00"/>
    <n v="1544.6100000000001"/>
    <s v="M"/>
    <n v="93"/>
    <d v="1966-09-22T00:00:00"/>
    <n v="53.818742624302381"/>
    <s v="Marketing Manager"/>
    <s v="Manufacturing"/>
    <s v="Affluent Customer"/>
    <s v="N"/>
    <s v="Yes"/>
    <n v="8"/>
    <m/>
  </r>
  <r>
    <n v="18818"/>
    <n v="6"/>
    <x v="2391"/>
    <d v="2017-03-16T00:00:00"/>
    <n v="289"/>
    <b v="1"/>
    <s v="Approved"/>
    <s v="OHM Cycles"/>
    <s v="Standard"/>
    <s v="high"/>
    <s v="medium"/>
    <n v="227.88"/>
    <n v="136.72999999999999"/>
    <d v="1991-11-07T00:00:00"/>
    <n v="91.15"/>
    <s v="M"/>
    <n v="14"/>
    <d v="1978-08-24T00:00:00"/>
    <n v="41.88997550101471"/>
    <s v="Sales Representative"/>
    <s v="Retail"/>
    <s v="Affluent Customer"/>
    <s v="N"/>
    <s v="Yes"/>
    <n v="7"/>
    <m/>
  </r>
  <r>
    <n v="19093"/>
    <n v="57"/>
    <x v="363"/>
    <d v="2017-03-16T00:00:00"/>
    <n v="289"/>
    <b v="1"/>
    <s v="Approved"/>
    <s v="WeareA2B"/>
    <s v="Touring"/>
    <s v="medium"/>
    <s v="large"/>
    <n v="1890.39"/>
    <n v="260.14"/>
    <d v="1991-01-21T00:00:00"/>
    <n v="1630.25"/>
    <s v="F"/>
    <n v="47"/>
    <d v="1974-07-29T00:00:00"/>
    <n v="45.96394810375444"/>
    <s v="Computer Systems Analyst I"/>
    <s v="Financial Services"/>
    <s v="Mass Customer"/>
    <s v="N"/>
    <s v="No"/>
    <n v="15"/>
    <m/>
  </r>
  <r>
    <n v="19103"/>
    <n v="59"/>
    <x v="267"/>
    <d v="2017-03-16T00:00:00"/>
    <n v="289"/>
    <b v="0"/>
    <s v="Approved"/>
    <s v="WeareA2B"/>
    <s v="Standard"/>
    <s v="medium"/>
    <s v="small"/>
    <n v="1415.01"/>
    <n v="1259.3599999999999"/>
    <d v="2003-01-05T00:00:00"/>
    <n v="155.65000000000009"/>
    <s v="M"/>
    <n v="48"/>
    <d v="1981-08-20T00:00:00"/>
    <n v="38.898194679096903"/>
    <s v="Teacher"/>
    <s v="Property"/>
    <s v="High Net Worth"/>
    <s v="N"/>
    <s v="Yes"/>
    <n v="8"/>
    <m/>
  </r>
  <r>
    <n v="19770"/>
    <n v="10"/>
    <x v="2617"/>
    <d v="2017-03-16T00:00:00"/>
    <n v="289"/>
    <b v="0"/>
    <s v="Approved"/>
    <s v="WeareA2B"/>
    <s v="Touring"/>
    <s v="medium"/>
    <s v="medium"/>
    <n v="1466.68"/>
    <n v="363.25"/>
    <d v="2014-03-03T00:00:00"/>
    <n v="1103.43"/>
    <s v="M"/>
    <n v="82"/>
    <d v="1997-04-19T00:00:00"/>
    <n v="23.224222076357176"/>
    <s v="Human Resources Assistant I"/>
    <s v="n/a"/>
    <s v="Mass Customer"/>
    <s v="N"/>
    <s v="No"/>
    <n v="5"/>
    <m/>
  </r>
  <r>
    <n v="19825"/>
    <n v="13"/>
    <x v="2076"/>
    <d v="2017-03-16T00:00:00"/>
    <n v="289"/>
    <b v="0"/>
    <s v="Approved"/>
    <s v="Solex"/>
    <s v="Standard"/>
    <s v="medium"/>
    <s v="medium"/>
    <n v="1163.8900000000001"/>
    <n v="589.27"/>
    <d v="2012-05-18T00:00:00"/>
    <n v="574.62000000000012"/>
    <s v="F"/>
    <n v="96"/>
    <d v="1999-08-23T00:00:00"/>
    <n v="20.879016596905121"/>
    <s v="General Manager"/>
    <s v="n/a"/>
    <s v="Mass Customer"/>
    <s v="N"/>
    <s v="Yes"/>
    <n v="2"/>
    <m/>
  </r>
  <r>
    <n v="30"/>
    <n v="91"/>
    <x v="2893"/>
    <d v="2017-03-15T00:00:00"/>
    <n v="290"/>
    <b v="0"/>
    <s v="Approved"/>
    <s v="WeareA2B"/>
    <s v="Standard"/>
    <s v="low"/>
    <s v="medium"/>
    <n v="642.30999999999995"/>
    <n v="513.85"/>
    <d v="2014-10-10T00:00:00"/>
    <n v="128.45999999999992"/>
    <s v="F"/>
    <n v="58"/>
    <d v="1978-03-02T00:00:00"/>
    <n v="42.369427555809231"/>
    <s v="Statistician IV"/>
    <s v="Retail"/>
    <s v="High Net Worth"/>
    <s v="N"/>
    <s v="No"/>
    <n v="16"/>
    <m/>
  </r>
  <r>
    <n v="481"/>
    <n v="16"/>
    <x v="3172"/>
    <d v="2017-03-15T00:00:00"/>
    <n v="290"/>
    <b v="1"/>
    <s v="Approved"/>
    <s v="Norco Bicycles"/>
    <s v="Standard"/>
    <s v="high"/>
    <s v="small"/>
    <n v="1661.92"/>
    <n v="1479.11"/>
    <d v="1994-09-09T00:00:00"/>
    <n v="182.81000000000017"/>
    <s v="F"/>
    <n v="59"/>
    <d v="1999-03-27T00:00:00"/>
    <n v="21.287235774987316"/>
    <s v="Software Engineer IV"/>
    <s v="Health"/>
    <s v="Mass Customer"/>
    <s v="N"/>
    <s v="Yes"/>
    <n v="2"/>
    <m/>
  </r>
  <r>
    <n v="1099"/>
    <n v="85"/>
    <x v="1788"/>
    <d v="2017-03-15T00:00:00"/>
    <n v="290"/>
    <b v="0"/>
    <s v="Approved"/>
    <s v="WeareA2B"/>
    <s v="Standard"/>
    <s v="medium"/>
    <s v="medium"/>
    <n v="752.64"/>
    <n v="205.36"/>
    <d v="1999-07-26T00:00:00"/>
    <n v="547.28"/>
    <s v="F"/>
    <n v="97"/>
    <d v="1979-06-01T00:00:00"/>
    <n v="41.120112487316078"/>
    <s v="Database Administrator II"/>
    <s v="Retail"/>
    <s v="Mass Customer"/>
    <s v="N"/>
    <s v="Yes"/>
    <n v="3"/>
    <m/>
  </r>
  <r>
    <n v="1548"/>
    <n v="75"/>
    <x v="1724"/>
    <d v="2017-03-15T00:00:00"/>
    <n v="290"/>
    <b v="1"/>
    <s v="Approved"/>
    <s v="Giant Bicycles"/>
    <s v="Touring"/>
    <s v="medium"/>
    <s v="large"/>
    <n v="1873.97"/>
    <n v="863.95"/>
    <d v="2006-05-22T00:00:00"/>
    <n v="1010.02"/>
    <s v="F"/>
    <n v="21"/>
    <d v="1987-03-17T00:00:00"/>
    <n v="33.322852213343481"/>
    <s v="Sales Representative"/>
    <s v="Retail"/>
    <s v="Affluent Customer"/>
    <s v="N"/>
    <s v="No"/>
    <n v="8"/>
    <m/>
  </r>
  <r>
    <n v="1624"/>
    <n v="53"/>
    <x v="2922"/>
    <d v="2017-03-15T00:00:00"/>
    <n v="290"/>
    <b v="1"/>
    <s v="Approved"/>
    <s v="OHM Cycles"/>
    <s v="Standard"/>
    <s v="medium"/>
    <s v="medium"/>
    <n v="795.34"/>
    <n v="101.58"/>
    <d v="1997-02-09T00:00:00"/>
    <n v="693.76"/>
    <s v="F"/>
    <n v="9"/>
    <d v="1994-08-10T00:00:00"/>
    <n v="25.917372761288686"/>
    <n v="0"/>
    <s v="n/a"/>
    <s v="Mass Customer"/>
    <s v="N"/>
    <s v="No"/>
    <n v="7"/>
    <m/>
  </r>
  <r>
    <n v="2296"/>
    <n v="32"/>
    <x v="2945"/>
    <d v="2017-03-15T00:00:00"/>
    <n v="290"/>
    <b v="0"/>
    <s v="Approved"/>
    <s v="Giant Bicycles"/>
    <s v="Standard"/>
    <s v="medium"/>
    <s v="medium"/>
    <n v="642.70000000000005"/>
    <n v="211.37"/>
    <d v="2002-03-22T00:00:00"/>
    <n v="431.33000000000004"/>
    <s v="F"/>
    <n v="76"/>
    <d v="1968-12-22T00:00:00"/>
    <n v="51.566687829781834"/>
    <s v="Senior Editor"/>
    <s v="n/a"/>
    <s v="Mass Customer"/>
    <s v="N"/>
    <s v="No"/>
    <n v="15"/>
    <m/>
  </r>
  <r>
    <n v="3038"/>
    <n v="45"/>
    <x v="619"/>
    <d v="2017-03-15T00:00:00"/>
    <n v="290"/>
    <b v="0"/>
    <s v="Approved"/>
    <s v="Solex"/>
    <s v="Standard"/>
    <s v="medium"/>
    <s v="medium"/>
    <n v="441.49"/>
    <n v="84.99"/>
    <d v="1993-04-12T00:00:00"/>
    <n v="356.5"/>
    <s v="F"/>
    <n v="72"/>
    <d v="1961-04-22T00:00:00"/>
    <n v="59.240660432521558"/>
    <s v="Nurse Practicioner"/>
    <s v="Health"/>
    <s v="Mass Customer"/>
    <s v="N"/>
    <s v="No"/>
    <n v="14"/>
    <m/>
  </r>
  <r>
    <n v="3158"/>
    <n v="89"/>
    <x v="2188"/>
    <d v="2017-03-15T00:00:00"/>
    <n v="290"/>
    <b v="0"/>
    <s v="Approved"/>
    <s v="Giant Bicycles"/>
    <s v="Standard"/>
    <s v="medium"/>
    <s v="large"/>
    <n v="1812.75"/>
    <n v="582.48"/>
    <d v="2010-06-07T00:00:00"/>
    <n v="1230.27"/>
    <s v="F"/>
    <n v="5"/>
    <d v="1987-02-22T00:00:00"/>
    <n v="33.385865911973617"/>
    <s v="Nuclear Power Engineer"/>
    <s v="Manufacturing"/>
    <s v="High Net Worth"/>
    <s v="N"/>
    <s v="Yes"/>
    <n v="12"/>
    <m/>
  </r>
  <r>
    <n v="3161"/>
    <n v="9"/>
    <x v="59"/>
    <d v="2017-03-15T00:00:00"/>
    <n v="290"/>
    <b v="1"/>
    <s v="Approved"/>
    <s v="OHM Cycles"/>
    <s v="Road"/>
    <s v="medium"/>
    <s v="medium"/>
    <n v="742.54"/>
    <n v="667.4"/>
    <d v="1991-11-07T00:00:00"/>
    <n v="75.139999999999986"/>
    <s v="F"/>
    <n v="87"/>
    <d v="1980-08-31T00:00:00"/>
    <n v="39.868057692795531"/>
    <s v="Web Developer IV"/>
    <s v="Retail"/>
    <s v="Affluent Customer"/>
    <s v="N"/>
    <s v="No"/>
    <n v="12"/>
    <m/>
  </r>
  <r>
    <n v="4342"/>
    <n v="37"/>
    <x v="46"/>
    <d v="2017-03-15T00:00:00"/>
    <n v="290"/>
    <b v="1"/>
    <s v="Approved"/>
    <s v="OHM Cycles"/>
    <s v="Standard"/>
    <s v="low"/>
    <s v="medium"/>
    <n v="1793.43"/>
    <n v="248.82"/>
    <d v="1998-12-17T00:00:00"/>
    <n v="1544.6100000000001"/>
    <s v="F"/>
    <n v="30"/>
    <d v="1973-10-23T00:00:00"/>
    <n v="46.728331665398272"/>
    <s v="Analog Circuit Design manager"/>
    <s v="Health"/>
    <s v="Affluent Customer"/>
    <s v="N"/>
    <s v="No"/>
    <n v="11"/>
    <m/>
  </r>
  <r>
    <n v="15902"/>
    <n v="0"/>
    <x v="1062"/>
    <d v="2017-02-05T00:00:00"/>
    <m/>
    <m/>
    <s v="Approved"/>
    <s v="Trek Bicycles"/>
    <s v="Road"/>
    <s v="medium"/>
    <s v="medium"/>
    <n v="533.51"/>
    <n v="400.13"/>
    <n v="37220"/>
    <m/>
    <m/>
    <m/>
    <m/>
    <m/>
    <m/>
    <m/>
    <m/>
    <m/>
    <m/>
    <m/>
    <m/>
  </r>
  <r>
    <n v="4361"/>
    <n v="11"/>
    <x v="389"/>
    <d v="2017-03-15T00:00:00"/>
    <n v="290"/>
    <b v="0"/>
    <s v="Approved"/>
    <s v="Giant Bicycles"/>
    <s v="Standard"/>
    <s v="high"/>
    <s v="medium"/>
    <n v="1274.93"/>
    <n v="764.96"/>
    <d v="2007-08-04T00:00:00"/>
    <n v="509.97"/>
    <s v="M"/>
    <n v="7"/>
    <d v="1957-02-04T00:00:00"/>
    <n v="63.454359062658547"/>
    <s v="Physical Therapy Assistant"/>
    <s v="Property"/>
    <s v="Affluent Customer"/>
    <s v="N"/>
    <s v="Yes"/>
    <n v="19"/>
    <m/>
  </r>
  <r>
    <n v="5993"/>
    <n v="55"/>
    <x v="247"/>
    <d v="2017-03-15T00:00:00"/>
    <n v="290"/>
    <b v="1"/>
    <s v="Approved"/>
    <s v="Trek Bicycles"/>
    <s v="Road"/>
    <s v="medium"/>
    <s v="large"/>
    <n v="1894.19"/>
    <n v="598.76"/>
    <d v="2003-07-21T00:00:00"/>
    <n v="1295.43"/>
    <s v="F"/>
    <n v="54"/>
    <d v="1994-05-18T00:00:00"/>
    <n v="26.147509747590053"/>
    <s v="Accounting Assistant I"/>
    <s v="Retail"/>
    <s v="Affluent Customer"/>
    <s v="N"/>
    <s v="No"/>
    <n v="8"/>
    <m/>
  </r>
  <r>
    <n v="6235"/>
    <n v="26"/>
    <x v="3394"/>
    <d v="2017-03-15T00:00:00"/>
    <n v="290"/>
    <b v="0"/>
    <s v="Approved"/>
    <s v="WeareA2B"/>
    <s v="Standard"/>
    <s v="medium"/>
    <s v="medium"/>
    <n v="1992.93"/>
    <n v="762.63"/>
    <d v="1993-05-26T00:00:00"/>
    <n v="1230.3000000000002"/>
    <s v="F"/>
    <n v="45"/>
    <d v="1988-04-02T00:00:00"/>
    <n v="32.276276870877723"/>
    <s v="Occupational Therapist"/>
    <s v="Health"/>
    <s v="Affluent Customer"/>
    <s v="N"/>
    <s v="No"/>
    <n v="19"/>
    <m/>
  </r>
  <r>
    <n v="6576"/>
    <n v="49"/>
    <x v="2317"/>
    <d v="2017-03-15T00:00:00"/>
    <n v="290"/>
    <b v="1"/>
    <s v="Approved"/>
    <s v="Trek Bicycles"/>
    <s v="Road"/>
    <s v="medium"/>
    <s v="medium"/>
    <n v="533.51"/>
    <n v="400.13"/>
    <d v="2012-06-04T00:00:00"/>
    <n v="133.38"/>
    <s v="M"/>
    <n v="30"/>
    <d v="1996-03-16T00:00:00"/>
    <n v="24.317372761288684"/>
    <s v="Food Chemist"/>
    <s v="Health"/>
    <s v="Affluent Customer"/>
    <s v="N"/>
    <s v="No"/>
    <n v="5"/>
    <m/>
  </r>
  <r>
    <n v="6607"/>
    <n v="8"/>
    <x v="58"/>
    <d v="2017-03-15T00:00:00"/>
    <n v="290"/>
    <b v="1"/>
    <s v="Approved"/>
    <s v="Solex"/>
    <s v="Road"/>
    <s v="medium"/>
    <s v="small"/>
    <n v="1703.52"/>
    <n v="1516.13"/>
    <d v="2011-04-16T00:00:00"/>
    <n v="187.38999999999987"/>
    <s v="M"/>
    <n v="65"/>
    <d v="1959-10-14T00:00:00"/>
    <n v="60.763948103754437"/>
    <s v="Product Engineer"/>
    <s v="Entertainment"/>
    <s v="Mass Customer"/>
    <s v="N"/>
    <s v="No"/>
    <n v="12"/>
    <m/>
  </r>
  <r>
    <n v="15908"/>
    <n v="59"/>
    <x v="1119"/>
    <d v="2017-04-13T00:00:00"/>
    <m/>
    <b v="0"/>
    <s v="Cancelled"/>
    <s v="WeareA2B"/>
    <s v="Standard"/>
    <s v="medium"/>
    <s v="small"/>
    <n v="1415.01"/>
    <n v="1259.3599999999999"/>
    <n v="37626"/>
    <m/>
    <m/>
    <m/>
    <m/>
    <m/>
    <m/>
    <m/>
    <m/>
    <m/>
    <m/>
    <m/>
    <m/>
  </r>
  <r>
    <n v="6645"/>
    <n v="40"/>
    <x v="3382"/>
    <d v="2017-03-15T00:00:00"/>
    <n v="290"/>
    <b v="1"/>
    <s v="Approved"/>
    <s v="Trek Bicycles"/>
    <s v="Road"/>
    <s v="medium"/>
    <s v="large"/>
    <n v="1894.19"/>
    <n v="598.76"/>
    <d v="2003-07-21T00:00:00"/>
    <n v="1295.43"/>
    <s v="M"/>
    <n v="35"/>
    <d v="1975-07-09T00:00:00"/>
    <n v="45.018742624302384"/>
    <s v="Business Systems Development Analyst"/>
    <s v="IT"/>
    <s v="High Net Worth"/>
    <s v="N"/>
    <s v="No"/>
    <n v="22"/>
    <m/>
  </r>
  <r>
    <n v="7578"/>
    <n v="81"/>
    <x v="1710"/>
    <d v="2017-03-15T00:00:00"/>
    <n v="290"/>
    <b v="0"/>
    <s v="Approved"/>
    <s v="Norco Bicycles"/>
    <s v="Standard"/>
    <s v="medium"/>
    <s v="small"/>
    <n v="586.45000000000005"/>
    <n v="521.94000000000005"/>
    <d v="2004-08-07T00:00:00"/>
    <n v="64.509999999999991"/>
    <s v="M"/>
    <n v="7"/>
    <d v="1975-07-17T00:00:00"/>
    <n v="44.996824816083205"/>
    <s v="Associate Professor"/>
    <s v="Manufacturing"/>
    <s v="Affluent Customer"/>
    <s v="N"/>
    <s v="Yes"/>
    <n v="5"/>
    <m/>
  </r>
  <r>
    <n v="7734"/>
    <n v="69"/>
    <x v="52"/>
    <d v="2017-03-15T00:00:00"/>
    <n v="290"/>
    <b v="1"/>
    <s v="Approved"/>
    <s v="Norco Bicycles"/>
    <s v="Road"/>
    <s v="medium"/>
    <s v="large"/>
    <n v="1240.31"/>
    <n v="795.1"/>
    <d v="1991-07-10T00:00:00"/>
    <n v="445.20999999999992"/>
    <s v="F"/>
    <n v="74"/>
    <d v="2000-01-25T00:00:00"/>
    <n v="20.454359062658547"/>
    <s v="Accounting Assistant I"/>
    <s v="Retail"/>
    <s v="High Net Worth"/>
    <s v="N"/>
    <s v="Yes"/>
    <n v="1"/>
    <m/>
  </r>
  <r>
    <n v="7800"/>
    <n v="76"/>
    <x v="687"/>
    <d v="2017-03-15T00:00:00"/>
    <n v="290"/>
    <b v="1"/>
    <s v="Approved"/>
    <s v="WeareA2B"/>
    <s v="Standard"/>
    <s v="low"/>
    <s v="medium"/>
    <n v="642.30999999999995"/>
    <n v="513.85"/>
    <d v="2013-09-16T00:00:00"/>
    <n v="128.45999999999992"/>
    <s v="F"/>
    <n v="1"/>
    <d v="1975-12-16T00:00:00"/>
    <n v="44.58038645991882"/>
    <n v="0"/>
    <s v="Manufacturing"/>
    <s v="Mass Customer"/>
    <s v="N"/>
    <s v="Yes"/>
    <n v="6"/>
    <m/>
  </r>
  <r>
    <n v="7857"/>
    <n v="42"/>
    <x v="2989"/>
    <d v="2017-03-15T00:00:00"/>
    <n v="290"/>
    <b v="0"/>
    <s v="Approved"/>
    <s v="OHM Cycles"/>
    <s v="Road"/>
    <s v="medium"/>
    <s v="small"/>
    <n v="1810"/>
    <n v="1610.9"/>
    <d v="2014-07-28T00:00:00"/>
    <n v="199.09999999999991"/>
    <s v="M"/>
    <n v="44"/>
    <d v="1973-05-23T00:00:00"/>
    <n v="47.147509747590057"/>
    <s v="Office Assistant III"/>
    <s v="Manufacturing"/>
    <s v="Mass Customer"/>
    <s v="N"/>
    <s v="Yes"/>
    <n v="12"/>
    <m/>
  </r>
  <r>
    <n v="8263"/>
    <n v="27"/>
    <x v="1301"/>
    <d v="2017-03-15T00:00:00"/>
    <n v="290"/>
    <b v="0"/>
    <s v="Approved"/>
    <s v="Trek Bicycles"/>
    <s v="Standard"/>
    <s v="medium"/>
    <s v="medium"/>
    <n v="499.53"/>
    <n v="388.72"/>
    <d v="1991-11-10T00:00:00"/>
    <n v="110.80999999999995"/>
    <s v="F"/>
    <n v="81"/>
    <d v="1960-02-13T00:00:00"/>
    <n v="60.429701528411975"/>
    <s v="Senior Sales Associate"/>
    <s v="Property"/>
    <s v="Mass Customer"/>
    <s v="N"/>
    <s v="Yes"/>
    <n v="12"/>
    <m/>
  </r>
  <r>
    <n v="8434"/>
    <n v="77"/>
    <x v="2344"/>
    <d v="2017-03-15T00:00:00"/>
    <n v="290"/>
    <b v="0"/>
    <s v="Approved"/>
    <s v="Norco Bicycles"/>
    <s v="Road"/>
    <s v="medium"/>
    <s v="large"/>
    <n v="1240.31"/>
    <n v="795.1"/>
    <d v="2011-01-10T00:00:00"/>
    <n v="445.20999999999992"/>
    <s v="F"/>
    <n v="59"/>
    <d v="1988-08-12T00:00:00"/>
    <n v="31.914633035261286"/>
    <s v="Senior Cost Accountant"/>
    <s v="Financial Services"/>
    <s v="Affluent Customer"/>
    <s v="N"/>
    <s v="No"/>
    <n v="12"/>
    <m/>
  </r>
  <r>
    <n v="8471"/>
    <n v="59"/>
    <x v="1814"/>
    <d v="2017-03-15T00:00:00"/>
    <n v="290"/>
    <b v="1"/>
    <s v="Approved"/>
    <s v="Solex"/>
    <s v="Standard"/>
    <s v="medium"/>
    <s v="large"/>
    <n v="1061.56"/>
    <n v="733.58"/>
    <d v="2011-08-24T00:00:00"/>
    <n v="327.9799999999999"/>
    <s v="M"/>
    <n v="68"/>
    <d v="1985-04-12T00:00:00"/>
    <n v="35.251619336631151"/>
    <n v="0"/>
    <s v="IT"/>
    <s v="Mass Customer"/>
    <s v="N"/>
    <s v="Yes"/>
    <n v="7"/>
    <m/>
  </r>
  <r>
    <n v="8546"/>
    <n v="85"/>
    <x v="2480"/>
    <d v="2017-03-15T00:00:00"/>
    <n v="290"/>
    <b v="0"/>
    <s v="Approved"/>
    <s v="WeareA2B"/>
    <s v="Standard"/>
    <s v="medium"/>
    <s v="medium"/>
    <n v="752.64"/>
    <n v="205.36"/>
    <d v="2005-05-10T00:00:00"/>
    <n v="547.28"/>
    <s v="F"/>
    <n v="36"/>
    <d v="1964-07-08T00:00:00"/>
    <n v="56.026961802384577"/>
    <s v="Junior Executive"/>
    <s v="Manufacturing"/>
    <s v="Mass Customer"/>
    <s v="N"/>
    <s v="Yes"/>
    <n v="12"/>
    <m/>
  </r>
  <r>
    <n v="8796"/>
    <n v="79"/>
    <x v="3464"/>
    <d v="2017-03-15T00:00:00"/>
    <n v="290"/>
    <b v="0"/>
    <s v="Approved"/>
    <s v="Norco Bicycles"/>
    <s v="Standard"/>
    <s v="medium"/>
    <s v="medium"/>
    <n v="1555.58"/>
    <n v="818.01"/>
    <d v="2003-09-09T00:00:00"/>
    <n v="737.56999999999994"/>
    <s v="M"/>
    <n v="18"/>
    <d v="1968-10-18T00:00:00"/>
    <n v="51.744770021562658"/>
    <n v="0"/>
    <s v="Financial Services"/>
    <s v="Mass Customer"/>
    <s v="N"/>
    <s v="No"/>
    <n v="17"/>
    <m/>
  </r>
  <r>
    <n v="9115"/>
    <n v="72"/>
    <x v="2861"/>
    <d v="2017-03-15T00:00:00"/>
    <n v="290"/>
    <b v="0"/>
    <s v="Approved"/>
    <s v="Norco Bicycles"/>
    <s v="Standard"/>
    <s v="medium"/>
    <s v="medium"/>
    <n v="360.4"/>
    <n v="270.3"/>
    <d v="2002-08-31T00:00:00"/>
    <n v="90.099999999999966"/>
    <s v="M"/>
    <n v="55"/>
    <d v="1986-04-01T00:00:00"/>
    <n v="34.281756322932523"/>
    <s v="Assistant Professor"/>
    <s v="n/a"/>
    <s v="Mass Customer"/>
    <s v="N"/>
    <s v="Yes"/>
    <n v="8"/>
    <m/>
  </r>
  <r>
    <n v="9196"/>
    <n v="51"/>
    <x v="542"/>
    <d v="2017-03-15T00:00:00"/>
    <n v="290"/>
    <b v="0"/>
    <s v="Approved"/>
    <s v="OHM Cycles"/>
    <s v="Standard"/>
    <s v="high"/>
    <s v="medium"/>
    <n v="2005.66"/>
    <n v="1203.4000000000001"/>
    <d v="2012-04-10T00:00:00"/>
    <n v="802.26"/>
    <s v="F"/>
    <n v="96"/>
    <d v="1976-09-30T00:00:00"/>
    <n v="43.788605638001016"/>
    <s v="Database Administrator III"/>
    <s v="Financial Services"/>
    <s v="Affluent Customer"/>
    <s v="N"/>
    <s v="No"/>
    <n v="11"/>
    <m/>
  </r>
  <r>
    <n v="9429"/>
    <n v="41"/>
    <x v="3248"/>
    <d v="2017-03-15T00:00:00"/>
    <n v="290"/>
    <b v="0"/>
    <s v="Approved"/>
    <s v="Norco Bicycles"/>
    <s v="Standard"/>
    <s v="low"/>
    <s v="medium"/>
    <n v="958.74"/>
    <n v="748.9"/>
    <d v="2005-12-07T00:00:00"/>
    <n v="209.84000000000003"/>
    <s v="F"/>
    <n v="78"/>
    <d v="1975-03-04T00:00:00"/>
    <n v="45.366687829781831"/>
    <s v="Food Chemist"/>
    <s v="Health"/>
    <s v="High Net Worth"/>
    <s v="N"/>
    <s v="No"/>
    <n v="9"/>
    <m/>
  </r>
  <r>
    <n v="9864"/>
    <n v="0"/>
    <x v="2556"/>
    <d v="2017-03-15T00:00:00"/>
    <n v="290"/>
    <b v="1"/>
    <s v="Approved"/>
    <s v="Giant Bicycles"/>
    <s v="Standard"/>
    <s v="medium"/>
    <s v="medium"/>
    <n v="230.91"/>
    <n v="173.18"/>
    <d v="2006-11-10T00:00:00"/>
    <n v="57.72999999999999"/>
    <s v="F"/>
    <n v="1"/>
    <d v="1992-02-10T00:00:00"/>
    <n v="28.416002898274986"/>
    <s v="Staff Accountant III"/>
    <s v="Health"/>
    <s v="High Net Worth"/>
    <s v="N"/>
    <s v="No"/>
    <n v="7"/>
    <m/>
  </r>
  <r>
    <n v="9918"/>
    <n v="5"/>
    <x v="1803"/>
    <d v="2017-03-15T00:00:00"/>
    <n v="290"/>
    <b v="0"/>
    <s v="Approved"/>
    <s v="Trek Bicycles"/>
    <s v="Mountain"/>
    <s v="low"/>
    <s v="medium"/>
    <n v="574.64"/>
    <n v="459.71"/>
    <d v="2011-04-16T00:00:00"/>
    <n v="114.93"/>
    <s v="M"/>
    <n v="45"/>
    <d v="1958-03-16T00:00:00"/>
    <n v="62.34477002156266"/>
    <s v="Help Desk Technician"/>
    <s v="Financial Services"/>
    <s v="Mass Customer"/>
    <s v="N"/>
    <s v="Yes"/>
    <n v="15"/>
    <m/>
  </r>
  <r>
    <n v="10108"/>
    <n v="21"/>
    <x v="700"/>
    <d v="2017-03-15T00:00:00"/>
    <n v="290"/>
    <b v="1"/>
    <s v="Approved"/>
    <s v="Solex"/>
    <s v="Standard"/>
    <s v="medium"/>
    <s v="large"/>
    <n v="1071.23"/>
    <n v="380.74"/>
    <d v="1999-06-23T00:00:00"/>
    <n v="690.49"/>
    <s v="F"/>
    <n v="6"/>
    <d v="1964-08-23T00:00:00"/>
    <n v="55.900934405124303"/>
    <s v="Structural Engineer"/>
    <s v="Manufacturing"/>
    <s v="Mass Customer"/>
    <s v="N"/>
    <s v="Yes"/>
    <n v="11"/>
    <m/>
  </r>
  <r>
    <n v="10110"/>
    <n v="95"/>
    <x v="3068"/>
    <d v="2017-03-15T00:00:00"/>
    <n v="290"/>
    <b v="0"/>
    <s v="Approved"/>
    <s v="Giant Bicycles"/>
    <s v="Standard"/>
    <s v="medium"/>
    <s v="large"/>
    <n v="569.55999999999995"/>
    <n v="528.42999999999995"/>
    <d v="2016-03-29T00:00:00"/>
    <n v="41.129999999999995"/>
    <s v="M"/>
    <n v="26"/>
    <d v="1974-11-24T00:00:00"/>
    <n v="45.640660432521564"/>
    <s v="Research Nurse"/>
    <s v="Health"/>
    <s v="Mass Customer"/>
    <s v="N"/>
    <s v="Yes"/>
    <n v="20"/>
    <m/>
  </r>
  <r>
    <n v="10503"/>
    <n v="88"/>
    <x v="2765"/>
    <d v="2017-03-15T00:00:00"/>
    <n v="290"/>
    <b v="1"/>
    <s v="Approved"/>
    <s v="Norco Bicycles"/>
    <s v="Standard"/>
    <s v="medium"/>
    <s v="medium"/>
    <n v="1198.46"/>
    <n v="381.1"/>
    <d v="1998-12-16T00:00:00"/>
    <n v="817.36"/>
    <s v="F"/>
    <n v="22"/>
    <d v="1978-01-21T00:00:00"/>
    <n v="42.479016596905126"/>
    <s v="Research Associate"/>
    <s v="Manufacturing"/>
    <s v="Affluent Customer"/>
    <s v="N"/>
    <s v="No"/>
    <n v="18"/>
    <m/>
  </r>
  <r>
    <n v="10953"/>
    <n v="0"/>
    <x v="3356"/>
    <d v="2017-03-15T00:00:00"/>
    <n v="290"/>
    <b v="0"/>
    <s v="Approved"/>
    <s v="WeareA2B"/>
    <s v="Standard"/>
    <s v="medium"/>
    <s v="medium"/>
    <n v="60.34"/>
    <n v="45.26"/>
    <d v="1993-07-15T00:00:00"/>
    <n v="15.080000000000005"/>
    <s v="F"/>
    <n v="40"/>
    <d v="1982-01-31T00:00:00"/>
    <n v="38.448879610603754"/>
    <s v="Nurse Practicioner"/>
    <s v="n/a"/>
    <s v="High Net Worth"/>
    <s v="N"/>
    <s v="No"/>
    <n v="15"/>
    <m/>
  </r>
  <r>
    <n v="15928"/>
    <n v="0"/>
    <x v="3358"/>
    <d v="2017-03-01T00:00:00"/>
    <m/>
    <b v="1"/>
    <s v="Approved"/>
    <m/>
    <m/>
    <m/>
    <m/>
    <n v="1934.41"/>
    <m/>
    <m/>
    <m/>
    <m/>
    <m/>
    <m/>
    <m/>
    <m/>
    <m/>
    <m/>
    <m/>
    <m/>
    <m/>
    <m/>
  </r>
  <r>
    <n v="11194"/>
    <n v="2"/>
    <x v="665"/>
    <d v="2017-03-15T00:00:00"/>
    <n v="290"/>
    <b v="0"/>
    <s v="Approved"/>
    <s v="Solex"/>
    <s v="Standard"/>
    <s v="medium"/>
    <s v="medium"/>
    <n v="71.489999999999995"/>
    <n v="53.62"/>
    <d v="2012-12-02T00:00:00"/>
    <n v="17.869999999999997"/>
    <s v="F"/>
    <n v="78"/>
    <d v="1989-10-01T00:00:00"/>
    <n v="30.777646733891423"/>
    <s v="Research Nurse"/>
    <s v="Health"/>
    <s v="Mass Customer"/>
    <s v="N"/>
    <s v="Yes"/>
    <n v="9"/>
    <m/>
  </r>
  <r>
    <n v="11352"/>
    <n v="5"/>
    <x v="1790"/>
    <d v="2017-03-15T00:00:00"/>
    <n v="290"/>
    <b v="0"/>
    <s v="Approved"/>
    <s v="Trek Bicycles"/>
    <s v="Mountain"/>
    <s v="low"/>
    <s v="medium"/>
    <n v="574.64"/>
    <n v="459.71"/>
    <d v="2007-08-04T00:00:00"/>
    <n v="114.93"/>
    <s v="F"/>
    <n v="35"/>
    <d v="1979-04-28T00:00:00"/>
    <n v="41.213263172247586"/>
    <s v="Business Systems Development Analyst"/>
    <s v="IT"/>
    <s v="Mass Customer"/>
    <s v="N"/>
    <s v="Yes"/>
    <n v="10"/>
    <m/>
  </r>
  <r>
    <n v="11416"/>
    <n v="81"/>
    <x v="2798"/>
    <d v="2017-03-15T00:00:00"/>
    <n v="290"/>
    <b v="1"/>
    <s v="Approved"/>
    <s v="Norco Bicycles"/>
    <s v="Standard"/>
    <s v="medium"/>
    <s v="small"/>
    <n v="586.45000000000005"/>
    <n v="521.94000000000005"/>
    <d v="1998-12-16T00:00:00"/>
    <n v="64.509999999999991"/>
    <s v="M"/>
    <n v="16"/>
    <d v="1979-01-24T00:00:00"/>
    <n v="41.470797418822933"/>
    <s v="Database Administrator III"/>
    <s v="n/a"/>
    <s v="Mass Customer"/>
    <s v="N"/>
    <s v="Yes"/>
    <n v="13"/>
    <m/>
  </r>
  <r>
    <n v="11448"/>
    <n v="20"/>
    <x v="1463"/>
    <d v="2017-03-15T00:00:00"/>
    <n v="290"/>
    <b v="0"/>
    <s v="Approved"/>
    <s v="Trek Bicycles"/>
    <s v="Standard"/>
    <s v="medium"/>
    <s v="small"/>
    <n v="1775.81"/>
    <n v="1580.47"/>
    <d v="2010-05-05T00:00:00"/>
    <n v="195.33999999999992"/>
    <s v="M"/>
    <n v="25"/>
    <d v="1999-02-01T00:00:00"/>
    <n v="21.435180980466765"/>
    <s v="Design Engineer"/>
    <s v="Manufacturing"/>
    <s v="Affluent Customer"/>
    <s v="N"/>
    <s v="No"/>
    <n v="4"/>
    <m/>
  </r>
  <r>
    <n v="11710"/>
    <n v="53"/>
    <x v="1960"/>
    <d v="2017-03-15T00:00:00"/>
    <n v="290"/>
    <b v="1"/>
    <s v="Approved"/>
    <s v="OHM Cycles"/>
    <s v="Standard"/>
    <s v="medium"/>
    <s v="medium"/>
    <n v="795.34"/>
    <n v="101.58"/>
    <d v="2009-04-12T00:00:00"/>
    <n v="693.76"/>
    <s v="F"/>
    <n v="98"/>
    <d v="1972-02-26T00:00:00"/>
    <n v="48.385865911973617"/>
    <n v="0"/>
    <s v="n/a"/>
    <s v="Affluent Customer"/>
    <s v="N"/>
    <s v="Yes"/>
    <n v="15"/>
    <m/>
  </r>
  <r>
    <n v="11993"/>
    <n v="45"/>
    <x v="496"/>
    <d v="2017-03-15T00:00:00"/>
    <n v="290"/>
    <b v="1"/>
    <s v="Approved"/>
    <s v="Solex"/>
    <s v="Standard"/>
    <s v="medium"/>
    <s v="medium"/>
    <n v="441.49"/>
    <n v="84.99"/>
    <d v="1993-04-12T00:00:00"/>
    <n v="356.5"/>
    <s v="F"/>
    <n v="21"/>
    <d v="1953-09-17T00:00:00"/>
    <n v="66.84066043252156"/>
    <s v="Help Desk Technician"/>
    <s v="Manufacturing"/>
    <s v="Affluent Customer"/>
    <s v="N"/>
    <s v="No"/>
    <n v="15"/>
    <m/>
  </r>
  <r>
    <n v="12225"/>
    <n v="34"/>
    <x v="2671"/>
    <d v="2017-03-15T00:00:00"/>
    <n v="290"/>
    <b v="1"/>
    <s v="Approved"/>
    <s v="Norco Bicycles"/>
    <s v="Road"/>
    <s v="high"/>
    <s v="large"/>
    <n v="774.53"/>
    <n v="464.72"/>
    <d v="2003-03-18T00:00:00"/>
    <n v="309.80999999999995"/>
    <s v="F"/>
    <n v="87"/>
    <d v="1974-01-10T00:00:00"/>
    <n v="46.511893309233891"/>
    <s v="Speech Pathologist"/>
    <s v="Manufacturing"/>
    <s v="Mass Customer"/>
    <s v="N"/>
    <s v="No"/>
    <n v="8"/>
    <m/>
  </r>
  <r>
    <n v="12333"/>
    <n v="5"/>
    <x v="2417"/>
    <d v="2017-03-15T00:00:00"/>
    <n v="290"/>
    <b v="1"/>
    <s v="Approved"/>
    <s v="Giant Bicycles"/>
    <s v="Standard"/>
    <s v="high"/>
    <s v="medium"/>
    <n v="1129.1300000000001"/>
    <n v="677.48"/>
    <d v="2004-09-28T00:00:00"/>
    <n v="451.65000000000009"/>
    <s v="F"/>
    <n v="94"/>
    <d v="1976-09-02T00:00:00"/>
    <n v="43.865317966768139"/>
    <s v="Teacher"/>
    <s v="Manufacturing"/>
    <s v="High Net Worth"/>
    <s v="N"/>
    <s v="Yes"/>
    <n v="14"/>
    <m/>
  </r>
  <r>
    <n v="13209"/>
    <n v="0"/>
    <x v="2535"/>
    <d v="2017-03-15T00:00:00"/>
    <n v="290"/>
    <b v="1"/>
    <s v="Approved"/>
    <s v="OHM Cycles"/>
    <s v="Standard"/>
    <s v="high"/>
    <s v="medium"/>
    <n v="227.88"/>
    <n v="136.72999999999999"/>
    <d v="2014-03-03T00:00:00"/>
    <n v="91.15"/>
    <s v="M"/>
    <n v="98"/>
    <d v="1960-01-11T00:00:00"/>
    <n v="60.520112487316084"/>
    <s v="Chief Design Engineer"/>
    <s v="n/a"/>
    <s v="High Net Worth"/>
    <s v="N"/>
    <s v="Yes"/>
    <n v="13"/>
    <m/>
  </r>
  <r>
    <n v="13341"/>
    <n v="68"/>
    <x v="2030"/>
    <d v="2017-03-15T00:00:00"/>
    <n v="290"/>
    <b v="0"/>
    <s v="Approved"/>
    <s v="OHM Cycles"/>
    <s v="Standard"/>
    <s v="medium"/>
    <s v="medium"/>
    <n v="1636.9"/>
    <n v="44.71"/>
    <d v="1995-10-24T00:00:00"/>
    <n v="1592.19"/>
    <s v="M"/>
    <n v="14"/>
    <d v="1959-05-13T00:00:00"/>
    <n v="61.185865911973615"/>
    <s v="Internal Auditor"/>
    <s v="Entertainment"/>
    <s v="Mass Customer"/>
    <s v="N"/>
    <s v="Yes"/>
    <n v="16"/>
    <m/>
  </r>
  <r>
    <n v="13568"/>
    <n v="0"/>
    <x v="385"/>
    <d v="2017-03-15T00:00:00"/>
    <n v="290"/>
    <b v="1"/>
    <s v="Approved"/>
    <s v="Norco Bicycles"/>
    <s v="Road"/>
    <s v="medium"/>
    <s v="medium"/>
    <n v="544.04999999999995"/>
    <n v="376.84"/>
    <d v="2005-10-22T00:00:00"/>
    <n v="167.20999999999998"/>
    <s v="F"/>
    <n v="60"/>
    <d v="1976-09-23T00:00:00"/>
    <n v="43.807783720192795"/>
    <s v="Health Coach I"/>
    <s v="Health"/>
    <s v="High Net Worth"/>
    <s v="N"/>
    <s v="No"/>
    <n v="13"/>
    <m/>
  </r>
  <r>
    <n v="13869"/>
    <n v="33"/>
    <x v="1796"/>
    <d v="2017-03-15T00:00:00"/>
    <n v="290"/>
    <b v="1"/>
    <s v="Approved"/>
    <s v="Giant Bicycles"/>
    <s v="Standard"/>
    <s v="medium"/>
    <s v="small"/>
    <n v="1311.44"/>
    <n v="1167.18"/>
    <d v="1992-10-11T00:00:00"/>
    <n v="144.26"/>
    <s v="M"/>
    <n v="78"/>
    <d v="1962-11-09T00:00:00"/>
    <n v="57.689975501014715"/>
    <s v="Civil Engineer"/>
    <s v="Manufacturing"/>
    <s v="Mass Customer"/>
    <s v="N"/>
    <s v="No"/>
    <n v="13"/>
    <m/>
  </r>
  <r>
    <n v="13878"/>
    <n v="0"/>
    <x v="1763"/>
    <d v="2017-03-15T00:00:00"/>
    <n v="290"/>
    <b v="1"/>
    <s v="Approved"/>
    <s v="Giant Bicycles"/>
    <s v="Standard"/>
    <s v="medium"/>
    <s v="large"/>
    <n v="569.55999999999995"/>
    <n v="528.42999999999995"/>
    <d v="2003-09-10T00:00:00"/>
    <n v="41.129999999999995"/>
    <s v="F"/>
    <n v="43"/>
    <d v="1970-04-12T00:00:00"/>
    <n v="50.262578240740737"/>
    <s v="Clinical Specialist"/>
    <s v="Health"/>
    <s v="High Net Worth"/>
    <s v="N"/>
    <s v="No"/>
    <n v="10"/>
    <m/>
  </r>
  <r>
    <n v="15942"/>
    <n v="43"/>
    <x v="852"/>
    <d v="2017-01-19T00:00:00"/>
    <m/>
    <m/>
    <s v="Approved"/>
    <s v="Solex"/>
    <s v="Standard"/>
    <s v="medium"/>
    <s v="medium"/>
    <n v="1151.96"/>
    <n v="649.49"/>
    <n v="36498"/>
    <m/>
    <m/>
    <m/>
    <m/>
    <m/>
    <m/>
    <m/>
    <m/>
    <m/>
    <m/>
    <m/>
    <m/>
  </r>
  <r>
    <n v="14063"/>
    <n v="95"/>
    <x v="1456"/>
    <d v="2017-03-15T00:00:00"/>
    <n v="290"/>
    <b v="1"/>
    <s v="Approved"/>
    <s v="Giant Bicycles"/>
    <s v="Standard"/>
    <s v="medium"/>
    <s v="large"/>
    <n v="569.55999999999995"/>
    <n v="528.42999999999995"/>
    <d v="2003-09-10T00:00:00"/>
    <n v="41.129999999999995"/>
    <s v="M"/>
    <n v="51"/>
    <d v="1992-10-22T00:00:00"/>
    <n v="27.717372761288683"/>
    <s v="Registered Nurse"/>
    <s v="Health"/>
    <s v="Affluent Customer"/>
    <s v="N"/>
    <s v="No"/>
    <n v="2"/>
    <m/>
  </r>
  <r>
    <n v="14262"/>
    <n v="13"/>
    <x v="1935"/>
    <d v="2017-03-15T00:00:00"/>
    <n v="290"/>
    <b v="1"/>
    <s v="Approved"/>
    <s v="Solex"/>
    <s v="Standard"/>
    <s v="medium"/>
    <s v="medium"/>
    <n v="1163.8900000000001"/>
    <n v="589.27"/>
    <d v="2009-03-08T00:00:00"/>
    <n v="574.62000000000012"/>
    <s v="F"/>
    <n v="57"/>
    <d v="1997-08-14T00:00:00"/>
    <n v="22.903674131151696"/>
    <n v="0"/>
    <s v="Entertainment"/>
    <s v="Mass Customer"/>
    <s v="N"/>
    <s v="Yes"/>
    <n v="3"/>
    <m/>
  </r>
  <r>
    <n v="15581"/>
    <n v="34"/>
    <x v="2110"/>
    <d v="2017-03-15T00:00:00"/>
    <n v="290"/>
    <b v="1"/>
    <s v="Approved"/>
    <s v="Norco Bicycles"/>
    <s v="Road"/>
    <s v="high"/>
    <s v="large"/>
    <n v="774.53"/>
    <n v="464.72"/>
    <d v="2010-06-07T00:00:00"/>
    <n v="309.80999999999995"/>
    <s v="M"/>
    <n v="69"/>
    <d v="1990-05-07T00:00:00"/>
    <n v="30.180386459918822"/>
    <s v="Help Desk Technician"/>
    <s v="n/a"/>
    <s v="Mass Customer"/>
    <s v="N"/>
    <s v="Yes"/>
    <n v="11"/>
    <m/>
  </r>
  <r>
    <n v="15590"/>
    <n v="82"/>
    <x v="670"/>
    <d v="2017-03-15T00:00:00"/>
    <n v="290"/>
    <b v="0"/>
    <s v="Approved"/>
    <s v="Norco Bicycles"/>
    <s v="Standard"/>
    <s v="high"/>
    <s v="medium"/>
    <n v="1148.6400000000001"/>
    <n v="689.18"/>
    <d v="2015-08-10T00:00:00"/>
    <n v="459.46000000000015"/>
    <s v="M"/>
    <n v="2"/>
    <d v="2001-10-06T00:00:00"/>
    <n v="18.755728925672244"/>
    <n v="0"/>
    <s v="Financial Services"/>
    <s v="Mass Customer"/>
    <s v="N"/>
    <s v="No"/>
    <n v="1"/>
    <m/>
  </r>
  <r>
    <n v="15816"/>
    <n v="76"/>
    <x v="90"/>
    <d v="2017-03-15T00:00:00"/>
    <n v="290"/>
    <b v="0"/>
    <s v="Approved"/>
    <s v="WeareA2B"/>
    <s v="Standard"/>
    <s v="low"/>
    <s v="medium"/>
    <n v="642.30999999999995"/>
    <n v="513.85"/>
    <d v="2014-10-10T00:00:00"/>
    <n v="128.45999999999992"/>
    <s v="M"/>
    <n v="10"/>
    <d v="1992-03-10T00:00:00"/>
    <n v="28.336550843480463"/>
    <s v="Nurse"/>
    <s v="Manufacturing"/>
    <s v="Mass Customer"/>
    <s v="N"/>
    <s v="No"/>
    <n v="7"/>
    <m/>
  </r>
  <r>
    <n v="15956"/>
    <n v="54"/>
    <x v="2275"/>
    <d v="2017-03-15T00:00:00"/>
    <n v="290"/>
    <b v="1"/>
    <s v="Approved"/>
    <s v="WeareA2B"/>
    <s v="Standard"/>
    <s v="medium"/>
    <s v="medium"/>
    <n v="1292.8399999999999"/>
    <n v="13.44"/>
    <d v="2009-04-12T00:00:00"/>
    <n v="1279.3999999999999"/>
    <s v="M"/>
    <n v="72"/>
    <d v="1992-05-24T00:00:00"/>
    <n v="28.131071391425671"/>
    <s v="Biostatistician III"/>
    <s v="Health"/>
    <s v="Mass Customer"/>
    <s v="N"/>
    <s v="Yes"/>
    <n v="2"/>
    <m/>
  </r>
  <r>
    <n v="16363"/>
    <n v="66"/>
    <x v="2156"/>
    <d v="2017-03-15T00:00:00"/>
    <n v="290"/>
    <b v="0"/>
    <s v="Approved"/>
    <s v="Giant Bicycles"/>
    <s v="Road"/>
    <s v="low"/>
    <s v="small"/>
    <n v="590.26"/>
    <n v="525.33000000000004"/>
    <d v="2002-08-31T00:00:00"/>
    <n v="64.92999999999995"/>
    <s v="F"/>
    <n v="40"/>
    <d v="1953-10-12T00:00:00"/>
    <n v="66.77216728183663"/>
    <s v="Social Worker"/>
    <s v="Health"/>
    <s v="Mass Customer"/>
    <s v="N"/>
    <s v="Yes"/>
    <n v="12"/>
    <m/>
  </r>
  <r>
    <n v="17261"/>
    <n v="74"/>
    <x v="1673"/>
    <d v="2017-03-15T00:00:00"/>
    <n v="290"/>
    <b v="1"/>
    <s v="Approved"/>
    <s v="WeareA2B"/>
    <s v="Standard"/>
    <s v="medium"/>
    <s v="medium"/>
    <n v="1228.07"/>
    <n v="400.91"/>
    <d v="2000-05-22T00:00:00"/>
    <n v="827.15999999999985"/>
    <s v="M"/>
    <n v="78"/>
    <d v="1959-09-06T00:00:00"/>
    <n v="60.868057692795531"/>
    <s v="Product Engineer"/>
    <s v="Financial Services"/>
    <s v="Mass Customer"/>
    <s v="N"/>
    <s v="Yes"/>
    <n v="17"/>
    <m/>
  </r>
  <r>
    <n v="17576"/>
    <n v="91"/>
    <x v="575"/>
    <d v="2017-03-15T00:00:00"/>
    <n v="290"/>
    <b v="1"/>
    <s v="Approved"/>
    <s v="Solex"/>
    <s v="Standard"/>
    <s v="medium"/>
    <s v="medium"/>
    <n v="100.35"/>
    <n v="75.260000000000005"/>
    <d v="1999-07-26T00:00:00"/>
    <n v="25.089999999999989"/>
    <s v="U"/>
    <n v="42"/>
    <d v="1899-12-30T00:00:00"/>
    <n v="0"/>
    <s v="Account Executive"/>
    <s v="IT"/>
    <s v="Mass Customer"/>
    <s v="N"/>
    <s v="No"/>
    <n v="0"/>
    <m/>
  </r>
  <r>
    <n v="18128"/>
    <n v="9"/>
    <x v="1449"/>
    <d v="2017-03-15T00:00:00"/>
    <n v="290"/>
    <b v="1"/>
    <s v="Approved"/>
    <s v="OHM Cycles"/>
    <s v="Road"/>
    <s v="medium"/>
    <s v="medium"/>
    <n v="742.54"/>
    <n v="667.4"/>
    <d v="2012-05-18T00:00:00"/>
    <n v="75.139999999999986"/>
    <s v="F"/>
    <n v="32"/>
    <d v="1971-08-15T00:00:00"/>
    <n v="48.920112487316082"/>
    <s v="Human Resources Manager"/>
    <s v="n/a"/>
    <s v="Affluent Customer"/>
    <s v="N"/>
    <s v="Yes"/>
    <n v="8"/>
    <m/>
  </r>
  <r>
    <n v="18629"/>
    <n v="55"/>
    <x v="2296"/>
    <d v="2017-03-15T00:00:00"/>
    <n v="290"/>
    <b v="0"/>
    <s v="Approved"/>
    <s v="Trek Bicycles"/>
    <s v="Road"/>
    <s v="medium"/>
    <s v="large"/>
    <n v="1894.19"/>
    <n v="598.76"/>
    <d v="2003-07-21T00:00:00"/>
    <n v="1295.43"/>
    <s v="M"/>
    <n v="29"/>
    <d v="1979-04-30T00:00:00"/>
    <n v="41.207783720192793"/>
    <s v="Electrical Engineer"/>
    <s v="Manufacturing"/>
    <s v="Mass Customer"/>
    <s v="N"/>
    <s v="No"/>
    <n v="12"/>
    <m/>
  </r>
  <r>
    <n v="19053"/>
    <n v="14"/>
    <x v="694"/>
    <d v="2017-03-15T00:00:00"/>
    <n v="290"/>
    <b v="0"/>
    <s v="Approved"/>
    <s v="Trek Bicycles"/>
    <s v="Standard"/>
    <s v="medium"/>
    <s v="small"/>
    <n v="1386.84"/>
    <n v="1234.29"/>
    <d v="2003-08-05T00:00:00"/>
    <n v="152.54999999999995"/>
    <s v="F"/>
    <n v="52"/>
    <d v="1963-03-19T00:00:00"/>
    <n v="57.333811117453067"/>
    <s v="Paralegal"/>
    <s v="Financial Services"/>
    <s v="Mass Customer"/>
    <s v="N"/>
    <s v="Yes"/>
    <n v="17"/>
    <m/>
  </r>
  <r>
    <n v="19092"/>
    <n v="23"/>
    <x v="1938"/>
    <d v="2017-03-15T00:00:00"/>
    <n v="290"/>
    <b v="1"/>
    <s v="Approved"/>
    <s v="Norco Bicycles"/>
    <s v="Mountain"/>
    <s v="low"/>
    <s v="small"/>
    <n v="688.63"/>
    <n v="612.88"/>
    <d v="1993-10-02T00:00:00"/>
    <n v="75.75"/>
    <s v="M"/>
    <n v="30"/>
    <d v="1962-08-12T00:00:00"/>
    <n v="57.933811117453068"/>
    <s v="Staff Accountant I"/>
    <s v="Financial Services"/>
    <s v="Mass Customer"/>
    <s v="N"/>
    <s v="No"/>
    <n v="20"/>
    <m/>
  </r>
  <r>
    <n v="296"/>
    <n v="91"/>
    <x v="1536"/>
    <d v="2017-03-14T00:00:00"/>
    <n v="291"/>
    <b v="1"/>
    <s v="Approved"/>
    <s v="Solex"/>
    <s v="Standard"/>
    <s v="medium"/>
    <s v="medium"/>
    <n v="100.35"/>
    <n v="75.260000000000005"/>
    <d v="2003-09-10T00:00:00"/>
    <n v="25.089999999999989"/>
    <s v="F"/>
    <n v="7"/>
    <d v="1975-04-29T00:00:00"/>
    <n v="45.213263172247586"/>
    <s v="Administrative Officer"/>
    <s v="Financial Services"/>
    <s v="Mass Customer"/>
    <s v="N"/>
    <s v="Yes"/>
    <n v="16"/>
    <m/>
  </r>
  <r>
    <n v="342"/>
    <n v="24"/>
    <x v="3402"/>
    <d v="2017-03-14T00:00:00"/>
    <n v="291"/>
    <b v="0"/>
    <s v="Approved"/>
    <s v="Solex"/>
    <s v="Road"/>
    <s v="medium"/>
    <s v="large"/>
    <n v="1777.8"/>
    <n v="820.78"/>
    <d v="2011-05-07T00:00:00"/>
    <n v="957.02"/>
    <s v="F"/>
    <n v="27"/>
    <d v="1980-06-22T00:00:00"/>
    <n v="40.059838514713341"/>
    <s v="Office Assistant II"/>
    <s v="Argiculture"/>
    <s v="Mass Customer"/>
    <s v="N"/>
    <s v="No"/>
    <n v="9"/>
    <m/>
  </r>
  <r>
    <n v="833"/>
    <n v="44"/>
    <x v="3458"/>
    <d v="2017-03-14T00:00:00"/>
    <n v="291"/>
    <b v="1"/>
    <s v="Approved"/>
    <s v="WeareA2B"/>
    <s v="Standard"/>
    <s v="medium"/>
    <s v="medium"/>
    <n v="1769.64"/>
    <n v="108.76"/>
    <d v="2011-05-09T00:00:00"/>
    <n v="1660.88"/>
    <s v="M"/>
    <n v="82"/>
    <d v="1984-12-30T00:00:00"/>
    <n v="35.53381111745307"/>
    <s v="Operator"/>
    <s v="Health"/>
    <s v="Mass Customer"/>
    <s v="N"/>
    <s v="No"/>
    <n v="16"/>
    <m/>
  </r>
  <r>
    <n v="1404"/>
    <n v="62"/>
    <x v="38"/>
    <d v="2017-03-14T00:00:00"/>
    <n v="291"/>
    <b v="0"/>
    <s v="Approved"/>
    <s v="Solex"/>
    <s v="Standard"/>
    <s v="medium"/>
    <s v="medium"/>
    <n v="478.16"/>
    <n v="298.72000000000003"/>
    <d v="1992-10-02T00:00:00"/>
    <n v="179.44"/>
    <s v="M"/>
    <n v="57"/>
    <d v="1962-03-19T00:00:00"/>
    <n v="58.333811117453067"/>
    <s v="Sales Associate"/>
    <s v="n/a"/>
    <s v="Affluent Customer"/>
    <s v="N"/>
    <s v="Yes"/>
    <n v="15"/>
    <m/>
  </r>
  <r>
    <n v="1612"/>
    <n v="82"/>
    <x v="20"/>
    <d v="2017-03-14T00:00:00"/>
    <n v="291"/>
    <b v="1"/>
    <s v="Approved"/>
    <s v="Norco Bicycles"/>
    <s v="Standard"/>
    <s v="high"/>
    <s v="medium"/>
    <n v="1148.6400000000001"/>
    <n v="689.18"/>
    <d v="2015-08-10T00:00:00"/>
    <n v="459.46000000000015"/>
    <s v="F"/>
    <n v="10"/>
    <d v="1998-04-28T00:00:00"/>
    <n v="22.1995645421106"/>
    <s v="Computer Systems Analyst II"/>
    <s v="Property"/>
    <s v="Mass Customer"/>
    <s v="N"/>
    <s v="No"/>
    <n v="2"/>
    <m/>
  </r>
  <r>
    <n v="1869"/>
    <n v="62"/>
    <x v="2652"/>
    <d v="2017-03-14T00:00:00"/>
    <n v="291"/>
    <b v="0"/>
    <s v="Approved"/>
    <s v="Solex"/>
    <s v="Standard"/>
    <s v="medium"/>
    <s v="medium"/>
    <n v="478.16"/>
    <n v="298.72000000000003"/>
    <d v="1993-06-23T00:00:00"/>
    <n v="179.44"/>
    <s v="M"/>
    <n v="37"/>
    <d v="1959-01-04T00:00:00"/>
    <n v="61.539290569507862"/>
    <s v="Systems Administrator III"/>
    <s v="n/a"/>
    <s v="Mass Customer"/>
    <s v="N"/>
    <s v="No"/>
    <n v="8"/>
    <m/>
  </r>
  <r>
    <n v="2389"/>
    <n v="14"/>
    <x v="277"/>
    <d v="2017-03-14T00:00:00"/>
    <n v="291"/>
    <b v="0"/>
    <s v="Approved"/>
    <s v="Solex"/>
    <s v="Standard"/>
    <s v="high"/>
    <s v="large"/>
    <n v="1842.92"/>
    <n v="1105.75"/>
    <d v="2002-08-31T00:00:00"/>
    <n v="737.17000000000007"/>
    <s v="M"/>
    <n v="72"/>
    <d v="1957-11-15T00:00:00"/>
    <n v="62.676276870877729"/>
    <s v="Senior Cost Accountant"/>
    <s v="Financial Services"/>
    <s v="High Net Worth"/>
    <s v="N"/>
    <s v="Yes"/>
    <n v="10"/>
    <m/>
  </r>
  <r>
    <n v="15963"/>
    <n v="65"/>
    <x v="613"/>
    <d v="2017-11-21T00:00:00"/>
    <m/>
    <m/>
    <s v="Approved"/>
    <s v="WeareA2B"/>
    <s v="Standard"/>
    <s v="medium"/>
    <s v="medium"/>
    <n v="1807.45"/>
    <n v="778.69"/>
    <n v="34996"/>
    <m/>
    <m/>
    <m/>
    <m/>
    <m/>
    <m/>
    <m/>
    <m/>
    <m/>
    <m/>
    <m/>
    <m/>
  </r>
  <r>
    <n v="2533"/>
    <n v="6"/>
    <x v="2705"/>
    <d v="2017-03-14T00:00:00"/>
    <n v="291"/>
    <b v="1"/>
    <s v="Approved"/>
    <s v="OHM Cycles"/>
    <s v="Standard"/>
    <s v="high"/>
    <s v="medium"/>
    <n v="227.88"/>
    <n v="136.72999999999999"/>
    <d v="2003-02-07T00:00:00"/>
    <n v="91.15"/>
    <s v="M"/>
    <n v="99"/>
    <d v="1976-06-08T00:00:00"/>
    <n v="44.100934405124299"/>
    <s v="Internal Auditor"/>
    <s v="n/a"/>
    <s v="Affluent Customer"/>
    <s v="N"/>
    <s v="No"/>
    <n v="15"/>
    <m/>
  </r>
  <r>
    <n v="2900"/>
    <n v="65"/>
    <x v="1101"/>
    <d v="2017-03-14T00:00:00"/>
    <n v="291"/>
    <b v="0"/>
    <s v="Approved"/>
    <s v="WeareA2B"/>
    <s v="Standard"/>
    <s v="medium"/>
    <s v="medium"/>
    <n v="1807.45"/>
    <n v="778.69"/>
    <d v="2010-11-05T00:00:00"/>
    <n v="1028.76"/>
    <s v="F"/>
    <n v="44"/>
    <d v="1969-03-29T00:00:00"/>
    <n v="51.300934405124302"/>
    <s v="Occupational Therapist"/>
    <s v="Health"/>
    <s v="Mass Customer"/>
    <s v="N"/>
    <s v="Yes"/>
    <n v="12"/>
    <m/>
  </r>
  <r>
    <n v="3262"/>
    <n v="84"/>
    <x v="2652"/>
    <d v="2017-03-14T00:00:00"/>
    <n v="291"/>
    <b v="1"/>
    <s v="Approved"/>
    <s v="Trek Bicycles"/>
    <s v="Road"/>
    <s v="medium"/>
    <s v="medium"/>
    <n v="290.62"/>
    <n v="215.14"/>
    <d v="2004-12-18T00:00:00"/>
    <n v="75.480000000000018"/>
    <s v="M"/>
    <n v="37"/>
    <d v="1959-01-04T00:00:00"/>
    <n v="61.539290569507862"/>
    <s v="Systems Administrator III"/>
    <s v="n/a"/>
    <s v="Mass Customer"/>
    <s v="N"/>
    <s v="No"/>
    <n v="8"/>
    <m/>
  </r>
  <r>
    <n v="3283"/>
    <n v="83"/>
    <x v="2711"/>
    <d v="2017-03-14T00:00:00"/>
    <n v="291"/>
    <b v="0"/>
    <s v="Approved"/>
    <s v="Solex"/>
    <s v="Touring"/>
    <s v="medium"/>
    <s v="large"/>
    <n v="2083.94"/>
    <n v="675.03"/>
    <d v="2004-12-18T00:00:00"/>
    <n v="1408.91"/>
    <s v="F"/>
    <n v="80"/>
    <d v="1956-09-15T00:00:00"/>
    <n v="63.84340015854896"/>
    <s v="Budget/Accounting Analyst I"/>
    <s v="Financial Services"/>
    <s v="Mass Customer"/>
    <s v="N"/>
    <s v="Yes"/>
    <n v="7"/>
    <m/>
  </r>
  <r>
    <n v="3296"/>
    <n v="62"/>
    <x v="1141"/>
    <d v="2017-03-14T00:00:00"/>
    <n v="291"/>
    <b v="1"/>
    <s v="Approved"/>
    <s v="Solex"/>
    <s v="Standard"/>
    <s v="medium"/>
    <s v="medium"/>
    <n v="478.16"/>
    <n v="298.72000000000003"/>
    <d v="1993-06-23T00:00:00"/>
    <n v="179.44"/>
    <s v="F"/>
    <n v="18"/>
    <d v="1971-12-16T00:00:00"/>
    <n v="48.58312618594622"/>
    <s v="Teacher"/>
    <s v="n/a"/>
    <s v="Mass Customer"/>
    <s v="N"/>
    <s v="No"/>
    <n v="16"/>
    <m/>
  </r>
  <r>
    <n v="3330"/>
    <n v="23"/>
    <x v="361"/>
    <d v="2017-03-14T00:00:00"/>
    <n v="291"/>
    <b v="0"/>
    <s v="Approved"/>
    <s v="Norco Bicycles"/>
    <s v="Standard"/>
    <s v="medium"/>
    <s v="medium"/>
    <n v="1198.46"/>
    <n v="381.1"/>
    <d v="2002-10-10T00:00:00"/>
    <n v="817.36"/>
    <s v="F"/>
    <n v="95"/>
    <d v="1976-08-27T00:00:00"/>
    <n v="43.881756322932517"/>
    <s v="Safety Technician II"/>
    <s v="Financial Services"/>
    <s v="High Net Worth"/>
    <s v="N"/>
    <s v="Yes"/>
    <n v="8"/>
    <m/>
  </r>
  <r>
    <n v="3672"/>
    <n v="48"/>
    <x v="2874"/>
    <d v="2017-03-14T00:00:00"/>
    <n v="291"/>
    <b v="0"/>
    <s v="Approved"/>
    <s v="WeareA2B"/>
    <s v="Standard"/>
    <s v="medium"/>
    <s v="medium"/>
    <n v="1762.96"/>
    <n v="950.52"/>
    <d v="2014-07-28T00:00:00"/>
    <n v="812.44"/>
    <s v="M"/>
    <n v="13"/>
    <d v="1960-03-14T00:00:00"/>
    <n v="60.347509747590053"/>
    <s v="Graphic Designer"/>
    <s v="Retail"/>
    <s v="Mass Customer"/>
    <s v="N"/>
    <s v="No"/>
    <n v="6"/>
    <m/>
  </r>
  <r>
    <n v="3798"/>
    <n v="90"/>
    <x v="3351"/>
    <d v="2017-03-14T00:00:00"/>
    <n v="291"/>
    <b v="0"/>
    <s v="Approved"/>
    <s v="Norco Bicycles"/>
    <s v="Standard"/>
    <s v="low"/>
    <s v="medium"/>
    <n v="363.01"/>
    <n v="290.41000000000003"/>
    <d v="2009-03-08T00:00:00"/>
    <n v="72.599999999999966"/>
    <s v="M"/>
    <n v="36"/>
    <d v="1969-01-05T00:00:00"/>
    <n v="51.528331665398277"/>
    <s v="Human Resources Manager"/>
    <s v="Property"/>
    <s v="Affluent Customer"/>
    <s v="N"/>
    <s v="Yes"/>
    <n v="8"/>
    <m/>
  </r>
  <r>
    <n v="5302"/>
    <n v="33"/>
    <x v="464"/>
    <d v="2017-03-14T00:00:00"/>
    <n v="291"/>
    <b v="0"/>
    <s v="Approved"/>
    <s v="Giant Bicycles"/>
    <s v="Standard"/>
    <s v="medium"/>
    <s v="small"/>
    <n v="1311.44"/>
    <n v="1167.18"/>
    <d v="1992-10-11T00:00:00"/>
    <n v="144.26"/>
    <s v="M"/>
    <n v="2"/>
    <d v="1969-10-09T00:00:00"/>
    <n v="50.76942755580923"/>
    <s v="Senior Financial Analyst"/>
    <s v="Financial Services"/>
    <s v="Mass Customer"/>
    <s v="N"/>
    <s v="Yes"/>
    <n v="14"/>
    <m/>
  </r>
  <r>
    <n v="5538"/>
    <n v="92"/>
    <x v="2132"/>
    <d v="2017-03-14T00:00:00"/>
    <n v="291"/>
    <b v="0"/>
    <s v="Approved"/>
    <s v="WeareA2B"/>
    <s v="Standard"/>
    <s v="medium"/>
    <s v="small"/>
    <n v="1415.01"/>
    <n v="1259.3599999999999"/>
    <d v="2003-01-05T00:00:00"/>
    <n v="155.65000000000009"/>
    <s v="F"/>
    <n v="69"/>
    <d v="1973-07-26T00:00:00"/>
    <n v="46.972167281836626"/>
    <s v="Nuclear Power Engineer"/>
    <s v="Manufacturing"/>
    <s v="Affluent Customer"/>
    <s v="N"/>
    <s v="No"/>
    <n v="19"/>
    <m/>
  </r>
  <r>
    <n v="6224"/>
    <n v="38"/>
    <x v="968"/>
    <d v="2017-03-14T00:00:00"/>
    <n v="291"/>
    <b v="0"/>
    <s v="Approved"/>
    <s v="Trek Bicycles"/>
    <s v="Standard"/>
    <s v="medium"/>
    <s v="large"/>
    <n v="2091.4699999999998"/>
    <n v="388.92"/>
    <d v="2010-06-07T00:00:00"/>
    <n v="1702.5499999999997"/>
    <s v="F"/>
    <n v="19"/>
    <d v="1965-11-22T00:00:00"/>
    <n v="54.65161933663115"/>
    <s v="Human Resources Manager"/>
    <s v="Financial Services"/>
    <s v="High Net Worth"/>
    <s v="N"/>
    <s v="Yes"/>
    <n v="12"/>
    <m/>
  </r>
  <r>
    <n v="6366"/>
    <n v="0"/>
    <x v="2738"/>
    <d v="2017-03-14T00:00:00"/>
    <n v="291"/>
    <b v="1"/>
    <s v="Approved"/>
    <s v="OHM Cycles"/>
    <s v="Standard"/>
    <s v="medium"/>
    <s v="medium"/>
    <n v="183.86"/>
    <n v="137.9"/>
    <d v="1997-10-04T00:00:00"/>
    <n v="45.960000000000008"/>
    <s v="F"/>
    <n v="53"/>
    <d v="1976-09-06T00:00:00"/>
    <n v="43.854359062658546"/>
    <s v="Physical Therapy Assistant"/>
    <s v="Retail"/>
    <s v="High Net Worth"/>
    <s v="N"/>
    <s v="No"/>
    <n v="17"/>
    <m/>
  </r>
  <r>
    <n v="6370"/>
    <n v="41"/>
    <x v="1505"/>
    <d v="2017-03-14T00:00:00"/>
    <n v="291"/>
    <b v="1"/>
    <s v="Approved"/>
    <s v="Solex"/>
    <s v="Road"/>
    <s v="medium"/>
    <s v="medium"/>
    <n v="416.98"/>
    <n v="312.74"/>
    <d v="1997-05-10T00:00:00"/>
    <n v="104.24000000000001"/>
    <s v="F"/>
    <n v="32"/>
    <d v="2000-11-06T00:00:00"/>
    <n v="19.670797418822932"/>
    <s v="Computer Systems Analyst II"/>
    <s v="Health"/>
    <s v="Mass Customer"/>
    <s v="N"/>
    <s v="No"/>
    <n v="1"/>
    <m/>
  </r>
  <r>
    <n v="6516"/>
    <n v="32"/>
    <x v="2415"/>
    <d v="2017-03-14T00:00:00"/>
    <n v="291"/>
    <b v="0"/>
    <s v="Approved"/>
    <s v="Giant Bicycles"/>
    <s v="Standard"/>
    <s v="medium"/>
    <s v="medium"/>
    <n v="642.70000000000005"/>
    <n v="211.37"/>
    <d v="1994-07-12T00:00:00"/>
    <n v="431.33000000000004"/>
    <s v="F"/>
    <n v="93"/>
    <d v="1979-01-26T00:00:00"/>
    <n v="41.465317966768133"/>
    <s v="Web Designer IV"/>
    <s v="Manufacturing"/>
    <s v="Mass Customer"/>
    <s v="N"/>
    <s v="Yes"/>
    <n v="16"/>
    <m/>
  </r>
  <r>
    <n v="7075"/>
    <n v="19"/>
    <x v="1507"/>
    <d v="2017-03-14T00:00:00"/>
    <n v="291"/>
    <b v="0"/>
    <s v="Approved"/>
    <s v="OHM Cycles"/>
    <s v="Road"/>
    <s v="high"/>
    <s v="large"/>
    <n v="12.01"/>
    <n v="7.21"/>
    <d v="2009-03-08T00:00:00"/>
    <n v="4.8"/>
    <s v="F"/>
    <n v="99"/>
    <d v="1958-12-19T00:00:00"/>
    <n v="61.58312618594622"/>
    <s v="Product Engineer"/>
    <s v="Retail"/>
    <s v="Mass Customer"/>
    <s v="N"/>
    <s v="No"/>
    <n v="17"/>
    <m/>
  </r>
  <r>
    <n v="7254"/>
    <n v="40"/>
    <x v="1233"/>
    <d v="2017-03-14T00:00:00"/>
    <n v="291"/>
    <b v="1"/>
    <s v="Approved"/>
    <s v="OHM Cycles"/>
    <s v="Standard"/>
    <s v="high"/>
    <s v="medium"/>
    <n v="1458.17"/>
    <n v="874.9"/>
    <d v="2006-02-02T00:00:00"/>
    <n v="583.2700000000001"/>
    <s v="M"/>
    <n v="49"/>
    <d v="1976-03-18T00:00:00"/>
    <n v="44.325591939370874"/>
    <s v="Administrative Officer"/>
    <s v="Financial Services"/>
    <s v="Affluent Customer"/>
    <s v="N"/>
    <s v="No"/>
    <n v="4"/>
    <m/>
  </r>
  <r>
    <n v="7739"/>
    <n v="50"/>
    <x v="753"/>
    <d v="2017-03-14T00:00:00"/>
    <n v="291"/>
    <b v="0"/>
    <s v="Approved"/>
    <s v="WeareA2B"/>
    <s v="Standard"/>
    <s v="medium"/>
    <s v="small"/>
    <n v="175.89"/>
    <n v="131.91999999999999"/>
    <d v="2003-02-16T00:00:00"/>
    <n v="43.97"/>
    <s v="F"/>
    <n v="26"/>
    <d v="1986-03-05T00:00:00"/>
    <n v="34.355728925672246"/>
    <s v="Administrative Assistant IV"/>
    <s v="n/a"/>
    <s v="Mass Customer"/>
    <s v="N"/>
    <s v="No"/>
    <n v="18"/>
    <m/>
  </r>
  <r>
    <n v="8202"/>
    <n v="41"/>
    <x v="2684"/>
    <d v="2017-03-14T00:00:00"/>
    <n v="291"/>
    <b v="0"/>
    <s v="Approved"/>
    <s v="Norco Bicycles"/>
    <s v="Standard"/>
    <s v="low"/>
    <s v="medium"/>
    <n v="958.74"/>
    <n v="748.9"/>
    <d v="1994-09-09T00:00:00"/>
    <n v="209.84000000000003"/>
    <s v="F"/>
    <n v="73"/>
    <d v="1970-09-06T00:00:00"/>
    <n v="49.859838514713338"/>
    <s v="Dental Hygienist"/>
    <s v="Health"/>
    <s v="High Net Worth"/>
    <s v="N"/>
    <s v="Yes"/>
    <n v="10"/>
    <m/>
  </r>
  <r>
    <n v="8717"/>
    <n v="3"/>
    <x v="3311"/>
    <d v="2017-03-14T00:00:00"/>
    <n v="291"/>
    <b v="1"/>
    <s v="Approved"/>
    <s v="Trek Bicycles"/>
    <s v="Standard"/>
    <s v="medium"/>
    <s v="large"/>
    <n v="2091.4699999999998"/>
    <n v="388.92"/>
    <d v="2010-11-05T00:00:00"/>
    <n v="1702.5499999999997"/>
    <s v="F"/>
    <n v="81"/>
    <d v="1981-07-23T00:00:00"/>
    <n v="38.974907007864026"/>
    <s v="Project Manager"/>
    <s v="Retail"/>
    <s v="Mass Customer"/>
    <s v="N"/>
    <s v="Yes"/>
    <n v="10"/>
    <m/>
  </r>
  <r>
    <n v="9207"/>
    <n v="86"/>
    <x v="143"/>
    <d v="2017-03-14T00:00:00"/>
    <n v="291"/>
    <b v="0"/>
    <s v="Approved"/>
    <s v="OHM Cycles"/>
    <s v="Standard"/>
    <s v="medium"/>
    <s v="medium"/>
    <n v="235.63"/>
    <n v="125.07"/>
    <d v="2005-05-10T00:00:00"/>
    <n v="110.56"/>
    <s v="M"/>
    <n v="44"/>
    <d v="1996-07-04T00:00:00"/>
    <n v="24.016002898274987"/>
    <s v="VP Sales"/>
    <s v="Property"/>
    <s v="Mass Customer"/>
    <s v="N"/>
    <s v="Yes"/>
    <n v="4"/>
    <m/>
  </r>
  <r>
    <n v="9250"/>
    <n v="0"/>
    <x v="2966"/>
    <d v="2017-03-14T00:00:00"/>
    <n v="291"/>
    <b v="0"/>
    <s v="Approved"/>
    <s v="Norco Bicycles"/>
    <s v="Standard"/>
    <s v="low"/>
    <s v="medium"/>
    <n v="363.01"/>
    <n v="290.41000000000003"/>
    <d v="2005-05-10T00:00:00"/>
    <n v="72.599999999999966"/>
    <s v="F"/>
    <n v="7"/>
    <d v="1954-01-08T00:00:00"/>
    <n v="66.53107139142567"/>
    <s v="Librarian"/>
    <s v="Entertainment"/>
    <s v="High Net Worth"/>
    <s v="N"/>
    <s v="No"/>
    <n v="19"/>
    <m/>
  </r>
  <r>
    <n v="9309"/>
    <n v="14"/>
    <x v="2425"/>
    <d v="2017-03-14T00:00:00"/>
    <n v="291"/>
    <b v="1"/>
    <s v="Approved"/>
    <s v="Trek Bicycles"/>
    <s v="Standard"/>
    <s v="medium"/>
    <s v="small"/>
    <n v="1386.84"/>
    <n v="1234.29"/>
    <d v="2003-08-05T00:00:00"/>
    <n v="152.54999999999995"/>
    <s v="M"/>
    <n v="20"/>
    <d v="1985-08-02T00:00:00"/>
    <n v="34.944770021562654"/>
    <s v="Technical Writer"/>
    <s v="n/a"/>
    <s v="Affluent Customer"/>
    <s v="N"/>
    <s v="No"/>
    <n v="19"/>
    <m/>
  </r>
  <r>
    <n v="10282"/>
    <n v="33"/>
    <x v="279"/>
    <d v="2017-03-14T00:00:00"/>
    <n v="291"/>
    <b v="1"/>
    <s v="Approved"/>
    <s v="Giant Bicycles"/>
    <s v="Standard"/>
    <s v="medium"/>
    <s v="small"/>
    <n v="1311.44"/>
    <n v="1167.18"/>
    <d v="1992-10-11T00:00:00"/>
    <n v="144.26"/>
    <s v="M"/>
    <n v="90"/>
    <d v="1992-05-08T00:00:00"/>
    <n v="28.174907007864025"/>
    <s v="Registered Nurse"/>
    <s v="Health"/>
    <s v="Affluent Customer"/>
    <s v="N"/>
    <s v="Yes"/>
    <n v="7"/>
    <m/>
  </r>
  <r>
    <n v="10366"/>
    <n v="92"/>
    <x v="3262"/>
    <d v="2017-03-14T00:00:00"/>
    <n v="291"/>
    <b v="1"/>
    <s v="Approved"/>
    <s v="WeareA2B"/>
    <s v="Standard"/>
    <s v="medium"/>
    <s v="small"/>
    <n v="1415.01"/>
    <n v="1259.3599999999999"/>
    <d v="1998-12-16T00:00:00"/>
    <n v="155.65000000000009"/>
    <s v="M"/>
    <n v="24"/>
    <d v="1973-05-19T00:00:00"/>
    <n v="47.158468651699643"/>
    <s v="Media Manager I"/>
    <s v="Health"/>
    <s v="Mass Customer"/>
    <s v="N"/>
    <s v="No"/>
    <n v="7"/>
    <m/>
  </r>
  <r>
    <n v="10730"/>
    <n v="88"/>
    <x v="1357"/>
    <d v="2017-03-14T00:00:00"/>
    <n v="291"/>
    <b v="1"/>
    <s v="Approved"/>
    <s v="Norco Bicycles"/>
    <s v="Standard"/>
    <s v="medium"/>
    <s v="medium"/>
    <n v="1198.46"/>
    <n v="381.1"/>
    <d v="1998-12-16T00:00:00"/>
    <n v="817.36"/>
    <s v="M"/>
    <n v="14"/>
    <d v="1990-11-21T00:00:00"/>
    <n v="29.637920706494164"/>
    <n v="0"/>
    <s v="Property"/>
    <s v="Mass Customer"/>
    <s v="N"/>
    <s v="Yes"/>
    <n v="7"/>
    <m/>
  </r>
  <r>
    <n v="11665"/>
    <n v="4"/>
    <x v="2251"/>
    <d v="2017-03-14T00:00:00"/>
    <n v="291"/>
    <b v="1"/>
    <s v="Approved"/>
    <s v="Giant Bicycles"/>
    <s v="Standard"/>
    <s v="high"/>
    <s v="medium"/>
    <n v="1129.1300000000001"/>
    <n v="677.48"/>
    <d v="2005-08-09T00:00:00"/>
    <n v="451.65000000000009"/>
    <s v="M"/>
    <n v="90"/>
    <d v="1987-05-12T00:00:00"/>
    <n v="33.169427555809229"/>
    <s v="Research Nurse"/>
    <s v="Health"/>
    <s v="Affluent Customer"/>
    <s v="N"/>
    <s v="No"/>
    <n v="13"/>
    <m/>
  </r>
  <r>
    <n v="12404"/>
    <n v="20"/>
    <x v="1142"/>
    <d v="2017-03-14T00:00:00"/>
    <n v="291"/>
    <b v="1"/>
    <s v="Approved"/>
    <s v="Trek Bicycles"/>
    <s v="Standard"/>
    <s v="medium"/>
    <s v="small"/>
    <n v="1775.81"/>
    <n v="1580.47"/>
    <d v="2010-05-05T00:00:00"/>
    <n v="195.33999999999992"/>
    <s v="F"/>
    <n v="2"/>
    <d v="1962-12-17T00:00:00"/>
    <n v="57.585865911973613"/>
    <s v="Software Consultant"/>
    <s v="Retail"/>
    <s v="Mass Customer"/>
    <s v="N"/>
    <s v="No"/>
    <n v="15"/>
    <m/>
  </r>
  <r>
    <n v="12965"/>
    <n v="88"/>
    <x v="2632"/>
    <d v="2017-03-14T00:00:00"/>
    <n v="291"/>
    <b v="0"/>
    <s v="Approved"/>
    <s v="Norco Bicycles"/>
    <s v="Standard"/>
    <s v="high"/>
    <s v="small"/>
    <n v="1661.92"/>
    <n v="1479.11"/>
    <d v="1993-07-15T00:00:00"/>
    <n v="182.81000000000017"/>
    <s v="F"/>
    <n v="16"/>
    <d v="2001-04-01T00:00:00"/>
    <n v="19.27079741882293"/>
    <s v="Budget/Accounting Analyst IV"/>
    <s v="n/a"/>
    <s v="High Net Worth"/>
    <s v="N"/>
    <s v="Yes"/>
    <n v="1"/>
    <m/>
  </r>
  <r>
    <n v="13883"/>
    <n v="98"/>
    <x v="191"/>
    <d v="2017-03-14T00:00:00"/>
    <n v="291"/>
    <b v="0"/>
    <s v="Approved"/>
    <s v="OHM Cycles"/>
    <s v="Standard"/>
    <s v="medium"/>
    <s v="medium"/>
    <n v="795.34"/>
    <n v="101.58"/>
    <d v="1991-01-21T00:00:00"/>
    <n v="693.76"/>
    <s v="M"/>
    <n v="61"/>
    <d v="1965-08-27T00:00:00"/>
    <n v="54.88997550101471"/>
    <s v="Design Engineer"/>
    <s v="Health"/>
    <s v="High Net Worth"/>
    <s v="N"/>
    <s v="Yes"/>
    <n v="19"/>
    <m/>
  </r>
  <r>
    <n v="13935"/>
    <n v="0"/>
    <x v="988"/>
    <d v="2017-03-14T00:00:00"/>
    <n v="291"/>
    <b v="0"/>
    <s v="Approved"/>
    <s v="Solex"/>
    <s v="Standard"/>
    <s v="medium"/>
    <s v="medium"/>
    <n v="478.16"/>
    <n v="298.72000000000003"/>
    <d v="2010-11-05T00:00:00"/>
    <n v="179.44"/>
    <s v="M"/>
    <n v="38"/>
    <d v="1986-12-20T00:00:00"/>
    <n v="33.561208377727041"/>
    <s v="Geological Engineer"/>
    <s v="Manufacturing"/>
    <s v="High Net Worth"/>
    <s v="N"/>
    <s v="Yes"/>
    <n v="13"/>
    <m/>
  </r>
  <r>
    <n v="13949"/>
    <n v="59"/>
    <x v="1996"/>
    <d v="2017-03-14T00:00:00"/>
    <n v="291"/>
    <b v="1"/>
    <s v="Approved"/>
    <s v="WeareA2B"/>
    <s v="Standard"/>
    <s v="medium"/>
    <s v="small"/>
    <n v="1415.01"/>
    <n v="1259.3599999999999"/>
    <d v="2003-01-05T00:00:00"/>
    <n v="155.65000000000009"/>
    <s v="F"/>
    <n v="73"/>
    <d v="1977-05-24T00:00:00"/>
    <n v="43.142030295535257"/>
    <s v="Senior Financial Analyst"/>
    <s v="Financial Services"/>
    <s v="High Net Worth"/>
    <s v="N"/>
    <s v="No"/>
    <n v="17"/>
    <m/>
  </r>
  <r>
    <n v="13957"/>
    <n v="49"/>
    <x v="1533"/>
    <d v="2017-03-14T00:00:00"/>
    <n v="291"/>
    <b v="0"/>
    <s v="Approved"/>
    <s v="Trek Bicycles"/>
    <s v="Road"/>
    <s v="medium"/>
    <s v="medium"/>
    <n v="533.51"/>
    <n v="400.13"/>
    <d v="2012-06-04T00:00:00"/>
    <n v="133.38"/>
    <s v="U"/>
    <n v="95"/>
    <d v="1899-12-30T00:00:00"/>
    <n v="0"/>
    <s v="Software Test Engineer IV"/>
    <s v="IT"/>
    <s v="Mass Customer"/>
    <s v="N"/>
    <s v="No"/>
    <n v="0"/>
    <m/>
  </r>
  <r>
    <n v="14119"/>
    <n v="52"/>
    <x v="1120"/>
    <d v="2017-03-14T00:00:00"/>
    <n v="291"/>
    <b v="0"/>
    <s v="Approved"/>
    <s v="Solex"/>
    <s v="Road"/>
    <s v="medium"/>
    <s v="large"/>
    <n v="1777.8"/>
    <n v="820.78"/>
    <d v="2016-02-04T00:00:00"/>
    <n v="957.02"/>
    <s v="M"/>
    <n v="42"/>
    <d v="1974-02-24T00:00:00"/>
    <n v="46.38860563800101"/>
    <s v="Speech Pathologist"/>
    <s v="Financial Services"/>
    <s v="High Net Worth"/>
    <s v="N"/>
    <s v="Yes"/>
    <n v="18"/>
    <m/>
  </r>
  <r>
    <n v="15083"/>
    <n v="60"/>
    <x v="1189"/>
    <d v="2017-03-14T00:00:00"/>
    <n v="291"/>
    <b v="0"/>
    <s v="Approved"/>
    <s v="Giant Bicycles"/>
    <s v="Standard"/>
    <s v="high"/>
    <s v="small"/>
    <n v="1977.36"/>
    <n v="1759.85"/>
    <d v="2005-10-22T00:00:00"/>
    <n v="217.51"/>
    <s v="M"/>
    <n v="2"/>
    <d v="1977-06-29T00:00:00"/>
    <n v="43.043400158548955"/>
    <s v="VP Marketing"/>
    <s v="Entertainment"/>
    <s v="Mass Customer"/>
    <s v="N"/>
    <s v="Yes"/>
    <n v="9"/>
    <m/>
  </r>
  <r>
    <n v="15459"/>
    <n v="87"/>
    <x v="1886"/>
    <d v="2017-03-14T00:00:00"/>
    <n v="291"/>
    <b v="1"/>
    <s v="Approved"/>
    <s v="OHM Cycles"/>
    <s v="Standard"/>
    <s v="medium"/>
    <s v="medium"/>
    <n v="1636.9"/>
    <n v="44.71"/>
    <d v="2010-08-20T00:00:00"/>
    <n v="1592.19"/>
    <s v="F"/>
    <n v="20"/>
    <d v="1995-06-02T00:00:00"/>
    <n v="25.106413857179096"/>
    <s v="Staff Scientist"/>
    <s v="Manufacturing"/>
    <s v="High Net Worth"/>
    <s v="N"/>
    <s v="No"/>
    <n v="5"/>
    <m/>
  </r>
  <r>
    <n v="15562"/>
    <n v="20"/>
    <x v="2561"/>
    <d v="2017-03-14T00:00:00"/>
    <n v="291"/>
    <b v="1"/>
    <s v="Approved"/>
    <s v="Trek Bicycles"/>
    <s v="Standard"/>
    <s v="medium"/>
    <s v="small"/>
    <n v="1775.81"/>
    <n v="1580.47"/>
    <d v="1991-08-05T00:00:00"/>
    <n v="195.33999999999992"/>
    <s v="F"/>
    <n v="75"/>
    <d v="2000-12-05T00:00:00"/>
    <n v="19.59134536402841"/>
    <s v="Librarian"/>
    <s v="Entertainment"/>
    <s v="Mass Customer"/>
    <s v="N"/>
    <s v="Yes"/>
    <n v="1"/>
    <m/>
  </r>
  <r>
    <n v="15620"/>
    <n v="80"/>
    <x v="3178"/>
    <d v="2017-03-14T00:00:00"/>
    <n v="291"/>
    <b v="0"/>
    <s v="Approved"/>
    <s v="OHM Cycles"/>
    <s v="Touring"/>
    <s v="low"/>
    <s v="medium"/>
    <n v="1073.07"/>
    <n v="933.84"/>
    <d v="1991-07-10T00:00:00"/>
    <n v="139.2299999999999"/>
    <s v="F"/>
    <n v="11"/>
    <d v="1991-11-29T00:00:00"/>
    <n v="28.616002898274985"/>
    <s v="Financial Analyst"/>
    <s v="Financial Services"/>
    <s v="Mass Customer"/>
    <s v="N"/>
    <s v="Yes"/>
    <n v="10"/>
    <m/>
  </r>
  <r>
    <n v="16247"/>
    <n v="54"/>
    <x v="3427"/>
    <d v="2017-03-14T00:00:00"/>
    <n v="291"/>
    <b v="1"/>
    <s v="Approved"/>
    <s v="WeareA2B"/>
    <s v="Standard"/>
    <s v="medium"/>
    <s v="medium"/>
    <n v="1292.8399999999999"/>
    <n v="13.44"/>
    <d v="2015-10-18T00:00:00"/>
    <n v="1279.3999999999999"/>
    <s v="U"/>
    <n v="47"/>
    <d v="1899-12-30T00:00:00"/>
    <n v="0"/>
    <s v="Automation Specialist IV"/>
    <s v="IT"/>
    <s v="Mass Customer"/>
    <s v="N"/>
    <s v="Yes"/>
    <n v="0"/>
    <m/>
  </r>
  <r>
    <n v="16341"/>
    <n v="48"/>
    <x v="2306"/>
    <d v="2017-03-14T00:00:00"/>
    <n v="291"/>
    <b v="1"/>
    <s v="Approved"/>
    <s v="WeareA2B"/>
    <s v="Standard"/>
    <s v="medium"/>
    <s v="medium"/>
    <n v="1762.96"/>
    <n v="950.52"/>
    <d v="2009-04-12T00:00:00"/>
    <n v="812.44"/>
    <s v="M"/>
    <n v="45"/>
    <d v="1976-02-20T00:00:00"/>
    <n v="44.399564542110603"/>
    <s v="Speech Pathologist"/>
    <s v="Property"/>
    <s v="Affluent Customer"/>
    <s v="N"/>
    <s v="Yes"/>
    <n v="19"/>
    <m/>
  </r>
  <r>
    <n v="16003"/>
    <n v="0"/>
    <x v="712"/>
    <d v="2017-11-20T00:00:00"/>
    <m/>
    <b v="1"/>
    <s v="Approved"/>
    <m/>
    <m/>
    <m/>
    <m/>
    <n v="889.05"/>
    <m/>
    <m/>
    <m/>
    <m/>
    <m/>
    <m/>
    <m/>
    <m/>
    <m/>
    <m/>
    <m/>
    <m/>
    <m/>
    <m/>
  </r>
  <r>
    <n v="16546"/>
    <n v="0"/>
    <x v="3087"/>
    <d v="2017-03-14T00:00:00"/>
    <n v="291"/>
    <b v="1"/>
    <s v="Approved"/>
    <s v="OHM Cycles"/>
    <s v="Road"/>
    <s v="high"/>
    <s v="large"/>
    <n v="12.01"/>
    <n v="7.21"/>
    <d v="2009-03-08T00:00:00"/>
    <n v="4.8"/>
    <s v="M"/>
    <n v="60"/>
    <d v="1962-08-19T00:00:00"/>
    <n v="57.914633035261289"/>
    <s v="Tax Accountant"/>
    <s v="Health"/>
    <s v="High Net Worth"/>
    <s v="N"/>
    <s v="No"/>
    <n v="15"/>
    <m/>
  </r>
  <r>
    <n v="16847"/>
    <n v="92"/>
    <x v="2469"/>
    <d v="2017-03-14T00:00:00"/>
    <n v="291"/>
    <b v="0"/>
    <s v="Approved"/>
    <s v="WeareA2B"/>
    <s v="Touring"/>
    <s v="medium"/>
    <s v="large"/>
    <n v="1890.39"/>
    <n v="260.14"/>
    <d v="1991-01-21T00:00:00"/>
    <n v="1630.25"/>
    <s v="F"/>
    <n v="15"/>
    <d v="1976-02-21T00:00:00"/>
    <n v="44.396824816083203"/>
    <s v="Senior Financial Analyst"/>
    <s v="Financial Services"/>
    <s v="High Net Worth"/>
    <s v="N"/>
    <s v="Yes"/>
    <n v="11"/>
    <m/>
  </r>
  <r>
    <n v="17366"/>
    <n v="18"/>
    <x v="3305"/>
    <d v="2017-03-14T00:00:00"/>
    <n v="291"/>
    <b v="1"/>
    <s v="Approved"/>
    <s v="Norco Bicycles"/>
    <s v="Standard"/>
    <s v="high"/>
    <s v="medium"/>
    <n v="1148.6400000000001"/>
    <n v="689.18"/>
    <d v="1997-08-25T00:00:00"/>
    <n v="459.46000000000015"/>
    <s v="M"/>
    <n v="51"/>
    <d v="1990-10-12T00:00:00"/>
    <n v="29.747509747590055"/>
    <s v="Structural Engineer"/>
    <s v="Manufacturing"/>
    <s v="High Net Worth"/>
    <s v="N"/>
    <s v="Yes"/>
    <n v="5"/>
    <m/>
  </r>
  <r>
    <n v="18660"/>
    <n v="86"/>
    <x v="147"/>
    <d v="2017-03-14T00:00:00"/>
    <n v="291"/>
    <b v="1"/>
    <s v="Approved"/>
    <s v="OHM Cycles"/>
    <s v="Standard"/>
    <s v="medium"/>
    <s v="medium"/>
    <n v="235.63"/>
    <n v="125.07"/>
    <d v="2004-08-07T00:00:00"/>
    <n v="110.56"/>
    <s v="F"/>
    <n v="32"/>
    <d v="1975-09-28T00:00:00"/>
    <n v="44.796824816083202"/>
    <s v="Junior Executive"/>
    <s v="n/a"/>
    <s v="Mass Customer"/>
    <s v="N"/>
    <s v="No"/>
    <n v="14"/>
    <m/>
  </r>
  <r>
    <n v="19145"/>
    <n v="38"/>
    <x v="553"/>
    <d v="2017-03-14T00:00:00"/>
    <n v="291"/>
    <b v="1"/>
    <s v="Approved"/>
    <s v="Solex"/>
    <s v="Standard"/>
    <s v="medium"/>
    <s v="medium"/>
    <n v="1577.53"/>
    <n v="826.51"/>
    <d v="2011-03-16T00:00:00"/>
    <n v="751.02"/>
    <s v="F"/>
    <n v="16"/>
    <d v="1971-09-17T00:00:00"/>
    <n v="48.829701528411974"/>
    <s v="Web Designer III"/>
    <s v="Argiculture"/>
    <s v="Affluent Customer"/>
    <s v="N"/>
    <s v="No"/>
    <n v="14"/>
    <m/>
  </r>
  <r>
    <n v="19483"/>
    <n v="30"/>
    <x v="955"/>
    <d v="2017-03-14T00:00:00"/>
    <n v="291"/>
    <b v="0"/>
    <s v="Approved"/>
    <s v="OHM Cycles"/>
    <s v="Standard"/>
    <s v="medium"/>
    <s v="medium"/>
    <n v="1227.3399999999999"/>
    <n v="770.89"/>
    <d v="1994-08-10T00:00:00"/>
    <n v="456.44999999999993"/>
    <s v="M"/>
    <n v="62"/>
    <d v="1980-10-04T00:00:00"/>
    <n v="39.77490700786403"/>
    <s v="Software Test Engineer IV"/>
    <s v="Entertainment"/>
    <s v="High Net Worth"/>
    <s v="N"/>
    <s v="No"/>
    <n v="16"/>
    <m/>
  </r>
  <r>
    <n v="16010"/>
    <n v="0"/>
    <x v="580"/>
    <d v="2017-06-25T00:00:00"/>
    <m/>
    <b v="0"/>
    <s v="Approved"/>
    <m/>
    <m/>
    <m/>
    <m/>
    <n v="1617.32"/>
    <m/>
    <m/>
    <m/>
    <m/>
    <m/>
    <m/>
    <m/>
    <m/>
    <m/>
    <m/>
    <m/>
    <m/>
    <m/>
    <m/>
  </r>
  <r>
    <n v="19663"/>
    <n v="52"/>
    <x v="340"/>
    <d v="2017-03-14T00:00:00"/>
    <n v="291"/>
    <b v="0"/>
    <s v="Approved"/>
    <s v="OHM Cycles"/>
    <s v="Road"/>
    <s v="medium"/>
    <s v="medium"/>
    <n v="1280.28"/>
    <n v="829.51"/>
    <d v="2013-09-16T00:00:00"/>
    <n v="450.77"/>
    <s v="F"/>
    <n v="76"/>
    <d v="2000-05-10T00:00:00"/>
    <n v="20.163948103754439"/>
    <s v="General Manager"/>
    <s v="n/a"/>
    <s v="Mass Customer"/>
    <s v="N"/>
    <s v="Yes"/>
    <n v="1"/>
    <m/>
  </r>
  <r>
    <n v="19836"/>
    <n v="40"/>
    <x v="3164"/>
    <d v="2017-03-14T00:00:00"/>
    <n v="291"/>
    <b v="1"/>
    <s v="Approved"/>
    <s v="OHM Cycles"/>
    <s v="Standard"/>
    <s v="high"/>
    <s v="medium"/>
    <n v="1458.17"/>
    <n v="874.9"/>
    <d v="2006-02-02T00:00:00"/>
    <n v="583.2700000000001"/>
    <s v="F"/>
    <n v="71"/>
    <d v="1967-07-21T00:00:00"/>
    <n v="52.991345364028412"/>
    <n v="0"/>
    <s v="Entertainment"/>
    <s v="Affluent Customer"/>
    <s v="N"/>
    <s v="No"/>
    <n v="17"/>
    <m/>
  </r>
  <r>
    <n v="19868"/>
    <n v="74"/>
    <x v="2428"/>
    <d v="2017-03-14T00:00:00"/>
    <n v="291"/>
    <b v="1"/>
    <s v="Approved"/>
    <s v="WeareA2B"/>
    <s v="Standard"/>
    <s v="medium"/>
    <s v="medium"/>
    <n v="1228.07"/>
    <n v="400.91"/>
    <d v="2000-05-22T00:00:00"/>
    <n v="827.15999999999985"/>
    <s v="F"/>
    <n v="32"/>
    <d v="1995-03-23T00:00:00"/>
    <n v="25.300934405124302"/>
    <s v="Financial Advisor"/>
    <s v="Financial Services"/>
    <s v="Mass Customer"/>
    <s v="N"/>
    <s v="No"/>
    <n v="1"/>
    <m/>
  </r>
  <r>
    <n v="229"/>
    <n v="19"/>
    <x v="874"/>
    <d v="2017-03-13T00:00:00"/>
    <n v="292"/>
    <b v="1"/>
    <s v="Approved"/>
    <s v="Trek Bicycles"/>
    <s v="Mountain"/>
    <s v="low"/>
    <s v="medium"/>
    <n v="574.64"/>
    <n v="459.71"/>
    <d v="2011-08-29T00:00:00"/>
    <n v="114.93"/>
    <s v="M"/>
    <n v="67"/>
    <d v="1962-01-28T00:00:00"/>
    <n v="58.470797418822933"/>
    <s v="Chemical Engineer"/>
    <s v="Manufacturing"/>
    <s v="High Net Worth"/>
    <s v="N"/>
    <s v="Yes"/>
    <n v="20"/>
    <m/>
  </r>
  <r>
    <n v="771"/>
    <n v="95"/>
    <x v="1914"/>
    <d v="2017-03-13T00:00:00"/>
    <n v="292"/>
    <b v="0"/>
    <s v="Approved"/>
    <s v="OHM Cycles"/>
    <s v="Touring"/>
    <s v="low"/>
    <s v="medium"/>
    <n v="1073.07"/>
    <n v="933.84"/>
    <d v="2013-09-16T00:00:00"/>
    <n v="139.2299999999999"/>
    <s v="F"/>
    <n v="83"/>
    <d v="1975-06-28T00:00:00"/>
    <n v="45.048879610603755"/>
    <s v="Senior Quality Engineer"/>
    <s v="Manufacturing"/>
    <s v="High Net Worth"/>
    <s v="N"/>
    <s v="Yes"/>
    <n v="16"/>
    <m/>
  </r>
  <r>
    <n v="859"/>
    <n v="40"/>
    <x v="2250"/>
    <d v="2017-03-13T00:00:00"/>
    <n v="292"/>
    <b v="1"/>
    <s v="Approved"/>
    <s v="OHM Cycles"/>
    <s v="Standard"/>
    <s v="high"/>
    <s v="medium"/>
    <n v="1458.17"/>
    <n v="874.9"/>
    <d v="2008-03-19T00:00:00"/>
    <n v="583.2700000000001"/>
    <s v="F"/>
    <n v="44"/>
    <d v="1999-10-04T00:00:00"/>
    <n v="20.763948103754437"/>
    <s v="Sales Associate"/>
    <s v="Manufacturing"/>
    <s v="Affluent Customer"/>
    <s v="N"/>
    <s v="Yes"/>
    <n v="1"/>
    <m/>
  </r>
  <r>
    <n v="1763"/>
    <n v="1"/>
    <x v="3426"/>
    <d v="2017-03-13T00:00:00"/>
    <n v="292"/>
    <b v="1"/>
    <s v="Approved"/>
    <s v="Giant Bicycles"/>
    <s v="Standard"/>
    <s v="medium"/>
    <s v="medium"/>
    <n v="1403.5"/>
    <n v="954.82"/>
    <d v="2016-11-14T00:00:00"/>
    <n v="448.67999999999995"/>
    <s v="F"/>
    <n v="77"/>
    <d v="1954-03-09T00:00:00"/>
    <n v="66.366687829781839"/>
    <s v="Structural Engineer"/>
    <s v="Manufacturing"/>
    <s v="Mass Customer"/>
    <s v="N"/>
    <s v="Yes"/>
    <n v="5"/>
    <m/>
  </r>
  <r>
    <n v="1942"/>
    <n v="93"/>
    <x v="3143"/>
    <d v="2017-03-13T00:00:00"/>
    <n v="292"/>
    <b v="0"/>
    <s v="Approved"/>
    <s v="WeareA2B"/>
    <s v="Standard"/>
    <s v="medium"/>
    <s v="medium"/>
    <n v="1065.03"/>
    <n v="230.09"/>
    <d v="2000-11-03T00:00:00"/>
    <n v="834.93999999999994"/>
    <s v="M"/>
    <n v="43"/>
    <d v="1956-11-08T00:00:00"/>
    <n v="63.695454953069508"/>
    <s v="Senior Quality Engineer"/>
    <s v="n/a"/>
    <s v="Mass Customer"/>
    <s v="N"/>
    <s v="No"/>
    <n v="9"/>
    <m/>
  </r>
  <r>
    <n v="2755"/>
    <n v="80"/>
    <x v="1449"/>
    <d v="2017-03-13T00:00:00"/>
    <n v="292"/>
    <b v="0"/>
    <s v="Approved"/>
    <s v="OHM Cycles"/>
    <s v="Touring"/>
    <s v="low"/>
    <s v="medium"/>
    <n v="1073.07"/>
    <n v="933.84"/>
    <d v="1998-12-16T00:00:00"/>
    <n v="139.2299999999999"/>
    <s v="F"/>
    <n v="32"/>
    <d v="1971-08-15T00:00:00"/>
    <n v="48.920112487316082"/>
    <s v="Human Resources Manager"/>
    <s v="n/a"/>
    <s v="Affluent Customer"/>
    <s v="N"/>
    <s v="Yes"/>
    <n v="8"/>
    <m/>
  </r>
  <r>
    <n v="2828"/>
    <n v="42"/>
    <x v="2236"/>
    <d v="2017-03-13T00:00:00"/>
    <n v="292"/>
    <b v="0"/>
    <s v="Approved"/>
    <s v="OHM Cycles"/>
    <s v="Road"/>
    <s v="medium"/>
    <s v="small"/>
    <n v="1810"/>
    <n v="1610.9"/>
    <d v="2003-09-09T00:00:00"/>
    <n v="199.09999999999991"/>
    <s v="F"/>
    <n v="72"/>
    <d v="1978-05-17T00:00:00"/>
    <n v="42.161208377727043"/>
    <s v="General Manager"/>
    <s v="Entertainment"/>
    <s v="Mass Customer"/>
    <s v="N"/>
    <s v="No"/>
    <n v="11"/>
    <m/>
  </r>
  <r>
    <n v="16021"/>
    <n v="78"/>
    <x v="332"/>
    <d v="2017-10-03T00:00:00"/>
    <m/>
    <m/>
    <s v="Approved"/>
    <s v="Giant Bicycles"/>
    <s v="Standard"/>
    <s v="medium"/>
    <s v="large"/>
    <n v="1765.3"/>
    <n v="709.48"/>
    <n v="41533"/>
    <m/>
    <m/>
    <m/>
    <m/>
    <m/>
    <m/>
    <m/>
    <m/>
    <m/>
    <m/>
    <m/>
    <m/>
  </r>
  <r>
    <n v="16022"/>
    <n v="56"/>
    <x v="3227"/>
    <d v="2017-07-04T00:00:00"/>
    <m/>
    <m/>
    <s v="Approved"/>
    <s v="OHM Cycles"/>
    <s v="Standard"/>
    <s v="medium"/>
    <s v="medium"/>
    <n v="183.86"/>
    <n v="137.9"/>
    <n v="42295"/>
    <m/>
    <m/>
    <m/>
    <m/>
    <m/>
    <m/>
    <m/>
    <m/>
    <m/>
    <m/>
    <m/>
    <m/>
  </r>
  <r>
    <n v="3350"/>
    <n v="73"/>
    <x v="413"/>
    <d v="2017-03-13T00:00:00"/>
    <n v="292"/>
    <b v="1"/>
    <s v="Approved"/>
    <s v="Solex"/>
    <s v="Standard"/>
    <s v="medium"/>
    <s v="medium"/>
    <n v="1945.43"/>
    <n v="333.18"/>
    <d v="1997-01-25T00:00:00"/>
    <n v="1612.25"/>
    <s v="U"/>
    <n v="28"/>
    <d v="1899-12-30T00:00:00"/>
    <n v="0"/>
    <s v="Business Systems Development Analyst"/>
    <s v="IT"/>
    <s v="Affluent Customer"/>
    <s v="N"/>
    <s v="Yes"/>
    <n v="0"/>
    <m/>
  </r>
  <r>
    <n v="4359"/>
    <n v="5"/>
    <x v="2344"/>
    <d v="2017-03-13T00:00:00"/>
    <n v="292"/>
    <b v="0"/>
    <s v="Approved"/>
    <s v="Trek Bicycles"/>
    <s v="Mountain"/>
    <s v="low"/>
    <s v="medium"/>
    <n v="574.64"/>
    <n v="459.71"/>
    <d v="2011-08-29T00:00:00"/>
    <n v="114.93"/>
    <s v="F"/>
    <n v="59"/>
    <d v="1988-08-12T00:00:00"/>
    <n v="31.914633035261286"/>
    <s v="Senior Cost Accountant"/>
    <s v="Financial Services"/>
    <s v="Affluent Customer"/>
    <s v="N"/>
    <s v="No"/>
    <n v="12"/>
    <m/>
  </r>
  <r>
    <n v="5130"/>
    <n v="76"/>
    <x v="3037"/>
    <d v="2017-03-13T00:00:00"/>
    <n v="292"/>
    <b v="1"/>
    <s v="Approved"/>
    <s v="WeareA2B"/>
    <s v="Standard"/>
    <s v="low"/>
    <s v="medium"/>
    <n v="642.30999999999995"/>
    <n v="513.85"/>
    <d v="2015-08-10T00:00:00"/>
    <n v="128.45999999999992"/>
    <s v="M"/>
    <n v="20"/>
    <d v="1980-11-01T00:00:00"/>
    <n v="39.6981946790969"/>
    <s v="Assistant Professor"/>
    <s v="Retail"/>
    <s v="Mass Customer"/>
    <s v="N"/>
    <s v="Yes"/>
    <n v="9"/>
    <m/>
  </r>
  <r>
    <n v="6536"/>
    <n v="91"/>
    <x v="2769"/>
    <d v="2017-03-13T00:00:00"/>
    <n v="292"/>
    <b v="1"/>
    <s v="Approved"/>
    <s v="Solex"/>
    <s v="Standard"/>
    <s v="medium"/>
    <s v="medium"/>
    <n v="100.35"/>
    <n v="75.260000000000005"/>
    <d v="2013-06-09T00:00:00"/>
    <n v="25.089999999999989"/>
    <s v="F"/>
    <n v="9"/>
    <d v="1996-11-25T00:00:00"/>
    <n v="23.621482350329781"/>
    <s v="Web Designer I"/>
    <s v="Telecommunications"/>
    <s v="Mass Customer"/>
    <s v="N"/>
    <s v="Yes"/>
    <n v="4"/>
    <m/>
  </r>
  <r>
    <n v="6651"/>
    <n v="63"/>
    <x v="3258"/>
    <d v="2017-03-13T00:00:00"/>
    <n v="292"/>
    <b v="0"/>
    <s v="Approved"/>
    <s v="Solex"/>
    <s v="Standard"/>
    <s v="medium"/>
    <s v="medium"/>
    <n v="1483.2"/>
    <n v="99.59"/>
    <d v="1998-12-17T00:00:00"/>
    <n v="1383.6100000000001"/>
    <s v="F"/>
    <n v="46"/>
    <d v="1966-02-25T00:00:00"/>
    <n v="54.39134536402841"/>
    <s v="Software Consultant"/>
    <s v="n/a"/>
    <s v="Affluent Customer"/>
    <s v="N"/>
    <s v="Yes"/>
    <n v="10"/>
    <m/>
  </r>
  <r>
    <n v="6849"/>
    <n v="64"/>
    <x v="796"/>
    <d v="2017-03-13T00:00:00"/>
    <n v="292"/>
    <b v="0"/>
    <s v="Approved"/>
    <s v="Trek Bicycles"/>
    <s v="Standard"/>
    <s v="medium"/>
    <s v="large"/>
    <n v="1469.44"/>
    <n v="596.54999999999995"/>
    <d v="2012-05-18T00:00:00"/>
    <n v="872.8900000000001"/>
    <s v="F"/>
    <n v="36"/>
    <d v="1961-03-01T00:00:00"/>
    <n v="59.383126185946217"/>
    <s v="Help Desk Operator"/>
    <s v="Health"/>
    <s v="Mass Customer"/>
    <s v="N"/>
    <s v="No"/>
    <n v="7"/>
    <m/>
  </r>
  <r>
    <n v="7049"/>
    <n v="24"/>
    <x v="903"/>
    <d v="2017-03-13T00:00:00"/>
    <n v="292"/>
    <b v="1"/>
    <s v="Approved"/>
    <s v="Solex"/>
    <s v="Road"/>
    <s v="medium"/>
    <s v="large"/>
    <n v="1777.8"/>
    <n v="820.78"/>
    <d v="1991-11-10T00:00:00"/>
    <n v="957.02"/>
    <s v="M"/>
    <n v="32"/>
    <d v="1986-04-05T00:00:00"/>
    <n v="34.27079741882293"/>
    <s v="GIS Technical Architect"/>
    <s v="Manufacturing"/>
    <s v="Mass Customer"/>
    <s v="N"/>
    <s v="Yes"/>
    <n v="12"/>
    <m/>
  </r>
  <r>
    <n v="7198"/>
    <n v="22"/>
    <x v="1578"/>
    <d v="2017-03-13T00:00:00"/>
    <n v="292"/>
    <b v="1"/>
    <s v="Approved"/>
    <s v="WeareA2B"/>
    <s v="Standard"/>
    <s v="medium"/>
    <s v="medium"/>
    <n v="60.34"/>
    <n v="45.26"/>
    <d v="1993-07-15T00:00:00"/>
    <n v="15.080000000000005"/>
    <s v="F"/>
    <n v="13"/>
    <d v="1961-01-07T00:00:00"/>
    <n v="59.528331665398277"/>
    <n v="0"/>
    <s v="Retail"/>
    <s v="Mass Customer"/>
    <s v="N"/>
    <s v="No"/>
    <n v="19"/>
    <m/>
  </r>
  <r>
    <n v="8001"/>
    <n v="49"/>
    <x v="1070"/>
    <d v="2017-03-13T00:00:00"/>
    <n v="292"/>
    <b v="1"/>
    <s v="Approved"/>
    <s v="Trek Bicycles"/>
    <s v="Road"/>
    <s v="medium"/>
    <s v="medium"/>
    <n v="533.51"/>
    <n v="400.13"/>
    <d v="2012-06-04T00:00:00"/>
    <n v="133.38"/>
    <s v="F"/>
    <n v="37"/>
    <d v="1981-08-21T00:00:00"/>
    <n v="38.895454953069503"/>
    <s v="Business Systems Development Analyst"/>
    <s v="Manufacturing"/>
    <s v="Affluent Customer"/>
    <s v="N"/>
    <s v="No"/>
    <n v="5"/>
    <m/>
  </r>
  <r>
    <n v="8049"/>
    <n v="64"/>
    <x v="2323"/>
    <d v="2017-03-13T00:00:00"/>
    <n v="292"/>
    <b v="1"/>
    <s v="Approved"/>
    <s v="Trek Bicycles"/>
    <s v="Standard"/>
    <s v="medium"/>
    <s v="large"/>
    <n v="1469.44"/>
    <n v="596.54999999999995"/>
    <d v="2010-11-05T00:00:00"/>
    <n v="872.8900000000001"/>
    <s v="F"/>
    <n v="51"/>
    <d v="1984-12-08T00:00:00"/>
    <n v="35.594085090055806"/>
    <n v="0"/>
    <s v="Argiculture"/>
    <s v="Mass Customer"/>
    <s v="N"/>
    <s v="Yes"/>
    <n v="9"/>
    <m/>
  </r>
  <r>
    <n v="16033"/>
    <n v="0"/>
    <x v="985"/>
    <d v="2017-09-29T00:00:00"/>
    <m/>
    <b v="1"/>
    <s v="Approved"/>
    <m/>
    <m/>
    <m/>
    <m/>
    <n v="1788.93"/>
    <m/>
    <m/>
    <m/>
    <m/>
    <m/>
    <m/>
    <m/>
    <m/>
    <m/>
    <m/>
    <m/>
    <m/>
    <m/>
    <m/>
  </r>
  <r>
    <n v="8100"/>
    <n v="84"/>
    <x v="1471"/>
    <d v="2017-03-13T00:00:00"/>
    <n v="292"/>
    <b v="0"/>
    <s v="Approved"/>
    <s v="Trek Bicycles"/>
    <s v="Road"/>
    <s v="medium"/>
    <s v="medium"/>
    <n v="290.62"/>
    <n v="215.14"/>
    <d v="2004-12-18T00:00:00"/>
    <n v="75.480000000000018"/>
    <s v="M"/>
    <n v="80"/>
    <d v="1963-01-30T00:00:00"/>
    <n v="57.465317966768133"/>
    <s v="Senior Developer"/>
    <s v="Financial Services"/>
    <s v="Affluent Customer"/>
    <s v="N"/>
    <s v="No"/>
    <n v="12"/>
    <m/>
  </r>
  <r>
    <n v="8836"/>
    <n v="97"/>
    <x v="2416"/>
    <d v="2017-03-13T00:00:00"/>
    <n v="292"/>
    <b v="1"/>
    <s v="Approved"/>
    <s v="Solex"/>
    <s v="Standard"/>
    <s v="medium"/>
    <s v="large"/>
    <n v="202.62"/>
    <n v="151.96"/>
    <d v="2016-03-29T00:00:00"/>
    <n v="50.66"/>
    <s v="F"/>
    <n v="22"/>
    <d v="1996-05-14T00:00:00"/>
    <n v="24.155728925672246"/>
    <s v="Sales Associate"/>
    <s v="Health"/>
    <s v="Mass Customer"/>
    <s v="N"/>
    <s v="No"/>
    <n v="5"/>
    <m/>
  </r>
  <r>
    <n v="9315"/>
    <n v="77"/>
    <x v="3118"/>
    <d v="2017-03-13T00:00:00"/>
    <n v="292"/>
    <b v="0"/>
    <s v="Approved"/>
    <s v="Norco Bicycles"/>
    <s v="Road"/>
    <s v="medium"/>
    <s v="large"/>
    <n v="1240.31"/>
    <n v="795.1"/>
    <d v="2003-09-09T00:00:00"/>
    <n v="445.20999999999992"/>
    <s v="F"/>
    <n v="23"/>
    <d v="1966-01-01T00:00:00"/>
    <n v="54.542030295535262"/>
    <n v="0"/>
    <s v="Manufacturing"/>
    <s v="Affluent Customer"/>
    <s v="N"/>
    <s v="Yes"/>
    <n v="13"/>
    <m/>
  </r>
  <r>
    <n v="9370"/>
    <n v="90"/>
    <x v="1889"/>
    <d v="2017-03-13T00:00:00"/>
    <n v="292"/>
    <b v="1"/>
    <s v="Approved"/>
    <s v="Norco Bicycles"/>
    <s v="Standard"/>
    <s v="low"/>
    <s v="medium"/>
    <n v="363.01"/>
    <n v="290.41000000000003"/>
    <d v="2005-05-10T00:00:00"/>
    <n v="72.599999999999966"/>
    <s v="F"/>
    <n v="23"/>
    <d v="1989-07-13T00:00:00"/>
    <n v="30.996824816083205"/>
    <n v="0"/>
    <s v="Health"/>
    <s v="Mass Customer"/>
    <s v="N"/>
    <s v="No"/>
    <n v="12"/>
    <m/>
  </r>
  <r>
    <n v="9506"/>
    <n v="60"/>
    <x v="468"/>
    <d v="2017-03-13T00:00:00"/>
    <n v="292"/>
    <b v="0"/>
    <s v="Approved"/>
    <s v="Giant Bicycles"/>
    <s v="Standard"/>
    <s v="high"/>
    <s v="small"/>
    <n v="1977.36"/>
    <n v="1759.85"/>
    <d v="2011-08-24T00:00:00"/>
    <n v="217.51"/>
    <s v="M"/>
    <n v="55"/>
    <d v="1963-06-17T00:00:00"/>
    <n v="57.087235774987313"/>
    <s v="Clinical Specialist"/>
    <s v="Health"/>
    <s v="Affluent Customer"/>
    <s v="N"/>
    <s v="No"/>
    <n v="16"/>
    <m/>
  </r>
  <r>
    <n v="9561"/>
    <n v="3"/>
    <x v="2561"/>
    <d v="2017-03-13T00:00:00"/>
    <n v="292"/>
    <b v="1"/>
    <s v="Approved"/>
    <s v="Trek Bicycles"/>
    <s v="Standard"/>
    <s v="medium"/>
    <s v="large"/>
    <n v="2091.4699999999998"/>
    <n v="388.92"/>
    <d v="2007-08-04T00:00:00"/>
    <n v="1702.5499999999997"/>
    <s v="F"/>
    <n v="75"/>
    <d v="2000-12-05T00:00:00"/>
    <n v="19.59134536402841"/>
    <s v="Librarian"/>
    <s v="Entertainment"/>
    <s v="Mass Customer"/>
    <s v="N"/>
    <s v="Yes"/>
    <n v="1"/>
    <m/>
  </r>
  <r>
    <n v="9889"/>
    <n v="14"/>
    <x v="3217"/>
    <d v="2017-03-13T00:00:00"/>
    <n v="292"/>
    <b v="0"/>
    <s v="Approved"/>
    <s v="Trek Bicycles"/>
    <s v="Standard"/>
    <s v="medium"/>
    <s v="small"/>
    <n v="1386.84"/>
    <n v="1234.29"/>
    <d v="1994-09-09T00:00:00"/>
    <n v="152.54999999999995"/>
    <s v="M"/>
    <n v="99"/>
    <d v="1989-08-01T00:00:00"/>
    <n v="30.944770021562658"/>
    <s v="Accounting Assistant II"/>
    <s v="Manufacturing"/>
    <s v="Affluent Customer"/>
    <s v="N"/>
    <s v="Yes"/>
    <n v="11"/>
    <m/>
  </r>
  <r>
    <n v="10428"/>
    <n v="65"/>
    <x v="1533"/>
    <d v="2017-03-13T00:00:00"/>
    <n v="292"/>
    <b v="0"/>
    <s v="Approved"/>
    <s v="WeareA2B"/>
    <s v="Standard"/>
    <s v="medium"/>
    <s v="medium"/>
    <n v="1807.45"/>
    <n v="778.69"/>
    <d v="2015-05-21T00:00:00"/>
    <n v="1028.76"/>
    <s v="U"/>
    <n v="95"/>
    <d v="1899-12-30T00:00:00"/>
    <n v="0"/>
    <s v="Software Test Engineer IV"/>
    <s v="IT"/>
    <s v="Mass Customer"/>
    <s v="N"/>
    <s v="No"/>
    <n v="0"/>
    <m/>
  </r>
  <r>
    <n v="10766"/>
    <n v="42"/>
    <x v="2837"/>
    <d v="2017-03-13T00:00:00"/>
    <n v="292"/>
    <b v="0"/>
    <s v="Approved"/>
    <s v="OHM Cycles"/>
    <s v="Road"/>
    <s v="medium"/>
    <s v="small"/>
    <n v="1810"/>
    <n v="1610.9"/>
    <d v="2008-03-19T00:00:00"/>
    <n v="199.09999999999991"/>
    <s v="M"/>
    <n v="81"/>
    <d v="1986-10-25T00:00:00"/>
    <n v="33.714633035261286"/>
    <s v="VP Marketing"/>
    <s v="Retail"/>
    <s v="Mass Customer"/>
    <s v="N"/>
    <s v="No"/>
    <n v="7"/>
    <m/>
  </r>
  <r>
    <n v="10985"/>
    <n v="82"/>
    <x v="1490"/>
    <d v="2017-03-13T00:00:00"/>
    <n v="292"/>
    <b v="1"/>
    <s v="Approved"/>
    <s v="Norco Bicycles"/>
    <s v="Standard"/>
    <s v="high"/>
    <s v="medium"/>
    <n v="1148.6400000000001"/>
    <n v="689.18"/>
    <d v="2015-08-02T00:00:00"/>
    <n v="459.46000000000015"/>
    <s v="F"/>
    <n v="66"/>
    <d v="1963-12-11T00:00:00"/>
    <n v="56.602304268137999"/>
    <s v="Geologist II"/>
    <s v="Telecommunications"/>
    <s v="Affluent Customer"/>
    <s v="N"/>
    <s v="Yes"/>
    <n v="18"/>
    <m/>
  </r>
  <r>
    <n v="12163"/>
    <n v="21"/>
    <x v="330"/>
    <d v="2017-03-13T00:00:00"/>
    <n v="292"/>
    <b v="1"/>
    <s v="Approved"/>
    <s v="Solex"/>
    <s v="Standard"/>
    <s v="medium"/>
    <s v="large"/>
    <n v="1071.23"/>
    <n v="380.74"/>
    <d v="1996-04-05T00:00:00"/>
    <n v="690.49"/>
    <s v="F"/>
    <n v="23"/>
    <d v="1974-03-24T00:00:00"/>
    <n v="46.311893309233888"/>
    <s v="Pharmacist"/>
    <s v="Health"/>
    <s v="Mass Customer"/>
    <s v="N"/>
    <s v="No"/>
    <n v="16"/>
    <m/>
  </r>
  <r>
    <n v="12228"/>
    <n v="80"/>
    <x v="2654"/>
    <d v="2017-03-13T00:00:00"/>
    <n v="292"/>
    <b v="0"/>
    <s v="Approved"/>
    <s v="Trek Bicycles"/>
    <s v="Standard"/>
    <s v="medium"/>
    <s v="large"/>
    <n v="1469.44"/>
    <n v="596.54999999999995"/>
    <d v="1995-10-24T00:00:00"/>
    <n v="872.8900000000001"/>
    <s v="M"/>
    <n v="20"/>
    <d v="1987-05-30T00:00:00"/>
    <n v="33.120112487316078"/>
    <n v="0"/>
    <s v="Property"/>
    <s v="High Net Worth"/>
    <s v="N"/>
    <s v="Yes"/>
    <n v="9"/>
    <m/>
  </r>
  <r>
    <n v="16046"/>
    <n v="6"/>
    <x v="3063"/>
    <d v="2017-02-19T00:00:00"/>
    <m/>
    <m/>
    <s v="Approved"/>
    <s v="Solex"/>
    <s v="Standard"/>
    <s v="high"/>
    <s v="medium"/>
    <n v="748.17"/>
    <n v="448.9"/>
    <n v="35052"/>
    <m/>
    <m/>
    <m/>
    <m/>
    <m/>
    <m/>
    <m/>
    <m/>
    <m/>
    <m/>
    <m/>
    <m/>
  </r>
  <r>
    <n v="12271"/>
    <n v="36"/>
    <x v="991"/>
    <d v="2017-03-13T00:00:00"/>
    <n v="292"/>
    <b v="0"/>
    <s v="Approved"/>
    <s v="Solex"/>
    <s v="Standard"/>
    <s v="low"/>
    <s v="medium"/>
    <n v="945.04"/>
    <n v="507.58"/>
    <d v="1995-12-19T00:00:00"/>
    <n v="437.46"/>
    <s v="F"/>
    <n v="46"/>
    <d v="1971-06-22T00:00:00"/>
    <n v="49.068057692795534"/>
    <s v="Chemical Engineer"/>
    <s v="Manufacturing"/>
    <s v="Affluent Customer"/>
    <s v="N"/>
    <s v="No"/>
    <n v="5"/>
    <m/>
  </r>
  <r>
    <n v="13165"/>
    <n v="24"/>
    <x v="1901"/>
    <d v="2017-03-13T00:00:00"/>
    <n v="292"/>
    <b v="0"/>
    <s v="Approved"/>
    <s v="Solex"/>
    <s v="Road"/>
    <s v="medium"/>
    <s v="large"/>
    <n v="1777.8"/>
    <n v="820.78"/>
    <d v="2011-05-07T00:00:00"/>
    <n v="957.02"/>
    <s v="M"/>
    <n v="74"/>
    <d v="1977-10-15T00:00:00"/>
    <n v="42.747509747590051"/>
    <s v="Structural Engineer"/>
    <s v="n/a"/>
    <s v="Mass Customer"/>
    <s v="N"/>
    <s v="No"/>
    <n v="8"/>
    <m/>
  </r>
  <r>
    <n v="13443"/>
    <n v="68"/>
    <x v="377"/>
    <d v="2017-03-13T00:00:00"/>
    <n v="292"/>
    <b v="0"/>
    <s v="Approved"/>
    <s v="OHM Cycles"/>
    <s v="Standard"/>
    <s v="medium"/>
    <s v="medium"/>
    <n v="1636.9"/>
    <n v="44.71"/>
    <d v="2015-04-11T00:00:00"/>
    <n v="1592.19"/>
    <s v="F"/>
    <n v="15"/>
    <d v="1959-06-25T00:00:00"/>
    <n v="61.068057692795534"/>
    <s v="Software Test Engineer I"/>
    <s v="Telecommunications"/>
    <s v="Affluent Customer"/>
    <s v="N"/>
    <s v="Yes"/>
    <n v="10"/>
    <m/>
  </r>
  <r>
    <n v="14103"/>
    <n v="9"/>
    <x v="1347"/>
    <d v="2017-03-13T00:00:00"/>
    <n v="292"/>
    <b v="0"/>
    <s v="Approved"/>
    <s v="OHM Cycles"/>
    <s v="Road"/>
    <s v="medium"/>
    <s v="medium"/>
    <n v="742.54"/>
    <n v="667.4"/>
    <d v="1991-11-07T00:00:00"/>
    <n v="75.139999999999986"/>
    <s v="F"/>
    <n v="89"/>
    <d v="1953-11-12T00:00:00"/>
    <n v="66.687235774987315"/>
    <s v="Assistant Professor"/>
    <s v="IT"/>
    <s v="Affluent Customer"/>
    <s v="N"/>
    <s v="No"/>
    <n v="17"/>
    <m/>
  </r>
  <r>
    <n v="14894"/>
    <n v="25"/>
    <x v="1031"/>
    <d v="2017-03-13T00:00:00"/>
    <n v="292"/>
    <b v="1"/>
    <s v="Approved"/>
    <s v="OHM Cycles"/>
    <s v="Standard"/>
    <s v="high"/>
    <s v="medium"/>
    <n v="2005.66"/>
    <n v="1203.4000000000001"/>
    <d v="2012-04-10T00:00:00"/>
    <n v="802.26"/>
    <s v="M"/>
    <n v="27"/>
    <d v="1996-06-14T00:00:00"/>
    <n v="24.070797418822931"/>
    <s v="Speech Pathologist"/>
    <s v="Manufacturing"/>
    <s v="High Net Worth"/>
    <s v="N"/>
    <s v="No"/>
    <n v="3"/>
    <m/>
  </r>
  <r>
    <n v="15114"/>
    <n v="88"/>
    <x v="2226"/>
    <d v="2017-03-13T00:00:00"/>
    <n v="292"/>
    <b v="0"/>
    <s v="Approved"/>
    <s v="Norco Bicycles"/>
    <s v="Standard"/>
    <s v="medium"/>
    <s v="medium"/>
    <n v="1198.46"/>
    <n v="381.1"/>
    <d v="2005-05-10T00:00:00"/>
    <n v="817.36"/>
    <s v="F"/>
    <n v="78"/>
    <d v="1974-11-11T00:00:00"/>
    <n v="45.676276870877729"/>
    <s v="Quality Engineer"/>
    <s v="Financial Services"/>
    <s v="Affluent Customer"/>
    <s v="N"/>
    <s v="Yes"/>
    <n v="17"/>
    <m/>
  </r>
  <r>
    <n v="15162"/>
    <n v="97"/>
    <x v="2286"/>
    <d v="2017-03-13T00:00:00"/>
    <n v="292"/>
    <b v="0"/>
    <s v="Approved"/>
    <s v="Solex"/>
    <s v="Standard"/>
    <s v="medium"/>
    <s v="large"/>
    <n v="202.62"/>
    <n v="151.96"/>
    <d v="2016-03-29T00:00:00"/>
    <n v="50.66"/>
    <s v="F"/>
    <n v="9"/>
    <d v="1962-03-30T00:00:00"/>
    <n v="58.303674131151695"/>
    <s v="Senior Cost Accountant"/>
    <s v="Financial Services"/>
    <s v="Mass Customer"/>
    <s v="N"/>
    <s v="Yes"/>
    <n v="20"/>
    <m/>
  </r>
  <r>
    <n v="15457"/>
    <n v="98"/>
    <x v="585"/>
    <d v="2017-03-13T00:00:00"/>
    <n v="292"/>
    <b v="0"/>
    <s v="Approved"/>
    <s v="Trek Bicycles"/>
    <s v="Standard"/>
    <s v="high"/>
    <s v="medium"/>
    <n v="358.39"/>
    <n v="215.03"/>
    <d v="2004-01-16T00:00:00"/>
    <n v="143.35999999999999"/>
    <s v="F"/>
    <n v="89"/>
    <d v="1999-05-10T00:00:00"/>
    <n v="21.166687829781836"/>
    <s v="Quality Control Specialist"/>
    <s v="Manufacturing"/>
    <s v="Mass Customer"/>
    <s v="N"/>
    <s v="No"/>
    <n v="2"/>
    <m/>
  </r>
  <r>
    <n v="15791"/>
    <n v="91"/>
    <x v="1940"/>
    <d v="2017-03-13T00:00:00"/>
    <n v="292"/>
    <b v="1"/>
    <s v="Approved"/>
    <s v="Solex"/>
    <s v="Standard"/>
    <s v="medium"/>
    <s v="medium"/>
    <n v="100.35"/>
    <n v="75.260000000000005"/>
    <d v="2013-06-09T00:00:00"/>
    <n v="25.089999999999989"/>
    <s v="M"/>
    <n v="18"/>
    <d v="1958-12-01T00:00:00"/>
    <n v="61.632441254439371"/>
    <s v="Administrative Assistant II"/>
    <s v="Financial Services"/>
    <s v="Mass Customer"/>
    <s v="N"/>
    <s v="Yes"/>
    <n v="6"/>
    <m/>
  </r>
  <r>
    <n v="15890"/>
    <n v="98"/>
    <x v="1883"/>
    <d v="2017-03-13T00:00:00"/>
    <n v="292"/>
    <b v="1"/>
    <s v="Approved"/>
    <s v="Trek Bicycles"/>
    <s v="Standard"/>
    <s v="high"/>
    <s v="medium"/>
    <n v="358.39"/>
    <n v="215.03"/>
    <d v="2004-01-16T00:00:00"/>
    <n v="143.35999999999999"/>
    <s v="F"/>
    <n v="10"/>
    <d v="1955-07-22T00:00:00"/>
    <n v="64.996824816083205"/>
    <s v="Biostatistician II"/>
    <s v="Entertainment"/>
    <s v="Mass Customer"/>
    <s v="N"/>
    <s v="No"/>
    <n v="11"/>
    <m/>
  </r>
  <r>
    <n v="15921"/>
    <n v="38"/>
    <x v="3188"/>
    <d v="2017-03-13T00:00:00"/>
    <n v="292"/>
    <b v="0"/>
    <s v="Approved"/>
    <s v="Solex"/>
    <s v="Standard"/>
    <s v="medium"/>
    <s v="medium"/>
    <n v="1577.53"/>
    <n v="826.51"/>
    <d v="2011-03-16T00:00:00"/>
    <n v="751.02"/>
    <s v="F"/>
    <n v="16"/>
    <d v="1979-02-15T00:00:00"/>
    <n v="41.410523446220189"/>
    <n v="0"/>
    <s v="n/a"/>
    <s v="Mass Customer"/>
    <s v="N"/>
    <s v="No"/>
    <n v="11"/>
    <m/>
  </r>
  <r>
    <n v="16311"/>
    <n v="28"/>
    <x v="2289"/>
    <d v="2017-03-13T00:00:00"/>
    <n v="292"/>
    <b v="0"/>
    <s v="Approved"/>
    <s v="Norco Bicycles"/>
    <s v="Standard"/>
    <s v="medium"/>
    <s v="small"/>
    <n v="1216.1400000000001"/>
    <n v="1082.3599999999999"/>
    <d v="1991-11-10T00:00:00"/>
    <n v="133.7800000000002"/>
    <s v="F"/>
    <n v="2"/>
    <d v="1966-07-24T00:00:00"/>
    <n v="53.983126185946219"/>
    <s v="Sales Associate"/>
    <s v="Property"/>
    <s v="Mass Customer"/>
    <s v="N"/>
    <s v="Yes"/>
    <n v="18"/>
    <m/>
  </r>
  <r>
    <n v="16417"/>
    <n v="36"/>
    <x v="1424"/>
    <d v="2017-03-13T00:00:00"/>
    <n v="292"/>
    <b v="1"/>
    <s v="Approved"/>
    <s v="Solex"/>
    <s v="Standard"/>
    <s v="low"/>
    <s v="medium"/>
    <n v="945.04"/>
    <n v="507.58"/>
    <d v="1995-12-19T00:00:00"/>
    <n v="437.46"/>
    <s v="F"/>
    <n v="1"/>
    <d v="1974-03-17T00:00:00"/>
    <n v="46.331071391425674"/>
    <s v="Financial Analyst"/>
    <s v="Financial Services"/>
    <s v="Mass Customer"/>
    <s v="N"/>
    <s v="No"/>
    <n v="11"/>
    <m/>
  </r>
  <r>
    <n v="16628"/>
    <n v="65"/>
    <x v="1414"/>
    <d v="2017-03-13T00:00:00"/>
    <n v="292"/>
    <b v="0"/>
    <s v="Approved"/>
    <s v="WeareA2B"/>
    <s v="Standard"/>
    <s v="medium"/>
    <s v="medium"/>
    <n v="1807.45"/>
    <n v="778.69"/>
    <d v="1992-10-02T00:00:00"/>
    <n v="1028.76"/>
    <s v="F"/>
    <n v="66"/>
    <d v="1978-04-20T00:00:00"/>
    <n v="42.235180980466765"/>
    <s v="Pharmacist"/>
    <s v="Health"/>
    <s v="Mass Customer"/>
    <s v="N"/>
    <s v="Yes"/>
    <n v="10"/>
    <m/>
  </r>
  <r>
    <n v="16703"/>
    <n v="45"/>
    <x v="1021"/>
    <d v="2017-03-13T00:00:00"/>
    <n v="292"/>
    <b v="0"/>
    <s v="Approved"/>
    <s v="Solex"/>
    <s v="Standard"/>
    <s v="medium"/>
    <s v="medium"/>
    <n v="441.49"/>
    <n v="84.99"/>
    <d v="1993-04-12T00:00:00"/>
    <n v="356.5"/>
    <s v="F"/>
    <n v="76"/>
    <d v="1968-10-02T00:00:00"/>
    <n v="51.788605638001016"/>
    <s v="Account Executive"/>
    <s v="Manufacturing"/>
    <s v="Mass Customer"/>
    <s v="N"/>
    <s v="No"/>
    <n v="18"/>
    <m/>
  </r>
  <r>
    <n v="16988"/>
    <n v="0"/>
    <x v="3153"/>
    <d v="2017-03-13T00:00:00"/>
    <n v="292"/>
    <b v="1"/>
    <s v="Approved"/>
    <s v="Norco Bicycles"/>
    <s v="Standard"/>
    <s v="medium"/>
    <s v="medium"/>
    <n v="360.4"/>
    <n v="270.3"/>
    <d v="2016-12-06T00:00:00"/>
    <n v="90.099999999999966"/>
    <s v="M"/>
    <n v="78"/>
    <d v="1969-02-07T00:00:00"/>
    <n v="51.437920706494161"/>
    <s v="Statistician II"/>
    <s v="Manufacturing"/>
    <s v="High Net Worth"/>
    <s v="N"/>
    <s v="No"/>
    <n v="6"/>
    <m/>
  </r>
  <r>
    <n v="17081"/>
    <n v="48"/>
    <x v="1563"/>
    <d v="2017-03-13T00:00:00"/>
    <n v="292"/>
    <b v="1"/>
    <s v="Approved"/>
    <s v="WeareA2B"/>
    <s v="Standard"/>
    <s v="medium"/>
    <s v="medium"/>
    <n v="1762.96"/>
    <n v="950.52"/>
    <d v="2003-02-16T00:00:00"/>
    <n v="812.44"/>
    <s v="M"/>
    <n v="69"/>
    <d v="1986-10-14T00:00:00"/>
    <n v="33.744770021562658"/>
    <s v="Sales Representative"/>
    <s v="Retail"/>
    <s v="Affluent Customer"/>
    <s v="N"/>
    <s v="Yes"/>
    <n v="14"/>
    <m/>
  </r>
  <r>
    <n v="17154"/>
    <n v="86"/>
    <x v="2301"/>
    <d v="2017-03-13T00:00:00"/>
    <n v="292"/>
    <b v="0"/>
    <s v="Approved"/>
    <s v="Norco Bicycles"/>
    <s v="Road"/>
    <s v="high"/>
    <s v="large"/>
    <n v="774.53"/>
    <n v="464.72"/>
    <d v="2003-03-18T00:00:00"/>
    <n v="309.80999999999995"/>
    <s v="F"/>
    <n v="73"/>
    <d v="1973-09-30T00:00:00"/>
    <n v="46.791345364028409"/>
    <s v="Sales Representative"/>
    <s v="Retail"/>
    <s v="High Net Worth"/>
    <s v="N"/>
    <s v="No"/>
    <n v="7"/>
    <m/>
  </r>
  <r>
    <n v="17964"/>
    <n v="77"/>
    <x v="1723"/>
    <d v="2017-03-13T00:00:00"/>
    <n v="292"/>
    <b v="0"/>
    <s v="Approved"/>
    <s v="Norco Bicycles"/>
    <s v="Road"/>
    <s v="medium"/>
    <s v="large"/>
    <n v="1240.31"/>
    <n v="795.1"/>
    <d v="2004-07-25T00:00:00"/>
    <n v="445.20999999999992"/>
    <s v="M"/>
    <n v="47"/>
    <d v="1964-07-29T00:00:00"/>
    <n v="55.969427555809233"/>
    <s v="Business Systems Development Analyst"/>
    <s v="n/a"/>
    <s v="Affluent Customer"/>
    <s v="N"/>
    <s v="Yes"/>
    <n v="17"/>
    <m/>
  </r>
  <r>
    <n v="18479"/>
    <n v="90"/>
    <x v="45"/>
    <d v="2017-03-13T00:00:00"/>
    <n v="292"/>
    <b v="0"/>
    <s v="Approved"/>
    <s v="Solex"/>
    <s v="Standard"/>
    <s v="low"/>
    <s v="medium"/>
    <n v="945.04"/>
    <n v="507.58"/>
    <d v="2010-06-07T00:00:00"/>
    <n v="437.46"/>
    <s v="M"/>
    <n v="2"/>
    <d v="1976-11-21T00:00:00"/>
    <n v="43.646139884576357"/>
    <s v="Executive Secretary"/>
    <s v="Retail"/>
    <s v="High Net Worth"/>
    <s v="N"/>
    <s v="Yes"/>
    <n v="13"/>
    <m/>
  </r>
  <r>
    <n v="19192"/>
    <n v="0"/>
    <x v="3086"/>
    <d v="2017-03-13T00:00:00"/>
    <n v="292"/>
    <b v="1"/>
    <s v="Approved"/>
    <s v="OHM Cycles"/>
    <s v="Standard"/>
    <s v="medium"/>
    <s v="medium"/>
    <n v="183.86"/>
    <n v="137.9"/>
    <d v="1991-01-21T00:00:00"/>
    <n v="45.960000000000008"/>
    <s v="M"/>
    <n v="38"/>
    <d v="1986-04-11T00:00:00"/>
    <n v="34.254359062658544"/>
    <s v="Financial Analyst"/>
    <s v="Financial Services"/>
    <s v="High Net Worth"/>
    <s v="N"/>
    <s v="Yes"/>
    <n v="9"/>
    <m/>
  </r>
  <r>
    <n v="19431"/>
    <n v="29"/>
    <x v="595"/>
    <d v="2017-03-13T00:00:00"/>
    <n v="292"/>
    <b v="1"/>
    <s v="Approved"/>
    <s v="Norco Bicycles"/>
    <s v="Road"/>
    <s v="medium"/>
    <s v="medium"/>
    <n v="543.39"/>
    <n v="407.54"/>
    <d v="1992-10-11T00:00:00"/>
    <n v="135.84999999999997"/>
    <s v="F"/>
    <n v="31"/>
    <d v="1984-06-12T00:00:00"/>
    <n v="36.08449604895992"/>
    <s v="Senior Editor"/>
    <s v="n/a"/>
    <s v="Mass Customer"/>
    <s v="N"/>
    <s v="Yes"/>
    <n v="2"/>
    <m/>
  </r>
  <r>
    <n v="16069"/>
    <n v="89"/>
    <x v="752"/>
    <d v="2017-12-24T00:00:00"/>
    <m/>
    <m/>
    <s v="Approved"/>
    <s v="WeareA2B"/>
    <s v="Touring"/>
    <s v="medium"/>
    <s v="large"/>
    <n v="1362.99"/>
    <n v="57.74"/>
    <n v="37539"/>
    <m/>
    <m/>
    <m/>
    <m/>
    <m/>
    <m/>
    <m/>
    <m/>
    <m/>
    <m/>
    <m/>
    <m/>
  </r>
  <r>
    <n v="19614"/>
    <n v="43"/>
    <x v="3224"/>
    <d v="2017-03-13T00:00:00"/>
    <n v="292"/>
    <b v="1"/>
    <s v="Approved"/>
    <s v="Solex"/>
    <s v="Standard"/>
    <s v="medium"/>
    <s v="medium"/>
    <n v="1151.96"/>
    <n v="649.49"/>
    <d v="1999-12-04T00:00:00"/>
    <n v="502.47"/>
    <s v="M"/>
    <n v="56"/>
    <d v="1966-06-11T00:00:00"/>
    <n v="54.100934405124299"/>
    <s v="Nuclear Power Engineer"/>
    <s v="Manufacturing"/>
    <s v="Mass Customer"/>
    <s v="N"/>
    <s v="No"/>
    <n v="15"/>
    <m/>
  </r>
  <r>
    <n v="19640"/>
    <n v="69"/>
    <x v="2914"/>
    <d v="2017-03-13T00:00:00"/>
    <n v="292"/>
    <b v="1"/>
    <s v="Approved"/>
    <s v="Giant Bicycles"/>
    <s v="Road"/>
    <s v="medium"/>
    <s v="medium"/>
    <n v="792.9"/>
    <n v="594.67999999999995"/>
    <d v="2006-05-22T00:00:00"/>
    <n v="198.22000000000003"/>
    <s v="M"/>
    <n v="91"/>
    <d v="1998-07-27T00:00:00"/>
    <n v="21.952989199644847"/>
    <n v="0"/>
    <s v="Telecommunications"/>
    <s v="Affluent Customer"/>
    <s v="N"/>
    <s v="Yes"/>
    <n v="3"/>
    <m/>
  </r>
  <r>
    <n v="19812"/>
    <n v="80"/>
    <x v="204"/>
    <d v="2017-03-13T00:00:00"/>
    <n v="292"/>
    <b v="0"/>
    <s v="Approved"/>
    <s v="Trek Bicycles"/>
    <s v="Standard"/>
    <s v="medium"/>
    <s v="large"/>
    <n v="1469.44"/>
    <n v="596.54999999999995"/>
    <d v="1992-10-02T00:00:00"/>
    <n v="872.8900000000001"/>
    <s v="M"/>
    <n v="18"/>
    <d v="1982-10-27T00:00:00"/>
    <n v="37.711893309233886"/>
    <s v="Software Consultant"/>
    <s v="Health"/>
    <s v="High Net Worth"/>
    <s v="N"/>
    <s v="Yes"/>
    <n v="11"/>
    <m/>
  </r>
  <r>
    <n v="19915"/>
    <n v="0"/>
    <x v="1435"/>
    <d v="2017-03-13T00:00:00"/>
    <n v="292"/>
    <b v="1"/>
    <s v="Approved"/>
    <s v="WeareA2B"/>
    <s v="Standard"/>
    <s v="medium"/>
    <s v="medium"/>
    <n v="60.34"/>
    <n v="45.26"/>
    <d v="2011-05-07T00:00:00"/>
    <n v="15.080000000000005"/>
    <s v="M"/>
    <n v="88"/>
    <d v="1974-01-31T00:00:00"/>
    <n v="46.454359062658547"/>
    <s v="Data Coordiator"/>
    <s v="Manufacturing"/>
    <s v="High Net Worth"/>
    <s v="N"/>
    <s v="Yes"/>
    <n v="7"/>
    <m/>
  </r>
  <r>
    <n v="398"/>
    <n v="6"/>
    <x v="2937"/>
    <d v="2017-03-12T00:00:00"/>
    <n v="293"/>
    <b v="1"/>
    <s v="Approved"/>
    <s v="OHM Cycles"/>
    <s v="Standard"/>
    <s v="high"/>
    <s v="medium"/>
    <n v="227.88"/>
    <n v="136.72999999999999"/>
    <d v="2003-08-05T00:00:00"/>
    <n v="91.15"/>
    <s v="F"/>
    <n v="97"/>
    <d v="1975-04-27T00:00:00"/>
    <n v="45.218742624302379"/>
    <s v="Help Desk Operator"/>
    <s v="Entertainment"/>
    <s v="Affluent Customer"/>
    <s v="N"/>
    <s v="Yes"/>
    <n v="17"/>
    <m/>
  </r>
  <r>
    <n v="1171"/>
    <n v="86"/>
    <x v="2062"/>
    <d v="2017-03-12T00:00:00"/>
    <n v="293"/>
    <b v="1"/>
    <s v="Approved"/>
    <s v="OHM Cycles"/>
    <s v="Standard"/>
    <s v="medium"/>
    <s v="medium"/>
    <n v="235.63"/>
    <n v="125.07"/>
    <d v="2004-08-07T00:00:00"/>
    <n v="110.56"/>
    <s v="F"/>
    <n v="77"/>
    <d v="1963-03-23T00:00:00"/>
    <n v="57.322852213343481"/>
    <s v="Quality Engineer"/>
    <s v="Health"/>
    <s v="Affluent Customer"/>
    <s v="N"/>
    <s v="No"/>
    <n v="5"/>
    <m/>
  </r>
  <r>
    <n v="16076"/>
    <n v="57"/>
    <x v="2119"/>
    <d v="2017-03-03T00:00:00"/>
    <m/>
    <m/>
    <s v="Approved"/>
    <s v="WeareA2B"/>
    <s v="Touring"/>
    <s v="medium"/>
    <s v="large"/>
    <n v="1890.39"/>
    <n v="260.14"/>
    <n v="36146"/>
    <m/>
    <m/>
    <m/>
    <m/>
    <m/>
    <m/>
    <m/>
    <m/>
    <m/>
    <m/>
    <m/>
    <m/>
  </r>
  <r>
    <n v="1393"/>
    <n v="65"/>
    <x v="2675"/>
    <d v="2017-03-12T00:00:00"/>
    <n v="293"/>
    <b v="0"/>
    <s v="Approved"/>
    <s v="WeareA2B"/>
    <s v="Standard"/>
    <s v="medium"/>
    <s v="medium"/>
    <n v="1807.45"/>
    <n v="778.69"/>
    <d v="2005-10-22T00:00:00"/>
    <n v="1028.76"/>
    <s v="F"/>
    <n v="38"/>
    <d v="1986-08-10T00:00:00"/>
    <n v="33.922852213343475"/>
    <s v="GIS Technical Architect"/>
    <s v="n/a"/>
    <s v="Mass Customer"/>
    <s v="N"/>
    <s v="Yes"/>
    <n v="17"/>
    <m/>
  </r>
  <r>
    <n v="1506"/>
    <n v="77"/>
    <x v="3308"/>
    <d v="2017-03-12T00:00:00"/>
    <n v="293"/>
    <b v="1"/>
    <s v="Approved"/>
    <s v="Norco Bicycles"/>
    <s v="Road"/>
    <s v="medium"/>
    <s v="large"/>
    <n v="1240.31"/>
    <n v="795.1"/>
    <d v="2000-11-03T00:00:00"/>
    <n v="445.20999999999992"/>
    <s v="M"/>
    <n v="11"/>
    <d v="1996-02-16T00:00:00"/>
    <n v="24.396824816083203"/>
    <s v="Project Manager"/>
    <s v="Manufacturing"/>
    <s v="Mass Customer"/>
    <s v="N"/>
    <s v="No"/>
    <n v="2"/>
    <m/>
  </r>
  <r>
    <n v="1545"/>
    <n v="23"/>
    <x v="3374"/>
    <d v="2017-03-12T00:00:00"/>
    <n v="293"/>
    <b v="1"/>
    <s v="Approved"/>
    <s v="Norco Bicycles"/>
    <s v="Standard"/>
    <s v="medium"/>
    <s v="medium"/>
    <n v="1198.46"/>
    <n v="381.1"/>
    <d v="2005-05-10T00:00:00"/>
    <n v="817.36"/>
    <s v="F"/>
    <n v="72"/>
    <d v="1995-01-24T00:00:00"/>
    <n v="25.45983851471334"/>
    <s v="Web Developer I"/>
    <s v="n/a"/>
    <s v="High Net Worth"/>
    <s v="N"/>
    <s v="Yes"/>
    <n v="3"/>
    <m/>
  </r>
  <r>
    <n v="1560"/>
    <n v="28"/>
    <x v="656"/>
    <d v="2017-03-12T00:00:00"/>
    <n v="293"/>
    <b v="1"/>
    <s v="Approved"/>
    <s v="Norco Bicycles"/>
    <s v="Standard"/>
    <s v="medium"/>
    <s v="small"/>
    <n v="1216.1400000000001"/>
    <n v="1082.3599999999999"/>
    <d v="1992-10-11T00:00:00"/>
    <n v="133.7800000000002"/>
    <s v="M"/>
    <n v="99"/>
    <d v="1992-11-20T00:00:00"/>
    <n v="27.637920706494164"/>
    <s v="Sales Associate"/>
    <s v="Financial Services"/>
    <s v="Affluent Customer"/>
    <s v="N"/>
    <s v="Yes"/>
    <n v="7"/>
    <m/>
  </r>
  <r>
    <n v="1760"/>
    <n v="86"/>
    <x v="1716"/>
    <d v="2017-03-12T00:00:00"/>
    <n v="293"/>
    <b v="1"/>
    <s v="Approved"/>
    <s v="OHM Cycles"/>
    <s v="Standard"/>
    <s v="medium"/>
    <s v="medium"/>
    <n v="235.63"/>
    <n v="125.07"/>
    <d v="2013-06-09T00:00:00"/>
    <n v="110.56"/>
    <s v="M"/>
    <n v="47"/>
    <d v="1975-03-14T00:00:00"/>
    <n v="45.33929056950786"/>
    <s v="Graphic Designer"/>
    <s v="Manufacturing"/>
    <s v="Mass Customer"/>
    <s v="N"/>
    <s v="Yes"/>
    <n v="14"/>
    <m/>
  </r>
  <r>
    <n v="2062"/>
    <n v="64"/>
    <x v="276"/>
    <d v="2017-03-12T00:00:00"/>
    <n v="293"/>
    <b v="1"/>
    <s v="Approved"/>
    <s v="Trek Bicycles"/>
    <s v="Standard"/>
    <s v="medium"/>
    <s v="large"/>
    <n v="1469.44"/>
    <n v="596.54999999999995"/>
    <d v="2012-05-18T00:00:00"/>
    <n v="872.8900000000001"/>
    <s v="F"/>
    <n v="82"/>
    <d v="1960-01-24T00:00:00"/>
    <n v="60.484496048959919"/>
    <n v="0"/>
    <s v="n/a"/>
    <s v="Mass Customer"/>
    <s v="N"/>
    <s v="No"/>
    <n v="9"/>
    <m/>
  </r>
  <r>
    <n v="2107"/>
    <n v="89"/>
    <x v="2615"/>
    <d v="2017-03-12T00:00:00"/>
    <n v="293"/>
    <b v="0"/>
    <s v="Approved"/>
    <s v="WeareA2B"/>
    <s v="Touring"/>
    <s v="medium"/>
    <s v="large"/>
    <n v="1362.99"/>
    <n v="57.74"/>
    <d v="2016-03-29T00:00:00"/>
    <n v="1305.25"/>
    <s v="M"/>
    <n v="69"/>
    <d v="1974-04-03T00:00:00"/>
    <n v="46.284496048959916"/>
    <s v="Research Nurse"/>
    <s v="Health"/>
    <s v="Affluent Customer"/>
    <s v="N"/>
    <s v="Yes"/>
    <n v="17"/>
    <m/>
  </r>
  <r>
    <n v="2686"/>
    <n v="62"/>
    <x v="2369"/>
    <d v="2017-03-12T00:00:00"/>
    <n v="293"/>
    <b v="0"/>
    <s v="Approved"/>
    <s v="Solex"/>
    <s v="Standard"/>
    <s v="high"/>
    <s v="medium"/>
    <n v="1024.6600000000001"/>
    <n v="614.79999999999995"/>
    <d v="2015-04-11T00:00:00"/>
    <n v="409.86000000000013"/>
    <s v="M"/>
    <n v="66"/>
    <d v="1976-06-08T00:00:00"/>
    <n v="44.100934405124299"/>
    <s v="Media Manager I"/>
    <s v="Retail"/>
    <s v="High Net Worth"/>
    <s v="N"/>
    <s v="Yes"/>
    <n v="7"/>
    <m/>
  </r>
  <r>
    <n v="2879"/>
    <n v="2"/>
    <x v="3229"/>
    <d v="2017-03-12T00:00:00"/>
    <n v="293"/>
    <b v="0"/>
    <s v="Approved"/>
    <s v="Solex"/>
    <s v="Standard"/>
    <s v="medium"/>
    <s v="medium"/>
    <n v="71.489999999999995"/>
    <n v="53.62"/>
    <d v="2003-02-07T00:00:00"/>
    <n v="17.869999999999997"/>
    <s v="F"/>
    <n v="59"/>
    <d v="1989-12-25T00:00:00"/>
    <n v="30.544770021562655"/>
    <s v="Assistant Media Planner"/>
    <s v="Entertainment"/>
    <s v="Mass Customer"/>
    <s v="N"/>
    <s v="Yes"/>
    <n v="12"/>
    <m/>
  </r>
  <r>
    <n v="3006"/>
    <n v="40"/>
    <x v="1212"/>
    <d v="2017-03-12T00:00:00"/>
    <n v="293"/>
    <b v="1"/>
    <s v="Approved"/>
    <s v="OHM Cycles"/>
    <s v="Standard"/>
    <s v="high"/>
    <s v="medium"/>
    <n v="1458.17"/>
    <n v="874.9"/>
    <d v="2006-02-02T00:00:00"/>
    <n v="583.2700000000001"/>
    <s v="M"/>
    <n v="45"/>
    <d v="1992-06-24T00:00:00"/>
    <n v="28.046139884576355"/>
    <s v="Recruiter"/>
    <s v="Property"/>
    <s v="Mass Customer"/>
    <s v="N"/>
    <s v="No"/>
    <n v="6"/>
    <m/>
  </r>
  <r>
    <n v="3012"/>
    <n v="67"/>
    <x v="1397"/>
    <d v="2017-03-12T00:00:00"/>
    <n v="293"/>
    <b v="1"/>
    <s v="Approved"/>
    <s v="Solex"/>
    <s v="Standard"/>
    <s v="medium"/>
    <s v="large"/>
    <n v="1071.23"/>
    <n v="380.74"/>
    <d v="1993-10-02T00:00:00"/>
    <n v="690.49"/>
    <s v="M"/>
    <n v="20"/>
    <d v="2000-06-26T00:00:00"/>
    <n v="20.035180980466766"/>
    <s v="Technical Writer"/>
    <s v="IT"/>
    <s v="High Net Worth"/>
    <s v="N"/>
    <s v="Yes"/>
    <n v="1"/>
    <m/>
  </r>
  <r>
    <n v="3453"/>
    <n v="35"/>
    <x v="2717"/>
    <d v="2017-03-12T00:00:00"/>
    <n v="293"/>
    <b v="1"/>
    <s v="Approved"/>
    <s v="Trek Bicycles"/>
    <s v="Standard"/>
    <s v="low"/>
    <s v="medium"/>
    <n v="1057.51"/>
    <n v="154.4"/>
    <d v="1999-12-04T00:00:00"/>
    <n v="903.11"/>
    <s v="M"/>
    <n v="13"/>
    <d v="1977-09-10T00:00:00"/>
    <n v="42.84340015854896"/>
    <s v="Professor"/>
    <s v="Financial Services"/>
    <s v="Mass Customer"/>
    <s v="N"/>
    <s v="Yes"/>
    <n v="18"/>
    <m/>
  </r>
  <r>
    <n v="3591"/>
    <n v="88"/>
    <x v="1601"/>
    <d v="2017-03-12T00:00:00"/>
    <n v="293"/>
    <b v="0"/>
    <s v="Approved"/>
    <s v="Norco Bicycles"/>
    <s v="Standard"/>
    <s v="medium"/>
    <s v="medium"/>
    <n v="1198.46"/>
    <n v="381.1"/>
    <d v="1998-12-16T00:00:00"/>
    <n v="817.36"/>
    <s v="F"/>
    <n v="80"/>
    <d v="1968-08-12T00:00:00"/>
    <n v="51.928331665398275"/>
    <n v="0"/>
    <s v="Health"/>
    <s v="Mass Customer"/>
    <s v="N"/>
    <s v="No"/>
    <n v="6"/>
    <m/>
  </r>
  <r>
    <n v="3742"/>
    <n v="17"/>
    <x v="518"/>
    <d v="2017-03-12T00:00:00"/>
    <n v="293"/>
    <b v="1"/>
    <s v="Approved"/>
    <s v="Solex"/>
    <s v="Standard"/>
    <s v="high"/>
    <s v="medium"/>
    <n v="1024.6600000000001"/>
    <n v="614.79999999999995"/>
    <d v="1996-11-09T00:00:00"/>
    <n v="409.86000000000013"/>
    <s v="F"/>
    <n v="41"/>
    <d v="1994-04-25T00:00:00"/>
    <n v="26.21052344622019"/>
    <s v="Research Assistant II"/>
    <s v="Manufacturing"/>
    <s v="Affluent Customer"/>
    <s v="N"/>
    <s v="No"/>
    <n v="1"/>
    <m/>
  </r>
  <r>
    <n v="4261"/>
    <n v="58"/>
    <x v="528"/>
    <d v="2017-03-12T00:00:00"/>
    <n v="293"/>
    <b v="1"/>
    <s v="Approved"/>
    <s v="OHM Cycles"/>
    <s v="Road"/>
    <s v="medium"/>
    <s v="medium"/>
    <n v="1280.28"/>
    <n v="829.51"/>
    <d v="1993-07-20T00:00:00"/>
    <n v="450.77"/>
    <s v="U"/>
    <n v="84"/>
    <d v="1899-12-30T00:00:00"/>
    <n v="0"/>
    <n v="0"/>
    <s v="IT"/>
    <s v="High Net Worth"/>
    <s v="N"/>
    <s v="Yes"/>
    <n v="0"/>
    <m/>
  </r>
  <r>
    <n v="4652"/>
    <n v="56"/>
    <x v="1590"/>
    <d v="2017-03-12T00:00:00"/>
    <n v="293"/>
    <b v="1"/>
    <s v="Approved"/>
    <s v="Norco Bicycles"/>
    <s v="Mountain"/>
    <s v="low"/>
    <s v="small"/>
    <n v="688.63"/>
    <n v="612.88"/>
    <d v="1993-10-02T00:00:00"/>
    <n v="75.75"/>
    <s v="F"/>
    <n v="71"/>
    <d v="1973-10-27T00:00:00"/>
    <n v="46.717372761288686"/>
    <s v="Quality Control Specialist"/>
    <s v="Health"/>
    <s v="High Net Worth"/>
    <s v="N"/>
    <s v="No"/>
    <n v="5"/>
    <m/>
  </r>
  <r>
    <n v="5293"/>
    <n v="86"/>
    <x v="695"/>
    <d v="2017-03-12T00:00:00"/>
    <n v="293"/>
    <b v="1"/>
    <s v="Approved"/>
    <s v="OHM Cycles"/>
    <s v="Standard"/>
    <s v="medium"/>
    <s v="medium"/>
    <n v="235.63"/>
    <n v="125.07"/>
    <d v="2004-08-07T00:00:00"/>
    <n v="110.56"/>
    <s v="F"/>
    <n v="99"/>
    <d v="1962-01-06T00:00:00"/>
    <n v="58.53107139142567"/>
    <s v="Assistant Professor"/>
    <s v="n/a"/>
    <s v="Mass Customer"/>
    <s v="N"/>
    <s v="No"/>
    <n v="15"/>
    <m/>
  </r>
  <r>
    <n v="6047"/>
    <n v="91"/>
    <x v="2062"/>
    <d v="2017-03-12T00:00:00"/>
    <n v="293"/>
    <b v="1"/>
    <s v="Approved"/>
    <s v="Solex"/>
    <s v="Standard"/>
    <s v="medium"/>
    <s v="medium"/>
    <n v="100.35"/>
    <n v="75.260000000000005"/>
    <d v="1999-07-26T00:00:00"/>
    <n v="25.089999999999989"/>
    <s v="F"/>
    <n v="77"/>
    <d v="1963-03-23T00:00:00"/>
    <n v="57.322852213343481"/>
    <s v="Quality Engineer"/>
    <s v="Health"/>
    <s v="Affluent Customer"/>
    <s v="N"/>
    <s v="No"/>
    <n v="5"/>
    <m/>
  </r>
  <r>
    <n v="16095"/>
    <n v="0"/>
    <x v="1730"/>
    <d v="2017-11-27T00:00:00"/>
    <m/>
    <b v="0"/>
    <s v="Approved"/>
    <m/>
    <m/>
    <m/>
    <m/>
    <n v="2064.08"/>
    <m/>
    <m/>
    <m/>
    <m/>
    <m/>
    <m/>
    <m/>
    <m/>
    <m/>
    <m/>
    <m/>
    <m/>
    <m/>
    <m/>
  </r>
  <r>
    <n v="6391"/>
    <n v="71"/>
    <x v="2531"/>
    <d v="2017-03-12T00:00:00"/>
    <n v="293"/>
    <b v="0"/>
    <s v="Approved"/>
    <s v="Solex"/>
    <s v="Standard"/>
    <s v="high"/>
    <s v="large"/>
    <n v="1842.92"/>
    <n v="1105.75"/>
    <d v="1995-10-24T00:00:00"/>
    <n v="737.17000000000007"/>
    <s v="F"/>
    <n v="31"/>
    <d v="1979-01-29T00:00:00"/>
    <n v="41.457098788685947"/>
    <s v="Structural Analysis Engineer"/>
    <s v="Financial Services"/>
    <s v="Mass Customer"/>
    <s v="N"/>
    <s v="No"/>
    <n v="11"/>
    <m/>
  </r>
  <r>
    <n v="6719"/>
    <n v="24"/>
    <x v="1245"/>
    <d v="2017-03-12T00:00:00"/>
    <n v="293"/>
    <b v="0"/>
    <s v="Approved"/>
    <s v="Solex"/>
    <s v="Road"/>
    <s v="medium"/>
    <s v="large"/>
    <n v="1777.8"/>
    <n v="820.78"/>
    <d v="2006-11-10T00:00:00"/>
    <n v="957.02"/>
    <s v="F"/>
    <n v="71"/>
    <d v="2000-05-18T00:00:00"/>
    <n v="20.14203029553526"/>
    <s v="Clinical Specialist"/>
    <s v="Health"/>
    <s v="Affluent Customer"/>
    <s v="N"/>
    <s v="Yes"/>
    <n v="2"/>
    <m/>
  </r>
  <r>
    <n v="6732"/>
    <n v="58"/>
    <x v="2143"/>
    <d v="2017-03-12T00:00:00"/>
    <n v="293"/>
    <b v="1"/>
    <s v="Approved"/>
    <s v="OHM Cycles"/>
    <s v="Road"/>
    <s v="medium"/>
    <s v="medium"/>
    <n v="1280.28"/>
    <n v="829.51"/>
    <d v="2009-04-12T00:00:00"/>
    <n v="450.77"/>
    <s v="F"/>
    <n v="56"/>
    <d v="1968-07-28T00:00:00"/>
    <n v="51.969427555809233"/>
    <s v="Budget/Accounting Analyst I"/>
    <s v="n/a"/>
    <s v="High Net Worth"/>
    <s v="N"/>
    <s v="Yes"/>
    <n v="16"/>
    <m/>
  </r>
  <r>
    <n v="7698"/>
    <n v="100"/>
    <x v="1984"/>
    <d v="2017-03-12T00:00:00"/>
    <n v="293"/>
    <b v="0"/>
    <s v="Approved"/>
    <s v="Norco Bicycles"/>
    <s v="Road"/>
    <s v="medium"/>
    <s v="medium"/>
    <n v="1036.5899999999999"/>
    <n v="206.35"/>
    <d v="1991-05-06T00:00:00"/>
    <n v="830.2399999999999"/>
    <s v="F"/>
    <n v="71"/>
    <d v="1957-01-10T00:00:00"/>
    <n v="63.522852213343477"/>
    <s v="Product Engineer"/>
    <s v="Manufacturing"/>
    <s v="Mass Customer"/>
    <s v="N"/>
    <s v="No"/>
    <n v="15"/>
    <m/>
  </r>
  <r>
    <n v="8697"/>
    <n v="51"/>
    <x v="2437"/>
    <d v="2017-03-12T00:00:00"/>
    <n v="293"/>
    <b v="1"/>
    <s v="Approved"/>
    <s v="OHM Cycles"/>
    <s v="Standard"/>
    <s v="high"/>
    <s v="medium"/>
    <n v="2005.66"/>
    <n v="1203.4000000000001"/>
    <d v="2012-04-10T00:00:00"/>
    <n v="802.26"/>
    <s v="F"/>
    <n v="12"/>
    <d v="1973-05-10T00:00:00"/>
    <n v="47.183126185946222"/>
    <s v="VP Marketing"/>
    <s v="n/a"/>
    <s v="Mass Customer"/>
    <s v="N"/>
    <s v="No"/>
    <n v="17"/>
    <m/>
  </r>
  <r>
    <n v="9208"/>
    <n v="17"/>
    <x v="1297"/>
    <d v="2017-03-12T00:00:00"/>
    <n v="293"/>
    <b v="1"/>
    <s v="Approved"/>
    <s v="Solex"/>
    <s v="Standard"/>
    <s v="high"/>
    <s v="medium"/>
    <n v="1024.6600000000001"/>
    <n v="614.79999999999995"/>
    <d v="1996-11-09T00:00:00"/>
    <n v="409.86000000000013"/>
    <s v="M"/>
    <n v="28"/>
    <d v="1982-09-14T00:00:00"/>
    <n v="37.829701528411974"/>
    <s v="VP Accounting"/>
    <s v="Financial Services"/>
    <s v="Mass Customer"/>
    <s v="N"/>
    <s v="Yes"/>
    <n v="6"/>
    <m/>
  </r>
  <r>
    <n v="16102"/>
    <n v="6"/>
    <x v="10"/>
    <d v="2017-03-31T00:00:00"/>
    <m/>
    <m/>
    <s v="Approved"/>
    <s v="OHM Cycles"/>
    <s v="Standard"/>
    <s v="high"/>
    <s v="medium"/>
    <n v="227.88"/>
    <n v="136.72999999999999"/>
    <n v="41701"/>
    <m/>
    <m/>
    <m/>
    <m/>
    <m/>
    <m/>
    <m/>
    <m/>
    <m/>
    <m/>
    <m/>
    <m/>
  </r>
  <r>
    <n v="9426"/>
    <n v="12"/>
    <x v="911"/>
    <d v="2017-03-12T00:00:00"/>
    <n v="293"/>
    <b v="0"/>
    <s v="Approved"/>
    <s v="Giant Bicycles"/>
    <s v="Standard"/>
    <s v="medium"/>
    <s v="large"/>
    <n v="1765.3"/>
    <n v="709.48"/>
    <d v="2004-07-25T00:00:00"/>
    <n v="1055.82"/>
    <s v="F"/>
    <n v="20"/>
    <d v="1969-01-27T00:00:00"/>
    <n v="51.468057692795533"/>
    <n v="0"/>
    <s v="n/a"/>
    <s v="High Net Worth"/>
    <s v="N"/>
    <s v="No"/>
    <n v="7"/>
    <m/>
  </r>
  <r>
    <n v="9809"/>
    <n v="72"/>
    <x v="1509"/>
    <d v="2017-03-12T00:00:00"/>
    <n v="293"/>
    <b v="0"/>
    <s v="Approved"/>
    <s v="Norco Bicycles"/>
    <s v="Standard"/>
    <s v="medium"/>
    <s v="medium"/>
    <n v="360.4"/>
    <n v="270.3"/>
    <d v="2016-12-06T00:00:00"/>
    <n v="90.099999999999966"/>
    <s v="M"/>
    <n v="63"/>
    <d v="1994-01-26T00:00:00"/>
    <n v="26.454359062658547"/>
    <s v="VP Quality Control"/>
    <s v="n/a"/>
    <s v="Affluent Customer"/>
    <s v="N"/>
    <s v="No"/>
    <n v="1"/>
    <m/>
  </r>
  <r>
    <n v="9811"/>
    <n v="40"/>
    <x v="146"/>
    <d v="2017-03-12T00:00:00"/>
    <n v="293"/>
    <b v="0"/>
    <s v="Approved"/>
    <s v="OHM Cycles"/>
    <s v="Standard"/>
    <s v="high"/>
    <s v="medium"/>
    <n v="1458.17"/>
    <n v="874.9"/>
    <d v="2006-02-02T00:00:00"/>
    <n v="583.2700000000001"/>
    <s v="M"/>
    <n v="40"/>
    <d v="1981-12-14T00:00:00"/>
    <n v="38.58038645991882"/>
    <s v="Database Administrator III"/>
    <s v="Retail"/>
    <s v="Mass Customer"/>
    <s v="N"/>
    <s v="No"/>
    <n v="11"/>
    <m/>
  </r>
  <r>
    <n v="9933"/>
    <n v="5"/>
    <x v="1632"/>
    <d v="2017-03-12T00:00:00"/>
    <n v="293"/>
    <b v="1"/>
    <s v="Approved"/>
    <s v="Trek Bicycles"/>
    <s v="Mountain"/>
    <s v="low"/>
    <s v="medium"/>
    <n v="574.64"/>
    <n v="459.71"/>
    <d v="2003-01-05T00:00:00"/>
    <n v="114.93"/>
    <s v="M"/>
    <n v="84"/>
    <d v="1985-06-15T00:00:00"/>
    <n v="35.076276870877727"/>
    <s v="Human Resources Manager"/>
    <s v="Retail"/>
    <s v="Mass Customer"/>
    <s v="N"/>
    <s v="Yes"/>
    <n v="2"/>
    <m/>
  </r>
  <r>
    <n v="10262"/>
    <n v="26"/>
    <x v="2431"/>
    <d v="2017-03-12T00:00:00"/>
    <n v="293"/>
    <b v="1"/>
    <s v="Approved"/>
    <s v="WeareA2B"/>
    <s v="Standard"/>
    <s v="medium"/>
    <s v="medium"/>
    <n v="1992.93"/>
    <n v="762.63"/>
    <d v="1993-05-26T00:00:00"/>
    <n v="1230.3000000000002"/>
    <s v="M"/>
    <n v="64"/>
    <d v="1975-08-14T00:00:00"/>
    <n v="44.920112487316082"/>
    <s v="Speech Pathologist"/>
    <s v="Financial Services"/>
    <s v="Mass Customer"/>
    <s v="N"/>
    <s v="No"/>
    <n v="6"/>
    <m/>
  </r>
  <r>
    <n v="10295"/>
    <n v="89"/>
    <x v="1544"/>
    <d v="2017-03-12T00:00:00"/>
    <n v="293"/>
    <b v="0"/>
    <s v="Approved"/>
    <s v="WeareA2B"/>
    <s v="Touring"/>
    <s v="medium"/>
    <s v="large"/>
    <n v="1362.99"/>
    <n v="57.74"/>
    <d v="2003-09-10T00:00:00"/>
    <n v="1305.25"/>
    <s v="F"/>
    <n v="92"/>
    <d v="1980-09-26T00:00:00"/>
    <n v="39.796824816083202"/>
    <s v="Marketing Assistant"/>
    <s v="n/a"/>
    <s v="Affluent Customer"/>
    <s v="N"/>
    <s v="Yes"/>
    <n v="6"/>
    <m/>
  </r>
  <r>
    <n v="11457"/>
    <n v="59"/>
    <x v="1381"/>
    <d v="2017-03-12T00:00:00"/>
    <n v="293"/>
    <b v="1"/>
    <s v="Approved"/>
    <s v="Solex"/>
    <s v="Standard"/>
    <s v="medium"/>
    <s v="large"/>
    <n v="1061.56"/>
    <n v="733.58"/>
    <d v="1993-07-20T00:00:00"/>
    <n v="327.9799999999999"/>
    <s v="F"/>
    <n v="38"/>
    <d v="1978-05-06T00:00:00"/>
    <n v="42.191345364028408"/>
    <s v="Professor"/>
    <s v="Manufacturing"/>
    <s v="Mass Customer"/>
    <s v="N"/>
    <s v="No"/>
    <n v="5"/>
    <m/>
  </r>
  <r>
    <n v="12322"/>
    <n v="55"/>
    <x v="2083"/>
    <d v="2017-03-12T00:00:00"/>
    <n v="293"/>
    <b v="0"/>
    <s v="Approved"/>
    <s v="Trek Bicycles"/>
    <s v="Road"/>
    <s v="medium"/>
    <s v="large"/>
    <n v="1894.19"/>
    <n v="598.76"/>
    <d v="2003-07-21T00:00:00"/>
    <n v="1295.43"/>
    <s v="F"/>
    <n v="55"/>
    <d v="1976-08-10T00:00:00"/>
    <n v="43.928331665398275"/>
    <s v="Dental Hygienist"/>
    <s v="Health"/>
    <s v="Mass Customer"/>
    <s v="N"/>
    <s v="No"/>
    <n v="15"/>
    <m/>
  </r>
  <r>
    <n v="13459"/>
    <n v="19"/>
    <x v="3201"/>
    <d v="2017-03-12T00:00:00"/>
    <n v="293"/>
    <b v="1"/>
    <s v="Approved"/>
    <s v="OHM Cycles"/>
    <s v="Road"/>
    <s v="high"/>
    <s v="large"/>
    <n v="12.01"/>
    <n v="7.21"/>
    <d v="2009-03-08T00:00:00"/>
    <n v="4.8"/>
    <s v="F"/>
    <n v="65"/>
    <d v="1987-12-02T00:00:00"/>
    <n v="32.610523446220192"/>
    <s v="Junior Executive"/>
    <s v="Manufacturing"/>
    <s v="Affluent Customer"/>
    <s v="N"/>
    <s v="No"/>
    <n v="14"/>
    <m/>
  </r>
  <r>
    <n v="13570"/>
    <n v="44"/>
    <x v="2963"/>
    <d v="2017-03-12T00:00:00"/>
    <n v="293"/>
    <b v="1"/>
    <s v="Approved"/>
    <s v="WeareA2B"/>
    <s v="Standard"/>
    <s v="medium"/>
    <s v="medium"/>
    <n v="1769.64"/>
    <n v="108.76"/>
    <d v="2011-05-09T00:00:00"/>
    <n v="1660.88"/>
    <s v="F"/>
    <n v="61"/>
    <d v="1954-08-22T00:00:00"/>
    <n v="65.911893309233889"/>
    <s v="Developer II"/>
    <s v="n/a"/>
    <s v="Mass Customer"/>
    <s v="N"/>
    <s v="No"/>
    <n v="5"/>
    <m/>
  </r>
  <r>
    <n v="14021"/>
    <n v="70"/>
    <x v="383"/>
    <d v="2017-03-12T00:00:00"/>
    <n v="293"/>
    <b v="1"/>
    <s v="Approved"/>
    <s v="Trek Bicycles"/>
    <s v="Standard"/>
    <s v="high"/>
    <s v="medium"/>
    <n v="495.72"/>
    <n v="297.43"/>
    <d v="2000-05-22T00:00:00"/>
    <n v="198.29000000000002"/>
    <s v="F"/>
    <n v="74"/>
    <d v="1972-10-13T00:00:00"/>
    <n v="47.755728925672244"/>
    <s v="Director of Sales"/>
    <s v="n/a"/>
    <s v="Mass Customer"/>
    <s v="N"/>
    <s v="Yes"/>
    <n v="5"/>
    <m/>
  </r>
  <r>
    <n v="14117"/>
    <n v="96"/>
    <x v="1268"/>
    <d v="2017-03-12T00:00:00"/>
    <n v="293"/>
    <b v="0"/>
    <s v="Approved"/>
    <s v="WeareA2B"/>
    <s v="Road"/>
    <s v="low"/>
    <s v="small"/>
    <n v="1172.78"/>
    <n v="1043.77"/>
    <d v="2002-10-10T00:00:00"/>
    <n v="129.01"/>
    <s v="M"/>
    <n v="90"/>
    <d v="1987-09-15T00:00:00"/>
    <n v="32.824222076357174"/>
    <s v="Operator"/>
    <s v="IT"/>
    <s v="Affluent Customer"/>
    <s v="N"/>
    <s v="No"/>
    <n v="12"/>
    <m/>
  </r>
  <r>
    <n v="14134"/>
    <n v="29"/>
    <x v="3043"/>
    <d v="2017-03-12T00:00:00"/>
    <n v="293"/>
    <b v="1"/>
    <s v="Approved"/>
    <s v="WeareA2B"/>
    <s v="Standard"/>
    <s v="medium"/>
    <s v="medium"/>
    <n v="1065.03"/>
    <n v="230.09"/>
    <d v="2000-11-03T00:00:00"/>
    <n v="834.93999999999994"/>
    <s v="F"/>
    <n v="79"/>
    <d v="1959-10-20T00:00:00"/>
    <n v="60.747509747590051"/>
    <n v="0"/>
    <s v="Health"/>
    <s v="High Net Worth"/>
    <s v="N"/>
    <s v="No"/>
    <n v="18"/>
    <m/>
  </r>
  <r>
    <n v="15052"/>
    <n v="0"/>
    <x v="2405"/>
    <d v="2017-03-12T00:00:00"/>
    <n v="293"/>
    <b v="0"/>
    <s v="Approved"/>
    <s v="OHM Cycles"/>
    <s v="Standard"/>
    <s v="low"/>
    <s v="medium"/>
    <n v="71.16"/>
    <n v="56.93"/>
    <d v="1993-06-23T00:00:00"/>
    <n v="14.229999999999997"/>
    <s v="F"/>
    <n v="41"/>
    <d v="1966-02-03T00:00:00"/>
    <n v="54.451619336631147"/>
    <s v="Help Desk Operator"/>
    <s v="Property"/>
    <s v="High Net Worth"/>
    <s v="N"/>
    <s v="Yes"/>
    <n v="7"/>
    <m/>
  </r>
  <r>
    <n v="15579"/>
    <n v="71"/>
    <x v="305"/>
    <d v="2017-03-12T00:00:00"/>
    <n v="293"/>
    <b v="1"/>
    <s v="Approved"/>
    <s v="Solex"/>
    <s v="Standard"/>
    <s v="high"/>
    <s v="large"/>
    <n v="1842.92"/>
    <n v="1105.75"/>
    <d v="2016-12-06T00:00:00"/>
    <n v="737.17000000000007"/>
    <s v="F"/>
    <n v="37"/>
    <d v="1955-08-23T00:00:00"/>
    <n v="64.909153583206489"/>
    <s v="Chief Design Engineer"/>
    <s v="Financial Services"/>
    <s v="Mass Customer"/>
    <s v="N"/>
    <s v="Yes"/>
    <n v="6"/>
    <m/>
  </r>
  <r>
    <n v="16608"/>
    <n v="6"/>
    <x v="2523"/>
    <d v="2017-03-12T00:00:00"/>
    <n v="293"/>
    <b v="0"/>
    <s v="Approved"/>
    <s v="OHM Cycles"/>
    <s v="Standard"/>
    <s v="high"/>
    <s v="medium"/>
    <n v="227.88"/>
    <n v="136.72999999999999"/>
    <d v="2004-09-28T00:00:00"/>
    <n v="91.15"/>
    <s v="M"/>
    <n v="97"/>
    <d v="1967-02-26T00:00:00"/>
    <n v="53.38860563800101"/>
    <s v="Internal Auditor"/>
    <s v="IT"/>
    <s v="Mass Customer"/>
    <s v="N"/>
    <s v="Yes"/>
    <n v="18"/>
    <m/>
  </r>
  <r>
    <n v="16855"/>
    <n v="0"/>
    <x v="2063"/>
    <d v="2017-03-12T00:00:00"/>
    <n v="293"/>
    <b v="0"/>
    <s v="Approved"/>
    <s v="Solex"/>
    <s v="Standard"/>
    <s v="medium"/>
    <s v="medium"/>
    <n v="441.49"/>
    <n v="84.99"/>
    <d v="2012-04-10T00:00:00"/>
    <n v="356.5"/>
    <s v="F"/>
    <n v="68"/>
    <d v="1998-12-14T00:00:00"/>
    <n v="21.569427555809231"/>
    <s v="Executive Secretary"/>
    <s v="Property"/>
    <s v="High Net Worth"/>
    <s v="N"/>
    <s v="Yes"/>
    <n v="3"/>
    <m/>
  </r>
  <r>
    <n v="16873"/>
    <n v="55"/>
    <x v="3445"/>
    <d v="2017-03-12T00:00:00"/>
    <n v="293"/>
    <b v="1"/>
    <s v="Approved"/>
    <s v="Trek Bicycles"/>
    <s v="Road"/>
    <s v="medium"/>
    <s v="large"/>
    <n v="1894.19"/>
    <n v="598.76"/>
    <d v="1993-07-20T00:00:00"/>
    <n v="1295.43"/>
    <s v="F"/>
    <n v="20"/>
    <d v="1955-05-31T00:00:00"/>
    <n v="65.139290569507864"/>
    <s v="Senior Financial Analyst"/>
    <s v="Financial Services"/>
    <s v="Affluent Customer"/>
    <s v="N"/>
    <s v="Yes"/>
    <n v="18"/>
    <m/>
  </r>
  <r>
    <n v="17663"/>
    <n v="82"/>
    <x v="1731"/>
    <d v="2017-03-12T00:00:00"/>
    <n v="293"/>
    <b v="0"/>
    <s v="Approved"/>
    <s v="Giant Bicycles"/>
    <s v="Road"/>
    <s v="medium"/>
    <s v="medium"/>
    <n v="1538.99"/>
    <n v="829.65"/>
    <d v="2016-02-04T00:00:00"/>
    <n v="709.34"/>
    <s v="M"/>
    <n v="48"/>
    <d v="1975-12-27T00:00:00"/>
    <n v="44.550249473617448"/>
    <s v="Dental Hygienist"/>
    <s v="Health"/>
    <s v="High Net Worth"/>
    <s v="N"/>
    <s v="No"/>
    <n v="19"/>
    <m/>
  </r>
  <r>
    <n v="18602"/>
    <n v="96"/>
    <x v="146"/>
    <d v="2017-03-12T00:00:00"/>
    <n v="293"/>
    <b v="0"/>
    <s v="Approved"/>
    <s v="WeareA2B"/>
    <s v="Road"/>
    <s v="low"/>
    <s v="small"/>
    <n v="1172.78"/>
    <n v="1043.77"/>
    <d v="2002-10-10T00:00:00"/>
    <n v="129.01"/>
    <s v="M"/>
    <n v="40"/>
    <d v="1981-12-14T00:00:00"/>
    <n v="38.58038645991882"/>
    <s v="Database Administrator III"/>
    <s v="Retail"/>
    <s v="Mass Customer"/>
    <s v="N"/>
    <s v="No"/>
    <n v="11"/>
    <m/>
  </r>
  <r>
    <n v="19458"/>
    <n v="32"/>
    <x v="1551"/>
    <d v="2017-03-12T00:00:00"/>
    <n v="293"/>
    <b v="1"/>
    <s v="Approved"/>
    <s v="Giant Bicycles"/>
    <s v="Standard"/>
    <s v="high"/>
    <s v="medium"/>
    <n v="1179"/>
    <n v="707.4"/>
    <d v="1997-08-25T00:00:00"/>
    <n v="471.6"/>
    <s v="M"/>
    <n v="36"/>
    <d v="1992-11-04T00:00:00"/>
    <n v="27.681756322932518"/>
    <s v="Account Coordinator"/>
    <s v="Manufacturing"/>
    <s v="High Net Worth"/>
    <s v="N"/>
    <s v="No"/>
    <n v="7"/>
    <m/>
  </r>
  <r>
    <n v="19612"/>
    <n v="88"/>
    <x v="227"/>
    <d v="2017-03-12T00:00:00"/>
    <n v="293"/>
    <b v="1"/>
    <s v="Approved"/>
    <s v="Norco Bicycles"/>
    <s v="Standard"/>
    <s v="medium"/>
    <s v="medium"/>
    <n v="1198.46"/>
    <n v="381.1"/>
    <d v="2013-06-09T00:00:00"/>
    <n v="817.36"/>
    <s v="F"/>
    <n v="86"/>
    <d v="1980-08-28T00:00:00"/>
    <n v="39.876276870877724"/>
    <n v="0"/>
    <s v="Financial Services"/>
    <s v="Affluent Customer"/>
    <s v="N"/>
    <s v="Yes"/>
    <n v="17"/>
    <m/>
  </r>
  <r>
    <n v="237"/>
    <n v="23"/>
    <x v="1559"/>
    <d v="2017-03-11T00:00:00"/>
    <n v="294"/>
    <b v="1"/>
    <s v="Approved"/>
    <s v="Norco Bicycles"/>
    <s v="Mountain"/>
    <s v="low"/>
    <s v="small"/>
    <n v="688.63"/>
    <n v="612.88"/>
    <d v="1993-10-02T00:00:00"/>
    <n v="75.75"/>
    <s v="F"/>
    <n v="14"/>
    <d v="1959-10-12T00:00:00"/>
    <n v="60.76942755580923"/>
    <s v="Dental Hygienist"/>
    <s v="Health"/>
    <s v="Mass Customer"/>
    <s v="N"/>
    <s v="No"/>
    <n v="11"/>
    <m/>
  </r>
  <r>
    <n v="629"/>
    <n v="100"/>
    <x v="2436"/>
    <d v="2017-03-11T00:00:00"/>
    <n v="294"/>
    <b v="0"/>
    <s v="Approved"/>
    <s v="Norco Bicycles"/>
    <s v="Road"/>
    <s v="medium"/>
    <s v="medium"/>
    <n v="1036.5899999999999"/>
    <n v="206.35"/>
    <d v="1991-05-06T00:00:00"/>
    <n v="830.2399999999999"/>
    <s v="M"/>
    <n v="62"/>
    <d v="1985-05-03T00:00:00"/>
    <n v="35.194085090055808"/>
    <s v="VP Quality Control"/>
    <s v="Retail"/>
    <s v="Mass Customer"/>
    <s v="N"/>
    <s v="No"/>
    <n v="16"/>
    <m/>
  </r>
  <r>
    <n v="651"/>
    <n v="64"/>
    <x v="747"/>
    <d v="2017-03-11T00:00:00"/>
    <n v="294"/>
    <b v="0"/>
    <s v="Approved"/>
    <s v="Trek Bicycles"/>
    <s v="Standard"/>
    <s v="medium"/>
    <s v="large"/>
    <n v="1469.44"/>
    <n v="596.54999999999995"/>
    <d v="2016-12-06T00:00:00"/>
    <n v="872.8900000000001"/>
    <s v="F"/>
    <n v="63"/>
    <d v="1957-11-21T00:00:00"/>
    <n v="62.659838514713343"/>
    <s v="Desktop Support Technician"/>
    <s v="Telecommunications"/>
    <s v="Mass Customer"/>
    <s v="N"/>
    <s v="Yes"/>
    <n v="19"/>
    <m/>
  </r>
  <r>
    <n v="837"/>
    <n v="76"/>
    <x v="2986"/>
    <d v="2017-03-11T00:00:00"/>
    <n v="294"/>
    <b v="0"/>
    <s v="Approved"/>
    <s v="WeareA2B"/>
    <s v="Standard"/>
    <s v="low"/>
    <s v="medium"/>
    <n v="642.30999999999995"/>
    <n v="513.85"/>
    <d v="2003-09-09T00:00:00"/>
    <n v="128.45999999999992"/>
    <s v="F"/>
    <n v="20"/>
    <d v="1974-12-25T00:00:00"/>
    <n v="45.555728925672248"/>
    <s v="Data Coordiator"/>
    <s v="IT"/>
    <s v="Affluent Customer"/>
    <s v="N"/>
    <s v="Yes"/>
    <n v="19"/>
    <m/>
  </r>
  <r>
    <n v="2286"/>
    <n v="75"/>
    <x v="2575"/>
    <d v="2017-03-11T00:00:00"/>
    <n v="294"/>
    <b v="0"/>
    <s v="Approved"/>
    <s v="Giant Bicycles"/>
    <s v="Touring"/>
    <s v="medium"/>
    <s v="large"/>
    <n v="1873.97"/>
    <n v="863.95"/>
    <d v="2004-07-25T00:00:00"/>
    <n v="1010.02"/>
    <s v="F"/>
    <n v="73"/>
    <d v="1996-11-26T00:00:00"/>
    <n v="23.618742624302381"/>
    <n v="0"/>
    <s v="Retail"/>
    <s v="Mass Customer"/>
    <s v="N"/>
    <s v="Yes"/>
    <n v="3"/>
    <m/>
  </r>
  <r>
    <n v="2860"/>
    <n v="1"/>
    <x v="2264"/>
    <d v="2017-03-11T00:00:00"/>
    <n v="294"/>
    <b v="1"/>
    <s v="Approved"/>
    <s v="Giant Bicycles"/>
    <s v="Standard"/>
    <s v="medium"/>
    <s v="medium"/>
    <n v="1403.5"/>
    <n v="954.82"/>
    <d v="2005-05-10T00:00:00"/>
    <n v="448.67999999999995"/>
    <s v="M"/>
    <n v="14"/>
    <d v="1976-09-28T00:00:00"/>
    <n v="43.794085090055809"/>
    <s v="General Manager"/>
    <s v="n/a"/>
    <s v="Mass Customer"/>
    <s v="N"/>
    <s v="Yes"/>
    <n v="7"/>
    <m/>
  </r>
  <r>
    <n v="3085"/>
    <n v="0"/>
    <x v="551"/>
    <d v="2017-03-11T00:00:00"/>
    <n v="294"/>
    <b v="0"/>
    <s v="Approved"/>
    <s v="Trek Bicycles"/>
    <s v="Road"/>
    <s v="medium"/>
    <s v="medium"/>
    <n v="533.51"/>
    <n v="400.13"/>
    <d v="2003-02-16T00:00:00"/>
    <n v="133.38"/>
    <s v="M"/>
    <n v="76"/>
    <d v="1971-03-17T00:00:00"/>
    <n v="49.333811117453067"/>
    <s v="Engineer II"/>
    <s v="Property"/>
    <s v="High Net Worth"/>
    <s v="N"/>
    <s v="Yes"/>
    <n v="15"/>
    <m/>
  </r>
  <r>
    <n v="3595"/>
    <n v="10"/>
    <x v="1655"/>
    <d v="2017-03-11T00:00:00"/>
    <n v="294"/>
    <b v="1"/>
    <s v="Approved"/>
    <s v="WeareA2B"/>
    <s v="Touring"/>
    <s v="medium"/>
    <s v="medium"/>
    <n v="1466.68"/>
    <n v="363.25"/>
    <d v="2014-03-03T00:00:00"/>
    <n v="1103.43"/>
    <s v="M"/>
    <n v="31"/>
    <d v="1981-03-25T00:00:00"/>
    <n v="39.303674131151695"/>
    <s v="Registered Nurse"/>
    <s v="Health"/>
    <s v="Mass Customer"/>
    <s v="N"/>
    <s v="No"/>
    <n v="13"/>
    <m/>
  </r>
  <r>
    <n v="3643"/>
    <n v="65"/>
    <x v="1915"/>
    <d v="2017-03-11T00:00:00"/>
    <n v="294"/>
    <b v="0"/>
    <s v="Approved"/>
    <s v="WeareA2B"/>
    <s v="Standard"/>
    <s v="medium"/>
    <s v="medium"/>
    <n v="1807.45"/>
    <n v="778.69"/>
    <d v="1995-10-24T00:00:00"/>
    <n v="1028.76"/>
    <s v="U"/>
    <n v="32"/>
    <d v="1899-12-30T00:00:00"/>
    <n v="0"/>
    <s v="Software Test Engineer IV"/>
    <s v="IT"/>
    <s v="Mass Customer"/>
    <s v="N"/>
    <s v="Yes"/>
    <n v="0"/>
    <m/>
  </r>
  <r>
    <n v="3915"/>
    <n v="22"/>
    <x v="668"/>
    <d v="2017-03-11T00:00:00"/>
    <n v="294"/>
    <b v="1"/>
    <s v="Approved"/>
    <s v="WeareA2B"/>
    <s v="Standard"/>
    <s v="medium"/>
    <s v="medium"/>
    <n v="60.34"/>
    <n v="45.26"/>
    <d v="1993-07-15T00:00:00"/>
    <n v="15.080000000000005"/>
    <s v="F"/>
    <n v="30"/>
    <d v="1997-09-25T00:00:00"/>
    <n v="22.788605638001012"/>
    <s v="Engineer IV"/>
    <s v="Health"/>
    <s v="Mass Customer"/>
    <s v="N"/>
    <s v="No"/>
    <n v="1"/>
    <m/>
  </r>
  <r>
    <n v="4161"/>
    <n v="94"/>
    <x v="425"/>
    <d v="2017-03-11T00:00:00"/>
    <n v="294"/>
    <b v="1"/>
    <s v="Approved"/>
    <s v="Giant Bicycles"/>
    <s v="Standard"/>
    <s v="medium"/>
    <s v="large"/>
    <n v="1635.3"/>
    <n v="993.66"/>
    <d v="2007-12-11T00:00:00"/>
    <n v="641.64"/>
    <s v="M"/>
    <n v="14"/>
    <d v="1991-05-12T00:00:00"/>
    <n v="29.166687829781836"/>
    <s v="Information Systems Manager"/>
    <s v="Financial Services"/>
    <s v="Affluent Customer"/>
    <s v="N"/>
    <s v="No"/>
    <n v="2"/>
    <m/>
  </r>
  <r>
    <n v="4626"/>
    <n v="23"/>
    <x v="1903"/>
    <d v="2017-03-11T00:00:00"/>
    <n v="294"/>
    <b v="1"/>
    <s v="Approved"/>
    <s v="Norco Bicycles"/>
    <s v="Standard"/>
    <s v="medium"/>
    <s v="medium"/>
    <n v="1198.46"/>
    <n v="381.1"/>
    <d v="1998-12-16T00:00:00"/>
    <n v="817.36"/>
    <s v="F"/>
    <n v="98"/>
    <d v="1976-06-27T00:00:00"/>
    <n v="44.048879610603755"/>
    <s v="VP Quality Control"/>
    <s v="Property"/>
    <s v="High Net Worth"/>
    <s v="N"/>
    <s v="No"/>
    <n v="15"/>
    <m/>
  </r>
  <r>
    <n v="5388"/>
    <n v="37"/>
    <x v="3089"/>
    <d v="2017-03-11T00:00:00"/>
    <n v="294"/>
    <b v="0"/>
    <s v="Approved"/>
    <s v="OHM Cycles"/>
    <s v="Standard"/>
    <s v="low"/>
    <s v="medium"/>
    <n v="1793.43"/>
    <n v="248.82"/>
    <d v="2010-08-20T00:00:00"/>
    <n v="1544.6100000000001"/>
    <s v="F"/>
    <n v="49"/>
    <d v="1987-05-02T00:00:00"/>
    <n v="33.196824816083208"/>
    <s v="General Manager"/>
    <s v="Financial Services"/>
    <s v="Mass Customer"/>
    <s v="N"/>
    <s v="Yes"/>
    <n v="21"/>
    <m/>
  </r>
  <r>
    <n v="5502"/>
    <n v="68"/>
    <x v="334"/>
    <d v="2017-03-11T00:00:00"/>
    <n v="294"/>
    <b v="1"/>
    <s v="Approved"/>
    <s v="OHM Cycles"/>
    <s v="Standard"/>
    <s v="medium"/>
    <s v="medium"/>
    <n v="1636.9"/>
    <n v="44.71"/>
    <d v="2006-05-22T00:00:00"/>
    <n v="1592.19"/>
    <s v="M"/>
    <n v="58"/>
    <d v="1976-10-28T00:00:00"/>
    <n v="43.711893309233886"/>
    <n v="0"/>
    <s v="Argiculture"/>
    <s v="Mass Customer"/>
    <s v="N"/>
    <s v="Yes"/>
    <n v="16"/>
    <m/>
  </r>
  <r>
    <n v="5633"/>
    <n v="42"/>
    <x v="1129"/>
    <d v="2017-03-11T00:00:00"/>
    <n v="294"/>
    <b v="1"/>
    <s v="Approved"/>
    <s v="OHM Cycles"/>
    <s v="Road"/>
    <s v="medium"/>
    <s v="small"/>
    <n v="1810"/>
    <n v="1610.9"/>
    <d v="1993-04-12T00:00:00"/>
    <n v="199.09999999999991"/>
    <s v="M"/>
    <n v="47"/>
    <d v="1998-06-23T00:00:00"/>
    <n v="22.046139884576355"/>
    <s v="Business Systems Development Analyst"/>
    <s v="Financial Services"/>
    <s v="Mass Customer"/>
    <s v="N"/>
    <s v="Yes"/>
    <n v="3"/>
    <m/>
  </r>
  <r>
    <n v="6396"/>
    <n v="0"/>
    <x v="2369"/>
    <d v="2017-03-11T00:00:00"/>
    <n v="294"/>
    <b v="1"/>
    <s v="Approved"/>
    <s v="Solex"/>
    <s v="Standard"/>
    <s v="medium"/>
    <s v="medium"/>
    <n v="478.16"/>
    <n v="298.72000000000003"/>
    <d v="2005-08-09T00:00:00"/>
    <n v="179.44"/>
    <s v="M"/>
    <n v="66"/>
    <d v="1976-06-08T00:00:00"/>
    <n v="44.100934405124299"/>
    <s v="Media Manager I"/>
    <s v="Retail"/>
    <s v="High Net Worth"/>
    <s v="N"/>
    <s v="Yes"/>
    <n v="7"/>
    <m/>
  </r>
  <r>
    <n v="16141"/>
    <n v="51"/>
    <x v="1787"/>
    <d v="2017-05-08T00:00:00"/>
    <m/>
    <b v="0"/>
    <s v="Cancelled"/>
    <s v="OHM Cycles"/>
    <s v="Standard"/>
    <s v="high"/>
    <s v="medium"/>
    <n v="2005.66"/>
    <n v="1203.4000000000001"/>
    <n v="39915"/>
    <m/>
    <m/>
    <m/>
    <m/>
    <m/>
    <m/>
    <m/>
    <m/>
    <m/>
    <m/>
    <m/>
    <m/>
  </r>
  <r>
    <n v="6721"/>
    <n v="77"/>
    <x v="1037"/>
    <d v="2017-03-11T00:00:00"/>
    <n v="294"/>
    <b v="0"/>
    <s v="Approved"/>
    <s v="Norco Bicycles"/>
    <s v="Road"/>
    <s v="medium"/>
    <s v="large"/>
    <n v="1240.31"/>
    <n v="795.1"/>
    <d v="2004-12-18T00:00:00"/>
    <n v="445.20999999999992"/>
    <s v="F"/>
    <n v="76"/>
    <d v="1959-04-10T00:00:00"/>
    <n v="61.276276870877723"/>
    <s v="Cost Accountant"/>
    <s v="Financial Services"/>
    <s v="Affluent Customer"/>
    <s v="N"/>
    <s v="Yes"/>
    <n v="7"/>
    <m/>
  </r>
  <r>
    <n v="7104"/>
    <n v="14"/>
    <x v="2936"/>
    <d v="2017-03-11T00:00:00"/>
    <n v="294"/>
    <b v="0"/>
    <s v="Approved"/>
    <s v="Trek Bicycles"/>
    <s v="Standard"/>
    <s v="medium"/>
    <s v="small"/>
    <n v="1386.84"/>
    <n v="1234.29"/>
    <d v="2003-08-05T00:00:00"/>
    <n v="152.54999999999995"/>
    <s v="M"/>
    <n v="61"/>
    <d v="1991-09-29T00:00:00"/>
    <n v="28.78312618594622"/>
    <s v="Physical Therapy Assistant"/>
    <s v="n/a"/>
    <s v="Mass Customer"/>
    <s v="N"/>
    <s v="No"/>
    <n v="2"/>
    <m/>
  </r>
  <r>
    <n v="7124"/>
    <n v="84"/>
    <x v="1975"/>
    <d v="2017-03-11T00:00:00"/>
    <n v="294"/>
    <b v="0"/>
    <s v="Approved"/>
    <s v="Giant Bicycles"/>
    <s v="Road"/>
    <s v="medium"/>
    <s v="medium"/>
    <n v="792.9"/>
    <n v="594.67999999999995"/>
    <d v="1995-10-24T00:00:00"/>
    <n v="198.22000000000003"/>
    <s v="M"/>
    <n v="49"/>
    <d v="1974-05-09T00:00:00"/>
    <n v="46.185865911973615"/>
    <s v="Paralegal"/>
    <s v="Financial Services"/>
    <s v="High Net Worth"/>
    <s v="N"/>
    <s v="Yes"/>
    <n v="10"/>
    <m/>
  </r>
  <r>
    <n v="7148"/>
    <n v="17"/>
    <x v="2439"/>
    <d v="2017-03-11T00:00:00"/>
    <n v="294"/>
    <b v="1"/>
    <s v="Approved"/>
    <s v="Solex"/>
    <s v="Standard"/>
    <s v="high"/>
    <s v="medium"/>
    <n v="1024.6600000000001"/>
    <n v="614.79999999999995"/>
    <d v="1996-11-09T00:00:00"/>
    <n v="409.86000000000013"/>
    <s v="F"/>
    <n v="64"/>
    <d v="1977-10-09T00:00:00"/>
    <n v="42.763948103754437"/>
    <n v="0"/>
    <s v="Manufacturing"/>
    <s v="Mass Customer"/>
    <s v="N"/>
    <s v="No"/>
    <n v="21"/>
    <m/>
  </r>
  <r>
    <n v="7273"/>
    <n v="17"/>
    <x v="2817"/>
    <d v="2017-03-11T00:00:00"/>
    <n v="294"/>
    <b v="1"/>
    <s v="Approved"/>
    <s v="Solex"/>
    <s v="Standard"/>
    <s v="high"/>
    <s v="medium"/>
    <n v="1024.6600000000001"/>
    <n v="614.79999999999995"/>
    <d v="2011-05-07T00:00:00"/>
    <n v="409.86000000000013"/>
    <s v="M"/>
    <n v="76"/>
    <d v="1955-08-14T00:00:00"/>
    <n v="64.933811117453061"/>
    <s v="Engineer I"/>
    <s v="Manufacturing"/>
    <s v="Affluent Customer"/>
    <s v="N"/>
    <s v="Yes"/>
    <n v="14"/>
    <m/>
  </r>
  <r>
    <n v="7816"/>
    <n v="9"/>
    <x v="438"/>
    <d v="2017-03-11T00:00:00"/>
    <n v="294"/>
    <b v="0"/>
    <s v="Approved"/>
    <s v="Norco Bicycles"/>
    <s v="Standard"/>
    <s v="medium"/>
    <s v="small"/>
    <n v="1216.1400000000001"/>
    <n v="1082.3599999999999"/>
    <d v="1991-08-05T00:00:00"/>
    <n v="133.7800000000002"/>
    <s v="F"/>
    <n v="33"/>
    <d v="1959-04-27T00:00:00"/>
    <n v="61.229701528411972"/>
    <s v="Electrical Engineer"/>
    <s v="Manufacturing"/>
    <s v="High Net Worth"/>
    <s v="N"/>
    <s v="No"/>
    <n v="16"/>
    <m/>
  </r>
  <r>
    <n v="8110"/>
    <n v="45"/>
    <x v="1257"/>
    <d v="2017-03-11T00:00:00"/>
    <n v="294"/>
    <b v="0"/>
    <s v="Approved"/>
    <s v="Solex"/>
    <s v="Standard"/>
    <s v="medium"/>
    <s v="medium"/>
    <n v="441.49"/>
    <n v="84.99"/>
    <d v="2012-04-10T00:00:00"/>
    <n v="356.5"/>
    <s v="F"/>
    <n v="63"/>
    <d v="1989-06-16T00:00:00"/>
    <n v="31.070797418822931"/>
    <s v="Legal Assistant"/>
    <s v="Financial Services"/>
    <s v="Mass Customer"/>
    <s v="N"/>
    <s v="Yes"/>
    <n v="7"/>
    <m/>
  </r>
  <r>
    <n v="8646"/>
    <n v="12"/>
    <x v="1691"/>
    <d v="2017-03-11T00:00:00"/>
    <n v="294"/>
    <b v="0"/>
    <s v="Approved"/>
    <s v="WeareA2B"/>
    <s v="Standard"/>
    <s v="medium"/>
    <s v="medium"/>
    <n v="1231.1500000000001"/>
    <n v="161.6"/>
    <d v="2004-08-17T00:00:00"/>
    <n v="1069.5500000000002"/>
    <s v="M"/>
    <n v="88"/>
    <d v="1987-07-03T00:00:00"/>
    <n v="33.026961802384577"/>
    <s v="Desktop Support Technician"/>
    <s v="Financial Services"/>
    <s v="Mass Customer"/>
    <s v="N"/>
    <s v="No"/>
    <n v="14"/>
    <m/>
  </r>
  <r>
    <n v="9412"/>
    <n v="37"/>
    <x v="1625"/>
    <d v="2017-03-11T00:00:00"/>
    <n v="294"/>
    <b v="0"/>
    <s v="Approved"/>
    <s v="OHM Cycles"/>
    <s v="Standard"/>
    <s v="low"/>
    <s v="medium"/>
    <n v="1793.43"/>
    <n v="248.82"/>
    <d v="1999-07-20T00:00:00"/>
    <n v="1544.6100000000001"/>
    <s v="F"/>
    <n v="42"/>
    <d v="1976-06-12T00:00:00"/>
    <n v="44.089975501014713"/>
    <s v="Speech Pathologist"/>
    <s v="Retail"/>
    <s v="Mass Customer"/>
    <s v="N"/>
    <s v="No"/>
    <n v="15"/>
    <m/>
  </r>
  <r>
    <n v="9415"/>
    <n v="27"/>
    <x v="1110"/>
    <d v="2017-03-11T00:00:00"/>
    <n v="294"/>
    <b v="1"/>
    <s v="Approved"/>
    <s v="Trek Bicycles"/>
    <s v="Standard"/>
    <s v="low"/>
    <s v="medium"/>
    <n v="1057.51"/>
    <n v="154.4"/>
    <d v="2011-03-16T00:00:00"/>
    <n v="903.11"/>
    <s v="M"/>
    <n v="34"/>
    <d v="1974-12-14T00:00:00"/>
    <n v="45.585865911973613"/>
    <s v="Senior Sales Associate"/>
    <s v="n/a"/>
    <s v="High Net Worth"/>
    <s v="N"/>
    <s v="Yes"/>
    <n v="3"/>
    <m/>
  </r>
  <r>
    <n v="9495"/>
    <n v="4"/>
    <x v="1098"/>
    <d v="2017-03-11T00:00:00"/>
    <n v="294"/>
    <b v="1"/>
    <s v="Approved"/>
    <s v="Giant Bicycles"/>
    <s v="Standard"/>
    <s v="high"/>
    <s v="medium"/>
    <n v="1129.1300000000001"/>
    <n v="677.48"/>
    <d v="2003-03-18T00:00:00"/>
    <n v="451.65000000000009"/>
    <s v="F"/>
    <n v="9"/>
    <d v="1980-10-09T00:00:00"/>
    <n v="39.761208377727037"/>
    <s v="Information Systems Manager"/>
    <s v="n/a"/>
    <s v="Mass Customer"/>
    <s v="N"/>
    <s v="No"/>
    <n v="3"/>
    <m/>
  </r>
  <r>
    <n v="9842"/>
    <n v="61"/>
    <x v="1786"/>
    <d v="2017-03-11T00:00:00"/>
    <n v="294"/>
    <b v="0"/>
    <s v="Approved"/>
    <s v="OHM Cycles"/>
    <s v="Standard"/>
    <s v="low"/>
    <s v="medium"/>
    <n v="71.16"/>
    <n v="56.93"/>
    <d v="2015-06-17T00:00:00"/>
    <n v="14.229999999999997"/>
    <s v="F"/>
    <n v="16"/>
    <d v="1957-07-28T00:00:00"/>
    <n v="62.977646733891426"/>
    <s v="Structural Analysis Engineer"/>
    <s v="n/a"/>
    <s v="Mass Customer"/>
    <s v="N"/>
    <s v="No"/>
    <n v="18"/>
    <m/>
  </r>
  <r>
    <n v="10970"/>
    <n v="55"/>
    <x v="141"/>
    <d v="2017-03-11T00:00:00"/>
    <n v="294"/>
    <b v="1"/>
    <s v="Approved"/>
    <s v="Trek Bicycles"/>
    <s v="Road"/>
    <s v="medium"/>
    <s v="large"/>
    <n v="1894.19"/>
    <n v="598.76"/>
    <d v="2003-07-21T00:00:00"/>
    <n v="1295.43"/>
    <s v="M"/>
    <n v="97"/>
    <d v="1998-06-13T00:00:00"/>
    <n v="22.073537144850327"/>
    <s v="VP Accounting"/>
    <s v="Financial Services"/>
    <s v="Mass Customer"/>
    <s v="N"/>
    <s v="No"/>
    <n v="3"/>
    <m/>
  </r>
  <r>
    <n v="11032"/>
    <n v="0"/>
    <x v="1825"/>
    <d v="2017-03-11T00:00:00"/>
    <n v="294"/>
    <b v="0"/>
    <s v="Approved"/>
    <s v="Solex"/>
    <s v="Road"/>
    <s v="medium"/>
    <s v="medium"/>
    <n v="416.98"/>
    <n v="312.74"/>
    <d v="1997-05-10T00:00:00"/>
    <n v="104.24000000000001"/>
    <s v="M"/>
    <n v="65"/>
    <d v="1992-09-13T00:00:00"/>
    <n v="27.824222076357177"/>
    <s v="Quality Control Specialist"/>
    <s v="IT"/>
    <s v="High Net Worth"/>
    <s v="N"/>
    <s v="No"/>
    <n v="9"/>
    <m/>
  </r>
  <r>
    <n v="11259"/>
    <n v="23"/>
    <x v="2525"/>
    <d v="2017-03-11T00:00:00"/>
    <n v="294"/>
    <b v="1"/>
    <s v="Approved"/>
    <s v="Norco Bicycles"/>
    <s v="Standard"/>
    <s v="medium"/>
    <s v="medium"/>
    <n v="1198.46"/>
    <n v="381.1"/>
    <d v="2003-09-10T00:00:00"/>
    <n v="817.36"/>
    <s v="M"/>
    <n v="13"/>
    <d v="1966-09-09T00:00:00"/>
    <n v="53.854359062658546"/>
    <s v="Associate Professor"/>
    <s v="Financial Services"/>
    <s v="High Net Worth"/>
    <s v="N"/>
    <s v="Yes"/>
    <n v="16"/>
    <m/>
  </r>
  <r>
    <n v="11346"/>
    <n v="14"/>
    <x v="2673"/>
    <d v="2017-03-11T00:00:00"/>
    <n v="294"/>
    <b v="1"/>
    <s v="Approved"/>
    <s v="Trek Bicycles"/>
    <s v="Standard"/>
    <s v="medium"/>
    <s v="small"/>
    <n v="1386.84"/>
    <n v="1234.29"/>
    <d v="1996-04-05T00:00:00"/>
    <n v="152.54999999999995"/>
    <s v="M"/>
    <n v="34"/>
    <d v="1995-06-12T00:00:00"/>
    <n v="25.079016596905124"/>
    <s v="Research Associate"/>
    <s v="n/a"/>
    <s v="Affluent Customer"/>
    <s v="N"/>
    <s v="Yes"/>
    <n v="5"/>
    <m/>
  </r>
  <r>
    <n v="11694"/>
    <n v="26"/>
    <x v="3224"/>
    <d v="2017-03-11T00:00:00"/>
    <n v="294"/>
    <b v="1"/>
    <s v="Approved"/>
    <s v="WeareA2B"/>
    <s v="Standard"/>
    <s v="medium"/>
    <s v="medium"/>
    <n v="1992.93"/>
    <n v="762.63"/>
    <d v="1993-05-26T00:00:00"/>
    <n v="1230.3000000000002"/>
    <s v="M"/>
    <n v="56"/>
    <d v="1966-06-11T00:00:00"/>
    <n v="54.100934405124299"/>
    <s v="Nuclear Power Engineer"/>
    <s v="Manufacturing"/>
    <s v="Mass Customer"/>
    <s v="N"/>
    <s v="No"/>
    <n v="15"/>
    <m/>
  </r>
  <r>
    <n v="11782"/>
    <n v="35"/>
    <x v="3476"/>
    <d v="2017-03-11T00:00:00"/>
    <n v="294"/>
    <b v="1"/>
    <s v="Approved"/>
    <s v="Trek Bicycles"/>
    <s v="Standard"/>
    <s v="low"/>
    <s v="medium"/>
    <n v="1057.51"/>
    <n v="154.4"/>
    <d v="1994-07-12T00:00:00"/>
    <n v="903.11"/>
    <s v="F"/>
    <n v="62"/>
    <d v="1986-04-26T00:00:00"/>
    <n v="34.213263172247586"/>
    <s v="Chief Design Engineer"/>
    <s v="Manufacturing"/>
    <s v="Mass Customer"/>
    <s v="N"/>
    <s v="No"/>
    <n v="9"/>
    <m/>
  </r>
  <r>
    <n v="11877"/>
    <n v="29"/>
    <x v="947"/>
    <d v="2017-03-11T00:00:00"/>
    <n v="294"/>
    <b v="0"/>
    <s v="Approved"/>
    <s v="Norco Bicycles"/>
    <s v="Road"/>
    <s v="medium"/>
    <s v="medium"/>
    <n v="543.39"/>
    <n v="407.54"/>
    <d v="2003-03-18T00:00:00"/>
    <n v="135.84999999999997"/>
    <s v="M"/>
    <n v="38"/>
    <d v="2000-01-08T00:00:00"/>
    <n v="20.500934405124301"/>
    <s v="GIS Technical Architect"/>
    <s v="Manufacturing"/>
    <s v="Affluent Customer"/>
    <s v="N"/>
    <s v="Yes"/>
    <n v="1"/>
    <m/>
  </r>
  <r>
    <n v="16161"/>
    <n v="35"/>
    <x v="2046"/>
    <d v="2017-08-14T00:00:00"/>
    <m/>
    <m/>
    <s v="Approved"/>
    <s v="Trek Bicycles"/>
    <s v="Standard"/>
    <s v="low"/>
    <s v="medium"/>
    <n v="1057.51"/>
    <n v="154.4"/>
    <n v="34527"/>
    <m/>
    <m/>
    <m/>
    <m/>
    <m/>
    <m/>
    <m/>
    <m/>
    <m/>
    <m/>
    <m/>
    <m/>
  </r>
  <r>
    <n v="12232"/>
    <n v="10"/>
    <x v="2440"/>
    <d v="2017-03-11T00:00:00"/>
    <n v="294"/>
    <b v="0"/>
    <s v="Approved"/>
    <s v="Solex"/>
    <s v="Standard"/>
    <s v="medium"/>
    <s v="medium"/>
    <n v="1945.43"/>
    <n v="333.18"/>
    <d v="2002-08-31T00:00:00"/>
    <n v="1612.25"/>
    <s v="F"/>
    <n v="78"/>
    <d v="1984-01-01T00:00:00"/>
    <n v="36.53107139142567"/>
    <n v="0"/>
    <s v="Manufacturing"/>
    <s v="High Net Worth"/>
    <s v="N"/>
    <s v="No"/>
    <n v="3"/>
    <m/>
  </r>
  <r>
    <n v="12495"/>
    <n v="45"/>
    <x v="2020"/>
    <d v="2017-03-11T00:00:00"/>
    <n v="294"/>
    <b v="0"/>
    <s v="Approved"/>
    <s v="Solex"/>
    <s v="Standard"/>
    <s v="medium"/>
    <s v="medium"/>
    <n v="441.49"/>
    <n v="84.99"/>
    <d v="2001-11-25T00:00:00"/>
    <n v="356.5"/>
    <s v="M"/>
    <n v="26"/>
    <d v="1972-12-26T00:00:00"/>
    <n v="47.552989199644848"/>
    <s v="Help Desk Technician"/>
    <s v="n/a"/>
    <s v="Mass Customer"/>
    <s v="N"/>
    <s v="Yes"/>
    <n v="9"/>
    <m/>
  </r>
  <r>
    <n v="13412"/>
    <n v="57"/>
    <x v="1683"/>
    <d v="2017-03-11T00:00:00"/>
    <n v="294"/>
    <b v="1"/>
    <s v="Approved"/>
    <s v="WeareA2B"/>
    <s v="Touring"/>
    <s v="medium"/>
    <s v="large"/>
    <n v="1890.39"/>
    <n v="260.14"/>
    <d v="1991-01-21T00:00:00"/>
    <n v="1630.25"/>
    <s v="F"/>
    <n v="20"/>
    <d v="1966-03-17T00:00:00"/>
    <n v="54.336550843480467"/>
    <s v="Administrative Assistant III"/>
    <s v="Financial Services"/>
    <s v="Mass Customer"/>
    <s v="N"/>
    <s v="Yes"/>
    <n v="13"/>
    <m/>
  </r>
  <r>
    <n v="13751"/>
    <n v="43"/>
    <x v="1844"/>
    <d v="2017-03-11T00:00:00"/>
    <n v="294"/>
    <b v="0"/>
    <s v="Approved"/>
    <s v="Solex"/>
    <s v="Standard"/>
    <s v="medium"/>
    <s v="medium"/>
    <n v="1151.96"/>
    <n v="649.49"/>
    <d v="2006-10-01T00:00:00"/>
    <n v="502.47"/>
    <s v="M"/>
    <n v="93"/>
    <d v="1993-03-04T00:00:00"/>
    <n v="27.352989199644849"/>
    <s v="Nurse"/>
    <s v="Financial Services"/>
    <s v="Mass Customer"/>
    <s v="N"/>
    <s v="Yes"/>
    <n v="7"/>
    <m/>
  </r>
  <r>
    <n v="14595"/>
    <n v="7"/>
    <x v="371"/>
    <d v="2017-03-11T00:00:00"/>
    <n v="294"/>
    <b v="0"/>
    <s v="Approved"/>
    <s v="Trek Bicycles"/>
    <s v="Road"/>
    <s v="low"/>
    <s v="medium"/>
    <n v="980.37"/>
    <n v="234.43"/>
    <d v="2011-04-16T00:00:00"/>
    <n v="745.94"/>
    <s v="M"/>
    <n v="78"/>
    <d v="1957-07-30T00:00:00"/>
    <n v="62.972167281836626"/>
    <s v="Chemical Engineer"/>
    <s v="Manufacturing"/>
    <s v="Mass Customer"/>
    <s v="N"/>
    <s v="Yes"/>
    <n v="14"/>
    <m/>
  </r>
  <r>
    <n v="14973"/>
    <n v="22"/>
    <x v="468"/>
    <d v="2017-03-11T00:00:00"/>
    <n v="294"/>
    <b v="0"/>
    <s v="Approved"/>
    <s v="WeareA2B"/>
    <s v="Standard"/>
    <s v="medium"/>
    <s v="medium"/>
    <n v="60.34"/>
    <n v="45.26"/>
    <d v="1993-07-15T00:00:00"/>
    <n v="15.080000000000005"/>
    <s v="M"/>
    <n v="55"/>
    <d v="1963-06-17T00:00:00"/>
    <n v="57.087235774987313"/>
    <s v="Clinical Specialist"/>
    <s v="Health"/>
    <s v="Affluent Customer"/>
    <s v="N"/>
    <s v="No"/>
    <n v="16"/>
    <m/>
  </r>
  <r>
    <n v="15689"/>
    <n v="36"/>
    <x v="2054"/>
    <d v="2017-03-11T00:00:00"/>
    <n v="294"/>
    <b v="1"/>
    <s v="Approved"/>
    <s v="Solex"/>
    <s v="Standard"/>
    <s v="low"/>
    <s v="medium"/>
    <n v="1289.8499999999999"/>
    <n v="74.510000000000005"/>
    <d v="2007-12-11T00:00:00"/>
    <n v="1215.3399999999999"/>
    <s v="M"/>
    <n v="17"/>
    <d v="1978-01-30T00:00:00"/>
    <n v="42.454359062658547"/>
    <n v="0"/>
    <s v="Retail"/>
    <s v="High Net Worth"/>
    <s v="N"/>
    <s v="No"/>
    <n v="18"/>
    <m/>
  </r>
  <r>
    <n v="15773"/>
    <n v="3"/>
    <x v="2437"/>
    <d v="2017-03-11T00:00:00"/>
    <n v="294"/>
    <b v="1"/>
    <s v="Approved"/>
    <s v="Trek Bicycles"/>
    <s v="Standard"/>
    <s v="medium"/>
    <s v="large"/>
    <n v="2091.4699999999998"/>
    <n v="388.92"/>
    <d v="2012-09-15T00:00:00"/>
    <n v="1702.5499999999997"/>
    <s v="F"/>
    <n v="12"/>
    <d v="1973-05-10T00:00:00"/>
    <n v="47.183126185946222"/>
    <s v="VP Marketing"/>
    <s v="n/a"/>
    <s v="Mass Customer"/>
    <s v="N"/>
    <s v="No"/>
    <n v="17"/>
    <m/>
  </r>
  <r>
    <n v="16716"/>
    <n v="50"/>
    <x v="1936"/>
    <d v="2017-03-11T00:00:00"/>
    <n v="294"/>
    <b v="0"/>
    <s v="Approved"/>
    <s v="WeareA2B"/>
    <s v="Standard"/>
    <s v="medium"/>
    <s v="small"/>
    <n v="175.89"/>
    <n v="131.91999999999999"/>
    <d v="2003-02-16T00:00:00"/>
    <n v="43.97"/>
    <s v="M"/>
    <n v="81"/>
    <d v="1977-12-23T00:00:00"/>
    <n v="42.558468651699641"/>
    <n v="0"/>
    <s v="n/a"/>
    <s v="Affluent Customer"/>
    <s v="N"/>
    <s v="No"/>
    <n v="17"/>
    <m/>
  </r>
  <r>
    <n v="16843"/>
    <n v="25"/>
    <x v="356"/>
    <d v="2017-03-11T00:00:00"/>
    <n v="294"/>
    <b v="1"/>
    <s v="Approved"/>
    <s v="Giant Bicycles"/>
    <s v="Road"/>
    <s v="medium"/>
    <s v="medium"/>
    <n v="1538.99"/>
    <n v="829.65"/>
    <d v="2002-03-22T00:00:00"/>
    <n v="709.34"/>
    <s v="F"/>
    <n v="5"/>
    <d v="1963-07-07T00:00:00"/>
    <n v="57.03244125443937"/>
    <s v="Web Designer I"/>
    <s v="Manufacturing"/>
    <s v="Mass Customer"/>
    <s v="N"/>
    <s v="Yes"/>
    <n v="9"/>
    <m/>
  </r>
  <r>
    <n v="17296"/>
    <n v="36"/>
    <x v="2512"/>
    <d v="2017-03-11T00:00:00"/>
    <n v="294"/>
    <b v="0"/>
    <s v="Approved"/>
    <s v="Solex"/>
    <s v="Standard"/>
    <s v="low"/>
    <s v="medium"/>
    <n v="945.04"/>
    <n v="507.58"/>
    <d v="2008-03-19T00:00:00"/>
    <n v="437.46"/>
    <s v="F"/>
    <n v="93"/>
    <d v="1957-12-14T00:00:00"/>
    <n v="62.596824816083206"/>
    <n v="0"/>
    <s v="Health"/>
    <s v="Mass Customer"/>
    <s v="N"/>
    <s v="Yes"/>
    <n v="20"/>
    <m/>
  </r>
  <r>
    <n v="17922"/>
    <n v="69"/>
    <x v="1693"/>
    <d v="2017-03-11T00:00:00"/>
    <n v="294"/>
    <b v="0"/>
    <s v="Approved"/>
    <s v="Giant Bicycles"/>
    <s v="Road"/>
    <s v="medium"/>
    <s v="medium"/>
    <n v="792.9"/>
    <n v="594.67999999999995"/>
    <d v="1992-10-11T00:00:00"/>
    <n v="198.22000000000003"/>
    <s v="M"/>
    <n v="61"/>
    <d v="1957-01-23T00:00:00"/>
    <n v="63.487235774987312"/>
    <s v="Assistant Manager"/>
    <s v="Retail"/>
    <s v="Mass Customer"/>
    <s v="N"/>
    <s v="Yes"/>
    <n v="10"/>
    <m/>
  </r>
  <r>
    <n v="18034"/>
    <n v="60"/>
    <x v="406"/>
    <d v="2017-03-11T00:00:00"/>
    <n v="294"/>
    <b v="0"/>
    <s v="Approved"/>
    <s v="Giant Bicycles"/>
    <s v="Standard"/>
    <s v="high"/>
    <s v="small"/>
    <n v="1977.36"/>
    <n v="1759.85"/>
    <d v="2010-11-05T00:00:00"/>
    <n v="217.51"/>
    <s v="F"/>
    <n v="87"/>
    <d v="1989-11-25T00:00:00"/>
    <n v="30.626961802384574"/>
    <s v="Administrative Assistant II"/>
    <s v="Financial Services"/>
    <s v="Mass Customer"/>
    <s v="N"/>
    <s v="Yes"/>
    <n v="14"/>
    <m/>
  </r>
  <r>
    <n v="19216"/>
    <n v="5"/>
    <x v="824"/>
    <d v="2017-03-11T00:00:00"/>
    <n v="294"/>
    <b v="0"/>
    <s v="Approved"/>
    <s v="Trek Bicycles"/>
    <s v="Mountain"/>
    <s v="low"/>
    <s v="medium"/>
    <n v="574.64"/>
    <n v="459.71"/>
    <d v="2011-08-29T00:00:00"/>
    <n v="114.93"/>
    <s v="M"/>
    <n v="13"/>
    <d v="1979-12-10T00:00:00"/>
    <n v="40.594085090055806"/>
    <s v="Staff Accountant I"/>
    <s v="Financial Services"/>
    <s v="Mass Customer"/>
    <s v="N"/>
    <s v="No"/>
    <n v="16"/>
    <m/>
  </r>
  <r>
    <n v="19596"/>
    <n v="24"/>
    <x v="3411"/>
    <d v="2017-03-11T00:00:00"/>
    <n v="294"/>
    <b v="1"/>
    <s v="Approved"/>
    <s v="Solex"/>
    <s v="Road"/>
    <s v="medium"/>
    <s v="large"/>
    <n v="1777.8"/>
    <n v="820.78"/>
    <d v="2011-05-07T00:00:00"/>
    <n v="957.02"/>
    <s v="F"/>
    <n v="21"/>
    <d v="1979-06-02T00:00:00"/>
    <n v="41.117372761288685"/>
    <s v="Administrative Assistant IV"/>
    <s v="Health"/>
    <s v="Affluent Customer"/>
    <s v="N"/>
    <s v="No"/>
    <n v="10"/>
    <m/>
  </r>
  <r>
    <n v="19983"/>
    <n v="11"/>
    <x v="274"/>
    <d v="2017-03-11T00:00:00"/>
    <n v="294"/>
    <b v="1"/>
    <s v="Approved"/>
    <s v="Giant Bicycles"/>
    <s v="Standard"/>
    <s v="high"/>
    <s v="medium"/>
    <n v="1274.93"/>
    <n v="764.96"/>
    <d v="2007-08-04T00:00:00"/>
    <n v="509.97"/>
    <s v="M"/>
    <n v="46"/>
    <d v="1977-07-03T00:00:00"/>
    <n v="43.03244125443937"/>
    <s v="Business Systems Development Analyst"/>
    <s v="n/a"/>
    <s v="Mass Customer"/>
    <s v="N"/>
    <s v="No"/>
    <n v="18"/>
    <m/>
  </r>
  <r>
    <n v="76"/>
    <n v="22"/>
    <x v="3477"/>
    <d v="2017-03-10T00:00:00"/>
    <n v="295"/>
    <b v="0"/>
    <s v="Approved"/>
    <s v="WeareA2B"/>
    <s v="Standard"/>
    <s v="medium"/>
    <s v="medium"/>
    <n v="60.34"/>
    <n v="45.26"/>
    <d v="1991-11-10T00:00:00"/>
    <n v="15.080000000000005"/>
    <s v="M"/>
    <n v="25"/>
    <d v="1966-02-19T00:00:00"/>
    <n v="54.407783720192796"/>
    <s v="Cost Accountant"/>
    <s v="Financial Services"/>
    <s v="Mass Customer"/>
    <s v="N"/>
    <s v="Yes"/>
    <n v="18"/>
    <m/>
  </r>
  <r>
    <n v="226"/>
    <n v="8"/>
    <x v="834"/>
    <d v="2017-03-10T00:00:00"/>
    <n v="295"/>
    <b v="0"/>
    <s v="Approved"/>
    <s v="Solex"/>
    <s v="Road"/>
    <s v="medium"/>
    <s v="small"/>
    <n v="1703.52"/>
    <n v="1516.13"/>
    <d v="1993-04-20T00:00:00"/>
    <n v="187.38999999999987"/>
    <s v="M"/>
    <n v="19"/>
    <d v="2000-08-11T00:00:00"/>
    <n v="19.909153583206493"/>
    <s v="Information Systems Manager"/>
    <s v="Manufacturing"/>
    <s v="Affluent Customer"/>
    <s v="N"/>
    <s v="No"/>
    <n v="2"/>
    <m/>
  </r>
  <r>
    <n v="434"/>
    <n v="67"/>
    <x v="1493"/>
    <d v="2017-03-10T00:00:00"/>
    <n v="295"/>
    <b v="0"/>
    <s v="Approved"/>
    <s v="Norco Bicycles"/>
    <s v="Road"/>
    <s v="medium"/>
    <s v="medium"/>
    <n v="544.04999999999995"/>
    <n v="376.84"/>
    <d v="2005-10-22T00:00:00"/>
    <n v="167.20999999999998"/>
    <s v="M"/>
    <n v="91"/>
    <d v="2000-07-13T00:00:00"/>
    <n v="19.988605638001012"/>
    <s v="Junior Executive"/>
    <s v="Manufacturing"/>
    <s v="Mass Customer"/>
    <s v="N"/>
    <s v="No"/>
    <n v="1"/>
    <m/>
  </r>
  <r>
    <n v="504"/>
    <n v="5"/>
    <x v="1445"/>
    <d v="2017-03-10T00:00:00"/>
    <n v="295"/>
    <b v="0"/>
    <s v="Approved"/>
    <s v="Trek Bicycles"/>
    <s v="Mountain"/>
    <s v="low"/>
    <s v="medium"/>
    <n v="574.64"/>
    <n v="459.71"/>
    <d v="2011-08-29T00:00:00"/>
    <n v="114.93"/>
    <s v="M"/>
    <n v="23"/>
    <d v="1960-12-10T00:00:00"/>
    <n v="59.605043994165399"/>
    <s v="Clinical Specialist"/>
    <s v="Health"/>
    <s v="Mass Customer"/>
    <s v="N"/>
    <s v="No"/>
    <n v="19"/>
    <m/>
  </r>
  <r>
    <n v="1734"/>
    <n v="42"/>
    <x v="1573"/>
    <d v="2017-03-10T00:00:00"/>
    <n v="295"/>
    <b v="1"/>
    <s v="Approved"/>
    <s v="OHM Cycles"/>
    <s v="Road"/>
    <s v="medium"/>
    <s v="small"/>
    <n v="1810"/>
    <n v="1610.9"/>
    <d v="2003-02-16T00:00:00"/>
    <n v="199.09999999999991"/>
    <s v="F"/>
    <n v="88"/>
    <d v="1977-12-24T00:00:00"/>
    <n v="42.555728925672248"/>
    <s v="VP Sales"/>
    <s v="Financial Services"/>
    <s v="Affluent Customer"/>
    <s v="N"/>
    <s v="Yes"/>
    <n v="10"/>
    <m/>
  </r>
  <r>
    <n v="2338"/>
    <n v="85"/>
    <x v="126"/>
    <d v="2017-03-10T00:00:00"/>
    <n v="295"/>
    <b v="0"/>
    <s v="Approved"/>
    <s v="WeareA2B"/>
    <s v="Standard"/>
    <s v="medium"/>
    <s v="medium"/>
    <n v="752.64"/>
    <n v="205.36"/>
    <d v="1999-07-26T00:00:00"/>
    <n v="547.28"/>
    <s v="F"/>
    <n v="6"/>
    <d v="1963-03-10T00:00:00"/>
    <n v="57.358468651699646"/>
    <s v="Assistant Media Planner"/>
    <s v="Entertainment"/>
    <s v="Affluent Customer"/>
    <s v="N"/>
    <s v="Yes"/>
    <n v="18"/>
    <m/>
  </r>
  <r>
    <n v="3482"/>
    <n v="88"/>
    <x v="1726"/>
    <d v="2017-03-10T00:00:00"/>
    <n v="295"/>
    <b v="1"/>
    <s v="Approved"/>
    <s v="Norco Bicycles"/>
    <s v="Standard"/>
    <s v="medium"/>
    <s v="medium"/>
    <n v="1198.46"/>
    <n v="381.1"/>
    <d v="1998-12-16T00:00:00"/>
    <n v="817.36"/>
    <s v="F"/>
    <n v="50"/>
    <d v="1971-05-06T00:00:00"/>
    <n v="49.196824816083208"/>
    <s v="Biostatistician IV"/>
    <s v="Property"/>
    <s v="Affluent Customer"/>
    <s v="N"/>
    <s v="Yes"/>
    <n v="14"/>
    <m/>
  </r>
  <r>
    <n v="3647"/>
    <n v="15"/>
    <x v="341"/>
    <d v="2017-03-10T00:00:00"/>
    <n v="295"/>
    <b v="1"/>
    <s v="Approved"/>
    <s v="Norco Bicycles"/>
    <s v="Standard"/>
    <s v="low"/>
    <s v="medium"/>
    <n v="958.74"/>
    <n v="748.9"/>
    <d v="1996-04-05T00:00:00"/>
    <n v="209.84000000000003"/>
    <s v="F"/>
    <n v="67"/>
    <d v="1968-09-07T00:00:00"/>
    <n v="51.857098788685946"/>
    <s v="Assistant Professor"/>
    <s v="Financial Services"/>
    <s v="Affluent Customer"/>
    <s v="N"/>
    <s v="Yes"/>
    <n v="10"/>
    <m/>
  </r>
  <r>
    <n v="4075"/>
    <n v="28"/>
    <x v="599"/>
    <d v="2017-03-10T00:00:00"/>
    <n v="295"/>
    <b v="1"/>
    <s v="Approved"/>
    <s v="Norco Bicycles"/>
    <s v="Standard"/>
    <s v="medium"/>
    <s v="small"/>
    <n v="1216.1400000000001"/>
    <n v="1082.3599999999999"/>
    <d v="1991-08-05T00:00:00"/>
    <n v="133.7800000000002"/>
    <s v="F"/>
    <n v="16"/>
    <d v="1979-05-23T00:00:00"/>
    <n v="41.144770021562657"/>
    <n v="0"/>
    <s v="n/a"/>
    <s v="Mass Customer"/>
    <s v="N"/>
    <s v="No"/>
    <n v="7"/>
    <m/>
  </r>
  <r>
    <n v="16187"/>
    <n v="12"/>
    <x v="1566"/>
    <d v="2017-02-06T00:00:00"/>
    <m/>
    <m/>
    <s v="Approved"/>
    <s v="WeareA2B"/>
    <s v="Standard"/>
    <s v="medium"/>
    <s v="medium"/>
    <n v="1231.1500000000001"/>
    <n v="161.6"/>
    <n v="42560"/>
    <m/>
    <m/>
    <m/>
    <m/>
    <m/>
    <m/>
    <m/>
    <m/>
    <m/>
    <m/>
    <m/>
    <m/>
  </r>
  <r>
    <n v="4533"/>
    <n v="25"/>
    <x v="2146"/>
    <d v="2017-03-10T00:00:00"/>
    <n v="295"/>
    <b v="0"/>
    <s v="Approved"/>
    <s v="Giant Bicycles"/>
    <s v="Road"/>
    <s v="medium"/>
    <s v="medium"/>
    <n v="1538.99"/>
    <n v="829.65"/>
    <d v="2016-02-04T00:00:00"/>
    <n v="709.34"/>
    <s v="F"/>
    <n v="67"/>
    <d v="1979-11-24T00:00:00"/>
    <n v="40.637920706494164"/>
    <s v="Developer III"/>
    <s v="Manufacturing"/>
    <s v="Affluent Customer"/>
    <s v="N"/>
    <s v="Yes"/>
    <n v="12"/>
    <m/>
  </r>
  <r>
    <n v="5299"/>
    <n v="29"/>
    <x v="1393"/>
    <d v="2017-03-10T00:00:00"/>
    <n v="295"/>
    <b v="1"/>
    <s v="Approved"/>
    <s v="Norco Bicycles"/>
    <s v="Road"/>
    <s v="medium"/>
    <s v="medium"/>
    <n v="543.39"/>
    <n v="407.54"/>
    <d v="2016-11-22T00:00:00"/>
    <n v="135.84999999999997"/>
    <s v="F"/>
    <n v="69"/>
    <d v="1989-07-19T00:00:00"/>
    <n v="30.980386459918822"/>
    <s v="Account Executive"/>
    <s v="Retail"/>
    <s v="Affluent Customer"/>
    <s v="N"/>
    <s v="No"/>
    <n v="18"/>
    <m/>
  </r>
  <r>
    <n v="5383"/>
    <n v="40"/>
    <x v="1743"/>
    <d v="2017-03-10T00:00:00"/>
    <n v="295"/>
    <b v="0"/>
    <s v="Approved"/>
    <s v="OHM Cycles"/>
    <s v="Standard"/>
    <s v="high"/>
    <s v="medium"/>
    <n v="1458.17"/>
    <n v="874.9"/>
    <d v="2006-02-02T00:00:00"/>
    <n v="583.2700000000001"/>
    <s v="F"/>
    <n v="50"/>
    <d v="1976-03-21T00:00:00"/>
    <n v="44.317372761288681"/>
    <s v="Occupational Therapist"/>
    <s v="Health"/>
    <s v="Mass Customer"/>
    <s v="N"/>
    <s v="No"/>
    <n v="12"/>
    <m/>
  </r>
  <r>
    <n v="6334"/>
    <n v="38"/>
    <x v="2412"/>
    <d v="2017-03-10T00:00:00"/>
    <n v="295"/>
    <b v="0"/>
    <s v="Approved"/>
    <s v="Solex"/>
    <s v="Standard"/>
    <s v="medium"/>
    <s v="medium"/>
    <n v="1577.53"/>
    <n v="826.51"/>
    <d v="2011-03-16T00:00:00"/>
    <n v="751.02"/>
    <s v="M"/>
    <n v="6"/>
    <d v="1989-08-09T00:00:00"/>
    <n v="30.922852213343479"/>
    <s v="Geological Engineer"/>
    <s v="Manufacturing"/>
    <s v="Mass Customer"/>
    <s v="N"/>
    <s v="No"/>
    <n v="13"/>
    <m/>
  </r>
  <r>
    <n v="6360"/>
    <n v="78"/>
    <x v="2698"/>
    <d v="2017-03-10T00:00:00"/>
    <n v="295"/>
    <b v="0"/>
    <s v="Approved"/>
    <s v="Giant Bicycles"/>
    <s v="Standard"/>
    <s v="medium"/>
    <s v="large"/>
    <n v="1765.3"/>
    <n v="709.48"/>
    <d v="2003-09-09T00:00:00"/>
    <n v="1055.82"/>
    <s v="F"/>
    <n v="0"/>
    <d v="1955-12-30T00:00:00"/>
    <n v="64.555728925672241"/>
    <s v="Technical Writer"/>
    <s v="Manufacturing"/>
    <s v="Affluent Customer"/>
    <s v="N"/>
    <s v="Yes"/>
    <n v="15"/>
    <m/>
  </r>
  <r>
    <n v="6736"/>
    <n v="99"/>
    <x v="1166"/>
    <d v="2017-03-10T00:00:00"/>
    <n v="295"/>
    <b v="0"/>
    <s v="Approved"/>
    <s v="OHM Cycles"/>
    <s v="Standard"/>
    <s v="medium"/>
    <s v="medium"/>
    <n v="1227.3399999999999"/>
    <n v="770.89"/>
    <d v="1994-08-10T00:00:00"/>
    <n v="456.44999999999993"/>
    <s v="M"/>
    <n v="0"/>
    <d v="1973-02-19T00:00:00"/>
    <n v="47.402304268137996"/>
    <n v="0"/>
    <s v="Retail"/>
    <s v="Mass Customer"/>
    <s v="N"/>
    <s v="No"/>
    <n v="11"/>
    <m/>
  </r>
  <r>
    <n v="6738"/>
    <n v="31"/>
    <x v="2347"/>
    <d v="2017-03-10T00:00:00"/>
    <n v="295"/>
    <b v="0"/>
    <s v="Approved"/>
    <s v="Giant Bicycles"/>
    <s v="Standard"/>
    <s v="medium"/>
    <s v="medium"/>
    <n v="230.91"/>
    <n v="173.18"/>
    <d v="2010-06-07T00:00:00"/>
    <n v="57.72999999999999"/>
    <s v="F"/>
    <n v="59"/>
    <d v="1999-08-07T00:00:00"/>
    <n v="20.922852213343479"/>
    <s v="Design Engineer"/>
    <s v="Manufacturing"/>
    <s v="Affluent Customer"/>
    <s v="N"/>
    <s v="Yes"/>
    <n v="1"/>
    <m/>
  </r>
  <r>
    <n v="7158"/>
    <n v="40"/>
    <x v="3117"/>
    <d v="2017-03-10T00:00:00"/>
    <n v="295"/>
    <b v="0"/>
    <s v="Approved"/>
    <s v="OHM Cycles"/>
    <s v="Standard"/>
    <s v="high"/>
    <s v="medium"/>
    <n v="1458.17"/>
    <n v="874.9"/>
    <d v="2008-03-19T00:00:00"/>
    <n v="583.2700000000001"/>
    <s v="M"/>
    <n v="29"/>
    <d v="1979-01-21T00:00:00"/>
    <n v="41.479016596905126"/>
    <s v="Legal Assistant"/>
    <s v="Manufacturing"/>
    <s v="Mass Customer"/>
    <s v="N"/>
    <s v="Yes"/>
    <n v="14"/>
    <m/>
  </r>
  <r>
    <n v="7342"/>
    <n v="79"/>
    <x v="2337"/>
    <d v="2017-03-10T00:00:00"/>
    <n v="295"/>
    <b v="1"/>
    <s v="Approved"/>
    <s v="Norco Bicycles"/>
    <s v="Standard"/>
    <s v="medium"/>
    <s v="medium"/>
    <n v="1555.58"/>
    <n v="818.01"/>
    <d v="2013-09-16T00:00:00"/>
    <n v="737.56999999999994"/>
    <s v="F"/>
    <n v="7"/>
    <d v="1954-12-28T00:00:00"/>
    <n v="65.561208377727041"/>
    <s v="Structural Engineer"/>
    <s v="Argiculture"/>
    <s v="Mass Customer"/>
    <s v="N"/>
    <s v="Yes"/>
    <n v="13"/>
    <m/>
  </r>
  <r>
    <n v="8802"/>
    <n v="33"/>
    <x v="1986"/>
    <d v="2017-03-10T00:00:00"/>
    <n v="295"/>
    <b v="1"/>
    <s v="Approved"/>
    <s v="Giant Bicycles"/>
    <s v="Standard"/>
    <s v="medium"/>
    <s v="small"/>
    <n v="1311.44"/>
    <n v="1167.18"/>
    <d v="2003-03-18T00:00:00"/>
    <n v="144.26"/>
    <s v="F"/>
    <n v="40"/>
    <d v="1992-01-20T00:00:00"/>
    <n v="28.473537144850329"/>
    <n v="0"/>
    <s v="n/a"/>
    <s v="Mass Customer"/>
    <s v="N"/>
    <s v="Yes"/>
    <n v="5"/>
    <m/>
  </r>
  <r>
    <n v="9179"/>
    <n v="63"/>
    <x v="253"/>
    <d v="2017-03-10T00:00:00"/>
    <n v="295"/>
    <b v="1"/>
    <s v="Approved"/>
    <s v="Solex"/>
    <s v="Standard"/>
    <s v="medium"/>
    <s v="medium"/>
    <n v="1483.2"/>
    <n v="99.59"/>
    <d v="1998-12-17T00:00:00"/>
    <n v="1383.6100000000001"/>
    <s v="F"/>
    <n v="33"/>
    <d v="1956-10-21T00:00:00"/>
    <n v="63.744770021562658"/>
    <s v="Chemical Engineer"/>
    <s v="Manufacturing"/>
    <s v="Mass Customer"/>
    <s v="N"/>
    <s v="Yes"/>
    <n v="5"/>
    <m/>
  </r>
  <r>
    <n v="9275"/>
    <n v="84"/>
    <x v="2717"/>
    <d v="2017-03-10T00:00:00"/>
    <n v="295"/>
    <b v="1"/>
    <s v="Approved"/>
    <s v="Trek Bicycles"/>
    <s v="Road"/>
    <s v="medium"/>
    <s v="medium"/>
    <n v="290.62"/>
    <n v="215.14"/>
    <d v="1993-04-20T00:00:00"/>
    <n v="75.480000000000018"/>
    <s v="M"/>
    <n v="13"/>
    <d v="1977-09-10T00:00:00"/>
    <n v="42.84340015854896"/>
    <s v="Professor"/>
    <s v="Financial Services"/>
    <s v="Mass Customer"/>
    <s v="N"/>
    <s v="Yes"/>
    <n v="18"/>
    <m/>
  </r>
  <r>
    <n v="9434"/>
    <n v="44"/>
    <x v="2583"/>
    <d v="2017-03-10T00:00:00"/>
    <n v="295"/>
    <b v="0"/>
    <s v="Approved"/>
    <s v="WeareA2B"/>
    <s v="Standard"/>
    <s v="medium"/>
    <s v="medium"/>
    <n v="1769.64"/>
    <n v="108.76"/>
    <d v="2011-05-09T00:00:00"/>
    <n v="1660.88"/>
    <s v="F"/>
    <n v="84"/>
    <d v="1979-07-18T00:00:00"/>
    <n v="40.991345364028412"/>
    <s v="VP Accounting"/>
    <s v="Financial Services"/>
    <s v="Mass Customer"/>
    <s v="N"/>
    <s v="Yes"/>
    <n v="11"/>
    <m/>
  </r>
  <r>
    <n v="9621"/>
    <n v="88"/>
    <x v="3078"/>
    <d v="2017-03-10T00:00:00"/>
    <n v="295"/>
    <b v="1"/>
    <s v="Approved"/>
    <s v="Norco Bicycles"/>
    <s v="Standard"/>
    <s v="high"/>
    <s v="small"/>
    <n v="1661.92"/>
    <n v="1479.11"/>
    <d v="1994-09-09T00:00:00"/>
    <n v="182.81000000000017"/>
    <s v="M"/>
    <n v="7"/>
    <d v="1955-07-27T00:00:00"/>
    <n v="64.983126185946219"/>
    <s v="VP Sales"/>
    <s v="Health"/>
    <s v="High Net Worth"/>
    <s v="N"/>
    <s v="No"/>
    <n v="13"/>
    <m/>
  </r>
  <r>
    <n v="9807"/>
    <n v="11"/>
    <x v="2101"/>
    <d v="2017-03-10T00:00:00"/>
    <n v="295"/>
    <b v="1"/>
    <s v="Approved"/>
    <s v="Trek Bicycles"/>
    <s v="Standard"/>
    <s v="medium"/>
    <s v="small"/>
    <n v="1775.81"/>
    <n v="1580.47"/>
    <d v="2010-05-05T00:00:00"/>
    <n v="195.33999999999992"/>
    <s v="M"/>
    <n v="48"/>
    <d v="1958-08-17T00:00:00"/>
    <n v="61.922852213343475"/>
    <s v="Tax Accountant"/>
    <s v="n/a"/>
    <s v="High Net Worth"/>
    <s v="N"/>
    <s v="No"/>
    <n v="13"/>
    <m/>
  </r>
  <r>
    <n v="10277"/>
    <n v="27"/>
    <x v="1456"/>
    <d v="2017-03-10T00:00:00"/>
    <n v="295"/>
    <b v="0"/>
    <s v="Approved"/>
    <s v="Trek Bicycles"/>
    <s v="Standard"/>
    <s v="medium"/>
    <s v="medium"/>
    <n v="499.53"/>
    <n v="388.72"/>
    <d v="1999-06-23T00:00:00"/>
    <n v="110.80999999999995"/>
    <s v="M"/>
    <n v="51"/>
    <d v="1992-10-22T00:00:00"/>
    <n v="27.717372761288683"/>
    <s v="Registered Nurse"/>
    <s v="Health"/>
    <s v="Affluent Customer"/>
    <s v="N"/>
    <s v="No"/>
    <n v="2"/>
    <m/>
  </r>
  <r>
    <n v="10285"/>
    <n v="84"/>
    <x v="1786"/>
    <d v="2017-03-10T00:00:00"/>
    <n v="295"/>
    <b v="1"/>
    <s v="Approved"/>
    <s v="Trek Bicycles"/>
    <s v="Road"/>
    <s v="medium"/>
    <s v="medium"/>
    <n v="290.62"/>
    <n v="215.14"/>
    <d v="2004-12-18T00:00:00"/>
    <n v="75.480000000000018"/>
    <s v="F"/>
    <n v="16"/>
    <d v="1957-07-28T00:00:00"/>
    <n v="62.977646733891426"/>
    <s v="Structural Analysis Engineer"/>
    <s v="n/a"/>
    <s v="Mass Customer"/>
    <s v="N"/>
    <s v="No"/>
    <n v="18"/>
    <m/>
  </r>
  <r>
    <n v="10456"/>
    <n v="5"/>
    <x v="3124"/>
    <d v="2017-03-10T00:00:00"/>
    <n v="295"/>
    <b v="1"/>
    <s v="Approved"/>
    <s v="Trek Bicycles"/>
    <s v="Mountain"/>
    <s v="low"/>
    <s v="medium"/>
    <n v="574.64"/>
    <n v="459.71"/>
    <d v="2016-07-09T00:00:00"/>
    <n v="114.93"/>
    <s v="F"/>
    <n v="80"/>
    <d v="1959-05-02T00:00:00"/>
    <n v="61.216002898274986"/>
    <s v="Statistician III"/>
    <s v="n/a"/>
    <s v="Mass Customer"/>
    <s v="N"/>
    <s v="Yes"/>
    <n v="10"/>
    <m/>
  </r>
  <r>
    <n v="11189"/>
    <n v="61"/>
    <x v="2447"/>
    <d v="2017-03-10T00:00:00"/>
    <n v="295"/>
    <b v="0"/>
    <s v="Approved"/>
    <s v="OHM Cycles"/>
    <s v="Standard"/>
    <s v="low"/>
    <s v="medium"/>
    <n v="71.16"/>
    <n v="56.93"/>
    <d v="1998-12-17T00:00:00"/>
    <n v="14.229999999999997"/>
    <s v="M"/>
    <n v="29"/>
    <d v="1997-09-02T00:00:00"/>
    <n v="22.851619336631149"/>
    <n v="0"/>
    <s v="Retail"/>
    <s v="Affluent Customer"/>
    <s v="N"/>
    <s v="Yes"/>
    <n v="4"/>
    <m/>
  </r>
  <r>
    <n v="11517"/>
    <n v="83"/>
    <x v="1088"/>
    <d v="2017-03-10T00:00:00"/>
    <n v="295"/>
    <b v="0"/>
    <s v="Approved"/>
    <s v="Solex"/>
    <s v="Touring"/>
    <s v="medium"/>
    <s v="large"/>
    <n v="2083.94"/>
    <n v="675.03"/>
    <d v="1999-06-23T00:00:00"/>
    <n v="1408.91"/>
    <s v="M"/>
    <n v="7"/>
    <d v="1975-08-05T00:00:00"/>
    <n v="44.944770021562654"/>
    <s v="Analog Circuit Design manager"/>
    <s v="Financial Services"/>
    <s v="Mass Customer"/>
    <s v="N"/>
    <s v="Yes"/>
    <n v="4"/>
    <m/>
  </r>
  <r>
    <n v="12262"/>
    <n v="46"/>
    <x v="2876"/>
    <d v="2017-03-10T00:00:00"/>
    <n v="295"/>
    <b v="1"/>
    <s v="Approved"/>
    <s v="Solex"/>
    <s v="Standard"/>
    <s v="low"/>
    <s v="medium"/>
    <n v="1289.8499999999999"/>
    <n v="74.510000000000005"/>
    <d v="2007-12-11T00:00:00"/>
    <n v="1215.3399999999999"/>
    <s v="M"/>
    <n v="67"/>
    <d v="1990-02-20T00:00:00"/>
    <n v="30.388605638001014"/>
    <n v="0"/>
    <s v="Financial Services"/>
    <s v="Mass Customer"/>
    <s v="N"/>
    <s v="No"/>
    <n v="4"/>
    <m/>
  </r>
  <r>
    <n v="12375"/>
    <n v="19"/>
    <x v="2771"/>
    <d v="2017-03-10T00:00:00"/>
    <n v="295"/>
    <b v="1"/>
    <s v="Approved"/>
    <s v="OHM Cycles"/>
    <s v="Road"/>
    <s v="high"/>
    <s v="large"/>
    <n v="12.01"/>
    <n v="7.21"/>
    <d v="2009-03-08T00:00:00"/>
    <n v="4.8"/>
    <s v="M"/>
    <n v="16"/>
    <d v="1978-06-29T00:00:00"/>
    <n v="42.043400158548955"/>
    <n v="0"/>
    <s v="Health"/>
    <s v="Mass Customer"/>
    <s v="N"/>
    <s v="No"/>
    <n v="7"/>
    <m/>
  </r>
  <r>
    <n v="12960"/>
    <n v="22"/>
    <x v="1199"/>
    <d v="2017-03-10T00:00:00"/>
    <n v="295"/>
    <b v="1"/>
    <s v="Approved"/>
    <s v="Solex"/>
    <s v="Standard"/>
    <s v="medium"/>
    <s v="medium"/>
    <n v="575.27"/>
    <n v="431.45"/>
    <d v="1996-04-05T00:00:00"/>
    <n v="143.82"/>
    <s v="M"/>
    <n v="38"/>
    <d v="1976-07-19T00:00:00"/>
    <n v="43.988605638001012"/>
    <s v="Nurse Practicioner"/>
    <s v="n/a"/>
    <s v="High Net Worth"/>
    <s v="N"/>
    <s v="Yes"/>
    <n v="8"/>
    <m/>
  </r>
  <r>
    <n v="14643"/>
    <n v="54"/>
    <x v="3436"/>
    <d v="2017-03-10T00:00:00"/>
    <n v="295"/>
    <b v="0"/>
    <s v="Approved"/>
    <s v="WeareA2B"/>
    <s v="Standard"/>
    <s v="medium"/>
    <s v="medium"/>
    <n v="1292.8399999999999"/>
    <n v="13.44"/>
    <d v="2009-04-12T00:00:00"/>
    <n v="1279.3999999999999"/>
    <s v="M"/>
    <n v="89"/>
    <d v="1980-10-07T00:00:00"/>
    <n v="39.766687829781837"/>
    <s v="Quality Engineer"/>
    <s v="IT"/>
    <s v="Mass Customer"/>
    <s v="N"/>
    <s v="No"/>
    <n v="8"/>
    <m/>
  </r>
  <r>
    <n v="14724"/>
    <n v="86"/>
    <x v="1392"/>
    <d v="2017-03-10T00:00:00"/>
    <n v="295"/>
    <b v="1"/>
    <s v="Approved"/>
    <s v="OHM Cycles"/>
    <s v="Standard"/>
    <s v="medium"/>
    <s v="medium"/>
    <n v="235.63"/>
    <n v="125.07"/>
    <d v="2004-08-07T00:00:00"/>
    <n v="110.56"/>
    <s v="M"/>
    <n v="22"/>
    <d v="1986-10-13T00:00:00"/>
    <n v="33.747509747590051"/>
    <s v="Financial Analyst"/>
    <s v="Financial Services"/>
    <s v="Mass Customer"/>
    <s v="N"/>
    <s v="No"/>
    <n v="10"/>
    <m/>
  </r>
  <r>
    <n v="15436"/>
    <n v="95"/>
    <x v="3478"/>
    <d v="2017-03-10T00:00:00"/>
    <n v="295"/>
    <b v="1"/>
    <s v="Approved"/>
    <s v="Giant Bicycles"/>
    <s v="Standard"/>
    <s v="medium"/>
    <s v="large"/>
    <n v="569.55999999999995"/>
    <n v="528.42999999999995"/>
    <d v="2003-09-10T00:00:00"/>
    <n v="41.129999999999995"/>
    <s v="M"/>
    <n v="75"/>
    <d v="1993-06-04T00:00:00"/>
    <n v="27.100934405124299"/>
    <s v="Payment Adjustment Coordinator"/>
    <s v="n/a"/>
    <s v="Affluent Customer"/>
    <s v="N"/>
    <s v="No"/>
    <n v="9"/>
    <m/>
  </r>
  <r>
    <n v="16446"/>
    <n v="62"/>
    <x v="2925"/>
    <d v="2017-03-10T00:00:00"/>
    <n v="295"/>
    <b v="1"/>
    <s v="Approved"/>
    <s v="Solex"/>
    <s v="Standard"/>
    <s v="medium"/>
    <s v="medium"/>
    <n v="478.16"/>
    <n v="298.72000000000003"/>
    <d v="2010-11-05T00:00:00"/>
    <n v="179.44"/>
    <s v="M"/>
    <n v="94"/>
    <d v="1979-09-17T00:00:00"/>
    <n v="40.824222076357174"/>
    <s v="Legal Assistant"/>
    <s v="Property"/>
    <s v="Affluent Customer"/>
    <s v="N"/>
    <s v="Yes"/>
    <n v="15"/>
    <m/>
  </r>
  <r>
    <n v="16475"/>
    <n v="31"/>
    <x v="2642"/>
    <d v="2017-03-10T00:00:00"/>
    <n v="295"/>
    <b v="1"/>
    <s v="Approved"/>
    <s v="Giant Bicycles"/>
    <s v="Standard"/>
    <s v="medium"/>
    <s v="medium"/>
    <n v="230.91"/>
    <n v="173.18"/>
    <d v="2002-03-22T00:00:00"/>
    <n v="57.72999999999999"/>
    <s v="F"/>
    <n v="15"/>
    <d v="1962-12-17T00:00:00"/>
    <n v="57.585865911973613"/>
    <s v="Registered Nurse"/>
    <s v="Health"/>
    <s v="Mass Customer"/>
    <s v="N"/>
    <s v="Yes"/>
    <n v="12"/>
    <m/>
  </r>
  <r>
    <n v="16626"/>
    <n v="100"/>
    <x v="2767"/>
    <d v="2017-03-10T00:00:00"/>
    <n v="295"/>
    <b v="0"/>
    <s v="Approved"/>
    <s v="Norco Bicycles"/>
    <s v="Road"/>
    <s v="medium"/>
    <s v="medium"/>
    <n v="1036.5899999999999"/>
    <n v="206.35"/>
    <d v="1991-05-06T00:00:00"/>
    <n v="830.2399999999999"/>
    <s v="F"/>
    <n v="79"/>
    <d v="1962-12-10T00:00:00"/>
    <n v="57.605043994165399"/>
    <n v="0"/>
    <s v="IT"/>
    <s v="Mass Customer"/>
    <s v="N"/>
    <s v="No"/>
    <n v="11"/>
    <m/>
  </r>
  <r>
    <n v="16697"/>
    <n v="37"/>
    <x v="590"/>
    <d v="2017-03-10T00:00:00"/>
    <n v="295"/>
    <b v="0"/>
    <s v="Approved"/>
    <s v="OHM Cycles"/>
    <s v="Standard"/>
    <s v="low"/>
    <s v="medium"/>
    <n v="1793.43"/>
    <n v="248.82"/>
    <d v="1999-07-20T00:00:00"/>
    <n v="1544.6100000000001"/>
    <s v="F"/>
    <n v="93"/>
    <d v="1989-11-26T00:00:00"/>
    <n v="30.624222076357178"/>
    <s v="Food Chemist"/>
    <s v="Health"/>
    <s v="Mass Customer"/>
    <s v="N"/>
    <s v="No"/>
    <n v="12"/>
    <m/>
  </r>
  <r>
    <n v="16712"/>
    <n v="22"/>
    <x v="1902"/>
    <d v="2017-03-10T00:00:00"/>
    <n v="295"/>
    <b v="0"/>
    <s v="Approved"/>
    <s v="WeareA2B"/>
    <s v="Standard"/>
    <s v="medium"/>
    <s v="medium"/>
    <n v="60.34"/>
    <n v="45.26"/>
    <d v="1993-07-15T00:00:00"/>
    <n v="15.080000000000005"/>
    <s v="F"/>
    <n v="12"/>
    <d v="1962-03-21T00:00:00"/>
    <n v="58.328331665398274"/>
    <s v="Account Representative III"/>
    <s v="Health"/>
    <s v="Mass Customer"/>
    <s v="N"/>
    <s v="No"/>
    <n v="14"/>
    <m/>
  </r>
  <r>
    <n v="17160"/>
    <n v="78"/>
    <x v="421"/>
    <d v="2017-03-10T00:00:00"/>
    <n v="295"/>
    <b v="0"/>
    <s v="Approved"/>
    <s v="Giant Bicycles"/>
    <s v="Standard"/>
    <s v="medium"/>
    <s v="large"/>
    <n v="1765.3"/>
    <n v="709.48"/>
    <d v="1991-07-10T00:00:00"/>
    <n v="1055.82"/>
    <s v="F"/>
    <n v="61"/>
    <d v="1972-02-07T00:00:00"/>
    <n v="48.437920706494161"/>
    <s v="Programmer Analyst IV"/>
    <s v="Manufacturing"/>
    <s v="Mass Customer"/>
    <s v="N"/>
    <s v="Yes"/>
    <n v="7"/>
    <m/>
  </r>
  <r>
    <n v="17564"/>
    <n v="22"/>
    <x v="1927"/>
    <d v="2017-03-10T00:00:00"/>
    <n v="295"/>
    <b v="1"/>
    <s v="Approved"/>
    <s v="WeareA2B"/>
    <s v="Standard"/>
    <s v="medium"/>
    <s v="medium"/>
    <n v="60.34"/>
    <n v="45.26"/>
    <d v="2011-05-07T00:00:00"/>
    <n v="15.080000000000005"/>
    <s v="F"/>
    <n v="32"/>
    <d v="1977-02-01T00:00:00"/>
    <n v="43.448879610603754"/>
    <s v="Junior Executive"/>
    <s v="Argiculture"/>
    <s v="Mass Customer"/>
    <s v="N"/>
    <s v="Yes"/>
    <n v="16"/>
    <m/>
  </r>
  <r>
    <n v="17916"/>
    <n v="14"/>
    <x v="650"/>
    <d v="2017-03-10T00:00:00"/>
    <n v="295"/>
    <b v="0"/>
    <s v="Approved"/>
    <s v="Solex"/>
    <s v="Standard"/>
    <s v="high"/>
    <s v="large"/>
    <n v="1842.92"/>
    <n v="1105.75"/>
    <d v="1995-10-24T00:00:00"/>
    <n v="737.17000000000007"/>
    <s v="F"/>
    <n v="32"/>
    <d v="1986-11-26T00:00:00"/>
    <n v="33.626961802384578"/>
    <n v="0"/>
    <s v="Financial Services"/>
    <s v="High Net Worth"/>
    <s v="N"/>
    <s v="No"/>
    <n v="6"/>
    <m/>
  </r>
  <r>
    <n v="16222"/>
    <n v="100"/>
    <x v="718"/>
    <d v="2017-04-30T00:00:00"/>
    <m/>
    <m/>
    <s v="Approved"/>
    <s v="Norco Bicycles"/>
    <s v="Road"/>
    <s v="medium"/>
    <s v="medium"/>
    <n v="1036.5899999999999"/>
    <n v="206.35"/>
    <n v="33364"/>
    <m/>
    <m/>
    <m/>
    <m/>
    <m/>
    <m/>
    <m/>
    <m/>
    <m/>
    <m/>
    <m/>
    <m/>
  </r>
  <r>
    <n v="18189"/>
    <n v="14"/>
    <x v="950"/>
    <d v="2017-03-10T00:00:00"/>
    <n v="295"/>
    <b v="1"/>
    <s v="Approved"/>
    <s v="Solex"/>
    <s v="Standard"/>
    <s v="high"/>
    <s v="large"/>
    <n v="1842.92"/>
    <n v="1105.75"/>
    <d v="2014-10-10T00:00:00"/>
    <n v="737.17000000000007"/>
    <s v="M"/>
    <n v="14"/>
    <d v="1964-05-26T00:00:00"/>
    <n v="56.144770021562657"/>
    <s v="Human Resources Assistant III"/>
    <s v="Retail"/>
    <s v="High Net Worth"/>
    <s v="N"/>
    <s v="Yes"/>
    <n v="9"/>
    <m/>
  </r>
  <r>
    <n v="18591"/>
    <n v="68"/>
    <x v="1242"/>
    <d v="2017-03-10T00:00:00"/>
    <n v="295"/>
    <b v="1"/>
    <s v="Approved"/>
    <s v="OHM Cycles"/>
    <s v="Standard"/>
    <s v="medium"/>
    <s v="medium"/>
    <n v="1636.9"/>
    <n v="44.71"/>
    <d v="2010-08-20T00:00:00"/>
    <n v="1592.19"/>
    <s v="M"/>
    <n v="9"/>
    <d v="1986-10-23T00:00:00"/>
    <n v="33.720112487316079"/>
    <n v="0"/>
    <s v="Entertainment"/>
    <s v="Affluent Customer"/>
    <s v="N"/>
    <s v="No"/>
    <n v="6"/>
    <m/>
  </r>
  <r>
    <n v="18785"/>
    <n v="79"/>
    <x v="3030"/>
    <d v="2017-03-10T00:00:00"/>
    <n v="295"/>
    <b v="0"/>
    <s v="Approved"/>
    <s v="Norco Bicycles"/>
    <s v="Standard"/>
    <s v="medium"/>
    <s v="medium"/>
    <n v="1555.58"/>
    <n v="818.01"/>
    <d v="2015-08-02T00:00:00"/>
    <n v="737.56999999999994"/>
    <s v="M"/>
    <n v="12"/>
    <d v="1964-03-12T00:00:00"/>
    <n v="56.350249473617453"/>
    <n v="0"/>
    <s v="n/a"/>
    <s v="Affluent Customer"/>
    <s v="N"/>
    <s v="Yes"/>
    <n v="8"/>
    <m/>
  </r>
  <r>
    <n v="19366"/>
    <n v="4"/>
    <x v="538"/>
    <d v="2017-03-10T00:00:00"/>
    <n v="295"/>
    <b v="1"/>
    <s v="Approved"/>
    <s v="Giant Bicycles"/>
    <s v="Standard"/>
    <s v="high"/>
    <s v="medium"/>
    <n v="1129.1300000000001"/>
    <n v="677.48"/>
    <d v="2003-02-07T00:00:00"/>
    <n v="451.65000000000009"/>
    <s v="M"/>
    <n v="15"/>
    <d v="1966-02-23T00:00:00"/>
    <n v="54.396824816083203"/>
    <s v="Biostatistician III"/>
    <s v="Health"/>
    <s v="Affluent Customer"/>
    <s v="N"/>
    <s v="Yes"/>
    <n v="5"/>
    <m/>
  </r>
  <r>
    <n v="19510"/>
    <n v="35"/>
    <x v="368"/>
    <d v="2017-03-10T00:00:00"/>
    <n v="295"/>
    <b v="0"/>
    <s v="Approved"/>
    <s v="Trek Bicycles"/>
    <s v="Standard"/>
    <s v="low"/>
    <s v="medium"/>
    <n v="1057.51"/>
    <n v="154.4"/>
    <d v="1995-12-19T00:00:00"/>
    <n v="903.11"/>
    <s v="F"/>
    <n v="29"/>
    <d v="1959-07-08T00:00:00"/>
    <n v="61.03244125443937"/>
    <s v="Director of Sales"/>
    <s v="Financial Services"/>
    <s v="Affluent Customer"/>
    <s v="N"/>
    <s v="Yes"/>
    <n v="12"/>
    <m/>
  </r>
  <r>
    <n v="19789"/>
    <n v="84"/>
    <x v="1249"/>
    <d v="2017-03-10T00:00:00"/>
    <n v="295"/>
    <b v="0"/>
    <s v="Approved"/>
    <s v="Trek Bicycles"/>
    <s v="Road"/>
    <s v="medium"/>
    <s v="medium"/>
    <n v="290.62"/>
    <n v="215.14"/>
    <d v="2004-12-18T00:00:00"/>
    <n v="75.480000000000018"/>
    <s v="F"/>
    <n v="69"/>
    <d v="1992-03-25T00:00:00"/>
    <n v="28.295454953069505"/>
    <s v="Junior Executive"/>
    <s v="Telecommunications"/>
    <s v="Affluent Customer"/>
    <s v="N"/>
    <s v="No"/>
    <n v="3"/>
    <m/>
  </r>
  <r>
    <n v="567"/>
    <n v="12"/>
    <x v="2176"/>
    <d v="2017-03-09T00:00:00"/>
    <n v="296"/>
    <b v="0"/>
    <s v="Approved"/>
    <s v="WeareA2B"/>
    <s v="Standard"/>
    <s v="medium"/>
    <s v="medium"/>
    <n v="1231.1500000000001"/>
    <n v="161.6"/>
    <d v="1994-09-09T00:00:00"/>
    <n v="1069.5500000000002"/>
    <s v="F"/>
    <n v="39"/>
    <d v="1983-01-24T00:00:00"/>
    <n v="37.468057692795533"/>
    <s v="Account Coordinator"/>
    <s v="Property"/>
    <s v="Mass Customer"/>
    <s v="N"/>
    <s v="Yes"/>
    <n v="13"/>
    <m/>
  </r>
  <r>
    <n v="936"/>
    <n v="2"/>
    <x v="2984"/>
    <d v="2017-03-09T00:00:00"/>
    <n v="296"/>
    <b v="0"/>
    <s v="Approved"/>
    <s v="Solex"/>
    <s v="Standard"/>
    <s v="medium"/>
    <s v="medium"/>
    <n v="71.489999999999995"/>
    <n v="53.62"/>
    <d v="2012-09-15T00:00:00"/>
    <n v="17.869999999999997"/>
    <s v="F"/>
    <n v="33"/>
    <d v="1978-04-11T00:00:00"/>
    <n v="42.259838514713344"/>
    <s v="Tax Accountant"/>
    <s v="Manufacturing"/>
    <s v="Mass Customer"/>
    <s v="N"/>
    <s v="Yes"/>
    <n v="16"/>
    <m/>
  </r>
  <r>
    <n v="1379"/>
    <n v="13"/>
    <x v="2847"/>
    <d v="2017-03-09T00:00:00"/>
    <n v="296"/>
    <b v="1"/>
    <s v="Approved"/>
    <s v="Solex"/>
    <s v="Standard"/>
    <s v="medium"/>
    <s v="medium"/>
    <n v="1577.53"/>
    <n v="826.51"/>
    <d v="2006-02-02T00:00:00"/>
    <n v="751.02"/>
    <s v="F"/>
    <n v="96"/>
    <d v="1965-06-26T00:00:00"/>
    <n v="55.059838514713341"/>
    <s v="Geological Engineer"/>
    <s v="Manufacturing"/>
    <s v="High Net Worth"/>
    <s v="N"/>
    <s v="Yes"/>
    <n v="16"/>
    <m/>
  </r>
  <r>
    <n v="1746"/>
    <n v="45"/>
    <x v="1290"/>
    <d v="2017-03-09T00:00:00"/>
    <n v="296"/>
    <b v="0"/>
    <s v="Approved"/>
    <s v="Solex"/>
    <s v="Standard"/>
    <s v="medium"/>
    <s v="medium"/>
    <n v="441.49"/>
    <n v="84.99"/>
    <d v="2001-11-25T00:00:00"/>
    <n v="356.5"/>
    <s v="M"/>
    <n v="47"/>
    <d v="1982-04-05T00:00:00"/>
    <n v="38.27353714485033"/>
    <s v="Financial Analyst"/>
    <s v="Financial Services"/>
    <s v="Affluent Customer"/>
    <s v="N"/>
    <s v="Yes"/>
    <n v="10"/>
    <m/>
  </r>
  <r>
    <n v="2063"/>
    <n v="50"/>
    <x v="2366"/>
    <d v="2017-03-09T00:00:00"/>
    <n v="296"/>
    <b v="0"/>
    <s v="Approved"/>
    <s v="Giant Bicycles"/>
    <s v="Standard"/>
    <s v="medium"/>
    <s v="medium"/>
    <n v="642.70000000000005"/>
    <n v="211.37"/>
    <d v="2002-03-22T00:00:00"/>
    <n v="431.33000000000004"/>
    <s v="F"/>
    <n v="38"/>
    <d v="1974-04-30T00:00:00"/>
    <n v="46.210523446220193"/>
    <s v="Librarian"/>
    <s v="Entertainment"/>
    <s v="High Net Worth"/>
    <s v="N"/>
    <s v="No"/>
    <n v="18"/>
    <m/>
  </r>
  <r>
    <n v="2072"/>
    <n v="45"/>
    <x v="1012"/>
    <d v="2017-03-09T00:00:00"/>
    <n v="296"/>
    <b v="0"/>
    <s v="Approved"/>
    <s v="Solex"/>
    <s v="Standard"/>
    <s v="medium"/>
    <s v="medium"/>
    <n v="441.49"/>
    <n v="84.99"/>
    <d v="1993-04-12T00:00:00"/>
    <n v="356.5"/>
    <s v="F"/>
    <n v="81"/>
    <d v="1960-08-01T00:00:00"/>
    <n v="59.96394810375444"/>
    <s v="Director of Sales"/>
    <s v="Property"/>
    <s v="Mass Customer"/>
    <s v="N"/>
    <s v="No"/>
    <n v="15"/>
    <m/>
  </r>
  <r>
    <n v="2235"/>
    <n v="62"/>
    <x v="2867"/>
    <d v="2017-03-09T00:00:00"/>
    <n v="296"/>
    <b v="0"/>
    <s v="Approved"/>
    <s v="Solex"/>
    <s v="Standard"/>
    <s v="medium"/>
    <s v="medium"/>
    <n v="478.16"/>
    <n v="298.72000000000003"/>
    <d v="2010-11-05T00:00:00"/>
    <n v="179.44"/>
    <s v="M"/>
    <n v="99"/>
    <d v="1969-05-19T00:00:00"/>
    <n v="51.161208377727043"/>
    <s v="VP Marketing"/>
    <s v="Health"/>
    <s v="Mass Customer"/>
    <s v="N"/>
    <s v="Yes"/>
    <n v="18"/>
    <m/>
  </r>
  <r>
    <n v="2485"/>
    <n v="38"/>
    <x v="124"/>
    <d v="2017-03-09T00:00:00"/>
    <n v="296"/>
    <b v="0"/>
    <s v="Approved"/>
    <s v="Solex"/>
    <s v="Standard"/>
    <s v="medium"/>
    <s v="medium"/>
    <n v="1577.53"/>
    <n v="826.51"/>
    <d v="1999-12-04T00:00:00"/>
    <n v="751.02"/>
    <s v="F"/>
    <n v="64"/>
    <d v="1993-05-17T00:00:00"/>
    <n v="27.15024947361745"/>
    <s v="Accounting Assistant I"/>
    <s v="Financial Services"/>
    <s v="Mass Customer"/>
    <s v="N"/>
    <s v="Yes"/>
    <n v="6"/>
    <m/>
  </r>
  <r>
    <n v="2489"/>
    <n v="63"/>
    <x v="590"/>
    <d v="2017-03-09T00:00:00"/>
    <n v="296"/>
    <b v="0"/>
    <s v="Approved"/>
    <s v="Solex"/>
    <s v="Standard"/>
    <s v="medium"/>
    <s v="medium"/>
    <n v="1483.2"/>
    <n v="99.59"/>
    <d v="1998-12-17T00:00:00"/>
    <n v="1383.6100000000001"/>
    <s v="F"/>
    <n v="93"/>
    <d v="1989-11-26T00:00:00"/>
    <n v="30.624222076357178"/>
    <s v="Food Chemist"/>
    <s v="Health"/>
    <s v="Mass Customer"/>
    <s v="N"/>
    <s v="No"/>
    <n v="12"/>
    <m/>
  </r>
  <r>
    <n v="2808"/>
    <n v="12"/>
    <x v="1180"/>
    <d v="2017-03-09T00:00:00"/>
    <n v="296"/>
    <b v="1"/>
    <s v="Approved"/>
    <s v="WeareA2B"/>
    <s v="Standard"/>
    <s v="medium"/>
    <s v="medium"/>
    <n v="1231.1500000000001"/>
    <n v="161.6"/>
    <d v="1994-09-09T00:00:00"/>
    <n v="1069.5500000000002"/>
    <s v="F"/>
    <n v="68"/>
    <d v="1995-06-11T00:00:00"/>
    <n v="25.08175632293252"/>
    <s v="Cost Accountant"/>
    <s v="Financial Services"/>
    <s v="Affluent Customer"/>
    <s v="N"/>
    <s v="Yes"/>
    <n v="6"/>
    <m/>
  </r>
  <r>
    <n v="3465"/>
    <n v="22"/>
    <x v="1499"/>
    <d v="2017-03-09T00:00:00"/>
    <n v="296"/>
    <b v="0"/>
    <s v="Approved"/>
    <s v="WeareA2B"/>
    <s v="Standard"/>
    <s v="medium"/>
    <s v="medium"/>
    <n v="60.34"/>
    <n v="45.26"/>
    <d v="1993-07-15T00:00:00"/>
    <n v="15.080000000000005"/>
    <s v="F"/>
    <n v="26"/>
    <d v="1974-04-13T00:00:00"/>
    <n v="46.257098788685944"/>
    <s v="Recruiter"/>
    <s v="Argiculture"/>
    <s v="Mass Customer"/>
    <s v="N"/>
    <s v="No"/>
    <n v="13"/>
    <m/>
  </r>
  <r>
    <n v="3823"/>
    <n v="53"/>
    <x v="313"/>
    <d v="2017-03-09T00:00:00"/>
    <n v="296"/>
    <b v="1"/>
    <s v="Approved"/>
    <s v="OHM Cycles"/>
    <s v="Standard"/>
    <s v="medium"/>
    <s v="medium"/>
    <n v="795.34"/>
    <n v="101.58"/>
    <d v="2011-08-24T00:00:00"/>
    <n v="693.76"/>
    <s v="M"/>
    <n v="81"/>
    <d v="1973-12-14T00:00:00"/>
    <n v="46.585865911973613"/>
    <s v="Web Designer III"/>
    <s v="Retail"/>
    <s v="Mass Customer"/>
    <s v="N"/>
    <s v="Yes"/>
    <n v="3"/>
    <m/>
  </r>
  <r>
    <n v="3843"/>
    <n v="27"/>
    <x v="1521"/>
    <d v="2017-03-09T00:00:00"/>
    <n v="296"/>
    <b v="0"/>
    <s v="Approved"/>
    <s v="Trek Bicycles"/>
    <s v="Standard"/>
    <s v="medium"/>
    <s v="medium"/>
    <n v="499.53"/>
    <n v="388.72"/>
    <d v="1999-06-23T00:00:00"/>
    <n v="110.80999999999995"/>
    <s v="M"/>
    <n v="15"/>
    <d v="1960-08-20T00:00:00"/>
    <n v="59.911893309233889"/>
    <s v="Desktop Support Technician"/>
    <s v="Manufacturing"/>
    <s v="Mass Customer"/>
    <s v="N"/>
    <s v="No"/>
    <n v="17"/>
    <m/>
  </r>
  <r>
    <n v="4372"/>
    <n v="0"/>
    <x v="843"/>
    <d v="2017-03-09T00:00:00"/>
    <n v="296"/>
    <b v="1"/>
    <s v="Approved"/>
    <s v="Solex"/>
    <s v="Standard"/>
    <s v="medium"/>
    <s v="medium"/>
    <n v="100.35"/>
    <n v="75.260000000000005"/>
    <d v="2002-10-10T00:00:00"/>
    <n v="25.089999999999989"/>
    <s v="M"/>
    <n v="10"/>
    <d v="1975-11-19T00:00:00"/>
    <n v="44.65435906265855"/>
    <s v="Structural Engineer"/>
    <s v="n/a"/>
    <s v="High Net Worth"/>
    <s v="N"/>
    <s v="Yes"/>
    <n v="4"/>
    <m/>
  </r>
  <r>
    <n v="4443"/>
    <n v="25"/>
    <x v="2773"/>
    <d v="2017-03-09T00:00:00"/>
    <n v="296"/>
    <b v="1"/>
    <s v="Approved"/>
    <s v="Giant Bicycles"/>
    <s v="Road"/>
    <s v="medium"/>
    <s v="medium"/>
    <n v="1538.99"/>
    <n v="829.65"/>
    <d v="2016-02-04T00:00:00"/>
    <n v="709.34"/>
    <s v="M"/>
    <n v="66"/>
    <d v="1969-11-21T00:00:00"/>
    <n v="50.65161933663115"/>
    <s v="Social Worker"/>
    <s v="Health"/>
    <s v="Affluent Customer"/>
    <s v="N"/>
    <s v="No"/>
    <n v="11"/>
    <m/>
  </r>
  <r>
    <n v="5413"/>
    <n v="66"/>
    <x v="833"/>
    <d v="2017-03-09T00:00:00"/>
    <n v="296"/>
    <b v="0"/>
    <s v="Approved"/>
    <s v="Solex"/>
    <s v="Standard"/>
    <s v="medium"/>
    <s v="medium"/>
    <n v="1163.8900000000001"/>
    <n v="589.27"/>
    <d v="1996-04-05T00:00:00"/>
    <n v="574.62000000000012"/>
    <s v="M"/>
    <n v="60"/>
    <d v="1978-04-14T00:00:00"/>
    <n v="42.251619336631151"/>
    <n v="0"/>
    <s v="Health"/>
    <s v="High Net Worth"/>
    <s v="N"/>
    <s v="Yes"/>
    <n v="11"/>
    <m/>
  </r>
  <r>
    <n v="5515"/>
    <n v="6"/>
    <x v="3442"/>
    <d v="2017-03-09T00:00:00"/>
    <n v="296"/>
    <b v="1"/>
    <s v="Approved"/>
    <s v="OHM Cycles"/>
    <s v="Standard"/>
    <s v="high"/>
    <s v="medium"/>
    <n v="227.88"/>
    <n v="136.72999999999999"/>
    <d v="2003-02-07T00:00:00"/>
    <n v="91.15"/>
    <s v="M"/>
    <n v="11"/>
    <d v="1996-03-05T00:00:00"/>
    <n v="24.347509747590053"/>
    <n v="0"/>
    <s v="n/a"/>
    <s v="Mass Customer"/>
    <s v="N"/>
    <s v="No"/>
    <n v="6"/>
    <m/>
  </r>
  <r>
    <n v="6827"/>
    <n v="81"/>
    <x v="2257"/>
    <d v="2017-03-09T00:00:00"/>
    <n v="296"/>
    <b v="1"/>
    <s v="Approved"/>
    <s v="Norco Bicycles"/>
    <s v="Standard"/>
    <s v="medium"/>
    <s v="small"/>
    <n v="586.45000000000005"/>
    <n v="521.94000000000005"/>
    <d v="2015-08-02T00:00:00"/>
    <n v="64.509999999999991"/>
    <s v="M"/>
    <n v="54"/>
    <d v="1986-05-27T00:00:00"/>
    <n v="34.128331665398271"/>
    <s v="Structural Analysis Engineer"/>
    <s v="Health"/>
    <s v="Mass Customer"/>
    <s v="N"/>
    <s v="Yes"/>
    <n v="21"/>
    <m/>
  </r>
  <r>
    <n v="7387"/>
    <n v="0"/>
    <x v="3249"/>
    <d v="2017-03-09T00:00:00"/>
    <n v="296"/>
    <b v="1"/>
    <s v="Approved"/>
    <s v="OHM Cycles"/>
    <s v="Standard"/>
    <s v="medium"/>
    <s v="medium"/>
    <n v="235.63"/>
    <n v="125.07"/>
    <d v="2004-08-07T00:00:00"/>
    <n v="110.56"/>
    <s v="F"/>
    <n v="29"/>
    <d v="1974-05-24T00:00:00"/>
    <n v="46.144770021562657"/>
    <s v="VP Quality Control"/>
    <s v="n/a"/>
    <s v="High Net Worth"/>
    <s v="N"/>
    <s v="No"/>
    <n v="10"/>
    <m/>
  </r>
  <r>
    <n v="7605"/>
    <n v="36"/>
    <x v="703"/>
    <d v="2017-03-09T00:00:00"/>
    <n v="296"/>
    <b v="0"/>
    <s v="Approved"/>
    <s v="Solex"/>
    <s v="Standard"/>
    <s v="low"/>
    <s v="medium"/>
    <n v="1289.8499999999999"/>
    <n v="74.510000000000005"/>
    <d v="2007-12-11T00:00:00"/>
    <n v="1215.3399999999999"/>
    <s v="M"/>
    <n v="78"/>
    <d v="1954-11-29T00:00:00"/>
    <n v="65.640660432521557"/>
    <s v="Safety Technician III"/>
    <s v="Argiculture"/>
    <s v="High Net Worth"/>
    <s v="N"/>
    <s v="No"/>
    <n v="19"/>
    <m/>
  </r>
  <r>
    <n v="16249"/>
    <n v="0"/>
    <x v="3289"/>
    <d v="2017-03-30T00:00:00"/>
    <m/>
    <b v="1"/>
    <s v="Approved"/>
    <m/>
    <m/>
    <m/>
    <m/>
    <n v="2020.14"/>
    <m/>
    <m/>
    <m/>
    <m/>
    <m/>
    <m/>
    <m/>
    <m/>
    <m/>
    <m/>
    <m/>
    <m/>
    <m/>
    <m/>
  </r>
  <r>
    <n v="7634"/>
    <n v="0"/>
    <x v="1994"/>
    <d v="2017-03-09T00:00:00"/>
    <n v="296"/>
    <b v="0"/>
    <s v="Approved"/>
    <s v="Solex"/>
    <s v="Standard"/>
    <s v="medium"/>
    <s v="medium"/>
    <n v="441.49"/>
    <n v="84.99"/>
    <d v="1993-04-12T00:00:00"/>
    <n v="356.5"/>
    <s v="M"/>
    <n v="37"/>
    <d v="1997-10-12T00:00:00"/>
    <n v="22.742030295535258"/>
    <s v="Systems Administrator IV"/>
    <s v="Manufacturing"/>
    <s v="High Net Worth"/>
    <s v="N"/>
    <s v="No"/>
    <n v="4"/>
    <m/>
  </r>
  <r>
    <n v="8350"/>
    <n v="99"/>
    <x v="1337"/>
    <d v="2017-03-09T00:00:00"/>
    <n v="296"/>
    <b v="1"/>
    <s v="Approved"/>
    <s v="OHM Cycles"/>
    <s v="Standard"/>
    <s v="medium"/>
    <s v="medium"/>
    <n v="1227.3399999999999"/>
    <n v="770.89"/>
    <d v="1994-08-10T00:00:00"/>
    <n v="456.44999999999993"/>
    <s v="M"/>
    <n v="76"/>
    <d v="1984-11-12T00:00:00"/>
    <n v="35.665317966768136"/>
    <s v="Quality Control Specialist"/>
    <s v="Manufacturing"/>
    <s v="Mass Customer"/>
    <s v="N"/>
    <s v="No"/>
    <n v="11"/>
    <m/>
  </r>
  <r>
    <n v="8597"/>
    <n v="54"/>
    <x v="2988"/>
    <d v="2017-03-09T00:00:00"/>
    <n v="296"/>
    <b v="1"/>
    <s v="Approved"/>
    <s v="WeareA2B"/>
    <s v="Standard"/>
    <s v="medium"/>
    <s v="medium"/>
    <n v="1292.8399999999999"/>
    <n v="13.44"/>
    <d v="2015-10-18T00:00:00"/>
    <n v="1279.3999999999999"/>
    <s v="M"/>
    <n v="93"/>
    <d v="2000-06-07T00:00:00"/>
    <n v="20.087235774987313"/>
    <s v="Health Coach II"/>
    <s v="Manufacturing"/>
    <s v="Mass Customer"/>
    <s v="N"/>
    <s v="Yes"/>
    <n v="2"/>
    <m/>
  </r>
  <r>
    <n v="8923"/>
    <n v="6"/>
    <x v="546"/>
    <d v="2017-03-09T00:00:00"/>
    <n v="296"/>
    <b v="0"/>
    <s v="Approved"/>
    <s v="OHM Cycles"/>
    <s v="Standard"/>
    <s v="high"/>
    <s v="medium"/>
    <n v="227.88"/>
    <n v="136.72999999999999"/>
    <d v="2003-02-07T00:00:00"/>
    <n v="91.15"/>
    <s v="F"/>
    <n v="82"/>
    <d v="1959-12-31T00:00:00"/>
    <n v="60.550249473617448"/>
    <s v="Programmer III"/>
    <s v="Retail"/>
    <s v="Mass Customer"/>
    <s v="N"/>
    <s v="No"/>
    <n v="8"/>
    <m/>
  </r>
  <r>
    <n v="9054"/>
    <n v="2"/>
    <x v="2598"/>
    <d v="2017-03-09T00:00:00"/>
    <n v="296"/>
    <b v="0"/>
    <s v="Approved"/>
    <s v="Solex"/>
    <s v="Standard"/>
    <s v="medium"/>
    <s v="medium"/>
    <n v="71.489999999999995"/>
    <n v="53.62"/>
    <d v="2012-12-02T00:00:00"/>
    <n v="17.869999999999997"/>
    <s v="F"/>
    <n v="50"/>
    <d v="1967-10-03T00:00:00"/>
    <n v="52.788605638001016"/>
    <n v="0"/>
    <s v="Financial Services"/>
    <s v="Affluent Customer"/>
    <s v="N"/>
    <s v="No"/>
    <n v="15"/>
    <m/>
  </r>
  <r>
    <n v="16255"/>
    <n v="60"/>
    <x v="1686"/>
    <d v="2017-03-14T00:00:00"/>
    <m/>
    <m/>
    <s v="Approved"/>
    <s v="Giant Bicycles"/>
    <s v="Standard"/>
    <s v="high"/>
    <s v="small"/>
    <n v="1977.36"/>
    <n v="1759.85"/>
    <n v="42172"/>
    <m/>
    <m/>
    <m/>
    <m/>
    <m/>
    <m/>
    <m/>
    <m/>
    <m/>
    <m/>
    <m/>
    <m/>
  </r>
  <r>
    <n v="9825"/>
    <n v="77"/>
    <x v="2456"/>
    <d v="2017-03-09T00:00:00"/>
    <n v="296"/>
    <b v="0"/>
    <s v="Approved"/>
    <s v="Norco Bicycles"/>
    <s v="Road"/>
    <s v="medium"/>
    <s v="large"/>
    <n v="1240.31"/>
    <n v="795.1"/>
    <d v="2004-12-18T00:00:00"/>
    <n v="445.20999999999992"/>
    <s v="F"/>
    <n v="3"/>
    <d v="1986-10-26T00:00:00"/>
    <n v="33.711893309233886"/>
    <s v="Staff Scientist"/>
    <s v="n/a"/>
    <s v="Affluent Customer"/>
    <s v="N"/>
    <s v="Yes"/>
    <n v="21"/>
    <m/>
  </r>
  <r>
    <n v="10433"/>
    <n v="13"/>
    <x v="2925"/>
    <d v="2017-03-09T00:00:00"/>
    <n v="296"/>
    <b v="0"/>
    <s v="Approved"/>
    <s v="Solex"/>
    <s v="Standard"/>
    <s v="medium"/>
    <s v="medium"/>
    <n v="1163.8900000000001"/>
    <n v="589.27"/>
    <d v="2016-07-09T00:00:00"/>
    <n v="574.62000000000012"/>
    <s v="M"/>
    <n v="94"/>
    <d v="1979-09-17T00:00:00"/>
    <n v="40.824222076357174"/>
    <s v="Legal Assistant"/>
    <s v="Property"/>
    <s v="Affluent Customer"/>
    <s v="N"/>
    <s v="Yes"/>
    <n v="15"/>
    <m/>
  </r>
  <r>
    <n v="10701"/>
    <n v="89"/>
    <x v="2088"/>
    <d v="2017-03-09T00:00:00"/>
    <n v="296"/>
    <b v="1"/>
    <s v="Approved"/>
    <s v="WeareA2B"/>
    <s v="Touring"/>
    <s v="medium"/>
    <s v="large"/>
    <n v="1362.99"/>
    <n v="57.74"/>
    <d v="1993-04-20T00:00:00"/>
    <n v="1305.25"/>
    <s v="M"/>
    <n v="23"/>
    <d v="1985-11-01T00:00:00"/>
    <n v="34.695454953069508"/>
    <s v="Web Developer III"/>
    <s v="Health"/>
    <s v="Mass Customer"/>
    <s v="N"/>
    <s v="No"/>
    <n v="13"/>
    <m/>
  </r>
  <r>
    <n v="10829"/>
    <n v="66"/>
    <x v="2967"/>
    <d v="2017-03-09T00:00:00"/>
    <n v="296"/>
    <b v="0"/>
    <s v="Approved"/>
    <s v="Solex"/>
    <s v="Standard"/>
    <s v="medium"/>
    <s v="medium"/>
    <n v="1163.8900000000001"/>
    <n v="589.27"/>
    <d v="1993-06-23T00:00:00"/>
    <n v="574.62000000000012"/>
    <s v="F"/>
    <n v="70"/>
    <d v="1980-12-14T00:00:00"/>
    <n v="39.58038645991882"/>
    <s v="Recruiting Manager"/>
    <s v="Financial Services"/>
    <s v="High Net Worth"/>
    <s v="N"/>
    <s v="Yes"/>
    <n v="17"/>
    <m/>
  </r>
  <r>
    <n v="10976"/>
    <n v="43"/>
    <x v="226"/>
    <d v="2017-03-09T00:00:00"/>
    <n v="296"/>
    <b v="0"/>
    <s v="Approved"/>
    <s v="Solex"/>
    <s v="Standard"/>
    <s v="medium"/>
    <s v="medium"/>
    <n v="1151.96"/>
    <n v="649.49"/>
    <d v="1999-12-04T00:00:00"/>
    <n v="502.47"/>
    <s v="M"/>
    <n v="38"/>
    <d v="1969-05-27T00:00:00"/>
    <n v="51.139290569507864"/>
    <s v="Legal Assistant"/>
    <s v="Manufacturing"/>
    <s v="Mass Customer"/>
    <s v="N"/>
    <s v="No"/>
    <n v="16"/>
    <m/>
  </r>
  <r>
    <n v="11015"/>
    <n v="15"/>
    <x v="2694"/>
    <d v="2017-03-09T00:00:00"/>
    <n v="296"/>
    <b v="0"/>
    <s v="Approved"/>
    <s v="Norco Bicycles"/>
    <s v="Standard"/>
    <s v="low"/>
    <s v="medium"/>
    <n v="958.74"/>
    <n v="748.9"/>
    <d v="2005-12-07T00:00:00"/>
    <n v="209.84000000000003"/>
    <s v="M"/>
    <n v="32"/>
    <d v="1957-12-15T00:00:00"/>
    <n v="62.594085090055806"/>
    <s v="VP Sales"/>
    <s v="Manufacturing"/>
    <s v="Mass Customer"/>
    <s v="N"/>
    <s v="No"/>
    <n v="13"/>
    <m/>
  </r>
  <r>
    <n v="11201"/>
    <n v="72"/>
    <x v="494"/>
    <d v="2017-03-09T00:00:00"/>
    <n v="296"/>
    <b v="1"/>
    <s v="Approved"/>
    <s v="OHM Cycles"/>
    <s v="Standard"/>
    <s v="medium"/>
    <s v="medium"/>
    <n v="912.52"/>
    <n v="141.4"/>
    <d v="2015-10-18T00:00:00"/>
    <n v="771.12"/>
    <s v="F"/>
    <n v="98"/>
    <d v="1994-02-04T00:00:00"/>
    <n v="26.429701528411972"/>
    <s v="Assistant Professor"/>
    <s v="Argiculture"/>
    <s v="High Net Worth"/>
    <s v="N"/>
    <s v="No"/>
    <n v="5"/>
    <m/>
  </r>
  <r>
    <n v="11300"/>
    <n v="8"/>
    <x v="2476"/>
    <d v="2017-03-09T00:00:00"/>
    <n v="296"/>
    <b v="0"/>
    <s v="Approved"/>
    <s v="Solex"/>
    <s v="Road"/>
    <s v="medium"/>
    <s v="small"/>
    <n v="1703.52"/>
    <n v="1516.13"/>
    <d v="2011-04-16T00:00:00"/>
    <n v="187.38999999999987"/>
    <s v="F"/>
    <n v="79"/>
    <d v="1967-02-26T00:00:00"/>
    <n v="53.38860563800101"/>
    <s v="VP Quality Control"/>
    <s v="Manufacturing"/>
    <s v="Mass Customer"/>
    <s v="N"/>
    <s v="No"/>
    <n v="11"/>
    <m/>
  </r>
  <r>
    <n v="12337"/>
    <n v="80"/>
    <x v="3112"/>
    <d v="2017-03-09T00:00:00"/>
    <n v="296"/>
    <b v="1"/>
    <s v="Approved"/>
    <s v="OHM Cycles"/>
    <s v="Touring"/>
    <s v="low"/>
    <s v="medium"/>
    <n v="1073.07"/>
    <n v="933.84"/>
    <d v="1997-01-25T00:00:00"/>
    <n v="139.2299999999999"/>
    <s v="F"/>
    <n v="83"/>
    <d v="1975-12-01T00:00:00"/>
    <n v="44.621482350329778"/>
    <s v="Quality Engineer"/>
    <s v="n/a"/>
    <s v="Affluent Customer"/>
    <s v="N"/>
    <s v="No"/>
    <n v="14"/>
    <m/>
  </r>
  <r>
    <n v="12600"/>
    <n v="47"/>
    <x v="496"/>
    <d v="2017-03-09T00:00:00"/>
    <n v="296"/>
    <b v="1"/>
    <s v="Approved"/>
    <s v="Trek Bicycles"/>
    <s v="Road"/>
    <s v="low"/>
    <s v="small"/>
    <n v="1720.7"/>
    <n v="1531.42"/>
    <d v="2006-10-01T00:00:00"/>
    <n v="189.27999999999997"/>
    <s v="F"/>
    <n v="21"/>
    <d v="1953-09-17T00:00:00"/>
    <n v="66.84066043252156"/>
    <s v="Help Desk Technician"/>
    <s v="Manufacturing"/>
    <s v="Affluent Customer"/>
    <s v="N"/>
    <s v="No"/>
    <n v="15"/>
    <m/>
  </r>
  <r>
    <n v="12734"/>
    <n v="58"/>
    <x v="2340"/>
    <d v="2017-03-09T00:00:00"/>
    <n v="296"/>
    <b v="1"/>
    <s v="Approved"/>
    <s v="OHM Cycles"/>
    <s v="Standard"/>
    <s v="medium"/>
    <s v="medium"/>
    <n v="912.52"/>
    <n v="141.4"/>
    <d v="2011-08-24T00:00:00"/>
    <n v="771.12"/>
    <s v="F"/>
    <n v="92"/>
    <d v="1995-11-04T00:00:00"/>
    <n v="24.681756322932518"/>
    <s v="Associate Professor"/>
    <s v="Retail"/>
    <s v="Mass Customer"/>
    <s v="N"/>
    <s v="Yes"/>
    <n v="3"/>
    <m/>
  </r>
  <r>
    <n v="13010"/>
    <n v="0"/>
    <x v="3250"/>
    <d v="2017-03-09T00:00:00"/>
    <n v="296"/>
    <b v="0"/>
    <s v="Approved"/>
    <s v="Solex"/>
    <s v="Standard"/>
    <s v="medium"/>
    <s v="large"/>
    <n v="202.62"/>
    <n v="151.96"/>
    <d v="2016-03-29T00:00:00"/>
    <n v="50.66"/>
    <s v="M"/>
    <n v="75"/>
    <d v="1993-10-31T00:00:00"/>
    <n v="26.692715227042108"/>
    <n v="0"/>
    <s v="Financial Services"/>
    <s v="High Net Worth"/>
    <s v="N"/>
    <s v="No"/>
    <n v="3"/>
    <m/>
  </r>
  <r>
    <n v="13846"/>
    <n v="12"/>
    <x v="2699"/>
    <d v="2017-03-09T00:00:00"/>
    <n v="296"/>
    <b v="1"/>
    <s v="Approved"/>
    <s v="WeareA2B"/>
    <s v="Standard"/>
    <s v="medium"/>
    <s v="medium"/>
    <n v="1231.1500000000001"/>
    <n v="161.6"/>
    <d v="2004-08-17T00:00:00"/>
    <n v="1069.5500000000002"/>
    <s v="F"/>
    <n v="14"/>
    <d v="1977-12-16T00:00:00"/>
    <n v="42.577646733891427"/>
    <s v="Help Desk Operator"/>
    <s v="Manufacturing"/>
    <s v="Mass Customer"/>
    <s v="N"/>
    <s v="Yes"/>
    <n v="14"/>
    <m/>
  </r>
  <r>
    <n v="14313"/>
    <n v="54"/>
    <x v="1027"/>
    <d v="2017-03-09T00:00:00"/>
    <n v="296"/>
    <b v="1"/>
    <s v="Approved"/>
    <s v="WeareA2B"/>
    <s v="Standard"/>
    <s v="medium"/>
    <s v="medium"/>
    <n v="1807.45"/>
    <n v="778.69"/>
    <d v="1992-10-02T00:00:00"/>
    <n v="1028.76"/>
    <s v="M"/>
    <n v="47"/>
    <d v="1964-10-31T00:00:00"/>
    <n v="55.711893309233886"/>
    <s v="Safety Technician I"/>
    <s v="Financial Services"/>
    <s v="High Net Worth"/>
    <s v="N"/>
    <s v="Yes"/>
    <n v="8"/>
    <m/>
  </r>
  <r>
    <n v="14382"/>
    <n v="0"/>
    <x v="1954"/>
    <d v="2017-03-09T00:00:00"/>
    <n v="296"/>
    <b v="0"/>
    <s v="Approved"/>
    <s v="Norco Bicycles"/>
    <s v="Standard"/>
    <s v="low"/>
    <s v="medium"/>
    <n v="363.01"/>
    <n v="290.41000000000003"/>
    <d v="2009-03-08T00:00:00"/>
    <n v="72.599999999999966"/>
    <s v="F"/>
    <n v="51"/>
    <d v="1984-11-21T00:00:00"/>
    <n v="35.640660432521564"/>
    <s v="Media Manager II"/>
    <s v="n/a"/>
    <s v="High Net Worth"/>
    <s v="N"/>
    <s v="Yes"/>
    <n v="4"/>
    <m/>
  </r>
  <r>
    <n v="14658"/>
    <n v="24"/>
    <x v="1608"/>
    <d v="2017-03-09T00:00:00"/>
    <n v="296"/>
    <b v="1"/>
    <s v="Approved"/>
    <s v="Solex"/>
    <s v="Road"/>
    <s v="medium"/>
    <s v="large"/>
    <n v="1777.8"/>
    <n v="820.78"/>
    <d v="2011-05-07T00:00:00"/>
    <n v="957.02"/>
    <s v="F"/>
    <n v="9"/>
    <d v="1962-05-05T00:00:00"/>
    <n v="58.205043994165393"/>
    <s v="Food Chemist"/>
    <s v="Health"/>
    <s v="Mass Customer"/>
    <s v="N"/>
    <s v="No"/>
    <n v="5"/>
    <m/>
  </r>
  <r>
    <n v="14662"/>
    <n v="68"/>
    <x v="1356"/>
    <d v="2017-03-09T00:00:00"/>
    <n v="296"/>
    <b v="0"/>
    <s v="Approved"/>
    <s v="OHM Cycles"/>
    <s v="Standard"/>
    <s v="medium"/>
    <s v="medium"/>
    <n v="1636.9"/>
    <n v="44.71"/>
    <d v="2000-05-22T00:00:00"/>
    <n v="1592.19"/>
    <s v="M"/>
    <n v="37"/>
    <d v="1959-12-23T00:00:00"/>
    <n v="60.572167281836627"/>
    <s v="Occupational Therapist"/>
    <s v="Health"/>
    <s v="Affluent Customer"/>
    <s v="N"/>
    <s v="Yes"/>
    <n v="20"/>
    <m/>
  </r>
  <r>
    <n v="14811"/>
    <n v="69"/>
    <x v="1156"/>
    <d v="2017-03-09T00:00:00"/>
    <n v="296"/>
    <b v="1"/>
    <s v="Approved"/>
    <s v="Giant Bicycles"/>
    <s v="Road"/>
    <s v="medium"/>
    <s v="medium"/>
    <n v="792.9"/>
    <n v="594.67999999999995"/>
    <d v="2014-10-10T00:00:00"/>
    <n v="198.22000000000003"/>
    <s v="F"/>
    <n v="94"/>
    <d v="1965-12-01T00:00:00"/>
    <n v="54.626961802384578"/>
    <s v="VP Product Management"/>
    <s v="n/a"/>
    <s v="Mass Customer"/>
    <s v="N"/>
    <s v="Yes"/>
    <n v="14"/>
    <m/>
  </r>
  <r>
    <n v="15146"/>
    <n v="78"/>
    <x v="268"/>
    <d v="2017-03-09T00:00:00"/>
    <n v="296"/>
    <b v="1"/>
    <s v="Approved"/>
    <s v="Giant Bicycles"/>
    <s v="Standard"/>
    <s v="medium"/>
    <s v="large"/>
    <n v="1765.3"/>
    <n v="709.48"/>
    <d v="2004-12-18T00:00:00"/>
    <n v="1055.82"/>
    <s v="M"/>
    <n v="96"/>
    <d v="1980-09-10T00:00:00"/>
    <n v="39.84066043252156"/>
    <s v="Financial Advisor"/>
    <s v="Financial Services"/>
    <s v="Mass Customer"/>
    <s v="N"/>
    <s v="Yes"/>
    <n v="19"/>
    <m/>
  </r>
  <r>
    <n v="16586"/>
    <n v="42"/>
    <x v="1778"/>
    <d v="2017-03-09T00:00:00"/>
    <n v="296"/>
    <b v="1"/>
    <s v="Approved"/>
    <s v="OHM Cycles"/>
    <s v="Road"/>
    <s v="medium"/>
    <s v="small"/>
    <n v="1810"/>
    <n v="1610.9"/>
    <d v="2011-05-09T00:00:00"/>
    <n v="199.09999999999991"/>
    <s v="M"/>
    <n v="55"/>
    <d v="2001-10-10T00:00:00"/>
    <n v="18.744770021562658"/>
    <s v="Computer Systems Analyst I"/>
    <s v="Health"/>
    <s v="Mass Customer"/>
    <s v="N"/>
    <s v="Yes"/>
    <n v="1"/>
    <m/>
  </r>
  <r>
    <n v="16786"/>
    <n v="1"/>
    <x v="2621"/>
    <d v="2017-03-09T00:00:00"/>
    <n v="296"/>
    <b v="0"/>
    <s v="Approved"/>
    <s v="Giant Bicycles"/>
    <s v="Standard"/>
    <s v="medium"/>
    <s v="medium"/>
    <n v="1403.5"/>
    <n v="954.82"/>
    <d v="2004-09-28T00:00:00"/>
    <n v="448.67999999999995"/>
    <s v="M"/>
    <n v="80"/>
    <d v="1981-07-25T00:00:00"/>
    <n v="38.969427555809233"/>
    <s v="Director of Sales"/>
    <s v="Manufacturing"/>
    <s v="Affluent Customer"/>
    <s v="N"/>
    <s v="Yes"/>
    <n v="8"/>
    <m/>
  </r>
  <r>
    <n v="16910"/>
    <n v="41"/>
    <x v="2637"/>
    <d v="2017-03-09T00:00:00"/>
    <n v="296"/>
    <b v="0"/>
    <s v="Approved"/>
    <s v="Solex"/>
    <s v="Road"/>
    <s v="medium"/>
    <s v="medium"/>
    <n v="416.98"/>
    <n v="312.74"/>
    <d v="1997-05-10T00:00:00"/>
    <n v="104.24000000000001"/>
    <s v="F"/>
    <n v="66"/>
    <d v="1991-10-07T00:00:00"/>
    <n v="28.761208377727041"/>
    <s v="Sales Associate"/>
    <s v="Financial Services"/>
    <s v="Mass Customer"/>
    <s v="N"/>
    <s v="No"/>
    <n v="5"/>
    <m/>
  </r>
  <r>
    <n v="17192"/>
    <n v="82"/>
    <x v="2200"/>
    <d v="2017-03-09T00:00:00"/>
    <n v="296"/>
    <b v="1"/>
    <s v="Approved"/>
    <s v="Norco Bicycles"/>
    <s v="Standard"/>
    <s v="high"/>
    <s v="medium"/>
    <n v="1148.6400000000001"/>
    <n v="689.18"/>
    <d v="1992-10-02T00:00:00"/>
    <n v="459.46000000000015"/>
    <s v="U"/>
    <n v="67"/>
    <d v="1899-12-30T00:00:00"/>
    <n v="0"/>
    <s v="Assistant Manager"/>
    <s v="IT"/>
    <s v="Mass Customer"/>
    <s v="N"/>
    <s v="Yes"/>
    <n v="0"/>
    <m/>
  </r>
  <r>
    <n v="17302"/>
    <n v="24"/>
    <x v="1337"/>
    <d v="2017-03-09T00:00:00"/>
    <n v="296"/>
    <b v="0"/>
    <s v="Approved"/>
    <s v="Solex"/>
    <s v="Road"/>
    <s v="medium"/>
    <s v="large"/>
    <n v="1777.8"/>
    <n v="820.78"/>
    <d v="2011-05-07T00:00:00"/>
    <n v="957.02"/>
    <s v="M"/>
    <n v="76"/>
    <d v="1984-11-12T00:00:00"/>
    <n v="35.665317966768136"/>
    <s v="Quality Control Specialist"/>
    <s v="Manufacturing"/>
    <s v="Mass Customer"/>
    <s v="N"/>
    <s v="No"/>
    <n v="11"/>
    <m/>
  </r>
  <r>
    <n v="17759"/>
    <n v="36"/>
    <x v="2897"/>
    <d v="2017-03-09T00:00:00"/>
    <n v="296"/>
    <b v="0"/>
    <s v="Approved"/>
    <s v="Solex"/>
    <s v="Standard"/>
    <s v="low"/>
    <s v="medium"/>
    <n v="945.04"/>
    <n v="507.58"/>
    <d v="1995-12-19T00:00:00"/>
    <n v="437.46"/>
    <s v="F"/>
    <n v="83"/>
    <d v="1977-11-28T00:00:00"/>
    <n v="42.626961802384578"/>
    <s v="Tax Accountant"/>
    <s v="Telecommunications"/>
    <s v="Mass Customer"/>
    <s v="N"/>
    <s v="No"/>
    <n v="13"/>
    <m/>
  </r>
  <r>
    <n v="17899"/>
    <n v="53"/>
    <x v="396"/>
    <d v="2017-03-09T00:00:00"/>
    <n v="296"/>
    <b v="1"/>
    <s v="Approved"/>
    <s v="OHM Cycles"/>
    <s v="Standard"/>
    <s v="medium"/>
    <s v="medium"/>
    <n v="795.34"/>
    <n v="101.58"/>
    <d v="2009-04-12T00:00:00"/>
    <n v="693.76"/>
    <s v="M"/>
    <n v="97"/>
    <d v="1964-12-11T00:00:00"/>
    <n v="55.599564542110599"/>
    <s v="Health Coach II"/>
    <s v="Property"/>
    <s v="Mass Customer"/>
    <s v="N"/>
    <s v="Yes"/>
    <n v="6"/>
    <m/>
  </r>
  <r>
    <n v="18063"/>
    <n v="93"/>
    <x v="2157"/>
    <d v="2017-03-09T00:00:00"/>
    <n v="296"/>
    <b v="0"/>
    <s v="Approved"/>
    <s v="WeareA2B"/>
    <s v="Standard"/>
    <s v="medium"/>
    <s v="medium"/>
    <n v="1065.03"/>
    <n v="230.09"/>
    <d v="2000-11-03T00:00:00"/>
    <n v="834.93999999999994"/>
    <s v="M"/>
    <n v="63"/>
    <d v="1997-10-01T00:00:00"/>
    <n v="22.77216728183663"/>
    <s v="Desktop Support Technician"/>
    <s v="Property"/>
    <s v="Mass Customer"/>
    <s v="N"/>
    <s v="No"/>
    <n v="2"/>
    <m/>
  </r>
  <r>
    <n v="18205"/>
    <n v="88"/>
    <x v="1255"/>
    <d v="2017-03-09T00:00:00"/>
    <n v="296"/>
    <b v="1"/>
    <s v="Approved"/>
    <s v="Norco Bicycles"/>
    <s v="Standard"/>
    <s v="medium"/>
    <s v="medium"/>
    <n v="1198.46"/>
    <n v="381.1"/>
    <d v="1998-12-16T00:00:00"/>
    <n v="817.36"/>
    <s v="M"/>
    <n v="45"/>
    <d v="1966-04-20T00:00:00"/>
    <n v="54.243400158548958"/>
    <s v="Design Engineer"/>
    <s v="Manufacturing"/>
    <s v="Mass Customer"/>
    <s v="N"/>
    <s v="Yes"/>
    <n v="11"/>
    <m/>
  </r>
  <r>
    <n v="18439"/>
    <n v="83"/>
    <x v="1689"/>
    <d v="2017-03-09T00:00:00"/>
    <n v="296"/>
    <b v="0"/>
    <s v="Approved"/>
    <s v="Solex"/>
    <s v="Touring"/>
    <s v="medium"/>
    <s v="large"/>
    <n v="2083.94"/>
    <n v="675.03"/>
    <d v="2013-09-16T00:00:00"/>
    <n v="1408.91"/>
    <s v="F"/>
    <n v="93"/>
    <d v="1956-05-11T00:00:00"/>
    <n v="64.191345364028408"/>
    <s v="Human Resources Assistant I"/>
    <s v="Property"/>
    <s v="Mass Customer"/>
    <s v="N"/>
    <s v="No"/>
    <n v="19"/>
    <m/>
  </r>
  <r>
    <n v="16285"/>
    <n v="19"/>
    <x v="87"/>
    <d v="2017-05-10T00:00:00"/>
    <m/>
    <m/>
    <s v="Approved"/>
    <s v="OHM Cycles"/>
    <s v="Road"/>
    <s v="high"/>
    <s v="large"/>
    <n v="12.01"/>
    <n v="7.21"/>
    <n v="34115"/>
    <m/>
    <m/>
    <m/>
    <m/>
    <m/>
    <m/>
    <m/>
    <m/>
    <m/>
    <m/>
    <m/>
    <m/>
  </r>
  <r>
    <n v="19246"/>
    <n v="50"/>
    <x v="2942"/>
    <d v="2017-03-09T00:00:00"/>
    <n v="296"/>
    <b v="1"/>
    <s v="Approved"/>
    <s v="WeareA2B"/>
    <s v="Standard"/>
    <s v="medium"/>
    <s v="small"/>
    <n v="175.89"/>
    <n v="131.91999999999999"/>
    <d v="2009-04-12T00:00:00"/>
    <n v="43.97"/>
    <s v="M"/>
    <n v="50"/>
    <d v="1970-05-10T00:00:00"/>
    <n v="50.185865911973615"/>
    <s v="Administrative Assistant I"/>
    <s v="Entertainment"/>
    <s v="Mass Customer"/>
    <s v="N"/>
    <s v="Yes"/>
    <n v="13"/>
    <m/>
  </r>
  <r>
    <n v="19284"/>
    <n v="84"/>
    <x v="1217"/>
    <d v="2017-03-09T00:00:00"/>
    <n v="296"/>
    <b v="0"/>
    <s v="Approved"/>
    <s v="Trek Bicycles"/>
    <s v="Road"/>
    <s v="medium"/>
    <s v="medium"/>
    <n v="290.62"/>
    <n v="215.14"/>
    <d v="1997-08-25T00:00:00"/>
    <n v="75.480000000000018"/>
    <s v="F"/>
    <n v="76"/>
    <d v="1983-01-29T00:00:00"/>
    <n v="37.454359062658547"/>
    <s v="Speech Pathologist"/>
    <s v="Manufacturing"/>
    <s v="Mass Customer"/>
    <s v="N"/>
    <s v="Yes"/>
    <n v="4"/>
    <m/>
  </r>
  <r>
    <n v="6"/>
    <n v="25"/>
    <x v="1160"/>
    <d v="2017-03-08T00:00:00"/>
    <n v="297"/>
    <b v="1"/>
    <s v="Approved"/>
    <s v="Giant Bicycles"/>
    <s v="Road"/>
    <s v="medium"/>
    <s v="medium"/>
    <n v="1538.99"/>
    <n v="829.65"/>
    <d v="2006-11-10T00:00:00"/>
    <n v="709.34"/>
    <s v="M"/>
    <n v="3"/>
    <d v="1958-12-28T00:00:00"/>
    <n v="61.558468651699641"/>
    <s v="Web Designer II"/>
    <s v="Property"/>
    <s v="Affluent Customer"/>
    <s v="N"/>
    <s v="Yes"/>
    <n v="16"/>
    <m/>
  </r>
  <r>
    <n v="16289"/>
    <n v="0"/>
    <x v="1620"/>
    <d v="2017-05-18T00:00:00"/>
    <m/>
    <b v="0"/>
    <s v="Approved"/>
    <m/>
    <m/>
    <m/>
    <m/>
    <n v="489.58"/>
    <m/>
    <m/>
    <m/>
    <m/>
    <m/>
    <m/>
    <m/>
    <m/>
    <m/>
    <m/>
    <m/>
    <m/>
    <m/>
    <m/>
  </r>
  <r>
    <n v="614"/>
    <n v="24"/>
    <x v="388"/>
    <d v="2017-03-08T00:00:00"/>
    <n v="297"/>
    <b v="1"/>
    <s v="Approved"/>
    <s v="Solex"/>
    <s v="Road"/>
    <s v="medium"/>
    <s v="large"/>
    <n v="1777.8"/>
    <n v="820.78"/>
    <d v="2016-11-22T00:00:00"/>
    <n v="957.02"/>
    <s v="F"/>
    <n v="71"/>
    <d v="1964-06-10T00:00:00"/>
    <n v="56.103674131151699"/>
    <s v="Associate Professor"/>
    <s v="Health"/>
    <s v="Mass Customer"/>
    <s v="N"/>
    <s v="Yes"/>
    <n v="16"/>
    <m/>
  </r>
  <r>
    <n v="1263"/>
    <n v="37"/>
    <x v="1329"/>
    <d v="2017-03-08T00:00:00"/>
    <n v="297"/>
    <b v="1"/>
    <s v="Approved"/>
    <s v="OHM Cycles"/>
    <s v="Standard"/>
    <s v="low"/>
    <s v="medium"/>
    <n v="1793.43"/>
    <n v="248.82"/>
    <d v="1999-07-20T00:00:00"/>
    <n v="1544.6100000000001"/>
    <s v="M"/>
    <n v="71"/>
    <d v="1997-02-15T00:00:00"/>
    <n v="23.396824816083203"/>
    <s v="VP Sales"/>
    <s v="n/a"/>
    <s v="Mass Customer"/>
    <s v="N"/>
    <s v="No"/>
    <n v="4"/>
    <m/>
  </r>
  <r>
    <n v="1311"/>
    <n v="3"/>
    <x v="485"/>
    <d v="2017-03-08T00:00:00"/>
    <n v="297"/>
    <b v="1"/>
    <s v="Approved"/>
    <s v="Trek Bicycles"/>
    <s v="Standard"/>
    <s v="medium"/>
    <s v="large"/>
    <n v="2091.4699999999998"/>
    <n v="388.92"/>
    <d v="2007-08-04T00:00:00"/>
    <n v="1702.5499999999997"/>
    <s v="M"/>
    <n v="20"/>
    <d v="1977-12-09T00:00:00"/>
    <n v="42.596824816083206"/>
    <s v="Information Systems Manager"/>
    <s v="Property"/>
    <s v="Mass Customer"/>
    <s v="N"/>
    <s v="Yes"/>
    <n v="10"/>
    <m/>
  </r>
  <r>
    <n v="1758"/>
    <n v="57"/>
    <x v="2940"/>
    <d v="2017-03-08T00:00:00"/>
    <n v="297"/>
    <b v="1"/>
    <s v="Approved"/>
    <s v="WeareA2B"/>
    <s v="Touring"/>
    <s v="medium"/>
    <s v="large"/>
    <n v="1890.39"/>
    <n v="260.14"/>
    <d v="1991-01-21T00:00:00"/>
    <n v="1630.25"/>
    <s v="M"/>
    <n v="84"/>
    <d v="1997-05-28T00:00:00"/>
    <n v="23.117372761288685"/>
    <s v="Cost Accountant"/>
    <s v="Financial Services"/>
    <s v="Mass Customer"/>
    <s v="N"/>
    <s v="No"/>
    <n v="1"/>
    <m/>
  </r>
  <r>
    <n v="1764"/>
    <n v="8"/>
    <x v="1876"/>
    <d v="2017-03-08T00:00:00"/>
    <n v="297"/>
    <b v="0"/>
    <s v="Approved"/>
    <s v="Solex"/>
    <s v="Road"/>
    <s v="medium"/>
    <s v="small"/>
    <n v="1703.52"/>
    <n v="1516.13"/>
    <d v="2003-08-05T00:00:00"/>
    <n v="187.38999999999987"/>
    <s v="U"/>
    <n v="58"/>
    <d v="1899-12-30T00:00:00"/>
    <n v="0"/>
    <s v="Research Nurse"/>
    <s v="Health"/>
    <s v="Affluent Customer"/>
    <s v="N"/>
    <s v="Yes"/>
    <n v="0"/>
    <m/>
  </r>
  <r>
    <n v="1916"/>
    <n v="91"/>
    <x v="1042"/>
    <d v="2017-03-08T00:00:00"/>
    <n v="297"/>
    <b v="0"/>
    <s v="Approved"/>
    <s v="WeareA2B"/>
    <s v="Standard"/>
    <s v="low"/>
    <s v="medium"/>
    <n v="642.30999999999995"/>
    <n v="513.85"/>
    <d v="2015-08-10T00:00:00"/>
    <n v="128.45999999999992"/>
    <s v="F"/>
    <n v="55"/>
    <d v="1954-11-28T00:00:00"/>
    <n v="65.643400158548957"/>
    <s v="Help Desk Operator"/>
    <s v="n/a"/>
    <s v="High Net Worth"/>
    <s v="N"/>
    <s v="Yes"/>
    <n v="20"/>
    <m/>
  </r>
  <r>
    <n v="2437"/>
    <n v="75"/>
    <x v="3479"/>
    <d v="2017-03-08T00:00:00"/>
    <n v="297"/>
    <b v="0"/>
    <s v="Approved"/>
    <s v="Giant Bicycles"/>
    <s v="Touring"/>
    <s v="medium"/>
    <s v="large"/>
    <n v="1873.97"/>
    <n v="863.95"/>
    <d v="2013-09-16T00:00:00"/>
    <n v="1010.02"/>
    <s v="M"/>
    <n v="93"/>
    <d v="1995-12-01T00:00:00"/>
    <n v="24.607783720192792"/>
    <n v="0"/>
    <s v="Financial Services"/>
    <s v="Mass Customer"/>
    <s v="N"/>
    <s v="Yes"/>
    <n v="19"/>
    <m/>
  </r>
  <r>
    <n v="2700"/>
    <n v="80"/>
    <x v="143"/>
    <d v="2017-03-08T00:00:00"/>
    <n v="297"/>
    <b v="1"/>
    <s v="Approved"/>
    <s v="OHM Cycles"/>
    <s v="Touring"/>
    <s v="low"/>
    <s v="medium"/>
    <n v="1073.07"/>
    <n v="933.84"/>
    <d v="2004-08-07T00:00:00"/>
    <n v="139.2299999999999"/>
    <s v="M"/>
    <n v="44"/>
    <d v="1996-07-04T00:00:00"/>
    <n v="24.016002898274987"/>
    <s v="VP Sales"/>
    <s v="Property"/>
    <s v="Mass Customer"/>
    <s v="N"/>
    <s v="Yes"/>
    <n v="4"/>
    <m/>
  </r>
  <r>
    <n v="2903"/>
    <n v="84"/>
    <x v="2216"/>
    <d v="2017-03-08T00:00:00"/>
    <n v="297"/>
    <b v="1"/>
    <s v="Approved"/>
    <s v="Giant Bicycles"/>
    <s v="Road"/>
    <s v="medium"/>
    <s v="medium"/>
    <n v="792.9"/>
    <n v="594.67999999999995"/>
    <d v="1992-10-02T00:00:00"/>
    <n v="198.22000000000003"/>
    <s v="M"/>
    <n v="29"/>
    <d v="1960-12-06T00:00:00"/>
    <n v="59.616002898274985"/>
    <s v="Chemical Engineer"/>
    <s v="Manufacturing"/>
    <s v="High Net Worth"/>
    <s v="N"/>
    <s v="No"/>
    <n v="6"/>
    <m/>
  </r>
  <r>
    <n v="4140"/>
    <n v="21"/>
    <x v="3480"/>
    <d v="2017-03-08T00:00:00"/>
    <n v="297"/>
    <b v="1"/>
    <s v="Approved"/>
    <s v="Solex"/>
    <s v="Standard"/>
    <s v="medium"/>
    <s v="large"/>
    <n v="1071.23"/>
    <n v="380.74"/>
    <d v="1996-04-05T00:00:00"/>
    <n v="690.49"/>
    <s v="M"/>
    <n v="55"/>
    <d v="1959-02-18T00:00:00"/>
    <n v="61.416002898274982"/>
    <s v="Staff Scientist"/>
    <s v="Financial Services"/>
    <s v="Mass Customer"/>
    <s v="N"/>
    <s v="No"/>
    <n v="14"/>
    <m/>
  </r>
  <r>
    <n v="4417"/>
    <n v="3"/>
    <x v="1699"/>
    <d v="2017-03-08T00:00:00"/>
    <n v="297"/>
    <b v="1"/>
    <s v="Approved"/>
    <s v="Trek Bicycles"/>
    <s v="Standard"/>
    <s v="medium"/>
    <s v="large"/>
    <n v="2091.4699999999998"/>
    <n v="388.92"/>
    <d v="2012-04-10T00:00:00"/>
    <n v="1702.5499999999997"/>
    <s v="M"/>
    <n v="22"/>
    <d v="1976-11-25T00:00:00"/>
    <n v="43.635180980466764"/>
    <s v="Information Systems Manager"/>
    <s v="Manufacturing"/>
    <s v="Mass Customer"/>
    <s v="N"/>
    <s v="No"/>
    <n v="9"/>
    <m/>
  </r>
  <r>
    <n v="4450"/>
    <n v="82"/>
    <x v="605"/>
    <d v="2017-03-08T00:00:00"/>
    <n v="297"/>
    <b v="1"/>
    <s v="Approved"/>
    <s v="Giant Bicycles"/>
    <s v="Road"/>
    <s v="medium"/>
    <s v="medium"/>
    <n v="1538.99"/>
    <n v="829.65"/>
    <d v="2016-02-04T00:00:00"/>
    <n v="709.34"/>
    <s v="F"/>
    <n v="87"/>
    <d v="1976-09-08T00:00:00"/>
    <n v="43.848879610603753"/>
    <s v="Automation Specialist I"/>
    <s v="Manufacturing"/>
    <s v="High Net Worth"/>
    <s v="N"/>
    <s v="No"/>
    <n v="10"/>
    <m/>
  </r>
  <r>
    <n v="4921"/>
    <n v="96"/>
    <x v="1973"/>
    <d v="2017-03-08T00:00:00"/>
    <n v="297"/>
    <b v="0"/>
    <s v="Approved"/>
    <s v="WeareA2B"/>
    <s v="Road"/>
    <s v="low"/>
    <s v="small"/>
    <n v="1172.78"/>
    <n v="1043.77"/>
    <d v="2002-10-10T00:00:00"/>
    <n v="129.01"/>
    <s v="F"/>
    <n v="44"/>
    <d v="1992-06-15T00:00:00"/>
    <n v="28.070797418822931"/>
    <s v="Environmental Tech"/>
    <s v="Argiculture"/>
    <s v="Mass Customer"/>
    <s v="N"/>
    <s v="No"/>
    <n v="6"/>
    <m/>
  </r>
  <r>
    <n v="4985"/>
    <n v="36"/>
    <x v="1705"/>
    <d v="2017-03-08T00:00:00"/>
    <n v="297"/>
    <b v="0"/>
    <s v="Approved"/>
    <s v="Solex"/>
    <s v="Standard"/>
    <s v="low"/>
    <s v="medium"/>
    <n v="1289.8499999999999"/>
    <n v="74.510000000000005"/>
    <d v="1997-02-09T00:00:00"/>
    <n v="1215.3399999999999"/>
    <s v="F"/>
    <n v="26"/>
    <d v="1959-03-11T00:00:00"/>
    <n v="61.358468651699646"/>
    <s v="Health Coach III"/>
    <s v="Health"/>
    <s v="High Net Worth"/>
    <s v="N"/>
    <s v="Yes"/>
    <n v="19"/>
    <m/>
  </r>
  <r>
    <n v="5290"/>
    <n v="31"/>
    <x v="424"/>
    <d v="2017-03-08T00:00:00"/>
    <n v="297"/>
    <b v="1"/>
    <s v="Approved"/>
    <s v="Giant Bicycles"/>
    <s v="Standard"/>
    <s v="medium"/>
    <s v="medium"/>
    <n v="230.91"/>
    <n v="173.18"/>
    <d v="2006-11-10T00:00:00"/>
    <n v="57.72999999999999"/>
    <s v="F"/>
    <n v="95"/>
    <d v="1968-03-12T00:00:00"/>
    <n v="52.347509747590053"/>
    <s v="Physical Therapy Assistant"/>
    <s v="Manufacturing"/>
    <s v="Mass Customer"/>
    <s v="N"/>
    <s v="No"/>
    <n v="8"/>
    <m/>
  </r>
  <r>
    <n v="6121"/>
    <n v="44"/>
    <x v="2861"/>
    <d v="2017-03-08T00:00:00"/>
    <n v="297"/>
    <b v="1"/>
    <s v="Approved"/>
    <s v="WeareA2B"/>
    <s v="Standard"/>
    <s v="medium"/>
    <s v="medium"/>
    <n v="1769.64"/>
    <n v="108.76"/>
    <d v="2014-07-28T00:00:00"/>
    <n v="1660.88"/>
    <s v="M"/>
    <n v="55"/>
    <d v="1986-04-01T00:00:00"/>
    <n v="34.281756322932523"/>
    <s v="Assistant Professor"/>
    <s v="n/a"/>
    <s v="Mass Customer"/>
    <s v="N"/>
    <s v="Yes"/>
    <n v="8"/>
    <m/>
  </r>
  <r>
    <n v="7769"/>
    <n v="79"/>
    <x v="2053"/>
    <d v="2017-03-08T00:00:00"/>
    <n v="297"/>
    <b v="0"/>
    <s v="Approved"/>
    <s v="Norco Bicycles"/>
    <s v="Standard"/>
    <s v="medium"/>
    <s v="medium"/>
    <n v="1555.58"/>
    <n v="818.01"/>
    <d v="2003-09-09T00:00:00"/>
    <n v="737.56999999999994"/>
    <s v="F"/>
    <n v="2"/>
    <d v="1954-01-15T00:00:00"/>
    <n v="66.511893309233884"/>
    <s v="Desktop Support Technician"/>
    <s v="IT"/>
    <s v="Mass Customer"/>
    <s v="N"/>
    <s v="No"/>
    <n v="5"/>
    <m/>
  </r>
  <r>
    <n v="7822"/>
    <n v="19"/>
    <x v="949"/>
    <d v="2017-03-08T00:00:00"/>
    <n v="297"/>
    <b v="0"/>
    <s v="Approved"/>
    <s v="OHM Cycles"/>
    <s v="Road"/>
    <s v="high"/>
    <s v="large"/>
    <n v="12.01"/>
    <n v="7.21"/>
    <d v="2009-03-08T00:00:00"/>
    <n v="4.8"/>
    <s v="M"/>
    <n v="23"/>
    <d v="1958-01-07T00:00:00"/>
    <n v="62.53107139142567"/>
    <s v="Environmental Tech"/>
    <s v="Financial Services"/>
    <s v="Mass Customer"/>
    <s v="N"/>
    <s v="No"/>
    <n v="20"/>
    <m/>
  </r>
  <r>
    <n v="8091"/>
    <n v="20"/>
    <x v="3290"/>
    <d v="2017-03-08T00:00:00"/>
    <n v="297"/>
    <b v="0"/>
    <s v="Approved"/>
    <s v="Trek Bicycles"/>
    <s v="Standard"/>
    <s v="medium"/>
    <s v="small"/>
    <n v="1775.81"/>
    <n v="1580.47"/>
    <d v="2014-03-03T00:00:00"/>
    <n v="195.33999999999992"/>
    <s v="F"/>
    <n v="28"/>
    <d v="1978-02-26T00:00:00"/>
    <n v="42.380386459918824"/>
    <s v="Marketing Manager"/>
    <s v="Retail"/>
    <s v="Mass Customer"/>
    <s v="N"/>
    <s v="No"/>
    <n v="15"/>
    <m/>
  </r>
  <r>
    <n v="8254"/>
    <n v="65"/>
    <x v="1570"/>
    <d v="2017-03-08T00:00:00"/>
    <n v="297"/>
    <b v="0"/>
    <s v="Approved"/>
    <s v="WeareA2B"/>
    <s v="Standard"/>
    <s v="medium"/>
    <s v="medium"/>
    <n v="1807.45"/>
    <n v="778.69"/>
    <d v="2016-02-04T00:00:00"/>
    <n v="1028.76"/>
    <s v="M"/>
    <n v="27"/>
    <d v="1992-10-07T00:00:00"/>
    <n v="27.758468651699644"/>
    <s v="Marketing Manager"/>
    <s v="Manufacturing"/>
    <s v="Mass Customer"/>
    <s v="N"/>
    <s v="No"/>
    <n v="2"/>
    <m/>
  </r>
  <r>
    <n v="8450"/>
    <n v="35"/>
    <x v="3310"/>
    <d v="2017-03-08T00:00:00"/>
    <n v="297"/>
    <b v="0"/>
    <s v="Approved"/>
    <s v="Trek Bicycles"/>
    <s v="Standard"/>
    <s v="low"/>
    <s v="medium"/>
    <n v="1057.51"/>
    <n v="154.4"/>
    <d v="1995-12-19T00:00:00"/>
    <n v="903.11"/>
    <s v="F"/>
    <n v="31"/>
    <d v="1987-02-15T00:00:00"/>
    <n v="33.405043994165396"/>
    <s v="Safety Technician II"/>
    <s v="IT"/>
    <s v="Mass Customer"/>
    <s v="N"/>
    <s v="Yes"/>
    <n v="10"/>
    <m/>
  </r>
  <r>
    <n v="9188"/>
    <n v="24"/>
    <x v="2073"/>
    <d v="2017-03-08T00:00:00"/>
    <n v="297"/>
    <b v="1"/>
    <s v="Approved"/>
    <s v="Solex"/>
    <s v="Road"/>
    <s v="medium"/>
    <s v="large"/>
    <n v="1777.8"/>
    <n v="820.78"/>
    <d v="1991-08-05T00:00:00"/>
    <n v="957.02"/>
    <s v="F"/>
    <n v="50"/>
    <d v="1972-10-31T00:00:00"/>
    <n v="47.706413857179093"/>
    <n v="0"/>
    <s v="Financial Services"/>
    <s v="Mass Customer"/>
    <s v="N"/>
    <s v="Yes"/>
    <n v="12"/>
    <m/>
  </r>
  <r>
    <n v="9594"/>
    <n v="69"/>
    <x v="1204"/>
    <d v="2017-03-08T00:00:00"/>
    <n v="297"/>
    <b v="1"/>
    <s v="Approved"/>
    <s v="Giant Bicycles"/>
    <s v="Road"/>
    <s v="medium"/>
    <s v="medium"/>
    <n v="792.9"/>
    <n v="594.67999999999995"/>
    <d v="1992-10-02T00:00:00"/>
    <n v="198.22000000000003"/>
    <s v="F"/>
    <n v="44"/>
    <d v="1986-10-23T00:00:00"/>
    <n v="33.720112487316079"/>
    <s v="Computer Systems Analyst IV"/>
    <s v="Property"/>
    <s v="Mass Customer"/>
    <s v="N"/>
    <s v="No"/>
    <n v="18"/>
    <m/>
  </r>
  <r>
    <n v="9744"/>
    <n v="57"/>
    <x v="2077"/>
    <d v="2017-03-08T00:00:00"/>
    <n v="297"/>
    <b v="0"/>
    <s v="Approved"/>
    <s v="WeareA2B"/>
    <s v="Touring"/>
    <s v="medium"/>
    <s v="large"/>
    <n v="1890.39"/>
    <n v="260.14"/>
    <d v="2015-06-17T00:00:00"/>
    <n v="1630.25"/>
    <s v="F"/>
    <n v="42"/>
    <d v="1961-11-24T00:00:00"/>
    <n v="58.64887961060375"/>
    <s v="VP Product Management"/>
    <s v="n/a"/>
    <s v="Affluent Customer"/>
    <s v="N"/>
    <s v="Yes"/>
    <n v="9"/>
    <m/>
  </r>
  <r>
    <n v="10207"/>
    <n v="53"/>
    <x v="2600"/>
    <d v="2017-03-08T00:00:00"/>
    <n v="297"/>
    <b v="0"/>
    <s v="Approved"/>
    <s v="OHM Cycles"/>
    <s v="Standard"/>
    <s v="medium"/>
    <s v="medium"/>
    <n v="795.34"/>
    <n v="101.58"/>
    <d v="1991-01-21T00:00:00"/>
    <n v="693.76"/>
    <s v="M"/>
    <n v="30"/>
    <d v="1986-03-25T00:00:00"/>
    <n v="34.300934405124302"/>
    <s v="Web Developer III"/>
    <s v="Manufacturing"/>
    <s v="Mass Customer"/>
    <s v="N"/>
    <s v="Yes"/>
    <n v="6"/>
    <m/>
  </r>
  <r>
    <n v="10883"/>
    <n v="63"/>
    <x v="237"/>
    <d v="2017-03-08T00:00:00"/>
    <n v="297"/>
    <b v="0"/>
    <s v="Approved"/>
    <s v="Solex"/>
    <s v="Standard"/>
    <s v="medium"/>
    <s v="medium"/>
    <n v="1483.2"/>
    <n v="99.59"/>
    <d v="1992-10-02T00:00:00"/>
    <n v="1383.6100000000001"/>
    <s v="F"/>
    <n v="54"/>
    <d v="1976-03-27T00:00:00"/>
    <n v="44.300934405124302"/>
    <s v="Developer III"/>
    <s v="Financial Services"/>
    <s v="Affluent Customer"/>
    <s v="N"/>
    <s v="Yes"/>
    <n v="14"/>
    <m/>
  </r>
  <r>
    <n v="10982"/>
    <n v="93"/>
    <x v="414"/>
    <d v="2017-03-08T00:00:00"/>
    <n v="297"/>
    <b v="1"/>
    <s v="Approved"/>
    <s v="OHM Cycles"/>
    <s v="Standard"/>
    <s v="high"/>
    <s v="medium"/>
    <n v="1458.17"/>
    <n v="874.9"/>
    <d v="2006-02-02T00:00:00"/>
    <n v="583.2700000000001"/>
    <s v="F"/>
    <n v="46"/>
    <d v="1979-08-02T00:00:00"/>
    <n v="40.950249473617454"/>
    <s v="Data Coordiator"/>
    <s v="Health"/>
    <s v="High Net Worth"/>
    <s v="N"/>
    <s v="No"/>
    <n v="15"/>
    <m/>
  </r>
  <r>
    <n v="11136"/>
    <n v="0"/>
    <x v="2023"/>
    <d v="2017-03-08T00:00:00"/>
    <n v="297"/>
    <b v="0"/>
    <s v="Approved"/>
    <s v="Norco Bicycles"/>
    <s v="Standard"/>
    <s v="low"/>
    <s v="medium"/>
    <n v="363.01"/>
    <n v="290.41000000000003"/>
    <d v="2000-11-03T00:00:00"/>
    <n v="72.599999999999966"/>
    <s v="M"/>
    <n v="14"/>
    <d v="1960-02-12T00:00:00"/>
    <n v="60.432441254439368"/>
    <s v="Geologist III"/>
    <s v="Health"/>
    <s v="High Net Worth"/>
    <s v="N"/>
    <s v="Yes"/>
    <n v="6"/>
    <m/>
  </r>
  <r>
    <n v="11765"/>
    <n v="6"/>
    <x v="295"/>
    <d v="2017-03-08T00:00:00"/>
    <n v="297"/>
    <b v="1"/>
    <s v="Approved"/>
    <s v="OHM Cycles"/>
    <s v="Standard"/>
    <s v="high"/>
    <s v="medium"/>
    <n v="227.88"/>
    <n v="136.72999999999999"/>
    <d v="2004-09-28T00:00:00"/>
    <n v="91.15"/>
    <s v="M"/>
    <n v="72"/>
    <d v="1976-12-02T00:00:00"/>
    <n v="43.616002898274985"/>
    <s v="Accounting Assistant III"/>
    <s v="Financial Services"/>
    <s v="Mass Customer"/>
    <s v="N"/>
    <s v="Yes"/>
    <n v="21"/>
    <m/>
  </r>
  <r>
    <n v="11814"/>
    <n v="66"/>
    <x v="3356"/>
    <d v="2017-03-08T00:00:00"/>
    <n v="297"/>
    <b v="1"/>
    <s v="Approved"/>
    <s v="Solex"/>
    <s v="Standard"/>
    <s v="medium"/>
    <s v="medium"/>
    <n v="1163.8900000000001"/>
    <n v="589.27"/>
    <d v="2016-07-09T00:00:00"/>
    <n v="574.62000000000012"/>
    <s v="F"/>
    <n v="40"/>
    <d v="1982-01-31T00:00:00"/>
    <n v="38.448879610603754"/>
    <s v="Nurse Practicioner"/>
    <s v="n/a"/>
    <s v="High Net Worth"/>
    <s v="N"/>
    <s v="No"/>
    <n v="15"/>
    <m/>
  </r>
  <r>
    <n v="11941"/>
    <n v="7"/>
    <x v="221"/>
    <d v="2017-03-08T00:00:00"/>
    <n v="297"/>
    <b v="1"/>
    <s v="Approved"/>
    <s v="Trek Bicycles"/>
    <s v="Road"/>
    <s v="low"/>
    <s v="medium"/>
    <n v="980.37"/>
    <n v="234.43"/>
    <d v="2004-08-17T00:00:00"/>
    <n v="745.94"/>
    <s v="U"/>
    <n v="18"/>
    <d v="1899-12-30T00:00:00"/>
    <n v="0"/>
    <s v="Registered Nurse"/>
    <s v="Health"/>
    <s v="Mass Customer"/>
    <s v="N"/>
    <s v="Yes"/>
    <n v="0"/>
    <m/>
  </r>
  <r>
    <n v="12006"/>
    <n v="69"/>
    <x v="352"/>
    <d v="2017-03-08T00:00:00"/>
    <n v="297"/>
    <b v="0"/>
    <s v="Approved"/>
    <s v="Giant Bicycles"/>
    <s v="Road"/>
    <s v="medium"/>
    <s v="medium"/>
    <n v="792.9"/>
    <n v="594.67999999999995"/>
    <d v="2014-10-10T00:00:00"/>
    <n v="198.22000000000003"/>
    <s v="F"/>
    <n v="55"/>
    <d v="1978-09-18T00:00:00"/>
    <n v="41.821482350329781"/>
    <s v="VP Product Management"/>
    <s v="Manufacturing"/>
    <s v="Mass Customer"/>
    <s v="N"/>
    <s v="Yes"/>
    <n v="17"/>
    <m/>
  </r>
  <r>
    <n v="12034"/>
    <n v="87"/>
    <x v="3435"/>
    <d v="2017-03-08T00:00:00"/>
    <n v="297"/>
    <b v="1"/>
    <s v="Approved"/>
    <s v="OHM Cycles"/>
    <s v="Standard"/>
    <s v="medium"/>
    <s v="medium"/>
    <n v="1636.9"/>
    <n v="44.71"/>
    <d v="2010-08-20T00:00:00"/>
    <n v="1592.19"/>
    <s v="M"/>
    <n v="3"/>
    <d v="1961-01-09T00:00:00"/>
    <n v="59.522852213343477"/>
    <s v="Administrative Officer"/>
    <s v="Property"/>
    <s v="High Net Worth"/>
    <s v="N"/>
    <s v="No"/>
    <n v="15"/>
    <m/>
  </r>
  <r>
    <n v="12036"/>
    <n v="80"/>
    <x v="1210"/>
    <d v="2017-03-08T00:00:00"/>
    <n v="297"/>
    <b v="1"/>
    <s v="Approved"/>
    <s v="OHM Cycles"/>
    <s v="Touring"/>
    <s v="low"/>
    <s v="medium"/>
    <n v="1073.07"/>
    <n v="933.84"/>
    <d v="2015-08-02T00:00:00"/>
    <n v="139.2299999999999"/>
    <s v="F"/>
    <n v="71"/>
    <d v="1964-08-04T00:00:00"/>
    <n v="55.952989199644847"/>
    <s v="Assistant Professor"/>
    <s v="n/a"/>
    <s v="Mass Customer"/>
    <s v="N"/>
    <s v="Yes"/>
    <n v="9"/>
    <m/>
  </r>
  <r>
    <n v="12635"/>
    <n v="34"/>
    <x v="714"/>
    <d v="2017-03-08T00:00:00"/>
    <n v="297"/>
    <b v="0"/>
    <s v="Approved"/>
    <s v="Norco Bicycles"/>
    <s v="Road"/>
    <s v="high"/>
    <s v="large"/>
    <n v="774.53"/>
    <n v="464.72"/>
    <d v="2003-03-18T00:00:00"/>
    <n v="309.80999999999995"/>
    <s v="M"/>
    <n v="14"/>
    <d v="1956-04-03T00:00:00"/>
    <n v="64.295454953069509"/>
    <s v="Research Nurse"/>
    <s v="Health"/>
    <s v="Mass Customer"/>
    <s v="N"/>
    <s v="No"/>
    <n v="17"/>
    <m/>
  </r>
  <r>
    <n v="13108"/>
    <n v="24"/>
    <x v="2474"/>
    <d v="2017-03-08T00:00:00"/>
    <n v="297"/>
    <b v="0"/>
    <s v="Approved"/>
    <s v="Solex"/>
    <s v="Road"/>
    <s v="medium"/>
    <s v="large"/>
    <n v="1777.8"/>
    <n v="820.78"/>
    <d v="1993-05-26T00:00:00"/>
    <n v="957.02"/>
    <s v="M"/>
    <n v="12"/>
    <d v="1988-06-23T00:00:00"/>
    <n v="32.051619336631148"/>
    <n v="0"/>
    <s v="Manufacturing"/>
    <s v="Mass Customer"/>
    <s v="N"/>
    <s v="Yes"/>
    <n v="7"/>
    <m/>
  </r>
  <r>
    <n v="13117"/>
    <n v="3"/>
    <x v="32"/>
    <d v="2017-03-08T00:00:00"/>
    <n v="297"/>
    <b v="0"/>
    <s v="Approved"/>
    <s v="Trek Bicycles"/>
    <s v="Standard"/>
    <s v="medium"/>
    <s v="large"/>
    <n v="2091.4699999999998"/>
    <n v="388.92"/>
    <d v="2008-03-19T00:00:00"/>
    <n v="1702.5499999999997"/>
    <s v="F"/>
    <n v="34"/>
    <d v="1958-11-14T00:00:00"/>
    <n v="61.679016596905122"/>
    <s v="Project Manager"/>
    <s v="Manufacturing"/>
    <s v="Mass Customer"/>
    <s v="N"/>
    <s v="No"/>
    <n v="6"/>
    <m/>
  </r>
  <r>
    <n v="13169"/>
    <n v="11"/>
    <x v="1362"/>
    <d v="2017-03-08T00:00:00"/>
    <n v="297"/>
    <b v="1"/>
    <s v="Approved"/>
    <s v="Trek Bicycles"/>
    <s v="Standard"/>
    <s v="medium"/>
    <s v="small"/>
    <n v="1775.81"/>
    <n v="1580.47"/>
    <d v="2010-05-05T00:00:00"/>
    <n v="195.33999999999992"/>
    <s v="M"/>
    <n v="32"/>
    <d v="1975-03-13T00:00:00"/>
    <n v="45.34203029553526"/>
    <s v="Graphic Designer"/>
    <s v="n/a"/>
    <s v="High Net Worth"/>
    <s v="N"/>
    <s v="No"/>
    <n v="19"/>
    <m/>
  </r>
  <r>
    <n v="13337"/>
    <n v="40"/>
    <x v="1872"/>
    <d v="2017-03-08T00:00:00"/>
    <n v="297"/>
    <b v="0"/>
    <s v="Approved"/>
    <s v="Trek Bicycles"/>
    <s v="Road"/>
    <s v="medium"/>
    <s v="large"/>
    <n v="1894.19"/>
    <n v="598.76"/>
    <d v="1991-01-21T00:00:00"/>
    <n v="1295.43"/>
    <s v="F"/>
    <n v="88"/>
    <d v="1988-07-22T00:00:00"/>
    <n v="31.972167281836629"/>
    <s v="Administrative Officer"/>
    <s v="Financial Services"/>
    <s v="High Net Worth"/>
    <s v="N"/>
    <s v="Yes"/>
    <n v="2"/>
    <m/>
  </r>
  <r>
    <n v="14521"/>
    <n v="43"/>
    <x v="424"/>
    <d v="2017-03-08T00:00:00"/>
    <n v="297"/>
    <b v="0"/>
    <s v="Approved"/>
    <s v="Solex"/>
    <s v="Standard"/>
    <s v="medium"/>
    <s v="medium"/>
    <n v="1151.96"/>
    <n v="649.49"/>
    <d v="1999-12-04T00:00:00"/>
    <n v="502.47"/>
    <s v="F"/>
    <n v="95"/>
    <d v="1968-03-12T00:00:00"/>
    <n v="52.347509747590053"/>
    <s v="Physical Therapy Assistant"/>
    <s v="Manufacturing"/>
    <s v="Mass Customer"/>
    <s v="N"/>
    <s v="No"/>
    <n v="8"/>
    <m/>
  </r>
  <r>
    <n v="14718"/>
    <n v="48"/>
    <x v="1986"/>
    <d v="2017-03-08T00:00:00"/>
    <n v="297"/>
    <b v="0"/>
    <s v="Approved"/>
    <s v="WeareA2B"/>
    <s v="Standard"/>
    <s v="medium"/>
    <s v="medium"/>
    <n v="1762.96"/>
    <n v="950.52"/>
    <d v="2003-07-21T00:00:00"/>
    <n v="812.44"/>
    <s v="F"/>
    <n v="40"/>
    <d v="1992-01-20T00:00:00"/>
    <n v="28.473537144850329"/>
    <n v="0"/>
    <s v="n/a"/>
    <s v="Mass Customer"/>
    <s v="N"/>
    <s v="Yes"/>
    <n v="5"/>
    <m/>
  </r>
  <r>
    <n v="15351"/>
    <n v="36"/>
    <x v="421"/>
    <d v="2017-03-08T00:00:00"/>
    <n v="297"/>
    <b v="0"/>
    <s v="Approved"/>
    <s v="Solex"/>
    <s v="Standard"/>
    <s v="low"/>
    <s v="medium"/>
    <n v="945.04"/>
    <n v="507.58"/>
    <d v="2010-06-07T00:00:00"/>
    <n v="437.46"/>
    <s v="F"/>
    <n v="61"/>
    <d v="1972-02-07T00:00:00"/>
    <n v="48.437920706494161"/>
    <s v="Programmer Analyst IV"/>
    <s v="Manufacturing"/>
    <s v="Mass Customer"/>
    <s v="N"/>
    <s v="Yes"/>
    <n v="7"/>
    <m/>
  </r>
  <r>
    <n v="15983"/>
    <n v="67"/>
    <x v="211"/>
    <d v="2017-03-08T00:00:00"/>
    <n v="297"/>
    <b v="0"/>
    <s v="Approved"/>
    <s v="Solex"/>
    <s v="Standard"/>
    <s v="medium"/>
    <s v="large"/>
    <n v="1071.23"/>
    <n v="380.74"/>
    <d v="1996-04-05T00:00:00"/>
    <n v="690.49"/>
    <s v="F"/>
    <n v="58"/>
    <d v="1986-09-04T00:00:00"/>
    <n v="33.854359062658546"/>
    <n v="0"/>
    <s v="Health"/>
    <s v="High Net Worth"/>
    <s v="N"/>
    <s v="No"/>
    <n v="13"/>
    <m/>
  </r>
  <r>
    <n v="16181"/>
    <n v="23"/>
    <x v="546"/>
    <d v="2017-03-08T00:00:00"/>
    <n v="297"/>
    <b v="0"/>
    <s v="Approved"/>
    <s v="Norco Bicycles"/>
    <s v="Mountain"/>
    <s v="low"/>
    <s v="small"/>
    <n v="688.63"/>
    <n v="612.88"/>
    <d v="1993-10-02T00:00:00"/>
    <n v="75.75"/>
    <s v="F"/>
    <n v="82"/>
    <d v="1959-12-31T00:00:00"/>
    <n v="60.550249473617448"/>
    <s v="Programmer III"/>
    <s v="Retail"/>
    <s v="Mass Customer"/>
    <s v="N"/>
    <s v="No"/>
    <n v="8"/>
    <m/>
  </r>
  <r>
    <n v="16273"/>
    <n v="37"/>
    <x v="1305"/>
    <d v="2017-03-08T00:00:00"/>
    <n v="297"/>
    <b v="0"/>
    <s v="Approved"/>
    <s v="OHM Cycles"/>
    <s v="Standard"/>
    <s v="low"/>
    <s v="medium"/>
    <n v="1793.43"/>
    <n v="248.82"/>
    <d v="2006-02-02T00:00:00"/>
    <n v="1544.6100000000001"/>
    <s v="M"/>
    <n v="4"/>
    <d v="1976-09-14T00:00:00"/>
    <n v="43.832441254439367"/>
    <s v="Operator"/>
    <s v="Manufacturing"/>
    <s v="Mass Customer"/>
    <s v="N"/>
    <s v="Yes"/>
    <n v="14"/>
    <m/>
  </r>
  <r>
    <n v="16418"/>
    <n v="92"/>
    <x v="196"/>
    <d v="2017-03-08T00:00:00"/>
    <n v="297"/>
    <b v="1"/>
    <s v="Approved"/>
    <s v="WeareA2B"/>
    <s v="Touring"/>
    <s v="medium"/>
    <s v="large"/>
    <n v="1890.39"/>
    <n v="260.14"/>
    <d v="1991-01-21T00:00:00"/>
    <n v="1630.25"/>
    <s v="F"/>
    <n v="12"/>
    <d v="1977-01-06T00:00:00"/>
    <n v="43.520112487316084"/>
    <n v="0"/>
    <s v="Financial Services"/>
    <s v="High Net Worth"/>
    <s v="N"/>
    <s v="No"/>
    <n v="16"/>
    <m/>
  </r>
  <r>
    <n v="16471"/>
    <n v="50"/>
    <x v="2751"/>
    <d v="2017-03-08T00:00:00"/>
    <n v="297"/>
    <b v="1"/>
    <s v="Approved"/>
    <s v="Giant Bicycles"/>
    <s v="Standard"/>
    <s v="medium"/>
    <s v="medium"/>
    <n v="642.70000000000005"/>
    <n v="211.37"/>
    <d v="2002-03-22T00:00:00"/>
    <n v="431.33000000000004"/>
    <s v="F"/>
    <n v="98"/>
    <d v="1960-08-15T00:00:00"/>
    <n v="59.925591939370875"/>
    <s v="Legal Assistant"/>
    <s v="n/a"/>
    <s v="High Net Worth"/>
    <s v="N"/>
    <s v="No"/>
    <n v="9"/>
    <m/>
  </r>
  <r>
    <n v="16576"/>
    <n v="34"/>
    <x v="2736"/>
    <d v="2017-03-08T00:00:00"/>
    <n v="297"/>
    <b v="1"/>
    <s v="Approved"/>
    <s v="Norco Bicycles"/>
    <s v="Road"/>
    <s v="high"/>
    <s v="large"/>
    <n v="774.53"/>
    <n v="464.72"/>
    <d v="2003-03-18T00:00:00"/>
    <n v="309.80999999999995"/>
    <s v="F"/>
    <n v="91"/>
    <d v="1973-02-18T00:00:00"/>
    <n v="47.405043994165396"/>
    <s v="Social Worker"/>
    <s v="Health"/>
    <s v="Mass Customer"/>
    <s v="N"/>
    <s v="No"/>
    <n v="7"/>
    <m/>
  </r>
  <r>
    <n v="16758"/>
    <n v="62"/>
    <x v="2459"/>
    <d v="2017-03-08T00:00:00"/>
    <n v="297"/>
    <b v="1"/>
    <s v="Approved"/>
    <s v="Solex"/>
    <s v="Standard"/>
    <s v="high"/>
    <s v="medium"/>
    <n v="1024.6600000000001"/>
    <n v="614.79999999999995"/>
    <d v="2010-11-05T00:00:00"/>
    <n v="409.86000000000013"/>
    <s v="M"/>
    <n v="98"/>
    <d v="1965-12-15T00:00:00"/>
    <n v="54.588605638001013"/>
    <s v="Information Systems Manager"/>
    <s v="Retail"/>
    <s v="High Net Worth"/>
    <s v="N"/>
    <s v="No"/>
    <n v="17"/>
    <m/>
  </r>
  <r>
    <n v="17094"/>
    <n v="95"/>
    <x v="1146"/>
    <d v="2017-03-08T00:00:00"/>
    <n v="297"/>
    <b v="1"/>
    <s v="Approved"/>
    <s v="Giant Bicycles"/>
    <s v="Standard"/>
    <s v="medium"/>
    <s v="large"/>
    <n v="569.55999999999995"/>
    <n v="528.42999999999995"/>
    <d v="2002-10-10T00:00:00"/>
    <n v="41.129999999999995"/>
    <s v="F"/>
    <n v="79"/>
    <d v="1988-01-26T00:00:00"/>
    <n v="32.45983851471334"/>
    <s v="Assistant Media Planner"/>
    <s v="Entertainment"/>
    <s v="Mass Customer"/>
    <s v="N"/>
    <s v="Yes"/>
    <n v="6"/>
    <m/>
  </r>
  <r>
    <n v="17124"/>
    <n v="89"/>
    <x v="1992"/>
    <d v="2017-03-08T00:00:00"/>
    <n v="297"/>
    <b v="0"/>
    <s v="Approved"/>
    <s v="WeareA2B"/>
    <s v="Touring"/>
    <s v="medium"/>
    <s v="large"/>
    <n v="1362.99"/>
    <n v="57.74"/>
    <d v="1993-04-20T00:00:00"/>
    <n v="1305.25"/>
    <s v="M"/>
    <n v="57"/>
    <d v="1996-09-27T00:00:00"/>
    <n v="23.78312618594622"/>
    <s v="Structural Engineer"/>
    <s v="n/a"/>
    <s v="Mass Customer"/>
    <s v="N"/>
    <s v="No"/>
    <n v="5"/>
    <m/>
  </r>
  <r>
    <n v="17128"/>
    <n v="89"/>
    <x v="2010"/>
    <d v="2017-03-08T00:00:00"/>
    <n v="297"/>
    <b v="1"/>
    <s v="Approved"/>
    <s v="WeareA2B"/>
    <s v="Touring"/>
    <s v="medium"/>
    <s v="large"/>
    <n v="1362.99"/>
    <n v="57.74"/>
    <d v="2003-01-05T00:00:00"/>
    <n v="1305.25"/>
    <s v="F"/>
    <n v="28"/>
    <d v="1972-07-30T00:00:00"/>
    <n v="47.96120837772704"/>
    <s v="Help Desk Operator"/>
    <s v="Retail"/>
    <s v="Mass Customer"/>
    <s v="N"/>
    <s v="Yes"/>
    <n v="11"/>
    <m/>
  </r>
  <r>
    <n v="17358"/>
    <n v="100"/>
    <x v="385"/>
    <d v="2017-03-08T00:00:00"/>
    <n v="297"/>
    <b v="1"/>
    <s v="Approved"/>
    <s v="Trek Bicycles"/>
    <s v="Standard"/>
    <s v="medium"/>
    <s v="small"/>
    <n v="1386.84"/>
    <n v="1234.29"/>
    <d v="2003-08-05T00:00:00"/>
    <n v="152.54999999999995"/>
    <s v="F"/>
    <n v="60"/>
    <d v="1976-09-23T00:00:00"/>
    <n v="43.807783720192795"/>
    <s v="Health Coach I"/>
    <s v="Health"/>
    <s v="High Net Worth"/>
    <s v="N"/>
    <s v="No"/>
    <n v="13"/>
    <m/>
  </r>
  <r>
    <n v="17765"/>
    <n v="0"/>
    <x v="1292"/>
    <d v="2017-03-08T00:00:00"/>
    <n v="297"/>
    <b v="1"/>
    <s v="Approved"/>
    <s v="Solex"/>
    <s v="Standard"/>
    <s v="medium"/>
    <s v="medium"/>
    <n v="478.16"/>
    <n v="298.72000000000003"/>
    <d v="2004-09-28T00:00:00"/>
    <n v="179.44"/>
    <s v="M"/>
    <n v="37"/>
    <d v="1962-05-23T00:00:00"/>
    <n v="58.155728925672243"/>
    <s v="Project Manager"/>
    <s v="IT"/>
    <s v="High Net Worth"/>
    <s v="N"/>
    <s v="Yes"/>
    <n v="16"/>
    <m/>
  </r>
  <r>
    <n v="17819"/>
    <n v="23"/>
    <x v="1642"/>
    <d v="2017-03-08T00:00:00"/>
    <n v="297"/>
    <b v="0"/>
    <s v="Approved"/>
    <s v="Norco Bicycles"/>
    <s v="Mountain"/>
    <s v="low"/>
    <s v="small"/>
    <n v="688.63"/>
    <n v="612.88"/>
    <d v="1993-10-02T00:00:00"/>
    <n v="75.75"/>
    <s v="M"/>
    <n v="9"/>
    <d v="1964-11-25T00:00:00"/>
    <n v="55.643400158548957"/>
    <s v="Database Administrator III"/>
    <s v="Health"/>
    <s v="Mass Customer"/>
    <s v="N"/>
    <s v="No"/>
    <n v="7"/>
    <m/>
  </r>
  <r>
    <n v="17831"/>
    <n v="52"/>
    <x v="3254"/>
    <d v="2017-03-08T00:00:00"/>
    <n v="297"/>
    <b v="1"/>
    <s v="Approved"/>
    <s v="Solex"/>
    <s v="Road"/>
    <s v="medium"/>
    <s v="large"/>
    <n v="1777.8"/>
    <n v="820.78"/>
    <d v="2011-05-07T00:00:00"/>
    <n v="957.02"/>
    <s v="F"/>
    <n v="15"/>
    <d v="1959-08-07T00:00:00"/>
    <n v="60.950249473617454"/>
    <s v="Human Resources Assistant IV"/>
    <s v="n/a"/>
    <s v="High Net Worth"/>
    <s v="N"/>
    <s v="No"/>
    <n v="17"/>
    <m/>
  </r>
  <r>
    <n v="17892"/>
    <n v="59"/>
    <x v="3142"/>
    <d v="2017-03-08T00:00:00"/>
    <n v="297"/>
    <b v="0"/>
    <s v="Approved"/>
    <s v="Solex"/>
    <s v="Standard"/>
    <s v="medium"/>
    <s v="large"/>
    <n v="1061.56"/>
    <n v="733.58"/>
    <d v="2015-05-21T00:00:00"/>
    <n v="327.9799999999999"/>
    <s v="F"/>
    <n v="96"/>
    <d v="1978-09-14T00:00:00"/>
    <n v="41.832441254439367"/>
    <s v="Director of Sales"/>
    <s v="Retail"/>
    <s v="Mass Customer"/>
    <s v="N"/>
    <s v="Yes"/>
    <n v="14"/>
    <m/>
  </r>
  <r>
    <n v="16347"/>
    <n v="69"/>
    <x v="837"/>
    <d v="2017-10-01T00:00:00"/>
    <m/>
    <m/>
    <s v="Approved"/>
    <s v="Norco Bicycles"/>
    <s v="Road"/>
    <s v="medium"/>
    <s v="large"/>
    <n v="1240.31"/>
    <n v="795.1"/>
    <n v="37873"/>
    <m/>
    <m/>
    <m/>
    <m/>
    <m/>
    <m/>
    <m/>
    <m/>
    <m/>
    <m/>
    <m/>
    <m/>
  </r>
  <r>
    <n v="18046"/>
    <n v="60"/>
    <x v="689"/>
    <d v="2017-03-08T00:00:00"/>
    <n v="297"/>
    <b v="1"/>
    <s v="Approved"/>
    <s v="Giant Bicycles"/>
    <s v="Standard"/>
    <s v="high"/>
    <s v="small"/>
    <n v="1977.36"/>
    <n v="1759.85"/>
    <d v="2014-07-28T00:00:00"/>
    <n v="217.51"/>
    <s v="F"/>
    <n v="51"/>
    <d v="1980-01-11T00:00:00"/>
    <n v="40.506413857179098"/>
    <s v="Media Manager I"/>
    <s v="n/a"/>
    <s v="Mass Customer"/>
    <s v="N"/>
    <s v="No"/>
    <n v="7"/>
    <m/>
  </r>
  <r>
    <n v="18373"/>
    <n v="82"/>
    <x v="1659"/>
    <d v="2017-03-08T00:00:00"/>
    <n v="297"/>
    <b v="1"/>
    <s v="Approved"/>
    <s v="Norco Bicycles"/>
    <s v="Standard"/>
    <s v="high"/>
    <s v="medium"/>
    <n v="1148.6400000000001"/>
    <n v="689.18"/>
    <d v="2015-08-02T00:00:00"/>
    <n v="459.46000000000015"/>
    <s v="M"/>
    <n v="59"/>
    <d v="1967-11-01T00:00:00"/>
    <n v="52.709153583206493"/>
    <s v="Senior Sales Associate"/>
    <s v="Property"/>
    <s v="Affluent Customer"/>
    <s v="N"/>
    <s v="Yes"/>
    <n v="18"/>
    <m/>
  </r>
  <r>
    <n v="19368"/>
    <n v="91"/>
    <x v="2914"/>
    <d v="2017-03-08T00:00:00"/>
    <n v="297"/>
    <b v="1"/>
    <s v="Approved"/>
    <s v="Solex"/>
    <s v="Standard"/>
    <s v="medium"/>
    <s v="medium"/>
    <n v="100.35"/>
    <n v="75.260000000000005"/>
    <d v="2013-06-09T00:00:00"/>
    <n v="25.089999999999989"/>
    <s v="M"/>
    <n v="91"/>
    <d v="1998-07-27T00:00:00"/>
    <n v="21.952989199644847"/>
    <n v="0"/>
    <s v="Telecommunications"/>
    <s v="Affluent Customer"/>
    <s v="N"/>
    <s v="Yes"/>
    <n v="3"/>
    <m/>
  </r>
  <r>
    <n v="19489"/>
    <n v="75"/>
    <x v="3477"/>
    <d v="2017-03-08T00:00:00"/>
    <n v="297"/>
    <b v="1"/>
    <s v="Approved"/>
    <s v="Giant Bicycles"/>
    <s v="Touring"/>
    <s v="medium"/>
    <s v="large"/>
    <n v="1873.97"/>
    <n v="863.95"/>
    <d v="1991-07-10T00:00:00"/>
    <n v="1010.02"/>
    <s v="M"/>
    <n v="25"/>
    <d v="1966-02-19T00:00:00"/>
    <n v="54.407783720192796"/>
    <s v="Cost Accountant"/>
    <s v="Financial Services"/>
    <s v="Mass Customer"/>
    <s v="N"/>
    <s v="Yes"/>
    <n v="18"/>
    <m/>
  </r>
  <r>
    <n v="19761"/>
    <n v="18"/>
    <x v="1618"/>
    <d v="2017-03-08T00:00:00"/>
    <n v="297"/>
    <b v="1"/>
    <s v="Approved"/>
    <s v="Solex"/>
    <s v="Standard"/>
    <s v="medium"/>
    <s v="medium"/>
    <n v="575.27"/>
    <n v="431.45"/>
    <d v="2013-03-12T00:00:00"/>
    <n v="143.82"/>
    <s v="M"/>
    <n v="53"/>
    <d v="1972-07-26T00:00:00"/>
    <n v="47.972167281836626"/>
    <s v="Research Assistant IV"/>
    <s v="Manufacturing"/>
    <s v="Affluent Customer"/>
    <s v="N"/>
    <s v="No"/>
    <n v="11"/>
    <m/>
  </r>
  <r>
    <n v="311"/>
    <n v="77"/>
    <x v="3029"/>
    <d v="2017-03-07T00:00:00"/>
    <n v="298"/>
    <b v="0"/>
    <s v="Approved"/>
    <s v="WeareA2B"/>
    <s v="Standard"/>
    <s v="medium"/>
    <s v="medium"/>
    <n v="1769.64"/>
    <n v="108.76"/>
    <d v="2011-05-09T00:00:00"/>
    <n v="1660.88"/>
    <s v="F"/>
    <n v="6"/>
    <d v="1979-05-30T00:00:00"/>
    <n v="41.125591939370878"/>
    <s v="Research Associate"/>
    <s v="Telecommunications"/>
    <s v="High Net Worth"/>
    <s v="N"/>
    <s v="No"/>
    <n v="11"/>
    <m/>
  </r>
  <r>
    <n v="374"/>
    <n v="15"/>
    <x v="2370"/>
    <d v="2017-03-07T00:00:00"/>
    <n v="298"/>
    <b v="0"/>
    <s v="Approved"/>
    <s v="Norco Bicycles"/>
    <s v="Standard"/>
    <s v="low"/>
    <s v="medium"/>
    <n v="958.74"/>
    <n v="748.9"/>
    <d v="2005-12-07T00:00:00"/>
    <n v="209.84000000000003"/>
    <s v="M"/>
    <n v="97"/>
    <d v="1975-01-13T00:00:00"/>
    <n v="45.503674131151698"/>
    <s v="Systems Administrator IV"/>
    <s v="Financial Services"/>
    <s v="Mass Customer"/>
    <s v="N"/>
    <s v="No"/>
    <n v="22"/>
    <m/>
  </r>
  <r>
    <n v="410"/>
    <n v="82"/>
    <x v="375"/>
    <d v="2017-03-07T00:00:00"/>
    <n v="298"/>
    <b v="0"/>
    <s v="Approved"/>
    <s v="Giant Bicycles"/>
    <s v="Road"/>
    <s v="medium"/>
    <s v="medium"/>
    <n v="1538.99"/>
    <n v="829.65"/>
    <d v="2011-01-10T00:00:00"/>
    <n v="709.34"/>
    <s v="F"/>
    <n v="29"/>
    <d v="1998-10-02T00:00:00"/>
    <n v="21.769427555809234"/>
    <s v="Analog Circuit Design manager"/>
    <s v="IT"/>
    <s v="High Net Worth"/>
    <s v="N"/>
    <s v="No"/>
    <n v="2"/>
    <m/>
  </r>
  <r>
    <n v="863"/>
    <n v="100"/>
    <x v="879"/>
    <d v="2017-03-07T00:00:00"/>
    <n v="298"/>
    <b v="1"/>
    <s v="Approved"/>
    <s v="Norco Bicycles"/>
    <s v="Road"/>
    <s v="medium"/>
    <s v="medium"/>
    <n v="1036.5899999999999"/>
    <n v="206.35"/>
    <d v="1991-05-06T00:00:00"/>
    <n v="830.2399999999999"/>
    <s v="F"/>
    <n v="77"/>
    <d v="1981-05-26T00:00:00"/>
    <n v="39.133811117453071"/>
    <s v="Chemical Engineer"/>
    <s v="Manufacturing"/>
    <s v="Affluent Customer"/>
    <s v="N"/>
    <s v="No"/>
    <n v="8"/>
    <m/>
  </r>
  <r>
    <n v="1841"/>
    <n v="97"/>
    <x v="788"/>
    <d v="2017-03-07T00:00:00"/>
    <n v="298"/>
    <b v="0"/>
    <s v="Approved"/>
    <s v="Solex"/>
    <s v="Standard"/>
    <s v="medium"/>
    <s v="large"/>
    <n v="202.62"/>
    <n v="151.96"/>
    <d v="2016-03-29T00:00:00"/>
    <n v="50.66"/>
    <s v="F"/>
    <n v="5"/>
    <d v="1980-07-18T00:00:00"/>
    <n v="39.988605638001012"/>
    <n v="0"/>
    <s v="n/a"/>
    <s v="Mass Customer"/>
    <s v="N"/>
    <s v="No"/>
    <n v="4"/>
    <m/>
  </r>
  <r>
    <n v="2429"/>
    <n v="39"/>
    <x v="2292"/>
    <d v="2017-03-07T00:00:00"/>
    <n v="298"/>
    <b v="0"/>
    <s v="Approved"/>
    <s v="Giant Bicycles"/>
    <s v="Standard"/>
    <s v="medium"/>
    <s v="large"/>
    <n v="1812.75"/>
    <n v="582.48"/>
    <d v="2010-06-07T00:00:00"/>
    <n v="1230.27"/>
    <s v="M"/>
    <n v="38"/>
    <d v="1978-06-05T00:00:00"/>
    <n v="42.109153583206492"/>
    <s v="Business Systems Development Analyst"/>
    <s v="Manufacturing"/>
    <s v="Affluent Customer"/>
    <s v="N"/>
    <s v="No"/>
    <n v="13"/>
    <m/>
  </r>
  <r>
    <n v="2476"/>
    <n v="64"/>
    <x v="2076"/>
    <d v="2017-03-07T00:00:00"/>
    <n v="298"/>
    <b v="1"/>
    <s v="Approved"/>
    <s v="Trek Bicycles"/>
    <s v="Standard"/>
    <s v="medium"/>
    <s v="large"/>
    <n v="1469.44"/>
    <n v="596.54999999999995"/>
    <d v="2014-10-10T00:00:00"/>
    <n v="872.8900000000001"/>
    <s v="F"/>
    <n v="96"/>
    <d v="1999-08-23T00:00:00"/>
    <n v="20.879016596905121"/>
    <s v="General Manager"/>
    <s v="n/a"/>
    <s v="Mass Customer"/>
    <s v="N"/>
    <s v="Yes"/>
    <n v="2"/>
    <m/>
  </r>
  <r>
    <n v="2666"/>
    <n v="28"/>
    <x v="435"/>
    <d v="2017-03-07T00:00:00"/>
    <n v="298"/>
    <b v="0"/>
    <s v="Approved"/>
    <s v="Solex"/>
    <s v="Road"/>
    <s v="medium"/>
    <s v="small"/>
    <n v="1703.52"/>
    <n v="1516.13"/>
    <d v="2011-04-16T00:00:00"/>
    <n v="187.38999999999987"/>
    <s v="M"/>
    <n v="69"/>
    <d v="1956-08-15T00:00:00"/>
    <n v="63.928331665398275"/>
    <s v="Engineer I"/>
    <s v="Manufacturing"/>
    <s v="High Net Worth"/>
    <s v="N"/>
    <s v="No"/>
    <n v="9"/>
    <m/>
  </r>
  <r>
    <n v="3125"/>
    <n v="51"/>
    <x v="3442"/>
    <d v="2017-03-07T00:00:00"/>
    <n v="298"/>
    <b v="0"/>
    <s v="Approved"/>
    <s v="OHM Cycles"/>
    <s v="Standard"/>
    <s v="high"/>
    <s v="medium"/>
    <n v="2005.66"/>
    <n v="1203.4000000000001"/>
    <d v="2012-04-10T00:00:00"/>
    <n v="802.26"/>
    <s v="M"/>
    <n v="11"/>
    <d v="1996-03-05T00:00:00"/>
    <n v="24.347509747590053"/>
    <n v="0"/>
    <s v="n/a"/>
    <s v="Mass Customer"/>
    <s v="N"/>
    <s v="No"/>
    <n v="6"/>
    <m/>
  </r>
  <r>
    <n v="3446"/>
    <n v="83"/>
    <x v="2005"/>
    <d v="2017-03-07T00:00:00"/>
    <n v="298"/>
    <b v="0"/>
    <s v="Approved"/>
    <s v="Solex"/>
    <s v="Touring"/>
    <s v="medium"/>
    <s v="large"/>
    <n v="2083.94"/>
    <n v="675.03"/>
    <d v="2010-05-05T00:00:00"/>
    <n v="1408.91"/>
    <s v="F"/>
    <n v="79"/>
    <d v="1978-01-28T00:00:00"/>
    <n v="42.45983851471334"/>
    <s v="Project Manager"/>
    <s v="Property"/>
    <s v="Mass Customer"/>
    <s v="N"/>
    <s v="No"/>
    <n v="15"/>
    <m/>
  </r>
  <r>
    <n v="3728"/>
    <n v="16"/>
    <x v="1948"/>
    <d v="2017-03-07T00:00:00"/>
    <n v="298"/>
    <b v="0"/>
    <s v="Approved"/>
    <s v="Norco Bicycles"/>
    <s v="Standard"/>
    <s v="high"/>
    <s v="small"/>
    <n v="1661.92"/>
    <n v="1479.11"/>
    <d v="1996-04-05T00:00:00"/>
    <n v="182.81000000000017"/>
    <s v="M"/>
    <n v="13"/>
    <d v="1983-11-26T00:00:00"/>
    <n v="36.629701528411971"/>
    <s v="VP Sales"/>
    <s v="n/a"/>
    <s v="Affluent Customer"/>
    <s v="N"/>
    <s v="Yes"/>
    <n v="14"/>
    <m/>
  </r>
  <r>
    <n v="3907"/>
    <n v="49"/>
    <x v="150"/>
    <d v="2017-03-07T00:00:00"/>
    <n v="298"/>
    <b v="0"/>
    <s v="Approved"/>
    <s v="Solex"/>
    <s v="Standard"/>
    <s v="medium"/>
    <s v="large"/>
    <n v="1061.56"/>
    <n v="733.58"/>
    <d v="2010-11-05T00:00:00"/>
    <n v="327.9799999999999"/>
    <s v="F"/>
    <n v="27"/>
    <d v="1995-05-03T00:00:00"/>
    <n v="25.188605638001015"/>
    <s v="Administrative Assistant II"/>
    <s v="Health"/>
    <s v="High Net Worth"/>
    <s v="N"/>
    <s v="Yes"/>
    <n v="5"/>
    <m/>
  </r>
  <r>
    <n v="4327"/>
    <n v="8"/>
    <x v="1679"/>
    <d v="2017-03-07T00:00:00"/>
    <n v="298"/>
    <b v="0"/>
    <s v="Approved"/>
    <s v="Solex"/>
    <s v="Road"/>
    <s v="medium"/>
    <s v="small"/>
    <n v="1703.52"/>
    <n v="1516.13"/>
    <d v="1991-11-07T00:00:00"/>
    <n v="187.38999999999987"/>
    <s v="F"/>
    <n v="80"/>
    <d v="1976-11-29T00:00:00"/>
    <n v="43.624222076357178"/>
    <s v="Senior Sales Associate"/>
    <s v="IT"/>
    <s v="Affluent Customer"/>
    <s v="N"/>
    <s v="Yes"/>
    <n v="21"/>
    <m/>
  </r>
  <r>
    <n v="5000"/>
    <n v="19"/>
    <x v="1980"/>
    <d v="2017-03-07T00:00:00"/>
    <n v="298"/>
    <b v="1"/>
    <s v="Approved"/>
    <s v="Trek Bicycles"/>
    <s v="Mountain"/>
    <s v="low"/>
    <s v="medium"/>
    <n v="574.64"/>
    <n v="459.71"/>
    <d v="2011-08-29T00:00:00"/>
    <n v="114.93"/>
    <s v="M"/>
    <n v="71"/>
    <d v="1995-03-05T00:00:00"/>
    <n v="25.350249473617453"/>
    <s v="Computer Systems Analyst II"/>
    <s v="Retail"/>
    <s v="High Net Worth"/>
    <s v="N"/>
    <s v="Yes"/>
    <n v="7"/>
    <m/>
  </r>
  <r>
    <n v="5435"/>
    <n v="95"/>
    <x v="1952"/>
    <d v="2017-03-07T00:00:00"/>
    <n v="298"/>
    <b v="0"/>
    <s v="Approved"/>
    <s v="Giant Bicycles"/>
    <s v="Standard"/>
    <s v="medium"/>
    <s v="large"/>
    <n v="569.55999999999995"/>
    <n v="528.42999999999995"/>
    <d v="2002-03-22T00:00:00"/>
    <n v="41.129999999999995"/>
    <s v="F"/>
    <n v="89"/>
    <d v="1996-08-18T00:00:00"/>
    <n v="23.89271522704211"/>
    <s v="Project Manager"/>
    <s v="Financial Services"/>
    <s v="Mass Customer"/>
    <s v="N"/>
    <s v="Yes"/>
    <n v="3"/>
    <m/>
  </r>
  <r>
    <n v="5593"/>
    <n v="0"/>
    <x v="863"/>
    <d v="2017-03-07T00:00:00"/>
    <n v="298"/>
    <b v="1"/>
    <s v="Approved"/>
    <s v="Norco Bicycles"/>
    <s v="Road"/>
    <s v="medium"/>
    <s v="medium"/>
    <n v="544.04999999999995"/>
    <n v="376.84"/>
    <d v="2005-10-22T00:00:00"/>
    <n v="167.20999999999998"/>
    <s v="F"/>
    <n v="16"/>
    <d v="1967-09-07T00:00:00"/>
    <n v="52.859838514713338"/>
    <s v="Librarian"/>
    <s v="Entertainment"/>
    <s v="High Net Worth"/>
    <s v="N"/>
    <s v="No"/>
    <n v="7"/>
    <m/>
  </r>
  <r>
    <n v="5839"/>
    <n v="68"/>
    <x v="3321"/>
    <d v="2017-03-07T00:00:00"/>
    <n v="298"/>
    <b v="0"/>
    <s v="Approved"/>
    <s v="OHM Cycles"/>
    <s v="Standard"/>
    <s v="medium"/>
    <s v="medium"/>
    <n v="1636.9"/>
    <n v="44.71"/>
    <d v="2015-04-11T00:00:00"/>
    <n v="1592.19"/>
    <s v="F"/>
    <n v="51"/>
    <d v="1994-05-08T00:00:00"/>
    <n v="26.174907007864025"/>
    <s v="Civil Engineer"/>
    <s v="Manufacturing"/>
    <s v="Mass Customer"/>
    <s v="N"/>
    <s v="Yes"/>
    <n v="6"/>
    <m/>
  </r>
  <r>
    <n v="6397"/>
    <n v="27"/>
    <x v="1691"/>
    <d v="2017-03-07T00:00:00"/>
    <n v="298"/>
    <b v="1"/>
    <s v="Approved"/>
    <s v="Trek Bicycles"/>
    <s v="Standard"/>
    <s v="medium"/>
    <s v="medium"/>
    <n v="499.53"/>
    <n v="388.72"/>
    <d v="1999-06-23T00:00:00"/>
    <n v="110.80999999999995"/>
    <s v="M"/>
    <n v="88"/>
    <d v="1987-07-03T00:00:00"/>
    <n v="33.026961802384577"/>
    <s v="Desktop Support Technician"/>
    <s v="Financial Services"/>
    <s v="Mass Customer"/>
    <s v="N"/>
    <s v="No"/>
    <n v="14"/>
    <m/>
  </r>
  <r>
    <n v="6694"/>
    <n v="42"/>
    <x v="1051"/>
    <d v="2017-03-07T00:00:00"/>
    <n v="298"/>
    <b v="0"/>
    <s v="Approved"/>
    <s v="OHM Cycles"/>
    <s v="Road"/>
    <s v="medium"/>
    <s v="small"/>
    <n v="1810"/>
    <n v="1610.9"/>
    <d v="2008-03-19T00:00:00"/>
    <n v="199.09999999999991"/>
    <s v="F"/>
    <n v="20"/>
    <d v="1959-07-11T00:00:00"/>
    <n v="61.024222076357177"/>
    <s v="Clinical Specialist"/>
    <s v="Health"/>
    <s v="Affluent Customer"/>
    <s v="N"/>
    <s v="No"/>
    <n v="14"/>
    <m/>
  </r>
  <r>
    <n v="7028"/>
    <n v="50"/>
    <x v="2566"/>
    <d v="2017-03-07T00:00:00"/>
    <n v="298"/>
    <b v="1"/>
    <s v="Approved"/>
    <s v="WeareA2B"/>
    <s v="Standard"/>
    <s v="medium"/>
    <s v="small"/>
    <n v="175.89"/>
    <n v="131.91999999999999"/>
    <d v="2012-04-10T00:00:00"/>
    <n v="43.97"/>
    <s v="F"/>
    <n v="46"/>
    <d v="1975-08-15T00:00:00"/>
    <n v="44.917372761288682"/>
    <s v="Biostatistician II"/>
    <s v="n/a"/>
    <s v="Mass Customer"/>
    <s v="N"/>
    <s v="Yes"/>
    <n v="8"/>
    <m/>
  </r>
  <r>
    <n v="8113"/>
    <n v="30"/>
    <x v="1912"/>
    <d v="2017-03-07T00:00:00"/>
    <n v="298"/>
    <b v="0"/>
    <s v="Approved"/>
    <s v="Solex"/>
    <s v="Standard"/>
    <s v="high"/>
    <s v="medium"/>
    <n v="748.17"/>
    <n v="448.9"/>
    <d v="1991-11-10T00:00:00"/>
    <n v="299.27"/>
    <s v="F"/>
    <n v="83"/>
    <d v="1970-11-01T00:00:00"/>
    <n v="49.706413857179093"/>
    <s v="Account Executive"/>
    <s v="Property"/>
    <s v="Mass Customer"/>
    <s v="N"/>
    <s v="No"/>
    <n v="19"/>
    <m/>
  </r>
  <r>
    <n v="8286"/>
    <n v="29"/>
    <x v="437"/>
    <d v="2017-03-07T00:00:00"/>
    <n v="298"/>
    <b v="1"/>
    <s v="Approved"/>
    <s v="Norco Bicycles"/>
    <s v="Road"/>
    <s v="medium"/>
    <s v="medium"/>
    <n v="543.39"/>
    <n v="407.54"/>
    <d v="1992-10-11T00:00:00"/>
    <n v="135.84999999999997"/>
    <s v="M"/>
    <n v="16"/>
    <d v="1978-12-11T00:00:00"/>
    <n v="41.591345364028413"/>
    <s v="Marketing Assistant"/>
    <s v="n/a"/>
    <s v="Affluent Customer"/>
    <s v="N"/>
    <s v="Yes"/>
    <n v="4"/>
    <m/>
  </r>
  <r>
    <n v="8492"/>
    <n v="1"/>
    <x v="2492"/>
    <d v="2017-03-07T00:00:00"/>
    <n v="298"/>
    <b v="0"/>
    <s v="Approved"/>
    <s v="Giant Bicycles"/>
    <s v="Standard"/>
    <s v="medium"/>
    <s v="medium"/>
    <n v="1403.5"/>
    <n v="954.82"/>
    <d v="2012-12-02T00:00:00"/>
    <n v="448.67999999999995"/>
    <s v="M"/>
    <n v="95"/>
    <d v="1980-07-06T00:00:00"/>
    <n v="40.021482350329777"/>
    <s v="Account Representative IV"/>
    <s v="Argiculture"/>
    <s v="Mass Customer"/>
    <s v="N"/>
    <s v="Yes"/>
    <n v="16"/>
    <m/>
  </r>
  <r>
    <n v="8601"/>
    <n v="97"/>
    <x v="142"/>
    <d v="2017-03-07T00:00:00"/>
    <n v="298"/>
    <b v="1"/>
    <s v="Approved"/>
    <s v="Solex"/>
    <s v="Standard"/>
    <s v="medium"/>
    <s v="large"/>
    <n v="202.62"/>
    <n v="151.96"/>
    <d v="2016-03-29T00:00:00"/>
    <n v="50.66"/>
    <s v="F"/>
    <n v="81"/>
    <d v="1996-11-06T00:00:00"/>
    <n v="23.673537144850329"/>
    <s v="Community Outreach Specialist"/>
    <s v="Retail"/>
    <s v="Mass Customer"/>
    <s v="N"/>
    <s v="No"/>
    <n v="5"/>
    <m/>
  </r>
  <r>
    <n v="8776"/>
    <n v="20"/>
    <x v="1375"/>
    <d v="2017-03-07T00:00:00"/>
    <n v="298"/>
    <b v="1"/>
    <s v="Approved"/>
    <s v="Trek Bicycles"/>
    <s v="Standard"/>
    <s v="medium"/>
    <s v="small"/>
    <n v="1775.81"/>
    <n v="1580.47"/>
    <d v="1996-04-05T00:00:00"/>
    <n v="195.33999999999992"/>
    <s v="M"/>
    <n v="73"/>
    <d v="1988-01-31T00:00:00"/>
    <n v="32.446139884576354"/>
    <s v="VP Marketing"/>
    <s v="Manufacturing"/>
    <s v="Mass Customer"/>
    <s v="N"/>
    <s v="Yes"/>
    <n v="16"/>
    <m/>
  </r>
  <r>
    <n v="8863"/>
    <n v="28"/>
    <x v="2491"/>
    <d v="2017-03-07T00:00:00"/>
    <n v="298"/>
    <b v="0"/>
    <s v="Approved"/>
    <s v="Norco Bicycles"/>
    <s v="Standard"/>
    <s v="medium"/>
    <s v="small"/>
    <n v="1216.1400000000001"/>
    <n v="1082.3599999999999"/>
    <d v="2003-03-18T00:00:00"/>
    <n v="133.7800000000002"/>
    <s v="M"/>
    <n v="1"/>
    <d v="1968-10-10T00:00:00"/>
    <n v="51.766687829781837"/>
    <s v="GIS Technical Architect"/>
    <s v="Health"/>
    <s v="Mass Customer"/>
    <s v="N"/>
    <s v="Yes"/>
    <n v="12"/>
    <m/>
  </r>
  <r>
    <n v="9769"/>
    <n v="5"/>
    <x v="3452"/>
    <d v="2017-03-07T00:00:00"/>
    <n v="298"/>
    <b v="0"/>
    <s v="Approved"/>
    <s v="Trek Bicycles"/>
    <s v="Mountain"/>
    <s v="low"/>
    <s v="medium"/>
    <n v="574.64"/>
    <n v="459.71"/>
    <d v="2003-02-07T00:00:00"/>
    <n v="114.93"/>
    <s v="M"/>
    <n v="99"/>
    <d v="1986-04-25T00:00:00"/>
    <n v="34.216002898274986"/>
    <s v="Editor"/>
    <s v="Manufacturing"/>
    <s v="Mass Customer"/>
    <s v="N"/>
    <s v="Yes"/>
    <n v="19"/>
    <m/>
  </r>
  <r>
    <n v="11011"/>
    <n v="0"/>
    <x v="2406"/>
    <d v="2017-03-07T00:00:00"/>
    <n v="298"/>
    <b v="0"/>
    <s v="Approved"/>
    <s v="OHM Cycles"/>
    <s v="Standard"/>
    <s v="medium"/>
    <s v="medium"/>
    <n v="235.63"/>
    <n v="125.07"/>
    <d v="2004-08-07T00:00:00"/>
    <n v="110.56"/>
    <s v="M"/>
    <n v="89"/>
    <d v="1977-01-15T00:00:00"/>
    <n v="43.495454953069505"/>
    <s v="Senior Financial Analyst"/>
    <s v="Financial Services"/>
    <s v="High Net Worth"/>
    <s v="N"/>
    <s v="No"/>
    <n v="8"/>
    <m/>
  </r>
  <r>
    <n v="11276"/>
    <n v="33"/>
    <x v="551"/>
    <d v="2017-03-07T00:00:00"/>
    <n v="298"/>
    <b v="0"/>
    <s v="Approved"/>
    <s v="OHM Cycles"/>
    <s v="Road"/>
    <s v="medium"/>
    <s v="small"/>
    <n v="1810"/>
    <n v="1610.9"/>
    <d v="1999-12-04T00:00:00"/>
    <n v="199.09999999999991"/>
    <s v="M"/>
    <n v="76"/>
    <d v="1971-03-17T00:00:00"/>
    <n v="49.333811117453067"/>
    <s v="Engineer II"/>
    <s v="Property"/>
    <s v="High Net Worth"/>
    <s v="N"/>
    <s v="Yes"/>
    <n v="15"/>
    <m/>
  </r>
  <r>
    <n v="12279"/>
    <n v="80"/>
    <x v="2520"/>
    <d v="2017-03-07T00:00:00"/>
    <n v="298"/>
    <b v="0"/>
    <s v="Approved"/>
    <s v="OHM Cycles"/>
    <s v="Touring"/>
    <s v="low"/>
    <s v="medium"/>
    <n v="1073.07"/>
    <n v="933.84"/>
    <d v="1998-12-16T00:00:00"/>
    <n v="139.2299999999999"/>
    <s v="M"/>
    <n v="36"/>
    <d v="1969-03-27T00:00:00"/>
    <n v="51.306413857179095"/>
    <s v="VP Marketing"/>
    <s v="Manufacturing"/>
    <s v="Mass Customer"/>
    <s v="N"/>
    <s v="Yes"/>
    <n v="15"/>
    <m/>
  </r>
  <r>
    <n v="12871"/>
    <n v="32"/>
    <x v="386"/>
    <d v="2017-03-07T00:00:00"/>
    <n v="298"/>
    <b v="0"/>
    <s v="Approved"/>
    <s v="Giant Bicycles"/>
    <s v="Standard"/>
    <s v="high"/>
    <s v="medium"/>
    <n v="1179"/>
    <n v="707.4"/>
    <d v="1997-08-25T00:00:00"/>
    <n v="471.6"/>
    <s v="M"/>
    <n v="35"/>
    <d v="1974-02-01T00:00:00"/>
    <n v="46.451619336631147"/>
    <s v="Design Engineer"/>
    <s v="Manufacturing"/>
    <s v="High Net Worth"/>
    <s v="N"/>
    <s v="No"/>
    <n v="9"/>
    <m/>
  </r>
  <r>
    <n v="13665"/>
    <n v="4"/>
    <x v="1502"/>
    <d v="2017-03-07T00:00:00"/>
    <n v="298"/>
    <b v="0"/>
    <s v="Approved"/>
    <s v="Solex"/>
    <s v="Standard"/>
    <s v="medium"/>
    <s v="medium"/>
    <n v="1483.2"/>
    <n v="99.59"/>
    <d v="1998-12-17T00:00:00"/>
    <n v="1383.6100000000001"/>
    <s v="F"/>
    <n v="74"/>
    <d v="1954-06-24T00:00:00"/>
    <n v="66.073537144850334"/>
    <s v="Internal Auditor"/>
    <s v="Property"/>
    <s v="High Net Worth"/>
    <s v="N"/>
    <s v="No"/>
    <n v="11"/>
    <m/>
  </r>
  <r>
    <n v="13950"/>
    <n v="66"/>
    <x v="2859"/>
    <d v="2017-03-07T00:00:00"/>
    <n v="298"/>
    <b v="1"/>
    <s v="Approved"/>
    <s v="Solex"/>
    <s v="Standard"/>
    <s v="medium"/>
    <s v="medium"/>
    <n v="1163.8900000000001"/>
    <n v="589.27"/>
    <d v="2016-07-09T00:00:00"/>
    <n v="574.62000000000012"/>
    <s v="M"/>
    <n v="58"/>
    <d v="1962-01-05T00:00:00"/>
    <n v="58.53381111745307"/>
    <s v="Operator"/>
    <s v="IT"/>
    <s v="High Net Worth"/>
    <s v="N"/>
    <s v="No"/>
    <n v="6"/>
    <m/>
  </r>
  <r>
    <n v="14777"/>
    <n v="95"/>
    <x v="3182"/>
    <d v="2017-03-07T00:00:00"/>
    <n v="298"/>
    <b v="0"/>
    <s v="Approved"/>
    <s v="OHM Cycles"/>
    <s v="Touring"/>
    <s v="low"/>
    <s v="medium"/>
    <n v="1073.07"/>
    <n v="933.84"/>
    <d v="2015-08-10T00:00:00"/>
    <n v="139.2299999999999"/>
    <s v="F"/>
    <n v="33"/>
    <d v="1999-10-04T00:00:00"/>
    <n v="20.763948103754437"/>
    <s v="Senior Developer"/>
    <s v="Property"/>
    <s v="High Net Worth"/>
    <s v="N"/>
    <s v="Yes"/>
    <n v="2"/>
    <m/>
  </r>
  <r>
    <n v="16752"/>
    <n v="91"/>
    <x v="494"/>
    <d v="2017-03-07T00:00:00"/>
    <n v="298"/>
    <b v="1"/>
    <s v="Approved"/>
    <s v="WeareA2B"/>
    <s v="Standard"/>
    <s v="low"/>
    <s v="medium"/>
    <n v="642.30999999999995"/>
    <n v="513.85"/>
    <d v="2014-10-10T00:00:00"/>
    <n v="128.45999999999992"/>
    <s v="F"/>
    <n v="98"/>
    <d v="1994-02-04T00:00:00"/>
    <n v="26.429701528411972"/>
    <s v="Assistant Professor"/>
    <s v="Argiculture"/>
    <s v="High Net Worth"/>
    <s v="N"/>
    <s v="No"/>
    <n v="5"/>
    <m/>
  </r>
  <r>
    <n v="17158"/>
    <n v="27"/>
    <x v="1575"/>
    <d v="2017-03-07T00:00:00"/>
    <n v="298"/>
    <b v="1"/>
    <s v="Approved"/>
    <s v="Trek Bicycles"/>
    <s v="Standard"/>
    <s v="medium"/>
    <s v="medium"/>
    <n v="499.53"/>
    <n v="388.72"/>
    <d v="1999-06-23T00:00:00"/>
    <n v="110.80999999999995"/>
    <s v="M"/>
    <n v="76"/>
    <d v="1986-05-08T00:00:00"/>
    <n v="34.180386459918822"/>
    <s v="Programmer Analyst III"/>
    <s v="Health"/>
    <s v="Mass Customer"/>
    <s v="N"/>
    <s v="No"/>
    <n v="21"/>
    <m/>
  </r>
  <r>
    <n v="17615"/>
    <n v="74"/>
    <x v="774"/>
    <d v="2017-03-07T00:00:00"/>
    <n v="298"/>
    <b v="0"/>
    <s v="Approved"/>
    <s v="WeareA2B"/>
    <s v="Standard"/>
    <s v="medium"/>
    <s v="medium"/>
    <n v="1228.07"/>
    <n v="400.91"/>
    <d v="2011-01-10T00:00:00"/>
    <n v="827.15999999999985"/>
    <s v="M"/>
    <n v="55"/>
    <d v="1984-08-18T00:00:00"/>
    <n v="35.900934405124303"/>
    <s v="Clinical Specialist"/>
    <s v="Health"/>
    <s v="Affluent Customer"/>
    <s v="N"/>
    <s v="Yes"/>
    <n v="12"/>
    <m/>
  </r>
  <r>
    <n v="18002"/>
    <n v="29"/>
    <x v="2505"/>
    <d v="2017-03-07T00:00:00"/>
    <n v="298"/>
    <b v="1"/>
    <s v="Approved"/>
    <s v="Norco Bicycles"/>
    <s v="Road"/>
    <s v="medium"/>
    <s v="medium"/>
    <n v="543.39"/>
    <n v="407.54"/>
    <d v="2016-11-22T00:00:00"/>
    <n v="135.84999999999997"/>
    <s v="F"/>
    <n v="30"/>
    <d v="1980-12-30T00:00:00"/>
    <n v="39.536550843480462"/>
    <s v="Engineer III"/>
    <s v="Financial Services"/>
    <s v="Mass Customer"/>
    <s v="N"/>
    <s v="No"/>
    <n v="13"/>
    <m/>
  </r>
  <r>
    <n v="18355"/>
    <n v="96"/>
    <x v="511"/>
    <d v="2017-03-07T00:00:00"/>
    <n v="298"/>
    <b v="1"/>
    <s v="Approved"/>
    <s v="WeareA2B"/>
    <s v="Road"/>
    <s v="low"/>
    <s v="small"/>
    <n v="1172.78"/>
    <n v="1043.77"/>
    <d v="2002-10-10T00:00:00"/>
    <n v="129.01"/>
    <s v="F"/>
    <n v="33"/>
    <d v="1958-03-14T00:00:00"/>
    <n v="62.350249473617453"/>
    <n v="0"/>
    <s v="Health"/>
    <s v="Mass Customer"/>
    <s v="N"/>
    <s v="No"/>
    <n v="19"/>
    <m/>
  </r>
  <r>
    <n v="18570"/>
    <n v="74"/>
    <x v="2063"/>
    <d v="2017-03-07T00:00:00"/>
    <n v="298"/>
    <b v="0"/>
    <s v="Approved"/>
    <s v="WeareA2B"/>
    <s v="Standard"/>
    <s v="medium"/>
    <s v="medium"/>
    <n v="1762.96"/>
    <n v="950.52"/>
    <d v="2003-07-21T00:00:00"/>
    <n v="812.44"/>
    <s v="F"/>
    <n v="68"/>
    <d v="1998-12-14T00:00:00"/>
    <n v="21.569427555809231"/>
    <s v="Executive Secretary"/>
    <s v="Property"/>
    <s v="High Net Worth"/>
    <s v="N"/>
    <s v="Yes"/>
    <n v="3"/>
    <m/>
  </r>
  <r>
    <n v="548"/>
    <n v="89"/>
    <x v="2437"/>
    <d v="2017-03-06T00:00:00"/>
    <n v="299"/>
    <b v="1"/>
    <s v="Approved"/>
    <s v="WeareA2B"/>
    <s v="Touring"/>
    <s v="medium"/>
    <s v="large"/>
    <n v="1362.99"/>
    <n v="57.74"/>
    <d v="1993-04-20T00:00:00"/>
    <n v="1305.25"/>
    <s v="F"/>
    <n v="12"/>
    <d v="1973-05-10T00:00:00"/>
    <n v="47.183126185946222"/>
    <s v="VP Marketing"/>
    <s v="n/a"/>
    <s v="Mass Customer"/>
    <s v="N"/>
    <s v="No"/>
    <n v="17"/>
    <m/>
  </r>
  <r>
    <n v="1150"/>
    <n v="69"/>
    <x v="766"/>
    <d v="2017-03-06T00:00:00"/>
    <n v="299"/>
    <b v="0"/>
    <s v="Approved"/>
    <s v="Giant Bicycles"/>
    <s v="Road"/>
    <s v="medium"/>
    <s v="medium"/>
    <n v="792.9"/>
    <n v="594.67999999999995"/>
    <d v="1995-10-24T00:00:00"/>
    <n v="198.22000000000003"/>
    <s v="F"/>
    <n v="57"/>
    <d v="1959-07-16T00:00:00"/>
    <n v="61.010523446220191"/>
    <s v="Staff Scientist"/>
    <s v="Financial Services"/>
    <s v="Affluent Customer"/>
    <s v="N"/>
    <s v="Yes"/>
    <n v="16"/>
    <m/>
  </r>
  <r>
    <n v="1736"/>
    <n v="53"/>
    <x v="2840"/>
    <d v="2017-03-06T00:00:00"/>
    <n v="299"/>
    <b v="0"/>
    <s v="Approved"/>
    <s v="OHM Cycles"/>
    <s v="Standard"/>
    <s v="medium"/>
    <s v="medium"/>
    <n v="795.34"/>
    <n v="101.58"/>
    <d v="1997-02-09T00:00:00"/>
    <n v="693.76"/>
    <s v="F"/>
    <n v="29"/>
    <d v="1994-07-05T00:00:00"/>
    <n v="26.016002898274987"/>
    <s v="Editor"/>
    <s v="Argiculture"/>
    <s v="Affluent Customer"/>
    <s v="N"/>
    <s v="No"/>
    <n v="8"/>
    <m/>
  </r>
  <r>
    <n v="2979"/>
    <n v="85"/>
    <x v="2485"/>
    <d v="2017-03-06T00:00:00"/>
    <n v="299"/>
    <b v="0"/>
    <s v="Approved"/>
    <s v="WeareA2B"/>
    <s v="Standard"/>
    <s v="medium"/>
    <s v="medium"/>
    <n v="752.64"/>
    <n v="205.36"/>
    <d v="1999-07-26T00:00:00"/>
    <n v="547.28"/>
    <s v="F"/>
    <n v="97"/>
    <d v="1973-03-10T00:00:00"/>
    <n v="47.350249473617453"/>
    <s v="Business Systems Development Analyst"/>
    <s v="Argiculture"/>
    <s v="Affluent Customer"/>
    <s v="N"/>
    <s v="Yes"/>
    <n v="8"/>
    <m/>
  </r>
  <r>
    <n v="3004"/>
    <n v="69"/>
    <x v="3275"/>
    <d v="2017-03-06T00:00:00"/>
    <n v="299"/>
    <b v="1"/>
    <s v="Approved"/>
    <s v="Giant Bicycles"/>
    <s v="Road"/>
    <s v="medium"/>
    <s v="medium"/>
    <n v="792.9"/>
    <n v="594.67999999999995"/>
    <d v="1992-10-02T00:00:00"/>
    <n v="198.22000000000003"/>
    <s v="F"/>
    <n v="39"/>
    <d v="1970-12-24T00:00:00"/>
    <n v="49.561208377727041"/>
    <s v="Teacher"/>
    <s v="Manufacturing"/>
    <s v="Mass Customer"/>
    <s v="N"/>
    <s v="No"/>
    <n v="18"/>
    <m/>
  </r>
  <r>
    <n v="3131"/>
    <n v="28"/>
    <x v="2006"/>
    <d v="2017-03-06T00:00:00"/>
    <n v="299"/>
    <b v="1"/>
    <s v="Approved"/>
    <s v="Norco Bicycles"/>
    <s v="Standard"/>
    <s v="medium"/>
    <s v="small"/>
    <n v="1216.1400000000001"/>
    <n v="1082.3599999999999"/>
    <d v="1991-08-05T00:00:00"/>
    <n v="133.7800000000002"/>
    <s v="F"/>
    <n v="14"/>
    <d v="1981-10-24T00:00:00"/>
    <n v="38.720112487316079"/>
    <s v="Actuary"/>
    <s v="Financial Services"/>
    <s v="Mass Customer"/>
    <s v="N"/>
    <s v="No"/>
    <n v="13"/>
    <m/>
  </r>
  <r>
    <n v="3290"/>
    <n v="32"/>
    <x v="452"/>
    <d v="2017-03-06T00:00:00"/>
    <n v="299"/>
    <b v="1"/>
    <s v="Approved"/>
    <s v="Giant Bicycles"/>
    <s v="Standard"/>
    <s v="high"/>
    <s v="medium"/>
    <n v="1179"/>
    <n v="707.4"/>
    <d v="1999-07-26T00:00:00"/>
    <n v="471.6"/>
    <s v="F"/>
    <n v="20"/>
    <d v="1955-05-20T00:00:00"/>
    <n v="65.169427555809236"/>
    <s v="Software Test Engineer III"/>
    <s v="n/a"/>
    <s v="High Net Worth"/>
    <s v="N"/>
    <s v="Yes"/>
    <n v="11"/>
    <m/>
  </r>
  <r>
    <n v="3846"/>
    <n v="98"/>
    <x v="15"/>
    <d v="2017-03-06T00:00:00"/>
    <n v="299"/>
    <b v="1"/>
    <s v="Approved"/>
    <s v="OHM Cycles"/>
    <s v="Standard"/>
    <s v="medium"/>
    <s v="medium"/>
    <n v="795.34"/>
    <n v="101.58"/>
    <d v="1997-02-09T00:00:00"/>
    <n v="693.76"/>
    <s v="F"/>
    <n v="98"/>
    <d v="1986-01-22T00:00:00"/>
    <n v="34.470797418822933"/>
    <s v="Automation Specialist IV"/>
    <s v="n/a"/>
    <s v="High Net Worth"/>
    <s v="N"/>
    <s v="No"/>
    <n v="17"/>
    <m/>
  </r>
  <r>
    <n v="4007"/>
    <n v="64"/>
    <x v="1806"/>
    <d v="2017-03-06T00:00:00"/>
    <n v="299"/>
    <b v="0"/>
    <s v="Approved"/>
    <s v="Trek Bicycles"/>
    <s v="Standard"/>
    <s v="medium"/>
    <s v="large"/>
    <n v="1469.44"/>
    <n v="596.54999999999995"/>
    <d v="2012-05-18T00:00:00"/>
    <n v="872.8900000000001"/>
    <s v="M"/>
    <n v="96"/>
    <d v="1978-11-14T00:00:00"/>
    <n v="41.665317966768136"/>
    <s v="Civil Engineer"/>
    <s v="Manufacturing"/>
    <s v="Mass Customer"/>
    <s v="N"/>
    <s v="No"/>
    <n v="6"/>
    <m/>
  </r>
  <r>
    <n v="4722"/>
    <n v="89"/>
    <x v="824"/>
    <d v="2017-03-06T00:00:00"/>
    <n v="299"/>
    <b v="1"/>
    <s v="Approved"/>
    <s v="WeareA2B"/>
    <s v="Touring"/>
    <s v="medium"/>
    <s v="large"/>
    <n v="1362.99"/>
    <n v="57.74"/>
    <d v="1993-04-20T00:00:00"/>
    <n v="1305.25"/>
    <s v="M"/>
    <n v="13"/>
    <d v="1979-12-10T00:00:00"/>
    <n v="40.594085090055806"/>
    <s v="Staff Accountant I"/>
    <s v="Financial Services"/>
    <s v="Mass Customer"/>
    <s v="N"/>
    <s v="No"/>
    <n v="16"/>
    <m/>
  </r>
  <r>
    <n v="4760"/>
    <n v="56"/>
    <x v="2265"/>
    <d v="2017-03-06T00:00:00"/>
    <n v="299"/>
    <b v="0"/>
    <s v="Approved"/>
    <s v="Norco Bicycles"/>
    <s v="Mountain"/>
    <s v="low"/>
    <s v="small"/>
    <n v="688.63"/>
    <n v="612.88"/>
    <d v="1993-10-02T00:00:00"/>
    <n v="75.75"/>
    <s v="U"/>
    <n v="37"/>
    <d v="1899-12-30T00:00:00"/>
    <n v="0"/>
    <s v="Quality Control Specialist"/>
    <s v="IT"/>
    <s v="High Net Worth"/>
    <s v="N"/>
    <s v="No"/>
    <n v="0"/>
    <m/>
  </r>
  <r>
    <n v="6233"/>
    <n v="63"/>
    <x v="2261"/>
    <d v="2017-03-06T00:00:00"/>
    <n v="299"/>
    <b v="0"/>
    <s v="Approved"/>
    <s v="Solex"/>
    <s v="Standard"/>
    <s v="medium"/>
    <s v="medium"/>
    <n v="1483.2"/>
    <n v="99.59"/>
    <d v="1998-12-17T00:00:00"/>
    <n v="1383.6100000000001"/>
    <s v="M"/>
    <n v="44"/>
    <d v="1980-07-02T00:00:00"/>
    <n v="40.03244125443937"/>
    <s v="Computer Systems Analyst III"/>
    <s v="Manufacturing"/>
    <s v="Affluent Customer"/>
    <s v="N"/>
    <s v="No"/>
    <n v="17"/>
    <m/>
  </r>
  <r>
    <n v="6422"/>
    <n v="29"/>
    <x v="479"/>
    <d v="2017-03-06T00:00:00"/>
    <n v="299"/>
    <b v="0"/>
    <s v="Approved"/>
    <s v="Norco Bicycles"/>
    <s v="Road"/>
    <s v="medium"/>
    <s v="medium"/>
    <n v="543.39"/>
    <n v="407.54"/>
    <d v="2016-11-22T00:00:00"/>
    <n v="135.84999999999997"/>
    <s v="F"/>
    <n v="80"/>
    <d v="1988-02-01T00:00:00"/>
    <n v="32.443400158548961"/>
    <s v="Junior Executive"/>
    <s v="Manufacturing"/>
    <s v="Mass Customer"/>
    <s v="N"/>
    <s v="No"/>
    <n v="1"/>
    <m/>
  </r>
  <r>
    <n v="7167"/>
    <n v="81"/>
    <x v="2590"/>
    <d v="2017-03-06T00:00:00"/>
    <n v="299"/>
    <b v="0"/>
    <s v="Approved"/>
    <s v="Norco Bicycles"/>
    <s v="Standard"/>
    <s v="medium"/>
    <s v="small"/>
    <n v="586.45000000000005"/>
    <n v="521.94000000000005"/>
    <d v="1997-08-25T00:00:00"/>
    <n v="64.509999999999991"/>
    <s v="M"/>
    <n v="97"/>
    <d v="1982-10-11T00:00:00"/>
    <n v="37.755728925672244"/>
    <s v="Systems Administrator II"/>
    <s v="Manufacturing"/>
    <s v="Affluent Customer"/>
    <s v="N"/>
    <s v="Yes"/>
    <n v="3"/>
    <m/>
  </r>
  <r>
    <n v="8013"/>
    <n v="11"/>
    <x v="47"/>
    <d v="2017-03-06T00:00:00"/>
    <n v="299"/>
    <b v="1"/>
    <s v="Approved"/>
    <s v="Giant Bicycles"/>
    <s v="Standard"/>
    <s v="high"/>
    <s v="medium"/>
    <n v="1274.93"/>
    <n v="764.96"/>
    <d v="2005-12-07T00:00:00"/>
    <n v="509.97"/>
    <s v="F"/>
    <n v="80"/>
    <d v="1996-10-28T00:00:00"/>
    <n v="23.698194679096904"/>
    <s v="Financial Analyst"/>
    <s v="Financial Services"/>
    <s v="Mass Customer"/>
    <s v="N"/>
    <s v="Yes"/>
    <n v="1"/>
    <m/>
  </r>
  <r>
    <n v="8777"/>
    <n v="12"/>
    <x v="3275"/>
    <d v="2017-03-06T00:00:00"/>
    <n v="299"/>
    <b v="0"/>
    <s v="Approved"/>
    <s v="WeareA2B"/>
    <s v="Standard"/>
    <s v="medium"/>
    <s v="medium"/>
    <n v="1231.1500000000001"/>
    <n v="161.6"/>
    <d v="2004-08-17T00:00:00"/>
    <n v="1069.5500000000002"/>
    <s v="F"/>
    <n v="39"/>
    <d v="1970-12-24T00:00:00"/>
    <n v="49.561208377727041"/>
    <s v="Teacher"/>
    <s v="Manufacturing"/>
    <s v="Mass Customer"/>
    <s v="N"/>
    <s v="No"/>
    <n v="18"/>
    <m/>
  </r>
  <r>
    <n v="9236"/>
    <n v="84"/>
    <x v="2168"/>
    <d v="2017-03-06T00:00:00"/>
    <n v="299"/>
    <b v="0"/>
    <s v="Approved"/>
    <s v="Trek Bicycles"/>
    <s v="Road"/>
    <s v="medium"/>
    <s v="medium"/>
    <n v="290.62"/>
    <n v="215.14"/>
    <d v="1993-04-20T00:00:00"/>
    <n v="75.480000000000018"/>
    <s v="F"/>
    <n v="58"/>
    <d v="1966-09-03T00:00:00"/>
    <n v="53.870797418822931"/>
    <n v="0"/>
    <s v="n/a"/>
    <s v="Mass Customer"/>
    <s v="N"/>
    <s v="Yes"/>
    <n v="12"/>
    <m/>
  </r>
  <r>
    <n v="9467"/>
    <n v="79"/>
    <x v="2665"/>
    <d v="2017-03-06T00:00:00"/>
    <n v="299"/>
    <b v="0"/>
    <s v="Approved"/>
    <s v="Norco Bicycles"/>
    <s v="Standard"/>
    <s v="medium"/>
    <s v="medium"/>
    <n v="1555.58"/>
    <n v="818.01"/>
    <d v="2007-08-04T00:00:00"/>
    <n v="737.56999999999994"/>
    <s v="F"/>
    <n v="25"/>
    <d v="2001-09-17T00:00:00"/>
    <n v="18.807783720192795"/>
    <s v="Recruiting Manager"/>
    <s v="Manufacturing"/>
    <s v="Mass Customer"/>
    <s v="N"/>
    <s v="No"/>
    <n v="1"/>
    <m/>
  </r>
  <r>
    <n v="9483"/>
    <n v="76"/>
    <x v="3481"/>
    <d v="2017-03-06T00:00:00"/>
    <n v="299"/>
    <b v="0"/>
    <s v="Approved"/>
    <s v="WeareA2B"/>
    <s v="Standard"/>
    <s v="low"/>
    <s v="medium"/>
    <n v="642.30999999999995"/>
    <n v="513.85"/>
    <d v="2004-12-18T00:00:00"/>
    <n v="128.45999999999992"/>
    <s v="M"/>
    <n v="35"/>
    <d v="1985-10-03T00:00:00"/>
    <n v="34.77490700786403"/>
    <s v="Senior Cost Accountant"/>
    <s v="Financial Services"/>
    <s v="Affluent Customer"/>
    <s v="N"/>
    <s v="Yes"/>
    <n v="13"/>
    <m/>
  </r>
  <r>
    <n v="11643"/>
    <n v="21"/>
    <x v="33"/>
    <d v="2017-03-06T00:00:00"/>
    <n v="299"/>
    <b v="0"/>
    <s v="Approved"/>
    <s v="Solex"/>
    <s v="Standard"/>
    <s v="medium"/>
    <s v="large"/>
    <n v="1071.23"/>
    <n v="380.74"/>
    <d v="1996-04-05T00:00:00"/>
    <n v="690.49"/>
    <s v="M"/>
    <n v="40"/>
    <d v="1956-11-17T00:00:00"/>
    <n v="63.670797418822929"/>
    <s v="Environmental Specialist"/>
    <s v="n/a"/>
    <s v="Affluent Customer"/>
    <s v="N"/>
    <s v="No"/>
    <n v="18"/>
    <m/>
  </r>
  <r>
    <n v="12292"/>
    <n v="29"/>
    <x v="2604"/>
    <d v="2017-03-06T00:00:00"/>
    <n v="299"/>
    <b v="0"/>
    <s v="Approved"/>
    <s v="WeareA2B"/>
    <s v="Standard"/>
    <s v="medium"/>
    <s v="medium"/>
    <n v="1065.03"/>
    <n v="230.09"/>
    <d v="2000-11-03T00:00:00"/>
    <n v="834.93999999999994"/>
    <s v="M"/>
    <n v="99"/>
    <d v="1989-06-02T00:00:00"/>
    <n v="31.109153583206492"/>
    <s v="Product Engineer"/>
    <s v="Health"/>
    <s v="High Net Worth"/>
    <s v="N"/>
    <s v="Yes"/>
    <n v="16"/>
    <m/>
  </r>
  <r>
    <n v="12491"/>
    <n v="59"/>
    <x v="582"/>
    <d v="2017-03-06T00:00:00"/>
    <n v="299"/>
    <b v="1"/>
    <s v="Approved"/>
    <s v="Solex"/>
    <s v="Standard"/>
    <s v="medium"/>
    <s v="large"/>
    <n v="1061.56"/>
    <n v="733.58"/>
    <d v="1993-07-20T00:00:00"/>
    <n v="327.9799999999999"/>
    <s v="F"/>
    <n v="69"/>
    <d v="1972-06-21T00:00:00"/>
    <n v="48.068057692795534"/>
    <s v="Senior Editor"/>
    <s v="Financial Services"/>
    <s v="Mass Customer"/>
    <s v="N"/>
    <s v="No"/>
    <n v="13"/>
    <m/>
  </r>
  <r>
    <n v="13131"/>
    <n v="54"/>
    <x v="1092"/>
    <d v="2017-03-06T00:00:00"/>
    <n v="299"/>
    <b v="1"/>
    <s v="Approved"/>
    <s v="WeareA2B"/>
    <s v="Standard"/>
    <s v="medium"/>
    <s v="medium"/>
    <n v="1292.8399999999999"/>
    <n v="13.44"/>
    <d v="2009-04-12T00:00:00"/>
    <n v="1279.3999999999999"/>
    <s v="F"/>
    <n v="13"/>
    <d v="1986-11-28T00:00:00"/>
    <n v="33.621482350329778"/>
    <s v="Programmer Analyst IV"/>
    <s v="Manufacturing"/>
    <s v="Mass Customer"/>
    <s v="N"/>
    <s v="No"/>
    <n v="5"/>
    <m/>
  </r>
  <r>
    <n v="13574"/>
    <n v="50"/>
    <x v="1499"/>
    <d v="2017-03-06T00:00:00"/>
    <n v="299"/>
    <b v="1"/>
    <s v="Approved"/>
    <s v="WeareA2B"/>
    <s v="Standard"/>
    <s v="medium"/>
    <s v="small"/>
    <n v="175.89"/>
    <n v="131.91999999999999"/>
    <d v="2003-02-16T00:00:00"/>
    <n v="43.97"/>
    <s v="F"/>
    <n v="26"/>
    <d v="1974-04-13T00:00:00"/>
    <n v="46.257098788685944"/>
    <s v="Recruiter"/>
    <s v="Argiculture"/>
    <s v="Mass Customer"/>
    <s v="N"/>
    <s v="No"/>
    <n v="13"/>
    <m/>
  </r>
  <r>
    <n v="14057"/>
    <n v="52"/>
    <x v="2117"/>
    <d v="2017-03-06T00:00:00"/>
    <n v="299"/>
    <b v="0"/>
    <s v="Approved"/>
    <s v="OHM Cycles"/>
    <s v="Road"/>
    <s v="medium"/>
    <s v="medium"/>
    <n v="1280.28"/>
    <n v="829.51"/>
    <d v="1997-10-04T00:00:00"/>
    <n v="450.77"/>
    <s v="F"/>
    <n v="51"/>
    <d v="1991-03-18T00:00:00"/>
    <n v="29.317372761288684"/>
    <s v="Office Assistant IV"/>
    <s v="Manufacturing"/>
    <s v="Affluent Customer"/>
    <s v="N"/>
    <s v="Yes"/>
    <n v="3"/>
    <m/>
  </r>
  <r>
    <n v="14409"/>
    <n v="29"/>
    <x v="3232"/>
    <d v="2017-03-06T00:00:00"/>
    <n v="299"/>
    <b v="0"/>
    <s v="Approved"/>
    <s v="WeareA2B"/>
    <s v="Standard"/>
    <s v="medium"/>
    <s v="medium"/>
    <n v="1065.03"/>
    <n v="230.09"/>
    <d v="2000-11-03T00:00:00"/>
    <n v="834.93999999999994"/>
    <s v="F"/>
    <n v="60"/>
    <d v="1979-03-17T00:00:00"/>
    <n v="41.328331665398274"/>
    <s v="Administrative Officer"/>
    <s v="Financial Services"/>
    <s v="High Net Worth"/>
    <s v="N"/>
    <s v="No"/>
    <n v="12"/>
    <m/>
  </r>
  <r>
    <n v="14955"/>
    <n v="75"/>
    <x v="1453"/>
    <d v="2017-03-06T00:00:00"/>
    <n v="299"/>
    <b v="0"/>
    <s v="Approved"/>
    <s v="Giant Bicycles"/>
    <s v="Touring"/>
    <s v="medium"/>
    <s v="large"/>
    <n v="1873.97"/>
    <n v="863.95"/>
    <d v="1991-07-10T00:00:00"/>
    <n v="1010.02"/>
    <s v="M"/>
    <n v="77"/>
    <d v="1971-06-16T00:00:00"/>
    <n v="49.08449604895992"/>
    <s v="Research Nurse"/>
    <s v="Health"/>
    <s v="Affluent Customer"/>
    <s v="N"/>
    <s v="Yes"/>
    <n v="14"/>
    <m/>
  </r>
  <r>
    <n v="15142"/>
    <n v="77"/>
    <x v="377"/>
    <d v="2017-03-06T00:00:00"/>
    <n v="299"/>
    <b v="0"/>
    <s v="Approved"/>
    <s v="Norco Bicycles"/>
    <s v="Road"/>
    <s v="medium"/>
    <s v="large"/>
    <n v="1240.31"/>
    <n v="795.1"/>
    <d v="1997-01-25T00:00:00"/>
    <n v="445.20999999999992"/>
    <s v="F"/>
    <n v="15"/>
    <d v="1959-06-25T00:00:00"/>
    <n v="61.068057692795534"/>
    <s v="Software Test Engineer I"/>
    <s v="Telecommunications"/>
    <s v="Affluent Customer"/>
    <s v="N"/>
    <s v="Yes"/>
    <n v="10"/>
    <m/>
  </r>
  <r>
    <n v="15309"/>
    <n v="43"/>
    <x v="2095"/>
    <d v="2017-03-06T00:00:00"/>
    <n v="299"/>
    <b v="0"/>
    <s v="Approved"/>
    <s v="Solex"/>
    <s v="Standard"/>
    <s v="medium"/>
    <s v="medium"/>
    <n v="1151.96"/>
    <n v="649.49"/>
    <d v="1999-12-04T00:00:00"/>
    <n v="502.47"/>
    <s v="F"/>
    <n v="5"/>
    <d v="1953-10-21T00:00:00"/>
    <n v="66.747509747590058"/>
    <s v="Safety Technician II"/>
    <s v="Retail"/>
    <s v="Mass Customer"/>
    <s v="N"/>
    <s v="No"/>
    <n v="20"/>
    <m/>
  </r>
  <r>
    <n v="15371"/>
    <n v="32"/>
    <x v="3208"/>
    <d v="2017-03-06T00:00:00"/>
    <n v="299"/>
    <b v="1"/>
    <s v="Approved"/>
    <s v="Giant Bicycles"/>
    <s v="Standard"/>
    <s v="medium"/>
    <s v="medium"/>
    <n v="642.70000000000005"/>
    <n v="211.37"/>
    <d v="2002-03-22T00:00:00"/>
    <n v="431.33000000000004"/>
    <s v="F"/>
    <n v="18"/>
    <d v="1972-07-17T00:00:00"/>
    <n v="47.996824816083205"/>
    <s v="Occupational Therapist"/>
    <s v="Health"/>
    <s v="Affluent Customer"/>
    <s v="N"/>
    <s v="No"/>
    <n v="9"/>
    <m/>
  </r>
  <r>
    <n v="15756"/>
    <n v="71"/>
    <x v="3228"/>
    <d v="2017-03-06T00:00:00"/>
    <n v="299"/>
    <b v="1"/>
    <s v="Approved"/>
    <s v="Solex"/>
    <s v="Standard"/>
    <s v="high"/>
    <s v="large"/>
    <n v="1842.92"/>
    <n v="1105.75"/>
    <d v="1995-10-24T00:00:00"/>
    <n v="737.17000000000007"/>
    <s v="M"/>
    <n v="50"/>
    <d v="1968-09-07T00:00:00"/>
    <n v="51.857098788685946"/>
    <s v="Junior Executive"/>
    <s v="n/a"/>
    <s v="Mass Customer"/>
    <s v="N"/>
    <s v="No"/>
    <n v="6"/>
    <m/>
  </r>
  <r>
    <n v="15987"/>
    <n v="80"/>
    <x v="3344"/>
    <d v="2017-03-06T00:00:00"/>
    <n v="299"/>
    <b v="1"/>
    <s v="Approved"/>
    <s v="OHM Cycles"/>
    <s v="Touring"/>
    <s v="low"/>
    <s v="medium"/>
    <n v="1073.07"/>
    <n v="933.84"/>
    <d v="2015-08-10T00:00:00"/>
    <n v="139.2299999999999"/>
    <s v="F"/>
    <n v="71"/>
    <d v="1968-01-31T00:00:00"/>
    <n v="52.45983851471334"/>
    <s v="Engineer II"/>
    <s v="Financial Services"/>
    <s v="Mass Customer"/>
    <s v="N"/>
    <s v="Yes"/>
    <n v="18"/>
    <m/>
  </r>
  <r>
    <n v="16064"/>
    <n v="14"/>
    <x v="1496"/>
    <d v="2017-03-06T00:00:00"/>
    <n v="299"/>
    <b v="0"/>
    <s v="Approved"/>
    <s v="Solex"/>
    <s v="Standard"/>
    <s v="high"/>
    <s v="large"/>
    <n v="1842.92"/>
    <n v="1105.75"/>
    <d v="2004-07-25T00:00:00"/>
    <n v="737.17000000000007"/>
    <s v="M"/>
    <n v="14"/>
    <d v="1998-10-11T00:00:00"/>
    <n v="21.744770021562658"/>
    <s v="Staff Accountant IV"/>
    <s v="Retail"/>
    <s v="High Net Worth"/>
    <s v="N"/>
    <s v="Yes"/>
    <n v="2"/>
    <m/>
  </r>
  <r>
    <n v="16101"/>
    <n v="68"/>
    <x v="2920"/>
    <d v="2017-03-06T00:00:00"/>
    <n v="299"/>
    <b v="0"/>
    <s v="Approved"/>
    <s v="OHM Cycles"/>
    <s v="Standard"/>
    <s v="medium"/>
    <s v="medium"/>
    <n v="1636.9"/>
    <n v="44.71"/>
    <d v="2014-10-10T00:00:00"/>
    <n v="1592.19"/>
    <s v="F"/>
    <n v="72"/>
    <d v="1963-05-02T00:00:00"/>
    <n v="57.213263172247586"/>
    <s v="Web Developer I"/>
    <s v="Retail"/>
    <s v="Mass Customer"/>
    <s v="N"/>
    <s v="Yes"/>
    <n v="4"/>
    <m/>
  </r>
  <r>
    <n v="16294"/>
    <n v="100"/>
    <x v="1816"/>
    <d v="2017-03-06T00:00:00"/>
    <n v="299"/>
    <b v="1"/>
    <s v="Approved"/>
    <s v="Norco Bicycles"/>
    <s v="Road"/>
    <s v="medium"/>
    <s v="medium"/>
    <n v="1036.5899999999999"/>
    <n v="206.35"/>
    <d v="1991-05-06T00:00:00"/>
    <n v="830.2399999999999"/>
    <s v="F"/>
    <n v="94"/>
    <d v="1962-04-14T00:00:00"/>
    <n v="58.262578240740737"/>
    <s v="Assistant Professor"/>
    <s v="Manufacturing"/>
    <s v="Affluent Customer"/>
    <s v="N"/>
    <s v="No"/>
    <n v="5"/>
    <m/>
  </r>
  <r>
    <n v="16821"/>
    <n v="74"/>
    <x v="1660"/>
    <d v="2017-03-06T00:00:00"/>
    <n v="299"/>
    <b v="0"/>
    <s v="Approved"/>
    <s v="WeareA2B"/>
    <s v="Standard"/>
    <s v="medium"/>
    <s v="medium"/>
    <n v="1228.07"/>
    <n v="400.91"/>
    <d v="2000-05-22T00:00:00"/>
    <n v="827.15999999999985"/>
    <s v="M"/>
    <n v="72"/>
    <d v="1980-09-10T00:00:00"/>
    <n v="39.84066043252156"/>
    <s v="Automation Specialist I"/>
    <s v="Manufacturing"/>
    <s v="Affluent Customer"/>
    <s v="N"/>
    <s v="No"/>
    <n v="18"/>
    <m/>
  </r>
  <r>
    <n v="17445"/>
    <n v="85"/>
    <x v="948"/>
    <d v="2017-03-06T00:00:00"/>
    <n v="299"/>
    <b v="1"/>
    <s v="Approved"/>
    <s v="WeareA2B"/>
    <s v="Standard"/>
    <s v="medium"/>
    <s v="medium"/>
    <n v="1228.07"/>
    <n v="400.91"/>
    <d v="2004-07-25T00:00:00"/>
    <n v="827.15999999999985"/>
    <s v="F"/>
    <n v="74"/>
    <d v="1989-02-03T00:00:00"/>
    <n v="31.435180980466765"/>
    <s v="Senior Sales Associate"/>
    <s v="Health"/>
    <s v="High Net Worth"/>
    <s v="N"/>
    <s v="Yes"/>
    <n v="17"/>
    <m/>
  </r>
  <r>
    <n v="17571"/>
    <n v="61"/>
    <x v="2253"/>
    <d v="2017-03-06T00:00:00"/>
    <n v="299"/>
    <b v="1"/>
    <s v="Approved"/>
    <s v="OHM Cycles"/>
    <s v="Standard"/>
    <s v="low"/>
    <s v="medium"/>
    <n v="71.16"/>
    <n v="56.93"/>
    <d v="1992-10-02T00:00:00"/>
    <n v="14.229999999999997"/>
    <s v="M"/>
    <n v="0"/>
    <d v="1959-08-12T00:00:00"/>
    <n v="60.936550843480468"/>
    <s v="Legal Assistant"/>
    <s v="IT"/>
    <s v="Mass Customer"/>
    <s v="N"/>
    <s v="Yes"/>
    <n v="17"/>
    <m/>
  </r>
  <r>
    <n v="18623"/>
    <n v="62"/>
    <x v="3049"/>
    <d v="2017-03-06T00:00:00"/>
    <n v="299"/>
    <b v="0"/>
    <s v="Approved"/>
    <s v="Solex"/>
    <s v="Standard"/>
    <s v="medium"/>
    <s v="medium"/>
    <n v="478.16"/>
    <n v="298.72000000000003"/>
    <d v="1993-06-23T00:00:00"/>
    <n v="179.44"/>
    <s v="M"/>
    <n v="40"/>
    <d v="1977-08-22T00:00:00"/>
    <n v="42.895454953069503"/>
    <s v="Budget/Accounting Analyst I"/>
    <s v="Argiculture"/>
    <s v="Affluent Customer"/>
    <s v="N"/>
    <s v="No"/>
    <n v="8"/>
    <m/>
  </r>
  <r>
    <n v="19739"/>
    <n v="85"/>
    <x v="2734"/>
    <d v="2017-03-06T00:00:00"/>
    <n v="299"/>
    <b v="0"/>
    <s v="Approved"/>
    <s v="WeareA2B"/>
    <s v="Standard"/>
    <s v="medium"/>
    <s v="medium"/>
    <n v="1228.07"/>
    <n v="400.91"/>
    <d v="2003-09-09T00:00:00"/>
    <n v="827.15999999999985"/>
    <s v="F"/>
    <n v="4"/>
    <d v="1983-10-29T00:00:00"/>
    <n v="36.706413857179093"/>
    <n v="0"/>
    <s v="Manufacturing"/>
    <s v="High Net Worth"/>
    <s v="N"/>
    <s v="Yes"/>
    <n v="7"/>
    <m/>
  </r>
  <r>
    <n v="19881"/>
    <n v="35"/>
    <x v="1899"/>
    <d v="2017-03-06T00:00:00"/>
    <n v="299"/>
    <b v="0"/>
    <s v="Approved"/>
    <s v="Giant Bicycles"/>
    <s v="Standard"/>
    <s v="medium"/>
    <s v="medium"/>
    <n v="1403.5"/>
    <n v="954.82"/>
    <d v="2016-11-14T00:00:00"/>
    <n v="448.67999999999995"/>
    <s v="F"/>
    <n v="80"/>
    <d v="1968-03-30T00:00:00"/>
    <n v="52.298194679096902"/>
    <s v="Senior Cost Accountant"/>
    <s v="Financial Services"/>
    <s v="High Net Worth"/>
    <s v="N"/>
    <s v="Yes"/>
    <n v="16"/>
    <m/>
  </r>
  <r>
    <n v="123"/>
    <n v="31"/>
    <x v="26"/>
    <d v="2017-03-05T00:00:00"/>
    <n v="300"/>
    <b v="1"/>
    <s v="Approved"/>
    <s v="WeareA2B"/>
    <s v="Standard"/>
    <s v="medium"/>
    <s v="medium"/>
    <n v="752.64"/>
    <n v="205.36"/>
    <d v="2015-08-02T00:00:00"/>
    <n v="547.28"/>
    <s v="M"/>
    <n v="54"/>
    <d v="1977-07-30T00:00:00"/>
    <n v="42.95846865169964"/>
    <s v="Computer Systems Analyst I"/>
    <s v="Health"/>
    <s v="High Net Worth"/>
    <s v="N"/>
    <s v="No"/>
    <n v="13"/>
    <m/>
  </r>
  <r>
    <n v="647"/>
    <n v="54"/>
    <x v="2088"/>
    <d v="2017-03-05T00:00:00"/>
    <n v="300"/>
    <b v="1"/>
    <s v="Approved"/>
    <s v="WeareA2B"/>
    <s v="Standard"/>
    <s v="medium"/>
    <s v="medium"/>
    <n v="1292.8399999999999"/>
    <n v="13.44"/>
    <d v="2009-04-12T00:00:00"/>
    <n v="1279.3999999999999"/>
    <s v="M"/>
    <n v="23"/>
    <d v="1985-11-01T00:00:00"/>
    <n v="34.695454953069508"/>
    <s v="Web Developer III"/>
    <s v="Health"/>
    <s v="Mass Customer"/>
    <s v="N"/>
    <s v="No"/>
    <n v="13"/>
    <m/>
  </r>
  <r>
    <n v="1868"/>
    <n v="81"/>
    <x v="1129"/>
    <d v="2017-03-05T00:00:00"/>
    <n v="300"/>
    <b v="0"/>
    <s v="Approved"/>
    <s v="Norco Bicycles"/>
    <s v="Standard"/>
    <s v="medium"/>
    <s v="small"/>
    <n v="586.45000000000005"/>
    <n v="521.94000000000005"/>
    <d v="1991-07-10T00:00:00"/>
    <n v="64.509999999999991"/>
    <s v="M"/>
    <n v="47"/>
    <d v="1998-06-23T00:00:00"/>
    <n v="22.046139884576355"/>
    <s v="Business Systems Development Analyst"/>
    <s v="Financial Services"/>
    <s v="Mass Customer"/>
    <s v="N"/>
    <s v="Yes"/>
    <n v="3"/>
    <m/>
  </r>
  <r>
    <n v="2890"/>
    <n v="58"/>
    <x v="397"/>
    <d v="2017-03-05T00:00:00"/>
    <n v="300"/>
    <b v="1"/>
    <s v="Approved"/>
    <s v="OHM Cycles"/>
    <s v="Standard"/>
    <s v="medium"/>
    <s v="medium"/>
    <n v="912.52"/>
    <n v="141.4"/>
    <d v="2012-05-18T00:00:00"/>
    <n v="771.12"/>
    <s v="M"/>
    <n v="19"/>
    <d v="1980-06-19T00:00:00"/>
    <n v="40.068057692795534"/>
    <s v="Chief Design Engineer"/>
    <s v="Health"/>
    <s v="Mass Customer"/>
    <s v="N"/>
    <s v="Yes"/>
    <n v="4"/>
    <m/>
  </r>
  <r>
    <n v="3761"/>
    <n v="71"/>
    <x v="2423"/>
    <d v="2017-03-05T00:00:00"/>
    <n v="300"/>
    <b v="0"/>
    <s v="Approved"/>
    <s v="Solex"/>
    <s v="Standard"/>
    <s v="high"/>
    <s v="large"/>
    <n v="1842.92"/>
    <n v="1105.75"/>
    <d v="1995-10-24T00:00:00"/>
    <n v="737.17000000000007"/>
    <s v="F"/>
    <n v="48"/>
    <d v="1964-06-27T00:00:00"/>
    <n v="56.057098788685941"/>
    <s v="Desktop Support Technician"/>
    <s v="Financial Services"/>
    <s v="Mass Customer"/>
    <s v="N"/>
    <s v="No"/>
    <n v="11"/>
    <m/>
  </r>
  <r>
    <n v="3882"/>
    <n v="71"/>
    <x v="2361"/>
    <d v="2017-03-05T00:00:00"/>
    <n v="300"/>
    <b v="0"/>
    <s v="Approved"/>
    <s v="Solex"/>
    <s v="Standard"/>
    <s v="high"/>
    <s v="large"/>
    <n v="1842.92"/>
    <n v="1105.75"/>
    <d v="2006-05-22T00:00:00"/>
    <n v="737.17000000000007"/>
    <s v="F"/>
    <n v="32"/>
    <d v="1971-10-11T00:00:00"/>
    <n v="48.763948103754437"/>
    <n v="0"/>
    <s v="Retail"/>
    <s v="Mass Customer"/>
    <s v="N"/>
    <s v="Yes"/>
    <n v="14"/>
    <m/>
  </r>
  <r>
    <n v="4152"/>
    <n v="56"/>
    <x v="3240"/>
    <d v="2017-03-05T00:00:00"/>
    <n v="300"/>
    <b v="1"/>
    <s v="Approved"/>
    <s v="Norco Bicycles"/>
    <s v="Mountain"/>
    <s v="low"/>
    <s v="small"/>
    <n v="688.63"/>
    <n v="612.88"/>
    <d v="1993-10-02T00:00:00"/>
    <n v="75.75"/>
    <s v="F"/>
    <n v="1"/>
    <d v="1975-09-28T00:00:00"/>
    <n v="44.796824816083202"/>
    <s v="Engineer IV"/>
    <s v="Financial Services"/>
    <s v="High Net Worth"/>
    <s v="N"/>
    <s v="No"/>
    <n v="15"/>
    <m/>
  </r>
  <r>
    <n v="4631"/>
    <n v="62"/>
    <x v="1723"/>
    <d v="2017-03-05T00:00:00"/>
    <n v="300"/>
    <b v="0"/>
    <s v="Approved"/>
    <s v="Solex"/>
    <s v="Standard"/>
    <s v="medium"/>
    <s v="medium"/>
    <n v="478.16"/>
    <n v="298.72000000000003"/>
    <d v="2010-08-20T00:00:00"/>
    <n v="179.44"/>
    <s v="M"/>
    <n v="47"/>
    <d v="1964-07-29T00:00:00"/>
    <n v="55.969427555809233"/>
    <s v="Business Systems Development Analyst"/>
    <s v="n/a"/>
    <s v="Affluent Customer"/>
    <s v="N"/>
    <s v="Yes"/>
    <n v="17"/>
    <m/>
  </r>
  <r>
    <n v="4745"/>
    <n v="38"/>
    <x v="2732"/>
    <d v="2017-03-05T00:00:00"/>
    <n v="300"/>
    <b v="1"/>
    <s v="Approved"/>
    <s v="Trek Bicycles"/>
    <s v="Standard"/>
    <s v="medium"/>
    <s v="large"/>
    <n v="2091.4699999999998"/>
    <n v="388.92"/>
    <d v="2005-08-09T00:00:00"/>
    <n v="1702.5499999999997"/>
    <s v="F"/>
    <n v="11"/>
    <d v="1974-01-19T00:00:00"/>
    <n v="46.487235774987312"/>
    <s v="Software Test Engineer I"/>
    <s v="Property"/>
    <s v="High Net Worth"/>
    <s v="N"/>
    <s v="Yes"/>
    <n v="8"/>
    <m/>
  </r>
  <r>
    <n v="5160"/>
    <n v="7"/>
    <x v="213"/>
    <d v="2017-03-05T00:00:00"/>
    <n v="300"/>
    <b v="0"/>
    <s v="Approved"/>
    <s v="Trek Bicycles"/>
    <s v="Road"/>
    <s v="low"/>
    <s v="medium"/>
    <n v="980.37"/>
    <n v="234.43"/>
    <d v="2004-09-28T00:00:00"/>
    <n v="745.94"/>
    <s v="F"/>
    <n v="24"/>
    <d v="1975-10-22T00:00:00"/>
    <n v="44.731071391425672"/>
    <s v="Computer Systems Analyst IV"/>
    <s v="Manufacturing"/>
    <s v="Mass Customer"/>
    <s v="N"/>
    <s v="No"/>
    <n v="6"/>
    <m/>
  </r>
  <r>
    <n v="5886"/>
    <n v="0"/>
    <x v="1035"/>
    <d v="2017-03-05T00:00:00"/>
    <n v="300"/>
    <b v="1"/>
    <s v="Approved"/>
    <s v="Trek Bicycles"/>
    <s v="Road"/>
    <s v="medium"/>
    <s v="medium"/>
    <n v="533.51"/>
    <n v="400.13"/>
    <d v="2012-06-04T00:00:00"/>
    <n v="133.38"/>
    <s v="F"/>
    <n v="69"/>
    <d v="1956-02-19T00:00:00"/>
    <n v="64.416002898274982"/>
    <s v="VP Product Management"/>
    <s v="n/a"/>
    <s v="High Net Worth"/>
    <s v="N"/>
    <s v="No"/>
    <n v="15"/>
    <m/>
  </r>
  <r>
    <n v="6093"/>
    <n v="0"/>
    <x v="812"/>
    <d v="2017-03-05T00:00:00"/>
    <n v="300"/>
    <b v="0"/>
    <s v="Approved"/>
    <s v="Solex"/>
    <s v="Road"/>
    <s v="medium"/>
    <s v="medium"/>
    <n v="416.98"/>
    <n v="312.74"/>
    <d v="1991-08-05T00:00:00"/>
    <n v="104.24000000000001"/>
    <s v="F"/>
    <n v="44"/>
    <d v="1955-09-25T00:00:00"/>
    <n v="64.818742624302388"/>
    <s v="Analog Circuit Design manager"/>
    <s v="Property"/>
    <s v="High Net Worth"/>
    <s v="N"/>
    <s v="Yes"/>
    <n v="11"/>
    <m/>
  </r>
  <r>
    <n v="6643"/>
    <n v="3"/>
    <x v="930"/>
    <d v="2017-03-05T00:00:00"/>
    <n v="300"/>
    <b v="1"/>
    <s v="Approved"/>
    <s v="Trek Bicycles"/>
    <s v="Standard"/>
    <s v="medium"/>
    <s v="large"/>
    <n v="2091.4699999999998"/>
    <n v="388.92"/>
    <d v="2004-09-28T00:00:00"/>
    <n v="1702.5499999999997"/>
    <s v="F"/>
    <n v="34"/>
    <d v="1976-11-30T00:00:00"/>
    <n v="43.621482350329778"/>
    <s v="Electrical Engineer"/>
    <s v="Manufacturing"/>
    <s v="Affluent Customer"/>
    <s v="N"/>
    <s v="Yes"/>
    <n v="11"/>
    <m/>
  </r>
  <r>
    <n v="6735"/>
    <n v="4"/>
    <x v="1351"/>
    <d v="2017-03-05T00:00:00"/>
    <n v="300"/>
    <b v="1"/>
    <s v="Approved"/>
    <s v="Giant Bicycles"/>
    <s v="Standard"/>
    <s v="high"/>
    <s v="medium"/>
    <n v="1129.1300000000001"/>
    <n v="677.48"/>
    <d v="2011-08-29T00:00:00"/>
    <n v="451.65000000000009"/>
    <s v="M"/>
    <n v="83"/>
    <d v="1977-10-30T00:00:00"/>
    <n v="42.706413857179093"/>
    <s v="Research Nurse"/>
    <s v="Health"/>
    <s v="Mass Customer"/>
    <s v="N"/>
    <s v="Yes"/>
    <n v="5"/>
    <m/>
  </r>
  <r>
    <n v="7059"/>
    <n v="88"/>
    <x v="3375"/>
    <d v="2017-03-05T00:00:00"/>
    <n v="300"/>
    <b v="1"/>
    <s v="Approved"/>
    <s v="Norco Bicycles"/>
    <s v="Standard"/>
    <s v="medium"/>
    <s v="medium"/>
    <n v="1198.46"/>
    <n v="381.1"/>
    <d v="1998-12-16T00:00:00"/>
    <n v="817.36"/>
    <s v="M"/>
    <n v="73"/>
    <d v="1992-09-24T00:00:00"/>
    <n v="27.794085090055809"/>
    <s v="VP Sales"/>
    <s v="Manufacturing"/>
    <s v="Mass Customer"/>
    <s v="N"/>
    <s v="No"/>
    <n v="2"/>
    <m/>
  </r>
  <r>
    <n v="7078"/>
    <n v="25"/>
    <x v="884"/>
    <d v="2017-03-05T00:00:00"/>
    <n v="300"/>
    <b v="0"/>
    <s v="Approved"/>
    <s v="Giant Bicycles"/>
    <s v="Road"/>
    <s v="medium"/>
    <s v="medium"/>
    <n v="1538.99"/>
    <n v="829.65"/>
    <d v="2016-02-04T00:00:00"/>
    <n v="709.34"/>
    <s v="M"/>
    <n v="80"/>
    <d v="1976-01-08T00:00:00"/>
    <n v="44.517372761288684"/>
    <s v="Senior Editor"/>
    <s v="n/a"/>
    <s v="Affluent Customer"/>
    <s v="N"/>
    <s v="No"/>
    <n v="5"/>
    <m/>
  </r>
  <r>
    <n v="7289"/>
    <n v="6"/>
    <x v="3236"/>
    <d v="2017-03-05T00:00:00"/>
    <n v="300"/>
    <b v="0"/>
    <s v="Approved"/>
    <s v="Solex"/>
    <s v="Standard"/>
    <s v="high"/>
    <s v="medium"/>
    <n v="748.17"/>
    <n v="448.9"/>
    <d v="1991-11-10T00:00:00"/>
    <n v="299.27"/>
    <s v="F"/>
    <n v="23"/>
    <d v="1956-08-08T00:00:00"/>
    <n v="63.947509747590054"/>
    <s v="Account Representative I"/>
    <s v="n/a"/>
    <s v="High Net Worth"/>
    <s v="N"/>
    <s v="No"/>
    <n v="8"/>
    <m/>
  </r>
  <r>
    <n v="7517"/>
    <n v="76"/>
    <x v="2292"/>
    <d v="2017-03-05T00:00:00"/>
    <n v="300"/>
    <b v="1"/>
    <s v="Approved"/>
    <s v="WeareA2B"/>
    <s v="Standard"/>
    <s v="low"/>
    <s v="medium"/>
    <n v="642.30999999999995"/>
    <n v="513.85"/>
    <d v="2014-10-10T00:00:00"/>
    <n v="128.45999999999992"/>
    <s v="M"/>
    <n v="38"/>
    <d v="1978-06-05T00:00:00"/>
    <n v="42.109153583206492"/>
    <s v="Business Systems Development Analyst"/>
    <s v="Manufacturing"/>
    <s v="Affluent Customer"/>
    <s v="N"/>
    <s v="No"/>
    <n v="13"/>
    <m/>
  </r>
  <r>
    <n v="7569"/>
    <n v="28"/>
    <x v="247"/>
    <d v="2017-03-05T00:00:00"/>
    <n v="300"/>
    <b v="0"/>
    <s v="Approved"/>
    <s v="Norco Bicycles"/>
    <s v="Standard"/>
    <s v="medium"/>
    <s v="small"/>
    <n v="1216.1400000000001"/>
    <n v="1082.3599999999999"/>
    <d v="1991-08-05T00:00:00"/>
    <n v="133.7800000000002"/>
    <s v="F"/>
    <n v="54"/>
    <d v="1994-05-18T00:00:00"/>
    <n v="26.147509747590053"/>
    <s v="Accounting Assistant I"/>
    <s v="Retail"/>
    <s v="Affluent Customer"/>
    <s v="N"/>
    <s v="No"/>
    <n v="8"/>
    <m/>
  </r>
  <r>
    <n v="7723"/>
    <n v="0"/>
    <x v="1097"/>
    <d v="2017-03-05T00:00:00"/>
    <n v="300"/>
    <b v="1"/>
    <s v="Approved"/>
    <s v="WeareA2B"/>
    <s v="Standard"/>
    <s v="medium"/>
    <s v="small"/>
    <n v="175.89"/>
    <n v="131.91999999999999"/>
    <d v="1997-02-09T00:00:00"/>
    <n v="43.97"/>
    <s v="F"/>
    <n v="26"/>
    <d v="1977-06-30T00:00:00"/>
    <n v="43.040660432521562"/>
    <s v="Software Test Engineer III"/>
    <s v="Manufacturing"/>
    <s v="High Net Worth"/>
    <s v="N"/>
    <s v="Yes"/>
    <n v="11"/>
    <m/>
  </r>
  <r>
    <n v="7859"/>
    <n v="98"/>
    <x v="1796"/>
    <d v="2017-03-05T00:00:00"/>
    <n v="300"/>
    <b v="1"/>
    <s v="Approved"/>
    <s v="Trek Bicycles"/>
    <s v="Standard"/>
    <s v="high"/>
    <s v="medium"/>
    <n v="358.39"/>
    <n v="215.03"/>
    <d v="2004-01-16T00:00:00"/>
    <n v="143.35999999999999"/>
    <s v="M"/>
    <n v="78"/>
    <d v="1962-11-09T00:00:00"/>
    <n v="57.689975501014715"/>
    <s v="Civil Engineer"/>
    <s v="Manufacturing"/>
    <s v="Mass Customer"/>
    <s v="N"/>
    <s v="No"/>
    <n v="13"/>
    <m/>
  </r>
  <r>
    <n v="8270"/>
    <n v="0"/>
    <x v="1220"/>
    <d v="2017-03-05T00:00:00"/>
    <n v="300"/>
    <b v="1"/>
    <s v="Approved"/>
    <s v="Solex"/>
    <s v="Standard"/>
    <s v="medium"/>
    <s v="medium"/>
    <n v="100.35"/>
    <n v="75.260000000000005"/>
    <d v="1999-07-26T00:00:00"/>
    <n v="25.089999999999989"/>
    <s v="F"/>
    <n v="32"/>
    <d v="1977-01-27T00:00:00"/>
    <n v="43.46257824074074"/>
    <n v="0"/>
    <s v="n/a"/>
    <s v="High Net Worth"/>
    <s v="N"/>
    <s v="No"/>
    <n v="5"/>
    <m/>
  </r>
  <r>
    <n v="8875"/>
    <n v="56"/>
    <x v="556"/>
    <d v="2017-03-05T00:00:00"/>
    <n v="300"/>
    <b v="1"/>
    <s v="Approved"/>
    <s v="OHM Cycles"/>
    <s v="Standard"/>
    <s v="medium"/>
    <s v="medium"/>
    <n v="183.86"/>
    <n v="137.9"/>
    <d v="1997-10-04T00:00:00"/>
    <n v="45.960000000000008"/>
    <s v="M"/>
    <n v="4"/>
    <d v="1973-04-20T00:00:00"/>
    <n v="47.237920706494165"/>
    <s v="Paralegal"/>
    <s v="Financial Services"/>
    <s v="Affluent Customer"/>
    <s v="N"/>
    <s v="No"/>
    <n v="11"/>
    <m/>
  </r>
  <r>
    <n v="8961"/>
    <n v="29"/>
    <x v="1748"/>
    <d v="2017-03-05T00:00:00"/>
    <n v="300"/>
    <b v="1"/>
    <s v="Approved"/>
    <s v="Norco Bicycles"/>
    <s v="Road"/>
    <s v="medium"/>
    <s v="medium"/>
    <n v="543.39"/>
    <n v="407.54"/>
    <d v="2016-11-22T00:00:00"/>
    <n v="135.84999999999997"/>
    <s v="F"/>
    <n v="2"/>
    <d v="1978-06-06T00:00:00"/>
    <n v="42.106413857179092"/>
    <s v="Tax Accountant"/>
    <s v="Argiculture"/>
    <s v="Mass Customer"/>
    <s v="N"/>
    <s v="No"/>
    <n v="8"/>
    <m/>
  </r>
  <r>
    <n v="9038"/>
    <n v="1"/>
    <x v="2482"/>
    <d v="2017-03-05T00:00:00"/>
    <n v="300"/>
    <b v="1"/>
    <s v="Approved"/>
    <s v="Giant Bicycles"/>
    <s v="Standard"/>
    <s v="medium"/>
    <s v="medium"/>
    <n v="1403.5"/>
    <n v="954.82"/>
    <d v="2016-11-14T00:00:00"/>
    <n v="448.67999999999995"/>
    <s v="F"/>
    <n v="56"/>
    <d v="1975-05-18T00:00:00"/>
    <n v="45.161208377727043"/>
    <s v="Business Systems Development Analyst"/>
    <s v="Manufacturing"/>
    <s v="Affluent Customer"/>
    <s v="N"/>
    <s v="Yes"/>
    <n v="10"/>
    <m/>
  </r>
  <r>
    <n v="9882"/>
    <n v="69"/>
    <x v="209"/>
    <d v="2017-03-05T00:00:00"/>
    <n v="300"/>
    <b v="1"/>
    <s v="Approved"/>
    <s v="Norco Bicycles"/>
    <s v="Road"/>
    <s v="medium"/>
    <s v="large"/>
    <n v="1240.31"/>
    <n v="795.1"/>
    <d v="2004-12-18T00:00:00"/>
    <n v="445.20999999999992"/>
    <s v="M"/>
    <n v="25"/>
    <d v="2000-03-08T00:00:00"/>
    <n v="20.336550843480463"/>
    <s v="Electrical Engineer"/>
    <s v="Manufacturing"/>
    <s v="High Net Worth"/>
    <s v="N"/>
    <s v="Yes"/>
    <n v="3"/>
    <m/>
  </r>
  <r>
    <n v="10781"/>
    <n v="21"/>
    <x v="980"/>
    <d v="2017-03-05T00:00:00"/>
    <n v="300"/>
    <b v="0"/>
    <s v="Approved"/>
    <s v="WeareA2B"/>
    <s v="Touring"/>
    <s v="medium"/>
    <s v="medium"/>
    <n v="1466.68"/>
    <n v="363.25"/>
    <d v="2014-03-03T00:00:00"/>
    <n v="1103.43"/>
    <s v="U"/>
    <n v="36"/>
    <d v="1899-12-30T00:00:00"/>
    <n v="0"/>
    <s v="VP Accounting"/>
    <s v="Financial Services"/>
    <s v="High Net Worth"/>
    <s v="N"/>
    <s v="No"/>
    <n v="0"/>
    <m/>
  </r>
  <r>
    <n v="10975"/>
    <n v="20"/>
    <x v="2822"/>
    <d v="2017-03-05T00:00:00"/>
    <n v="300"/>
    <b v="0"/>
    <s v="Approved"/>
    <s v="Trek Bicycles"/>
    <s v="Standard"/>
    <s v="medium"/>
    <s v="small"/>
    <n v="1775.81"/>
    <n v="1580.47"/>
    <d v="2010-05-05T00:00:00"/>
    <n v="195.33999999999992"/>
    <s v="F"/>
    <n v="53"/>
    <d v="1964-06-07T00:00:00"/>
    <n v="56.111893309233892"/>
    <s v="Programmer Analyst III"/>
    <s v="Manufacturing"/>
    <s v="Affluent Customer"/>
    <s v="N"/>
    <s v="No"/>
    <n v="18"/>
    <m/>
  </r>
  <r>
    <n v="11596"/>
    <n v="12"/>
    <x v="1099"/>
    <d v="2017-03-05T00:00:00"/>
    <n v="300"/>
    <b v="0"/>
    <s v="Approved"/>
    <s v="WeareA2B"/>
    <s v="Standard"/>
    <s v="medium"/>
    <s v="medium"/>
    <n v="1231.1500000000001"/>
    <n v="161.6"/>
    <d v="2005-12-07T00:00:00"/>
    <n v="1069.5500000000002"/>
    <s v="M"/>
    <n v="23"/>
    <d v="1969-08-03T00:00:00"/>
    <n v="50.952989199644847"/>
    <s v="Product Engineer"/>
    <s v="Manufacturing"/>
    <s v="Affluent Customer"/>
    <s v="N"/>
    <s v="Yes"/>
    <n v="9"/>
    <m/>
  </r>
  <r>
    <n v="11932"/>
    <n v="25"/>
    <x v="1480"/>
    <d v="2017-03-05T00:00:00"/>
    <n v="300"/>
    <b v="1"/>
    <s v="Approved"/>
    <s v="Giant Bicycles"/>
    <s v="Road"/>
    <s v="medium"/>
    <s v="medium"/>
    <n v="1538.99"/>
    <n v="829.65"/>
    <d v="1992-10-11T00:00:00"/>
    <n v="709.34"/>
    <s v="M"/>
    <n v="1"/>
    <d v="1973-11-02T00:00:00"/>
    <n v="46.7009344051243"/>
    <n v="0"/>
    <s v="Manufacturing"/>
    <s v="Affluent Customer"/>
    <s v="N"/>
    <s v="Yes"/>
    <n v="17"/>
    <m/>
  </r>
  <r>
    <n v="12199"/>
    <n v="59"/>
    <x v="480"/>
    <d v="2017-03-05T00:00:00"/>
    <n v="300"/>
    <b v="1"/>
    <s v="Approved"/>
    <s v="Solex"/>
    <s v="Standard"/>
    <s v="medium"/>
    <s v="large"/>
    <n v="1061.56"/>
    <n v="733.58"/>
    <d v="1993-07-20T00:00:00"/>
    <n v="327.9799999999999"/>
    <s v="M"/>
    <n v="63"/>
    <d v="1965-07-26T00:00:00"/>
    <n v="54.977646733891426"/>
    <s v="Data Coordiator"/>
    <s v="n/a"/>
    <s v="Affluent Customer"/>
    <s v="N"/>
    <s v="No"/>
    <n v="17"/>
    <m/>
  </r>
  <r>
    <n v="12425"/>
    <n v="25"/>
    <x v="2251"/>
    <d v="2017-03-05T00:00:00"/>
    <n v="300"/>
    <b v="1"/>
    <s v="Approved"/>
    <s v="Giant Bicycles"/>
    <s v="Road"/>
    <s v="medium"/>
    <s v="medium"/>
    <n v="1538.99"/>
    <n v="829.65"/>
    <d v="2016-02-04T00:00:00"/>
    <n v="709.34"/>
    <s v="M"/>
    <n v="90"/>
    <d v="1987-05-12T00:00:00"/>
    <n v="33.169427555809229"/>
    <s v="Research Nurse"/>
    <s v="Health"/>
    <s v="Affluent Customer"/>
    <s v="N"/>
    <s v="No"/>
    <n v="13"/>
    <m/>
  </r>
  <r>
    <n v="16466"/>
    <n v="59"/>
    <x v="2286"/>
    <d v="2017-11-01T00:00:00"/>
    <m/>
    <b v="0"/>
    <s v="Cancelled"/>
    <s v="Solex"/>
    <s v="Standard"/>
    <s v="medium"/>
    <s v="large"/>
    <n v="1061.56"/>
    <n v="733.58"/>
    <n v="42145"/>
    <m/>
    <m/>
    <m/>
    <m/>
    <m/>
    <m/>
    <m/>
    <m/>
    <m/>
    <m/>
    <m/>
    <m/>
  </r>
  <r>
    <n v="12706"/>
    <n v="35"/>
    <x v="2550"/>
    <d v="2017-03-05T00:00:00"/>
    <n v="300"/>
    <b v="0"/>
    <s v="Approved"/>
    <s v="Giant Bicycles"/>
    <s v="Standard"/>
    <s v="medium"/>
    <s v="medium"/>
    <n v="1403.5"/>
    <n v="954.82"/>
    <d v="2016-11-14T00:00:00"/>
    <n v="448.67999999999995"/>
    <s v="M"/>
    <n v="90"/>
    <d v="1969-02-15T00:00:00"/>
    <n v="51.416002898274982"/>
    <s v="Junior Executive"/>
    <s v="Health"/>
    <s v="High Net Worth"/>
    <s v="N"/>
    <s v="No"/>
    <n v="9"/>
    <m/>
  </r>
  <r>
    <n v="13019"/>
    <n v="96"/>
    <x v="1114"/>
    <d v="2017-03-05T00:00:00"/>
    <n v="300"/>
    <b v="0"/>
    <s v="Approved"/>
    <s v="WeareA2B"/>
    <s v="Road"/>
    <s v="low"/>
    <s v="small"/>
    <n v="1172.78"/>
    <n v="1043.77"/>
    <d v="1994-08-10T00:00:00"/>
    <n v="129.01"/>
    <s v="F"/>
    <n v="77"/>
    <d v="1979-10-03T00:00:00"/>
    <n v="40.780386459918823"/>
    <s v="Senior Quality Engineer"/>
    <s v="Property"/>
    <s v="Mass Customer"/>
    <s v="N"/>
    <s v="Yes"/>
    <n v="14"/>
    <m/>
  </r>
  <r>
    <n v="13464"/>
    <n v="10"/>
    <x v="2958"/>
    <d v="2017-03-05T00:00:00"/>
    <n v="300"/>
    <b v="1"/>
    <s v="Approved"/>
    <s v="Solex"/>
    <s v="Standard"/>
    <s v="medium"/>
    <s v="medium"/>
    <n v="1945.43"/>
    <n v="333.18"/>
    <d v="2006-10-01T00:00:00"/>
    <n v="1612.25"/>
    <s v="M"/>
    <n v="39"/>
    <d v="1959-04-01T00:00:00"/>
    <n v="61.300934405124302"/>
    <s v="Recruiting Manager"/>
    <s v="n/a"/>
    <s v="High Net Worth"/>
    <s v="N"/>
    <s v="No"/>
    <n v="5"/>
    <m/>
  </r>
  <r>
    <n v="13475"/>
    <n v="36"/>
    <x v="382"/>
    <d v="2017-03-05T00:00:00"/>
    <n v="300"/>
    <b v="1"/>
    <s v="Approved"/>
    <s v="Solex"/>
    <s v="Standard"/>
    <s v="low"/>
    <s v="medium"/>
    <n v="1289.8499999999999"/>
    <n v="74.510000000000005"/>
    <d v="2007-12-11T00:00:00"/>
    <n v="1215.3399999999999"/>
    <s v="F"/>
    <n v="46"/>
    <d v="1985-12-22T00:00:00"/>
    <n v="34.555728925672248"/>
    <s v="Social Worker"/>
    <s v="Health"/>
    <s v="High Net Worth"/>
    <s v="N"/>
    <s v="No"/>
    <n v="16"/>
    <m/>
  </r>
  <r>
    <n v="14360"/>
    <n v="0"/>
    <x v="1165"/>
    <d v="2017-03-05T00:00:00"/>
    <n v="300"/>
    <b v="0"/>
    <s v="Approved"/>
    <s v="Norco Bicycles"/>
    <s v="Standard"/>
    <s v="medium"/>
    <s v="medium"/>
    <n v="360.4"/>
    <n v="270.3"/>
    <d v="2006-05-22T00:00:00"/>
    <n v="90.099999999999966"/>
    <s v="F"/>
    <n v="11"/>
    <d v="1981-05-21T00:00:00"/>
    <n v="39.147509747590057"/>
    <s v="Account Representative II"/>
    <s v="Financial Services"/>
    <s v="High Net Worth"/>
    <s v="N"/>
    <s v="Yes"/>
    <n v="9"/>
    <m/>
  </r>
  <r>
    <n v="14745"/>
    <n v="70"/>
    <x v="12"/>
    <d v="2017-03-05T00:00:00"/>
    <n v="300"/>
    <b v="0"/>
    <s v="Approved"/>
    <s v="Norco Bicycles"/>
    <s v="Road"/>
    <s v="medium"/>
    <s v="medium"/>
    <n v="1036.5899999999999"/>
    <n v="206.35"/>
    <d v="1991-05-06T00:00:00"/>
    <n v="830.2399999999999"/>
    <s v="F"/>
    <n v="71"/>
    <d v="1977-02-18T00:00:00"/>
    <n v="43.402304268137996"/>
    <s v="Account Coordinator"/>
    <s v="Argiculture"/>
    <s v="High Net Worth"/>
    <s v="N"/>
    <s v="No"/>
    <n v="17"/>
    <m/>
  </r>
  <r>
    <n v="15986"/>
    <n v="77"/>
    <x v="2600"/>
    <d v="2017-03-05T00:00:00"/>
    <n v="300"/>
    <b v="1"/>
    <s v="Approved"/>
    <s v="Norco Bicycles"/>
    <s v="Road"/>
    <s v="medium"/>
    <s v="large"/>
    <n v="1240.31"/>
    <n v="795.1"/>
    <d v="2015-08-02T00:00:00"/>
    <n v="445.20999999999992"/>
    <s v="M"/>
    <n v="30"/>
    <d v="1986-03-25T00:00:00"/>
    <n v="34.300934405124302"/>
    <s v="Web Developer III"/>
    <s v="Manufacturing"/>
    <s v="Mass Customer"/>
    <s v="N"/>
    <s v="Yes"/>
    <n v="6"/>
    <m/>
  </r>
  <r>
    <n v="16683"/>
    <n v="60"/>
    <x v="1345"/>
    <d v="2017-03-05T00:00:00"/>
    <n v="300"/>
    <b v="1"/>
    <s v="Approved"/>
    <s v="Giant Bicycles"/>
    <s v="Standard"/>
    <s v="high"/>
    <s v="small"/>
    <n v="1977.36"/>
    <n v="1759.85"/>
    <d v="2012-05-18T00:00:00"/>
    <n v="217.51"/>
    <s v="M"/>
    <n v="94"/>
    <d v="1980-12-03T00:00:00"/>
    <n v="39.610523446220192"/>
    <s v="Legal Assistant"/>
    <s v="Health"/>
    <s v="Mass Customer"/>
    <s v="N"/>
    <s v="Yes"/>
    <n v="12"/>
    <m/>
  </r>
  <r>
    <n v="17251"/>
    <n v="2"/>
    <x v="2215"/>
    <d v="2017-03-05T00:00:00"/>
    <n v="300"/>
    <b v="0"/>
    <s v="Approved"/>
    <s v="Solex"/>
    <s v="Standard"/>
    <s v="medium"/>
    <s v="medium"/>
    <n v="71.489999999999995"/>
    <n v="53.62"/>
    <d v="2012-12-02T00:00:00"/>
    <n v="17.869999999999997"/>
    <s v="F"/>
    <n v="40"/>
    <d v="1978-06-06T00:00:00"/>
    <n v="42.106413857179092"/>
    <s v="Automation Specialist II"/>
    <s v="Health"/>
    <s v="Mass Customer"/>
    <s v="N"/>
    <s v="Yes"/>
    <n v="9"/>
    <m/>
  </r>
  <r>
    <n v="17319"/>
    <n v="63"/>
    <x v="2797"/>
    <d v="2017-03-05T00:00:00"/>
    <n v="300"/>
    <b v="1"/>
    <s v="Approved"/>
    <s v="Solex"/>
    <s v="Standard"/>
    <s v="medium"/>
    <s v="medium"/>
    <n v="1483.2"/>
    <n v="99.59"/>
    <d v="2012-05-18T00:00:00"/>
    <n v="1383.6100000000001"/>
    <s v="M"/>
    <n v="80"/>
    <d v="1988-06-06T00:00:00"/>
    <n v="32.098194679096906"/>
    <s v="Research Associate"/>
    <s v="Entertainment"/>
    <s v="Mass Customer"/>
    <s v="N"/>
    <s v="Yes"/>
    <n v="8"/>
    <m/>
  </r>
  <r>
    <n v="17690"/>
    <n v="0"/>
    <x v="3081"/>
    <d v="2017-03-05T00:00:00"/>
    <n v="300"/>
    <b v="1"/>
    <s v="Approved"/>
    <s v="OHM Cycles"/>
    <s v="Standard"/>
    <s v="high"/>
    <s v="medium"/>
    <n v="227.88"/>
    <n v="136.72999999999999"/>
    <d v="2003-08-05T00:00:00"/>
    <n v="91.15"/>
    <s v="F"/>
    <n v="74"/>
    <d v="1974-09-24T00:00:00"/>
    <n v="45.807783720192795"/>
    <s v="VP Product Management"/>
    <s v="Manufacturing"/>
    <s v="High Net Worth"/>
    <s v="N"/>
    <s v="Yes"/>
    <n v="6"/>
    <m/>
  </r>
  <r>
    <n v="17776"/>
    <n v="73"/>
    <x v="1300"/>
    <d v="2017-03-05T00:00:00"/>
    <n v="300"/>
    <b v="0"/>
    <s v="Approved"/>
    <s v="Solex"/>
    <s v="Standard"/>
    <s v="medium"/>
    <s v="medium"/>
    <n v="1945.43"/>
    <n v="333.18"/>
    <d v="2002-08-31T00:00:00"/>
    <n v="1612.25"/>
    <s v="F"/>
    <n v="56"/>
    <d v="1986-12-11T00:00:00"/>
    <n v="33.585865911973613"/>
    <s v="Assistant Professor"/>
    <s v="Retail"/>
    <s v="Mass Customer"/>
    <s v="N"/>
    <s v="No"/>
    <n v="15"/>
    <m/>
  </r>
  <r>
    <n v="17886"/>
    <n v="98"/>
    <x v="1402"/>
    <d v="2017-03-05T00:00:00"/>
    <n v="300"/>
    <b v="0"/>
    <s v="Approved"/>
    <s v="OHM Cycles"/>
    <s v="Standard"/>
    <s v="medium"/>
    <s v="medium"/>
    <n v="795.34"/>
    <n v="101.58"/>
    <d v="1997-02-09T00:00:00"/>
    <n v="693.76"/>
    <s v="U"/>
    <n v="47"/>
    <d v="1899-12-30T00:00:00"/>
    <n v="0"/>
    <s v="Engineer III"/>
    <s v="IT"/>
    <s v="High Net Worth"/>
    <s v="N"/>
    <s v="No"/>
    <n v="0"/>
    <m/>
  </r>
  <r>
    <n v="18188"/>
    <n v="85"/>
    <x v="1824"/>
    <d v="2017-03-05T00:00:00"/>
    <n v="300"/>
    <b v="0"/>
    <s v="Approved"/>
    <s v="WeareA2B"/>
    <s v="Standard"/>
    <s v="medium"/>
    <s v="medium"/>
    <n v="752.64"/>
    <n v="205.36"/>
    <d v="2015-08-02T00:00:00"/>
    <n v="547.28"/>
    <s v="F"/>
    <n v="33"/>
    <d v="1989-11-11T00:00:00"/>
    <n v="30.665317966768136"/>
    <s v="Product Engineer"/>
    <s v="n/a"/>
    <s v="Mass Customer"/>
    <s v="N"/>
    <s v="No"/>
    <n v="9"/>
    <m/>
  </r>
  <r>
    <n v="18352"/>
    <n v="57"/>
    <x v="1180"/>
    <d v="2017-03-05T00:00:00"/>
    <n v="300"/>
    <b v="0"/>
    <s v="Approved"/>
    <s v="WeareA2B"/>
    <s v="Touring"/>
    <s v="medium"/>
    <s v="large"/>
    <n v="1890.39"/>
    <n v="260.14"/>
    <d v="1993-07-20T00:00:00"/>
    <n v="1630.25"/>
    <s v="F"/>
    <n v="68"/>
    <d v="1995-06-11T00:00:00"/>
    <n v="25.08175632293252"/>
    <s v="Cost Accountant"/>
    <s v="Financial Services"/>
    <s v="Affluent Customer"/>
    <s v="N"/>
    <s v="Yes"/>
    <n v="6"/>
    <m/>
  </r>
  <r>
    <n v="19293"/>
    <n v="23"/>
    <x v="1548"/>
    <d v="2017-03-05T00:00:00"/>
    <n v="300"/>
    <b v="0"/>
    <s v="Approved"/>
    <s v="Norco Bicycles"/>
    <s v="Mountain"/>
    <s v="low"/>
    <s v="small"/>
    <n v="688.63"/>
    <n v="612.88"/>
    <d v="2006-11-10T00:00:00"/>
    <n v="75.75"/>
    <s v="M"/>
    <n v="99"/>
    <d v="1980-11-15T00:00:00"/>
    <n v="39.659838514713343"/>
    <s v="Programmer Analyst III"/>
    <s v="Entertainment"/>
    <s v="Affluent Customer"/>
    <s v="N"/>
    <s v="Yes"/>
    <n v="14"/>
    <m/>
  </r>
  <r>
    <n v="19956"/>
    <n v="90"/>
    <x v="1205"/>
    <d v="2017-03-05T00:00:00"/>
    <n v="300"/>
    <b v="1"/>
    <s v="Approved"/>
    <s v="Norco Bicycles"/>
    <s v="Standard"/>
    <s v="low"/>
    <s v="medium"/>
    <n v="363.01"/>
    <n v="290.41000000000003"/>
    <d v="2005-05-10T00:00:00"/>
    <n v="72.599999999999966"/>
    <s v="F"/>
    <n v="46"/>
    <d v="1987-06-25T00:00:00"/>
    <n v="33.048879610603755"/>
    <s v="Sales Associate"/>
    <s v="Financial Services"/>
    <s v="Mass Customer"/>
    <s v="N"/>
    <s v="Yes"/>
    <n v="18"/>
    <m/>
  </r>
  <r>
    <n v="604"/>
    <n v="96"/>
    <x v="2592"/>
    <d v="2017-03-04T00:00:00"/>
    <n v="301"/>
    <b v="1"/>
    <s v="Approved"/>
    <s v="WeareA2B"/>
    <s v="Road"/>
    <s v="low"/>
    <s v="small"/>
    <n v="1172.78"/>
    <n v="1043.77"/>
    <d v="1991-05-06T00:00:00"/>
    <n v="129.01"/>
    <s v="M"/>
    <n v="28"/>
    <d v="1987-10-01T00:00:00"/>
    <n v="32.780386459918823"/>
    <n v="0"/>
    <s v="Health"/>
    <s v="Mass Customer"/>
    <s v="N"/>
    <s v="Yes"/>
    <n v="5"/>
    <m/>
  </r>
  <r>
    <n v="922"/>
    <n v="9"/>
    <x v="1657"/>
    <d v="2017-03-04T00:00:00"/>
    <n v="301"/>
    <b v="0"/>
    <s v="Approved"/>
    <s v="OHM Cycles"/>
    <s v="Road"/>
    <s v="medium"/>
    <s v="medium"/>
    <n v="742.54"/>
    <n v="667.4"/>
    <d v="1991-11-07T00:00:00"/>
    <n v="75.139999999999986"/>
    <s v="M"/>
    <n v="23"/>
    <d v="1997-10-15T00:00:00"/>
    <n v="22.733811117453069"/>
    <s v="Chemical Engineer"/>
    <s v="Manufacturing"/>
    <s v="Mass Customer"/>
    <s v="N"/>
    <s v="No"/>
    <n v="2"/>
    <m/>
  </r>
  <r>
    <n v="1076"/>
    <n v="91"/>
    <x v="1179"/>
    <d v="2017-03-04T00:00:00"/>
    <n v="301"/>
    <b v="0"/>
    <s v="Approved"/>
    <s v="Solex"/>
    <s v="Standard"/>
    <s v="medium"/>
    <s v="medium"/>
    <n v="100.35"/>
    <n v="75.260000000000005"/>
    <d v="2004-01-16T00:00:00"/>
    <n v="25.089999999999989"/>
    <s v="F"/>
    <n v="33"/>
    <d v="1995-08-20T00:00:00"/>
    <n v="24.88997550101471"/>
    <s v="Business Systems Development Analyst"/>
    <s v="IT"/>
    <s v="Affluent Customer"/>
    <s v="N"/>
    <s v="Yes"/>
    <n v="10"/>
    <m/>
  </r>
  <r>
    <n v="1121"/>
    <n v="27"/>
    <x v="2081"/>
    <d v="2017-03-04T00:00:00"/>
    <n v="301"/>
    <b v="1"/>
    <s v="Approved"/>
    <s v="Trek Bicycles"/>
    <s v="Standard"/>
    <s v="low"/>
    <s v="medium"/>
    <n v="1057.51"/>
    <n v="154.4"/>
    <d v="1994-07-12T00:00:00"/>
    <n v="903.11"/>
    <s v="F"/>
    <n v="37"/>
    <d v="1987-11-16T00:00:00"/>
    <n v="32.65435906265855"/>
    <s v="Mechanical Systems Engineer"/>
    <s v="Argiculture"/>
    <s v="High Net Worth"/>
    <s v="N"/>
    <s v="No"/>
    <n v="7"/>
    <m/>
  </r>
  <r>
    <n v="1252"/>
    <n v="13"/>
    <x v="820"/>
    <d v="2017-03-04T00:00:00"/>
    <n v="301"/>
    <b v="1"/>
    <s v="Approved"/>
    <s v="Solex"/>
    <s v="Standard"/>
    <s v="medium"/>
    <s v="medium"/>
    <n v="1577.53"/>
    <n v="826.51"/>
    <d v="2011-03-16T00:00:00"/>
    <n v="751.02"/>
    <s v="M"/>
    <n v="36"/>
    <d v="1977-11-30T00:00:00"/>
    <n v="42.621482350329778"/>
    <s v="Engineer II"/>
    <s v="Health"/>
    <s v="High Net Worth"/>
    <s v="N"/>
    <s v="No"/>
    <n v="11"/>
    <m/>
  </r>
  <r>
    <n v="1631"/>
    <n v="22"/>
    <x v="3482"/>
    <d v="2017-03-04T00:00:00"/>
    <n v="301"/>
    <b v="1"/>
    <s v="Approved"/>
    <s v="WeareA2B"/>
    <s v="Standard"/>
    <s v="medium"/>
    <s v="medium"/>
    <n v="60.34"/>
    <n v="45.26"/>
    <d v="2011-05-07T00:00:00"/>
    <n v="15.080000000000005"/>
    <s v="M"/>
    <n v="71"/>
    <d v="1973-04-09T00:00:00"/>
    <n v="47.26805769279553"/>
    <s v="Web Designer I"/>
    <s v="Retail"/>
    <s v="Affluent Customer"/>
    <s v="N"/>
    <s v="Yes"/>
    <n v="3"/>
    <m/>
  </r>
  <r>
    <n v="1852"/>
    <n v="93"/>
    <x v="946"/>
    <d v="2017-03-04T00:00:00"/>
    <n v="301"/>
    <b v="1"/>
    <s v="Approved"/>
    <s v="WeareA2B"/>
    <s v="Standard"/>
    <s v="medium"/>
    <s v="medium"/>
    <n v="1065.03"/>
    <n v="230.09"/>
    <d v="2000-11-03T00:00:00"/>
    <n v="834.93999999999994"/>
    <s v="F"/>
    <n v="77"/>
    <d v="1973-09-27T00:00:00"/>
    <n v="46.799564542110602"/>
    <s v="Executive Secretary"/>
    <s v="n/a"/>
    <s v="Mass Customer"/>
    <s v="N"/>
    <s v="No"/>
    <n v="14"/>
    <m/>
  </r>
  <r>
    <n v="2354"/>
    <n v="53"/>
    <x v="295"/>
    <d v="2017-03-04T00:00:00"/>
    <n v="301"/>
    <b v="1"/>
    <s v="Approved"/>
    <s v="OHM Cycles"/>
    <s v="Standard"/>
    <s v="medium"/>
    <s v="medium"/>
    <n v="795.34"/>
    <n v="101.58"/>
    <d v="2015-06-17T00:00:00"/>
    <n v="693.76"/>
    <s v="M"/>
    <n v="72"/>
    <d v="1976-12-02T00:00:00"/>
    <n v="43.616002898274985"/>
    <s v="Accounting Assistant III"/>
    <s v="Financial Services"/>
    <s v="Mass Customer"/>
    <s v="N"/>
    <s v="Yes"/>
    <n v="21"/>
    <m/>
  </r>
  <r>
    <n v="2369"/>
    <n v="62"/>
    <x v="2110"/>
    <d v="2017-03-04T00:00:00"/>
    <n v="301"/>
    <b v="1"/>
    <s v="Approved"/>
    <s v="Solex"/>
    <s v="Standard"/>
    <s v="medium"/>
    <s v="medium"/>
    <n v="478.16"/>
    <n v="298.72000000000003"/>
    <d v="2015-04-11T00:00:00"/>
    <n v="179.44"/>
    <s v="M"/>
    <n v="69"/>
    <d v="1990-05-07T00:00:00"/>
    <n v="30.180386459918822"/>
    <s v="Help Desk Technician"/>
    <s v="n/a"/>
    <s v="Mass Customer"/>
    <s v="N"/>
    <s v="Yes"/>
    <n v="11"/>
    <m/>
  </r>
  <r>
    <n v="3050"/>
    <n v="44"/>
    <x v="2005"/>
    <d v="2017-03-04T00:00:00"/>
    <n v="301"/>
    <b v="1"/>
    <s v="Approved"/>
    <s v="WeareA2B"/>
    <s v="Standard"/>
    <s v="medium"/>
    <s v="medium"/>
    <n v="1769.64"/>
    <n v="108.76"/>
    <d v="2006-02-02T00:00:00"/>
    <n v="1660.88"/>
    <s v="F"/>
    <n v="79"/>
    <d v="1978-01-28T00:00:00"/>
    <n v="42.45983851471334"/>
    <s v="Project Manager"/>
    <s v="Property"/>
    <s v="Mass Customer"/>
    <s v="N"/>
    <s v="No"/>
    <n v="15"/>
    <m/>
  </r>
  <r>
    <n v="3346"/>
    <n v="28"/>
    <x v="3378"/>
    <d v="2017-03-04T00:00:00"/>
    <n v="301"/>
    <b v="0"/>
    <s v="Approved"/>
    <s v="Norco Bicycles"/>
    <s v="Standard"/>
    <s v="medium"/>
    <s v="small"/>
    <n v="1216.1400000000001"/>
    <n v="1082.3599999999999"/>
    <d v="1991-08-05T00:00:00"/>
    <n v="133.7800000000002"/>
    <s v="F"/>
    <n v="56"/>
    <d v="1935-08-22T00:00:00"/>
    <n v="84.925591939370875"/>
    <s v="VP Quality Control"/>
    <s v="Retail"/>
    <s v="Mass Customer"/>
    <s v="N"/>
    <s v="No"/>
    <n v="5"/>
    <m/>
  </r>
  <r>
    <n v="3431"/>
    <n v="74"/>
    <x v="725"/>
    <d v="2017-03-04T00:00:00"/>
    <n v="301"/>
    <b v="0"/>
    <s v="Approved"/>
    <s v="WeareA2B"/>
    <s v="Standard"/>
    <s v="medium"/>
    <s v="medium"/>
    <n v="1228.07"/>
    <n v="400.91"/>
    <d v="2000-05-22T00:00:00"/>
    <n v="827.15999999999985"/>
    <s v="M"/>
    <n v="6"/>
    <d v="1993-06-15T00:00:00"/>
    <n v="27.070797418822931"/>
    <s v="Design Engineer"/>
    <s v="Financial Services"/>
    <s v="Mass Customer"/>
    <s v="N"/>
    <s v="No"/>
    <n v="9"/>
    <m/>
  </r>
  <r>
    <n v="3592"/>
    <n v="93"/>
    <x v="454"/>
    <d v="2017-03-04T00:00:00"/>
    <n v="301"/>
    <b v="0"/>
    <s v="Approved"/>
    <s v="WeareA2B"/>
    <s v="Standard"/>
    <s v="medium"/>
    <s v="medium"/>
    <n v="1065.03"/>
    <n v="230.09"/>
    <d v="2000-11-03T00:00:00"/>
    <n v="834.93999999999994"/>
    <s v="M"/>
    <n v="7"/>
    <d v="1954-07-06T00:00:00"/>
    <n v="66.040660432521562"/>
    <s v="Systems Administrator III"/>
    <s v="Financial Services"/>
    <s v="Mass Customer"/>
    <s v="N"/>
    <s v="No"/>
    <n v="7"/>
    <m/>
  </r>
  <r>
    <n v="16497"/>
    <n v="0"/>
    <x v="2417"/>
    <d v="2017-04-16T00:00:00"/>
    <m/>
    <b v="1"/>
    <s v="Approved"/>
    <m/>
    <m/>
    <m/>
    <m/>
    <n v="2076.81"/>
    <m/>
    <m/>
    <m/>
    <m/>
    <m/>
    <m/>
    <m/>
    <m/>
    <m/>
    <m/>
    <m/>
    <m/>
    <m/>
    <m/>
  </r>
  <r>
    <n v="3918"/>
    <n v="87"/>
    <x v="1824"/>
    <d v="2017-03-04T00:00:00"/>
    <n v="301"/>
    <b v="1"/>
    <s v="Approved"/>
    <s v="Giant Bicycles"/>
    <s v="Standard"/>
    <s v="high"/>
    <s v="medium"/>
    <n v="1179"/>
    <n v="707.4"/>
    <d v="1997-08-25T00:00:00"/>
    <n v="471.6"/>
    <s v="F"/>
    <n v="33"/>
    <d v="1989-11-11T00:00:00"/>
    <n v="30.665317966768136"/>
    <s v="Product Engineer"/>
    <s v="n/a"/>
    <s v="Mass Customer"/>
    <s v="N"/>
    <s v="No"/>
    <n v="9"/>
    <m/>
  </r>
  <r>
    <n v="4126"/>
    <n v="15"/>
    <x v="2309"/>
    <d v="2017-03-04T00:00:00"/>
    <n v="301"/>
    <b v="0"/>
    <s v="Approved"/>
    <s v="Norco Bicycles"/>
    <s v="Standard"/>
    <s v="low"/>
    <s v="medium"/>
    <n v="958.74"/>
    <n v="748.9"/>
    <d v="2009-03-08T00:00:00"/>
    <n v="209.84000000000003"/>
    <s v="F"/>
    <n v="24"/>
    <d v="1998-04-04T00:00:00"/>
    <n v="22.265317966768137"/>
    <s v="Software Test Engineer IV"/>
    <s v="Health"/>
    <s v="Mass Customer"/>
    <s v="N"/>
    <s v="Yes"/>
    <n v="1"/>
    <m/>
  </r>
  <r>
    <n v="4976"/>
    <n v="9"/>
    <x v="722"/>
    <d v="2017-03-04T00:00:00"/>
    <n v="301"/>
    <b v="0"/>
    <s v="Approved"/>
    <s v="OHM Cycles"/>
    <s v="Road"/>
    <s v="medium"/>
    <s v="medium"/>
    <n v="742.54"/>
    <n v="667.4"/>
    <d v="2004-08-17T00:00:00"/>
    <n v="75.139999999999986"/>
    <s v="M"/>
    <n v="65"/>
    <d v="1976-11-20T00:00:00"/>
    <n v="43.64887961060375"/>
    <s v="VP Product Management"/>
    <s v="Manufacturing"/>
    <s v="Mass Customer"/>
    <s v="N"/>
    <s v="Yes"/>
    <n v="11"/>
    <m/>
  </r>
  <r>
    <n v="6078"/>
    <n v="22"/>
    <x v="3145"/>
    <d v="2017-03-04T00:00:00"/>
    <n v="301"/>
    <b v="1"/>
    <s v="Approved"/>
    <s v="WeareA2B"/>
    <s v="Standard"/>
    <s v="medium"/>
    <s v="medium"/>
    <n v="60.34"/>
    <n v="45.26"/>
    <d v="1993-07-15T00:00:00"/>
    <n v="15.080000000000005"/>
    <s v="F"/>
    <n v="94"/>
    <d v="1987-11-11T00:00:00"/>
    <n v="32.668057692795536"/>
    <s v="Professor"/>
    <s v="Retail"/>
    <s v="Mass Customer"/>
    <s v="N"/>
    <s v="No"/>
    <n v="12"/>
    <m/>
  </r>
  <r>
    <n v="6079"/>
    <n v="6"/>
    <x v="54"/>
    <d v="2017-03-04T00:00:00"/>
    <n v="301"/>
    <b v="1"/>
    <s v="Approved"/>
    <s v="OHM Cycles"/>
    <s v="Standard"/>
    <s v="high"/>
    <s v="medium"/>
    <n v="227.88"/>
    <n v="136.72999999999999"/>
    <d v="2003-02-07T00:00:00"/>
    <n v="91.15"/>
    <s v="M"/>
    <n v="46"/>
    <d v="1974-08-21T00:00:00"/>
    <n v="45.900934405124303"/>
    <s v="VP Accounting"/>
    <s v="Financial Services"/>
    <s v="Mass Customer"/>
    <s v="N"/>
    <s v="No"/>
    <n v="14"/>
    <m/>
  </r>
  <r>
    <n v="9712"/>
    <n v="65"/>
    <x v="1766"/>
    <d v="2017-03-04T00:00:00"/>
    <n v="301"/>
    <b v="0"/>
    <s v="Approved"/>
    <s v="WeareA2B"/>
    <s v="Standard"/>
    <s v="medium"/>
    <s v="medium"/>
    <n v="1807.45"/>
    <n v="778.69"/>
    <d v="1992-10-11T00:00:00"/>
    <n v="1028.76"/>
    <s v="F"/>
    <n v="68"/>
    <d v="1968-01-20T00:00:00"/>
    <n v="52.489975501014712"/>
    <s v="General Manager"/>
    <s v="Property"/>
    <s v="Mass Customer"/>
    <s v="N"/>
    <s v="Yes"/>
    <n v="9"/>
    <m/>
  </r>
  <r>
    <n v="11204"/>
    <n v="25"/>
    <x v="1120"/>
    <d v="2017-03-04T00:00:00"/>
    <n v="301"/>
    <b v="1"/>
    <s v="Approved"/>
    <s v="OHM Cycles"/>
    <s v="Standard"/>
    <s v="high"/>
    <s v="medium"/>
    <n v="2005.66"/>
    <n v="1203.4000000000001"/>
    <d v="1991-01-21T00:00:00"/>
    <n v="802.26"/>
    <s v="M"/>
    <n v="42"/>
    <d v="1974-02-24T00:00:00"/>
    <n v="46.38860563800101"/>
    <s v="Speech Pathologist"/>
    <s v="Financial Services"/>
    <s v="High Net Worth"/>
    <s v="N"/>
    <s v="Yes"/>
    <n v="18"/>
    <m/>
  </r>
  <r>
    <n v="11342"/>
    <n v="25"/>
    <x v="1316"/>
    <d v="2017-03-04T00:00:00"/>
    <n v="301"/>
    <b v="1"/>
    <s v="Approved"/>
    <s v="OHM Cycles"/>
    <s v="Standard"/>
    <s v="high"/>
    <s v="medium"/>
    <n v="2005.66"/>
    <n v="1203.4000000000001"/>
    <d v="1993-07-20T00:00:00"/>
    <n v="802.26"/>
    <s v="M"/>
    <n v="83"/>
    <d v="1975-04-13T00:00:00"/>
    <n v="45.257098788685944"/>
    <s v="Nurse"/>
    <s v="Manufacturing"/>
    <s v="High Net Worth"/>
    <s v="N"/>
    <s v="Yes"/>
    <n v="22"/>
    <m/>
  </r>
  <r>
    <n v="16506"/>
    <n v="22"/>
    <x v="3471"/>
    <d v="2017-01-08T00:00:00"/>
    <m/>
    <m/>
    <s v="Approved"/>
    <s v="Solex"/>
    <s v="Standard"/>
    <s v="medium"/>
    <s v="medium"/>
    <n v="575.27"/>
    <n v="431.45"/>
    <n v="35160"/>
    <m/>
    <m/>
    <m/>
    <m/>
    <m/>
    <m/>
    <m/>
    <m/>
    <m/>
    <m/>
    <m/>
    <m/>
  </r>
  <r>
    <n v="12049"/>
    <n v="61"/>
    <x v="220"/>
    <d v="2017-03-04T00:00:00"/>
    <n v="301"/>
    <b v="0"/>
    <s v="Approved"/>
    <s v="OHM Cycles"/>
    <s v="Standard"/>
    <s v="low"/>
    <s v="medium"/>
    <n v="71.16"/>
    <n v="56.93"/>
    <d v="2012-05-18T00:00:00"/>
    <n v="14.229999999999997"/>
    <s v="F"/>
    <n v="69"/>
    <d v="1978-04-28T00:00:00"/>
    <n v="42.213263172247586"/>
    <s v="Geological Engineer"/>
    <s v="Manufacturing"/>
    <s v="Affluent Customer"/>
    <s v="N"/>
    <s v="Yes"/>
    <n v="14"/>
    <m/>
  </r>
  <r>
    <n v="12492"/>
    <n v="1"/>
    <x v="2374"/>
    <d v="2017-03-04T00:00:00"/>
    <n v="301"/>
    <b v="1"/>
    <s v="Approved"/>
    <s v="Giant Bicycles"/>
    <s v="Standard"/>
    <s v="medium"/>
    <s v="medium"/>
    <n v="1403.5"/>
    <n v="954.82"/>
    <d v="2016-11-14T00:00:00"/>
    <n v="448.67999999999995"/>
    <s v="F"/>
    <n v="42"/>
    <d v="1983-02-16T00:00:00"/>
    <n v="37.405043994165396"/>
    <s v="Staff Scientist"/>
    <s v="Manufacturing"/>
    <s v="Mass Customer"/>
    <s v="N"/>
    <s v="No"/>
    <n v="18"/>
    <m/>
  </r>
  <r>
    <n v="12523"/>
    <n v="80"/>
    <x v="2875"/>
    <d v="2017-03-04T00:00:00"/>
    <n v="301"/>
    <b v="0"/>
    <s v="Approved"/>
    <s v="OHM Cycles"/>
    <s v="Touring"/>
    <s v="low"/>
    <s v="medium"/>
    <n v="1073.07"/>
    <n v="933.84"/>
    <d v="1997-01-25T00:00:00"/>
    <n v="139.2299999999999"/>
    <s v="M"/>
    <n v="55"/>
    <d v="1978-07-31T00:00:00"/>
    <n v="41.955728925672247"/>
    <s v="Structural Analysis Engineer"/>
    <s v="Property"/>
    <s v="Mass Customer"/>
    <s v="N"/>
    <s v="No"/>
    <n v="12"/>
    <m/>
  </r>
  <r>
    <n v="12943"/>
    <n v="37"/>
    <x v="109"/>
    <d v="2017-03-04T00:00:00"/>
    <n v="301"/>
    <b v="1"/>
    <s v="Approved"/>
    <s v="OHM Cycles"/>
    <s v="Standard"/>
    <s v="low"/>
    <s v="medium"/>
    <n v="1793.43"/>
    <n v="248.82"/>
    <d v="2008-03-19T00:00:00"/>
    <n v="1544.6100000000001"/>
    <s v="M"/>
    <n v="83"/>
    <d v="1956-06-07T00:00:00"/>
    <n v="64.117372761288678"/>
    <s v="Recruiter"/>
    <s v="Manufacturing"/>
    <s v="Mass Customer"/>
    <s v="N"/>
    <s v="Yes"/>
    <n v="10"/>
    <m/>
  </r>
  <r>
    <n v="13178"/>
    <n v="57"/>
    <x v="541"/>
    <d v="2017-03-04T00:00:00"/>
    <n v="301"/>
    <b v="1"/>
    <s v="Approved"/>
    <s v="WeareA2B"/>
    <s v="Touring"/>
    <s v="medium"/>
    <s v="large"/>
    <n v="1890.39"/>
    <n v="260.14"/>
    <d v="1993-06-23T00:00:00"/>
    <n v="1630.25"/>
    <s v="M"/>
    <n v="35"/>
    <d v="1973-07-16T00:00:00"/>
    <n v="46.999564542110605"/>
    <n v="0"/>
    <s v="n/a"/>
    <s v="Mass Customer"/>
    <s v="N"/>
    <s v="Yes"/>
    <n v="8"/>
    <m/>
  </r>
  <r>
    <n v="13789"/>
    <n v="54"/>
    <x v="1911"/>
    <d v="2017-03-04T00:00:00"/>
    <n v="301"/>
    <b v="0"/>
    <s v="Approved"/>
    <s v="WeareA2B"/>
    <s v="Standard"/>
    <s v="medium"/>
    <s v="medium"/>
    <n v="1807.45"/>
    <n v="778.69"/>
    <d v="2015-05-21T00:00:00"/>
    <n v="1028.76"/>
    <s v="M"/>
    <n v="96"/>
    <d v="1978-07-04T00:00:00"/>
    <n v="42.029701528411969"/>
    <s v="Physical Therapy Assistant"/>
    <s v="Property"/>
    <s v="High Net Worth"/>
    <s v="N"/>
    <s v="No"/>
    <n v="9"/>
    <m/>
  </r>
  <r>
    <n v="13797"/>
    <n v="1"/>
    <x v="2343"/>
    <d v="2017-03-04T00:00:00"/>
    <n v="301"/>
    <b v="1"/>
    <s v="Approved"/>
    <s v="Giant Bicycles"/>
    <s v="Standard"/>
    <s v="medium"/>
    <s v="medium"/>
    <n v="1403.5"/>
    <n v="954.82"/>
    <d v="2016-11-14T00:00:00"/>
    <n v="448.67999999999995"/>
    <s v="F"/>
    <n v="47"/>
    <d v="1994-05-02T00:00:00"/>
    <n v="26.191345364028411"/>
    <s v="Sales Representative"/>
    <s v="Retail"/>
    <s v="Affluent Customer"/>
    <s v="N"/>
    <s v="No"/>
    <n v="1"/>
    <m/>
  </r>
  <r>
    <n v="14067"/>
    <n v="66"/>
    <x v="83"/>
    <d v="2017-03-04T00:00:00"/>
    <n v="301"/>
    <b v="1"/>
    <s v="Approved"/>
    <s v="Giant Bicycles"/>
    <s v="Road"/>
    <s v="low"/>
    <s v="small"/>
    <n v="590.26"/>
    <n v="525.33000000000004"/>
    <d v="2010-11-05T00:00:00"/>
    <n v="64.92999999999995"/>
    <s v="M"/>
    <n v="36"/>
    <d v="1964-12-13T00:00:00"/>
    <n v="55.594085090055806"/>
    <s v="Senior Editor"/>
    <s v="Manufacturing"/>
    <s v="Mass Customer"/>
    <s v="N"/>
    <s v="No"/>
    <n v="8"/>
    <m/>
  </r>
  <r>
    <n v="14260"/>
    <n v="4"/>
    <x v="2293"/>
    <d v="2017-03-04T00:00:00"/>
    <n v="301"/>
    <b v="0"/>
    <s v="Approved"/>
    <s v="Giant Bicycles"/>
    <s v="Standard"/>
    <s v="high"/>
    <s v="medium"/>
    <n v="1129.1300000000001"/>
    <n v="677.48"/>
    <d v="2014-03-03T00:00:00"/>
    <n v="451.65000000000009"/>
    <s v="F"/>
    <n v="2"/>
    <d v="1976-11-08T00:00:00"/>
    <n v="43.681756322932522"/>
    <s v="Civil Engineer"/>
    <s v="Manufacturing"/>
    <s v="Affluent Customer"/>
    <s v="N"/>
    <s v="Yes"/>
    <n v="7"/>
    <m/>
  </r>
  <r>
    <n v="14384"/>
    <n v="2"/>
    <x v="775"/>
    <d v="2017-03-04T00:00:00"/>
    <n v="301"/>
    <b v="1"/>
    <s v="Approved"/>
    <s v="Solex"/>
    <s v="Standard"/>
    <s v="medium"/>
    <s v="medium"/>
    <n v="71.489999999999995"/>
    <n v="53.62"/>
    <d v="2011-08-29T00:00:00"/>
    <n v="17.869999999999997"/>
    <s v="F"/>
    <n v="26"/>
    <d v="1976-08-30T00:00:00"/>
    <n v="43.873537144850324"/>
    <s v="Accountant II"/>
    <s v="Manufacturing"/>
    <s v="Mass Customer"/>
    <s v="N"/>
    <s v="Yes"/>
    <n v="18"/>
    <m/>
  </r>
  <r>
    <n v="14404"/>
    <n v="81"/>
    <x v="2400"/>
    <d v="2017-03-04T00:00:00"/>
    <n v="301"/>
    <b v="1"/>
    <s v="Approved"/>
    <s v="Solex"/>
    <s v="Standard"/>
    <s v="medium"/>
    <s v="medium"/>
    <n v="1151.96"/>
    <n v="649.49"/>
    <d v="2003-02-16T00:00:00"/>
    <n v="502.47"/>
    <s v="F"/>
    <n v="29"/>
    <d v="1962-01-02T00:00:00"/>
    <n v="58.542030295535262"/>
    <s v="Systems Administrator II"/>
    <s v="Property"/>
    <s v="High Net Worth"/>
    <s v="N"/>
    <s v="Yes"/>
    <n v="10"/>
    <m/>
  </r>
  <r>
    <n v="15074"/>
    <n v="46"/>
    <x v="1680"/>
    <d v="2017-03-04T00:00:00"/>
    <n v="301"/>
    <b v="1"/>
    <s v="Approved"/>
    <s v="Solex"/>
    <s v="Standard"/>
    <s v="low"/>
    <s v="medium"/>
    <n v="1289.8499999999999"/>
    <n v="74.510000000000005"/>
    <d v="2007-12-11T00:00:00"/>
    <n v="1215.3399999999999"/>
    <s v="M"/>
    <n v="41"/>
    <d v="1973-06-16T00:00:00"/>
    <n v="47.08175632293252"/>
    <s v="Nurse"/>
    <s v="Manufacturing"/>
    <s v="Affluent Customer"/>
    <s v="N"/>
    <s v="No"/>
    <n v="8"/>
    <m/>
  </r>
  <r>
    <n v="15483"/>
    <n v="84"/>
    <x v="3347"/>
    <d v="2017-03-04T00:00:00"/>
    <n v="301"/>
    <b v="0"/>
    <s v="Approved"/>
    <s v="Giant Bicycles"/>
    <s v="Road"/>
    <s v="medium"/>
    <s v="medium"/>
    <n v="792.9"/>
    <n v="594.67999999999995"/>
    <d v="1992-10-02T00:00:00"/>
    <n v="198.22000000000003"/>
    <s v="F"/>
    <n v="34"/>
    <d v="1995-04-26T00:00:00"/>
    <n v="25.207783720192793"/>
    <s v="Software Engineer III"/>
    <s v="IT"/>
    <s v="High Net Worth"/>
    <s v="N"/>
    <s v="No"/>
    <n v="3"/>
    <m/>
  </r>
  <r>
    <n v="16520"/>
    <n v="82"/>
    <x v="1878"/>
    <d v="2017-01-24T00:00:00"/>
    <m/>
    <m/>
    <s v="Approved"/>
    <s v="Norco Bicycles"/>
    <s v="Standard"/>
    <s v="high"/>
    <s v="medium"/>
    <n v="1148.6400000000001"/>
    <n v="689.18"/>
    <n v="42226"/>
    <m/>
    <m/>
    <m/>
    <m/>
    <m/>
    <m/>
    <m/>
    <m/>
    <m/>
    <m/>
    <m/>
    <m/>
  </r>
  <r>
    <n v="15910"/>
    <n v="73"/>
    <x v="372"/>
    <d v="2017-03-04T00:00:00"/>
    <n v="301"/>
    <b v="1"/>
    <s v="Approved"/>
    <s v="Solex"/>
    <s v="Standard"/>
    <s v="medium"/>
    <s v="medium"/>
    <n v="1945.43"/>
    <n v="333.18"/>
    <d v="2006-05-22T00:00:00"/>
    <n v="1612.25"/>
    <s v="M"/>
    <n v="13"/>
    <d v="1956-04-12T00:00:00"/>
    <n v="64.270797418822937"/>
    <s v="Occupational Therapist"/>
    <s v="Health"/>
    <s v="Affluent Customer"/>
    <s v="N"/>
    <s v="Yes"/>
    <n v="13"/>
    <m/>
  </r>
  <r>
    <n v="16485"/>
    <n v="17"/>
    <x v="2374"/>
    <d v="2017-03-04T00:00:00"/>
    <n v="301"/>
    <b v="0"/>
    <s v="Approved"/>
    <s v="Solex"/>
    <s v="Standard"/>
    <s v="high"/>
    <s v="medium"/>
    <n v="1024.6600000000001"/>
    <n v="614.79999999999995"/>
    <d v="1996-11-09T00:00:00"/>
    <n v="409.86000000000013"/>
    <s v="F"/>
    <n v="42"/>
    <d v="1983-02-16T00:00:00"/>
    <n v="37.405043994165396"/>
    <s v="Staff Scientist"/>
    <s v="Manufacturing"/>
    <s v="Mass Customer"/>
    <s v="N"/>
    <s v="No"/>
    <n v="18"/>
    <m/>
  </r>
  <r>
    <n v="17442"/>
    <n v="80"/>
    <x v="494"/>
    <d v="2017-03-04T00:00:00"/>
    <n v="301"/>
    <b v="1"/>
    <s v="Approved"/>
    <s v="Trek Bicycles"/>
    <s v="Standard"/>
    <s v="medium"/>
    <s v="large"/>
    <n v="1469.44"/>
    <n v="596.54999999999995"/>
    <d v="2012-05-18T00:00:00"/>
    <n v="872.8900000000001"/>
    <s v="F"/>
    <n v="98"/>
    <d v="1994-02-04T00:00:00"/>
    <n v="26.429701528411972"/>
    <s v="Assistant Professor"/>
    <s v="Argiculture"/>
    <s v="High Net Worth"/>
    <s v="N"/>
    <s v="No"/>
    <n v="5"/>
    <m/>
  </r>
  <r>
    <n v="17506"/>
    <n v="88"/>
    <x v="892"/>
    <d v="2017-03-04T00:00:00"/>
    <n v="301"/>
    <b v="0"/>
    <s v="Approved"/>
    <s v="Norco Bicycles"/>
    <s v="Standard"/>
    <s v="medium"/>
    <s v="medium"/>
    <n v="1198.46"/>
    <n v="381.1"/>
    <d v="1998-12-16T00:00:00"/>
    <n v="817.36"/>
    <s v="M"/>
    <n v="71"/>
    <d v="1957-01-04T00:00:00"/>
    <n v="63.539290569507862"/>
    <n v="0"/>
    <s v="Retail"/>
    <s v="Mass Customer"/>
    <s v="N"/>
    <s v="Yes"/>
    <n v="9"/>
    <m/>
  </r>
  <r>
    <n v="18327"/>
    <n v="24"/>
    <x v="2013"/>
    <d v="2017-03-04T00:00:00"/>
    <n v="301"/>
    <b v="0"/>
    <s v="Approved"/>
    <s v="Solex"/>
    <s v="Road"/>
    <s v="medium"/>
    <s v="large"/>
    <n v="1777.8"/>
    <n v="820.78"/>
    <d v="2011-05-07T00:00:00"/>
    <n v="957.02"/>
    <s v="F"/>
    <n v="35"/>
    <d v="1992-03-15T00:00:00"/>
    <n v="28.322852213343477"/>
    <s v="Assistant Professor"/>
    <s v="Retail"/>
    <s v="Affluent Customer"/>
    <s v="N"/>
    <s v="Yes"/>
    <n v="10"/>
    <m/>
  </r>
  <r>
    <n v="18362"/>
    <n v="64"/>
    <x v="1168"/>
    <d v="2017-03-04T00:00:00"/>
    <n v="301"/>
    <b v="1"/>
    <s v="Approved"/>
    <s v="Trek Bicycles"/>
    <s v="Standard"/>
    <s v="medium"/>
    <s v="large"/>
    <n v="1469.44"/>
    <n v="596.54999999999995"/>
    <d v="2012-05-18T00:00:00"/>
    <n v="872.8900000000001"/>
    <s v="M"/>
    <n v="93"/>
    <d v="1977-02-01T00:00:00"/>
    <n v="43.448879610603754"/>
    <s v="Nurse Practicioner"/>
    <s v="Retail"/>
    <s v="Affluent Customer"/>
    <s v="N"/>
    <s v="No"/>
    <n v="14"/>
    <m/>
  </r>
  <r>
    <n v="18555"/>
    <n v="79"/>
    <x v="1949"/>
    <d v="2017-03-04T00:00:00"/>
    <n v="301"/>
    <b v="1"/>
    <s v="Approved"/>
    <s v="Norco Bicycles"/>
    <s v="Standard"/>
    <s v="medium"/>
    <s v="medium"/>
    <n v="1555.58"/>
    <n v="818.01"/>
    <d v="2003-09-09T00:00:00"/>
    <n v="737.56999999999994"/>
    <s v="M"/>
    <n v="89"/>
    <d v="1978-04-21T00:00:00"/>
    <n v="42.232441254439372"/>
    <s v="Geological Engineer"/>
    <s v="Manufacturing"/>
    <s v="Mass Customer"/>
    <s v="N"/>
    <s v="No"/>
    <n v="6"/>
    <m/>
  </r>
  <r>
    <n v="16528"/>
    <n v="90"/>
    <x v="461"/>
    <d v="2017-06-16T00:00:00"/>
    <m/>
    <b v="1"/>
    <s v="Cancelled"/>
    <s v="Norco Bicycles"/>
    <s v="Standard"/>
    <s v="low"/>
    <s v="medium"/>
    <n v="363.01"/>
    <n v="290.41000000000003"/>
    <n v="38002"/>
    <m/>
    <m/>
    <m/>
    <m/>
    <m/>
    <m/>
    <m/>
    <m/>
    <m/>
    <m/>
    <m/>
    <m/>
  </r>
  <r>
    <n v="19980"/>
    <n v="30"/>
    <x v="1405"/>
    <d v="2017-03-04T00:00:00"/>
    <n v="301"/>
    <b v="1"/>
    <s v="Approved"/>
    <s v="Solex"/>
    <s v="Standard"/>
    <s v="high"/>
    <s v="medium"/>
    <n v="748.17"/>
    <n v="448.9"/>
    <d v="2002-03-22T00:00:00"/>
    <n v="299.27"/>
    <s v="M"/>
    <n v="96"/>
    <d v="1968-04-27T00:00:00"/>
    <n v="52.221482350329779"/>
    <s v="Software Engineer II"/>
    <s v="Telecommunications"/>
    <s v="Affluent Customer"/>
    <s v="N"/>
    <s v="Yes"/>
    <n v="19"/>
    <m/>
  </r>
  <r>
    <n v="379"/>
    <n v="20"/>
    <x v="3014"/>
    <d v="2017-03-03T00:00:00"/>
    <n v="302"/>
    <b v="0"/>
    <s v="Approved"/>
    <s v="Trek Bicycles"/>
    <s v="Standard"/>
    <s v="medium"/>
    <s v="small"/>
    <n v="1775.81"/>
    <n v="1580.47"/>
    <d v="2016-02-04T00:00:00"/>
    <n v="195.33999999999992"/>
    <s v="M"/>
    <n v="47"/>
    <d v="1957-04-12T00:00:00"/>
    <n v="63.27079741882293"/>
    <s v="Administrative Officer"/>
    <s v="Financial Services"/>
    <s v="Mass Customer"/>
    <s v="N"/>
    <s v="Yes"/>
    <n v="5"/>
    <m/>
  </r>
  <r>
    <n v="424"/>
    <n v="96"/>
    <x v="2356"/>
    <d v="2017-03-03T00:00:00"/>
    <n v="302"/>
    <b v="1"/>
    <s v="Approved"/>
    <s v="Giant Bicycles"/>
    <s v="Standard"/>
    <s v="medium"/>
    <s v="large"/>
    <n v="1635.3"/>
    <n v="993.66"/>
    <d v="2004-01-16T00:00:00"/>
    <n v="641.64"/>
    <s v="M"/>
    <n v="43"/>
    <d v="1963-01-17T00:00:00"/>
    <n v="57.500934405124298"/>
    <s v="Quality Engineer"/>
    <s v="Property"/>
    <s v="High Net Worth"/>
    <s v="N"/>
    <s v="Yes"/>
    <n v="11"/>
    <m/>
  </r>
  <r>
    <n v="613"/>
    <n v="91"/>
    <x v="1547"/>
    <d v="2017-03-03T00:00:00"/>
    <n v="302"/>
    <b v="0"/>
    <s v="Approved"/>
    <s v="WeareA2B"/>
    <s v="Standard"/>
    <s v="low"/>
    <s v="medium"/>
    <n v="642.30999999999995"/>
    <n v="513.85"/>
    <d v="2011-01-10T00:00:00"/>
    <n v="128.45999999999992"/>
    <s v="F"/>
    <n v="51"/>
    <d v="1974-05-06T00:00:00"/>
    <n v="46.194085090055808"/>
    <s v="Database Administrator II"/>
    <s v="n/a"/>
    <s v="High Net Worth"/>
    <s v="N"/>
    <s v="Yes"/>
    <n v="11"/>
    <m/>
  </r>
  <r>
    <n v="668"/>
    <n v="69"/>
    <x v="2708"/>
    <d v="2017-03-03T00:00:00"/>
    <n v="302"/>
    <b v="0"/>
    <s v="Approved"/>
    <s v="Giant Bicycles"/>
    <s v="Road"/>
    <s v="medium"/>
    <s v="medium"/>
    <n v="792.9"/>
    <n v="594.67999999999995"/>
    <d v="1992-10-02T00:00:00"/>
    <n v="198.22000000000003"/>
    <s v="F"/>
    <n v="18"/>
    <d v="1985-02-05T00:00:00"/>
    <n v="35.432441254439368"/>
    <n v="0"/>
    <s v="n/a"/>
    <s v="Affluent Customer"/>
    <s v="N"/>
    <s v="No"/>
    <n v="15"/>
    <m/>
  </r>
  <r>
    <n v="955"/>
    <n v="76"/>
    <x v="506"/>
    <d v="2017-03-03T00:00:00"/>
    <n v="302"/>
    <b v="0"/>
    <s v="Approved"/>
    <s v="WeareA2B"/>
    <s v="Road"/>
    <s v="low"/>
    <s v="small"/>
    <n v="1172.78"/>
    <n v="1043.77"/>
    <d v="2002-10-10T00:00:00"/>
    <n v="129.01"/>
    <s v="F"/>
    <n v="44"/>
    <d v="1980-05-03T00:00:00"/>
    <n v="40.196824816083208"/>
    <s v="Tax Accountant"/>
    <s v="n/a"/>
    <s v="High Net Worth"/>
    <s v="N"/>
    <s v="No"/>
    <n v="16"/>
    <m/>
  </r>
  <r>
    <n v="1715"/>
    <n v="96"/>
    <x v="333"/>
    <d v="2017-03-03T00:00:00"/>
    <n v="302"/>
    <b v="0"/>
    <s v="Approved"/>
    <s v="Giant Bicycles"/>
    <s v="Standard"/>
    <s v="medium"/>
    <s v="large"/>
    <n v="1635.3"/>
    <n v="993.66"/>
    <d v="2016-03-29T00:00:00"/>
    <n v="641.64"/>
    <s v="F"/>
    <n v="98"/>
    <d v="1960-04-19T00:00:00"/>
    <n v="60.248879610603751"/>
    <s v="Paralegal"/>
    <s v="Financial Services"/>
    <s v="High Net Worth"/>
    <s v="N"/>
    <s v="Yes"/>
    <n v="9"/>
    <m/>
  </r>
  <r>
    <n v="2126"/>
    <n v="46"/>
    <x v="425"/>
    <d v="2017-03-03T00:00:00"/>
    <n v="302"/>
    <b v="0"/>
    <s v="Approved"/>
    <s v="Solex"/>
    <s v="Standard"/>
    <s v="low"/>
    <s v="medium"/>
    <n v="1289.8499999999999"/>
    <n v="74.510000000000005"/>
    <d v="2005-08-09T00:00:00"/>
    <n v="1215.3399999999999"/>
    <s v="M"/>
    <n v="14"/>
    <d v="1991-05-12T00:00:00"/>
    <n v="29.166687829781836"/>
    <s v="Information Systems Manager"/>
    <s v="Financial Services"/>
    <s v="Affluent Customer"/>
    <s v="N"/>
    <s v="No"/>
    <n v="2"/>
    <m/>
  </r>
  <r>
    <n v="2142"/>
    <n v="25"/>
    <x v="1561"/>
    <d v="2017-03-03T00:00:00"/>
    <n v="302"/>
    <b v="0"/>
    <s v="Approved"/>
    <s v="Giant Bicycles"/>
    <s v="Road"/>
    <s v="medium"/>
    <s v="medium"/>
    <n v="1538.99"/>
    <n v="829.65"/>
    <d v="2002-03-22T00:00:00"/>
    <n v="709.34"/>
    <s v="M"/>
    <n v="9"/>
    <d v="1978-02-28T00:00:00"/>
    <n v="42.374907007864024"/>
    <n v="0"/>
    <s v="n/a"/>
    <s v="Mass Customer"/>
    <s v="N"/>
    <s v="Yes"/>
    <n v="17"/>
    <m/>
  </r>
  <r>
    <n v="2291"/>
    <n v="23"/>
    <x v="810"/>
    <d v="2017-03-03T00:00:00"/>
    <n v="302"/>
    <b v="1"/>
    <s v="Approved"/>
    <s v="Norco Bicycles"/>
    <s v="Mountain"/>
    <s v="low"/>
    <s v="small"/>
    <n v="688.63"/>
    <n v="612.88"/>
    <d v="1993-10-02T00:00:00"/>
    <n v="75.75"/>
    <s v="F"/>
    <n v="56"/>
    <d v="1977-05-13T00:00:00"/>
    <n v="43.172167281836629"/>
    <s v="Senior Editor"/>
    <s v="n/a"/>
    <s v="Affluent Customer"/>
    <s v="N"/>
    <s v="Yes"/>
    <n v="8"/>
    <m/>
  </r>
  <r>
    <n v="2368"/>
    <n v="36"/>
    <x v="1095"/>
    <d v="2017-03-03T00:00:00"/>
    <n v="302"/>
    <b v="1"/>
    <s v="Approved"/>
    <s v="Solex"/>
    <s v="Standard"/>
    <s v="low"/>
    <s v="medium"/>
    <n v="1289.8499999999999"/>
    <n v="74.510000000000005"/>
    <d v="2003-02-16T00:00:00"/>
    <n v="1215.3399999999999"/>
    <s v="M"/>
    <n v="29"/>
    <d v="1971-11-11T00:00:00"/>
    <n v="48.679016596905122"/>
    <s v="Food Chemist"/>
    <s v="Health"/>
    <s v="High Net Worth"/>
    <s v="N"/>
    <s v="Yes"/>
    <n v="6"/>
    <m/>
  </r>
  <r>
    <n v="3218"/>
    <n v="26"/>
    <x v="1072"/>
    <d v="2017-03-03T00:00:00"/>
    <n v="302"/>
    <b v="0"/>
    <s v="Approved"/>
    <s v="WeareA2B"/>
    <s v="Standard"/>
    <s v="medium"/>
    <s v="medium"/>
    <n v="1992.93"/>
    <n v="762.63"/>
    <d v="1993-05-26T00:00:00"/>
    <n v="1230.3000000000002"/>
    <s v="F"/>
    <n v="81"/>
    <d v="1974-12-03T00:00:00"/>
    <n v="45.616002898274985"/>
    <s v="Compensation Analyst"/>
    <s v="Financial Services"/>
    <s v="Mass Customer"/>
    <s v="N"/>
    <s v="No"/>
    <n v="19"/>
    <m/>
  </r>
  <r>
    <n v="4224"/>
    <n v="26"/>
    <x v="3168"/>
    <d v="2017-03-03T00:00:00"/>
    <n v="302"/>
    <b v="0"/>
    <s v="Approved"/>
    <s v="WeareA2B"/>
    <s v="Standard"/>
    <s v="medium"/>
    <s v="medium"/>
    <n v="1992.93"/>
    <n v="762.63"/>
    <d v="2003-03-18T00:00:00"/>
    <n v="1230.3000000000002"/>
    <s v="F"/>
    <n v="1"/>
    <d v="1978-10-19T00:00:00"/>
    <n v="41.736550843480465"/>
    <s v="Research Nurse"/>
    <s v="Health"/>
    <s v="Mass Customer"/>
    <s v="N"/>
    <s v="Yes"/>
    <n v="9"/>
    <m/>
  </r>
  <r>
    <n v="4423"/>
    <n v="34"/>
    <x v="1870"/>
    <d v="2017-03-03T00:00:00"/>
    <n v="302"/>
    <b v="1"/>
    <s v="Approved"/>
    <s v="Norco Bicycles"/>
    <s v="Road"/>
    <s v="high"/>
    <s v="large"/>
    <n v="774.53"/>
    <n v="464.72"/>
    <d v="2006-02-02T00:00:00"/>
    <n v="309.80999999999995"/>
    <s v="M"/>
    <n v="55"/>
    <d v="1995-07-30T00:00:00"/>
    <n v="24.947509747590054"/>
    <n v="0"/>
    <s v="Retail"/>
    <s v="Mass Customer"/>
    <s v="N"/>
    <s v="Yes"/>
    <n v="7"/>
    <m/>
  </r>
  <r>
    <n v="4636"/>
    <n v="77"/>
    <x v="1402"/>
    <d v="2017-03-03T00:00:00"/>
    <n v="302"/>
    <b v="0"/>
    <s v="Approved"/>
    <s v="WeareA2B"/>
    <s v="Standard"/>
    <s v="medium"/>
    <s v="medium"/>
    <n v="1769.64"/>
    <n v="108.76"/>
    <d v="2011-05-09T00:00:00"/>
    <n v="1660.88"/>
    <s v="U"/>
    <n v="47"/>
    <d v="1899-12-30T00:00:00"/>
    <n v="0"/>
    <s v="Engineer III"/>
    <s v="IT"/>
    <s v="High Net Worth"/>
    <s v="N"/>
    <s v="No"/>
    <n v="0"/>
    <m/>
  </r>
  <r>
    <n v="4794"/>
    <n v="47"/>
    <x v="3267"/>
    <d v="2017-03-03T00:00:00"/>
    <n v="302"/>
    <b v="0"/>
    <s v="Approved"/>
    <s v="Trek Bicycles"/>
    <s v="Road"/>
    <s v="low"/>
    <s v="small"/>
    <n v="1720.7"/>
    <n v="1531.42"/>
    <d v="1997-02-09T00:00:00"/>
    <n v="189.27999999999997"/>
    <s v="M"/>
    <n v="69"/>
    <d v="1956-08-01T00:00:00"/>
    <n v="63.966687829781833"/>
    <s v="Environmental Tech"/>
    <s v="Health"/>
    <s v="Mass Customer"/>
    <s v="N"/>
    <s v="Yes"/>
    <n v="19"/>
    <m/>
  </r>
  <r>
    <n v="4826"/>
    <n v="0"/>
    <x v="1615"/>
    <d v="2017-03-03T00:00:00"/>
    <n v="302"/>
    <b v="1"/>
    <s v="Approved"/>
    <s v="OHM Cycles"/>
    <s v="Standard"/>
    <s v="high"/>
    <s v="medium"/>
    <n v="227.88"/>
    <n v="136.72999999999999"/>
    <d v="2003-02-07T00:00:00"/>
    <n v="91.15"/>
    <s v="F"/>
    <n v="57"/>
    <d v="1988-12-19T00:00:00"/>
    <n v="31.561208377727041"/>
    <s v="Research Associate"/>
    <s v="Health"/>
    <s v="High Net Worth"/>
    <s v="N"/>
    <s v="Yes"/>
    <n v="22"/>
    <m/>
  </r>
  <r>
    <n v="4911"/>
    <n v="0"/>
    <x v="1270"/>
    <d v="2017-03-03T00:00:00"/>
    <n v="302"/>
    <b v="0"/>
    <s v="Approved"/>
    <s v="OHM Cycles"/>
    <s v="Standard"/>
    <s v="medium"/>
    <s v="medium"/>
    <n v="183.86"/>
    <n v="137.9"/>
    <d v="1998-12-17T00:00:00"/>
    <n v="45.960000000000008"/>
    <s v="M"/>
    <n v="3"/>
    <d v="1970-05-05T00:00:00"/>
    <n v="50.1995645421106"/>
    <s v="Cost Accountant"/>
    <s v="Financial Services"/>
    <s v="High Net Worth"/>
    <s v="N"/>
    <s v="Yes"/>
    <n v="17"/>
    <m/>
  </r>
  <r>
    <n v="5644"/>
    <n v="20"/>
    <x v="2669"/>
    <d v="2017-03-03T00:00:00"/>
    <n v="302"/>
    <b v="0"/>
    <s v="Approved"/>
    <s v="Trek Bicycles"/>
    <s v="Standard"/>
    <s v="medium"/>
    <s v="small"/>
    <n v="1775.81"/>
    <n v="1580.47"/>
    <d v="1991-08-05T00:00:00"/>
    <n v="195.33999999999992"/>
    <s v="F"/>
    <n v="98"/>
    <d v="1977-01-03T00:00:00"/>
    <n v="43.528331665398277"/>
    <s v="Librarian"/>
    <s v="Entertainment"/>
    <s v="Affluent Customer"/>
    <s v="N"/>
    <s v="Yes"/>
    <n v="3"/>
    <m/>
  </r>
  <r>
    <n v="16548"/>
    <n v="47"/>
    <x v="2592"/>
    <d v="2017-11-22T00:00:00"/>
    <m/>
    <m/>
    <s v="Approved"/>
    <s v="Trek Bicycles"/>
    <s v="Road"/>
    <s v="low"/>
    <s v="small"/>
    <n v="1720.7"/>
    <n v="1531.42"/>
    <n v="37220"/>
    <m/>
    <m/>
    <m/>
    <m/>
    <m/>
    <m/>
    <m/>
    <m/>
    <m/>
    <m/>
    <m/>
    <m/>
  </r>
  <r>
    <n v="6109"/>
    <n v="79"/>
    <x v="1068"/>
    <d v="2017-03-03T00:00:00"/>
    <n v="302"/>
    <b v="0"/>
    <s v="Approved"/>
    <s v="Norco Bicycles"/>
    <s v="Standard"/>
    <s v="medium"/>
    <s v="medium"/>
    <n v="1555.58"/>
    <n v="818.01"/>
    <d v="2004-08-07T00:00:00"/>
    <n v="737.56999999999994"/>
    <s v="F"/>
    <n v="51"/>
    <d v="1979-10-07T00:00:00"/>
    <n v="40.76942755580923"/>
    <s v="Desktop Support Technician"/>
    <s v="Financial Services"/>
    <s v="Affluent Customer"/>
    <s v="N"/>
    <s v="Yes"/>
    <n v="18"/>
    <m/>
  </r>
  <r>
    <n v="6120"/>
    <n v="71"/>
    <x v="1108"/>
    <d v="2017-03-03T00:00:00"/>
    <n v="302"/>
    <b v="0"/>
    <s v="Approved"/>
    <s v="Solex"/>
    <s v="Standard"/>
    <s v="high"/>
    <s v="large"/>
    <n v="1842.92"/>
    <n v="1105.75"/>
    <d v="1995-10-24T00:00:00"/>
    <n v="737.17000000000007"/>
    <s v="M"/>
    <n v="91"/>
    <d v="1984-11-13T00:00:00"/>
    <n v="35.662578240740736"/>
    <s v="Executive Secretary"/>
    <s v="Financial Services"/>
    <s v="Mass Customer"/>
    <s v="N"/>
    <s v="No"/>
    <n v="5"/>
    <m/>
  </r>
  <r>
    <n v="6152"/>
    <n v="26"/>
    <x v="3313"/>
    <d v="2017-03-03T00:00:00"/>
    <n v="302"/>
    <b v="0"/>
    <s v="Approved"/>
    <s v="WeareA2B"/>
    <s v="Standard"/>
    <s v="medium"/>
    <s v="medium"/>
    <n v="1992.93"/>
    <n v="762.63"/>
    <d v="1993-05-26T00:00:00"/>
    <n v="1230.3000000000002"/>
    <s v="M"/>
    <n v="92"/>
    <d v="1992-12-27T00:00:00"/>
    <n v="27.536550843480466"/>
    <s v="Office Assistant I"/>
    <s v="n/a"/>
    <s v="Mass Customer"/>
    <s v="N"/>
    <s v="No"/>
    <n v="5"/>
    <m/>
  </r>
  <r>
    <n v="6577"/>
    <n v="85"/>
    <x v="601"/>
    <d v="2017-03-03T00:00:00"/>
    <n v="302"/>
    <b v="0"/>
    <s v="Approved"/>
    <s v="WeareA2B"/>
    <s v="Standard"/>
    <s v="medium"/>
    <s v="medium"/>
    <n v="752.64"/>
    <n v="205.36"/>
    <d v="1993-04-20T00:00:00"/>
    <n v="547.28"/>
    <s v="F"/>
    <n v="12"/>
    <d v="1959-10-12T00:00:00"/>
    <n v="60.76942755580923"/>
    <s v="Safety Technician III"/>
    <s v="Manufacturing"/>
    <s v="Affluent Customer"/>
    <s v="N"/>
    <s v="Yes"/>
    <n v="5"/>
    <m/>
  </r>
  <r>
    <n v="6813"/>
    <n v="21"/>
    <x v="676"/>
    <d v="2017-03-03T00:00:00"/>
    <n v="302"/>
    <b v="0"/>
    <s v="Approved"/>
    <s v="Solex"/>
    <s v="Standard"/>
    <s v="medium"/>
    <s v="large"/>
    <n v="1071.23"/>
    <n v="380.74"/>
    <d v="1996-04-05T00:00:00"/>
    <n v="690.49"/>
    <s v="M"/>
    <n v="4"/>
    <d v="1985-12-29T00:00:00"/>
    <n v="34.536550843480462"/>
    <s v="Structural Engineer"/>
    <s v="Manufacturing"/>
    <s v="Mass Customer"/>
    <s v="N"/>
    <s v="No"/>
    <n v="4"/>
    <m/>
  </r>
  <r>
    <n v="7632"/>
    <n v="38"/>
    <x v="3341"/>
    <d v="2017-03-03T00:00:00"/>
    <n v="302"/>
    <b v="0"/>
    <s v="Approved"/>
    <s v="Solex"/>
    <s v="Standard"/>
    <s v="medium"/>
    <s v="medium"/>
    <n v="1577.53"/>
    <n v="826.51"/>
    <d v="2008-03-19T00:00:00"/>
    <n v="751.02"/>
    <s v="F"/>
    <n v="71"/>
    <d v="1994-07-11T00:00:00"/>
    <n v="25.999564542110601"/>
    <s v="Accounting Assistant II"/>
    <s v="Telecommunications"/>
    <s v="Mass Customer"/>
    <s v="N"/>
    <s v="Yes"/>
    <n v="6"/>
    <m/>
  </r>
  <r>
    <n v="7713"/>
    <n v="15"/>
    <x v="2615"/>
    <d v="2017-03-03T00:00:00"/>
    <n v="302"/>
    <b v="0"/>
    <s v="Approved"/>
    <s v="Norco Bicycles"/>
    <s v="Standard"/>
    <s v="low"/>
    <s v="medium"/>
    <n v="958.74"/>
    <n v="748.9"/>
    <d v="1993-10-02T00:00:00"/>
    <n v="209.84000000000003"/>
    <s v="M"/>
    <n v="69"/>
    <d v="1974-04-03T00:00:00"/>
    <n v="46.284496048959916"/>
    <s v="Research Nurse"/>
    <s v="Health"/>
    <s v="Affluent Customer"/>
    <s v="N"/>
    <s v="Yes"/>
    <n v="17"/>
    <m/>
  </r>
  <r>
    <n v="8137"/>
    <n v="37"/>
    <x v="2606"/>
    <d v="2017-03-03T00:00:00"/>
    <n v="302"/>
    <b v="1"/>
    <s v="Approved"/>
    <s v="OHM Cycles"/>
    <s v="Standard"/>
    <s v="low"/>
    <s v="medium"/>
    <n v="1793.43"/>
    <n v="248.82"/>
    <d v="1999-07-20T00:00:00"/>
    <n v="1544.6100000000001"/>
    <s v="F"/>
    <n v="70"/>
    <d v="1976-08-06T00:00:00"/>
    <n v="43.939290569507861"/>
    <n v="0"/>
    <s v="Financial Services"/>
    <s v="Affluent Customer"/>
    <s v="N"/>
    <s v="No"/>
    <n v="17"/>
    <m/>
  </r>
  <r>
    <n v="8140"/>
    <n v="61"/>
    <x v="2062"/>
    <d v="2017-03-03T00:00:00"/>
    <n v="302"/>
    <b v="1"/>
    <s v="Approved"/>
    <s v="OHM Cycles"/>
    <s v="Standard"/>
    <s v="low"/>
    <s v="medium"/>
    <n v="71.16"/>
    <n v="56.93"/>
    <d v="2015-06-17T00:00:00"/>
    <n v="14.229999999999997"/>
    <s v="F"/>
    <n v="77"/>
    <d v="1963-03-23T00:00:00"/>
    <n v="57.322852213343481"/>
    <s v="Quality Engineer"/>
    <s v="Health"/>
    <s v="Affluent Customer"/>
    <s v="N"/>
    <s v="No"/>
    <n v="5"/>
    <m/>
  </r>
  <r>
    <n v="8617"/>
    <n v="14"/>
    <x v="472"/>
    <d v="2017-03-03T00:00:00"/>
    <n v="302"/>
    <b v="1"/>
    <s v="Approved"/>
    <s v="Trek Bicycles"/>
    <s v="Standard"/>
    <s v="medium"/>
    <s v="small"/>
    <n v="1386.84"/>
    <n v="1234.29"/>
    <d v="1994-09-09T00:00:00"/>
    <n v="152.54999999999995"/>
    <s v="F"/>
    <n v="93"/>
    <d v="1975-07-24T00:00:00"/>
    <n v="44.977646733891426"/>
    <s v="Chemical Engineer"/>
    <s v="Manufacturing"/>
    <s v="Mass Customer"/>
    <s v="N"/>
    <s v="Yes"/>
    <n v="17"/>
    <m/>
  </r>
  <r>
    <n v="9022"/>
    <n v="88"/>
    <x v="2329"/>
    <d v="2017-03-03T00:00:00"/>
    <n v="302"/>
    <b v="1"/>
    <s v="Approved"/>
    <s v="Norco Bicycles"/>
    <s v="Standard"/>
    <s v="medium"/>
    <s v="medium"/>
    <n v="1198.46"/>
    <n v="381.1"/>
    <d v="2005-05-10T00:00:00"/>
    <n v="817.36"/>
    <s v="F"/>
    <n v="22"/>
    <d v="1956-10-28T00:00:00"/>
    <n v="63.725591939370879"/>
    <s v="Compensation Analyst"/>
    <s v="Financial Services"/>
    <s v="Mass Customer"/>
    <s v="N"/>
    <s v="Yes"/>
    <n v="8"/>
    <m/>
  </r>
  <r>
    <n v="9241"/>
    <n v="9"/>
    <x v="1520"/>
    <d v="2017-03-03T00:00:00"/>
    <n v="302"/>
    <b v="0"/>
    <s v="Approved"/>
    <s v="OHM Cycles"/>
    <s v="Road"/>
    <s v="medium"/>
    <s v="medium"/>
    <n v="742.54"/>
    <n v="667.4"/>
    <d v="1991-11-07T00:00:00"/>
    <n v="75.139999999999986"/>
    <s v="F"/>
    <n v="48"/>
    <d v="1998-09-09T00:00:00"/>
    <n v="21.83244125443937"/>
    <s v="Quality Control Specialist"/>
    <s v="Manufacturing"/>
    <s v="Mass Customer"/>
    <s v="N"/>
    <s v="No"/>
    <n v="2"/>
    <m/>
  </r>
  <r>
    <n v="9306"/>
    <n v="63"/>
    <x v="1763"/>
    <d v="2017-03-03T00:00:00"/>
    <n v="302"/>
    <b v="1"/>
    <s v="Approved"/>
    <s v="WeareA2B"/>
    <s v="Standard"/>
    <s v="medium"/>
    <s v="medium"/>
    <n v="1992.93"/>
    <n v="762.63"/>
    <d v="1993-05-26T00:00:00"/>
    <n v="1230.3000000000002"/>
    <s v="F"/>
    <n v="43"/>
    <d v="1970-04-12T00:00:00"/>
    <n v="50.262578240740737"/>
    <s v="Clinical Specialist"/>
    <s v="Health"/>
    <s v="High Net Worth"/>
    <s v="N"/>
    <s v="No"/>
    <n v="10"/>
    <m/>
  </r>
  <r>
    <n v="9581"/>
    <n v="13"/>
    <x v="880"/>
    <d v="2017-03-03T00:00:00"/>
    <n v="302"/>
    <b v="0"/>
    <s v="Approved"/>
    <s v="Solex"/>
    <s v="Standard"/>
    <s v="medium"/>
    <s v="medium"/>
    <n v="1577.53"/>
    <n v="826.51"/>
    <d v="2007-12-11T00:00:00"/>
    <n v="751.02"/>
    <s v="F"/>
    <n v="20"/>
    <d v="1978-09-19T00:00:00"/>
    <n v="41.818742624302381"/>
    <s v="Health Coach IV"/>
    <s v="Health"/>
    <s v="High Net Worth"/>
    <s v="N"/>
    <s v="Yes"/>
    <n v="18"/>
    <m/>
  </r>
  <r>
    <n v="9998"/>
    <n v="50"/>
    <x v="2822"/>
    <d v="2017-03-03T00:00:00"/>
    <n v="302"/>
    <b v="0"/>
    <s v="Approved"/>
    <s v="WeareA2B"/>
    <s v="Standard"/>
    <s v="medium"/>
    <s v="small"/>
    <n v="175.89"/>
    <n v="131.91999999999999"/>
    <d v="2003-02-16T00:00:00"/>
    <n v="43.97"/>
    <s v="F"/>
    <n v="53"/>
    <d v="1964-06-07T00:00:00"/>
    <n v="56.111893309233892"/>
    <s v="Programmer Analyst III"/>
    <s v="Manufacturing"/>
    <s v="Affluent Customer"/>
    <s v="N"/>
    <s v="No"/>
    <n v="18"/>
    <m/>
  </r>
  <r>
    <n v="16564"/>
    <n v="86"/>
    <x v="2327"/>
    <d v="2017-05-12T00:00:00"/>
    <m/>
    <b v="1"/>
    <s v="Cancelled"/>
    <s v="OHM Cycles"/>
    <s v="Standard"/>
    <s v="medium"/>
    <s v="medium"/>
    <n v="235.63"/>
    <n v="125.07"/>
    <n v="38206"/>
    <m/>
    <m/>
    <m/>
    <m/>
    <m/>
    <m/>
    <m/>
    <m/>
    <m/>
    <m/>
    <m/>
    <m/>
  </r>
  <r>
    <n v="10270"/>
    <n v="0"/>
    <x v="1399"/>
    <d v="2017-03-03T00:00:00"/>
    <n v="302"/>
    <b v="0"/>
    <s v="Approved"/>
    <s v="Solex"/>
    <s v="Standard"/>
    <s v="medium"/>
    <s v="large"/>
    <n v="202.62"/>
    <n v="151.96"/>
    <d v="2016-03-29T00:00:00"/>
    <n v="50.66"/>
    <s v="M"/>
    <n v="44"/>
    <d v="1977-06-26T00:00:00"/>
    <n v="43.051619336631148"/>
    <s v="Senior Financial Analyst"/>
    <s v="Financial Services"/>
    <s v="High Net Worth"/>
    <s v="N"/>
    <s v="No"/>
    <n v="19"/>
    <m/>
  </r>
  <r>
    <n v="10885"/>
    <n v="66"/>
    <x v="891"/>
    <d v="2017-03-03T00:00:00"/>
    <n v="302"/>
    <b v="1"/>
    <s v="Approved"/>
    <s v="Giant Bicycles"/>
    <s v="Road"/>
    <s v="low"/>
    <s v="small"/>
    <n v="590.26"/>
    <n v="525.33000000000004"/>
    <d v="2010-11-05T00:00:00"/>
    <n v="64.92999999999995"/>
    <s v="F"/>
    <n v="45"/>
    <d v="2001-05-19T00:00:00"/>
    <n v="19.139290569507864"/>
    <s v="Technical Writer"/>
    <s v="Manufacturing"/>
    <s v="Mass Customer"/>
    <s v="N"/>
    <s v="No"/>
    <n v="1"/>
    <m/>
  </r>
  <r>
    <n v="11157"/>
    <n v="38"/>
    <x v="636"/>
    <d v="2017-03-03T00:00:00"/>
    <n v="302"/>
    <b v="1"/>
    <s v="Approved"/>
    <s v="Trek Bicycles"/>
    <s v="Standard"/>
    <s v="medium"/>
    <s v="large"/>
    <n v="2091.4699999999998"/>
    <n v="388.92"/>
    <d v="2012-09-15T00:00:00"/>
    <n v="1702.5499999999997"/>
    <s v="M"/>
    <n v="69"/>
    <d v="1993-05-14T00:00:00"/>
    <n v="27.158468651699643"/>
    <s v="Research Nurse"/>
    <s v="Health"/>
    <s v="High Net Worth"/>
    <s v="N"/>
    <s v="No"/>
    <n v="6"/>
    <m/>
  </r>
  <r>
    <n v="11254"/>
    <n v="51"/>
    <x v="3049"/>
    <d v="2017-03-03T00:00:00"/>
    <n v="302"/>
    <b v="1"/>
    <s v="Approved"/>
    <s v="OHM Cycles"/>
    <s v="Standard"/>
    <s v="high"/>
    <s v="medium"/>
    <n v="2005.66"/>
    <n v="1203.4000000000001"/>
    <d v="2012-04-10T00:00:00"/>
    <n v="802.26"/>
    <s v="M"/>
    <n v="40"/>
    <d v="1977-08-22T00:00:00"/>
    <n v="42.895454953069503"/>
    <s v="Budget/Accounting Analyst I"/>
    <s v="Argiculture"/>
    <s v="Affluent Customer"/>
    <s v="N"/>
    <s v="No"/>
    <n v="8"/>
    <m/>
  </r>
  <r>
    <n v="12365"/>
    <n v="52"/>
    <x v="1781"/>
    <d v="2017-03-03T00:00:00"/>
    <n v="302"/>
    <b v="0"/>
    <s v="Approved"/>
    <s v="OHM Cycles"/>
    <s v="Road"/>
    <s v="medium"/>
    <s v="medium"/>
    <n v="1280.28"/>
    <n v="829.51"/>
    <d v="2011-08-24T00:00:00"/>
    <n v="450.77"/>
    <s v="F"/>
    <n v="93"/>
    <d v="1992-07-02T00:00:00"/>
    <n v="28.024222076357177"/>
    <s v="GIS Technical Architect"/>
    <s v="Retail"/>
    <s v="Mass Customer"/>
    <s v="N"/>
    <s v="Yes"/>
    <n v="4"/>
    <m/>
  </r>
  <r>
    <n v="13306"/>
    <n v="8"/>
    <x v="767"/>
    <d v="2017-03-03T00:00:00"/>
    <n v="302"/>
    <b v="1"/>
    <s v="Approved"/>
    <s v="Solex"/>
    <s v="Road"/>
    <s v="medium"/>
    <s v="small"/>
    <n v="1703.52"/>
    <n v="1516.13"/>
    <d v="2013-06-09T00:00:00"/>
    <n v="187.38999999999987"/>
    <s v="M"/>
    <n v="34"/>
    <d v="1976-08-27T00:00:00"/>
    <n v="43.881756322932517"/>
    <s v="Analog Circuit Design manager"/>
    <s v="n/a"/>
    <s v="Affluent Customer"/>
    <s v="N"/>
    <s v="Yes"/>
    <n v="18"/>
    <m/>
  </r>
  <r>
    <n v="13911"/>
    <n v="70"/>
    <x v="958"/>
    <d v="2017-03-03T00:00:00"/>
    <n v="302"/>
    <b v="0"/>
    <s v="Approved"/>
    <s v="Trek Bicycles"/>
    <s v="Standard"/>
    <s v="high"/>
    <s v="medium"/>
    <n v="495.72"/>
    <n v="297.43"/>
    <d v="2015-04-11T00:00:00"/>
    <n v="198.29000000000002"/>
    <s v="M"/>
    <n v="86"/>
    <d v="1972-08-14T00:00:00"/>
    <n v="47.920112487316082"/>
    <s v="Internal Auditor"/>
    <s v="Financial Services"/>
    <s v="Mass Customer"/>
    <s v="N"/>
    <s v="No"/>
    <n v="7"/>
    <m/>
  </r>
  <r>
    <n v="14357"/>
    <n v="99"/>
    <x v="206"/>
    <d v="2017-03-03T00:00:00"/>
    <n v="302"/>
    <b v="1"/>
    <s v="Approved"/>
    <s v="Trek Bicycles"/>
    <s v="Road"/>
    <s v="low"/>
    <s v="small"/>
    <n v="1720.7"/>
    <n v="1531.42"/>
    <d v="2013-03-12T00:00:00"/>
    <n v="189.27999999999997"/>
    <s v="F"/>
    <n v="73"/>
    <d v="1964-04-20T00:00:00"/>
    <n v="56.243400158548958"/>
    <s v="Media Manager II"/>
    <s v="Manufacturing"/>
    <s v="High Net Worth"/>
    <s v="N"/>
    <s v="Yes"/>
    <n v="5"/>
    <m/>
  </r>
  <r>
    <n v="15976"/>
    <n v="33"/>
    <x v="973"/>
    <d v="2017-03-03T00:00:00"/>
    <n v="302"/>
    <b v="0"/>
    <s v="Approved"/>
    <s v="Giant Bicycles"/>
    <s v="Standard"/>
    <s v="medium"/>
    <s v="small"/>
    <n v="1311.44"/>
    <n v="1167.18"/>
    <d v="1994-07-12T00:00:00"/>
    <n v="144.26"/>
    <s v="M"/>
    <n v="41"/>
    <d v="1996-12-25T00:00:00"/>
    <n v="23.539290569507862"/>
    <s v="VP Product Management"/>
    <s v="n/a"/>
    <s v="Mass Customer"/>
    <s v="N"/>
    <s v="Yes"/>
    <n v="6"/>
    <m/>
  </r>
  <r>
    <n v="16743"/>
    <n v="47"/>
    <x v="2433"/>
    <d v="2017-03-03T00:00:00"/>
    <n v="302"/>
    <b v="0"/>
    <s v="Approved"/>
    <s v="Trek Bicycles"/>
    <s v="Road"/>
    <s v="low"/>
    <s v="small"/>
    <n v="1720.7"/>
    <n v="1531.42"/>
    <d v="2012-04-10T00:00:00"/>
    <n v="189.27999999999997"/>
    <s v="F"/>
    <n v="23"/>
    <d v="1986-03-22T00:00:00"/>
    <n v="34.309153583206495"/>
    <s v="Pharmacist"/>
    <s v="Health"/>
    <s v="Affluent Customer"/>
    <s v="N"/>
    <s v="Yes"/>
    <n v="11"/>
    <m/>
  </r>
  <r>
    <n v="16930"/>
    <n v="4"/>
    <x v="1124"/>
    <d v="2017-03-03T00:00:00"/>
    <n v="302"/>
    <b v="0"/>
    <s v="Approved"/>
    <s v="Giant Bicycles"/>
    <s v="Standard"/>
    <s v="high"/>
    <s v="medium"/>
    <n v="1129.1300000000001"/>
    <n v="677.48"/>
    <d v="2011-04-16T00:00:00"/>
    <n v="451.65000000000009"/>
    <s v="F"/>
    <n v="19"/>
    <d v="1969-11-25T00:00:00"/>
    <n v="50.640660432521564"/>
    <n v="0"/>
    <s v="Manufacturing"/>
    <s v="Mass Customer"/>
    <s v="N"/>
    <s v="Yes"/>
    <n v="17"/>
    <m/>
  </r>
  <r>
    <n v="16994"/>
    <n v="17"/>
    <x v="2077"/>
    <d v="2017-03-03T00:00:00"/>
    <n v="302"/>
    <b v="1"/>
    <s v="Approved"/>
    <s v="Solex"/>
    <s v="Standard"/>
    <s v="high"/>
    <s v="medium"/>
    <n v="1024.6600000000001"/>
    <n v="614.79999999999995"/>
    <d v="2016-02-04T00:00:00"/>
    <n v="409.86000000000013"/>
    <s v="F"/>
    <n v="42"/>
    <d v="1961-11-24T00:00:00"/>
    <n v="58.64887961060375"/>
    <s v="VP Product Management"/>
    <s v="n/a"/>
    <s v="Affluent Customer"/>
    <s v="N"/>
    <s v="Yes"/>
    <n v="9"/>
    <m/>
  </r>
  <r>
    <n v="17906"/>
    <n v="43"/>
    <x v="1874"/>
    <d v="2017-03-03T00:00:00"/>
    <n v="302"/>
    <b v="1"/>
    <s v="Approved"/>
    <s v="Solex"/>
    <s v="Standard"/>
    <s v="medium"/>
    <s v="medium"/>
    <n v="1151.96"/>
    <n v="649.49"/>
    <d v="2011-05-09T00:00:00"/>
    <n v="502.47"/>
    <s v="F"/>
    <n v="38"/>
    <d v="1990-11-16T00:00:00"/>
    <n v="29.65161933663115"/>
    <s v="Internal Auditor"/>
    <s v="Financial Services"/>
    <s v="Mass Customer"/>
    <s v="N"/>
    <s v="Yes"/>
    <n v="8"/>
    <m/>
  </r>
  <r>
    <n v="18082"/>
    <n v="49"/>
    <x v="2496"/>
    <d v="2017-03-03T00:00:00"/>
    <n v="302"/>
    <b v="0"/>
    <s v="Approved"/>
    <s v="Trek Bicycles"/>
    <s v="Road"/>
    <s v="medium"/>
    <s v="medium"/>
    <n v="533.51"/>
    <n v="400.13"/>
    <d v="2012-06-04T00:00:00"/>
    <n v="133.38"/>
    <s v="F"/>
    <n v="15"/>
    <d v="1959-05-30T00:00:00"/>
    <n v="61.139290569507864"/>
    <s v="Associate Professor"/>
    <s v="Manufacturing"/>
    <s v="Mass Customer"/>
    <s v="N"/>
    <s v="No"/>
    <n v="13"/>
    <m/>
  </r>
  <r>
    <n v="18521"/>
    <n v="34"/>
    <x v="2574"/>
    <d v="2017-03-03T00:00:00"/>
    <n v="302"/>
    <b v="0"/>
    <s v="Approved"/>
    <s v="Norco Bicycles"/>
    <s v="Road"/>
    <s v="high"/>
    <s v="large"/>
    <n v="774.53"/>
    <n v="464.72"/>
    <d v="2003-03-18T00:00:00"/>
    <n v="309.80999999999995"/>
    <s v="M"/>
    <n v="60"/>
    <d v="1954-03-25T00:00:00"/>
    <n v="66.322852213343481"/>
    <s v="Geologist I"/>
    <s v="Manufacturing"/>
    <s v="Affluent Customer"/>
    <s v="N"/>
    <s v="No"/>
    <n v="17"/>
    <m/>
  </r>
  <r>
    <n v="18720"/>
    <n v="71"/>
    <x v="3469"/>
    <d v="2017-03-03T00:00:00"/>
    <n v="302"/>
    <b v="0"/>
    <s v="Approved"/>
    <s v="Solex"/>
    <s v="Standard"/>
    <s v="high"/>
    <s v="large"/>
    <n v="1842.92"/>
    <n v="1105.75"/>
    <d v="1995-10-24T00:00:00"/>
    <n v="737.17000000000007"/>
    <s v="F"/>
    <n v="98"/>
    <d v="1991-08-28T00:00:00"/>
    <n v="28.870797418822931"/>
    <s v="Chief Design Engineer"/>
    <s v="Retail"/>
    <s v="Affluent Customer"/>
    <s v="N"/>
    <s v="No"/>
    <n v="2"/>
    <m/>
  </r>
  <r>
    <n v="19421"/>
    <n v="90"/>
    <x v="599"/>
    <d v="2017-03-03T00:00:00"/>
    <n v="302"/>
    <b v="1"/>
    <s v="Approved"/>
    <s v="Norco Bicycles"/>
    <s v="Standard"/>
    <s v="low"/>
    <s v="medium"/>
    <n v="363.01"/>
    <n v="290.41000000000003"/>
    <d v="2005-05-10T00:00:00"/>
    <n v="72.599999999999966"/>
    <s v="F"/>
    <n v="16"/>
    <d v="1979-05-23T00:00:00"/>
    <n v="41.144770021562657"/>
    <n v="0"/>
    <s v="n/a"/>
    <s v="Mass Customer"/>
    <s v="N"/>
    <s v="No"/>
    <n v="7"/>
    <m/>
  </r>
  <r>
    <n v="19847"/>
    <n v="38"/>
    <x v="2077"/>
    <d v="2017-03-03T00:00:00"/>
    <n v="302"/>
    <b v="0"/>
    <s v="Approved"/>
    <s v="Solex"/>
    <s v="Standard"/>
    <s v="medium"/>
    <s v="medium"/>
    <n v="1577.53"/>
    <n v="826.51"/>
    <d v="2010-06-07T00:00:00"/>
    <n v="751.02"/>
    <s v="F"/>
    <n v="42"/>
    <d v="1961-11-24T00:00:00"/>
    <n v="58.64887961060375"/>
    <s v="VP Product Management"/>
    <s v="n/a"/>
    <s v="Affluent Customer"/>
    <s v="N"/>
    <s v="Yes"/>
    <n v="9"/>
    <m/>
  </r>
  <r>
    <n v="2021"/>
    <n v="35"/>
    <x v="1613"/>
    <d v="2017-03-02T00:00:00"/>
    <n v="303"/>
    <b v="1"/>
    <s v="Approved"/>
    <s v="Trek Bicycles"/>
    <s v="Standard"/>
    <s v="low"/>
    <s v="medium"/>
    <n v="1057.51"/>
    <n v="154.4"/>
    <d v="1994-07-12T00:00:00"/>
    <n v="903.11"/>
    <s v="F"/>
    <n v="40"/>
    <d v="1978-01-27T00:00:00"/>
    <n v="42.46257824074074"/>
    <s v="Desktop Support Technician"/>
    <s v="Financial Services"/>
    <s v="Affluent Customer"/>
    <s v="N"/>
    <s v="Yes"/>
    <n v="17"/>
    <m/>
  </r>
  <r>
    <n v="2307"/>
    <n v="20"/>
    <x v="532"/>
    <d v="2017-03-02T00:00:00"/>
    <n v="303"/>
    <b v="0"/>
    <s v="Approved"/>
    <s v="Trek Bicycles"/>
    <s v="Standard"/>
    <s v="medium"/>
    <s v="small"/>
    <n v="1775.81"/>
    <n v="1580.47"/>
    <d v="1996-04-05T00:00:00"/>
    <n v="195.33999999999992"/>
    <s v="F"/>
    <n v="41"/>
    <d v="1995-01-31T00:00:00"/>
    <n v="25.440660432521561"/>
    <s v="Research Nurse"/>
    <s v="Health"/>
    <s v="Mass Customer"/>
    <s v="N"/>
    <s v="Yes"/>
    <n v="1"/>
    <m/>
  </r>
  <r>
    <n v="3005"/>
    <n v="1"/>
    <x v="1940"/>
    <d v="2017-03-02T00:00:00"/>
    <n v="303"/>
    <b v="0"/>
    <s v="Approved"/>
    <s v="Giant Bicycles"/>
    <s v="Standard"/>
    <s v="medium"/>
    <s v="medium"/>
    <n v="1403.5"/>
    <n v="954.82"/>
    <d v="2016-11-14T00:00:00"/>
    <n v="448.67999999999995"/>
    <s v="M"/>
    <n v="18"/>
    <d v="1958-12-01T00:00:00"/>
    <n v="61.632441254439371"/>
    <s v="Administrative Assistant II"/>
    <s v="Financial Services"/>
    <s v="Mass Customer"/>
    <s v="N"/>
    <s v="Yes"/>
    <n v="6"/>
    <m/>
  </r>
  <r>
    <n v="3341"/>
    <n v="61"/>
    <x v="3112"/>
    <d v="2017-03-02T00:00:00"/>
    <n v="303"/>
    <b v="1"/>
    <s v="Approved"/>
    <s v="OHM Cycles"/>
    <s v="Standard"/>
    <s v="low"/>
    <s v="medium"/>
    <n v="71.16"/>
    <n v="56.93"/>
    <d v="2015-06-17T00:00:00"/>
    <n v="14.229999999999997"/>
    <s v="F"/>
    <n v="83"/>
    <d v="1975-12-01T00:00:00"/>
    <n v="44.621482350329778"/>
    <s v="Quality Engineer"/>
    <s v="n/a"/>
    <s v="Affluent Customer"/>
    <s v="N"/>
    <s v="No"/>
    <n v="14"/>
    <m/>
  </r>
  <r>
    <n v="3530"/>
    <n v="31"/>
    <x v="1048"/>
    <d v="2017-03-02T00:00:00"/>
    <n v="303"/>
    <b v="1"/>
    <s v="Approved"/>
    <s v="Giant Bicycles"/>
    <s v="Standard"/>
    <s v="medium"/>
    <s v="medium"/>
    <n v="230.91"/>
    <n v="173.18"/>
    <d v="2010-06-07T00:00:00"/>
    <n v="57.72999999999999"/>
    <s v="F"/>
    <n v="8"/>
    <d v="1989-09-06T00:00:00"/>
    <n v="30.846139884576356"/>
    <s v="Senior Quality Engineer"/>
    <s v="n/a"/>
    <s v="Affluent Customer"/>
    <s v="N"/>
    <s v="Yes"/>
    <n v="12"/>
    <m/>
  </r>
  <r>
    <n v="3951"/>
    <n v="70"/>
    <x v="1642"/>
    <d v="2017-03-02T00:00:00"/>
    <n v="303"/>
    <b v="0"/>
    <s v="Approved"/>
    <s v="Trek Bicycles"/>
    <s v="Standard"/>
    <s v="high"/>
    <s v="medium"/>
    <n v="495.72"/>
    <n v="297.43"/>
    <d v="2015-04-11T00:00:00"/>
    <n v="198.29000000000002"/>
    <s v="M"/>
    <n v="9"/>
    <d v="1964-11-25T00:00:00"/>
    <n v="55.643400158548957"/>
    <s v="Database Administrator III"/>
    <s v="Health"/>
    <s v="Mass Customer"/>
    <s v="N"/>
    <s v="No"/>
    <n v="7"/>
    <m/>
  </r>
  <r>
    <n v="3953"/>
    <n v="84"/>
    <x v="1189"/>
    <d v="2017-03-02T00:00:00"/>
    <n v="303"/>
    <b v="0"/>
    <s v="Approved"/>
    <s v="Trek Bicycles"/>
    <s v="Road"/>
    <s v="medium"/>
    <s v="medium"/>
    <n v="290.62"/>
    <n v="215.14"/>
    <d v="2004-08-07T00:00:00"/>
    <n v="75.480000000000018"/>
    <s v="M"/>
    <n v="2"/>
    <d v="1977-06-29T00:00:00"/>
    <n v="43.043400158548955"/>
    <s v="VP Marketing"/>
    <s v="Entertainment"/>
    <s v="Mass Customer"/>
    <s v="N"/>
    <s v="Yes"/>
    <n v="9"/>
    <m/>
  </r>
  <r>
    <n v="4063"/>
    <n v="34"/>
    <x v="3396"/>
    <d v="2017-03-02T00:00:00"/>
    <n v="303"/>
    <b v="0"/>
    <s v="Approved"/>
    <s v="Norco Bicycles"/>
    <s v="Road"/>
    <s v="high"/>
    <s v="large"/>
    <n v="774.53"/>
    <n v="464.72"/>
    <d v="2003-03-18T00:00:00"/>
    <n v="309.80999999999995"/>
    <s v="F"/>
    <n v="9"/>
    <d v="1991-10-01T00:00:00"/>
    <n v="28.777646733891423"/>
    <s v="Professor"/>
    <s v="Health"/>
    <s v="Mass Customer"/>
    <s v="N"/>
    <s v="Yes"/>
    <n v="4"/>
    <m/>
  </r>
  <r>
    <n v="4201"/>
    <n v="5"/>
    <x v="2084"/>
    <d v="2017-03-02T00:00:00"/>
    <n v="303"/>
    <b v="1"/>
    <s v="Approved"/>
    <s v="Trek Bicycles"/>
    <s v="Mountain"/>
    <s v="low"/>
    <s v="medium"/>
    <n v="574.64"/>
    <n v="459.71"/>
    <d v="2011-08-29T00:00:00"/>
    <n v="114.93"/>
    <s v="F"/>
    <n v="46"/>
    <d v="1977-08-19T00:00:00"/>
    <n v="42.903674131151696"/>
    <s v="Physical Therapy Assistant"/>
    <s v="Financial Services"/>
    <s v="Affluent Customer"/>
    <s v="N"/>
    <s v="Yes"/>
    <n v="8"/>
    <m/>
  </r>
  <r>
    <n v="5465"/>
    <n v="3"/>
    <x v="1417"/>
    <d v="2017-03-02T00:00:00"/>
    <n v="303"/>
    <b v="0"/>
    <s v="Approved"/>
    <s v="Trek Bicycles"/>
    <s v="Standard"/>
    <s v="medium"/>
    <s v="large"/>
    <n v="2091.4699999999998"/>
    <n v="388.92"/>
    <d v="2016-12-06T00:00:00"/>
    <n v="1702.5499999999997"/>
    <s v="M"/>
    <n v="13"/>
    <d v="1995-02-02T00:00:00"/>
    <n v="25.435180980466765"/>
    <s v="Recruiting Manager"/>
    <s v="Financial Services"/>
    <s v="Affluent Customer"/>
    <s v="N"/>
    <s v="Yes"/>
    <n v="1"/>
    <m/>
  </r>
  <r>
    <n v="5739"/>
    <n v="64"/>
    <x v="1679"/>
    <d v="2017-03-02T00:00:00"/>
    <n v="303"/>
    <b v="1"/>
    <s v="Approved"/>
    <s v="Trek Bicycles"/>
    <s v="Standard"/>
    <s v="medium"/>
    <s v="large"/>
    <n v="1469.44"/>
    <n v="596.54999999999995"/>
    <d v="2015-05-21T00:00:00"/>
    <n v="872.8900000000001"/>
    <s v="F"/>
    <n v="80"/>
    <d v="1976-11-29T00:00:00"/>
    <n v="43.624222076357178"/>
    <s v="Senior Sales Associate"/>
    <s v="IT"/>
    <s v="Affluent Customer"/>
    <s v="N"/>
    <s v="Yes"/>
    <n v="21"/>
    <m/>
  </r>
  <r>
    <n v="5895"/>
    <n v="38"/>
    <x v="1013"/>
    <d v="2017-03-02T00:00:00"/>
    <n v="303"/>
    <b v="0"/>
    <s v="Approved"/>
    <s v="Solex"/>
    <s v="Standard"/>
    <s v="medium"/>
    <s v="medium"/>
    <n v="1577.53"/>
    <n v="826.51"/>
    <d v="2011-03-16T00:00:00"/>
    <n v="751.02"/>
    <s v="M"/>
    <n v="58"/>
    <d v="1996-06-08T00:00:00"/>
    <n v="24.087235774987313"/>
    <n v="0"/>
    <s v="Retail"/>
    <s v="Mass Customer"/>
    <s v="N"/>
    <s v="No"/>
    <n v="5"/>
    <m/>
  </r>
  <r>
    <n v="6240"/>
    <n v="0"/>
    <x v="3152"/>
    <d v="2017-03-02T00:00:00"/>
    <n v="303"/>
    <b v="1"/>
    <s v="Approved"/>
    <s v="OHM Cycles"/>
    <s v="Road"/>
    <s v="high"/>
    <s v="large"/>
    <n v="12.01"/>
    <n v="7.21"/>
    <d v="1993-07-15T00:00:00"/>
    <n v="4.8"/>
    <s v="M"/>
    <n v="10"/>
    <d v="1977-01-24T00:00:00"/>
    <n v="43.470797418822933"/>
    <s v="Accounting Assistant III"/>
    <s v="IT"/>
    <s v="High Net Worth"/>
    <s v="N"/>
    <s v="Yes"/>
    <n v="22"/>
    <m/>
  </r>
  <r>
    <n v="6248"/>
    <n v="31"/>
    <x v="1474"/>
    <d v="2017-03-02T00:00:00"/>
    <n v="303"/>
    <b v="0"/>
    <s v="Approved"/>
    <s v="Giant Bicycles"/>
    <s v="Standard"/>
    <s v="medium"/>
    <s v="medium"/>
    <n v="230.91"/>
    <n v="173.18"/>
    <d v="1995-12-19T00:00:00"/>
    <n v="57.72999999999999"/>
    <s v="F"/>
    <n v="54"/>
    <d v="1973-06-04T00:00:00"/>
    <n v="47.114633035261285"/>
    <s v="Senior Developer"/>
    <s v="Health"/>
    <s v="Mass Customer"/>
    <s v="N"/>
    <s v="Yes"/>
    <n v="7"/>
    <m/>
  </r>
  <r>
    <n v="7337"/>
    <n v="79"/>
    <x v="83"/>
    <d v="2017-03-02T00:00:00"/>
    <n v="303"/>
    <b v="0"/>
    <s v="Approved"/>
    <s v="Norco Bicycles"/>
    <s v="Standard"/>
    <s v="medium"/>
    <s v="medium"/>
    <n v="1555.58"/>
    <n v="818.01"/>
    <d v="2003-09-09T00:00:00"/>
    <n v="737.56999999999994"/>
    <s v="M"/>
    <n v="36"/>
    <d v="1964-12-13T00:00:00"/>
    <n v="55.594085090055806"/>
    <s v="Senior Editor"/>
    <s v="Manufacturing"/>
    <s v="Mass Customer"/>
    <s v="N"/>
    <s v="No"/>
    <n v="8"/>
    <m/>
  </r>
  <r>
    <n v="7519"/>
    <n v="2"/>
    <x v="2209"/>
    <d v="2017-03-02T00:00:00"/>
    <n v="303"/>
    <b v="1"/>
    <s v="Approved"/>
    <s v="Solex"/>
    <s v="Standard"/>
    <s v="medium"/>
    <s v="medium"/>
    <n v="71.489999999999995"/>
    <n v="53.62"/>
    <d v="2012-09-15T00:00:00"/>
    <n v="17.869999999999997"/>
    <s v="F"/>
    <n v="27"/>
    <d v="1988-07-04T00:00:00"/>
    <n v="32.021482350329777"/>
    <s v="Teacher"/>
    <s v="Financial Services"/>
    <s v="Mass Customer"/>
    <s v="N"/>
    <s v="Yes"/>
    <n v="13"/>
    <m/>
  </r>
  <r>
    <n v="7664"/>
    <n v="90"/>
    <x v="1807"/>
    <d v="2017-03-02T00:00:00"/>
    <n v="303"/>
    <b v="0"/>
    <s v="Approved"/>
    <s v="Solex"/>
    <s v="Standard"/>
    <s v="low"/>
    <s v="medium"/>
    <n v="945.04"/>
    <n v="507.58"/>
    <d v="1995-12-19T00:00:00"/>
    <n v="437.46"/>
    <s v="F"/>
    <n v="45"/>
    <d v="1958-04-08T00:00:00"/>
    <n v="62.281756322932523"/>
    <s v="Senior Developer"/>
    <s v="n/a"/>
    <s v="High Net Worth"/>
    <s v="N"/>
    <s v="No"/>
    <n v="13"/>
    <m/>
  </r>
  <r>
    <n v="8117"/>
    <n v="79"/>
    <x v="758"/>
    <d v="2017-03-02T00:00:00"/>
    <n v="303"/>
    <b v="1"/>
    <s v="Approved"/>
    <s v="Solex"/>
    <s v="Touring"/>
    <s v="medium"/>
    <s v="large"/>
    <n v="2083.94"/>
    <n v="675.03"/>
    <d v="2013-09-16T00:00:00"/>
    <n v="1408.91"/>
    <s v="F"/>
    <n v="93"/>
    <d v="1998-11-15T00:00:00"/>
    <n v="21.648879610603753"/>
    <s v="Sales Representative"/>
    <s v="Retail"/>
    <s v="High Net Worth"/>
    <s v="N"/>
    <s v="No"/>
    <n v="1"/>
    <m/>
  </r>
  <r>
    <n v="8174"/>
    <n v="0"/>
    <x v="3075"/>
    <d v="2017-03-02T00:00:00"/>
    <n v="303"/>
    <b v="1"/>
    <s v="Approved"/>
    <s v="Solex"/>
    <s v="Road"/>
    <s v="medium"/>
    <s v="medium"/>
    <n v="416.98"/>
    <n v="312.74"/>
    <d v="1999-12-04T00:00:00"/>
    <n v="104.24000000000001"/>
    <s v="F"/>
    <n v="37"/>
    <d v="1994-12-09T00:00:00"/>
    <n v="25.585865911973617"/>
    <s v="Accountant I"/>
    <s v="IT"/>
    <s v="High Net Worth"/>
    <s v="N"/>
    <s v="Yes"/>
    <n v="7"/>
    <m/>
  </r>
  <r>
    <n v="8613"/>
    <n v="68"/>
    <x v="784"/>
    <d v="2017-03-02T00:00:00"/>
    <n v="303"/>
    <b v="1"/>
    <s v="Approved"/>
    <s v="OHM Cycles"/>
    <s v="Standard"/>
    <s v="medium"/>
    <s v="medium"/>
    <n v="1636.9"/>
    <n v="44.71"/>
    <d v="2014-10-10T00:00:00"/>
    <n v="1592.19"/>
    <s v="M"/>
    <n v="10"/>
    <d v="1978-10-20T00:00:00"/>
    <n v="41.733811117453065"/>
    <s v="Nuclear Power Engineer"/>
    <s v="Manufacturing"/>
    <s v="Mass Customer"/>
    <s v="N"/>
    <s v="Yes"/>
    <n v="10"/>
    <m/>
  </r>
  <r>
    <n v="11033"/>
    <n v="86"/>
    <x v="519"/>
    <d v="2017-03-02T00:00:00"/>
    <n v="303"/>
    <b v="0"/>
    <s v="Approved"/>
    <s v="Norco Bicycles"/>
    <s v="Road"/>
    <s v="high"/>
    <s v="large"/>
    <n v="774.53"/>
    <n v="464.72"/>
    <d v="2011-03-16T00:00:00"/>
    <n v="309.80999999999995"/>
    <s v="F"/>
    <n v="80"/>
    <d v="1978-11-17T00:00:00"/>
    <n v="41.657098788685943"/>
    <s v="Automation Specialist III"/>
    <s v="Manufacturing"/>
    <s v="High Net Worth"/>
    <s v="N"/>
    <s v="Yes"/>
    <n v="8"/>
    <m/>
  </r>
  <r>
    <n v="11050"/>
    <n v="74"/>
    <x v="2554"/>
    <d v="2017-03-02T00:00:00"/>
    <n v="303"/>
    <b v="0"/>
    <s v="Approved"/>
    <s v="WeareA2B"/>
    <s v="Standard"/>
    <s v="medium"/>
    <s v="medium"/>
    <n v="1762.96"/>
    <n v="950.52"/>
    <d v="2001-11-25T00:00:00"/>
    <n v="812.44"/>
    <s v="F"/>
    <n v="57"/>
    <d v="1978-06-28T00:00:00"/>
    <n v="42.046139884576355"/>
    <s v="Desktop Support Technician"/>
    <s v="Retail"/>
    <s v="High Net Worth"/>
    <s v="N"/>
    <s v="Yes"/>
    <n v="13"/>
    <m/>
  </r>
  <r>
    <n v="11131"/>
    <n v="61"/>
    <x v="1060"/>
    <d v="2017-03-02T00:00:00"/>
    <n v="303"/>
    <b v="0"/>
    <s v="Approved"/>
    <s v="OHM Cycles"/>
    <s v="Standard"/>
    <s v="low"/>
    <s v="medium"/>
    <n v="71.16"/>
    <n v="56.93"/>
    <d v="1992-10-02T00:00:00"/>
    <n v="14.229999999999997"/>
    <s v="F"/>
    <n v="67"/>
    <d v="1966-04-04T00:00:00"/>
    <n v="54.287235774987316"/>
    <n v="0"/>
    <s v="Financial Services"/>
    <s v="Affluent Customer"/>
    <s v="N"/>
    <s v="Yes"/>
    <n v="19"/>
    <m/>
  </r>
  <r>
    <n v="11530"/>
    <n v="11"/>
    <x v="1291"/>
    <d v="2017-03-02T00:00:00"/>
    <n v="303"/>
    <b v="0"/>
    <s v="Approved"/>
    <s v="Giant Bicycles"/>
    <s v="Standard"/>
    <s v="high"/>
    <s v="medium"/>
    <n v="1274.93"/>
    <n v="764.96"/>
    <d v="2005-12-07T00:00:00"/>
    <n v="509.97"/>
    <s v="F"/>
    <n v="91"/>
    <d v="1973-02-12T00:00:00"/>
    <n v="47.421482350329782"/>
    <s v="Programmer I"/>
    <s v="Argiculture"/>
    <s v="Affluent Customer"/>
    <s v="N"/>
    <s v="Yes"/>
    <n v="5"/>
    <m/>
  </r>
  <r>
    <n v="11646"/>
    <n v="59"/>
    <x v="2199"/>
    <d v="2017-03-02T00:00:00"/>
    <n v="303"/>
    <b v="0"/>
    <s v="Approved"/>
    <s v="Solex"/>
    <s v="Standard"/>
    <s v="medium"/>
    <s v="large"/>
    <n v="1061.56"/>
    <n v="733.58"/>
    <d v="1993-07-20T00:00:00"/>
    <n v="327.9799999999999"/>
    <s v="M"/>
    <n v="33"/>
    <d v="1975-06-02T00:00:00"/>
    <n v="45.120112487316078"/>
    <s v="Design Engineer"/>
    <s v="Manufacturing"/>
    <s v="Mass Customer"/>
    <s v="N"/>
    <s v="No"/>
    <n v="9"/>
    <m/>
  </r>
  <r>
    <n v="11726"/>
    <n v="5"/>
    <x v="960"/>
    <d v="2017-03-02T00:00:00"/>
    <n v="303"/>
    <b v="0"/>
    <s v="Approved"/>
    <s v="Trek Bicycles"/>
    <s v="Mountain"/>
    <s v="low"/>
    <s v="medium"/>
    <n v="574.64"/>
    <n v="459.71"/>
    <d v="2011-08-29T00:00:00"/>
    <n v="114.93"/>
    <s v="M"/>
    <n v="39"/>
    <d v="1974-06-26T00:00:00"/>
    <n v="46.054359062658548"/>
    <s v="Environmental Specialist"/>
    <s v="Health"/>
    <s v="Mass Customer"/>
    <s v="N"/>
    <s v="No"/>
    <n v="22"/>
    <m/>
  </r>
  <r>
    <n v="12155"/>
    <n v="6"/>
    <x v="2429"/>
    <d v="2017-03-02T00:00:00"/>
    <n v="303"/>
    <b v="1"/>
    <s v="Approved"/>
    <s v="OHM Cycles"/>
    <s v="Standard"/>
    <s v="high"/>
    <s v="medium"/>
    <n v="227.88"/>
    <n v="136.72999999999999"/>
    <d v="2003-02-07T00:00:00"/>
    <n v="91.15"/>
    <s v="M"/>
    <n v="86"/>
    <d v="1989-05-11T00:00:00"/>
    <n v="31.169427555809232"/>
    <s v="Mechanical Systems Engineer"/>
    <s v="Retail"/>
    <s v="Mass Customer"/>
    <s v="N"/>
    <s v="Yes"/>
    <n v="2"/>
    <m/>
  </r>
  <r>
    <n v="12421"/>
    <n v="100"/>
    <x v="2533"/>
    <d v="2017-03-02T00:00:00"/>
    <n v="303"/>
    <b v="0"/>
    <s v="Approved"/>
    <s v="Trek Bicycles"/>
    <s v="Standard"/>
    <s v="medium"/>
    <s v="small"/>
    <n v="1386.84"/>
    <n v="1234.29"/>
    <d v="2003-08-05T00:00:00"/>
    <n v="152.54999999999995"/>
    <s v="M"/>
    <n v="32"/>
    <d v="1962-09-21T00:00:00"/>
    <n v="57.824222076357174"/>
    <s v="Account Executive"/>
    <s v="Argiculture"/>
    <s v="High Net Worth"/>
    <s v="N"/>
    <s v="No"/>
    <n v="11"/>
    <m/>
  </r>
  <r>
    <n v="12424"/>
    <n v="72"/>
    <x v="1000"/>
    <d v="2017-03-02T00:00:00"/>
    <n v="303"/>
    <b v="1"/>
    <s v="Approved"/>
    <s v="OHM Cycles"/>
    <s v="Standard"/>
    <s v="medium"/>
    <s v="medium"/>
    <n v="912.52"/>
    <n v="141.4"/>
    <d v="2015-10-18T00:00:00"/>
    <n v="771.12"/>
    <s v="M"/>
    <n v="13"/>
    <d v="1961-06-27T00:00:00"/>
    <n v="59.059838514713341"/>
    <s v="Speech Pathologist"/>
    <s v="Financial Services"/>
    <s v="High Net Worth"/>
    <s v="N"/>
    <s v="No"/>
    <n v="12"/>
    <m/>
  </r>
  <r>
    <n v="12534"/>
    <n v="21"/>
    <x v="2819"/>
    <d v="2017-03-02T00:00:00"/>
    <n v="303"/>
    <b v="1"/>
    <s v="Approved"/>
    <s v="Solex"/>
    <s v="Standard"/>
    <s v="medium"/>
    <s v="large"/>
    <n v="1071.23"/>
    <n v="380.74"/>
    <d v="2016-11-22T00:00:00"/>
    <n v="690.49"/>
    <s v="M"/>
    <n v="19"/>
    <d v="1991-08-24T00:00:00"/>
    <n v="28.881756322932521"/>
    <s v="Actuary"/>
    <s v="Financial Services"/>
    <s v="Mass Customer"/>
    <s v="N"/>
    <s v="Yes"/>
    <n v="9"/>
    <m/>
  </r>
  <r>
    <n v="13406"/>
    <n v="25"/>
    <x v="99"/>
    <d v="2017-03-02T00:00:00"/>
    <n v="303"/>
    <b v="0"/>
    <s v="Approved"/>
    <s v="Giant Bicycles"/>
    <s v="Road"/>
    <s v="medium"/>
    <s v="medium"/>
    <n v="1538.99"/>
    <n v="829.65"/>
    <d v="2016-02-04T00:00:00"/>
    <n v="709.34"/>
    <s v="F"/>
    <n v="12"/>
    <d v="1998-12-26T00:00:00"/>
    <n v="21.536550843480466"/>
    <s v="Community Outreach Specialist"/>
    <s v="Entertainment"/>
    <s v="Mass Customer"/>
    <s v="N"/>
    <s v="No"/>
    <n v="4"/>
    <m/>
  </r>
  <r>
    <n v="13541"/>
    <n v="56"/>
    <x v="940"/>
    <d v="2017-03-02T00:00:00"/>
    <n v="303"/>
    <b v="1"/>
    <s v="Approved"/>
    <s v="Norco Bicycles"/>
    <s v="Mountain"/>
    <s v="low"/>
    <s v="small"/>
    <n v="688.63"/>
    <n v="612.88"/>
    <d v="1993-10-02T00:00:00"/>
    <n v="75.75"/>
    <s v="F"/>
    <n v="45"/>
    <d v="1980-04-10T00:00:00"/>
    <n v="40.259838514713344"/>
    <s v="Assistant Professor"/>
    <s v="Manufacturing"/>
    <s v="High Net Worth"/>
    <s v="N"/>
    <s v="No"/>
    <n v="11"/>
    <m/>
  </r>
  <r>
    <n v="13938"/>
    <n v="67"/>
    <x v="1939"/>
    <d v="2017-03-02T00:00:00"/>
    <n v="303"/>
    <b v="0"/>
    <s v="Approved"/>
    <s v="Norco Bicycles"/>
    <s v="Road"/>
    <s v="medium"/>
    <s v="medium"/>
    <n v="544.04999999999995"/>
    <n v="376.84"/>
    <d v="2005-10-22T00:00:00"/>
    <n v="167.20999999999998"/>
    <s v="F"/>
    <n v="0"/>
    <d v="1955-07-23T00:00:00"/>
    <n v="64.994085090055805"/>
    <s v="Budget/Accounting Analyst II"/>
    <s v="n/a"/>
    <s v="Affluent Customer"/>
    <s v="N"/>
    <s v="No"/>
    <n v="11"/>
    <m/>
  </r>
  <r>
    <n v="13998"/>
    <n v="79"/>
    <x v="285"/>
    <d v="2017-03-02T00:00:00"/>
    <n v="303"/>
    <b v="0"/>
    <s v="Approved"/>
    <s v="Solex"/>
    <s v="Touring"/>
    <s v="medium"/>
    <s v="large"/>
    <n v="2083.94"/>
    <n v="675.03"/>
    <d v="2013-09-16T00:00:00"/>
    <n v="1408.91"/>
    <s v="F"/>
    <n v="56"/>
    <d v="1978-08-19T00:00:00"/>
    <n v="41.903674131151696"/>
    <s v="Electrical Engineer"/>
    <s v="Manufacturing"/>
    <s v="High Net Worth"/>
    <s v="N"/>
    <s v="No"/>
    <n v="12"/>
    <m/>
  </r>
  <r>
    <n v="14151"/>
    <n v="97"/>
    <x v="2515"/>
    <d v="2017-03-02T00:00:00"/>
    <n v="303"/>
    <b v="1"/>
    <s v="Approved"/>
    <s v="Solex"/>
    <s v="Standard"/>
    <s v="medium"/>
    <s v="large"/>
    <n v="202.62"/>
    <n v="151.96"/>
    <d v="2016-03-29T00:00:00"/>
    <n v="50.66"/>
    <s v="F"/>
    <n v="80"/>
    <d v="2001-04-28T00:00:00"/>
    <n v="19.196824816083204"/>
    <s v="Chemical Engineer"/>
    <s v="Manufacturing"/>
    <s v="Mass Customer"/>
    <s v="N"/>
    <s v="No"/>
    <n v="1"/>
    <m/>
  </r>
  <r>
    <n v="14192"/>
    <n v="24"/>
    <x v="1640"/>
    <d v="2017-03-02T00:00:00"/>
    <n v="303"/>
    <b v="0"/>
    <s v="Approved"/>
    <s v="Solex"/>
    <s v="Road"/>
    <s v="medium"/>
    <s v="large"/>
    <n v="1777.8"/>
    <n v="820.78"/>
    <d v="1991-08-05T00:00:00"/>
    <n v="957.02"/>
    <s v="M"/>
    <n v="37"/>
    <d v="1968-07-19T00:00:00"/>
    <n v="51.994085090055805"/>
    <s v="Sales Representative"/>
    <s v="Retail"/>
    <s v="Mass Customer"/>
    <s v="N"/>
    <s v="Yes"/>
    <n v="19"/>
    <m/>
  </r>
  <r>
    <n v="14873"/>
    <n v="53"/>
    <x v="111"/>
    <d v="2017-03-02T00:00:00"/>
    <n v="303"/>
    <b v="1"/>
    <s v="Approved"/>
    <s v="OHM Cycles"/>
    <s v="Standard"/>
    <s v="medium"/>
    <s v="medium"/>
    <n v="795.34"/>
    <n v="101.58"/>
    <d v="1997-10-04T00:00:00"/>
    <n v="693.76"/>
    <s v="F"/>
    <n v="82"/>
    <d v="1970-04-05T00:00:00"/>
    <n v="50.281756322932523"/>
    <s v="Software Engineer III"/>
    <s v="Property"/>
    <s v="Mass Customer"/>
    <s v="N"/>
    <s v="Yes"/>
    <n v="13"/>
    <m/>
  </r>
  <r>
    <n v="15199"/>
    <n v="85"/>
    <x v="1677"/>
    <d v="2017-03-02T00:00:00"/>
    <n v="303"/>
    <b v="1"/>
    <s v="Approved"/>
    <s v="WeareA2B"/>
    <s v="Standard"/>
    <s v="medium"/>
    <s v="medium"/>
    <n v="1228.07"/>
    <n v="400.91"/>
    <d v="2000-05-22T00:00:00"/>
    <n v="827.15999999999985"/>
    <s v="F"/>
    <n v="42"/>
    <d v="1980-10-18T00:00:00"/>
    <n v="39.736550843480465"/>
    <n v="0"/>
    <s v="Property"/>
    <s v="High Net Worth"/>
    <s v="N"/>
    <s v="No"/>
    <n v="20"/>
    <m/>
  </r>
  <r>
    <n v="15224"/>
    <n v="67"/>
    <x v="1962"/>
    <d v="2017-03-02T00:00:00"/>
    <n v="303"/>
    <b v="0"/>
    <s v="Approved"/>
    <s v="Norco Bicycles"/>
    <s v="Road"/>
    <s v="medium"/>
    <s v="medium"/>
    <n v="544.04999999999995"/>
    <n v="376.84"/>
    <d v="2000-05-22T00:00:00"/>
    <n v="167.20999999999998"/>
    <s v="F"/>
    <n v="74"/>
    <d v="1973-07-31T00:00:00"/>
    <n v="46.95846865169964"/>
    <s v="Account Executive"/>
    <s v="Property"/>
    <s v="Mass Customer"/>
    <s v="N"/>
    <s v="Yes"/>
    <n v="14"/>
    <m/>
  </r>
  <r>
    <n v="15263"/>
    <n v="5"/>
    <x v="188"/>
    <d v="2017-03-02T00:00:00"/>
    <n v="303"/>
    <b v="0"/>
    <s v="Approved"/>
    <s v="Trek Bicycles"/>
    <s v="Mountain"/>
    <s v="low"/>
    <s v="medium"/>
    <n v="574.64"/>
    <n v="459.71"/>
    <d v="2004-09-28T00:00:00"/>
    <n v="114.93"/>
    <s v="M"/>
    <n v="14"/>
    <d v="1962-04-11T00:00:00"/>
    <n v="58.27079741882293"/>
    <n v="0"/>
    <s v="Retail"/>
    <s v="Affluent Customer"/>
    <s v="N"/>
    <s v="Yes"/>
    <n v="11"/>
    <m/>
  </r>
  <r>
    <n v="15527"/>
    <n v="60"/>
    <x v="3483"/>
    <d v="2017-03-02T00:00:00"/>
    <n v="303"/>
    <b v="0"/>
    <s v="Approved"/>
    <s v="Giant Bicycles"/>
    <s v="Standard"/>
    <s v="high"/>
    <s v="small"/>
    <n v="1977.36"/>
    <n v="1759.85"/>
    <d v="2011-08-24T00:00:00"/>
    <n v="217.51"/>
    <s v="M"/>
    <n v="25"/>
    <d v="1992-10-03T00:00:00"/>
    <n v="27.769427555809234"/>
    <s v="Cost Accountant"/>
    <s v="Financial Services"/>
    <s v="Mass Customer"/>
    <s v="N"/>
    <s v="No"/>
    <n v="8"/>
    <m/>
  </r>
  <r>
    <n v="15704"/>
    <n v="70"/>
    <x v="2676"/>
    <d v="2017-03-02T00:00:00"/>
    <n v="303"/>
    <b v="1"/>
    <s v="Approved"/>
    <s v="Norco Bicycles"/>
    <s v="Road"/>
    <s v="medium"/>
    <s v="medium"/>
    <n v="1036.5899999999999"/>
    <n v="206.35"/>
    <d v="1991-05-06T00:00:00"/>
    <n v="830.2399999999999"/>
    <s v="F"/>
    <n v="21"/>
    <d v="1986-04-18T00:00:00"/>
    <n v="34.235180980466765"/>
    <s v="Chief Design Engineer"/>
    <s v="Property"/>
    <s v="High Net Worth"/>
    <s v="N"/>
    <s v="Yes"/>
    <n v="16"/>
    <m/>
  </r>
  <r>
    <n v="16252"/>
    <n v="87"/>
    <x v="1931"/>
    <d v="2017-03-02T00:00:00"/>
    <n v="303"/>
    <b v="0"/>
    <s v="Approved"/>
    <s v="Giant Bicycles"/>
    <s v="Standard"/>
    <s v="high"/>
    <s v="medium"/>
    <n v="1179"/>
    <n v="707.4"/>
    <d v="1997-08-25T00:00:00"/>
    <n v="471.6"/>
    <s v="M"/>
    <n v="98"/>
    <d v="1977-08-10T00:00:00"/>
    <n v="42.928331665398275"/>
    <s v="Director of Sales"/>
    <s v="Health"/>
    <s v="Mass Customer"/>
    <s v="N"/>
    <s v="No"/>
    <n v="7"/>
    <m/>
  </r>
  <r>
    <n v="16348"/>
    <n v="24"/>
    <x v="1161"/>
    <d v="2017-03-02T00:00:00"/>
    <n v="303"/>
    <b v="0"/>
    <s v="Approved"/>
    <s v="Solex"/>
    <s v="Road"/>
    <s v="medium"/>
    <s v="large"/>
    <n v="1777.8"/>
    <n v="820.78"/>
    <d v="1993-05-26T00:00:00"/>
    <n v="957.02"/>
    <s v="M"/>
    <n v="40"/>
    <d v="1957-05-22T00:00:00"/>
    <n v="63.161208377727043"/>
    <s v="Electrical Engineer"/>
    <s v="Manufacturing"/>
    <s v="Mass Customer"/>
    <s v="N"/>
    <s v="Yes"/>
    <n v="16"/>
    <m/>
  </r>
  <r>
    <n v="16496"/>
    <n v="72"/>
    <x v="698"/>
    <d v="2017-03-02T00:00:00"/>
    <n v="303"/>
    <b v="0"/>
    <s v="Approved"/>
    <s v="Norco Bicycles"/>
    <s v="Standard"/>
    <s v="medium"/>
    <s v="medium"/>
    <n v="360.4"/>
    <n v="270.3"/>
    <d v="2016-12-06T00:00:00"/>
    <n v="90.099999999999966"/>
    <s v="F"/>
    <n v="25"/>
    <d v="1969-01-11T00:00:00"/>
    <n v="51.511893309233891"/>
    <s v="Account Executive"/>
    <s v="Manufacturing"/>
    <s v="Mass Customer"/>
    <s v="N"/>
    <s v="No"/>
    <n v="11"/>
    <m/>
  </r>
  <r>
    <n v="16904"/>
    <n v="92"/>
    <x v="1428"/>
    <d v="2017-03-02T00:00:00"/>
    <n v="303"/>
    <b v="1"/>
    <s v="Approved"/>
    <s v="WeareA2B"/>
    <s v="Standard"/>
    <s v="medium"/>
    <s v="small"/>
    <n v="1415.01"/>
    <n v="1259.3599999999999"/>
    <d v="2000-11-03T00:00:00"/>
    <n v="155.65000000000009"/>
    <s v="F"/>
    <n v="28"/>
    <d v="1979-10-04T00:00:00"/>
    <n v="40.777646733891423"/>
    <s v="Software Consultant"/>
    <s v="Financial Services"/>
    <s v="Affluent Customer"/>
    <s v="N"/>
    <s v="Yes"/>
    <n v="15"/>
    <m/>
  </r>
  <r>
    <n v="17341"/>
    <n v="6"/>
    <x v="2135"/>
    <d v="2017-03-02T00:00:00"/>
    <n v="303"/>
    <b v="0"/>
    <s v="Approved"/>
    <s v="OHM Cycles"/>
    <s v="Standard"/>
    <s v="high"/>
    <s v="medium"/>
    <n v="227.88"/>
    <n v="136.72999999999999"/>
    <d v="2003-02-07T00:00:00"/>
    <n v="91.15"/>
    <s v="F"/>
    <n v="30"/>
    <d v="1978-08-12T00:00:00"/>
    <n v="41.922852213343475"/>
    <s v="Web Designer II"/>
    <s v="Retail"/>
    <s v="Mass Customer"/>
    <s v="N"/>
    <s v="No"/>
    <n v="19"/>
    <m/>
  </r>
  <r>
    <n v="17723"/>
    <n v="61"/>
    <x v="3157"/>
    <d v="2017-03-02T00:00:00"/>
    <n v="303"/>
    <b v="1"/>
    <s v="Approved"/>
    <s v="Norco Bicycles"/>
    <s v="Standard"/>
    <s v="medium"/>
    <s v="small"/>
    <n v="586.45000000000005"/>
    <n v="521.94000000000005"/>
    <d v="2015-08-10T00:00:00"/>
    <n v="64.509999999999991"/>
    <s v="F"/>
    <n v="17"/>
    <d v="1980-08-17T00:00:00"/>
    <n v="39.906413857179096"/>
    <n v="0"/>
    <s v="Manufacturing"/>
    <s v="High Net Worth"/>
    <s v="N"/>
    <s v="Yes"/>
    <n v="15"/>
    <m/>
  </r>
  <r>
    <n v="18754"/>
    <n v="68"/>
    <x v="1724"/>
    <d v="2017-03-02T00:00:00"/>
    <n v="303"/>
    <b v="0"/>
    <s v="Approved"/>
    <s v="OHM Cycles"/>
    <s v="Standard"/>
    <s v="medium"/>
    <s v="medium"/>
    <n v="1636.9"/>
    <n v="44.71"/>
    <d v="2010-08-20T00:00:00"/>
    <n v="1592.19"/>
    <s v="F"/>
    <n v="21"/>
    <d v="1987-03-17T00:00:00"/>
    <n v="33.322852213343481"/>
    <s v="Sales Representative"/>
    <s v="Retail"/>
    <s v="Affluent Customer"/>
    <s v="N"/>
    <s v="No"/>
    <n v="8"/>
    <m/>
  </r>
  <r>
    <n v="19313"/>
    <n v="88"/>
    <x v="294"/>
    <d v="2017-03-02T00:00:00"/>
    <n v="303"/>
    <b v="0"/>
    <s v="Approved"/>
    <s v="Norco Bicycles"/>
    <s v="Standard"/>
    <s v="high"/>
    <s v="small"/>
    <n v="1661.92"/>
    <n v="1479.11"/>
    <d v="1993-10-02T00:00:00"/>
    <n v="182.81000000000017"/>
    <s v="M"/>
    <n v="73"/>
    <d v="1980-07-30T00:00:00"/>
    <n v="39.955728925672247"/>
    <s v="Programmer III"/>
    <s v="Argiculture"/>
    <s v="High Net Worth"/>
    <s v="N"/>
    <s v="Yes"/>
    <n v="8"/>
    <m/>
  </r>
  <r>
    <n v="19850"/>
    <n v="44"/>
    <x v="2688"/>
    <d v="2017-03-02T00:00:00"/>
    <n v="303"/>
    <b v="0"/>
    <s v="Approved"/>
    <s v="WeareA2B"/>
    <s v="Standard"/>
    <s v="medium"/>
    <s v="medium"/>
    <n v="1769.64"/>
    <n v="108.76"/>
    <d v="2011-05-09T00:00:00"/>
    <n v="1660.88"/>
    <s v="M"/>
    <n v="73"/>
    <d v="1953-08-09T00:00:00"/>
    <n v="66.947509747590047"/>
    <s v="Research Assistant II"/>
    <s v="Retail"/>
    <s v="Mass Customer"/>
    <s v="N"/>
    <s v="No"/>
    <n v="8"/>
    <m/>
  </r>
  <r>
    <n v="158"/>
    <n v="50"/>
    <x v="947"/>
    <d v="2017-03-01T00:00:00"/>
    <n v="304"/>
    <b v="1"/>
    <s v="Approved"/>
    <s v="WeareA2B"/>
    <s v="Standard"/>
    <s v="medium"/>
    <s v="small"/>
    <n v="175.89"/>
    <n v="131.91999999999999"/>
    <d v="2009-04-12T00:00:00"/>
    <n v="43.97"/>
    <s v="M"/>
    <n v="38"/>
    <d v="2000-01-08T00:00:00"/>
    <n v="20.500934405124301"/>
    <s v="GIS Technical Architect"/>
    <s v="Manufacturing"/>
    <s v="Affluent Customer"/>
    <s v="N"/>
    <s v="Yes"/>
    <n v="1"/>
    <m/>
  </r>
  <r>
    <n v="623"/>
    <n v="94"/>
    <x v="2944"/>
    <d v="2017-03-01T00:00:00"/>
    <n v="304"/>
    <b v="0"/>
    <s v="Approved"/>
    <s v="Giant Bicycles"/>
    <s v="Standard"/>
    <s v="medium"/>
    <s v="large"/>
    <n v="1635.3"/>
    <n v="993.66"/>
    <d v="1994-08-10T00:00:00"/>
    <n v="641.64"/>
    <s v="M"/>
    <n v="96"/>
    <d v="1977-04-08T00:00:00"/>
    <n v="43.26805769279553"/>
    <s v="Desktop Support Technician"/>
    <s v="Retail"/>
    <s v="Mass Customer"/>
    <s v="N"/>
    <s v="Yes"/>
    <n v="18"/>
    <m/>
  </r>
  <r>
    <n v="1319"/>
    <n v="97"/>
    <x v="1828"/>
    <d v="2017-03-01T00:00:00"/>
    <n v="304"/>
    <b v="1"/>
    <s v="Approved"/>
    <s v="OHM Cycles"/>
    <s v="Road"/>
    <s v="medium"/>
    <s v="medium"/>
    <n v="742.54"/>
    <n v="667.4"/>
    <d v="1991-11-07T00:00:00"/>
    <n v="75.139999999999986"/>
    <s v="M"/>
    <n v="12"/>
    <d v="1976-07-16T00:00:00"/>
    <n v="43.996824816083205"/>
    <s v="Social Worker"/>
    <s v="Health"/>
    <s v="High Net Worth"/>
    <s v="N"/>
    <s v="No"/>
    <n v="10"/>
    <m/>
  </r>
  <r>
    <n v="1620"/>
    <n v="34"/>
    <x v="2590"/>
    <d v="2017-03-01T00:00:00"/>
    <n v="304"/>
    <b v="0"/>
    <s v="Approved"/>
    <s v="Norco Bicycles"/>
    <s v="Road"/>
    <s v="high"/>
    <s v="large"/>
    <n v="774.53"/>
    <n v="464.72"/>
    <d v="1994-07-12T00:00:00"/>
    <n v="309.80999999999995"/>
    <s v="M"/>
    <n v="97"/>
    <d v="1982-10-11T00:00:00"/>
    <n v="37.755728925672244"/>
    <s v="Systems Administrator II"/>
    <s v="Manufacturing"/>
    <s v="Affluent Customer"/>
    <s v="N"/>
    <s v="Yes"/>
    <n v="3"/>
    <m/>
  </r>
  <r>
    <n v="1693"/>
    <n v="70"/>
    <x v="2038"/>
    <d v="2017-03-01T00:00:00"/>
    <n v="304"/>
    <b v="0"/>
    <s v="Approved"/>
    <s v="Trek Bicycles"/>
    <s v="Standard"/>
    <s v="high"/>
    <s v="medium"/>
    <n v="495.72"/>
    <n v="297.43"/>
    <d v="2015-04-11T00:00:00"/>
    <n v="198.29000000000002"/>
    <s v="M"/>
    <n v="84"/>
    <d v="1973-02-02T00:00:00"/>
    <n v="47.448879610603754"/>
    <s v="Teacher"/>
    <s v="Manufacturing"/>
    <s v="Mass Customer"/>
    <s v="N"/>
    <s v="No"/>
    <n v="15"/>
    <m/>
  </r>
  <r>
    <n v="3974"/>
    <n v="85"/>
    <x v="803"/>
    <d v="2017-03-01T00:00:00"/>
    <n v="304"/>
    <b v="0"/>
    <s v="Approved"/>
    <s v="WeareA2B"/>
    <s v="Standard"/>
    <s v="medium"/>
    <s v="medium"/>
    <n v="752.64"/>
    <n v="205.36"/>
    <d v="2015-08-02T00:00:00"/>
    <n v="547.28"/>
    <s v="F"/>
    <n v="23"/>
    <d v="1979-09-09T00:00:00"/>
    <n v="40.846139884576353"/>
    <s v="Cost Accountant"/>
    <s v="Financial Services"/>
    <s v="Mass Customer"/>
    <s v="N"/>
    <s v="Yes"/>
    <n v="11"/>
    <m/>
  </r>
  <r>
    <n v="4172"/>
    <n v="5"/>
    <x v="852"/>
    <d v="2017-03-01T00:00:00"/>
    <n v="304"/>
    <b v="1"/>
    <s v="Approved"/>
    <s v="Trek Bicycles"/>
    <s v="Mountain"/>
    <s v="low"/>
    <s v="medium"/>
    <n v="574.64"/>
    <n v="459.71"/>
    <d v="2011-08-29T00:00:00"/>
    <n v="114.93"/>
    <s v="M"/>
    <n v="30"/>
    <d v="1977-11-30T00:00:00"/>
    <n v="42.621482350329778"/>
    <s v="Research Assistant IV"/>
    <s v="Retail"/>
    <s v="Mass Customer"/>
    <s v="N"/>
    <s v="No"/>
    <n v="14"/>
    <m/>
  </r>
  <r>
    <n v="4622"/>
    <n v="75"/>
    <x v="1177"/>
    <d v="2017-03-01T00:00:00"/>
    <n v="304"/>
    <b v="1"/>
    <s v="Approved"/>
    <s v="Giant Bicycles"/>
    <s v="Touring"/>
    <s v="medium"/>
    <s v="large"/>
    <n v="1873.97"/>
    <n v="863.95"/>
    <d v="2010-08-20T00:00:00"/>
    <n v="1010.02"/>
    <s v="F"/>
    <n v="43"/>
    <d v="1982-05-24T00:00:00"/>
    <n v="38.139290569507864"/>
    <s v="Project Manager"/>
    <s v="Financial Services"/>
    <s v="Mass Customer"/>
    <s v="N"/>
    <s v="No"/>
    <n v="17"/>
    <m/>
  </r>
  <r>
    <n v="5087"/>
    <n v="7"/>
    <x v="3454"/>
    <d v="2017-03-01T00:00:00"/>
    <n v="304"/>
    <b v="0"/>
    <s v="Approved"/>
    <s v="Trek Bicycles"/>
    <s v="Road"/>
    <s v="low"/>
    <s v="medium"/>
    <n v="980.37"/>
    <n v="234.43"/>
    <d v="2011-04-16T00:00:00"/>
    <n v="745.94"/>
    <s v="M"/>
    <n v="40"/>
    <d v="1972-06-19T00:00:00"/>
    <n v="48.073537144850327"/>
    <s v="Assistant Professor"/>
    <s v="Property"/>
    <s v="Affluent Customer"/>
    <s v="N"/>
    <s v="Yes"/>
    <n v="9"/>
    <m/>
  </r>
  <r>
    <n v="5178"/>
    <n v="0"/>
    <x v="1298"/>
    <d v="2017-03-01T00:00:00"/>
    <n v="304"/>
    <b v="0"/>
    <s v="Approved"/>
    <s v="Solex"/>
    <s v="Standard"/>
    <s v="medium"/>
    <s v="medium"/>
    <n v="441.49"/>
    <n v="84.99"/>
    <d v="2007-12-11T00:00:00"/>
    <n v="356.5"/>
    <s v="F"/>
    <n v="98"/>
    <d v="1967-01-25T00:00:00"/>
    <n v="53.476276870877726"/>
    <s v="Systems Administrator III"/>
    <s v="Telecommunications"/>
    <s v="High Net Worth"/>
    <s v="N"/>
    <s v="Yes"/>
    <n v="16"/>
    <m/>
  </r>
  <r>
    <n v="6730"/>
    <n v="86"/>
    <x v="685"/>
    <d v="2017-03-01T00:00:00"/>
    <n v="304"/>
    <b v="1"/>
    <s v="Approved"/>
    <s v="Norco Bicycles"/>
    <s v="Road"/>
    <s v="high"/>
    <s v="large"/>
    <n v="774.53"/>
    <n v="464.72"/>
    <d v="2011-03-16T00:00:00"/>
    <n v="309.80999999999995"/>
    <s v="M"/>
    <n v="0"/>
    <d v="1967-05-01T00:00:00"/>
    <n v="53.213263172247586"/>
    <s v="Clinical Specialist"/>
    <s v="Health"/>
    <s v="High Net Worth"/>
    <s v="N"/>
    <s v="Yes"/>
    <n v="5"/>
    <m/>
  </r>
  <r>
    <n v="6936"/>
    <n v="97"/>
    <x v="3222"/>
    <d v="2017-03-01T00:00:00"/>
    <n v="304"/>
    <b v="1"/>
    <s v="Approved"/>
    <s v="Solex"/>
    <s v="Standard"/>
    <s v="medium"/>
    <s v="large"/>
    <n v="202.62"/>
    <n v="151.96"/>
    <d v="2016-03-29T00:00:00"/>
    <n v="50.66"/>
    <s v="M"/>
    <n v="59"/>
    <d v="1999-12-22T00:00:00"/>
    <n v="20.547509747590055"/>
    <s v="Administrative Officer"/>
    <s v="Health"/>
    <s v="Affluent Customer"/>
    <s v="N"/>
    <s v="No"/>
    <n v="2"/>
    <m/>
  </r>
  <r>
    <n v="7013"/>
    <n v="41"/>
    <x v="2031"/>
    <d v="2017-03-01T00:00:00"/>
    <n v="304"/>
    <b v="1"/>
    <s v="Approved"/>
    <s v="Solex"/>
    <s v="Road"/>
    <s v="medium"/>
    <s v="medium"/>
    <n v="416.98"/>
    <n v="312.74"/>
    <d v="1993-04-12T00:00:00"/>
    <n v="104.24000000000001"/>
    <s v="M"/>
    <n v="83"/>
    <d v="2000-04-07T00:00:00"/>
    <n v="20.254359062658548"/>
    <n v="0"/>
    <s v="n/a"/>
    <s v="Mass Customer"/>
    <s v="N"/>
    <s v="Yes"/>
    <n v="1"/>
    <m/>
  </r>
  <r>
    <n v="7084"/>
    <n v="95"/>
    <x v="995"/>
    <d v="2017-03-01T00:00:00"/>
    <n v="304"/>
    <b v="1"/>
    <s v="Approved"/>
    <s v="Giant Bicycles"/>
    <s v="Standard"/>
    <s v="medium"/>
    <s v="large"/>
    <n v="569.55999999999995"/>
    <n v="528.42999999999995"/>
    <d v="2003-09-10T00:00:00"/>
    <n v="41.129999999999995"/>
    <s v="M"/>
    <n v="51"/>
    <d v="1967-02-02T00:00:00"/>
    <n v="53.454359062658547"/>
    <s v="Structural Engineer"/>
    <s v="Telecommunications"/>
    <s v="Affluent Customer"/>
    <s v="N"/>
    <s v="Yes"/>
    <n v="11"/>
    <m/>
  </r>
  <r>
    <n v="7177"/>
    <n v="55"/>
    <x v="2781"/>
    <d v="2017-03-01T00:00:00"/>
    <n v="304"/>
    <b v="0"/>
    <s v="Approved"/>
    <s v="Trek Bicycles"/>
    <s v="Road"/>
    <s v="medium"/>
    <s v="large"/>
    <n v="1894.19"/>
    <n v="598.76"/>
    <d v="1998-12-17T00:00:00"/>
    <n v="1295.43"/>
    <s v="M"/>
    <n v="28"/>
    <d v="1973-01-05T00:00:00"/>
    <n v="47.525591939370877"/>
    <s v="Associate Professor"/>
    <s v="n/a"/>
    <s v="Affluent Customer"/>
    <s v="N"/>
    <s v="Yes"/>
    <n v="14"/>
    <m/>
  </r>
  <r>
    <n v="7252"/>
    <n v="4"/>
    <x v="2544"/>
    <d v="2017-03-01T00:00:00"/>
    <n v="304"/>
    <b v="0"/>
    <s v="Approved"/>
    <s v="Giant Bicycles"/>
    <s v="Standard"/>
    <s v="high"/>
    <s v="medium"/>
    <n v="1129.1300000000001"/>
    <n v="677.48"/>
    <d v="2011-08-29T00:00:00"/>
    <n v="451.65000000000009"/>
    <s v="M"/>
    <n v="93"/>
    <d v="1978-12-27T00:00:00"/>
    <n v="41.547509747590055"/>
    <s v="Health Coach IV"/>
    <s v="Health"/>
    <s v="Affluent Customer"/>
    <s v="N"/>
    <s v="Yes"/>
    <n v="12"/>
    <m/>
  </r>
  <r>
    <n v="7386"/>
    <n v="57"/>
    <x v="1925"/>
    <d v="2017-03-01T00:00:00"/>
    <n v="304"/>
    <b v="1"/>
    <s v="Approved"/>
    <s v="WeareA2B"/>
    <s v="Touring"/>
    <s v="medium"/>
    <s v="large"/>
    <n v="1890.39"/>
    <n v="260.14"/>
    <d v="1993-06-23T00:00:00"/>
    <n v="1630.25"/>
    <s v="M"/>
    <n v="29"/>
    <d v="1979-06-17T00:00:00"/>
    <n v="41.076276870877727"/>
    <n v="0"/>
    <s v="Manufacturing"/>
    <s v="Mass Customer"/>
    <s v="N"/>
    <s v="Yes"/>
    <n v="7"/>
    <m/>
  </r>
  <r>
    <n v="8101"/>
    <n v="90"/>
    <x v="2397"/>
    <d v="2017-03-01T00:00:00"/>
    <n v="304"/>
    <b v="0"/>
    <s v="Approved"/>
    <s v="Norco Bicycles"/>
    <s v="Standard"/>
    <s v="low"/>
    <s v="medium"/>
    <n v="363.01"/>
    <n v="290.41000000000003"/>
    <d v="2005-05-10T00:00:00"/>
    <n v="72.599999999999966"/>
    <s v="F"/>
    <n v="95"/>
    <d v="1956-08-08T00:00:00"/>
    <n v="63.947509747590054"/>
    <s v="Human Resources Assistant II"/>
    <s v="Financial Services"/>
    <s v="Mass Customer"/>
    <s v="N"/>
    <s v="No"/>
    <n v="10"/>
    <m/>
  </r>
  <r>
    <n v="8442"/>
    <n v="32"/>
    <x v="1021"/>
    <d v="2017-03-01T00:00:00"/>
    <n v="304"/>
    <b v="1"/>
    <s v="Approved"/>
    <s v="Giant Bicycles"/>
    <s v="Standard"/>
    <s v="medium"/>
    <s v="medium"/>
    <n v="642.70000000000005"/>
    <n v="211.37"/>
    <d v="2002-03-22T00:00:00"/>
    <n v="431.33000000000004"/>
    <s v="F"/>
    <n v="76"/>
    <d v="1968-10-02T00:00:00"/>
    <n v="51.788605638001016"/>
    <s v="Account Executive"/>
    <s v="Manufacturing"/>
    <s v="Mass Customer"/>
    <s v="N"/>
    <s v="No"/>
    <n v="18"/>
    <m/>
  </r>
  <r>
    <n v="9123"/>
    <n v="1"/>
    <x v="746"/>
    <d v="2017-03-01T00:00:00"/>
    <n v="304"/>
    <b v="0"/>
    <s v="Approved"/>
    <s v="Giant Bicycles"/>
    <s v="Standard"/>
    <s v="medium"/>
    <s v="medium"/>
    <n v="1403.5"/>
    <n v="954.82"/>
    <d v="2016-11-14T00:00:00"/>
    <n v="448.67999999999995"/>
    <s v="F"/>
    <n v="22"/>
    <d v="1968-03-24T00:00:00"/>
    <n v="52.314633035261288"/>
    <s v="Senior Editor"/>
    <s v="n/a"/>
    <s v="Affluent Customer"/>
    <s v="N"/>
    <s v="No"/>
    <n v="15"/>
    <m/>
  </r>
  <r>
    <n v="9428"/>
    <n v="1"/>
    <x v="892"/>
    <d v="2017-03-01T00:00:00"/>
    <n v="304"/>
    <b v="0"/>
    <s v="Approved"/>
    <s v="Giant Bicycles"/>
    <s v="Standard"/>
    <s v="medium"/>
    <s v="medium"/>
    <n v="1403.5"/>
    <n v="954.82"/>
    <d v="2012-12-02T00:00:00"/>
    <n v="448.67999999999995"/>
    <s v="M"/>
    <n v="71"/>
    <d v="1957-01-04T00:00:00"/>
    <n v="63.539290569507862"/>
    <n v="0"/>
    <s v="Retail"/>
    <s v="Mass Customer"/>
    <s v="N"/>
    <s v="Yes"/>
    <n v="9"/>
    <m/>
  </r>
  <r>
    <n v="10914"/>
    <n v="36"/>
    <x v="2727"/>
    <d v="2017-03-01T00:00:00"/>
    <n v="304"/>
    <b v="0"/>
    <s v="Approved"/>
    <s v="Solex"/>
    <s v="Standard"/>
    <s v="low"/>
    <s v="medium"/>
    <n v="945.04"/>
    <n v="507.58"/>
    <d v="1995-12-19T00:00:00"/>
    <n v="437.46"/>
    <s v="F"/>
    <n v="74"/>
    <d v="1982-10-20T00:00:00"/>
    <n v="37.731071391425672"/>
    <n v="0"/>
    <s v="Manufacturing"/>
    <s v="Mass Customer"/>
    <s v="N"/>
    <s v="No"/>
    <n v="16"/>
    <m/>
  </r>
  <r>
    <n v="11048"/>
    <n v="80"/>
    <x v="2808"/>
    <d v="2017-03-01T00:00:00"/>
    <n v="304"/>
    <b v="1"/>
    <s v="Approved"/>
    <s v="OHM Cycles"/>
    <s v="Touring"/>
    <s v="low"/>
    <s v="medium"/>
    <n v="1073.07"/>
    <n v="933.84"/>
    <d v="2015-08-02T00:00:00"/>
    <n v="139.2299999999999"/>
    <s v="M"/>
    <n v="19"/>
    <d v="1969-08-09T00:00:00"/>
    <n v="50.936550843480468"/>
    <s v="Recruiting Manager"/>
    <s v="n/a"/>
    <s v="Affluent Customer"/>
    <s v="N"/>
    <s v="No"/>
    <n v="10"/>
    <m/>
  </r>
  <r>
    <n v="11648"/>
    <n v="13"/>
    <x v="2384"/>
    <d v="2017-03-01T00:00:00"/>
    <n v="304"/>
    <b v="0"/>
    <s v="Approved"/>
    <s v="Solex"/>
    <s v="Standard"/>
    <s v="medium"/>
    <s v="medium"/>
    <n v="1163.8900000000001"/>
    <n v="589.27"/>
    <d v="2005-12-07T00:00:00"/>
    <n v="574.62000000000012"/>
    <s v="M"/>
    <n v="27"/>
    <d v="1997-07-17T00:00:00"/>
    <n v="22.980386459918822"/>
    <s v="VP Sales"/>
    <s v="Property"/>
    <s v="Affluent Customer"/>
    <s v="N"/>
    <s v="Yes"/>
    <n v="3"/>
    <m/>
  </r>
  <r>
    <n v="11780"/>
    <n v="30"/>
    <x v="3371"/>
    <d v="2017-03-01T00:00:00"/>
    <n v="304"/>
    <b v="0"/>
    <s v="Approved"/>
    <s v="Solex"/>
    <s v="Standard"/>
    <s v="high"/>
    <s v="medium"/>
    <n v="748.17"/>
    <n v="448.9"/>
    <d v="2014-10-10T00:00:00"/>
    <n v="299.27"/>
    <s v="F"/>
    <n v="90"/>
    <d v="1977-05-01T00:00:00"/>
    <n v="43.205043994165393"/>
    <s v="Marketing Manager"/>
    <s v="Financial Services"/>
    <s v="Mass Customer"/>
    <s v="N"/>
    <s v="Yes"/>
    <n v="18"/>
    <m/>
  </r>
  <r>
    <n v="12685"/>
    <n v="27"/>
    <x v="755"/>
    <d v="2017-03-01T00:00:00"/>
    <n v="304"/>
    <b v="0"/>
    <s v="Approved"/>
    <s v="Trek Bicycles"/>
    <s v="Standard"/>
    <s v="medium"/>
    <s v="medium"/>
    <n v="499.53"/>
    <n v="388.72"/>
    <d v="2016-11-22T00:00:00"/>
    <n v="110.80999999999995"/>
    <s v="M"/>
    <n v="60"/>
    <d v="1962-05-16T00:00:00"/>
    <n v="58.174907007864029"/>
    <n v="0"/>
    <s v="Manufacturing"/>
    <s v="Mass Customer"/>
    <s v="N"/>
    <s v="Yes"/>
    <n v="10"/>
    <m/>
  </r>
  <r>
    <n v="12894"/>
    <n v="43"/>
    <x v="1209"/>
    <d v="2017-03-01T00:00:00"/>
    <n v="304"/>
    <b v="1"/>
    <s v="Approved"/>
    <s v="Solex"/>
    <s v="Standard"/>
    <s v="medium"/>
    <s v="medium"/>
    <n v="1151.96"/>
    <n v="649.49"/>
    <d v="2006-10-01T00:00:00"/>
    <n v="502.47"/>
    <s v="F"/>
    <n v="39"/>
    <d v="1994-06-20T00:00:00"/>
    <n v="26.057098788685945"/>
    <s v="Senior Financial Analyst"/>
    <s v="Financial Services"/>
    <s v="Mass Customer"/>
    <s v="N"/>
    <s v="Yes"/>
    <n v="1"/>
    <m/>
  </r>
  <r>
    <n v="16661"/>
    <n v="0"/>
    <x v="367"/>
    <d v="2017-10-04T00:00:00"/>
    <m/>
    <b v="1"/>
    <s v="Approved"/>
    <m/>
    <m/>
    <m/>
    <m/>
    <n v="2061.38"/>
    <m/>
    <m/>
    <m/>
    <m/>
    <m/>
    <m/>
    <m/>
    <m/>
    <m/>
    <m/>
    <m/>
    <m/>
    <m/>
    <m/>
  </r>
  <r>
    <n v="13078"/>
    <n v="68"/>
    <x v="2745"/>
    <d v="2017-03-01T00:00:00"/>
    <n v="304"/>
    <b v="0"/>
    <s v="Approved"/>
    <s v="OHM Cycles"/>
    <s v="Standard"/>
    <s v="medium"/>
    <s v="medium"/>
    <n v="1636.9"/>
    <n v="44.71"/>
    <d v="1995-10-24T00:00:00"/>
    <n v="1592.19"/>
    <s v="M"/>
    <n v="34"/>
    <d v="1986-10-20T00:00:00"/>
    <n v="33.728331665398272"/>
    <s v="Sales Associate"/>
    <s v="Financial Services"/>
    <s v="Mass Customer"/>
    <s v="N"/>
    <s v="Yes"/>
    <n v="16"/>
    <m/>
  </r>
  <r>
    <n v="13228"/>
    <n v="3"/>
    <x v="262"/>
    <d v="2017-03-01T00:00:00"/>
    <n v="304"/>
    <b v="0"/>
    <s v="Approved"/>
    <s v="Trek Bicycles"/>
    <s v="Standard"/>
    <s v="medium"/>
    <s v="large"/>
    <n v="2091.4699999999998"/>
    <n v="388.92"/>
    <d v="2011-04-16T00:00:00"/>
    <n v="1702.5499999999997"/>
    <s v="F"/>
    <n v="13"/>
    <d v="1973-07-09T00:00:00"/>
    <n v="47.018742624302384"/>
    <s v="Information Systems Manager"/>
    <s v="n/a"/>
    <s v="Mass Customer"/>
    <s v="N"/>
    <s v="Yes"/>
    <n v="18"/>
    <m/>
  </r>
  <r>
    <n v="13257"/>
    <n v="3"/>
    <x v="3149"/>
    <d v="2017-03-01T00:00:00"/>
    <n v="304"/>
    <b v="1"/>
    <s v="Approved"/>
    <s v="Trek Bicycles"/>
    <s v="Standard"/>
    <s v="medium"/>
    <s v="large"/>
    <n v="2091.4699999999998"/>
    <n v="388.92"/>
    <d v="2012-09-15T00:00:00"/>
    <n v="1702.5499999999997"/>
    <s v="M"/>
    <n v="83"/>
    <d v="1958-06-09T00:00:00"/>
    <n v="62.111893309233892"/>
    <s v="Accountant IV"/>
    <s v="n/a"/>
    <s v="Mass Customer"/>
    <s v="N"/>
    <s v="No"/>
    <n v="17"/>
    <m/>
  </r>
  <r>
    <n v="13387"/>
    <n v="2"/>
    <x v="2762"/>
    <d v="2017-03-01T00:00:00"/>
    <n v="304"/>
    <b v="0"/>
    <s v="Approved"/>
    <s v="Solex"/>
    <s v="Standard"/>
    <s v="medium"/>
    <s v="medium"/>
    <n v="71.489999999999995"/>
    <n v="53.62"/>
    <d v="2012-12-02T00:00:00"/>
    <n v="17.869999999999997"/>
    <s v="M"/>
    <n v="95"/>
    <d v="1978-07-07T00:00:00"/>
    <n v="42.021482350329777"/>
    <s v="Desktop Support Technician"/>
    <s v="Argiculture"/>
    <s v="Mass Customer"/>
    <s v="N"/>
    <s v="Yes"/>
    <n v="10"/>
    <m/>
  </r>
  <r>
    <n v="13709"/>
    <n v="67"/>
    <x v="1226"/>
    <d v="2017-03-01T00:00:00"/>
    <n v="304"/>
    <b v="0"/>
    <s v="Approved"/>
    <s v="Norco Bicycles"/>
    <s v="Road"/>
    <s v="medium"/>
    <s v="medium"/>
    <n v="544.04999999999995"/>
    <n v="376.84"/>
    <d v="2016-12-06T00:00:00"/>
    <n v="167.20999999999998"/>
    <s v="M"/>
    <n v="4"/>
    <d v="1995-05-11T00:00:00"/>
    <n v="25.166687829781836"/>
    <s v="Software Engineer I"/>
    <s v="Financial Services"/>
    <s v="Mass Customer"/>
    <s v="N"/>
    <s v="Yes"/>
    <n v="2"/>
    <m/>
  </r>
  <r>
    <n v="13821"/>
    <n v="74"/>
    <x v="792"/>
    <d v="2017-03-01T00:00:00"/>
    <n v="304"/>
    <b v="0"/>
    <s v="Approved"/>
    <s v="WeareA2B"/>
    <s v="Standard"/>
    <s v="medium"/>
    <s v="medium"/>
    <n v="1228.07"/>
    <n v="400.91"/>
    <d v="2000-05-22T00:00:00"/>
    <n v="827.15999999999985"/>
    <s v="F"/>
    <n v="84"/>
    <d v="1967-09-08T00:00:00"/>
    <n v="52.857098788685946"/>
    <s v="Staff Scientist"/>
    <s v="Manufacturing"/>
    <s v="Mass Customer"/>
    <s v="N"/>
    <s v="No"/>
    <n v="15"/>
    <m/>
  </r>
  <r>
    <n v="14616"/>
    <n v="96"/>
    <x v="1489"/>
    <d v="2017-03-01T00:00:00"/>
    <n v="304"/>
    <b v="1"/>
    <s v="Approved"/>
    <s v="WeareA2B"/>
    <s v="Road"/>
    <s v="low"/>
    <s v="small"/>
    <n v="1172.78"/>
    <n v="1043.77"/>
    <d v="2002-10-10T00:00:00"/>
    <n v="129.01"/>
    <s v="M"/>
    <n v="9"/>
    <d v="1973-12-29T00:00:00"/>
    <n v="46.544770021562655"/>
    <s v="Account Coordinator"/>
    <s v="Manufacturing"/>
    <s v="Mass Customer"/>
    <s v="N"/>
    <s v="Yes"/>
    <n v="19"/>
    <m/>
  </r>
  <r>
    <n v="14680"/>
    <n v="35"/>
    <x v="2758"/>
    <d v="2017-03-01T00:00:00"/>
    <n v="304"/>
    <b v="1"/>
    <s v="Approved"/>
    <s v="Trek Bicycles"/>
    <s v="Standard"/>
    <s v="low"/>
    <s v="medium"/>
    <n v="1057.51"/>
    <n v="154.4"/>
    <d v="1994-07-12T00:00:00"/>
    <n v="903.11"/>
    <s v="M"/>
    <n v="29"/>
    <d v="1996-06-16T00:00:00"/>
    <n v="24.065317966768138"/>
    <s v="Civil Engineer"/>
    <s v="Manufacturing"/>
    <s v="Mass Customer"/>
    <s v="N"/>
    <s v="No"/>
    <n v="4"/>
    <m/>
  </r>
  <r>
    <n v="14692"/>
    <n v="81"/>
    <x v="1486"/>
    <d v="2017-03-01T00:00:00"/>
    <n v="304"/>
    <b v="0"/>
    <s v="Approved"/>
    <s v="Solex"/>
    <s v="Standard"/>
    <s v="medium"/>
    <s v="medium"/>
    <n v="1151.96"/>
    <n v="649.49"/>
    <d v="1999-12-04T00:00:00"/>
    <n v="502.47"/>
    <s v="M"/>
    <n v="71"/>
    <d v="1998-10-23T00:00:00"/>
    <n v="21.71189330923389"/>
    <s v="Financial Analyst"/>
    <s v="Financial Services"/>
    <s v="High Net Worth"/>
    <s v="N"/>
    <s v="No"/>
    <n v="2"/>
    <m/>
  </r>
  <r>
    <n v="14900"/>
    <n v="37"/>
    <x v="2754"/>
    <d v="2017-03-01T00:00:00"/>
    <n v="304"/>
    <b v="0"/>
    <s v="Approved"/>
    <s v="OHM Cycles"/>
    <s v="Standard"/>
    <s v="low"/>
    <s v="medium"/>
    <n v="1793.43"/>
    <n v="248.82"/>
    <d v="1998-12-17T00:00:00"/>
    <n v="1544.6100000000001"/>
    <s v="M"/>
    <n v="6"/>
    <d v="1985-07-25T00:00:00"/>
    <n v="34.966687829781833"/>
    <s v="Information Systems Manager"/>
    <s v="Retail"/>
    <s v="Affluent Customer"/>
    <s v="N"/>
    <s v="No"/>
    <n v="14"/>
    <m/>
  </r>
  <r>
    <n v="15101"/>
    <n v="49"/>
    <x v="1244"/>
    <d v="2017-03-01T00:00:00"/>
    <n v="304"/>
    <b v="1"/>
    <s v="Approved"/>
    <s v="Solex"/>
    <s v="Standard"/>
    <s v="medium"/>
    <s v="large"/>
    <n v="1061.56"/>
    <n v="733.58"/>
    <d v="1998-12-17T00:00:00"/>
    <n v="327.9799999999999"/>
    <s v="M"/>
    <n v="38"/>
    <d v="1955-02-15T00:00:00"/>
    <n v="65.426961802384568"/>
    <s v="Developer I"/>
    <s v="Financial Services"/>
    <s v="High Net Worth"/>
    <s v="N"/>
    <s v="Yes"/>
    <n v="8"/>
    <m/>
  </r>
  <r>
    <n v="15230"/>
    <n v="78"/>
    <x v="1245"/>
    <d v="2017-03-01T00:00:00"/>
    <n v="304"/>
    <b v="1"/>
    <s v="Approved"/>
    <s v="Giant Bicycles"/>
    <s v="Standard"/>
    <s v="medium"/>
    <s v="large"/>
    <n v="1765.3"/>
    <n v="709.48"/>
    <d v="2004-12-18T00:00:00"/>
    <n v="1055.82"/>
    <s v="F"/>
    <n v="71"/>
    <d v="2000-05-18T00:00:00"/>
    <n v="20.14203029553526"/>
    <s v="Clinical Specialist"/>
    <s v="Health"/>
    <s v="Affluent Customer"/>
    <s v="N"/>
    <s v="Yes"/>
    <n v="2"/>
    <m/>
  </r>
  <r>
    <n v="15232"/>
    <n v="12"/>
    <x v="1007"/>
    <d v="2017-03-01T00:00:00"/>
    <n v="304"/>
    <b v="0"/>
    <s v="Approved"/>
    <s v="Giant Bicycles"/>
    <s v="Standard"/>
    <s v="medium"/>
    <s v="large"/>
    <n v="1765.3"/>
    <n v="709.48"/>
    <d v="2003-09-09T00:00:00"/>
    <n v="1055.82"/>
    <s v="M"/>
    <n v="49"/>
    <d v="1978-03-20T00:00:00"/>
    <n v="42.320112487316081"/>
    <s v="Assistant Media Planner"/>
    <s v="Entertainment"/>
    <s v="High Net Worth"/>
    <s v="N"/>
    <s v="Yes"/>
    <n v="15"/>
    <m/>
  </r>
  <r>
    <n v="16675"/>
    <n v="6"/>
    <x v="3415"/>
    <d v="2017-01-26T00:00:00"/>
    <m/>
    <b v="0"/>
    <s v="Cancelled"/>
    <s v="Solex"/>
    <s v="Standard"/>
    <s v="high"/>
    <s v="medium"/>
    <n v="748.17"/>
    <n v="448.9"/>
    <n v="37337"/>
    <m/>
    <m/>
    <m/>
    <m/>
    <m/>
    <m/>
    <m/>
    <m/>
    <m/>
    <m/>
    <m/>
    <m/>
  </r>
  <r>
    <n v="15564"/>
    <n v="33"/>
    <x v="3182"/>
    <d v="2017-03-01T00:00:00"/>
    <n v="304"/>
    <b v="1"/>
    <s v="Approved"/>
    <s v="OHM Cycles"/>
    <s v="Road"/>
    <s v="medium"/>
    <s v="small"/>
    <n v="1810"/>
    <n v="1610.9"/>
    <d v="2011-05-09T00:00:00"/>
    <n v="199.09999999999991"/>
    <s v="F"/>
    <n v="33"/>
    <d v="1999-10-04T00:00:00"/>
    <n v="20.763948103754437"/>
    <s v="Senior Developer"/>
    <s v="Property"/>
    <s v="High Net Worth"/>
    <s v="N"/>
    <s v="Yes"/>
    <n v="2"/>
    <m/>
  </r>
  <r>
    <n v="15992"/>
    <n v="86"/>
    <x v="3208"/>
    <d v="2017-03-01T00:00:00"/>
    <n v="304"/>
    <b v="0"/>
    <s v="Approved"/>
    <s v="OHM Cycles"/>
    <s v="Standard"/>
    <s v="medium"/>
    <s v="medium"/>
    <n v="235.63"/>
    <n v="125.07"/>
    <d v="2004-08-07T00:00:00"/>
    <n v="110.56"/>
    <s v="F"/>
    <n v="18"/>
    <d v="1972-07-17T00:00:00"/>
    <n v="47.996824816083205"/>
    <s v="Occupational Therapist"/>
    <s v="Health"/>
    <s v="Affluent Customer"/>
    <s v="N"/>
    <s v="No"/>
    <n v="9"/>
    <m/>
  </r>
  <r>
    <n v="16006"/>
    <n v="3"/>
    <x v="473"/>
    <d v="2017-03-01T00:00:00"/>
    <n v="304"/>
    <b v="0"/>
    <s v="Approved"/>
    <s v="Trek Bicycles"/>
    <s v="Standard"/>
    <s v="medium"/>
    <s v="large"/>
    <n v="2091.4699999999998"/>
    <n v="388.92"/>
    <d v="2002-03-22T00:00:00"/>
    <n v="1702.5499999999997"/>
    <s v="M"/>
    <n v="46"/>
    <d v="1965-01-16T00:00:00"/>
    <n v="55.500934405124298"/>
    <s v="Recruiting Manager"/>
    <s v="Manufacturing"/>
    <s v="Mass Customer"/>
    <s v="N"/>
    <s v="Yes"/>
    <n v="14"/>
    <m/>
  </r>
  <r>
    <n v="16270"/>
    <n v="55"/>
    <x v="2416"/>
    <d v="2017-03-01T00:00:00"/>
    <n v="304"/>
    <b v="1"/>
    <s v="Approved"/>
    <s v="Trek Bicycles"/>
    <s v="Road"/>
    <s v="medium"/>
    <s v="large"/>
    <n v="1894.19"/>
    <n v="598.76"/>
    <d v="2003-07-21T00:00:00"/>
    <n v="1295.43"/>
    <s v="F"/>
    <n v="22"/>
    <d v="1996-05-14T00:00:00"/>
    <n v="24.155728925672246"/>
    <s v="Sales Associate"/>
    <s v="Health"/>
    <s v="Mass Customer"/>
    <s v="N"/>
    <s v="No"/>
    <n v="5"/>
    <m/>
  </r>
  <r>
    <n v="16977"/>
    <n v="6"/>
    <x v="171"/>
    <d v="2017-03-01T00:00:00"/>
    <n v="304"/>
    <b v="1"/>
    <s v="Approved"/>
    <s v="OHM Cycles"/>
    <s v="Standard"/>
    <s v="high"/>
    <s v="medium"/>
    <n v="227.88"/>
    <n v="136.72999999999999"/>
    <d v="2004-09-28T00:00:00"/>
    <n v="91.15"/>
    <s v="F"/>
    <n v="74"/>
    <d v="2000-05-18T00:00:00"/>
    <n v="20.14203029553526"/>
    <s v="Accounting Assistant III"/>
    <s v="Retail"/>
    <s v="Mass Customer"/>
    <s v="N"/>
    <s v="Yes"/>
    <n v="1"/>
    <m/>
  </r>
  <r>
    <n v="17531"/>
    <n v="35"/>
    <x v="2486"/>
    <d v="2017-03-01T00:00:00"/>
    <n v="304"/>
    <b v="1"/>
    <s v="Approved"/>
    <s v="Trek Bicycles"/>
    <s v="Standard"/>
    <s v="low"/>
    <s v="medium"/>
    <n v="1057.51"/>
    <n v="154.4"/>
    <d v="1997-05-10T00:00:00"/>
    <n v="903.11"/>
    <s v="M"/>
    <n v="44"/>
    <d v="1966-08-05T00:00:00"/>
    <n v="53.950249473617454"/>
    <s v="Sales Associate"/>
    <s v="Manufacturing"/>
    <s v="Mass Customer"/>
    <s v="N"/>
    <s v="Yes"/>
    <n v="16"/>
    <m/>
  </r>
  <r>
    <n v="16682"/>
    <n v="0"/>
    <x v="327"/>
    <d v="2017-03-11T00:00:00"/>
    <m/>
    <b v="0"/>
    <s v="Approved"/>
    <m/>
    <m/>
    <m/>
    <m/>
    <n v="877.44"/>
    <m/>
    <m/>
    <m/>
    <m/>
    <m/>
    <m/>
    <m/>
    <m/>
    <m/>
    <m/>
    <m/>
    <m/>
    <m/>
    <m/>
  </r>
  <r>
    <n v="17658"/>
    <n v="34"/>
    <x v="3234"/>
    <d v="2017-03-01T00:00:00"/>
    <n v="304"/>
    <b v="0"/>
    <s v="Approved"/>
    <s v="WeareA2B"/>
    <s v="Standard"/>
    <s v="medium"/>
    <s v="medium"/>
    <n v="1231.1500000000001"/>
    <n v="161.6"/>
    <d v="2009-03-08T00:00:00"/>
    <n v="1069.5500000000002"/>
    <s v="M"/>
    <n v="66"/>
    <d v="1978-09-09T00:00:00"/>
    <n v="41.846139884576353"/>
    <s v="Geological Engineer"/>
    <s v="Manufacturing"/>
    <s v="High Net Worth"/>
    <s v="N"/>
    <s v="Yes"/>
    <n v="20"/>
    <m/>
  </r>
  <r>
    <n v="19326"/>
    <n v="100"/>
    <x v="11"/>
    <d v="2017-03-01T00:00:00"/>
    <n v="304"/>
    <b v="0"/>
    <s v="Approved"/>
    <s v="Norco Bicycles"/>
    <s v="Road"/>
    <s v="medium"/>
    <s v="medium"/>
    <n v="1036.5899999999999"/>
    <n v="206.35"/>
    <d v="1991-05-06T00:00:00"/>
    <n v="830.2399999999999"/>
    <s v="F"/>
    <n v="44"/>
    <d v="1978-08-07T00:00:00"/>
    <n v="41.936550843480468"/>
    <s v="Compensation Analyst"/>
    <s v="Financial Services"/>
    <s v="Mass Customer"/>
    <s v="N"/>
    <s v="No"/>
    <n v="11"/>
    <m/>
  </r>
  <r>
    <n v="19345"/>
    <n v="66"/>
    <x v="335"/>
    <d v="2017-03-01T00:00:00"/>
    <n v="304"/>
    <b v="0"/>
    <s v="Approved"/>
    <s v="Solex"/>
    <s v="Standard"/>
    <s v="medium"/>
    <s v="medium"/>
    <n v="1163.8900000000001"/>
    <n v="589.27"/>
    <d v="2016-07-09T00:00:00"/>
    <n v="574.62000000000012"/>
    <s v="F"/>
    <n v="5"/>
    <d v="1992-12-18T00:00:00"/>
    <n v="27.561208377727041"/>
    <s v="Structural Analysis Engineer"/>
    <s v="Property"/>
    <s v="High Net Worth"/>
    <s v="N"/>
    <s v="No"/>
    <n v="10"/>
    <m/>
  </r>
  <r>
    <n v="19719"/>
    <n v="76"/>
    <x v="1981"/>
    <d v="2017-03-01T00:00:00"/>
    <n v="304"/>
    <b v="1"/>
    <s v="Approved"/>
    <s v="WeareA2B"/>
    <s v="Standard"/>
    <s v="low"/>
    <s v="medium"/>
    <n v="642.30999999999995"/>
    <n v="513.85"/>
    <d v="2005-05-10T00:00:00"/>
    <n v="128.45999999999992"/>
    <s v="F"/>
    <n v="22"/>
    <d v="1998-05-02T00:00:00"/>
    <n v="22.188605638001015"/>
    <s v="Human Resources Manager"/>
    <s v="IT"/>
    <s v="Affluent Customer"/>
    <s v="N"/>
    <s v="No"/>
    <n v="3"/>
    <m/>
  </r>
  <r>
    <n v="19787"/>
    <n v="4"/>
    <x v="366"/>
    <d v="2017-03-01T00:00:00"/>
    <n v="304"/>
    <b v="0"/>
    <s v="Approved"/>
    <s v="Giant Bicycles"/>
    <s v="Standard"/>
    <s v="high"/>
    <s v="medium"/>
    <n v="1129.1300000000001"/>
    <n v="677.48"/>
    <d v="2005-08-09T00:00:00"/>
    <n v="451.65000000000009"/>
    <s v="F"/>
    <n v="22"/>
    <d v="1954-04-18T00:00:00"/>
    <n v="66.257098788685951"/>
    <s v="Software Test Engineer II"/>
    <s v="Financial Services"/>
    <s v="Mass Customer"/>
    <s v="N"/>
    <s v="No"/>
    <n v="16"/>
    <m/>
  </r>
  <r>
    <n v="19841"/>
    <n v="64"/>
    <x v="2010"/>
    <d v="2017-03-01T00:00:00"/>
    <n v="304"/>
    <b v="1"/>
    <s v="Approved"/>
    <s v="Trek Bicycles"/>
    <s v="Standard"/>
    <s v="medium"/>
    <s v="large"/>
    <n v="1469.44"/>
    <n v="596.54999999999995"/>
    <d v="1995-10-24T00:00:00"/>
    <n v="872.8900000000001"/>
    <s v="F"/>
    <n v="28"/>
    <d v="1972-07-30T00:00:00"/>
    <n v="47.96120837772704"/>
    <s v="Help Desk Operator"/>
    <s v="Retail"/>
    <s v="Mass Customer"/>
    <s v="N"/>
    <s v="Yes"/>
    <n v="11"/>
    <m/>
  </r>
  <r>
    <n v="19859"/>
    <n v="57"/>
    <x v="226"/>
    <d v="2017-03-01T00:00:00"/>
    <n v="304"/>
    <b v="0"/>
    <s v="Approved"/>
    <s v="WeareA2B"/>
    <s v="Touring"/>
    <s v="medium"/>
    <s v="large"/>
    <n v="1890.39"/>
    <n v="260.14"/>
    <d v="1991-01-21T00:00:00"/>
    <n v="1630.25"/>
    <s v="M"/>
    <n v="38"/>
    <d v="1969-05-27T00:00:00"/>
    <n v="51.139290569507864"/>
    <s v="Legal Assistant"/>
    <s v="Manufacturing"/>
    <s v="Mass Customer"/>
    <s v="N"/>
    <s v="No"/>
    <n v="16"/>
    <m/>
  </r>
  <r>
    <n v="19945"/>
    <n v="31"/>
    <x v="2426"/>
    <d v="2017-03-01T00:00:00"/>
    <n v="304"/>
    <b v="0"/>
    <s v="Approved"/>
    <s v="Giant Bicycles"/>
    <s v="Standard"/>
    <s v="medium"/>
    <s v="medium"/>
    <n v="230.91"/>
    <n v="173.18"/>
    <d v="2006-11-10T00:00:00"/>
    <n v="57.72999999999999"/>
    <s v="M"/>
    <n v="66"/>
    <d v="1993-02-18T00:00:00"/>
    <n v="27.39134536402841"/>
    <s v="Safety Technician II"/>
    <s v="Manufacturing"/>
    <s v="Affluent Customer"/>
    <s v="N"/>
    <s v="No"/>
    <n v="10"/>
    <m/>
  </r>
  <r>
    <n v="34"/>
    <n v="99"/>
    <x v="3412"/>
    <d v="2017-02-28T00:00:00"/>
    <n v="305"/>
    <b v="1"/>
    <s v="Approved"/>
    <s v="Trek Bicycles"/>
    <s v="Road"/>
    <s v="low"/>
    <s v="small"/>
    <n v="1720.7"/>
    <n v="1531.42"/>
    <d v="2006-10-01T00:00:00"/>
    <n v="189.27999999999997"/>
    <s v="F"/>
    <n v="80"/>
    <d v="1962-06-21T00:00:00"/>
    <n v="58.076276870877727"/>
    <s v="Statistician III"/>
    <s v="Manufacturing"/>
    <s v="High Net Worth"/>
    <s v="N"/>
    <s v="Yes"/>
    <n v="8"/>
    <m/>
  </r>
  <r>
    <n v="847"/>
    <n v="54"/>
    <x v="2827"/>
    <d v="2017-02-28T00:00:00"/>
    <n v="305"/>
    <b v="0"/>
    <s v="Approved"/>
    <s v="WeareA2B"/>
    <s v="Standard"/>
    <s v="medium"/>
    <s v="medium"/>
    <n v="1292.8399999999999"/>
    <n v="13.44"/>
    <d v="2009-04-12T00:00:00"/>
    <n v="1279.3999999999999"/>
    <s v="F"/>
    <n v="7"/>
    <d v="1997-08-05T00:00:00"/>
    <n v="22.928331665398272"/>
    <s v="Geologist III"/>
    <s v="Retail"/>
    <s v="Affluent Customer"/>
    <s v="N"/>
    <s v="No"/>
    <n v="3"/>
    <m/>
  </r>
  <r>
    <n v="1020"/>
    <n v="4"/>
    <x v="1017"/>
    <d v="2017-02-28T00:00:00"/>
    <n v="305"/>
    <b v="1"/>
    <s v="Approved"/>
    <s v="Giant Bicycles"/>
    <s v="Standard"/>
    <s v="high"/>
    <s v="medium"/>
    <n v="1129.1300000000001"/>
    <n v="677.48"/>
    <d v="2003-03-18T00:00:00"/>
    <n v="451.65000000000009"/>
    <s v="F"/>
    <n v="16"/>
    <d v="1976-08-17T00:00:00"/>
    <n v="43.909153583206489"/>
    <s v="Recruiting Manager"/>
    <s v="Manufacturing"/>
    <s v="Affluent Customer"/>
    <s v="N"/>
    <s v="No"/>
    <n v="15"/>
    <m/>
  </r>
  <r>
    <n v="1288"/>
    <n v="50"/>
    <x v="1059"/>
    <d v="2017-02-28T00:00:00"/>
    <n v="305"/>
    <b v="0"/>
    <s v="Approved"/>
    <s v="WeareA2B"/>
    <s v="Standard"/>
    <s v="medium"/>
    <s v="small"/>
    <n v="175.89"/>
    <n v="131.91999999999999"/>
    <d v="2015-10-18T00:00:00"/>
    <n v="43.97"/>
    <s v="M"/>
    <n v="5"/>
    <d v="1967-01-11T00:00:00"/>
    <n v="53.514633035261284"/>
    <s v="Physical Therapy Assistant"/>
    <s v="Financial Services"/>
    <s v="Mass Customer"/>
    <s v="N"/>
    <s v="Yes"/>
    <n v="4"/>
    <m/>
  </r>
  <r>
    <n v="1873"/>
    <n v="12"/>
    <x v="2877"/>
    <d v="2017-02-28T00:00:00"/>
    <n v="305"/>
    <b v="1"/>
    <s v="Approved"/>
    <s v="WeareA2B"/>
    <s v="Standard"/>
    <s v="medium"/>
    <s v="medium"/>
    <n v="1231.1500000000001"/>
    <n v="161.6"/>
    <d v="2009-03-08T00:00:00"/>
    <n v="1069.5500000000002"/>
    <s v="F"/>
    <n v="71"/>
    <d v="1967-06-12T00:00:00"/>
    <n v="53.098194679096906"/>
    <s v="Help Desk Technician"/>
    <s v="Retail"/>
    <s v="Mass Customer"/>
    <s v="N"/>
    <s v="Yes"/>
    <n v="12"/>
    <m/>
  </r>
  <r>
    <n v="2064"/>
    <n v="54"/>
    <x v="1117"/>
    <d v="2017-02-28T00:00:00"/>
    <n v="305"/>
    <b v="0"/>
    <s v="Approved"/>
    <s v="WeareA2B"/>
    <s v="Standard"/>
    <s v="medium"/>
    <s v="medium"/>
    <n v="1292.8399999999999"/>
    <n v="13.44"/>
    <d v="2009-04-12T00:00:00"/>
    <n v="1279.3999999999999"/>
    <s v="M"/>
    <n v="76"/>
    <d v="1995-06-14T00:00:00"/>
    <n v="25.073537144850327"/>
    <s v="Computer Systems Analyst I"/>
    <s v="Health"/>
    <s v="Affluent Customer"/>
    <s v="N"/>
    <s v="No"/>
    <n v="3"/>
    <m/>
  </r>
  <r>
    <n v="2264"/>
    <n v="82"/>
    <x v="2480"/>
    <d v="2017-02-28T00:00:00"/>
    <n v="305"/>
    <b v="1"/>
    <s v="Approved"/>
    <s v="Norco Bicycles"/>
    <s v="Standard"/>
    <s v="high"/>
    <s v="medium"/>
    <n v="1148.6400000000001"/>
    <n v="689.18"/>
    <d v="1998-12-16T00:00:00"/>
    <n v="459.46000000000015"/>
    <s v="F"/>
    <n v="36"/>
    <d v="1964-07-08T00:00:00"/>
    <n v="56.026961802384577"/>
    <s v="Junior Executive"/>
    <s v="Manufacturing"/>
    <s v="Mass Customer"/>
    <s v="N"/>
    <s v="Yes"/>
    <n v="12"/>
    <m/>
  </r>
  <r>
    <n v="16698"/>
    <n v="96"/>
    <x v="2796"/>
    <d v="2017-02-12T00:00:00"/>
    <m/>
    <m/>
    <s v="Approved"/>
    <s v="WeareA2B"/>
    <s v="Road"/>
    <s v="low"/>
    <s v="small"/>
    <n v="1172.78"/>
    <n v="1043.77"/>
    <n v="37539"/>
    <m/>
    <m/>
    <m/>
    <m/>
    <m/>
    <m/>
    <m/>
    <m/>
    <m/>
    <m/>
    <m/>
    <m/>
  </r>
  <r>
    <n v="2524"/>
    <n v="0"/>
    <x v="3185"/>
    <d v="2017-02-28T00:00:00"/>
    <n v="305"/>
    <b v="1"/>
    <s v="Approved"/>
    <s v="Solex"/>
    <s v="Road"/>
    <s v="medium"/>
    <s v="medium"/>
    <n v="416.98"/>
    <n v="312.74"/>
    <d v="1997-05-10T00:00:00"/>
    <n v="104.24000000000001"/>
    <s v="M"/>
    <n v="93"/>
    <d v="1958-01-07T00:00:00"/>
    <n v="62.53107139142567"/>
    <s v="Safety Technician I"/>
    <s v="Financial Services"/>
    <s v="High Net Worth"/>
    <s v="N"/>
    <s v="No"/>
    <n v="15"/>
    <m/>
  </r>
  <r>
    <n v="2687"/>
    <n v="69"/>
    <x v="1725"/>
    <d v="2017-02-28T00:00:00"/>
    <n v="305"/>
    <b v="0"/>
    <s v="Approved"/>
    <s v="Norco Bicycles"/>
    <s v="Road"/>
    <s v="medium"/>
    <s v="large"/>
    <n v="1240.31"/>
    <n v="795.1"/>
    <d v="1991-07-10T00:00:00"/>
    <n v="445.20999999999992"/>
    <s v="M"/>
    <n v="56"/>
    <d v="1988-12-26T00:00:00"/>
    <n v="31.542030295535259"/>
    <s v="Account Coordinator"/>
    <s v="Property"/>
    <s v="High Net Worth"/>
    <s v="N"/>
    <s v="Yes"/>
    <n v="5"/>
    <m/>
  </r>
  <r>
    <n v="16701"/>
    <n v="0"/>
    <x v="3226"/>
    <d v="2017-01-27T00:00:00"/>
    <m/>
    <b v="0"/>
    <s v="Approved"/>
    <s v="Norco Bicycles"/>
    <s v="Standard"/>
    <s v="medium"/>
    <s v="medium"/>
    <n v="360.4"/>
    <n v="270.2999878"/>
    <n v="35667"/>
    <m/>
    <m/>
    <m/>
    <m/>
    <m/>
    <m/>
    <m/>
    <m/>
    <m/>
    <m/>
    <m/>
    <m/>
  </r>
  <r>
    <n v="3415"/>
    <n v="18"/>
    <x v="1197"/>
    <d v="2017-02-28T00:00:00"/>
    <n v="305"/>
    <b v="1"/>
    <s v="Approved"/>
    <s v="Solex"/>
    <s v="Standard"/>
    <s v="medium"/>
    <s v="medium"/>
    <n v="575.27"/>
    <n v="431.45"/>
    <d v="1993-07-15T00:00:00"/>
    <n v="143.82"/>
    <s v="M"/>
    <n v="57"/>
    <d v="1969-04-21T00:00:00"/>
    <n v="51.237920706494165"/>
    <s v="Account Representative IV"/>
    <s v="Manufacturing"/>
    <s v="Affluent Customer"/>
    <s v="N"/>
    <s v="Yes"/>
    <n v="18"/>
    <m/>
  </r>
  <r>
    <n v="3572"/>
    <n v="25"/>
    <x v="2417"/>
    <d v="2017-02-28T00:00:00"/>
    <n v="305"/>
    <b v="0"/>
    <s v="Approved"/>
    <s v="OHM Cycles"/>
    <s v="Standard"/>
    <s v="high"/>
    <s v="medium"/>
    <n v="2005.66"/>
    <n v="1203.4000000000001"/>
    <d v="2009-04-12T00:00:00"/>
    <n v="802.26"/>
    <s v="F"/>
    <n v="94"/>
    <d v="1976-09-02T00:00:00"/>
    <n v="43.865317966768139"/>
    <s v="Teacher"/>
    <s v="Manufacturing"/>
    <s v="High Net Worth"/>
    <s v="N"/>
    <s v="Yes"/>
    <n v="14"/>
    <m/>
  </r>
  <r>
    <n v="4328"/>
    <n v="85"/>
    <x v="1844"/>
    <d v="2017-02-28T00:00:00"/>
    <n v="305"/>
    <b v="1"/>
    <s v="Approved"/>
    <s v="WeareA2B"/>
    <s v="Standard"/>
    <s v="medium"/>
    <s v="medium"/>
    <n v="752.64"/>
    <n v="205.36"/>
    <d v="2000-11-03T00:00:00"/>
    <n v="547.28"/>
    <s v="M"/>
    <n v="93"/>
    <d v="1993-03-04T00:00:00"/>
    <n v="27.352989199644849"/>
    <s v="Nurse"/>
    <s v="Financial Services"/>
    <s v="Mass Customer"/>
    <s v="N"/>
    <s v="Yes"/>
    <n v="7"/>
    <m/>
  </r>
  <r>
    <n v="4516"/>
    <n v="43"/>
    <x v="2115"/>
    <d v="2017-02-28T00:00:00"/>
    <n v="305"/>
    <b v="1"/>
    <s v="Approved"/>
    <s v="Solex"/>
    <s v="Standard"/>
    <s v="medium"/>
    <s v="medium"/>
    <n v="1151.96"/>
    <n v="649.49"/>
    <d v="2014-07-28T00:00:00"/>
    <n v="502.47"/>
    <s v="F"/>
    <n v="32"/>
    <d v="1984-12-11T00:00:00"/>
    <n v="35.585865911973613"/>
    <s v="Research Assistant II"/>
    <s v="Argiculture"/>
    <s v="Affluent Customer"/>
    <s v="N"/>
    <s v="Yes"/>
    <n v="13"/>
    <m/>
  </r>
  <r>
    <n v="4710"/>
    <n v="40"/>
    <x v="1632"/>
    <d v="2017-02-28T00:00:00"/>
    <n v="305"/>
    <b v="1"/>
    <s v="Approved"/>
    <s v="OHM Cycles"/>
    <s v="Standard"/>
    <s v="high"/>
    <s v="medium"/>
    <n v="1458.17"/>
    <n v="874.9"/>
    <d v="1995-12-19T00:00:00"/>
    <n v="583.2700000000001"/>
    <s v="M"/>
    <n v="84"/>
    <d v="1985-06-15T00:00:00"/>
    <n v="35.076276870877727"/>
    <s v="Human Resources Manager"/>
    <s v="Retail"/>
    <s v="Mass Customer"/>
    <s v="N"/>
    <s v="Yes"/>
    <n v="2"/>
    <m/>
  </r>
  <r>
    <n v="4952"/>
    <n v="77"/>
    <x v="1172"/>
    <d v="2017-02-28T00:00:00"/>
    <n v="305"/>
    <b v="0"/>
    <s v="Approved"/>
    <s v="WeareA2B"/>
    <s v="Standard"/>
    <s v="medium"/>
    <s v="medium"/>
    <n v="1769.64"/>
    <n v="108.76"/>
    <d v="2012-06-04T00:00:00"/>
    <n v="1660.88"/>
    <s v="M"/>
    <n v="9"/>
    <d v="1995-10-03T00:00:00"/>
    <n v="24.769427555809234"/>
    <s v="Safety Technician II"/>
    <s v="n/a"/>
    <s v="High Net Worth"/>
    <s v="N"/>
    <s v="Yes"/>
    <n v="4"/>
    <m/>
  </r>
  <r>
    <n v="6025"/>
    <n v="92"/>
    <x v="287"/>
    <d v="2017-02-28T00:00:00"/>
    <n v="305"/>
    <b v="1"/>
    <s v="Approved"/>
    <s v="WeareA2B"/>
    <s v="Standard"/>
    <s v="medium"/>
    <s v="small"/>
    <n v="1415.01"/>
    <n v="1259.3599999999999"/>
    <d v="2003-09-10T00:00:00"/>
    <n v="155.65000000000009"/>
    <s v="M"/>
    <n v="98"/>
    <d v="1975-01-03T00:00:00"/>
    <n v="45.53107139142567"/>
    <s v="Data Coordiator"/>
    <s v="Property"/>
    <s v="Affluent Customer"/>
    <s v="N"/>
    <s v="Yes"/>
    <n v="13"/>
    <m/>
  </r>
  <r>
    <n v="6323"/>
    <n v="19"/>
    <x v="3289"/>
    <d v="2017-02-28T00:00:00"/>
    <n v="305"/>
    <b v="0"/>
    <s v="Approved"/>
    <s v="OHM Cycles"/>
    <s v="Road"/>
    <s v="high"/>
    <s v="large"/>
    <n v="12.01"/>
    <n v="7.21"/>
    <d v="2009-03-08T00:00:00"/>
    <n v="4.8"/>
    <s v="M"/>
    <n v="51"/>
    <d v="1954-01-02T00:00:00"/>
    <n v="66.547509747590055"/>
    <s v="Human Resources Assistant I"/>
    <s v="Property"/>
    <s v="Affluent Customer"/>
    <s v="N"/>
    <s v="No"/>
    <n v="15"/>
    <m/>
  </r>
  <r>
    <n v="6480"/>
    <n v="72"/>
    <x v="828"/>
    <d v="2017-02-28T00:00:00"/>
    <n v="305"/>
    <b v="1"/>
    <s v="Approved"/>
    <s v="Norco Bicycles"/>
    <s v="Standard"/>
    <s v="medium"/>
    <s v="medium"/>
    <n v="360.4"/>
    <n v="270.3"/>
    <d v="2016-12-06T00:00:00"/>
    <n v="90.099999999999966"/>
    <s v="F"/>
    <n v="96"/>
    <d v="1979-07-10T00:00:00"/>
    <n v="41.013263172247591"/>
    <s v="Environmental Tech"/>
    <s v="Manufacturing"/>
    <s v="Mass Customer"/>
    <s v="N"/>
    <s v="No"/>
    <n v="6"/>
    <m/>
  </r>
  <r>
    <n v="6539"/>
    <n v="72"/>
    <x v="2937"/>
    <d v="2017-02-28T00:00:00"/>
    <n v="305"/>
    <b v="1"/>
    <s v="Approved"/>
    <s v="Norco Bicycles"/>
    <s v="Standard"/>
    <s v="medium"/>
    <s v="medium"/>
    <n v="360.4"/>
    <n v="270.3"/>
    <d v="2002-08-31T00:00:00"/>
    <n v="90.099999999999966"/>
    <s v="F"/>
    <n v="97"/>
    <d v="1975-04-27T00:00:00"/>
    <n v="45.218742624302379"/>
    <s v="Help Desk Operator"/>
    <s v="Entertainment"/>
    <s v="Affluent Customer"/>
    <s v="N"/>
    <s v="Yes"/>
    <n v="17"/>
    <m/>
  </r>
  <r>
    <n v="6585"/>
    <n v="17"/>
    <x v="864"/>
    <d v="2017-02-28T00:00:00"/>
    <n v="305"/>
    <b v="1"/>
    <s v="Approved"/>
    <s v="WeareA2B"/>
    <s v="Touring"/>
    <s v="medium"/>
    <s v="large"/>
    <n v="1362.99"/>
    <n v="57.74"/>
    <d v="1993-04-20T00:00:00"/>
    <n v="1305.25"/>
    <s v="U"/>
    <n v="32"/>
    <d v="1899-12-30T00:00:00"/>
    <n v="0"/>
    <s v="Office Assistant IV"/>
    <s v="IT"/>
    <s v="High Net Worth"/>
    <s v="N"/>
    <s v="No"/>
    <n v="0"/>
    <m/>
  </r>
  <r>
    <n v="7374"/>
    <n v="90"/>
    <x v="1717"/>
    <d v="2017-02-28T00:00:00"/>
    <n v="305"/>
    <b v="1"/>
    <s v="Approved"/>
    <s v="Solex"/>
    <s v="Standard"/>
    <s v="low"/>
    <s v="medium"/>
    <n v="945.04"/>
    <n v="507.58"/>
    <d v="1995-12-19T00:00:00"/>
    <n v="437.46"/>
    <s v="M"/>
    <n v="46"/>
    <d v="2002-03-11T00:00:00"/>
    <n v="18.328331665398274"/>
    <s v="Account Executive"/>
    <s v="Argiculture"/>
    <s v="High Net Worth"/>
    <s v="N"/>
    <s v="No"/>
    <n v="1"/>
    <m/>
  </r>
  <r>
    <n v="7541"/>
    <n v="5"/>
    <x v="2293"/>
    <d v="2017-02-28T00:00:00"/>
    <n v="305"/>
    <b v="1"/>
    <s v="Approved"/>
    <s v="Trek Bicycles"/>
    <s v="Mountain"/>
    <s v="low"/>
    <s v="medium"/>
    <n v="574.64"/>
    <n v="459.71"/>
    <d v="2007-08-04T00:00:00"/>
    <n v="114.93"/>
    <s v="F"/>
    <n v="2"/>
    <d v="1976-11-08T00:00:00"/>
    <n v="43.681756322932522"/>
    <s v="Civil Engineer"/>
    <s v="Manufacturing"/>
    <s v="Affluent Customer"/>
    <s v="N"/>
    <s v="Yes"/>
    <n v="7"/>
    <m/>
  </r>
  <r>
    <n v="7785"/>
    <n v="20"/>
    <x v="2227"/>
    <d v="2017-02-28T00:00:00"/>
    <n v="305"/>
    <b v="0"/>
    <s v="Approved"/>
    <s v="Trek Bicycles"/>
    <s v="Standard"/>
    <s v="medium"/>
    <s v="small"/>
    <n v="1775.81"/>
    <n v="1580.47"/>
    <d v="2010-05-05T00:00:00"/>
    <n v="195.33999999999992"/>
    <s v="F"/>
    <n v="14"/>
    <d v="1998-11-15T00:00:00"/>
    <n v="21.648879610603753"/>
    <s v="Pharmacist"/>
    <s v="Health"/>
    <s v="Affluent Customer"/>
    <s v="N"/>
    <s v="No"/>
    <n v="2"/>
    <m/>
  </r>
  <r>
    <n v="7864"/>
    <n v="67"/>
    <x v="381"/>
    <d v="2017-02-28T00:00:00"/>
    <n v="305"/>
    <b v="1"/>
    <s v="Approved"/>
    <s v="Norco Bicycles"/>
    <s v="Road"/>
    <s v="medium"/>
    <s v="medium"/>
    <n v="544.04999999999995"/>
    <n v="376.84"/>
    <d v="2005-10-22T00:00:00"/>
    <n v="167.20999999999998"/>
    <s v="F"/>
    <n v="53"/>
    <d v="1975-09-02T00:00:00"/>
    <n v="44.868057692795531"/>
    <s v="Technical Writer"/>
    <s v="Manufacturing"/>
    <s v="Mass Customer"/>
    <s v="N"/>
    <s v="No"/>
    <n v="15"/>
    <m/>
  </r>
  <r>
    <n v="8458"/>
    <n v="87"/>
    <x v="2173"/>
    <d v="2017-02-28T00:00:00"/>
    <n v="305"/>
    <b v="1"/>
    <s v="Approved"/>
    <s v="Giant Bicycles"/>
    <s v="Standard"/>
    <s v="high"/>
    <s v="medium"/>
    <n v="1179"/>
    <n v="707.4"/>
    <d v="1997-08-25T00:00:00"/>
    <n v="471.6"/>
    <s v="M"/>
    <n v="76"/>
    <d v="1978-12-17T00:00:00"/>
    <n v="41.574907007864027"/>
    <s v="Senior Sales Associate"/>
    <s v="Retail"/>
    <s v="Mass Customer"/>
    <s v="N"/>
    <s v="No"/>
    <n v="10"/>
    <m/>
  </r>
  <r>
    <n v="8496"/>
    <n v="23"/>
    <x v="2502"/>
    <d v="2017-02-28T00:00:00"/>
    <n v="305"/>
    <b v="1"/>
    <s v="Approved"/>
    <s v="Norco Bicycles"/>
    <s v="Standard"/>
    <s v="medium"/>
    <s v="medium"/>
    <n v="1198.46"/>
    <n v="381.1"/>
    <d v="2004-08-17T00:00:00"/>
    <n v="817.36"/>
    <s v="F"/>
    <n v="10"/>
    <d v="1976-10-24T00:00:00"/>
    <n v="43.722852213343479"/>
    <s v="Information Systems Manager"/>
    <s v="Financial Services"/>
    <s v="High Net Worth"/>
    <s v="N"/>
    <s v="Yes"/>
    <n v="20"/>
    <m/>
  </r>
  <r>
    <n v="8511"/>
    <n v="56"/>
    <x v="1655"/>
    <d v="2017-02-28T00:00:00"/>
    <n v="305"/>
    <b v="1"/>
    <s v="Approved"/>
    <s v="OHM Cycles"/>
    <s v="Standard"/>
    <s v="medium"/>
    <s v="medium"/>
    <n v="183.86"/>
    <n v="137.9"/>
    <d v="1997-10-04T00:00:00"/>
    <n v="45.960000000000008"/>
    <s v="M"/>
    <n v="31"/>
    <d v="1981-03-25T00:00:00"/>
    <n v="39.303674131151695"/>
    <s v="Registered Nurse"/>
    <s v="Health"/>
    <s v="Mass Customer"/>
    <s v="N"/>
    <s v="No"/>
    <n v="13"/>
    <m/>
  </r>
  <r>
    <n v="9605"/>
    <n v="71"/>
    <x v="3463"/>
    <d v="2017-02-28T00:00:00"/>
    <n v="305"/>
    <b v="1"/>
    <s v="Approved"/>
    <s v="Solex"/>
    <s v="Standard"/>
    <s v="high"/>
    <s v="large"/>
    <n v="1842.92"/>
    <n v="1105.75"/>
    <d v="1995-10-24T00:00:00"/>
    <n v="737.17000000000007"/>
    <s v="M"/>
    <n v="46"/>
    <d v="1996-08-07T00:00:00"/>
    <n v="23.922852213343479"/>
    <s v="VP Product Management"/>
    <s v="n/a"/>
    <s v="Affluent Customer"/>
    <s v="N"/>
    <s v="No"/>
    <n v="1"/>
    <m/>
  </r>
  <r>
    <n v="9675"/>
    <n v="79"/>
    <x v="1195"/>
    <d v="2017-02-28T00:00:00"/>
    <n v="305"/>
    <b v="1"/>
    <s v="Approved"/>
    <s v="Norco Bicycles"/>
    <s v="Standard"/>
    <s v="medium"/>
    <s v="medium"/>
    <n v="1555.58"/>
    <n v="818.01"/>
    <d v="2003-09-09T00:00:00"/>
    <n v="737.56999999999994"/>
    <s v="M"/>
    <n v="1"/>
    <d v="1964-07-28T00:00:00"/>
    <n v="55.972167281836626"/>
    <s v="Operator"/>
    <s v="Telecommunications"/>
    <s v="Affluent Customer"/>
    <s v="N"/>
    <s v="No"/>
    <n v="4"/>
    <m/>
  </r>
  <r>
    <n v="9972"/>
    <n v="0"/>
    <x v="3153"/>
    <d v="2017-02-28T00:00:00"/>
    <n v="305"/>
    <b v="0"/>
    <s v="Approved"/>
    <s v="Solex"/>
    <s v="Standard"/>
    <s v="medium"/>
    <s v="large"/>
    <n v="202.62"/>
    <n v="151.96"/>
    <d v="2016-03-29T00:00:00"/>
    <n v="50.66"/>
    <s v="M"/>
    <n v="78"/>
    <d v="1969-02-07T00:00:00"/>
    <n v="51.437920706494161"/>
    <s v="Statistician II"/>
    <s v="Manufacturing"/>
    <s v="High Net Worth"/>
    <s v="N"/>
    <s v="No"/>
    <n v="6"/>
    <m/>
  </r>
  <r>
    <n v="10810"/>
    <n v="4"/>
    <x v="129"/>
    <d v="2017-02-28T00:00:00"/>
    <n v="305"/>
    <b v="0"/>
    <s v="Approved"/>
    <s v="Giant Bicycles"/>
    <s v="Standard"/>
    <s v="high"/>
    <s v="medium"/>
    <n v="1129.1300000000001"/>
    <n v="677.48"/>
    <d v="2005-08-09T00:00:00"/>
    <n v="451.65000000000009"/>
    <s v="F"/>
    <n v="16"/>
    <d v="1971-10-28T00:00:00"/>
    <n v="48.717372761288686"/>
    <s v="Administrative Assistant I"/>
    <s v="Argiculture"/>
    <s v="Mass Customer"/>
    <s v="N"/>
    <s v="Yes"/>
    <n v="6"/>
    <m/>
  </r>
  <r>
    <n v="10884"/>
    <n v="20"/>
    <x v="525"/>
    <d v="2017-02-28T00:00:00"/>
    <n v="305"/>
    <b v="1"/>
    <s v="Approved"/>
    <s v="Trek Bicycles"/>
    <s v="Standard"/>
    <s v="medium"/>
    <s v="small"/>
    <n v="1775.81"/>
    <n v="1580.47"/>
    <d v="2010-05-05T00:00:00"/>
    <n v="195.33999999999992"/>
    <s v="M"/>
    <n v="55"/>
    <d v="1966-04-24T00:00:00"/>
    <n v="54.232441254439372"/>
    <s v="Senior Developer"/>
    <s v="Manufacturing"/>
    <s v="Mass Customer"/>
    <s v="N"/>
    <s v="No"/>
    <n v="15"/>
    <m/>
  </r>
  <r>
    <n v="16725"/>
    <n v="90"/>
    <x v="2834"/>
    <d v="2017-06-26T00:00:00"/>
    <m/>
    <m/>
    <s v="Approved"/>
    <s v="Norco Bicycles"/>
    <s v="Standard"/>
    <s v="low"/>
    <s v="medium"/>
    <n v="363.01"/>
    <n v="290.41000000000003"/>
    <n v="40303"/>
    <m/>
    <m/>
    <m/>
    <m/>
    <m/>
    <m/>
    <m/>
    <m/>
    <m/>
    <m/>
    <m/>
    <m/>
  </r>
  <r>
    <n v="10917"/>
    <n v="62"/>
    <x v="2340"/>
    <d v="2017-02-28T00:00:00"/>
    <n v="305"/>
    <b v="0"/>
    <s v="Approved"/>
    <s v="Solex"/>
    <s v="Standard"/>
    <s v="medium"/>
    <s v="medium"/>
    <n v="478.16"/>
    <n v="298.72000000000003"/>
    <d v="2012-05-18T00:00:00"/>
    <n v="179.44"/>
    <s v="F"/>
    <n v="92"/>
    <d v="1995-11-04T00:00:00"/>
    <n v="24.681756322932518"/>
    <s v="Associate Professor"/>
    <s v="Retail"/>
    <s v="Mass Customer"/>
    <s v="N"/>
    <s v="Yes"/>
    <n v="3"/>
    <m/>
  </r>
  <r>
    <n v="11000"/>
    <n v="85"/>
    <x v="3379"/>
    <d v="2017-02-28T00:00:00"/>
    <n v="305"/>
    <b v="1"/>
    <s v="Approved"/>
    <s v="WeareA2B"/>
    <s v="Standard"/>
    <s v="medium"/>
    <s v="medium"/>
    <n v="752.64"/>
    <n v="205.36"/>
    <d v="2015-08-02T00:00:00"/>
    <n v="547.28"/>
    <s v="M"/>
    <n v="86"/>
    <d v="1974-11-21T00:00:00"/>
    <n v="45.64887961060375"/>
    <s v="Accounting Assistant I"/>
    <s v="Manufacturing"/>
    <s v="Affluent Customer"/>
    <s v="N"/>
    <s v="No"/>
    <n v="3"/>
    <m/>
  </r>
  <r>
    <n v="11084"/>
    <n v="55"/>
    <x v="2937"/>
    <d v="2017-02-28T00:00:00"/>
    <n v="305"/>
    <b v="0"/>
    <s v="Approved"/>
    <s v="Trek Bicycles"/>
    <s v="Road"/>
    <s v="medium"/>
    <s v="large"/>
    <n v="1894.19"/>
    <n v="598.76"/>
    <d v="1993-06-23T00:00:00"/>
    <n v="1295.43"/>
    <s v="F"/>
    <n v="97"/>
    <d v="1975-04-27T00:00:00"/>
    <n v="45.218742624302379"/>
    <s v="Help Desk Operator"/>
    <s v="Entertainment"/>
    <s v="Affluent Customer"/>
    <s v="N"/>
    <s v="Yes"/>
    <n v="17"/>
    <m/>
  </r>
  <r>
    <n v="16729"/>
    <n v="77"/>
    <x v="2235"/>
    <d v="2017-01-26T00:00:00"/>
    <m/>
    <m/>
    <s v="Approved"/>
    <s v="Norco Bicycles"/>
    <s v="Road"/>
    <s v="medium"/>
    <s v="large"/>
    <n v="1240.31"/>
    <n v="795.1"/>
    <n v="40553"/>
    <m/>
    <m/>
    <m/>
    <m/>
    <m/>
    <m/>
    <m/>
    <m/>
    <m/>
    <m/>
    <m/>
    <m/>
  </r>
  <r>
    <n v="12063"/>
    <n v="13"/>
    <x v="348"/>
    <d v="2017-02-28T00:00:00"/>
    <n v="305"/>
    <b v="1"/>
    <s v="Approved"/>
    <s v="Solex"/>
    <s v="Standard"/>
    <s v="medium"/>
    <s v="medium"/>
    <n v="1163.8900000000001"/>
    <n v="589.27"/>
    <d v="2016-07-09T00:00:00"/>
    <n v="574.62000000000012"/>
    <s v="M"/>
    <n v="1"/>
    <d v="1988-04-07T00:00:00"/>
    <n v="32.262578240740737"/>
    <n v="0"/>
    <s v="Financial Services"/>
    <s v="Mass Customer"/>
    <s v="N"/>
    <s v="No"/>
    <n v="15"/>
    <m/>
  </r>
  <r>
    <n v="12140"/>
    <n v="8"/>
    <x v="969"/>
    <d v="2017-02-28T00:00:00"/>
    <n v="305"/>
    <b v="0"/>
    <s v="Approved"/>
    <s v="Solex"/>
    <s v="Road"/>
    <s v="medium"/>
    <s v="small"/>
    <n v="1703.52"/>
    <n v="1516.13"/>
    <d v="2016-03-29T00:00:00"/>
    <n v="187.38999999999987"/>
    <s v="F"/>
    <n v="73"/>
    <d v="1969-06-03T00:00:00"/>
    <n v="51.120112487316078"/>
    <s v="Assistant Manager"/>
    <s v="Manufacturing"/>
    <s v="Mass Customer"/>
    <s v="N"/>
    <s v="Yes"/>
    <n v="5"/>
    <m/>
  </r>
  <r>
    <n v="12862"/>
    <n v="67"/>
    <x v="1262"/>
    <d v="2017-02-28T00:00:00"/>
    <n v="305"/>
    <b v="0"/>
    <s v="Approved"/>
    <s v="Norco Bicycles"/>
    <s v="Road"/>
    <s v="medium"/>
    <s v="medium"/>
    <n v="544.04999999999995"/>
    <n v="376.84"/>
    <d v="2005-10-22T00:00:00"/>
    <n v="167.20999999999998"/>
    <s v="M"/>
    <n v="59"/>
    <d v="1980-08-05T00:00:00"/>
    <n v="39.939290569507861"/>
    <n v="0"/>
    <s v="n/a"/>
    <s v="Mass Customer"/>
    <s v="N"/>
    <s v="No"/>
    <n v="16"/>
    <m/>
  </r>
  <r>
    <n v="13045"/>
    <n v="22"/>
    <x v="1361"/>
    <d v="2017-02-28T00:00:00"/>
    <n v="305"/>
    <b v="0"/>
    <s v="Approved"/>
    <s v="WeareA2B"/>
    <s v="Standard"/>
    <s v="medium"/>
    <s v="medium"/>
    <n v="60.34"/>
    <n v="45.26"/>
    <d v="1993-07-15T00:00:00"/>
    <n v="15.080000000000005"/>
    <s v="M"/>
    <n v="89"/>
    <d v="1976-06-12T00:00:00"/>
    <n v="44.089975501014713"/>
    <s v="Speech Pathologist"/>
    <s v="n/a"/>
    <s v="Affluent Customer"/>
    <s v="N"/>
    <s v="No"/>
    <n v="17"/>
    <m/>
  </r>
  <r>
    <n v="13485"/>
    <n v="40"/>
    <x v="1206"/>
    <d v="2017-02-28T00:00:00"/>
    <n v="305"/>
    <b v="1"/>
    <s v="Approved"/>
    <s v="Trek Bicycles"/>
    <s v="Road"/>
    <s v="medium"/>
    <s v="large"/>
    <n v="1894.19"/>
    <n v="598.76"/>
    <d v="1993-07-20T00:00:00"/>
    <n v="1295.43"/>
    <s v="M"/>
    <n v="18"/>
    <d v="1974-03-07T00:00:00"/>
    <n v="46.358468651699646"/>
    <s v="Account Coordinator"/>
    <s v="Property"/>
    <s v="High Net Worth"/>
    <s v="N"/>
    <s v="Yes"/>
    <n v="11"/>
    <m/>
  </r>
  <r>
    <n v="13735"/>
    <n v="15"/>
    <x v="1569"/>
    <d v="2017-02-28T00:00:00"/>
    <n v="305"/>
    <b v="0"/>
    <s v="Approved"/>
    <s v="Norco Bicycles"/>
    <s v="Standard"/>
    <s v="low"/>
    <s v="medium"/>
    <n v="958.74"/>
    <n v="748.9"/>
    <d v="2013-03-12T00:00:00"/>
    <n v="209.84000000000003"/>
    <s v="M"/>
    <n v="53"/>
    <d v="1975-05-29T00:00:00"/>
    <n v="45.131071391425671"/>
    <s v="Analog Circuit Design manager"/>
    <s v="Manufacturing"/>
    <s v="Affluent Customer"/>
    <s v="N"/>
    <s v="No"/>
    <n v="6"/>
    <m/>
  </r>
  <r>
    <n v="13858"/>
    <n v="38"/>
    <x v="437"/>
    <d v="2017-02-28T00:00:00"/>
    <n v="305"/>
    <b v="0"/>
    <s v="Approved"/>
    <s v="Solex"/>
    <s v="Standard"/>
    <s v="medium"/>
    <s v="medium"/>
    <n v="1577.53"/>
    <n v="826.51"/>
    <d v="2011-03-16T00:00:00"/>
    <n v="751.02"/>
    <s v="M"/>
    <n v="16"/>
    <d v="1978-12-11T00:00:00"/>
    <n v="41.591345364028413"/>
    <s v="Marketing Assistant"/>
    <s v="n/a"/>
    <s v="Affluent Customer"/>
    <s v="N"/>
    <s v="Yes"/>
    <n v="4"/>
    <m/>
  </r>
  <r>
    <n v="14019"/>
    <n v="98"/>
    <x v="644"/>
    <d v="2017-02-28T00:00:00"/>
    <n v="305"/>
    <b v="1"/>
    <s v="Approved"/>
    <s v="Trek Bicycles"/>
    <s v="Standard"/>
    <s v="high"/>
    <s v="medium"/>
    <n v="358.39"/>
    <n v="215.03"/>
    <d v="2004-01-16T00:00:00"/>
    <n v="143.35999999999999"/>
    <s v="M"/>
    <n v="70"/>
    <d v="1957-07-04T00:00:00"/>
    <n v="63.043400158548955"/>
    <n v="0"/>
    <s v="Argiculture"/>
    <s v="Mass Customer"/>
    <s v="N"/>
    <s v="No"/>
    <n v="13"/>
    <m/>
  </r>
  <r>
    <n v="14256"/>
    <n v="81"/>
    <x v="975"/>
    <d v="2017-02-28T00:00:00"/>
    <n v="305"/>
    <b v="1"/>
    <s v="Approved"/>
    <s v="Norco Bicycles"/>
    <s v="Standard"/>
    <s v="medium"/>
    <s v="small"/>
    <n v="586.45000000000005"/>
    <n v="521.94000000000005"/>
    <d v="1991-07-10T00:00:00"/>
    <n v="64.509999999999991"/>
    <s v="F"/>
    <n v="69"/>
    <d v="1989-11-13T00:00:00"/>
    <n v="30.659838514713343"/>
    <s v="Account Executive"/>
    <s v="Manufacturing"/>
    <s v="Affluent Customer"/>
    <s v="N"/>
    <s v="No"/>
    <n v="8"/>
    <m/>
  </r>
  <r>
    <n v="14654"/>
    <n v="85"/>
    <x v="2912"/>
    <d v="2017-02-28T00:00:00"/>
    <n v="305"/>
    <b v="0"/>
    <s v="Approved"/>
    <s v="WeareA2B"/>
    <s v="Standard"/>
    <s v="medium"/>
    <s v="medium"/>
    <n v="752.64"/>
    <n v="205.36"/>
    <d v="1999-07-26T00:00:00"/>
    <n v="547.28"/>
    <s v="F"/>
    <n v="3"/>
    <d v="1975-08-27T00:00:00"/>
    <n v="44.884496048959917"/>
    <n v="0"/>
    <s v="Manufacturing"/>
    <s v="Mass Customer"/>
    <s v="N"/>
    <s v="Yes"/>
    <n v="18"/>
    <m/>
  </r>
  <r>
    <n v="14719"/>
    <n v="54"/>
    <x v="2053"/>
    <d v="2017-02-28T00:00:00"/>
    <n v="305"/>
    <b v="0"/>
    <s v="Approved"/>
    <s v="WeareA2B"/>
    <s v="Standard"/>
    <s v="medium"/>
    <s v="medium"/>
    <n v="1292.8399999999999"/>
    <n v="13.44"/>
    <d v="2009-04-12T00:00:00"/>
    <n v="1279.3999999999999"/>
    <s v="F"/>
    <n v="2"/>
    <d v="1954-01-15T00:00:00"/>
    <n v="66.511893309233884"/>
    <s v="Desktop Support Technician"/>
    <s v="IT"/>
    <s v="Mass Customer"/>
    <s v="N"/>
    <s v="No"/>
    <n v="5"/>
    <m/>
  </r>
  <r>
    <n v="14882"/>
    <n v="94"/>
    <x v="698"/>
    <d v="2017-02-28T00:00:00"/>
    <n v="305"/>
    <b v="1"/>
    <s v="Approved"/>
    <s v="Giant Bicycles"/>
    <s v="Standard"/>
    <s v="medium"/>
    <s v="large"/>
    <n v="1635.3"/>
    <n v="993.66"/>
    <d v="2013-06-09T00:00:00"/>
    <n v="641.64"/>
    <s v="F"/>
    <n v="25"/>
    <d v="1969-01-11T00:00:00"/>
    <n v="51.511893309233891"/>
    <s v="Account Executive"/>
    <s v="Manufacturing"/>
    <s v="Mass Customer"/>
    <s v="N"/>
    <s v="No"/>
    <n v="11"/>
    <m/>
  </r>
  <r>
    <n v="15350"/>
    <n v="35"/>
    <x v="3092"/>
    <d v="2017-02-28T00:00:00"/>
    <n v="305"/>
    <b v="0"/>
    <s v="Approved"/>
    <s v="Trek Bicycles"/>
    <s v="Standard"/>
    <s v="low"/>
    <s v="medium"/>
    <n v="1057.51"/>
    <n v="154.4"/>
    <d v="1999-07-20T00:00:00"/>
    <n v="903.11"/>
    <s v="F"/>
    <n v="49"/>
    <d v="1974-06-10T00:00:00"/>
    <n v="46.098194679096906"/>
    <n v="0"/>
    <s v="Manufacturing"/>
    <s v="Affluent Customer"/>
    <s v="N"/>
    <s v="Yes"/>
    <n v="11"/>
    <m/>
  </r>
  <r>
    <n v="17088"/>
    <n v="0"/>
    <x v="408"/>
    <d v="2017-02-28T00:00:00"/>
    <n v="305"/>
    <b v="0"/>
    <s v="Approved"/>
    <s v="Norco Bicycles"/>
    <s v="Standard"/>
    <s v="medium"/>
    <s v="medium"/>
    <n v="360.4"/>
    <n v="270.3"/>
    <d v="2016-12-06T00:00:00"/>
    <n v="90.099999999999966"/>
    <s v="F"/>
    <n v="82"/>
    <d v="1969-12-13T00:00:00"/>
    <n v="50.591345364028413"/>
    <s v="Dental Hygienist"/>
    <s v="Health"/>
    <s v="High Net Worth"/>
    <s v="N"/>
    <s v="No"/>
    <n v="16"/>
    <m/>
  </r>
  <r>
    <n v="16744"/>
    <n v="55"/>
    <x v="2207"/>
    <d v="2017-03-23T00:00:00"/>
    <m/>
    <m/>
    <s v="Approved"/>
    <s v="Trek Bicycles"/>
    <s v="Road"/>
    <s v="medium"/>
    <s v="large"/>
    <n v="1894.19"/>
    <n v="598.76"/>
    <n v="36146"/>
    <m/>
    <m/>
    <m/>
    <m/>
    <m/>
    <m/>
    <m/>
    <m/>
    <m/>
    <m/>
    <m/>
    <m/>
  </r>
  <r>
    <n v="17428"/>
    <n v="48"/>
    <x v="3245"/>
    <d v="2017-02-28T00:00:00"/>
    <n v="305"/>
    <b v="1"/>
    <s v="Approved"/>
    <s v="WeareA2B"/>
    <s v="Standard"/>
    <s v="medium"/>
    <s v="medium"/>
    <n v="1762.96"/>
    <n v="950.52"/>
    <d v="2003-02-16T00:00:00"/>
    <n v="812.44"/>
    <s v="M"/>
    <n v="51"/>
    <d v="1989-05-28T00:00:00"/>
    <n v="31.122852213343478"/>
    <s v="Biostatistician II"/>
    <s v="n/a"/>
    <s v="Mass Customer"/>
    <s v="N"/>
    <s v="Yes"/>
    <n v="17"/>
    <m/>
  </r>
  <r>
    <n v="17793"/>
    <n v="79"/>
    <x v="2614"/>
    <d v="2017-02-28T00:00:00"/>
    <n v="305"/>
    <b v="0"/>
    <s v="Approved"/>
    <s v="Norco Bicycles"/>
    <s v="Standard"/>
    <s v="medium"/>
    <s v="medium"/>
    <n v="1555.58"/>
    <n v="818.01"/>
    <d v="2003-09-09T00:00:00"/>
    <n v="737.56999999999994"/>
    <s v="M"/>
    <n v="68"/>
    <d v="1978-12-31T00:00:00"/>
    <n v="41.536550843480462"/>
    <s v="Account Coordinator"/>
    <s v="Manufacturing"/>
    <s v="Mass Customer"/>
    <s v="N"/>
    <s v="No"/>
    <n v="8"/>
    <m/>
  </r>
  <r>
    <n v="17804"/>
    <n v="74"/>
    <x v="2047"/>
    <d v="2017-02-28T00:00:00"/>
    <n v="305"/>
    <b v="0"/>
    <s v="Approved"/>
    <s v="WeareA2B"/>
    <s v="Standard"/>
    <s v="medium"/>
    <s v="medium"/>
    <n v="1228.07"/>
    <n v="400.91"/>
    <d v="1997-01-25T00:00:00"/>
    <n v="827.15999999999985"/>
    <s v="F"/>
    <n v="26"/>
    <d v="1999-03-19T00:00:00"/>
    <n v="21.309153583206491"/>
    <s v="Sales Representative"/>
    <s v="Retail"/>
    <s v="Mass Customer"/>
    <s v="N"/>
    <s v="Yes"/>
    <n v="2"/>
    <m/>
  </r>
  <r>
    <n v="18416"/>
    <n v="29"/>
    <x v="2035"/>
    <d v="2017-02-28T00:00:00"/>
    <n v="305"/>
    <b v="0"/>
    <s v="Approved"/>
    <s v="Norco Bicycles"/>
    <s v="Road"/>
    <s v="medium"/>
    <s v="medium"/>
    <n v="543.39"/>
    <n v="407.54"/>
    <d v="2016-11-22T00:00:00"/>
    <n v="135.84999999999997"/>
    <s v="M"/>
    <n v="62"/>
    <d v="1974-10-13T00:00:00"/>
    <n v="45.755728925672244"/>
    <s v="Structural Analysis Engineer"/>
    <s v="Property"/>
    <s v="Affluent Customer"/>
    <s v="N"/>
    <s v="No"/>
    <n v="3"/>
    <m/>
  </r>
  <r>
    <n v="18828"/>
    <n v="96"/>
    <x v="757"/>
    <d v="2017-02-28T00:00:00"/>
    <n v="305"/>
    <b v="1"/>
    <s v="Approved"/>
    <s v="WeareA2B"/>
    <s v="Road"/>
    <s v="low"/>
    <s v="small"/>
    <n v="1172.78"/>
    <n v="1043.77"/>
    <d v="1991-05-06T00:00:00"/>
    <n v="129.01"/>
    <s v="F"/>
    <n v="41"/>
    <d v="1963-08-20T00:00:00"/>
    <n v="56.911893309233889"/>
    <s v="Food Chemist"/>
    <s v="Health"/>
    <s v="Mass Customer"/>
    <s v="N"/>
    <s v="Yes"/>
    <n v="6"/>
    <m/>
  </r>
  <r>
    <n v="19553"/>
    <n v="0"/>
    <x v="2188"/>
    <d v="2017-02-28T00:00:00"/>
    <n v="305"/>
    <b v="1"/>
    <s v="Approved"/>
    <s v="OHM Cycles"/>
    <s v="Standard"/>
    <s v="medium"/>
    <s v="medium"/>
    <n v="183.86"/>
    <n v="137.9"/>
    <d v="1993-07-20T00:00:00"/>
    <n v="45.960000000000008"/>
    <s v="F"/>
    <n v="5"/>
    <d v="1987-02-22T00:00:00"/>
    <n v="33.385865911973617"/>
    <s v="Nuclear Power Engineer"/>
    <s v="Manufacturing"/>
    <s v="High Net Worth"/>
    <s v="N"/>
    <s v="Yes"/>
    <n v="12"/>
    <m/>
  </r>
  <r>
    <n v="19948"/>
    <n v="33"/>
    <x v="660"/>
    <d v="2017-02-28T00:00:00"/>
    <n v="305"/>
    <b v="0"/>
    <s v="Approved"/>
    <s v="OHM Cycles"/>
    <s v="Road"/>
    <s v="medium"/>
    <s v="small"/>
    <n v="1810"/>
    <n v="1610.9"/>
    <d v="2008-03-19T00:00:00"/>
    <n v="199.09999999999991"/>
    <s v="F"/>
    <n v="57"/>
    <d v="1987-07-12T00:00:00"/>
    <n v="33.002304268137998"/>
    <s v="Programmer III"/>
    <s v="Financial Services"/>
    <s v="High Net Worth"/>
    <s v="N"/>
    <s v="No"/>
    <n v="8"/>
    <m/>
  </r>
  <r>
    <n v="397"/>
    <n v="15"/>
    <x v="386"/>
    <d v="2017-02-27T00:00:00"/>
    <n v="306"/>
    <b v="0"/>
    <s v="Approved"/>
    <s v="WeareA2B"/>
    <s v="Standard"/>
    <s v="medium"/>
    <s v="medium"/>
    <n v="1292.8399999999999"/>
    <n v="13.44"/>
    <d v="2009-04-12T00:00:00"/>
    <n v="1279.3999999999999"/>
    <s v="M"/>
    <n v="35"/>
    <d v="1974-02-01T00:00:00"/>
    <n v="46.451619336631147"/>
    <s v="Design Engineer"/>
    <s v="Manufacturing"/>
    <s v="High Net Worth"/>
    <s v="N"/>
    <s v="No"/>
    <n v="9"/>
    <m/>
  </r>
  <r>
    <n v="916"/>
    <n v="76"/>
    <x v="1856"/>
    <d v="2017-02-27T00:00:00"/>
    <n v="306"/>
    <b v="1"/>
    <s v="Approved"/>
    <s v="WeareA2B"/>
    <s v="Standard"/>
    <s v="low"/>
    <s v="medium"/>
    <n v="642.30999999999995"/>
    <n v="513.85"/>
    <d v="2014-10-10T00:00:00"/>
    <n v="128.45999999999992"/>
    <s v="F"/>
    <n v="54"/>
    <d v="1973-04-14T00:00:00"/>
    <n v="47.254359062658544"/>
    <n v="0"/>
    <s v="Property"/>
    <s v="Mass Customer"/>
    <s v="N"/>
    <s v="No"/>
    <n v="4"/>
    <m/>
  </r>
  <r>
    <n v="1134"/>
    <n v="59"/>
    <x v="3002"/>
    <d v="2017-02-27T00:00:00"/>
    <n v="306"/>
    <b v="1"/>
    <s v="Approved"/>
    <s v="Solex"/>
    <s v="Standard"/>
    <s v="medium"/>
    <s v="large"/>
    <n v="1061.56"/>
    <n v="733.58"/>
    <d v="1993-07-20T00:00:00"/>
    <n v="327.9799999999999"/>
    <s v="M"/>
    <n v="83"/>
    <d v="1962-01-14T00:00:00"/>
    <n v="58.509153583206491"/>
    <s v="Staff Scientist"/>
    <s v="Financial Services"/>
    <s v="Mass Customer"/>
    <s v="N"/>
    <s v="No"/>
    <n v="16"/>
    <m/>
  </r>
  <r>
    <n v="1238"/>
    <n v="0"/>
    <x v="2181"/>
    <d v="2017-02-27T00:00:00"/>
    <n v="306"/>
    <b v="1"/>
    <s v="Approved"/>
    <s v="Giant Bicycles"/>
    <s v="Standard"/>
    <s v="medium"/>
    <s v="medium"/>
    <n v="230.91"/>
    <n v="173.18"/>
    <d v="1992-10-11T00:00:00"/>
    <n v="57.72999999999999"/>
    <s v="M"/>
    <n v="37"/>
    <d v="1995-02-17T00:00:00"/>
    <n v="25.394085090055807"/>
    <s v="Accountant I"/>
    <s v="n/a"/>
    <s v="High Net Worth"/>
    <s v="N"/>
    <s v="Yes"/>
    <n v="3"/>
    <m/>
  </r>
  <r>
    <n v="1437"/>
    <n v="53"/>
    <x v="3136"/>
    <d v="2017-02-27T00:00:00"/>
    <n v="306"/>
    <b v="0"/>
    <s v="Approved"/>
    <s v="OHM Cycles"/>
    <s v="Standard"/>
    <s v="medium"/>
    <s v="medium"/>
    <n v="795.34"/>
    <n v="101.58"/>
    <d v="2009-04-12T00:00:00"/>
    <n v="693.76"/>
    <s v="F"/>
    <n v="28"/>
    <d v="1995-10-21T00:00:00"/>
    <n v="24.720112487316083"/>
    <s v="Web Developer I"/>
    <s v="Manufacturing"/>
    <s v="Mass Customer"/>
    <s v="N"/>
    <s v="Yes"/>
    <n v="3"/>
    <m/>
  </r>
  <r>
    <n v="1578"/>
    <n v="27"/>
    <x v="2555"/>
    <d v="2017-02-27T00:00:00"/>
    <n v="306"/>
    <b v="0"/>
    <s v="Approved"/>
    <s v="Trek Bicycles"/>
    <s v="Standard"/>
    <s v="medium"/>
    <s v="medium"/>
    <n v="499.53"/>
    <n v="388.72"/>
    <d v="2002-03-22T00:00:00"/>
    <n v="110.80999999999995"/>
    <s v="M"/>
    <n v="36"/>
    <d v="1959-10-24T00:00:00"/>
    <n v="60.736550843480465"/>
    <n v="0"/>
    <s v="Entertainment"/>
    <s v="Mass Customer"/>
    <s v="N"/>
    <s v="Yes"/>
    <n v="16"/>
    <m/>
  </r>
  <r>
    <n v="2181"/>
    <n v="29"/>
    <x v="2699"/>
    <d v="2017-02-27T00:00:00"/>
    <n v="306"/>
    <b v="0"/>
    <s v="Approved"/>
    <s v="Norco Bicycles"/>
    <s v="Road"/>
    <s v="medium"/>
    <s v="medium"/>
    <n v="543.39"/>
    <n v="407.54"/>
    <d v="1999-07-20T00:00:00"/>
    <n v="135.84999999999997"/>
    <s v="F"/>
    <n v="14"/>
    <d v="1977-12-16T00:00:00"/>
    <n v="42.577646733891427"/>
    <s v="Help Desk Operator"/>
    <s v="Manufacturing"/>
    <s v="Mass Customer"/>
    <s v="N"/>
    <s v="Yes"/>
    <n v="14"/>
    <m/>
  </r>
  <r>
    <n v="2322"/>
    <n v="4"/>
    <x v="2514"/>
    <d v="2017-02-27T00:00:00"/>
    <n v="306"/>
    <b v="1"/>
    <s v="Approved"/>
    <s v="Giant Bicycles"/>
    <s v="Standard"/>
    <s v="high"/>
    <s v="medium"/>
    <n v="1129.1300000000001"/>
    <n v="677.48"/>
    <d v="2005-08-09T00:00:00"/>
    <n v="451.65000000000009"/>
    <s v="M"/>
    <n v="17"/>
    <d v="1955-05-24T00:00:00"/>
    <n v="65.15846865169965"/>
    <n v="0"/>
    <s v="Manufacturing"/>
    <s v="Affluent Customer"/>
    <s v="N"/>
    <s v="No"/>
    <n v="19"/>
    <m/>
  </r>
  <r>
    <n v="2566"/>
    <n v="75"/>
    <x v="3225"/>
    <d v="2017-02-27T00:00:00"/>
    <n v="306"/>
    <b v="0"/>
    <s v="Approved"/>
    <s v="Giant Bicycles"/>
    <s v="Touring"/>
    <s v="medium"/>
    <s v="large"/>
    <n v="1873.97"/>
    <n v="863.95"/>
    <d v="2004-07-25T00:00:00"/>
    <n v="1010.02"/>
    <s v="F"/>
    <n v="27"/>
    <d v="1976-09-21T00:00:00"/>
    <n v="43.813263172247588"/>
    <s v="Help Desk Technician"/>
    <s v="IT"/>
    <s v="Mass Customer"/>
    <s v="N"/>
    <s v="Yes"/>
    <n v="22"/>
    <m/>
  </r>
  <r>
    <n v="2871"/>
    <n v="67"/>
    <x v="2386"/>
    <d v="2017-02-27T00:00:00"/>
    <n v="306"/>
    <b v="1"/>
    <s v="Approved"/>
    <s v="Norco Bicycles"/>
    <s v="Road"/>
    <s v="medium"/>
    <s v="medium"/>
    <n v="544.04999999999995"/>
    <n v="376.84"/>
    <d v="2010-08-20T00:00:00"/>
    <n v="167.20999999999998"/>
    <s v="F"/>
    <n v="63"/>
    <d v="1965-05-22T00:00:00"/>
    <n v="55.155728925672243"/>
    <s v="VP Product Management"/>
    <s v="Health"/>
    <s v="Mass Customer"/>
    <s v="N"/>
    <s v="Yes"/>
    <n v="12"/>
    <m/>
  </r>
  <r>
    <n v="3124"/>
    <n v="49"/>
    <x v="3320"/>
    <d v="2017-02-27T00:00:00"/>
    <n v="306"/>
    <b v="1"/>
    <s v="Approved"/>
    <s v="Solex"/>
    <s v="Standard"/>
    <s v="medium"/>
    <s v="large"/>
    <n v="1061.56"/>
    <n v="733.58"/>
    <d v="2011-08-24T00:00:00"/>
    <n v="327.9799999999999"/>
    <s v="F"/>
    <n v="21"/>
    <d v="1977-09-09T00:00:00"/>
    <n v="42.846139884576353"/>
    <n v="0"/>
    <s v="Financial Services"/>
    <s v="High Net Worth"/>
    <s v="N"/>
    <s v="Yes"/>
    <n v="17"/>
    <m/>
  </r>
  <r>
    <n v="3139"/>
    <n v="90"/>
    <x v="430"/>
    <d v="2017-02-27T00:00:00"/>
    <n v="306"/>
    <b v="1"/>
    <s v="Approved"/>
    <s v="Solex"/>
    <s v="Standard"/>
    <s v="low"/>
    <s v="medium"/>
    <n v="945.04"/>
    <n v="507.58"/>
    <d v="2010-06-07T00:00:00"/>
    <n v="437.46"/>
    <s v="F"/>
    <n v="59"/>
    <d v="1976-12-26T00:00:00"/>
    <n v="43.550249473617448"/>
    <s v="VP Marketing"/>
    <s v="Financial Services"/>
    <s v="High Net Worth"/>
    <s v="N"/>
    <s v="Yes"/>
    <n v="12"/>
    <m/>
  </r>
  <r>
    <n v="3425"/>
    <n v="31"/>
    <x v="889"/>
    <d v="2017-02-27T00:00:00"/>
    <n v="306"/>
    <b v="0"/>
    <s v="Approved"/>
    <s v="Giant Bicycles"/>
    <s v="Standard"/>
    <s v="medium"/>
    <s v="medium"/>
    <n v="230.91"/>
    <n v="173.18"/>
    <d v="2006-11-10T00:00:00"/>
    <n v="57.72999999999999"/>
    <s v="M"/>
    <n v="34"/>
    <d v="1978-05-30T00:00:00"/>
    <n v="42.125591939370878"/>
    <s v="Marketing Assistant"/>
    <s v="IT"/>
    <s v="Mass Customer"/>
    <s v="N"/>
    <s v="No"/>
    <n v="14"/>
    <m/>
  </r>
  <r>
    <n v="3841"/>
    <n v="20"/>
    <x v="927"/>
    <d v="2017-02-27T00:00:00"/>
    <n v="306"/>
    <b v="1"/>
    <s v="Approved"/>
    <s v="Trek Bicycles"/>
    <s v="Standard"/>
    <s v="medium"/>
    <s v="small"/>
    <n v="1775.81"/>
    <n v="1580.47"/>
    <d v="2014-03-03T00:00:00"/>
    <n v="195.33999999999992"/>
    <s v="M"/>
    <n v="65"/>
    <d v="1961-12-28T00:00:00"/>
    <n v="58.555728925672248"/>
    <s v="Analog Circuit Design manager"/>
    <s v="IT"/>
    <s v="Mass Customer"/>
    <s v="N"/>
    <s v="No"/>
    <n v="12"/>
    <m/>
  </r>
  <r>
    <n v="3961"/>
    <n v="65"/>
    <x v="1622"/>
    <d v="2017-02-27T00:00:00"/>
    <n v="306"/>
    <b v="0"/>
    <s v="Approved"/>
    <s v="WeareA2B"/>
    <s v="Standard"/>
    <s v="medium"/>
    <s v="medium"/>
    <n v="1807.45"/>
    <n v="778.69"/>
    <d v="2010-08-20T00:00:00"/>
    <n v="1028.76"/>
    <s v="F"/>
    <n v="78"/>
    <d v="1980-05-23T00:00:00"/>
    <n v="40.142030295535257"/>
    <s v="Chemical Engineer"/>
    <s v="Manufacturing"/>
    <s v="Mass Customer"/>
    <s v="N"/>
    <s v="Yes"/>
    <n v="9"/>
    <m/>
  </r>
  <r>
    <n v="16767"/>
    <n v="0"/>
    <x v="1775"/>
    <d v="2017-06-14T00:00:00"/>
    <m/>
    <b v="0"/>
    <s v="Approved"/>
    <m/>
    <m/>
    <m/>
    <m/>
    <n v="1374.2"/>
    <m/>
    <m/>
    <m/>
    <m/>
    <m/>
    <m/>
    <m/>
    <m/>
    <m/>
    <m/>
    <m/>
    <m/>
    <m/>
    <m/>
  </r>
  <r>
    <n v="3967"/>
    <n v="12"/>
    <x v="2466"/>
    <d v="2017-02-27T00:00:00"/>
    <n v="306"/>
    <b v="0"/>
    <s v="Approved"/>
    <s v="WeareA2B"/>
    <s v="Standard"/>
    <s v="medium"/>
    <s v="medium"/>
    <n v="1231.1500000000001"/>
    <n v="161.6"/>
    <d v="2004-08-17T00:00:00"/>
    <n v="1069.5500000000002"/>
    <s v="F"/>
    <n v="90"/>
    <d v="1977-01-02T00:00:00"/>
    <n v="43.53107139142567"/>
    <s v="Research Associate"/>
    <s v="n/a"/>
    <s v="Mass Customer"/>
    <s v="N"/>
    <s v="No"/>
    <n v="10"/>
    <m/>
  </r>
  <r>
    <n v="4706"/>
    <n v="54"/>
    <x v="3435"/>
    <d v="2017-02-27T00:00:00"/>
    <n v="306"/>
    <b v="1"/>
    <s v="Approved"/>
    <s v="WeareA2B"/>
    <s v="Standard"/>
    <s v="medium"/>
    <s v="medium"/>
    <n v="1807.45"/>
    <n v="778.69"/>
    <d v="2015-05-21T00:00:00"/>
    <n v="1028.76"/>
    <s v="M"/>
    <n v="3"/>
    <d v="1961-01-09T00:00:00"/>
    <n v="59.522852213343477"/>
    <s v="Administrative Officer"/>
    <s v="Property"/>
    <s v="High Net Worth"/>
    <s v="N"/>
    <s v="No"/>
    <n v="15"/>
    <m/>
  </r>
  <r>
    <n v="5234"/>
    <n v="3"/>
    <x v="1568"/>
    <d v="2017-02-27T00:00:00"/>
    <n v="306"/>
    <b v="1"/>
    <s v="Approved"/>
    <s v="Trek Bicycles"/>
    <s v="Standard"/>
    <s v="medium"/>
    <s v="large"/>
    <n v="2091.4699999999998"/>
    <n v="388.92"/>
    <d v="2004-09-28T00:00:00"/>
    <n v="1702.5499999999997"/>
    <s v="M"/>
    <n v="96"/>
    <d v="1964-03-14T00:00:00"/>
    <n v="56.34477002156266"/>
    <s v="Health Coach IV"/>
    <s v="Health"/>
    <s v="Mass Customer"/>
    <s v="N"/>
    <s v="Yes"/>
    <n v="12"/>
    <m/>
  </r>
  <r>
    <n v="5382"/>
    <n v="9"/>
    <x v="2994"/>
    <d v="2017-02-27T00:00:00"/>
    <n v="306"/>
    <b v="1"/>
    <s v="Approved"/>
    <s v="Norco Bicycles"/>
    <s v="Standard"/>
    <s v="medium"/>
    <s v="small"/>
    <n v="1216.1400000000001"/>
    <n v="1082.3599999999999"/>
    <d v="1991-08-05T00:00:00"/>
    <n v="133.7800000000002"/>
    <s v="M"/>
    <n v="96"/>
    <d v="1962-10-22T00:00:00"/>
    <n v="57.739290569507865"/>
    <s v="Analyst Programmer"/>
    <s v="IT"/>
    <s v="High Net Worth"/>
    <s v="N"/>
    <s v="No"/>
    <n v="12"/>
    <m/>
  </r>
  <r>
    <n v="5400"/>
    <n v="27"/>
    <x v="119"/>
    <d v="2017-02-27T00:00:00"/>
    <n v="306"/>
    <b v="1"/>
    <s v="Approved"/>
    <s v="Trek Bicycles"/>
    <s v="Standard"/>
    <s v="low"/>
    <s v="medium"/>
    <n v="1057.51"/>
    <n v="154.4"/>
    <d v="1994-07-12T00:00:00"/>
    <n v="903.11"/>
    <s v="F"/>
    <n v="15"/>
    <d v="1971-12-06T00:00:00"/>
    <n v="48.610523446220192"/>
    <s v="Staff Scientist"/>
    <s v="Health"/>
    <s v="High Net Worth"/>
    <s v="N"/>
    <s v="No"/>
    <n v="5"/>
    <m/>
  </r>
  <r>
    <n v="5559"/>
    <n v="99"/>
    <x v="2106"/>
    <d v="2017-02-27T00:00:00"/>
    <n v="306"/>
    <b v="0"/>
    <s v="Approved"/>
    <s v="OHM Cycles"/>
    <s v="Standard"/>
    <s v="medium"/>
    <s v="medium"/>
    <n v="1227.3399999999999"/>
    <n v="770.89"/>
    <d v="1994-08-10T00:00:00"/>
    <n v="456.44999999999993"/>
    <s v="F"/>
    <n v="77"/>
    <d v="1997-01-06T00:00:00"/>
    <n v="23.506413857179094"/>
    <s v="Research Nurse"/>
    <s v="Health"/>
    <s v="Mass Customer"/>
    <s v="N"/>
    <s v="No"/>
    <n v="5"/>
    <m/>
  </r>
  <r>
    <n v="5581"/>
    <n v="90"/>
    <x v="3390"/>
    <d v="2017-02-27T00:00:00"/>
    <n v="306"/>
    <b v="1"/>
    <s v="Approved"/>
    <s v="Solex"/>
    <s v="Standard"/>
    <s v="low"/>
    <s v="medium"/>
    <n v="945.04"/>
    <n v="507.58"/>
    <d v="2010-06-07T00:00:00"/>
    <n v="437.46"/>
    <s v="F"/>
    <n v="21"/>
    <d v="1972-03-26T00:00:00"/>
    <n v="48.306413857179095"/>
    <n v="0"/>
    <s v="Argiculture"/>
    <s v="High Net Worth"/>
    <s v="N"/>
    <s v="Yes"/>
    <n v="10"/>
    <m/>
  </r>
  <r>
    <n v="6169"/>
    <n v="30"/>
    <x v="2729"/>
    <d v="2017-02-27T00:00:00"/>
    <n v="306"/>
    <b v="0"/>
    <s v="Approved"/>
    <s v="Solex"/>
    <s v="Standard"/>
    <s v="high"/>
    <s v="medium"/>
    <n v="748.17"/>
    <n v="448.9"/>
    <d v="1992-10-11T00:00:00"/>
    <n v="299.27"/>
    <s v="M"/>
    <n v="83"/>
    <d v="1970-11-12T00:00:00"/>
    <n v="49.676276870877729"/>
    <s v="Business Systems Development Analyst"/>
    <s v="n/a"/>
    <s v="Affluent Customer"/>
    <s v="N"/>
    <s v="Yes"/>
    <n v="14"/>
    <m/>
  </r>
  <r>
    <n v="6851"/>
    <n v="17"/>
    <x v="2215"/>
    <d v="2017-02-27T00:00:00"/>
    <n v="306"/>
    <b v="1"/>
    <s v="Approved"/>
    <s v="Solex"/>
    <s v="Standard"/>
    <s v="high"/>
    <s v="medium"/>
    <n v="1024.6600000000001"/>
    <n v="614.79999999999995"/>
    <d v="1993-10-02T00:00:00"/>
    <n v="409.86000000000013"/>
    <s v="F"/>
    <n v="40"/>
    <d v="1978-06-06T00:00:00"/>
    <n v="42.106413857179092"/>
    <s v="Automation Specialist II"/>
    <s v="Health"/>
    <s v="Mass Customer"/>
    <s v="N"/>
    <s v="Yes"/>
    <n v="9"/>
    <m/>
  </r>
  <r>
    <n v="7454"/>
    <n v="11"/>
    <x v="2777"/>
    <d v="2017-02-27T00:00:00"/>
    <n v="306"/>
    <b v="1"/>
    <s v="Approved"/>
    <s v="Trek Bicycles"/>
    <s v="Standard"/>
    <s v="medium"/>
    <s v="small"/>
    <n v="1775.81"/>
    <n v="1580.47"/>
    <d v="1993-05-26T00:00:00"/>
    <n v="195.33999999999992"/>
    <s v="M"/>
    <n v="22"/>
    <d v="1977-11-04T00:00:00"/>
    <n v="42.692715227042108"/>
    <s v="Staff Scientist"/>
    <s v="Argiculture"/>
    <s v="High Net Worth"/>
    <s v="N"/>
    <s v="Yes"/>
    <n v="20"/>
    <m/>
  </r>
  <r>
    <n v="7561"/>
    <n v="82"/>
    <x v="2252"/>
    <d v="2017-02-27T00:00:00"/>
    <n v="306"/>
    <b v="1"/>
    <s v="Approved"/>
    <s v="Norco Bicycles"/>
    <s v="Standard"/>
    <s v="high"/>
    <s v="medium"/>
    <n v="1148.6400000000001"/>
    <n v="689.18"/>
    <d v="2015-08-10T00:00:00"/>
    <n v="459.46000000000015"/>
    <s v="M"/>
    <n v="92"/>
    <d v="1989-10-01T00:00:00"/>
    <n v="30.777646733891423"/>
    <s v="Tax Accountant"/>
    <s v="Property"/>
    <s v="Mass Customer"/>
    <s v="N"/>
    <s v="No"/>
    <n v="9"/>
    <m/>
  </r>
  <r>
    <n v="7663"/>
    <n v="10"/>
    <x v="3284"/>
    <d v="2017-02-27T00:00:00"/>
    <n v="306"/>
    <b v="1"/>
    <s v="Approved"/>
    <s v="WeareA2B"/>
    <s v="Touring"/>
    <s v="medium"/>
    <s v="medium"/>
    <n v="1466.68"/>
    <n v="363.25"/>
    <d v="2014-03-03T00:00:00"/>
    <n v="1103.43"/>
    <s v="F"/>
    <n v="30"/>
    <d v="1964-06-08T00:00:00"/>
    <n v="56.109153583206492"/>
    <n v="0"/>
    <s v="Entertainment"/>
    <s v="Mass Customer"/>
    <s v="N"/>
    <s v="No"/>
    <n v="11"/>
    <m/>
  </r>
  <r>
    <n v="8121"/>
    <n v="24"/>
    <x v="1889"/>
    <d v="2017-02-27T00:00:00"/>
    <n v="306"/>
    <b v="1"/>
    <s v="Approved"/>
    <s v="Solex"/>
    <s v="Road"/>
    <s v="medium"/>
    <s v="large"/>
    <n v="1777.8"/>
    <n v="820.78"/>
    <d v="2011-05-07T00:00:00"/>
    <n v="957.02"/>
    <s v="F"/>
    <n v="23"/>
    <d v="1989-07-13T00:00:00"/>
    <n v="30.996824816083205"/>
    <n v="0"/>
    <s v="Health"/>
    <s v="Mass Customer"/>
    <s v="N"/>
    <s v="No"/>
    <n v="12"/>
    <m/>
  </r>
  <r>
    <n v="8978"/>
    <n v="86"/>
    <x v="2338"/>
    <d v="2017-02-27T00:00:00"/>
    <n v="306"/>
    <b v="0"/>
    <s v="Approved"/>
    <s v="OHM Cycles"/>
    <s v="Standard"/>
    <s v="medium"/>
    <s v="medium"/>
    <n v="235.63"/>
    <n v="125.07"/>
    <d v="2004-08-07T00:00:00"/>
    <n v="110.56"/>
    <s v="F"/>
    <n v="54"/>
    <d v="1985-12-27T00:00:00"/>
    <n v="34.542030295535262"/>
    <s v="Accounting Assistant IV"/>
    <s v="n/a"/>
    <s v="Mass Customer"/>
    <s v="N"/>
    <s v="No"/>
    <n v="18"/>
    <m/>
  </r>
  <r>
    <n v="9299"/>
    <n v="19"/>
    <x v="3087"/>
    <d v="2017-02-27T00:00:00"/>
    <n v="306"/>
    <b v="1"/>
    <s v="Approved"/>
    <s v="Trek Bicycles"/>
    <s v="Mountain"/>
    <s v="low"/>
    <s v="medium"/>
    <n v="574.64"/>
    <n v="459.71"/>
    <d v="2011-08-29T00:00:00"/>
    <n v="114.93"/>
    <s v="M"/>
    <n v="60"/>
    <d v="1962-08-19T00:00:00"/>
    <n v="57.914633035261289"/>
    <s v="Tax Accountant"/>
    <s v="Health"/>
    <s v="High Net Worth"/>
    <s v="N"/>
    <s v="No"/>
    <n v="15"/>
    <m/>
  </r>
  <r>
    <n v="10195"/>
    <n v="13"/>
    <x v="2827"/>
    <d v="2017-02-27T00:00:00"/>
    <n v="306"/>
    <b v="0"/>
    <s v="Approved"/>
    <s v="Solex"/>
    <s v="Standard"/>
    <s v="medium"/>
    <s v="medium"/>
    <n v="1163.8900000000001"/>
    <n v="589.27"/>
    <d v="2016-07-09T00:00:00"/>
    <n v="574.62000000000012"/>
    <s v="F"/>
    <n v="7"/>
    <d v="1997-08-05T00:00:00"/>
    <n v="22.928331665398272"/>
    <s v="Geologist III"/>
    <s v="Retail"/>
    <s v="Affluent Customer"/>
    <s v="N"/>
    <s v="No"/>
    <n v="3"/>
    <m/>
  </r>
  <r>
    <n v="10464"/>
    <n v="66"/>
    <x v="1502"/>
    <d v="2017-02-27T00:00:00"/>
    <n v="306"/>
    <b v="0"/>
    <s v="Approved"/>
    <s v="Solex"/>
    <s v="Standard"/>
    <s v="medium"/>
    <s v="medium"/>
    <n v="1163.8900000000001"/>
    <n v="589.27"/>
    <d v="2016-07-09T00:00:00"/>
    <n v="574.62000000000012"/>
    <s v="F"/>
    <n v="74"/>
    <d v="1954-06-24T00:00:00"/>
    <n v="66.073537144850334"/>
    <s v="Internal Auditor"/>
    <s v="Property"/>
    <s v="High Net Worth"/>
    <s v="N"/>
    <s v="No"/>
    <n v="11"/>
    <m/>
  </r>
  <r>
    <n v="10716"/>
    <n v="96"/>
    <x v="14"/>
    <d v="2017-02-27T00:00:00"/>
    <n v="306"/>
    <b v="1"/>
    <s v="Approved"/>
    <s v="Giant Bicycles"/>
    <s v="Standard"/>
    <s v="medium"/>
    <s v="large"/>
    <n v="1635.3"/>
    <n v="993.66"/>
    <d v="2013-06-09T00:00:00"/>
    <n v="641.64"/>
    <s v="F"/>
    <n v="31"/>
    <d v="1986-02-02T00:00:00"/>
    <n v="34.440660432521561"/>
    <s v="Junior Executive"/>
    <s v="Financial Services"/>
    <s v="High Net Worth"/>
    <s v="N"/>
    <s v="No"/>
    <n v="3"/>
    <m/>
  </r>
  <r>
    <n v="11186"/>
    <n v="60"/>
    <x v="616"/>
    <d v="2017-02-27T00:00:00"/>
    <n v="306"/>
    <b v="1"/>
    <s v="Approved"/>
    <s v="Giant Bicycles"/>
    <s v="Standard"/>
    <s v="high"/>
    <s v="small"/>
    <n v="1977.36"/>
    <n v="1759.85"/>
    <d v="2010-11-05T00:00:00"/>
    <n v="217.51"/>
    <s v="F"/>
    <n v="17"/>
    <d v="1964-12-18T00:00:00"/>
    <n v="55.58038645991882"/>
    <s v="Compensation Analyst"/>
    <s v="Financial Services"/>
    <s v="Mass Customer"/>
    <s v="N"/>
    <s v="Yes"/>
    <n v="14"/>
    <m/>
  </r>
  <r>
    <n v="11474"/>
    <n v="46"/>
    <x v="2826"/>
    <d v="2017-02-27T00:00:00"/>
    <n v="306"/>
    <b v="0"/>
    <s v="Approved"/>
    <s v="Solex"/>
    <s v="Standard"/>
    <s v="low"/>
    <s v="medium"/>
    <n v="1289.8499999999999"/>
    <n v="74.510000000000005"/>
    <d v="2006-10-01T00:00:00"/>
    <n v="1215.3399999999999"/>
    <s v="F"/>
    <n v="60"/>
    <d v="1964-06-19T00:00:00"/>
    <n v="56.07901659690512"/>
    <s v="Mechanical Systems Engineer"/>
    <s v="Financial Services"/>
    <s v="Affluent Customer"/>
    <s v="N"/>
    <s v="Yes"/>
    <n v="9"/>
    <m/>
  </r>
  <r>
    <n v="11724"/>
    <n v="53"/>
    <x v="2346"/>
    <d v="2017-02-27T00:00:00"/>
    <n v="306"/>
    <b v="1"/>
    <s v="Approved"/>
    <s v="OHM Cycles"/>
    <s v="Standard"/>
    <s v="medium"/>
    <s v="medium"/>
    <n v="795.34"/>
    <n v="101.58"/>
    <d v="2011-08-24T00:00:00"/>
    <n v="693.76"/>
    <s v="M"/>
    <n v="87"/>
    <d v="1993-12-19T00:00:00"/>
    <n v="26.558468651699641"/>
    <s v="Operator"/>
    <s v="Manufacturing"/>
    <s v="Mass Customer"/>
    <s v="N"/>
    <s v="Yes"/>
    <n v="4"/>
    <m/>
  </r>
  <r>
    <n v="12167"/>
    <n v="25"/>
    <x v="527"/>
    <d v="2017-02-27T00:00:00"/>
    <n v="306"/>
    <b v="0"/>
    <s v="Approved"/>
    <s v="OHM Cycles"/>
    <s v="Standard"/>
    <s v="high"/>
    <s v="medium"/>
    <n v="2005.66"/>
    <n v="1203.4000000000001"/>
    <d v="1993-07-20T00:00:00"/>
    <n v="802.26"/>
    <s v="M"/>
    <n v="12"/>
    <d v="1975-07-12T00:00:00"/>
    <n v="45.010523446220191"/>
    <s v="Librarian"/>
    <s v="Entertainment"/>
    <s v="High Net Worth"/>
    <s v="N"/>
    <s v="Yes"/>
    <n v="10"/>
    <m/>
  </r>
  <r>
    <n v="12191"/>
    <n v="17"/>
    <x v="265"/>
    <d v="2017-02-27T00:00:00"/>
    <n v="306"/>
    <b v="0"/>
    <s v="Approved"/>
    <s v="Solex"/>
    <s v="Standard"/>
    <s v="high"/>
    <s v="medium"/>
    <n v="1024.6600000000001"/>
    <n v="614.79999999999995"/>
    <d v="1993-10-02T00:00:00"/>
    <n v="409.86000000000013"/>
    <s v="F"/>
    <n v="64"/>
    <d v="1965-05-13T00:00:00"/>
    <n v="55.180386459918822"/>
    <s v="Sales Associate"/>
    <s v="Manufacturing"/>
    <s v="Mass Customer"/>
    <s v="N"/>
    <s v="Yes"/>
    <n v="19"/>
    <m/>
  </r>
  <r>
    <n v="12656"/>
    <n v="5"/>
    <x v="1901"/>
    <d v="2017-02-27T00:00:00"/>
    <n v="306"/>
    <b v="1"/>
    <s v="Approved"/>
    <s v="Trek Bicycles"/>
    <s v="Mountain"/>
    <s v="low"/>
    <s v="medium"/>
    <n v="574.64"/>
    <n v="459.71"/>
    <d v="2011-08-29T00:00:00"/>
    <n v="114.93"/>
    <s v="M"/>
    <n v="74"/>
    <d v="1977-10-15T00:00:00"/>
    <n v="42.747509747590051"/>
    <s v="Structural Engineer"/>
    <s v="n/a"/>
    <s v="Mass Customer"/>
    <s v="N"/>
    <s v="No"/>
    <n v="8"/>
    <m/>
  </r>
  <r>
    <n v="12955"/>
    <n v="3"/>
    <x v="132"/>
    <d v="2017-02-27T00:00:00"/>
    <n v="306"/>
    <b v="0"/>
    <s v="Approved"/>
    <s v="Trek Bicycles"/>
    <s v="Standard"/>
    <s v="medium"/>
    <s v="large"/>
    <n v="2091.4699999999998"/>
    <n v="388.92"/>
    <d v="2011-08-29T00:00:00"/>
    <n v="1702.5499999999997"/>
    <s v="M"/>
    <n v="48"/>
    <d v="1994-02-28T00:00:00"/>
    <n v="26.363948103754439"/>
    <n v="0"/>
    <s v="Health"/>
    <s v="Mass Customer"/>
    <s v="N"/>
    <s v="Yes"/>
    <n v="7"/>
    <m/>
  </r>
  <r>
    <n v="12961"/>
    <n v="11"/>
    <x v="2205"/>
    <d v="2017-02-27T00:00:00"/>
    <n v="306"/>
    <b v="0"/>
    <s v="Approved"/>
    <s v="Giant Bicycles"/>
    <s v="Standard"/>
    <s v="high"/>
    <s v="medium"/>
    <n v="1274.93"/>
    <n v="764.96"/>
    <d v="2007-08-04T00:00:00"/>
    <n v="509.97"/>
    <s v="M"/>
    <n v="29"/>
    <d v="1972-09-01T00:00:00"/>
    <n v="47.870797418822931"/>
    <s v="Community Outreach Specialist"/>
    <s v="Financial Services"/>
    <s v="Mass Customer"/>
    <s v="N"/>
    <s v="No"/>
    <n v="14"/>
    <m/>
  </r>
  <r>
    <n v="13272"/>
    <n v="53"/>
    <x v="2207"/>
    <d v="2017-02-27T00:00:00"/>
    <n v="306"/>
    <b v="0"/>
    <s v="Approved"/>
    <s v="OHM Cycles"/>
    <s v="Standard"/>
    <s v="medium"/>
    <s v="medium"/>
    <n v="795.34"/>
    <n v="101.58"/>
    <d v="2003-07-21T00:00:00"/>
    <n v="693.76"/>
    <s v="F"/>
    <n v="90"/>
    <d v="1996-01-24T00:00:00"/>
    <n v="24.45983851471334"/>
    <s v="Senior Developer"/>
    <s v="Financial Services"/>
    <s v="Affluent Customer"/>
    <s v="N"/>
    <s v="Yes"/>
    <n v="7"/>
    <m/>
  </r>
  <r>
    <n v="13276"/>
    <n v="31"/>
    <x v="1945"/>
    <d v="2017-02-27T00:00:00"/>
    <n v="306"/>
    <b v="0"/>
    <s v="Approved"/>
    <s v="WeareA2B"/>
    <s v="Standard"/>
    <s v="medium"/>
    <s v="medium"/>
    <n v="752.64"/>
    <n v="205.36"/>
    <d v="2005-05-10T00:00:00"/>
    <n v="547.28"/>
    <s v="F"/>
    <n v="66"/>
    <d v="1978-12-09T00:00:00"/>
    <n v="41.596824816083206"/>
    <s v="Systems Administrator I"/>
    <s v="Financial Services"/>
    <s v="High Net Worth"/>
    <s v="N"/>
    <s v="Yes"/>
    <n v="9"/>
    <m/>
  </r>
  <r>
    <n v="13770"/>
    <n v="78"/>
    <x v="182"/>
    <d v="2017-02-27T00:00:00"/>
    <n v="306"/>
    <b v="0"/>
    <s v="Approved"/>
    <s v="Giant Bicycles"/>
    <s v="Standard"/>
    <s v="medium"/>
    <s v="large"/>
    <n v="1765.3"/>
    <n v="709.48"/>
    <d v="1991-07-10T00:00:00"/>
    <n v="1055.82"/>
    <s v="M"/>
    <n v="94"/>
    <d v="1968-01-21T00:00:00"/>
    <n v="52.487235774987312"/>
    <s v="Accountant III"/>
    <s v="Health"/>
    <s v="Mass Customer"/>
    <s v="N"/>
    <s v="Yes"/>
    <n v="11"/>
    <m/>
  </r>
  <r>
    <n v="13963"/>
    <n v="90"/>
    <x v="2550"/>
    <d v="2017-02-27T00:00:00"/>
    <n v="306"/>
    <b v="0"/>
    <s v="Approved"/>
    <s v="Solex"/>
    <s v="Standard"/>
    <s v="low"/>
    <s v="medium"/>
    <n v="945.04"/>
    <n v="507.58"/>
    <d v="1995-12-19T00:00:00"/>
    <n v="437.46"/>
    <s v="M"/>
    <n v="90"/>
    <d v="1969-02-15T00:00:00"/>
    <n v="51.416002898274982"/>
    <s v="Junior Executive"/>
    <s v="Health"/>
    <s v="High Net Worth"/>
    <s v="N"/>
    <s v="No"/>
    <n v="9"/>
    <m/>
  </r>
  <r>
    <n v="14910"/>
    <n v="73"/>
    <x v="2296"/>
    <d v="2017-02-27T00:00:00"/>
    <n v="306"/>
    <b v="0"/>
    <s v="Approved"/>
    <s v="Solex"/>
    <s v="Standard"/>
    <s v="medium"/>
    <s v="medium"/>
    <n v="1945.43"/>
    <n v="333.18"/>
    <d v="2002-08-31T00:00:00"/>
    <n v="1612.25"/>
    <s v="M"/>
    <n v="29"/>
    <d v="1979-04-30T00:00:00"/>
    <n v="41.207783720192793"/>
    <s v="Electrical Engineer"/>
    <s v="Manufacturing"/>
    <s v="Mass Customer"/>
    <s v="N"/>
    <s v="No"/>
    <n v="12"/>
    <m/>
  </r>
  <r>
    <n v="16090"/>
    <n v="22"/>
    <x v="2359"/>
    <d v="2017-02-27T00:00:00"/>
    <n v="306"/>
    <b v="1"/>
    <s v="Approved"/>
    <s v="WeareA2B"/>
    <s v="Standard"/>
    <s v="medium"/>
    <s v="medium"/>
    <n v="60.34"/>
    <n v="45.26"/>
    <d v="1993-07-15T00:00:00"/>
    <n v="15.080000000000005"/>
    <s v="U"/>
    <n v="29"/>
    <d v="1899-12-30T00:00:00"/>
    <n v="0"/>
    <s v="Engineer III"/>
    <s v="IT"/>
    <s v="Mass Customer"/>
    <s v="N"/>
    <s v="No"/>
    <n v="0"/>
    <m/>
  </r>
  <r>
    <n v="17367"/>
    <n v="27"/>
    <x v="57"/>
    <d v="2017-02-27T00:00:00"/>
    <n v="306"/>
    <b v="0"/>
    <s v="Approved"/>
    <s v="Trek Bicycles"/>
    <s v="Standard"/>
    <s v="medium"/>
    <s v="medium"/>
    <n v="499.53"/>
    <n v="388.72"/>
    <d v="2003-03-18T00:00:00"/>
    <n v="110.80999999999995"/>
    <s v="F"/>
    <n v="77"/>
    <d v="1994-09-08T00:00:00"/>
    <n v="25.837920706494163"/>
    <s v="Account Executive"/>
    <s v="Property"/>
    <s v="Mass Customer"/>
    <s v="N"/>
    <s v="Yes"/>
    <n v="5"/>
    <m/>
  </r>
  <r>
    <n v="17487"/>
    <n v="26"/>
    <x v="2655"/>
    <d v="2017-02-27T00:00:00"/>
    <n v="306"/>
    <b v="0"/>
    <s v="Approved"/>
    <s v="WeareA2B"/>
    <s v="Standard"/>
    <s v="medium"/>
    <s v="medium"/>
    <n v="1992.93"/>
    <n v="762.63"/>
    <d v="1992-10-11T00:00:00"/>
    <n v="1230.3000000000002"/>
    <s v="F"/>
    <n v="6"/>
    <d v="1976-07-16T00:00:00"/>
    <n v="43.996824816083205"/>
    <s v="Design Engineer"/>
    <s v="Property"/>
    <s v="Mass Customer"/>
    <s v="N"/>
    <s v="Yes"/>
    <n v="16"/>
    <m/>
  </r>
  <r>
    <n v="18116"/>
    <n v="17"/>
    <x v="3094"/>
    <d v="2017-02-27T00:00:00"/>
    <n v="306"/>
    <b v="0"/>
    <s v="Approved"/>
    <s v="Solex"/>
    <s v="Standard"/>
    <s v="high"/>
    <s v="medium"/>
    <n v="1024.6600000000001"/>
    <n v="614.79999999999995"/>
    <d v="1996-11-09T00:00:00"/>
    <n v="409.86000000000013"/>
    <s v="F"/>
    <n v="10"/>
    <d v="1979-06-06T00:00:00"/>
    <n v="41.106413857179092"/>
    <s v="Registered Nurse"/>
    <s v="Health"/>
    <s v="Mass Customer"/>
    <s v="N"/>
    <s v="No"/>
    <n v="4"/>
    <m/>
  </r>
  <r>
    <n v="19119"/>
    <n v="0"/>
    <x v="677"/>
    <d v="2017-02-27T00:00:00"/>
    <n v="306"/>
    <b v="1"/>
    <s v="Approved"/>
    <s v="WeareA2B"/>
    <s v="Standard"/>
    <s v="medium"/>
    <s v="medium"/>
    <n v="60.34"/>
    <n v="45.26"/>
    <d v="1993-07-15T00:00:00"/>
    <n v="15.080000000000005"/>
    <s v="M"/>
    <n v="30"/>
    <d v="1980-09-24T00:00:00"/>
    <n v="39.802304268138002"/>
    <s v="Financial Analyst"/>
    <s v="Financial Services"/>
    <s v="High Net Worth"/>
    <s v="N"/>
    <s v="No"/>
    <n v="20"/>
    <m/>
  </r>
  <r>
    <n v="16804"/>
    <n v="24"/>
    <x v="814"/>
    <d v="2017-11-27T00:00:00"/>
    <m/>
    <b v="1"/>
    <s v="Cancelled"/>
    <s v="Solex"/>
    <s v="Road"/>
    <s v="medium"/>
    <s v="large"/>
    <n v="1777.8"/>
    <n v="820.78"/>
    <n v="37337"/>
    <m/>
    <m/>
    <m/>
    <m/>
    <m/>
    <m/>
    <m/>
    <m/>
    <m/>
    <m/>
    <m/>
    <m/>
  </r>
  <r>
    <n v="19708"/>
    <n v="62"/>
    <x v="2897"/>
    <d v="2017-02-27T00:00:00"/>
    <n v="306"/>
    <b v="0"/>
    <s v="Approved"/>
    <s v="Solex"/>
    <s v="Standard"/>
    <s v="medium"/>
    <s v="medium"/>
    <n v="478.16"/>
    <n v="298.72000000000003"/>
    <d v="1993-06-23T00:00:00"/>
    <n v="179.44"/>
    <s v="F"/>
    <n v="83"/>
    <d v="1977-11-28T00:00:00"/>
    <n v="42.626961802384578"/>
    <s v="Tax Accountant"/>
    <s v="Telecommunications"/>
    <s v="Mass Customer"/>
    <s v="N"/>
    <s v="No"/>
    <n v="13"/>
    <m/>
  </r>
  <r>
    <n v="19747"/>
    <n v="53"/>
    <x v="1063"/>
    <d v="2017-02-27T00:00:00"/>
    <n v="306"/>
    <b v="1"/>
    <s v="Approved"/>
    <s v="OHM Cycles"/>
    <s v="Standard"/>
    <s v="medium"/>
    <s v="medium"/>
    <n v="795.34"/>
    <n v="101.58"/>
    <d v="1997-02-09T00:00:00"/>
    <n v="693.76"/>
    <s v="F"/>
    <n v="37"/>
    <d v="1975-05-30T00:00:00"/>
    <n v="45.128331665398271"/>
    <s v="Computer Systems Analyst I"/>
    <s v="Entertainment"/>
    <s v="Affluent Customer"/>
    <s v="N"/>
    <s v="No"/>
    <n v="17"/>
    <m/>
  </r>
  <r>
    <n v="19800"/>
    <n v="56"/>
    <x v="1924"/>
    <d v="2017-02-27T00:00:00"/>
    <n v="306"/>
    <b v="1"/>
    <s v="Approved"/>
    <s v="OHM Cycles"/>
    <s v="Standard"/>
    <s v="medium"/>
    <s v="medium"/>
    <n v="183.86"/>
    <n v="137.9"/>
    <d v="1993-07-20T00:00:00"/>
    <n v="45.960000000000008"/>
    <s v="F"/>
    <n v="12"/>
    <d v="1955-03-29T00:00:00"/>
    <n v="65.311893309233895"/>
    <n v="0"/>
    <s v="Financial Services"/>
    <s v="Mass Customer"/>
    <s v="N"/>
    <s v="Yes"/>
    <n v="20"/>
    <m/>
  </r>
  <r>
    <n v="13"/>
    <n v="35"/>
    <x v="2688"/>
    <d v="2017-02-26T00:00:00"/>
    <n v="307"/>
    <b v="1"/>
    <s v="Approved"/>
    <s v="Trek Bicycles"/>
    <s v="Standard"/>
    <s v="low"/>
    <s v="medium"/>
    <n v="1057.51"/>
    <n v="154.4"/>
    <d v="1994-07-12T00:00:00"/>
    <n v="903.11"/>
    <s v="M"/>
    <n v="73"/>
    <d v="1953-08-09T00:00:00"/>
    <n v="66.947509747590047"/>
    <s v="Research Assistant II"/>
    <s v="Retail"/>
    <s v="Mass Customer"/>
    <s v="N"/>
    <s v="No"/>
    <n v="8"/>
    <m/>
  </r>
  <r>
    <n v="95"/>
    <n v="45"/>
    <x v="2371"/>
    <d v="2017-02-26T00:00:00"/>
    <n v="307"/>
    <b v="0"/>
    <s v="Approved"/>
    <s v="Solex"/>
    <s v="Standard"/>
    <s v="medium"/>
    <s v="medium"/>
    <n v="441.49"/>
    <n v="84.99"/>
    <d v="1993-04-12T00:00:00"/>
    <n v="356.5"/>
    <s v="M"/>
    <n v="91"/>
    <d v="1977-05-13T00:00:00"/>
    <n v="43.172167281836629"/>
    <s v="Environmental Tech"/>
    <s v="Financial Services"/>
    <s v="Mass Customer"/>
    <s v="N"/>
    <s v="No"/>
    <n v="18"/>
    <m/>
  </r>
  <r>
    <n v="128"/>
    <n v="25"/>
    <x v="2693"/>
    <d v="2017-02-26T00:00:00"/>
    <n v="307"/>
    <b v="0"/>
    <s v="Approved"/>
    <s v="Giant Bicycles"/>
    <s v="Road"/>
    <s v="medium"/>
    <s v="medium"/>
    <n v="1538.99"/>
    <n v="829.65"/>
    <d v="2016-02-04T00:00:00"/>
    <n v="709.34"/>
    <s v="F"/>
    <n v="73"/>
    <d v="1969-04-06T00:00:00"/>
    <n v="51.279016596905123"/>
    <s v="Registered Nurse"/>
    <s v="Health"/>
    <s v="Mass Customer"/>
    <s v="N"/>
    <s v="No"/>
    <n v="5"/>
    <m/>
  </r>
  <r>
    <n v="202"/>
    <n v="23"/>
    <x v="2530"/>
    <d v="2017-02-26T00:00:00"/>
    <n v="307"/>
    <b v="1"/>
    <s v="Approved"/>
    <s v="Norco Bicycles"/>
    <s v="Mountain"/>
    <s v="low"/>
    <s v="small"/>
    <n v="688.63"/>
    <n v="612.88"/>
    <d v="2006-11-10T00:00:00"/>
    <n v="75.75"/>
    <s v="M"/>
    <n v="34"/>
    <d v="1973-06-11T00:00:00"/>
    <n v="47.095454953069506"/>
    <s v="Executive Secretary"/>
    <s v="n/a"/>
    <s v="Affluent Customer"/>
    <s v="N"/>
    <s v="Yes"/>
    <n v="9"/>
    <m/>
  </r>
  <r>
    <n v="576"/>
    <n v="66"/>
    <x v="1457"/>
    <d v="2017-02-26T00:00:00"/>
    <n v="307"/>
    <b v="0"/>
    <s v="Approved"/>
    <s v="Solex"/>
    <s v="Standard"/>
    <s v="medium"/>
    <s v="medium"/>
    <n v="1163.8900000000001"/>
    <n v="589.27"/>
    <d v="2003-08-05T00:00:00"/>
    <n v="574.62000000000012"/>
    <s v="F"/>
    <n v="13"/>
    <d v="1959-01-22T00:00:00"/>
    <n v="61.489975501014712"/>
    <n v="0"/>
    <s v="n/a"/>
    <s v="High Net Worth"/>
    <s v="N"/>
    <s v="Yes"/>
    <n v="20"/>
    <m/>
  </r>
  <r>
    <n v="1285"/>
    <n v="57"/>
    <x v="2380"/>
    <d v="2017-02-26T00:00:00"/>
    <n v="307"/>
    <b v="1"/>
    <s v="Approved"/>
    <s v="WeareA2B"/>
    <s v="Touring"/>
    <s v="medium"/>
    <s v="large"/>
    <n v="1890.39"/>
    <n v="260.14"/>
    <d v="2011-08-24T00:00:00"/>
    <n v="1630.25"/>
    <s v="M"/>
    <n v="18"/>
    <d v="1981-03-10T00:00:00"/>
    <n v="39.34477002156266"/>
    <s v="Account Executive"/>
    <s v="Manufacturing"/>
    <s v="Mass Customer"/>
    <s v="N"/>
    <s v="Yes"/>
    <n v="5"/>
    <m/>
  </r>
  <r>
    <n v="1312"/>
    <n v="75"/>
    <x v="2597"/>
    <d v="2017-02-26T00:00:00"/>
    <n v="307"/>
    <b v="1"/>
    <s v="Approved"/>
    <s v="Giant Bicycles"/>
    <s v="Touring"/>
    <s v="medium"/>
    <s v="large"/>
    <n v="1873.97"/>
    <n v="863.95"/>
    <d v="2006-05-22T00:00:00"/>
    <n v="1010.02"/>
    <s v="F"/>
    <n v="50"/>
    <d v="1956-07-28T00:00:00"/>
    <n v="63.977646733891426"/>
    <n v="0"/>
    <s v="Manufacturing"/>
    <s v="Mass Customer"/>
    <s v="N"/>
    <s v="No"/>
    <n v="14"/>
    <m/>
  </r>
  <r>
    <n v="1396"/>
    <n v="31"/>
    <x v="914"/>
    <d v="2017-02-26T00:00:00"/>
    <n v="307"/>
    <b v="1"/>
    <s v="Approved"/>
    <s v="WeareA2B"/>
    <s v="Standard"/>
    <s v="medium"/>
    <s v="medium"/>
    <n v="752.64"/>
    <n v="205.36"/>
    <d v="1998-12-16T00:00:00"/>
    <n v="547.28"/>
    <s v="F"/>
    <n v="59"/>
    <d v="1987-06-15T00:00:00"/>
    <n v="33.076276870877727"/>
    <s v="GIS Technical Architect"/>
    <s v="n/a"/>
    <s v="High Net Worth"/>
    <s v="N"/>
    <s v="Yes"/>
    <n v="14"/>
    <m/>
  </r>
  <r>
    <n v="1535"/>
    <n v="35"/>
    <x v="3370"/>
    <d v="2017-02-26T00:00:00"/>
    <n v="307"/>
    <b v="0"/>
    <s v="Approved"/>
    <s v="Trek Bicycles"/>
    <s v="Standard"/>
    <s v="low"/>
    <s v="medium"/>
    <n v="1057.51"/>
    <n v="154.4"/>
    <d v="1994-07-12T00:00:00"/>
    <n v="903.11"/>
    <s v="M"/>
    <n v="40"/>
    <d v="1956-10-22T00:00:00"/>
    <n v="63.742030295535258"/>
    <s v="Account Representative IV"/>
    <s v="Telecommunications"/>
    <s v="Affluent Customer"/>
    <s v="N"/>
    <s v="No"/>
    <n v="11"/>
    <m/>
  </r>
  <r>
    <n v="1658"/>
    <n v="95"/>
    <x v="2571"/>
    <d v="2017-02-26T00:00:00"/>
    <n v="307"/>
    <b v="0"/>
    <s v="Approved"/>
    <s v="Giant Bicycles"/>
    <s v="Standard"/>
    <s v="medium"/>
    <s v="large"/>
    <n v="569.55999999999995"/>
    <n v="528.42999999999995"/>
    <d v="2003-09-10T00:00:00"/>
    <n v="41.129999999999995"/>
    <s v="F"/>
    <n v="42"/>
    <d v="1955-11-28T00:00:00"/>
    <n v="64.643400158548957"/>
    <n v="0"/>
    <s v="Manufacturing"/>
    <s v="Mass Customer"/>
    <s v="N"/>
    <s v="No"/>
    <n v="10"/>
    <m/>
  </r>
  <r>
    <n v="1906"/>
    <n v="6"/>
    <x v="1124"/>
    <d v="2017-02-26T00:00:00"/>
    <n v="307"/>
    <b v="1"/>
    <s v="Approved"/>
    <s v="OHM Cycles"/>
    <s v="Standard"/>
    <s v="high"/>
    <s v="medium"/>
    <n v="227.88"/>
    <n v="136.72999999999999"/>
    <d v="2007-08-04T00:00:00"/>
    <n v="91.15"/>
    <s v="F"/>
    <n v="19"/>
    <d v="1969-11-25T00:00:00"/>
    <n v="50.640660432521564"/>
    <n v="0"/>
    <s v="Manufacturing"/>
    <s v="Mass Customer"/>
    <s v="N"/>
    <s v="Yes"/>
    <n v="17"/>
    <m/>
  </r>
  <r>
    <n v="2231"/>
    <n v="30"/>
    <x v="2068"/>
    <d v="2017-02-26T00:00:00"/>
    <n v="307"/>
    <b v="0"/>
    <s v="Approved"/>
    <s v="Solex"/>
    <s v="Standard"/>
    <s v="high"/>
    <s v="medium"/>
    <n v="748.17"/>
    <n v="448.9"/>
    <d v="2011-03-16T00:00:00"/>
    <n v="299.27"/>
    <s v="F"/>
    <n v="49"/>
    <d v="1990-03-08T00:00:00"/>
    <n v="30.344770021562656"/>
    <s v="Administrative Assistant IV"/>
    <s v="n/a"/>
    <s v="Mass Customer"/>
    <s v="N"/>
    <s v="Yes"/>
    <n v="20"/>
    <m/>
  </r>
  <r>
    <n v="2249"/>
    <n v="63"/>
    <x v="90"/>
    <d v="2017-02-26T00:00:00"/>
    <n v="307"/>
    <b v="1"/>
    <s v="Approved"/>
    <s v="Solex"/>
    <s v="Standard"/>
    <s v="medium"/>
    <s v="medium"/>
    <n v="1483.2"/>
    <n v="99.59"/>
    <d v="1998-12-17T00:00:00"/>
    <n v="1383.6100000000001"/>
    <s v="M"/>
    <n v="10"/>
    <d v="1992-03-10T00:00:00"/>
    <n v="28.336550843480463"/>
    <s v="Nurse"/>
    <s v="Manufacturing"/>
    <s v="Mass Customer"/>
    <s v="N"/>
    <s v="No"/>
    <n v="7"/>
    <m/>
  </r>
  <r>
    <n v="2378"/>
    <n v="90"/>
    <x v="2729"/>
    <d v="2017-02-26T00:00:00"/>
    <n v="307"/>
    <b v="0"/>
    <s v="Approved"/>
    <s v="Norco Bicycles"/>
    <s v="Standard"/>
    <s v="low"/>
    <s v="medium"/>
    <n v="363.01"/>
    <n v="290.41000000000003"/>
    <d v="2003-09-10T00:00:00"/>
    <n v="72.599999999999966"/>
    <s v="M"/>
    <n v="83"/>
    <d v="1970-11-12T00:00:00"/>
    <n v="49.676276870877729"/>
    <s v="Business Systems Development Analyst"/>
    <s v="n/a"/>
    <s v="Affluent Customer"/>
    <s v="N"/>
    <s v="Yes"/>
    <n v="14"/>
    <m/>
  </r>
  <r>
    <n v="3074"/>
    <n v="99"/>
    <x v="136"/>
    <d v="2017-02-26T00:00:00"/>
    <n v="307"/>
    <b v="1"/>
    <s v="Approved"/>
    <s v="Trek Bicycles"/>
    <s v="Road"/>
    <s v="low"/>
    <s v="small"/>
    <n v="1720.7"/>
    <n v="1531.42"/>
    <d v="2012-04-10T00:00:00"/>
    <n v="189.27999999999997"/>
    <s v="F"/>
    <n v="87"/>
    <d v="1974-01-30T00:00:00"/>
    <n v="46.457098788685947"/>
    <n v="0"/>
    <s v="Manufacturing"/>
    <s v="High Net Worth"/>
    <s v="N"/>
    <s v="Yes"/>
    <n v="10"/>
    <m/>
  </r>
  <r>
    <n v="3174"/>
    <n v="2"/>
    <x v="2851"/>
    <d v="2017-02-26T00:00:00"/>
    <n v="307"/>
    <b v="1"/>
    <s v="Approved"/>
    <s v="Solex"/>
    <s v="Standard"/>
    <s v="medium"/>
    <s v="medium"/>
    <n v="71.489999999999995"/>
    <n v="53.62"/>
    <d v="2012-12-02T00:00:00"/>
    <n v="17.869999999999997"/>
    <s v="F"/>
    <n v="59"/>
    <d v="1981-06-25T00:00:00"/>
    <n v="39.051619336631148"/>
    <s v="Cost Accountant"/>
    <s v="Financial Services"/>
    <s v="Mass Customer"/>
    <s v="N"/>
    <s v="No"/>
    <n v="13"/>
    <m/>
  </r>
  <r>
    <n v="3663"/>
    <n v="16"/>
    <x v="2540"/>
    <d v="2017-02-26T00:00:00"/>
    <n v="307"/>
    <b v="1"/>
    <s v="Approved"/>
    <s v="Norco Bicycles"/>
    <s v="Standard"/>
    <s v="high"/>
    <s v="small"/>
    <n v="1661.92"/>
    <n v="1479.11"/>
    <d v="1994-09-09T00:00:00"/>
    <n v="182.81000000000017"/>
    <s v="F"/>
    <n v="61"/>
    <d v="1979-07-02T00:00:00"/>
    <n v="41.03518098046677"/>
    <s v="Biostatistician IV"/>
    <s v="n/a"/>
    <s v="Affluent Customer"/>
    <s v="N"/>
    <s v="No"/>
    <n v="7"/>
    <m/>
  </r>
  <r>
    <n v="3744"/>
    <n v="28"/>
    <x v="1595"/>
    <d v="2017-02-26T00:00:00"/>
    <n v="307"/>
    <b v="1"/>
    <s v="Approved"/>
    <s v="Norco Bicycles"/>
    <s v="Standard"/>
    <s v="medium"/>
    <s v="small"/>
    <n v="1216.1400000000001"/>
    <n v="1082.3599999999999"/>
    <d v="1991-08-05T00:00:00"/>
    <n v="133.7800000000002"/>
    <s v="F"/>
    <n v="51"/>
    <d v="1995-11-03T00:00:00"/>
    <n v="24.684496048959918"/>
    <s v="Environmental Tech"/>
    <s v="Manufacturing"/>
    <s v="Mass Customer"/>
    <s v="N"/>
    <s v="No"/>
    <n v="1"/>
    <m/>
  </r>
  <r>
    <n v="4106"/>
    <n v="48"/>
    <x v="1672"/>
    <d v="2017-02-26T00:00:00"/>
    <n v="307"/>
    <b v="0"/>
    <s v="Approved"/>
    <s v="WeareA2B"/>
    <s v="Standard"/>
    <s v="medium"/>
    <s v="medium"/>
    <n v="1762.96"/>
    <n v="950.52"/>
    <d v="2016-11-14T00:00:00"/>
    <n v="812.44"/>
    <s v="F"/>
    <n v="98"/>
    <d v="1961-09-22T00:00:00"/>
    <n v="58.821482350329781"/>
    <s v="Information Systems Manager"/>
    <s v="Retail"/>
    <s v="Mass Customer"/>
    <s v="N"/>
    <s v="No"/>
    <n v="14"/>
    <m/>
  </r>
  <r>
    <n v="4312"/>
    <n v="38"/>
    <x v="1572"/>
    <d v="2017-02-26T00:00:00"/>
    <n v="307"/>
    <b v="0"/>
    <s v="Approved"/>
    <s v="Trek Bicycles"/>
    <s v="Standard"/>
    <s v="medium"/>
    <s v="large"/>
    <n v="2091.4699999999998"/>
    <n v="388.92"/>
    <d v="2005-08-09T00:00:00"/>
    <n v="1702.5499999999997"/>
    <s v="F"/>
    <n v="80"/>
    <d v="1998-06-26T00:00:00"/>
    <n v="22.037920706494162"/>
    <s v="Senior Sales Associate"/>
    <s v="Property"/>
    <s v="High Net Worth"/>
    <s v="N"/>
    <s v="Yes"/>
    <n v="4"/>
    <m/>
  </r>
  <r>
    <n v="4732"/>
    <n v="12"/>
    <x v="1310"/>
    <d v="2017-02-26T00:00:00"/>
    <n v="307"/>
    <b v="1"/>
    <s v="Approved"/>
    <s v="WeareA2B"/>
    <s v="Standard"/>
    <s v="medium"/>
    <s v="medium"/>
    <n v="1231.1500000000001"/>
    <n v="161.6"/>
    <d v="2004-08-17T00:00:00"/>
    <n v="1069.5500000000002"/>
    <s v="M"/>
    <n v="21"/>
    <d v="1971-09-28T00:00:00"/>
    <n v="48.799564542110602"/>
    <s v="VP Quality Control"/>
    <s v="Retail"/>
    <s v="Mass Customer"/>
    <s v="N"/>
    <s v="Yes"/>
    <n v="9"/>
    <m/>
  </r>
  <r>
    <n v="5268"/>
    <n v="10"/>
    <x v="2924"/>
    <d v="2017-02-26T00:00:00"/>
    <n v="307"/>
    <b v="0"/>
    <s v="Approved"/>
    <s v="Solex"/>
    <s v="Standard"/>
    <s v="medium"/>
    <s v="medium"/>
    <n v="1945.43"/>
    <n v="333.18"/>
    <d v="2014-10-10T00:00:00"/>
    <n v="1612.25"/>
    <s v="F"/>
    <n v="62"/>
    <d v="1983-05-06T00:00:00"/>
    <n v="37.188605638001015"/>
    <s v="Staff Accountant II"/>
    <s v="Financial Services"/>
    <s v="High Net Worth"/>
    <s v="N"/>
    <s v="Yes"/>
    <n v="13"/>
    <m/>
  </r>
  <r>
    <n v="5710"/>
    <n v="90"/>
    <x v="3081"/>
    <d v="2017-02-26T00:00:00"/>
    <n v="307"/>
    <b v="0"/>
    <s v="Approved"/>
    <s v="Solex"/>
    <s v="Standard"/>
    <s v="low"/>
    <s v="medium"/>
    <n v="945.04"/>
    <n v="507.58"/>
    <d v="2010-06-07T00:00:00"/>
    <n v="437.46"/>
    <s v="F"/>
    <n v="74"/>
    <d v="1974-09-24T00:00:00"/>
    <n v="45.807783720192795"/>
    <s v="VP Product Management"/>
    <s v="Manufacturing"/>
    <s v="High Net Worth"/>
    <s v="N"/>
    <s v="Yes"/>
    <n v="6"/>
    <m/>
  </r>
  <r>
    <n v="6297"/>
    <n v="53"/>
    <x v="481"/>
    <d v="2017-02-26T00:00:00"/>
    <n v="307"/>
    <b v="0"/>
    <s v="Approved"/>
    <s v="Giant Bicycles"/>
    <s v="Standard"/>
    <s v="high"/>
    <s v="medium"/>
    <n v="1274.93"/>
    <n v="764.96"/>
    <d v="1994-09-09T00:00:00"/>
    <n v="509.97"/>
    <s v="M"/>
    <n v="75"/>
    <d v="1995-09-25T00:00:00"/>
    <n v="24.791345364028409"/>
    <s v="VP Product Management"/>
    <s v="Health"/>
    <s v="High Net Worth"/>
    <s v="N"/>
    <s v="Yes"/>
    <n v="14"/>
    <m/>
  </r>
  <r>
    <n v="6788"/>
    <n v="86"/>
    <x v="3001"/>
    <d v="2017-02-26T00:00:00"/>
    <n v="307"/>
    <b v="0"/>
    <s v="Approved"/>
    <s v="Norco Bicycles"/>
    <s v="Road"/>
    <s v="high"/>
    <s v="large"/>
    <n v="774.53"/>
    <n v="464.72"/>
    <d v="2012-06-04T00:00:00"/>
    <n v="309.80999999999995"/>
    <s v="F"/>
    <n v="44"/>
    <d v="1998-01-20T00:00:00"/>
    <n v="22.468057692795533"/>
    <s v="General Manager"/>
    <s v="Financial Services"/>
    <s v="High Net Worth"/>
    <s v="N"/>
    <s v="No"/>
    <n v="3"/>
    <m/>
  </r>
  <r>
    <n v="7248"/>
    <n v="1"/>
    <x v="2230"/>
    <d v="2017-02-26T00:00:00"/>
    <n v="307"/>
    <b v="0"/>
    <s v="Approved"/>
    <s v="Giant Bicycles"/>
    <s v="Touring"/>
    <s v="medium"/>
    <s v="large"/>
    <n v="1873.97"/>
    <n v="863.95"/>
    <d v="2010-08-20T00:00:00"/>
    <n v="1010.02"/>
    <s v="M"/>
    <n v="18"/>
    <d v="1994-07-11T00:00:00"/>
    <n v="25.999564542110601"/>
    <s v="General Manager"/>
    <s v="Financial Services"/>
    <s v="High Net Worth"/>
    <s v="N"/>
    <s v="No"/>
    <n v="3"/>
    <m/>
  </r>
  <r>
    <n v="7313"/>
    <n v="89"/>
    <x v="236"/>
    <d v="2017-02-26T00:00:00"/>
    <n v="307"/>
    <b v="1"/>
    <s v="Approved"/>
    <s v="WeareA2B"/>
    <s v="Touring"/>
    <s v="medium"/>
    <s v="large"/>
    <n v="1362.99"/>
    <n v="57.74"/>
    <d v="1993-04-20T00:00:00"/>
    <n v="1305.25"/>
    <s v="F"/>
    <n v="65"/>
    <d v="1989-07-15T00:00:00"/>
    <n v="30.991345364028412"/>
    <s v="Database Administrator IV"/>
    <s v="n/a"/>
    <s v="Mass Customer"/>
    <s v="N"/>
    <s v="No"/>
    <n v="11"/>
    <m/>
  </r>
  <r>
    <n v="7603"/>
    <n v="35"/>
    <x v="461"/>
    <d v="2017-02-26T00:00:00"/>
    <n v="307"/>
    <b v="1"/>
    <s v="Approved"/>
    <s v="Trek Bicycles"/>
    <s v="Standard"/>
    <s v="low"/>
    <s v="medium"/>
    <n v="1057.51"/>
    <n v="154.4"/>
    <d v="1999-12-04T00:00:00"/>
    <n v="903.11"/>
    <s v="M"/>
    <n v="36"/>
    <d v="1975-12-17T00:00:00"/>
    <n v="44.577646733891427"/>
    <s v="Programmer IV"/>
    <s v="Entertainment"/>
    <s v="Affluent Customer"/>
    <s v="N"/>
    <s v="Yes"/>
    <n v="16"/>
    <m/>
  </r>
  <r>
    <n v="8294"/>
    <n v="10"/>
    <x v="1368"/>
    <d v="2017-02-26T00:00:00"/>
    <n v="307"/>
    <b v="1"/>
    <s v="Approved"/>
    <s v="WeareA2B"/>
    <s v="Touring"/>
    <s v="medium"/>
    <s v="medium"/>
    <n v="1466.68"/>
    <n v="363.25"/>
    <d v="2014-03-03T00:00:00"/>
    <n v="1103.43"/>
    <s v="F"/>
    <n v="57"/>
    <d v="1973-05-17T00:00:00"/>
    <n v="47.163948103754436"/>
    <s v="Computer Systems Analyst II"/>
    <s v="Health"/>
    <s v="Affluent Customer"/>
    <s v="N"/>
    <s v="No"/>
    <n v="10"/>
    <m/>
  </r>
  <r>
    <n v="8362"/>
    <n v="4"/>
    <x v="2622"/>
    <d v="2017-02-26T00:00:00"/>
    <n v="307"/>
    <b v="1"/>
    <s v="Approved"/>
    <s v="Giant Bicycles"/>
    <s v="Standard"/>
    <s v="high"/>
    <s v="medium"/>
    <n v="1129.1300000000001"/>
    <n v="677.48"/>
    <d v="2005-08-09T00:00:00"/>
    <n v="451.65000000000009"/>
    <s v="M"/>
    <n v="38"/>
    <d v="1978-03-11T00:00:00"/>
    <n v="42.34477002156266"/>
    <s v="Physical Therapy Assistant"/>
    <s v="Manufacturing"/>
    <s v="Mass Customer"/>
    <s v="N"/>
    <s v="No"/>
    <n v="11"/>
    <m/>
  </r>
  <r>
    <n v="8918"/>
    <n v="48"/>
    <x v="2110"/>
    <d v="2017-02-26T00:00:00"/>
    <n v="307"/>
    <b v="0"/>
    <s v="Approved"/>
    <s v="WeareA2B"/>
    <s v="Standard"/>
    <s v="medium"/>
    <s v="medium"/>
    <n v="1762.96"/>
    <n v="950.52"/>
    <d v="1997-02-09T00:00:00"/>
    <n v="812.44"/>
    <s v="M"/>
    <n v="69"/>
    <d v="1990-05-07T00:00:00"/>
    <n v="30.180386459918822"/>
    <s v="Help Desk Technician"/>
    <s v="n/a"/>
    <s v="Mass Customer"/>
    <s v="N"/>
    <s v="Yes"/>
    <n v="11"/>
    <m/>
  </r>
  <r>
    <n v="9233"/>
    <n v="49"/>
    <x v="639"/>
    <d v="2017-02-26T00:00:00"/>
    <n v="307"/>
    <b v="1"/>
    <s v="Approved"/>
    <s v="Trek Bicycles"/>
    <s v="Road"/>
    <s v="medium"/>
    <s v="medium"/>
    <n v="533.51"/>
    <n v="400.13"/>
    <d v="2009-04-12T00:00:00"/>
    <n v="133.38"/>
    <s v="F"/>
    <n v="87"/>
    <d v="1958-09-21T00:00:00"/>
    <n v="61.826961802384574"/>
    <s v="Software Engineer III"/>
    <s v="n/a"/>
    <s v="Mass Customer"/>
    <s v="N"/>
    <s v="Yes"/>
    <n v="6"/>
    <m/>
  </r>
  <r>
    <n v="9649"/>
    <n v="99"/>
    <x v="636"/>
    <d v="2017-02-26T00:00:00"/>
    <n v="307"/>
    <b v="0"/>
    <s v="Approved"/>
    <s v="Trek Bicycles"/>
    <s v="Road"/>
    <s v="low"/>
    <s v="small"/>
    <n v="1720.7"/>
    <n v="1531.42"/>
    <d v="2006-10-01T00:00:00"/>
    <n v="189.27999999999997"/>
    <s v="M"/>
    <n v="69"/>
    <d v="1993-05-14T00:00:00"/>
    <n v="27.158468651699643"/>
    <s v="Research Nurse"/>
    <s v="Health"/>
    <s v="High Net Worth"/>
    <s v="N"/>
    <s v="No"/>
    <n v="6"/>
    <m/>
  </r>
  <r>
    <n v="10512"/>
    <n v="47"/>
    <x v="2162"/>
    <d v="2017-02-26T00:00:00"/>
    <n v="307"/>
    <b v="1"/>
    <s v="Approved"/>
    <s v="Trek Bicycles"/>
    <s v="Road"/>
    <s v="low"/>
    <s v="small"/>
    <n v="1720.7"/>
    <n v="1531.42"/>
    <d v="2006-10-01T00:00:00"/>
    <n v="189.27999999999997"/>
    <s v="M"/>
    <n v="98"/>
    <d v="1978-10-10T00:00:00"/>
    <n v="41.761208377727037"/>
    <s v="Senior Editor"/>
    <s v="Manufacturing"/>
    <s v="Mass Customer"/>
    <s v="N"/>
    <s v="No"/>
    <n v="3"/>
    <m/>
  </r>
  <r>
    <n v="10733"/>
    <n v="89"/>
    <x v="3484"/>
    <d v="2017-02-26T00:00:00"/>
    <n v="307"/>
    <b v="0"/>
    <s v="Approved"/>
    <s v="WeareA2B"/>
    <s v="Touring"/>
    <s v="medium"/>
    <s v="large"/>
    <n v="1362.99"/>
    <n v="57.74"/>
    <d v="2003-01-05T00:00:00"/>
    <n v="1305.25"/>
    <s v="F"/>
    <n v="88"/>
    <d v="1995-08-13T00:00:00"/>
    <n v="24.909153583206493"/>
    <s v="Payment Adjustment Coordinator"/>
    <s v="Manufacturing"/>
    <s v="Affluent Customer"/>
    <s v="N"/>
    <s v="Yes"/>
    <n v="3"/>
    <m/>
  </r>
  <r>
    <n v="10843"/>
    <n v="36"/>
    <x v="2828"/>
    <d v="2017-02-26T00:00:00"/>
    <n v="307"/>
    <b v="1"/>
    <s v="Approved"/>
    <s v="Solex"/>
    <s v="Standard"/>
    <s v="low"/>
    <s v="medium"/>
    <n v="1289.8499999999999"/>
    <n v="74.510000000000005"/>
    <d v="2007-12-11T00:00:00"/>
    <n v="1215.3399999999999"/>
    <s v="F"/>
    <n v="82"/>
    <d v="1978-12-09T00:00:00"/>
    <n v="41.596824816083206"/>
    <s v="Editor"/>
    <s v="IT"/>
    <s v="High Net Worth"/>
    <s v="N"/>
    <s v="No"/>
    <n v="14"/>
    <m/>
  </r>
  <r>
    <n v="10910"/>
    <n v="12"/>
    <x v="1142"/>
    <d v="2017-02-26T00:00:00"/>
    <n v="307"/>
    <b v="1"/>
    <s v="Approved"/>
    <s v="WeareA2B"/>
    <s v="Standard"/>
    <s v="medium"/>
    <s v="medium"/>
    <n v="1231.1500000000001"/>
    <n v="161.6"/>
    <d v="2004-08-17T00:00:00"/>
    <n v="1069.5500000000002"/>
    <s v="F"/>
    <n v="2"/>
    <d v="1962-12-17T00:00:00"/>
    <n v="57.585865911973613"/>
    <s v="Software Consultant"/>
    <s v="Retail"/>
    <s v="Mass Customer"/>
    <s v="N"/>
    <s v="No"/>
    <n v="15"/>
    <m/>
  </r>
  <r>
    <n v="11265"/>
    <n v="54"/>
    <x v="2849"/>
    <d v="2017-02-26T00:00:00"/>
    <n v="307"/>
    <b v="1"/>
    <s v="Approved"/>
    <s v="WeareA2B"/>
    <s v="Standard"/>
    <s v="medium"/>
    <s v="medium"/>
    <n v="1292.8399999999999"/>
    <n v="13.44"/>
    <d v="2009-04-12T00:00:00"/>
    <n v="1279.3999999999999"/>
    <s v="M"/>
    <n v="48"/>
    <d v="1977-07-22T00:00:00"/>
    <n v="42.980386459918819"/>
    <s v="Engineer IV"/>
    <s v="Argiculture"/>
    <s v="Mass Customer"/>
    <s v="N"/>
    <s v="No"/>
    <n v="20"/>
    <m/>
  </r>
  <r>
    <n v="16846"/>
    <n v="85"/>
    <x v="1817"/>
    <d v="2017-06-02T00:00:00"/>
    <m/>
    <m/>
    <s v="Approved"/>
    <s v="WeareA2B"/>
    <s v="Standard"/>
    <s v="medium"/>
    <s v="medium"/>
    <n v="752.64"/>
    <n v="205.36"/>
    <n v="42218"/>
    <m/>
    <m/>
    <m/>
    <m/>
    <m/>
    <m/>
    <m/>
    <m/>
    <m/>
    <m/>
    <m/>
    <m/>
  </r>
  <r>
    <n v="11798"/>
    <n v="4"/>
    <x v="210"/>
    <d v="2017-02-26T00:00:00"/>
    <n v="307"/>
    <b v="0"/>
    <s v="Approved"/>
    <s v="Giant Bicycles"/>
    <s v="Standard"/>
    <s v="high"/>
    <s v="medium"/>
    <n v="1129.1300000000001"/>
    <n v="677.48"/>
    <d v="2005-08-09T00:00:00"/>
    <n v="451.65000000000009"/>
    <s v="M"/>
    <n v="19"/>
    <d v="1980-04-15T00:00:00"/>
    <n v="40.246139884576358"/>
    <n v="0"/>
    <s v="Health"/>
    <s v="Mass Customer"/>
    <s v="N"/>
    <s v="No"/>
    <n v="15"/>
    <m/>
  </r>
  <r>
    <n v="12363"/>
    <n v="69"/>
    <x v="2302"/>
    <d v="2017-02-26T00:00:00"/>
    <n v="307"/>
    <b v="0"/>
    <s v="Approved"/>
    <s v="Norco Bicycles"/>
    <s v="Road"/>
    <s v="medium"/>
    <s v="large"/>
    <n v="1240.31"/>
    <n v="795.1"/>
    <d v="2013-09-16T00:00:00"/>
    <n v="445.20999999999992"/>
    <s v="M"/>
    <n v="31"/>
    <d v="1992-04-01T00:00:00"/>
    <n v="28.276276870877727"/>
    <s v="Mechanical Systems Engineer"/>
    <s v="Property"/>
    <s v="High Net Worth"/>
    <s v="N"/>
    <s v="Yes"/>
    <n v="6"/>
    <m/>
  </r>
  <r>
    <n v="12611"/>
    <n v="76"/>
    <x v="2679"/>
    <d v="2017-02-26T00:00:00"/>
    <n v="307"/>
    <b v="1"/>
    <s v="Approved"/>
    <s v="WeareA2B"/>
    <s v="Standard"/>
    <s v="low"/>
    <s v="medium"/>
    <n v="642.30999999999995"/>
    <n v="513.85"/>
    <d v="2015-08-10T00:00:00"/>
    <n v="128.45999999999992"/>
    <s v="M"/>
    <n v="89"/>
    <d v="1976-01-19T00:00:00"/>
    <n v="44.487235774987312"/>
    <s v="Software Test Engineer IV"/>
    <s v="Health"/>
    <s v="Mass Customer"/>
    <s v="N"/>
    <s v="Yes"/>
    <n v="19"/>
    <m/>
  </r>
  <r>
    <n v="12665"/>
    <n v="21"/>
    <x v="1944"/>
    <d v="2017-02-26T00:00:00"/>
    <n v="307"/>
    <b v="1"/>
    <s v="Approved"/>
    <s v="Solex"/>
    <s v="Standard"/>
    <s v="medium"/>
    <s v="large"/>
    <n v="1071.23"/>
    <n v="380.74"/>
    <d v="2011-05-07T00:00:00"/>
    <n v="690.49"/>
    <s v="F"/>
    <n v="13"/>
    <d v="1960-07-28T00:00:00"/>
    <n v="59.974907007864026"/>
    <s v="Dental Hygienist"/>
    <s v="Health"/>
    <s v="Affluent Customer"/>
    <s v="N"/>
    <s v="Yes"/>
    <n v="7"/>
    <m/>
  </r>
  <r>
    <n v="13134"/>
    <n v="22"/>
    <x v="1000"/>
    <d v="2017-02-26T00:00:00"/>
    <n v="307"/>
    <b v="0"/>
    <s v="Approved"/>
    <s v="Solex"/>
    <s v="Standard"/>
    <s v="medium"/>
    <s v="medium"/>
    <n v="575.27"/>
    <n v="431.45"/>
    <d v="2013-03-12T00:00:00"/>
    <n v="143.82"/>
    <s v="M"/>
    <n v="13"/>
    <d v="1961-06-27T00:00:00"/>
    <n v="59.059838514713341"/>
    <s v="Speech Pathologist"/>
    <s v="Financial Services"/>
    <s v="High Net Worth"/>
    <s v="N"/>
    <s v="No"/>
    <n v="12"/>
    <m/>
  </r>
  <r>
    <n v="13139"/>
    <n v="2"/>
    <x v="1206"/>
    <d v="2017-02-26T00:00:00"/>
    <n v="307"/>
    <b v="1"/>
    <s v="Approved"/>
    <s v="Giant Bicycles"/>
    <s v="Road"/>
    <s v="low"/>
    <s v="small"/>
    <n v="590.26"/>
    <n v="525.33000000000004"/>
    <d v="2005-10-22T00:00:00"/>
    <n v="64.92999999999995"/>
    <s v="M"/>
    <n v="18"/>
    <d v="1974-03-07T00:00:00"/>
    <n v="46.358468651699646"/>
    <s v="Account Coordinator"/>
    <s v="Property"/>
    <s v="High Net Worth"/>
    <s v="N"/>
    <s v="Yes"/>
    <n v="11"/>
    <m/>
  </r>
  <r>
    <n v="16853"/>
    <n v="28"/>
    <x v="2201"/>
    <d v="2017-10-10T00:00:00"/>
    <m/>
    <m/>
    <s v="Approved"/>
    <s v="Norco Bicycles"/>
    <s v="Standard"/>
    <s v="medium"/>
    <s v="small"/>
    <n v="1216.1400000000001"/>
    <n v="1082.3599999999999"/>
    <n v="33455"/>
    <m/>
    <m/>
    <m/>
    <m/>
    <m/>
    <m/>
    <m/>
    <m/>
    <m/>
    <m/>
    <m/>
    <m/>
  </r>
  <r>
    <n v="13220"/>
    <n v="82"/>
    <x v="1973"/>
    <d v="2017-02-26T00:00:00"/>
    <n v="307"/>
    <b v="0"/>
    <s v="Approved"/>
    <s v="Norco Bicycles"/>
    <s v="Standard"/>
    <s v="high"/>
    <s v="medium"/>
    <n v="1148.6400000000001"/>
    <n v="689.18"/>
    <d v="2015-08-10T00:00:00"/>
    <n v="459.46000000000015"/>
    <s v="F"/>
    <n v="44"/>
    <d v="1992-06-15T00:00:00"/>
    <n v="28.070797418822931"/>
    <s v="Environmental Tech"/>
    <s v="Argiculture"/>
    <s v="Mass Customer"/>
    <s v="N"/>
    <s v="No"/>
    <n v="6"/>
    <m/>
  </r>
  <r>
    <n v="13237"/>
    <n v="32"/>
    <x v="186"/>
    <d v="2017-02-26T00:00:00"/>
    <n v="307"/>
    <b v="1"/>
    <s v="Approved"/>
    <s v="Giant Bicycles"/>
    <s v="Standard"/>
    <s v="medium"/>
    <s v="medium"/>
    <n v="642.70000000000005"/>
    <n v="211.37"/>
    <d v="2002-03-22T00:00:00"/>
    <n v="431.33000000000004"/>
    <s v="M"/>
    <n v="22"/>
    <d v="1994-09-30T00:00:00"/>
    <n v="25.777646733891423"/>
    <s v="Administrative Assistant IV"/>
    <s v="Financial Services"/>
    <s v="Affluent Customer"/>
    <s v="N"/>
    <s v="No"/>
    <n v="3"/>
    <m/>
  </r>
  <r>
    <n v="13890"/>
    <n v="58"/>
    <x v="1590"/>
    <d v="2017-02-26T00:00:00"/>
    <n v="307"/>
    <b v="1"/>
    <s v="Approved"/>
    <s v="OHM Cycles"/>
    <s v="Road"/>
    <s v="medium"/>
    <s v="medium"/>
    <n v="1280.28"/>
    <n v="829.51"/>
    <d v="2001-11-25T00:00:00"/>
    <n v="450.77"/>
    <s v="F"/>
    <n v="71"/>
    <d v="1973-10-27T00:00:00"/>
    <n v="46.717372761288686"/>
    <s v="Quality Control Specialist"/>
    <s v="Health"/>
    <s v="High Net Worth"/>
    <s v="N"/>
    <s v="No"/>
    <n v="5"/>
    <m/>
  </r>
  <r>
    <n v="14131"/>
    <n v="81"/>
    <x v="342"/>
    <d v="2017-02-26T00:00:00"/>
    <n v="307"/>
    <b v="1"/>
    <s v="Approved"/>
    <s v="Norco Bicycles"/>
    <s v="Standard"/>
    <s v="medium"/>
    <s v="small"/>
    <n v="586.45000000000005"/>
    <n v="521.94000000000005"/>
    <d v="1991-07-10T00:00:00"/>
    <n v="64.509999999999991"/>
    <s v="U"/>
    <n v="71"/>
    <d v="1899-12-30T00:00:00"/>
    <n v="0"/>
    <s v="Environmental Tech"/>
    <s v="IT"/>
    <s v="Mass Customer"/>
    <s v="N"/>
    <s v="No"/>
    <n v="0"/>
    <m/>
  </r>
  <r>
    <n v="14302"/>
    <n v="11"/>
    <x v="1085"/>
    <d v="2017-02-26T00:00:00"/>
    <n v="307"/>
    <b v="1"/>
    <s v="Approved"/>
    <s v="Giant Bicycles"/>
    <s v="Standard"/>
    <s v="high"/>
    <s v="medium"/>
    <n v="1274.93"/>
    <n v="764.96"/>
    <d v="2007-08-04T00:00:00"/>
    <n v="509.97"/>
    <s v="F"/>
    <n v="46"/>
    <d v="1974-05-06T00:00:00"/>
    <n v="46.194085090055808"/>
    <s v="Software Test Engineer I"/>
    <s v="Financial Services"/>
    <s v="Mass Customer"/>
    <s v="N"/>
    <s v="No"/>
    <n v="3"/>
    <m/>
  </r>
  <r>
    <n v="14379"/>
    <n v="40"/>
    <x v="3244"/>
    <d v="2017-02-26T00:00:00"/>
    <n v="307"/>
    <b v="1"/>
    <s v="Approved"/>
    <s v="OHM Cycles"/>
    <s v="Standard"/>
    <s v="high"/>
    <s v="medium"/>
    <n v="1458.17"/>
    <n v="874.9"/>
    <d v="2006-02-02T00:00:00"/>
    <n v="583.2700000000001"/>
    <s v="F"/>
    <n v="8"/>
    <d v="1972-12-17T00:00:00"/>
    <n v="47.577646733891427"/>
    <s v="Statistician IV"/>
    <s v="n/a"/>
    <s v="Affluent Customer"/>
    <s v="N"/>
    <s v="No"/>
    <n v="9"/>
    <m/>
  </r>
  <r>
    <n v="14506"/>
    <n v="79"/>
    <x v="1682"/>
    <d v="2017-02-26T00:00:00"/>
    <n v="307"/>
    <b v="1"/>
    <s v="Approved"/>
    <s v="Norco Bicycles"/>
    <s v="Standard"/>
    <s v="medium"/>
    <s v="medium"/>
    <n v="1555.58"/>
    <n v="818.01"/>
    <d v="2003-09-09T00:00:00"/>
    <n v="737.56999999999994"/>
    <s v="M"/>
    <n v="63"/>
    <d v="1979-08-27T00:00:00"/>
    <n v="40.881756322932517"/>
    <s v="Recruiter"/>
    <s v="Retail"/>
    <s v="Mass Customer"/>
    <s v="N"/>
    <s v="No"/>
    <n v="14"/>
    <m/>
  </r>
  <r>
    <n v="15654"/>
    <n v="77"/>
    <x v="1827"/>
    <d v="2017-02-26T00:00:00"/>
    <n v="307"/>
    <b v="0"/>
    <s v="Approved"/>
    <s v="WeareA2B"/>
    <s v="Standard"/>
    <s v="medium"/>
    <s v="medium"/>
    <n v="1769.64"/>
    <n v="108.76"/>
    <d v="2007-12-11T00:00:00"/>
    <n v="1660.88"/>
    <s v="F"/>
    <n v="93"/>
    <d v="1989-03-19T00:00:00"/>
    <n v="31.314633035261288"/>
    <s v="Financial Advisor"/>
    <s v="Financial Services"/>
    <s v="High Net Worth"/>
    <s v="N"/>
    <s v="Yes"/>
    <n v="8"/>
    <m/>
  </r>
  <r>
    <n v="15974"/>
    <n v="1"/>
    <x v="355"/>
    <d v="2017-02-26T00:00:00"/>
    <n v="307"/>
    <b v="0"/>
    <s v="Approved"/>
    <s v="Giant Bicycles"/>
    <s v="Standard"/>
    <s v="medium"/>
    <s v="medium"/>
    <n v="1403.5"/>
    <n v="954.82"/>
    <d v="2016-11-14T00:00:00"/>
    <n v="448.67999999999995"/>
    <s v="F"/>
    <n v="38"/>
    <d v="1970-12-10T00:00:00"/>
    <n v="49.599564542110599"/>
    <s v="Budget/Accounting Analyst III"/>
    <s v="n/a"/>
    <s v="Mass Customer"/>
    <s v="N"/>
    <s v="Yes"/>
    <n v="17"/>
    <m/>
  </r>
  <r>
    <n v="16527"/>
    <n v="1"/>
    <x v="1363"/>
    <d v="2017-02-26T00:00:00"/>
    <n v="307"/>
    <b v="1"/>
    <s v="Approved"/>
    <s v="Giant Bicycles"/>
    <s v="Standard"/>
    <s v="medium"/>
    <s v="medium"/>
    <n v="1403.5"/>
    <n v="954.82"/>
    <d v="2012-09-15T00:00:00"/>
    <n v="448.67999999999995"/>
    <s v="M"/>
    <n v="53"/>
    <d v="1988-04-15T00:00:00"/>
    <n v="32.240660432521558"/>
    <s v="Legal Assistant"/>
    <s v="Health"/>
    <s v="Mass Customer"/>
    <s v="N"/>
    <s v="Yes"/>
    <n v="13"/>
    <m/>
  </r>
  <r>
    <n v="16875"/>
    <n v="0"/>
    <x v="950"/>
    <d v="2017-02-26T00:00:00"/>
    <n v="307"/>
    <b v="1"/>
    <s v="Approved"/>
    <s v="OHM Cycles"/>
    <s v="Standard"/>
    <s v="low"/>
    <s v="medium"/>
    <n v="71.16"/>
    <n v="56.93"/>
    <d v="1998-12-17T00:00:00"/>
    <n v="14.229999999999997"/>
    <s v="M"/>
    <n v="14"/>
    <d v="1964-05-26T00:00:00"/>
    <n v="56.144770021562657"/>
    <s v="Human Resources Assistant III"/>
    <s v="Retail"/>
    <s v="High Net Worth"/>
    <s v="N"/>
    <s v="Yes"/>
    <n v="9"/>
    <m/>
  </r>
  <r>
    <n v="16956"/>
    <n v="0"/>
    <x v="2525"/>
    <d v="2017-02-26T00:00:00"/>
    <n v="307"/>
    <b v="0"/>
    <s v="Approved"/>
    <s v="WeareA2B"/>
    <s v="Standard"/>
    <s v="medium"/>
    <s v="medium"/>
    <n v="60.34"/>
    <n v="45.26"/>
    <d v="2011-05-07T00:00:00"/>
    <n v="15.080000000000005"/>
    <s v="M"/>
    <n v="13"/>
    <d v="1966-09-09T00:00:00"/>
    <n v="53.854359062658546"/>
    <s v="Associate Professor"/>
    <s v="Financial Services"/>
    <s v="High Net Worth"/>
    <s v="N"/>
    <s v="Yes"/>
    <n v="16"/>
    <m/>
  </r>
  <r>
    <n v="17055"/>
    <n v="43"/>
    <x v="2989"/>
    <d v="2017-02-26T00:00:00"/>
    <n v="307"/>
    <b v="0"/>
    <s v="Approved"/>
    <s v="Solex"/>
    <s v="Standard"/>
    <s v="medium"/>
    <s v="medium"/>
    <n v="1151.96"/>
    <n v="649.49"/>
    <d v="2007-12-11T00:00:00"/>
    <n v="502.47"/>
    <s v="M"/>
    <n v="44"/>
    <d v="1973-05-23T00:00:00"/>
    <n v="47.147509747590057"/>
    <s v="Office Assistant III"/>
    <s v="Manufacturing"/>
    <s v="Mass Customer"/>
    <s v="N"/>
    <s v="Yes"/>
    <n v="12"/>
    <m/>
  </r>
  <r>
    <n v="17224"/>
    <n v="42"/>
    <x v="1109"/>
    <d v="2017-02-26T00:00:00"/>
    <n v="307"/>
    <b v="1"/>
    <s v="Approved"/>
    <s v="OHM Cycles"/>
    <s v="Road"/>
    <s v="medium"/>
    <s v="small"/>
    <n v="1810"/>
    <n v="1610.9"/>
    <d v="2008-03-19T00:00:00"/>
    <n v="199.09999999999991"/>
    <s v="F"/>
    <n v="2"/>
    <d v="1985-04-04T00:00:00"/>
    <n v="35.27353714485033"/>
    <n v="0"/>
    <s v="Manufacturing"/>
    <s v="Affluent Customer"/>
    <s v="N"/>
    <s v="No"/>
    <n v="17"/>
    <m/>
  </r>
  <r>
    <n v="17590"/>
    <n v="60"/>
    <x v="292"/>
    <d v="2017-02-26T00:00:00"/>
    <n v="307"/>
    <b v="1"/>
    <s v="Approved"/>
    <s v="Giant Bicycles"/>
    <s v="Standard"/>
    <s v="high"/>
    <s v="small"/>
    <n v="1977.36"/>
    <n v="1759.85"/>
    <d v="2011-08-24T00:00:00"/>
    <n v="217.51"/>
    <s v="F"/>
    <n v="43"/>
    <d v="1998-09-24T00:00:00"/>
    <n v="21.791345364028409"/>
    <s v="Account Representative III"/>
    <s v="Health"/>
    <s v="Mass Customer"/>
    <s v="N"/>
    <s v="No"/>
    <n v="3"/>
    <m/>
  </r>
  <r>
    <n v="17782"/>
    <n v="30"/>
    <x v="729"/>
    <d v="2017-02-26T00:00:00"/>
    <n v="307"/>
    <b v="0"/>
    <s v="Approved"/>
    <s v="Solex"/>
    <s v="Standard"/>
    <s v="high"/>
    <s v="medium"/>
    <n v="748.17"/>
    <n v="448.9"/>
    <d v="1991-11-10T00:00:00"/>
    <n v="299.27"/>
    <s v="F"/>
    <n v="39"/>
    <d v="1979-09-18T00:00:00"/>
    <n v="40.821482350329781"/>
    <s v="Financial Analyst"/>
    <s v="Financial Services"/>
    <s v="Mass Customer"/>
    <s v="N"/>
    <s v="Yes"/>
    <n v="8"/>
    <m/>
  </r>
  <r>
    <n v="18249"/>
    <n v="0"/>
    <x v="1028"/>
    <d v="2017-02-26T00:00:00"/>
    <n v="307"/>
    <b v="1"/>
    <s v="Approved"/>
    <s v="Solex"/>
    <s v="Standard"/>
    <s v="medium"/>
    <s v="medium"/>
    <n v="441.49"/>
    <n v="84.99"/>
    <d v="2012-06-04T00:00:00"/>
    <n v="356.5"/>
    <s v="M"/>
    <n v="39"/>
    <d v="1985-04-24T00:00:00"/>
    <n v="35.218742624302379"/>
    <s v="Engineer II"/>
    <s v="Argiculture"/>
    <s v="High Net Worth"/>
    <s v="N"/>
    <s v="Yes"/>
    <n v="14"/>
    <m/>
  </r>
  <r>
    <n v="18695"/>
    <n v="64"/>
    <x v="329"/>
    <d v="2017-02-26T00:00:00"/>
    <n v="307"/>
    <b v="1"/>
    <s v="Approved"/>
    <s v="Trek Bicycles"/>
    <s v="Standard"/>
    <s v="medium"/>
    <s v="large"/>
    <n v="1469.44"/>
    <n v="596.54999999999995"/>
    <d v="2012-05-18T00:00:00"/>
    <n v="872.8900000000001"/>
    <s v="F"/>
    <n v="2"/>
    <d v="1954-08-16T00:00:00"/>
    <n v="65.928331665398275"/>
    <s v="Systems Administrator I"/>
    <s v="n/a"/>
    <s v="Mass Customer"/>
    <s v="N"/>
    <s v="No"/>
    <n v="12"/>
    <m/>
  </r>
  <r>
    <n v="19656"/>
    <n v="80"/>
    <x v="3081"/>
    <d v="2017-02-26T00:00:00"/>
    <n v="307"/>
    <b v="0"/>
    <s v="Approved"/>
    <s v="Trek Bicycles"/>
    <s v="Standard"/>
    <s v="medium"/>
    <s v="large"/>
    <n v="1469.44"/>
    <n v="596.54999999999995"/>
    <d v="1995-10-24T00:00:00"/>
    <n v="872.8900000000001"/>
    <s v="F"/>
    <n v="74"/>
    <d v="1974-09-24T00:00:00"/>
    <n v="45.807783720192795"/>
    <s v="VP Product Management"/>
    <s v="Manufacturing"/>
    <s v="High Net Worth"/>
    <s v="N"/>
    <s v="Yes"/>
    <n v="6"/>
    <m/>
  </r>
  <r>
    <n v="19779"/>
    <n v="17"/>
    <x v="1026"/>
    <d v="2017-02-26T00:00:00"/>
    <n v="307"/>
    <b v="1"/>
    <s v="Approved"/>
    <s v="Solex"/>
    <s v="Standard"/>
    <s v="high"/>
    <s v="medium"/>
    <n v="1024.6600000000001"/>
    <n v="614.79999999999995"/>
    <d v="1996-11-09T00:00:00"/>
    <n v="409.86000000000013"/>
    <s v="F"/>
    <n v="94"/>
    <d v="1992-05-27T00:00:00"/>
    <n v="28.122852213343478"/>
    <s v="Senior Sales Associate"/>
    <s v="Health"/>
    <s v="Affluent Customer"/>
    <s v="N"/>
    <s v="No"/>
    <n v="4"/>
    <m/>
  </r>
  <r>
    <n v="1"/>
    <n v="2"/>
    <x v="2434"/>
    <d v="2017-02-25T00:00:00"/>
    <n v="308"/>
    <b v="0"/>
    <s v="Approved"/>
    <s v="Solex"/>
    <s v="Standard"/>
    <s v="medium"/>
    <s v="medium"/>
    <n v="71.489999999999995"/>
    <n v="53.62"/>
    <d v="2012-12-02T00:00:00"/>
    <n v="17.869999999999997"/>
    <s v="M"/>
    <n v="19"/>
    <d v="1955-01-11T00:00:00"/>
    <n v="65.522852213343484"/>
    <s v="Software Engineer I"/>
    <s v="Financial Services"/>
    <s v="Mass Customer"/>
    <s v="N"/>
    <s v="Yes"/>
    <n v="10"/>
    <m/>
  </r>
  <r>
    <n v="441"/>
    <n v="93"/>
    <x v="2276"/>
    <d v="2017-02-25T00:00:00"/>
    <n v="308"/>
    <b v="1"/>
    <s v="Approved"/>
    <s v="WeareA2B"/>
    <s v="Standard"/>
    <s v="medium"/>
    <s v="medium"/>
    <n v="1065.03"/>
    <n v="230.09"/>
    <d v="2000-11-03T00:00:00"/>
    <n v="834.93999999999994"/>
    <s v="F"/>
    <n v="94"/>
    <d v="1960-03-17T00:00:00"/>
    <n v="60.33929056950786"/>
    <s v="Computer Systems Analyst II"/>
    <s v="Property"/>
    <s v="Mass Customer"/>
    <s v="N"/>
    <s v="No"/>
    <n v="16"/>
    <m/>
  </r>
  <r>
    <n v="1114"/>
    <n v="60"/>
    <x v="439"/>
    <d v="2017-02-25T00:00:00"/>
    <n v="308"/>
    <b v="0"/>
    <s v="Approved"/>
    <s v="Giant Bicycles"/>
    <s v="Standard"/>
    <s v="high"/>
    <s v="small"/>
    <n v="1977.36"/>
    <n v="1759.85"/>
    <d v="2011-08-24T00:00:00"/>
    <n v="217.51"/>
    <s v="F"/>
    <n v="52"/>
    <d v="1977-11-01T00:00:00"/>
    <n v="42.7009344051243"/>
    <s v="Web Designer II"/>
    <s v="Manufacturing"/>
    <s v="Mass Customer"/>
    <s v="N"/>
    <s v="No"/>
    <n v="9"/>
    <m/>
  </r>
  <r>
    <n v="1226"/>
    <n v="6"/>
    <x v="539"/>
    <d v="2017-02-25T00:00:00"/>
    <n v="308"/>
    <b v="0"/>
    <s v="Approved"/>
    <s v="Solex"/>
    <s v="Standard"/>
    <s v="high"/>
    <s v="medium"/>
    <n v="748.17"/>
    <n v="448.9"/>
    <d v="1991-11-10T00:00:00"/>
    <n v="299.27"/>
    <s v="F"/>
    <n v="58"/>
    <d v="1993-06-23T00:00:00"/>
    <n v="27.048879610603752"/>
    <s v="Administrative Assistant IV"/>
    <s v="Financial Services"/>
    <s v="High Net Worth"/>
    <s v="N"/>
    <s v="No"/>
    <n v="2"/>
    <m/>
  </r>
  <r>
    <n v="2396"/>
    <n v="50"/>
    <x v="3147"/>
    <d v="2017-02-25T00:00:00"/>
    <n v="308"/>
    <b v="1"/>
    <s v="Approved"/>
    <s v="WeareA2B"/>
    <s v="Standard"/>
    <s v="medium"/>
    <s v="small"/>
    <n v="175.89"/>
    <n v="131.91999999999999"/>
    <d v="2003-02-16T00:00:00"/>
    <n v="43.97"/>
    <s v="M"/>
    <n v="92"/>
    <d v="1994-01-10T00:00:00"/>
    <n v="26.498194679096905"/>
    <s v="Mechanical Systems Engineer"/>
    <s v="Financial Services"/>
    <s v="Mass Customer"/>
    <s v="N"/>
    <s v="No"/>
    <n v="4"/>
    <m/>
  </r>
  <r>
    <n v="2433"/>
    <n v="44"/>
    <x v="1925"/>
    <d v="2017-02-25T00:00:00"/>
    <n v="308"/>
    <b v="1"/>
    <s v="Approved"/>
    <s v="WeareA2B"/>
    <s v="Standard"/>
    <s v="medium"/>
    <s v="medium"/>
    <n v="1769.64"/>
    <n v="108.76"/>
    <d v="2003-02-16T00:00:00"/>
    <n v="1660.88"/>
    <s v="M"/>
    <n v="29"/>
    <d v="1979-06-17T00:00:00"/>
    <n v="41.076276870877727"/>
    <n v="0"/>
    <s v="Manufacturing"/>
    <s v="Mass Customer"/>
    <s v="N"/>
    <s v="Yes"/>
    <n v="7"/>
    <m/>
  </r>
  <r>
    <n v="3400"/>
    <n v="43"/>
    <x v="1656"/>
    <d v="2017-02-25T00:00:00"/>
    <n v="308"/>
    <b v="1"/>
    <s v="Approved"/>
    <s v="Norco Bicycles"/>
    <s v="Standard"/>
    <s v="medium"/>
    <s v="medium"/>
    <n v="1555.58"/>
    <n v="818.01"/>
    <d v="2004-08-07T00:00:00"/>
    <n v="737.56999999999994"/>
    <s v="M"/>
    <n v="93"/>
    <d v="1971-11-22T00:00:00"/>
    <n v="48.64887961060375"/>
    <s v="Developer IV"/>
    <s v="Health"/>
    <s v="High Net Worth"/>
    <s v="N"/>
    <s v="Yes"/>
    <n v="13"/>
    <m/>
  </r>
  <r>
    <n v="3649"/>
    <n v="0"/>
    <x v="82"/>
    <d v="2017-02-25T00:00:00"/>
    <n v="308"/>
    <b v="1"/>
    <s v="Approved"/>
    <s v="OHM Cycles"/>
    <s v="Standard"/>
    <s v="low"/>
    <s v="medium"/>
    <n v="71.16"/>
    <n v="56.93"/>
    <d v="2015-06-17T00:00:00"/>
    <n v="14.229999999999997"/>
    <s v="F"/>
    <n v="35"/>
    <d v="1994-01-24T00:00:00"/>
    <n v="26.45983851471334"/>
    <s v="Assistant Professor"/>
    <s v="Financial Services"/>
    <s v="High Net Worth"/>
    <s v="N"/>
    <s v="No"/>
    <n v="6"/>
    <m/>
  </r>
  <r>
    <n v="3774"/>
    <n v="0"/>
    <x v="2216"/>
    <d v="2017-02-25T00:00:00"/>
    <n v="308"/>
    <b v="0"/>
    <s v="Approved"/>
    <s v="Trek Bicycles"/>
    <s v="Standard"/>
    <s v="medium"/>
    <s v="medium"/>
    <n v="499.53"/>
    <n v="388.72"/>
    <d v="1999-06-23T00:00:00"/>
    <n v="110.80999999999995"/>
    <s v="M"/>
    <n v="29"/>
    <d v="1960-12-06T00:00:00"/>
    <n v="59.616002898274985"/>
    <s v="Chemical Engineer"/>
    <s v="Manufacturing"/>
    <s v="High Net Worth"/>
    <s v="N"/>
    <s v="No"/>
    <n v="6"/>
    <m/>
  </r>
  <r>
    <n v="4415"/>
    <n v="96"/>
    <x v="1054"/>
    <d v="2017-02-25T00:00:00"/>
    <n v="308"/>
    <b v="0"/>
    <s v="Approved"/>
    <s v="Giant Bicycles"/>
    <s v="Standard"/>
    <s v="medium"/>
    <s v="large"/>
    <n v="1635.3"/>
    <n v="993.66"/>
    <d v="2013-06-09T00:00:00"/>
    <n v="641.64"/>
    <s v="F"/>
    <n v="46"/>
    <d v="1973-07-21T00:00:00"/>
    <n v="46.985865911973619"/>
    <s v="Graphic Designer"/>
    <s v="Property"/>
    <s v="High Net Worth"/>
    <s v="N"/>
    <s v="Yes"/>
    <n v="17"/>
    <m/>
  </r>
  <r>
    <n v="5182"/>
    <n v="58"/>
    <x v="1124"/>
    <d v="2017-02-25T00:00:00"/>
    <n v="308"/>
    <b v="0"/>
    <s v="Approved"/>
    <s v="OHM Cycles"/>
    <s v="Standard"/>
    <s v="medium"/>
    <s v="medium"/>
    <n v="912.52"/>
    <n v="141.4"/>
    <d v="1998-12-17T00:00:00"/>
    <n v="771.12"/>
    <s v="F"/>
    <n v="19"/>
    <d v="1969-11-25T00:00:00"/>
    <n v="50.640660432521564"/>
    <n v="0"/>
    <s v="Manufacturing"/>
    <s v="Mass Customer"/>
    <s v="N"/>
    <s v="Yes"/>
    <n v="17"/>
    <m/>
  </r>
  <r>
    <n v="5208"/>
    <n v="79"/>
    <x v="2724"/>
    <d v="2017-02-25T00:00:00"/>
    <n v="308"/>
    <b v="1"/>
    <s v="Approved"/>
    <s v="Norco Bicycles"/>
    <s v="Standard"/>
    <s v="medium"/>
    <s v="medium"/>
    <n v="1555.58"/>
    <n v="818.01"/>
    <d v="1991-07-10T00:00:00"/>
    <n v="737.56999999999994"/>
    <s v="M"/>
    <n v="78"/>
    <d v="1976-03-19T00:00:00"/>
    <n v="44.322852213343481"/>
    <s v="Operator"/>
    <s v="n/a"/>
    <s v="Mass Customer"/>
    <s v="N"/>
    <s v="Yes"/>
    <n v="10"/>
    <m/>
  </r>
  <r>
    <n v="5253"/>
    <n v="64"/>
    <x v="680"/>
    <d v="2017-02-25T00:00:00"/>
    <n v="308"/>
    <b v="0"/>
    <s v="Approved"/>
    <s v="Trek Bicycles"/>
    <s v="Standard"/>
    <s v="medium"/>
    <s v="large"/>
    <n v="1469.44"/>
    <n v="596.54999999999995"/>
    <d v="2005-10-22T00:00:00"/>
    <n v="872.8900000000001"/>
    <s v="M"/>
    <n v="81"/>
    <d v="1992-01-22T00:00:00"/>
    <n v="28.468057692795533"/>
    <s v="Senior Financial Analyst"/>
    <s v="Financial Services"/>
    <s v="Mass Customer"/>
    <s v="N"/>
    <s v="Yes"/>
    <n v="8"/>
    <m/>
  </r>
  <r>
    <n v="5271"/>
    <n v="13"/>
    <x v="2864"/>
    <d v="2017-02-25T00:00:00"/>
    <n v="308"/>
    <b v="1"/>
    <s v="Approved"/>
    <s v="Solex"/>
    <s v="Standard"/>
    <s v="medium"/>
    <s v="medium"/>
    <n v="1577.53"/>
    <n v="826.51"/>
    <d v="1999-12-04T00:00:00"/>
    <n v="751.02"/>
    <s v="M"/>
    <n v="71"/>
    <d v="1978-01-24T00:00:00"/>
    <n v="42.470797418822933"/>
    <s v="Marketing Assistant"/>
    <s v="Manufacturing"/>
    <s v="High Net Worth"/>
    <s v="N"/>
    <s v="Yes"/>
    <n v="15"/>
    <m/>
  </r>
  <r>
    <n v="5671"/>
    <n v="46"/>
    <x v="2615"/>
    <d v="2017-02-25T00:00:00"/>
    <n v="308"/>
    <b v="0"/>
    <s v="Approved"/>
    <s v="Solex"/>
    <s v="Standard"/>
    <s v="low"/>
    <s v="medium"/>
    <n v="1289.8499999999999"/>
    <n v="74.510000000000005"/>
    <d v="2012-04-10T00:00:00"/>
    <n v="1215.3399999999999"/>
    <s v="M"/>
    <n v="69"/>
    <d v="1974-04-03T00:00:00"/>
    <n v="46.284496048959916"/>
    <s v="Research Nurse"/>
    <s v="Health"/>
    <s v="Affluent Customer"/>
    <s v="N"/>
    <s v="Yes"/>
    <n v="17"/>
    <m/>
  </r>
  <r>
    <n v="6314"/>
    <n v="38"/>
    <x v="1905"/>
    <d v="2017-02-25T00:00:00"/>
    <n v="308"/>
    <b v="1"/>
    <s v="Approved"/>
    <s v="Trek Bicycles"/>
    <s v="Standard"/>
    <s v="medium"/>
    <s v="large"/>
    <n v="2091.4699999999998"/>
    <n v="388.92"/>
    <d v="1991-01-21T00:00:00"/>
    <n v="1702.5499999999997"/>
    <s v="M"/>
    <n v="53"/>
    <d v="1977-01-12T00:00:00"/>
    <n v="43.503674131151698"/>
    <s v="Analog Circuit Design manager"/>
    <s v="Retail"/>
    <s v="High Net Worth"/>
    <s v="N"/>
    <s v="No"/>
    <n v="12"/>
    <m/>
  </r>
  <r>
    <n v="6377"/>
    <n v="36"/>
    <x v="2021"/>
    <d v="2017-02-25T00:00:00"/>
    <n v="308"/>
    <b v="1"/>
    <s v="Approved"/>
    <s v="Solex"/>
    <s v="Standard"/>
    <s v="low"/>
    <s v="medium"/>
    <n v="945.04"/>
    <n v="507.58"/>
    <d v="2011-05-09T00:00:00"/>
    <n v="437.46"/>
    <s v="M"/>
    <n v="96"/>
    <d v="1995-06-14T00:00:00"/>
    <n v="25.073537144850327"/>
    <s v="Product Engineer"/>
    <s v="Financial Services"/>
    <s v="Affluent Customer"/>
    <s v="N"/>
    <s v="Yes"/>
    <n v="4"/>
    <m/>
  </r>
  <r>
    <n v="6603"/>
    <n v="79"/>
    <x v="1107"/>
    <d v="2017-02-25T00:00:00"/>
    <n v="308"/>
    <b v="1"/>
    <s v="Approved"/>
    <s v="Norco Bicycles"/>
    <s v="Standard"/>
    <s v="medium"/>
    <s v="medium"/>
    <n v="1555.58"/>
    <n v="818.01"/>
    <d v="2009-03-08T00:00:00"/>
    <n v="737.56999999999994"/>
    <s v="M"/>
    <n v="19"/>
    <d v="1992-04-11T00:00:00"/>
    <n v="28.248879610603751"/>
    <s v="Recruiting Manager"/>
    <s v="Retail"/>
    <s v="Affluent Customer"/>
    <s v="N"/>
    <s v="Yes"/>
    <n v="10"/>
    <m/>
  </r>
  <r>
    <n v="6727"/>
    <n v="81"/>
    <x v="1833"/>
    <d v="2017-02-25T00:00:00"/>
    <n v="308"/>
    <b v="1"/>
    <s v="Approved"/>
    <s v="Norco Bicycles"/>
    <s v="Standard"/>
    <s v="medium"/>
    <s v="small"/>
    <n v="586.45000000000005"/>
    <n v="521.94000000000005"/>
    <d v="1998-12-16T00:00:00"/>
    <n v="64.509999999999991"/>
    <s v="M"/>
    <n v="31"/>
    <d v="1972-03-13T00:00:00"/>
    <n v="48.34203029553526"/>
    <s v="Nuclear Power Engineer"/>
    <s v="Manufacturing"/>
    <s v="Affluent Customer"/>
    <s v="N"/>
    <s v="Yes"/>
    <n v="16"/>
    <m/>
  </r>
  <r>
    <n v="7097"/>
    <n v="30"/>
    <x v="2074"/>
    <d v="2017-02-25T00:00:00"/>
    <n v="308"/>
    <b v="1"/>
    <s v="Approved"/>
    <s v="Solex"/>
    <s v="Standard"/>
    <s v="high"/>
    <s v="medium"/>
    <n v="748.17"/>
    <n v="448.9"/>
    <d v="1991-11-10T00:00:00"/>
    <n v="299.27"/>
    <s v="F"/>
    <n v="82"/>
    <d v="1981-11-29T00:00:00"/>
    <n v="38.621482350329778"/>
    <s v="Assistant Media Planner"/>
    <s v="Entertainment"/>
    <s v="Mass Customer"/>
    <s v="N"/>
    <s v="No"/>
    <n v="16"/>
    <m/>
  </r>
  <r>
    <n v="7514"/>
    <n v="51"/>
    <x v="2422"/>
    <d v="2017-02-25T00:00:00"/>
    <n v="308"/>
    <b v="0"/>
    <s v="Approved"/>
    <s v="OHM Cycles"/>
    <s v="Standard"/>
    <s v="high"/>
    <s v="medium"/>
    <n v="2005.66"/>
    <n v="1203.4000000000001"/>
    <d v="2001-11-25T00:00:00"/>
    <n v="802.26"/>
    <s v="M"/>
    <n v="3"/>
    <d v="1994-10-05T00:00:00"/>
    <n v="25.763948103754437"/>
    <s v="Office Assistant I"/>
    <s v="Manufacturing"/>
    <s v="Mass Customer"/>
    <s v="N"/>
    <s v="Yes"/>
    <n v="8"/>
    <m/>
  </r>
  <r>
    <n v="7553"/>
    <n v="54"/>
    <x v="1605"/>
    <d v="2017-02-25T00:00:00"/>
    <n v="308"/>
    <b v="0"/>
    <s v="Approved"/>
    <s v="WeareA2B"/>
    <s v="Standard"/>
    <s v="medium"/>
    <s v="medium"/>
    <n v="1292.8399999999999"/>
    <n v="13.44"/>
    <d v="2009-04-12T00:00:00"/>
    <n v="1279.3999999999999"/>
    <s v="F"/>
    <n v="39"/>
    <d v="1961-08-08T00:00:00"/>
    <n v="58.944770021562654"/>
    <s v="Nurse Practicioner"/>
    <s v="n/a"/>
    <s v="Mass Customer"/>
    <s v="N"/>
    <s v="No"/>
    <n v="14"/>
    <m/>
  </r>
  <r>
    <n v="7883"/>
    <n v="56"/>
    <x v="2662"/>
    <d v="2017-02-25T00:00:00"/>
    <n v="308"/>
    <b v="1"/>
    <s v="Approved"/>
    <s v="OHM Cycles"/>
    <s v="Standard"/>
    <s v="medium"/>
    <s v="medium"/>
    <n v="183.86"/>
    <n v="137.9"/>
    <d v="2011-08-24T00:00:00"/>
    <n v="45.960000000000008"/>
    <s v="M"/>
    <n v="64"/>
    <d v="1979-08-06T00:00:00"/>
    <n v="40.939290569507861"/>
    <s v="Developer II"/>
    <s v="Financial Services"/>
    <s v="Affluent Customer"/>
    <s v="N"/>
    <s v="Yes"/>
    <n v="21"/>
    <m/>
  </r>
  <r>
    <n v="8433"/>
    <n v="40"/>
    <x v="2065"/>
    <d v="2017-02-25T00:00:00"/>
    <n v="308"/>
    <b v="0"/>
    <s v="Approved"/>
    <s v="Trek Bicycles"/>
    <s v="Road"/>
    <s v="medium"/>
    <s v="large"/>
    <n v="1894.19"/>
    <n v="598.76"/>
    <d v="2003-07-21T00:00:00"/>
    <n v="1295.43"/>
    <s v="F"/>
    <n v="22"/>
    <d v="1960-04-13T00:00:00"/>
    <n v="60.265317966768137"/>
    <s v="Financial Advisor"/>
    <s v="Financial Services"/>
    <s v="High Net Worth"/>
    <s v="N"/>
    <s v="No"/>
    <n v="13"/>
    <m/>
  </r>
  <r>
    <n v="9059"/>
    <n v="14"/>
    <x v="2248"/>
    <d v="2017-02-25T00:00:00"/>
    <n v="308"/>
    <b v="0"/>
    <s v="Approved"/>
    <s v="Trek Bicycles"/>
    <s v="Standard"/>
    <s v="medium"/>
    <s v="small"/>
    <n v="1386.84"/>
    <n v="1234.29"/>
    <d v="2003-08-05T00:00:00"/>
    <n v="152.54999999999995"/>
    <s v="M"/>
    <n v="39"/>
    <d v="1977-08-14T00:00:00"/>
    <n v="42.917372761288682"/>
    <s v="Speech Pathologist"/>
    <s v="Property"/>
    <s v="Mass Customer"/>
    <s v="N"/>
    <s v="No"/>
    <n v="20"/>
    <m/>
  </r>
  <r>
    <n v="9503"/>
    <n v="49"/>
    <x v="1413"/>
    <d v="2017-02-25T00:00:00"/>
    <n v="308"/>
    <b v="0"/>
    <s v="Approved"/>
    <s v="Solex"/>
    <s v="Standard"/>
    <s v="medium"/>
    <s v="large"/>
    <n v="1061.56"/>
    <n v="733.58"/>
    <d v="1993-07-20T00:00:00"/>
    <n v="327.9799999999999"/>
    <s v="M"/>
    <n v="51"/>
    <d v="1968-05-19T00:00:00"/>
    <n v="52.161208377727043"/>
    <s v="Senior Editor"/>
    <s v="n/a"/>
    <s v="High Net Worth"/>
    <s v="N"/>
    <s v="Yes"/>
    <n v="14"/>
    <m/>
  </r>
  <r>
    <n v="9542"/>
    <n v="35"/>
    <x v="2885"/>
    <d v="2017-02-25T00:00:00"/>
    <n v="308"/>
    <b v="1"/>
    <s v="Approved"/>
    <s v="Giant Bicycles"/>
    <s v="Standard"/>
    <s v="medium"/>
    <s v="medium"/>
    <n v="1403.5"/>
    <n v="954.82"/>
    <d v="2012-12-02T00:00:00"/>
    <n v="448.67999999999995"/>
    <s v="F"/>
    <n v="2"/>
    <d v="1963-12-10T00:00:00"/>
    <n v="56.605043994165399"/>
    <s v="Help Desk Technician"/>
    <s v="Financial Services"/>
    <s v="High Net Worth"/>
    <s v="N"/>
    <s v="Yes"/>
    <n v="6"/>
    <m/>
  </r>
  <r>
    <n v="9667"/>
    <n v="2"/>
    <x v="3367"/>
    <d v="2017-02-25T00:00:00"/>
    <n v="308"/>
    <b v="1"/>
    <s v="Approved"/>
    <s v="Solex"/>
    <s v="Standard"/>
    <s v="medium"/>
    <s v="medium"/>
    <n v="71.489999999999995"/>
    <n v="53.62"/>
    <d v="2012-09-15T00:00:00"/>
    <n v="17.869999999999997"/>
    <s v="M"/>
    <n v="29"/>
    <d v="1980-08-26T00:00:00"/>
    <n v="39.881756322932517"/>
    <s v="Web Developer II"/>
    <s v="Manufacturing"/>
    <s v="Mass Customer"/>
    <s v="N"/>
    <s v="Yes"/>
    <n v="21"/>
    <m/>
  </r>
  <r>
    <n v="9701"/>
    <n v="11"/>
    <x v="3087"/>
    <d v="2017-02-25T00:00:00"/>
    <n v="308"/>
    <b v="0"/>
    <s v="Approved"/>
    <s v="Trek Bicycles"/>
    <s v="Standard"/>
    <s v="medium"/>
    <s v="small"/>
    <n v="1775.81"/>
    <n v="1580.47"/>
    <d v="2010-05-05T00:00:00"/>
    <n v="195.33999999999992"/>
    <s v="M"/>
    <n v="60"/>
    <d v="1962-08-19T00:00:00"/>
    <n v="57.914633035261289"/>
    <s v="Tax Accountant"/>
    <s v="Health"/>
    <s v="High Net Worth"/>
    <s v="N"/>
    <s v="No"/>
    <n v="15"/>
    <m/>
  </r>
  <r>
    <n v="10077"/>
    <n v="2"/>
    <x v="2182"/>
    <d v="2017-02-25T00:00:00"/>
    <n v="308"/>
    <b v="1"/>
    <s v="Approved"/>
    <s v="Solex"/>
    <s v="Standard"/>
    <s v="medium"/>
    <s v="medium"/>
    <n v="71.489999999999995"/>
    <n v="53.62"/>
    <d v="2012-12-02T00:00:00"/>
    <n v="17.869999999999997"/>
    <s v="F"/>
    <n v="74"/>
    <d v="1974-03-08T00:00:00"/>
    <n v="46.355728925672246"/>
    <s v="Analyst Programmer"/>
    <s v="IT"/>
    <s v="Mass Customer"/>
    <s v="N"/>
    <s v="No"/>
    <n v="11"/>
    <m/>
  </r>
  <r>
    <n v="10084"/>
    <n v="3"/>
    <x v="992"/>
    <d v="2017-02-25T00:00:00"/>
    <n v="308"/>
    <b v="0"/>
    <s v="Approved"/>
    <s v="Trek Bicycles"/>
    <s v="Standard"/>
    <s v="medium"/>
    <s v="large"/>
    <n v="2091.4699999999998"/>
    <n v="388.92"/>
    <d v="2012-09-15T00:00:00"/>
    <n v="1702.5499999999997"/>
    <s v="F"/>
    <n v="51"/>
    <d v="1999-04-30T00:00:00"/>
    <n v="21.194085090055808"/>
    <s v="Food Chemist"/>
    <s v="Health"/>
    <s v="Mass Customer"/>
    <s v="N"/>
    <s v="Yes"/>
    <n v="2"/>
    <m/>
  </r>
  <r>
    <n v="10111"/>
    <n v="9"/>
    <x v="1782"/>
    <d v="2017-02-25T00:00:00"/>
    <n v="308"/>
    <b v="0"/>
    <s v="Approved"/>
    <s v="OHM Cycles"/>
    <s v="Road"/>
    <s v="medium"/>
    <s v="medium"/>
    <n v="742.54"/>
    <n v="667.4"/>
    <d v="1991-11-07T00:00:00"/>
    <n v="75.139999999999986"/>
    <s v="F"/>
    <n v="83"/>
    <d v="1977-10-23T00:00:00"/>
    <n v="42.725591939370879"/>
    <s v="Biostatistician III"/>
    <s v="Health"/>
    <s v="Mass Customer"/>
    <s v="N"/>
    <s v="No"/>
    <n v="18"/>
    <m/>
  </r>
  <r>
    <n v="16906"/>
    <n v="70"/>
    <x v="2367"/>
    <d v="2017-08-15T00:00:00"/>
    <m/>
    <b v="1"/>
    <s v="Cancelled"/>
    <s v="Trek Bicycles"/>
    <s v="Standard"/>
    <s v="high"/>
    <s v="medium"/>
    <n v="495.72"/>
    <n v="297.43"/>
    <n v="42105"/>
    <m/>
    <m/>
    <m/>
    <m/>
    <m/>
    <m/>
    <m/>
    <m/>
    <m/>
    <m/>
    <m/>
    <m/>
  </r>
  <r>
    <n v="16907"/>
    <n v="0"/>
    <x v="1260"/>
    <d v="2017-01-26T00:00:00"/>
    <m/>
    <b v="0"/>
    <s v="Approved"/>
    <m/>
    <m/>
    <m/>
    <m/>
    <n v="731.41"/>
    <m/>
    <m/>
    <m/>
    <m/>
    <m/>
    <m/>
    <m/>
    <m/>
    <m/>
    <m/>
    <m/>
    <m/>
    <m/>
    <m/>
  </r>
  <r>
    <n v="11374"/>
    <n v="98"/>
    <x v="2289"/>
    <d v="2017-02-25T00:00:00"/>
    <n v="308"/>
    <b v="1"/>
    <s v="Approved"/>
    <s v="Trek Bicycles"/>
    <s v="Standard"/>
    <s v="high"/>
    <s v="medium"/>
    <n v="358.39"/>
    <n v="215.03"/>
    <d v="1994-08-10T00:00:00"/>
    <n v="143.35999999999999"/>
    <s v="F"/>
    <n v="2"/>
    <d v="1966-07-24T00:00:00"/>
    <n v="53.983126185946219"/>
    <s v="Sales Associate"/>
    <s v="Property"/>
    <s v="Mass Customer"/>
    <s v="N"/>
    <s v="Yes"/>
    <n v="18"/>
    <m/>
  </r>
  <r>
    <n v="11525"/>
    <n v="99"/>
    <x v="3485"/>
    <d v="2017-02-25T00:00:00"/>
    <n v="308"/>
    <b v="1"/>
    <s v="Approved"/>
    <s v="OHM Cycles"/>
    <s v="Standard"/>
    <s v="medium"/>
    <s v="medium"/>
    <n v="1227.3399999999999"/>
    <n v="770.89"/>
    <d v="1991-05-06T00:00:00"/>
    <n v="456.44999999999993"/>
    <s v="M"/>
    <n v="17"/>
    <d v="1962-04-05T00:00:00"/>
    <n v="58.287235774987316"/>
    <s v="Electrical Engineer"/>
    <s v="Manufacturing"/>
    <s v="Affluent Customer"/>
    <s v="N"/>
    <s v="Yes"/>
    <n v="18"/>
    <m/>
  </r>
  <r>
    <n v="12222"/>
    <n v="42"/>
    <x v="1274"/>
    <d v="2017-02-25T00:00:00"/>
    <n v="308"/>
    <b v="0"/>
    <s v="Approved"/>
    <s v="OHM Cycles"/>
    <s v="Road"/>
    <s v="medium"/>
    <s v="small"/>
    <n v="1810"/>
    <n v="1610.9"/>
    <d v="2011-05-09T00:00:00"/>
    <n v="199.09999999999991"/>
    <s v="F"/>
    <n v="7"/>
    <d v="1973-07-28T00:00:00"/>
    <n v="46.966687829781833"/>
    <s v="Senior Sales Associate"/>
    <s v="Argiculture"/>
    <s v="Affluent Customer"/>
    <s v="N"/>
    <s v="Yes"/>
    <n v="8"/>
    <m/>
  </r>
  <r>
    <n v="12420"/>
    <n v="88"/>
    <x v="1136"/>
    <d v="2017-02-25T00:00:00"/>
    <n v="308"/>
    <b v="0"/>
    <s v="Approved"/>
    <s v="Norco Bicycles"/>
    <s v="Standard"/>
    <s v="high"/>
    <s v="small"/>
    <n v="1661.92"/>
    <n v="1479.11"/>
    <d v="1993-10-02T00:00:00"/>
    <n v="182.81000000000017"/>
    <s v="F"/>
    <n v="83"/>
    <d v="1957-12-23T00:00:00"/>
    <n v="62.572167281836627"/>
    <s v="VP Product Management"/>
    <s v="n/a"/>
    <s v="High Net Worth"/>
    <s v="N"/>
    <s v="Yes"/>
    <n v="16"/>
    <m/>
  </r>
  <r>
    <n v="12428"/>
    <n v="48"/>
    <x v="753"/>
    <d v="2017-02-25T00:00:00"/>
    <n v="308"/>
    <b v="1"/>
    <s v="Approved"/>
    <s v="WeareA2B"/>
    <s v="Standard"/>
    <s v="medium"/>
    <s v="medium"/>
    <n v="1762.96"/>
    <n v="950.52"/>
    <d v="2014-07-28T00:00:00"/>
    <n v="812.44"/>
    <s v="F"/>
    <n v="26"/>
    <d v="1986-03-05T00:00:00"/>
    <n v="34.355728925672246"/>
    <s v="Administrative Assistant IV"/>
    <s v="n/a"/>
    <s v="Mass Customer"/>
    <s v="N"/>
    <s v="No"/>
    <n v="18"/>
    <m/>
  </r>
  <r>
    <n v="12513"/>
    <n v="42"/>
    <x v="463"/>
    <d v="2017-02-25T00:00:00"/>
    <n v="308"/>
    <b v="1"/>
    <s v="Approved"/>
    <s v="OHM Cycles"/>
    <s v="Road"/>
    <s v="medium"/>
    <s v="small"/>
    <n v="1810"/>
    <n v="1610.9"/>
    <d v="2003-02-16T00:00:00"/>
    <n v="199.09999999999991"/>
    <s v="F"/>
    <n v="26"/>
    <d v="1974-05-31T00:00:00"/>
    <n v="46.125591939370878"/>
    <s v="Clinical Specialist"/>
    <s v="Health"/>
    <s v="Mass Customer"/>
    <s v="N"/>
    <s v="Yes"/>
    <n v="10"/>
    <m/>
  </r>
  <r>
    <n v="12525"/>
    <n v="10"/>
    <x v="975"/>
    <d v="2017-02-25T00:00:00"/>
    <n v="308"/>
    <b v="0"/>
    <s v="Approved"/>
    <s v="WeareA2B"/>
    <s v="Touring"/>
    <s v="medium"/>
    <s v="medium"/>
    <n v="1466.68"/>
    <n v="363.25"/>
    <d v="2014-03-03T00:00:00"/>
    <n v="1103.43"/>
    <s v="F"/>
    <n v="69"/>
    <d v="1989-11-13T00:00:00"/>
    <n v="30.659838514713343"/>
    <s v="Account Executive"/>
    <s v="Manufacturing"/>
    <s v="Affluent Customer"/>
    <s v="N"/>
    <s v="No"/>
    <n v="8"/>
    <m/>
  </r>
  <r>
    <n v="12605"/>
    <n v="76"/>
    <x v="1919"/>
    <d v="2017-02-25T00:00:00"/>
    <n v="308"/>
    <b v="1"/>
    <s v="Approved"/>
    <s v="WeareA2B"/>
    <s v="Standard"/>
    <s v="low"/>
    <s v="medium"/>
    <n v="642.30999999999995"/>
    <n v="513.85"/>
    <d v="2004-07-25T00:00:00"/>
    <n v="128.45999999999992"/>
    <s v="M"/>
    <n v="99"/>
    <d v="1974-07-17T00:00:00"/>
    <n v="45.996824816083205"/>
    <s v="Account Executive"/>
    <s v="IT"/>
    <s v="Mass Customer"/>
    <s v="N"/>
    <s v="Yes"/>
    <n v="8"/>
    <m/>
  </r>
  <r>
    <n v="12812"/>
    <n v="0"/>
    <x v="2102"/>
    <d v="2017-02-25T00:00:00"/>
    <n v="308"/>
    <b v="1"/>
    <s v="Approved"/>
    <s v="OHM Cycles"/>
    <s v="Standard"/>
    <s v="medium"/>
    <s v="medium"/>
    <n v="235.63"/>
    <n v="125.07"/>
    <d v="2013-06-09T00:00:00"/>
    <n v="110.56"/>
    <s v="M"/>
    <n v="11"/>
    <d v="1986-10-21T00:00:00"/>
    <n v="33.725591939370879"/>
    <s v="Computer Systems Analyst I"/>
    <s v="Property"/>
    <s v="High Net Worth"/>
    <s v="N"/>
    <s v="Yes"/>
    <n v="7"/>
    <m/>
  </r>
  <r>
    <n v="12843"/>
    <n v="36"/>
    <x v="3198"/>
    <d v="2017-02-25T00:00:00"/>
    <n v="308"/>
    <b v="1"/>
    <s v="Approved"/>
    <s v="Solex"/>
    <s v="Standard"/>
    <s v="low"/>
    <s v="medium"/>
    <n v="945.04"/>
    <n v="507.58"/>
    <d v="1995-12-19T00:00:00"/>
    <n v="437.46"/>
    <s v="F"/>
    <n v="41"/>
    <d v="1977-10-25T00:00:00"/>
    <n v="42.720112487316079"/>
    <s v="Technical Writer"/>
    <s v="Financial Services"/>
    <s v="Affluent Customer"/>
    <s v="N"/>
    <s v="No"/>
    <n v="12"/>
    <m/>
  </r>
  <r>
    <n v="12993"/>
    <n v="59"/>
    <x v="291"/>
    <d v="2017-02-25T00:00:00"/>
    <n v="308"/>
    <b v="1"/>
    <s v="Approved"/>
    <s v="WeareA2B"/>
    <s v="Standard"/>
    <s v="medium"/>
    <s v="small"/>
    <n v="1415.01"/>
    <n v="1259.3599999999999"/>
    <d v="2003-01-05T00:00:00"/>
    <n v="155.65000000000009"/>
    <s v="F"/>
    <n v="42"/>
    <d v="1959-12-25T00:00:00"/>
    <n v="60.566687829781834"/>
    <s v="Budget/Accounting Analyst I"/>
    <s v="Manufacturing"/>
    <s v="High Net Worth"/>
    <s v="N"/>
    <s v="No"/>
    <n v="12"/>
    <m/>
  </r>
  <r>
    <n v="16919"/>
    <n v="83"/>
    <x v="1742"/>
    <d v="2017-09-12T00:00:00"/>
    <m/>
    <m/>
    <s v="Approved"/>
    <s v="Solex"/>
    <s v="Touring"/>
    <s v="medium"/>
    <s v="large"/>
    <n v="2083.94"/>
    <n v="675.03"/>
    <n v="38206"/>
    <m/>
    <m/>
    <m/>
    <m/>
    <m/>
    <m/>
    <m/>
    <m/>
    <m/>
    <m/>
    <m/>
    <m/>
  </r>
  <r>
    <n v="15639"/>
    <n v="40"/>
    <x v="1652"/>
    <d v="2017-02-25T00:00:00"/>
    <n v="308"/>
    <b v="0"/>
    <s v="Approved"/>
    <s v="OHM Cycles"/>
    <s v="Standard"/>
    <s v="high"/>
    <s v="medium"/>
    <n v="1458.17"/>
    <n v="874.9"/>
    <d v="2006-02-02T00:00:00"/>
    <n v="583.2700000000001"/>
    <s v="F"/>
    <n v="71"/>
    <d v="1975-10-21T00:00:00"/>
    <n v="44.733811117453065"/>
    <s v="Product Engineer"/>
    <s v="n/a"/>
    <s v="Mass Customer"/>
    <s v="N"/>
    <s v="No"/>
    <n v="12"/>
    <m/>
  </r>
  <r>
    <n v="16484"/>
    <n v="41"/>
    <x v="506"/>
    <d v="2017-02-25T00:00:00"/>
    <n v="308"/>
    <b v="0"/>
    <s v="Approved"/>
    <s v="Norco Bicycles"/>
    <s v="Standard"/>
    <s v="low"/>
    <s v="medium"/>
    <n v="958.74"/>
    <n v="748.9"/>
    <d v="2005-12-07T00:00:00"/>
    <n v="209.84000000000003"/>
    <s v="F"/>
    <n v="44"/>
    <d v="1980-05-03T00:00:00"/>
    <n v="40.196824816083208"/>
    <s v="Tax Accountant"/>
    <s v="n/a"/>
    <s v="High Net Worth"/>
    <s v="N"/>
    <s v="No"/>
    <n v="16"/>
    <m/>
  </r>
  <r>
    <n v="16490"/>
    <n v="31"/>
    <x v="1313"/>
    <d v="2017-02-25T00:00:00"/>
    <n v="308"/>
    <b v="0"/>
    <s v="Approved"/>
    <s v="Giant Bicycles"/>
    <s v="Standard"/>
    <s v="medium"/>
    <s v="medium"/>
    <n v="230.91"/>
    <n v="173.18"/>
    <d v="2010-06-07T00:00:00"/>
    <n v="57.72999999999999"/>
    <s v="F"/>
    <n v="73"/>
    <d v="1994-01-15T00:00:00"/>
    <n v="26.484496048959915"/>
    <s v="VP Marketing"/>
    <s v="Property"/>
    <s v="Mass Customer"/>
    <s v="N"/>
    <s v="Yes"/>
    <n v="9"/>
    <m/>
  </r>
  <r>
    <n v="17022"/>
    <n v="18"/>
    <x v="2621"/>
    <d v="2017-02-25T00:00:00"/>
    <n v="308"/>
    <b v="0"/>
    <s v="Approved"/>
    <s v="Solex"/>
    <s v="Standard"/>
    <s v="medium"/>
    <s v="medium"/>
    <n v="575.27"/>
    <n v="431.45"/>
    <d v="1993-07-15T00:00:00"/>
    <n v="143.82"/>
    <s v="M"/>
    <n v="80"/>
    <d v="1981-07-25T00:00:00"/>
    <n v="38.969427555809233"/>
    <s v="Director of Sales"/>
    <s v="Manufacturing"/>
    <s v="Affluent Customer"/>
    <s v="N"/>
    <s v="Yes"/>
    <n v="8"/>
    <m/>
  </r>
  <r>
    <n v="17361"/>
    <n v="56"/>
    <x v="936"/>
    <d v="2017-02-25T00:00:00"/>
    <n v="308"/>
    <b v="1"/>
    <s v="Approved"/>
    <s v="OHM Cycles"/>
    <s v="Standard"/>
    <s v="medium"/>
    <s v="medium"/>
    <n v="183.86"/>
    <n v="137.9"/>
    <d v="1997-10-04T00:00:00"/>
    <n v="45.960000000000008"/>
    <s v="M"/>
    <n v="4"/>
    <d v="1985-04-18T00:00:00"/>
    <n v="35.235180980466765"/>
    <s v="Account Representative I"/>
    <s v="IT"/>
    <s v="Mass Customer"/>
    <s v="N"/>
    <s v="No"/>
    <n v="17"/>
    <m/>
  </r>
  <r>
    <n v="17382"/>
    <n v="38"/>
    <x v="296"/>
    <d v="2017-02-25T00:00:00"/>
    <n v="308"/>
    <b v="1"/>
    <s v="Approved"/>
    <s v="Solex"/>
    <s v="Standard"/>
    <s v="medium"/>
    <s v="medium"/>
    <n v="1577.53"/>
    <n v="826.51"/>
    <d v="2001-11-25T00:00:00"/>
    <n v="751.02"/>
    <s v="F"/>
    <n v="75"/>
    <d v="1982-02-23T00:00:00"/>
    <n v="38.385865911973617"/>
    <s v="Marketing Manager"/>
    <s v="Manufacturing"/>
    <s v="Mass Customer"/>
    <s v="N"/>
    <s v="No"/>
    <n v="15"/>
    <m/>
  </r>
  <r>
    <n v="18202"/>
    <n v="71"/>
    <x v="3386"/>
    <d v="2017-02-25T00:00:00"/>
    <n v="308"/>
    <b v="1"/>
    <s v="Approved"/>
    <s v="Solex"/>
    <s v="Standard"/>
    <s v="high"/>
    <s v="large"/>
    <n v="1842.92"/>
    <n v="1105.75"/>
    <d v="1995-10-24T00:00:00"/>
    <n v="737.17000000000007"/>
    <s v="M"/>
    <n v="85"/>
    <d v="1976-04-15T00:00:00"/>
    <n v="44.248879610603751"/>
    <s v="Web Designer I"/>
    <s v="Telecommunications"/>
    <s v="Mass Customer"/>
    <s v="N"/>
    <s v="No"/>
    <n v="15"/>
    <m/>
  </r>
  <r>
    <n v="18698"/>
    <n v="20"/>
    <x v="1450"/>
    <d v="2017-02-25T00:00:00"/>
    <n v="308"/>
    <b v="0"/>
    <s v="Approved"/>
    <s v="Trek Bicycles"/>
    <s v="Standard"/>
    <s v="medium"/>
    <s v="small"/>
    <n v="1775.81"/>
    <n v="1580.47"/>
    <d v="2013-03-12T00:00:00"/>
    <n v="195.33999999999992"/>
    <s v="F"/>
    <n v="51"/>
    <d v="1994-11-26T00:00:00"/>
    <n v="25.621482350329781"/>
    <s v="Media Manager III"/>
    <s v="Health"/>
    <s v="Mass Customer"/>
    <s v="N"/>
    <s v="Yes"/>
    <n v="4"/>
    <m/>
  </r>
  <r>
    <n v="19512"/>
    <n v="3"/>
    <x v="2911"/>
    <d v="2017-02-25T00:00:00"/>
    <n v="308"/>
    <b v="0"/>
    <s v="Approved"/>
    <s v="Trek Bicycles"/>
    <s v="Standard"/>
    <s v="medium"/>
    <s v="large"/>
    <n v="2091.4699999999998"/>
    <n v="388.92"/>
    <d v="1991-08-05T00:00:00"/>
    <n v="1702.5499999999997"/>
    <s v="F"/>
    <n v="76"/>
    <d v="1978-02-24T00:00:00"/>
    <n v="42.385865911973617"/>
    <s v="Media Manager IV"/>
    <s v="Argiculture"/>
    <s v="Mass Customer"/>
    <s v="N"/>
    <s v="Yes"/>
    <n v="15"/>
    <m/>
  </r>
  <r>
    <n v="19780"/>
    <n v="55"/>
    <x v="2861"/>
    <d v="2017-02-25T00:00:00"/>
    <n v="308"/>
    <b v="1"/>
    <s v="Approved"/>
    <s v="Trek Bicycles"/>
    <s v="Road"/>
    <s v="medium"/>
    <s v="large"/>
    <n v="1894.19"/>
    <n v="598.76"/>
    <d v="1991-01-21T00:00:00"/>
    <n v="1295.43"/>
    <s v="M"/>
    <n v="55"/>
    <d v="1986-04-01T00:00:00"/>
    <n v="34.281756322932523"/>
    <s v="Assistant Professor"/>
    <s v="n/a"/>
    <s v="Mass Customer"/>
    <s v="N"/>
    <s v="Yes"/>
    <n v="8"/>
    <m/>
  </r>
  <r>
    <n v="19830"/>
    <n v="21"/>
    <x v="2133"/>
    <d v="2017-02-25T00:00:00"/>
    <n v="308"/>
    <b v="0"/>
    <s v="Approved"/>
    <s v="Solex"/>
    <s v="Standard"/>
    <s v="medium"/>
    <s v="large"/>
    <n v="1071.23"/>
    <n v="380.74"/>
    <d v="1999-06-23T00:00:00"/>
    <n v="690.49"/>
    <s v="M"/>
    <n v="93"/>
    <d v="1978-05-25T00:00:00"/>
    <n v="42.139290569507864"/>
    <s v="Account Representative IV"/>
    <s v="Manufacturing"/>
    <s v="Affluent Customer"/>
    <s v="N"/>
    <s v="Yes"/>
    <n v="16"/>
    <m/>
  </r>
  <r>
    <n v="61"/>
    <n v="0"/>
    <x v="1885"/>
    <d v="2017-02-24T00:00:00"/>
    <n v="309"/>
    <b v="0"/>
    <s v="Approved"/>
    <s v="OHM Cycles"/>
    <s v="Road"/>
    <s v="high"/>
    <s v="large"/>
    <n v="12.01"/>
    <n v="7.21"/>
    <d v="1993-10-02T00:00:00"/>
    <n v="4.8"/>
    <s v="F"/>
    <n v="60"/>
    <d v="1987-05-08T00:00:00"/>
    <n v="33.180386459918822"/>
    <s v="Internal Auditor"/>
    <s v="Entertainment"/>
    <s v="High Net Worth"/>
    <s v="N"/>
    <s v="Yes"/>
    <n v="5"/>
    <m/>
  </r>
  <r>
    <n v="181"/>
    <n v="17"/>
    <x v="3218"/>
    <d v="2017-02-24T00:00:00"/>
    <n v="309"/>
    <b v="0"/>
    <s v="Approved"/>
    <s v="Solex"/>
    <s v="Standard"/>
    <s v="high"/>
    <s v="medium"/>
    <n v="1024.6600000000001"/>
    <n v="614.79999999999995"/>
    <d v="2011-05-07T00:00:00"/>
    <n v="409.86000000000013"/>
    <s v="M"/>
    <n v="65"/>
    <d v="1978-08-30T00:00:00"/>
    <n v="41.873537144850324"/>
    <s v="Business Systems Development Analyst"/>
    <s v="n/a"/>
    <s v="Mass Customer"/>
    <s v="N"/>
    <s v="Yes"/>
    <n v="18"/>
    <m/>
  </r>
  <r>
    <n v="886"/>
    <n v="8"/>
    <x v="3141"/>
    <d v="2017-02-24T00:00:00"/>
    <n v="309"/>
    <b v="1"/>
    <s v="Approved"/>
    <s v="Solex"/>
    <s v="Road"/>
    <s v="medium"/>
    <s v="small"/>
    <n v="1703.52"/>
    <n v="1516.13"/>
    <d v="2011-04-16T00:00:00"/>
    <n v="187.38999999999987"/>
    <s v="M"/>
    <n v="35"/>
    <d v="1974-04-06T00:00:00"/>
    <n v="46.276276870877723"/>
    <s v="Research Nurse"/>
    <s v="Health"/>
    <s v="Mass Customer"/>
    <s v="N"/>
    <s v="No"/>
    <n v="16"/>
    <m/>
  </r>
  <r>
    <n v="1323"/>
    <n v="7"/>
    <x v="1703"/>
    <d v="2017-02-24T00:00:00"/>
    <n v="309"/>
    <b v="1"/>
    <s v="Approved"/>
    <s v="Trek Bicycles"/>
    <s v="Road"/>
    <s v="low"/>
    <s v="medium"/>
    <n v="980.37"/>
    <n v="234.43"/>
    <d v="2011-04-16T00:00:00"/>
    <n v="745.94"/>
    <s v="F"/>
    <n v="44"/>
    <d v="1956-04-09T00:00:00"/>
    <n v="64.279016596905123"/>
    <s v="Technical Writer"/>
    <s v="Retail"/>
    <s v="Mass Customer"/>
    <s v="N"/>
    <s v="Yes"/>
    <n v="15"/>
    <m/>
  </r>
  <r>
    <n v="16935"/>
    <n v="0"/>
    <x v="2833"/>
    <d v="2017-02-14T00:00:00"/>
    <m/>
    <b v="0"/>
    <s v="Approved"/>
    <m/>
    <m/>
    <m/>
    <m/>
    <n v="1034.17"/>
    <m/>
    <m/>
    <m/>
    <m/>
    <m/>
    <m/>
    <m/>
    <m/>
    <m/>
    <m/>
    <m/>
    <m/>
    <m/>
    <m/>
  </r>
  <r>
    <n v="2315"/>
    <n v="36"/>
    <x v="612"/>
    <d v="2017-02-24T00:00:00"/>
    <n v="309"/>
    <b v="1"/>
    <s v="Approved"/>
    <s v="Solex"/>
    <s v="Standard"/>
    <s v="low"/>
    <s v="medium"/>
    <n v="945.04"/>
    <n v="507.58"/>
    <d v="1995-12-19T00:00:00"/>
    <n v="437.46"/>
    <s v="F"/>
    <n v="73"/>
    <d v="1985-05-04T00:00:00"/>
    <n v="35.191345364028408"/>
    <s v="Statistician II"/>
    <s v="Retail"/>
    <s v="Mass Customer"/>
    <s v="N"/>
    <s v="No"/>
    <n v="10"/>
    <m/>
  </r>
  <r>
    <n v="2347"/>
    <n v="32"/>
    <x v="3107"/>
    <d v="2017-02-24T00:00:00"/>
    <n v="309"/>
    <b v="1"/>
    <s v="Approved"/>
    <s v="Giant Bicycles"/>
    <s v="Standard"/>
    <s v="medium"/>
    <s v="medium"/>
    <n v="642.70000000000005"/>
    <n v="211.37"/>
    <d v="2003-03-18T00:00:00"/>
    <n v="431.33000000000004"/>
    <s v="F"/>
    <n v="92"/>
    <d v="1975-11-03T00:00:00"/>
    <n v="44.6981946790969"/>
    <s v="Programmer II"/>
    <s v="Health"/>
    <s v="Mass Customer"/>
    <s v="N"/>
    <s v="Yes"/>
    <n v="13"/>
    <m/>
  </r>
  <r>
    <n v="2781"/>
    <n v="27"/>
    <x v="843"/>
    <d v="2017-02-24T00:00:00"/>
    <n v="309"/>
    <b v="0"/>
    <s v="Approved"/>
    <s v="Trek Bicycles"/>
    <s v="Standard"/>
    <s v="low"/>
    <s v="medium"/>
    <n v="1057.51"/>
    <n v="154.4"/>
    <d v="1994-07-12T00:00:00"/>
    <n v="903.11"/>
    <s v="M"/>
    <n v="10"/>
    <d v="1975-11-19T00:00:00"/>
    <n v="44.65435906265855"/>
    <s v="Structural Engineer"/>
    <s v="n/a"/>
    <s v="High Net Worth"/>
    <s v="N"/>
    <s v="Yes"/>
    <n v="4"/>
    <m/>
  </r>
  <r>
    <n v="2911"/>
    <n v="81"/>
    <x v="1438"/>
    <d v="2017-02-24T00:00:00"/>
    <n v="309"/>
    <b v="0"/>
    <s v="Approved"/>
    <s v="Norco Bicycles"/>
    <s v="Standard"/>
    <s v="medium"/>
    <s v="small"/>
    <n v="586.45000000000005"/>
    <n v="521.94000000000005"/>
    <d v="1991-07-10T00:00:00"/>
    <n v="64.509999999999991"/>
    <s v="M"/>
    <n v="79"/>
    <d v="2000-09-24T00:00:00"/>
    <n v="19.788605638001012"/>
    <s v="Clinical Specialist"/>
    <s v="Health"/>
    <s v="Mass Customer"/>
    <s v="N"/>
    <s v="No"/>
    <n v="1"/>
    <m/>
  </r>
  <r>
    <n v="3447"/>
    <n v="0"/>
    <x v="704"/>
    <d v="2017-02-24T00:00:00"/>
    <n v="309"/>
    <b v="1"/>
    <s v="Approved"/>
    <s v="Giant Bicycles"/>
    <s v="Standard"/>
    <s v="medium"/>
    <s v="medium"/>
    <n v="230.91"/>
    <n v="173.18"/>
    <d v="2006-11-10T00:00:00"/>
    <n v="57.72999999999999"/>
    <s v="F"/>
    <n v="44"/>
    <d v="1962-02-04T00:00:00"/>
    <n v="58.451619336631147"/>
    <s v="Nurse"/>
    <s v="Financial Services"/>
    <s v="High Net Worth"/>
    <s v="N"/>
    <s v="No"/>
    <n v="11"/>
    <m/>
  </r>
  <r>
    <n v="3515"/>
    <n v="48"/>
    <x v="3221"/>
    <d v="2017-02-24T00:00:00"/>
    <n v="309"/>
    <b v="1"/>
    <s v="Approved"/>
    <s v="WeareA2B"/>
    <s v="Standard"/>
    <s v="medium"/>
    <s v="medium"/>
    <n v="1762.96"/>
    <n v="950.52"/>
    <d v="2014-07-28T00:00:00"/>
    <n v="812.44"/>
    <s v="M"/>
    <n v="88"/>
    <d v="1956-06-22T00:00:00"/>
    <n v="64.07627687087772"/>
    <s v="Clinical Specialist"/>
    <s v="Health"/>
    <s v="Mass Customer"/>
    <s v="N"/>
    <s v="No"/>
    <n v="9"/>
    <m/>
  </r>
  <r>
    <n v="4136"/>
    <n v="47"/>
    <x v="1542"/>
    <d v="2017-02-24T00:00:00"/>
    <n v="309"/>
    <b v="1"/>
    <s v="Approved"/>
    <s v="Trek Bicycles"/>
    <s v="Road"/>
    <s v="low"/>
    <s v="small"/>
    <n v="1720.7"/>
    <n v="1531.42"/>
    <d v="2006-10-01T00:00:00"/>
    <n v="189.27999999999997"/>
    <s v="M"/>
    <n v="95"/>
    <d v="1996-05-10T00:00:00"/>
    <n v="24.166687829781836"/>
    <s v="VP Accounting"/>
    <s v="Financial Services"/>
    <s v="Mass Customer"/>
    <s v="N"/>
    <s v="No"/>
    <n v="2"/>
    <m/>
  </r>
  <r>
    <n v="5218"/>
    <n v="45"/>
    <x v="1571"/>
    <d v="2017-02-24T00:00:00"/>
    <n v="309"/>
    <b v="0"/>
    <s v="Approved"/>
    <s v="Solex"/>
    <s v="Standard"/>
    <s v="medium"/>
    <s v="medium"/>
    <n v="441.49"/>
    <n v="84.99"/>
    <d v="2012-04-10T00:00:00"/>
    <n v="356.5"/>
    <s v="F"/>
    <n v="83"/>
    <d v="1969-06-26T00:00:00"/>
    <n v="51.057098788685941"/>
    <n v="0"/>
    <s v="n/a"/>
    <s v="Mass Customer"/>
    <s v="N"/>
    <s v="Yes"/>
    <n v="9"/>
    <m/>
  </r>
  <r>
    <n v="5373"/>
    <n v="62"/>
    <x v="3189"/>
    <d v="2017-02-24T00:00:00"/>
    <n v="309"/>
    <b v="0"/>
    <s v="Approved"/>
    <s v="Solex"/>
    <s v="Standard"/>
    <s v="high"/>
    <s v="medium"/>
    <n v="1024.6600000000001"/>
    <n v="614.79999999999995"/>
    <d v="1996-11-09T00:00:00"/>
    <n v="409.86000000000013"/>
    <s v="F"/>
    <n v="95"/>
    <d v="1953-09-05T00:00:00"/>
    <n v="66.873537144850332"/>
    <s v="Quality Engineer"/>
    <s v="IT"/>
    <s v="High Net Worth"/>
    <s v="N"/>
    <s v="Yes"/>
    <n v="8"/>
    <m/>
  </r>
  <r>
    <n v="6052"/>
    <n v="30"/>
    <x v="1671"/>
    <d v="2017-02-24T00:00:00"/>
    <n v="309"/>
    <b v="0"/>
    <s v="Approved"/>
    <s v="Solex"/>
    <s v="Standard"/>
    <s v="high"/>
    <s v="medium"/>
    <n v="748.17"/>
    <n v="448.9"/>
    <d v="1991-11-10T00:00:00"/>
    <n v="299.27"/>
    <s v="F"/>
    <n v="1"/>
    <d v="1953-10-11T00:00:00"/>
    <n v="66.77490700786403"/>
    <s v="Social Worker"/>
    <s v="Health"/>
    <s v="Affluent Customer"/>
    <s v="N"/>
    <s v="No"/>
    <n v="8"/>
    <m/>
  </r>
  <r>
    <n v="6784"/>
    <n v="3"/>
    <x v="2424"/>
    <d v="2017-02-24T00:00:00"/>
    <n v="309"/>
    <b v="1"/>
    <s v="Approved"/>
    <s v="Trek Bicycles"/>
    <s v="Standard"/>
    <s v="medium"/>
    <s v="large"/>
    <n v="2091.4699999999998"/>
    <n v="388.92"/>
    <d v="2012-09-15T00:00:00"/>
    <n v="1702.5499999999997"/>
    <s v="M"/>
    <n v="88"/>
    <d v="1968-01-26T00:00:00"/>
    <n v="52.473537144850326"/>
    <n v="0"/>
    <s v="Manufacturing"/>
    <s v="Affluent Customer"/>
    <s v="N"/>
    <s v="No"/>
    <n v="6"/>
    <m/>
  </r>
  <r>
    <n v="6829"/>
    <n v="80"/>
    <x v="2079"/>
    <d v="2017-02-24T00:00:00"/>
    <n v="309"/>
    <b v="0"/>
    <s v="Approved"/>
    <s v="OHM Cycles"/>
    <s v="Touring"/>
    <s v="low"/>
    <s v="medium"/>
    <n v="1073.07"/>
    <n v="933.84"/>
    <d v="1997-01-25T00:00:00"/>
    <n v="139.2299999999999"/>
    <s v="M"/>
    <n v="32"/>
    <d v="1957-05-15T00:00:00"/>
    <n v="63.180386459918822"/>
    <s v="Programmer Analyst II"/>
    <s v="n/a"/>
    <s v="Affluent Customer"/>
    <s v="N"/>
    <s v="No"/>
    <n v="5"/>
    <m/>
  </r>
  <r>
    <n v="6994"/>
    <n v="92"/>
    <x v="2341"/>
    <d v="2017-02-24T00:00:00"/>
    <n v="309"/>
    <b v="1"/>
    <s v="Approved"/>
    <s v="WeareA2B"/>
    <s v="Standard"/>
    <s v="medium"/>
    <s v="small"/>
    <n v="1415.01"/>
    <n v="1259.3599999999999"/>
    <d v="2003-01-05T00:00:00"/>
    <n v="155.65000000000009"/>
    <s v="F"/>
    <n v="37"/>
    <d v="1971-02-17T00:00:00"/>
    <n v="49.410523446220189"/>
    <s v="Biostatistician IV"/>
    <s v="Argiculture"/>
    <s v="Mass Customer"/>
    <s v="N"/>
    <s v="No"/>
    <n v="15"/>
    <m/>
  </r>
  <r>
    <n v="7055"/>
    <n v="5"/>
    <x v="1419"/>
    <d v="2017-02-24T00:00:00"/>
    <n v="309"/>
    <b v="0"/>
    <s v="Approved"/>
    <s v="Trek Bicycles"/>
    <s v="Mountain"/>
    <s v="low"/>
    <s v="medium"/>
    <n v="574.64"/>
    <n v="459.71"/>
    <d v="2011-08-29T00:00:00"/>
    <n v="114.93"/>
    <s v="F"/>
    <n v="32"/>
    <d v="1975-06-02T00:00:00"/>
    <n v="45.120112487316078"/>
    <s v="Budget/Accounting Analyst IV"/>
    <s v="Manufacturing"/>
    <s v="Mass Customer"/>
    <s v="N"/>
    <s v="No"/>
    <n v="17"/>
    <m/>
  </r>
  <r>
    <n v="7343"/>
    <n v="51"/>
    <x v="1745"/>
    <d v="2017-02-24T00:00:00"/>
    <n v="309"/>
    <b v="0"/>
    <s v="Approved"/>
    <s v="OHM Cycles"/>
    <s v="Standard"/>
    <s v="high"/>
    <s v="medium"/>
    <n v="2005.66"/>
    <n v="1203.4000000000001"/>
    <d v="1997-02-09T00:00:00"/>
    <n v="802.26"/>
    <s v="F"/>
    <n v="46"/>
    <d v="1979-01-15T00:00:00"/>
    <n v="41.495454953069505"/>
    <s v="Administrative Officer"/>
    <s v="Property"/>
    <s v="Mass Customer"/>
    <s v="N"/>
    <s v="Yes"/>
    <n v="6"/>
    <m/>
  </r>
  <r>
    <n v="7588"/>
    <n v="34"/>
    <x v="2005"/>
    <d v="2017-02-24T00:00:00"/>
    <n v="309"/>
    <b v="0"/>
    <s v="Approved"/>
    <s v="Norco Bicycles"/>
    <s v="Road"/>
    <s v="high"/>
    <s v="large"/>
    <n v="774.53"/>
    <n v="464.72"/>
    <d v="2012-06-04T00:00:00"/>
    <n v="309.80999999999995"/>
    <s v="F"/>
    <n v="79"/>
    <d v="1978-01-28T00:00:00"/>
    <n v="42.45983851471334"/>
    <s v="Project Manager"/>
    <s v="Property"/>
    <s v="Mass Customer"/>
    <s v="N"/>
    <s v="No"/>
    <n v="15"/>
    <m/>
  </r>
  <r>
    <n v="7861"/>
    <n v="90"/>
    <x v="3050"/>
    <d v="2017-02-24T00:00:00"/>
    <n v="309"/>
    <b v="1"/>
    <s v="Approved"/>
    <s v="Norco Bicycles"/>
    <s v="Standard"/>
    <s v="low"/>
    <s v="medium"/>
    <n v="363.01"/>
    <n v="290.41000000000003"/>
    <d v="2005-05-10T00:00:00"/>
    <n v="72.599999999999966"/>
    <s v="M"/>
    <n v="86"/>
    <d v="1964-05-05T00:00:00"/>
    <n v="56.202304268138001"/>
    <s v="Account Executive"/>
    <s v="Manufacturing"/>
    <s v="Affluent Customer"/>
    <s v="N"/>
    <s v="No"/>
    <n v="10"/>
    <m/>
  </r>
  <r>
    <n v="8853"/>
    <n v="84"/>
    <x v="1091"/>
    <d v="2017-02-24T00:00:00"/>
    <n v="309"/>
    <b v="1"/>
    <s v="Approved"/>
    <s v="Trek Bicycles"/>
    <s v="Road"/>
    <s v="medium"/>
    <s v="medium"/>
    <n v="290.62"/>
    <n v="215.14"/>
    <d v="2005-05-10T00:00:00"/>
    <n v="75.480000000000018"/>
    <s v="M"/>
    <n v="88"/>
    <d v="1978-08-19T00:00:00"/>
    <n v="41.903674131151696"/>
    <n v="0"/>
    <s v="Financial Services"/>
    <s v="Mass Customer"/>
    <s v="N"/>
    <s v="Yes"/>
    <n v="17"/>
    <m/>
  </r>
  <r>
    <n v="8855"/>
    <n v="79"/>
    <x v="1667"/>
    <d v="2017-02-24T00:00:00"/>
    <n v="309"/>
    <b v="1"/>
    <s v="Approved"/>
    <s v="Norco Bicycles"/>
    <s v="Standard"/>
    <s v="medium"/>
    <s v="medium"/>
    <n v="1555.58"/>
    <n v="818.01"/>
    <d v="2004-08-07T00:00:00"/>
    <n v="737.56999999999994"/>
    <s v="F"/>
    <n v="64"/>
    <d v="1976-11-05T00:00:00"/>
    <n v="43.689975501014715"/>
    <n v="0"/>
    <s v="n/a"/>
    <s v="Affluent Customer"/>
    <s v="N"/>
    <s v="Yes"/>
    <n v="16"/>
    <m/>
  </r>
  <r>
    <n v="9266"/>
    <n v="39"/>
    <x v="523"/>
    <d v="2017-02-24T00:00:00"/>
    <n v="309"/>
    <b v="1"/>
    <s v="Approved"/>
    <s v="Giant Bicycles"/>
    <s v="Standard"/>
    <s v="medium"/>
    <s v="large"/>
    <n v="1812.75"/>
    <n v="582.48"/>
    <d v="2010-06-07T00:00:00"/>
    <n v="1230.27"/>
    <s v="F"/>
    <n v="49"/>
    <d v="1998-12-08T00:00:00"/>
    <n v="21.585865911973617"/>
    <s v="Research Nurse"/>
    <s v="Health"/>
    <s v="Mass Customer"/>
    <s v="N"/>
    <s v="No"/>
    <n v="4"/>
    <m/>
  </r>
  <r>
    <n v="10309"/>
    <n v="89"/>
    <x v="863"/>
    <d v="2017-02-24T00:00:00"/>
    <n v="309"/>
    <b v="1"/>
    <s v="Approved"/>
    <s v="Giant Bicycles"/>
    <s v="Standard"/>
    <s v="medium"/>
    <s v="large"/>
    <n v="1812.75"/>
    <n v="582.48"/>
    <d v="2010-06-07T00:00:00"/>
    <n v="1230.27"/>
    <s v="F"/>
    <n v="16"/>
    <d v="1967-09-07T00:00:00"/>
    <n v="52.859838514713338"/>
    <s v="Librarian"/>
    <s v="Entertainment"/>
    <s v="High Net Worth"/>
    <s v="N"/>
    <s v="No"/>
    <n v="7"/>
    <m/>
  </r>
  <r>
    <n v="11606"/>
    <n v="71"/>
    <x v="1578"/>
    <d v="2017-02-24T00:00:00"/>
    <n v="309"/>
    <b v="0"/>
    <s v="Approved"/>
    <s v="Solex"/>
    <s v="Standard"/>
    <s v="high"/>
    <s v="large"/>
    <n v="1842.92"/>
    <n v="1105.75"/>
    <d v="1995-10-24T00:00:00"/>
    <n v="737.17000000000007"/>
    <s v="F"/>
    <n v="13"/>
    <d v="1961-01-07T00:00:00"/>
    <n v="59.528331665398277"/>
    <n v="0"/>
    <s v="Retail"/>
    <s v="Mass Customer"/>
    <s v="N"/>
    <s v="No"/>
    <n v="19"/>
    <m/>
  </r>
  <r>
    <n v="12329"/>
    <n v="3"/>
    <x v="648"/>
    <d v="2017-02-24T00:00:00"/>
    <n v="309"/>
    <b v="1"/>
    <s v="Approved"/>
    <s v="Trek Bicycles"/>
    <s v="Standard"/>
    <s v="medium"/>
    <s v="large"/>
    <n v="2091.4699999999998"/>
    <n v="388.92"/>
    <d v="2007-08-04T00:00:00"/>
    <n v="1702.5499999999997"/>
    <s v="F"/>
    <n v="41"/>
    <d v="1985-11-24T00:00:00"/>
    <n v="34.632441254439371"/>
    <s v="Software Test Engineer IV"/>
    <s v="Property"/>
    <s v="Mass Customer"/>
    <s v="N"/>
    <s v="Yes"/>
    <n v="18"/>
    <m/>
  </r>
  <r>
    <n v="13202"/>
    <n v="80"/>
    <x v="2666"/>
    <d v="2017-02-24T00:00:00"/>
    <n v="309"/>
    <b v="0"/>
    <s v="Approved"/>
    <s v="OHM Cycles"/>
    <s v="Touring"/>
    <s v="low"/>
    <s v="medium"/>
    <n v="1073.07"/>
    <n v="933.84"/>
    <d v="2015-08-10T00:00:00"/>
    <n v="139.2299999999999"/>
    <s v="M"/>
    <n v="44"/>
    <d v="1955-07-11T00:00:00"/>
    <n v="65.026961802384577"/>
    <s v="VP Quality Control"/>
    <s v="IT"/>
    <s v="Affluent Customer"/>
    <s v="N"/>
    <s v="Yes"/>
    <n v="14"/>
    <m/>
  </r>
  <r>
    <n v="13239"/>
    <n v="20"/>
    <x v="3427"/>
    <d v="2017-02-24T00:00:00"/>
    <n v="309"/>
    <b v="1"/>
    <s v="Approved"/>
    <s v="Trek Bicycles"/>
    <s v="Standard"/>
    <s v="medium"/>
    <s v="small"/>
    <n v="1775.81"/>
    <n v="1580.47"/>
    <d v="2011-05-07T00:00:00"/>
    <n v="195.33999999999992"/>
    <s v="U"/>
    <n v="47"/>
    <d v="1899-12-30T00:00:00"/>
    <n v="0"/>
    <s v="Automation Specialist IV"/>
    <s v="IT"/>
    <s v="Mass Customer"/>
    <s v="N"/>
    <s v="Yes"/>
    <n v="0"/>
    <m/>
  </r>
  <r>
    <n v="13558"/>
    <n v="53"/>
    <x v="364"/>
    <d v="2017-02-24T00:00:00"/>
    <n v="309"/>
    <b v="1"/>
    <s v="Approved"/>
    <s v="Giant Bicycles"/>
    <s v="Standard"/>
    <s v="high"/>
    <s v="medium"/>
    <n v="1274.93"/>
    <n v="764.96"/>
    <d v="1999-06-23T00:00:00"/>
    <n v="509.97"/>
    <s v="M"/>
    <n v="56"/>
    <d v="1988-08-15T00:00:00"/>
    <n v="31.906413857179096"/>
    <s v="Media Manager IV"/>
    <s v="Financial Services"/>
    <s v="High Net Worth"/>
    <s v="N"/>
    <s v="Yes"/>
    <n v="13"/>
    <m/>
  </r>
  <r>
    <n v="13767"/>
    <n v="80"/>
    <x v="3130"/>
    <d v="2017-02-24T00:00:00"/>
    <n v="309"/>
    <b v="1"/>
    <s v="Approved"/>
    <s v="Trek Bicycles"/>
    <s v="Standard"/>
    <s v="medium"/>
    <s v="large"/>
    <n v="1469.44"/>
    <n v="596.54999999999995"/>
    <d v="2016-12-06T00:00:00"/>
    <n v="872.8900000000001"/>
    <s v="F"/>
    <n v="38"/>
    <d v="1978-03-26T00:00:00"/>
    <n v="42.303674131151695"/>
    <s v="Senior Developer"/>
    <s v="IT"/>
    <s v="High Net Worth"/>
    <s v="N"/>
    <s v="Yes"/>
    <n v="7"/>
    <m/>
  </r>
  <r>
    <n v="13783"/>
    <n v="27"/>
    <x v="1680"/>
    <d v="2017-02-24T00:00:00"/>
    <n v="309"/>
    <b v="1"/>
    <s v="Approved"/>
    <s v="Trek Bicycles"/>
    <s v="Standard"/>
    <s v="medium"/>
    <s v="medium"/>
    <n v="499.53"/>
    <n v="388.72"/>
    <d v="1999-06-23T00:00:00"/>
    <n v="110.80999999999995"/>
    <s v="M"/>
    <n v="41"/>
    <d v="1973-06-16T00:00:00"/>
    <n v="47.08175632293252"/>
    <s v="Nurse"/>
    <s v="Manufacturing"/>
    <s v="Affluent Customer"/>
    <s v="N"/>
    <s v="No"/>
    <n v="8"/>
    <m/>
  </r>
  <r>
    <n v="13940"/>
    <n v="0"/>
    <x v="1251"/>
    <d v="2017-02-24T00:00:00"/>
    <n v="309"/>
    <b v="0"/>
    <s v="Approved"/>
    <s v="WeareA2B"/>
    <s v="Standard"/>
    <s v="medium"/>
    <s v="medium"/>
    <n v="60.34"/>
    <n v="45.26"/>
    <d v="1993-07-15T00:00:00"/>
    <n v="15.080000000000005"/>
    <s v="M"/>
    <n v="16"/>
    <d v="1977-11-05T00:00:00"/>
    <n v="42.689975501014715"/>
    <s v="Statistician I"/>
    <s v="n/a"/>
    <s v="High Net Worth"/>
    <s v="N"/>
    <s v="No"/>
    <n v="18"/>
    <m/>
  </r>
  <r>
    <n v="14478"/>
    <n v="59"/>
    <x v="677"/>
    <d v="2017-02-24T00:00:00"/>
    <n v="309"/>
    <b v="1"/>
    <s v="Approved"/>
    <s v="WeareA2B"/>
    <s v="Standard"/>
    <s v="medium"/>
    <s v="small"/>
    <n v="1415.01"/>
    <n v="1259.3599999999999"/>
    <d v="2003-01-05T00:00:00"/>
    <n v="155.65000000000009"/>
    <s v="M"/>
    <n v="30"/>
    <d v="1980-09-24T00:00:00"/>
    <n v="39.802304268138002"/>
    <s v="Financial Analyst"/>
    <s v="Financial Services"/>
    <s v="High Net Worth"/>
    <s v="N"/>
    <s v="No"/>
    <n v="20"/>
    <m/>
  </r>
  <r>
    <n v="14665"/>
    <n v="0"/>
    <x v="2017"/>
    <d v="2017-02-24T00:00:00"/>
    <n v="309"/>
    <b v="0"/>
    <s v="Approved"/>
    <s v="Trek Bicycles"/>
    <s v="Road"/>
    <s v="medium"/>
    <s v="medium"/>
    <n v="533.51"/>
    <n v="400.13"/>
    <d v="2012-06-04T00:00:00"/>
    <n v="133.38"/>
    <s v="F"/>
    <n v="15"/>
    <d v="1984-07-03T00:00:00"/>
    <n v="36.026961802384577"/>
    <s v="VP Sales"/>
    <s v="Financial Services"/>
    <s v="High Net Worth"/>
    <s v="N"/>
    <s v="No"/>
    <n v="15"/>
    <m/>
  </r>
  <r>
    <n v="15217"/>
    <n v="0"/>
    <x v="1879"/>
    <d v="2017-02-24T00:00:00"/>
    <n v="309"/>
    <b v="1"/>
    <s v="Approved"/>
    <s v="Norco Bicycles"/>
    <s v="Standard"/>
    <s v="low"/>
    <s v="medium"/>
    <n v="363.01"/>
    <n v="290.41000000000003"/>
    <d v="2003-01-05T00:00:00"/>
    <n v="72.599999999999966"/>
    <s v="M"/>
    <n v="13"/>
    <d v="1998-12-23T00:00:00"/>
    <n v="21.544770021562655"/>
    <s v="Sales Associate"/>
    <s v="Health"/>
    <s v="High Net Worth"/>
    <s v="N"/>
    <s v="Yes"/>
    <n v="2"/>
    <m/>
  </r>
  <r>
    <n v="15637"/>
    <n v="30"/>
    <x v="3220"/>
    <d v="2017-02-24T00:00:00"/>
    <n v="309"/>
    <b v="1"/>
    <s v="Approved"/>
    <s v="OHM Cycles"/>
    <s v="Standard"/>
    <s v="medium"/>
    <s v="medium"/>
    <n v="1227.3399999999999"/>
    <n v="770.89"/>
    <d v="1991-05-06T00:00:00"/>
    <n v="456.44999999999993"/>
    <s v="M"/>
    <n v="13"/>
    <d v="1975-03-26T00:00:00"/>
    <n v="45.306413857179095"/>
    <s v="Media Manager IV"/>
    <s v="Manufacturing"/>
    <s v="High Net Worth"/>
    <s v="N"/>
    <s v="No"/>
    <n v="21"/>
    <m/>
  </r>
  <r>
    <n v="15793"/>
    <n v="15"/>
    <x v="2786"/>
    <d v="2017-02-24T00:00:00"/>
    <n v="309"/>
    <b v="0"/>
    <s v="Approved"/>
    <s v="Norco Bicycles"/>
    <s v="Standard"/>
    <s v="low"/>
    <s v="medium"/>
    <n v="958.74"/>
    <n v="748.9"/>
    <d v="2010-05-05T00:00:00"/>
    <n v="209.84000000000003"/>
    <s v="F"/>
    <n v="56"/>
    <d v="1958-05-28T00:00:00"/>
    <n v="62.144770021562657"/>
    <s v="Editor"/>
    <s v="Health"/>
    <s v="Affluent Customer"/>
    <s v="N"/>
    <s v="Yes"/>
    <n v="16"/>
    <m/>
  </r>
  <r>
    <n v="15870"/>
    <n v="79"/>
    <x v="2413"/>
    <d v="2017-02-24T00:00:00"/>
    <n v="309"/>
    <b v="1"/>
    <s v="Approved"/>
    <s v="Norco Bicycles"/>
    <s v="Standard"/>
    <s v="medium"/>
    <s v="medium"/>
    <n v="1555.58"/>
    <n v="818.01"/>
    <d v="2003-09-09T00:00:00"/>
    <n v="737.56999999999994"/>
    <s v="F"/>
    <n v="95"/>
    <d v="1987-11-05T00:00:00"/>
    <n v="32.684496048959915"/>
    <s v="Computer Systems Analyst IV"/>
    <s v="Manufacturing"/>
    <s v="Affluent Customer"/>
    <s v="N"/>
    <s v="No"/>
    <n v="12"/>
    <m/>
  </r>
  <r>
    <n v="16231"/>
    <n v="21"/>
    <x v="2407"/>
    <d v="2017-02-24T00:00:00"/>
    <n v="309"/>
    <b v="1"/>
    <s v="Approved"/>
    <s v="Solex"/>
    <s v="Standard"/>
    <s v="medium"/>
    <s v="large"/>
    <n v="1071.23"/>
    <n v="380.74"/>
    <d v="1996-04-05T00:00:00"/>
    <n v="690.49"/>
    <s v="F"/>
    <n v="88"/>
    <d v="1978-02-22T00:00:00"/>
    <n v="42.39134536402841"/>
    <s v="Web Designer III"/>
    <s v="Manufacturing"/>
    <s v="Mass Customer"/>
    <s v="N"/>
    <s v="No"/>
    <n v="11"/>
    <m/>
  </r>
  <r>
    <n v="16778"/>
    <n v="29"/>
    <x v="2068"/>
    <d v="2017-02-24T00:00:00"/>
    <n v="309"/>
    <b v="0"/>
    <s v="Approved"/>
    <s v="Norco Bicycles"/>
    <s v="Road"/>
    <s v="medium"/>
    <s v="medium"/>
    <n v="543.39"/>
    <n v="407.54"/>
    <d v="2016-11-22T00:00:00"/>
    <n v="135.84999999999997"/>
    <s v="F"/>
    <n v="49"/>
    <d v="1990-03-08T00:00:00"/>
    <n v="30.344770021562656"/>
    <s v="Administrative Assistant IV"/>
    <s v="n/a"/>
    <s v="Mass Customer"/>
    <s v="N"/>
    <s v="Yes"/>
    <n v="20"/>
    <m/>
  </r>
  <r>
    <n v="17246"/>
    <n v="27"/>
    <x v="3218"/>
    <d v="2017-02-24T00:00:00"/>
    <n v="309"/>
    <b v="1"/>
    <s v="Approved"/>
    <s v="Trek Bicycles"/>
    <s v="Standard"/>
    <s v="medium"/>
    <s v="medium"/>
    <n v="499.53"/>
    <n v="388.72"/>
    <d v="1994-07-12T00:00:00"/>
    <n v="110.80999999999995"/>
    <s v="M"/>
    <n v="65"/>
    <d v="1978-08-30T00:00:00"/>
    <n v="41.873537144850324"/>
    <s v="Business Systems Development Analyst"/>
    <s v="n/a"/>
    <s v="Mass Customer"/>
    <s v="N"/>
    <s v="Yes"/>
    <n v="18"/>
    <m/>
  </r>
  <r>
    <n v="17354"/>
    <n v="51"/>
    <x v="734"/>
    <d v="2017-02-24T00:00:00"/>
    <n v="309"/>
    <b v="0"/>
    <s v="Approved"/>
    <s v="OHM Cycles"/>
    <s v="Standard"/>
    <s v="high"/>
    <s v="medium"/>
    <n v="2005.66"/>
    <n v="1203.4000000000001"/>
    <d v="2012-04-10T00:00:00"/>
    <n v="802.26"/>
    <s v="M"/>
    <n v="23"/>
    <d v="2000-07-31T00:00:00"/>
    <n v="19.939290569507861"/>
    <n v="0"/>
    <s v="Financial Services"/>
    <s v="Affluent Customer"/>
    <s v="N"/>
    <s v="No"/>
    <n v="1"/>
    <m/>
  </r>
  <r>
    <n v="17930"/>
    <n v="54"/>
    <x v="2154"/>
    <d v="2017-02-24T00:00:00"/>
    <n v="309"/>
    <b v="1"/>
    <s v="Approved"/>
    <s v="WeareA2B"/>
    <s v="Standard"/>
    <s v="medium"/>
    <s v="medium"/>
    <n v="1292.8399999999999"/>
    <n v="13.44"/>
    <d v="2009-04-12T00:00:00"/>
    <n v="1279.3999999999999"/>
    <s v="M"/>
    <n v="11"/>
    <d v="1977-03-08T00:00:00"/>
    <n v="43.352989199644846"/>
    <s v="Computer Systems Analyst III"/>
    <s v="Financial Services"/>
    <s v="Mass Customer"/>
    <s v="N"/>
    <s v="No"/>
    <n v="5"/>
    <m/>
  </r>
  <r>
    <n v="17985"/>
    <n v="2"/>
    <x v="371"/>
    <d v="2017-02-24T00:00:00"/>
    <n v="309"/>
    <b v="1"/>
    <s v="Approved"/>
    <s v="Solex"/>
    <s v="Standard"/>
    <s v="medium"/>
    <s v="medium"/>
    <n v="71.489999999999995"/>
    <n v="53.62"/>
    <d v="1991-11-07T00:00:00"/>
    <n v="17.869999999999997"/>
    <s v="M"/>
    <n v="78"/>
    <d v="1957-07-30T00:00:00"/>
    <n v="62.972167281836626"/>
    <s v="Chemical Engineer"/>
    <s v="Manufacturing"/>
    <s v="Mass Customer"/>
    <s v="N"/>
    <s v="Yes"/>
    <n v="14"/>
    <m/>
  </r>
  <r>
    <n v="18115"/>
    <n v="0"/>
    <x v="1827"/>
    <d v="2017-02-24T00:00:00"/>
    <n v="309"/>
    <b v="0"/>
    <s v="Approved"/>
    <s v="Solex"/>
    <s v="Road"/>
    <s v="medium"/>
    <s v="medium"/>
    <n v="416.98"/>
    <n v="312.74"/>
    <d v="2014-07-28T00:00:00"/>
    <n v="104.24000000000001"/>
    <s v="F"/>
    <n v="93"/>
    <d v="1989-03-19T00:00:00"/>
    <n v="31.314633035261288"/>
    <s v="Financial Advisor"/>
    <s v="Financial Services"/>
    <s v="High Net Worth"/>
    <s v="N"/>
    <s v="Yes"/>
    <n v="8"/>
    <m/>
  </r>
  <r>
    <n v="18549"/>
    <n v="22"/>
    <x v="3449"/>
    <d v="2017-02-24T00:00:00"/>
    <n v="309"/>
    <b v="1"/>
    <s v="Approved"/>
    <s v="WeareA2B"/>
    <s v="Standard"/>
    <s v="medium"/>
    <s v="medium"/>
    <n v="60.34"/>
    <n v="45.26"/>
    <d v="2016-02-04T00:00:00"/>
    <n v="15.080000000000005"/>
    <s v="F"/>
    <n v="6"/>
    <d v="1976-02-23T00:00:00"/>
    <n v="44.39134536402841"/>
    <n v="0"/>
    <s v="Financial Services"/>
    <s v="Affluent Customer"/>
    <s v="N"/>
    <s v="Yes"/>
    <n v="11"/>
    <m/>
  </r>
  <r>
    <n v="19125"/>
    <n v="26"/>
    <x v="105"/>
    <d v="2017-02-24T00:00:00"/>
    <n v="309"/>
    <b v="0"/>
    <s v="Approved"/>
    <s v="WeareA2B"/>
    <s v="Standard"/>
    <s v="medium"/>
    <s v="medium"/>
    <n v="1992.93"/>
    <n v="762.63"/>
    <d v="1993-05-26T00:00:00"/>
    <n v="1230.3000000000002"/>
    <s v="F"/>
    <n v="11"/>
    <d v="1996-10-20T00:00:00"/>
    <n v="23.720112487316083"/>
    <s v="Nuclear Power Engineer"/>
    <s v="Manufacturing"/>
    <s v="Mass Customer"/>
    <s v="N"/>
    <s v="No"/>
    <n v="3"/>
    <m/>
  </r>
  <r>
    <n v="19416"/>
    <n v="71"/>
    <x v="1178"/>
    <d v="2017-02-24T00:00:00"/>
    <n v="309"/>
    <b v="1"/>
    <s v="Approved"/>
    <s v="Solex"/>
    <s v="Standard"/>
    <s v="high"/>
    <s v="large"/>
    <n v="1842.92"/>
    <n v="1105.75"/>
    <d v="1995-10-24T00:00:00"/>
    <n v="737.17000000000007"/>
    <s v="F"/>
    <n v="93"/>
    <d v="1997-10-15T00:00:00"/>
    <n v="22.733811117453069"/>
    <s v="VP Accounting"/>
    <s v="Financial Services"/>
    <s v="Mass Customer"/>
    <s v="N"/>
    <s v="No"/>
    <n v="3"/>
    <m/>
  </r>
  <r>
    <n v="19665"/>
    <n v="18"/>
    <x v="1784"/>
    <d v="2017-02-24T00:00:00"/>
    <n v="309"/>
    <b v="0"/>
    <s v="Approved"/>
    <s v="Solex"/>
    <s v="Standard"/>
    <s v="medium"/>
    <s v="medium"/>
    <n v="575.27"/>
    <n v="431.45"/>
    <d v="2010-05-05T00:00:00"/>
    <n v="143.82"/>
    <s v="F"/>
    <n v="17"/>
    <d v="1998-06-02T00:00:00"/>
    <n v="22.103674131151699"/>
    <s v="Research Nurse"/>
    <s v="Health"/>
    <s v="Mass Customer"/>
    <s v="N"/>
    <s v="Yes"/>
    <n v="2"/>
    <m/>
  </r>
  <r>
    <n v="66"/>
    <n v="86"/>
    <x v="57"/>
    <d v="2017-02-23T00:00:00"/>
    <n v="310"/>
    <b v="1"/>
    <s v="Approved"/>
    <s v="OHM Cycles"/>
    <s v="Standard"/>
    <s v="medium"/>
    <s v="medium"/>
    <n v="235.63"/>
    <n v="125.07"/>
    <d v="1999-07-26T00:00:00"/>
    <n v="110.56"/>
    <s v="F"/>
    <n v="77"/>
    <d v="1994-09-08T00:00:00"/>
    <n v="25.837920706494163"/>
    <s v="Account Executive"/>
    <s v="Property"/>
    <s v="Mass Customer"/>
    <s v="N"/>
    <s v="Yes"/>
    <n v="5"/>
    <m/>
  </r>
  <r>
    <n v="289"/>
    <n v="13"/>
    <x v="529"/>
    <d v="2017-02-23T00:00:00"/>
    <n v="310"/>
    <b v="0"/>
    <s v="Approved"/>
    <s v="Solex"/>
    <s v="Standard"/>
    <s v="medium"/>
    <s v="medium"/>
    <n v="1163.8900000000001"/>
    <n v="589.27"/>
    <d v="1994-09-09T00:00:00"/>
    <n v="574.62000000000012"/>
    <s v="M"/>
    <n v="17"/>
    <d v="1975-08-15T00:00:00"/>
    <n v="44.917372761288682"/>
    <s v="Computer Systems Analyst IV"/>
    <s v="n/a"/>
    <s v="Affluent Customer"/>
    <s v="N"/>
    <s v="Yes"/>
    <n v="16"/>
    <m/>
  </r>
  <r>
    <n v="717"/>
    <n v="5"/>
    <x v="3166"/>
    <d v="2017-02-23T00:00:00"/>
    <n v="310"/>
    <b v="0"/>
    <s v="Approved"/>
    <s v="Trek Bicycles"/>
    <s v="Mountain"/>
    <s v="low"/>
    <s v="medium"/>
    <n v="574.64"/>
    <n v="459.71"/>
    <d v="2011-08-29T00:00:00"/>
    <n v="114.93"/>
    <s v="F"/>
    <n v="31"/>
    <d v="1997-07-11T00:00:00"/>
    <n v="22.996824816083205"/>
    <s v="Librarian"/>
    <s v="Entertainment"/>
    <s v="Mass Customer"/>
    <s v="N"/>
    <s v="No"/>
    <n v="1"/>
    <m/>
  </r>
  <r>
    <n v="885"/>
    <n v="36"/>
    <x v="2427"/>
    <d v="2017-02-23T00:00:00"/>
    <n v="310"/>
    <b v="1"/>
    <s v="Approved"/>
    <s v="Solex"/>
    <s v="Standard"/>
    <s v="low"/>
    <s v="medium"/>
    <n v="945.04"/>
    <n v="507.58"/>
    <d v="1995-12-19T00:00:00"/>
    <n v="437.46"/>
    <s v="M"/>
    <n v="33"/>
    <d v="1962-12-19T00:00:00"/>
    <n v="57.58038645991882"/>
    <n v="0"/>
    <s v="Health"/>
    <s v="Mass Customer"/>
    <s v="N"/>
    <s v="No"/>
    <n v="20"/>
    <m/>
  </r>
  <r>
    <n v="1419"/>
    <n v="83"/>
    <x v="2047"/>
    <d v="2017-02-23T00:00:00"/>
    <n v="310"/>
    <b v="0"/>
    <s v="Approved"/>
    <s v="Solex"/>
    <s v="Touring"/>
    <s v="medium"/>
    <s v="large"/>
    <n v="2083.94"/>
    <n v="675.03"/>
    <d v="1999-07-26T00:00:00"/>
    <n v="1408.91"/>
    <s v="F"/>
    <n v="26"/>
    <d v="1999-03-19T00:00:00"/>
    <n v="21.309153583206491"/>
    <s v="Sales Representative"/>
    <s v="Retail"/>
    <s v="Mass Customer"/>
    <s v="N"/>
    <s v="Yes"/>
    <n v="2"/>
    <m/>
  </r>
  <r>
    <n v="1604"/>
    <n v="47"/>
    <x v="1336"/>
    <d v="2017-02-23T00:00:00"/>
    <n v="310"/>
    <b v="1"/>
    <s v="Approved"/>
    <s v="Trek Bicycles"/>
    <s v="Road"/>
    <s v="low"/>
    <s v="small"/>
    <n v="1720.7"/>
    <n v="1531.42"/>
    <d v="2006-10-01T00:00:00"/>
    <n v="189.27999999999997"/>
    <s v="M"/>
    <n v="45"/>
    <d v="1977-06-05T00:00:00"/>
    <n v="43.109153583206492"/>
    <s v="Environmental Specialist"/>
    <s v="Manufacturing"/>
    <s v="Affluent Customer"/>
    <s v="N"/>
    <s v="No"/>
    <n v="7"/>
    <m/>
  </r>
  <r>
    <n v="1862"/>
    <n v="10"/>
    <x v="3040"/>
    <d v="2017-02-23T00:00:00"/>
    <n v="310"/>
    <b v="1"/>
    <s v="Approved"/>
    <s v="WeareA2B"/>
    <s v="Touring"/>
    <s v="medium"/>
    <s v="medium"/>
    <n v="1466.68"/>
    <n v="363.25"/>
    <d v="2014-03-03T00:00:00"/>
    <n v="1103.43"/>
    <s v="M"/>
    <n v="80"/>
    <d v="1958-11-15T00:00:00"/>
    <n v="61.676276870877729"/>
    <s v="Legal Assistant"/>
    <s v="Manufacturing"/>
    <s v="Mass Customer"/>
    <s v="N"/>
    <s v="No"/>
    <n v="17"/>
    <m/>
  </r>
  <r>
    <n v="1934"/>
    <n v="18"/>
    <x v="2263"/>
    <d v="2017-02-23T00:00:00"/>
    <n v="310"/>
    <b v="1"/>
    <s v="Approved"/>
    <s v="Norco Bicycles"/>
    <s v="Standard"/>
    <s v="high"/>
    <s v="medium"/>
    <n v="1148.6400000000001"/>
    <n v="689.18"/>
    <d v="2015-08-10T00:00:00"/>
    <n v="459.46000000000015"/>
    <s v="M"/>
    <n v="12"/>
    <d v="1987-06-08T00:00:00"/>
    <n v="33.095454953069506"/>
    <s v="Editor"/>
    <s v="n/a"/>
    <s v="High Net Worth"/>
    <s v="N"/>
    <s v="No"/>
    <n v="14"/>
    <m/>
  </r>
  <r>
    <n v="1992"/>
    <n v="27"/>
    <x v="1638"/>
    <d v="2017-02-23T00:00:00"/>
    <n v="310"/>
    <b v="0"/>
    <s v="Approved"/>
    <s v="Trek Bicycles"/>
    <s v="Standard"/>
    <s v="medium"/>
    <s v="medium"/>
    <n v="499.53"/>
    <n v="388.72"/>
    <d v="2006-11-10T00:00:00"/>
    <n v="110.80999999999995"/>
    <s v="M"/>
    <n v="45"/>
    <d v="1976-07-16T00:00:00"/>
    <n v="43.996824816083205"/>
    <s v="Systems Administrator I"/>
    <s v="Property"/>
    <s v="Affluent Customer"/>
    <s v="N"/>
    <s v="Yes"/>
    <n v="9"/>
    <m/>
  </r>
  <r>
    <n v="2069"/>
    <n v="88"/>
    <x v="388"/>
    <d v="2017-02-23T00:00:00"/>
    <n v="310"/>
    <b v="1"/>
    <s v="Approved"/>
    <s v="Norco Bicycles"/>
    <s v="Standard"/>
    <s v="medium"/>
    <s v="medium"/>
    <n v="1198.46"/>
    <n v="381.1"/>
    <d v="2003-09-10T00:00:00"/>
    <n v="817.36"/>
    <s v="F"/>
    <n v="71"/>
    <d v="1964-06-10T00:00:00"/>
    <n v="56.103674131151699"/>
    <s v="Associate Professor"/>
    <s v="Health"/>
    <s v="Mass Customer"/>
    <s v="N"/>
    <s v="Yes"/>
    <n v="16"/>
    <m/>
  </r>
  <r>
    <n v="2101"/>
    <n v="51"/>
    <x v="2307"/>
    <d v="2017-02-23T00:00:00"/>
    <n v="310"/>
    <b v="1"/>
    <s v="Approved"/>
    <s v="OHM Cycles"/>
    <s v="Standard"/>
    <s v="high"/>
    <s v="medium"/>
    <n v="2005.66"/>
    <n v="1203.4000000000001"/>
    <d v="2012-04-10T00:00:00"/>
    <n v="802.26"/>
    <s v="F"/>
    <n v="62"/>
    <d v="1963-11-10T00:00:00"/>
    <n v="56.687235774987315"/>
    <s v="Accountant IV"/>
    <s v="Manufacturing"/>
    <s v="Mass Customer"/>
    <s v="N"/>
    <s v="No"/>
    <n v="10"/>
    <m/>
  </r>
  <r>
    <n v="2233"/>
    <n v="0"/>
    <x v="136"/>
    <d v="2017-02-23T00:00:00"/>
    <n v="310"/>
    <b v="0"/>
    <s v="Approved"/>
    <s v="Giant Bicycles"/>
    <s v="Standard"/>
    <s v="medium"/>
    <s v="medium"/>
    <n v="230.91"/>
    <n v="173.18"/>
    <d v="1992-10-11T00:00:00"/>
    <n v="57.72999999999999"/>
    <s v="F"/>
    <n v="87"/>
    <d v="1974-01-30T00:00:00"/>
    <n v="46.457098788685947"/>
    <n v="0"/>
    <s v="Manufacturing"/>
    <s v="High Net Worth"/>
    <s v="N"/>
    <s v="Yes"/>
    <n v="10"/>
    <m/>
  </r>
  <r>
    <n v="2499"/>
    <n v="34"/>
    <x v="1473"/>
    <d v="2017-02-23T00:00:00"/>
    <n v="310"/>
    <b v="1"/>
    <s v="Approved"/>
    <s v="Norco Bicycles"/>
    <s v="Road"/>
    <s v="high"/>
    <s v="large"/>
    <n v="774.53"/>
    <n v="464.72"/>
    <d v="2011-03-16T00:00:00"/>
    <n v="309.80999999999995"/>
    <s v="M"/>
    <n v="68"/>
    <d v="1985-08-14T00:00:00"/>
    <n v="34.911893309233889"/>
    <s v="Research Nurse"/>
    <s v="Health"/>
    <s v="Mass Customer"/>
    <s v="N"/>
    <s v="Yes"/>
    <n v="7"/>
    <m/>
  </r>
  <r>
    <n v="4426"/>
    <n v="32"/>
    <x v="1343"/>
    <d v="2017-02-23T00:00:00"/>
    <n v="310"/>
    <b v="1"/>
    <s v="Approved"/>
    <s v="Giant Bicycles"/>
    <s v="Standard"/>
    <s v="medium"/>
    <s v="medium"/>
    <n v="642.70000000000005"/>
    <n v="211.37"/>
    <d v="1992-10-11T00:00:00"/>
    <n v="431.33000000000004"/>
    <s v="F"/>
    <n v="19"/>
    <d v="1987-08-13T00:00:00"/>
    <n v="32.914633035261289"/>
    <s v="Graphic Designer"/>
    <s v="Property"/>
    <s v="Affluent Customer"/>
    <s v="N"/>
    <s v="Yes"/>
    <n v="4"/>
    <m/>
  </r>
  <r>
    <n v="5098"/>
    <n v="36"/>
    <x v="2565"/>
    <d v="2017-02-23T00:00:00"/>
    <n v="310"/>
    <b v="1"/>
    <s v="Approved"/>
    <s v="Solex"/>
    <s v="Standard"/>
    <s v="low"/>
    <s v="medium"/>
    <n v="945.04"/>
    <n v="507.58"/>
    <d v="1995-12-19T00:00:00"/>
    <n v="437.46"/>
    <s v="M"/>
    <n v="95"/>
    <d v="1977-03-22T00:00:00"/>
    <n v="43.314633035261288"/>
    <s v="VP Marketing"/>
    <s v="n/a"/>
    <s v="Mass Customer"/>
    <s v="N"/>
    <s v="No"/>
    <n v="13"/>
    <m/>
  </r>
  <r>
    <n v="5279"/>
    <n v="11"/>
    <x v="1664"/>
    <d v="2017-02-23T00:00:00"/>
    <n v="310"/>
    <b v="0"/>
    <s v="Approved"/>
    <s v="Giant Bicycles"/>
    <s v="Standard"/>
    <s v="high"/>
    <s v="medium"/>
    <n v="1274.93"/>
    <n v="764.96"/>
    <d v="2007-08-04T00:00:00"/>
    <n v="509.97"/>
    <s v="F"/>
    <n v="56"/>
    <d v="1977-10-30T00:00:00"/>
    <n v="42.706413857179093"/>
    <s v="Analyst Programmer"/>
    <s v="Retail"/>
    <s v="Mass Customer"/>
    <s v="N"/>
    <s v="No"/>
    <n v="17"/>
    <m/>
  </r>
  <r>
    <n v="5335"/>
    <n v="33"/>
    <x v="616"/>
    <d v="2017-02-23T00:00:00"/>
    <n v="310"/>
    <b v="0"/>
    <s v="Approved"/>
    <s v="Giant Bicycles"/>
    <s v="Standard"/>
    <s v="medium"/>
    <s v="small"/>
    <n v="1311.44"/>
    <n v="1167.18"/>
    <d v="1997-05-10T00:00:00"/>
    <n v="144.26"/>
    <s v="F"/>
    <n v="17"/>
    <d v="1964-12-18T00:00:00"/>
    <n v="55.58038645991882"/>
    <s v="Compensation Analyst"/>
    <s v="Financial Services"/>
    <s v="Mass Customer"/>
    <s v="N"/>
    <s v="Yes"/>
    <n v="14"/>
    <m/>
  </r>
  <r>
    <n v="6085"/>
    <n v="60"/>
    <x v="451"/>
    <d v="2017-02-23T00:00:00"/>
    <n v="310"/>
    <b v="0"/>
    <s v="Approved"/>
    <s v="Giant Bicycles"/>
    <s v="Standard"/>
    <s v="high"/>
    <s v="small"/>
    <n v="1977.36"/>
    <n v="1759.85"/>
    <d v="2011-08-24T00:00:00"/>
    <n v="217.51"/>
    <s v="M"/>
    <n v="57"/>
    <d v="1994-06-13T00:00:00"/>
    <n v="26.076276870877724"/>
    <s v="Paralegal"/>
    <s v="Financial Services"/>
    <s v="Mass Customer"/>
    <s v="N"/>
    <s v="No"/>
    <n v="7"/>
    <m/>
  </r>
  <r>
    <n v="6394"/>
    <n v="82"/>
    <x v="927"/>
    <d v="2017-02-23T00:00:00"/>
    <n v="310"/>
    <b v="0"/>
    <s v="Approved"/>
    <s v="Norco Bicycles"/>
    <s v="Standard"/>
    <s v="high"/>
    <s v="medium"/>
    <n v="1148.6400000000001"/>
    <n v="689.18"/>
    <d v="1992-10-02T00:00:00"/>
    <n v="459.46000000000015"/>
    <s v="M"/>
    <n v="65"/>
    <d v="1961-12-28T00:00:00"/>
    <n v="58.555728925672248"/>
    <s v="Analog Circuit Design manager"/>
    <s v="IT"/>
    <s v="Mass Customer"/>
    <s v="N"/>
    <s v="No"/>
    <n v="12"/>
    <m/>
  </r>
  <r>
    <n v="7480"/>
    <n v="83"/>
    <x v="2014"/>
    <d v="2017-02-23T00:00:00"/>
    <n v="310"/>
    <b v="1"/>
    <s v="Approved"/>
    <s v="Solex"/>
    <s v="Touring"/>
    <s v="medium"/>
    <s v="large"/>
    <n v="2083.94"/>
    <n v="675.03"/>
    <d v="1997-08-25T00:00:00"/>
    <n v="1408.91"/>
    <s v="F"/>
    <n v="23"/>
    <d v="1998-08-13T00:00:00"/>
    <n v="21.906413857179096"/>
    <s v="Nurse"/>
    <s v="Financial Services"/>
    <s v="Mass Customer"/>
    <s v="N"/>
    <s v="Yes"/>
    <n v="1"/>
    <m/>
  </r>
  <r>
    <n v="17002"/>
    <n v="64"/>
    <x v="2767"/>
    <d v="2017-01-06T00:00:00"/>
    <m/>
    <b v="1"/>
    <s v="Cancelled"/>
    <s v="Trek Bicycles"/>
    <s v="Standard"/>
    <s v="medium"/>
    <s v="large"/>
    <n v="1469.44"/>
    <n v="596.54999999999995"/>
    <n v="41047"/>
    <m/>
    <m/>
    <m/>
    <m/>
    <m/>
    <m/>
    <m/>
    <m/>
    <m/>
    <m/>
    <m/>
    <m/>
  </r>
  <r>
    <n v="7718"/>
    <n v="59"/>
    <x v="437"/>
    <d v="2017-02-23T00:00:00"/>
    <n v="310"/>
    <b v="0"/>
    <s v="Approved"/>
    <s v="Solex"/>
    <s v="Standard"/>
    <s v="medium"/>
    <s v="large"/>
    <n v="1061.56"/>
    <n v="733.58"/>
    <d v="2005-10-22T00:00:00"/>
    <n v="327.9799999999999"/>
    <s v="M"/>
    <n v="16"/>
    <d v="1978-12-11T00:00:00"/>
    <n v="41.591345364028413"/>
    <s v="Marketing Assistant"/>
    <s v="n/a"/>
    <s v="Affluent Customer"/>
    <s v="N"/>
    <s v="Yes"/>
    <n v="4"/>
    <m/>
  </r>
  <r>
    <n v="7980"/>
    <n v="0"/>
    <x v="1397"/>
    <d v="2017-02-23T00:00:00"/>
    <n v="310"/>
    <b v="0"/>
    <s v="Approved"/>
    <s v="Solex"/>
    <s v="Standard"/>
    <s v="medium"/>
    <s v="medium"/>
    <n v="441.49"/>
    <n v="84.99"/>
    <d v="1997-02-09T00:00:00"/>
    <n v="356.5"/>
    <s v="M"/>
    <n v="20"/>
    <d v="2000-06-26T00:00:00"/>
    <n v="20.035180980466766"/>
    <s v="Technical Writer"/>
    <s v="IT"/>
    <s v="High Net Worth"/>
    <s v="N"/>
    <s v="Yes"/>
    <n v="1"/>
    <m/>
  </r>
  <r>
    <n v="8090"/>
    <n v="82"/>
    <x v="1414"/>
    <d v="2017-02-23T00:00:00"/>
    <n v="310"/>
    <b v="1"/>
    <s v="Approved"/>
    <s v="Norco Bicycles"/>
    <s v="Standard"/>
    <s v="high"/>
    <s v="medium"/>
    <n v="1148.6400000000001"/>
    <n v="689.18"/>
    <d v="1998-12-16T00:00:00"/>
    <n v="459.46000000000015"/>
    <s v="F"/>
    <n v="66"/>
    <d v="1978-04-20T00:00:00"/>
    <n v="42.235180980466765"/>
    <s v="Pharmacist"/>
    <s v="Health"/>
    <s v="Mass Customer"/>
    <s v="N"/>
    <s v="Yes"/>
    <n v="10"/>
    <m/>
  </r>
  <r>
    <n v="8814"/>
    <n v="48"/>
    <x v="3184"/>
    <d v="2017-02-23T00:00:00"/>
    <n v="310"/>
    <b v="0"/>
    <s v="Approved"/>
    <s v="WeareA2B"/>
    <s v="Standard"/>
    <s v="medium"/>
    <s v="medium"/>
    <n v="1762.96"/>
    <n v="950.52"/>
    <d v="2014-07-28T00:00:00"/>
    <n v="812.44"/>
    <s v="F"/>
    <n v="19"/>
    <d v="1978-01-23T00:00:00"/>
    <n v="42.473537144850326"/>
    <s v="Registered Nurse"/>
    <s v="Health"/>
    <s v="Mass Customer"/>
    <s v="N"/>
    <s v="No"/>
    <n v="8"/>
    <m/>
  </r>
  <r>
    <n v="9393"/>
    <n v="92"/>
    <x v="2874"/>
    <d v="2017-02-23T00:00:00"/>
    <n v="310"/>
    <b v="0"/>
    <s v="Approved"/>
    <s v="WeareA2B"/>
    <s v="Standard"/>
    <s v="medium"/>
    <s v="small"/>
    <n v="1415.01"/>
    <n v="1259.3599999999999"/>
    <d v="2003-01-05T00:00:00"/>
    <n v="155.65000000000009"/>
    <s v="M"/>
    <n v="13"/>
    <d v="1960-03-14T00:00:00"/>
    <n v="60.347509747590053"/>
    <s v="Graphic Designer"/>
    <s v="Retail"/>
    <s v="Mass Customer"/>
    <s v="N"/>
    <s v="No"/>
    <n v="6"/>
    <m/>
  </r>
  <r>
    <n v="9855"/>
    <n v="7"/>
    <x v="1258"/>
    <d v="2017-02-23T00:00:00"/>
    <n v="310"/>
    <b v="0"/>
    <s v="Approved"/>
    <s v="Giant Bicycles"/>
    <s v="Standard"/>
    <s v="medium"/>
    <s v="small"/>
    <n v="1311.44"/>
    <n v="1167.18"/>
    <d v="1995-12-19T00:00:00"/>
    <n v="144.26"/>
    <s v="F"/>
    <n v="52"/>
    <d v="1959-03-29T00:00:00"/>
    <n v="61.309153583206495"/>
    <n v="0"/>
    <s v="Property"/>
    <s v="High Net Worth"/>
    <s v="N"/>
    <s v="Yes"/>
    <n v="5"/>
    <m/>
  </r>
  <r>
    <n v="10302"/>
    <n v="33"/>
    <x v="2834"/>
    <d v="2017-02-23T00:00:00"/>
    <n v="310"/>
    <b v="0"/>
    <s v="Approved"/>
    <s v="Giant Bicycles"/>
    <s v="Standard"/>
    <s v="medium"/>
    <s v="small"/>
    <n v="1311.44"/>
    <n v="1167.18"/>
    <d v="2012-04-10T00:00:00"/>
    <n v="144.26"/>
    <s v="M"/>
    <n v="61"/>
    <d v="1954-01-20T00:00:00"/>
    <n v="66.498194679096898"/>
    <s v="Recruiting Manager"/>
    <s v="Property"/>
    <s v="Mass Customer"/>
    <s v="N"/>
    <s v="Yes"/>
    <n v="15"/>
    <m/>
  </r>
  <r>
    <n v="10409"/>
    <n v="32"/>
    <x v="432"/>
    <d v="2017-02-23T00:00:00"/>
    <n v="310"/>
    <b v="0"/>
    <s v="Approved"/>
    <s v="Giant Bicycles"/>
    <s v="Standard"/>
    <s v="high"/>
    <s v="medium"/>
    <n v="1179"/>
    <n v="707.4"/>
    <d v="2000-11-03T00:00:00"/>
    <n v="471.6"/>
    <s v="M"/>
    <n v="35"/>
    <d v="2001-11-30T00:00:00"/>
    <n v="18.605043994165396"/>
    <s v="Administrative Assistant IV"/>
    <s v="Telecommunications"/>
    <s v="High Net Worth"/>
    <s v="N"/>
    <s v="Yes"/>
    <n v="1"/>
    <m/>
  </r>
  <r>
    <n v="10815"/>
    <n v="43"/>
    <x v="629"/>
    <d v="2017-02-23T00:00:00"/>
    <n v="310"/>
    <b v="0"/>
    <s v="Approved"/>
    <s v="Solex"/>
    <s v="Standard"/>
    <s v="medium"/>
    <s v="medium"/>
    <n v="1151.96"/>
    <n v="649.49"/>
    <d v="1999-12-04T00:00:00"/>
    <n v="502.47"/>
    <s v="F"/>
    <n v="76"/>
    <d v="1982-11-06T00:00:00"/>
    <n v="37.684496048959915"/>
    <s v="Health Coach IV"/>
    <s v="Health"/>
    <s v="Affluent Customer"/>
    <s v="N"/>
    <s v="Yes"/>
    <n v="11"/>
    <m/>
  </r>
  <r>
    <n v="13230"/>
    <n v="61"/>
    <x v="143"/>
    <d v="2017-02-23T00:00:00"/>
    <n v="310"/>
    <b v="0"/>
    <s v="Approved"/>
    <s v="OHM Cycles"/>
    <s v="Standard"/>
    <s v="low"/>
    <s v="medium"/>
    <n v="71.16"/>
    <n v="56.93"/>
    <d v="1998-12-17T00:00:00"/>
    <n v="14.229999999999997"/>
    <s v="M"/>
    <n v="44"/>
    <d v="1996-07-04T00:00:00"/>
    <n v="24.016002898274987"/>
    <s v="VP Sales"/>
    <s v="Property"/>
    <s v="Mass Customer"/>
    <s v="N"/>
    <s v="Yes"/>
    <n v="4"/>
    <m/>
  </r>
  <r>
    <n v="13951"/>
    <n v="88"/>
    <x v="700"/>
    <d v="2017-02-23T00:00:00"/>
    <n v="310"/>
    <b v="1"/>
    <s v="Approved"/>
    <s v="Norco Bicycles"/>
    <s v="Standard"/>
    <s v="medium"/>
    <s v="medium"/>
    <n v="1198.46"/>
    <n v="381.1"/>
    <d v="2005-05-10T00:00:00"/>
    <n v="817.36"/>
    <s v="F"/>
    <n v="6"/>
    <d v="1964-08-23T00:00:00"/>
    <n v="55.900934405124303"/>
    <s v="Structural Engineer"/>
    <s v="Manufacturing"/>
    <s v="Mass Customer"/>
    <s v="N"/>
    <s v="Yes"/>
    <n v="11"/>
    <m/>
  </r>
  <r>
    <n v="14494"/>
    <n v="62"/>
    <x v="582"/>
    <d v="2017-02-23T00:00:00"/>
    <n v="310"/>
    <b v="0"/>
    <s v="Approved"/>
    <s v="Solex"/>
    <s v="Standard"/>
    <s v="medium"/>
    <s v="medium"/>
    <n v="478.16"/>
    <n v="298.72000000000003"/>
    <d v="1993-06-23T00:00:00"/>
    <n v="179.44"/>
    <s v="F"/>
    <n v="69"/>
    <d v="1972-06-21T00:00:00"/>
    <n v="48.068057692795534"/>
    <s v="Senior Editor"/>
    <s v="Financial Services"/>
    <s v="Mass Customer"/>
    <s v="N"/>
    <s v="No"/>
    <n v="13"/>
    <m/>
  </r>
  <r>
    <n v="14540"/>
    <n v="87"/>
    <x v="1313"/>
    <d v="2017-02-23T00:00:00"/>
    <n v="310"/>
    <b v="0"/>
    <s v="Approved"/>
    <s v="Giant Bicycles"/>
    <s v="Standard"/>
    <s v="high"/>
    <s v="medium"/>
    <n v="1179"/>
    <n v="707.4"/>
    <d v="1999-07-26T00:00:00"/>
    <n v="471.6"/>
    <s v="F"/>
    <n v="73"/>
    <d v="1994-01-15T00:00:00"/>
    <n v="26.484496048959915"/>
    <s v="VP Marketing"/>
    <s v="Property"/>
    <s v="Mass Customer"/>
    <s v="N"/>
    <s v="Yes"/>
    <n v="9"/>
    <m/>
  </r>
  <r>
    <n v="15220"/>
    <n v="93"/>
    <x v="28"/>
    <d v="2017-02-23T00:00:00"/>
    <n v="310"/>
    <b v="1"/>
    <s v="Approved"/>
    <s v="WeareA2B"/>
    <s v="Standard"/>
    <s v="medium"/>
    <s v="medium"/>
    <n v="1065.03"/>
    <n v="230.09"/>
    <d v="1991-11-07T00:00:00"/>
    <n v="834.93999999999994"/>
    <s v="M"/>
    <n v="62"/>
    <d v="1981-11-26T00:00:00"/>
    <n v="38.629701528411971"/>
    <s v="Human Resources Manager"/>
    <s v="Property"/>
    <s v="Mass Customer"/>
    <s v="N"/>
    <s v="No"/>
    <n v="7"/>
    <m/>
  </r>
  <r>
    <n v="15525"/>
    <n v="9"/>
    <x v="131"/>
    <d v="2017-02-23T00:00:00"/>
    <n v="310"/>
    <b v="0"/>
    <s v="Approved"/>
    <s v="OHM Cycles"/>
    <s v="Road"/>
    <s v="medium"/>
    <s v="medium"/>
    <n v="742.54"/>
    <n v="667.4"/>
    <d v="1991-11-07T00:00:00"/>
    <n v="75.139999999999986"/>
    <s v="F"/>
    <n v="96"/>
    <d v="1986-04-16T00:00:00"/>
    <n v="34.240660432521558"/>
    <s v="Senior Developer"/>
    <s v="n/a"/>
    <s v="Affluent Customer"/>
    <s v="N"/>
    <s v="No"/>
    <n v="3"/>
    <m/>
  </r>
  <r>
    <n v="15678"/>
    <n v="16"/>
    <x v="2553"/>
    <d v="2017-02-23T00:00:00"/>
    <n v="310"/>
    <b v="0"/>
    <s v="Approved"/>
    <s v="Norco Bicycles"/>
    <s v="Standard"/>
    <s v="high"/>
    <s v="small"/>
    <n v="1661.92"/>
    <n v="1479.11"/>
    <d v="2011-05-07T00:00:00"/>
    <n v="182.81000000000017"/>
    <s v="M"/>
    <n v="47"/>
    <d v="1966-12-22T00:00:00"/>
    <n v="53.569427555809234"/>
    <s v="Pharmacist"/>
    <s v="Health"/>
    <s v="Affluent Customer"/>
    <s v="N"/>
    <s v="Yes"/>
    <n v="9"/>
    <m/>
  </r>
  <r>
    <n v="15853"/>
    <n v="49"/>
    <x v="103"/>
    <d v="2017-02-23T00:00:00"/>
    <n v="310"/>
    <b v="0"/>
    <s v="Approved"/>
    <s v="Trek Bicycles"/>
    <s v="Road"/>
    <s v="medium"/>
    <s v="medium"/>
    <n v="533.51"/>
    <n v="400.13"/>
    <d v="2012-06-04T00:00:00"/>
    <n v="133.38"/>
    <s v="M"/>
    <n v="91"/>
    <d v="1981-02-12T00:00:00"/>
    <n v="39.416002898274982"/>
    <s v="Social Worker"/>
    <s v="Health"/>
    <s v="Mass Customer"/>
    <s v="N"/>
    <s v="No"/>
    <n v="3"/>
    <m/>
  </r>
  <r>
    <n v="15911"/>
    <n v="19"/>
    <x v="2562"/>
    <d v="2017-02-23T00:00:00"/>
    <n v="310"/>
    <b v="0"/>
    <s v="Approved"/>
    <s v="OHM Cycles"/>
    <s v="Road"/>
    <s v="high"/>
    <s v="large"/>
    <n v="12.01"/>
    <n v="7.21"/>
    <d v="2009-03-08T00:00:00"/>
    <n v="4.8"/>
    <s v="M"/>
    <n v="17"/>
    <d v="1993-05-13T00:00:00"/>
    <n v="27.161208377727039"/>
    <s v="Teacher"/>
    <s v="Health"/>
    <s v="Mass Customer"/>
    <s v="N"/>
    <s v="No"/>
    <n v="4"/>
    <m/>
  </r>
  <r>
    <n v="16023"/>
    <n v="27"/>
    <x v="3231"/>
    <d v="2017-02-23T00:00:00"/>
    <n v="310"/>
    <b v="1"/>
    <s v="Approved"/>
    <s v="Trek Bicycles"/>
    <s v="Standard"/>
    <s v="medium"/>
    <s v="medium"/>
    <n v="499.53"/>
    <n v="388.72"/>
    <d v="1999-06-23T00:00:00"/>
    <n v="110.80999999999995"/>
    <s v="F"/>
    <n v="23"/>
    <d v="1977-03-07T00:00:00"/>
    <n v="43.355728925672246"/>
    <n v="0"/>
    <s v="Manufacturing"/>
    <s v="Affluent Customer"/>
    <s v="N"/>
    <s v="No"/>
    <n v="5"/>
    <m/>
  </r>
  <r>
    <n v="16144"/>
    <n v="10"/>
    <x v="1129"/>
    <d v="2017-02-23T00:00:00"/>
    <n v="310"/>
    <b v="1"/>
    <s v="Approved"/>
    <s v="WeareA2B"/>
    <s v="Touring"/>
    <s v="medium"/>
    <s v="medium"/>
    <n v="1466.68"/>
    <n v="363.25"/>
    <d v="2013-03-12T00:00:00"/>
    <n v="1103.43"/>
    <s v="M"/>
    <n v="47"/>
    <d v="1998-06-23T00:00:00"/>
    <n v="22.046139884576355"/>
    <s v="Business Systems Development Analyst"/>
    <s v="Financial Services"/>
    <s v="Mass Customer"/>
    <s v="N"/>
    <s v="Yes"/>
    <n v="3"/>
    <m/>
  </r>
  <r>
    <n v="16207"/>
    <n v="26"/>
    <x v="102"/>
    <d v="2017-02-23T00:00:00"/>
    <n v="310"/>
    <b v="1"/>
    <s v="Approved"/>
    <s v="WeareA2B"/>
    <s v="Standard"/>
    <s v="medium"/>
    <s v="medium"/>
    <n v="1992.93"/>
    <n v="762.63"/>
    <d v="1991-11-10T00:00:00"/>
    <n v="1230.3000000000002"/>
    <s v="M"/>
    <n v="77"/>
    <d v="1985-11-16T00:00:00"/>
    <n v="34.65435906265855"/>
    <s v="Actuary"/>
    <s v="Financial Services"/>
    <s v="Affluent Customer"/>
    <s v="N"/>
    <s v="Yes"/>
    <n v="16"/>
    <m/>
  </r>
  <r>
    <n v="16545"/>
    <n v="44"/>
    <x v="3286"/>
    <d v="2017-02-23T00:00:00"/>
    <n v="310"/>
    <b v="1"/>
    <s v="Approved"/>
    <s v="WeareA2B"/>
    <s v="Standard"/>
    <s v="medium"/>
    <s v="medium"/>
    <n v="1769.64"/>
    <n v="108.76"/>
    <d v="2014-07-28T00:00:00"/>
    <n v="1660.88"/>
    <s v="F"/>
    <n v="75"/>
    <d v="1958-06-23T00:00:00"/>
    <n v="62.073537144850327"/>
    <s v="Automation Specialist II"/>
    <s v="Health"/>
    <s v="Mass Customer"/>
    <s v="N"/>
    <s v="Yes"/>
    <n v="10"/>
    <m/>
  </r>
  <r>
    <n v="16577"/>
    <n v="0"/>
    <x v="3250"/>
    <d v="2017-02-23T00:00:00"/>
    <n v="310"/>
    <b v="1"/>
    <s v="Approved"/>
    <s v="Solex"/>
    <s v="Standard"/>
    <s v="medium"/>
    <s v="medium"/>
    <n v="100.35"/>
    <n v="75.260000000000005"/>
    <d v="1999-07-26T00:00:00"/>
    <n v="25.089999999999989"/>
    <s v="M"/>
    <n v="75"/>
    <d v="1993-10-31T00:00:00"/>
    <n v="26.692715227042108"/>
    <n v="0"/>
    <s v="Financial Services"/>
    <s v="High Net Worth"/>
    <s v="N"/>
    <s v="No"/>
    <n v="3"/>
    <m/>
  </r>
  <r>
    <n v="16598"/>
    <n v="16"/>
    <x v="3450"/>
    <d v="2017-02-23T00:00:00"/>
    <n v="310"/>
    <b v="0"/>
    <s v="Approved"/>
    <s v="Norco Bicycles"/>
    <s v="Standard"/>
    <s v="high"/>
    <s v="small"/>
    <n v="1661.92"/>
    <n v="1479.11"/>
    <d v="1993-07-15T00:00:00"/>
    <n v="182.81000000000017"/>
    <s v="F"/>
    <n v="34"/>
    <d v="1994-09-26T00:00:00"/>
    <n v="25.788605638001012"/>
    <s v="Help Desk Technician"/>
    <s v="n/a"/>
    <s v="Mass Customer"/>
    <s v="N"/>
    <s v="Yes"/>
    <n v="4"/>
    <m/>
  </r>
  <r>
    <n v="17126"/>
    <n v="12"/>
    <x v="2942"/>
    <d v="2017-02-23T00:00:00"/>
    <n v="310"/>
    <b v="1"/>
    <s v="Approved"/>
    <s v="WeareA2B"/>
    <s v="Standard"/>
    <s v="medium"/>
    <s v="medium"/>
    <n v="1231.1500000000001"/>
    <n v="161.6"/>
    <d v="2013-03-12T00:00:00"/>
    <n v="1069.5500000000002"/>
    <s v="M"/>
    <n v="50"/>
    <d v="1970-05-10T00:00:00"/>
    <n v="50.185865911973615"/>
    <s v="Administrative Assistant I"/>
    <s v="Entertainment"/>
    <s v="Mass Customer"/>
    <s v="N"/>
    <s v="Yes"/>
    <n v="13"/>
    <m/>
  </r>
  <r>
    <n v="17263"/>
    <n v="84"/>
    <x v="1438"/>
    <d v="2017-02-23T00:00:00"/>
    <n v="310"/>
    <b v="1"/>
    <s v="Approved"/>
    <s v="Trek Bicycles"/>
    <s v="Road"/>
    <s v="medium"/>
    <s v="medium"/>
    <n v="290.62"/>
    <n v="215.14"/>
    <d v="2004-12-18T00:00:00"/>
    <n v="75.480000000000018"/>
    <s v="M"/>
    <n v="79"/>
    <d v="2000-09-24T00:00:00"/>
    <n v="19.788605638001012"/>
    <s v="Clinical Specialist"/>
    <s v="Health"/>
    <s v="Mass Customer"/>
    <s v="N"/>
    <s v="No"/>
    <n v="1"/>
    <m/>
  </r>
  <r>
    <n v="17684"/>
    <n v="46"/>
    <x v="2969"/>
    <d v="2017-02-23T00:00:00"/>
    <n v="310"/>
    <b v="0"/>
    <s v="Approved"/>
    <s v="Solex"/>
    <s v="Standard"/>
    <s v="low"/>
    <s v="medium"/>
    <n v="1289.8499999999999"/>
    <n v="74.510000000000005"/>
    <d v="2007-12-11T00:00:00"/>
    <n v="1215.3399999999999"/>
    <s v="F"/>
    <n v="18"/>
    <d v="1975-01-18T00:00:00"/>
    <n v="45.489975501014712"/>
    <s v="Internal Auditor"/>
    <s v="IT"/>
    <s v="Mass Customer"/>
    <s v="N"/>
    <s v="No"/>
    <n v="3"/>
    <m/>
  </r>
  <r>
    <n v="17859"/>
    <n v="45"/>
    <x v="1985"/>
    <d v="2017-02-23T00:00:00"/>
    <n v="310"/>
    <b v="0"/>
    <s v="Approved"/>
    <s v="Solex"/>
    <s v="Standard"/>
    <s v="medium"/>
    <s v="medium"/>
    <n v="441.49"/>
    <n v="84.99"/>
    <d v="1993-04-12T00:00:00"/>
    <n v="356.5"/>
    <s v="F"/>
    <n v="72"/>
    <d v="1976-09-08T00:00:00"/>
    <n v="43.848879610603753"/>
    <s v="Teacher"/>
    <s v="n/a"/>
    <s v="Mass Customer"/>
    <s v="N"/>
    <s v="No"/>
    <n v="18"/>
    <m/>
  </r>
  <r>
    <n v="17909"/>
    <n v="15"/>
    <x v="110"/>
    <d v="2017-02-23T00:00:00"/>
    <n v="310"/>
    <b v="1"/>
    <s v="Approved"/>
    <s v="Norco Bicycles"/>
    <s v="Standard"/>
    <s v="low"/>
    <s v="medium"/>
    <n v="958.74"/>
    <n v="748.9"/>
    <d v="2005-12-07T00:00:00"/>
    <n v="209.84000000000003"/>
    <s v="M"/>
    <n v="78"/>
    <d v="1983-04-06T00:00:00"/>
    <n v="37.27079741882293"/>
    <s v="Speech Pathologist"/>
    <s v="Retail"/>
    <s v="Mass Customer"/>
    <s v="N"/>
    <s v="No"/>
    <n v="6"/>
    <m/>
  </r>
  <r>
    <n v="17976"/>
    <n v="92"/>
    <x v="1021"/>
    <d v="2017-02-23T00:00:00"/>
    <n v="310"/>
    <b v="0"/>
    <s v="Approved"/>
    <s v="WeareA2B"/>
    <s v="Standard"/>
    <s v="medium"/>
    <s v="small"/>
    <n v="1415.01"/>
    <n v="1259.3599999999999"/>
    <d v="2003-01-05T00:00:00"/>
    <n v="155.65000000000009"/>
    <s v="F"/>
    <n v="76"/>
    <d v="1968-10-02T00:00:00"/>
    <n v="51.788605638001016"/>
    <s v="Account Executive"/>
    <s v="Manufacturing"/>
    <s v="Mass Customer"/>
    <s v="N"/>
    <s v="No"/>
    <n v="18"/>
    <m/>
  </r>
  <r>
    <n v="18152"/>
    <n v="87"/>
    <x v="1696"/>
    <d v="2017-02-23T00:00:00"/>
    <n v="310"/>
    <b v="0"/>
    <s v="Approved"/>
    <s v="Giant Bicycles"/>
    <s v="Standard"/>
    <s v="high"/>
    <s v="medium"/>
    <n v="1179"/>
    <n v="707.4"/>
    <d v="1997-08-25T00:00:00"/>
    <n v="471.6"/>
    <s v="M"/>
    <n v="28"/>
    <d v="1974-05-15T00:00:00"/>
    <n v="46.169427555809229"/>
    <s v="Compensation Analyst"/>
    <s v="Financial Services"/>
    <s v="Affluent Customer"/>
    <s v="N"/>
    <s v="No"/>
    <n v="22"/>
    <m/>
  </r>
  <r>
    <n v="18447"/>
    <n v="63"/>
    <x v="1638"/>
    <d v="2017-02-23T00:00:00"/>
    <n v="310"/>
    <b v="0"/>
    <s v="Approved"/>
    <s v="Solex"/>
    <s v="Standard"/>
    <s v="medium"/>
    <s v="medium"/>
    <n v="1483.2"/>
    <n v="99.59"/>
    <d v="2015-05-21T00:00:00"/>
    <n v="1383.6100000000001"/>
    <s v="M"/>
    <n v="45"/>
    <d v="1976-07-16T00:00:00"/>
    <n v="43.996824816083205"/>
    <s v="Systems Administrator I"/>
    <s v="Property"/>
    <s v="Affluent Customer"/>
    <s v="N"/>
    <s v="Yes"/>
    <n v="9"/>
    <m/>
  </r>
  <r>
    <n v="19342"/>
    <n v="34"/>
    <x v="2244"/>
    <d v="2017-02-23T00:00:00"/>
    <n v="310"/>
    <b v="0"/>
    <s v="Approved"/>
    <s v="Norco Bicycles"/>
    <s v="Road"/>
    <s v="high"/>
    <s v="large"/>
    <n v="774.53"/>
    <n v="464.72"/>
    <d v="2003-03-18T00:00:00"/>
    <n v="309.80999999999995"/>
    <s v="M"/>
    <n v="48"/>
    <d v="1976-12-23T00:00:00"/>
    <n v="43.558468651699641"/>
    <s v="Legal Assistant"/>
    <s v="Manufacturing"/>
    <s v="Affluent Customer"/>
    <s v="N"/>
    <s v="No"/>
    <n v="21"/>
    <m/>
  </r>
  <r>
    <n v="19763"/>
    <n v="40"/>
    <x v="1697"/>
    <d v="2017-02-23T00:00:00"/>
    <n v="310"/>
    <b v="0"/>
    <s v="Approved"/>
    <s v="Trek Bicycles"/>
    <s v="Road"/>
    <s v="medium"/>
    <s v="large"/>
    <n v="1894.19"/>
    <n v="598.76"/>
    <d v="2011-08-24T00:00:00"/>
    <n v="1295.43"/>
    <s v="M"/>
    <n v="8"/>
    <d v="1954-01-22T00:00:00"/>
    <n v="66.492715227042112"/>
    <s v="Data Coordiator"/>
    <s v="n/a"/>
    <s v="High Net Worth"/>
    <s v="N"/>
    <s v="Yes"/>
    <n v="5"/>
    <m/>
  </r>
  <r>
    <n v="558"/>
    <n v="0"/>
    <x v="1994"/>
    <d v="2017-02-22T00:00:00"/>
    <n v="311"/>
    <b v="0"/>
    <s v="Approved"/>
    <s v="Trek Bicycles"/>
    <s v="Standard"/>
    <s v="high"/>
    <s v="medium"/>
    <n v="495.72"/>
    <n v="297.43"/>
    <d v="2015-04-11T00:00:00"/>
    <n v="198.29000000000002"/>
    <s v="M"/>
    <n v="37"/>
    <d v="1997-10-12T00:00:00"/>
    <n v="22.742030295535258"/>
    <s v="Systems Administrator IV"/>
    <s v="Manufacturing"/>
    <s v="High Net Worth"/>
    <s v="N"/>
    <s v="No"/>
    <n v="4"/>
    <m/>
  </r>
  <r>
    <n v="743"/>
    <n v="28"/>
    <x v="1108"/>
    <d v="2017-02-22T00:00:00"/>
    <n v="311"/>
    <b v="1"/>
    <s v="Approved"/>
    <s v="Norco Bicycles"/>
    <s v="Standard"/>
    <s v="medium"/>
    <s v="small"/>
    <n v="1216.1400000000001"/>
    <n v="1082.3599999999999"/>
    <d v="1991-08-05T00:00:00"/>
    <n v="133.7800000000002"/>
    <s v="M"/>
    <n v="91"/>
    <d v="1984-11-13T00:00:00"/>
    <n v="35.662578240740736"/>
    <s v="Executive Secretary"/>
    <s v="Financial Services"/>
    <s v="Mass Customer"/>
    <s v="N"/>
    <s v="No"/>
    <n v="5"/>
    <m/>
  </r>
  <r>
    <n v="860"/>
    <n v="78"/>
    <x v="3289"/>
    <d v="2017-02-22T00:00:00"/>
    <n v="311"/>
    <b v="0"/>
    <s v="Approved"/>
    <s v="Giant Bicycles"/>
    <s v="Standard"/>
    <s v="medium"/>
    <s v="large"/>
    <n v="1765.3"/>
    <n v="709.48"/>
    <d v="2004-07-25T00:00:00"/>
    <n v="1055.82"/>
    <s v="M"/>
    <n v="51"/>
    <d v="1954-01-02T00:00:00"/>
    <n v="66.547509747590055"/>
    <s v="Human Resources Assistant I"/>
    <s v="Property"/>
    <s v="Affluent Customer"/>
    <s v="N"/>
    <s v="No"/>
    <n v="15"/>
    <m/>
  </r>
  <r>
    <n v="1026"/>
    <n v="48"/>
    <x v="260"/>
    <d v="2017-02-22T00:00:00"/>
    <n v="311"/>
    <b v="1"/>
    <s v="Approved"/>
    <s v="WeareA2B"/>
    <s v="Standard"/>
    <s v="medium"/>
    <s v="medium"/>
    <n v="1762.96"/>
    <n v="950.52"/>
    <d v="2014-07-28T00:00:00"/>
    <n v="812.44"/>
    <s v="F"/>
    <n v="89"/>
    <d v="1968-10-07T00:00:00"/>
    <n v="51.77490700786403"/>
    <s v="Social Worker"/>
    <s v="Health"/>
    <s v="Mass Customer"/>
    <s v="N"/>
    <s v="No"/>
    <n v="13"/>
    <m/>
  </r>
  <r>
    <n v="1109"/>
    <n v="21"/>
    <x v="2850"/>
    <d v="2017-02-22T00:00:00"/>
    <n v="311"/>
    <b v="0"/>
    <s v="Approved"/>
    <s v="Solex"/>
    <s v="Standard"/>
    <s v="medium"/>
    <s v="large"/>
    <n v="1071.23"/>
    <n v="380.74"/>
    <d v="2011-05-07T00:00:00"/>
    <n v="690.49"/>
    <s v="M"/>
    <n v="30"/>
    <d v="1959-10-02T00:00:00"/>
    <n v="60.796824816083202"/>
    <s v="Civil Engineer"/>
    <s v="Manufacturing"/>
    <s v="Mass Customer"/>
    <s v="N"/>
    <s v="Yes"/>
    <n v="16"/>
    <m/>
  </r>
  <r>
    <n v="1169"/>
    <n v="16"/>
    <x v="500"/>
    <d v="2017-02-22T00:00:00"/>
    <n v="311"/>
    <b v="0"/>
    <s v="Approved"/>
    <s v="Norco Bicycles"/>
    <s v="Standard"/>
    <s v="high"/>
    <s v="small"/>
    <n v="1661.92"/>
    <n v="1479.11"/>
    <d v="1994-09-09T00:00:00"/>
    <n v="182.81000000000017"/>
    <s v="M"/>
    <n v="51"/>
    <d v="1987-04-15T00:00:00"/>
    <n v="33.243400158548958"/>
    <s v="Engineer I"/>
    <s v="Manufacturing"/>
    <s v="Mass Customer"/>
    <s v="N"/>
    <s v="No"/>
    <n v="17"/>
    <m/>
  </r>
  <r>
    <n v="1279"/>
    <n v="18"/>
    <x v="2816"/>
    <d v="2017-02-22T00:00:00"/>
    <n v="311"/>
    <b v="0"/>
    <s v="Approved"/>
    <s v="Norco Bicycles"/>
    <s v="Standard"/>
    <s v="high"/>
    <s v="medium"/>
    <n v="1148.6400000000001"/>
    <n v="689.18"/>
    <d v="2005-05-10T00:00:00"/>
    <n v="459.46000000000015"/>
    <s v="M"/>
    <n v="91"/>
    <d v="1996-05-03T00:00:00"/>
    <n v="24.185865911973615"/>
    <s v="Actuary"/>
    <s v="Financial Services"/>
    <s v="High Net Worth"/>
    <s v="N"/>
    <s v="Yes"/>
    <n v="3"/>
    <m/>
  </r>
  <r>
    <n v="2503"/>
    <n v="58"/>
    <x v="869"/>
    <d v="2017-02-22T00:00:00"/>
    <n v="311"/>
    <b v="0"/>
    <s v="Approved"/>
    <s v="OHM Cycles"/>
    <s v="Standard"/>
    <s v="medium"/>
    <s v="medium"/>
    <n v="912.52"/>
    <n v="141.4"/>
    <d v="2015-10-18T00:00:00"/>
    <n v="771.12"/>
    <s v="M"/>
    <n v="79"/>
    <d v="1991-08-31T00:00:00"/>
    <n v="28.862578240740739"/>
    <s v="Senior Financial Analyst"/>
    <s v="Financial Services"/>
    <s v="Affluent Customer"/>
    <s v="N"/>
    <s v="No"/>
    <n v="11"/>
    <m/>
  </r>
  <r>
    <n v="2908"/>
    <n v="86"/>
    <x v="218"/>
    <d v="2017-02-22T00:00:00"/>
    <n v="311"/>
    <b v="1"/>
    <s v="Approved"/>
    <s v="OHM Cycles"/>
    <s v="Standard"/>
    <s v="medium"/>
    <s v="medium"/>
    <n v="235.63"/>
    <n v="125.07"/>
    <d v="2004-08-07T00:00:00"/>
    <n v="110.56"/>
    <s v="M"/>
    <n v="52"/>
    <d v="1963-07-17T00:00:00"/>
    <n v="57.005043994165398"/>
    <s v="Cost Accountant"/>
    <s v="Financial Services"/>
    <s v="Mass Customer"/>
    <s v="N"/>
    <s v="No"/>
    <n v="4"/>
    <m/>
  </r>
  <r>
    <n v="3002"/>
    <n v="25"/>
    <x v="3072"/>
    <d v="2017-02-22T00:00:00"/>
    <n v="311"/>
    <b v="0"/>
    <s v="Approved"/>
    <s v="Giant Bicycles"/>
    <s v="Road"/>
    <s v="medium"/>
    <s v="medium"/>
    <n v="1538.99"/>
    <n v="829.65"/>
    <d v="2011-01-10T00:00:00"/>
    <n v="709.34"/>
    <s v="F"/>
    <n v="93"/>
    <d v="1986-05-31T00:00:00"/>
    <n v="34.117372761288685"/>
    <s v="General Manager"/>
    <s v="Manufacturing"/>
    <s v="Mass Customer"/>
    <s v="N"/>
    <s v="No"/>
    <n v="20"/>
    <m/>
  </r>
  <r>
    <n v="3024"/>
    <n v="59"/>
    <x v="3219"/>
    <d v="2017-02-22T00:00:00"/>
    <n v="311"/>
    <b v="0"/>
    <s v="Approved"/>
    <s v="Solex"/>
    <s v="Standard"/>
    <s v="medium"/>
    <s v="large"/>
    <n v="1061.56"/>
    <n v="733.58"/>
    <d v="2015-06-17T00:00:00"/>
    <n v="327.9799999999999"/>
    <s v="F"/>
    <n v="24"/>
    <d v="1977-04-17T00:00:00"/>
    <n v="43.243400158548958"/>
    <s v="Business Systems Development Analyst"/>
    <s v="Property"/>
    <s v="Affluent Customer"/>
    <s v="N"/>
    <s v="Yes"/>
    <n v="11"/>
    <m/>
  </r>
  <r>
    <n v="3179"/>
    <n v="61"/>
    <x v="1053"/>
    <d v="2017-02-22T00:00:00"/>
    <n v="311"/>
    <b v="1"/>
    <s v="Approved"/>
    <s v="OHM Cycles"/>
    <s v="Standard"/>
    <s v="low"/>
    <s v="medium"/>
    <n v="71.16"/>
    <n v="56.93"/>
    <d v="2015-06-17T00:00:00"/>
    <n v="14.229999999999997"/>
    <s v="M"/>
    <n v="66"/>
    <d v="1982-06-22T00:00:00"/>
    <n v="38.059838514713341"/>
    <s v="VP Product Management"/>
    <s v="Financial Services"/>
    <s v="Affluent Customer"/>
    <s v="N"/>
    <s v="No"/>
    <n v="9"/>
    <m/>
  </r>
  <r>
    <n v="3438"/>
    <n v="31"/>
    <x v="775"/>
    <d v="2017-02-22T00:00:00"/>
    <n v="311"/>
    <b v="0"/>
    <s v="Approved"/>
    <s v="Giant Bicycles"/>
    <s v="Standard"/>
    <s v="medium"/>
    <s v="medium"/>
    <n v="230.91"/>
    <n v="173.18"/>
    <d v="2011-03-16T00:00:00"/>
    <n v="57.72999999999999"/>
    <s v="F"/>
    <n v="26"/>
    <d v="1976-08-30T00:00:00"/>
    <n v="43.873537144850324"/>
    <s v="Accountant II"/>
    <s v="Manufacturing"/>
    <s v="Mass Customer"/>
    <s v="N"/>
    <s v="Yes"/>
    <n v="18"/>
    <m/>
  </r>
  <r>
    <n v="3877"/>
    <n v="11"/>
    <x v="1997"/>
    <d v="2017-02-22T00:00:00"/>
    <n v="311"/>
    <b v="1"/>
    <s v="Approved"/>
    <s v="Trek Bicycles"/>
    <s v="Standard"/>
    <s v="medium"/>
    <s v="small"/>
    <n v="1775.81"/>
    <n v="1580.47"/>
    <d v="1993-10-02T00:00:00"/>
    <n v="195.33999999999992"/>
    <s v="F"/>
    <n v="16"/>
    <d v="1957-05-09T00:00:00"/>
    <n v="63.196824816083208"/>
    <s v="Research Associate"/>
    <s v="Manufacturing"/>
    <s v="High Net Worth"/>
    <s v="N"/>
    <s v="Yes"/>
    <n v="13"/>
    <m/>
  </r>
  <r>
    <n v="3985"/>
    <n v="96"/>
    <x v="2096"/>
    <d v="2017-02-22T00:00:00"/>
    <n v="311"/>
    <b v="1"/>
    <s v="Approved"/>
    <s v="Giant Bicycles"/>
    <s v="Standard"/>
    <s v="medium"/>
    <s v="large"/>
    <n v="1635.3"/>
    <n v="993.66"/>
    <d v="2004-01-16T00:00:00"/>
    <n v="641.64"/>
    <s v="M"/>
    <n v="74"/>
    <d v="1978-03-18T00:00:00"/>
    <n v="42.325591939370874"/>
    <s v="VP Accounting"/>
    <s v="Financial Services"/>
    <s v="High Net Worth"/>
    <s v="N"/>
    <s v="Yes"/>
    <n v="21"/>
    <m/>
  </r>
  <r>
    <n v="4329"/>
    <n v="69"/>
    <x v="2661"/>
    <d v="2017-02-22T00:00:00"/>
    <n v="311"/>
    <b v="0"/>
    <s v="Approved"/>
    <s v="Giant Bicycles"/>
    <s v="Road"/>
    <s v="medium"/>
    <s v="medium"/>
    <n v="792.9"/>
    <n v="594.67999999999995"/>
    <d v="2006-05-22T00:00:00"/>
    <n v="198.22000000000003"/>
    <s v="F"/>
    <n v="35"/>
    <d v="1989-02-15T00:00:00"/>
    <n v="31.402304268138"/>
    <s v="Nurse"/>
    <s v="Financial Services"/>
    <s v="Mass Customer"/>
    <s v="N"/>
    <s v="Yes"/>
    <n v="22"/>
    <m/>
  </r>
  <r>
    <n v="17053"/>
    <n v="2"/>
    <x v="826"/>
    <d v="2017-08-03T00:00:00"/>
    <m/>
    <b v="0"/>
    <s v="Cancelled"/>
    <s v="Solex"/>
    <s v="Standard"/>
    <s v="medium"/>
    <s v="medium"/>
    <n v="71.489999999999995"/>
    <n v="53.62"/>
    <n v="41245"/>
    <m/>
    <m/>
    <m/>
    <m/>
    <m/>
    <m/>
    <m/>
    <m/>
    <m/>
    <m/>
    <m/>
    <m/>
  </r>
  <r>
    <n v="5510"/>
    <n v="88"/>
    <x v="3020"/>
    <d v="2017-02-22T00:00:00"/>
    <n v="311"/>
    <b v="0"/>
    <s v="Approved"/>
    <s v="Norco Bicycles"/>
    <s v="Standard"/>
    <s v="medium"/>
    <s v="medium"/>
    <n v="1198.46"/>
    <n v="381.1"/>
    <d v="2005-05-10T00:00:00"/>
    <n v="817.36"/>
    <s v="F"/>
    <n v="3"/>
    <d v="1968-09-29T00:00:00"/>
    <n v="51.796824816083202"/>
    <s v="Professor"/>
    <s v="Manufacturing"/>
    <s v="Mass Customer"/>
    <s v="N"/>
    <s v="Yes"/>
    <n v="14"/>
    <m/>
  </r>
  <r>
    <n v="5656"/>
    <n v="96"/>
    <x v="1287"/>
    <d v="2017-02-22T00:00:00"/>
    <n v="311"/>
    <b v="1"/>
    <s v="Approved"/>
    <s v="WeareA2B"/>
    <s v="Road"/>
    <s v="low"/>
    <s v="small"/>
    <n v="1172.78"/>
    <n v="1043.77"/>
    <d v="2004-01-16T00:00:00"/>
    <n v="129.01"/>
    <s v="F"/>
    <n v="29"/>
    <d v="1998-05-03T00:00:00"/>
    <n v="22.185865911973615"/>
    <s v="Biostatistician I"/>
    <s v="Financial Services"/>
    <s v="Affluent Customer"/>
    <s v="N"/>
    <s v="Yes"/>
    <n v="2"/>
    <m/>
  </r>
  <r>
    <n v="5902"/>
    <n v="15"/>
    <x v="571"/>
    <d v="2017-02-22T00:00:00"/>
    <n v="311"/>
    <b v="0"/>
    <s v="Approved"/>
    <s v="Norco Bicycles"/>
    <s v="Standard"/>
    <s v="low"/>
    <s v="medium"/>
    <n v="958.74"/>
    <n v="748.9"/>
    <d v="2013-03-12T00:00:00"/>
    <n v="209.84000000000003"/>
    <s v="M"/>
    <n v="54"/>
    <d v="1988-09-12T00:00:00"/>
    <n v="31.82970152841197"/>
    <s v="Editor"/>
    <s v="Manufacturing"/>
    <s v="Affluent Customer"/>
    <s v="N"/>
    <s v="Yes"/>
    <n v="6"/>
    <m/>
  </r>
  <r>
    <n v="5910"/>
    <n v="25"/>
    <x v="1309"/>
    <d v="2017-02-22T00:00:00"/>
    <n v="311"/>
    <b v="0"/>
    <s v="Approved"/>
    <s v="Giant Bicycles"/>
    <s v="Road"/>
    <s v="medium"/>
    <s v="medium"/>
    <n v="1538.99"/>
    <n v="829.65"/>
    <d v="2016-02-04T00:00:00"/>
    <n v="709.34"/>
    <s v="M"/>
    <n v="64"/>
    <d v="1976-04-14T00:00:00"/>
    <n v="44.251619336631151"/>
    <s v="Food Chemist"/>
    <s v="Health"/>
    <s v="Mass Customer"/>
    <s v="N"/>
    <s v="No"/>
    <n v="16"/>
    <m/>
  </r>
  <r>
    <n v="6142"/>
    <n v="74"/>
    <x v="2008"/>
    <d v="2017-02-22T00:00:00"/>
    <n v="311"/>
    <b v="0"/>
    <s v="Approved"/>
    <s v="WeareA2B"/>
    <s v="Standard"/>
    <s v="medium"/>
    <s v="medium"/>
    <n v="1762.96"/>
    <n v="950.52"/>
    <d v="2003-02-16T00:00:00"/>
    <n v="812.44"/>
    <s v="F"/>
    <n v="10"/>
    <d v="1995-03-15T00:00:00"/>
    <n v="25.322852213343477"/>
    <n v="0"/>
    <s v="Property"/>
    <s v="High Net Worth"/>
    <s v="N"/>
    <s v="Yes"/>
    <n v="5"/>
    <m/>
  </r>
  <r>
    <n v="6158"/>
    <n v="96"/>
    <x v="2823"/>
    <d v="2017-02-22T00:00:00"/>
    <n v="311"/>
    <b v="0"/>
    <s v="Approved"/>
    <s v="WeareA2B"/>
    <s v="Road"/>
    <s v="low"/>
    <s v="small"/>
    <n v="1172.78"/>
    <n v="1043.77"/>
    <d v="2002-10-10T00:00:00"/>
    <n v="129.01"/>
    <s v="M"/>
    <n v="38"/>
    <d v="1978-06-14T00:00:00"/>
    <n v="42.08449604895992"/>
    <s v="Safety Technician I"/>
    <s v="Property"/>
    <s v="Mass Customer"/>
    <s v="N"/>
    <s v="No"/>
    <n v="13"/>
    <m/>
  </r>
  <r>
    <n v="6384"/>
    <n v="93"/>
    <x v="630"/>
    <d v="2017-02-22T00:00:00"/>
    <n v="311"/>
    <b v="0"/>
    <s v="Approved"/>
    <s v="WeareA2B"/>
    <s v="Standard"/>
    <s v="medium"/>
    <s v="medium"/>
    <n v="1065.03"/>
    <n v="230.09"/>
    <d v="2000-11-03T00:00:00"/>
    <n v="834.93999999999994"/>
    <s v="F"/>
    <n v="93"/>
    <d v="1997-07-06T00:00:00"/>
    <n v="23.010523446220191"/>
    <s v="Compensation Analyst"/>
    <s v="Financial Services"/>
    <s v="Mass Customer"/>
    <s v="N"/>
    <s v="No"/>
    <n v="2"/>
    <m/>
  </r>
  <r>
    <n v="17061"/>
    <n v="84"/>
    <x v="3168"/>
    <d v="2017-03-07T00:00:00"/>
    <m/>
    <m/>
    <s v="Approved"/>
    <s v="Trek Bicycles"/>
    <s v="Road"/>
    <s v="medium"/>
    <s v="medium"/>
    <n v="290.62"/>
    <n v="215.14"/>
    <n v="35667"/>
    <m/>
    <m/>
    <m/>
    <m/>
    <m/>
    <m/>
    <m/>
    <m/>
    <m/>
    <m/>
    <m/>
    <m/>
  </r>
  <r>
    <n v="6401"/>
    <n v="6"/>
    <x v="757"/>
    <d v="2017-02-22T00:00:00"/>
    <n v="311"/>
    <b v="0"/>
    <s v="Approved"/>
    <s v="OHM Cycles"/>
    <s v="Standard"/>
    <s v="high"/>
    <s v="medium"/>
    <n v="227.88"/>
    <n v="136.72999999999999"/>
    <d v="2003-08-05T00:00:00"/>
    <n v="91.15"/>
    <s v="F"/>
    <n v="41"/>
    <d v="1963-08-20T00:00:00"/>
    <n v="56.911893309233889"/>
    <s v="Food Chemist"/>
    <s v="Health"/>
    <s v="Mass Customer"/>
    <s v="N"/>
    <s v="Yes"/>
    <n v="6"/>
    <m/>
  </r>
  <r>
    <n v="6617"/>
    <n v="90"/>
    <x v="2290"/>
    <d v="2017-02-22T00:00:00"/>
    <n v="311"/>
    <b v="0"/>
    <s v="Approved"/>
    <s v="Norco Bicycles"/>
    <s v="Standard"/>
    <s v="low"/>
    <s v="medium"/>
    <n v="363.01"/>
    <n v="290.41000000000003"/>
    <d v="2004-01-16T00:00:00"/>
    <n v="72.599999999999966"/>
    <s v="F"/>
    <n v="2"/>
    <d v="1993-01-21T00:00:00"/>
    <n v="27.468057692795533"/>
    <s v="Software Engineer III"/>
    <s v="Financial Services"/>
    <s v="Mass Customer"/>
    <s v="N"/>
    <s v="Yes"/>
    <n v="9"/>
    <m/>
  </r>
  <r>
    <n v="6840"/>
    <n v="1"/>
    <x v="3105"/>
    <d v="2017-02-22T00:00:00"/>
    <n v="311"/>
    <b v="0"/>
    <s v="Approved"/>
    <s v="Giant Bicycles"/>
    <s v="Standard"/>
    <s v="medium"/>
    <s v="medium"/>
    <n v="1403.5"/>
    <n v="954.82"/>
    <d v="2012-12-02T00:00:00"/>
    <n v="448.67999999999995"/>
    <s v="M"/>
    <n v="48"/>
    <d v="1995-06-18T00:00:00"/>
    <n v="25.062578240740738"/>
    <s v="Quality Control Specialist"/>
    <s v="Financial Services"/>
    <s v="Mass Customer"/>
    <s v="N"/>
    <s v="Yes"/>
    <n v="4"/>
    <m/>
  </r>
  <r>
    <n v="7355"/>
    <n v="76"/>
    <x v="237"/>
    <d v="2017-02-22T00:00:00"/>
    <n v="311"/>
    <b v="0"/>
    <s v="Approved"/>
    <s v="WeareA2B"/>
    <s v="Standard"/>
    <s v="low"/>
    <s v="medium"/>
    <n v="642.30999999999995"/>
    <n v="513.85"/>
    <d v="2003-09-09T00:00:00"/>
    <n v="128.45999999999992"/>
    <s v="F"/>
    <n v="54"/>
    <d v="1976-03-27T00:00:00"/>
    <n v="44.300934405124302"/>
    <s v="Developer III"/>
    <s v="Financial Services"/>
    <s v="Affluent Customer"/>
    <s v="N"/>
    <s v="Yes"/>
    <n v="14"/>
    <m/>
  </r>
  <r>
    <n v="8076"/>
    <n v="94"/>
    <x v="2977"/>
    <d v="2017-02-22T00:00:00"/>
    <n v="311"/>
    <b v="0"/>
    <s v="Approved"/>
    <s v="Giant Bicycles"/>
    <s v="Standard"/>
    <s v="medium"/>
    <s v="large"/>
    <n v="1635.3"/>
    <n v="993.66"/>
    <d v="2013-06-09T00:00:00"/>
    <n v="641.64"/>
    <s v="M"/>
    <n v="94"/>
    <d v="1999-07-07T00:00:00"/>
    <n v="21.007783720192794"/>
    <s v="Actuary"/>
    <s v="Financial Services"/>
    <s v="Mass Customer"/>
    <s v="N"/>
    <s v="No"/>
    <n v="1"/>
    <m/>
  </r>
  <r>
    <n v="8333"/>
    <n v="29"/>
    <x v="424"/>
    <d v="2017-02-22T00:00:00"/>
    <n v="311"/>
    <b v="0"/>
    <s v="Approved"/>
    <s v="Norco Bicycles"/>
    <s v="Road"/>
    <s v="medium"/>
    <s v="medium"/>
    <n v="543.39"/>
    <n v="407.54"/>
    <d v="2016-11-22T00:00:00"/>
    <n v="135.84999999999997"/>
    <s v="F"/>
    <n v="95"/>
    <d v="1968-03-12T00:00:00"/>
    <n v="52.347509747590053"/>
    <s v="Physical Therapy Assistant"/>
    <s v="Manufacturing"/>
    <s v="Mass Customer"/>
    <s v="N"/>
    <s v="No"/>
    <n v="8"/>
    <m/>
  </r>
  <r>
    <n v="8385"/>
    <n v="33"/>
    <x v="1971"/>
    <d v="2017-02-22T00:00:00"/>
    <n v="311"/>
    <b v="1"/>
    <s v="Approved"/>
    <s v="Giant Bicycles"/>
    <s v="Standard"/>
    <s v="medium"/>
    <s v="small"/>
    <n v="1311.44"/>
    <n v="1167.18"/>
    <d v="1997-05-10T00:00:00"/>
    <n v="144.26"/>
    <s v="M"/>
    <n v="90"/>
    <d v="1986-08-11T00:00:00"/>
    <n v="33.920112487316082"/>
    <s v="Statistician III"/>
    <s v="Property"/>
    <s v="Affluent Customer"/>
    <s v="N"/>
    <s v="Yes"/>
    <n v="17"/>
    <m/>
  </r>
  <r>
    <n v="8937"/>
    <n v="62"/>
    <x v="3068"/>
    <d v="2017-02-22T00:00:00"/>
    <n v="311"/>
    <b v="1"/>
    <s v="Approved"/>
    <s v="Solex"/>
    <s v="Standard"/>
    <s v="medium"/>
    <s v="medium"/>
    <n v="478.16"/>
    <n v="298.72000000000003"/>
    <d v="1993-06-23T00:00:00"/>
    <n v="179.44"/>
    <s v="M"/>
    <n v="26"/>
    <d v="1974-11-24T00:00:00"/>
    <n v="45.640660432521564"/>
    <s v="Research Nurse"/>
    <s v="Health"/>
    <s v="Mass Customer"/>
    <s v="N"/>
    <s v="Yes"/>
    <n v="20"/>
    <m/>
  </r>
  <r>
    <n v="9510"/>
    <n v="41"/>
    <x v="2555"/>
    <d v="2017-02-22T00:00:00"/>
    <n v="311"/>
    <b v="1"/>
    <s v="Approved"/>
    <s v="Solex"/>
    <s v="Road"/>
    <s v="medium"/>
    <s v="medium"/>
    <n v="416.98"/>
    <n v="312.74"/>
    <d v="2008-03-19T00:00:00"/>
    <n v="104.24000000000001"/>
    <s v="M"/>
    <n v="36"/>
    <d v="1959-10-24T00:00:00"/>
    <n v="60.736550843480465"/>
    <n v="0"/>
    <s v="Entertainment"/>
    <s v="Mass Customer"/>
    <s v="N"/>
    <s v="Yes"/>
    <n v="16"/>
    <m/>
  </r>
  <r>
    <n v="9890"/>
    <n v="0"/>
    <x v="1206"/>
    <d v="2017-02-22T00:00:00"/>
    <n v="311"/>
    <b v="1"/>
    <s v="Approved"/>
    <s v="OHM Cycles"/>
    <s v="Standard"/>
    <s v="high"/>
    <s v="medium"/>
    <n v="227.88"/>
    <n v="136.72999999999999"/>
    <d v="2004-09-28T00:00:00"/>
    <n v="91.15"/>
    <s v="M"/>
    <n v="18"/>
    <d v="1974-03-07T00:00:00"/>
    <n v="46.358468651699646"/>
    <s v="Account Coordinator"/>
    <s v="Property"/>
    <s v="High Net Worth"/>
    <s v="N"/>
    <s v="Yes"/>
    <n v="11"/>
    <m/>
  </r>
  <r>
    <n v="17072"/>
    <n v="0"/>
    <x v="3153"/>
    <d v="2017-05-06T00:00:00"/>
    <m/>
    <m/>
    <s v="Approved"/>
    <s v="Trek Bicycles"/>
    <s v="Road"/>
    <s v="medium"/>
    <s v="medium"/>
    <n v="290.62"/>
    <n v="215.14"/>
    <n v="38339"/>
    <m/>
    <m/>
    <m/>
    <m/>
    <m/>
    <m/>
    <m/>
    <m/>
    <m/>
    <m/>
    <m/>
    <m/>
  </r>
  <r>
    <n v="9963"/>
    <n v="70"/>
    <x v="2440"/>
    <d v="2017-02-22T00:00:00"/>
    <n v="311"/>
    <b v="0"/>
    <s v="Approved"/>
    <s v="Norco Bicycles"/>
    <s v="Road"/>
    <s v="medium"/>
    <s v="medium"/>
    <n v="1036.5899999999999"/>
    <n v="206.35"/>
    <d v="1991-05-06T00:00:00"/>
    <n v="830.2399999999999"/>
    <s v="F"/>
    <n v="78"/>
    <d v="1984-01-01T00:00:00"/>
    <n v="36.53107139142567"/>
    <n v="0"/>
    <s v="Manufacturing"/>
    <s v="High Net Worth"/>
    <s v="N"/>
    <s v="No"/>
    <n v="3"/>
    <m/>
  </r>
  <r>
    <n v="10122"/>
    <n v="38"/>
    <x v="1835"/>
    <d v="2017-02-22T00:00:00"/>
    <n v="311"/>
    <b v="1"/>
    <s v="Approved"/>
    <s v="Trek Bicycles"/>
    <s v="Standard"/>
    <s v="medium"/>
    <s v="large"/>
    <n v="2091.4699999999998"/>
    <n v="388.92"/>
    <d v="2011-08-24T00:00:00"/>
    <n v="1702.5499999999997"/>
    <s v="F"/>
    <n v="88"/>
    <d v="1975-08-12T00:00:00"/>
    <n v="44.925591939370875"/>
    <s v="Marketing Manager"/>
    <s v="Retail"/>
    <s v="High Net Worth"/>
    <s v="N"/>
    <s v="No"/>
    <n v="12"/>
    <m/>
  </r>
  <r>
    <n v="10171"/>
    <n v="66"/>
    <x v="1863"/>
    <d v="2017-02-22T00:00:00"/>
    <n v="311"/>
    <b v="1"/>
    <s v="Approved"/>
    <s v="Giant Bicycles"/>
    <s v="Road"/>
    <s v="low"/>
    <s v="small"/>
    <n v="590.26"/>
    <n v="525.33000000000004"/>
    <d v="2010-11-05T00:00:00"/>
    <n v="64.92999999999995"/>
    <s v="F"/>
    <n v="61"/>
    <d v="1971-02-16T00:00:00"/>
    <n v="49.413263172247589"/>
    <s v="Legal Assistant"/>
    <s v="Manufacturing"/>
    <s v="Mass Customer"/>
    <s v="N"/>
    <s v="No"/>
    <n v="4"/>
    <m/>
  </r>
  <r>
    <n v="10940"/>
    <n v="0"/>
    <x v="81"/>
    <d v="2017-02-22T00:00:00"/>
    <n v="311"/>
    <b v="1"/>
    <s v="Approved"/>
    <s v="Trek Bicycles"/>
    <s v="Standard"/>
    <s v="high"/>
    <s v="medium"/>
    <n v="358.39"/>
    <n v="215.03"/>
    <d v="2004-01-16T00:00:00"/>
    <n v="143.35999999999999"/>
    <s v="M"/>
    <n v="40"/>
    <d v="1992-12-05T00:00:00"/>
    <n v="27.596824816083206"/>
    <s v="VP Quality Control"/>
    <s v="Financial Services"/>
    <s v="High Net Worth"/>
    <s v="N"/>
    <s v="No"/>
    <n v="9"/>
    <m/>
  </r>
  <r>
    <n v="11076"/>
    <n v="82"/>
    <x v="1724"/>
    <d v="2017-02-22T00:00:00"/>
    <n v="311"/>
    <b v="1"/>
    <s v="Approved"/>
    <s v="Norco Bicycles"/>
    <s v="Standard"/>
    <s v="high"/>
    <s v="medium"/>
    <n v="1148.6400000000001"/>
    <n v="689.18"/>
    <d v="2015-08-10T00:00:00"/>
    <n v="459.46000000000015"/>
    <s v="F"/>
    <n v="21"/>
    <d v="1987-03-17T00:00:00"/>
    <n v="33.322852213343481"/>
    <s v="Sales Representative"/>
    <s v="Retail"/>
    <s v="Affluent Customer"/>
    <s v="N"/>
    <s v="No"/>
    <n v="8"/>
    <m/>
  </r>
  <r>
    <n v="11261"/>
    <n v="23"/>
    <x v="796"/>
    <d v="2017-02-22T00:00:00"/>
    <n v="311"/>
    <b v="1"/>
    <s v="Approved"/>
    <s v="Norco Bicycles"/>
    <s v="Mountain"/>
    <s v="low"/>
    <s v="small"/>
    <n v="688.63"/>
    <n v="612.88"/>
    <d v="1993-10-02T00:00:00"/>
    <n v="75.75"/>
    <s v="F"/>
    <n v="36"/>
    <d v="1961-03-01T00:00:00"/>
    <n v="59.383126185946217"/>
    <s v="Help Desk Operator"/>
    <s v="Health"/>
    <s v="Mass Customer"/>
    <s v="N"/>
    <s v="No"/>
    <n v="7"/>
    <m/>
  </r>
  <r>
    <n v="17079"/>
    <n v="46"/>
    <x v="1942"/>
    <d v="2017-06-20T00:00:00"/>
    <m/>
    <b v="1"/>
    <s v="Cancelled"/>
    <s v="Solex"/>
    <s v="Standard"/>
    <s v="low"/>
    <s v="medium"/>
    <n v="1289.8499999999999"/>
    <n v="74.510000000000005"/>
    <n v="39427"/>
    <m/>
    <m/>
    <m/>
    <m/>
    <m/>
    <m/>
    <m/>
    <m/>
    <m/>
    <m/>
    <m/>
    <m/>
  </r>
  <r>
    <n v="12436"/>
    <n v="29"/>
    <x v="2170"/>
    <d v="2017-02-22T00:00:00"/>
    <n v="311"/>
    <b v="1"/>
    <s v="Approved"/>
    <s v="WeareA2B"/>
    <s v="Standard"/>
    <s v="medium"/>
    <s v="medium"/>
    <n v="1065.03"/>
    <n v="230.09"/>
    <d v="1991-05-06T00:00:00"/>
    <n v="834.93999999999994"/>
    <s v="M"/>
    <n v="73"/>
    <d v="1982-03-01T00:00:00"/>
    <n v="38.369427555809231"/>
    <s v="Senior Quality Engineer"/>
    <s v="n/a"/>
    <s v="High Net Worth"/>
    <s v="N"/>
    <s v="Yes"/>
    <n v="3"/>
    <m/>
  </r>
  <r>
    <n v="13936"/>
    <n v="100"/>
    <x v="1975"/>
    <d v="2017-02-22T00:00:00"/>
    <n v="311"/>
    <b v="0"/>
    <s v="Approved"/>
    <s v="Trek Bicycles"/>
    <s v="Standard"/>
    <s v="medium"/>
    <s v="small"/>
    <n v="1386.84"/>
    <n v="1234.29"/>
    <d v="1996-04-05T00:00:00"/>
    <n v="152.54999999999995"/>
    <s v="M"/>
    <n v="49"/>
    <d v="1974-05-09T00:00:00"/>
    <n v="46.185865911973615"/>
    <s v="Paralegal"/>
    <s v="Financial Services"/>
    <s v="High Net Worth"/>
    <s v="N"/>
    <s v="Yes"/>
    <n v="10"/>
    <m/>
  </r>
  <r>
    <n v="14530"/>
    <n v="78"/>
    <x v="3076"/>
    <d v="2017-02-22T00:00:00"/>
    <n v="311"/>
    <b v="1"/>
    <s v="Approved"/>
    <s v="Giant Bicycles"/>
    <s v="Standard"/>
    <s v="medium"/>
    <s v="large"/>
    <n v="1765.3"/>
    <n v="709.48"/>
    <d v="2004-08-07T00:00:00"/>
    <n v="1055.82"/>
    <s v="F"/>
    <n v="10"/>
    <d v="1995-09-15T00:00:00"/>
    <n v="24.818742624302384"/>
    <s v="Tax Accountant"/>
    <s v="Manufacturing"/>
    <s v="Affluent Customer"/>
    <s v="N"/>
    <s v="Yes"/>
    <n v="19"/>
    <m/>
  </r>
  <r>
    <n v="14617"/>
    <n v="35"/>
    <x v="1872"/>
    <d v="2017-02-22T00:00:00"/>
    <n v="311"/>
    <b v="1"/>
    <s v="Approved"/>
    <s v="Giant Bicycles"/>
    <s v="Standard"/>
    <s v="medium"/>
    <s v="medium"/>
    <n v="1403.5"/>
    <n v="954.82"/>
    <d v="2012-12-02T00:00:00"/>
    <n v="448.67999999999995"/>
    <s v="F"/>
    <n v="88"/>
    <d v="1988-07-22T00:00:00"/>
    <n v="31.972167281836629"/>
    <s v="Administrative Officer"/>
    <s v="Financial Services"/>
    <s v="High Net Worth"/>
    <s v="N"/>
    <s v="Yes"/>
    <n v="2"/>
    <m/>
  </r>
  <r>
    <n v="14808"/>
    <n v="16"/>
    <x v="1409"/>
    <d v="2017-02-22T00:00:00"/>
    <n v="311"/>
    <b v="1"/>
    <s v="Approved"/>
    <s v="Norco Bicycles"/>
    <s v="Standard"/>
    <s v="high"/>
    <s v="small"/>
    <n v="1661.92"/>
    <n v="1479.11"/>
    <d v="2010-06-07T00:00:00"/>
    <n v="182.81000000000017"/>
    <s v="F"/>
    <n v="46"/>
    <d v="1981-08-23T00:00:00"/>
    <n v="38.88997550101471"/>
    <s v="Analog Circuit Design manager"/>
    <s v="Manufacturing"/>
    <s v="Mass Customer"/>
    <s v="N"/>
    <s v="Yes"/>
    <n v="14"/>
    <m/>
  </r>
  <r>
    <n v="17085"/>
    <n v="43"/>
    <x v="1453"/>
    <d v="2017-04-21T00:00:00"/>
    <m/>
    <m/>
    <s v="Approved"/>
    <s v="Solex"/>
    <s v="Standard"/>
    <s v="medium"/>
    <s v="medium"/>
    <n v="1151.96"/>
    <n v="649.49"/>
    <n v="39427"/>
    <m/>
    <m/>
    <m/>
    <m/>
    <m/>
    <m/>
    <m/>
    <m/>
    <m/>
    <m/>
    <m/>
    <m/>
  </r>
  <r>
    <n v="15245"/>
    <n v="83"/>
    <x v="1645"/>
    <d v="2017-02-22T00:00:00"/>
    <n v="311"/>
    <b v="1"/>
    <s v="Approved"/>
    <s v="Solex"/>
    <s v="Touring"/>
    <s v="medium"/>
    <s v="large"/>
    <n v="2083.94"/>
    <n v="675.03"/>
    <d v="2005-05-10T00:00:00"/>
    <n v="1408.91"/>
    <s v="M"/>
    <n v="64"/>
    <d v="1974-06-21T00:00:00"/>
    <n v="46.068057692795534"/>
    <s v="Structural Engineer"/>
    <s v="Retail"/>
    <s v="Affluent Customer"/>
    <s v="N"/>
    <s v="Yes"/>
    <n v="7"/>
    <m/>
  </r>
  <r>
    <n v="15761"/>
    <n v="4"/>
    <x v="1824"/>
    <d v="2017-02-22T00:00:00"/>
    <n v="311"/>
    <b v="1"/>
    <s v="Approved"/>
    <s v="Giant Bicycles"/>
    <s v="Standard"/>
    <s v="high"/>
    <s v="medium"/>
    <n v="1129.1300000000001"/>
    <n v="677.48"/>
    <d v="2005-08-09T00:00:00"/>
    <n v="451.65000000000009"/>
    <s v="F"/>
    <n v="33"/>
    <d v="1989-11-11T00:00:00"/>
    <n v="30.665317966768136"/>
    <s v="Product Engineer"/>
    <s v="n/a"/>
    <s v="Mass Customer"/>
    <s v="N"/>
    <s v="No"/>
    <n v="9"/>
    <m/>
  </r>
  <r>
    <n v="15859"/>
    <n v="35"/>
    <x v="306"/>
    <d v="2017-02-22T00:00:00"/>
    <n v="311"/>
    <b v="0"/>
    <s v="Approved"/>
    <s v="Giant Bicycles"/>
    <s v="Standard"/>
    <s v="medium"/>
    <s v="medium"/>
    <n v="1403.5"/>
    <n v="954.82"/>
    <d v="2016-11-14T00:00:00"/>
    <n v="448.67999999999995"/>
    <s v="F"/>
    <n v="62"/>
    <d v="1996-11-24T00:00:00"/>
    <n v="23.624222076357178"/>
    <s v="Staff Scientist"/>
    <s v="Financial Services"/>
    <s v="High Net Worth"/>
    <s v="N"/>
    <s v="Yes"/>
    <n v="1"/>
    <m/>
  </r>
  <r>
    <n v="16188"/>
    <n v="33"/>
    <x v="838"/>
    <d v="2017-02-22T00:00:00"/>
    <n v="311"/>
    <b v="1"/>
    <s v="Approved"/>
    <s v="Giant Bicycles"/>
    <s v="Standard"/>
    <s v="medium"/>
    <s v="small"/>
    <n v="1311.44"/>
    <n v="1167.18"/>
    <d v="1997-05-10T00:00:00"/>
    <n v="144.26"/>
    <s v="M"/>
    <n v="60"/>
    <d v="1999-11-26T00:00:00"/>
    <n v="20.618742624302381"/>
    <n v="0"/>
    <s v="IT"/>
    <s v="Mass Customer"/>
    <s v="N"/>
    <s v="Yes"/>
    <n v="3"/>
    <m/>
  </r>
  <r>
    <n v="16544"/>
    <n v="54"/>
    <x v="1953"/>
    <d v="2017-02-22T00:00:00"/>
    <n v="311"/>
    <b v="1"/>
    <s v="Approved"/>
    <s v="WeareA2B"/>
    <s v="Standard"/>
    <s v="medium"/>
    <s v="medium"/>
    <n v="1292.8399999999999"/>
    <n v="13.44"/>
    <d v="1993-07-20T00:00:00"/>
    <n v="1279.3999999999999"/>
    <s v="F"/>
    <n v="48"/>
    <d v="1964-12-01T00:00:00"/>
    <n v="55.626961802384578"/>
    <s v="Environmental Tech"/>
    <s v="Financial Services"/>
    <s v="Mass Customer"/>
    <s v="N"/>
    <s v="Yes"/>
    <n v="4"/>
    <m/>
  </r>
  <r>
    <n v="16566"/>
    <n v="30"/>
    <x v="1277"/>
    <d v="2017-02-22T00:00:00"/>
    <n v="311"/>
    <b v="0"/>
    <s v="Approved"/>
    <s v="Solex"/>
    <s v="Standard"/>
    <s v="high"/>
    <s v="medium"/>
    <n v="748.17"/>
    <n v="448.9"/>
    <d v="1991-11-10T00:00:00"/>
    <n v="299.27"/>
    <s v="M"/>
    <n v="97"/>
    <d v="1996-08-10T00:00:00"/>
    <n v="23.914633035261286"/>
    <s v="Community Outreach Specialist"/>
    <s v="Property"/>
    <s v="Affluent Customer"/>
    <s v="N"/>
    <s v="No"/>
    <n v="5"/>
    <m/>
  </r>
  <r>
    <n v="16645"/>
    <n v="96"/>
    <x v="155"/>
    <d v="2017-02-22T00:00:00"/>
    <n v="311"/>
    <b v="1"/>
    <s v="Approved"/>
    <s v="WeareA2B"/>
    <s v="Road"/>
    <s v="low"/>
    <s v="small"/>
    <n v="1172.78"/>
    <n v="1043.77"/>
    <d v="1994-08-10T00:00:00"/>
    <n v="129.01"/>
    <s v="F"/>
    <n v="65"/>
    <d v="1961-01-21T00:00:00"/>
    <n v="59.489975501014712"/>
    <s v="Chief Design Engineer"/>
    <s v="n/a"/>
    <s v="Affluent Customer"/>
    <s v="N"/>
    <s v="Yes"/>
    <n v="5"/>
    <m/>
  </r>
  <r>
    <n v="16963"/>
    <n v="7"/>
    <x v="2341"/>
    <d v="2017-02-22T00:00:00"/>
    <n v="311"/>
    <b v="0"/>
    <s v="Approved"/>
    <s v="Trek Bicycles"/>
    <s v="Road"/>
    <s v="low"/>
    <s v="medium"/>
    <n v="980.37"/>
    <n v="234.43"/>
    <d v="2004-09-28T00:00:00"/>
    <n v="745.94"/>
    <s v="F"/>
    <n v="37"/>
    <d v="1971-02-17T00:00:00"/>
    <n v="49.410523446220189"/>
    <s v="Biostatistician IV"/>
    <s v="Argiculture"/>
    <s v="Mass Customer"/>
    <s v="N"/>
    <s v="No"/>
    <n v="15"/>
    <m/>
  </r>
  <r>
    <n v="17206"/>
    <n v="86"/>
    <x v="2349"/>
    <d v="2017-02-22T00:00:00"/>
    <n v="311"/>
    <b v="0"/>
    <s v="Approved"/>
    <s v="Norco Bicycles"/>
    <s v="Road"/>
    <s v="high"/>
    <s v="large"/>
    <n v="774.53"/>
    <n v="464.72"/>
    <d v="1995-12-19T00:00:00"/>
    <n v="309.80999999999995"/>
    <s v="M"/>
    <n v="37"/>
    <d v="2000-10-25T00:00:00"/>
    <n v="19.703674131151697"/>
    <s v="Dental Hygienist"/>
    <s v="Health"/>
    <s v="High Net Worth"/>
    <s v="N"/>
    <s v="Yes"/>
    <n v="2"/>
    <m/>
  </r>
  <r>
    <n v="17422"/>
    <n v="1"/>
    <x v="966"/>
    <d v="2017-02-22T00:00:00"/>
    <n v="311"/>
    <b v="1"/>
    <s v="Approved"/>
    <s v="Giant Bicycles"/>
    <s v="Standard"/>
    <s v="medium"/>
    <s v="medium"/>
    <n v="1403.5"/>
    <n v="954.82"/>
    <d v="2016-11-14T00:00:00"/>
    <n v="448.67999999999995"/>
    <s v="F"/>
    <n v="62"/>
    <d v="1979-05-12T00:00:00"/>
    <n v="41.174907007864029"/>
    <s v="Senior Sales Associate"/>
    <s v="Argiculture"/>
    <s v="Affluent Customer"/>
    <s v="N"/>
    <s v="Yes"/>
    <n v="7"/>
    <m/>
  </r>
  <r>
    <n v="18339"/>
    <n v="20"/>
    <x v="203"/>
    <d v="2017-02-22T00:00:00"/>
    <n v="311"/>
    <b v="1"/>
    <s v="Approved"/>
    <s v="Trek Bicycles"/>
    <s v="Standard"/>
    <s v="medium"/>
    <s v="small"/>
    <n v="1775.81"/>
    <n v="1580.47"/>
    <d v="2010-05-05T00:00:00"/>
    <n v="195.33999999999992"/>
    <s v="M"/>
    <n v="57"/>
    <d v="1967-08-07T00:00:00"/>
    <n v="52.944770021562654"/>
    <s v="Quality Engineer"/>
    <s v="Health"/>
    <s v="Affluent Customer"/>
    <s v="N"/>
    <s v="No"/>
    <n v="17"/>
    <m/>
  </r>
  <r>
    <n v="19281"/>
    <n v="53"/>
    <x v="299"/>
    <d v="2017-02-22T00:00:00"/>
    <n v="311"/>
    <b v="1"/>
    <s v="Approved"/>
    <s v="Giant Bicycles"/>
    <s v="Standard"/>
    <s v="high"/>
    <s v="medium"/>
    <n v="1274.93"/>
    <n v="764.96"/>
    <d v="2007-08-04T00:00:00"/>
    <n v="509.97"/>
    <s v="M"/>
    <n v="11"/>
    <d v="1963-04-24T00:00:00"/>
    <n v="57.235180980466765"/>
    <n v="0"/>
    <s v="Manufacturing"/>
    <s v="High Net Worth"/>
    <s v="N"/>
    <s v="No"/>
    <n v="17"/>
    <m/>
  </r>
  <r>
    <n v="19383"/>
    <n v="75"/>
    <x v="2518"/>
    <d v="2017-02-22T00:00:00"/>
    <n v="311"/>
    <b v="0"/>
    <s v="Approved"/>
    <s v="Giant Bicycles"/>
    <s v="Touring"/>
    <s v="medium"/>
    <s v="large"/>
    <n v="1873.97"/>
    <n v="863.95"/>
    <d v="2011-01-10T00:00:00"/>
    <n v="1010.02"/>
    <s v="F"/>
    <n v="28"/>
    <d v="1959-02-08T00:00:00"/>
    <n v="61.443400158548961"/>
    <s v="Office Assistant I"/>
    <s v="Manufacturing"/>
    <s v="Affluent Customer"/>
    <s v="N"/>
    <s v="Yes"/>
    <n v="13"/>
    <m/>
  </r>
  <r>
    <n v="19471"/>
    <n v="24"/>
    <x v="1681"/>
    <d v="2017-02-22T00:00:00"/>
    <n v="311"/>
    <b v="0"/>
    <s v="Approved"/>
    <s v="Solex"/>
    <s v="Road"/>
    <s v="medium"/>
    <s v="large"/>
    <n v="1777.8"/>
    <n v="820.78"/>
    <d v="2011-05-07T00:00:00"/>
    <n v="957.02"/>
    <s v="M"/>
    <n v="67"/>
    <d v="1976-08-19T00:00:00"/>
    <n v="43.903674131151696"/>
    <s v="Junior Executive"/>
    <s v="Retail"/>
    <s v="Mass Customer"/>
    <s v="N"/>
    <s v="No"/>
    <n v="18"/>
    <m/>
  </r>
  <r>
    <n v="96"/>
    <n v="1"/>
    <x v="3486"/>
    <d v="2017-02-21T00:00:00"/>
    <n v="312"/>
    <b v="0"/>
    <s v="Approved"/>
    <s v="Giant Bicycles"/>
    <s v="Standard"/>
    <s v="medium"/>
    <s v="medium"/>
    <n v="1403.5"/>
    <n v="954.82"/>
    <d v="2011-04-16T00:00:00"/>
    <n v="448.67999999999995"/>
    <s v="F"/>
    <n v="72"/>
    <d v="2000-07-30T00:00:00"/>
    <n v="19.942030295535261"/>
    <s v="Staff Accountant III"/>
    <s v="n/a"/>
    <s v="Mass Customer"/>
    <s v="N"/>
    <s v="Yes"/>
    <n v="2"/>
    <m/>
  </r>
  <r>
    <n v="334"/>
    <n v="86"/>
    <x v="3063"/>
    <d v="2017-02-21T00:00:00"/>
    <n v="312"/>
    <b v="0"/>
    <s v="Approved"/>
    <s v="Norco Bicycles"/>
    <s v="Road"/>
    <s v="high"/>
    <s v="large"/>
    <n v="774.53"/>
    <n v="464.72"/>
    <d v="1999-07-20T00:00:00"/>
    <n v="309.80999999999995"/>
    <s v="U"/>
    <n v="31"/>
    <d v="1899-12-30T00:00:00"/>
    <n v="0"/>
    <s v="Teacher"/>
    <s v="IT"/>
    <s v="High Net Worth"/>
    <s v="N"/>
    <s v="Yes"/>
    <n v="0"/>
    <m/>
  </r>
  <r>
    <n v="657"/>
    <n v="22"/>
    <x v="2708"/>
    <d v="2017-02-21T00:00:00"/>
    <n v="312"/>
    <b v="1"/>
    <s v="Approved"/>
    <s v="WeareA2B"/>
    <s v="Standard"/>
    <s v="medium"/>
    <s v="medium"/>
    <n v="60.34"/>
    <n v="45.26"/>
    <d v="1993-07-15T00:00:00"/>
    <n v="15.080000000000005"/>
    <s v="F"/>
    <n v="18"/>
    <d v="1985-02-05T00:00:00"/>
    <n v="35.432441254439368"/>
    <n v="0"/>
    <s v="n/a"/>
    <s v="Affluent Customer"/>
    <s v="N"/>
    <s v="No"/>
    <n v="15"/>
    <m/>
  </r>
  <r>
    <n v="1128"/>
    <n v="44"/>
    <x v="2677"/>
    <d v="2017-02-21T00:00:00"/>
    <n v="312"/>
    <b v="0"/>
    <s v="Approved"/>
    <s v="WeareA2B"/>
    <s v="Standard"/>
    <s v="medium"/>
    <s v="medium"/>
    <n v="1769.64"/>
    <n v="108.76"/>
    <d v="2011-05-09T00:00:00"/>
    <n v="1660.88"/>
    <s v="F"/>
    <n v="63"/>
    <d v="1999-03-15T00:00:00"/>
    <n v="21.320112487316081"/>
    <s v="Chief Design Engineer"/>
    <s v="Manufacturing"/>
    <s v="Mass Customer"/>
    <s v="N"/>
    <s v="No"/>
    <n v="4"/>
    <m/>
  </r>
  <r>
    <n v="1244"/>
    <n v="50"/>
    <x v="3046"/>
    <d v="2017-02-21T00:00:00"/>
    <n v="312"/>
    <b v="1"/>
    <s v="Approved"/>
    <s v="WeareA2B"/>
    <s v="Standard"/>
    <s v="medium"/>
    <s v="small"/>
    <n v="175.89"/>
    <n v="131.91999999999999"/>
    <d v="2003-02-16T00:00:00"/>
    <n v="43.97"/>
    <s v="F"/>
    <n v="28"/>
    <d v="1995-11-02T00:00:00"/>
    <n v="24.687235774987315"/>
    <n v="0"/>
    <s v="Manufacturing"/>
    <s v="Mass Customer"/>
    <s v="N"/>
    <s v="No"/>
    <n v="5"/>
    <m/>
  </r>
  <r>
    <n v="1384"/>
    <n v="57"/>
    <x v="1881"/>
    <d v="2017-02-21T00:00:00"/>
    <n v="312"/>
    <b v="1"/>
    <s v="Approved"/>
    <s v="WeareA2B"/>
    <s v="Touring"/>
    <s v="medium"/>
    <s v="large"/>
    <n v="1890.39"/>
    <n v="260.14"/>
    <d v="1991-01-21T00:00:00"/>
    <n v="1630.25"/>
    <s v="F"/>
    <n v="27"/>
    <d v="1962-05-14T00:00:00"/>
    <n v="58.180386459918822"/>
    <n v="0"/>
    <s v="Health"/>
    <s v="Affluent Customer"/>
    <s v="N"/>
    <s v="No"/>
    <n v="15"/>
    <m/>
  </r>
  <r>
    <n v="17106"/>
    <n v="4"/>
    <x v="2704"/>
    <d v="2017-06-17T00:00:00"/>
    <m/>
    <m/>
    <s v="Approved"/>
    <s v="Giant Bicycles"/>
    <s v="Standard"/>
    <s v="high"/>
    <s v="medium"/>
    <n v="1129.1300000000001"/>
    <n v="677.48"/>
    <n v="41701"/>
    <m/>
    <m/>
    <m/>
    <m/>
    <m/>
    <m/>
    <m/>
    <m/>
    <m/>
    <m/>
    <m/>
    <m/>
  </r>
  <r>
    <n v="2076"/>
    <n v="80"/>
    <x v="3072"/>
    <d v="2017-02-21T00:00:00"/>
    <n v="312"/>
    <b v="0"/>
    <s v="Approved"/>
    <s v="OHM Cycles"/>
    <s v="Touring"/>
    <s v="low"/>
    <s v="medium"/>
    <n v="1073.07"/>
    <n v="933.84"/>
    <d v="2015-08-02T00:00:00"/>
    <n v="139.2299999999999"/>
    <s v="F"/>
    <n v="93"/>
    <d v="1986-05-31T00:00:00"/>
    <n v="34.117372761288685"/>
    <s v="General Manager"/>
    <s v="Manufacturing"/>
    <s v="Mass Customer"/>
    <s v="N"/>
    <s v="No"/>
    <n v="20"/>
    <m/>
  </r>
  <r>
    <n v="2283"/>
    <n v="56"/>
    <x v="1089"/>
    <d v="2017-02-21T00:00:00"/>
    <n v="312"/>
    <b v="0"/>
    <s v="Approved"/>
    <s v="OHM Cycles"/>
    <s v="Standard"/>
    <s v="medium"/>
    <s v="medium"/>
    <n v="183.86"/>
    <n v="137.9"/>
    <d v="1998-12-17T00:00:00"/>
    <n v="45.960000000000008"/>
    <s v="F"/>
    <n v="98"/>
    <d v="1975-11-22T00:00:00"/>
    <n v="44.646139884576357"/>
    <n v="0"/>
    <s v="Financial Services"/>
    <s v="Mass Customer"/>
    <s v="N"/>
    <s v="Yes"/>
    <n v="13"/>
    <m/>
  </r>
  <r>
    <n v="2444"/>
    <n v="23"/>
    <x v="509"/>
    <d v="2017-02-21T00:00:00"/>
    <n v="312"/>
    <b v="1"/>
    <s v="Approved"/>
    <s v="Norco Bicycles"/>
    <s v="Mountain"/>
    <s v="low"/>
    <s v="small"/>
    <n v="688.63"/>
    <n v="612.88"/>
    <d v="1993-10-02T00:00:00"/>
    <n v="75.75"/>
    <s v="M"/>
    <n v="65"/>
    <d v="1986-05-18T00:00:00"/>
    <n v="34.15298919964485"/>
    <s v="Computer Systems Analyst I"/>
    <s v="Financial Services"/>
    <s v="Affluent Customer"/>
    <s v="N"/>
    <s v="No"/>
    <n v="15"/>
    <m/>
  </r>
  <r>
    <n v="2462"/>
    <n v="86"/>
    <x v="3015"/>
    <d v="2017-02-21T00:00:00"/>
    <n v="312"/>
    <b v="0"/>
    <s v="Approved"/>
    <s v="OHM Cycles"/>
    <s v="Standard"/>
    <s v="medium"/>
    <s v="medium"/>
    <n v="235.63"/>
    <n v="125.07"/>
    <d v="2004-08-07T00:00:00"/>
    <n v="110.56"/>
    <s v="F"/>
    <n v="48"/>
    <d v="1960-04-19T00:00:00"/>
    <n v="60.248879610603751"/>
    <s v="Electrical Engineer"/>
    <s v="Manufacturing"/>
    <s v="Mass Customer"/>
    <s v="N"/>
    <s v="No"/>
    <n v="10"/>
    <m/>
  </r>
  <r>
    <n v="3152"/>
    <n v="11"/>
    <x v="418"/>
    <d v="2017-02-21T00:00:00"/>
    <n v="312"/>
    <b v="0"/>
    <s v="Approved"/>
    <s v="Giant Bicycles"/>
    <s v="Standard"/>
    <s v="high"/>
    <s v="medium"/>
    <n v="1274.93"/>
    <n v="764.96"/>
    <d v="2007-08-04T00:00:00"/>
    <n v="509.97"/>
    <s v="M"/>
    <n v="51"/>
    <d v="1974-06-03T00:00:00"/>
    <n v="46.117372761288685"/>
    <s v="Nuclear Power Engineer"/>
    <s v="Manufacturing"/>
    <s v="Mass Customer"/>
    <s v="N"/>
    <s v="No"/>
    <n v="16"/>
    <m/>
  </r>
  <r>
    <n v="4193"/>
    <n v="72"/>
    <x v="327"/>
    <d v="2017-02-21T00:00:00"/>
    <n v="312"/>
    <b v="1"/>
    <s v="Approved"/>
    <s v="Norco Bicycles"/>
    <s v="Standard"/>
    <s v="medium"/>
    <s v="medium"/>
    <n v="360.4"/>
    <n v="270.3"/>
    <d v="2016-12-06T00:00:00"/>
    <n v="90.099999999999966"/>
    <s v="M"/>
    <n v="65"/>
    <d v="1999-05-19T00:00:00"/>
    <n v="21.14203029553526"/>
    <s v="Staff Scientist"/>
    <s v="Argiculture"/>
    <s v="Mass Customer"/>
    <s v="N"/>
    <s v="No"/>
    <n v="1"/>
    <m/>
  </r>
  <r>
    <n v="4679"/>
    <n v="38"/>
    <x v="142"/>
    <d v="2017-02-21T00:00:00"/>
    <n v="312"/>
    <b v="1"/>
    <s v="Approved"/>
    <s v="Solex"/>
    <s v="Standard"/>
    <s v="medium"/>
    <s v="medium"/>
    <n v="1577.53"/>
    <n v="826.51"/>
    <d v="2011-03-16T00:00:00"/>
    <n v="751.02"/>
    <s v="F"/>
    <n v="81"/>
    <d v="1996-11-06T00:00:00"/>
    <n v="23.673537144850329"/>
    <s v="Community Outreach Specialist"/>
    <s v="Retail"/>
    <s v="Mass Customer"/>
    <s v="N"/>
    <s v="No"/>
    <n v="5"/>
    <m/>
  </r>
  <r>
    <n v="5023"/>
    <n v="66"/>
    <x v="1384"/>
    <d v="2017-02-21T00:00:00"/>
    <n v="312"/>
    <b v="1"/>
    <s v="Approved"/>
    <s v="Giant Bicycles"/>
    <s v="Road"/>
    <s v="low"/>
    <s v="small"/>
    <n v="590.26"/>
    <n v="525.33000000000004"/>
    <d v="2010-11-05T00:00:00"/>
    <n v="64.92999999999995"/>
    <s v="F"/>
    <n v="66"/>
    <d v="1974-02-15T00:00:00"/>
    <n v="46.413263172247589"/>
    <s v="Web Designer I"/>
    <s v="Manufacturing"/>
    <s v="Mass Customer"/>
    <s v="N"/>
    <s v="No"/>
    <n v="7"/>
    <m/>
  </r>
  <r>
    <n v="5679"/>
    <n v="87"/>
    <x v="194"/>
    <d v="2017-02-21T00:00:00"/>
    <n v="312"/>
    <b v="1"/>
    <s v="Approved"/>
    <s v="Giant Bicycles"/>
    <s v="Standard"/>
    <s v="high"/>
    <s v="medium"/>
    <n v="1179"/>
    <n v="707.4"/>
    <d v="1997-08-25T00:00:00"/>
    <n v="471.6"/>
    <s v="F"/>
    <n v="47"/>
    <d v="1998-04-24T00:00:00"/>
    <n v="22.21052344622019"/>
    <s v="Administrative Assistant II"/>
    <s v="Financial Services"/>
    <s v="Mass Customer"/>
    <s v="N"/>
    <s v="No"/>
    <n v="3"/>
    <m/>
  </r>
  <r>
    <n v="6925"/>
    <n v="72"/>
    <x v="1335"/>
    <d v="2017-02-21T00:00:00"/>
    <n v="312"/>
    <b v="1"/>
    <s v="Approved"/>
    <s v="Norco Bicycles"/>
    <s v="Standard"/>
    <s v="medium"/>
    <s v="medium"/>
    <n v="360.4"/>
    <n v="270.3"/>
    <d v="2003-09-09T00:00:00"/>
    <n v="90.099999999999966"/>
    <s v="F"/>
    <n v="91"/>
    <d v="1994-04-21T00:00:00"/>
    <n v="26.221482350329779"/>
    <s v="Software Test Engineer II"/>
    <s v="n/a"/>
    <s v="Mass Customer"/>
    <s v="N"/>
    <s v="Yes"/>
    <n v="1"/>
    <m/>
  </r>
  <r>
    <n v="6975"/>
    <n v="82"/>
    <x v="1271"/>
    <d v="2017-02-21T00:00:00"/>
    <n v="312"/>
    <b v="0"/>
    <s v="Approved"/>
    <s v="Norco Bicycles"/>
    <s v="Standard"/>
    <s v="high"/>
    <s v="medium"/>
    <n v="1148.6400000000001"/>
    <n v="689.18"/>
    <d v="2015-08-10T00:00:00"/>
    <n v="459.46000000000015"/>
    <s v="M"/>
    <n v="60"/>
    <d v="1980-09-01T00:00:00"/>
    <n v="39.865317966768139"/>
    <n v="0"/>
    <s v="Financial Services"/>
    <s v="Mass Customer"/>
    <s v="N"/>
    <s v="No"/>
    <n v="13"/>
    <m/>
  </r>
  <r>
    <n v="9313"/>
    <n v="11"/>
    <x v="2354"/>
    <d v="2017-02-21T00:00:00"/>
    <n v="312"/>
    <b v="0"/>
    <s v="Approved"/>
    <s v="Giant Bicycles"/>
    <s v="Standard"/>
    <s v="high"/>
    <s v="medium"/>
    <n v="1274.93"/>
    <n v="764.96"/>
    <d v="2007-08-04T00:00:00"/>
    <n v="509.97"/>
    <s v="M"/>
    <n v="68"/>
    <d v="1995-05-21T00:00:00"/>
    <n v="25.139290569507864"/>
    <s v="Account Representative III"/>
    <s v="n/a"/>
    <s v="Mass Customer"/>
    <s v="N"/>
    <s v="Yes"/>
    <n v="5"/>
    <m/>
  </r>
  <r>
    <n v="9901"/>
    <n v="21"/>
    <x v="2397"/>
    <d v="2017-02-21T00:00:00"/>
    <n v="312"/>
    <b v="0"/>
    <s v="Approved"/>
    <s v="Solex"/>
    <s v="Standard"/>
    <s v="medium"/>
    <s v="large"/>
    <n v="1071.23"/>
    <n v="380.74"/>
    <d v="1996-04-05T00:00:00"/>
    <n v="690.49"/>
    <s v="F"/>
    <n v="95"/>
    <d v="1956-08-08T00:00:00"/>
    <n v="63.947509747590054"/>
    <s v="Human Resources Assistant II"/>
    <s v="Financial Services"/>
    <s v="Mass Customer"/>
    <s v="N"/>
    <s v="No"/>
    <n v="10"/>
    <m/>
  </r>
  <r>
    <n v="10231"/>
    <n v="76"/>
    <x v="234"/>
    <d v="2017-02-21T00:00:00"/>
    <n v="312"/>
    <b v="0"/>
    <s v="Approved"/>
    <s v="WeareA2B"/>
    <s v="Standard"/>
    <s v="low"/>
    <s v="medium"/>
    <n v="642.30999999999995"/>
    <n v="513.85"/>
    <d v="2014-10-10T00:00:00"/>
    <n v="128.45999999999992"/>
    <s v="M"/>
    <n v="36"/>
    <d v="1974-09-30T00:00:00"/>
    <n v="45.791345364028409"/>
    <s v="Food Chemist"/>
    <s v="Health"/>
    <s v="Affluent Customer"/>
    <s v="N"/>
    <s v="No"/>
    <n v="6"/>
    <m/>
  </r>
  <r>
    <n v="10399"/>
    <n v="38"/>
    <x v="1683"/>
    <d v="2017-02-21T00:00:00"/>
    <n v="312"/>
    <b v="1"/>
    <s v="Approved"/>
    <s v="Solex"/>
    <s v="Standard"/>
    <s v="medium"/>
    <s v="medium"/>
    <n v="1577.53"/>
    <n v="826.51"/>
    <d v="1993-04-12T00:00:00"/>
    <n v="751.02"/>
    <s v="F"/>
    <n v="20"/>
    <d v="1966-03-17T00:00:00"/>
    <n v="54.336550843480467"/>
    <s v="Administrative Assistant III"/>
    <s v="Financial Services"/>
    <s v="Mass Customer"/>
    <s v="N"/>
    <s v="Yes"/>
    <n v="13"/>
    <m/>
  </r>
  <r>
    <n v="10795"/>
    <n v="50"/>
    <x v="833"/>
    <d v="2017-02-21T00:00:00"/>
    <n v="312"/>
    <b v="0"/>
    <s v="Approved"/>
    <s v="Giant Bicycles"/>
    <s v="Standard"/>
    <s v="medium"/>
    <s v="medium"/>
    <n v="642.70000000000005"/>
    <n v="211.37"/>
    <d v="2010-06-07T00:00:00"/>
    <n v="431.33000000000004"/>
    <s v="M"/>
    <n v="60"/>
    <d v="1978-04-14T00:00:00"/>
    <n v="42.251619336631151"/>
    <n v="0"/>
    <s v="Health"/>
    <s v="High Net Worth"/>
    <s v="N"/>
    <s v="Yes"/>
    <n v="11"/>
    <m/>
  </r>
  <r>
    <n v="11063"/>
    <n v="56"/>
    <x v="1329"/>
    <d v="2017-02-21T00:00:00"/>
    <n v="312"/>
    <b v="1"/>
    <s v="Approved"/>
    <s v="OHM Cycles"/>
    <s v="Standard"/>
    <s v="medium"/>
    <s v="medium"/>
    <n v="183.86"/>
    <n v="137.9"/>
    <d v="1997-10-04T00:00:00"/>
    <n v="45.960000000000008"/>
    <s v="M"/>
    <n v="71"/>
    <d v="1997-02-15T00:00:00"/>
    <n v="23.396824816083203"/>
    <s v="VP Sales"/>
    <s v="n/a"/>
    <s v="Mass Customer"/>
    <s v="N"/>
    <s v="No"/>
    <n v="4"/>
    <m/>
  </r>
  <r>
    <n v="11923"/>
    <n v="41"/>
    <x v="975"/>
    <d v="2017-02-21T00:00:00"/>
    <n v="312"/>
    <b v="0"/>
    <s v="Approved"/>
    <s v="Solex"/>
    <s v="Road"/>
    <s v="medium"/>
    <s v="medium"/>
    <n v="416.98"/>
    <n v="312.74"/>
    <d v="1997-05-10T00:00:00"/>
    <n v="104.24000000000001"/>
    <s v="F"/>
    <n v="69"/>
    <d v="1989-11-13T00:00:00"/>
    <n v="30.659838514713343"/>
    <s v="Account Executive"/>
    <s v="Manufacturing"/>
    <s v="Affluent Customer"/>
    <s v="N"/>
    <s v="No"/>
    <n v="8"/>
    <m/>
  </r>
  <r>
    <n v="17125"/>
    <n v="93"/>
    <x v="1256"/>
    <d v="2017-04-13T00:00:00"/>
    <m/>
    <b v="0"/>
    <s v="Cancelled"/>
    <s v="WeareA2B"/>
    <s v="Standard"/>
    <s v="medium"/>
    <s v="medium"/>
    <n v="1065.03"/>
    <n v="230.09"/>
    <n v="36833"/>
    <m/>
    <m/>
    <m/>
    <m/>
    <m/>
    <m/>
    <m/>
    <m/>
    <m/>
    <m/>
    <m/>
    <m/>
  </r>
  <r>
    <n v="12097"/>
    <n v="9"/>
    <x v="36"/>
    <d v="2017-02-21T00:00:00"/>
    <n v="312"/>
    <b v="1"/>
    <s v="Approved"/>
    <s v="Norco Bicycles"/>
    <s v="Standard"/>
    <s v="medium"/>
    <s v="small"/>
    <n v="1216.1400000000001"/>
    <n v="1082.3599999999999"/>
    <d v="1991-08-05T00:00:00"/>
    <n v="133.7800000000002"/>
    <s v="M"/>
    <n v="46"/>
    <d v="1980-09-14T00:00:00"/>
    <n v="39.829701528411974"/>
    <s v="Administrative Assistant III"/>
    <s v="Retail"/>
    <s v="High Net Worth"/>
    <s v="N"/>
    <s v="No"/>
    <n v="7"/>
    <m/>
  </r>
  <r>
    <n v="12203"/>
    <n v="91"/>
    <x v="2012"/>
    <d v="2017-02-21T00:00:00"/>
    <n v="312"/>
    <b v="1"/>
    <s v="Approved"/>
    <s v="WeareA2B"/>
    <s v="Standard"/>
    <s v="low"/>
    <s v="medium"/>
    <n v="642.30999999999995"/>
    <n v="513.85"/>
    <d v="2014-10-10T00:00:00"/>
    <n v="128.45999999999992"/>
    <s v="M"/>
    <n v="23"/>
    <d v="1981-06-21T00:00:00"/>
    <n v="39.062578240740741"/>
    <s v="Associate Professor"/>
    <s v="Retail"/>
    <s v="High Net Worth"/>
    <s v="N"/>
    <s v="No"/>
    <n v="5"/>
    <m/>
  </r>
  <r>
    <n v="12463"/>
    <n v="36"/>
    <x v="1704"/>
    <d v="2017-02-21T00:00:00"/>
    <n v="312"/>
    <b v="0"/>
    <s v="Approved"/>
    <s v="Solex"/>
    <s v="Standard"/>
    <s v="low"/>
    <s v="medium"/>
    <n v="945.04"/>
    <n v="507.58"/>
    <d v="1995-12-19T00:00:00"/>
    <n v="437.46"/>
    <s v="M"/>
    <n v="56"/>
    <d v="1956-06-08T00:00:00"/>
    <n v="64.114633035261292"/>
    <s v="Research Associate"/>
    <s v="Health"/>
    <s v="Affluent Customer"/>
    <s v="N"/>
    <s v="No"/>
    <n v="8"/>
    <m/>
  </r>
  <r>
    <n v="13324"/>
    <n v="0"/>
    <x v="1666"/>
    <d v="2017-02-21T00:00:00"/>
    <n v="312"/>
    <b v="1"/>
    <s v="Approved"/>
    <s v="Solex"/>
    <s v="Standard"/>
    <s v="medium"/>
    <s v="medium"/>
    <n v="71.489999999999995"/>
    <n v="53.62"/>
    <d v="2012-12-02T00:00:00"/>
    <n v="17.869999999999997"/>
    <s v="U"/>
    <n v="81"/>
    <d v="1899-12-30T00:00:00"/>
    <n v="0"/>
    <s v="Assistant Professor"/>
    <s v="IT"/>
    <s v="High Net Worth"/>
    <s v="N"/>
    <s v="No"/>
    <n v="0"/>
    <m/>
  </r>
  <r>
    <n v="13328"/>
    <n v="3"/>
    <x v="1570"/>
    <d v="2017-02-21T00:00:00"/>
    <n v="312"/>
    <b v="1"/>
    <s v="Approved"/>
    <s v="Trek Bicycles"/>
    <s v="Standard"/>
    <s v="medium"/>
    <s v="large"/>
    <n v="2091.4699999999998"/>
    <n v="388.92"/>
    <d v="2011-05-07T00:00:00"/>
    <n v="1702.5499999999997"/>
    <s v="M"/>
    <n v="27"/>
    <d v="1992-10-07T00:00:00"/>
    <n v="27.758468651699644"/>
    <s v="Marketing Manager"/>
    <s v="Manufacturing"/>
    <s v="Mass Customer"/>
    <s v="N"/>
    <s v="No"/>
    <n v="2"/>
    <m/>
  </r>
  <r>
    <n v="13381"/>
    <n v="0"/>
    <x v="499"/>
    <d v="2017-02-21T00:00:00"/>
    <n v="312"/>
    <b v="1"/>
    <s v="Approved"/>
    <s v="Norco Bicycles"/>
    <s v="Standard"/>
    <s v="medium"/>
    <s v="medium"/>
    <n v="360.4"/>
    <n v="270.3"/>
    <d v="2016-12-06T00:00:00"/>
    <n v="90.099999999999966"/>
    <s v="F"/>
    <n v="6"/>
    <d v="1978-07-04T00:00:00"/>
    <n v="42.029701528411969"/>
    <s v="Web Designer IV"/>
    <s v="Property"/>
    <s v="High Net Worth"/>
    <s v="N"/>
    <s v="No"/>
    <n v="7"/>
    <m/>
  </r>
  <r>
    <n v="13424"/>
    <n v="2"/>
    <x v="350"/>
    <d v="2017-02-21T00:00:00"/>
    <n v="312"/>
    <b v="0"/>
    <s v="Approved"/>
    <s v="Solex"/>
    <s v="Standard"/>
    <s v="medium"/>
    <s v="medium"/>
    <n v="71.489999999999995"/>
    <n v="53.62"/>
    <d v="2005-08-09T00:00:00"/>
    <n v="17.869999999999997"/>
    <s v="F"/>
    <n v="93"/>
    <d v="1953-10-12T00:00:00"/>
    <n v="66.77216728183663"/>
    <s v="Executive Secretary"/>
    <s v="Health"/>
    <s v="Mass Customer"/>
    <s v="N"/>
    <s v="Yes"/>
    <n v="11"/>
    <m/>
  </r>
  <r>
    <n v="13589"/>
    <n v="45"/>
    <x v="1543"/>
    <d v="2017-02-21T00:00:00"/>
    <n v="312"/>
    <b v="0"/>
    <s v="Approved"/>
    <s v="Trek Bicycles"/>
    <s v="Road"/>
    <s v="low"/>
    <s v="medium"/>
    <n v="980.37"/>
    <n v="234.43"/>
    <d v="1991-11-07T00:00:00"/>
    <n v="745.94"/>
    <s v="F"/>
    <n v="67"/>
    <d v="1979-10-08T00:00:00"/>
    <n v="40.766687829781837"/>
    <s v="Statistician IV"/>
    <s v="Argiculture"/>
    <s v="High Net Worth"/>
    <s v="N"/>
    <s v="Yes"/>
    <n v="12"/>
    <m/>
  </r>
  <r>
    <n v="13800"/>
    <n v="19"/>
    <x v="687"/>
    <d v="2017-02-21T00:00:00"/>
    <n v="312"/>
    <b v="0"/>
    <s v="Approved"/>
    <s v="OHM Cycles"/>
    <s v="Road"/>
    <s v="high"/>
    <s v="large"/>
    <n v="12.01"/>
    <n v="7.21"/>
    <d v="1993-05-26T00:00:00"/>
    <n v="4.8"/>
    <s v="F"/>
    <n v="1"/>
    <d v="1975-12-16T00:00:00"/>
    <n v="44.58038645991882"/>
    <n v="0"/>
    <s v="Manufacturing"/>
    <s v="Mass Customer"/>
    <s v="N"/>
    <s v="Yes"/>
    <n v="6"/>
    <m/>
  </r>
  <r>
    <n v="13833"/>
    <n v="18"/>
    <x v="2392"/>
    <d v="2017-02-21T00:00:00"/>
    <n v="312"/>
    <b v="1"/>
    <s v="Approved"/>
    <s v="Norco Bicycles"/>
    <s v="Standard"/>
    <s v="high"/>
    <s v="medium"/>
    <n v="1148.6400000000001"/>
    <n v="689.18"/>
    <d v="2015-08-10T00:00:00"/>
    <n v="459.46000000000015"/>
    <s v="M"/>
    <n v="88"/>
    <d v="1992-08-31T00:00:00"/>
    <n v="27.859838514713342"/>
    <s v="Assistant Professor"/>
    <s v="Financial Services"/>
    <s v="High Net Worth"/>
    <s v="N"/>
    <s v="No"/>
    <n v="8"/>
    <m/>
  </r>
  <r>
    <n v="14572"/>
    <n v="0"/>
    <x v="3254"/>
    <d v="2017-02-21T00:00:00"/>
    <n v="312"/>
    <b v="0"/>
    <s v="Approved"/>
    <s v="OHM Cycles"/>
    <s v="Standard"/>
    <s v="medium"/>
    <s v="medium"/>
    <n v="235.63"/>
    <n v="125.07"/>
    <d v="2004-08-07T00:00:00"/>
    <n v="110.56"/>
    <s v="F"/>
    <n v="15"/>
    <d v="1959-08-07T00:00:00"/>
    <n v="60.950249473617454"/>
    <s v="Human Resources Assistant IV"/>
    <s v="n/a"/>
    <s v="High Net Worth"/>
    <s v="N"/>
    <s v="No"/>
    <n v="17"/>
    <m/>
  </r>
  <r>
    <n v="14736"/>
    <n v="76"/>
    <x v="829"/>
    <d v="2017-02-21T00:00:00"/>
    <n v="312"/>
    <b v="1"/>
    <s v="Approved"/>
    <s v="WeareA2B"/>
    <s v="Standard"/>
    <s v="low"/>
    <s v="medium"/>
    <n v="642.30999999999995"/>
    <n v="513.85"/>
    <d v="2015-08-10T00:00:00"/>
    <n v="128.45999999999992"/>
    <s v="M"/>
    <n v="63"/>
    <d v="1992-09-04T00:00:00"/>
    <n v="27.848879610603753"/>
    <s v="Recruiter"/>
    <s v="Manufacturing"/>
    <s v="Mass Customer"/>
    <s v="N"/>
    <s v="Yes"/>
    <n v="9"/>
    <m/>
  </r>
  <r>
    <n v="16755"/>
    <n v="5"/>
    <x v="1000"/>
    <d v="2017-02-21T00:00:00"/>
    <n v="312"/>
    <b v="1"/>
    <s v="Approved"/>
    <s v="Giant Bicycles"/>
    <s v="Standard"/>
    <s v="high"/>
    <s v="medium"/>
    <n v="1129.1300000000001"/>
    <n v="677.48"/>
    <d v="2005-08-09T00:00:00"/>
    <n v="451.65000000000009"/>
    <s v="M"/>
    <n v="13"/>
    <d v="1961-06-27T00:00:00"/>
    <n v="59.059838514713341"/>
    <s v="Speech Pathologist"/>
    <s v="Financial Services"/>
    <s v="High Net Worth"/>
    <s v="N"/>
    <s v="No"/>
    <n v="12"/>
    <m/>
  </r>
  <r>
    <n v="17869"/>
    <n v="39"/>
    <x v="2528"/>
    <d v="2017-02-21T00:00:00"/>
    <n v="312"/>
    <b v="0"/>
    <s v="Approved"/>
    <s v="Giant Bicycles"/>
    <s v="Standard"/>
    <s v="medium"/>
    <s v="large"/>
    <n v="1812.75"/>
    <n v="582.48"/>
    <d v="2010-06-07T00:00:00"/>
    <n v="1230.27"/>
    <s v="M"/>
    <n v="22"/>
    <d v="1999-10-10T00:00:00"/>
    <n v="20.747509747590055"/>
    <s v="Actuary"/>
    <s v="Financial Services"/>
    <s v="Mass Customer"/>
    <s v="N"/>
    <s v="No"/>
    <n v="2"/>
    <m/>
  </r>
  <r>
    <n v="17947"/>
    <n v="33"/>
    <x v="1763"/>
    <d v="2017-02-21T00:00:00"/>
    <n v="312"/>
    <b v="0"/>
    <s v="Approved"/>
    <s v="OHM Cycles"/>
    <s v="Road"/>
    <s v="medium"/>
    <s v="small"/>
    <n v="1810"/>
    <n v="1610.9"/>
    <d v="2008-03-19T00:00:00"/>
    <n v="199.09999999999991"/>
    <s v="F"/>
    <n v="43"/>
    <d v="1970-04-12T00:00:00"/>
    <n v="50.262578240740737"/>
    <s v="Clinical Specialist"/>
    <s v="Health"/>
    <s v="High Net Worth"/>
    <s v="N"/>
    <s v="No"/>
    <n v="10"/>
    <m/>
  </r>
  <r>
    <n v="18176"/>
    <n v="68"/>
    <x v="1396"/>
    <d v="2017-02-21T00:00:00"/>
    <n v="312"/>
    <b v="0"/>
    <s v="Approved"/>
    <s v="OHM Cycles"/>
    <s v="Standard"/>
    <s v="medium"/>
    <s v="medium"/>
    <n v="1636.9"/>
    <n v="44.71"/>
    <d v="2010-08-20T00:00:00"/>
    <n v="1592.19"/>
    <s v="M"/>
    <n v="59"/>
    <d v="1999-10-13T00:00:00"/>
    <n v="20.739290569507862"/>
    <n v="0"/>
    <s v="Financial Services"/>
    <s v="Mass Customer"/>
    <s v="N"/>
    <s v="No"/>
    <n v="1"/>
    <m/>
  </r>
  <r>
    <n v="18237"/>
    <n v="38"/>
    <x v="1588"/>
    <d v="2017-02-21T00:00:00"/>
    <n v="312"/>
    <b v="0"/>
    <s v="Approved"/>
    <s v="Solex"/>
    <s v="Standard"/>
    <s v="medium"/>
    <s v="medium"/>
    <n v="1577.53"/>
    <n v="826.51"/>
    <d v="2011-03-16T00:00:00"/>
    <n v="751.02"/>
    <s v="F"/>
    <n v="77"/>
    <d v="1980-07-15T00:00:00"/>
    <n v="39.996824816083205"/>
    <s v="Dental Hygienist"/>
    <s v="Health"/>
    <s v="Mass Customer"/>
    <s v="N"/>
    <s v="No"/>
    <n v="12"/>
    <m/>
  </r>
  <r>
    <n v="18553"/>
    <n v="0"/>
    <x v="116"/>
    <d v="2017-02-21T00:00:00"/>
    <n v="312"/>
    <b v="0"/>
    <s v="Approved"/>
    <s v="Trek Bicycles"/>
    <s v="Standard"/>
    <s v="high"/>
    <s v="medium"/>
    <n v="495.72"/>
    <n v="297.43"/>
    <d v="2006-05-22T00:00:00"/>
    <n v="198.29000000000002"/>
    <s v="F"/>
    <n v="14"/>
    <d v="1965-04-13T00:00:00"/>
    <n v="55.262578240740737"/>
    <s v="Account Representative II"/>
    <s v="Health"/>
    <s v="High Net Worth"/>
    <s v="N"/>
    <s v="Yes"/>
    <n v="18"/>
    <m/>
  </r>
  <r>
    <n v="18605"/>
    <n v="97"/>
    <x v="1212"/>
    <d v="2017-02-21T00:00:00"/>
    <n v="312"/>
    <b v="0"/>
    <s v="Approved"/>
    <s v="Solex"/>
    <s v="Standard"/>
    <s v="medium"/>
    <s v="large"/>
    <n v="202.62"/>
    <n v="151.96"/>
    <d v="2016-03-29T00:00:00"/>
    <n v="50.66"/>
    <s v="M"/>
    <n v="45"/>
    <d v="1992-06-24T00:00:00"/>
    <n v="28.046139884576355"/>
    <s v="Recruiter"/>
    <s v="Property"/>
    <s v="Mass Customer"/>
    <s v="N"/>
    <s v="No"/>
    <n v="6"/>
    <m/>
  </r>
  <r>
    <n v="18735"/>
    <n v="45"/>
    <x v="2113"/>
    <d v="2017-02-21T00:00:00"/>
    <n v="312"/>
    <b v="1"/>
    <s v="Approved"/>
    <s v="Solex"/>
    <s v="Standard"/>
    <s v="medium"/>
    <s v="medium"/>
    <n v="441.49"/>
    <n v="84.99"/>
    <d v="2015-06-17T00:00:00"/>
    <n v="356.5"/>
    <s v="M"/>
    <n v="89"/>
    <d v="1976-02-16T00:00:00"/>
    <n v="44.410523446220189"/>
    <s v="Assistant Manager"/>
    <s v="Health"/>
    <s v="Affluent Customer"/>
    <s v="N"/>
    <s v="No"/>
    <n v="22"/>
    <m/>
  </r>
  <r>
    <n v="19122"/>
    <n v="27"/>
    <x v="3037"/>
    <d v="2017-02-21T00:00:00"/>
    <n v="312"/>
    <b v="0"/>
    <s v="Approved"/>
    <s v="Trek Bicycles"/>
    <s v="Standard"/>
    <s v="medium"/>
    <s v="medium"/>
    <n v="499.53"/>
    <n v="388.72"/>
    <d v="2016-11-22T00:00:00"/>
    <n v="110.80999999999995"/>
    <s v="M"/>
    <n v="20"/>
    <d v="1980-11-01T00:00:00"/>
    <n v="39.6981946790969"/>
    <s v="Assistant Professor"/>
    <s v="Retail"/>
    <s v="Mass Customer"/>
    <s v="N"/>
    <s v="Yes"/>
    <n v="9"/>
    <m/>
  </r>
  <r>
    <n v="19315"/>
    <n v="57"/>
    <x v="2780"/>
    <d v="2017-02-21T00:00:00"/>
    <n v="312"/>
    <b v="1"/>
    <s v="Approved"/>
    <s v="WeareA2B"/>
    <s v="Touring"/>
    <s v="medium"/>
    <s v="large"/>
    <n v="1890.39"/>
    <n v="260.14"/>
    <d v="1991-01-21T00:00:00"/>
    <n v="1630.25"/>
    <s v="M"/>
    <n v="19"/>
    <d v="1989-01-04T00:00:00"/>
    <n v="31.517372761288684"/>
    <s v="VP Marketing"/>
    <s v="IT"/>
    <s v="Mass Customer"/>
    <s v="N"/>
    <s v="No"/>
    <n v="6"/>
    <m/>
  </r>
  <r>
    <n v="19906"/>
    <n v="91"/>
    <x v="136"/>
    <d v="2017-02-21T00:00:00"/>
    <n v="312"/>
    <b v="0"/>
    <s v="Approved"/>
    <s v="WeareA2B"/>
    <s v="Standard"/>
    <s v="low"/>
    <s v="medium"/>
    <n v="642.30999999999995"/>
    <n v="513.85"/>
    <d v="1991-07-10T00:00:00"/>
    <n v="128.45999999999992"/>
    <s v="F"/>
    <n v="87"/>
    <d v="1974-01-30T00:00:00"/>
    <n v="46.457098788685947"/>
    <n v="0"/>
    <s v="Manufacturing"/>
    <s v="High Net Worth"/>
    <s v="N"/>
    <s v="Yes"/>
    <n v="10"/>
    <m/>
  </r>
  <r>
    <n v="119"/>
    <n v="64"/>
    <x v="1305"/>
    <d v="2017-02-20T00:00:00"/>
    <n v="313"/>
    <b v="0"/>
    <s v="Approved"/>
    <s v="Trek Bicycles"/>
    <s v="Standard"/>
    <s v="medium"/>
    <s v="large"/>
    <n v="1469.44"/>
    <n v="596.54999999999995"/>
    <d v="2005-10-22T00:00:00"/>
    <n v="872.8900000000001"/>
    <s v="M"/>
    <n v="4"/>
    <d v="1976-09-14T00:00:00"/>
    <n v="43.832441254439367"/>
    <s v="Operator"/>
    <s v="Manufacturing"/>
    <s v="Mass Customer"/>
    <s v="N"/>
    <s v="Yes"/>
    <n v="14"/>
    <m/>
  </r>
  <r>
    <n v="17150"/>
    <n v="0"/>
    <x v="210"/>
    <d v="2017-04-06T00:00:00"/>
    <m/>
    <b v="1"/>
    <s v="Approved"/>
    <m/>
    <m/>
    <m/>
    <m/>
    <n v="156.56"/>
    <m/>
    <m/>
    <m/>
    <m/>
    <m/>
    <m/>
    <m/>
    <m/>
    <m/>
    <m/>
    <m/>
    <m/>
    <m/>
    <m/>
  </r>
  <r>
    <n v="1346"/>
    <n v="7"/>
    <x v="2483"/>
    <d v="2017-02-20T00:00:00"/>
    <n v="313"/>
    <b v="1"/>
    <s v="Approved"/>
    <s v="Giant Bicycles"/>
    <s v="Standard"/>
    <s v="medium"/>
    <s v="small"/>
    <n v="1311.44"/>
    <n v="1167.18"/>
    <d v="1992-10-11T00:00:00"/>
    <n v="144.26"/>
    <s v="F"/>
    <n v="93"/>
    <d v="1965-06-28T00:00:00"/>
    <n v="55.054359062658548"/>
    <s v="Software Test Engineer III"/>
    <s v="Property"/>
    <s v="High Net Worth"/>
    <s v="N"/>
    <s v="No"/>
    <n v="19"/>
    <m/>
  </r>
  <r>
    <n v="1366"/>
    <n v="65"/>
    <x v="2141"/>
    <d v="2017-02-20T00:00:00"/>
    <n v="313"/>
    <b v="1"/>
    <s v="Approved"/>
    <s v="WeareA2B"/>
    <s v="Standard"/>
    <s v="medium"/>
    <s v="medium"/>
    <n v="1807.45"/>
    <n v="778.69"/>
    <d v="2010-11-05T00:00:00"/>
    <n v="1028.76"/>
    <s v="M"/>
    <n v="19"/>
    <d v="1989-06-14T00:00:00"/>
    <n v="31.076276870877724"/>
    <s v="Actuary"/>
    <s v="Financial Services"/>
    <s v="Mass Customer"/>
    <s v="N"/>
    <s v="Yes"/>
    <n v="2"/>
    <m/>
  </r>
  <r>
    <n v="1473"/>
    <n v="20"/>
    <x v="2253"/>
    <d v="2017-02-20T00:00:00"/>
    <n v="313"/>
    <b v="1"/>
    <s v="Approved"/>
    <s v="Trek Bicycles"/>
    <s v="Standard"/>
    <s v="medium"/>
    <s v="small"/>
    <n v="1775.81"/>
    <n v="1580.47"/>
    <d v="2011-05-07T00:00:00"/>
    <n v="195.33999999999992"/>
    <s v="M"/>
    <n v="0"/>
    <d v="1959-08-12T00:00:00"/>
    <n v="60.936550843480468"/>
    <s v="Legal Assistant"/>
    <s v="IT"/>
    <s v="Mass Customer"/>
    <s v="N"/>
    <s v="Yes"/>
    <n v="17"/>
    <m/>
  </r>
  <r>
    <n v="1740"/>
    <n v="35"/>
    <x v="920"/>
    <d v="2017-02-20T00:00:00"/>
    <n v="313"/>
    <b v="0"/>
    <s v="Approved"/>
    <s v="Giant Bicycles"/>
    <s v="Standard"/>
    <s v="medium"/>
    <s v="medium"/>
    <n v="1403.5"/>
    <n v="954.82"/>
    <d v="2016-11-14T00:00:00"/>
    <n v="448.67999999999995"/>
    <s v="M"/>
    <n v="19"/>
    <d v="1963-10-05T00:00:00"/>
    <n v="56.785865911973616"/>
    <n v="0"/>
    <s v="n/a"/>
    <s v="High Net Worth"/>
    <s v="N"/>
    <s v="Yes"/>
    <n v="6"/>
    <m/>
  </r>
  <r>
    <n v="2438"/>
    <n v="81"/>
    <x v="3469"/>
    <d v="2017-02-20T00:00:00"/>
    <n v="313"/>
    <b v="0"/>
    <s v="Approved"/>
    <s v="Norco Bicycles"/>
    <s v="Standard"/>
    <s v="medium"/>
    <s v="small"/>
    <n v="586.45000000000005"/>
    <n v="521.94000000000005"/>
    <d v="1991-07-10T00:00:00"/>
    <n v="64.509999999999991"/>
    <s v="F"/>
    <n v="98"/>
    <d v="1991-08-28T00:00:00"/>
    <n v="28.870797418822931"/>
    <s v="Chief Design Engineer"/>
    <s v="Retail"/>
    <s v="Affluent Customer"/>
    <s v="N"/>
    <s v="No"/>
    <n v="2"/>
    <m/>
  </r>
  <r>
    <n v="2486"/>
    <n v="66"/>
    <x v="2023"/>
    <d v="2017-02-20T00:00:00"/>
    <n v="313"/>
    <b v="0"/>
    <s v="Approved"/>
    <s v="Solex"/>
    <s v="Standard"/>
    <s v="medium"/>
    <s v="medium"/>
    <n v="1163.8900000000001"/>
    <n v="589.27"/>
    <d v="2013-03-12T00:00:00"/>
    <n v="574.62000000000012"/>
    <s v="M"/>
    <n v="14"/>
    <d v="1960-02-12T00:00:00"/>
    <n v="60.432441254439368"/>
    <s v="Geologist III"/>
    <s v="Health"/>
    <s v="High Net Worth"/>
    <s v="N"/>
    <s v="Yes"/>
    <n v="6"/>
    <m/>
  </r>
  <r>
    <n v="2505"/>
    <n v="0"/>
    <x v="549"/>
    <d v="2017-02-20T00:00:00"/>
    <n v="313"/>
    <b v="0"/>
    <s v="Approved"/>
    <s v="Solex"/>
    <s v="Standard"/>
    <s v="medium"/>
    <s v="medium"/>
    <n v="441.49"/>
    <n v="84.99"/>
    <d v="2012-04-10T00:00:00"/>
    <n v="356.5"/>
    <s v="F"/>
    <n v="79"/>
    <d v="1980-06-02T00:00:00"/>
    <n v="40.114633035261285"/>
    <s v="Internal Auditor"/>
    <s v="Financial Services"/>
    <s v="High Net Worth"/>
    <s v="N"/>
    <s v="Yes"/>
    <n v="9"/>
    <m/>
  </r>
  <r>
    <n v="2756"/>
    <n v="76"/>
    <x v="945"/>
    <d v="2017-02-20T00:00:00"/>
    <n v="313"/>
    <b v="1"/>
    <s v="Approved"/>
    <s v="WeareA2B"/>
    <s v="Standard"/>
    <s v="low"/>
    <s v="medium"/>
    <n v="642.30999999999995"/>
    <n v="513.85"/>
    <d v="2014-10-10T00:00:00"/>
    <n v="128.45999999999992"/>
    <s v="M"/>
    <n v="99"/>
    <d v="1987-01-21T00:00:00"/>
    <n v="33.473537144850326"/>
    <s v="Geologist III"/>
    <s v="n/a"/>
    <s v="Mass Customer"/>
    <s v="N"/>
    <s v="No"/>
    <n v="12"/>
    <m/>
  </r>
  <r>
    <n v="2873"/>
    <n v="41"/>
    <x v="3040"/>
    <d v="2017-02-20T00:00:00"/>
    <n v="313"/>
    <b v="1"/>
    <s v="Approved"/>
    <s v="Solex"/>
    <s v="Road"/>
    <s v="medium"/>
    <s v="medium"/>
    <n v="416.98"/>
    <n v="312.74"/>
    <d v="1997-05-10T00:00:00"/>
    <n v="104.24000000000001"/>
    <s v="M"/>
    <n v="80"/>
    <d v="1958-11-15T00:00:00"/>
    <n v="61.676276870877729"/>
    <s v="Legal Assistant"/>
    <s v="Manufacturing"/>
    <s v="Mass Customer"/>
    <s v="N"/>
    <s v="No"/>
    <n v="17"/>
    <m/>
  </r>
  <r>
    <n v="2984"/>
    <n v="0"/>
    <x v="551"/>
    <d v="2017-02-20T00:00:00"/>
    <n v="313"/>
    <b v="0"/>
    <s v="Approved"/>
    <s v="Giant Bicycles"/>
    <s v="Standard"/>
    <s v="medium"/>
    <s v="medium"/>
    <n v="230.91"/>
    <n v="173.18"/>
    <d v="2011-03-16T00:00:00"/>
    <n v="57.72999999999999"/>
    <s v="M"/>
    <n v="76"/>
    <d v="1971-03-17T00:00:00"/>
    <n v="49.333811117453067"/>
    <s v="Engineer II"/>
    <s v="Property"/>
    <s v="High Net Worth"/>
    <s v="N"/>
    <s v="Yes"/>
    <n v="15"/>
    <m/>
  </r>
  <r>
    <n v="3623"/>
    <n v="42"/>
    <x v="694"/>
    <d v="2017-02-20T00:00:00"/>
    <n v="313"/>
    <b v="1"/>
    <s v="Approved"/>
    <s v="OHM Cycles"/>
    <s v="Road"/>
    <s v="medium"/>
    <s v="small"/>
    <n v="1810"/>
    <n v="1610.9"/>
    <d v="2007-12-11T00:00:00"/>
    <n v="199.09999999999991"/>
    <s v="F"/>
    <n v="52"/>
    <d v="1963-03-19T00:00:00"/>
    <n v="57.333811117453067"/>
    <s v="Paralegal"/>
    <s v="Financial Services"/>
    <s v="Mass Customer"/>
    <s v="N"/>
    <s v="Yes"/>
    <n v="17"/>
    <m/>
  </r>
  <r>
    <n v="5761"/>
    <n v="0"/>
    <x v="1832"/>
    <d v="2017-02-20T00:00:00"/>
    <n v="313"/>
    <b v="0"/>
    <s v="Approved"/>
    <s v="WeareA2B"/>
    <s v="Standard"/>
    <s v="medium"/>
    <s v="medium"/>
    <n v="60.34"/>
    <n v="45.26"/>
    <d v="1993-07-15T00:00:00"/>
    <n v="15.080000000000005"/>
    <s v="F"/>
    <n v="35"/>
    <d v="1968-02-03T00:00:00"/>
    <n v="52.451619336631147"/>
    <s v="Paralegal"/>
    <s v="Financial Services"/>
    <s v="High Net Worth"/>
    <s v="N"/>
    <s v="No"/>
    <n v="18"/>
    <m/>
  </r>
  <r>
    <n v="5806"/>
    <n v="2"/>
    <x v="3092"/>
    <d v="2017-02-20T00:00:00"/>
    <n v="313"/>
    <b v="0"/>
    <s v="Approved"/>
    <s v="Solex"/>
    <s v="Standard"/>
    <s v="medium"/>
    <s v="medium"/>
    <n v="71.489999999999995"/>
    <n v="53.62"/>
    <d v="2012-12-02T00:00:00"/>
    <n v="17.869999999999997"/>
    <s v="F"/>
    <n v="49"/>
    <d v="1974-06-10T00:00:00"/>
    <n v="46.098194679096906"/>
    <n v="0"/>
    <s v="Manufacturing"/>
    <s v="Affluent Customer"/>
    <s v="N"/>
    <s v="Yes"/>
    <n v="11"/>
    <m/>
  </r>
  <r>
    <n v="17164"/>
    <n v="27"/>
    <x v="435"/>
    <d v="2017-11-15T00:00:00"/>
    <m/>
    <m/>
    <s v="Approved"/>
    <s v="Trek Bicycles"/>
    <s v="Standard"/>
    <s v="low"/>
    <s v="medium"/>
    <n v="1057.51"/>
    <n v="154.4"/>
    <n v="34527"/>
    <m/>
    <m/>
    <m/>
    <m/>
    <m/>
    <m/>
    <m/>
    <m/>
    <m/>
    <m/>
    <m/>
    <m/>
  </r>
  <r>
    <n v="5866"/>
    <n v="80"/>
    <x v="629"/>
    <d v="2017-02-20T00:00:00"/>
    <n v="313"/>
    <b v="0"/>
    <s v="Approved"/>
    <s v="OHM Cycles"/>
    <s v="Touring"/>
    <s v="low"/>
    <s v="medium"/>
    <n v="1073.07"/>
    <n v="933.84"/>
    <d v="2015-08-10T00:00:00"/>
    <n v="139.2299999999999"/>
    <s v="F"/>
    <n v="76"/>
    <d v="1982-11-06T00:00:00"/>
    <n v="37.684496048959915"/>
    <s v="Health Coach IV"/>
    <s v="Health"/>
    <s v="Affluent Customer"/>
    <s v="N"/>
    <s v="Yes"/>
    <n v="11"/>
    <m/>
  </r>
  <r>
    <n v="6155"/>
    <n v="27"/>
    <x v="1491"/>
    <d v="2017-02-20T00:00:00"/>
    <n v="313"/>
    <b v="1"/>
    <s v="Approved"/>
    <s v="Trek Bicycles"/>
    <s v="Standard"/>
    <s v="low"/>
    <s v="medium"/>
    <n v="1057.51"/>
    <n v="154.4"/>
    <d v="2008-03-19T00:00:00"/>
    <n v="903.11"/>
    <s v="M"/>
    <n v="0"/>
    <d v="1976-01-14T00:00:00"/>
    <n v="44.500934405124298"/>
    <s v="Nuclear Power Engineer"/>
    <s v="Manufacturing"/>
    <s v="High Net Worth"/>
    <s v="N"/>
    <s v="Yes"/>
    <n v="11"/>
    <m/>
  </r>
  <r>
    <n v="6916"/>
    <n v="11"/>
    <x v="1700"/>
    <d v="2017-02-20T00:00:00"/>
    <n v="313"/>
    <b v="0"/>
    <s v="Approved"/>
    <s v="Giant Bicycles"/>
    <s v="Standard"/>
    <s v="high"/>
    <s v="medium"/>
    <n v="1274.93"/>
    <n v="764.96"/>
    <d v="2009-03-08T00:00:00"/>
    <n v="509.97"/>
    <s v="M"/>
    <n v="11"/>
    <d v="1975-12-30T00:00:00"/>
    <n v="44.542030295535262"/>
    <s v="Chemical Engineer"/>
    <s v="Manufacturing"/>
    <s v="Affluent Customer"/>
    <s v="N"/>
    <s v="Yes"/>
    <n v="9"/>
    <m/>
  </r>
  <r>
    <n v="7471"/>
    <n v="86"/>
    <x v="2524"/>
    <d v="2017-02-20T00:00:00"/>
    <n v="313"/>
    <b v="1"/>
    <s v="Approved"/>
    <s v="OHM Cycles"/>
    <s v="Standard"/>
    <s v="medium"/>
    <s v="medium"/>
    <n v="235.63"/>
    <n v="125.07"/>
    <d v="2004-08-07T00:00:00"/>
    <n v="110.56"/>
    <s v="M"/>
    <n v="47"/>
    <d v="1972-08-01T00:00:00"/>
    <n v="47.955728925672247"/>
    <s v="Environmental Specialist"/>
    <s v="Argiculture"/>
    <s v="Mass Customer"/>
    <s v="N"/>
    <s v="No"/>
    <n v="19"/>
    <m/>
  </r>
  <r>
    <n v="8166"/>
    <n v="38"/>
    <x v="2474"/>
    <d v="2017-02-20T00:00:00"/>
    <n v="313"/>
    <b v="1"/>
    <s v="Approved"/>
    <s v="Solex"/>
    <s v="Standard"/>
    <s v="medium"/>
    <s v="medium"/>
    <n v="1577.53"/>
    <n v="826.51"/>
    <d v="2007-12-11T00:00:00"/>
    <n v="751.02"/>
    <s v="M"/>
    <n v="12"/>
    <d v="1988-06-23T00:00:00"/>
    <n v="32.051619336631148"/>
    <n v="0"/>
    <s v="Manufacturing"/>
    <s v="Mass Customer"/>
    <s v="N"/>
    <s v="Yes"/>
    <n v="7"/>
    <m/>
  </r>
  <r>
    <n v="8396"/>
    <n v="11"/>
    <x v="2846"/>
    <d v="2017-02-20T00:00:00"/>
    <n v="313"/>
    <b v="0"/>
    <s v="Approved"/>
    <s v="Trek Bicycles"/>
    <s v="Standard"/>
    <s v="medium"/>
    <s v="small"/>
    <n v="1775.81"/>
    <n v="1580.47"/>
    <d v="2016-07-09T00:00:00"/>
    <n v="195.33999999999992"/>
    <s v="F"/>
    <n v="74"/>
    <d v="1974-10-26T00:00:00"/>
    <n v="45.720112487316079"/>
    <s v="General Manager"/>
    <s v="Retail"/>
    <s v="High Net Worth"/>
    <s v="N"/>
    <s v="Yes"/>
    <n v="16"/>
    <m/>
  </r>
  <r>
    <n v="8491"/>
    <n v="91"/>
    <x v="975"/>
    <d v="2017-02-20T00:00:00"/>
    <n v="313"/>
    <b v="1"/>
    <s v="Approved"/>
    <s v="Solex"/>
    <s v="Standard"/>
    <s v="medium"/>
    <s v="medium"/>
    <n v="100.35"/>
    <n v="75.260000000000005"/>
    <d v="1999-07-26T00:00:00"/>
    <n v="25.089999999999989"/>
    <s v="F"/>
    <n v="69"/>
    <d v="1989-11-13T00:00:00"/>
    <n v="30.659838514713343"/>
    <s v="Account Executive"/>
    <s v="Manufacturing"/>
    <s v="Affluent Customer"/>
    <s v="N"/>
    <s v="No"/>
    <n v="8"/>
    <m/>
  </r>
  <r>
    <n v="8793"/>
    <n v="25"/>
    <x v="2137"/>
    <d v="2017-02-20T00:00:00"/>
    <n v="313"/>
    <b v="0"/>
    <s v="Approved"/>
    <s v="OHM Cycles"/>
    <s v="Standard"/>
    <s v="high"/>
    <s v="medium"/>
    <n v="2005.66"/>
    <n v="1203.4000000000001"/>
    <d v="2012-04-10T00:00:00"/>
    <n v="802.26"/>
    <s v="M"/>
    <n v="94"/>
    <d v="1999-09-10T00:00:00"/>
    <n v="20.82970152841197"/>
    <s v="Programmer II"/>
    <s v="Financial Services"/>
    <s v="High Net Worth"/>
    <s v="N"/>
    <s v="No"/>
    <n v="2"/>
    <m/>
  </r>
  <r>
    <n v="9767"/>
    <n v="45"/>
    <x v="416"/>
    <d v="2017-02-20T00:00:00"/>
    <n v="313"/>
    <b v="1"/>
    <s v="Approved"/>
    <s v="Trek Bicycles"/>
    <s v="Road"/>
    <s v="low"/>
    <s v="medium"/>
    <n v="980.37"/>
    <n v="234.43"/>
    <d v="2011-04-16T00:00:00"/>
    <n v="745.94"/>
    <s v="F"/>
    <n v="47"/>
    <d v="1979-08-30T00:00:00"/>
    <n v="40.873537144850324"/>
    <s v="Senior Quality Engineer"/>
    <s v="Health"/>
    <s v="High Net Worth"/>
    <s v="N"/>
    <s v="Yes"/>
    <n v="22"/>
    <m/>
  </r>
  <r>
    <n v="9908"/>
    <n v="23"/>
    <x v="2601"/>
    <d v="2017-02-20T00:00:00"/>
    <n v="313"/>
    <b v="1"/>
    <s v="Approved"/>
    <s v="Norco Bicycles"/>
    <s v="Standard"/>
    <s v="medium"/>
    <s v="medium"/>
    <n v="1198.46"/>
    <n v="381.1"/>
    <d v="2013-06-09T00:00:00"/>
    <n v="817.36"/>
    <s v="F"/>
    <n v="67"/>
    <d v="1989-03-05T00:00:00"/>
    <n v="31.352989199644849"/>
    <s v="Professor"/>
    <s v="IT"/>
    <s v="High Net Worth"/>
    <s v="N"/>
    <s v="Yes"/>
    <n v="9"/>
    <m/>
  </r>
  <r>
    <n v="10234"/>
    <n v="41"/>
    <x v="3440"/>
    <d v="2017-02-20T00:00:00"/>
    <n v="313"/>
    <b v="0"/>
    <s v="Approved"/>
    <s v="Norco Bicycles"/>
    <s v="Standard"/>
    <s v="low"/>
    <s v="medium"/>
    <n v="958.74"/>
    <n v="748.9"/>
    <d v="1994-09-09T00:00:00"/>
    <n v="209.84000000000003"/>
    <s v="F"/>
    <n v="42"/>
    <d v="1985-07-19T00:00:00"/>
    <n v="34.983126185946219"/>
    <s v="Occupational Therapist"/>
    <s v="Health"/>
    <s v="High Net Worth"/>
    <s v="N"/>
    <s v="Yes"/>
    <n v="10"/>
    <m/>
  </r>
  <r>
    <n v="10711"/>
    <n v="95"/>
    <x v="465"/>
    <d v="2017-02-20T00:00:00"/>
    <n v="313"/>
    <b v="0"/>
    <s v="Approved"/>
    <s v="OHM Cycles"/>
    <s v="Touring"/>
    <s v="low"/>
    <s v="medium"/>
    <n v="1073.07"/>
    <n v="933.84"/>
    <d v="1997-01-25T00:00:00"/>
    <n v="139.2299999999999"/>
    <s v="M"/>
    <n v="10"/>
    <d v="1970-07-15T00:00:00"/>
    <n v="50.005043994165398"/>
    <s v="Software Engineer III"/>
    <s v="n/a"/>
    <s v="High Net Worth"/>
    <s v="N"/>
    <s v="No"/>
    <n v="10"/>
    <m/>
  </r>
  <r>
    <n v="10760"/>
    <n v="8"/>
    <x v="1888"/>
    <d v="2017-02-20T00:00:00"/>
    <n v="313"/>
    <b v="1"/>
    <s v="Approved"/>
    <s v="Solex"/>
    <s v="Road"/>
    <s v="medium"/>
    <s v="small"/>
    <n v="1703.52"/>
    <n v="1516.13"/>
    <d v="2011-04-16T00:00:00"/>
    <n v="187.38999999999987"/>
    <s v="F"/>
    <n v="28"/>
    <d v="1987-04-18T00:00:00"/>
    <n v="33.235180980466765"/>
    <s v="Marketing Assistant"/>
    <s v="Financial Services"/>
    <s v="Affluent Customer"/>
    <s v="N"/>
    <s v="No"/>
    <n v="11"/>
    <m/>
  </r>
  <r>
    <n v="10860"/>
    <n v="73"/>
    <x v="554"/>
    <d v="2017-02-20T00:00:00"/>
    <n v="313"/>
    <b v="1"/>
    <s v="Approved"/>
    <s v="Solex"/>
    <s v="Standard"/>
    <s v="medium"/>
    <s v="medium"/>
    <n v="1945.43"/>
    <n v="333.18"/>
    <d v="2002-08-31T00:00:00"/>
    <n v="1612.25"/>
    <s v="M"/>
    <n v="25"/>
    <d v="1986-11-29T00:00:00"/>
    <n v="33.618742624302385"/>
    <s v="Environmental Specialist"/>
    <s v="Entertainment"/>
    <s v="Mass Customer"/>
    <s v="N"/>
    <s v="No"/>
    <n v="10"/>
    <m/>
  </r>
  <r>
    <n v="10887"/>
    <n v="70"/>
    <x v="666"/>
    <d v="2017-02-20T00:00:00"/>
    <n v="313"/>
    <b v="1"/>
    <s v="Approved"/>
    <s v="Trek Bicycles"/>
    <s v="Standard"/>
    <s v="high"/>
    <s v="medium"/>
    <n v="495.72"/>
    <n v="297.43"/>
    <d v="2015-04-11T00:00:00"/>
    <n v="198.29000000000002"/>
    <s v="F"/>
    <n v="42"/>
    <d v="1964-02-27T00:00:00"/>
    <n v="56.38860563800101"/>
    <s v="Geologist III"/>
    <s v="Retail"/>
    <s v="Mass Customer"/>
    <s v="N"/>
    <s v="No"/>
    <n v="16"/>
    <m/>
  </r>
  <r>
    <n v="11001"/>
    <n v="32"/>
    <x v="2981"/>
    <d v="2017-02-20T00:00:00"/>
    <n v="313"/>
    <b v="1"/>
    <s v="Approved"/>
    <s v="Giant Bicycles"/>
    <s v="Standard"/>
    <s v="high"/>
    <s v="medium"/>
    <n v="1179"/>
    <n v="707.4"/>
    <d v="2013-06-09T00:00:00"/>
    <n v="471.6"/>
    <s v="M"/>
    <n v="19"/>
    <d v="1956-10-02T00:00:00"/>
    <n v="63.796824816083202"/>
    <s v="Senior Sales Associate"/>
    <s v="Health"/>
    <s v="High Net Worth"/>
    <s v="N"/>
    <s v="Yes"/>
    <n v="15"/>
    <m/>
  </r>
  <r>
    <n v="11312"/>
    <n v="53"/>
    <x v="2795"/>
    <d v="2017-02-20T00:00:00"/>
    <n v="313"/>
    <b v="0"/>
    <s v="Approved"/>
    <s v="Giant Bicycles"/>
    <s v="Standard"/>
    <s v="high"/>
    <s v="medium"/>
    <n v="1274.93"/>
    <n v="764.96"/>
    <d v="2007-08-04T00:00:00"/>
    <n v="509.97"/>
    <s v="F"/>
    <n v="41"/>
    <d v="1973-08-06T00:00:00"/>
    <n v="46.942030295535261"/>
    <s v="Junior Executive"/>
    <s v="Financial Services"/>
    <s v="High Net Worth"/>
    <s v="N"/>
    <s v="No"/>
    <n v="11"/>
    <m/>
  </r>
  <r>
    <n v="11944"/>
    <n v="83"/>
    <x v="3411"/>
    <d v="2017-02-20T00:00:00"/>
    <n v="313"/>
    <b v="0"/>
    <s v="Approved"/>
    <s v="Solex"/>
    <s v="Touring"/>
    <s v="medium"/>
    <s v="large"/>
    <n v="2083.94"/>
    <n v="675.03"/>
    <d v="2013-09-16T00:00:00"/>
    <n v="1408.91"/>
    <s v="F"/>
    <n v="21"/>
    <d v="1979-06-02T00:00:00"/>
    <n v="41.117372761288685"/>
    <s v="Administrative Assistant IV"/>
    <s v="Health"/>
    <s v="Affluent Customer"/>
    <s v="N"/>
    <s v="No"/>
    <n v="10"/>
    <m/>
  </r>
  <r>
    <n v="11986"/>
    <n v="46"/>
    <x v="3172"/>
    <d v="2017-02-20T00:00:00"/>
    <n v="313"/>
    <b v="1"/>
    <s v="Approved"/>
    <s v="Solex"/>
    <s v="Standard"/>
    <s v="low"/>
    <s v="medium"/>
    <n v="1289.8499999999999"/>
    <n v="74.510000000000005"/>
    <d v="2001-11-25T00:00:00"/>
    <n v="1215.3399999999999"/>
    <s v="F"/>
    <n v="59"/>
    <d v="1999-03-27T00:00:00"/>
    <n v="21.287235774987316"/>
    <s v="Software Engineer IV"/>
    <s v="Health"/>
    <s v="Mass Customer"/>
    <s v="N"/>
    <s v="Yes"/>
    <n v="2"/>
    <m/>
  </r>
  <r>
    <n v="12819"/>
    <n v="36"/>
    <x v="2385"/>
    <d v="2017-02-20T00:00:00"/>
    <n v="313"/>
    <b v="1"/>
    <s v="Approved"/>
    <s v="Solex"/>
    <s v="Standard"/>
    <s v="low"/>
    <s v="medium"/>
    <n v="945.04"/>
    <n v="507.58"/>
    <d v="2006-02-02T00:00:00"/>
    <n v="437.46"/>
    <s v="M"/>
    <n v="16"/>
    <d v="1995-11-15T00:00:00"/>
    <n v="24.65161933663115"/>
    <s v="Database Administrator I"/>
    <s v="n/a"/>
    <s v="Affluent Customer"/>
    <s v="N"/>
    <s v="Yes"/>
    <n v="2"/>
    <m/>
  </r>
  <r>
    <n v="13180"/>
    <n v="41"/>
    <x v="385"/>
    <d v="2017-02-20T00:00:00"/>
    <n v="313"/>
    <b v="0"/>
    <s v="Approved"/>
    <s v="Norco Bicycles"/>
    <s v="Standard"/>
    <s v="low"/>
    <s v="medium"/>
    <n v="958.74"/>
    <n v="748.9"/>
    <d v="2005-12-07T00:00:00"/>
    <n v="209.84000000000003"/>
    <s v="F"/>
    <n v="60"/>
    <d v="1976-09-23T00:00:00"/>
    <n v="43.807783720192795"/>
    <s v="Health Coach I"/>
    <s v="Health"/>
    <s v="High Net Worth"/>
    <s v="N"/>
    <s v="No"/>
    <n v="13"/>
    <m/>
  </r>
  <r>
    <n v="13500"/>
    <n v="15"/>
    <x v="1771"/>
    <d v="2017-02-20T00:00:00"/>
    <n v="313"/>
    <b v="1"/>
    <s v="Approved"/>
    <s v="Norco Bicycles"/>
    <s v="Standard"/>
    <s v="low"/>
    <s v="medium"/>
    <n v="958.74"/>
    <n v="748.9"/>
    <d v="2005-12-07T00:00:00"/>
    <n v="209.84000000000003"/>
    <s v="M"/>
    <n v="7"/>
    <d v="1980-10-01T00:00:00"/>
    <n v="39.783126185946216"/>
    <s v="Developer IV"/>
    <s v="n/a"/>
    <s v="Mass Customer"/>
    <s v="N"/>
    <s v="No"/>
    <n v="21"/>
    <m/>
  </r>
  <r>
    <n v="13761"/>
    <n v="1"/>
    <x v="3317"/>
    <d v="2017-02-20T00:00:00"/>
    <n v="313"/>
    <b v="0"/>
    <s v="Approved"/>
    <s v="Giant Bicycles"/>
    <s v="Standard"/>
    <s v="medium"/>
    <s v="medium"/>
    <n v="1403.5"/>
    <n v="954.82"/>
    <d v="1997-08-25T00:00:00"/>
    <n v="448.67999999999995"/>
    <s v="F"/>
    <n v="94"/>
    <d v="1964-08-15T00:00:00"/>
    <n v="55.922852213343475"/>
    <s v="Assistant Manager"/>
    <s v="Manufacturing"/>
    <s v="Mass Customer"/>
    <s v="N"/>
    <s v="No"/>
    <n v="13"/>
    <m/>
  </r>
  <r>
    <n v="14049"/>
    <n v="65"/>
    <x v="2540"/>
    <d v="2017-02-20T00:00:00"/>
    <n v="313"/>
    <b v="0"/>
    <s v="Approved"/>
    <s v="WeareA2B"/>
    <s v="Standard"/>
    <s v="medium"/>
    <s v="medium"/>
    <n v="1807.45"/>
    <n v="778.69"/>
    <d v="2015-05-21T00:00:00"/>
    <n v="1028.76"/>
    <s v="F"/>
    <n v="61"/>
    <d v="1979-07-02T00:00:00"/>
    <n v="41.03518098046677"/>
    <s v="Biostatistician IV"/>
    <s v="n/a"/>
    <s v="Affluent Customer"/>
    <s v="N"/>
    <s v="No"/>
    <n v="7"/>
    <m/>
  </r>
  <r>
    <n v="14212"/>
    <n v="72"/>
    <x v="2747"/>
    <d v="2017-02-20T00:00:00"/>
    <n v="313"/>
    <b v="0"/>
    <s v="Approved"/>
    <s v="Norco Bicycles"/>
    <s v="Standard"/>
    <s v="medium"/>
    <s v="medium"/>
    <n v="360.4"/>
    <n v="270.3"/>
    <d v="2016-12-06T00:00:00"/>
    <n v="90.099999999999966"/>
    <s v="F"/>
    <n v="50"/>
    <d v="1986-02-20T00:00:00"/>
    <n v="34.39134536402841"/>
    <s v="Financial Analyst"/>
    <s v="Financial Services"/>
    <s v="Mass Customer"/>
    <s v="N"/>
    <s v="No"/>
    <n v="3"/>
    <m/>
  </r>
  <r>
    <n v="14592"/>
    <n v="9"/>
    <x v="2842"/>
    <d v="2017-02-20T00:00:00"/>
    <n v="313"/>
    <b v="0"/>
    <s v="Approved"/>
    <s v="OHM Cycles"/>
    <s v="Road"/>
    <s v="medium"/>
    <s v="medium"/>
    <n v="742.54"/>
    <n v="667.4"/>
    <d v="2003-08-05T00:00:00"/>
    <n v="75.139999999999986"/>
    <s v="F"/>
    <n v="59"/>
    <d v="1977-07-02T00:00:00"/>
    <n v="43.03518098046677"/>
    <s v="Social Worker"/>
    <s v="Health"/>
    <s v="Affluent Customer"/>
    <s v="N"/>
    <s v="Yes"/>
    <n v="8"/>
    <m/>
  </r>
  <r>
    <n v="15540"/>
    <n v="1"/>
    <x v="738"/>
    <d v="2017-02-20T00:00:00"/>
    <n v="313"/>
    <b v="0"/>
    <s v="Approved"/>
    <s v="Giant Bicycles"/>
    <s v="Standard"/>
    <s v="medium"/>
    <s v="medium"/>
    <n v="1403.5"/>
    <n v="954.82"/>
    <d v="2016-11-14T00:00:00"/>
    <n v="448.67999999999995"/>
    <s v="M"/>
    <n v="53"/>
    <d v="1981-08-20T00:00:00"/>
    <n v="38.898194679096903"/>
    <s v="Accountant III"/>
    <s v="Financial Services"/>
    <s v="Affluent Customer"/>
    <s v="N"/>
    <s v="No"/>
    <n v="13"/>
    <m/>
  </r>
  <r>
    <n v="15868"/>
    <n v="83"/>
    <x v="1058"/>
    <d v="2017-02-20T00:00:00"/>
    <n v="313"/>
    <b v="0"/>
    <s v="Approved"/>
    <s v="Solex"/>
    <s v="Touring"/>
    <s v="medium"/>
    <s v="large"/>
    <n v="2083.94"/>
    <n v="675.03"/>
    <d v="2013-09-16T00:00:00"/>
    <n v="1408.91"/>
    <s v="M"/>
    <n v="39"/>
    <d v="1992-04-13T00:00:00"/>
    <n v="28.243400158548958"/>
    <s v="Accountant I"/>
    <s v="Property"/>
    <s v="Mass Customer"/>
    <s v="N"/>
    <s v="No"/>
    <n v="10"/>
    <m/>
  </r>
  <r>
    <n v="16088"/>
    <n v="13"/>
    <x v="1700"/>
    <d v="2017-02-20T00:00:00"/>
    <n v="313"/>
    <b v="1"/>
    <s v="Approved"/>
    <s v="Solex"/>
    <s v="Standard"/>
    <s v="medium"/>
    <s v="medium"/>
    <n v="1163.8900000000001"/>
    <n v="589.27"/>
    <d v="2009-03-08T00:00:00"/>
    <n v="574.62000000000012"/>
    <s v="M"/>
    <n v="11"/>
    <d v="1975-12-30T00:00:00"/>
    <n v="44.542030295535262"/>
    <s v="Chemical Engineer"/>
    <s v="Manufacturing"/>
    <s v="Affluent Customer"/>
    <s v="N"/>
    <s v="Yes"/>
    <n v="9"/>
    <m/>
  </r>
  <r>
    <n v="16611"/>
    <n v="69"/>
    <x v="1098"/>
    <d v="2017-02-20T00:00:00"/>
    <n v="313"/>
    <b v="1"/>
    <s v="Approved"/>
    <s v="Giant Bicycles"/>
    <s v="Road"/>
    <s v="medium"/>
    <s v="medium"/>
    <n v="792.9"/>
    <n v="594.67999999999995"/>
    <d v="2016-11-22T00:00:00"/>
    <n v="198.22000000000003"/>
    <s v="F"/>
    <n v="9"/>
    <d v="1980-10-09T00:00:00"/>
    <n v="39.761208377727037"/>
    <s v="Information Systems Manager"/>
    <s v="n/a"/>
    <s v="Mass Customer"/>
    <s v="N"/>
    <s v="No"/>
    <n v="3"/>
    <m/>
  </r>
  <r>
    <n v="16613"/>
    <n v="17"/>
    <x v="2428"/>
    <d v="2017-02-20T00:00:00"/>
    <n v="313"/>
    <b v="1"/>
    <s v="Approved"/>
    <s v="Solex"/>
    <s v="Standard"/>
    <s v="high"/>
    <s v="medium"/>
    <n v="1024.6600000000001"/>
    <n v="614.79999999999995"/>
    <d v="1996-11-09T00:00:00"/>
    <n v="409.86000000000013"/>
    <s v="F"/>
    <n v="32"/>
    <d v="1995-03-23T00:00:00"/>
    <n v="25.300934405124302"/>
    <s v="Financial Advisor"/>
    <s v="Financial Services"/>
    <s v="Mass Customer"/>
    <s v="N"/>
    <s v="No"/>
    <n v="1"/>
    <m/>
  </r>
  <r>
    <n v="16886"/>
    <n v="50"/>
    <x v="1842"/>
    <d v="2017-02-20T00:00:00"/>
    <n v="313"/>
    <b v="1"/>
    <s v="Approved"/>
    <s v="WeareA2B"/>
    <s v="Standard"/>
    <s v="medium"/>
    <s v="small"/>
    <n v="175.89"/>
    <n v="131.91999999999999"/>
    <d v="1997-10-04T00:00:00"/>
    <n v="43.97"/>
    <s v="U"/>
    <n v="73"/>
    <d v="1899-12-30T00:00:00"/>
    <n v="0"/>
    <s v="Recruiter"/>
    <s v="IT"/>
    <s v="Mass Customer"/>
    <s v="N"/>
    <s v="Yes"/>
    <n v="0"/>
    <m/>
  </r>
  <r>
    <n v="17232"/>
    <n v="81"/>
    <x v="2955"/>
    <d v="2017-02-20T00:00:00"/>
    <n v="313"/>
    <b v="0"/>
    <s v="Approved"/>
    <s v="Solex"/>
    <s v="Standard"/>
    <s v="medium"/>
    <s v="medium"/>
    <n v="1151.96"/>
    <n v="649.49"/>
    <d v="2011-08-24T00:00:00"/>
    <n v="502.47"/>
    <s v="M"/>
    <n v="90"/>
    <d v="1967-04-30T00:00:00"/>
    <n v="53.216002898274986"/>
    <s v="Assistant Manager"/>
    <s v="n/a"/>
    <s v="High Net Worth"/>
    <s v="N"/>
    <s v="Yes"/>
    <n v="5"/>
    <m/>
  </r>
  <r>
    <n v="17509"/>
    <n v="51"/>
    <x v="366"/>
    <d v="2017-02-20T00:00:00"/>
    <n v="313"/>
    <b v="1"/>
    <s v="Approved"/>
    <s v="OHM Cycles"/>
    <s v="Standard"/>
    <s v="high"/>
    <s v="medium"/>
    <n v="2005.66"/>
    <n v="1203.4000000000001"/>
    <d v="2012-04-10T00:00:00"/>
    <n v="802.26"/>
    <s v="F"/>
    <n v="22"/>
    <d v="1954-04-18T00:00:00"/>
    <n v="66.257098788685951"/>
    <s v="Software Test Engineer II"/>
    <s v="Financial Services"/>
    <s v="Mass Customer"/>
    <s v="N"/>
    <s v="No"/>
    <n v="16"/>
    <m/>
  </r>
  <r>
    <n v="18072"/>
    <n v="17"/>
    <x v="2183"/>
    <d v="2017-02-20T00:00:00"/>
    <n v="313"/>
    <b v="1"/>
    <s v="Approved"/>
    <s v="Solex"/>
    <s v="Standard"/>
    <s v="high"/>
    <s v="medium"/>
    <n v="1024.6600000000001"/>
    <n v="614.79999999999995"/>
    <d v="1996-11-09T00:00:00"/>
    <n v="409.86000000000013"/>
    <s v="F"/>
    <n v="72"/>
    <d v="1960-02-09T00:00:00"/>
    <n v="60.440660432521561"/>
    <s v="Help Desk Technician"/>
    <s v="n/a"/>
    <s v="Mass Customer"/>
    <s v="N"/>
    <s v="No"/>
    <n v="8"/>
    <m/>
  </r>
  <r>
    <n v="18561"/>
    <n v="0"/>
    <x v="2128"/>
    <d v="2017-02-20T00:00:00"/>
    <n v="313"/>
    <b v="0"/>
    <s v="Approved"/>
    <s v="Norco Bicycles"/>
    <s v="Road"/>
    <s v="medium"/>
    <s v="medium"/>
    <n v="544.04999999999995"/>
    <n v="376.84"/>
    <d v="2005-10-22T00:00:00"/>
    <n v="167.20999999999998"/>
    <s v="M"/>
    <n v="19"/>
    <d v="1967-04-29T00:00:00"/>
    <n v="53.218742624302379"/>
    <n v="0"/>
    <s v="Manufacturing"/>
    <s v="High Net Worth"/>
    <s v="N"/>
    <s v="No"/>
    <n v="13"/>
    <m/>
  </r>
  <r>
    <n v="19062"/>
    <n v="48"/>
    <x v="3414"/>
    <d v="2017-02-20T00:00:00"/>
    <n v="313"/>
    <b v="1"/>
    <s v="Approved"/>
    <s v="WeareA2B"/>
    <s v="Standard"/>
    <s v="medium"/>
    <s v="medium"/>
    <n v="1762.96"/>
    <n v="950.52"/>
    <d v="2014-07-28T00:00:00"/>
    <n v="812.44"/>
    <s v="M"/>
    <n v="11"/>
    <d v="1981-01-22T00:00:00"/>
    <n v="39.473537144850326"/>
    <s v="Director of Sales"/>
    <s v="Argiculture"/>
    <s v="Affluent Customer"/>
    <s v="N"/>
    <s v="No"/>
    <n v="9"/>
    <m/>
  </r>
  <r>
    <n v="912"/>
    <n v="89"/>
    <x v="228"/>
    <d v="2017-02-19T00:00:00"/>
    <n v="314"/>
    <b v="1"/>
    <s v="Approved"/>
    <s v="WeareA2B"/>
    <s v="Touring"/>
    <s v="medium"/>
    <s v="large"/>
    <n v="1362.99"/>
    <n v="57.74"/>
    <d v="1993-04-20T00:00:00"/>
    <n v="1305.25"/>
    <s v="M"/>
    <n v="59"/>
    <d v="1990-04-11T00:00:00"/>
    <n v="30.251619336631151"/>
    <s v="Occupational Therapist"/>
    <s v="Health"/>
    <s v="Affluent Customer"/>
    <s v="N"/>
    <s v="Yes"/>
    <n v="19"/>
    <m/>
  </r>
  <r>
    <n v="1281"/>
    <n v="0"/>
    <x v="1073"/>
    <d v="2017-02-19T00:00:00"/>
    <n v="314"/>
    <b v="1"/>
    <s v="Approved"/>
    <s v="Solex"/>
    <s v="Standard"/>
    <s v="medium"/>
    <s v="medium"/>
    <n v="478.16"/>
    <n v="298.72000000000003"/>
    <d v="2012-05-18T00:00:00"/>
    <n v="179.44"/>
    <s v="F"/>
    <n v="35"/>
    <d v="1957-12-18T00:00:00"/>
    <n v="62.585865911973613"/>
    <s v="Senior Developer"/>
    <s v="Property"/>
    <s v="High Net Worth"/>
    <s v="N"/>
    <s v="Yes"/>
    <n v="17"/>
    <m/>
  </r>
  <r>
    <n v="1858"/>
    <n v="22"/>
    <x v="2635"/>
    <d v="2017-02-19T00:00:00"/>
    <n v="314"/>
    <b v="1"/>
    <s v="Approved"/>
    <s v="WeareA2B"/>
    <s v="Standard"/>
    <s v="medium"/>
    <s v="medium"/>
    <n v="60.34"/>
    <n v="45.26"/>
    <d v="1993-07-15T00:00:00"/>
    <n v="15.080000000000005"/>
    <s v="F"/>
    <n v="47"/>
    <d v="1953-08-31T00:00:00"/>
    <n v="66.887235774987317"/>
    <s v="Food Chemist"/>
    <s v="Health"/>
    <s v="Affluent Customer"/>
    <s v="N"/>
    <s v="Yes"/>
    <n v="6"/>
    <m/>
  </r>
  <r>
    <n v="1997"/>
    <n v="14"/>
    <x v="3464"/>
    <d v="2017-02-19T00:00:00"/>
    <n v="314"/>
    <b v="1"/>
    <s v="Approved"/>
    <s v="Trek Bicycles"/>
    <s v="Standard"/>
    <s v="medium"/>
    <s v="small"/>
    <n v="1386.84"/>
    <n v="1234.29"/>
    <d v="2003-08-05T00:00:00"/>
    <n v="152.54999999999995"/>
    <s v="M"/>
    <n v="18"/>
    <d v="1968-10-18T00:00:00"/>
    <n v="51.744770021562658"/>
    <n v="0"/>
    <s v="Financial Services"/>
    <s v="Mass Customer"/>
    <s v="N"/>
    <s v="No"/>
    <n v="17"/>
    <m/>
  </r>
  <r>
    <n v="2237"/>
    <n v="67"/>
    <x v="2454"/>
    <d v="2017-02-19T00:00:00"/>
    <n v="314"/>
    <b v="0"/>
    <s v="Approved"/>
    <s v="Norco Bicycles"/>
    <s v="Road"/>
    <s v="medium"/>
    <s v="medium"/>
    <n v="544.04999999999995"/>
    <n v="376.84"/>
    <d v="1992-10-02T00:00:00"/>
    <n v="167.20999999999998"/>
    <s v="F"/>
    <n v="11"/>
    <d v="1994-08-04T00:00:00"/>
    <n v="25.933811117453068"/>
    <n v="0"/>
    <s v="IT"/>
    <s v="Mass Customer"/>
    <s v="N"/>
    <s v="Yes"/>
    <n v="4"/>
    <m/>
  </r>
  <r>
    <n v="2753"/>
    <n v="22"/>
    <x v="3040"/>
    <d v="2017-02-19T00:00:00"/>
    <n v="314"/>
    <b v="0"/>
    <s v="Approved"/>
    <s v="WeareA2B"/>
    <s v="Standard"/>
    <s v="medium"/>
    <s v="medium"/>
    <n v="60.34"/>
    <n v="45.26"/>
    <d v="1993-07-15T00:00:00"/>
    <n v="15.080000000000005"/>
    <s v="M"/>
    <n v="80"/>
    <d v="1958-11-15T00:00:00"/>
    <n v="61.676276870877729"/>
    <s v="Legal Assistant"/>
    <s v="Manufacturing"/>
    <s v="Mass Customer"/>
    <s v="N"/>
    <s v="No"/>
    <n v="17"/>
    <m/>
  </r>
  <r>
    <n v="3517"/>
    <n v="60"/>
    <x v="2432"/>
    <d v="2017-02-19T00:00:00"/>
    <n v="314"/>
    <b v="0"/>
    <s v="Approved"/>
    <s v="Giant Bicycles"/>
    <s v="Standard"/>
    <s v="high"/>
    <s v="small"/>
    <n v="1977.36"/>
    <n v="1759.85"/>
    <d v="2011-08-24T00:00:00"/>
    <n v="217.51"/>
    <s v="M"/>
    <n v="97"/>
    <d v="1983-09-11T00:00:00"/>
    <n v="36.837920706494167"/>
    <s v="Geologist I"/>
    <s v="IT"/>
    <s v="Mass Customer"/>
    <s v="N"/>
    <s v="No"/>
    <n v="16"/>
    <m/>
  </r>
  <r>
    <n v="3759"/>
    <n v="8"/>
    <x v="3229"/>
    <d v="2017-02-19T00:00:00"/>
    <n v="314"/>
    <b v="1"/>
    <s v="Approved"/>
    <s v="Solex"/>
    <s v="Road"/>
    <s v="medium"/>
    <s v="small"/>
    <n v="1703.52"/>
    <n v="1516.13"/>
    <d v="1991-11-07T00:00:00"/>
    <n v="187.38999999999987"/>
    <s v="F"/>
    <n v="59"/>
    <d v="1989-12-25T00:00:00"/>
    <n v="30.544770021562655"/>
    <s v="Assistant Media Planner"/>
    <s v="Entertainment"/>
    <s v="Mass Customer"/>
    <s v="N"/>
    <s v="Yes"/>
    <n v="12"/>
    <m/>
  </r>
  <r>
    <n v="4005"/>
    <n v="56"/>
    <x v="760"/>
    <d v="2017-02-19T00:00:00"/>
    <n v="314"/>
    <b v="1"/>
    <s v="Approved"/>
    <s v="OHM Cycles"/>
    <s v="Standard"/>
    <s v="medium"/>
    <s v="medium"/>
    <n v="183.86"/>
    <n v="137.9"/>
    <d v="1997-10-04T00:00:00"/>
    <n v="45.960000000000008"/>
    <s v="M"/>
    <n v="65"/>
    <d v="1985-11-15T00:00:00"/>
    <n v="34.657098788685943"/>
    <s v="Human Resources Assistant IV"/>
    <s v="Manufacturing"/>
    <s v="Affluent Customer"/>
    <s v="N"/>
    <s v="No"/>
    <n v="15"/>
    <m/>
  </r>
  <r>
    <n v="4885"/>
    <n v="27"/>
    <x v="1932"/>
    <d v="2017-02-19T00:00:00"/>
    <n v="314"/>
    <b v="1"/>
    <s v="Approved"/>
    <s v="Trek Bicycles"/>
    <s v="Standard"/>
    <s v="medium"/>
    <s v="medium"/>
    <n v="499.53"/>
    <n v="388.72"/>
    <d v="1991-11-10T00:00:00"/>
    <n v="110.80999999999995"/>
    <s v="F"/>
    <n v="73"/>
    <d v="1978-07-02T00:00:00"/>
    <n v="42.03518098046677"/>
    <s v="Tax Accountant"/>
    <s v="IT"/>
    <s v="Affluent Customer"/>
    <s v="N"/>
    <s v="Yes"/>
    <n v="4"/>
    <m/>
  </r>
  <r>
    <n v="5089"/>
    <n v="39"/>
    <x v="2287"/>
    <d v="2017-02-19T00:00:00"/>
    <n v="314"/>
    <b v="0"/>
    <s v="Approved"/>
    <s v="Giant Bicycles"/>
    <s v="Standard"/>
    <s v="medium"/>
    <s v="large"/>
    <n v="1812.75"/>
    <n v="582.48"/>
    <d v="1999-12-04T00:00:00"/>
    <n v="1230.27"/>
    <s v="M"/>
    <n v="26"/>
    <d v="1985-02-12T00:00:00"/>
    <n v="35.413263172247589"/>
    <s v="Nuclear Power Engineer"/>
    <s v="Manufacturing"/>
    <s v="Mass Customer"/>
    <s v="N"/>
    <s v="Yes"/>
    <n v="7"/>
    <m/>
  </r>
  <r>
    <n v="6008"/>
    <n v="99"/>
    <x v="2241"/>
    <d v="2017-02-19T00:00:00"/>
    <n v="314"/>
    <b v="0"/>
    <s v="Approved"/>
    <s v="OHM Cycles"/>
    <s v="Standard"/>
    <s v="medium"/>
    <s v="medium"/>
    <n v="1227.3399999999999"/>
    <n v="770.89"/>
    <d v="1994-08-10T00:00:00"/>
    <n v="456.44999999999993"/>
    <s v="M"/>
    <n v="99"/>
    <d v="1984-09-03T00:00:00"/>
    <n v="35.857098788685946"/>
    <s v="Internal Auditor"/>
    <s v="n/a"/>
    <s v="Affluent Customer"/>
    <s v="N"/>
    <s v="No"/>
    <n v="5"/>
    <m/>
  </r>
  <r>
    <n v="6547"/>
    <n v="9"/>
    <x v="1031"/>
    <d v="2017-02-19T00:00:00"/>
    <n v="314"/>
    <b v="1"/>
    <s v="Approved"/>
    <s v="Norco Bicycles"/>
    <s v="Standard"/>
    <s v="medium"/>
    <s v="small"/>
    <n v="1216.1400000000001"/>
    <n v="1082.3599999999999"/>
    <d v="1991-08-05T00:00:00"/>
    <n v="133.7800000000002"/>
    <s v="M"/>
    <n v="27"/>
    <d v="1996-06-14T00:00:00"/>
    <n v="24.070797418822931"/>
    <s v="Speech Pathologist"/>
    <s v="Manufacturing"/>
    <s v="High Net Worth"/>
    <s v="N"/>
    <s v="No"/>
    <n v="3"/>
    <m/>
  </r>
  <r>
    <n v="7041"/>
    <n v="1"/>
    <x v="877"/>
    <d v="2017-02-19T00:00:00"/>
    <n v="314"/>
    <b v="0"/>
    <s v="Approved"/>
    <s v="Giant Bicycles"/>
    <s v="Standard"/>
    <s v="medium"/>
    <s v="medium"/>
    <n v="1403.5"/>
    <n v="954.82"/>
    <d v="2012-09-15T00:00:00"/>
    <n v="448.67999999999995"/>
    <s v="F"/>
    <n v="63"/>
    <d v="1999-02-24T00:00:00"/>
    <n v="21.372167281836628"/>
    <n v="0"/>
    <s v="Retail"/>
    <s v="Affluent Customer"/>
    <s v="N"/>
    <s v="Yes"/>
    <n v="3"/>
    <m/>
  </r>
  <r>
    <n v="7833"/>
    <n v="20"/>
    <x v="894"/>
    <d v="2017-02-19T00:00:00"/>
    <n v="314"/>
    <b v="1"/>
    <s v="Approved"/>
    <s v="Trek Bicycles"/>
    <s v="Standard"/>
    <s v="medium"/>
    <s v="small"/>
    <n v="1775.81"/>
    <n v="1580.47"/>
    <d v="2014-03-03T00:00:00"/>
    <n v="195.33999999999992"/>
    <s v="F"/>
    <n v="62"/>
    <d v="1970-12-04T00:00:00"/>
    <n v="49.616002898274985"/>
    <s v="Assistant Manager"/>
    <s v="Manufacturing"/>
    <s v="Mass Customer"/>
    <s v="N"/>
    <s v="No"/>
    <n v="10"/>
    <m/>
  </r>
  <r>
    <n v="8141"/>
    <n v="94"/>
    <x v="254"/>
    <d v="2017-02-19T00:00:00"/>
    <n v="314"/>
    <b v="1"/>
    <s v="Approved"/>
    <s v="Giant Bicycles"/>
    <s v="Standard"/>
    <s v="medium"/>
    <s v="large"/>
    <n v="1635.3"/>
    <n v="993.66"/>
    <d v="2002-10-10T00:00:00"/>
    <n v="641.64"/>
    <s v="M"/>
    <n v="10"/>
    <d v="1975-11-23T00:00:00"/>
    <n v="44.643400158548957"/>
    <s v="Health Coach II"/>
    <s v="Manufacturing"/>
    <s v="Affluent Customer"/>
    <s v="N"/>
    <s v="Yes"/>
    <n v="14"/>
    <m/>
  </r>
  <r>
    <n v="8347"/>
    <n v="0"/>
    <x v="2883"/>
    <d v="2017-02-19T00:00:00"/>
    <n v="314"/>
    <b v="1"/>
    <s v="Approved"/>
    <s v="Trek Bicycles"/>
    <s v="Standard"/>
    <s v="high"/>
    <s v="medium"/>
    <n v="495.72"/>
    <n v="297.43"/>
    <d v="2000-05-22T00:00:00"/>
    <n v="198.29000000000002"/>
    <s v="M"/>
    <n v="99"/>
    <d v="1985-11-08T00:00:00"/>
    <n v="34.676276870877729"/>
    <s v="Computer Systems Analyst II"/>
    <s v="Entertainment"/>
    <s v="High Net Worth"/>
    <s v="N"/>
    <s v="Yes"/>
    <n v="18"/>
    <m/>
  </r>
  <r>
    <n v="9100"/>
    <n v="93"/>
    <x v="1881"/>
    <d v="2017-02-19T00:00:00"/>
    <n v="314"/>
    <b v="1"/>
    <s v="Approved"/>
    <s v="WeareA2B"/>
    <s v="Standard"/>
    <s v="medium"/>
    <s v="medium"/>
    <n v="1065.03"/>
    <n v="230.09"/>
    <d v="2000-11-03T00:00:00"/>
    <n v="834.93999999999994"/>
    <s v="F"/>
    <n v="27"/>
    <d v="1962-05-14T00:00:00"/>
    <n v="58.180386459918822"/>
    <n v="0"/>
    <s v="Health"/>
    <s v="Affluent Customer"/>
    <s v="N"/>
    <s v="No"/>
    <n v="15"/>
    <m/>
  </r>
  <r>
    <n v="9592"/>
    <n v="53"/>
    <x v="1062"/>
    <d v="2017-02-19T00:00:00"/>
    <n v="314"/>
    <b v="1"/>
    <s v="Approved"/>
    <s v="Giant Bicycles"/>
    <s v="Standard"/>
    <s v="high"/>
    <s v="medium"/>
    <n v="1274.93"/>
    <n v="764.96"/>
    <d v="2003-08-05T00:00:00"/>
    <n v="509.97"/>
    <s v="M"/>
    <n v="13"/>
    <d v="1965-12-24T00:00:00"/>
    <n v="54.563948103754434"/>
    <s v="Chemical Engineer"/>
    <s v="Manufacturing"/>
    <s v="High Net Worth"/>
    <s v="N"/>
    <s v="Yes"/>
    <n v="10"/>
    <m/>
  </r>
  <r>
    <n v="10044"/>
    <n v="80"/>
    <x v="936"/>
    <d v="2017-02-19T00:00:00"/>
    <n v="314"/>
    <b v="1"/>
    <s v="Approved"/>
    <s v="OHM Cycles"/>
    <s v="Touring"/>
    <s v="low"/>
    <s v="medium"/>
    <n v="1073.07"/>
    <n v="933.84"/>
    <d v="1997-01-25T00:00:00"/>
    <n v="139.2299999999999"/>
    <s v="M"/>
    <n v="4"/>
    <d v="1985-04-18T00:00:00"/>
    <n v="35.235180980466765"/>
    <s v="Account Representative I"/>
    <s v="IT"/>
    <s v="Mass Customer"/>
    <s v="N"/>
    <s v="No"/>
    <n v="17"/>
    <m/>
  </r>
  <r>
    <n v="10206"/>
    <n v="50"/>
    <x v="2860"/>
    <d v="2017-02-19T00:00:00"/>
    <n v="314"/>
    <b v="1"/>
    <s v="Approved"/>
    <s v="WeareA2B"/>
    <s v="Standard"/>
    <s v="medium"/>
    <s v="small"/>
    <n v="175.89"/>
    <n v="131.91999999999999"/>
    <d v="2003-02-16T00:00:00"/>
    <n v="43.97"/>
    <s v="M"/>
    <n v="74"/>
    <d v="1977-05-08T00:00:00"/>
    <n v="43.185865911973615"/>
    <s v="Clinical Specialist"/>
    <s v="Health"/>
    <s v="Mass Customer"/>
    <s v="N"/>
    <s v="No"/>
    <n v="14"/>
    <m/>
  </r>
  <r>
    <n v="10238"/>
    <n v="63"/>
    <x v="3267"/>
    <d v="2017-02-19T00:00:00"/>
    <n v="314"/>
    <b v="1"/>
    <s v="Approved"/>
    <s v="Solex"/>
    <s v="Standard"/>
    <s v="medium"/>
    <s v="medium"/>
    <n v="1483.2"/>
    <n v="99.59"/>
    <d v="2012-05-18T00:00:00"/>
    <n v="1383.6100000000001"/>
    <s v="M"/>
    <n v="69"/>
    <d v="1956-08-01T00:00:00"/>
    <n v="63.966687829781833"/>
    <s v="Environmental Tech"/>
    <s v="Health"/>
    <s v="Mass Customer"/>
    <s v="N"/>
    <s v="Yes"/>
    <n v="19"/>
    <m/>
  </r>
  <r>
    <n v="11496"/>
    <n v="52"/>
    <x v="1187"/>
    <d v="2017-02-19T00:00:00"/>
    <n v="314"/>
    <b v="0"/>
    <s v="Approved"/>
    <s v="OHM Cycles"/>
    <s v="Road"/>
    <s v="medium"/>
    <s v="medium"/>
    <n v="1280.28"/>
    <n v="829.51"/>
    <d v="2001-11-25T00:00:00"/>
    <n v="450.77"/>
    <s v="F"/>
    <n v="67"/>
    <d v="1987-06-20T00:00:00"/>
    <n v="33.062578240740741"/>
    <s v="Recruiter"/>
    <s v="n/a"/>
    <s v="Mass Customer"/>
    <s v="N"/>
    <s v="Yes"/>
    <n v="17"/>
    <m/>
  </r>
  <r>
    <n v="12158"/>
    <n v="37"/>
    <x v="3117"/>
    <d v="2017-02-19T00:00:00"/>
    <n v="314"/>
    <b v="1"/>
    <s v="Approved"/>
    <s v="OHM Cycles"/>
    <s v="Standard"/>
    <s v="low"/>
    <s v="medium"/>
    <n v="1793.43"/>
    <n v="248.82"/>
    <d v="2011-05-09T00:00:00"/>
    <n v="1544.6100000000001"/>
    <s v="M"/>
    <n v="29"/>
    <d v="1979-01-21T00:00:00"/>
    <n v="41.479016596905126"/>
    <s v="Legal Assistant"/>
    <s v="Manufacturing"/>
    <s v="Mass Customer"/>
    <s v="N"/>
    <s v="Yes"/>
    <n v="14"/>
    <m/>
  </r>
  <r>
    <n v="12280"/>
    <n v="96"/>
    <x v="1198"/>
    <d v="2017-02-19T00:00:00"/>
    <n v="314"/>
    <b v="1"/>
    <s v="Approved"/>
    <s v="WeareA2B"/>
    <s v="Road"/>
    <s v="low"/>
    <s v="small"/>
    <n v="1172.78"/>
    <n v="1043.77"/>
    <d v="2002-10-10T00:00:00"/>
    <n v="129.01"/>
    <s v="M"/>
    <n v="23"/>
    <d v="1969-11-17T00:00:00"/>
    <n v="50.662578240740736"/>
    <s v="Librarian"/>
    <s v="Entertainment"/>
    <s v="Mass Customer"/>
    <s v="N"/>
    <s v="No"/>
    <n v="10"/>
    <m/>
  </r>
  <r>
    <n v="12570"/>
    <n v="98"/>
    <x v="2056"/>
    <d v="2017-02-19T00:00:00"/>
    <n v="314"/>
    <b v="0"/>
    <s v="Approved"/>
    <s v="Trek Bicycles"/>
    <s v="Standard"/>
    <s v="high"/>
    <s v="medium"/>
    <n v="358.39"/>
    <n v="215.03"/>
    <d v="2004-01-16T00:00:00"/>
    <n v="143.35999999999999"/>
    <s v="M"/>
    <n v="72"/>
    <d v="1974-11-13T00:00:00"/>
    <n v="45.670797418822929"/>
    <s v="Senior Sales Associate"/>
    <s v="n/a"/>
    <s v="Mass Customer"/>
    <s v="N"/>
    <s v="No"/>
    <n v="9"/>
    <m/>
  </r>
  <r>
    <n v="12575"/>
    <n v="27"/>
    <x v="2017"/>
    <d v="2017-02-19T00:00:00"/>
    <n v="314"/>
    <b v="0"/>
    <s v="Approved"/>
    <s v="Trek Bicycles"/>
    <s v="Standard"/>
    <s v="low"/>
    <s v="medium"/>
    <n v="1057.51"/>
    <n v="154.4"/>
    <d v="1994-07-12T00:00:00"/>
    <n v="903.11"/>
    <s v="F"/>
    <n v="15"/>
    <d v="1984-07-03T00:00:00"/>
    <n v="36.026961802384577"/>
    <s v="VP Sales"/>
    <s v="Financial Services"/>
    <s v="High Net Worth"/>
    <s v="N"/>
    <s v="No"/>
    <n v="15"/>
    <m/>
  </r>
  <r>
    <n v="12651"/>
    <n v="80"/>
    <x v="3481"/>
    <d v="2017-02-19T00:00:00"/>
    <n v="314"/>
    <b v="0"/>
    <s v="Approved"/>
    <s v="OHM Cycles"/>
    <s v="Touring"/>
    <s v="low"/>
    <s v="medium"/>
    <n v="1073.07"/>
    <n v="933.84"/>
    <d v="2015-08-10T00:00:00"/>
    <n v="139.2299999999999"/>
    <s v="M"/>
    <n v="35"/>
    <d v="1985-10-03T00:00:00"/>
    <n v="34.77490700786403"/>
    <s v="Senior Cost Accountant"/>
    <s v="Financial Services"/>
    <s v="Affluent Customer"/>
    <s v="N"/>
    <s v="Yes"/>
    <n v="13"/>
    <m/>
  </r>
  <r>
    <n v="12798"/>
    <n v="35"/>
    <x v="1717"/>
    <d v="2017-02-19T00:00:00"/>
    <n v="314"/>
    <b v="1"/>
    <s v="Approved"/>
    <s v="Giant Bicycles"/>
    <s v="Standard"/>
    <s v="medium"/>
    <s v="medium"/>
    <n v="1403.5"/>
    <n v="954.82"/>
    <d v="2016-11-14T00:00:00"/>
    <n v="448.67999999999995"/>
    <s v="M"/>
    <n v="46"/>
    <d v="2002-03-11T00:00:00"/>
    <n v="18.328331665398274"/>
    <s v="Account Executive"/>
    <s v="Argiculture"/>
    <s v="High Net Worth"/>
    <s v="N"/>
    <s v="No"/>
    <n v="1"/>
    <m/>
  </r>
  <r>
    <n v="12929"/>
    <n v="66"/>
    <x v="3084"/>
    <d v="2017-02-19T00:00:00"/>
    <n v="314"/>
    <b v="1"/>
    <s v="Approved"/>
    <s v="Giant Bicycles"/>
    <s v="Road"/>
    <s v="low"/>
    <s v="small"/>
    <n v="590.26"/>
    <n v="525.33000000000004"/>
    <d v="2010-11-05T00:00:00"/>
    <n v="64.92999999999995"/>
    <s v="F"/>
    <n v="53"/>
    <d v="1976-01-12T00:00:00"/>
    <n v="44.506413857179098"/>
    <n v="0"/>
    <s v="Manufacturing"/>
    <s v="Mass Customer"/>
    <s v="N"/>
    <s v="No"/>
    <n v="15"/>
    <m/>
  </r>
  <r>
    <n v="13277"/>
    <n v="3"/>
    <x v="707"/>
    <d v="2017-02-19T00:00:00"/>
    <n v="314"/>
    <b v="1"/>
    <s v="Approved"/>
    <s v="Trek Bicycles"/>
    <s v="Standard"/>
    <s v="medium"/>
    <s v="large"/>
    <n v="2091.4699999999998"/>
    <n v="388.92"/>
    <d v="2004-12-18T00:00:00"/>
    <n v="1702.5499999999997"/>
    <s v="F"/>
    <n v="82"/>
    <d v="1988-03-04T00:00:00"/>
    <n v="32.355728925672246"/>
    <s v="Project Manager"/>
    <s v="Retail"/>
    <s v="Mass Customer"/>
    <s v="N"/>
    <s v="Yes"/>
    <n v="7"/>
    <m/>
  </r>
  <r>
    <n v="17233"/>
    <n v="94"/>
    <x v="2453"/>
    <d v="2017-02-10T00:00:00"/>
    <m/>
    <m/>
    <s v="Approved"/>
    <s v="Giant Bicycles"/>
    <s v="Standard"/>
    <s v="medium"/>
    <s v="large"/>
    <n v="1635.3"/>
    <n v="993.66"/>
    <n v="41434"/>
    <m/>
    <m/>
    <m/>
    <m/>
    <m/>
    <m/>
    <m/>
    <m/>
    <m/>
    <m/>
    <m/>
    <m/>
  </r>
  <r>
    <n v="13841"/>
    <n v="58"/>
    <x v="1463"/>
    <d v="2017-02-19T00:00:00"/>
    <n v="314"/>
    <b v="1"/>
    <s v="Approved"/>
    <s v="OHM Cycles"/>
    <s v="Standard"/>
    <s v="medium"/>
    <s v="medium"/>
    <n v="912.52"/>
    <n v="141.4"/>
    <d v="2015-10-18T00:00:00"/>
    <n v="771.12"/>
    <s v="M"/>
    <n v="25"/>
    <d v="1999-02-01T00:00:00"/>
    <n v="21.435180980466765"/>
    <s v="Design Engineer"/>
    <s v="Manufacturing"/>
    <s v="Affluent Customer"/>
    <s v="N"/>
    <s v="No"/>
    <n v="4"/>
    <m/>
  </r>
  <r>
    <n v="14086"/>
    <n v="67"/>
    <x v="2184"/>
    <d v="2017-02-19T00:00:00"/>
    <n v="314"/>
    <b v="1"/>
    <s v="Approved"/>
    <s v="Norco Bicycles"/>
    <s v="Road"/>
    <s v="medium"/>
    <s v="medium"/>
    <n v="544.04999999999995"/>
    <n v="376.84"/>
    <d v="1995-10-24T00:00:00"/>
    <n v="167.20999999999998"/>
    <s v="F"/>
    <n v="58"/>
    <d v="1997-08-20T00:00:00"/>
    <n v="22.887235774987314"/>
    <s v="Product Engineer"/>
    <s v="n/a"/>
    <s v="Mass Customer"/>
    <s v="N"/>
    <s v="Yes"/>
    <n v="1"/>
    <m/>
  </r>
  <r>
    <n v="17236"/>
    <n v="0"/>
    <x v="1307"/>
    <d v="2017-11-16T00:00:00"/>
    <m/>
    <b v="1"/>
    <s v="Approved"/>
    <m/>
    <m/>
    <m/>
    <m/>
    <n v="643.95000000000005"/>
    <m/>
    <m/>
    <m/>
    <m/>
    <m/>
    <m/>
    <m/>
    <m/>
    <m/>
    <m/>
    <m/>
    <m/>
    <m/>
    <m/>
  </r>
  <r>
    <n v="14861"/>
    <n v="13"/>
    <x v="2703"/>
    <d v="2017-02-19T00:00:00"/>
    <n v="314"/>
    <b v="0"/>
    <s v="Approved"/>
    <s v="Solex"/>
    <s v="Standard"/>
    <s v="medium"/>
    <s v="medium"/>
    <n v="1577.53"/>
    <n v="826.51"/>
    <d v="2011-03-16T00:00:00"/>
    <n v="751.02"/>
    <s v="F"/>
    <n v="36"/>
    <d v="1995-07-13T00:00:00"/>
    <n v="24.994085090055808"/>
    <n v="0"/>
    <s v="Health"/>
    <s v="High Net Worth"/>
    <s v="N"/>
    <s v="No"/>
    <n v="6"/>
    <m/>
  </r>
  <r>
    <n v="15284"/>
    <n v="82"/>
    <x v="2283"/>
    <d v="2017-02-19T00:00:00"/>
    <n v="314"/>
    <b v="1"/>
    <s v="Approved"/>
    <s v="Norco Bicycles"/>
    <s v="Standard"/>
    <s v="high"/>
    <s v="medium"/>
    <n v="1148.6400000000001"/>
    <n v="689.18"/>
    <d v="2004-08-07T00:00:00"/>
    <n v="459.46000000000015"/>
    <s v="M"/>
    <n v="72"/>
    <d v="1960-10-23T00:00:00"/>
    <n v="59.736550843480465"/>
    <s v="Systems Administrator I"/>
    <s v="Financial Services"/>
    <s v="Mass Customer"/>
    <s v="N"/>
    <s v="Yes"/>
    <n v="20"/>
    <m/>
  </r>
  <r>
    <n v="15412"/>
    <n v="83"/>
    <x v="3388"/>
    <d v="2017-02-19T00:00:00"/>
    <n v="314"/>
    <b v="1"/>
    <s v="Approved"/>
    <s v="Solex"/>
    <s v="Touring"/>
    <s v="medium"/>
    <s v="large"/>
    <n v="2083.94"/>
    <n v="675.03"/>
    <d v="2013-09-16T00:00:00"/>
    <n v="1408.91"/>
    <s v="M"/>
    <n v="72"/>
    <d v="1983-02-27T00:00:00"/>
    <n v="37.374907007864024"/>
    <s v="Paralegal"/>
    <s v="Financial Services"/>
    <s v="Affluent Customer"/>
    <s v="N"/>
    <s v="No"/>
    <n v="10"/>
    <m/>
  </r>
  <r>
    <n v="15632"/>
    <n v="30"/>
    <x v="330"/>
    <d v="2017-02-19T00:00:00"/>
    <n v="314"/>
    <b v="0"/>
    <s v="Approved"/>
    <s v="Solex"/>
    <s v="Standard"/>
    <s v="high"/>
    <s v="medium"/>
    <n v="748.17"/>
    <n v="448.9"/>
    <d v="1991-11-10T00:00:00"/>
    <n v="299.27"/>
    <s v="F"/>
    <n v="23"/>
    <d v="1974-03-24T00:00:00"/>
    <n v="46.311893309233888"/>
    <s v="Pharmacist"/>
    <s v="Health"/>
    <s v="Mass Customer"/>
    <s v="N"/>
    <s v="No"/>
    <n v="16"/>
    <m/>
  </r>
  <r>
    <n v="16425"/>
    <n v="55"/>
    <x v="1791"/>
    <d v="2017-02-19T00:00:00"/>
    <n v="314"/>
    <b v="0"/>
    <s v="Approved"/>
    <s v="Trek Bicycles"/>
    <s v="Road"/>
    <s v="medium"/>
    <s v="large"/>
    <n v="1894.19"/>
    <n v="598.76"/>
    <d v="2003-07-21T00:00:00"/>
    <n v="1295.43"/>
    <s v="M"/>
    <n v="75"/>
    <d v="1983-09-15T00:00:00"/>
    <n v="36.826961802384574"/>
    <s v="Junior Executive"/>
    <s v="Manufacturing"/>
    <s v="Mass Customer"/>
    <s v="N"/>
    <s v="No"/>
    <n v="6"/>
    <m/>
  </r>
  <r>
    <n v="16835"/>
    <n v="12"/>
    <x v="2645"/>
    <d v="2017-02-19T00:00:00"/>
    <n v="314"/>
    <b v="0"/>
    <s v="Approved"/>
    <s v="WeareA2B"/>
    <s v="Standard"/>
    <s v="medium"/>
    <s v="medium"/>
    <n v="1231.1500000000001"/>
    <n v="161.6"/>
    <d v="1993-07-20T00:00:00"/>
    <n v="1069.5500000000002"/>
    <s v="M"/>
    <n v="63"/>
    <d v="1975-03-31T00:00:00"/>
    <n v="45.292715227042109"/>
    <s v="Information Systems Manager"/>
    <s v="Health"/>
    <s v="Mass Customer"/>
    <s v="N"/>
    <s v="No"/>
    <n v="13"/>
    <m/>
  </r>
  <r>
    <n v="16964"/>
    <n v="36"/>
    <x v="11"/>
    <d v="2017-02-19T00:00:00"/>
    <n v="314"/>
    <b v="1"/>
    <s v="Approved"/>
    <s v="Solex"/>
    <s v="Standard"/>
    <s v="low"/>
    <s v="medium"/>
    <n v="945.04"/>
    <n v="507.58"/>
    <d v="1995-12-19T00:00:00"/>
    <n v="437.46"/>
    <s v="F"/>
    <n v="44"/>
    <d v="1978-08-07T00:00:00"/>
    <n v="41.936550843480468"/>
    <s v="Compensation Analyst"/>
    <s v="Financial Services"/>
    <s v="Mass Customer"/>
    <s v="N"/>
    <s v="No"/>
    <n v="11"/>
    <m/>
  </r>
  <r>
    <n v="17742"/>
    <n v="26"/>
    <x v="785"/>
    <d v="2017-02-19T00:00:00"/>
    <n v="314"/>
    <b v="1"/>
    <s v="Approved"/>
    <s v="WeareA2B"/>
    <s v="Standard"/>
    <s v="medium"/>
    <s v="medium"/>
    <n v="1992.93"/>
    <n v="762.63"/>
    <d v="1993-05-26T00:00:00"/>
    <n v="1230.3000000000002"/>
    <s v="M"/>
    <n v="94"/>
    <d v="1964-03-12T00:00:00"/>
    <n v="56.350249473617453"/>
    <s v="Statistician II"/>
    <s v="Property"/>
    <s v="Affluent Customer"/>
    <s v="N"/>
    <s v="No"/>
    <n v="15"/>
    <m/>
  </r>
  <r>
    <n v="17895"/>
    <n v="2"/>
    <x v="3336"/>
    <d v="2017-02-19T00:00:00"/>
    <n v="314"/>
    <b v="0"/>
    <s v="Approved"/>
    <s v="Solex"/>
    <s v="Standard"/>
    <s v="medium"/>
    <s v="medium"/>
    <n v="71.489999999999995"/>
    <n v="53.62"/>
    <d v="2012-12-02T00:00:00"/>
    <n v="17.869999999999997"/>
    <s v="M"/>
    <n v="84"/>
    <d v="1969-05-29T00:00:00"/>
    <n v="51.133811117453071"/>
    <s v="Help Desk Technician"/>
    <s v="Retail"/>
    <s v="Mass Customer"/>
    <s v="N"/>
    <s v="Yes"/>
    <n v="8"/>
    <m/>
  </r>
  <r>
    <n v="17994"/>
    <n v="55"/>
    <x v="1238"/>
    <d v="2017-02-19T00:00:00"/>
    <n v="314"/>
    <b v="1"/>
    <s v="Approved"/>
    <s v="Trek Bicycles"/>
    <s v="Road"/>
    <s v="medium"/>
    <s v="large"/>
    <n v="1894.19"/>
    <n v="598.76"/>
    <d v="2003-07-21T00:00:00"/>
    <n v="1295.43"/>
    <s v="M"/>
    <n v="56"/>
    <d v="1976-10-01T00:00:00"/>
    <n v="43.785865911973616"/>
    <s v="Editor"/>
    <s v="Financial Services"/>
    <s v="Mass Customer"/>
    <s v="N"/>
    <s v="No"/>
    <n v="5"/>
    <m/>
  </r>
  <r>
    <n v="18397"/>
    <n v="65"/>
    <x v="1892"/>
    <d v="2017-02-19T00:00:00"/>
    <n v="314"/>
    <b v="1"/>
    <s v="Approved"/>
    <s v="WeareA2B"/>
    <s v="Standard"/>
    <s v="medium"/>
    <s v="medium"/>
    <n v="1807.45"/>
    <n v="778.69"/>
    <d v="2016-02-04T00:00:00"/>
    <n v="1028.76"/>
    <s v="M"/>
    <n v="81"/>
    <d v="1977-10-24T00:00:00"/>
    <n v="42.722852213343479"/>
    <s v="Assistant Manager"/>
    <s v="Health"/>
    <s v="Mass Customer"/>
    <s v="N"/>
    <s v="No"/>
    <n v="13"/>
    <m/>
  </r>
  <r>
    <n v="18894"/>
    <n v="38"/>
    <x v="3045"/>
    <d v="2017-02-19T00:00:00"/>
    <n v="314"/>
    <b v="1"/>
    <s v="Approved"/>
    <s v="Trek Bicycles"/>
    <s v="Standard"/>
    <s v="medium"/>
    <s v="large"/>
    <n v="2091.4699999999998"/>
    <n v="388.92"/>
    <d v="2012-09-15T00:00:00"/>
    <n v="1702.5499999999997"/>
    <s v="F"/>
    <n v="87"/>
    <d v="1973-12-30T00:00:00"/>
    <n v="46.542030295535262"/>
    <s v="Compensation Analyst"/>
    <s v="Financial Services"/>
    <s v="High Net Worth"/>
    <s v="N"/>
    <s v="No"/>
    <n v="15"/>
    <m/>
  </r>
  <r>
    <n v="19456"/>
    <n v="45"/>
    <x v="2107"/>
    <d v="2017-02-19T00:00:00"/>
    <n v="314"/>
    <b v="0"/>
    <s v="Approved"/>
    <s v="Solex"/>
    <s v="Standard"/>
    <s v="medium"/>
    <s v="medium"/>
    <n v="441.49"/>
    <n v="84.99"/>
    <d v="2012-06-04T00:00:00"/>
    <n v="356.5"/>
    <s v="F"/>
    <n v="96"/>
    <d v="1974-01-09T00:00:00"/>
    <n v="46.514633035261284"/>
    <n v="0"/>
    <s v="Property"/>
    <s v="Mass Customer"/>
    <s v="N"/>
    <s v="Yes"/>
    <n v="11"/>
    <m/>
  </r>
  <r>
    <n v="32"/>
    <n v="1"/>
    <x v="2290"/>
    <d v="2017-02-18T00:00:00"/>
    <n v="315"/>
    <b v="0"/>
    <s v="Approved"/>
    <s v="Giant Bicycles"/>
    <s v="Standard"/>
    <s v="medium"/>
    <s v="medium"/>
    <n v="1403.5"/>
    <n v="954.82"/>
    <d v="2016-11-14T00:00:00"/>
    <n v="448.67999999999995"/>
    <s v="F"/>
    <n v="2"/>
    <d v="1993-01-21T00:00:00"/>
    <n v="27.468057692795533"/>
    <s v="Software Engineer III"/>
    <s v="Financial Services"/>
    <s v="Mass Customer"/>
    <s v="N"/>
    <s v="Yes"/>
    <n v="9"/>
    <m/>
  </r>
  <r>
    <n v="182"/>
    <n v="16"/>
    <x v="723"/>
    <d v="2017-02-18T00:00:00"/>
    <n v="315"/>
    <b v="0"/>
    <s v="Approved"/>
    <s v="Norco Bicycles"/>
    <s v="Standard"/>
    <s v="high"/>
    <s v="small"/>
    <n v="1661.92"/>
    <n v="1479.11"/>
    <d v="2013-03-12T00:00:00"/>
    <n v="182.81000000000017"/>
    <s v="M"/>
    <n v="81"/>
    <d v="1957-02-25T00:00:00"/>
    <n v="63.396824816083203"/>
    <s v="Senior Financial Analyst"/>
    <s v="Financial Services"/>
    <s v="Affluent Customer"/>
    <s v="N"/>
    <s v="Yes"/>
    <n v="7"/>
    <m/>
  </r>
  <r>
    <n v="281"/>
    <n v="40"/>
    <x v="1234"/>
    <d v="2017-02-18T00:00:00"/>
    <n v="315"/>
    <b v="0"/>
    <s v="Approved"/>
    <s v="OHM Cycles"/>
    <s v="Standard"/>
    <s v="high"/>
    <s v="medium"/>
    <n v="1458.17"/>
    <n v="874.9"/>
    <d v="2006-02-02T00:00:00"/>
    <n v="583.2700000000001"/>
    <s v="M"/>
    <n v="50"/>
    <d v="1954-10-30T00:00:00"/>
    <n v="65.722852213343472"/>
    <n v="0"/>
    <s v="Health"/>
    <s v="Mass Customer"/>
    <s v="N"/>
    <s v="No"/>
    <n v="19"/>
    <m/>
  </r>
  <r>
    <n v="521"/>
    <n v="92"/>
    <x v="492"/>
    <d v="2017-02-18T00:00:00"/>
    <n v="315"/>
    <b v="0"/>
    <s v="Approved"/>
    <s v="WeareA2B"/>
    <s v="Standard"/>
    <s v="medium"/>
    <s v="small"/>
    <n v="1415.01"/>
    <n v="1259.3599999999999"/>
    <d v="2004-01-16T00:00:00"/>
    <n v="155.65000000000009"/>
    <s v="F"/>
    <n v="46"/>
    <d v="1970-10-27T00:00:00"/>
    <n v="49.720112487316079"/>
    <n v="0"/>
    <s v="Financial Services"/>
    <s v="Affluent Customer"/>
    <s v="N"/>
    <s v="Yes"/>
    <n v="19"/>
    <m/>
  </r>
  <r>
    <n v="1239"/>
    <n v="73"/>
    <x v="1016"/>
    <d v="2017-02-18T00:00:00"/>
    <n v="315"/>
    <b v="0"/>
    <s v="Approved"/>
    <s v="Solex"/>
    <s v="Standard"/>
    <s v="medium"/>
    <s v="medium"/>
    <n v="1945.43"/>
    <n v="333.18"/>
    <d v="2002-08-31T00:00:00"/>
    <n v="1612.25"/>
    <s v="F"/>
    <n v="34"/>
    <d v="1978-09-15T00:00:00"/>
    <n v="41.829701528411974"/>
    <s v="Compensation Analyst"/>
    <s v="Financial Services"/>
    <s v="Mass Customer"/>
    <s v="N"/>
    <s v="No"/>
    <n v="15"/>
    <m/>
  </r>
  <r>
    <n v="1340"/>
    <n v="90"/>
    <x v="670"/>
    <d v="2017-02-18T00:00:00"/>
    <n v="315"/>
    <b v="0"/>
    <s v="Approved"/>
    <s v="Norco Bicycles"/>
    <s v="Standard"/>
    <s v="low"/>
    <s v="medium"/>
    <n v="363.01"/>
    <n v="290.41000000000003"/>
    <d v="2005-05-10T00:00:00"/>
    <n v="72.599999999999966"/>
    <s v="M"/>
    <n v="2"/>
    <d v="2001-10-06T00:00:00"/>
    <n v="18.755728925672244"/>
    <n v="0"/>
    <s v="Financial Services"/>
    <s v="Mass Customer"/>
    <s v="N"/>
    <s v="No"/>
    <n v="1"/>
    <m/>
  </r>
  <r>
    <n v="2598"/>
    <n v="3"/>
    <x v="2870"/>
    <d v="2017-02-18T00:00:00"/>
    <n v="315"/>
    <b v="1"/>
    <s v="Approved"/>
    <s v="Trek Bicycles"/>
    <s v="Standard"/>
    <s v="medium"/>
    <s v="large"/>
    <n v="2091.4699999999998"/>
    <n v="388.92"/>
    <d v="2012-09-15T00:00:00"/>
    <n v="1702.5499999999997"/>
    <s v="F"/>
    <n v="97"/>
    <d v="1955-01-20T00:00:00"/>
    <n v="65.498194679096898"/>
    <n v="0"/>
    <s v="Health"/>
    <s v="Affluent Customer"/>
    <s v="N"/>
    <s v="No"/>
    <n v="9"/>
    <m/>
  </r>
  <r>
    <n v="2725"/>
    <n v="67"/>
    <x v="3453"/>
    <d v="2017-02-18T00:00:00"/>
    <n v="315"/>
    <b v="0"/>
    <s v="Approved"/>
    <s v="Norco Bicycles"/>
    <s v="Road"/>
    <s v="medium"/>
    <s v="medium"/>
    <n v="544.04999999999995"/>
    <n v="376.84"/>
    <d v="2005-10-22T00:00:00"/>
    <n v="167.20999999999998"/>
    <s v="M"/>
    <n v="2"/>
    <d v="1971-02-16T00:00:00"/>
    <n v="49.413263172247589"/>
    <s v="Occupational Therapist"/>
    <s v="Health"/>
    <s v="Mass Customer"/>
    <s v="N"/>
    <s v="No"/>
    <n v="9"/>
    <m/>
  </r>
  <r>
    <n v="3117"/>
    <n v="0"/>
    <x v="2742"/>
    <d v="2017-02-18T00:00:00"/>
    <n v="315"/>
    <b v="1"/>
    <s v="Approved"/>
    <s v="Norco Bicycles"/>
    <s v="Road"/>
    <s v="medium"/>
    <s v="medium"/>
    <n v="544.04999999999995"/>
    <n v="376.84"/>
    <d v="2005-10-22T00:00:00"/>
    <n v="167.20999999999998"/>
    <s v="F"/>
    <n v="98"/>
    <d v="1974-08-08T00:00:00"/>
    <n v="45.936550843480468"/>
    <s v="Senior Sales Associate"/>
    <s v="Manufacturing"/>
    <s v="High Net Worth"/>
    <s v="N"/>
    <s v="No"/>
    <n v="16"/>
    <m/>
  </r>
  <r>
    <n v="3848"/>
    <n v="44"/>
    <x v="2283"/>
    <d v="2017-02-18T00:00:00"/>
    <n v="315"/>
    <b v="0"/>
    <s v="Approved"/>
    <s v="WeareA2B"/>
    <s v="Standard"/>
    <s v="medium"/>
    <s v="medium"/>
    <n v="1769.64"/>
    <n v="108.76"/>
    <d v="2007-12-11T00:00:00"/>
    <n v="1660.88"/>
    <s v="M"/>
    <n v="72"/>
    <d v="1960-10-23T00:00:00"/>
    <n v="59.736550843480465"/>
    <s v="Systems Administrator I"/>
    <s v="Financial Services"/>
    <s v="Mass Customer"/>
    <s v="N"/>
    <s v="Yes"/>
    <n v="20"/>
    <m/>
  </r>
  <r>
    <n v="4252"/>
    <n v="35"/>
    <x v="613"/>
    <d v="2017-02-18T00:00:00"/>
    <n v="315"/>
    <b v="1"/>
    <s v="Approved"/>
    <s v="Trek Bicycles"/>
    <s v="Standard"/>
    <s v="low"/>
    <s v="medium"/>
    <n v="1057.51"/>
    <n v="154.4"/>
    <d v="1997-05-10T00:00:00"/>
    <n v="903.11"/>
    <s v="M"/>
    <n v="67"/>
    <d v="1995-02-11T00:00:00"/>
    <n v="25.410523446220189"/>
    <s v="Programmer II"/>
    <s v="Financial Services"/>
    <s v="Affluent Customer"/>
    <s v="N"/>
    <s v="Yes"/>
    <n v="6"/>
    <m/>
  </r>
  <r>
    <n v="4887"/>
    <n v="62"/>
    <x v="3487"/>
    <d v="2017-02-18T00:00:00"/>
    <n v="315"/>
    <b v="1"/>
    <s v="Approved"/>
    <s v="Solex"/>
    <s v="Standard"/>
    <s v="high"/>
    <s v="medium"/>
    <n v="1024.6600000000001"/>
    <n v="614.79999999999995"/>
    <d v="2016-02-04T00:00:00"/>
    <n v="409.86000000000013"/>
    <s v="M"/>
    <n v="68"/>
    <d v="1978-01-22T00:00:00"/>
    <n v="42.476276870877726"/>
    <s v="VP Sales"/>
    <s v="Manufacturing"/>
    <s v="High Net Worth"/>
    <s v="N"/>
    <s v="Yes"/>
    <n v="12"/>
    <m/>
  </r>
  <r>
    <n v="5568"/>
    <n v="17"/>
    <x v="315"/>
    <d v="2017-02-18T00:00:00"/>
    <n v="315"/>
    <b v="1"/>
    <s v="Approved"/>
    <s v="Solex"/>
    <s v="Standard"/>
    <s v="high"/>
    <s v="medium"/>
    <n v="1024.6600000000001"/>
    <n v="614.79999999999995"/>
    <d v="1996-11-09T00:00:00"/>
    <n v="409.86000000000013"/>
    <s v="M"/>
    <n v="44"/>
    <d v="1999-09-29T00:00:00"/>
    <n v="20.777646733891423"/>
    <s v="Assistant Media Planner"/>
    <s v="Entertainment"/>
    <s v="Mass Customer"/>
    <s v="N"/>
    <s v="No"/>
    <n v="1"/>
    <m/>
  </r>
  <r>
    <n v="5867"/>
    <n v="10"/>
    <x v="2255"/>
    <d v="2017-02-18T00:00:00"/>
    <n v="315"/>
    <b v="1"/>
    <s v="Approved"/>
    <s v="Solex"/>
    <s v="Standard"/>
    <s v="medium"/>
    <s v="medium"/>
    <n v="1945.43"/>
    <n v="333.18"/>
    <d v="2014-10-10T00:00:00"/>
    <n v="1612.25"/>
    <s v="F"/>
    <n v="34"/>
    <d v="2000-12-19T00:00:00"/>
    <n v="19.552989199644848"/>
    <s v="Nurse Practicioner"/>
    <s v="Manufacturing"/>
    <s v="High Net Worth"/>
    <s v="N"/>
    <s v="Yes"/>
    <n v="2"/>
    <m/>
  </r>
  <r>
    <n v="6241"/>
    <n v="28"/>
    <x v="1271"/>
    <d v="2017-02-18T00:00:00"/>
    <n v="315"/>
    <b v="1"/>
    <s v="Approved"/>
    <s v="Norco Bicycles"/>
    <s v="Standard"/>
    <s v="medium"/>
    <s v="small"/>
    <n v="1216.1400000000001"/>
    <n v="1082.3599999999999"/>
    <d v="1991-08-05T00:00:00"/>
    <n v="133.7800000000002"/>
    <s v="M"/>
    <n v="60"/>
    <d v="1980-09-01T00:00:00"/>
    <n v="39.865317966768139"/>
    <n v="0"/>
    <s v="Financial Services"/>
    <s v="Mass Customer"/>
    <s v="N"/>
    <s v="No"/>
    <n v="13"/>
    <m/>
  </r>
  <r>
    <n v="6435"/>
    <n v="36"/>
    <x v="292"/>
    <d v="2017-02-18T00:00:00"/>
    <n v="315"/>
    <b v="0"/>
    <s v="Approved"/>
    <s v="Solex"/>
    <s v="Standard"/>
    <s v="low"/>
    <s v="medium"/>
    <n v="945.04"/>
    <n v="507.58"/>
    <d v="1995-12-19T00:00:00"/>
    <n v="437.46"/>
    <s v="F"/>
    <n v="43"/>
    <d v="1998-09-24T00:00:00"/>
    <n v="21.791345364028409"/>
    <s v="Account Representative III"/>
    <s v="Health"/>
    <s v="Mass Customer"/>
    <s v="N"/>
    <s v="No"/>
    <n v="3"/>
    <m/>
  </r>
  <r>
    <n v="6457"/>
    <n v="39"/>
    <x v="1108"/>
    <d v="2017-02-18T00:00:00"/>
    <n v="315"/>
    <b v="1"/>
    <s v="Approved"/>
    <s v="Giant Bicycles"/>
    <s v="Standard"/>
    <s v="medium"/>
    <s v="large"/>
    <n v="1812.75"/>
    <n v="582.48"/>
    <d v="2010-06-07T00:00:00"/>
    <n v="1230.27"/>
    <s v="M"/>
    <n v="91"/>
    <d v="1984-11-13T00:00:00"/>
    <n v="35.662578240740736"/>
    <s v="Executive Secretary"/>
    <s v="Financial Services"/>
    <s v="Mass Customer"/>
    <s v="N"/>
    <s v="No"/>
    <n v="5"/>
    <m/>
  </r>
  <r>
    <n v="6700"/>
    <n v="59"/>
    <x v="1911"/>
    <d v="2017-02-18T00:00:00"/>
    <n v="315"/>
    <b v="0"/>
    <s v="Approved"/>
    <s v="WeareA2B"/>
    <s v="Standard"/>
    <s v="medium"/>
    <s v="small"/>
    <n v="1415.01"/>
    <n v="1259.3599999999999"/>
    <d v="2003-01-05T00:00:00"/>
    <n v="155.65000000000009"/>
    <s v="M"/>
    <n v="96"/>
    <d v="1978-07-04T00:00:00"/>
    <n v="42.029701528411969"/>
    <s v="Physical Therapy Assistant"/>
    <s v="Property"/>
    <s v="High Net Worth"/>
    <s v="N"/>
    <s v="No"/>
    <n v="9"/>
    <m/>
  </r>
  <r>
    <n v="7019"/>
    <n v="77"/>
    <x v="1768"/>
    <d v="2017-02-18T00:00:00"/>
    <n v="315"/>
    <b v="0"/>
    <s v="Approved"/>
    <s v="WeareA2B"/>
    <s v="Standard"/>
    <s v="medium"/>
    <s v="medium"/>
    <n v="1769.64"/>
    <n v="108.76"/>
    <d v="2011-05-09T00:00:00"/>
    <n v="1660.88"/>
    <s v="M"/>
    <n v="80"/>
    <d v="1996-10-08T00:00:00"/>
    <n v="23.752989199644848"/>
    <s v="Database Administrator IV"/>
    <s v="Manufacturing"/>
    <s v="High Net Worth"/>
    <s v="N"/>
    <s v="No"/>
    <n v="1"/>
    <m/>
  </r>
  <r>
    <n v="7134"/>
    <n v="66"/>
    <x v="143"/>
    <d v="2017-02-18T00:00:00"/>
    <n v="315"/>
    <b v="0"/>
    <s v="Approved"/>
    <s v="Giant Bicycles"/>
    <s v="Road"/>
    <s v="low"/>
    <s v="small"/>
    <n v="590.26"/>
    <n v="525.33000000000004"/>
    <d v="1992-10-02T00:00:00"/>
    <n v="64.92999999999995"/>
    <s v="M"/>
    <n v="44"/>
    <d v="1996-07-04T00:00:00"/>
    <n v="24.016002898274987"/>
    <s v="VP Sales"/>
    <s v="Property"/>
    <s v="Mass Customer"/>
    <s v="N"/>
    <s v="Yes"/>
    <n v="4"/>
    <m/>
  </r>
  <r>
    <n v="7884"/>
    <n v="80"/>
    <x v="1484"/>
    <d v="2017-02-18T00:00:00"/>
    <n v="315"/>
    <b v="1"/>
    <s v="Approved"/>
    <s v="OHM Cycles"/>
    <s v="Touring"/>
    <s v="low"/>
    <s v="medium"/>
    <n v="1073.07"/>
    <n v="933.84"/>
    <d v="1997-01-25T00:00:00"/>
    <n v="139.2299999999999"/>
    <s v="M"/>
    <n v="12"/>
    <d v="1996-04-02T00:00:00"/>
    <n v="24.27079741882293"/>
    <s v="Software Engineer II"/>
    <s v="IT"/>
    <s v="Affluent Customer"/>
    <s v="N"/>
    <s v="No"/>
    <n v="5"/>
    <m/>
  </r>
  <r>
    <n v="7909"/>
    <n v="58"/>
    <x v="628"/>
    <d v="2017-02-18T00:00:00"/>
    <n v="315"/>
    <b v="1"/>
    <s v="Approved"/>
    <s v="OHM Cycles"/>
    <s v="Standard"/>
    <s v="medium"/>
    <s v="medium"/>
    <n v="912.52"/>
    <n v="141.4"/>
    <d v="1993-07-20T00:00:00"/>
    <n v="771.12"/>
    <s v="M"/>
    <n v="59"/>
    <d v="1965-05-09T00:00:00"/>
    <n v="55.191345364028408"/>
    <s v="Junior Executive"/>
    <s v="Manufacturing"/>
    <s v="Affluent Customer"/>
    <s v="N"/>
    <s v="Yes"/>
    <n v="7"/>
    <m/>
  </r>
  <r>
    <n v="8189"/>
    <n v="31"/>
    <x v="1888"/>
    <d v="2017-02-18T00:00:00"/>
    <n v="315"/>
    <b v="0"/>
    <s v="Approved"/>
    <s v="Giant Bicycles"/>
    <s v="Standard"/>
    <s v="medium"/>
    <s v="medium"/>
    <n v="230.91"/>
    <n v="173.18"/>
    <d v="2006-11-10T00:00:00"/>
    <n v="57.72999999999999"/>
    <s v="F"/>
    <n v="28"/>
    <d v="1987-04-18T00:00:00"/>
    <n v="33.235180980466765"/>
    <s v="Marketing Assistant"/>
    <s v="Financial Services"/>
    <s v="Affluent Customer"/>
    <s v="N"/>
    <s v="No"/>
    <n v="11"/>
    <m/>
  </r>
  <r>
    <n v="8558"/>
    <n v="12"/>
    <x v="1611"/>
    <d v="2017-02-18T00:00:00"/>
    <n v="315"/>
    <b v="0"/>
    <s v="Approved"/>
    <s v="WeareA2B"/>
    <s v="Standard"/>
    <s v="medium"/>
    <s v="medium"/>
    <n v="1231.1500000000001"/>
    <n v="161.6"/>
    <d v="2004-08-17T00:00:00"/>
    <n v="1069.5500000000002"/>
    <s v="F"/>
    <n v="36"/>
    <d v="1964-08-16T00:00:00"/>
    <n v="55.920112487316082"/>
    <s v="Social Worker"/>
    <s v="Health"/>
    <s v="Mass Customer"/>
    <s v="N"/>
    <s v="No"/>
    <n v="13"/>
    <m/>
  </r>
  <r>
    <n v="8656"/>
    <n v="30"/>
    <x v="2333"/>
    <d v="2017-02-18T00:00:00"/>
    <n v="315"/>
    <b v="0"/>
    <s v="Approved"/>
    <s v="Solex"/>
    <s v="Standard"/>
    <s v="high"/>
    <s v="medium"/>
    <n v="748.17"/>
    <n v="448.9"/>
    <d v="1991-11-10T00:00:00"/>
    <n v="299.27"/>
    <s v="F"/>
    <n v="48"/>
    <d v="1964-05-06T00:00:00"/>
    <n v="56.1995645421106"/>
    <s v="Legal Assistant"/>
    <s v="Property"/>
    <s v="Mass Customer"/>
    <s v="N"/>
    <s v="No"/>
    <n v="12"/>
    <m/>
  </r>
  <r>
    <n v="10155"/>
    <n v="70"/>
    <x v="1580"/>
    <d v="2017-02-18T00:00:00"/>
    <n v="315"/>
    <b v="0"/>
    <s v="Approved"/>
    <s v="Trek Bicycles"/>
    <s v="Standard"/>
    <s v="high"/>
    <s v="medium"/>
    <n v="495.72"/>
    <n v="297.43"/>
    <d v="2014-10-10T00:00:00"/>
    <n v="198.29000000000002"/>
    <s v="M"/>
    <n v="79"/>
    <d v="1971-07-05T00:00:00"/>
    <n v="49.03244125443937"/>
    <s v="Accounting Assistant III"/>
    <s v="Retail"/>
    <s v="Mass Customer"/>
    <s v="N"/>
    <s v="Yes"/>
    <n v="4"/>
    <m/>
  </r>
  <r>
    <n v="10284"/>
    <n v="61"/>
    <x v="653"/>
    <d v="2017-02-18T00:00:00"/>
    <n v="315"/>
    <b v="0"/>
    <s v="Approved"/>
    <s v="Norco Bicycles"/>
    <s v="Standard"/>
    <s v="medium"/>
    <s v="small"/>
    <n v="586.45000000000005"/>
    <n v="521.94000000000005"/>
    <d v="2015-08-10T00:00:00"/>
    <n v="64.509999999999991"/>
    <s v="M"/>
    <n v="42"/>
    <d v="1986-01-18T00:00:00"/>
    <n v="34.481756322932519"/>
    <s v="Junior Executive"/>
    <s v="Property"/>
    <s v="High Net Worth"/>
    <s v="N"/>
    <s v="Yes"/>
    <n v="18"/>
    <m/>
  </r>
  <r>
    <n v="10355"/>
    <n v="34"/>
    <x v="148"/>
    <d v="2017-02-18T00:00:00"/>
    <n v="315"/>
    <b v="0"/>
    <s v="Approved"/>
    <s v="Norco Bicycles"/>
    <s v="Road"/>
    <s v="high"/>
    <s v="large"/>
    <n v="774.53"/>
    <n v="464.72"/>
    <d v="2006-02-02T00:00:00"/>
    <n v="309.80999999999995"/>
    <s v="F"/>
    <n v="41"/>
    <d v="1956-04-08T00:00:00"/>
    <n v="64.281756322932523"/>
    <n v="0"/>
    <s v="Property"/>
    <s v="Mass Customer"/>
    <s v="N"/>
    <s v="Yes"/>
    <n v="19"/>
    <m/>
  </r>
  <r>
    <n v="10418"/>
    <n v="29"/>
    <x v="2330"/>
    <d v="2017-02-18T00:00:00"/>
    <n v="315"/>
    <b v="0"/>
    <s v="Approved"/>
    <s v="WeareA2B"/>
    <s v="Standard"/>
    <s v="medium"/>
    <s v="medium"/>
    <n v="1065.03"/>
    <n v="230.09"/>
    <d v="2000-11-03T00:00:00"/>
    <n v="834.93999999999994"/>
    <s v="M"/>
    <n v="43"/>
    <d v="1959-11-12T00:00:00"/>
    <n v="60.684496048959915"/>
    <s v="Budget/Accounting Analyst IV"/>
    <s v="n/a"/>
    <s v="High Net Worth"/>
    <s v="N"/>
    <s v="No"/>
    <n v="19"/>
    <m/>
  </r>
  <r>
    <n v="10653"/>
    <n v="1"/>
    <x v="2293"/>
    <d v="2017-02-18T00:00:00"/>
    <n v="315"/>
    <b v="0"/>
    <s v="Approved"/>
    <s v="Giant Bicycles"/>
    <s v="Standard"/>
    <s v="medium"/>
    <s v="medium"/>
    <n v="1403.5"/>
    <n v="954.82"/>
    <d v="2004-09-28T00:00:00"/>
    <n v="448.67999999999995"/>
    <s v="F"/>
    <n v="2"/>
    <d v="1976-11-08T00:00:00"/>
    <n v="43.681756322932522"/>
    <s v="Civil Engineer"/>
    <s v="Manufacturing"/>
    <s v="Affluent Customer"/>
    <s v="N"/>
    <s v="Yes"/>
    <n v="7"/>
    <m/>
  </r>
  <r>
    <n v="10734"/>
    <n v="1"/>
    <x v="2502"/>
    <d v="2017-02-18T00:00:00"/>
    <n v="315"/>
    <b v="0"/>
    <s v="Approved"/>
    <s v="Giant Bicycles"/>
    <s v="Touring"/>
    <s v="medium"/>
    <s v="large"/>
    <n v="1873.97"/>
    <n v="863.95"/>
    <d v="1995-10-24T00:00:00"/>
    <n v="1010.02"/>
    <s v="F"/>
    <n v="10"/>
    <d v="1976-10-24T00:00:00"/>
    <n v="43.722852213343479"/>
    <s v="Information Systems Manager"/>
    <s v="Financial Services"/>
    <s v="High Net Worth"/>
    <s v="N"/>
    <s v="Yes"/>
    <n v="20"/>
    <m/>
  </r>
  <r>
    <n v="11431"/>
    <n v="27"/>
    <x v="1932"/>
    <d v="2017-02-18T00:00:00"/>
    <n v="315"/>
    <b v="0"/>
    <s v="Approved"/>
    <s v="Trek Bicycles"/>
    <s v="Standard"/>
    <s v="medium"/>
    <s v="medium"/>
    <n v="499.53"/>
    <n v="388.72"/>
    <d v="1991-08-05T00:00:00"/>
    <n v="110.80999999999995"/>
    <s v="F"/>
    <n v="73"/>
    <d v="1978-07-02T00:00:00"/>
    <n v="42.03518098046677"/>
    <s v="Tax Accountant"/>
    <s v="IT"/>
    <s v="Affluent Customer"/>
    <s v="N"/>
    <s v="Yes"/>
    <n v="4"/>
    <m/>
  </r>
  <r>
    <n v="11824"/>
    <n v="90"/>
    <x v="1034"/>
    <d v="2017-02-18T00:00:00"/>
    <n v="315"/>
    <b v="0"/>
    <s v="Approved"/>
    <s v="Norco Bicycles"/>
    <s v="Standard"/>
    <s v="low"/>
    <s v="medium"/>
    <n v="363.01"/>
    <n v="290.41000000000003"/>
    <d v="2005-05-10T00:00:00"/>
    <n v="72.599999999999966"/>
    <s v="F"/>
    <n v="51"/>
    <d v="1973-10-20T00:00:00"/>
    <n v="46.736550843480465"/>
    <s v="Internal Auditor"/>
    <s v="Financial Services"/>
    <s v="Mass Customer"/>
    <s v="N"/>
    <s v="No"/>
    <n v="19"/>
    <m/>
  </r>
  <r>
    <n v="12028"/>
    <n v="60"/>
    <x v="2271"/>
    <d v="2017-02-18T00:00:00"/>
    <n v="315"/>
    <b v="1"/>
    <s v="Approved"/>
    <s v="Giant Bicycles"/>
    <s v="Standard"/>
    <s v="high"/>
    <s v="small"/>
    <n v="1977.36"/>
    <n v="1759.85"/>
    <d v="2015-06-17T00:00:00"/>
    <n v="217.51"/>
    <s v="F"/>
    <n v="12"/>
    <d v="1978-04-11T00:00:00"/>
    <n v="42.259838514713344"/>
    <s v="Office Assistant IV"/>
    <s v="Property"/>
    <s v="Mass Customer"/>
    <s v="N"/>
    <s v="Yes"/>
    <n v="9"/>
    <m/>
  </r>
  <r>
    <n v="12355"/>
    <n v="4"/>
    <x v="1269"/>
    <d v="2017-02-18T00:00:00"/>
    <n v="315"/>
    <b v="0"/>
    <s v="Approved"/>
    <s v="Giant Bicycles"/>
    <s v="Standard"/>
    <s v="high"/>
    <s v="medium"/>
    <n v="1129.1300000000001"/>
    <n v="677.48"/>
    <d v="2005-08-09T00:00:00"/>
    <n v="451.65000000000009"/>
    <s v="F"/>
    <n v="2"/>
    <d v="1993-05-19T00:00:00"/>
    <n v="27.144770021562657"/>
    <s v="Administrative Officer"/>
    <s v="Manufacturing"/>
    <s v="Affluent Customer"/>
    <s v="N"/>
    <s v="No"/>
    <n v="5"/>
    <m/>
  </r>
  <r>
    <n v="12532"/>
    <n v="54"/>
    <x v="2491"/>
    <d v="2017-02-18T00:00:00"/>
    <n v="315"/>
    <b v="1"/>
    <s v="Approved"/>
    <s v="WeareA2B"/>
    <s v="Standard"/>
    <s v="medium"/>
    <s v="medium"/>
    <n v="1292.8399999999999"/>
    <n v="13.44"/>
    <d v="1993-07-20T00:00:00"/>
    <n v="1279.3999999999999"/>
    <s v="M"/>
    <n v="1"/>
    <d v="1968-10-10T00:00:00"/>
    <n v="51.766687829781837"/>
    <s v="GIS Technical Architect"/>
    <s v="Health"/>
    <s v="Mass Customer"/>
    <s v="N"/>
    <s v="Yes"/>
    <n v="12"/>
    <m/>
  </r>
  <r>
    <n v="12623"/>
    <n v="57"/>
    <x v="1624"/>
    <d v="2017-02-18T00:00:00"/>
    <n v="315"/>
    <b v="1"/>
    <s v="Approved"/>
    <s v="WeareA2B"/>
    <s v="Touring"/>
    <s v="medium"/>
    <s v="large"/>
    <n v="1890.39"/>
    <n v="260.14"/>
    <d v="1991-01-21T00:00:00"/>
    <n v="1630.25"/>
    <s v="F"/>
    <n v="25"/>
    <d v="1976-12-10T00:00:00"/>
    <n v="43.594085090055806"/>
    <s v="Director of Sales"/>
    <s v="Retail"/>
    <s v="Affluent Customer"/>
    <s v="N"/>
    <s v="Yes"/>
    <n v="18"/>
    <m/>
  </r>
  <r>
    <n v="12683"/>
    <n v="37"/>
    <x v="87"/>
    <d v="2017-02-18T00:00:00"/>
    <n v="315"/>
    <b v="1"/>
    <s v="Approved"/>
    <s v="OHM Cycles"/>
    <s v="Standard"/>
    <s v="low"/>
    <s v="medium"/>
    <n v="1793.43"/>
    <n v="248.82"/>
    <d v="2011-05-09T00:00:00"/>
    <n v="1544.6100000000001"/>
    <s v="F"/>
    <n v="19"/>
    <d v="1977-03-10T00:00:00"/>
    <n v="43.347509747590053"/>
    <s v="Research Associate"/>
    <s v="Financial Services"/>
    <s v="Mass Customer"/>
    <s v="N"/>
    <s v="Yes"/>
    <n v="11"/>
    <m/>
  </r>
  <r>
    <n v="13287"/>
    <n v="63"/>
    <x v="3051"/>
    <d v="2017-02-18T00:00:00"/>
    <n v="315"/>
    <b v="0"/>
    <s v="Approved"/>
    <s v="Solex"/>
    <s v="Standard"/>
    <s v="medium"/>
    <s v="medium"/>
    <n v="1483.2"/>
    <n v="99.59"/>
    <d v="2015-04-11T00:00:00"/>
    <n v="1383.6100000000001"/>
    <s v="M"/>
    <n v="91"/>
    <d v="1959-02-21T00:00:00"/>
    <n v="61.407783720192796"/>
    <s v="VP Accounting"/>
    <s v="Financial Services"/>
    <s v="Mass Customer"/>
    <s v="N"/>
    <s v="Yes"/>
    <n v="6"/>
    <m/>
  </r>
  <r>
    <n v="13339"/>
    <n v="43"/>
    <x v="3278"/>
    <d v="2017-02-18T00:00:00"/>
    <n v="315"/>
    <b v="1"/>
    <s v="Approved"/>
    <s v="Norco Bicycles"/>
    <s v="Standard"/>
    <s v="medium"/>
    <s v="medium"/>
    <n v="1555.58"/>
    <n v="818.01"/>
    <d v="2004-08-07T00:00:00"/>
    <n v="737.56999999999994"/>
    <s v="M"/>
    <n v="79"/>
    <d v="1957-12-22T00:00:00"/>
    <n v="62.574907007864027"/>
    <s v="VP Quality Control"/>
    <s v="n/a"/>
    <s v="High Net Worth"/>
    <s v="N"/>
    <s v="Yes"/>
    <n v="19"/>
    <m/>
  </r>
  <r>
    <n v="14463"/>
    <n v="61"/>
    <x v="1199"/>
    <d v="2017-02-18T00:00:00"/>
    <n v="315"/>
    <b v="0"/>
    <s v="Approved"/>
    <s v="Norco Bicycles"/>
    <s v="Standard"/>
    <s v="medium"/>
    <s v="small"/>
    <n v="586.45000000000005"/>
    <n v="521.94000000000005"/>
    <d v="2004-08-07T00:00:00"/>
    <n v="64.509999999999991"/>
    <s v="M"/>
    <n v="38"/>
    <d v="1976-07-19T00:00:00"/>
    <n v="43.988605638001012"/>
    <s v="Nurse Practicioner"/>
    <s v="n/a"/>
    <s v="High Net Worth"/>
    <s v="N"/>
    <s v="Yes"/>
    <n v="8"/>
    <m/>
  </r>
  <r>
    <n v="14809"/>
    <n v="32"/>
    <x v="2261"/>
    <d v="2017-02-18T00:00:00"/>
    <n v="315"/>
    <b v="0"/>
    <s v="Approved"/>
    <s v="Giant Bicycles"/>
    <s v="Standard"/>
    <s v="medium"/>
    <s v="medium"/>
    <n v="642.70000000000005"/>
    <n v="211.37"/>
    <d v="2002-03-22T00:00:00"/>
    <n v="431.33000000000004"/>
    <s v="M"/>
    <n v="44"/>
    <d v="1980-07-02T00:00:00"/>
    <n v="40.03244125443937"/>
    <s v="Computer Systems Analyst III"/>
    <s v="Manufacturing"/>
    <s v="Affluent Customer"/>
    <s v="N"/>
    <s v="No"/>
    <n v="17"/>
    <m/>
  </r>
  <r>
    <n v="17292"/>
    <n v="0"/>
    <x v="894"/>
    <d v="2017-05-30T00:00:00"/>
    <m/>
    <b v="1"/>
    <s v="Approved"/>
    <m/>
    <m/>
    <m/>
    <m/>
    <n v="517.53"/>
    <m/>
    <m/>
    <m/>
    <m/>
    <m/>
    <m/>
    <m/>
    <m/>
    <m/>
    <m/>
    <m/>
    <m/>
    <m/>
    <m/>
  </r>
  <r>
    <n v="14853"/>
    <n v="8"/>
    <x v="1363"/>
    <d v="2017-02-18T00:00:00"/>
    <n v="315"/>
    <b v="0"/>
    <s v="Approved"/>
    <s v="Solex"/>
    <s v="Road"/>
    <s v="medium"/>
    <s v="small"/>
    <n v="1703.52"/>
    <n v="1516.13"/>
    <d v="1994-09-09T00:00:00"/>
    <n v="187.38999999999987"/>
    <s v="M"/>
    <n v="53"/>
    <d v="1988-04-15T00:00:00"/>
    <n v="32.240660432521558"/>
    <s v="Legal Assistant"/>
    <s v="Health"/>
    <s v="Mass Customer"/>
    <s v="N"/>
    <s v="Yes"/>
    <n v="13"/>
    <m/>
  </r>
  <r>
    <n v="14948"/>
    <n v="15"/>
    <x v="944"/>
    <d v="2017-02-18T00:00:00"/>
    <n v="315"/>
    <b v="1"/>
    <s v="Approved"/>
    <s v="WeareA2B"/>
    <s v="Standard"/>
    <s v="medium"/>
    <s v="medium"/>
    <n v="1292.8399999999999"/>
    <n v="13.44"/>
    <d v="2009-04-12T00:00:00"/>
    <n v="1279.3999999999999"/>
    <s v="F"/>
    <n v="59"/>
    <d v="2001-03-30T00:00:00"/>
    <n v="19.276276870877727"/>
    <s v="Software Engineer II"/>
    <s v="n/a"/>
    <s v="High Net Worth"/>
    <s v="N"/>
    <s v="No"/>
    <n v="1"/>
    <m/>
  </r>
  <r>
    <n v="15062"/>
    <n v="86"/>
    <x v="285"/>
    <d v="2017-02-18T00:00:00"/>
    <n v="315"/>
    <b v="1"/>
    <s v="Approved"/>
    <s v="Norco Bicycles"/>
    <s v="Road"/>
    <s v="high"/>
    <s v="large"/>
    <n v="774.53"/>
    <n v="464.72"/>
    <d v="2003-03-18T00:00:00"/>
    <n v="309.80999999999995"/>
    <s v="F"/>
    <n v="56"/>
    <d v="1978-08-19T00:00:00"/>
    <n v="41.903674131151696"/>
    <s v="Electrical Engineer"/>
    <s v="Manufacturing"/>
    <s v="High Net Worth"/>
    <s v="N"/>
    <s v="No"/>
    <n v="12"/>
    <m/>
  </r>
  <r>
    <n v="15253"/>
    <n v="70"/>
    <x v="175"/>
    <d v="2017-02-18T00:00:00"/>
    <n v="315"/>
    <b v="0"/>
    <s v="Approved"/>
    <s v="Trek Bicycles"/>
    <s v="Standard"/>
    <s v="high"/>
    <s v="medium"/>
    <n v="495.72"/>
    <n v="297.43"/>
    <d v="2016-12-06T00:00:00"/>
    <n v="198.29000000000002"/>
    <s v="F"/>
    <n v="85"/>
    <d v="1981-05-05T00:00:00"/>
    <n v="39.191345364028408"/>
    <s v="Occupational Therapist"/>
    <s v="Health"/>
    <s v="Affluent Customer"/>
    <s v="N"/>
    <s v="Yes"/>
    <n v="15"/>
    <m/>
  </r>
  <r>
    <n v="15358"/>
    <n v="18"/>
    <x v="2523"/>
    <d v="2017-02-18T00:00:00"/>
    <n v="315"/>
    <b v="0"/>
    <s v="Approved"/>
    <s v="Solex"/>
    <s v="Standard"/>
    <s v="medium"/>
    <s v="medium"/>
    <n v="575.27"/>
    <n v="431.45"/>
    <d v="2009-03-08T00:00:00"/>
    <n v="143.82"/>
    <s v="M"/>
    <n v="97"/>
    <d v="1967-02-26T00:00:00"/>
    <n v="53.38860563800101"/>
    <s v="Internal Auditor"/>
    <s v="IT"/>
    <s v="Mass Customer"/>
    <s v="N"/>
    <s v="Yes"/>
    <n v="18"/>
    <m/>
  </r>
  <r>
    <n v="15375"/>
    <n v="80"/>
    <x v="2361"/>
    <d v="2017-02-18T00:00:00"/>
    <n v="315"/>
    <b v="1"/>
    <s v="Approved"/>
    <s v="OHM Cycles"/>
    <s v="Touring"/>
    <s v="low"/>
    <s v="medium"/>
    <n v="1073.07"/>
    <n v="933.84"/>
    <d v="2004-12-18T00:00:00"/>
    <n v="139.2299999999999"/>
    <s v="F"/>
    <n v="32"/>
    <d v="1971-10-11T00:00:00"/>
    <n v="48.763948103754437"/>
    <n v="0"/>
    <s v="Retail"/>
    <s v="Mass Customer"/>
    <s v="N"/>
    <s v="Yes"/>
    <n v="14"/>
    <m/>
  </r>
  <r>
    <n v="15603"/>
    <n v="44"/>
    <x v="3417"/>
    <d v="2017-02-18T00:00:00"/>
    <n v="315"/>
    <b v="1"/>
    <s v="Approved"/>
    <s v="WeareA2B"/>
    <s v="Standard"/>
    <s v="medium"/>
    <s v="medium"/>
    <n v="1769.64"/>
    <n v="108.76"/>
    <d v="2006-10-01T00:00:00"/>
    <n v="1660.88"/>
    <s v="F"/>
    <n v="54"/>
    <d v="1980-11-11T00:00:00"/>
    <n v="39.670797418822929"/>
    <s v="Assistant Professor"/>
    <s v="Manufacturing"/>
    <s v="Mass Customer"/>
    <s v="N"/>
    <s v="Yes"/>
    <n v="3"/>
    <m/>
  </r>
  <r>
    <n v="15929"/>
    <n v="0"/>
    <x v="2703"/>
    <d v="2017-02-18T00:00:00"/>
    <n v="315"/>
    <b v="0"/>
    <s v="Approved"/>
    <s v="Solex"/>
    <s v="Road"/>
    <s v="medium"/>
    <s v="medium"/>
    <n v="416.98"/>
    <n v="312.74"/>
    <d v="1997-05-10T00:00:00"/>
    <n v="104.24000000000001"/>
    <s v="F"/>
    <n v="36"/>
    <d v="1995-07-13T00:00:00"/>
    <n v="24.994085090055808"/>
    <n v="0"/>
    <s v="Health"/>
    <s v="High Net Worth"/>
    <s v="N"/>
    <s v="No"/>
    <n v="6"/>
    <m/>
  </r>
  <r>
    <n v="16109"/>
    <n v="67"/>
    <x v="2002"/>
    <d v="2017-02-18T00:00:00"/>
    <n v="315"/>
    <b v="1"/>
    <s v="Approved"/>
    <s v="Norco Bicycles"/>
    <s v="Road"/>
    <s v="medium"/>
    <s v="medium"/>
    <n v="544.04999999999995"/>
    <n v="376.84"/>
    <d v="2005-10-22T00:00:00"/>
    <n v="167.20999999999998"/>
    <s v="F"/>
    <n v="38"/>
    <d v="1981-01-29T00:00:00"/>
    <n v="39.454359062658547"/>
    <s v="Professor"/>
    <s v="Health"/>
    <s v="Mass Customer"/>
    <s v="N"/>
    <s v="No"/>
    <n v="12"/>
    <m/>
  </r>
  <r>
    <n v="16190"/>
    <n v="16"/>
    <x v="2396"/>
    <d v="2017-02-18T00:00:00"/>
    <n v="315"/>
    <b v="0"/>
    <s v="Approved"/>
    <s v="Norco Bicycles"/>
    <s v="Standard"/>
    <s v="high"/>
    <s v="small"/>
    <n v="1661.92"/>
    <n v="1479.11"/>
    <d v="1994-09-09T00:00:00"/>
    <n v="182.81000000000017"/>
    <s v="F"/>
    <n v="4"/>
    <d v="1997-09-01T00:00:00"/>
    <n v="22.854359062658546"/>
    <s v="VP Sales"/>
    <s v="Financial Services"/>
    <s v="Affluent Customer"/>
    <s v="N"/>
    <s v="Yes"/>
    <n v="5"/>
    <m/>
  </r>
  <r>
    <n v="16502"/>
    <n v="2"/>
    <x v="2018"/>
    <d v="2017-02-18T00:00:00"/>
    <n v="315"/>
    <b v="1"/>
    <s v="Approved"/>
    <s v="Solex"/>
    <s v="Standard"/>
    <s v="medium"/>
    <s v="medium"/>
    <n v="71.489999999999995"/>
    <n v="53.62"/>
    <d v="2011-04-16T00:00:00"/>
    <n v="17.869999999999997"/>
    <s v="F"/>
    <n v="62"/>
    <d v="1989-07-16T00:00:00"/>
    <n v="30.988605638001012"/>
    <s v="Chemical Engineer"/>
    <s v="Manufacturing"/>
    <s v="Mass Customer"/>
    <s v="N"/>
    <s v="Yes"/>
    <n v="2"/>
    <m/>
  </r>
  <r>
    <n v="17656"/>
    <n v="50"/>
    <x v="2769"/>
    <d v="2017-02-18T00:00:00"/>
    <n v="315"/>
    <b v="0"/>
    <s v="Approved"/>
    <s v="WeareA2B"/>
    <s v="Standard"/>
    <s v="medium"/>
    <s v="small"/>
    <n v="175.89"/>
    <n v="131.91999999999999"/>
    <d v="2012-04-10T00:00:00"/>
    <n v="43.97"/>
    <s v="F"/>
    <n v="9"/>
    <d v="1996-11-25T00:00:00"/>
    <n v="23.621482350329781"/>
    <s v="Web Designer I"/>
    <s v="Telecommunications"/>
    <s v="Mass Customer"/>
    <s v="N"/>
    <s v="Yes"/>
    <n v="4"/>
    <m/>
  </r>
  <r>
    <n v="17880"/>
    <n v="74"/>
    <x v="1853"/>
    <d v="2017-02-18T00:00:00"/>
    <n v="315"/>
    <b v="0"/>
    <s v="Approved"/>
    <s v="WeareA2B"/>
    <s v="Standard"/>
    <s v="medium"/>
    <s v="medium"/>
    <n v="1762.96"/>
    <n v="950.52"/>
    <d v="2003-02-16T00:00:00"/>
    <n v="812.44"/>
    <s v="M"/>
    <n v="59"/>
    <d v="1993-12-22T00:00:00"/>
    <n v="26.550249473617452"/>
    <s v="Registered Nurse"/>
    <s v="Health"/>
    <s v="High Net Worth"/>
    <s v="N"/>
    <s v="Yes"/>
    <n v="7"/>
    <m/>
  </r>
  <r>
    <n v="17900"/>
    <n v="18"/>
    <x v="1618"/>
    <d v="2017-02-18T00:00:00"/>
    <n v="315"/>
    <b v="0"/>
    <s v="Approved"/>
    <s v="Solex"/>
    <s v="Standard"/>
    <s v="medium"/>
    <s v="medium"/>
    <n v="575.27"/>
    <n v="431.45"/>
    <d v="2013-03-12T00:00:00"/>
    <n v="143.82"/>
    <s v="M"/>
    <n v="53"/>
    <d v="1972-07-26T00:00:00"/>
    <n v="47.972167281836626"/>
    <s v="Research Assistant IV"/>
    <s v="Manufacturing"/>
    <s v="Affluent Customer"/>
    <s v="N"/>
    <s v="No"/>
    <n v="11"/>
    <m/>
  </r>
  <r>
    <n v="18231"/>
    <n v="51"/>
    <x v="2943"/>
    <d v="2017-02-18T00:00:00"/>
    <n v="315"/>
    <b v="1"/>
    <s v="Approved"/>
    <s v="OHM Cycles"/>
    <s v="Standard"/>
    <s v="high"/>
    <s v="medium"/>
    <n v="2005.66"/>
    <n v="1203.4000000000001"/>
    <d v="2015-10-18T00:00:00"/>
    <n v="802.26"/>
    <s v="F"/>
    <n v="9"/>
    <d v="1957-04-05T00:00:00"/>
    <n v="63.289975501014709"/>
    <s v="Biostatistician I"/>
    <s v="Manufacturing"/>
    <s v="Mass Customer"/>
    <s v="N"/>
    <s v="Yes"/>
    <n v="17"/>
    <m/>
  </r>
  <r>
    <n v="18359"/>
    <n v="77"/>
    <x v="1202"/>
    <d v="2017-02-18T00:00:00"/>
    <n v="315"/>
    <b v="1"/>
    <s v="Approved"/>
    <s v="Norco Bicycles"/>
    <s v="Road"/>
    <s v="medium"/>
    <s v="large"/>
    <n v="1240.31"/>
    <n v="795.1"/>
    <d v="2011-01-10T00:00:00"/>
    <n v="445.20999999999992"/>
    <s v="F"/>
    <n v="39"/>
    <d v="1959-08-02T00:00:00"/>
    <n v="60.96394810375444"/>
    <s v="Design Engineer"/>
    <s v="Retail"/>
    <s v="Mass Customer"/>
    <s v="N"/>
    <s v="Yes"/>
    <n v="13"/>
    <m/>
  </r>
  <r>
    <n v="18369"/>
    <n v="72"/>
    <x v="3449"/>
    <d v="2017-02-18T00:00:00"/>
    <n v="315"/>
    <b v="1"/>
    <s v="Approved"/>
    <s v="Norco Bicycles"/>
    <s v="Standard"/>
    <s v="medium"/>
    <s v="medium"/>
    <n v="360.4"/>
    <n v="270.3"/>
    <d v="2002-08-31T00:00:00"/>
    <n v="90.099999999999966"/>
    <s v="F"/>
    <n v="6"/>
    <d v="1976-02-23T00:00:00"/>
    <n v="44.39134536402841"/>
    <n v="0"/>
    <s v="Financial Services"/>
    <s v="Affluent Customer"/>
    <s v="N"/>
    <s v="Yes"/>
    <n v="11"/>
    <m/>
  </r>
  <r>
    <n v="18456"/>
    <n v="0"/>
    <x v="3177"/>
    <d v="2017-02-18T00:00:00"/>
    <n v="315"/>
    <b v="0"/>
    <s v="Approved"/>
    <s v="Solex"/>
    <s v="Standard"/>
    <s v="medium"/>
    <s v="medium"/>
    <n v="71.489999999999995"/>
    <n v="53.62"/>
    <d v="2012-12-02T00:00:00"/>
    <n v="17.869999999999997"/>
    <s v="M"/>
    <n v="90"/>
    <d v="1966-02-22T00:00:00"/>
    <n v="54.399564542110603"/>
    <s v="Programmer Analyst II"/>
    <s v="Manufacturing"/>
    <s v="High Net Worth"/>
    <s v="N"/>
    <s v="No"/>
    <n v="6"/>
    <m/>
  </r>
  <r>
    <n v="18617"/>
    <n v="56"/>
    <x v="1549"/>
    <d v="2017-02-18T00:00:00"/>
    <n v="315"/>
    <b v="0"/>
    <s v="Approved"/>
    <s v="OHM Cycles"/>
    <s v="Standard"/>
    <s v="medium"/>
    <s v="medium"/>
    <n v="183.86"/>
    <n v="137.9"/>
    <d v="1997-10-04T00:00:00"/>
    <n v="45.960000000000008"/>
    <s v="F"/>
    <n v="24"/>
    <d v="1973-01-16T00:00:00"/>
    <n v="47.495454953069505"/>
    <s v="Graphic Designer"/>
    <s v="n/a"/>
    <s v="Affluent Customer"/>
    <s v="N"/>
    <s v="No"/>
    <n v="9"/>
    <m/>
  </r>
  <r>
    <n v="18916"/>
    <n v="35"/>
    <x v="2712"/>
    <d v="2017-02-18T00:00:00"/>
    <n v="315"/>
    <b v="0"/>
    <s v="Approved"/>
    <s v="Giant Bicycles"/>
    <s v="Standard"/>
    <s v="medium"/>
    <s v="medium"/>
    <n v="1403.5"/>
    <n v="954.82"/>
    <d v="2016-11-14T00:00:00"/>
    <n v="448.67999999999995"/>
    <s v="M"/>
    <n v="86"/>
    <d v="1959-03-27T00:00:00"/>
    <n v="61.314633035261288"/>
    <s v="Graphic Designer"/>
    <s v="IT"/>
    <s v="High Net Worth"/>
    <s v="N"/>
    <s v="No"/>
    <n v="7"/>
    <m/>
  </r>
  <r>
    <n v="19036"/>
    <n v="71"/>
    <x v="1613"/>
    <d v="2017-02-18T00:00:00"/>
    <n v="315"/>
    <b v="1"/>
    <s v="Approved"/>
    <s v="Solex"/>
    <s v="Standard"/>
    <s v="high"/>
    <s v="large"/>
    <n v="1842.92"/>
    <n v="1105.75"/>
    <d v="2003-09-09T00:00:00"/>
    <n v="737.17000000000007"/>
    <s v="F"/>
    <n v="40"/>
    <d v="1978-01-27T00:00:00"/>
    <n v="42.46257824074074"/>
    <s v="Desktop Support Technician"/>
    <s v="Financial Services"/>
    <s v="Affluent Customer"/>
    <s v="N"/>
    <s v="Yes"/>
    <n v="17"/>
    <m/>
  </r>
  <r>
    <n v="19247"/>
    <n v="62"/>
    <x v="3386"/>
    <d v="2017-02-18T00:00:00"/>
    <n v="315"/>
    <b v="0"/>
    <s v="Approved"/>
    <s v="Solex"/>
    <s v="Standard"/>
    <s v="medium"/>
    <s v="medium"/>
    <n v="478.16"/>
    <n v="298.72000000000003"/>
    <d v="1993-06-23T00:00:00"/>
    <n v="179.44"/>
    <s v="M"/>
    <n v="85"/>
    <d v="1976-04-15T00:00:00"/>
    <n v="44.248879610603751"/>
    <s v="Web Designer I"/>
    <s v="Telecommunications"/>
    <s v="Mass Customer"/>
    <s v="N"/>
    <s v="No"/>
    <n v="15"/>
    <m/>
  </r>
  <r>
    <n v="403"/>
    <n v="14"/>
    <x v="177"/>
    <d v="2017-02-17T00:00:00"/>
    <n v="316"/>
    <b v="0"/>
    <s v="Approved"/>
    <s v="Trek Bicycles"/>
    <s v="Standard"/>
    <s v="medium"/>
    <s v="small"/>
    <n v="1386.84"/>
    <n v="1234.29"/>
    <d v="2003-08-05T00:00:00"/>
    <n v="152.54999999999995"/>
    <s v="M"/>
    <n v="9"/>
    <d v="1994-05-20T00:00:00"/>
    <n v="26.14203029553526"/>
    <s v="Programmer Analyst III"/>
    <s v="Manufacturing"/>
    <s v="Mass Customer"/>
    <s v="N"/>
    <s v="No"/>
    <n v="2"/>
    <m/>
  </r>
  <r>
    <n v="628"/>
    <n v="3"/>
    <x v="283"/>
    <d v="2017-02-17T00:00:00"/>
    <n v="316"/>
    <b v="1"/>
    <s v="Approved"/>
    <s v="Trek Bicycles"/>
    <s v="Standard"/>
    <s v="medium"/>
    <s v="large"/>
    <n v="2091.4699999999998"/>
    <n v="388.92"/>
    <d v="2012-09-15T00:00:00"/>
    <n v="1702.5499999999997"/>
    <s v="F"/>
    <n v="17"/>
    <d v="1959-01-23T00:00:00"/>
    <n v="61.487235774987312"/>
    <s v="Statistician II"/>
    <s v="Financial Services"/>
    <s v="Mass Customer"/>
    <s v="N"/>
    <s v="No"/>
    <n v="17"/>
    <m/>
  </r>
  <r>
    <n v="807"/>
    <n v="12"/>
    <x v="3469"/>
    <d v="2017-02-17T00:00:00"/>
    <n v="316"/>
    <b v="1"/>
    <s v="Approved"/>
    <s v="WeareA2B"/>
    <s v="Standard"/>
    <s v="medium"/>
    <s v="medium"/>
    <n v="1231.1500000000001"/>
    <n v="161.6"/>
    <d v="2004-08-17T00:00:00"/>
    <n v="1069.5500000000002"/>
    <s v="F"/>
    <n v="98"/>
    <d v="1991-08-28T00:00:00"/>
    <n v="28.870797418822931"/>
    <s v="Chief Design Engineer"/>
    <s v="Retail"/>
    <s v="Affluent Customer"/>
    <s v="N"/>
    <s v="No"/>
    <n v="2"/>
    <m/>
  </r>
  <r>
    <n v="1157"/>
    <n v="64"/>
    <x v="33"/>
    <d v="2017-02-17T00:00:00"/>
    <n v="316"/>
    <b v="0"/>
    <s v="Approved"/>
    <s v="Trek Bicycles"/>
    <s v="Standard"/>
    <s v="medium"/>
    <s v="large"/>
    <n v="1469.44"/>
    <n v="596.54999999999995"/>
    <d v="2012-05-18T00:00:00"/>
    <n v="872.8900000000001"/>
    <s v="M"/>
    <n v="40"/>
    <d v="1956-11-17T00:00:00"/>
    <n v="63.670797418822929"/>
    <s v="Environmental Specialist"/>
    <s v="n/a"/>
    <s v="Affluent Customer"/>
    <s v="N"/>
    <s v="No"/>
    <n v="18"/>
    <m/>
  </r>
  <r>
    <n v="1349"/>
    <n v="38"/>
    <x v="2865"/>
    <d v="2017-02-17T00:00:00"/>
    <n v="316"/>
    <b v="0"/>
    <s v="Approved"/>
    <s v="Trek Bicycles"/>
    <s v="Standard"/>
    <s v="medium"/>
    <s v="large"/>
    <n v="2091.4699999999998"/>
    <n v="388.92"/>
    <d v="2012-09-15T00:00:00"/>
    <n v="1702.5499999999997"/>
    <s v="F"/>
    <n v="58"/>
    <d v="1987-06-16T00:00:00"/>
    <n v="33.073537144850327"/>
    <s v="Financial Analyst"/>
    <s v="Financial Services"/>
    <s v="High Net Worth"/>
    <s v="N"/>
    <s v="No"/>
    <n v="12"/>
    <m/>
  </r>
  <r>
    <n v="1711"/>
    <n v="6"/>
    <x v="1109"/>
    <d v="2017-02-17T00:00:00"/>
    <n v="316"/>
    <b v="0"/>
    <s v="Approved"/>
    <s v="OHM Cycles"/>
    <s v="Standard"/>
    <s v="high"/>
    <s v="medium"/>
    <n v="227.88"/>
    <n v="136.72999999999999"/>
    <d v="2003-02-07T00:00:00"/>
    <n v="91.15"/>
    <s v="F"/>
    <n v="2"/>
    <d v="1985-04-04T00:00:00"/>
    <n v="35.27353714485033"/>
    <n v="0"/>
    <s v="Manufacturing"/>
    <s v="Affluent Customer"/>
    <s v="N"/>
    <s v="No"/>
    <n v="17"/>
    <m/>
  </r>
  <r>
    <n v="2228"/>
    <n v="25"/>
    <x v="1235"/>
    <d v="2017-02-17T00:00:00"/>
    <n v="316"/>
    <b v="1"/>
    <s v="Approved"/>
    <s v="OHM Cycles"/>
    <s v="Standard"/>
    <s v="high"/>
    <s v="medium"/>
    <n v="2005.66"/>
    <n v="1203.4000000000001"/>
    <d v="2015-10-18T00:00:00"/>
    <n v="802.26"/>
    <s v="F"/>
    <n v="28"/>
    <d v="1975-04-25T00:00:00"/>
    <n v="45.224222076357179"/>
    <s v="Senior Developer"/>
    <s v="Manufacturing"/>
    <s v="High Net Worth"/>
    <s v="N"/>
    <s v="Yes"/>
    <n v="16"/>
    <m/>
  </r>
  <r>
    <n v="2434"/>
    <n v="63"/>
    <x v="2952"/>
    <d v="2017-02-17T00:00:00"/>
    <n v="316"/>
    <b v="1"/>
    <s v="Approved"/>
    <s v="WeareA2B"/>
    <s v="Standard"/>
    <s v="medium"/>
    <s v="medium"/>
    <n v="1992.93"/>
    <n v="762.63"/>
    <d v="1993-05-26T00:00:00"/>
    <n v="1230.3000000000002"/>
    <s v="M"/>
    <n v="88"/>
    <d v="1984-04-10T00:00:00"/>
    <n v="36.257098788685944"/>
    <s v="VP Sales"/>
    <s v="n/a"/>
    <s v="High Net Worth"/>
    <s v="N"/>
    <s v="No"/>
    <n v="13"/>
    <m/>
  </r>
  <r>
    <n v="2546"/>
    <n v="92"/>
    <x v="2004"/>
    <d v="2017-02-17T00:00:00"/>
    <n v="316"/>
    <b v="1"/>
    <s v="Approved"/>
    <s v="WeareA2B"/>
    <s v="Standard"/>
    <s v="medium"/>
    <s v="small"/>
    <n v="1415.01"/>
    <n v="1259.3599999999999"/>
    <d v="2003-01-05T00:00:00"/>
    <n v="155.65000000000009"/>
    <s v="M"/>
    <n v="49"/>
    <d v="1974-05-16T00:00:00"/>
    <n v="46.166687829781836"/>
    <s v="Assistant Professor"/>
    <s v="n/a"/>
    <s v="Mass Customer"/>
    <s v="N"/>
    <s v="No"/>
    <n v="8"/>
    <m/>
  </r>
  <r>
    <n v="4040"/>
    <n v="23"/>
    <x v="2855"/>
    <d v="2017-02-17T00:00:00"/>
    <n v="316"/>
    <b v="1"/>
    <s v="Approved"/>
    <s v="Norco Bicycles"/>
    <s v="Mountain"/>
    <s v="low"/>
    <s v="small"/>
    <n v="688.63"/>
    <n v="612.88"/>
    <d v="1991-08-05T00:00:00"/>
    <n v="75.75"/>
    <s v="F"/>
    <n v="22"/>
    <d v="1965-06-22T00:00:00"/>
    <n v="55.070797418822927"/>
    <s v="Director of Sales"/>
    <s v="IT"/>
    <s v="Affluent Customer"/>
    <s v="N"/>
    <s v="Yes"/>
    <n v="8"/>
    <m/>
  </r>
  <r>
    <n v="4728"/>
    <n v="43"/>
    <x v="2872"/>
    <d v="2017-02-17T00:00:00"/>
    <n v="316"/>
    <b v="0"/>
    <s v="Approved"/>
    <s v="Solex"/>
    <s v="Standard"/>
    <s v="medium"/>
    <s v="medium"/>
    <n v="1151.96"/>
    <n v="649.49"/>
    <d v="1993-04-12T00:00:00"/>
    <n v="502.47"/>
    <s v="U"/>
    <n v="14"/>
    <d v="1899-12-30T00:00:00"/>
    <n v="0"/>
    <s v="Structural Analysis Engineer"/>
    <s v="IT"/>
    <s v="Mass Customer"/>
    <s v="N"/>
    <s v="Yes"/>
    <n v="0"/>
    <m/>
  </r>
  <r>
    <n v="5128"/>
    <n v="4"/>
    <x v="2390"/>
    <d v="2017-02-17T00:00:00"/>
    <n v="316"/>
    <b v="0"/>
    <s v="Approved"/>
    <s v="Giant Bicycles"/>
    <s v="Standard"/>
    <s v="high"/>
    <s v="medium"/>
    <n v="1129.1300000000001"/>
    <n v="677.48"/>
    <d v="2003-02-07T00:00:00"/>
    <n v="451.65000000000009"/>
    <s v="F"/>
    <n v="4"/>
    <d v="1974-12-24T00:00:00"/>
    <n v="45.558468651699641"/>
    <s v="VP Quality Control"/>
    <s v="Financial Services"/>
    <s v="Mass Customer"/>
    <s v="N"/>
    <s v="Yes"/>
    <n v="4"/>
    <m/>
  </r>
  <r>
    <n v="5423"/>
    <n v="53"/>
    <x v="1786"/>
    <d v="2017-02-17T00:00:00"/>
    <n v="316"/>
    <b v="0"/>
    <s v="Approved"/>
    <s v="OHM Cycles"/>
    <s v="Standard"/>
    <s v="medium"/>
    <s v="medium"/>
    <n v="795.34"/>
    <n v="101.58"/>
    <d v="1997-02-09T00:00:00"/>
    <n v="693.76"/>
    <s v="F"/>
    <n v="16"/>
    <d v="1957-07-28T00:00:00"/>
    <n v="62.977646733891426"/>
    <s v="Structural Analysis Engineer"/>
    <s v="n/a"/>
    <s v="Mass Customer"/>
    <s v="N"/>
    <s v="No"/>
    <n v="18"/>
    <m/>
  </r>
  <r>
    <n v="6140"/>
    <n v="30"/>
    <x v="2033"/>
    <d v="2017-02-17T00:00:00"/>
    <n v="316"/>
    <b v="0"/>
    <s v="Approved"/>
    <s v="Solex"/>
    <s v="Standard"/>
    <s v="high"/>
    <s v="medium"/>
    <n v="748.17"/>
    <n v="448.9"/>
    <d v="1992-10-11T00:00:00"/>
    <n v="299.27"/>
    <s v="F"/>
    <n v="53"/>
    <d v="1966-05-25T00:00:00"/>
    <n v="54.147509747590057"/>
    <n v="0"/>
    <s v="Financial Services"/>
    <s v="Mass Customer"/>
    <s v="N"/>
    <s v="Yes"/>
    <n v="11"/>
    <m/>
  </r>
  <r>
    <n v="6147"/>
    <n v="34"/>
    <x v="3008"/>
    <d v="2017-02-17T00:00:00"/>
    <n v="316"/>
    <b v="1"/>
    <s v="Approved"/>
    <s v="Norco Bicycles"/>
    <s v="Road"/>
    <s v="high"/>
    <s v="large"/>
    <n v="774.53"/>
    <n v="464.72"/>
    <d v="2003-03-18T00:00:00"/>
    <n v="309.80999999999995"/>
    <s v="M"/>
    <n v="85"/>
    <d v="1978-07-17T00:00:00"/>
    <n v="41.994085090055805"/>
    <s v="Business Systems Development Analyst"/>
    <s v="Manufacturing"/>
    <s v="Mass Customer"/>
    <s v="N"/>
    <s v="No"/>
    <n v="13"/>
    <m/>
  </r>
  <r>
    <n v="6202"/>
    <n v="27"/>
    <x v="1717"/>
    <d v="2017-02-17T00:00:00"/>
    <n v="316"/>
    <b v="0"/>
    <s v="Approved"/>
    <s v="Trek Bicycles"/>
    <s v="Standard"/>
    <s v="low"/>
    <s v="medium"/>
    <n v="1057.51"/>
    <n v="154.4"/>
    <d v="1994-07-12T00:00:00"/>
    <n v="903.11"/>
    <s v="M"/>
    <n v="46"/>
    <d v="2002-03-11T00:00:00"/>
    <n v="18.328331665398274"/>
    <s v="Account Executive"/>
    <s v="Argiculture"/>
    <s v="High Net Worth"/>
    <s v="N"/>
    <s v="No"/>
    <n v="1"/>
    <m/>
  </r>
  <r>
    <n v="7219"/>
    <n v="66"/>
    <x v="723"/>
    <d v="2017-02-17T00:00:00"/>
    <n v="316"/>
    <b v="0"/>
    <s v="Approved"/>
    <s v="Giant Bicycles"/>
    <s v="Road"/>
    <s v="low"/>
    <s v="small"/>
    <n v="590.26"/>
    <n v="525.33000000000004"/>
    <d v="2010-08-20T00:00:00"/>
    <n v="64.92999999999995"/>
    <s v="M"/>
    <n v="81"/>
    <d v="1957-02-25T00:00:00"/>
    <n v="63.396824816083203"/>
    <s v="Senior Financial Analyst"/>
    <s v="Financial Services"/>
    <s v="Affluent Customer"/>
    <s v="N"/>
    <s v="Yes"/>
    <n v="7"/>
    <m/>
  </r>
  <r>
    <n v="17332"/>
    <n v="0"/>
    <x v="714"/>
    <d v="2017-02-20T00:00:00"/>
    <m/>
    <b v="1"/>
    <s v="Approved"/>
    <m/>
    <m/>
    <m/>
    <m/>
    <n v="226.94"/>
    <m/>
    <m/>
    <m/>
    <m/>
    <m/>
    <m/>
    <m/>
    <m/>
    <m/>
    <m/>
    <m/>
    <m/>
    <m/>
    <m/>
  </r>
  <r>
    <n v="7978"/>
    <n v="46"/>
    <x v="465"/>
    <d v="2017-02-17T00:00:00"/>
    <n v="316"/>
    <b v="1"/>
    <s v="Approved"/>
    <s v="OHM Cycles"/>
    <s v="Standard"/>
    <s v="low"/>
    <s v="medium"/>
    <n v="1793.43"/>
    <n v="248.82"/>
    <d v="1999-07-20T00:00:00"/>
    <n v="1544.6100000000001"/>
    <s v="M"/>
    <n v="10"/>
    <d v="1970-07-15T00:00:00"/>
    <n v="50.005043994165398"/>
    <s v="Software Engineer III"/>
    <s v="n/a"/>
    <s v="High Net Worth"/>
    <s v="N"/>
    <s v="No"/>
    <n v="10"/>
    <m/>
  </r>
  <r>
    <n v="7989"/>
    <n v="18"/>
    <x v="39"/>
    <d v="2017-02-17T00:00:00"/>
    <n v="316"/>
    <b v="0"/>
    <s v="Approved"/>
    <s v="Solex"/>
    <s v="Standard"/>
    <s v="medium"/>
    <s v="medium"/>
    <n v="575.27"/>
    <n v="431.45"/>
    <d v="2009-03-08T00:00:00"/>
    <n v="143.82"/>
    <s v="M"/>
    <n v="96"/>
    <d v="1964-01-12T00:00:00"/>
    <n v="56.514633035261284"/>
    <s v="Payment Adjustment Coordinator"/>
    <s v="IT"/>
    <s v="Mass Customer"/>
    <s v="N"/>
    <s v="Yes"/>
    <n v="19"/>
    <m/>
  </r>
  <r>
    <n v="17335"/>
    <n v="62"/>
    <x v="1427"/>
    <d v="2017-05-07T00:00:00"/>
    <m/>
    <m/>
    <s v="Approved"/>
    <s v="Solex"/>
    <s v="Standard"/>
    <s v="medium"/>
    <s v="medium"/>
    <n v="478.16"/>
    <n v="298.72000000000003"/>
    <n v="38647"/>
    <m/>
    <m/>
    <m/>
    <m/>
    <m/>
    <m/>
    <m/>
    <m/>
    <m/>
    <m/>
    <m/>
    <m/>
  </r>
  <r>
    <n v="8200"/>
    <n v="75"/>
    <x v="302"/>
    <d v="2017-02-17T00:00:00"/>
    <n v="316"/>
    <b v="0"/>
    <s v="Approved"/>
    <s v="Giant Bicycles"/>
    <s v="Touring"/>
    <s v="medium"/>
    <s v="large"/>
    <n v="1873.97"/>
    <n v="863.95"/>
    <d v="2006-05-22T00:00:00"/>
    <n v="1010.02"/>
    <s v="M"/>
    <n v="15"/>
    <d v="1994-06-22T00:00:00"/>
    <n v="26.051619336631148"/>
    <s v="Geologist III"/>
    <s v="n/a"/>
    <s v="Affluent Customer"/>
    <s v="N"/>
    <s v="No"/>
    <n v="7"/>
    <m/>
  </r>
  <r>
    <n v="8246"/>
    <n v="33"/>
    <x v="732"/>
    <d v="2017-02-17T00:00:00"/>
    <n v="316"/>
    <b v="0"/>
    <s v="Approved"/>
    <s v="Giant Bicycles"/>
    <s v="Standard"/>
    <s v="medium"/>
    <s v="small"/>
    <n v="1311.44"/>
    <n v="1167.18"/>
    <d v="2003-03-18T00:00:00"/>
    <n v="144.26"/>
    <s v="M"/>
    <n v="62"/>
    <d v="1966-06-23T00:00:00"/>
    <n v="54.068057692795534"/>
    <s v="Database Administrator I"/>
    <s v="Financial Services"/>
    <s v="Affluent Customer"/>
    <s v="N"/>
    <s v="Yes"/>
    <n v="11"/>
    <m/>
  </r>
  <r>
    <n v="8689"/>
    <n v="28"/>
    <x v="218"/>
    <d v="2017-02-17T00:00:00"/>
    <n v="316"/>
    <b v="1"/>
    <s v="Approved"/>
    <s v="Norco Bicycles"/>
    <s v="Standard"/>
    <s v="medium"/>
    <s v="small"/>
    <n v="1216.1400000000001"/>
    <n v="1082.3599999999999"/>
    <d v="1991-08-05T00:00:00"/>
    <n v="133.7800000000002"/>
    <s v="M"/>
    <n v="52"/>
    <d v="1963-07-17T00:00:00"/>
    <n v="57.005043994165398"/>
    <s v="Cost Accountant"/>
    <s v="Financial Services"/>
    <s v="Mass Customer"/>
    <s v="N"/>
    <s v="No"/>
    <n v="4"/>
    <m/>
  </r>
  <r>
    <n v="9964"/>
    <n v="82"/>
    <x v="3382"/>
    <d v="2017-02-17T00:00:00"/>
    <n v="316"/>
    <b v="1"/>
    <s v="Approved"/>
    <s v="Giant Bicycles"/>
    <s v="Road"/>
    <s v="medium"/>
    <s v="medium"/>
    <n v="1538.99"/>
    <n v="829.65"/>
    <d v="2016-02-04T00:00:00"/>
    <n v="709.34"/>
    <s v="M"/>
    <n v="35"/>
    <d v="1975-07-09T00:00:00"/>
    <n v="45.018742624302384"/>
    <s v="Business Systems Development Analyst"/>
    <s v="IT"/>
    <s v="High Net Worth"/>
    <s v="N"/>
    <s v="No"/>
    <n v="22"/>
    <m/>
  </r>
  <r>
    <n v="10085"/>
    <n v="50"/>
    <x v="2630"/>
    <d v="2017-02-17T00:00:00"/>
    <n v="316"/>
    <b v="1"/>
    <s v="Approved"/>
    <s v="WeareA2B"/>
    <s v="Standard"/>
    <s v="medium"/>
    <s v="small"/>
    <n v="175.89"/>
    <n v="131.91999999999999"/>
    <d v="1997-10-04T00:00:00"/>
    <n v="43.97"/>
    <s v="F"/>
    <n v="41"/>
    <d v="1967-07-04T00:00:00"/>
    <n v="53.037920706494162"/>
    <s v="Chemical Engineer"/>
    <s v="Manufacturing"/>
    <s v="Mass Customer"/>
    <s v="N"/>
    <s v="Yes"/>
    <n v="5"/>
    <m/>
  </r>
  <r>
    <n v="10651"/>
    <n v="17"/>
    <x v="1211"/>
    <d v="2017-02-17T00:00:00"/>
    <n v="316"/>
    <b v="0"/>
    <s v="Approved"/>
    <s v="WeareA2B"/>
    <s v="Touring"/>
    <s v="medium"/>
    <s v="large"/>
    <n v="1362.99"/>
    <n v="57.74"/>
    <d v="1993-04-20T00:00:00"/>
    <n v="1305.25"/>
    <s v="F"/>
    <n v="60"/>
    <d v="1976-08-13T00:00:00"/>
    <n v="43.920112487316082"/>
    <s v="Engineer IV"/>
    <s v="Entertainment"/>
    <s v="High Net Worth"/>
    <s v="N"/>
    <s v="No"/>
    <n v="19"/>
    <m/>
  </r>
  <r>
    <n v="10670"/>
    <n v="43"/>
    <x v="607"/>
    <d v="2017-02-17T00:00:00"/>
    <n v="316"/>
    <b v="0"/>
    <s v="Approved"/>
    <s v="Solex"/>
    <s v="Standard"/>
    <s v="medium"/>
    <s v="medium"/>
    <n v="1151.96"/>
    <n v="649.49"/>
    <d v="1999-12-04T00:00:00"/>
    <n v="502.47"/>
    <s v="F"/>
    <n v="17"/>
    <d v="1991-11-25T00:00:00"/>
    <n v="28.626961802384574"/>
    <s v="Structural Analysis Engineer"/>
    <s v="Health"/>
    <s v="Mass Customer"/>
    <s v="N"/>
    <s v="No"/>
    <n v="9"/>
    <m/>
  </r>
  <r>
    <n v="12196"/>
    <n v="94"/>
    <x v="2220"/>
    <d v="2017-02-17T00:00:00"/>
    <n v="316"/>
    <b v="0"/>
    <s v="Approved"/>
    <s v="Giant Bicycles"/>
    <s v="Standard"/>
    <s v="medium"/>
    <s v="large"/>
    <n v="1635.3"/>
    <n v="993.66"/>
    <d v="2001-11-25T00:00:00"/>
    <n v="641.64"/>
    <s v="F"/>
    <n v="26"/>
    <d v="1981-10-04T00:00:00"/>
    <n v="38.77490700786403"/>
    <s v="Media Manager I"/>
    <s v="Retail"/>
    <s v="Mass Customer"/>
    <s v="N"/>
    <s v="Yes"/>
    <n v="16"/>
    <m/>
  </r>
  <r>
    <n v="12647"/>
    <n v="77"/>
    <x v="2958"/>
    <d v="2017-02-17T00:00:00"/>
    <n v="316"/>
    <b v="1"/>
    <s v="Approved"/>
    <s v="WeareA2B"/>
    <s v="Standard"/>
    <s v="medium"/>
    <s v="medium"/>
    <n v="1769.64"/>
    <n v="108.76"/>
    <d v="2006-02-02T00:00:00"/>
    <n v="1660.88"/>
    <s v="M"/>
    <n v="39"/>
    <d v="1959-04-01T00:00:00"/>
    <n v="61.300934405124302"/>
    <s v="Recruiting Manager"/>
    <s v="n/a"/>
    <s v="High Net Worth"/>
    <s v="N"/>
    <s v="No"/>
    <n v="5"/>
    <m/>
  </r>
  <r>
    <n v="12671"/>
    <n v="33"/>
    <x v="3301"/>
    <d v="2017-02-17T00:00:00"/>
    <n v="316"/>
    <b v="0"/>
    <s v="Approved"/>
    <s v="Giant Bicycles"/>
    <s v="Standard"/>
    <s v="medium"/>
    <s v="small"/>
    <n v="1311.44"/>
    <n v="1167.18"/>
    <d v="1992-10-11T00:00:00"/>
    <n v="144.26"/>
    <s v="F"/>
    <n v="47"/>
    <d v="2000-01-11T00:00:00"/>
    <n v="20.492715227042108"/>
    <s v="Programmer Analyst II"/>
    <s v="Health"/>
    <s v="Mass Customer"/>
    <s v="N"/>
    <s v="No"/>
    <n v="1"/>
    <m/>
  </r>
  <r>
    <n v="12845"/>
    <n v="25"/>
    <x v="2334"/>
    <d v="2017-02-17T00:00:00"/>
    <n v="316"/>
    <b v="1"/>
    <s v="Approved"/>
    <s v="Giant Bicycles"/>
    <s v="Road"/>
    <s v="medium"/>
    <s v="medium"/>
    <n v="1538.99"/>
    <n v="829.65"/>
    <d v="2016-02-04T00:00:00"/>
    <n v="709.34"/>
    <s v="F"/>
    <n v="3"/>
    <d v="1964-03-03T00:00:00"/>
    <n v="56.374907007864024"/>
    <s v="Environmental Specialist"/>
    <s v="Financial Services"/>
    <s v="Mass Customer"/>
    <s v="N"/>
    <s v="No"/>
    <n v="17"/>
    <m/>
  </r>
  <r>
    <n v="13144"/>
    <n v="27"/>
    <x v="184"/>
    <d v="2017-02-17T00:00:00"/>
    <n v="316"/>
    <b v="0"/>
    <s v="Approved"/>
    <s v="Trek Bicycles"/>
    <s v="Standard"/>
    <s v="low"/>
    <s v="medium"/>
    <n v="1057.51"/>
    <n v="154.4"/>
    <d v="1994-07-12T00:00:00"/>
    <n v="903.11"/>
    <s v="F"/>
    <n v="0"/>
    <d v="1992-06-27T00:00:00"/>
    <n v="28.037920706494162"/>
    <n v="0"/>
    <s v="Manufacturing"/>
    <s v="High Net Worth"/>
    <s v="N"/>
    <s v="No"/>
    <n v="4"/>
    <m/>
  </r>
  <r>
    <n v="13157"/>
    <n v="38"/>
    <x v="2771"/>
    <d v="2017-02-17T00:00:00"/>
    <n v="316"/>
    <b v="1"/>
    <s v="Approved"/>
    <s v="Solex"/>
    <s v="Standard"/>
    <s v="medium"/>
    <s v="medium"/>
    <n v="1577.53"/>
    <n v="826.51"/>
    <d v="2011-03-16T00:00:00"/>
    <n v="751.02"/>
    <s v="M"/>
    <n v="16"/>
    <d v="1978-06-29T00:00:00"/>
    <n v="42.043400158548955"/>
    <n v="0"/>
    <s v="Health"/>
    <s v="Mass Customer"/>
    <s v="N"/>
    <s v="No"/>
    <n v="7"/>
    <m/>
  </r>
  <r>
    <n v="13418"/>
    <n v="90"/>
    <x v="1514"/>
    <d v="2017-02-17T00:00:00"/>
    <n v="316"/>
    <b v="1"/>
    <s v="Approved"/>
    <s v="Norco Bicycles"/>
    <s v="Standard"/>
    <s v="low"/>
    <s v="medium"/>
    <n v="363.01"/>
    <n v="290.41000000000003"/>
    <d v="2002-10-10T00:00:00"/>
    <n v="72.599999999999966"/>
    <s v="M"/>
    <n v="46"/>
    <d v="1967-02-19T00:00:00"/>
    <n v="53.407783720192796"/>
    <s v="Sales Representative"/>
    <s v="Retail"/>
    <s v="Affluent Customer"/>
    <s v="N"/>
    <s v="Yes"/>
    <n v="10"/>
    <m/>
  </r>
  <r>
    <n v="13569"/>
    <n v="27"/>
    <x v="606"/>
    <d v="2017-02-17T00:00:00"/>
    <n v="316"/>
    <b v="1"/>
    <s v="Approved"/>
    <s v="Trek Bicycles"/>
    <s v="Standard"/>
    <s v="medium"/>
    <s v="medium"/>
    <n v="499.53"/>
    <n v="388.72"/>
    <d v="1999-06-23T00:00:00"/>
    <n v="110.80999999999995"/>
    <s v="M"/>
    <n v="72"/>
    <d v="1968-06-21T00:00:00"/>
    <n v="52.070797418822927"/>
    <s v="VP Product Management"/>
    <s v="Financial Services"/>
    <s v="Mass Customer"/>
    <s v="N"/>
    <s v="No"/>
    <n v="5"/>
    <m/>
  </r>
  <r>
    <n v="13641"/>
    <n v="51"/>
    <x v="87"/>
    <d v="2017-02-17T00:00:00"/>
    <n v="316"/>
    <b v="0"/>
    <s v="Approved"/>
    <s v="OHM Cycles"/>
    <s v="Standard"/>
    <s v="high"/>
    <s v="medium"/>
    <n v="2005.66"/>
    <n v="1203.4000000000001"/>
    <d v="1997-02-09T00:00:00"/>
    <n v="802.26"/>
    <s v="F"/>
    <n v="19"/>
    <d v="1977-03-10T00:00:00"/>
    <n v="43.347509747590053"/>
    <s v="Research Associate"/>
    <s v="Financial Services"/>
    <s v="Mass Customer"/>
    <s v="N"/>
    <s v="Yes"/>
    <n v="11"/>
    <m/>
  </r>
  <r>
    <n v="13817"/>
    <n v="38"/>
    <x v="2124"/>
    <d v="2017-02-17T00:00:00"/>
    <n v="316"/>
    <b v="0"/>
    <s v="Approved"/>
    <s v="Trek Bicycles"/>
    <s v="Standard"/>
    <s v="medium"/>
    <s v="large"/>
    <n v="2091.4699999999998"/>
    <n v="388.92"/>
    <d v="2015-06-17T00:00:00"/>
    <n v="1702.5499999999997"/>
    <s v="F"/>
    <n v="10"/>
    <d v="1997-01-22T00:00:00"/>
    <n v="23.46257824074074"/>
    <s v="Marketing Manager"/>
    <s v="Retail"/>
    <s v="High Net Worth"/>
    <s v="N"/>
    <s v="Yes"/>
    <n v="6"/>
    <m/>
  </r>
  <r>
    <n v="13838"/>
    <n v="14"/>
    <x v="2595"/>
    <d v="2017-02-17T00:00:00"/>
    <n v="316"/>
    <b v="1"/>
    <s v="Approved"/>
    <s v="Trek Bicycles"/>
    <s v="Standard"/>
    <s v="medium"/>
    <s v="small"/>
    <n v="1386.84"/>
    <n v="1234.29"/>
    <d v="1994-09-09T00:00:00"/>
    <n v="152.54999999999995"/>
    <s v="M"/>
    <n v="59"/>
    <d v="1977-07-22T00:00:00"/>
    <n v="42.980386459918819"/>
    <s v="Chief Design Engineer"/>
    <s v="Financial Services"/>
    <s v="Mass Customer"/>
    <s v="N"/>
    <s v="Yes"/>
    <n v="7"/>
    <m/>
  </r>
  <r>
    <n v="13954"/>
    <n v="5"/>
    <x v="2087"/>
    <d v="2017-02-17T00:00:00"/>
    <n v="316"/>
    <b v="1"/>
    <s v="Approved"/>
    <s v="Trek Bicycles"/>
    <s v="Mountain"/>
    <s v="low"/>
    <s v="medium"/>
    <n v="574.64"/>
    <n v="459.71"/>
    <d v="2003-02-07T00:00:00"/>
    <n v="114.93"/>
    <s v="M"/>
    <n v="5"/>
    <d v="1988-01-22T00:00:00"/>
    <n v="32.470797418822933"/>
    <s v="Clinical Specialist"/>
    <s v="Health"/>
    <s v="Mass Customer"/>
    <s v="N"/>
    <s v="Yes"/>
    <n v="10"/>
    <m/>
  </r>
  <r>
    <n v="14840"/>
    <n v="31"/>
    <x v="338"/>
    <d v="2017-02-17T00:00:00"/>
    <n v="316"/>
    <b v="1"/>
    <s v="Approved"/>
    <s v="Giant Bicycles"/>
    <s v="Standard"/>
    <s v="medium"/>
    <s v="medium"/>
    <n v="230.91"/>
    <n v="173.18"/>
    <d v="2010-06-07T00:00:00"/>
    <n v="57.72999999999999"/>
    <s v="F"/>
    <n v="32"/>
    <d v="1986-02-25T00:00:00"/>
    <n v="34.377646733891424"/>
    <s v="Executive Secretary"/>
    <s v="n/a"/>
    <s v="Mass Customer"/>
    <s v="N"/>
    <s v="Yes"/>
    <n v="13"/>
    <m/>
  </r>
  <r>
    <n v="15297"/>
    <n v="36"/>
    <x v="2689"/>
    <d v="2017-02-17T00:00:00"/>
    <n v="316"/>
    <b v="1"/>
    <s v="Approved"/>
    <s v="Solex"/>
    <s v="Standard"/>
    <s v="low"/>
    <s v="medium"/>
    <n v="945.04"/>
    <n v="507.58"/>
    <d v="1995-12-19T00:00:00"/>
    <n v="437.46"/>
    <s v="F"/>
    <n v="90"/>
    <d v="1976-10-15T00:00:00"/>
    <n v="43.747509747590051"/>
    <s v="Budget/Accounting Analyst II"/>
    <s v="Financial Services"/>
    <s v="Mass Customer"/>
    <s v="N"/>
    <s v="No"/>
    <n v="12"/>
    <m/>
  </r>
  <r>
    <n v="15303"/>
    <n v="0"/>
    <x v="116"/>
    <d v="2017-02-17T00:00:00"/>
    <n v="316"/>
    <b v="1"/>
    <s v="Approved"/>
    <s v="WeareA2B"/>
    <s v="Standard"/>
    <s v="medium"/>
    <s v="small"/>
    <n v="175.89"/>
    <n v="131.91999999999999"/>
    <d v="2012-04-10T00:00:00"/>
    <n v="43.97"/>
    <s v="F"/>
    <n v="14"/>
    <d v="1965-04-13T00:00:00"/>
    <n v="55.262578240740737"/>
    <s v="Account Representative II"/>
    <s v="Health"/>
    <s v="High Net Worth"/>
    <s v="N"/>
    <s v="Yes"/>
    <n v="18"/>
    <m/>
  </r>
  <r>
    <n v="15507"/>
    <n v="0"/>
    <x v="1097"/>
    <d v="2017-02-17T00:00:00"/>
    <n v="316"/>
    <b v="0"/>
    <s v="Approved"/>
    <s v="WeareA2B"/>
    <s v="Standard"/>
    <s v="medium"/>
    <s v="small"/>
    <n v="175.89"/>
    <n v="131.91999999999999"/>
    <d v="2012-04-10T00:00:00"/>
    <n v="43.97"/>
    <s v="F"/>
    <n v="26"/>
    <d v="1977-06-30T00:00:00"/>
    <n v="43.040660432521562"/>
    <s v="Software Test Engineer III"/>
    <s v="Manufacturing"/>
    <s v="High Net Worth"/>
    <s v="N"/>
    <s v="Yes"/>
    <n v="11"/>
    <m/>
  </r>
  <r>
    <n v="16658"/>
    <n v="97"/>
    <x v="3375"/>
    <d v="2017-02-17T00:00:00"/>
    <n v="316"/>
    <b v="1"/>
    <s v="Approved"/>
    <s v="Solex"/>
    <s v="Standard"/>
    <s v="medium"/>
    <s v="large"/>
    <n v="202.62"/>
    <n v="151.96"/>
    <d v="2016-03-29T00:00:00"/>
    <n v="50.66"/>
    <s v="M"/>
    <n v="73"/>
    <d v="1992-09-24T00:00:00"/>
    <n v="27.794085090055809"/>
    <s v="VP Sales"/>
    <s v="Manufacturing"/>
    <s v="Mass Customer"/>
    <s v="N"/>
    <s v="No"/>
    <n v="2"/>
    <m/>
  </r>
  <r>
    <n v="16937"/>
    <n v="0"/>
    <x v="3272"/>
    <d v="2017-02-17T00:00:00"/>
    <n v="316"/>
    <b v="1"/>
    <s v="Approved"/>
    <s v="Solex"/>
    <s v="Standard"/>
    <s v="medium"/>
    <s v="medium"/>
    <n v="478.16"/>
    <n v="298.72000000000003"/>
    <d v="1993-06-23T00:00:00"/>
    <n v="179.44"/>
    <s v="M"/>
    <n v="45"/>
    <d v="1995-10-06T00:00:00"/>
    <n v="24.761208377727041"/>
    <s v="Recruiter"/>
    <s v="Telecommunications"/>
    <s v="High Net Worth"/>
    <s v="N"/>
    <s v="No"/>
    <n v="12"/>
    <m/>
  </r>
  <r>
    <n v="17145"/>
    <n v="29"/>
    <x v="1607"/>
    <d v="2017-02-17T00:00:00"/>
    <n v="316"/>
    <b v="0"/>
    <s v="Approved"/>
    <s v="Norco Bicycles"/>
    <s v="Road"/>
    <s v="medium"/>
    <s v="medium"/>
    <n v="543.39"/>
    <n v="407.54"/>
    <d v="2016-11-22T00:00:00"/>
    <n v="135.84999999999997"/>
    <s v="F"/>
    <n v="13"/>
    <d v="1982-04-13T00:00:00"/>
    <n v="38.251619336631151"/>
    <s v="Accounting Assistant II"/>
    <s v="n/a"/>
    <s v="Affluent Customer"/>
    <s v="N"/>
    <s v="No"/>
    <n v="15"/>
    <m/>
  </r>
  <r>
    <n v="17298"/>
    <n v="61"/>
    <x v="796"/>
    <d v="2017-02-17T00:00:00"/>
    <n v="316"/>
    <b v="0"/>
    <s v="Approved"/>
    <s v="OHM Cycles"/>
    <s v="Standard"/>
    <s v="low"/>
    <s v="medium"/>
    <n v="71.16"/>
    <n v="56.93"/>
    <d v="2015-06-17T00:00:00"/>
    <n v="14.229999999999997"/>
    <s v="F"/>
    <n v="36"/>
    <d v="1961-03-01T00:00:00"/>
    <n v="59.383126185946217"/>
    <s v="Help Desk Operator"/>
    <s v="Health"/>
    <s v="Mass Customer"/>
    <s v="N"/>
    <s v="No"/>
    <n v="7"/>
    <m/>
  </r>
  <r>
    <n v="17399"/>
    <n v="0"/>
    <x v="1120"/>
    <d v="2017-02-17T00:00:00"/>
    <n v="316"/>
    <b v="1"/>
    <s v="Approved"/>
    <s v="Solex"/>
    <s v="Standard"/>
    <s v="medium"/>
    <s v="medium"/>
    <n v="100.35"/>
    <n v="75.260000000000005"/>
    <d v="1999-07-26T00:00:00"/>
    <n v="25.089999999999989"/>
    <s v="M"/>
    <n v="42"/>
    <d v="1974-02-24T00:00:00"/>
    <n v="46.38860563800101"/>
    <s v="Speech Pathologist"/>
    <s v="Financial Services"/>
    <s v="High Net Worth"/>
    <s v="N"/>
    <s v="Yes"/>
    <n v="18"/>
    <m/>
  </r>
  <r>
    <n v="17477"/>
    <n v="30"/>
    <x v="736"/>
    <d v="2017-02-17T00:00:00"/>
    <n v="316"/>
    <b v="1"/>
    <s v="Approved"/>
    <s v="Solex"/>
    <s v="Standard"/>
    <s v="high"/>
    <s v="medium"/>
    <n v="748.17"/>
    <n v="448.9"/>
    <d v="1991-11-10T00:00:00"/>
    <n v="299.27"/>
    <s v="F"/>
    <n v="62"/>
    <d v="1974-04-09T00:00:00"/>
    <n v="46.26805769279553"/>
    <s v="Executive Secretary"/>
    <s v="Argiculture"/>
    <s v="Mass Customer"/>
    <s v="N"/>
    <s v="Yes"/>
    <n v="5"/>
    <m/>
  </r>
  <r>
    <n v="17563"/>
    <n v="72"/>
    <x v="608"/>
    <d v="2017-02-17T00:00:00"/>
    <n v="316"/>
    <b v="1"/>
    <s v="Approved"/>
    <s v="OHM Cycles"/>
    <s v="Standard"/>
    <s v="medium"/>
    <s v="medium"/>
    <n v="912.52"/>
    <n v="141.4"/>
    <d v="2015-10-18T00:00:00"/>
    <n v="771.12"/>
    <s v="M"/>
    <n v="30"/>
    <d v="1990-02-13T00:00:00"/>
    <n v="30.407783720192793"/>
    <s v="Computer Systems Analyst I"/>
    <s v="Property"/>
    <s v="High Net Worth"/>
    <s v="N"/>
    <s v="No"/>
    <n v="20"/>
    <m/>
  </r>
  <r>
    <n v="17662"/>
    <n v="59"/>
    <x v="1468"/>
    <d v="2017-02-17T00:00:00"/>
    <n v="316"/>
    <b v="0"/>
    <s v="Approved"/>
    <s v="Solex"/>
    <s v="Standard"/>
    <s v="medium"/>
    <s v="large"/>
    <n v="1061.56"/>
    <n v="733.58"/>
    <d v="1993-07-20T00:00:00"/>
    <n v="327.9799999999999"/>
    <s v="F"/>
    <n v="66"/>
    <d v="1965-10-07T00:00:00"/>
    <n v="54.777646733891423"/>
    <s v="Pharmacist"/>
    <s v="Health"/>
    <s v="Mass Customer"/>
    <s v="N"/>
    <s v="No"/>
    <n v="19"/>
    <m/>
  </r>
  <r>
    <n v="18631"/>
    <n v="95"/>
    <x v="931"/>
    <d v="2017-02-17T00:00:00"/>
    <n v="316"/>
    <b v="0"/>
    <s v="Approved"/>
    <s v="OHM Cycles"/>
    <s v="Touring"/>
    <s v="low"/>
    <s v="medium"/>
    <n v="1073.07"/>
    <n v="933.84"/>
    <d v="1997-01-25T00:00:00"/>
    <n v="139.2299999999999"/>
    <s v="M"/>
    <n v="74"/>
    <d v="1990-03-19T00:00:00"/>
    <n v="30.314633035261288"/>
    <s v="Community Outreach Specialist"/>
    <s v="Financial Services"/>
    <s v="High Net Worth"/>
    <s v="N"/>
    <s v="No"/>
    <n v="13"/>
    <m/>
  </r>
  <r>
    <n v="19243"/>
    <n v="58"/>
    <x v="3031"/>
    <d v="2017-02-17T00:00:00"/>
    <n v="316"/>
    <b v="0"/>
    <s v="Approved"/>
    <s v="OHM Cycles"/>
    <s v="Standard"/>
    <s v="medium"/>
    <s v="medium"/>
    <n v="912.52"/>
    <n v="141.4"/>
    <d v="1998-12-17T00:00:00"/>
    <n v="771.12"/>
    <s v="M"/>
    <n v="88"/>
    <d v="1973-08-18T00:00:00"/>
    <n v="46.909153583206489"/>
    <s v="Design Engineer"/>
    <s v="Manufacturing"/>
    <s v="Mass Customer"/>
    <s v="N"/>
    <s v="Yes"/>
    <n v="11"/>
    <m/>
  </r>
  <r>
    <n v="19711"/>
    <n v="28"/>
    <x v="1383"/>
    <d v="2017-02-17T00:00:00"/>
    <n v="316"/>
    <b v="1"/>
    <s v="Approved"/>
    <s v="Norco Bicycles"/>
    <s v="Standard"/>
    <s v="medium"/>
    <s v="small"/>
    <n v="1216.1400000000001"/>
    <n v="1082.3599999999999"/>
    <d v="2003-03-18T00:00:00"/>
    <n v="133.7800000000002"/>
    <s v="M"/>
    <n v="18"/>
    <d v="1956-05-01T00:00:00"/>
    <n v="64.218742624302379"/>
    <s v="Food Chemist"/>
    <s v="Health"/>
    <s v="Mass Customer"/>
    <s v="N"/>
    <s v="Yes"/>
    <n v="8"/>
    <m/>
  </r>
  <r>
    <n v="19903"/>
    <n v="5"/>
    <x v="1357"/>
    <d v="2017-02-17T00:00:00"/>
    <n v="316"/>
    <b v="1"/>
    <s v="Approved"/>
    <s v="Trek Bicycles"/>
    <s v="Mountain"/>
    <s v="low"/>
    <s v="medium"/>
    <n v="574.64"/>
    <n v="459.71"/>
    <d v="2011-08-29T00:00:00"/>
    <n v="114.93"/>
    <s v="M"/>
    <n v="14"/>
    <d v="1990-11-21T00:00:00"/>
    <n v="29.637920706494164"/>
    <n v="0"/>
    <s v="Property"/>
    <s v="Mass Customer"/>
    <s v="N"/>
    <s v="Yes"/>
    <n v="7"/>
    <m/>
  </r>
  <r>
    <n v="590"/>
    <n v="0"/>
    <x v="3082"/>
    <d v="2017-02-16T00:00:00"/>
    <n v="317"/>
    <b v="1"/>
    <s v="Approved"/>
    <s v="Giant Bicycles"/>
    <s v="Standard"/>
    <s v="medium"/>
    <s v="large"/>
    <n v="569.55999999999995"/>
    <n v="528.42999999999995"/>
    <d v="1991-05-06T00:00:00"/>
    <n v="41.129999999999995"/>
    <s v="F"/>
    <n v="70"/>
    <d v="1981-09-19T00:00:00"/>
    <n v="38.816002898274988"/>
    <n v="0"/>
    <s v="Financial Services"/>
    <s v="High Net Worth"/>
    <s v="N"/>
    <s v="Yes"/>
    <n v="4"/>
    <m/>
  </r>
  <r>
    <n v="666"/>
    <n v="62"/>
    <x v="2836"/>
    <d v="2017-02-16T00:00:00"/>
    <n v="317"/>
    <b v="1"/>
    <s v="Approved"/>
    <s v="Solex"/>
    <s v="Standard"/>
    <s v="medium"/>
    <s v="medium"/>
    <n v="478.16"/>
    <n v="298.72000000000003"/>
    <d v="2010-08-20T00:00:00"/>
    <n v="179.44"/>
    <s v="F"/>
    <n v="0"/>
    <d v="1997-02-26T00:00:00"/>
    <n v="23.366687829781835"/>
    <s v="Safety Technician III"/>
    <s v="Health"/>
    <s v="Mass Customer"/>
    <s v="N"/>
    <s v="Yes"/>
    <n v="1"/>
    <m/>
  </r>
  <r>
    <n v="895"/>
    <n v="39"/>
    <x v="3123"/>
    <d v="2017-02-16T00:00:00"/>
    <n v="317"/>
    <b v="0"/>
    <s v="Approved"/>
    <s v="Giant Bicycles"/>
    <s v="Standard"/>
    <s v="medium"/>
    <s v="large"/>
    <n v="1812.75"/>
    <n v="582.48"/>
    <d v="2006-02-02T00:00:00"/>
    <n v="1230.27"/>
    <s v="M"/>
    <n v="59"/>
    <d v="1982-04-15T00:00:00"/>
    <n v="38.246139884576358"/>
    <s v="VP Quality Control"/>
    <s v="n/a"/>
    <s v="Mass Customer"/>
    <s v="N"/>
    <s v="Yes"/>
    <n v="3"/>
    <m/>
  </r>
  <r>
    <n v="1017"/>
    <n v="17"/>
    <x v="632"/>
    <d v="2017-02-16T00:00:00"/>
    <n v="317"/>
    <b v="1"/>
    <s v="Approved"/>
    <s v="Solex"/>
    <s v="Standard"/>
    <s v="high"/>
    <s v="medium"/>
    <n v="1024.6600000000001"/>
    <n v="614.79999999999995"/>
    <d v="1996-11-09T00:00:00"/>
    <n v="409.86000000000013"/>
    <s v="M"/>
    <n v="19"/>
    <d v="1997-02-09T00:00:00"/>
    <n v="23.413263172247589"/>
    <s v="Registered Nurse"/>
    <s v="Health"/>
    <s v="Mass Customer"/>
    <s v="N"/>
    <s v="No"/>
    <n v="4"/>
    <m/>
  </r>
  <r>
    <n v="1173"/>
    <n v="8"/>
    <x v="2993"/>
    <d v="2017-02-16T00:00:00"/>
    <n v="317"/>
    <b v="0"/>
    <s v="Approved"/>
    <s v="Solex"/>
    <s v="Road"/>
    <s v="medium"/>
    <s v="small"/>
    <n v="1703.52"/>
    <n v="1516.13"/>
    <d v="2003-08-05T00:00:00"/>
    <n v="187.38999999999987"/>
    <s v="F"/>
    <n v="14"/>
    <d v="1972-10-11T00:00:00"/>
    <n v="47.761208377727037"/>
    <s v="Sales Representative"/>
    <s v="Retail"/>
    <s v="Mass Customer"/>
    <s v="N"/>
    <s v="Yes"/>
    <n v="17"/>
    <m/>
  </r>
  <r>
    <n v="1417"/>
    <n v="8"/>
    <x v="1823"/>
    <d v="2017-02-16T00:00:00"/>
    <n v="317"/>
    <b v="1"/>
    <s v="Approved"/>
    <s v="Solex"/>
    <s v="Road"/>
    <s v="medium"/>
    <s v="small"/>
    <n v="1703.52"/>
    <n v="1516.13"/>
    <d v="2005-12-07T00:00:00"/>
    <n v="187.38999999999987"/>
    <s v="F"/>
    <n v="89"/>
    <d v="1984-10-06T00:00:00"/>
    <n v="35.766687829781837"/>
    <s v="VP Accounting"/>
    <s v="Financial Services"/>
    <s v="Mass Customer"/>
    <s v="N"/>
    <s v="Yes"/>
    <n v="13"/>
    <m/>
  </r>
  <r>
    <n v="3427"/>
    <n v="43"/>
    <x v="3144"/>
    <d v="2017-02-16T00:00:00"/>
    <n v="317"/>
    <b v="0"/>
    <s v="Approved"/>
    <s v="Solex"/>
    <s v="Standard"/>
    <s v="medium"/>
    <s v="medium"/>
    <n v="1151.96"/>
    <n v="649.49"/>
    <d v="2006-10-01T00:00:00"/>
    <n v="502.47"/>
    <s v="M"/>
    <n v="3"/>
    <d v="1978-09-18T00:00:00"/>
    <n v="41.821482350329781"/>
    <s v="Director of Sales"/>
    <s v="Health"/>
    <s v="Mass Customer"/>
    <s v="N"/>
    <s v="Yes"/>
    <n v="16"/>
    <m/>
  </r>
  <r>
    <n v="17378"/>
    <n v="75"/>
    <x v="619"/>
    <d v="2017-06-02T00:00:00"/>
    <m/>
    <b v="0"/>
    <s v="Cancelled"/>
    <s v="Giant Bicycles"/>
    <s v="Touring"/>
    <s v="medium"/>
    <s v="large"/>
    <n v="1873.97"/>
    <n v="863.95"/>
    <n v="38859"/>
    <m/>
    <m/>
    <m/>
    <m/>
    <m/>
    <m/>
    <m/>
    <m/>
    <m/>
    <m/>
    <m/>
    <m/>
  </r>
  <r>
    <n v="3887"/>
    <n v="34"/>
    <x v="444"/>
    <d v="2017-02-16T00:00:00"/>
    <n v="317"/>
    <b v="0"/>
    <s v="Approved"/>
    <s v="Norco Bicycles"/>
    <s v="Road"/>
    <s v="high"/>
    <s v="large"/>
    <n v="774.53"/>
    <n v="464.72"/>
    <d v="2003-03-18T00:00:00"/>
    <n v="309.80999999999995"/>
    <s v="M"/>
    <n v="29"/>
    <d v="1954-02-25T00:00:00"/>
    <n v="66.399564542110596"/>
    <s v="Administrative Officer"/>
    <s v="n/a"/>
    <s v="Mass Customer"/>
    <s v="N"/>
    <s v="Yes"/>
    <n v="11"/>
    <m/>
  </r>
  <r>
    <n v="4056"/>
    <n v="26"/>
    <x v="2351"/>
    <d v="2017-02-16T00:00:00"/>
    <n v="317"/>
    <b v="1"/>
    <s v="Approved"/>
    <s v="WeareA2B"/>
    <s v="Standard"/>
    <s v="medium"/>
    <s v="medium"/>
    <n v="1992.93"/>
    <n v="762.63"/>
    <d v="1993-05-26T00:00:00"/>
    <n v="1230.3000000000002"/>
    <s v="M"/>
    <n v="46"/>
    <d v="1997-07-25T00:00:00"/>
    <n v="22.958468651699643"/>
    <s v="Assistant Media Planner"/>
    <s v="Entertainment"/>
    <s v="Mass Customer"/>
    <s v="N"/>
    <s v="No"/>
    <n v="3"/>
    <m/>
  </r>
  <r>
    <n v="4322"/>
    <n v="47"/>
    <x v="268"/>
    <d v="2017-02-16T00:00:00"/>
    <n v="317"/>
    <b v="1"/>
    <s v="Approved"/>
    <s v="Trek Bicycles"/>
    <s v="Road"/>
    <s v="low"/>
    <s v="small"/>
    <n v="1720.7"/>
    <n v="1531.42"/>
    <d v="2012-06-04T00:00:00"/>
    <n v="189.27999999999997"/>
    <s v="M"/>
    <n v="96"/>
    <d v="1980-09-10T00:00:00"/>
    <n v="39.84066043252156"/>
    <s v="Financial Advisor"/>
    <s v="Financial Services"/>
    <s v="Mass Customer"/>
    <s v="N"/>
    <s v="Yes"/>
    <n v="19"/>
    <m/>
  </r>
  <r>
    <n v="4526"/>
    <n v="22"/>
    <x v="2430"/>
    <d v="2017-02-16T00:00:00"/>
    <n v="317"/>
    <b v="1"/>
    <s v="Approved"/>
    <s v="WeareA2B"/>
    <s v="Standard"/>
    <s v="medium"/>
    <s v="medium"/>
    <n v="60.34"/>
    <n v="45.26"/>
    <d v="1991-11-10T00:00:00"/>
    <n v="15.080000000000005"/>
    <s v="F"/>
    <n v="29"/>
    <d v="1996-12-15T00:00:00"/>
    <n v="23.566687829781834"/>
    <n v="0"/>
    <s v="Retail"/>
    <s v="Affluent Customer"/>
    <s v="N"/>
    <s v="Yes"/>
    <n v="2"/>
    <m/>
  </r>
  <r>
    <n v="4570"/>
    <n v="64"/>
    <x v="1733"/>
    <d v="2017-02-16T00:00:00"/>
    <n v="317"/>
    <b v="1"/>
    <s v="Approved"/>
    <s v="Trek Bicycles"/>
    <s v="Standard"/>
    <s v="medium"/>
    <s v="large"/>
    <n v="1469.44"/>
    <n v="596.54999999999995"/>
    <d v="2005-10-22T00:00:00"/>
    <n v="872.8900000000001"/>
    <s v="M"/>
    <n v="19"/>
    <d v="1995-09-22T00:00:00"/>
    <n v="24.799564542110602"/>
    <s v="Speech Pathologist"/>
    <s v="n/a"/>
    <s v="Mass Customer"/>
    <s v="N"/>
    <s v="Yes"/>
    <n v="13"/>
    <m/>
  </r>
  <r>
    <n v="4691"/>
    <n v="0"/>
    <x v="3353"/>
    <d v="2017-02-16T00:00:00"/>
    <n v="317"/>
    <b v="1"/>
    <s v="Approved"/>
    <s v="Norco Bicycles"/>
    <s v="Standard"/>
    <s v="medium"/>
    <s v="medium"/>
    <n v="360.4"/>
    <n v="270.3"/>
    <d v="2016-12-06T00:00:00"/>
    <n v="90.099999999999966"/>
    <s v="F"/>
    <n v="85"/>
    <d v="1988-12-03T00:00:00"/>
    <n v="31.605043994165396"/>
    <s v="Analyst Programmer"/>
    <s v="Financial Services"/>
    <s v="High Net Worth"/>
    <s v="N"/>
    <s v="No"/>
    <n v="15"/>
    <m/>
  </r>
  <r>
    <n v="4840"/>
    <n v="22"/>
    <x v="2958"/>
    <d v="2017-02-16T00:00:00"/>
    <n v="317"/>
    <b v="1"/>
    <s v="Approved"/>
    <s v="Solex"/>
    <s v="Standard"/>
    <s v="medium"/>
    <s v="medium"/>
    <n v="575.27"/>
    <n v="431.45"/>
    <d v="2004-12-18T00:00:00"/>
    <n v="143.82"/>
    <s v="M"/>
    <n v="39"/>
    <d v="1959-04-01T00:00:00"/>
    <n v="61.300934405124302"/>
    <s v="Recruiting Manager"/>
    <s v="n/a"/>
    <s v="High Net Worth"/>
    <s v="N"/>
    <s v="No"/>
    <n v="5"/>
    <m/>
  </r>
  <r>
    <n v="4853"/>
    <n v="24"/>
    <x v="218"/>
    <d v="2017-02-16T00:00:00"/>
    <n v="317"/>
    <b v="0"/>
    <s v="Approved"/>
    <s v="Solex"/>
    <s v="Road"/>
    <s v="medium"/>
    <s v="large"/>
    <n v="1777.8"/>
    <n v="820.78"/>
    <d v="2011-05-07T00:00:00"/>
    <n v="957.02"/>
    <s v="M"/>
    <n v="52"/>
    <d v="1963-07-17T00:00:00"/>
    <n v="57.005043994165398"/>
    <s v="Cost Accountant"/>
    <s v="Financial Services"/>
    <s v="Mass Customer"/>
    <s v="N"/>
    <s v="No"/>
    <n v="4"/>
    <m/>
  </r>
  <r>
    <n v="4855"/>
    <n v="0"/>
    <x v="3119"/>
    <d v="2017-02-16T00:00:00"/>
    <n v="317"/>
    <b v="1"/>
    <s v="Approved"/>
    <s v="OHM Cycles"/>
    <s v="Standard"/>
    <s v="high"/>
    <s v="medium"/>
    <n v="227.88"/>
    <n v="136.72999999999999"/>
    <d v="2003-02-07T00:00:00"/>
    <n v="91.15"/>
    <s v="F"/>
    <n v="16"/>
    <d v="1994-06-02T00:00:00"/>
    <n v="26.106413857179096"/>
    <s v="Nuclear Power Engineer"/>
    <s v="Manufacturing"/>
    <s v="High Net Worth"/>
    <s v="N"/>
    <s v="No"/>
    <n v="6"/>
    <m/>
  </r>
  <r>
    <n v="5301"/>
    <n v="42"/>
    <x v="1093"/>
    <d v="2017-02-16T00:00:00"/>
    <n v="317"/>
    <b v="1"/>
    <s v="Approved"/>
    <s v="OHM Cycles"/>
    <s v="Road"/>
    <s v="medium"/>
    <s v="small"/>
    <n v="1810"/>
    <n v="1610.9"/>
    <d v="2003-02-16T00:00:00"/>
    <n v="199.09999999999991"/>
    <s v="M"/>
    <n v="89"/>
    <d v="1988-11-20T00:00:00"/>
    <n v="31.64066043252156"/>
    <s v="Quality Engineer"/>
    <s v="Manufacturing"/>
    <s v="Affluent Customer"/>
    <s v="N"/>
    <s v="Yes"/>
    <n v="20"/>
    <m/>
  </r>
  <r>
    <n v="5512"/>
    <n v="79"/>
    <x v="434"/>
    <d v="2017-02-16T00:00:00"/>
    <n v="317"/>
    <b v="1"/>
    <s v="Approved"/>
    <s v="Solex"/>
    <s v="Touring"/>
    <s v="medium"/>
    <s v="large"/>
    <n v="2083.94"/>
    <n v="675.03"/>
    <d v="2010-05-05T00:00:00"/>
    <n v="1408.91"/>
    <s v="M"/>
    <n v="10"/>
    <d v="1999-08-11T00:00:00"/>
    <n v="20.911893309233889"/>
    <s v="Project Manager"/>
    <s v="n/a"/>
    <s v="High Net Worth"/>
    <s v="N"/>
    <s v="No"/>
    <n v="1"/>
    <m/>
  </r>
  <r>
    <n v="5516"/>
    <n v="99"/>
    <x v="418"/>
    <d v="2017-02-16T00:00:00"/>
    <n v="317"/>
    <b v="0"/>
    <s v="Approved"/>
    <s v="OHM Cycles"/>
    <s v="Standard"/>
    <s v="medium"/>
    <s v="medium"/>
    <n v="1227.3399999999999"/>
    <n v="770.89"/>
    <d v="1994-08-10T00:00:00"/>
    <n v="456.44999999999993"/>
    <s v="M"/>
    <n v="51"/>
    <d v="1974-06-03T00:00:00"/>
    <n v="46.117372761288685"/>
    <s v="Nuclear Power Engineer"/>
    <s v="Manufacturing"/>
    <s v="Mass Customer"/>
    <s v="N"/>
    <s v="No"/>
    <n v="16"/>
    <m/>
  </r>
  <r>
    <n v="6298"/>
    <n v="23"/>
    <x v="1766"/>
    <d v="2017-02-16T00:00:00"/>
    <n v="317"/>
    <b v="0"/>
    <s v="Approved"/>
    <s v="Norco Bicycles"/>
    <s v="Mountain"/>
    <s v="low"/>
    <s v="small"/>
    <n v="688.63"/>
    <n v="612.88"/>
    <d v="2012-04-10T00:00:00"/>
    <n v="75.75"/>
    <s v="F"/>
    <n v="68"/>
    <d v="1968-01-20T00:00:00"/>
    <n v="52.489975501014712"/>
    <s v="General Manager"/>
    <s v="Property"/>
    <s v="Mass Customer"/>
    <s v="N"/>
    <s v="Yes"/>
    <n v="9"/>
    <m/>
  </r>
  <r>
    <n v="6887"/>
    <n v="34"/>
    <x v="1594"/>
    <d v="2017-02-16T00:00:00"/>
    <n v="317"/>
    <b v="1"/>
    <s v="Approved"/>
    <s v="Norco Bicycles"/>
    <s v="Road"/>
    <s v="high"/>
    <s v="large"/>
    <n v="774.53"/>
    <n v="464.72"/>
    <d v="2003-03-18T00:00:00"/>
    <n v="309.80999999999995"/>
    <s v="M"/>
    <n v="62"/>
    <d v="1964-07-01T00:00:00"/>
    <n v="56.046139884576355"/>
    <s v="Social Worker"/>
    <s v="Health"/>
    <s v="Mass Customer"/>
    <s v="N"/>
    <s v="No"/>
    <n v="11"/>
    <m/>
  </r>
  <r>
    <n v="7496"/>
    <n v="71"/>
    <x v="896"/>
    <d v="2017-02-16T00:00:00"/>
    <n v="317"/>
    <b v="0"/>
    <s v="Approved"/>
    <s v="Solex"/>
    <s v="Standard"/>
    <s v="high"/>
    <s v="large"/>
    <n v="1842.92"/>
    <n v="1105.75"/>
    <d v="1995-10-24T00:00:00"/>
    <n v="737.17000000000007"/>
    <s v="M"/>
    <n v="43"/>
    <d v="1967-11-15T00:00:00"/>
    <n v="52.670797418822929"/>
    <s v="Legal Assistant"/>
    <s v="Health"/>
    <s v="Mass Customer"/>
    <s v="N"/>
    <s v="No"/>
    <n v="7"/>
    <m/>
  </r>
  <r>
    <n v="7704"/>
    <n v="24"/>
    <x v="2810"/>
    <d v="2017-02-16T00:00:00"/>
    <n v="317"/>
    <b v="1"/>
    <s v="Approved"/>
    <s v="Solex"/>
    <s v="Road"/>
    <s v="medium"/>
    <s v="large"/>
    <n v="1777.8"/>
    <n v="820.78"/>
    <d v="2011-05-07T00:00:00"/>
    <n v="957.02"/>
    <s v="M"/>
    <n v="51"/>
    <d v="1985-08-12T00:00:00"/>
    <n v="34.917372761288682"/>
    <n v="0"/>
    <s v="Entertainment"/>
    <s v="Mass Customer"/>
    <s v="N"/>
    <s v="No"/>
    <n v="7"/>
    <m/>
  </r>
  <r>
    <n v="7837"/>
    <n v="38"/>
    <x v="1813"/>
    <d v="2017-02-16T00:00:00"/>
    <n v="317"/>
    <b v="0"/>
    <s v="Approved"/>
    <s v="Solex"/>
    <s v="Standard"/>
    <s v="medium"/>
    <s v="medium"/>
    <n v="1577.53"/>
    <n v="826.51"/>
    <d v="2011-03-16T00:00:00"/>
    <n v="751.02"/>
    <s v="M"/>
    <n v="25"/>
    <d v="1973-11-30T00:00:00"/>
    <n v="46.624222076357178"/>
    <n v="0"/>
    <s v="Manufacturing"/>
    <s v="Mass Customer"/>
    <s v="N"/>
    <s v="No"/>
    <n v="13"/>
    <m/>
  </r>
  <r>
    <n v="7907"/>
    <n v="59"/>
    <x v="2342"/>
    <d v="2017-02-16T00:00:00"/>
    <n v="317"/>
    <b v="1"/>
    <s v="Approved"/>
    <s v="Solex"/>
    <s v="Standard"/>
    <s v="medium"/>
    <s v="large"/>
    <n v="1061.56"/>
    <n v="733.58"/>
    <d v="1993-07-20T00:00:00"/>
    <n v="327.9799999999999"/>
    <s v="M"/>
    <n v="33"/>
    <d v="1968-08-31T00:00:00"/>
    <n v="51.876276870877724"/>
    <s v="Nuclear Power Engineer"/>
    <s v="Manufacturing"/>
    <s v="Mass Customer"/>
    <s v="N"/>
    <s v="No"/>
    <n v="15"/>
    <m/>
  </r>
  <r>
    <n v="8416"/>
    <n v="74"/>
    <x v="3164"/>
    <d v="2017-02-16T00:00:00"/>
    <n v="317"/>
    <b v="0"/>
    <s v="Approved"/>
    <s v="WeareA2B"/>
    <s v="Standard"/>
    <s v="medium"/>
    <s v="medium"/>
    <n v="1228.07"/>
    <n v="400.91"/>
    <d v="2000-05-22T00:00:00"/>
    <n v="827.15999999999985"/>
    <s v="F"/>
    <n v="71"/>
    <d v="1967-07-21T00:00:00"/>
    <n v="52.991345364028412"/>
    <n v="0"/>
    <s v="Entertainment"/>
    <s v="Affluent Customer"/>
    <s v="N"/>
    <s v="No"/>
    <n v="17"/>
    <m/>
  </r>
  <r>
    <n v="8650"/>
    <n v="61"/>
    <x v="2185"/>
    <d v="2017-02-16T00:00:00"/>
    <n v="317"/>
    <b v="0"/>
    <s v="Approved"/>
    <s v="OHM Cycles"/>
    <s v="Standard"/>
    <s v="low"/>
    <s v="medium"/>
    <n v="71.16"/>
    <n v="56.93"/>
    <d v="2005-10-22T00:00:00"/>
    <n v="14.229999999999997"/>
    <s v="F"/>
    <n v="53"/>
    <d v="1977-12-21T00:00:00"/>
    <n v="42.563948103754434"/>
    <s v="Accountant IV"/>
    <s v="Property"/>
    <s v="Mass Customer"/>
    <s v="N"/>
    <s v="Yes"/>
    <n v="16"/>
    <m/>
  </r>
  <r>
    <n v="8905"/>
    <n v="66"/>
    <x v="1244"/>
    <d v="2017-02-16T00:00:00"/>
    <n v="317"/>
    <b v="0"/>
    <s v="Approved"/>
    <s v="Solex"/>
    <s v="Standard"/>
    <s v="medium"/>
    <s v="medium"/>
    <n v="1163.8900000000001"/>
    <n v="589.27"/>
    <d v="1996-11-09T00:00:00"/>
    <n v="574.62000000000012"/>
    <s v="M"/>
    <n v="38"/>
    <d v="1955-02-15T00:00:00"/>
    <n v="65.426961802384568"/>
    <s v="Developer I"/>
    <s v="Financial Services"/>
    <s v="High Net Worth"/>
    <s v="N"/>
    <s v="Yes"/>
    <n v="8"/>
    <m/>
  </r>
  <r>
    <n v="9848"/>
    <n v="69"/>
    <x v="2897"/>
    <d v="2017-02-16T00:00:00"/>
    <n v="317"/>
    <b v="1"/>
    <s v="Approved"/>
    <s v="Giant Bicycles"/>
    <s v="Road"/>
    <s v="medium"/>
    <s v="medium"/>
    <n v="792.9"/>
    <n v="594.67999999999995"/>
    <d v="1992-10-02T00:00:00"/>
    <n v="198.22000000000003"/>
    <s v="F"/>
    <n v="83"/>
    <d v="1977-11-28T00:00:00"/>
    <n v="42.626961802384578"/>
    <s v="Tax Accountant"/>
    <s v="Telecommunications"/>
    <s v="Mass Customer"/>
    <s v="N"/>
    <s v="No"/>
    <n v="13"/>
    <m/>
  </r>
  <r>
    <n v="9905"/>
    <n v="41"/>
    <x v="884"/>
    <d v="2017-02-16T00:00:00"/>
    <n v="317"/>
    <b v="1"/>
    <s v="Approved"/>
    <s v="Solex"/>
    <s v="Road"/>
    <s v="medium"/>
    <s v="medium"/>
    <n v="416.98"/>
    <n v="312.74"/>
    <d v="1997-05-10T00:00:00"/>
    <n v="104.24000000000001"/>
    <s v="M"/>
    <n v="80"/>
    <d v="1976-01-08T00:00:00"/>
    <n v="44.517372761288684"/>
    <s v="Senior Editor"/>
    <s v="n/a"/>
    <s v="Affluent Customer"/>
    <s v="N"/>
    <s v="No"/>
    <n v="5"/>
    <m/>
  </r>
  <r>
    <n v="10188"/>
    <n v="43"/>
    <x v="2569"/>
    <d v="2017-02-16T00:00:00"/>
    <n v="317"/>
    <b v="1"/>
    <s v="Approved"/>
    <s v="Solex"/>
    <s v="Standard"/>
    <s v="medium"/>
    <s v="medium"/>
    <n v="1151.96"/>
    <n v="649.49"/>
    <d v="2014-07-28T00:00:00"/>
    <n v="502.47"/>
    <s v="F"/>
    <n v="93"/>
    <d v="1960-04-25T00:00:00"/>
    <n v="60.232441254439372"/>
    <s v="Structural Engineer"/>
    <s v="Manufacturing"/>
    <s v="Affluent Customer"/>
    <s v="N"/>
    <s v="Yes"/>
    <n v="6"/>
    <m/>
  </r>
  <r>
    <n v="10542"/>
    <n v="3"/>
    <x v="622"/>
    <d v="2017-02-16T00:00:00"/>
    <n v="317"/>
    <b v="1"/>
    <s v="Approved"/>
    <s v="Trek Bicycles"/>
    <s v="Standard"/>
    <s v="medium"/>
    <s v="large"/>
    <n v="2091.4699999999998"/>
    <n v="388.92"/>
    <d v="2012-09-15T00:00:00"/>
    <n v="1702.5499999999997"/>
    <s v="M"/>
    <n v="68"/>
    <d v="1981-03-15T00:00:00"/>
    <n v="39.331071391425674"/>
    <s v="Financial Analyst"/>
    <s v="Financial Services"/>
    <s v="Mass Customer"/>
    <s v="N"/>
    <s v="No"/>
    <n v="3"/>
    <m/>
  </r>
  <r>
    <n v="10622"/>
    <n v="91"/>
    <x v="716"/>
    <d v="2017-02-16T00:00:00"/>
    <n v="317"/>
    <b v="0"/>
    <s v="Approved"/>
    <s v="Solex"/>
    <s v="Standard"/>
    <s v="medium"/>
    <s v="medium"/>
    <n v="100.35"/>
    <n v="75.260000000000005"/>
    <d v="1994-08-10T00:00:00"/>
    <n v="25.089999999999989"/>
    <s v="F"/>
    <n v="34"/>
    <d v="1997-08-01T00:00:00"/>
    <n v="22.939290569507861"/>
    <s v="Legal Assistant"/>
    <s v="Telecommunications"/>
    <s v="Affluent Customer"/>
    <s v="N"/>
    <s v="Yes"/>
    <n v="5"/>
    <m/>
  </r>
  <r>
    <n v="10955"/>
    <n v="44"/>
    <x v="227"/>
    <d v="2017-02-16T00:00:00"/>
    <n v="317"/>
    <b v="0"/>
    <s v="Approved"/>
    <s v="WeareA2B"/>
    <s v="Standard"/>
    <s v="medium"/>
    <s v="medium"/>
    <n v="1769.64"/>
    <n v="108.76"/>
    <d v="2011-05-09T00:00:00"/>
    <n v="1660.88"/>
    <s v="F"/>
    <n v="86"/>
    <d v="1980-08-28T00:00:00"/>
    <n v="39.876276870877724"/>
    <n v="0"/>
    <s v="Financial Services"/>
    <s v="Affluent Customer"/>
    <s v="N"/>
    <s v="Yes"/>
    <n v="17"/>
    <m/>
  </r>
  <r>
    <n v="11225"/>
    <n v="3"/>
    <x v="216"/>
    <d v="2017-02-16T00:00:00"/>
    <n v="317"/>
    <b v="1"/>
    <s v="Approved"/>
    <s v="Trek Bicycles"/>
    <s v="Standard"/>
    <s v="medium"/>
    <s v="large"/>
    <n v="2091.4699999999998"/>
    <n v="388.92"/>
    <d v="2006-05-22T00:00:00"/>
    <n v="1702.5499999999997"/>
    <s v="F"/>
    <n v="0"/>
    <d v="1981-12-05T00:00:00"/>
    <n v="38.605043994165399"/>
    <s v="Recruiting Manager"/>
    <s v="n/a"/>
    <s v="Mass Customer"/>
    <s v="N"/>
    <s v="No"/>
    <n v="8"/>
    <m/>
  </r>
  <r>
    <n v="11278"/>
    <n v="24"/>
    <x v="3477"/>
    <d v="2017-02-16T00:00:00"/>
    <n v="317"/>
    <b v="1"/>
    <s v="Approved"/>
    <s v="Solex"/>
    <s v="Road"/>
    <s v="medium"/>
    <s v="large"/>
    <n v="1777.8"/>
    <n v="820.78"/>
    <d v="2006-11-10T00:00:00"/>
    <n v="957.02"/>
    <s v="M"/>
    <n v="25"/>
    <d v="1966-02-19T00:00:00"/>
    <n v="54.407783720192796"/>
    <s v="Cost Accountant"/>
    <s v="Financial Services"/>
    <s v="Mass Customer"/>
    <s v="N"/>
    <s v="Yes"/>
    <n v="18"/>
    <m/>
  </r>
  <r>
    <n v="11555"/>
    <n v="93"/>
    <x v="1753"/>
    <d v="2017-02-16T00:00:00"/>
    <n v="317"/>
    <b v="0"/>
    <s v="Approved"/>
    <s v="WeareA2B"/>
    <s v="Standard"/>
    <s v="medium"/>
    <s v="medium"/>
    <n v="1065.03"/>
    <n v="230.09"/>
    <d v="2000-11-03T00:00:00"/>
    <n v="834.93999999999994"/>
    <s v="M"/>
    <n v="89"/>
    <d v="1972-10-08T00:00:00"/>
    <n v="47.76942755580923"/>
    <s v="Analyst Programmer"/>
    <s v="Financial Services"/>
    <s v="Mass Customer"/>
    <s v="N"/>
    <s v="No"/>
    <n v="7"/>
    <m/>
  </r>
  <r>
    <n v="12123"/>
    <n v="83"/>
    <x v="2104"/>
    <d v="2017-02-16T00:00:00"/>
    <n v="317"/>
    <b v="1"/>
    <s v="Approved"/>
    <s v="Solex"/>
    <s v="Touring"/>
    <s v="medium"/>
    <s v="large"/>
    <n v="2083.94"/>
    <n v="675.03"/>
    <d v="2013-09-16T00:00:00"/>
    <n v="1408.91"/>
    <s v="F"/>
    <n v="10"/>
    <d v="1972-06-02T00:00:00"/>
    <n v="48.120112487316078"/>
    <s v="Nuclear Power Engineer"/>
    <s v="Manufacturing"/>
    <s v="Affluent Customer"/>
    <s v="N"/>
    <s v="No"/>
    <n v="8"/>
    <m/>
  </r>
  <r>
    <n v="12164"/>
    <n v="7"/>
    <x v="3485"/>
    <d v="2017-02-16T00:00:00"/>
    <n v="317"/>
    <b v="0"/>
    <s v="Approved"/>
    <s v="Trek Bicycles"/>
    <s v="Road"/>
    <s v="low"/>
    <s v="medium"/>
    <n v="980.37"/>
    <n v="234.43"/>
    <d v="2003-08-05T00:00:00"/>
    <n v="745.94"/>
    <s v="M"/>
    <n v="17"/>
    <d v="1962-04-05T00:00:00"/>
    <n v="58.287235774987316"/>
    <s v="Electrical Engineer"/>
    <s v="Manufacturing"/>
    <s v="Affluent Customer"/>
    <s v="N"/>
    <s v="Yes"/>
    <n v="18"/>
    <m/>
  </r>
  <r>
    <n v="12386"/>
    <n v="23"/>
    <x v="607"/>
    <d v="2017-02-16T00:00:00"/>
    <n v="317"/>
    <b v="1"/>
    <s v="Approved"/>
    <s v="Norco Bicycles"/>
    <s v="Mountain"/>
    <s v="low"/>
    <s v="small"/>
    <n v="688.63"/>
    <n v="612.88"/>
    <d v="1993-10-02T00:00:00"/>
    <n v="75.75"/>
    <s v="F"/>
    <n v="17"/>
    <d v="1991-11-25T00:00:00"/>
    <n v="28.626961802384574"/>
    <s v="Structural Analysis Engineer"/>
    <s v="Health"/>
    <s v="Mass Customer"/>
    <s v="N"/>
    <s v="No"/>
    <n v="9"/>
    <m/>
  </r>
  <r>
    <n v="13619"/>
    <n v="54"/>
    <x v="3323"/>
    <d v="2017-02-16T00:00:00"/>
    <n v="317"/>
    <b v="0"/>
    <s v="Approved"/>
    <s v="WeareA2B"/>
    <s v="Standard"/>
    <s v="medium"/>
    <s v="medium"/>
    <n v="1807.45"/>
    <n v="778.69"/>
    <d v="2005-10-22T00:00:00"/>
    <n v="1028.76"/>
    <s v="M"/>
    <n v="64"/>
    <d v="1985-07-20T00:00:00"/>
    <n v="34.980386459918819"/>
    <s v="Financial Advisor"/>
    <s v="Financial Services"/>
    <s v="High Net Worth"/>
    <s v="N"/>
    <s v="Yes"/>
    <n v="19"/>
    <m/>
  </r>
  <r>
    <n v="14046"/>
    <n v="35"/>
    <x v="854"/>
    <d v="2017-02-16T00:00:00"/>
    <n v="317"/>
    <b v="1"/>
    <s v="Approved"/>
    <s v="Trek Bicycles"/>
    <s v="Standard"/>
    <s v="low"/>
    <s v="medium"/>
    <n v="1057.51"/>
    <n v="154.4"/>
    <d v="1994-07-12T00:00:00"/>
    <n v="903.11"/>
    <s v="F"/>
    <n v="35"/>
    <d v="1978-01-30T00:00:00"/>
    <n v="42.454359062658547"/>
    <s v="Speech Pathologist"/>
    <s v="Manufacturing"/>
    <s v="Mass Customer"/>
    <s v="N"/>
    <s v="No"/>
    <n v="15"/>
    <m/>
  </r>
  <r>
    <n v="14328"/>
    <n v="68"/>
    <x v="936"/>
    <d v="2017-02-16T00:00:00"/>
    <n v="317"/>
    <b v="1"/>
    <s v="Approved"/>
    <s v="OHM Cycles"/>
    <s v="Standard"/>
    <s v="medium"/>
    <s v="medium"/>
    <n v="1636.9"/>
    <n v="44.71"/>
    <d v="2010-08-20T00:00:00"/>
    <n v="1592.19"/>
    <s v="M"/>
    <n v="4"/>
    <d v="1985-04-18T00:00:00"/>
    <n v="35.235180980466765"/>
    <s v="Account Representative I"/>
    <s v="IT"/>
    <s v="Mass Customer"/>
    <s v="N"/>
    <s v="No"/>
    <n v="17"/>
    <m/>
  </r>
  <r>
    <n v="17415"/>
    <n v="84"/>
    <x v="394"/>
    <d v="2017-03-23T00:00:00"/>
    <m/>
    <m/>
    <s v="Approved"/>
    <s v="Trek Bicycles"/>
    <s v="Road"/>
    <s v="medium"/>
    <s v="medium"/>
    <n v="290.62"/>
    <n v="215.14"/>
    <n v="38339"/>
    <m/>
    <m/>
    <m/>
    <m/>
    <m/>
    <m/>
    <m/>
    <m/>
    <m/>
    <m/>
    <m/>
    <m/>
  </r>
  <r>
    <n v="14450"/>
    <n v="61"/>
    <x v="2149"/>
    <d v="2017-02-16T00:00:00"/>
    <n v="317"/>
    <b v="1"/>
    <s v="Approved"/>
    <s v="OHM Cycles"/>
    <s v="Standard"/>
    <s v="low"/>
    <s v="medium"/>
    <n v="71.16"/>
    <n v="56.93"/>
    <d v="2015-06-17T00:00:00"/>
    <n v="14.229999999999997"/>
    <s v="F"/>
    <n v="63"/>
    <d v="1989-09-30T00:00:00"/>
    <n v="30.780386459918819"/>
    <s v="Software Engineer I"/>
    <s v="IT"/>
    <s v="Affluent Customer"/>
    <s v="N"/>
    <s v="Yes"/>
    <n v="12"/>
    <m/>
  </r>
  <r>
    <n v="17417"/>
    <n v="0"/>
    <x v="1964"/>
    <d v="2017-05-12T00:00:00"/>
    <m/>
    <b v="1"/>
    <s v="Cancelled"/>
    <s v="Trek Bicycles"/>
    <s v="Standard"/>
    <s v="high"/>
    <s v="medium"/>
    <n v="495.72"/>
    <n v="297.43"/>
    <n v="42105"/>
    <m/>
    <m/>
    <m/>
    <m/>
    <m/>
    <m/>
    <m/>
    <m/>
    <m/>
    <m/>
    <m/>
    <m/>
  </r>
  <r>
    <n v="14513"/>
    <n v="3"/>
    <x v="1650"/>
    <d v="2017-02-16T00:00:00"/>
    <n v="317"/>
    <b v="1"/>
    <s v="Approved"/>
    <s v="Trek Bicycles"/>
    <s v="Standard"/>
    <s v="medium"/>
    <s v="large"/>
    <n v="2091.4699999999998"/>
    <n v="388.92"/>
    <d v="2012-09-15T00:00:00"/>
    <n v="1702.5499999999997"/>
    <s v="F"/>
    <n v="77"/>
    <d v="1979-04-17T00:00:00"/>
    <n v="41.243400158548958"/>
    <n v="0"/>
    <s v="IT"/>
    <s v="Affluent Customer"/>
    <s v="N"/>
    <s v="No"/>
    <n v="13"/>
    <m/>
  </r>
  <r>
    <n v="15091"/>
    <n v="0"/>
    <x v="1410"/>
    <d v="2017-02-16T00:00:00"/>
    <n v="317"/>
    <b v="1"/>
    <s v="Approved"/>
    <s v="OHM Cycles"/>
    <s v="Standard"/>
    <s v="low"/>
    <s v="medium"/>
    <n v="71.16"/>
    <n v="56.93"/>
    <d v="2012-05-18T00:00:00"/>
    <n v="14.229999999999997"/>
    <s v="M"/>
    <n v="70"/>
    <d v="1998-11-26T00:00:00"/>
    <n v="21.618742624302381"/>
    <s v="Tax Accountant"/>
    <s v="Argiculture"/>
    <s v="High Net Worth"/>
    <s v="N"/>
    <s v="Yes"/>
    <n v="2"/>
    <m/>
  </r>
  <r>
    <n v="15674"/>
    <n v="56"/>
    <x v="3177"/>
    <d v="2017-02-16T00:00:00"/>
    <n v="317"/>
    <b v="0"/>
    <s v="Approved"/>
    <s v="Norco Bicycles"/>
    <s v="Mountain"/>
    <s v="low"/>
    <s v="small"/>
    <n v="688.63"/>
    <n v="612.88"/>
    <d v="1993-10-02T00:00:00"/>
    <n v="75.75"/>
    <s v="M"/>
    <n v="90"/>
    <d v="1966-02-22T00:00:00"/>
    <n v="54.399564542110603"/>
    <s v="Programmer Analyst II"/>
    <s v="Manufacturing"/>
    <s v="High Net Worth"/>
    <s v="N"/>
    <s v="No"/>
    <n v="6"/>
    <m/>
  </r>
  <r>
    <n v="15742"/>
    <n v="17"/>
    <x v="280"/>
    <d v="2017-02-16T00:00:00"/>
    <n v="317"/>
    <b v="1"/>
    <s v="Approved"/>
    <s v="Solex"/>
    <s v="Standard"/>
    <s v="high"/>
    <s v="medium"/>
    <n v="1024.6600000000001"/>
    <n v="614.79999999999995"/>
    <d v="1996-11-09T00:00:00"/>
    <n v="409.86000000000013"/>
    <s v="M"/>
    <n v="33"/>
    <d v="1978-03-29T00:00:00"/>
    <n v="42.295454953069509"/>
    <s v="Research Assistant IV"/>
    <s v="Health"/>
    <s v="Mass Customer"/>
    <s v="N"/>
    <s v="Yes"/>
    <n v="16"/>
    <m/>
  </r>
  <r>
    <n v="15869"/>
    <n v="4"/>
    <x v="379"/>
    <d v="2017-02-16T00:00:00"/>
    <n v="317"/>
    <b v="1"/>
    <s v="Approved"/>
    <s v="Solex"/>
    <s v="Standard"/>
    <s v="medium"/>
    <s v="medium"/>
    <n v="1483.2"/>
    <n v="99.59"/>
    <d v="1992-10-02T00:00:00"/>
    <n v="1383.6100000000001"/>
    <s v="F"/>
    <n v="58"/>
    <d v="1978-04-30T00:00:00"/>
    <n v="42.207783720192793"/>
    <s v="VP Sales"/>
    <s v="Manufacturing"/>
    <s v="High Net Worth"/>
    <s v="N"/>
    <s v="Yes"/>
    <n v="10"/>
    <m/>
  </r>
  <r>
    <n v="16463"/>
    <n v="25"/>
    <x v="1281"/>
    <d v="2017-02-16T00:00:00"/>
    <n v="317"/>
    <b v="0"/>
    <s v="Approved"/>
    <s v="Giant Bicycles"/>
    <s v="Road"/>
    <s v="medium"/>
    <s v="medium"/>
    <n v="1538.99"/>
    <n v="829.65"/>
    <d v="2016-02-04T00:00:00"/>
    <n v="709.34"/>
    <s v="F"/>
    <n v="99"/>
    <d v="1977-08-15T00:00:00"/>
    <n v="42.914633035261289"/>
    <s v="Tax Accountant"/>
    <s v="n/a"/>
    <s v="Mass Customer"/>
    <s v="N"/>
    <s v="No"/>
    <n v="12"/>
    <m/>
  </r>
  <r>
    <n v="16526"/>
    <n v="0"/>
    <x v="3400"/>
    <d v="2017-02-16T00:00:00"/>
    <n v="317"/>
    <b v="0"/>
    <s v="Approved"/>
    <s v="Trek Bicycles"/>
    <s v="Road"/>
    <s v="medium"/>
    <s v="medium"/>
    <n v="533.51"/>
    <n v="400.13"/>
    <d v="2003-02-16T00:00:00"/>
    <n v="133.38"/>
    <s v="M"/>
    <n v="56"/>
    <d v="1990-08-25T00:00:00"/>
    <n v="29.879016596905121"/>
    <s v="Account Coordinator"/>
    <s v="Property"/>
    <s v="High Net Worth"/>
    <s v="N"/>
    <s v="Yes"/>
    <n v="7"/>
    <m/>
  </r>
  <r>
    <n v="16898"/>
    <n v="67"/>
    <x v="42"/>
    <d v="2017-02-16T00:00:00"/>
    <n v="317"/>
    <b v="1"/>
    <s v="Approved"/>
    <s v="Norco Bicycles"/>
    <s v="Road"/>
    <s v="medium"/>
    <s v="medium"/>
    <n v="544.04999999999995"/>
    <n v="376.84"/>
    <d v="2005-10-22T00:00:00"/>
    <n v="167.20999999999998"/>
    <s v="F"/>
    <n v="24"/>
    <d v="1980-07-11T00:00:00"/>
    <n v="40.007783720192791"/>
    <s v="Help Desk Operator"/>
    <s v="Property"/>
    <s v="Mass Customer"/>
    <s v="N"/>
    <s v="Yes"/>
    <n v="10"/>
    <m/>
  </r>
  <r>
    <n v="16978"/>
    <n v="99"/>
    <x v="220"/>
    <d v="2017-02-16T00:00:00"/>
    <n v="317"/>
    <b v="1"/>
    <s v="Approved"/>
    <s v="OHM Cycles"/>
    <s v="Standard"/>
    <s v="medium"/>
    <s v="medium"/>
    <n v="1227.3399999999999"/>
    <n v="770.89"/>
    <d v="1991-05-06T00:00:00"/>
    <n v="456.44999999999993"/>
    <s v="F"/>
    <n v="69"/>
    <d v="1978-04-28T00:00:00"/>
    <n v="42.213263172247586"/>
    <s v="Geological Engineer"/>
    <s v="Manufacturing"/>
    <s v="Affluent Customer"/>
    <s v="N"/>
    <s v="Yes"/>
    <n v="14"/>
    <m/>
  </r>
  <r>
    <n v="16980"/>
    <n v="8"/>
    <x v="2448"/>
    <d v="2017-02-16T00:00:00"/>
    <n v="317"/>
    <b v="0"/>
    <s v="Approved"/>
    <s v="Solex"/>
    <s v="Road"/>
    <s v="medium"/>
    <s v="small"/>
    <n v="1703.52"/>
    <n v="1516.13"/>
    <d v="2011-04-16T00:00:00"/>
    <n v="187.38999999999987"/>
    <s v="M"/>
    <n v="54"/>
    <d v="1982-06-01T00:00:00"/>
    <n v="38.117372761288685"/>
    <s v="Tax Accountant"/>
    <s v="n/a"/>
    <s v="Affluent Customer"/>
    <s v="N"/>
    <s v="No"/>
    <n v="8"/>
    <m/>
  </r>
  <r>
    <n v="17076"/>
    <n v="96"/>
    <x v="3175"/>
    <d v="2017-02-16T00:00:00"/>
    <n v="317"/>
    <b v="0"/>
    <s v="Approved"/>
    <s v="WeareA2B"/>
    <s v="Road"/>
    <s v="low"/>
    <s v="small"/>
    <n v="1172.78"/>
    <n v="1043.77"/>
    <d v="1994-08-10T00:00:00"/>
    <n v="129.01"/>
    <s v="M"/>
    <n v="35"/>
    <d v="1955-02-08T00:00:00"/>
    <n v="65.446139884576354"/>
    <s v="Associate Professor"/>
    <s v="Manufacturing"/>
    <s v="Mass Customer"/>
    <s v="N"/>
    <s v="Yes"/>
    <n v="9"/>
    <m/>
  </r>
  <r>
    <n v="17446"/>
    <n v="47"/>
    <x v="2709"/>
    <d v="2017-02-16T00:00:00"/>
    <n v="317"/>
    <b v="0"/>
    <s v="Approved"/>
    <s v="Trek Bicycles"/>
    <s v="Road"/>
    <s v="low"/>
    <s v="small"/>
    <n v="1720.7"/>
    <n v="1531.42"/>
    <d v="2003-02-16T00:00:00"/>
    <n v="189.27999999999997"/>
    <s v="M"/>
    <n v="82"/>
    <d v="1966-04-19T00:00:00"/>
    <n v="54.246139884576358"/>
    <s v="Structural Analysis Engineer"/>
    <s v="Financial Services"/>
    <s v="Mass Customer"/>
    <s v="N"/>
    <s v="Yes"/>
    <n v="10"/>
    <m/>
  </r>
  <r>
    <n v="17685"/>
    <n v="33"/>
    <x v="1064"/>
    <d v="2017-02-16T00:00:00"/>
    <n v="317"/>
    <b v="0"/>
    <s v="Approved"/>
    <s v="Giant Bicycles"/>
    <s v="Standard"/>
    <s v="medium"/>
    <s v="small"/>
    <n v="1311.44"/>
    <n v="1167.18"/>
    <d v="1994-07-12T00:00:00"/>
    <n v="144.26"/>
    <s v="F"/>
    <n v="70"/>
    <d v="1955-11-06T00:00:00"/>
    <n v="64.703674131151701"/>
    <n v="0"/>
    <s v="Health"/>
    <s v="Mass Customer"/>
    <s v="N"/>
    <s v="Yes"/>
    <n v="18"/>
    <m/>
  </r>
  <r>
    <n v="18751"/>
    <n v="85"/>
    <x v="1675"/>
    <d v="2017-02-16T00:00:00"/>
    <n v="317"/>
    <b v="1"/>
    <s v="Approved"/>
    <s v="WeareA2B"/>
    <s v="Standard"/>
    <s v="medium"/>
    <s v="medium"/>
    <n v="752.64"/>
    <n v="205.36"/>
    <d v="1998-12-16T00:00:00"/>
    <n v="547.28"/>
    <s v="F"/>
    <n v="36"/>
    <d v="1973-11-02T00:00:00"/>
    <n v="46.7009344051243"/>
    <s v="Dental Hygienist"/>
    <s v="Health"/>
    <s v="Mass Customer"/>
    <s v="N"/>
    <s v="Yes"/>
    <n v="17"/>
    <m/>
  </r>
  <r>
    <n v="17432"/>
    <n v="0"/>
    <x v="3488"/>
    <d v="2017-08-15T00:00:00"/>
    <m/>
    <b v="1"/>
    <s v="Approved"/>
    <m/>
    <m/>
    <m/>
    <m/>
    <n v="1196.6500000000001"/>
    <m/>
    <m/>
    <m/>
    <m/>
    <m/>
    <m/>
    <m/>
    <m/>
    <m/>
    <m/>
    <m/>
    <m/>
    <m/>
    <m/>
  </r>
  <r>
    <n v="19485"/>
    <n v="98"/>
    <x v="997"/>
    <d v="2017-02-16T00:00:00"/>
    <n v="317"/>
    <b v="0"/>
    <s v="Approved"/>
    <s v="OHM Cycles"/>
    <s v="Standard"/>
    <s v="medium"/>
    <s v="medium"/>
    <n v="795.34"/>
    <n v="101.58"/>
    <d v="1993-07-20T00:00:00"/>
    <n v="693.76"/>
    <s v="F"/>
    <n v="27"/>
    <d v="1962-08-25T00:00:00"/>
    <n v="57.898194679096903"/>
    <s v="Marketing Assistant"/>
    <s v="Retail"/>
    <s v="High Net Worth"/>
    <s v="N"/>
    <s v="Yes"/>
    <n v="5"/>
    <m/>
  </r>
  <r>
    <n v="19695"/>
    <n v="38"/>
    <x v="2792"/>
    <d v="2017-02-16T00:00:00"/>
    <n v="317"/>
    <b v="0"/>
    <s v="Approved"/>
    <s v="Solex"/>
    <s v="Standard"/>
    <s v="medium"/>
    <s v="medium"/>
    <n v="1577.53"/>
    <n v="826.51"/>
    <d v="2011-03-16T00:00:00"/>
    <n v="751.02"/>
    <s v="F"/>
    <n v="63"/>
    <d v="1996-09-13T00:00:00"/>
    <n v="23.821482350329781"/>
    <s v="Business Systems Development Analyst"/>
    <s v="n/a"/>
    <s v="Affluent Customer"/>
    <s v="N"/>
    <s v="No"/>
    <n v="5"/>
    <m/>
  </r>
  <r>
    <n v="17435"/>
    <n v="90"/>
    <x v="3056"/>
    <d v="2017-08-09T00:00:00"/>
    <m/>
    <m/>
    <s v="Approved"/>
    <s v="Solex"/>
    <s v="Standard"/>
    <s v="low"/>
    <s v="medium"/>
    <n v="945.04"/>
    <n v="507.58"/>
    <n v="40618"/>
    <m/>
    <m/>
    <m/>
    <m/>
    <m/>
    <m/>
    <m/>
    <m/>
    <m/>
    <m/>
    <m/>
    <m/>
  </r>
  <r>
    <n v="19961"/>
    <n v="42"/>
    <x v="1906"/>
    <d v="2017-02-16T00:00:00"/>
    <n v="317"/>
    <b v="0"/>
    <s v="Approved"/>
    <s v="OHM Cycles"/>
    <s v="Road"/>
    <s v="medium"/>
    <s v="small"/>
    <n v="1810"/>
    <n v="1610.9"/>
    <d v="2008-03-19T00:00:00"/>
    <n v="199.09999999999991"/>
    <s v="F"/>
    <n v="11"/>
    <d v="1977-08-04T00:00:00"/>
    <n v="42.944770021562654"/>
    <s v="Engineer IV"/>
    <s v="Health"/>
    <s v="Mass Customer"/>
    <s v="N"/>
    <s v="No"/>
    <n v="8"/>
    <m/>
  </r>
  <r>
    <n v="59"/>
    <n v="93"/>
    <x v="12"/>
    <d v="2017-02-15T00:00:00"/>
    <n v="318"/>
    <b v="1"/>
    <s v="Approved"/>
    <s v="OHM Cycles"/>
    <s v="Standard"/>
    <s v="high"/>
    <s v="medium"/>
    <n v="1458.17"/>
    <n v="874.9"/>
    <d v="2006-02-02T00:00:00"/>
    <n v="583.2700000000001"/>
    <s v="F"/>
    <n v="71"/>
    <d v="1977-02-18T00:00:00"/>
    <n v="43.402304268137996"/>
    <s v="Account Coordinator"/>
    <s v="Argiculture"/>
    <s v="High Net Worth"/>
    <s v="N"/>
    <s v="No"/>
    <n v="17"/>
    <m/>
  </r>
  <r>
    <n v="106"/>
    <n v="70"/>
    <x v="1625"/>
    <d v="2017-02-15T00:00:00"/>
    <n v="318"/>
    <b v="0"/>
    <s v="Approved"/>
    <s v="Trek Bicycles"/>
    <s v="Standard"/>
    <s v="high"/>
    <s v="medium"/>
    <n v="495.72"/>
    <n v="297.43"/>
    <d v="2015-04-11T00:00:00"/>
    <n v="198.29000000000002"/>
    <s v="F"/>
    <n v="42"/>
    <d v="1976-06-12T00:00:00"/>
    <n v="44.089975501014713"/>
    <s v="Speech Pathologist"/>
    <s v="Retail"/>
    <s v="Mass Customer"/>
    <s v="N"/>
    <s v="No"/>
    <n v="15"/>
    <m/>
  </r>
  <r>
    <n v="389"/>
    <n v="17"/>
    <x v="2256"/>
    <d v="2017-02-15T00:00:00"/>
    <n v="318"/>
    <b v="1"/>
    <s v="Approved"/>
    <s v="Solex"/>
    <s v="Standard"/>
    <s v="high"/>
    <s v="medium"/>
    <n v="1024.6600000000001"/>
    <n v="614.79999999999995"/>
    <d v="1996-11-09T00:00:00"/>
    <n v="409.86000000000013"/>
    <s v="M"/>
    <n v="33"/>
    <d v="1980-05-04T00:00:00"/>
    <n v="40.194085090055808"/>
    <n v="0"/>
    <s v="Retail"/>
    <s v="Affluent Customer"/>
    <s v="N"/>
    <s v="No"/>
    <n v="9"/>
    <m/>
  </r>
  <r>
    <n v="483"/>
    <n v="59"/>
    <x v="1305"/>
    <d v="2017-02-15T00:00:00"/>
    <n v="318"/>
    <b v="1"/>
    <s v="Approved"/>
    <s v="Solex"/>
    <s v="Standard"/>
    <s v="medium"/>
    <s v="large"/>
    <n v="1061.56"/>
    <n v="733.58"/>
    <d v="1993-07-20T00:00:00"/>
    <n v="327.9799999999999"/>
    <s v="M"/>
    <n v="4"/>
    <d v="1976-09-14T00:00:00"/>
    <n v="43.832441254439367"/>
    <s v="Operator"/>
    <s v="Manufacturing"/>
    <s v="Mass Customer"/>
    <s v="N"/>
    <s v="Yes"/>
    <n v="14"/>
    <m/>
  </r>
  <r>
    <n v="487"/>
    <n v="27"/>
    <x v="1948"/>
    <d v="2017-02-15T00:00:00"/>
    <n v="318"/>
    <b v="1"/>
    <s v="Approved"/>
    <s v="Trek Bicycles"/>
    <s v="Standard"/>
    <s v="medium"/>
    <s v="medium"/>
    <n v="499.53"/>
    <n v="388.72"/>
    <d v="1994-07-12T00:00:00"/>
    <n v="110.80999999999995"/>
    <s v="M"/>
    <n v="13"/>
    <d v="1983-11-26T00:00:00"/>
    <n v="36.629701528411971"/>
    <s v="VP Sales"/>
    <s v="n/a"/>
    <s v="Affluent Customer"/>
    <s v="N"/>
    <s v="Yes"/>
    <n v="14"/>
    <m/>
  </r>
  <r>
    <n v="959"/>
    <n v="9"/>
    <x v="2514"/>
    <d v="2017-02-15T00:00:00"/>
    <n v="318"/>
    <b v="0"/>
    <s v="Approved"/>
    <s v="OHM Cycles"/>
    <s v="Road"/>
    <s v="medium"/>
    <s v="medium"/>
    <n v="742.54"/>
    <n v="667.4"/>
    <d v="1991-11-07T00:00:00"/>
    <n v="75.139999999999986"/>
    <s v="M"/>
    <n v="17"/>
    <d v="1955-05-24T00:00:00"/>
    <n v="65.15846865169965"/>
    <n v="0"/>
    <s v="Manufacturing"/>
    <s v="Affluent Customer"/>
    <s v="N"/>
    <s v="No"/>
    <n v="19"/>
    <m/>
  </r>
  <r>
    <n v="1389"/>
    <n v="94"/>
    <x v="2698"/>
    <d v="2017-02-15T00:00:00"/>
    <n v="318"/>
    <b v="1"/>
    <s v="Approved"/>
    <s v="Giant Bicycles"/>
    <s v="Standard"/>
    <s v="medium"/>
    <s v="large"/>
    <n v="1635.3"/>
    <n v="993.66"/>
    <d v="1994-08-10T00:00:00"/>
    <n v="641.64"/>
    <s v="F"/>
    <n v="0"/>
    <d v="1955-12-30T00:00:00"/>
    <n v="64.555728925672241"/>
    <s v="Technical Writer"/>
    <s v="Manufacturing"/>
    <s v="Affluent Customer"/>
    <s v="N"/>
    <s v="Yes"/>
    <n v="15"/>
    <m/>
  </r>
  <r>
    <n v="1431"/>
    <n v="34"/>
    <x v="2114"/>
    <d v="2017-02-15T00:00:00"/>
    <n v="318"/>
    <b v="0"/>
    <s v="Approved"/>
    <s v="Norco Bicycles"/>
    <s v="Road"/>
    <s v="high"/>
    <s v="large"/>
    <n v="774.53"/>
    <n v="464.72"/>
    <d v="1999-07-20T00:00:00"/>
    <n v="309.80999999999995"/>
    <s v="M"/>
    <n v="30"/>
    <d v="1981-07-03T00:00:00"/>
    <n v="39.029701528411969"/>
    <s v="Teacher"/>
    <s v="Telecommunications"/>
    <s v="Mass Customer"/>
    <s v="N"/>
    <s v="Yes"/>
    <n v="13"/>
    <m/>
  </r>
  <r>
    <n v="1896"/>
    <n v="75"/>
    <x v="351"/>
    <d v="2017-02-15T00:00:00"/>
    <n v="318"/>
    <b v="0"/>
    <s v="Approved"/>
    <s v="Giant Bicycles"/>
    <s v="Touring"/>
    <s v="medium"/>
    <s v="large"/>
    <n v="1873.97"/>
    <n v="863.95"/>
    <d v="2004-07-25T00:00:00"/>
    <n v="1010.02"/>
    <s v="M"/>
    <n v="34"/>
    <d v="1979-10-29T00:00:00"/>
    <n v="40.709153583206493"/>
    <s v="Budget/Accounting Analyst IV"/>
    <s v="Manufacturing"/>
    <s v="Mass Customer"/>
    <s v="N"/>
    <s v="Yes"/>
    <n v="16"/>
    <m/>
  </r>
  <r>
    <n v="2254"/>
    <n v="45"/>
    <x v="1427"/>
    <d v="2017-02-15T00:00:00"/>
    <n v="318"/>
    <b v="1"/>
    <s v="Approved"/>
    <s v="Solex"/>
    <s v="Standard"/>
    <s v="medium"/>
    <s v="medium"/>
    <n v="441.49"/>
    <n v="84.99"/>
    <d v="2012-06-04T00:00:00"/>
    <n v="356.5"/>
    <s v="F"/>
    <n v="80"/>
    <d v="1987-04-29T00:00:00"/>
    <n v="33.205043994165393"/>
    <n v="0"/>
    <s v="Argiculture"/>
    <s v="Mass Customer"/>
    <s v="N"/>
    <s v="Yes"/>
    <n v="12"/>
    <m/>
  </r>
  <r>
    <n v="2761"/>
    <n v="7"/>
    <x v="871"/>
    <d v="2017-02-15T00:00:00"/>
    <n v="318"/>
    <b v="0"/>
    <s v="Approved"/>
    <s v="Trek Bicycles"/>
    <s v="Road"/>
    <s v="low"/>
    <s v="medium"/>
    <n v="980.37"/>
    <n v="234.43"/>
    <d v="2005-12-07T00:00:00"/>
    <n v="745.94"/>
    <s v="F"/>
    <n v="92"/>
    <d v="1988-05-13T00:00:00"/>
    <n v="32.163948103754436"/>
    <s v="Accounting Assistant III"/>
    <s v="Financial Services"/>
    <s v="Mass Customer"/>
    <s v="N"/>
    <s v="Yes"/>
    <n v="3"/>
    <m/>
  </r>
  <r>
    <n v="2929"/>
    <n v="65"/>
    <x v="320"/>
    <d v="2017-02-15T00:00:00"/>
    <n v="318"/>
    <b v="1"/>
    <s v="Approved"/>
    <s v="WeareA2B"/>
    <s v="Standard"/>
    <s v="medium"/>
    <s v="medium"/>
    <n v="1807.45"/>
    <n v="778.69"/>
    <d v="2015-04-11T00:00:00"/>
    <n v="1028.76"/>
    <s v="F"/>
    <n v="75"/>
    <d v="1971-02-04T00:00:00"/>
    <n v="49.446139884576354"/>
    <n v="0"/>
    <s v="Entertainment"/>
    <s v="Mass Customer"/>
    <s v="N"/>
    <s v="Yes"/>
    <n v="7"/>
    <m/>
  </r>
  <r>
    <n v="3003"/>
    <n v="87"/>
    <x v="389"/>
    <d v="2017-02-15T00:00:00"/>
    <n v="318"/>
    <b v="1"/>
    <s v="Approved"/>
    <s v="Giant Bicycles"/>
    <s v="Standard"/>
    <s v="high"/>
    <s v="medium"/>
    <n v="1179"/>
    <n v="707.4"/>
    <d v="2005-05-10T00:00:00"/>
    <n v="471.6"/>
    <s v="M"/>
    <n v="7"/>
    <d v="1957-02-04T00:00:00"/>
    <n v="63.454359062658547"/>
    <s v="Physical Therapy Assistant"/>
    <s v="Property"/>
    <s v="Affluent Customer"/>
    <s v="N"/>
    <s v="Yes"/>
    <n v="19"/>
    <m/>
  </r>
  <r>
    <n v="3041"/>
    <n v="6"/>
    <x v="2386"/>
    <d v="2017-02-15T00:00:00"/>
    <n v="318"/>
    <b v="1"/>
    <s v="Approved"/>
    <s v="OHM Cycles"/>
    <s v="Standard"/>
    <s v="high"/>
    <s v="medium"/>
    <n v="227.88"/>
    <n v="136.72999999999999"/>
    <d v="2011-04-16T00:00:00"/>
    <n v="91.15"/>
    <s v="F"/>
    <n v="63"/>
    <d v="1965-05-22T00:00:00"/>
    <n v="55.155728925672243"/>
    <s v="VP Product Management"/>
    <s v="Health"/>
    <s v="Mass Customer"/>
    <s v="N"/>
    <s v="Yes"/>
    <n v="12"/>
    <m/>
  </r>
  <r>
    <n v="4026"/>
    <n v="50"/>
    <x v="2345"/>
    <d v="2017-02-15T00:00:00"/>
    <n v="318"/>
    <b v="0"/>
    <s v="Approved"/>
    <s v="WeareA2B"/>
    <s v="Standard"/>
    <s v="medium"/>
    <s v="small"/>
    <n v="175.89"/>
    <n v="131.91999999999999"/>
    <d v="2003-02-16T00:00:00"/>
    <n v="43.97"/>
    <s v="F"/>
    <n v="76"/>
    <d v="1957-08-14T00:00:00"/>
    <n v="62.931071391425668"/>
    <s v="Recruiter"/>
    <s v="Property"/>
    <s v="Affluent Customer"/>
    <s v="N"/>
    <s v="No"/>
    <n v="13"/>
    <m/>
  </r>
  <r>
    <n v="4238"/>
    <n v="80"/>
    <x v="1607"/>
    <d v="2017-02-15T00:00:00"/>
    <n v="318"/>
    <b v="1"/>
    <s v="Approved"/>
    <s v="OHM Cycles"/>
    <s v="Touring"/>
    <s v="low"/>
    <s v="medium"/>
    <n v="1073.07"/>
    <n v="933.84"/>
    <d v="1997-01-25T00:00:00"/>
    <n v="139.2299999999999"/>
    <s v="F"/>
    <n v="13"/>
    <d v="1982-04-13T00:00:00"/>
    <n v="38.251619336631151"/>
    <s v="Accounting Assistant II"/>
    <s v="n/a"/>
    <s v="Affluent Customer"/>
    <s v="N"/>
    <s v="No"/>
    <n v="15"/>
    <m/>
  </r>
  <r>
    <n v="4609"/>
    <n v="20"/>
    <x v="3098"/>
    <d v="2017-02-15T00:00:00"/>
    <n v="318"/>
    <b v="0"/>
    <s v="Approved"/>
    <s v="Trek Bicycles"/>
    <s v="Standard"/>
    <s v="medium"/>
    <s v="small"/>
    <n v="1775.81"/>
    <n v="1580.47"/>
    <d v="2010-05-05T00:00:00"/>
    <n v="195.33999999999992"/>
    <s v="F"/>
    <n v="76"/>
    <d v="1978-04-15T00:00:00"/>
    <n v="42.248879610603751"/>
    <s v="Clinical Specialist"/>
    <s v="Health"/>
    <s v="Affluent Customer"/>
    <s v="N"/>
    <s v="Yes"/>
    <n v="12"/>
    <m/>
  </r>
  <r>
    <n v="4720"/>
    <n v="8"/>
    <x v="3340"/>
    <d v="2017-02-15T00:00:00"/>
    <n v="318"/>
    <b v="1"/>
    <s v="Approved"/>
    <s v="Solex"/>
    <s v="Road"/>
    <s v="medium"/>
    <s v="small"/>
    <n v="1703.52"/>
    <n v="1516.13"/>
    <d v="2016-07-09T00:00:00"/>
    <n v="187.38999999999987"/>
    <s v="F"/>
    <n v="88"/>
    <d v="1961-11-23T00:00:00"/>
    <n v="58.65161933663115"/>
    <s v="Associate Professor"/>
    <s v="Argiculture"/>
    <s v="Affluent Customer"/>
    <s v="N"/>
    <s v="Yes"/>
    <n v="13"/>
    <m/>
  </r>
  <r>
    <n v="5509"/>
    <n v="77"/>
    <x v="915"/>
    <d v="2017-02-15T00:00:00"/>
    <n v="318"/>
    <b v="0"/>
    <s v="Approved"/>
    <s v="WeareA2B"/>
    <s v="Standard"/>
    <s v="medium"/>
    <s v="medium"/>
    <n v="1769.64"/>
    <n v="108.76"/>
    <d v="2014-07-28T00:00:00"/>
    <n v="1660.88"/>
    <s v="M"/>
    <n v="53"/>
    <d v="1961-10-08T00:00:00"/>
    <n v="58.777646733891423"/>
    <s v="Cost Accountant"/>
    <s v="Financial Services"/>
    <s v="High Net Worth"/>
    <s v="N"/>
    <s v="Yes"/>
    <n v="19"/>
    <m/>
  </r>
  <r>
    <n v="5657"/>
    <n v="18"/>
    <x v="1186"/>
    <d v="2017-02-15T00:00:00"/>
    <n v="318"/>
    <b v="0"/>
    <s v="Approved"/>
    <s v="Solex"/>
    <s v="Standard"/>
    <s v="medium"/>
    <s v="medium"/>
    <n v="575.27"/>
    <n v="431.45"/>
    <d v="1993-07-15T00:00:00"/>
    <n v="143.82"/>
    <s v="M"/>
    <n v="47"/>
    <d v="1977-09-20T00:00:00"/>
    <n v="42.816002898274988"/>
    <s v="Operator"/>
    <s v="Manufacturing"/>
    <s v="Affluent Customer"/>
    <s v="N"/>
    <s v="Yes"/>
    <n v="9"/>
    <m/>
  </r>
  <r>
    <n v="5780"/>
    <n v="15"/>
    <x v="1784"/>
    <d v="2017-02-15T00:00:00"/>
    <n v="318"/>
    <b v="0"/>
    <s v="Approved"/>
    <s v="Norco Bicycles"/>
    <s v="Standard"/>
    <s v="low"/>
    <s v="medium"/>
    <n v="958.74"/>
    <n v="748.9"/>
    <d v="2005-12-07T00:00:00"/>
    <n v="209.84000000000003"/>
    <s v="F"/>
    <n v="17"/>
    <d v="1998-06-02T00:00:00"/>
    <n v="22.103674131151699"/>
    <s v="Research Nurse"/>
    <s v="Health"/>
    <s v="Mass Customer"/>
    <s v="N"/>
    <s v="Yes"/>
    <n v="2"/>
    <m/>
  </r>
  <r>
    <n v="7038"/>
    <n v="29"/>
    <x v="2208"/>
    <d v="2017-02-15T00:00:00"/>
    <n v="318"/>
    <b v="0"/>
    <s v="Approved"/>
    <s v="WeareA2B"/>
    <s v="Standard"/>
    <s v="medium"/>
    <s v="medium"/>
    <n v="1065.03"/>
    <n v="230.09"/>
    <d v="1994-08-10T00:00:00"/>
    <n v="834.93999999999994"/>
    <s v="F"/>
    <n v="59"/>
    <d v="1980-06-08T00:00:00"/>
    <n v="40.098194679096906"/>
    <s v="Executive Secretary"/>
    <s v="Argiculture"/>
    <s v="High Net Worth"/>
    <s v="N"/>
    <s v="Yes"/>
    <n v="6"/>
    <m/>
  </r>
  <r>
    <n v="7136"/>
    <n v="93"/>
    <x v="1172"/>
    <d v="2017-02-15T00:00:00"/>
    <n v="318"/>
    <b v="1"/>
    <s v="Approved"/>
    <s v="OHM Cycles"/>
    <s v="Standard"/>
    <s v="high"/>
    <s v="medium"/>
    <n v="1458.17"/>
    <n v="874.9"/>
    <d v="1993-04-12T00:00:00"/>
    <n v="583.2700000000001"/>
    <s v="M"/>
    <n v="9"/>
    <d v="1995-10-03T00:00:00"/>
    <n v="24.769427555809234"/>
    <s v="Safety Technician II"/>
    <s v="n/a"/>
    <s v="High Net Worth"/>
    <s v="N"/>
    <s v="Yes"/>
    <n v="4"/>
    <m/>
  </r>
  <r>
    <n v="7590"/>
    <n v="87"/>
    <x v="1411"/>
    <d v="2017-02-15T00:00:00"/>
    <n v="318"/>
    <b v="1"/>
    <s v="Approved"/>
    <s v="OHM Cycles"/>
    <s v="Standard"/>
    <s v="medium"/>
    <s v="medium"/>
    <n v="1636.9"/>
    <n v="44.71"/>
    <d v="2010-08-20T00:00:00"/>
    <n v="1592.19"/>
    <s v="U"/>
    <n v="70"/>
    <d v="1899-12-30T00:00:00"/>
    <n v="0"/>
    <s v="Legal Assistant"/>
    <s v="IT"/>
    <s v="High Net Worth"/>
    <s v="N"/>
    <s v="No"/>
    <n v="0"/>
    <m/>
  </r>
  <r>
    <n v="7708"/>
    <n v="67"/>
    <x v="1903"/>
    <d v="2017-02-15T00:00:00"/>
    <n v="318"/>
    <b v="0"/>
    <s v="Approved"/>
    <s v="Solex"/>
    <s v="Standard"/>
    <s v="medium"/>
    <s v="large"/>
    <n v="1071.23"/>
    <n v="380.74"/>
    <d v="1996-04-05T00:00:00"/>
    <n v="690.49"/>
    <s v="F"/>
    <n v="98"/>
    <d v="1976-06-27T00:00:00"/>
    <n v="44.048879610603755"/>
    <s v="VP Quality Control"/>
    <s v="Property"/>
    <s v="High Net Worth"/>
    <s v="N"/>
    <s v="No"/>
    <n v="15"/>
    <m/>
  </r>
  <r>
    <n v="7986"/>
    <n v="75"/>
    <x v="367"/>
    <d v="2017-02-15T00:00:00"/>
    <n v="318"/>
    <b v="0"/>
    <s v="Approved"/>
    <s v="Giant Bicycles"/>
    <s v="Touring"/>
    <s v="medium"/>
    <s v="large"/>
    <n v="1873.97"/>
    <n v="863.95"/>
    <d v="2006-05-22T00:00:00"/>
    <n v="1010.02"/>
    <s v="M"/>
    <n v="59"/>
    <d v="1986-02-09T00:00:00"/>
    <n v="34.421482350329782"/>
    <s v="Analyst Programmer"/>
    <s v="Property"/>
    <s v="Mass Customer"/>
    <s v="N"/>
    <s v="No"/>
    <n v="22"/>
    <m/>
  </r>
  <r>
    <n v="8130"/>
    <n v="85"/>
    <x v="2013"/>
    <d v="2017-02-15T00:00:00"/>
    <n v="318"/>
    <b v="1"/>
    <s v="Approved"/>
    <s v="WeareA2B"/>
    <s v="Standard"/>
    <s v="medium"/>
    <s v="medium"/>
    <n v="752.64"/>
    <n v="205.36"/>
    <d v="2003-01-05T00:00:00"/>
    <n v="547.28"/>
    <s v="F"/>
    <n v="35"/>
    <d v="1992-03-15T00:00:00"/>
    <n v="28.322852213343477"/>
    <s v="Assistant Professor"/>
    <s v="Retail"/>
    <s v="Affluent Customer"/>
    <s v="N"/>
    <s v="Yes"/>
    <n v="10"/>
    <m/>
  </r>
  <r>
    <n v="8537"/>
    <n v="56"/>
    <x v="1078"/>
    <d v="2017-02-15T00:00:00"/>
    <n v="318"/>
    <b v="0"/>
    <s v="Approved"/>
    <s v="Norco Bicycles"/>
    <s v="Mountain"/>
    <s v="low"/>
    <s v="small"/>
    <n v="688.63"/>
    <n v="612.88"/>
    <d v="1993-10-02T00:00:00"/>
    <n v="75.75"/>
    <s v="M"/>
    <n v="89"/>
    <d v="1963-04-18T00:00:00"/>
    <n v="57.251619336631151"/>
    <s v="Clinical Specialist"/>
    <s v="Health"/>
    <s v="High Net Worth"/>
    <s v="N"/>
    <s v="No"/>
    <n v="13"/>
    <m/>
  </r>
  <r>
    <n v="8541"/>
    <n v="87"/>
    <x v="3323"/>
    <d v="2017-02-15T00:00:00"/>
    <n v="318"/>
    <b v="1"/>
    <s v="Approved"/>
    <s v="OHM Cycles"/>
    <s v="Standard"/>
    <s v="medium"/>
    <s v="medium"/>
    <n v="1636.9"/>
    <n v="44.71"/>
    <d v="2015-04-11T00:00:00"/>
    <n v="1592.19"/>
    <s v="M"/>
    <n v="64"/>
    <d v="1985-07-20T00:00:00"/>
    <n v="34.980386459918819"/>
    <s v="Financial Advisor"/>
    <s v="Financial Services"/>
    <s v="High Net Worth"/>
    <s v="N"/>
    <s v="Yes"/>
    <n v="19"/>
    <m/>
  </r>
  <r>
    <n v="8840"/>
    <n v="72"/>
    <x v="2568"/>
    <d v="2017-02-15T00:00:00"/>
    <n v="318"/>
    <b v="0"/>
    <s v="Approved"/>
    <s v="Norco Bicycles"/>
    <s v="Standard"/>
    <s v="medium"/>
    <s v="medium"/>
    <n v="360.4"/>
    <n v="270.3"/>
    <d v="2016-12-06T00:00:00"/>
    <n v="90.099999999999966"/>
    <s v="F"/>
    <n v="10"/>
    <d v="1974-09-09T00:00:00"/>
    <n v="45.848879610603753"/>
    <s v="Social Worker"/>
    <s v="Health"/>
    <s v="Mass Customer"/>
    <s v="N"/>
    <s v="No"/>
    <n v="22"/>
    <m/>
  </r>
  <r>
    <n v="9222"/>
    <n v="32"/>
    <x v="613"/>
    <d v="2017-02-15T00:00:00"/>
    <n v="318"/>
    <b v="1"/>
    <s v="Approved"/>
    <s v="Giant Bicycles"/>
    <s v="Standard"/>
    <s v="medium"/>
    <s v="medium"/>
    <n v="642.70000000000005"/>
    <n v="211.37"/>
    <d v="1994-07-12T00:00:00"/>
    <n v="431.33000000000004"/>
    <s v="M"/>
    <n v="67"/>
    <d v="1995-02-11T00:00:00"/>
    <n v="25.410523446220189"/>
    <s v="Programmer II"/>
    <s v="Financial Services"/>
    <s v="Affluent Customer"/>
    <s v="N"/>
    <s v="Yes"/>
    <n v="6"/>
    <m/>
  </r>
  <r>
    <n v="11288"/>
    <n v="18"/>
    <x v="1952"/>
    <d v="2017-02-15T00:00:00"/>
    <n v="318"/>
    <b v="1"/>
    <s v="Approved"/>
    <s v="Solex"/>
    <s v="Standard"/>
    <s v="medium"/>
    <s v="medium"/>
    <n v="575.27"/>
    <n v="431.45"/>
    <d v="1998-12-16T00:00:00"/>
    <n v="143.82"/>
    <s v="F"/>
    <n v="89"/>
    <d v="1996-08-18T00:00:00"/>
    <n v="23.89271522704211"/>
    <s v="Project Manager"/>
    <s v="Financial Services"/>
    <s v="Mass Customer"/>
    <s v="N"/>
    <s v="Yes"/>
    <n v="3"/>
    <m/>
  </r>
  <r>
    <n v="17469"/>
    <n v="0"/>
    <x v="3226"/>
    <d v="2017-01-03T00:00:00"/>
    <m/>
    <b v="0"/>
    <s v="Approved"/>
    <s v="OHM Cycles"/>
    <s v="Road"/>
    <s v="medium"/>
    <s v="medium"/>
    <n v="742.54"/>
    <n v="667.40002440000001"/>
    <n v="33879"/>
    <m/>
    <m/>
    <m/>
    <m/>
    <m/>
    <m/>
    <m/>
    <m/>
    <m/>
    <m/>
    <m/>
    <m/>
  </r>
  <r>
    <n v="11590"/>
    <n v="43"/>
    <x v="71"/>
    <d v="2017-02-15T00:00:00"/>
    <n v="318"/>
    <b v="0"/>
    <s v="Approved"/>
    <s v="Solex"/>
    <s v="Standard"/>
    <s v="medium"/>
    <s v="medium"/>
    <n v="1151.96"/>
    <n v="649.49"/>
    <d v="1999-12-04T00:00:00"/>
    <n v="502.47"/>
    <s v="M"/>
    <n v="89"/>
    <d v="1976-01-12T00:00:00"/>
    <n v="44.506413857179098"/>
    <s v="Pharmacist"/>
    <s v="Health"/>
    <s v="Mass Customer"/>
    <s v="N"/>
    <s v="Yes"/>
    <n v="9"/>
    <m/>
  </r>
  <r>
    <n v="11672"/>
    <n v="85"/>
    <x v="2792"/>
    <d v="2017-02-15T00:00:00"/>
    <n v="318"/>
    <b v="1"/>
    <s v="Approved"/>
    <s v="WeareA2B"/>
    <s v="Standard"/>
    <s v="medium"/>
    <s v="medium"/>
    <n v="752.64"/>
    <n v="205.36"/>
    <d v="2015-08-02T00:00:00"/>
    <n v="547.28"/>
    <s v="F"/>
    <n v="63"/>
    <d v="1996-09-13T00:00:00"/>
    <n v="23.821482350329781"/>
    <s v="Business Systems Development Analyst"/>
    <s v="n/a"/>
    <s v="Affluent Customer"/>
    <s v="N"/>
    <s v="No"/>
    <n v="5"/>
    <m/>
  </r>
  <r>
    <n v="11800"/>
    <n v="98"/>
    <x v="2688"/>
    <d v="2017-02-15T00:00:00"/>
    <n v="318"/>
    <b v="0"/>
    <s v="Approved"/>
    <s v="Trek Bicycles"/>
    <s v="Standard"/>
    <s v="high"/>
    <s v="medium"/>
    <n v="358.39"/>
    <n v="215.03"/>
    <d v="2004-01-16T00:00:00"/>
    <n v="143.35999999999999"/>
    <s v="M"/>
    <n v="73"/>
    <d v="1953-08-09T00:00:00"/>
    <n v="66.947509747590047"/>
    <s v="Research Assistant II"/>
    <s v="Retail"/>
    <s v="Mass Customer"/>
    <s v="N"/>
    <s v="No"/>
    <n v="8"/>
    <m/>
  </r>
  <r>
    <n v="12165"/>
    <n v="56"/>
    <x v="3269"/>
    <d v="2017-02-15T00:00:00"/>
    <n v="318"/>
    <b v="0"/>
    <s v="Approved"/>
    <s v="OHM Cycles"/>
    <s v="Standard"/>
    <s v="medium"/>
    <s v="medium"/>
    <n v="183.86"/>
    <n v="137.9"/>
    <d v="1997-10-04T00:00:00"/>
    <n v="45.960000000000008"/>
    <s v="M"/>
    <n v="58"/>
    <d v="1977-11-13T00:00:00"/>
    <n v="42.668057692795536"/>
    <s v="Social Worker"/>
    <s v="Health"/>
    <s v="Mass Customer"/>
    <s v="N"/>
    <s v="No"/>
    <n v="15"/>
    <m/>
  </r>
  <r>
    <n v="12248"/>
    <n v="48"/>
    <x v="2482"/>
    <d v="2017-02-15T00:00:00"/>
    <n v="318"/>
    <b v="1"/>
    <s v="Approved"/>
    <s v="WeareA2B"/>
    <s v="Standard"/>
    <s v="medium"/>
    <s v="medium"/>
    <n v="1762.96"/>
    <n v="950.52"/>
    <d v="2014-07-28T00:00:00"/>
    <n v="812.44"/>
    <s v="F"/>
    <n v="56"/>
    <d v="1975-05-18T00:00:00"/>
    <n v="45.161208377727043"/>
    <s v="Business Systems Development Analyst"/>
    <s v="Manufacturing"/>
    <s v="Affluent Customer"/>
    <s v="N"/>
    <s v="Yes"/>
    <n v="10"/>
    <m/>
  </r>
  <r>
    <n v="12730"/>
    <n v="4"/>
    <x v="702"/>
    <d v="2017-02-15T00:00:00"/>
    <n v="318"/>
    <b v="1"/>
    <s v="Approved"/>
    <s v="Giant Bicycles"/>
    <s v="Standard"/>
    <s v="high"/>
    <s v="medium"/>
    <n v="1129.1300000000001"/>
    <n v="677.48"/>
    <d v="2005-08-09T00:00:00"/>
    <n v="451.65000000000009"/>
    <s v="M"/>
    <n v="77"/>
    <d v="1981-12-21T00:00:00"/>
    <n v="38.561208377727041"/>
    <s v="Account Executive"/>
    <s v="Health"/>
    <s v="Mass Customer"/>
    <s v="N"/>
    <s v="No"/>
    <n v="18"/>
    <m/>
  </r>
  <r>
    <n v="13072"/>
    <n v="71"/>
    <x v="2172"/>
    <d v="2017-02-15T00:00:00"/>
    <n v="318"/>
    <b v="1"/>
    <s v="Approved"/>
    <s v="Solex"/>
    <s v="Standard"/>
    <s v="high"/>
    <s v="large"/>
    <n v="1842.92"/>
    <n v="1105.75"/>
    <d v="1995-10-24T00:00:00"/>
    <n v="737.17000000000007"/>
    <s v="F"/>
    <n v="29"/>
    <d v="1974-10-21T00:00:00"/>
    <n v="45.733811117453065"/>
    <s v="Registered Nurse"/>
    <s v="Health"/>
    <s v="Mass Customer"/>
    <s v="N"/>
    <s v="No"/>
    <n v="12"/>
    <m/>
  </r>
  <r>
    <n v="13247"/>
    <n v="16"/>
    <x v="3080"/>
    <d v="2017-02-15T00:00:00"/>
    <n v="318"/>
    <b v="1"/>
    <s v="Approved"/>
    <s v="Norco Bicycles"/>
    <s v="Standard"/>
    <s v="high"/>
    <s v="small"/>
    <n v="1661.92"/>
    <n v="1479.11"/>
    <d v="1996-11-09T00:00:00"/>
    <n v="182.81000000000017"/>
    <s v="M"/>
    <n v="56"/>
    <d v="1978-07-27T00:00:00"/>
    <n v="41.966687829781833"/>
    <s v="Food Chemist"/>
    <s v="Health"/>
    <s v="Mass Customer"/>
    <s v="N"/>
    <s v="Yes"/>
    <n v="12"/>
    <m/>
  </r>
  <r>
    <n v="14750"/>
    <n v="77"/>
    <x v="283"/>
    <d v="2017-02-15T00:00:00"/>
    <n v="318"/>
    <b v="1"/>
    <s v="Approved"/>
    <s v="Norco Bicycles"/>
    <s v="Road"/>
    <s v="medium"/>
    <s v="large"/>
    <n v="1240.31"/>
    <n v="795.1"/>
    <d v="2011-01-10T00:00:00"/>
    <n v="445.20999999999992"/>
    <s v="F"/>
    <n v="17"/>
    <d v="1959-01-23T00:00:00"/>
    <n v="61.487235774987312"/>
    <s v="Statistician II"/>
    <s v="Financial Services"/>
    <s v="Mass Customer"/>
    <s v="N"/>
    <s v="No"/>
    <n v="17"/>
    <m/>
  </r>
  <r>
    <n v="14952"/>
    <n v="79"/>
    <x v="1656"/>
    <d v="2017-02-15T00:00:00"/>
    <n v="318"/>
    <b v="1"/>
    <s v="Approved"/>
    <s v="Solex"/>
    <s v="Touring"/>
    <s v="medium"/>
    <s v="large"/>
    <n v="2083.94"/>
    <n v="675.03"/>
    <d v="1998-12-16T00:00:00"/>
    <n v="1408.91"/>
    <s v="M"/>
    <n v="93"/>
    <d v="1971-11-22T00:00:00"/>
    <n v="48.64887961060375"/>
    <s v="Developer IV"/>
    <s v="Health"/>
    <s v="High Net Worth"/>
    <s v="N"/>
    <s v="Yes"/>
    <n v="13"/>
    <m/>
  </r>
  <r>
    <n v="15144"/>
    <n v="96"/>
    <x v="2194"/>
    <d v="2017-02-15T00:00:00"/>
    <n v="318"/>
    <b v="0"/>
    <s v="Approved"/>
    <s v="WeareA2B"/>
    <s v="Road"/>
    <s v="low"/>
    <s v="small"/>
    <n v="1172.78"/>
    <n v="1043.77"/>
    <d v="2002-10-10T00:00:00"/>
    <n v="129.01"/>
    <s v="F"/>
    <n v="37"/>
    <d v="2001-10-16T00:00:00"/>
    <n v="18.728331665398272"/>
    <s v="Data Coordiator"/>
    <s v="Financial Services"/>
    <s v="Mass Customer"/>
    <s v="N"/>
    <s v="Yes"/>
    <n v="1"/>
    <m/>
  </r>
  <r>
    <n v="15361"/>
    <n v="11"/>
    <x v="1361"/>
    <d v="2017-02-15T00:00:00"/>
    <n v="318"/>
    <b v="1"/>
    <s v="Approved"/>
    <s v="Giant Bicycles"/>
    <s v="Standard"/>
    <s v="high"/>
    <s v="medium"/>
    <n v="1274.93"/>
    <n v="764.96"/>
    <d v="2007-08-04T00:00:00"/>
    <n v="509.97"/>
    <s v="M"/>
    <n v="89"/>
    <d v="1976-06-12T00:00:00"/>
    <n v="44.089975501014713"/>
    <s v="Speech Pathologist"/>
    <s v="n/a"/>
    <s v="Affluent Customer"/>
    <s v="N"/>
    <s v="No"/>
    <n v="17"/>
    <m/>
  </r>
  <r>
    <n v="15435"/>
    <n v="82"/>
    <x v="283"/>
    <d v="2017-02-15T00:00:00"/>
    <n v="318"/>
    <b v="0"/>
    <s v="Approved"/>
    <s v="Norco Bicycles"/>
    <s v="Standard"/>
    <s v="high"/>
    <s v="medium"/>
    <n v="1148.6400000000001"/>
    <n v="689.18"/>
    <d v="2015-08-10T00:00:00"/>
    <n v="459.46000000000015"/>
    <s v="F"/>
    <n v="17"/>
    <d v="1959-01-23T00:00:00"/>
    <n v="61.487235774987312"/>
    <s v="Statistician II"/>
    <s v="Financial Services"/>
    <s v="Mass Customer"/>
    <s v="N"/>
    <s v="No"/>
    <n v="17"/>
    <m/>
  </r>
  <r>
    <n v="15828"/>
    <n v="12"/>
    <x v="3179"/>
    <d v="2017-02-15T00:00:00"/>
    <n v="318"/>
    <b v="1"/>
    <s v="Approved"/>
    <s v="Giant Bicycles"/>
    <s v="Standard"/>
    <s v="medium"/>
    <s v="large"/>
    <n v="1765.3"/>
    <n v="709.48"/>
    <d v="2003-01-05T00:00:00"/>
    <n v="1055.82"/>
    <s v="F"/>
    <n v="82"/>
    <d v="1980-05-07T00:00:00"/>
    <n v="40.185865911973615"/>
    <s v="Information Systems Manager"/>
    <s v="n/a"/>
    <s v="High Net Worth"/>
    <s v="N"/>
    <s v="No"/>
    <n v="15"/>
    <m/>
  </r>
  <r>
    <n v="16334"/>
    <n v="18"/>
    <x v="2158"/>
    <d v="2017-02-15T00:00:00"/>
    <n v="318"/>
    <b v="0"/>
    <s v="Approved"/>
    <s v="Solex"/>
    <s v="Standard"/>
    <s v="medium"/>
    <s v="medium"/>
    <n v="575.27"/>
    <n v="431.45"/>
    <d v="2015-08-02T00:00:00"/>
    <n v="143.82"/>
    <s v="F"/>
    <n v="26"/>
    <d v="1986-04-08T00:00:00"/>
    <n v="34.262578240740737"/>
    <s v="Media Manager III"/>
    <s v="Telecommunications"/>
    <s v="Mass Customer"/>
    <s v="N"/>
    <s v="Yes"/>
    <n v="9"/>
    <m/>
  </r>
  <r>
    <n v="16419"/>
    <n v="18"/>
    <x v="133"/>
    <d v="2017-02-15T00:00:00"/>
    <n v="318"/>
    <b v="0"/>
    <s v="Approved"/>
    <s v="Solex"/>
    <s v="Standard"/>
    <s v="medium"/>
    <s v="medium"/>
    <n v="575.27"/>
    <n v="431.45"/>
    <d v="2013-03-12T00:00:00"/>
    <n v="143.82"/>
    <s v="M"/>
    <n v="80"/>
    <d v="1997-01-03T00:00:00"/>
    <n v="23.514633035261287"/>
    <s v="Web Designer III"/>
    <s v="Manufacturing"/>
    <s v="Mass Customer"/>
    <s v="N"/>
    <s v="No"/>
    <n v="1"/>
    <m/>
  </r>
  <r>
    <n v="16851"/>
    <n v="91"/>
    <x v="2609"/>
    <d v="2017-02-15T00:00:00"/>
    <n v="318"/>
    <b v="1"/>
    <s v="Approved"/>
    <s v="Solex"/>
    <s v="Standard"/>
    <s v="medium"/>
    <s v="medium"/>
    <n v="100.35"/>
    <n v="75.260000000000005"/>
    <d v="2003-09-10T00:00:00"/>
    <n v="25.089999999999989"/>
    <s v="M"/>
    <n v="24"/>
    <d v="1978-06-01T00:00:00"/>
    <n v="42.120112487316078"/>
    <s v="Graphic Designer"/>
    <s v="n/a"/>
    <s v="Affluent Customer"/>
    <s v="N"/>
    <s v="Yes"/>
    <n v="6"/>
    <m/>
  </r>
  <r>
    <n v="17195"/>
    <n v="96"/>
    <x v="2146"/>
    <d v="2017-02-15T00:00:00"/>
    <n v="318"/>
    <b v="0"/>
    <s v="Approved"/>
    <s v="WeareA2B"/>
    <s v="Road"/>
    <s v="low"/>
    <s v="small"/>
    <n v="1172.78"/>
    <n v="1043.77"/>
    <d v="1991-05-06T00:00:00"/>
    <n v="129.01"/>
    <s v="F"/>
    <n v="67"/>
    <d v="1979-11-24T00:00:00"/>
    <n v="40.637920706494164"/>
    <s v="Developer III"/>
    <s v="Manufacturing"/>
    <s v="Affluent Customer"/>
    <s v="N"/>
    <s v="Yes"/>
    <n v="12"/>
    <m/>
  </r>
  <r>
    <n v="17227"/>
    <n v="8"/>
    <x v="3473"/>
    <d v="2017-02-15T00:00:00"/>
    <n v="318"/>
    <b v="1"/>
    <s v="Approved"/>
    <s v="Solex"/>
    <s v="Road"/>
    <s v="medium"/>
    <s v="small"/>
    <n v="1703.52"/>
    <n v="1516.13"/>
    <d v="2011-04-16T00:00:00"/>
    <n v="187.38999999999987"/>
    <s v="M"/>
    <n v="20"/>
    <d v="1974-03-18T00:00:00"/>
    <n v="46.328331665398274"/>
    <s v="Account Representative II"/>
    <s v="n/a"/>
    <s v="Mass Customer"/>
    <s v="N"/>
    <s v="No"/>
    <n v="13"/>
    <m/>
  </r>
  <r>
    <n v="17786"/>
    <n v="0"/>
    <x v="2782"/>
    <d v="2017-02-15T00:00:00"/>
    <n v="318"/>
    <b v="0"/>
    <s v="Approved"/>
    <s v="Solex"/>
    <s v="Standard"/>
    <s v="medium"/>
    <s v="medium"/>
    <n v="71.489999999999995"/>
    <n v="53.62"/>
    <d v="2012-12-02T00:00:00"/>
    <n v="17.869999999999997"/>
    <s v="M"/>
    <n v="4"/>
    <d v="1959-01-11T00:00:00"/>
    <n v="61.520112487316084"/>
    <s v="Staff Scientist"/>
    <s v="Retail"/>
    <s v="High Net Worth"/>
    <s v="N"/>
    <s v="Yes"/>
    <n v="19"/>
    <m/>
  </r>
  <r>
    <n v="17929"/>
    <n v="33"/>
    <x v="895"/>
    <d v="2017-02-15T00:00:00"/>
    <n v="318"/>
    <b v="1"/>
    <s v="Approved"/>
    <s v="Giant Bicycles"/>
    <s v="Standard"/>
    <s v="medium"/>
    <s v="small"/>
    <n v="1311.44"/>
    <n v="1167.18"/>
    <d v="1995-12-19T00:00:00"/>
    <n v="144.26"/>
    <s v="F"/>
    <n v="53"/>
    <d v="1978-08-02T00:00:00"/>
    <n v="41.950249473617454"/>
    <s v="Geologist I"/>
    <s v="Financial Services"/>
    <s v="Affluent Customer"/>
    <s v="N"/>
    <s v="Yes"/>
    <n v="7"/>
    <m/>
  </r>
  <r>
    <n v="18532"/>
    <n v="5"/>
    <x v="2452"/>
    <d v="2017-02-15T00:00:00"/>
    <n v="318"/>
    <b v="1"/>
    <s v="Approved"/>
    <s v="Trek Bicycles"/>
    <s v="Mountain"/>
    <s v="low"/>
    <s v="medium"/>
    <n v="574.64"/>
    <n v="459.71"/>
    <d v="2007-08-04T00:00:00"/>
    <n v="114.93"/>
    <s v="F"/>
    <n v="0"/>
    <d v="1986-01-23T00:00:00"/>
    <n v="34.468057692795533"/>
    <s v="Electrical Engineer"/>
    <s v="Manufacturing"/>
    <s v="Affluent Customer"/>
    <s v="N"/>
    <s v="Yes"/>
    <n v="16"/>
    <m/>
  </r>
  <r>
    <n v="19142"/>
    <n v="75"/>
    <x v="3134"/>
    <d v="2017-02-15T00:00:00"/>
    <n v="318"/>
    <b v="0"/>
    <s v="Approved"/>
    <s v="Giant Bicycles"/>
    <s v="Touring"/>
    <s v="medium"/>
    <s v="large"/>
    <n v="1873.97"/>
    <n v="863.95"/>
    <d v="2011-01-10T00:00:00"/>
    <n v="1010.02"/>
    <s v="M"/>
    <n v="75"/>
    <d v="1973-05-28T00:00:00"/>
    <n v="47.133811117453071"/>
    <s v="Help Desk Technician"/>
    <s v="Manufacturing"/>
    <s v="Mass Customer"/>
    <s v="N"/>
    <s v="Yes"/>
    <n v="14"/>
    <m/>
  </r>
  <r>
    <n v="19457"/>
    <n v="64"/>
    <x v="3336"/>
    <d v="2017-02-15T00:00:00"/>
    <n v="318"/>
    <b v="0"/>
    <s v="Approved"/>
    <s v="Trek Bicycles"/>
    <s v="Standard"/>
    <s v="medium"/>
    <s v="large"/>
    <n v="1469.44"/>
    <n v="596.54999999999995"/>
    <d v="2005-10-22T00:00:00"/>
    <n v="872.8900000000001"/>
    <s v="M"/>
    <n v="84"/>
    <d v="1969-05-29T00:00:00"/>
    <n v="51.133811117453071"/>
    <s v="Help Desk Technician"/>
    <s v="Retail"/>
    <s v="Mass Customer"/>
    <s v="N"/>
    <s v="Yes"/>
    <n v="8"/>
    <m/>
  </r>
  <r>
    <n v="637"/>
    <n v="96"/>
    <x v="3125"/>
    <d v="2017-02-14T00:00:00"/>
    <n v="319"/>
    <b v="0"/>
    <s v="Approved"/>
    <s v="WeareA2B"/>
    <s v="Road"/>
    <s v="low"/>
    <s v="small"/>
    <n v="1172.78"/>
    <n v="1043.77"/>
    <d v="2002-10-10T00:00:00"/>
    <n v="129.01"/>
    <s v="F"/>
    <n v="16"/>
    <d v="1962-09-09T00:00:00"/>
    <n v="57.857098788685946"/>
    <s v="Nurse"/>
    <s v="Retail"/>
    <s v="Mass Customer"/>
    <s v="N"/>
    <s v="No"/>
    <n v="11"/>
    <m/>
  </r>
  <r>
    <n v="964"/>
    <n v="55"/>
    <x v="2540"/>
    <d v="2017-02-14T00:00:00"/>
    <n v="319"/>
    <b v="1"/>
    <s v="Approved"/>
    <s v="Trek Bicycles"/>
    <s v="Road"/>
    <s v="medium"/>
    <s v="large"/>
    <n v="1894.19"/>
    <n v="598.76"/>
    <d v="2003-07-21T00:00:00"/>
    <n v="1295.43"/>
    <s v="F"/>
    <n v="61"/>
    <d v="1979-07-02T00:00:00"/>
    <n v="41.03518098046677"/>
    <s v="Biostatistician IV"/>
    <s v="n/a"/>
    <s v="Affluent Customer"/>
    <s v="N"/>
    <s v="No"/>
    <n v="7"/>
    <m/>
  </r>
  <r>
    <n v="1219"/>
    <n v="87"/>
    <x v="2184"/>
    <d v="2017-02-14T00:00:00"/>
    <n v="319"/>
    <b v="1"/>
    <s v="Approved"/>
    <s v="Giant Bicycles"/>
    <s v="Standard"/>
    <s v="high"/>
    <s v="medium"/>
    <n v="1179"/>
    <n v="707.4"/>
    <d v="1998-12-16T00:00:00"/>
    <n v="471.6"/>
    <s v="F"/>
    <n v="58"/>
    <d v="1997-08-20T00:00:00"/>
    <n v="22.887235774987314"/>
    <s v="Product Engineer"/>
    <s v="n/a"/>
    <s v="Mass Customer"/>
    <s v="N"/>
    <s v="Yes"/>
    <n v="1"/>
    <m/>
  </r>
  <r>
    <n v="1303"/>
    <n v="54"/>
    <x v="1316"/>
    <d v="2017-02-14T00:00:00"/>
    <n v="319"/>
    <b v="0"/>
    <s v="Approved"/>
    <s v="WeareA2B"/>
    <s v="Standard"/>
    <s v="medium"/>
    <s v="medium"/>
    <n v="1807.45"/>
    <n v="778.69"/>
    <d v="2005-10-22T00:00:00"/>
    <n v="1028.76"/>
    <s v="M"/>
    <n v="83"/>
    <d v="1975-04-13T00:00:00"/>
    <n v="45.257098788685944"/>
    <s v="Nurse"/>
    <s v="Manufacturing"/>
    <s v="High Net Worth"/>
    <s v="N"/>
    <s v="Yes"/>
    <n v="22"/>
    <m/>
  </r>
  <r>
    <n v="1623"/>
    <n v="81"/>
    <x v="3291"/>
    <d v="2017-02-14T00:00:00"/>
    <n v="319"/>
    <b v="0"/>
    <s v="Approved"/>
    <s v="Norco Bicycles"/>
    <s v="Standard"/>
    <s v="medium"/>
    <s v="small"/>
    <n v="586.45000000000005"/>
    <n v="521.94000000000005"/>
    <d v="1991-07-10T00:00:00"/>
    <n v="64.509999999999991"/>
    <s v="F"/>
    <n v="91"/>
    <d v="1988-05-11T00:00:00"/>
    <n v="32.169427555809229"/>
    <s v="Tax Accountant"/>
    <s v="IT"/>
    <s v="Mass Customer"/>
    <s v="N"/>
    <s v="No"/>
    <n v="12"/>
    <m/>
  </r>
  <r>
    <n v="1662"/>
    <n v="41"/>
    <x v="446"/>
    <d v="2017-02-14T00:00:00"/>
    <n v="319"/>
    <b v="1"/>
    <s v="Approved"/>
    <s v="Solex"/>
    <s v="Road"/>
    <s v="medium"/>
    <s v="medium"/>
    <n v="416.98"/>
    <n v="312.74"/>
    <d v="1997-05-10T00:00:00"/>
    <n v="104.24000000000001"/>
    <s v="M"/>
    <n v="20"/>
    <d v="1987-10-07T00:00:00"/>
    <n v="32.763948103754437"/>
    <s v="Cost Accountant"/>
    <s v="Financial Services"/>
    <s v="Mass Customer"/>
    <s v="N"/>
    <s v="No"/>
    <n v="18"/>
    <m/>
  </r>
  <r>
    <n v="1680"/>
    <n v="5"/>
    <x v="2764"/>
    <d v="2017-02-14T00:00:00"/>
    <n v="319"/>
    <b v="0"/>
    <s v="Approved"/>
    <s v="Trek Bicycles"/>
    <s v="Mountain"/>
    <s v="low"/>
    <s v="medium"/>
    <n v="574.64"/>
    <n v="459.71"/>
    <d v="2011-08-29T00:00:00"/>
    <n v="114.93"/>
    <s v="F"/>
    <n v="13"/>
    <d v="1956-09-26T00:00:00"/>
    <n v="63.813263172247588"/>
    <n v="0"/>
    <s v="Manufacturing"/>
    <s v="Mass Customer"/>
    <s v="N"/>
    <s v="No"/>
    <n v="16"/>
    <m/>
  </r>
  <r>
    <n v="1829"/>
    <n v="64"/>
    <x v="338"/>
    <d v="2017-02-14T00:00:00"/>
    <n v="319"/>
    <b v="0"/>
    <s v="Approved"/>
    <s v="Trek Bicycles"/>
    <s v="Standard"/>
    <s v="medium"/>
    <s v="large"/>
    <n v="1469.44"/>
    <n v="596.54999999999995"/>
    <d v="1992-10-02T00:00:00"/>
    <n v="872.8900000000001"/>
    <s v="F"/>
    <n v="32"/>
    <d v="1986-02-25T00:00:00"/>
    <n v="34.377646733891424"/>
    <s v="Executive Secretary"/>
    <s v="n/a"/>
    <s v="Mass Customer"/>
    <s v="N"/>
    <s v="Yes"/>
    <n v="13"/>
    <m/>
  </r>
  <r>
    <n v="1872"/>
    <n v="10"/>
    <x v="3141"/>
    <d v="2017-02-14T00:00:00"/>
    <n v="319"/>
    <b v="0"/>
    <s v="Approved"/>
    <s v="WeareA2B"/>
    <s v="Touring"/>
    <s v="medium"/>
    <s v="medium"/>
    <n v="1466.68"/>
    <n v="363.25"/>
    <d v="2014-03-03T00:00:00"/>
    <n v="1103.43"/>
    <s v="M"/>
    <n v="35"/>
    <d v="1974-04-06T00:00:00"/>
    <n v="46.276276870877723"/>
    <s v="Research Nurse"/>
    <s v="Health"/>
    <s v="Mass Customer"/>
    <s v="N"/>
    <s v="No"/>
    <n v="16"/>
    <m/>
  </r>
  <r>
    <n v="1966"/>
    <n v="55"/>
    <x v="2756"/>
    <d v="2017-02-14T00:00:00"/>
    <n v="319"/>
    <b v="0"/>
    <s v="Approved"/>
    <s v="Trek Bicycles"/>
    <s v="Road"/>
    <s v="medium"/>
    <s v="large"/>
    <n v="1894.19"/>
    <n v="598.76"/>
    <d v="2003-07-21T00:00:00"/>
    <n v="1295.43"/>
    <s v="F"/>
    <n v="16"/>
    <d v="1970-05-20T00:00:00"/>
    <n v="50.158468651699643"/>
    <n v="0"/>
    <s v="n/a"/>
    <s v="Affluent Customer"/>
    <s v="N"/>
    <s v="No"/>
    <n v="5"/>
    <m/>
  </r>
  <r>
    <n v="2102"/>
    <n v="23"/>
    <x v="3068"/>
    <d v="2017-02-14T00:00:00"/>
    <n v="319"/>
    <b v="1"/>
    <s v="Approved"/>
    <s v="Norco Bicycles"/>
    <s v="Mountain"/>
    <s v="low"/>
    <s v="small"/>
    <n v="688.63"/>
    <n v="612.88"/>
    <d v="2011-05-07T00:00:00"/>
    <n v="75.75"/>
    <s v="M"/>
    <n v="26"/>
    <d v="1974-11-24T00:00:00"/>
    <n v="45.640660432521564"/>
    <s v="Research Nurse"/>
    <s v="Health"/>
    <s v="Mass Customer"/>
    <s v="N"/>
    <s v="Yes"/>
    <n v="20"/>
    <m/>
  </r>
  <r>
    <n v="2556"/>
    <n v="80"/>
    <x v="1993"/>
    <d v="2017-02-14T00:00:00"/>
    <n v="319"/>
    <b v="0"/>
    <s v="Approved"/>
    <s v="OHM Cycles"/>
    <s v="Touring"/>
    <s v="low"/>
    <s v="medium"/>
    <n v="1073.07"/>
    <n v="933.84"/>
    <d v="2013-09-16T00:00:00"/>
    <n v="139.2299999999999"/>
    <s v="M"/>
    <n v="66"/>
    <d v="1955-12-16T00:00:00"/>
    <n v="64.594085090055813"/>
    <s v="Developer III"/>
    <s v="n/a"/>
    <s v="Mass Customer"/>
    <s v="N"/>
    <s v="Yes"/>
    <n v="6"/>
    <m/>
  </r>
  <r>
    <n v="2707"/>
    <n v="68"/>
    <x v="492"/>
    <d v="2017-02-14T00:00:00"/>
    <n v="319"/>
    <b v="1"/>
    <s v="Approved"/>
    <s v="OHM Cycles"/>
    <s v="Standard"/>
    <s v="medium"/>
    <s v="medium"/>
    <n v="1636.9"/>
    <n v="44.71"/>
    <d v="1995-10-24T00:00:00"/>
    <n v="1592.19"/>
    <s v="F"/>
    <n v="46"/>
    <d v="1970-10-27T00:00:00"/>
    <n v="49.720112487316079"/>
    <n v="0"/>
    <s v="Financial Services"/>
    <s v="Affluent Customer"/>
    <s v="N"/>
    <s v="Yes"/>
    <n v="19"/>
    <m/>
  </r>
  <r>
    <n v="2852"/>
    <n v="92"/>
    <x v="235"/>
    <d v="2017-02-14T00:00:00"/>
    <n v="319"/>
    <b v="0"/>
    <s v="Approved"/>
    <s v="WeareA2B"/>
    <s v="Standard"/>
    <s v="medium"/>
    <s v="small"/>
    <n v="1415.01"/>
    <n v="1259.3599999999999"/>
    <d v="2003-01-05T00:00:00"/>
    <n v="155.65000000000009"/>
    <s v="M"/>
    <n v="74"/>
    <d v="1967-01-22T00:00:00"/>
    <n v="53.484496048959919"/>
    <s v="Speech Pathologist"/>
    <s v="Health"/>
    <s v="Mass Customer"/>
    <s v="N"/>
    <s v="Yes"/>
    <n v="14"/>
    <m/>
  </r>
  <r>
    <n v="2921"/>
    <n v="1"/>
    <x v="236"/>
    <d v="2017-02-14T00:00:00"/>
    <n v="319"/>
    <b v="0"/>
    <s v="Approved"/>
    <s v="Giant Bicycles"/>
    <s v="Standard"/>
    <s v="medium"/>
    <s v="medium"/>
    <n v="1403.5"/>
    <n v="954.82"/>
    <d v="2016-11-14T00:00:00"/>
    <n v="448.67999999999995"/>
    <s v="F"/>
    <n v="65"/>
    <d v="1989-07-15T00:00:00"/>
    <n v="30.991345364028412"/>
    <s v="Database Administrator IV"/>
    <s v="n/a"/>
    <s v="Mass Customer"/>
    <s v="N"/>
    <s v="No"/>
    <n v="11"/>
    <m/>
  </r>
  <r>
    <n v="4398"/>
    <n v="26"/>
    <x v="2876"/>
    <d v="2017-02-14T00:00:00"/>
    <n v="319"/>
    <b v="0"/>
    <s v="Approved"/>
    <s v="WeareA2B"/>
    <s v="Standard"/>
    <s v="medium"/>
    <s v="medium"/>
    <n v="1992.93"/>
    <n v="762.63"/>
    <d v="1993-05-26T00:00:00"/>
    <n v="1230.3000000000002"/>
    <s v="M"/>
    <n v="67"/>
    <d v="1990-02-20T00:00:00"/>
    <n v="30.388605638001014"/>
    <n v="0"/>
    <s v="Financial Services"/>
    <s v="Mass Customer"/>
    <s v="N"/>
    <s v="No"/>
    <n v="4"/>
    <m/>
  </r>
  <r>
    <n v="4499"/>
    <n v="87"/>
    <x v="293"/>
    <d v="2017-02-14T00:00:00"/>
    <n v="319"/>
    <b v="1"/>
    <s v="Approved"/>
    <s v="Giant Bicycles"/>
    <s v="Standard"/>
    <s v="high"/>
    <s v="medium"/>
    <n v="1179"/>
    <n v="707.4"/>
    <d v="1997-08-25T00:00:00"/>
    <n v="471.6"/>
    <s v="F"/>
    <n v="46"/>
    <d v="1973-06-24T00:00:00"/>
    <n v="47.059838514713341"/>
    <n v="0"/>
    <s v="IT"/>
    <s v="Mass Customer"/>
    <s v="N"/>
    <s v="Yes"/>
    <n v="12"/>
    <m/>
  </r>
  <r>
    <n v="4560"/>
    <n v="28"/>
    <x v="1841"/>
    <d v="2017-02-14T00:00:00"/>
    <n v="319"/>
    <b v="0"/>
    <s v="Approved"/>
    <s v="Norco Bicycles"/>
    <s v="Standard"/>
    <s v="medium"/>
    <s v="small"/>
    <n v="1216.1400000000001"/>
    <n v="1082.3599999999999"/>
    <d v="1991-11-10T00:00:00"/>
    <n v="133.7800000000002"/>
    <s v="F"/>
    <n v="64"/>
    <d v="1971-06-26T00:00:00"/>
    <n v="49.057098788685941"/>
    <s v="Recruiter"/>
    <s v="Health"/>
    <s v="Mass Customer"/>
    <s v="N"/>
    <s v="Yes"/>
    <n v="15"/>
    <m/>
  </r>
  <r>
    <n v="4587"/>
    <n v="79"/>
    <x v="2846"/>
    <d v="2017-02-14T00:00:00"/>
    <n v="319"/>
    <b v="0"/>
    <s v="Approved"/>
    <s v="Solex"/>
    <s v="Touring"/>
    <s v="medium"/>
    <s v="large"/>
    <n v="2083.94"/>
    <n v="675.03"/>
    <d v="2010-05-05T00:00:00"/>
    <n v="1408.91"/>
    <s v="F"/>
    <n v="74"/>
    <d v="1974-10-26T00:00:00"/>
    <n v="45.720112487316079"/>
    <s v="General Manager"/>
    <s v="Retail"/>
    <s v="High Net Worth"/>
    <s v="N"/>
    <s v="Yes"/>
    <n v="16"/>
    <m/>
  </r>
  <r>
    <n v="4905"/>
    <n v="74"/>
    <x v="87"/>
    <d v="2017-02-14T00:00:00"/>
    <n v="319"/>
    <b v="0"/>
    <s v="Approved"/>
    <s v="WeareA2B"/>
    <s v="Standard"/>
    <s v="medium"/>
    <s v="medium"/>
    <n v="1228.07"/>
    <n v="400.91"/>
    <d v="2015-08-10T00:00:00"/>
    <n v="827.15999999999985"/>
    <s v="F"/>
    <n v="19"/>
    <d v="1977-03-10T00:00:00"/>
    <n v="43.347509747590053"/>
    <s v="Research Associate"/>
    <s v="Financial Services"/>
    <s v="Mass Customer"/>
    <s v="N"/>
    <s v="Yes"/>
    <n v="11"/>
    <m/>
  </r>
  <r>
    <n v="17514"/>
    <n v="9"/>
    <x v="882"/>
    <d v="2017-03-22T00:00:00"/>
    <m/>
    <b v="0"/>
    <s v="Cancelled"/>
    <s v="OHM Cycles"/>
    <s v="Road"/>
    <s v="medium"/>
    <s v="medium"/>
    <n v="742.54"/>
    <n v="667.4"/>
    <n v="39298"/>
    <m/>
    <m/>
    <m/>
    <m/>
    <m/>
    <m/>
    <m/>
    <m/>
    <m/>
    <m/>
    <m/>
    <m/>
  </r>
  <r>
    <n v="5015"/>
    <n v="72"/>
    <x v="313"/>
    <d v="2017-02-14T00:00:00"/>
    <n v="319"/>
    <b v="0"/>
    <s v="Approved"/>
    <s v="Norco Bicycles"/>
    <s v="Standard"/>
    <s v="medium"/>
    <s v="medium"/>
    <n v="360.4"/>
    <n v="270.3"/>
    <d v="1997-01-25T00:00:00"/>
    <n v="90.099999999999966"/>
    <s v="M"/>
    <n v="81"/>
    <d v="1973-12-14T00:00:00"/>
    <n v="46.585865911973613"/>
    <s v="Web Designer III"/>
    <s v="Retail"/>
    <s v="Mass Customer"/>
    <s v="N"/>
    <s v="Yes"/>
    <n v="3"/>
    <m/>
  </r>
  <r>
    <n v="5155"/>
    <n v="39"/>
    <x v="2198"/>
    <d v="2017-02-14T00:00:00"/>
    <n v="319"/>
    <b v="1"/>
    <s v="Approved"/>
    <s v="Giant Bicycles"/>
    <s v="Standard"/>
    <s v="medium"/>
    <s v="large"/>
    <n v="1812.75"/>
    <n v="582.48"/>
    <d v="2010-06-07T00:00:00"/>
    <n v="1230.27"/>
    <s v="F"/>
    <n v="52"/>
    <d v="1997-12-27T00:00:00"/>
    <n v="22.533811117453066"/>
    <s v="Budget/Accounting Analyst I"/>
    <s v="Health"/>
    <s v="Mass Customer"/>
    <s v="N"/>
    <s v="No"/>
    <n v="2"/>
    <m/>
  </r>
  <r>
    <n v="5394"/>
    <n v="56"/>
    <x v="1614"/>
    <d v="2017-02-14T00:00:00"/>
    <n v="319"/>
    <b v="1"/>
    <s v="Approved"/>
    <s v="OHM Cycles"/>
    <s v="Standard"/>
    <s v="medium"/>
    <s v="medium"/>
    <n v="183.86"/>
    <n v="137.9"/>
    <d v="1997-10-04T00:00:00"/>
    <n v="45.960000000000008"/>
    <s v="M"/>
    <n v="58"/>
    <d v="2001-12-08T00:00:00"/>
    <n v="18.583126185946217"/>
    <s v="Assistant Professor"/>
    <s v="Telecommunications"/>
    <s v="Mass Customer"/>
    <s v="N"/>
    <s v="No"/>
    <n v="1"/>
    <m/>
  </r>
  <r>
    <n v="5523"/>
    <n v="25"/>
    <x v="1305"/>
    <d v="2017-02-14T00:00:00"/>
    <n v="319"/>
    <b v="1"/>
    <s v="Approved"/>
    <s v="Giant Bicycles"/>
    <s v="Road"/>
    <s v="medium"/>
    <s v="medium"/>
    <n v="1538.99"/>
    <n v="829.65"/>
    <d v="2016-02-04T00:00:00"/>
    <n v="709.34"/>
    <s v="M"/>
    <n v="4"/>
    <d v="1976-09-14T00:00:00"/>
    <n v="43.832441254439367"/>
    <s v="Operator"/>
    <s v="Manufacturing"/>
    <s v="Mass Customer"/>
    <s v="N"/>
    <s v="Yes"/>
    <n v="14"/>
    <m/>
  </r>
  <r>
    <n v="5565"/>
    <n v="20"/>
    <x v="2894"/>
    <d v="2017-02-14T00:00:00"/>
    <n v="319"/>
    <b v="1"/>
    <s v="Approved"/>
    <s v="Trek Bicycles"/>
    <s v="Standard"/>
    <s v="medium"/>
    <s v="small"/>
    <n v="1775.81"/>
    <n v="1580.47"/>
    <d v="2010-05-05T00:00:00"/>
    <n v="195.33999999999992"/>
    <s v="F"/>
    <n v="90"/>
    <d v="1969-10-30T00:00:00"/>
    <n v="50.711893309233886"/>
    <s v="Help Desk Operator"/>
    <s v="Argiculture"/>
    <s v="Mass Customer"/>
    <s v="N"/>
    <s v="Yes"/>
    <n v="9"/>
    <m/>
  </r>
  <r>
    <n v="6084"/>
    <n v="9"/>
    <x v="1591"/>
    <d v="2017-02-14T00:00:00"/>
    <n v="319"/>
    <b v="0"/>
    <s v="Approved"/>
    <s v="Norco Bicycles"/>
    <s v="Standard"/>
    <s v="medium"/>
    <s v="small"/>
    <n v="1216.1400000000001"/>
    <n v="1082.3599999999999"/>
    <d v="1991-08-05T00:00:00"/>
    <n v="133.7800000000002"/>
    <s v="M"/>
    <n v="55"/>
    <d v="1997-11-17T00:00:00"/>
    <n v="22.643400158548957"/>
    <n v="0"/>
    <s v="Manufacturing"/>
    <s v="High Net Worth"/>
    <s v="N"/>
    <s v="No"/>
    <n v="1"/>
    <m/>
  </r>
  <r>
    <n v="6313"/>
    <n v="14"/>
    <x v="3210"/>
    <d v="2017-02-14T00:00:00"/>
    <n v="319"/>
    <b v="0"/>
    <s v="Approved"/>
    <s v="Trek Bicycles"/>
    <s v="Standard"/>
    <s v="medium"/>
    <s v="small"/>
    <n v="1386.84"/>
    <n v="1234.29"/>
    <d v="2003-08-05T00:00:00"/>
    <n v="152.54999999999995"/>
    <s v="F"/>
    <n v="97"/>
    <d v="1977-01-09T00:00:00"/>
    <n v="43.511893309233891"/>
    <s v="Food Chemist"/>
    <s v="Health"/>
    <s v="Mass Customer"/>
    <s v="N"/>
    <s v="Yes"/>
    <n v="17"/>
    <m/>
  </r>
  <r>
    <n v="6388"/>
    <n v="66"/>
    <x v="1375"/>
    <d v="2017-02-14T00:00:00"/>
    <n v="319"/>
    <b v="1"/>
    <s v="Approved"/>
    <s v="Giant Bicycles"/>
    <s v="Road"/>
    <s v="low"/>
    <s v="small"/>
    <n v="590.26"/>
    <n v="525.33000000000004"/>
    <d v="2010-08-20T00:00:00"/>
    <n v="64.92999999999995"/>
    <s v="M"/>
    <n v="73"/>
    <d v="1988-01-31T00:00:00"/>
    <n v="32.446139884576354"/>
    <s v="VP Marketing"/>
    <s v="Manufacturing"/>
    <s v="Mass Customer"/>
    <s v="N"/>
    <s v="Yes"/>
    <n v="16"/>
    <m/>
  </r>
  <r>
    <n v="6474"/>
    <n v="6"/>
    <x v="181"/>
    <d v="2017-02-14T00:00:00"/>
    <n v="319"/>
    <b v="0"/>
    <s v="Approved"/>
    <s v="Solex"/>
    <s v="Standard"/>
    <s v="high"/>
    <s v="medium"/>
    <n v="748.17"/>
    <n v="448.9"/>
    <d v="1995-12-19T00:00:00"/>
    <n v="299.27"/>
    <s v="F"/>
    <n v="20"/>
    <d v="1998-10-15T00:00:00"/>
    <n v="21.733811117453069"/>
    <s v="Senior Developer"/>
    <s v="n/a"/>
    <s v="High Net Worth"/>
    <s v="N"/>
    <s v="Yes"/>
    <n v="2"/>
    <m/>
  </r>
  <r>
    <n v="7061"/>
    <n v="9"/>
    <x v="2528"/>
    <d v="2017-02-14T00:00:00"/>
    <n v="319"/>
    <b v="0"/>
    <s v="Approved"/>
    <s v="OHM Cycles"/>
    <s v="Road"/>
    <s v="medium"/>
    <s v="medium"/>
    <n v="742.54"/>
    <n v="667.4"/>
    <d v="1991-11-07T00:00:00"/>
    <n v="75.139999999999986"/>
    <s v="M"/>
    <n v="22"/>
    <d v="1999-10-10T00:00:00"/>
    <n v="20.747509747590055"/>
    <s v="Actuary"/>
    <s v="Financial Services"/>
    <s v="Mass Customer"/>
    <s v="N"/>
    <s v="No"/>
    <n v="2"/>
    <m/>
  </r>
  <r>
    <n v="7099"/>
    <n v="97"/>
    <x v="1793"/>
    <d v="2017-02-14T00:00:00"/>
    <n v="319"/>
    <b v="1"/>
    <s v="Approved"/>
    <s v="OHM Cycles"/>
    <s v="Road"/>
    <s v="medium"/>
    <s v="medium"/>
    <n v="742.54"/>
    <n v="667.4"/>
    <d v="1991-11-07T00:00:00"/>
    <n v="75.139999999999986"/>
    <s v="F"/>
    <n v="51"/>
    <d v="1981-04-21T00:00:00"/>
    <n v="39.229701528411972"/>
    <s v="VP Marketing"/>
    <s v="Financial Services"/>
    <s v="High Net Worth"/>
    <s v="N"/>
    <s v="No"/>
    <n v="7"/>
    <m/>
  </r>
  <r>
    <n v="7966"/>
    <n v="93"/>
    <x v="1556"/>
    <d v="2017-02-14T00:00:00"/>
    <n v="319"/>
    <b v="0"/>
    <s v="Approved"/>
    <s v="OHM Cycles"/>
    <s v="Standard"/>
    <s v="high"/>
    <s v="medium"/>
    <n v="1458.17"/>
    <n v="874.9"/>
    <d v="2011-05-09T00:00:00"/>
    <n v="583.2700000000001"/>
    <s v="F"/>
    <n v="20"/>
    <d v="1980-06-11T00:00:00"/>
    <n v="40.089975501014713"/>
    <s v="Software Consultant"/>
    <s v="Manufacturing"/>
    <s v="High Net Worth"/>
    <s v="N"/>
    <s v="Yes"/>
    <n v="14"/>
    <m/>
  </r>
  <r>
    <n v="8131"/>
    <n v="46"/>
    <x v="757"/>
    <d v="2017-02-14T00:00:00"/>
    <n v="319"/>
    <b v="0"/>
    <s v="Approved"/>
    <s v="Solex"/>
    <s v="Standard"/>
    <s v="low"/>
    <s v="medium"/>
    <n v="1289.8499999999999"/>
    <n v="74.510000000000005"/>
    <d v="2007-12-11T00:00:00"/>
    <n v="1215.3399999999999"/>
    <s v="F"/>
    <n v="41"/>
    <d v="1963-08-20T00:00:00"/>
    <n v="56.911893309233889"/>
    <s v="Food Chemist"/>
    <s v="Health"/>
    <s v="Mass Customer"/>
    <s v="N"/>
    <s v="Yes"/>
    <n v="6"/>
    <m/>
  </r>
  <r>
    <n v="8186"/>
    <n v="83"/>
    <x v="2627"/>
    <d v="2017-02-14T00:00:00"/>
    <n v="319"/>
    <b v="1"/>
    <s v="Approved"/>
    <s v="Solex"/>
    <s v="Touring"/>
    <s v="medium"/>
    <s v="large"/>
    <n v="2083.94"/>
    <n v="675.03"/>
    <d v="2004-12-18T00:00:00"/>
    <n v="1408.91"/>
    <s v="M"/>
    <n v="91"/>
    <d v="1977-04-19T00:00:00"/>
    <n v="43.237920706494165"/>
    <s v="Geologist III"/>
    <s v="Financial Services"/>
    <s v="Mass Customer"/>
    <s v="N"/>
    <s v="Yes"/>
    <n v="22"/>
    <m/>
  </r>
  <r>
    <n v="8241"/>
    <n v="58"/>
    <x v="175"/>
    <d v="2017-02-14T00:00:00"/>
    <n v="319"/>
    <b v="0"/>
    <s v="Approved"/>
    <s v="OHM Cycles"/>
    <s v="Standard"/>
    <s v="medium"/>
    <s v="medium"/>
    <n v="912.52"/>
    <n v="141.4"/>
    <d v="1993-07-20T00:00:00"/>
    <n v="771.12"/>
    <s v="F"/>
    <n v="85"/>
    <d v="1981-05-05T00:00:00"/>
    <n v="39.191345364028408"/>
    <s v="Occupational Therapist"/>
    <s v="Health"/>
    <s v="Affluent Customer"/>
    <s v="N"/>
    <s v="Yes"/>
    <n v="15"/>
    <m/>
  </r>
  <r>
    <n v="8373"/>
    <n v="88"/>
    <x v="735"/>
    <d v="2017-02-14T00:00:00"/>
    <n v="319"/>
    <b v="0"/>
    <s v="Approved"/>
    <s v="Norco Bicycles"/>
    <s v="Standard"/>
    <s v="high"/>
    <s v="small"/>
    <n v="1661.92"/>
    <n v="1479.11"/>
    <d v="1994-09-09T00:00:00"/>
    <n v="182.81000000000017"/>
    <s v="M"/>
    <n v="13"/>
    <d v="1956-09-25T00:00:00"/>
    <n v="63.816002898274988"/>
    <s v="Administrative Officer"/>
    <s v="Property"/>
    <s v="High Net Worth"/>
    <s v="N"/>
    <s v="No"/>
    <n v="17"/>
    <m/>
  </r>
  <r>
    <n v="8818"/>
    <n v="33"/>
    <x v="2203"/>
    <d v="2017-02-14T00:00:00"/>
    <n v="319"/>
    <b v="0"/>
    <s v="Approved"/>
    <s v="OHM Cycles"/>
    <s v="Road"/>
    <s v="medium"/>
    <s v="small"/>
    <n v="1810"/>
    <n v="1610.9"/>
    <d v="2007-12-11T00:00:00"/>
    <n v="199.09999999999991"/>
    <s v="M"/>
    <n v="40"/>
    <d v="1959-10-03T00:00:00"/>
    <n v="60.794085090055809"/>
    <s v="Senior Cost Accountant"/>
    <s v="Financial Services"/>
    <s v="High Net Worth"/>
    <s v="N"/>
    <s v="Yes"/>
    <n v="19"/>
    <m/>
  </r>
  <r>
    <n v="9002"/>
    <n v="25"/>
    <x v="1059"/>
    <d v="2017-02-14T00:00:00"/>
    <n v="319"/>
    <b v="1"/>
    <s v="Approved"/>
    <s v="Giant Bicycles"/>
    <s v="Road"/>
    <s v="medium"/>
    <s v="medium"/>
    <n v="1538.99"/>
    <n v="829.65"/>
    <d v="1992-10-11T00:00:00"/>
    <n v="709.34"/>
    <s v="M"/>
    <n v="5"/>
    <d v="1967-01-11T00:00:00"/>
    <n v="53.514633035261284"/>
    <s v="Physical Therapy Assistant"/>
    <s v="Financial Services"/>
    <s v="Mass Customer"/>
    <s v="N"/>
    <s v="Yes"/>
    <n v="4"/>
    <m/>
  </r>
  <r>
    <n v="9381"/>
    <n v="17"/>
    <x v="2334"/>
    <d v="2017-02-14T00:00:00"/>
    <n v="319"/>
    <b v="1"/>
    <s v="Approved"/>
    <s v="Solex"/>
    <s v="Standard"/>
    <s v="high"/>
    <s v="medium"/>
    <n v="1024.6600000000001"/>
    <n v="614.79999999999995"/>
    <d v="1996-11-09T00:00:00"/>
    <n v="409.86000000000013"/>
    <s v="F"/>
    <n v="3"/>
    <d v="1964-03-03T00:00:00"/>
    <n v="56.374907007864024"/>
    <s v="Environmental Specialist"/>
    <s v="Financial Services"/>
    <s v="Mass Customer"/>
    <s v="N"/>
    <s v="No"/>
    <n v="17"/>
    <m/>
  </r>
  <r>
    <n v="9617"/>
    <n v="40"/>
    <x v="1210"/>
    <d v="2017-02-14T00:00:00"/>
    <n v="319"/>
    <b v="1"/>
    <s v="Approved"/>
    <s v="OHM Cycles"/>
    <s v="Standard"/>
    <s v="high"/>
    <s v="medium"/>
    <n v="1458.17"/>
    <n v="874.9"/>
    <d v="2007-12-11T00:00:00"/>
    <n v="583.2700000000001"/>
    <s v="F"/>
    <n v="71"/>
    <d v="1964-08-04T00:00:00"/>
    <n v="55.952989199644847"/>
    <s v="Assistant Professor"/>
    <s v="n/a"/>
    <s v="Mass Customer"/>
    <s v="N"/>
    <s v="Yes"/>
    <n v="9"/>
    <m/>
  </r>
  <r>
    <n v="17535"/>
    <n v="0"/>
    <x v="848"/>
    <d v="2017-07-29T00:00:00"/>
    <m/>
    <b v="1"/>
    <s v="Approved"/>
    <m/>
    <m/>
    <m/>
    <m/>
    <n v="634.57000000000005"/>
    <m/>
    <m/>
    <m/>
    <m/>
    <m/>
    <m/>
    <m/>
    <m/>
    <m/>
    <m/>
    <m/>
    <m/>
    <m/>
    <m/>
  </r>
  <r>
    <n v="9694"/>
    <n v="87"/>
    <x v="2784"/>
    <d v="2017-02-14T00:00:00"/>
    <n v="319"/>
    <b v="0"/>
    <s v="Approved"/>
    <s v="OHM Cycles"/>
    <s v="Standard"/>
    <s v="medium"/>
    <s v="medium"/>
    <n v="1636.9"/>
    <n v="44.71"/>
    <d v="2015-04-11T00:00:00"/>
    <n v="1592.19"/>
    <s v="M"/>
    <n v="81"/>
    <d v="1954-05-11T00:00:00"/>
    <n v="66.194085090055808"/>
    <s v="Quality Engineer"/>
    <s v="Manufacturing"/>
    <s v="High Net Worth"/>
    <s v="N"/>
    <s v="Yes"/>
    <n v="10"/>
    <m/>
  </r>
  <r>
    <n v="9702"/>
    <n v="33"/>
    <x v="1584"/>
    <d v="2017-02-14T00:00:00"/>
    <n v="319"/>
    <b v="0"/>
    <s v="Approved"/>
    <s v="Giant Bicycles"/>
    <s v="Standard"/>
    <s v="medium"/>
    <s v="small"/>
    <n v="1311.44"/>
    <n v="1167.18"/>
    <d v="1992-10-11T00:00:00"/>
    <n v="144.26"/>
    <s v="F"/>
    <n v="80"/>
    <d v="1978-12-05T00:00:00"/>
    <n v="41.607783720192792"/>
    <s v="Systems Administrator II"/>
    <s v="n/a"/>
    <s v="Mass Customer"/>
    <s v="N"/>
    <s v="No"/>
    <n v="15"/>
    <m/>
  </r>
  <r>
    <n v="9724"/>
    <n v="36"/>
    <x v="2433"/>
    <d v="2017-02-14T00:00:00"/>
    <n v="319"/>
    <b v="1"/>
    <s v="Approved"/>
    <s v="Solex"/>
    <s v="Standard"/>
    <s v="low"/>
    <s v="medium"/>
    <n v="945.04"/>
    <n v="507.58"/>
    <d v="2006-02-02T00:00:00"/>
    <n v="437.46"/>
    <s v="F"/>
    <n v="23"/>
    <d v="1986-03-22T00:00:00"/>
    <n v="34.309153583206495"/>
    <s v="Pharmacist"/>
    <s v="Health"/>
    <s v="Affluent Customer"/>
    <s v="N"/>
    <s v="Yes"/>
    <n v="11"/>
    <m/>
  </r>
  <r>
    <n v="9731"/>
    <n v="68"/>
    <x v="3342"/>
    <d v="2017-02-14T00:00:00"/>
    <n v="319"/>
    <b v="1"/>
    <s v="Approved"/>
    <s v="OHM Cycles"/>
    <s v="Standard"/>
    <s v="medium"/>
    <s v="medium"/>
    <n v="1636.9"/>
    <n v="44.71"/>
    <d v="2010-08-20T00:00:00"/>
    <n v="1592.19"/>
    <s v="F"/>
    <n v="21"/>
    <d v="2001-11-19T00:00:00"/>
    <n v="18.635180980466767"/>
    <s v="Desktop Support Technician"/>
    <s v="IT"/>
    <s v="Affluent Customer"/>
    <s v="N"/>
    <s v="No"/>
    <n v="1"/>
    <m/>
  </r>
  <r>
    <n v="9766"/>
    <n v="47"/>
    <x v="2815"/>
    <d v="2017-02-14T00:00:00"/>
    <n v="319"/>
    <b v="1"/>
    <s v="Approved"/>
    <s v="Trek Bicycles"/>
    <s v="Road"/>
    <s v="low"/>
    <s v="small"/>
    <n v="1720.7"/>
    <n v="1531.42"/>
    <d v="2012-04-10T00:00:00"/>
    <n v="189.27999999999997"/>
    <s v="F"/>
    <n v="12"/>
    <d v="1971-03-21T00:00:00"/>
    <n v="49.322852213343481"/>
    <s v="Payment Adjustment Coordinator"/>
    <s v="n/a"/>
    <s v="Mass Customer"/>
    <s v="N"/>
    <s v="Yes"/>
    <n v="7"/>
    <m/>
  </r>
  <r>
    <n v="9773"/>
    <n v="44"/>
    <x v="105"/>
    <d v="2017-02-14T00:00:00"/>
    <n v="319"/>
    <b v="0"/>
    <s v="Approved"/>
    <s v="WeareA2B"/>
    <s v="Standard"/>
    <s v="medium"/>
    <s v="medium"/>
    <n v="1769.64"/>
    <n v="108.76"/>
    <d v="2011-05-09T00:00:00"/>
    <n v="1660.88"/>
    <s v="F"/>
    <n v="11"/>
    <d v="1996-10-20T00:00:00"/>
    <n v="23.720112487316083"/>
    <s v="Nuclear Power Engineer"/>
    <s v="Manufacturing"/>
    <s v="Mass Customer"/>
    <s v="N"/>
    <s v="No"/>
    <n v="3"/>
    <m/>
  </r>
  <r>
    <n v="9786"/>
    <n v="28"/>
    <x v="445"/>
    <d v="2017-02-14T00:00:00"/>
    <n v="319"/>
    <b v="0"/>
    <s v="Approved"/>
    <s v="Norco Bicycles"/>
    <s v="Standard"/>
    <s v="medium"/>
    <s v="small"/>
    <n v="1216.1400000000001"/>
    <n v="1082.3599999999999"/>
    <d v="1992-10-11T00:00:00"/>
    <n v="133.7800000000002"/>
    <s v="F"/>
    <n v="93"/>
    <d v="1985-02-17T00:00:00"/>
    <n v="35.399564542110603"/>
    <s v="Programmer II"/>
    <s v="Manufacturing"/>
    <s v="Mass Customer"/>
    <s v="N"/>
    <s v="Yes"/>
    <n v="12"/>
    <m/>
  </r>
  <r>
    <n v="10791"/>
    <n v="34"/>
    <x v="1150"/>
    <d v="2017-02-14T00:00:00"/>
    <n v="319"/>
    <b v="0"/>
    <s v="Approved"/>
    <s v="Norco Bicycles"/>
    <s v="Road"/>
    <s v="high"/>
    <s v="large"/>
    <n v="774.53"/>
    <n v="464.72"/>
    <d v="2006-02-02T00:00:00"/>
    <n v="309.80999999999995"/>
    <s v="M"/>
    <n v="65"/>
    <d v="1958-03-29T00:00:00"/>
    <n v="62.309153583206495"/>
    <s v="Product Engineer"/>
    <s v="Health"/>
    <s v="Mass Customer"/>
    <s v="N"/>
    <s v="Yes"/>
    <n v="17"/>
    <m/>
  </r>
  <r>
    <n v="10907"/>
    <n v="70"/>
    <x v="1522"/>
    <d v="2017-02-14T00:00:00"/>
    <n v="319"/>
    <b v="0"/>
    <s v="Approved"/>
    <s v="Trek Bicycles"/>
    <s v="Standard"/>
    <s v="high"/>
    <s v="medium"/>
    <n v="495.72"/>
    <n v="297.43"/>
    <d v="2003-09-10T00:00:00"/>
    <n v="198.29000000000002"/>
    <s v="F"/>
    <n v="80"/>
    <d v="1981-02-24T00:00:00"/>
    <n v="39.383126185946217"/>
    <s v="Information Systems Manager"/>
    <s v="Health"/>
    <s v="Mass Customer"/>
    <s v="N"/>
    <s v="Yes"/>
    <n v="12"/>
    <m/>
  </r>
  <r>
    <n v="11661"/>
    <n v="2"/>
    <x v="231"/>
    <d v="2017-02-14T00:00:00"/>
    <n v="319"/>
    <b v="1"/>
    <s v="Approved"/>
    <s v="Solex"/>
    <s v="Standard"/>
    <s v="medium"/>
    <s v="medium"/>
    <n v="71.489999999999995"/>
    <n v="53.62"/>
    <d v="2012-12-02T00:00:00"/>
    <n v="17.869999999999997"/>
    <s v="F"/>
    <n v="87"/>
    <d v="1991-04-11T00:00:00"/>
    <n v="29.251619336631151"/>
    <s v="Senior Developer"/>
    <s v="Manufacturing"/>
    <s v="Mass Customer"/>
    <s v="N"/>
    <s v="No"/>
    <n v="12"/>
    <m/>
  </r>
  <r>
    <n v="11731"/>
    <n v="89"/>
    <x v="1470"/>
    <d v="2017-02-14T00:00:00"/>
    <n v="319"/>
    <b v="1"/>
    <s v="Approved"/>
    <s v="WeareA2B"/>
    <s v="Touring"/>
    <s v="medium"/>
    <s v="large"/>
    <n v="1362.99"/>
    <n v="57.74"/>
    <d v="1993-04-20T00:00:00"/>
    <n v="1305.25"/>
    <s v="M"/>
    <n v="63"/>
    <d v="1964-05-06T00:00:00"/>
    <n v="56.1995645421106"/>
    <s v="VP Product Management"/>
    <s v="Financial Services"/>
    <s v="Mass Customer"/>
    <s v="N"/>
    <s v="No"/>
    <n v="19"/>
    <m/>
  </r>
  <r>
    <n v="11967"/>
    <n v="79"/>
    <x v="1008"/>
    <d v="2017-02-14T00:00:00"/>
    <n v="319"/>
    <b v="0"/>
    <s v="Approved"/>
    <s v="Solex"/>
    <s v="Touring"/>
    <s v="medium"/>
    <s v="large"/>
    <n v="2083.94"/>
    <n v="675.03"/>
    <d v="2005-05-10T00:00:00"/>
    <n v="1408.91"/>
    <s v="M"/>
    <n v="17"/>
    <d v="2000-03-14T00:00:00"/>
    <n v="20.320112487316081"/>
    <s v="Software Engineer II"/>
    <s v="Financial Services"/>
    <s v="High Net Worth"/>
    <s v="N"/>
    <s v="Yes"/>
    <n v="2"/>
    <m/>
  </r>
  <r>
    <n v="12106"/>
    <n v="16"/>
    <x v="1070"/>
    <d v="2017-02-14T00:00:00"/>
    <n v="319"/>
    <b v="0"/>
    <s v="Approved"/>
    <s v="Norco Bicycles"/>
    <s v="Standard"/>
    <s v="high"/>
    <s v="small"/>
    <n v="1661.92"/>
    <n v="1479.11"/>
    <d v="1994-09-09T00:00:00"/>
    <n v="182.81000000000017"/>
    <s v="F"/>
    <n v="37"/>
    <d v="1981-08-21T00:00:00"/>
    <n v="38.895454953069503"/>
    <s v="Business Systems Development Analyst"/>
    <s v="Manufacturing"/>
    <s v="Affluent Customer"/>
    <s v="N"/>
    <s v="No"/>
    <n v="5"/>
    <m/>
  </r>
  <r>
    <n v="12573"/>
    <n v="10"/>
    <x v="1453"/>
    <d v="2017-02-14T00:00:00"/>
    <n v="319"/>
    <b v="0"/>
    <s v="Approved"/>
    <s v="WeareA2B"/>
    <s v="Touring"/>
    <s v="medium"/>
    <s v="medium"/>
    <n v="1466.68"/>
    <n v="363.25"/>
    <d v="2016-07-09T00:00:00"/>
    <n v="1103.43"/>
    <s v="M"/>
    <n v="77"/>
    <d v="1971-06-16T00:00:00"/>
    <n v="49.08449604895992"/>
    <s v="Research Nurse"/>
    <s v="Health"/>
    <s v="Affluent Customer"/>
    <s v="N"/>
    <s v="Yes"/>
    <n v="14"/>
    <m/>
  </r>
  <r>
    <n v="13103"/>
    <n v="50"/>
    <x v="165"/>
    <d v="2017-02-14T00:00:00"/>
    <n v="319"/>
    <b v="1"/>
    <s v="Approved"/>
    <s v="WeareA2B"/>
    <s v="Standard"/>
    <s v="medium"/>
    <s v="small"/>
    <n v="175.89"/>
    <n v="131.91999999999999"/>
    <d v="1991-01-21T00:00:00"/>
    <n v="43.97"/>
    <s v="U"/>
    <n v="81"/>
    <d v="1899-12-30T00:00:00"/>
    <n v="0"/>
    <s v="Technical Writer"/>
    <s v="IT"/>
    <s v="Mass Customer"/>
    <s v="N"/>
    <s v="Yes"/>
    <n v="0"/>
    <m/>
  </r>
  <r>
    <n v="13121"/>
    <n v="53"/>
    <x v="2042"/>
    <d v="2017-02-14T00:00:00"/>
    <n v="319"/>
    <b v="1"/>
    <s v="Approved"/>
    <s v="OHM Cycles"/>
    <s v="Standard"/>
    <s v="medium"/>
    <s v="medium"/>
    <n v="795.34"/>
    <n v="101.58"/>
    <d v="1997-02-09T00:00:00"/>
    <n v="693.76"/>
    <s v="M"/>
    <n v="94"/>
    <d v="1959-02-05T00:00:00"/>
    <n v="61.451619336631147"/>
    <s v="Actuary"/>
    <s v="Financial Services"/>
    <s v="Mass Customer"/>
    <s v="N"/>
    <s v="No"/>
    <n v="18"/>
    <m/>
  </r>
  <r>
    <n v="13170"/>
    <n v="51"/>
    <x v="2183"/>
    <d v="2017-02-14T00:00:00"/>
    <n v="319"/>
    <b v="1"/>
    <s v="Approved"/>
    <s v="OHM Cycles"/>
    <s v="Standard"/>
    <s v="high"/>
    <s v="medium"/>
    <n v="2005.66"/>
    <n v="1203.4000000000001"/>
    <d v="2012-04-10T00:00:00"/>
    <n v="802.26"/>
    <s v="F"/>
    <n v="72"/>
    <d v="1960-02-09T00:00:00"/>
    <n v="60.440660432521561"/>
    <s v="Help Desk Technician"/>
    <s v="n/a"/>
    <s v="Mass Customer"/>
    <s v="N"/>
    <s v="No"/>
    <n v="8"/>
    <m/>
  </r>
  <r>
    <n v="13394"/>
    <n v="69"/>
    <x v="1758"/>
    <d v="2017-02-14T00:00:00"/>
    <n v="319"/>
    <b v="1"/>
    <s v="Approved"/>
    <s v="Norco Bicycles"/>
    <s v="Road"/>
    <s v="medium"/>
    <s v="large"/>
    <n v="1240.31"/>
    <n v="795.1"/>
    <d v="2011-01-10T00:00:00"/>
    <n v="445.20999999999992"/>
    <s v="M"/>
    <n v="71"/>
    <d v="1985-09-08T00:00:00"/>
    <n v="34.84340015854896"/>
    <n v="0"/>
    <s v="Manufacturing"/>
    <s v="High Net Worth"/>
    <s v="N"/>
    <s v="No"/>
    <n v="9"/>
    <m/>
  </r>
  <r>
    <n v="13545"/>
    <n v="23"/>
    <x v="3214"/>
    <d v="2017-02-14T00:00:00"/>
    <n v="319"/>
    <b v="1"/>
    <s v="Approved"/>
    <s v="Norco Bicycles"/>
    <s v="Standard"/>
    <s v="medium"/>
    <s v="medium"/>
    <n v="1198.46"/>
    <n v="381.1"/>
    <d v="1998-12-16T00:00:00"/>
    <n v="817.36"/>
    <s v="F"/>
    <n v="61"/>
    <d v="1963-03-18T00:00:00"/>
    <n v="57.336550843480467"/>
    <s v="Clinical Specialist"/>
    <s v="Health"/>
    <s v="High Net Worth"/>
    <s v="N"/>
    <s v="No"/>
    <n v="5"/>
    <m/>
  </r>
  <r>
    <n v="14743"/>
    <n v="96"/>
    <x v="1419"/>
    <d v="2017-02-14T00:00:00"/>
    <n v="319"/>
    <b v="1"/>
    <s v="Approved"/>
    <s v="WeareA2B"/>
    <s v="Road"/>
    <s v="low"/>
    <s v="small"/>
    <n v="1172.78"/>
    <n v="1043.77"/>
    <d v="2002-10-10T00:00:00"/>
    <n v="129.01"/>
    <s v="F"/>
    <n v="32"/>
    <d v="1975-06-02T00:00:00"/>
    <n v="45.120112487316078"/>
    <s v="Budget/Accounting Analyst IV"/>
    <s v="Manufacturing"/>
    <s v="Mass Customer"/>
    <s v="N"/>
    <s v="No"/>
    <n v="17"/>
    <m/>
  </r>
  <r>
    <n v="14991"/>
    <n v="22"/>
    <x v="999"/>
    <d v="2017-02-14T00:00:00"/>
    <n v="319"/>
    <b v="0"/>
    <s v="Approved"/>
    <s v="WeareA2B"/>
    <s v="Standard"/>
    <s v="medium"/>
    <s v="medium"/>
    <n v="60.34"/>
    <n v="45.26"/>
    <d v="1993-07-15T00:00:00"/>
    <n v="15.080000000000005"/>
    <s v="F"/>
    <n v="69"/>
    <d v="1978-02-07T00:00:00"/>
    <n v="42.432441254439368"/>
    <n v="0"/>
    <s v="n/a"/>
    <s v="Mass Customer"/>
    <s v="N"/>
    <s v="No"/>
    <n v="10"/>
    <m/>
  </r>
  <r>
    <n v="15048"/>
    <n v="5"/>
    <x v="1458"/>
    <d v="2017-02-14T00:00:00"/>
    <n v="319"/>
    <b v="0"/>
    <s v="Approved"/>
    <s v="Trek Bicycles"/>
    <s v="Mountain"/>
    <s v="low"/>
    <s v="medium"/>
    <n v="574.64"/>
    <n v="459.71"/>
    <d v="2011-08-29T00:00:00"/>
    <n v="114.93"/>
    <s v="M"/>
    <n v="39"/>
    <d v="1971-01-31T00:00:00"/>
    <n v="49.457098788685947"/>
    <s v="Research Nurse"/>
    <s v="Health"/>
    <s v="Mass Customer"/>
    <s v="N"/>
    <s v="No"/>
    <n v="10"/>
    <m/>
  </r>
  <r>
    <n v="15176"/>
    <n v="40"/>
    <x v="603"/>
    <d v="2017-02-14T00:00:00"/>
    <n v="319"/>
    <b v="1"/>
    <s v="Approved"/>
    <s v="Trek Bicycles"/>
    <s v="Road"/>
    <s v="medium"/>
    <s v="large"/>
    <n v="1894.19"/>
    <n v="598.76"/>
    <d v="2003-07-21T00:00:00"/>
    <n v="1295.43"/>
    <s v="F"/>
    <n v="45"/>
    <d v="1980-08-25T00:00:00"/>
    <n v="39.884496048959917"/>
    <s v="VP Marketing"/>
    <s v="Financial Services"/>
    <s v="High Net Worth"/>
    <s v="N"/>
    <s v="No"/>
    <n v="3"/>
    <m/>
  </r>
  <r>
    <n v="15225"/>
    <n v="31"/>
    <x v="3468"/>
    <d v="2017-02-14T00:00:00"/>
    <n v="319"/>
    <b v="1"/>
    <s v="Approved"/>
    <s v="Giant Bicycles"/>
    <s v="Standard"/>
    <s v="medium"/>
    <s v="medium"/>
    <n v="230.91"/>
    <n v="173.18"/>
    <d v="2006-11-10T00:00:00"/>
    <n v="57.72999999999999"/>
    <s v="M"/>
    <n v="95"/>
    <d v="1990-04-09T00:00:00"/>
    <n v="30.257098788685944"/>
    <s v="Senior Cost Accountant"/>
    <s v="Financial Services"/>
    <s v="Mass Customer"/>
    <s v="N"/>
    <s v="No"/>
    <n v="20"/>
    <m/>
  </r>
  <r>
    <n v="17560"/>
    <n v="85"/>
    <x v="2860"/>
    <d v="2017-03-09T00:00:00"/>
    <m/>
    <m/>
    <s v="Approved"/>
    <s v="WeareA2B"/>
    <s v="Standard"/>
    <s v="medium"/>
    <s v="medium"/>
    <n v="752.64"/>
    <n v="205.36"/>
    <n v="42218"/>
    <m/>
    <m/>
    <m/>
    <m/>
    <m/>
    <m/>
    <m/>
    <m/>
    <m/>
    <m/>
    <m/>
    <m/>
  </r>
  <r>
    <n v="15536"/>
    <n v="22"/>
    <x v="1233"/>
    <d v="2017-02-14T00:00:00"/>
    <n v="319"/>
    <b v="0"/>
    <s v="Approved"/>
    <s v="WeareA2B"/>
    <s v="Standard"/>
    <s v="medium"/>
    <s v="medium"/>
    <n v="60.34"/>
    <n v="45.26"/>
    <d v="1993-07-15T00:00:00"/>
    <n v="15.080000000000005"/>
    <s v="M"/>
    <n v="49"/>
    <d v="1976-03-18T00:00:00"/>
    <n v="44.325591939370874"/>
    <s v="Administrative Officer"/>
    <s v="Financial Services"/>
    <s v="Affluent Customer"/>
    <s v="N"/>
    <s v="No"/>
    <n v="4"/>
    <m/>
  </r>
  <r>
    <n v="15861"/>
    <n v="59"/>
    <x v="1073"/>
    <d v="2017-02-14T00:00:00"/>
    <n v="319"/>
    <b v="0"/>
    <s v="Approved"/>
    <s v="WeareA2B"/>
    <s v="Standard"/>
    <s v="medium"/>
    <s v="small"/>
    <n v="1415.01"/>
    <n v="1259.3599999999999"/>
    <d v="2016-03-29T00:00:00"/>
    <n v="155.65000000000009"/>
    <s v="F"/>
    <n v="35"/>
    <d v="1957-12-18T00:00:00"/>
    <n v="62.585865911973613"/>
    <s v="Senior Developer"/>
    <s v="Property"/>
    <s v="High Net Worth"/>
    <s v="N"/>
    <s v="Yes"/>
    <n v="17"/>
    <m/>
  </r>
  <r>
    <n v="16024"/>
    <n v="5"/>
    <x v="2436"/>
    <d v="2017-02-14T00:00:00"/>
    <n v="319"/>
    <b v="1"/>
    <s v="Approved"/>
    <s v="Trek Bicycles"/>
    <s v="Mountain"/>
    <s v="low"/>
    <s v="medium"/>
    <n v="574.64"/>
    <n v="459.71"/>
    <d v="2011-08-29T00:00:00"/>
    <n v="114.93"/>
    <s v="M"/>
    <n v="62"/>
    <d v="1985-05-03T00:00:00"/>
    <n v="35.194085090055808"/>
    <s v="VP Quality Control"/>
    <s v="Retail"/>
    <s v="Mass Customer"/>
    <s v="N"/>
    <s v="No"/>
    <n v="16"/>
    <m/>
  </r>
  <r>
    <n v="16447"/>
    <n v="91"/>
    <x v="3349"/>
    <d v="2017-02-14T00:00:00"/>
    <n v="319"/>
    <b v="0"/>
    <s v="Approved"/>
    <s v="WeareA2B"/>
    <s v="Standard"/>
    <s v="low"/>
    <s v="medium"/>
    <n v="642.30999999999995"/>
    <n v="513.85"/>
    <d v="2014-10-10T00:00:00"/>
    <n v="128.45999999999992"/>
    <s v="M"/>
    <n v="85"/>
    <d v="1980-07-14T00:00:00"/>
    <n v="39.999564542110605"/>
    <s v="Quality Engineer"/>
    <s v="Financial Services"/>
    <s v="High Net Worth"/>
    <s v="N"/>
    <s v="No"/>
    <n v="15"/>
    <m/>
  </r>
  <r>
    <n v="16456"/>
    <n v="2"/>
    <x v="3479"/>
    <d v="2017-02-14T00:00:00"/>
    <n v="319"/>
    <b v="0"/>
    <s v="Approved"/>
    <s v="Solex"/>
    <s v="Standard"/>
    <s v="medium"/>
    <s v="medium"/>
    <n v="71.489999999999995"/>
    <n v="53.62"/>
    <d v="1991-11-07T00:00:00"/>
    <n v="17.869999999999997"/>
    <s v="M"/>
    <n v="93"/>
    <d v="1995-12-01T00:00:00"/>
    <n v="24.607783720192792"/>
    <n v="0"/>
    <s v="Financial Services"/>
    <s v="Mass Customer"/>
    <s v="N"/>
    <s v="Yes"/>
    <n v="19"/>
    <m/>
  </r>
  <r>
    <n v="16860"/>
    <n v="25"/>
    <x v="698"/>
    <d v="2017-02-14T00:00:00"/>
    <n v="319"/>
    <b v="1"/>
    <s v="Approved"/>
    <s v="Giant Bicycles"/>
    <s v="Road"/>
    <s v="medium"/>
    <s v="medium"/>
    <n v="1538.99"/>
    <n v="829.65"/>
    <d v="2016-02-04T00:00:00"/>
    <n v="709.34"/>
    <s v="F"/>
    <n v="25"/>
    <d v="1969-01-11T00:00:00"/>
    <n v="51.511893309233891"/>
    <s v="Account Executive"/>
    <s v="Manufacturing"/>
    <s v="Mass Customer"/>
    <s v="N"/>
    <s v="No"/>
    <n v="11"/>
    <m/>
  </r>
  <r>
    <n v="17205"/>
    <n v="46"/>
    <x v="2923"/>
    <d v="2017-02-14T00:00:00"/>
    <n v="319"/>
    <b v="0"/>
    <s v="Approved"/>
    <s v="Solex"/>
    <s v="Standard"/>
    <s v="low"/>
    <s v="medium"/>
    <n v="1289.8499999999999"/>
    <n v="74.510000000000005"/>
    <d v="2007-12-11T00:00:00"/>
    <n v="1215.3399999999999"/>
    <s v="M"/>
    <n v="82"/>
    <d v="1957-10-02T00:00:00"/>
    <n v="62.796824816083202"/>
    <s v="Graphic Designer"/>
    <s v="Manufacturing"/>
    <s v="Mass Customer"/>
    <s v="N"/>
    <s v="No"/>
    <n v="15"/>
    <m/>
  </r>
  <r>
    <n v="17419"/>
    <n v="93"/>
    <x v="3374"/>
    <d v="2017-02-14T00:00:00"/>
    <n v="319"/>
    <b v="0"/>
    <s v="Approved"/>
    <s v="OHM Cycles"/>
    <s v="Standard"/>
    <s v="high"/>
    <s v="medium"/>
    <n v="1458.17"/>
    <n v="874.9"/>
    <d v="2007-12-11T00:00:00"/>
    <n v="583.2700000000001"/>
    <s v="F"/>
    <n v="72"/>
    <d v="1995-01-24T00:00:00"/>
    <n v="25.45983851471334"/>
    <s v="Web Developer I"/>
    <s v="n/a"/>
    <s v="High Net Worth"/>
    <s v="N"/>
    <s v="Yes"/>
    <n v="3"/>
    <m/>
  </r>
  <r>
    <n v="17980"/>
    <n v="62"/>
    <x v="3456"/>
    <d v="2017-02-14T00:00:00"/>
    <n v="319"/>
    <b v="0"/>
    <s v="Approved"/>
    <s v="Solex"/>
    <s v="Standard"/>
    <s v="medium"/>
    <s v="medium"/>
    <n v="478.16"/>
    <n v="298.72000000000003"/>
    <d v="1992-10-02T00:00:00"/>
    <n v="179.44"/>
    <s v="F"/>
    <n v="85"/>
    <d v="1967-03-15T00:00:00"/>
    <n v="53.34203029553526"/>
    <s v="Librarian"/>
    <s v="Entertainment"/>
    <s v="Mass Customer"/>
    <s v="N"/>
    <s v="Yes"/>
    <n v="5"/>
    <m/>
  </r>
  <r>
    <n v="18430"/>
    <n v="27"/>
    <x v="3451"/>
    <d v="2017-02-14T00:00:00"/>
    <n v="319"/>
    <b v="0"/>
    <s v="Approved"/>
    <s v="Trek Bicycles"/>
    <s v="Standard"/>
    <s v="medium"/>
    <s v="medium"/>
    <n v="499.53"/>
    <n v="388.72"/>
    <d v="1999-06-23T00:00:00"/>
    <n v="110.80999999999995"/>
    <s v="F"/>
    <n v="82"/>
    <d v="1979-04-19T00:00:00"/>
    <n v="41.237920706494165"/>
    <s v="VP Accounting"/>
    <s v="Financial Services"/>
    <s v="Mass Customer"/>
    <s v="N"/>
    <s v="No"/>
    <n v="14"/>
    <m/>
  </r>
  <r>
    <n v="18603"/>
    <n v="4"/>
    <x v="2139"/>
    <d v="2017-02-14T00:00:00"/>
    <n v="319"/>
    <b v="1"/>
    <s v="Approved"/>
    <s v="Giant Bicycles"/>
    <s v="Standard"/>
    <s v="high"/>
    <s v="medium"/>
    <n v="1129.1300000000001"/>
    <n v="677.48"/>
    <d v="2005-08-09T00:00:00"/>
    <n v="451.65000000000009"/>
    <s v="M"/>
    <n v="69"/>
    <d v="1997-07-30T00:00:00"/>
    <n v="22.944770021562658"/>
    <s v="Quality Engineer"/>
    <s v="IT"/>
    <s v="Mass Customer"/>
    <s v="N"/>
    <s v="Yes"/>
    <n v="5"/>
    <m/>
  </r>
  <r>
    <n v="18675"/>
    <n v="18"/>
    <x v="1605"/>
    <d v="2017-02-14T00:00:00"/>
    <n v="319"/>
    <b v="1"/>
    <s v="Approved"/>
    <s v="Solex"/>
    <s v="Standard"/>
    <s v="medium"/>
    <s v="medium"/>
    <n v="575.27"/>
    <n v="431.45"/>
    <d v="2013-03-12T00:00:00"/>
    <n v="143.82"/>
    <s v="F"/>
    <n v="39"/>
    <d v="1961-08-08T00:00:00"/>
    <n v="58.944770021562654"/>
    <s v="Nurse Practicioner"/>
    <s v="n/a"/>
    <s v="Mass Customer"/>
    <s v="N"/>
    <s v="No"/>
    <n v="14"/>
    <m/>
  </r>
  <r>
    <n v="18696"/>
    <n v="32"/>
    <x v="1107"/>
    <d v="2017-02-14T00:00:00"/>
    <n v="319"/>
    <b v="0"/>
    <s v="Approved"/>
    <s v="Giant Bicycles"/>
    <s v="Standard"/>
    <s v="medium"/>
    <s v="medium"/>
    <n v="642.70000000000005"/>
    <n v="211.37"/>
    <d v="1997-05-10T00:00:00"/>
    <n v="431.33000000000004"/>
    <s v="M"/>
    <n v="19"/>
    <d v="1992-04-11T00:00:00"/>
    <n v="28.248879610603751"/>
    <s v="Recruiting Manager"/>
    <s v="Retail"/>
    <s v="Affluent Customer"/>
    <s v="N"/>
    <s v="Yes"/>
    <n v="10"/>
    <m/>
  </r>
  <r>
    <n v="18928"/>
    <n v="1"/>
    <x v="926"/>
    <d v="2017-02-14T00:00:00"/>
    <n v="319"/>
    <b v="1"/>
    <s v="Approved"/>
    <s v="Giant Bicycles"/>
    <s v="Standard"/>
    <s v="medium"/>
    <s v="medium"/>
    <n v="1403.5"/>
    <n v="954.82"/>
    <d v="2016-11-14T00:00:00"/>
    <n v="448.67999999999995"/>
    <s v="M"/>
    <n v="25"/>
    <d v="1956-01-18T00:00:00"/>
    <n v="64.503674131151698"/>
    <s v="Senior Financial Analyst"/>
    <s v="Financial Services"/>
    <s v="Mass Customer"/>
    <s v="N"/>
    <s v="No"/>
    <n v="10"/>
    <m/>
  </r>
  <r>
    <n v="18998"/>
    <n v="75"/>
    <x v="1198"/>
    <d v="2017-02-14T00:00:00"/>
    <n v="319"/>
    <b v="0"/>
    <s v="Approved"/>
    <s v="Giant Bicycles"/>
    <s v="Touring"/>
    <s v="medium"/>
    <s v="large"/>
    <n v="1873.97"/>
    <n v="863.95"/>
    <d v="2006-05-22T00:00:00"/>
    <n v="1010.02"/>
    <s v="M"/>
    <n v="23"/>
    <d v="1969-11-17T00:00:00"/>
    <n v="50.662578240740736"/>
    <s v="Librarian"/>
    <s v="Entertainment"/>
    <s v="Mass Customer"/>
    <s v="N"/>
    <s v="No"/>
    <n v="10"/>
    <m/>
  </r>
  <r>
    <n v="19356"/>
    <n v="44"/>
    <x v="1764"/>
    <d v="2017-02-14T00:00:00"/>
    <n v="319"/>
    <b v="1"/>
    <s v="Approved"/>
    <s v="WeareA2B"/>
    <s v="Standard"/>
    <s v="medium"/>
    <s v="medium"/>
    <n v="1769.64"/>
    <n v="108.76"/>
    <d v="2011-05-09T00:00:00"/>
    <n v="1660.88"/>
    <s v="F"/>
    <n v="54"/>
    <d v="1966-07-10T00:00:00"/>
    <n v="54.021482350329777"/>
    <s v="Chemical Engineer"/>
    <s v="Manufacturing"/>
    <s v="Mass Customer"/>
    <s v="N"/>
    <s v="No"/>
    <n v="12"/>
    <m/>
  </r>
  <r>
    <n v="19700"/>
    <n v="85"/>
    <x v="3025"/>
    <d v="2017-02-14T00:00:00"/>
    <n v="319"/>
    <b v="1"/>
    <s v="Approved"/>
    <s v="WeareA2B"/>
    <s v="Standard"/>
    <s v="medium"/>
    <s v="medium"/>
    <n v="752.64"/>
    <n v="205.36"/>
    <d v="2015-08-02T00:00:00"/>
    <n v="547.28"/>
    <s v="F"/>
    <n v="98"/>
    <d v="1974-05-04T00:00:00"/>
    <n v="46.1995645421106"/>
    <s v="Senior Developer"/>
    <s v="Retail"/>
    <s v="Mass Customer"/>
    <s v="N"/>
    <s v="No"/>
    <n v="17"/>
    <m/>
  </r>
  <r>
    <n v="85"/>
    <n v="84"/>
    <x v="33"/>
    <d v="2017-02-13T00:00:00"/>
    <n v="320"/>
    <b v="1"/>
    <s v="Approved"/>
    <s v="Trek Bicycles"/>
    <s v="Road"/>
    <s v="medium"/>
    <s v="medium"/>
    <n v="290.62"/>
    <n v="215.14"/>
    <d v="2004-12-18T00:00:00"/>
    <n v="75.480000000000018"/>
    <s v="M"/>
    <n v="40"/>
    <d v="1956-11-17T00:00:00"/>
    <n v="63.670797418822929"/>
    <s v="Environmental Specialist"/>
    <s v="n/a"/>
    <s v="Affluent Customer"/>
    <s v="N"/>
    <s v="No"/>
    <n v="18"/>
    <m/>
  </r>
  <r>
    <n v="270"/>
    <n v="2"/>
    <x v="1772"/>
    <d v="2017-02-13T00:00:00"/>
    <n v="320"/>
    <b v="0"/>
    <s v="Approved"/>
    <s v="Solex"/>
    <s v="Standard"/>
    <s v="medium"/>
    <s v="medium"/>
    <n v="71.489999999999995"/>
    <n v="53.62"/>
    <d v="2005-08-09T00:00:00"/>
    <n v="17.869999999999997"/>
    <s v="M"/>
    <n v="49"/>
    <d v="1972-06-05T00:00:00"/>
    <n v="48.111893309233892"/>
    <s v="Developer II"/>
    <s v="Financial Services"/>
    <s v="Affluent Customer"/>
    <s v="N"/>
    <s v="Yes"/>
    <n v="19"/>
    <m/>
  </r>
  <r>
    <n v="1331"/>
    <n v="31"/>
    <x v="2376"/>
    <d v="2017-02-13T00:00:00"/>
    <n v="320"/>
    <b v="0"/>
    <s v="Approved"/>
    <s v="Giant Bicycles"/>
    <s v="Standard"/>
    <s v="medium"/>
    <s v="medium"/>
    <n v="230.91"/>
    <n v="173.18"/>
    <d v="2006-11-10T00:00:00"/>
    <n v="57.72999999999999"/>
    <s v="M"/>
    <n v="71"/>
    <d v="1962-09-27T00:00:00"/>
    <n v="57.807783720192795"/>
    <s v="Associate Professor"/>
    <s v="Health"/>
    <s v="Affluent Customer"/>
    <s v="N"/>
    <s v="Yes"/>
    <n v="11"/>
    <m/>
  </r>
  <r>
    <n v="1863"/>
    <n v="1"/>
    <x v="2808"/>
    <d v="2017-02-13T00:00:00"/>
    <n v="320"/>
    <b v="1"/>
    <s v="Approved"/>
    <s v="Giant Bicycles"/>
    <s v="Standard"/>
    <s v="medium"/>
    <s v="medium"/>
    <n v="1403.5"/>
    <n v="954.82"/>
    <d v="1997-08-25T00:00:00"/>
    <n v="448.67999999999995"/>
    <s v="M"/>
    <n v="19"/>
    <d v="1969-08-09T00:00:00"/>
    <n v="50.936550843480468"/>
    <s v="Recruiting Manager"/>
    <s v="n/a"/>
    <s v="Affluent Customer"/>
    <s v="N"/>
    <s v="No"/>
    <n v="10"/>
    <m/>
  </r>
  <r>
    <n v="1968"/>
    <n v="77"/>
    <x v="3039"/>
    <d v="2017-02-13T00:00:00"/>
    <n v="320"/>
    <b v="0"/>
    <s v="Approved"/>
    <s v="Norco Bicycles"/>
    <s v="Road"/>
    <s v="medium"/>
    <s v="large"/>
    <n v="1240.31"/>
    <n v="795.1"/>
    <d v="2011-01-10T00:00:00"/>
    <n v="445.20999999999992"/>
    <s v="F"/>
    <n v="6"/>
    <d v="1969-03-26T00:00:00"/>
    <n v="51.309153583206495"/>
    <s v="Automation Specialist II"/>
    <s v="n/a"/>
    <s v="Mass Customer"/>
    <s v="N"/>
    <s v="Yes"/>
    <n v="11"/>
    <m/>
  </r>
  <r>
    <n v="3886"/>
    <n v="66"/>
    <x v="1527"/>
    <d v="2017-02-13T00:00:00"/>
    <n v="320"/>
    <b v="0"/>
    <s v="Approved"/>
    <s v="Giant Bicycles"/>
    <s v="Road"/>
    <s v="low"/>
    <s v="small"/>
    <n v="590.26"/>
    <n v="525.33000000000004"/>
    <d v="2010-11-05T00:00:00"/>
    <n v="64.92999999999995"/>
    <s v="M"/>
    <n v="15"/>
    <d v="1977-08-10T00:00:00"/>
    <n v="42.928331665398275"/>
    <s v="Quality Control Specialist"/>
    <s v="Telecommunications"/>
    <s v="Affluent Customer"/>
    <s v="N"/>
    <s v="Yes"/>
    <n v="19"/>
    <m/>
  </r>
  <r>
    <n v="4271"/>
    <n v="75"/>
    <x v="131"/>
    <d v="2017-02-13T00:00:00"/>
    <n v="320"/>
    <b v="0"/>
    <s v="Approved"/>
    <s v="Giant Bicycles"/>
    <s v="Touring"/>
    <s v="medium"/>
    <s v="large"/>
    <n v="1873.97"/>
    <n v="863.95"/>
    <d v="2006-05-22T00:00:00"/>
    <n v="1010.02"/>
    <s v="F"/>
    <n v="96"/>
    <d v="1986-04-16T00:00:00"/>
    <n v="34.240660432521558"/>
    <s v="Senior Developer"/>
    <s v="n/a"/>
    <s v="Affluent Customer"/>
    <s v="N"/>
    <s v="No"/>
    <n v="3"/>
    <m/>
  </r>
  <r>
    <n v="4424"/>
    <n v="34"/>
    <x v="2492"/>
    <d v="2017-02-13T00:00:00"/>
    <n v="320"/>
    <b v="1"/>
    <s v="Approved"/>
    <s v="Norco Bicycles"/>
    <s v="Road"/>
    <s v="high"/>
    <s v="large"/>
    <n v="774.53"/>
    <n v="464.72"/>
    <d v="2011-03-16T00:00:00"/>
    <n v="309.80999999999995"/>
    <s v="M"/>
    <n v="95"/>
    <d v="1980-07-06T00:00:00"/>
    <n v="40.021482350329777"/>
    <s v="Account Representative IV"/>
    <s v="Argiculture"/>
    <s v="Mass Customer"/>
    <s v="N"/>
    <s v="Yes"/>
    <n v="16"/>
    <m/>
  </r>
  <r>
    <n v="4630"/>
    <n v="1"/>
    <x v="3045"/>
    <d v="2017-02-13T00:00:00"/>
    <n v="320"/>
    <b v="0"/>
    <s v="Approved"/>
    <s v="Giant Bicycles"/>
    <s v="Touring"/>
    <s v="medium"/>
    <s v="large"/>
    <n v="1873.97"/>
    <n v="863.95"/>
    <d v="2006-05-22T00:00:00"/>
    <n v="1010.02"/>
    <s v="F"/>
    <n v="87"/>
    <d v="1973-12-30T00:00:00"/>
    <n v="46.542030295535262"/>
    <s v="Compensation Analyst"/>
    <s v="Financial Services"/>
    <s v="High Net Worth"/>
    <s v="N"/>
    <s v="No"/>
    <n v="15"/>
    <m/>
  </r>
  <r>
    <n v="4801"/>
    <n v="44"/>
    <x v="2758"/>
    <d v="2017-02-13T00:00:00"/>
    <n v="320"/>
    <b v="0"/>
    <s v="Approved"/>
    <s v="WeareA2B"/>
    <s v="Standard"/>
    <s v="medium"/>
    <s v="medium"/>
    <n v="1769.64"/>
    <n v="108.76"/>
    <d v="2011-05-09T00:00:00"/>
    <n v="1660.88"/>
    <s v="M"/>
    <n v="29"/>
    <d v="1996-06-16T00:00:00"/>
    <n v="24.065317966768138"/>
    <s v="Civil Engineer"/>
    <s v="Manufacturing"/>
    <s v="Mass Customer"/>
    <s v="N"/>
    <s v="No"/>
    <n v="4"/>
    <m/>
  </r>
  <r>
    <n v="4883"/>
    <n v="36"/>
    <x v="829"/>
    <d v="2017-02-13T00:00:00"/>
    <n v="320"/>
    <b v="1"/>
    <s v="Approved"/>
    <s v="Solex"/>
    <s v="Standard"/>
    <s v="low"/>
    <s v="medium"/>
    <n v="945.04"/>
    <n v="507.58"/>
    <d v="1995-12-19T00:00:00"/>
    <n v="437.46"/>
    <s v="M"/>
    <n v="63"/>
    <d v="1992-09-04T00:00:00"/>
    <n v="27.848879610603753"/>
    <s v="Recruiter"/>
    <s v="Manufacturing"/>
    <s v="Mass Customer"/>
    <s v="N"/>
    <s v="Yes"/>
    <n v="9"/>
    <m/>
  </r>
  <r>
    <n v="5031"/>
    <n v="70"/>
    <x v="1896"/>
    <d v="2017-02-13T00:00:00"/>
    <n v="320"/>
    <b v="0"/>
    <s v="Approved"/>
    <s v="Trek Bicycles"/>
    <s v="Standard"/>
    <s v="high"/>
    <s v="medium"/>
    <n v="495.72"/>
    <n v="297.43"/>
    <d v="2003-09-10T00:00:00"/>
    <n v="198.29000000000002"/>
    <s v="F"/>
    <n v="48"/>
    <d v="1964-09-22T00:00:00"/>
    <n v="55.818742624302381"/>
    <s v="General Manager"/>
    <s v="Financial Services"/>
    <s v="Affluent Customer"/>
    <s v="N"/>
    <s v="Yes"/>
    <n v="11"/>
    <m/>
  </r>
  <r>
    <n v="5048"/>
    <n v="0"/>
    <x v="3146"/>
    <d v="2017-02-13T00:00:00"/>
    <n v="320"/>
    <b v="0"/>
    <s v="Approved"/>
    <s v="OHM Cycles"/>
    <s v="Standard"/>
    <s v="high"/>
    <s v="medium"/>
    <n v="227.88"/>
    <n v="136.72999999999999"/>
    <d v="2007-08-04T00:00:00"/>
    <n v="91.15"/>
    <s v="M"/>
    <n v="97"/>
    <d v="1970-03-01T00:00:00"/>
    <n v="50.377646733891424"/>
    <s v="Executive Secretary"/>
    <s v="Financial Services"/>
    <s v="High Net Worth"/>
    <s v="N"/>
    <s v="Yes"/>
    <n v="6"/>
    <m/>
  </r>
  <r>
    <n v="5074"/>
    <n v="38"/>
    <x v="776"/>
    <d v="2017-02-13T00:00:00"/>
    <n v="320"/>
    <b v="0"/>
    <s v="Approved"/>
    <s v="Solex"/>
    <s v="Standard"/>
    <s v="medium"/>
    <s v="medium"/>
    <n v="1577.53"/>
    <n v="826.51"/>
    <d v="1997-05-10T00:00:00"/>
    <n v="751.02"/>
    <s v="F"/>
    <n v="70"/>
    <d v="1996-05-07T00:00:00"/>
    <n v="24.174907007864025"/>
    <s v="Legal Assistant"/>
    <s v="n/a"/>
    <s v="Affluent Customer"/>
    <s v="N"/>
    <s v="Yes"/>
    <n v="6"/>
    <m/>
  </r>
  <r>
    <n v="5241"/>
    <n v="58"/>
    <x v="1260"/>
    <d v="2017-02-13T00:00:00"/>
    <n v="320"/>
    <b v="0"/>
    <s v="Approved"/>
    <s v="OHM Cycles"/>
    <s v="Standard"/>
    <s v="medium"/>
    <s v="medium"/>
    <n v="912.52"/>
    <n v="141.4"/>
    <d v="2012-05-18T00:00:00"/>
    <n v="771.12"/>
    <s v="F"/>
    <n v="60"/>
    <d v="1962-12-17T00:00:00"/>
    <n v="57.585865911973613"/>
    <s v="Computer Systems Analyst II"/>
    <s v="Health"/>
    <s v="Affluent Customer"/>
    <s v="N"/>
    <s v="Yes"/>
    <n v="18"/>
    <m/>
  </r>
  <r>
    <n v="5872"/>
    <n v="56"/>
    <x v="1295"/>
    <d v="2017-02-13T00:00:00"/>
    <n v="320"/>
    <b v="0"/>
    <s v="Approved"/>
    <s v="OHM Cycles"/>
    <s v="Standard"/>
    <s v="medium"/>
    <s v="medium"/>
    <n v="183.86"/>
    <n v="137.9"/>
    <d v="2011-08-24T00:00:00"/>
    <n v="45.960000000000008"/>
    <s v="M"/>
    <n v="11"/>
    <d v="1995-04-12T00:00:00"/>
    <n v="25.246139884576355"/>
    <s v="Technical Writer"/>
    <s v="n/a"/>
    <s v="Mass Customer"/>
    <s v="N"/>
    <s v="Yes"/>
    <n v="5"/>
    <m/>
  </r>
  <r>
    <n v="5933"/>
    <n v="44"/>
    <x v="784"/>
    <d v="2017-02-13T00:00:00"/>
    <n v="320"/>
    <b v="1"/>
    <s v="Approved"/>
    <s v="WeareA2B"/>
    <s v="Standard"/>
    <s v="medium"/>
    <s v="medium"/>
    <n v="1769.64"/>
    <n v="108.76"/>
    <d v="1993-04-12T00:00:00"/>
    <n v="1660.88"/>
    <s v="M"/>
    <n v="10"/>
    <d v="1978-10-20T00:00:00"/>
    <n v="41.733811117453065"/>
    <s v="Nuclear Power Engineer"/>
    <s v="Manufacturing"/>
    <s v="Mass Customer"/>
    <s v="N"/>
    <s v="Yes"/>
    <n v="10"/>
    <m/>
  </r>
  <r>
    <n v="6308"/>
    <n v="82"/>
    <x v="1222"/>
    <d v="2017-02-13T00:00:00"/>
    <n v="320"/>
    <b v="1"/>
    <s v="Approved"/>
    <s v="Giant Bicycles"/>
    <s v="Road"/>
    <s v="medium"/>
    <s v="medium"/>
    <n v="1538.99"/>
    <n v="829.65"/>
    <d v="2016-02-04T00:00:00"/>
    <n v="709.34"/>
    <s v="F"/>
    <n v="65"/>
    <d v="1960-04-23T00:00:00"/>
    <n v="60.237920706494165"/>
    <n v="0"/>
    <s v="IT"/>
    <s v="High Net Worth"/>
    <s v="N"/>
    <s v="No"/>
    <n v="19"/>
    <m/>
  </r>
  <r>
    <n v="6773"/>
    <n v="51"/>
    <x v="2652"/>
    <d v="2017-02-13T00:00:00"/>
    <n v="320"/>
    <b v="0"/>
    <s v="Approved"/>
    <s v="OHM Cycles"/>
    <s v="Standard"/>
    <s v="high"/>
    <s v="medium"/>
    <n v="2005.66"/>
    <n v="1203.4000000000001"/>
    <d v="2012-04-10T00:00:00"/>
    <n v="802.26"/>
    <s v="M"/>
    <n v="37"/>
    <d v="1959-01-04T00:00:00"/>
    <n v="61.539290569507862"/>
    <s v="Systems Administrator III"/>
    <s v="n/a"/>
    <s v="Mass Customer"/>
    <s v="N"/>
    <s v="No"/>
    <n v="8"/>
    <m/>
  </r>
  <r>
    <n v="6956"/>
    <n v="19"/>
    <x v="3091"/>
    <d v="2017-02-13T00:00:00"/>
    <n v="320"/>
    <b v="0"/>
    <s v="Approved"/>
    <s v="OHM Cycles"/>
    <s v="Road"/>
    <s v="high"/>
    <s v="large"/>
    <n v="12.01"/>
    <n v="7.21"/>
    <d v="2009-03-08T00:00:00"/>
    <n v="4.8"/>
    <s v="F"/>
    <n v="86"/>
    <d v="1962-05-19T00:00:00"/>
    <n v="58.166687829781836"/>
    <s v="Financial Analyst"/>
    <s v="Financial Services"/>
    <s v="Mass Customer"/>
    <s v="N"/>
    <s v="No"/>
    <n v="5"/>
    <m/>
  </r>
  <r>
    <n v="7073"/>
    <n v="71"/>
    <x v="1803"/>
    <d v="2017-02-13T00:00:00"/>
    <n v="320"/>
    <b v="0"/>
    <s v="Approved"/>
    <s v="Solex"/>
    <s v="Standard"/>
    <s v="high"/>
    <s v="large"/>
    <n v="1842.92"/>
    <n v="1105.75"/>
    <d v="2002-08-31T00:00:00"/>
    <n v="737.17000000000007"/>
    <s v="M"/>
    <n v="45"/>
    <d v="1958-03-16T00:00:00"/>
    <n v="62.34477002156266"/>
    <s v="Help Desk Technician"/>
    <s v="Financial Services"/>
    <s v="Mass Customer"/>
    <s v="N"/>
    <s v="Yes"/>
    <n v="15"/>
    <m/>
  </r>
  <r>
    <n v="7628"/>
    <n v="12"/>
    <x v="848"/>
    <d v="2017-02-13T00:00:00"/>
    <n v="320"/>
    <b v="1"/>
    <s v="Approved"/>
    <s v="WeareA2B"/>
    <s v="Standard"/>
    <s v="medium"/>
    <s v="medium"/>
    <n v="1231.1500000000001"/>
    <n v="161.6"/>
    <d v="2004-08-17T00:00:00"/>
    <n v="1069.5500000000002"/>
    <s v="U"/>
    <n v="81"/>
    <d v="1899-12-30T00:00:00"/>
    <n v="0"/>
    <s v="Programmer II"/>
    <s v="IT"/>
    <s v="Mass Customer"/>
    <s v="N"/>
    <s v="No"/>
    <n v="0"/>
    <m/>
  </r>
  <r>
    <n v="7640"/>
    <n v="58"/>
    <x v="1426"/>
    <d v="2017-02-13T00:00:00"/>
    <n v="320"/>
    <b v="1"/>
    <s v="Approved"/>
    <s v="OHM Cycles"/>
    <s v="Standard"/>
    <s v="medium"/>
    <s v="medium"/>
    <n v="912.52"/>
    <n v="141.4"/>
    <d v="2015-10-18T00:00:00"/>
    <n v="771.12"/>
    <s v="F"/>
    <n v="70"/>
    <d v="1995-11-20T00:00:00"/>
    <n v="24.637920706494164"/>
    <s v="Staff Accountant III"/>
    <s v="Entertainment"/>
    <s v="Mass Customer"/>
    <s v="N"/>
    <s v="No"/>
    <n v="17"/>
    <m/>
  </r>
  <r>
    <n v="7645"/>
    <n v="65"/>
    <x v="1733"/>
    <d v="2017-02-13T00:00:00"/>
    <n v="320"/>
    <b v="0"/>
    <s v="Approved"/>
    <s v="WeareA2B"/>
    <s v="Standard"/>
    <s v="medium"/>
    <s v="medium"/>
    <n v="1807.45"/>
    <n v="778.69"/>
    <d v="1995-10-24T00:00:00"/>
    <n v="1028.76"/>
    <s v="M"/>
    <n v="19"/>
    <d v="1995-09-22T00:00:00"/>
    <n v="24.799564542110602"/>
    <s v="Speech Pathologist"/>
    <s v="n/a"/>
    <s v="Mass Customer"/>
    <s v="N"/>
    <s v="Yes"/>
    <n v="13"/>
    <m/>
  </r>
  <r>
    <n v="9044"/>
    <n v="12"/>
    <x v="2833"/>
    <d v="2017-02-13T00:00:00"/>
    <n v="320"/>
    <b v="0"/>
    <s v="Approved"/>
    <s v="WeareA2B"/>
    <s v="Standard"/>
    <s v="medium"/>
    <s v="medium"/>
    <n v="1231.1500000000001"/>
    <n v="161.6"/>
    <d v="2004-08-17T00:00:00"/>
    <n v="1069.5500000000002"/>
    <s v="U"/>
    <n v="59"/>
    <s v="1843-12-21"/>
    <e v="#VALUE!"/>
    <s v="Legal Assistant"/>
    <s v="IT"/>
    <s v="Affluent Customer"/>
    <s v="N"/>
    <s v="No"/>
    <n v="20"/>
    <m/>
  </r>
  <r>
    <n v="9069"/>
    <n v="81"/>
    <x v="1091"/>
    <d v="2017-02-13T00:00:00"/>
    <n v="320"/>
    <b v="0"/>
    <s v="Approved"/>
    <s v="Norco Bicycles"/>
    <s v="Standard"/>
    <s v="medium"/>
    <s v="small"/>
    <n v="586.45000000000005"/>
    <n v="521.94000000000005"/>
    <d v="1998-12-16T00:00:00"/>
    <n v="64.509999999999991"/>
    <s v="M"/>
    <n v="88"/>
    <d v="1978-08-19T00:00:00"/>
    <n v="41.903674131151696"/>
    <n v="0"/>
    <s v="Financial Services"/>
    <s v="Mass Customer"/>
    <s v="N"/>
    <s v="Yes"/>
    <n v="17"/>
    <m/>
  </r>
  <r>
    <n v="9587"/>
    <n v="33"/>
    <x v="360"/>
    <d v="2017-02-13T00:00:00"/>
    <n v="320"/>
    <b v="1"/>
    <s v="Approved"/>
    <s v="Giant Bicycles"/>
    <s v="Standard"/>
    <s v="medium"/>
    <s v="small"/>
    <n v="1311.44"/>
    <n v="1167.18"/>
    <d v="2006-02-02T00:00:00"/>
    <n v="144.26"/>
    <s v="M"/>
    <n v="72"/>
    <d v="1987-07-22T00:00:00"/>
    <n v="32.974907007864026"/>
    <s v="Biostatistician I"/>
    <s v="Property"/>
    <s v="Mass Customer"/>
    <s v="N"/>
    <s v="Yes"/>
    <n v="2"/>
    <m/>
  </r>
  <r>
    <n v="9793"/>
    <n v="88"/>
    <x v="1885"/>
    <d v="2017-02-13T00:00:00"/>
    <n v="320"/>
    <b v="0"/>
    <s v="Approved"/>
    <s v="Norco Bicycles"/>
    <s v="Standard"/>
    <s v="high"/>
    <s v="small"/>
    <n v="1661.92"/>
    <n v="1479.11"/>
    <d v="1996-04-05T00:00:00"/>
    <n v="182.81000000000017"/>
    <s v="F"/>
    <n v="60"/>
    <d v="1987-05-08T00:00:00"/>
    <n v="33.180386459918822"/>
    <s v="Internal Auditor"/>
    <s v="Entertainment"/>
    <s v="High Net Worth"/>
    <s v="N"/>
    <s v="Yes"/>
    <n v="5"/>
    <m/>
  </r>
  <r>
    <n v="9937"/>
    <n v="15"/>
    <x v="3129"/>
    <d v="2017-02-13T00:00:00"/>
    <n v="320"/>
    <b v="1"/>
    <s v="Approved"/>
    <s v="Norco Bicycles"/>
    <s v="Standard"/>
    <s v="low"/>
    <s v="medium"/>
    <n v="958.74"/>
    <n v="748.9"/>
    <d v="1993-05-26T00:00:00"/>
    <n v="209.84000000000003"/>
    <s v="F"/>
    <n v="94"/>
    <d v="1971-01-18T00:00:00"/>
    <n v="49.492715227042112"/>
    <s v="Project Manager"/>
    <s v="Property"/>
    <s v="Mass Customer"/>
    <s v="N"/>
    <s v="Yes"/>
    <n v="11"/>
    <m/>
  </r>
  <r>
    <n v="10113"/>
    <n v="85"/>
    <x v="1464"/>
    <d v="2017-02-13T00:00:00"/>
    <n v="320"/>
    <b v="0"/>
    <s v="Approved"/>
    <s v="WeareA2B"/>
    <s v="Standard"/>
    <s v="medium"/>
    <s v="medium"/>
    <n v="752.64"/>
    <n v="205.36"/>
    <d v="2015-08-02T00:00:00"/>
    <n v="547.28"/>
    <s v="F"/>
    <n v="42"/>
    <d v="2001-11-02T00:00:00"/>
    <n v="18.681756322932518"/>
    <s v="Help Desk Technician"/>
    <s v="Manufacturing"/>
    <s v="Mass Customer"/>
    <s v="N"/>
    <s v="No"/>
    <n v="1"/>
    <m/>
  </r>
  <r>
    <n v="10211"/>
    <n v="52"/>
    <x v="2687"/>
    <d v="2017-02-13T00:00:00"/>
    <n v="320"/>
    <b v="1"/>
    <s v="Approved"/>
    <s v="OHM Cycles"/>
    <s v="Road"/>
    <s v="medium"/>
    <s v="medium"/>
    <n v="1280.28"/>
    <n v="829.51"/>
    <d v="1997-02-09T00:00:00"/>
    <n v="450.77"/>
    <s v="F"/>
    <n v="27"/>
    <d v="1985-04-20T00:00:00"/>
    <n v="35.229701528411972"/>
    <s v="Software Consultant"/>
    <s v="n/a"/>
    <s v="Mass Customer"/>
    <s v="N"/>
    <s v="Yes"/>
    <n v="14"/>
    <m/>
  </r>
  <r>
    <n v="10758"/>
    <n v="26"/>
    <x v="3302"/>
    <d v="2017-02-13T00:00:00"/>
    <n v="320"/>
    <b v="1"/>
    <s v="Approved"/>
    <s v="WeareA2B"/>
    <s v="Standard"/>
    <s v="medium"/>
    <s v="medium"/>
    <n v="1992.93"/>
    <n v="762.63"/>
    <d v="1993-05-26T00:00:00"/>
    <n v="1230.3000000000002"/>
    <s v="F"/>
    <n v="38"/>
    <d v="1963-08-05T00:00:00"/>
    <n v="56.952989199644847"/>
    <n v="0"/>
    <s v="Retail"/>
    <s v="Mass Customer"/>
    <s v="N"/>
    <s v="No"/>
    <n v="10"/>
    <m/>
  </r>
  <r>
    <n v="10847"/>
    <n v="0"/>
    <x v="2734"/>
    <d v="2017-02-13T00:00:00"/>
    <n v="320"/>
    <b v="1"/>
    <s v="Approved"/>
    <s v="Solex"/>
    <s v="Standard"/>
    <s v="medium"/>
    <s v="medium"/>
    <n v="100.35"/>
    <n v="75.260000000000005"/>
    <d v="1994-08-10T00:00:00"/>
    <n v="25.089999999999989"/>
    <s v="F"/>
    <n v="4"/>
    <d v="1983-10-29T00:00:00"/>
    <n v="36.706413857179093"/>
    <n v="0"/>
    <s v="Manufacturing"/>
    <s v="High Net Worth"/>
    <s v="N"/>
    <s v="Yes"/>
    <n v="7"/>
    <m/>
  </r>
  <r>
    <n v="11383"/>
    <n v="33"/>
    <x v="2686"/>
    <d v="2017-02-13T00:00:00"/>
    <n v="320"/>
    <b v="0"/>
    <s v="Approved"/>
    <s v="OHM Cycles"/>
    <s v="Road"/>
    <s v="medium"/>
    <s v="small"/>
    <n v="1810"/>
    <n v="1610.9"/>
    <d v="2008-03-19T00:00:00"/>
    <n v="199.09999999999991"/>
    <s v="F"/>
    <n v="18"/>
    <d v="1959-12-31T00:00:00"/>
    <n v="60.550249473617448"/>
    <s v="Systems Administrator IV"/>
    <s v="Health"/>
    <s v="High Net Worth"/>
    <s v="N"/>
    <s v="No"/>
    <n v="19"/>
    <m/>
  </r>
  <r>
    <n v="11919"/>
    <n v="37"/>
    <x v="1949"/>
    <d v="2017-02-13T00:00:00"/>
    <n v="320"/>
    <b v="0"/>
    <s v="Approved"/>
    <s v="OHM Cycles"/>
    <s v="Standard"/>
    <s v="low"/>
    <s v="medium"/>
    <n v="1793.43"/>
    <n v="248.82"/>
    <d v="1999-07-20T00:00:00"/>
    <n v="1544.6100000000001"/>
    <s v="M"/>
    <n v="89"/>
    <d v="1978-04-21T00:00:00"/>
    <n v="42.232441254439372"/>
    <s v="Geological Engineer"/>
    <s v="Manufacturing"/>
    <s v="Mass Customer"/>
    <s v="N"/>
    <s v="No"/>
    <n v="6"/>
    <m/>
  </r>
  <r>
    <n v="12556"/>
    <n v="73"/>
    <x v="1694"/>
    <d v="2017-02-13T00:00:00"/>
    <n v="320"/>
    <b v="0"/>
    <s v="Approved"/>
    <s v="Solex"/>
    <s v="Standard"/>
    <s v="medium"/>
    <s v="medium"/>
    <n v="1945.43"/>
    <n v="333.18"/>
    <d v="2003-09-09T00:00:00"/>
    <n v="1612.25"/>
    <s v="F"/>
    <n v="79"/>
    <d v="1958-09-10T00:00:00"/>
    <n v="61.857098788685946"/>
    <s v="Electrical Engineer"/>
    <s v="Manufacturing"/>
    <s v="Affluent Customer"/>
    <s v="N"/>
    <s v="Yes"/>
    <n v="11"/>
    <m/>
  </r>
  <r>
    <n v="12571"/>
    <n v="27"/>
    <x v="2642"/>
    <d v="2017-02-13T00:00:00"/>
    <n v="320"/>
    <b v="0"/>
    <s v="Approved"/>
    <s v="Trek Bicycles"/>
    <s v="Standard"/>
    <s v="medium"/>
    <s v="medium"/>
    <n v="499.53"/>
    <n v="388.72"/>
    <d v="1991-08-05T00:00:00"/>
    <n v="110.80999999999995"/>
    <s v="F"/>
    <n v="15"/>
    <d v="1962-12-17T00:00:00"/>
    <n v="57.585865911973613"/>
    <s v="Registered Nurse"/>
    <s v="Health"/>
    <s v="Mass Customer"/>
    <s v="N"/>
    <s v="Yes"/>
    <n v="12"/>
    <m/>
  </r>
  <r>
    <n v="12859"/>
    <n v="62"/>
    <x v="1870"/>
    <d v="2017-02-13T00:00:00"/>
    <n v="320"/>
    <b v="0"/>
    <s v="Approved"/>
    <s v="Solex"/>
    <s v="Standard"/>
    <s v="medium"/>
    <s v="medium"/>
    <n v="478.16"/>
    <n v="298.72000000000003"/>
    <d v="2015-04-11T00:00:00"/>
    <n v="179.44"/>
    <s v="M"/>
    <n v="55"/>
    <d v="1995-07-30T00:00:00"/>
    <n v="24.947509747590054"/>
    <n v="0"/>
    <s v="Retail"/>
    <s v="Mass Customer"/>
    <s v="N"/>
    <s v="Yes"/>
    <n v="7"/>
    <m/>
  </r>
  <r>
    <n v="13233"/>
    <n v="72"/>
    <x v="1553"/>
    <d v="2017-02-13T00:00:00"/>
    <n v="320"/>
    <b v="1"/>
    <s v="Approved"/>
    <s v="Norco Bicycles"/>
    <s v="Standard"/>
    <s v="medium"/>
    <s v="medium"/>
    <n v="360.4"/>
    <n v="270.3"/>
    <d v="2016-12-06T00:00:00"/>
    <n v="90.099999999999966"/>
    <s v="F"/>
    <n v="78"/>
    <d v="1967-01-14T00:00:00"/>
    <n v="53.506413857179098"/>
    <s v="Accountant III"/>
    <s v="Manufacturing"/>
    <s v="Mass Customer"/>
    <s v="N"/>
    <s v="No"/>
    <n v="18"/>
    <m/>
  </r>
  <r>
    <n v="13399"/>
    <n v="59"/>
    <x v="997"/>
    <d v="2017-02-13T00:00:00"/>
    <n v="320"/>
    <b v="0"/>
    <s v="Approved"/>
    <s v="WeareA2B"/>
    <s v="Standard"/>
    <s v="medium"/>
    <s v="small"/>
    <n v="1415.01"/>
    <n v="1259.3599999999999"/>
    <d v="2000-11-03T00:00:00"/>
    <n v="155.65000000000009"/>
    <s v="F"/>
    <n v="27"/>
    <d v="1962-08-25T00:00:00"/>
    <n v="57.898194679096903"/>
    <s v="Marketing Assistant"/>
    <s v="Retail"/>
    <s v="High Net Worth"/>
    <s v="N"/>
    <s v="Yes"/>
    <n v="5"/>
    <m/>
  </r>
  <r>
    <n v="17618"/>
    <n v="99"/>
    <x v="2005"/>
    <d v="2017-04-09T00:00:00"/>
    <m/>
    <b v="0"/>
    <s v="Cancelled"/>
    <s v="OHM Cycles"/>
    <s v="Standard"/>
    <s v="medium"/>
    <s v="medium"/>
    <n v="1227.3399999999999"/>
    <n v="770.89"/>
    <n v="33364"/>
    <m/>
    <m/>
    <m/>
    <m/>
    <m/>
    <m/>
    <m/>
    <m/>
    <m/>
    <m/>
    <m/>
    <m/>
  </r>
  <r>
    <n v="13587"/>
    <n v="73"/>
    <x v="446"/>
    <d v="2017-02-13T00:00:00"/>
    <n v="320"/>
    <b v="0"/>
    <s v="Approved"/>
    <s v="Solex"/>
    <s v="Standard"/>
    <s v="medium"/>
    <s v="medium"/>
    <n v="1945.43"/>
    <n v="333.18"/>
    <d v="2002-08-31T00:00:00"/>
    <n v="1612.25"/>
    <s v="M"/>
    <n v="20"/>
    <d v="1987-10-07T00:00:00"/>
    <n v="32.763948103754437"/>
    <s v="Cost Accountant"/>
    <s v="Financial Services"/>
    <s v="Mass Customer"/>
    <s v="N"/>
    <s v="No"/>
    <n v="18"/>
    <m/>
  </r>
  <r>
    <n v="14356"/>
    <n v="32"/>
    <x v="1366"/>
    <d v="2017-02-13T00:00:00"/>
    <n v="320"/>
    <b v="1"/>
    <s v="Approved"/>
    <s v="Giant Bicycles"/>
    <s v="Standard"/>
    <s v="medium"/>
    <s v="medium"/>
    <n v="642.70000000000005"/>
    <n v="211.37"/>
    <d v="2002-03-22T00:00:00"/>
    <n v="431.33000000000004"/>
    <s v="M"/>
    <n v="70"/>
    <d v="1958-12-17T00:00:00"/>
    <n v="61.588605638001013"/>
    <s v="Dental Hygienist"/>
    <s v="Health"/>
    <s v="Mass Customer"/>
    <s v="N"/>
    <s v="No"/>
    <n v="8"/>
    <m/>
  </r>
  <r>
    <n v="14663"/>
    <n v="13"/>
    <x v="195"/>
    <d v="2017-02-13T00:00:00"/>
    <n v="320"/>
    <b v="1"/>
    <s v="Approved"/>
    <s v="Solex"/>
    <s v="Standard"/>
    <s v="medium"/>
    <s v="medium"/>
    <n v="1163.8900000000001"/>
    <n v="589.27"/>
    <d v="2010-05-05T00:00:00"/>
    <n v="574.62000000000012"/>
    <s v="M"/>
    <n v="58"/>
    <d v="1986-12-20T00:00:00"/>
    <n v="33.561208377727041"/>
    <s v="Help Desk Technician"/>
    <s v="Manufacturing"/>
    <s v="Mass Customer"/>
    <s v="N"/>
    <s v="Yes"/>
    <n v="16"/>
    <m/>
  </r>
  <r>
    <n v="14892"/>
    <n v="69"/>
    <x v="1067"/>
    <d v="2017-02-13T00:00:00"/>
    <n v="320"/>
    <b v="0"/>
    <s v="Approved"/>
    <s v="Giant Bicycles"/>
    <s v="Road"/>
    <s v="medium"/>
    <s v="medium"/>
    <n v="792.9"/>
    <n v="594.67999999999995"/>
    <d v="1992-10-02T00:00:00"/>
    <n v="198.22000000000003"/>
    <s v="M"/>
    <n v="98"/>
    <d v="1981-10-17T00:00:00"/>
    <n v="38.739290569507865"/>
    <s v="Paralegal"/>
    <s v="Financial Services"/>
    <s v="Mass Customer"/>
    <s v="N"/>
    <s v="No"/>
    <n v="16"/>
    <m/>
  </r>
  <r>
    <n v="15311"/>
    <n v="48"/>
    <x v="3391"/>
    <d v="2017-02-13T00:00:00"/>
    <n v="320"/>
    <b v="1"/>
    <s v="Approved"/>
    <s v="WeareA2B"/>
    <s v="Standard"/>
    <s v="medium"/>
    <s v="medium"/>
    <n v="1762.96"/>
    <n v="950.52"/>
    <d v="2003-02-16T00:00:00"/>
    <n v="812.44"/>
    <s v="M"/>
    <n v="65"/>
    <d v="1974-05-10T00:00:00"/>
    <n v="46.183126185946222"/>
    <s v="Nurse"/>
    <s v="Argiculture"/>
    <s v="Mass Customer"/>
    <s v="N"/>
    <s v="Yes"/>
    <n v="8"/>
    <m/>
  </r>
  <r>
    <n v="15814"/>
    <n v="29"/>
    <x v="3170"/>
    <d v="2017-02-13T00:00:00"/>
    <n v="320"/>
    <b v="1"/>
    <s v="Approved"/>
    <s v="Norco Bicycles"/>
    <s v="Road"/>
    <s v="medium"/>
    <s v="medium"/>
    <n v="543.39"/>
    <n v="407.54"/>
    <d v="1994-08-10T00:00:00"/>
    <n v="135.84999999999997"/>
    <s v="M"/>
    <n v="12"/>
    <d v="1977-11-27T00:00:00"/>
    <n v="42.629701528411971"/>
    <s v="Media Manager II"/>
    <s v="Health"/>
    <s v="Affluent Customer"/>
    <s v="N"/>
    <s v="Yes"/>
    <n v="4"/>
    <m/>
  </r>
  <r>
    <n v="16106"/>
    <n v="19"/>
    <x v="1647"/>
    <d v="2017-02-13T00:00:00"/>
    <n v="320"/>
    <b v="0"/>
    <s v="Approved"/>
    <s v="Trek Bicycles"/>
    <s v="Mountain"/>
    <s v="low"/>
    <s v="medium"/>
    <n v="574.64"/>
    <n v="459.71"/>
    <d v="2003-02-07T00:00:00"/>
    <n v="114.93"/>
    <s v="F"/>
    <n v="65"/>
    <d v="1959-11-30T00:00:00"/>
    <n v="60.635180980466764"/>
    <s v="Staff Accountant III"/>
    <s v="n/a"/>
    <s v="High Net Worth"/>
    <s v="N"/>
    <s v="Yes"/>
    <n v="13"/>
    <m/>
  </r>
  <r>
    <n v="16342"/>
    <n v="71"/>
    <x v="3002"/>
    <d v="2017-02-13T00:00:00"/>
    <n v="320"/>
    <b v="1"/>
    <s v="Approved"/>
    <s v="Solex"/>
    <s v="Standard"/>
    <s v="high"/>
    <s v="large"/>
    <n v="1842.92"/>
    <n v="1105.75"/>
    <d v="1995-10-24T00:00:00"/>
    <n v="737.17000000000007"/>
    <s v="M"/>
    <n v="83"/>
    <d v="1962-01-14T00:00:00"/>
    <n v="58.509153583206491"/>
    <s v="Staff Scientist"/>
    <s v="Financial Services"/>
    <s v="Mass Customer"/>
    <s v="N"/>
    <s v="No"/>
    <n v="16"/>
    <m/>
  </r>
  <r>
    <n v="16871"/>
    <n v="53"/>
    <x v="31"/>
    <d v="2017-02-13T00:00:00"/>
    <n v="320"/>
    <b v="0"/>
    <s v="Approved"/>
    <s v="OHM Cycles"/>
    <s v="Standard"/>
    <s v="medium"/>
    <s v="medium"/>
    <n v="795.34"/>
    <n v="101.58"/>
    <d v="1997-02-09T00:00:00"/>
    <n v="693.76"/>
    <s v="U"/>
    <n v="16"/>
    <d v="1899-12-30T00:00:00"/>
    <n v="0"/>
    <s v="Civil Engineer"/>
    <s v="Manufacturing"/>
    <s v="Affluent Customer"/>
    <s v="N"/>
    <s v="No"/>
    <n v="0"/>
    <m/>
  </r>
  <r>
    <n v="16987"/>
    <n v="23"/>
    <x v="485"/>
    <d v="2017-02-13T00:00:00"/>
    <n v="320"/>
    <b v="0"/>
    <s v="Approved"/>
    <s v="Norco Bicycles"/>
    <s v="Mountain"/>
    <s v="low"/>
    <s v="small"/>
    <n v="688.63"/>
    <n v="612.88"/>
    <d v="1997-02-09T00:00:00"/>
    <n v="75.75"/>
    <s v="M"/>
    <n v="20"/>
    <d v="1977-12-09T00:00:00"/>
    <n v="42.596824816083206"/>
    <s v="Information Systems Manager"/>
    <s v="Property"/>
    <s v="Mass Customer"/>
    <s v="N"/>
    <s v="Yes"/>
    <n v="10"/>
    <m/>
  </r>
  <r>
    <n v="17196"/>
    <n v="19"/>
    <x v="1251"/>
    <d v="2017-02-13T00:00:00"/>
    <n v="320"/>
    <b v="0"/>
    <s v="Approved"/>
    <s v="Trek Bicycles"/>
    <s v="Mountain"/>
    <s v="low"/>
    <s v="medium"/>
    <n v="574.64"/>
    <n v="459.71"/>
    <d v="2011-08-29T00:00:00"/>
    <n v="114.93"/>
    <s v="M"/>
    <n v="16"/>
    <d v="1977-11-05T00:00:00"/>
    <n v="42.689975501014715"/>
    <s v="Statistician I"/>
    <s v="n/a"/>
    <s v="High Net Worth"/>
    <s v="N"/>
    <s v="No"/>
    <n v="18"/>
    <m/>
  </r>
  <r>
    <n v="17307"/>
    <n v="98"/>
    <x v="2687"/>
    <d v="2017-02-13T00:00:00"/>
    <n v="320"/>
    <b v="0"/>
    <s v="Approved"/>
    <s v="Trek Bicycles"/>
    <s v="Standard"/>
    <s v="high"/>
    <s v="medium"/>
    <n v="358.39"/>
    <n v="215.03"/>
    <d v="2004-01-16T00:00:00"/>
    <n v="143.35999999999999"/>
    <s v="F"/>
    <n v="27"/>
    <d v="1985-04-20T00:00:00"/>
    <n v="35.229701528411972"/>
    <s v="Software Consultant"/>
    <s v="n/a"/>
    <s v="Mass Customer"/>
    <s v="N"/>
    <s v="Yes"/>
    <n v="14"/>
    <m/>
  </r>
  <r>
    <n v="17342"/>
    <n v="25"/>
    <x v="3123"/>
    <d v="2017-02-13T00:00:00"/>
    <n v="320"/>
    <b v="1"/>
    <s v="Approved"/>
    <s v="Giant Bicycles"/>
    <s v="Road"/>
    <s v="medium"/>
    <s v="medium"/>
    <n v="1538.99"/>
    <n v="829.65"/>
    <d v="2016-11-22T00:00:00"/>
    <n v="709.34"/>
    <s v="M"/>
    <n v="59"/>
    <d v="1982-04-15T00:00:00"/>
    <n v="38.246139884576358"/>
    <s v="VP Quality Control"/>
    <s v="n/a"/>
    <s v="Mass Customer"/>
    <s v="N"/>
    <s v="Yes"/>
    <n v="3"/>
    <m/>
  </r>
  <r>
    <n v="17885"/>
    <n v="52"/>
    <x v="2868"/>
    <d v="2017-02-13T00:00:00"/>
    <n v="320"/>
    <b v="1"/>
    <s v="Approved"/>
    <s v="OHM Cycles"/>
    <s v="Road"/>
    <s v="medium"/>
    <s v="medium"/>
    <n v="1280.28"/>
    <n v="829.51"/>
    <d v="1997-02-09T00:00:00"/>
    <n v="450.77"/>
    <s v="F"/>
    <n v="99"/>
    <d v="1988-11-27T00:00:00"/>
    <n v="31.621482350329781"/>
    <s v="Junior Executive"/>
    <s v="Argiculture"/>
    <s v="Mass Customer"/>
    <s v="N"/>
    <s v="Yes"/>
    <n v="2"/>
    <m/>
  </r>
  <r>
    <n v="18295"/>
    <n v="67"/>
    <x v="1271"/>
    <d v="2017-02-13T00:00:00"/>
    <n v="320"/>
    <b v="1"/>
    <s v="Approved"/>
    <s v="Norco Bicycles"/>
    <s v="Road"/>
    <s v="medium"/>
    <s v="medium"/>
    <n v="544.04999999999995"/>
    <n v="376.84"/>
    <d v="2005-10-22T00:00:00"/>
    <n v="167.20999999999998"/>
    <s v="M"/>
    <n v="60"/>
    <d v="1980-09-01T00:00:00"/>
    <n v="39.865317966768139"/>
    <n v="0"/>
    <s v="Financial Services"/>
    <s v="Mass Customer"/>
    <s v="N"/>
    <s v="No"/>
    <n v="13"/>
    <m/>
  </r>
  <r>
    <n v="18767"/>
    <n v="91"/>
    <x v="396"/>
    <d v="2017-02-13T00:00:00"/>
    <n v="320"/>
    <b v="0"/>
    <s v="Approved"/>
    <s v="Solex"/>
    <s v="Standard"/>
    <s v="medium"/>
    <s v="medium"/>
    <n v="100.35"/>
    <n v="75.260000000000005"/>
    <d v="1994-08-10T00:00:00"/>
    <n v="25.089999999999989"/>
    <s v="M"/>
    <n v="97"/>
    <d v="1964-12-11T00:00:00"/>
    <n v="55.599564542110599"/>
    <s v="Health Coach II"/>
    <s v="Property"/>
    <s v="Mass Customer"/>
    <s v="N"/>
    <s v="Yes"/>
    <n v="6"/>
    <m/>
  </r>
  <r>
    <n v="18996"/>
    <n v="68"/>
    <x v="338"/>
    <d v="2017-02-13T00:00:00"/>
    <n v="320"/>
    <b v="0"/>
    <s v="Approved"/>
    <s v="OHM Cycles"/>
    <s v="Standard"/>
    <s v="medium"/>
    <s v="medium"/>
    <n v="1636.9"/>
    <n v="44.71"/>
    <d v="2014-10-10T00:00:00"/>
    <n v="1592.19"/>
    <s v="F"/>
    <n v="32"/>
    <d v="1986-02-25T00:00:00"/>
    <n v="34.377646733891424"/>
    <s v="Executive Secretary"/>
    <s v="n/a"/>
    <s v="Mass Customer"/>
    <s v="N"/>
    <s v="Yes"/>
    <n v="13"/>
    <m/>
  </r>
  <r>
    <n v="19121"/>
    <n v="28"/>
    <x v="1125"/>
    <d v="2017-02-13T00:00:00"/>
    <n v="320"/>
    <b v="0"/>
    <s v="Approved"/>
    <s v="Norco Bicycles"/>
    <s v="Standard"/>
    <s v="medium"/>
    <s v="small"/>
    <n v="1216.1400000000001"/>
    <n v="1082.3599999999999"/>
    <d v="1996-11-09T00:00:00"/>
    <n v="133.7800000000002"/>
    <s v="F"/>
    <n v="51"/>
    <d v="1959-06-17T00:00:00"/>
    <n v="61.089975501014713"/>
    <s v="Project Manager"/>
    <s v="Manufacturing"/>
    <s v="Mass Customer"/>
    <s v="N"/>
    <s v="No"/>
    <n v="19"/>
    <m/>
  </r>
  <r>
    <n v="19174"/>
    <n v="67"/>
    <x v="2810"/>
    <d v="2017-02-13T00:00:00"/>
    <n v="320"/>
    <b v="0"/>
    <s v="Approved"/>
    <s v="Norco Bicycles"/>
    <s v="Road"/>
    <s v="medium"/>
    <s v="medium"/>
    <n v="544.04999999999995"/>
    <n v="376.84"/>
    <d v="2005-10-22T00:00:00"/>
    <n v="167.20999999999998"/>
    <s v="M"/>
    <n v="51"/>
    <d v="1985-08-12T00:00:00"/>
    <n v="34.917372761288682"/>
    <n v="0"/>
    <s v="Entertainment"/>
    <s v="Mass Customer"/>
    <s v="N"/>
    <s v="No"/>
    <n v="7"/>
    <m/>
  </r>
  <r>
    <n v="19507"/>
    <n v="24"/>
    <x v="2051"/>
    <d v="2017-02-13T00:00:00"/>
    <n v="320"/>
    <b v="1"/>
    <s v="Approved"/>
    <s v="Solex"/>
    <s v="Road"/>
    <s v="medium"/>
    <s v="large"/>
    <n v="1777.8"/>
    <n v="820.78"/>
    <d v="2011-05-07T00:00:00"/>
    <n v="957.02"/>
    <s v="F"/>
    <n v="43"/>
    <d v="1985-02-14T00:00:00"/>
    <n v="35.407783720192796"/>
    <s v="Health Coach II"/>
    <s v="Retail"/>
    <s v="Mass Customer"/>
    <s v="N"/>
    <s v="No"/>
    <n v="21"/>
    <m/>
  </r>
  <r>
    <n v="431"/>
    <n v="7"/>
    <x v="2837"/>
    <d v="2017-02-12T00:00:00"/>
    <n v="321"/>
    <b v="0"/>
    <s v="Approved"/>
    <s v="Trek Bicycles"/>
    <s v="Road"/>
    <s v="low"/>
    <s v="medium"/>
    <n v="980.37"/>
    <n v="234.43"/>
    <d v="2004-09-28T00:00:00"/>
    <n v="745.94"/>
    <s v="M"/>
    <n v="81"/>
    <d v="1986-10-25T00:00:00"/>
    <n v="33.714633035261286"/>
    <s v="VP Marketing"/>
    <s v="Retail"/>
    <s v="Mass Customer"/>
    <s v="N"/>
    <s v="No"/>
    <n v="7"/>
    <m/>
  </r>
  <r>
    <n v="782"/>
    <n v="69"/>
    <x v="1618"/>
    <d v="2017-02-12T00:00:00"/>
    <n v="321"/>
    <b v="0"/>
    <s v="Approved"/>
    <s v="Giant Bicycles"/>
    <s v="Road"/>
    <s v="medium"/>
    <s v="medium"/>
    <n v="792.9"/>
    <n v="594.67999999999995"/>
    <d v="1992-10-02T00:00:00"/>
    <n v="198.22000000000003"/>
    <s v="M"/>
    <n v="53"/>
    <d v="1972-07-26T00:00:00"/>
    <n v="47.972167281836626"/>
    <s v="Research Assistant IV"/>
    <s v="Manufacturing"/>
    <s v="Affluent Customer"/>
    <s v="N"/>
    <s v="No"/>
    <n v="11"/>
    <m/>
  </r>
  <r>
    <n v="856"/>
    <n v="0"/>
    <x v="1303"/>
    <d v="2017-02-12T00:00:00"/>
    <n v="321"/>
    <b v="0"/>
    <s v="Approved"/>
    <s v="Trek Bicycles"/>
    <s v="Standard"/>
    <s v="high"/>
    <s v="medium"/>
    <n v="495.72"/>
    <n v="297.43"/>
    <d v="2016-12-06T00:00:00"/>
    <n v="198.29000000000002"/>
    <s v="F"/>
    <n v="17"/>
    <d v="1995-01-20T00:00:00"/>
    <n v="25.470797418822929"/>
    <s v="Teacher"/>
    <s v="Retail"/>
    <s v="High Net Worth"/>
    <s v="N"/>
    <s v="Yes"/>
    <n v="1"/>
    <m/>
  </r>
  <r>
    <n v="17642"/>
    <n v="72"/>
    <x v="1165"/>
    <d v="2017-05-29T00:00:00"/>
    <m/>
    <b v="1"/>
    <s v="Cancelled"/>
    <s v="OHM Cycles"/>
    <s v="Standard"/>
    <s v="medium"/>
    <s v="medium"/>
    <n v="912.52"/>
    <n v="141.4"/>
    <n v="34143"/>
    <m/>
    <m/>
    <m/>
    <m/>
    <m/>
    <m/>
    <m/>
    <m/>
    <m/>
    <m/>
    <m/>
    <m/>
  </r>
  <r>
    <n v="1929"/>
    <n v="0"/>
    <x v="2471"/>
    <d v="2017-02-12T00:00:00"/>
    <n v="321"/>
    <b v="1"/>
    <s v="Approved"/>
    <s v="OHM Cycles"/>
    <s v="Standard"/>
    <s v="medium"/>
    <s v="medium"/>
    <n v="183.86"/>
    <n v="137.9"/>
    <d v="1997-10-04T00:00:00"/>
    <n v="45.960000000000008"/>
    <s v="F"/>
    <n v="16"/>
    <d v="1977-12-01T00:00:00"/>
    <n v="42.618742624302385"/>
    <s v="Account Representative IV"/>
    <s v="Retail"/>
    <s v="High Net Worth"/>
    <s v="N"/>
    <s v="Yes"/>
    <n v="20"/>
    <m/>
  </r>
  <r>
    <n v="2309"/>
    <n v="70"/>
    <x v="2075"/>
    <d v="2017-02-12T00:00:00"/>
    <n v="321"/>
    <b v="1"/>
    <s v="Approved"/>
    <s v="Trek Bicycles"/>
    <s v="Standard"/>
    <s v="high"/>
    <s v="medium"/>
    <n v="495.72"/>
    <n v="297.43"/>
    <d v="2015-04-11T00:00:00"/>
    <n v="198.29000000000002"/>
    <s v="F"/>
    <n v="78"/>
    <d v="1984-11-09T00:00:00"/>
    <n v="35.673537144850329"/>
    <s v="Nurse"/>
    <s v="Property"/>
    <s v="Mass Customer"/>
    <s v="N"/>
    <s v="No"/>
    <n v="16"/>
    <m/>
  </r>
  <r>
    <n v="3719"/>
    <n v="23"/>
    <x v="2780"/>
    <d v="2017-02-12T00:00:00"/>
    <n v="321"/>
    <b v="0"/>
    <s v="Approved"/>
    <s v="Norco Bicycles"/>
    <s v="Mountain"/>
    <s v="low"/>
    <s v="small"/>
    <n v="688.63"/>
    <n v="612.88"/>
    <d v="1993-10-02T00:00:00"/>
    <n v="75.75"/>
    <s v="M"/>
    <n v="19"/>
    <d v="1989-01-04T00:00:00"/>
    <n v="31.517372761288684"/>
    <s v="VP Marketing"/>
    <s v="IT"/>
    <s v="Mass Customer"/>
    <s v="N"/>
    <s v="No"/>
    <n v="6"/>
    <m/>
  </r>
  <r>
    <n v="3844"/>
    <n v="55"/>
    <x v="1484"/>
    <d v="2017-02-12T00:00:00"/>
    <n v="321"/>
    <b v="0"/>
    <s v="Approved"/>
    <s v="Trek Bicycles"/>
    <s v="Road"/>
    <s v="medium"/>
    <s v="large"/>
    <n v="1894.19"/>
    <n v="598.76"/>
    <d v="2003-07-21T00:00:00"/>
    <n v="1295.43"/>
    <s v="M"/>
    <n v="12"/>
    <d v="1996-04-02T00:00:00"/>
    <n v="24.27079741882293"/>
    <s v="Software Engineer II"/>
    <s v="IT"/>
    <s v="Affluent Customer"/>
    <s v="N"/>
    <s v="No"/>
    <n v="5"/>
    <m/>
  </r>
  <r>
    <n v="3851"/>
    <n v="0"/>
    <x v="3475"/>
    <d v="2017-02-12T00:00:00"/>
    <n v="321"/>
    <b v="0"/>
    <s v="Approved"/>
    <s v="Trek Bicycles"/>
    <s v="Standard"/>
    <s v="high"/>
    <s v="medium"/>
    <n v="495.72"/>
    <n v="297.43"/>
    <d v="2011-01-10T00:00:00"/>
    <n v="198.29000000000002"/>
    <s v="F"/>
    <n v="3"/>
    <d v="1998-08-18T00:00:00"/>
    <n v="21.89271522704211"/>
    <s v="Budget/Accounting Analyst III"/>
    <s v="Retail"/>
    <s v="High Net Worth"/>
    <s v="N"/>
    <s v="Yes"/>
    <n v="4"/>
    <m/>
  </r>
  <r>
    <n v="4278"/>
    <n v="19"/>
    <x v="2285"/>
    <d v="2017-02-12T00:00:00"/>
    <n v="321"/>
    <b v="1"/>
    <s v="Approved"/>
    <s v="Trek Bicycles"/>
    <s v="Mountain"/>
    <s v="low"/>
    <s v="medium"/>
    <n v="574.64"/>
    <n v="459.71"/>
    <d v="2011-08-29T00:00:00"/>
    <n v="114.93"/>
    <s v="M"/>
    <n v="20"/>
    <d v="1989-12-06T00:00:00"/>
    <n v="30.596824816083206"/>
    <n v="0"/>
    <s v="Financial Services"/>
    <s v="High Net Worth"/>
    <s v="N"/>
    <s v="Yes"/>
    <n v="2"/>
    <m/>
  </r>
  <r>
    <n v="4412"/>
    <n v="68"/>
    <x v="560"/>
    <d v="2017-02-12T00:00:00"/>
    <n v="321"/>
    <b v="1"/>
    <s v="Approved"/>
    <s v="OHM Cycles"/>
    <s v="Standard"/>
    <s v="medium"/>
    <s v="medium"/>
    <n v="1636.9"/>
    <n v="44.71"/>
    <d v="2015-04-11T00:00:00"/>
    <n v="1592.19"/>
    <s v="M"/>
    <n v="55"/>
    <d v="1992-05-12T00:00:00"/>
    <n v="28.163948103754439"/>
    <s v="Speech Pathologist"/>
    <s v="Financial Services"/>
    <s v="Mass Customer"/>
    <s v="N"/>
    <s v="Yes"/>
    <n v="10"/>
    <m/>
  </r>
  <r>
    <n v="4562"/>
    <n v="80"/>
    <x v="2450"/>
    <d v="2017-02-12T00:00:00"/>
    <n v="321"/>
    <b v="0"/>
    <s v="Approved"/>
    <s v="OHM Cycles"/>
    <s v="Touring"/>
    <s v="low"/>
    <s v="medium"/>
    <n v="1073.07"/>
    <n v="933.84"/>
    <d v="1997-01-25T00:00:00"/>
    <n v="139.2299999999999"/>
    <s v="F"/>
    <n v="58"/>
    <d v="1978-08-02T00:00:00"/>
    <n v="41.950249473617454"/>
    <n v="0"/>
    <s v="n/a"/>
    <s v="Mass Customer"/>
    <s v="N"/>
    <s v="No"/>
    <n v="12"/>
    <m/>
  </r>
  <r>
    <n v="4624"/>
    <n v="62"/>
    <x v="996"/>
    <d v="2017-02-12T00:00:00"/>
    <n v="321"/>
    <b v="0"/>
    <s v="Approved"/>
    <s v="Solex"/>
    <s v="Standard"/>
    <s v="high"/>
    <s v="medium"/>
    <n v="1024.6600000000001"/>
    <n v="614.79999999999995"/>
    <d v="1996-11-09T00:00:00"/>
    <n v="409.86000000000013"/>
    <s v="F"/>
    <n v="51"/>
    <d v="1987-08-12T00:00:00"/>
    <n v="32.917372761288682"/>
    <s v="Engineer II"/>
    <s v="Argiculture"/>
    <s v="High Net Worth"/>
    <s v="N"/>
    <s v="No"/>
    <n v="22"/>
    <m/>
  </r>
  <r>
    <n v="4739"/>
    <n v="57"/>
    <x v="1153"/>
    <d v="2017-02-12T00:00:00"/>
    <n v="321"/>
    <b v="0"/>
    <s v="Approved"/>
    <s v="WeareA2B"/>
    <s v="Touring"/>
    <s v="medium"/>
    <s v="large"/>
    <n v="1890.39"/>
    <n v="260.14"/>
    <d v="1991-01-21T00:00:00"/>
    <n v="1630.25"/>
    <s v="M"/>
    <n v="16"/>
    <d v="1967-02-01T00:00:00"/>
    <n v="53.457098788685947"/>
    <n v="0"/>
    <s v="Financial Services"/>
    <s v="Affluent Customer"/>
    <s v="N"/>
    <s v="No"/>
    <n v="12"/>
    <m/>
  </r>
  <r>
    <n v="4861"/>
    <n v="15"/>
    <x v="3094"/>
    <d v="2017-02-12T00:00:00"/>
    <n v="321"/>
    <b v="1"/>
    <s v="Approved"/>
    <s v="Norco Bicycles"/>
    <s v="Standard"/>
    <s v="low"/>
    <s v="medium"/>
    <n v="958.74"/>
    <n v="748.9"/>
    <d v="2005-12-07T00:00:00"/>
    <n v="209.84000000000003"/>
    <s v="F"/>
    <n v="10"/>
    <d v="1979-06-06T00:00:00"/>
    <n v="41.106413857179092"/>
    <s v="Registered Nurse"/>
    <s v="Health"/>
    <s v="Mass Customer"/>
    <s v="N"/>
    <s v="No"/>
    <n v="4"/>
    <m/>
  </r>
  <r>
    <n v="5002"/>
    <n v="29"/>
    <x v="2024"/>
    <d v="2017-02-12T00:00:00"/>
    <n v="321"/>
    <b v="0"/>
    <s v="Approved"/>
    <s v="Norco Bicycles"/>
    <s v="Road"/>
    <s v="medium"/>
    <s v="medium"/>
    <n v="543.39"/>
    <n v="407.54"/>
    <d v="2016-11-22T00:00:00"/>
    <n v="135.84999999999997"/>
    <s v="M"/>
    <n v="68"/>
    <d v="1959-12-05T00:00:00"/>
    <n v="60.621482350329778"/>
    <s v="Computer Systems Analyst II"/>
    <s v="Retail"/>
    <s v="Mass Customer"/>
    <s v="N"/>
    <s v="No"/>
    <n v="18"/>
    <m/>
  </r>
  <r>
    <n v="5458"/>
    <n v="80"/>
    <x v="387"/>
    <d v="2017-02-12T00:00:00"/>
    <n v="321"/>
    <b v="0"/>
    <s v="Approved"/>
    <s v="Trek Bicycles"/>
    <s v="Standard"/>
    <s v="medium"/>
    <s v="large"/>
    <n v="1469.44"/>
    <n v="596.54999999999995"/>
    <d v="2010-11-05T00:00:00"/>
    <n v="872.8900000000001"/>
    <s v="F"/>
    <n v="44"/>
    <d v="1997-10-16T00:00:00"/>
    <n v="22.731071391425669"/>
    <s v="Professor"/>
    <s v="Financial Services"/>
    <s v="High Net Worth"/>
    <s v="N"/>
    <s v="Yes"/>
    <n v="5"/>
    <m/>
  </r>
  <r>
    <n v="6014"/>
    <n v="65"/>
    <x v="1424"/>
    <d v="2017-02-12T00:00:00"/>
    <n v="321"/>
    <b v="0"/>
    <s v="Approved"/>
    <s v="WeareA2B"/>
    <s v="Standard"/>
    <s v="medium"/>
    <s v="medium"/>
    <n v="1807.45"/>
    <n v="778.69"/>
    <d v="2015-05-21T00:00:00"/>
    <n v="1028.76"/>
    <s v="F"/>
    <n v="1"/>
    <d v="1974-03-17T00:00:00"/>
    <n v="46.331071391425674"/>
    <s v="Financial Analyst"/>
    <s v="Financial Services"/>
    <s v="Mass Customer"/>
    <s v="N"/>
    <s v="No"/>
    <n v="11"/>
    <m/>
  </r>
  <r>
    <n v="6741"/>
    <n v="72"/>
    <x v="2282"/>
    <d v="2017-02-12T00:00:00"/>
    <n v="321"/>
    <b v="1"/>
    <s v="Approved"/>
    <s v="Norco Bicycles"/>
    <s v="Standard"/>
    <s v="medium"/>
    <s v="medium"/>
    <n v="360.4"/>
    <n v="270.3"/>
    <d v="2016-12-06T00:00:00"/>
    <n v="90.099999999999966"/>
    <s v="M"/>
    <n v="58"/>
    <d v="1994-07-21T00:00:00"/>
    <n v="25.972167281836629"/>
    <s v="Nuclear Power Engineer"/>
    <s v="Manufacturing"/>
    <s v="Mass Customer"/>
    <s v="N"/>
    <s v="No"/>
    <n v="8"/>
    <m/>
  </r>
  <r>
    <n v="6891"/>
    <n v="78"/>
    <x v="3016"/>
    <d v="2017-02-12T00:00:00"/>
    <n v="321"/>
    <b v="1"/>
    <s v="Approved"/>
    <s v="Giant Bicycles"/>
    <s v="Standard"/>
    <s v="medium"/>
    <s v="large"/>
    <n v="1765.3"/>
    <n v="709.48"/>
    <d v="2004-07-25T00:00:00"/>
    <n v="1055.82"/>
    <s v="F"/>
    <n v="69"/>
    <d v="1961-08-12T00:00:00"/>
    <n v="58.933811117453068"/>
    <s v="Account Coordinator"/>
    <s v="Manufacturing"/>
    <s v="Mass Customer"/>
    <s v="N"/>
    <s v="No"/>
    <n v="14"/>
    <m/>
  </r>
  <r>
    <n v="6999"/>
    <n v="65"/>
    <x v="788"/>
    <d v="2017-02-12T00:00:00"/>
    <n v="321"/>
    <b v="0"/>
    <s v="Approved"/>
    <s v="WeareA2B"/>
    <s v="Standard"/>
    <s v="medium"/>
    <s v="medium"/>
    <n v="1807.45"/>
    <n v="778.69"/>
    <d v="2015-05-21T00:00:00"/>
    <n v="1028.76"/>
    <s v="F"/>
    <n v="5"/>
    <d v="1980-07-18T00:00:00"/>
    <n v="39.988605638001012"/>
    <n v="0"/>
    <s v="n/a"/>
    <s v="Mass Customer"/>
    <s v="N"/>
    <s v="No"/>
    <n v="4"/>
    <m/>
  </r>
  <r>
    <n v="7154"/>
    <n v="90"/>
    <x v="2806"/>
    <d v="2017-02-12T00:00:00"/>
    <n v="321"/>
    <b v="0"/>
    <s v="Approved"/>
    <s v="Norco Bicycles"/>
    <s v="Standard"/>
    <s v="low"/>
    <s v="medium"/>
    <n v="363.01"/>
    <n v="290.41000000000003"/>
    <d v="2005-05-10T00:00:00"/>
    <n v="72.599999999999966"/>
    <s v="M"/>
    <n v="88"/>
    <d v="1967-11-29T00:00:00"/>
    <n v="52.632441254439371"/>
    <s v="VP Sales"/>
    <s v="Manufacturing"/>
    <s v="Affluent Customer"/>
    <s v="N"/>
    <s v="No"/>
    <n v="5"/>
    <m/>
  </r>
  <r>
    <n v="7445"/>
    <n v="14"/>
    <x v="419"/>
    <d v="2017-02-12T00:00:00"/>
    <n v="321"/>
    <b v="1"/>
    <s v="Approved"/>
    <s v="Trek Bicycles"/>
    <s v="Standard"/>
    <s v="medium"/>
    <s v="small"/>
    <n v="1386.84"/>
    <n v="1234.29"/>
    <d v="2003-08-05T00:00:00"/>
    <n v="152.54999999999995"/>
    <s v="F"/>
    <n v="73"/>
    <d v="1980-11-02T00:00:00"/>
    <n v="39.695454953069508"/>
    <s v="Research Associate"/>
    <s v="n/a"/>
    <s v="Mass Customer"/>
    <s v="N"/>
    <s v="No"/>
    <n v="3"/>
    <m/>
  </r>
  <r>
    <n v="7524"/>
    <n v="18"/>
    <x v="2085"/>
    <d v="2017-02-12T00:00:00"/>
    <n v="321"/>
    <b v="1"/>
    <s v="Approved"/>
    <s v="Solex"/>
    <s v="Standard"/>
    <s v="medium"/>
    <s v="medium"/>
    <n v="575.27"/>
    <n v="431.45"/>
    <d v="2013-03-12T00:00:00"/>
    <n v="143.82"/>
    <s v="M"/>
    <n v="67"/>
    <d v="1956-05-06T00:00:00"/>
    <n v="64.205043994165393"/>
    <s v="Staff Scientist"/>
    <s v="n/a"/>
    <s v="Mass Customer"/>
    <s v="N"/>
    <s v="No"/>
    <n v="20"/>
    <m/>
  </r>
  <r>
    <n v="8084"/>
    <n v="66"/>
    <x v="2760"/>
    <d v="2017-02-12T00:00:00"/>
    <n v="321"/>
    <b v="1"/>
    <s v="Approved"/>
    <s v="Giant Bicycles"/>
    <s v="Road"/>
    <s v="low"/>
    <s v="small"/>
    <n v="590.26"/>
    <n v="525.33000000000004"/>
    <d v="1992-10-02T00:00:00"/>
    <n v="64.92999999999995"/>
    <s v="M"/>
    <n v="48"/>
    <d v="1978-11-01T00:00:00"/>
    <n v="41.7009344051243"/>
    <s v="Compensation Analyst"/>
    <s v="Financial Services"/>
    <s v="Mass Customer"/>
    <s v="N"/>
    <s v="Yes"/>
    <n v="18"/>
    <m/>
  </r>
  <r>
    <n v="8430"/>
    <n v="50"/>
    <x v="49"/>
    <d v="2017-02-12T00:00:00"/>
    <n v="321"/>
    <b v="1"/>
    <s v="Approved"/>
    <s v="WeareA2B"/>
    <s v="Standard"/>
    <s v="medium"/>
    <s v="small"/>
    <n v="175.89"/>
    <n v="131.91999999999999"/>
    <d v="2003-02-16T00:00:00"/>
    <n v="43.97"/>
    <s v="F"/>
    <n v="42"/>
    <d v="1955-09-21T00:00:00"/>
    <n v="64.829701528411974"/>
    <s v="Social Worker"/>
    <s v="Health"/>
    <s v="Affluent Customer"/>
    <s v="N"/>
    <s v="Yes"/>
    <n v="11"/>
    <m/>
  </r>
  <r>
    <n v="8448"/>
    <n v="23"/>
    <x v="1120"/>
    <d v="2017-02-12T00:00:00"/>
    <n v="321"/>
    <b v="1"/>
    <s v="Approved"/>
    <s v="Norco Bicycles"/>
    <s v="Standard"/>
    <s v="medium"/>
    <s v="medium"/>
    <n v="1198.46"/>
    <n v="381.1"/>
    <d v="2003-09-10T00:00:00"/>
    <n v="817.36"/>
    <s v="M"/>
    <n v="42"/>
    <d v="1974-02-24T00:00:00"/>
    <n v="46.38860563800101"/>
    <s v="Speech Pathologist"/>
    <s v="Financial Services"/>
    <s v="High Net Worth"/>
    <s v="N"/>
    <s v="Yes"/>
    <n v="18"/>
    <m/>
  </r>
  <r>
    <n v="8518"/>
    <n v="38"/>
    <x v="1888"/>
    <d v="2017-02-12T00:00:00"/>
    <n v="321"/>
    <b v="0"/>
    <s v="Approved"/>
    <s v="Solex"/>
    <s v="Standard"/>
    <s v="medium"/>
    <s v="medium"/>
    <n v="1577.53"/>
    <n v="826.51"/>
    <d v="2011-03-16T00:00:00"/>
    <n v="751.02"/>
    <s v="F"/>
    <n v="28"/>
    <d v="1987-04-18T00:00:00"/>
    <n v="33.235180980466765"/>
    <s v="Marketing Assistant"/>
    <s v="Financial Services"/>
    <s v="Affluent Customer"/>
    <s v="N"/>
    <s v="No"/>
    <n v="11"/>
    <m/>
  </r>
  <r>
    <n v="10067"/>
    <n v="77"/>
    <x v="1207"/>
    <d v="2017-02-12T00:00:00"/>
    <n v="321"/>
    <b v="0"/>
    <s v="Approved"/>
    <s v="Norco Bicycles"/>
    <s v="Road"/>
    <s v="medium"/>
    <s v="large"/>
    <n v="1240.31"/>
    <n v="795.1"/>
    <d v="2000-11-03T00:00:00"/>
    <n v="445.20999999999992"/>
    <s v="F"/>
    <n v="11"/>
    <d v="1988-06-22T00:00:00"/>
    <n v="32.054359062658548"/>
    <s v="Assistant Manager"/>
    <s v="Retail"/>
    <s v="Mass Customer"/>
    <s v="N"/>
    <s v="No"/>
    <n v="10"/>
    <m/>
  </r>
  <r>
    <n v="10115"/>
    <n v="88"/>
    <x v="100"/>
    <d v="2017-02-12T00:00:00"/>
    <n v="321"/>
    <b v="0"/>
    <s v="Approved"/>
    <s v="Norco Bicycles"/>
    <s v="Standard"/>
    <s v="high"/>
    <s v="small"/>
    <n v="1661.92"/>
    <n v="1479.11"/>
    <d v="1996-11-09T00:00:00"/>
    <n v="182.81000000000017"/>
    <s v="F"/>
    <n v="29"/>
    <d v="1997-12-24T00:00:00"/>
    <n v="22.542030295535259"/>
    <s v="Software Test Engineer III"/>
    <s v="Entertainment"/>
    <s v="High Net Worth"/>
    <s v="N"/>
    <s v="Yes"/>
    <n v="2"/>
    <m/>
  </r>
  <r>
    <n v="10820"/>
    <n v="3"/>
    <x v="1312"/>
    <d v="2017-02-12T00:00:00"/>
    <n v="321"/>
    <b v="1"/>
    <s v="Approved"/>
    <s v="Trek Bicycles"/>
    <s v="Standard"/>
    <s v="medium"/>
    <s v="large"/>
    <n v="2091.4699999999998"/>
    <n v="388.92"/>
    <d v="2006-02-02T00:00:00"/>
    <n v="1702.5499999999997"/>
    <s v="M"/>
    <n v="6"/>
    <d v="1979-01-05T00:00:00"/>
    <n v="41.522852213343477"/>
    <s v="Information Systems Manager"/>
    <s v="Health"/>
    <s v="Affluent Customer"/>
    <s v="N"/>
    <s v="Yes"/>
    <n v="13"/>
    <m/>
  </r>
  <r>
    <n v="11601"/>
    <n v="56"/>
    <x v="1658"/>
    <d v="2017-02-12T00:00:00"/>
    <n v="321"/>
    <b v="0"/>
    <s v="Approved"/>
    <s v="OHM Cycles"/>
    <s v="Standard"/>
    <s v="medium"/>
    <s v="medium"/>
    <n v="183.86"/>
    <n v="137.9"/>
    <d v="1997-10-04T00:00:00"/>
    <n v="45.960000000000008"/>
    <s v="F"/>
    <n v="29"/>
    <d v="1988-01-09T00:00:00"/>
    <n v="32.506413857179098"/>
    <s v="Cost Accountant"/>
    <s v="Financial Services"/>
    <s v="Mass Customer"/>
    <s v="N"/>
    <s v="No"/>
    <n v="2"/>
    <m/>
  </r>
  <r>
    <n v="11856"/>
    <n v="66"/>
    <x v="3369"/>
    <d v="2017-02-12T00:00:00"/>
    <n v="321"/>
    <b v="1"/>
    <s v="Approved"/>
    <s v="Giant Bicycles"/>
    <s v="Road"/>
    <s v="low"/>
    <s v="small"/>
    <n v="590.26"/>
    <n v="525.33000000000004"/>
    <d v="2010-11-05T00:00:00"/>
    <n v="64.92999999999995"/>
    <s v="M"/>
    <n v="81"/>
    <d v="1964-12-06T00:00:00"/>
    <n v="55.613263172247585"/>
    <s v="Operator"/>
    <s v="Manufacturing"/>
    <s v="Mass Customer"/>
    <s v="N"/>
    <s v="No"/>
    <n v="8"/>
    <m/>
  </r>
  <r>
    <n v="12102"/>
    <n v="64"/>
    <x v="2047"/>
    <d v="2017-02-12T00:00:00"/>
    <n v="321"/>
    <b v="1"/>
    <s v="Approved"/>
    <s v="Trek Bicycles"/>
    <s v="Standard"/>
    <s v="medium"/>
    <s v="large"/>
    <n v="1469.44"/>
    <n v="596.54999999999995"/>
    <d v="2010-11-05T00:00:00"/>
    <n v="872.8900000000001"/>
    <s v="F"/>
    <n v="26"/>
    <d v="1999-03-19T00:00:00"/>
    <n v="21.309153583206491"/>
    <s v="Sales Representative"/>
    <s v="Retail"/>
    <s v="Mass Customer"/>
    <s v="N"/>
    <s v="Yes"/>
    <n v="2"/>
    <m/>
  </r>
  <r>
    <n v="12342"/>
    <n v="34"/>
    <x v="1426"/>
    <d v="2017-02-12T00:00:00"/>
    <n v="321"/>
    <b v="0"/>
    <s v="Approved"/>
    <s v="Norco Bicycles"/>
    <s v="Road"/>
    <s v="high"/>
    <s v="large"/>
    <n v="774.53"/>
    <n v="464.72"/>
    <d v="2003-03-18T00:00:00"/>
    <n v="309.80999999999995"/>
    <s v="F"/>
    <n v="70"/>
    <d v="1995-11-20T00:00:00"/>
    <n v="24.637920706494164"/>
    <s v="Staff Accountant III"/>
    <s v="Entertainment"/>
    <s v="Mass Customer"/>
    <s v="N"/>
    <s v="No"/>
    <n v="17"/>
    <m/>
  </r>
  <r>
    <n v="12844"/>
    <n v="22"/>
    <x v="3302"/>
    <d v="2017-02-12T00:00:00"/>
    <n v="321"/>
    <b v="0"/>
    <s v="Approved"/>
    <s v="WeareA2B"/>
    <s v="Standard"/>
    <s v="medium"/>
    <s v="medium"/>
    <n v="60.34"/>
    <n v="45.26"/>
    <d v="1993-07-15T00:00:00"/>
    <n v="15.080000000000005"/>
    <s v="F"/>
    <n v="38"/>
    <d v="1963-08-05T00:00:00"/>
    <n v="56.952989199644847"/>
    <n v="0"/>
    <s v="Retail"/>
    <s v="Mass Customer"/>
    <s v="N"/>
    <s v="No"/>
    <n v="10"/>
    <m/>
  </r>
  <r>
    <n v="12854"/>
    <n v="11"/>
    <x v="3255"/>
    <d v="2017-02-12T00:00:00"/>
    <n v="321"/>
    <b v="1"/>
    <s v="Approved"/>
    <s v="Giant Bicycles"/>
    <s v="Standard"/>
    <s v="high"/>
    <s v="medium"/>
    <n v="1274.93"/>
    <n v="764.96"/>
    <d v="2007-08-04T00:00:00"/>
    <n v="509.97"/>
    <s v="F"/>
    <n v="6"/>
    <d v="1969-11-28T00:00:00"/>
    <n v="50.632441254439371"/>
    <s v="Paralegal"/>
    <s v="Financial Services"/>
    <s v="Mass Customer"/>
    <s v="N"/>
    <s v="Yes"/>
    <n v="12"/>
    <m/>
  </r>
  <r>
    <n v="12885"/>
    <n v="0"/>
    <x v="820"/>
    <d v="2017-02-12T00:00:00"/>
    <n v="321"/>
    <b v="1"/>
    <s v="Approved"/>
    <s v="Norco Bicycles"/>
    <s v="Standard"/>
    <s v="low"/>
    <s v="medium"/>
    <n v="363.01"/>
    <n v="290.41000000000003"/>
    <d v="2005-05-10T00:00:00"/>
    <n v="72.599999999999966"/>
    <s v="M"/>
    <n v="36"/>
    <d v="1977-11-30T00:00:00"/>
    <n v="42.621482350329778"/>
    <s v="Engineer II"/>
    <s v="Health"/>
    <s v="High Net Worth"/>
    <s v="N"/>
    <s v="No"/>
    <n v="11"/>
    <m/>
  </r>
  <r>
    <n v="13100"/>
    <n v="90"/>
    <x v="412"/>
    <d v="2017-02-12T00:00:00"/>
    <n v="321"/>
    <b v="1"/>
    <s v="Approved"/>
    <s v="Solex"/>
    <s v="Standard"/>
    <s v="low"/>
    <s v="medium"/>
    <n v="945.04"/>
    <n v="507.58"/>
    <d v="2008-03-19T00:00:00"/>
    <n v="437.46"/>
    <s v="F"/>
    <n v="91"/>
    <d v="1973-07-18T00:00:00"/>
    <n v="46.994085090055805"/>
    <n v="0"/>
    <s v="n/a"/>
    <s v="High Net Worth"/>
    <s v="N"/>
    <s v="Yes"/>
    <n v="4"/>
    <m/>
  </r>
  <r>
    <n v="13214"/>
    <n v="18"/>
    <x v="947"/>
    <d v="2017-02-12T00:00:00"/>
    <n v="321"/>
    <b v="1"/>
    <s v="Approved"/>
    <s v="Solex"/>
    <s v="Standard"/>
    <s v="medium"/>
    <s v="medium"/>
    <n v="575.27"/>
    <n v="431.45"/>
    <d v="2009-03-08T00:00:00"/>
    <n v="143.82"/>
    <s v="M"/>
    <n v="38"/>
    <d v="2000-01-08T00:00:00"/>
    <n v="20.500934405124301"/>
    <s v="GIS Technical Architect"/>
    <s v="Manufacturing"/>
    <s v="Affluent Customer"/>
    <s v="N"/>
    <s v="Yes"/>
    <n v="1"/>
    <m/>
  </r>
  <r>
    <n v="13305"/>
    <n v="65"/>
    <x v="3468"/>
    <d v="2017-02-12T00:00:00"/>
    <n v="321"/>
    <b v="0"/>
    <s v="Approved"/>
    <s v="WeareA2B"/>
    <s v="Standard"/>
    <s v="medium"/>
    <s v="medium"/>
    <n v="1807.45"/>
    <n v="778.69"/>
    <d v="2015-05-21T00:00:00"/>
    <n v="1028.76"/>
    <s v="M"/>
    <n v="95"/>
    <d v="1990-04-09T00:00:00"/>
    <n v="30.257098788685944"/>
    <s v="Senior Cost Accountant"/>
    <s v="Financial Services"/>
    <s v="Mass Customer"/>
    <s v="N"/>
    <s v="No"/>
    <n v="20"/>
    <m/>
  </r>
  <r>
    <n v="13436"/>
    <n v="20"/>
    <x v="27"/>
    <d v="2017-02-12T00:00:00"/>
    <n v="321"/>
    <b v="1"/>
    <s v="Approved"/>
    <s v="Trek Bicycles"/>
    <s v="Standard"/>
    <s v="medium"/>
    <s v="small"/>
    <n v="1775.81"/>
    <n v="1580.47"/>
    <d v="2007-08-04T00:00:00"/>
    <n v="195.33999999999992"/>
    <s v="M"/>
    <n v="36"/>
    <d v="1965-01-31T00:00:00"/>
    <n v="55.45983851471334"/>
    <s v="Marketing Manager"/>
    <s v="Manufacturing"/>
    <s v="Mass Customer"/>
    <s v="N"/>
    <s v="Yes"/>
    <n v="13"/>
    <m/>
  </r>
  <r>
    <n v="14115"/>
    <n v="25"/>
    <x v="325"/>
    <d v="2017-02-12T00:00:00"/>
    <n v="321"/>
    <b v="1"/>
    <s v="Approved"/>
    <s v="Giant Bicycles"/>
    <s v="Road"/>
    <s v="medium"/>
    <s v="medium"/>
    <n v="1538.99"/>
    <n v="829.65"/>
    <d v="1999-06-23T00:00:00"/>
    <n v="709.34"/>
    <s v="M"/>
    <n v="74"/>
    <d v="1980-09-20T00:00:00"/>
    <n v="39.813263172247588"/>
    <s v="Safety Technician I"/>
    <s v="Manufacturing"/>
    <s v="Affluent Customer"/>
    <s v="N"/>
    <s v="Yes"/>
    <n v="16"/>
    <m/>
  </r>
  <r>
    <n v="14215"/>
    <n v="15"/>
    <x v="1404"/>
    <d v="2017-02-12T00:00:00"/>
    <n v="321"/>
    <b v="1"/>
    <s v="Approved"/>
    <s v="Norco Bicycles"/>
    <s v="Standard"/>
    <s v="low"/>
    <s v="medium"/>
    <n v="958.74"/>
    <n v="748.9"/>
    <d v="2005-12-07T00:00:00"/>
    <n v="209.84000000000003"/>
    <s v="F"/>
    <n v="20"/>
    <d v="1998-02-02T00:00:00"/>
    <n v="22.432441254439368"/>
    <s v="Administrative Officer"/>
    <s v="n/a"/>
    <s v="Mass Customer"/>
    <s v="N"/>
    <s v="Yes"/>
    <n v="1"/>
    <m/>
  </r>
  <r>
    <n v="14218"/>
    <n v="89"/>
    <x v="2918"/>
    <d v="2017-02-12T00:00:00"/>
    <n v="321"/>
    <b v="1"/>
    <s v="Approved"/>
    <s v="Giant Bicycles"/>
    <s v="Standard"/>
    <s v="medium"/>
    <s v="large"/>
    <n v="1812.75"/>
    <n v="582.48"/>
    <d v="2010-06-07T00:00:00"/>
    <n v="1230.27"/>
    <s v="F"/>
    <n v="59"/>
    <d v="1959-09-25T00:00:00"/>
    <n v="60.816002898274988"/>
    <s v="Internal Auditor"/>
    <s v="Property"/>
    <s v="High Net Worth"/>
    <s v="N"/>
    <s v="Yes"/>
    <n v="11"/>
    <m/>
  </r>
  <r>
    <n v="14241"/>
    <n v="30"/>
    <x v="1822"/>
    <d v="2017-02-12T00:00:00"/>
    <n v="321"/>
    <b v="0"/>
    <s v="Approved"/>
    <s v="OHM Cycles"/>
    <s v="Standard"/>
    <s v="medium"/>
    <s v="medium"/>
    <n v="1227.3399999999999"/>
    <n v="770.89"/>
    <d v="1994-08-10T00:00:00"/>
    <n v="456.44999999999993"/>
    <s v="M"/>
    <n v="4"/>
    <d v="1967-04-25T00:00:00"/>
    <n v="53.229701528411972"/>
    <s v="Account Representative I"/>
    <s v="Manufacturing"/>
    <s v="High Net Worth"/>
    <s v="N"/>
    <s v="No"/>
    <n v="5"/>
    <m/>
  </r>
  <r>
    <n v="14251"/>
    <n v="46"/>
    <x v="438"/>
    <d v="2017-02-12T00:00:00"/>
    <n v="321"/>
    <b v="0"/>
    <s v="Approved"/>
    <s v="OHM Cycles"/>
    <s v="Standard"/>
    <s v="low"/>
    <s v="medium"/>
    <n v="1793.43"/>
    <n v="248.82"/>
    <d v="1999-07-20T00:00:00"/>
    <n v="1544.6100000000001"/>
    <s v="F"/>
    <n v="33"/>
    <d v="1959-04-27T00:00:00"/>
    <n v="61.229701528411972"/>
    <s v="Electrical Engineer"/>
    <s v="Manufacturing"/>
    <s v="High Net Worth"/>
    <s v="N"/>
    <s v="No"/>
    <n v="16"/>
    <m/>
  </r>
  <r>
    <n v="14275"/>
    <n v="2"/>
    <x v="1677"/>
    <d v="2017-02-12T00:00:00"/>
    <n v="321"/>
    <b v="1"/>
    <s v="Approved"/>
    <s v="Giant Bicycles"/>
    <s v="Road"/>
    <s v="low"/>
    <s v="small"/>
    <n v="590.26"/>
    <n v="525.33000000000004"/>
    <d v="2010-11-05T00:00:00"/>
    <n v="64.92999999999995"/>
    <s v="F"/>
    <n v="42"/>
    <d v="1980-10-18T00:00:00"/>
    <n v="39.736550843480465"/>
    <n v="0"/>
    <s v="Property"/>
    <s v="High Net Worth"/>
    <s v="N"/>
    <s v="No"/>
    <n v="20"/>
    <m/>
  </r>
  <r>
    <n v="14517"/>
    <n v="70"/>
    <x v="1962"/>
    <d v="2017-02-12T00:00:00"/>
    <n v="321"/>
    <b v="1"/>
    <s v="Approved"/>
    <s v="Trek Bicycles"/>
    <s v="Standard"/>
    <s v="high"/>
    <s v="medium"/>
    <n v="495.72"/>
    <n v="297.43"/>
    <d v="2015-04-11T00:00:00"/>
    <n v="198.29000000000002"/>
    <s v="F"/>
    <n v="74"/>
    <d v="1973-07-31T00:00:00"/>
    <n v="46.95846865169964"/>
    <s v="Account Executive"/>
    <s v="Property"/>
    <s v="Mass Customer"/>
    <s v="N"/>
    <s v="Yes"/>
    <n v="14"/>
    <m/>
  </r>
  <r>
    <n v="14547"/>
    <n v="51"/>
    <x v="3054"/>
    <d v="2017-02-12T00:00:00"/>
    <n v="321"/>
    <b v="0"/>
    <s v="Approved"/>
    <s v="OHM Cycles"/>
    <s v="Standard"/>
    <s v="high"/>
    <s v="medium"/>
    <n v="2005.66"/>
    <n v="1203.4000000000001"/>
    <d v="2015-10-18T00:00:00"/>
    <n v="802.26"/>
    <s v="M"/>
    <n v="7"/>
    <d v="1986-01-16T00:00:00"/>
    <n v="34.487235774987312"/>
    <s v="Dental Hygienist"/>
    <s v="Health"/>
    <s v="Affluent Customer"/>
    <s v="N"/>
    <s v="Yes"/>
    <n v="20"/>
    <m/>
  </r>
  <r>
    <n v="14760"/>
    <n v="96"/>
    <x v="2802"/>
    <d v="2017-02-12T00:00:00"/>
    <n v="321"/>
    <b v="0"/>
    <s v="Approved"/>
    <s v="WeareA2B"/>
    <s v="Road"/>
    <s v="low"/>
    <s v="small"/>
    <n v="1172.78"/>
    <n v="1043.77"/>
    <d v="2010-06-07T00:00:00"/>
    <n v="129.01"/>
    <s v="M"/>
    <n v="38"/>
    <d v="1977-02-27T00:00:00"/>
    <n v="43.377646733891424"/>
    <s v="Media Manager IV"/>
    <s v="n/a"/>
    <s v="Mass Customer"/>
    <s v="N"/>
    <s v="Yes"/>
    <n v="18"/>
    <m/>
  </r>
  <r>
    <n v="15625"/>
    <n v="94"/>
    <x v="3388"/>
    <d v="2017-02-12T00:00:00"/>
    <n v="321"/>
    <b v="0"/>
    <s v="Approved"/>
    <s v="Giant Bicycles"/>
    <s v="Standard"/>
    <s v="medium"/>
    <s v="large"/>
    <n v="1635.3"/>
    <n v="993.66"/>
    <d v="2013-06-09T00:00:00"/>
    <n v="641.64"/>
    <s v="M"/>
    <n v="72"/>
    <d v="1983-02-27T00:00:00"/>
    <n v="37.374907007864024"/>
    <s v="Paralegal"/>
    <s v="Financial Services"/>
    <s v="Affluent Customer"/>
    <s v="N"/>
    <s v="No"/>
    <n v="10"/>
    <m/>
  </r>
  <r>
    <n v="15975"/>
    <n v="23"/>
    <x v="285"/>
    <d v="2017-02-12T00:00:00"/>
    <n v="321"/>
    <b v="1"/>
    <s v="Approved"/>
    <s v="Norco Bicycles"/>
    <s v="Standard"/>
    <s v="medium"/>
    <s v="medium"/>
    <n v="1198.46"/>
    <n v="381.1"/>
    <d v="1998-12-16T00:00:00"/>
    <n v="817.36"/>
    <s v="F"/>
    <n v="56"/>
    <d v="1978-08-19T00:00:00"/>
    <n v="41.903674131151696"/>
    <s v="Electrical Engineer"/>
    <s v="Manufacturing"/>
    <s v="High Net Worth"/>
    <s v="N"/>
    <s v="No"/>
    <n v="12"/>
    <m/>
  </r>
  <r>
    <n v="16309"/>
    <n v="57"/>
    <x v="2175"/>
    <d v="2017-02-12T00:00:00"/>
    <n v="321"/>
    <b v="1"/>
    <s v="Approved"/>
    <s v="WeareA2B"/>
    <s v="Touring"/>
    <s v="medium"/>
    <s v="large"/>
    <n v="1890.39"/>
    <n v="260.14"/>
    <d v="1991-01-21T00:00:00"/>
    <n v="1630.25"/>
    <s v="M"/>
    <n v="49"/>
    <d v="1984-07-25T00:00:00"/>
    <n v="35.966687829781833"/>
    <n v="0"/>
    <s v="Argiculture"/>
    <s v="Mass Customer"/>
    <s v="N"/>
    <s v="No"/>
    <n v="5"/>
    <m/>
  </r>
  <r>
    <n v="16428"/>
    <n v="52"/>
    <x v="137"/>
    <d v="2017-02-12T00:00:00"/>
    <n v="321"/>
    <b v="1"/>
    <s v="Approved"/>
    <s v="OHM Cycles"/>
    <s v="Road"/>
    <s v="medium"/>
    <s v="medium"/>
    <n v="1280.28"/>
    <n v="829.51"/>
    <d v="1991-01-21T00:00:00"/>
    <n v="450.77"/>
    <s v="M"/>
    <n v="83"/>
    <d v="1974-11-16T00:00:00"/>
    <n v="45.662578240740736"/>
    <s v="VP Accounting"/>
    <s v="Financial Services"/>
    <s v="Mass Customer"/>
    <s v="N"/>
    <s v="Yes"/>
    <n v="17"/>
    <m/>
  </r>
  <r>
    <n v="16700"/>
    <n v="11"/>
    <x v="3489"/>
    <d v="2017-02-12T00:00:00"/>
    <n v="321"/>
    <b v="1"/>
    <s v="Approved"/>
    <s v="Giant Bicycles"/>
    <s v="Standard"/>
    <s v="high"/>
    <s v="medium"/>
    <n v="1274.93"/>
    <n v="764.96"/>
    <d v="2003-08-05T00:00:00"/>
    <n v="509.97"/>
    <s v="F"/>
    <n v="66"/>
    <d v="1965-12-13T00:00:00"/>
    <n v="54.594085090055806"/>
    <s v="Speech Pathologist"/>
    <s v="Manufacturing"/>
    <s v="Affluent Customer"/>
    <s v="N"/>
    <s v="Yes"/>
    <n v="5"/>
    <m/>
  </r>
  <r>
    <n v="17455"/>
    <n v="10"/>
    <x v="1316"/>
    <d v="2017-02-12T00:00:00"/>
    <n v="321"/>
    <b v="1"/>
    <s v="Approved"/>
    <s v="Solex"/>
    <s v="Standard"/>
    <s v="medium"/>
    <s v="medium"/>
    <n v="1945.43"/>
    <n v="333.18"/>
    <d v="2011-01-10T00:00:00"/>
    <n v="1612.25"/>
    <s v="M"/>
    <n v="83"/>
    <d v="1975-04-13T00:00:00"/>
    <n v="45.257098788685944"/>
    <s v="Nurse"/>
    <s v="Manufacturing"/>
    <s v="High Net Worth"/>
    <s v="N"/>
    <s v="Yes"/>
    <n v="22"/>
    <m/>
  </r>
  <r>
    <n v="17846"/>
    <n v="61"/>
    <x v="1511"/>
    <d v="2017-02-12T00:00:00"/>
    <n v="321"/>
    <b v="1"/>
    <s v="Approved"/>
    <s v="OHM Cycles"/>
    <s v="Standard"/>
    <s v="low"/>
    <s v="medium"/>
    <n v="71.16"/>
    <n v="56.93"/>
    <d v="2010-11-05T00:00:00"/>
    <n v="14.229999999999997"/>
    <s v="M"/>
    <n v="13"/>
    <d v="1960-11-26T00:00:00"/>
    <n v="59.643400158548957"/>
    <n v="0"/>
    <s v="n/a"/>
    <s v="Mass Customer"/>
    <s v="N"/>
    <s v="Yes"/>
    <n v="5"/>
    <m/>
  </r>
  <r>
    <n v="19180"/>
    <n v="55"/>
    <x v="1108"/>
    <d v="2017-02-12T00:00:00"/>
    <n v="321"/>
    <b v="1"/>
    <s v="Approved"/>
    <s v="Trek Bicycles"/>
    <s v="Road"/>
    <s v="medium"/>
    <s v="large"/>
    <n v="1894.19"/>
    <n v="598.76"/>
    <d v="2003-07-21T00:00:00"/>
    <n v="1295.43"/>
    <s v="M"/>
    <n v="91"/>
    <d v="1984-11-13T00:00:00"/>
    <n v="35.662578240740736"/>
    <s v="Executive Secretary"/>
    <s v="Financial Services"/>
    <s v="Mass Customer"/>
    <s v="N"/>
    <s v="No"/>
    <n v="5"/>
    <m/>
  </r>
  <r>
    <n v="19516"/>
    <n v="71"/>
    <x v="1773"/>
    <d v="2017-02-12T00:00:00"/>
    <n v="321"/>
    <b v="0"/>
    <s v="Approved"/>
    <s v="Solex"/>
    <s v="Standard"/>
    <s v="high"/>
    <s v="large"/>
    <n v="1842.92"/>
    <n v="1105.75"/>
    <d v="2002-08-31T00:00:00"/>
    <n v="737.17000000000007"/>
    <s v="M"/>
    <n v="48"/>
    <d v="1995-08-05T00:00:00"/>
    <n v="24.931071391425672"/>
    <s v="Design Engineer"/>
    <s v="Financial Services"/>
    <s v="Mass Customer"/>
    <s v="N"/>
    <s v="Yes"/>
    <n v="3"/>
    <m/>
  </r>
  <r>
    <n v="638"/>
    <n v="95"/>
    <x v="2377"/>
    <d v="2017-02-11T00:00:00"/>
    <n v="322"/>
    <b v="0"/>
    <s v="Approved"/>
    <s v="Giant Bicycles"/>
    <s v="Standard"/>
    <s v="medium"/>
    <s v="large"/>
    <n v="569.55999999999995"/>
    <n v="528.42999999999995"/>
    <d v="2006-11-10T00:00:00"/>
    <n v="41.129999999999995"/>
    <s v="M"/>
    <n v="40"/>
    <d v="1999-10-29T00:00:00"/>
    <n v="20.695454953069508"/>
    <s v="General Manager"/>
    <s v="n/a"/>
    <s v="Affluent Customer"/>
    <s v="N"/>
    <s v="No"/>
    <n v="3"/>
    <m/>
  </r>
  <r>
    <n v="822"/>
    <n v="45"/>
    <x v="589"/>
    <d v="2017-02-11T00:00:00"/>
    <n v="322"/>
    <b v="1"/>
    <s v="Approved"/>
    <s v="Solex"/>
    <s v="Standard"/>
    <s v="medium"/>
    <s v="medium"/>
    <n v="441.49"/>
    <n v="84.99"/>
    <d v="1992-10-02T00:00:00"/>
    <n v="356.5"/>
    <s v="M"/>
    <n v="16"/>
    <d v="1965-11-12T00:00:00"/>
    <n v="54.679016596905122"/>
    <s v="Information Systems Manager"/>
    <s v="Health"/>
    <s v="Mass Customer"/>
    <s v="N"/>
    <s v="Yes"/>
    <n v="19"/>
    <m/>
  </r>
  <r>
    <n v="843"/>
    <n v="21"/>
    <x v="2391"/>
    <d v="2017-02-11T00:00:00"/>
    <n v="322"/>
    <b v="1"/>
    <s v="Approved"/>
    <s v="Solex"/>
    <s v="Standard"/>
    <s v="medium"/>
    <s v="large"/>
    <n v="1071.23"/>
    <n v="380.74"/>
    <d v="2016-02-04T00:00:00"/>
    <n v="690.49"/>
    <s v="M"/>
    <n v="14"/>
    <d v="1978-08-24T00:00:00"/>
    <n v="41.88997550101471"/>
    <s v="Sales Representative"/>
    <s v="Retail"/>
    <s v="Affluent Customer"/>
    <s v="N"/>
    <s v="Yes"/>
    <n v="7"/>
    <m/>
  </r>
  <r>
    <n v="984"/>
    <n v="98"/>
    <x v="3198"/>
    <d v="2017-02-11T00:00:00"/>
    <n v="322"/>
    <b v="1"/>
    <s v="Approved"/>
    <s v="Trek Bicycles"/>
    <s v="Standard"/>
    <s v="high"/>
    <s v="medium"/>
    <n v="358.39"/>
    <n v="215.03"/>
    <d v="2004-01-16T00:00:00"/>
    <n v="143.35999999999999"/>
    <s v="F"/>
    <n v="41"/>
    <d v="1977-10-25T00:00:00"/>
    <n v="42.720112487316079"/>
    <s v="Technical Writer"/>
    <s v="Financial Services"/>
    <s v="Affluent Customer"/>
    <s v="N"/>
    <s v="No"/>
    <n v="12"/>
    <m/>
  </r>
  <r>
    <n v="1948"/>
    <n v="87"/>
    <x v="2408"/>
    <d v="2017-02-11T00:00:00"/>
    <n v="322"/>
    <b v="1"/>
    <s v="Approved"/>
    <s v="Giant Bicycles"/>
    <s v="Standard"/>
    <s v="high"/>
    <s v="medium"/>
    <n v="1179"/>
    <n v="707.4"/>
    <d v="2005-12-07T00:00:00"/>
    <n v="471.6"/>
    <s v="F"/>
    <n v="11"/>
    <d v="1980-04-21T00:00:00"/>
    <n v="40.229701528411972"/>
    <s v="Marketing Manager"/>
    <s v="Argiculture"/>
    <s v="Mass Customer"/>
    <s v="N"/>
    <s v="No"/>
    <n v="3"/>
    <m/>
  </r>
  <r>
    <n v="2199"/>
    <n v="0"/>
    <x v="1391"/>
    <d v="2017-02-11T00:00:00"/>
    <n v="322"/>
    <b v="1"/>
    <s v="Approved"/>
    <s v="OHM Cycles"/>
    <s v="Standard"/>
    <s v="medium"/>
    <s v="medium"/>
    <n v="183.86"/>
    <n v="137.9"/>
    <d v="1997-10-04T00:00:00"/>
    <n v="45.960000000000008"/>
    <s v="M"/>
    <n v="64"/>
    <d v="1988-05-16T00:00:00"/>
    <n v="32.155728925672243"/>
    <s v="Speech Pathologist"/>
    <s v="Health"/>
    <s v="High Net Worth"/>
    <s v="N"/>
    <s v="No"/>
    <n v="3"/>
    <m/>
  </r>
  <r>
    <n v="2241"/>
    <n v="12"/>
    <x v="2241"/>
    <d v="2017-02-11T00:00:00"/>
    <n v="322"/>
    <b v="1"/>
    <s v="Approved"/>
    <s v="WeareA2B"/>
    <s v="Standard"/>
    <s v="medium"/>
    <s v="medium"/>
    <n v="1231.1500000000001"/>
    <n v="161.6"/>
    <d v="2004-08-17T00:00:00"/>
    <n v="1069.5500000000002"/>
    <s v="M"/>
    <n v="99"/>
    <d v="1984-09-03T00:00:00"/>
    <n v="35.857098788685946"/>
    <s v="Internal Auditor"/>
    <s v="n/a"/>
    <s v="Affluent Customer"/>
    <s v="N"/>
    <s v="No"/>
    <n v="5"/>
    <m/>
  </r>
  <r>
    <n v="17706"/>
    <n v="70"/>
    <x v="3198"/>
    <d v="2017-05-29T00:00:00"/>
    <m/>
    <b v="1"/>
    <s v="Cancelled"/>
    <s v="Trek Bicycles"/>
    <s v="Standard"/>
    <s v="high"/>
    <s v="medium"/>
    <n v="495.72"/>
    <n v="297.43"/>
    <n v="42105"/>
    <m/>
    <m/>
    <m/>
    <m/>
    <m/>
    <m/>
    <m/>
    <m/>
    <m/>
    <m/>
    <m/>
    <m/>
  </r>
  <r>
    <n v="2833"/>
    <n v="95"/>
    <x v="1691"/>
    <d v="2017-02-11T00:00:00"/>
    <n v="322"/>
    <b v="0"/>
    <s v="Approved"/>
    <s v="Giant Bicycles"/>
    <s v="Standard"/>
    <s v="medium"/>
    <s v="large"/>
    <n v="569.55999999999995"/>
    <n v="528.42999999999995"/>
    <d v="2003-09-10T00:00:00"/>
    <n v="41.129999999999995"/>
    <s v="M"/>
    <n v="88"/>
    <d v="1987-07-03T00:00:00"/>
    <n v="33.026961802384577"/>
    <s v="Desktop Support Technician"/>
    <s v="Financial Services"/>
    <s v="Mass Customer"/>
    <s v="N"/>
    <s v="No"/>
    <n v="14"/>
    <m/>
  </r>
  <r>
    <n v="2973"/>
    <n v="4"/>
    <x v="2533"/>
    <d v="2017-02-11T00:00:00"/>
    <n v="322"/>
    <b v="0"/>
    <s v="Approved"/>
    <s v="Solex"/>
    <s v="Standard"/>
    <s v="medium"/>
    <s v="medium"/>
    <n v="1483.2"/>
    <n v="99.59"/>
    <d v="1998-12-17T00:00:00"/>
    <n v="1383.6100000000001"/>
    <s v="M"/>
    <n v="32"/>
    <d v="1962-09-21T00:00:00"/>
    <n v="57.824222076357174"/>
    <s v="Account Executive"/>
    <s v="Argiculture"/>
    <s v="High Net Worth"/>
    <s v="N"/>
    <s v="No"/>
    <n v="11"/>
    <m/>
  </r>
  <r>
    <n v="3430"/>
    <n v="98"/>
    <x v="2427"/>
    <d v="2017-02-11T00:00:00"/>
    <n v="322"/>
    <b v="1"/>
    <s v="Approved"/>
    <s v="Trek Bicycles"/>
    <s v="Standard"/>
    <s v="high"/>
    <s v="medium"/>
    <n v="358.39"/>
    <n v="215.03"/>
    <d v="2004-01-16T00:00:00"/>
    <n v="143.35999999999999"/>
    <s v="M"/>
    <n v="33"/>
    <d v="1962-12-19T00:00:00"/>
    <n v="57.58038645991882"/>
    <n v="0"/>
    <s v="Health"/>
    <s v="Mass Customer"/>
    <s v="N"/>
    <s v="No"/>
    <n v="20"/>
    <m/>
  </r>
  <r>
    <n v="3936"/>
    <n v="21"/>
    <x v="1702"/>
    <d v="2017-02-11T00:00:00"/>
    <n v="322"/>
    <b v="0"/>
    <s v="Approved"/>
    <s v="WeareA2B"/>
    <s v="Touring"/>
    <s v="medium"/>
    <s v="medium"/>
    <n v="1466.68"/>
    <n v="363.25"/>
    <d v="2013-03-12T00:00:00"/>
    <n v="1103.43"/>
    <s v="F"/>
    <n v="28"/>
    <d v="1970-06-11T00:00:00"/>
    <n v="50.098194679096906"/>
    <s v="Nurse"/>
    <s v="n/a"/>
    <s v="High Net Worth"/>
    <s v="N"/>
    <s v="Yes"/>
    <n v="13"/>
    <m/>
  </r>
  <r>
    <n v="4440"/>
    <n v="73"/>
    <x v="2962"/>
    <d v="2017-02-11T00:00:00"/>
    <n v="322"/>
    <b v="1"/>
    <s v="Approved"/>
    <s v="Solex"/>
    <s v="Standard"/>
    <s v="medium"/>
    <s v="medium"/>
    <n v="1945.43"/>
    <n v="333.18"/>
    <d v="2006-05-22T00:00:00"/>
    <n v="1612.25"/>
    <s v="M"/>
    <n v="2"/>
    <d v="1977-03-13T00:00:00"/>
    <n v="43.33929056950786"/>
    <s v="Junior Executive"/>
    <s v="Health"/>
    <s v="Mass Customer"/>
    <s v="N"/>
    <s v="Yes"/>
    <n v="20"/>
    <m/>
  </r>
  <r>
    <n v="5621"/>
    <n v="7"/>
    <x v="746"/>
    <d v="2017-02-11T00:00:00"/>
    <n v="322"/>
    <b v="0"/>
    <s v="Approved"/>
    <s v="Trek Bicycles"/>
    <s v="Road"/>
    <s v="low"/>
    <s v="medium"/>
    <n v="980.37"/>
    <n v="234.43"/>
    <d v="2004-09-28T00:00:00"/>
    <n v="745.94"/>
    <s v="F"/>
    <n v="22"/>
    <d v="1968-03-24T00:00:00"/>
    <n v="52.314633035261288"/>
    <s v="Senior Editor"/>
    <s v="n/a"/>
    <s v="Affluent Customer"/>
    <s v="N"/>
    <s v="No"/>
    <n v="15"/>
    <m/>
  </r>
  <r>
    <n v="5705"/>
    <n v="71"/>
    <x v="71"/>
    <d v="2017-02-11T00:00:00"/>
    <n v="322"/>
    <b v="1"/>
    <s v="Approved"/>
    <s v="Solex"/>
    <s v="Standard"/>
    <s v="high"/>
    <s v="large"/>
    <n v="1842.92"/>
    <n v="1105.75"/>
    <d v="2006-05-22T00:00:00"/>
    <n v="737.17000000000007"/>
    <s v="M"/>
    <n v="89"/>
    <d v="1976-01-12T00:00:00"/>
    <n v="44.506413857179098"/>
    <s v="Pharmacist"/>
    <s v="Health"/>
    <s v="Mass Customer"/>
    <s v="N"/>
    <s v="Yes"/>
    <n v="9"/>
    <m/>
  </r>
  <r>
    <n v="6087"/>
    <n v="80"/>
    <x v="28"/>
    <d v="2017-02-11T00:00:00"/>
    <n v="322"/>
    <b v="1"/>
    <s v="Approved"/>
    <s v="OHM Cycles"/>
    <s v="Touring"/>
    <s v="low"/>
    <s v="medium"/>
    <n v="1073.07"/>
    <n v="933.84"/>
    <d v="2015-08-02T00:00:00"/>
    <n v="139.2299999999999"/>
    <s v="M"/>
    <n v="62"/>
    <d v="1981-11-26T00:00:00"/>
    <n v="38.629701528411971"/>
    <s v="Human Resources Manager"/>
    <s v="Property"/>
    <s v="Mass Customer"/>
    <s v="N"/>
    <s v="No"/>
    <n v="7"/>
    <m/>
  </r>
  <r>
    <n v="6122"/>
    <n v="34"/>
    <x v="1304"/>
    <d v="2017-02-11T00:00:00"/>
    <n v="322"/>
    <b v="0"/>
    <s v="Approved"/>
    <s v="Norco Bicycles"/>
    <s v="Road"/>
    <s v="high"/>
    <s v="large"/>
    <n v="774.53"/>
    <n v="464.72"/>
    <d v="2008-03-19T00:00:00"/>
    <n v="309.80999999999995"/>
    <s v="F"/>
    <n v="80"/>
    <d v="1973-11-04T00:00:00"/>
    <n v="46.695454953069508"/>
    <s v="VP Product Management"/>
    <s v="n/a"/>
    <s v="Mass Customer"/>
    <s v="N"/>
    <s v="Yes"/>
    <n v="18"/>
    <m/>
  </r>
  <r>
    <n v="17716"/>
    <n v="13"/>
    <x v="730"/>
    <d v="2017-04-25T00:00:00"/>
    <m/>
    <m/>
    <s v="Approved"/>
    <s v="Solex"/>
    <s v="Standard"/>
    <s v="medium"/>
    <s v="medium"/>
    <n v="1163.8900000000001"/>
    <n v="589.27"/>
    <n v="42560"/>
    <m/>
    <m/>
    <m/>
    <m/>
    <m/>
    <m/>
    <m/>
    <m/>
    <m/>
    <m/>
    <m/>
    <m/>
  </r>
  <r>
    <n v="6130"/>
    <n v="86"/>
    <x v="1933"/>
    <d v="2017-02-11T00:00:00"/>
    <n v="322"/>
    <b v="1"/>
    <s v="Approved"/>
    <s v="OHM Cycles"/>
    <s v="Standard"/>
    <s v="medium"/>
    <s v="medium"/>
    <n v="235.63"/>
    <n v="125.07"/>
    <d v="2004-08-07T00:00:00"/>
    <n v="110.56"/>
    <s v="F"/>
    <n v="89"/>
    <d v="1974-06-11T00:00:00"/>
    <n v="46.095454953069506"/>
    <s v="Software Engineer II"/>
    <s v="Health"/>
    <s v="Mass Customer"/>
    <s v="N"/>
    <s v="No"/>
    <n v="12"/>
    <m/>
  </r>
  <r>
    <n v="6179"/>
    <n v="93"/>
    <x v="1686"/>
    <d v="2017-02-11T00:00:00"/>
    <n v="322"/>
    <b v="0"/>
    <s v="Approved"/>
    <s v="WeareA2B"/>
    <s v="Standard"/>
    <s v="medium"/>
    <s v="medium"/>
    <n v="1065.03"/>
    <n v="230.09"/>
    <d v="1991-05-06T00:00:00"/>
    <n v="834.93999999999994"/>
    <s v="F"/>
    <n v="21"/>
    <d v="1963-04-27T00:00:00"/>
    <n v="57.226961802384572"/>
    <s v="Design Engineer"/>
    <s v="IT"/>
    <s v="Affluent Customer"/>
    <s v="N"/>
    <s v="Yes"/>
    <n v="9"/>
    <m/>
  </r>
  <r>
    <n v="6599"/>
    <n v="3"/>
    <x v="2591"/>
    <d v="2017-02-11T00:00:00"/>
    <n v="322"/>
    <b v="1"/>
    <s v="Approved"/>
    <s v="Trek Bicycles"/>
    <s v="Standard"/>
    <s v="medium"/>
    <s v="large"/>
    <n v="2091.4699999999998"/>
    <n v="388.92"/>
    <d v="2011-08-24T00:00:00"/>
    <n v="1702.5499999999997"/>
    <s v="F"/>
    <n v="37"/>
    <d v="1974-04-21T00:00:00"/>
    <n v="46.235180980466765"/>
    <s v="Information Systems Manager"/>
    <s v="n/a"/>
    <s v="Affluent Customer"/>
    <s v="N"/>
    <s v="No"/>
    <n v="9"/>
    <m/>
  </r>
  <r>
    <n v="7725"/>
    <n v="49"/>
    <x v="344"/>
    <d v="2017-02-11T00:00:00"/>
    <n v="322"/>
    <b v="1"/>
    <s v="Approved"/>
    <s v="Trek Bicycles"/>
    <s v="Road"/>
    <s v="medium"/>
    <s v="medium"/>
    <n v="533.51"/>
    <n v="400.13"/>
    <d v="2012-06-04T00:00:00"/>
    <n v="133.38"/>
    <s v="M"/>
    <n v="79"/>
    <d v="1954-10-30T00:00:00"/>
    <n v="65.722852213343472"/>
    <s v="Research Nurse"/>
    <s v="Health"/>
    <s v="Affluent Customer"/>
    <s v="N"/>
    <s v="No"/>
    <n v="14"/>
    <m/>
  </r>
  <r>
    <n v="7764"/>
    <n v="15"/>
    <x v="2173"/>
    <d v="2017-02-11T00:00:00"/>
    <n v="322"/>
    <b v="1"/>
    <s v="Approved"/>
    <s v="Norco Bicycles"/>
    <s v="Standard"/>
    <s v="low"/>
    <s v="medium"/>
    <n v="958.74"/>
    <n v="748.9"/>
    <d v="2005-12-07T00:00:00"/>
    <n v="209.84000000000003"/>
    <s v="M"/>
    <n v="76"/>
    <d v="1978-12-17T00:00:00"/>
    <n v="41.574907007864027"/>
    <s v="Senior Sales Associate"/>
    <s v="Retail"/>
    <s v="Mass Customer"/>
    <s v="N"/>
    <s v="No"/>
    <n v="10"/>
    <m/>
  </r>
  <r>
    <n v="9172"/>
    <n v="46"/>
    <x v="1133"/>
    <d v="2017-02-11T00:00:00"/>
    <n v="322"/>
    <b v="0"/>
    <s v="Approved"/>
    <s v="Solex"/>
    <s v="Standard"/>
    <s v="low"/>
    <s v="medium"/>
    <n v="1289.8499999999999"/>
    <n v="74.510000000000005"/>
    <d v="2007-12-11T00:00:00"/>
    <n v="1215.3399999999999"/>
    <s v="F"/>
    <n v="24"/>
    <d v="1995-03-07T00:00:00"/>
    <n v="25.344770021562656"/>
    <n v="0"/>
    <s v="Retail"/>
    <s v="Affluent Customer"/>
    <s v="N"/>
    <s v="Yes"/>
    <n v="3"/>
    <m/>
  </r>
  <r>
    <n v="9959"/>
    <n v="48"/>
    <x v="1423"/>
    <d v="2017-02-11T00:00:00"/>
    <n v="322"/>
    <b v="1"/>
    <s v="Approved"/>
    <s v="WeareA2B"/>
    <s v="Standard"/>
    <s v="medium"/>
    <s v="medium"/>
    <n v="1762.96"/>
    <n v="950.52"/>
    <d v="2014-07-28T00:00:00"/>
    <n v="812.44"/>
    <s v="M"/>
    <n v="74"/>
    <d v="1980-07-22T00:00:00"/>
    <n v="39.977646733891426"/>
    <s v="Office Assistant II"/>
    <s v="n/a"/>
    <s v="Mass Customer"/>
    <s v="N"/>
    <s v="No"/>
    <n v="13"/>
    <m/>
  </r>
  <r>
    <n v="10054"/>
    <n v="87"/>
    <x v="483"/>
    <d v="2017-02-11T00:00:00"/>
    <n v="322"/>
    <b v="0"/>
    <s v="Approved"/>
    <s v="Giant Bicycles"/>
    <s v="Standard"/>
    <s v="high"/>
    <s v="medium"/>
    <n v="1179"/>
    <n v="707.4"/>
    <d v="2005-05-10T00:00:00"/>
    <n v="471.6"/>
    <s v="F"/>
    <n v="53"/>
    <d v="1974-10-02T00:00:00"/>
    <n v="45.785865911973616"/>
    <s v="Clinical Specialist"/>
    <s v="Health"/>
    <s v="Mass Customer"/>
    <s v="N"/>
    <s v="Yes"/>
    <n v="21"/>
    <m/>
  </r>
  <r>
    <n v="10500"/>
    <n v="32"/>
    <x v="3100"/>
    <d v="2017-02-11T00:00:00"/>
    <n v="322"/>
    <b v="1"/>
    <s v="Approved"/>
    <s v="Giant Bicycles"/>
    <s v="Standard"/>
    <s v="high"/>
    <s v="medium"/>
    <n v="1179"/>
    <n v="707.4"/>
    <d v="1997-08-25T00:00:00"/>
    <n v="471.6"/>
    <s v="M"/>
    <n v="29"/>
    <d v="1978-07-22T00:00:00"/>
    <n v="41.980386459918819"/>
    <s v="Developer III"/>
    <s v="n/a"/>
    <s v="High Net Worth"/>
    <s v="N"/>
    <s v="No"/>
    <n v="7"/>
    <m/>
  </r>
  <r>
    <n v="10546"/>
    <n v="11"/>
    <x v="795"/>
    <d v="2017-02-11T00:00:00"/>
    <n v="322"/>
    <b v="0"/>
    <s v="Approved"/>
    <s v="Giant Bicycles"/>
    <s v="Standard"/>
    <s v="high"/>
    <s v="medium"/>
    <n v="1274.93"/>
    <n v="764.96"/>
    <d v="2007-08-04T00:00:00"/>
    <n v="509.97"/>
    <s v="F"/>
    <n v="34"/>
    <d v="1992-11-27T00:00:00"/>
    <n v="27.618742624302381"/>
    <n v="0"/>
    <s v="Manufacturing"/>
    <s v="Mass Customer"/>
    <s v="N"/>
    <s v="No"/>
    <n v="9"/>
    <m/>
  </r>
  <r>
    <n v="11120"/>
    <n v="30"/>
    <x v="927"/>
    <d v="2017-02-11T00:00:00"/>
    <n v="322"/>
    <b v="1"/>
    <s v="Approved"/>
    <s v="Solex"/>
    <s v="Standard"/>
    <s v="high"/>
    <s v="medium"/>
    <n v="748.17"/>
    <n v="448.9"/>
    <d v="2015-04-11T00:00:00"/>
    <n v="299.27"/>
    <s v="M"/>
    <n v="65"/>
    <d v="1961-12-28T00:00:00"/>
    <n v="58.555728925672248"/>
    <s v="Analog Circuit Design manager"/>
    <s v="IT"/>
    <s v="Mass Customer"/>
    <s v="N"/>
    <s v="No"/>
    <n v="12"/>
    <m/>
  </r>
  <r>
    <n v="11231"/>
    <n v="19"/>
    <x v="2057"/>
    <d v="2017-02-11T00:00:00"/>
    <n v="322"/>
    <b v="1"/>
    <s v="Approved"/>
    <s v="OHM Cycles"/>
    <s v="Road"/>
    <s v="high"/>
    <s v="large"/>
    <n v="12.01"/>
    <n v="7.21"/>
    <d v="2009-03-08T00:00:00"/>
    <n v="4.8"/>
    <s v="F"/>
    <n v="15"/>
    <d v="1976-04-12T00:00:00"/>
    <n v="44.257098788685944"/>
    <n v="0"/>
    <s v="Financial Services"/>
    <s v="Mass Customer"/>
    <s v="N"/>
    <s v="No"/>
    <n v="7"/>
    <m/>
  </r>
  <r>
    <n v="11311"/>
    <n v="9"/>
    <x v="1072"/>
    <d v="2017-02-11T00:00:00"/>
    <n v="322"/>
    <b v="1"/>
    <s v="Approved"/>
    <s v="OHM Cycles"/>
    <s v="Road"/>
    <s v="medium"/>
    <s v="medium"/>
    <n v="742.54"/>
    <n v="667.4"/>
    <d v="1991-11-07T00:00:00"/>
    <n v="75.139999999999986"/>
    <s v="F"/>
    <n v="81"/>
    <d v="1974-12-03T00:00:00"/>
    <n v="45.616002898274985"/>
    <s v="Compensation Analyst"/>
    <s v="Financial Services"/>
    <s v="Mass Customer"/>
    <s v="N"/>
    <s v="No"/>
    <n v="19"/>
    <m/>
  </r>
  <r>
    <n v="11385"/>
    <n v="48"/>
    <x v="628"/>
    <d v="2017-02-11T00:00:00"/>
    <n v="322"/>
    <b v="1"/>
    <s v="Approved"/>
    <s v="WeareA2B"/>
    <s v="Standard"/>
    <s v="medium"/>
    <s v="medium"/>
    <n v="1762.96"/>
    <n v="950.52"/>
    <d v="2003-02-16T00:00:00"/>
    <n v="812.44"/>
    <s v="M"/>
    <n v="59"/>
    <d v="1965-05-09T00:00:00"/>
    <n v="55.191345364028408"/>
    <s v="Junior Executive"/>
    <s v="Manufacturing"/>
    <s v="Affluent Customer"/>
    <s v="N"/>
    <s v="Yes"/>
    <n v="7"/>
    <m/>
  </r>
  <r>
    <n v="11939"/>
    <n v="63"/>
    <x v="725"/>
    <d v="2017-02-11T00:00:00"/>
    <n v="322"/>
    <b v="0"/>
    <s v="Approved"/>
    <s v="Solex"/>
    <s v="Standard"/>
    <s v="medium"/>
    <s v="medium"/>
    <n v="1483.2"/>
    <n v="99.59"/>
    <d v="1998-12-17T00:00:00"/>
    <n v="1383.6100000000001"/>
    <s v="M"/>
    <n v="6"/>
    <d v="1993-06-15T00:00:00"/>
    <n v="27.070797418822931"/>
    <s v="Design Engineer"/>
    <s v="Financial Services"/>
    <s v="Mass Customer"/>
    <s v="N"/>
    <s v="No"/>
    <n v="9"/>
    <m/>
  </r>
  <r>
    <n v="12065"/>
    <n v="88"/>
    <x v="2593"/>
    <d v="2017-02-11T00:00:00"/>
    <n v="322"/>
    <b v="0"/>
    <s v="Approved"/>
    <s v="Norco Bicycles"/>
    <s v="Standard"/>
    <s v="medium"/>
    <s v="medium"/>
    <n v="1198.46"/>
    <n v="381.1"/>
    <d v="1998-12-16T00:00:00"/>
    <n v="817.36"/>
    <s v="M"/>
    <n v="64"/>
    <d v="1986-04-02T00:00:00"/>
    <n v="34.279016596905123"/>
    <s v="Social Worker"/>
    <s v="Health"/>
    <s v="Mass Customer"/>
    <s v="N"/>
    <s v="No"/>
    <n v="9"/>
    <m/>
  </r>
  <r>
    <n v="12223"/>
    <n v="28"/>
    <x v="156"/>
    <d v="2017-02-11T00:00:00"/>
    <n v="322"/>
    <b v="0"/>
    <s v="Approved"/>
    <s v="Norco Bicycles"/>
    <s v="Standard"/>
    <s v="medium"/>
    <s v="small"/>
    <n v="1216.1400000000001"/>
    <n v="1082.3599999999999"/>
    <d v="2002-03-22T00:00:00"/>
    <n v="133.7800000000002"/>
    <s v="M"/>
    <n v="92"/>
    <d v="1974-05-09T00:00:00"/>
    <n v="46.185865911973615"/>
    <n v="0"/>
    <s v="Retail"/>
    <s v="Affluent Customer"/>
    <s v="N"/>
    <s v="Yes"/>
    <n v="17"/>
    <m/>
  </r>
  <r>
    <n v="17734"/>
    <n v="27"/>
    <x v="35"/>
    <d v="2017-11-06T00:00:00"/>
    <m/>
    <m/>
    <s v="Approved"/>
    <s v="Trek Bicycles"/>
    <s v="Standard"/>
    <s v="medium"/>
    <s v="medium"/>
    <n v="499.53"/>
    <n v="388.72"/>
    <n v="33552"/>
    <m/>
    <m/>
    <m/>
    <m/>
    <m/>
    <m/>
    <m/>
    <m/>
    <m/>
    <m/>
    <m/>
    <m/>
  </r>
  <r>
    <n v="12815"/>
    <n v="58"/>
    <x v="167"/>
    <d v="2017-02-11T00:00:00"/>
    <n v="322"/>
    <b v="0"/>
    <s v="Approved"/>
    <s v="OHM Cycles"/>
    <s v="Standard"/>
    <s v="medium"/>
    <s v="medium"/>
    <n v="912.52"/>
    <n v="141.4"/>
    <d v="2015-10-18T00:00:00"/>
    <n v="771.12"/>
    <s v="F"/>
    <n v="12"/>
    <d v="1985-08-31T00:00:00"/>
    <n v="34.865317966768139"/>
    <s v="Director of Sales"/>
    <s v="Retail"/>
    <s v="Affluent Customer"/>
    <s v="N"/>
    <s v="No"/>
    <n v="3"/>
    <m/>
  </r>
  <r>
    <n v="12926"/>
    <n v="87"/>
    <x v="2914"/>
    <d v="2017-02-11T00:00:00"/>
    <n v="322"/>
    <b v="0"/>
    <s v="Approved"/>
    <s v="Giant Bicycles"/>
    <s v="Standard"/>
    <s v="high"/>
    <s v="medium"/>
    <n v="1179"/>
    <n v="707.4"/>
    <d v="1998-12-16T00:00:00"/>
    <n v="471.6"/>
    <s v="M"/>
    <n v="91"/>
    <d v="1998-07-27T00:00:00"/>
    <n v="21.952989199644847"/>
    <n v="0"/>
    <s v="Telecommunications"/>
    <s v="Affluent Customer"/>
    <s v="N"/>
    <s v="Yes"/>
    <n v="3"/>
    <m/>
  </r>
  <r>
    <n v="13625"/>
    <n v="30"/>
    <x v="317"/>
    <d v="2017-02-11T00:00:00"/>
    <n v="322"/>
    <b v="0"/>
    <s v="Approved"/>
    <s v="Solex"/>
    <s v="Standard"/>
    <s v="high"/>
    <s v="medium"/>
    <n v="748.17"/>
    <n v="448.9"/>
    <d v="2006-11-10T00:00:00"/>
    <n v="299.27"/>
    <s v="M"/>
    <n v="98"/>
    <d v="1973-12-28T00:00:00"/>
    <n v="46.547509747590055"/>
    <s v="Speech Pathologist"/>
    <s v="Property"/>
    <s v="Affluent Customer"/>
    <s v="N"/>
    <s v="Yes"/>
    <n v="12"/>
    <m/>
  </r>
  <r>
    <n v="13724"/>
    <n v="95"/>
    <x v="2288"/>
    <d v="2017-02-11T00:00:00"/>
    <n v="322"/>
    <b v="0"/>
    <s v="Approved"/>
    <s v="Giant Bicycles"/>
    <s v="Standard"/>
    <s v="medium"/>
    <s v="large"/>
    <n v="569.55999999999995"/>
    <n v="528.42999999999995"/>
    <d v="2003-09-10T00:00:00"/>
    <n v="41.129999999999995"/>
    <s v="M"/>
    <n v="15"/>
    <d v="1962-01-16T00:00:00"/>
    <n v="58.503674131151698"/>
    <s v="Professor"/>
    <s v="n/a"/>
    <s v="Mass Customer"/>
    <s v="N"/>
    <s v="No"/>
    <n v="14"/>
    <m/>
  </r>
  <r>
    <n v="13831"/>
    <n v="10"/>
    <x v="3389"/>
    <d v="2017-02-11T00:00:00"/>
    <n v="322"/>
    <b v="1"/>
    <s v="Approved"/>
    <s v="Solex"/>
    <s v="Standard"/>
    <s v="medium"/>
    <s v="medium"/>
    <n v="1945.43"/>
    <n v="333.18"/>
    <d v="2002-08-31T00:00:00"/>
    <n v="1612.25"/>
    <s v="F"/>
    <n v="57"/>
    <d v="1964-10-16T00:00:00"/>
    <n v="55.752989199644851"/>
    <s v="Administrative Officer"/>
    <s v="Retail"/>
    <s v="High Net Worth"/>
    <s v="N"/>
    <s v="No"/>
    <n v="8"/>
    <m/>
  </r>
  <r>
    <n v="14055"/>
    <n v="64"/>
    <x v="2707"/>
    <d v="2017-02-11T00:00:00"/>
    <n v="322"/>
    <b v="0"/>
    <s v="Approved"/>
    <s v="Trek Bicycles"/>
    <s v="Standard"/>
    <s v="medium"/>
    <s v="large"/>
    <n v="1469.44"/>
    <n v="596.54999999999995"/>
    <d v="2016-12-06T00:00:00"/>
    <n v="872.8900000000001"/>
    <s v="F"/>
    <n v="70"/>
    <d v="1966-02-08T00:00:00"/>
    <n v="54.437920706494161"/>
    <s v="Sales Associate"/>
    <s v="Manufacturing"/>
    <s v="Affluent Customer"/>
    <s v="N"/>
    <s v="Yes"/>
    <n v="19"/>
    <m/>
  </r>
  <r>
    <n v="14225"/>
    <n v="0"/>
    <x v="432"/>
    <d v="2017-02-11T00:00:00"/>
    <n v="322"/>
    <b v="0"/>
    <s v="Approved"/>
    <s v="Trek Bicycles"/>
    <s v="Standard"/>
    <s v="high"/>
    <s v="medium"/>
    <n v="358.39"/>
    <n v="215.03"/>
    <d v="2004-01-16T00:00:00"/>
    <n v="143.35999999999999"/>
    <s v="M"/>
    <n v="35"/>
    <d v="2001-11-30T00:00:00"/>
    <n v="18.605043994165396"/>
    <s v="Administrative Assistant IV"/>
    <s v="Telecommunications"/>
    <s v="High Net Worth"/>
    <s v="N"/>
    <s v="Yes"/>
    <n v="1"/>
    <m/>
  </r>
  <r>
    <n v="14901"/>
    <n v="41"/>
    <x v="823"/>
    <d v="2017-02-11T00:00:00"/>
    <n v="322"/>
    <b v="1"/>
    <s v="Approved"/>
    <s v="Norco Bicycles"/>
    <s v="Standard"/>
    <s v="low"/>
    <s v="medium"/>
    <n v="958.74"/>
    <n v="748.9"/>
    <d v="1996-04-05T00:00:00"/>
    <n v="209.84000000000003"/>
    <s v="F"/>
    <n v="12"/>
    <d v="1995-01-12T00:00:00"/>
    <n v="25.492715227042108"/>
    <s v="Quality Engineer"/>
    <s v="Financial Services"/>
    <s v="High Net Worth"/>
    <s v="N"/>
    <s v="Yes"/>
    <n v="7"/>
    <m/>
  </r>
  <r>
    <n v="14985"/>
    <n v="4"/>
    <x v="660"/>
    <d v="2017-02-11T00:00:00"/>
    <n v="322"/>
    <b v="0"/>
    <s v="Approved"/>
    <s v="Solex"/>
    <s v="Standard"/>
    <s v="medium"/>
    <s v="medium"/>
    <n v="1483.2"/>
    <n v="99.59"/>
    <d v="1998-12-17T00:00:00"/>
    <n v="1383.6100000000001"/>
    <s v="F"/>
    <n v="57"/>
    <d v="1987-07-12T00:00:00"/>
    <n v="33.002304268137998"/>
    <s v="Programmer III"/>
    <s v="Financial Services"/>
    <s v="High Net Worth"/>
    <s v="N"/>
    <s v="No"/>
    <n v="8"/>
    <m/>
  </r>
  <r>
    <n v="15653"/>
    <n v="53"/>
    <x v="2328"/>
    <d v="2017-02-11T00:00:00"/>
    <n v="322"/>
    <b v="1"/>
    <s v="Approved"/>
    <s v="OHM Cycles"/>
    <s v="Standard"/>
    <s v="medium"/>
    <s v="medium"/>
    <n v="795.34"/>
    <n v="101.58"/>
    <d v="1997-02-09T00:00:00"/>
    <n v="693.76"/>
    <s v="M"/>
    <n v="25"/>
    <d v="1977-10-20T00:00:00"/>
    <n v="42.733811117453065"/>
    <s v="Help Desk Technician"/>
    <s v="Argiculture"/>
    <s v="Mass Customer"/>
    <s v="N"/>
    <s v="No"/>
    <n v="21"/>
    <m/>
  </r>
  <r>
    <n v="16650"/>
    <n v="81"/>
    <x v="789"/>
    <d v="2017-02-11T00:00:00"/>
    <n v="322"/>
    <b v="0"/>
    <s v="Approved"/>
    <s v="Solex"/>
    <s v="Standard"/>
    <s v="medium"/>
    <s v="medium"/>
    <n v="1151.96"/>
    <n v="649.49"/>
    <d v="2003-02-16T00:00:00"/>
    <n v="502.47"/>
    <s v="M"/>
    <n v="12"/>
    <d v="1970-02-10T00:00:00"/>
    <n v="50.429701528411975"/>
    <s v="Executive Secretary"/>
    <s v="n/a"/>
    <s v="High Net Worth"/>
    <s v="N"/>
    <s v="Yes"/>
    <n v="11"/>
    <m/>
  </r>
  <r>
    <n v="16692"/>
    <n v="40"/>
    <x v="1098"/>
    <d v="2017-02-11T00:00:00"/>
    <n v="322"/>
    <b v="1"/>
    <s v="Approved"/>
    <s v="OHM Cycles"/>
    <s v="Standard"/>
    <s v="high"/>
    <s v="medium"/>
    <n v="1458.17"/>
    <n v="874.9"/>
    <d v="1991-08-05T00:00:00"/>
    <n v="583.2700000000001"/>
    <s v="F"/>
    <n v="9"/>
    <d v="1980-10-09T00:00:00"/>
    <n v="39.761208377727037"/>
    <s v="Information Systems Manager"/>
    <s v="n/a"/>
    <s v="Mass Customer"/>
    <s v="N"/>
    <s v="No"/>
    <n v="3"/>
    <m/>
  </r>
  <r>
    <n v="17041"/>
    <n v="0"/>
    <x v="1793"/>
    <d v="2017-02-11T00:00:00"/>
    <n v="322"/>
    <b v="1"/>
    <s v="Approved"/>
    <s v="OHM Cycles"/>
    <s v="Standard"/>
    <s v="high"/>
    <s v="medium"/>
    <n v="227.88"/>
    <n v="136.72999999999999"/>
    <d v="2003-02-07T00:00:00"/>
    <n v="91.15"/>
    <s v="F"/>
    <n v="51"/>
    <d v="1981-04-21T00:00:00"/>
    <n v="39.229701528411972"/>
    <s v="VP Marketing"/>
    <s v="Financial Services"/>
    <s v="High Net Worth"/>
    <s v="N"/>
    <s v="No"/>
    <n v="7"/>
    <m/>
  </r>
  <r>
    <n v="17943"/>
    <n v="85"/>
    <x v="3300"/>
    <d v="2017-02-11T00:00:00"/>
    <n v="322"/>
    <b v="0"/>
    <s v="Approved"/>
    <s v="WeareA2B"/>
    <s v="Standard"/>
    <s v="medium"/>
    <s v="medium"/>
    <n v="752.64"/>
    <n v="205.36"/>
    <d v="2000-11-03T00:00:00"/>
    <n v="547.28"/>
    <s v="M"/>
    <n v="50"/>
    <d v="1978-01-27T00:00:00"/>
    <n v="42.46257824074074"/>
    <n v="0"/>
    <s v="Health"/>
    <s v="Mass Customer"/>
    <s v="N"/>
    <s v="Yes"/>
    <n v="8"/>
    <m/>
  </r>
  <r>
    <n v="18055"/>
    <n v="88"/>
    <x v="3436"/>
    <d v="2017-02-11T00:00:00"/>
    <n v="322"/>
    <b v="0"/>
    <s v="Approved"/>
    <s v="Norco Bicycles"/>
    <s v="Standard"/>
    <s v="medium"/>
    <s v="medium"/>
    <n v="1198.46"/>
    <n v="381.1"/>
    <d v="1998-12-16T00:00:00"/>
    <n v="817.36"/>
    <s v="M"/>
    <n v="89"/>
    <d v="1980-10-07T00:00:00"/>
    <n v="39.766687829781837"/>
    <s v="Quality Engineer"/>
    <s v="IT"/>
    <s v="Mass Customer"/>
    <s v="N"/>
    <s v="No"/>
    <n v="8"/>
    <m/>
  </r>
  <r>
    <n v="18410"/>
    <n v="60"/>
    <x v="2524"/>
    <d v="2017-02-11T00:00:00"/>
    <n v="322"/>
    <b v="1"/>
    <s v="Approved"/>
    <s v="Giant Bicycles"/>
    <s v="Standard"/>
    <s v="high"/>
    <s v="small"/>
    <n v="1977.36"/>
    <n v="1759.85"/>
    <d v="2011-08-24T00:00:00"/>
    <n v="217.51"/>
    <s v="M"/>
    <n v="47"/>
    <d v="1972-08-01T00:00:00"/>
    <n v="47.955728925672247"/>
    <s v="Environmental Specialist"/>
    <s v="Argiculture"/>
    <s v="Mass Customer"/>
    <s v="N"/>
    <s v="No"/>
    <n v="19"/>
    <m/>
  </r>
  <r>
    <n v="18531"/>
    <n v="67"/>
    <x v="1124"/>
    <d v="2017-02-11T00:00:00"/>
    <n v="322"/>
    <b v="1"/>
    <s v="Approved"/>
    <s v="Norco Bicycles"/>
    <s v="Road"/>
    <s v="medium"/>
    <s v="medium"/>
    <n v="544.04999999999995"/>
    <n v="376.84"/>
    <d v="2010-08-20T00:00:00"/>
    <n v="167.20999999999998"/>
    <s v="F"/>
    <n v="19"/>
    <d v="1969-11-25T00:00:00"/>
    <n v="50.640660432521564"/>
    <n v="0"/>
    <s v="Manufacturing"/>
    <s v="Mass Customer"/>
    <s v="N"/>
    <s v="Yes"/>
    <n v="17"/>
    <m/>
  </r>
  <r>
    <n v="249"/>
    <n v="61"/>
    <x v="2300"/>
    <d v="2017-02-10T00:00:00"/>
    <n v="323"/>
    <b v="1"/>
    <s v="Approved"/>
    <s v="OHM Cycles"/>
    <s v="Standard"/>
    <s v="low"/>
    <s v="medium"/>
    <n v="71.16"/>
    <n v="56.93"/>
    <d v="2015-06-17T00:00:00"/>
    <n v="14.229999999999997"/>
    <s v="M"/>
    <n v="65"/>
    <d v="1979-09-28T00:00:00"/>
    <n v="40.794085090055809"/>
    <s v="Marketing Assistant"/>
    <s v="IT"/>
    <s v="Mass Customer"/>
    <s v="N"/>
    <s v="No"/>
    <n v="18"/>
    <m/>
  </r>
  <r>
    <n v="524"/>
    <n v="99"/>
    <x v="1449"/>
    <d v="2017-02-10T00:00:00"/>
    <n v="323"/>
    <b v="1"/>
    <s v="Approved"/>
    <s v="OHM Cycles"/>
    <s v="Standard"/>
    <s v="medium"/>
    <s v="medium"/>
    <n v="1227.3399999999999"/>
    <n v="770.89"/>
    <d v="1991-05-06T00:00:00"/>
    <n v="456.44999999999993"/>
    <s v="F"/>
    <n v="32"/>
    <d v="1971-08-15T00:00:00"/>
    <n v="48.920112487316082"/>
    <s v="Human Resources Manager"/>
    <s v="n/a"/>
    <s v="Affluent Customer"/>
    <s v="N"/>
    <s v="Yes"/>
    <n v="8"/>
    <m/>
  </r>
  <r>
    <n v="1091"/>
    <n v="14"/>
    <x v="47"/>
    <d v="2017-02-10T00:00:00"/>
    <n v="323"/>
    <b v="0"/>
    <s v="Approved"/>
    <s v="Trek Bicycles"/>
    <s v="Standard"/>
    <s v="medium"/>
    <s v="small"/>
    <n v="1386.84"/>
    <n v="1234.29"/>
    <d v="2013-03-12T00:00:00"/>
    <n v="152.54999999999995"/>
    <s v="F"/>
    <n v="80"/>
    <d v="1996-10-28T00:00:00"/>
    <n v="23.698194679096904"/>
    <s v="Financial Analyst"/>
    <s v="Financial Services"/>
    <s v="Mass Customer"/>
    <s v="N"/>
    <s v="Yes"/>
    <n v="1"/>
    <m/>
  </r>
  <r>
    <n v="1236"/>
    <n v="12"/>
    <x v="1903"/>
    <d v="2017-02-10T00:00:00"/>
    <n v="323"/>
    <b v="0"/>
    <s v="Approved"/>
    <s v="Giant Bicycles"/>
    <s v="Standard"/>
    <s v="medium"/>
    <s v="large"/>
    <n v="1765.3"/>
    <n v="709.48"/>
    <d v="2004-07-25T00:00:00"/>
    <n v="1055.82"/>
    <s v="F"/>
    <n v="98"/>
    <d v="1976-06-27T00:00:00"/>
    <n v="44.048879610603755"/>
    <s v="VP Quality Control"/>
    <s v="Property"/>
    <s v="High Net Worth"/>
    <s v="N"/>
    <s v="No"/>
    <n v="15"/>
    <m/>
  </r>
  <r>
    <n v="2017"/>
    <n v="58"/>
    <x v="2664"/>
    <d v="2017-02-10T00:00:00"/>
    <n v="323"/>
    <b v="0"/>
    <s v="Approved"/>
    <s v="OHM Cycles"/>
    <s v="Standard"/>
    <s v="medium"/>
    <s v="medium"/>
    <n v="912.52"/>
    <n v="141.4"/>
    <d v="2010-11-05T00:00:00"/>
    <n v="771.12"/>
    <s v="M"/>
    <n v="89"/>
    <d v="1981-04-06T00:00:00"/>
    <n v="39.27079741882293"/>
    <s v="VP Accounting"/>
    <s v="Financial Services"/>
    <s v="Mass Customer"/>
    <s v="N"/>
    <s v="Yes"/>
    <n v="13"/>
    <m/>
  </r>
  <r>
    <n v="2127"/>
    <n v="16"/>
    <x v="356"/>
    <d v="2017-02-10T00:00:00"/>
    <n v="323"/>
    <b v="1"/>
    <s v="Approved"/>
    <s v="Norco Bicycles"/>
    <s v="Standard"/>
    <s v="high"/>
    <s v="small"/>
    <n v="1661.92"/>
    <n v="1479.11"/>
    <d v="2011-05-07T00:00:00"/>
    <n v="182.81000000000017"/>
    <s v="F"/>
    <n v="5"/>
    <d v="1963-07-07T00:00:00"/>
    <n v="57.03244125443937"/>
    <s v="Web Designer I"/>
    <s v="Manufacturing"/>
    <s v="Mass Customer"/>
    <s v="N"/>
    <s v="Yes"/>
    <n v="9"/>
    <m/>
  </r>
  <r>
    <n v="2191"/>
    <n v="3"/>
    <x v="2943"/>
    <d v="2017-02-10T00:00:00"/>
    <n v="323"/>
    <b v="1"/>
    <s v="Approved"/>
    <s v="Trek Bicycles"/>
    <s v="Standard"/>
    <s v="medium"/>
    <s v="large"/>
    <n v="2091.4699999999998"/>
    <n v="388.92"/>
    <d v="2005-08-09T00:00:00"/>
    <n v="1702.5499999999997"/>
    <s v="F"/>
    <n v="9"/>
    <d v="1957-04-05T00:00:00"/>
    <n v="63.289975501014709"/>
    <s v="Biostatistician I"/>
    <s v="Manufacturing"/>
    <s v="Mass Customer"/>
    <s v="N"/>
    <s v="Yes"/>
    <n v="17"/>
    <m/>
  </r>
  <r>
    <n v="2402"/>
    <n v="33"/>
    <x v="747"/>
    <d v="2017-02-10T00:00:00"/>
    <n v="323"/>
    <b v="1"/>
    <s v="Approved"/>
    <s v="Giant Bicycles"/>
    <s v="Standard"/>
    <s v="medium"/>
    <s v="small"/>
    <n v="1311.44"/>
    <n v="1167.18"/>
    <d v="1992-10-11T00:00:00"/>
    <n v="144.26"/>
    <s v="F"/>
    <n v="63"/>
    <d v="1957-11-21T00:00:00"/>
    <n v="62.659838514713343"/>
    <s v="Desktop Support Technician"/>
    <s v="Telecommunications"/>
    <s v="Mass Customer"/>
    <s v="N"/>
    <s v="Yes"/>
    <n v="19"/>
    <m/>
  </r>
  <r>
    <n v="2849"/>
    <n v="83"/>
    <x v="3255"/>
    <d v="2017-02-10T00:00:00"/>
    <n v="323"/>
    <b v="0"/>
    <s v="Approved"/>
    <s v="Solex"/>
    <s v="Touring"/>
    <s v="medium"/>
    <s v="large"/>
    <n v="2083.94"/>
    <n v="675.03"/>
    <d v="2004-08-07T00:00:00"/>
    <n v="1408.91"/>
    <s v="F"/>
    <n v="6"/>
    <d v="1969-11-28T00:00:00"/>
    <n v="50.632441254439371"/>
    <s v="Paralegal"/>
    <s v="Financial Services"/>
    <s v="Mass Customer"/>
    <s v="N"/>
    <s v="Yes"/>
    <n v="12"/>
    <m/>
  </r>
  <r>
    <n v="2914"/>
    <n v="10"/>
    <x v="965"/>
    <d v="2017-02-10T00:00:00"/>
    <n v="323"/>
    <b v="1"/>
    <s v="Approved"/>
    <s v="WeareA2B"/>
    <s v="Touring"/>
    <s v="medium"/>
    <s v="medium"/>
    <n v="1466.68"/>
    <n v="363.25"/>
    <d v="2014-03-03T00:00:00"/>
    <n v="1103.43"/>
    <s v="M"/>
    <n v="93"/>
    <d v="1991-06-23T00:00:00"/>
    <n v="29.051619336631148"/>
    <n v="0"/>
    <s v="Manufacturing"/>
    <s v="Mass Customer"/>
    <s v="N"/>
    <s v="No"/>
    <n v="7"/>
    <m/>
  </r>
  <r>
    <n v="3063"/>
    <n v="73"/>
    <x v="165"/>
    <d v="2017-02-10T00:00:00"/>
    <n v="323"/>
    <b v="1"/>
    <s v="Approved"/>
    <s v="Solex"/>
    <s v="Standard"/>
    <s v="medium"/>
    <s v="medium"/>
    <n v="1945.43"/>
    <n v="333.18"/>
    <d v="2011-01-10T00:00:00"/>
    <n v="1612.25"/>
    <s v="U"/>
    <n v="81"/>
    <d v="1899-12-30T00:00:00"/>
    <n v="0"/>
    <s v="Technical Writer"/>
    <s v="IT"/>
    <s v="Mass Customer"/>
    <s v="N"/>
    <s v="Yes"/>
    <n v="0"/>
    <m/>
  </r>
  <r>
    <n v="3501"/>
    <n v="77"/>
    <x v="2421"/>
    <d v="2017-02-10T00:00:00"/>
    <n v="323"/>
    <b v="0"/>
    <s v="Approved"/>
    <s v="WeareA2B"/>
    <s v="Standard"/>
    <s v="medium"/>
    <s v="medium"/>
    <n v="1769.64"/>
    <n v="108.76"/>
    <d v="2006-10-01T00:00:00"/>
    <n v="1660.88"/>
    <s v="F"/>
    <n v="27"/>
    <d v="1965-04-06T00:00:00"/>
    <n v="55.281756322932523"/>
    <s v="VP Product Management"/>
    <s v="Argiculture"/>
    <s v="High Net Worth"/>
    <s v="N"/>
    <s v="Yes"/>
    <n v="19"/>
    <m/>
  </r>
  <r>
    <n v="3636"/>
    <n v="37"/>
    <x v="970"/>
    <d v="2017-02-10T00:00:00"/>
    <n v="323"/>
    <b v="1"/>
    <s v="Approved"/>
    <s v="OHM Cycles"/>
    <s v="Standard"/>
    <s v="low"/>
    <s v="medium"/>
    <n v="1793.43"/>
    <n v="248.82"/>
    <d v="2010-06-07T00:00:00"/>
    <n v="1544.6100000000001"/>
    <s v="F"/>
    <n v="22"/>
    <d v="1997-05-09T00:00:00"/>
    <n v="23.169427555809232"/>
    <n v="0"/>
    <s v="n/a"/>
    <s v="Mass Customer"/>
    <s v="N"/>
    <s v="Yes"/>
    <n v="2"/>
    <m/>
  </r>
  <r>
    <n v="5693"/>
    <n v="7"/>
    <x v="228"/>
    <d v="2017-02-10T00:00:00"/>
    <n v="323"/>
    <b v="0"/>
    <s v="Approved"/>
    <s v="Trek Bicycles"/>
    <s v="Road"/>
    <s v="low"/>
    <s v="medium"/>
    <n v="980.37"/>
    <n v="234.43"/>
    <d v="2004-08-17T00:00:00"/>
    <n v="745.94"/>
    <s v="M"/>
    <n v="59"/>
    <d v="1990-04-11T00:00:00"/>
    <n v="30.251619336631151"/>
    <s v="Occupational Therapist"/>
    <s v="Health"/>
    <s v="Affluent Customer"/>
    <s v="N"/>
    <s v="Yes"/>
    <n v="19"/>
    <m/>
  </r>
  <r>
    <n v="5823"/>
    <n v="84"/>
    <x v="321"/>
    <d v="2017-02-10T00:00:00"/>
    <n v="323"/>
    <b v="0"/>
    <s v="Approved"/>
    <s v="Trek Bicycles"/>
    <s v="Road"/>
    <s v="medium"/>
    <s v="medium"/>
    <n v="290.62"/>
    <n v="215.14"/>
    <d v="2004-12-18T00:00:00"/>
    <n v="75.480000000000018"/>
    <s v="F"/>
    <n v="14"/>
    <d v="1990-04-09T00:00:00"/>
    <n v="30.257098788685944"/>
    <s v="Structural Engineer"/>
    <s v="n/a"/>
    <s v="Mass Customer"/>
    <s v="N"/>
    <s v="Yes"/>
    <n v="11"/>
    <m/>
  </r>
  <r>
    <n v="6042"/>
    <n v="33"/>
    <x v="781"/>
    <d v="2017-02-10T00:00:00"/>
    <n v="323"/>
    <b v="0"/>
    <s v="Approved"/>
    <s v="Giant Bicycles"/>
    <s v="Standard"/>
    <s v="medium"/>
    <s v="small"/>
    <n v="1311.44"/>
    <n v="1167.18"/>
    <d v="1999-12-04T00:00:00"/>
    <n v="144.26"/>
    <s v="F"/>
    <n v="99"/>
    <d v="1997-01-02T00:00:00"/>
    <n v="23.517372761288684"/>
    <s v="General Manager"/>
    <s v="Health"/>
    <s v="Affluent Customer"/>
    <s v="N"/>
    <s v="No"/>
    <n v="1"/>
    <m/>
  </r>
  <r>
    <n v="17768"/>
    <n v="0"/>
    <x v="3104"/>
    <d v="2017-03-13T00:00:00"/>
    <m/>
    <b v="0"/>
    <s v="Approved"/>
    <m/>
    <m/>
    <m/>
    <m/>
    <n v="1571.83"/>
    <m/>
    <m/>
    <m/>
    <m/>
    <m/>
    <m/>
    <m/>
    <m/>
    <m/>
    <m/>
    <m/>
    <m/>
    <m/>
    <m/>
  </r>
  <r>
    <n v="6945"/>
    <n v="29"/>
    <x v="2196"/>
    <d v="2017-02-10T00:00:00"/>
    <n v="323"/>
    <b v="0"/>
    <s v="Approved"/>
    <s v="Norco Bicycles"/>
    <s v="Road"/>
    <s v="medium"/>
    <s v="medium"/>
    <n v="543.39"/>
    <n v="407.54"/>
    <d v="2006-11-10T00:00:00"/>
    <n v="135.84999999999997"/>
    <s v="F"/>
    <n v="49"/>
    <d v="1973-09-04T00:00:00"/>
    <n v="46.862578240740739"/>
    <s v="Sales Associate"/>
    <s v="n/a"/>
    <s v="Mass Customer"/>
    <s v="N"/>
    <s v="Yes"/>
    <n v="8"/>
    <m/>
  </r>
  <r>
    <n v="7220"/>
    <n v="78"/>
    <x v="188"/>
    <d v="2017-02-10T00:00:00"/>
    <n v="323"/>
    <b v="1"/>
    <s v="Approved"/>
    <s v="Giant Bicycles"/>
    <s v="Standard"/>
    <s v="medium"/>
    <s v="large"/>
    <n v="1765.3"/>
    <n v="709.48"/>
    <d v="2003-09-09T00:00:00"/>
    <n v="1055.82"/>
    <s v="M"/>
    <n v="14"/>
    <d v="1962-04-11T00:00:00"/>
    <n v="58.27079741882293"/>
    <n v="0"/>
    <s v="Retail"/>
    <s v="Affluent Customer"/>
    <s v="N"/>
    <s v="Yes"/>
    <n v="11"/>
    <m/>
  </r>
  <r>
    <n v="8344"/>
    <n v="3"/>
    <x v="969"/>
    <d v="2017-02-10T00:00:00"/>
    <n v="323"/>
    <b v="0"/>
    <s v="Approved"/>
    <s v="Trek Bicycles"/>
    <s v="Standard"/>
    <s v="medium"/>
    <s v="large"/>
    <n v="2091.4699999999998"/>
    <n v="388.92"/>
    <d v="2002-08-31T00:00:00"/>
    <n v="1702.5499999999997"/>
    <s v="F"/>
    <n v="73"/>
    <d v="1969-06-03T00:00:00"/>
    <n v="51.120112487316078"/>
    <s v="Assistant Manager"/>
    <s v="Manufacturing"/>
    <s v="Mass Customer"/>
    <s v="N"/>
    <s v="Yes"/>
    <n v="5"/>
    <m/>
  </r>
  <r>
    <n v="8364"/>
    <n v="90"/>
    <x v="2608"/>
    <d v="2017-02-10T00:00:00"/>
    <n v="323"/>
    <b v="1"/>
    <s v="Approved"/>
    <s v="Norco Bicycles"/>
    <s v="Standard"/>
    <s v="low"/>
    <s v="medium"/>
    <n v="363.01"/>
    <n v="290.41000000000003"/>
    <d v="2005-05-10T00:00:00"/>
    <n v="72.599999999999966"/>
    <s v="M"/>
    <n v="91"/>
    <d v="1980-03-06T00:00:00"/>
    <n v="40.355728925672246"/>
    <s v="Environmental Specialist"/>
    <s v="n/a"/>
    <s v="Mass Customer"/>
    <s v="N"/>
    <s v="Yes"/>
    <n v="22"/>
    <m/>
  </r>
  <r>
    <n v="8384"/>
    <n v="3"/>
    <x v="1604"/>
    <d v="2017-02-10T00:00:00"/>
    <n v="323"/>
    <b v="1"/>
    <s v="Approved"/>
    <s v="Trek Bicycles"/>
    <s v="Standard"/>
    <s v="medium"/>
    <s v="large"/>
    <n v="2091.4699999999998"/>
    <n v="388.92"/>
    <d v="2012-09-15T00:00:00"/>
    <n v="1702.5499999999997"/>
    <s v="M"/>
    <n v="29"/>
    <d v="1954-08-25T00:00:00"/>
    <n v="65.903674131151703"/>
    <n v="0"/>
    <s v="Financial Services"/>
    <s v="Affluent Customer"/>
    <s v="N"/>
    <s v="Yes"/>
    <n v="5"/>
    <m/>
  </r>
  <r>
    <n v="9229"/>
    <n v="85"/>
    <x v="1508"/>
    <d v="2017-02-10T00:00:00"/>
    <n v="323"/>
    <b v="1"/>
    <s v="Approved"/>
    <s v="WeareA2B"/>
    <s v="Standard"/>
    <s v="medium"/>
    <s v="medium"/>
    <n v="752.64"/>
    <n v="205.36"/>
    <d v="2015-08-02T00:00:00"/>
    <n v="547.28"/>
    <s v="F"/>
    <n v="98"/>
    <d v="1971-07-05T00:00:00"/>
    <n v="49.03244125443937"/>
    <n v="0"/>
    <s v="Health"/>
    <s v="Mass Customer"/>
    <s v="N"/>
    <s v="No"/>
    <n v="7"/>
    <m/>
  </r>
  <r>
    <n v="9743"/>
    <n v="76"/>
    <x v="3014"/>
    <d v="2017-02-10T00:00:00"/>
    <n v="323"/>
    <b v="0"/>
    <s v="Approved"/>
    <s v="WeareA2B"/>
    <s v="Standard"/>
    <s v="low"/>
    <s v="medium"/>
    <n v="642.30999999999995"/>
    <n v="513.85"/>
    <d v="1991-07-10T00:00:00"/>
    <n v="128.45999999999992"/>
    <s v="M"/>
    <n v="47"/>
    <d v="1957-04-12T00:00:00"/>
    <n v="63.27079741882293"/>
    <s v="Administrative Officer"/>
    <s v="Financial Services"/>
    <s v="Mass Customer"/>
    <s v="N"/>
    <s v="Yes"/>
    <n v="5"/>
    <m/>
  </r>
  <r>
    <n v="9764"/>
    <n v="97"/>
    <x v="3083"/>
    <d v="2017-02-10T00:00:00"/>
    <n v="323"/>
    <b v="0"/>
    <s v="Approved"/>
    <s v="Solex"/>
    <s v="Standard"/>
    <s v="medium"/>
    <s v="large"/>
    <n v="202.62"/>
    <n v="151.96"/>
    <d v="2016-03-29T00:00:00"/>
    <n v="50.66"/>
    <s v="M"/>
    <n v="78"/>
    <d v="2002-01-06T00:00:00"/>
    <n v="18.503674131151698"/>
    <n v="0"/>
    <s v="Manufacturing"/>
    <s v="Affluent Customer"/>
    <s v="N"/>
    <s v="No"/>
    <n v="1"/>
    <m/>
  </r>
  <r>
    <n v="9873"/>
    <n v="0"/>
    <x v="3022"/>
    <d v="2017-02-10T00:00:00"/>
    <n v="323"/>
    <b v="1"/>
    <s v="Approved"/>
    <s v="Norco Bicycles"/>
    <s v="Road"/>
    <s v="medium"/>
    <s v="medium"/>
    <n v="544.04999999999995"/>
    <n v="376.84"/>
    <d v="2016-12-06T00:00:00"/>
    <n v="167.20999999999998"/>
    <s v="M"/>
    <n v="21"/>
    <d v="1979-11-21T00:00:00"/>
    <n v="40.646139884576357"/>
    <s v="Social Worker"/>
    <s v="Health"/>
    <s v="High Net Worth"/>
    <s v="N"/>
    <s v="Yes"/>
    <n v="17"/>
    <m/>
  </r>
  <r>
    <n v="10313"/>
    <n v="38"/>
    <x v="1326"/>
    <d v="2017-02-10T00:00:00"/>
    <n v="323"/>
    <b v="1"/>
    <s v="Approved"/>
    <s v="Trek Bicycles"/>
    <s v="Standard"/>
    <s v="medium"/>
    <s v="large"/>
    <n v="2091.4699999999998"/>
    <n v="388.92"/>
    <d v="1997-05-10T00:00:00"/>
    <n v="1702.5499999999997"/>
    <s v="M"/>
    <n v="44"/>
    <d v="1990-01-06T00:00:00"/>
    <n v="30.511893309233891"/>
    <s v="Media Manager IV"/>
    <s v="Financial Services"/>
    <s v="High Net Worth"/>
    <s v="N"/>
    <s v="Yes"/>
    <n v="5"/>
    <m/>
  </r>
  <r>
    <n v="11325"/>
    <n v="35"/>
    <x v="1837"/>
    <d v="2017-02-10T00:00:00"/>
    <n v="323"/>
    <b v="0"/>
    <s v="Approved"/>
    <s v="Trek Bicycles"/>
    <s v="Standard"/>
    <s v="low"/>
    <s v="medium"/>
    <n v="1057.51"/>
    <n v="154.4"/>
    <d v="1994-07-12T00:00:00"/>
    <n v="903.11"/>
    <s v="F"/>
    <n v="9"/>
    <d v="1977-04-04T00:00:00"/>
    <n v="43.279016596905123"/>
    <s v="Junior Executive"/>
    <s v="Manufacturing"/>
    <s v="Mass Customer"/>
    <s v="N"/>
    <s v="No"/>
    <n v="16"/>
    <m/>
  </r>
  <r>
    <n v="11326"/>
    <n v="21"/>
    <x v="1743"/>
    <d v="2017-02-10T00:00:00"/>
    <n v="323"/>
    <b v="1"/>
    <s v="Approved"/>
    <s v="Solex"/>
    <s v="Standard"/>
    <s v="medium"/>
    <s v="large"/>
    <n v="1071.23"/>
    <n v="380.74"/>
    <d v="1996-04-05T00:00:00"/>
    <n v="690.49"/>
    <s v="F"/>
    <n v="50"/>
    <d v="1976-03-21T00:00:00"/>
    <n v="44.317372761288681"/>
    <s v="Occupational Therapist"/>
    <s v="Health"/>
    <s v="Mass Customer"/>
    <s v="N"/>
    <s v="No"/>
    <n v="12"/>
    <m/>
  </r>
  <r>
    <n v="11580"/>
    <n v="29"/>
    <x v="2739"/>
    <d v="2017-02-10T00:00:00"/>
    <n v="323"/>
    <b v="1"/>
    <s v="Approved"/>
    <s v="Norco Bicycles"/>
    <s v="Road"/>
    <s v="medium"/>
    <s v="medium"/>
    <n v="543.39"/>
    <n v="407.54"/>
    <d v="2016-11-22T00:00:00"/>
    <n v="135.84999999999997"/>
    <s v="M"/>
    <n v="61"/>
    <d v="1986-04-19T00:00:00"/>
    <n v="34.232441254439372"/>
    <s v="Administrative Officer"/>
    <s v="Retail"/>
    <s v="Affluent Customer"/>
    <s v="N"/>
    <s v="Yes"/>
    <n v="6"/>
    <m/>
  </r>
  <r>
    <n v="11612"/>
    <n v="42"/>
    <x v="1632"/>
    <d v="2017-02-10T00:00:00"/>
    <n v="323"/>
    <b v="1"/>
    <s v="Approved"/>
    <s v="OHM Cycles"/>
    <s v="Road"/>
    <s v="medium"/>
    <s v="small"/>
    <n v="1810"/>
    <n v="1610.9"/>
    <d v="2015-08-02T00:00:00"/>
    <n v="199.09999999999991"/>
    <s v="M"/>
    <n v="84"/>
    <d v="1985-06-15T00:00:00"/>
    <n v="35.076276870877727"/>
    <s v="Human Resources Manager"/>
    <s v="Retail"/>
    <s v="Mass Customer"/>
    <s v="N"/>
    <s v="Yes"/>
    <n v="2"/>
    <m/>
  </r>
  <r>
    <n v="12327"/>
    <n v="100"/>
    <x v="2041"/>
    <d v="2017-02-10T00:00:00"/>
    <n v="323"/>
    <b v="0"/>
    <s v="Approved"/>
    <s v="Trek Bicycles"/>
    <s v="Standard"/>
    <s v="medium"/>
    <s v="small"/>
    <n v="1386.84"/>
    <n v="1234.29"/>
    <d v="2009-03-08T00:00:00"/>
    <n v="152.54999999999995"/>
    <s v="F"/>
    <n v="12"/>
    <d v="1959-11-14T00:00:00"/>
    <n v="60.679016596905122"/>
    <n v="0"/>
    <s v="Manufacturing"/>
    <s v="High Net Worth"/>
    <s v="N"/>
    <s v="Yes"/>
    <n v="20"/>
    <m/>
  </r>
  <r>
    <n v="12684"/>
    <n v="49"/>
    <x v="1926"/>
    <d v="2017-02-10T00:00:00"/>
    <n v="323"/>
    <b v="1"/>
    <s v="Approved"/>
    <s v="Trek Bicycles"/>
    <s v="Road"/>
    <s v="medium"/>
    <s v="medium"/>
    <n v="533.51"/>
    <n v="400.13"/>
    <d v="2012-06-04T00:00:00"/>
    <n v="133.38"/>
    <s v="M"/>
    <n v="13"/>
    <d v="1985-01-23T00:00:00"/>
    <n v="35.468057692795533"/>
    <s v="Human Resources Assistant III"/>
    <s v="Property"/>
    <s v="Affluent Customer"/>
    <s v="N"/>
    <s v="No"/>
    <n v="11"/>
    <m/>
  </r>
  <r>
    <n v="13187"/>
    <n v="22"/>
    <x v="2114"/>
    <d v="2017-02-10T00:00:00"/>
    <n v="323"/>
    <b v="0"/>
    <s v="Approved"/>
    <s v="WeareA2B"/>
    <s v="Standard"/>
    <s v="medium"/>
    <s v="medium"/>
    <n v="60.34"/>
    <n v="45.26"/>
    <d v="1993-10-02T00:00:00"/>
    <n v="15.080000000000005"/>
    <s v="M"/>
    <n v="30"/>
    <d v="1981-07-03T00:00:00"/>
    <n v="39.029701528411969"/>
    <s v="Teacher"/>
    <s v="Telecommunications"/>
    <s v="Mass Customer"/>
    <s v="N"/>
    <s v="Yes"/>
    <n v="13"/>
    <m/>
  </r>
  <r>
    <n v="13326"/>
    <n v="29"/>
    <x v="3178"/>
    <d v="2017-02-10T00:00:00"/>
    <n v="323"/>
    <b v="1"/>
    <s v="Approved"/>
    <s v="Norco Bicycles"/>
    <s v="Road"/>
    <s v="medium"/>
    <s v="medium"/>
    <n v="543.39"/>
    <n v="407.54"/>
    <d v="2002-03-22T00:00:00"/>
    <n v="135.84999999999997"/>
    <s v="F"/>
    <n v="11"/>
    <d v="1991-11-29T00:00:00"/>
    <n v="28.616002898274985"/>
    <s v="Financial Analyst"/>
    <s v="Financial Services"/>
    <s v="Mass Customer"/>
    <s v="N"/>
    <s v="Yes"/>
    <n v="10"/>
    <m/>
  </r>
  <r>
    <n v="13502"/>
    <n v="0"/>
    <x v="2366"/>
    <d v="2017-02-10T00:00:00"/>
    <n v="323"/>
    <b v="0"/>
    <s v="Approved"/>
    <s v="WeareA2B"/>
    <s v="Standard"/>
    <s v="medium"/>
    <s v="medium"/>
    <n v="60.34"/>
    <n v="45.26"/>
    <d v="1993-07-15T00:00:00"/>
    <n v="15.080000000000005"/>
    <s v="F"/>
    <n v="38"/>
    <d v="1974-04-30T00:00:00"/>
    <n v="46.210523446220193"/>
    <s v="Librarian"/>
    <s v="Entertainment"/>
    <s v="High Net Worth"/>
    <s v="N"/>
    <s v="No"/>
    <n v="18"/>
    <m/>
  </r>
  <r>
    <n v="14188"/>
    <n v="75"/>
    <x v="2661"/>
    <d v="2017-02-10T00:00:00"/>
    <n v="323"/>
    <b v="1"/>
    <s v="Approved"/>
    <s v="Giant Bicycles"/>
    <s v="Touring"/>
    <s v="medium"/>
    <s v="large"/>
    <n v="1873.97"/>
    <n v="863.95"/>
    <d v="2014-10-10T00:00:00"/>
    <n v="1010.02"/>
    <s v="F"/>
    <n v="35"/>
    <d v="1989-02-15T00:00:00"/>
    <n v="31.402304268138"/>
    <s v="Nurse"/>
    <s v="Financial Services"/>
    <s v="Mass Customer"/>
    <s v="N"/>
    <s v="Yes"/>
    <n v="22"/>
    <m/>
  </r>
  <r>
    <n v="14210"/>
    <n v="53"/>
    <x v="1179"/>
    <d v="2017-02-10T00:00:00"/>
    <n v="323"/>
    <b v="0"/>
    <s v="Approved"/>
    <s v="OHM Cycles"/>
    <s v="Standard"/>
    <s v="medium"/>
    <s v="medium"/>
    <n v="795.34"/>
    <n v="101.58"/>
    <d v="2015-10-18T00:00:00"/>
    <n v="693.76"/>
    <s v="F"/>
    <n v="33"/>
    <d v="1995-08-20T00:00:00"/>
    <n v="24.88997550101471"/>
    <s v="Business Systems Development Analyst"/>
    <s v="IT"/>
    <s v="Affluent Customer"/>
    <s v="N"/>
    <s v="Yes"/>
    <n v="10"/>
    <m/>
  </r>
  <r>
    <n v="15124"/>
    <n v="9"/>
    <x v="1682"/>
    <d v="2017-02-10T00:00:00"/>
    <n v="323"/>
    <b v="0"/>
    <s v="Approved"/>
    <s v="OHM Cycles"/>
    <s v="Road"/>
    <s v="medium"/>
    <s v="medium"/>
    <n v="742.54"/>
    <n v="667.4"/>
    <d v="1991-11-07T00:00:00"/>
    <n v="75.139999999999986"/>
    <s v="M"/>
    <n v="63"/>
    <d v="1979-08-27T00:00:00"/>
    <n v="40.881756322932517"/>
    <s v="Recruiter"/>
    <s v="Retail"/>
    <s v="Mass Customer"/>
    <s v="N"/>
    <s v="No"/>
    <n v="14"/>
    <m/>
  </r>
  <r>
    <n v="15275"/>
    <n v="13"/>
    <x v="2388"/>
    <d v="2017-02-10T00:00:00"/>
    <n v="323"/>
    <b v="0"/>
    <s v="Approved"/>
    <s v="Solex"/>
    <s v="Standard"/>
    <s v="medium"/>
    <s v="medium"/>
    <n v="1163.8900000000001"/>
    <n v="589.27"/>
    <d v="2016-07-09T00:00:00"/>
    <n v="574.62000000000012"/>
    <s v="M"/>
    <n v="25"/>
    <d v="1987-06-16T00:00:00"/>
    <n v="33.073537144850327"/>
    <s v="Associate Professor"/>
    <s v="Manufacturing"/>
    <s v="Mass Customer"/>
    <s v="N"/>
    <s v="No"/>
    <n v="21"/>
    <m/>
  </r>
  <r>
    <n v="15327"/>
    <n v="0"/>
    <x v="1961"/>
    <d v="2017-02-10T00:00:00"/>
    <n v="323"/>
    <b v="1"/>
    <s v="Approved"/>
    <s v="Solex"/>
    <s v="Standard"/>
    <s v="medium"/>
    <s v="medium"/>
    <n v="441.49"/>
    <n v="84.99"/>
    <d v="2015-06-17T00:00:00"/>
    <n v="356.5"/>
    <s v="F"/>
    <n v="67"/>
    <d v="1956-07-07T00:00:00"/>
    <n v="64.035180980466762"/>
    <s v="General Manager"/>
    <s v="Manufacturing"/>
    <s v="High Net Worth"/>
    <s v="N"/>
    <s v="No"/>
    <n v="20"/>
    <m/>
  </r>
  <r>
    <n v="15641"/>
    <n v="4"/>
    <x v="3193"/>
    <d v="2017-02-10T00:00:00"/>
    <n v="323"/>
    <b v="1"/>
    <s v="Approved"/>
    <s v="Giant Bicycles"/>
    <s v="Standard"/>
    <s v="high"/>
    <s v="medium"/>
    <n v="1129.1300000000001"/>
    <n v="677.48"/>
    <d v="2011-04-16T00:00:00"/>
    <n v="451.65000000000009"/>
    <s v="F"/>
    <n v="66"/>
    <d v="1976-09-15T00:00:00"/>
    <n v="43.829701528411974"/>
    <s v="Social Worker"/>
    <s v="Health"/>
    <s v="Mass Customer"/>
    <s v="N"/>
    <s v="Yes"/>
    <n v="14"/>
    <m/>
  </r>
  <r>
    <n v="16205"/>
    <n v="74"/>
    <x v="3326"/>
    <d v="2017-02-10T00:00:00"/>
    <n v="323"/>
    <b v="0"/>
    <s v="Approved"/>
    <s v="WeareA2B"/>
    <s v="Standard"/>
    <s v="medium"/>
    <s v="medium"/>
    <n v="1228.07"/>
    <n v="400.91"/>
    <d v="2000-05-22T00:00:00"/>
    <n v="827.15999999999985"/>
    <s v="F"/>
    <n v="72"/>
    <d v="1988-03-01T00:00:00"/>
    <n v="32.363948103754439"/>
    <n v="0"/>
    <s v="n/a"/>
    <s v="Affluent Customer"/>
    <s v="N"/>
    <s v="No"/>
    <n v="9"/>
    <m/>
  </r>
  <r>
    <n v="17080"/>
    <n v="66"/>
    <x v="1805"/>
    <d v="2017-02-10T00:00:00"/>
    <n v="323"/>
    <b v="1"/>
    <s v="Approved"/>
    <s v="Solex"/>
    <s v="Standard"/>
    <s v="medium"/>
    <s v="medium"/>
    <n v="1163.8900000000001"/>
    <n v="589.27"/>
    <d v="2016-07-09T00:00:00"/>
    <n v="574.62000000000012"/>
    <s v="F"/>
    <n v="89"/>
    <d v="1985-11-19T00:00:00"/>
    <n v="34.646139884576357"/>
    <s v="Dental Hygienist"/>
    <s v="Health"/>
    <s v="High Net Worth"/>
    <s v="N"/>
    <s v="No"/>
    <n v="7"/>
    <m/>
  </r>
  <r>
    <n v="17866"/>
    <n v="98"/>
    <x v="3046"/>
    <d v="2017-02-10T00:00:00"/>
    <n v="323"/>
    <b v="1"/>
    <s v="Approved"/>
    <s v="Trek Bicycles"/>
    <s v="Standard"/>
    <s v="high"/>
    <s v="medium"/>
    <n v="358.39"/>
    <n v="215.03"/>
    <d v="2004-01-16T00:00:00"/>
    <n v="143.35999999999999"/>
    <s v="F"/>
    <n v="28"/>
    <d v="1995-11-02T00:00:00"/>
    <n v="24.687235774987315"/>
    <n v="0"/>
    <s v="Manufacturing"/>
    <s v="Mass Customer"/>
    <s v="N"/>
    <s v="No"/>
    <n v="5"/>
    <m/>
  </r>
  <r>
    <n v="17997"/>
    <n v="9"/>
    <x v="2285"/>
    <d v="2017-02-10T00:00:00"/>
    <n v="323"/>
    <b v="0"/>
    <s v="Approved"/>
    <s v="Norco Bicycles"/>
    <s v="Standard"/>
    <s v="medium"/>
    <s v="small"/>
    <n v="1216.1400000000001"/>
    <n v="1082.3599999999999"/>
    <d v="2006-11-10T00:00:00"/>
    <n v="133.7800000000002"/>
    <s v="M"/>
    <n v="20"/>
    <d v="1989-12-06T00:00:00"/>
    <n v="30.596824816083206"/>
    <n v="0"/>
    <s v="Financial Services"/>
    <s v="High Net Worth"/>
    <s v="N"/>
    <s v="Yes"/>
    <n v="2"/>
    <m/>
  </r>
  <r>
    <n v="18019"/>
    <n v="77"/>
    <x v="2205"/>
    <d v="2017-02-10T00:00:00"/>
    <n v="323"/>
    <b v="1"/>
    <s v="Approved"/>
    <s v="Norco Bicycles"/>
    <s v="Road"/>
    <s v="medium"/>
    <s v="large"/>
    <n v="1240.31"/>
    <n v="795.1"/>
    <d v="2011-01-10T00:00:00"/>
    <n v="445.20999999999992"/>
    <s v="M"/>
    <n v="29"/>
    <d v="1972-09-01T00:00:00"/>
    <n v="47.870797418822931"/>
    <s v="Community Outreach Specialist"/>
    <s v="Financial Services"/>
    <s v="Mass Customer"/>
    <s v="N"/>
    <s v="No"/>
    <n v="14"/>
    <m/>
  </r>
  <r>
    <n v="18096"/>
    <n v="33"/>
    <x v="317"/>
    <d v="2017-02-10T00:00:00"/>
    <n v="323"/>
    <b v="1"/>
    <s v="Approved"/>
    <s v="Giant Bicycles"/>
    <s v="Standard"/>
    <s v="medium"/>
    <s v="small"/>
    <n v="1311.44"/>
    <n v="1167.18"/>
    <d v="2010-06-07T00:00:00"/>
    <n v="144.26"/>
    <s v="M"/>
    <n v="98"/>
    <d v="1973-12-28T00:00:00"/>
    <n v="46.547509747590055"/>
    <s v="Speech Pathologist"/>
    <s v="Property"/>
    <s v="Affluent Customer"/>
    <s v="N"/>
    <s v="Yes"/>
    <n v="12"/>
    <m/>
  </r>
  <r>
    <n v="18593"/>
    <n v="88"/>
    <x v="3304"/>
    <d v="2017-02-10T00:00:00"/>
    <n v="323"/>
    <b v="1"/>
    <s v="Approved"/>
    <s v="Norco Bicycles"/>
    <s v="Standard"/>
    <s v="medium"/>
    <s v="medium"/>
    <n v="1198.46"/>
    <n v="381.1"/>
    <d v="1998-12-16T00:00:00"/>
    <n v="817.36"/>
    <s v="M"/>
    <n v="29"/>
    <d v="2001-05-21T00:00:00"/>
    <n v="19.133811117453067"/>
    <s v="Assistant Media Planner"/>
    <s v="Entertainment"/>
    <s v="Affluent Customer"/>
    <s v="N"/>
    <s v="No"/>
    <n v="1"/>
    <m/>
  </r>
  <r>
    <n v="19076"/>
    <n v="40"/>
    <x v="883"/>
    <d v="2017-02-10T00:00:00"/>
    <n v="323"/>
    <b v="1"/>
    <s v="Approved"/>
    <s v="Trek Bicycles"/>
    <s v="Road"/>
    <s v="medium"/>
    <s v="large"/>
    <n v="1894.19"/>
    <n v="598.76"/>
    <d v="1993-07-20T00:00:00"/>
    <n v="1295.43"/>
    <s v="F"/>
    <n v="16"/>
    <d v="1964-07-08T00:00:00"/>
    <n v="56.026961802384577"/>
    <s v="Mechanical Systems Engineer"/>
    <s v="Property"/>
    <s v="High Net Worth"/>
    <s v="N"/>
    <s v="Yes"/>
    <n v="14"/>
    <m/>
  </r>
  <r>
    <n v="19643"/>
    <n v="23"/>
    <x v="1957"/>
    <d v="2017-02-10T00:00:00"/>
    <n v="323"/>
    <b v="1"/>
    <s v="Approved"/>
    <s v="Norco Bicycles"/>
    <s v="Mountain"/>
    <s v="low"/>
    <s v="small"/>
    <n v="688.63"/>
    <n v="612.88"/>
    <d v="1993-10-02T00:00:00"/>
    <n v="75.75"/>
    <s v="M"/>
    <n v="33"/>
    <d v="1985-06-10T00:00:00"/>
    <n v="35.089975501014713"/>
    <s v="Analyst Programmer"/>
    <s v="Retail"/>
    <s v="Affluent Customer"/>
    <s v="N"/>
    <s v="Yes"/>
    <n v="4"/>
    <m/>
  </r>
  <r>
    <n v="54"/>
    <n v="27"/>
    <x v="2059"/>
    <d v="2017-02-09T00:00:00"/>
    <n v="324"/>
    <b v="1"/>
    <s v="Approved"/>
    <s v="Trek Bicycles"/>
    <s v="Standard"/>
    <s v="medium"/>
    <s v="medium"/>
    <n v="499.53"/>
    <n v="388.72"/>
    <d v="1994-07-12T00:00:00"/>
    <n v="110.80999999999995"/>
    <s v="M"/>
    <n v="12"/>
    <d v="1998-08-07T00:00:00"/>
    <n v="21.922852213343479"/>
    <s v="Pharmacist"/>
    <s v="Health"/>
    <s v="Mass Customer"/>
    <s v="N"/>
    <s v="Yes"/>
    <n v="4"/>
    <m/>
  </r>
  <r>
    <n v="376"/>
    <n v="0"/>
    <x v="2459"/>
    <d v="2017-02-09T00:00:00"/>
    <n v="324"/>
    <b v="0"/>
    <s v="Approved"/>
    <s v="Solex"/>
    <s v="Standard"/>
    <s v="medium"/>
    <s v="medium"/>
    <n v="478.16"/>
    <n v="298.72000000000003"/>
    <d v="2012-12-02T00:00:00"/>
    <n v="179.44"/>
    <s v="M"/>
    <n v="98"/>
    <d v="1965-12-15T00:00:00"/>
    <n v="54.588605638001013"/>
    <s v="Information Systems Manager"/>
    <s v="Retail"/>
    <s v="High Net Worth"/>
    <s v="N"/>
    <s v="No"/>
    <n v="17"/>
    <m/>
  </r>
  <r>
    <n v="472"/>
    <n v="2"/>
    <x v="173"/>
    <d v="2017-02-09T00:00:00"/>
    <n v="324"/>
    <b v="1"/>
    <s v="Approved"/>
    <s v="Giant Bicycles"/>
    <s v="Road"/>
    <s v="low"/>
    <s v="small"/>
    <n v="590.26"/>
    <n v="525.33000000000004"/>
    <d v="2010-11-05T00:00:00"/>
    <n v="64.92999999999995"/>
    <s v="M"/>
    <n v="23"/>
    <d v="1977-11-16T00:00:00"/>
    <n v="42.659838514713343"/>
    <s v="Administrative Assistant III"/>
    <s v="n/a"/>
    <s v="High Net Worth"/>
    <s v="N"/>
    <s v="No"/>
    <n v="11"/>
    <m/>
  </r>
  <r>
    <n v="533"/>
    <n v="57"/>
    <x v="3362"/>
    <d v="2017-02-09T00:00:00"/>
    <n v="324"/>
    <b v="0"/>
    <s v="Approved"/>
    <s v="WeareA2B"/>
    <s v="Touring"/>
    <s v="medium"/>
    <s v="large"/>
    <n v="1890.39"/>
    <n v="260.14"/>
    <d v="1991-01-21T00:00:00"/>
    <n v="1630.25"/>
    <s v="M"/>
    <n v="26"/>
    <d v="1993-11-20T00:00:00"/>
    <n v="26.637920706494164"/>
    <s v="Computer Systems Analyst IV"/>
    <s v="n/a"/>
    <s v="Mass Customer"/>
    <s v="N"/>
    <s v="No"/>
    <n v="4"/>
    <m/>
  </r>
  <r>
    <n v="731"/>
    <n v="0"/>
    <x v="3343"/>
    <d v="2017-02-09T00:00:00"/>
    <n v="324"/>
    <b v="0"/>
    <s v="Approved"/>
    <s v="Trek Bicycles"/>
    <s v="Road"/>
    <s v="medium"/>
    <s v="medium"/>
    <n v="533.51"/>
    <n v="400.13"/>
    <d v="2012-06-04T00:00:00"/>
    <n v="133.38"/>
    <s v="F"/>
    <n v="84"/>
    <d v="1977-03-31T00:00:00"/>
    <n v="43.289975501014709"/>
    <s v="Director of Sales"/>
    <s v="Financial Services"/>
    <s v="High Net Worth"/>
    <s v="N"/>
    <s v="No"/>
    <n v="12"/>
    <m/>
  </r>
  <r>
    <n v="901"/>
    <n v="59"/>
    <x v="20"/>
    <d v="2017-02-09T00:00:00"/>
    <n v="324"/>
    <b v="0"/>
    <s v="Approved"/>
    <s v="Solex"/>
    <s v="Standard"/>
    <s v="medium"/>
    <s v="large"/>
    <n v="1061.56"/>
    <n v="733.58"/>
    <d v="1993-07-20T00:00:00"/>
    <n v="327.9799999999999"/>
    <s v="F"/>
    <n v="10"/>
    <d v="1998-04-28T00:00:00"/>
    <n v="22.1995645421106"/>
    <s v="Computer Systems Analyst II"/>
    <s v="Property"/>
    <s v="Mass Customer"/>
    <s v="N"/>
    <s v="No"/>
    <n v="2"/>
    <m/>
  </r>
  <r>
    <n v="2084"/>
    <n v="46"/>
    <x v="3051"/>
    <d v="2017-02-09T00:00:00"/>
    <n v="324"/>
    <b v="1"/>
    <s v="Approved"/>
    <s v="Solex"/>
    <s v="Standard"/>
    <s v="low"/>
    <s v="medium"/>
    <n v="1289.8499999999999"/>
    <n v="74.510000000000005"/>
    <d v="2012-04-10T00:00:00"/>
    <n v="1215.3399999999999"/>
    <s v="M"/>
    <n v="91"/>
    <d v="1959-02-21T00:00:00"/>
    <n v="61.407783720192796"/>
    <s v="VP Accounting"/>
    <s v="Financial Services"/>
    <s v="Mass Customer"/>
    <s v="N"/>
    <s v="Yes"/>
    <n v="6"/>
    <m/>
  </r>
  <r>
    <n v="2252"/>
    <n v="79"/>
    <x v="1711"/>
    <d v="2017-02-09T00:00:00"/>
    <n v="324"/>
    <b v="1"/>
    <s v="Approved"/>
    <s v="Solex"/>
    <s v="Touring"/>
    <s v="medium"/>
    <s v="large"/>
    <n v="2083.94"/>
    <n v="675.03"/>
    <d v="2013-09-16T00:00:00"/>
    <n v="1408.91"/>
    <s v="F"/>
    <n v="23"/>
    <d v="1978-11-28T00:00:00"/>
    <n v="41.626961802384578"/>
    <s v="Graphic Designer"/>
    <s v="Manufacturing"/>
    <s v="High Net Worth"/>
    <s v="N"/>
    <s v="No"/>
    <n v="15"/>
    <m/>
  </r>
  <r>
    <n v="2423"/>
    <n v="66"/>
    <x v="2267"/>
    <d v="2017-02-09T00:00:00"/>
    <n v="324"/>
    <b v="1"/>
    <s v="Approved"/>
    <s v="Solex"/>
    <s v="Standard"/>
    <s v="medium"/>
    <s v="medium"/>
    <n v="1163.8900000000001"/>
    <n v="589.27"/>
    <d v="2016-07-09T00:00:00"/>
    <n v="574.62000000000012"/>
    <s v="M"/>
    <n v="50"/>
    <d v="1972-08-11T00:00:00"/>
    <n v="47.928331665398275"/>
    <n v="0"/>
    <s v="n/a"/>
    <s v="High Net Worth"/>
    <s v="N"/>
    <s v="No"/>
    <n v="17"/>
    <m/>
  </r>
  <r>
    <n v="2495"/>
    <n v="84"/>
    <x v="926"/>
    <d v="2017-02-09T00:00:00"/>
    <n v="324"/>
    <b v="0"/>
    <s v="Approved"/>
    <s v="Trek Bicycles"/>
    <s v="Road"/>
    <s v="medium"/>
    <s v="medium"/>
    <n v="290.62"/>
    <n v="215.14"/>
    <d v="2004-12-18T00:00:00"/>
    <n v="75.480000000000018"/>
    <s v="M"/>
    <n v="25"/>
    <d v="1956-01-18T00:00:00"/>
    <n v="64.503674131151698"/>
    <s v="Senior Financial Analyst"/>
    <s v="Financial Services"/>
    <s v="Mass Customer"/>
    <s v="N"/>
    <s v="No"/>
    <n v="10"/>
    <m/>
  </r>
  <r>
    <n v="3368"/>
    <n v="93"/>
    <x v="1675"/>
    <d v="2017-02-09T00:00:00"/>
    <n v="324"/>
    <b v="0"/>
    <s v="Approved"/>
    <s v="WeareA2B"/>
    <s v="Standard"/>
    <s v="medium"/>
    <s v="medium"/>
    <n v="1065.03"/>
    <n v="230.09"/>
    <d v="1991-05-06T00:00:00"/>
    <n v="834.93999999999994"/>
    <s v="F"/>
    <n v="36"/>
    <d v="1973-11-02T00:00:00"/>
    <n v="46.7009344051243"/>
    <s v="Dental Hygienist"/>
    <s v="Health"/>
    <s v="Mass Customer"/>
    <s v="N"/>
    <s v="Yes"/>
    <n v="17"/>
    <m/>
  </r>
  <r>
    <n v="4057"/>
    <n v="49"/>
    <x v="830"/>
    <d v="2017-02-09T00:00:00"/>
    <n v="324"/>
    <b v="1"/>
    <s v="Approved"/>
    <s v="Trek Bicycles"/>
    <s v="Road"/>
    <s v="medium"/>
    <s v="medium"/>
    <n v="533.51"/>
    <n v="400.13"/>
    <d v="2012-06-04T00:00:00"/>
    <n v="133.38"/>
    <s v="F"/>
    <n v="99"/>
    <d v="1959-10-04T00:00:00"/>
    <n v="60.791345364028409"/>
    <s v="Accounting Assistant IV"/>
    <s v="Manufacturing"/>
    <s v="Affluent Customer"/>
    <s v="N"/>
    <s v="Yes"/>
    <n v="15"/>
    <m/>
  </r>
  <r>
    <n v="4392"/>
    <n v="39"/>
    <x v="3067"/>
    <d v="2017-02-09T00:00:00"/>
    <n v="324"/>
    <b v="1"/>
    <s v="Approved"/>
    <s v="Giant Bicycles"/>
    <s v="Standard"/>
    <s v="medium"/>
    <s v="large"/>
    <n v="1812.75"/>
    <n v="582.48"/>
    <d v="2007-12-11T00:00:00"/>
    <n v="1230.27"/>
    <s v="M"/>
    <n v="34"/>
    <d v="1959-11-18T00:00:00"/>
    <n v="60.668057692795536"/>
    <s v="Legal Assistant"/>
    <s v="Retail"/>
    <s v="Mass Customer"/>
    <s v="N"/>
    <s v="Yes"/>
    <n v="20"/>
    <m/>
  </r>
  <r>
    <n v="4961"/>
    <n v="28"/>
    <x v="1752"/>
    <d v="2017-02-09T00:00:00"/>
    <n v="324"/>
    <b v="1"/>
    <s v="Approved"/>
    <s v="Norco Bicycles"/>
    <s v="Standard"/>
    <s v="medium"/>
    <s v="small"/>
    <n v="1216.1400000000001"/>
    <n v="1082.3599999999999"/>
    <d v="1991-08-05T00:00:00"/>
    <n v="133.7800000000002"/>
    <s v="F"/>
    <n v="45"/>
    <d v="1968-08-06T00:00:00"/>
    <n v="51.944770021562654"/>
    <s v="Social Worker"/>
    <s v="Health"/>
    <s v="Affluent Customer"/>
    <s v="N"/>
    <s v="No"/>
    <n v="4"/>
    <m/>
  </r>
  <r>
    <n v="5422"/>
    <n v="62"/>
    <x v="1195"/>
    <d v="2017-02-09T00:00:00"/>
    <n v="324"/>
    <b v="0"/>
    <s v="Approved"/>
    <s v="Solex"/>
    <s v="Standard"/>
    <s v="medium"/>
    <s v="medium"/>
    <n v="478.16"/>
    <n v="298.72000000000003"/>
    <d v="1993-06-23T00:00:00"/>
    <n v="179.44"/>
    <s v="M"/>
    <n v="1"/>
    <d v="1964-07-28T00:00:00"/>
    <n v="55.972167281836626"/>
    <s v="Operator"/>
    <s v="Telecommunications"/>
    <s v="Affluent Customer"/>
    <s v="N"/>
    <s v="No"/>
    <n v="4"/>
    <m/>
  </r>
  <r>
    <n v="5432"/>
    <n v="27"/>
    <x v="540"/>
    <d v="2017-02-09T00:00:00"/>
    <n v="324"/>
    <b v="0"/>
    <s v="Approved"/>
    <s v="Trek Bicycles"/>
    <s v="Standard"/>
    <s v="medium"/>
    <s v="medium"/>
    <n v="499.53"/>
    <n v="388.72"/>
    <d v="1999-06-23T00:00:00"/>
    <n v="110.80999999999995"/>
    <s v="U"/>
    <n v="26"/>
    <d v="1899-12-30T00:00:00"/>
    <n v="0"/>
    <s v="Automation Specialist IV"/>
    <s v="IT"/>
    <s v="Mass Customer"/>
    <s v="N"/>
    <s v="No"/>
    <n v="0"/>
    <m/>
  </r>
  <r>
    <n v="5708"/>
    <n v="83"/>
    <x v="2390"/>
    <d v="2017-02-09T00:00:00"/>
    <n v="324"/>
    <b v="0"/>
    <s v="Approved"/>
    <s v="Solex"/>
    <s v="Touring"/>
    <s v="medium"/>
    <s v="large"/>
    <n v="2083.94"/>
    <n v="675.03"/>
    <d v="2005-05-10T00:00:00"/>
    <n v="1408.91"/>
    <s v="F"/>
    <n v="4"/>
    <d v="1974-12-24T00:00:00"/>
    <n v="45.558468651699641"/>
    <s v="VP Quality Control"/>
    <s v="Financial Services"/>
    <s v="Mass Customer"/>
    <s v="N"/>
    <s v="Yes"/>
    <n v="4"/>
    <m/>
  </r>
  <r>
    <n v="5814"/>
    <n v="0"/>
    <x v="1783"/>
    <d v="2017-02-09T00:00:00"/>
    <n v="324"/>
    <b v="0"/>
    <s v="Approved"/>
    <s v="OHM Cycles"/>
    <s v="Standard"/>
    <s v="medium"/>
    <s v="medium"/>
    <n v="235.63"/>
    <n v="125.07"/>
    <d v="2004-08-07T00:00:00"/>
    <n v="110.56"/>
    <s v="F"/>
    <n v="70"/>
    <d v="1977-06-06T00:00:00"/>
    <n v="43.106413857179092"/>
    <s v="Legal Assistant"/>
    <s v="Health"/>
    <s v="High Net Worth"/>
    <s v="N"/>
    <s v="Yes"/>
    <n v="16"/>
    <m/>
  </r>
  <r>
    <n v="5940"/>
    <n v="35"/>
    <x v="301"/>
    <d v="2017-02-09T00:00:00"/>
    <n v="324"/>
    <b v="1"/>
    <s v="Approved"/>
    <s v="Giant Bicycles"/>
    <s v="Standard"/>
    <s v="medium"/>
    <s v="medium"/>
    <n v="1403.5"/>
    <n v="954.82"/>
    <d v="2003-02-07T00:00:00"/>
    <n v="448.67999999999995"/>
    <s v="F"/>
    <n v="40"/>
    <d v="1982-05-13T00:00:00"/>
    <n v="38.169427555809229"/>
    <n v="0"/>
    <s v="Health"/>
    <s v="High Net Worth"/>
    <s v="N"/>
    <s v="Yes"/>
    <n v="17"/>
    <m/>
  </r>
  <r>
    <n v="6057"/>
    <n v="52"/>
    <x v="630"/>
    <d v="2017-02-09T00:00:00"/>
    <n v="324"/>
    <b v="1"/>
    <s v="Approved"/>
    <s v="OHM Cycles"/>
    <s v="Road"/>
    <s v="medium"/>
    <s v="medium"/>
    <n v="1280.28"/>
    <n v="829.51"/>
    <d v="2001-11-25T00:00:00"/>
    <n v="450.77"/>
    <s v="F"/>
    <n v="93"/>
    <d v="1997-07-06T00:00:00"/>
    <n v="23.010523446220191"/>
    <s v="Compensation Analyst"/>
    <s v="Financial Services"/>
    <s v="Mass Customer"/>
    <s v="N"/>
    <s v="No"/>
    <n v="2"/>
    <m/>
  </r>
  <r>
    <n v="6237"/>
    <n v="75"/>
    <x v="3144"/>
    <d v="2017-02-09T00:00:00"/>
    <n v="324"/>
    <b v="0"/>
    <s v="Approved"/>
    <s v="Giant Bicycles"/>
    <s v="Touring"/>
    <s v="medium"/>
    <s v="large"/>
    <n v="1873.97"/>
    <n v="863.95"/>
    <d v="2006-05-22T00:00:00"/>
    <n v="1010.02"/>
    <s v="M"/>
    <n v="3"/>
    <d v="1978-09-18T00:00:00"/>
    <n v="41.821482350329781"/>
    <s v="Director of Sales"/>
    <s v="Health"/>
    <s v="Mass Customer"/>
    <s v="N"/>
    <s v="Yes"/>
    <n v="16"/>
    <m/>
  </r>
  <r>
    <n v="6426"/>
    <n v="39"/>
    <x v="2125"/>
    <d v="2017-02-09T00:00:00"/>
    <n v="324"/>
    <b v="1"/>
    <s v="Approved"/>
    <s v="Giant Bicycles"/>
    <s v="Standard"/>
    <s v="medium"/>
    <s v="large"/>
    <n v="1812.75"/>
    <n v="582.48"/>
    <d v="2007-12-11T00:00:00"/>
    <n v="1230.27"/>
    <s v="M"/>
    <n v="48"/>
    <d v="1974-09-05T00:00:00"/>
    <n v="45.859838514713338"/>
    <s v="Teacher"/>
    <s v="IT"/>
    <s v="Mass Customer"/>
    <s v="N"/>
    <s v="Yes"/>
    <n v="18"/>
    <m/>
  </r>
  <r>
    <n v="7321"/>
    <n v="46"/>
    <x v="614"/>
    <d v="2017-02-09T00:00:00"/>
    <n v="324"/>
    <b v="1"/>
    <s v="Approved"/>
    <s v="OHM Cycles"/>
    <s v="Standard"/>
    <s v="low"/>
    <s v="medium"/>
    <n v="1793.43"/>
    <n v="248.82"/>
    <d v="1999-07-20T00:00:00"/>
    <n v="1544.6100000000001"/>
    <s v="F"/>
    <n v="68"/>
    <d v="1966-04-27T00:00:00"/>
    <n v="54.224222076357179"/>
    <s v="Dental Hygienist"/>
    <s v="Health"/>
    <s v="High Net Worth"/>
    <s v="N"/>
    <s v="No"/>
    <n v="15"/>
    <m/>
  </r>
  <r>
    <n v="7903"/>
    <n v="10"/>
    <x v="2205"/>
    <d v="2017-02-09T00:00:00"/>
    <n v="324"/>
    <b v="1"/>
    <s v="Approved"/>
    <s v="WeareA2B"/>
    <s v="Touring"/>
    <s v="medium"/>
    <s v="medium"/>
    <n v="1466.68"/>
    <n v="363.25"/>
    <d v="2014-03-03T00:00:00"/>
    <n v="1103.43"/>
    <s v="M"/>
    <n v="29"/>
    <d v="1972-09-01T00:00:00"/>
    <n v="47.870797418822931"/>
    <s v="Community Outreach Specialist"/>
    <s v="Financial Services"/>
    <s v="Mass Customer"/>
    <s v="N"/>
    <s v="No"/>
    <n v="14"/>
    <m/>
  </r>
  <r>
    <n v="7914"/>
    <n v="10"/>
    <x v="1026"/>
    <d v="2017-02-09T00:00:00"/>
    <n v="324"/>
    <b v="0"/>
    <s v="Approved"/>
    <s v="WeareA2B"/>
    <s v="Touring"/>
    <s v="medium"/>
    <s v="medium"/>
    <n v="1466.68"/>
    <n v="363.25"/>
    <d v="2014-03-03T00:00:00"/>
    <n v="1103.43"/>
    <s v="F"/>
    <n v="94"/>
    <d v="1992-05-27T00:00:00"/>
    <n v="28.122852213343478"/>
    <s v="Senior Sales Associate"/>
    <s v="Health"/>
    <s v="Affluent Customer"/>
    <s v="N"/>
    <s v="No"/>
    <n v="4"/>
    <m/>
  </r>
  <r>
    <n v="8255"/>
    <n v="58"/>
    <x v="1716"/>
    <d v="2017-02-09T00:00:00"/>
    <n v="324"/>
    <b v="1"/>
    <s v="Approved"/>
    <s v="OHM Cycles"/>
    <s v="Standard"/>
    <s v="medium"/>
    <s v="medium"/>
    <n v="912.52"/>
    <n v="141.4"/>
    <d v="2015-10-18T00:00:00"/>
    <n v="771.12"/>
    <s v="M"/>
    <n v="47"/>
    <d v="1975-03-14T00:00:00"/>
    <n v="45.33929056950786"/>
    <s v="Graphic Designer"/>
    <s v="Manufacturing"/>
    <s v="Mass Customer"/>
    <s v="N"/>
    <s v="Yes"/>
    <n v="14"/>
    <m/>
  </r>
  <r>
    <n v="8548"/>
    <n v="81"/>
    <x v="1252"/>
    <d v="2017-02-09T00:00:00"/>
    <n v="324"/>
    <b v="0"/>
    <s v="Approved"/>
    <s v="Norco Bicycles"/>
    <s v="Standard"/>
    <s v="medium"/>
    <s v="small"/>
    <n v="586.45000000000005"/>
    <n v="521.94000000000005"/>
    <d v="2004-08-07T00:00:00"/>
    <n v="64.509999999999991"/>
    <s v="F"/>
    <n v="66"/>
    <d v="1999-07-28T00:00:00"/>
    <n v="20.95024947361745"/>
    <s v="Automation Specialist I"/>
    <s v="Manufacturing"/>
    <s v="Mass Customer"/>
    <s v="N"/>
    <s v="Yes"/>
    <n v="1"/>
    <m/>
  </r>
  <r>
    <n v="8753"/>
    <n v="67"/>
    <x v="1647"/>
    <d v="2017-02-09T00:00:00"/>
    <n v="324"/>
    <b v="0"/>
    <s v="Approved"/>
    <s v="Solex"/>
    <s v="Standard"/>
    <s v="medium"/>
    <s v="large"/>
    <n v="1071.23"/>
    <n v="380.74"/>
    <d v="1996-04-05T00:00:00"/>
    <n v="690.49"/>
    <s v="F"/>
    <n v="65"/>
    <d v="1959-11-30T00:00:00"/>
    <n v="60.635180980466764"/>
    <s v="Staff Accountant III"/>
    <s v="n/a"/>
    <s v="High Net Worth"/>
    <s v="N"/>
    <s v="Yes"/>
    <n v="13"/>
    <m/>
  </r>
  <r>
    <n v="8782"/>
    <n v="68"/>
    <x v="3204"/>
    <d v="2017-02-09T00:00:00"/>
    <n v="324"/>
    <b v="0"/>
    <s v="Approved"/>
    <s v="OHM Cycles"/>
    <s v="Standard"/>
    <s v="medium"/>
    <s v="medium"/>
    <n v="1636.9"/>
    <n v="44.71"/>
    <d v="2002-08-31T00:00:00"/>
    <n v="1592.19"/>
    <s v="U"/>
    <n v="42"/>
    <d v="1899-12-30T00:00:00"/>
    <n v="0"/>
    <s v="Social Worker"/>
    <s v="Health"/>
    <s v="Mass Customer"/>
    <s v="N"/>
    <s v="Yes"/>
    <n v="0"/>
    <m/>
  </r>
  <r>
    <n v="8911"/>
    <n v="65"/>
    <x v="2891"/>
    <d v="2017-02-09T00:00:00"/>
    <n v="324"/>
    <b v="0"/>
    <s v="Approved"/>
    <s v="WeareA2B"/>
    <s v="Standard"/>
    <s v="medium"/>
    <s v="medium"/>
    <n v="1807.45"/>
    <n v="778.69"/>
    <d v="2015-05-21T00:00:00"/>
    <n v="1028.76"/>
    <s v="F"/>
    <n v="4"/>
    <d v="1974-11-16T00:00:00"/>
    <n v="45.662578240740736"/>
    <s v="Web Developer III"/>
    <s v="Financial Services"/>
    <s v="Affluent Customer"/>
    <s v="N"/>
    <s v="No"/>
    <n v="10"/>
    <m/>
  </r>
  <r>
    <n v="9116"/>
    <n v="13"/>
    <x v="3353"/>
    <d v="2017-02-09T00:00:00"/>
    <n v="324"/>
    <b v="0"/>
    <s v="Approved"/>
    <s v="Solex"/>
    <s v="Standard"/>
    <s v="medium"/>
    <s v="medium"/>
    <n v="1577.53"/>
    <n v="826.51"/>
    <d v="2011-03-16T00:00:00"/>
    <n v="751.02"/>
    <s v="F"/>
    <n v="85"/>
    <d v="1988-12-03T00:00:00"/>
    <n v="31.605043994165396"/>
    <s v="Analyst Programmer"/>
    <s v="Financial Services"/>
    <s v="High Net Worth"/>
    <s v="N"/>
    <s v="No"/>
    <n v="15"/>
    <m/>
  </r>
  <r>
    <n v="9803"/>
    <n v="9"/>
    <x v="963"/>
    <d v="2017-02-09T00:00:00"/>
    <n v="324"/>
    <b v="1"/>
    <s v="Approved"/>
    <s v="Norco Bicycles"/>
    <s v="Standard"/>
    <s v="medium"/>
    <s v="small"/>
    <n v="1216.1400000000001"/>
    <n v="1082.3599999999999"/>
    <d v="2003-03-18T00:00:00"/>
    <n v="133.7800000000002"/>
    <s v="F"/>
    <n v="16"/>
    <d v="1971-08-24T00:00:00"/>
    <n v="48.895454953069503"/>
    <s v="Recruiter"/>
    <s v="n/a"/>
    <s v="High Net Worth"/>
    <s v="N"/>
    <s v="Yes"/>
    <n v="15"/>
    <m/>
  </r>
  <r>
    <n v="10263"/>
    <n v="68"/>
    <x v="1627"/>
    <d v="2017-02-09T00:00:00"/>
    <n v="324"/>
    <b v="1"/>
    <s v="Approved"/>
    <s v="OHM Cycles"/>
    <s v="Standard"/>
    <s v="medium"/>
    <s v="medium"/>
    <n v="1636.9"/>
    <n v="44.71"/>
    <d v="2010-08-20T00:00:00"/>
    <n v="1592.19"/>
    <s v="M"/>
    <n v="82"/>
    <d v="1967-02-14T00:00:00"/>
    <n v="53.421482350329782"/>
    <s v="VP Quality Control"/>
    <s v="Financial Services"/>
    <s v="Mass Customer"/>
    <s v="N"/>
    <s v="Yes"/>
    <n v="17"/>
    <m/>
  </r>
  <r>
    <n v="10521"/>
    <n v="43"/>
    <x v="1108"/>
    <d v="2017-02-09T00:00:00"/>
    <n v="324"/>
    <b v="1"/>
    <s v="Approved"/>
    <s v="Solex"/>
    <s v="Standard"/>
    <s v="medium"/>
    <s v="medium"/>
    <n v="1151.96"/>
    <n v="649.49"/>
    <d v="1999-12-04T00:00:00"/>
    <n v="502.47"/>
    <s v="M"/>
    <n v="91"/>
    <d v="1984-11-13T00:00:00"/>
    <n v="35.662578240740736"/>
    <s v="Executive Secretary"/>
    <s v="Financial Services"/>
    <s v="Mass Customer"/>
    <s v="N"/>
    <s v="No"/>
    <n v="5"/>
    <m/>
  </r>
  <r>
    <n v="10641"/>
    <n v="14"/>
    <x v="608"/>
    <d v="2017-02-09T00:00:00"/>
    <n v="324"/>
    <b v="0"/>
    <s v="Approved"/>
    <s v="Solex"/>
    <s v="Standard"/>
    <s v="high"/>
    <s v="large"/>
    <n v="1842.92"/>
    <n v="1105.75"/>
    <d v="1995-10-24T00:00:00"/>
    <n v="737.17000000000007"/>
    <s v="M"/>
    <n v="30"/>
    <d v="1990-02-13T00:00:00"/>
    <n v="30.407783720192793"/>
    <s v="Computer Systems Analyst I"/>
    <s v="Property"/>
    <s v="High Net Worth"/>
    <s v="N"/>
    <s v="No"/>
    <n v="20"/>
    <m/>
  </r>
  <r>
    <n v="11097"/>
    <n v="40"/>
    <x v="3081"/>
    <d v="2017-02-09T00:00:00"/>
    <n v="324"/>
    <b v="1"/>
    <s v="Approved"/>
    <s v="Trek Bicycles"/>
    <s v="Road"/>
    <s v="medium"/>
    <s v="large"/>
    <n v="1894.19"/>
    <n v="598.76"/>
    <d v="1998-12-17T00:00:00"/>
    <n v="1295.43"/>
    <s v="F"/>
    <n v="74"/>
    <d v="1974-09-24T00:00:00"/>
    <n v="45.807783720192795"/>
    <s v="VP Product Management"/>
    <s v="Manufacturing"/>
    <s v="High Net Worth"/>
    <s v="N"/>
    <s v="Yes"/>
    <n v="6"/>
    <m/>
  </r>
  <r>
    <n v="11654"/>
    <n v="5"/>
    <x v="282"/>
    <d v="2017-02-09T00:00:00"/>
    <n v="324"/>
    <b v="0"/>
    <s v="Approved"/>
    <s v="Trek Bicycles"/>
    <s v="Mountain"/>
    <s v="low"/>
    <s v="medium"/>
    <n v="574.64"/>
    <n v="459.71"/>
    <d v="2007-08-04T00:00:00"/>
    <n v="114.93"/>
    <s v="M"/>
    <n v="10"/>
    <d v="1977-06-27T00:00:00"/>
    <n v="43.048879610603755"/>
    <s v="VP Marketing"/>
    <s v="Retail"/>
    <s v="Affluent Customer"/>
    <s v="N"/>
    <s v="Yes"/>
    <n v="18"/>
    <m/>
  </r>
  <r>
    <n v="12103"/>
    <n v="49"/>
    <x v="1432"/>
    <d v="2017-02-09T00:00:00"/>
    <n v="324"/>
    <b v="0"/>
    <s v="Approved"/>
    <s v="Trek Bicycles"/>
    <s v="Road"/>
    <s v="medium"/>
    <s v="medium"/>
    <n v="533.51"/>
    <n v="400.13"/>
    <d v="2012-06-04T00:00:00"/>
    <n v="133.38"/>
    <s v="M"/>
    <n v="5"/>
    <d v="1979-04-16T00:00:00"/>
    <n v="41.246139884576358"/>
    <s v="Assistant Media Planner"/>
    <s v="Entertainment"/>
    <s v="Mass Customer"/>
    <s v="N"/>
    <s v="No"/>
    <n v="22"/>
    <m/>
  </r>
  <r>
    <n v="12283"/>
    <n v="43"/>
    <x v="2104"/>
    <d v="2017-02-09T00:00:00"/>
    <n v="324"/>
    <b v="1"/>
    <s v="Approved"/>
    <s v="Solex"/>
    <s v="Standard"/>
    <s v="medium"/>
    <s v="medium"/>
    <n v="1151.96"/>
    <n v="649.49"/>
    <d v="1999-12-04T00:00:00"/>
    <n v="502.47"/>
    <s v="F"/>
    <n v="10"/>
    <d v="1972-06-02T00:00:00"/>
    <n v="48.120112487316078"/>
    <s v="Nuclear Power Engineer"/>
    <s v="Manufacturing"/>
    <s v="Affluent Customer"/>
    <s v="N"/>
    <s v="No"/>
    <n v="8"/>
    <m/>
  </r>
  <r>
    <n v="12784"/>
    <n v="78"/>
    <x v="1064"/>
    <d v="2017-02-09T00:00:00"/>
    <n v="324"/>
    <b v="0"/>
    <s v="Approved"/>
    <s v="Giant Bicycles"/>
    <s v="Standard"/>
    <s v="medium"/>
    <s v="large"/>
    <n v="1765.3"/>
    <n v="709.48"/>
    <d v="2004-08-07T00:00:00"/>
    <n v="1055.82"/>
    <s v="F"/>
    <n v="70"/>
    <d v="1955-11-06T00:00:00"/>
    <n v="64.703674131151701"/>
    <n v="0"/>
    <s v="Health"/>
    <s v="Mass Customer"/>
    <s v="N"/>
    <s v="Yes"/>
    <n v="18"/>
    <m/>
  </r>
  <r>
    <n v="13052"/>
    <n v="12"/>
    <x v="1020"/>
    <d v="2017-02-09T00:00:00"/>
    <n v="324"/>
    <b v="1"/>
    <s v="Approved"/>
    <s v="WeareA2B"/>
    <s v="Standard"/>
    <s v="medium"/>
    <s v="medium"/>
    <n v="1231.1500000000001"/>
    <n v="161.6"/>
    <d v="1994-09-09T00:00:00"/>
    <n v="1069.5500000000002"/>
    <s v="M"/>
    <n v="61"/>
    <d v="2000-03-31T00:00:00"/>
    <n v="20.273537144850327"/>
    <s v="Assistant Professor"/>
    <s v="Financial Services"/>
    <s v="Mass Customer"/>
    <s v="N"/>
    <s v="Yes"/>
    <n v="1"/>
    <m/>
  </r>
  <r>
    <n v="13128"/>
    <n v="69"/>
    <x v="583"/>
    <d v="2017-02-09T00:00:00"/>
    <n v="324"/>
    <b v="0"/>
    <s v="Approved"/>
    <s v="Norco Bicycles"/>
    <s v="Road"/>
    <s v="medium"/>
    <s v="large"/>
    <n v="1240.31"/>
    <n v="795.1"/>
    <d v="2011-01-10T00:00:00"/>
    <n v="445.20999999999992"/>
    <s v="M"/>
    <n v="36"/>
    <d v="1971-08-31T00:00:00"/>
    <n v="48.876276870877724"/>
    <s v="Dental Hygienist"/>
    <s v="Health"/>
    <s v="High Net Worth"/>
    <s v="N"/>
    <s v="No"/>
    <n v="10"/>
    <m/>
  </r>
  <r>
    <n v="13503"/>
    <n v="77"/>
    <x v="3148"/>
    <d v="2017-02-09T00:00:00"/>
    <n v="324"/>
    <b v="1"/>
    <s v="Approved"/>
    <s v="Norco Bicycles"/>
    <s v="Road"/>
    <s v="medium"/>
    <s v="large"/>
    <n v="1240.31"/>
    <n v="795.1"/>
    <d v="2013-09-16T00:00:00"/>
    <n v="445.20999999999992"/>
    <s v="F"/>
    <n v="32"/>
    <d v="1960-01-01T00:00:00"/>
    <n v="60.547509747590055"/>
    <n v="0"/>
    <s v="Manufacturing"/>
    <s v="Affluent Customer"/>
    <s v="N"/>
    <s v="Yes"/>
    <n v="5"/>
    <m/>
  </r>
  <r>
    <n v="13627"/>
    <n v="53"/>
    <x v="627"/>
    <d v="2017-02-09T00:00:00"/>
    <n v="324"/>
    <b v="1"/>
    <s v="Approved"/>
    <s v="Giant Bicycles"/>
    <s v="Standard"/>
    <s v="high"/>
    <s v="medium"/>
    <n v="1274.93"/>
    <n v="764.96"/>
    <d v="1996-04-05T00:00:00"/>
    <n v="509.97"/>
    <s v="M"/>
    <n v="92"/>
    <d v="1973-07-03T00:00:00"/>
    <n v="47.03518098046677"/>
    <s v="Information Systems Manager"/>
    <s v="Financial Services"/>
    <s v="High Net Worth"/>
    <s v="N"/>
    <s v="Yes"/>
    <n v="13"/>
    <m/>
  </r>
  <r>
    <n v="14415"/>
    <n v="74"/>
    <x v="1306"/>
    <d v="2017-02-09T00:00:00"/>
    <n v="324"/>
    <b v="0"/>
    <s v="Approved"/>
    <s v="WeareA2B"/>
    <s v="Standard"/>
    <s v="medium"/>
    <s v="medium"/>
    <n v="1228.07"/>
    <n v="400.91"/>
    <d v="2000-05-22T00:00:00"/>
    <n v="827.15999999999985"/>
    <s v="F"/>
    <n v="9"/>
    <d v="1954-05-10T00:00:00"/>
    <n v="66.196824816083208"/>
    <s v="Legal Assistant"/>
    <s v="Manufacturing"/>
    <s v="Mass Customer"/>
    <s v="N"/>
    <s v="No"/>
    <n v="7"/>
    <m/>
  </r>
  <r>
    <n v="14453"/>
    <n v="2"/>
    <x v="286"/>
    <d v="2017-02-09T00:00:00"/>
    <n v="324"/>
    <b v="0"/>
    <s v="Approved"/>
    <s v="Solex"/>
    <s v="Standard"/>
    <s v="medium"/>
    <s v="medium"/>
    <n v="71.489999999999995"/>
    <n v="53.62"/>
    <d v="2011-08-29T00:00:00"/>
    <n v="17.869999999999997"/>
    <s v="F"/>
    <n v="63"/>
    <d v="1960-08-03T00:00:00"/>
    <n v="59.95846865169964"/>
    <s v="Business Systems Development Analyst"/>
    <s v="Property"/>
    <s v="Mass Customer"/>
    <s v="N"/>
    <s v="Yes"/>
    <n v="18"/>
    <m/>
  </r>
  <r>
    <n v="17849"/>
    <n v="40"/>
    <x v="2628"/>
    <d v="2017-07-28T00:00:00"/>
    <m/>
    <b v="1"/>
    <s v="Cancelled"/>
    <s v="OHM Cycles"/>
    <s v="Standard"/>
    <s v="high"/>
    <s v="medium"/>
    <n v="1458.17"/>
    <n v="874.9"/>
    <n v="35560"/>
    <m/>
    <m/>
    <m/>
    <m/>
    <m/>
    <m/>
    <m/>
    <m/>
    <m/>
    <m/>
    <m/>
    <m/>
  </r>
  <r>
    <n v="14820"/>
    <n v="2"/>
    <x v="3108"/>
    <d v="2017-02-09T00:00:00"/>
    <n v="324"/>
    <b v="0"/>
    <s v="Approved"/>
    <s v="Giant Bicycles"/>
    <s v="Road"/>
    <s v="low"/>
    <s v="small"/>
    <n v="590.26"/>
    <n v="525.33000000000004"/>
    <d v="2005-10-22T00:00:00"/>
    <n v="64.92999999999995"/>
    <s v="M"/>
    <n v="93"/>
    <d v="1995-04-25T00:00:00"/>
    <n v="25.21052344622019"/>
    <s v="Environmental Tech"/>
    <s v="Manufacturing"/>
    <s v="High Net Worth"/>
    <s v="N"/>
    <s v="Yes"/>
    <n v="7"/>
    <m/>
  </r>
  <r>
    <n v="15128"/>
    <n v="20"/>
    <x v="1990"/>
    <d v="2017-02-09T00:00:00"/>
    <n v="324"/>
    <b v="0"/>
    <s v="Approved"/>
    <s v="Trek Bicycles"/>
    <s v="Standard"/>
    <s v="medium"/>
    <s v="small"/>
    <n v="1775.81"/>
    <n v="1580.47"/>
    <d v="2010-05-05T00:00:00"/>
    <n v="195.33999999999992"/>
    <s v="M"/>
    <n v="12"/>
    <d v="1992-11-24T00:00:00"/>
    <n v="27.626961802384574"/>
    <s v="Geological Engineer"/>
    <s v="Manufacturing"/>
    <s v="Mass Customer"/>
    <s v="N"/>
    <s v="No"/>
    <n v="2"/>
    <m/>
  </r>
  <r>
    <n v="15204"/>
    <n v="94"/>
    <x v="752"/>
    <d v="2017-02-09T00:00:00"/>
    <n v="324"/>
    <b v="1"/>
    <s v="Approved"/>
    <s v="Giant Bicycles"/>
    <s v="Standard"/>
    <s v="medium"/>
    <s v="large"/>
    <n v="1635.3"/>
    <n v="993.66"/>
    <d v="2004-01-16T00:00:00"/>
    <n v="641.64"/>
    <s v="F"/>
    <n v="28"/>
    <d v="1961-10-29T00:00:00"/>
    <n v="58.720112487316079"/>
    <s v="VP Marketing"/>
    <s v="Financial Services"/>
    <s v="Mass Customer"/>
    <s v="N"/>
    <s v="Yes"/>
    <n v="9"/>
    <m/>
  </r>
  <r>
    <n v="15675"/>
    <n v="34"/>
    <x v="540"/>
    <d v="2017-02-09T00:00:00"/>
    <n v="324"/>
    <b v="0"/>
    <s v="Approved"/>
    <s v="Norco Bicycles"/>
    <s v="Road"/>
    <s v="high"/>
    <s v="large"/>
    <n v="774.53"/>
    <n v="464.72"/>
    <d v="2003-03-18T00:00:00"/>
    <n v="309.80999999999995"/>
    <s v="U"/>
    <n v="26"/>
    <d v="1899-12-30T00:00:00"/>
    <n v="0"/>
    <s v="Automation Specialist IV"/>
    <s v="IT"/>
    <s v="Mass Customer"/>
    <s v="N"/>
    <s v="No"/>
    <n v="0"/>
    <m/>
  </r>
  <r>
    <n v="15796"/>
    <n v="64"/>
    <x v="3148"/>
    <d v="2017-02-09T00:00:00"/>
    <n v="324"/>
    <b v="1"/>
    <s v="Approved"/>
    <s v="Trek Bicycles"/>
    <s v="Standard"/>
    <s v="medium"/>
    <s v="large"/>
    <n v="1469.44"/>
    <n v="596.54999999999995"/>
    <d v="1995-10-24T00:00:00"/>
    <n v="872.8900000000001"/>
    <s v="F"/>
    <n v="32"/>
    <d v="1960-01-01T00:00:00"/>
    <n v="60.547509747590055"/>
    <n v="0"/>
    <s v="Manufacturing"/>
    <s v="Affluent Customer"/>
    <s v="N"/>
    <s v="Yes"/>
    <n v="5"/>
    <m/>
  </r>
  <r>
    <n v="15948"/>
    <n v="12"/>
    <x v="2849"/>
    <d v="2017-02-09T00:00:00"/>
    <n v="324"/>
    <b v="0"/>
    <s v="Approved"/>
    <s v="WeareA2B"/>
    <s v="Standard"/>
    <s v="medium"/>
    <s v="medium"/>
    <n v="1231.1500000000001"/>
    <n v="161.6"/>
    <d v="2004-08-17T00:00:00"/>
    <n v="1069.5500000000002"/>
    <s v="M"/>
    <n v="48"/>
    <d v="1977-07-22T00:00:00"/>
    <n v="42.980386459918819"/>
    <s v="Engineer IV"/>
    <s v="Argiculture"/>
    <s v="Mass Customer"/>
    <s v="N"/>
    <s v="No"/>
    <n v="20"/>
    <m/>
  </r>
  <r>
    <n v="16510"/>
    <n v="50"/>
    <x v="1347"/>
    <d v="2017-02-09T00:00:00"/>
    <n v="324"/>
    <b v="0"/>
    <s v="Approved"/>
    <s v="WeareA2B"/>
    <s v="Standard"/>
    <s v="medium"/>
    <s v="small"/>
    <n v="175.89"/>
    <n v="131.91999999999999"/>
    <d v="2003-02-16T00:00:00"/>
    <n v="43.97"/>
    <s v="F"/>
    <n v="89"/>
    <d v="1953-11-12T00:00:00"/>
    <n v="66.687235774987315"/>
    <s v="Assistant Professor"/>
    <s v="IT"/>
    <s v="Affluent Customer"/>
    <s v="N"/>
    <s v="No"/>
    <n v="17"/>
    <m/>
  </r>
  <r>
    <n v="18586"/>
    <n v="0"/>
    <x v="1822"/>
    <d v="2017-02-09T00:00:00"/>
    <n v="324"/>
    <b v="1"/>
    <s v="Approved"/>
    <s v="Solex"/>
    <s v="Standard"/>
    <s v="medium"/>
    <s v="medium"/>
    <n v="71.489999999999995"/>
    <n v="53.62"/>
    <d v="2012-12-02T00:00:00"/>
    <n v="17.869999999999997"/>
    <s v="M"/>
    <n v="4"/>
    <d v="1967-04-25T00:00:00"/>
    <n v="53.229701528411972"/>
    <s v="Account Representative I"/>
    <s v="Manufacturing"/>
    <s v="High Net Worth"/>
    <s v="N"/>
    <s v="No"/>
    <n v="5"/>
    <m/>
  </r>
  <r>
    <n v="18897"/>
    <n v="94"/>
    <x v="2201"/>
    <d v="2017-02-09T00:00:00"/>
    <n v="324"/>
    <b v="0"/>
    <s v="Approved"/>
    <s v="Giant Bicycles"/>
    <s v="Standard"/>
    <s v="medium"/>
    <s v="large"/>
    <n v="1635.3"/>
    <n v="993.66"/>
    <d v="2013-06-09T00:00:00"/>
    <n v="641.64"/>
    <s v="M"/>
    <n v="54"/>
    <d v="1955-06-12T00:00:00"/>
    <n v="65.106413857179092"/>
    <s v="Structural Analysis Engineer"/>
    <s v="Manufacturing"/>
    <s v="Affluent Customer"/>
    <s v="N"/>
    <s v="No"/>
    <n v="6"/>
    <m/>
  </r>
  <r>
    <n v="19324"/>
    <n v="95"/>
    <x v="2058"/>
    <d v="2017-02-09T00:00:00"/>
    <n v="324"/>
    <b v="0"/>
    <s v="Approved"/>
    <s v="Giant Bicycles"/>
    <s v="Standard"/>
    <s v="medium"/>
    <s v="large"/>
    <n v="569.55999999999995"/>
    <n v="528.42999999999995"/>
    <d v="2003-09-10T00:00:00"/>
    <n v="41.129999999999995"/>
    <s v="M"/>
    <n v="61"/>
    <d v="1979-01-27T00:00:00"/>
    <n v="41.46257824074074"/>
    <s v="Executive Secretary"/>
    <s v="IT"/>
    <s v="Mass Customer"/>
    <s v="N"/>
    <s v="Yes"/>
    <n v="6"/>
    <m/>
  </r>
  <r>
    <n v="19772"/>
    <n v="6"/>
    <x v="282"/>
    <d v="2017-02-09T00:00:00"/>
    <n v="324"/>
    <b v="1"/>
    <s v="Approved"/>
    <s v="OHM Cycles"/>
    <s v="Standard"/>
    <s v="high"/>
    <s v="medium"/>
    <n v="227.88"/>
    <n v="136.72999999999999"/>
    <d v="2004-09-28T00:00:00"/>
    <n v="91.15"/>
    <s v="M"/>
    <n v="10"/>
    <d v="1977-06-27T00:00:00"/>
    <n v="43.048879610603755"/>
    <s v="VP Marketing"/>
    <s v="Retail"/>
    <s v="Affluent Customer"/>
    <s v="N"/>
    <s v="Yes"/>
    <n v="18"/>
    <m/>
  </r>
  <r>
    <n v="19790"/>
    <n v="7"/>
    <x v="1408"/>
    <d v="2017-02-09T00:00:00"/>
    <n v="324"/>
    <b v="1"/>
    <s v="Approved"/>
    <s v="Giant Bicycles"/>
    <s v="Standard"/>
    <s v="medium"/>
    <s v="small"/>
    <n v="1311.44"/>
    <n v="1167.18"/>
    <d v="2003-03-18T00:00:00"/>
    <n v="144.26"/>
    <s v="F"/>
    <n v="2"/>
    <d v="1980-06-26T00:00:00"/>
    <n v="40.048879610603755"/>
    <s v="VP Accounting"/>
    <s v="Financial Services"/>
    <s v="High Net Worth"/>
    <s v="N"/>
    <s v="Yes"/>
    <n v="14"/>
    <m/>
  </r>
  <r>
    <n v="17862"/>
    <n v="61"/>
    <x v="2896"/>
    <d v="2017-05-11T00:00:00"/>
    <m/>
    <m/>
    <s v="Approved"/>
    <s v="Norco Bicycles"/>
    <s v="Standard"/>
    <s v="medium"/>
    <s v="small"/>
    <n v="586.45000000000005"/>
    <n v="521.94000000000005"/>
    <n v="38206"/>
    <m/>
    <m/>
    <m/>
    <m/>
    <m/>
    <m/>
    <m/>
    <m/>
    <m/>
    <m/>
    <m/>
    <m/>
  </r>
  <r>
    <n v="19871"/>
    <n v="24"/>
    <x v="1624"/>
    <d v="2017-02-09T00:00:00"/>
    <n v="324"/>
    <b v="0"/>
    <s v="Approved"/>
    <s v="Solex"/>
    <s v="Road"/>
    <s v="medium"/>
    <s v="large"/>
    <n v="1777.8"/>
    <n v="820.78"/>
    <d v="1999-06-23T00:00:00"/>
    <n v="957.02"/>
    <s v="F"/>
    <n v="25"/>
    <d v="1976-12-10T00:00:00"/>
    <n v="43.594085090055806"/>
    <s v="Director of Sales"/>
    <s v="Retail"/>
    <s v="Affluent Customer"/>
    <s v="N"/>
    <s v="Yes"/>
    <n v="18"/>
    <m/>
  </r>
  <r>
    <n v="797"/>
    <n v="30"/>
    <x v="3280"/>
    <d v="2017-02-08T00:00:00"/>
    <n v="325"/>
    <b v="0"/>
    <s v="Approved"/>
    <s v="Solex"/>
    <s v="Standard"/>
    <s v="high"/>
    <s v="medium"/>
    <n v="748.17"/>
    <n v="448.9"/>
    <d v="1991-11-10T00:00:00"/>
    <n v="299.27"/>
    <s v="M"/>
    <n v="55"/>
    <d v="1954-09-19T00:00:00"/>
    <n v="65.83518098046676"/>
    <s v="Nurse Practicioner"/>
    <s v="Property"/>
    <s v="Mass Customer"/>
    <s v="N"/>
    <s v="Yes"/>
    <n v="9"/>
    <m/>
  </r>
  <r>
    <n v="850"/>
    <n v="93"/>
    <x v="2415"/>
    <d v="2017-02-08T00:00:00"/>
    <n v="325"/>
    <b v="0"/>
    <s v="Approved"/>
    <s v="WeareA2B"/>
    <s v="Standard"/>
    <s v="medium"/>
    <s v="medium"/>
    <n v="1065.03"/>
    <n v="230.09"/>
    <d v="2003-09-10T00:00:00"/>
    <n v="834.93999999999994"/>
    <s v="F"/>
    <n v="93"/>
    <d v="1979-01-26T00:00:00"/>
    <n v="41.465317966768133"/>
    <s v="Web Designer IV"/>
    <s v="Manufacturing"/>
    <s v="Mass Customer"/>
    <s v="N"/>
    <s v="Yes"/>
    <n v="16"/>
    <m/>
  </r>
  <r>
    <n v="1230"/>
    <n v="96"/>
    <x v="617"/>
    <d v="2017-02-08T00:00:00"/>
    <n v="325"/>
    <b v="0"/>
    <s v="Approved"/>
    <s v="WeareA2B"/>
    <s v="Road"/>
    <s v="low"/>
    <s v="small"/>
    <n v="1172.78"/>
    <n v="1043.77"/>
    <d v="1991-05-06T00:00:00"/>
    <n v="129.01"/>
    <s v="M"/>
    <n v="2"/>
    <d v="1976-05-11T00:00:00"/>
    <n v="44.177646733891422"/>
    <s v="Payment Adjustment Coordinator"/>
    <s v="n/a"/>
    <s v="Mass Customer"/>
    <s v="N"/>
    <s v="Yes"/>
    <n v="4"/>
    <m/>
  </r>
  <r>
    <n v="2152"/>
    <n v="34"/>
    <x v="3207"/>
    <d v="2017-02-08T00:00:00"/>
    <n v="325"/>
    <b v="0"/>
    <s v="Approved"/>
    <s v="WeareA2B"/>
    <s v="Standard"/>
    <s v="medium"/>
    <s v="medium"/>
    <n v="1231.1500000000001"/>
    <n v="161.6"/>
    <d v="2004-08-17T00:00:00"/>
    <n v="1069.5500000000002"/>
    <s v="F"/>
    <n v="8"/>
    <d v="1987-08-10T00:00:00"/>
    <n v="32.922852213343475"/>
    <s v="Structural Engineer"/>
    <s v="Financial Services"/>
    <s v="High Net Worth"/>
    <s v="N"/>
    <s v="No"/>
    <n v="9"/>
    <m/>
  </r>
  <r>
    <n v="2188"/>
    <n v="16"/>
    <x v="806"/>
    <d v="2017-02-08T00:00:00"/>
    <n v="325"/>
    <b v="1"/>
    <s v="Approved"/>
    <s v="Norco Bicycles"/>
    <s v="Standard"/>
    <s v="high"/>
    <s v="small"/>
    <n v="1661.92"/>
    <n v="1479.11"/>
    <d v="1994-09-09T00:00:00"/>
    <n v="182.81000000000017"/>
    <s v="F"/>
    <n v="11"/>
    <d v="1969-01-17T00:00:00"/>
    <n v="51.495454953069505"/>
    <n v="0"/>
    <s v="Entertainment"/>
    <s v="Mass Customer"/>
    <s v="N"/>
    <s v="No"/>
    <n v="8"/>
    <m/>
  </r>
  <r>
    <n v="2363"/>
    <n v="76"/>
    <x v="1433"/>
    <d v="2017-02-08T00:00:00"/>
    <n v="325"/>
    <b v="0"/>
    <s v="Approved"/>
    <s v="WeareA2B"/>
    <s v="Standard"/>
    <s v="low"/>
    <s v="medium"/>
    <n v="642.30999999999995"/>
    <n v="513.85"/>
    <d v="2014-10-10T00:00:00"/>
    <n v="128.45999999999992"/>
    <s v="F"/>
    <n v="19"/>
    <d v="1965-01-05T00:00:00"/>
    <n v="55.53107139142567"/>
    <s v="Senior Sales Associate"/>
    <s v="Manufacturing"/>
    <s v="Mass Customer"/>
    <s v="N"/>
    <s v="Yes"/>
    <n v="16"/>
    <m/>
  </r>
  <r>
    <n v="2477"/>
    <n v="39"/>
    <x v="1426"/>
    <d v="2017-02-08T00:00:00"/>
    <n v="325"/>
    <b v="1"/>
    <s v="Approved"/>
    <s v="Giant Bicycles"/>
    <s v="Standard"/>
    <s v="medium"/>
    <s v="large"/>
    <n v="1812.75"/>
    <n v="582.48"/>
    <d v="2010-06-07T00:00:00"/>
    <n v="1230.27"/>
    <s v="F"/>
    <n v="70"/>
    <d v="1995-11-20T00:00:00"/>
    <n v="24.637920706494164"/>
    <s v="Staff Accountant III"/>
    <s v="Entertainment"/>
    <s v="Mass Customer"/>
    <s v="N"/>
    <s v="No"/>
    <n v="17"/>
    <m/>
  </r>
  <r>
    <n v="2969"/>
    <n v="45"/>
    <x v="2404"/>
    <d v="2017-02-08T00:00:00"/>
    <n v="325"/>
    <b v="1"/>
    <s v="Approved"/>
    <s v="Trek Bicycles"/>
    <s v="Road"/>
    <s v="low"/>
    <s v="medium"/>
    <n v="980.37"/>
    <n v="234.43"/>
    <d v="2004-09-28T00:00:00"/>
    <n v="745.94"/>
    <s v="M"/>
    <n v="77"/>
    <d v="1978-01-25T00:00:00"/>
    <n v="42.468057692795533"/>
    <s v="Research Nurse"/>
    <s v="Health"/>
    <s v="High Net Worth"/>
    <s v="N"/>
    <s v="No"/>
    <n v="9"/>
    <m/>
  </r>
  <r>
    <n v="3192"/>
    <n v="91"/>
    <x v="2599"/>
    <d v="2017-02-08T00:00:00"/>
    <n v="325"/>
    <b v="0"/>
    <s v="Approved"/>
    <s v="Solex"/>
    <s v="Standard"/>
    <s v="medium"/>
    <s v="medium"/>
    <n v="100.35"/>
    <n v="75.260000000000005"/>
    <d v="2003-01-05T00:00:00"/>
    <n v="25.089999999999989"/>
    <s v="F"/>
    <n v="53"/>
    <d v="1964-11-05T00:00:00"/>
    <n v="55.6981946790969"/>
    <s v="Programmer Analyst III"/>
    <s v="Manufacturing"/>
    <s v="Mass Customer"/>
    <s v="N"/>
    <s v="Yes"/>
    <n v="12"/>
    <m/>
  </r>
  <r>
    <n v="3233"/>
    <n v="50"/>
    <x v="686"/>
    <d v="2017-02-08T00:00:00"/>
    <n v="325"/>
    <b v="0"/>
    <s v="Approved"/>
    <s v="Giant Bicycles"/>
    <s v="Standard"/>
    <s v="medium"/>
    <s v="medium"/>
    <n v="642.70000000000005"/>
    <n v="211.37"/>
    <d v="2011-03-16T00:00:00"/>
    <n v="431.33000000000004"/>
    <s v="F"/>
    <n v="68"/>
    <d v="1978-01-30T00:00:00"/>
    <n v="42.454359062658547"/>
    <s v="VP Quality Control"/>
    <s v="Property"/>
    <s v="High Net Worth"/>
    <s v="N"/>
    <s v="Yes"/>
    <n v="9"/>
    <m/>
  </r>
  <r>
    <n v="4870"/>
    <n v="12"/>
    <x v="327"/>
    <d v="2017-02-08T00:00:00"/>
    <n v="325"/>
    <b v="0"/>
    <s v="Approved"/>
    <s v="WeareA2B"/>
    <s v="Standard"/>
    <s v="medium"/>
    <s v="medium"/>
    <n v="1231.1500000000001"/>
    <n v="161.6"/>
    <d v="2004-08-17T00:00:00"/>
    <n v="1069.5500000000002"/>
    <s v="M"/>
    <n v="65"/>
    <d v="1999-05-19T00:00:00"/>
    <n v="21.14203029553526"/>
    <s v="Staff Scientist"/>
    <s v="Argiculture"/>
    <s v="Mass Customer"/>
    <s v="N"/>
    <s v="No"/>
    <n v="1"/>
    <m/>
  </r>
  <r>
    <n v="5016"/>
    <n v="58"/>
    <x v="3208"/>
    <d v="2017-02-08T00:00:00"/>
    <n v="325"/>
    <b v="1"/>
    <s v="Approved"/>
    <s v="OHM Cycles"/>
    <s v="Standard"/>
    <s v="medium"/>
    <s v="medium"/>
    <n v="912.52"/>
    <n v="141.4"/>
    <d v="2015-10-18T00:00:00"/>
    <n v="771.12"/>
    <s v="F"/>
    <n v="18"/>
    <d v="1972-07-17T00:00:00"/>
    <n v="47.996824816083205"/>
    <s v="Occupational Therapist"/>
    <s v="Health"/>
    <s v="Affluent Customer"/>
    <s v="N"/>
    <s v="No"/>
    <n v="9"/>
    <m/>
  </r>
  <r>
    <n v="5096"/>
    <n v="40"/>
    <x v="845"/>
    <d v="2017-02-08T00:00:00"/>
    <n v="325"/>
    <b v="0"/>
    <s v="Approved"/>
    <s v="OHM Cycles"/>
    <s v="Standard"/>
    <s v="high"/>
    <s v="medium"/>
    <n v="1458.17"/>
    <n v="874.9"/>
    <d v="2006-02-02T00:00:00"/>
    <n v="583.2700000000001"/>
    <s v="M"/>
    <n v="34"/>
    <d v="1986-08-08T00:00:00"/>
    <n v="33.928331665398275"/>
    <s v="Environmental Tech"/>
    <s v="Property"/>
    <s v="Mass Customer"/>
    <s v="N"/>
    <s v="No"/>
    <n v="13"/>
    <m/>
  </r>
  <r>
    <n v="5283"/>
    <n v="0"/>
    <x v="1807"/>
    <d v="2017-02-08T00:00:00"/>
    <n v="325"/>
    <b v="0"/>
    <s v="Approved"/>
    <s v="Norco Bicycles"/>
    <s v="Road"/>
    <s v="medium"/>
    <s v="medium"/>
    <n v="543.39"/>
    <n v="407.54"/>
    <d v="2016-11-22T00:00:00"/>
    <n v="135.84999999999997"/>
    <s v="F"/>
    <n v="45"/>
    <d v="1958-04-08T00:00:00"/>
    <n v="62.281756322932523"/>
    <s v="Senior Developer"/>
    <s v="n/a"/>
    <s v="High Net Worth"/>
    <s v="N"/>
    <s v="No"/>
    <n v="13"/>
    <m/>
  </r>
  <r>
    <n v="5429"/>
    <n v="52"/>
    <x v="1030"/>
    <d v="2017-02-08T00:00:00"/>
    <n v="325"/>
    <b v="0"/>
    <s v="Approved"/>
    <s v="OHM Cycles"/>
    <s v="Road"/>
    <s v="medium"/>
    <s v="medium"/>
    <n v="1280.28"/>
    <n v="829.51"/>
    <d v="1997-01-25T00:00:00"/>
    <n v="450.77"/>
    <s v="M"/>
    <n v="34"/>
    <d v="1978-01-16T00:00:00"/>
    <n v="42.492715227042112"/>
    <s v="General Manager"/>
    <s v="Financial Services"/>
    <s v="Mass Customer"/>
    <s v="N"/>
    <s v="No"/>
    <n v="6"/>
    <m/>
  </r>
  <r>
    <n v="7000"/>
    <n v="98"/>
    <x v="3002"/>
    <d v="2017-02-08T00:00:00"/>
    <n v="325"/>
    <b v="0"/>
    <s v="Approved"/>
    <s v="Trek Bicycles"/>
    <s v="Standard"/>
    <s v="high"/>
    <s v="medium"/>
    <n v="358.39"/>
    <n v="215.03"/>
    <d v="2004-01-16T00:00:00"/>
    <n v="143.35999999999999"/>
    <s v="M"/>
    <n v="83"/>
    <d v="1962-01-14T00:00:00"/>
    <n v="58.509153583206491"/>
    <s v="Staff Scientist"/>
    <s v="Financial Services"/>
    <s v="Mass Customer"/>
    <s v="N"/>
    <s v="No"/>
    <n v="16"/>
    <m/>
  </r>
  <r>
    <n v="7149"/>
    <n v="80"/>
    <x v="1603"/>
    <d v="2017-02-08T00:00:00"/>
    <n v="325"/>
    <b v="0"/>
    <s v="Approved"/>
    <s v="OHM Cycles"/>
    <s v="Touring"/>
    <s v="low"/>
    <s v="medium"/>
    <n v="1073.07"/>
    <n v="933.84"/>
    <d v="1997-01-25T00:00:00"/>
    <n v="139.2299999999999"/>
    <s v="F"/>
    <n v="6"/>
    <d v="1974-03-04T00:00:00"/>
    <n v="46.366687829781831"/>
    <s v="VP Marketing"/>
    <s v="Manufacturing"/>
    <s v="Mass Customer"/>
    <s v="N"/>
    <s v="Yes"/>
    <n v="5"/>
    <m/>
  </r>
  <r>
    <n v="7669"/>
    <n v="59"/>
    <x v="3457"/>
    <d v="2017-02-08T00:00:00"/>
    <n v="325"/>
    <b v="0"/>
    <s v="Approved"/>
    <s v="WeareA2B"/>
    <s v="Standard"/>
    <s v="medium"/>
    <s v="small"/>
    <n v="1415.01"/>
    <n v="1259.3599999999999"/>
    <d v="1998-12-16T00:00:00"/>
    <n v="155.65000000000009"/>
    <s v="F"/>
    <n v="39"/>
    <d v="1988-12-30T00:00:00"/>
    <n v="31.53107139142567"/>
    <s v="Marketing Manager"/>
    <s v="Property"/>
    <s v="High Net Worth"/>
    <s v="N"/>
    <s v="No"/>
    <n v="20"/>
    <m/>
  </r>
  <r>
    <n v="8027"/>
    <n v="15"/>
    <x v="2679"/>
    <d v="2017-02-08T00:00:00"/>
    <n v="325"/>
    <b v="1"/>
    <s v="Approved"/>
    <s v="Norco Bicycles"/>
    <s v="Standard"/>
    <s v="low"/>
    <s v="medium"/>
    <n v="958.74"/>
    <n v="748.9"/>
    <d v="2013-03-12T00:00:00"/>
    <n v="209.84000000000003"/>
    <s v="M"/>
    <n v="89"/>
    <d v="1976-01-19T00:00:00"/>
    <n v="44.487235774987312"/>
    <s v="Software Test Engineer IV"/>
    <s v="Health"/>
    <s v="Mass Customer"/>
    <s v="N"/>
    <s v="Yes"/>
    <n v="19"/>
    <m/>
  </r>
  <r>
    <n v="8055"/>
    <n v="19"/>
    <x v="2517"/>
    <d v="2017-02-08T00:00:00"/>
    <n v="325"/>
    <b v="0"/>
    <s v="Approved"/>
    <s v="OHM Cycles"/>
    <s v="Road"/>
    <s v="high"/>
    <s v="large"/>
    <n v="12.01"/>
    <n v="7.21"/>
    <d v="2011-05-07T00:00:00"/>
    <n v="4.8"/>
    <s v="M"/>
    <n v="7"/>
    <d v="1959-01-06T00:00:00"/>
    <n v="61.53381111745307"/>
    <s v="Tax Accountant"/>
    <s v="Financial Services"/>
    <s v="Mass Customer"/>
    <s v="N"/>
    <s v="Yes"/>
    <n v="17"/>
    <m/>
  </r>
  <r>
    <n v="8355"/>
    <n v="49"/>
    <x v="771"/>
    <d v="2017-02-08T00:00:00"/>
    <n v="325"/>
    <b v="0"/>
    <s v="Approved"/>
    <s v="Solex"/>
    <s v="Standard"/>
    <s v="medium"/>
    <s v="large"/>
    <n v="1061.56"/>
    <n v="733.58"/>
    <d v="1993-07-20T00:00:00"/>
    <n v="327.9799999999999"/>
    <s v="F"/>
    <n v="79"/>
    <d v="1954-05-10T00:00:00"/>
    <n v="66.196824816083208"/>
    <s v="Electrical Engineer"/>
    <s v="Manufacturing"/>
    <s v="High Net Worth"/>
    <s v="N"/>
    <s v="No"/>
    <n v="9"/>
    <m/>
  </r>
  <r>
    <n v="8820"/>
    <n v="24"/>
    <x v="786"/>
    <d v="2017-02-08T00:00:00"/>
    <n v="325"/>
    <b v="0"/>
    <s v="Approved"/>
    <s v="Solex"/>
    <s v="Road"/>
    <s v="medium"/>
    <s v="large"/>
    <n v="1777.8"/>
    <n v="820.78"/>
    <d v="2011-05-07T00:00:00"/>
    <n v="957.02"/>
    <s v="F"/>
    <n v="21"/>
    <d v="1969-01-25T00:00:00"/>
    <n v="51.473537144850326"/>
    <s v="Director of Sales"/>
    <s v="n/a"/>
    <s v="Affluent Customer"/>
    <s v="N"/>
    <s v="No"/>
    <n v="18"/>
    <m/>
  </r>
  <r>
    <n v="9097"/>
    <n v="17"/>
    <x v="1312"/>
    <d v="2017-02-08T00:00:00"/>
    <n v="325"/>
    <b v="1"/>
    <s v="Approved"/>
    <s v="Solex"/>
    <s v="Standard"/>
    <s v="high"/>
    <s v="medium"/>
    <n v="1024.6600000000001"/>
    <n v="614.79999999999995"/>
    <d v="2016-12-06T00:00:00"/>
    <n v="409.86000000000013"/>
    <s v="M"/>
    <n v="6"/>
    <d v="1979-01-05T00:00:00"/>
    <n v="41.522852213343477"/>
    <s v="Information Systems Manager"/>
    <s v="Health"/>
    <s v="Affluent Customer"/>
    <s v="N"/>
    <s v="Yes"/>
    <n v="13"/>
    <m/>
  </r>
  <r>
    <n v="9384"/>
    <n v="45"/>
    <x v="739"/>
    <d v="2017-02-08T00:00:00"/>
    <n v="325"/>
    <b v="1"/>
    <s v="Approved"/>
    <s v="Trek Bicycles"/>
    <s v="Road"/>
    <s v="low"/>
    <s v="medium"/>
    <n v="980.37"/>
    <n v="234.43"/>
    <d v="2004-09-28T00:00:00"/>
    <n v="745.94"/>
    <s v="M"/>
    <n v="89"/>
    <d v="1964-09-02T00:00:00"/>
    <n v="55.873537144850324"/>
    <s v="VP Product Management"/>
    <s v="n/a"/>
    <s v="High Net Worth"/>
    <s v="N"/>
    <s v="No"/>
    <n v="10"/>
    <m/>
  </r>
  <r>
    <n v="9871"/>
    <n v="43"/>
    <x v="1529"/>
    <d v="2017-02-08T00:00:00"/>
    <n v="325"/>
    <b v="0"/>
    <s v="Approved"/>
    <s v="Solex"/>
    <s v="Standard"/>
    <s v="medium"/>
    <s v="medium"/>
    <n v="1151.96"/>
    <n v="649.49"/>
    <d v="2006-10-01T00:00:00"/>
    <n v="502.47"/>
    <s v="M"/>
    <n v="87"/>
    <d v="1961-04-07T00:00:00"/>
    <n v="59.281756322932523"/>
    <s v="Pharmacist"/>
    <s v="Health"/>
    <s v="Mass Customer"/>
    <s v="N"/>
    <s v="Yes"/>
    <n v="5"/>
    <m/>
  </r>
  <r>
    <n v="10357"/>
    <n v="81"/>
    <x v="658"/>
    <d v="2017-02-08T00:00:00"/>
    <n v="325"/>
    <b v="1"/>
    <s v="Approved"/>
    <s v="Solex"/>
    <s v="Standard"/>
    <s v="medium"/>
    <s v="medium"/>
    <n v="1151.96"/>
    <n v="649.49"/>
    <d v="1999-12-04T00:00:00"/>
    <n v="502.47"/>
    <s v="F"/>
    <n v="46"/>
    <d v="2000-10-11T00:00:00"/>
    <n v="19.742030295535258"/>
    <s v="Electrical Engineer"/>
    <s v="Manufacturing"/>
    <s v="High Net Worth"/>
    <s v="N"/>
    <s v="Yes"/>
    <n v="1"/>
    <m/>
  </r>
  <r>
    <n v="17890"/>
    <n v="67"/>
    <x v="2038"/>
    <d v="2017-01-27T00:00:00"/>
    <m/>
    <m/>
    <s v="Approved"/>
    <s v="Norco Bicycles"/>
    <s v="Road"/>
    <s v="medium"/>
    <s v="medium"/>
    <n v="544.04999999999995"/>
    <n v="376.84"/>
    <n v="38647"/>
    <m/>
    <m/>
    <m/>
    <m/>
    <m/>
    <m/>
    <m/>
    <m/>
    <m/>
    <m/>
    <m/>
    <m/>
  </r>
  <r>
    <n v="10519"/>
    <n v="73"/>
    <x v="2902"/>
    <d v="2017-02-08T00:00:00"/>
    <n v="325"/>
    <b v="0"/>
    <s v="Approved"/>
    <s v="Solex"/>
    <s v="Standard"/>
    <s v="medium"/>
    <s v="medium"/>
    <n v="1945.43"/>
    <n v="333.18"/>
    <d v="2002-08-31T00:00:00"/>
    <n v="1612.25"/>
    <s v="M"/>
    <n v="33"/>
    <d v="1976-11-08T00:00:00"/>
    <n v="43.681756322932522"/>
    <s v="Computer Systems Analyst II"/>
    <s v="n/a"/>
    <s v="Affluent Customer"/>
    <s v="N"/>
    <s v="No"/>
    <n v="13"/>
    <m/>
  </r>
  <r>
    <n v="10569"/>
    <n v="34"/>
    <x v="1801"/>
    <d v="2017-02-08T00:00:00"/>
    <n v="325"/>
    <b v="0"/>
    <s v="Approved"/>
    <s v="WeareA2B"/>
    <s v="Standard"/>
    <s v="medium"/>
    <s v="medium"/>
    <n v="1231.1500000000001"/>
    <n v="161.6"/>
    <d v="2004-08-17T00:00:00"/>
    <n v="1069.5500000000002"/>
    <s v="F"/>
    <n v="48"/>
    <d v="1967-02-13T00:00:00"/>
    <n v="53.424222076357175"/>
    <s v="Senior Quality Engineer"/>
    <s v="n/a"/>
    <s v="High Net Worth"/>
    <s v="N"/>
    <s v="No"/>
    <n v="10"/>
    <m/>
  </r>
  <r>
    <n v="10967"/>
    <n v="90"/>
    <x v="1641"/>
    <d v="2017-02-08T00:00:00"/>
    <n v="325"/>
    <b v="0"/>
    <s v="Approved"/>
    <s v="Solex"/>
    <s v="Standard"/>
    <s v="low"/>
    <s v="medium"/>
    <n v="945.04"/>
    <n v="507.58"/>
    <d v="2010-06-07T00:00:00"/>
    <n v="437.46"/>
    <s v="F"/>
    <n v="65"/>
    <d v="1980-05-12T00:00:00"/>
    <n v="40.172167281836629"/>
    <s v="Chemical Engineer"/>
    <s v="Manufacturing"/>
    <s v="High Net Worth"/>
    <s v="N"/>
    <s v="Yes"/>
    <n v="5"/>
    <m/>
  </r>
  <r>
    <n v="11077"/>
    <n v="45"/>
    <x v="2319"/>
    <d v="2017-02-08T00:00:00"/>
    <n v="325"/>
    <b v="1"/>
    <s v="Approved"/>
    <s v="Solex"/>
    <s v="Standard"/>
    <s v="medium"/>
    <s v="medium"/>
    <n v="441.49"/>
    <n v="84.99"/>
    <d v="2003-02-16T00:00:00"/>
    <n v="356.5"/>
    <s v="M"/>
    <n v="44"/>
    <d v="1971-10-17T00:00:00"/>
    <n v="48.747509747590051"/>
    <n v="0"/>
    <s v="n/a"/>
    <s v="Mass Customer"/>
    <s v="N"/>
    <s v="Yes"/>
    <n v="12"/>
    <m/>
  </r>
  <r>
    <n v="11191"/>
    <n v="59"/>
    <x v="2377"/>
    <d v="2017-02-08T00:00:00"/>
    <n v="325"/>
    <b v="0"/>
    <s v="Approved"/>
    <s v="Solex"/>
    <s v="Standard"/>
    <s v="medium"/>
    <s v="large"/>
    <n v="1061.56"/>
    <n v="733.58"/>
    <d v="1993-10-02T00:00:00"/>
    <n v="327.9799999999999"/>
    <s v="M"/>
    <n v="40"/>
    <d v="1999-10-29T00:00:00"/>
    <n v="20.695454953069508"/>
    <s v="General Manager"/>
    <s v="n/a"/>
    <s v="Affluent Customer"/>
    <s v="N"/>
    <s v="No"/>
    <n v="3"/>
    <m/>
  </r>
  <r>
    <n v="11475"/>
    <n v="1"/>
    <x v="2220"/>
    <d v="2017-02-08T00:00:00"/>
    <n v="325"/>
    <b v="0"/>
    <s v="Approved"/>
    <s v="Giant Bicycles"/>
    <s v="Standard"/>
    <s v="medium"/>
    <s v="medium"/>
    <n v="1403.5"/>
    <n v="954.82"/>
    <d v="2003-09-10T00:00:00"/>
    <n v="448.67999999999995"/>
    <s v="F"/>
    <n v="26"/>
    <d v="1981-10-04T00:00:00"/>
    <n v="38.77490700786403"/>
    <s v="Media Manager I"/>
    <s v="Retail"/>
    <s v="Mass Customer"/>
    <s v="N"/>
    <s v="Yes"/>
    <n v="16"/>
    <m/>
  </r>
  <r>
    <n v="11616"/>
    <n v="100"/>
    <x v="746"/>
    <d v="2017-02-08T00:00:00"/>
    <n v="325"/>
    <b v="0"/>
    <s v="Approved"/>
    <s v="Norco Bicycles"/>
    <s v="Road"/>
    <s v="medium"/>
    <s v="medium"/>
    <n v="1036.5899999999999"/>
    <n v="206.35"/>
    <d v="1991-05-06T00:00:00"/>
    <n v="830.2399999999999"/>
    <s v="F"/>
    <n v="22"/>
    <d v="1968-03-24T00:00:00"/>
    <n v="52.314633035261288"/>
    <s v="Senior Editor"/>
    <s v="n/a"/>
    <s v="Affluent Customer"/>
    <s v="N"/>
    <s v="No"/>
    <n v="15"/>
    <m/>
  </r>
  <r>
    <n v="11760"/>
    <n v="67"/>
    <x v="270"/>
    <d v="2017-02-08T00:00:00"/>
    <n v="325"/>
    <b v="0"/>
    <s v="Approved"/>
    <s v="Norco Bicycles"/>
    <s v="Road"/>
    <s v="medium"/>
    <s v="medium"/>
    <n v="544.04999999999995"/>
    <n v="376.84"/>
    <d v="2015-04-11T00:00:00"/>
    <n v="167.20999999999998"/>
    <s v="M"/>
    <n v="33"/>
    <d v="1957-01-21T00:00:00"/>
    <n v="63.492715227042112"/>
    <s v="Product Engineer"/>
    <s v="Retail"/>
    <s v="Mass Customer"/>
    <s v="N"/>
    <s v="Yes"/>
    <n v="12"/>
    <m/>
  </r>
  <r>
    <n v="12246"/>
    <n v="3"/>
    <x v="2224"/>
    <d v="2017-02-08T00:00:00"/>
    <n v="325"/>
    <b v="0"/>
    <s v="Approved"/>
    <s v="Trek Bicycles"/>
    <s v="Standard"/>
    <s v="medium"/>
    <s v="large"/>
    <n v="2091.4699999999998"/>
    <n v="388.92"/>
    <d v="2012-09-15T00:00:00"/>
    <n v="1702.5499999999997"/>
    <s v="F"/>
    <n v="73"/>
    <d v="1977-07-28T00:00:00"/>
    <n v="42.96394810375444"/>
    <s v="Assistant Media Planner"/>
    <s v="Entertainment"/>
    <s v="Mass Customer"/>
    <s v="N"/>
    <s v="Yes"/>
    <n v="12"/>
    <m/>
  </r>
  <r>
    <n v="12400"/>
    <n v="48"/>
    <x v="3328"/>
    <d v="2017-02-08T00:00:00"/>
    <n v="325"/>
    <b v="1"/>
    <s v="Approved"/>
    <s v="WeareA2B"/>
    <s v="Standard"/>
    <s v="medium"/>
    <s v="medium"/>
    <n v="1762.96"/>
    <n v="950.52"/>
    <d v="2012-06-04T00:00:00"/>
    <n v="812.44"/>
    <s v="F"/>
    <n v="67"/>
    <d v="1961-06-02T00:00:00"/>
    <n v="59.128331665398271"/>
    <n v="0"/>
    <s v="Manufacturing"/>
    <s v="Affluent Customer"/>
    <s v="N"/>
    <s v="Yes"/>
    <n v="18"/>
    <m/>
  </r>
  <r>
    <n v="12576"/>
    <n v="28"/>
    <x v="522"/>
    <d v="2017-02-08T00:00:00"/>
    <n v="325"/>
    <b v="0"/>
    <s v="Approved"/>
    <s v="Norco Bicycles"/>
    <s v="Standard"/>
    <s v="medium"/>
    <s v="small"/>
    <n v="1216.1400000000001"/>
    <n v="1082.3599999999999"/>
    <d v="2002-03-22T00:00:00"/>
    <n v="133.7800000000002"/>
    <s v="M"/>
    <n v="80"/>
    <d v="1989-12-10T00:00:00"/>
    <n v="30.585865911973617"/>
    <s v="Administrative Assistant III"/>
    <s v="Manufacturing"/>
    <s v="Mass Customer"/>
    <s v="N"/>
    <s v="Yes"/>
    <n v="20"/>
    <m/>
  </r>
  <r>
    <n v="13728"/>
    <n v="9"/>
    <x v="500"/>
    <d v="2017-02-08T00:00:00"/>
    <n v="325"/>
    <b v="1"/>
    <s v="Approved"/>
    <s v="OHM Cycles"/>
    <s v="Road"/>
    <s v="medium"/>
    <s v="medium"/>
    <n v="742.54"/>
    <n v="667.4"/>
    <d v="1991-11-07T00:00:00"/>
    <n v="75.139999999999986"/>
    <s v="M"/>
    <n v="51"/>
    <d v="1987-04-15T00:00:00"/>
    <n v="33.243400158548958"/>
    <s v="Engineer I"/>
    <s v="Manufacturing"/>
    <s v="Mass Customer"/>
    <s v="N"/>
    <s v="No"/>
    <n v="17"/>
    <m/>
  </r>
  <r>
    <n v="13811"/>
    <n v="70"/>
    <x v="571"/>
    <d v="2017-02-08T00:00:00"/>
    <n v="325"/>
    <b v="1"/>
    <s v="Approved"/>
    <s v="Trek Bicycles"/>
    <s v="Standard"/>
    <s v="high"/>
    <s v="medium"/>
    <n v="495.72"/>
    <n v="297.43"/>
    <d v="2016-12-06T00:00:00"/>
    <n v="198.29000000000002"/>
    <s v="M"/>
    <n v="54"/>
    <d v="1988-09-12T00:00:00"/>
    <n v="31.82970152841197"/>
    <s v="Editor"/>
    <s v="Manufacturing"/>
    <s v="Affluent Customer"/>
    <s v="N"/>
    <s v="Yes"/>
    <n v="6"/>
    <m/>
  </r>
  <r>
    <n v="13823"/>
    <n v="57"/>
    <x v="2787"/>
    <d v="2017-02-08T00:00:00"/>
    <n v="325"/>
    <b v="0"/>
    <s v="Approved"/>
    <s v="WeareA2B"/>
    <s v="Touring"/>
    <s v="medium"/>
    <s v="large"/>
    <n v="1890.39"/>
    <n v="260.14"/>
    <d v="2015-10-18T00:00:00"/>
    <n v="1630.25"/>
    <s v="F"/>
    <n v="53"/>
    <d v="1986-01-14T00:00:00"/>
    <n v="34.492715227042112"/>
    <s v="Human Resources Assistant II"/>
    <s v="Manufacturing"/>
    <s v="Mass Customer"/>
    <s v="N"/>
    <s v="Yes"/>
    <n v="14"/>
    <m/>
  </r>
  <r>
    <n v="14147"/>
    <n v="1"/>
    <x v="1675"/>
    <d v="2017-02-08T00:00:00"/>
    <n v="325"/>
    <b v="1"/>
    <s v="Approved"/>
    <s v="Giant Bicycles"/>
    <s v="Standard"/>
    <s v="medium"/>
    <s v="medium"/>
    <n v="1403.5"/>
    <n v="954.82"/>
    <d v="2016-11-14T00:00:00"/>
    <n v="448.67999999999995"/>
    <s v="F"/>
    <n v="36"/>
    <d v="1973-11-02T00:00:00"/>
    <n v="46.7009344051243"/>
    <s v="Dental Hygienist"/>
    <s v="Health"/>
    <s v="Mass Customer"/>
    <s v="N"/>
    <s v="Yes"/>
    <n v="17"/>
    <m/>
  </r>
  <r>
    <n v="14425"/>
    <n v="12"/>
    <x v="3131"/>
    <d v="2017-02-08T00:00:00"/>
    <n v="325"/>
    <b v="0"/>
    <s v="Approved"/>
    <s v="WeareA2B"/>
    <s v="Standard"/>
    <s v="medium"/>
    <s v="medium"/>
    <n v="1231.1500000000001"/>
    <n v="161.6"/>
    <d v="2004-08-17T00:00:00"/>
    <n v="1069.5500000000002"/>
    <s v="F"/>
    <n v="67"/>
    <d v="1977-09-05T00:00:00"/>
    <n v="42.857098788685946"/>
    <s v="Software Consultant"/>
    <s v="n/a"/>
    <s v="Mass Customer"/>
    <s v="N"/>
    <s v="No"/>
    <n v="7"/>
    <m/>
  </r>
  <r>
    <n v="17907"/>
    <n v="63"/>
    <x v="2765"/>
    <d v="2017-01-01T00:00:00"/>
    <m/>
    <b v="1"/>
    <s v="Cancelled"/>
    <s v="Solex"/>
    <s v="Standard"/>
    <s v="medium"/>
    <s v="medium"/>
    <n v="1483.2"/>
    <n v="99.59"/>
    <n v="36146"/>
    <m/>
    <m/>
    <m/>
    <m/>
    <m/>
    <m/>
    <m/>
    <m/>
    <m/>
    <m/>
    <m/>
    <m/>
  </r>
  <r>
    <n v="14626"/>
    <n v="34"/>
    <x v="402"/>
    <d v="2017-02-08T00:00:00"/>
    <n v="325"/>
    <b v="1"/>
    <s v="Approved"/>
    <s v="WeareA2B"/>
    <s v="Standard"/>
    <s v="medium"/>
    <s v="medium"/>
    <n v="1231.1500000000001"/>
    <n v="161.6"/>
    <d v="1994-09-09T00:00:00"/>
    <n v="1069.5500000000002"/>
    <s v="F"/>
    <n v="97"/>
    <d v="1953-10-25T00:00:00"/>
    <n v="66.736550843480458"/>
    <s v="Actuary"/>
    <s v="Financial Services"/>
    <s v="High Net Worth"/>
    <s v="N"/>
    <s v="Yes"/>
    <n v="7"/>
    <m/>
  </r>
  <r>
    <n v="15067"/>
    <n v="0"/>
    <x v="289"/>
    <d v="2017-02-08T00:00:00"/>
    <n v="325"/>
    <b v="0"/>
    <s v="Approved"/>
    <s v="OHM Cycles"/>
    <s v="Standard"/>
    <s v="medium"/>
    <s v="medium"/>
    <n v="183.86"/>
    <n v="137.9"/>
    <d v="1997-10-04T00:00:00"/>
    <n v="45.960000000000008"/>
    <s v="M"/>
    <n v="12"/>
    <d v="1987-03-24T00:00:00"/>
    <n v="33.303674131151695"/>
    <s v="Tax Accountant"/>
    <s v="Telecommunications"/>
    <s v="High Net Worth"/>
    <s v="N"/>
    <s v="No"/>
    <n v="17"/>
    <m/>
  </r>
  <r>
    <n v="15222"/>
    <n v="5"/>
    <x v="1651"/>
    <d v="2017-02-08T00:00:00"/>
    <n v="325"/>
    <b v="0"/>
    <s v="Approved"/>
    <s v="Trek Bicycles"/>
    <s v="Mountain"/>
    <s v="low"/>
    <s v="medium"/>
    <n v="574.64"/>
    <n v="459.71"/>
    <d v="2011-08-29T00:00:00"/>
    <n v="114.93"/>
    <s v="F"/>
    <n v="81"/>
    <d v="1987-12-04T00:00:00"/>
    <n v="32.605043994165399"/>
    <n v="0"/>
    <s v="Retail"/>
    <s v="Mass Customer"/>
    <s v="N"/>
    <s v="No"/>
    <n v="10"/>
    <m/>
  </r>
  <r>
    <n v="15250"/>
    <n v="72"/>
    <x v="1490"/>
    <d v="2017-02-08T00:00:00"/>
    <n v="325"/>
    <b v="0"/>
    <s v="Approved"/>
    <s v="Norco Bicycles"/>
    <s v="Standard"/>
    <s v="medium"/>
    <s v="medium"/>
    <n v="360.4"/>
    <n v="270.3"/>
    <d v="2016-12-06T00:00:00"/>
    <n v="90.099999999999966"/>
    <s v="F"/>
    <n v="66"/>
    <d v="1963-12-11T00:00:00"/>
    <n v="56.602304268137999"/>
    <s v="Geologist II"/>
    <s v="Telecommunications"/>
    <s v="Affluent Customer"/>
    <s v="N"/>
    <s v="Yes"/>
    <n v="18"/>
    <m/>
  </r>
  <r>
    <n v="15385"/>
    <n v="10"/>
    <x v="2823"/>
    <d v="2017-02-08T00:00:00"/>
    <n v="325"/>
    <b v="0"/>
    <s v="Approved"/>
    <s v="WeareA2B"/>
    <s v="Touring"/>
    <s v="medium"/>
    <s v="medium"/>
    <n v="1466.68"/>
    <n v="363.25"/>
    <d v="2014-03-03T00:00:00"/>
    <n v="1103.43"/>
    <s v="M"/>
    <n v="38"/>
    <d v="1978-06-14T00:00:00"/>
    <n v="42.08449604895992"/>
    <s v="Safety Technician I"/>
    <s v="Property"/>
    <s v="Mass Customer"/>
    <s v="N"/>
    <s v="No"/>
    <n v="13"/>
    <m/>
  </r>
  <r>
    <n v="15452"/>
    <n v="73"/>
    <x v="936"/>
    <d v="2017-02-08T00:00:00"/>
    <n v="325"/>
    <b v="1"/>
    <s v="Approved"/>
    <s v="Solex"/>
    <s v="Standard"/>
    <s v="medium"/>
    <s v="medium"/>
    <n v="1945.43"/>
    <n v="333.18"/>
    <d v="2002-08-31T00:00:00"/>
    <n v="1612.25"/>
    <s v="M"/>
    <n v="4"/>
    <d v="1985-04-18T00:00:00"/>
    <n v="35.235180980466765"/>
    <s v="Account Representative I"/>
    <s v="IT"/>
    <s v="Mass Customer"/>
    <s v="N"/>
    <s v="No"/>
    <n v="17"/>
    <m/>
  </r>
  <r>
    <n v="16026"/>
    <n v="22"/>
    <x v="295"/>
    <d v="2017-02-08T00:00:00"/>
    <n v="325"/>
    <b v="1"/>
    <s v="Approved"/>
    <s v="WeareA2B"/>
    <s v="Standard"/>
    <s v="medium"/>
    <s v="medium"/>
    <n v="60.34"/>
    <n v="45.26"/>
    <d v="2016-11-22T00:00:00"/>
    <n v="15.080000000000005"/>
    <s v="M"/>
    <n v="72"/>
    <d v="1976-12-02T00:00:00"/>
    <n v="43.616002898274985"/>
    <s v="Accounting Assistant III"/>
    <s v="Financial Services"/>
    <s v="Mass Customer"/>
    <s v="N"/>
    <s v="Yes"/>
    <n v="21"/>
    <m/>
  </r>
  <r>
    <n v="16901"/>
    <n v="88"/>
    <x v="1531"/>
    <d v="2017-02-08T00:00:00"/>
    <n v="325"/>
    <b v="1"/>
    <s v="Approved"/>
    <s v="Norco Bicycles"/>
    <s v="Standard"/>
    <s v="medium"/>
    <s v="medium"/>
    <n v="1198.46"/>
    <n v="381.1"/>
    <d v="2003-01-05T00:00:00"/>
    <n v="817.36"/>
    <s v="F"/>
    <n v="16"/>
    <d v="1971-11-27T00:00:00"/>
    <n v="48.635180980466764"/>
    <s v="Geological Engineer"/>
    <s v="Manufacturing"/>
    <s v="Affluent Customer"/>
    <s v="N"/>
    <s v="Yes"/>
    <n v="19"/>
    <m/>
  </r>
  <r>
    <n v="17007"/>
    <n v="3"/>
    <x v="3121"/>
    <d v="2017-02-08T00:00:00"/>
    <n v="325"/>
    <b v="1"/>
    <s v="Approved"/>
    <s v="Trek Bicycles"/>
    <s v="Standard"/>
    <s v="medium"/>
    <s v="large"/>
    <n v="2091.4699999999998"/>
    <n v="388.92"/>
    <d v="2006-05-22T00:00:00"/>
    <n v="1702.5499999999997"/>
    <s v="M"/>
    <n v="16"/>
    <d v="1977-05-28T00:00:00"/>
    <n v="43.131071391425671"/>
    <s v="Recruiting Manager"/>
    <s v="Financial Services"/>
    <s v="Affluent Customer"/>
    <s v="N"/>
    <s v="No"/>
    <n v="21"/>
    <m/>
  </r>
  <r>
    <n v="18159"/>
    <n v="33"/>
    <x v="2573"/>
    <d v="2017-02-08T00:00:00"/>
    <n v="325"/>
    <b v="1"/>
    <s v="Approved"/>
    <s v="Giant Bicycles"/>
    <s v="Standard"/>
    <s v="medium"/>
    <s v="small"/>
    <n v="1311.44"/>
    <n v="1167.18"/>
    <d v="1999-12-04T00:00:00"/>
    <n v="144.26"/>
    <s v="M"/>
    <n v="36"/>
    <d v="1978-12-07T00:00:00"/>
    <n v="41.602304268137999"/>
    <s v="Analog Circuit Design manager"/>
    <s v="Financial Services"/>
    <s v="Affluent Customer"/>
    <s v="N"/>
    <s v="No"/>
    <n v="18"/>
    <m/>
  </r>
  <r>
    <n v="18286"/>
    <n v="94"/>
    <x v="2307"/>
    <d v="2017-02-08T00:00:00"/>
    <n v="325"/>
    <b v="1"/>
    <s v="Approved"/>
    <s v="Giant Bicycles"/>
    <s v="Standard"/>
    <s v="medium"/>
    <s v="large"/>
    <n v="1635.3"/>
    <n v="993.66"/>
    <d v="2013-06-09T00:00:00"/>
    <n v="641.64"/>
    <s v="F"/>
    <n v="62"/>
    <d v="1963-11-10T00:00:00"/>
    <n v="56.687235774987315"/>
    <s v="Accountant IV"/>
    <s v="Manufacturing"/>
    <s v="Mass Customer"/>
    <s v="N"/>
    <s v="No"/>
    <n v="10"/>
    <m/>
  </r>
  <r>
    <n v="17919"/>
    <n v="0"/>
    <x v="1315"/>
    <d v="2017-11-10T00:00:00"/>
    <m/>
    <b v="1"/>
    <s v="Approved"/>
    <m/>
    <m/>
    <m/>
    <m/>
    <n v="1999.54"/>
    <m/>
    <m/>
    <m/>
    <m/>
    <m/>
    <m/>
    <m/>
    <m/>
    <m/>
    <m/>
    <m/>
    <m/>
    <m/>
    <m/>
  </r>
  <r>
    <n v="19002"/>
    <n v="25"/>
    <x v="2688"/>
    <d v="2017-02-08T00:00:00"/>
    <n v="325"/>
    <b v="0"/>
    <s v="Approved"/>
    <s v="Giant Bicycles"/>
    <s v="Road"/>
    <s v="medium"/>
    <s v="medium"/>
    <n v="1538.99"/>
    <n v="829.65"/>
    <d v="2016-02-04T00:00:00"/>
    <n v="709.34"/>
    <s v="M"/>
    <n v="73"/>
    <d v="1953-08-09T00:00:00"/>
    <n v="66.947509747590047"/>
    <s v="Research Assistant II"/>
    <s v="Retail"/>
    <s v="Mass Customer"/>
    <s v="N"/>
    <s v="No"/>
    <n v="8"/>
    <m/>
  </r>
  <r>
    <n v="287"/>
    <n v="36"/>
    <x v="3035"/>
    <d v="2017-02-07T00:00:00"/>
    <n v="326"/>
    <b v="1"/>
    <s v="Approved"/>
    <s v="Solex"/>
    <s v="Standard"/>
    <s v="low"/>
    <s v="medium"/>
    <n v="1289.8499999999999"/>
    <n v="74.510000000000005"/>
    <d v="2012-06-04T00:00:00"/>
    <n v="1215.3399999999999"/>
    <s v="M"/>
    <n v="42"/>
    <d v="1998-11-04T00:00:00"/>
    <n v="21.679016596905122"/>
    <s v="Engineer IV"/>
    <s v="n/a"/>
    <s v="High Net Worth"/>
    <s v="N"/>
    <s v="Yes"/>
    <n v="1"/>
    <m/>
  </r>
  <r>
    <n v="1408"/>
    <n v="85"/>
    <x v="1682"/>
    <d v="2017-02-07T00:00:00"/>
    <n v="326"/>
    <b v="1"/>
    <s v="Approved"/>
    <s v="WeareA2B"/>
    <s v="Standard"/>
    <s v="medium"/>
    <s v="medium"/>
    <n v="752.64"/>
    <n v="205.36"/>
    <d v="2015-08-02T00:00:00"/>
    <n v="547.28"/>
    <s v="M"/>
    <n v="63"/>
    <d v="1979-08-27T00:00:00"/>
    <n v="40.881756322932517"/>
    <s v="Recruiter"/>
    <s v="Retail"/>
    <s v="Mass Customer"/>
    <s v="N"/>
    <s v="No"/>
    <n v="14"/>
    <m/>
  </r>
  <r>
    <n v="1768"/>
    <n v="50"/>
    <x v="2094"/>
    <d v="2017-02-07T00:00:00"/>
    <n v="326"/>
    <b v="1"/>
    <s v="Approved"/>
    <s v="WeareA2B"/>
    <s v="Standard"/>
    <s v="medium"/>
    <s v="small"/>
    <n v="175.89"/>
    <n v="131.91999999999999"/>
    <d v="1997-10-04T00:00:00"/>
    <n v="43.97"/>
    <s v="M"/>
    <n v="5"/>
    <d v="1955-11-30T00:00:00"/>
    <n v="64.637920706494157"/>
    <n v="0"/>
    <s v="Retail"/>
    <s v="Mass Customer"/>
    <s v="N"/>
    <s v="Yes"/>
    <n v="8"/>
    <m/>
  </r>
  <r>
    <n v="1937"/>
    <n v="12"/>
    <x v="2934"/>
    <d v="2017-02-07T00:00:00"/>
    <n v="326"/>
    <b v="1"/>
    <s v="Approved"/>
    <s v="WeareA2B"/>
    <s v="Standard"/>
    <s v="medium"/>
    <s v="medium"/>
    <n v="1231.1500000000001"/>
    <n v="161.6"/>
    <d v="2013-03-12T00:00:00"/>
    <n v="1069.5500000000002"/>
    <s v="U"/>
    <n v="18"/>
    <d v="1899-12-30T00:00:00"/>
    <n v="0"/>
    <s v="Geologist IV"/>
    <s v="IT"/>
    <s v="Mass Customer"/>
    <s v="N"/>
    <s v="Yes"/>
    <n v="0"/>
    <m/>
  </r>
  <r>
    <n v="2172"/>
    <n v="80"/>
    <x v="3289"/>
    <d v="2017-02-07T00:00:00"/>
    <n v="326"/>
    <b v="1"/>
    <s v="Approved"/>
    <s v="OHM Cycles"/>
    <s v="Touring"/>
    <s v="low"/>
    <s v="medium"/>
    <n v="1073.07"/>
    <n v="933.84"/>
    <d v="1997-01-25T00:00:00"/>
    <n v="139.2299999999999"/>
    <s v="M"/>
    <n v="51"/>
    <d v="1954-01-02T00:00:00"/>
    <n v="66.547509747590055"/>
    <s v="Human Resources Assistant I"/>
    <s v="Property"/>
    <s v="Affluent Customer"/>
    <s v="N"/>
    <s v="No"/>
    <n v="15"/>
    <m/>
  </r>
  <r>
    <n v="2522"/>
    <n v="56"/>
    <x v="2697"/>
    <d v="2017-02-07T00:00:00"/>
    <n v="326"/>
    <b v="1"/>
    <s v="Approved"/>
    <s v="OHM Cycles"/>
    <s v="Standard"/>
    <s v="medium"/>
    <s v="medium"/>
    <n v="183.86"/>
    <n v="137.9"/>
    <d v="2012-05-18T00:00:00"/>
    <n v="45.960000000000008"/>
    <s v="F"/>
    <n v="22"/>
    <d v="1987-06-06T00:00:00"/>
    <n v="33.100934405124299"/>
    <s v="Product Engineer"/>
    <s v="Retail"/>
    <s v="Mass Customer"/>
    <s v="N"/>
    <s v="Yes"/>
    <n v="1"/>
    <m/>
  </r>
  <r>
    <n v="2617"/>
    <n v="88"/>
    <x v="913"/>
    <d v="2017-02-07T00:00:00"/>
    <n v="326"/>
    <b v="0"/>
    <s v="Approved"/>
    <s v="Norco Bicycles"/>
    <s v="Standard"/>
    <s v="high"/>
    <s v="small"/>
    <n v="1661.92"/>
    <n v="1479.11"/>
    <d v="1994-09-09T00:00:00"/>
    <n v="182.81000000000017"/>
    <s v="F"/>
    <n v="35"/>
    <d v="1973-08-20T00:00:00"/>
    <n v="46.903674131151696"/>
    <s v="Environmental Tech"/>
    <s v="Financial Services"/>
    <s v="High Net Worth"/>
    <s v="N"/>
    <s v="No"/>
    <n v="18"/>
    <m/>
  </r>
  <r>
    <n v="2680"/>
    <n v="20"/>
    <x v="3126"/>
    <d v="2017-02-07T00:00:00"/>
    <n v="326"/>
    <b v="0"/>
    <s v="Approved"/>
    <s v="Trek Bicycles"/>
    <s v="Standard"/>
    <s v="medium"/>
    <s v="small"/>
    <n v="1775.81"/>
    <n v="1580.47"/>
    <d v="2010-05-05T00:00:00"/>
    <n v="195.33999999999992"/>
    <s v="F"/>
    <n v="36"/>
    <d v="1971-09-02T00:00:00"/>
    <n v="48.870797418822931"/>
    <s v="Safety Technician IV"/>
    <s v="Financial Services"/>
    <s v="Mass Customer"/>
    <s v="N"/>
    <s v="No"/>
    <n v="7"/>
    <m/>
  </r>
  <r>
    <n v="2788"/>
    <n v="35"/>
    <x v="2346"/>
    <d v="2017-02-07T00:00:00"/>
    <n v="326"/>
    <b v="1"/>
    <s v="Approved"/>
    <s v="Trek Bicycles"/>
    <s v="Standard"/>
    <s v="low"/>
    <s v="medium"/>
    <n v="1057.51"/>
    <n v="154.4"/>
    <d v="1999-07-20T00:00:00"/>
    <n v="903.11"/>
    <s v="M"/>
    <n v="87"/>
    <d v="1993-12-19T00:00:00"/>
    <n v="26.558468651699641"/>
    <s v="Operator"/>
    <s v="Manufacturing"/>
    <s v="Mass Customer"/>
    <s v="N"/>
    <s v="Yes"/>
    <n v="4"/>
    <m/>
  </r>
  <r>
    <n v="3486"/>
    <n v="79"/>
    <x v="672"/>
    <d v="2017-02-07T00:00:00"/>
    <n v="326"/>
    <b v="1"/>
    <s v="Approved"/>
    <s v="Solex"/>
    <s v="Touring"/>
    <s v="medium"/>
    <s v="large"/>
    <n v="2083.94"/>
    <n v="675.03"/>
    <d v="2013-09-16T00:00:00"/>
    <n v="1408.91"/>
    <s v="F"/>
    <n v="55"/>
    <d v="1972-09-07T00:00:00"/>
    <n v="47.854359062658546"/>
    <s v="Health Coach I"/>
    <s v="Health"/>
    <s v="High Net Worth"/>
    <s v="N"/>
    <s v="No"/>
    <n v="4"/>
    <m/>
  </r>
  <r>
    <n v="3552"/>
    <n v="71"/>
    <x v="1277"/>
    <d v="2017-02-07T00:00:00"/>
    <n v="326"/>
    <b v="0"/>
    <s v="Approved"/>
    <s v="Solex"/>
    <s v="Standard"/>
    <s v="high"/>
    <s v="large"/>
    <n v="1842.92"/>
    <n v="1105.75"/>
    <d v="1995-10-24T00:00:00"/>
    <n v="737.17000000000007"/>
    <s v="M"/>
    <n v="97"/>
    <d v="1996-08-10T00:00:00"/>
    <n v="23.914633035261286"/>
    <s v="Community Outreach Specialist"/>
    <s v="Property"/>
    <s v="Affluent Customer"/>
    <s v="N"/>
    <s v="No"/>
    <n v="5"/>
    <m/>
  </r>
  <r>
    <n v="3624"/>
    <n v="0"/>
    <x v="799"/>
    <d v="2017-02-07T00:00:00"/>
    <n v="326"/>
    <b v="0"/>
    <s v="Approved"/>
    <s v="Trek Bicycles"/>
    <s v="Standard"/>
    <s v="high"/>
    <s v="medium"/>
    <n v="358.39"/>
    <n v="215.03"/>
    <d v="2004-01-16T00:00:00"/>
    <n v="143.35999999999999"/>
    <s v="M"/>
    <n v="43"/>
    <d v="1974-07-14T00:00:00"/>
    <n v="46.005043994165398"/>
    <s v="Accounting Assistant IV"/>
    <s v="n/a"/>
    <s v="High Net Worth"/>
    <s v="N"/>
    <s v="Yes"/>
    <n v="18"/>
    <m/>
  </r>
  <r>
    <n v="3839"/>
    <n v="0"/>
    <x v="2676"/>
    <d v="2017-02-07T00:00:00"/>
    <n v="326"/>
    <b v="0"/>
    <s v="Approved"/>
    <s v="WeareA2B"/>
    <s v="Standard"/>
    <s v="medium"/>
    <s v="medium"/>
    <n v="60.34"/>
    <n v="45.26"/>
    <d v="1999-06-23T00:00:00"/>
    <n v="15.080000000000005"/>
    <s v="F"/>
    <n v="21"/>
    <d v="1986-04-18T00:00:00"/>
    <n v="34.235180980466765"/>
    <s v="Chief Design Engineer"/>
    <s v="Property"/>
    <s v="High Net Worth"/>
    <s v="N"/>
    <s v="Yes"/>
    <n v="16"/>
    <m/>
  </r>
  <r>
    <n v="4573"/>
    <n v="31"/>
    <x v="2840"/>
    <d v="2017-02-07T00:00:00"/>
    <n v="326"/>
    <b v="1"/>
    <s v="Approved"/>
    <s v="Giant Bicycles"/>
    <s v="Standard"/>
    <s v="medium"/>
    <s v="medium"/>
    <n v="230.91"/>
    <n v="173.18"/>
    <d v="2006-11-10T00:00:00"/>
    <n v="57.72999999999999"/>
    <s v="F"/>
    <n v="29"/>
    <d v="1994-07-05T00:00:00"/>
    <n v="26.016002898274987"/>
    <s v="Editor"/>
    <s v="Argiculture"/>
    <s v="Affluent Customer"/>
    <s v="N"/>
    <s v="No"/>
    <n v="8"/>
    <m/>
  </r>
  <r>
    <n v="5119"/>
    <n v="40"/>
    <x v="1432"/>
    <d v="2017-02-07T00:00:00"/>
    <n v="326"/>
    <b v="1"/>
    <s v="Approved"/>
    <s v="OHM Cycles"/>
    <s v="Standard"/>
    <s v="high"/>
    <s v="medium"/>
    <n v="1458.17"/>
    <n v="874.9"/>
    <d v="2006-02-02T00:00:00"/>
    <n v="583.2700000000001"/>
    <s v="M"/>
    <n v="5"/>
    <d v="1979-04-16T00:00:00"/>
    <n v="41.246139884576358"/>
    <s v="Assistant Media Planner"/>
    <s v="Entertainment"/>
    <s v="Mass Customer"/>
    <s v="N"/>
    <s v="No"/>
    <n v="22"/>
    <m/>
  </r>
  <r>
    <n v="5994"/>
    <n v="0"/>
    <x v="1028"/>
    <d v="2017-02-07T00:00:00"/>
    <n v="326"/>
    <b v="1"/>
    <s v="Approved"/>
    <s v="Trek Bicycles"/>
    <s v="Road"/>
    <s v="medium"/>
    <s v="medium"/>
    <n v="533.51"/>
    <n v="400.13"/>
    <d v="2003-02-16T00:00:00"/>
    <n v="133.38"/>
    <s v="M"/>
    <n v="39"/>
    <d v="1985-04-24T00:00:00"/>
    <n v="35.218742624302379"/>
    <s v="Engineer II"/>
    <s v="Argiculture"/>
    <s v="High Net Worth"/>
    <s v="N"/>
    <s v="Yes"/>
    <n v="14"/>
    <m/>
  </r>
  <r>
    <n v="6181"/>
    <n v="84"/>
    <x v="1540"/>
    <d v="2017-02-07T00:00:00"/>
    <n v="326"/>
    <b v="0"/>
    <s v="Approved"/>
    <s v="Giant Bicycles"/>
    <s v="Road"/>
    <s v="medium"/>
    <s v="medium"/>
    <n v="792.9"/>
    <n v="594.67999999999995"/>
    <d v="1992-10-02T00:00:00"/>
    <n v="198.22000000000003"/>
    <s v="F"/>
    <n v="25"/>
    <d v="1989-11-09T00:00:00"/>
    <n v="30.670797418822932"/>
    <s v="Professor"/>
    <s v="Financial Services"/>
    <s v="High Net Worth"/>
    <s v="N"/>
    <s v="No"/>
    <n v="4"/>
    <m/>
  </r>
  <r>
    <n v="7544"/>
    <n v="91"/>
    <x v="2995"/>
    <d v="2017-02-07T00:00:00"/>
    <n v="326"/>
    <b v="0"/>
    <s v="Approved"/>
    <s v="Solex"/>
    <s v="Standard"/>
    <s v="medium"/>
    <s v="medium"/>
    <n v="100.35"/>
    <n v="75.260000000000005"/>
    <d v="1999-07-26T00:00:00"/>
    <n v="25.089999999999989"/>
    <s v="M"/>
    <n v="6"/>
    <d v="1984-01-13T00:00:00"/>
    <n v="36.498194679096905"/>
    <s v="Nurse Practicioner"/>
    <s v="n/a"/>
    <s v="Mass Customer"/>
    <s v="N"/>
    <s v="No"/>
    <n v="8"/>
    <m/>
  </r>
  <r>
    <n v="7832"/>
    <n v="34"/>
    <x v="22"/>
    <d v="2017-02-07T00:00:00"/>
    <n v="326"/>
    <b v="0"/>
    <s v="Approved"/>
    <s v="Norco Bicycles"/>
    <s v="Road"/>
    <s v="high"/>
    <s v="large"/>
    <n v="774.53"/>
    <n v="464.72"/>
    <d v="2003-03-18T00:00:00"/>
    <n v="309.80999999999995"/>
    <s v="M"/>
    <n v="51"/>
    <d v="1982-08-23T00:00:00"/>
    <n v="37.88997550101471"/>
    <s v="Desktop Support Technician"/>
    <s v="Manufacturing"/>
    <s v="Mass Customer"/>
    <s v="N"/>
    <s v="No"/>
    <n v="7"/>
    <m/>
  </r>
  <r>
    <n v="7922"/>
    <n v="43"/>
    <x v="1899"/>
    <d v="2017-02-07T00:00:00"/>
    <n v="326"/>
    <b v="1"/>
    <s v="Approved"/>
    <s v="Norco Bicycles"/>
    <s v="Standard"/>
    <s v="medium"/>
    <s v="medium"/>
    <n v="1555.58"/>
    <n v="818.01"/>
    <d v="2013-09-16T00:00:00"/>
    <n v="737.56999999999994"/>
    <s v="F"/>
    <n v="80"/>
    <d v="1968-03-30T00:00:00"/>
    <n v="52.298194679096902"/>
    <s v="Senior Cost Accountant"/>
    <s v="Financial Services"/>
    <s v="High Net Worth"/>
    <s v="N"/>
    <s v="Yes"/>
    <n v="16"/>
    <m/>
  </r>
  <r>
    <n v="8103"/>
    <n v="36"/>
    <x v="1754"/>
    <d v="2017-02-07T00:00:00"/>
    <n v="326"/>
    <b v="1"/>
    <s v="Approved"/>
    <s v="Solex"/>
    <s v="Standard"/>
    <s v="low"/>
    <s v="medium"/>
    <n v="1289.8499999999999"/>
    <n v="74.510000000000005"/>
    <d v="2007-12-11T00:00:00"/>
    <n v="1215.3399999999999"/>
    <s v="M"/>
    <n v="22"/>
    <d v="1977-05-13T00:00:00"/>
    <n v="43.172167281836629"/>
    <s v="Associate Professor"/>
    <s v="Manufacturing"/>
    <s v="High Net Worth"/>
    <s v="N"/>
    <s v="No"/>
    <n v="11"/>
    <m/>
  </r>
  <r>
    <n v="8755"/>
    <n v="58"/>
    <x v="897"/>
    <d v="2017-02-07T00:00:00"/>
    <n v="326"/>
    <b v="0"/>
    <s v="Approved"/>
    <s v="OHM Cycles"/>
    <s v="Standard"/>
    <s v="medium"/>
    <s v="medium"/>
    <n v="912.52"/>
    <n v="141.4"/>
    <d v="2015-06-17T00:00:00"/>
    <n v="771.12"/>
    <s v="F"/>
    <n v="45"/>
    <d v="1995-09-12T00:00:00"/>
    <n v="24.826961802384574"/>
    <n v="0"/>
    <s v="Manufacturing"/>
    <s v="Mass Customer"/>
    <s v="N"/>
    <s v="Yes"/>
    <n v="11"/>
    <m/>
  </r>
  <r>
    <n v="9113"/>
    <n v="35"/>
    <x v="3000"/>
    <d v="2017-02-07T00:00:00"/>
    <n v="326"/>
    <b v="1"/>
    <s v="Approved"/>
    <s v="Trek Bicycles"/>
    <s v="Standard"/>
    <s v="low"/>
    <s v="medium"/>
    <n v="1057.51"/>
    <n v="154.4"/>
    <d v="1994-07-12T00:00:00"/>
    <n v="903.11"/>
    <s v="M"/>
    <n v="77"/>
    <d v="1993-08-19T00:00:00"/>
    <n v="26.89271522704211"/>
    <s v="Engineer IV"/>
    <s v="Manufacturing"/>
    <s v="Mass Customer"/>
    <s v="N"/>
    <s v="Yes"/>
    <n v="3"/>
    <m/>
  </r>
  <r>
    <n v="10136"/>
    <n v="96"/>
    <x v="1641"/>
    <d v="2017-02-07T00:00:00"/>
    <n v="326"/>
    <b v="0"/>
    <s v="Approved"/>
    <s v="Giant Bicycles"/>
    <s v="Standard"/>
    <s v="medium"/>
    <s v="large"/>
    <n v="1635.3"/>
    <n v="993.66"/>
    <d v="2004-01-16T00:00:00"/>
    <n v="641.64"/>
    <s v="F"/>
    <n v="65"/>
    <d v="1980-05-12T00:00:00"/>
    <n v="40.172167281836629"/>
    <s v="Chemical Engineer"/>
    <s v="Manufacturing"/>
    <s v="High Net Worth"/>
    <s v="N"/>
    <s v="Yes"/>
    <n v="5"/>
    <m/>
  </r>
  <r>
    <n v="10298"/>
    <n v="41"/>
    <x v="2564"/>
    <d v="2017-02-07T00:00:00"/>
    <n v="326"/>
    <b v="1"/>
    <s v="Approved"/>
    <s v="Solex"/>
    <s v="Road"/>
    <s v="medium"/>
    <s v="medium"/>
    <n v="416.98"/>
    <n v="312.74"/>
    <d v="2008-03-19T00:00:00"/>
    <n v="104.24000000000001"/>
    <s v="M"/>
    <n v="87"/>
    <d v="1998-09-23T00:00:00"/>
    <n v="21.794085090055809"/>
    <s v="Desktop Support Technician"/>
    <s v="Health"/>
    <s v="Mass Customer"/>
    <s v="N"/>
    <s v="Yes"/>
    <n v="3"/>
    <m/>
  </r>
  <r>
    <n v="10329"/>
    <n v="78"/>
    <x v="1069"/>
    <d v="2017-02-07T00:00:00"/>
    <n v="326"/>
    <b v="1"/>
    <s v="Approved"/>
    <s v="Giant Bicycles"/>
    <s v="Standard"/>
    <s v="medium"/>
    <s v="large"/>
    <n v="1765.3"/>
    <n v="709.48"/>
    <d v="2004-07-25T00:00:00"/>
    <n v="1055.82"/>
    <s v="M"/>
    <n v="41"/>
    <d v="1999-06-03T00:00:00"/>
    <n v="21.100934405124299"/>
    <s v="Web Developer III"/>
    <s v="n/a"/>
    <s v="Affluent Customer"/>
    <s v="N"/>
    <s v="No"/>
    <n v="2"/>
    <m/>
  </r>
  <r>
    <n v="10377"/>
    <n v="88"/>
    <x v="222"/>
    <d v="2017-02-07T00:00:00"/>
    <n v="326"/>
    <b v="0"/>
    <s v="Approved"/>
    <s v="Norco Bicycles"/>
    <s v="Standard"/>
    <s v="medium"/>
    <s v="medium"/>
    <n v="1198.46"/>
    <n v="381.1"/>
    <d v="2013-06-09T00:00:00"/>
    <n v="817.36"/>
    <s v="F"/>
    <n v="88"/>
    <d v="1976-08-16T00:00:00"/>
    <n v="43.911893309233889"/>
    <s v="Statistician II"/>
    <s v="Manufacturing"/>
    <s v="Mass Customer"/>
    <s v="N"/>
    <s v="Yes"/>
    <n v="19"/>
    <m/>
  </r>
  <r>
    <n v="10457"/>
    <n v="70"/>
    <x v="405"/>
    <d v="2017-02-07T00:00:00"/>
    <n v="326"/>
    <b v="0"/>
    <s v="Approved"/>
    <s v="Trek Bicycles"/>
    <s v="Standard"/>
    <s v="high"/>
    <s v="medium"/>
    <n v="495.72"/>
    <n v="297.43"/>
    <d v="2011-01-10T00:00:00"/>
    <n v="198.29000000000002"/>
    <s v="F"/>
    <n v="0"/>
    <d v="1985-02-13T00:00:00"/>
    <n v="35.410523446220189"/>
    <s v="Account Coordinator"/>
    <s v="Financial Services"/>
    <s v="Mass Customer"/>
    <s v="N"/>
    <s v="Yes"/>
    <n v="18"/>
    <m/>
  </r>
  <r>
    <n v="10484"/>
    <n v="33"/>
    <x v="2699"/>
    <d v="2017-02-07T00:00:00"/>
    <n v="326"/>
    <b v="1"/>
    <s v="Approved"/>
    <s v="Giant Bicycles"/>
    <s v="Standard"/>
    <s v="medium"/>
    <s v="small"/>
    <n v="1311.44"/>
    <n v="1167.18"/>
    <d v="1992-10-11T00:00:00"/>
    <n v="144.26"/>
    <s v="F"/>
    <n v="14"/>
    <d v="1977-12-16T00:00:00"/>
    <n v="42.577646733891427"/>
    <s v="Help Desk Operator"/>
    <s v="Manufacturing"/>
    <s v="Mass Customer"/>
    <s v="N"/>
    <s v="Yes"/>
    <n v="14"/>
    <m/>
  </r>
  <r>
    <n v="10527"/>
    <n v="0"/>
    <x v="2539"/>
    <d v="2017-02-07T00:00:00"/>
    <n v="326"/>
    <b v="1"/>
    <s v="Approved"/>
    <s v="WeareA2B"/>
    <s v="Standard"/>
    <s v="medium"/>
    <s v="small"/>
    <n v="175.89"/>
    <n v="131.91999999999999"/>
    <d v="2015-10-18T00:00:00"/>
    <n v="43.97"/>
    <s v="M"/>
    <n v="65"/>
    <d v="1985-10-21T00:00:00"/>
    <n v="34.725591939370879"/>
    <s v="Executive Secretary"/>
    <s v="Retail"/>
    <s v="High Net Worth"/>
    <s v="N"/>
    <s v="Yes"/>
    <n v="7"/>
    <m/>
  </r>
  <r>
    <n v="11247"/>
    <n v="46"/>
    <x v="1485"/>
    <d v="2017-02-07T00:00:00"/>
    <n v="326"/>
    <b v="0"/>
    <s v="Approved"/>
    <s v="Solex"/>
    <s v="Standard"/>
    <s v="low"/>
    <s v="medium"/>
    <n v="1289.8499999999999"/>
    <n v="74.510000000000005"/>
    <d v="2007-12-11T00:00:00"/>
    <n v="1215.3399999999999"/>
    <s v="M"/>
    <n v="42"/>
    <d v="1979-03-19T00:00:00"/>
    <n v="41.322852213343481"/>
    <s v="Human Resources Assistant II"/>
    <s v="Health"/>
    <s v="Mass Customer"/>
    <s v="N"/>
    <s v="No"/>
    <n v="3"/>
    <m/>
  </r>
  <r>
    <n v="11787"/>
    <n v="79"/>
    <x v="567"/>
    <d v="2017-02-07T00:00:00"/>
    <n v="326"/>
    <b v="1"/>
    <s v="Approved"/>
    <s v="Norco Bicycles"/>
    <s v="Standard"/>
    <s v="medium"/>
    <s v="medium"/>
    <n v="1555.58"/>
    <n v="818.01"/>
    <d v="1997-01-25T00:00:00"/>
    <n v="737.56999999999994"/>
    <s v="F"/>
    <n v="21"/>
    <d v="1981-08-03T00:00:00"/>
    <n v="38.944770021562654"/>
    <s v="Legal Assistant"/>
    <s v="n/a"/>
    <s v="Mass Customer"/>
    <s v="N"/>
    <s v="Yes"/>
    <n v="18"/>
    <m/>
  </r>
  <r>
    <n v="11870"/>
    <n v="96"/>
    <x v="0"/>
    <d v="2017-02-07T00:00:00"/>
    <n v="326"/>
    <b v="1"/>
    <s v="Approved"/>
    <s v="Giant Bicycles"/>
    <s v="Standard"/>
    <s v="medium"/>
    <s v="large"/>
    <n v="1635.3"/>
    <n v="993.66"/>
    <d v="2013-06-09T00:00:00"/>
    <n v="641.64"/>
    <s v="F"/>
    <n v="71"/>
    <d v="1976-08-17T00:00:00"/>
    <n v="43.909153583206489"/>
    <s v="Dental Hygienist"/>
    <s v="Health"/>
    <s v="High Net Worth"/>
    <s v="N"/>
    <s v="No"/>
    <n v="20"/>
    <m/>
  </r>
  <r>
    <n v="13349"/>
    <n v="24"/>
    <x v="1142"/>
    <d v="2017-02-07T00:00:00"/>
    <n v="326"/>
    <b v="0"/>
    <s v="Approved"/>
    <s v="Solex"/>
    <s v="Road"/>
    <s v="medium"/>
    <s v="large"/>
    <n v="1777.8"/>
    <n v="820.78"/>
    <d v="2011-05-07T00:00:00"/>
    <n v="957.02"/>
    <s v="F"/>
    <n v="2"/>
    <d v="1962-12-17T00:00:00"/>
    <n v="57.585865911973613"/>
    <s v="Software Consultant"/>
    <s v="Retail"/>
    <s v="Mass Customer"/>
    <s v="N"/>
    <s v="No"/>
    <n v="15"/>
    <m/>
  </r>
  <r>
    <n v="13895"/>
    <n v="52"/>
    <x v="329"/>
    <d v="2017-02-07T00:00:00"/>
    <n v="326"/>
    <b v="0"/>
    <s v="Approved"/>
    <s v="OHM Cycles"/>
    <s v="Road"/>
    <s v="medium"/>
    <s v="medium"/>
    <n v="1280.28"/>
    <n v="829.51"/>
    <d v="2001-11-25T00:00:00"/>
    <n v="450.77"/>
    <s v="F"/>
    <n v="2"/>
    <d v="1954-08-16T00:00:00"/>
    <n v="65.928331665398275"/>
    <s v="Systems Administrator I"/>
    <s v="n/a"/>
    <s v="Mass Customer"/>
    <s v="N"/>
    <s v="No"/>
    <n v="12"/>
    <m/>
  </r>
  <r>
    <n v="14004"/>
    <n v="0"/>
    <x v="2044"/>
    <d v="2017-02-07T00:00:00"/>
    <n v="326"/>
    <b v="0"/>
    <s v="Approved"/>
    <s v="Trek Bicycles"/>
    <s v="Standard"/>
    <s v="medium"/>
    <s v="medium"/>
    <n v="499.53"/>
    <n v="388.72"/>
    <d v="1999-06-23T00:00:00"/>
    <n v="110.80999999999995"/>
    <s v="F"/>
    <n v="22"/>
    <d v="1992-08-05T00:00:00"/>
    <n v="27.931071391425672"/>
    <s v="Safety Technician II"/>
    <s v="Telecommunications"/>
    <s v="High Net Worth"/>
    <s v="N"/>
    <s v="No"/>
    <n v="9"/>
    <m/>
  </r>
  <r>
    <n v="14126"/>
    <n v="77"/>
    <x v="257"/>
    <d v="2017-02-07T00:00:00"/>
    <n v="326"/>
    <b v="0"/>
    <s v="Approved"/>
    <s v="Norco Bicycles"/>
    <s v="Road"/>
    <s v="medium"/>
    <s v="large"/>
    <n v="1240.31"/>
    <n v="795.1"/>
    <d v="2003-09-09T00:00:00"/>
    <n v="445.20999999999992"/>
    <s v="M"/>
    <n v="7"/>
    <d v="1978-05-28T00:00:00"/>
    <n v="42.131071391425671"/>
    <n v="0"/>
    <s v="Financial Services"/>
    <s v="Affluent Customer"/>
    <s v="N"/>
    <s v="Yes"/>
    <n v="11"/>
    <m/>
  </r>
  <r>
    <n v="14815"/>
    <n v="38"/>
    <x v="3304"/>
    <d v="2017-02-07T00:00:00"/>
    <n v="326"/>
    <b v="1"/>
    <s v="Approved"/>
    <s v="Solex"/>
    <s v="Standard"/>
    <s v="medium"/>
    <s v="medium"/>
    <n v="1577.53"/>
    <n v="826.51"/>
    <d v="2011-03-16T00:00:00"/>
    <n v="751.02"/>
    <s v="M"/>
    <n v="29"/>
    <d v="2001-05-21T00:00:00"/>
    <n v="19.133811117453067"/>
    <s v="Assistant Media Planner"/>
    <s v="Entertainment"/>
    <s v="Affluent Customer"/>
    <s v="N"/>
    <s v="No"/>
    <n v="1"/>
    <m/>
  </r>
  <r>
    <n v="15007"/>
    <n v="25"/>
    <x v="1459"/>
    <d v="2017-02-07T00:00:00"/>
    <n v="326"/>
    <b v="1"/>
    <s v="Approved"/>
    <s v="Giant Bicycles"/>
    <s v="Road"/>
    <s v="medium"/>
    <s v="medium"/>
    <n v="1538.99"/>
    <n v="829.65"/>
    <d v="1991-11-10T00:00:00"/>
    <n v="709.34"/>
    <s v="U"/>
    <n v="44"/>
    <d v="1899-12-30T00:00:00"/>
    <n v="0"/>
    <s v="Database Administrator III"/>
    <s v="IT"/>
    <s v="Mass Customer"/>
    <s v="N"/>
    <s v="Yes"/>
    <n v="0"/>
    <m/>
  </r>
  <r>
    <n v="16517"/>
    <n v="0"/>
    <x v="3029"/>
    <d v="2017-02-07T00:00:00"/>
    <n v="326"/>
    <b v="1"/>
    <s v="Approved"/>
    <s v="Norco Bicycles"/>
    <s v="Standard"/>
    <s v="medium"/>
    <s v="medium"/>
    <n v="360.4"/>
    <n v="270.3"/>
    <d v="2016-12-06T00:00:00"/>
    <n v="90.099999999999966"/>
    <s v="F"/>
    <n v="6"/>
    <d v="1979-05-30T00:00:00"/>
    <n v="41.125591939370878"/>
    <s v="Research Associate"/>
    <s v="Telecommunications"/>
    <s v="High Net Worth"/>
    <s v="N"/>
    <s v="No"/>
    <n v="11"/>
    <m/>
  </r>
  <r>
    <n v="17109"/>
    <n v="50"/>
    <x v="3245"/>
    <d v="2017-02-07T00:00:00"/>
    <n v="326"/>
    <b v="1"/>
    <s v="Approved"/>
    <s v="WeareA2B"/>
    <s v="Standard"/>
    <s v="medium"/>
    <s v="small"/>
    <n v="175.89"/>
    <n v="131.91999999999999"/>
    <d v="2003-07-21T00:00:00"/>
    <n v="43.97"/>
    <s v="M"/>
    <n v="51"/>
    <d v="1989-05-28T00:00:00"/>
    <n v="31.122852213343478"/>
    <s v="Biostatistician II"/>
    <s v="n/a"/>
    <s v="Mass Customer"/>
    <s v="N"/>
    <s v="Yes"/>
    <n v="17"/>
    <m/>
  </r>
  <r>
    <n v="17162"/>
    <n v="56"/>
    <x v="2148"/>
    <d v="2017-02-07T00:00:00"/>
    <n v="326"/>
    <b v="1"/>
    <s v="Approved"/>
    <s v="OHM Cycles"/>
    <s v="Standard"/>
    <s v="medium"/>
    <s v="medium"/>
    <n v="183.86"/>
    <n v="137.9"/>
    <d v="1997-10-04T00:00:00"/>
    <n v="45.960000000000008"/>
    <s v="F"/>
    <n v="38"/>
    <d v="1983-03-01T00:00:00"/>
    <n v="37.369427555809231"/>
    <s v="Director of Sales"/>
    <s v="Retail"/>
    <s v="Mass Customer"/>
    <s v="N"/>
    <s v="No"/>
    <n v="5"/>
    <m/>
  </r>
  <r>
    <n v="17516"/>
    <n v="22"/>
    <x v="1788"/>
    <d v="2017-02-07T00:00:00"/>
    <n v="326"/>
    <b v="0"/>
    <s v="Approved"/>
    <s v="WeareA2B"/>
    <s v="Standard"/>
    <s v="medium"/>
    <s v="medium"/>
    <n v="60.34"/>
    <n v="45.26"/>
    <d v="2016-11-22T00:00:00"/>
    <n v="15.080000000000005"/>
    <s v="F"/>
    <n v="97"/>
    <d v="1979-06-01T00:00:00"/>
    <n v="41.120112487316078"/>
    <s v="Database Administrator II"/>
    <s v="Retail"/>
    <s v="Mass Customer"/>
    <s v="N"/>
    <s v="Yes"/>
    <n v="3"/>
    <m/>
  </r>
  <r>
    <n v="17518"/>
    <n v="49"/>
    <x v="2468"/>
    <d v="2017-02-07T00:00:00"/>
    <n v="326"/>
    <b v="0"/>
    <s v="Approved"/>
    <s v="Trek Bicycles"/>
    <s v="Road"/>
    <s v="medium"/>
    <s v="medium"/>
    <n v="533.51"/>
    <n v="400.13"/>
    <d v="2012-06-04T00:00:00"/>
    <n v="133.38"/>
    <s v="F"/>
    <n v="23"/>
    <d v="1983-12-26T00:00:00"/>
    <n v="36.547509747590055"/>
    <s v="Budget/Accounting Analyst IV"/>
    <s v="Financial Services"/>
    <s v="Mass Customer"/>
    <s v="N"/>
    <s v="No"/>
    <n v="15"/>
    <m/>
  </r>
  <r>
    <n v="17842"/>
    <n v="81"/>
    <x v="2305"/>
    <d v="2017-02-07T00:00:00"/>
    <n v="326"/>
    <b v="1"/>
    <s v="Approved"/>
    <s v="Solex"/>
    <s v="Standard"/>
    <s v="medium"/>
    <s v="medium"/>
    <n v="1151.96"/>
    <n v="649.49"/>
    <d v="2012-04-10T00:00:00"/>
    <n v="502.47"/>
    <s v="F"/>
    <n v="20"/>
    <d v="1977-10-07T00:00:00"/>
    <n v="42.76942755580923"/>
    <n v="0"/>
    <s v="Financial Services"/>
    <s v="High Net Worth"/>
    <s v="N"/>
    <s v="Yes"/>
    <n v="13"/>
    <m/>
  </r>
  <r>
    <n v="17990"/>
    <n v="32"/>
    <x v="957"/>
    <d v="2017-02-07T00:00:00"/>
    <n v="326"/>
    <b v="0"/>
    <s v="Approved"/>
    <s v="Giant Bicycles"/>
    <s v="Standard"/>
    <s v="medium"/>
    <s v="medium"/>
    <n v="642.70000000000005"/>
    <n v="211.37"/>
    <d v="2002-03-22T00:00:00"/>
    <n v="431.33000000000004"/>
    <s v="M"/>
    <n v="15"/>
    <d v="1963-10-05T00:00:00"/>
    <n v="56.785865911973616"/>
    <s v="Assistant Media Planner"/>
    <s v="Entertainment"/>
    <s v="Mass Customer"/>
    <s v="N"/>
    <s v="No"/>
    <n v="11"/>
    <m/>
  </r>
  <r>
    <n v="18085"/>
    <n v="59"/>
    <x v="2961"/>
    <d v="2017-02-07T00:00:00"/>
    <n v="326"/>
    <b v="0"/>
    <s v="Approved"/>
    <s v="WeareA2B"/>
    <s v="Standard"/>
    <s v="medium"/>
    <s v="small"/>
    <n v="1415.01"/>
    <n v="1259.3599999999999"/>
    <d v="1994-08-10T00:00:00"/>
    <n v="155.65000000000009"/>
    <s v="M"/>
    <n v="65"/>
    <d v="1994-03-27T00:00:00"/>
    <n v="26.289975501014712"/>
    <n v="0"/>
    <s v="n/a"/>
    <s v="High Net Worth"/>
    <s v="N"/>
    <s v="Yes"/>
    <n v="2"/>
    <m/>
  </r>
  <r>
    <n v="18335"/>
    <n v="16"/>
    <x v="716"/>
    <d v="2017-02-07T00:00:00"/>
    <n v="326"/>
    <b v="1"/>
    <s v="Approved"/>
    <s v="Norco Bicycles"/>
    <s v="Standard"/>
    <s v="high"/>
    <s v="small"/>
    <n v="1661.92"/>
    <n v="1479.11"/>
    <d v="1996-11-09T00:00:00"/>
    <n v="182.81000000000017"/>
    <s v="F"/>
    <n v="34"/>
    <d v="1997-08-01T00:00:00"/>
    <n v="22.939290569507861"/>
    <s v="Legal Assistant"/>
    <s v="Telecommunications"/>
    <s v="Affluent Customer"/>
    <s v="N"/>
    <s v="Yes"/>
    <n v="5"/>
    <m/>
  </r>
  <r>
    <n v="18499"/>
    <n v="1"/>
    <x v="2326"/>
    <d v="2017-02-07T00:00:00"/>
    <n v="326"/>
    <b v="0"/>
    <s v="Approved"/>
    <s v="Giant Bicycles"/>
    <s v="Standard"/>
    <s v="medium"/>
    <s v="medium"/>
    <n v="1403.5"/>
    <n v="954.82"/>
    <d v="2012-12-02T00:00:00"/>
    <n v="448.67999999999995"/>
    <s v="M"/>
    <n v="52"/>
    <d v="1982-09-15T00:00:00"/>
    <n v="37.826961802384574"/>
    <s v="Editor"/>
    <s v="Manufacturing"/>
    <s v="Mass Customer"/>
    <s v="N"/>
    <s v="Yes"/>
    <n v="16"/>
    <m/>
  </r>
  <r>
    <n v="18684"/>
    <n v="14"/>
    <x v="1038"/>
    <d v="2017-02-07T00:00:00"/>
    <n v="326"/>
    <b v="0"/>
    <s v="Approved"/>
    <s v="Trek Bicycles"/>
    <s v="Standard"/>
    <s v="medium"/>
    <s v="small"/>
    <n v="1386.84"/>
    <n v="1234.29"/>
    <d v="2010-05-05T00:00:00"/>
    <n v="152.54999999999995"/>
    <s v="M"/>
    <n v="83"/>
    <d v="1990-02-12T00:00:00"/>
    <n v="30.410523446220189"/>
    <s v="Nuclear Power Engineer"/>
    <s v="Manufacturing"/>
    <s v="Affluent Customer"/>
    <s v="N"/>
    <s v="Yes"/>
    <n v="10"/>
    <m/>
  </r>
  <r>
    <n v="18884"/>
    <n v="0"/>
    <x v="1172"/>
    <d v="2017-02-07T00:00:00"/>
    <n v="326"/>
    <b v="1"/>
    <s v="Approved"/>
    <s v="Giant Bicycles"/>
    <s v="Standard"/>
    <s v="medium"/>
    <s v="large"/>
    <n v="569.55999999999995"/>
    <n v="528.42999999999995"/>
    <d v="2003-09-10T00:00:00"/>
    <n v="41.129999999999995"/>
    <s v="M"/>
    <n v="9"/>
    <d v="1995-10-03T00:00:00"/>
    <n v="24.769427555809234"/>
    <s v="Safety Technician II"/>
    <s v="n/a"/>
    <s v="High Net Worth"/>
    <s v="N"/>
    <s v="Yes"/>
    <n v="4"/>
    <m/>
  </r>
  <r>
    <n v="18907"/>
    <n v="61"/>
    <x v="2371"/>
    <d v="2017-02-07T00:00:00"/>
    <n v="326"/>
    <b v="1"/>
    <s v="Approved"/>
    <s v="OHM Cycles"/>
    <s v="Standard"/>
    <s v="low"/>
    <s v="medium"/>
    <n v="71.16"/>
    <n v="56.93"/>
    <d v="2015-06-17T00:00:00"/>
    <n v="14.229999999999997"/>
    <s v="M"/>
    <n v="91"/>
    <d v="1977-05-13T00:00:00"/>
    <n v="43.172167281836629"/>
    <s v="Environmental Tech"/>
    <s v="Financial Services"/>
    <s v="Mass Customer"/>
    <s v="N"/>
    <s v="No"/>
    <n v="18"/>
    <m/>
  </r>
  <r>
    <n v="19420"/>
    <n v="55"/>
    <x v="282"/>
    <d v="2017-02-07T00:00:00"/>
    <n v="326"/>
    <b v="1"/>
    <s v="Approved"/>
    <s v="Trek Bicycles"/>
    <s v="Road"/>
    <s v="medium"/>
    <s v="large"/>
    <n v="1894.19"/>
    <n v="598.76"/>
    <d v="1997-10-04T00:00:00"/>
    <n v="1295.43"/>
    <s v="M"/>
    <n v="10"/>
    <d v="1977-06-27T00:00:00"/>
    <n v="43.048879610603755"/>
    <s v="VP Marketing"/>
    <s v="Retail"/>
    <s v="Affluent Customer"/>
    <s v="N"/>
    <s v="Yes"/>
    <n v="18"/>
    <m/>
  </r>
  <r>
    <n v="19482"/>
    <n v="97"/>
    <x v="162"/>
    <d v="2017-02-07T00:00:00"/>
    <n v="326"/>
    <b v="1"/>
    <s v="Approved"/>
    <s v="Solex"/>
    <s v="Standard"/>
    <s v="medium"/>
    <s v="large"/>
    <n v="202.62"/>
    <n v="151.96"/>
    <d v="1991-05-06T00:00:00"/>
    <n v="50.66"/>
    <s v="F"/>
    <n v="14"/>
    <d v="1991-04-01T00:00:00"/>
    <n v="29.279016596905123"/>
    <s v="Product Engineer"/>
    <s v="Telecommunications"/>
    <s v="Mass Customer"/>
    <s v="N"/>
    <s v="Yes"/>
    <n v="3"/>
    <m/>
  </r>
  <r>
    <n v="19631"/>
    <n v="82"/>
    <x v="2422"/>
    <d v="2017-02-07T00:00:00"/>
    <n v="326"/>
    <b v="1"/>
    <s v="Approved"/>
    <s v="Norco Bicycles"/>
    <s v="Standard"/>
    <s v="high"/>
    <s v="medium"/>
    <n v="1148.6400000000001"/>
    <n v="689.18"/>
    <d v="1997-08-25T00:00:00"/>
    <n v="459.46000000000015"/>
    <s v="M"/>
    <n v="3"/>
    <d v="1994-10-05T00:00:00"/>
    <n v="25.763948103754437"/>
    <s v="Office Assistant I"/>
    <s v="Manufacturing"/>
    <s v="Mass Customer"/>
    <s v="N"/>
    <s v="Yes"/>
    <n v="8"/>
    <m/>
  </r>
  <r>
    <n v="19810"/>
    <n v="0"/>
    <x v="3282"/>
    <d v="2017-02-07T00:00:00"/>
    <n v="326"/>
    <b v="0"/>
    <s v="Approved"/>
    <s v="Solex"/>
    <s v="Standard"/>
    <s v="medium"/>
    <s v="medium"/>
    <n v="100.35"/>
    <n v="75.260000000000005"/>
    <d v="1999-07-26T00:00:00"/>
    <n v="25.089999999999989"/>
    <s v="F"/>
    <n v="12"/>
    <d v="1956-03-09T00:00:00"/>
    <n v="64.363948103754439"/>
    <s v="Geological Engineer"/>
    <s v="Manufacturing"/>
    <s v="High Net Worth"/>
    <s v="N"/>
    <s v="No"/>
    <n v="9"/>
    <m/>
  </r>
  <r>
    <n v="740"/>
    <n v="3"/>
    <x v="49"/>
    <d v="2017-02-06T00:00:00"/>
    <n v="327"/>
    <b v="1"/>
    <s v="Approved"/>
    <s v="Trek Bicycles"/>
    <s v="Standard"/>
    <s v="medium"/>
    <s v="large"/>
    <n v="2091.4699999999998"/>
    <n v="388.92"/>
    <d v="2012-09-15T00:00:00"/>
    <n v="1702.5499999999997"/>
    <s v="F"/>
    <n v="42"/>
    <d v="1955-09-21T00:00:00"/>
    <n v="64.829701528411974"/>
    <s v="Social Worker"/>
    <s v="Health"/>
    <s v="Affluent Customer"/>
    <s v="N"/>
    <s v="Yes"/>
    <n v="11"/>
    <m/>
  </r>
  <r>
    <n v="1634"/>
    <n v="64"/>
    <x v="1378"/>
    <d v="2017-02-06T00:00:00"/>
    <n v="327"/>
    <b v="0"/>
    <s v="Approved"/>
    <s v="Giant Bicycles"/>
    <s v="Standard"/>
    <s v="high"/>
    <s v="small"/>
    <n v="1977.36"/>
    <n v="1759.85"/>
    <d v="2012-05-18T00:00:00"/>
    <n v="217.51"/>
    <s v="F"/>
    <n v="76"/>
    <d v="1978-01-30T00:00:00"/>
    <n v="42.454359062658547"/>
    <s v="Financial Advisor"/>
    <s v="Financial Services"/>
    <s v="High Net Worth"/>
    <s v="N"/>
    <s v="Yes"/>
    <n v="20"/>
    <m/>
  </r>
  <r>
    <n v="2679"/>
    <n v="24"/>
    <x v="3027"/>
    <d v="2017-02-06T00:00:00"/>
    <n v="327"/>
    <b v="1"/>
    <s v="Approved"/>
    <s v="Solex"/>
    <s v="Road"/>
    <s v="medium"/>
    <s v="large"/>
    <n v="1777.8"/>
    <n v="820.78"/>
    <d v="2002-03-22T00:00:00"/>
    <n v="957.02"/>
    <s v="F"/>
    <n v="18"/>
    <d v="1971-05-31T00:00:00"/>
    <n v="49.128331665398271"/>
    <s v="Senior Editor"/>
    <s v="Retail"/>
    <s v="Mass Customer"/>
    <s v="N"/>
    <s v="Yes"/>
    <n v="4"/>
    <m/>
  </r>
  <r>
    <n v="3838"/>
    <n v="51"/>
    <x v="1891"/>
    <d v="2017-02-06T00:00:00"/>
    <n v="327"/>
    <b v="1"/>
    <s v="Approved"/>
    <s v="OHM Cycles"/>
    <s v="Standard"/>
    <s v="high"/>
    <s v="medium"/>
    <n v="2005.66"/>
    <n v="1203.4000000000001"/>
    <d v="2012-04-10T00:00:00"/>
    <n v="802.26"/>
    <s v="M"/>
    <n v="11"/>
    <d v="1960-12-18T00:00:00"/>
    <n v="59.58312618594622"/>
    <s v="Physical Therapy Assistant"/>
    <s v="Entertainment"/>
    <s v="Mass Customer"/>
    <s v="N"/>
    <s v="No"/>
    <n v="6"/>
    <m/>
  </r>
  <r>
    <n v="4035"/>
    <n v="80"/>
    <x v="2216"/>
    <d v="2017-02-06T00:00:00"/>
    <n v="327"/>
    <b v="0"/>
    <s v="Approved"/>
    <s v="Trek Bicycles"/>
    <s v="Standard"/>
    <s v="medium"/>
    <s v="large"/>
    <n v="1469.44"/>
    <n v="596.54999999999995"/>
    <d v="2012-05-18T00:00:00"/>
    <n v="872.8900000000001"/>
    <s v="M"/>
    <n v="29"/>
    <d v="1960-12-06T00:00:00"/>
    <n v="59.616002898274985"/>
    <s v="Chemical Engineer"/>
    <s v="Manufacturing"/>
    <s v="High Net Worth"/>
    <s v="N"/>
    <s v="No"/>
    <n v="6"/>
    <m/>
  </r>
  <r>
    <n v="4046"/>
    <n v="33"/>
    <x v="2355"/>
    <d v="2017-02-06T00:00:00"/>
    <n v="327"/>
    <b v="1"/>
    <s v="Approved"/>
    <s v="OHM Cycles"/>
    <s v="Road"/>
    <s v="medium"/>
    <s v="small"/>
    <n v="1810"/>
    <n v="1610.9"/>
    <d v="2008-03-19T00:00:00"/>
    <n v="199.09999999999991"/>
    <s v="M"/>
    <n v="43"/>
    <d v="1978-05-10T00:00:00"/>
    <n v="42.180386459918822"/>
    <s v="Assistant Media Planner"/>
    <s v="Entertainment"/>
    <s v="High Net Worth"/>
    <s v="N"/>
    <s v="No"/>
    <n v="6"/>
    <m/>
  </r>
  <r>
    <n v="5627"/>
    <n v="76"/>
    <x v="1090"/>
    <d v="2017-02-06T00:00:00"/>
    <n v="327"/>
    <b v="0"/>
    <s v="Approved"/>
    <s v="WeareA2B"/>
    <s v="Standard"/>
    <s v="low"/>
    <s v="medium"/>
    <n v="642.30999999999995"/>
    <n v="513.85"/>
    <d v="1997-01-25T00:00:00"/>
    <n v="128.45999999999992"/>
    <s v="M"/>
    <n v="54"/>
    <d v="1977-08-30T00:00:00"/>
    <n v="42.873537144850324"/>
    <s v="Graphic Designer"/>
    <s v="Manufacturing"/>
    <s v="Affluent Customer"/>
    <s v="N"/>
    <s v="Yes"/>
    <n v="14"/>
    <m/>
  </r>
  <r>
    <n v="5730"/>
    <n v="2"/>
    <x v="3063"/>
    <d v="2017-02-06T00:00:00"/>
    <n v="327"/>
    <b v="0"/>
    <s v="Approved"/>
    <s v="Giant Bicycles"/>
    <s v="Road"/>
    <s v="low"/>
    <s v="small"/>
    <n v="590.26"/>
    <n v="525.33000000000004"/>
    <d v="1995-10-24T00:00:00"/>
    <n v="64.92999999999995"/>
    <s v="U"/>
    <n v="31"/>
    <d v="1899-12-30T00:00:00"/>
    <n v="0"/>
    <s v="Teacher"/>
    <s v="IT"/>
    <s v="High Net Worth"/>
    <s v="N"/>
    <s v="Yes"/>
    <n v="0"/>
    <m/>
  </r>
  <r>
    <n v="5830"/>
    <n v="50"/>
    <x v="2172"/>
    <d v="2017-02-06T00:00:00"/>
    <n v="327"/>
    <b v="1"/>
    <s v="Approved"/>
    <s v="WeareA2B"/>
    <s v="Standard"/>
    <s v="medium"/>
    <s v="small"/>
    <n v="175.89"/>
    <n v="131.91999999999999"/>
    <d v="2003-02-16T00:00:00"/>
    <n v="43.97"/>
    <s v="F"/>
    <n v="29"/>
    <d v="1974-10-21T00:00:00"/>
    <n v="45.733811117453065"/>
    <s v="Registered Nurse"/>
    <s v="Health"/>
    <s v="Mass Customer"/>
    <s v="N"/>
    <s v="No"/>
    <n v="12"/>
    <m/>
  </r>
  <r>
    <n v="5890"/>
    <n v="13"/>
    <x v="231"/>
    <d v="2017-02-06T00:00:00"/>
    <n v="327"/>
    <b v="0"/>
    <s v="Approved"/>
    <s v="Solex"/>
    <s v="Standard"/>
    <s v="medium"/>
    <s v="medium"/>
    <n v="1163.8900000000001"/>
    <n v="589.27"/>
    <d v="2016-07-09T00:00:00"/>
    <n v="574.62000000000012"/>
    <s v="F"/>
    <n v="87"/>
    <d v="1991-04-11T00:00:00"/>
    <n v="29.251619336631151"/>
    <s v="Senior Developer"/>
    <s v="Manufacturing"/>
    <s v="Mass Customer"/>
    <s v="N"/>
    <s v="No"/>
    <n v="12"/>
    <m/>
  </r>
  <r>
    <n v="6424"/>
    <n v="91"/>
    <x v="6"/>
    <d v="2017-02-06T00:00:00"/>
    <n v="327"/>
    <b v="0"/>
    <s v="Approved"/>
    <s v="Solex"/>
    <s v="Standard"/>
    <s v="medium"/>
    <s v="medium"/>
    <n v="100.35"/>
    <n v="75.260000000000005"/>
    <d v="2013-06-09T00:00:00"/>
    <n v="25.089999999999989"/>
    <s v="F"/>
    <n v="54"/>
    <d v="1954-08-16T00:00:00"/>
    <n v="65.928331665398275"/>
    <s v="Research Nurse"/>
    <s v="Health"/>
    <s v="Affluent Customer"/>
    <s v="N"/>
    <s v="Yes"/>
    <n v="13"/>
    <m/>
  </r>
  <r>
    <n v="17988"/>
    <n v="0"/>
    <x v="3187"/>
    <d v="2017-03-11T00:00:00"/>
    <m/>
    <b v="0"/>
    <s v="Approved"/>
    <m/>
    <m/>
    <m/>
    <m/>
    <n v="1562.88"/>
    <m/>
    <m/>
    <m/>
    <m/>
    <m/>
    <m/>
    <m/>
    <m/>
    <m/>
    <m/>
    <m/>
    <m/>
    <m/>
    <m/>
  </r>
  <r>
    <n v="6551"/>
    <n v="48"/>
    <x v="2367"/>
    <d v="2017-02-06T00:00:00"/>
    <n v="327"/>
    <b v="1"/>
    <s v="Approved"/>
    <s v="WeareA2B"/>
    <s v="Standard"/>
    <s v="medium"/>
    <s v="medium"/>
    <n v="1762.96"/>
    <n v="950.52"/>
    <d v="2014-07-28T00:00:00"/>
    <n v="812.44"/>
    <s v="F"/>
    <n v="46"/>
    <d v="1977-03-22T00:00:00"/>
    <n v="43.314633035261288"/>
    <s v="Structural Analysis Engineer"/>
    <s v="Health"/>
    <s v="Mass Customer"/>
    <s v="N"/>
    <s v="No"/>
    <n v="3"/>
    <m/>
  </r>
  <r>
    <n v="6561"/>
    <n v="84"/>
    <x v="799"/>
    <d v="2017-02-06T00:00:00"/>
    <n v="327"/>
    <b v="0"/>
    <s v="Approved"/>
    <s v="Giant Bicycles"/>
    <s v="Road"/>
    <s v="medium"/>
    <s v="medium"/>
    <n v="792.9"/>
    <n v="594.67999999999995"/>
    <d v="2006-05-22T00:00:00"/>
    <n v="198.22000000000003"/>
    <s v="M"/>
    <n v="43"/>
    <d v="1974-07-14T00:00:00"/>
    <n v="46.005043994165398"/>
    <s v="Accounting Assistant IV"/>
    <s v="n/a"/>
    <s v="High Net Worth"/>
    <s v="N"/>
    <s v="Yes"/>
    <n v="18"/>
    <m/>
  </r>
  <r>
    <n v="6978"/>
    <n v="12"/>
    <x v="1798"/>
    <d v="2017-02-06T00:00:00"/>
    <n v="327"/>
    <b v="1"/>
    <s v="Approved"/>
    <s v="WeareA2B"/>
    <s v="Standard"/>
    <s v="medium"/>
    <s v="medium"/>
    <n v="1231.1500000000001"/>
    <n v="161.6"/>
    <d v="2016-07-09T00:00:00"/>
    <n v="1069.5500000000002"/>
    <s v="M"/>
    <n v="79"/>
    <d v="1978-03-21T00:00:00"/>
    <n v="42.317372761288681"/>
    <s v="Computer Systems Analyst IV"/>
    <s v="Financial Services"/>
    <s v="Affluent Customer"/>
    <s v="N"/>
    <s v="Yes"/>
    <n v="11"/>
    <m/>
  </r>
  <r>
    <n v="7260"/>
    <n v="9"/>
    <x v="3206"/>
    <d v="2017-02-06T00:00:00"/>
    <n v="327"/>
    <b v="1"/>
    <s v="Approved"/>
    <s v="OHM Cycles"/>
    <s v="Road"/>
    <s v="medium"/>
    <s v="medium"/>
    <n v="742.54"/>
    <n v="667.4"/>
    <d v="1991-11-07T00:00:00"/>
    <n v="75.139999999999986"/>
    <s v="M"/>
    <n v="25"/>
    <d v="1994-03-01T00:00:00"/>
    <n v="26.361208377727039"/>
    <s v="Community Outreach Specialist"/>
    <s v="Financial Services"/>
    <s v="Affluent Customer"/>
    <s v="N"/>
    <s v="No"/>
    <n v="8"/>
    <m/>
  </r>
  <r>
    <n v="7447"/>
    <n v="4"/>
    <x v="169"/>
    <d v="2017-02-06T00:00:00"/>
    <n v="327"/>
    <b v="1"/>
    <s v="Approved"/>
    <s v="Giant Bicycles"/>
    <s v="Standard"/>
    <s v="high"/>
    <s v="medium"/>
    <n v="1129.1300000000001"/>
    <n v="677.48"/>
    <d v="2005-08-09T00:00:00"/>
    <n v="451.65000000000009"/>
    <s v="M"/>
    <n v="40"/>
    <d v="1977-09-21T00:00:00"/>
    <n v="42.813263172247588"/>
    <s v="Internal Auditor"/>
    <s v="Manufacturing"/>
    <s v="Affluent Customer"/>
    <s v="N"/>
    <s v="No"/>
    <n v="7"/>
    <m/>
  </r>
  <r>
    <n v="7642"/>
    <n v="56"/>
    <x v="1606"/>
    <d v="2017-02-06T00:00:00"/>
    <n v="327"/>
    <b v="0"/>
    <s v="Approved"/>
    <s v="Norco Bicycles"/>
    <s v="Mountain"/>
    <s v="low"/>
    <s v="small"/>
    <n v="688.63"/>
    <n v="612.88"/>
    <d v="1993-10-02T00:00:00"/>
    <n v="75.75"/>
    <s v="M"/>
    <n v="68"/>
    <d v="1986-12-29T00:00:00"/>
    <n v="33.536550843480462"/>
    <n v="0"/>
    <s v="Retail"/>
    <s v="High Net Worth"/>
    <s v="N"/>
    <s v="No"/>
    <n v="1"/>
    <m/>
  </r>
  <r>
    <n v="7712"/>
    <n v="0"/>
    <x v="706"/>
    <d v="2017-02-06T00:00:00"/>
    <n v="327"/>
    <b v="1"/>
    <s v="Approved"/>
    <s v="OHM Cycles"/>
    <s v="Standard"/>
    <s v="medium"/>
    <s v="medium"/>
    <n v="235.63"/>
    <n v="125.07"/>
    <d v="1997-08-25T00:00:00"/>
    <n v="110.56"/>
    <s v="F"/>
    <n v="95"/>
    <d v="1969-10-27T00:00:00"/>
    <n v="50.720112487316079"/>
    <n v="0"/>
    <s v="Health"/>
    <s v="High Net Worth"/>
    <s v="N"/>
    <s v="Yes"/>
    <n v="17"/>
    <m/>
  </r>
  <r>
    <n v="7927"/>
    <n v="89"/>
    <x v="656"/>
    <d v="2017-02-06T00:00:00"/>
    <n v="327"/>
    <b v="0"/>
    <s v="Approved"/>
    <s v="WeareA2B"/>
    <s v="Touring"/>
    <s v="medium"/>
    <s v="large"/>
    <n v="1362.99"/>
    <n v="57.74"/>
    <d v="1999-07-26T00:00:00"/>
    <n v="1305.25"/>
    <s v="M"/>
    <n v="99"/>
    <d v="1992-11-20T00:00:00"/>
    <n v="27.637920706494164"/>
    <s v="Sales Associate"/>
    <s v="Financial Services"/>
    <s v="Affluent Customer"/>
    <s v="N"/>
    <s v="Yes"/>
    <n v="7"/>
    <m/>
  </r>
  <r>
    <n v="7964"/>
    <n v="0"/>
    <x v="717"/>
    <d v="2017-02-06T00:00:00"/>
    <n v="327"/>
    <b v="0"/>
    <s v="Approved"/>
    <s v="OHM Cycles"/>
    <s v="Road"/>
    <s v="high"/>
    <s v="large"/>
    <n v="12.01"/>
    <n v="7.21"/>
    <d v="2009-03-08T00:00:00"/>
    <n v="4.8"/>
    <s v="M"/>
    <n v="65"/>
    <d v="1978-03-16T00:00:00"/>
    <n v="42.331071391425674"/>
    <s v="GIS Technical Architect"/>
    <s v="Argiculture"/>
    <s v="High Net Worth"/>
    <s v="N"/>
    <s v="No"/>
    <n v="8"/>
    <m/>
  </r>
  <r>
    <n v="8204"/>
    <n v="12"/>
    <x v="2212"/>
    <d v="2017-02-06T00:00:00"/>
    <n v="327"/>
    <b v="1"/>
    <s v="Approved"/>
    <s v="Giant Bicycles"/>
    <s v="Standard"/>
    <s v="medium"/>
    <s v="large"/>
    <n v="1765.3"/>
    <n v="709.48"/>
    <d v="2015-08-10T00:00:00"/>
    <n v="1055.82"/>
    <s v="M"/>
    <n v="35"/>
    <d v="1966-09-16T00:00:00"/>
    <n v="53.835180980466767"/>
    <n v="0"/>
    <s v="Retail"/>
    <s v="High Net Worth"/>
    <s v="N"/>
    <s v="Yes"/>
    <n v="13"/>
    <m/>
  </r>
  <r>
    <n v="8607"/>
    <n v="18"/>
    <x v="873"/>
    <d v="2017-02-06T00:00:00"/>
    <n v="327"/>
    <b v="0"/>
    <s v="Approved"/>
    <s v="Norco Bicycles"/>
    <s v="Standard"/>
    <s v="high"/>
    <s v="medium"/>
    <n v="1148.6400000000001"/>
    <n v="689.18"/>
    <d v="1997-08-25T00:00:00"/>
    <n v="459.46000000000015"/>
    <s v="M"/>
    <n v="47"/>
    <d v="1967-04-23T00:00:00"/>
    <n v="53.235180980466765"/>
    <s v="Assistant Media Planner"/>
    <s v="Entertainment"/>
    <s v="High Net Worth"/>
    <s v="N"/>
    <s v="Yes"/>
    <n v="16"/>
    <m/>
  </r>
  <r>
    <n v="9681"/>
    <n v="99"/>
    <x v="1990"/>
    <d v="2017-02-06T00:00:00"/>
    <n v="327"/>
    <b v="1"/>
    <s v="Approved"/>
    <s v="OHM Cycles"/>
    <s v="Standard"/>
    <s v="medium"/>
    <s v="medium"/>
    <n v="1227.3399999999999"/>
    <n v="770.89"/>
    <d v="1994-08-10T00:00:00"/>
    <n v="456.44999999999993"/>
    <s v="M"/>
    <n v="12"/>
    <d v="1992-11-24T00:00:00"/>
    <n v="27.626961802384574"/>
    <s v="Geological Engineer"/>
    <s v="Manufacturing"/>
    <s v="Mass Customer"/>
    <s v="N"/>
    <s v="No"/>
    <n v="2"/>
    <m/>
  </r>
  <r>
    <n v="9997"/>
    <n v="43"/>
    <x v="1468"/>
    <d v="2017-02-06T00:00:00"/>
    <n v="327"/>
    <b v="1"/>
    <s v="Approved"/>
    <s v="Solex"/>
    <s v="Standard"/>
    <s v="medium"/>
    <s v="medium"/>
    <n v="1151.96"/>
    <n v="649.49"/>
    <d v="1999-12-04T00:00:00"/>
    <n v="502.47"/>
    <s v="F"/>
    <n v="66"/>
    <d v="1965-10-07T00:00:00"/>
    <n v="54.777646733891423"/>
    <s v="Pharmacist"/>
    <s v="Health"/>
    <s v="Mass Customer"/>
    <s v="N"/>
    <s v="No"/>
    <n v="19"/>
    <m/>
  </r>
  <r>
    <n v="10033"/>
    <n v="66"/>
    <x v="1591"/>
    <d v="2017-02-06T00:00:00"/>
    <n v="327"/>
    <b v="1"/>
    <s v="Approved"/>
    <s v="Solex"/>
    <s v="Standard"/>
    <s v="medium"/>
    <s v="medium"/>
    <n v="1163.8900000000001"/>
    <n v="589.27"/>
    <d v="2016-07-09T00:00:00"/>
    <n v="574.62000000000012"/>
    <s v="M"/>
    <n v="55"/>
    <d v="1997-11-17T00:00:00"/>
    <n v="22.643400158548957"/>
    <n v="0"/>
    <s v="Manufacturing"/>
    <s v="High Net Worth"/>
    <s v="N"/>
    <s v="No"/>
    <n v="1"/>
    <m/>
  </r>
  <r>
    <n v="11389"/>
    <n v="56"/>
    <x v="1307"/>
    <d v="2017-02-06T00:00:00"/>
    <n v="327"/>
    <b v="0"/>
    <s v="Approved"/>
    <s v="OHM Cycles"/>
    <s v="Standard"/>
    <s v="medium"/>
    <s v="medium"/>
    <n v="183.86"/>
    <n v="137.9"/>
    <d v="1997-10-04T00:00:00"/>
    <n v="45.960000000000008"/>
    <s v="M"/>
    <n v="66"/>
    <d v="1994-07-29T00:00:00"/>
    <n v="25.95024947361745"/>
    <n v="0"/>
    <s v="Financial Services"/>
    <s v="Affluent Customer"/>
    <s v="N"/>
    <s v="No"/>
    <n v="4"/>
    <m/>
  </r>
  <r>
    <n v="11876"/>
    <n v="18"/>
    <x v="1531"/>
    <d v="2017-02-06T00:00:00"/>
    <n v="327"/>
    <b v="1"/>
    <s v="Approved"/>
    <s v="Solex"/>
    <s v="Standard"/>
    <s v="medium"/>
    <s v="medium"/>
    <n v="575.27"/>
    <n v="431.45"/>
    <d v="1993-07-15T00:00:00"/>
    <n v="143.82"/>
    <s v="F"/>
    <n v="16"/>
    <d v="1971-11-27T00:00:00"/>
    <n v="48.635180980466764"/>
    <s v="Geological Engineer"/>
    <s v="Manufacturing"/>
    <s v="Affluent Customer"/>
    <s v="N"/>
    <s v="Yes"/>
    <n v="19"/>
    <m/>
  </r>
  <r>
    <n v="12461"/>
    <n v="0"/>
    <x v="3297"/>
    <d v="2017-02-06T00:00:00"/>
    <n v="327"/>
    <b v="1"/>
    <s v="Approved"/>
    <s v="Giant Bicycles"/>
    <s v="Standard"/>
    <s v="medium"/>
    <s v="medium"/>
    <n v="230.91"/>
    <n v="173.18"/>
    <d v="2006-11-10T00:00:00"/>
    <n v="57.72999999999999"/>
    <s v="M"/>
    <n v="38"/>
    <d v="1977-11-25T00:00:00"/>
    <n v="42.635180980466764"/>
    <s v="Human Resources Assistant III"/>
    <s v="Retail"/>
    <s v="High Net Worth"/>
    <s v="N"/>
    <s v="No"/>
    <n v="16"/>
    <m/>
  </r>
  <r>
    <n v="12620"/>
    <n v="31"/>
    <x v="403"/>
    <d v="2017-02-06T00:00:00"/>
    <n v="327"/>
    <b v="0"/>
    <s v="Approved"/>
    <s v="Giant Bicycles"/>
    <s v="Standard"/>
    <s v="medium"/>
    <s v="medium"/>
    <n v="230.91"/>
    <n v="173.18"/>
    <d v="2011-03-16T00:00:00"/>
    <n v="57.72999999999999"/>
    <s v="F"/>
    <n v="7"/>
    <d v="1993-10-10T00:00:00"/>
    <n v="26.750249473617451"/>
    <s v="Payment Adjustment Coordinator"/>
    <s v="Financial Services"/>
    <s v="Mass Customer"/>
    <s v="N"/>
    <s v="Yes"/>
    <n v="9"/>
    <m/>
  </r>
  <r>
    <n v="12679"/>
    <n v="10"/>
    <x v="515"/>
    <d v="2017-02-06T00:00:00"/>
    <n v="327"/>
    <b v="0"/>
    <s v="Approved"/>
    <s v="WeareA2B"/>
    <s v="Touring"/>
    <s v="medium"/>
    <s v="medium"/>
    <n v="1466.68"/>
    <n v="363.25"/>
    <d v="1994-09-09T00:00:00"/>
    <n v="1103.43"/>
    <s v="U"/>
    <n v="39"/>
    <d v="1899-12-30T00:00:00"/>
    <n v="0"/>
    <s v="Programmer I"/>
    <s v="IT"/>
    <s v="Mass Customer"/>
    <s v="N"/>
    <s v="Yes"/>
    <n v="0"/>
    <m/>
  </r>
  <r>
    <n v="13086"/>
    <n v="1"/>
    <x v="2311"/>
    <d v="2017-02-06T00:00:00"/>
    <n v="327"/>
    <b v="0"/>
    <s v="Approved"/>
    <s v="Giant Bicycles"/>
    <s v="Standard"/>
    <s v="medium"/>
    <s v="medium"/>
    <n v="1403.5"/>
    <n v="954.82"/>
    <d v="2011-08-29T00:00:00"/>
    <n v="448.67999999999995"/>
    <s v="M"/>
    <n v="60"/>
    <d v="1986-05-18T00:00:00"/>
    <n v="34.15298919964485"/>
    <s v="Programmer Analyst II"/>
    <s v="Manufacturing"/>
    <s v="Mass Customer"/>
    <s v="N"/>
    <s v="Yes"/>
    <n v="3"/>
    <m/>
  </r>
  <r>
    <n v="13804"/>
    <n v="59"/>
    <x v="626"/>
    <d v="2017-02-06T00:00:00"/>
    <n v="327"/>
    <b v="1"/>
    <s v="Approved"/>
    <s v="Solex"/>
    <s v="Standard"/>
    <s v="medium"/>
    <s v="large"/>
    <n v="1061.56"/>
    <n v="733.58"/>
    <d v="1993-07-20T00:00:00"/>
    <n v="327.9799999999999"/>
    <s v="M"/>
    <n v="42"/>
    <d v="1978-08-07T00:00:00"/>
    <n v="41.936550843480468"/>
    <s v="Accountant IV"/>
    <s v="Manufacturing"/>
    <s v="Affluent Customer"/>
    <s v="N"/>
    <s v="No"/>
    <n v="16"/>
    <m/>
  </r>
  <r>
    <n v="13805"/>
    <n v="93"/>
    <x v="1084"/>
    <d v="2017-02-06T00:00:00"/>
    <n v="327"/>
    <b v="0"/>
    <s v="Approved"/>
    <s v="OHM Cycles"/>
    <s v="Standard"/>
    <s v="high"/>
    <s v="medium"/>
    <n v="1458.17"/>
    <n v="874.9"/>
    <d v="1995-12-19T00:00:00"/>
    <n v="583.2700000000001"/>
    <s v="M"/>
    <n v="75"/>
    <d v="1955-08-16T00:00:00"/>
    <n v="64.928331665398275"/>
    <s v="Media Manager II"/>
    <s v="Retail"/>
    <s v="High Net Worth"/>
    <s v="N"/>
    <s v="Yes"/>
    <n v="19"/>
    <m/>
  </r>
  <r>
    <n v="18011"/>
    <n v="79"/>
    <x v="1837"/>
    <d v="2017-10-15T00:00:00"/>
    <m/>
    <m/>
    <s v="Cancelled"/>
    <s v="Norco Bicycles"/>
    <s v="Standard"/>
    <s v="medium"/>
    <s v="medium"/>
    <n v="1555.58"/>
    <n v="818.01"/>
    <n v="37873"/>
    <m/>
    <m/>
    <m/>
    <m/>
    <m/>
    <m/>
    <m/>
    <m/>
    <m/>
    <m/>
    <m/>
    <m/>
  </r>
  <r>
    <n v="14155"/>
    <n v="35"/>
    <x v="581"/>
    <d v="2017-02-06T00:00:00"/>
    <n v="327"/>
    <b v="1"/>
    <s v="Approved"/>
    <s v="Trek Bicycles"/>
    <s v="Standard"/>
    <s v="low"/>
    <s v="medium"/>
    <n v="1057.51"/>
    <n v="154.4"/>
    <d v="1999-07-20T00:00:00"/>
    <n v="903.11"/>
    <s v="F"/>
    <n v="72"/>
    <d v="1976-06-01T00:00:00"/>
    <n v="44.120112487316078"/>
    <s v="Environmental Specialist"/>
    <s v="Manufacturing"/>
    <s v="Mass Customer"/>
    <s v="N"/>
    <s v="Yes"/>
    <n v="10"/>
    <m/>
  </r>
  <r>
    <n v="14439"/>
    <n v="17"/>
    <x v="2257"/>
    <d v="2017-02-06T00:00:00"/>
    <n v="327"/>
    <b v="0"/>
    <s v="Approved"/>
    <s v="Solex"/>
    <s v="Standard"/>
    <s v="high"/>
    <s v="medium"/>
    <n v="1024.6600000000001"/>
    <n v="614.79999999999995"/>
    <d v="2010-05-05T00:00:00"/>
    <n v="409.86000000000013"/>
    <s v="M"/>
    <n v="54"/>
    <d v="1986-05-27T00:00:00"/>
    <n v="34.128331665398271"/>
    <s v="Structural Analysis Engineer"/>
    <s v="Health"/>
    <s v="Mass Customer"/>
    <s v="N"/>
    <s v="Yes"/>
    <n v="21"/>
    <m/>
  </r>
  <r>
    <n v="14733"/>
    <n v="42"/>
    <x v="2436"/>
    <d v="2017-02-06T00:00:00"/>
    <n v="327"/>
    <b v="1"/>
    <s v="Approved"/>
    <s v="OHM Cycles"/>
    <s v="Road"/>
    <s v="medium"/>
    <s v="small"/>
    <n v="1810"/>
    <n v="1610.9"/>
    <d v="2008-03-19T00:00:00"/>
    <n v="199.09999999999991"/>
    <s v="M"/>
    <n v="62"/>
    <d v="1985-05-03T00:00:00"/>
    <n v="35.194085090055808"/>
    <s v="VP Quality Control"/>
    <s v="Retail"/>
    <s v="Mass Customer"/>
    <s v="N"/>
    <s v="No"/>
    <n v="16"/>
    <m/>
  </r>
  <r>
    <n v="14987"/>
    <n v="53"/>
    <x v="670"/>
    <d v="2017-02-06T00:00:00"/>
    <n v="327"/>
    <b v="0"/>
    <s v="Approved"/>
    <s v="OHM Cycles"/>
    <s v="Standard"/>
    <s v="medium"/>
    <s v="medium"/>
    <n v="795.34"/>
    <n v="101.58"/>
    <d v="1997-02-09T00:00:00"/>
    <n v="693.76"/>
    <s v="M"/>
    <n v="2"/>
    <d v="2001-10-06T00:00:00"/>
    <n v="18.755728925672244"/>
    <n v="0"/>
    <s v="Financial Services"/>
    <s v="Mass Customer"/>
    <s v="N"/>
    <s v="No"/>
    <n v="1"/>
    <m/>
  </r>
  <r>
    <n v="15475"/>
    <n v="82"/>
    <x v="299"/>
    <d v="2017-02-06T00:00:00"/>
    <n v="327"/>
    <b v="1"/>
    <s v="Approved"/>
    <s v="Giant Bicycles"/>
    <s v="Road"/>
    <s v="medium"/>
    <s v="medium"/>
    <n v="1538.99"/>
    <n v="829.65"/>
    <d v="2016-02-04T00:00:00"/>
    <n v="709.34"/>
    <s v="M"/>
    <n v="11"/>
    <d v="1963-04-24T00:00:00"/>
    <n v="57.235180980466765"/>
    <n v="0"/>
    <s v="Manufacturing"/>
    <s v="High Net Worth"/>
    <s v="N"/>
    <s v="No"/>
    <n v="17"/>
    <m/>
  </r>
  <r>
    <n v="15495"/>
    <n v="50"/>
    <x v="1184"/>
    <d v="2017-02-06T00:00:00"/>
    <n v="327"/>
    <b v="1"/>
    <s v="Approved"/>
    <s v="WeareA2B"/>
    <s v="Standard"/>
    <s v="medium"/>
    <s v="small"/>
    <n v="175.89"/>
    <n v="131.91999999999999"/>
    <d v="2003-07-21T00:00:00"/>
    <n v="43.97"/>
    <s v="F"/>
    <n v="61"/>
    <d v="1963-02-02T00:00:00"/>
    <n v="57.457098788685947"/>
    <s v="Administrative Officer"/>
    <s v="Financial Services"/>
    <s v="Affluent Customer"/>
    <s v="N"/>
    <s v="Yes"/>
    <n v="12"/>
    <m/>
  </r>
  <r>
    <n v="15991"/>
    <n v="45"/>
    <x v="1160"/>
    <d v="2017-02-06T00:00:00"/>
    <n v="327"/>
    <b v="1"/>
    <s v="Approved"/>
    <s v="Solex"/>
    <s v="Standard"/>
    <s v="medium"/>
    <s v="medium"/>
    <n v="441.49"/>
    <n v="84.99"/>
    <d v="2006-10-01T00:00:00"/>
    <n v="356.5"/>
    <s v="M"/>
    <n v="3"/>
    <d v="1958-12-28T00:00:00"/>
    <n v="61.558468651699641"/>
    <s v="Web Designer II"/>
    <s v="Property"/>
    <s v="Affluent Customer"/>
    <s v="N"/>
    <s v="Yes"/>
    <n v="16"/>
    <m/>
  </r>
  <r>
    <n v="16038"/>
    <n v="0"/>
    <x v="1378"/>
    <d v="2017-02-06T00:00:00"/>
    <n v="327"/>
    <b v="1"/>
    <s v="Approved"/>
    <s v="Norco Bicycles"/>
    <s v="Standard"/>
    <s v="low"/>
    <s v="medium"/>
    <n v="363.01"/>
    <n v="290.41000000000003"/>
    <d v="2003-01-05T00:00:00"/>
    <n v="72.599999999999966"/>
    <s v="F"/>
    <n v="76"/>
    <d v="1978-01-30T00:00:00"/>
    <n v="42.454359062658547"/>
    <s v="Financial Advisor"/>
    <s v="Financial Services"/>
    <s v="High Net Worth"/>
    <s v="N"/>
    <s v="Yes"/>
    <n v="20"/>
    <m/>
  </r>
  <r>
    <n v="16123"/>
    <n v="30"/>
    <x v="3454"/>
    <d v="2017-02-06T00:00:00"/>
    <n v="327"/>
    <b v="1"/>
    <s v="Approved"/>
    <s v="Solex"/>
    <s v="Standard"/>
    <s v="high"/>
    <s v="medium"/>
    <n v="748.17"/>
    <n v="448.9"/>
    <d v="2003-03-18T00:00:00"/>
    <n v="299.27"/>
    <s v="M"/>
    <n v="40"/>
    <d v="1972-06-19T00:00:00"/>
    <n v="48.073537144850327"/>
    <s v="Assistant Professor"/>
    <s v="Property"/>
    <s v="Affluent Customer"/>
    <s v="N"/>
    <s v="Yes"/>
    <n v="9"/>
    <m/>
  </r>
  <r>
    <n v="16276"/>
    <n v="83"/>
    <x v="40"/>
    <d v="2017-02-06T00:00:00"/>
    <n v="327"/>
    <b v="0"/>
    <s v="Approved"/>
    <s v="Solex"/>
    <s v="Touring"/>
    <s v="medium"/>
    <s v="large"/>
    <n v="2083.94"/>
    <n v="675.03"/>
    <d v="1997-08-25T00:00:00"/>
    <n v="1408.91"/>
    <s v="F"/>
    <n v="75"/>
    <d v="1996-05-19T00:00:00"/>
    <n v="24.14203029553526"/>
    <s v="Help Desk Operator"/>
    <s v="Retail"/>
    <s v="Mass Customer"/>
    <s v="N"/>
    <s v="Yes"/>
    <n v="5"/>
    <m/>
  </r>
  <r>
    <n v="18022"/>
    <n v="0"/>
    <x v="516"/>
    <d v="2017-05-21T00:00:00"/>
    <m/>
    <b v="0"/>
    <s v="Approved"/>
    <m/>
    <m/>
    <m/>
    <m/>
    <n v="1150.5899999999999"/>
    <m/>
    <m/>
    <m/>
    <m/>
    <m/>
    <m/>
    <m/>
    <m/>
    <m/>
    <m/>
    <m/>
    <m/>
    <m/>
    <m/>
  </r>
  <r>
    <n v="18023"/>
    <n v="14"/>
    <x v="327"/>
    <d v="2017-01-13T00:00:00"/>
    <m/>
    <m/>
    <s v="Approved"/>
    <s v="Trek Bicycles"/>
    <s v="Standard"/>
    <s v="medium"/>
    <s v="small"/>
    <n v="1386.84"/>
    <n v="1234.29"/>
    <n v="37838"/>
    <m/>
    <m/>
    <m/>
    <m/>
    <m/>
    <m/>
    <m/>
    <m/>
    <m/>
    <m/>
    <m/>
    <m/>
  </r>
  <r>
    <n v="17645"/>
    <n v="72"/>
    <x v="3481"/>
    <d v="2017-02-06T00:00:00"/>
    <n v="327"/>
    <b v="1"/>
    <s v="Approved"/>
    <s v="Norco Bicycles"/>
    <s v="Standard"/>
    <s v="medium"/>
    <s v="medium"/>
    <n v="360.4"/>
    <n v="270.3"/>
    <d v="2011-01-10T00:00:00"/>
    <n v="90.099999999999966"/>
    <s v="M"/>
    <n v="35"/>
    <d v="1985-10-03T00:00:00"/>
    <n v="34.77490700786403"/>
    <s v="Senior Cost Accountant"/>
    <s v="Financial Services"/>
    <s v="Affluent Customer"/>
    <s v="N"/>
    <s v="Yes"/>
    <n v="13"/>
    <m/>
  </r>
  <r>
    <n v="17666"/>
    <n v="3"/>
    <x v="2566"/>
    <d v="2017-02-06T00:00:00"/>
    <n v="327"/>
    <b v="0"/>
    <s v="Approved"/>
    <s v="Trek Bicycles"/>
    <s v="Standard"/>
    <s v="medium"/>
    <s v="large"/>
    <n v="2091.4699999999998"/>
    <n v="388.92"/>
    <d v="2004-09-28T00:00:00"/>
    <n v="1702.5499999999997"/>
    <s v="F"/>
    <n v="46"/>
    <d v="1975-08-15T00:00:00"/>
    <n v="44.917372761288682"/>
    <s v="Biostatistician II"/>
    <s v="n/a"/>
    <s v="Mass Customer"/>
    <s v="N"/>
    <s v="Yes"/>
    <n v="8"/>
    <m/>
  </r>
  <r>
    <n v="17774"/>
    <n v="70"/>
    <x v="763"/>
    <d v="2017-02-06T00:00:00"/>
    <n v="327"/>
    <b v="1"/>
    <s v="Approved"/>
    <s v="Trek Bicycles"/>
    <s v="Standard"/>
    <s v="high"/>
    <s v="medium"/>
    <n v="495.72"/>
    <n v="297.43"/>
    <d v="2016-12-06T00:00:00"/>
    <n v="198.29000000000002"/>
    <s v="F"/>
    <n v="61"/>
    <d v="1978-02-13T00:00:00"/>
    <n v="42.416002898274982"/>
    <s v="Junior Executive"/>
    <s v="Health"/>
    <s v="Mass Customer"/>
    <s v="N"/>
    <s v="Yes"/>
    <n v="21"/>
    <m/>
  </r>
  <r>
    <n v="17925"/>
    <n v="26"/>
    <x v="104"/>
    <d v="2017-02-06T00:00:00"/>
    <n v="327"/>
    <b v="1"/>
    <s v="Approved"/>
    <s v="WeareA2B"/>
    <s v="Standard"/>
    <s v="medium"/>
    <s v="medium"/>
    <n v="1992.93"/>
    <n v="762.63"/>
    <d v="1999-06-23T00:00:00"/>
    <n v="1230.3000000000002"/>
    <s v="M"/>
    <n v="95"/>
    <d v="1996-02-02T00:00:00"/>
    <n v="24.435180980466765"/>
    <s v="Staff Scientist"/>
    <s v="Health"/>
    <s v="Mass Customer"/>
    <s v="N"/>
    <s v="Yes"/>
    <n v="5"/>
    <m/>
  </r>
  <r>
    <n v="18199"/>
    <n v="41"/>
    <x v="1123"/>
    <d v="2017-02-06T00:00:00"/>
    <n v="327"/>
    <b v="1"/>
    <s v="Approved"/>
    <s v="Norco Bicycles"/>
    <s v="Standard"/>
    <s v="low"/>
    <s v="medium"/>
    <n v="958.74"/>
    <n v="748.9"/>
    <d v="1994-09-09T00:00:00"/>
    <n v="209.84000000000003"/>
    <s v="M"/>
    <n v="89"/>
    <d v="1972-03-09T00:00:00"/>
    <n v="48.352989199644846"/>
    <s v="Web Developer IV"/>
    <s v="Entertainment"/>
    <s v="High Net Worth"/>
    <s v="N"/>
    <s v="Yes"/>
    <n v="15"/>
    <m/>
  </r>
  <r>
    <n v="18598"/>
    <n v="1"/>
    <x v="452"/>
    <d v="2017-02-06T00:00:00"/>
    <n v="327"/>
    <b v="1"/>
    <s v="Approved"/>
    <s v="Giant Bicycles"/>
    <s v="Touring"/>
    <s v="medium"/>
    <s v="large"/>
    <n v="1873.97"/>
    <n v="863.95"/>
    <d v="2014-10-10T00:00:00"/>
    <n v="1010.02"/>
    <s v="F"/>
    <n v="20"/>
    <d v="1955-05-20T00:00:00"/>
    <n v="65.169427555809236"/>
    <s v="Software Test Engineer III"/>
    <s v="n/a"/>
    <s v="High Net Worth"/>
    <s v="N"/>
    <s v="Yes"/>
    <n v="11"/>
    <m/>
  </r>
  <r>
    <n v="19008"/>
    <n v="25"/>
    <x v="2896"/>
    <d v="2017-02-06T00:00:00"/>
    <n v="327"/>
    <b v="0"/>
    <s v="Approved"/>
    <s v="OHM Cycles"/>
    <s v="Standard"/>
    <s v="high"/>
    <s v="medium"/>
    <n v="2005.66"/>
    <n v="1203.4000000000001"/>
    <d v="2012-04-10T00:00:00"/>
    <n v="802.26"/>
    <s v="M"/>
    <n v="35"/>
    <d v="1977-12-01T00:00:00"/>
    <n v="42.618742624302385"/>
    <s v="Web Developer III"/>
    <s v="Manufacturing"/>
    <s v="High Net Worth"/>
    <s v="N"/>
    <s v="Yes"/>
    <n v="19"/>
    <m/>
  </r>
  <r>
    <n v="19105"/>
    <n v="64"/>
    <x v="1604"/>
    <d v="2017-02-06T00:00:00"/>
    <n v="327"/>
    <b v="0"/>
    <s v="Approved"/>
    <s v="Trek Bicycles"/>
    <s v="Standard"/>
    <s v="medium"/>
    <s v="large"/>
    <n v="1469.44"/>
    <n v="596.54999999999995"/>
    <d v="2010-08-20T00:00:00"/>
    <n v="872.8900000000001"/>
    <s v="M"/>
    <n v="29"/>
    <d v="1954-08-25T00:00:00"/>
    <n v="65.903674131151703"/>
    <n v="0"/>
    <s v="Financial Services"/>
    <s v="Affluent Customer"/>
    <s v="N"/>
    <s v="Yes"/>
    <n v="5"/>
    <m/>
  </r>
  <r>
    <n v="19816"/>
    <n v="13"/>
    <x v="1381"/>
    <d v="2017-02-06T00:00:00"/>
    <n v="327"/>
    <b v="1"/>
    <s v="Approved"/>
    <s v="Solex"/>
    <s v="Standard"/>
    <s v="medium"/>
    <s v="medium"/>
    <n v="1163.8900000000001"/>
    <n v="589.27"/>
    <d v="2016-07-09T00:00:00"/>
    <n v="574.62000000000012"/>
    <s v="F"/>
    <n v="38"/>
    <d v="1978-05-06T00:00:00"/>
    <n v="42.191345364028408"/>
    <s v="Professor"/>
    <s v="Manufacturing"/>
    <s v="Mass Customer"/>
    <s v="N"/>
    <s v="No"/>
    <n v="5"/>
    <m/>
  </r>
  <r>
    <n v="1105"/>
    <n v="0"/>
    <x v="2816"/>
    <d v="2017-02-05T00:00:00"/>
    <n v="328"/>
    <b v="1"/>
    <s v="Approved"/>
    <s v="OHM Cycles"/>
    <s v="Road"/>
    <s v="high"/>
    <s v="large"/>
    <n v="12.01"/>
    <n v="7.21"/>
    <d v="2009-03-08T00:00:00"/>
    <n v="4.8"/>
    <s v="M"/>
    <n v="91"/>
    <d v="1996-05-03T00:00:00"/>
    <n v="24.185865911973615"/>
    <s v="Actuary"/>
    <s v="Financial Services"/>
    <s v="High Net Worth"/>
    <s v="N"/>
    <s v="Yes"/>
    <n v="3"/>
    <m/>
  </r>
  <r>
    <n v="2260"/>
    <n v="26"/>
    <x v="2242"/>
    <d v="2017-02-05T00:00:00"/>
    <n v="328"/>
    <b v="1"/>
    <s v="Approved"/>
    <s v="WeareA2B"/>
    <s v="Standard"/>
    <s v="medium"/>
    <s v="medium"/>
    <n v="1992.93"/>
    <n v="762.63"/>
    <d v="1993-05-26T00:00:00"/>
    <n v="1230.3000000000002"/>
    <s v="M"/>
    <n v="7"/>
    <d v="1966-09-07T00:00:00"/>
    <n v="53.859838514713338"/>
    <s v="Occupational Therapist"/>
    <s v="Health"/>
    <s v="Mass Customer"/>
    <s v="N"/>
    <s v="No"/>
    <n v="8"/>
    <m/>
  </r>
  <r>
    <n v="2467"/>
    <n v="51"/>
    <x v="3219"/>
    <d v="2017-02-05T00:00:00"/>
    <n v="328"/>
    <b v="0"/>
    <s v="Approved"/>
    <s v="OHM Cycles"/>
    <s v="Standard"/>
    <s v="high"/>
    <s v="medium"/>
    <n v="2005.66"/>
    <n v="1203.4000000000001"/>
    <d v="2015-10-18T00:00:00"/>
    <n v="802.26"/>
    <s v="F"/>
    <n v="24"/>
    <d v="1977-04-17T00:00:00"/>
    <n v="43.243400158548958"/>
    <s v="Business Systems Development Analyst"/>
    <s v="Property"/>
    <s v="Affluent Customer"/>
    <s v="N"/>
    <s v="Yes"/>
    <n v="11"/>
    <m/>
  </r>
  <r>
    <n v="3648"/>
    <n v="22"/>
    <x v="1565"/>
    <d v="2017-02-05T00:00:00"/>
    <n v="328"/>
    <b v="1"/>
    <s v="Approved"/>
    <s v="WeareA2B"/>
    <s v="Standard"/>
    <s v="medium"/>
    <s v="medium"/>
    <n v="60.34"/>
    <n v="45.26"/>
    <d v="1993-07-15T00:00:00"/>
    <n v="15.080000000000005"/>
    <s v="U"/>
    <n v="52"/>
    <d v="1899-12-30T00:00:00"/>
    <n v="0"/>
    <s v="Research Associate"/>
    <s v="IT"/>
    <s v="Mass Customer"/>
    <s v="N"/>
    <s v="No"/>
    <n v="0"/>
    <m/>
  </r>
  <r>
    <n v="3659"/>
    <n v="74"/>
    <x v="75"/>
    <d v="2017-02-05T00:00:00"/>
    <n v="328"/>
    <b v="1"/>
    <s v="Approved"/>
    <s v="WeareA2B"/>
    <s v="Standard"/>
    <s v="medium"/>
    <s v="medium"/>
    <n v="1762.96"/>
    <n v="950.52"/>
    <d v="2014-07-28T00:00:00"/>
    <n v="812.44"/>
    <s v="F"/>
    <n v="44"/>
    <d v="1963-09-06T00:00:00"/>
    <n v="56.865317966768139"/>
    <n v="0"/>
    <s v="Manufacturing"/>
    <s v="High Net Worth"/>
    <s v="N"/>
    <s v="Yes"/>
    <n v="15"/>
    <m/>
  </r>
  <r>
    <n v="3981"/>
    <n v="39"/>
    <x v="458"/>
    <d v="2017-02-05T00:00:00"/>
    <n v="328"/>
    <b v="1"/>
    <s v="Approved"/>
    <s v="Giant Bicycles"/>
    <s v="Standard"/>
    <s v="medium"/>
    <s v="large"/>
    <n v="1812.75"/>
    <n v="582.48"/>
    <d v="2010-06-07T00:00:00"/>
    <n v="1230.27"/>
    <s v="F"/>
    <n v="10"/>
    <d v="1964-03-28T00:00:00"/>
    <n v="56.306413857179095"/>
    <s v="Civil Engineer"/>
    <s v="Manufacturing"/>
    <s v="Affluent Customer"/>
    <s v="N"/>
    <s v="No"/>
    <n v="15"/>
    <m/>
  </r>
  <r>
    <n v="4769"/>
    <n v="82"/>
    <x v="226"/>
    <d v="2017-02-05T00:00:00"/>
    <n v="328"/>
    <b v="0"/>
    <s v="Approved"/>
    <s v="Norco Bicycles"/>
    <s v="Standard"/>
    <s v="high"/>
    <s v="medium"/>
    <n v="1148.6400000000001"/>
    <n v="689.18"/>
    <d v="2015-08-10T00:00:00"/>
    <n v="459.46000000000015"/>
    <s v="M"/>
    <n v="38"/>
    <d v="1969-05-27T00:00:00"/>
    <n v="51.139290569507864"/>
    <s v="Legal Assistant"/>
    <s v="Manufacturing"/>
    <s v="Mass Customer"/>
    <s v="N"/>
    <s v="No"/>
    <n v="16"/>
    <m/>
  </r>
  <r>
    <n v="4864"/>
    <n v="25"/>
    <x v="2749"/>
    <d v="2017-02-05T00:00:00"/>
    <n v="328"/>
    <b v="1"/>
    <s v="Approved"/>
    <s v="Giant Bicycles"/>
    <s v="Road"/>
    <s v="medium"/>
    <s v="medium"/>
    <n v="1538.99"/>
    <n v="829.65"/>
    <d v="2016-02-04T00:00:00"/>
    <n v="709.34"/>
    <s v="M"/>
    <n v="76"/>
    <d v="1955-04-15T00:00:00"/>
    <n v="65.265317966768137"/>
    <s v="VP Accounting"/>
    <s v="Financial Services"/>
    <s v="Mass Customer"/>
    <s v="N"/>
    <s v="No"/>
    <n v="6"/>
    <m/>
  </r>
  <r>
    <n v="5379"/>
    <n v="25"/>
    <x v="3490"/>
    <d v="2017-02-05T00:00:00"/>
    <n v="328"/>
    <b v="0"/>
    <s v="Approved"/>
    <s v="OHM Cycles"/>
    <s v="Standard"/>
    <s v="high"/>
    <s v="medium"/>
    <n v="2005.66"/>
    <n v="1203.4000000000001"/>
    <d v="2012-04-10T00:00:00"/>
    <n v="802.26"/>
    <s v="F"/>
    <n v="67"/>
    <d v="1974-10-23T00:00:00"/>
    <n v="45.728331665398272"/>
    <s v="Sales Associate"/>
    <s v="Health"/>
    <s v="High Net Worth"/>
    <s v="N"/>
    <s v="No"/>
    <n v="17"/>
    <m/>
  </r>
  <r>
    <n v="5550"/>
    <n v="83"/>
    <x v="2333"/>
    <d v="2017-02-05T00:00:00"/>
    <n v="328"/>
    <b v="0"/>
    <s v="Approved"/>
    <s v="Solex"/>
    <s v="Touring"/>
    <s v="medium"/>
    <s v="large"/>
    <n v="2083.94"/>
    <n v="675.03"/>
    <d v="2013-09-16T00:00:00"/>
    <n v="1408.91"/>
    <s v="F"/>
    <n v="48"/>
    <d v="1964-05-06T00:00:00"/>
    <n v="56.1995645421106"/>
    <s v="Legal Assistant"/>
    <s v="Property"/>
    <s v="Mass Customer"/>
    <s v="N"/>
    <s v="No"/>
    <n v="12"/>
    <m/>
  </r>
  <r>
    <n v="18043"/>
    <n v="68"/>
    <x v="3376"/>
    <d v="2017-02-08T00:00:00"/>
    <m/>
    <m/>
    <s v="Approved"/>
    <s v="OHM Cycles"/>
    <s v="Standard"/>
    <s v="medium"/>
    <s v="medium"/>
    <n v="1636.9"/>
    <n v="44.71"/>
    <n v="38859"/>
    <m/>
    <m/>
    <m/>
    <m/>
    <m/>
    <m/>
    <m/>
    <m/>
    <m/>
    <m/>
    <m/>
    <m/>
  </r>
  <r>
    <n v="5630"/>
    <n v="0"/>
    <x v="69"/>
    <d v="2017-02-05T00:00:00"/>
    <n v="328"/>
    <b v="0"/>
    <s v="Approved"/>
    <s v="Norco Bicycles"/>
    <s v="Road"/>
    <s v="medium"/>
    <s v="medium"/>
    <n v="543.39"/>
    <n v="407.54"/>
    <d v="2003-03-18T00:00:00"/>
    <n v="135.84999999999997"/>
    <s v="M"/>
    <n v="74"/>
    <d v="1989-04-22T00:00:00"/>
    <n v="31.221482350329779"/>
    <s v="Pharmacist"/>
    <s v="Health"/>
    <s v="High Net Worth"/>
    <s v="N"/>
    <s v="Yes"/>
    <n v="12"/>
    <m/>
  </r>
  <r>
    <n v="5715"/>
    <n v="91"/>
    <x v="2976"/>
    <d v="2017-02-05T00:00:00"/>
    <n v="328"/>
    <b v="0"/>
    <s v="Approved"/>
    <s v="Solex"/>
    <s v="Standard"/>
    <s v="medium"/>
    <s v="medium"/>
    <n v="100.35"/>
    <n v="75.260000000000005"/>
    <d v="1999-07-26T00:00:00"/>
    <n v="25.089999999999989"/>
    <s v="F"/>
    <n v="19"/>
    <d v="2001-01-16T00:00:00"/>
    <n v="19.476276870877726"/>
    <n v="0"/>
    <s v="Manufacturing"/>
    <s v="Affluent Customer"/>
    <s v="N"/>
    <s v="No"/>
    <n v="2"/>
    <m/>
  </r>
  <r>
    <n v="5907"/>
    <n v="29"/>
    <x v="956"/>
    <d v="2017-02-05T00:00:00"/>
    <n v="328"/>
    <b v="1"/>
    <s v="Approved"/>
    <s v="Norco Bicycles"/>
    <s v="Road"/>
    <s v="medium"/>
    <s v="medium"/>
    <n v="543.39"/>
    <n v="407.54"/>
    <d v="2003-03-18T00:00:00"/>
    <n v="135.84999999999997"/>
    <s v="F"/>
    <n v="30"/>
    <d v="1979-03-04T00:00:00"/>
    <n v="41.363948103754439"/>
    <s v="Actuary"/>
    <s v="Financial Services"/>
    <s v="Mass Customer"/>
    <s v="N"/>
    <s v="Yes"/>
    <n v="10"/>
    <m/>
  </r>
  <r>
    <n v="6421"/>
    <n v="95"/>
    <x v="1379"/>
    <d v="2017-02-05T00:00:00"/>
    <n v="328"/>
    <b v="0"/>
    <s v="Approved"/>
    <s v="OHM Cycles"/>
    <s v="Touring"/>
    <s v="low"/>
    <s v="medium"/>
    <n v="1073.07"/>
    <n v="933.84"/>
    <d v="1991-07-10T00:00:00"/>
    <n v="139.2299999999999"/>
    <s v="M"/>
    <n v="79"/>
    <d v="1990-03-06T00:00:00"/>
    <n v="30.350249473617453"/>
    <s v="Recruiter"/>
    <s v="Retail"/>
    <s v="High Net Worth"/>
    <s v="N"/>
    <s v="Yes"/>
    <n v="18"/>
    <m/>
  </r>
  <r>
    <n v="6439"/>
    <n v="43"/>
    <x v="2828"/>
    <d v="2017-02-05T00:00:00"/>
    <n v="328"/>
    <b v="1"/>
    <s v="Approved"/>
    <s v="Norco Bicycles"/>
    <s v="Standard"/>
    <s v="medium"/>
    <s v="medium"/>
    <n v="1555.58"/>
    <n v="818.01"/>
    <d v="2003-09-09T00:00:00"/>
    <n v="737.56999999999994"/>
    <s v="F"/>
    <n v="82"/>
    <d v="1978-12-09T00:00:00"/>
    <n v="41.596824816083206"/>
    <s v="Editor"/>
    <s v="IT"/>
    <s v="High Net Worth"/>
    <s v="N"/>
    <s v="No"/>
    <n v="14"/>
    <m/>
  </r>
  <r>
    <n v="6661"/>
    <n v="52"/>
    <x v="1315"/>
    <d v="2017-02-05T00:00:00"/>
    <n v="328"/>
    <b v="1"/>
    <s v="Approved"/>
    <s v="OHM Cycles"/>
    <s v="Road"/>
    <s v="medium"/>
    <s v="medium"/>
    <n v="1280.28"/>
    <n v="829.51"/>
    <d v="2009-04-12T00:00:00"/>
    <n v="450.77"/>
    <s v="M"/>
    <n v="66"/>
    <d v="1997-01-25T00:00:00"/>
    <n v="23.454359062658547"/>
    <s v="Nurse"/>
    <s v="Argiculture"/>
    <s v="Mass Customer"/>
    <s v="N"/>
    <s v="Yes"/>
    <n v="5"/>
    <m/>
  </r>
  <r>
    <n v="6670"/>
    <n v="46"/>
    <x v="2203"/>
    <d v="2017-02-05T00:00:00"/>
    <n v="328"/>
    <b v="0"/>
    <s v="Approved"/>
    <s v="OHM Cycles"/>
    <s v="Standard"/>
    <s v="low"/>
    <s v="medium"/>
    <n v="1793.43"/>
    <n v="248.82"/>
    <d v="2011-03-16T00:00:00"/>
    <n v="1544.6100000000001"/>
    <s v="M"/>
    <n v="40"/>
    <d v="1959-10-03T00:00:00"/>
    <n v="60.794085090055809"/>
    <s v="Senior Cost Accountant"/>
    <s v="Financial Services"/>
    <s v="High Net Worth"/>
    <s v="N"/>
    <s v="Yes"/>
    <n v="19"/>
    <m/>
  </r>
  <r>
    <n v="6715"/>
    <n v="35"/>
    <x v="870"/>
    <d v="2017-02-05T00:00:00"/>
    <n v="328"/>
    <b v="0"/>
    <s v="Approved"/>
    <s v="Trek Bicycles"/>
    <s v="Standard"/>
    <s v="low"/>
    <s v="medium"/>
    <n v="1057.51"/>
    <n v="154.4"/>
    <d v="2011-03-16T00:00:00"/>
    <n v="903.11"/>
    <s v="F"/>
    <n v="90"/>
    <d v="1986-10-24T00:00:00"/>
    <n v="33.717372761288686"/>
    <s v="Geologist IV"/>
    <s v="n/a"/>
    <s v="Mass Customer"/>
    <s v="N"/>
    <s v="Yes"/>
    <n v="7"/>
    <m/>
  </r>
  <r>
    <n v="18052"/>
    <n v="0"/>
    <x v="821"/>
    <d v="2017-06-22T00:00:00"/>
    <m/>
    <b v="1"/>
    <s v="Approved"/>
    <m/>
    <m/>
    <m/>
    <m/>
    <n v="356.05"/>
    <m/>
    <m/>
    <m/>
    <m/>
    <m/>
    <m/>
    <m/>
    <m/>
    <m/>
    <m/>
    <m/>
    <m/>
    <m/>
    <m/>
  </r>
  <r>
    <n v="6791"/>
    <n v="3"/>
    <x v="1098"/>
    <d v="2017-02-05T00:00:00"/>
    <n v="328"/>
    <b v="1"/>
    <s v="Approved"/>
    <s v="Trek Bicycles"/>
    <s v="Standard"/>
    <s v="medium"/>
    <s v="large"/>
    <n v="2091.4699999999998"/>
    <n v="388.92"/>
    <d v="2002-08-31T00:00:00"/>
    <n v="1702.5499999999997"/>
    <s v="F"/>
    <n v="9"/>
    <d v="1980-10-09T00:00:00"/>
    <n v="39.761208377727037"/>
    <s v="Information Systems Manager"/>
    <s v="n/a"/>
    <s v="Mass Customer"/>
    <s v="N"/>
    <s v="No"/>
    <n v="3"/>
    <m/>
  </r>
  <r>
    <n v="6805"/>
    <n v="29"/>
    <x v="2952"/>
    <d v="2017-02-05T00:00:00"/>
    <n v="328"/>
    <b v="1"/>
    <s v="Approved"/>
    <s v="WeareA2B"/>
    <s v="Standard"/>
    <s v="medium"/>
    <s v="medium"/>
    <n v="1065.03"/>
    <n v="230.09"/>
    <d v="2000-11-03T00:00:00"/>
    <n v="834.93999999999994"/>
    <s v="M"/>
    <n v="88"/>
    <d v="1984-04-10T00:00:00"/>
    <n v="36.257098788685944"/>
    <s v="VP Sales"/>
    <s v="n/a"/>
    <s v="High Net Worth"/>
    <s v="N"/>
    <s v="No"/>
    <n v="13"/>
    <m/>
  </r>
  <r>
    <n v="6915"/>
    <n v="63"/>
    <x v="2320"/>
    <d v="2017-02-05T00:00:00"/>
    <n v="328"/>
    <b v="0"/>
    <s v="Approved"/>
    <s v="Solex"/>
    <s v="Standard"/>
    <s v="medium"/>
    <s v="medium"/>
    <n v="1483.2"/>
    <n v="99.59"/>
    <d v="1992-10-02T00:00:00"/>
    <n v="1383.6100000000001"/>
    <s v="M"/>
    <n v="34"/>
    <d v="1971-02-19T00:00:00"/>
    <n v="49.405043994165396"/>
    <s v="Paralegal"/>
    <s v="Financial Services"/>
    <s v="Mass Customer"/>
    <s v="N"/>
    <s v="Yes"/>
    <n v="6"/>
    <m/>
  </r>
  <r>
    <n v="8098"/>
    <n v="99"/>
    <x v="732"/>
    <d v="2017-02-05T00:00:00"/>
    <n v="328"/>
    <b v="1"/>
    <s v="Approved"/>
    <s v="OHM Cycles"/>
    <s v="Standard"/>
    <s v="medium"/>
    <s v="medium"/>
    <n v="1227.3399999999999"/>
    <n v="770.89"/>
    <d v="1991-05-06T00:00:00"/>
    <n v="456.44999999999993"/>
    <s v="M"/>
    <n v="62"/>
    <d v="1966-06-23T00:00:00"/>
    <n v="54.068057692795534"/>
    <s v="Database Administrator I"/>
    <s v="Financial Services"/>
    <s v="Affluent Customer"/>
    <s v="N"/>
    <s v="Yes"/>
    <n v="11"/>
    <m/>
  </r>
  <r>
    <n v="8128"/>
    <n v="90"/>
    <x v="1160"/>
    <d v="2017-02-05T00:00:00"/>
    <n v="328"/>
    <b v="0"/>
    <s v="Approved"/>
    <s v="Norco Bicycles"/>
    <s v="Standard"/>
    <s v="low"/>
    <s v="medium"/>
    <n v="363.01"/>
    <n v="290.41000000000003"/>
    <d v="2002-10-10T00:00:00"/>
    <n v="72.599999999999966"/>
    <s v="M"/>
    <n v="3"/>
    <d v="1958-12-28T00:00:00"/>
    <n v="61.558468651699641"/>
    <s v="Web Designer II"/>
    <s v="Property"/>
    <s v="Affluent Customer"/>
    <s v="N"/>
    <s v="Yes"/>
    <n v="16"/>
    <m/>
  </r>
  <r>
    <n v="8942"/>
    <n v="17"/>
    <x v="163"/>
    <d v="2017-02-05T00:00:00"/>
    <n v="328"/>
    <b v="1"/>
    <s v="Approved"/>
    <s v="Solex"/>
    <s v="Standard"/>
    <s v="high"/>
    <s v="medium"/>
    <n v="1024.6600000000001"/>
    <n v="614.79999999999995"/>
    <d v="1996-11-09T00:00:00"/>
    <n v="409.86000000000013"/>
    <s v="M"/>
    <n v="93"/>
    <d v="1978-05-07T00:00:00"/>
    <n v="42.188605638001015"/>
    <s v="Database Administrator IV"/>
    <s v="n/a"/>
    <s v="Affluent Customer"/>
    <s v="N"/>
    <s v="No"/>
    <n v="6"/>
    <m/>
  </r>
  <r>
    <n v="9238"/>
    <n v="53"/>
    <x v="2248"/>
    <d v="2017-02-05T00:00:00"/>
    <n v="328"/>
    <b v="1"/>
    <s v="Approved"/>
    <s v="OHM Cycles"/>
    <s v="Standard"/>
    <s v="medium"/>
    <s v="medium"/>
    <n v="795.34"/>
    <n v="101.58"/>
    <d v="1997-02-09T00:00:00"/>
    <n v="693.76"/>
    <s v="M"/>
    <n v="39"/>
    <d v="1977-08-14T00:00:00"/>
    <n v="42.917372761288682"/>
    <s v="Speech Pathologist"/>
    <s v="Property"/>
    <s v="Mass Customer"/>
    <s v="N"/>
    <s v="No"/>
    <n v="20"/>
    <m/>
  </r>
  <r>
    <n v="10162"/>
    <n v="2"/>
    <x v="198"/>
    <d v="2017-02-05T00:00:00"/>
    <n v="328"/>
    <b v="1"/>
    <s v="Approved"/>
    <s v="Giant Bicycles"/>
    <s v="Road"/>
    <s v="low"/>
    <s v="small"/>
    <n v="590.26"/>
    <n v="525.33000000000004"/>
    <d v="2010-11-05T00:00:00"/>
    <n v="64.92999999999995"/>
    <s v="M"/>
    <n v="73"/>
    <d v="1978-03-25T00:00:00"/>
    <n v="42.306413857179095"/>
    <s v="Legal Assistant"/>
    <s v="IT"/>
    <s v="High Net Worth"/>
    <s v="N"/>
    <s v="No"/>
    <n v="4"/>
    <m/>
  </r>
  <r>
    <n v="10811"/>
    <n v="15"/>
    <x v="2673"/>
    <d v="2017-02-05T00:00:00"/>
    <n v="328"/>
    <b v="0"/>
    <s v="Approved"/>
    <s v="Norco Bicycles"/>
    <s v="Standard"/>
    <s v="low"/>
    <s v="medium"/>
    <n v="958.74"/>
    <n v="748.9"/>
    <d v="1996-04-05T00:00:00"/>
    <n v="209.84000000000003"/>
    <s v="M"/>
    <n v="34"/>
    <d v="1995-06-12T00:00:00"/>
    <n v="25.079016596905124"/>
    <s v="Research Associate"/>
    <s v="n/a"/>
    <s v="Affluent Customer"/>
    <s v="N"/>
    <s v="Yes"/>
    <n v="5"/>
    <m/>
  </r>
  <r>
    <n v="10916"/>
    <n v="6"/>
    <x v="2490"/>
    <d v="2017-02-05T00:00:00"/>
    <n v="328"/>
    <b v="0"/>
    <s v="Approved"/>
    <s v="Solex"/>
    <s v="Standard"/>
    <s v="high"/>
    <s v="medium"/>
    <n v="748.17"/>
    <n v="448.9"/>
    <d v="1992-10-11T00:00:00"/>
    <n v="299.27"/>
    <s v="M"/>
    <n v="42"/>
    <d v="1981-10-09T00:00:00"/>
    <n v="38.761208377727037"/>
    <n v="0"/>
    <s v="n/a"/>
    <s v="High Net Worth"/>
    <s v="N"/>
    <s v="Yes"/>
    <n v="13"/>
    <m/>
  </r>
  <r>
    <n v="10995"/>
    <n v="100"/>
    <x v="3469"/>
    <d v="2017-02-05T00:00:00"/>
    <n v="328"/>
    <b v="0"/>
    <s v="Approved"/>
    <s v="Norco Bicycles"/>
    <s v="Road"/>
    <s v="medium"/>
    <s v="medium"/>
    <n v="1036.5899999999999"/>
    <n v="206.35"/>
    <d v="1991-05-06T00:00:00"/>
    <n v="830.2399999999999"/>
    <s v="F"/>
    <n v="98"/>
    <d v="1991-08-28T00:00:00"/>
    <n v="28.870797418822931"/>
    <s v="Chief Design Engineer"/>
    <s v="Retail"/>
    <s v="Affluent Customer"/>
    <s v="N"/>
    <s v="No"/>
    <n v="2"/>
    <m/>
  </r>
  <r>
    <n v="11772"/>
    <n v="70"/>
    <x v="842"/>
    <d v="2017-02-05T00:00:00"/>
    <n v="328"/>
    <b v="1"/>
    <s v="Approved"/>
    <s v="Trek Bicycles"/>
    <s v="Standard"/>
    <s v="high"/>
    <s v="medium"/>
    <n v="495.72"/>
    <n v="297.43"/>
    <d v="2004-07-25T00:00:00"/>
    <n v="198.29000000000002"/>
    <s v="M"/>
    <n v="6"/>
    <d v="1988-12-19T00:00:00"/>
    <n v="31.561208377727041"/>
    <s v="Food Chemist"/>
    <s v="Health"/>
    <s v="Affluent Customer"/>
    <s v="N"/>
    <s v="Yes"/>
    <n v="16"/>
    <m/>
  </r>
  <r>
    <n v="11921"/>
    <n v="63"/>
    <x v="1224"/>
    <d v="2017-02-05T00:00:00"/>
    <n v="328"/>
    <b v="0"/>
    <s v="Approved"/>
    <s v="Solex"/>
    <s v="Standard"/>
    <s v="medium"/>
    <s v="medium"/>
    <n v="1483.2"/>
    <n v="99.59"/>
    <d v="1998-12-17T00:00:00"/>
    <n v="1383.6100000000001"/>
    <s v="M"/>
    <n v="73"/>
    <d v="1979-12-21T00:00:00"/>
    <n v="40.563948103754434"/>
    <n v="0"/>
    <s v="Manufacturing"/>
    <s v="Mass Customer"/>
    <s v="N"/>
    <s v="No"/>
    <n v="4"/>
    <m/>
  </r>
  <r>
    <n v="12096"/>
    <n v="31"/>
    <x v="310"/>
    <d v="2017-02-05T00:00:00"/>
    <n v="328"/>
    <b v="0"/>
    <s v="Approved"/>
    <s v="Giant Bicycles"/>
    <s v="Standard"/>
    <s v="medium"/>
    <s v="medium"/>
    <n v="230.91"/>
    <n v="173.18"/>
    <d v="2006-11-10T00:00:00"/>
    <n v="57.72999999999999"/>
    <s v="F"/>
    <n v="8"/>
    <d v="1997-05-27T00:00:00"/>
    <n v="23.120112487316081"/>
    <s v="Financial Analyst"/>
    <s v="Financial Services"/>
    <s v="Mass Customer"/>
    <s v="N"/>
    <s v="No"/>
    <n v="2"/>
    <m/>
  </r>
  <r>
    <n v="12205"/>
    <n v="54"/>
    <x v="3291"/>
    <d v="2017-02-05T00:00:00"/>
    <n v="328"/>
    <b v="0"/>
    <s v="Approved"/>
    <s v="WeareA2B"/>
    <s v="Standard"/>
    <s v="medium"/>
    <s v="medium"/>
    <n v="1292.8399999999999"/>
    <n v="13.44"/>
    <d v="2009-04-12T00:00:00"/>
    <n v="1279.3999999999999"/>
    <s v="F"/>
    <n v="91"/>
    <d v="1988-05-11T00:00:00"/>
    <n v="32.169427555809229"/>
    <s v="Tax Accountant"/>
    <s v="IT"/>
    <s v="Mass Customer"/>
    <s v="N"/>
    <s v="No"/>
    <n v="12"/>
    <m/>
  </r>
  <r>
    <n v="12619"/>
    <n v="70"/>
    <x v="2658"/>
    <d v="2017-02-05T00:00:00"/>
    <n v="328"/>
    <b v="1"/>
    <s v="Approved"/>
    <s v="Trek Bicycles"/>
    <s v="Standard"/>
    <s v="high"/>
    <s v="medium"/>
    <n v="495.72"/>
    <n v="297.43"/>
    <d v="2015-04-11T00:00:00"/>
    <n v="198.29000000000002"/>
    <s v="M"/>
    <n v="54"/>
    <d v="1976-04-28T00:00:00"/>
    <n v="44.213263172247586"/>
    <s v="Environmental Tech"/>
    <s v="Financial Services"/>
    <s v="Mass Customer"/>
    <s v="N"/>
    <s v="No"/>
    <n v="21"/>
    <m/>
  </r>
  <r>
    <n v="18069"/>
    <n v="26"/>
    <x v="1594"/>
    <d v="2017-07-14T00:00:00"/>
    <m/>
    <m/>
    <s v="Approved"/>
    <s v="WeareA2B"/>
    <s v="Standard"/>
    <s v="medium"/>
    <s v="medium"/>
    <n v="1992.93"/>
    <n v="762.63"/>
    <n v="34115"/>
    <m/>
    <m/>
    <m/>
    <m/>
    <m/>
    <m/>
    <m/>
    <m/>
    <m/>
    <m/>
    <m/>
    <m/>
  </r>
  <r>
    <n v="12945"/>
    <n v="0"/>
    <x v="2887"/>
    <d v="2017-02-05T00:00:00"/>
    <n v="328"/>
    <b v="0"/>
    <s v="Approved"/>
    <s v="Solex"/>
    <s v="Road"/>
    <s v="medium"/>
    <s v="medium"/>
    <n v="416.98"/>
    <n v="312.74"/>
    <d v="1997-05-10T00:00:00"/>
    <n v="104.24000000000001"/>
    <s v="F"/>
    <n v="17"/>
    <d v="1973-07-15T00:00:00"/>
    <n v="47.002304268137998"/>
    <n v="0"/>
    <s v="Financial Services"/>
    <s v="High Net Worth"/>
    <s v="N"/>
    <s v="No"/>
    <n v="14"/>
    <m/>
  </r>
  <r>
    <n v="13201"/>
    <n v="1"/>
    <x v="2331"/>
    <d v="2017-02-05T00:00:00"/>
    <n v="328"/>
    <b v="1"/>
    <s v="Approved"/>
    <s v="Giant Bicycles"/>
    <s v="Touring"/>
    <s v="medium"/>
    <s v="large"/>
    <n v="1873.97"/>
    <n v="863.95"/>
    <d v="2006-05-22T00:00:00"/>
    <n v="1010.02"/>
    <s v="M"/>
    <n v="80"/>
    <d v="1973-10-21T00:00:00"/>
    <n v="46.733811117453065"/>
    <s v="Accounting Assistant II"/>
    <s v="n/a"/>
    <s v="High Net Worth"/>
    <s v="N"/>
    <s v="No"/>
    <n v="15"/>
    <m/>
  </r>
  <r>
    <n v="14279"/>
    <n v="15"/>
    <x v="3442"/>
    <d v="2017-02-05T00:00:00"/>
    <n v="328"/>
    <b v="0"/>
    <s v="Approved"/>
    <s v="Norco Bicycles"/>
    <s v="Standard"/>
    <s v="low"/>
    <s v="medium"/>
    <n v="958.74"/>
    <n v="748.9"/>
    <d v="2005-12-07T00:00:00"/>
    <n v="209.84000000000003"/>
    <s v="M"/>
    <n v="11"/>
    <d v="1996-03-05T00:00:00"/>
    <n v="24.347509747590053"/>
    <n v="0"/>
    <s v="n/a"/>
    <s v="Mass Customer"/>
    <s v="N"/>
    <s v="No"/>
    <n v="6"/>
    <m/>
  </r>
  <r>
    <n v="14330"/>
    <n v="32"/>
    <x v="2214"/>
    <d v="2017-02-05T00:00:00"/>
    <n v="328"/>
    <b v="0"/>
    <s v="Approved"/>
    <s v="Giant Bicycles"/>
    <s v="Standard"/>
    <s v="medium"/>
    <s v="medium"/>
    <n v="642.70000000000005"/>
    <n v="211.37"/>
    <d v="2002-03-22T00:00:00"/>
    <n v="431.33000000000004"/>
    <s v="M"/>
    <n v="99"/>
    <d v="1978-04-20T00:00:00"/>
    <n v="42.235180980466765"/>
    <s v="Junior Executive"/>
    <s v="Manufacturing"/>
    <s v="Mass Customer"/>
    <s v="N"/>
    <s v="No"/>
    <n v="21"/>
    <m/>
  </r>
  <r>
    <n v="14687"/>
    <n v="64"/>
    <x v="3104"/>
    <d v="2017-02-05T00:00:00"/>
    <n v="328"/>
    <b v="1"/>
    <s v="Approved"/>
    <s v="Trek Bicycles"/>
    <s v="Standard"/>
    <s v="medium"/>
    <s v="large"/>
    <n v="1469.44"/>
    <n v="596.54999999999995"/>
    <d v="2000-05-22T00:00:00"/>
    <n v="872.8900000000001"/>
    <s v="U"/>
    <n v="8"/>
    <d v="1899-12-30T00:00:00"/>
    <n v="0"/>
    <s v="General Manager"/>
    <s v="IT"/>
    <s v="Affluent Customer"/>
    <s v="N"/>
    <s v="Yes"/>
    <n v="0"/>
    <m/>
  </r>
  <r>
    <n v="14966"/>
    <n v="46"/>
    <x v="2142"/>
    <d v="2017-02-05T00:00:00"/>
    <n v="328"/>
    <b v="1"/>
    <s v="Approved"/>
    <s v="OHM Cycles"/>
    <s v="Standard"/>
    <s v="low"/>
    <s v="medium"/>
    <n v="1793.43"/>
    <n v="248.82"/>
    <d v="2008-03-19T00:00:00"/>
    <n v="1544.6100000000001"/>
    <s v="F"/>
    <n v="86"/>
    <d v="1997-06-18T00:00:00"/>
    <n v="23.059838514713341"/>
    <s v="Structural Engineer"/>
    <s v="Retail"/>
    <s v="High Net Worth"/>
    <s v="N"/>
    <s v="Yes"/>
    <n v="5"/>
    <m/>
  </r>
  <r>
    <n v="15039"/>
    <n v="94"/>
    <x v="2987"/>
    <d v="2017-02-05T00:00:00"/>
    <n v="328"/>
    <b v="0"/>
    <s v="Approved"/>
    <s v="Giant Bicycles"/>
    <s v="Standard"/>
    <s v="medium"/>
    <s v="large"/>
    <n v="1635.3"/>
    <n v="993.66"/>
    <d v="2013-06-09T00:00:00"/>
    <n v="641.64"/>
    <s v="M"/>
    <n v="80"/>
    <d v="1979-02-28T00:00:00"/>
    <n v="41.374907007864024"/>
    <s v="Senior Financial Analyst"/>
    <s v="Financial Services"/>
    <s v="Mass Customer"/>
    <s v="N"/>
    <s v="No"/>
    <n v="18"/>
    <m/>
  </r>
  <r>
    <n v="15491"/>
    <n v="38"/>
    <x v="3074"/>
    <d v="2017-02-05T00:00:00"/>
    <n v="328"/>
    <b v="1"/>
    <s v="Approved"/>
    <s v="Trek Bicycles"/>
    <s v="Standard"/>
    <s v="medium"/>
    <s v="large"/>
    <n v="2091.4699999999998"/>
    <n v="388.92"/>
    <d v="2003-02-07T00:00:00"/>
    <n v="1702.5499999999997"/>
    <s v="F"/>
    <n v="74"/>
    <d v="1969-05-21T00:00:00"/>
    <n v="51.155728925672243"/>
    <s v="Programmer III"/>
    <s v="Telecommunications"/>
    <s v="High Net Worth"/>
    <s v="N"/>
    <s v="Yes"/>
    <n v="12"/>
    <m/>
  </r>
  <r>
    <n v="15569"/>
    <n v="77"/>
    <x v="3131"/>
    <d v="2017-02-05T00:00:00"/>
    <n v="328"/>
    <b v="0"/>
    <s v="Approved"/>
    <s v="Norco Bicycles"/>
    <s v="Road"/>
    <s v="medium"/>
    <s v="large"/>
    <n v="1240.31"/>
    <n v="795.1"/>
    <d v="2011-01-10T00:00:00"/>
    <n v="445.20999999999992"/>
    <s v="F"/>
    <n v="67"/>
    <d v="1977-09-05T00:00:00"/>
    <n v="42.857098788685946"/>
    <s v="Software Consultant"/>
    <s v="n/a"/>
    <s v="Mass Customer"/>
    <s v="N"/>
    <s v="No"/>
    <n v="7"/>
    <m/>
  </r>
  <r>
    <n v="16140"/>
    <n v="86"/>
    <x v="2877"/>
    <d v="2017-02-05T00:00:00"/>
    <n v="328"/>
    <b v="1"/>
    <s v="Approved"/>
    <s v="OHM Cycles"/>
    <s v="Standard"/>
    <s v="medium"/>
    <s v="medium"/>
    <n v="235.63"/>
    <n v="125.07"/>
    <d v="2004-08-07T00:00:00"/>
    <n v="110.56"/>
    <s v="F"/>
    <n v="71"/>
    <d v="1967-06-12T00:00:00"/>
    <n v="53.098194679096906"/>
    <s v="Help Desk Technician"/>
    <s v="Retail"/>
    <s v="Mass Customer"/>
    <s v="N"/>
    <s v="Yes"/>
    <n v="12"/>
    <m/>
  </r>
  <r>
    <n v="16913"/>
    <n v="53"/>
    <x v="163"/>
    <d v="2017-02-05T00:00:00"/>
    <n v="328"/>
    <b v="1"/>
    <s v="Approved"/>
    <s v="OHM Cycles"/>
    <s v="Standard"/>
    <s v="medium"/>
    <s v="medium"/>
    <n v="795.34"/>
    <n v="101.58"/>
    <d v="1997-02-09T00:00:00"/>
    <n v="693.76"/>
    <s v="M"/>
    <n v="93"/>
    <d v="1978-05-07T00:00:00"/>
    <n v="42.188605638001015"/>
    <s v="Database Administrator IV"/>
    <s v="n/a"/>
    <s v="Affluent Customer"/>
    <s v="N"/>
    <s v="No"/>
    <n v="6"/>
    <m/>
  </r>
  <r>
    <n v="16993"/>
    <n v="26"/>
    <x v="1290"/>
    <d v="2017-02-05T00:00:00"/>
    <n v="328"/>
    <b v="1"/>
    <s v="Approved"/>
    <s v="WeareA2B"/>
    <s v="Standard"/>
    <s v="medium"/>
    <s v="medium"/>
    <n v="1992.93"/>
    <n v="762.63"/>
    <d v="1992-10-11T00:00:00"/>
    <n v="1230.3000000000002"/>
    <s v="M"/>
    <n v="47"/>
    <d v="1982-04-05T00:00:00"/>
    <n v="38.27353714485033"/>
    <s v="Financial Analyst"/>
    <s v="Financial Services"/>
    <s v="Affluent Customer"/>
    <s v="N"/>
    <s v="Yes"/>
    <n v="10"/>
    <m/>
  </r>
  <r>
    <n v="18004"/>
    <n v="15"/>
    <x v="1860"/>
    <d v="2017-02-05T00:00:00"/>
    <n v="328"/>
    <b v="1"/>
    <s v="Approved"/>
    <s v="WeareA2B"/>
    <s v="Standard"/>
    <s v="medium"/>
    <s v="medium"/>
    <n v="1292.8399999999999"/>
    <n v="13.44"/>
    <d v="2015-10-18T00:00:00"/>
    <n v="1279.3999999999999"/>
    <s v="F"/>
    <n v="13"/>
    <d v="1970-12-18T00:00:00"/>
    <n v="49.577646733891427"/>
    <s v="Desktop Support Technician"/>
    <s v="Financial Services"/>
    <s v="High Net Worth"/>
    <s v="N"/>
    <s v="Yes"/>
    <n v="9"/>
    <m/>
  </r>
  <r>
    <n v="18111"/>
    <n v="77"/>
    <x v="2"/>
    <d v="2017-02-05T00:00:00"/>
    <n v="328"/>
    <b v="1"/>
    <s v="Approved"/>
    <s v="WeareA2B"/>
    <s v="Standard"/>
    <s v="medium"/>
    <s v="medium"/>
    <n v="1769.64"/>
    <n v="108.76"/>
    <d v="2003-02-16T00:00:00"/>
    <n v="1660.88"/>
    <s v="F"/>
    <n v="11"/>
    <d v="1978-09-12T00:00:00"/>
    <n v="41.837920706494167"/>
    <s v="Community Outreach Specialist"/>
    <s v="n/a"/>
    <s v="High Net Worth"/>
    <s v="N"/>
    <s v="Yes"/>
    <n v="17"/>
    <m/>
  </r>
  <r>
    <n v="18135"/>
    <n v="24"/>
    <x v="1703"/>
    <d v="2017-02-05T00:00:00"/>
    <n v="328"/>
    <b v="0"/>
    <s v="Approved"/>
    <s v="Solex"/>
    <s v="Road"/>
    <s v="medium"/>
    <s v="large"/>
    <n v="1777.8"/>
    <n v="820.78"/>
    <d v="2002-03-22T00:00:00"/>
    <n v="957.02"/>
    <s v="F"/>
    <n v="44"/>
    <d v="1956-04-09T00:00:00"/>
    <n v="64.279016596905123"/>
    <s v="Technical Writer"/>
    <s v="Retail"/>
    <s v="Mass Customer"/>
    <s v="N"/>
    <s v="Yes"/>
    <n v="15"/>
    <m/>
  </r>
  <r>
    <n v="18157"/>
    <n v="62"/>
    <x v="3118"/>
    <d v="2017-02-05T00:00:00"/>
    <n v="328"/>
    <b v="0"/>
    <s v="Approved"/>
    <s v="Solex"/>
    <s v="Standard"/>
    <s v="medium"/>
    <s v="medium"/>
    <n v="478.16"/>
    <n v="298.72000000000003"/>
    <d v="1992-10-02T00:00:00"/>
    <n v="179.44"/>
    <s v="F"/>
    <n v="23"/>
    <d v="1966-01-01T00:00:00"/>
    <n v="54.542030295535262"/>
    <n v="0"/>
    <s v="Manufacturing"/>
    <s v="Affluent Customer"/>
    <s v="N"/>
    <s v="Yes"/>
    <n v="13"/>
    <m/>
  </r>
  <r>
    <n v="18086"/>
    <n v="48"/>
    <x v="3385"/>
    <d v="2017-04-07T00:00:00"/>
    <m/>
    <m/>
    <s v="Approved"/>
    <s v="WeareA2B"/>
    <s v="Standard"/>
    <s v="medium"/>
    <s v="medium"/>
    <n v="1762.96"/>
    <n v="950.52"/>
    <n v="41064"/>
    <m/>
    <m/>
    <m/>
    <m/>
    <m/>
    <m/>
    <m/>
    <m/>
    <m/>
    <m/>
    <m/>
    <m/>
  </r>
  <r>
    <n v="18239"/>
    <n v="15"/>
    <x v="1175"/>
    <d v="2017-02-05T00:00:00"/>
    <n v="328"/>
    <b v="0"/>
    <s v="Approved"/>
    <s v="Norco Bicycles"/>
    <s v="Standard"/>
    <s v="low"/>
    <s v="medium"/>
    <n v="958.74"/>
    <n v="748.9"/>
    <d v="2005-12-07T00:00:00"/>
    <n v="209.84000000000003"/>
    <s v="M"/>
    <n v="81"/>
    <d v="1978-09-23T00:00:00"/>
    <n v="41.807783720192795"/>
    <s v="Senior Editor"/>
    <s v="Financial Services"/>
    <s v="Affluent Customer"/>
    <s v="N"/>
    <s v="No"/>
    <n v="15"/>
    <m/>
  </r>
  <r>
    <n v="19470"/>
    <n v="47"/>
    <x v="88"/>
    <d v="2017-02-05T00:00:00"/>
    <n v="328"/>
    <b v="0"/>
    <s v="Approved"/>
    <s v="Trek Bicycles"/>
    <s v="Road"/>
    <s v="low"/>
    <s v="small"/>
    <n v="1720.7"/>
    <n v="1531.42"/>
    <d v="2001-11-25T00:00:00"/>
    <n v="189.27999999999997"/>
    <s v="M"/>
    <n v="67"/>
    <d v="1981-05-19T00:00:00"/>
    <n v="39.15298919964485"/>
    <s v="Help Desk Operator"/>
    <s v="Financial Services"/>
    <s v="Mass Customer"/>
    <s v="N"/>
    <s v="Yes"/>
    <n v="17"/>
    <m/>
  </r>
  <r>
    <n v="19557"/>
    <n v="63"/>
    <x v="2492"/>
    <d v="2017-02-05T00:00:00"/>
    <n v="328"/>
    <b v="1"/>
    <s v="Approved"/>
    <s v="Solex"/>
    <s v="Standard"/>
    <s v="medium"/>
    <s v="medium"/>
    <n v="1483.2"/>
    <n v="99.59"/>
    <d v="2010-11-05T00:00:00"/>
    <n v="1383.6100000000001"/>
    <s v="M"/>
    <n v="95"/>
    <d v="1980-07-06T00:00:00"/>
    <n v="40.021482350329777"/>
    <s v="Account Representative IV"/>
    <s v="Argiculture"/>
    <s v="Mass Customer"/>
    <s v="N"/>
    <s v="Yes"/>
    <n v="16"/>
    <m/>
  </r>
  <r>
    <n v="19714"/>
    <n v="35"/>
    <x v="2630"/>
    <d v="2017-02-05T00:00:00"/>
    <n v="328"/>
    <b v="0"/>
    <s v="Approved"/>
    <s v="Trek Bicycles"/>
    <s v="Standard"/>
    <s v="low"/>
    <s v="medium"/>
    <n v="1057.51"/>
    <n v="154.4"/>
    <d v="1995-12-19T00:00:00"/>
    <n v="903.11"/>
    <s v="F"/>
    <n v="41"/>
    <d v="1967-07-04T00:00:00"/>
    <n v="53.037920706494162"/>
    <s v="Chemical Engineer"/>
    <s v="Manufacturing"/>
    <s v="Mass Customer"/>
    <s v="N"/>
    <s v="Yes"/>
    <n v="5"/>
    <m/>
  </r>
  <r>
    <n v="19901"/>
    <n v="84"/>
    <x v="1390"/>
    <d v="2017-02-05T00:00:00"/>
    <n v="328"/>
    <b v="0"/>
    <s v="Approved"/>
    <s v="Trek Bicycles"/>
    <s v="Road"/>
    <s v="medium"/>
    <s v="medium"/>
    <n v="290.62"/>
    <n v="215.14"/>
    <d v="2004-12-18T00:00:00"/>
    <n v="75.480000000000018"/>
    <s v="M"/>
    <n v="90"/>
    <d v="1993-09-25T00:00:00"/>
    <n v="26.791345364028409"/>
    <s v="Budget/Accounting Analyst IV"/>
    <s v="Health"/>
    <s v="Affluent Customer"/>
    <s v="N"/>
    <s v="No"/>
    <n v="1"/>
    <m/>
  </r>
  <r>
    <n v="19928"/>
    <n v="13"/>
    <x v="2292"/>
    <d v="2017-02-05T00:00:00"/>
    <n v="328"/>
    <b v="0"/>
    <s v="Approved"/>
    <s v="Solex"/>
    <s v="Standard"/>
    <s v="medium"/>
    <s v="medium"/>
    <n v="1163.8900000000001"/>
    <n v="589.27"/>
    <d v="2016-07-09T00:00:00"/>
    <n v="574.62000000000012"/>
    <s v="M"/>
    <n v="38"/>
    <d v="1978-06-05T00:00:00"/>
    <n v="42.109153583206492"/>
    <s v="Business Systems Development Analyst"/>
    <s v="Manufacturing"/>
    <s v="Affluent Customer"/>
    <s v="N"/>
    <s v="No"/>
    <n v="13"/>
    <m/>
  </r>
  <r>
    <n v="777"/>
    <n v="35"/>
    <x v="158"/>
    <d v="2017-02-04T00:00:00"/>
    <n v="329"/>
    <b v="1"/>
    <s v="Approved"/>
    <s v="Trek Bicycles"/>
    <s v="Standard"/>
    <s v="low"/>
    <s v="medium"/>
    <n v="1057.51"/>
    <n v="154.4"/>
    <d v="1994-07-12T00:00:00"/>
    <n v="903.11"/>
    <s v="M"/>
    <n v="47"/>
    <d v="1979-12-15T00:00:00"/>
    <n v="40.58038645991882"/>
    <s v="Editor"/>
    <s v="Health"/>
    <s v="Mass Customer"/>
    <s v="N"/>
    <s v="No"/>
    <n v="16"/>
    <m/>
  </r>
  <r>
    <n v="829"/>
    <n v="1"/>
    <x v="3340"/>
    <d v="2017-02-04T00:00:00"/>
    <n v="329"/>
    <b v="0"/>
    <s v="Approved"/>
    <s v="Giant Bicycles"/>
    <s v="Standard"/>
    <s v="medium"/>
    <s v="medium"/>
    <n v="1403.5"/>
    <n v="954.82"/>
    <d v="2012-12-02T00:00:00"/>
    <n v="448.67999999999995"/>
    <s v="F"/>
    <n v="88"/>
    <d v="1961-11-23T00:00:00"/>
    <n v="58.65161933663115"/>
    <s v="Associate Professor"/>
    <s v="Argiculture"/>
    <s v="Affluent Customer"/>
    <s v="N"/>
    <s v="Yes"/>
    <n v="13"/>
    <m/>
  </r>
  <r>
    <n v="2972"/>
    <n v="75"/>
    <x v="1660"/>
    <d v="2017-02-04T00:00:00"/>
    <n v="329"/>
    <b v="0"/>
    <s v="Approved"/>
    <s v="Giant Bicycles"/>
    <s v="Touring"/>
    <s v="medium"/>
    <s v="large"/>
    <n v="1873.97"/>
    <n v="863.95"/>
    <d v="2006-05-22T00:00:00"/>
    <n v="1010.02"/>
    <s v="M"/>
    <n v="72"/>
    <d v="1980-09-10T00:00:00"/>
    <n v="39.84066043252156"/>
    <s v="Automation Specialist I"/>
    <s v="Manufacturing"/>
    <s v="Affluent Customer"/>
    <s v="N"/>
    <s v="No"/>
    <n v="18"/>
    <m/>
  </r>
  <r>
    <n v="3490"/>
    <n v="80"/>
    <x v="2724"/>
    <d v="2017-02-04T00:00:00"/>
    <n v="329"/>
    <b v="1"/>
    <s v="Approved"/>
    <s v="OHM Cycles"/>
    <s v="Touring"/>
    <s v="low"/>
    <s v="medium"/>
    <n v="1073.07"/>
    <n v="933.84"/>
    <d v="2015-08-10T00:00:00"/>
    <n v="139.2299999999999"/>
    <s v="M"/>
    <n v="78"/>
    <d v="1976-03-19T00:00:00"/>
    <n v="44.322852213343481"/>
    <s v="Operator"/>
    <s v="n/a"/>
    <s v="Mass Customer"/>
    <s v="N"/>
    <s v="Yes"/>
    <n v="10"/>
    <m/>
  </r>
  <r>
    <n v="3493"/>
    <n v="0"/>
    <x v="809"/>
    <d v="2017-02-04T00:00:00"/>
    <n v="329"/>
    <b v="0"/>
    <s v="Approved"/>
    <s v="OHM Cycles"/>
    <s v="Standard"/>
    <s v="medium"/>
    <s v="medium"/>
    <n v="235.63"/>
    <n v="125.07"/>
    <d v="2005-05-10T00:00:00"/>
    <n v="110.56"/>
    <s v="F"/>
    <n v="56"/>
    <d v="1989-05-10T00:00:00"/>
    <n v="31.172167281836629"/>
    <n v="0"/>
    <s v="n/a"/>
    <s v="High Net Worth"/>
    <s v="N"/>
    <s v="Yes"/>
    <n v="14"/>
    <m/>
  </r>
  <r>
    <n v="3928"/>
    <n v="2"/>
    <x v="1518"/>
    <d v="2017-02-04T00:00:00"/>
    <n v="329"/>
    <b v="1"/>
    <s v="Approved"/>
    <s v="Solex"/>
    <s v="Standard"/>
    <s v="medium"/>
    <s v="medium"/>
    <n v="71.489999999999995"/>
    <n v="53.62"/>
    <d v="2012-12-02T00:00:00"/>
    <n v="17.869999999999997"/>
    <s v="F"/>
    <n v="75"/>
    <d v="1974-08-24T00:00:00"/>
    <n v="45.89271522704211"/>
    <s v="Geological Engineer"/>
    <s v="Manufacturing"/>
    <s v="Mass Customer"/>
    <s v="N"/>
    <s v="Yes"/>
    <n v="21"/>
    <m/>
  </r>
  <r>
    <n v="3986"/>
    <n v="5"/>
    <x v="478"/>
    <d v="2017-02-04T00:00:00"/>
    <n v="329"/>
    <b v="0"/>
    <s v="Approved"/>
    <s v="Giant Bicycles"/>
    <s v="Standard"/>
    <s v="high"/>
    <s v="medium"/>
    <n v="1129.1300000000001"/>
    <n v="677.48"/>
    <d v="2004-08-17T00:00:00"/>
    <n v="451.65000000000009"/>
    <s v="F"/>
    <n v="82"/>
    <d v="1979-01-12T00:00:00"/>
    <n v="41.503674131151698"/>
    <s v="Structural Analysis Engineer"/>
    <s v="n/a"/>
    <s v="High Net Worth"/>
    <s v="N"/>
    <s v="Yes"/>
    <n v="15"/>
    <m/>
  </r>
  <r>
    <n v="4188"/>
    <n v="82"/>
    <x v="3475"/>
    <d v="2017-02-04T00:00:00"/>
    <n v="329"/>
    <b v="1"/>
    <s v="Approved"/>
    <s v="Giant Bicycles"/>
    <s v="Road"/>
    <s v="medium"/>
    <s v="medium"/>
    <n v="1538.99"/>
    <n v="829.65"/>
    <d v="2002-03-22T00:00:00"/>
    <n v="709.34"/>
    <s v="F"/>
    <n v="3"/>
    <d v="1998-08-18T00:00:00"/>
    <n v="21.89271522704211"/>
    <s v="Budget/Accounting Analyst III"/>
    <s v="Retail"/>
    <s v="High Net Worth"/>
    <s v="N"/>
    <s v="Yes"/>
    <n v="4"/>
    <m/>
  </r>
  <r>
    <n v="4553"/>
    <n v="7"/>
    <x v="771"/>
    <d v="2017-02-04T00:00:00"/>
    <n v="329"/>
    <b v="1"/>
    <s v="Approved"/>
    <s v="Giant Bicycles"/>
    <s v="Standard"/>
    <s v="medium"/>
    <s v="small"/>
    <n v="1311.44"/>
    <n v="1167.18"/>
    <d v="1992-10-11T00:00:00"/>
    <n v="144.26"/>
    <s v="F"/>
    <n v="79"/>
    <d v="1954-05-10T00:00:00"/>
    <n v="66.196824816083208"/>
    <s v="Electrical Engineer"/>
    <s v="Manufacturing"/>
    <s v="High Net Worth"/>
    <s v="N"/>
    <s v="No"/>
    <n v="9"/>
    <m/>
  </r>
  <r>
    <n v="4875"/>
    <n v="64"/>
    <x v="1293"/>
    <d v="2017-02-04T00:00:00"/>
    <n v="329"/>
    <b v="0"/>
    <s v="Approved"/>
    <s v="Trek Bicycles"/>
    <s v="Standard"/>
    <s v="medium"/>
    <s v="large"/>
    <n v="1469.44"/>
    <n v="596.54999999999995"/>
    <d v="2015-04-11T00:00:00"/>
    <n v="872.8900000000001"/>
    <s v="F"/>
    <n v="55"/>
    <d v="1971-12-11T00:00:00"/>
    <n v="48.596824816083206"/>
    <s v="Senior Quality Engineer"/>
    <s v="Telecommunications"/>
    <s v="Mass Customer"/>
    <s v="N"/>
    <s v="Yes"/>
    <n v="14"/>
    <m/>
  </r>
  <r>
    <n v="5249"/>
    <n v="35"/>
    <x v="1802"/>
    <d v="2017-02-04T00:00:00"/>
    <n v="329"/>
    <b v="1"/>
    <s v="Approved"/>
    <s v="Trek Bicycles"/>
    <s v="Standard"/>
    <s v="low"/>
    <s v="medium"/>
    <n v="1057.51"/>
    <n v="154.4"/>
    <d v="2006-02-02T00:00:00"/>
    <n v="903.11"/>
    <s v="M"/>
    <n v="48"/>
    <d v="1956-09-24T00:00:00"/>
    <n v="63.818742624302381"/>
    <s v="Paralegal"/>
    <s v="Financial Services"/>
    <s v="Affluent Customer"/>
    <s v="N"/>
    <s v="Yes"/>
    <n v="7"/>
    <m/>
  </r>
  <r>
    <n v="6335"/>
    <n v="57"/>
    <x v="1163"/>
    <d v="2017-02-04T00:00:00"/>
    <n v="329"/>
    <b v="1"/>
    <s v="Approved"/>
    <s v="WeareA2B"/>
    <s v="Touring"/>
    <s v="medium"/>
    <s v="large"/>
    <n v="1890.39"/>
    <n v="260.14"/>
    <d v="2012-05-18T00:00:00"/>
    <n v="1630.25"/>
    <s v="F"/>
    <n v="10"/>
    <d v="1960-11-22T00:00:00"/>
    <n v="59.65435906265855"/>
    <s v="Physical Therapy Assistant"/>
    <s v="n/a"/>
    <s v="Mass Customer"/>
    <s v="N"/>
    <s v="Yes"/>
    <n v="15"/>
    <m/>
  </r>
  <r>
    <n v="6627"/>
    <n v="99"/>
    <x v="1499"/>
    <d v="2017-02-04T00:00:00"/>
    <n v="329"/>
    <b v="0"/>
    <s v="Approved"/>
    <s v="OHM Cycles"/>
    <s v="Standard"/>
    <s v="medium"/>
    <s v="medium"/>
    <n v="1227.3399999999999"/>
    <n v="770.89"/>
    <d v="1994-08-10T00:00:00"/>
    <n v="456.44999999999993"/>
    <s v="F"/>
    <n v="26"/>
    <d v="1974-04-13T00:00:00"/>
    <n v="46.257098788685944"/>
    <s v="Recruiter"/>
    <s v="Argiculture"/>
    <s v="Mass Customer"/>
    <s v="N"/>
    <s v="No"/>
    <n v="13"/>
    <m/>
  </r>
  <r>
    <n v="8282"/>
    <n v="22"/>
    <x v="246"/>
    <d v="2017-02-04T00:00:00"/>
    <n v="329"/>
    <b v="0"/>
    <s v="Approved"/>
    <s v="WeareA2B"/>
    <s v="Standard"/>
    <s v="medium"/>
    <s v="medium"/>
    <n v="60.34"/>
    <n v="45.26"/>
    <d v="1993-07-15T00:00:00"/>
    <n v="15.080000000000005"/>
    <s v="F"/>
    <n v="15"/>
    <d v="1965-01-26T00:00:00"/>
    <n v="55.473537144850326"/>
    <n v="0"/>
    <s v="Health"/>
    <s v="Mass Customer"/>
    <s v="N"/>
    <s v="No"/>
    <n v="10"/>
    <m/>
  </r>
  <r>
    <n v="8591"/>
    <n v="69"/>
    <x v="2485"/>
    <d v="2017-02-04T00:00:00"/>
    <n v="329"/>
    <b v="0"/>
    <s v="Approved"/>
    <s v="Giant Bicycles"/>
    <s v="Road"/>
    <s v="medium"/>
    <s v="medium"/>
    <n v="792.9"/>
    <n v="594.67999999999995"/>
    <d v="2014-10-10T00:00:00"/>
    <n v="198.22000000000003"/>
    <s v="F"/>
    <n v="97"/>
    <d v="1973-03-10T00:00:00"/>
    <n v="47.350249473617453"/>
    <s v="Business Systems Development Analyst"/>
    <s v="Argiculture"/>
    <s v="Affluent Customer"/>
    <s v="N"/>
    <s v="Yes"/>
    <n v="8"/>
    <m/>
  </r>
  <r>
    <n v="8765"/>
    <n v="35"/>
    <x v="3491"/>
    <d v="2017-02-04T00:00:00"/>
    <n v="329"/>
    <b v="1"/>
    <s v="Approved"/>
    <s v="Trek Bicycles"/>
    <s v="Standard"/>
    <s v="low"/>
    <s v="medium"/>
    <n v="1057.51"/>
    <n v="154.4"/>
    <d v="1997-05-10T00:00:00"/>
    <n v="903.11"/>
    <s v="M"/>
    <n v="75"/>
    <d v="1963-08-22T00:00:00"/>
    <n v="56.906413857179096"/>
    <s v="Dental Hygienist"/>
    <s v="Health"/>
    <s v="Affluent Customer"/>
    <s v="N"/>
    <s v="Yes"/>
    <n v="11"/>
    <m/>
  </r>
  <r>
    <n v="8851"/>
    <n v="24"/>
    <x v="1703"/>
    <d v="2017-02-04T00:00:00"/>
    <n v="329"/>
    <b v="1"/>
    <s v="Approved"/>
    <s v="Solex"/>
    <s v="Road"/>
    <s v="medium"/>
    <s v="large"/>
    <n v="1777.8"/>
    <n v="820.78"/>
    <d v="1993-05-26T00:00:00"/>
    <n v="957.02"/>
    <s v="F"/>
    <n v="44"/>
    <d v="1956-04-09T00:00:00"/>
    <n v="64.279016596905123"/>
    <s v="Technical Writer"/>
    <s v="Retail"/>
    <s v="Mass Customer"/>
    <s v="N"/>
    <s v="Yes"/>
    <n v="15"/>
    <m/>
  </r>
  <r>
    <n v="9027"/>
    <n v="38"/>
    <x v="1657"/>
    <d v="2017-02-04T00:00:00"/>
    <n v="329"/>
    <b v="0"/>
    <s v="Approved"/>
    <s v="Solex"/>
    <s v="Standard"/>
    <s v="medium"/>
    <s v="medium"/>
    <n v="1577.53"/>
    <n v="826.51"/>
    <d v="2011-03-16T00:00:00"/>
    <n v="751.02"/>
    <s v="M"/>
    <n v="23"/>
    <d v="1997-10-15T00:00:00"/>
    <n v="22.733811117453069"/>
    <s v="Chemical Engineer"/>
    <s v="Manufacturing"/>
    <s v="Mass Customer"/>
    <s v="N"/>
    <s v="No"/>
    <n v="2"/>
    <m/>
  </r>
  <r>
    <n v="9181"/>
    <n v="10"/>
    <x v="2175"/>
    <d v="2017-02-04T00:00:00"/>
    <n v="329"/>
    <b v="1"/>
    <s v="Approved"/>
    <s v="WeareA2B"/>
    <s v="Touring"/>
    <s v="medium"/>
    <s v="medium"/>
    <n v="1466.68"/>
    <n v="363.25"/>
    <d v="2014-03-03T00:00:00"/>
    <n v="1103.43"/>
    <s v="M"/>
    <n v="49"/>
    <d v="1984-07-25T00:00:00"/>
    <n v="35.966687829781833"/>
    <n v="0"/>
    <s v="Argiculture"/>
    <s v="Mass Customer"/>
    <s v="N"/>
    <s v="No"/>
    <n v="5"/>
    <m/>
  </r>
  <r>
    <n v="9287"/>
    <n v="52"/>
    <x v="1248"/>
    <d v="2017-02-04T00:00:00"/>
    <n v="329"/>
    <b v="1"/>
    <s v="Approved"/>
    <s v="OHM Cycles"/>
    <s v="Road"/>
    <s v="medium"/>
    <s v="medium"/>
    <n v="1280.28"/>
    <n v="829.51"/>
    <d v="2001-11-25T00:00:00"/>
    <n v="450.77"/>
    <s v="F"/>
    <n v="67"/>
    <d v="1958-04-16T00:00:00"/>
    <n v="62.259838514713344"/>
    <s v="Chief Design Engineer"/>
    <s v="Manufacturing"/>
    <s v="Affluent Customer"/>
    <s v="N"/>
    <s v="No"/>
    <n v="12"/>
    <m/>
  </r>
  <r>
    <n v="10332"/>
    <n v="31"/>
    <x v="2937"/>
    <d v="2017-02-04T00:00:00"/>
    <n v="329"/>
    <b v="0"/>
    <s v="Approved"/>
    <s v="Giant Bicycles"/>
    <s v="Standard"/>
    <s v="medium"/>
    <s v="medium"/>
    <n v="230.91"/>
    <n v="173.18"/>
    <d v="2006-11-10T00:00:00"/>
    <n v="57.72999999999999"/>
    <s v="F"/>
    <n v="97"/>
    <d v="1975-04-27T00:00:00"/>
    <n v="45.218742624302379"/>
    <s v="Help Desk Operator"/>
    <s v="Entertainment"/>
    <s v="Affluent Customer"/>
    <s v="N"/>
    <s v="Yes"/>
    <n v="17"/>
    <m/>
  </r>
  <r>
    <n v="11232"/>
    <n v="25"/>
    <x v="1710"/>
    <d v="2017-02-04T00:00:00"/>
    <n v="329"/>
    <b v="0"/>
    <s v="Approved"/>
    <s v="Giant Bicycles"/>
    <s v="Road"/>
    <s v="medium"/>
    <s v="medium"/>
    <n v="1538.99"/>
    <n v="829.65"/>
    <d v="2016-11-22T00:00:00"/>
    <n v="709.34"/>
    <s v="M"/>
    <n v="7"/>
    <d v="1975-07-17T00:00:00"/>
    <n v="44.996824816083205"/>
    <s v="Associate Professor"/>
    <s v="Manufacturing"/>
    <s v="Affluent Customer"/>
    <s v="N"/>
    <s v="Yes"/>
    <n v="5"/>
    <m/>
  </r>
  <r>
    <n v="11635"/>
    <n v="18"/>
    <x v="603"/>
    <d v="2017-02-04T00:00:00"/>
    <n v="329"/>
    <b v="1"/>
    <s v="Approved"/>
    <s v="Norco Bicycles"/>
    <s v="Standard"/>
    <s v="high"/>
    <s v="medium"/>
    <n v="1148.6400000000001"/>
    <n v="689.18"/>
    <d v="2015-08-10T00:00:00"/>
    <n v="459.46000000000015"/>
    <s v="F"/>
    <n v="45"/>
    <d v="1980-08-25T00:00:00"/>
    <n v="39.884496048959917"/>
    <s v="VP Marketing"/>
    <s v="Financial Services"/>
    <s v="High Net Worth"/>
    <s v="N"/>
    <s v="No"/>
    <n v="3"/>
    <m/>
  </r>
  <r>
    <n v="11776"/>
    <n v="16"/>
    <x v="2223"/>
    <d v="2017-02-04T00:00:00"/>
    <n v="329"/>
    <b v="1"/>
    <s v="Approved"/>
    <s v="Norco Bicycles"/>
    <s v="Standard"/>
    <s v="high"/>
    <s v="small"/>
    <n v="1661.92"/>
    <n v="1479.11"/>
    <d v="1992-10-11T00:00:00"/>
    <n v="182.81000000000017"/>
    <s v="F"/>
    <n v="73"/>
    <d v="1986-08-10T00:00:00"/>
    <n v="33.922852213343475"/>
    <s v="Assistant Manager"/>
    <s v="Financial Services"/>
    <s v="Mass Customer"/>
    <s v="N"/>
    <s v="No"/>
    <n v="6"/>
    <m/>
  </r>
  <r>
    <n v="11811"/>
    <n v="26"/>
    <x v="1554"/>
    <d v="2017-02-04T00:00:00"/>
    <n v="329"/>
    <b v="0"/>
    <s v="Approved"/>
    <s v="WeareA2B"/>
    <s v="Standard"/>
    <s v="medium"/>
    <s v="medium"/>
    <n v="1992.93"/>
    <n v="762.63"/>
    <d v="1992-10-11T00:00:00"/>
    <n v="1230.3000000000002"/>
    <s v="M"/>
    <n v="94"/>
    <d v="1964-06-20T00:00:00"/>
    <n v="56.076276870877727"/>
    <s v="VP Sales"/>
    <s v="Financial Services"/>
    <s v="Affluent Customer"/>
    <s v="N"/>
    <s v="Yes"/>
    <n v="19"/>
    <m/>
  </r>
  <r>
    <n v="12316"/>
    <n v="97"/>
    <x v="3293"/>
    <d v="2017-02-04T00:00:00"/>
    <n v="329"/>
    <b v="0"/>
    <s v="Approved"/>
    <s v="Solex"/>
    <s v="Standard"/>
    <s v="medium"/>
    <s v="large"/>
    <n v="202.62"/>
    <n v="151.96"/>
    <d v="2016-03-29T00:00:00"/>
    <n v="50.66"/>
    <s v="M"/>
    <n v="10"/>
    <d v="1971-10-21T00:00:00"/>
    <n v="48.736550843480465"/>
    <s v="Graphic Designer"/>
    <s v="Financial Services"/>
    <s v="Affluent Customer"/>
    <s v="N"/>
    <s v="No"/>
    <n v="10"/>
    <m/>
  </r>
  <r>
    <n v="12470"/>
    <n v="51"/>
    <x v="505"/>
    <d v="2017-02-04T00:00:00"/>
    <n v="329"/>
    <b v="1"/>
    <s v="Approved"/>
    <s v="OHM Cycles"/>
    <s v="Standard"/>
    <s v="high"/>
    <s v="medium"/>
    <n v="2005.66"/>
    <n v="1203.4000000000001"/>
    <d v="2001-11-25T00:00:00"/>
    <n v="802.26"/>
    <s v="M"/>
    <n v="60"/>
    <d v="1979-09-14T00:00:00"/>
    <n v="40.832441254439367"/>
    <s v="Social Worker"/>
    <s v="Health"/>
    <s v="Affluent Customer"/>
    <s v="N"/>
    <s v="Yes"/>
    <n v="20"/>
    <m/>
  </r>
  <r>
    <n v="12559"/>
    <n v="89"/>
    <x v="482"/>
    <d v="2017-02-04T00:00:00"/>
    <n v="329"/>
    <b v="0"/>
    <s v="Approved"/>
    <s v="Giant Bicycles"/>
    <s v="Standard"/>
    <s v="medium"/>
    <s v="large"/>
    <n v="1812.75"/>
    <n v="582.48"/>
    <d v="2010-06-07T00:00:00"/>
    <n v="1230.27"/>
    <s v="F"/>
    <n v="51"/>
    <d v="1972-12-27T00:00:00"/>
    <n v="47.550249473617448"/>
    <s v="Cost Accountant"/>
    <s v="Financial Services"/>
    <s v="High Net Worth"/>
    <s v="N"/>
    <s v="Yes"/>
    <n v="8"/>
    <m/>
  </r>
  <r>
    <n v="12688"/>
    <n v="94"/>
    <x v="2419"/>
    <d v="2017-02-04T00:00:00"/>
    <n v="329"/>
    <b v="0"/>
    <s v="Approved"/>
    <s v="Giant Bicycles"/>
    <s v="Standard"/>
    <s v="medium"/>
    <s v="large"/>
    <n v="1635.3"/>
    <n v="993.66"/>
    <d v="1994-08-10T00:00:00"/>
    <n v="641.64"/>
    <s v="F"/>
    <n v="6"/>
    <d v="1985-09-10T00:00:00"/>
    <n v="34.837920706494167"/>
    <n v="0"/>
    <s v="IT"/>
    <s v="Mass Customer"/>
    <s v="N"/>
    <s v="Yes"/>
    <n v="14"/>
    <m/>
  </r>
  <r>
    <n v="12791"/>
    <n v="27"/>
    <x v="1759"/>
    <d v="2017-02-04T00:00:00"/>
    <n v="329"/>
    <b v="1"/>
    <s v="Approved"/>
    <s v="Trek Bicycles"/>
    <s v="Standard"/>
    <s v="medium"/>
    <s v="medium"/>
    <n v="499.53"/>
    <n v="388.72"/>
    <d v="2002-03-22T00:00:00"/>
    <n v="110.80999999999995"/>
    <s v="F"/>
    <n v="99"/>
    <d v="1985-08-01T00:00:00"/>
    <n v="34.947509747590054"/>
    <s v="Actuary"/>
    <s v="Financial Services"/>
    <s v="Affluent Customer"/>
    <s v="N"/>
    <s v="Yes"/>
    <n v="9"/>
    <m/>
  </r>
  <r>
    <n v="13612"/>
    <n v="38"/>
    <x v="1913"/>
    <d v="2017-02-04T00:00:00"/>
    <n v="329"/>
    <b v="1"/>
    <s v="Approved"/>
    <s v="Solex"/>
    <s v="Standard"/>
    <s v="medium"/>
    <s v="medium"/>
    <n v="1577.53"/>
    <n v="826.51"/>
    <d v="2011-03-16T00:00:00"/>
    <n v="751.02"/>
    <s v="F"/>
    <n v="67"/>
    <d v="1996-03-12T00:00:00"/>
    <n v="24.328331665398274"/>
    <s v="Automation Specialist III"/>
    <s v="Manufacturing"/>
    <s v="Affluent Customer"/>
    <s v="N"/>
    <s v="No"/>
    <n v="3"/>
    <m/>
  </r>
  <r>
    <n v="13901"/>
    <n v="70"/>
    <x v="2931"/>
    <d v="2017-02-04T00:00:00"/>
    <n v="329"/>
    <b v="0"/>
    <s v="Approved"/>
    <s v="Trek Bicycles"/>
    <s v="Standard"/>
    <s v="high"/>
    <s v="medium"/>
    <n v="495.72"/>
    <n v="297.43"/>
    <d v="2011-01-10T00:00:00"/>
    <n v="198.29000000000002"/>
    <s v="F"/>
    <n v="28"/>
    <d v="1971-05-22T00:00:00"/>
    <n v="49.15298919964485"/>
    <s v="Budget/Accounting Analyst IV"/>
    <s v="Manufacturing"/>
    <s v="Affluent Customer"/>
    <s v="N"/>
    <s v="Yes"/>
    <n v="19"/>
    <m/>
  </r>
  <r>
    <n v="13992"/>
    <n v="82"/>
    <x v="1547"/>
    <d v="2017-02-04T00:00:00"/>
    <n v="329"/>
    <b v="1"/>
    <s v="Approved"/>
    <s v="Giant Bicycles"/>
    <s v="Road"/>
    <s v="medium"/>
    <s v="medium"/>
    <n v="1538.99"/>
    <n v="829.65"/>
    <d v="1993-05-26T00:00:00"/>
    <n v="709.34"/>
    <s v="F"/>
    <n v="51"/>
    <d v="1974-05-06T00:00:00"/>
    <n v="46.194085090055808"/>
    <s v="Database Administrator II"/>
    <s v="n/a"/>
    <s v="High Net Worth"/>
    <s v="N"/>
    <s v="Yes"/>
    <n v="11"/>
    <m/>
  </r>
  <r>
    <n v="14132"/>
    <n v="14"/>
    <x v="2772"/>
    <d v="2017-02-04T00:00:00"/>
    <n v="329"/>
    <b v="1"/>
    <s v="Approved"/>
    <s v="Trek Bicycles"/>
    <s v="Standard"/>
    <s v="medium"/>
    <s v="small"/>
    <n v="1386.84"/>
    <n v="1234.29"/>
    <d v="2003-08-05T00:00:00"/>
    <n v="152.54999999999995"/>
    <s v="M"/>
    <n v="35"/>
    <d v="1977-10-08T00:00:00"/>
    <n v="42.766687829781837"/>
    <s v="Social Worker"/>
    <s v="Health"/>
    <s v="Mass Customer"/>
    <s v="N"/>
    <s v="No"/>
    <n v="9"/>
    <m/>
  </r>
  <r>
    <n v="14227"/>
    <n v="45"/>
    <x v="2263"/>
    <d v="2017-02-04T00:00:00"/>
    <n v="329"/>
    <b v="0"/>
    <s v="Approved"/>
    <s v="Trek Bicycles"/>
    <s v="Road"/>
    <s v="low"/>
    <s v="medium"/>
    <n v="980.37"/>
    <n v="234.43"/>
    <d v="2004-09-28T00:00:00"/>
    <n v="745.94"/>
    <s v="M"/>
    <n v="12"/>
    <d v="1987-06-08T00:00:00"/>
    <n v="33.095454953069506"/>
    <s v="Editor"/>
    <s v="n/a"/>
    <s v="High Net Worth"/>
    <s v="N"/>
    <s v="No"/>
    <n v="14"/>
    <m/>
  </r>
  <r>
    <n v="14685"/>
    <n v="98"/>
    <x v="3177"/>
    <d v="2017-02-04T00:00:00"/>
    <n v="329"/>
    <b v="0"/>
    <s v="Approved"/>
    <s v="OHM Cycles"/>
    <s v="Standard"/>
    <s v="medium"/>
    <s v="medium"/>
    <n v="795.34"/>
    <n v="101.58"/>
    <d v="1997-02-09T00:00:00"/>
    <n v="693.76"/>
    <s v="M"/>
    <n v="90"/>
    <d v="1966-02-22T00:00:00"/>
    <n v="54.399564542110603"/>
    <s v="Programmer Analyst II"/>
    <s v="Manufacturing"/>
    <s v="High Net Worth"/>
    <s v="N"/>
    <s v="No"/>
    <n v="6"/>
    <m/>
  </r>
  <r>
    <n v="14856"/>
    <n v="86"/>
    <x v="2351"/>
    <d v="2017-02-04T00:00:00"/>
    <n v="329"/>
    <b v="1"/>
    <s v="Approved"/>
    <s v="OHM Cycles"/>
    <s v="Standard"/>
    <s v="medium"/>
    <s v="medium"/>
    <n v="235.63"/>
    <n v="125.07"/>
    <d v="2004-08-07T00:00:00"/>
    <n v="110.56"/>
    <s v="M"/>
    <n v="46"/>
    <d v="1997-07-25T00:00:00"/>
    <n v="22.958468651699643"/>
    <s v="Assistant Media Planner"/>
    <s v="Entertainment"/>
    <s v="Mass Customer"/>
    <s v="N"/>
    <s v="No"/>
    <n v="3"/>
    <m/>
  </r>
  <r>
    <n v="15028"/>
    <n v="34"/>
    <x v="478"/>
    <d v="2017-02-04T00:00:00"/>
    <n v="329"/>
    <b v="1"/>
    <s v="Approved"/>
    <s v="WeareA2B"/>
    <s v="Standard"/>
    <s v="medium"/>
    <s v="medium"/>
    <n v="1231.1500000000001"/>
    <n v="161.6"/>
    <d v="2009-03-08T00:00:00"/>
    <n v="1069.5500000000002"/>
    <s v="F"/>
    <n v="82"/>
    <d v="1979-01-12T00:00:00"/>
    <n v="41.503674131151698"/>
    <s v="Structural Analysis Engineer"/>
    <s v="n/a"/>
    <s v="High Net Worth"/>
    <s v="N"/>
    <s v="Yes"/>
    <n v="15"/>
    <m/>
  </r>
  <r>
    <n v="15340"/>
    <n v="89"/>
    <x v="3070"/>
    <d v="2017-02-04T00:00:00"/>
    <n v="329"/>
    <b v="1"/>
    <s v="Approved"/>
    <s v="WeareA2B"/>
    <s v="Touring"/>
    <s v="medium"/>
    <s v="large"/>
    <n v="1362.99"/>
    <n v="57.74"/>
    <d v="1993-04-20T00:00:00"/>
    <n v="1305.25"/>
    <s v="F"/>
    <n v="15"/>
    <d v="1958-09-25T00:00:00"/>
    <n v="61.816002898274988"/>
    <s v="Account Coordinator"/>
    <s v="IT"/>
    <s v="Mass Customer"/>
    <s v="N"/>
    <s v="No"/>
    <n v="20"/>
    <m/>
  </r>
  <r>
    <n v="15901"/>
    <n v="6"/>
    <x v="279"/>
    <d v="2017-02-04T00:00:00"/>
    <n v="329"/>
    <b v="0"/>
    <s v="Approved"/>
    <s v="OHM Cycles"/>
    <s v="Standard"/>
    <s v="high"/>
    <s v="medium"/>
    <n v="227.88"/>
    <n v="136.72999999999999"/>
    <d v="2014-03-03T00:00:00"/>
    <n v="91.15"/>
    <s v="M"/>
    <n v="90"/>
    <d v="1992-05-08T00:00:00"/>
    <n v="28.174907007864025"/>
    <s v="Registered Nurse"/>
    <s v="Health"/>
    <s v="Affluent Customer"/>
    <s v="N"/>
    <s v="Yes"/>
    <n v="7"/>
    <m/>
  </r>
  <r>
    <n v="16378"/>
    <n v="59"/>
    <x v="1297"/>
    <d v="2017-02-04T00:00:00"/>
    <n v="329"/>
    <b v="0"/>
    <s v="Approved"/>
    <s v="Solex"/>
    <s v="Standard"/>
    <s v="medium"/>
    <s v="large"/>
    <n v="1061.56"/>
    <n v="733.58"/>
    <d v="1993-07-20T00:00:00"/>
    <n v="327.9799999999999"/>
    <s v="M"/>
    <n v="28"/>
    <d v="1982-09-14T00:00:00"/>
    <n v="37.829701528411974"/>
    <s v="VP Accounting"/>
    <s v="Financial Services"/>
    <s v="Mass Customer"/>
    <s v="N"/>
    <s v="Yes"/>
    <n v="6"/>
    <m/>
  </r>
  <r>
    <n v="17294"/>
    <n v="50"/>
    <x v="695"/>
    <d v="2017-02-04T00:00:00"/>
    <n v="329"/>
    <b v="0"/>
    <s v="Approved"/>
    <s v="WeareA2B"/>
    <s v="Standard"/>
    <s v="medium"/>
    <s v="small"/>
    <n v="175.89"/>
    <n v="131.91999999999999"/>
    <d v="2003-02-16T00:00:00"/>
    <n v="43.97"/>
    <s v="F"/>
    <n v="99"/>
    <d v="1962-01-06T00:00:00"/>
    <n v="58.53107139142567"/>
    <s v="Assistant Professor"/>
    <s v="n/a"/>
    <s v="Mass Customer"/>
    <s v="N"/>
    <s v="No"/>
    <n v="15"/>
    <m/>
  </r>
  <r>
    <n v="17400"/>
    <n v="75"/>
    <x v="1321"/>
    <d v="2017-02-04T00:00:00"/>
    <n v="329"/>
    <b v="0"/>
    <s v="Approved"/>
    <s v="Giant Bicycles"/>
    <s v="Touring"/>
    <s v="medium"/>
    <s v="large"/>
    <n v="1873.97"/>
    <n v="863.95"/>
    <d v="2015-08-10T00:00:00"/>
    <n v="1010.02"/>
    <s v="M"/>
    <n v="39"/>
    <d v="1973-07-31T00:00:00"/>
    <n v="46.95846865169964"/>
    <n v="0"/>
    <s v="Argiculture"/>
    <s v="Mass Customer"/>
    <s v="N"/>
    <s v="Yes"/>
    <n v="17"/>
    <m/>
  </r>
  <r>
    <n v="17566"/>
    <n v="63"/>
    <x v="1508"/>
    <d v="2017-02-04T00:00:00"/>
    <n v="329"/>
    <b v="1"/>
    <s v="Approved"/>
    <s v="Solex"/>
    <s v="Standard"/>
    <s v="medium"/>
    <s v="medium"/>
    <n v="1483.2"/>
    <n v="99.59"/>
    <d v="1998-12-17T00:00:00"/>
    <n v="1383.6100000000001"/>
    <s v="F"/>
    <n v="98"/>
    <d v="1971-07-05T00:00:00"/>
    <n v="49.03244125443937"/>
    <n v="0"/>
    <s v="Health"/>
    <s v="Mass Customer"/>
    <s v="N"/>
    <s v="No"/>
    <n v="7"/>
    <m/>
  </r>
  <r>
    <n v="17977"/>
    <n v="1"/>
    <x v="1982"/>
    <d v="2017-02-04T00:00:00"/>
    <n v="329"/>
    <b v="1"/>
    <s v="Approved"/>
    <s v="Giant Bicycles"/>
    <s v="Standard"/>
    <s v="medium"/>
    <s v="medium"/>
    <n v="1403.5"/>
    <n v="954.82"/>
    <d v="1997-08-25T00:00:00"/>
    <n v="448.67999999999995"/>
    <s v="F"/>
    <n v="62"/>
    <d v="1981-01-15T00:00:00"/>
    <n v="39.492715227042112"/>
    <s v="Analog Circuit Design manager"/>
    <s v="Financial Services"/>
    <s v="Affluent Customer"/>
    <s v="N"/>
    <s v="No"/>
    <n v="13"/>
    <m/>
  </r>
  <r>
    <n v="17986"/>
    <n v="2"/>
    <x v="3459"/>
    <d v="2017-02-04T00:00:00"/>
    <n v="329"/>
    <b v="0"/>
    <s v="Approved"/>
    <s v="Solex"/>
    <s v="Standard"/>
    <s v="medium"/>
    <s v="medium"/>
    <n v="71.489999999999995"/>
    <n v="53.62"/>
    <d v="2004-09-28T00:00:00"/>
    <n v="17.869999999999997"/>
    <s v="M"/>
    <n v="60"/>
    <d v="1991-04-28T00:00:00"/>
    <n v="29.205043994165397"/>
    <s v="Database Administrator IV"/>
    <s v="Retail"/>
    <s v="Mass Customer"/>
    <s v="N"/>
    <s v="Yes"/>
    <n v="10"/>
    <m/>
  </r>
  <r>
    <n v="18097"/>
    <n v="92"/>
    <x v="1123"/>
    <d v="2017-02-04T00:00:00"/>
    <n v="329"/>
    <b v="0"/>
    <s v="Approved"/>
    <s v="WeareA2B"/>
    <s v="Touring"/>
    <s v="medium"/>
    <s v="large"/>
    <n v="1890.39"/>
    <n v="260.14"/>
    <d v="2015-05-21T00:00:00"/>
    <n v="1630.25"/>
    <s v="M"/>
    <n v="89"/>
    <d v="1972-03-09T00:00:00"/>
    <n v="48.352989199644846"/>
    <s v="Web Developer IV"/>
    <s v="Entertainment"/>
    <s v="High Net Worth"/>
    <s v="N"/>
    <s v="Yes"/>
    <n v="15"/>
    <m/>
  </r>
  <r>
    <n v="18448"/>
    <n v="97"/>
    <x v="2336"/>
    <d v="2017-02-04T00:00:00"/>
    <n v="329"/>
    <b v="0"/>
    <s v="Approved"/>
    <s v="Solex"/>
    <s v="Standard"/>
    <s v="medium"/>
    <s v="large"/>
    <n v="202.62"/>
    <n v="151.96"/>
    <d v="2016-03-29T00:00:00"/>
    <n v="50.66"/>
    <s v="F"/>
    <n v="10"/>
    <d v="1985-10-23T00:00:00"/>
    <n v="34.720112487316079"/>
    <s v="Teacher"/>
    <s v="Entertainment"/>
    <s v="Affluent Customer"/>
    <s v="N"/>
    <s v="No"/>
    <n v="8"/>
    <m/>
  </r>
  <r>
    <n v="18648"/>
    <n v="87"/>
    <x v="1887"/>
    <d v="2017-02-04T00:00:00"/>
    <n v="329"/>
    <b v="0"/>
    <s v="Approved"/>
    <s v="Giant Bicycles"/>
    <s v="Standard"/>
    <s v="high"/>
    <s v="medium"/>
    <n v="1179"/>
    <n v="707.4"/>
    <d v="2003-09-10T00:00:00"/>
    <n v="471.6"/>
    <s v="F"/>
    <n v="19"/>
    <d v="1980-08-05T00:00:00"/>
    <n v="39.939290569507861"/>
    <s v="Help Desk Technician"/>
    <s v="Retail"/>
    <s v="Affluent Customer"/>
    <s v="N"/>
    <s v="Yes"/>
    <n v="6"/>
    <m/>
  </r>
  <r>
    <n v="19309"/>
    <n v="29"/>
    <x v="3160"/>
    <d v="2017-02-04T00:00:00"/>
    <n v="329"/>
    <b v="1"/>
    <s v="Approved"/>
    <s v="WeareA2B"/>
    <s v="Standard"/>
    <s v="medium"/>
    <s v="medium"/>
    <n v="1065.03"/>
    <n v="230.09"/>
    <d v="2000-11-03T00:00:00"/>
    <n v="834.93999999999994"/>
    <s v="F"/>
    <n v="27"/>
    <d v="1963-03-20T00:00:00"/>
    <n v="57.331071391425674"/>
    <s v="Research Nurse"/>
    <s v="Health"/>
    <s v="High Net Worth"/>
    <s v="N"/>
    <s v="No"/>
    <n v="12"/>
    <m/>
  </r>
  <r>
    <n v="275"/>
    <n v="76"/>
    <x v="544"/>
    <d v="2017-02-03T00:00:00"/>
    <n v="330"/>
    <b v="1"/>
    <s v="Approved"/>
    <s v="WeareA2B"/>
    <s v="Standard"/>
    <s v="low"/>
    <s v="medium"/>
    <n v="642.30999999999995"/>
    <n v="513.85"/>
    <d v="2014-10-10T00:00:00"/>
    <n v="128.45999999999992"/>
    <s v="M"/>
    <n v="12"/>
    <d v="1974-11-05T00:00:00"/>
    <n v="45.692715227042108"/>
    <s v="Database Administrator IV"/>
    <s v="n/a"/>
    <s v="Mass Customer"/>
    <s v="N"/>
    <s v="Yes"/>
    <n v="6"/>
    <m/>
  </r>
  <r>
    <n v="785"/>
    <n v="34"/>
    <x v="3245"/>
    <d v="2017-02-03T00:00:00"/>
    <n v="330"/>
    <b v="1"/>
    <s v="Approved"/>
    <s v="Norco Bicycles"/>
    <s v="Road"/>
    <s v="high"/>
    <s v="large"/>
    <n v="774.53"/>
    <n v="464.72"/>
    <d v="2010-06-07T00:00:00"/>
    <n v="309.80999999999995"/>
    <s v="M"/>
    <n v="51"/>
    <d v="1989-05-28T00:00:00"/>
    <n v="31.122852213343478"/>
    <s v="Biostatistician II"/>
    <s v="n/a"/>
    <s v="Mass Customer"/>
    <s v="N"/>
    <s v="Yes"/>
    <n v="17"/>
    <m/>
  </r>
  <r>
    <n v="1391"/>
    <n v="28"/>
    <x v="766"/>
    <d v="2017-02-03T00:00:00"/>
    <n v="330"/>
    <b v="0"/>
    <s v="Approved"/>
    <s v="Norco Bicycles"/>
    <s v="Standard"/>
    <s v="medium"/>
    <s v="small"/>
    <n v="1216.1400000000001"/>
    <n v="1082.3599999999999"/>
    <d v="1992-10-11T00:00:00"/>
    <n v="133.7800000000002"/>
    <s v="F"/>
    <n v="57"/>
    <d v="1959-07-16T00:00:00"/>
    <n v="61.010523446220191"/>
    <s v="Staff Scientist"/>
    <s v="Financial Services"/>
    <s v="Affluent Customer"/>
    <s v="N"/>
    <s v="Yes"/>
    <n v="16"/>
    <m/>
  </r>
  <r>
    <n v="1443"/>
    <n v="4"/>
    <x v="2236"/>
    <d v="2017-02-03T00:00:00"/>
    <n v="330"/>
    <b v="1"/>
    <s v="Approved"/>
    <s v="Giant Bicycles"/>
    <s v="Standard"/>
    <s v="high"/>
    <s v="medium"/>
    <n v="1129.1300000000001"/>
    <n v="677.48"/>
    <d v="2003-03-18T00:00:00"/>
    <n v="451.65000000000009"/>
    <s v="F"/>
    <n v="72"/>
    <d v="1978-05-17T00:00:00"/>
    <n v="42.161208377727043"/>
    <s v="General Manager"/>
    <s v="Entertainment"/>
    <s v="Mass Customer"/>
    <s v="N"/>
    <s v="No"/>
    <n v="11"/>
    <m/>
  </r>
  <r>
    <n v="1958"/>
    <n v="45"/>
    <x v="2346"/>
    <d v="2017-02-03T00:00:00"/>
    <n v="330"/>
    <b v="0"/>
    <s v="Approved"/>
    <s v="Solex"/>
    <s v="Standard"/>
    <s v="medium"/>
    <s v="medium"/>
    <n v="441.49"/>
    <n v="84.99"/>
    <d v="2001-11-25T00:00:00"/>
    <n v="356.5"/>
    <s v="M"/>
    <n v="87"/>
    <d v="1993-12-19T00:00:00"/>
    <n v="26.558468651699641"/>
    <s v="Operator"/>
    <s v="Manufacturing"/>
    <s v="Mass Customer"/>
    <s v="N"/>
    <s v="Yes"/>
    <n v="4"/>
    <m/>
  </r>
  <r>
    <n v="2526"/>
    <n v="0"/>
    <x v="2716"/>
    <d v="2017-02-03T00:00:00"/>
    <n v="330"/>
    <b v="0"/>
    <s v="Approved"/>
    <s v="Trek Bicycles"/>
    <s v="Road"/>
    <s v="medium"/>
    <s v="medium"/>
    <n v="533.51"/>
    <n v="400.13"/>
    <d v="1997-10-04T00:00:00"/>
    <n v="133.38"/>
    <s v="F"/>
    <n v="7"/>
    <d v="1969-11-11T00:00:00"/>
    <n v="50.679016596905122"/>
    <s v="Speech Pathologist"/>
    <s v="n/a"/>
    <s v="High Net Worth"/>
    <s v="N"/>
    <s v="Yes"/>
    <n v="5"/>
    <m/>
  </r>
  <r>
    <n v="2787"/>
    <n v="12"/>
    <x v="2413"/>
    <d v="2017-02-03T00:00:00"/>
    <n v="330"/>
    <b v="1"/>
    <s v="Approved"/>
    <s v="WeareA2B"/>
    <s v="Standard"/>
    <s v="medium"/>
    <s v="medium"/>
    <n v="1231.1500000000001"/>
    <n v="161.6"/>
    <d v="2004-08-17T00:00:00"/>
    <n v="1069.5500000000002"/>
    <s v="F"/>
    <n v="95"/>
    <d v="1987-11-05T00:00:00"/>
    <n v="32.684496048959915"/>
    <s v="Computer Systems Analyst IV"/>
    <s v="Manufacturing"/>
    <s v="Affluent Customer"/>
    <s v="N"/>
    <s v="No"/>
    <n v="12"/>
    <m/>
  </r>
  <r>
    <n v="2813"/>
    <n v="76"/>
    <x v="1495"/>
    <d v="2017-02-03T00:00:00"/>
    <n v="330"/>
    <b v="1"/>
    <s v="Approved"/>
    <s v="WeareA2B"/>
    <s v="Road"/>
    <s v="low"/>
    <s v="small"/>
    <n v="1172.78"/>
    <n v="1043.77"/>
    <d v="2002-10-10T00:00:00"/>
    <n v="129.01"/>
    <s v="M"/>
    <n v="58"/>
    <d v="1986-01-21T00:00:00"/>
    <n v="34.473537144850326"/>
    <s v="Safety Technician I"/>
    <s v="Retail"/>
    <s v="High Net Worth"/>
    <s v="N"/>
    <s v="No"/>
    <n v="5"/>
    <m/>
  </r>
  <r>
    <n v="3300"/>
    <n v="99"/>
    <x v="759"/>
    <d v="2017-02-03T00:00:00"/>
    <n v="330"/>
    <b v="0"/>
    <s v="Approved"/>
    <s v="OHM Cycles"/>
    <s v="Standard"/>
    <s v="medium"/>
    <s v="medium"/>
    <n v="1227.3399999999999"/>
    <n v="770.89"/>
    <d v="1991-05-06T00:00:00"/>
    <n v="456.44999999999993"/>
    <s v="F"/>
    <n v="33"/>
    <d v="1987-02-28T00:00:00"/>
    <n v="33.369427555809231"/>
    <s v="Senior Financial Analyst"/>
    <s v="Financial Services"/>
    <s v="Affluent Customer"/>
    <s v="N"/>
    <s v="Yes"/>
    <n v="6"/>
    <m/>
  </r>
  <r>
    <n v="3359"/>
    <n v="47"/>
    <x v="924"/>
    <d v="2017-02-03T00:00:00"/>
    <n v="330"/>
    <b v="0"/>
    <s v="Approved"/>
    <s v="Trek Bicycles"/>
    <s v="Road"/>
    <s v="low"/>
    <s v="small"/>
    <n v="1720.7"/>
    <n v="1531.42"/>
    <d v="2012-06-04T00:00:00"/>
    <n v="189.27999999999997"/>
    <s v="F"/>
    <n v="80"/>
    <d v="1971-07-12T00:00:00"/>
    <n v="49.013263172247591"/>
    <s v="Actuary"/>
    <s v="Financial Services"/>
    <s v="Mass Customer"/>
    <s v="N"/>
    <s v="Yes"/>
    <n v="10"/>
    <m/>
  </r>
  <r>
    <n v="3364"/>
    <n v="24"/>
    <x v="2320"/>
    <d v="2017-02-03T00:00:00"/>
    <n v="330"/>
    <b v="0"/>
    <s v="Approved"/>
    <s v="Solex"/>
    <s v="Road"/>
    <s v="medium"/>
    <s v="large"/>
    <n v="1777.8"/>
    <n v="820.78"/>
    <d v="1993-05-26T00:00:00"/>
    <n v="957.02"/>
    <s v="M"/>
    <n v="34"/>
    <d v="1971-02-19T00:00:00"/>
    <n v="49.405043994165396"/>
    <s v="Paralegal"/>
    <s v="Financial Services"/>
    <s v="Mass Customer"/>
    <s v="N"/>
    <s v="Yes"/>
    <n v="6"/>
    <m/>
  </r>
  <r>
    <n v="3406"/>
    <n v="25"/>
    <x v="2359"/>
    <d v="2017-02-03T00:00:00"/>
    <n v="330"/>
    <b v="0"/>
    <s v="Approved"/>
    <s v="Giant Bicycles"/>
    <s v="Road"/>
    <s v="medium"/>
    <s v="medium"/>
    <n v="1538.99"/>
    <n v="829.65"/>
    <d v="2016-02-04T00:00:00"/>
    <n v="709.34"/>
    <s v="U"/>
    <n v="29"/>
    <d v="1899-12-30T00:00:00"/>
    <n v="0"/>
    <s v="Engineer III"/>
    <s v="IT"/>
    <s v="Mass Customer"/>
    <s v="N"/>
    <s v="No"/>
    <n v="0"/>
    <m/>
  </r>
  <r>
    <n v="3866"/>
    <n v="50"/>
    <x v="2041"/>
    <d v="2017-02-03T00:00:00"/>
    <n v="330"/>
    <b v="0"/>
    <s v="Approved"/>
    <s v="Giant Bicycles"/>
    <s v="Standard"/>
    <s v="medium"/>
    <s v="medium"/>
    <n v="642.70000000000005"/>
    <n v="211.37"/>
    <d v="1992-10-11T00:00:00"/>
    <n v="431.33000000000004"/>
    <s v="F"/>
    <n v="12"/>
    <d v="1959-11-14T00:00:00"/>
    <n v="60.679016596905122"/>
    <n v="0"/>
    <s v="Manufacturing"/>
    <s v="High Net Worth"/>
    <s v="N"/>
    <s v="Yes"/>
    <n v="20"/>
    <m/>
  </r>
  <r>
    <n v="4740"/>
    <n v="4"/>
    <x v="1210"/>
    <d v="2017-02-03T00:00:00"/>
    <n v="330"/>
    <b v="0"/>
    <s v="Approved"/>
    <s v="Giant Bicycles"/>
    <s v="Standard"/>
    <s v="high"/>
    <s v="medium"/>
    <n v="1129.1300000000001"/>
    <n v="677.48"/>
    <d v="2004-08-17T00:00:00"/>
    <n v="451.65000000000009"/>
    <s v="F"/>
    <n v="71"/>
    <d v="1964-08-04T00:00:00"/>
    <n v="55.952989199644847"/>
    <s v="Assistant Professor"/>
    <s v="n/a"/>
    <s v="Mass Customer"/>
    <s v="N"/>
    <s v="Yes"/>
    <n v="9"/>
    <m/>
  </r>
  <r>
    <n v="4953"/>
    <n v="56"/>
    <x v="2689"/>
    <d v="2017-02-03T00:00:00"/>
    <n v="330"/>
    <b v="1"/>
    <s v="Approved"/>
    <s v="OHM Cycles"/>
    <s v="Standard"/>
    <s v="medium"/>
    <s v="medium"/>
    <n v="183.86"/>
    <n v="137.9"/>
    <d v="1997-10-04T00:00:00"/>
    <n v="45.960000000000008"/>
    <s v="F"/>
    <n v="90"/>
    <d v="1976-10-15T00:00:00"/>
    <n v="43.747509747590051"/>
    <s v="Budget/Accounting Analyst II"/>
    <s v="Financial Services"/>
    <s v="Mass Customer"/>
    <s v="N"/>
    <s v="No"/>
    <n v="12"/>
    <m/>
  </r>
  <r>
    <n v="5163"/>
    <n v="31"/>
    <x v="1079"/>
    <d v="2017-02-03T00:00:00"/>
    <n v="330"/>
    <b v="1"/>
    <s v="Approved"/>
    <s v="Giant Bicycles"/>
    <s v="Standard"/>
    <s v="medium"/>
    <s v="medium"/>
    <n v="230.91"/>
    <n v="173.18"/>
    <d v="1994-07-12T00:00:00"/>
    <n v="57.72999999999999"/>
    <s v="F"/>
    <n v="86"/>
    <d v="1981-09-02T00:00:00"/>
    <n v="38.862578240740739"/>
    <s v="Paralegal"/>
    <s v="Financial Services"/>
    <s v="Affluent Customer"/>
    <s v="N"/>
    <s v="Yes"/>
    <n v="5"/>
    <m/>
  </r>
  <r>
    <n v="5721"/>
    <n v="0"/>
    <x v="768"/>
    <d v="2017-02-03T00:00:00"/>
    <n v="330"/>
    <b v="0"/>
    <s v="Approved"/>
    <s v="OHM Cycles"/>
    <s v="Standard"/>
    <s v="low"/>
    <s v="medium"/>
    <n v="71.16"/>
    <n v="56.93"/>
    <d v="2015-06-17T00:00:00"/>
    <n v="14.229999999999997"/>
    <s v="F"/>
    <n v="14"/>
    <d v="1977-03-01T00:00:00"/>
    <n v="43.372167281836632"/>
    <s v="Payment Adjustment Coordinator"/>
    <s v="Retail"/>
    <s v="High Net Worth"/>
    <s v="N"/>
    <s v="No"/>
    <n v="21"/>
    <m/>
  </r>
  <r>
    <n v="6393"/>
    <n v="76"/>
    <x v="1079"/>
    <d v="2017-02-03T00:00:00"/>
    <n v="330"/>
    <b v="0"/>
    <s v="Approved"/>
    <s v="WeareA2B"/>
    <s v="Standard"/>
    <s v="low"/>
    <s v="medium"/>
    <n v="642.30999999999995"/>
    <n v="513.85"/>
    <d v="1991-07-10T00:00:00"/>
    <n v="128.45999999999992"/>
    <s v="F"/>
    <n v="86"/>
    <d v="1981-09-02T00:00:00"/>
    <n v="38.862578240740739"/>
    <s v="Paralegal"/>
    <s v="Financial Services"/>
    <s v="Affluent Customer"/>
    <s v="N"/>
    <s v="Yes"/>
    <n v="5"/>
    <m/>
  </r>
  <r>
    <n v="6478"/>
    <n v="50"/>
    <x v="231"/>
    <d v="2017-02-03T00:00:00"/>
    <n v="330"/>
    <b v="0"/>
    <s v="Approved"/>
    <s v="WeareA2B"/>
    <s v="Standard"/>
    <s v="medium"/>
    <s v="small"/>
    <n v="175.89"/>
    <n v="131.91999999999999"/>
    <d v="2003-02-16T00:00:00"/>
    <n v="43.97"/>
    <s v="F"/>
    <n v="87"/>
    <d v="1991-04-11T00:00:00"/>
    <n v="29.251619336631151"/>
    <s v="Senior Developer"/>
    <s v="Manufacturing"/>
    <s v="Mass Customer"/>
    <s v="N"/>
    <s v="No"/>
    <n v="12"/>
    <m/>
  </r>
  <r>
    <n v="6523"/>
    <n v="95"/>
    <x v="697"/>
    <d v="2017-02-03T00:00:00"/>
    <n v="330"/>
    <b v="0"/>
    <s v="Approved"/>
    <s v="Giant Bicycles"/>
    <s v="Standard"/>
    <s v="medium"/>
    <s v="large"/>
    <n v="569.55999999999995"/>
    <n v="528.42999999999995"/>
    <d v="2003-09-10T00:00:00"/>
    <n v="41.129999999999995"/>
    <s v="M"/>
    <n v="12"/>
    <d v="1977-11-16T00:00:00"/>
    <n v="42.659838514713343"/>
    <s v="Mechanical Systems Engineer"/>
    <s v="Manufacturing"/>
    <s v="Mass Customer"/>
    <s v="N"/>
    <s v="No"/>
    <n v="20"/>
    <m/>
  </r>
  <r>
    <n v="6802"/>
    <n v="65"/>
    <x v="310"/>
    <d v="2017-02-03T00:00:00"/>
    <n v="330"/>
    <b v="1"/>
    <s v="Approved"/>
    <s v="WeareA2B"/>
    <s v="Standard"/>
    <s v="medium"/>
    <s v="medium"/>
    <n v="1807.45"/>
    <n v="778.69"/>
    <d v="2015-05-21T00:00:00"/>
    <n v="1028.76"/>
    <s v="F"/>
    <n v="8"/>
    <d v="1997-05-27T00:00:00"/>
    <n v="23.120112487316081"/>
    <s v="Financial Analyst"/>
    <s v="Financial Services"/>
    <s v="Mass Customer"/>
    <s v="N"/>
    <s v="No"/>
    <n v="2"/>
    <m/>
  </r>
  <r>
    <n v="7233"/>
    <n v="93"/>
    <x v="320"/>
    <d v="2017-02-03T00:00:00"/>
    <n v="330"/>
    <b v="0"/>
    <s v="Approved"/>
    <s v="WeareA2B"/>
    <s v="Standard"/>
    <s v="medium"/>
    <s v="medium"/>
    <n v="1065.03"/>
    <n v="230.09"/>
    <d v="2016-03-29T00:00:00"/>
    <n v="834.93999999999994"/>
    <s v="F"/>
    <n v="75"/>
    <d v="1971-02-04T00:00:00"/>
    <n v="49.446139884576354"/>
    <n v="0"/>
    <s v="Entertainment"/>
    <s v="Mass Customer"/>
    <s v="N"/>
    <s v="Yes"/>
    <n v="7"/>
    <m/>
  </r>
  <r>
    <n v="7732"/>
    <n v="0"/>
    <x v="1965"/>
    <d v="2017-02-03T00:00:00"/>
    <n v="330"/>
    <b v="1"/>
    <s v="Approved"/>
    <s v="Norco Bicycles"/>
    <s v="Standard"/>
    <s v="medium"/>
    <s v="medium"/>
    <n v="360.4"/>
    <n v="270.3"/>
    <d v="2016-12-06T00:00:00"/>
    <n v="90.099999999999966"/>
    <s v="M"/>
    <n v="10"/>
    <d v="1986-05-26T00:00:00"/>
    <n v="34.131071391425671"/>
    <s v="Associate Professor"/>
    <s v="Financial Services"/>
    <s v="High Net Worth"/>
    <s v="N"/>
    <s v="No"/>
    <n v="20"/>
    <m/>
  </r>
  <r>
    <n v="7758"/>
    <n v="8"/>
    <x v="496"/>
    <d v="2017-02-03T00:00:00"/>
    <n v="330"/>
    <b v="0"/>
    <s v="Approved"/>
    <s v="Solex"/>
    <s v="Road"/>
    <s v="medium"/>
    <s v="small"/>
    <n v="1703.52"/>
    <n v="1516.13"/>
    <d v="2011-04-16T00:00:00"/>
    <n v="187.38999999999987"/>
    <s v="F"/>
    <n v="21"/>
    <d v="1953-09-17T00:00:00"/>
    <n v="66.84066043252156"/>
    <s v="Help Desk Technician"/>
    <s v="Manufacturing"/>
    <s v="Affluent Customer"/>
    <s v="N"/>
    <s v="No"/>
    <n v="15"/>
    <m/>
  </r>
  <r>
    <n v="7821"/>
    <n v="2"/>
    <x v="3316"/>
    <d v="2017-02-03T00:00:00"/>
    <n v="330"/>
    <b v="0"/>
    <s v="Approved"/>
    <s v="Solex"/>
    <s v="Standard"/>
    <s v="medium"/>
    <s v="medium"/>
    <n v="71.489999999999995"/>
    <n v="53.62"/>
    <d v="2012-12-02T00:00:00"/>
    <n v="17.869999999999997"/>
    <s v="F"/>
    <n v="31"/>
    <d v="1974-09-28T00:00:00"/>
    <n v="45.796824816083202"/>
    <n v="0"/>
    <s v="Manufacturing"/>
    <s v="Mass Customer"/>
    <s v="N"/>
    <s v="Yes"/>
    <n v="15"/>
    <m/>
  </r>
  <r>
    <n v="8213"/>
    <n v="66"/>
    <x v="2996"/>
    <d v="2017-02-03T00:00:00"/>
    <n v="330"/>
    <b v="1"/>
    <s v="Approved"/>
    <s v="Giant Bicycles"/>
    <s v="Road"/>
    <s v="low"/>
    <s v="small"/>
    <n v="590.26"/>
    <n v="525.33000000000004"/>
    <d v="2010-08-20T00:00:00"/>
    <n v="64.92999999999995"/>
    <s v="F"/>
    <n v="74"/>
    <d v="1998-07-27T00:00:00"/>
    <n v="21.952989199644847"/>
    <s v="Account Executive"/>
    <s v="Health"/>
    <s v="Affluent Customer"/>
    <s v="N"/>
    <s v="Yes"/>
    <n v="1"/>
    <m/>
  </r>
  <r>
    <n v="8569"/>
    <n v="0"/>
    <x v="2678"/>
    <d v="2017-02-03T00:00:00"/>
    <n v="330"/>
    <b v="0"/>
    <s v="Approved"/>
    <s v="Norco Bicycles"/>
    <s v="Standard"/>
    <s v="low"/>
    <s v="medium"/>
    <n v="363.01"/>
    <n v="290.41000000000003"/>
    <d v="2003-01-05T00:00:00"/>
    <n v="72.599999999999966"/>
    <s v="M"/>
    <n v="91"/>
    <d v="1969-12-21T00:00:00"/>
    <n v="50.569427555809234"/>
    <s v="Food Chemist"/>
    <s v="Health"/>
    <s v="High Net Worth"/>
    <s v="N"/>
    <s v="Yes"/>
    <n v="12"/>
    <m/>
  </r>
  <r>
    <n v="9474"/>
    <n v="0"/>
    <x v="2237"/>
    <d v="2017-02-03T00:00:00"/>
    <n v="330"/>
    <b v="0"/>
    <s v="Approved"/>
    <s v="Trek Bicycles"/>
    <s v="Road"/>
    <s v="medium"/>
    <s v="medium"/>
    <n v="290.62"/>
    <n v="215.14"/>
    <d v="2005-05-10T00:00:00"/>
    <n v="75.480000000000018"/>
    <s v="M"/>
    <n v="69"/>
    <d v="1971-07-01T00:00:00"/>
    <n v="49.043400158548955"/>
    <n v="0"/>
    <s v="n/a"/>
    <s v="High Net Worth"/>
    <s v="N"/>
    <s v="Yes"/>
    <n v="7"/>
    <m/>
  </r>
  <r>
    <n v="9739"/>
    <n v="38"/>
    <x v="1091"/>
    <d v="2017-02-03T00:00:00"/>
    <n v="330"/>
    <b v="1"/>
    <s v="Approved"/>
    <s v="Solex"/>
    <s v="Standard"/>
    <s v="medium"/>
    <s v="medium"/>
    <n v="1577.53"/>
    <n v="826.51"/>
    <d v="1993-04-12T00:00:00"/>
    <n v="751.02"/>
    <s v="M"/>
    <n v="88"/>
    <d v="1978-08-19T00:00:00"/>
    <n v="41.903674131151696"/>
    <n v="0"/>
    <s v="Financial Services"/>
    <s v="Mass Customer"/>
    <s v="N"/>
    <s v="Yes"/>
    <n v="17"/>
    <m/>
  </r>
  <r>
    <n v="10119"/>
    <n v="13"/>
    <x v="2440"/>
    <d v="2017-02-03T00:00:00"/>
    <n v="330"/>
    <b v="1"/>
    <s v="Approved"/>
    <s v="Solex"/>
    <s v="Standard"/>
    <s v="medium"/>
    <s v="medium"/>
    <n v="1577.53"/>
    <n v="826.51"/>
    <d v="2011-03-16T00:00:00"/>
    <n v="751.02"/>
    <s v="F"/>
    <n v="78"/>
    <d v="1984-01-01T00:00:00"/>
    <n v="36.53107139142567"/>
    <n v="0"/>
    <s v="Manufacturing"/>
    <s v="High Net Worth"/>
    <s v="N"/>
    <s v="No"/>
    <n v="3"/>
    <m/>
  </r>
  <r>
    <n v="10382"/>
    <n v="23"/>
    <x v="2064"/>
    <d v="2017-02-03T00:00:00"/>
    <n v="330"/>
    <b v="1"/>
    <s v="Approved"/>
    <s v="Norco Bicycles"/>
    <s v="Mountain"/>
    <s v="low"/>
    <s v="small"/>
    <n v="688.63"/>
    <n v="612.88"/>
    <d v="1993-10-02T00:00:00"/>
    <n v="75.75"/>
    <s v="M"/>
    <n v="7"/>
    <d v="1984-06-15T00:00:00"/>
    <n v="36.076276870877727"/>
    <s v="Compensation Analyst"/>
    <s v="Financial Services"/>
    <s v="Affluent Customer"/>
    <s v="N"/>
    <s v="No"/>
    <n v="2"/>
    <m/>
  </r>
  <r>
    <n v="10618"/>
    <n v="0"/>
    <x v="2152"/>
    <d v="2017-02-03T00:00:00"/>
    <n v="330"/>
    <b v="1"/>
    <s v="Approved"/>
    <s v="Solex"/>
    <s v="Standard"/>
    <s v="medium"/>
    <s v="medium"/>
    <n v="71.489999999999995"/>
    <n v="53.62"/>
    <d v="2012-12-02T00:00:00"/>
    <n v="17.869999999999997"/>
    <s v="F"/>
    <n v="94"/>
    <d v="1993-08-26T00:00:00"/>
    <n v="26.873537144850328"/>
    <s v="Senior Cost Accountant"/>
    <s v="Financial Services"/>
    <s v="High Net Worth"/>
    <s v="N"/>
    <s v="No"/>
    <n v="1"/>
    <m/>
  </r>
  <r>
    <n v="10643"/>
    <n v="5"/>
    <x v="2702"/>
    <d v="2017-02-03T00:00:00"/>
    <n v="330"/>
    <b v="0"/>
    <s v="Approved"/>
    <s v="Trek Bicycles"/>
    <s v="Mountain"/>
    <s v="low"/>
    <s v="medium"/>
    <n v="574.64"/>
    <n v="459.71"/>
    <d v="2011-08-29T00:00:00"/>
    <n v="114.93"/>
    <s v="F"/>
    <n v="34"/>
    <d v="1963-09-12T00:00:00"/>
    <n v="56.848879610603753"/>
    <s v="Human Resources Assistant I"/>
    <s v="Property"/>
    <s v="Mass Customer"/>
    <s v="N"/>
    <s v="No"/>
    <n v="15"/>
    <m/>
  </r>
  <r>
    <n v="10683"/>
    <n v="0"/>
    <x v="1914"/>
    <d v="2017-02-03T00:00:00"/>
    <n v="330"/>
    <b v="1"/>
    <s v="Approved"/>
    <s v="Solex"/>
    <s v="Standard"/>
    <s v="medium"/>
    <s v="medium"/>
    <n v="100.35"/>
    <n v="75.260000000000005"/>
    <d v="1999-07-26T00:00:00"/>
    <n v="25.089999999999989"/>
    <s v="F"/>
    <n v="83"/>
    <d v="1975-06-28T00:00:00"/>
    <n v="45.048879610603755"/>
    <s v="Senior Quality Engineer"/>
    <s v="Manufacturing"/>
    <s v="High Net Worth"/>
    <s v="N"/>
    <s v="Yes"/>
    <n v="16"/>
    <m/>
  </r>
  <r>
    <n v="11783"/>
    <n v="72"/>
    <x v="2988"/>
    <d v="2017-02-03T00:00:00"/>
    <n v="330"/>
    <b v="1"/>
    <s v="Approved"/>
    <s v="Norco Bicycles"/>
    <s v="Standard"/>
    <s v="medium"/>
    <s v="medium"/>
    <n v="360.4"/>
    <n v="270.3"/>
    <d v="2016-12-06T00:00:00"/>
    <n v="90.099999999999966"/>
    <s v="M"/>
    <n v="93"/>
    <d v="2000-06-07T00:00:00"/>
    <n v="20.087235774987313"/>
    <s v="Health Coach II"/>
    <s v="Manufacturing"/>
    <s v="Mass Customer"/>
    <s v="N"/>
    <s v="Yes"/>
    <n v="2"/>
    <m/>
  </r>
  <r>
    <n v="12024"/>
    <n v="3"/>
    <x v="769"/>
    <d v="2017-02-03T00:00:00"/>
    <n v="330"/>
    <b v="1"/>
    <s v="Approved"/>
    <s v="Trek Bicycles"/>
    <s v="Standard"/>
    <s v="medium"/>
    <s v="large"/>
    <n v="2091.4699999999998"/>
    <n v="388.92"/>
    <d v="2012-09-15T00:00:00"/>
    <n v="1702.5499999999997"/>
    <s v="M"/>
    <n v="9"/>
    <d v="1970-06-19T00:00:00"/>
    <n v="50.076276870877727"/>
    <s v="Administrative Assistant IV"/>
    <s v="Telecommunications"/>
    <s v="Mass Customer"/>
    <s v="N"/>
    <s v="No"/>
    <n v="19"/>
    <m/>
  </r>
  <r>
    <n v="12181"/>
    <n v="49"/>
    <x v="2728"/>
    <d v="2017-02-03T00:00:00"/>
    <n v="330"/>
    <b v="1"/>
    <s v="Approved"/>
    <s v="Trek Bicycles"/>
    <s v="Road"/>
    <s v="medium"/>
    <s v="medium"/>
    <n v="533.51"/>
    <n v="400.13"/>
    <d v="1997-10-04T00:00:00"/>
    <n v="133.38"/>
    <s v="M"/>
    <n v="80"/>
    <d v="1995-11-07T00:00:00"/>
    <n v="24.673537144850329"/>
    <s v="General Manager"/>
    <s v="Argiculture"/>
    <s v="Affluent Customer"/>
    <s v="N"/>
    <s v="No"/>
    <n v="7"/>
    <m/>
  </r>
  <r>
    <n v="12690"/>
    <n v="50"/>
    <x v="196"/>
    <d v="2017-02-03T00:00:00"/>
    <n v="330"/>
    <b v="1"/>
    <s v="Approved"/>
    <s v="Giant Bicycles"/>
    <s v="Standard"/>
    <s v="medium"/>
    <s v="medium"/>
    <n v="642.70000000000005"/>
    <n v="211.37"/>
    <d v="2002-03-22T00:00:00"/>
    <n v="431.33000000000004"/>
    <s v="F"/>
    <n v="12"/>
    <d v="1977-01-06T00:00:00"/>
    <n v="43.520112487316084"/>
    <n v="0"/>
    <s v="Financial Services"/>
    <s v="High Net Worth"/>
    <s v="N"/>
    <s v="No"/>
    <n v="16"/>
    <m/>
  </r>
  <r>
    <n v="12944"/>
    <n v="3"/>
    <x v="936"/>
    <d v="2017-02-03T00:00:00"/>
    <n v="330"/>
    <b v="0"/>
    <s v="Approved"/>
    <s v="Trek Bicycles"/>
    <s v="Standard"/>
    <s v="medium"/>
    <s v="large"/>
    <n v="2091.4699999999998"/>
    <n v="388.92"/>
    <d v="2012-09-15T00:00:00"/>
    <n v="1702.5499999999997"/>
    <s v="M"/>
    <n v="4"/>
    <d v="1985-04-18T00:00:00"/>
    <n v="35.235180980466765"/>
    <s v="Account Representative I"/>
    <s v="IT"/>
    <s v="Mass Customer"/>
    <s v="N"/>
    <s v="No"/>
    <n v="17"/>
    <m/>
  </r>
  <r>
    <n v="13110"/>
    <n v="26"/>
    <x v="139"/>
    <d v="2017-02-03T00:00:00"/>
    <n v="330"/>
    <b v="0"/>
    <s v="Approved"/>
    <s v="WeareA2B"/>
    <s v="Standard"/>
    <s v="medium"/>
    <s v="medium"/>
    <n v="1992.93"/>
    <n v="762.63"/>
    <d v="1993-05-26T00:00:00"/>
    <n v="1230.3000000000002"/>
    <s v="F"/>
    <n v="99"/>
    <d v="1996-11-30T00:00:00"/>
    <n v="23.607783720192792"/>
    <s v="Sales Associate"/>
    <s v="n/a"/>
    <s v="Affluent Customer"/>
    <s v="N"/>
    <s v="No"/>
    <n v="1"/>
    <m/>
  </r>
  <r>
    <n v="13353"/>
    <n v="57"/>
    <x v="716"/>
    <d v="2017-02-03T00:00:00"/>
    <n v="330"/>
    <b v="0"/>
    <s v="Approved"/>
    <s v="WeareA2B"/>
    <s v="Touring"/>
    <s v="medium"/>
    <s v="large"/>
    <n v="1890.39"/>
    <n v="260.14"/>
    <d v="2012-05-18T00:00:00"/>
    <n v="1630.25"/>
    <s v="F"/>
    <n v="34"/>
    <d v="1997-08-01T00:00:00"/>
    <n v="22.939290569507861"/>
    <s v="Legal Assistant"/>
    <s v="Telecommunications"/>
    <s v="Affluent Customer"/>
    <s v="N"/>
    <s v="Yes"/>
    <n v="5"/>
    <m/>
  </r>
  <r>
    <n v="13393"/>
    <n v="98"/>
    <x v="3073"/>
    <d v="2017-02-03T00:00:00"/>
    <n v="330"/>
    <b v="0"/>
    <s v="Approved"/>
    <s v="OHM Cycles"/>
    <s v="Standard"/>
    <s v="medium"/>
    <s v="medium"/>
    <n v="795.34"/>
    <n v="101.58"/>
    <d v="1997-02-09T00:00:00"/>
    <n v="693.76"/>
    <s v="F"/>
    <n v="71"/>
    <d v="1983-01-24T00:00:00"/>
    <n v="37.468057692795533"/>
    <s v="Technical Writer"/>
    <s v="Manufacturing"/>
    <s v="High Net Worth"/>
    <s v="N"/>
    <s v="No"/>
    <n v="4"/>
    <m/>
  </r>
  <r>
    <n v="13469"/>
    <n v="12"/>
    <x v="3046"/>
    <d v="2017-02-03T00:00:00"/>
    <n v="330"/>
    <b v="1"/>
    <s v="Approved"/>
    <s v="WeareA2B"/>
    <s v="Standard"/>
    <s v="medium"/>
    <s v="medium"/>
    <n v="1231.1500000000001"/>
    <n v="161.6"/>
    <d v="2004-08-17T00:00:00"/>
    <n v="1069.5500000000002"/>
    <s v="F"/>
    <n v="28"/>
    <d v="1995-11-02T00:00:00"/>
    <n v="24.687235774987315"/>
    <n v="0"/>
    <s v="Manufacturing"/>
    <s v="Mass Customer"/>
    <s v="N"/>
    <s v="No"/>
    <n v="5"/>
    <m/>
  </r>
  <r>
    <n v="13679"/>
    <n v="24"/>
    <x v="1752"/>
    <d v="2017-02-03T00:00:00"/>
    <n v="330"/>
    <b v="1"/>
    <s v="Approved"/>
    <s v="Solex"/>
    <s v="Road"/>
    <s v="medium"/>
    <s v="large"/>
    <n v="1777.8"/>
    <n v="820.78"/>
    <d v="2011-05-07T00:00:00"/>
    <n v="957.02"/>
    <s v="F"/>
    <n v="45"/>
    <d v="1968-08-06T00:00:00"/>
    <n v="51.944770021562654"/>
    <s v="Social Worker"/>
    <s v="Health"/>
    <s v="Affluent Customer"/>
    <s v="N"/>
    <s v="No"/>
    <n v="4"/>
    <m/>
  </r>
  <r>
    <n v="14264"/>
    <n v="44"/>
    <x v="251"/>
    <d v="2017-02-03T00:00:00"/>
    <n v="330"/>
    <b v="0"/>
    <s v="Approved"/>
    <s v="WeareA2B"/>
    <s v="Standard"/>
    <s v="medium"/>
    <s v="medium"/>
    <n v="1769.64"/>
    <n v="108.76"/>
    <d v="2006-10-01T00:00:00"/>
    <n v="1660.88"/>
    <s v="M"/>
    <n v="64"/>
    <d v="1955-03-06T00:00:00"/>
    <n v="65.374907007864024"/>
    <s v="Office Assistant IV"/>
    <s v="Health"/>
    <s v="Mass Customer"/>
    <s v="N"/>
    <s v="Yes"/>
    <n v="6"/>
    <m/>
  </r>
  <r>
    <n v="14304"/>
    <n v="86"/>
    <x v="2302"/>
    <d v="2017-02-03T00:00:00"/>
    <n v="330"/>
    <b v="0"/>
    <s v="Approved"/>
    <s v="Norco Bicycles"/>
    <s v="Road"/>
    <s v="high"/>
    <s v="large"/>
    <n v="774.53"/>
    <n v="464.72"/>
    <d v="2010-06-07T00:00:00"/>
    <n v="309.80999999999995"/>
    <s v="M"/>
    <n v="31"/>
    <d v="1992-04-01T00:00:00"/>
    <n v="28.276276870877727"/>
    <s v="Mechanical Systems Engineer"/>
    <s v="Property"/>
    <s v="High Net Worth"/>
    <s v="N"/>
    <s v="Yes"/>
    <n v="6"/>
    <m/>
  </r>
  <r>
    <n v="14868"/>
    <n v="0"/>
    <x v="2618"/>
    <d v="2017-02-03T00:00:00"/>
    <n v="330"/>
    <b v="1"/>
    <s v="Approved"/>
    <s v="Norco Bicycles"/>
    <s v="Standard"/>
    <s v="low"/>
    <s v="medium"/>
    <n v="363.01"/>
    <n v="290.41000000000003"/>
    <d v="1999-07-26T00:00:00"/>
    <n v="72.599999999999966"/>
    <s v="F"/>
    <n v="55"/>
    <d v="1980-01-08T00:00:00"/>
    <n v="40.514633035261284"/>
    <s v="Accounting Assistant I"/>
    <s v="Retail"/>
    <s v="High Net Worth"/>
    <s v="N"/>
    <s v="Yes"/>
    <n v="12"/>
    <m/>
  </r>
  <r>
    <n v="15036"/>
    <n v="34"/>
    <x v="311"/>
    <d v="2017-02-03T00:00:00"/>
    <n v="330"/>
    <b v="1"/>
    <s v="Approved"/>
    <s v="Norco Bicycles"/>
    <s v="Road"/>
    <s v="high"/>
    <s v="large"/>
    <n v="774.53"/>
    <n v="464.72"/>
    <d v="2003-03-18T00:00:00"/>
    <n v="309.80999999999995"/>
    <s v="F"/>
    <n v="57"/>
    <d v="1995-11-25T00:00:00"/>
    <n v="24.624222076357178"/>
    <s v="Director of Sales"/>
    <s v="Property"/>
    <s v="Affluent Customer"/>
    <s v="N"/>
    <s v="No"/>
    <n v="6"/>
    <m/>
  </r>
  <r>
    <n v="15057"/>
    <n v="89"/>
    <x v="404"/>
    <d v="2017-02-03T00:00:00"/>
    <n v="330"/>
    <b v="0"/>
    <s v="Approved"/>
    <s v="WeareA2B"/>
    <s v="Touring"/>
    <s v="medium"/>
    <s v="large"/>
    <n v="1362.99"/>
    <n v="57.74"/>
    <d v="1993-04-20T00:00:00"/>
    <n v="1305.25"/>
    <s v="F"/>
    <n v="64"/>
    <d v="1956-04-02T00:00:00"/>
    <n v="64.298194679096909"/>
    <s v="Staff Scientist"/>
    <s v="Property"/>
    <s v="Mass Customer"/>
    <s v="N"/>
    <s v="Yes"/>
    <n v="19"/>
    <m/>
  </r>
  <r>
    <n v="15380"/>
    <n v="71"/>
    <x v="2798"/>
    <d v="2017-02-03T00:00:00"/>
    <n v="330"/>
    <b v="0"/>
    <s v="Approved"/>
    <s v="Solex"/>
    <s v="Standard"/>
    <s v="high"/>
    <s v="large"/>
    <n v="1842.92"/>
    <n v="1105.75"/>
    <d v="1995-10-24T00:00:00"/>
    <n v="737.17000000000007"/>
    <s v="M"/>
    <n v="16"/>
    <d v="1979-01-24T00:00:00"/>
    <n v="41.470797418822933"/>
    <s v="Database Administrator III"/>
    <s v="n/a"/>
    <s v="Mass Customer"/>
    <s v="N"/>
    <s v="Yes"/>
    <n v="13"/>
    <m/>
  </r>
  <r>
    <n v="15696"/>
    <n v="24"/>
    <x v="1665"/>
    <d v="2017-02-03T00:00:00"/>
    <n v="330"/>
    <b v="0"/>
    <s v="Approved"/>
    <s v="Solex"/>
    <s v="Road"/>
    <s v="medium"/>
    <s v="large"/>
    <n v="1777.8"/>
    <n v="820.78"/>
    <d v="2016-11-22T00:00:00"/>
    <n v="957.02"/>
    <s v="M"/>
    <n v="42"/>
    <d v="1998-10-24T00:00:00"/>
    <n v="21.709153583206493"/>
    <s v="Account Coordinator"/>
    <s v="Property"/>
    <s v="Affluent Customer"/>
    <s v="N"/>
    <s v="Yes"/>
    <n v="4"/>
    <m/>
  </r>
  <r>
    <n v="16098"/>
    <n v="81"/>
    <x v="322"/>
    <d v="2017-02-03T00:00:00"/>
    <n v="330"/>
    <b v="0"/>
    <s v="Approved"/>
    <s v="Norco Bicycles"/>
    <s v="Standard"/>
    <s v="medium"/>
    <s v="small"/>
    <n v="586.45000000000005"/>
    <n v="521.94000000000005"/>
    <d v="1991-07-10T00:00:00"/>
    <n v="64.509999999999991"/>
    <s v="F"/>
    <n v="61"/>
    <d v="1966-08-26T00:00:00"/>
    <n v="53.89271522704211"/>
    <s v="Junior Executive"/>
    <s v="Health"/>
    <s v="Mass Customer"/>
    <s v="N"/>
    <s v="No"/>
    <n v="7"/>
    <m/>
  </r>
  <r>
    <n v="16110"/>
    <n v="98"/>
    <x v="749"/>
    <d v="2017-02-03T00:00:00"/>
    <n v="330"/>
    <b v="1"/>
    <s v="Approved"/>
    <s v="Trek Bicycles"/>
    <s v="Standard"/>
    <s v="high"/>
    <s v="medium"/>
    <n v="358.39"/>
    <n v="215.03"/>
    <d v="2004-01-16T00:00:00"/>
    <n v="143.35999999999999"/>
    <s v="M"/>
    <n v="94"/>
    <d v="1975-09-22T00:00:00"/>
    <n v="44.813263172247588"/>
    <s v="Business Systems Development Analyst"/>
    <s v="Financial Services"/>
    <s v="Affluent Customer"/>
    <s v="N"/>
    <s v="No"/>
    <n v="18"/>
    <m/>
  </r>
  <r>
    <n v="16112"/>
    <n v="26"/>
    <x v="2839"/>
    <d v="2017-02-03T00:00:00"/>
    <n v="330"/>
    <b v="1"/>
    <s v="Approved"/>
    <s v="WeareA2B"/>
    <s v="Standard"/>
    <s v="medium"/>
    <s v="medium"/>
    <n v="1992.93"/>
    <n v="762.63"/>
    <d v="2004-07-25T00:00:00"/>
    <n v="1230.3000000000002"/>
    <s v="F"/>
    <n v="64"/>
    <d v="1975-09-26T00:00:00"/>
    <n v="44.802304268138002"/>
    <s v="Information Systems Manager"/>
    <s v="Financial Services"/>
    <s v="Mass Customer"/>
    <s v="N"/>
    <s v="Yes"/>
    <n v="13"/>
    <m/>
  </r>
  <r>
    <n v="16382"/>
    <n v="26"/>
    <x v="2711"/>
    <d v="2017-02-03T00:00:00"/>
    <n v="330"/>
    <b v="0"/>
    <s v="Approved"/>
    <s v="WeareA2B"/>
    <s v="Standard"/>
    <s v="medium"/>
    <s v="medium"/>
    <n v="1992.93"/>
    <n v="762.63"/>
    <d v="1999-06-23T00:00:00"/>
    <n v="1230.3000000000002"/>
    <s v="F"/>
    <n v="80"/>
    <d v="1956-09-15T00:00:00"/>
    <n v="63.84340015854896"/>
    <s v="Budget/Accounting Analyst I"/>
    <s v="Financial Services"/>
    <s v="Mass Customer"/>
    <s v="N"/>
    <s v="Yes"/>
    <n v="7"/>
    <m/>
  </r>
  <r>
    <n v="16845"/>
    <n v="3"/>
    <x v="781"/>
    <d v="2017-02-03T00:00:00"/>
    <n v="330"/>
    <b v="0"/>
    <s v="Approved"/>
    <s v="Trek Bicycles"/>
    <s v="Standard"/>
    <s v="medium"/>
    <s v="large"/>
    <n v="2091.4699999999998"/>
    <n v="388.92"/>
    <d v="2003-07-21T00:00:00"/>
    <n v="1702.5499999999997"/>
    <s v="F"/>
    <n v="99"/>
    <d v="1997-01-02T00:00:00"/>
    <n v="23.517372761288684"/>
    <s v="General Manager"/>
    <s v="Health"/>
    <s v="Affluent Customer"/>
    <s v="N"/>
    <s v="No"/>
    <n v="1"/>
    <m/>
  </r>
  <r>
    <n v="17450"/>
    <n v="85"/>
    <x v="1263"/>
    <d v="2017-02-03T00:00:00"/>
    <n v="330"/>
    <b v="1"/>
    <s v="Approved"/>
    <s v="WeareA2B"/>
    <s v="Standard"/>
    <s v="medium"/>
    <s v="medium"/>
    <n v="752.64"/>
    <n v="205.36"/>
    <d v="2015-08-02T00:00:00"/>
    <n v="547.28"/>
    <s v="F"/>
    <n v="25"/>
    <d v="1961-01-14T00:00:00"/>
    <n v="59.509153583206491"/>
    <s v="Community Outreach Specialist"/>
    <s v="Financial Services"/>
    <s v="Affluent Customer"/>
    <s v="N"/>
    <s v="No"/>
    <n v="19"/>
    <m/>
  </r>
  <r>
    <n v="18325"/>
    <n v="65"/>
    <x v="628"/>
    <d v="2017-02-03T00:00:00"/>
    <n v="330"/>
    <b v="1"/>
    <s v="Approved"/>
    <s v="WeareA2B"/>
    <s v="Standard"/>
    <s v="medium"/>
    <s v="medium"/>
    <n v="1807.45"/>
    <n v="778.69"/>
    <d v="2002-08-31T00:00:00"/>
    <n v="1028.76"/>
    <s v="M"/>
    <n v="59"/>
    <d v="1965-05-09T00:00:00"/>
    <n v="55.191345364028408"/>
    <s v="Junior Executive"/>
    <s v="Manufacturing"/>
    <s v="Affluent Customer"/>
    <s v="N"/>
    <s v="Yes"/>
    <n v="7"/>
    <m/>
  </r>
  <r>
    <n v="18328"/>
    <n v="55"/>
    <x v="498"/>
    <d v="2017-02-03T00:00:00"/>
    <n v="330"/>
    <b v="0"/>
    <s v="Approved"/>
    <s v="Trek Bicycles"/>
    <s v="Road"/>
    <s v="medium"/>
    <s v="large"/>
    <n v="1894.19"/>
    <n v="598.76"/>
    <d v="2015-06-17T00:00:00"/>
    <n v="1295.43"/>
    <s v="M"/>
    <n v="16"/>
    <d v="1991-05-09T00:00:00"/>
    <n v="29.174907007864025"/>
    <n v="0"/>
    <s v="Manufacturing"/>
    <s v="Affluent Customer"/>
    <s v="N"/>
    <s v="Yes"/>
    <n v="8"/>
    <m/>
  </r>
  <r>
    <n v="18661"/>
    <n v="4"/>
    <x v="651"/>
    <d v="2017-02-03T00:00:00"/>
    <n v="330"/>
    <b v="0"/>
    <s v="Approved"/>
    <s v="Giant Bicycles"/>
    <s v="Standard"/>
    <s v="high"/>
    <s v="medium"/>
    <n v="1129.1300000000001"/>
    <n v="677.48"/>
    <d v="2005-08-09T00:00:00"/>
    <n v="451.65000000000009"/>
    <s v="U"/>
    <n v="20"/>
    <d v="1899-12-30T00:00:00"/>
    <n v="0"/>
    <s v="Senior Developer"/>
    <s v="IT"/>
    <s v="Affluent Customer"/>
    <s v="N"/>
    <s v="Yes"/>
    <n v="0"/>
    <m/>
  </r>
  <r>
    <n v="18842"/>
    <n v="19"/>
    <x v="692"/>
    <d v="2017-02-03T00:00:00"/>
    <n v="330"/>
    <b v="0"/>
    <s v="Approved"/>
    <s v="Trek Bicycles"/>
    <s v="Mountain"/>
    <s v="low"/>
    <s v="medium"/>
    <n v="574.64"/>
    <n v="459.71"/>
    <d v="2007-08-04T00:00:00"/>
    <n v="114.93"/>
    <s v="F"/>
    <n v="19"/>
    <d v="1989-07-21T00:00:00"/>
    <n v="30.974907007864026"/>
    <s v="Design Engineer"/>
    <s v="n/a"/>
    <s v="High Net Worth"/>
    <s v="N"/>
    <s v="Yes"/>
    <n v="3"/>
    <m/>
  </r>
  <r>
    <n v="19129"/>
    <n v="0"/>
    <x v="2404"/>
    <d v="2017-02-03T00:00:00"/>
    <n v="330"/>
    <b v="1"/>
    <s v="Approved"/>
    <s v="Trek Bicycles"/>
    <s v="Standard"/>
    <s v="high"/>
    <s v="medium"/>
    <n v="358.39"/>
    <n v="215.03"/>
    <d v="2004-01-16T00:00:00"/>
    <n v="143.35999999999999"/>
    <s v="M"/>
    <n v="77"/>
    <d v="1978-01-25T00:00:00"/>
    <n v="42.468057692795533"/>
    <s v="Research Nurse"/>
    <s v="Health"/>
    <s v="High Net Worth"/>
    <s v="N"/>
    <s v="No"/>
    <n v="9"/>
    <m/>
  </r>
  <r>
    <n v="19222"/>
    <n v="79"/>
    <x v="1690"/>
    <d v="2017-02-03T00:00:00"/>
    <n v="330"/>
    <b v="1"/>
    <s v="Approved"/>
    <s v="Norco Bicycles"/>
    <s v="Standard"/>
    <s v="medium"/>
    <s v="medium"/>
    <n v="1555.58"/>
    <n v="818.01"/>
    <d v="2003-09-09T00:00:00"/>
    <n v="737.56999999999994"/>
    <s v="F"/>
    <n v="23"/>
    <d v="1964-01-24T00:00:00"/>
    <n v="56.481756322932519"/>
    <s v="Statistician I"/>
    <s v="Manufacturing"/>
    <s v="Affluent Customer"/>
    <s v="N"/>
    <s v="No"/>
    <n v="6"/>
    <m/>
  </r>
  <r>
    <n v="19505"/>
    <n v="59"/>
    <x v="2240"/>
    <d v="2017-02-03T00:00:00"/>
    <n v="330"/>
    <b v="1"/>
    <s v="Approved"/>
    <s v="Solex"/>
    <s v="Standard"/>
    <s v="medium"/>
    <s v="large"/>
    <n v="1061.56"/>
    <n v="733.58"/>
    <d v="2005-10-22T00:00:00"/>
    <n v="327.9799999999999"/>
    <s v="M"/>
    <n v="3"/>
    <d v="1977-11-17T00:00:00"/>
    <n v="42.657098788685943"/>
    <s v="Account Executive"/>
    <s v="n/a"/>
    <s v="Mass Customer"/>
    <s v="N"/>
    <s v="Yes"/>
    <n v="16"/>
    <m/>
  </r>
  <r>
    <n v="19686"/>
    <n v="78"/>
    <x v="2303"/>
    <d v="2017-02-03T00:00:00"/>
    <n v="330"/>
    <b v="0"/>
    <s v="Approved"/>
    <s v="Giant Bicycles"/>
    <s v="Standard"/>
    <s v="medium"/>
    <s v="large"/>
    <n v="1765.3"/>
    <n v="709.48"/>
    <d v="2004-07-25T00:00:00"/>
    <n v="1055.82"/>
    <s v="M"/>
    <n v="45"/>
    <d v="1959-01-03T00:00:00"/>
    <n v="61.542030295535262"/>
    <s v="Nurse"/>
    <s v="Retail"/>
    <s v="Mass Customer"/>
    <s v="N"/>
    <s v="No"/>
    <n v="14"/>
    <m/>
  </r>
  <r>
    <n v="168"/>
    <n v="87"/>
    <x v="2804"/>
    <d v="2017-02-02T00:00:00"/>
    <n v="331"/>
    <b v="0"/>
    <s v="Approved"/>
    <s v="Giant Bicycles"/>
    <s v="Standard"/>
    <s v="high"/>
    <s v="medium"/>
    <n v="1179"/>
    <n v="707.4"/>
    <d v="1997-08-25T00:00:00"/>
    <n v="471.6"/>
    <s v="F"/>
    <n v="78"/>
    <d v="1964-04-28T00:00:00"/>
    <n v="56.221482350329779"/>
    <s v="Business Systems Development Analyst"/>
    <s v="n/a"/>
    <s v="Affluent Customer"/>
    <s v="N"/>
    <s v="No"/>
    <n v="14"/>
    <m/>
  </r>
  <r>
    <n v="198"/>
    <n v="74"/>
    <x v="3423"/>
    <d v="2017-02-02T00:00:00"/>
    <n v="331"/>
    <b v="0"/>
    <s v="Approved"/>
    <s v="WeareA2B"/>
    <s v="Standard"/>
    <s v="medium"/>
    <s v="medium"/>
    <n v="1762.96"/>
    <n v="950.52"/>
    <d v="2014-07-28T00:00:00"/>
    <n v="812.44"/>
    <s v="F"/>
    <n v="88"/>
    <d v="1979-01-09T00:00:00"/>
    <n v="41.511893309233891"/>
    <s v="Assistant Media Planner"/>
    <s v="Entertainment"/>
    <s v="High Net Worth"/>
    <s v="N"/>
    <s v="No"/>
    <n v="16"/>
    <m/>
  </r>
  <r>
    <n v="414"/>
    <n v="65"/>
    <x v="1409"/>
    <d v="2017-02-02T00:00:00"/>
    <n v="331"/>
    <b v="1"/>
    <s v="Approved"/>
    <s v="WeareA2B"/>
    <s v="Standard"/>
    <s v="medium"/>
    <s v="medium"/>
    <n v="1807.45"/>
    <n v="778.69"/>
    <d v="1993-05-26T00:00:00"/>
    <n v="1028.76"/>
    <s v="F"/>
    <n v="46"/>
    <d v="1981-08-23T00:00:00"/>
    <n v="38.88997550101471"/>
    <s v="Analog Circuit Design manager"/>
    <s v="Manufacturing"/>
    <s v="Mass Customer"/>
    <s v="N"/>
    <s v="Yes"/>
    <n v="14"/>
    <m/>
  </r>
  <r>
    <n v="500"/>
    <n v="79"/>
    <x v="500"/>
    <d v="2017-02-02T00:00:00"/>
    <n v="331"/>
    <b v="1"/>
    <s v="Approved"/>
    <s v="Norco Bicycles"/>
    <s v="Standard"/>
    <s v="medium"/>
    <s v="medium"/>
    <n v="1555.58"/>
    <n v="818.01"/>
    <d v="2003-09-09T00:00:00"/>
    <n v="737.56999999999994"/>
    <s v="M"/>
    <n v="51"/>
    <d v="1987-04-15T00:00:00"/>
    <n v="33.243400158548958"/>
    <s v="Engineer I"/>
    <s v="Manufacturing"/>
    <s v="Mass Customer"/>
    <s v="N"/>
    <s v="No"/>
    <n v="17"/>
    <m/>
  </r>
  <r>
    <n v="1282"/>
    <n v="97"/>
    <x v="3348"/>
    <d v="2017-02-02T00:00:00"/>
    <n v="331"/>
    <b v="0"/>
    <s v="Approved"/>
    <s v="Solex"/>
    <s v="Standard"/>
    <s v="medium"/>
    <s v="large"/>
    <n v="202.62"/>
    <n v="151.96"/>
    <d v="2016-03-29T00:00:00"/>
    <n v="50.66"/>
    <s v="F"/>
    <n v="69"/>
    <d v="1976-04-03T00:00:00"/>
    <n v="44.281756322932523"/>
    <s v="Business Systems Development Analyst"/>
    <s v="Financial Services"/>
    <s v="Affluent Customer"/>
    <s v="N"/>
    <s v="No"/>
    <n v="10"/>
    <m/>
  </r>
  <r>
    <n v="1580"/>
    <n v="77"/>
    <x v="2640"/>
    <d v="2017-02-02T00:00:00"/>
    <n v="331"/>
    <b v="0"/>
    <s v="Approved"/>
    <s v="Norco Bicycles"/>
    <s v="Road"/>
    <s v="medium"/>
    <s v="large"/>
    <n v="1240.31"/>
    <n v="795.1"/>
    <d v="2011-01-10T00:00:00"/>
    <n v="445.20999999999992"/>
    <s v="M"/>
    <n v="23"/>
    <d v="1980-03-26T00:00:00"/>
    <n v="40.300934405124302"/>
    <s v="Senior Developer"/>
    <s v="Manufacturing"/>
    <s v="Affluent Customer"/>
    <s v="N"/>
    <s v="No"/>
    <n v="9"/>
    <m/>
  </r>
  <r>
    <n v="2267"/>
    <n v="90"/>
    <x v="2323"/>
    <d v="2017-02-02T00:00:00"/>
    <n v="331"/>
    <b v="0"/>
    <s v="Approved"/>
    <s v="Norco Bicycles"/>
    <s v="Standard"/>
    <s v="low"/>
    <s v="medium"/>
    <n v="363.01"/>
    <n v="290.41000000000003"/>
    <d v="2002-10-10T00:00:00"/>
    <n v="72.599999999999966"/>
    <s v="F"/>
    <n v="51"/>
    <d v="1984-12-08T00:00:00"/>
    <n v="35.594085090055806"/>
    <n v="0"/>
    <s v="Argiculture"/>
    <s v="Mass Customer"/>
    <s v="N"/>
    <s v="Yes"/>
    <n v="9"/>
    <m/>
  </r>
  <r>
    <n v="2394"/>
    <n v="26"/>
    <x v="2627"/>
    <d v="2017-02-02T00:00:00"/>
    <n v="331"/>
    <b v="1"/>
    <s v="Approved"/>
    <s v="WeareA2B"/>
    <s v="Standard"/>
    <s v="medium"/>
    <s v="medium"/>
    <n v="1992.93"/>
    <n v="762.63"/>
    <d v="2016-11-22T00:00:00"/>
    <n v="1230.3000000000002"/>
    <s v="M"/>
    <n v="91"/>
    <d v="1977-04-19T00:00:00"/>
    <n v="43.237920706494165"/>
    <s v="Geologist III"/>
    <s v="Financial Services"/>
    <s v="Mass Customer"/>
    <s v="N"/>
    <s v="Yes"/>
    <n v="22"/>
    <m/>
  </r>
  <r>
    <n v="2674"/>
    <n v="17"/>
    <x v="2307"/>
    <d v="2017-02-02T00:00:00"/>
    <n v="331"/>
    <b v="1"/>
    <s v="Approved"/>
    <s v="Solex"/>
    <s v="Standard"/>
    <s v="high"/>
    <s v="medium"/>
    <n v="1024.6600000000001"/>
    <n v="614.79999999999995"/>
    <d v="1996-11-09T00:00:00"/>
    <n v="409.86000000000013"/>
    <s v="F"/>
    <n v="62"/>
    <d v="1963-11-10T00:00:00"/>
    <n v="56.687235774987315"/>
    <s v="Accountant IV"/>
    <s v="Manufacturing"/>
    <s v="Mass Customer"/>
    <s v="N"/>
    <s v="No"/>
    <n v="10"/>
    <m/>
  </r>
  <r>
    <n v="2712"/>
    <n v="42"/>
    <x v="94"/>
    <d v="2017-02-02T00:00:00"/>
    <n v="331"/>
    <b v="0"/>
    <s v="Approved"/>
    <s v="OHM Cycles"/>
    <s v="Road"/>
    <s v="medium"/>
    <s v="small"/>
    <n v="1810"/>
    <n v="1610.9"/>
    <d v="2008-03-19T00:00:00"/>
    <n v="199.09999999999991"/>
    <s v="M"/>
    <n v="62"/>
    <d v="1992-12-13T00:00:00"/>
    <n v="27.574907007864027"/>
    <s v="Registered Nurse"/>
    <s v="Health"/>
    <s v="Affluent Customer"/>
    <s v="N"/>
    <s v="No"/>
    <n v="3"/>
    <m/>
  </r>
  <r>
    <n v="2826"/>
    <n v="11"/>
    <x v="3233"/>
    <d v="2017-02-02T00:00:00"/>
    <n v="331"/>
    <b v="1"/>
    <s v="Approved"/>
    <s v="Trek Bicycles"/>
    <s v="Standard"/>
    <s v="medium"/>
    <s v="small"/>
    <n v="1775.81"/>
    <n v="1580.47"/>
    <d v="2010-05-05T00:00:00"/>
    <n v="195.33999999999992"/>
    <s v="F"/>
    <n v="94"/>
    <d v="1967-09-15T00:00:00"/>
    <n v="52.837920706494167"/>
    <s v="Design Engineer"/>
    <s v="IT"/>
    <s v="High Net Worth"/>
    <s v="N"/>
    <s v="Yes"/>
    <n v="8"/>
    <m/>
  </r>
  <r>
    <n v="4841"/>
    <n v="66"/>
    <x v="1738"/>
    <d v="2017-02-02T00:00:00"/>
    <n v="331"/>
    <b v="1"/>
    <s v="Approved"/>
    <s v="Solex"/>
    <s v="Standard"/>
    <s v="medium"/>
    <s v="medium"/>
    <n v="1163.8900000000001"/>
    <n v="589.27"/>
    <d v="2016-07-09T00:00:00"/>
    <n v="574.62000000000012"/>
    <s v="F"/>
    <n v="59"/>
    <d v="1993-02-12T00:00:00"/>
    <n v="27.407783720192793"/>
    <s v="Food Chemist"/>
    <s v="Health"/>
    <s v="High Net Worth"/>
    <s v="N"/>
    <s v="No"/>
    <n v="5"/>
    <m/>
  </r>
  <r>
    <n v="5127"/>
    <n v="36"/>
    <x v="1616"/>
    <d v="2017-02-02T00:00:00"/>
    <n v="331"/>
    <b v="0"/>
    <s v="Approved"/>
    <s v="Solex"/>
    <s v="Standard"/>
    <s v="low"/>
    <s v="medium"/>
    <n v="945.04"/>
    <n v="507.58"/>
    <d v="1995-12-19T00:00:00"/>
    <n v="437.46"/>
    <s v="F"/>
    <n v="71"/>
    <d v="1978-04-20T00:00:00"/>
    <n v="42.235180980466765"/>
    <s v="Associate Professor"/>
    <s v="Manufacturing"/>
    <s v="Mass Customer"/>
    <s v="N"/>
    <s v="Yes"/>
    <n v="18"/>
    <m/>
  </r>
  <r>
    <n v="5614"/>
    <n v="23"/>
    <x v="153"/>
    <d v="2017-02-02T00:00:00"/>
    <n v="331"/>
    <b v="1"/>
    <s v="Approved"/>
    <s v="Norco Bicycles"/>
    <s v="Mountain"/>
    <s v="low"/>
    <s v="small"/>
    <n v="688.63"/>
    <n v="612.88"/>
    <d v="1993-10-02T00:00:00"/>
    <n v="75.75"/>
    <s v="F"/>
    <n v="47"/>
    <d v="1990-03-25T00:00:00"/>
    <n v="30.298194679096902"/>
    <n v="0"/>
    <s v="Financial Services"/>
    <s v="Mass Customer"/>
    <s v="N"/>
    <s v="No"/>
    <n v="22"/>
    <m/>
  </r>
  <r>
    <n v="6185"/>
    <n v="13"/>
    <x v="2627"/>
    <d v="2017-02-02T00:00:00"/>
    <n v="331"/>
    <b v="1"/>
    <s v="Approved"/>
    <s v="Solex"/>
    <s v="Standard"/>
    <s v="medium"/>
    <s v="medium"/>
    <n v="1163.8900000000001"/>
    <n v="589.27"/>
    <d v="2005-12-07T00:00:00"/>
    <n v="574.62000000000012"/>
    <s v="M"/>
    <n v="91"/>
    <d v="1977-04-19T00:00:00"/>
    <n v="43.237920706494165"/>
    <s v="Geologist III"/>
    <s v="Financial Services"/>
    <s v="Mass Customer"/>
    <s v="N"/>
    <s v="Yes"/>
    <n v="22"/>
    <m/>
  </r>
  <r>
    <n v="6509"/>
    <n v="26"/>
    <x v="1138"/>
    <d v="2017-02-02T00:00:00"/>
    <n v="331"/>
    <b v="1"/>
    <s v="Approved"/>
    <s v="WeareA2B"/>
    <s v="Standard"/>
    <s v="medium"/>
    <s v="medium"/>
    <n v="1992.93"/>
    <n v="762.63"/>
    <d v="2004-07-25T00:00:00"/>
    <n v="1230.3000000000002"/>
    <s v="M"/>
    <n v="67"/>
    <d v="1986-10-10T00:00:00"/>
    <n v="33.755728925672244"/>
    <s v="Human Resources Manager"/>
    <s v="Manufacturing"/>
    <s v="Mass Customer"/>
    <s v="N"/>
    <s v="Yes"/>
    <n v="16"/>
    <m/>
  </r>
  <r>
    <n v="6881"/>
    <n v="16"/>
    <x v="1814"/>
    <d v="2017-02-02T00:00:00"/>
    <n v="331"/>
    <b v="0"/>
    <s v="Approved"/>
    <s v="Norco Bicycles"/>
    <s v="Standard"/>
    <s v="high"/>
    <s v="small"/>
    <n v="1661.92"/>
    <n v="1479.11"/>
    <d v="1994-09-09T00:00:00"/>
    <n v="182.81000000000017"/>
    <s v="M"/>
    <n v="68"/>
    <d v="1985-04-12T00:00:00"/>
    <n v="35.251619336631151"/>
    <n v="0"/>
    <s v="IT"/>
    <s v="Mass Customer"/>
    <s v="N"/>
    <s v="Yes"/>
    <n v="7"/>
    <m/>
  </r>
  <r>
    <n v="7128"/>
    <n v="72"/>
    <x v="1168"/>
    <d v="2017-02-02T00:00:00"/>
    <n v="331"/>
    <b v="0"/>
    <s v="Approved"/>
    <s v="Norco Bicycles"/>
    <s v="Standard"/>
    <s v="medium"/>
    <s v="medium"/>
    <n v="360.4"/>
    <n v="270.3"/>
    <d v="2016-12-06T00:00:00"/>
    <n v="90.099999999999966"/>
    <s v="M"/>
    <n v="93"/>
    <d v="1977-02-01T00:00:00"/>
    <n v="43.448879610603754"/>
    <s v="Nurse Practicioner"/>
    <s v="Retail"/>
    <s v="Affluent Customer"/>
    <s v="N"/>
    <s v="No"/>
    <n v="14"/>
    <m/>
  </r>
  <r>
    <n v="7431"/>
    <n v="2"/>
    <x v="2752"/>
    <d v="2017-02-02T00:00:00"/>
    <n v="331"/>
    <b v="1"/>
    <s v="Approved"/>
    <s v="Giant Bicycles"/>
    <s v="Road"/>
    <s v="low"/>
    <s v="small"/>
    <n v="590.26"/>
    <n v="525.33000000000004"/>
    <d v="1992-10-02T00:00:00"/>
    <n v="64.92999999999995"/>
    <s v="M"/>
    <n v="38"/>
    <d v="1980-05-10T00:00:00"/>
    <n v="40.177646733891422"/>
    <s v="Software Test Engineer I"/>
    <s v="n/a"/>
    <s v="High Net Worth"/>
    <s v="N"/>
    <s v="Yes"/>
    <n v="14"/>
    <m/>
  </r>
  <r>
    <n v="7438"/>
    <n v="38"/>
    <x v="2880"/>
    <d v="2017-02-02T00:00:00"/>
    <n v="331"/>
    <b v="0"/>
    <s v="Approved"/>
    <s v="Trek Bicycles"/>
    <s v="Standard"/>
    <s v="medium"/>
    <s v="large"/>
    <n v="2091.4699999999998"/>
    <n v="388.92"/>
    <d v="2002-03-22T00:00:00"/>
    <n v="1702.5499999999997"/>
    <s v="M"/>
    <n v="78"/>
    <d v="1959-06-03T00:00:00"/>
    <n v="61.128331665398271"/>
    <s v="Recruiting Manager"/>
    <s v="Manufacturing"/>
    <s v="High Net Worth"/>
    <s v="N"/>
    <s v="Yes"/>
    <n v="7"/>
    <m/>
  </r>
  <r>
    <n v="7731"/>
    <n v="44"/>
    <x v="2850"/>
    <d v="2017-02-02T00:00:00"/>
    <n v="331"/>
    <b v="0"/>
    <s v="Approved"/>
    <s v="WeareA2B"/>
    <s v="Standard"/>
    <s v="medium"/>
    <s v="medium"/>
    <n v="1769.64"/>
    <n v="108.76"/>
    <d v="2007-12-11T00:00:00"/>
    <n v="1660.88"/>
    <s v="M"/>
    <n v="30"/>
    <d v="1959-10-02T00:00:00"/>
    <n v="60.796824816083202"/>
    <s v="Civil Engineer"/>
    <s v="Manufacturing"/>
    <s v="Mass Customer"/>
    <s v="N"/>
    <s v="Yes"/>
    <n v="16"/>
    <m/>
  </r>
  <r>
    <n v="8009"/>
    <n v="7"/>
    <x v="1679"/>
    <d v="2017-02-02T00:00:00"/>
    <n v="331"/>
    <b v="1"/>
    <s v="Approved"/>
    <s v="Trek Bicycles"/>
    <s v="Road"/>
    <s v="low"/>
    <s v="medium"/>
    <n v="980.37"/>
    <n v="234.43"/>
    <d v="2016-07-09T00:00:00"/>
    <n v="745.94"/>
    <s v="F"/>
    <n v="80"/>
    <d v="1976-11-29T00:00:00"/>
    <n v="43.624222076357178"/>
    <s v="Senior Sales Associate"/>
    <s v="IT"/>
    <s v="Affluent Customer"/>
    <s v="N"/>
    <s v="Yes"/>
    <n v="21"/>
    <m/>
  </r>
  <r>
    <n v="8425"/>
    <n v="59"/>
    <x v="2738"/>
    <d v="2017-02-02T00:00:00"/>
    <n v="331"/>
    <b v="1"/>
    <s v="Approved"/>
    <s v="WeareA2B"/>
    <s v="Standard"/>
    <s v="medium"/>
    <s v="small"/>
    <n v="1415.01"/>
    <n v="1259.3599999999999"/>
    <d v="2003-01-05T00:00:00"/>
    <n v="155.65000000000009"/>
    <s v="F"/>
    <n v="53"/>
    <d v="1976-09-06T00:00:00"/>
    <n v="43.854359062658546"/>
    <s v="Physical Therapy Assistant"/>
    <s v="Retail"/>
    <s v="High Net Worth"/>
    <s v="N"/>
    <s v="No"/>
    <n v="17"/>
    <m/>
  </r>
  <r>
    <n v="8520"/>
    <n v="0"/>
    <x v="2998"/>
    <d v="2017-02-02T00:00:00"/>
    <n v="331"/>
    <b v="1"/>
    <s v="Approved"/>
    <s v="Trek Bicycles"/>
    <s v="Standard"/>
    <s v="high"/>
    <s v="medium"/>
    <n v="358.39"/>
    <n v="215.03"/>
    <d v="2004-01-16T00:00:00"/>
    <n v="143.35999999999999"/>
    <s v="F"/>
    <n v="99"/>
    <d v="1978-02-04T00:00:00"/>
    <n v="42.440660432521561"/>
    <s v="Database Administrator I"/>
    <s v="Argiculture"/>
    <s v="High Net Worth"/>
    <s v="N"/>
    <s v="No"/>
    <n v="7"/>
    <m/>
  </r>
  <r>
    <n v="8928"/>
    <n v="24"/>
    <x v="2464"/>
    <d v="2017-02-02T00:00:00"/>
    <n v="331"/>
    <b v="0"/>
    <s v="Approved"/>
    <s v="Solex"/>
    <s v="Road"/>
    <s v="medium"/>
    <s v="large"/>
    <n v="1777.8"/>
    <n v="820.78"/>
    <d v="1993-05-26T00:00:00"/>
    <n v="957.02"/>
    <s v="F"/>
    <n v="35"/>
    <d v="1974-01-29T00:00:00"/>
    <n v="46.45983851471334"/>
    <s v="Payment Adjustment Coordinator"/>
    <s v="Health"/>
    <s v="Mass Customer"/>
    <s v="N"/>
    <s v="Yes"/>
    <n v="9"/>
    <m/>
  </r>
  <r>
    <n v="8977"/>
    <n v="29"/>
    <x v="873"/>
    <d v="2017-02-02T00:00:00"/>
    <n v="331"/>
    <b v="0"/>
    <s v="Approved"/>
    <s v="WeareA2B"/>
    <s v="Standard"/>
    <s v="medium"/>
    <s v="medium"/>
    <n v="1065.03"/>
    <n v="230.09"/>
    <d v="2002-10-10T00:00:00"/>
    <n v="834.93999999999994"/>
    <s v="M"/>
    <n v="47"/>
    <d v="1967-04-23T00:00:00"/>
    <n v="53.235180980466765"/>
    <s v="Assistant Media Planner"/>
    <s v="Entertainment"/>
    <s v="High Net Worth"/>
    <s v="N"/>
    <s v="Yes"/>
    <n v="16"/>
    <m/>
  </r>
  <r>
    <n v="9422"/>
    <n v="69"/>
    <x v="2821"/>
    <d v="2017-02-02T00:00:00"/>
    <n v="331"/>
    <b v="1"/>
    <s v="Approved"/>
    <s v="Giant Bicycles"/>
    <s v="Road"/>
    <s v="medium"/>
    <s v="medium"/>
    <n v="792.9"/>
    <n v="594.67999999999995"/>
    <d v="1992-10-02T00:00:00"/>
    <n v="198.22000000000003"/>
    <s v="M"/>
    <n v="79"/>
    <d v="1989-09-12T00:00:00"/>
    <n v="30.82970152841197"/>
    <s v="Automation Specialist IV"/>
    <s v="Financial Services"/>
    <s v="Mass Customer"/>
    <s v="N"/>
    <s v="No"/>
    <n v="7"/>
    <m/>
  </r>
  <r>
    <n v="9749"/>
    <n v="45"/>
    <x v="3379"/>
    <d v="2017-02-02T00:00:00"/>
    <n v="331"/>
    <b v="0"/>
    <s v="Approved"/>
    <s v="Solex"/>
    <s v="Standard"/>
    <s v="medium"/>
    <s v="medium"/>
    <n v="441.49"/>
    <n v="84.99"/>
    <d v="1993-04-12T00:00:00"/>
    <n v="356.5"/>
    <s v="M"/>
    <n v="86"/>
    <d v="1974-11-21T00:00:00"/>
    <n v="45.64887961060375"/>
    <s v="Accounting Assistant I"/>
    <s v="Manufacturing"/>
    <s v="Affluent Customer"/>
    <s v="N"/>
    <s v="No"/>
    <n v="3"/>
    <m/>
  </r>
  <r>
    <n v="10118"/>
    <n v="99"/>
    <x v="223"/>
    <d v="2017-02-02T00:00:00"/>
    <n v="331"/>
    <b v="0"/>
    <s v="Approved"/>
    <s v="OHM Cycles"/>
    <s v="Standard"/>
    <s v="medium"/>
    <s v="medium"/>
    <n v="1227.3399999999999"/>
    <n v="770.89"/>
    <d v="1994-08-10T00:00:00"/>
    <n v="456.44999999999993"/>
    <s v="M"/>
    <n v="78"/>
    <d v="1993-02-27T00:00:00"/>
    <n v="27.366687829781835"/>
    <s v="Paralegal"/>
    <s v="Financial Services"/>
    <s v="Affluent Customer"/>
    <s v="N"/>
    <s v="No"/>
    <n v="8"/>
    <m/>
  </r>
  <r>
    <n v="10624"/>
    <n v="56"/>
    <x v="867"/>
    <d v="2017-02-02T00:00:00"/>
    <n v="331"/>
    <b v="1"/>
    <s v="Approved"/>
    <s v="Norco Bicycles"/>
    <s v="Mountain"/>
    <s v="low"/>
    <s v="small"/>
    <n v="688.63"/>
    <n v="612.88"/>
    <d v="1993-10-02T00:00:00"/>
    <n v="75.75"/>
    <s v="M"/>
    <n v="45"/>
    <d v="1975-02-23T00:00:00"/>
    <n v="45.39134536402841"/>
    <s v="Paralegal"/>
    <s v="Financial Services"/>
    <s v="High Net Worth"/>
    <s v="N"/>
    <s v="No"/>
    <n v="10"/>
    <m/>
  </r>
  <r>
    <n v="11343"/>
    <n v="30"/>
    <x v="969"/>
    <d v="2017-02-02T00:00:00"/>
    <n v="331"/>
    <b v="0"/>
    <s v="Approved"/>
    <s v="Solex"/>
    <s v="Standard"/>
    <s v="high"/>
    <s v="medium"/>
    <n v="748.17"/>
    <n v="448.9"/>
    <d v="2000-05-22T00:00:00"/>
    <n v="299.27"/>
    <s v="F"/>
    <n v="73"/>
    <d v="1969-06-03T00:00:00"/>
    <n v="51.120112487316078"/>
    <s v="Assistant Manager"/>
    <s v="Manufacturing"/>
    <s v="Mass Customer"/>
    <s v="N"/>
    <s v="Yes"/>
    <n v="5"/>
    <m/>
  </r>
  <r>
    <n v="12401"/>
    <n v="89"/>
    <x v="3254"/>
    <d v="2017-02-02T00:00:00"/>
    <n v="331"/>
    <b v="1"/>
    <s v="Approved"/>
    <s v="Giant Bicycles"/>
    <s v="Standard"/>
    <s v="medium"/>
    <s v="large"/>
    <n v="1812.75"/>
    <n v="582.48"/>
    <d v="2010-06-07T00:00:00"/>
    <n v="1230.27"/>
    <s v="F"/>
    <n v="15"/>
    <d v="1959-08-07T00:00:00"/>
    <n v="60.950249473617454"/>
    <s v="Human Resources Assistant IV"/>
    <s v="n/a"/>
    <s v="High Net Worth"/>
    <s v="N"/>
    <s v="No"/>
    <n v="17"/>
    <m/>
  </r>
  <r>
    <n v="12633"/>
    <n v="70"/>
    <x v="2694"/>
    <d v="2017-02-02T00:00:00"/>
    <n v="331"/>
    <b v="1"/>
    <s v="Approved"/>
    <s v="Trek Bicycles"/>
    <s v="Standard"/>
    <s v="high"/>
    <s v="medium"/>
    <n v="495.72"/>
    <n v="297.43"/>
    <d v="2015-04-11T00:00:00"/>
    <n v="198.29000000000002"/>
    <s v="M"/>
    <n v="32"/>
    <d v="1957-12-15T00:00:00"/>
    <n v="62.594085090055806"/>
    <s v="VP Sales"/>
    <s v="Manufacturing"/>
    <s v="Mass Customer"/>
    <s v="N"/>
    <s v="No"/>
    <n v="13"/>
    <m/>
  </r>
  <r>
    <n v="12693"/>
    <n v="19"/>
    <x v="1727"/>
    <d v="2017-02-02T00:00:00"/>
    <n v="331"/>
    <b v="1"/>
    <s v="Approved"/>
    <s v="Trek Bicycles"/>
    <s v="Mountain"/>
    <s v="low"/>
    <s v="medium"/>
    <n v="574.64"/>
    <n v="459.71"/>
    <d v="2011-08-29T00:00:00"/>
    <n v="114.93"/>
    <s v="M"/>
    <n v="24"/>
    <d v="1976-11-17T00:00:00"/>
    <n v="43.657098788685943"/>
    <s v="Assistant Professor"/>
    <s v="Manufacturing"/>
    <s v="High Net Worth"/>
    <s v="N"/>
    <s v="No"/>
    <n v="13"/>
    <m/>
  </r>
  <r>
    <n v="12703"/>
    <n v="54"/>
    <x v="650"/>
    <d v="2017-02-02T00:00:00"/>
    <n v="331"/>
    <b v="1"/>
    <s v="Approved"/>
    <s v="WeareA2B"/>
    <s v="Standard"/>
    <s v="medium"/>
    <s v="medium"/>
    <n v="1807.45"/>
    <n v="778.69"/>
    <d v="2015-05-21T00:00:00"/>
    <n v="1028.76"/>
    <s v="F"/>
    <n v="32"/>
    <d v="1986-11-26T00:00:00"/>
    <n v="33.626961802384578"/>
    <n v="0"/>
    <s v="Financial Services"/>
    <s v="High Net Worth"/>
    <s v="N"/>
    <s v="No"/>
    <n v="6"/>
    <m/>
  </r>
  <r>
    <n v="12895"/>
    <n v="7"/>
    <x v="906"/>
    <d v="2017-02-02T00:00:00"/>
    <n v="331"/>
    <b v="1"/>
    <s v="Approved"/>
    <s v="Giant Bicycles"/>
    <s v="Standard"/>
    <s v="medium"/>
    <s v="small"/>
    <n v="1311.44"/>
    <n v="1167.18"/>
    <d v="1992-10-11T00:00:00"/>
    <n v="144.26"/>
    <s v="M"/>
    <n v="52"/>
    <d v="1969-06-02T00:00:00"/>
    <n v="51.122852213343478"/>
    <s v="Biostatistician IV"/>
    <s v="Financial Services"/>
    <s v="High Net Worth"/>
    <s v="N"/>
    <s v="No"/>
    <n v="15"/>
    <m/>
  </r>
  <r>
    <n v="13030"/>
    <n v="44"/>
    <x v="2831"/>
    <d v="2017-02-02T00:00:00"/>
    <n v="331"/>
    <b v="0"/>
    <s v="Approved"/>
    <s v="WeareA2B"/>
    <s v="Standard"/>
    <s v="medium"/>
    <s v="medium"/>
    <n v="1769.64"/>
    <n v="108.76"/>
    <d v="2011-05-09T00:00:00"/>
    <n v="1660.88"/>
    <s v="M"/>
    <n v="5"/>
    <d v="1999-12-23T00:00:00"/>
    <n v="20.544770021562655"/>
    <s v="GIS Technical Architect"/>
    <s v="Telecommunications"/>
    <s v="Mass Customer"/>
    <s v="N"/>
    <s v="No"/>
    <n v="1"/>
    <m/>
  </r>
  <r>
    <n v="18245"/>
    <n v="0"/>
    <x v="1586"/>
    <d v="2017-05-17T00:00:00"/>
    <m/>
    <b v="1"/>
    <s v="Approved"/>
    <m/>
    <m/>
    <m/>
    <m/>
    <n v="1780.22"/>
    <m/>
    <m/>
    <m/>
    <m/>
    <m/>
    <m/>
    <m/>
    <m/>
    <m/>
    <m/>
    <m/>
    <m/>
    <m/>
    <m/>
  </r>
  <r>
    <n v="13050"/>
    <n v="98"/>
    <x v="3470"/>
    <d v="2017-02-02T00:00:00"/>
    <n v="331"/>
    <b v="0"/>
    <s v="Approved"/>
    <s v="Trek Bicycles"/>
    <s v="Standard"/>
    <s v="high"/>
    <s v="medium"/>
    <n v="358.39"/>
    <n v="215.03"/>
    <d v="1991-05-06T00:00:00"/>
    <n v="143.35999999999999"/>
    <s v="F"/>
    <n v="17"/>
    <d v="1993-12-05T00:00:00"/>
    <n v="26.596824816083206"/>
    <s v="Sales Representative"/>
    <s v="Retail"/>
    <s v="Mass Customer"/>
    <s v="N"/>
    <s v="Yes"/>
    <n v="5"/>
    <m/>
  </r>
  <r>
    <n v="13732"/>
    <n v="84"/>
    <x v="1150"/>
    <d v="2017-02-02T00:00:00"/>
    <n v="331"/>
    <b v="0"/>
    <s v="Approved"/>
    <s v="Trek Bicycles"/>
    <s v="Road"/>
    <s v="medium"/>
    <s v="medium"/>
    <n v="290.62"/>
    <n v="215.14"/>
    <d v="2015-08-02T00:00:00"/>
    <n v="75.480000000000018"/>
    <s v="M"/>
    <n v="65"/>
    <d v="1958-03-29T00:00:00"/>
    <n v="62.309153583206495"/>
    <s v="Product Engineer"/>
    <s v="Health"/>
    <s v="Mass Customer"/>
    <s v="N"/>
    <s v="Yes"/>
    <n v="17"/>
    <m/>
  </r>
  <r>
    <n v="13881"/>
    <n v="57"/>
    <x v="993"/>
    <d v="2017-02-02T00:00:00"/>
    <n v="331"/>
    <b v="1"/>
    <s v="Approved"/>
    <s v="WeareA2B"/>
    <s v="Touring"/>
    <s v="medium"/>
    <s v="large"/>
    <n v="1890.39"/>
    <n v="260.14"/>
    <d v="1991-01-21T00:00:00"/>
    <n v="1630.25"/>
    <s v="F"/>
    <n v="16"/>
    <d v="1969-06-22T00:00:00"/>
    <n v="51.068057692795534"/>
    <s v="Web Developer II"/>
    <s v="n/a"/>
    <s v="Mass Customer"/>
    <s v="N"/>
    <s v="No"/>
    <n v="6"/>
    <m/>
  </r>
  <r>
    <n v="14567"/>
    <n v="49"/>
    <x v="3084"/>
    <d v="2017-02-02T00:00:00"/>
    <n v="331"/>
    <b v="1"/>
    <s v="Approved"/>
    <s v="Trek Bicycles"/>
    <s v="Road"/>
    <s v="medium"/>
    <s v="medium"/>
    <n v="533.51"/>
    <n v="400.13"/>
    <d v="2012-06-04T00:00:00"/>
    <n v="133.38"/>
    <s v="F"/>
    <n v="53"/>
    <d v="1976-01-12T00:00:00"/>
    <n v="44.506413857179098"/>
    <n v="0"/>
    <s v="Manufacturing"/>
    <s v="Mass Customer"/>
    <s v="N"/>
    <s v="No"/>
    <n v="15"/>
    <m/>
  </r>
  <r>
    <n v="14934"/>
    <n v="70"/>
    <x v="1693"/>
    <d v="2017-02-02T00:00:00"/>
    <n v="331"/>
    <b v="0"/>
    <s v="Approved"/>
    <s v="Trek Bicycles"/>
    <s v="Standard"/>
    <s v="high"/>
    <s v="medium"/>
    <n v="495.72"/>
    <n v="297.43"/>
    <d v="2000-11-03T00:00:00"/>
    <n v="198.29000000000002"/>
    <s v="M"/>
    <n v="61"/>
    <d v="1957-01-23T00:00:00"/>
    <n v="63.487235774987312"/>
    <s v="Assistant Manager"/>
    <s v="Retail"/>
    <s v="Mass Customer"/>
    <s v="N"/>
    <s v="Yes"/>
    <n v="10"/>
    <m/>
  </r>
  <r>
    <n v="14944"/>
    <n v="10"/>
    <x v="893"/>
    <d v="2017-02-02T00:00:00"/>
    <n v="331"/>
    <b v="1"/>
    <s v="Approved"/>
    <s v="WeareA2B"/>
    <s v="Touring"/>
    <s v="medium"/>
    <s v="medium"/>
    <n v="1466.68"/>
    <n v="363.25"/>
    <d v="2014-03-03T00:00:00"/>
    <n v="1103.43"/>
    <s v="F"/>
    <n v="14"/>
    <d v="1980-03-10T00:00:00"/>
    <n v="40.34477002156266"/>
    <s v="Tax Accountant"/>
    <s v="Manufacturing"/>
    <s v="Mass Customer"/>
    <s v="N"/>
    <s v="No"/>
    <n v="14"/>
    <m/>
  </r>
  <r>
    <n v="15018"/>
    <n v="55"/>
    <x v="2362"/>
    <d v="2017-02-02T00:00:00"/>
    <n v="331"/>
    <b v="1"/>
    <s v="Approved"/>
    <s v="Trek Bicycles"/>
    <s v="Road"/>
    <s v="medium"/>
    <s v="large"/>
    <n v="1894.19"/>
    <n v="598.76"/>
    <d v="2003-07-21T00:00:00"/>
    <n v="1295.43"/>
    <s v="M"/>
    <n v="34"/>
    <d v="1994-05-31T00:00:00"/>
    <n v="26.111893309233889"/>
    <s v="Product Engineer"/>
    <s v="Manufacturing"/>
    <s v="Affluent Customer"/>
    <s v="N"/>
    <s v="No"/>
    <n v="1"/>
    <m/>
  </r>
  <r>
    <n v="15037"/>
    <n v="7"/>
    <x v="985"/>
    <d v="2017-02-02T00:00:00"/>
    <n v="331"/>
    <b v="1"/>
    <s v="Approved"/>
    <s v="Trek Bicycles"/>
    <s v="Road"/>
    <s v="low"/>
    <s v="medium"/>
    <n v="980.37"/>
    <n v="234.43"/>
    <d v="2004-09-28T00:00:00"/>
    <n v="745.94"/>
    <s v="F"/>
    <n v="93"/>
    <d v="1976-06-26T00:00:00"/>
    <n v="44.051619336631148"/>
    <s v="Senior Financial Analyst"/>
    <s v="Financial Services"/>
    <s v="Affluent Customer"/>
    <s v="N"/>
    <s v="No"/>
    <n v="14"/>
    <m/>
  </r>
  <r>
    <n v="15369"/>
    <n v="65"/>
    <x v="2905"/>
    <d v="2017-02-02T00:00:00"/>
    <n v="331"/>
    <b v="0"/>
    <s v="Approved"/>
    <s v="WeareA2B"/>
    <s v="Standard"/>
    <s v="medium"/>
    <s v="medium"/>
    <n v="1807.45"/>
    <n v="778.69"/>
    <d v="2005-10-22T00:00:00"/>
    <n v="1028.76"/>
    <s v="F"/>
    <n v="52"/>
    <d v="1969-12-06T00:00:00"/>
    <n v="50.610523446220192"/>
    <s v="Teacher"/>
    <s v="Property"/>
    <s v="Mass Customer"/>
    <s v="N"/>
    <s v="Yes"/>
    <n v="18"/>
    <m/>
  </r>
  <r>
    <n v="16751"/>
    <n v="3"/>
    <x v="2304"/>
    <d v="2017-02-02T00:00:00"/>
    <n v="331"/>
    <b v="0"/>
    <s v="Approved"/>
    <s v="Trek Bicycles"/>
    <s v="Standard"/>
    <s v="medium"/>
    <s v="large"/>
    <n v="2091.4699999999998"/>
    <n v="388.92"/>
    <d v="1993-05-26T00:00:00"/>
    <n v="1702.5499999999997"/>
    <s v="F"/>
    <n v="1"/>
    <d v="1968-02-25T00:00:00"/>
    <n v="52.39134536402841"/>
    <s v="Media Manager III"/>
    <s v="n/a"/>
    <s v="Affluent Customer"/>
    <s v="N"/>
    <s v="No"/>
    <n v="6"/>
    <m/>
  </r>
  <r>
    <n v="17611"/>
    <n v="47"/>
    <x v="3109"/>
    <d v="2017-02-02T00:00:00"/>
    <n v="331"/>
    <b v="0"/>
    <s v="Approved"/>
    <s v="Trek Bicycles"/>
    <s v="Road"/>
    <s v="low"/>
    <s v="small"/>
    <n v="1720.7"/>
    <n v="1531.42"/>
    <d v="2006-10-01T00:00:00"/>
    <n v="189.27999999999997"/>
    <s v="F"/>
    <n v="80"/>
    <d v="2002-01-15T00:00:00"/>
    <n v="18.479016596905122"/>
    <s v="Senior Editor"/>
    <s v="n/a"/>
    <s v="Affluent Customer"/>
    <s v="N"/>
    <s v="No"/>
    <n v="1"/>
    <m/>
  </r>
  <r>
    <n v="17708"/>
    <n v="52"/>
    <x v="1173"/>
    <d v="2017-02-02T00:00:00"/>
    <n v="331"/>
    <b v="1"/>
    <s v="Approved"/>
    <s v="OHM Cycles"/>
    <s v="Road"/>
    <s v="medium"/>
    <s v="medium"/>
    <n v="1280.28"/>
    <n v="829.51"/>
    <d v="1997-08-25T00:00:00"/>
    <n v="450.77"/>
    <s v="M"/>
    <n v="60"/>
    <d v="1998-08-25T00:00:00"/>
    <n v="21.873537144850328"/>
    <s v="Marketing Manager"/>
    <s v="Retail"/>
    <s v="Mass Customer"/>
    <s v="N"/>
    <s v="Yes"/>
    <n v="3"/>
    <m/>
  </r>
  <r>
    <n v="18125"/>
    <n v="60"/>
    <x v="1032"/>
    <d v="2017-02-02T00:00:00"/>
    <n v="331"/>
    <b v="1"/>
    <s v="Approved"/>
    <s v="Giant Bicycles"/>
    <s v="Standard"/>
    <s v="high"/>
    <s v="small"/>
    <n v="1977.36"/>
    <n v="1759.85"/>
    <d v="2015-05-21T00:00:00"/>
    <n v="217.51"/>
    <s v="M"/>
    <n v="7"/>
    <d v="1977-07-31T00:00:00"/>
    <n v="42.955728925672247"/>
    <s v="Staff Scientist"/>
    <s v="n/a"/>
    <s v="Mass Customer"/>
    <s v="N"/>
    <s v="Yes"/>
    <n v="15"/>
    <m/>
  </r>
  <r>
    <n v="18257"/>
    <n v="60"/>
    <x v="2171"/>
    <d v="2017-02-02T00:00:00"/>
    <n v="331"/>
    <b v="0"/>
    <s v="Approved"/>
    <s v="Giant Bicycles"/>
    <s v="Standard"/>
    <s v="high"/>
    <s v="small"/>
    <n v="1977.36"/>
    <n v="1759.85"/>
    <d v="2011-08-24T00:00:00"/>
    <n v="217.51"/>
    <s v="F"/>
    <n v="90"/>
    <d v="1986-06-26T00:00:00"/>
    <n v="34.046139884576355"/>
    <s v="Director of Sales"/>
    <s v="Manufacturing"/>
    <s v="Affluent Customer"/>
    <s v="N"/>
    <s v="No"/>
    <n v="6"/>
    <m/>
  </r>
  <r>
    <n v="18383"/>
    <n v="23"/>
    <x v="183"/>
    <d v="2017-02-02T00:00:00"/>
    <n v="331"/>
    <b v="0"/>
    <s v="Approved"/>
    <s v="Norco Bicycles"/>
    <s v="Standard"/>
    <s v="medium"/>
    <s v="medium"/>
    <n v="1198.46"/>
    <n v="381.1"/>
    <d v="1998-12-16T00:00:00"/>
    <n v="817.36"/>
    <s v="M"/>
    <n v="8"/>
    <d v="1994-04-11T00:00:00"/>
    <n v="26.248879610603751"/>
    <s v="Dental Hygienist"/>
    <s v="Health"/>
    <s v="High Net Worth"/>
    <s v="N"/>
    <s v="No"/>
    <n v="6"/>
    <m/>
  </r>
  <r>
    <n v="18705"/>
    <n v="20"/>
    <x v="2687"/>
    <d v="2017-02-02T00:00:00"/>
    <n v="331"/>
    <b v="1"/>
    <s v="Approved"/>
    <s v="Trek Bicycles"/>
    <s v="Standard"/>
    <s v="medium"/>
    <s v="small"/>
    <n v="1775.81"/>
    <n v="1580.47"/>
    <d v="2010-05-05T00:00:00"/>
    <n v="195.33999999999992"/>
    <s v="F"/>
    <n v="27"/>
    <d v="1985-04-20T00:00:00"/>
    <n v="35.229701528411972"/>
    <s v="Software Consultant"/>
    <s v="n/a"/>
    <s v="Mass Customer"/>
    <s v="N"/>
    <s v="Yes"/>
    <n v="14"/>
    <m/>
  </r>
  <r>
    <n v="18821"/>
    <n v="89"/>
    <x v="2854"/>
    <d v="2017-02-02T00:00:00"/>
    <n v="331"/>
    <b v="0"/>
    <s v="Approved"/>
    <s v="WeareA2B"/>
    <s v="Touring"/>
    <s v="medium"/>
    <s v="large"/>
    <n v="1362.99"/>
    <n v="57.74"/>
    <d v="1999-07-26T00:00:00"/>
    <n v="1305.25"/>
    <s v="M"/>
    <n v="81"/>
    <d v="1979-01-20T00:00:00"/>
    <n v="41.481756322932519"/>
    <s v="Research Associate"/>
    <s v="Financial Services"/>
    <s v="Affluent Customer"/>
    <s v="N"/>
    <s v="Yes"/>
    <n v="9"/>
    <m/>
  </r>
  <r>
    <n v="19325"/>
    <n v="46"/>
    <x v="808"/>
    <d v="2017-02-02T00:00:00"/>
    <n v="331"/>
    <b v="1"/>
    <s v="Approved"/>
    <s v="Solex"/>
    <s v="Standard"/>
    <s v="low"/>
    <s v="medium"/>
    <n v="1289.8499999999999"/>
    <n v="74.510000000000005"/>
    <d v="2007-12-11T00:00:00"/>
    <n v="1215.3399999999999"/>
    <s v="M"/>
    <n v="0"/>
    <d v="1980-08-16T00:00:00"/>
    <n v="39.909153583206489"/>
    <s v="Quality Engineer"/>
    <s v="Health"/>
    <s v="Mass Customer"/>
    <s v="N"/>
    <s v="No"/>
    <n v="12"/>
    <m/>
  </r>
  <r>
    <n v="19392"/>
    <n v="75"/>
    <x v="1254"/>
    <d v="2017-02-02T00:00:00"/>
    <n v="331"/>
    <b v="1"/>
    <s v="Approved"/>
    <s v="Giant Bicycles"/>
    <s v="Touring"/>
    <s v="medium"/>
    <s v="large"/>
    <n v="1873.97"/>
    <n v="863.95"/>
    <d v="2006-05-22T00:00:00"/>
    <n v="1010.02"/>
    <s v="M"/>
    <n v="27"/>
    <d v="1963-04-27T00:00:00"/>
    <n v="57.226961802384572"/>
    <s v="Geological Engineer"/>
    <s v="Manufacturing"/>
    <s v="Affluent Customer"/>
    <s v="N"/>
    <s v="No"/>
    <n v="6"/>
    <m/>
  </r>
  <r>
    <n v="19432"/>
    <n v="68"/>
    <x v="51"/>
    <d v="2017-02-02T00:00:00"/>
    <n v="331"/>
    <b v="0"/>
    <s v="Approved"/>
    <s v="OHM Cycles"/>
    <s v="Standard"/>
    <s v="medium"/>
    <s v="medium"/>
    <n v="1636.9"/>
    <n v="44.71"/>
    <d v="2010-08-20T00:00:00"/>
    <n v="1592.19"/>
    <s v="M"/>
    <n v="43"/>
    <d v="1976-09-19T00:00:00"/>
    <n v="43.818742624302381"/>
    <s v="Health Coach IV"/>
    <s v="Health"/>
    <s v="Affluent Customer"/>
    <s v="N"/>
    <s v="No"/>
    <n v="11"/>
    <m/>
  </r>
  <r>
    <n v="19513"/>
    <n v="20"/>
    <x v="2025"/>
    <d v="2017-02-02T00:00:00"/>
    <n v="331"/>
    <b v="0"/>
    <s v="Approved"/>
    <s v="Trek Bicycles"/>
    <s v="Standard"/>
    <s v="medium"/>
    <s v="small"/>
    <n v="1775.81"/>
    <n v="1580.47"/>
    <d v="1999-06-23T00:00:00"/>
    <n v="195.33999999999992"/>
    <s v="M"/>
    <n v="76"/>
    <d v="1969-06-08T00:00:00"/>
    <n v="51.106413857179092"/>
    <s v="Administrative Officer"/>
    <s v="IT"/>
    <s v="Mass Customer"/>
    <s v="N"/>
    <s v="Yes"/>
    <n v="15"/>
    <m/>
  </r>
  <r>
    <n v="19661"/>
    <n v="80"/>
    <x v="818"/>
    <d v="2017-02-02T00:00:00"/>
    <n v="331"/>
    <b v="0"/>
    <s v="Approved"/>
    <s v="Trek Bicycles"/>
    <s v="Standard"/>
    <s v="medium"/>
    <s v="large"/>
    <n v="1469.44"/>
    <n v="596.54999999999995"/>
    <d v="2012-05-18T00:00:00"/>
    <n v="872.8900000000001"/>
    <s v="M"/>
    <n v="14"/>
    <d v="1977-12-22T00:00:00"/>
    <n v="42.561208377727041"/>
    <s v="Safety Technician IV"/>
    <s v="Manufacturing"/>
    <s v="High Net Worth"/>
    <s v="N"/>
    <s v="No"/>
    <n v="18"/>
    <m/>
  </r>
  <r>
    <n v="19854"/>
    <n v="68"/>
    <x v="2465"/>
    <d v="2017-02-02T00:00:00"/>
    <n v="331"/>
    <b v="1"/>
    <s v="Approved"/>
    <s v="OHM Cycles"/>
    <s v="Standard"/>
    <s v="medium"/>
    <s v="medium"/>
    <n v="1636.9"/>
    <n v="44.71"/>
    <d v="2010-08-20T00:00:00"/>
    <n v="1592.19"/>
    <s v="M"/>
    <n v="32"/>
    <d v="1997-07-18T00:00:00"/>
    <n v="22.977646733891422"/>
    <s v="Chemical Engineer"/>
    <s v="Manufacturing"/>
    <s v="Mass Customer"/>
    <s v="N"/>
    <s v="No"/>
    <n v="1"/>
    <m/>
  </r>
  <r>
    <n v="596"/>
    <n v="86"/>
    <x v="108"/>
    <d v="2017-02-01T00:00:00"/>
    <n v="332"/>
    <b v="0"/>
    <s v="Approved"/>
    <s v="Norco Bicycles"/>
    <s v="Road"/>
    <s v="high"/>
    <s v="large"/>
    <n v="774.53"/>
    <n v="464.72"/>
    <d v="2003-03-18T00:00:00"/>
    <n v="309.80999999999995"/>
    <s v="M"/>
    <n v="50"/>
    <d v="1979-11-16T00:00:00"/>
    <n v="40.659838514713343"/>
    <s v="Account Coordinator"/>
    <s v="n/a"/>
    <s v="High Net Worth"/>
    <s v="N"/>
    <s v="Yes"/>
    <n v="7"/>
    <m/>
  </r>
  <r>
    <n v="890"/>
    <n v="100"/>
    <x v="2774"/>
    <d v="2017-02-01T00:00:00"/>
    <n v="332"/>
    <b v="1"/>
    <s v="Approved"/>
    <s v="Trek Bicycles"/>
    <s v="Standard"/>
    <s v="medium"/>
    <s v="small"/>
    <n v="1386.84"/>
    <n v="1234.29"/>
    <d v="2003-08-05T00:00:00"/>
    <n v="152.54999999999995"/>
    <s v="M"/>
    <n v="59"/>
    <d v="1976-09-30T00:00:00"/>
    <n v="43.788605638001016"/>
    <s v="Help Desk Operator"/>
    <s v="Telecommunications"/>
    <s v="High Net Worth"/>
    <s v="N"/>
    <s v="No"/>
    <n v="21"/>
    <m/>
  </r>
  <r>
    <n v="1123"/>
    <n v="25"/>
    <x v="2201"/>
    <d v="2017-02-01T00:00:00"/>
    <n v="332"/>
    <b v="0"/>
    <s v="Approved"/>
    <s v="Giant Bicycles"/>
    <s v="Road"/>
    <s v="medium"/>
    <s v="medium"/>
    <n v="1538.99"/>
    <n v="829.65"/>
    <d v="2016-02-04T00:00:00"/>
    <n v="709.34"/>
    <s v="M"/>
    <n v="54"/>
    <d v="1955-06-12T00:00:00"/>
    <n v="65.106413857179092"/>
    <s v="Structural Analysis Engineer"/>
    <s v="Manufacturing"/>
    <s v="Affluent Customer"/>
    <s v="N"/>
    <s v="No"/>
    <n v="6"/>
    <m/>
  </r>
  <r>
    <n v="1651"/>
    <n v="36"/>
    <x v="1217"/>
    <d v="2017-02-01T00:00:00"/>
    <n v="332"/>
    <b v="0"/>
    <s v="Approved"/>
    <s v="Solex"/>
    <s v="Standard"/>
    <s v="low"/>
    <s v="medium"/>
    <n v="945.04"/>
    <n v="507.58"/>
    <d v="1995-12-19T00:00:00"/>
    <n v="437.46"/>
    <s v="F"/>
    <n v="76"/>
    <d v="1983-01-29T00:00:00"/>
    <n v="37.454359062658547"/>
    <s v="Speech Pathologist"/>
    <s v="Manufacturing"/>
    <s v="Mass Customer"/>
    <s v="N"/>
    <s v="Yes"/>
    <n v="4"/>
    <m/>
  </r>
  <r>
    <n v="2831"/>
    <n v="46"/>
    <x v="1288"/>
    <d v="2017-02-01T00:00:00"/>
    <n v="332"/>
    <b v="0"/>
    <s v="Approved"/>
    <s v="OHM Cycles"/>
    <s v="Standard"/>
    <s v="low"/>
    <s v="medium"/>
    <n v="1793.43"/>
    <n v="248.82"/>
    <d v="2008-03-19T00:00:00"/>
    <n v="1544.6100000000001"/>
    <s v="F"/>
    <n v="79"/>
    <d v="1964-08-10T00:00:00"/>
    <n v="55.936550843480468"/>
    <s v="Account Representative IV"/>
    <s v="Financial Services"/>
    <s v="High Net Worth"/>
    <s v="N"/>
    <s v="Yes"/>
    <n v="10"/>
    <m/>
  </r>
  <r>
    <n v="3891"/>
    <n v="23"/>
    <x v="1303"/>
    <d v="2017-02-01T00:00:00"/>
    <n v="332"/>
    <b v="1"/>
    <s v="Approved"/>
    <s v="Norco Bicycles"/>
    <s v="Standard"/>
    <s v="medium"/>
    <s v="medium"/>
    <n v="1198.46"/>
    <n v="381.1"/>
    <d v="2000-11-03T00:00:00"/>
    <n v="817.36"/>
    <s v="F"/>
    <n v="17"/>
    <d v="1995-01-20T00:00:00"/>
    <n v="25.470797418822929"/>
    <s v="Teacher"/>
    <s v="Retail"/>
    <s v="High Net Worth"/>
    <s v="N"/>
    <s v="Yes"/>
    <n v="1"/>
    <m/>
  </r>
  <r>
    <n v="4576"/>
    <n v="52"/>
    <x v="319"/>
    <d v="2017-02-01T00:00:00"/>
    <n v="332"/>
    <b v="0"/>
    <s v="Approved"/>
    <s v="OHM Cycles"/>
    <s v="Road"/>
    <s v="medium"/>
    <s v="medium"/>
    <n v="1280.28"/>
    <n v="829.51"/>
    <d v="2001-11-25T00:00:00"/>
    <n v="450.77"/>
    <s v="F"/>
    <n v="41"/>
    <d v="1978-04-23T00:00:00"/>
    <n v="42.226961802384572"/>
    <n v="0"/>
    <s v="Manufacturing"/>
    <s v="Mass Customer"/>
    <s v="N"/>
    <s v="No"/>
    <n v="17"/>
    <m/>
  </r>
  <r>
    <n v="4762"/>
    <n v="81"/>
    <x v="2917"/>
    <d v="2017-02-01T00:00:00"/>
    <n v="332"/>
    <b v="1"/>
    <s v="Approved"/>
    <s v="Norco Bicycles"/>
    <s v="Standard"/>
    <s v="medium"/>
    <s v="small"/>
    <n v="586.45000000000005"/>
    <n v="521.94000000000005"/>
    <d v="1991-07-10T00:00:00"/>
    <n v="64.509999999999991"/>
    <s v="F"/>
    <n v="24"/>
    <d v="1977-03-28T00:00:00"/>
    <n v="43.298194679096902"/>
    <s v="Accountant III"/>
    <s v="Manufacturing"/>
    <s v="Mass Customer"/>
    <s v="N"/>
    <s v="No"/>
    <n v="18"/>
    <m/>
  </r>
  <r>
    <n v="4805"/>
    <n v="20"/>
    <x v="62"/>
    <d v="2017-02-01T00:00:00"/>
    <n v="332"/>
    <b v="1"/>
    <s v="Approved"/>
    <s v="Trek Bicycles"/>
    <s v="Standard"/>
    <s v="medium"/>
    <s v="small"/>
    <n v="1775.81"/>
    <n v="1580.47"/>
    <d v="2010-05-05T00:00:00"/>
    <n v="195.33999999999992"/>
    <s v="M"/>
    <n v="84"/>
    <d v="1976-05-29T00:00:00"/>
    <n v="44.128331665398271"/>
    <n v="0"/>
    <s v="n/a"/>
    <s v="Affluent Customer"/>
    <s v="N"/>
    <s v="Yes"/>
    <n v="16"/>
    <m/>
  </r>
  <r>
    <n v="18278"/>
    <n v="0"/>
    <x v="2677"/>
    <d v="2017-02-20T00:00:00"/>
    <m/>
    <b v="1"/>
    <s v="Approved"/>
    <m/>
    <m/>
    <m/>
    <m/>
    <n v="1438.9"/>
    <m/>
    <m/>
    <m/>
    <m/>
    <m/>
    <m/>
    <m/>
    <m/>
    <m/>
    <m/>
    <m/>
    <m/>
    <m/>
    <m/>
  </r>
  <r>
    <n v="5513"/>
    <n v="9"/>
    <x v="1749"/>
    <d v="2017-02-01T00:00:00"/>
    <n v="332"/>
    <b v="1"/>
    <s v="Approved"/>
    <s v="OHM Cycles"/>
    <s v="Road"/>
    <s v="medium"/>
    <s v="medium"/>
    <n v="742.54"/>
    <n v="667.4"/>
    <d v="2003-08-05T00:00:00"/>
    <n v="75.139999999999986"/>
    <s v="M"/>
    <n v="40"/>
    <d v="1960-12-23T00:00:00"/>
    <n v="59.569427555809234"/>
    <s v="VP Product Management"/>
    <s v="Argiculture"/>
    <s v="Mass Customer"/>
    <s v="N"/>
    <s v="Yes"/>
    <n v="19"/>
    <m/>
  </r>
  <r>
    <n v="18280"/>
    <n v="0"/>
    <x v="1516"/>
    <d v="2017-09-17T00:00:00"/>
    <m/>
    <b v="0"/>
    <s v="Approved"/>
    <m/>
    <m/>
    <m/>
    <m/>
    <n v="966.91"/>
    <m/>
    <m/>
    <m/>
    <m/>
    <m/>
    <m/>
    <m/>
    <m/>
    <m/>
    <m/>
    <m/>
    <m/>
    <m/>
    <m/>
  </r>
  <r>
    <n v="5517"/>
    <n v="18"/>
    <x v="649"/>
    <d v="2017-02-01T00:00:00"/>
    <n v="332"/>
    <b v="1"/>
    <s v="Approved"/>
    <s v="Norco Bicycles"/>
    <s v="Standard"/>
    <s v="high"/>
    <s v="medium"/>
    <n v="1148.6400000000001"/>
    <n v="689.18"/>
    <d v="2015-08-10T00:00:00"/>
    <n v="459.46000000000015"/>
    <s v="F"/>
    <n v="19"/>
    <d v="1974-06-15T00:00:00"/>
    <n v="46.08449604895992"/>
    <s v="Administrative Officer"/>
    <s v="Health"/>
    <s v="High Net Worth"/>
    <s v="N"/>
    <s v="No"/>
    <n v="20"/>
    <m/>
  </r>
  <r>
    <n v="6353"/>
    <n v="64"/>
    <x v="2620"/>
    <d v="2017-02-01T00:00:00"/>
    <n v="332"/>
    <b v="1"/>
    <s v="Approved"/>
    <s v="Trek Bicycles"/>
    <s v="Standard"/>
    <s v="medium"/>
    <s v="large"/>
    <n v="1469.44"/>
    <n v="596.54999999999995"/>
    <d v="2015-04-11T00:00:00"/>
    <n v="872.8900000000001"/>
    <s v="M"/>
    <n v="91"/>
    <d v="1975-05-08T00:00:00"/>
    <n v="45.188605638001015"/>
    <s v="Account Executive"/>
    <s v="Retail"/>
    <s v="Mass Customer"/>
    <s v="N"/>
    <s v="Yes"/>
    <n v="7"/>
    <m/>
  </r>
  <r>
    <n v="6395"/>
    <n v="71"/>
    <x v="1086"/>
    <d v="2017-02-01T00:00:00"/>
    <n v="332"/>
    <b v="1"/>
    <s v="Approved"/>
    <s v="Solex"/>
    <s v="Standard"/>
    <s v="high"/>
    <s v="large"/>
    <n v="1842.92"/>
    <n v="1105.75"/>
    <d v="1995-10-24T00:00:00"/>
    <n v="737.17000000000007"/>
    <s v="M"/>
    <n v="86"/>
    <d v="1995-09-26T00:00:00"/>
    <n v="24.788605638001012"/>
    <s v="Executive Secretary"/>
    <s v="Manufacturing"/>
    <s v="Mass Customer"/>
    <s v="N"/>
    <s v="No"/>
    <n v="3"/>
    <m/>
  </r>
  <r>
    <n v="7151"/>
    <n v="31"/>
    <x v="310"/>
    <d v="2017-02-01T00:00:00"/>
    <n v="332"/>
    <b v="1"/>
    <s v="Approved"/>
    <s v="Giant Bicycles"/>
    <s v="Standard"/>
    <s v="medium"/>
    <s v="medium"/>
    <n v="230.91"/>
    <n v="173.18"/>
    <d v="2006-11-10T00:00:00"/>
    <n v="57.72999999999999"/>
    <s v="F"/>
    <n v="8"/>
    <d v="1997-05-27T00:00:00"/>
    <n v="23.120112487316081"/>
    <s v="Financial Analyst"/>
    <s v="Financial Services"/>
    <s v="Mass Customer"/>
    <s v="N"/>
    <s v="No"/>
    <n v="2"/>
    <m/>
  </r>
  <r>
    <n v="7249"/>
    <n v="69"/>
    <x v="1980"/>
    <d v="2017-02-01T00:00:00"/>
    <n v="332"/>
    <b v="1"/>
    <s v="Approved"/>
    <s v="Norco Bicycles"/>
    <s v="Road"/>
    <s v="medium"/>
    <s v="large"/>
    <n v="1240.31"/>
    <n v="795.1"/>
    <d v="2004-12-18T00:00:00"/>
    <n v="445.20999999999992"/>
    <s v="M"/>
    <n v="71"/>
    <d v="1995-03-05T00:00:00"/>
    <n v="25.350249473617453"/>
    <s v="Computer Systems Analyst II"/>
    <s v="Retail"/>
    <s v="High Net Worth"/>
    <s v="N"/>
    <s v="Yes"/>
    <n v="7"/>
    <m/>
  </r>
  <r>
    <n v="7340"/>
    <n v="76"/>
    <x v="2472"/>
    <d v="2017-02-01T00:00:00"/>
    <n v="332"/>
    <b v="1"/>
    <s v="Approved"/>
    <s v="WeareA2B"/>
    <s v="Standard"/>
    <s v="low"/>
    <s v="medium"/>
    <n v="642.30999999999995"/>
    <n v="513.85"/>
    <d v="2005-05-10T00:00:00"/>
    <n v="128.45999999999992"/>
    <s v="F"/>
    <n v="26"/>
    <d v="1971-07-12T00:00:00"/>
    <n v="49.013263172247591"/>
    <s v="Information Systems Manager"/>
    <s v="Property"/>
    <s v="Mass Customer"/>
    <s v="N"/>
    <s v="No"/>
    <n v="15"/>
    <m/>
  </r>
  <r>
    <n v="7521"/>
    <n v="36"/>
    <x v="3404"/>
    <d v="2017-02-01T00:00:00"/>
    <n v="332"/>
    <b v="0"/>
    <s v="Approved"/>
    <s v="Solex"/>
    <s v="Standard"/>
    <s v="low"/>
    <s v="medium"/>
    <n v="945.04"/>
    <n v="507.58"/>
    <d v="1997-05-10T00:00:00"/>
    <n v="437.46"/>
    <s v="M"/>
    <n v="66"/>
    <d v="1978-03-13T00:00:00"/>
    <n v="42.33929056950786"/>
    <s v="Technical Writer"/>
    <s v="Retail"/>
    <s v="Mass Customer"/>
    <s v="N"/>
    <s v="Yes"/>
    <n v="12"/>
    <m/>
  </r>
  <r>
    <n v="7919"/>
    <n v="66"/>
    <x v="733"/>
    <d v="2017-02-01T00:00:00"/>
    <n v="332"/>
    <b v="0"/>
    <s v="Approved"/>
    <s v="Giant Bicycles"/>
    <s v="Road"/>
    <s v="low"/>
    <s v="small"/>
    <n v="590.26"/>
    <n v="525.33000000000004"/>
    <d v="2010-11-05T00:00:00"/>
    <n v="64.92999999999995"/>
    <s v="F"/>
    <n v="0"/>
    <d v="1981-09-09T00:00:00"/>
    <n v="38.84340015854896"/>
    <s v="Web Designer I"/>
    <s v="Manufacturing"/>
    <s v="Mass Customer"/>
    <s v="N"/>
    <s v="No"/>
    <n v="11"/>
    <m/>
  </r>
  <r>
    <n v="7970"/>
    <n v="13"/>
    <x v="191"/>
    <d v="2017-02-01T00:00:00"/>
    <n v="332"/>
    <b v="0"/>
    <s v="Approved"/>
    <s v="Solex"/>
    <s v="Standard"/>
    <s v="medium"/>
    <s v="medium"/>
    <n v="1577.53"/>
    <n v="826.51"/>
    <d v="1999-12-04T00:00:00"/>
    <n v="751.02"/>
    <s v="M"/>
    <n v="61"/>
    <d v="1965-08-27T00:00:00"/>
    <n v="54.88997550101471"/>
    <s v="Design Engineer"/>
    <s v="Health"/>
    <s v="High Net Worth"/>
    <s v="N"/>
    <s v="Yes"/>
    <n v="19"/>
    <m/>
  </r>
  <r>
    <n v="8571"/>
    <n v="86"/>
    <x v="3474"/>
    <d v="2017-02-01T00:00:00"/>
    <n v="332"/>
    <b v="1"/>
    <s v="Approved"/>
    <s v="Norco Bicycles"/>
    <s v="Road"/>
    <s v="high"/>
    <s v="large"/>
    <n v="774.53"/>
    <n v="464.72"/>
    <d v="2011-03-16T00:00:00"/>
    <n v="309.80999999999995"/>
    <s v="F"/>
    <n v="63"/>
    <d v="1976-10-12T00:00:00"/>
    <n v="43.755728925672244"/>
    <s v="Dental Hygienist"/>
    <s v="Health"/>
    <s v="High Net Worth"/>
    <s v="N"/>
    <s v="Yes"/>
    <n v="7"/>
    <m/>
  </r>
  <r>
    <n v="9437"/>
    <n v="66"/>
    <x v="194"/>
    <d v="2017-02-01T00:00:00"/>
    <n v="332"/>
    <b v="1"/>
    <s v="Approved"/>
    <s v="Giant Bicycles"/>
    <s v="Road"/>
    <s v="low"/>
    <s v="small"/>
    <n v="590.26"/>
    <n v="525.33000000000004"/>
    <d v="2010-11-05T00:00:00"/>
    <n v="64.92999999999995"/>
    <s v="F"/>
    <n v="47"/>
    <d v="1998-04-24T00:00:00"/>
    <n v="22.21052344622019"/>
    <s v="Administrative Assistant II"/>
    <s v="Financial Services"/>
    <s v="Mass Customer"/>
    <s v="N"/>
    <s v="No"/>
    <n v="3"/>
    <m/>
  </r>
  <r>
    <n v="9717"/>
    <n v="84"/>
    <x v="2311"/>
    <d v="2017-02-01T00:00:00"/>
    <n v="332"/>
    <b v="0"/>
    <s v="Approved"/>
    <s v="Trek Bicycles"/>
    <s v="Road"/>
    <s v="medium"/>
    <s v="medium"/>
    <n v="290.62"/>
    <n v="215.14"/>
    <d v="1997-08-25T00:00:00"/>
    <n v="75.480000000000018"/>
    <s v="M"/>
    <n v="60"/>
    <d v="1986-05-18T00:00:00"/>
    <n v="34.15298919964485"/>
    <s v="Programmer Analyst II"/>
    <s v="Manufacturing"/>
    <s v="Mass Customer"/>
    <s v="N"/>
    <s v="Yes"/>
    <n v="3"/>
    <m/>
  </r>
  <r>
    <n v="9832"/>
    <n v="81"/>
    <x v="3438"/>
    <d v="2017-02-01T00:00:00"/>
    <n v="332"/>
    <b v="1"/>
    <s v="Approved"/>
    <s v="Norco Bicycles"/>
    <s v="Standard"/>
    <s v="medium"/>
    <s v="small"/>
    <n v="586.45000000000005"/>
    <n v="521.94000000000005"/>
    <d v="1991-07-10T00:00:00"/>
    <n v="64.509999999999991"/>
    <s v="F"/>
    <n v="93"/>
    <d v="1940-09-22T00:00:00"/>
    <n v="79.83518098046676"/>
    <n v="0"/>
    <s v="Property"/>
    <s v="Mass Customer"/>
    <s v="N"/>
    <s v="No"/>
    <n v="16"/>
    <m/>
  </r>
  <r>
    <n v="9953"/>
    <n v="86"/>
    <x v="1139"/>
    <d v="2017-02-01T00:00:00"/>
    <n v="332"/>
    <b v="0"/>
    <s v="Approved"/>
    <s v="OHM Cycles"/>
    <s v="Standard"/>
    <s v="medium"/>
    <s v="medium"/>
    <n v="235.63"/>
    <n v="125.07"/>
    <d v="2004-08-07T00:00:00"/>
    <n v="110.56"/>
    <s v="M"/>
    <n v="63"/>
    <d v="1996-05-21T00:00:00"/>
    <n v="24.136550843480464"/>
    <s v="Automation Specialist II"/>
    <s v="Financial Services"/>
    <s v="Affluent Customer"/>
    <s v="N"/>
    <s v="No"/>
    <n v="4"/>
    <m/>
  </r>
  <r>
    <n v="11181"/>
    <n v="84"/>
    <x v="1359"/>
    <d v="2017-02-01T00:00:00"/>
    <n v="332"/>
    <b v="0"/>
    <s v="Approved"/>
    <s v="Giant Bicycles"/>
    <s v="Road"/>
    <s v="medium"/>
    <s v="medium"/>
    <n v="792.9"/>
    <n v="594.67999999999995"/>
    <d v="1992-10-02T00:00:00"/>
    <n v="198.22000000000003"/>
    <s v="M"/>
    <n v="13"/>
    <d v="1978-01-13T00:00:00"/>
    <n v="42.500934405124298"/>
    <s v="Nurse Practicioner"/>
    <s v="Financial Services"/>
    <s v="High Net Worth"/>
    <s v="N"/>
    <s v="No"/>
    <n v="9"/>
    <m/>
  </r>
  <r>
    <n v="11392"/>
    <n v="4"/>
    <x v="1713"/>
    <d v="2017-02-01T00:00:00"/>
    <n v="332"/>
    <b v="0"/>
    <s v="Approved"/>
    <s v="Giant Bicycles"/>
    <s v="Standard"/>
    <s v="high"/>
    <s v="medium"/>
    <n v="1129.1300000000001"/>
    <n v="677.48"/>
    <d v="2004-08-17T00:00:00"/>
    <n v="451.65000000000009"/>
    <s v="F"/>
    <n v="20"/>
    <d v="1996-05-22T00:00:00"/>
    <n v="24.133811117453067"/>
    <s v="Director of Sales"/>
    <s v="n/a"/>
    <s v="Mass Customer"/>
    <s v="N"/>
    <s v="Yes"/>
    <n v="1"/>
    <m/>
  </r>
  <r>
    <n v="11516"/>
    <n v="65"/>
    <x v="625"/>
    <d v="2017-02-01T00:00:00"/>
    <n v="332"/>
    <b v="1"/>
    <s v="Approved"/>
    <s v="WeareA2B"/>
    <s v="Standard"/>
    <s v="medium"/>
    <s v="medium"/>
    <n v="1807.45"/>
    <n v="778.69"/>
    <d v="2002-08-31T00:00:00"/>
    <n v="1028.76"/>
    <s v="F"/>
    <n v="11"/>
    <d v="1960-05-10T00:00:00"/>
    <n v="60.191345364028408"/>
    <s v="Sales Representative"/>
    <s v="Retail"/>
    <s v="Affluent Customer"/>
    <s v="N"/>
    <s v="Yes"/>
    <n v="14"/>
    <m/>
  </r>
  <r>
    <n v="11603"/>
    <n v="74"/>
    <x v="109"/>
    <d v="2017-02-01T00:00:00"/>
    <n v="332"/>
    <b v="0"/>
    <s v="Approved"/>
    <s v="WeareA2B"/>
    <s v="Standard"/>
    <s v="medium"/>
    <s v="medium"/>
    <n v="1228.07"/>
    <n v="400.91"/>
    <d v="2004-07-25T00:00:00"/>
    <n v="827.15999999999985"/>
    <s v="M"/>
    <n v="83"/>
    <d v="1956-06-07T00:00:00"/>
    <n v="64.117372761288678"/>
    <s v="Recruiter"/>
    <s v="Manufacturing"/>
    <s v="Mass Customer"/>
    <s v="N"/>
    <s v="Yes"/>
    <n v="10"/>
    <m/>
  </r>
  <r>
    <n v="11779"/>
    <n v="58"/>
    <x v="1770"/>
    <d v="2017-02-01T00:00:00"/>
    <n v="332"/>
    <b v="1"/>
    <s v="Approved"/>
    <s v="OHM Cycles"/>
    <s v="Standard"/>
    <s v="medium"/>
    <s v="medium"/>
    <n v="912.52"/>
    <n v="141.4"/>
    <d v="2015-10-18T00:00:00"/>
    <n v="771.12"/>
    <s v="M"/>
    <n v="59"/>
    <d v="1983-01-02T00:00:00"/>
    <n v="37.528331665398277"/>
    <s v="Engineer I"/>
    <s v="Manufacturing"/>
    <s v="Mass Customer"/>
    <s v="N"/>
    <s v="No"/>
    <n v="15"/>
    <m/>
  </r>
  <r>
    <n v="12126"/>
    <n v="88"/>
    <x v="1620"/>
    <d v="2017-02-01T00:00:00"/>
    <n v="332"/>
    <b v="1"/>
    <s v="Approved"/>
    <s v="Norco Bicycles"/>
    <s v="Standard"/>
    <s v="medium"/>
    <s v="medium"/>
    <n v="1198.46"/>
    <n v="381.1"/>
    <d v="2005-05-10T00:00:00"/>
    <n v="817.36"/>
    <s v="F"/>
    <n v="67"/>
    <d v="1981-02-21T00:00:00"/>
    <n v="39.39134536402841"/>
    <s v="Nuclear Power Engineer"/>
    <s v="Manufacturing"/>
    <s v="Affluent Customer"/>
    <s v="N"/>
    <s v="Yes"/>
    <n v="5"/>
    <m/>
  </r>
  <r>
    <n v="12186"/>
    <n v="15"/>
    <x v="1246"/>
    <d v="2017-02-01T00:00:00"/>
    <n v="332"/>
    <b v="1"/>
    <s v="Approved"/>
    <s v="WeareA2B"/>
    <s v="Standard"/>
    <s v="medium"/>
    <s v="medium"/>
    <n v="1292.8399999999999"/>
    <n v="13.44"/>
    <d v="2009-04-12T00:00:00"/>
    <n v="1279.3999999999999"/>
    <s v="M"/>
    <n v="57"/>
    <d v="1994-10-31T00:00:00"/>
    <n v="25.692715227042108"/>
    <s v="Office Assistant III"/>
    <s v="Property"/>
    <s v="High Net Worth"/>
    <s v="N"/>
    <s v="No"/>
    <n v="5"/>
    <m/>
  </r>
  <r>
    <n v="12457"/>
    <n v="0"/>
    <x v="481"/>
    <d v="2017-02-01T00:00:00"/>
    <n v="332"/>
    <b v="0"/>
    <s v="Approved"/>
    <s v="Giant Bicycles"/>
    <s v="Standard"/>
    <s v="medium"/>
    <s v="medium"/>
    <n v="230.91"/>
    <n v="173.18"/>
    <d v="1992-10-11T00:00:00"/>
    <n v="57.72999999999999"/>
    <s v="M"/>
    <n v="75"/>
    <d v="1995-09-25T00:00:00"/>
    <n v="24.791345364028409"/>
    <s v="VP Product Management"/>
    <s v="Health"/>
    <s v="High Net Worth"/>
    <s v="N"/>
    <s v="Yes"/>
    <n v="14"/>
    <m/>
  </r>
  <r>
    <n v="12490"/>
    <n v="46"/>
    <x v="3085"/>
    <d v="2017-02-01T00:00:00"/>
    <n v="332"/>
    <b v="0"/>
    <s v="Approved"/>
    <s v="Solex"/>
    <s v="Standard"/>
    <s v="low"/>
    <s v="medium"/>
    <n v="1289.8499999999999"/>
    <n v="74.510000000000005"/>
    <d v="2006-10-01T00:00:00"/>
    <n v="1215.3399999999999"/>
    <s v="F"/>
    <n v="27"/>
    <d v="1994-05-14T00:00:00"/>
    <n v="26.158468651699643"/>
    <s v="Senior Financial Analyst"/>
    <s v="Financial Services"/>
    <s v="Mass Customer"/>
    <s v="N"/>
    <s v="Yes"/>
    <n v="2"/>
    <m/>
  </r>
  <r>
    <n v="12691"/>
    <n v="18"/>
    <x v="550"/>
    <d v="2017-02-01T00:00:00"/>
    <n v="332"/>
    <b v="0"/>
    <s v="Approved"/>
    <s v="Solex"/>
    <s v="Standard"/>
    <s v="medium"/>
    <s v="medium"/>
    <n v="575.27"/>
    <n v="431.45"/>
    <d v="1993-10-02T00:00:00"/>
    <n v="143.82"/>
    <s v="F"/>
    <n v="4"/>
    <d v="1976-12-28T00:00:00"/>
    <n v="43.544770021562655"/>
    <s v="Nuclear Power Engineer"/>
    <s v="Manufacturing"/>
    <s v="Mass Customer"/>
    <s v="N"/>
    <s v="Yes"/>
    <n v="17"/>
    <m/>
  </r>
  <r>
    <n v="13315"/>
    <n v="80"/>
    <x v="936"/>
    <d v="2017-02-01T00:00:00"/>
    <n v="332"/>
    <b v="1"/>
    <s v="Approved"/>
    <s v="OHM Cycles"/>
    <s v="Touring"/>
    <s v="low"/>
    <s v="medium"/>
    <n v="1073.07"/>
    <n v="933.84"/>
    <d v="1997-01-25T00:00:00"/>
    <n v="139.2299999999999"/>
    <s v="M"/>
    <n v="4"/>
    <d v="1985-04-18T00:00:00"/>
    <n v="35.235180980466765"/>
    <s v="Account Representative I"/>
    <s v="IT"/>
    <s v="Mass Customer"/>
    <s v="N"/>
    <s v="No"/>
    <n v="17"/>
    <m/>
  </r>
  <r>
    <n v="13788"/>
    <n v="89"/>
    <x v="3049"/>
    <d v="2017-02-01T00:00:00"/>
    <n v="332"/>
    <b v="0"/>
    <s v="Approved"/>
    <s v="WeareA2B"/>
    <s v="Touring"/>
    <s v="medium"/>
    <s v="large"/>
    <n v="1362.99"/>
    <n v="57.74"/>
    <d v="1993-04-20T00:00:00"/>
    <n v="1305.25"/>
    <s v="M"/>
    <n v="40"/>
    <d v="1977-08-22T00:00:00"/>
    <n v="42.895454953069503"/>
    <s v="Budget/Accounting Analyst I"/>
    <s v="Argiculture"/>
    <s v="Affluent Customer"/>
    <s v="N"/>
    <s v="No"/>
    <n v="8"/>
    <m/>
  </r>
  <r>
    <n v="13888"/>
    <n v="50"/>
    <x v="1697"/>
    <d v="2017-02-01T00:00:00"/>
    <n v="332"/>
    <b v="1"/>
    <s v="Approved"/>
    <s v="Giant Bicycles"/>
    <s v="Standard"/>
    <s v="medium"/>
    <s v="medium"/>
    <n v="642.70000000000005"/>
    <n v="211.37"/>
    <d v="1995-12-19T00:00:00"/>
    <n v="431.33000000000004"/>
    <s v="M"/>
    <n v="8"/>
    <d v="1954-01-22T00:00:00"/>
    <n v="66.492715227042112"/>
    <s v="Data Coordiator"/>
    <s v="n/a"/>
    <s v="High Net Worth"/>
    <s v="N"/>
    <s v="Yes"/>
    <n v="5"/>
    <m/>
  </r>
  <r>
    <n v="13902"/>
    <n v="93"/>
    <x v="2381"/>
    <d v="2017-02-01T00:00:00"/>
    <n v="332"/>
    <b v="1"/>
    <s v="Approved"/>
    <s v="WeareA2B"/>
    <s v="Standard"/>
    <s v="medium"/>
    <s v="medium"/>
    <n v="1065.03"/>
    <n v="230.09"/>
    <d v="2000-11-03T00:00:00"/>
    <n v="834.93999999999994"/>
    <s v="F"/>
    <n v="30"/>
    <d v="1958-02-15T00:00:00"/>
    <n v="62.424222076357175"/>
    <s v="Assistant Media Planner"/>
    <s v="Entertainment"/>
    <s v="Mass Customer"/>
    <s v="N"/>
    <s v="No"/>
    <n v="6"/>
    <m/>
  </r>
  <r>
    <n v="13910"/>
    <n v="48"/>
    <x v="2538"/>
    <d v="2017-02-01T00:00:00"/>
    <n v="332"/>
    <b v="1"/>
    <s v="Approved"/>
    <s v="WeareA2B"/>
    <s v="Standard"/>
    <s v="medium"/>
    <s v="medium"/>
    <n v="1762.96"/>
    <n v="950.52"/>
    <d v="2014-07-28T00:00:00"/>
    <n v="812.44"/>
    <s v="F"/>
    <n v="75"/>
    <d v="1979-10-02T00:00:00"/>
    <n v="40.783126185946216"/>
    <s v="Social Worker"/>
    <s v="Health"/>
    <s v="Affluent Customer"/>
    <s v="N"/>
    <s v="No"/>
    <n v="16"/>
    <m/>
  </r>
  <r>
    <n v="14442"/>
    <n v="4"/>
    <x v="2544"/>
    <d v="2017-02-01T00:00:00"/>
    <n v="332"/>
    <b v="0"/>
    <s v="Approved"/>
    <s v="Giant Bicycles"/>
    <s v="Standard"/>
    <s v="high"/>
    <s v="medium"/>
    <n v="1129.1300000000001"/>
    <n v="677.48"/>
    <d v="2005-08-09T00:00:00"/>
    <n v="451.65000000000009"/>
    <s v="M"/>
    <n v="93"/>
    <d v="1978-12-27T00:00:00"/>
    <n v="41.547509747590055"/>
    <s v="Health Coach IV"/>
    <s v="Health"/>
    <s v="Affluent Customer"/>
    <s v="N"/>
    <s v="Yes"/>
    <n v="12"/>
    <m/>
  </r>
  <r>
    <n v="14630"/>
    <n v="22"/>
    <x v="1405"/>
    <d v="2017-02-01T00:00:00"/>
    <n v="332"/>
    <b v="0"/>
    <s v="Approved"/>
    <s v="WeareA2B"/>
    <s v="Standard"/>
    <s v="medium"/>
    <s v="medium"/>
    <n v="60.34"/>
    <n v="45.26"/>
    <d v="1993-05-26T00:00:00"/>
    <n v="15.080000000000005"/>
    <s v="M"/>
    <n v="96"/>
    <d v="1968-04-27T00:00:00"/>
    <n v="52.221482350329779"/>
    <s v="Software Engineer II"/>
    <s v="Telecommunications"/>
    <s v="Affluent Customer"/>
    <s v="N"/>
    <s v="Yes"/>
    <n v="19"/>
    <m/>
  </r>
  <r>
    <n v="14752"/>
    <n v="49"/>
    <x v="985"/>
    <d v="2017-02-01T00:00:00"/>
    <n v="332"/>
    <b v="1"/>
    <s v="Approved"/>
    <s v="Trek Bicycles"/>
    <s v="Road"/>
    <s v="medium"/>
    <s v="medium"/>
    <n v="533.51"/>
    <n v="400.13"/>
    <d v="2012-06-04T00:00:00"/>
    <n v="133.38"/>
    <s v="F"/>
    <n v="93"/>
    <d v="1976-06-26T00:00:00"/>
    <n v="44.051619336631148"/>
    <s v="Senior Financial Analyst"/>
    <s v="Financial Services"/>
    <s v="Affluent Customer"/>
    <s v="N"/>
    <s v="No"/>
    <n v="14"/>
    <m/>
  </r>
  <r>
    <n v="14949"/>
    <n v="3"/>
    <x v="2066"/>
    <d v="2017-02-01T00:00:00"/>
    <n v="332"/>
    <b v="0"/>
    <s v="Approved"/>
    <s v="Trek Bicycles"/>
    <s v="Standard"/>
    <s v="medium"/>
    <s v="large"/>
    <n v="2091.4699999999998"/>
    <n v="388.92"/>
    <d v="2012-09-15T00:00:00"/>
    <n v="1702.5499999999997"/>
    <s v="M"/>
    <n v="86"/>
    <d v="1978-06-04T00:00:00"/>
    <n v="42.111893309233892"/>
    <s v="Accountant II"/>
    <s v="Financial Services"/>
    <s v="Mass Customer"/>
    <s v="N"/>
    <s v="Yes"/>
    <n v="9"/>
    <m/>
  </r>
  <r>
    <n v="15183"/>
    <n v="11"/>
    <x v="1231"/>
    <d v="2017-02-01T00:00:00"/>
    <n v="332"/>
    <b v="1"/>
    <s v="Approved"/>
    <s v="Giant Bicycles"/>
    <s v="Standard"/>
    <s v="high"/>
    <s v="medium"/>
    <n v="1274.93"/>
    <n v="764.96"/>
    <d v="2007-08-04T00:00:00"/>
    <n v="509.97"/>
    <s v="M"/>
    <n v="34"/>
    <d v="1954-10-08T00:00:00"/>
    <n v="65.783126185946216"/>
    <n v="0"/>
    <s v="Financial Services"/>
    <s v="Mass Customer"/>
    <s v="N"/>
    <s v="No"/>
    <n v="10"/>
    <m/>
  </r>
  <r>
    <n v="15784"/>
    <n v="58"/>
    <x v="2955"/>
    <d v="2017-02-01T00:00:00"/>
    <n v="332"/>
    <b v="0"/>
    <s v="Approved"/>
    <s v="OHM Cycles"/>
    <s v="Road"/>
    <s v="medium"/>
    <s v="medium"/>
    <n v="1280.28"/>
    <n v="829.51"/>
    <d v="1991-07-10T00:00:00"/>
    <n v="450.77"/>
    <s v="M"/>
    <n v="90"/>
    <d v="1967-04-30T00:00:00"/>
    <n v="53.216002898274986"/>
    <s v="Assistant Manager"/>
    <s v="n/a"/>
    <s v="High Net Worth"/>
    <s v="N"/>
    <s v="Yes"/>
    <n v="5"/>
    <m/>
  </r>
  <r>
    <n v="15855"/>
    <n v="92"/>
    <x v="1522"/>
    <d v="2017-02-01T00:00:00"/>
    <n v="332"/>
    <b v="1"/>
    <s v="Approved"/>
    <s v="WeareA2B"/>
    <s v="Standard"/>
    <s v="medium"/>
    <s v="small"/>
    <n v="1415.01"/>
    <n v="1259.3599999999999"/>
    <d v="1998-12-16T00:00:00"/>
    <n v="155.65000000000009"/>
    <s v="F"/>
    <n v="80"/>
    <d v="1981-02-24T00:00:00"/>
    <n v="39.383126185946217"/>
    <s v="Information Systems Manager"/>
    <s v="Health"/>
    <s v="Mass Customer"/>
    <s v="N"/>
    <s v="Yes"/>
    <n v="12"/>
    <m/>
  </r>
  <r>
    <n v="16992"/>
    <n v="47"/>
    <x v="351"/>
    <d v="2017-02-01T00:00:00"/>
    <n v="332"/>
    <b v="1"/>
    <s v="Approved"/>
    <s v="Trek Bicycles"/>
    <s v="Road"/>
    <s v="low"/>
    <s v="small"/>
    <n v="1720.7"/>
    <n v="1531.42"/>
    <d v="2012-06-04T00:00:00"/>
    <n v="189.27999999999997"/>
    <s v="M"/>
    <n v="34"/>
    <d v="1979-10-29T00:00:00"/>
    <n v="40.709153583206493"/>
    <s v="Budget/Accounting Analyst IV"/>
    <s v="Manufacturing"/>
    <s v="Mass Customer"/>
    <s v="N"/>
    <s v="Yes"/>
    <n v="16"/>
    <m/>
  </r>
  <r>
    <n v="18187"/>
    <n v="97"/>
    <x v="1282"/>
    <d v="2017-02-01T00:00:00"/>
    <n v="332"/>
    <b v="1"/>
    <s v="Approved"/>
    <s v="OHM Cycles"/>
    <s v="Road"/>
    <s v="medium"/>
    <s v="medium"/>
    <n v="742.54"/>
    <n v="667.4"/>
    <d v="2003-08-05T00:00:00"/>
    <n v="75.139999999999986"/>
    <s v="M"/>
    <n v="13"/>
    <d v="1996-05-14T00:00:00"/>
    <n v="24.155728925672246"/>
    <s v="Actuary"/>
    <s v="Financial Services"/>
    <s v="High Net Worth"/>
    <s v="N"/>
    <s v="Yes"/>
    <n v="6"/>
    <m/>
  </r>
  <r>
    <n v="18253"/>
    <n v="46"/>
    <x v="857"/>
    <d v="2017-02-01T00:00:00"/>
    <n v="332"/>
    <b v="0"/>
    <s v="Approved"/>
    <s v="Solex"/>
    <s v="Standard"/>
    <s v="low"/>
    <s v="medium"/>
    <n v="1289.8499999999999"/>
    <n v="74.510000000000005"/>
    <d v="1997-02-09T00:00:00"/>
    <n v="1215.3399999999999"/>
    <s v="F"/>
    <n v="48"/>
    <d v="1996-10-29T00:00:00"/>
    <n v="23.695454953069508"/>
    <s v="Accountant II"/>
    <s v="Entertainment"/>
    <s v="Affluent Customer"/>
    <s v="N"/>
    <s v="Yes"/>
    <n v="6"/>
    <m/>
  </r>
  <r>
    <n v="18379"/>
    <n v="34"/>
    <x v="130"/>
    <d v="2017-02-01T00:00:00"/>
    <n v="332"/>
    <b v="1"/>
    <s v="Approved"/>
    <s v="WeareA2B"/>
    <s v="Standard"/>
    <s v="medium"/>
    <s v="medium"/>
    <n v="1231.1500000000001"/>
    <n v="161.6"/>
    <d v="2003-08-05T00:00:00"/>
    <n v="1069.5500000000002"/>
    <s v="M"/>
    <n v="22"/>
    <d v="1962-09-18T00:00:00"/>
    <n v="57.832441254439367"/>
    <n v="0"/>
    <s v="Manufacturing"/>
    <s v="High Net Worth"/>
    <s v="N"/>
    <s v="Yes"/>
    <n v="18"/>
    <m/>
  </r>
  <r>
    <n v="18875"/>
    <n v="35"/>
    <x v="1674"/>
    <d v="2017-02-01T00:00:00"/>
    <n v="332"/>
    <b v="1"/>
    <s v="Approved"/>
    <s v="Trek Bicycles"/>
    <s v="Standard"/>
    <s v="low"/>
    <s v="medium"/>
    <n v="1057.51"/>
    <n v="154.4"/>
    <d v="1994-07-12T00:00:00"/>
    <n v="903.11"/>
    <s v="F"/>
    <n v="6"/>
    <d v="1991-08-13T00:00:00"/>
    <n v="28.911893309233889"/>
    <n v="0"/>
    <s v="Health"/>
    <s v="Mass Customer"/>
    <s v="N"/>
    <s v="No"/>
    <n v="6"/>
    <m/>
  </r>
  <r>
    <n v="19741"/>
    <n v="69"/>
    <x v="2597"/>
    <d v="2017-02-01T00:00:00"/>
    <n v="332"/>
    <b v="0"/>
    <s v="Approved"/>
    <s v="Giant Bicycles"/>
    <s v="Road"/>
    <s v="medium"/>
    <s v="medium"/>
    <n v="792.9"/>
    <n v="594.67999999999995"/>
    <d v="1992-10-02T00:00:00"/>
    <n v="198.22000000000003"/>
    <s v="F"/>
    <n v="50"/>
    <d v="1956-07-28T00:00:00"/>
    <n v="63.977646733891426"/>
    <n v="0"/>
    <s v="Manufacturing"/>
    <s v="Mass Customer"/>
    <s v="N"/>
    <s v="No"/>
    <n v="14"/>
    <m/>
  </r>
  <r>
    <n v="179"/>
    <n v="62"/>
    <x v="3407"/>
    <d v="2017-01-31T00:00:00"/>
    <n v="333"/>
    <b v="0"/>
    <s v="Approved"/>
    <s v="Solex"/>
    <s v="Standard"/>
    <s v="medium"/>
    <s v="medium"/>
    <n v="478.16"/>
    <n v="298.72000000000003"/>
    <d v="1993-06-23T00:00:00"/>
    <n v="179.44"/>
    <s v="M"/>
    <n v="97"/>
    <d v="1992-04-19T00:00:00"/>
    <n v="28.226961802384576"/>
    <s v="Research Associate"/>
    <s v="Health"/>
    <s v="Mass Customer"/>
    <s v="N"/>
    <s v="No"/>
    <n v="3"/>
    <m/>
  </r>
  <r>
    <n v="361"/>
    <n v="15"/>
    <x v="2272"/>
    <d v="2017-01-31T00:00:00"/>
    <n v="333"/>
    <b v="0"/>
    <s v="Approved"/>
    <s v="WeareA2B"/>
    <s v="Standard"/>
    <s v="medium"/>
    <s v="medium"/>
    <n v="1292.8399999999999"/>
    <n v="13.44"/>
    <d v="2009-04-12T00:00:00"/>
    <n v="1279.3999999999999"/>
    <s v="F"/>
    <n v="42"/>
    <d v="1965-08-02T00:00:00"/>
    <n v="54.95846865169964"/>
    <n v="0"/>
    <s v="n/a"/>
    <s v="High Net Worth"/>
    <s v="N"/>
    <s v="No"/>
    <n v="8"/>
    <m/>
  </r>
  <r>
    <n v="554"/>
    <n v="12"/>
    <x v="888"/>
    <d v="2017-01-31T00:00:00"/>
    <n v="333"/>
    <b v="0"/>
    <s v="Approved"/>
    <s v="Giant Bicycles"/>
    <s v="Standard"/>
    <s v="medium"/>
    <s v="large"/>
    <n v="1765.3"/>
    <n v="709.48"/>
    <d v="2004-07-25T00:00:00"/>
    <n v="1055.82"/>
    <s v="M"/>
    <n v="18"/>
    <d v="1994-01-02T00:00:00"/>
    <n v="26.52011248731608"/>
    <s v="Cost Accountant"/>
    <s v="Financial Services"/>
    <s v="High Net Worth"/>
    <s v="N"/>
    <s v="No"/>
    <n v="7"/>
    <m/>
  </r>
  <r>
    <n v="680"/>
    <n v="32"/>
    <x v="1242"/>
    <d v="2017-01-31T00:00:00"/>
    <n v="333"/>
    <b v="1"/>
    <s v="Approved"/>
    <s v="Giant Bicycles"/>
    <s v="Standard"/>
    <s v="medium"/>
    <s v="medium"/>
    <n v="642.70000000000005"/>
    <n v="211.37"/>
    <d v="2002-03-22T00:00:00"/>
    <n v="431.33000000000004"/>
    <s v="M"/>
    <n v="9"/>
    <d v="1986-10-23T00:00:00"/>
    <n v="33.720112487316079"/>
    <n v="0"/>
    <s v="Entertainment"/>
    <s v="Affluent Customer"/>
    <s v="N"/>
    <s v="No"/>
    <n v="6"/>
    <m/>
  </r>
  <r>
    <n v="1617"/>
    <n v="88"/>
    <x v="52"/>
    <d v="2017-01-31T00:00:00"/>
    <n v="333"/>
    <b v="0"/>
    <s v="Approved"/>
    <s v="Norco Bicycles"/>
    <s v="Standard"/>
    <s v="high"/>
    <s v="small"/>
    <n v="1661.92"/>
    <n v="1479.11"/>
    <d v="2013-03-12T00:00:00"/>
    <n v="182.81000000000017"/>
    <s v="F"/>
    <n v="74"/>
    <d v="2000-01-25T00:00:00"/>
    <n v="20.454359062658547"/>
    <s v="Accounting Assistant I"/>
    <s v="Retail"/>
    <s v="High Net Worth"/>
    <s v="N"/>
    <s v="Yes"/>
    <n v="1"/>
    <m/>
  </r>
  <r>
    <n v="1627"/>
    <n v="20"/>
    <x v="255"/>
    <d v="2017-01-31T00:00:00"/>
    <n v="333"/>
    <b v="0"/>
    <s v="Approved"/>
    <s v="Trek Bicycles"/>
    <s v="Standard"/>
    <s v="medium"/>
    <s v="small"/>
    <n v="1775.81"/>
    <n v="1580.47"/>
    <d v="2010-05-05T00:00:00"/>
    <n v="195.33999999999992"/>
    <s v="M"/>
    <n v="23"/>
    <d v="1976-09-28T00:00:00"/>
    <n v="43.794085090055809"/>
    <n v="0"/>
    <s v="Financial Services"/>
    <s v="Mass Customer"/>
    <s v="N"/>
    <s v="No"/>
    <n v="4"/>
    <m/>
  </r>
  <r>
    <n v="1703"/>
    <n v="55"/>
    <x v="1287"/>
    <d v="2017-01-31T00:00:00"/>
    <n v="333"/>
    <b v="1"/>
    <s v="Approved"/>
    <s v="Trek Bicycles"/>
    <s v="Road"/>
    <s v="medium"/>
    <s v="large"/>
    <n v="1894.19"/>
    <n v="598.76"/>
    <d v="1998-12-17T00:00:00"/>
    <n v="1295.43"/>
    <s v="F"/>
    <n v="29"/>
    <d v="1998-05-03T00:00:00"/>
    <n v="22.185865911973615"/>
    <s v="Biostatistician I"/>
    <s v="Financial Services"/>
    <s v="Affluent Customer"/>
    <s v="N"/>
    <s v="Yes"/>
    <n v="2"/>
    <m/>
  </r>
  <r>
    <n v="2175"/>
    <n v="20"/>
    <x v="1057"/>
    <d v="2017-01-31T00:00:00"/>
    <n v="333"/>
    <b v="1"/>
    <s v="Approved"/>
    <s v="Trek Bicycles"/>
    <s v="Standard"/>
    <s v="medium"/>
    <s v="small"/>
    <n v="1775.81"/>
    <n v="1580.47"/>
    <d v="1999-06-23T00:00:00"/>
    <n v="195.33999999999992"/>
    <s v="F"/>
    <n v="4"/>
    <d v="1958-11-22T00:00:00"/>
    <n v="61.657098788685943"/>
    <n v="0"/>
    <s v="Financial Services"/>
    <s v="Mass Customer"/>
    <s v="N"/>
    <s v="Yes"/>
    <n v="5"/>
    <m/>
  </r>
  <r>
    <n v="2452"/>
    <n v="96"/>
    <x v="2873"/>
    <d v="2017-01-31T00:00:00"/>
    <n v="333"/>
    <b v="1"/>
    <s v="Approved"/>
    <s v="WeareA2B"/>
    <s v="Road"/>
    <s v="low"/>
    <s v="small"/>
    <n v="1172.78"/>
    <n v="1043.77"/>
    <d v="2004-01-16T00:00:00"/>
    <n v="129.01"/>
    <s v="M"/>
    <n v="73"/>
    <d v="1999-06-16T00:00:00"/>
    <n v="21.065317966768138"/>
    <s v="Chemical Engineer"/>
    <s v="Manufacturing"/>
    <s v="Affluent Customer"/>
    <s v="N"/>
    <s v="Yes"/>
    <n v="2"/>
    <m/>
  </r>
  <r>
    <n v="2732"/>
    <n v="19"/>
    <x v="941"/>
    <d v="2017-01-31T00:00:00"/>
    <n v="333"/>
    <b v="1"/>
    <s v="Approved"/>
    <s v="OHM Cycles"/>
    <s v="Road"/>
    <s v="high"/>
    <s v="large"/>
    <n v="12.01"/>
    <n v="7.21"/>
    <d v="2009-03-08T00:00:00"/>
    <n v="4.8"/>
    <s v="F"/>
    <n v="24"/>
    <d v="1964-01-09T00:00:00"/>
    <n v="56.522852213343477"/>
    <s v="Data Coordiator"/>
    <s v="n/a"/>
    <s v="Mass Customer"/>
    <s v="N"/>
    <s v="No"/>
    <n v="14"/>
    <m/>
  </r>
  <r>
    <n v="2772"/>
    <n v="86"/>
    <x v="1769"/>
    <d v="2017-01-31T00:00:00"/>
    <n v="333"/>
    <b v="0"/>
    <s v="Approved"/>
    <s v="OHM Cycles"/>
    <s v="Standard"/>
    <s v="medium"/>
    <s v="medium"/>
    <n v="235.63"/>
    <n v="125.07"/>
    <d v="2004-08-07T00:00:00"/>
    <n v="110.56"/>
    <s v="F"/>
    <n v="79"/>
    <d v="1986-10-12T00:00:00"/>
    <n v="33.750249473617451"/>
    <s v="Food Chemist"/>
    <s v="Health"/>
    <s v="Affluent Customer"/>
    <s v="N"/>
    <s v="No"/>
    <n v="20"/>
    <m/>
  </r>
  <r>
    <n v="2790"/>
    <n v="54"/>
    <x v="1611"/>
    <d v="2017-01-31T00:00:00"/>
    <n v="333"/>
    <b v="1"/>
    <s v="Approved"/>
    <s v="WeareA2B"/>
    <s v="Standard"/>
    <s v="medium"/>
    <s v="medium"/>
    <n v="1292.8399999999999"/>
    <n v="13.44"/>
    <d v="2009-04-12T00:00:00"/>
    <n v="1279.3999999999999"/>
    <s v="F"/>
    <n v="36"/>
    <d v="1964-08-16T00:00:00"/>
    <n v="55.920112487316082"/>
    <s v="Social Worker"/>
    <s v="Health"/>
    <s v="Mass Customer"/>
    <s v="N"/>
    <s v="No"/>
    <n v="13"/>
    <m/>
  </r>
  <r>
    <n v="3665"/>
    <n v="50"/>
    <x v="1414"/>
    <d v="2017-01-31T00:00:00"/>
    <n v="333"/>
    <b v="1"/>
    <s v="Approved"/>
    <s v="WeareA2B"/>
    <s v="Standard"/>
    <s v="medium"/>
    <s v="small"/>
    <n v="175.89"/>
    <n v="131.91999999999999"/>
    <d v="2012-04-10T00:00:00"/>
    <n v="43.97"/>
    <s v="F"/>
    <n v="66"/>
    <d v="1978-04-20T00:00:00"/>
    <n v="42.235180980466765"/>
    <s v="Pharmacist"/>
    <s v="Health"/>
    <s v="Mass Customer"/>
    <s v="N"/>
    <s v="Yes"/>
    <n v="10"/>
    <m/>
  </r>
  <r>
    <n v="18336"/>
    <n v="95"/>
    <x v="254"/>
    <d v="2017-06-04T00:00:00"/>
    <m/>
    <m/>
    <s v="Approved"/>
    <s v="Giant Bicycles"/>
    <s v="Standard"/>
    <s v="medium"/>
    <s v="large"/>
    <n v="569.55999999999995"/>
    <n v="528.42999999999995"/>
    <n v="37874"/>
    <m/>
    <m/>
    <m/>
    <m/>
    <m/>
    <m/>
    <m/>
    <m/>
    <m/>
    <m/>
    <m/>
    <m/>
  </r>
  <r>
    <n v="18337"/>
    <n v="86"/>
    <x v="2397"/>
    <d v="2017-10-04T00:00:00"/>
    <m/>
    <b v="1"/>
    <s v="Cancelled"/>
    <s v="OHM Cycles"/>
    <s v="Standard"/>
    <s v="medium"/>
    <s v="medium"/>
    <n v="235.63"/>
    <n v="125.07"/>
    <n v="38206"/>
    <m/>
    <m/>
    <m/>
    <m/>
    <m/>
    <m/>
    <m/>
    <m/>
    <m/>
    <m/>
    <m/>
    <m/>
  </r>
  <r>
    <n v="3990"/>
    <n v="3"/>
    <x v="3465"/>
    <d v="2017-01-31T00:00:00"/>
    <n v="333"/>
    <b v="0"/>
    <s v="Approved"/>
    <s v="Trek Bicycles"/>
    <s v="Standard"/>
    <s v="medium"/>
    <s v="large"/>
    <n v="2091.4699999999998"/>
    <n v="388.92"/>
    <d v="2012-09-15T00:00:00"/>
    <n v="1702.5499999999997"/>
    <s v="F"/>
    <n v="8"/>
    <d v="1977-01-06T00:00:00"/>
    <n v="43.520112487316084"/>
    <s v="Chemical Engineer"/>
    <s v="Manufacturing"/>
    <s v="Mass Customer"/>
    <s v="N"/>
    <s v="Yes"/>
    <n v="18"/>
    <m/>
  </r>
  <r>
    <n v="4535"/>
    <n v="93"/>
    <x v="2973"/>
    <d v="2017-01-31T00:00:00"/>
    <n v="333"/>
    <b v="1"/>
    <s v="Approved"/>
    <s v="WeareA2B"/>
    <s v="Standard"/>
    <s v="medium"/>
    <s v="medium"/>
    <n v="1065.03"/>
    <n v="230.09"/>
    <d v="2000-11-03T00:00:00"/>
    <n v="834.93999999999994"/>
    <s v="F"/>
    <n v="75"/>
    <d v="1992-11-09T00:00:00"/>
    <n v="27.668057692795532"/>
    <s v="Business Systems Development Analyst"/>
    <s v="Retail"/>
    <s v="Affluent Customer"/>
    <s v="N"/>
    <s v="No"/>
    <n v="8"/>
    <m/>
  </r>
  <r>
    <n v="4664"/>
    <n v="7"/>
    <x v="3243"/>
    <d v="2017-01-31T00:00:00"/>
    <n v="333"/>
    <b v="0"/>
    <s v="Approved"/>
    <s v="Giant Bicycles"/>
    <s v="Standard"/>
    <s v="medium"/>
    <s v="small"/>
    <n v="1311.44"/>
    <n v="1167.18"/>
    <d v="1992-10-11T00:00:00"/>
    <n v="144.26"/>
    <s v="F"/>
    <n v="76"/>
    <d v="2001-04-15T00:00:00"/>
    <n v="19.232441254439369"/>
    <s v="Geological Engineer"/>
    <s v="Manufacturing"/>
    <s v="High Net Worth"/>
    <s v="N"/>
    <s v="No"/>
    <n v="1"/>
    <m/>
  </r>
  <r>
    <n v="5313"/>
    <n v="86"/>
    <x v="1324"/>
    <d v="2017-01-31T00:00:00"/>
    <n v="333"/>
    <b v="1"/>
    <s v="Approved"/>
    <s v="Norco Bicycles"/>
    <s v="Road"/>
    <s v="high"/>
    <s v="large"/>
    <n v="774.53"/>
    <n v="464.72"/>
    <d v="2010-06-07T00:00:00"/>
    <n v="309.80999999999995"/>
    <s v="M"/>
    <n v="24"/>
    <d v="1977-01-30T00:00:00"/>
    <n v="43.454359062658547"/>
    <s v="VP Quality Control"/>
    <s v="Manufacturing"/>
    <s v="High Net Worth"/>
    <s v="N"/>
    <s v="Yes"/>
    <n v="13"/>
    <m/>
  </r>
  <r>
    <n v="5450"/>
    <n v="83"/>
    <x v="3138"/>
    <d v="2017-01-31T00:00:00"/>
    <n v="333"/>
    <b v="0"/>
    <s v="Approved"/>
    <s v="Solex"/>
    <s v="Touring"/>
    <s v="medium"/>
    <s v="large"/>
    <n v="2083.94"/>
    <n v="675.03"/>
    <d v="1997-08-25T00:00:00"/>
    <n v="1408.91"/>
    <s v="F"/>
    <n v="81"/>
    <d v="1973-06-06T00:00:00"/>
    <n v="47.109153583206492"/>
    <n v="0"/>
    <s v="Manufacturing"/>
    <s v="Affluent Customer"/>
    <s v="N"/>
    <s v="Yes"/>
    <n v="7"/>
    <m/>
  </r>
  <r>
    <n v="6304"/>
    <n v="0"/>
    <x v="116"/>
    <d v="2017-01-31T00:00:00"/>
    <n v="333"/>
    <b v="1"/>
    <s v="Approved"/>
    <s v="Solex"/>
    <s v="Standard"/>
    <s v="medium"/>
    <s v="medium"/>
    <n v="100.35"/>
    <n v="75.260000000000005"/>
    <d v="2013-06-09T00:00:00"/>
    <n v="25.089999999999989"/>
    <s v="F"/>
    <n v="14"/>
    <d v="1965-04-13T00:00:00"/>
    <n v="55.262578240740737"/>
    <s v="Account Representative II"/>
    <s v="Health"/>
    <s v="High Net Worth"/>
    <s v="N"/>
    <s v="Yes"/>
    <n v="18"/>
    <m/>
  </r>
  <r>
    <n v="6787"/>
    <n v="36"/>
    <x v="3048"/>
    <d v="2017-01-31T00:00:00"/>
    <n v="333"/>
    <b v="1"/>
    <s v="Approved"/>
    <s v="Solex"/>
    <s v="Standard"/>
    <s v="low"/>
    <s v="medium"/>
    <n v="945.04"/>
    <n v="507.58"/>
    <d v="1995-12-19T00:00:00"/>
    <n v="437.46"/>
    <s v="F"/>
    <n v="39"/>
    <d v="1976-07-25T00:00:00"/>
    <n v="43.972167281836626"/>
    <s v="Tax Accountant"/>
    <s v="Retail"/>
    <s v="Mass Customer"/>
    <s v="N"/>
    <s v="No"/>
    <n v="18"/>
    <m/>
  </r>
  <r>
    <n v="18345"/>
    <n v="0"/>
    <x v="2761"/>
    <d v="2017-06-06T00:00:00"/>
    <m/>
    <b v="0"/>
    <s v="Approved"/>
    <m/>
    <m/>
    <m/>
    <m/>
    <n v="918.43"/>
    <m/>
    <m/>
    <m/>
    <m/>
    <m/>
    <m/>
    <m/>
    <m/>
    <m/>
    <m/>
    <m/>
    <m/>
    <m/>
    <m/>
  </r>
  <r>
    <n v="7161"/>
    <n v="75"/>
    <x v="216"/>
    <d v="2017-01-31T00:00:00"/>
    <n v="333"/>
    <b v="0"/>
    <s v="Approved"/>
    <s v="Giant Bicycles"/>
    <s v="Touring"/>
    <s v="medium"/>
    <s v="large"/>
    <n v="1873.97"/>
    <n v="863.95"/>
    <d v="2010-08-20T00:00:00"/>
    <n v="1010.02"/>
    <s v="F"/>
    <n v="0"/>
    <d v="1981-12-05T00:00:00"/>
    <n v="38.605043994165399"/>
    <s v="Recruiting Manager"/>
    <s v="n/a"/>
    <s v="Mass Customer"/>
    <s v="N"/>
    <s v="No"/>
    <n v="8"/>
    <m/>
  </r>
  <r>
    <n v="7212"/>
    <n v="37"/>
    <x v="1509"/>
    <d v="2017-01-31T00:00:00"/>
    <n v="333"/>
    <b v="1"/>
    <s v="Approved"/>
    <s v="OHM Cycles"/>
    <s v="Standard"/>
    <s v="low"/>
    <s v="medium"/>
    <n v="1793.43"/>
    <n v="248.82"/>
    <d v="1999-07-20T00:00:00"/>
    <n v="1544.6100000000001"/>
    <s v="M"/>
    <n v="63"/>
    <d v="1994-01-26T00:00:00"/>
    <n v="26.454359062658547"/>
    <s v="VP Quality Control"/>
    <s v="n/a"/>
    <s v="Affluent Customer"/>
    <s v="N"/>
    <s v="No"/>
    <n v="1"/>
    <m/>
  </r>
  <r>
    <n v="7263"/>
    <n v="45"/>
    <x v="3492"/>
    <d v="2017-01-31T00:00:00"/>
    <n v="333"/>
    <b v="0"/>
    <s v="Approved"/>
    <s v="Solex"/>
    <s v="Standard"/>
    <s v="medium"/>
    <s v="medium"/>
    <n v="441.49"/>
    <n v="84.99"/>
    <d v="1993-04-12T00:00:00"/>
    <n v="356.5"/>
    <s v="F"/>
    <n v="4"/>
    <d v="1978-12-18T00:00:00"/>
    <n v="41.572167281836627"/>
    <s v="Senior Editor"/>
    <s v="Manufacturing"/>
    <s v="Affluent Customer"/>
    <s v="N"/>
    <s v="No"/>
    <n v="7"/>
    <m/>
  </r>
  <r>
    <n v="7421"/>
    <n v="33"/>
    <x v="2906"/>
    <d v="2017-01-31T00:00:00"/>
    <n v="333"/>
    <b v="1"/>
    <s v="Approved"/>
    <s v="OHM Cycles"/>
    <s v="Road"/>
    <s v="medium"/>
    <s v="small"/>
    <n v="1810"/>
    <n v="1610.9"/>
    <d v="2008-03-19T00:00:00"/>
    <n v="199.09999999999991"/>
    <s v="M"/>
    <n v="69"/>
    <d v="1974-11-04T00:00:00"/>
    <n v="45.695454953069508"/>
    <s v="VP Sales"/>
    <s v="Health"/>
    <s v="High Net Worth"/>
    <s v="N"/>
    <s v="No"/>
    <n v="18"/>
    <m/>
  </r>
  <r>
    <n v="7432"/>
    <n v="95"/>
    <x v="2275"/>
    <d v="2017-01-31T00:00:00"/>
    <n v="333"/>
    <b v="1"/>
    <s v="Approved"/>
    <s v="Giant Bicycles"/>
    <s v="Standard"/>
    <s v="medium"/>
    <s v="large"/>
    <n v="569.55999999999995"/>
    <n v="528.42999999999995"/>
    <d v="2003-09-10T00:00:00"/>
    <n v="41.129999999999995"/>
    <s v="M"/>
    <n v="72"/>
    <d v="1992-05-24T00:00:00"/>
    <n v="28.131071391425671"/>
    <s v="Biostatistician III"/>
    <s v="Health"/>
    <s v="Mass Customer"/>
    <s v="N"/>
    <s v="Yes"/>
    <n v="2"/>
    <m/>
  </r>
  <r>
    <n v="7484"/>
    <n v="74"/>
    <x v="2390"/>
    <d v="2017-01-31T00:00:00"/>
    <n v="333"/>
    <b v="0"/>
    <s v="Approved"/>
    <s v="WeareA2B"/>
    <s v="Standard"/>
    <s v="medium"/>
    <s v="medium"/>
    <n v="1228.07"/>
    <n v="400.91"/>
    <d v="1991-07-10T00:00:00"/>
    <n v="827.15999999999985"/>
    <s v="F"/>
    <n v="4"/>
    <d v="1974-12-24T00:00:00"/>
    <n v="45.558468651699641"/>
    <s v="VP Quality Control"/>
    <s v="Financial Services"/>
    <s v="Mass Customer"/>
    <s v="N"/>
    <s v="Yes"/>
    <n v="4"/>
    <m/>
  </r>
  <r>
    <n v="7506"/>
    <n v="0"/>
    <x v="679"/>
    <d v="2017-01-31T00:00:00"/>
    <n v="333"/>
    <b v="0"/>
    <s v="Approved"/>
    <s v="OHM Cycles"/>
    <s v="Standard"/>
    <s v="high"/>
    <s v="medium"/>
    <n v="227.88"/>
    <n v="136.72999999999999"/>
    <d v="2003-02-07T00:00:00"/>
    <n v="91.15"/>
    <s v="F"/>
    <n v="20"/>
    <d v="1985-05-21T00:00:00"/>
    <n v="35.144770021562657"/>
    <s v="Senior Financial Analyst"/>
    <s v="Financial Services"/>
    <s v="High Net Worth"/>
    <s v="N"/>
    <s v="No"/>
    <n v="2"/>
    <m/>
  </r>
  <r>
    <n v="8139"/>
    <n v="70"/>
    <x v="2579"/>
    <d v="2017-01-31T00:00:00"/>
    <n v="333"/>
    <b v="1"/>
    <s v="Approved"/>
    <s v="Trek Bicycles"/>
    <s v="Standard"/>
    <s v="high"/>
    <s v="medium"/>
    <n v="495.72"/>
    <n v="297.43"/>
    <d v="1995-10-24T00:00:00"/>
    <n v="198.29000000000002"/>
    <s v="M"/>
    <n v="5"/>
    <d v="1973-09-30T00:00:00"/>
    <n v="46.791345364028409"/>
    <s v="Senior Quality Engineer"/>
    <s v="Health"/>
    <s v="Affluent Customer"/>
    <s v="N"/>
    <s v="Yes"/>
    <n v="21"/>
    <m/>
  </r>
  <r>
    <n v="8426"/>
    <n v="16"/>
    <x v="1363"/>
    <d v="2017-01-31T00:00:00"/>
    <n v="333"/>
    <b v="1"/>
    <s v="Approved"/>
    <s v="Norco Bicycles"/>
    <s v="Standard"/>
    <s v="high"/>
    <s v="small"/>
    <n v="1661.92"/>
    <n v="1479.11"/>
    <d v="1993-07-15T00:00:00"/>
    <n v="182.81000000000017"/>
    <s v="M"/>
    <n v="53"/>
    <d v="1988-04-15T00:00:00"/>
    <n v="32.240660432521558"/>
    <s v="Legal Assistant"/>
    <s v="Health"/>
    <s v="Mass Customer"/>
    <s v="N"/>
    <s v="Yes"/>
    <n v="13"/>
    <m/>
  </r>
  <r>
    <n v="8482"/>
    <n v="98"/>
    <x v="711"/>
    <d v="2017-01-31T00:00:00"/>
    <n v="333"/>
    <b v="1"/>
    <s v="Approved"/>
    <s v="Trek Bicycles"/>
    <s v="Standard"/>
    <s v="high"/>
    <s v="medium"/>
    <n v="358.39"/>
    <n v="215.03"/>
    <d v="2004-01-16T00:00:00"/>
    <n v="143.35999999999999"/>
    <s v="M"/>
    <n v="40"/>
    <d v="1979-06-01T00:00:00"/>
    <n v="41.120112487316078"/>
    <s v="Senior Developer"/>
    <s v="Health"/>
    <s v="Mass Customer"/>
    <s v="N"/>
    <s v="No"/>
    <n v="19"/>
    <m/>
  </r>
  <r>
    <n v="8698"/>
    <n v="2"/>
    <x v="898"/>
    <d v="2017-01-31T00:00:00"/>
    <n v="333"/>
    <b v="0"/>
    <s v="Approved"/>
    <s v="Solex"/>
    <s v="Standard"/>
    <s v="medium"/>
    <s v="medium"/>
    <n v="71.489999999999995"/>
    <n v="53.62"/>
    <d v="2012-12-02T00:00:00"/>
    <n v="17.869999999999997"/>
    <s v="F"/>
    <n v="23"/>
    <d v="1998-03-19T00:00:00"/>
    <n v="22.309153583206491"/>
    <s v="Research Nurse"/>
    <s v="Health"/>
    <s v="Mass Customer"/>
    <s v="N"/>
    <s v="No"/>
    <n v="2"/>
    <m/>
  </r>
  <r>
    <n v="8792"/>
    <n v="46"/>
    <x v="496"/>
    <d v="2017-01-31T00:00:00"/>
    <n v="333"/>
    <b v="1"/>
    <s v="Approved"/>
    <s v="Solex"/>
    <s v="Standard"/>
    <s v="low"/>
    <s v="medium"/>
    <n v="1289.8499999999999"/>
    <n v="74.510000000000005"/>
    <d v="2007-12-11T00:00:00"/>
    <n v="1215.3399999999999"/>
    <s v="F"/>
    <n v="21"/>
    <d v="1953-09-17T00:00:00"/>
    <n v="66.84066043252156"/>
    <s v="Help Desk Technician"/>
    <s v="Manufacturing"/>
    <s v="Affluent Customer"/>
    <s v="N"/>
    <s v="No"/>
    <n v="15"/>
    <m/>
  </r>
  <r>
    <n v="9632"/>
    <n v="19"/>
    <x v="2988"/>
    <d v="2017-01-31T00:00:00"/>
    <n v="333"/>
    <b v="1"/>
    <s v="Approved"/>
    <s v="OHM Cycles"/>
    <s v="Road"/>
    <s v="high"/>
    <s v="large"/>
    <n v="12.01"/>
    <n v="7.21"/>
    <d v="1993-05-26T00:00:00"/>
    <n v="4.8"/>
    <s v="M"/>
    <n v="93"/>
    <d v="2000-06-07T00:00:00"/>
    <n v="20.087235774987313"/>
    <s v="Health Coach II"/>
    <s v="Manufacturing"/>
    <s v="Mass Customer"/>
    <s v="N"/>
    <s v="Yes"/>
    <n v="2"/>
    <m/>
  </r>
  <r>
    <n v="9949"/>
    <n v="96"/>
    <x v="987"/>
    <d v="2017-01-31T00:00:00"/>
    <n v="333"/>
    <b v="1"/>
    <s v="Approved"/>
    <s v="WeareA2B"/>
    <s v="Road"/>
    <s v="low"/>
    <s v="small"/>
    <n v="1172.78"/>
    <n v="1043.77"/>
    <d v="2002-10-10T00:00:00"/>
    <n v="129.01"/>
    <s v="F"/>
    <n v="29"/>
    <d v="1985-12-21T00:00:00"/>
    <n v="34.558468651699641"/>
    <s v="Senior Financial Analyst"/>
    <s v="Financial Services"/>
    <s v="Mass Customer"/>
    <s v="N"/>
    <s v="No"/>
    <n v="20"/>
    <m/>
  </r>
  <r>
    <n v="10425"/>
    <n v="24"/>
    <x v="374"/>
    <d v="2017-01-31T00:00:00"/>
    <n v="333"/>
    <b v="0"/>
    <s v="Approved"/>
    <s v="Solex"/>
    <s v="Road"/>
    <s v="medium"/>
    <s v="large"/>
    <n v="1777.8"/>
    <n v="820.78"/>
    <d v="2011-05-07T00:00:00"/>
    <n v="957.02"/>
    <s v="M"/>
    <n v="68"/>
    <d v="1979-01-09T00:00:00"/>
    <n v="41.511893309233891"/>
    <s v="Professor"/>
    <s v="Retail"/>
    <s v="Mass Customer"/>
    <s v="N"/>
    <s v="No"/>
    <n v="15"/>
    <m/>
  </r>
  <r>
    <n v="11092"/>
    <n v="19"/>
    <x v="2492"/>
    <d v="2017-01-31T00:00:00"/>
    <n v="333"/>
    <b v="1"/>
    <s v="Approved"/>
    <s v="OHM Cycles"/>
    <s v="Road"/>
    <s v="high"/>
    <s v="large"/>
    <n v="12.01"/>
    <n v="7.21"/>
    <d v="2009-03-08T00:00:00"/>
    <n v="4.8"/>
    <s v="M"/>
    <n v="95"/>
    <d v="1980-07-06T00:00:00"/>
    <n v="40.021482350329777"/>
    <s v="Account Representative IV"/>
    <s v="Argiculture"/>
    <s v="Mass Customer"/>
    <s v="N"/>
    <s v="Yes"/>
    <n v="16"/>
    <m/>
  </r>
  <r>
    <n v="11195"/>
    <n v="0"/>
    <x v="3182"/>
    <d v="2017-01-31T00:00:00"/>
    <n v="333"/>
    <b v="1"/>
    <s v="Approved"/>
    <s v="OHM Cycles"/>
    <s v="Standard"/>
    <s v="medium"/>
    <s v="medium"/>
    <n v="235.63"/>
    <n v="125.07"/>
    <d v="2004-08-07T00:00:00"/>
    <n v="110.56"/>
    <s v="F"/>
    <n v="33"/>
    <d v="1999-10-04T00:00:00"/>
    <n v="20.763948103754437"/>
    <s v="Senior Developer"/>
    <s v="Property"/>
    <s v="High Net Worth"/>
    <s v="N"/>
    <s v="Yes"/>
    <n v="2"/>
    <m/>
  </r>
  <r>
    <n v="11358"/>
    <n v="52"/>
    <x v="2652"/>
    <d v="2017-01-31T00:00:00"/>
    <n v="333"/>
    <b v="1"/>
    <s v="Approved"/>
    <s v="OHM Cycles"/>
    <s v="Road"/>
    <s v="medium"/>
    <s v="medium"/>
    <n v="1280.28"/>
    <n v="829.51"/>
    <d v="2001-11-25T00:00:00"/>
    <n v="450.77"/>
    <s v="M"/>
    <n v="37"/>
    <d v="1959-01-04T00:00:00"/>
    <n v="61.539290569507862"/>
    <s v="Systems Administrator III"/>
    <s v="n/a"/>
    <s v="Mass Customer"/>
    <s v="N"/>
    <s v="No"/>
    <n v="8"/>
    <m/>
  </r>
  <r>
    <n v="11483"/>
    <n v="49"/>
    <x v="3419"/>
    <d v="2017-01-31T00:00:00"/>
    <n v="333"/>
    <b v="1"/>
    <s v="Approved"/>
    <s v="Solex"/>
    <s v="Standard"/>
    <s v="medium"/>
    <s v="large"/>
    <n v="1061.56"/>
    <n v="733.58"/>
    <d v="1993-07-20T00:00:00"/>
    <n v="327.9799999999999"/>
    <s v="M"/>
    <n v="0"/>
    <d v="1964-05-27T00:00:00"/>
    <n v="56.142030295535257"/>
    <s v="Technical Writer"/>
    <s v="Financial Services"/>
    <s v="High Net Worth"/>
    <s v="N"/>
    <s v="No"/>
    <n v="13"/>
    <m/>
  </r>
  <r>
    <n v="11504"/>
    <n v="9"/>
    <x v="2892"/>
    <d v="2017-01-31T00:00:00"/>
    <n v="333"/>
    <b v="0"/>
    <s v="Approved"/>
    <s v="OHM Cycles"/>
    <s v="Road"/>
    <s v="medium"/>
    <s v="medium"/>
    <n v="742.54"/>
    <n v="667.4"/>
    <d v="2016-07-09T00:00:00"/>
    <n v="75.139999999999986"/>
    <s v="F"/>
    <n v="86"/>
    <d v="1999-07-24T00:00:00"/>
    <n v="20.96120837772704"/>
    <s v="Biostatistician I"/>
    <s v="Manufacturing"/>
    <s v="Mass Customer"/>
    <s v="N"/>
    <s v="Yes"/>
    <n v="3"/>
    <m/>
  </r>
  <r>
    <n v="11707"/>
    <n v="17"/>
    <x v="552"/>
    <d v="2017-01-31T00:00:00"/>
    <n v="333"/>
    <b v="1"/>
    <s v="Approved"/>
    <s v="Solex"/>
    <s v="Standard"/>
    <s v="high"/>
    <s v="medium"/>
    <n v="1024.6600000000001"/>
    <n v="614.79999999999995"/>
    <d v="1996-11-09T00:00:00"/>
    <n v="409.86000000000013"/>
    <s v="F"/>
    <n v="63"/>
    <d v="1973-06-29T00:00:00"/>
    <n v="47.046139884576355"/>
    <s v="Internal Auditor"/>
    <s v="Retail"/>
    <s v="Mass Customer"/>
    <s v="N"/>
    <s v="No"/>
    <n v="18"/>
    <m/>
  </r>
  <r>
    <n v="11862"/>
    <n v="76"/>
    <x v="2437"/>
    <d v="2017-01-31T00:00:00"/>
    <n v="333"/>
    <b v="1"/>
    <s v="Approved"/>
    <s v="WeareA2B"/>
    <s v="Standard"/>
    <s v="low"/>
    <s v="medium"/>
    <n v="642.30999999999995"/>
    <n v="513.85"/>
    <d v="2014-10-10T00:00:00"/>
    <n v="128.45999999999992"/>
    <s v="F"/>
    <n v="12"/>
    <d v="1973-05-10T00:00:00"/>
    <n v="47.183126185946222"/>
    <s v="VP Marketing"/>
    <s v="n/a"/>
    <s v="Mass Customer"/>
    <s v="N"/>
    <s v="No"/>
    <n v="17"/>
    <m/>
  </r>
  <r>
    <n v="12178"/>
    <n v="82"/>
    <x v="2903"/>
    <d v="2017-01-31T00:00:00"/>
    <n v="333"/>
    <b v="0"/>
    <s v="Approved"/>
    <s v="Norco Bicycles"/>
    <s v="Standard"/>
    <s v="high"/>
    <s v="medium"/>
    <n v="1148.6400000000001"/>
    <n v="689.18"/>
    <d v="1993-04-20T00:00:00"/>
    <n v="459.46000000000015"/>
    <s v="F"/>
    <n v="17"/>
    <d v="1980-11-06T00:00:00"/>
    <n v="39.684496048959915"/>
    <s v="Registered Nurse"/>
    <s v="Health"/>
    <s v="Affluent Customer"/>
    <s v="N"/>
    <s v="Yes"/>
    <n v="12"/>
    <m/>
  </r>
  <r>
    <n v="12249"/>
    <n v="32"/>
    <x v="1465"/>
    <d v="2017-01-31T00:00:00"/>
    <n v="333"/>
    <b v="0"/>
    <s v="Approved"/>
    <s v="Giant Bicycles"/>
    <s v="Standard"/>
    <s v="medium"/>
    <s v="medium"/>
    <n v="642.70000000000005"/>
    <n v="211.37"/>
    <d v="2002-03-22T00:00:00"/>
    <n v="431.33000000000004"/>
    <s v="F"/>
    <n v="66"/>
    <d v="1956-05-15T00:00:00"/>
    <n v="64.180386459918822"/>
    <s v="Structural Engineer"/>
    <s v="Property"/>
    <s v="Mass Customer"/>
    <s v="N"/>
    <s v="No"/>
    <n v="17"/>
    <m/>
  </r>
  <r>
    <n v="12309"/>
    <n v="44"/>
    <x v="363"/>
    <d v="2017-01-31T00:00:00"/>
    <n v="333"/>
    <b v="1"/>
    <s v="Approved"/>
    <s v="WeareA2B"/>
    <s v="Standard"/>
    <s v="medium"/>
    <s v="medium"/>
    <n v="1769.64"/>
    <n v="108.76"/>
    <d v="2011-05-09T00:00:00"/>
    <n v="1660.88"/>
    <s v="F"/>
    <n v="47"/>
    <d v="1974-07-29T00:00:00"/>
    <n v="45.96394810375444"/>
    <s v="Computer Systems Analyst I"/>
    <s v="Financial Services"/>
    <s v="Mass Customer"/>
    <s v="N"/>
    <s v="No"/>
    <n v="15"/>
    <m/>
  </r>
  <r>
    <n v="12358"/>
    <n v="25"/>
    <x v="3281"/>
    <d v="2017-01-31T00:00:00"/>
    <n v="333"/>
    <b v="0"/>
    <s v="Approved"/>
    <s v="Giant Bicycles"/>
    <s v="Road"/>
    <s v="medium"/>
    <s v="medium"/>
    <n v="1538.99"/>
    <n v="829.65"/>
    <d v="1992-10-11T00:00:00"/>
    <n v="709.34"/>
    <s v="F"/>
    <n v="16"/>
    <d v="1960-05-27T00:00:00"/>
    <n v="60.144770021562657"/>
    <s v="Teacher"/>
    <s v="n/a"/>
    <s v="Affluent Customer"/>
    <s v="N"/>
    <s v="Yes"/>
    <n v="5"/>
    <m/>
  </r>
  <r>
    <n v="12717"/>
    <n v="90"/>
    <x v="2588"/>
    <d v="2017-01-31T00:00:00"/>
    <n v="333"/>
    <b v="1"/>
    <s v="Approved"/>
    <s v="Norco Bicycles"/>
    <s v="Standard"/>
    <s v="low"/>
    <s v="medium"/>
    <n v="363.01"/>
    <n v="290.41000000000003"/>
    <d v="2005-05-10T00:00:00"/>
    <n v="72.599999999999966"/>
    <s v="F"/>
    <n v="42"/>
    <d v="1967-05-27T00:00:00"/>
    <n v="53.142030295535257"/>
    <s v="Registered Nurse"/>
    <s v="Health"/>
    <s v="Mass Customer"/>
    <s v="N"/>
    <s v="No"/>
    <n v="19"/>
    <m/>
  </r>
  <r>
    <n v="13453"/>
    <n v="71"/>
    <x v="1253"/>
    <d v="2017-01-31T00:00:00"/>
    <n v="333"/>
    <b v="1"/>
    <s v="Approved"/>
    <s v="Solex"/>
    <s v="Standard"/>
    <s v="high"/>
    <s v="large"/>
    <n v="1842.92"/>
    <n v="1105.75"/>
    <d v="1995-10-24T00:00:00"/>
    <n v="737.17000000000007"/>
    <s v="M"/>
    <n v="11"/>
    <d v="1978-04-24T00:00:00"/>
    <n v="42.224222076357179"/>
    <s v="Data Coordiator"/>
    <s v="Entertainment"/>
    <s v="Mass Customer"/>
    <s v="N"/>
    <s v="No"/>
    <n v="13"/>
    <m/>
  </r>
  <r>
    <n v="13546"/>
    <n v="48"/>
    <x v="2422"/>
    <d v="2017-01-31T00:00:00"/>
    <n v="333"/>
    <b v="1"/>
    <s v="Approved"/>
    <s v="WeareA2B"/>
    <s v="Standard"/>
    <s v="medium"/>
    <s v="medium"/>
    <n v="1762.96"/>
    <n v="950.52"/>
    <d v="2003-07-21T00:00:00"/>
    <n v="812.44"/>
    <s v="M"/>
    <n v="3"/>
    <d v="1994-10-05T00:00:00"/>
    <n v="25.763948103754437"/>
    <s v="Office Assistant I"/>
    <s v="Manufacturing"/>
    <s v="Mass Customer"/>
    <s v="N"/>
    <s v="Yes"/>
    <n v="8"/>
    <m/>
  </r>
  <r>
    <n v="13707"/>
    <n v="13"/>
    <x v="649"/>
    <d v="2017-01-31T00:00:00"/>
    <n v="333"/>
    <b v="1"/>
    <s v="Approved"/>
    <s v="Solex"/>
    <s v="Standard"/>
    <s v="medium"/>
    <s v="medium"/>
    <n v="1577.53"/>
    <n v="826.51"/>
    <d v="2011-03-16T00:00:00"/>
    <n v="751.02"/>
    <s v="F"/>
    <n v="19"/>
    <d v="1974-06-15T00:00:00"/>
    <n v="46.08449604895992"/>
    <s v="Administrative Officer"/>
    <s v="Health"/>
    <s v="High Net Worth"/>
    <s v="N"/>
    <s v="No"/>
    <n v="20"/>
    <m/>
  </r>
  <r>
    <n v="13779"/>
    <n v="1"/>
    <x v="587"/>
    <d v="2017-01-31T00:00:00"/>
    <n v="333"/>
    <b v="0"/>
    <s v="Approved"/>
    <s v="Giant Bicycles"/>
    <s v="Touring"/>
    <s v="medium"/>
    <s v="large"/>
    <n v="1873.97"/>
    <n v="863.95"/>
    <d v="2006-05-22T00:00:00"/>
    <n v="1010.02"/>
    <s v="F"/>
    <n v="71"/>
    <d v="1969-08-12T00:00:00"/>
    <n v="50.928331665398275"/>
    <s v="Chief Design Engineer"/>
    <s v="Retail"/>
    <s v="High Net Worth"/>
    <s v="N"/>
    <s v="No"/>
    <n v="12"/>
    <m/>
  </r>
  <r>
    <n v="13806"/>
    <n v="54"/>
    <x v="1672"/>
    <d v="2017-01-31T00:00:00"/>
    <n v="333"/>
    <b v="1"/>
    <s v="Approved"/>
    <s v="WeareA2B"/>
    <s v="Standard"/>
    <s v="medium"/>
    <s v="medium"/>
    <n v="1292.8399999999999"/>
    <n v="13.44"/>
    <d v="2015-08-10T00:00:00"/>
    <n v="1279.3999999999999"/>
    <s v="F"/>
    <n v="98"/>
    <d v="1961-09-22T00:00:00"/>
    <n v="58.821482350329781"/>
    <s v="Information Systems Manager"/>
    <s v="Retail"/>
    <s v="Mass Customer"/>
    <s v="N"/>
    <s v="No"/>
    <n v="14"/>
    <m/>
  </r>
  <r>
    <n v="13834"/>
    <n v="56"/>
    <x v="1638"/>
    <d v="2017-01-31T00:00:00"/>
    <n v="333"/>
    <b v="0"/>
    <s v="Approved"/>
    <s v="OHM Cycles"/>
    <s v="Standard"/>
    <s v="medium"/>
    <s v="medium"/>
    <n v="183.86"/>
    <n v="137.9"/>
    <d v="2011-08-24T00:00:00"/>
    <n v="45.960000000000008"/>
    <s v="M"/>
    <n v="45"/>
    <d v="1976-07-16T00:00:00"/>
    <n v="43.996824816083205"/>
    <s v="Systems Administrator I"/>
    <s v="Property"/>
    <s v="Affluent Customer"/>
    <s v="N"/>
    <s v="Yes"/>
    <n v="9"/>
    <m/>
  </r>
  <r>
    <n v="13986"/>
    <n v="91"/>
    <x v="2287"/>
    <d v="2017-01-31T00:00:00"/>
    <n v="333"/>
    <b v="0"/>
    <s v="Approved"/>
    <s v="Solex"/>
    <s v="Standard"/>
    <s v="medium"/>
    <s v="medium"/>
    <n v="100.35"/>
    <n v="75.260000000000005"/>
    <d v="2013-06-09T00:00:00"/>
    <n v="25.089999999999989"/>
    <s v="M"/>
    <n v="26"/>
    <d v="1985-02-12T00:00:00"/>
    <n v="35.413263172247589"/>
    <s v="Nuclear Power Engineer"/>
    <s v="Manufacturing"/>
    <s v="Mass Customer"/>
    <s v="N"/>
    <s v="Yes"/>
    <n v="7"/>
    <m/>
  </r>
  <r>
    <n v="14828"/>
    <n v="3"/>
    <x v="3200"/>
    <d v="2017-01-31T00:00:00"/>
    <n v="333"/>
    <b v="0"/>
    <s v="Approved"/>
    <s v="Trek Bicycles"/>
    <s v="Standard"/>
    <s v="medium"/>
    <s v="large"/>
    <n v="2091.4699999999998"/>
    <n v="388.92"/>
    <d v="2006-10-01T00:00:00"/>
    <n v="1702.5499999999997"/>
    <s v="M"/>
    <n v="93"/>
    <d v="1966-09-22T00:00:00"/>
    <n v="53.818742624302381"/>
    <s v="Marketing Manager"/>
    <s v="Manufacturing"/>
    <s v="Affluent Customer"/>
    <s v="N"/>
    <s v="Yes"/>
    <n v="8"/>
    <m/>
  </r>
  <r>
    <n v="14903"/>
    <n v="80"/>
    <x v="2363"/>
    <d v="2017-01-31T00:00:00"/>
    <n v="333"/>
    <b v="0"/>
    <s v="Approved"/>
    <s v="OHM Cycles"/>
    <s v="Touring"/>
    <s v="low"/>
    <s v="medium"/>
    <n v="1073.07"/>
    <n v="933.84"/>
    <d v="1997-01-25T00:00:00"/>
    <n v="139.2299999999999"/>
    <s v="F"/>
    <n v="22"/>
    <d v="1994-11-24T00:00:00"/>
    <n v="25.626961802384574"/>
    <s v="GIS Technical Architect"/>
    <s v="n/a"/>
    <s v="Mass Customer"/>
    <s v="N"/>
    <s v="No"/>
    <n v="2"/>
    <m/>
  </r>
  <r>
    <n v="15905"/>
    <n v="26"/>
    <x v="1350"/>
    <d v="2017-01-31T00:00:00"/>
    <n v="333"/>
    <b v="0"/>
    <s v="Approved"/>
    <s v="WeareA2B"/>
    <s v="Standard"/>
    <s v="medium"/>
    <s v="medium"/>
    <n v="1992.93"/>
    <n v="762.63"/>
    <d v="2002-03-22T00:00:00"/>
    <n v="1230.3000000000002"/>
    <s v="M"/>
    <n v="66"/>
    <d v="1992-07-28T00:00:00"/>
    <n v="27.952989199644847"/>
    <s v="Sales Representative"/>
    <s v="Retail"/>
    <s v="Mass Customer"/>
    <s v="N"/>
    <s v="Yes"/>
    <n v="7"/>
    <m/>
  </r>
  <r>
    <n v="16043"/>
    <n v="82"/>
    <x v="200"/>
    <d v="2017-01-31T00:00:00"/>
    <n v="333"/>
    <b v="0"/>
    <s v="Approved"/>
    <s v="Giant Bicycles"/>
    <s v="Road"/>
    <s v="medium"/>
    <s v="medium"/>
    <n v="1538.99"/>
    <n v="829.65"/>
    <d v="2002-03-22T00:00:00"/>
    <n v="709.34"/>
    <s v="F"/>
    <n v="37"/>
    <d v="1974-06-24T00:00:00"/>
    <n v="46.059838514713341"/>
    <s v="Assistant Professor"/>
    <s v="Retail"/>
    <s v="High Net Worth"/>
    <s v="N"/>
    <s v="Yes"/>
    <n v="18"/>
    <m/>
  </r>
  <r>
    <n v="16126"/>
    <n v="63"/>
    <x v="1686"/>
    <d v="2017-01-31T00:00:00"/>
    <n v="333"/>
    <b v="1"/>
    <s v="Approved"/>
    <s v="Solex"/>
    <s v="Standard"/>
    <s v="medium"/>
    <s v="medium"/>
    <n v="1483.2"/>
    <n v="99.59"/>
    <d v="2010-11-05T00:00:00"/>
    <n v="1383.6100000000001"/>
    <s v="F"/>
    <n v="21"/>
    <d v="1963-04-27T00:00:00"/>
    <n v="57.226961802384572"/>
    <s v="Design Engineer"/>
    <s v="IT"/>
    <s v="Affluent Customer"/>
    <s v="N"/>
    <s v="Yes"/>
    <n v="9"/>
    <m/>
  </r>
  <r>
    <n v="16371"/>
    <n v="76"/>
    <x v="3413"/>
    <d v="2017-01-31T00:00:00"/>
    <n v="333"/>
    <b v="0"/>
    <s v="Approved"/>
    <s v="WeareA2B"/>
    <s v="Standard"/>
    <s v="low"/>
    <s v="medium"/>
    <n v="642.30999999999995"/>
    <n v="513.85"/>
    <d v="2014-10-10T00:00:00"/>
    <n v="128.45999999999992"/>
    <s v="M"/>
    <n v="16"/>
    <d v="1974-10-02T00:00:00"/>
    <n v="45.785865911973616"/>
    <s v="Business Systems Development Analyst"/>
    <s v="Entertainment"/>
    <s v="Affluent Customer"/>
    <s v="N"/>
    <s v="No"/>
    <n v="16"/>
    <m/>
  </r>
  <r>
    <n v="16513"/>
    <n v="10"/>
    <x v="1310"/>
    <d v="2017-01-31T00:00:00"/>
    <n v="333"/>
    <b v="0"/>
    <s v="Approved"/>
    <s v="WeareA2B"/>
    <s v="Touring"/>
    <s v="medium"/>
    <s v="medium"/>
    <n v="1466.68"/>
    <n v="363.25"/>
    <d v="2013-03-12T00:00:00"/>
    <n v="1103.43"/>
    <s v="M"/>
    <n v="21"/>
    <d v="1971-09-28T00:00:00"/>
    <n v="48.799564542110602"/>
    <s v="VP Quality Control"/>
    <s v="Retail"/>
    <s v="Mass Customer"/>
    <s v="N"/>
    <s v="Yes"/>
    <n v="9"/>
    <m/>
  </r>
  <r>
    <n v="17033"/>
    <n v="50"/>
    <x v="512"/>
    <d v="2017-01-31T00:00:00"/>
    <n v="333"/>
    <b v="0"/>
    <s v="Approved"/>
    <s v="WeareA2B"/>
    <s v="Standard"/>
    <s v="medium"/>
    <s v="small"/>
    <n v="175.89"/>
    <n v="131.91999999999999"/>
    <d v="2001-11-25T00:00:00"/>
    <n v="43.97"/>
    <s v="M"/>
    <n v="31"/>
    <d v="1969-02-18T00:00:00"/>
    <n v="51.407783720192796"/>
    <s v="VP Quality Control"/>
    <s v="Health"/>
    <s v="Mass Customer"/>
    <s v="N"/>
    <s v="Yes"/>
    <n v="12"/>
    <m/>
  </r>
  <r>
    <n v="18388"/>
    <n v="68"/>
    <x v="3048"/>
    <d v="2017-09-07T00:00:00"/>
    <m/>
    <b v="1"/>
    <s v="Cancelled"/>
    <s v="OHM Cycles"/>
    <s v="Standard"/>
    <s v="medium"/>
    <s v="medium"/>
    <n v="1636.9"/>
    <n v="44.71"/>
    <n v="40410"/>
    <m/>
    <m/>
    <m/>
    <m/>
    <m/>
    <m/>
    <m/>
    <m/>
    <m/>
    <m/>
    <m/>
    <m/>
  </r>
  <r>
    <n v="17060"/>
    <n v="52"/>
    <x v="3345"/>
    <d v="2017-01-31T00:00:00"/>
    <n v="333"/>
    <b v="1"/>
    <s v="Approved"/>
    <s v="Solex"/>
    <s v="Road"/>
    <s v="medium"/>
    <s v="large"/>
    <n v="1777.8"/>
    <n v="820.78"/>
    <d v="1991-08-05T00:00:00"/>
    <n v="957.02"/>
    <s v="F"/>
    <n v="37"/>
    <d v="1968-09-18T00:00:00"/>
    <n v="51.826961802384574"/>
    <s v="Payment Adjustment Coordinator"/>
    <s v="Financial Services"/>
    <s v="High Net Worth"/>
    <s v="N"/>
    <s v="Yes"/>
    <n v="16"/>
    <m/>
  </r>
  <r>
    <n v="17760"/>
    <n v="88"/>
    <x v="857"/>
    <d v="2017-01-31T00:00:00"/>
    <n v="333"/>
    <b v="1"/>
    <s v="Approved"/>
    <s v="Norco Bicycles"/>
    <s v="Standard"/>
    <s v="medium"/>
    <s v="medium"/>
    <n v="1198.46"/>
    <n v="381.1"/>
    <d v="2003-09-10T00:00:00"/>
    <n v="817.36"/>
    <s v="F"/>
    <n v="48"/>
    <d v="1996-10-29T00:00:00"/>
    <n v="23.695454953069508"/>
    <s v="Accountant II"/>
    <s v="Entertainment"/>
    <s v="Affluent Customer"/>
    <s v="N"/>
    <s v="Yes"/>
    <n v="6"/>
    <m/>
  </r>
  <r>
    <n v="17788"/>
    <n v="85"/>
    <x v="2947"/>
    <d v="2017-01-31T00:00:00"/>
    <n v="333"/>
    <b v="0"/>
    <s v="Approved"/>
    <s v="WeareA2B"/>
    <s v="Standard"/>
    <s v="medium"/>
    <s v="medium"/>
    <n v="752.64"/>
    <n v="205.36"/>
    <d v="2015-08-02T00:00:00"/>
    <n v="547.28"/>
    <s v="M"/>
    <n v="33"/>
    <d v="1976-12-30T00:00:00"/>
    <n v="43.539290569507862"/>
    <s v="Sales Associate"/>
    <s v="Health"/>
    <s v="Mass Customer"/>
    <s v="N"/>
    <s v="No"/>
    <n v="11"/>
    <m/>
  </r>
  <r>
    <n v="17857"/>
    <n v="0"/>
    <x v="1852"/>
    <d v="2017-01-31T00:00:00"/>
    <n v="333"/>
    <b v="0"/>
    <s v="Approved"/>
    <s v="Trek Bicycles"/>
    <s v="Standard"/>
    <s v="high"/>
    <s v="medium"/>
    <n v="358.39"/>
    <n v="215.03"/>
    <d v="2004-01-16T00:00:00"/>
    <n v="143.35999999999999"/>
    <s v="F"/>
    <n v="70"/>
    <d v="1974-07-17T00:00:00"/>
    <n v="45.996824816083205"/>
    <s v="Social Worker"/>
    <s v="Health"/>
    <s v="High Net Worth"/>
    <s v="N"/>
    <s v="No"/>
    <n v="18"/>
    <m/>
  </r>
  <r>
    <n v="18357"/>
    <n v="0"/>
    <x v="380"/>
    <d v="2017-01-31T00:00:00"/>
    <n v="333"/>
    <b v="0"/>
    <s v="Approved"/>
    <s v="OHM Cycles"/>
    <s v="Road"/>
    <s v="high"/>
    <s v="large"/>
    <n v="12.01"/>
    <n v="7.21"/>
    <d v="2009-03-08T00:00:00"/>
    <n v="4.8"/>
    <s v="F"/>
    <n v="7"/>
    <d v="1969-06-21T00:00:00"/>
    <n v="51.070797418822927"/>
    <s v="Assistant Media Planner"/>
    <s v="Entertainment"/>
    <s v="High Net Worth"/>
    <s v="N"/>
    <s v="No"/>
    <n v="8"/>
    <m/>
  </r>
  <r>
    <n v="18413"/>
    <n v="25"/>
    <x v="1457"/>
    <d v="2017-01-31T00:00:00"/>
    <n v="333"/>
    <b v="0"/>
    <s v="Approved"/>
    <s v="OHM Cycles"/>
    <s v="Standard"/>
    <s v="high"/>
    <s v="medium"/>
    <n v="2005.66"/>
    <n v="1203.4000000000001"/>
    <d v="2015-10-18T00:00:00"/>
    <n v="802.26"/>
    <s v="F"/>
    <n v="13"/>
    <d v="1959-01-22T00:00:00"/>
    <n v="61.489975501014712"/>
    <n v="0"/>
    <s v="n/a"/>
    <s v="High Net Worth"/>
    <s v="N"/>
    <s v="Yes"/>
    <n v="20"/>
    <m/>
  </r>
  <r>
    <n v="18600"/>
    <n v="54"/>
    <x v="732"/>
    <d v="2017-01-31T00:00:00"/>
    <n v="333"/>
    <b v="1"/>
    <s v="Approved"/>
    <s v="WeareA2B"/>
    <s v="Standard"/>
    <s v="medium"/>
    <s v="medium"/>
    <n v="1292.8399999999999"/>
    <n v="13.44"/>
    <d v="2011-08-24T00:00:00"/>
    <n v="1279.3999999999999"/>
    <s v="M"/>
    <n v="62"/>
    <d v="1966-06-23T00:00:00"/>
    <n v="54.068057692795534"/>
    <s v="Database Administrator I"/>
    <s v="Financial Services"/>
    <s v="Affluent Customer"/>
    <s v="N"/>
    <s v="Yes"/>
    <n v="11"/>
    <m/>
  </r>
  <r>
    <n v="18704"/>
    <n v="3"/>
    <x v="3351"/>
    <d v="2017-01-31T00:00:00"/>
    <n v="333"/>
    <b v="0"/>
    <s v="Approved"/>
    <s v="Trek Bicycles"/>
    <s v="Standard"/>
    <s v="medium"/>
    <s v="large"/>
    <n v="2091.4699999999998"/>
    <n v="388.92"/>
    <d v="2001-11-25T00:00:00"/>
    <n v="1702.5499999999997"/>
    <s v="M"/>
    <n v="36"/>
    <d v="1969-01-05T00:00:00"/>
    <n v="51.528331665398277"/>
    <s v="Human Resources Manager"/>
    <s v="Property"/>
    <s v="Affluent Customer"/>
    <s v="N"/>
    <s v="Yes"/>
    <n v="8"/>
    <m/>
  </r>
  <r>
    <n v="19722"/>
    <n v="77"/>
    <x v="1963"/>
    <d v="2017-01-31T00:00:00"/>
    <n v="333"/>
    <b v="0"/>
    <s v="Approved"/>
    <s v="Norco Bicycles"/>
    <s v="Road"/>
    <s v="medium"/>
    <s v="large"/>
    <n v="1240.31"/>
    <n v="795.1"/>
    <d v="2004-12-18T00:00:00"/>
    <n v="445.20999999999992"/>
    <s v="M"/>
    <n v="90"/>
    <d v="1976-09-04T00:00:00"/>
    <n v="43.859838514713338"/>
    <s v="Chief Design Engineer"/>
    <s v="n/a"/>
    <s v="Mass Customer"/>
    <s v="N"/>
    <s v="Yes"/>
    <n v="6"/>
    <m/>
  </r>
  <r>
    <n v="19889"/>
    <n v="28"/>
    <x v="2597"/>
    <d v="2017-01-31T00:00:00"/>
    <n v="333"/>
    <b v="1"/>
    <s v="Approved"/>
    <s v="Norco Bicycles"/>
    <s v="Standard"/>
    <s v="medium"/>
    <s v="small"/>
    <n v="1216.1400000000001"/>
    <n v="1082.3599999999999"/>
    <d v="1991-08-05T00:00:00"/>
    <n v="133.7800000000002"/>
    <s v="F"/>
    <n v="50"/>
    <d v="1956-07-28T00:00:00"/>
    <n v="63.977646733891426"/>
    <n v="0"/>
    <s v="Manufacturing"/>
    <s v="Mass Customer"/>
    <s v="N"/>
    <s v="No"/>
    <n v="14"/>
    <m/>
  </r>
  <r>
    <n v="264"/>
    <n v="38"/>
    <x v="2814"/>
    <d v="2017-01-30T00:00:00"/>
    <n v="334"/>
    <b v="0"/>
    <s v="Approved"/>
    <s v="Solex"/>
    <s v="Standard"/>
    <s v="medium"/>
    <s v="medium"/>
    <n v="1577.53"/>
    <n v="826.51"/>
    <d v="1993-07-20T00:00:00"/>
    <n v="751.02"/>
    <s v="M"/>
    <n v="66"/>
    <d v="1997-08-02T00:00:00"/>
    <n v="22.936550843480465"/>
    <s v="Media Manager III"/>
    <s v="Manufacturing"/>
    <s v="Mass Customer"/>
    <s v="N"/>
    <s v="Yes"/>
    <n v="1"/>
    <m/>
  </r>
  <r>
    <n v="456"/>
    <n v="84"/>
    <x v="1401"/>
    <d v="2017-01-30T00:00:00"/>
    <n v="334"/>
    <b v="1"/>
    <s v="Approved"/>
    <s v="Giant Bicycles"/>
    <s v="Road"/>
    <s v="medium"/>
    <s v="medium"/>
    <n v="792.9"/>
    <n v="594.67999999999995"/>
    <d v="2015-04-11T00:00:00"/>
    <n v="198.22000000000003"/>
    <s v="M"/>
    <n v="24"/>
    <d v="1983-01-28T00:00:00"/>
    <n v="37.457098788685947"/>
    <s v="Administrative Officer"/>
    <s v="IT"/>
    <s v="High Net Worth"/>
    <s v="N"/>
    <s v="Yes"/>
    <n v="7"/>
    <m/>
  </r>
  <r>
    <n v="1096"/>
    <n v="34"/>
    <x v="2064"/>
    <d v="2017-01-30T00:00:00"/>
    <n v="334"/>
    <b v="1"/>
    <s v="Approved"/>
    <s v="Norco Bicycles"/>
    <s v="Road"/>
    <s v="high"/>
    <s v="large"/>
    <n v="774.53"/>
    <n v="464.72"/>
    <d v="2003-03-18T00:00:00"/>
    <n v="309.80999999999995"/>
    <s v="M"/>
    <n v="7"/>
    <d v="1984-06-15T00:00:00"/>
    <n v="36.076276870877727"/>
    <s v="Compensation Analyst"/>
    <s v="Financial Services"/>
    <s v="Affluent Customer"/>
    <s v="N"/>
    <s v="No"/>
    <n v="2"/>
    <m/>
  </r>
  <r>
    <n v="1607"/>
    <n v="61"/>
    <x v="3274"/>
    <d v="2017-01-30T00:00:00"/>
    <n v="334"/>
    <b v="0"/>
    <s v="Approved"/>
    <s v="Norco Bicycles"/>
    <s v="Standard"/>
    <s v="medium"/>
    <s v="small"/>
    <n v="586.45000000000005"/>
    <n v="521.94000000000005"/>
    <d v="1991-07-10T00:00:00"/>
    <n v="64.509999999999991"/>
    <s v="F"/>
    <n v="35"/>
    <d v="1981-04-15T00:00:00"/>
    <n v="39.246139884576358"/>
    <s v="Computer Systems Analyst IV"/>
    <s v="Manufacturing"/>
    <s v="High Net Worth"/>
    <s v="N"/>
    <s v="No"/>
    <n v="4"/>
    <m/>
  </r>
  <r>
    <n v="2028"/>
    <n v="66"/>
    <x v="3130"/>
    <d v="2017-01-30T00:00:00"/>
    <n v="334"/>
    <b v="0"/>
    <s v="Approved"/>
    <s v="Solex"/>
    <s v="Standard"/>
    <s v="medium"/>
    <s v="medium"/>
    <n v="1163.8900000000001"/>
    <n v="589.27"/>
    <d v="2009-03-08T00:00:00"/>
    <n v="574.62000000000012"/>
    <s v="F"/>
    <n v="38"/>
    <d v="1978-03-26T00:00:00"/>
    <n v="42.303674131151695"/>
    <s v="Senior Developer"/>
    <s v="IT"/>
    <s v="High Net Worth"/>
    <s v="N"/>
    <s v="Yes"/>
    <n v="7"/>
    <m/>
  </r>
  <r>
    <n v="3000"/>
    <n v="79"/>
    <x v="2189"/>
    <d v="2017-01-30T00:00:00"/>
    <n v="334"/>
    <b v="0"/>
    <s v="Approved"/>
    <s v="Norco Bicycles"/>
    <s v="Standard"/>
    <s v="medium"/>
    <s v="medium"/>
    <n v="1555.58"/>
    <n v="818.01"/>
    <d v="2004-12-18T00:00:00"/>
    <n v="737.56999999999994"/>
    <s v="F"/>
    <n v="33"/>
    <d v="1967-08-09T00:00:00"/>
    <n v="52.939290569507861"/>
    <s v="Actuary"/>
    <s v="Financial Services"/>
    <s v="Mass Customer"/>
    <s v="N"/>
    <s v="Yes"/>
    <n v="13"/>
    <m/>
  </r>
  <r>
    <n v="3055"/>
    <n v="86"/>
    <x v="2092"/>
    <d v="2017-01-30T00:00:00"/>
    <n v="334"/>
    <b v="0"/>
    <s v="Approved"/>
    <s v="OHM Cycles"/>
    <s v="Standard"/>
    <s v="medium"/>
    <s v="medium"/>
    <n v="235.63"/>
    <n v="125.07"/>
    <d v="2004-08-07T00:00:00"/>
    <n v="110.56"/>
    <s v="M"/>
    <n v="66"/>
    <d v="1982-09-21T00:00:00"/>
    <n v="37.810523446220188"/>
    <s v="Accounting Assistant IV"/>
    <s v="Manufacturing"/>
    <s v="Affluent Customer"/>
    <s v="N"/>
    <s v="No"/>
    <n v="4"/>
    <m/>
  </r>
  <r>
    <n v="3144"/>
    <n v="63"/>
    <x v="1462"/>
    <d v="2017-01-30T00:00:00"/>
    <n v="334"/>
    <b v="1"/>
    <s v="Approved"/>
    <s v="Solex"/>
    <s v="Standard"/>
    <s v="medium"/>
    <s v="medium"/>
    <n v="1483.2"/>
    <n v="99.59"/>
    <d v="1998-12-17T00:00:00"/>
    <n v="1383.6100000000001"/>
    <s v="F"/>
    <n v="96"/>
    <d v="1973-05-25T00:00:00"/>
    <n v="47.142030295535257"/>
    <s v="Programmer Analyst III"/>
    <s v="n/a"/>
    <s v="Mass Customer"/>
    <s v="N"/>
    <s v="No"/>
    <n v="8"/>
    <m/>
  </r>
  <r>
    <n v="3821"/>
    <n v="6"/>
    <x v="1919"/>
    <d v="2017-01-30T00:00:00"/>
    <n v="334"/>
    <b v="1"/>
    <s v="Approved"/>
    <s v="OHM Cycles"/>
    <s v="Standard"/>
    <s v="high"/>
    <s v="medium"/>
    <n v="227.88"/>
    <n v="136.72999999999999"/>
    <d v="2004-09-28T00:00:00"/>
    <n v="91.15"/>
    <s v="M"/>
    <n v="99"/>
    <d v="1974-07-17T00:00:00"/>
    <n v="45.996824816083205"/>
    <s v="Account Executive"/>
    <s v="IT"/>
    <s v="Mass Customer"/>
    <s v="N"/>
    <s v="Yes"/>
    <n v="8"/>
    <m/>
  </r>
  <r>
    <n v="4150"/>
    <n v="6"/>
    <x v="733"/>
    <d v="2017-01-30T00:00:00"/>
    <n v="334"/>
    <b v="1"/>
    <s v="Approved"/>
    <s v="OHM Cycles"/>
    <s v="Standard"/>
    <s v="high"/>
    <s v="medium"/>
    <n v="227.88"/>
    <n v="136.72999999999999"/>
    <d v="2003-02-07T00:00:00"/>
    <n v="91.15"/>
    <s v="F"/>
    <n v="0"/>
    <d v="1981-09-09T00:00:00"/>
    <n v="38.84340015854896"/>
    <s v="Web Designer I"/>
    <s v="Manufacturing"/>
    <s v="Mass Customer"/>
    <s v="N"/>
    <s v="No"/>
    <n v="11"/>
    <m/>
  </r>
  <r>
    <n v="5204"/>
    <n v="15"/>
    <x v="2001"/>
    <d v="2017-01-30T00:00:00"/>
    <n v="334"/>
    <b v="1"/>
    <s v="Approved"/>
    <s v="Norco Bicycles"/>
    <s v="Standard"/>
    <s v="low"/>
    <s v="medium"/>
    <n v="958.74"/>
    <n v="748.9"/>
    <d v="2005-12-07T00:00:00"/>
    <n v="209.84000000000003"/>
    <s v="F"/>
    <n v="1"/>
    <d v="1989-09-22T00:00:00"/>
    <n v="30.802304268137998"/>
    <n v="0"/>
    <s v="Financial Services"/>
    <s v="Mass Customer"/>
    <s v="N"/>
    <s v="No"/>
    <n v="16"/>
    <m/>
  </r>
  <r>
    <n v="5600"/>
    <n v="87"/>
    <x v="2503"/>
    <d v="2017-01-30T00:00:00"/>
    <n v="334"/>
    <b v="1"/>
    <s v="Approved"/>
    <s v="Giant Bicycles"/>
    <s v="Standard"/>
    <s v="high"/>
    <s v="medium"/>
    <n v="1179"/>
    <n v="707.4"/>
    <d v="1994-09-09T00:00:00"/>
    <n v="471.6"/>
    <s v="M"/>
    <n v="63"/>
    <d v="1976-07-16T00:00:00"/>
    <n v="43.996824816083205"/>
    <s v="Project Manager"/>
    <s v="Retail"/>
    <s v="Mass Customer"/>
    <s v="N"/>
    <s v="Yes"/>
    <n v="10"/>
    <m/>
  </r>
  <r>
    <n v="6546"/>
    <n v="8"/>
    <x v="2387"/>
    <d v="2017-01-30T00:00:00"/>
    <n v="334"/>
    <b v="1"/>
    <s v="Approved"/>
    <s v="Solex"/>
    <s v="Road"/>
    <s v="medium"/>
    <s v="small"/>
    <n v="1703.52"/>
    <n v="1516.13"/>
    <d v="2011-04-16T00:00:00"/>
    <n v="187.38999999999987"/>
    <s v="F"/>
    <n v="75"/>
    <d v="1977-04-29T00:00:00"/>
    <n v="43.210523446220193"/>
    <s v="Desktop Support Technician"/>
    <s v="Argiculture"/>
    <s v="Mass Customer"/>
    <s v="N"/>
    <s v="No"/>
    <n v="16"/>
    <m/>
  </r>
  <r>
    <n v="6778"/>
    <n v="54"/>
    <x v="1535"/>
    <d v="2017-01-30T00:00:00"/>
    <n v="334"/>
    <b v="1"/>
    <s v="Approved"/>
    <s v="WeareA2B"/>
    <s v="Standard"/>
    <s v="medium"/>
    <s v="medium"/>
    <n v="1292.8399999999999"/>
    <n v="13.44"/>
    <d v="2009-04-12T00:00:00"/>
    <n v="1279.3999999999999"/>
    <s v="M"/>
    <n v="30"/>
    <d v="1973-09-17T00:00:00"/>
    <n v="46.826961802384574"/>
    <s v="Engineer I"/>
    <s v="Manufacturing"/>
    <s v="Affluent Customer"/>
    <s v="N"/>
    <s v="Yes"/>
    <n v="11"/>
    <m/>
  </r>
  <r>
    <n v="6866"/>
    <n v="82"/>
    <x v="459"/>
    <d v="2017-01-30T00:00:00"/>
    <n v="334"/>
    <b v="1"/>
    <s v="Approved"/>
    <s v="Norco Bicycles"/>
    <s v="Standard"/>
    <s v="high"/>
    <s v="medium"/>
    <n v="1148.6400000000001"/>
    <n v="689.18"/>
    <d v="2015-08-10T00:00:00"/>
    <n v="459.46000000000015"/>
    <s v="F"/>
    <n v="28"/>
    <d v="1977-10-16T00:00:00"/>
    <n v="42.744770021562658"/>
    <s v="Community Outreach Specialist"/>
    <s v="n/a"/>
    <s v="Affluent Customer"/>
    <s v="N"/>
    <s v="No"/>
    <n v="18"/>
    <m/>
  </r>
  <r>
    <n v="6908"/>
    <n v="84"/>
    <x v="2214"/>
    <d v="2017-01-30T00:00:00"/>
    <n v="334"/>
    <b v="0"/>
    <s v="Approved"/>
    <s v="Trek Bicycles"/>
    <s v="Road"/>
    <s v="medium"/>
    <s v="medium"/>
    <n v="290.62"/>
    <n v="215.14"/>
    <d v="2004-12-18T00:00:00"/>
    <n v="75.480000000000018"/>
    <s v="M"/>
    <n v="99"/>
    <d v="1978-04-20T00:00:00"/>
    <n v="42.235180980466765"/>
    <s v="Junior Executive"/>
    <s v="Manufacturing"/>
    <s v="Mass Customer"/>
    <s v="N"/>
    <s v="No"/>
    <n v="21"/>
    <m/>
  </r>
  <r>
    <n v="7284"/>
    <n v="77"/>
    <x v="951"/>
    <d v="2017-01-30T00:00:00"/>
    <n v="334"/>
    <b v="0"/>
    <s v="Approved"/>
    <s v="Norco Bicycles"/>
    <s v="Road"/>
    <s v="medium"/>
    <s v="large"/>
    <n v="1240.31"/>
    <n v="795.1"/>
    <d v="2011-01-10T00:00:00"/>
    <n v="445.20999999999992"/>
    <s v="F"/>
    <n v="43"/>
    <d v="1968-05-27T00:00:00"/>
    <n v="52.139290569507864"/>
    <s v="Health Coach II"/>
    <s v="Entertainment"/>
    <s v="Mass Customer"/>
    <s v="N"/>
    <s v="No"/>
    <n v="18"/>
    <m/>
  </r>
  <r>
    <n v="8183"/>
    <n v="10"/>
    <x v="553"/>
    <d v="2017-01-30T00:00:00"/>
    <n v="334"/>
    <b v="0"/>
    <s v="Approved"/>
    <s v="WeareA2B"/>
    <s v="Touring"/>
    <s v="medium"/>
    <s v="medium"/>
    <n v="1466.68"/>
    <n v="363.25"/>
    <d v="2014-03-03T00:00:00"/>
    <n v="1103.43"/>
    <s v="F"/>
    <n v="16"/>
    <d v="1971-09-17T00:00:00"/>
    <n v="48.829701528411974"/>
    <s v="Web Designer III"/>
    <s v="Argiculture"/>
    <s v="Affluent Customer"/>
    <s v="N"/>
    <s v="No"/>
    <n v="14"/>
    <m/>
  </r>
  <r>
    <n v="9673"/>
    <n v="58"/>
    <x v="1323"/>
    <d v="2017-01-30T00:00:00"/>
    <n v="334"/>
    <b v="0"/>
    <s v="Approved"/>
    <s v="OHM Cycles"/>
    <s v="Standard"/>
    <s v="medium"/>
    <s v="medium"/>
    <n v="912.52"/>
    <n v="141.4"/>
    <d v="2015-10-18T00:00:00"/>
    <n v="771.12"/>
    <s v="F"/>
    <n v="44"/>
    <d v="1973-04-26T00:00:00"/>
    <n v="47.221482350329779"/>
    <n v="0"/>
    <s v="Financial Services"/>
    <s v="Mass Customer"/>
    <s v="N"/>
    <s v="Yes"/>
    <n v="18"/>
    <m/>
  </r>
  <r>
    <n v="9684"/>
    <n v="62"/>
    <x v="3433"/>
    <d v="2017-01-30T00:00:00"/>
    <n v="334"/>
    <b v="1"/>
    <s v="Approved"/>
    <s v="Solex"/>
    <s v="Standard"/>
    <s v="medium"/>
    <s v="medium"/>
    <n v="478.16"/>
    <n v="298.72000000000003"/>
    <d v="2012-05-18T00:00:00"/>
    <n v="179.44"/>
    <s v="M"/>
    <n v="6"/>
    <d v="1999-02-08T00:00:00"/>
    <n v="21.416002898274986"/>
    <s v="Account Representative IV"/>
    <s v="Retail"/>
    <s v="Affluent Customer"/>
    <s v="N"/>
    <s v="Yes"/>
    <n v="3"/>
    <m/>
  </r>
  <r>
    <n v="9778"/>
    <n v="3"/>
    <x v="2072"/>
    <d v="2017-01-30T00:00:00"/>
    <n v="334"/>
    <b v="1"/>
    <s v="Approved"/>
    <s v="Trek Bicycles"/>
    <s v="Standard"/>
    <s v="medium"/>
    <s v="large"/>
    <n v="2091.4699999999998"/>
    <n v="388.92"/>
    <d v="2005-08-09T00:00:00"/>
    <n v="1702.5499999999997"/>
    <s v="M"/>
    <n v="42"/>
    <d v="1995-04-08T00:00:00"/>
    <n v="25.257098788685944"/>
    <s v="Analyst Programmer"/>
    <s v="Retail"/>
    <s v="Affluent Customer"/>
    <s v="N"/>
    <s v="Yes"/>
    <n v="7"/>
    <m/>
  </r>
  <r>
    <n v="18420"/>
    <n v="77"/>
    <x v="1820"/>
    <d v="2017-06-21T00:00:00"/>
    <m/>
    <b v="1"/>
    <s v="Cancelled"/>
    <s v="Norco Bicycles"/>
    <s v="Road"/>
    <s v="medium"/>
    <s v="large"/>
    <n v="1240.31"/>
    <n v="795.1"/>
    <n v="40553"/>
    <m/>
    <m/>
    <m/>
    <m/>
    <m/>
    <m/>
    <m/>
    <m/>
    <m/>
    <m/>
    <m/>
    <m/>
  </r>
  <r>
    <n v="10036"/>
    <n v="91"/>
    <x v="2625"/>
    <d v="2017-01-30T00:00:00"/>
    <n v="334"/>
    <b v="0"/>
    <s v="Approved"/>
    <s v="Solex"/>
    <s v="Standard"/>
    <s v="medium"/>
    <s v="medium"/>
    <n v="100.35"/>
    <n v="75.260000000000005"/>
    <d v="1999-07-26T00:00:00"/>
    <n v="25.089999999999989"/>
    <s v="M"/>
    <n v="95"/>
    <d v="1962-01-03T00:00:00"/>
    <n v="58.539290569507862"/>
    <s v="Executive Secretary"/>
    <s v="Argiculture"/>
    <s v="Mass Customer"/>
    <s v="N"/>
    <s v="No"/>
    <n v="17"/>
    <m/>
  </r>
  <r>
    <n v="10858"/>
    <n v="57"/>
    <x v="3102"/>
    <d v="2017-01-30T00:00:00"/>
    <n v="334"/>
    <b v="1"/>
    <s v="Approved"/>
    <s v="WeareA2B"/>
    <s v="Touring"/>
    <s v="medium"/>
    <s v="large"/>
    <n v="1890.39"/>
    <n v="260.14"/>
    <d v="1991-01-21T00:00:00"/>
    <n v="1630.25"/>
    <s v="M"/>
    <n v="98"/>
    <d v="1973-07-07T00:00:00"/>
    <n v="47.024222076357177"/>
    <s v="Quality Control Specialist"/>
    <s v="Retail"/>
    <s v="Affluent Customer"/>
    <s v="N"/>
    <s v="No"/>
    <n v="11"/>
    <m/>
  </r>
  <r>
    <n v="11115"/>
    <n v="14"/>
    <x v="1334"/>
    <d v="2017-01-30T00:00:00"/>
    <n v="334"/>
    <b v="1"/>
    <s v="Approved"/>
    <s v="Solex"/>
    <s v="Standard"/>
    <s v="high"/>
    <s v="large"/>
    <n v="1842.92"/>
    <n v="1105.75"/>
    <d v="1995-10-24T00:00:00"/>
    <n v="737.17000000000007"/>
    <s v="M"/>
    <n v="44"/>
    <d v="1954-02-08T00:00:00"/>
    <n v="66.446139884576354"/>
    <s v="Software Consultant"/>
    <s v="n/a"/>
    <s v="High Net Worth"/>
    <s v="N"/>
    <s v="No"/>
    <n v="16"/>
    <m/>
  </r>
  <r>
    <n v="11409"/>
    <n v="95"/>
    <x v="1004"/>
    <d v="2017-01-30T00:00:00"/>
    <n v="334"/>
    <b v="0"/>
    <s v="Approved"/>
    <s v="Giant Bicycles"/>
    <s v="Standard"/>
    <s v="medium"/>
    <s v="large"/>
    <n v="569.55999999999995"/>
    <n v="528.42999999999995"/>
    <d v="1994-08-10T00:00:00"/>
    <n v="41.129999999999995"/>
    <s v="F"/>
    <n v="89"/>
    <d v="1979-02-04T00:00:00"/>
    <n v="41.440660432521561"/>
    <s v="Clinical Specialist"/>
    <s v="Health"/>
    <s v="Mass Customer"/>
    <s v="N"/>
    <s v="Yes"/>
    <n v="10"/>
    <m/>
  </r>
  <r>
    <n v="11774"/>
    <n v="41"/>
    <x v="20"/>
    <d v="2017-01-30T00:00:00"/>
    <n v="334"/>
    <b v="1"/>
    <s v="Approved"/>
    <s v="Solex"/>
    <s v="Road"/>
    <s v="medium"/>
    <s v="medium"/>
    <n v="416.98"/>
    <n v="312.74"/>
    <d v="1997-05-10T00:00:00"/>
    <n v="104.24000000000001"/>
    <s v="F"/>
    <n v="10"/>
    <d v="1998-04-28T00:00:00"/>
    <n v="22.1995645421106"/>
    <s v="Computer Systems Analyst II"/>
    <s v="Property"/>
    <s v="Mass Customer"/>
    <s v="N"/>
    <s v="No"/>
    <n v="2"/>
    <m/>
  </r>
  <r>
    <n v="12119"/>
    <n v="18"/>
    <x v="1128"/>
    <d v="2017-01-30T00:00:00"/>
    <n v="334"/>
    <b v="0"/>
    <s v="Approved"/>
    <s v="Solex"/>
    <s v="Standard"/>
    <s v="medium"/>
    <s v="medium"/>
    <n v="575.27"/>
    <n v="431.45"/>
    <d v="2013-03-12T00:00:00"/>
    <n v="143.82"/>
    <s v="M"/>
    <n v="0"/>
    <d v="1996-11-14T00:00:00"/>
    <n v="23.65161933663115"/>
    <s v="Nuclear Power Engineer"/>
    <s v="Manufacturing"/>
    <s v="Affluent Customer"/>
    <s v="N"/>
    <s v="No"/>
    <n v="1"/>
    <m/>
  </r>
  <r>
    <n v="12500"/>
    <n v="25"/>
    <x v="3385"/>
    <d v="2017-01-30T00:00:00"/>
    <n v="334"/>
    <b v="0"/>
    <s v="Approved"/>
    <s v="Giant Bicycles"/>
    <s v="Road"/>
    <s v="medium"/>
    <s v="medium"/>
    <n v="1538.99"/>
    <n v="829.65"/>
    <d v="1992-10-11T00:00:00"/>
    <n v="709.34"/>
    <s v="F"/>
    <n v="51"/>
    <d v="1953-09-10T00:00:00"/>
    <n v="66.859838514713346"/>
    <s v="Chemical Engineer"/>
    <s v="Manufacturing"/>
    <s v="Mass Customer"/>
    <s v="N"/>
    <s v="Yes"/>
    <n v="11"/>
    <m/>
  </r>
  <r>
    <n v="12716"/>
    <n v="32"/>
    <x v="578"/>
    <d v="2017-01-30T00:00:00"/>
    <n v="334"/>
    <b v="0"/>
    <s v="Approved"/>
    <s v="Giant Bicycles"/>
    <s v="Standard"/>
    <s v="medium"/>
    <s v="medium"/>
    <n v="642.70000000000005"/>
    <n v="211.37"/>
    <d v="2002-03-22T00:00:00"/>
    <n v="431.33000000000004"/>
    <s v="F"/>
    <n v="46"/>
    <d v="1977-12-16T00:00:00"/>
    <n v="42.577646733891427"/>
    <s v="Business Systems Development Analyst"/>
    <s v="Telecommunications"/>
    <s v="Mass Customer"/>
    <s v="N"/>
    <s v="No"/>
    <n v="10"/>
    <m/>
  </r>
  <r>
    <n v="12892"/>
    <n v="3"/>
    <x v="2989"/>
    <d v="2017-01-30T00:00:00"/>
    <n v="334"/>
    <b v="0"/>
    <s v="Approved"/>
    <s v="Trek Bicycles"/>
    <s v="Standard"/>
    <s v="medium"/>
    <s v="large"/>
    <n v="2091.4699999999998"/>
    <n v="388.92"/>
    <d v="1991-11-07T00:00:00"/>
    <n v="1702.5499999999997"/>
    <s v="M"/>
    <n v="44"/>
    <d v="1973-05-23T00:00:00"/>
    <n v="47.147509747590057"/>
    <s v="Office Assistant III"/>
    <s v="Manufacturing"/>
    <s v="Mass Customer"/>
    <s v="N"/>
    <s v="Yes"/>
    <n v="12"/>
    <m/>
  </r>
  <r>
    <n v="13150"/>
    <n v="50"/>
    <x v="3439"/>
    <d v="2017-01-30T00:00:00"/>
    <n v="334"/>
    <b v="1"/>
    <s v="Approved"/>
    <s v="Giant Bicycles"/>
    <s v="Standard"/>
    <s v="medium"/>
    <s v="medium"/>
    <n v="642.70000000000005"/>
    <n v="211.37"/>
    <d v="1994-07-12T00:00:00"/>
    <n v="431.33000000000004"/>
    <s v="M"/>
    <n v="48"/>
    <d v="1985-07-18T00:00:00"/>
    <n v="34.985865911973619"/>
    <s v="Mechanical Systems Engineer"/>
    <s v="Health"/>
    <s v="High Net Worth"/>
    <s v="N"/>
    <s v="Yes"/>
    <n v="15"/>
    <m/>
  </r>
  <r>
    <n v="13698"/>
    <n v="0"/>
    <x v="2741"/>
    <d v="2017-01-30T00:00:00"/>
    <n v="334"/>
    <b v="1"/>
    <s v="Approved"/>
    <s v="Norco Bicycles"/>
    <s v="Standard"/>
    <s v="medium"/>
    <s v="medium"/>
    <n v="360.4"/>
    <n v="270.3"/>
    <d v="2016-12-06T00:00:00"/>
    <n v="90.099999999999966"/>
    <s v="M"/>
    <n v="53"/>
    <d v="1955-10-19T00:00:00"/>
    <n v="64.752989199644844"/>
    <s v="Sales Associate"/>
    <s v="n/a"/>
    <s v="High Net Worth"/>
    <s v="N"/>
    <s v="No"/>
    <n v="12"/>
    <m/>
  </r>
  <r>
    <n v="13973"/>
    <n v="70"/>
    <x v="2884"/>
    <d v="2017-01-30T00:00:00"/>
    <n v="334"/>
    <b v="0"/>
    <s v="Approved"/>
    <s v="Trek Bicycles"/>
    <s v="Standard"/>
    <s v="high"/>
    <s v="medium"/>
    <n v="495.72"/>
    <n v="297.43"/>
    <d v="1999-07-26T00:00:00"/>
    <n v="198.29000000000002"/>
    <s v="F"/>
    <n v="28"/>
    <d v="2000-01-15T00:00:00"/>
    <n v="20.481756322932519"/>
    <s v="Human Resources Manager"/>
    <s v="Financial Services"/>
    <s v="Mass Customer"/>
    <s v="N"/>
    <s v="No"/>
    <n v="1"/>
    <m/>
  </r>
  <r>
    <n v="14230"/>
    <n v="76"/>
    <x v="3431"/>
    <d v="2017-01-30T00:00:00"/>
    <n v="334"/>
    <b v="1"/>
    <s v="Approved"/>
    <s v="WeareA2B"/>
    <s v="Standard"/>
    <s v="low"/>
    <s v="medium"/>
    <n v="642.30999999999995"/>
    <n v="513.85"/>
    <d v="2004-07-25T00:00:00"/>
    <n v="128.45999999999992"/>
    <s v="M"/>
    <n v="95"/>
    <d v="1953-12-10T00:00:00"/>
    <n v="66.610523446220185"/>
    <s v="Pharmacist"/>
    <s v="Health"/>
    <s v="Mass Customer"/>
    <s v="N"/>
    <s v="Yes"/>
    <n v="10"/>
    <m/>
  </r>
  <r>
    <n v="14606"/>
    <n v="83"/>
    <x v="3038"/>
    <d v="2017-01-30T00:00:00"/>
    <n v="334"/>
    <b v="0"/>
    <s v="Approved"/>
    <s v="Solex"/>
    <s v="Touring"/>
    <s v="medium"/>
    <s v="large"/>
    <n v="2083.94"/>
    <n v="675.03"/>
    <d v="2010-05-05T00:00:00"/>
    <n v="1408.91"/>
    <s v="M"/>
    <n v="79"/>
    <d v="2000-02-21T00:00:00"/>
    <n v="20.380386459918821"/>
    <s v="Assistant Manager"/>
    <s v="Argiculture"/>
    <s v="Affluent Customer"/>
    <s v="N"/>
    <s v="No"/>
    <n v="2"/>
    <m/>
  </r>
  <r>
    <n v="14784"/>
    <n v="6"/>
    <x v="2560"/>
    <d v="2017-01-30T00:00:00"/>
    <n v="334"/>
    <b v="1"/>
    <s v="Approved"/>
    <s v="Solex"/>
    <s v="Standard"/>
    <s v="high"/>
    <s v="medium"/>
    <n v="748.17"/>
    <n v="448.9"/>
    <d v="1991-11-10T00:00:00"/>
    <n v="299.27"/>
    <s v="M"/>
    <n v="80"/>
    <d v="1975-06-02T00:00:00"/>
    <n v="45.120112487316078"/>
    <s v="Pharmacist"/>
    <s v="Health"/>
    <s v="High Net Worth"/>
    <s v="N"/>
    <s v="No"/>
    <n v="21"/>
    <m/>
  </r>
  <r>
    <n v="15005"/>
    <n v="59"/>
    <x v="3282"/>
    <d v="2017-01-30T00:00:00"/>
    <n v="334"/>
    <b v="1"/>
    <s v="Approved"/>
    <s v="WeareA2B"/>
    <s v="Standard"/>
    <s v="medium"/>
    <s v="small"/>
    <n v="1415.01"/>
    <n v="1259.3599999999999"/>
    <d v="2003-01-05T00:00:00"/>
    <n v="155.65000000000009"/>
    <s v="F"/>
    <n v="12"/>
    <d v="1956-03-09T00:00:00"/>
    <n v="64.363948103754439"/>
    <s v="Geological Engineer"/>
    <s v="Manufacturing"/>
    <s v="High Net Worth"/>
    <s v="N"/>
    <s v="No"/>
    <n v="9"/>
    <m/>
  </r>
  <r>
    <n v="15839"/>
    <n v="41"/>
    <x v="2453"/>
    <d v="2017-01-30T00:00:00"/>
    <n v="334"/>
    <b v="1"/>
    <s v="Approved"/>
    <s v="Solex"/>
    <s v="Road"/>
    <s v="medium"/>
    <s v="medium"/>
    <n v="416.98"/>
    <n v="312.74"/>
    <d v="1997-05-10T00:00:00"/>
    <n v="104.24000000000001"/>
    <s v="M"/>
    <n v="83"/>
    <d v="1997-11-25T00:00:00"/>
    <n v="22.621482350329781"/>
    <s v="Programmer Analyst II"/>
    <s v="Health"/>
    <s v="Affluent Customer"/>
    <s v="N"/>
    <s v="No"/>
    <n v="3"/>
    <m/>
  </r>
  <r>
    <n v="15880"/>
    <n v="83"/>
    <x v="807"/>
    <d v="2017-01-30T00:00:00"/>
    <n v="334"/>
    <b v="1"/>
    <s v="Approved"/>
    <s v="Solex"/>
    <s v="Touring"/>
    <s v="medium"/>
    <s v="large"/>
    <n v="2083.94"/>
    <n v="675.03"/>
    <d v="2013-09-16T00:00:00"/>
    <n v="1408.91"/>
    <s v="F"/>
    <n v="10"/>
    <d v="1968-07-24T00:00:00"/>
    <n v="51.980386459918819"/>
    <s v="Design Engineer"/>
    <s v="Health"/>
    <s v="Mass Customer"/>
    <s v="N"/>
    <s v="No"/>
    <n v="12"/>
    <m/>
  </r>
  <r>
    <n v="16219"/>
    <n v="67"/>
    <x v="1206"/>
    <d v="2017-01-30T00:00:00"/>
    <n v="334"/>
    <b v="1"/>
    <s v="Approved"/>
    <s v="Solex"/>
    <s v="Standard"/>
    <s v="medium"/>
    <s v="large"/>
    <n v="1071.23"/>
    <n v="380.74"/>
    <d v="1993-05-26T00:00:00"/>
    <n v="690.49"/>
    <s v="M"/>
    <n v="18"/>
    <d v="1974-03-07T00:00:00"/>
    <n v="46.358468651699646"/>
    <s v="Account Coordinator"/>
    <s v="Property"/>
    <s v="High Net Worth"/>
    <s v="N"/>
    <s v="Yes"/>
    <n v="11"/>
    <m/>
  </r>
  <r>
    <n v="16458"/>
    <n v="63"/>
    <x v="1120"/>
    <d v="2017-01-30T00:00:00"/>
    <n v="334"/>
    <b v="0"/>
    <s v="Approved"/>
    <s v="WeareA2B"/>
    <s v="Standard"/>
    <s v="medium"/>
    <s v="medium"/>
    <n v="1992.93"/>
    <n v="762.63"/>
    <d v="1993-05-26T00:00:00"/>
    <n v="1230.3000000000002"/>
    <s v="M"/>
    <n v="42"/>
    <d v="1974-02-24T00:00:00"/>
    <n v="46.38860563800101"/>
    <s v="Speech Pathologist"/>
    <s v="Financial Services"/>
    <s v="High Net Worth"/>
    <s v="N"/>
    <s v="Yes"/>
    <n v="18"/>
    <m/>
  </r>
  <r>
    <n v="18673"/>
    <n v="59"/>
    <x v="1215"/>
    <d v="2017-01-30T00:00:00"/>
    <n v="334"/>
    <b v="1"/>
    <s v="Approved"/>
    <s v="WeareA2B"/>
    <s v="Standard"/>
    <s v="medium"/>
    <s v="small"/>
    <n v="1415.01"/>
    <n v="1259.3599999999999"/>
    <d v="2003-01-05T00:00:00"/>
    <n v="155.65000000000009"/>
    <s v="F"/>
    <n v="63"/>
    <d v="1991-02-28T00:00:00"/>
    <n v="29.366687829781835"/>
    <s v="Technical Writer"/>
    <s v="Manufacturing"/>
    <s v="High Net Worth"/>
    <s v="N"/>
    <s v="No"/>
    <n v="9"/>
    <m/>
  </r>
  <r>
    <n v="18692"/>
    <n v="19"/>
    <x v="1848"/>
    <d v="2017-01-30T00:00:00"/>
    <n v="334"/>
    <b v="0"/>
    <s v="Approved"/>
    <s v="Trek Bicycles"/>
    <s v="Mountain"/>
    <s v="low"/>
    <s v="medium"/>
    <n v="574.64"/>
    <n v="459.71"/>
    <d v="2011-04-16T00:00:00"/>
    <n v="114.93"/>
    <s v="M"/>
    <n v="49"/>
    <d v="1989-07-28T00:00:00"/>
    <n v="30.955728925672247"/>
    <s v="Administrative Assistant III"/>
    <s v="IT"/>
    <s v="High Net Worth"/>
    <s v="N"/>
    <s v="Yes"/>
    <n v="15"/>
    <m/>
  </r>
  <r>
    <n v="18859"/>
    <n v="55"/>
    <x v="825"/>
    <d v="2017-01-30T00:00:00"/>
    <n v="334"/>
    <b v="0"/>
    <s v="Approved"/>
    <s v="Trek Bicycles"/>
    <s v="Road"/>
    <s v="medium"/>
    <s v="large"/>
    <n v="1894.19"/>
    <n v="598.76"/>
    <d v="2015-10-18T00:00:00"/>
    <n v="1295.43"/>
    <s v="M"/>
    <n v="38"/>
    <d v="1992-04-08T00:00:00"/>
    <n v="28.257098788685944"/>
    <s v="Editor"/>
    <s v="Financial Services"/>
    <s v="Mass Customer"/>
    <s v="N"/>
    <s v="Yes"/>
    <n v="6"/>
    <m/>
  </r>
  <r>
    <n v="18986"/>
    <n v="14"/>
    <x v="2390"/>
    <d v="2017-01-30T00:00:00"/>
    <n v="334"/>
    <b v="1"/>
    <s v="Approved"/>
    <s v="Trek Bicycles"/>
    <s v="Standard"/>
    <s v="medium"/>
    <s v="small"/>
    <n v="1386.84"/>
    <n v="1234.29"/>
    <d v="2009-03-08T00:00:00"/>
    <n v="152.54999999999995"/>
    <s v="F"/>
    <n v="4"/>
    <d v="1974-12-24T00:00:00"/>
    <n v="45.558468651699641"/>
    <s v="VP Quality Control"/>
    <s v="Financial Services"/>
    <s v="Mass Customer"/>
    <s v="N"/>
    <s v="Yes"/>
    <n v="4"/>
    <m/>
  </r>
  <r>
    <n v="18999"/>
    <n v="0"/>
    <x v="591"/>
    <d v="2017-01-30T00:00:00"/>
    <n v="334"/>
    <b v="0"/>
    <s v="Approved"/>
    <s v="Norco Bicycles"/>
    <s v="Road"/>
    <s v="medium"/>
    <s v="medium"/>
    <n v="544.04999999999995"/>
    <n v="376.84"/>
    <d v="2002-08-31T00:00:00"/>
    <n v="167.20999999999998"/>
    <s v="M"/>
    <n v="41"/>
    <d v="2001-04-22T00:00:00"/>
    <n v="19.21326317224759"/>
    <s v="Internal Auditor"/>
    <s v="Retail"/>
    <s v="High Net Worth"/>
    <s v="N"/>
    <s v="Yes"/>
    <n v="1"/>
    <m/>
  </r>
  <r>
    <n v="19013"/>
    <n v="56"/>
    <x v="2547"/>
    <d v="2017-01-30T00:00:00"/>
    <n v="334"/>
    <b v="1"/>
    <s v="Approved"/>
    <s v="OHM Cycles"/>
    <s v="Standard"/>
    <s v="medium"/>
    <s v="medium"/>
    <n v="183.86"/>
    <n v="137.9"/>
    <d v="1997-10-04T00:00:00"/>
    <n v="45.960000000000008"/>
    <s v="F"/>
    <n v="97"/>
    <d v="1990-07-01T00:00:00"/>
    <n v="30.029701528411973"/>
    <s v="Nurse Practicioner"/>
    <s v="Financial Services"/>
    <s v="Mass Customer"/>
    <s v="N"/>
    <s v="Yes"/>
    <n v="9"/>
    <m/>
  </r>
  <r>
    <n v="247"/>
    <n v="15"/>
    <x v="96"/>
    <d v="2017-01-29T00:00:00"/>
    <n v="335"/>
    <b v="1"/>
    <s v="Approved"/>
    <s v="Norco Bicycles"/>
    <s v="Standard"/>
    <s v="low"/>
    <s v="medium"/>
    <n v="958.74"/>
    <n v="748.9"/>
    <d v="2009-03-08T00:00:00"/>
    <n v="209.84000000000003"/>
    <s v="F"/>
    <n v="23"/>
    <d v="1954-02-21T00:00:00"/>
    <n v="66.410523446220196"/>
    <s v="Technical Writer"/>
    <s v="Retail"/>
    <s v="Mass Customer"/>
    <s v="N"/>
    <s v="Yes"/>
    <n v="7"/>
    <m/>
  </r>
  <r>
    <n v="670"/>
    <n v="5"/>
    <x v="1835"/>
    <d v="2017-01-29T00:00:00"/>
    <n v="335"/>
    <b v="0"/>
    <s v="Approved"/>
    <s v="Giant Bicycles"/>
    <s v="Standard"/>
    <s v="high"/>
    <s v="medium"/>
    <n v="1129.1300000000001"/>
    <n v="677.48"/>
    <d v="2003-03-18T00:00:00"/>
    <n v="451.65000000000009"/>
    <s v="F"/>
    <n v="88"/>
    <d v="1975-08-12T00:00:00"/>
    <n v="44.925591939370875"/>
    <s v="Marketing Manager"/>
    <s v="Retail"/>
    <s v="High Net Worth"/>
    <s v="N"/>
    <s v="No"/>
    <n v="12"/>
    <m/>
  </r>
  <r>
    <n v="1299"/>
    <n v="70"/>
    <x v="322"/>
    <d v="2017-01-29T00:00:00"/>
    <n v="335"/>
    <b v="1"/>
    <s v="Approved"/>
    <s v="Trek Bicycles"/>
    <s v="Standard"/>
    <s v="high"/>
    <s v="medium"/>
    <n v="495.72"/>
    <n v="297.43"/>
    <d v="2015-04-11T00:00:00"/>
    <n v="198.29000000000002"/>
    <s v="F"/>
    <n v="61"/>
    <d v="1966-08-26T00:00:00"/>
    <n v="53.89271522704211"/>
    <s v="Junior Executive"/>
    <s v="Health"/>
    <s v="Mass Customer"/>
    <s v="N"/>
    <s v="No"/>
    <n v="7"/>
    <m/>
  </r>
  <r>
    <n v="1761"/>
    <n v="40"/>
    <x v="3255"/>
    <d v="2017-01-29T00:00:00"/>
    <n v="335"/>
    <b v="0"/>
    <s v="Approved"/>
    <s v="OHM Cycles"/>
    <s v="Standard"/>
    <s v="high"/>
    <s v="medium"/>
    <n v="1458.17"/>
    <n v="874.9"/>
    <d v="2011-05-09T00:00:00"/>
    <n v="583.2700000000001"/>
    <s v="F"/>
    <n v="6"/>
    <d v="1969-11-28T00:00:00"/>
    <n v="50.632441254439371"/>
    <s v="Paralegal"/>
    <s v="Financial Services"/>
    <s v="Mass Customer"/>
    <s v="N"/>
    <s v="Yes"/>
    <n v="12"/>
    <m/>
  </r>
  <r>
    <n v="1772"/>
    <n v="0"/>
    <x v="591"/>
    <d v="2017-01-29T00:00:00"/>
    <n v="335"/>
    <b v="0"/>
    <s v="Approved"/>
    <s v="OHM Cycles"/>
    <s v="Standard"/>
    <s v="medium"/>
    <s v="medium"/>
    <n v="235.63"/>
    <n v="125.07"/>
    <d v="2000-11-03T00:00:00"/>
    <n v="110.56"/>
    <s v="M"/>
    <n v="41"/>
    <d v="2001-04-22T00:00:00"/>
    <n v="19.21326317224759"/>
    <s v="Internal Auditor"/>
    <s v="Retail"/>
    <s v="High Net Worth"/>
    <s v="N"/>
    <s v="Yes"/>
    <n v="1"/>
    <m/>
  </r>
  <r>
    <n v="2124"/>
    <n v="86"/>
    <x v="102"/>
    <d v="2017-01-29T00:00:00"/>
    <n v="335"/>
    <b v="0"/>
    <s v="Approved"/>
    <s v="OHM Cycles"/>
    <s v="Standard"/>
    <s v="medium"/>
    <s v="medium"/>
    <n v="235.63"/>
    <n v="125.07"/>
    <d v="2005-05-10T00:00:00"/>
    <n v="110.56"/>
    <s v="M"/>
    <n v="77"/>
    <d v="1985-11-16T00:00:00"/>
    <n v="34.65435906265855"/>
    <s v="Actuary"/>
    <s v="Financial Services"/>
    <s v="Affluent Customer"/>
    <s v="N"/>
    <s v="Yes"/>
    <n v="16"/>
    <m/>
  </r>
  <r>
    <n v="2985"/>
    <n v="21"/>
    <x v="403"/>
    <d v="2017-01-29T00:00:00"/>
    <n v="335"/>
    <b v="1"/>
    <s v="Approved"/>
    <s v="Solex"/>
    <s v="Standard"/>
    <s v="medium"/>
    <s v="large"/>
    <n v="1071.23"/>
    <n v="380.74"/>
    <d v="2016-02-04T00:00:00"/>
    <n v="690.49"/>
    <s v="F"/>
    <n v="7"/>
    <d v="1993-10-10T00:00:00"/>
    <n v="26.750249473617451"/>
    <s v="Payment Adjustment Coordinator"/>
    <s v="Financial Services"/>
    <s v="Mass Customer"/>
    <s v="N"/>
    <s v="Yes"/>
    <n v="9"/>
    <m/>
  </r>
  <r>
    <n v="3178"/>
    <n v="97"/>
    <x v="3441"/>
    <d v="2017-01-29T00:00:00"/>
    <n v="335"/>
    <b v="0"/>
    <s v="Approved"/>
    <s v="OHM Cycles"/>
    <s v="Road"/>
    <s v="medium"/>
    <s v="medium"/>
    <n v="742.54"/>
    <n v="667.4"/>
    <d v="1991-11-07T00:00:00"/>
    <n v="75.139999999999986"/>
    <s v="M"/>
    <n v="10"/>
    <d v="1978-05-11T00:00:00"/>
    <n v="42.177646733891422"/>
    <s v="VP Product Management"/>
    <s v="Telecommunications"/>
    <s v="High Net Worth"/>
    <s v="N"/>
    <s v="No"/>
    <n v="20"/>
    <m/>
  </r>
  <r>
    <n v="3228"/>
    <n v="95"/>
    <x v="2304"/>
    <d v="2017-01-29T00:00:00"/>
    <n v="335"/>
    <b v="0"/>
    <s v="Approved"/>
    <s v="Giant Bicycles"/>
    <s v="Standard"/>
    <s v="medium"/>
    <s v="large"/>
    <n v="569.55999999999995"/>
    <n v="528.42999999999995"/>
    <d v="2006-11-10T00:00:00"/>
    <n v="41.129999999999995"/>
    <s v="F"/>
    <n v="1"/>
    <d v="1968-02-25T00:00:00"/>
    <n v="52.39134536402841"/>
    <s v="Media Manager III"/>
    <s v="n/a"/>
    <s v="Affluent Customer"/>
    <s v="N"/>
    <s v="No"/>
    <n v="6"/>
    <m/>
  </r>
  <r>
    <n v="4006"/>
    <n v="33"/>
    <x v="2494"/>
    <d v="2017-01-29T00:00:00"/>
    <n v="335"/>
    <b v="1"/>
    <s v="Approved"/>
    <s v="Giant Bicycles"/>
    <s v="Standard"/>
    <s v="medium"/>
    <s v="small"/>
    <n v="1311.44"/>
    <n v="1167.18"/>
    <d v="1992-10-11T00:00:00"/>
    <n v="144.26"/>
    <s v="F"/>
    <n v="99"/>
    <d v="1957-06-07T00:00:00"/>
    <n v="63.117372761288685"/>
    <s v="Cost Accountant"/>
    <s v="Financial Services"/>
    <s v="Mass Customer"/>
    <s v="N"/>
    <s v="Yes"/>
    <n v="8"/>
    <m/>
  </r>
  <r>
    <n v="4743"/>
    <n v="21"/>
    <x v="2925"/>
    <d v="2017-01-29T00:00:00"/>
    <n v="335"/>
    <b v="0"/>
    <s v="Approved"/>
    <s v="Solex"/>
    <s v="Standard"/>
    <s v="medium"/>
    <s v="large"/>
    <n v="1071.23"/>
    <n v="380.74"/>
    <d v="1993-05-26T00:00:00"/>
    <n v="690.49"/>
    <s v="M"/>
    <n v="94"/>
    <d v="1979-09-17T00:00:00"/>
    <n v="40.824222076357174"/>
    <s v="Legal Assistant"/>
    <s v="Property"/>
    <s v="Affluent Customer"/>
    <s v="N"/>
    <s v="Yes"/>
    <n v="15"/>
    <m/>
  </r>
  <r>
    <n v="4931"/>
    <n v="21"/>
    <x v="887"/>
    <d v="2017-01-29T00:00:00"/>
    <n v="335"/>
    <b v="0"/>
    <s v="Approved"/>
    <s v="Solex"/>
    <s v="Standard"/>
    <s v="medium"/>
    <s v="large"/>
    <n v="1071.23"/>
    <n v="380.74"/>
    <d v="2016-02-04T00:00:00"/>
    <n v="690.49"/>
    <s v="M"/>
    <n v="33"/>
    <d v="1973-03-09T00:00:00"/>
    <n v="47.352989199644846"/>
    <s v="Editor"/>
    <s v="Argiculture"/>
    <s v="Affluent Customer"/>
    <s v="N"/>
    <s v="Yes"/>
    <n v="18"/>
    <m/>
  </r>
  <r>
    <n v="5149"/>
    <n v="44"/>
    <x v="2842"/>
    <d v="2017-01-29T00:00:00"/>
    <n v="335"/>
    <b v="1"/>
    <s v="Approved"/>
    <s v="WeareA2B"/>
    <s v="Standard"/>
    <s v="medium"/>
    <s v="medium"/>
    <n v="1769.64"/>
    <n v="108.76"/>
    <d v="1993-04-12T00:00:00"/>
    <n v="1660.88"/>
    <s v="F"/>
    <n v="59"/>
    <d v="1977-07-02T00:00:00"/>
    <n v="43.03518098046677"/>
    <s v="Social Worker"/>
    <s v="Health"/>
    <s v="Affluent Customer"/>
    <s v="N"/>
    <s v="Yes"/>
    <n v="8"/>
    <m/>
  </r>
  <r>
    <n v="5463"/>
    <n v="59"/>
    <x v="2094"/>
    <d v="2017-01-29T00:00:00"/>
    <n v="335"/>
    <b v="1"/>
    <s v="Approved"/>
    <s v="Solex"/>
    <s v="Standard"/>
    <s v="medium"/>
    <s v="large"/>
    <n v="1061.56"/>
    <n v="733.58"/>
    <d v="1993-06-23T00:00:00"/>
    <n v="327.9799999999999"/>
    <s v="M"/>
    <n v="5"/>
    <d v="1955-11-30T00:00:00"/>
    <n v="64.637920706494157"/>
    <n v="0"/>
    <s v="Retail"/>
    <s v="Mass Customer"/>
    <s v="N"/>
    <s v="Yes"/>
    <n v="8"/>
    <m/>
  </r>
  <r>
    <n v="6559"/>
    <n v="24"/>
    <x v="1048"/>
    <d v="2017-01-29T00:00:00"/>
    <n v="335"/>
    <b v="1"/>
    <s v="Approved"/>
    <s v="Solex"/>
    <s v="Road"/>
    <s v="medium"/>
    <s v="large"/>
    <n v="1777.8"/>
    <n v="820.78"/>
    <d v="2011-05-07T00:00:00"/>
    <n v="957.02"/>
    <s v="F"/>
    <n v="8"/>
    <d v="1989-09-06T00:00:00"/>
    <n v="30.846139884576356"/>
    <s v="Senior Quality Engineer"/>
    <s v="n/a"/>
    <s v="Affluent Customer"/>
    <s v="N"/>
    <s v="Yes"/>
    <n v="12"/>
    <m/>
  </r>
  <r>
    <n v="6850"/>
    <n v="50"/>
    <x v="1386"/>
    <d v="2017-01-29T00:00:00"/>
    <n v="335"/>
    <b v="0"/>
    <s v="Approved"/>
    <s v="WeareA2B"/>
    <s v="Standard"/>
    <s v="medium"/>
    <s v="small"/>
    <n v="175.89"/>
    <n v="131.91999999999999"/>
    <d v="2003-02-16T00:00:00"/>
    <n v="43.97"/>
    <s v="M"/>
    <n v="6"/>
    <d v="1954-11-06T00:00:00"/>
    <n v="65.703674131151701"/>
    <s v="Account Coordinator"/>
    <s v="Health"/>
    <s v="Affluent Customer"/>
    <s v="N"/>
    <s v="No"/>
    <n v="10"/>
    <m/>
  </r>
  <r>
    <n v="6872"/>
    <n v="2"/>
    <x v="2385"/>
    <d v="2017-01-29T00:00:00"/>
    <n v="335"/>
    <b v="0"/>
    <s v="Approved"/>
    <s v="Solex"/>
    <s v="Standard"/>
    <s v="medium"/>
    <s v="medium"/>
    <n v="71.489999999999995"/>
    <n v="53.62"/>
    <d v="2011-04-16T00:00:00"/>
    <n v="17.869999999999997"/>
    <s v="M"/>
    <n v="16"/>
    <d v="1995-11-15T00:00:00"/>
    <n v="24.65161933663115"/>
    <s v="Database Administrator I"/>
    <s v="n/a"/>
    <s v="Affluent Customer"/>
    <s v="N"/>
    <s v="Yes"/>
    <n v="2"/>
    <m/>
  </r>
  <r>
    <n v="7352"/>
    <n v="78"/>
    <x v="1364"/>
    <d v="2017-01-29T00:00:00"/>
    <n v="335"/>
    <b v="1"/>
    <s v="Approved"/>
    <s v="Giant Bicycles"/>
    <s v="Standard"/>
    <s v="medium"/>
    <s v="large"/>
    <n v="1765.3"/>
    <n v="709.48"/>
    <d v="1991-07-10T00:00:00"/>
    <n v="1055.82"/>
    <s v="F"/>
    <n v="70"/>
    <d v="1986-07-03T00:00:00"/>
    <n v="34.026961802384577"/>
    <s v="Geologist IV"/>
    <s v="Entertainment"/>
    <s v="Mass Customer"/>
    <s v="N"/>
    <s v="Yes"/>
    <n v="10"/>
    <m/>
  </r>
  <r>
    <n v="7533"/>
    <n v="89"/>
    <x v="2774"/>
    <d v="2017-01-29T00:00:00"/>
    <n v="335"/>
    <b v="0"/>
    <s v="Approved"/>
    <s v="Giant Bicycles"/>
    <s v="Standard"/>
    <s v="medium"/>
    <s v="large"/>
    <n v="1812.75"/>
    <n v="582.48"/>
    <d v="2010-06-07T00:00:00"/>
    <n v="1230.27"/>
    <s v="M"/>
    <n v="59"/>
    <d v="1976-09-30T00:00:00"/>
    <n v="43.788605638001016"/>
    <s v="Help Desk Operator"/>
    <s v="Telecommunications"/>
    <s v="High Net Worth"/>
    <s v="N"/>
    <s v="No"/>
    <n v="21"/>
    <m/>
  </r>
  <r>
    <n v="7814"/>
    <n v="43"/>
    <x v="155"/>
    <d v="2017-01-29T00:00:00"/>
    <n v="335"/>
    <b v="0"/>
    <s v="Approved"/>
    <s v="Solex"/>
    <s v="Standard"/>
    <s v="medium"/>
    <s v="medium"/>
    <n v="1151.96"/>
    <n v="649.49"/>
    <d v="2006-10-01T00:00:00"/>
    <n v="502.47"/>
    <s v="F"/>
    <n v="65"/>
    <d v="1961-01-21T00:00:00"/>
    <n v="59.489975501014712"/>
    <s v="Chief Design Engineer"/>
    <s v="n/a"/>
    <s v="Affluent Customer"/>
    <s v="N"/>
    <s v="Yes"/>
    <n v="5"/>
    <m/>
  </r>
  <r>
    <n v="8668"/>
    <n v="2"/>
    <x v="1048"/>
    <d v="2017-01-29T00:00:00"/>
    <n v="335"/>
    <b v="0"/>
    <s v="Approved"/>
    <s v="Solex"/>
    <s v="Standard"/>
    <s v="medium"/>
    <s v="medium"/>
    <n v="71.489999999999995"/>
    <n v="53.62"/>
    <d v="2003-02-07T00:00:00"/>
    <n v="17.869999999999997"/>
    <s v="F"/>
    <n v="8"/>
    <d v="1989-09-06T00:00:00"/>
    <n v="30.846139884576356"/>
    <s v="Senior Quality Engineer"/>
    <s v="n/a"/>
    <s v="Affluent Customer"/>
    <s v="N"/>
    <s v="Yes"/>
    <n v="12"/>
    <m/>
  </r>
  <r>
    <n v="8845"/>
    <n v="96"/>
    <x v="2859"/>
    <d v="2017-01-29T00:00:00"/>
    <n v="335"/>
    <b v="0"/>
    <s v="Approved"/>
    <s v="Giant Bicycles"/>
    <s v="Standard"/>
    <s v="medium"/>
    <s v="large"/>
    <n v="1635.3"/>
    <n v="993.66"/>
    <d v="2013-06-09T00:00:00"/>
    <n v="641.64"/>
    <s v="M"/>
    <n v="58"/>
    <d v="1962-01-05T00:00:00"/>
    <n v="58.53381111745307"/>
    <s v="Operator"/>
    <s v="IT"/>
    <s v="High Net Worth"/>
    <s v="N"/>
    <s v="No"/>
    <n v="6"/>
    <m/>
  </r>
  <r>
    <n v="10070"/>
    <n v="56"/>
    <x v="3324"/>
    <d v="2017-01-29T00:00:00"/>
    <n v="335"/>
    <b v="1"/>
    <s v="Approved"/>
    <s v="OHM Cycles"/>
    <s v="Standard"/>
    <s v="medium"/>
    <s v="medium"/>
    <n v="183.86"/>
    <n v="137.9"/>
    <d v="1997-10-04T00:00:00"/>
    <n v="45.960000000000008"/>
    <s v="F"/>
    <n v="53"/>
    <d v="1985-10-20T00:00:00"/>
    <n v="34.728331665398272"/>
    <s v="Senior Quality Engineer"/>
    <s v="n/a"/>
    <s v="Affluent Customer"/>
    <s v="N"/>
    <s v="No"/>
    <n v="21"/>
    <m/>
  </r>
  <r>
    <n v="10633"/>
    <n v="63"/>
    <x v="155"/>
    <d v="2017-01-29T00:00:00"/>
    <n v="335"/>
    <b v="0"/>
    <s v="Approved"/>
    <s v="Solex"/>
    <s v="Standard"/>
    <s v="medium"/>
    <s v="medium"/>
    <n v="1483.2"/>
    <n v="99.59"/>
    <d v="2012-05-18T00:00:00"/>
    <n v="1383.6100000000001"/>
    <s v="F"/>
    <n v="65"/>
    <d v="1961-01-21T00:00:00"/>
    <n v="59.489975501014712"/>
    <s v="Chief Design Engineer"/>
    <s v="n/a"/>
    <s v="Affluent Customer"/>
    <s v="N"/>
    <s v="Yes"/>
    <n v="5"/>
    <m/>
  </r>
  <r>
    <n v="12153"/>
    <n v="37"/>
    <x v="2053"/>
    <d v="2017-01-29T00:00:00"/>
    <n v="335"/>
    <b v="1"/>
    <s v="Approved"/>
    <s v="OHM Cycles"/>
    <s v="Standard"/>
    <s v="low"/>
    <s v="medium"/>
    <n v="1793.43"/>
    <n v="248.82"/>
    <d v="1999-07-20T00:00:00"/>
    <n v="1544.6100000000001"/>
    <s v="F"/>
    <n v="2"/>
    <d v="1954-01-15T00:00:00"/>
    <n v="66.511893309233884"/>
    <s v="Desktop Support Technician"/>
    <s v="IT"/>
    <s v="Mass Customer"/>
    <s v="N"/>
    <s v="No"/>
    <n v="5"/>
    <m/>
  </r>
  <r>
    <n v="18472"/>
    <n v="81"/>
    <x v="1058"/>
    <d v="2017-03-06T00:00:00"/>
    <m/>
    <m/>
    <s v="Approved"/>
    <s v="Norco Bicycles"/>
    <s v="Standard"/>
    <s v="medium"/>
    <s v="small"/>
    <n v="586.45000000000005"/>
    <n v="521.94000000000005"/>
    <n v="33429"/>
    <m/>
    <m/>
    <m/>
    <m/>
    <m/>
    <m/>
    <m/>
    <m/>
    <m/>
    <m/>
    <m/>
    <m/>
  </r>
  <r>
    <n v="12361"/>
    <n v="31"/>
    <x v="1023"/>
    <d v="2017-01-29T00:00:00"/>
    <n v="335"/>
    <b v="0"/>
    <s v="Approved"/>
    <s v="Giant Bicycles"/>
    <s v="Standard"/>
    <s v="medium"/>
    <s v="medium"/>
    <n v="230.91"/>
    <n v="173.18"/>
    <d v="1995-12-19T00:00:00"/>
    <n v="57.72999999999999"/>
    <s v="F"/>
    <n v="49"/>
    <d v="1978-04-30T00:00:00"/>
    <n v="42.207783720192793"/>
    <s v="Research Assistant II"/>
    <s v="Health"/>
    <s v="Mass Customer"/>
    <s v="N"/>
    <s v="Yes"/>
    <n v="18"/>
    <m/>
  </r>
  <r>
    <n v="12640"/>
    <n v="15"/>
    <x v="1773"/>
    <d v="2017-01-29T00:00:00"/>
    <n v="335"/>
    <b v="1"/>
    <s v="Approved"/>
    <s v="Norco Bicycles"/>
    <s v="Standard"/>
    <s v="low"/>
    <s v="medium"/>
    <n v="958.74"/>
    <n v="748.9"/>
    <d v="1994-09-09T00:00:00"/>
    <n v="209.84000000000003"/>
    <s v="M"/>
    <n v="48"/>
    <d v="1995-08-05T00:00:00"/>
    <n v="24.931071391425672"/>
    <s v="Design Engineer"/>
    <s v="Financial Services"/>
    <s v="Mass Customer"/>
    <s v="N"/>
    <s v="Yes"/>
    <n v="3"/>
    <m/>
  </r>
  <r>
    <n v="12962"/>
    <n v="2"/>
    <x v="451"/>
    <d v="2017-01-29T00:00:00"/>
    <n v="335"/>
    <b v="1"/>
    <s v="Approved"/>
    <s v="Solex"/>
    <s v="Standard"/>
    <s v="medium"/>
    <s v="medium"/>
    <n v="71.489999999999995"/>
    <n v="53.62"/>
    <d v="2012-12-02T00:00:00"/>
    <n v="17.869999999999997"/>
    <s v="M"/>
    <n v="57"/>
    <d v="1994-06-13T00:00:00"/>
    <n v="26.076276870877724"/>
    <s v="Paralegal"/>
    <s v="Financial Services"/>
    <s v="Mass Customer"/>
    <s v="N"/>
    <s v="No"/>
    <n v="7"/>
    <m/>
  </r>
  <r>
    <n v="14285"/>
    <n v="42"/>
    <x v="2696"/>
    <d v="2017-01-29T00:00:00"/>
    <n v="335"/>
    <b v="1"/>
    <s v="Approved"/>
    <s v="OHM Cycles"/>
    <s v="Road"/>
    <s v="medium"/>
    <s v="small"/>
    <n v="1810"/>
    <n v="1610.9"/>
    <d v="2008-03-19T00:00:00"/>
    <n v="199.09999999999991"/>
    <s v="M"/>
    <n v="66"/>
    <d v="1971-01-02T00:00:00"/>
    <n v="49.536550843480462"/>
    <s v="Safety Technician IV"/>
    <s v="Property"/>
    <s v="Affluent Customer"/>
    <s v="N"/>
    <s v="No"/>
    <n v="18"/>
    <m/>
  </r>
  <r>
    <n v="14501"/>
    <n v="84"/>
    <x v="516"/>
    <d v="2017-01-29T00:00:00"/>
    <n v="335"/>
    <b v="1"/>
    <s v="Approved"/>
    <s v="Trek Bicycles"/>
    <s v="Road"/>
    <s v="medium"/>
    <s v="medium"/>
    <n v="290.62"/>
    <n v="215.14"/>
    <d v="1998-12-16T00:00:00"/>
    <n v="75.480000000000018"/>
    <s v="F"/>
    <n v="19"/>
    <d v="1994-11-30T00:00:00"/>
    <n v="25.610523446220192"/>
    <s v="Business Systems Development Analyst"/>
    <s v="Property"/>
    <s v="Mass Customer"/>
    <s v="N"/>
    <s v="Yes"/>
    <n v="2"/>
    <m/>
  </r>
  <r>
    <n v="17056"/>
    <n v="62"/>
    <x v="1329"/>
    <d v="2017-01-29T00:00:00"/>
    <n v="335"/>
    <b v="0"/>
    <s v="Approved"/>
    <s v="Solex"/>
    <s v="Standard"/>
    <s v="medium"/>
    <s v="medium"/>
    <n v="478.16"/>
    <n v="298.72000000000003"/>
    <d v="1993-06-23T00:00:00"/>
    <n v="179.44"/>
    <s v="M"/>
    <n v="71"/>
    <d v="1997-02-15T00:00:00"/>
    <n v="23.396824816083203"/>
    <s v="VP Sales"/>
    <s v="n/a"/>
    <s v="Mass Customer"/>
    <s v="N"/>
    <s v="No"/>
    <n v="4"/>
    <m/>
  </r>
  <r>
    <n v="17127"/>
    <n v="3"/>
    <x v="2036"/>
    <d v="2017-01-29T00:00:00"/>
    <n v="335"/>
    <b v="0"/>
    <s v="Approved"/>
    <s v="Trek Bicycles"/>
    <s v="Standard"/>
    <s v="medium"/>
    <s v="large"/>
    <n v="2091.4699999999998"/>
    <n v="388.92"/>
    <d v="2012-09-15T00:00:00"/>
    <n v="1702.5499999999997"/>
    <s v="M"/>
    <n v="9"/>
    <d v="1977-06-03T00:00:00"/>
    <n v="43.114633035261285"/>
    <s v="Desktop Support Technician"/>
    <s v="Retail"/>
    <s v="Affluent Customer"/>
    <s v="N"/>
    <s v="No"/>
    <n v="22"/>
    <m/>
  </r>
  <r>
    <n v="17253"/>
    <n v="61"/>
    <x v="1825"/>
    <d v="2017-01-29T00:00:00"/>
    <n v="335"/>
    <b v="1"/>
    <s v="Approved"/>
    <s v="Norco Bicycles"/>
    <s v="Standard"/>
    <s v="medium"/>
    <s v="small"/>
    <n v="586.45000000000005"/>
    <n v="521.94000000000005"/>
    <d v="1991-07-10T00:00:00"/>
    <n v="64.509999999999991"/>
    <s v="M"/>
    <n v="65"/>
    <d v="1992-09-13T00:00:00"/>
    <n v="27.824222076357177"/>
    <s v="Quality Control Specialist"/>
    <s v="IT"/>
    <s v="High Net Worth"/>
    <s v="N"/>
    <s v="No"/>
    <n v="9"/>
    <m/>
  </r>
  <r>
    <n v="17316"/>
    <n v="0"/>
    <x v="1380"/>
    <d v="2017-01-29T00:00:00"/>
    <n v="335"/>
    <b v="1"/>
    <s v="Approved"/>
    <s v="Trek Bicycles"/>
    <s v="Road"/>
    <s v="medium"/>
    <s v="medium"/>
    <n v="290.62"/>
    <n v="215.14"/>
    <d v="2005-05-10T00:00:00"/>
    <n v="75.480000000000018"/>
    <s v="U"/>
    <n v="24"/>
    <d v="1899-12-30T00:00:00"/>
    <n v="0"/>
    <s v="Recruiter"/>
    <s v="IT"/>
    <s v="High Net Worth"/>
    <s v="N"/>
    <s v="Yes"/>
    <n v="0"/>
    <m/>
  </r>
  <r>
    <n v="18037"/>
    <n v="96"/>
    <x v="1173"/>
    <d v="2017-01-29T00:00:00"/>
    <n v="335"/>
    <b v="0"/>
    <s v="Approved"/>
    <s v="WeareA2B"/>
    <s v="Road"/>
    <s v="low"/>
    <s v="small"/>
    <n v="1172.78"/>
    <n v="1043.77"/>
    <d v="1997-05-10T00:00:00"/>
    <n v="129.01"/>
    <s v="M"/>
    <n v="60"/>
    <d v="1998-08-25T00:00:00"/>
    <n v="21.873537144850328"/>
    <s v="Marketing Manager"/>
    <s v="Retail"/>
    <s v="Mass Customer"/>
    <s v="N"/>
    <s v="Yes"/>
    <n v="3"/>
    <m/>
  </r>
  <r>
    <n v="18103"/>
    <n v="69"/>
    <x v="1664"/>
    <d v="2017-01-29T00:00:00"/>
    <n v="335"/>
    <b v="1"/>
    <s v="Approved"/>
    <s v="Giant Bicycles"/>
    <s v="Road"/>
    <s v="medium"/>
    <s v="medium"/>
    <n v="792.9"/>
    <n v="594.67999999999995"/>
    <d v="1992-10-02T00:00:00"/>
    <n v="198.22000000000003"/>
    <s v="F"/>
    <n v="56"/>
    <d v="1977-10-30T00:00:00"/>
    <n v="42.706413857179093"/>
    <s v="Analyst Programmer"/>
    <s v="Retail"/>
    <s v="Mass Customer"/>
    <s v="N"/>
    <s v="No"/>
    <n v="17"/>
    <m/>
  </r>
  <r>
    <n v="18471"/>
    <n v="3"/>
    <x v="1766"/>
    <d v="2017-01-29T00:00:00"/>
    <n v="335"/>
    <b v="1"/>
    <s v="Approved"/>
    <s v="Trek Bicycles"/>
    <s v="Standard"/>
    <s v="medium"/>
    <s v="large"/>
    <n v="2091.4699999999998"/>
    <n v="388.92"/>
    <d v="1998-12-17T00:00:00"/>
    <n v="1702.5499999999997"/>
    <s v="F"/>
    <n v="68"/>
    <d v="1968-01-20T00:00:00"/>
    <n v="52.489975501014712"/>
    <s v="General Manager"/>
    <s v="Property"/>
    <s v="Mass Customer"/>
    <s v="N"/>
    <s v="Yes"/>
    <n v="9"/>
    <m/>
  </r>
  <r>
    <n v="18849"/>
    <n v="48"/>
    <x v="2736"/>
    <d v="2017-01-29T00:00:00"/>
    <n v="335"/>
    <b v="1"/>
    <s v="Approved"/>
    <s v="WeareA2B"/>
    <s v="Standard"/>
    <s v="medium"/>
    <s v="medium"/>
    <n v="1762.96"/>
    <n v="950.52"/>
    <d v="2014-07-28T00:00:00"/>
    <n v="812.44"/>
    <s v="F"/>
    <n v="91"/>
    <d v="1973-02-18T00:00:00"/>
    <n v="47.405043994165396"/>
    <s v="Social Worker"/>
    <s v="Health"/>
    <s v="Mass Customer"/>
    <s v="N"/>
    <s v="No"/>
    <n v="7"/>
    <m/>
  </r>
  <r>
    <n v="18486"/>
    <n v="67"/>
    <x v="2372"/>
    <d v="2017-07-01T00:00:00"/>
    <m/>
    <b v="1"/>
    <s v="Cancelled"/>
    <s v="Solex"/>
    <s v="Standard"/>
    <s v="medium"/>
    <s v="large"/>
    <n v="1071.23"/>
    <n v="380.74"/>
    <n v="35160"/>
    <m/>
    <m/>
    <m/>
    <m/>
    <m/>
    <m/>
    <m/>
    <m/>
    <m/>
    <m/>
    <m/>
    <m/>
  </r>
  <r>
    <n v="19209"/>
    <n v="13"/>
    <x v="3217"/>
    <d v="2017-01-29T00:00:00"/>
    <n v="335"/>
    <b v="0"/>
    <s v="Approved"/>
    <s v="Solex"/>
    <s v="Standard"/>
    <s v="medium"/>
    <s v="medium"/>
    <n v="1163.8900000000001"/>
    <n v="589.27"/>
    <d v="1996-11-09T00:00:00"/>
    <n v="574.62000000000012"/>
    <s v="M"/>
    <n v="99"/>
    <d v="1989-08-01T00:00:00"/>
    <n v="30.944770021562658"/>
    <s v="Accounting Assistant II"/>
    <s v="Manufacturing"/>
    <s v="Affluent Customer"/>
    <s v="N"/>
    <s v="Yes"/>
    <n v="11"/>
    <m/>
  </r>
  <r>
    <n v="19374"/>
    <n v="44"/>
    <x v="2528"/>
    <d v="2017-01-29T00:00:00"/>
    <n v="335"/>
    <b v="0"/>
    <s v="Approved"/>
    <s v="WeareA2B"/>
    <s v="Standard"/>
    <s v="medium"/>
    <s v="medium"/>
    <n v="1769.64"/>
    <n v="108.76"/>
    <d v="2011-05-09T00:00:00"/>
    <n v="1660.88"/>
    <s v="M"/>
    <n v="22"/>
    <d v="1999-10-10T00:00:00"/>
    <n v="20.747509747590055"/>
    <s v="Actuary"/>
    <s v="Financial Services"/>
    <s v="Mass Customer"/>
    <s v="N"/>
    <s v="No"/>
    <n v="2"/>
    <m/>
  </r>
  <r>
    <n v="19601"/>
    <n v="1"/>
    <x v="2781"/>
    <d v="2017-01-29T00:00:00"/>
    <n v="335"/>
    <b v="0"/>
    <s v="Approved"/>
    <s v="Giant Bicycles"/>
    <s v="Standard"/>
    <s v="medium"/>
    <s v="medium"/>
    <n v="1403.5"/>
    <n v="954.82"/>
    <d v="2012-12-02T00:00:00"/>
    <n v="448.67999999999995"/>
    <s v="M"/>
    <n v="28"/>
    <d v="1973-01-05T00:00:00"/>
    <n v="47.525591939370877"/>
    <s v="Associate Professor"/>
    <s v="n/a"/>
    <s v="Affluent Customer"/>
    <s v="N"/>
    <s v="Yes"/>
    <n v="14"/>
    <m/>
  </r>
  <r>
    <n v="19947"/>
    <n v="67"/>
    <x v="1608"/>
    <d v="2017-01-29T00:00:00"/>
    <n v="335"/>
    <b v="0"/>
    <s v="Approved"/>
    <s v="Norco Bicycles"/>
    <s v="Road"/>
    <s v="medium"/>
    <s v="medium"/>
    <n v="544.04999999999995"/>
    <n v="376.84"/>
    <d v="2005-10-22T00:00:00"/>
    <n v="167.20999999999998"/>
    <s v="F"/>
    <n v="9"/>
    <d v="1962-05-05T00:00:00"/>
    <n v="58.205043994165393"/>
    <s v="Food Chemist"/>
    <s v="Health"/>
    <s v="Mass Customer"/>
    <s v="N"/>
    <s v="No"/>
    <n v="5"/>
    <m/>
  </r>
  <r>
    <n v="20"/>
    <n v="25"/>
    <x v="1742"/>
    <d v="2017-01-28T00:00:00"/>
    <n v="336"/>
    <b v="1"/>
    <s v="Approved"/>
    <s v="Giant Bicycles"/>
    <s v="Road"/>
    <s v="medium"/>
    <s v="medium"/>
    <n v="1538.99"/>
    <n v="829.65"/>
    <d v="2002-03-22T00:00:00"/>
    <n v="709.34"/>
    <s v="M"/>
    <n v="62"/>
    <d v="1956-12-06T00:00:00"/>
    <n v="63.618742624302385"/>
    <s v="Paralegal"/>
    <s v="Financial Services"/>
    <s v="Mass Customer"/>
    <s v="N"/>
    <s v="Yes"/>
    <n v="16"/>
    <m/>
  </r>
  <r>
    <n v="1093"/>
    <n v="71"/>
    <x v="709"/>
    <d v="2017-01-28T00:00:00"/>
    <n v="336"/>
    <b v="0"/>
    <s v="Approved"/>
    <s v="Solex"/>
    <s v="Standard"/>
    <s v="high"/>
    <s v="large"/>
    <n v="1842.92"/>
    <n v="1105.75"/>
    <d v="2003-09-09T00:00:00"/>
    <n v="737.17000000000007"/>
    <s v="M"/>
    <n v="70"/>
    <d v="1995-01-06T00:00:00"/>
    <n v="25.509153583206491"/>
    <n v="0"/>
    <s v="n/a"/>
    <s v="Affluent Customer"/>
    <s v="N"/>
    <s v="Yes"/>
    <n v="3"/>
    <m/>
  </r>
  <r>
    <n v="18493"/>
    <n v="0"/>
    <x v="2564"/>
    <d v="2017-02-17T00:00:00"/>
    <m/>
    <b v="1"/>
    <s v="Approved"/>
    <m/>
    <m/>
    <m/>
    <m/>
    <n v="1541.1"/>
    <m/>
    <m/>
    <m/>
    <m/>
    <m/>
    <m/>
    <m/>
    <m/>
    <m/>
    <m/>
    <m/>
    <m/>
    <m/>
    <m/>
  </r>
  <r>
    <n v="1178"/>
    <n v="72"/>
    <x v="1701"/>
    <d v="2017-01-28T00:00:00"/>
    <n v="336"/>
    <b v="1"/>
    <s v="Approved"/>
    <s v="OHM Cycles"/>
    <s v="Standard"/>
    <s v="medium"/>
    <s v="medium"/>
    <n v="912.52"/>
    <n v="141.4"/>
    <d v="2015-10-18T00:00:00"/>
    <n v="771.12"/>
    <s v="M"/>
    <n v="50"/>
    <d v="1974-02-04T00:00:00"/>
    <n v="46.443400158548961"/>
    <n v="0"/>
    <s v="Retail"/>
    <s v="High Net Worth"/>
    <s v="N"/>
    <s v="No"/>
    <n v="13"/>
    <m/>
  </r>
  <r>
    <n v="1457"/>
    <n v="9"/>
    <x v="843"/>
    <d v="2017-01-28T00:00:00"/>
    <n v="336"/>
    <b v="1"/>
    <s v="Approved"/>
    <s v="Norco Bicycles"/>
    <s v="Standard"/>
    <s v="medium"/>
    <s v="small"/>
    <n v="1216.1400000000001"/>
    <n v="1082.3599999999999"/>
    <d v="1992-10-11T00:00:00"/>
    <n v="133.7800000000002"/>
    <s v="M"/>
    <n v="10"/>
    <d v="1975-11-19T00:00:00"/>
    <n v="44.65435906265855"/>
    <s v="Structural Engineer"/>
    <s v="n/a"/>
    <s v="High Net Worth"/>
    <s v="N"/>
    <s v="Yes"/>
    <n v="4"/>
    <m/>
  </r>
  <r>
    <n v="3392"/>
    <n v="17"/>
    <x v="1599"/>
    <d v="2017-01-28T00:00:00"/>
    <n v="336"/>
    <b v="0"/>
    <s v="Approved"/>
    <s v="WeareA2B"/>
    <s v="Touring"/>
    <s v="medium"/>
    <s v="large"/>
    <n v="1362.99"/>
    <n v="57.74"/>
    <d v="2016-03-29T00:00:00"/>
    <n v="1305.25"/>
    <s v="M"/>
    <n v="76"/>
    <d v="1970-03-01T00:00:00"/>
    <n v="50.377646733891424"/>
    <s v="Sales Representative"/>
    <s v="Retail"/>
    <s v="High Net Worth"/>
    <s v="N"/>
    <s v="Yes"/>
    <n v="13"/>
    <m/>
  </r>
  <r>
    <n v="3432"/>
    <n v="7"/>
    <x v="1188"/>
    <d v="2017-01-28T00:00:00"/>
    <n v="336"/>
    <b v="0"/>
    <s v="Approved"/>
    <s v="Giant Bicycles"/>
    <s v="Standard"/>
    <s v="medium"/>
    <s v="small"/>
    <n v="1311.44"/>
    <n v="1167.18"/>
    <d v="1995-12-19T00:00:00"/>
    <n v="144.26"/>
    <s v="M"/>
    <n v="51"/>
    <d v="1978-12-25T00:00:00"/>
    <n v="41.552989199644848"/>
    <s v="Sales Associate"/>
    <s v="Property"/>
    <s v="High Net Worth"/>
    <s v="N"/>
    <s v="Yes"/>
    <n v="17"/>
    <m/>
  </r>
  <r>
    <n v="3594"/>
    <n v="14"/>
    <x v="1777"/>
    <d v="2017-01-28T00:00:00"/>
    <n v="336"/>
    <b v="0"/>
    <s v="Approved"/>
    <s v="Trek Bicycles"/>
    <s v="Standard"/>
    <s v="medium"/>
    <s v="small"/>
    <n v="1386.84"/>
    <n v="1234.29"/>
    <d v="2010-05-05T00:00:00"/>
    <n v="152.54999999999995"/>
    <s v="F"/>
    <n v="70"/>
    <d v="1965-06-21T00:00:00"/>
    <n v="55.073537144850327"/>
    <s v="Research Associate"/>
    <s v="Manufacturing"/>
    <s v="Affluent Customer"/>
    <s v="N"/>
    <s v="Yes"/>
    <n v="12"/>
    <m/>
  </r>
  <r>
    <n v="3890"/>
    <n v="33"/>
    <x v="747"/>
    <d v="2017-01-28T00:00:00"/>
    <n v="336"/>
    <b v="0"/>
    <s v="Approved"/>
    <s v="Giant Bicycles"/>
    <s v="Standard"/>
    <s v="medium"/>
    <s v="small"/>
    <n v="1311.44"/>
    <n v="1167.18"/>
    <d v="1999-07-20T00:00:00"/>
    <n v="144.26"/>
    <s v="F"/>
    <n v="63"/>
    <d v="1957-11-21T00:00:00"/>
    <n v="62.659838514713343"/>
    <s v="Desktop Support Technician"/>
    <s v="Telecommunications"/>
    <s v="Mass Customer"/>
    <s v="N"/>
    <s v="Yes"/>
    <n v="19"/>
    <m/>
  </r>
  <r>
    <n v="5499"/>
    <n v="44"/>
    <x v="508"/>
    <d v="2017-01-28T00:00:00"/>
    <n v="336"/>
    <b v="0"/>
    <s v="Approved"/>
    <s v="WeareA2B"/>
    <s v="Standard"/>
    <s v="medium"/>
    <s v="medium"/>
    <n v="1769.64"/>
    <n v="108.76"/>
    <d v="2001-11-25T00:00:00"/>
    <n v="1660.88"/>
    <s v="M"/>
    <n v="60"/>
    <d v="1997-01-14T00:00:00"/>
    <n v="23.484496048959915"/>
    <n v="0"/>
    <s v="Health"/>
    <s v="Mass Customer"/>
    <s v="N"/>
    <s v="Yes"/>
    <n v="2"/>
    <m/>
  </r>
  <r>
    <n v="5971"/>
    <n v="0"/>
    <x v="1369"/>
    <d v="2017-01-28T00:00:00"/>
    <n v="336"/>
    <b v="0"/>
    <s v="Approved"/>
    <s v="Giant Bicycles"/>
    <s v="Standard"/>
    <s v="medium"/>
    <s v="large"/>
    <n v="569.55999999999995"/>
    <n v="528.42999999999995"/>
    <d v="2003-09-10T00:00:00"/>
    <n v="41.129999999999995"/>
    <s v="M"/>
    <n v="62"/>
    <d v="1954-09-25T00:00:00"/>
    <n v="65.818742624302388"/>
    <n v="0"/>
    <s v="Telecommunications"/>
    <s v="High Net Worth"/>
    <s v="N"/>
    <s v="No"/>
    <n v="15"/>
    <m/>
  </r>
  <r>
    <n v="18502"/>
    <n v="19"/>
    <x v="98"/>
    <d v="2017-11-02T00:00:00"/>
    <m/>
    <m/>
    <s v="Approved"/>
    <s v="OHM Cycles"/>
    <s v="Road"/>
    <s v="high"/>
    <s v="large"/>
    <n v="12.01"/>
    <n v="7.21"/>
    <n v="39880"/>
    <m/>
    <m/>
    <m/>
    <m/>
    <m/>
    <m/>
    <m/>
    <m/>
    <m/>
    <m/>
    <m/>
    <m/>
  </r>
  <r>
    <n v="6340"/>
    <n v="36"/>
    <x v="1838"/>
    <d v="2017-01-28T00:00:00"/>
    <n v="336"/>
    <b v="1"/>
    <s v="Approved"/>
    <s v="Solex"/>
    <s v="Standard"/>
    <s v="low"/>
    <s v="medium"/>
    <n v="1289.8499999999999"/>
    <n v="74.510000000000005"/>
    <d v="2005-08-09T00:00:00"/>
    <n v="1215.3399999999999"/>
    <s v="F"/>
    <n v="52"/>
    <d v="1980-01-11T00:00:00"/>
    <n v="40.506413857179098"/>
    <s v="Media Manager IV"/>
    <s v="Financial Services"/>
    <s v="High Net Worth"/>
    <s v="N"/>
    <s v="No"/>
    <n v="5"/>
    <m/>
  </r>
  <r>
    <n v="6446"/>
    <n v="25"/>
    <x v="1637"/>
    <d v="2017-01-28T00:00:00"/>
    <n v="336"/>
    <b v="0"/>
    <s v="Approved"/>
    <s v="OHM Cycles"/>
    <s v="Standard"/>
    <s v="high"/>
    <s v="medium"/>
    <n v="2005.66"/>
    <n v="1203.4000000000001"/>
    <d v="2012-04-10T00:00:00"/>
    <n v="802.26"/>
    <s v="M"/>
    <n v="7"/>
    <d v="1986-10-16T00:00:00"/>
    <n v="33.739290569507865"/>
    <s v="Statistician IV"/>
    <s v="Financial Services"/>
    <s v="High Net Worth"/>
    <s v="N"/>
    <s v="No"/>
    <n v="12"/>
    <m/>
  </r>
  <r>
    <n v="7096"/>
    <n v="77"/>
    <x v="2212"/>
    <d v="2017-01-28T00:00:00"/>
    <n v="336"/>
    <b v="0"/>
    <s v="Approved"/>
    <s v="WeareA2B"/>
    <s v="Standard"/>
    <s v="medium"/>
    <s v="medium"/>
    <n v="1769.64"/>
    <n v="108.76"/>
    <d v="2014-07-28T00:00:00"/>
    <n v="1660.88"/>
    <s v="M"/>
    <n v="35"/>
    <d v="1966-09-16T00:00:00"/>
    <n v="53.835180980466767"/>
    <n v="0"/>
    <s v="Retail"/>
    <s v="High Net Worth"/>
    <s v="N"/>
    <s v="Yes"/>
    <n v="13"/>
    <m/>
  </r>
  <r>
    <n v="7098"/>
    <n v="100"/>
    <x v="151"/>
    <d v="2017-01-28T00:00:00"/>
    <n v="336"/>
    <b v="0"/>
    <s v="Approved"/>
    <s v="Trek Bicycles"/>
    <s v="Standard"/>
    <s v="medium"/>
    <s v="small"/>
    <n v="1386.84"/>
    <n v="1234.29"/>
    <d v="2003-08-05T00:00:00"/>
    <n v="152.54999999999995"/>
    <s v="F"/>
    <n v="83"/>
    <d v="1995-05-21T00:00:00"/>
    <n v="25.139290569507864"/>
    <s v="Legal Assistant"/>
    <s v="n/a"/>
    <s v="High Net Worth"/>
    <s v="N"/>
    <s v="Yes"/>
    <n v="5"/>
    <m/>
  </r>
  <r>
    <n v="7527"/>
    <n v="94"/>
    <x v="773"/>
    <d v="2017-01-28T00:00:00"/>
    <n v="336"/>
    <b v="0"/>
    <s v="Approved"/>
    <s v="Giant Bicycles"/>
    <s v="Standard"/>
    <s v="medium"/>
    <s v="large"/>
    <n v="1635.3"/>
    <n v="993.66"/>
    <d v="2013-06-09T00:00:00"/>
    <n v="641.64"/>
    <s v="U"/>
    <n v="40"/>
    <d v="1899-12-30T00:00:00"/>
    <n v="0"/>
    <s v="Senior Editor"/>
    <s v="IT"/>
    <s v="Affluent Customer"/>
    <s v="N"/>
    <s v="No"/>
    <n v="0"/>
    <m/>
  </r>
  <r>
    <n v="8284"/>
    <n v="14"/>
    <x v="2410"/>
    <d v="2017-01-28T00:00:00"/>
    <n v="336"/>
    <b v="0"/>
    <s v="Approved"/>
    <s v="Trek Bicycles"/>
    <s v="Standard"/>
    <s v="medium"/>
    <s v="small"/>
    <n v="1386.84"/>
    <n v="1234.29"/>
    <d v="2003-08-05T00:00:00"/>
    <n v="152.54999999999995"/>
    <s v="M"/>
    <n v="59"/>
    <d v="1978-01-19T00:00:00"/>
    <n v="42.484496048959919"/>
    <s v="Dental Hygienist"/>
    <s v="Health"/>
    <s v="Affluent Customer"/>
    <s v="N"/>
    <s v="No"/>
    <n v="17"/>
    <m/>
  </r>
  <r>
    <n v="9245"/>
    <n v="10"/>
    <x v="312"/>
    <d v="2017-01-28T00:00:00"/>
    <n v="336"/>
    <b v="1"/>
    <s v="Approved"/>
    <s v="Solex"/>
    <s v="Standard"/>
    <s v="medium"/>
    <s v="medium"/>
    <n v="1945.43"/>
    <n v="333.18"/>
    <d v="2011-01-10T00:00:00"/>
    <n v="1612.25"/>
    <s v="F"/>
    <n v="89"/>
    <d v="1988-11-08T00:00:00"/>
    <n v="31.673537144850329"/>
    <s v="Teacher"/>
    <s v="Retail"/>
    <s v="High Net Worth"/>
    <s v="N"/>
    <s v="Yes"/>
    <n v="21"/>
    <m/>
  </r>
  <r>
    <n v="9662"/>
    <n v="49"/>
    <x v="21"/>
    <d v="2017-01-28T00:00:00"/>
    <n v="336"/>
    <b v="1"/>
    <s v="Approved"/>
    <s v="Trek Bicycles"/>
    <s v="Road"/>
    <s v="medium"/>
    <s v="medium"/>
    <n v="533.51"/>
    <n v="400.13"/>
    <d v="2012-04-10T00:00:00"/>
    <n v="133.38"/>
    <s v="F"/>
    <n v="43"/>
    <d v="1980-10-04T00:00:00"/>
    <n v="39.77490700786403"/>
    <s v="Structural Analysis Engineer"/>
    <s v="Manufacturing"/>
    <s v="Mass Customer"/>
    <s v="N"/>
    <s v="Yes"/>
    <n v="9"/>
    <m/>
  </r>
  <r>
    <n v="9784"/>
    <n v="21"/>
    <x v="2999"/>
    <d v="2017-01-28T00:00:00"/>
    <n v="336"/>
    <b v="1"/>
    <s v="Approved"/>
    <s v="Solex"/>
    <s v="Standard"/>
    <s v="medium"/>
    <s v="large"/>
    <n v="1071.23"/>
    <n v="380.74"/>
    <d v="1999-06-23T00:00:00"/>
    <n v="690.49"/>
    <s v="M"/>
    <n v="13"/>
    <d v="1970-06-05T00:00:00"/>
    <n v="50.114633035261285"/>
    <s v="Quality Engineer"/>
    <s v="n/a"/>
    <s v="Affluent Customer"/>
    <s v="N"/>
    <s v="Yes"/>
    <n v="16"/>
    <m/>
  </r>
  <r>
    <n v="10130"/>
    <n v="93"/>
    <x v="1490"/>
    <d v="2017-01-28T00:00:00"/>
    <n v="336"/>
    <b v="1"/>
    <s v="Approved"/>
    <s v="WeareA2B"/>
    <s v="Standard"/>
    <s v="medium"/>
    <s v="medium"/>
    <n v="1065.03"/>
    <n v="230.09"/>
    <d v="2016-03-29T00:00:00"/>
    <n v="834.93999999999994"/>
    <s v="F"/>
    <n v="66"/>
    <d v="1963-12-11T00:00:00"/>
    <n v="56.602304268137999"/>
    <s v="Geologist II"/>
    <s v="Telecommunications"/>
    <s v="Affluent Customer"/>
    <s v="N"/>
    <s v="Yes"/>
    <n v="18"/>
    <m/>
  </r>
  <r>
    <n v="10935"/>
    <n v="21"/>
    <x v="1181"/>
    <d v="2017-01-28T00:00:00"/>
    <n v="336"/>
    <b v="1"/>
    <s v="Approved"/>
    <s v="Solex"/>
    <s v="Standard"/>
    <s v="medium"/>
    <s v="large"/>
    <n v="1071.23"/>
    <n v="380.74"/>
    <d v="1996-04-05T00:00:00"/>
    <n v="690.49"/>
    <s v="F"/>
    <n v="29"/>
    <d v="1976-11-29T00:00:00"/>
    <n v="43.624222076357178"/>
    <s v="Internal Auditor"/>
    <s v="Property"/>
    <s v="Mass Customer"/>
    <s v="N"/>
    <s v="No"/>
    <n v="22"/>
    <m/>
  </r>
  <r>
    <n v="11482"/>
    <n v="27"/>
    <x v="2568"/>
    <d v="2017-01-28T00:00:00"/>
    <n v="336"/>
    <b v="0"/>
    <s v="Approved"/>
    <s v="Trek Bicycles"/>
    <s v="Standard"/>
    <s v="medium"/>
    <s v="medium"/>
    <n v="499.53"/>
    <n v="388.72"/>
    <d v="1999-06-23T00:00:00"/>
    <n v="110.80999999999995"/>
    <s v="F"/>
    <n v="10"/>
    <d v="1974-09-09T00:00:00"/>
    <n v="45.848879610603753"/>
    <s v="Social Worker"/>
    <s v="Health"/>
    <s v="Mass Customer"/>
    <s v="N"/>
    <s v="No"/>
    <n v="22"/>
    <m/>
  </r>
  <r>
    <n v="11584"/>
    <n v="50"/>
    <x v="275"/>
    <d v="2017-01-28T00:00:00"/>
    <n v="336"/>
    <b v="1"/>
    <s v="Approved"/>
    <s v="Giant Bicycles"/>
    <s v="Standard"/>
    <s v="medium"/>
    <s v="medium"/>
    <n v="642.70000000000005"/>
    <n v="211.37"/>
    <d v="2003-03-18T00:00:00"/>
    <n v="431.33000000000004"/>
    <s v="F"/>
    <n v="88"/>
    <d v="1978-01-05T00:00:00"/>
    <n v="42.522852213343477"/>
    <s v="Recruiter"/>
    <s v="Financial Services"/>
    <s v="High Net Worth"/>
    <s v="N"/>
    <s v="Yes"/>
    <n v="13"/>
    <m/>
  </r>
  <r>
    <n v="12450"/>
    <n v="36"/>
    <x v="1286"/>
    <d v="2017-01-28T00:00:00"/>
    <n v="336"/>
    <b v="0"/>
    <s v="Approved"/>
    <s v="Solex"/>
    <s v="Standard"/>
    <s v="low"/>
    <s v="medium"/>
    <n v="945.04"/>
    <n v="507.58"/>
    <d v="2008-03-19T00:00:00"/>
    <n v="437.46"/>
    <s v="F"/>
    <n v="26"/>
    <d v="1967-07-18T00:00:00"/>
    <n v="52.999564542110605"/>
    <s v="Geological Engineer"/>
    <s v="Manufacturing"/>
    <s v="Mass Customer"/>
    <s v="N"/>
    <s v="Yes"/>
    <n v="8"/>
    <m/>
  </r>
  <r>
    <n v="12568"/>
    <n v="84"/>
    <x v="2093"/>
    <d v="2017-01-28T00:00:00"/>
    <n v="336"/>
    <b v="0"/>
    <s v="Approved"/>
    <s v="Trek Bicycles"/>
    <s v="Road"/>
    <s v="medium"/>
    <s v="medium"/>
    <n v="290.62"/>
    <n v="215.14"/>
    <d v="2015-08-02T00:00:00"/>
    <n v="75.480000000000018"/>
    <s v="M"/>
    <n v="61"/>
    <d v="1964-09-06T00:00:00"/>
    <n v="55.862578240740739"/>
    <s v="Nurse Practicioner"/>
    <s v="n/a"/>
    <s v="Mass Customer"/>
    <s v="N"/>
    <s v="Yes"/>
    <n v="5"/>
    <m/>
  </r>
  <r>
    <n v="12616"/>
    <n v="57"/>
    <x v="2448"/>
    <d v="2017-01-28T00:00:00"/>
    <n v="336"/>
    <b v="1"/>
    <s v="Approved"/>
    <s v="WeareA2B"/>
    <s v="Touring"/>
    <s v="medium"/>
    <s v="large"/>
    <n v="1890.39"/>
    <n v="260.14"/>
    <d v="1991-01-21T00:00:00"/>
    <n v="1630.25"/>
    <s v="M"/>
    <n v="54"/>
    <d v="1982-06-01T00:00:00"/>
    <n v="38.117372761288685"/>
    <s v="Tax Accountant"/>
    <s v="n/a"/>
    <s v="Affluent Customer"/>
    <s v="N"/>
    <s v="No"/>
    <n v="8"/>
    <m/>
  </r>
  <r>
    <n v="12863"/>
    <n v="90"/>
    <x v="646"/>
    <d v="2017-01-28T00:00:00"/>
    <n v="336"/>
    <b v="1"/>
    <s v="Approved"/>
    <s v="Norco Bicycles"/>
    <s v="Standard"/>
    <s v="low"/>
    <s v="medium"/>
    <n v="363.01"/>
    <n v="290.41000000000003"/>
    <d v="1999-07-26T00:00:00"/>
    <n v="72.599999999999966"/>
    <s v="M"/>
    <n v="48"/>
    <d v="1990-08-07T00:00:00"/>
    <n v="29.928331665398272"/>
    <s v="Associate Professor"/>
    <s v="Manufacturing"/>
    <s v="Mass Customer"/>
    <s v="N"/>
    <s v="Yes"/>
    <n v="5"/>
    <m/>
  </r>
  <r>
    <n v="12936"/>
    <n v="85"/>
    <x v="2587"/>
    <d v="2017-01-28T00:00:00"/>
    <n v="336"/>
    <b v="0"/>
    <s v="Approved"/>
    <s v="WeareA2B"/>
    <s v="Standard"/>
    <s v="medium"/>
    <s v="medium"/>
    <n v="1228.07"/>
    <n v="400.91"/>
    <d v="2000-05-22T00:00:00"/>
    <n v="827.15999999999985"/>
    <s v="F"/>
    <n v="31"/>
    <d v="1979-09-05T00:00:00"/>
    <n v="40.857098788685946"/>
    <s v="Associate Professor"/>
    <s v="Entertainment"/>
    <s v="High Net Worth"/>
    <s v="N"/>
    <s v="No"/>
    <n v="6"/>
    <m/>
  </r>
  <r>
    <n v="13107"/>
    <n v="69"/>
    <x v="2936"/>
    <d v="2017-01-28T00:00:00"/>
    <n v="336"/>
    <b v="0"/>
    <s v="Approved"/>
    <s v="Giant Bicycles"/>
    <s v="Road"/>
    <s v="medium"/>
    <s v="medium"/>
    <n v="792.9"/>
    <n v="594.67999999999995"/>
    <d v="1992-10-02T00:00:00"/>
    <n v="198.22000000000003"/>
    <s v="M"/>
    <n v="61"/>
    <d v="1991-09-29T00:00:00"/>
    <n v="28.78312618594622"/>
    <s v="Physical Therapy Assistant"/>
    <s v="n/a"/>
    <s v="Mass Customer"/>
    <s v="N"/>
    <s v="No"/>
    <n v="2"/>
    <m/>
  </r>
  <r>
    <n v="13630"/>
    <n v="67"/>
    <x v="661"/>
    <d v="2017-01-28T00:00:00"/>
    <n v="336"/>
    <b v="1"/>
    <s v="Approved"/>
    <s v="Norco Bicycles"/>
    <s v="Road"/>
    <s v="medium"/>
    <s v="medium"/>
    <n v="544.04999999999995"/>
    <n v="376.84"/>
    <d v="1992-10-02T00:00:00"/>
    <n v="167.20999999999998"/>
    <s v="M"/>
    <n v="84"/>
    <d v="1989-06-21T00:00:00"/>
    <n v="31.057098788685945"/>
    <s v="Statistician IV"/>
    <s v="Property"/>
    <s v="Mass Customer"/>
    <s v="N"/>
    <s v="Yes"/>
    <n v="4"/>
    <m/>
  </r>
  <r>
    <n v="13856"/>
    <n v="86"/>
    <x v="659"/>
    <d v="2017-01-28T00:00:00"/>
    <n v="336"/>
    <b v="1"/>
    <s v="Approved"/>
    <s v="Norco Bicycles"/>
    <s v="Road"/>
    <s v="high"/>
    <s v="large"/>
    <n v="774.53"/>
    <n v="464.72"/>
    <d v="2003-03-18T00:00:00"/>
    <n v="309.80999999999995"/>
    <s v="F"/>
    <n v="9"/>
    <d v="1975-01-27T00:00:00"/>
    <n v="45.465317966768133"/>
    <s v="VP Quality Control"/>
    <s v="Financial Services"/>
    <s v="High Net Worth"/>
    <s v="N"/>
    <s v="No"/>
    <n v="18"/>
    <m/>
  </r>
  <r>
    <n v="13958"/>
    <n v="3"/>
    <x v="939"/>
    <d v="2017-01-28T00:00:00"/>
    <n v="336"/>
    <b v="0"/>
    <s v="Approved"/>
    <s v="Trek Bicycles"/>
    <s v="Standard"/>
    <s v="medium"/>
    <s v="large"/>
    <n v="2091.4699999999998"/>
    <n v="388.92"/>
    <d v="2012-09-15T00:00:00"/>
    <n v="1702.5499999999997"/>
    <s v="F"/>
    <n v="48"/>
    <d v="1963-04-11T00:00:00"/>
    <n v="57.27079741882293"/>
    <s v="Database Administrator III"/>
    <s v="Financial Services"/>
    <s v="Mass Customer"/>
    <s v="N"/>
    <s v="Yes"/>
    <n v="10"/>
    <m/>
  </r>
  <r>
    <n v="14406"/>
    <n v="0"/>
    <x v="314"/>
    <d v="2017-01-28T00:00:00"/>
    <n v="336"/>
    <b v="1"/>
    <s v="Approved"/>
    <s v="Solex"/>
    <s v="Standard"/>
    <s v="medium"/>
    <s v="medium"/>
    <n v="100.35"/>
    <n v="75.260000000000005"/>
    <d v="1999-07-26T00:00:00"/>
    <n v="25.089999999999989"/>
    <s v="M"/>
    <n v="98"/>
    <d v="1959-05-06T00:00:00"/>
    <n v="61.205043994165393"/>
    <s v="Geological Engineer"/>
    <s v="Manufacturing"/>
    <s v="High Net Worth"/>
    <s v="N"/>
    <s v="No"/>
    <n v="16"/>
    <m/>
  </r>
  <r>
    <n v="14610"/>
    <n v="77"/>
    <x v="1410"/>
    <d v="2017-01-28T00:00:00"/>
    <n v="336"/>
    <b v="0"/>
    <s v="Approved"/>
    <s v="WeareA2B"/>
    <s v="Standard"/>
    <s v="medium"/>
    <s v="medium"/>
    <n v="1769.64"/>
    <n v="108.76"/>
    <d v="2006-10-01T00:00:00"/>
    <n v="1660.88"/>
    <s v="M"/>
    <n v="70"/>
    <d v="1998-11-26T00:00:00"/>
    <n v="21.618742624302381"/>
    <s v="Tax Accountant"/>
    <s v="Argiculture"/>
    <s v="High Net Worth"/>
    <s v="N"/>
    <s v="Yes"/>
    <n v="2"/>
    <m/>
  </r>
  <r>
    <n v="15075"/>
    <n v="55"/>
    <x v="2522"/>
    <d v="2017-01-28T00:00:00"/>
    <n v="336"/>
    <b v="1"/>
    <s v="Approved"/>
    <s v="Trek Bicycles"/>
    <s v="Road"/>
    <s v="medium"/>
    <s v="large"/>
    <n v="1894.19"/>
    <n v="598.76"/>
    <d v="2003-07-21T00:00:00"/>
    <n v="1295.43"/>
    <s v="M"/>
    <n v="52"/>
    <d v="1957-10-27T00:00:00"/>
    <n v="62.728331665398272"/>
    <s v="VP Accounting"/>
    <s v="Financial Services"/>
    <s v="Mass Customer"/>
    <s v="N"/>
    <s v="No"/>
    <n v="17"/>
    <m/>
  </r>
  <r>
    <n v="15751"/>
    <n v="35"/>
    <x v="1359"/>
    <d v="2017-01-28T00:00:00"/>
    <n v="336"/>
    <b v="1"/>
    <s v="Approved"/>
    <s v="Giant Bicycles"/>
    <s v="Standard"/>
    <s v="medium"/>
    <s v="medium"/>
    <n v="1403.5"/>
    <n v="954.82"/>
    <d v="2016-11-14T00:00:00"/>
    <n v="448.67999999999995"/>
    <s v="M"/>
    <n v="13"/>
    <d v="1978-01-13T00:00:00"/>
    <n v="42.500934405124298"/>
    <s v="Nurse Practicioner"/>
    <s v="Financial Services"/>
    <s v="High Net Worth"/>
    <s v="N"/>
    <s v="No"/>
    <n v="9"/>
    <m/>
  </r>
  <r>
    <n v="15783"/>
    <n v="85"/>
    <x v="3275"/>
    <d v="2017-01-28T00:00:00"/>
    <n v="336"/>
    <b v="1"/>
    <s v="Approved"/>
    <s v="WeareA2B"/>
    <s v="Standard"/>
    <s v="medium"/>
    <s v="medium"/>
    <n v="752.64"/>
    <n v="205.36"/>
    <d v="2015-08-02T00:00:00"/>
    <n v="547.28"/>
    <s v="F"/>
    <n v="39"/>
    <d v="1970-12-24T00:00:00"/>
    <n v="49.561208377727041"/>
    <s v="Teacher"/>
    <s v="Manufacturing"/>
    <s v="Mass Customer"/>
    <s v="N"/>
    <s v="No"/>
    <n v="18"/>
    <m/>
  </r>
  <r>
    <n v="16284"/>
    <n v="14"/>
    <x v="672"/>
    <d v="2017-01-28T00:00:00"/>
    <n v="336"/>
    <b v="0"/>
    <s v="Approved"/>
    <s v="Solex"/>
    <s v="Standard"/>
    <s v="high"/>
    <s v="large"/>
    <n v="1842.92"/>
    <n v="1105.75"/>
    <d v="1995-10-24T00:00:00"/>
    <n v="737.17000000000007"/>
    <s v="F"/>
    <n v="55"/>
    <d v="1972-09-07T00:00:00"/>
    <n v="47.854359062658546"/>
    <s v="Health Coach I"/>
    <s v="Health"/>
    <s v="High Net Worth"/>
    <s v="N"/>
    <s v="No"/>
    <n v="4"/>
    <m/>
  </r>
  <r>
    <n v="16503"/>
    <n v="37"/>
    <x v="1132"/>
    <d v="2017-01-28T00:00:00"/>
    <n v="336"/>
    <b v="0"/>
    <s v="Approved"/>
    <s v="OHM Cycles"/>
    <s v="Standard"/>
    <s v="low"/>
    <s v="medium"/>
    <n v="1793.43"/>
    <n v="248.82"/>
    <d v="1999-07-20T00:00:00"/>
    <n v="1544.6100000000001"/>
    <s v="F"/>
    <n v="68"/>
    <d v="1998-05-21T00:00:00"/>
    <n v="22.136550843480464"/>
    <s v="Technical Writer"/>
    <s v="Manufacturing"/>
    <s v="Affluent Customer"/>
    <s v="N"/>
    <s v="No"/>
    <n v="3"/>
    <m/>
  </r>
  <r>
    <n v="17879"/>
    <n v="0"/>
    <x v="23"/>
    <d v="2017-01-28T00:00:00"/>
    <n v="336"/>
    <b v="1"/>
    <s v="Approved"/>
    <s v="Giant Bicycles"/>
    <s v="Standard"/>
    <s v="medium"/>
    <s v="medium"/>
    <n v="230.91"/>
    <n v="173.18"/>
    <d v="2003-03-18T00:00:00"/>
    <n v="57.72999999999999"/>
    <s v="M"/>
    <n v="75"/>
    <d v="1989-03-04T00:00:00"/>
    <n v="31.355728925672246"/>
    <s v="Occupational Therapist"/>
    <s v="Health"/>
    <s v="High Net Worth"/>
    <s v="N"/>
    <s v="Yes"/>
    <n v="7"/>
    <m/>
  </r>
  <r>
    <n v="18319"/>
    <n v="65"/>
    <x v="3399"/>
    <d v="2017-01-28T00:00:00"/>
    <n v="336"/>
    <b v="1"/>
    <s v="Approved"/>
    <s v="WeareA2B"/>
    <s v="Standard"/>
    <s v="medium"/>
    <s v="medium"/>
    <n v="1807.45"/>
    <n v="778.69"/>
    <d v="2015-05-21T00:00:00"/>
    <n v="1028.76"/>
    <s v="M"/>
    <n v="89"/>
    <d v="1977-02-27T00:00:00"/>
    <n v="43.377646733891424"/>
    <s v="Accountant IV"/>
    <s v="Financial Services"/>
    <s v="Mass Customer"/>
    <s v="N"/>
    <s v="No"/>
    <n v="8"/>
    <m/>
  </r>
  <r>
    <n v="19164"/>
    <n v="53"/>
    <x v="2628"/>
    <d v="2017-01-28T00:00:00"/>
    <n v="336"/>
    <b v="0"/>
    <s v="Approved"/>
    <s v="OHM Cycles"/>
    <s v="Standard"/>
    <s v="medium"/>
    <s v="medium"/>
    <n v="795.34"/>
    <n v="101.58"/>
    <d v="1997-02-09T00:00:00"/>
    <n v="693.76"/>
    <s v="M"/>
    <n v="64"/>
    <d v="1959-05-17T00:00:00"/>
    <n v="61.174907007864029"/>
    <s v="Speech Pathologist"/>
    <s v="n/a"/>
    <s v="Affluent Customer"/>
    <s v="N"/>
    <s v="Yes"/>
    <n v="20"/>
    <m/>
  </r>
  <r>
    <n v="572"/>
    <n v="4"/>
    <x v="1324"/>
    <d v="2017-01-27T00:00:00"/>
    <n v="337"/>
    <b v="1"/>
    <s v="Approved"/>
    <s v="Solex"/>
    <s v="Standard"/>
    <s v="medium"/>
    <s v="medium"/>
    <n v="1483.2"/>
    <n v="99.59"/>
    <d v="2005-10-22T00:00:00"/>
    <n v="1383.6100000000001"/>
    <s v="M"/>
    <n v="24"/>
    <d v="1977-01-30T00:00:00"/>
    <n v="43.454359062658547"/>
    <s v="VP Quality Control"/>
    <s v="Manufacturing"/>
    <s v="High Net Worth"/>
    <s v="N"/>
    <s v="Yes"/>
    <n v="13"/>
    <m/>
  </r>
  <r>
    <n v="1666"/>
    <n v="18"/>
    <x v="1842"/>
    <d v="2017-01-27T00:00:00"/>
    <n v="337"/>
    <b v="0"/>
    <s v="Approved"/>
    <s v="Solex"/>
    <s v="Standard"/>
    <s v="medium"/>
    <s v="medium"/>
    <n v="575.27"/>
    <n v="431.45"/>
    <d v="2009-03-08T00:00:00"/>
    <n v="143.82"/>
    <s v="U"/>
    <n v="73"/>
    <d v="1899-12-30T00:00:00"/>
    <n v="0"/>
    <s v="Recruiter"/>
    <s v="IT"/>
    <s v="Mass Customer"/>
    <s v="N"/>
    <s v="Yes"/>
    <n v="0"/>
    <m/>
  </r>
  <r>
    <n v="2054"/>
    <n v="12"/>
    <x v="2555"/>
    <d v="2017-01-27T00:00:00"/>
    <n v="337"/>
    <b v="0"/>
    <s v="Approved"/>
    <s v="WeareA2B"/>
    <s v="Standard"/>
    <s v="medium"/>
    <s v="medium"/>
    <n v="1231.1500000000001"/>
    <n v="161.6"/>
    <d v="2005-12-07T00:00:00"/>
    <n v="1069.5500000000002"/>
    <s v="M"/>
    <n v="36"/>
    <d v="1959-10-24T00:00:00"/>
    <n v="60.736550843480465"/>
    <n v="0"/>
    <s v="Entertainment"/>
    <s v="Mass Customer"/>
    <s v="N"/>
    <s v="Yes"/>
    <n v="16"/>
    <m/>
  </r>
  <r>
    <n v="2083"/>
    <n v="74"/>
    <x v="557"/>
    <d v="2017-01-27T00:00:00"/>
    <n v="337"/>
    <b v="0"/>
    <s v="Approved"/>
    <s v="WeareA2B"/>
    <s v="Standard"/>
    <s v="medium"/>
    <s v="medium"/>
    <n v="1228.07"/>
    <n v="400.91"/>
    <d v="2000-05-22T00:00:00"/>
    <n v="827.15999999999985"/>
    <s v="F"/>
    <n v="83"/>
    <d v="1981-05-14T00:00:00"/>
    <n v="39.166687829781836"/>
    <s v="Professor"/>
    <s v="n/a"/>
    <s v="Mass Customer"/>
    <s v="N"/>
    <s v="No"/>
    <n v="3"/>
    <m/>
  </r>
  <r>
    <n v="2428"/>
    <n v="7"/>
    <x v="2100"/>
    <d v="2017-01-27T00:00:00"/>
    <n v="337"/>
    <b v="0"/>
    <s v="Approved"/>
    <s v="Giant Bicycles"/>
    <s v="Standard"/>
    <s v="medium"/>
    <s v="small"/>
    <n v="1311.44"/>
    <n v="1167.18"/>
    <d v="1992-10-11T00:00:00"/>
    <n v="144.26"/>
    <s v="M"/>
    <n v="93"/>
    <d v="1958-07-05T00:00:00"/>
    <n v="62.040660432521562"/>
    <s v="Help Desk Operator"/>
    <s v="Entertainment"/>
    <s v="High Net Worth"/>
    <s v="N"/>
    <s v="No"/>
    <n v="7"/>
    <m/>
  </r>
  <r>
    <n v="3303"/>
    <n v="57"/>
    <x v="400"/>
    <d v="2017-01-27T00:00:00"/>
    <n v="337"/>
    <b v="0"/>
    <s v="Approved"/>
    <s v="WeareA2B"/>
    <s v="Touring"/>
    <s v="medium"/>
    <s v="large"/>
    <n v="1890.39"/>
    <n v="260.14"/>
    <d v="1998-12-17T00:00:00"/>
    <n v="1630.25"/>
    <s v="U"/>
    <n v="82"/>
    <d v="1899-12-30T00:00:00"/>
    <n v="0"/>
    <n v="0"/>
    <s v="IT"/>
    <s v="Mass Customer"/>
    <s v="N"/>
    <s v="Yes"/>
    <n v="0"/>
    <m/>
  </r>
  <r>
    <n v="3443"/>
    <n v="0"/>
    <x v="2181"/>
    <d v="2017-01-27T00:00:00"/>
    <n v="337"/>
    <b v="1"/>
    <s v="Approved"/>
    <s v="WeareA2B"/>
    <s v="Standard"/>
    <s v="medium"/>
    <s v="medium"/>
    <n v="60.34"/>
    <n v="45.26"/>
    <d v="2011-05-07T00:00:00"/>
    <n v="15.080000000000005"/>
    <s v="M"/>
    <n v="37"/>
    <d v="1995-02-17T00:00:00"/>
    <n v="25.394085090055807"/>
    <s v="Accountant I"/>
    <s v="n/a"/>
    <s v="High Net Worth"/>
    <s v="N"/>
    <s v="Yes"/>
    <n v="3"/>
    <m/>
  </r>
  <r>
    <n v="3516"/>
    <n v="41"/>
    <x v="1870"/>
    <d v="2017-01-27T00:00:00"/>
    <n v="337"/>
    <b v="0"/>
    <s v="Approved"/>
    <s v="Solex"/>
    <s v="Road"/>
    <s v="medium"/>
    <s v="medium"/>
    <n v="416.98"/>
    <n v="312.74"/>
    <d v="2014-07-28T00:00:00"/>
    <n v="104.24000000000001"/>
    <s v="M"/>
    <n v="55"/>
    <d v="1995-07-30T00:00:00"/>
    <n v="24.947509747590054"/>
    <n v="0"/>
    <s v="Retail"/>
    <s v="Mass Customer"/>
    <s v="N"/>
    <s v="Yes"/>
    <n v="7"/>
    <m/>
  </r>
  <r>
    <n v="3576"/>
    <n v="90"/>
    <x v="3023"/>
    <d v="2017-01-27T00:00:00"/>
    <n v="337"/>
    <b v="0"/>
    <s v="Approved"/>
    <s v="Solex"/>
    <s v="Standard"/>
    <s v="low"/>
    <s v="medium"/>
    <n v="945.04"/>
    <n v="507.58"/>
    <d v="1995-12-19T00:00:00"/>
    <n v="437.46"/>
    <s v="M"/>
    <n v="42"/>
    <d v="1973-08-14T00:00:00"/>
    <n v="46.920112487316082"/>
    <s v="Statistician I"/>
    <s v="Property"/>
    <s v="High Net Worth"/>
    <s v="N"/>
    <s v="No"/>
    <n v="9"/>
    <m/>
  </r>
  <r>
    <n v="18544"/>
    <n v="0"/>
    <x v="921"/>
    <d v="2017-01-15T00:00:00"/>
    <m/>
    <b v="1"/>
    <s v="Approved"/>
    <m/>
    <m/>
    <m/>
    <m/>
    <n v="1476.88"/>
    <m/>
    <m/>
    <m/>
    <m/>
    <m/>
    <m/>
    <m/>
    <m/>
    <m/>
    <m/>
    <m/>
    <m/>
    <m/>
    <m/>
  </r>
  <r>
    <n v="3598"/>
    <n v="29"/>
    <x v="3221"/>
    <d v="2017-01-27T00:00:00"/>
    <n v="337"/>
    <b v="0"/>
    <s v="Approved"/>
    <s v="Norco Bicycles"/>
    <s v="Road"/>
    <s v="medium"/>
    <s v="medium"/>
    <n v="543.39"/>
    <n v="407.54"/>
    <d v="2016-11-22T00:00:00"/>
    <n v="135.84999999999997"/>
    <s v="M"/>
    <n v="88"/>
    <d v="1956-06-22T00:00:00"/>
    <n v="64.07627687087772"/>
    <s v="Clinical Specialist"/>
    <s v="Health"/>
    <s v="Mass Customer"/>
    <s v="N"/>
    <s v="No"/>
    <n v="9"/>
    <m/>
  </r>
  <r>
    <n v="3776"/>
    <n v="83"/>
    <x v="1239"/>
    <d v="2017-01-27T00:00:00"/>
    <n v="337"/>
    <b v="0"/>
    <s v="Approved"/>
    <s v="Solex"/>
    <s v="Touring"/>
    <s v="medium"/>
    <s v="large"/>
    <n v="2083.94"/>
    <n v="675.03"/>
    <d v="2013-09-16T00:00:00"/>
    <n v="1408.91"/>
    <s v="F"/>
    <n v="83"/>
    <d v="1956-05-03T00:00:00"/>
    <n v="64.213263172247594"/>
    <s v="Pharmacist"/>
    <s v="Health"/>
    <s v="Mass Customer"/>
    <s v="N"/>
    <s v="No"/>
    <n v="11"/>
    <m/>
  </r>
  <r>
    <n v="4325"/>
    <n v="72"/>
    <x v="730"/>
    <d v="2017-01-27T00:00:00"/>
    <n v="337"/>
    <b v="1"/>
    <s v="Approved"/>
    <s v="Norco Bicycles"/>
    <s v="Standard"/>
    <s v="medium"/>
    <s v="medium"/>
    <n v="360.4"/>
    <n v="270.3"/>
    <d v="2003-09-09T00:00:00"/>
    <n v="90.099999999999966"/>
    <s v="F"/>
    <n v="1"/>
    <d v="1980-03-31T00:00:00"/>
    <n v="40.287235774987316"/>
    <s v="Clinical Specialist"/>
    <s v="Health"/>
    <s v="Mass Customer"/>
    <s v="N"/>
    <s v="Yes"/>
    <n v="11"/>
    <m/>
  </r>
  <r>
    <n v="4827"/>
    <n v="52"/>
    <x v="2806"/>
    <d v="2017-01-27T00:00:00"/>
    <n v="337"/>
    <b v="1"/>
    <s v="Approved"/>
    <s v="OHM Cycles"/>
    <s v="Road"/>
    <s v="medium"/>
    <s v="medium"/>
    <n v="1280.28"/>
    <n v="829.51"/>
    <d v="2001-11-25T00:00:00"/>
    <n v="450.77"/>
    <s v="M"/>
    <n v="88"/>
    <d v="1967-11-29T00:00:00"/>
    <n v="52.632441254439371"/>
    <s v="VP Sales"/>
    <s v="Manufacturing"/>
    <s v="Affluent Customer"/>
    <s v="N"/>
    <s v="No"/>
    <n v="5"/>
    <m/>
  </r>
  <r>
    <n v="5531"/>
    <n v="60"/>
    <x v="3386"/>
    <d v="2017-01-27T00:00:00"/>
    <n v="337"/>
    <b v="1"/>
    <s v="Approved"/>
    <s v="Giant Bicycles"/>
    <s v="Standard"/>
    <s v="high"/>
    <s v="small"/>
    <n v="1977.36"/>
    <n v="1759.85"/>
    <d v="2011-08-24T00:00:00"/>
    <n v="217.51"/>
    <s v="M"/>
    <n v="85"/>
    <d v="1976-04-15T00:00:00"/>
    <n v="44.248879610603751"/>
    <s v="Web Designer I"/>
    <s v="Telecommunications"/>
    <s v="Mass Customer"/>
    <s v="N"/>
    <s v="No"/>
    <n v="15"/>
    <m/>
  </r>
  <r>
    <n v="5785"/>
    <n v="28"/>
    <x v="2844"/>
    <d v="2017-01-27T00:00:00"/>
    <n v="337"/>
    <b v="0"/>
    <s v="Approved"/>
    <s v="Norco Bicycles"/>
    <s v="Standard"/>
    <s v="medium"/>
    <s v="small"/>
    <n v="1216.1400000000001"/>
    <n v="1082.3599999999999"/>
    <d v="1991-08-05T00:00:00"/>
    <n v="133.7800000000002"/>
    <s v="F"/>
    <n v="82"/>
    <d v="1994-12-21T00:00:00"/>
    <n v="25.552989199644848"/>
    <s v="Internal Auditor"/>
    <s v="Manufacturing"/>
    <s v="Mass Customer"/>
    <s v="N"/>
    <s v="No"/>
    <n v="1"/>
    <m/>
  </r>
  <r>
    <n v="5959"/>
    <n v="31"/>
    <x v="2441"/>
    <d v="2017-01-27T00:00:00"/>
    <n v="337"/>
    <b v="0"/>
    <s v="Approved"/>
    <s v="Giant Bicycles"/>
    <s v="Standard"/>
    <s v="medium"/>
    <s v="medium"/>
    <n v="230.91"/>
    <n v="173.18"/>
    <d v="2006-11-10T00:00:00"/>
    <n v="57.72999999999999"/>
    <s v="M"/>
    <n v="79"/>
    <d v="1965-11-06T00:00:00"/>
    <n v="54.695454953069508"/>
    <s v="Accountant I"/>
    <s v="Health"/>
    <s v="Affluent Customer"/>
    <s v="N"/>
    <s v="No"/>
    <n v="4"/>
    <m/>
  </r>
  <r>
    <n v="6157"/>
    <n v="48"/>
    <x v="1105"/>
    <d v="2017-01-27T00:00:00"/>
    <n v="337"/>
    <b v="1"/>
    <s v="Approved"/>
    <s v="WeareA2B"/>
    <s v="Standard"/>
    <s v="medium"/>
    <s v="medium"/>
    <n v="1762.96"/>
    <n v="950.52"/>
    <d v="2014-07-28T00:00:00"/>
    <n v="812.44"/>
    <s v="F"/>
    <n v="67"/>
    <d v="1976-11-16T00:00:00"/>
    <n v="43.659838514713343"/>
    <s v="Research Associate"/>
    <s v="Financial Services"/>
    <s v="Affluent Customer"/>
    <s v="N"/>
    <s v="No"/>
    <n v="9"/>
    <m/>
  </r>
  <r>
    <n v="6278"/>
    <n v="100"/>
    <x v="112"/>
    <d v="2017-01-27T00:00:00"/>
    <n v="337"/>
    <b v="0"/>
    <s v="Approved"/>
    <s v="Norco Bicycles"/>
    <s v="Road"/>
    <s v="medium"/>
    <s v="medium"/>
    <n v="1036.5899999999999"/>
    <n v="206.35"/>
    <d v="1991-05-06T00:00:00"/>
    <n v="830.2399999999999"/>
    <s v="M"/>
    <n v="25"/>
    <d v="1968-04-22T00:00:00"/>
    <n v="52.235180980466765"/>
    <s v="Administrative Officer"/>
    <s v="n/a"/>
    <s v="Mass Customer"/>
    <s v="N"/>
    <s v="No"/>
    <n v="5"/>
    <m/>
  </r>
  <r>
    <n v="18554"/>
    <n v="0"/>
    <x v="2955"/>
    <d v="2017-10-24T00:00:00"/>
    <m/>
    <b v="1"/>
    <s v="Approved"/>
    <m/>
    <m/>
    <m/>
    <m/>
    <n v="1023.39"/>
    <m/>
    <m/>
    <m/>
    <m/>
    <m/>
    <m/>
    <m/>
    <m/>
    <m/>
    <m/>
    <m/>
    <m/>
    <m/>
    <m/>
  </r>
  <r>
    <n v="6648"/>
    <n v="51"/>
    <x v="676"/>
    <d v="2017-01-27T00:00:00"/>
    <n v="337"/>
    <b v="0"/>
    <s v="Approved"/>
    <s v="OHM Cycles"/>
    <s v="Standard"/>
    <s v="high"/>
    <s v="medium"/>
    <n v="2005.66"/>
    <n v="1203.4000000000001"/>
    <d v="2012-04-10T00:00:00"/>
    <n v="802.26"/>
    <s v="M"/>
    <n v="4"/>
    <d v="1985-12-29T00:00:00"/>
    <n v="34.536550843480462"/>
    <s v="Structural Engineer"/>
    <s v="Manufacturing"/>
    <s v="Mass Customer"/>
    <s v="N"/>
    <s v="No"/>
    <n v="4"/>
    <m/>
  </r>
  <r>
    <n v="7366"/>
    <n v="75"/>
    <x v="1864"/>
    <d v="2017-01-27T00:00:00"/>
    <n v="337"/>
    <b v="0"/>
    <s v="Approved"/>
    <s v="Giant Bicycles"/>
    <s v="Touring"/>
    <s v="medium"/>
    <s v="large"/>
    <n v="1873.97"/>
    <n v="863.95"/>
    <d v="2010-08-20T00:00:00"/>
    <n v="1010.02"/>
    <s v="M"/>
    <n v="60"/>
    <d v="1959-12-23T00:00:00"/>
    <n v="60.572167281836627"/>
    <s v="Analog Circuit Design manager"/>
    <s v="Manufacturing"/>
    <s v="Mass Customer"/>
    <s v="N"/>
    <s v="No"/>
    <n v="14"/>
    <m/>
  </r>
  <r>
    <n v="7815"/>
    <n v="56"/>
    <x v="1128"/>
    <d v="2017-01-27T00:00:00"/>
    <n v="337"/>
    <b v="1"/>
    <s v="Approved"/>
    <s v="OHM Cycles"/>
    <s v="Standard"/>
    <s v="medium"/>
    <s v="medium"/>
    <n v="183.86"/>
    <n v="137.9"/>
    <d v="1997-10-04T00:00:00"/>
    <n v="45.960000000000008"/>
    <s v="M"/>
    <n v="0"/>
    <d v="1996-11-14T00:00:00"/>
    <n v="23.65161933663115"/>
    <s v="Nuclear Power Engineer"/>
    <s v="Manufacturing"/>
    <s v="Affluent Customer"/>
    <s v="N"/>
    <s v="No"/>
    <n v="1"/>
    <m/>
  </r>
  <r>
    <n v="9145"/>
    <n v="52"/>
    <x v="2488"/>
    <d v="2017-01-27T00:00:00"/>
    <n v="337"/>
    <b v="0"/>
    <s v="Approved"/>
    <s v="OHM Cycles"/>
    <s v="Road"/>
    <s v="medium"/>
    <s v="medium"/>
    <n v="1280.28"/>
    <n v="829.51"/>
    <d v="2003-07-21T00:00:00"/>
    <n v="450.77"/>
    <s v="U"/>
    <n v="3"/>
    <d v="1899-12-30T00:00:00"/>
    <n v="0"/>
    <s v="Recruiter"/>
    <s v="IT"/>
    <s v="Mass Customer"/>
    <s v="N"/>
    <s v="Yes"/>
    <n v="0"/>
    <m/>
  </r>
  <r>
    <n v="9502"/>
    <n v="19"/>
    <x v="2865"/>
    <d v="2017-01-27T00:00:00"/>
    <n v="337"/>
    <b v="1"/>
    <s v="Approved"/>
    <s v="Trek Bicycles"/>
    <s v="Mountain"/>
    <s v="low"/>
    <s v="medium"/>
    <n v="574.64"/>
    <n v="459.71"/>
    <d v="2011-08-29T00:00:00"/>
    <n v="114.93"/>
    <s v="F"/>
    <n v="58"/>
    <d v="1987-06-16T00:00:00"/>
    <n v="33.073537144850327"/>
    <s v="Financial Analyst"/>
    <s v="Financial Services"/>
    <s v="High Net Worth"/>
    <s v="N"/>
    <s v="No"/>
    <n v="12"/>
    <m/>
  </r>
  <r>
    <n v="13041"/>
    <n v="44"/>
    <x v="3298"/>
    <d v="2017-01-27T00:00:00"/>
    <n v="337"/>
    <b v="0"/>
    <s v="Approved"/>
    <s v="WeareA2B"/>
    <s v="Standard"/>
    <s v="medium"/>
    <s v="medium"/>
    <n v="1769.64"/>
    <n v="108.76"/>
    <d v="2012-06-04T00:00:00"/>
    <n v="1660.88"/>
    <s v="M"/>
    <n v="55"/>
    <d v="2001-03-03T00:00:00"/>
    <n v="19.350249473617453"/>
    <s v="Senior Financial Analyst"/>
    <s v="Financial Services"/>
    <s v="Mass Customer"/>
    <s v="N"/>
    <s v="Yes"/>
    <n v="1"/>
    <m/>
  </r>
  <r>
    <n v="13385"/>
    <n v="83"/>
    <x v="21"/>
    <d v="2017-01-27T00:00:00"/>
    <n v="337"/>
    <b v="0"/>
    <s v="Approved"/>
    <s v="Solex"/>
    <s v="Touring"/>
    <s v="medium"/>
    <s v="large"/>
    <n v="2083.94"/>
    <n v="675.03"/>
    <d v="1993-04-20T00:00:00"/>
    <n v="1408.91"/>
    <s v="F"/>
    <n v="43"/>
    <d v="1980-10-04T00:00:00"/>
    <n v="39.77490700786403"/>
    <s v="Structural Analysis Engineer"/>
    <s v="Manufacturing"/>
    <s v="Mass Customer"/>
    <s v="N"/>
    <s v="Yes"/>
    <n v="9"/>
    <m/>
  </r>
  <r>
    <n v="14158"/>
    <n v="84"/>
    <x v="1991"/>
    <d v="2017-01-27T00:00:00"/>
    <n v="337"/>
    <b v="0"/>
    <s v="Approved"/>
    <s v="Trek Bicycles"/>
    <s v="Road"/>
    <s v="medium"/>
    <s v="medium"/>
    <n v="290.62"/>
    <n v="215.14"/>
    <d v="2004-12-18T00:00:00"/>
    <n v="75.480000000000018"/>
    <s v="F"/>
    <n v="53"/>
    <d v="1989-10-11T00:00:00"/>
    <n v="30.750249473617451"/>
    <s v="Nurse"/>
    <s v="n/a"/>
    <s v="Affluent Customer"/>
    <s v="N"/>
    <s v="No"/>
    <n v="18"/>
    <m/>
  </r>
  <r>
    <n v="14195"/>
    <n v="8"/>
    <x v="3101"/>
    <d v="2017-01-27T00:00:00"/>
    <n v="337"/>
    <b v="1"/>
    <s v="Approved"/>
    <s v="Solex"/>
    <s v="Road"/>
    <s v="medium"/>
    <s v="small"/>
    <n v="1703.52"/>
    <n v="1516.13"/>
    <d v="2011-04-16T00:00:00"/>
    <n v="187.38999999999987"/>
    <s v="F"/>
    <n v="84"/>
    <d v="1975-08-16T00:00:00"/>
    <n v="44.914633035261289"/>
    <s v="Product Engineer"/>
    <s v="Manufacturing"/>
    <s v="Mass Customer"/>
    <s v="N"/>
    <s v="No"/>
    <n v="11"/>
    <m/>
  </r>
  <r>
    <n v="14457"/>
    <n v="32"/>
    <x v="250"/>
    <d v="2017-01-27T00:00:00"/>
    <n v="337"/>
    <b v="1"/>
    <s v="Approved"/>
    <s v="Giant Bicycles"/>
    <s v="Standard"/>
    <s v="medium"/>
    <s v="medium"/>
    <n v="642.70000000000005"/>
    <n v="211.37"/>
    <d v="2002-03-22T00:00:00"/>
    <n v="431.33000000000004"/>
    <s v="U"/>
    <n v="1"/>
    <d v="1899-12-30T00:00:00"/>
    <n v="0"/>
    <s v="VP Quality Control"/>
    <s v="IT"/>
    <s v="Affluent Customer"/>
    <s v="N"/>
    <s v="Yes"/>
    <n v="0"/>
    <m/>
  </r>
  <r>
    <n v="14500"/>
    <n v="7"/>
    <x v="1563"/>
    <d v="2017-01-27T00:00:00"/>
    <n v="337"/>
    <b v="1"/>
    <s v="Approved"/>
    <s v="Trek Bicycles"/>
    <s v="Road"/>
    <s v="low"/>
    <s v="medium"/>
    <n v="980.37"/>
    <n v="234.43"/>
    <d v="2004-08-17T00:00:00"/>
    <n v="745.94"/>
    <s v="M"/>
    <n v="69"/>
    <d v="1986-10-14T00:00:00"/>
    <n v="33.744770021562658"/>
    <s v="Sales Representative"/>
    <s v="Retail"/>
    <s v="Affluent Customer"/>
    <s v="N"/>
    <s v="Yes"/>
    <n v="14"/>
    <m/>
  </r>
  <r>
    <n v="14531"/>
    <n v="32"/>
    <x v="39"/>
    <d v="2017-01-27T00:00:00"/>
    <n v="337"/>
    <b v="0"/>
    <s v="Approved"/>
    <s v="Giant Bicycles"/>
    <s v="Standard"/>
    <s v="medium"/>
    <s v="medium"/>
    <n v="642.70000000000005"/>
    <n v="211.37"/>
    <d v="1999-07-20T00:00:00"/>
    <n v="431.33000000000004"/>
    <s v="M"/>
    <n v="96"/>
    <d v="1964-01-12T00:00:00"/>
    <n v="56.514633035261284"/>
    <s v="Payment Adjustment Coordinator"/>
    <s v="IT"/>
    <s v="Mass Customer"/>
    <s v="N"/>
    <s v="Yes"/>
    <n v="19"/>
    <m/>
  </r>
  <r>
    <n v="14628"/>
    <n v="11"/>
    <x v="1500"/>
    <d v="2017-01-27T00:00:00"/>
    <n v="337"/>
    <b v="1"/>
    <s v="Approved"/>
    <s v="Giant Bicycles"/>
    <s v="Standard"/>
    <s v="high"/>
    <s v="medium"/>
    <n v="1274.93"/>
    <n v="764.96"/>
    <d v="2007-08-04T00:00:00"/>
    <n v="509.97"/>
    <s v="F"/>
    <n v="88"/>
    <d v="1970-06-06T00:00:00"/>
    <n v="50.111893309233892"/>
    <s v="Marketing Assistant"/>
    <s v="n/a"/>
    <s v="Mass Customer"/>
    <s v="N"/>
    <s v="No"/>
    <n v="17"/>
    <m/>
  </r>
  <r>
    <n v="14631"/>
    <n v="92"/>
    <x v="405"/>
    <d v="2017-01-27T00:00:00"/>
    <n v="337"/>
    <b v="1"/>
    <s v="Approved"/>
    <s v="WeareA2B"/>
    <s v="Standard"/>
    <s v="medium"/>
    <s v="small"/>
    <n v="1415.01"/>
    <n v="1259.3599999999999"/>
    <d v="2013-06-09T00:00:00"/>
    <n v="155.65000000000009"/>
    <s v="F"/>
    <n v="0"/>
    <d v="1985-02-13T00:00:00"/>
    <n v="35.410523446220189"/>
    <s v="Account Coordinator"/>
    <s v="Financial Services"/>
    <s v="Mass Customer"/>
    <s v="N"/>
    <s v="Yes"/>
    <n v="18"/>
    <m/>
  </r>
  <r>
    <n v="14896"/>
    <n v="0"/>
    <x v="1572"/>
    <d v="2017-01-27T00:00:00"/>
    <n v="337"/>
    <b v="0"/>
    <s v="Approved"/>
    <s v="Giant Bicycles"/>
    <s v="Standard"/>
    <s v="medium"/>
    <s v="medium"/>
    <n v="230.91"/>
    <n v="173.18"/>
    <d v="2010-06-07T00:00:00"/>
    <n v="57.72999999999999"/>
    <s v="F"/>
    <n v="80"/>
    <d v="1998-06-26T00:00:00"/>
    <n v="22.037920706494162"/>
    <s v="Senior Sales Associate"/>
    <s v="Property"/>
    <s v="High Net Worth"/>
    <s v="N"/>
    <s v="Yes"/>
    <n v="4"/>
    <m/>
  </r>
  <r>
    <n v="15560"/>
    <n v="86"/>
    <x v="1240"/>
    <d v="2017-01-27T00:00:00"/>
    <n v="337"/>
    <b v="0"/>
    <s v="Approved"/>
    <s v="Norco Bicycles"/>
    <s v="Road"/>
    <s v="high"/>
    <s v="large"/>
    <n v="774.53"/>
    <n v="464.72"/>
    <d v="2003-03-18T00:00:00"/>
    <n v="309.80999999999995"/>
    <s v="M"/>
    <n v="2"/>
    <d v="1993-01-09T00:00:00"/>
    <n v="27.500934405124301"/>
    <s v="Paralegal"/>
    <s v="Financial Services"/>
    <s v="High Net Worth"/>
    <s v="N"/>
    <s v="No"/>
    <n v="4"/>
    <m/>
  </r>
  <r>
    <n v="15867"/>
    <n v="35"/>
    <x v="1229"/>
    <d v="2017-01-27T00:00:00"/>
    <n v="337"/>
    <b v="1"/>
    <s v="Approved"/>
    <s v="Giant Bicycles"/>
    <s v="Standard"/>
    <s v="medium"/>
    <s v="medium"/>
    <n v="1403.5"/>
    <n v="954.82"/>
    <d v="2016-11-14T00:00:00"/>
    <n v="448.67999999999995"/>
    <s v="M"/>
    <n v="53"/>
    <d v="1963-12-23T00:00:00"/>
    <n v="56.569427555809234"/>
    <s v="Business Systems Development Analyst"/>
    <s v="n/a"/>
    <s v="High Net Worth"/>
    <s v="N"/>
    <s v="Yes"/>
    <n v="10"/>
    <m/>
  </r>
  <r>
    <n v="17207"/>
    <n v="36"/>
    <x v="598"/>
    <d v="2017-01-27T00:00:00"/>
    <n v="337"/>
    <b v="1"/>
    <s v="Approved"/>
    <s v="Solex"/>
    <s v="Standard"/>
    <s v="low"/>
    <s v="medium"/>
    <n v="945.04"/>
    <n v="507.58"/>
    <d v="2010-06-07T00:00:00"/>
    <n v="437.46"/>
    <s v="M"/>
    <n v="71"/>
    <d v="1964-01-13T00:00:00"/>
    <n v="56.511893309233891"/>
    <s v="Senior Quality Engineer"/>
    <s v="Argiculture"/>
    <s v="Mass Customer"/>
    <s v="N"/>
    <s v="Yes"/>
    <n v="11"/>
    <m/>
  </r>
  <r>
    <n v="17337"/>
    <n v="89"/>
    <x v="837"/>
    <d v="2017-01-27T00:00:00"/>
    <n v="337"/>
    <b v="0"/>
    <s v="Approved"/>
    <s v="Giant Bicycles"/>
    <s v="Standard"/>
    <s v="medium"/>
    <s v="large"/>
    <n v="1812.75"/>
    <n v="582.48"/>
    <d v="1999-12-04T00:00:00"/>
    <n v="1230.27"/>
    <s v="M"/>
    <n v="97"/>
    <d v="1977-11-10T00:00:00"/>
    <n v="42.676276870877729"/>
    <n v="0"/>
    <s v="Manufacturing"/>
    <s v="High Net Worth"/>
    <s v="N"/>
    <s v="Yes"/>
    <n v="22"/>
    <m/>
  </r>
  <r>
    <n v="17444"/>
    <n v="51"/>
    <x v="2948"/>
    <d v="2017-01-27T00:00:00"/>
    <n v="337"/>
    <b v="0"/>
    <s v="Approved"/>
    <s v="OHM Cycles"/>
    <s v="Standard"/>
    <s v="high"/>
    <s v="medium"/>
    <n v="2005.66"/>
    <n v="1203.4000000000001"/>
    <d v="1993-07-20T00:00:00"/>
    <n v="802.26"/>
    <s v="M"/>
    <n v="79"/>
    <d v="1985-03-11T00:00:00"/>
    <n v="35.33929056950786"/>
    <s v="Engineer IV"/>
    <s v="Manufacturing"/>
    <s v="Affluent Customer"/>
    <s v="N"/>
    <s v="Yes"/>
    <n v="15"/>
    <m/>
  </r>
  <r>
    <n v="17521"/>
    <n v="4"/>
    <x v="972"/>
    <d v="2017-01-27T00:00:00"/>
    <n v="337"/>
    <b v="1"/>
    <s v="Approved"/>
    <s v="Solex"/>
    <s v="Standard"/>
    <s v="medium"/>
    <s v="medium"/>
    <n v="1483.2"/>
    <n v="99.59"/>
    <d v="1998-12-17T00:00:00"/>
    <n v="1383.6100000000001"/>
    <s v="M"/>
    <n v="90"/>
    <d v="1977-12-17T00:00:00"/>
    <n v="42.574907007864027"/>
    <s v="Business Systems Development Analyst"/>
    <s v="n/a"/>
    <s v="High Net Worth"/>
    <s v="N"/>
    <s v="No"/>
    <n v="10"/>
    <m/>
  </r>
  <r>
    <n v="18250"/>
    <n v="23"/>
    <x v="2973"/>
    <d v="2017-01-27T00:00:00"/>
    <n v="337"/>
    <b v="1"/>
    <s v="Approved"/>
    <s v="Norco Bicycles"/>
    <s v="Mountain"/>
    <s v="low"/>
    <s v="small"/>
    <n v="688.63"/>
    <n v="612.88"/>
    <d v="1993-10-02T00:00:00"/>
    <n v="75.75"/>
    <s v="F"/>
    <n v="75"/>
    <d v="1992-11-09T00:00:00"/>
    <n v="27.668057692795532"/>
    <s v="Business Systems Development Analyst"/>
    <s v="Retail"/>
    <s v="Affluent Customer"/>
    <s v="N"/>
    <s v="No"/>
    <n v="8"/>
    <m/>
  </r>
  <r>
    <n v="18763"/>
    <n v="21"/>
    <x v="2565"/>
    <d v="2017-01-27T00:00:00"/>
    <n v="337"/>
    <b v="1"/>
    <s v="Approved"/>
    <s v="Solex"/>
    <s v="Standard"/>
    <s v="medium"/>
    <s v="large"/>
    <n v="1071.23"/>
    <n v="380.74"/>
    <d v="1996-04-05T00:00:00"/>
    <n v="690.49"/>
    <s v="M"/>
    <n v="95"/>
    <d v="1977-03-22T00:00:00"/>
    <n v="43.314633035261288"/>
    <s v="VP Marketing"/>
    <s v="n/a"/>
    <s v="Mass Customer"/>
    <s v="N"/>
    <s v="No"/>
    <n v="13"/>
    <m/>
  </r>
  <r>
    <n v="19207"/>
    <n v="10"/>
    <x v="9"/>
    <d v="2017-01-27T00:00:00"/>
    <n v="337"/>
    <b v="1"/>
    <s v="Approved"/>
    <s v="WeareA2B"/>
    <s v="Touring"/>
    <s v="medium"/>
    <s v="medium"/>
    <n v="1466.68"/>
    <n v="363.25"/>
    <d v="2014-03-03T00:00:00"/>
    <n v="1103.43"/>
    <s v="M"/>
    <n v="21"/>
    <d v="1958-02-21T00:00:00"/>
    <n v="62.407783720192796"/>
    <n v="0"/>
    <s v="Property"/>
    <s v="Mass Customer"/>
    <s v="N"/>
    <s v="No"/>
    <n v="17"/>
    <m/>
  </r>
  <r>
    <n v="19620"/>
    <n v="76"/>
    <x v="2702"/>
    <d v="2017-01-27T00:00:00"/>
    <n v="337"/>
    <b v="1"/>
    <s v="Approved"/>
    <s v="WeareA2B"/>
    <s v="Standard"/>
    <s v="low"/>
    <s v="medium"/>
    <n v="642.30999999999995"/>
    <n v="513.85"/>
    <d v="2014-10-10T00:00:00"/>
    <n v="128.45999999999992"/>
    <s v="F"/>
    <n v="34"/>
    <d v="1963-09-12T00:00:00"/>
    <n v="56.848879610603753"/>
    <s v="Human Resources Assistant I"/>
    <s v="Property"/>
    <s v="Mass Customer"/>
    <s v="N"/>
    <s v="No"/>
    <n v="15"/>
    <m/>
  </r>
  <r>
    <n v="143"/>
    <n v="60"/>
    <x v="3488"/>
    <d v="2017-01-26T00:00:00"/>
    <n v="338"/>
    <b v="1"/>
    <s v="Approved"/>
    <s v="Giant Bicycles"/>
    <s v="Standard"/>
    <s v="high"/>
    <s v="small"/>
    <n v="1977.36"/>
    <n v="1759.85"/>
    <d v="2012-05-18T00:00:00"/>
    <n v="217.51"/>
    <s v="M"/>
    <n v="97"/>
    <d v="1980-09-18T00:00:00"/>
    <n v="39.818742624302381"/>
    <s v="Structural Engineer"/>
    <s v="n/a"/>
    <s v="Mass Customer"/>
    <s v="N"/>
    <s v="Yes"/>
    <n v="15"/>
    <m/>
  </r>
  <r>
    <n v="522"/>
    <n v="7"/>
    <x v="212"/>
    <d v="2017-01-26T00:00:00"/>
    <n v="338"/>
    <b v="0"/>
    <s v="Approved"/>
    <s v="Giant Bicycles"/>
    <s v="Standard"/>
    <s v="medium"/>
    <s v="small"/>
    <n v="1311.44"/>
    <n v="1167.18"/>
    <d v="1992-10-11T00:00:00"/>
    <n v="144.26"/>
    <s v="F"/>
    <n v="94"/>
    <d v="1968-07-28T00:00:00"/>
    <n v="51.969427555809233"/>
    <s v="Office Assistant III"/>
    <s v="Property"/>
    <s v="High Net Worth"/>
    <s v="N"/>
    <s v="No"/>
    <n v="6"/>
    <m/>
  </r>
  <r>
    <n v="813"/>
    <n v="76"/>
    <x v="106"/>
    <d v="2017-01-26T00:00:00"/>
    <n v="338"/>
    <b v="0"/>
    <s v="Approved"/>
    <s v="WeareA2B"/>
    <s v="Standard"/>
    <s v="low"/>
    <s v="medium"/>
    <n v="642.30999999999995"/>
    <n v="513.85"/>
    <d v="1991-07-10T00:00:00"/>
    <n v="128.45999999999992"/>
    <s v="M"/>
    <n v="35"/>
    <d v="1975-06-27T00:00:00"/>
    <n v="45.051619336631148"/>
    <s v="VP Sales"/>
    <s v="Health"/>
    <s v="Mass Customer"/>
    <s v="N"/>
    <s v="Yes"/>
    <n v="4"/>
    <m/>
  </r>
  <r>
    <n v="920"/>
    <n v="78"/>
    <x v="1967"/>
    <d v="2017-01-26T00:00:00"/>
    <n v="338"/>
    <b v="1"/>
    <s v="Approved"/>
    <s v="Giant Bicycles"/>
    <s v="Standard"/>
    <s v="medium"/>
    <s v="large"/>
    <n v="1765.3"/>
    <n v="709.48"/>
    <d v="2004-07-25T00:00:00"/>
    <n v="1055.82"/>
    <s v="M"/>
    <n v="40"/>
    <d v="1985-01-13T00:00:00"/>
    <n v="35.495454953069505"/>
    <s v="Accounting Assistant I"/>
    <s v="Manufacturing"/>
    <s v="Affluent Customer"/>
    <s v="N"/>
    <s v="No"/>
    <n v="14"/>
    <m/>
  </r>
  <r>
    <n v="1021"/>
    <n v="52"/>
    <x v="2427"/>
    <d v="2017-01-26T00:00:00"/>
    <n v="338"/>
    <b v="0"/>
    <s v="Approved"/>
    <s v="OHM Cycles"/>
    <s v="Road"/>
    <s v="medium"/>
    <s v="medium"/>
    <n v="1280.28"/>
    <n v="829.51"/>
    <d v="2001-11-25T00:00:00"/>
    <n v="450.77"/>
    <s v="M"/>
    <n v="33"/>
    <d v="1962-12-19T00:00:00"/>
    <n v="57.58038645991882"/>
    <n v="0"/>
    <s v="Health"/>
    <s v="Mass Customer"/>
    <s v="N"/>
    <s v="No"/>
    <n v="20"/>
    <m/>
  </r>
  <r>
    <n v="1776"/>
    <n v="32"/>
    <x v="581"/>
    <d v="2017-01-26T00:00:00"/>
    <n v="338"/>
    <b v="1"/>
    <s v="Approved"/>
    <s v="Giant Bicycles"/>
    <s v="Standard"/>
    <s v="medium"/>
    <s v="medium"/>
    <n v="642.70000000000005"/>
    <n v="211.37"/>
    <d v="1995-12-19T00:00:00"/>
    <n v="431.33000000000004"/>
    <s v="F"/>
    <n v="72"/>
    <d v="1976-06-01T00:00:00"/>
    <n v="44.120112487316078"/>
    <s v="Environmental Specialist"/>
    <s v="Manufacturing"/>
    <s v="Mass Customer"/>
    <s v="N"/>
    <s v="Yes"/>
    <n v="10"/>
    <m/>
  </r>
  <r>
    <n v="1877"/>
    <n v="1"/>
    <x v="594"/>
    <d v="2017-01-26T00:00:00"/>
    <n v="338"/>
    <b v="0"/>
    <s v="Approved"/>
    <s v="Giant Bicycles"/>
    <s v="Standard"/>
    <s v="medium"/>
    <s v="medium"/>
    <n v="1403.5"/>
    <n v="954.82"/>
    <d v="2012-12-02T00:00:00"/>
    <n v="448.67999999999995"/>
    <s v="M"/>
    <n v="53"/>
    <d v="1992-10-15T00:00:00"/>
    <n v="27.736550843480465"/>
    <s v="Administrative Officer"/>
    <s v="Health"/>
    <s v="Mass Customer"/>
    <s v="N"/>
    <s v="Yes"/>
    <n v="3"/>
    <m/>
  </r>
  <r>
    <n v="2542"/>
    <n v="10"/>
    <x v="794"/>
    <d v="2017-01-26T00:00:00"/>
    <n v="338"/>
    <b v="0"/>
    <s v="Approved"/>
    <s v="WeareA2B"/>
    <s v="Touring"/>
    <s v="medium"/>
    <s v="medium"/>
    <n v="1466.68"/>
    <n v="363.25"/>
    <d v="2014-03-03T00:00:00"/>
    <n v="1103.43"/>
    <s v="M"/>
    <n v="30"/>
    <d v="1959-06-24T00:00:00"/>
    <n v="61.070797418822927"/>
    <n v="0"/>
    <s v="n/a"/>
    <s v="Mass Customer"/>
    <s v="N"/>
    <s v="No"/>
    <n v="20"/>
    <m/>
  </r>
  <r>
    <n v="2901"/>
    <n v="59"/>
    <x v="3294"/>
    <d v="2017-01-26T00:00:00"/>
    <n v="338"/>
    <b v="1"/>
    <s v="Approved"/>
    <s v="Solex"/>
    <s v="Standard"/>
    <s v="medium"/>
    <s v="large"/>
    <n v="1061.56"/>
    <n v="733.58"/>
    <d v="1993-07-20T00:00:00"/>
    <n v="327.9799999999999"/>
    <s v="F"/>
    <n v="25"/>
    <d v="1977-09-24T00:00:00"/>
    <n v="42.805043994165395"/>
    <s v="VP Sales"/>
    <s v="n/a"/>
    <s v="Mass Customer"/>
    <s v="N"/>
    <s v="Yes"/>
    <n v="21"/>
    <m/>
  </r>
  <r>
    <n v="3067"/>
    <n v="32"/>
    <x v="2489"/>
    <d v="2017-01-26T00:00:00"/>
    <n v="338"/>
    <b v="0"/>
    <s v="Approved"/>
    <s v="Giant Bicycles"/>
    <s v="Standard"/>
    <s v="high"/>
    <s v="medium"/>
    <n v="1179"/>
    <n v="707.4"/>
    <d v="2005-12-07T00:00:00"/>
    <n v="471.6"/>
    <s v="M"/>
    <n v="69"/>
    <d v="1966-12-07T00:00:00"/>
    <n v="53.610523446220192"/>
    <s v="Project Manager"/>
    <s v="Health"/>
    <s v="High Net Worth"/>
    <s v="N"/>
    <s v="No"/>
    <n v="9"/>
    <m/>
  </r>
  <r>
    <n v="4178"/>
    <n v="33"/>
    <x v="1652"/>
    <d v="2017-01-26T00:00:00"/>
    <n v="338"/>
    <b v="0"/>
    <s v="Approved"/>
    <s v="Giant Bicycles"/>
    <s v="Standard"/>
    <s v="medium"/>
    <s v="small"/>
    <n v="1311.44"/>
    <n v="1167.18"/>
    <d v="1992-10-11T00:00:00"/>
    <n v="144.26"/>
    <s v="F"/>
    <n v="71"/>
    <d v="1975-10-21T00:00:00"/>
    <n v="44.733811117453065"/>
    <s v="Product Engineer"/>
    <s v="n/a"/>
    <s v="Mass Customer"/>
    <s v="N"/>
    <s v="No"/>
    <n v="12"/>
    <m/>
  </r>
  <r>
    <n v="4355"/>
    <n v="30"/>
    <x v="2908"/>
    <d v="2017-01-26T00:00:00"/>
    <n v="338"/>
    <b v="1"/>
    <s v="Approved"/>
    <s v="Solex"/>
    <s v="Standard"/>
    <s v="high"/>
    <s v="medium"/>
    <n v="748.17"/>
    <n v="448.9"/>
    <d v="2015-04-11T00:00:00"/>
    <n v="299.27"/>
    <s v="F"/>
    <n v="3"/>
    <d v="1973-07-22T00:00:00"/>
    <n v="46.983126185946219"/>
    <s v="Human Resources Manager"/>
    <s v="Manufacturing"/>
    <s v="Affluent Customer"/>
    <s v="N"/>
    <s v="No"/>
    <n v="13"/>
    <m/>
  </r>
  <r>
    <n v="4396"/>
    <n v="41"/>
    <x v="2103"/>
    <d v="2017-01-26T00:00:00"/>
    <n v="338"/>
    <b v="1"/>
    <s v="Approved"/>
    <s v="Norco Bicycles"/>
    <s v="Standard"/>
    <s v="low"/>
    <s v="medium"/>
    <n v="958.74"/>
    <n v="748.9"/>
    <d v="1996-04-05T00:00:00"/>
    <n v="209.84000000000003"/>
    <s v="M"/>
    <n v="96"/>
    <d v="1961-07-16T00:00:00"/>
    <n v="59.007783720192791"/>
    <s v="Operator"/>
    <s v="Health"/>
    <s v="High Net Worth"/>
    <s v="N"/>
    <s v="Yes"/>
    <n v="6"/>
    <m/>
  </r>
  <r>
    <n v="5759"/>
    <n v="43"/>
    <x v="895"/>
    <d v="2017-01-26T00:00:00"/>
    <n v="338"/>
    <b v="1"/>
    <s v="Approved"/>
    <s v="Solex"/>
    <s v="Standard"/>
    <s v="medium"/>
    <s v="medium"/>
    <n v="1151.96"/>
    <n v="649.49"/>
    <d v="2012-06-04T00:00:00"/>
    <n v="502.47"/>
    <s v="F"/>
    <n v="53"/>
    <d v="1978-08-02T00:00:00"/>
    <n v="41.950249473617454"/>
    <s v="Geologist I"/>
    <s v="Financial Services"/>
    <s v="Affluent Customer"/>
    <s v="N"/>
    <s v="Yes"/>
    <n v="7"/>
    <m/>
  </r>
  <r>
    <n v="6177"/>
    <n v="50"/>
    <x v="2456"/>
    <d v="2017-01-26T00:00:00"/>
    <n v="338"/>
    <b v="0"/>
    <s v="Approved"/>
    <s v="WeareA2B"/>
    <s v="Standard"/>
    <s v="medium"/>
    <s v="small"/>
    <n v="175.89"/>
    <n v="131.91999999999999"/>
    <d v="1997-10-04T00:00:00"/>
    <n v="43.97"/>
    <s v="F"/>
    <n v="3"/>
    <d v="1986-10-26T00:00:00"/>
    <n v="33.711893309233886"/>
    <s v="Staff Scientist"/>
    <s v="n/a"/>
    <s v="Affluent Customer"/>
    <s v="N"/>
    <s v="Yes"/>
    <n v="21"/>
    <m/>
  </r>
  <r>
    <n v="6688"/>
    <n v="18"/>
    <x v="2094"/>
    <d v="2017-01-26T00:00:00"/>
    <n v="338"/>
    <b v="1"/>
    <s v="Approved"/>
    <s v="Solex"/>
    <s v="Standard"/>
    <s v="medium"/>
    <s v="medium"/>
    <n v="575.27"/>
    <n v="431.45"/>
    <d v="2009-03-08T00:00:00"/>
    <n v="143.82"/>
    <s v="M"/>
    <n v="5"/>
    <d v="1955-11-30T00:00:00"/>
    <n v="64.637920706494157"/>
    <n v="0"/>
    <s v="Retail"/>
    <s v="Mass Customer"/>
    <s v="N"/>
    <s v="Yes"/>
    <n v="8"/>
    <m/>
  </r>
  <r>
    <n v="7025"/>
    <n v="85"/>
    <x v="2894"/>
    <d v="2017-01-26T00:00:00"/>
    <n v="338"/>
    <b v="0"/>
    <s v="Approved"/>
    <s v="WeareA2B"/>
    <s v="Standard"/>
    <s v="medium"/>
    <s v="medium"/>
    <n v="752.64"/>
    <n v="205.36"/>
    <d v="1998-12-16T00:00:00"/>
    <n v="547.28"/>
    <s v="F"/>
    <n v="90"/>
    <d v="1969-10-30T00:00:00"/>
    <n v="50.711893309233886"/>
    <s v="Help Desk Operator"/>
    <s v="Argiculture"/>
    <s v="Mass Customer"/>
    <s v="N"/>
    <s v="Yes"/>
    <n v="9"/>
    <m/>
  </r>
  <r>
    <n v="7234"/>
    <n v="0"/>
    <x v="1339"/>
    <d v="2017-01-26T00:00:00"/>
    <n v="338"/>
    <b v="0"/>
    <s v="Approved"/>
    <s v="Norco Bicycles"/>
    <s v="Standard"/>
    <s v="low"/>
    <s v="medium"/>
    <n v="363.01"/>
    <n v="290.41000000000003"/>
    <d v="2005-05-10T00:00:00"/>
    <n v="72.599999999999966"/>
    <s v="F"/>
    <n v="35"/>
    <d v="1974-01-05T00:00:00"/>
    <n v="46.525591939370877"/>
    <s v="Nuclear Power Engineer"/>
    <s v="Manufacturing"/>
    <s v="High Net Worth"/>
    <s v="N"/>
    <s v="Yes"/>
    <n v="14"/>
    <m/>
  </r>
  <r>
    <n v="8135"/>
    <n v="100"/>
    <x v="3001"/>
    <d v="2017-01-26T00:00:00"/>
    <n v="338"/>
    <b v="0"/>
    <s v="Approved"/>
    <s v="Trek Bicycles"/>
    <s v="Standard"/>
    <s v="medium"/>
    <s v="small"/>
    <n v="1386.84"/>
    <n v="1234.29"/>
    <d v="2002-10-10T00:00:00"/>
    <n v="152.54999999999995"/>
    <s v="F"/>
    <n v="44"/>
    <d v="1998-01-20T00:00:00"/>
    <n v="22.468057692795533"/>
    <s v="General Manager"/>
    <s v="Financial Services"/>
    <s v="High Net Worth"/>
    <s v="N"/>
    <s v="No"/>
    <n v="3"/>
    <m/>
  </r>
  <r>
    <n v="9045"/>
    <n v="78"/>
    <x v="1264"/>
    <d v="2017-01-26T00:00:00"/>
    <n v="338"/>
    <b v="1"/>
    <s v="Approved"/>
    <s v="Giant Bicycles"/>
    <s v="Standard"/>
    <s v="medium"/>
    <s v="large"/>
    <n v="1765.3"/>
    <n v="709.48"/>
    <d v="2004-07-25T00:00:00"/>
    <n v="1055.82"/>
    <s v="F"/>
    <n v="56"/>
    <d v="1958-12-22T00:00:00"/>
    <n v="61.574907007864027"/>
    <n v="0"/>
    <s v="n/a"/>
    <s v="Mass Customer"/>
    <s v="N"/>
    <s v="No"/>
    <n v="6"/>
    <m/>
  </r>
  <r>
    <n v="9439"/>
    <n v="61"/>
    <x v="1225"/>
    <d v="2017-01-26T00:00:00"/>
    <n v="338"/>
    <b v="1"/>
    <s v="Approved"/>
    <s v="Norco Bicycles"/>
    <s v="Standard"/>
    <s v="medium"/>
    <s v="small"/>
    <n v="586.45000000000005"/>
    <n v="521.94000000000005"/>
    <d v="1991-07-10T00:00:00"/>
    <n v="64.509999999999991"/>
    <s v="M"/>
    <n v="27"/>
    <d v="1987-11-21T00:00:00"/>
    <n v="32.640660432521564"/>
    <s v="Office Assistant II"/>
    <s v="Property"/>
    <s v="High Net Worth"/>
    <s v="N"/>
    <s v="No"/>
    <n v="10"/>
    <m/>
  </r>
  <r>
    <n v="9869"/>
    <n v="32"/>
    <x v="3239"/>
    <d v="2017-01-26T00:00:00"/>
    <n v="338"/>
    <b v="1"/>
    <s v="Approved"/>
    <s v="Giant Bicycles"/>
    <s v="Standard"/>
    <s v="high"/>
    <s v="medium"/>
    <n v="1179"/>
    <n v="707.4"/>
    <d v="2005-12-07T00:00:00"/>
    <n v="471.6"/>
    <s v="M"/>
    <n v="13"/>
    <d v="1995-04-30T00:00:00"/>
    <n v="25.196824816083204"/>
    <s v="Project Manager"/>
    <s v="n/a"/>
    <s v="High Net Worth"/>
    <s v="N"/>
    <s v="No"/>
    <n v="1"/>
    <m/>
  </r>
  <r>
    <n v="10073"/>
    <n v="74"/>
    <x v="2278"/>
    <d v="2017-01-26T00:00:00"/>
    <n v="338"/>
    <b v="0"/>
    <s v="Approved"/>
    <s v="WeareA2B"/>
    <s v="Standard"/>
    <s v="medium"/>
    <s v="medium"/>
    <n v="1228.07"/>
    <n v="400.91"/>
    <d v="2004-07-25T00:00:00"/>
    <n v="827.15999999999985"/>
    <s v="M"/>
    <n v="87"/>
    <d v="1979-04-12T00:00:00"/>
    <n v="41.257098788685944"/>
    <s v="Chemical Engineer"/>
    <s v="Manufacturing"/>
    <s v="Mass Customer"/>
    <s v="N"/>
    <s v="Yes"/>
    <n v="10"/>
    <m/>
  </r>
  <r>
    <n v="10577"/>
    <n v="10"/>
    <x v="1443"/>
    <d v="2017-01-26T00:00:00"/>
    <n v="338"/>
    <b v="0"/>
    <s v="Approved"/>
    <s v="WeareA2B"/>
    <s v="Touring"/>
    <s v="medium"/>
    <s v="medium"/>
    <n v="1466.68"/>
    <n v="363.25"/>
    <d v="2007-08-04T00:00:00"/>
    <n v="1103.43"/>
    <s v="F"/>
    <n v="38"/>
    <d v="1978-02-18T00:00:00"/>
    <n v="42.402304268137996"/>
    <s v="Engineer I"/>
    <s v="Manufacturing"/>
    <s v="Mass Customer"/>
    <s v="N"/>
    <s v="Yes"/>
    <n v="7"/>
    <m/>
  </r>
  <r>
    <n v="10710"/>
    <n v="0"/>
    <x v="1555"/>
    <d v="2017-01-26T00:00:00"/>
    <n v="338"/>
    <b v="0"/>
    <s v="Approved"/>
    <s v="OHM Cycles"/>
    <s v="Standard"/>
    <s v="medium"/>
    <s v="medium"/>
    <n v="235.63"/>
    <n v="125.07"/>
    <d v="2004-08-07T00:00:00"/>
    <n v="110.56"/>
    <s v="F"/>
    <n v="54"/>
    <d v="1987-11-01T00:00:00"/>
    <n v="32.695454953069508"/>
    <s v="Accountant III"/>
    <s v="Manufacturing"/>
    <s v="High Net Worth"/>
    <s v="N"/>
    <s v="Yes"/>
    <n v="20"/>
    <m/>
  </r>
  <r>
    <n v="11344"/>
    <n v="58"/>
    <x v="442"/>
    <d v="2017-01-26T00:00:00"/>
    <n v="338"/>
    <b v="1"/>
    <s v="Approved"/>
    <s v="OHM Cycles"/>
    <s v="Standard"/>
    <s v="medium"/>
    <s v="medium"/>
    <n v="912.52"/>
    <n v="141.4"/>
    <d v="2012-05-18T00:00:00"/>
    <n v="771.12"/>
    <s v="M"/>
    <n v="80"/>
    <d v="1990-08-19T00:00:00"/>
    <n v="29.895454953069507"/>
    <s v="Geological Engineer"/>
    <s v="Manufacturing"/>
    <s v="Mass Customer"/>
    <s v="N"/>
    <s v="Yes"/>
    <n v="2"/>
    <m/>
  </r>
  <r>
    <n v="12082"/>
    <n v="14"/>
    <x v="706"/>
    <d v="2017-01-26T00:00:00"/>
    <n v="338"/>
    <b v="0"/>
    <s v="Approved"/>
    <s v="Solex"/>
    <s v="Standard"/>
    <s v="high"/>
    <s v="large"/>
    <n v="1842.92"/>
    <n v="1105.75"/>
    <d v="2014-10-10T00:00:00"/>
    <n v="737.17000000000007"/>
    <s v="F"/>
    <n v="95"/>
    <d v="1969-10-27T00:00:00"/>
    <n v="50.720112487316079"/>
    <n v="0"/>
    <s v="Health"/>
    <s v="High Net Worth"/>
    <s v="N"/>
    <s v="Yes"/>
    <n v="17"/>
    <m/>
  </r>
  <r>
    <n v="18607"/>
    <n v="43"/>
    <x v="1711"/>
    <d v="2017-12-01T00:00:00"/>
    <m/>
    <m/>
    <s v="Approved"/>
    <s v="Norco Bicycles"/>
    <s v="Standard"/>
    <s v="medium"/>
    <s v="medium"/>
    <n v="1555.58"/>
    <n v="818.01"/>
    <n v="37873"/>
    <m/>
    <m/>
    <m/>
    <m/>
    <m/>
    <m/>
    <m/>
    <m/>
    <m/>
    <m/>
    <m/>
    <m/>
  </r>
  <r>
    <n v="12319"/>
    <n v="88"/>
    <x v="187"/>
    <d v="2017-01-26T00:00:00"/>
    <n v="338"/>
    <b v="1"/>
    <s v="Approved"/>
    <s v="Norco Bicycles"/>
    <s v="Standard"/>
    <s v="high"/>
    <s v="small"/>
    <n v="1661.92"/>
    <n v="1479.11"/>
    <d v="2011-03-16T00:00:00"/>
    <n v="182.81000000000017"/>
    <s v="M"/>
    <n v="91"/>
    <d v="1970-03-19T00:00:00"/>
    <n v="50.328331665398274"/>
    <s v="Project Manager"/>
    <s v="Financial Services"/>
    <s v="High Net Worth"/>
    <s v="N"/>
    <s v="Yes"/>
    <n v="13"/>
    <m/>
  </r>
  <r>
    <n v="12756"/>
    <n v="16"/>
    <x v="2749"/>
    <d v="2017-01-26T00:00:00"/>
    <n v="338"/>
    <b v="1"/>
    <s v="Approved"/>
    <s v="Norco Bicycles"/>
    <s v="Standard"/>
    <s v="high"/>
    <s v="small"/>
    <n v="1661.92"/>
    <n v="1479.11"/>
    <d v="1994-09-09T00:00:00"/>
    <n v="182.81000000000017"/>
    <s v="M"/>
    <n v="76"/>
    <d v="1955-04-15T00:00:00"/>
    <n v="65.265317966768137"/>
    <s v="VP Accounting"/>
    <s v="Financial Services"/>
    <s v="Mass Customer"/>
    <s v="N"/>
    <s v="No"/>
    <n v="6"/>
    <m/>
  </r>
  <r>
    <n v="12786"/>
    <n v="24"/>
    <x v="1161"/>
    <d v="2017-01-26T00:00:00"/>
    <n v="338"/>
    <b v="1"/>
    <s v="Approved"/>
    <s v="Solex"/>
    <s v="Road"/>
    <s v="medium"/>
    <s v="large"/>
    <n v="1777.8"/>
    <n v="820.78"/>
    <d v="2002-03-22T00:00:00"/>
    <n v="957.02"/>
    <s v="M"/>
    <n v="40"/>
    <d v="1957-05-22T00:00:00"/>
    <n v="63.161208377727043"/>
    <s v="Electrical Engineer"/>
    <s v="Manufacturing"/>
    <s v="Mass Customer"/>
    <s v="N"/>
    <s v="Yes"/>
    <n v="16"/>
    <m/>
  </r>
  <r>
    <n v="12984"/>
    <n v="77"/>
    <x v="657"/>
    <d v="2017-01-26T00:00:00"/>
    <n v="338"/>
    <b v="1"/>
    <s v="Approved"/>
    <s v="Norco Bicycles"/>
    <s v="Road"/>
    <s v="medium"/>
    <s v="large"/>
    <n v="1240.31"/>
    <n v="795.1"/>
    <d v="2004-07-25T00:00:00"/>
    <n v="445.20999999999992"/>
    <s v="M"/>
    <n v="19"/>
    <d v="1957-09-01T00:00:00"/>
    <n v="62.881756322932517"/>
    <s v="Operator"/>
    <s v="Argiculture"/>
    <s v="Mass Customer"/>
    <s v="N"/>
    <s v="Yes"/>
    <n v="11"/>
    <m/>
  </r>
  <r>
    <n v="13204"/>
    <n v="43"/>
    <x v="1591"/>
    <d v="2017-01-26T00:00:00"/>
    <n v="338"/>
    <b v="0"/>
    <s v="Approved"/>
    <s v="Norco Bicycles"/>
    <s v="Standard"/>
    <s v="medium"/>
    <s v="medium"/>
    <n v="1555.58"/>
    <n v="818.01"/>
    <d v="2003-09-09T00:00:00"/>
    <n v="737.56999999999994"/>
    <s v="M"/>
    <n v="55"/>
    <d v="1997-11-17T00:00:00"/>
    <n v="22.643400158548957"/>
    <n v="0"/>
    <s v="Manufacturing"/>
    <s v="High Net Worth"/>
    <s v="N"/>
    <s v="No"/>
    <n v="1"/>
    <m/>
  </r>
  <r>
    <n v="13249"/>
    <n v="15"/>
    <x v="3469"/>
    <d v="2017-01-26T00:00:00"/>
    <n v="338"/>
    <b v="0"/>
    <s v="Approved"/>
    <s v="Norco Bicycles"/>
    <s v="Standard"/>
    <s v="low"/>
    <s v="medium"/>
    <n v="958.74"/>
    <n v="748.9"/>
    <d v="2005-12-07T00:00:00"/>
    <n v="209.84000000000003"/>
    <s v="F"/>
    <n v="98"/>
    <d v="1991-08-28T00:00:00"/>
    <n v="28.870797418822931"/>
    <s v="Chief Design Engineer"/>
    <s v="Retail"/>
    <s v="Affluent Customer"/>
    <s v="N"/>
    <s v="No"/>
    <n v="2"/>
    <m/>
  </r>
  <r>
    <n v="13323"/>
    <n v="7"/>
    <x v="2612"/>
    <d v="2017-01-26T00:00:00"/>
    <n v="338"/>
    <b v="1"/>
    <s v="Approved"/>
    <s v="Trek Bicycles"/>
    <s v="Road"/>
    <s v="low"/>
    <s v="medium"/>
    <n v="980.37"/>
    <n v="234.43"/>
    <d v="2004-09-28T00:00:00"/>
    <n v="745.94"/>
    <s v="F"/>
    <n v="68"/>
    <d v="1977-05-02T00:00:00"/>
    <n v="43.202304268138001"/>
    <s v="Quality Control Specialist"/>
    <s v="n/a"/>
    <s v="Mass Customer"/>
    <s v="N"/>
    <s v="No"/>
    <n v="20"/>
    <m/>
  </r>
  <r>
    <n v="18615"/>
    <n v="89"/>
    <x v="910"/>
    <d v="2017-10-29T00:00:00"/>
    <m/>
    <b v="0"/>
    <s v="Cancelled"/>
    <s v="WeareA2B"/>
    <s v="Touring"/>
    <s v="medium"/>
    <s v="large"/>
    <n v="1362.99"/>
    <n v="57.74"/>
    <n v="37626"/>
    <m/>
    <m/>
    <m/>
    <m/>
    <m/>
    <m/>
    <m/>
    <m/>
    <m/>
    <m/>
    <m/>
    <m/>
  </r>
  <r>
    <n v="13640"/>
    <n v="95"/>
    <x v="3293"/>
    <d v="2017-01-26T00:00:00"/>
    <n v="338"/>
    <b v="0"/>
    <s v="Approved"/>
    <s v="Giant Bicycles"/>
    <s v="Standard"/>
    <s v="medium"/>
    <s v="large"/>
    <n v="569.55999999999995"/>
    <n v="528.42999999999995"/>
    <d v="2003-09-10T00:00:00"/>
    <n v="41.129999999999995"/>
    <s v="M"/>
    <n v="10"/>
    <d v="1971-10-21T00:00:00"/>
    <n v="48.736550843480465"/>
    <s v="Graphic Designer"/>
    <s v="Financial Services"/>
    <s v="Affluent Customer"/>
    <s v="N"/>
    <s v="No"/>
    <n v="10"/>
    <m/>
  </r>
  <r>
    <n v="14087"/>
    <n v="100"/>
    <x v="2313"/>
    <d v="2017-01-26T00:00:00"/>
    <n v="338"/>
    <b v="1"/>
    <s v="Approved"/>
    <s v="Norco Bicycles"/>
    <s v="Road"/>
    <s v="medium"/>
    <s v="medium"/>
    <n v="1036.5899999999999"/>
    <n v="206.35"/>
    <d v="1991-05-06T00:00:00"/>
    <n v="830.2399999999999"/>
    <s v="F"/>
    <n v="72"/>
    <d v="1998-02-10T00:00:00"/>
    <n v="22.410523446220189"/>
    <s v="Help Desk Operator"/>
    <s v="IT"/>
    <s v="Affluent Customer"/>
    <s v="N"/>
    <s v="No"/>
    <n v="3"/>
    <m/>
  </r>
  <r>
    <n v="15000"/>
    <n v="77"/>
    <x v="153"/>
    <d v="2017-01-26T00:00:00"/>
    <n v="338"/>
    <b v="1"/>
    <s v="Approved"/>
    <s v="Norco Bicycles"/>
    <s v="Road"/>
    <s v="medium"/>
    <s v="large"/>
    <n v="1240.31"/>
    <n v="795.1"/>
    <d v="2011-01-10T00:00:00"/>
    <n v="445.20999999999992"/>
    <s v="F"/>
    <n v="47"/>
    <d v="1990-03-25T00:00:00"/>
    <n v="30.298194679096902"/>
    <n v="0"/>
    <s v="Financial Services"/>
    <s v="Mass Customer"/>
    <s v="N"/>
    <s v="No"/>
    <n v="22"/>
    <m/>
  </r>
  <r>
    <n v="15408"/>
    <n v="35"/>
    <x v="2961"/>
    <d v="2017-01-26T00:00:00"/>
    <n v="338"/>
    <b v="1"/>
    <s v="Approved"/>
    <s v="Giant Bicycles"/>
    <s v="Standard"/>
    <s v="medium"/>
    <s v="medium"/>
    <n v="1403.5"/>
    <n v="954.82"/>
    <d v="2012-09-15T00:00:00"/>
    <n v="448.67999999999995"/>
    <s v="M"/>
    <n v="65"/>
    <d v="1994-03-27T00:00:00"/>
    <n v="26.289975501014712"/>
    <n v="0"/>
    <s v="n/a"/>
    <s v="High Net Worth"/>
    <s v="N"/>
    <s v="Yes"/>
    <n v="2"/>
    <m/>
  </r>
  <r>
    <n v="15553"/>
    <n v="73"/>
    <x v="161"/>
    <d v="2017-01-26T00:00:00"/>
    <n v="338"/>
    <b v="1"/>
    <s v="Approved"/>
    <s v="Solex"/>
    <s v="Standard"/>
    <s v="medium"/>
    <s v="medium"/>
    <n v="1945.43"/>
    <n v="333.18"/>
    <d v="2002-08-31T00:00:00"/>
    <n v="1612.25"/>
    <s v="M"/>
    <n v="38"/>
    <d v="1973-05-22T00:00:00"/>
    <n v="47.15024947361745"/>
    <s v="Environmental Tech"/>
    <s v="Manufacturing"/>
    <s v="Mass Customer"/>
    <s v="N"/>
    <s v="No"/>
    <n v="16"/>
    <m/>
  </r>
  <r>
    <n v="15607"/>
    <n v="14"/>
    <x v="1713"/>
    <d v="2017-01-26T00:00:00"/>
    <n v="338"/>
    <b v="0"/>
    <s v="Approved"/>
    <s v="Trek Bicycles"/>
    <s v="Standard"/>
    <s v="medium"/>
    <s v="small"/>
    <n v="1386.84"/>
    <n v="1234.29"/>
    <d v="1996-11-09T00:00:00"/>
    <n v="152.54999999999995"/>
    <s v="F"/>
    <n v="20"/>
    <d v="1996-05-22T00:00:00"/>
    <n v="24.133811117453067"/>
    <s v="Director of Sales"/>
    <s v="n/a"/>
    <s v="Mass Customer"/>
    <s v="N"/>
    <s v="Yes"/>
    <n v="1"/>
    <m/>
  </r>
  <r>
    <n v="15628"/>
    <n v="76"/>
    <x v="300"/>
    <d v="2017-01-26T00:00:00"/>
    <n v="338"/>
    <b v="1"/>
    <s v="Approved"/>
    <s v="WeareA2B"/>
    <s v="Standard"/>
    <s v="low"/>
    <s v="medium"/>
    <n v="642.30999999999995"/>
    <n v="513.85"/>
    <d v="1991-07-10T00:00:00"/>
    <n v="128.45999999999992"/>
    <s v="M"/>
    <n v="28"/>
    <d v="1998-07-20T00:00:00"/>
    <n v="21.972167281836629"/>
    <n v="0"/>
    <s v="Retail"/>
    <s v="Mass Customer"/>
    <s v="N"/>
    <s v="Yes"/>
    <n v="3"/>
    <m/>
  </r>
  <r>
    <n v="15895"/>
    <n v="66"/>
    <x v="2832"/>
    <d v="2017-01-26T00:00:00"/>
    <n v="338"/>
    <b v="1"/>
    <s v="Approved"/>
    <s v="Giant Bicycles"/>
    <s v="Road"/>
    <s v="low"/>
    <s v="small"/>
    <n v="590.26"/>
    <n v="525.33000000000004"/>
    <d v="2010-11-05T00:00:00"/>
    <n v="64.92999999999995"/>
    <s v="M"/>
    <n v="31"/>
    <d v="1977-12-07T00:00:00"/>
    <n v="42.602304268137999"/>
    <s v="Technical Writer"/>
    <s v="Health"/>
    <s v="Mass Customer"/>
    <s v="N"/>
    <s v="No"/>
    <n v="11"/>
    <m/>
  </r>
  <r>
    <n v="16078"/>
    <n v="47"/>
    <x v="2669"/>
    <d v="2017-01-26T00:00:00"/>
    <n v="338"/>
    <b v="0"/>
    <s v="Approved"/>
    <s v="Trek Bicycles"/>
    <s v="Road"/>
    <s v="low"/>
    <s v="small"/>
    <n v="1720.7"/>
    <n v="1531.42"/>
    <d v="2003-02-16T00:00:00"/>
    <n v="189.27999999999997"/>
    <s v="F"/>
    <n v="98"/>
    <d v="1977-01-03T00:00:00"/>
    <n v="43.528331665398277"/>
    <s v="Librarian"/>
    <s v="Entertainment"/>
    <s v="Affluent Customer"/>
    <s v="N"/>
    <s v="Yes"/>
    <n v="3"/>
    <m/>
  </r>
  <r>
    <n v="18625"/>
    <n v="85"/>
    <x v="2424"/>
    <d v="2017-06-17T00:00:00"/>
    <m/>
    <m/>
    <s v="Approved"/>
    <s v="WeareA2B"/>
    <s v="Standard"/>
    <s v="medium"/>
    <s v="medium"/>
    <n v="752.64"/>
    <n v="205.36"/>
    <n v="42218"/>
    <m/>
    <m/>
    <m/>
    <m/>
    <m/>
    <m/>
    <m/>
    <m/>
    <m/>
    <m/>
    <m/>
    <m/>
  </r>
  <r>
    <n v="16591"/>
    <n v="0"/>
    <x v="2741"/>
    <d v="2017-01-26T00:00:00"/>
    <n v="338"/>
    <b v="1"/>
    <s v="Approved"/>
    <s v="Norco Bicycles"/>
    <s v="Standard"/>
    <s v="medium"/>
    <s v="medium"/>
    <n v="360.4"/>
    <n v="270.3"/>
    <d v="2016-12-06T00:00:00"/>
    <n v="90.099999999999966"/>
    <s v="M"/>
    <n v="53"/>
    <d v="1955-10-19T00:00:00"/>
    <n v="64.752989199644844"/>
    <s v="Sales Associate"/>
    <s v="n/a"/>
    <s v="High Net Worth"/>
    <s v="N"/>
    <s v="No"/>
    <n v="12"/>
    <m/>
  </r>
  <r>
    <n v="18027"/>
    <n v="35"/>
    <x v="1874"/>
    <d v="2017-01-26T00:00:00"/>
    <n v="338"/>
    <b v="0"/>
    <s v="Approved"/>
    <s v="Trek Bicycles"/>
    <s v="Standard"/>
    <s v="low"/>
    <s v="medium"/>
    <n v="1057.51"/>
    <n v="154.4"/>
    <d v="2008-03-19T00:00:00"/>
    <n v="903.11"/>
    <s v="F"/>
    <n v="38"/>
    <d v="1990-11-16T00:00:00"/>
    <n v="29.65161933663115"/>
    <s v="Internal Auditor"/>
    <s v="Financial Services"/>
    <s v="Mass Customer"/>
    <s v="N"/>
    <s v="Yes"/>
    <n v="8"/>
    <m/>
  </r>
  <r>
    <n v="19012"/>
    <n v="84"/>
    <x v="2237"/>
    <d v="2017-01-26T00:00:00"/>
    <n v="338"/>
    <b v="0"/>
    <s v="Approved"/>
    <s v="Giant Bicycles"/>
    <s v="Road"/>
    <s v="medium"/>
    <s v="medium"/>
    <n v="792.9"/>
    <n v="594.67999999999995"/>
    <d v="1995-10-24T00:00:00"/>
    <n v="198.22000000000003"/>
    <s v="M"/>
    <n v="69"/>
    <d v="1971-07-01T00:00:00"/>
    <n v="49.043400158548955"/>
    <n v="0"/>
    <s v="n/a"/>
    <s v="High Net Worth"/>
    <s v="N"/>
    <s v="Yes"/>
    <n v="7"/>
    <m/>
  </r>
  <r>
    <n v="19286"/>
    <n v="32"/>
    <x v="2776"/>
    <d v="2017-01-26T00:00:00"/>
    <n v="338"/>
    <b v="1"/>
    <s v="Approved"/>
    <s v="Giant Bicycles"/>
    <s v="Standard"/>
    <s v="medium"/>
    <s v="medium"/>
    <n v="642.70000000000005"/>
    <n v="211.37"/>
    <d v="1995-12-19T00:00:00"/>
    <n v="431.33000000000004"/>
    <s v="M"/>
    <n v="92"/>
    <d v="1978-01-13T00:00:00"/>
    <n v="42.500934405124298"/>
    <s v="Operator"/>
    <s v="IT"/>
    <s v="Affluent Customer"/>
    <s v="N"/>
    <s v="Yes"/>
    <n v="14"/>
    <m/>
  </r>
  <r>
    <n v="19703"/>
    <n v="62"/>
    <x v="1199"/>
    <d v="2017-01-26T00:00:00"/>
    <n v="338"/>
    <b v="1"/>
    <s v="Approved"/>
    <s v="Solex"/>
    <s v="Standard"/>
    <s v="high"/>
    <s v="medium"/>
    <n v="1024.6600000000001"/>
    <n v="614.79999999999995"/>
    <d v="2016-02-04T00:00:00"/>
    <n v="409.86000000000013"/>
    <s v="M"/>
    <n v="38"/>
    <d v="1976-07-19T00:00:00"/>
    <n v="43.988605638001012"/>
    <s v="Nurse Practicioner"/>
    <s v="n/a"/>
    <s v="High Net Worth"/>
    <s v="N"/>
    <s v="Yes"/>
    <n v="8"/>
    <m/>
  </r>
  <r>
    <n v="19991"/>
    <n v="78"/>
    <x v="1158"/>
    <d v="2017-01-26T00:00:00"/>
    <n v="338"/>
    <b v="0"/>
    <s v="Approved"/>
    <s v="Giant Bicycles"/>
    <s v="Standard"/>
    <s v="medium"/>
    <s v="large"/>
    <n v="1765.3"/>
    <n v="709.48"/>
    <d v="2015-08-02T00:00:00"/>
    <n v="1055.82"/>
    <s v="F"/>
    <n v="60"/>
    <d v="1953-11-19T00:00:00"/>
    <n v="66.668057692795529"/>
    <s v="Sales Representative"/>
    <s v="Retail"/>
    <s v="Mass Customer"/>
    <s v="N"/>
    <s v="Yes"/>
    <n v="20"/>
    <m/>
  </r>
  <r>
    <n v="269"/>
    <n v="11"/>
    <x v="838"/>
    <d v="2017-01-25T00:00:00"/>
    <n v="339"/>
    <b v="1"/>
    <s v="Approved"/>
    <s v="Giant Bicycles"/>
    <s v="Standard"/>
    <s v="high"/>
    <s v="medium"/>
    <n v="1274.93"/>
    <n v="764.96"/>
    <d v="2013-03-12T00:00:00"/>
    <n v="509.97"/>
    <s v="M"/>
    <n v="60"/>
    <d v="1999-11-26T00:00:00"/>
    <n v="20.618742624302381"/>
    <n v="0"/>
    <s v="IT"/>
    <s v="Mass Customer"/>
    <s v="N"/>
    <s v="Yes"/>
    <n v="3"/>
    <m/>
  </r>
  <r>
    <n v="313"/>
    <n v="81"/>
    <x v="1294"/>
    <d v="2017-01-25T00:00:00"/>
    <n v="339"/>
    <b v="0"/>
    <s v="Approved"/>
    <s v="Solex"/>
    <s v="Standard"/>
    <s v="medium"/>
    <s v="medium"/>
    <n v="1151.96"/>
    <n v="649.49"/>
    <d v="1999-12-04T00:00:00"/>
    <n v="502.47"/>
    <s v="M"/>
    <n v="74"/>
    <d v="1998-10-11T00:00:00"/>
    <n v="21.744770021562658"/>
    <n v="0"/>
    <s v="Retail"/>
    <s v="High Net Worth"/>
    <s v="N"/>
    <s v="No"/>
    <n v="1"/>
    <m/>
  </r>
  <r>
    <n v="443"/>
    <n v="52"/>
    <x v="423"/>
    <d v="2017-01-25T00:00:00"/>
    <n v="339"/>
    <b v="0"/>
    <s v="Approved"/>
    <s v="OHM Cycles"/>
    <s v="Road"/>
    <s v="medium"/>
    <s v="medium"/>
    <n v="1280.28"/>
    <n v="829.51"/>
    <d v="2015-10-18T00:00:00"/>
    <n v="450.77"/>
    <s v="F"/>
    <n v="2"/>
    <d v="1958-11-28T00:00:00"/>
    <n v="61.640660432521564"/>
    <s v="Legal Assistant"/>
    <s v="Manufacturing"/>
    <s v="Affluent Customer"/>
    <s v="N"/>
    <s v="Yes"/>
    <n v="6"/>
    <m/>
  </r>
  <r>
    <n v="489"/>
    <n v="82"/>
    <x v="712"/>
    <d v="2017-01-25T00:00:00"/>
    <n v="339"/>
    <b v="0"/>
    <s v="Approved"/>
    <s v="Norco Bicycles"/>
    <s v="Standard"/>
    <s v="high"/>
    <s v="medium"/>
    <n v="1148.6400000000001"/>
    <n v="689.18"/>
    <d v="2015-08-10T00:00:00"/>
    <n v="459.46000000000015"/>
    <s v="F"/>
    <n v="5"/>
    <d v="1955-09-23T00:00:00"/>
    <n v="64.824222076357174"/>
    <s v="Software Test Engineer III"/>
    <s v="n/a"/>
    <s v="Affluent Customer"/>
    <s v="N"/>
    <s v="No"/>
    <n v="11"/>
    <m/>
  </r>
  <r>
    <n v="549"/>
    <n v="1"/>
    <x v="43"/>
    <d v="2017-01-25T00:00:00"/>
    <n v="339"/>
    <b v="0"/>
    <s v="Approved"/>
    <s v="Giant Bicycles"/>
    <s v="Standard"/>
    <s v="medium"/>
    <s v="medium"/>
    <n v="1403.5"/>
    <n v="954.82"/>
    <d v="2016-11-14T00:00:00"/>
    <n v="448.67999999999995"/>
    <s v="M"/>
    <n v="9"/>
    <d v="1973-08-03T00:00:00"/>
    <n v="46.950249473617454"/>
    <s v="Account Coordinator"/>
    <s v="Retail"/>
    <s v="Affluent Customer"/>
    <s v="N"/>
    <s v="Yes"/>
    <n v="17"/>
    <m/>
  </r>
  <r>
    <n v="574"/>
    <n v="89"/>
    <x v="2348"/>
    <d v="2017-01-25T00:00:00"/>
    <n v="339"/>
    <b v="1"/>
    <s v="Approved"/>
    <s v="WeareA2B"/>
    <s v="Touring"/>
    <s v="medium"/>
    <s v="large"/>
    <n v="1362.99"/>
    <n v="57.74"/>
    <d v="2016-07-09T00:00:00"/>
    <n v="1305.25"/>
    <s v="F"/>
    <n v="53"/>
    <d v="1954-08-22T00:00:00"/>
    <n v="65.911893309233889"/>
    <s v="Recruiting Manager"/>
    <s v="n/a"/>
    <s v="Mass Customer"/>
    <s v="N"/>
    <s v="Yes"/>
    <n v="19"/>
    <m/>
  </r>
  <r>
    <n v="726"/>
    <n v="71"/>
    <x v="1164"/>
    <d v="2017-01-25T00:00:00"/>
    <n v="339"/>
    <b v="0"/>
    <s v="Approved"/>
    <s v="Solex"/>
    <s v="Standard"/>
    <s v="high"/>
    <s v="large"/>
    <n v="1842.92"/>
    <n v="1105.75"/>
    <d v="1995-10-24T00:00:00"/>
    <n v="737.17000000000007"/>
    <s v="M"/>
    <n v="12"/>
    <d v="1979-07-08T00:00:00"/>
    <n v="41.018742624302384"/>
    <s v="Sales Representative"/>
    <s v="Retail"/>
    <s v="Mass Customer"/>
    <s v="N"/>
    <s v="No"/>
    <n v="4"/>
    <m/>
  </r>
  <r>
    <n v="757"/>
    <n v="27"/>
    <x v="909"/>
    <d v="2017-01-25T00:00:00"/>
    <n v="339"/>
    <b v="0"/>
    <s v="Approved"/>
    <s v="Trek Bicycles"/>
    <s v="Standard"/>
    <s v="medium"/>
    <s v="medium"/>
    <n v="499.53"/>
    <n v="388.72"/>
    <d v="1999-06-23T00:00:00"/>
    <n v="110.80999999999995"/>
    <s v="F"/>
    <n v="32"/>
    <d v="1988-11-17T00:00:00"/>
    <n v="31.648879610603753"/>
    <s v="Senior Financial Analyst"/>
    <s v="Financial Services"/>
    <s v="Mass Customer"/>
    <s v="N"/>
    <s v="Yes"/>
    <n v="7"/>
    <m/>
  </r>
  <r>
    <n v="831"/>
    <n v="23"/>
    <x v="3336"/>
    <d v="2017-01-25T00:00:00"/>
    <n v="339"/>
    <b v="1"/>
    <s v="Approved"/>
    <s v="Norco Bicycles"/>
    <s v="Mountain"/>
    <s v="low"/>
    <s v="small"/>
    <n v="688.63"/>
    <n v="612.88"/>
    <d v="2006-11-10T00:00:00"/>
    <n v="75.75"/>
    <s v="M"/>
    <n v="84"/>
    <d v="1969-05-29T00:00:00"/>
    <n v="51.133811117453071"/>
    <s v="Help Desk Technician"/>
    <s v="Retail"/>
    <s v="Mass Customer"/>
    <s v="N"/>
    <s v="Yes"/>
    <n v="8"/>
    <m/>
  </r>
  <r>
    <n v="1057"/>
    <n v="68"/>
    <x v="1613"/>
    <d v="2017-01-25T00:00:00"/>
    <n v="339"/>
    <b v="0"/>
    <s v="Approved"/>
    <s v="OHM Cycles"/>
    <s v="Standard"/>
    <s v="medium"/>
    <s v="medium"/>
    <n v="1636.9"/>
    <n v="44.71"/>
    <d v="1995-10-24T00:00:00"/>
    <n v="1592.19"/>
    <s v="F"/>
    <n v="40"/>
    <d v="1978-01-27T00:00:00"/>
    <n v="42.46257824074074"/>
    <s v="Desktop Support Technician"/>
    <s v="Financial Services"/>
    <s v="Affluent Customer"/>
    <s v="N"/>
    <s v="Yes"/>
    <n v="17"/>
    <m/>
  </r>
  <r>
    <n v="1229"/>
    <n v="75"/>
    <x v="2221"/>
    <d v="2017-01-25T00:00:00"/>
    <n v="339"/>
    <b v="1"/>
    <s v="Approved"/>
    <s v="Giant Bicycles"/>
    <s v="Touring"/>
    <s v="medium"/>
    <s v="large"/>
    <n v="1873.97"/>
    <n v="863.95"/>
    <d v="1997-01-25T00:00:00"/>
    <n v="1010.02"/>
    <s v="M"/>
    <n v="95"/>
    <d v="1987-03-27T00:00:00"/>
    <n v="33.295454953069509"/>
    <s v="Assistant Professor"/>
    <s v="n/a"/>
    <s v="Affluent Customer"/>
    <s v="N"/>
    <s v="Yes"/>
    <n v="17"/>
    <m/>
  </r>
  <r>
    <n v="1727"/>
    <n v="74"/>
    <x v="2324"/>
    <d v="2017-01-25T00:00:00"/>
    <n v="339"/>
    <b v="1"/>
    <s v="Approved"/>
    <s v="WeareA2B"/>
    <s v="Standard"/>
    <s v="medium"/>
    <s v="medium"/>
    <n v="1228.07"/>
    <n v="400.91"/>
    <d v="1997-01-25T00:00:00"/>
    <n v="827.15999999999985"/>
    <s v="M"/>
    <n v="86"/>
    <d v="1978-07-03T00:00:00"/>
    <n v="42.03244125443937"/>
    <s v="Software Engineer II"/>
    <s v="n/a"/>
    <s v="Mass Customer"/>
    <s v="N"/>
    <s v="Yes"/>
    <n v="10"/>
    <m/>
  </r>
  <r>
    <n v="1884"/>
    <n v="4"/>
    <x v="2838"/>
    <d v="2017-01-25T00:00:00"/>
    <n v="339"/>
    <b v="0"/>
    <s v="Approved"/>
    <s v="Solex"/>
    <s v="Standard"/>
    <s v="medium"/>
    <s v="medium"/>
    <n v="1483.2"/>
    <n v="99.59"/>
    <d v="2015-05-21T00:00:00"/>
    <n v="1383.6100000000001"/>
    <s v="F"/>
    <n v="20"/>
    <d v="1971-07-22T00:00:00"/>
    <n v="48.985865911973619"/>
    <s v="Biostatistician I"/>
    <s v="Property"/>
    <s v="High Net Worth"/>
    <s v="N"/>
    <s v="Yes"/>
    <n v="14"/>
    <m/>
  </r>
  <r>
    <n v="2697"/>
    <n v="21"/>
    <x v="1120"/>
    <d v="2017-01-25T00:00:00"/>
    <n v="339"/>
    <b v="1"/>
    <s v="Approved"/>
    <s v="WeareA2B"/>
    <s v="Touring"/>
    <s v="medium"/>
    <s v="medium"/>
    <n v="1466.68"/>
    <n v="363.25"/>
    <d v="2013-03-12T00:00:00"/>
    <n v="1103.43"/>
    <s v="M"/>
    <n v="42"/>
    <d v="1974-02-24T00:00:00"/>
    <n v="46.38860563800101"/>
    <s v="Speech Pathologist"/>
    <s v="Financial Services"/>
    <s v="High Net Worth"/>
    <s v="N"/>
    <s v="Yes"/>
    <n v="18"/>
    <m/>
  </r>
  <r>
    <n v="2909"/>
    <n v="38"/>
    <x v="1700"/>
    <d v="2017-01-25T00:00:00"/>
    <n v="339"/>
    <b v="1"/>
    <s v="Approved"/>
    <s v="Solex"/>
    <s v="Standard"/>
    <s v="medium"/>
    <s v="medium"/>
    <n v="1577.53"/>
    <n v="826.51"/>
    <d v="2008-03-19T00:00:00"/>
    <n v="751.02"/>
    <s v="M"/>
    <n v="11"/>
    <d v="1975-12-30T00:00:00"/>
    <n v="44.542030295535262"/>
    <s v="Chemical Engineer"/>
    <s v="Manufacturing"/>
    <s v="Affluent Customer"/>
    <s v="N"/>
    <s v="Yes"/>
    <n v="9"/>
    <m/>
  </r>
  <r>
    <n v="2946"/>
    <n v="9"/>
    <x v="642"/>
    <d v="2017-01-25T00:00:00"/>
    <n v="339"/>
    <b v="1"/>
    <s v="Approved"/>
    <s v="Norco Bicycles"/>
    <s v="Standard"/>
    <s v="medium"/>
    <s v="small"/>
    <n v="1216.1400000000001"/>
    <n v="1082.3599999999999"/>
    <d v="1991-08-05T00:00:00"/>
    <n v="133.7800000000002"/>
    <s v="M"/>
    <n v="37"/>
    <d v="1993-03-21T00:00:00"/>
    <n v="27.306413857179095"/>
    <s v="Accounting Assistant I"/>
    <s v="Financial Services"/>
    <s v="High Net Worth"/>
    <s v="N"/>
    <s v="Yes"/>
    <n v="6"/>
    <m/>
  </r>
  <r>
    <n v="3176"/>
    <n v="39"/>
    <x v="1792"/>
    <d v="2017-01-25T00:00:00"/>
    <n v="339"/>
    <b v="0"/>
    <s v="Approved"/>
    <s v="Giant Bicycles"/>
    <s v="Standard"/>
    <s v="medium"/>
    <s v="large"/>
    <n v="1812.75"/>
    <n v="582.48"/>
    <d v="2008-03-19T00:00:00"/>
    <n v="1230.27"/>
    <s v="F"/>
    <n v="34"/>
    <d v="1971-06-13T00:00:00"/>
    <n v="49.092715227042106"/>
    <s v="VP Sales"/>
    <s v="Financial Services"/>
    <s v="Affluent Customer"/>
    <s v="N"/>
    <s v="Yes"/>
    <n v="6"/>
    <m/>
  </r>
  <r>
    <n v="4332"/>
    <n v="67"/>
    <x v="2245"/>
    <d v="2017-01-25T00:00:00"/>
    <n v="339"/>
    <b v="1"/>
    <s v="Approved"/>
    <s v="Norco Bicycles"/>
    <s v="Road"/>
    <s v="medium"/>
    <s v="medium"/>
    <n v="544.04999999999995"/>
    <n v="376.84"/>
    <d v="2005-10-22T00:00:00"/>
    <n v="167.20999999999998"/>
    <s v="F"/>
    <n v="15"/>
    <d v="1989-08-30T00:00:00"/>
    <n v="30.865317966768135"/>
    <s v="Computer Systems Analyst III"/>
    <s v="Manufacturing"/>
    <s v="Mass Customer"/>
    <s v="N"/>
    <s v="No"/>
    <n v="3"/>
    <m/>
  </r>
  <r>
    <n v="4717"/>
    <n v="51"/>
    <x v="326"/>
    <d v="2017-01-25T00:00:00"/>
    <n v="339"/>
    <b v="1"/>
    <s v="Approved"/>
    <s v="OHM Cycles"/>
    <s v="Standard"/>
    <s v="high"/>
    <s v="medium"/>
    <n v="2005.66"/>
    <n v="1203.4000000000001"/>
    <d v="1997-10-04T00:00:00"/>
    <n v="802.26"/>
    <s v="F"/>
    <n v="92"/>
    <d v="1991-06-07T00:00:00"/>
    <n v="29.095454953069506"/>
    <s v="Administrative Assistant IV"/>
    <s v="n/a"/>
    <s v="Mass Customer"/>
    <s v="N"/>
    <s v="Yes"/>
    <n v="4"/>
    <m/>
  </r>
  <r>
    <n v="4974"/>
    <n v="79"/>
    <x v="803"/>
    <d v="2017-01-25T00:00:00"/>
    <n v="339"/>
    <b v="1"/>
    <s v="Approved"/>
    <s v="Norco Bicycles"/>
    <s v="Standard"/>
    <s v="medium"/>
    <s v="medium"/>
    <n v="1555.58"/>
    <n v="818.01"/>
    <d v="2004-12-18T00:00:00"/>
    <n v="737.56999999999994"/>
    <s v="F"/>
    <n v="23"/>
    <d v="1979-09-09T00:00:00"/>
    <n v="40.846139884576353"/>
    <s v="Cost Accountant"/>
    <s v="Financial Services"/>
    <s v="Mass Customer"/>
    <s v="N"/>
    <s v="Yes"/>
    <n v="11"/>
    <m/>
  </r>
  <r>
    <n v="5013"/>
    <n v="55"/>
    <x v="840"/>
    <d v="2017-01-25T00:00:00"/>
    <n v="339"/>
    <b v="1"/>
    <s v="Approved"/>
    <s v="Trek Bicycles"/>
    <s v="Road"/>
    <s v="medium"/>
    <s v="large"/>
    <n v="1894.19"/>
    <n v="598.76"/>
    <d v="1991-01-21T00:00:00"/>
    <n v="1295.43"/>
    <s v="M"/>
    <n v="68"/>
    <d v="1997-03-28T00:00:00"/>
    <n v="23.284496048959916"/>
    <n v="0"/>
    <s v="Manufacturing"/>
    <s v="Mass Customer"/>
    <s v="N"/>
    <s v="Yes"/>
    <n v="2"/>
    <m/>
  </r>
  <r>
    <n v="5117"/>
    <n v="55"/>
    <x v="242"/>
    <d v="2017-01-25T00:00:00"/>
    <n v="339"/>
    <b v="1"/>
    <s v="Approved"/>
    <s v="Trek Bicycles"/>
    <s v="Road"/>
    <s v="medium"/>
    <s v="large"/>
    <n v="1894.19"/>
    <n v="598.76"/>
    <d v="1993-07-20T00:00:00"/>
    <n v="1295.43"/>
    <s v="F"/>
    <n v="88"/>
    <d v="1985-11-19T00:00:00"/>
    <n v="34.646139884576357"/>
    <s v="Chemical Engineer"/>
    <s v="Manufacturing"/>
    <s v="Affluent Customer"/>
    <s v="N"/>
    <s v="Yes"/>
    <n v="17"/>
    <m/>
  </r>
  <r>
    <n v="5808"/>
    <n v="37"/>
    <x v="1480"/>
    <d v="2017-01-25T00:00:00"/>
    <n v="339"/>
    <b v="0"/>
    <s v="Approved"/>
    <s v="OHM Cycles"/>
    <s v="Standard"/>
    <s v="low"/>
    <s v="medium"/>
    <n v="1793.43"/>
    <n v="248.82"/>
    <d v="2011-03-16T00:00:00"/>
    <n v="1544.6100000000001"/>
    <s v="M"/>
    <n v="1"/>
    <d v="1973-11-02T00:00:00"/>
    <n v="46.7009344051243"/>
    <n v="0"/>
    <s v="Manufacturing"/>
    <s v="Affluent Customer"/>
    <s v="N"/>
    <s v="Yes"/>
    <n v="17"/>
    <m/>
  </r>
  <r>
    <n v="5923"/>
    <n v="9"/>
    <x v="3096"/>
    <d v="2017-01-25T00:00:00"/>
    <n v="339"/>
    <b v="1"/>
    <s v="Approved"/>
    <s v="OHM Cycles"/>
    <s v="Road"/>
    <s v="medium"/>
    <s v="medium"/>
    <n v="742.54"/>
    <n v="667.4"/>
    <d v="1991-11-07T00:00:00"/>
    <n v="75.139999999999986"/>
    <s v="M"/>
    <n v="83"/>
    <d v="1966-01-16T00:00:00"/>
    <n v="54.500934405124298"/>
    <s v="Engineer II"/>
    <s v="n/a"/>
    <s v="Mass Customer"/>
    <s v="N"/>
    <s v="No"/>
    <n v="15"/>
    <m/>
  </r>
  <r>
    <n v="5961"/>
    <n v="19"/>
    <x v="1437"/>
    <d v="2017-01-25T00:00:00"/>
    <n v="339"/>
    <b v="1"/>
    <s v="Approved"/>
    <s v="Trek Bicycles"/>
    <s v="Mountain"/>
    <s v="low"/>
    <s v="medium"/>
    <n v="574.64"/>
    <n v="459.71"/>
    <d v="2016-07-09T00:00:00"/>
    <n v="114.93"/>
    <s v="M"/>
    <n v="25"/>
    <d v="1984-11-20T00:00:00"/>
    <n v="35.643400158548957"/>
    <s v="Account Representative IV"/>
    <s v="Entertainment"/>
    <s v="High Net Worth"/>
    <s v="N"/>
    <s v="Yes"/>
    <n v="12"/>
    <m/>
  </r>
  <r>
    <n v="6275"/>
    <n v="22"/>
    <x v="458"/>
    <d v="2017-01-25T00:00:00"/>
    <n v="339"/>
    <b v="0"/>
    <s v="Approved"/>
    <s v="WeareA2B"/>
    <s v="Standard"/>
    <s v="medium"/>
    <s v="medium"/>
    <n v="60.34"/>
    <n v="45.26"/>
    <d v="1993-07-15T00:00:00"/>
    <n v="15.080000000000005"/>
    <s v="F"/>
    <n v="10"/>
    <d v="1964-03-28T00:00:00"/>
    <n v="56.306413857179095"/>
    <s v="Civil Engineer"/>
    <s v="Manufacturing"/>
    <s v="Affluent Customer"/>
    <s v="N"/>
    <s v="No"/>
    <n v="15"/>
    <m/>
  </r>
  <r>
    <n v="6326"/>
    <n v="62"/>
    <x v="3337"/>
    <d v="2017-01-25T00:00:00"/>
    <n v="339"/>
    <b v="1"/>
    <s v="Approved"/>
    <s v="Solex"/>
    <s v="Standard"/>
    <s v="medium"/>
    <s v="medium"/>
    <n v="478.16"/>
    <n v="298.72000000000003"/>
    <d v="1992-10-02T00:00:00"/>
    <n v="179.44"/>
    <s v="F"/>
    <n v="91"/>
    <d v="1985-07-08T00:00:00"/>
    <n v="35.013263172247591"/>
    <s v="Social Worker"/>
    <s v="Health"/>
    <s v="Mass Customer"/>
    <s v="N"/>
    <s v="Yes"/>
    <n v="14"/>
    <m/>
  </r>
  <r>
    <n v="6327"/>
    <n v="43"/>
    <x v="3120"/>
    <d v="2017-01-25T00:00:00"/>
    <n v="339"/>
    <b v="0"/>
    <s v="Approved"/>
    <s v="Norco Bicycles"/>
    <s v="Standard"/>
    <s v="medium"/>
    <s v="medium"/>
    <n v="1555.58"/>
    <n v="818.01"/>
    <d v="2015-08-02T00:00:00"/>
    <n v="737.56999999999994"/>
    <s v="F"/>
    <n v="44"/>
    <d v="1988-10-16T00:00:00"/>
    <n v="31.736550843480465"/>
    <s v="Legal Assistant"/>
    <s v="Manufacturing"/>
    <s v="High Net Worth"/>
    <s v="N"/>
    <s v="Yes"/>
    <n v="20"/>
    <m/>
  </r>
  <r>
    <n v="6575"/>
    <n v="97"/>
    <x v="3487"/>
    <d v="2017-01-25T00:00:00"/>
    <n v="339"/>
    <b v="0"/>
    <s v="Approved"/>
    <s v="OHM Cycles"/>
    <s v="Road"/>
    <s v="medium"/>
    <s v="medium"/>
    <n v="742.54"/>
    <n v="667.4"/>
    <d v="2016-07-09T00:00:00"/>
    <n v="75.139999999999986"/>
    <s v="M"/>
    <n v="68"/>
    <d v="1978-01-22T00:00:00"/>
    <n v="42.476276870877726"/>
    <s v="VP Sales"/>
    <s v="Manufacturing"/>
    <s v="High Net Worth"/>
    <s v="N"/>
    <s v="Yes"/>
    <n v="12"/>
    <m/>
  </r>
  <r>
    <n v="6640"/>
    <n v="36"/>
    <x v="501"/>
    <d v="2017-01-25T00:00:00"/>
    <n v="339"/>
    <b v="1"/>
    <s v="Approved"/>
    <s v="Solex"/>
    <s v="Standard"/>
    <s v="low"/>
    <s v="medium"/>
    <n v="945.04"/>
    <n v="507.58"/>
    <d v="1999-07-20T00:00:00"/>
    <n v="437.46"/>
    <s v="F"/>
    <n v="90"/>
    <d v="1985-10-06T00:00:00"/>
    <n v="34.766687829781837"/>
    <s v="Desktop Support Technician"/>
    <s v="n/a"/>
    <s v="Mass Customer"/>
    <s v="N"/>
    <s v="Yes"/>
    <n v="12"/>
    <m/>
  </r>
  <r>
    <n v="6962"/>
    <n v="62"/>
    <x v="2168"/>
    <d v="2017-01-25T00:00:00"/>
    <n v="339"/>
    <b v="0"/>
    <s v="Approved"/>
    <s v="Solex"/>
    <s v="Standard"/>
    <s v="medium"/>
    <s v="medium"/>
    <n v="478.16"/>
    <n v="298.72000000000003"/>
    <d v="2015-04-11T00:00:00"/>
    <n v="179.44"/>
    <s v="F"/>
    <n v="58"/>
    <d v="1966-09-03T00:00:00"/>
    <n v="53.870797418822931"/>
    <n v="0"/>
    <s v="n/a"/>
    <s v="Mass Customer"/>
    <s v="N"/>
    <s v="Yes"/>
    <n v="12"/>
    <m/>
  </r>
  <r>
    <n v="8328"/>
    <n v="84"/>
    <x v="3349"/>
    <d v="2017-01-25T00:00:00"/>
    <n v="339"/>
    <b v="1"/>
    <s v="Approved"/>
    <s v="Giant Bicycles"/>
    <s v="Road"/>
    <s v="medium"/>
    <s v="medium"/>
    <n v="792.9"/>
    <n v="594.67999999999995"/>
    <d v="1992-10-02T00:00:00"/>
    <n v="198.22000000000003"/>
    <s v="M"/>
    <n v="85"/>
    <d v="1980-07-14T00:00:00"/>
    <n v="39.999564542110605"/>
    <s v="Quality Engineer"/>
    <s v="Financial Services"/>
    <s v="High Net Worth"/>
    <s v="N"/>
    <s v="No"/>
    <n v="15"/>
    <m/>
  </r>
  <r>
    <n v="9205"/>
    <n v="2"/>
    <x v="166"/>
    <d v="2017-01-25T00:00:00"/>
    <n v="339"/>
    <b v="0"/>
    <s v="Approved"/>
    <s v="Solex"/>
    <s v="Standard"/>
    <s v="medium"/>
    <s v="medium"/>
    <n v="71.489999999999995"/>
    <n v="53.62"/>
    <d v="2011-04-16T00:00:00"/>
    <n v="17.869999999999997"/>
    <s v="M"/>
    <n v="92"/>
    <d v="1995-12-17T00:00:00"/>
    <n v="24.563948103754438"/>
    <s v="Geologist I"/>
    <s v="Financial Services"/>
    <s v="Affluent Customer"/>
    <s v="N"/>
    <s v="Yes"/>
    <n v="4"/>
    <m/>
  </r>
  <r>
    <n v="9906"/>
    <n v="79"/>
    <x v="3442"/>
    <d v="2017-01-25T00:00:00"/>
    <n v="339"/>
    <b v="0"/>
    <s v="Approved"/>
    <s v="Norco Bicycles"/>
    <s v="Standard"/>
    <s v="medium"/>
    <s v="medium"/>
    <n v="1555.58"/>
    <n v="818.01"/>
    <d v="2003-09-09T00:00:00"/>
    <n v="737.56999999999994"/>
    <s v="M"/>
    <n v="11"/>
    <d v="1996-03-05T00:00:00"/>
    <n v="24.347509747590053"/>
    <n v="0"/>
    <s v="n/a"/>
    <s v="Mass Customer"/>
    <s v="N"/>
    <s v="No"/>
    <n v="6"/>
    <m/>
  </r>
  <r>
    <n v="10360"/>
    <n v="42"/>
    <x v="2105"/>
    <d v="2017-01-25T00:00:00"/>
    <n v="339"/>
    <b v="1"/>
    <s v="Approved"/>
    <s v="OHM Cycles"/>
    <s v="Road"/>
    <s v="medium"/>
    <s v="small"/>
    <n v="1810"/>
    <n v="1610.9"/>
    <d v="2003-09-09T00:00:00"/>
    <n v="199.09999999999991"/>
    <s v="F"/>
    <n v="23"/>
    <d v="1984-05-20T00:00:00"/>
    <n v="36.147509747590057"/>
    <s v="Project Manager"/>
    <s v="Financial Services"/>
    <s v="Mass Customer"/>
    <s v="N"/>
    <s v="Yes"/>
    <n v="11"/>
    <m/>
  </r>
  <r>
    <n v="10488"/>
    <n v="12"/>
    <x v="3322"/>
    <d v="2017-01-25T00:00:00"/>
    <n v="339"/>
    <b v="1"/>
    <s v="Approved"/>
    <s v="Giant Bicycles"/>
    <s v="Standard"/>
    <s v="medium"/>
    <s v="large"/>
    <n v="1765.3"/>
    <n v="709.48"/>
    <d v="2004-07-25T00:00:00"/>
    <n v="1055.82"/>
    <s v="M"/>
    <n v="37"/>
    <d v="2001-01-02T00:00:00"/>
    <n v="19.514633035261287"/>
    <s v="Professor"/>
    <s v="n/a"/>
    <s v="High Net Worth"/>
    <s v="N"/>
    <s v="No"/>
    <n v="2"/>
    <m/>
  </r>
  <r>
    <n v="11883"/>
    <n v="99"/>
    <x v="1054"/>
    <d v="2017-01-25T00:00:00"/>
    <n v="339"/>
    <b v="0"/>
    <s v="Approved"/>
    <s v="Trek Bicycles"/>
    <s v="Road"/>
    <s v="low"/>
    <s v="small"/>
    <n v="1720.7"/>
    <n v="1531.42"/>
    <d v="2003-02-16T00:00:00"/>
    <n v="189.27999999999997"/>
    <s v="F"/>
    <n v="46"/>
    <d v="1973-07-21T00:00:00"/>
    <n v="46.985865911973619"/>
    <s v="Graphic Designer"/>
    <s v="Property"/>
    <s v="High Net Worth"/>
    <s v="N"/>
    <s v="Yes"/>
    <n v="17"/>
    <m/>
  </r>
  <r>
    <n v="11915"/>
    <n v="27"/>
    <x v="917"/>
    <d v="2017-01-25T00:00:00"/>
    <n v="339"/>
    <b v="0"/>
    <s v="Approved"/>
    <s v="Trek Bicycles"/>
    <s v="Standard"/>
    <s v="medium"/>
    <s v="medium"/>
    <n v="499.53"/>
    <n v="388.72"/>
    <d v="1999-06-23T00:00:00"/>
    <n v="110.80999999999995"/>
    <s v="M"/>
    <n v="78"/>
    <d v="1974-04-23T00:00:00"/>
    <n v="46.229701528411972"/>
    <s v="Editor"/>
    <s v="Financial Services"/>
    <s v="Mass Customer"/>
    <s v="N"/>
    <s v="No"/>
    <n v="8"/>
    <m/>
  </r>
  <r>
    <n v="12914"/>
    <n v="0"/>
    <x v="347"/>
    <d v="2017-01-25T00:00:00"/>
    <n v="339"/>
    <b v="1"/>
    <s v="Approved"/>
    <s v="OHM Cycles"/>
    <s v="Standard"/>
    <s v="medium"/>
    <s v="medium"/>
    <n v="235.63"/>
    <n v="125.07"/>
    <d v="2004-08-07T00:00:00"/>
    <n v="110.56"/>
    <s v="U"/>
    <n v="49"/>
    <d v="1899-12-30T00:00:00"/>
    <n v="0"/>
    <s v="Administrative Officer"/>
    <s v="IT"/>
    <s v="High Net Worth"/>
    <s v="N"/>
    <s v="No"/>
    <n v="0"/>
    <m/>
  </r>
  <r>
    <n v="13261"/>
    <n v="88"/>
    <x v="1395"/>
    <d v="2017-01-25T00:00:00"/>
    <n v="339"/>
    <b v="0"/>
    <s v="Approved"/>
    <s v="Norco Bicycles"/>
    <s v="Standard"/>
    <s v="medium"/>
    <s v="medium"/>
    <n v="1198.46"/>
    <n v="381.1"/>
    <d v="2000-11-03T00:00:00"/>
    <n v="817.36"/>
    <s v="M"/>
    <n v="20"/>
    <d v="1991-07-12T00:00:00"/>
    <n v="28.999564542110601"/>
    <s v="Technical Writer"/>
    <s v="Financial Services"/>
    <s v="Mass Customer"/>
    <s v="N"/>
    <s v="Yes"/>
    <n v="4"/>
    <m/>
  </r>
  <r>
    <n v="13538"/>
    <n v="0"/>
    <x v="2829"/>
    <d v="2017-01-25T00:00:00"/>
    <n v="339"/>
    <b v="0"/>
    <s v="Approved"/>
    <s v="OHM Cycles"/>
    <s v="Standard"/>
    <s v="medium"/>
    <s v="medium"/>
    <n v="235.63"/>
    <n v="125.07"/>
    <d v="2004-08-07T00:00:00"/>
    <n v="110.56"/>
    <s v="M"/>
    <n v="79"/>
    <d v="1963-10-20T00:00:00"/>
    <n v="56.744770021562658"/>
    <s v="VP Marketing"/>
    <s v="Retail"/>
    <s v="High Net Worth"/>
    <s v="N"/>
    <s v="No"/>
    <n v="12"/>
    <m/>
  </r>
  <r>
    <n v="13551"/>
    <n v="61"/>
    <x v="2004"/>
    <d v="2017-01-25T00:00:00"/>
    <n v="339"/>
    <b v="0"/>
    <s v="Approved"/>
    <s v="OHM Cycles"/>
    <s v="Standard"/>
    <s v="low"/>
    <s v="medium"/>
    <n v="71.16"/>
    <n v="56.93"/>
    <d v="2015-06-17T00:00:00"/>
    <n v="14.229999999999997"/>
    <s v="M"/>
    <n v="49"/>
    <d v="1974-05-16T00:00:00"/>
    <n v="46.166687829781836"/>
    <s v="Assistant Professor"/>
    <s v="n/a"/>
    <s v="Mass Customer"/>
    <s v="N"/>
    <s v="No"/>
    <n v="8"/>
    <m/>
  </r>
  <r>
    <n v="13700"/>
    <n v="77"/>
    <x v="852"/>
    <d v="2017-01-25T00:00:00"/>
    <n v="339"/>
    <b v="1"/>
    <s v="Approved"/>
    <s v="Norco Bicycles"/>
    <s v="Road"/>
    <s v="medium"/>
    <s v="large"/>
    <n v="1240.31"/>
    <n v="795.1"/>
    <d v="2011-01-10T00:00:00"/>
    <n v="445.20999999999992"/>
    <s v="M"/>
    <n v="30"/>
    <d v="1977-11-30T00:00:00"/>
    <n v="42.621482350329778"/>
    <s v="Research Assistant IV"/>
    <s v="Retail"/>
    <s v="Mass Customer"/>
    <s v="N"/>
    <s v="No"/>
    <n v="14"/>
    <m/>
  </r>
  <r>
    <n v="14179"/>
    <n v="26"/>
    <x v="1773"/>
    <d v="2017-01-25T00:00:00"/>
    <n v="339"/>
    <b v="0"/>
    <s v="Approved"/>
    <s v="WeareA2B"/>
    <s v="Standard"/>
    <s v="medium"/>
    <s v="medium"/>
    <n v="1992.93"/>
    <n v="762.63"/>
    <d v="2006-11-10T00:00:00"/>
    <n v="1230.3000000000002"/>
    <s v="M"/>
    <n v="48"/>
    <d v="1995-08-05T00:00:00"/>
    <n v="24.931071391425672"/>
    <s v="Design Engineer"/>
    <s v="Financial Services"/>
    <s v="Mass Customer"/>
    <s v="N"/>
    <s v="Yes"/>
    <n v="3"/>
    <m/>
  </r>
  <r>
    <n v="14699"/>
    <n v="26"/>
    <x v="1757"/>
    <d v="2017-01-25T00:00:00"/>
    <n v="339"/>
    <b v="1"/>
    <s v="Approved"/>
    <s v="WeareA2B"/>
    <s v="Standard"/>
    <s v="medium"/>
    <s v="medium"/>
    <n v="1992.93"/>
    <n v="762.63"/>
    <d v="1993-05-26T00:00:00"/>
    <n v="1230.3000000000002"/>
    <s v="M"/>
    <n v="1"/>
    <d v="1970-05-26T00:00:00"/>
    <n v="50.142030295535257"/>
    <s v="Pharmacist"/>
    <s v="Health"/>
    <s v="Mass Customer"/>
    <s v="N"/>
    <s v="No"/>
    <n v="13"/>
    <m/>
  </r>
  <r>
    <n v="14862"/>
    <n v="50"/>
    <x v="3260"/>
    <d v="2017-01-25T00:00:00"/>
    <n v="339"/>
    <b v="0"/>
    <s v="Approved"/>
    <s v="WeareA2B"/>
    <s v="Standard"/>
    <s v="medium"/>
    <s v="small"/>
    <n v="175.89"/>
    <n v="131.91999999999999"/>
    <d v="2003-02-16T00:00:00"/>
    <n v="43.97"/>
    <s v="F"/>
    <n v="98"/>
    <d v="1965-04-08T00:00:00"/>
    <n v="55.276276870877723"/>
    <s v="Speech Pathologist"/>
    <s v="IT"/>
    <s v="Affluent Customer"/>
    <s v="N"/>
    <s v="No"/>
    <n v="10"/>
    <m/>
  </r>
  <r>
    <n v="14947"/>
    <n v="15"/>
    <x v="3143"/>
    <d v="2017-01-25T00:00:00"/>
    <n v="339"/>
    <b v="1"/>
    <s v="Approved"/>
    <s v="Norco Bicycles"/>
    <s v="Standard"/>
    <s v="low"/>
    <s v="medium"/>
    <n v="958.74"/>
    <n v="748.9"/>
    <d v="2005-12-07T00:00:00"/>
    <n v="209.84000000000003"/>
    <s v="M"/>
    <n v="43"/>
    <d v="1956-11-08T00:00:00"/>
    <n v="63.695454953069508"/>
    <s v="Senior Quality Engineer"/>
    <s v="n/a"/>
    <s v="Mass Customer"/>
    <s v="N"/>
    <s v="No"/>
    <n v="9"/>
    <m/>
  </r>
  <r>
    <n v="15227"/>
    <n v="74"/>
    <x v="903"/>
    <d v="2017-01-25T00:00:00"/>
    <n v="339"/>
    <b v="1"/>
    <s v="Approved"/>
    <s v="WeareA2B"/>
    <s v="Standard"/>
    <s v="medium"/>
    <s v="medium"/>
    <n v="1228.07"/>
    <n v="400.91"/>
    <d v="2000-05-22T00:00:00"/>
    <n v="827.15999999999985"/>
    <s v="M"/>
    <n v="32"/>
    <d v="1986-04-05T00:00:00"/>
    <n v="34.27079741882293"/>
    <s v="GIS Technical Architect"/>
    <s v="Manufacturing"/>
    <s v="Mass Customer"/>
    <s v="N"/>
    <s v="Yes"/>
    <n v="12"/>
    <m/>
  </r>
  <r>
    <n v="15534"/>
    <n v="0"/>
    <x v="758"/>
    <d v="2017-01-25T00:00:00"/>
    <n v="339"/>
    <b v="0"/>
    <s v="Approved"/>
    <s v="OHM Cycles"/>
    <s v="Standard"/>
    <s v="low"/>
    <s v="medium"/>
    <n v="71.16"/>
    <n v="56.93"/>
    <d v="2015-06-17T00:00:00"/>
    <n v="14.229999999999997"/>
    <s v="F"/>
    <n v="93"/>
    <d v="1998-11-15T00:00:00"/>
    <n v="21.648879610603753"/>
    <s v="Sales Representative"/>
    <s v="Retail"/>
    <s v="High Net Worth"/>
    <s v="N"/>
    <s v="No"/>
    <n v="1"/>
    <m/>
  </r>
  <r>
    <n v="15801"/>
    <n v="51"/>
    <x v="1203"/>
    <d v="2017-01-25T00:00:00"/>
    <n v="339"/>
    <b v="0"/>
    <s v="Approved"/>
    <s v="OHM Cycles"/>
    <s v="Standard"/>
    <s v="high"/>
    <s v="medium"/>
    <n v="2005.66"/>
    <n v="1203.4000000000001"/>
    <d v="2003-07-21T00:00:00"/>
    <n v="802.26"/>
    <s v="M"/>
    <n v="1"/>
    <d v="1994-11-27T00:00:00"/>
    <n v="25.618742624302381"/>
    <s v="Help Desk Operator"/>
    <s v="Manufacturing"/>
    <s v="Mass Customer"/>
    <s v="N"/>
    <s v="Yes"/>
    <n v="7"/>
    <m/>
  </r>
  <r>
    <n v="15926"/>
    <n v="2"/>
    <x v="851"/>
    <d v="2017-01-25T00:00:00"/>
    <n v="339"/>
    <b v="0"/>
    <s v="Approved"/>
    <s v="Solex"/>
    <s v="Standard"/>
    <s v="medium"/>
    <s v="medium"/>
    <n v="71.489999999999995"/>
    <n v="53.62"/>
    <d v="2012-09-15T00:00:00"/>
    <n v="17.869999999999997"/>
    <s v="F"/>
    <n v="55"/>
    <d v="1977-12-03T00:00:00"/>
    <n v="42.613263172247585"/>
    <s v="Research Assistant I"/>
    <s v="Argiculture"/>
    <s v="Mass Customer"/>
    <s v="N"/>
    <s v="Yes"/>
    <n v="15"/>
    <m/>
  </r>
  <r>
    <n v="16245"/>
    <n v="83"/>
    <x v="1752"/>
    <d v="2017-01-25T00:00:00"/>
    <n v="339"/>
    <b v="0"/>
    <s v="Approved"/>
    <s v="Solex"/>
    <s v="Touring"/>
    <s v="medium"/>
    <s v="large"/>
    <n v="2083.94"/>
    <n v="675.03"/>
    <d v="2013-09-16T00:00:00"/>
    <n v="1408.91"/>
    <s v="F"/>
    <n v="45"/>
    <d v="1968-08-06T00:00:00"/>
    <n v="51.944770021562654"/>
    <s v="Social Worker"/>
    <s v="Health"/>
    <s v="Affluent Customer"/>
    <s v="N"/>
    <s v="No"/>
    <n v="4"/>
    <m/>
  </r>
  <r>
    <n v="16986"/>
    <n v="28"/>
    <x v="1098"/>
    <d v="2017-01-25T00:00:00"/>
    <n v="339"/>
    <b v="0"/>
    <s v="Approved"/>
    <s v="Norco Bicycles"/>
    <s v="Standard"/>
    <s v="medium"/>
    <s v="small"/>
    <n v="1216.1400000000001"/>
    <n v="1082.3599999999999"/>
    <d v="1996-11-09T00:00:00"/>
    <n v="133.7800000000002"/>
    <s v="F"/>
    <n v="9"/>
    <d v="1980-10-09T00:00:00"/>
    <n v="39.761208377727037"/>
    <s v="Information Systems Manager"/>
    <s v="n/a"/>
    <s v="Mass Customer"/>
    <s v="N"/>
    <s v="No"/>
    <n v="3"/>
    <m/>
  </r>
  <r>
    <n v="17016"/>
    <n v="91"/>
    <x v="84"/>
    <d v="2017-01-25T00:00:00"/>
    <n v="339"/>
    <b v="0"/>
    <s v="Approved"/>
    <s v="Solex"/>
    <s v="Standard"/>
    <s v="medium"/>
    <s v="medium"/>
    <n v="100.35"/>
    <n v="75.260000000000005"/>
    <d v="1999-07-26T00:00:00"/>
    <n v="25.089999999999989"/>
    <s v="F"/>
    <n v="53"/>
    <d v="1969-03-10T00:00:00"/>
    <n v="51.352989199644846"/>
    <s v="Administrative Officer"/>
    <s v="Property"/>
    <s v="Mass Customer"/>
    <s v="N"/>
    <s v="No"/>
    <n v="8"/>
    <m/>
  </r>
  <r>
    <n v="17268"/>
    <n v="52"/>
    <x v="2671"/>
    <d v="2017-01-25T00:00:00"/>
    <n v="339"/>
    <b v="1"/>
    <s v="Approved"/>
    <s v="OHM Cycles"/>
    <s v="Road"/>
    <s v="medium"/>
    <s v="medium"/>
    <n v="1280.28"/>
    <n v="829.51"/>
    <d v="2001-11-25T00:00:00"/>
    <n v="450.77"/>
    <s v="F"/>
    <n v="87"/>
    <d v="1974-01-10T00:00:00"/>
    <n v="46.511893309233891"/>
    <s v="Speech Pathologist"/>
    <s v="Manufacturing"/>
    <s v="Mass Customer"/>
    <s v="N"/>
    <s v="No"/>
    <n v="8"/>
    <m/>
  </r>
  <r>
    <n v="17448"/>
    <n v="5"/>
    <x v="1341"/>
    <d v="2017-01-25T00:00:00"/>
    <n v="339"/>
    <b v="0"/>
    <s v="Approved"/>
    <s v="Trek Bicycles"/>
    <s v="Mountain"/>
    <s v="low"/>
    <s v="medium"/>
    <n v="574.64"/>
    <n v="459.71"/>
    <d v="2011-08-29T00:00:00"/>
    <n v="114.93"/>
    <s v="M"/>
    <n v="81"/>
    <d v="1979-05-05T00:00:00"/>
    <n v="41.194085090055808"/>
    <s v="Registered Nurse"/>
    <s v="Health"/>
    <s v="Mass Customer"/>
    <s v="N"/>
    <s v="No"/>
    <n v="17"/>
    <m/>
  </r>
  <r>
    <n v="18461"/>
    <n v="5"/>
    <x v="2351"/>
    <d v="2017-01-25T00:00:00"/>
    <n v="339"/>
    <b v="1"/>
    <s v="Approved"/>
    <s v="Trek Bicycles"/>
    <s v="Mountain"/>
    <s v="low"/>
    <s v="medium"/>
    <n v="574.64"/>
    <n v="459.71"/>
    <d v="2011-08-29T00:00:00"/>
    <n v="114.93"/>
    <s v="M"/>
    <n v="46"/>
    <d v="1997-07-25T00:00:00"/>
    <n v="22.958468651699643"/>
    <s v="Assistant Media Planner"/>
    <s v="Entertainment"/>
    <s v="Mass Customer"/>
    <s v="N"/>
    <s v="No"/>
    <n v="3"/>
    <m/>
  </r>
  <r>
    <n v="18619"/>
    <n v="3"/>
    <x v="2398"/>
    <d v="2017-01-25T00:00:00"/>
    <n v="339"/>
    <b v="0"/>
    <s v="Approved"/>
    <s v="Trek Bicycles"/>
    <s v="Standard"/>
    <s v="medium"/>
    <s v="large"/>
    <n v="2091.4699999999998"/>
    <n v="388.92"/>
    <d v="2012-09-15T00:00:00"/>
    <n v="1702.5499999999997"/>
    <s v="F"/>
    <n v="98"/>
    <d v="1993-01-22T00:00:00"/>
    <n v="27.465317966768136"/>
    <s v="Chemical Engineer"/>
    <s v="Manufacturing"/>
    <s v="Mass Customer"/>
    <s v="N"/>
    <s v="No"/>
    <n v="10"/>
    <m/>
  </r>
  <r>
    <n v="18690"/>
    <n v="23"/>
    <x v="1954"/>
    <d v="2017-12-13T00:00:00"/>
    <m/>
    <m/>
    <s v="Approved"/>
    <s v="Norco Bicycles"/>
    <s v="Standard"/>
    <s v="medium"/>
    <s v="medium"/>
    <n v="1198.46"/>
    <n v="381.1"/>
    <n v="41701"/>
    <m/>
    <m/>
    <m/>
    <m/>
    <m/>
    <m/>
    <m/>
    <m/>
    <m/>
    <m/>
    <m/>
    <m/>
  </r>
  <r>
    <n v="19134"/>
    <n v="32"/>
    <x v="1635"/>
    <d v="2017-01-25T00:00:00"/>
    <n v="339"/>
    <b v="1"/>
    <s v="Approved"/>
    <s v="Giant Bicycles"/>
    <s v="Standard"/>
    <s v="high"/>
    <s v="medium"/>
    <n v="1179"/>
    <n v="707.4"/>
    <d v="1997-08-25T00:00:00"/>
    <n v="471.6"/>
    <s v="F"/>
    <n v="2"/>
    <d v="1985-06-11T00:00:00"/>
    <n v="35.087235774987313"/>
    <s v="Legal Assistant"/>
    <s v="Manufacturing"/>
    <s v="High Net Worth"/>
    <s v="N"/>
    <s v="No"/>
    <n v="16"/>
    <m/>
  </r>
  <r>
    <n v="19386"/>
    <n v="65"/>
    <x v="2895"/>
    <d v="2017-01-25T00:00:00"/>
    <n v="339"/>
    <b v="0"/>
    <s v="Approved"/>
    <s v="WeareA2B"/>
    <s v="Standard"/>
    <s v="medium"/>
    <s v="medium"/>
    <n v="1807.45"/>
    <n v="778.69"/>
    <d v="2015-05-21T00:00:00"/>
    <n v="1028.76"/>
    <s v="M"/>
    <n v="80"/>
    <d v="1967-07-16T00:00:00"/>
    <n v="53.005043994165398"/>
    <s v="Budget/Accounting Analyst I"/>
    <s v="Health"/>
    <s v="Affluent Customer"/>
    <s v="N"/>
    <s v="Yes"/>
    <n v="10"/>
    <m/>
  </r>
  <r>
    <n v="19532"/>
    <n v="46"/>
    <x v="1061"/>
    <d v="2017-01-25T00:00:00"/>
    <n v="339"/>
    <b v="0"/>
    <s v="Approved"/>
    <s v="Solex"/>
    <s v="Standard"/>
    <s v="low"/>
    <s v="medium"/>
    <n v="1289.8499999999999"/>
    <n v="74.510000000000005"/>
    <d v="2007-12-11T00:00:00"/>
    <n v="1215.3399999999999"/>
    <s v="F"/>
    <n v="62"/>
    <d v="1968-06-22T00:00:00"/>
    <n v="52.068057692795534"/>
    <s v="Safety Technician III"/>
    <s v="Manufacturing"/>
    <s v="Mass Customer"/>
    <s v="N"/>
    <s v="No"/>
    <n v="19"/>
    <m/>
  </r>
  <r>
    <n v="19585"/>
    <n v="68"/>
    <x v="133"/>
    <d v="2017-01-25T00:00:00"/>
    <n v="339"/>
    <b v="0"/>
    <s v="Approved"/>
    <s v="OHM Cycles"/>
    <s v="Standard"/>
    <s v="medium"/>
    <s v="medium"/>
    <n v="1636.9"/>
    <n v="44.71"/>
    <d v="2010-08-20T00:00:00"/>
    <n v="1592.19"/>
    <s v="M"/>
    <n v="80"/>
    <d v="1997-01-03T00:00:00"/>
    <n v="23.514633035261287"/>
    <s v="Web Designer III"/>
    <s v="Manufacturing"/>
    <s v="Mass Customer"/>
    <s v="N"/>
    <s v="No"/>
    <n v="1"/>
    <m/>
  </r>
  <r>
    <n v="368"/>
    <n v="25"/>
    <x v="2966"/>
    <d v="2017-01-24T00:00:00"/>
    <n v="340"/>
    <b v="1"/>
    <s v="Approved"/>
    <s v="OHM Cycles"/>
    <s v="Standard"/>
    <s v="high"/>
    <s v="medium"/>
    <n v="2005.66"/>
    <n v="1203.4000000000001"/>
    <d v="2012-04-10T00:00:00"/>
    <n v="802.26"/>
    <s v="F"/>
    <n v="7"/>
    <d v="1954-01-08T00:00:00"/>
    <n v="66.53107139142567"/>
    <s v="Librarian"/>
    <s v="Entertainment"/>
    <s v="High Net Worth"/>
    <s v="N"/>
    <s v="No"/>
    <n v="19"/>
    <m/>
  </r>
  <r>
    <n v="693"/>
    <n v="8"/>
    <x v="413"/>
    <d v="2017-01-24T00:00:00"/>
    <n v="340"/>
    <b v="1"/>
    <s v="Approved"/>
    <s v="Solex"/>
    <s v="Road"/>
    <s v="medium"/>
    <s v="small"/>
    <n v="1703.52"/>
    <n v="1516.13"/>
    <d v="1991-11-07T00:00:00"/>
    <n v="187.38999999999987"/>
    <s v="U"/>
    <n v="28"/>
    <d v="1899-12-30T00:00:00"/>
    <n v="0"/>
    <s v="Business Systems Development Analyst"/>
    <s v="IT"/>
    <s v="Affluent Customer"/>
    <s v="N"/>
    <s v="Yes"/>
    <n v="0"/>
    <m/>
  </r>
  <r>
    <n v="821"/>
    <n v="2"/>
    <x v="3484"/>
    <d v="2017-01-24T00:00:00"/>
    <n v="340"/>
    <b v="1"/>
    <s v="Approved"/>
    <s v="Solex"/>
    <s v="Standard"/>
    <s v="medium"/>
    <s v="medium"/>
    <n v="71.489999999999995"/>
    <n v="53.62"/>
    <d v="2003-02-07T00:00:00"/>
    <n v="17.869999999999997"/>
    <s v="F"/>
    <n v="88"/>
    <d v="1995-08-13T00:00:00"/>
    <n v="24.909153583206493"/>
    <s v="Payment Adjustment Coordinator"/>
    <s v="Manufacturing"/>
    <s v="Affluent Customer"/>
    <s v="N"/>
    <s v="Yes"/>
    <n v="3"/>
    <m/>
  </r>
  <r>
    <n v="1430"/>
    <n v="41"/>
    <x v="466"/>
    <d v="2017-01-24T00:00:00"/>
    <n v="340"/>
    <b v="0"/>
    <s v="Approved"/>
    <s v="Solex"/>
    <s v="Road"/>
    <s v="medium"/>
    <s v="medium"/>
    <n v="416.98"/>
    <n v="312.74"/>
    <d v="1997-05-10T00:00:00"/>
    <n v="104.24000000000001"/>
    <s v="M"/>
    <n v="22"/>
    <d v="2001-12-19T00:00:00"/>
    <n v="18.552989199644848"/>
    <s v="Internal Auditor"/>
    <s v="Retail"/>
    <s v="Mass Customer"/>
    <s v="N"/>
    <s v="No"/>
    <n v="1"/>
    <m/>
  </r>
  <r>
    <n v="1513"/>
    <n v="7"/>
    <x v="538"/>
    <d v="2017-01-24T00:00:00"/>
    <n v="340"/>
    <b v="1"/>
    <s v="Approved"/>
    <s v="Trek Bicycles"/>
    <s v="Road"/>
    <s v="low"/>
    <s v="medium"/>
    <n v="980.37"/>
    <n v="234.43"/>
    <d v="2011-04-16T00:00:00"/>
    <n v="745.94"/>
    <s v="M"/>
    <n v="15"/>
    <d v="1966-02-23T00:00:00"/>
    <n v="54.396824816083203"/>
    <s v="Biostatistician III"/>
    <s v="Health"/>
    <s v="Affluent Customer"/>
    <s v="N"/>
    <s v="Yes"/>
    <n v="5"/>
    <m/>
  </r>
  <r>
    <n v="1554"/>
    <n v="54"/>
    <x v="2430"/>
    <d v="2017-01-24T00:00:00"/>
    <n v="340"/>
    <b v="1"/>
    <s v="Approved"/>
    <s v="WeareA2B"/>
    <s v="Standard"/>
    <s v="medium"/>
    <s v="medium"/>
    <n v="1292.8399999999999"/>
    <n v="13.44"/>
    <d v="2003-07-21T00:00:00"/>
    <n v="1279.3999999999999"/>
    <s v="F"/>
    <n v="29"/>
    <d v="1996-12-15T00:00:00"/>
    <n v="23.566687829781834"/>
    <n v="0"/>
    <s v="Retail"/>
    <s v="Affluent Customer"/>
    <s v="N"/>
    <s v="Yes"/>
    <n v="2"/>
    <m/>
  </r>
  <r>
    <n v="1557"/>
    <n v="10"/>
    <x v="2331"/>
    <d v="2017-01-24T00:00:00"/>
    <n v="340"/>
    <b v="1"/>
    <s v="Approved"/>
    <s v="Solex"/>
    <s v="Standard"/>
    <s v="medium"/>
    <s v="medium"/>
    <n v="1945.43"/>
    <n v="333.18"/>
    <d v="2002-08-31T00:00:00"/>
    <n v="1612.25"/>
    <s v="M"/>
    <n v="80"/>
    <d v="1973-10-21T00:00:00"/>
    <n v="46.733811117453065"/>
    <s v="Accounting Assistant II"/>
    <s v="n/a"/>
    <s v="High Net Worth"/>
    <s v="N"/>
    <s v="No"/>
    <n v="15"/>
    <m/>
  </r>
  <r>
    <n v="2007"/>
    <n v="1"/>
    <x v="441"/>
    <d v="2017-01-24T00:00:00"/>
    <n v="340"/>
    <b v="0"/>
    <s v="Approved"/>
    <s v="Giant Bicycles"/>
    <s v="Standard"/>
    <s v="medium"/>
    <s v="medium"/>
    <n v="1403.5"/>
    <n v="954.82"/>
    <d v="2016-11-14T00:00:00"/>
    <n v="448.67999999999995"/>
    <s v="F"/>
    <n v="7"/>
    <d v="1957-12-19T00:00:00"/>
    <n v="62.58312618594622"/>
    <s v="Computer Systems Analyst II"/>
    <s v="IT"/>
    <s v="Affluent Customer"/>
    <s v="N"/>
    <s v="No"/>
    <n v="20"/>
    <m/>
  </r>
  <r>
    <n v="2098"/>
    <n v="53"/>
    <x v="1598"/>
    <d v="2017-01-24T00:00:00"/>
    <n v="340"/>
    <b v="1"/>
    <s v="Approved"/>
    <s v="OHM Cycles"/>
    <s v="Standard"/>
    <s v="medium"/>
    <s v="medium"/>
    <n v="795.34"/>
    <n v="101.58"/>
    <d v="1991-01-21T00:00:00"/>
    <n v="693.76"/>
    <s v="M"/>
    <n v="55"/>
    <d v="1997-01-06T00:00:00"/>
    <n v="23.506413857179094"/>
    <s v="Tax Accountant"/>
    <s v="n/a"/>
    <s v="Affluent Customer"/>
    <s v="N"/>
    <s v="Yes"/>
    <n v="2"/>
    <m/>
  </r>
  <r>
    <n v="2242"/>
    <n v="55"/>
    <x v="319"/>
    <d v="2017-01-24T00:00:00"/>
    <n v="340"/>
    <b v="0"/>
    <s v="Approved"/>
    <s v="Trek Bicycles"/>
    <s v="Road"/>
    <s v="medium"/>
    <s v="large"/>
    <n v="1894.19"/>
    <n v="598.76"/>
    <d v="2003-07-21T00:00:00"/>
    <n v="1295.43"/>
    <s v="F"/>
    <n v="41"/>
    <d v="1978-04-23T00:00:00"/>
    <n v="42.226961802384572"/>
    <n v="0"/>
    <s v="Manufacturing"/>
    <s v="Mass Customer"/>
    <s v="N"/>
    <s v="No"/>
    <n v="17"/>
    <m/>
  </r>
  <r>
    <n v="3094"/>
    <n v="46"/>
    <x v="3441"/>
    <d v="2017-01-24T00:00:00"/>
    <n v="340"/>
    <b v="1"/>
    <s v="Approved"/>
    <s v="OHM Cycles"/>
    <s v="Standard"/>
    <s v="low"/>
    <s v="medium"/>
    <n v="1793.43"/>
    <n v="248.82"/>
    <d v="1999-07-20T00:00:00"/>
    <n v="1544.6100000000001"/>
    <s v="M"/>
    <n v="10"/>
    <d v="1978-05-11T00:00:00"/>
    <n v="42.177646733891422"/>
    <s v="VP Product Management"/>
    <s v="Telecommunications"/>
    <s v="High Net Worth"/>
    <s v="N"/>
    <s v="No"/>
    <n v="20"/>
    <m/>
  </r>
  <r>
    <n v="3133"/>
    <n v="95"/>
    <x v="985"/>
    <d v="2017-01-24T00:00:00"/>
    <n v="340"/>
    <b v="1"/>
    <s v="Approved"/>
    <s v="Giant Bicycles"/>
    <s v="Standard"/>
    <s v="medium"/>
    <s v="large"/>
    <n v="569.55999999999995"/>
    <n v="528.42999999999995"/>
    <d v="2003-09-10T00:00:00"/>
    <n v="41.129999999999995"/>
    <s v="F"/>
    <n v="93"/>
    <d v="1976-06-26T00:00:00"/>
    <n v="44.051619336631148"/>
    <s v="Senior Financial Analyst"/>
    <s v="Financial Services"/>
    <s v="Affluent Customer"/>
    <s v="N"/>
    <s v="No"/>
    <n v="14"/>
    <m/>
  </r>
  <r>
    <n v="3458"/>
    <n v="12"/>
    <x v="1939"/>
    <d v="2017-01-24T00:00:00"/>
    <n v="340"/>
    <b v="1"/>
    <s v="Approved"/>
    <s v="WeareA2B"/>
    <s v="Standard"/>
    <s v="medium"/>
    <s v="medium"/>
    <n v="1231.1500000000001"/>
    <n v="161.6"/>
    <d v="2004-08-17T00:00:00"/>
    <n v="1069.5500000000002"/>
    <s v="F"/>
    <n v="0"/>
    <d v="1955-07-23T00:00:00"/>
    <n v="64.994085090055805"/>
    <s v="Budget/Accounting Analyst II"/>
    <s v="n/a"/>
    <s v="Affluent Customer"/>
    <s v="N"/>
    <s v="No"/>
    <n v="11"/>
    <m/>
  </r>
  <r>
    <n v="4907"/>
    <n v="0"/>
    <x v="1199"/>
    <d v="2017-01-24T00:00:00"/>
    <n v="340"/>
    <b v="0"/>
    <s v="Approved"/>
    <s v="Giant Bicycles"/>
    <s v="Standard"/>
    <s v="medium"/>
    <s v="medium"/>
    <n v="230.91"/>
    <n v="173.18"/>
    <d v="1994-07-12T00:00:00"/>
    <n v="57.72999999999999"/>
    <s v="M"/>
    <n v="38"/>
    <d v="1976-07-19T00:00:00"/>
    <n v="43.988605638001012"/>
    <s v="Nurse Practicioner"/>
    <s v="n/a"/>
    <s v="High Net Worth"/>
    <s v="N"/>
    <s v="Yes"/>
    <n v="8"/>
    <m/>
  </r>
  <r>
    <n v="5804"/>
    <n v="67"/>
    <x v="2688"/>
    <d v="2017-01-24T00:00:00"/>
    <n v="340"/>
    <b v="1"/>
    <s v="Approved"/>
    <s v="Norco Bicycles"/>
    <s v="Road"/>
    <s v="medium"/>
    <s v="medium"/>
    <n v="544.04999999999995"/>
    <n v="376.84"/>
    <d v="2005-10-22T00:00:00"/>
    <n v="167.20999999999998"/>
    <s v="M"/>
    <n v="73"/>
    <d v="1953-08-09T00:00:00"/>
    <n v="66.947509747590047"/>
    <s v="Research Assistant II"/>
    <s v="Retail"/>
    <s v="Mass Customer"/>
    <s v="N"/>
    <s v="No"/>
    <n v="8"/>
    <m/>
  </r>
  <r>
    <n v="6159"/>
    <n v="54"/>
    <x v="1761"/>
    <d v="2017-01-24T00:00:00"/>
    <n v="340"/>
    <b v="1"/>
    <s v="Approved"/>
    <s v="WeareA2B"/>
    <s v="Standard"/>
    <s v="medium"/>
    <s v="medium"/>
    <n v="1292.8399999999999"/>
    <n v="13.44"/>
    <d v="2011-08-24T00:00:00"/>
    <n v="1279.3999999999999"/>
    <s v="M"/>
    <n v="36"/>
    <d v="1965-02-03T00:00:00"/>
    <n v="55.451619336631147"/>
    <s v="Health Coach III"/>
    <s v="Health"/>
    <s v="Affluent Customer"/>
    <s v="N"/>
    <s v="Yes"/>
    <n v="9"/>
    <m/>
  </r>
  <r>
    <n v="6244"/>
    <n v="32"/>
    <x v="436"/>
    <d v="2017-01-24T00:00:00"/>
    <n v="340"/>
    <b v="0"/>
    <s v="Approved"/>
    <s v="Giant Bicycles"/>
    <s v="Standard"/>
    <s v="medium"/>
    <s v="medium"/>
    <n v="642.70000000000005"/>
    <n v="211.37"/>
    <d v="1997-05-10T00:00:00"/>
    <n v="431.33000000000004"/>
    <s v="F"/>
    <n v="35"/>
    <d v="2000-10-24T00:00:00"/>
    <n v="19.706413857179093"/>
    <s v="Marketing Manager"/>
    <s v="n/a"/>
    <s v="Affluent Customer"/>
    <s v="N"/>
    <s v="No"/>
    <n v="2"/>
    <m/>
  </r>
  <r>
    <n v="18712"/>
    <n v="78"/>
    <x v="2617"/>
    <d v="2017-09-22T00:00:00"/>
    <m/>
    <m/>
    <s v="Approved"/>
    <s v="Giant Bicycles"/>
    <s v="Standard"/>
    <s v="medium"/>
    <s v="large"/>
    <n v="1765.3"/>
    <n v="709.48"/>
    <n v="38193"/>
    <m/>
    <m/>
    <m/>
    <m/>
    <m/>
    <m/>
    <m/>
    <m/>
    <m/>
    <m/>
    <m/>
    <m/>
  </r>
  <r>
    <n v="6328"/>
    <n v="61"/>
    <x v="1825"/>
    <d v="2017-01-24T00:00:00"/>
    <n v="340"/>
    <b v="0"/>
    <s v="Approved"/>
    <s v="Norco Bicycles"/>
    <s v="Standard"/>
    <s v="medium"/>
    <s v="small"/>
    <n v="586.45000000000005"/>
    <n v="521.94000000000005"/>
    <d v="1991-07-10T00:00:00"/>
    <n v="64.509999999999991"/>
    <s v="M"/>
    <n v="65"/>
    <d v="1992-09-13T00:00:00"/>
    <n v="27.824222076357177"/>
    <s v="Quality Control Specialist"/>
    <s v="IT"/>
    <s v="High Net Worth"/>
    <s v="N"/>
    <s v="No"/>
    <n v="9"/>
    <m/>
  </r>
  <r>
    <n v="6432"/>
    <n v="14"/>
    <x v="1944"/>
    <d v="2017-01-24T00:00:00"/>
    <n v="340"/>
    <b v="1"/>
    <s v="Approved"/>
    <s v="Trek Bicycles"/>
    <s v="Standard"/>
    <s v="medium"/>
    <s v="small"/>
    <n v="1386.84"/>
    <n v="1234.29"/>
    <d v="2009-03-08T00:00:00"/>
    <n v="152.54999999999995"/>
    <s v="F"/>
    <n v="13"/>
    <d v="1960-07-28T00:00:00"/>
    <n v="59.974907007864026"/>
    <s v="Dental Hygienist"/>
    <s v="Health"/>
    <s v="Affluent Customer"/>
    <s v="N"/>
    <s v="Yes"/>
    <n v="7"/>
    <m/>
  </r>
  <r>
    <n v="6543"/>
    <n v="62"/>
    <x v="2261"/>
    <d v="2017-01-24T00:00:00"/>
    <n v="340"/>
    <b v="1"/>
    <s v="Approved"/>
    <s v="Solex"/>
    <s v="Standard"/>
    <s v="medium"/>
    <s v="medium"/>
    <n v="478.16"/>
    <n v="298.72000000000003"/>
    <d v="1993-06-23T00:00:00"/>
    <n v="179.44"/>
    <s v="M"/>
    <n v="44"/>
    <d v="1980-07-02T00:00:00"/>
    <n v="40.03244125443937"/>
    <s v="Computer Systems Analyst III"/>
    <s v="Manufacturing"/>
    <s v="Affluent Customer"/>
    <s v="N"/>
    <s v="No"/>
    <n v="17"/>
    <m/>
  </r>
  <r>
    <n v="6689"/>
    <n v="57"/>
    <x v="697"/>
    <d v="2017-01-24T00:00:00"/>
    <n v="340"/>
    <b v="0"/>
    <s v="Approved"/>
    <s v="WeareA2B"/>
    <s v="Touring"/>
    <s v="medium"/>
    <s v="large"/>
    <n v="1890.39"/>
    <n v="260.14"/>
    <d v="1991-01-21T00:00:00"/>
    <n v="1630.25"/>
    <s v="M"/>
    <n v="12"/>
    <d v="1977-11-16T00:00:00"/>
    <n v="42.659838514713343"/>
    <s v="Mechanical Systems Engineer"/>
    <s v="Manufacturing"/>
    <s v="Mass Customer"/>
    <s v="N"/>
    <s v="No"/>
    <n v="20"/>
    <m/>
  </r>
  <r>
    <n v="9791"/>
    <n v="65"/>
    <x v="2052"/>
    <d v="2017-01-24T00:00:00"/>
    <n v="340"/>
    <b v="1"/>
    <s v="Approved"/>
    <s v="WeareA2B"/>
    <s v="Standard"/>
    <s v="medium"/>
    <s v="medium"/>
    <n v="1807.45"/>
    <n v="778.69"/>
    <d v="2015-05-21T00:00:00"/>
    <n v="1028.76"/>
    <s v="M"/>
    <n v="80"/>
    <d v="1970-03-25T00:00:00"/>
    <n v="50.311893309233888"/>
    <n v="0"/>
    <s v="Argiculture"/>
    <s v="Mass Customer"/>
    <s v="N"/>
    <s v="No"/>
    <n v="16"/>
    <m/>
  </r>
  <r>
    <n v="10218"/>
    <n v="43"/>
    <x v="2243"/>
    <d v="2017-01-24T00:00:00"/>
    <n v="340"/>
    <b v="1"/>
    <s v="Approved"/>
    <s v="Solex"/>
    <s v="Standard"/>
    <s v="medium"/>
    <s v="medium"/>
    <n v="1151.96"/>
    <n v="649.49"/>
    <d v="2006-10-01T00:00:00"/>
    <n v="502.47"/>
    <s v="F"/>
    <n v="99"/>
    <d v="1978-08-20T00:00:00"/>
    <n v="41.900934405124303"/>
    <s v="Speech Pathologist"/>
    <s v="n/a"/>
    <s v="Affluent Customer"/>
    <s v="N"/>
    <s v="Yes"/>
    <n v="12"/>
    <m/>
  </r>
  <r>
    <n v="10897"/>
    <n v="66"/>
    <x v="1282"/>
    <d v="2017-01-24T00:00:00"/>
    <n v="340"/>
    <b v="0"/>
    <s v="Approved"/>
    <s v="Solex"/>
    <s v="Standard"/>
    <s v="medium"/>
    <s v="medium"/>
    <n v="1163.8900000000001"/>
    <n v="589.27"/>
    <d v="2005-12-07T00:00:00"/>
    <n v="574.62000000000012"/>
    <s v="M"/>
    <n v="13"/>
    <d v="1996-05-14T00:00:00"/>
    <n v="24.155728925672246"/>
    <s v="Actuary"/>
    <s v="Financial Services"/>
    <s v="High Net Worth"/>
    <s v="N"/>
    <s v="Yes"/>
    <n v="6"/>
    <m/>
  </r>
  <r>
    <n v="10973"/>
    <n v="22"/>
    <x v="699"/>
    <d v="2017-01-24T00:00:00"/>
    <n v="340"/>
    <b v="1"/>
    <s v="Approved"/>
    <s v="WeareA2B"/>
    <s v="Standard"/>
    <s v="medium"/>
    <s v="medium"/>
    <n v="60.34"/>
    <n v="45.26"/>
    <d v="1993-07-15T00:00:00"/>
    <n v="15.080000000000005"/>
    <s v="F"/>
    <n v="91"/>
    <d v="1981-10-27T00:00:00"/>
    <n v="38.711893309233886"/>
    <s v="Payment Adjustment Coordinator"/>
    <s v="Manufacturing"/>
    <s v="Affluent Customer"/>
    <s v="N"/>
    <s v="No"/>
    <n v="14"/>
    <m/>
  </r>
  <r>
    <n v="12170"/>
    <n v="41"/>
    <x v="1220"/>
    <d v="2017-01-24T00:00:00"/>
    <n v="340"/>
    <b v="0"/>
    <s v="Approved"/>
    <s v="Norco Bicycles"/>
    <s v="Standard"/>
    <s v="low"/>
    <s v="medium"/>
    <n v="958.74"/>
    <n v="748.9"/>
    <d v="2005-12-07T00:00:00"/>
    <n v="209.84000000000003"/>
    <s v="F"/>
    <n v="32"/>
    <d v="1977-01-27T00:00:00"/>
    <n v="43.46257824074074"/>
    <n v="0"/>
    <s v="n/a"/>
    <s v="High Net Worth"/>
    <s v="N"/>
    <s v="No"/>
    <n v="5"/>
    <m/>
  </r>
  <r>
    <n v="12584"/>
    <n v="34"/>
    <x v="2248"/>
    <d v="2017-01-24T00:00:00"/>
    <n v="340"/>
    <b v="1"/>
    <s v="Approved"/>
    <s v="Norco Bicycles"/>
    <s v="Road"/>
    <s v="high"/>
    <s v="large"/>
    <n v="774.53"/>
    <n v="464.72"/>
    <d v="2003-03-18T00:00:00"/>
    <n v="309.80999999999995"/>
    <s v="M"/>
    <n v="39"/>
    <d v="1977-08-14T00:00:00"/>
    <n v="42.917372761288682"/>
    <s v="Speech Pathologist"/>
    <s v="Property"/>
    <s v="Mass Customer"/>
    <s v="N"/>
    <s v="No"/>
    <n v="20"/>
    <m/>
  </r>
  <r>
    <n v="18723"/>
    <n v="65"/>
    <x v="1168"/>
    <d v="2017-11-21T00:00:00"/>
    <m/>
    <m/>
    <s v="Approved"/>
    <s v="WeareA2B"/>
    <s v="Standard"/>
    <s v="medium"/>
    <s v="medium"/>
    <n v="1807.45"/>
    <n v="778.69"/>
    <n v="42145"/>
    <m/>
    <m/>
    <m/>
    <m/>
    <m/>
    <m/>
    <m/>
    <m/>
    <m/>
    <m/>
    <m/>
    <m/>
  </r>
  <r>
    <n v="13262"/>
    <n v="87"/>
    <x v="1634"/>
    <d v="2017-01-24T00:00:00"/>
    <n v="340"/>
    <b v="1"/>
    <s v="Approved"/>
    <s v="Giant Bicycles"/>
    <s v="Standard"/>
    <s v="high"/>
    <s v="medium"/>
    <n v="1179"/>
    <n v="707.4"/>
    <d v="1993-10-02T00:00:00"/>
    <n v="471.6"/>
    <s v="M"/>
    <n v="53"/>
    <d v="1992-08-02T00:00:00"/>
    <n v="27.939290569507861"/>
    <s v="Analog Circuit Design manager"/>
    <s v="Health"/>
    <s v="Affluent Customer"/>
    <s v="N"/>
    <s v="Yes"/>
    <n v="5"/>
    <m/>
  </r>
  <r>
    <n v="13331"/>
    <n v="13"/>
    <x v="2353"/>
    <d v="2017-01-24T00:00:00"/>
    <n v="340"/>
    <b v="1"/>
    <s v="Approved"/>
    <s v="Solex"/>
    <s v="Standard"/>
    <s v="medium"/>
    <s v="medium"/>
    <n v="1163.8900000000001"/>
    <n v="589.27"/>
    <d v="2016-07-09T00:00:00"/>
    <n v="574.62000000000012"/>
    <s v="M"/>
    <n v="33"/>
    <d v="1956-09-07T00:00:00"/>
    <n v="63.865317966768139"/>
    <n v="0"/>
    <s v="Retail"/>
    <s v="Affluent Customer"/>
    <s v="N"/>
    <s v="No"/>
    <n v="17"/>
    <m/>
  </r>
  <r>
    <n v="13495"/>
    <n v="43"/>
    <x v="1158"/>
    <d v="2017-01-24T00:00:00"/>
    <n v="340"/>
    <b v="0"/>
    <s v="Approved"/>
    <s v="Solex"/>
    <s v="Standard"/>
    <s v="medium"/>
    <s v="medium"/>
    <n v="1151.96"/>
    <n v="649.49"/>
    <d v="2012-04-10T00:00:00"/>
    <n v="502.47"/>
    <s v="F"/>
    <n v="60"/>
    <d v="1953-11-19T00:00:00"/>
    <n v="66.668057692795529"/>
    <s v="Sales Representative"/>
    <s v="Retail"/>
    <s v="Mass Customer"/>
    <s v="N"/>
    <s v="Yes"/>
    <n v="20"/>
    <m/>
  </r>
  <r>
    <n v="13891"/>
    <n v="64"/>
    <x v="1101"/>
    <d v="2017-01-24T00:00:00"/>
    <n v="340"/>
    <b v="1"/>
    <s v="Approved"/>
    <s v="Trek Bicycles"/>
    <s v="Standard"/>
    <s v="medium"/>
    <s v="large"/>
    <n v="1469.44"/>
    <n v="596.54999999999995"/>
    <d v="1995-10-24T00:00:00"/>
    <n v="872.8900000000001"/>
    <s v="F"/>
    <n v="44"/>
    <d v="1969-03-29T00:00:00"/>
    <n v="51.300934405124302"/>
    <s v="Occupational Therapist"/>
    <s v="Health"/>
    <s v="Mass Customer"/>
    <s v="N"/>
    <s v="Yes"/>
    <n v="12"/>
    <m/>
  </r>
  <r>
    <n v="14120"/>
    <n v="90"/>
    <x v="1815"/>
    <d v="2017-01-24T00:00:00"/>
    <n v="340"/>
    <b v="0"/>
    <s v="Approved"/>
    <s v="Solex"/>
    <s v="Standard"/>
    <s v="low"/>
    <s v="medium"/>
    <n v="945.04"/>
    <n v="507.58"/>
    <d v="1999-07-20T00:00:00"/>
    <n v="437.46"/>
    <s v="M"/>
    <n v="6"/>
    <d v="1970-03-06T00:00:00"/>
    <n v="50.363948103754439"/>
    <n v="0"/>
    <s v="Retail"/>
    <s v="High Net Worth"/>
    <s v="N"/>
    <s v="Yes"/>
    <n v="4"/>
    <m/>
  </r>
  <r>
    <n v="14794"/>
    <n v="90"/>
    <x v="2686"/>
    <d v="2017-01-24T00:00:00"/>
    <n v="340"/>
    <b v="1"/>
    <s v="Approved"/>
    <s v="Solex"/>
    <s v="Standard"/>
    <s v="low"/>
    <s v="medium"/>
    <n v="945.04"/>
    <n v="507.58"/>
    <d v="1995-12-19T00:00:00"/>
    <n v="437.46"/>
    <s v="F"/>
    <n v="18"/>
    <d v="1959-12-31T00:00:00"/>
    <n v="60.550249473617448"/>
    <s v="Systems Administrator IV"/>
    <s v="Health"/>
    <s v="High Net Worth"/>
    <s v="N"/>
    <s v="No"/>
    <n v="19"/>
    <m/>
  </r>
  <r>
    <n v="15118"/>
    <n v="26"/>
    <x v="2431"/>
    <d v="2017-01-24T00:00:00"/>
    <n v="340"/>
    <b v="0"/>
    <s v="Approved"/>
    <s v="WeareA2B"/>
    <s v="Standard"/>
    <s v="medium"/>
    <s v="medium"/>
    <n v="1992.93"/>
    <n v="762.63"/>
    <d v="1993-05-26T00:00:00"/>
    <n v="1230.3000000000002"/>
    <s v="M"/>
    <n v="64"/>
    <d v="1975-08-14T00:00:00"/>
    <n v="44.920112487316082"/>
    <s v="Speech Pathologist"/>
    <s v="Financial Services"/>
    <s v="Mass Customer"/>
    <s v="N"/>
    <s v="No"/>
    <n v="6"/>
    <m/>
  </r>
  <r>
    <n v="15262"/>
    <n v="1"/>
    <x v="1309"/>
    <d v="2017-01-24T00:00:00"/>
    <n v="340"/>
    <b v="0"/>
    <s v="Approved"/>
    <s v="Giant Bicycles"/>
    <s v="Standard"/>
    <s v="medium"/>
    <s v="medium"/>
    <n v="1403.5"/>
    <n v="954.82"/>
    <d v="2016-11-14T00:00:00"/>
    <n v="448.67999999999995"/>
    <s v="M"/>
    <n v="64"/>
    <d v="1976-04-14T00:00:00"/>
    <n v="44.251619336631151"/>
    <s v="Food Chemist"/>
    <s v="Health"/>
    <s v="Mass Customer"/>
    <s v="N"/>
    <s v="No"/>
    <n v="16"/>
    <m/>
  </r>
  <r>
    <n v="15293"/>
    <n v="31"/>
    <x v="1041"/>
    <d v="2017-01-24T00:00:00"/>
    <n v="340"/>
    <b v="0"/>
    <s v="Approved"/>
    <s v="Giant Bicycles"/>
    <s v="Standard"/>
    <s v="medium"/>
    <s v="medium"/>
    <n v="230.91"/>
    <n v="173.18"/>
    <d v="2006-11-10T00:00:00"/>
    <n v="57.72999999999999"/>
    <s v="M"/>
    <n v="57"/>
    <d v="1969-12-01T00:00:00"/>
    <n v="50.624222076357178"/>
    <s v="Speech Pathologist"/>
    <s v="Health"/>
    <s v="Mass Customer"/>
    <s v="N"/>
    <s v="No"/>
    <n v="10"/>
    <m/>
  </r>
  <r>
    <n v="16464"/>
    <n v="93"/>
    <x v="925"/>
    <d v="2017-01-24T00:00:00"/>
    <n v="340"/>
    <b v="0"/>
    <s v="Approved"/>
    <s v="OHM Cycles"/>
    <s v="Standard"/>
    <s v="high"/>
    <s v="medium"/>
    <n v="1458.17"/>
    <n v="874.9"/>
    <d v="1997-05-10T00:00:00"/>
    <n v="583.2700000000001"/>
    <s v="F"/>
    <n v="7"/>
    <d v="1978-07-30T00:00:00"/>
    <n v="41.95846865169964"/>
    <s v="Community Outreach Specialist"/>
    <s v="IT"/>
    <s v="High Net Worth"/>
    <s v="N"/>
    <s v="Yes"/>
    <n v="21"/>
    <m/>
  </r>
  <r>
    <n v="16694"/>
    <n v="1"/>
    <x v="2498"/>
    <d v="2017-01-24T00:00:00"/>
    <n v="340"/>
    <b v="0"/>
    <s v="Approved"/>
    <s v="Giant Bicycles"/>
    <s v="Standard"/>
    <s v="medium"/>
    <s v="medium"/>
    <n v="1403.5"/>
    <n v="954.82"/>
    <d v="2016-11-14T00:00:00"/>
    <n v="448.67999999999995"/>
    <s v="M"/>
    <n v="43"/>
    <d v="1981-01-19T00:00:00"/>
    <n v="39.481756322932519"/>
    <n v="0"/>
    <s v="n/a"/>
    <s v="Mass Customer"/>
    <s v="N"/>
    <s v="No"/>
    <n v="12"/>
    <m/>
  </r>
  <r>
    <n v="16726"/>
    <n v="40"/>
    <x v="1835"/>
    <d v="2017-01-24T00:00:00"/>
    <n v="340"/>
    <b v="1"/>
    <s v="Approved"/>
    <s v="Trek Bicycles"/>
    <s v="Road"/>
    <s v="medium"/>
    <s v="large"/>
    <n v="1894.19"/>
    <n v="598.76"/>
    <d v="2011-04-16T00:00:00"/>
    <n v="1295.43"/>
    <s v="F"/>
    <n v="88"/>
    <d v="1975-08-12T00:00:00"/>
    <n v="44.925591939370875"/>
    <s v="Marketing Manager"/>
    <s v="Retail"/>
    <s v="High Net Worth"/>
    <s v="N"/>
    <s v="No"/>
    <n v="12"/>
    <m/>
  </r>
  <r>
    <n v="18178"/>
    <n v="67"/>
    <x v="660"/>
    <d v="2017-01-24T00:00:00"/>
    <n v="340"/>
    <b v="0"/>
    <s v="Approved"/>
    <s v="Solex"/>
    <s v="Standard"/>
    <s v="medium"/>
    <s v="large"/>
    <n v="1071.23"/>
    <n v="380.74"/>
    <d v="1996-04-05T00:00:00"/>
    <n v="690.49"/>
    <s v="F"/>
    <n v="57"/>
    <d v="1987-07-12T00:00:00"/>
    <n v="33.002304268137998"/>
    <s v="Programmer III"/>
    <s v="Financial Services"/>
    <s v="High Net Worth"/>
    <s v="N"/>
    <s v="No"/>
    <n v="8"/>
    <m/>
  </r>
  <r>
    <n v="18225"/>
    <n v="15"/>
    <x v="184"/>
    <d v="2017-01-24T00:00:00"/>
    <n v="340"/>
    <b v="0"/>
    <s v="Approved"/>
    <s v="WeareA2B"/>
    <s v="Standard"/>
    <s v="medium"/>
    <s v="medium"/>
    <n v="1292.8399999999999"/>
    <n v="13.44"/>
    <d v="2009-04-12T00:00:00"/>
    <n v="1279.3999999999999"/>
    <s v="F"/>
    <n v="0"/>
    <d v="1992-06-27T00:00:00"/>
    <n v="28.037920706494162"/>
    <n v="0"/>
    <s v="Manufacturing"/>
    <s v="High Net Worth"/>
    <s v="N"/>
    <s v="No"/>
    <n v="4"/>
    <m/>
  </r>
  <r>
    <n v="18288"/>
    <n v="95"/>
    <x v="1266"/>
    <d v="2017-01-24T00:00:00"/>
    <n v="340"/>
    <b v="0"/>
    <s v="Approved"/>
    <s v="OHM Cycles"/>
    <s v="Touring"/>
    <s v="low"/>
    <s v="medium"/>
    <n v="1073.07"/>
    <n v="933.84"/>
    <d v="1997-01-25T00:00:00"/>
    <n v="139.2299999999999"/>
    <s v="M"/>
    <n v="16"/>
    <d v="1977-10-02T00:00:00"/>
    <n v="42.783126185946216"/>
    <s v="Mechanical Systems Engineer"/>
    <s v="Retail"/>
    <s v="High Net Worth"/>
    <s v="N"/>
    <s v="No"/>
    <n v="7"/>
    <m/>
  </r>
  <r>
    <n v="18766"/>
    <n v="57"/>
    <x v="2218"/>
    <d v="2017-01-24T00:00:00"/>
    <n v="340"/>
    <b v="1"/>
    <s v="Approved"/>
    <s v="WeareA2B"/>
    <s v="Touring"/>
    <s v="medium"/>
    <s v="large"/>
    <n v="1890.39"/>
    <n v="260.14"/>
    <d v="1991-01-21T00:00:00"/>
    <n v="1630.25"/>
    <s v="F"/>
    <n v="53"/>
    <d v="1995-01-20T00:00:00"/>
    <n v="25.470797418822929"/>
    <n v="0"/>
    <s v="Manufacturing"/>
    <s v="Mass Customer"/>
    <s v="N"/>
    <s v="No"/>
    <n v="5"/>
    <m/>
  </r>
  <r>
    <n v="19251"/>
    <n v="12"/>
    <x v="1018"/>
    <d v="2017-01-24T00:00:00"/>
    <n v="340"/>
    <b v="0"/>
    <s v="Approved"/>
    <s v="WeareA2B"/>
    <s v="Standard"/>
    <s v="medium"/>
    <s v="medium"/>
    <n v="1231.1500000000001"/>
    <n v="161.6"/>
    <d v="2004-08-17T00:00:00"/>
    <n v="1069.5500000000002"/>
    <s v="F"/>
    <n v="71"/>
    <d v="1975-07-15T00:00:00"/>
    <n v="45.002304268137998"/>
    <s v="Engineer III"/>
    <s v="Manufacturing"/>
    <s v="Affluent Customer"/>
    <s v="N"/>
    <s v="Yes"/>
    <n v="4"/>
    <m/>
  </r>
  <r>
    <n v="19258"/>
    <n v="29"/>
    <x v="127"/>
    <d v="2017-01-24T00:00:00"/>
    <n v="340"/>
    <b v="1"/>
    <s v="Approved"/>
    <s v="Norco Bicycles"/>
    <s v="Road"/>
    <s v="medium"/>
    <s v="medium"/>
    <n v="543.39"/>
    <n v="407.54"/>
    <d v="2016-11-22T00:00:00"/>
    <n v="135.84999999999997"/>
    <s v="F"/>
    <n v="30"/>
    <d v="1976-12-26T00:00:00"/>
    <n v="43.550249473617448"/>
    <s v="Social Worker"/>
    <s v="Health"/>
    <s v="Mass Customer"/>
    <s v="N"/>
    <s v="No"/>
    <n v="15"/>
    <m/>
  </r>
  <r>
    <n v="19264"/>
    <n v="15"/>
    <x v="2323"/>
    <d v="2017-01-24T00:00:00"/>
    <n v="340"/>
    <b v="1"/>
    <s v="Approved"/>
    <s v="Norco Bicycles"/>
    <s v="Standard"/>
    <s v="low"/>
    <s v="medium"/>
    <n v="958.74"/>
    <n v="748.9"/>
    <d v="2010-05-05T00:00:00"/>
    <n v="209.84000000000003"/>
    <s v="F"/>
    <n v="51"/>
    <d v="1984-12-08T00:00:00"/>
    <n v="35.594085090055806"/>
    <n v="0"/>
    <s v="Argiculture"/>
    <s v="Mass Customer"/>
    <s v="N"/>
    <s v="Yes"/>
    <n v="9"/>
    <m/>
  </r>
  <r>
    <n v="321"/>
    <n v="36"/>
    <x v="3344"/>
    <d v="2017-01-23T00:00:00"/>
    <n v="341"/>
    <b v="0"/>
    <s v="Approved"/>
    <s v="Solex"/>
    <s v="Standard"/>
    <s v="low"/>
    <s v="medium"/>
    <n v="945.04"/>
    <n v="507.58"/>
    <d v="2008-03-19T00:00:00"/>
    <n v="437.46"/>
    <s v="F"/>
    <n v="71"/>
    <d v="1968-01-31T00:00:00"/>
    <n v="52.45983851471334"/>
    <s v="Engineer II"/>
    <s v="Financial Services"/>
    <s v="Mass Customer"/>
    <s v="N"/>
    <s v="Yes"/>
    <n v="18"/>
    <m/>
  </r>
  <r>
    <n v="865"/>
    <n v="56"/>
    <x v="3432"/>
    <d v="2017-01-23T00:00:00"/>
    <n v="341"/>
    <b v="0"/>
    <s v="Approved"/>
    <s v="OHM Cycles"/>
    <s v="Standard"/>
    <s v="medium"/>
    <s v="medium"/>
    <n v="183.86"/>
    <n v="137.9"/>
    <d v="1991-01-21T00:00:00"/>
    <n v="45.960000000000008"/>
    <s v="M"/>
    <n v="45"/>
    <d v="1978-07-23T00:00:00"/>
    <n v="41.977646733891426"/>
    <s v="VP Sales"/>
    <s v="Financial Services"/>
    <s v="Affluent Customer"/>
    <s v="N"/>
    <s v="Yes"/>
    <n v="14"/>
    <m/>
  </r>
  <r>
    <n v="2019"/>
    <n v="67"/>
    <x v="25"/>
    <d v="2017-01-23T00:00:00"/>
    <n v="341"/>
    <b v="1"/>
    <s v="Approved"/>
    <s v="Solex"/>
    <s v="Standard"/>
    <s v="medium"/>
    <s v="large"/>
    <n v="1071.23"/>
    <n v="380.74"/>
    <d v="1993-10-02T00:00:00"/>
    <n v="690.49"/>
    <s v="F"/>
    <n v="81"/>
    <d v="1974-06-14T00:00:00"/>
    <n v="46.087235774987313"/>
    <s v="Professor"/>
    <s v="Argiculture"/>
    <s v="High Net Worth"/>
    <s v="N"/>
    <s v="Yes"/>
    <n v="11"/>
    <m/>
  </r>
  <r>
    <n v="2325"/>
    <n v="28"/>
    <x v="2162"/>
    <d v="2017-01-23T00:00:00"/>
    <n v="341"/>
    <b v="1"/>
    <s v="Approved"/>
    <s v="Norco Bicycles"/>
    <s v="Standard"/>
    <s v="medium"/>
    <s v="small"/>
    <n v="1216.1400000000001"/>
    <n v="1082.3599999999999"/>
    <d v="1991-08-05T00:00:00"/>
    <n v="133.7800000000002"/>
    <s v="M"/>
    <n v="98"/>
    <d v="1978-10-10T00:00:00"/>
    <n v="41.761208377727037"/>
    <s v="Senior Editor"/>
    <s v="Manufacturing"/>
    <s v="Mass Customer"/>
    <s v="N"/>
    <s v="No"/>
    <n v="3"/>
    <m/>
  </r>
  <r>
    <n v="3713"/>
    <n v="89"/>
    <x v="3025"/>
    <d v="2017-01-23T00:00:00"/>
    <n v="341"/>
    <b v="1"/>
    <s v="Approved"/>
    <s v="WeareA2B"/>
    <s v="Touring"/>
    <s v="medium"/>
    <s v="large"/>
    <n v="1362.99"/>
    <n v="57.74"/>
    <d v="1993-04-20T00:00:00"/>
    <n v="1305.25"/>
    <s v="F"/>
    <n v="98"/>
    <d v="1974-05-04T00:00:00"/>
    <n v="46.1995645421106"/>
    <s v="Senior Developer"/>
    <s v="Retail"/>
    <s v="Mass Customer"/>
    <s v="N"/>
    <s v="No"/>
    <n v="17"/>
    <m/>
  </r>
  <r>
    <n v="3810"/>
    <n v="73"/>
    <x v="2664"/>
    <d v="2017-01-23T00:00:00"/>
    <n v="341"/>
    <b v="1"/>
    <s v="Approved"/>
    <s v="Solex"/>
    <s v="Standard"/>
    <s v="medium"/>
    <s v="medium"/>
    <n v="1945.43"/>
    <n v="333.18"/>
    <d v="1991-07-10T00:00:00"/>
    <n v="1612.25"/>
    <s v="M"/>
    <n v="89"/>
    <d v="1981-04-06T00:00:00"/>
    <n v="39.27079741882293"/>
    <s v="VP Accounting"/>
    <s v="Financial Services"/>
    <s v="Mass Customer"/>
    <s v="N"/>
    <s v="Yes"/>
    <n v="13"/>
    <m/>
  </r>
  <r>
    <n v="3859"/>
    <n v="38"/>
    <x v="1820"/>
    <d v="2017-01-23T00:00:00"/>
    <n v="341"/>
    <b v="0"/>
    <s v="Approved"/>
    <s v="Solex"/>
    <s v="Standard"/>
    <s v="medium"/>
    <s v="medium"/>
    <n v="1577.53"/>
    <n v="826.51"/>
    <d v="2011-03-16T00:00:00"/>
    <n v="751.02"/>
    <s v="M"/>
    <n v="96"/>
    <d v="1955-05-11T00:00:00"/>
    <n v="65.194085090055808"/>
    <s v="Social Worker"/>
    <s v="Health"/>
    <s v="Mass Customer"/>
    <s v="N"/>
    <s v="No"/>
    <n v="20"/>
    <m/>
  </r>
  <r>
    <n v="3880"/>
    <n v="20"/>
    <x v="1111"/>
    <d v="2017-01-23T00:00:00"/>
    <n v="341"/>
    <b v="1"/>
    <s v="Approved"/>
    <s v="Trek Bicycles"/>
    <s v="Standard"/>
    <s v="medium"/>
    <s v="small"/>
    <n v="1775.81"/>
    <n v="1580.47"/>
    <d v="2016-07-09T00:00:00"/>
    <n v="195.33999999999992"/>
    <s v="M"/>
    <n v="13"/>
    <d v="1964-07-22T00:00:00"/>
    <n v="55.988605638001012"/>
    <s v="Recruiting Manager"/>
    <s v="Manufacturing"/>
    <s v="Mass Customer"/>
    <s v="N"/>
    <s v="Yes"/>
    <n v="12"/>
    <m/>
  </r>
  <r>
    <n v="3982"/>
    <n v="53"/>
    <x v="3145"/>
    <d v="2017-01-23T00:00:00"/>
    <n v="341"/>
    <b v="1"/>
    <s v="Approved"/>
    <s v="OHM Cycles"/>
    <s v="Standard"/>
    <s v="medium"/>
    <s v="medium"/>
    <n v="795.34"/>
    <n v="101.58"/>
    <d v="1997-02-09T00:00:00"/>
    <n v="693.76"/>
    <s v="F"/>
    <n v="94"/>
    <d v="1987-11-11T00:00:00"/>
    <n v="32.668057692795536"/>
    <s v="Professor"/>
    <s v="Retail"/>
    <s v="Mass Customer"/>
    <s v="N"/>
    <s v="No"/>
    <n v="12"/>
    <m/>
  </r>
  <r>
    <n v="18752"/>
    <n v="22"/>
    <x v="2638"/>
    <d v="2017-10-12T00:00:00"/>
    <m/>
    <m/>
    <s v="Approved"/>
    <s v="WeareA2B"/>
    <s v="Standard"/>
    <s v="medium"/>
    <s v="medium"/>
    <n v="60.34"/>
    <n v="45.26"/>
    <n v="33455"/>
    <m/>
    <m/>
    <m/>
    <m/>
    <m/>
    <m/>
    <m/>
    <m/>
    <m/>
    <m/>
    <m/>
    <m/>
  </r>
  <r>
    <n v="18753"/>
    <n v="24"/>
    <x v="2499"/>
    <d v="2017-08-01T00:00:00"/>
    <m/>
    <b v="1"/>
    <s v="Cancelled"/>
    <s v="Solex"/>
    <s v="Road"/>
    <s v="medium"/>
    <s v="large"/>
    <n v="1777.8"/>
    <n v="820.78"/>
    <n v="40670"/>
    <m/>
    <m/>
    <m/>
    <m/>
    <m/>
    <m/>
    <m/>
    <m/>
    <m/>
    <m/>
    <m/>
    <m/>
  </r>
  <r>
    <n v="4282"/>
    <n v="37"/>
    <x v="2956"/>
    <d v="2017-01-23T00:00:00"/>
    <n v="341"/>
    <b v="1"/>
    <s v="Approved"/>
    <s v="OHM Cycles"/>
    <s v="Standard"/>
    <s v="low"/>
    <s v="medium"/>
    <n v="1793.43"/>
    <n v="248.82"/>
    <d v="2006-02-02T00:00:00"/>
    <n v="1544.6100000000001"/>
    <s v="M"/>
    <n v="3"/>
    <d v="1969-02-03T00:00:00"/>
    <n v="51.448879610603754"/>
    <n v="0"/>
    <s v="Manufacturing"/>
    <s v="Mass Customer"/>
    <s v="N"/>
    <s v="Yes"/>
    <n v="17"/>
    <m/>
  </r>
  <r>
    <n v="18755"/>
    <n v="55"/>
    <x v="2050"/>
    <d v="2017-01-30T00:00:00"/>
    <m/>
    <m/>
    <s v="Approved"/>
    <s v="Trek Bicycles"/>
    <s v="Road"/>
    <s v="medium"/>
    <s v="large"/>
    <n v="1894.19"/>
    <n v="598.76"/>
    <n v="35707"/>
    <m/>
    <m/>
    <m/>
    <m/>
    <m/>
    <m/>
    <m/>
    <m/>
    <m/>
    <m/>
    <m/>
    <m/>
  </r>
  <r>
    <n v="4409"/>
    <n v="0"/>
    <x v="3305"/>
    <d v="2017-01-23T00:00:00"/>
    <n v="341"/>
    <b v="1"/>
    <s v="Approved"/>
    <s v="Norco Bicycles"/>
    <s v="Road"/>
    <s v="medium"/>
    <s v="medium"/>
    <n v="544.04999999999995"/>
    <n v="376.84"/>
    <d v="2000-05-22T00:00:00"/>
    <n v="167.20999999999998"/>
    <s v="M"/>
    <n v="51"/>
    <d v="1990-10-12T00:00:00"/>
    <n v="29.747509747590055"/>
    <s v="Structural Engineer"/>
    <s v="Manufacturing"/>
    <s v="High Net Worth"/>
    <s v="N"/>
    <s v="Yes"/>
    <n v="5"/>
    <m/>
  </r>
  <r>
    <n v="4552"/>
    <n v="69"/>
    <x v="1336"/>
    <d v="2017-01-23T00:00:00"/>
    <n v="341"/>
    <b v="1"/>
    <s v="Approved"/>
    <s v="Giant Bicycles"/>
    <s v="Road"/>
    <s v="medium"/>
    <s v="medium"/>
    <n v="792.9"/>
    <n v="594.67999999999995"/>
    <d v="1992-10-02T00:00:00"/>
    <n v="198.22000000000003"/>
    <s v="M"/>
    <n v="45"/>
    <d v="1977-06-05T00:00:00"/>
    <n v="43.109153583206492"/>
    <s v="Environmental Specialist"/>
    <s v="Manufacturing"/>
    <s v="Affluent Customer"/>
    <s v="N"/>
    <s v="No"/>
    <n v="7"/>
    <m/>
  </r>
  <r>
    <n v="4707"/>
    <n v="84"/>
    <x v="648"/>
    <d v="2017-01-23T00:00:00"/>
    <n v="341"/>
    <b v="0"/>
    <s v="Approved"/>
    <s v="Trek Bicycles"/>
    <s v="Road"/>
    <s v="medium"/>
    <s v="medium"/>
    <n v="290.62"/>
    <n v="215.14"/>
    <d v="1997-08-25T00:00:00"/>
    <n v="75.480000000000018"/>
    <s v="F"/>
    <n v="41"/>
    <d v="1985-11-24T00:00:00"/>
    <n v="34.632441254439371"/>
    <s v="Software Test Engineer IV"/>
    <s v="Property"/>
    <s v="Mass Customer"/>
    <s v="N"/>
    <s v="Yes"/>
    <n v="18"/>
    <m/>
  </r>
  <r>
    <n v="4978"/>
    <n v="17"/>
    <x v="1524"/>
    <d v="2017-01-23T00:00:00"/>
    <n v="341"/>
    <b v="0"/>
    <s v="Approved"/>
    <s v="WeareA2B"/>
    <s v="Touring"/>
    <s v="medium"/>
    <s v="large"/>
    <n v="1362.99"/>
    <n v="57.74"/>
    <d v="1999-07-26T00:00:00"/>
    <n v="1305.25"/>
    <s v="F"/>
    <n v="60"/>
    <d v="1954-07-17T00:00:00"/>
    <n v="66.010523446220191"/>
    <s v="GIS Technical Architect"/>
    <s v="Argiculture"/>
    <s v="High Net Worth"/>
    <s v="N"/>
    <s v="Yes"/>
    <n v="5"/>
    <m/>
  </r>
  <r>
    <n v="5131"/>
    <n v="22"/>
    <x v="1534"/>
    <d v="2017-01-23T00:00:00"/>
    <n v="341"/>
    <b v="0"/>
    <s v="Approved"/>
    <s v="WeareA2B"/>
    <s v="Standard"/>
    <s v="medium"/>
    <s v="medium"/>
    <n v="60.34"/>
    <n v="45.26"/>
    <d v="2011-05-07T00:00:00"/>
    <n v="15.080000000000005"/>
    <s v="M"/>
    <n v="60"/>
    <d v="1958-12-18T00:00:00"/>
    <n v="61.585865911973613"/>
    <s v="Graphic Designer"/>
    <s v="Retail"/>
    <s v="Mass Customer"/>
    <s v="N"/>
    <s v="Yes"/>
    <n v="5"/>
    <m/>
  </r>
  <r>
    <n v="5170"/>
    <n v="37"/>
    <x v="3136"/>
    <d v="2017-01-23T00:00:00"/>
    <n v="341"/>
    <b v="1"/>
    <s v="Approved"/>
    <s v="OHM Cycles"/>
    <s v="Standard"/>
    <s v="low"/>
    <s v="medium"/>
    <n v="1793.43"/>
    <n v="248.82"/>
    <d v="2011-05-09T00:00:00"/>
    <n v="1544.6100000000001"/>
    <s v="F"/>
    <n v="28"/>
    <d v="1995-10-21T00:00:00"/>
    <n v="24.720112487316083"/>
    <s v="Web Developer I"/>
    <s v="Manufacturing"/>
    <s v="Mass Customer"/>
    <s v="N"/>
    <s v="Yes"/>
    <n v="3"/>
    <m/>
  </r>
  <r>
    <n v="5352"/>
    <n v="72"/>
    <x v="25"/>
    <d v="2017-01-23T00:00:00"/>
    <n v="341"/>
    <b v="1"/>
    <s v="Approved"/>
    <s v="OHM Cycles"/>
    <s v="Standard"/>
    <s v="medium"/>
    <s v="medium"/>
    <n v="912.52"/>
    <n v="141.4"/>
    <d v="2015-10-18T00:00:00"/>
    <n v="771.12"/>
    <s v="F"/>
    <n v="81"/>
    <d v="1974-06-14T00:00:00"/>
    <n v="46.087235774987313"/>
    <s v="Professor"/>
    <s v="Argiculture"/>
    <s v="High Net Worth"/>
    <s v="N"/>
    <s v="Yes"/>
    <n v="11"/>
    <m/>
  </r>
  <r>
    <n v="5737"/>
    <n v="0"/>
    <x v="2262"/>
    <d v="2017-01-23T00:00:00"/>
    <n v="341"/>
    <b v="1"/>
    <s v="Approved"/>
    <s v="Trek Bicycles"/>
    <s v="Standard"/>
    <s v="medium"/>
    <s v="medium"/>
    <n v="499.53"/>
    <n v="388.72"/>
    <d v="1999-06-23T00:00:00"/>
    <n v="110.80999999999995"/>
    <s v="F"/>
    <n v="90"/>
    <d v="1997-12-04T00:00:00"/>
    <n v="22.596824816083206"/>
    <n v="0"/>
    <s v="n/a"/>
    <s v="High Net Worth"/>
    <s v="N"/>
    <s v="No"/>
    <n v="5"/>
    <m/>
  </r>
  <r>
    <n v="5875"/>
    <n v="87"/>
    <x v="983"/>
    <d v="2017-01-23T00:00:00"/>
    <n v="341"/>
    <b v="0"/>
    <s v="Approved"/>
    <s v="Giant Bicycles"/>
    <s v="Standard"/>
    <s v="high"/>
    <s v="medium"/>
    <n v="1179"/>
    <n v="707.4"/>
    <d v="2003-09-10T00:00:00"/>
    <n v="471.6"/>
    <s v="F"/>
    <n v="71"/>
    <d v="1979-01-20T00:00:00"/>
    <n v="41.481756322932519"/>
    <s v="Chief Design Engineer"/>
    <s v="Manufacturing"/>
    <s v="Mass Customer"/>
    <s v="N"/>
    <s v="Yes"/>
    <n v="12"/>
    <m/>
  </r>
  <r>
    <n v="6050"/>
    <n v="83"/>
    <x v="56"/>
    <d v="2017-01-23T00:00:00"/>
    <n v="341"/>
    <b v="0"/>
    <s v="Approved"/>
    <s v="Solex"/>
    <s v="Touring"/>
    <s v="medium"/>
    <s v="large"/>
    <n v="2083.94"/>
    <n v="675.03"/>
    <d v="2013-09-16T00:00:00"/>
    <n v="1408.91"/>
    <s v="M"/>
    <n v="64"/>
    <d v="1984-08-07T00:00:00"/>
    <n v="35.931071391425668"/>
    <s v="Structural Analysis Engineer"/>
    <s v="n/a"/>
    <s v="Mass Customer"/>
    <s v="N"/>
    <s v="No"/>
    <n v="4"/>
    <m/>
  </r>
  <r>
    <n v="6798"/>
    <n v="84"/>
    <x v="1027"/>
    <d v="2017-01-23T00:00:00"/>
    <n v="341"/>
    <b v="0"/>
    <s v="Approved"/>
    <s v="Giant Bicycles"/>
    <s v="Road"/>
    <s v="medium"/>
    <s v="medium"/>
    <n v="792.9"/>
    <n v="594.67999999999995"/>
    <d v="1992-10-02T00:00:00"/>
    <n v="198.22000000000003"/>
    <s v="M"/>
    <n v="47"/>
    <d v="1964-10-31T00:00:00"/>
    <n v="55.711893309233886"/>
    <s v="Safety Technician I"/>
    <s v="Financial Services"/>
    <s v="High Net Worth"/>
    <s v="N"/>
    <s v="Yes"/>
    <n v="8"/>
    <m/>
  </r>
  <r>
    <n v="7425"/>
    <n v="77"/>
    <x v="1731"/>
    <d v="2017-01-23T00:00:00"/>
    <n v="341"/>
    <b v="1"/>
    <s v="Approved"/>
    <s v="WeareA2B"/>
    <s v="Standard"/>
    <s v="medium"/>
    <s v="medium"/>
    <n v="1769.64"/>
    <n v="108.76"/>
    <d v="2011-05-09T00:00:00"/>
    <n v="1660.88"/>
    <s v="M"/>
    <n v="48"/>
    <d v="1975-12-27T00:00:00"/>
    <n v="44.550249473617448"/>
    <s v="Dental Hygienist"/>
    <s v="Health"/>
    <s v="High Net Worth"/>
    <s v="N"/>
    <s v="No"/>
    <n v="19"/>
    <m/>
  </r>
  <r>
    <n v="7716"/>
    <n v="73"/>
    <x v="2345"/>
    <d v="2017-01-23T00:00:00"/>
    <n v="341"/>
    <b v="1"/>
    <s v="Approved"/>
    <s v="Solex"/>
    <s v="Standard"/>
    <s v="medium"/>
    <s v="medium"/>
    <n v="1945.43"/>
    <n v="333.18"/>
    <d v="2002-08-31T00:00:00"/>
    <n v="1612.25"/>
    <s v="F"/>
    <n v="76"/>
    <d v="1957-08-14T00:00:00"/>
    <n v="62.931071391425668"/>
    <s v="Recruiter"/>
    <s v="Property"/>
    <s v="Affluent Customer"/>
    <s v="N"/>
    <s v="No"/>
    <n v="13"/>
    <m/>
  </r>
  <r>
    <n v="7775"/>
    <n v="72"/>
    <x v="2579"/>
    <d v="2017-01-23T00:00:00"/>
    <n v="341"/>
    <b v="1"/>
    <s v="Approved"/>
    <s v="Norco Bicycles"/>
    <s v="Standard"/>
    <s v="medium"/>
    <s v="medium"/>
    <n v="360.4"/>
    <n v="270.3"/>
    <d v="2014-10-10T00:00:00"/>
    <n v="90.099999999999966"/>
    <s v="M"/>
    <n v="5"/>
    <d v="1973-09-30T00:00:00"/>
    <n v="46.791345364028409"/>
    <s v="Senior Quality Engineer"/>
    <s v="Health"/>
    <s v="Affluent Customer"/>
    <s v="N"/>
    <s v="Yes"/>
    <n v="21"/>
    <m/>
  </r>
  <r>
    <n v="7913"/>
    <n v="61"/>
    <x v="2933"/>
    <d v="2017-01-23T00:00:00"/>
    <n v="341"/>
    <b v="1"/>
    <s v="Approved"/>
    <s v="Norco Bicycles"/>
    <s v="Standard"/>
    <s v="medium"/>
    <s v="small"/>
    <n v="586.45000000000005"/>
    <n v="521.94000000000005"/>
    <d v="1991-07-10T00:00:00"/>
    <n v="64.509999999999991"/>
    <s v="U"/>
    <n v="4"/>
    <d v="1899-12-30T00:00:00"/>
    <n v="0"/>
    <s v="Food Chemist"/>
    <s v="Health"/>
    <s v="High Net Worth"/>
    <s v="N"/>
    <s v="No"/>
    <n v="0"/>
    <m/>
  </r>
  <r>
    <n v="8030"/>
    <n v="31"/>
    <x v="2585"/>
    <d v="2017-01-23T00:00:00"/>
    <n v="341"/>
    <b v="0"/>
    <s v="Approved"/>
    <s v="Giant Bicycles"/>
    <s v="Standard"/>
    <s v="medium"/>
    <s v="medium"/>
    <n v="230.91"/>
    <n v="173.18"/>
    <d v="1999-07-20T00:00:00"/>
    <n v="57.72999999999999"/>
    <s v="M"/>
    <n v="1"/>
    <d v="1977-02-10T00:00:00"/>
    <n v="43.424222076357175"/>
    <s v="Budget/Accounting Analyst III"/>
    <s v="IT"/>
    <s v="Mass Customer"/>
    <s v="N"/>
    <s v="Yes"/>
    <n v="15"/>
    <m/>
  </r>
  <r>
    <n v="8148"/>
    <n v="0"/>
    <x v="539"/>
    <d v="2017-01-23T00:00:00"/>
    <n v="341"/>
    <b v="1"/>
    <s v="Approved"/>
    <s v="Giant Bicycles"/>
    <s v="Standard"/>
    <s v="medium"/>
    <s v="medium"/>
    <n v="230.91"/>
    <n v="173.18"/>
    <d v="2006-11-10T00:00:00"/>
    <n v="57.72999999999999"/>
    <s v="F"/>
    <n v="58"/>
    <d v="1993-06-23T00:00:00"/>
    <n v="27.048879610603752"/>
    <s v="Administrative Assistant IV"/>
    <s v="Financial Services"/>
    <s v="High Net Worth"/>
    <s v="N"/>
    <s v="No"/>
    <n v="2"/>
    <m/>
  </r>
  <r>
    <n v="8971"/>
    <n v="36"/>
    <x v="2594"/>
    <d v="2017-01-23T00:00:00"/>
    <n v="341"/>
    <b v="1"/>
    <s v="Approved"/>
    <s v="Solex"/>
    <s v="Standard"/>
    <s v="low"/>
    <s v="medium"/>
    <n v="945.04"/>
    <n v="507.58"/>
    <d v="1997-05-10T00:00:00"/>
    <n v="437.46"/>
    <s v="F"/>
    <n v="45"/>
    <d v="1972-03-16T00:00:00"/>
    <n v="48.333811117453067"/>
    <s v="Research Assistant I"/>
    <s v="Manufacturing"/>
    <s v="Affluent Customer"/>
    <s v="N"/>
    <s v="Yes"/>
    <n v="8"/>
    <m/>
  </r>
  <r>
    <n v="9227"/>
    <n v="74"/>
    <x v="3060"/>
    <d v="2017-01-23T00:00:00"/>
    <n v="341"/>
    <b v="0"/>
    <s v="Approved"/>
    <s v="WeareA2B"/>
    <s v="Standard"/>
    <s v="medium"/>
    <s v="medium"/>
    <n v="1762.96"/>
    <n v="950.52"/>
    <d v="2014-07-28T00:00:00"/>
    <n v="812.44"/>
    <s v="U"/>
    <n v="53"/>
    <d v="1899-12-30T00:00:00"/>
    <n v="0"/>
    <n v="0"/>
    <s v="IT"/>
    <s v="High Net Worth"/>
    <s v="N"/>
    <s v="No"/>
    <n v="0"/>
    <m/>
  </r>
  <r>
    <n v="10345"/>
    <n v="75"/>
    <x v="2347"/>
    <d v="2017-01-23T00:00:00"/>
    <n v="341"/>
    <b v="0"/>
    <s v="Approved"/>
    <s v="Giant Bicycles"/>
    <s v="Touring"/>
    <s v="medium"/>
    <s v="large"/>
    <n v="1873.97"/>
    <n v="863.95"/>
    <d v="2003-09-09T00:00:00"/>
    <n v="1010.02"/>
    <s v="F"/>
    <n v="59"/>
    <d v="1999-08-07T00:00:00"/>
    <n v="20.922852213343479"/>
    <s v="Design Engineer"/>
    <s v="Manufacturing"/>
    <s v="Affluent Customer"/>
    <s v="N"/>
    <s v="Yes"/>
    <n v="1"/>
    <m/>
  </r>
  <r>
    <n v="10609"/>
    <n v="99"/>
    <x v="3462"/>
    <d v="2017-01-23T00:00:00"/>
    <n v="341"/>
    <b v="1"/>
    <s v="Approved"/>
    <s v="OHM Cycles"/>
    <s v="Standard"/>
    <s v="medium"/>
    <s v="medium"/>
    <n v="1227.3399999999999"/>
    <n v="770.89"/>
    <d v="1994-08-10T00:00:00"/>
    <n v="456.44999999999993"/>
    <s v="F"/>
    <n v="0"/>
    <d v="1987-10-10T00:00:00"/>
    <n v="32.755728925672244"/>
    <s v="VP Quality Control"/>
    <s v="n/a"/>
    <s v="Mass Customer"/>
    <s v="N"/>
    <s v="No"/>
    <n v="5"/>
    <m/>
  </r>
  <r>
    <n v="11159"/>
    <n v="67"/>
    <x v="2321"/>
    <d v="2017-01-23T00:00:00"/>
    <n v="341"/>
    <b v="0"/>
    <s v="Approved"/>
    <s v="Norco Bicycles"/>
    <s v="Road"/>
    <s v="medium"/>
    <s v="medium"/>
    <n v="544.04999999999995"/>
    <n v="376.84"/>
    <d v="2005-10-22T00:00:00"/>
    <n v="167.20999999999998"/>
    <s v="F"/>
    <n v="52"/>
    <d v="1968-07-28T00:00:00"/>
    <n v="51.969427555809233"/>
    <n v="0"/>
    <s v="Financial Services"/>
    <s v="Affluent Customer"/>
    <s v="N"/>
    <s v="No"/>
    <n v="18"/>
    <m/>
  </r>
  <r>
    <n v="11460"/>
    <n v="21"/>
    <x v="2128"/>
    <d v="2017-01-23T00:00:00"/>
    <n v="341"/>
    <b v="1"/>
    <s v="Approved"/>
    <s v="WeareA2B"/>
    <s v="Touring"/>
    <s v="medium"/>
    <s v="medium"/>
    <n v="1466.68"/>
    <n v="363.25"/>
    <d v="2014-03-03T00:00:00"/>
    <n v="1103.43"/>
    <s v="M"/>
    <n v="19"/>
    <d v="1967-04-29T00:00:00"/>
    <n v="53.218742624302379"/>
    <n v="0"/>
    <s v="Manufacturing"/>
    <s v="High Net Worth"/>
    <s v="N"/>
    <s v="No"/>
    <n v="13"/>
    <m/>
  </r>
  <r>
    <n v="18779"/>
    <n v="0"/>
    <x v="1"/>
    <d v="2017-05-05T00:00:00"/>
    <m/>
    <b v="0"/>
    <s v="Approved"/>
    <m/>
    <m/>
    <m/>
    <m/>
    <n v="310.57"/>
    <m/>
    <m/>
    <m/>
    <m/>
    <m/>
    <m/>
    <m/>
    <m/>
    <m/>
    <m/>
    <m/>
    <m/>
    <m/>
    <m/>
  </r>
  <r>
    <n v="11498"/>
    <n v="40"/>
    <x v="133"/>
    <d v="2017-01-23T00:00:00"/>
    <n v="341"/>
    <b v="1"/>
    <s v="Approved"/>
    <s v="OHM Cycles"/>
    <s v="Standard"/>
    <s v="high"/>
    <s v="medium"/>
    <n v="1458.17"/>
    <n v="874.9"/>
    <d v="2006-02-02T00:00:00"/>
    <n v="583.2700000000001"/>
    <s v="M"/>
    <n v="80"/>
    <d v="1997-01-03T00:00:00"/>
    <n v="23.514633035261287"/>
    <s v="Web Designer III"/>
    <s v="Manufacturing"/>
    <s v="Mass Customer"/>
    <s v="N"/>
    <s v="No"/>
    <n v="1"/>
    <m/>
  </r>
  <r>
    <n v="12110"/>
    <n v="38"/>
    <x v="1942"/>
    <d v="2017-01-23T00:00:00"/>
    <n v="341"/>
    <b v="1"/>
    <s v="Approved"/>
    <s v="Solex"/>
    <s v="Standard"/>
    <s v="medium"/>
    <s v="medium"/>
    <n v="1577.53"/>
    <n v="826.51"/>
    <d v="2011-03-16T00:00:00"/>
    <n v="751.02"/>
    <s v="F"/>
    <n v="73"/>
    <d v="1995-10-01T00:00:00"/>
    <n v="24.774907007864027"/>
    <s v="Actuary"/>
    <s v="Financial Services"/>
    <s v="Affluent Customer"/>
    <s v="N"/>
    <s v="No"/>
    <n v="3"/>
    <m/>
  </r>
  <r>
    <n v="12268"/>
    <n v="89"/>
    <x v="3211"/>
    <d v="2017-01-23T00:00:00"/>
    <n v="341"/>
    <b v="1"/>
    <s v="Approved"/>
    <s v="WeareA2B"/>
    <s v="Touring"/>
    <s v="medium"/>
    <s v="large"/>
    <n v="1362.99"/>
    <n v="57.74"/>
    <d v="2003-09-10T00:00:00"/>
    <n v="1305.25"/>
    <s v="F"/>
    <n v="39"/>
    <d v="1977-02-28T00:00:00"/>
    <n v="43.374907007864024"/>
    <s v="Automation Specialist III"/>
    <s v="Manufacturing"/>
    <s v="Affluent Customer"/>
    <s v="N"/>
    <s v="Yes"/>
    <n v="11"/>
    <m/>
  </r>
  <r>
    <n v="12360"/>
    <n v="92"/>
    <x v="192"/>
    <d v="2017-01-23T00:00:00"/>
    <n v="341"/>
    <b v="0"/>
    <s v="Approved"/>
    <s v="WeareA2B"/>
    <s v="Standard"/>
    <s v="medium"/>
    <s v="small"/>
    <n v="1415.01"/>
    <n v="1259.3599999999999"/>
    <d v="2003-01-05T00:00:00"/>
    <n v="155.65000000000009"/>
    <s v="F"/>
    <n v="30"/>
    <d v="1989-07-20T00:00:00"/>
    <n v="30.977646733891422"/>
    <s v="Graphic Designer"/>
    <s v="n/a"/>
    <s v="Mass Customer"/>
    <s v="N"/>
    <s v="No"/>
    <n v="18"/>
    <m/>
  </r>
  <r>
    <n v="12374"/>
    <n v="95"/>
    <x v="1859"/>
    <d v="2017-01-23T00:00:00"/>
    <n v="341"/>
    <b v="1"/>
    <s v="Approved"/>
    <s v="OHM Cycles"/>
    <s v="Touring"/>
    <s v="low"/>
    <s v="medium"/>
    <n v="1073.07"/>
    <n v="933.84"/>
    <d v="1997-01-25T00:00:00"/>
    <n v="139.2299999999999"/>
    <s v="M"/>
    <n v="11"/>
    <d v="1988-10-25T00:00:00"/>
    <n v="31.71189330923389"/>
    <s v="Geologist I"/>
    <s v="Manufacturing"/>
    <s v="High Net Worth"/>
    <s v="N"/>
    <s v="No"/>
    <n v="22"/>
    <m/>
  </r>
  <r>
    <n v="12979"/>
    <n v="4"/>
    <x v="2329"/>
    <d v="2017-01-23T00:00:00"/>
    <n v="341"/>
    <b v="1"/>
    <s v="Approved"/>
    <s v="Giant Bicycles"/>
    <s v="Standard"/>
    <s v="high"/>
    <s v="medium"/>
    <n v="1129.1300000000001"/>
    <n v="677.48"/>
    <d v="2005-08-09T00:00:00"/>
    <n v="451.65000000000009"/>
    <s v="F"/>
    <n v="22"/>
    <d v="1956-10-28T00:00:00"/>
    <n v="63.725591939370879"/>
    <s v="Compensation Analyst"/>
    <s v="Financial Services"/>
    <s v="Mass Customer"/>
    <s v="N"/>
    <s v="Yes"/>
    <n v="8"/>
    <m/>
  </r>
  <r>
    <n v="13194"/>
    <n v="85"/>
    <x v="2265"/>
    <d v="2017-01-23T00:00:00"/>
    <n v="341"/>
    <b v="1"/>
    <s v="Approved"/>
    <s v="WeareA2B"/>
    <s v="Standard"/>
    <s v="medium"/>
    <s v="medium"/>
    <n v="1228.07"/>
    <n v="400.91"/>
    <d v="2000-05-22T00:00:00"/>
    <n v="827.15999999999985"/>
    <s v="U"/>
    <n v="37"/>
    <d v="1899-12-30T00:00:00"/>
    <n v="0"/>
    <s v="Quality Control Specialist"/>
    <s v="IT"/>
    <s v="High Net Worth"/>
    <s v="N"/>
    <s v="No"/>
    <n v="0"/>
    <m/>
  </r>
  <r>
    <n v="14512"/>
    <n v="2"/>
    <x v="1897"/>
    <d v="2017-01-23T00:00:00"/>
    <n v="341"/>
    <b v="1"/>
    <s v="Approved"/>
    <s v="Solex"/>
    <s v="Standard"/>
    <s v="medium"/>
    <s v="medium"/>
    <n v="71.489999999999995"/>
    <n v="53.62"/>
    <d v="2012-12-02T00:00:00"/>
    <n v="17.869999999999997"/>
    <s v="F"/>
    <n v="37"/>
    <d v="1955-10-29T00:00:00"/>
    <n v="64.725591939370872"/>
    <s v="Senior Cost Accountant"/>
    <s v="Financial Services"/>
    <s v="Affluent Customer"/>
    <s v="N"/>
    <s v="No"/>
    <n v="20"/>
    <m/>
  </r>
  <r>
    <n v="14549"/>
    <n v="73"/>
    <x v="2544"/>
    <d v="2017-01-23T00:00:00"/>
    <n v="341"/>
    <b v="1"/>
    <s v="Approved"/>
    <s v="Solex"/>
    <s v="Standard"/>
    <s v="medium"/>
    <s v="medium"/>
    <n v="1945.43"/>
    <n v="333.18"/>
    <d v="2004-07-25T00:00:00"/>
    <n v="1612.25"/>
    <s v="M"/>
    <n v="93"/>
    <d v="1978-12-27T00:00:00"/>
    <n v="41.547509747590055"/>
    <s v="Health Coach IV"/>
    <s v="Health"/>
    <s v="Affluent Customer"/>
    <s v="N"/>
    <s v="Yes"/>
    <n v="12"/>
    <m/>
  </r>
  <r>
    <n v="15592"/>
    <n v="27"/>
    <x v="1726"/>
    <d v="2017-01-23T00:00:00"/>
    <n v="341"/>
    <b v="0"/>
    <s v="Approved"/>
    <s v="Trek Bicycles"/>
    <s v="Standard"/>
    <s v="medium"/>
    <s v="medium"/>
    <n v="499.53"/>
    <n v="388.72"/>
    <d v="1992-10-11T00:00:00"/>
    <n v="110.80999999999995"/>
    <s v="F"/>
    <n v="50"/>
    <d v="1971-05-06T00:00:00"/>
    <n v="49.196824816083208"/>
    <s v="Biostatistician IV"/>
    <s v="Property"/>
    <s v="Affluent Customer"/>
    <s v="N"/>
    <s v="Yes"/>
    <n v="14"/>
    <m/>
  </r>
  <r>
    <n v="16543"/>
    <n v="69"/>
    <x v="419"/>
    <d v="2017-01-23T00:00:00"/>
    <n v="341"/>
    <b v="0"/>
    <s v="Approved"/>
    <s v="Giant Bicycles"/>
    <s v="Road"/>
    <s v="medium"/>
    <s v="medium"/>
    <n v="792.9"/>
    <n v="594.67999999999995"/>
    <d v="1992-10-02T00:00:00"/>
    <n v="198.22000000000003"/>
    <s v="F"/>
    <n v="73"/>
    <d v="1980-11-02T00:00:00"/>
    <n v="39.695454953069508"/>
    <s v="Research Associate"/>
    <s v="n/a"/>
    <s v="Mass Customer"/>
    <s v="N"/>
    <s v="No"/>
    <n v="3"/>
    <m/>
  </r>
  <r>
    <n v="17012"/>
    <n v="35"/>
    <x v="3007"/>
    <d v="2017-01-23T00:00:00"/>
    <n v="341"/>
    <b v="1"/>
    <s v="Approved"/>
    <s v="Giant Bicycles"/>
    <s v="Standard"/>
    <s v="medium"/>
    <s v="medium"/>
    <n v="1403.5"/>
    <n v="954.82"/>
    <d v="2016-11-14T00:00:00"/>
    <n v="448.67999999999995"/>
    <s v="F"/>
    <n v="77"/>
    <d v="1992-07-19T00:00:00"/>
    <n v="27.977646733891422"/>
    <s v="Human Resources Assistant II"/>
    <s v="Financial Services"/>
    <s v="High Net Worth"/>
    <s v="N"/>
    <s v="Yes"/>
    <n v="8"/>
    <m/>
  </r>
  <r>
    <n v="17604"/>
    <n v="80"/>
    <x v="1567"/>
    <d v="2017-01-23T00:00:00"/>
    <n v="341"/>
    <b v="0"/>
    <s v="Approved"/>
    <s v="OHM Cycles"/>
    <s v="Touring"/>
    <s v="low"/>
    <s v="medium"/>
    <n v="1073.07"/>
    <n v="933.84"/>
    <d v="1997-01-25T00:00:00"/>
    <n v="139.2299999999999"/>
    <s v="M"/>
    <n v="38"/>
    <d v="1988-04-08T00:00:00"/>
    <n v="32.259838514713344"/>
    <s v="Recruiter"/>
    <s v="Telecommunications"/>
    <s v="Mass Customer"/>
    <s v="N"/>
    <s v="No"/>
    <n v="21"/>
    <m/>
  </r>
  <r>
    <n v="19253"/>
    <n v="78"/>
    <x v="553"/>
    <d v="2017-01-23T00:00:00"/>
    <n v="341"/>
    <b v="1"/>
    <s v="Approved"/>
    <s v="Giant Bicycles"/>
    <s v="Standard"/>
    <s v="medium"/>
    <s v="large"/>
    <n v="1765.3"/>
    <n v="709.48"/>
    <d v="2004-07-25T00:00:00"/>
    <n v="1055.82"/>
    <s v="F"/>
    <n v="16"/>
    <d v="1971-09-17T00:00:00"/>
    <n v="48.829701528411974"/>
    <s v="Web Designer III"/>
    <s v="Argiculture"/>
    <s v="Affluent Customer"/>
    <s v="N"/>
    <s v="No"/>
    <n v="14"/>
    <m/>
  </r>
  <r>
    <n v="19352"/>
    <n v="21"/>
    <x v="2628"/>
    <d v="2017-01-23T00:00:00"/>
    <n v="341"/>
    <b v="0"/>
    <s v="Approved"/>
    <s v="Solex"/>
    <s v="Standard"/>
    <s v="medium"/>
    <s v="large"/>
    <n v="1071.23"/>
    <n v="380.74"/>
    <d v="1993-07-15T00:00:00"/>
    <n v="690.49"/>
    <s v="M"/>
    <n v="64"/>
    <d v="1959-05-17T00:00:00"/>
    <n v="61.174907007864029"/>
    <s v="Speech Pathologist"/>
    <s v="n/a"/>
    <s v="Affluent Customer"/>
    <s v="N"/>
    <s v="Yes"/>
    <n v="20"/>
    <m/>
  </r>
  <r>
    <n v="19675"/>
    <n v="43"/>
    <x v="3225"/>
    <d v="2017-01-23T00:00:00"/>
    <n v="341"/>
    <b v="0"/>
    <s v="Approved"/>
    <s v="Solex"/>
    <s v="Standard"/>
    <s v="medium"/>
    <s v="medium"/>
    <n v="1151.96"/>
    <n v="649.49"/>
    <d v="1999-12-04T00:00:00"/>
    <n v="502.47"/>
    <s v="F"/>
    <n v="27"/>
    <d v="1976-09-21T00:00:00"/>
    <n v="43.813263172247588"/>
    <s v="Help Desk Technician"/>
    <s v="IT"/>
    <s v="Mass Customer"/>
    <s v="N"/>
    <s v="Yes"/>
    <n v="22"/>
    <m/>
  </r>
  <r>
    <n v="19941"/>
    <n v="74"/>
    <x v="1232"/>
    <d v="2017-01-23T00:00:00"/>
    <n v="341"/>
    <b v="0"/>
    <s v="Approved"/>
    <s v="WeareA2B"/>
    <s v="Standard"/>
    <s v="medium"/>
    <s v="medium"/>
    <n v="1228.07"/>
    <n v="400.91"/>
    <d v="2003-09-09T00:00:00"/>
    <n v="827.15999999999985"/>
    <s v="F"/>
    <n v="82"/>
    <d v="1990-02-26T00:00:00"/>
    <n v="30.372167281836628"/>
    <s v="Account Coordinator"/>
    <s v="n/a"/>
    <s v="Mass Customer"/>
    <s v="N"/>
    <s v="Yes"/>
    <n v="12"/>
    <m/>
  </r>
  <r>
    <n v="246"/>
    <n v="98"/>
    <x v="1697"/>
    <d v="2017-01-22T00:00:00"/>
    <n v="342"/>
    <b v="0"/>
    <s v="Approved"/>
    <s v="OHM Cycles"/>
    <s v="Standard"/>
    <s v="medium"/>
    <s v="medium"/>
    <n v="795.34"/>
    <n v="101.58"/>
    <d v="2015-06-17T00:00:00"/>
    <n v="693.76"/>
    <s v="M"/>
    <n v="8"/>
    <d v="1954-01-22T00:00:00"/>
    <n v="66.492715227042112"/>
    <s v="Data Coordiator"/>
    <s v="n/a"/>
    <s v="High Net Worth"/>
    <s v="N"/>
    <s v="Yes"/>
    <n v="5"/>
    <m/>
  </r>
  <r>
    <n v="805"/>
    <n v="34"/>
    <x v="1216"/>
    <d v="2017-01-22T00:00:00"/>
    <n v="342"/>
    <b v="0"/>
    <s v="Approved"/>
    <s v="WeareA2B"/>
    <s v="Standard"/>
    <s v="medium"/>
    <s v="medium"/>
    <n v="1231.1500000000001"/>
    <n v="161.6"/>
    <d v="1996-11-09T00:00:00"/>
    <n v="1069.5500000000002"/>
    <s v="F"/>
    <n v="6"/>
    <d v="1997-10-12T00:00:00"/>
    <n v="22.742030295535258"/>
    <s v="VP Product Management"/>
    <s v="Health"/>
    <s v="High Net Worth"/>
    <s v="N"/>
    <s v="Yes"/>
    <n v="1"/>
    <m/>
  </r>
  <r>
    <n v="2223"/>
    <n v="19"/>
    <x v="3430"/>
    <d v="2017-01-22T00:00:00"/>
    <n v="342"/>
    <b v="1"/>
    <s v="Approved"/>
    <s v="OHM Cycles"/>
    <s v="Road"/>
    <s v="high"/>
    <s v="large"/>
    <n v="12.01"/>
    <n v="7.21"/>
    <d v="1993-05-26T00:00:00"/>
    <n v="4.8"/>
    <s v="F"/>
    <n v="13"/>
    <d v="1965-05-17T00:00:00"/>
    <n v="55.169427555809229"/>
    <s v="Engineer IV"/>
    <s v="Financial Services"/>
    <s v="Mass Customer"/>
    <s v="N"/>
    <s v="Yes"/>
    <n v="13"/>
    <m/>
  </r>
  <r>
    <n v="2500"/>
    <n v="58"/>
    <x v="622"/>
    <d v="2017-01-22T00:00:00"/>
    <n v="342"/>
    <b v="0"/>
    <s v="Approved"/>
    <s v="OHM Cycles"/>
    <s v="Standard"/>
    <s v="medium"/>
    <s v="medium"/>
    <n v="912.52"/>
    <n v="141.4"/>
    <d v="2015-10-18T00:00:00"/>
    <n v="771.12"/>
    <s v="M"/>
    <n v="68"/>
    <d v="1981-03-15T00:00:00"/>
    <n v="39.331071391425674"/>
    <s v="Financial Analyst"/>
    <s v="Financial Services"/>
    <s v="Mass Customer"/>
    <s v="N"/>
    <s v="No"/>
    <n v="3"/>
    <m/>
  </r>
  <r>
    <n v="3037"/>
    <n v="38"/>
    <x v="3043"/>
    <d v="2017-01-22T00:00:00"/>
    <n v="342"/>
    <b v="1"/>
    <s v="Approved"/>
    <s v="Trek Bicycles"/>
    <s v="Standard"/>
    <s v="medium"/>
    <s v="large"/>
    <n v="2091.4699999999998"/>
    <n v="388.92"/>
    <d v="2012-09-15T00:00:00"/>
    <n v="1702.5499999999997"/>
    <s v="F"/>
    <n v="79"/>
    <d v="1959-10-20T00:00:00"/>
    <n v="60.747509747590051"/>
    <n v="0"/>
    <s v="Health"/>
    <s v="High Net Worth"/>
    <s v="N"/>
    <s v="No"/>
    <n v="18"/>
    <m/>
  </r>
  <r>
    <n v="3706"/>
    <n v="75"/>
    <x v="1685"/>
    <d v="2017-01-22T00:00:00"/>
    <n v="342"/>
    <b v="1"/>
    <s v="Approved"/>
    <s v="Giant Bicycles"/>
    <s v="Touring"/>
    <s v="medium"/>
    <s v="large"/>
    <n v="1873.97"/>
    <n v="863.95"/>
    <d v="2013-09-16T00:00:00"/>
    <n v="1010.02"/>
    <s v="M"/>
    <n v="40"/>
    <d v="1993-01-18T00:00:00"/>
    <n v="27.476276870877726"/>
    <s v="Accounting Assistant IV"/>
    <s v="n/a"/>
    <s v="Affluent Customer"/>
    <s v="N"/>
    <s v="Yes"/>
    <n v="9"/>
    <m/>
  </r>
  <r>
    <n v="4331"/>
    <n v="69"/>
    <x v="766"/>
    <d v="2017-01-22T00:00:00"/>
    <n v="342"/>
    <b v="0"/>
    <s v="Approved"/>
    <s v="Giant Bicycles"/>
    <s v="Road"/>
    <s v="medium"/>
    <s v="medium"/>
    <n v="792.9"/>
    <n v="594.67999999999995"/>
    <d v="2016-12-06T00:00:00"/>
    <n v="198.22000000000003"/>
    <s v="F"/>
    <n v="57"/>
    <d v="1959-07-16T00:00:00"/>
    <n v="61.010523446220191"/>
    <s v="Staff Scientist"/>
    <s v="Financial Services"/>
    <s v="Affluent Customer"/>
    <s v="N"/>
    <s v="Yes"/>
    <n v="16"/>
    <m/>
  </r>
  <r>
    <n v="4639"/>
    <n v="51"/>
    <x v="2779"/>
    <d v="2017-01-22T00:00:00"/>
    <n v="342"/>
    <b v="1"/>
    <s v="Approved"/>
    <s v="OHM Cycles"/>
    <s v="Standard"/>
    <s v="high"/>
    <s v="medium"/>
    <n v="2005.66"/>
    <n v="1203.4000000000001"/>
    <d v="2012-04-10T00:00:00"/>
    <n v="802.26"/>
    <s v="F"/>
    <n v="64"/>
    <d v="1992-12-08T00:00:00"/>
    <n v="27.588605638001013"/>
    <s v="Software Consultant"/>
    <s v="Financial Services"/>
    <s v="Mass Customer"/>
    <s v="N"/>
    <s v="No"/>
    <n v="5"/>
    <m/>
  </r>
  <r>
    <n v="4802"/>
    <n v="80"/>
    <x v="238"/>
    <d v="2017-01-22T00:00:00"/>
    <n v="342"/>
    <b v="1"/>
    <s v="Approved"/>
    <s v="OHM Cycles"/>
    <s v="Touring"/>
    <s v="low"/>
    <s v="medium"/>
    <n v="1073.07"/>
    <n v="933.84"/>
    <d v="1997-01-25T00:00:00"/>
    <n v="139.2299999999999"/>
    <s v="F"/>
    <n v="75"/>
    <d v="1965-06-13T00:00:00"/>
    <n v="55.095454953069506"/>
    <s v="Financial Advisor"/>
    <s v="Financial Services"/>
    <s v="Mass Customer"/>
    <s v="N"/>
    <s v="No"/>
    <n v="8"/>
    <m/>
  </r>
  <r>
    <n v="5011"/>
    <n v="56"/>
    <x v="1830"/>
    <d v="2017-01-22T00:00:00"/>
    <n v="342"/>
    <b v="0"/>
    <s v="Approved"/>
    <s v="OHM Cycles"/>
    <s v="Standard"/>
    <s v="medium"/>
    <s v="medium"/>
    <n v="183.86"/>
    <n v="137.9"/>
    <d v="2015-10-18T00:00:00"/>
    <n v="45.960000000000008"/>
    <s v="F"/>
    <n v="77"/>
    <d v="1986-06-25T00:00:00"/>
    <n v="34.048879610603755"/>
    <s v="Biostatistician III"/>
    <s v="Health"/>
    <s v="Affluent Customer"/>
    <s v="N"/>
    <s v="Yes"/>
    <n v="8"/>
    <m/>
  </r>
  <r>
    <n v="5561"/>
    <n v="37"/>
    <x v="2408"/>
    <d v="2017-01-22T00:00:00"/>
    <n v="342"/>
    <b v="0"/>
    <s v="Approved"/>
    <s v="OHM Cycles"/>
    <s v="Standard"/>
    <s v="low"/>
    <s v="medium"/>
    <n v="1793.43"/>
    <n v="248.82"/>
    <d v="1998-12-17T00:00:00"/>
    <n v="1544.6100000000001"/>
    <s v="F"/>
    <n v="11"/>
    <d v="1980-04-21T00:00:00"/>
    <n v="40.229701528411972"/>
    <s v="Marketing Manager"/>
    <s v="Argiculture"/>
    <s v="Mass Customer"/>
    <s v="N"/>
    <s v="No"/>
    <n v="3"/>
    <m/>
  </r>
  <r>
    <n v="6056"/>
    <n v="39"/>
    <x v="2332"/>
    <d v="2017-01-22T00:00:00"/>
    <n v="342"/>
    <b v="0"/>
    <s v="Approved"/>
    <s v="Giant Bicycles"/>
    <s v="Standard"/>
    <s v="medium"/>
    <s v="large"/>
    <n v="1812.75"/>
    <n v="582.48"/>
    <d v="2010-06-07T00:00:00"/>
    <n v="1230.27"/>
    <s v="F"/>
    <n v="60"/>
    <d v="1978-10-18T00:00:00"/>
    <n v="41.739290569507865"/>
    <s v="Chemical Engineer"/>
    <s v="Manufacturing"/>
    <s v="Mass Customer"/>
    <s v="N"/>
    <s v="No"/>
    <n v="10"/>
    <m/>
  </r>
  <r>
    <n v="7076"/>
    <n v="4"/>
    <x v="3352"/>
    <d v="2017-01-22T00:00:00"/>
    <n v="342"/>
    <b v="0"/>
    <s v="Approved"/>
    <s v="Giant Bicycles"/>
    <s v="Standard"/>
    <s v="high"/>
    <s v="medium"/>
    <n v="1129.1300000000001"/>
    <n v="677.48"/>
    <d v="2005-08-09T00:00:00"/>
    <n v="451.65000000000009"/>
    <s v="M"/>
    <n v="46"/>
    <d v="1987-03-14T00:00:00"/>
    <n v="33.331071391425674"/>
    <s v="Research Assistant II"/>
    <s v="Financial Services"/>
    <s v="Affluent Customer"/>
    <s v="N"/>
    <s v="No"/>
    <n v="14"/>
    <m/>
  </r>
  <r>
    <n v="7532"/>
    <n v="3"/>
    <x v="3117"/>
    <d v="2017-01-22T00:00:00"/>
    <n v="342"/>
    <b v="1"/>
    <s v="Approved"/>
    <s v="Trek Bicycles"/>
    <s v="Standard"/>
    <s v="medium"/>
    <s v="large"/>
    <n v="2091.4699999999998"/>
    <n v="388.92"/>
    <d v="2014-03-03T00:00:00"/>
    <n v="1702.5499999999997"/>
    <s v="M"/>
    <n v="29"/>
    <d v="1979-01-21T00:00:00"/>
    <n v="41.479016596905126"/>
    <s v="Legal Assistant"/>
    <s v="Manufacturing"/>
    <s v="Mass Customer"/>
    <s v="N"/>
    <s v="Yes"/>
    <n v="14"/>
    <m/>
  </r>
  <r>
    <n v="7942"/>
    <n v="69"/>
    <x v="525"/>
    <d v="2017-01-22T00:00:00"/>
    <n v="342"/>
    <b v="1"/>
    <s v="Approved"/>
    <s v="Giant Bicycles"/>
    <s v="Road"/>
    <s v="medium"/>
    <s v="medium"/>
    <n v="792.9"/>
    <n v="594.67999999999995"/>
    <d v="1992-10-02T00:00:00"/>
    <n v="198.22000000000003"/>
    <s v="M"/>
    <n v="55"/>
    <d v="1966-04-24T00:00:00"/>
    <n v="54.232441254439372"/>
    <s v="Senior Developer"/>
    <s v="Manufacturing"/>
    <s v="Mass Customer"/>
    <s v="N"/>
    <s v="No"/>
    <n v="15"/>
    <m/>
  </r>
  <r>
    <n v="8432"/>
    <n v="61"/>
    <x v="292"/>
    <d v="2017-01-22T00:00:00"/>
    <n v="342"/>
    <b v="0"/>
    <s v="Approved"/>
    <s v="OHM Cycles"/>
    <s v="Standard"/>
    <s v="low"/>
    <s v="medium"/>
    <n v="71.16"/>
    <n v="56.93"/>
    <d v="2015-06-17T00:00:00"/>
    <n v="14.229999999999997"/>
    <s v="F"/>
    <n v="43"/>
    <d v="1998-09-24T00:00:00"/>
    <n v="21.791345364028409"/>
    <s v="Account Representative III"/>
    <s v="Health"/>
    <s v="Mass Customer"/>
    <s v="N"/>
    <s v="No"/>
    <n v="3"/>
    <m/>
  </r>
  <r>
    <n v="8858"/>
    <n v="68"/>
    <x v="20"/>
    <d v="2017-01-22T00:00:00"/>
    <n v="342"/>
    <b v="1"/>
    <s v="Approved"/>
    <s v="OHM Cycles"/>
    <s v="Standard"/>
    <s v="medium"/>
    <s v="medium"/>
    <n v="1636.9"/>
    <n v="44.71"/>
    <d v="2010-08-20T00:00:00"/>
    <n v="1592.19"/>
    <s v="F"/>
    <n v="10"/>
    <d v="1998-04-28T00:00:00"/>
    <n v="22.1995645421106"/>
    <s v="Computer Systems Analyst II"/>
    <s v="Property"/>
    <s v="Mass Customer"/>
    <s v="N"/>
    <s v="No"/>
    <n v="2"/>
    <m/>
  </r>
  <r>
    <n v="8944"/>
    <n v="89"/>
    <x v="89"/>
    <d v="2017-01-22T00:00:00"/>
    <n v="342"/>
    <b v="0"/>
    <s v="Approved"/>
    <s v="WeareA2B"/>
    <s v="Touring"/>
    <s v="medium"/>
    <s v="large"/>
    <n v="1362.99"/>
    <n v="57.74"/>
    <d v="2003-01-05T00:00:00"/>
    <n v="1305.25"/>
    <s v="F"/>
    <n v="38"/>
    <d v="1979-12-07T00:00:00"/>
    <n v="40.602304268137999"/>
    <s v="Legal Assistant"/>
    <s v="Health"/>
    <s v="Affluent Customer"/>
    <s v="N"/>
    <s v="Yes"/>
    <n v="19"/>
    <m/>
  </r>
  <r>
    <n v="9079"/>
    <n v="79"/>
    <x v="2013"/>
    <d v="2017-01-22T00:00:00"/>
    <n v="342"/>
    <b v="1"/>
    <s v="Approved"/>
    <s v="Norco Bicycles"/>
    <s v="Standard"/>
    <s v="medium"/>
    <s v="medium"/>
    <n v="1555.58"/>
    <n v="818.01"/>
    <d v="2013-09-16T00:00:00"/>
    <n v="737.56999999999994"/>
    <s v="F"/>
    <n v="35"/>
    <d v="1992-03-15T00:00:00"/>
    <n v="28.322852213343477"/>
    <s v="Assistant Professor"/>
    <s v="Retail"/>
    <s v="Affluent Customer"/>
    <s v="N"/>
    <s v="Yes"/>
    <n v="10"/>
    <m/>
  </r>
  <r>
    <n v="9209"/>
    <n v="32"/>
    <x v="2977"/>
    <d v="2017-01-22T00:00:00"/>
    <n v="342"/>
    <b v="0"/>
    <s v="Approved"/>
    <s v="Giant Bicycles"/>
    <s v="Standard"/>
    <s v="medium"/>
    <s v="medium"/>
    <n v="642.70000000000005"/>
    <n v="211.37"/>
    <d v="2002-03-22T00:00:00"/>
    <n v="431.33000000000004"/>
    <s v="M"/>
    <n v="94"/>
    <d v="1999-07-07T00:00:00"/>
    <n v="21.007783720192794"/>
    <s v="Actuary"/>
    <s v="Financial Services"/>
    <s v="Mass Customer"/>
    <s v="N"/>
    <s v="No"/>
    <n v="1"/>
    <m/>
  </r>
  <r>
    <n v="9734"/>
    <n v="0"/>
    <x v="118"/>
    <d v="2017-01-22T00:00:00"/>
    <n v="342"/>
    <b v="1"/>
    <s v="Approved"/>
    <s v="Solex"/>
    <s v="Standard"/>
    <s v="medium"/>
    <s v="medium"/>
    <n v="71.489999999999995"/>
    <n v="53.62"/>
    <d v="2012-12-02T00:00:00"/>
    <n v="17.869999999999997"/>
    <s v="M"/>
    <n v="78"/>
    <d v="1964-11-29T00:00:00"/>
    <n v="55.632441254439371"/>
    <s v="Systems Administrator III"/>
    <s v="n/a"/>
    <s v="High Net Worth"/>
    <s v="N"/>
    <s v="No"/>
    <n v="14"/>
    <m/>
  </r>
  <r>
    <n v="9975"/>
    <n v="90"/>
    <x v="2402"/>
    <d v="2017-01-22T00:00:00"/>
    <n v="342"/>
    <b v="1"/>
    <s v="Approved"/>
    <s v="Norco Bicycles"/>
    <s v="Standard"/>
    <s v="low"/>
    <s v="medium"/>
    <n v="363.01"/>
    <n v="290.41000000000003"/>
    <d v="2013-06-09T00:00:00"/>
    <n v="72.599999999999966"/>
    <s v="M"/>
    <n v="77"/>
    <d v="1957-06-29T00:00:00"/>
    <n v="63.057098788685941"/>
    <s v="Financial Advisor"/>
    <s v="Financial Services"/>
    <s v="Affluent Customer"/>
    <s v="N"/>
    <s v="Yes"/>
    <n v="14"/>
    <m/>
  </r>
  <r>
    <n v="11910"/>
    <n v="49"/>
    <x v="1086"/>
    <d v="2017-01-22T00:00:00"/>
    <n v="342"/>
    <b v="1"/>
    <s v="Approved"/>
    <s v="Trek Bicycles"/>
    <s v="Road"/>
    <s v="medium"/>
    <s v="medium"/>
    <n v="533.51"/>
    <n v="400.13"/>
    <d v="2012-06-04T00:00:00"/>
    <n v="133.38"/>
    <s v="M"/>
    <n v="86"/>
    <d v="1995-09-26T00:00:00"/>
    <n v="24.788605638001012"/>
    <s v="Executive Secretary"/>
    <s v="Manufacturing"/>
    <s v="Mass Customer"/>
    <s v="N"/>
    <s v="No"/>
    <n v="3"/>
    <m/>
  </r>
  <r>
    <n v="18820"/>
    <n v="0"/>
    <x v="2304"/>
    <d v="2017-03-03T00:00:00"/>
    <m/>
    <b v="0"/>
    <s v="Approved"/>
    <m/>
    <m/>
    <m/>
    <m/>
    <n v="356.39"/>
    <m/>
    <m/>
    <m/>
    <m/>
    <m/>
    <m/>
    <m/>
    <m/>
    <m/>
    <m/>
    <m/>
    <m/>
    <m/>
    <m/>
  </r>
  <r>
    <n v="12296"/>
    <n v="95"/>
    <x v="3467"/>
    <d v="2017-01-22T00:00:00"/>
    <n v="342"/>
    <b v="1"/>
    <s v="Approved"/>
    <s v="Giant Bicycles"/>
    <s v="Standard"/>
    <s v="medium"/>
    <s v="large"/>
    <n v="569.55999999999995"/>
    <n v="528.42999999999995"/>
    <d v="2003-09-10T00:00:00"/>
    <n v="41.129999999999995"/>
    <s v="M"/>
    <n v="50"/>
    <d v="1986-04-26T00:00:00"/>
    <n v="34.213263172247586"/>
    <s v="Biostatistician I"/>
    <s v="Financial Services"/>
    <s v="Mass Customer"/>
    <s v="N"/>
    <s v="No"/>
    <n v="14"/>
    <m/>
  </r>
  <r>
    <n v="18822"/>
    <n v="30"/>
    <x v="2457"/>
    <d v="2017-12-13T00:00:00"/>
    <m/>
    <m/>
    <s v="Approved"/>
    <s v="Solex"/>
    <s v="Standard"/>
    <s v="high"/>
    <s v="medium"/>
    <n v="748.17"/>
    <n v="448.9"/>
    <n v="37337"/>
    <m/>
    <m/>
    <m/>
    <m/>
    <m/>
    <m/>
    <m/>
    <m/>
    <m/>
    <m/>
    <m/>
    <m/>
  </r>
  <r>
    <n v="12972"/>
    <n v="13"/>
    <x v="2028"/>
    <d v="2017-01-22T00:00:00"/>
    <n v="342"/>
    <b v="0"/>
    <s v="Approved"/>
    <s v="Solex"/>
    <s v="Standard"/>
    <s v="medium"/>
    <s v="medium"/>
    <n v="1163.8900000000001"/>
    <n v="589.27"/>
    <d v="2016-07-09T00:00:00"/>
    <n v="574.62000000000012"/>
    <s v="M"/>
    <n v="39"/>
    <d v="1961-03-15T00:00:00"/>
    <n v="59.34477002156266"/>
    <s v="Budget/Accounting Analyst III"/>
    <s v="Financial Services"/>
    <s v="Affluent Customer"/>
    <s v="N"/>
    <s v="No"/>
    <n v="19"/>
    <m/>
  </r>
  <r>
    <n v="13450"/>
    <n v="5"/>
    <x v="1361"/>
    <d v="2017-01-22T00:00:00"/>
    <n v="342"/>
    <b v="1"/>
    <s v="Approved"/>
    <s v="Trek Bicycles"/>
    <s v="Mountain"/>
    <s v="low"/>
    <s v="medium"/>
    <n v="574.64"/>
    <n v="459.71"/>
    <d v="2011-08-29T00:00:00"/>
    <n v="114.93"/>
    <s v="M"/>
    <n v="89"/>
    <d v="1976-06-12T00:00:00"/>
    <n v="44.089975501014713"/>
    <s v="Speech Pathologist"/>
    <s v="n/a"/>
    <s v="Affluent Customer"/>
    <s v="N"/>
    <s v="No"/>
    <n v="17"/>
    <m/>
  </r>
  <r>
    <n v="13553"/>
    <n v="28"/>
    <x v="2149"/>
    <d v="2017-01-22T00:00:00"/>
    <n v="342"/>
    <b v="0"/>
    <s v="Approved"/>
    <s v="Norco Bicycles"/>
    <s v="Standard"/>
    <s v="medium"/>
    <s v="small"/>
    <n v="1216.1400000000001"/>
    <n v="1082.3599999999999"/>
    <d v="1992-10-11T00:00:00"/>
    <n v="133.7800000000002"/>
    <s v="F"/>
    <n v="63"/>
    <d v="1989-09-30T00:00:00"/>
    <n v="30.780386459918819"/>
    <s v="Software Engineer I"/>
    <s v="IT"/>
    <s v="Affluent Customer"/>
    <s v="N"/>
    <s v="Yes"/>
    <n v="12"/>
    <m/>
  </r>
  <r>
    <n v="13592"/>
    <n v="53"/>
    <x v="3156"/>
    <d v="2017-01-22T00:00:00"/>
    <n v="342"/>
    <b v="1"/>
    <s v="Approved"/>
    <s v="OHM Cycles"/>
    <s v="Standard"/>
    <s v="medium"/>
    <s v="medium"/>
    <n v="795.34"/>
    <n v="101.58"/>
    <d v="1997-02-09T00:00:00"/>
    <n v="693.76"/>
    <s v="M"/>
    <n v="35"/>
    <d v="1974-09-12T00:00:00"/>
    <n v="45.84066043252156"/>
    <s v="Electrical Engineer"/>
    <s v="Manufacturing"/>
    <s v="Affluent Customer"/>
    <s v="N"/>
    <s v="No"/>
    <n v="20"/>
    <m/>
  </r>
  <r>
    <n v="13675"/>
    <n v="68"/>
    <x v="673"/>
    <d v="2017-01-22T00:00:00"/>
    <n v="342"/>
    <b v="1"/>
    <s v="Approved"/>
    <s v="OHM Cycles"/>
    <s v="Standard"/>
    <s v="medium"/>
    <s v="medium"/>
    <n v="1636.9"/>
    <n v="44.71"/>
    <d v="1992-10-02T00:00:00"/>
    <n v="1592.19"/>
    <s v="F"/>
    <n v="63"/>
    <d v="1995-04-10T00:00:00"/>
    <n v="25.251619336631151"/>
    <s v="Junior Executive"/>
    <s v="n/a"/>
    <s v="Mass Customer"/>
    <s v="N"/>
    <s v="Yes"/>
    <n v="7"/>
    <m/>
  </r>
  <r>
    <n v="14303"/>
    <n v="81"/>
    <x v="332"/>
    <d v="2017-01-22T00:00:00"/>
    <n v="342"/>
    <b v="0"/>
    <s v="Approved"/>
    <s v="Norco Bicycles"/>
    <s v="Standard"/>
    <s v="medium"/>
    <s v="small"/>
    <n v="586.45000000000005"/>
    <n v="521.94000000000005"/>
    <d v="2004-08-07T00:00:00"/>
    <n v="64.509999999999991"/>
    <s v="F"/>
    <n v="27"/>
    <d v="1975-11-01T00:00:00"/>
    <n v="44.703674131151701"/>
    <s v="Social Worker"/>
    <s v="Health"/>
    <s v="Mass Customer"/>
    <s v="N"/>
    <s v="Yes"/>
    <n v="14"/>
    <m/>
  </r>
  <r>
    <n v="14448"/>
    <n v="13"/>
    <x v="2879"/>
    <d v="2017-01-22T00:00:00"/>
    <n v="342"/>
    <b v="0"/>
    <s v="Approved"/>
    <s v="Solex"/>
    <s v="Standard"/>
    <s v="medium"/>
    <s v="medium"/>
    <n v="1163.8900000000001"/>
    <n v="589.27"/>
    <d v="2009-03-08T00:00:00"/>
    <n v="574.62000000000012"/>
    <s v="M"/>
    <n v="54"/>
    <d v="1984-02-04T00:00:00"/>
    <n v="36.437920706494161"/>
    <s v="Programmer III"/>
    <s v="n/a"/>
    <s v="Mass Customer"/>
    <s v="N"/>
    <s v="Yes"/>
    <n v="14"/>
    <m/>
  </r>
  <r>
    <n v="14800"/>
    <n v="59"/>
    <x v="301"/>
    <d v="2017-01-22T00:00:00"/>
    <n v="342"/>
    <b v="1"/>
    <s v="Approved"/>
    <s v="WeareA2B"/>
    <s v="Standard"/>
    <s v="medium"/>
    <s v="small"/>
    <n v="1415.01"/>
    <n v="1259.3599999999999"/>
    <d v="2003-09-10T00:00:00"/>
    <n v="155.65000000000009"/>
    <s v="F"/>
    <n v="40"/>
    <d v="1982-05-13T00:00:00"/>
    <n v="38.169427555809229"/>
    <n v="0"/>
    <s v="Health"/>
    <s v="High Net Worth"/>
    <s v="N"/>
    <s v="Yes"/>
    <n v="17"/>
    <m/>
  </r>
  <r>
    <n v="15320"/>
    <n v="17"/>
    <x v="327"/>
    <d v="2017-01-22T00:00:00"/>
    <n v="342"/>
    <b v="0"/>
    <s v="Approved"/>
    <s v="Solex"/>
    <s v="Standard"/>
    <s v="high"/>
    <s v="medium"/>
    <n v="1024.6600000000001"/>
    <n v="614.79999999999995"/>
    <d v="1996-11-09T00:00:00"/>
    <n v="409.86000000000013"/>
    <s v="M"/>
    <n v="65"/>
    <d v="1999-05-19T00:00:00"/>
    <n v="21.14203029553526"/>
    <s v="Staff Scientist"/>
    <s v="Argiculture"/>
    <s v="Mass Customer"/>
    <s v="N"/>
    <s v="No"/>
    <n v="1"/>
    <m/>
  </r>
  <r>
    <n v="15685"/>
    <n v="43"/>
    <x v="2439"/>
    <d v="2017-01-22T00:00:00"/>
    <n v="342"/>
    <b v="1"/>
    <s v="Approved"/>
    <s v="Solex"/>
    <s v="Standard"/>
    <s v="medium"/>
    <s v="medium"/>
    <n v="1151.96"/>
    <n v="649.49"/>
    <d v="1999-12-04T00:00:00"/>
    <n v="502.47"/>
    <s v="F"/>
    <n v="64"/>
    <d v="1977-10-09T00:00:00"/>
    <n v="42.763948103754437"/>
    <n v="0"/>
    <s v="Manufacturing"/>
    <s v="Mass Customer"/>
    <s v="N"/>
    <s v="No"/>
    <n v="21"/>
    <m/>
  </r>
  <r>
    <n v="16220"/>
    <n v="50"/>
    <x v="2464"/>
    <d v="2017-01-22T00:00:00"/>
    <n v="342"/>
    <b v="1"/>
    <s v="Approved"/>
    <s v="WeareA2B"/>
    <s v="Standard"/>
    <s v="medium"/>
    <s v="small"/>
    <n v="175.89"/>
    <n v="131.91999999999999"/>
    <d v="1997-10-04T00:00:00"/>
    <n v="43.97"/>
    <s v="F"/>
    <n v="35"/>
    <d v="1974-01-29T00:00:00"/>
    <n v="46.45983851471334"/>
    <s v="Payment Adjustment Coordinator"/>
    <s v="Health"/>
    <s v="Mass Customer"/>
    <s v="N"/>
    <s v="Yes"/>
    <n v="9"/>
    <m/>
  </r>
  <r>
    <n v="16402"/>
    <n v="84"/>
    <x v="1816"/>
    <d v="2017-01-22T00:00:00"/>
    <n v="342"/>
    <b v="0"/>
    <s v="Approved"/>
    <s v="Trek Bicycles"/>
    <s v="Road"/>
    <s v="medium"/>
    <s v="medium"/>
    <n v="290.62"/>
    <n v="215.14"/>
    <d v="2004-12-18T00:00:00"/>
    <n v="75.480000000000018"/>
    <s v="F"/>
    <n v="94"/>
    <d v="1962-04-14T00:00:00"/>
    <n v="58.262578240740737"/>
    <s v="Assistant Professor"/>
    <s v="Manufacturing"/>
    <s v="Affluent Customer"/>
    <s v="N"/>
    <s v="No"/>
    <n v="5"/>
    <m/>
  </r>
  <r>
    <n v="16793"/>
    <n v="77"/>
    <x v="1617"/>
    <d v="2017-01-22T00:00:00"/>
    <n v="342"/>
    <b v="1"/>
    <s v="Approved"/>
    <s v="WeareA2B"/>
    <s v="Standard"/>
    <s v="medium"/>
    <s v="medium"/>
    <n v="1769.64"/>
    <n v="108.76"/>
    <d v="2001-11-25T00:00:00"/>
    <n v="1660.88"/>
    <s v="M"/>
    <n v="33"/>
    <d v="1961-01-10T00:00:00"/>
    <n v="59.520112487316084"/>
    <s v="Chemical Engineer"/>
    <s v="Manufacturing"/>
    <s v="High Net Worth"/>
    <s v="N"/>
    <s v="Yes"/>
    <n v="7"/>
    <m/>
  </r>
  <r>
    <n v="17027"/>
    <n v="16"/>
    <x v="1883"/>
    <d v="2017-01-22T00:00:00"/>
    <n v="342"/>
    <b v="0"/>
    <s v="Approved"/>
    <s v="Norco Bicycles"/>
    <s v="Standard"/>
    <s v="high"/>
    <s v="small"/>
    <n v="1661.92"/>
    <n v="1479.11"/>
    <d v="1994-09-09T00:00:00"/>
    <n v="182.81000000000017"/>
    <s v="F"/>
    <n v="10"/>
    <d v="1955-07-22T00:00:00"/>
    <n v="64.996824816083205"/>
    <s v="Biostatistician II"/>
    <s v="Entertainment"/>
    <s v="Mass Customer"/>
    <s v="N"/>
    <s v="No"/>
    <n v="11"/>
    <m/>
  </r>
  <r>
    <n v="17578"/>
    <n v="93"/>
    <x v="3010"/>
    <d v="2017-01-22T00:00:00"/>
    <n v="342"/>
    <b v="0"/>
    <s v="Approved"/>
    <s v="WeareA2B"/>
    <s v="Standard"/>
    <s v="medium"/>
    <s v="medium"/>
    <n v="1065.03"/>
    <n v="230.09"/>
    <d v="2000-11-03T00:00:00"/>
    <n v="834.93999999999994"/>
    <s v="M"/>
    <n v="41"/>
    <d v="1995-06-11T00:00:00"/>
    <n v="25.08175632293252"/>
    <s v="Assistant Media Planner"/>
    <s v="Entertainment"/>
    <s v="Affluent Customer"/>
    <s v="N"/>
    <s v="No"/>
    <n v="7"/>
    <m/>
  </r>
  <r>
    <n v="18073"/>
    <n v="41"/>
    <x v="3313"/>
    <d v="2017-01-22T00:00:00"/>
    <n v="342"/>
    <b v="1"/>
    <s v="Approved"/>
    <s v="Solex"/>
    <s v="Road"/>
    <s v="medium"/>
    <s v="medium"/>
    <n v="416.98"/>
    <n v="312.74"/>
    <d v="1997-05-10T00:00:00"/>
    <n v="104.24000000000001"/>
    <s v="M"/>
    <n v="92"/>
    <d v="1992-12-27T00:00:00"/>
    <n v="27.536550843480466"/>
    <s v="Office Assistant I"/>
    <s v="n/a"/>
    <s v="Mass Customer"/>
    <s v="N"/>
    <s v="No"/>
    <n v="5"/>
    <m/>
  </r>
  <r>
    <n v="18204"/>
    <n v="75"/>
    <x v="1559"/>
    <d v="2017-01-22T00:00:00"/>
    <n v="342"/>
    <b v="0"/>
    <s v="Approved"/>
    <s v="Giant Bicycles"/>
    <s v="Touring"/>
    <s v="medium"/>
    <s v="large"/>
    <n v="1873.97"/>
    <n v="863.95"/>
    <d v="2006-05-22T00:00:00"/>
    <n v="1010.02"/>
    <s v="F"/>
    <n v="14"/>
    <d v="1959-10-12T00:00:00"/>
    <n v="60.76942755580923"/>
    <s v="Dental Hygienist"/>
    <s v="Health"/>
    <s v="Mass Customer"/>
    <s v="N"/>
    <s v="No"/>
    <n v="11"/>
    <m/>
  </r>
  <r>
    <n v="18836"/>
    <n v="67"/>
    <x v="509"/>
    <d v="2017-01-22T00:00:00"/>
    <n v="342"/>
    <b v="0"/>
    <s v="Approved"/>
    <s v="Norco Bicycles"/>
    <s v="Road"/>
    <s v="medium"/>
    <s v="medium"/>
    <n v="544.04999999999995"/>
    <n v="376.84"/>
    <d v="2005-10-22T00:00:00"/>
    <n v="167.20999999999998"/>
    <s v="M"/>
    <n v="65"/>
    <d v="1986-05-18T00:00:00"/>
    <n v="34.15298919964485"/>
    <s v="Computer Systems Analyst I"/>
    <s v="Financial Services"/>
    <s v="Affluent Customer"/>
    <s v="N"/>
    <s v="No"/>
    <n v="15"/>
    <m/>
  </r>
  <r>
    <n v="19271"/>
    <n v="21"/>
    <x v="702"/>
    <d v="2017-01-22T00:00:00"/>
    <n v="342"/>
    <b v="0"/>
    <s v="Approved"/>
    <s v="Solex"/>
    <s v="Standard"/>
    <s v="medium"/>
    <s v="large"/>
    <n v="1071.23"/>
    <n v="380.74"/>
    <d v="1996-04-05T00:00:00"/>
    <n v="690.49"/>
    <s v="M"/>
    <n v="77"/>
    <d v="1981-12-21T00:00:00"/>
    <n v="38.561208377727041"/>
    <s v="Account Executive"/>
    <s v="Health"/>
    <s v="Mass Customer"/>
    <s v="N"/>
    <s v="No"/>
    <n v="18"/>
    <m/>
  </r>
  <r>
    <n v="19865"/>
    <n v="41"/>
    <x v="2594"/>
    <d v="2017-01-22T00:00:00"/>
    <n v="342"/>
    <b v="1"/>
    <s v="Approved"/>
    <s v="Solex"/>
    <s v="Road"/>
    <s v="medium"/>
    <s v="medium"/>
    <n v="416.98"/>
    <n v="312.74"/>
    <d v="1997-05-10T00:00:00"/>
    <n v="104.24000000000001"/>
    <s v="F"/>
    <n v="45"/>
    <d v="1972-03-16T00:00:00"/>
    <n v="48.333811117453067"/>
    <s v="Research Assistant I"/>
    <s v="Manufacturing"/>
    <s v="Affluent Customer"/>
    <s v="N"/>
    <s v="Yes"/>
    <n v="8"/>
    <m/>
  </r>
  <r>
    <n v="74"/>
    <n v="56"/>
    <x v="9"/>
    <d v="2017-01-21T00:00:00"/>
    <n v="343"/>
    <b v="1"/>
    <s v="Approved"/>
    <s v="OHM Cycles"/>
    <s v="Standard"/>
    <s v="medium"/>
    <s v="medium"/>
    <n v="183.86"/>
    <n v="137.9"/>
    <d v="1997-10-04T00:00:00"/>
    <n v="45.960000000000008"/>
    <s v="M"/>
    <n v="21"/>
    <d v="1958-02-21T00:00:00"/>
    <n v="62.407783720192796"/>
    <n v="0"/>
    <s v="Property"/>
    <s v="Mass Customer"/>
    <s v="N"/>
    <s v="No"/>
    <n v="17"/>
    <m/>
  </r>
  <r>
    <n v="471"/>
    <n v="18"/>
    <x v="1693"/>
    <d v="2017-01-21T00:00:00"/>
    <n v="343"/>
    <b v="1"/>
    <s v="Approved"/>
    <s v="Solex"/>
    <s v="Standard"/>
    <s v="medium"/>
    <s v="medium"/>
    <n v="575.27"/>
    <n v="431.45"/>
    <d v="1999-07-26T00:00:00"/>
    <n v="143.82"/>
    <s v="M"/>
    <n v="61"/>
    <d v="1957-01-23T00:00:00"/>
    <n v="63.487235774987312"/>
    <s v="Assistant Manager"/>
    <s v="Retail"/>
    <s v="Mass Customer"/>
    <s v="N"/>
    <s v="Yes"/>
    <n v="10"/>
    <m/>
  </r>
  <r>
    <n v="664"/>
    <n v="100"/>
    <x v="1016"/>
    <d v="2017-01-21T00:00:00"/>
    <n v="343"/>
    <b v="1"/>
    <s v="Approved"/>
    <s v="Norco Bicycles"/>
    <s v="Road"/>
    <s v="medium"/>
    <s v="medium"/>
    <n v="1036.5899999999999"/>
    <n v="206.35"/>
    <d v="1991-05-06T00:00:00"/>
    <n v="830.2399999999999"/>
    <s v="F"/>
    <n v="34"/>
    <d v="1978-09-15T00:00:00"/>
    <n v="41.829701528411974"/>
    <s v="Compensation Analyst"/>
    <s v="Financial Services"/>
    <s v="Mass Customer"/>
    <s v="N"/>
    <s v="No"/>
    <n v="15"/>
    <m/>
  </r>
  <r>
    <n v="738"/>
    <n v="26"/>
    <x v="2627"/>
    <d v="2017-01-21T00:00:00"/>
    <n v="343"/>
    <b v="0"/>
    <s v="Approved"/>
    <s v="WeareA2B"/>
    <s v="Standard"/>
    <s v="medium"/>
    <s v="medium"/>
    <n v="1992.93"/>
    <n v="762.63"/>
    <d v="1992-10-11T00:00:00"/>
    <n v="1230.3000000000002"/>
    <s v="M"/>
    <n v="91"/>
    <d v="1977-04-19T00:00:00"/>
    <n v="43.237920706494165"/>
    <s v="Geologist III"/>
    <s v="Financial Services"/>
    <s v="Mass Customer"/>
    <s v="N"/>
    <s v="Yes"/>
    <n v="22"/>
    <m/>
  </r>
  <r>
    <n v="18847"/>
    <n v="57"/>
    <x v="1183"/>
    <d v="2017-09-20T00:00:00"/>
    <m/>
    <m/>
    <s v="Approved"/>
    <s v="WeareA2B"/>
    <s v="Touring"/>
    <s v="medium"/>
    <s v="large"/>
    <n v="1890.39"/>
    <n v="260.14"/>
    <n v="34170"/>
    <m/>
    <m/>
    <m/>
    <m/>
    <m/>
    <m/>
    <m/>
    <m/>
    <m/>
    <m/>
    <m/>
    <m/>
  </r>
  <r>
    <n v="1756"/>
    <n v="61"/>
    <x v="2319"/>
    <d v="2017-01-21T00:00:00"/>
    <n v="343"/>
    <b v="0"/>
    <s v="Approved"/>
    <s v="OHM Cycles"/>
    <s v="Standard"/>
    <s v="low"/>
    <s v="medium"/>
    <n v="71.16"/>
    <n v="56.93"/>
    <d v="1998-12-17T00:00:00"/>
    <n v="14.229999999999997"/>
    <s v="M"/>
    <n v="44"/>
    <d v="1971-10-17T00:00:00"/>
    <n v="48.747509747590051"/>
    <n v="0"/>
    <s v="n/a"/>
    <s v="Mass Customer"/>
    <s v="N"/>
    <s v="Yes"/>
    <n v="12"/>
    <m/>
  </r>
  <r>
    <n v="1826"/>
    <n v="93"/>
    <x v="721"/>
    <d v="2017-01-21T00:00:00"/>
    <n v="343"/>
    <b v="0"/>
    <s v="Approved"/>
    <s v="WeareA2B"/>
    <s v="Standard"/>
    <s v="medium"/>
    <s v="medium"/>
    <n v="1065.03"/>
    <n v="230.09"/>
    <d v="2000-11-03T00:00:00"/>
    <n v="834.93999999999994"/>
    <s v="U"/>
    <n v="30"/>
    <d v="1899-12-30T00:00:00"/>
    <n v="0"/>
    <s v="Tax Accountant"/>
    <s v="IT"/>
    <s v="Mass Customer"/>
    <s v="N"/>
    <s v="No"/>
    <n v="0"/>
    <m/>
  </r>
  <r>
    <n v="2196"/>
    <n v="97"/>
    <x v="2858"/>
    <d v="2017-01-21T00:00:00"/>
    <n v="343"/>
    <b v="1"/>
    <s v="Approved"/>
    <s v="Solex"/>
    <s v="Standard"/>
    <s v="medium"/>
    <s v="large"/>
    <n v="202.62"/>
    <n v="151.96"/>
    <d v="2016-03-29T00:00:00"/>
    <n v="50.66"/>
    <s v="F"/>
    <n v="41"/>
    <d v="1978-02-11T00:00:00"/>
    <n v="42.421482350329782"/>
    <s v="Safety Technician II"/>
    <s v="Manufacturing"/>
    <s v="Affluent Customer"/>
    <s v="N"/>
    <s v="No"/>
    <n v="12"/>
    <m/>
  </r>
  <r>
    <n v="2600"/>
    <n v="84"/>
    <x v="113"/>
    <d v="2017-01-21T00:00:00"/>
    <n v="343"/>
    <b v="1"/>
    <s v="Approved"/>
    <s v="Giant Bicycles"/>
    <s v="Road"/>
    <s v="medium"/>
    <s v="medium"/>
    <n v="792.9"/>
    <n v="594.67999999999995"/>
    <d v="1992-10-02T00:00:00"/>
    <n v="198.22000000000003"/>
    <s v="F"/>
    <n v="16"/>
    <d v="1961-07-17T00:00:00"/>
    <n v="59.005043994165398"/>
    <s v="Research Associate"/>
    <s v="Manufacturing"/>
    <s v="High Net Worth"/>
    <s v="N"/>
    <s v="No"/>
    <n v="12"/>
    <m/>
  </r>
  <r>
    <n v="2751"/>
    <n v="77"/>
    <x v="2948"/>
    <d v="2017-01-21T00:00:00"/>
    <n v="343"/>
    <b v="0"/>
    <s v="Approved"/>
    <s v="Norco Bicycles"/>
    <s v="Road"/>
    <s v="medium"/>
    <s v="large"/>
    <n v="1240.31"/>
    <n v="795.1"/>
    <d v="1997-01-25T00:00:00"/>
    <n v="445.20999999999992"/>
    <s v="M"/>
    <n v="79"/>
    <d v="1985-03-11T00:00:00"/>
    <n v="35.33929056950786"/>
    <s v="Engineer IV"/>
    <s v="Manufacturing"/>
    <s v="Affluent Customer"/>
    <s v="N"/>
    <s v="Yes"/>
    <n v="15"/>
    <m/>
  </r>
  <r>
    <n v="2770"/>
    <n v="1"/>
    <x v="101"/>
    <d v="2017-01-21T00:00:00"/>
    <n v="343"/>
    <b v="1"/>
    <s v="Approved"/>
    <s v="Giant Bicycles"/>
    <s v="Standard"/>
    <s v="medium"/>
    <s v="medium"/>
    <n v="1403.5"/>
    <n v="954.82"/>
    <d v="2016-11-14T00:00:00"/>
    <n v="448.67999999999995"/>
    <s v="M"/>
    <n v="34"/>
    <d v="1977-09-06T00:00:00"/>
    <n v="42.854359062658546"/>
    <s v="Associate Professor"/>
    <s v="Health"/>
    <s v="Mass Customer"/>
    <s v="N"/>
    <s v="Yes"/>
    <n v="15"/>
    <m/>
  </r>
  <r>
    <n v="2904"/>
    <n v="76"/>
    <x v="3073"/>
    <d v="2017-01-21T00:00:00"/>
    <n v="343"/>
    <b v="1"/>
    <s v="Approved"/>
    <s v="WeareA2B"/>
    <s v="Road"/>
    <s v="low"/>
    <s v="small"/>
    <n v="1172.78"/>
    <n v="1043.77"/>
    <d v="2002-10-10T00:00:00"/>
    <n v="129.01"/>
    <s v="F"/>
    <n v="71"/>
    <d v="1983-01-24T00:00:00"/>
    <n v="37.468057692795533"/>
    <s v="Technical Writer"/>
    <s v="Manufacturing"/>
    <s v="High Net Worth"/>
    <s v="N"/>
    <s v="No"/>
    <n v="4"/>
    <m/>
  </r>
  <r>
    <n v="3137"/>
    <n v="56"/>
    <x v="1675"/>
    <d v="2017-01-21T00:00:00"/>
    <n v="343"/>
    <b v="1"/>
    <s v="Approved"/>
    <s v="OHM Cycles"/>
    <s v="Standard"/>
    <s v="medium"/>
    <s v="medium"/>
    <n v="183.86"/>
    <n v="137.9"/>
    <d v="2015-10-18T00:00:00"/>
    <n v="45.960000000000008"/>
    <s v="F"/>
    <n v="36"/>
    <d v="1973-11-02T00:00:00"/>
    <n v="46.7009344051243"/>
    <s v="Dental Hygienist"/>
    <s v="Health"/>
    <s v="Mass Customer"/>
    <s v="N"/>
    <s v="Yes"/>
    <n v="17"/>
    <m/>
  </r>
  <r>
    <n v="3200"/>
    <n v="0"/>
    <x v="2924"/>
    <d v="2017-01-21T00:00:00"/>
    <n v="343"/>
    <b v="1"/>
    <s v="Approved"/>
    <s v="WeareA2B"/>
    <s v="Standard"/>
    <s v="medium"/>
    <s v="small"/>
    <n v="175.89"/>
    <n v="131.91999999999999"/>
    <d v="2003-02-16T00:00:00"/>
    <n v="43.97"/>
    <s v="F"/>
    <n v="62"/>
    <d v="1983-05-06T00:00:00"/>
    <n v="37.188605638001015"/>
    <s v="Staff Accountant II"/>
    <s v="Financial Services"/>
    <s v="High Net Worth"/>
    <s v="N"/>
    <s v="Yes"/>
    <n v="13"/>
    <m/>
  </r>
  <r>
    <n v="3253"/>
    <n v="53"/>
    <x v="2155"/>
    <d v="2017-01-21T00:00:00"/>
    <n v="343"/>
    <b v="1"/>
    <s v="Approved"/>
    <s v="Giant Bicycles"/>
    <s v="Standard"/>
    <s v="high"/>
    <s v="medium"/>
    <n v="1274.93"/>
    <n v="764.96"/>
    <d v="1994-09-09T00:00:00"/>
    <n v="509.97"/>
    <s v="M"/>
    <n v="20"/>
    <d v="1957-10-19T00:00:00"/>
    <n v="62.750249473617451"/>
    <s v="Data Coordiator"/>
    <s v="Telecommunications"/>
    <s v="High Net Worth"/>
    <s v="N"/>
    <s v="Yes"/>
    <n v="5"/>
    <m/>
  </r>
  <r>
    <n v="4181"/>
    <n v="46"/>
    <x v="72"/>
    <d v="2017-01-21T00:00:00"/>
    <n v="343"/>
    <b v="1"/>
    <s v="Approved"/>
    <s v="Solex"/>
    <s v="Standard"/>
    <s v="low"/>
    <s v="medium"/>
    <n v="1289.8499999999999"/>
    <n v="74.510000000000005"/>
    <d v="2007-12-11T00:00:00"/>
    <n v="1215.3399999999999"/>
    <s v="M"/>
    <n v="17"/>
    <d v="1978-03-23T00:00:00"/>
    <n v="42.311893309233888"/>
    <s v="Senior Developer"/>
    <s v="n/a"/>
    <s v="Mass Customer"/>
    <s v="N"/>
    <s v="No"/>
    <n v="10"/>
    <m/>
  </r>
  <r>
    <n v="4497"/>
    <n v="60"/>
    <x v="2874"/>
    <d v="2017-01-21T00:00:00"/>
    <n v="343"/>
    <b v="0"/>
    <s v="Approved"/>
    <s v="Giant Bicycles"/>
    <s v="Standard"/>
    <s v="high"/>
    <s v="small"/>
    <n v="1977.36"/>
    <n v="1759.85"/>
    <d v="2011-08-24T00:00:00"/>
    <n v="217.51"/>
    <s v="M"/>
    <n v="13"/>
    <d v="1960-03-14T00:00:00"/>
    <n v="60.347509747590053"/>
    <s v="Graphic Designer"/>
    <s v="Retail"/>
    <s v="Mass Customer"/>
    <s v="N"/>
    <s v="No"/>
    <n v="6"/>
    <m/>
  </r>
  <r>
    <n v="4981"/>
    <n v="68"/>
    <x v="470"/>
    <d v="2017-01-21T00:00:00"/>
    <n v="343"/>
    <b v="0"/>
    <s v="Approved"/>
    <s v="OHM Cycles"/>
    <s v="Standard"/>
    <s v="medium"/>
    <s v="medium"/>
    <n v="1636.9"/>
    <n v="44.71"/>
    <d v="2010-08-20T00:00:00"/>
    <n v="1592.19"/>
    <s v="M"/>
    <n v="34"/>
    <d v="1985-02-14T00:00:00"/>
    <n v="35.407783720192796"/>
    <n v="0"/>
    <s v="Financial Services"/>
    <s v="Affluent Customer"/>
    <s v="N"/>
    <s v="No"/>
    <n v="16"/>
    <m/>
  </r>
  <r>
    <n v="5018"/>
    <n v="11"/>
    <x v="1692"/>
    <d v="2017-01-21T00:00:00"/>
    <n v="343"/>
    <b v="0"/>
    <s v="Approved"/>
    <s v="Giant Bicycles"/>
    <s v="Standard"/>
    <s v="high"/>
    <s v="medium"/>
    <n v="1274.93"/>
    <n v="764.96"/>
    <d v="2013-03-12T00:00:00"/>
    <n v="509.97"/>
    <s v="F"/>
    <n v="3"/>
    <d v="1986-09-12T00:00:00"/>
    <n v="33.832441254439367"/>
    <s v="Programmer Analyst II"/>
    <s v="IT"/>
    <s v="Mass Customer"/>
    <s v="N"/>
    <s v="Yes"/>
    <n v="12"/>
    <m/>
  </r>
  <r>
    <n v="5298"/>
    <n v="29"/>
    <x v="2769"/>
    <d v="2017-01-21T00:00:00"/>
    <n v="343"/>
    <b v="0"/>
    <s v="Approved"/>
    <s v="Norco Bicycles"/>
    <s v="Road"/>
    <s v="medium"/>
    <s v="medium"/>
    <n v="543.39"/>
    <n v="407.54"/>
    <d v="1999-07-20T00:00:00"/>
    <n v="135.84999999999997"/>
    <s v="F"/>
    <n v="9"/>
    <d v="1996-11-25T00:00:00"/>
    <n v="23.621482350329781"/>
    <s v="Web Designer I"/>
    <s v="Telecommunications"/>
    <s v="Mass Customer"/>
    <s v="N"/>
    <s v="Yes"/>
    <n v="4"/>
    <m/>
  </r>
  <r>
    <n v="5760"/>
    <n v="42"/>
    <x v="1072"/>
    <d v="2017-01-21T00:00:00"/>
    <n v="343"/>
    <b v="1"/>
    <s v="Approved"/>
    <s v="OHM Cycles"/>
    <s v="Road"/>
    <s v="medium"/>
    <s v="small"/>
    <n v="1810"/>
    <n v="1610.9"/>
    <d v="2008-03-19T00:00:00"/>
    <n v="199.09999999999991"/>
    <s v="F"/>
    <n v="81"/>
    <d v="1974-12-03T00:00:00"/>
    <n v="45.616002898274985"/>
    <s v="Compensation Analyst"/>
    <s v="Financial Services"/>
    <s v="Mass Customer"/>
    <s v="N"/>
    <s v="No"/>
    <n v="19"/>
    <m/>
  </r>
  <r>
    <n v="5854"/>
    <n v="42"/>
    <x v="1776"/>
    <d v="2017-01-21T00:00:00"/>
    <n v="343"/>
    <b v="0"/>
    <s v="Approved"/>
    <s v="OHM Cycles"/>
    <s v="Road"/>
    <s v="medium"/>
    <s v="small"/>
    <n v="1810"/>
    <n v="1610.9"/>
    <d v="2003-09-09T00:00:00"/>
    <n v="199.09999999999991"/>
    <s v="F"/>
    <n v="9"/>
    <d v="1981-07-31T00:00:00"/>
    <n v="38.952989199644847"/>
    <s v="Human Resources Manager"/>
    <s v="Financial Services"/>
    <s v="Mass Customer"/>
    <s v="N"/>
    <s v="No"/>
    <n v="8"/>
    <m/>
  </r>
  <r>
    <n v="6119"/>
    <n v="19"/>
    <x v="2997"/>
    <d v="2017-01-21T00:00:00"/>
    <n v="343"/>
    <b v="1"/>
    <s v="Approved"/>
    <s v="OHM Cycles"/>
    <s v="Road"/>
    <s v="high"/>
    <s v="large"/>
    <n v="12.01"/>
    <n v="7.21"/>
    <d v="1993-10-02T00:00:00"/>
    <n v="4.8"/>
    <s v="F"/>
    <n v="6"/>
    <d v="1986-10-03T00:00:00"/>
    <n v="33.77490700786403"/>
    <n v="0"/>
    <s v="IT"/>
    <s v="Mass Customer"/>
    <s v="N"/>
    <s v="Yes"/>
    <n v="17"/>
    <m/>
  </r>
  <r>
    <n v="6582"/>
    <n v="28"/>
    <x v="2419"/>
    <d v="2017-01-21T00:00:00"/>
    <n v="343"/>
    <b v="1"/>
    <s v="Approved"/>
    <s v="Norco Bicycles"/>
    <s v="Standard"/>
    <s v="medium"/>
    <s v="small"/>
    <n v="1216.1400000000001"/>
    <n v="1082.3599999999999"/>
    <d v="1991-08-05T00:00:00"/>
    <n v="133.7800000000002"/>
    <s v="F"/>
    <n v="6"/>
    <d v="1985-09-10T00:00:00"/>
    <n v="34.837920706494167"/>
    <n v="0"/>
    <s v="IT"/>
    <s v="Mass Customer"/>
    <s v="N"/>
    <s v="Yes"/>
    <n v="14"/>
    <m/>
  </r>
  <r>
    <n v="6724"/>
    <n v="44"/>
    <x v="1862"/>
    <d v="2017-01-21T00:00:00"/>
    <n v="343"/>
    <b v="0"/>
    <s v="Approved"/>
    <s v="WeareA2B"/>
    <s v="Standard"/>
    <s v="medium"/>
    <s v="medium"/>
    <n v="1769.64"/>
    <n v="108.76"/>
    <d v="2011-05-09T00:00:00"/>
    <n v="1660.88"/>
    <s v="F"/>
    <n v="72"/>
    <d v="1956-08-23T00:00:00"/>
    <n v="63.906413857179096"/>
    <s v="Financial Advisor"/>
    <s v="Financial Services"/>
    <s v="Mass Customer"/>
    <s v="N"/>
    <s v="No"/>
    <n v="17"/>
    <m/>
  </r>
  <r>
    <n v="7062"/>
    <n v="13"/>
    <x v="2029"/>
    <d v="2017-01-21T00:00:00"/>
    <n v="343"/>
    <b v="1"/>
    <s v="Approved"/>
    <s v="Solex"/>
    <s v="Standard"/>
    <s v="medium"/>
    <s v="medium"/>
    <n v="1577.53"/>
    <n v="826.51"/>
    <d v="2011-03-16T00:00:00"/>
    <n v="751.02"/>
    <s v="M"/>
    <n v="33"/>
    <d v="1969-11-29T00:00:00"/>
    <n v="50.629701528411971"/>
    <s v="Software Test Engineer I"/>
    <s v="Health"/>
    <s v="High Net Worth"/>
    <s v="N"/>
    <s v="No"/>
    <n v="14"/>
    <m/>
  </r>
  <r>
    <n v="8343"/>
    <n v="81"/>
    <x v="470"/>
    <d v="2017-01-21T00:00:00"/>
    <n v="343"/>
    <b v="0"/>
    <s v="Approved"/>
    <s v="Norco Bicycles"/>
    <s v="Standard"/>
    <s v="medium"/>
    <s v="small"/>
    <n v="586.45000000000005"/>
    <n v="521.94000000000005"/>
    <d v="1991-07-10T00:00:00"/>
    <n v="64.509999999999991"/>
    <s v="M"/>
    <n v="34"/>
    <d v="1985-02-14T00:00:00"/>
    <n v="35.407783720192796"/>
    <n v="0"/>
    <s v="Financial Services"/>
    <s v="Affluent Customer"/>
    <s v="N"/>
    <s v="No"/>
    <n v="16"/>
    <m/>
  </r>
  <r>
    <n v="9344"/>
    <n v="21"/>
    <x v="2091"/>
    <d v="2017-01-21T00:00:00"/>
    <n v="343"/>
    <b v="1"/>
    <s v="Approved"/>
    <s v="Solex"/>
    <s v="Standard"/>
    <s v="medium"/>
    <s v="large"/>
    <n v="1071.23"/>
    <n v="380.74"/>
    <d v="1996-04-05T00:00:00"/>
    <n v="690.49"/>
    <s v="M"/>
    <n v="65"/>
    <d v="1998-10-21T00:00:00"/>
    <n v="21.717372761288683"/>
    <n v="0"/>
    <s v="Financial Services"/>
    <s v="Mass Customer"/>
    <s v="N"/>
    <s v="No"/>
    <n v="1"/>
    <m/>
  </r>
  <r>
    <n v="9562"/>
    <n v="15"/>
    <x v="337"/>
    <d v="2017-01-21T00:00:00"/>
    <n v="343"/>
    <b v="0"/>
    <s v="Approved"/>
    <s v="Norco Bicycles"/>
    <s v="Standard"/>
    <s v="low"/>
    <s v="medium"/>
    <n v="958.74"/>
    <n v="748.9"/>
    <d v="2009-03-08T00:00:00"/>
    <n v="209.84000000000003"/>
    <s v="F"/>
    <n v="43"/>
    <d v="1978-06-04T00:00:00"/>
    <n v="42.111893309233892"/>
    <s v="Project Manager"/>
    <s v="Health"/>
    <s v="Mass Customer"/>
    <s v="N"/>
    <s v="Yes"/>
    <n v="18"/>
    <m/>
  </r>
  <r>
    <n v="9568"/>
    <n v="83"/>
    <x v="675"/>
    <d v="2017-01-21T00:00:00"/>
    <n v="343"/>
    <b v="1"/>
    <s v="Approved"/>
    <s v="Solex"/>
    <s v="Touring"/>
    <s v="medium"/>
    <s v="large"/>
    <n v="2083.94"/>
    <n v="675.03"/>
    <d v="1993-04-20T00:00:00"/>
    <n v="1408.91"/>
    <s v="M"/>
    <n v="31"/>
    <d v="1976-09-25T00:00:00"/>
    <n v="43.802304268138002"/>
    <s v="Data Coordiator"/>
    <s v="Property"/>
    <s v="Affluent Customer"/>
    <s v="N"/>
    <s v="Yes"/>
    <n v="16"/>
    <m/>
  </r>
  <r>
    <n v="10294"/>
    <n v="46"/>
    <x v="2490"/>
    <d v="2017-01-21T00:00:00"/>
    <n v="343"/>
    <b v="0"/>
    <s v="Approved"/>
    <s v="OHM Cycles"/>
    <s v="Standard"/>
    <s v="low"/>
    <s v="medium"/>
    <n v="1793.43"/>
    <n v="248.82"/>
    <d v="2011-03-16T00:00:00"/>
    <n v="1544.6100000000001"/>
    <s v="M"/>
    <n v="42"/>
    <d v="1981-10-09T00:00:00"/>
    <n v="38.761208377727037"/>
    <n v="0"/>
    <s v="n/a"/>
    <s v="High Net Worth"/>
    <s v="N"/>
    <s v="Yes"/>
    <n v="13"/>
    <m/>
  </r>
  <r>
    <n v="10447"/>
    <n v="75"/>
    <x v="1809"/>
    <d v="2017-01-21T00:00:00"/>
    <n v="343"/>
    <b v="1"/>
    <s v="Approved"/>
    <s v="Giant Bicycles"/>
    <s v="Touring"/>
    <s v="medium"/>
    <s v="large"/>
    <n v="1873.97"/>
    <n v="863.95"/>
    <d v="2006-05-22T00:00:00"/>
    <n v="1010.02"/>
    <s v="M"/>
    <n v="78"/>
    <d v="2001-05-05T00:00:00"/>
    <n v="19.177646733891425"/>
    <n v="0"/>
    <s v="Health"/>
    <s v="Mass Customer"/>
    <s v="N"/>
    <s v="Yes"/>
    <n v="1"/>
    <m/>
  </r>
  <r>
    <n v="10547"/>
    <n v="72"/>
    <x v="3346"/>
    <d v="2017-01-21T00:00:00"/>
    <n v="343"/>
    <b v="1"/>
    <s v="Approved"/>
    <s v="Norco Bicycles"/>
    <s v="Standard"/>
    <s v="medium"/>
    <s v="medium"/>
    <n v="360.4"/>
    <n v="270.3"/>
    <d v="2003-09-09T00:00:00"/>
    <n v="90.099999999999966"/>
    <s v="F"/>
    <n v="29"/>
    <d v="1967-09-30T00:00:00"/>
    <n v="52.796824816083202"/>
    <s v="Developer III"/>
    <s v="n/a"/>
    <s v="Affluent Customer"/>
    <s v="N"/>
    <s v="Yes"/>
    <n v="14"/>
    <m/>
  </r>
  <r>
    <n v="10866"/>
    <n v="14"/>
    <x v="917"/>
    <d v="2017-01-21T00:00:00"/>
    <n v="343"/>
    <b v="0"/>
    <s v="Approved"/>
    <s v="Trek Bicycles"/>
    <s v="Standard"/>
    <s v="medium"/>
    <s v="small"/>
    <n v="1386.84"/>
    <n v="1234.29"/>
    <d v="2003-08-05T00:00:00"/>
    <n v="152.54999999999995"/>
    <s v="M"/>
    <n v="78"/>
    <d v="1974-04-23T00:00:00"/>
    <n v="46.229701528411972"/>
    <s v="Editor"/>
    <s v="Financial Services"/>
    <s v="Mass Customer"/>
    <s v="N"/>
    <s v="No"/>
    <n v="8"/>
    <m/>
  </r>
  <r>
    <n v="11107"/>
    <n v="90"/>
    <x v="1592"/>
    <d v="2017-01-21T00:00:00"/>
    <n v="343"/>
    <b v="0"/>
    <s v="Approved"/>
    <s v="Norco Bicycles"/>
    <s v="Standard"/>
    <s v="low"/>
    <s v="medium"/>
    <n v="363.01"/>
    <n v="290.41000000000003"/>
    <d v="2005-05-10T00:00:00"/>
    <n v="72.599999999999966"/>
    <s v="M"/>
    <n v="76"/>
    <d v="1976-01-13T00:00:00"/>
    <n v="44.503674131151698"/>
    <n v="0"/>
    <s v="Manufacturing"/>
    <s v="Mass Customer"/>
    <s v="N"/>
    <s v="No"/>
    <n v="8"/>
    <m/>
  </r>
  <r>
    <n v="11114"/>
    <n v="87"/>
    <x v="2740"/>
    <d v="2017-01-21T00:00:00"/>
    <n v="343"/>
    <b v="0"/>
    <s v="Approved"/>
    <s v="Giant Bicycles"/>
    <s v="Standard"/>
    <s v="high"/>
    <s v="medium"/>
    <n v="1179"/>
    <n v="707.4"/>
    <d v="1999-07-26T00:00:00"/>
    <n v="471.6"/>
    <s v="U"/>
    <n v="24"/>
    <d v="1899-12-30T00:00:00"/>
    <n v="0"/>
    <s v="Financial Analyst"/>
    <s v="Financial Services"/>
    <s v="Affluent Customer"/>
    <s v="N"/>
    <s v="Yes"/>
    <n v="0"/>
    <m/>
  </r>
  <r>
    <n v="11587"/>
    <n v="100"/>
    <x v="198"/>
    <d v="2017-01-21T00:00:00"/>
    <n v="343"/>
    <b v="1"/>
    <s v="Approved"/>
    <s v="Trek Bicycles"/>
    <s v="Standard"/>
    <s v="medium"/>
    <s v="small"/>
    <n v="1386.84"/>
    <n v="1234.29"/>
    <d v="2003-08-05T00:00:00"/>
    <n v="152.54999999999995"/>
    <s v="M"/>
    <n v="73"/>
    <d v="1978-03-25T00:00:00"/>
    <n v="42.306413857179095"/>
    <s v="Legal Assistant"/>
    <s v="IT"/>
    <s v="High Net Worth"/>
    <s v="N"/>
    <s v="No"/>
    <n v="4"/>
    <m/>
  </r>
  <r>
    <n v="12166"/>
    <n v="40"/>
    <x v="2905"/>
    <d v="2017-01-21T00:00:00"/>
    <n v="343"/>
    <b v="0"/>
    <s v="Approved"/>
    <s v="OHM Cycles"/>
    <s v="Standard"/>
    <s v="high"/>
    <s v="medium"/>
    <n v="1458.17"/>
    <n v="874.9"/>
    <d v="1999-12-04T00:00:00"/>
    <n v="583.2700000000001"/>
    <s v="F"/>
    <n v="52"/>
    <d v="1969-12-06T00:00:00"/>
    <n v="50.610523446220192"/>
    <s v="Teacher"/>
    <s v="Property"/>
    <s v="Mass Customer"/>
    <s v="N"/>
    <s v="Yes"/>
    <n v="18"/>
    <m/>
  </r>
  <r>
    <n v="12378"/>
    <n v="50"/>
    <x v="3407"/>
    <d v="2017-01-21T00:00:00"/>
    <n v="343"/>
    <b v="0"/>
    <s v="Approved"/>
    <s v="WeareA2B"/>
    <s v="Standard"/>
    <s v="medium"/>
    <s v="small"/>
    <n v="175.89"/>
    <n v="131.91999999999999"/>
    <d v="2003-02-16T00:00:00"/>
    <n v="43.97"/>
    <s v="M"/>
    <n v="97"/>
    <d v="1992-04-19T00:00:00"/>
    <n v="28.226961802384576"/>
    <s v="Research Associate"/>
    <s v="Health"/>
    <s v="Mass Customer"/>
    <s v="N"/>
    <s v="No"/>
    <n v="3"/>
    <m/>
  </r>
  <r>
    <n v="12445"/>
    <n v="14"/>
    <x v="755"/>
    <d v="2017-01-21T00:00:00"/>
    <n v="343"/>
    <b v="0"/>
    <s v="Approved"/>
    <s v="Trek Bicycles"/>
    <s v="Standard"/>
    <s v="medium"/>
    <s v="small"/>
    <n v="1386.84"/>
    <n v="1234.29"/>
    <d v="1993-07-15T00:00:00"/>
    <n v="152.54999999999995"/>
    <s v="M"/>
    <n v="60"/>
    <d v="1962-05-16T00:00:00"/>
    <n v="58.174907007864029"/>
    <n v="0"/>
    <s v="Manufacturing"/>
    <s v="Mass Customer"/>
    <s v="N"/>
    <s v="Yes"/>
    <n v="10"/>
    <m/>
  </r>
  <r>
    <n v="12649"/>
    <n v="40"/>
    <x v="1641"/>
    <d v="2017-01-21T00:00:00"/>
    <n v="343"/>
    <b v="1"/>
    <s v="Approved"/>
    <s v="Trek Bicycles"/>
    <s v="Road"/>
    <s v="medium"/>
    <s v="large"/>
    <n v="1894.19"/>
    <n v="598.76"/>
    <d v="2015-10-18T00:00:00"/>
    <n v="1295.43"/>
    <s v="F"/>
    <n v="65"/>
    <d v="1980-05-12T00:00:00"/>
    <n v="40.172167281836629"/>
    <s v="Chemical Engineer"/>
    <s v="Manufacturing"/>
    <s v="High Net Worth"/>
    <s v="N"/>
    <s v="Yes"/>
    <n v="5"/>
    <m/>
  </r>
  <r>
    <n v="13067"/>
    <n v="45"/>
    <x v="1267"/>
    <d v="2017-01-21T00:00:00"/>
    <n v="343"/>
    <b v="0"/>
    <s v="Approved"/>
    <s v="Solex"/>
    <s v="Standard"/>
    <s v="medium"/>
    <s v="medium"/>
    <n v="441.49"/>
    <n v="84.99"/>
    <d v="1997-02-09T00:00:00"/>
    <n v="356.5"/>
    <s v="M"/>
    <n v="78"/>
    <d v="1958-02-07T00:00:00"/>
    <n v="62.446139884576354"/>
    <s v="Accountant III"/>
    <s v="n/a"/>
    <s v="Mass Customer"/>
    <s v="N"/>
    <s v="Yes"/>
    <n v="14"/>
    <m/>
  </r>
  <r>
    <n v="13200"/>
    <n v="96"/>
    <x v="2138"/>
    <d v="2017-01-21T00:00:00"/>
    <n v="343"/>
    <b v="0"/>
    <s v="Approved"/>
    <s v="WeareA2B"/>
    <s v="Road"/>
    <s v="low"/>
    <s v="small"/>
    <n v="1172.78"/>
    <n v="1043.77"/>
    <d v="2002-10-10T00:00:00"/>
    <n v="129.01"/>
    <s v="F"/>
    <n v="97"/>
    <d v="1977-12-28T00:00:00"/>
    <n v="42.544770021562655"/>
    <s v="Nuclear Power Engineer"/>
    <s v="Manufacturing"/>
    <s v="Affluent Customer"/>
    <s v="N"/>
    <s v="No"/>
    <n v="18"/>
    <m/>
  </r>
  <r>
    <n v="14932"/>
    <n v="49"/>
    <x v="1445"/>
    <d v="2017-01-21T00:00:00"/>
    <n v="343"/>
    <b v="1"/>
    <s v="Approved"/>
    <s v="Trek Bicycles"/>
    <s v="Road"/>
    <s v="medium"/>
    <s v="medium"/>
    <n v="533.51"/>
    <n v="400.13"/>
    <d v="2012-06-04T00:00:00"/>
    <n v="133.38"/>
    <s v="M"/>
    <n v="23"/>
    <d v="1960-12-10T00:00:00"/>
    <n v="59.605043994165399"/>
    <s v="Clinical Specialist"/>
    <s v="Health"/>
    <s v="Mass Customer"/>
    <s v="N"/>
    <s v="No"/>
    <n v="19"/>
    <m/>
  </r>
  <r>
    <n v="15420"/>
    <n v="64"/>
    <x v="416"/>
    <d v="2017-01-21T00:00:00"/>
    <n v="343"/>
    <b v="0"/>
    <s v="Approved"/>
    <s v="Giant Bicycles"/>
    <s v="Standard"/>
    <s v="high"/>
    <s v="small"/>
    <n v="1977.36"/>
    <n v="1759.85"/>
    <d v="2010-11-05T00:00:00"/>
    <n v="217.51"/>
    <s v="F"/>
    <n v="47"/>
    <d v="1979-08-30T00:00:00"/>
    <n v="40.873537144850324"/>
    <s v="Senior Quality Engineer"/>
    <s v="Health"/>
    <s v="High Net Worth"/>
    <s v="N"/>
    <s v="Yes"/>
    <n v="22"/>
    <m/>
  </r>
  <r>
    <n v="15645"/>
    <n v="54"/>
    <x v="2797"/>
    <d v="2017-01-21T00:00:00"/>
    <n v="343"/>
    <b v="1"/>
    <s v="Approved"/>
    <s v="WeareA2B"/>
    <s v="Standard"/>
    <s v="medium"/>
    <s v="medium"/>
    <n v="1292.8399999999999"/>
    <n v="13.44"/>
    <d v="2015-06-17T00:00:00"/>
    <n v="1279.3999999999999"/>
    <s v="M"/>
    <n v="80"/>
    <d v="1988-06-06T00:00:00"/>
    <n v="32.098194679096906"/>
    <s v="Research Associate"/>
    <s v="Entertainment"/>
    <s v="Mass Customer"/>
    <s v="N"/>
    <s v="Yes"/>
    <n v="8"/>
    <m/>
  </r>
  <r>
    <n v="15781"/>
    <n v="28"/>
    <x v="254"/>
    <d v="2017-01-21T00:00:00"/>
    <n v="343"/>
    <b v="0"/>
    <s v="Approved"/>
    <s v="Norco Bicycles"/>
    <s v="Standard"/>
    <s v="medium"/>
    <s v="small"/>
    <n v="1216.1400000000001"/>
    <n v="1082.3599999999999"/>
    <d v="2003-03-18T00:00:00"/>
    <n v="133.7800000000002"/>
    <s v="M"/>
    <n v="10"/>
    <d v="1975-11-23T00:00:00"/>
    <n v="44.643400158548957"/>
    <s v="Health Coach II"/>
    <s v="Manufacturing"/>
    <s v="Affluent Customer"/>
    <s v="N"/>
    <s v="Yes"/>
    <n v="14"/>
    <m/>
  </r>
  <r>
    <n v="18458"/>
    <n v="51"/>
    <x v="1967"/>
    <d v="2017-01-21T00:00:00"/>
    <n v="343"/>
    <b v="1"/>
    <s v="Approved"/>
    <s v="OHM Cycles"/>
    <s v="Standard"/>
    <s v="high"/>
    <s v="medium"/>
    <n v="2005.66"/>
    <n v="1203.4000000000001"/>
    <d v="2012-04-10T00:00:00"/>
    <n v="802.26"/>
    <s v="M"/>
    <n v="40"/>
    <d v="1985-01-13T00:00:00"/>
    <n v="35.495454953069505"/>
    <s v="Accounting Assistant I"/>
    <s v="Manufacturing"/>
    <s v="Affluent Customer"/>
    <s v="N"/>
    <s v="No"/>
    <n v="14"/>
    <m/>
  </r>
  <r>
    <n v="18581"/>
    <n v="85"/>
    <x v="3255"/>
    <d v="2017-01-21T00:00:00"/>
    <n v="343"/>
    <b v="0"/>
    <s v="Approved"/>
    <s v="WeareA2B"/>
    <s v="Standard"/>
    <s v="medium"/>
    <s v="medium"/>
    <n v="752.64"/>
    <n v="205.36"/>
    <d v="1999-07-26T00:00:00"/>
    <n v="547.28"/>
    <s v="F"/>
    <n v="6"/>
    <d v="1969-11-28T00:00:00"/>
    <n v="50.632441254439371"/>
    <s v="Paralegal"/>
    <s v="Financial Services"/>
    <s v="Mass Customer"/>
    <s v="N"/>
    <s v="Yes"/>
    <n v="12"/>
    <m/>
  </r>
  <r>
    <n v="18734"/>
    <n v="29"/>
    <x v="2523"/>
    <d v="2017-01-21T00:00:00"/>
    <n v="343"/>
    <b v="1"/>
    <s v="Approved"/>
    <s v="Norco Bicycles"/>
    <s v="Road"/>
    <s v="medium"/>
    <s v="medium"/>
    <n v="543.39"/>
    <n v="407.54"/>
    <d v="1991-11-10T00:00:00"/>
    <n v="135.84999999999997"/>
    <s v="M"/>
    <n v="97"/>
    <d v="1967-02-26T00:00:00"/>
    <n v="53.38860563800101"/>
    <s v="Internal Auditor"/>
    <s v="IT"/>
    <s v="Mass Customer"/>
    <s v="N"/>
    <s v="Yes"/>
    <n v="18"/>
    <m/>
  </r>
  <r>
    <n v="18823"/>
    <n v="54"/>
    <x v="741"/>
    <d v="2017-01-21T00:00:00"/>
    <n v="343"/>
    <b v="1"/>
    <s v="Approved"/>
    <s v="WeareA2B"/>
    <s v="Standard"/>
    <s v="medium"/>
    <s v="medium"/>
    <n v="1807.45"/>
    <n v="778.69"/>
    <d v="2006-11-10T00:00:00"/>
    <n v="1028.76"/>
    <s v="M"/>
    <n v="59"/>
    <d v="1998-08-26T00:00:00"/>
    <n v="21.870797418822931"/>
    <s v="Human Resources Manager"/>
    <s v="n/a"/>
    <s v="High Net Worth"/>
    <s v="N"/>
    <s v="Yes"/>
    <n v="1"/>
    <m/>
  </r>
  <r>
    <n v="19323"/>
    <n v="77"/>
    <x v="3431"/>
    <d v="2017-01-21T00:00:00"/>
    <n v="343"/>
    <b v="1"/>
    <s v="Approved"/>
    <s v="Norco Bicycles"/>
    <s v="Road"/>
    <s v="medium"/>
    <s v="large"/>
    <n v="1240.31"/>
    <n v="795.1"/>
    <d v="2013-09-16T00:00:00"/>
    <n v="445.20999999999992"/>
    <s v="M"/>
    <n v="95"/>
    <d v="1953-12-10T00:00:00"/>
    <n v="66.610523446220185"/>
    <s v="Pharmacist"/>
    <s v="Health"/>
    <s v="Mass Customer"/>
    <s v="N"/>
    <s v="Yes"/>
    <n v="10"/>
    <m/>
  </r>
  <r>
    <n v="19493"/>
    <n v="78"/>
    <x v="2067"/>
    <d v="2017-01-21T00:00:00"/>
    <n v="343"/>
    <b v="1"/>
    <s v="Approved"/>
    <s v="Giant Bicycles"/>
    <s v="Standard"/>
    <s v="medium"/>
    <s v="large"/>
    <n v="1765.3"/>
    <n v="709.48"/>
    <d v="2004-07-25T00:00:00"/>
    <n v="1055.82"/>
    <s v="F"/>
    <n v="74"/>
    <d v="1956-04-14T00:00:00"/>
    <n v="64.265317966768137"/>
    <s v="Senior Editor"/>
    <s v="Property"/>
    <s v="Mass Customer"/>
    <s v="N"/>
    <s v="No"/>
    <n v="20"/>
    <m/>
  </r>
  <r>
    <n v="19569"/>
    <n v="25"/>
    <x v="2561"/>
    <d v="2017-01-21T00:00:00"/>
    <n v="343"/>
    <b v="0"/>
    <s v="Approved"/>
    <s v="Giant Bicycles"/>
    <s v="Road"/>
    <s v="medium"/>
    <s v="medium"/>
    <n v="1538.99"/>
    <n v="829.65"/>
    <d v="2006-11-10T00:00:00"/>
    <n v="709.34"/>
    <s v="F"/>
    <n v="75"/>
    <d v="2000-12-05T00:00:00"/>
    <n v="19.59134536402841"/>
    <s v="Librarian"/>
    <s v="Entertainment"/>
    <s v="Mass Customer"/>
    <s v="N"/>
    <s v="Yes"/>
    <n v="1"/>
    <m/>
  </r>
  <r>
    <n v="295"/>
    <n v="11"/>
    <x v="1578"/>
    <d v="2017-01-20T00:00:00"/>
    <n v="344"/>
    <b v="1"/>
    <s v="Approved"/>
    <s v="Giant Bicycles"/>
    <s v="Standard"/>
    <s v="high"/>
    <s v="medium"/>
    <n v="1274.93"/>
    <n v="764.96"/>
    <d v="2007-08-04T00:00:00"/>
    <n v="509.97"/>
    <s v="F"/>
    <n v="13"/>
    <d v="1961-01-07T00:00:00"/>
    <n v="59.528331665398277"/>
    <n v="0"/>
    <s v="Retail"/>
    <s v="Mass Customer"/>
    <s v="N"/>
    <s v="No"/>
    <n v="19"/>
    <m/>
  </r>
  <r>
    <n v="326"/>
    <n v="55"/>
    <x v="305"/>
    <d v="2017-01-20T00:00:00"/>
    <n v="344"/>
    <b v="0"/>
    <s v="Approved"/>
    <s v="Trek Bicycles"/>
    <s v="Road"/>
    <s v="medium"/>
    <s v="large"/>
    <n v="1894.19"/>
    <n v="598.76"/>
    <d v="1993-06-23T00:00:00"/>
    <n v="1295.43"/>
    <s v="F"/>
    <n v="37"/>
    <d v="1955-08-23T00:00:00"/>
    <n v="64.909153583206489"/>
    <s v="Chief Design Engineer"/>
    <s v="Financial Services"/>
    <s v="Mass Customer"/>
    <s v="N"/>
    <s v="Yes"/>
    <n v="6"/>
    <m/>
  </r>
  <r>
    <n v="627"/>
    <n v="90"/>
    <x v="1455"/>
    <d v="2017-01-20T00:00:00"/>
    <n v="344"/>
    <b v="0"/>
    <s v="Approved"/>
    <s v="Solex"/>
    <s v="Standard"/>
    <s v="low"/>
    <s v="medium"/>
    <n v="945.04"/>
    <n v="507.58"/>
    <d v="2011-05-09T00:00:00"/>
    <n v="437.46"/>
    <s v="M"/>
    <n v="96"/>
    <d v="1955-06-16T00:00:00"/>
    <n v="65.095454953069506"/>
    <s v="Accountant IV"/>
    <s v="IT"/>
    <s v="High Net Worth"/>
    <s v="N"/>
    <s v="Yes"/>
    <n v="16"/>
    <m/>
  </r>
  <r>
    <n v="1276"/>
    <n v="14"/>
    <x v="790"/>
    <d v="2017-01-20T00:00:00"/>
    <n v="344"/>
    <b v="0"/>
    <s v="Approved"/>
    <s v="Trek Bicycles"/>
    <s v="Standard"/>
    <s v="medium"/>
    <s v="small"/>
    <n v="1386.84"/>
    <n v="1234.29"/>
    <d v="2003-08-05T00:00:00"/>
    <n v="152.54999999999995"/>
    <s v="F"/>
    <n v="53"/>
    <d v="1955-01-06T00:00:00"/>
    <n v="65.53655084348047"/>
    <s v="Dental Hygienist"/>
    <s v="Health"/>
    <s v="Mass Customer"/>
    <s v="N"/>
    <s v="No"/>
    <n v="16"/>
    <m/>
  </r>
  <r>
    <n v="1663"/>
    <n v="14"/>
    <x v="1107"/>
    <d v="2017-01-20T00:00:00"/>
    <n v="344"/>
    <b v="0"/>
    <s v="Approved"/>
    <s v="Trek Bicycles"/>
    <s v="Standard"/>
    <s v="medium"/>
    <s v="small"/>
    <n v="1386.84"/>
    <n v="1234.29"/>
    <d v="1991-05-06T00:00:00"/>
    <n v="152.54999999999995"/>
    <s v="M"/>
    <n v="19"/>
    <d v="1992-04-11T00:00:00"/>
    <n v="28.248879610603751"/>
    <s v="Recruiting Manager"/>
    <s v="Retail"/>
    <s v="Affluent Customer"/>
    <s v="N"/>
    <s v="Yes"/>
    <n v="10"/>
    <m/>
  </r>
  <r>
    <n v="1780"/>
    <n v="23"/>
    <x v="2488"/>
    <d v="2017-01-20T00:00:00"/>
    <n v="344"/>
    <b v="1"/>
    <s v="Approved"/>
    <s v="Norco Bicycles"/>
    <s v="Mountain"/>
    <s v="low"/>
    <s v="small"/>
    <n v="688.63"/>
    <n v="612.88"/>
    <d v="1991-08-05T00:00:00"/>
    <n v="75.75"/>
    <s v="U"/>
    <n v="3"/>
    <d v="1899-12-30T00:00:00"/>
    <n v="0"/>
    <s v="Recruiter"/>
    <s v="IT"/>
    <s v="Mass Customer"/>
    <s v="N"/>
    <s v="Yes"/>
    <n v="0"/>
    <m/>
  </r>
  <r>
    <n v="2158"/>
    <n v="62"/>
    <x v="2099"/>
    <d v="2017-01-20T00:00:00"/>
    <n v="344"/>
    <b v="1"/>
    <s v="Approved"/>
    <s v="Solex"/>
    <s v="Standard"/>
    <s v="high"/>
    <s v="medium"/>
    <n v="1024.6600000000001"/>
    <n v="614.79999999999995"/>
    <d v="1996-11-09T00:00:00"/>
    <n v="409.86000000000013"/>
    <s v="M"/>
    <n v="21"/>
    <d v="1962-02-12T00:00:00"/>
    <n v="58.429701528411975"/>
    <s v="Assistant Professor"/>
    <s v="Manufacturing"/>
    <s v="High Net Worth"/>
    <s v="N"/>
    <s v="No"/>
    <n v="5"/>
    <m/>
  </r>
  <r>
    <n v="2346"/>
    <n v="55"/>
    <x v="1949"/>
    <d v="2017-01-20T00:00:00"/>
    <n v="344"/>
    <b v="1"/>
    <s v="Approved"/>
    <s v="Trek Bicycles"/>
    <s v="Road"/>
    <s v="medium"/>
    <s v="large"/>
    <n v="1894.19"/>
    <n v="598.76"/>
    <d v="2003-07-21T00:00:00"/>
    <n v="1295.43"/>
    <s v="M"/>
    <n v="89"/>
    <d v="1978-04-21T00:00:00"/>
    <n v="42.232441254439372"/>
    <s v="Geological Engineer"/>
    <s v="Manufacturing"/>
    <s v="Mass Customer"/>
    <s v="N"/>
    <s v="No"/>
    <n v="6"/>
    <m/>
  </r>
  <r>
    <n v="18905"/>
    <n v="98"/>
    <x v="2742"/>
    <d v="2017-03-20T00:00:00"/>
    <m/>
    <b v="1"/>
    <s v="Cancelled"/>
    <s v="OHM Cycles"/>
    <s v="Standard"/>
    <s v="medium"/>
    <s v="medium"/>
    <n v="795.34"/>
    <n v="101.58"/>
    <n v="35470"/>
    <m/>
    <m/>
    <m/>
    <m/>
    <m/>
    <m/>
    <m/>
    <m/>
    <m/>
    <m/>
    <m/>
    <m/>
  </r>
  <r>
    <n v="3023"/>
    <n v="79"/>
    <x v="1693"/>
    <d v="2017-01-20T00:00:00"/>
    <n v="344"/>
    <b v="0"/>
    <s v="Approved"/>
    <s v="Norco Bicycles"/>
    <s v="Standard"/>
    <s v="medium"/>
    <s v="medium"/>
    <n v="1555.58"/>
    <n v="818.01"/>
    <d v="2005-12-07T00:00:00"/>
    <n v="737.56999999999994"/>
    <s v="M"/>
    <n v="61"/>
    <d v="1957-01-23T00:00:00"/>
    <n v="63.487235774987312"/>
    <s v="Assistant Manager"/>
    <s v="Retail"/>
    <s v="Mass Customer"/>
    <s v="N"/>
    <s v="Yes"/>
    <n v="10"/>
    <m/>
  </r>
  <r>
    <n v="3817"/>
    <n v="67"/>
    <x v="1077"/>
    <d v="2017-01-20T00:00:00"/>
    <n v="344"/>
    <b v="0"/>
    <s v="Approved"/>
    <s v="Norco Bicycles"/>
    <s v="Road"/>
    <s v="medium"/>
    <s v="medium"/>
    <n v="544.04999999999995"/>
    <n v="376.84"/>
    <d v="2005-10-22T00:00:00"/>
    <n v="167.20999999999998"/>
    <s v="F"/>
    <n v="90"/>
    <d v="1958-02-13T00:00:00"/>
    <n v="62.429701528411975"/>
    <s v="Junior Executive"/>
    <s v="n/a"/>
    <s v="Mass Customer"/>
    <s v="N"/>
    <s v="No"/>
    <n v="11"/>
    <m/>
  </r>
  <r>
    <n v="4087"/>
    <n v="67"/>
    <x v="1634"/>
    <d v="2017-01-20T00:00:00"/>
    <n v="344"/>
    <b v="0"/>
    <s v="Approved"/>
    <s v="Norco Bicycles"/>
    <s v="Road"/>
    <s v="medium"/>
    <s v="medium"/>
    <n v="544.04999999999995"/>
    <n v="376.84"/>
    <d v="2003-08-05T00:00:00"/>
    <n v="167.20999999999998"/>
    <s v="M"/>
    <n v="53"/>
    <d v="1992-08-02T00:00:00"/>
    <n v="27.939290569507861"/>
    <s v="Analog Circuit Design manager"/>
    <s v="Health"/>
    <s v="Affluent Customer"/>
    <s v="N"/>
    <s v="Yes"/>
    <n v="5"/>
    <m/>
  </r>
  <r>
    <n v="5677"/>
    <n v="35"/>
    <x v="2570"/>
    <d v="2017-01-20T00:00:00"/>
    <n v="344"/>
    <b v="1"/>
    <s v="Approved"/>
    <s v="Giant Bicycles"/>
    <s v="Standard"/>
    <s v="medium"/>
    <s v="medium"/>
    <n v="1403.5"/>
    <n v="954.82"/>
    <d v="2016-11-14T00:00:00"/>
    <n v="448.67999999999995"/>
    <s v="F"/>
    <n v="80"/>
    <d v="1986-03-25T00:00:00"/>
    <n v="34.300934405124302"/>
    <s v="Mechanical Systems Engineer"/>
    <s v="Property"/>
    <s v="High Net Worth"/>
    <s v="N"/>
    <s v="Yes"/>
    <n v="7"/>
    <m/>
  </r>
  <r>
    <n v="5793"/>
    <n v="49"/>
    <x v="1146"/>
    <d v="2017-01-20T00:00:00"/>
    <n v="344"/>
    <b v="0"/>
    <s v="Approved"/>
    <s v="Trek Bicycles"/>
    <s v="Road"/>
    <s v="medium"/>
    <s v="medium"/>
    <n v="533.51"/>
    <n v="400.13"/>
    <d v="2012-06-04T00:00:00"/>
    <n v="133.38"/>
    <s v="F"/>
    <n v="79"/>
    <d v="1988-01-26T00:00:00"/>
    <n v="32.45983851471334"/>
    <s v="Assistant Media Planner"/>
    <s v="Entertainment"/>
    <s v="Mass Customer"/>
    <s v="N"/>
    <s v="Yes"/>
    <n v="6"/>
    <m/>
  </r>
  <r>
    <n v="5972"/>
    <n v="58"/>
    <x v="760"/>
    <d v="2017-01-20T00:00:00"/>
    <n v="344"/>
    <b v="0"/>
    <s v="Approved"/>
    <s v="OHM Cycles"/>
    <s v="Standard"/>
    <s v="medium"/>
    <s v="medium"/>
    <n v="912.52"/>
    <n v="141.4"/>
    <d v="2015-10-18T00:00:00"/>
    <n v="771.12"/>
    <s v="M"/>
    <n v="65"/>
    <d v="1985-11-15T00:00:00"/>
    <n v="34.657098788685943"/>
    <s v="Human Resources Assistant IV"/>
    <s v="Manufacturing"/>
    <s v="Affluent Customer"/>
    <s v="N"/>
    <s v="No"/>
    <n v="15"/>
    <m/>
  </r>
  <r>
    <n v="6320"/>
    <n v="59"/>
    <x v="1140"/>
    <d v="2017-01-20T00:00:00"/>
    <n v="344"/>
    <b v="1"/>
    <s v="Approved"/>
    <s v="Solex"/>
    <s v="Standard"/>
    <s v="medium"/>
    <s v="large"/>
    <n v="1061.56"/>
    <n v="733.58"/>
    <d v="1993-07-20T00:00:00"/>
    <n v="327.9799999999999"/>
    <s v="F"/>
    <n v="20"/>
    <d v="1983-04-19T00:00:00"/>
    <n v="37.235180980466765"/>
    <s v="Senior Editor"/>
    <s v="n/a"/>
    <s v="Affluent Customer"/>
    <s v="N"/>
    <s v="No"/>
    <n v="8"/>
    <m/>
  </r>
  <r>
    <n v="6379"/>
    <n v="69"/>
    <x v="2302"/>
    <d v="2017-01-20T00:00:00"/>
    <n v="344"/>
    <b v="0"/>
    <s v="Approved"/>
    <s v="Norco Bicycles"/>
    <s v="Road"/>
    <s v="medium"/>
    <s v="large"/>
    <n v="1240.31"/>
    <n v="795.1"/>
    <d v="2013-09-16T00:00:00"/>
    <n v="445.20999999999992"/>
    <s v="M"/>
    <n v="31"/>
    <d v="1992-04-01T00:00:00"/>
    <n v="28.276276870877727"/>
    <s v="Mechanical Systems Engineer"/>
    <s v="Property"/>
    <s v="High Net Worth"/>
    <s v="N"/>
    <s v="Yes"/>
    <n v="6"/>
    <m/>
  </r>
  <r>
    <n v="6650"/>
    <n v="54"/>
    <x v="967"/>
    <d v="2017-01-20T00:00:00"/>
    <n v="344"/>
    <b v="1"/>
    <s v="Approved"/>
    <s v="WeareA2B"/>
    <s v="Standard"/>
    <s v="medium"/>
    <s v="medium"/>
    <n v="1292.8399999999999"/>
    <n v="13.44"/>
    <d v="2003-07-21T00:00:00"/>
    <n v="1279.3999999999999"/>
    <s v="U"/>
    <n v="42"/>
    <d v="1899-12-30T00:00:00"/>
    <n v="0"/>
    <s v="Actuary"/>
    <s v="Financial Services"/>
    <s v="Mass Customer"/>
    <s v="N"/>
    <s v="Yes"/>
    <n v="0"/>
    <m/>
  </r>
  <r>
    <n v="6888"/>
    <n v="0"/>
    <x v="2029"/>
    <d v="2017-01-20T00:00:00"/>
    <n v="344"/>
    <b v="0"/>
    <s v="Approved"/>
    <s v="Solex"/>
    <s v="Standard"/>
    <s v="medium"/>
    <s v="medium"/>
    <n v="441.49"/>
    <n v="84.99"/>
    <d v="1993-04-12T00:00:00"/>
    <n v="356.5"/>
    <s v="M"/>
    <n v="33"/>
    <d v="1969-11-29T00:00:00"/>
    <n v="50.629701528411971"/>
    <s v="Software Test Engineer I"/>
    <s v="Health"/>
    <s v="High Net Worth"/>
    <s v="N"/>
    <s v="No"/>
    <n v="14"/>
    <m/>
  </r>
  <r>
    <n v="7090"/>
    <n v="89"/>
    <x v="816"/>
    <d v="2017-01-20T00:00:00"/>
    <n v="344"/>
    <b v="1"/>
    <s v="Approved"/>
    <s v="WeareA2B"/>
    <s v="Touring"/>
    <s v="medium"/>
    <s v="large"/>
    <n v="1362.99"/>
    <n v="57.74"/>
    <d v="2003-09-10T00:00:00"/>
    <n v="1305.25"/>
    <s v="M"/>
    <n v="20"/>
    <d v="1955-07-18T00:00:00"/>
    <n v="65.007783720192791"/>
    <n v="0"/>
    <s v="Entertainment"/>
    <s v="Mass Customer"/>
    <s v="N"/>
    <s v="Yes"/>
    <n v="12"/>
    <m/>
  </r>
  <r>
    <n v="7185"/>
    <n v="53"/>
    <x v="531"/>
    <d v="2017-01-20T00:00:00"/>
    <n v="344"/>
    <b v="1"/>
    <s v="Approved"/>
    <s v="OHM Cycles"/>
    <s v="Standard"/>
    <s v="medium"/>
    <s v="medium"/>
    <n v="795.34"/>
    <n v="101.58"/>
    <d v="1997-02-09T00:00:00"/>
    <n v="693.76"/>
    <s v="M"/>
    <n v="64"/>
    <d v="1972-04-27T00:00:00"/>
    <n v="48.218742624302379"/>
    <n v="0"/>
    <s v="Argiculture"/>
    <s v="Mass Customer"/>
    <s v="N"/>
    <s v="No"/>
    <n v="15"/>
    <m/>
  </r>
  <r>
    <n v="7256"/>
    <n v="65"/>
    <x v="2297"/>
    <d v="2017-01-20T00:00:00"/>
    <n v="344"/>
    <b v="1"/>
    <s v="Approved"/>
    <s v="WeareA2B"/>
    <s v="Standard"/>
    <s v="medium"/>
    <s v="medium"/>
    <n v="1807.45"/>
    <n v="778.69"/>
    <d v="1992-10-02T00:00:00"/>
    <n v="1028.76"/>
    <s v="F"/>
    <n v="12"/>
    <d v="1973-08-16T00:00:00"/>
    <n v="46.914633035261289"/>
    <s v="Financial Analyst"/>
    <s v="Financial Services"/>
    <s v="Mass Customer"/>
    <s v="N"/>
    <s v="Yes"/>
    <n v="18"/>
    <m/>
  </r>
  <r>
    <n v="7292"/>
    <n v="87"/>
    <x v="1220"/>
    <d v="2017-01-20T00:00:00"/>
    <n v="344"/>
    <b v="1"/>
    <s v="Approved"/>
    <s v="OHM Cycles"/>
    <s v="Standard"/>
    <s v="medium"/>
    <s v="medium"/>
    <n v="1636.9"/>
    <n v="44.71"/>
    <d v="2010-08-20T00:00:00"/>
    <n v="1592.19"/>
    <s v="F"/>
    <n v="32"/>
    <d v="1977-01-27T00:00:00"/>
    <n v="43.46257824074074"/>
    <n v="0"/>
    <s v="n/a"/>
    <s v="High Net Worth"/>
    <s v="N"/>
    <s v="No"/>
    <n v="5"/>
    <m/>
  </r>
  <r>
    <n v="7331"/>
    <n v="74"/>
    <x v="2873"/>
    <d v="2017-01-20T00:00:00"/>
    <n v="344"/>
    <b v="0"/>
    <s v="Approved"/>
    <s v="WeareA2B"/>
    <s v="Standard"/>
    <s v="medium"/>
    <s v="medium"/>
    <n v="1228.07"/>
    <n v="400.91"/>
    <d v="2000-05-22T00:00:00"/>
    <n v="827.15999999999985"/>
    <s v="M"/>
    <n v="73"/>
    <d v="1999-06-16T00:00:00"/>
    <n v="21.065317966768138"/>
    <s v="Chemical Engineer"/>
    <s v="Manufacturing"/>
    <s v="Affluent Customer"/>
    <s v="N"/>
    <s v="Yes"/>
    <n v="2"/>
    <m/>
  </r>
  <r>
    <n v="7766"/>
    <n v="77"/>
    <x v="1032"/>
    <d v="2017-01-20T00:00:00"/>
    <n v="344"/>
    <b v="1"/>
    <s v="Approved"/>
    <s v="Norco Bicycles"/>
    <s v="Road"/>
    <s v="medium"/>
    <s v="large"/>
    <n v="1240.31"/>
    <n v="795.1"/>
    <d v="2004-07-25T00:00:00"/>
    <n v="445.20999999999992"/>
    <s v="M"/>
    <n v="7"/>
    <d v="1977-07-31T00:00:00"/>
    <n v="42.955728925672247"/>
    <s v="Staff Scientist"/>
    <s v="n/a"/>
    <s v="Mass Customer"/>
    <s v="N"/>
    <s v="Yes"/>
    <n v="15"/>
    <m/>
  </r>
  <r>
    <n v="7887"/>
    <n v="24"/>
    <x v="2311"/>
    <d v="2017-01-20T00:00:00"/>
    <n v="344"/>
    <b v="0"/>
    <s v="Approved"/>
    <s v="Solex"/>
    <s v="Road"/>
    <s v="medium"/>
    <s v="large"/>
    <n v="1777.8"/>
    <n v="820.78"/>
    <d v="2006-11-10T00:00:00"/>
    <n v="957.02"/>
    <s v="M"/>
    <n v="60"/>
    <d v="1986-05-18T00:00:00"/>
    <n v="34.15298919964485"/>
    <s v="Programmer Analyst II"/>
    <s v="Manufacturing"/>
    <s v="Mass Customer"/>
    <s v="N"/>
    <s v="Yes"/>
    <n v="3"/>
    <m/>
  </r>
  <r>
    <n v="8112"/>
    <n v="0"/>
    <x v="3429"/>
    <d v="2017-01-20T00:00:00"/>
    <n v="344"/>
    <b v="0"/>
    <s v="Approved"/>
    <s v="Norco Bicycles"/>
    <s v="Standard"/>
    <s v="medium"/>
    <s v="medium"/>
    <n v="360.4"/>
    <n v="270.3"/>
    <d v="2016-12-06T00:00:00"/>
    <n v="90.099999999999966"/>
    <s v="M"/>
    <n v="53"/>
    <d v="1980-11-24T00:00:00"/>
    <n v="39.635180980466764"/>
    <s v="Product Engineer"/>
    <s v="n/a"/>
    <s v="High Net Worth"/>
    <s v="N"/>
    <s v="No"/>
    <n v="14"/>
    <m/>
  </r>
  <r>
    <n v="8559"/>
    <n v="80"/>
    <x v="1316"/>
    <d v="2017-01-20T00:00:00"/>
    <n v="344"/>
    <b v="0"/>
    <s v="Approved"/>
    <s v="Trek Bicycles"/>
    <s v="Standard"/>
    <s v="medium"/>
    <s v="large"/>
    <n v="1469.44"/>
    <n v="596.54999999999995"/>
    <d v="2010-08-20T00:00:00"/>
    <n v="872.8900000000001"/>
    <s v="M"/>
    <n v="83"/>
    <d v="1975-04-13T00:00:00"/>
    <n v="45.257098788685944"/>
    <s v="Nurse"/>
    <s v="Manufacturing"/>
    <s v="High Net Worth"/>
    <s v="N"/>
    <s v="Yes"/>
    <n v="22"/>
    <m/>
  </r>
  <r>
    <n v="9234"/>
    <n v="38"/>
    <x v="1934"/>
    <d v="2017-01-20T00:00:00"/>
    <n v="344"/>
    <b v="0"/>
    <s v="Approved"/>
    <s v="Trek Bicycles"/>
    <s v="Standard"/>
    <s v="medium"/>
    <s v="large"/>
    <n v="2091.4699999999998"/>
    <n v="388.92"/>
    <d v="2004-09-28T00:00:00"/>
    <n v="1702.5499999999997"/>
    <s v="F"/>
    <n v="24"/>
    <d v="1975-03-14T00:00:00"/>
    <n v="45.33929056950786"/>
    <n v="0"/>
    <s v="n/a"/>
    <s v="High Net Worth"/>
    <s v="N"/>
    <s v="Yes"/>
    <n v="15"/>
    <m/>
  </r>
  <r>
    <n v="9601"/>
    <n v="45"/>
    <x v="1027"/>
    <d v="2017-01-20T00:00:00"/>
    <n v="344"/>
    <b v="0"/>
    <s v="Approved"/>
    <s v="Trek Bicycles"/>
    <s v="Road"/>
    <s v="low"/>
    <s v="medium"/>
    <n v="980.37"/>
    <n v="234.43"/>
    <d v="2003-08-05T00:00:00"/>
    <n v="745.94"/>
    <s v="M"/>
    <n v="47"/>
    <d v="1964-10-31T00:00:00"/>
    <n v="55.711893309233886"/>
    <s v="Safety Technician I"/>
    <s v="Financial Services"/>
    <s v="High Net Worth"/>
    <s v="N"/>
    <s v="Yes"/>
    <n v="8"/>
    <m/>
  </r>
  <r>
    <n v="9939"/>
    <n v="52"/>
    <x v="604"/>
    <d v="2017-01-20T00:00:00"/>
    <n v="344"/>
    <b v="1"/>
    <s v="Approved"/>
    <s v="OHM Cycles"/>
    <s v="Road"/>
    <s v="medium"/>
    <s v="medium"/>
    <n v="1280.28"/>
    <n v="829.51"/>
    <d v="1991-01-21T00:00:00"/>
    <n v="450.77"/>
    <s v="F"/>
    <n v="40"/>
    <d v="1966-12-02T00:00:00"/>
    <n v="53.624222076357178"/>
    <s v="Account Executive"/>
    <s v="Manufacturing"/>
    <s v="Mass Customer"/>
    <s v="N"/>
    <s v="Yes"/>
    <n v="7"/>
    <m/>
  </r>
  <r>
    <n v="10380"/>
    <n v="45"/>
    <x v="1490"/>
    <d v="2017-01-20T00:00:00"/>
    <n v="344"/>
    <b v="1"/>
    <s v="Approved"/>
    <s v="Solex"/>
    <s v="Standard"/>
    <s v="medium"/>
    <s v="medium"/>
    <n v="441.49"/>
    <n v="84.99"/>
    <d v="2014-07-28T00:00:00"/>
    <n v="356.5"/>
    <s v="F"/>
    <n v="66"/>
    <d v="1963-12-11T00:00:00"/>
    <n v="56.602304268137999"/>
    <s v="Geologist II"/>
    <s v="Telecommunications"/>
    <s v="Affluent Customer"/>
    <s v="N"/>
    <s v="Yes"/>
    <n v="18"/>
    <m/>
  </r>
  <r>
    <n v="10700"/>
    <n v="3"/>
    <x v="1219"/>
    <d v="2017-01-20T00:00:00"/>
    <n v="344"/>
    <b v="0"/>
    <s v="Approved"/>
    <s v="Trek Bicycles"/>
    <s v="Standard"/>
    <s v="medium"/>
    <s v="large"/>
    <n v="2091.4699999999998"/>
    <n v="388.92"/>
    <d v="1991-11-07T00:00:00"/>
    <n v="1702.5499999999997"/>
    <s v="F"/>
    <n v="47"/>
    <d v="1974-07-06T00:00:00"/>
    <n v="46.026961802384577"/>
    <n v="0"/>
    <s v="Manufacturing"/>
    <s v="Mass Customer"/>
    <s v="N"/>
    <s v="Yes"/>
    <n v="22"/>
    <m/>
  </r>
  <r>
    <n v="10879"/>
    <n v="98"/>
    <x v="1589"/>
    <d v="2017-01-20T00:00:00"/>
    <n v="344"/>
    <b v="0"/>
    <s v="Approved"/>
    <s v="Trek Bicycles"/>
    <s v="Standard"/>
    <s v="high"/>
    <s v="medium"/>
    <n v="358.39"/>
    <n v="215.03"/>
    <d v="2004-01-16T00:00:00"/>
    <n v="143.35999999999999"/>
    <s v="F"/>
    <n v="8"/>
    <d v="1991-01-13T00:00:00"/>
    <n v="29.492715227042108"/>
    <s v="Chief Design Engineer"/>
    <s v="Manufacturing"/>
    <s v="Mass Customer"/>
    <s v="N"/>
    <s v="Yes"/>
    <n v="9"/>
    <m/>
  </r>
  <r>
    <n v="11296"/>
    <n v="21"/>
    <x v="1461"/>
    <d v="2017-01-20T00:00:00"/>
    <n v="344"/>
    <b v="0"/>
    <s v="Approved"/>
    <s v="Solex"/>
    <s v="Standard"/>
    <s v="medium"/>
    <s v="large"/>
    <n v="1071.23"/>
    <n v="380.74"/>
    <d v="2016-02-04T00:00:00"/>
    <n v="690.49"/>
    <s v="M"/>
    <n v="87"/>
    <d v="1988-06-13T00:00:00"/>
    <n v="32.07901659690512"/>
    <s v="Chief Design Engineer"/>
    <s v="n/a"/>
    <s v="Mass Customer"/>
    <s v="N"/>
    <s v="Yes"/>
    <n v="13"/>
    <m/>
  </r>
  <r>
    <n v="11721"/>
    <n v="70"/>
    <x v="1296"/>
    <d v="2017-01-20T00:00:00"/>
    <n v="344"/>
    <b v="1"/>
    <s v="Approved"/>
    <s v="Trek Bicycles"/>
    <s v="Standard"/>
    <s v="high"/>
    <s v="medium"/>
    <n v="495.72"/>
    <n v="297.43"/>
    <d v="2015-04-11T00:00:00"/>
    <n v="198.29000000000002"/>
    <s v="F"/>
    <n v="7"/>
    <d v="1967-07-17T00:00:00"/>
    <n v="53.002304268137998"/>
    <s v="Technical Writer"/>
    <s v="Financial Services"/>
    <s v="Affluent Customer"/>
    <s v="N"/>
    <s v="No"/>
    <n v="16"/>
    <m/>
  </r>
  <r>
    <n v="11803"/>
    <n v="0"/>
    <x v="108"/>
    <d v="2017-01-20T00:00:00"/>
    <n v="344"/>
    <b v="1"/>
    <s v="Approved"/>
    <s v="Solex"/>
    <s v="Standard"/>
    <s v="medium"/>
    <s v="medium"/>
    <n v="100.35"/>
    <n v="75.260000000000005"/>
    <d v="2002-10-10T00:00:00"/>
    <n v="25.089999999999989"/>
    <s v="M"/>
    <n v="50"/>
    <d v="1979-11-16T00:00:00"/>
    <n v="40.659838514713343"/>
    <s v="Account Coordinator"/>
    <s v="n/a"/>
    <s v="High Net Worth"/>
    <s v="N"/>
    <s v="Yes"/>
    <n v="7"/>
    <m/>
  </r>
  <r>
    <n v="11929"/>
    <n v="64"/>
    <x v="1117"/>
    <d v="2017-01-20T00:00:00"/>
    <n v="344"/>
    <b v="1"/>
    <s v="Approved"/>
    <s v="Trek Bicycles"/>
    <s v="Standard"/>
    <s v="medium"/>
    <s v="large"/>
    <n v="1469.44"/>
    <n v="596.54999999999995"/>
    <d v="2012-05-18T00:00:00"/>
    <n v="872.8900000000001"/>
    <s v="M"/>
    <n v="76"/>
    <d v="1995-06-14T00:00:00"/>
    <n v="25.073537144850327"/>
    <s v="Computer Systems Analyst I"/>
    <s v="Health"/>
    <s v="Affluent Customer"/>
    <s v="N"/>
    <s v="No"/>
    <n v="3"/>
    <m/>
  </r>
  <r>
    <n v="12086"/>
    <n v="34"/>
    <x v="2513"/>
    <d v="2017-01-20T00:00:00"/>
    <n v="344"/>
    <b v="0"/>
    <s v="Approved"/>
    <s v="WeareA2B"/>
    <s v="Standard"/>
    <s v="medium"/>
    <s v="medium"/>
    <n v="1231.1500000000001"/>
    <n v="161.6"/>
    <d v="2004-08-17T00:00:00"/>
    <n v="1069.5500000000002"/>
    <s v="M"/>
    <n v="74"/>
    <d v="1965-10-05T00:00:00"/>
    <n v="54.783126185946216"/>
    <s v="Sales Representative"/>
    <s v="Retail"/>
    <s v="High Net Worth"/>
    <s v="N"/>
    <s v="Yes"/>
    <n v="18"/>
    <m/>
  </r>
  <r>
    <n v="12813"/>
    <n v="77"/>
    <x v="1889"/>
    <d v="2017-01-20T00:00:00"/>
    <n v="344"/>
    <b v="1"/>
    <s v="Approved"/>
    <s v="Norco Bicycles"/>
    <s v="Road"/>
    <s v="medium"/>
    <s v="large"/>
    <n v="1240.31"/>
    <n v="795.1"/>
    <d v="2011-01-10T00:00:00"/>
    <n v="445.20999999999992"/>
    <s v="F"/>
    <n v="23"/>
    <d v="1989-07-13T00:00:00"/>
    <n v="30.996824816083205"/>
    <n v="0"/>
    <s v="Health"/>
    <s v="Mass Customer"/>
    <s v="N"/>
    <s v="No"/>
    <n v="12"/>
    <m/>
  </r>
  <r>
    <n v="12829"/>
    <n v="26"/>
    <x v="2138"/>
    <d v="2017-01-20T00:00:00"/>
    <n v="344"/>
    <b v="0"/>
    <s v="Approved"/>
    <s v="WeareA2B"/>
    <s v="Standard"/>
    <s v="medium"/>
    <s v="medium"/>
    <n v="1992.93"/>
    <n v="762.63"/>
    <d v="1993-05-26T00:00:00"/>
    <n v="1230.3000000000002"/>
    <s v="F"/>
    <n v="97"/>
    <d v="1977-12-28T00:00:00"/>
    <n v="42.544770021562655"/>
    <s v="Nuclear Power Engineer"/>
    <s v="Manufacturing"/>
    <s v="Affluent Customer"/>
    <s v="N"/>
    <s v="No"/>
    <n v="18"/>
    <m/>
  </r>
  <r>
    <n v="13066"/>
    <n v="38"/>
    <x v="1004"/>
    <d v="2017-01-20T00:00:00"/>
    <n v="344"/>
    <b v="1"/>
    <s v="Approved"/>
    <s v="Solex"/>
    <s v="Standard"/>
    <s v="medium"/>
    <s v="medium"/>
    <n v="1577.53"/>
    <n v="826.51"/>
    <d v="1993-04-12T00:00:00"/>
    <n v="751.02"/>
    <s v="F"/>
    <n v="89"/>
    <d v="1979-02-04T00:00:00"/>
    <n v="41.440660432521561"/>
    <s v="Clinical Specialist"/>
    <s v="Health"/>
    <s v="Mass Customer"/>
    <s v="N"/>
    <s v="Yes"/>
    <n v="10"/>
    <m/>
  </r>
  <r>
    <n v="14338"/>
    <n v="0"/>
    <x v="2129"/>
    <d v="2017-01-20T00:00:00"/>
    <n v="344"/>
    <b v="0"/>
    <s v="Approved"/>
    <s v="WeareA2B"/>
    <s v="Standard"/>
    <s v="medium"/>
    <s v="medium"/>
    <n v="60.34"/>
    <n v="45.26"/>
    <d v="1999-06-23T00:00:00"/>
    <n v="15.080000000000005"/>
    <s v="F"/>
    <n v="45"/>
    <d v="1955-03-15T00:00:00"/>
    <n v="65.350249473617453"/>
    <s v="Help Desk Operator"/>
    <s v="n/a"/>
    <s v="High Net Worth"/>
    <s v="N"/>
    <s v="Yes"/>
    <n v="16"/>
    <m/>
  </r>
  <r>
    <n v="14413"/>
    <n v="11"/>
    <x v="1215"/>
    <d v="2017-01-20T00:00:00"/>
    <n v="344"/>
    <b v="1"/>
    <s v="Approved"/>
    <s v="Trek Bicycles"/>
    <s v="Standard"/>
    <s v="medium"/>
    <s v="small"/>
    <n v="1775.81"/>
    <n v="1580.47"/>
    <d v="2010-05-05T00:00:00"/>
    <n v="195.33999999999992"/>
    <s v="F"/>
    <n v="63"/>
    <d v="1991-02-28T00:00:00"/>
    <n v="29.366687829781835"/>
    <s v="Technical Writer"/>
    <s v="Manufacturing"/>
    <s v="High Net Worth"/>
    <s v="N"/>
    <s v="No"/>
    <n v="9"/>
    <m/>
  </r>
  <r>
    <n v="14452"/>
    <n v="7"/>
    <x v="70"/>
    <d v="2017-01-20T00:00:00"/>
    <n v="344"/>
    <b v="0"/>
    <s v="Approved"/>
    <s v="Trek Bicycles"/>
    <s v="Road"/>
    <s v="low"/>
    <s v="medium"/>
    <n v="980.37"/>
    <n v="234.43"/>
    <d v="2004-09-28T00:00:00"/>
    <n v="745.94"/>
    <s v="M"/>
    <n v="2"/>
    <d v="1967-12-03T00:00:00"/>
    <n v="52.621482350329778"/>
    <s v="Compensation Analyst"/>
    <s v="Financial Services"/>
    <s v="Affluent Customer"/>
    <s v="N"/>
    <s v="No"/>
    <n v="17"/>
    <m/>
  </r>
  <r>
    <n v="18942"/>
    <n v="17"/>
    <x v="2453"/>
    <d v="2017-09-20T00:00:00"/>
    <m/>
    <b v="1"/>
    <s v="Cancelled"/>
    <s v="Solex"/>
    <s v="Standard"/>
    <s v="high"/>
    <s v="medium"/>
    <n v="1024.6600000000001"/>
    <n v="614.79999999999995"/>
    <n v="35378"/>
    <m/>
    <m/>
    <m/>
    <m/>
    <m/>
    <m/>
    <m/>
    <m/>
    <m/>
    <m/>
    <m/>
    <m/>
  </r>
  <r>
    <n v="14798"/>
    <n v="73"/>
    <x v="1752"/>
    <d v="2017-01-20T00:00:00"/>
    <n v="344"/>
    <b v="0"/>
    <s v="Approved"/>
    <s v="Solex"/>
    <s v="Standard"/>
    <s v="medium"/>
    <s v="medium"/>
    <n v="1945.43"/>
    <n v="333.18"/>
    <d v="2002-08-31T00:00:00"/>
    <n v="1612.25"/>
    <s v="F"/>
    <n v="45"/>
    <d v="1968-08-06T00:00:00"/>
    <n v="51.944770021562654"/>
    <s v="Social Worker"/>
    <s v="Health"/>
    <s v="Affluent Customer"/>
    <s v="N"/>
    <s v="No"/>
    <n v="4"/>
    <m/>
  </r>
  <r>
    <n v="15134"/>
    <n v="42"/>
    <x v="783"/>
    <d v="2017-01-20T00:00:00"/>
    <n v="344"/>
    <b v="1"/>
    <s v="Approved"/>
    <s v="OHM Cycles"/>
    <s v="Road"/>
    <s v="medium"/>
    <s v="small"/>
    <n v="1810"/>
    <n v="1610.9"/>
    <d v="1993-04-12T00:00:00"/>
    <n v="199.09999999999991"/>
    <s v="F"/>
    <n v="47"/>
    <d v="1969-01-18T00:00:00"/>
    <n v="51.492715227042112"/>
    <n v="0"/>
    <s v="Property"/>
    <s v="Mass Customer"/>
    <s v="N"/>
    <s v="Yes"/>
    <n v="12"/>
    <m/>
  </r>
  <r>
    <n v="15403"/>
    <n v="15"/>
    <x v="267"/>
    <d v="2017-01-20T00:00:00"/>
    <n v="344"/>
    <b v="0"/>
    <s v="Approved"/>
    <s v="WeareA2B"/>
    <s v="Standard"/>
    <s v="medium"/>
    <s v="medium"/>
    <n v="1292.8399999999999"/>
    <n v="13.44"/>
    <d v="2011-08-24T00:00:00"/>
    <n v="1279.3999999999999"/>
    <s v="M"/>
    <n v="48"/>
    <d v="1981-08-20T00:00:00"/>
    <n v="38.898194679096903"/>
    <s v="Teacher"/>
    <s v="Property"/>
    <s v="High Net Worth"/>
    <s v="N"/>
    <s v="Yes"/>
    <n v="8"/>
    <m/>
  </r>
  <r>
    <n v="15887"/>
    <n v="4"/>
    <x v="3144"/>
    <d v="2017-01-20T00:00:00"/>
    <n v="344"/>
    <b v="0"/>
    <s v="Approved"/>
    <s v="Giant Bicycles"/>
    <s v="Standard"/>
    <s v="high"/>
    <s v="medium"/>
    <n v="1129.1300000000001"/>
    <n v="677.48"/>
    <d v="2014-03-03T00:00:00"/>
    <n v="451.65000000000009"/>
    <s v="M"/>
    <n v="3"/>
    <d v="1978-09-18T00:00:00"/>
    <n v="41.821482350329781"/>
    <s v="Director of Sales"/>
    <s v="Health"/>
    <s v="Mass Customer"/>
    <s v="N"/>
    <s v="Yes"/>
    <n v="16"/>
    <m/>
  </r>
  <r>
    <n v="15944"/>
    <n v="3"/>
    <x v="340"/>
    <d v="2017-01-20T00:00:00"/>
    <n v="344"/>
    <b v="1"/>
    <s v="Approved"/>
    <s v="Trek Bicycles"/>
    <s v="Standard"/>
    <s v="medium"/>
    <s v="large"/>
    <n v="2091.4699999999998"/>
    <n v="388.92"/>
    <d v="2010-08-20T00:00:00"/>
    <n v="1702.5499999999997"/>
    <s v="F"/>
    <n v="76"/>
    <d v="2000-05-10T00:00:00"/>
    <n v="20.163948103754439"/>
    <s v="General Manager"/>
    <s v="n/a"/>
    <s v="Mass Customer"/>
    <s v="N"/>
    <s v="Yes"/>
    <n v="1"/>
    <m/>
  </r>
  <r>
    <n v="16455"/>
    <n v="3"/>
    <x v="1030"/>
    <d v="2017-01-20T00:00:00"/>
    <n v="344"/>
    <b v="0"/>
    <s v="Approved"/>
    <s v="Trek Bicycles"/>
    <s v="Standard"/>
    <s v="medium"/>
    <s v="large"/>
    <n v="2091.4699999999998"/>
    <n v="388.92"/>
    <d v="2002-08-31T00:00:00"/>
    <n v="1702.5499999999997"/>
    <s v="M"/>
    <n v="34"/>
    <d v="1978-01-16T00:00:00"/>
    <n v="42.492715227042112"/>
    <s v="General Manager"/>
    <s v="Financial Services"/>
    <s v="Mass Customer"/>
    <s v="N"/>
    <s v="No"/>
    <n v="6"/>
    <m/>
  </r>
  <r>
    <n v="16647"/>
    <n v="57"/>
    <x v="352"/>
    <d v="2017-01-20T00:00:00"/>
    <n v="344"/>
    <b v="1"/>
    <s v="Approved"/>
    <s v="WeareA2B"/>
    <s v="Touring"/>
    <s v="medium"/>
    <s v="large"/>
    <n v="1890.39"/>
    <n v="260.14"/>
    <d v="1998-12-17T00:00:00"/>
    <n v="1630.25"/>
    <s v="F"/>
    <n v="55"/>
    <d v="1978-09-18T00:00:00"/>
    <n v="41.821482350329781"/>
    <s v="VP Product Management"/>
    <s v="Manufacturing"/>
    <s v="Mass Customer"/>
    <s v="N"/>
    <s v="Yes"/>
    <n v="17"/>
    <m/>
  </r>
  <r>
    <n v="17362"/>
    <n v="43"/>
    <x v="1928"/>
    <d v="2017-01-20T00:00:00"/>
    <n v="344"/>
    <b v="1"/>
    <s v="Approved"/>
    <s v="Solex"/>
    <s v="Standard"/>
    <s v="medium"/>
    <s v="medium"/>
    <n v="1151.96"/>
    <n v="649.49"/>
    <d v="1999-12-04T00:00:00"/>
    <n v="502.47"/>
    <s v="F"/>
    <n v="33"/>
    <d v="1996-05-23T00:00:00"/>
    <n v="24.131071391425671"/>
    <s v="Software Engineer I"/>
    <s v="Manufacturing"/>
    <s v="Mass Customer"/>
    <s v="N"/>
    <s v="No"/>
    <n v="1"/>
    <m/>
  </r>
  <r>
    <n v="17528"/>
    <n v="2"/>
    <x v="1493"/>
    <d v="2017-01-20T00:00:00"/>
    <n v="344"/>
    <b v="0"/>
    <s v="Approved"/>
    <s v="Solex"/>
    <s v="Standard"/>
    <s v="medium"/>
    <s v="medium"/>
    <n v="71.489999999999995"/>
    <n v="53.62"/>
    <d v="2012-12-02T00:00:00"/>
    <n v="17.869999999999997"/>
    <s v="M"/>
    <n v="91"/>
    <d v="2000-07-13T00:00:00"/>
    <n v="19.988605638001012"/>
    <s v="Junior Executive"/>
    <s v="Manufacturing"/>
    <s v="Mass Customer"/>
    <s v="N"/>
    <s v="No"/>
    <n v="1"/>
    <m/>
  </r>
  <r>
    <n v="18208"/>
    <n v="84"/>
    <x v="808"/>
    <d v="2017-01-20T00:00:00"/>
    <n v="344"/>
    <b v="1"/>
    <s v="Approved"/>
    <s v="Trek Bicycles"/>
    <s v="Road"/>
    <s v="medium"/>
    <s v="medium"/>
    <n v="290.62"/>
    <n v="215.14"/>
    <d v="2004-12-18T00:00:00"/>
    <n v="75.480000000000018"/>
    <s v="M"/>
    <n v="0"/>
    <d v="1980-08-16T00:00:00"/>
    <n v="39.909153583206489"/>
    <s v="Quality Engineer"/>
    <s v="Health"/>
    <s v="Mass Customer"/>
    <s v="N"/>
    <s v="No"/>
    <n v="12"/>
    <m/>
  </r>
  <r>
    <n v="18839"/>
    <n v="26"/>
    <x v="3178"/>
    <d v="2017-01-20T00:00:00"/>
    <n v="344"/>
    <b v="0"/>
    <s v="Approved"/>
    <s v="WeareA2B"/>
    <s v="Standard"/>
    <s v="medium"/>
    <s v="medium"/>
    <n v="1992.93"/>
    <n v="762.63"/>
    <d v="1991-11-10T00:00:00"/>
    <n v="1230.3000000000002"/>
    <s v="F"/>
    <n v="11"/>
    <d v="1991-11-29T00:00:00"/>
    <n v="28.616002898274985"/>
    <s v="Financial Analyst"/>
    <s v="Financial Services"/>
    <s v="Mass Customer"/>
    <s v="N"/>
    <s v="Yes"/>
    <n v="10"/>
    <m/>
  </r>
  <r>
    <n v="19221"/>
    <n v="33"/>
    <x v="2919"/>
    <d v="2017-01-20T00:00:00"/>
    <n v="344"/>
    <b v="0"/>
    <s v="Approved"/>
    <s v="Giant Bicycles"/>
    <s v="Standard"/>
    <s v="medium"/>
    <s v="small"/>
    <n v="1311.44"/>
    <n v="1167.18"/>
    <d v="2010-06-07T00:00:00"/>
    <n v="144.26"/>
    <s v="M"/>
    <n v="50"/>
    <d v="1964-11-07T00:00:00"/>
    <n v="55.692715227042108"/>
    <s v="Editor"/>
    <s v="Manufacturing"/>
    <s v="Mass Customer"/>
    <s v="N"/>
    <s v="Yes"/>
    <n v="19"/>
    <m/>
  </r>
  <r>
    <n v="19390"/>
    <n v="67"/>
    <x v="2936"/>
    <d v="2017-01-20T00:00:00"/>
    <n v="344"/>
    <b v="0"/>
    <s v="Approved"/>
    <s v="Norco Bicycles"/>
    <s v="Road"/>
    <s v="medium"/>
    <s v="medium"/>
    <n v="544.04999999999995"/>
    <n v="376.84"/>
    <d v="2005-10-22T00:00:00"/>
    <n v="167.20999999999998"/>
    <s v="M"/>
    <n v="61"/>
    <d v="1991-09-29T00:00:00"/>
    <n v="28.78312618594622"/>
    <s v="Physical Therapy Assistant"/>
    <s v="n/a"/>
    <s v="Mass Customer"/>
    <s v="N"/>
    <s v="No"/>
    <n v="2"/>
    <m/>
  </r>
  <r>
    <n v="19892"/>
    <n v="85"/>
    <x v="992"/>
    <d v="2017-01-20T00:00:00"/>
    <n v="344"/>
    <b v="0"/>
    <s v="Approved"/>
    <s v="WeareA2B"/>
    <s v="Standard"/>
    <s v="medium"/>
    <s v="medium"/>
    <n v="752.64"/>
    <n v="205.36"/>
    <d v="2005-05-10T00:00:00"/>
    <n v="547.28"/>
    <s v="F"/>
    <n v="51"/>
    <d v="1999-04-30T00:00:00"/>
    <n v="21.194085090055808"/>
    <s v="Food Chemist"/>
    <s v="Health"/>
    <s v="Mass Customer"/>
    <s v="N"/>
    <s v="Yes"/>
    <n v="2"/>
    <m/>
  </r>
  <r>
    <n v="870"/>
    <n v="19"/>
    <x v="3288"/>
    <d v="2017-01-19T00:00:00"/>
    <n v="345"/>
    <b v="1"/>
    <s v="Approved"/>
    <s v="OHM Cycles"/>
    <s v="Road"/>
    <s v="high"/>
    <s v="large"/>
    <n v="12.01"/>
    <n v="7.21"/>
    <d v="2009-03-08T00:00:00"/>
    <n v="4.8"/>
    <s v="F"/>
    <n v="54"/>
    <d v="1982-08-16T00:00:00"/>
    <n v="37.909153583206489"/>
    <s v="Safety Technician III"/>
    <s v="Retail"/>
    <s v="Mass Customer"/>
    <s v="N"/>
    <s v="No"/>
    <n v="7"/>
    <m/>
  </r>
  <r>
    <n v="939"/>
    <n v="67"/>
    <x v="329"/>
    <d v="2017-01-19T00:00:00"/>
    <n v="345"/>
    <b v="1"/>
    <s v="Approved"/>
    <s v="Norco Bicycles"/>
    <s v="Road"/>
    <s v="medium"/>
    <s v="medium"/>
    <n v="544.04999999999995"/>
    <n v="376.84"/>
    <d v="2005-10-22T00:00:00"/>
    <n v="167.20999999999998"/>
    <s v="F"/>
    <n v="2"/>
    <d v="1954-08-16T00:00:00"/>
    <n v="65.928331665398275"/>
    <s v="Systems Administrator I"/>
    <s v="n/a"/>
    <s v="Mass Customer"/>
    <s v="N"/>
    <s v="No"/>
    <n v="12"/>
    <m/>
  </r>
  <r>
    <n v="1442"/>
    <n v="5"/>
    <x v="734"/>
    <d v="2017-01-19T00:00:00"/>
    <n v="345"/>
    <b v="1"/>
    <s v="Approved"/>
    <s v="Trek Bicycles"/>
    <s v="Mountain"/>
    <s v="low"/>
    <s v="medium"/>
    <n v="574.64"/>
    <n v="459.71"/>
    <d v="2011-08-29T00:00:00"/>
    <n v="114.93"/>
    <s v="M"/>
    <n v="23"/>
    <d v="2000-07-31T00:00:00"/>
    <n v="19.939290569507861"/>
    <n v="0"/>
    <s v="Financial Services"/>
    <s v="Affluent Customer"/>
    <s v="N"/>
    <s v="No"/>
    <n v="1"/>
    <m/>
  </r>
  <r>
    <n v="3725"/>
    <n v="69"/>
    <x v="1705"/>
    <d v="2017-01-19T00:00:00"/>
    <n v="345"/>
    <b v="0"/>
    <s v="Approved"/>
    <s v="Norco Bicycles"/>
    <s v="Road"/>
    <s v="medium"/>
    <s v="large"/>
    <n v="1240.31"/>
    <n v="795.1"/>
    <d v="2015-08-10T00:00:00"/>
    <n v="445.20999999999992"/>
    <s v="F"/>
    <n v="26"/>
    <d v="1959-03-11T00:00:00"/>
    <n v="61.358468651699646"/>
    <s v="Health Coach III"/>
    <s v="Health"/>
    <s v="High Net Worth"/>
    <s v="N"/>
    <s v="Yes"/>
    <n v="19"/>
    <m/>
  </r>
  <r>
    <n v="3745"/>
    <n v="81"/>
    <x v="2607"/>
    <d v="2017-01-19T00:00:00"/>
    <n v="345"/>
    <b v="1"/>
    <s v="Approved"/>
    <s v="Norco Bicycles"/>
    <s v="Standard"/>
    <s v="medium"/>
    <s v="small"/>
    <n v="586.45000000000005"/>
    <n v="521.94000000000005"/>
    <d v="1991-07-10T00:00:00"/>
    <n v="64.509999999999991"/>
    <s v="M"/>
    <n v="87"/>
    <d v="1965-04-19T00:00:00"/>
    <n v="55.246139884576358"/>
    <s v="Geologist I"/>
    <s v="n/a"/>
    <s v="Mass Customer"/>
    <s v="N"/>
    <s v="No"/>
    <n v="17"/>
    <m/>
  </r>
  <r>
    <n v="4337"/>
    <n v="92"/>
    <x v="1553"/>
    <d v="2017-01-19T00:00:00"/>
    <n v="345"/>
    <b v="0"/>
    <s v="Approved"/>
    <s v="WeareA2B"/>
    <s v="Standard"/>
    <s v="medium"/>
    <s v="small"/>
    <n v="1415.01"/>
    <n v="1259.3599999999999"/>
    <d v="2003-01-05T00:00:00"/>
    <n v="155.65000000000009"/>
    <s v="F"/>
    <n v="78"/>
    <d v="1967-01-14T00:00:00"/>
    <n v="53.506413857179098"/>
    <s v="Accountant III"/>
    <s v="Manufacturing"/>
    <s v="Mass Customer"/>
    <s v="N"/>
    <s v="No"/>
    <n v="18"/>
    <m/>
  </r>
  <r>
    <n v="4659"/>
    <n v="97"/>
    <x v="1432"/>
    <d v="2017-01-19T00:00:00"/>
    <n v="345"/>
    <b v="0"/>
    <s v="Approved"/>
    <s v="Solex"/>
    <s v="Standard"/>
    <s v="medium"/>
    <s v="large"/>
    <n v="202.62"/>
    <n v="151.96"/>
    <d v="2016-03-29T00:00:00"/>
    <n v="50.66"/>
    <s v="M"/>
    <n v="5"/>
    <d v="1979-04-16T00:00:00"/>
    <n v="41.246139884576358"/>
    <s v="Assistant Media Planner"/>
    <s v="Entertainment"/>
    <s v="Mass Customer"/>
    <s v="N"/>
    <s v="No"/>
    <n v="22"/>
    <m/>
  </r>
  <r>
    <n v="4868"/>
    <n v="66"/>
    <x v="698"/>
    <d v="2017-01-19T00:00:00"/>
    <n v="345"/>
    <b v="1"/>
    <s v="Approved"/>
    <s v="Giant Bicycles"/>
    <s v="Road"/>
    <s v="low"/>
    <s v="small"/>
    <n v="590.26"/>
    <n v="525.33000000000004"/>
    <d v="2010-11-05T00:00:00"/>
    <n v="64.92999999999995"/>
    <s v="F"/>
    <n v="25"/>
    <d v="1969-01-11T00:00:00"/>
    <n v="51.511893309233891"/>
    <s v="Account Executive"/>
    <s v="Manufacturing"/>
    <s v="Mass Customer"/>
    <s v="N"/>
    <s v="No"/>
    <n v="11"/>
    <m/>
  </r>
  <r>
    <n v="5215"/>
    <n v="73"/>
    <x v="2962"/>
    <d v="2017-01-19T00:00:00"/>
    <n v="345"/>
    <b v="0"/>
    <s v="Approved"/>
    <s v="Solex"/>
    <s v="Standard"/>
    <s v="medium"/>
    <s v="medium"/>
    <n v="1945.43"/>
    <n v="333.18"/>
    <d v="2004-07-25T00:00:00"/>
    <n v="1612.25"/>
    <s v="M"/>
    <n v="2"/>
    <d v="1977-03-13T00:00:00"/>
    <n v="43.33929056950786"/>
    <s v="Junior Executive"/>
    <s v="Health"/>
    <s v="Mass Customer"/>
    <s v="N"/>
    <s v="Yes"/>
    <n v="20"/>
    <m/>
  </r>
  <r>
    <n v="5362"/>
    <n v="92"/>
    <x v="1677"/>
    <d v="2017-01-19T00:00:00"/>
    <n v="345"/>
    <b v="1"/>
    <s v="Approved"/>
    <s v="WeareA2B"/>
    <s v="Touring"/>
    <s v="medium"/>
    <s v="large"/>
    <n v="1890.39"/>
    <n v="260.14"/>
    <d v="1991-01-21T00:00:00"/>
    <n v="1630.25"/>
    <s v="F"/>
    <n v="42"/>
    <d v="1980-10-18T00:00:00"/>
    <n v="39.736550843480465"/>
    <n v="0"/>
    <s v="Property"/>
    <s v="High Net Worth"/>
    <s v="N"/>
    <s v="No"/>
    <n v="20"/>
    <m/>
  </r>
  <r>
    <n v="5552"/>
    <n v="79"/>
    <x v="1738"/>
    <d v="2017-01-19T00:00:00"/>
    <n v="345"/>
    <b v="1"/>
    <s v="Approved"/>
    <s v="Solex"/>
    <s v="Touring"/>
    <s v="medium"/>
    <s v="large"/>
    <n v="2083.94"/>
    <n v="675.03"/>
    <d v="2013-09-16T00:00:00"/>
    <n v="1408.91"/>
    <s v="F"/>
    <n v="59"/>
    <d v="1993-02-12T00:00:00"/>
    <n v="27.407783720192793"/>
    <s v="Food Chemist"/>
    <s v="Health"/>
    <s v="High Net Worth"/>
    <s v="N"/>
    <s v="No"/>
    <n v="5"/>
    <m/>
  </r>
  <r>
    <n v="5726"/>
    <n v="78"/>
    <x v="2975"/>
    <d v="2017-01-19T00:00:00"/>
    <n v="345"/>
    <b v="1"/>
    <s v="Approved"/>
    <s v="Giant Bicycles"/>
    <s v="Standard"/>
    <s v="medium"/>
    <s v="large"/>
    <n v="1765.3"/>
    <n v="709.48"/>
    <d v="1997-01-25T00:00:00"/>
    <n v="1055.82"/>
    <s v="M"/>
    <n v="10"/>
    <d v="1957-09-30T00:00:00"/>
    <n v="62.802304268138002"/>
    <s v="Staff Scientist"/>
    <s v="Retail"/>
    <s v="Mass Customer"/>
    <s v="N"/>
    <s v="Yes"/>
    <n v="8"/>
    <m/>
  </r>
  <r>
    <n v="5834"/>
    <n v="47"/>
    <x v="1785"/>
    <d v="2017-01-19T00:00:00"/>
    <n v="345"/>
    <b v="0"/>
    <s v="Approved"/>
    <s v="Trek Bicycles"/>
    <s v="Road"/>
    <s v="low"/>
    <s v="small"/>
    <n v="1720.7"/>
    <n v="1531.42"/>
    <d v="2003-07-21T00:00:00"/>
    <n v="189.27999999999997"/>
    <s v="F"/>
    <n v="25"/>
    <d v="1976-01-28T00:00:00"/>
    <n v="44.46257824074074"/>
    <s v="Engineer II"/>
    <s v="Financial Services"/>
    <s v="Affluent Customer"/>
    <s v="N"/>
    <s v="Yes"/>
    <n v="11"/>
    <m/>
  </r>
  <r>
    <n v="5889"/>
    <n v="81"/>
    <x v="21"/>
    <d v="2017-01-19T00:00:00"/>
    <n v="345"/>
    <b v="0"/>
    <s v="Approved"/>
    <s v="Norco Bicycles"/>
    <s v="Standard"/>
    <s v="medium"/>
    <s v="small"/>
    <n v="586.45000000000005"/>
    <n v="521.94000000000005"/>
    <d v="1997-08-25T00:00:00"/>
    <n v="64.509999999999991"/>
    <s v="F"/>
    <n v="43"/>
    <d v="1980-10-04T00:00:00"/>
    <n v="39.77490700786403"/>
    <s v="Structural Analysis Engineer"/>
    <s v="Manufacturing"/>
    <s v="Mass Customer"/>
    <s v="N"/>
    <s v="Yes"/>
    <n v="9"/>
    <m/>
  </r>
  <r>
    <n v="6026"/>
    <n v="17"/>
    <x v="2205"/>
    <d v="2017-01-19T00:00:00"/>
    <n v="345"/>
    <b v="1"/>
    <s v="Approved"/>
    <s v="Solex"/>
    <s v="Standard"/>
    <s v="high"/>
    <s v="medium"/>
    <n v="1024.6600000000001"/>
    <n v="614.79999999999995"/>
    <d v="1996-11-09T00:00:00"/>
    <n v="409.86000000000013"/>
    <s v="M"/>
    <n v="29"/>
    <d v="1972-09-01T00:00:00"/>
    <n v="47.870797418822931"/>
    <s v="Community Outreach Specialist"/>
    <s v="Financial Services"/>
    <s v="Mass Customer"/>
    <s v="N"/>
    <s v="No"/>
    <n v="14"/>
    <m/>
  </r>
  <r>
    <n v="6199"/>
    <n v="95"/>
    <x v="2544"/>
    <d v="2017-01-19T00:00:00"/>
    <n v="345"/>
    <b v="0"/>
    <s v="Approved"/>
    <s v="Giant Bicycles"/>
    <s v="Standard"/>
    <s v="medium"/>
    <s v="large"/>
    <n v="569.55999999999995"/>
    <n v="528.42999999999995"/>
    <d v="2016-03-29T00:00:00"/>
    <n v="41.129999999999995"/>
    <s v="M"/>
    <n v="93"/>
    <d v="1978-12-27T00:00:00"/>
    <n v="41.547509747590055"/>
    <s v="Health Coach IV"/>
    <s v="Health"/>
    <s v="Affluent Customer"/>
    <s v="N"/>
    <s v="Yes"/>
    <n v="12"/>
    <m/>
  </r>
  <r>
    <n v="7207"/>
    <n v="20"/>
    <x v="1162"/>
    <d v="2017-01-19T00:00:00"/>
    <n v="345"/>
    <b v="1"/>
    <s v="Approved"/>
    <s v="Trek Bicycles"/>
    <s v="Standard"/>
    <s v="medium"/>
    <s v="small"/>
    <n v="1775.81"/>
    <n v="1580.47"/>
    <d v="1993-10-02T00:00:00"/>
    <n v="195.33999999999992"/>
    <s v="M"/>
    <n v="48"/>
    <d v="1993-06-30T00:00:00"/>
    <n v="27.029701528411973"/>
    <s v="Financial Advisor"/>
    <s v="Financial Services"/>
    <s v="Affluent Customer"/>
    <s v="N"/>
    <s v="Yes"/>
    <n v="1"/>
    <m/>
  </r>
  <r>
    <n v="7654"/>
    <n v="67"/>
    <x v="949"/>
    <d v="2017-01-19T00:00:00"/>
    <n v="345"/>
    <b v="0"/>
    <s v="Approved"/>
    <s v="Norco Bicycles"/>
    <s v="Road"/>
    <s v="medium"/>
    <s v="medium"/>
    <n v="544.04999999999995"/>
    <n v="376.84"/>
    <d v="2005-10-22T00:00:00"/>
    <n v="167.20999999999998"/>
    <s v="M"/>
    <n v="23"/>
    <d v="1958-01-07T00:00:00"/>
    <n v="62.53107139142567"/>
    <s v="Environmental Tech"/>
    <s v="Financial Services"/>
    <s v="Mass Customer"/>
    <s v="N"/>
    <s v="No"/>
    <n v="20"/>
    <m/>
  </r>
  <r>
    <n v="7754"/>
    <n v="97"/>
    <x v="2913"/>
    <d v="2017-01-19T00:00:00"/>
    <n v="345"/>
    <b v="1"/>
    <s v="Approved"/>
    <s v="Solex"/>
    <s v="Standard"/>
    <s v="medium"/>
    <s v="large"/>
    <n v="202.62"/>
    <n v="151.96"/>
    <d v="1994-08-10T00:00:00"/>
    <n v="50.66"/>
    <s v="M"/>
    <n v="23"/>
    <d v="1997-01-17T00:00:00"/>
    <n v="23.476276870877726"/>
    <s v="Internal Auditor"/>
    <s v="Manufacturing"/>
    <s v="Mass Customer"/>
    <s v="N"/>
    <s v="Yes"/>
    <n v="2"/>
    <m/>
  </r>
  <r>
    <n v="7770"/>
    <n v="15"/>
    <x v="315"/>
    <d v="2017-01-19T00:00:00"/>
    <n v="345"/>
    <b v="0"/>
    <s v="Approved"/>
    <s v="Norco Bicycles"/>
    <s v="Standard"/>
    <s v="low"/>
    <s v="medium"/>
    <n v="958.74"/>
    <n v="748.9"/>
    <d v="2005-12-07T00:00:00"/>
    <n v="209.84000000000003"/>
    <s v="M"/>
    <n v="44"/>
    <d v="1999-09-29T00:00:00"/>
    <n v="20.777646733891423"/>
    <s v="Assistant Media Planner"/>
    <s v="Entertainment"/>
    <s v="Mass Customer"/>
    <s v="N"/>
    <s v="No"/>
    <n v="1"/>
    <m/>
  </r>
  <r>
    <n v="8465"/>
    <n v="99"/>
    <x v="423"/>
    <d v="2017-01-19T00:00:00"/>
    <n v="345"/>
    <b v="1"/>
    <s v="Approved"/>
    <s v="OHM Cycles"/>
    <s v="Standard"/>
    <s v="medium"/>
    <s v="medium"/>
    <n v="1227.3399999999999"/>
    <n v="770.89"/>
    <d v="1994-08-10T00:00:00"/>
    <n v="456.44999999999993"/>
    <s v="F"/>
    <n v="2"/>
    <d v="1958-11-28T00:00:00"/>
    <n v="61.640660432521564"/>
    <s v="Legal Assistant"/>
    <s v="Manufacturing"/>
    <s v="Affluent Customer"/>
    <s v="N"/>
    <s v="Yes"/>
    <n v="6"/>
    <m/>
  </r>
  <r>
    <n v="8738"/>
    <n v="34"/>
    <x v="1298"/>
    <d v="2017-01-19T00:00:00"/>
    <n v="345"/>
    <b v="1"/>
    <s v="Approved"/>
    <s v="WeareA2B"/>
    <s v="Standard"/>
    <s v="medium"/>
    <s v="medium"/>
    <n v="1231.1500000000001"/>
    <n v="161.6"/>
    <d v="2016-07-09T00:00:00"/>
    <n v="1069.5500000000002"/>
    <s v="F"/>
    <n v="98"/>
    <d v="1967-01-25T00:00:00"/>
    <n v="53.476276870877726"/>
    <s v="Systems Administrator III"/>
    <s v="Telecommunications"/>
    <s v="High Net Worth"/>
    <s v="N"/>
    <s v="Yes"/>
    <n v="16"/>
    <m/>
  </r>
  <r>
    <n v="9333"/>
    <n v="51"/>
    <x v="1690"/>
    <d v="2017-01-19T00:00:00"/>
    <n v="345"/>
    <b v="1"/>
    <s v="Approved"/>
    <s v="OHM Cycles"/>
    <s v="Standard"/>
    <s v="high"/>
    <s v="medium"/>
    <n v="2005.66"/>
    <n v="1203.4000000000001"/>
    <d v="2012-04-10T00:00:00"/>
    <n v="802.26"/>
    <s v="F"/>
    <n v="23"/>
    <d v="1964-01-24T00:00:00"/>
    <n v="56.481756322932519"/>
    <s v="Statistician I"/>
    <s v="Manufacturing"/>
    <s v="Affluent Customer"/>
    <s v="N"/>
    <s v="No"/>
    <n v="6"/>
    <m/>
  </r>
  <r>
    <n v="9618"/>
    <n v="68"/>
    <x v="1312"/>
    <d v="2017-01-19T00:00:00"/>
    <n v="345"/>
    <b v="0"/>
    <s v="Approved"/>
    <s v="OHM Cycles"/>
    <s v="Standard"/>
    <s v="medium"/>
    <s v="medium"/>
    <n v="1636.9"/>
    <n v="44.71"/>
    <d v="2003-07-21T00:00:00"/>
    <n v="1592.19"/>
    <s v="M"/>
    <n v="6"/>
    <d v="1979-01-05T00:00:00"/>
    <n v="41.522852213343477"/>
    <s v="Information Systems Manager"/>
    <s v="Health"/>
    <s v="Affluent Customer"/>
    <s v="N"/>
    <s v="Yes"/>
    <n v="13"/>
    <m/>
  </r>
  <r>
    <n v="9637"/>
    <n v="86"/>
    <x v="1193"/>
    <d v="2017-01-19T00:00:00"/>
    <n v="345"/>
    <b v="1"/>
    <s v="Approved"/>
    <s v="OHM Cycles"/>
    <s v="Standard"/>
    <s v="medium"/>
    <s v="medium"/>
    <n v="235.63"/>
    <n v="125.07"/>
    <d v="1997-08-25T00:00:00"/>
    <n v="110.56"/>
    <s v="M"/>
    <n v="12"/>
    <d v="1977-06-13T00:00:00"/>
    <n v="43.087235774987313"/>
    <s v="VP Accounting"/>
    <s v="Financial Services"/>
    <s v="Mass Customer"/>
    <s v="N"/>
    <s v="Yes"/>
    <n v="16"/>
    <m/>
  </r>
  <r>
    <n v="10190"/>
    <n v="59"/>
    <x v="3355"/>
    <d v="2017-01-19T00:00:00"/>
    <n v="345"/>
    <b v="1"/>
    <s v="Approved"/>
    <s v="Solex"/>
    <s v="Standard"/>
    <s v="medium"/>
    <s v="large"/>
    <n v="1061.56"/>
    <n v="733.58"/>
    <d v="1998-12-17T00:00:00"/>
    <n v="327.9799999999999"/>
    <s v="F"/>
    <n v="30"/>
    <d v="1979-05-08T00:00:00"/>
    <n v="41.185865911973615"/>
    <s v="Software Test Engineer II"/>
    <s v="Property"/>
    <s v="Mass Customer"/>
    <s v="N"/>
    <s v="Yes"/>
    <n v="17"/>
    <m/>
  </r>
  <r>
    <n v="18983"/>
    <n v="21"/>
    <x v="2664"/>
    <d v="2017-01-03T00:00:00"/>
    <m/>
    <m/>
    <s v="Approved"/>
    <s v="Solex"/>
    <s v="Standard"/>
    <s v="medium"/>
    <s v="large"/>
    <n v="1071.23"/>
    <n v="380.74"/>
    <n v="34244"/>
    <m/>
    <m/>
    <m/>
    <m/>
    <m/>
    <m/>
    <m/>
    <m/>
    <m/>
    <m/>
    <m/>
    <m/>
  </r>
  <r>
    <n v="10249"/>
    <n v="59"/>
    <x v="539"/>
    <d v="2017-01-19T00:00:00"/>
    <n v="345"/>
    <b v="0"/>
    <s v="Approved"/>
    <s v="WeareA2B"/>
    <s v="Standard"/>
    <s v="medium"/>
    <s v="small"/>
    <n v="1415.01"/>
    <n v="1259.3599999999999"/>
    <d v="2003-01-05T00:00:00"/>
    <n v="155.65000000000009"/>
    <s v="F"/>
    <n v="58"/>
    <d v="1993-06-23T00:00:00"/>
    <n v="27.048879610603752"/>
    <s v="Administrative Assistant IV"/>
    <s v="Financial Services"/>
    <s v="High Net Worth"/>
    <s v="N"/>
    <s v="No"/>
    <n v="2"/>
    <m/>
  </r>
  <r>
    <n v="10340"/>
    <n v="46"/>
    <x v="1618"/>
    <d v="2017-01-19T00:00:00"/>
    <n v="345"/>
    <b v="0"/>
    <s v="Approved"/>
    <s v="Solex"/>
    <s v="Standard"/>
    <s v="low"/>
    <s v="medium"/>
    <n v="1289.8499999999999"/>
    <n v="74.510000000000005"/>
    <d v="2007-12-11T00:00:00"/>
    <n v="1215.3399999999999"/>
    <s v="M"/>
    <n v="53"/>
    <d v="1972-07-26T00:00:00"/>
    <n v="47.972167281836626"/>
    <s v="Research Assistant IV"/>
    <s v="Manufacturing"/>
    <s v="Affluent Customer"/>
    <s v="N"/>
    <s v="No"/>
    <n v="11"/>
    <m/>
  </r>
  <r>
    <n v="11631"/>
    <n v="57"/>
    <x v="1652"/>
    <d v="2017-01-19T00:00:00"/>
    <n v="345"/>
    <b v="0"/>
    <s v="Approved"/>
    <s v="WeareA2B"/>
    <s v="Touring"/>
    <s v="medium"/>
    <s v="large"/>
    <n v="1890.39"/>
    <n v="260.14"/>
    <d v="1991-01-21T00:00:00"/>
    <n v="1630.25"/>
    <s v="F"/>
    <n v="71"/>
    <d v="1975-10-21T00:00:00"/>
    <n v="44.733811117453065"/>
    <s v="Product Engineer"/>
    <s v="n/a"/>
    <s v="Mass Customer"/>
    <s v="N"/>
    <s v="No"/>
    <n v="12"/>
    <m/>
  </r>
  <r>
    <n v="11655"/>
    <n v="65"/>
    <x v="2367"/>
    <d v="2017-01-19T00:00:00"/>
    <n v="345"/>
    <b v="0"/>
    <s v="Approved"/>
    <s v="WeareA2B"/>
    <s v="Standard"/>
    <s v="medium"/>
    <s v="medium"/>
    <n v="1807.45"/>
    <n v="778.69"/>
    <d v="2015-05-21T00:00:00"/>
    <n v="1028.76"/>
    <s v="F"/>
    <n v="46"/>
    <d v="1977-03-22T00:00:00"/>
    <n v="43.314633035261288"/>
    <s v="Structural Analysis Engineer"/>
    <s v="Health"/>
    <s v="Mass Customer"/>
    <s v="N"/>
    <s v="No"/>
    <n v="3"/>
    <m/>
  </r>
  <r>
    <n v="11704"/>
    <n v="4"/>
    <x v="437"/>
    <d v="2017-01-19T00:00:00"/>
    <n v="345"/>
    <b v="1"/>
    <s v="Approved"/>
    <s v="Giant Bicycles"/>
    <s v="Standard"/>
    <s v="high"/>
    <s v="medium"/>
    <n v="1129.1300000000001"/>
    <n v="677.48"/>
    <d v="2011-08-29T00:00:00"/>
    <n v="451.65000000000009"/>
    <s v="M"/>
    <n v="16"/>
    <d v="1978-12-11T00:00:00"/>
    <n v="41.591345364028413"/>
    <s v="Marketing Assistant"/>
    <s v="n/a"/>
    <s v="Affluent Customer"/>
    <s v="N"/>
    <s v="Yes"/>
    <n v="4"/>
    <m/>
  </r>
  <r>
    <n v="11987"/>
    <n v="85"/>
    <x v="242"/>
    <d v="2017-01-19T00:00:00"/>
    <n v="345"/>
    <b v="1"/>
    <s v="Approved"/>
    <s v="WeareA2B"/>
    <s v="Standard"/>
    <s v="medium"/>
    <s v="medium"/>
    <n v="752.64"/>
    <n v="205.36"/>
    <d v="1993-04-20T00:00:00"/>
    <n v="547.28"/>
    <s v="F"/>
    <n v="88"/>
    <d v="1985-11-19T00:00:00"/>
    <n v="34.646139884576357"/>
    <s v="Chemical Engineer"/>
    <s v="Manufacturing"/>
    <s v="Affluent Customer"/>
    <s v="N"/>
    <s v="Yes"/>
    <n v="17"/>
    <m/>
  </r>
  <r>
    <n v="12224"/>
    <n v="46"/>
    <x v="1922"/>
    <d v="2017-01-19T00:00:00"/>
    <n v="345"/>
    <b v="1"/>
    <s v="Approved"/>
    <s v="Solex"/>
    <s v="Standard"/>
    <s v="low"/>
    <s v="medium"/>
    <n v="1289.8499999999999"/>
    <n v="74.510000000000005"/>
    <d v="2007-12-11T00:00:00"/>
    <n v="1215.3399999999999"/>
    <s v="F"/>
    <n v="8"/>
    <d v="1959-06-15T00:00:00"/>
    <n v="61.095454953069506"/>
    <s v="Geological Engineer"/>
    <s v="Manufacturing"/>
    <s v="Affluent Customer"/>
    <s v="N"/>
    <s v="No"/>
    <n v="20"/>
    <m/>
  </r>
  <r>
    <n v="12412"/>
    <n v="3"/>
    <x v="3358"/>
    <d v="2017-01-19T00:00:00"/>
    <n v="345"/>
    <b v="0"/>
    <s v="Approved"/>
    <s v="Trek Bicycles"/>
    <s v="Standard"/>
    <s v="medium"/>
    <s v="large"/>
    <n v="2091.4699999999998"/>
    <n v="388.92"/>
    <d v="2012-09-15T00:00:00"/>
    <n v="1702.5499999999997"/>
    <s v="M"/>
    <n v="57"/>
    <d v="1974-11-25T00:00:00"/>
    <n v="45.637920706494164"/>
    <n v="0"/>
    <s v="Retail"/>
    <s v="Affluent Customer"/>
    <s v="N"/>
    <s v="No"/>
    <n v="8"/>
    <m/>
  </r>
  <r>
    <n v="12670"/>
    <n v="66"/>
    <x v="820"/>
    <d v="2017-01-19T00:00:00"/>
    <n v="345"/>
    <b v="1"/>
    <s v="Approved"/>
    <s v="Solex"/>
    <s v="Standard"/>
    <s v="medium"/>
    <s v="medium"/>
    <n v="1163.8900000000001"/>
    <n v="589.27"/>
    <d v="2016-07-09T00:00:00"/>
    <n v="574.62000000000012"/>
    <s v="M"/>
    <n v="36"/>
    <d v="1977-11-30T00:00:00"/>
    <n v="42.621482350329778"/>
    <s v="Engineer II"/>
    <s v="Health"/>
    <s v="High Net Worth"/>
    <s v="N"/>
    <s v="No"/>
    <n v="11"/>
    <m/>
  </r>
  <r>
    <n v="12888"/>
    <n v="61"/>
    <x v="1370"/>
    <d v="2017-01-19T00:00:00"/>
    <n v="345"/>
    <b v="0"/>
    <s v="Approved"/>
    <s v="OHM Cycles"/>
    <s v="Standard"/>
    <s v="low"/>
    <s v="medium"/>
    <n v="71.16"/>
    <n v="56.93"/>
    <d v="1992-10-02T00:00:00"/>
    <n v="14.229999999999997"/>
    <s v="F"/>
    <n v="58"/>
    <d v="1971-08-24T00:00:00"/>
    <n v="48.895454953069503"/>
    <n v="0"/>
    <s v="Health"/>
    <s v="Affluent Customer"/>
    <s v="N"/>
    <s v="Yes"/>
    <n v="18"/>
    <m/>
  </r>
  <r>
    <n v="13419"/>
    <n v="4"/>
    <x v="1197"/>
    <d v="2017-01-19T00:00:00"/>
    <n v="345"/>
    <b v="1"/>
    <s v="Approved"/>
    <s v="Giant Bicycles"/>
    <s v="Standard"/>
    <s v="high"/>
    <s v="medium"/>
    <n v="1129.1300000000001"/>
    <n v="677.48"/>
    <d v="1991-11-07T00:00:00"/>
    <n v="451.65000000000009"/>
    <s v="M"/>
    <n v="57"/>
    <d v="1969-04-21T00:00:00"/>
    <n v="51.237920706494165"/>
    <s v="Account Representative IV"/>
    <s v="Manufacturing"/>
    <s v="Affluent Customer"/>
    <s v="N"/>
    <s v="Yes"/>
    <n v="18"/>
    <m/>
  </r>
  <r>
    <n v="14058"/>
    <n v="52"/>
    <x v="2815"/>
    <d v="2017-01-19T00:00:00"/>
    <n v="345"/>
    <b v="1"/>
    <s v="Approved"/>
    <s v="OHM Cycles"/>
    <s v="Road"/>
    <s v="medium"/>
    <s v="medium"/>
    <n v="1280.28"/>
    <n v="829.51"/>
    <d v="1997-02-09T00:00:00"/>
    <n v="450.77"/>
    <s v="F"/>
    <n v="12"/>
    <d v="1971-03-21T00:00:00"/>
    <n v="49.322852213343481"/>
    <s v="Payment Adjustment Coordinator"/>
    <s v="n/a"/>
    <s v="Mass Customer"/>
    <s v="N"/>
    <s v="Yes"/>
    <n v="7"/>
    <m/>
  </r>
  <r>
    <n v="14783"/>
    <n v="98"/>
    <x v="1819"/>
    <d v="2017-01-19T00:00:00"/>
    <n v="345"/>
    <b v="0"/>
    <s v="Approved"/>
    <s v="Trek Bicycles"/>
    <s v="Standard"/>
    <s v="high"/>
    <s v="medium"/>
    <n v="358.39"/>
    <n v="215.03"/>
    <d v="1994-08-10T00:00:00"/>
    <n v="143.35999999999999"/>
    <s v="M"/>
    <n v="31"/>
    <d v="1978-09-10T00:00:00"/>
    <n v="41.84340015854896"/>
    <s v="Product Engineer"/>
    <s v="Manufacturing"/>
    <s v="Affluent Customer"/>
    <s v="N"/>
    <s v="Yes"/>
    <n v="15"/>
    <m/>
  </r>
  <r>
    <n v="15665"/>
    <n v="1"/>
    <x v="2739"/>
    <d v="2017-01-19T00:00:00"/>
    <n v="345"/>
    <b v="1"/>
    <s v="Approved"/>
    <s v="Giant Bicycles"/>
    <s v="Standard"/>
    <s v="medium"/>
    <s v="medium"/>
    <n v="1403.5"/>
    <n v="954.82"/>
    <d v="2005-08-09T00:00:00"/>
    <n v="448.67999999999995"/>
    <s v="M"/>
    <n v="61"/>
    <d v="1986-04-19T00:00:00"/>
    <n v="34.232441254439372"/>
    <s v="Administrative Officer"/>
    <s v="Retail"/>
    <s v="Affluent Customer"/>
    <s v="N"/>
    <s v="Yes"/>
    <n v="6"/>
    <m/>
  </r>
  <r>
    <n v="16666"/>
    <n v="33"/>
    <x v="2262"/>
    <d v="2017-01-19T00:00:00"/>
    <n v="345"/>
    <b v="0"/>
    <s v="Approved"/>
    <s v="OHM Cycles"/>
    <s v="Road"/>
    <s v="medium"/>
    <s v="small"/>
    <n v="1810"/>
    <n v="1610.9"/>
    <d v="2008-03-19T00:00:00"/>
    <n v="199.09999999999991"/>
    <s v="F"/>
    <n v="90"/>
    <d v="1997-12-04T00:00:00"/>
    <n v="22.596824816083206"/>
    <n v="0"/>
    <s v="n/a"/>
    <s v="High Net Worth"/>
    <s v="N"/>
    <s v="No"/>
    <n v="5"/>
    <m/>
  </r>
  <r>
    <n v="16707"/>
    <n v="3"/>
    <x v="391"/>
    <d v="2017-01-19T00:00:00"/>
    <n v="345"/>
    <b v="1"/>
    <s v="Approved"/>
    <s v="Trek Bicycles"/>
    <s v="Standard"/>
    <s v="medium"/>
    <s v="large"/>
    <n v="2091.4699999999998"/>
    <n v="388.92"/>
    <d v="2010-08-20T00:00:00"/>
    <n v="1702.5499999999997"/>
    <s v="F"/>
    <n v="59"/>
    <d v="1974-06-26T00:00:00"/>
    <n v="46.054359062658548"/>
    <s v="Assistant Manager"/>
    <s v="Health"/>
    <s v="Mass Customer"/>
    <s v="N"/>
    <s v="Yes"/>
    <n v="16"/>
    <m/>
  </r>
  <r>
    <n v="16970"/>
    <n v="2"/>
    <x v="293"/>
    <d v="2017-01-19T00:00:00"/>
    <n v="345"/>
    <b v="0"/>
    <s v="Approved"/>
    <s v="Solex"/>
    <s v="Standard"/>
    <s v="medium"/>
    <s v="medium"/>
    <n v="71.489999999999995"/>
    <n v="53.62"/>
    <d v="2014-03-03T00:00:00"/>
    <n v="17.869999999999997"/>
    <s v="F"/>
    <n v="46"/>
    <d v="1973-06-24T00:00:00"/>
    <n v="47.059838514713341"/>
    <n v="0"/>
    <s v="IT"/>
    <s v="Mass Customer"/>
    <s v="N"/>
    <s v="Yes"/>
    <n v="12"/>
    <m/>
  </r>
  <r>
    <n v="17644"/>
    <n v="66"/>
    <x v="315"/>
    <d v="2017-01-19T00:00:00"/>
    <n v="345"/>
    <b v="0"/>
    <s v="Approved"/>
    <s v="Giant Bicycles"/>
    <s v="Road"/>
    <s v="low"/>
    <s v="small"/>
    <n v="590.26"/>
    <n v="525.33000000000004"/>
    <d v="2010-11-05T00:00:00"/>
    <n v="64.92999999999995"/>
    <s v="M"/>
    <n v="44"/>
    <d v="1999-09-29T00:00:00"/>
    <n v="20.777646733891423"/>
    <s v="Assistant Media Planner"/>
    <s v="Entertainment"/>
    <s v="Mass Customer"/>
    <s v="N"/>
    <s v="No"/>
    <n v="1"/>
    <m/>
  </r>
  <r>
    <n v="17853"/>
    <n v="60"/>
    <x v="1139"/>
    <d v="2017-01-19T00:00:00"/>
    <n v="345"/>
    <b v="1"/>
    <s v="Approved"/>
    <s v="Giant Bicycles"/>
    <s v="Standard"/>
    <s v="high"/>
    <s v="small"/>
    <n v="1977.36"/>
    <n v="1759.85"/>
    <d v="2011-08-24T00:00:00"/>
    <n v="217.51"/>
    <s v="M"/>
    <n v="63"/>
    <d v="1996-05-21T00:00:00"/>
    <n v="24.136550843480464"/>
    <s v="Automation Specialist II"/>
    <s v="Financial Services"/>
    <s v="Affluent Customer"/>
    <s v="N"/>
    <s v="No"/>
    <n v="4"/>
    <m/>
  </r>
  <r>
    <n v="18045"/>
    <n v="32"/>
    <x v="588"/>
    <d v="2017-01-19T00:00:00"/>
    <n v="345"/>
    <b v="1"/>
    <s v="Approved"/>
    <s v="Giant Bicycles"/>
    <s v="Standard"/>
    <s v="medium"/>
    <s v="medium"/>
    <n v="642.70000000000005"/>
    <n v="211.37"/>
    <d v="1999-07-20T00:00:00"/>
    <n v="431.33000000000004"/>
    <s v="F"/>
    <n v="23"/>
    <d v="1954-03-26T00:00:00"/>
    <n v="66.320112487316081"/>
    <s v="Software Test Engineer I"/>
    <s v="Argiculture"/>
    <s v="Mass Customer"/>
    <s v="N"/>
    <s v="Yes"/>
    <n v="19"/>
    <m/>
  </r>
  <r>
    <n v="18526"/>
    <n v="1"/>
    <x v="2658"/>
    <d v="2017-01-19T00:00:00"/>
    <n v="345"/>
    <b v="1"/>
    <s v="Approved"/>
    <s v="Giant Bicycles"/>
    <s v="Standard"/>
    <s v="medium"/>
    <s v="medium"/>
    <n v="1403.5"/>
    <n v="954.82"/>
    <d v="2016-11-14T00:00:00"/>
    <n v="448.67999999999995"/>
    <s v="M"/>
    <n v="54"/>
    <d v="1976-04-28T00:00:00"/>
    <n v="44.213263172247586"/>
    <s v="Environmental Tech"/>
    <s v="Financial Services"/>
    <s v="Mass Customer"/>
    <s v="N"/>
    <s v="No"/>
    <n v="21"/>
    <m/>
  </r>
  <r>
    <n v="18594"/>
    <n v="12"/>
    <x v="3440"/>
    <d v="2017-01-19T00:00:00"/>
    <n v="345"/>
    <b v="0"/>
    <s v="Approved"/>
    <s v="Giant Bicycles"/>
    <s v="Standard"/>
    <s v="medium"/>
    <s v="large"/>
    <n v="1765.3"/>
    <n v="709.48"/>
    <d v="2004-12-18T00:00:00"/>
    <n v="1055.82"/>
    <s v="F"/>
    <n v="42"/>
    <d v="1985-07-19T00:00:00"/>
    <n v="34.983126185946219"/>
    <s v="Occupational Therapist"/>
    <s v="Health"/>
    <s v="High Net Worth"/>
    <s v="N"/>
    <s v="Yes"/>
    <n v="10"/>
    <m/>
  </r>
  <r>
    <n v="18768"/>
    <n v="17"/>
    <x v="552"/>
    <d v="2017-01-19T00:00:00"/>
    <n v="345"/>
    <b v="0"/>
    <s v="Approved"/>
    <s v="Solex"/>
    <s v="Standard"/>
    <s v="high"/>
    <s v="medium"/>
    <n v="1024.6600000000001"/>
    <n v="614.79999999999995"/>
    <d v="1996-11-09T00:00:00"/>
    <n v="409.86000000000013"/>
    <s v="F"/>
    <n v="63"/>
    <d v="1973-06-29T00:00:00"/>
    <n v="47.046139884576355"/>
    <s v="Internal Auditor"/>
    <s v="Retail"/>
    <s v="Mass Customer"/>
    <s v="N"/>
    <s v="No"/>
    <n v="18"/>
    <m/>
  </r>
  <r>
    <n v="18812"/>
    <n v="41"/>
    <x v="1844"/>
    <d v="2017-01-19T00:00:00"/>
    <n v="345"/>
    <b v="1"/>
    <s v="Approved"/>
    <s v="Solex"/>
    <s v="Road"/>
    <s v="medium"/>
    <s v="medium"/>
    <n v="416.98"/>
    <n v="312.74"/>
    <d v="2006-10-01T00:00:00"/>
    <n v="104.24000000000001"/>
    <s v="M"/>
    <n v="93"/>
    <d v="1993-03-04T00:00:00"/>
    <n v="27.352989199644849"/>
    <s v="Nurse"/>
    <s v="Financial Services"/>
    <s v="Mass Customer"/>
    <s v="N"/>
    <s v="Yes"/>
    <n v="7"/>
    <m/>
  </r>
  <r>
    <n v="18835"/>
    <n v="23"/>
    <x v="1923"/>
    <d v="2017-01-19T00:00:00"/>
    <n v="345"/>
    <b v="1"/>
    <s v="Approved"/>
    <s v="Norco Bicycles"/>
    <s v="Mountain"/>
    <s v="low"/>
    <s v="small"/>
    <n v="688.63"/>
    <n v="612.88"/>
    <d v="1993-10-02T00:00:00"/>
    <n v="75.75"/>
    <s v="F"/>
    <n v="33"/>
    <d v="1988-08-18T00:00:00"/>
    <n v="31.898194679096903"/>
    <s v="Web Designer IV"/>
    <s v="Retail"/>
    <s v="Affluent Customer"/>
    <s v="N"/>
    <s v="No"/>
    <n v="17"/>
    <m/>
  </r>
  <r>
    <n v="18987"/>
    <n v="13"/>
    <x v="1062"/>
    <d v="2017-01-19T00:00:00"/>
    <n v="345"/>
    <b v="1"/>
    <s v="Approved"/>
    <s v="Solex"/>
    <s v="Standard"/>
    <s v="medium"/>
    <s v="medium"/>
    <n v="1577.53"/>
    <n v="826.51"/>
    <d v="2011-03-16T00:00:00"/>
    <n v="751.02"/>
    <s v="M"/>
    <n v="13"/>
    <d v="1965-12-24T00:00:00"/>
    <n v="54.563948103754434"/>
    <s v="Chemical Engineer"/>
    <s v="Manufacturing"/>
    <s v="High Net Worth"/>
    <s v="N"/>
    <s v="Yes"/>
    <n v="10"/>
    <m/>
  </r>
  <r>
    <n v="19040"/>
    <n v="90"/>
    <x v="936"/>
    <d v="2017-01-19T00:00:00"/>
    <n v="345"/>
    <b v="0"/>
    <s v="Approved"/>
    <s v="Norco Bicycles"/>
    <s v="Standard"/>
    <s v="low"/>
    <s v="medium"/>
    <n v="363.01"/>
    <n v="290.41000000000003"/>
    <d v="2005-05-10T00:00:00"/>
    <n v="72.599999999999966"/>
    <s v="M"/>
    <n v="4"/>
    <d v="1985-04-18T00:00:00"/>
    <n v="35.235180980466765"/>
    <s v="Account Representative I"/>
    <s v="IT"/>
    <s v="Mass Customer"/>
    <s v="N"/>
    <s v="No"/>
    <n v="17"/>
    <m/>
  </r>
  <r>
    <n v="19282"/>
    <n v="85"/>
    <x v="64"/>
    <d v="2017-01-19T00:00:00"/>
    <n v="345"/>
    <b v="0"/>
    <s v="Approved"/>
    <s v="WeareA2B"/>
    <s v="Standard"/>
    <s v="medium"/>
    <s v="medium"/>
    <n v="752.64"/>
    <n v="205.36"/>
    <d v="2015-08-02T00:00:00"/>
    <n v="547.28"/>
    <s v="M"/>
    <n v="97"/>
    <d v="1999-07-28T00:00:00"/>
    <n v="20.95024947361745"/>
    <s v="Nurse"/>
    <s v="Retail"/>
    <s v="Mass Customer"/>
    <s v="N"/>
    <s v="No"/>
    <n v="2"/>
    <m/>
  </r>
  <r>
    <n v="19492"/>
    <n v="24"/>
    <x v="2334"/>
    <d v="2017-01-19T00:00:00"/>
    <n v="345"/>
    <b v="1"/>
    <s v="Approved"/>
    <s v="Solex"/>
    <s v="Road"/>
    <s v="medium"/>
    <s v="large"/>
    <n v="1777.8"/>
    <n v="820.78"/>
    <d v="2011-05-07T00:00:00"/>
    <n v="957.02"/>
    <s v="F"/>
    <n v="3"/>
    <d v="1964-03-03T00:00:00"/>
    <n v="56.374907007864024"/>
    <s v="Environmental Specialist"/>
    <s v="Financial Services"/>
    <s v="Mass Customer"/>
    <s v="N"/>
    <s v="No"/>
    <n v="17"/>
    <m/>
  </r>
  <r>
    <n v="19807"/>
    <n v="21"/>
    <x v="2283"/>
    <d v="2017-01-19T00:00:00"/>
    <n v="345"/>
    <b v="0"/>
    <s v="Approved"/>
    <s v="Solex"/>
    <s v="Standard"/>
    <s v="medium"/>
    <s v="large"/>
    <n v="1071.23"/>
    <n v="380.74"/>
    <d v="1993-05-26T00:00:00"/>
    <n v="690.49"/>
    <s v="M"/>
    <n v="72"/>
    <d v="1960-10-23T00:00:00"/>
    <n v="59.736550843480465"/>
    <s v="Systems Administrator I"/>
    <s v="Financial Services"/>
    <s v="Mass Customer"/>
    <s v="N"/>
    <s v="Yes"/>
    <n v="20"/>
    <m/>
  </r>
  <r>
    <n v="19883"/>
    <n v="93"/>
    <x v="3252"/>
    <d v="2017-01-19T00:00:00"/>
    <n v="345"/>
    <b v="0"/>
    <s v="Approved"/>
    <s v="WeareA2B"/>
    <s v="Standard"/>
    <s v="medium"/>
    <s v="medium"/>
    <n v="1065.03"/>
    <n v="230.09"/>
    <d v="2000-11-03T00:00:00"/>
    <n v="834.93999999999994"/>
    <s v="F"/>
    <n v="74"/>
    <d v="1980-02-16T00:00:00"/>
    <n v="40.407783720192796"/>
    <s v="Help Desk Operator"/>
    <s v="Financial Services"/>
    <s v="Mass Customer"/>
    <s v="N"/>
    <s v="No"/>
    <n v="6"/>
    <m/>
  </r>
  <r>
    <n v="131"/>
    <n v="96"/>
    <x v="3198"/>
    <d v="2017-01-18T00:00:00"/>
    <n v="346"/>
    <b v="1"/>
    <s v="Approved"/>
    <s v="WeareA2B"/>
    <s v="Road"/>
    <s v="low"/>
    <s v="small"/>
    <n v="1172.78"/>
    <n v="1043.77"/>
    <d v="2002-10-10T00:00:00"/>
    <n v="129.01"/>
    <s v="F"/>
    <n v="41"/>
    <d v="1977-10-25T00:00:00"/>
    <n v="42.720112487316079"/>
    <s v="Technical Writer"/>
    <s v="Financial Services"/>
    <s v="Affluent Customer"/>
    <s v="N"/>
    <s v="No"/>
    <n v="12"/>
    <m/>
  </r>
  <r>
    <n v="262"/>
    <n v="91"/>
    <x v="1949"/>
    <d v="2017-01-18T00:00:00"/>
    <n v="346"/>
    <b v="0"/>
    <s v="Approved"/>
    <s v="Solex"/>
    <s v="Standard"/>
    <s v="medium"/>
    <s v="medium"/>
    <n v="100.35"/>
    <n v="75.260000000000005"/>
    <d v="1999-07-26T00:00:00"/>
    <n v="25.089999999999989"/>
    <s v="M"/>
    <n v="89"/>
    <d v="1978-04-21T00:00:00"/>
    <n v="42.232441254439372"/>
    <s v="Geological Engineer"/>
    <s v="Manufacturing"/>
    <s v="Mass Customer"/>
    <s v="N"/>
    <s v="No"/>
    <n v="6"/>
    <m/>
  </r>
  <r>
    <n v="478"/>
    <n v="98"/>
    <x v="3125"/>
    <d v="2017-01-18T00:00:00"/>
    <n v="346"/>
    <b v="1"/>
    <s v="Approved"/>
    <s v="Trek Bicycles"/>
    <s v="Standard"/>
    <s v="high"/>
    <s v="medium"/>
    <n v="358.39"/>
    <n v="215.03"/>
    <d v="2004-01-16T00:00:00"/>
    <n v="143.35999999999999"/>
    <s v="F"/>
    <n v="16"/>
    <d v="1962-09-09T00:00:00"/>
    <n v="57.857098788685946"/>
    <s v="Nurse"/>
    <s v="Retail"/>
    <s v="Mass Customer"/>
    <s v="N"/>
    <s v="No"/>
    <n v="11"/>
    <m/>
  </r>
  <r>
    <n v="19018"/>
    <n v="0"/>
    <x v="3442"/>
    <d v="2017-12-01T00:00:00"/>
    <m/>
    <b v="0"/>
    <s v="Approved"/>
    <m/>
    <m/>
    <m/>
    <m/>
    <n v="1695.42"/>
    <m/>
    <m/>
    <m/>
    <m/>
    <m/>
    <m/>
    <m/>
    <m/>
    <m/>
    <m/>
    <m/>
    <m/>
    <m/>
    <m/>
  </r>
  <r>
    <n v="712"/>
    <n v="82"/>
    <x v="777"/>
    <d v="2017-01-18T00:00:00"/>
    <n v="346"/>
    <b v="0"/>
    <s v="Approved"/>
    <s v="Norco Bicycles"/>
    <s v="Standard"/>
    <s v="high"/>
    <s v="medium"/>
    <n v="1148.6400000000001"/>
    <n v="689.18"/>
    <d v="2006-05-22T00:00:00"/>
    <n v="459.46000000000015"/>
    <s v="F"/>
    <n v="71"/>
    <d v="1998-03-08T00:00:00"/>
    <n v="22.339290569507863"/>
    <s v="General Manager"/>
    <s v="n/a"/>
    <s v="Mass Customer"/>
    <s v="N"/>
    <s v="Yes"/>
    <n v="2"/>
    <m/>
  </r>
  <r>
    <n v="1334"/>
    <n v="0"/>
    <x v="173"/>
    <d v="2017-01-18T00:00:00"/>
    <n v="346"/>
    <b v="1"/>
    <s v="Approved"/>
    <s v="Solex"/>
    <s v="Standard"/>
    <s v="medium"/>
    <s v="medium"/>
    <n v="71.489999999999995"/>
    <n v="53.62"/>
    <d v="2012-12-02T00:00:00"/>
    <n v="17.869999999999997"/>
    <s v="M"/>
    <n v="23"/>
    <d v="1977-11-16T00:00:00"/>
    <n v="42.659838514713343"/>
    <s v="Administrative Assistant III"/>
    <s v="n/a"/>
    <s v="High Net Worth"/>
    <s v="N"/>
    <s v="No"/>
    <n v="11"/>
    <m/>
  </r>
  <r>
    <n v="1370"/>
    <n v="52"/>
    <x v="2121"/>
    <d v="2017-01-18T00:00:00"/>
    <n v="346"/>
    <b v="1"/>
    <s v="Approved"/>
    <s v="OHM Cycles"/>
    <s v="Road"/>
    <s v="medium"/>
    <s v="medium"/>
    <n v="1280.28"/>
    <n v="829.51"/>
    <d v="1997-01-25T00:00:00"/>
    <n v="450.77"/>
    <s v="M"/>
    <n v="50"/>
    <d v="1965-06-06T00:00:00"/>
    <n v="55.114633035261285"/>
    <s v="Marketing Manager"/>
    <s v="Financial Services"/>
    <s v="Mass Customer"/>
    <s v="N"/>
    <s v="No"/>
    <n v="9"/>
    <m/>
  </r>
  <r>
    <n v="1486"/>
    <n v="69"/>
    <x v="1539"/>
    <d v="2017-01-18T00:00:00"/>
    <n v="346"/>
    <b v="1"/>
    <s v="Approved"/>
    <s v="Giant Bicycles"/>
    <s v="Road"/>
    <s v="medium"/>
    <s v="medium"/>
    <n v="792.9"/>
    <n v="594.67999999999995"/>
    <d v="1992-10-02T00:00:00"/>
    <n v="198.22000000000003"/>
    <s v="M"/>
    <n v="1"/>
    <d v="1958-05-21T00:00:00"/>
    <n v="62.163948103754436"/>
    <s v="Analyst Programmer"/>
    <s v="n/a"/>
    <s v="Mass Customer"/>
    <s v="N"/>
    <s v="No"/>
    <n v="8"/>
    <m/>
  </r>
  <r>
    <n v="1505"/>
    <n v="97"/>
    <x v="1543"/>
    <d v="2017-01-18T00:00:00"/>
    <n v="346"/>
    <b v="0"/>
    <s v="Approved"/>
    <s v="OHM Cycles"/>
    <s v="Road"/>
    <s v="medium"/>
    <s v="medium"/>
    <n v="742.54"/>
    <n v="667.4"/>
    <d v="2016-07-09T00:00:00"/>
    <n v="75.139999999999986"/>
    <s v="F"/>
    <n v="67"/>
    <d v="1979-10-08T00:00:00"/>
    <n v="40.766687829781837"/>
    <s v="Statistician IV"/>
    <s v="Argiculture"/>
    <s v="High Net Worth"/>
    <s v="N"/>
    <s v="Yes"/>
    <n v="12"/>
    <m/>
  </r>
  <r>
    <n v="1543"/>
    <n v="80"/>
    <x v="1990"/>
    <d v="2017-01-18T00:00:00"/>
    <n v="346"/>
    <b v="1"/>
    <s v="Approved"/>
    <s v="OHM Cycles"/>
    <s v="Touring"/>
    <s v="low"/>
    <s v="medium"/>
    <n v="1073.07"/>
    <n v="933.84"/>
    <d v="1997-01-25T00:00:00"/>
    <n v="139.2299999999999"/>
    <s v="M"/>
    <n v="12"/>
    <d v="1992-11-24T00:00:00"/>
    <n v="27.626961802384574"/>
    <s v="Geological Engineer"/>
    <s v="Manufacturing"/>
    <s v="Mass Customer"/>
    <s v="N"/>
    <s v="No"/>
    <n v="2"/>
    <m/>
  </r>
  <r>
    <n v="19025"/>
    <n v="36"/>
    <x v="1440"/>
    <d v="2017-08-04T00:00:00"/>
    <m/>
    <m/>
    <s v="Approved"/>
    <s v="Solex"/>
    <s v="Standard"/>
    <s v="low"/>
    <s v="medium"/>
    <n v="945.04"/>
    <n v="507.58"/>
    <n v="35052"/>
    <m/>
    <m/>
    <m/>
    <m/>
    <m/>
    <m/>
    <m/>
    <m/>
    <m/>
    <m/>
    <m/>
    <m/>
  </r>
  <r>
    <n v="1595"/>
    <n v="4"/>
    <x v="3014"/>
    <d v="2017-01-18T00:00:00"/>
    <n v="346"/>
    <b v="1"/>
    <s v="Approved"/>
    <s v="Giant Bicycles"/>
    <s v="Standard"/>
    <s v="high"/>
    <s v="medium"/>
    <n v="1129.1300000000001"/>
    <n v="677.48"/>
    <d v="2011-08-29T00:00:00"/>
    <n v="451.65000000000009"/>
    <s v="M"/>
    <n v="47"/>
    <d v="1957-04-12T00:00:00"/>
    <n v="63.27079741882293"/>
    <s v="Administrative Officer"/>
    <s v="Financial Services"/>
    <s v="Mass Customer"/>
    <s v="N"/>
    <s v="Yes"/>
    <n v="5"/>
    <m/>
  </r>
  <r>
    <n v="1797"/>
    <n v="68"/>
    <x v="86"/>
    <d v="2017-01-18T00:00:00"/>
    <n v="346"/>
    <b v="1"/>
    <s v="Approved"/>
    <s v="OHM Cycles"/>
    <s v="Standard"/>
    <s v="medium"/>
    <s v="medium"/>
    <n v="1636.9"/>
    <n v="44.71"/>
    <d v="2010-08-20T00:00:00"/>
    <n v="1592.19"/>
    <s v="U"/>
    <n v="49"/>
    <d v="1899-12-30T00:00:00"/>
    <n v="0"/>
    <n v="0"/>
    <s v="IT"/>
    <s v="Affluent Customer"/>
    <s v="N"/>
    <s v="No"/>
    <n v="0"/>
    <m/>
  </r>
  <r>
    <n v="1954"/>
    <n v="42"/>
    <x v="1700"/>
    <d v="2017-01-18T00:00:00"/>
    <n v="346"/>
    <b v="0"/>
    <s v="Approved"/>
    <s v="OHM Cycles"/>
    <s v="Road"/>
    <s v="medium"/>
    <s v="small"/>
    <n v="1810"/>
    <n v="1610.9"/>
    <d v="2007-12-11T00:00:00"/>
    <n v="199.09999999999991"/>
    <s v="M"/>
    <n v="11"/>
    <d v="1975-12-30T00:00:00"/>
    <n v="44.542030295535262"/>
    <s v="Chemical Engineer"/>
    <s v="Manufacturing"/>
    <s v="Affluent Customer"/>
    <s v="N"/>
    <s v="Yes"/>
    <n v="9"/>
    <m/>
  </r>
  <r>
    <n v="2381"/>
    <n v="39"/>
    <x v="3409"/>
    <d v="2017-01-18T00:00:00"/>
    <n v="346"/>
    <b v="1"/>
    <s v="Approved"/>
    <s v="Giant Bicycles"/>
    <s v="Standard"/>
    <s v="medium"/>
    <s v="large"/>
    <n v="1812.75"/>
    <n v="582.48"/>
    <d v="2010-06-07T00:00:00"/>
    <n v="1230.27"/>
    <s v="F"/>
    <n v="22"/>
    <d v="1964-03-02T00:00:00"/>
    <n v="56.377646733891424"/>
    <s v="Web Developer I"/>
    <s v="Financial Services"/>
    <s v="Mass Customer"/>
    <s v="N"/>
    <s v="Yes"/>
    <n v="12"/>
    <m/>
  </r>
  <r>
    <n v="3181"/>
    <n v="51"/>
    <x v="1501"/>
    <d v="2017-01-18T00:00:00"/>
    <n v="346"/>
    <b v="1"/>
    <s v="Approved"/>
    <s v="OHM Cycles"/>
    <s v="Standard"/>
    <s v="high"/>
    <s v="medium"/>
    <n v="2005.66"/>
    <n v="1203.4000000000001"/>
    <d v="2012-04-10T00:00:00"/>
    <n v="802.26"/>
    <s v="F"/>
    <n v="48"/>
    <d v="1975-01-18T00:00:00"/>
    <n v="45.489975501014712"/>
    <s v="Software Engineer III"/>
    <s v="Financial Services"/>
    <s v="Affluent Customer"/>
    <s v="N"/>
    <s v="No"/>
    <n v="13"/>
    <m/>
  </r>
  <r>
    <n v="3803"/>
    <n v="52"/>
    <x v="2459"/>
    <d v="2017-01-18T00:00:00"/>
    <n v="346"/>
    <b v="1"/>
    <s v="Approved"/>
    <s v="Solex"/>
    <s v="Road"/>
    <s v="medium"/>
    <s v="large"/>
    <n v="1777.8"/>
    <n v="820.78"/>
    <d v="2012-05-18T00:00:00"/>
    <n v="957.02"/>
    <s v="M"/>
    <n v="98"/>
    <d v="1965-12-15T00:00:00"/>
    <n v="54.588605638001013"/>
    <s v="Information Systems Manager"/>
    <s v="Retail"/>
    <s v="High Net Worth"/>
    <s v="N"/>
    <s v="No"/>
    <n v="17"/>
    <m/>
  </r>
  <r>
    <n v="4091"/>
    <n v="0"/>
    <x v="2525"/>
    <d v="2017-01-18T00:00:00"/>
    <n v="346"/>
    <b v="1"/>
    <s v="Approved"/>
    <s v="Norco Bicycles"/>
    <s v="Standard"/>
    <s v="medium"/>
    <s v="medium"/>
    <n v="360.4"/>
    <n v="270.3"/>
    <d v="2014-10-10T00:00:00"/>
    <n v="90.099999999999966"/>
    <s v="M"/>
    <n v="13"/>
    <d v="1966-09-09T00:00:00"/>
    <n v="53.854359062658546"/>
    <s v="Associate Professor"/>
    <s v="Financial Services"/>
    <s v="High Net Worth"/>
    <s v="N"/>
    <s v="Yes"/>
    <n v="16"/>
    <m/>
  </r>
  <r>
    <n v="4532"/>
    <n v="67"/>
    <x v="857"/>
    <d v="2017-01-18T00:00:00"/>
    <n v="346"/>
    <b v="1"/>
    <s v="Approved"/>
    <s v="Norco Bicycles"/>
    <s v="Road"/>
    <s v="medium"/>
    <s v="medium"/>
    <n v="544.04999999999995"/>
    <n v="376.84"/>
    <d v="1992-10-02T00:00:00"/>
    <n v="167.20999999999998"/>
    <s v="F"/>
    <n v="48"/>
    <d v="1996-10-29T00:00:00"/>
    <n v="23.695454953069508"/>
    <s v="Accountant II"/>
    <s v="Entertainment"/>
    <s v="Affluent Customer"/>
    <s v="N"/>
    <s v="Yes"/>
    <n v="6"/>
    <m/>
  </r>
  <r>
    <n v="4695"/>
    <n v="87"/>
    <x v="2986"/>
    <d v="2017-01-18T00:00:00"/>
    <n v="346"/>
    <b v="1"/>
    <s v="Approved"/>
    <s v="Giant Bicycles"/>
    <s v="Standard"/>
    <s v="high"/>
    <s v="medium"/>
    <n v="1179"/>
    <n v="707.4"/>
    <d v="1999-07-26T00:00:00"/>
    <n v="471.6"/>
    <s v="F"/>
    <n v="20"/>
    <d v="1974-12-25T00:00:00"/>
    <n v="45.555728925672248"/>
    <s v="Data Coordiator"/>
    <s v="IT"/>
    <s v="Affluent Customer"/>
    <s v="N"/>
    <s v="Yes"/>
    <n v="19"/>
    <m/>
  </r>
  <r>
    <n v="4810"/>
    <n v="69"/>
    <x v="367"/>
    <d v="2017-01-18T00:00:00"/>
    <n v="346"/>
    <b v="0"/>
    <s v="Approved"/>
    <s v="Giant Bicycles"/>
    <s v="Road"/>
    <s v="medium"/>
    <s v="medium"/>
    <n v="792.9"/>
    <n v="594.67999999999995"/>
    <d v="1992-10-02T00:00:00"/>
    <n v="198.22000000000003"/>
    <s v="M"/>
    <n v="59"/>
    <d v="1986-02-09T00:00:00"/>
    <n v="34.421482350329782"/>
    <s v="Analyst Programmer"/>
    <s v="Property"/>
    <s v="Mass Customer"/>
    <s v="N"/>
    <s v="No"/>
    <n v="22"/>
    <m/>
  </r>
  <r>
    <n v="5050"/>
    <n v="35"/>
    <x v="3110"/>
    <d v="2017-01-18T00:00:00"/>
    <n v="346"/>
    <b v="1"/>
    <s v="Approved"/>
    <s v="Trek Bicycles"/>
    <s v="Standard"/>
    <s v="low"/>
    <s v="medium"/>
    <n v="1057.51"/>
    <n v="154.4"/>
    <d v="1994-07-12T00:00:00"/>
    <n v="903.11"/>
    <s v="F"/>
    <n v="40"/>
    <d v="1963-10-15T00:00:00"/>
    <n v="56.758468651699644"/>
    <s v="Human Resources Assistant II"/>
    <s v="Property"/>
    <s v="Mass Customer"/>
    <s v="N"/>
    <s v="No"/>
    <n v="19"/>
    <m/>
  </r>
  <r>
    <n v="6001"/>
    <n v="46"/>
    <x v="1138"/>
    <d v="2017-01-18T00:00:00"/>
    <n v="346"/>
    <b v="0"/>
    <s v="Approved"/>
    <s v="Solex"/>
    <s v="Standard"/>
    <s v="low"/>
    <s v="medium"/>
    <n v="1289.8499999999999"/>
    <n v="74.510000000000005"/>
    <d v="2005-08-09T00:00:00"/>
    <n v="1215.3399999999999"/>
    <s v="M"/>
    <n v="67"/>
    <d v="1986-10-10T00:00:00"/>
    <n v="33.755728925672244"/>
    <s v="Human Resources Manager"/>
    <s v="Manufacturing"/>
    <s v="Mass Customer"/>
    <s v="N"/>
    <s v="Yes"/>
    <n v="16"/>
    <m/>
  </r>
  <r>
    <n v="6355"/>
    <n v="1"/>
    <x v="379"/>
    <d v="2017-01-18T00:00:00"/>
    <n v="346"/>
    <b v="1"/>
    <s v="Approved"/>
    <s v="Giant Bicycles"/>
    <s v="Touring"/>
    <s v="medium"/>
    <s v="large"/>
    <n v="1873.97"/>
    <n v="863.95"/>
    <d v="2015-08-10T00:00:00"/>
    <n v="1010.02"/>
    <s v="F"/>
    <n v="58"/>
    <d v="1978-04-30T00:00:00"/>
    <n v="42.207783720192793"/>
    <s v="VP Sales"/>
    <s v="Manufacturing"/>
    <s v="High Net Worth"/>
    <s v="N"/>
    <s v="Yes"/>
    <n v="10"/>
    <m/>
  </r>
  <r>
    <n v="7228"/>
    <n v="16"/>
    <x v="305"/>
    <d v="2017-01-18T00:00:00"/>
    <n v="346"/>
    <b v="0"/>
    <s v="Approved"/>
    <s v="Norco Bicycles"/>
    <s v="Standard"/>
    <s v="high"/>
    <s v="small"/>
    <n v="1661.92"/>
    <n v="1479.11"/>
    <d v="2009-03-08T00:00:00"/>
    <n v="182.81000000000017"/>
    <s v="F"/>
    <n v="37"/>
    <d v="1955-08-23T00:00:00"/>
    <n v="64.909153583206489"/>
    <s v="Chief Design Engineer"/>
    <s v="Financial Services"/>
    <s v="Mass Customer"/>
    <s v="N"/>
    <s v="Yes"/>
    <n v="6"/>
    <m/>
  </r>
  <r>
    <n v="7345"/>
    <n v="95"/>
    <x v="255"/>
    <d v="2017-01-18T00:00:00"/>
    <n v="346"/>
    <b v="0"/>
    <s v="Approved"/>
    <s v="Giant Bicycles"/>
    <s v="Standard"/>
    <s v="medium"/>
    <s v="large"/>
    <n v="569.55999999999995"/>
    <n v="528.42999999999995"/>
    <d v="2003-09-10T00:00:00"/>
    <n v="41.129999999999995"/>
    <s v="M"/>
    <n v="23"/>
    <d v="1976-09-28T00:00:00"/>
    <n v="43.794085090055809"/>
    <n v="0"/>
    <s v="Financial Services"/>
    <s v="Mass Customer"/>
    <s v="N"/>
    <s v="No"/>
    <n v="4"/>
    <m/>
  </r>
  <r>
    <n v="7990"/>
    <n v="98"/>
    <x v="2616"/>
    <d v="2017-01-18T00:00:00"/>
    <n v="346"/>
    <b v="0"/>
    <s v="Approved"/>
    <s v="Trek Bicycles"/>
    <s v="Standard"/>
    <s v="high"/>
    <s v="medium"/>
    <n v="358.39"/>
    <n v="215.03"/>
    <d v="2004-01-16T00:00:00"/>
    <n v="143.35999999999999"/>
    <s v="F"/>
    <n v="70"/>
    <d v="1958-03-07T00:00:00"/>
    <n v="62.369427555809231"/>
    <s v="Financial Advisor"/>
    <s v="Financial Services"/>
    <s v="Affluent Customer"/>
    <s v="N"/>
    <s v="No"/>
    <n v="16"/>
    <m/>
  </r>
  <r>
    <n v="8191"/>
    <n v="84"/>
    <x v="3060"/>
    <d v="2017-01-18T00:00:00"/>
    <n v="346"/>
    <b v="0"/>
    <s v="Approved"/>
    <s v="Giant Bicycles"/>
    <s v="Road"/>
    <s v="medium"/>
    <s v="medium"/>
    <n v="792.9"/>
    <n v="594.67999999999995"/>
    <d v="1992-10-02T00:00:00"/>
    <n v="198.22000000000003"/>
    <s v="U"/>
    <n v="53"/>
    <d v="1899-12-30T00:00:00"/>
    <n v="0"/>
    <n v="0"/>
    <s v="IT"/>
    <s v="High Net Worth"/>
    <s v="N"/>
    <s v="No"/>
    <n v="0"/>
    <m/>
  </r>
  <r>
    <n v="8235"/>
    <n v="36"/>
    <x v="1034"/>
    <d v="2017-01-18T00:00:00"/>
    <n v="346"/>
    <b v="1"/>
    <s v="Approved"/>
    <s v="Solex"/>
    <s v="Standard"/>
    <s v="low"/>
    <s v="medium"/>
    <n v="945.04"/>
    <n v="507.58"/>
    <d v="1995-12-19T00:00:00"/>
    <n v="437.46"/>
    <s v="F"/>
    <n v="51"/>
    <d v="1973-10-20T00:00:00"/>
    <n v="46.736550843480465"/>
    <s v="Internal Auditor"/>
    <s v="Financial Services"/>
    <s v="Mass Customer"/>
    <s v="N"/>
    <s v="No"/>
    <n v="19"/>
    <m/>
  </r>
  <r>
    <n v="8468"/>
    <n v="5"/>
    <x v="2688"/>
    <d v="2017-01-18T00:00:00"/>
    <n v="346"/>
    <b v="1"/>
    <s v="Approved"/>
    <s v="Trek Bicycles"/>
    <s v="Mountain"/>
    <s v="low"/>
    <s v="medium"/>
    <n v="574.64"/>
    <n v="459.71"/>
    <d v="2011-08-29T00:00:00"/>
    <n v="114.93"/>
    <s v="M"/>
    <n v="73"/>
    <d v="1953-08-09T00:00:00"/>
    <n v="66.947509747590047"/>
    <s v="Research Assistant II"/>
    <s v="Retail"/>
    <s v="Mass Customer"/>
    <s v="N"/>
    <s v="No"/>
    <n v="8"/>
    <m/>
  </r>
  <r>
    <n v="9177"/>
    <n v="2"/>
    <x v="2506"/>
    <d v="2017-01-18T00:00:00"/>
    <n v="346"/>
    <b v="1"/>
    <s v="Approved"/>
    <s v="Solex"/>
    <s v="Standard"/>
    <s v="medium"/>
    <s v="medium"/>
    <n v="71.489999999999995"/>
    <n v="53.62"/>
    <d v="2012-12-02T00:00:00"/>
    <n v="17.869999999999997"/>
    <s v="F"/>
    <n v="88"/>
    <d v="1990-12-07T00:00:00"/>
    <n v="29.594085090055806"/>
    <s v="Automation Specialist I"/>
    <s v="Manufacturing"/>
    <s v="Affluent Customer"/>
    <s v="N"/>
    <s v="No"/>
    <n v="1"/>
    <m/>
  </r>
  <r>
    <n v="19046"/>
    <n v="0"/>
    <x v="1518"/>
    <d v="2017-11-02T00:00:00"/>
    <m/>
    <b v="1"/>
    <s v="Approved"/>
    <m/>
    <m/>
    <m/>
    <m/>
    <n v="877.6"/>
    <m/>
    <m/>
    <m/>
    <m/>
    <m/>
    <m/>
    <m/>
    <m/>
    <m/>
    <m/>
    <m/>
    <m/>
    <m/>
    <m/>
  </r>
  <r>
    <n v="9823"/>
    <n v="54"/>
    <x v="3020"/>
    <d v="2017-01-18T00:00:00"/>
    <n v="346"/>
    <b v="1"/>
    <s v="Approved"/>
    <s v="WeareA2B"/>
    <s v="Standard"/>
    <s v="medium"/>
    <s v="medium"/>
    <n v="1292.8399999999999"/>
    <n v="13.44"/>
    <d v="2003-07-21T00:00:00"/>
    <n v="1279.3999999999999"/>
    <s v="F"/>
    <n v="3"/>
    <d v="1968-09-29T00:00:00"/>
    <n v="51.796824816083202"/>
    <s v="Professor"/>
    <s v="Manufacturing"/>
    <s v="Mass Customer"/>
    <s v="N"/>
    <s v="Yes"/>
    <n v="14"/>
    <m/>
  </r>
  <r>
    <n v="10068"/>
    <n v="11"/>
    <x v="2902"/>
    <d v="2017-01-18T00:00:00"/>
    <n v="346"/>
    <b v="0"/>
    <s v="Approved"/>
    <s v="Giant Bicycles"/>
    <s v="Standard"/>
    <s v="high"/>
    <s v="medium"/>
    <n v="1274.93"/>
    <n v="764.96"/>
    <d v="2007-08-04T00:00:00"/>
    <n v="509.97"/>
    <s v="M"/>
    <n v="33"/>
    <d v="1976-11-08T00:00:00"/>
    <n v="43.681756322932522"/>
    <s v="Computer Systems Analyst II"/>
    <s v="n/a"/>
    <s v="Affluent Customer"/>
    <s v="N"/>
    <s v="No"/>
    <n v="13"/>
    <m/>
  </r>
  <r>
    <n v="10361"/>
    <n v="41"/>
    <x v="1722"/>
    <d v="2017-01-18T00:00:00"/>
    <n v="346"/>
    <b v="0"/>
    <s v="Approved"/>
    <s v="Solex"/>
    <s v="Road"/>
    <s v="medium"/>
    <s v="medium"/>
    <n v="416.98"/>
    <n v="312.74"/>
    <d v="2006-10-01T00:00:00"/>
    <n v="104.24000000000001"/>
    <s v="F"/>
    <n v="85"/>
    <d v="1988-09-09T00:00:00"/>
    <n v="31.837920706494163"/>
    <s v="Assistant Professor"/>
    <s v="Health"/>
    <s v="Mass Customer"/>
    <s v="N"/>
    <s v="Yes"/>
    <n v="11"/>
    <m/>
  </r>
  <r>
    <n v="10397"/>
    <n v="49"/>
    <x v="3425"/>
    <d v="2017-01-18T00:00:00"/>
    <n v="346"/>
    <b v="0"/>
    <s v="Approved"/>
    <s v="Trek Bicycles"/>
    <s v="Road"/>
    <s v="medium"/>
    <s v="medium"/>
    <n v="533.51"/>
    <n v="400.13"/>
    <d v="2012-06-04T00:00:00"/>
    <n v="133.38"/>
    <s v="F"/>
    <n v="30"/>
    <d v="1997-07-01T00:00:00"/>
    <n v="23.024222076357177"/>
    <s v="Environmental Specialist"/>
    <s v="Manufacturing"/>
    <s v="Affluent Customer"/>
    <s v="N"/>
    <s v="No"/>
    <n v="2"/>
    <m/>
  </r>
  <r>
    <n v="11081"/>
    <n v="3"/>
    <x v="337"/>
    <d v="2017-01-18T00:00:00"/>
    <n v="346"/>
    <b v="1"/>
    <s v="Approved"/>
    <s v="Trek Bicycles"/>
    <s v="Standard"/>
    <s v="medium"/>
    <s v="large"/>
    <n v="2091.4699999999998"/>
    <n v="388.92"/>
    <d v="2006-11-10T00:00:00"/>
    <n v="1702.5499999999997"/>
    <s v="F"/>
    <n v="43"/>
    <d v="1978-06-04T00:00:00"/>
    <n v="42.111893309233892"/>
    <s v="Project Manager"/>
    <s v="Health"/>
    <s v="Mass Customer"/>
    <s v="N"/>
    <s v="Yes"/>
    <n v="18"/>
    <m/>
  </r>
  <r>
    <n v="11545"/>
    <n v="22"/>
    <x v="1290"/>
    <d v="2017-01-18T00:00:00"/>
    <n v="346"/>
    <b v="0"/>
    <s v="Approved"/>
    <s v="WeareA2B"/>
    <s v="Standard"/>
    <s v="medium"/>
    <s v="medium"/>
    <n v="60.34"/>
    <n v="45.26"/>
    <d v="1991-08-05T00:00:00"/>
    <n v="15.080000000000005"/>
    <s v="M"/>
    <n v="47"/>
    <d v="1982-04-05T00:00:00"/>
    <n v="38.27353714485033"/>
    <s v="Financial Analyst"/>
    <s v="Financial Services"/>
    <s v="Affluent Customer"/>
    <s v="N"/>
    <s v="Yes"/>
    <n v="10"/>
    <m/>
  </r>
  <r>
    <n v="12298"/>
    <n v="79"/>
    <x v="2109"/>
    <d v="2017-01-18T00:00:00"/>
    <n v="346"/>
    <b v="1"/>
    <s v="Approved"/>
    <s v="Norco Bicycles"/>
    <s v="Standard"/>
    <s v="medium"/>
    <s v="medium"/>
    <n v="1555.58"/>
    <n v="818.01"/>
    <d v="2003-09-09T00:00:00"/>
    <n v="737.56999999999994"/>
    <s v="M"/>
    <n v="44"/>
    <d v="1965-02-16T00:00:00"/>
    <n v="55.416002898274982"/>
    <s v="Pharmacist"/>
    <s v="Health"/>
    <s v="Affluent Customer"/>
    <s v="N"/>
    <s v="No"/>
    <n v="18"/>
    <m/>
  </r>
  <r>
    <n v="12915"/>
    <n v="88"/>
    <x v="2420"/>
    <d v="2017-01-18T00:00:00"/>
    <n v="346"/>
    <b v="0"/>
    <s v="Approved"/>
    <s v="Norco Bicycles"/>
    <s v="Standard"/>
    <s v="medium"/>
    <s v="medium"/>
    <n v="1198.46"/>
    <n v="381.1"/>
    <d v="2003-01-05T00:00:00"/>
    <n v="817.36"/>
    <s v="M"/>
    <n v="36"/>
    <d v="1967-05-23T00:00:00"/>
    <n v="53.15298919964485"/>
    <s v="Account Coordinator"/>
    <s v="Financial Services"/>
    <s v="Affluent Customer"/>
    <s v="N"/>
    <s v="Yes"/>
    <n v="10"/>
    <m/>
  </r>
  <r>
    <n v="13376"/>
    <n v="27"/>
    <x v="637"/>
    <d v="2017-01-18T00:00:00"/>
    <n v="346"/>
    <b v="0"/>
    <s v="Approved"/>
    <s v="Trek Bicycles"/>
    <s v="Standard"/>
    <s v="medium"/>
    <s v="medium"/>
    <n v="499.53"/>
    <n v="388.72"/>
    <d v="2003-02-16T00:00:00"/>
    <n v="110.80999999999995"/>
    <s v="F"/>
    <n v="58"/>
    <d v="1973-09-15T00:00:00"/>
    <n v="46.832441254439367"/>
    <s v="Marketing Manager"/>
    <s v="n/a"/>
    <s v="Mass Customer"/>
    <s v="N"/>
    <s v="No"/>
    <n v="18"/>
    <m/>
  </r>
  <r>
    <n v="13433"/>
    <n v="12"/>
    <x v="1224"/>
    <d v="2017-01-18T00:00:00"/>
    <n v="346"/>
    <b v="1"/>
    <s v="Approved"/>
    <s v="WeareA2B"/>
    <s v="Standard"/>
    <s v="medium"/>
    <s v="medium"/>
    <n v="1231.1500000000001"/>
    <n v="161.6"/>
    <d v="2004-08-17T00:00:00"/>
    <n v="1069.5500000000002"/>
    <s v="M"/>
    <n v="73"/>
    <d v="1979-12-21T00:00:00"/>
    <n v="40.563948103754434"/>
    <n v="0"/>
    <s v="Manufacturing"/>
    <s v="Mass Customer"/>
    <s v="N"/>
    <s v="No"/>
    <n v="4"/>
    <m/>
  </r>
  <r>
    <n v="14271"/>
    <n v="5"/>
    <x v="459"/>
    <d v="2017-01-18T00:00:00"/>
    <n v="346"/>
    <b v="0"/>
    <s v="Approved"/>
    <s v="Trek Bicycles"/>
    <s v="Mountain"/>
    <s v="low"/>
    <s v="medium"/>
    <n v="574.64"/>
    <n v="459.71"/>
    <d v="2011-08-29T00:00:00"/>
    <n v="114.93"/>
    <s v="F"/>
    <n v="28"/>
    <d v="1977-10-16T00:00:00"/>
    <n v="42.744770021562658"/>
    <s v="Community Outreach Specialist"/>
    <s v="n/a"/>
    <s v="Affluent Customer"/>
    <s v="N"/>
    <s v="No"/>
    <n v="18"/>
    <m/>
  </r>
  <r>
    <n v="14523"/>
    <n v="42"/>
    <x v="3267"/>
    <d v="2017-01-18T00:00:00"/>
    <n v="346"/>
    <b v="1"/>
    <s v="Approved"/>
    <s v="OHM Cycles"/>
    <s v="Road"/>
    <s v="medium"/>
    <s v="small"/>
    <n v="1810"/>
    <n v="1610.9"/>
    <d v="2011-05-09T00:00:00"/>
    <n v="199.09999999999991"/>
    <s v="M"/>
    <n v="69"/>
    <d v="1956-08-01T00:00:00"/>
    <n v="63.966687829781833"/>
    <s v="Environmental Tech"/>
    <s v="Health"/>
    <s v="Mass Customer"/>
    <s v="N"/>
    <s v="Yes"/>
    <n v="19"/>
    <m/>
  </r>
  <r>
    <n v="14812"/>
    <n v="60"/>
    <x v="2014"/>
    <d v="2017-01-18T00:00:00"/>
    <n v="346"/>
    <b v="0"/>
    <s v="Approved"/>
    <s v="Giant Bicycles"/>
    <s v="Standard"/>
    <s v="high"/>
    <s v="small"/>
    <n v="1977.36"/>
    <n v="1759.85"/>
    <d v="2012-05-18T00:00:00"/>
    <n v="217.51"/>
    <s v="F"/>
    <n v="23"/>
    <d v="1998-08-13T00:00:00"/>
    <n v="21.906413857179096"/>
    <s v="Nurse"/>
    <s v="Financial Services"/>
    <s v="Mass Customer"/>
    <s v="N"/>
    <s v="Yes"/>
    <n v="1"/>
    <m/>
  </r>
  <r>
    <n v="15391"/>
    <n v="16"/>
    <x v="1874"/>
    <d v="2017-01-18T00:00:00"/>
    <n v="346"/>
    <b v="1"/>
    <s v="Approved"/>
    <s v="Norco Bicycles"/>
    <s v="Standard"/>
    <s v="high"/>
    <s v="small"/>
    <n v="1661.92"/>
    <n v="1479.11"/>
    <d v="2010-05-05T00:00:00"/>
    <n v="182.81000000000017"/>
    <s v="F"/>
    <n v="38"/>
    <d v="1990-11-16T00:00:00"/>
    <n v="29.65161933663115"/>
    <s v="Internal Auditor"/>
    <s v="Financial Services"/>
    <s v="Mass Customer"/>
    <s v="N"/>
    <s v="Yes"/>
    <n v="8"/>
    <m/>
  </r>
  <r>
    <n v="15501"/>
    <n v="86"/>
    <x v="3365"/>
    <d v="2017-01-18T00:00:00"/>
    <n v="346"/>
    <b v="1"/>
    <s v="Approved"/>
    <s v="OHM Cycles"/>
    <s v="Standard"/>
    <s v="medium"/>
    <s v="medium"/>
    <n v="235.63"/>
    <n v="125.07"/>
    <d v="2004-08-07T00:00:00"/>
    <n v="110.56"/>
    <s v="F"/>
    <n v="36"/>
    <d v="1993-03-19T00:00:00"/>
    <n v="27.311893309233888"/>
    <s v="Software Engineer II"/>
    <s v="Manufacturing"/>
    <s v="Affluent Customer"/>
    <s v="N"/>
    <s v="No"/>
    <n v="2"/>
    <m/>
  </r>
  <r>
    <n v="16173"/>
    <n v="97"/>
    <x v="2089"/>
    <d v="2017-01-18T00:00:00"/>
    <n v="346"/>
    <b v="0"/>
    <s v="Approved"/>
    <s v="Solex"/>
    <s v="Standard"/>
    <s v="medium"/>
    <s v="large"/>
    <n v="202.62"/>
    <n v="151.96"/>
    <d v="2016-03-29T00:00:00"/>
    <n v="50.66"/>
    <s v="M"/>
    <n v="44"/>
    <d v="1979-03-01T00:00:00"/>
    <n v="41.372167281836632"/>
    <s v="Engineer I"/>
    <s v="Manufacturing"/>
    <s v="Affluent Customer"/>
    <s v="N"/>
    <s v="Yes"/>
    <n v="16"/>
    <m/>
  </r>
  <r>
    <n v="16535"/>
    <n v="70"/>
    <x v="3177"/>
    <d v="2017-01-18T00:00:00"/>
    <n v="346"/>
    <b v="0"/>
    <s v="Approved"/>
    <s v="Norco Bicycles"/>
    <s v="Road"/>
    <s v="medium"/>
    <s v="medium"/>
    <n v="1036.5899999999999"/>
    <n v="206.35"/>
    <d v="1991-05-06T00:00:00"/>
    <n v="830.2399999999999"/>
    <s v="M"/>
    <n v="90"/>
    <d v="1966-02-22T00:00:00"/>
    <n v="54.399564542110603"/>
    <s v="Programmer Analyst II"/>
    <s v="Manufacturing"/>
    <s v="High Net Worth"/>
    <s v="N"/>
    <s v="No"/>
    <n v="6"/>
    <m/>
  </r>
  <r>
    <n v="16602"/>
    <n v="32"/>
    <x v="465"/>
    <d v="2017-01-18T00:00:00"/>
    <n v="346"/>
    <b v="1"/>
    <s v="Approved"/>
    <s v="Giant Bicycles"/>
    <s v="Standard"/>
    <s v="high"/>
    <s v="medium"/>
    <n v="1179"/>
    <n v="707.4"/>
    <d v="1997-08-25T00:00:00"/>
    <n v="471.6"/>
    <s v="M"/>
    <n v="10"/>
    <d v="1970-07-15T00:00:00"/>
    <n v="50.005043994165398"/>
    <s v="Software Engineer III"/>
    <s v="n/a"/>
    <s v="High Net Worth"/>
    <s v="N"/>
    <s v="No"/>
    <n v="10"/>
    <m/>
  </r>
  <r>
    <n v="16718"/>
    <n v="19"/>
    <x v="2148"/>
    <d v="2017-01-18T00:00:00"/>
    <n v="346"/>
    <b v="0"/>
    <s v="Approved"/>
    <s v="OHM Cycles"/>
    <s v="Road"/>
    <s v="high"/>
    <s v="large"/>
    <n v="12.01"/>
    <n v="7.21"/>
    <d v="2009-03-08T00:00:00"/>
    <n v="4.8"/>
    <s v="F"/>
    <n v="38"/>
    <d v="1983-03-01T00:00:00"/>
    <n v="37.369427555809231"/>
    <s v="Director of Sales"/>
    <s v="Retail"/>
    <s v="Mass Customer"/>
    <s v="N"/>
    <s v="No"/>
    <n v="5"/>
    <m/>
  </r>
  <r>
    <n v="16801"/>
    <n v="51"/>
    <x v="724"/>
    <d v="2017-01-18T00:00:00"/>
    <n v="346"/>
    <b v="1"/>
    <s v="Approved"/>
    <s v="OHM Cycles"/>
    <s v="Standard"/>
    <s v="high"/>
    <s v="medium"/>
    <n v="2005.66"/>
    <n v="1203.4000000000001"/>
    <d v="2012-04-10T00:00:00"/>
    <n v="802.26"/>
    <s v="M"/>
    <n v="97"/>
    <d v="1954-01-28T00:00:00"/>
    <n v="66.476276870877726"/>
    <s v="Structural Engineer"/>
    <s v="n/a"/>
    <s v="Mass Customer"/>
    <s v="N"/>
    <s v="No"/>
    <n v="11"/>
    <m/>
  </r>
  <r>
    <n v="16820"/>
    <n v="100"/>
    <x v="2200"/>
    <d v="2017-01-18T00:00:00"/>
    <n v="346"/>
    <b v="0"/>
    <s v="Approved"/>
    <s v="Norco Bicycles"/>
    <s v="Road"/>
    <s v="medium"/>
    <s v="medium"/>
    <n v="1036.5899999999999"/>
    <n v="206.35"/>
    <d v="2004-07-25T00:00:00"/>
    <n v="830.2399999999999"/>
    <s v="U"/>
    <n v="67"/>
    <d v="1899-12-30T00:00:00"/>
    <n v="0"/>
    <s v="Assistant Manager"/>
    <s v="IT"/>
    <s v="Mass Customer"/>
    <s v="N"/>
    <s v="Yes"/>
    <n v="0"/>
    <m/>
  </r>
  <r>
    <n v="16947"/>
    <n v="20"/>
    <x v="1116"/>
    <d v="2017-01-18T00:00:00"/>
    <n v="346"/>
    <b v="0"/>
    <s v="Approved"/>
    <s v="Trek Bicycles"/>
    <s v="Standard"/>
    <s v="medium"/>
    <s v="small"/>
    <n v="1775.81"/>
    <n v="1580.47"/>
    <d v="2010-05-05T00:00:00"/>
    <n v="195.33999999999992"/>
    <s v="M"/>
    <n v="33"/>
    <d v="1966-10-07T00:00:00"/>
    <n v="53.777646733891423"/>
    <s v="Statistician I"/>
    <s v="Financial Services"/>
    <s v="Affluent Customer"/>
    <s v="N"/>
    <s v="No"/>
    <n v="18"/>
    <m/>
  </r>
  <r>
    <n v="17020"/>
    <n v="53"/>
    <x v="1896"/>
    <d v="2017-01-18T00:00:00"/>
    <n v="346"/>
    <b v="1"/>
    <s v="Approved"/>
    <s v="OHM Cycles"/>
    <s v="Standard"/>
    <s v="medium"/>
    <s v="medium"/>
    <n v="795.34"/>
    <n v="101.58"/>
    <d v="2016-12-06T00:00:00"/>
    <n v="693.76"/>
    <s v="F"/>
    <n v="48"/>
    <d v="1964-09-22T00:00:00"/>
    <n v="55.818742624302381"/>
    <s v="General Manager"/>
    <s v="Financial Services"/>
    <s v="Affluent Customer"/>
    <s v="N"/>
    <s v="Yes"/>
    <n v="11"/>
    <m/>
  </r>
  <r>
    <n v="17048"/>
    <n v="38"/>
    <x v="1159"/>
    <d v="2017-01-18T00:00:00"/>
    <n v="346"/>
    <b v="1"/>
    <s v="Approved"/>
    <s v="Solex"/>
    <s v="Standard"/>
    <s v="medium"/>
    <s v="medium"/>
    <n v="1577.53"/>
    <n v="826.51"/>
    <d v="2006-02-02T00:00:00"/>
    <n v="751.02"/>
    <s v="M"/>
    <n v="15"/>
    <d v="1954-10-25T00:00:00"/>
    <n v="65.736550843480458"/>
    <s v="Quality Engineer"/>
    <s v="Property"/>
    <s v="Affluent Customer"/>
    <s v="N"/>
    <s v="Yes"/>
    <n v="13"/>
    <m/>
  </r>
  <r>
    <n v="17068"/>
    <n v="57"/>
    <x v="1330"/>
    <d v="2017-01-18T00:00:00"/>
    <n v="346"/>
    <b v="1"/>
    <s v="Approved"/>
    <s v="WeareA2B"/>
    <s v="Touring"/>
    <s v="medium"/>
    <s v="large"/>
    <n v="1890.39"/>
    <n v="260.14"/>
    <d v="1993-07-20T00:00:00"/>
    <n v="1630.25"/>
    <s v="F"/>
    <n v="72"/>
    <d v="1988-12-06T00:00:00"/>
    <n v="31.596824816083206"/>
    <n v="0"/>
    <s v="n/a"/>
    <s v="Mass Customer"/>
    <s v="N"/>
    <s v="Yes"/>
    <n v="21"/>
    <m/>
  </r>
  <r>
    <n v="17731"/>
    <n v="24"/>
    <x v="1504"/>
    <d v="2017-01-18T00:00:00"/>
    <n v="346"/>
    <b v="1"/>
    <s v="Approved"/>
    <s v="Solex"/>
    <s v="Road"/>
    <s v="medium"/>
    <s v="large"/>
    <n v="1777.8"/>
    <n v="820.78"/>
    <d v="2011-05-07T00:00:00"/>
    <n v="957.02"/>
    <s v="F"/>
    <n v="18"/>
    <d v="1971-09-20T00:00:00"/>
    <n v="48.821482350329781"/>
    <s v="Technical Writer"/>
    <s v="Financial Services"/>
    <s v="Mass Customer"/>
    <s v="N"/>
    <s v="No"/>
    <n v="8"/>
    <m/>
  </r>
  <r>
    <n v="17770"/>
    <n v="74"/>
    <x v="2406"/>
    <d v="2017-01-18T00:00:00"/>
    <n v="346"/>
    <b v="1"/>
    <s v="Approved"/>
    <s v="WeareA2B"/>
    <s v="Standard"/>
    <s v="medium"/>
    <s v="medium"/>
    <n v="1762.96"/>
    <n v="950.52"/>
    <d v="2014-07-28T00:00:00"/>
    <n v="812.44"/>
    <s v="M"/>
    <n v="89"/>
    <d v="1977-01-15T00:00:00"/>
    <n v="43.495454953069505"/>
    <s v="Senior Financial Analyst"/>
    <s v="Financial Services"/>
    <s v="High Net Worth"/>
    <s v="N"/>
    <s v="No"/>
    <n v="8"/>
    <m/>
  </r>
  <r>
    <n v="18306"/>
    <n v="3"/>
    <x v="1089"/>
    <d v="2017-01-18T00:00:00"/>
    <n v="346"/>
    <b v="1"/>
    <s v="Approved"/>
    <s v="Trek Bicycles"/>
    <s v="Standard"/>
    <s v="medium"/>
    <s v="large"/>
    <n v="2091.4699999999998"/>
    <n v="388.92"/>
    <d v="2007-08-04T00:00:00"/>
    <n v="1702.5499999999997"/>
    <s v="F"/>
    <n v="98"/>
    <d v="1975-11-22T00:00:00"/>
    <n v="44.646139884576357"/>
    <n v="0"/>
    <s v="Financial Services"/>
    <s v="Mass Customer"/>
    <s v="N"/>
    <s v="Yes"/>
    <n v="13"/>
    <m/>
  </r>
  <r>
    <n v="18506"/>
    <n v="2"/>
    <x v="1019"/>
    <d v="2017-01-18T00:00:00"/>
    <n v="346"/>
    <b v="0"/>
    <s v="Approved"/>
    <s v="Solex"/>
    <s v="Standard"/>
    <s v="medium"/>
    <s v="medium"/>
    <n v="71.489999999999995"/>
    <n v="53.62"/>
    <d v="2014-03-03T00:00:00"/>
    <n v="17.869999999999997"/>
    <s v="M"/>
    <n v="97"/>
    <d v="1986-08-05T00:00:00"/>
    <n v="33.936550843480468"/>
    <s v="Computer Systems Analyst I"/>
    <s v="IT"/>
    <s v="Mass Customer"/>
    <s v="N"/>
    <s v="Yes"/>
    <n v="15"/>
    <m/>
  </r>
  <r>
    <n v="19205"/>
    <n v="61"/>
    <x v="2117"/>
    <d v="2017-01-18T00:00:00"/>
    <n v="346"/>
    <b v="0"/>
    <s v="Approved"/>
    <s v="OHM Cycles"/>
    <s v="Standard"/>
    <s v="low"/>
    <s v="medium"/>
    <n v="71.16"/>
    <n v="56.93"/>
    <d v="1992-10-02T00:00:00"/>
    <n v="14.229999999999997"/>
    <s v="F"/>
    <n v="51"/>
    <d v="1991-03-18T00:00:00"/>
    <n v="29.317372761288684"/>
    <s v="Office Assistant IV"/>
    <s v="Manufacturing"/>
    <s v="Affluent Customer"/>
    <s v="N"/>
    <s v="Yes"/>
    <n v="3"/>
    <m/>
  </r>
  <r>
    <n v="19232"/>
    <n v="48"/>
    <x v="1756"/>
    <d v="2017-01-18T00:00:00"/>
    <n v="346"/>
    <b v="1"/>
    <s v="Approved"/>
    <s v="WeareA2B"/>
    <s v="Standard"/>
    <s v="medium"/>
    <s v="medium"/>
    <n v="1762.96"/>
    <n v="950.52"/>
    <d v="2011-08-29T00:00:00"/>
    <n v="812.44"/>
    <s v="F"/>
    <n v="6"/>
    <d v="1969-10-05T00:00:00"/>
    <n v="50.780386459918823"/>
    <s v="Recruiting Manager"/>
    <s v="Retail"/>
    <s v="Affluent Customer"/>
    <s v="N"/>
    <s v="Yes"/>
    <n v="10"/>
    <m/>
  </r>
  <r>
    <n v="19450"/>
    <n v="3"/>
    <x v="2061"/>
    <d v="2017-01-18T00:00:00"/>
    <n v="346"/>
    <b v="1"/>
    <s v="Approved"/>
    <s v="Trek Bicycles"/>
    <s v="Standard"/>
    <s v="medium"/>
    <s v="large"/>
    <n v="2091.4699999999998"/>
    <n v="388.92"/>
    <d v="2012-09-15T00:00:00"/>
    <n v="1702.5499999999997"/>
    <s v="F"/>
    <n v="81"/>
    <d v="1957-10-29T00:00:00"/>
    <n v="62.722852213343479"/>
    <s v="Software Consultant"/>
    <s v="IT"/>
    <s v="Affluent Customer"/>
    <s v="N"/>
    <s v="No"/>
    <n v="8"/>
    <m/>
  </r>
  <r>
    <n v="19629"/>
    <n v="82"/>
    <x v="2554"/>
    <d v="2017-01-18T00:00:00"/>
    <n v="346"/>
    <b v="0"/>
    <s v="Approved"/>
    <s v="Giant Bicycles"/>
    <s v="Road"/>
    <s v="medium"/>
    <s v="medium"/>
    <n v="1538.99"/>
    <n v="829.65"/>
    <d v="1991-11-10T00:00:00"/>
    <n v="709.34"/>
    <s v="F"/>
    <n v="57"/>
    <d v="1978-06-28T00:00:00"/>
    <n v="42.046139884576355"/>
    <s v="Desktop Support Technician"/>
    <s v="Retail"/>
    <s v="High Net Worth"/>
    <s v="N"/>
    <s v="Yes"/>
    <n v="13"/>
    <m/>
  </r>
  <r>
    <n v="19694"/>
    <n v="55"/>
    <x v="1318"/>
    <d v="2017-01-18T00:00:00"/>
    <n v="346"/>
    <b v="0"/>
    <s v="Approved"/>
    <s v="Trek Bicycles"/>
    <s v="Road"/>
    <s v="medium"/>
    <s v="large"/>
    <n v="1894.19"/>
    <n v="598.76"/>
    <d v="1991-01-21T00:00:00"/>
    <n v="1295.43"/>
    <s v="F"/>
    <n v="56"/>
    <d v="1998-12-12T00:00:00"/>
    <n v="21.574907007864027"/>
    <s v="Design Engineer"/>
    <s v="Financial Services"/>
    <s v="Affluent Customer"/>
    <s v="N"/>
    <s v="Yes"/>
    <n v="1"/>
    <m/>
  </r>
  <r>
    <n v="19927"/>
    <n v="40"/>
    <x v="2914"/>
    <d v="2017-01-18T00:00:00"/>
    <n v="346"/>
    <b v="1"/>
    <s v="Approved"/>
    <s v="OHM Cycles"/>
    <s v="Standard"/>
    <s v="high"/>
    <s v="medium"/>
    <n v="1458.17"/>
    <n v="874.9"/>
    <d v="1993-04-12T00:00:00"/>
    <n v="583.2700000000001"/>
    <s v="M"/>
    <n v="91"/>
    <d v="1998-07-27T00:00:00"/>
    <n v="21.952989199644847"/>
    <n v="0"/>
    <s v="Telecommunications"/>
    <s v="Affluent Customer"/>
    <s v="N"/>
    <s v="Yes"/>
    <n v="3"/>
    <m/>
  </r>
  <r>
    <n v="11"/>
    <n v="5"/>
    <x v="1755"/>
    <d v="2017-01-17T00:00:00"/>
    <n v="347"/>
    <b v="0"/>
    <s v="Approved"/>
    <s v="Trek Bicycles"/>
    <s v="Mountain"/>
    <s v="low"/>
    <s v="medium"/>
    <n v="574.64"/>
    <n v="459.71"/>
    <d v="2011-08-29T00:00:00"/>
    <n v="114.93"/>
    <s v="F"/>
    <n v="53"/>
    <d v="1981-12-30T00:00:00"/>
    <n v="38.536550843480462"/>
    <n v="0"/>
    <s v="Retail"/>
    <s v="Mass Customer"/>
    <s v="N"/>
    <s v="No"/>
    <n v="16"/>
    <m/>
  </r>
  <r>
    <n v="19083"/>
    <n v="90"/>
    <x v="3199"/>
    <d v="2017-12-06T00:00:00"/>
    <m/>
    <m/>
    <s v="Approved"/>
    <s v="Norco Bicycles"/>
    <s v="Standard"/>
    <s v="low"/>
    <s v="medium"/>
    <n v="363.01"/>
    <n v="290.41000000000003"/>
    <n v="36367"/>
    <m/>
    <m/>
    <m/>
    <m/>
    <m/>
    <m/>
    <m/>
    <m/>
    <m/>
    <m/>
    <m/>
    <m/>
  </r>
  <r>
    <n v="933"/>
    <n v="79"/>
    <x v="3129"/>
    <d v="2017-01-17T00:00:00"/>
    <n v="347"/>
    <b v="1"/>
    <s v="Approved"/>
    <s v="Norco Bicycles"/>
    <s v="Standard"/>
    <s v="medium"/>
    <s v="medium"/>
    <n v="1555.58"/>
    <n v="818.01"/>
    <d v="2013-03-12T00:00:00"/>
    <n v="737.56999999999994"/>
    <s v="F"/>
    <n v="94"/>
    <d v="1971-01-18T00:00:00"/>
    <n v="49.492715227042112"/>
    <s v="Project Manager"/>
    <s v="Property"/>
    <s v="Mass Customer"/>
    <s v="N"/>
    <s v="Yes"/>
    <n v="11"/>
    <m/>
  </r>
  <r>
    <n v="1395"/>
    <n v="42"/>
    <x v="352"/>
    <d v="2017-01-17T00:00:00"/>
    <n v="347"/>
    <b v="1"/>
    <s v="Approved"/>
    <s v="OHM Cycles"/>
    <s v="Road"/>
    <s v="medium"/>
    <s v="small"/>
    <n v="1810"/>
    <n v="1610.9"/>
    <d v="2003-02-16T00:00:00"/>
    <n v="199.09999999999991"/>
    <s v="F"/>
    <n v="55"/>
    <d v="1978-09-18T00:00:00"/>
    <n v="41.821482350329781"/>
    <s v="VP Product Management"/>
    <s v="Manufacturing"/>
    <s v="Mass Customer"/>
    <s v="N"/>
    <s v="Yes"/>
    <n v="17"/>
    <m/>
  </r>
  <r>
    <n v="2978"/>
    <n v="75"/>
    <x v="656"/>
    <d v="2017-01-17T00:00:00"/>
    <n v="347"/>
    <b v="1"/>
    <s v="Approved"/>
    <s v="Giant Bicycles"/>
    <s v="Touring"/>
    <s v="medium"/>
    <s v="large"/>
    <n v="1873.97"/>
    <n v="863.95"/>
    <d v="2011-01-10T00:00:00"/>
    <n v="1010.02"/>
    <s v="M"/>
    <n v="99"/>
    <d v="1992-11-20T00:00:00"/>
    <n v="27.637920706494164"/>
    <s v="Sales Associate"/>
    <s v="Financial Services"/>
    <s v="Affluent Customer"/>
    <s v="N"/>
    <s v="Yes"/>
    <n v="7"/>
    <m/>
  </r>
  <r>
    <n v="4119"/>
    <n v="27"/>
    <x v="2920"/>
    <d v="2017-01-17T00:00:00"/>
    <n v="347"/>
    <b v="1"/>
    <s v="Approved"/>
    <s v="Trek Bicycles"/>
    <s v="Standard"/>
    <s v="medium"/>
    <s v="medium"/>
    <n v="499.53"/>
    <n v="388.72"/>
    <d v="2006-11-10T00:00:00"/>
    <n v="110.80999999999995"/>
    <s v="F"/>
    <n v="72"/>
    <d v="1963-05-02T00:00:00"/>
    <n v="57.213263172247586"/>
    <s v="Web Developer I"/>
    <s v="Retail"/>
    <s v="Mass Customer"/>
    <s v="N"/>
    <s v="Yes"/>
    <n v="4"/>
    <m/>
  </r>
  <r>
    <n v="4232"/>
    <n v="97"/>
    <x v="2268"/>
    <d v="2017-01-17T00:00:00"/>
    <n v="347"/>
    <b v="1"/>
    <s v="Approved"/>
    <s v="Solex"/>
    <s v="Standard"/>
    <s v="medium"/>
    <s v="large"/>
    <n v="202.62"/>
    <n v="151.96"/>
    <d v="2016-03-29T00:00:00"/>
    <n v="50.66"/>
    <s v="F"/>
    <n v="87"/>
    <d v="1980-11-26T00:00:00"/>
    <n v="39.629701528411971"/>
    <s v="Legal Assistant"/>
    <s v="Property"/>
    <s v="Mass Customer"/>
    <s v="N"/>
    <s v="No"/>
    <n v="9"/>
    <m/>
  </r>
  <r>
    <n v="4234"/>
    <n v="40"/>
    <x v="273"/>
    <d v="2017-01-17T00:00:00"/>
    <n v="347"/>
    <b v="1"/>
    <s v="Approved"/>
    <s v="Trek Bicycles"/>
    <s v="Road"/>
    <s v="medium"/>
    <s v="large"/>
    <n v="1894.19"/>
    <n v="598.76"/>
    <d v="2003-07-21T00:00:00"/>
    <n v="1295.43"/>
    <s v="M"/>
    <n v="13"/>
    <d v="1960-01-11T00:00:00"/>
    <n v="60.520112487316084"/>
    <n v="0"/>
    <s v="n/a"/>
    <s v="High Net Worth"/>
    <s v="N"/>
    <s v="No"/>
    <n v="19"/>
    <m/>
  </r>
  <r>
    <n v="4432"/>
    <n v="92"/>
    <x v="971"/>
    <d v="2017-01-17T00:00:00"/>
    <n v="347"/>
    <b v="1"/>
    <s v="Approved"/>
    <s v="WeareA2B"/>
    <s v="Standard"/>
    <s v="medium"/>
    <s v="small"/>
    <n v="1415.01"/>
    <n v="1259.3599999999999"/>
    <d v="2003-01-05T00:00:00"/>
    <n v="155.65000000000009"/>
    <s v="M"/>
    <n v="65"/>
    <d v="1999-11-24T00:00:00"/>
    <n v="20.624222076357178"/>
    <n v="0"/>
    <s v="n/a"/>
    <s v="Affluent Customer"/>
    <s v="N"/>
    <s v="No"/>
    <n v="1"/>
    <m/>
  </r>
  <r>
    <n v="5080"/>
    <n v="55"/>
    <x v="1456"/>
    <d v="2017-01-17T00:00:00"/>
    <n v="347"/>
    <b v="0"/>
    <s v="Approved"/>
    <s v="Trek Bicycles"/>
    <s v="Road"/>
    <s v="medium"/>
    <s v="large"/>
    <n v="1894.19"/>
    <n v="598.76"/>
    <d v="2003-07-21T00:00:00"/>
    <n v="1295.43"/>
    <s v="M"/>
    <n v="51"/>
    <d v="1992-10-22T00:00:00"/>
    <n v="27.717372761288683"/>
    <s v="Registered Nurse"/>
    <s v="Health"/>
    <s v="Affluent Customer"/>
    <s v="N"/>
    <s v="No"/>
    <n v="2"/>
    <m/>
  </r>
  <r>
    <n v="5333"/>
    <n v="93"/>
    <x v="2263"/>
    <d v="2017-01-17T00:00:00"/>
    <n v="347"/>
    <b v="0"/>
    <s v="Approved"/>
    <s v="OHM Cycles"/>
    <s v="Standard"/>
    <s v="high"/>
    <s v="medium"/>
    <n v="1458.17"/>
    <n v="874.9"/>
    <d v="2006-02-02T00:00:00"/>
    <n v="583.2700000000001"/>
    <s v="M"/>
    <n v="12"/>
    <d v="1987-06-08T00:00:00"/>
    <n v="33.095454953069506"/>
    <s v="Editor"/>
    <s v="n/a"/>
    <s v="High Net Worth"/>
    <s v="N"/>
    <s v="No"/>
    <n v="14"/>
    <m/>
  </r>
  <r>
    <n v="5518"/>
    <n v="41"/>
    <x v="3003"/>
    <d v="2017-01-17T00:00:00"/>
    <n v="347"/>
    <b v="1"/>
    <s v="Approved"/>
    <s v="Norco Bicycles"/>
    <s v="Standard"/>
    <s v="low"/>
    <s v="medium"/>
    <n v="958.74"/>
    <n v="748.9"/>
    <d v="1993-10-02T00:00:00"/>
    <n v="209.84000000000003"/>
    <s v="M"/>
    <n v="50"/>
    <d v="1964-01-06T00:00:00"/>
    <n v="56.53107139142567"/>
    <s v="Database Administrator IV"/>
    <s v="Retail"/>
    <s v="High Net Worth"/>
    <s v="N"/>
    <s v="Yes"/>
    <n v="12"/>
    <m/>
  </r>
  <r>
    <n v="6010"/>
    <n v="79"/>
    <x v="2170"/>
    <d v="2017-01-17T00:00:00"/>
    <n v="347"/>
    <b v="0"/>
    <s v="Approved"/>
    <s v="Solex"/>
    <s v="Touring"/>
    <s v="medium"/>
    <s v="large"/>
    <n v="2083.94"/>
    <n v="675.03"/>
    <d v="2005-05-10T00:00:00"/>
    <n v="1408.91"/>
    <s v="M"/>
    <n v="73"/>
    <d v="1982-03-01T00:00:00"/>
    <n v="38.369427555809231"/>
    <s v="Senior Quality Engineer"/>
    <s v="n/a"/>
    <s v="High Net Worth"/>
    <s v="N"/>
    <s v="Yes"/>
    <n v="3"/>
    <m/>
  </r>
  <r>
    <n v="7255"/>
    <n v="82"/>
    <x v="1528"/>
    <d v="2017-01-17T00:00:00"/>
    <n v="347"/>
    <b v="1"/>
    <s v="Approved"/>
    <s v="Norco Bicycles"/>
    <s v="Standard"/>
    <s v="high"/>
    <s v="medium"/>
    <n v="1148.6400000000001"/>
    <n v="689.18"/>
    <d v="1997-08-25T00:00:00"/>
    <n v="459.46000000000015"/>
    <s v="M"/>
    <n v="84"/>
    <d v="1995-06-19T00:00:00"/>
    <n v="25.059838514713341"/>
    <s v="Help Desk Operator"/>
    <s v="Financial Services"/>
    <s v="Mass Customer"/>
    <s v="N"/>
    <s v="Yes"/>
    <n v="1"/>
    <m/>
  </r>
  <r>
    <n v="7895"/>
    <n v="29"/>
    <x v="43"/>
    <d v="2017-01-17T00:00:00"/>
    <n v="347"/>
    <b v="0"/>
    <s v="Approved"/>
    <s v="Norco Bicycles"/>
    <s v="Road"/>
    <s v="medium"/>
    <s v="medium"/>
    <n v="543.39"/>
    <n v="407.54"/>
    <d v="2003-03-18T00:00:00"/>
    <n v="135.84999999999997"/>
    <s v="M"/>
    <n v="9"/>
    <d v="1973-08-03T00:00:00"/>
    <n v="46.950249473617454"/>
    <s v="Account Coordinator"/>
    <s v="Retail"/>
    <s v="Affluent Customer"/>
    <s v="N"/>
    <s v="Yes"/>
    <n v="17"/>
    <m/>
  </r>
  <r>
    <n v="8745"/>
    <n v="19"/>
    <x v="3274"/>
    <d v="2017-01-17T00:00:00"/>
    <n v="347"/>
    <b v="0"/>
    <s v="Approved"/>
    <s v="Trek Bicycles"/>
    <s v="Mountain"/>
    <s v="low"/>
    <s v="medium"/>
    <n v="574.64"/>
    <n v="459.71"/>
    <d v="2011-08-29T00:00:00"/>
    <n v="114.93"/>
    <s v="F"/>
    <n v="35"/>
    <d v="1981-04-15T00:00:00"/>
    <n v="39.246139884576358"/>
    <s v="Computer Systems Analyst IV"/>
    <s v="Manufacturing"/>
    <s v="High Net Worth"/>
    <s v="N"/>
    <s v="No"/>
    <n v="4"/>
    <m/>
  </r>
  <r>
    <n v="8947"/>
    <n v="6"/>
    <x v="1734"/>
    <d v="2017-01-17T00:00:00"/>
    <n v="347"/>
    <b v="0"/>
    <s v="Approved"/>
    <s v="OHM Cycles"/>
    <s v="Standard"/>
    <s v="high"/>
    <s v="medium"/>
    <n v="227.88"/>
    <n v="136.72999999999999"/>
    <d v="1991-11-07T00:00:00"/>
    <n v="91.15"/>
    <s v="F"/>
    <n v="69"/>
    <d v="1981-05-08T00:00:00"/>
    <n v="39.183126185946222"/>
    <s v="Programmer Analyst III"/>
    <s v="n/a"/>
    <s v="Mass Customer"/>
    <s v="N"/>
    <s v="Yes"/>
    <n v="5"/>
    <m/>
  </r>
  <r>
    <n v="8972"/>
    <n v="63"/>
    <x v="2817"/>
    <d v="2017-01-17T00:00:00"/>
    <n v="347"/>
    <b v="0"/>
    <s v="Approved"/>
    <s v="Solex"/>
    <s v="Standard"/>
    <s v="medium"/>
    <s v="medium"/>
    <n v="1483.2"/>
    <n v="99.59"/>
    <d v="1992-10-02T00:00:00"/>
    <n v="1383.6100000000001"/>
    <s v="M"/>
    <n v="76"/>
    <d v="1955-08-14T00:00:00"/>
    <n v="64.933811117453061"/>
    <s v="Engineer I"/>
    <s v="Manufacturing"/>
    <s v="Affluent Customer"/>
    <s v="N"/>
    <s v="Yes"/>
    <n v="14"/>
    <m/>
  </r>
  <r>
    <n v="9156"/>
    <n v="0"/>
    <x v="1989"/>
    <d v="2017-01-17T00:00:00"/>
    <n v="347"/>
    <b v="0"/>
    <s v="Approved"/>
    <s v="Solex"/>
    <s v="Standard"/>
    <s v="medium"/>
    <s v="medium"/>
    <n v="71.489999999999995"/>
    <n v="53.62"/>
    <d v="2012-12-02T00:00:00"/>
    <n v="17.869999999999997"/>
    <s v="F"/>
    <n v="23"/>
    <d v="1979-03-05T00:00:00"/>
    <n v="41.361208377727039"/>
    <s v="Executive Secretary"/>
    <s v="Telecommunications"/>
    <s v="High Net Worth"/>
    <s v="N"/>
    <s v="No"/>
    <n v="3"/>
    <m/>
  </r>
  <r>
    <n v="19101"/>
    <n v="8"/>
    <x v="17"/>
    <d v="2017-10-21T00:00:00"/>
    <m/>
    <m/>
    <s v="Approved"/>
    <s v="Solex"/>
    <s v="Road"/>
    <s v="medium"/>
    <s v="small"/>
    <n v="1703.52"/>
    <n v="1516.13"/>
    <n v="38216"/>
    <m/>
    <m/>
    <m/>
    <m/>
    <m/>
    <m/>
    <m/>
    <m/>
    <m/>
    <m/>
    <m/>
    <m/>
  </r>
  <r>
    <n v="9722"/>
    <n v="72"/>
    <x v="2933"/>
    <d v="2017-01-17T00:00:00"/>
    <n v="347"/>
    <b v="0"/>
    <s v="Approved"/>
    <s v="OHM Cycles"/>
    <s v="Standard"/>
    <s v="medium"/>
    <s v="medium"/>
    <n v="912.52"/>
    <n v="141.4"/>
    <d v="2015-10-18T00:00:00"/>
    <n v="771.12"/>
    <s v="U"/>
    <n v="4"/>
    <d v="1899-12-30T00:00:00"/>
    <n v="0"/>
    <s v="Food Chemist"/>
    <s v="Health"/>
    <s v="High Net Worth"/>
    <s v="N"/>
    <s v="No"/>
    <n v="0"/>
    <m/>
  </r>
  <r>
    <n v="10065"/>
    <n v="35"/>
    <x v="1832"/>
    <d v="2017-01-17T00:00:00"/>
    <n v="347"/>
    <b v="1"/>
    <s v="Approved"/>
    <s v="Giant Bicycles"/>
    <s v="Standard"/>
    <s v="medium"/>
    <s v="medium"/>
    <n v="1403.5"/>
    <n v="954.82"/>
    <d v="2016-11-14T00:00:00"/>
    <n v="448.67999999999995"/>
    <s v="F"/>
    <n v="35"/>
    <d v="1968-02-03T00:00:00"/>
    <n v="52.451619336631147"/>
    <s v="Paralegal"/>
    <s v="Financial Services"/>
    <s v="High Net Worth"/>
    <s v="N"/>
    <s v="No"/>
    <n v="18"/>
    <m/>
  </r>
  <r>
    <n v="10066"/>
    <n v="29"/>
    <x v="227"/>
    <d v="2017-01-17T00:00:00"/>
    <n v="347"/>
    <b v="0"/>
    <s v="Approved"/>
    <s v="Norco Bicycles"/>
    <s v="Road"/>
    <s v="medium"/>
    <s v="medium"/>
    <n v="543.39"/>
    <n v="407.54"/>
    <d v="1991-11-10T00:00:00"/>
    <n v="135.84999999999997"/>
    <s v="F"/>
    <n v="86"/>
    <d v="1980-08-28T00:00:00"/>
    <n v="39.876276870877724"/>
    <n v="0"/>
    <s v="Financial Services"/>
    <s v="Affluent Customer"/>
    <s v="N"/>
    <s v="Yes"/>
    <n v="17"/>
    <m/>
  </r>
  <r>
    <n v="10431"/>
    <n v="5"/>
    <x v="1811"/>
    <d v="2017-01-17T00:00:00"/>
    <n v="347"/>
    <b v="0"/>
    <s v="Approved"/>
    <s v="Trek Bicycles"/>
    <s v="Mountain"/>
    <s v="low"/>
    <s v="medium"/>
    <n v="574.64"/>
    <n v="459.71"/>
    <d v="2004-08-17T00:00:00"/>
    <n v="114.93"/>
    <s v="M"/>
    <n v="16"/>
    <d v="1963-06-12T00:00:00"/>
    <n v="57.100934405124299"/>
    <s v="Nuclear Power Engineer"/>
    <s v="Manufacturing"/>
    <s v="Affluent Customer"/>
    <s v="N"/>
    <s v="Yes"/>
    <n v="10"/>
    <m/>
  </r>
  <r>
    <n v="10443"/>
    <n v="74"/>
    <x v="3415"/>
    <d v="2017-01-17T00:00:00"/>
    <n v="347"/>
    <b v="0"/>
    <s v="Approved"/>
    <s v="WeareA2B"/>
    <s v="Standard"/>
    <s v="medium"/>
    <s v="medium"/>
    <n v="1762.96"/>
    <n v="950.52"/>
    <d v="1997-02-09T00:00:00"/>
    <n v="812.44"/>
    <s v="M"/>
    <n v="69"/>
    <d v="1976-12-12T00:00:00"/>
    <n v="43.588605638001013"/>
    <s v="Software Test Engineer II"/>
    <s v="n/a"/>
    <s v="High Net Worth"/>
    <s v="N"/>
    <s v="Yes"/>
    <n v="14"/>
    <m/>
  </r>
  <r>
    <n v="10536"/>
    <n v="65"/>
    <x v="2247"/>
    <d v="2017-01-17T00:00:00"/>
    <n v="347"/>
    <b v="0"/>
    <s v="Approved"/>
    <s v="WeareA2B"/>
    <s v="Standard"/>
    <s v="medium"/>
    <s v="medium"/>
    <n v="1807.45"/>
    <n v="778.69"/>
    <d v="2015-05-21T00:00:00"/>
    <n v="1028.76"/>
    <s v="F"/>
    <n v="57"/>
    <d v="1979-12-21T00:00:00"/>
    <n v="40.563948103754434"/>
    <s v="Civil Engineer"/>
    <s v="Manufacturing"/>
    <s v="Mass Customer"/>
    <s v="N"/>
    <s v="Yes"/>
    <n v="8"/>
    <m/>
  </r>
  <r>
    <n v="10571"/>
    <n v="88"/>
    <x v="1511"/>
    <d v="2017-01-17T00:00:00"/>
    <n v="347"/>
    <b v="1"/>
    <s v="Approved"/>
    <s v="Norco Bicycles"/>
    <s v="Standard"/>
    <s v="medium"/>
    <s v="medium"/>
    <n v="1198.46"/>
    <n v="381.1"/>
    <d v="2000-11-03T00:00:00"/>
    <n v="817.36"/>
    <s v="M"/>
    <n v="13"/>
    <d v="1960-11-26T00:00:00"/>
    <n v="59.643400158548957"/>
    <n v="0"/>
    <s v="n/a"/>
    <s v="Mass Customer"/>
    <s v="N"/>
    <s v="Yes"/>
    <n v="5"/>
    <m/>
  </r>
  <r>
    <n v="11270"/>
    <n v="30"/>
    <x v="3045"/>
    <d v="2017-01-17T00:00:00"/>
    <n v="347"/>
    <b v="0"/>
    <s v="Approved"/>
    <s v="OHM Cycles"/>
    <s v="Standard"/>
    <s v="medium"/>
    <s v="medium"/>
    <n v="1227.3399999999999"/>
    <n v="770.89"/>
    <d v="1994-08-10T00:00:00"/>
    <n v="456.44999999999993"/>
    <s v="F"/>
    <n v="87"/>
    <d v="1973-12-30T00:00:00"/>
    <n v="46.542030295535262"/>
    <s v="Compensation Analyst"/>
    <s v="Financial Services"/>
    <s v="High Net Worth"/>
    <s v="N"/>
    <s v="No"/>
    <n v="15"/>
    <m/>
  </r>
  <r>
    <n v="11322"/>
    <n v="0"/>
    <x v="1825"/>
    <d v="2017-01-17T00:00:00"/>
    <n v="347"/>
    <b v="1"/>
    <s v="Approved"/>
    <s v="Trek Bicycles"/>
    <s v="Standard"/>
    <s v="high"/>
    <s v="medium"/>
    <n v="358.39"/>
    <n v="215.03"/>
    <d v="2004-01-16T00:00:00"/>
    <n v="143.35999999999999"/>
    <s v="M"/>
    <n v="65"/>
    <d v="1992-09-13T00:00:00"/>
    <n v="27.824222076357177"/>
    <s v="Quality Control Specialist"/>
    <s v="IT"/>
    <s v="High Net Worth"/>
    <s v="N"/>
    <s v="No"/>
    <n v="9"/>
    <m/>
  </r>
  <r>
    <n v="11891"/>
    <n v="90"/>
    <x v="2732"/>
    <d v="2017-01-17T00:00:00"/>
    <n v="347"/>
    <b v="1"/>
    <s v="Approved"/>
    <s v="Solex"/>
    <s v="Standard"/>
    <s v="low"/>
    <s v="medium"/>
    <n v="945.04"/>
    <n v="507.58"/>
    <d v="1999-12-04T00:00:00"/>
    <n v="437.46"/>
    <s v="F"/>
    <n v="11"/>
    <d v="1974-01-19T00:00:00"/>
    <n v="46.487235774987312"/>
    <s v="Software Test Engineer I"/>
    <s v="Property"/>
    <s v="High Net Worth"/>
    <s v="N"/>
    <s v="Yes"/>
    <n v="8"/>
    <m/>
  </r>
  <r>
    <n v="11994"/>
    <n v="0"/>
    <x v="2305"/>
    <d v="2017-01-17T00:00:00"/>
    <n v="347"/>
    <b v="1"/>
    <s v="Approved"/>
    <s v="Giant Bicycles"/>
    <s v="Standard"/>
    <s v="medium"/>
    <s v="medium"/>
    <n v="230.91"/>
    <n v="173.18"/>
    <d v="1992-10-11T00:00:00"/>
    <n v="57.72999999999999"/>
    <s v="F"/>
    <n v="20"/>
    <d v="1977-10-07T00:00:00"/>
    <n v="42.76942755580923"/>
    <n v="0"/>
    <s v="Financial Services"/>
    <s v="High Net Worth"/>
    <s v="N"/>
    <s v="Yes"/>
    <n v="13"/>
    <m/>
  </r>
  <r>
    <n v="12440"/>
    <n v="97"/>
    <x v="1603"/>
    <d v="2017-01-17T00:00:00"/>
    <n v="347"/>
    <b v="0"/>
    <s v="Approved"/>
    <s v="Solex"/>
    <s v="Standard"/>
    <s v="medium"/>
    <s v="large"/>
    <n v="202.62"/>
    <n v="151.96"/>
    <d v="1991-05-06T00:00:00"/>
    <n v="50.66"/>
    <s v="F"/>
    <n v="6"/>
    <d v="1974-03-04T00:00:00"/>
    <n v="46.366687829781831"/>
    <s v="VP Marketing"/>
    <s v="Manufacturing"/>
    <s v="Mass Customer"/>
    <s v="N"/>
    <s v="Yes"/>
    <n v="5"/>
    <m/>
  </r>
  <r>
    <n v="12910"/>
    <n v="43"/>
    <x v="3269"/>
    <d v="2017-01-17T00:00:00"/>
    <n v="347"/>
    <b v="1"/>
    <s v="Approved"/>
    <s v="Solex"/>
    <s v="Standard"/>
    <s v="medium"/>
    <s v="medium"/>
    <n v="1151.96"/>
    <n v="649.49"/>
    <d v="1999-12-04T00:00:00"/>
    <n v="502.47"/>
    <s v="M"/>
    <n v="58"/>
    <d v="1977-11-13T00:00:00"/>
    <n v="42.668057692795536"/>
    <s v="Social Worker"/>
    <s v="Health"/>
    <s v="Mass Customer"/>
    <s v="N"/>
    <s v="No"/>
    <n v="15"/>
    <m/>
  </r>
  <r>
    <n v="13211"/>
    <n v="16"/>
    <x v="3158"/>
    <d v="2017-01-17T00:00:00"/>
    <n v="347"/>
    <b v="0"/>
    <s v="Approved"/>
    <s v="Norco Bicycles"/>
    <s v="Standard"/>
    <s v="high"/>
    <s v="small"/>
    <n v="1661.92"/>
    <n v="1479.11"/>
    <d v="1994-09-09T00:00:00"/>
    <n v="182.81000000000017"/>
    <s v="F"/>
    <n v="46"/>
    <d v="1967-07-14T00:00:00"/>
    <n v="53.010523446220191"/>
    <s v="Systems Administrator I"/>
    <s v="Entertainment"/>
    <s v="Mass Customer"/>
    <s v="N"/>
    <s v="No"/>
    <n v="7"/>
    <m/>
  </r>
  <r>
    <n v="13429"/>
    <n v="93"/>
    <x v="1700"/>
    <d v="2017-01-17T00:00:00"/>
    <n v="347"/>
    <b v="0"/>
    <s v="Approved"/>
    <s v="WeareA2B"/>
    <s v="Standard"/>
    <s v="medium"/>
    <s v="medium"/>
    <n v="1065.03"/>
    <n v="230.09"/>
    <d v="2002-10-10T00:00:00"/>
    <n v="834.93999999999994"/>
    <s v="M"/>
    <n v="11"/>
    <d v="1975-12-30T00:00:00"/>
    <n v="44.542030295535262"/>
    <s v="Chemical Engineer"/>
    <s v="Manufacturing"/>
    <s v="Affluent Customer"/>
    <s v="N"/>
    <s v="Yes"/>
    <n v="9"/>
    <m/>
  </r>
  <r>
    <n v="13522"/>
    <n v="67"/>
    <x v="3044"/>
    <d v="2017-01-17T00:00:00"/>
    <n v="347"/>
    <b v="0"/>
    <s v="Approved"/>
    <s v="Solex"/>
    <s v="Standard"/>
    <s v="medium"/>
    <s v="large"/>
    <n v="1071.23"/>
    <n v="380.74"/>
    <d v="1993-07-15T00:00:00"/>
    <n v="690.49"/>
    <s v="M"/>
    <n v="84"/>
    <d v="1977-06-30T00:00:00"/>
    <n v="43.040660432521562"/>
    <s v="Director of Sales"/>
    <s v="Financial Services"/>
    <s v="High Net Worth"/>
    <s v="N"/>
    <s v="Yes"/>
    <n v="11"/>
    <m/>
  </r>
  <r>
    <n v="13534"/>
    <n v="2"/>
    <x v="1563"/>
    <d v="2017-01-17T00:00:00"/>
    <n v="347"/>
    <b v="0"/>
    <s v="Approved"/>
    <s v="Solex"/>
    <s v="Standard"/>
    <s v="medium"/>
    <s v="medium"/>
    <n v="71.489999999999995"/>
    <n v="53.62"/>
    <d v="2012-12-02T00:00:00"/>
    <n v="17.869999999999997"/>
    <s v="M"/>
    <n v="69"/>
    <d v="1986-10-14T00:00:00"/>
    <n v="33.744770021562658"/>
    <s v="Sales Representative"/>
    <s v="Retail"/>
    <s v="Affluent Customer"/>
    <s v="N"/>
    <s v="Yes"/>
    <n v="14"/>
    <m/>
  </r>
  <r>
    <n v="13923"/>
    <n v="13"/>
    <x v="1388"/>
    <d v="2017-01-17T00:00:00"/>
    <n v="347"/>
    <b v="0"/>
    <s v="Approved"/>
    <s v="Solex"/>
    <s v="Standard"/>
    <s v="medium"/>
    <s v="medium"/>
    <n v="1577.53"/>
    <n v="826.51"/>
    <d v="2010-06-07T00:00:00"/>
    <n v="751.02"/>
    <s v="F"/>
    <n v="84"/>
    <d v="1974-10-19T00:00:00"/>
    <n v="45.739290569507865"/>
    <n v="0"/>
    <s v="Health"/>
    <s v="High Net Worth"/>
    <s v="N"/>
    <s v="Yes"/>
    <n v="20"/>
    <m/>
  </r>
  <r>
    <n v="14782"/>
    <n v="85"/>
    <x v="304"/>
    <d v="2017-01-17T00:00:00"/>
    <n v="347"/>
    <b v="1"/>
    <s v="Approved"/>
    <s v="WeareA2B"/>
    <s v="Standard"/>
    <s v="medium"/>
    <s v="medium"/>
    <n v="1228.07"/>
    <n v="400.91"/>
    <d v="2000-05-22T00:00:00"/>
    <n v="827.15999999999985"/>
    <s v="F"/>
    <n v="41"/>
    <d v="1978-08-20T00:00:00"/>
    <n v="41.900934405124303"/>
    <s v="Accountant I"/>
    <s v="Manufacturing"/>
    <s v="High Net Worth"/>
    <s v="N"/>
    <s v="No"/>
    <n v="17"/>
    <m/>
  </r>
  <r>
    <n v="15109"/>
    <n v="98"/>
    <x v="1261"/>
    <d v="2017-01-17T00:00:00"/>
    <n v="347"/>
    <b v="1"/>
    <s v="Approved"/>
    <s v="OHM Cycles"/>
    <s v="Standard"/>
    <s v="medium"/>
    <s v="medium"/>
    <n v="795.34"/>
    <n v="101.58"/>
    <d v="1997-02-09T00:00:00"/>
    <n v="693.76"/>
    <s v="M"/>
    <n v="59"/>
    <d v="1999-08-16T00:00:00"/>
    <n v="20.898194679096903"/>
    <s v="Compensation Analyst"/>
    <s v="Financial Services"/>
    <s v="High Net Worth"/>
    <s v="N"/>
    <s v="No"/>
    <n v="2"/>
    <m/>
  </r>
  <r>
    <n v="15123"/>
    <n v="85"/>
    <x v="3266"/>
    <d v="2017-01-17T00:00:00"/>
    <n v="347"/>
    <b v="1"/>
    <s v="Approved"/>
    <s v="WeareA2B"/>
    <s v="Standard"/>
    <s v="medium"/>
    <s v="medium"/>
    <n v="752.64"/>
    <n v="205.36"/>
    <d v="2004-08-07T00:00:00"/>
    <n v="547.28"/>
    <s v="F"/>
    <n v="29"/>
    <d v="1995-01-14T00:00:00"/>
    <n v="25.487235774987315"/>
    <s v="Paralegal"/>
    <s v="Financial Services"/>
    <s v="Affluent Customer"/>
    <s v="N"/>
    <s v="Yes"/>
    <n v="2"/>
    <m/>
  </r>
  <r>
    <n v="15129"/>
    <n v="95"/>
    <x v="207"/>
    <d v="2017-01-17T00:00:00"/>
    <n v="347"/>
    <b v="0"/>
    <s v="Approved"/>
    <s v="Giant Bicycles"/>
    <s v="Standard"/>
    <s v="medium"/>
    <s v="large"/>
    <n v="569.55999999999995"/>
    <n v="528.42999999999995"/>
    <d v="2004-01-16T00:00:00"/>
    <n v="41.129999999999995"/>
    <s v="M"/>
    <n v="5"/>
    <d v="1995-03-21T00:00:00"/>
    <n v="25.306413857179095"/>
    <n v="0"/>
    <s v="Health"/>
    <s v="Mass Customer"/>
    <s v="N"/>
    <s v="Yes"/>
    <n v="3"/>
    <m/>
  </r>
  <r>
    <n v="15857"/>
    <n v="78"/>
    <x v="234"/>
    <d v="2017-01-17T00:00:00"/>
    <n v="347"/>
    <b v="1"/>
    <s v="Approved"/>
    <s v="Giant Bicycles"/>
    <s v="Standard"/>
    <s v="medium"/>
    <s v="large"/>
    <n v="1765.3"/>
    <n v="709.48"/>
    <d v="2004-07-25T00:00:00"/>
    <n v="1055.82"/>
    <s v="M"/>
    <n v="36"/>
    <d v="1974-09-30T00:00:00"/>
    <n v="45.791345364028409"/>
    <s v="Food Chemist"/>
    <s v="Health"/>
    <s v="Affluent Customer"/>
    <s v="N"/>
    <s v="No"/>
    <n v="6"/>
    <m/>
  </r>
  <r>
    <n v="16067"/>
    <n v="88"/>
    <x v="3293"/>
    <d v="2017-01-17T00:00:00"/>
    <n v="347"/>
    <b v="0"/>
    <s v="Approved"/>
    <s v="Norco Bicycles"/>
    <s v="Standard"/>
    <s v="medium"/>
    <s v="medium"/>
    <n v="1198.46"/>
    <n v="381.1"/>
    <d v="1998-12-16T00:00:00"/>
    <n v="817.36"/>
    <s v="M"/>
    <n v="10"/>
    <d v="1971-10-21T00:00:00"/>
    <n v="48.736550843480465"/>
    <s v="Graphic Designer"/>
    <s v="Financial Services"/>
    <s v="Affluent Customer"/>
    <s v="N"/>
    <s v="No"/>
    <n v="10"/>
    <m/>
  </r>
  <r>
    <n v="16555"/>
    <n v="90"/>
    <x v="808"/>
    <d v="2017-01-17T00:00:00"/>
    <n v="347"/>
    <b v="1"/>
    <s v="Approved"/>
    <s v="Norco Bicycles"/>
    <s v="Standard"/>
    <s v="low"/>
    <s v="medium"/>
    <n v="363.01"/>
    <n v="290.41000000000003"/>
    <d v="2005-05-10T00:00:00"/>
    <n v="72.599999999999966"/>
    <s v="M"/>
    <n v="0"/>
    <d v="1980-08-16T00:00:00"/>
    <n v="39.909153583206489"/>
    <s v="Quality Engineer"/>
    <s v="Health"/>
    <s v="Mass Customer"/>
    <s v="N"/>
    <s v="No"/>
    <n v="12"/>
    <m/>
  </r>
  <r>
    <n v="16677"/>
    <n v="88"/>
    <x v="2439"/>
    <d v="2017-01-17T00:00:00"/>
    <n v="347"/>
    <b v="0"/>
    <s v="Approved"/>
    <s v="Norco Bicycles"/>
    <s v="Standard"/>
    <s v="medium"/>
    <s v="medium"/>
    <n v="1198.46"/>
    <n v="381.1"/>
    <d v="1998-12-16T00:00:00"/>
    <n v="817.36"/>
    <s v="F"/>
    <n v="64"/>
    <d v="1977-10-09T00:00:00"/>
    <n v="42.763948103754437"/>
    <n v="0"/>
    <s v="Manufacturing"/>
    <s v="Mass Customer"/>
    <s v="N"/>
    <s v="No"/>
    <n v="21"/>
    <m/>
  </r>
  <r>
    <n v="17709"/>
    <n v="50"/>
    <x v="1183"/>
    <d v="2017-01-17T00:00:00"/>
    <n v="347"/>
    <b v="0"/>
    <s v="Approved"/>
    <s v="WeareA2B"/>
    <s v="Standard"/>
    <s v="medium"/>
    <s v="small"/>
    <n v="175.89"/>
    <n v="131.91999999999999"/>
    <d v="2012-04-10T00:00:00"/>
    <n v="43.97"/>
    <s v="M"/>
    <n v="38"/>
    <d v="1980-10-01T00:00:00"/>
    <n v="39.783126185946216"/>
    <s v="Account Executive"/>
    <s v="Manufacturing"/>
    <s v="Mass Customer"/>
    <s v="N"/>
    <s v="Yes"/>
    <n v="16"/>
    <m/>
  </r>
  <r>
    <n v="18213"/>
    <n v="91"/>
    <x v="2982"/>
    <d v="2017-01-17T00:00:00"/>
    <n v="347"/>
    <b v="1"/>
    <s v="Approved"/>
    <s v="Solex"/>
    <s v="Standard"/>
    <s v="medium"/>
    <s v="medium"/>
    <n v="100.35"/>
    <n v="75.260000000000005"/>
    <d v="2002-10-10T00:00:00"/>
    <n v="25.089999999999989"/>
    <s v="F"/>
    <n v="30"/>
    <d v="1982-08-08T00:00:00"/>
    <n v="37.931071391425668"/>
    <s v="Senior Cost Accountant"/>
    <s v="Financial Services"/>
    <s v="Mass Customer"/>
    <s v="N"/>
    <s v="Yes"/>
    <n v="11"/>
    <m/>
  </r>
  <r>
    <n v="18572"/>
    <n v="1"/>
    <x v="3326"/>
    <d v="2017-01-17T00:00:00"/>
    <n v="347"/>
    <b v="0"/>
    <s v="Approved"/>
    <s v="Giant Bicycles"/>
    <s v="Standard"/>
    <s v="medium"/>
    <s v="medium"/>
    <n v="1403.5"/>
    <n v="954.82"/>
    <d v="2016-11-14T00:00:00"/>
    <n v="448.67999999999995"/>
    <s v="F"/>
    <n v="72"/>
    <d v="1988-03-01T00:00:00"/>
    <n v="32.363948103754439"/>
    <n v="0"/>
    <s v="n/a"/>
    <s v="Affluent Customer"/>
    <s v="N"/>
    <s v="No"/>
    <n v="9"/>
    <m/>
  </r>
  <r>
    <n v="18604"/>
    <n v="53"/>
    <x v="858"/>
    <d v="2017-01-17T00:00:00"/>
    <n v="347"/>
    <b v="1"/>
    <s v="Approved"/>
    <s v="Giant Bicycles"/>
    <s v="Standard"/>
    <s v="high"/>
    <s v="medium"/>
    <n v="1274.93"/>
    <n v="764.96"/>
    <d v="1996-04-05T00:00:00"/>
    <n v="509.97"/>
    <s v="M"/>
    <n v="73"/>
    <d v="1991-03-17T00:00:00"/>
    <n v="29.320112487316081"/>
    <s v="Information Systems Manager"/>
    <s v="Retail"/>
    <s v="High Net Worth"/>
    <s v="N"/>
    <s v="No"/>
    <n v="12"/>
    <m/>
  </r>
  <r>
    <n v="18646"/>
    <n v="82"/>
    <x v="730"/>
    <d v="2017-01-17T00:00:00"/>
    <n v="347"/>
    <b v="0"/>
    <s v="Approved"/>
    <s v="Norco Bicycles"/>
    <s v="Standard"/>
    <s v="high"/>
    <s v="medium"/>
    <n v="1148.6400000000001"/>
    <n v="689.18"/>
    <d v="1997-08-25T00:00:00"/>
    <n v="459.46000000000015"/>
    <s v="F"/>
    <n v="1"/>
    <d v="1980-03-31T00:00:00"/>
    <n v="40.287235774987316"/>
    <s v="Clinical Specialist"/>
    <s v="Health"/>
    <s v="Mass Customer"/>
    <s v="N"/>
    <s v="Yes"/>
    <n v="11"/>
    <m/>
  </r>
  <r>
    <n v="19133"/>
    <n v="0"/>
    <x v="1910"/>
    <d v="2017-05-04T00:00:00"/>
    <m/>
    <b v="1"/>
    <s v="Approved"/>
    <m/>
    <m/>
    <m/>
    <m/>
    <n v="1401.63"/>
    <m/>
    <m/>
    <m/>
    <m/>
    <m/>
    <m/>
    <m/>
    <m/>
    <m/>
    <m/>
    <m/>
    <m/>
    <m/>
    <m/>
  </r>
  <r>
    <n v="18795"/>
    <n v="95"/>
    <x v="1025"/>
    <d v="2017-01-17T00:00:00"/>
    <n v="347"/>
    <b v="0"/>
    <s v="Approved"/>
    <s v="Giant Bicycles"/>
    <s v="Standard"/>
    <s v="medium"/>
    <s v="large"/>
    <n v="569.55999999999995"/>
    <n v="528.42999999999995"/>
    <d v="2003-09-10T00:00:00"/>
    <n v="41.129999999999995"/>
    <s v="M"/>
    <n v="48"/>
    <d v="1986-09-09T00:00:00"/>
    <n v="33.84066043252156"/>
    <s v="Electrical Engineer"/>
    <s v="Manufacturing"/>
    <s v="Mass Customer"/>
    <s v="N"/>
    <s v="No"/>
    <n v="18"/>
    <m/>
  </r>
  <r>
    <n v="18993"/>
    <n v="3"/>
    <x v="2855"/>
    <d v="2017-01-17T00:00:00"/>
    <n v="347"/>
    <b v="0"/>
    <s v="Approved"/>
    <s v="Trek Bicycles"/>
    <s v="Standard"/>
    <s v="medium"/>
    <s v="large"/>
    <n v="2091.4699999999998"/>
    <n v="388.92"/>
    <d v="2005-08-09T00:00:00"/>
    <n v="1702.5499999999997"/>
    <s v="F"/>
    <n v="22"/>
    <d v="1965-06-22T00:00:00"/>
    <n v="55.070797418822927"/>
    <s v="Director of Sales"/>
    <s v="IT"/>
    <s v="Affluent Customer"/>
    <s v="N"/>
    <s v="Yes"/>
    <n v="8"/>
    <m/>
  </r>
  <r>
    <n v="19727"/>
    <n v="8"/>
    <x v="2501"/>
    <d v="2017-01-17T00:00:00"/>
    <n v="347"/>
    <b v="1"/>
    <s v="Approved"/>
    <s v="Solex"/>
    <s v="Road"/>
    <s v="medium"/>
    <s v="small"/>
    <n v="1703.52"/>
    <n v="1516.13"/>
    <d v="2011-04-16T00:00:00"/>
    <n v="187.38999999999987"/>
    <s v="M"/>
    <n v="18"/>
    <d v="1980-11-22T00:00:00"/>
    <n v="39.640660432521564"/>
    <s v="Environmental Specialist"/>
    <s v="n/a"/>
    <s v="Mass Customer"/>
    <s v="N"/>
    <s v="No"/>
    <n v="11"/>
    <m/>
  </r>
  <r>
    <n v="557"/>
    <n v="54"/>
    <x v="2560"/>
    <d v="2017-01-16T00:00:00"/>
    <n v="348"/>
    <b v="1"/>
    <s v="Approved"/>
    <s v="WeareA2B"/>
    <s v="Standard"/>
    <s v="medium"/>
    <s v="medium"/>
    <n v="1807.45"/>
    <n v="778.69"/>
    <d v="2015-05-21T00:00:00"/>
    <n v="1028.76"/>
    <s v="M"/>
    <n v="80"/>
    <d v="1975-06-02T00:00:00"/>
    <n v="45.120112487316078"/>
    <s v="Pharmacist"/>
    <s v="Health"/>
    <s v="High Net Worth"/>
    <s v="N"/>
    <s v="No"/>
    <n v="21"/>
    <m/>
  </r>
  <r>
    <n v="841"/>
    <n v="45"/>
    <x v="665"/>
    <d v="2017-01-16T00:00:00"/>
    <n v="348"/>
    <b v="1"/>
    <s v="Approved"/>
    <s v="Solex"/>
    <s v="Standard"/>
    <s v="medium"/>
    <s v="medium"/>
    <n v="441.49"/>
    <n v="84.99"/>
    <d v="2001-11-25T00:00:00"/>
    <n v="356.5"/>
    <s v="F"/>
    <n v="78"/>
    <d v="1989-10-01T00:00:00"/>
    <n v="30.777646733891423"/>
    <s v="Research Nurse"/>
    <s v="Health"/>
    <s v="Mass Customer"/>
    <s v="N"/>
    <s v="Yes"/>
    <n v="9"/>
    <m/>
  </r>
  <r>
    <n v="1246"/>
    <n v="53"/>
    <x v="2055"/>
    <d v="2017-01-16T00:00:00"/>
    <n v="348"/>
    <b v="0"/>
    <s v="Approved"/>
    <s v="OHM Cycles"/>
    <s v="Standard"/>
    <s v="medium"/>
    <s v="medium"/>
    <n v="795.34"/>
    <n v="101.58"/>
    <d v="1997-02-09T00:00:00"/>
    <n v="693.76"/>
    <s v="M"/>
    <n v="39"/>
    <d v="1978-09-03T00:00:00"/>
    <n v="41.862578240740739"/>
    <s v="VP Accounting"/>
    <s v="Financial Services"/>
    <s v="Affluent Customer"/>
    <s v="N"/>
    <s v="No"/>
    <n v="11"/>
    <m/>
  </r>
  <r>
    <n v="1482"/>
    <n v="57"/>
    <x v="413"/>
    <d v="2017-01-16T00:00:00"/>
    <n v="348"/>
    <b v="0"/>
    <s v="Approved"/>
    <s v="WeareA2B"/>
    <s v="Touring"/>
    <s v="medium"/>
    <s v="large"/>
    <n v="1890.39"/>
    <n v="260.14"/>
    <d v="2011-08-24T00:00:00"/>
    <n v="1630.25"/>
    <s v="U"/>
    <n v="28"/>
    <d v="1899-12-30T00:00:00"/>
    <n v="0"/>
    <s v="Business Systems Development Analyst"/>
    <s v="IT"/>
    <s v="Affluent Customer"/>
    <s v="N"/>
    <s v="Yes"/>
    <n v="0"/>
    <m/>
  </r>
  <r>
    <n v="1511"/>
    <n v="34"/>
    <x v="2292"/>
    <d v="2017-01-16T00:00:00"/>
    <n v="348"/>
    <b v="1"/>
    <s v="Approved"/>
    <s v="Norco Bicycles"/>
    <s v="Road"/>
    <s v="high"/>
    <s v="large"/>
    <n v="774.53"/>
    <n v="464.72"/>
    <d v="2003-03-18T00:00:00"/>
    <n v="309.80999999999995"/>
    <s v="M"/>
    <n v="38"/>
    <d v="1978-06-05T00:00:00"/>
    <n v="42.109153583206492"/>
    <s v="Business Systems Development Analyst"/>
    <s v="Manufacturing"/>
    <s v="Affluent Customer"/>
    <s v="N"/>
    <s v="No"/>
    <n v="13"/>
    <m/>
  </r>
  <r>
    <n v="1587"/>
    <n v="68"/>
    <x v="3486"/>
    <d v="2017-01-16T00:00:00"/>
    <n v="348"/>
    <b v="1"/>
    <s v="Approved"/>
    <s v="OHM Cycles"/>
    <s v="Standard"/>
    <s v="medium"/>
    <s v="medium"/>
    <n v="1636.9"/>
    <n v="44.71"/>
    <d v="2016-12-06T00:00:00"/>
    <n v="1592.19"/>
    <s v="F"/>
    <n v="72"/>
    <d v="2000-07-30T00:00:00"/>
    <n v="19.942030295535261"/>
    <s v="Staff Accountant III"/>
    <s v="n/a"/>
    <s v="Mass Customer"/>
    <s v="N"/>
    <s v="Yes"/>
    <n v="2"/>
    <m/>
  </r>
  <r>
    <n v="1615"/>
    <n v="69"/>
    <x v="2586"/>
    <d v="2017-01-16T00:00:00"/>
    <n v="348"/>
    <b v="1"/>
    <s v="Approved"/>
    <s v="Norco Bicycles"/>
    <s v="Road"/>
    <s v="medium"/>
    <s v="large"/>
    <n v="1240.31"/>
    <n v="795.1"/>
    <d v="2011-01-10T00:00:00"/>
    <n v="445.20999999999992"/>
    <s v="F"/>
    <n v="43"/>
    <d v="1977-11-23T00:00:00"/>
    <n v="42.640660432521564"/>
    <n v="0"/>
    <s v="Financial Services"/>
    <s v="High Net Worth"/>
    <s v="N"/>
    <s v="No"/>
    <n v="17"/>
    <m/>
  </r>
  <r>
    <n v="2184"/>
    <n v="15"/>
    <x v="2097"/>
    <d v="2017-01-16T00:00:00"/>
    <n v="348"/>
    <b v="0"/>
    <s v="Approved"/>
    <s v="Norco Bicycles"/>
    <s v="Standard"/>
    <s v="low"/>
    <s v="medium"/>
    <n v="958.74"/>
    <n v="748.9"/>
    <d v="2005-12-07T00:00:00"/>
    <n v="209.84000000000003"/>
    <s v="F"/>
    <n v="20"/>
    <d v="1974-08-26T00:00:00"/>
    <n v="45.887235774987317"/>
    <s v="Professor"/>
    <s v="Financial Services"/>
    <s v="Mass Customer"/>
    <s v="N"/>
    <s v="No"/>
    <n v="14"/>
    <m/>
  </r>
  <r>
    <n v="2555"/>
    <n v="62"/>
    <x v="2940"/>
    <d v="2017-01-16T00:00:00"/>
    <n v="348"/>
    <b v="1"/>
    <s v="Approved"/>
    <s v="Solex"/>
    <s v="Standard"/>
    <s v="medium"/>
    <s v="medium"/>
    <n v="478.16"/>
    <n v="298.72000000000003"/>
    <d v="1993-06-23T00:00:00"/>
    <n v="179.44"/>
    <s v="M"/>
    <n v="84"/>
    <d v="1997-05-28T00:00:00"/>
    <n v="23.117372761288685"/>
    <s v="Cost Accountant"/>
    <s v="Financial Services"/>
    <s v="Mass Customer"/>
    <s v="N"/>
    <s v="No"/>
    <n v="1"/>
    <m/>
  </r>
  <r>
    <n v="3082"/>
    <n v="27"/>
    <x v="3378"/>
    <d v="2017-01-16T00:00:00"/>
    <n v="348"/>
    <b v="1"/>
    <s v="Approved"/>
    <s v="Trek Bicycles"/>
    <s v="Standard"/>
    <s v="medium"/>
    <s v="medium"/>
    <n v="499.53"/>
    <n v="388.72"/>
    <d v="1999-06-23T00:00:00"/>
    <n v="110.80999999999995"/>
    <s v="F"/>
    <n v="56"/>
    <d v="1935-08-22T00:00:00"/>
    <n v="84.925591939370875"/>
    <s v="VP Quality Control"/>
    <s v="Retail"/>
    <s v="Mass Customer"/>
    <s v="N"/>
    <s v="No"/>
    <n v="5"/>
    <m/>
  </r>
  <r>
    <n v="4503"/>
    <n v="36"/>
    <x v="2591"/>
    <d v="2017-01-16T00:00:00"/>
    <n v="348"/>
    <b v="1"/>
    <s v="Approved"/>
    <s v="Solex"/>
    <s v="Standard"/>
    <s v="low"/>
    <s v="medium"/>
    <n v="945.04"/>
    <n v="507.58"/>
    <d v="2011-08-29T00:00:00"/>
    <n v="437.46"/>
    <s v="F"/>
    <n v="37"/>
    <d v="1974-04-21T00:00:00"/>
    <n v="46.235180980466765"/>
    <s v="Information Systems Manager"/>
    <s v="n/a"/>
    <s v="Affluent Customer"/>
    <s v="N"/>
    <s v="No"/>
    <n v="9"/>
    <m/>
  </r>
  <r>
    <n v="4811"/>
    <n v="99"/>
    <x v="64"/>
    <d v="2017-01-16T00:00:00"/>
    <n v="348"/>
    <b v="1"/>
    <s v="Approved"/>
    <s v="OHM Cycles"/>
    <s v="Standard"/>
    <s v="medium"/>
    <s v="medium"/>
    <n v="1227.3399999999999"/>
    <n v="770.89"/>
    <d v="1994-08-10T00:00:00"/>
    <n v="456.44999999999993"/>
    <s v="M"/>
    <n v="97"/>
    <d v="1999-07-28T00:00:00"/>
    <n v="20.95024947361745"/>
    <s v="Nurse"/>
    <s v="Retail"/>
    <s v="Mass Customer"/>
    <s v="N"/>
    <s v="No"/>
    <n v="2"/>
    <m/>
  </r>
  <r>
    <n v="4949"/>
    <n v="84"/>
    <x v="793"/>
    <d v="2017-01-16T00:00:00"/>
    <n v="348"/>
    <b v="1"/>
    <s v="Approved"/>
    <s v="Giant Bicycles"/>
    <s v="Road"/>
    <s v="medium"/>
    <s v="medium"/>
    <n v="792.9"/>
    <n v="594.67999999999995"/>
    <d v="1992-10-02T00:00:00"/>
    <n v="198.22000000000003"/>
    <s v="M"/>
    <n v="73"/>
    <d v="1998-12-30T00:00:00"/>
    <n v="21.525591939370877"/>
    <s v="Financial Analyst"/>
    <s v="Financial Services"/>
    <s v="High Net Worth"/>
    <s v="N"/>
    <s v="Yes"/>
    <n v="3"/>
    <m/>
  </r>
  <r>
    <n v="5232"/>
    <n v="38"/>
    <x v="2979"/>
    <d v="2017-01-16T00:00:00"/>
    <n v="348"/>
    <b v="1"/>
    <s v="Approved"/>
    <s v="Solex"/>
    <s v="Standard"/>
    <s v="medium"/>
    <s v="medium"/>
    <n v="1577.53"/>
    <n v="826.51"/>
    <d v="2011-03-16T00:00:00"/>
    <n v="751.02"/>
    <s v="F"/>
    <n v="48"/>
    <d v="1993-03-13T00:00:00"/>
    <n v="27.328331665398274"/>
    <s v="Web Designer III"/>
    <s v="n/a"/>
    <s v="Mass Customer"/>
    <s v="N"/>
    <s v="No"/>
    <n v="9"/>
    <m/>
  </r>
  <r>
    <n v="6018"/>
    <n v="71"/>
    <x v="383"/>
    <d v="2017-01-16T00:00:00"/>
    <n v="348"/>
    <b v="0"/>
    <s v="Approved"/>
    <s v="Solex"/>
    <s v="Standard"/>
    <s v="high"/>
    <s v="large"/>
    <n v="1842.92"/>
    <n v="1105.75"/>
    <d v="2004-07-25T00:00:00"/>
    <n v="737.17000000000007"/>
    <s v="F"/>
    <n v="74"/>
    <d v="1972-10-13T00:00:00"/>
    <n v="47.755728925672244"/>
    <s v="Director of Sales"/>
    <s v="n/a"/>
    <s v="Mass Customer"/>
    <s v="N"/>
    <s v="Yes"/>
    <n v="5"/>
    <m/>
  </r>
  <r>
    <n v="7140"/>
    <n v="33"/>
    <x v="2924"/>
    <d v="2017-01-16T00:00:00"/>
    <n v="348"/>
    <b v="1"/>
    <s v="Approved"/>
    <s v="OHM Cycles"/>
    <s v="Road"/>
    <s v="medium"/>
    <s v="small"/>
    <n v="1810"/>
    <n v="1610.9"/>
    <d v="1999-12-04T00:00:00"/>
    <n v="199.09999999999991"/>
    <s v="F"/>
    <n v="62"/>
    <d v="1983-05-06T00:00:00"/>
    <n v="37.188605638001015"/>
    <s v="Staff Accountant II"/>
    <s v="Financial Services"/>
    <s v="High Net Worth"/>
    <s v="N"/>
    <s v="Yes"/>
    <n v="13"/>
    <m/>
  </r>
  <r>
    <n v="7296"/>
    <n v="35"/>
    <x v="1024"/>
    <d v="2017-01-16T00:00:00"/>
    <n v="348"/>
    <b v="0"/>
    <s v="Approved"/>
    <s v="Trek Bicycles"/>
    <s v="Standard"/>
    <s v="low"/>
    <s v="medium"/>
    <n v="1057.51"/>
    <n v="154.4"/>
    <d v="2008-03-19T00:00:00"/>
    <n v="903.11"/>
    <s v="M"/>
    <n v="57"/>
    <d v="1966-02-06T00:00:00"/>
    <n v="54.443400158548961"/>
    <s v="Programmer Analyst II"/>
    <s v="n/a"/>
    <s v="Affluent Customer"/>
    <s v="N"/>
    <s v="Yes"/>
    <n v="6"/>
    <m/>
  </r>
  <r>
    <n v="7920"/>
    <n v="31"/>
    <x v="933"/>
    <d v="2017-01-16T00:00:00"/>
    <n v="348"/>
    <b v="0"/>
    <s v="Approved"/>
    <s v="Giant Bicycles"/>
    <s v="Standard"/>
    <s v="medium"/>
    <s v="medium"/>
    <n v="230.91"/>
    <n v="173.18"/>
    <d v="2006-11-10T00:00:00"/>
    <n v="57.72999999999999"/>
    <s v="M"/>
    <n v="1"/>
    <d v="1977-09-19T00:00:00"/>
    <n v="42.818742624302381"/>
    <s v="Accountant IV"/>
    <s v="Property"/>
    <s v="Affluent Customer"/>
    <s v="N"/>
    <s v="No"/>
    <n v="4"/>
    <m/>
  </r>
  <r>
    <n v="8825"/>
    <n v="5"/>
    <x v="1364"/>
    <d v="2017-01-16T00:00:00"/>
    <n v="348"/>
    <b v="1"/>
    <s v="Approved"/>
    <s v="Trek Bicycles"/>
    <s v="Mountain"/>
    <s v="low"/>
    <s v="medium"/>
    <n v="574.64"/>
    <n v="459.71"/>
    <d v="2014-03-03T00:00:00"/>
    <n v="114.93"/>
    <s v="F"/>
    <n v="70"/>
    <d v="1986-07-03T00:00:00"/>
    <n v="34.026961802384577"/>
    <s v="Geologist IV"/>
    <s v="Entertainment"/>
    <s v="Mass Customer"/>
    <s v="N"/>
    <s v="Yes"/>
    <n v="10"/>
    <m/>
  </r>
  <r>
    <n v="9182"/>
    <n v="85"/>
    <x v="1477"/>
    <d v="2017-01-16T00:00:00"/>
    <n v="348"/>
    <b v="1"/>
    <s v="Approved"/>
    <s v="WeareA2B"/>
    <s v="Standard"/>
    <s v="medium"/>
    <s v="medium"/>
    <n v="752.64"/>
    <n v="205.36"/>
    <d v="2015-08-02T00:00:00"/>
    <n v="547.28"/>
    <s v="M"/>
    <n v="60"/>
    <d v="1998-05-09T00:00:00"/>
    <n v="22.169427555809232"/>
    <s v="Account Representative I"/>
    <s v="n/a"/>
    <s v="Affluent Customer"/>
    <s v="N"/>
    <s v="No"/>
    <n v="1"/>
    <m/>
  </r>
  <r>
    <n v="9735"/>
    <n v="69"/>
    <x v="2522"/>
    <d v="2017-01-16T00:00:00"/>
    <n v="348"/>
    <b v="0"/>
    <s v="Approved"/>
    <s v="Giant Bicycles"/>
    <s v="Road"/>
    <s v="medium"/>
    <s v="medium"/>
    <n v="792.9"/>
    <n v="594.67999999999995"/>
    <d v="1992-10-02T00:00:00"/>
    <n v="198.22000000000003"/>
    <s v="M"/>
    <n v="52"/>
    <d v="1957-10-27T00:00:00"/>
    <n v="62.728331665398272"/>
    <s v="VP Accounting"/>
    <s v="Financial Services"/>
    <s v="Mass Customer"/>
    <s v="N"/>
    <s v="No"/>
    <n v="17"/>
    <m/>
  </r>
  <r>
    <n v="9844"/>
    <n v="52"/>
    <x v="3389"/>
    <d v="2017-01-16T00:00:00"/>
    <n v="348"/>
    <b v="1"/>
    <s v="Approved"/>
    <s v="Solex"/>
    <s v="Road"/>
    <s v="medium"/>
    <s v="large"/>
    <n v="1777.8"/>
    <n v="820.78"/>
    <d v="2011-05-07T00:00:00"/>
    <n v="957.02"/>
    <s v="F"/>
    <n v="57"/>
    <d v="1964-10-16T00:00:00"/>
    <n v="55.752989199644851"/>
    <s v="Administrative Officer"/>
    <s v="Retail"/>
    <s v="High Net Worth"/>
    <s v="N"/>
    <s v="No"/>
    <n v="8"/>
    <m/>
  </r>
  <r>
    <n v="9940"/>
    <n v="50"/>
    <x v="428"/>
    <d v="2017-01-16T00:00:00"/>
    <n v="348"/>
    <b v="1"/>
    <s v="Approved"/>
    <s v="WeareA2B"/>
    <s v="Standard"/>
    <s v="medium"/>
    <s v="small"/>
    <n v="175.89"/>
    <n v="131.91999999999999"/>
    <d v="2009-04-12T00:00:00"/>
    <n v="43.97"/>
    <s v="F"/>
    <n v="30"/>
    <d v="1960-04-20T00:00:00"/>
    <n v="60.246139884576358"/>
    <s v="Environmental Specialist"/>
    <s v="Financial Services"/>
    <s v="Mass Customer"/>
    <s v="N"/>
    <s v="Yes"/>
    <n v="9"/>
    <m/>
  </r>
  <r>
    <n v="10584"/>
    <n v="31"/>
    <x v="1237"/>
    <d v="2017-01-16T00:00:00"/>
    <n v="348"/>
    <b v="0"/>
    <s v="Approved"/>
    <s v="WeareA2B"/>
    <s v="Standard"/>
    <s v="medium"/>
    <s v="medium"/>
    <n v="752.64"/>
    <n v="205.36"/>
    <d v="1999-07-26T00:00:00"/>
    <n v="547.28"/>
    <s v="F"/>
    <n v="5"/>
    <d v="1968-01-16T00:00:00"/>
    <n v="52.500934405124298"/>
    <s v="Marketing Assistant"/>
    <s v="Manufacturing"/>
    <s v="High Net Worth"/>
    <s v="N"/>
    <s v="Yes"/>
    <n v="8"/>
    <m/>
  </r>
  <r>
    <n v="10894"/>
    <n v="21"/>
    <x v="821"/>
    <d v="2017-01-16T00:00:00"/>
    <n v="348"/>
    <b v="1"/>
    <s v="Approved"/>
    <s v="WeareA2B"/>
    <s v="Touring"/>
    <s v="medium"/>
    <s v="medium"/>
    <n v="1466.68"/>
    <n v="363.25"/>
    <d v="2014-03-03T00:00:00"/>
    <n v="1103.43"/>
    <s v="M"/>
    <n v="73"/>
    <d v="1975-02-26T00:00:00"/>
    <n v="45.383126185946217"/>
    <s v="Internal Auditor"/>
    <s v="Health"/>
    <s v="High Net Worth"/>
    <s v="N"/>
    <s v="No"/>
    <n v="13"/>
    <m/>
  </r>
  <r>
    <n v="11111"/>
    <n v="95"/>
    <x v="2122"/>
    <d v="2017-01-16T00:00:00"/>
    <n v="348"/>
    <b v="1"/>
    <s v="Approved"/>
    <s v="OHM Cycles"/>
    <s v="Touring"/>
    <s v="low"/>
    <s v="medium"/>
    <n v="1073.07"/>
    <n v="933.84"/>
    <d v="1997-01-25T00:00:00"/>
    <n v="139.2299999999999"/>
    <s v="F"/>
    <n v="76"/>
    <d v="1982-08-21T00:00:00"/>
    <n v="37.895454953069503"/>
    <s v="Software Engineer III"/>
    <s v="n/a"/>
    <s v="High Net Worth"/>
    <s v="N"/>
    <s v="No"/>
    <n v="12"/>
    <m/>
  </r>
  <r>
    <n v="11950"/>
    <n v="24"/>
    <x v="1625"/>
    <d v="2017-01-16T00:00:00"/>
    <n v="348"/>
    <b v="1"/>
    <s v="Approved"/>
    <s v="Solex"/>
    <s v="Road"/>
    <s v="medium"/>
    <s v="large"/>
    <n v="1777.8"/>
    <n v="820.78"/>
    <d v="2011-05-07T00:00:00"/>
    <n v="957.02"/>
    <s v="F"/>
    <n v="42"/>
    <d v="1976-06-12T00:00:00"/>
    <n v="44.089975501014713"/>
    <s v="Speech Pathologist"/>
    <s v="Retail"/>
    <s v="Mass Customer"/>
    <s v="N"/>
    <s v="No"/>
    <n v="15"/>
    <m/>
  </r>
  <r>
    <n v="13205"/>
    <n v="10"/>
    <x v="2347"/>
    <d v="2017-01-16T00:00:00"/>
    <n v="348"/>
    <b v="1"/>
    <s v="Approved"/>
    <s v="WeareA2B"/>
    <s v="Touring"/>
    <s v="medium"/>
    <s v="medium"/>
    <n v="1466.68"/>
    <n v="363.25"/>
    <d v="2013-03-12T00:00:00"/>
    <n v="1103.43"/>
    <s v="F"/>
    <n v="59"/>
    <d v="1999-08-07T00:00:00"/>
    <n v="20.922852213343479"/>
    <s v="Design Engineer"/>
    <s v="Manufacturing"/>
    <s v="Affluent Customer"/>
    <s v="N"/>
    <s v="Yes"/>
    <n v="1"/>
    <m/>
  </r>
  <r>
    <n v="13708"/>
    <n v="69"/>
    <x v="2804"/>
    <d v="2017-01-16T00:00:00"/>
    <n v="348"/>
    <b v="1"/>
    <s v="Approved"/>
    <s v="Giant Bicycles"/>
    <s v="Road"/>
    <s v="medium"/>
    <s v="medium"/>
    <n v="792.9"/>
    <n v="594.67999999999995"/>
    <d v="1992-10-02T00:00:00"/>
    <n v="198.22000000000003"/>
    <s v="F"/>
    <n v="78"/>
    <d v="1964-04-28T00:00:00"/>
    <n v="56.221482350329779"/>
    <s v="Business Systems Development Analyst"/>
    <s v="n/a"/>
    <s v="Affluent Customer"/>
    <s v="N"/>
    <s v="No"/>
    <n v="14"/>
    <m/>
  </r>
  <r>
    <n v="14284"/>
    <n v="79"/>
    <x v="1331"/>
    <d v="2017-01-16T00:00:00"/>
    <n v="348"/>
    <b v="1"/>
    <s v="Approved"/>
    <s v="Norco Bicycles"/>
    <s v="Standard"/>
    <s v="medium"/>
    <s v="medium"/>
    <n v="1555.58"/>
    <n v="818.01"/>
    <d v="2003-09-09T00:00:00"/>
    <n v="737.56999999999994"/>
    <s v="F"/>
    <n v="68"/>
    <d v="1980-01-04T00:00:00"/>
    <n v="40.525591939370877"/>
    <s v="Physical Therapy Assistant"/>
    <s v="n/a"/>
    <s v="Mass Customer"/>
    <s v="N"/>
    <s v="Yes"/>
    <n v="20"/>
    <m/>
  </r>
  <r>
    <n v="14507"/>
    <n v="0"/>
    <x v="2143"/>
    <d v="2017-01-16T00:00:00"/>
    <n v="348"/>
    <b v="0"/>
    <s v="Approved"/>
    <s v="Norco Bicycles"/>
    <s v="Standard"/>
    <s v="medium"/>
    <s v="medium"/>
    <n v="360.4"/>
    <n v="270.3"/>
    <d v="2006-05-22T00:00:00"/>
    <n v="90.099999999999966"/>
    <s v="F"/>
    <n v="56"/>
    <d v="1968-07-28T00:00:00"/>
    <n v="51.969427555809233"/>
    <s v="Budget/Accounting Analyst I"/>
    <s v="n/a"/>
    <s v="High Net Worth"/>
    <s v="N"/>
    <s v="Yes"/>
    <n v="16"/>
    <m/>
  </r>
  <r>
    <n v="14753"/>
    <n v="65"/>
    <x v="1740"/>
    <d v="2017-01-16T00:00:00"/>
    <n v="348"/>
    <b v="1"/>
    <s v="Approved"/>
    <s v="WeareA2B"/>
    <s v="Standard"/>
    <s v="medium"/>
    <s v="medium"/>
    <n v="1807.45"/>
    <n v="778.69"/>
    <d v="2005-10-22T00:00:00"/>
    <n v="1028.76"/>
    <s v="M"/>
    <n v="97"/>
    <d v="1973-07-23T00:00:00"/>
    <n v="46.980386459918819"/>
    <s v="Executive Secretary"/>
    <s v="n/a"/>
    <s v="Mass Customer"/>
    <s v="N"/>
    <s v="Yes"/>
    <n v="7"/>
    <m/>
  </r>
  <r>
    <n v="14842"/>
    <n v="38"/>
    <x v="691"/>
    <d v="2017-01-16T00:00:00"/>
    <n v="348"/>
    <b v="0"/>
    <s v="Approved"/>
    <s v="Solex"/>
    <s v="Standard"/>
    <s v="medium"/>
    <s v="medium"/>
    <n v="1577.53"/>
    <n v="826.51"/>
    <d v="2011-03-16T00:00:00"/>
    <n v="751.02"/>
    <s v="F"/>
    <n v="3"/>
    <d v="1973-04-11T00:00:00"/>
    <n v="47.262578240740737"/>
    <s v="Nuclear Power Engineer"/>
    <s v="Manufacturing"/>
    <s v="Mass Customer"/>
    <s v="N"/>
    <s v="No"/>
    <n v="7"/>
    <m/>
  </r>
  <r>
    <n v="14983"/>
    <n v="88"/>
    <x v="2818"/>
    <d v="2017-01-16T00:00:00"/>
    <n v="348"/>
    <b v="1"/>
    <s v="Approved"/>
    <s v="Norco Bicycles"/>
    <s v="Standard"/>
    <s v="medium"/>
    <s v="medium"/>
    <n v="1198.46"/>
    <n v="381.1"/>
    <d v="1998-12-16T00:00:00"/>
    <n v="817.36"/>
    <s v="F"/>
    <n v="37"/>
    <d v="1978-01-10T00:00:00"/>
    <n v="42.509153583206491"/>
    <s v="Financial Advisor"/>
    <s v="Financial Services"/>
    <s v="Mass Customer"/>
    <s v="N"/>
    <s v="No"/>
    <n v="22"/>
    <m/>
  </r>
  <r>
    <n v="15058"/>
    <n v="26"/>
    <x v="50"/>
    <d v="2017-01-16T00:00:00"/>
    <n v="348"/>
    <b v="1"/>
    <s v="Approved"/>
    <s v="WeareA2B"/>
    <s v="Standard"/>
    <s v="medium"/>
    <s v="medium"/>
    <n v="1992.93"/>
    <n v="762.63"/>
    <d v="1993-05-26T00:00:00"/>
    <n v="1230.3000000000002"/>
    <s v="F"/>
    <n v="53"/>
    <d v="1974-11-15T00:00:00"/>
    <n v="45.665317966768136"/>
    <s v="Accounting Assistant III"/>
    <s v="Health"/>
    <s v="Mass Customer"/>
    <s v="N"/>
    <s v="No"/>
    <n v="11"/>
    <m/>
  </r>
  <r>
    <n v="16539"/>
    <n v="23"/>
    <x v="444"/>
    <d v="2017-01-16T00:00:00"/>
    <n v="348"/>
    <b v="0"/>
    <s v="Approved"/>
    <s v="Norco Bicycles"/>
    <s v="Mountain"/>
    <s v="low"/>
    <s v="small"/>
    <n v="688.63"/>
    <n v="612.88"/>
    <d v="1999-06-23T00:00:00"/>
    <n v="75.75"/>
    <s v="M"/>
    <n v="29"/>
    <d v="1954-02-25T00:00:00"/>
    <n v="66.399564542110596"/>
    <s v="Administrative Officer"/>
    <s v="n/a"/>
    <s v="Mass Customer"/>
    <s v="N"/>
    <s v="Yes"/>
    <n v="11"/>
    <m/>
  </r>
  <r>
    <n v="16925"/>
    <n v="32"/>
    <x v="2028"/>
    <d v="2017-01-16T00:00:00"/>
    <n v="348"/>
    <b v="0"/>
    <s v="Approved"/>
    <s v="Giant Bicycles"/>
    <s v="Standard"/>
    <s v="medium"/>
    <s v="medium"/>
    <n v="642.70000000000005"/>
    <n v="211.37"/>
    <d v="2002-03-22T00:00:00"/>
    <n v="431.33000000000004"/>
    <s v="M"/>
    <n v="39"/>
    <d v="1961-03-15T00:00:00"/>
    <n v="59.34477002156266"/>
    <s v="Budget/Accounting Analyst III"/>
    <s v="Financial Services"/>
    <s v="Affluent Customer"/>
    <s v="N"/>
    <s v="No"/>
    <n v="19"/>
    <m/>
  </r>
  <r>
    <n v="17026"/>
    <n v="59"/>
    <x v="478"/>
    <d v="2017-01-16T00:00:00"/>
    <n v="348"/>
    <b v="0"/>
    <s v="Approved"/>
    <s v="WeareA2B"/>
    <s v="Standard"/>
    <s v="medium"/>
    <s v="small"/>
    <n v="1415.01"/>
    <n v="1259.3599999999999"/>
    <d v="2003-01-05T00:00:00"/>
    <n v="155.65000000000009"/>
    <s v="F"/>
    <n v="82"/>
    <d v="1979-01-12T00:00:00"/>
    <n v="41.503674131151698"/>
    <s v="Structural Analysis Engineer"/>
    <s v="n/a"/>
    <s v="High Net Worth"/>
    <s v="N"/>
    <s v="Yes"/>
    <n v="15"/>
    <m/>
  </r>
  <r>
    <n v="17167"/>
    <n v="4"/>
    <x v="923"/>
    <d v="2017-01-16T00:00:00"/>
    <n v="348"/>
    <b v="0"/>
    <s v="Approved"/>
    <s v="Giant Bicycles"/>
    <s v="Standard"/>
    <s v="high"/>
    <s v="medium"/>
    <n v="1129.1300000000001"/>
    <n v="677.48"/>
    <d v="2003-03-18T00:00:00"/>
    <n v="451.65000000000009"/>
    <s v="M"/>
    <n v="90"/>
    <d v="1993-10-21T00:00:00"/>
    <n v="26.720112487316083"/>
    <s v="Recruiting Manager"/>
    <s v="Financial Services"/>
    <s v="Mass Customer"/>
    <s v="N"/>
    <s v="No"/>
    <n v="3"/>
    <m/>
  </r>
  <r>
    <n v="17210"/>
    <n v="68"/>
    <x v="1753"/>
    <d v="2017-01-16T00:00:00"/>
    <n v="348"/>
    <b v="1"/>
    <s v="Approved"/>
    <s v="OHM Cycles"/>
    <s v="Standard"/>
    <s v="medium"/>
    <s v="medium"/>
    <n v="1636.9"/>
    <n v="44.71"/>
    <d v="2010-08-20T00:00:00"/>
    <n v="1592.19"/>
    <s v="M"/>
    <n v="89"/>
    <d v="1972-10-08T00:00:00"/>
    <n v="47.76942755580923"/>
    <s v="Analyst Programmer"/>
    <s v="Financial Services"/>
    <s v="Mass Customer"/>
    <s v="N"/>
    <s v="No"/>
    <n v="7"/>
    <m/>
  </r>
  <r>
    <n v="19177"/>
    <n v="0"/>
    <x v="2745"/>
    <d v="2017-06-06T00:00:00"/>
    <m/>
    <b v="0"/>
    <s v="Approved"/>
    <m/>
    <m/>
    <m/>
    <m/>
    <n v="2086.0700000000002"/>
    <m/>
    <m/>
    <m/>
    <m/>
    <m/>
    <m/>
    <m/>
    <m/>
    <m/>
    <m/>
    <m/>
    <m/>
    <m/>
    <m/>
  </r>
  <r>
    <n v="17863"/>
    <n v="96"/>
    <x v="758"/>
    <d v="2017-01-16T00:00:00"/>
    <n v="348"/>
    <b v="1"/>
    <s v="Approved"/>
    <s v="Giant Bicycles"/>
    <s v="Standard"/>
    <s v="medium"/>
    <s v="large"/>
    <n v="1635.3"/>
    <n v="993.66"/>
    <d v="2013-06-09T00:00:00"/>
    <n v="641.64"/>
    <s v="F"/>
    <n v="93"/>
    <d v="1998-11-15T00:00:00"/>
    <n v="21.648879610603753"/>
    <s v="Sales Representative"/>
    <s v="Retail"/>
    <s v="High Net Worth"/>
    <s v="N"/>
    <s v="No"/>
    <n v="1"/>
    <m/>
  </r>
  <r>
    <n v="18435"/>
    <n v="33"/>
    <x v="2075"/>
    <d v="2017-01-16T00:00:00"/>
    <n v="348"/>
    <b v="0"/>
    <s v="Approved"/>
    <s v="Giant Bicycles"/>
    <s v="Standard"/>
    <s v="medium"/>
    <s v="small"/>
    <n v="1311.44"/>
    <n v="1167.18"/>
    <d v="1992-10-11T00:00:00"/>
    <n v="144.26"/>
    <s v="F"/>
    <n v="78"/>
    <d v="1984-11-09T00:00:00"/>
    <n v="35.673537144850329"/>
    <s v="Nurse"/>
    <s v="Property"/>
    <s v="Mass Customer"/>
    <s v="N"/>
    <s v="No"/>
    <n v="16"/>
    <m/>
  </r>
  <r>
    <n v="18713"/>
    <n v="99"/>
    <x v="1440"/>
    <d v="2017-01-16T00:00:00"/>
    <n v="348"/>
    <b v="0"/>
    <s v="Approved"/>
    <s v="OHM Cycles"/>
    <s v="Standard"/>
    <s v="medium"/>
    <s v="medium"/>
    <n v="1227.3399999999999"/>
    <n v="770.89"/>
    <d v="1994-08-10T00:00:00"/>
    <n v="456.44999999999993"/>
    <s v="M"/>
    <n v="69"/>
    <d v="1974-01-08T00:00:00"/>
    <n v="46.517372761288684"/>
    <s v="Quality Engineer"/>
    <s v="Health"/>
    <s v="Mass Customer"/>
    <s v="N"/>
    <s v="No"/>
    <n v="19"/>
    <m/>
  </r>
  <r>
    <n v="19173"/>
    <n v="10"/>
    <x v="515"/>
    <d v="2017-01-16T00:00:00"/>
    <n v="348"/>
    <b v="1"/>
    <s v="Approved"/>
    <s v="WeareA2B"/>
    <s v="Touring"/>
    <s v="medium"/>
    <s v="medium"/>
    <n v="1466.68"/>
    <n v="363.25"/>
    <d v="1996-11-09T00:00:00"/>
    <n v="1103.43"/>
    <s v="U"/>
    <n v="39"/>
    <d v="1899-12-30T00:00:00"/>
    <n v="0"/>
    <s v="Programmer I"/>
    <s v="IT"/>
    <s v="Mass Customer"/>
    <s v="N"/>
    <s v="Yes"/>
    <n v="0"/>
    <m/>
  </r>
  <r>
    <n v="19193"/>
    <n v="81"/>
    <x v="883"/>
    <d v="2017-01-16T00:00:00"/>
    <n v="348"/>
    <b v="0"/>
    <s v="Approved"/>
    <s v="Solex"/>
    <s v="Standard"/>
    <s v="medium"/>
    <s v="medium"/>
    <n v="1151.96"/>
    <n v="649.49"/>
    <d v="2012-06-04T00:00:00"/>
    <n v="502.47"/>
    <s v="F"/>
    <n v="16"/>
    <d v="1964-07-08T00:00:00"/>
    <n v="56.026961802384577"/>
    <s v="Mechanical Systems Engineer"/>
    <s v="Property"/>
    <s v="High Net Worth"/>
    <s v="N"/>
    <s v="Yes"/>
    <n v="14"/>
    <m/>
  </r>
  <r>
    <n v="19402"/>
    <n v="0"/>
    <x v="2647"/>
    <d v="2017-01-16T00:00:00"/>
    <n v="348"/>
    <b v="0"/>
    <s v="Approved"/>
    <s v="OHM Cycles"/>
    <s v="Standard"/>
    <s v="medium"/>
    <s v="medium"/>
    <n v="235.63"/>
    <n v="125.07"/>
    <d v="2004-08-07T00:00:00"/>
    <n v="110.56"/>
    <s v="M"/>
    <n v="64"/>
    <d v="1967-06-02T00:00:00"/>
    <n v="53.125591939370878"/>
    <s v="Clinical Specialist"/>
    <s v="Health"/>
    <s v="High Net Worth"/>
    <s v="N"/>
    <s v="No"/>
    <n v="11"/>
    <m/>
  </r>
  <r>
    <n v="188"/>
    <n v="3"/>
    <x v="1168"/>
    <d v="2017-01-15T00:00:00"/>
    <n v="349"/>
    <b v="1"/>
    <s v="Approved"/>
    <s v="Trek Bicycles"/>
    <s v="Standard"/>
    <s v="medium"/>
    <s v="large"/>
    <n v="2091.4699999999998"/>
    <n v="388.92"/>
    <d v="2012-09-15T00:00:00"/>
    <n v="1702.5499999999997"/>
    <s v="M"/>
    <n v="93"/>
    <d v="1977-02-01T00:00:00"/>
    <n v="43.448879610603754"/>
    <s v="Nurse Practicioner"/>
    <s v="Retail"/>
    <s v="Affluent Customer"/>
    <s v="N"/>
    <s v="No"/>
    <n v="14"/>
    <m/>
  </r>
  <r>
    <n v="709"/>
    <n v="41"/>
    <x v="285"/>
    <d v="2017-01-15T00:00:00"/>
    <n v="349"/>
    <b v="0"/>
    <s v="Approved"/>
    <s v="Norco Bicycles"/>
    <s v="Standard"/>
    <s v="low"/>
    <s v="medium"/>
    <n v="958.74"/>
    <n v="748.9"/>
    <d v="2005-12-07T00:00:00"/>
    <n v="209.84000000000003"/>
    <s v="F"/>
    <n v="56"/>
    <d v="1978-08-19T00:00:00"/>
    <n v="41.903674131151696"/>
    <s v="Electrical Engineer"/>
    <s v="Manufacturing"/>
    <s v="High Net Worth"/>
    <s v="N"/>
    <s v="No"/>
    <n v="12"/>
    <m/>
  </r>
  <r>
    <n v="729"/>
    <n v="52"/>
    <x v="2986"/>
    <d v="2017-01-15T00:00:00"/>
    <n v="349"/>
    <b v="0"/>
    <s v="Approved"/>
    <s v="OHM Cycles"/>
    <s v="Road"/>
    <s v="medium"/>
    <s v="medium"/>
    <n v="1280.28"/>
    <n v="829.51"/>
    <d v="1997-10-04T00:00:00"/>
    <n v="450.77"/>
    <s v="F"/>
    <n v="20"/>
    <d v="1974-12-25T00:00:00"/>
    <n v="45.555728925672248"/>
    <s v="Data Coordiator"/>
    <s v="IT"/>
    <s v="Affluent Customer"/>
    <s v="N"/>
    <s v="Yes"/>
    <n v="19"/>
    <m/>
  </r>
  <r>
    <n v="952"/>
    <n v="0"/>
    <x v="2048"/>
    <d v="2017-01-15T00:00:00"/>
    <n v="349"/>
    <b v="0"/>
    <s v="Approved"/>
    <s v="Trek Bicycles"/>
    <s v="Road"/>
    <s v="medium"/>
    <s v="medium"/>
    <n v="290.62"/>
    <n v="215.14"/>
    <d v="2004-12-18T00:00:00"/>
    <n v="75.480000000000018"/>
    <s v="F"/>
    <n v="11"/>
    <d v="1956-03-18T00:00:00"/>
    <n v="64.339290569507867"/>
    <n v="0"/>
    <s v="n/a"/>
    <s v="High Net Worth"/>
    <s v="N"/>
    <s v="No"/>
    <n v="17"/>
    <m/>
  </r>
  <r>
    <n v="1255"/>
    <n v="80"/>
    <x v="624"/>
    <d v="2017-01-15T00:00:00"/>
    <n v="349"/>
    <b v="0"/>
    <s v="Approved"/>
    <s v="OHM Cycles"/>
    <s v="Touring"/>
    <s v="low"/>
    <s v="medium"/>
    <n v="1073.07"/>
    <n v="933.84"/>
    <d v="2004-08-07T00:00:00"/>
    <n v="139.2299999999999"/>
    <s v="M"/>
    <n v="18"/>
    <d v="1989-07-21T00:00:00"/>
    <n v="30.974907007864026"/>
    <s v="Operator"/>
    <s v="Retail"/>
    <s v="Affluent Customer"/>
    <s v="N"/>
    <s v="Yes"/>
    <n v="10"/>
    <m/>
  </r>
  <r>
    <n v="1501"/>
    <n v="52"/>
    <x v="1950"/>
    <d v="2017-01-15T00:00:00"/>
    <n v="349"/>
    <b v="0"/>
    <s v="Approved"/>
    <s v="Solex"/>
    <s v="Road"/>
    <s v="medium"/>
    <s v="large"/>
    <n v="1777.8"/>
    <n v="820.78"/>
    <d v="2016-11-22T00:00:00"/>
    <n v="957.02"/>
    <s v="M"/>
    <n v="70"/>
    <d v="1975-04-12T00:00:00"/>
    <n v="45.259838514713344"/>
    <s v="Developer IV"/>
    <s v="IT"/>
    <s v="High Net Worth"/>
    <s v="N"/>
    <s v="Yes"/>
    <n v="15"/>
    <m/>
  </r>
  <r>
    <n v="1598"/>
    <n v="88"/>
    <x v="2056"/>
    <d v="2017-01-15T00:00:00"/>
    <n v="349"/>
    <b v="1"/>
    <s v="Approved"/>
    <s v="Norco Bicycles"/>
    <s v="Standard"/>
    <s v="medium"/>
    <s v="medium"/>
    <n v="1198.46"/>
    <n v="381.1"/>
    <d v="1998-12-16T00:00:00"/>
    <n v="817.36"/>
    <s v="M"/>
    <n v="72"/>
    <d v="1974-11-13T00:00:00"/>
    <n v="45.670797418822929"/>
    <s v="Senior Sales Associate"/>
    <s v="n/a"/>
    <s v="Mass Customer"/>
    <s v="N"/>
    <s v="No"/>
    <n v="9"/>
    <m/>
  </r>
  <r>
    <n v="1912"/>
    <n v="62"/>
    <x v="1886"/>
    <d v="2017-01-15T00:00:00"/>
    <n v="349"/>
    <b v="1"/>
    <s v="Approved"/>
    <s v="Solex"/>
    <s v="Standard"/>
    <s v="high"/>
    <s v="medium"/>
    <n v="1024.6600000000001"/>
    <n v="614.79999999999995"/>
    <d v="1996-11-09T00:00:00"/>
    <n v="409.86000000000013"/>
    <s v="F"/>
    <n v="20"/>
    <d v="1995-06-02T00:00:00"/>
    <n v="25.106413857179096"/>
    <s v="Staff Scientist"/>
    <s v="Manufacturing"/>
    <s v="High Net Worth"/>
    <s v="N"/>
    <s v="No"/>
    <n v="5"/>
    <m/>
  </r>
  <r>
    <n v="2006"/>
    <n v="4"/>
    <x v="3037"/>
    <d v="2017-01-15T00:00:00"/>
    <n v="349"/>
    <b v="1"/>
    <s v="Approved"/>
    <s v="Giant Bicycles"/>
    <s v="Standard"/>
    <s v="high"/>
    <s v="medium"/>
    <n v="1129.1300000000001"/>
    <n v="677.48"/>
    <d v="2005-08-09T00:00:00"/>
    <n v="451.65000000000009"/>
    <s v="M"/>
    <n v="20"/>
    <d v="1980-11-01T00:00:00"/>
    <n v="39.6981946790969"/>
    <s v="Assistant Professor"/>
    <s v="Retail"/>
    <s v="Mass Customer"/>
    <s v="N"/>
    <s v="Yes"/>
    <n v="9"/>
    <m/>
  </r>
  <r>
    <n v="2218"/>
    <n v="36"/>
    <x v="771"/>
    <d v="2017-01-15T00:00:00"/>
    <n v="349"/>
    <b v="0"/>
    <s v="Approved"/>
    <s v="Solex"/>
    <s v="Standard"/>
    <s v="low"/>
    <s v="medium"/>
    <n v="1289.8499999999999"/>
    <n v="74.510000000000005"/>
    <d v="2007-12-11T00:00:00"/>
    <n v="1215.3399999999999"/>
    <s v="F"/>
    <n v="79"/>
    <d v="1954-05-10T00:00:00"/>
    <n v="66.196824816083208"/>
    <s v="Electrical Engineer"/>
    <s v="Manufacturing"/>
    <s v="High Net Worth"/>
    <s v="N"/>
    <s v="No"/>
    <n v="9"/>
    <m/>
  </r>
  <r>
    <n v="2407"/>
    <n v="83"/>
    <x v="1190"/>
    <d v="2017-01-15T00:00:00"/>
    <n v="349"/>
    <b v="1"/>
    <s v="Approved"/>
    <s v="Solex"/>
    <s v="Touring"/>
    <s v="medium"/>
    <s v="large"/>
    <n v="2083.94"/>
    <n v="675.03"/>
    <d v="2013-09-16T00:00:00"/>
    <n v="1408.91"/>
    <s v="M"/>
    <n v="99"/>
    <d v="1973-08-14T00:00:00"/>
    <n v="46.920112487316082"/>
    <s v="Accountant I"/>
    <s v="Entertainment"/>
    <s v="Mass Customer"/>
    <s v="N"/>
    <s v="No"/>
    <n v="18"/>
    <m/>
  </r>
  <r>
    <n v="2481"/>
    <n v="19"/>
    <x v="142"/>
    <d v="2017-01-15T00:00:00"/>
    <n v="349"/>
    <b v="1"/>
    <s v="Approved"/>
    <s v="OHM Cycles"/>
    <s v="Road"/>
    <s v="high"/>
    <s v="large"/>
    <n v="12.01"/>
    <n v="7.21"/>
    <d v="2009-03-08T00:00:00"/>
    <n v="4.8"/>
    <s v="F"/>
    <n v="81"/>
    <d v="1996-11-06T00:00:00"/>
    <n v="23.673537144850329"/>
    <s v="Community Outreach Specialist"/>
    <s v="Retail"/>
    <s v="Mass Customer"/>
    <s v="N"/>
    <s v="No"/>
    <n v="5"/>
    <m/>
  </r>
  <r>
    <n v="2669"/>
    <n v="66"/>
    <x v="706"/>
    <d v="2017-01-15T00:00:00"/>
    <n v="349"/>
    <b v="1"/>
    <s v="Approved"/>
    <s v="Solex"/>
    <s v="Standard"/>
    <s v="medium"/>
    <s v="medium"/>
    <n v="1163.8900000000001"/>
    <n v="589.27"/>
    <d v="1994-09-09T00:00:00"/>
    <n v="574.62000000000012"/>
    <s v="F"/>
    <n v="95"/>
    <d v="1969-10-27T00:00:00"/>
    <n v="50.720112487316079"/>
    <n v="0"/>
    <s v="Health"/>
    <s v="High Net Worth"/>
    <s v="N"/>
    <s v="Yes"/>
    <n v="17"/>
    <m/>
  </r>
  <r>
    <n v="19197"/>
    <n v="0"/>
    <x v="271"/>
    <d v="2017-12-06T00:00:00"/>
    <m/>
    <b v="1"/>
    <s v="Approved"/>
    <m/>
    <m/>
    <m/>
    <m/>
    <n v="1761.75"/>
    <m/>
    <m/>
    <m/>
    <m/>
    <m/>
    <m/>
    <m/>
    <m/>
    <m/>
    <m/>
    <m/>
    <m/>
    <m/>
    <m/>
  </r>
  <r>
    <n v="2740"/>
    <n v="51"/>
    <x v="2014"/>
    <d v="2017-01-15T00:00:00"/>
    <n v="349"/>
    <b v="1"/>
    <s v="Approved"/>
    <s v="OHM Cycles"/>
    <s v="Standard"/>
    <s v="high"/>
    <s v="medium"/>
    <n v="2005.66"/>
    <n v="1203.4000000000001"/>
    <d v="1991-01-21T00:00:00"/>
    <n v="802.26"/>
    <s v="F"/>
    <n v="23"/>
    <d v="1998-08-13T00:00:00"/>
    <n v="21.906413857179096"/>
    <s v="Nurse"/>
    <s v="Financial Services"/>
    <s v="Mass Customer"/>
    <s v="N"/>
    <s v="Yes"/>
    <n v="1"/>
    <m/>
  </r>
  <r>
    <n v="2962"/>
    <n v="77"/>
    <x v="3037"/>
    <d v="2017-01-15T00:00:00"/>
    <n v="349"/>
    <b v="1"/>
    <s v="Approved"/>
    <s v="Norco Bicycles"/>
    <s v="Road"/>
    <s v="medium"/>
    <s v="large"/>
    <n v="1240.31"/>
    <n v="795.1"/>
    <d v="1991-07-10T00:00:00"/>
    <n v="445.20999999999992"/>
    <s v="M"/>
    <n v="20"/>
    <d v="1980-11-01T00:00:00"/>
    <n v="39.6981946790969"/>
    <s v="Assistant Professor"/>
    <s v="Retail"/>
    <s v="Mass Customer"/>
    <s v="N"/>
    <s v="Yes"/>
    <n v="9"/>
    <m/>
  </r>
  <r>
    <n v="3673"/>
    <n v="10"/>
    <x v="145"/>
    <d v="2017-01-15T00:00:00"/>
    <n v="349"/>
    <b v="1"/>
    <s v="Approved"/>
    <s v="Solex"/>
    <s v="Standard"/>
    <s v="medium"/>
    <s v="medium"/>
    <n v="1945.43"/>
    <n v="333.18"/>
    <d v="2002-08-31T00:00:00"/>
    <n v="1612.25"/>
    <s v="U"/>
    <n v="47"/>
    <d v="1899-12-30T00:00:00"/>
    <n v="0"/>
    <s v="Engineer IV"/>
    <s v="IT"/>
    <s v="High Net Worth"/>
    <s v="N"/>
    <s v="No"/>
    <n v="0"/>
    <m/>
  </r>
  <r>
    <n v="3755"/>
    <n v="18"/>
    <x v="1692"/>
    <d v="2017-01-15T00:00:00"/>
    <n v="349"/>
    <b v="0"/>
    <s v="Approved"/>
    <s v="Solex"/>
    <s v="Standard"/>
    <s v="medium"/>
    <s v="medium"/>
    <n v="575.27"/>
    <n v="431.45"/>
    <d v="2009-03-08T00:00:00"/>
    <n v="143.82"/>
    <s v="F"/>
    <n v="3"/>
    <d v="1986-09-12T00:00:00"/>
    <n v="33.832441254439367"/>
    <s v="Programmer Analyst II"/>
    <s v="IT"/>
    <s v="Mass Customer"/>
    <s v="N"/>
    <s v="Yes"/>
    <n v="12"/>
    <m/>
  </r>
  <r>
    <n v="4191"/>
    <n v="56"/>
    <x v="754"/>
    <d v="2017-01-15T00:00:00"/>
    <n v="349"/>
    <b v="0"/>
    <s v="Approved"/>
    <s v="OHM Cycles"/>
    <s v="Standard"/>
    <s v="medium"/>
    <s v="medium"/>
    <n v="183.86"/>
    <n v="137.9"/>
    <d v="1997-10-04T00:00:00"/>
    <n v="45.960000000000008"/>
    <s v="M"/>
    <n v="42"/>
    <d v="1968-07-25T00:00:00"/>
    <n v="51.977646733891426"/>
    <s v="Web Designer IV"/>
    <s v="n/a"/>
    <s v="Mass Customer"/>
    <s v="N"/>
    <s v="No"/>
    <n v="14"/>
    <m/>
  </r>
  <r>
    <n v="4221"/>
    <n v="27"/>
    <x v="173"/>
    <d v="2017-01-15T00:00:00"/>
    <n v="349"/>
    <b v="0"/>
    <s v="Approved"/>
    <s v="Trek Bicycles"/>
    <s v="Standard"/>
    <s v="low"/>
    <s v="medium"/>
    <n v="1057.51"/>
    <n v="154.4"/>
    <d v="1994-07-12T00:00:00"/>
    <n v="903.11"/>
    <s v="M"/>
    <n v="23"/>
    <d v="1977-11-16T00:00:00"/>
    <n v="42.659838514713343"/>
    <s v="Administrative Assistant III"/>
    <s v="n/a"/>
    <s v="High Net Worth"/>
    <s v="N"/>
    <s v="No"/>
    <n v="11"/>
    <m/>
  </r>
  <r>
    <n v="4290"/>
    <n v="3"/>
    <x v="2304"/>
    <d v="2017-01-15T00:00:00"/>
    <n v="349"/>
    <b v="1"/>
    <s v="Approved"/>
    <s v="Trek Bicycles"/>
    <s v="Standard"/>
    <s v="medium"/>
    <s v="large"/>
    <n v="2091.4699999999998"/>
    <n v="388.92"/>
    <d v="1993-05-26T00:00:00"/>
    <n v="1702.5499999999997"/>
    <s v="F"/>
    <n v="1"/>
    <d v="1968-02-25T00:00:00"/>
    <n v="52.39134536402841"/>
    <s v="Media Manager III"/>
    <s v="n/a"/>
    <s v="Affluent Customer"/>
    <s v="N"/>
    <s v="No"/>
    <n v="6"/>
    <m/>
  </r>
  <r>
    <n v="4850"/>
    <n v="98"/>
    <x v="1533"/>
    <d v="2017-01-15T00:00:00"/>
    <n v="349"/>
    <b v="0"/>
    <s v="Approved"/>
    <s v="Trek Bicycles"/>
    <s v="Standard"/>
    <s v="high"/>
    <s v="medium"/>
    <n v="358.39"/>
    <n v="215.03"/>
    <d v="2004-01-16T00:00:00"/>
    <n v="143.35999999999999"/>
    <s v="U"/>
    <n v="95"/>
    <d v="1899-12-30T00:00:00"/>
    <n v="0"/>
    <s v="Software Test Engineer IV"/>
    <s v="IT"/>
    <s v="Mass Customer"/>
    <s v="N"/>
    <s v="No"/>
    <n v="0"/>
    <m/>
  </r>
  <r>
    <n v="19206"/>
    <n v="0"/>
    <x v="431"/>
    <d v="2017-01-04T00:00:00"/>
    <m/>
    <b v="1"/>
    <s v="Approved"/>
    <m/>
    <m/>
    <m/>
    <m/>
    <n v="1615.62"/>
    <m/>
    <m/>
    <m/>
    <m/>
    <m/>
    <m/>
    <m/>
    <m/>
    <m/>
    <m/>
    <m/>
    <m/>
    <m/>
    <m/>
  </r>
  <r>
    <n v="4965"/>
    <n v="76"/>
    <x v="673"/>
    <d v="2017-01-15T00:00:00"/>
    <n v="349"/>
    <b v="0"/>
    <s v="Approved"/>
    <s v="WeareA2B"/>
    <s v="Standard"/>
    <s v="low"/>
    <s v="medium"/>
    <n v="642.30999999999995"/>
    <n v="513.85"/>
    <d v="2014-10-10T00:00:00"/>
    <n v="128.45999999999992"/>
    <s v="F"/>
    <n v="63"/>
    <d v="1995-04-10T00:00:00"/>
    <n v="25.251619336631151"/>
    <s v="Junior Executive"/>
    <s v="n/a"/>
    <s v="Mass Customer"/>
    <s v="N"/>
    <s v="Yes"/>
    <n v="7"/>
    <m/>
  </r>
  <r>
    <n v="4993"/>
    <n v="72"/>
    <x v="1894"/>
    <d v="2017-01-15T00:00:00"/>
    <n v="349"/>
    <b v="1"/>
    <s v="Approved"/>
    <s v="Norco Bicycles"/>
    <s v="Standard"/>
    <s v="medium"/>
    <s v="medium"/>
    <n v="360.4"/>
    <n v="270.3"/>
    <d v="2016-12-06T00:00:00"/>
    <n v="90.099999999999966"/>
    <s v="M"/>
    <n v="42"/>
    <d v="1987-12-25T00:00:00"/>
    <n v="32.547509747590055"/>
    <s v="Database Administrator IV"/>
    <s v="Property"/>
    <s v="Mass Customer"/>
    <s v="N"/>
    <s v="No"/>
    <n v="7"/>
    <m/>
  </r>
  <r>
    <n v="5282"/>
    <n v="20"/>
    <x v="907"/>
    <d v="2017-01-15T00:00:00"/>
    <n v="349"/>
    <b v="1"/>
    <s v="Approved"/>
    <s v="Trek Bicycles"/>
    <s v="Standard"/>
    <s v="medium"/>
    <s v="small"/>
    <n v="1775.81"/>
    <n v="1580.47"/>
    <d v="2010-05-05T00:00:00"/>
    <n v="195.33999999999992"/>
    <s v="F"/>
    <n v="44"/>
    <d v="1967-10-02T00:00:00"/>
    <n v="52.791345364028409"/>
    <n v="0"/>
    <s v="Manufacturing"/>
    <s v="Affluent Customer"/>
    <s v="N"/>
    <s v="No"/>
    <n v="15"/>
    <m/>
  </r>
  <r>
    <n v="6301"/>
    <n v="22"/>
    <x v="1731"/>
    <d v="2017-01-15T00:00:00"/>
    <n v="349"/>
    <b v="1"/>
    <s v="Approved"/>
    <s v="Solex"/>
    <s v="Standard"/>
    <s v="medium"/>
    <s v="medium"/>
    <n v="575.27"/>
    <n v="431.45"/>
    <d v="2013-03-12T00:00:00"/>
    <n v="143.82"/>
    <s v="M"/>
    <n v="48"/>
    <d v="1975-12-27T00:00:00"/>
    <n v="44.550249473617448"/>
    <s v="Dental Hygienist"/>
    <s v="Health"/>
    <s v="High Net Worth"/>
    <s v="N"/>
    <s v="No"/>
    <n v="19"/>
    <m/>
  </r>
  <r>
    <n v="7608"/>
    <n v="66"/>
    <x v="952"/>
    <d v="2017-01-15T00:00:00"/>
    <n v="349"/>
    <b v="0"/>
    <s v="Approved"/>
    <s v="Giant Bicycles"/>
    <s v="Road"/>
    <s v="low"/>
    <s v="small"/>
    <n v="590.26"/>
    <n v="525.33000000000004"/>
    <d v="2010-11-05T00:00:00"/>
    <n v="64.92999999999995"/>
    <s v="M"/>
    <n v="64"/>
    <d v="1974-04-24T00:00:00"/>
    <n v="46.226961802384572"/>
    <s v="Programmer IV"/>
    <s v="Manufacturing"/>
    <s v="Mass Customer"/>
    <s v="N"/>
    <s v="No"/>
    <n v="22"/>
    <m/>
  </r>
  <r>
    <n v="8696"/>
    <n v="45"/>
    <x v="427"/>
    <d v="2017-01-15T00:00:00"/>
    <n v="349"/>
    <b v="1"/>
    <s v="Approved"/>
    <s v="Solex"/>
    <s v="Standard"/>
    <s v="medium"/>
    <s v="medium"/>
    <n v="441.49"/>
    <n v="84.99"/>
    <d v="2012-04-10T00:00:00"/>
    <n v="356.5"/>
    <s v="F"/>
    <n v="99"/>
    <d v="1989-02-01T00:00:00"/>
    <n v="31.440660432521561"/>
    <s v="Administrative Assistant IV"/>
    <s v="Financial Services"/>
    <s v="Mass Customer"/>
    <s v="N"/>
    <s v="Yes"/>
    <n v="12"/>
    <m/>
  </r>
  <r>
    <n v="8897"/>
    <n v="76"/>
    <x v="835"/>
    <d v="2017-01-15T00:00:00"/>
    <n v="349"/>
    <b v="1"/>
    <s v="Approved"/>
    <s v="WeareA2B"/>
    <s v="Standard"/>
    <s v="low"/>
    <s v="medium"/>
    <n v="642.30999999999995"/>
    <n v="513.85"/>
    <d v="2014-10-10T00:00:00"/>
    <n v="128.45999999999992"/>
    <s v="M"/>
    <n v="37"/>
    <d v="1986-03-21T00:00:00"/>
    <n v="34.311893309233888"/>
    <s v="Help Desk Technician"/>
    <s v="IT"/>
    <s v="Mass Customer"/>
    <s v="N"/>
    <s v="No"/>
    <n v="4"/>
    <m/>
  </r>
  <r>
    <n v="8916"/>
    <n v="40"/>
    <x v="3472"/>
    <d v="2017-01-15T00:00:00"/>
    <n v="349"/>
    <b v="1"/>
    <s v="Approved"/>
    <s v="OHM Cycles"/>
    <s v="Standard"/>
    <s v="high"/>
    <s v="medium"/>
    <n v="1458.17"/>
    <n v="874.9"/>
    <d v="2006-02-02T00:00:00"/>
    <n v="583.2700000000001"/>
    <s v="F"/>
    <n v="55"/>
    <d v="1968-04-26T00:00:00"/>
    <n v="52.224222076357179"/>
    <s v="Assistant Media Planner"/>
    <s v="Entertainment"/>
    <s v="Mass Customer"/>
    <s v="N"/>
    <s v="No"/>
    <n v="11"/>
    <m/>
  </r>
  <r>
    <n v="9080"/>
    <n v="50"/>
    <x v="2587"/>
    <d v="2017-01-15T00:00:00"/>
    <n v="349"/>
    <b v="1"/>
    <s v="Approved"/>
    <s v="Giant Bicycles"/>
    <s v="Standard"/>
    <s v="medium"/>
    <s v="medium"/>
    <n v="642.70000000000005"/>
    <n v="211.37"/>
    <d v="2002-03-22T00:00:00"/>
    <n v="431.33000000000004"/>
    <s v="F"/>
    <n v="31"/>
    <d v="1979-09-05T00:00:00"/>
    <n v="40.857098788685946"/>
    <s v="Associate Professor"/>
    <s v="Entertainment"/>
    <s v="High Net Worth"/>
    <s v="N"/>
    <s v="No"/>
    <n v="6"/>
    <m/>
  </r>
  <r>
    <n v="9406"/>
    <n v="5"/>
    <x v="2257"/>
    <d v="2017-01-15T00:00:00"/>
    <n v="349"/>
    <b v="1"/>
    <s v="Approved"/>
    <s v="Trek Bicycles"/>
    <s v="Mountain"/>
    <s v="low"/>
    <s v="medium"/>
    <n v="574.64"/>
    <n v="459.71"/>
    <d v="2004-09-28T00:00:00"/>
    <n v="114.93"/>
    <s v="M"/>
    <n v="54"/>
    <d v="1986-05-27T00:00:00"/>
    <n v="34.128331665398271"/>
    <s v="Structural Analysis Engineer"/>
    <s v="Health"/>
    <s v="Mass Customer"/>
    <s v="N"/>
    <s v="Yes"/>
    <n v="21"/>
    <m/>
  </r>
  <r>
    <n v="9661"/>
    <n v="79"/>
    <x v="2037"/>
    <d v="2017-01-15T00:00:00"/>
    <n v="349"/>
    <b v="1"/>
    <s v="Approved"/>
    <s v="Solex"/>
    <s v="Touring"/>
    <s v="medium"/>
    <s v="large"/>
    <n v="2083.94"/>
    <n v="675.03"/>
    <d v="2015-08-02T00:00:00"/>
    <n v="1408.91"/>
    <s v="M"/>
    <n v="63"/>
    <d v="1975-10-14T00:00:00"/>
    <n v="44.752989199644851"/>
    <n v="0"/>
    <s v="Health"/>
    <s v="High Net Worth"/>
    <s v="N"/>
    <s v="Yes"/>
    <n v="12"/>
    <m/>
  </r>
  <r>
    <n v="9745"/>
    <n v="63"/>
    <x v="1623"/>
    <d v="2017-01-15T00:00:00"/>
    <n v="349"/>
    <b v="0"/>
    <s v="Approved"/>
    <s v="Solex"/>
    <s v="Standard"/>
    <s v="medium"/>
    <s v="medium"/>
    <n v="1483.2"/>
    <n v="99.59"/>
    <d v="1998-12-17T00:00:00"/>
    <n v="1383.6100000000001"/>
    <s v="M"/>
    <n v="35"/>
    <d v="1973-05-02T00:00:00"/>
    <n v="47.205043994165393"/>
    <s v="Sales Representative"/>
    <s v="Retail"/>
    <s v="Affluent Customer"/>
    <s v="N"/>
    <s v="No"/>
    <n v="9"/>
    <m/>
  </r>
  <r>
    <n v="10225"/>
    <n v="27"/>
    <x v="183"/>
    <d v="2017-01-15T00:00:00"/>
    <n v="349"/>
    <b v="0"/>
    <s v="Approved"/>
    <s v="Trek Bicycles"/>
    <s v="Standard"/>
    <s v="low"/>
    <s v="medium"/>
    <n v="1057.51"/>
    <n v="154.4"/>
    <d v="1994-07-12T00:00:00"/>
    <n v="903.11"/>
    <s v="M"/>
    <n v="8"/>
    <d v="1994-04-11T00:00:00"/>
    <n v="26.248879610603751"/>
    <s v="Dental Hygienist"/>
    <s v="Health"/>
    <s v="High Net Worth"/>
    <s v="N"/>
    <s v="No"/>
    <n v="6"/>
    <m/>
  </r>
  <r>
    <n v="10240"/>
    <n v="4"/>
    <x v="238"/>
    <d v="2017-01-15T00:00:00"/>
    <n v="349"/>
    <b v="0"/>
    <s v="Approved"/>
    <s v="Giant Bicycles"/>
    <s v="Standard"/>
    <s v="high"/>
    <s v="medium"/>
    <n v="1129.1300000000001"/>
    <n v="677.48"/>
    <d v="2005-08-09T00:00:00"/>
    <n v="451.65000000000009"/>
    <s v="F"/>
    <n v="75"/>
    <d v="1965-06-13T00:00:00"/>
    <n v="55.095454953069506"/>
    <s v="Financial Advisor"/>
    <s v="Financial Services"/>
    <s v="Mass Customer"/>
    <s v="N"/>
    <s v="No"/>
    <n v="8"/>
    <m/>
  </r>
  <r>
    <n v="10376"/>
    <n v="36"/>
    <x v="2964"/>
    <d v="2017-01-15T00:00:00"/>
    <n v="349"/>
    <b v="1"/>
    <s v="Approved"/>
    <s v="Solex"/>
    <s v="Standard"/>
    <s v="low"/>
    <s v="medium"/>
    <n v="945.04"/>
    <n v="507.58"/>
    <d v="1995-12-19T00:00:00"/>
    <n v="437.46"/>
    <s v="F"/>
    <n v="75"/>
    <d v="1988-01-13T00:00:00"/>
    <n v="32.495454953069505"/>
    <n v="0"/>
    <s v="n/a"/>
    <s v="Mass Customer"/>
    <s v="N"/>
    <s v="No"/>
    <n v="6"/>
    <m/>
  </r>
  <r>
    <n v="10644"/>
    <n v="8"/>
    <x v="153"/>
    <d v="2017-01-15T00:00:00"/>
    <n v="349"/>
    <b v="0"/>
    <s v="Approved"/>
    <s v="Solex"/>
    <s v="Road"/>
    <s v="medium"/>
    <s v="small"/>
    <n v="1703.52"/>
    <n v="1516.13"/>
    <d v="2011-04-16T00:00:00"/>
    <n v="187.38999999999987"/>
    <s v="F"/>
    <n v="47"/>
    <d v="1990-03-25T00:00:00"/>
    <n v="30.298194679096902"/>
    <n v="0"/>
    <s v="Financial Services"/>
    <s v="Mass Customer"/>
    <s v="N"/>
    <s v="No"/>
    <n v="22"/>
    <m/>
  </r>
  <r>
    <n v="10697"/>
    <n v="96"/>
    <x v="261"/>
    <d v="2017-01-15T00:00:00"/>
    <n v="349"/>
    <b v="1"/>
    <s v="Approved"/>
    <s v="WeareA2B"/>
    <s v="Road"/>
    <s v="low"/>
    <s v="small"/>
    <n v="1172.78"/>
    <n v="1043.77"/>
    <d v="2016-03-29T00:00:00"/>
    <n v="129.01"/>
    <s v="M"/>
    <n v="27"/>
    <d v="1983-08-09T00:00:00"/>
    <n v="36.928331665398275"/>
    <s v="Nuclear Power Engineer"/>
    <s v="Manufacturing"/>
    <s v="Mass Customer"/>
    <s v="N"/>
    <s v="Yes"/>
    <n v="13"/>
    <m/>
  </r>
  <r>
    <n v="10728"/>
    <n v="0"/>
    <x v="3254"/>
    <d v="2017-01-15T00:00:00"/>
    <n v="349"/>
    <b v="1"/>
    <s v="Approved"/>
    <s v="Trek Bicycles"/>
    <s v="Standard"/>
    <s v="medium"/>
    <s v="medium"/>
    <n v="499.53"/>
    <n v="388.72"/>
    <d v="1999-06-23T00:00:00"/>
    <n v="110.80999999999995"/>
    <s v="F"/>
    <n v="15"/>
    <d v="1959-08-07T00:00:00"/>
    <n v="60.950249473617454"/>
    <s v="Human Resources Assistant IV"/>
    <s v="n/a"/>
    <s v="High Net Worth"/>
    <s v="N"/>
    <s v="No"/>
    <n v="17"/>
    <m/>
  </r>
  <r>
    <n v="11155"/>
    <n v="82"/>
    <x v="2979"/>
    <d v="2017-01-15T00:00:00"/>
    <n v="349"/>
    <b v="0"/>
    <s v="Approved"/>
    <s v="Norco Bicycles"/>
    <s v="Standard"/>
    <s v="high"/>
    <s v="medium"/>
    <n v="1148.6400000000001"/>
    <n v="689.18"/>
    <d v="2015-08-10T00:00:00"/>
    <n v="459.46000000000015"/>
    <s v="F"/>
    <n v="48"/>
    <d v="1993-03-13T00:00:00"/>
    <n v="27.328331665398274"/>
    <s v="Web Designer III"/>
    <s v="n/a"/>
    <s v="Mass Customer"/>
    <s v="N"/>
    <s v="No"/>
    <n v="9"/>
    <m/>
  </r>
  <r>
    <n v="11623"/>
    <n v="47"/>
    <x v="475"/>
    <d v="2017-01-15T00:00:00"/>
    <n v="349"/>
    <b v="0"/>
    <s v="Approved"/>
    <s v="Trek Bicycles"/>
    <s v="Road"/>
    <s v="low"/>
    <s v="small"/>
    <n v="1720.7"/>
    <n v="1531.42"/>
    <d v="1997-02-09T00:00:00"/>
    <n v="189.27999999999997"/>
    <s v="F"/>
    <n v="32"/>
    <d v="1958-03-23T00:00:00"/>
    <n v="62.325591939370874"/>
    <n v="0"/>
    <s v="n/a"/>
    <s v="Mass Customer"/>
    <s v="N"/>
    <s v="Yes"/>
    <n v="10"/>
    <m/>
  </r>
  <r>
    <n v="11881"/>
    <n v="1"/>
    <x v="2935"/>
    <d v="2017-01-15T00:00:00"/>
    <n v="349"/>
    <b v="0"/>
    <s v="Approved"/>
    <s v="Giant Bicycles"/>
    <s v="Standard"/>
    <s v="medium"/>
    <s v="medium"/>
    <n v="1403.5"/>
    <n v="954.82"/>
    <d v="2012-09-15T00:00:00"/>
    <n v="448.67999999999995"/>
    <s v="F"/>
    <n v="5"/>
    <d v="1998-07-28T00:00:00"/>
    <n v="21.95024947361745"/>
    <s v="Desktop Support Technician"/>
    <s v="Property"/>
    <s v="Mass Customer"/>
    <s v="N"/>
    <s v="Yes"/>
    <n v="4"/>
    <m/>
  </r>
  <r>
    <n v="12125"/>
    <n v="56"/>
    <x v="2137"/>
    <d v="2017-01-15T00:00:00"/>
    <n v="349"/>
    <b v="1"/>
    <s v="Approved"/>
    <s v="Norco Bicycles"/>
    <s v="Mountain"/>
    <s v="low"/>
    <s v="small"/>
    <n v="688.63"/>
    <n v="612.88"/>
    <d v="1993-10-02T00:00:00"/>
    <n v="75.75"/>
    <s v="M"/>
    <n v="94"/>
    <d v="1999-09-10T00:00:00"/>
    <n v="20.82970152841197"/>
    <s v="Programmer II"/>
    <s v="Financial Services"/>
    <s v="High Net Worth"/>
    <s v="N"/>
    <s v="No"/>
    <n v="2"/>
    <m/>
  </r>
  <r>
    <n v="12507"/>
    <n v="47"/>
    <x v="3448"/>
    <d v="2017-01-15T00:00:00"/>
    <n v="349"/>
    <b v="0"/>
    <s v="Approved"/>
    <s v="Trek Bicycles"/>
    <s v="Road"/>
    <s v="low"/>
    <s v="small"/>
    <n v="1720.7"/>
    <n v="1531.42"/>
    <d v="2001-11-25T00:00:00"/>
    <n v="189.27999999999997"/>
    <s v="F"/>
    <n v="26"/>
    <d v="1994-11-23T00:00:00"/>
    <n v="25.629701528411971"/>
    <s v="Graphic Designer"/>
    <s v="Entertainment"/>
    <s v="Mass Customer"/>
    <s v="N"/>
    <s v="Yes"/>
    <n v="8"/>
    <m/>
  </r>
  <r>
    <n v="12874"/>
    <n v="50"/>
    <x v="2357"/>
    <d v="2017-01-15T00:00:00"/>
    <n v="349"/>
    <b v="0"/>
    <s v="Approved"/>
    <s v="WeareA2B"/>
    <s v="Standard"/>
    <s v="medium"/>
    <s v="small"/>
    <n v="175.89"/>
    <n v="131.91999999999999"/>
    <d v="2003-02-16T00:00:00"/>
    <n v="43.97"/>
    <s v="F"/>
    <n v="15"/>
    <d v="1975-07-15T00:00:00"/>
    <n v="45.002304268137998"/>
    <s v="Computer Systems Analyst II"/>
    <s v="Telecommunications"/>
    <s v="Affluent Customer"/>
    <s v="N"/>
    <s v="No"/>
    <n v="17"/>
    <m/>
  </r>
  <r>
    <n v="13307"/>
    <n v="44"/>
    <x v="3312"/>
    <d v="2017-01-15T00:00:00"/>
    <n v="349"/>
    <b v="1"/>
    <s v="Approved"/>
    <s v="WeareA2B"/>
    <s v="Standard"/>
    <s v="medium"/>
    <s v="medium"/>
    <n v="1769.64"/>
    <n v="108.76"/>
    <d v="2011-05-09T00:00:00"/>
    <n v="1660.88"/>
    <s v="F"/>
    <n v="94"/>
    <d v="1973-07-28T00:00:00"/>
    <n v="46.966687829781833"/>
    <s v="Social Worker"/>
    <s v="Health"/>
    <s v="Affluent Customer"/>
    <s v="N"/>
    <s v="No"/>
    <n v="18"/>
    <m/>
  </r>
  <r>
    <n v="13714"/>
    <n v="100"/>
    <x v="3209"/>
    <d v="2017-01-15T00:00:00"/>
    <n v="349"/>
    <b v="1"/>
    <s v="Approved"/>
    <s v="Norco Bicycles"/>
    <s v="Road"/>
    <s v="medium"/>
    <s v="medium"/>
    <n v="1036.5899999999999"/>
    <n v="206.35"/>
    <d v="2014-10-10T00:00:00"/>
    <n v="830.2399999999999"/>
    <s v="M"/>
    <n v="50"/>
    <d v="1958-11-14T00:00:00"/>
    <n v="61.679016596905122"/>
    <s v="Media Manager II"/>
    <s v="n/a"/>
    <s v="Affluent Customer"/>
    <s v="N"/>
    <s v="No"/>
    <n v="6"/>
    <m/>
  </r>
  <r>
    <n v="13959"/>
    <n v="1"/>
    <x v="2934"/>
    <d v="2017-01-15T00:00:00"/>
    <n v="349"/>
    <b v="1"/>
    <s v="Approved"/>
    <s v="Giant Bicycles"/>
    <s v="Standard"/>
    <s v="medium"/>
    <s v="medium"/>
    <n v="1403.5"/>
    <n v="954.82"/>
    <d v="2016-11-14T00:00:00"/>
    <n v="448.67999999999995"/>
    <s v="U"/>
    <n v="18"/>
    <d v="1899-12-30T00:00:00"/>
    <n v="0"/>
    <s v="Geologist IV"/>
    <s v="IT"/>
    <s v="Mass Customer"/>
    <s v="N"/>
    <s v="Yes"/>
    <n v="0"/>
    <m/>
  </r>
  <r>
    <n v="14582"/>
    <n v="99"/>
    <x v="2722"/>
    <d v="2017-01-15T00:00:00"/>
    <n v="349"/>
    <b v="1"/>
    <s v="Approved"/>
    <s v="OHM Cycles"/>
    <s v="Standard"/>
    <s v="medium"/>
    <s v="medium"/>
    <n v="1227.3399999999999"/>
    <n v="770.89"/>
    <d v="1994-08-10T00:00:00"/>
    <n v="456.44999999999993"/>
    <s v="M"/>
    <n v="36"/>
    <d v="1978-05-02T00:00:00"/>
    <n v="42.202304268138001"/>
    <s v="Business Systems Development Analyst"/>
    <s v="Financial Services"/>
    <s v="Affluent Customer"/>
    <s v="N"/>
    <s v="Yes"/>
    <n v="19"/>
    <m/>
  </r>
  <r>
    <n v="14907"/>
    <n v="38"/>
    <x v="2179"/>
    <d v="2017-01-15T00:00:00"/>
    <n v="349"/>
    <b v="0"/>
    <s v="Approved"/>
    <s v="Solex"/>
    <s v="Standard"/>
    <s v="medium"/>
    <s v="medium"/>
    <n v="1577.53"/>
    <n v="826.51"/>
    <d v="2007-12-11T00:00:00"/>
    <n v="751.02"/>
    <s v="F"/>
    <n v="49"/>
    <d v="1998-02-10T00:00:00"/>
    <n v="22.410523446220189"/>
    <n v="0"/>
    <s v="Manufacturing"/>
    <s v="Mass Customer"/>
    <s v="N"/>
    <s v="Yes"/>
    <n v="4"/>
    <m/>
  </r>
  <r>
    <n v="14989"/>
    <n v="58"/>
    <x v="65"/>
    <d v="2017-01-15T00:00:00"/>
    <n v="349"/>
    <b v="1"/>
    <s v="Approved"/>
    <s v="OHM Cycles"/>
    <s v="Standard"/>
    <s v="medium"/>
    <s v="medium"/>
    <n v="912.52"/>
    <n v="141.4"/>
    <d v="2015-06-17T00:00:00"/>
    <n v="771.12"/>
    <s v="M"/>
    <n v="35"/>
    <d v="1993-09-27T00:00:00"/>
    <n v="26.785865911973616"/>
    <s v="Research Nurse"/>
    <s v="Health"/>
    <s v="Mass Customer"/>
    <s v="N"/>
    <s v="Yes"/>
    <n v="8"/>
    <m/>
  </r>
  <r>
    <n v="15087"/>
    <n v="50"/>
    <x v="479"/>
    <d v="2017-01-15T00:00:00"/>
    <n v="349"/>
    <b v="0"/>
    <s v="Approved"/>
    <s v="WeareA2B"/>
    <s v="Standard"/>
    <s v="medium"/>
    <s v="small"/>
    <n v="175.89"/>
    <n v="131.91999999999999"/>
    <d v="2003-02-16T00:00:00"/>
    <n v="43.97"/>
    <s v="F"/>
    <n v="80"/>
    <d v="1988-02-01T00:00:00"/>
    <n v="32.443400158548961"/>
    <s v="Junior Executive"/>
    <s v="Manufacturing"/>
    <s v="Mass Customer"/>
    <s v="N"/>
    <s v="No"/>
    <n v="1"/>
    <m/>
  </r>
  <r>
    <n v="15834"/>
    <n v="43"/>
    <x v="88"/>
    <d v="2017-01-15T00:00:00"/>
    <n v="349"/>
    <b v="0"/>
    <s v="Approved"/>
    <s v="Solex"/>
    <s v="Standard"/>
    <s v="medium"/>
    <s v="medium"/>
    <n v="1151.96"/>
    <n v="649.49"/>
    <d v="2014-07-28T00:00:00"/>
    <n v="502.47"/>
    <s v="M"/>
    <n v="67"/>
    <d v="1981-05-19T00:00:00"/>
    <n v="39.15298919964485"/>
    <s v="Help Desk Operator"/>
    <s v="Financial Services"/>
    <s v="Mass Customer"/>
    <s v="N"/>
    <s v="Yes"/>
    <n v="17"/>
    <m/>
  </r>
  <r>
    <n v="16118"/>
    <n v="1"/>
    <x v="3406"/>
    <d v="2017-01-15T00:00:00"/>
    <n v="349"/>
    <b v="1"/>
    <s v="Approved"/>
    <s v="Giant Bicycles"/>
    <s v="Touring"/>
    <s v="medium"/>
    <s v="large"/>
    <n v="1873.97"/>
    <n v="863.95"/>
    <d v="2004-07-25T00:00:00"/>
    <n v="1010.02"/>
    <s v="M"/>
    <n v="18"/>
    <d v="1992-07-27T00:00:00"/>
    <n v="27.955728925672247"/>
    <s v="Structural Analysis Engineer"/>
    <s v="n/a"/>
    <s v="High Net Worth"/>
    <s v="N"/>
    <s v="Yes"/>
    <n v="2"/>
    <m/>
  </r>
  <r>
    <n v="16733"/>
    <n v="31"/>
    <x v="1608"/>
    <d v="2017-01-15T00:00:00"/>
    <n v="349"/>
    <b v="1"/>
    <s v="Approved"/>
    <s v="Giant Bicycles"/>
    <s v="Standard"/>
    <s v="medium"/>
    <s v="medium"/>
    <n v="230.91"/>
    <n v="173.18"/>
    <d v="2006-11-10T00:00:00"/>
    <n v="57.72999999999999"/>
    <s v="F"/>
    <n v="9"/>
    <d v="1962-05-05T00:00:00"/>
    <n v="58.205043994165393"/>
    <s v="Food Chemist"/>
    <s v="Health"/>
    <s v="Mass Customer"/>
    <s v="N"/>
    <s v="No"/>
    <n v="5"/>
    <m/>
  </r>
  <r>
    <n v="16880"/>
    <n v="0"/>
    <x v="3153"/>
    <d v="2017-01-15T00:00:00"/>
    <n v="349"/>
    <b v="1"/>
    <s v="Approved"/>
    <s v="Trek Bicycles"/>
    <s v="Road"/>
    <s v="medium"/>
    <s v="medium"/>
    <n v="533.51"/>
    <n v="400.13"/>
    <d v="2012-06-04T00:00:00"/>
    <n v="133.38"/>
    <s v="M"/>
    <n v="78"/>
    <d v="1969-02-07T00:00:00"/>
    <n v="51.437920706494161"/>
    <s v="Statistician II"/>
    <s v="Manufacturing"/>
    <s v="High Net Worth"/>
    <s v="N"/>
    <s v="No"/>
    <n v="6"/>
    <m/>
  </r>
  <r>
    <n v="17312"/>
    <n v="8"/>
    <x v="3016"/>
    <d v="2017-01-15T00:00:00"/>
    <n v="349"/>
    <b v="0"/>
    <s v="Approved"/>
    <s v="Solex"/>
    <s v="Road"/>
    <s v="medium"/>
    <s v="small"/>
    <n v="1703.52"/>
    <n v="1516.13"/>
    <d v="2011-04-16T00:00:00"/>
    <n v="187.38999999999987"/>
    <s v="F"/>
    <n v="69"/>
    <d v="1961-08-12T00:00:00"/>
    <n v="58.933811117453068"/>
    <s v="Account Coordinator"/>
    <s v="Manufacturing"/>
    <s v="Mass Customer"/>
    <s v="N"/>
    <s v="No"/>
    <n v="14"/>
    <m/>
  </r>
  <r>
    <n v="17537"/>
    <n v="0"/>
    <x v="672"/>
    <d v="2017-01-15T00:00:00"/>
    <n v="349"/>
    <b v="1"/>
    <s v="Approved"/>
    <s v="Solex"/>
    <s v="Standard"/>
    <s v="medium"/>
    <s v="large"/>
    <n v="202.62"/>
    <n v="151.96"/>
    <d v="2016-03-29T00:00:00"/>
    <n v="50.66"/>
    <s v="F"/>
    <n v="55"/>
    <d v="1972-09-07T00:00:00"/>
    <n v="47.854359062658546"/>
    <s v="Health Coach I"/>
    <s v="Health"/>
    <s v="High Net Worth"/>
    <s v="N"/>
    <s v="No"/>
    <n v="4"/>
    <m/>
  </r>
  <r>
    <n v="17951"/>
    <n v="76"/>
    <x v="697"/>
    <d v="2017-01-15T00:00:00"/>
    <n v="349"/>
    <b v="1"/>
    <s v="Approved"/>
    <s v="WeareA2B"/>
    <s v="Standard"/>
    <s v="low"/>
    <s v="medium"/>
    <n v="642.30999999999995"/>
    <n v="513.85"/>
    <d v="2014-10-10T00:00:00"/>
    <n v="128.45999999999992"/>
    <s v="M"/>
    <n v="12"/>
    <d v="1977-11-16T00:00:00"/>
    <n v="42.659838514713343"/>
    <s v="Mechanical Systems Engineer"/>
    <s v="Manufacturing"/>
    <s v="Mass Customer"/>
    <s v="N"/>
    <s v="No"/>
    <n v="20"/>
    <m/>
  </r>
  <r>
    <n v="18624"/>
    <n v="89"/>
    <x v="1755"/>
    <d v="2017-01-15T00:00:00"/>
    <n v="349"/>
    <b v="1"/>
    <s v="Approved"/>
    <s v="WeareA2B"/>
    <s v="Touring"/>
    <s v="medium"/>
    <s v="large"/>
    <n v="1362.99"/>
    <n v="57.74"/>
    <d v="1993-04-20T00:00:00"/>
    <n v="1305.25"/>
    <s v="F"/>
    <n v="53"/>
    <d v="1981-12-30T00:00:00"/>
    <n v="38.536550843480462"/>
    <n v="0"/>
    <s v="Retail"/>
    <s v="Mass Customer"/>
    <s v="N"/>
    <s v="No"/>
    <n v="16"/>
    <m/>
  </r>
  <r>
    <n v="19704"/>
    <n v="36"/>
    <x v="1863"/>
    <d v="2017-01-15T00:00:00"/>
    <n v="349"/>
    <b v="1"/>
    <s v="Approved"/>
    <s v="Solex"/>
    <s v="Standard"/>
    <s v="low"/>
    <s v="medium"/>
    <n v="945.04"/>
    <n v="507.58"/>
    <d v="1995-12-19T00:00:00"/>
    <n v="437.46"/>
    <s v="F"/>
    <n v="61"/>
    <d v="1971-02-16T00:00:00"/>
    <n v="49.413263172247589"/>
    <s v="Legal Assistant"/>
    <s v="Manufacturing"/>
    <s v="Mass Customer"/>
    <s v="N"/>
    <s v="No"/>
    <n v="4"/>
    <m/>
  </r>
  <r>
    <n v="19879"/>
    <n v="52"/>
    <x v="2480"/>
    <d v="2017-01-15T00:00:00"/>
    <n v="349"/>
    <b v="1"/>
    <s v="Approved"/>
    <s v="OHM Cycles"/>
    <s v="Road"/>
    <s v="medium"/>
    <s v="medium"/>
    <n v="1280.28"/>
    <n v="829.51"/>
    <d v="1997-02-09T00:00:00"/>
    <n v="450.77"/>
    <s v="F"/>
    <n v="36"/>
    <d v="1964-07-08T00:00:00"/>
    <n v="56.026961802384577"/>
    <s v="Junior Executive"/>
    <s v="Manufacturing"/>
    <s v="Mass Customer"/>
    <s v="N"/>
    <s v="Yes"/>
    <n v="12"/>
    <m/>
  </r>
  <r>
    <n v="19965"/>
    <n v="6"/>
    <x v="230"/>
    <d v="2017-01-15T00:00:00"/>
    <n v="349"/>
    <b v="0"/>
    <s v="Approved"/>
    <s v="OHM Cycles"/>
    <s v="Standard"/>
    <s v="high"/>
    <s v="medium"/>
    <n v="227.88"/>
    <n v="136.72999999999999"/>
    <d v="2003-08-05T00:00:00"/>
    <n v="91.15"/>
    <s v="F"/>
    <n v="84"/>
    <d v="1993-08-09T00:00:00"/>
    <n v="26.920112487316082"/>
    <s v="Account Representative III"/>
    <s v="n/a"/>
    <s v="Affluent Customer"/>
    <s v="N"/>
    <s v="Yes"/>
    <n v="1"/>
    <m/>
  </r>
  <r>
    <n v="1133"/>
    <n v="77"/>
    <x v="3470"/>
    <d v="2017-01-14T00:00:00"/>
    <n v="350"/>
    <b v="1"/>
    <s v="Approved"/>
    <s v="Norco Bicycles"/>
    <s v="Road"/>
    <s v="medium"/>
    <s v="large"/>
    <n v="1240.31"/>
    <n v="795.1"/>
    <d v="1997-01-25T00:00:00"/>
    <n v="445.20999999999992"/>
    <s v="F"/>
    <n v="17"/>
    <d v="1993-12-05T00:00:00"/>
    <n v="26.596824816083206"/>
    <s v="Sales Representative"/>
    <s v="Retail"/>
    <s v="Mass Customer"/>
    <s v="N"/>
    <s v="Yes"/>
    <n v="5"/>
    <m/>
  </r>
  <r>
    <n v="2139"/>
    <n v="4"/>
    <x v="1783"/>
    <d v="2017-01-14T00:00:00"/>
    <n v="350"/>
    <b v="0"/>
    <s v="Approved"/>
    <s v="Solex"/>
    <s v="Standard"/>
    <s v="medium"/>
    <s v="medium"/>
    <n v="1483.2"/>
    <n v="99.59"/>
    <d v="2010-08-20T00:00:00"/>
    <n v="1383.6100000000001"/>
    <s v="F"/>
    <n v="70"/>
    <d v="1977-06-06T00:00:00"/>
    <n v="43.106413857179092"/>
    <s v="Legal Assistant"/>
    <s v="Health"/>
    <s v="High Net Worth"/>
    <s v="N"/>
    <s v="Yes"/>
    <n v="16"/>
    <m/>
  </r>
  <r>
    <n v="2333"/>
    <n v="3"/>
    <x v="3024"/>
    <d v="2017-01-14T00:00:00"/>
    <n v="350"/>
    <b v="0"/>
    <s v="Approved"/>
    <s v="Trek Bicycles"/>
    <s v="Standard"/>
    <s v="medium"/>
    <s v="large"/>
    <n v="2091.4699999999998"/>
    <n v="388.92"/>
    <d v="2011-04-16T00:00:00"/>
    <n v="1702.5499999999997"/>
    <s v="F"/>
    <n v="77"/>
    <d v="1991-09-21T00:00:00"/>
    <n v="28.805043994165395"/>
    <s v="Statistician I"/>
    <s v="Retail"/>
    <s v="Mass Customer"/>
    <s v="N"/>
    <s v="Yes"/>
    <n v="5"/>
    <m/>
  </r>
  <r>
    <n v="2714"/>
    <n v="34"/>
    <x v="3361"/>
    <d v="2017-01-14T00:00:00"/>
    <n v="350"/>
    <b v="0"/>
    <s v="Approved"/>
    <s v="Norco Bicycles"/>
    <s v="Road"/>
    <s v="high"/>
    <s v="large"/>
    <n v="774.53"/>
    <n v="464.72"/>
    <d v="1994-07-12T00:00:00"/>
    <n v="309.80999999999995"/>
    <s v="F"/>
    <n v="5"/>
    <d v="1970-03-25T00:00:00"/>
    <n v="50.311893309233888"/>
    <s v="Financial Advisor"/>
    <s v="Financial Services"/>
    <s v="Mass Customer"/>
    <s v="N"/>
    <s v="Yes"/>
    <n v="12"/>
    <m/>
  </r>
  <r>
    <n v="3068"/>
    <n v="12"/>
    <x v="407"/>
    <d v="2017-01-14T00:00:00"/>
    <n v="350"/>
    <b v="1"/>
    <s v="Approved"/>
    <s v="Giant Bicycles"/>
    <s v="Standard"/>
    <s v="medium"/>
    <s v="large"/>
    <n v="1765.3"/>
    <n v="709.48"/>
    <d v="2004-07-25T00:00:00"/>
    <n v="1055.82"/>
    <s v="M"/>
    <n v="60"/>
    <d v="1987-09-28T00:00:00"/>
    <n v="32.788605638001016"/>
    <s v="Statistician IV"/>
    <s v="Financial Services"/>
    <s v="High Net Worth"/>
    <s v="N"/>
    <s v="No"/>
    <n v="5"/>
    <m/>
  </r>
  <r>
    <n v="3469"/>
    <n v="100"/>
    <x v="2858"/>
    <d v="2017-01-14T00:00:00"/>
    <n v="350"/>
    <b v="0"/>
    <s v="Approved"/>
    <s v="Norco Bicycles"/>
    <s v="Road"/>
    <s v="medium"/>
    <s v="medium"/>
    <n v="1036.5899999999999"/>
    <n v="206.35"/>
    <d v="1991-05-06T00:00:00"/>
    <n v="830.2399999999999"/>
    <s v="F"/>
    <n v="41"/>
    <d v="1978-02-11T00:00:00"/>
    <n v="42.421482350329782"/>
    <s v="Safety Technician II"/>
    <s v="Manufacturing"/>
    <s v="Affluent Customer"/>
    <s v="N"/>
    <s v="No"/>
    <n v="12"/>
    <m/>
  </r>
  <r>
    <n v="3512"/>
    <n v="22"/>
    <x v="2506"/>
    <d v="2017-01-14T00:00:00"/>
    <n v="350"/>
    <b v="1"/>
    <s v="Approved"/>
    <s v="WeareA2B"/>
    <s v="Standard"/>
    <s v="medium"/>
    <s v="medium"/>
    <n v="60.34"/>
    <n v="45.26"/>
    <d v="1993-07-15T00:00:00"/>
    <n v="15.080000000000005"/>
    <s v="F"/>
    <n v="88"/>
    <d v="1990-12-07T00:00:00"/>
    <n v="29.594085090055806"/>
    <s v="Automation Specialist I"/>
    <s v="Manufacturing"/>
    <s v="Affluent Customer"/>
    <s v="N"/>
    <s v="No"/>
    <n v="1"/>
    <m/>
  </r>
  <r>
    <n v="3578"/>
    <n v="3"/>
    <x v="1301"/>
    <d v="2017-01-14T00:00:00"/>
    <n v="350"/>
    <b v="0"/>
    <s v="Approved"/>
    <s v="Trek Bicycles"/>
    <s v="Standard"/>
    <s v="medium"/>
    <s v="large"/>
    <n v="2091.4699999999998"/>
    <n v="388.92"/>
    <d v="1991-11-07T00:00:00"/>
    <n v="1702.5499999999997"/>
    <s v="F"/>
    <n v="81"/>
    <d v="1960-02-13T00:00:00"/>
    <n v="60.429701528411975"/>
    <s v="Senior Sales Associate"/>
    <s v="Property"/>
    <s v="Mass Customer"/>
    <s v="N"/>
    <s v="Yes"/>
    <n v="12"/>
    <m/>
  </r>
  <r>
    <n v="4156"/>
    <n v="92"/>
    <x v="1930"/>
    <d v="2017-01-14T00:00:00"/>
    <n v="350"/>
    <b v="0"/>
    <s v="Approved"/>
    <s v="WeareA2B"/>
    <s v="Standard"/>
    <s v="medium"/>
    <s v="small"/>
    <n v="1415.01"/>
    <n v="1259.3599999999999"/>
    <d v="1994-08-10T00:00:00"/>
    <n v="155.65000000000009"/>
    <s v="F"/>
    <n v="58"/>
    <d v="1989-02-15T00:00:00"/>
    <n v="31.402304268138"/>
    <n v="0"/>
    <s v="Financial Services"/>
    <s v="Mass Customer"/>
    <s v="N"/>
    <s v="Yes"/>
    <n v="5"/>
    <m/>
  </r>
  <r>
    <n v="4391"/>
    <n v="75"/>
    <x v="1016"/>
    <d v="2017-01-14T00:00:00"/>
    <n v="350"/>
    <b v="0"/>
    <s v="Approved"/>
    <s v="Giant Bicycles"/>
    <s v="Touring"/>
    <s v="medium"/>
    <s v="large"/>
    <n v="1873.97"/>
    <n v="863.95"/>
    <d v="2006-05-22T00:00:00"/>
    <n v="1010.02"/>
    <s v="F"/>
    <n v="34"/>
    <d v="1978-09-15T00:00:00"/>
    <n v="41.829701528411974"/>
    <s v="Compensation Analyst"/>
    <s v="Financial Services"/>
    <s v="Mass Customer"/>
    <s v="N"/>
    <s v="No"/>
    <n v="15"/>
    <m/>
  </r>
  <r>
    <n v="4633"/>
    <n v="38"/>
    <x v="3315"/>
    <d v="2017-01-14T00:00:00"/>
    <n v="350"/>
    <b v="1"/>
    <s v="Approved"/>
    <s v="Solex"/>
    <s v="Standard"/>
    <s v="medium"/>
    <s v="medium"/>
    <n v="1577.53"/>
    <n v="826.51"/>
    <d v="2011-03-16T00:00:00"/>
    <n v="751.02"/>
    <s v="M"/>
    <n v="88"/>
    <d v="1955-10-05T00:00:00"/>
    <n v="64.791345364028416"/>
    <s v="Operator"/>
    <s v="Financial Services"/>
    <s v="Affluent Customer"/>
    <s v="N"/>
    <s v="No"/>
    <n v="7"/>
    <m/>
  </r>
  <r>
    <n v="5021"/>
    <n v="43"/>
    <x v="950"/>
    <d v="2017-01-14T00:00:00"/>
    <n v="350"/>
    <b v="0"/>
    <s v="Approved"/>
    <s v="Norco Bicycles"/>
    <s v="Standard"/>
    <s v="medium"/>
    <s v="medium"/>
    <n v="1555.58"/>
    <n v="818.01"/>
    <d v="2013-09-16T00:00:00"/>
    <n v="737.56999999999994"/>
    <s v="M"/>
    <n v="14"/>
    <d v="1964-05-26T00:00:00"/>
    <n v="56.144770021562657"/>
    <s v="Human Resources Assistant III"/>
    <s v="Retail"/>
    <s v="High Net Worth"/>
    <s v="N"/>
    <s v="Yes"/>
    <n v="9"/>
    <m/>
  </r>
  <r>
    <n v="5068"/>
    <n v="36"/>
    <x v="811"/>
    <d v="2017-01-14T00:00:00"/>
    <n v="350"/>
    <b v="1"/>
    <s v="Approved"/>
    <s v="Solex"/>
    <s v="Standard"/>
    <s v="low"/>
    <s v="medium"/>
    <n v="1289.8499999999999"/>
    <n v="74.510000000000005"/>
    <d v="2007-12-11T00:00:00"/>
    <n v="1215.3399999999999"/>
    <s v="F"/>
    <n v="8"/>
    <d v="1959-04-24T00:00:00"/>
    <n v="61.237920706494165"/>
    <s v="Clinical Specialist"/>
    <s v="Health"/>
    <s v="High Net Worth"/>
    <s v="N"/>
    <s v="No"/>
    <n v="13"/>
    <m/>
  </r>
  <r>
    <n v="5744"/>
    <n v="56"/>
    <x v="3297"/>
    <d v="2017-01-14T00:00:00"/>
    <n v="350"/>
    <b v="1"/>
    <s v="Approved"/>
    <s v="Norco Bicycles"/>
    <s v="Mountain"/>
    <s v="low"/>
    <s v="small"/>
    <n v="688.63"/>
    <n v="612.88"/>
    <d v="1993-10-02T00:00:00"/>
    <n v="75.75"/>
    <s v="M"/>
    <n v="38"/>
    <d v="1977-11-25T00:00:00"/>
    <n v="42.635180980466764"/>
    <s v="Human Resources Assistant III"/>
    <s v="Retail"/>
    <s v="High Net Worth"/>
    <s v="N"/>
    <s v="No"/>
    <n v="16"/>
    <m/>
  </r>
  <r>
    <n v="6407"/>
    <n v="52"/>
    <x v="1423"/>
    <d v="2017-01-14T00:00:00"/>
    <n v="350"/>
    <b v="1"/>
    <s v="Approved"/>
    <s v="OHM Cycles"/>
    <s v="Road"/>
    <s v="medium"/>
    <s v="medium"/>
    <n v="1280.28"/>
    <n v="829.51"/>
    <d v="2001-11-25T00:00:00"/>
    <n v="450.77"/>
    <s v="M"/>
    <n v="74"/>
    <d v="1980-07-22T00:00:00"/>
    <n v="39.977646733891426"/>
    <s v="Office Assistant II"/>
    <s v="n/a"/>
    <s v="Mass Customer"/>
    <s v="N"/>
    <s v="No"/>
    <n v="13"/>
    <m/>
  </r>
  <r>
    <n v="6492"/>
    <n v="41"/>
    <x v="2941"/>
    <d v="2017-01-14T00:00:00"/>
    <n v="350"/>
    <b v="1"/>
    <s v="Approved"/>
    <s v="Norco Bicycles"/>
    <s v="Standard"/>
    <s v="low"/>
    <s v="medium"/>
    <n v="958.74"/>
    <n v="748.9"/>
    <d v="2005-12-07T00:00:00"/>
    <n v="209.84000000000003"/>
    <s v="F"/>
    <n v="6"/>
    <d v="2000-10-11T00:00:00"/>
    <n v="19.742030295535258"/>
    <s v="Administrative Assistant IV"/>
    <s v="Financial Services"/>
    <s v="High Net Worth"/>
    <s v="N"/>
    <s v="Yes"/>
    <n v="1"/>
    <m/>
  </r>
  <r>
    <n v="6608"/>
    <n v="28"/>
    <x v="2723"/>
    <d v="2017-01-14T00:00:00"/>
    <n v="350"/>
    <b v="1"/>
    <s v="Approved"/>
    <s v="Solex"/>
    <s v="Road"/>
    <s v="medium"/>
    <s v="small"/>
    <n v="1703.52"/>
    <n v="1516.13"/>
    <d v="2014-03-03T00:00:00"/>
    <n v="187.38999999999987"/>
    <s v="F"/>
    <n v="22"/>
    <d v="1966-11-18T00:00:00"/>
    <n v="53.662578240740736"/>
    <s v="Staff Scientist"/>
    <s v="Manufacturing"/>
    <s v="High Net Worth"/>
    <s v="N"/>
    <s v="Yes"/>
    <n v="8"/>
    <m/>
  </r>
  <r>
    <n v="6673"/>
    <n v="13"/>
    <x v="2065"/>
    <d v="2017-01-14T00:00:00"/>
    <n v="350"/>
    <b v="1"/>
    <s v="Approved"/>
    <s v="Solex"/>
    <s v="Standard"/>
    <s v="medium"/>
    <s v="medium"/>
    <n v="1577.53"/>
    <n v="826.51"/>
    <d v="2011-03-16T00:00:00"/>
    <n v="751.02"/>
    <s v="F"/>
    <n v="22"/>
    <d v="1960-04-13T00:00:00"/>
    <n v="60.265317966768137"/>
    <s v="Financial Advisor"/>
    <s v="Financial Services"/>
    <s v="High Net Worth"/>
    <s v="N"/>
    <s v="No"/>
    <n v="13"/>
    <m/>
  </r>
  <r>
    <n v="6711"/>
    <n v="41"/>
    <x v="2462"/>
    <d v="2017-01-14T00:00:00"/>
    <n v="350"/>
    <b v="0"/>
    <s v="Approved"/>
    <s v="Norco Bicycles"/>
    <s v="Standard"/>
    <s v="low"/>
    <s v="medium"/>
    <n v="958.74"/>
    <n v="748.9"/>
    <d v="2005-12-07T00:00:00"/>
    <n v="209.84000000000003"/>
    <s v="M"/>
    <n v="67"/>
    <d v="1955-02-18T00:00:00"/>
    <n v="65.418742624302382"/>
    <s v="Geological Engineer"/>
    <s v="Manufacturing"/>
    <s v="High Net Worth"/>
    <s v="N"/>
    <s v="No"/>
    <n v="18"/>
    <m/>
  </r>
  <r>
    <n v="6756"/>
    <n v="53"/>
    <x v="541"/>
    <d v="2017-01-14T00:00:00"/>
    <n v="350"/>
    <b v="0"/>
    <s v="Approved"/>
    <s v="OHM Cycles"/>
    <s v="Standard"/>
    <s v="medium"/>
    <s v="medium"/>
    <n v="795.34"/>
    <n v="101.58"/>
    <d v="2009-04-12T00:00:00"/>
    <n v="693.76"/>
    <s v="M"/>
    <n v="35"/>
    <d v="1973-07-16T00:00:00"/>
    <n v="46.999564542110605"/>
    <n v="0"/>
    <s v="n/a"/>
    <s v="Mass Customer"/>
    <s v="N"/>
    <s v="Yes"/>
    <n v="8"/>
    <m/>
  </r>
  <r>
    <n v="6825"/>
    <n v="1"/>
    <x v="3340"/>
    <d v="2017-01-14T00:00:00"/>
    <n v="350"/>
    <b v="0"/>
    <s v="Approved"/>
    <s v="Giant Bicycles"/>
    <s v="Standard"/>
    <s v="medium"/>
    <s v="medium"/>
    <n v="1403.5"/>
    <n v="954.82"/>
    <d v="1991-11-07T00:00:00"/>
    <n v="448.67999999999995"/>
    <s v="F"/>
    <n v="88"/>
    <d v="1961-11-23T00:00:00"/>
    <n v="58.65161933663115"/>
    <s v="Associate Professor"/>
    <s v="Argiculture"/>
    <s v="Affluent Customer"/>
    <s v="N"/>
    <s v="Yes"/>
    <n v="13"/>
    <m/>
  </r>
  <r>
    <n v="7003"/>
    <n v="44"/>
    <x v="2250"/>
    <d v="2017-01-14T00:00:00"/>
    <n v="350"/>
    <b v="1"/>
    <s v="Approved"/>
    <s v="WeareA2B"/>
    <s v="Standard"/>
    <s v="medium"/>
    <s v="medium"/>
    <n v="1769.64"/>
    <n v="108.76"/>
    <d v="2001-11-25T00:00:00"/>
    <n v="1660.88"/>
    <s v="F"/>
    <n v="44"/>
    <d v="1999-10-04T00:00:00"/>
    <n v="20.763948103754437"/>
    <s v="Sales Associate"/>
    <s v="Manufacturing"/>
    <s v="Affluent Customer"/>
    <s v="N"/>
    <s v="Yes"/>
    <n v="1"/>
    <m/>
  </r>
  <r>
    <n v="7070"/>
    <n v="91"/>
    <x v="2420"/>
    <d v="2017-01-14T00:00:00"/>
    <n v="350"/>
    <b v="0"/>
    <s v="Approved"/>
    <s v="Solex"/>
    <s v="Standard"/>
    <s v="medium"/>
    <s v="medium"/>
    <n v="100.35"/>
    <n v="75.260000000000005"/>
    <d v="2004-01-16T00:00:00"/>
    <n v="25.089999999999989"/>
    <s v="M"/>
    <n v="36"/>
    <d v="1967-05-23T00:00:00"/>
    <n v="53.15298919964485"/>
    <s v="Account Coordinator"/>
    <s v="Financial Services"/>
    <s v="Affluent Customer"/>
    <s v="N"/>
    <s v="Yes"/>
    <n v="10"/>
    <m/>
  </r>
  <r>
    <n v="19272"/>
    <n v="91"/>
    <x v="3315"/>
    <d v="2017-07-07T00:00:00"/>
    <m/>
    <m/>
    <s v="Approved"/>
    <s v="Solex"/>
    <s v="Standard"/>
    <s v="medium"/>
    <s v="medium"/>
    <n v="100.35"/>
    <n v="75.260000000000005"/>
    <n v="36367"/>
    <m/>
    <m/>
    <m/>
    <m/>
    <m/>
    <m/>
    <m/>
    <m/>
    <m/>
    <m/>
    <m/>
    <m/>
  </r>
  <r>
    <n v="19273"/>
    <n v="23"/>
    <x v="2106"/>
    <d v="2017-08-13T00:00:00"/>
    <m/>
    <b v="1"/>
    <s v="Cancelled"/>
    <s v="Norco Bicycles"/>
    <s v="Mountain"/>
    <s v="low"/>
    <s v="small"/>
    <n v="688.63"/>
    <n v="612.88"/>
    <n v="34244"/>
    <m/>
    <m/>
    <m/>
    <m/>
    <m/>
    <m/>
    <m/>
    <m/>
    <m/>
    <m/>
    <m/>
    <m/>
  </r>
  <r>
    <n v="7932"/>
    <n v="80"/>
    <x v="532"/>
    <d v="2017-01-14T00:00:00"/>
    <n v="350"/>
    <b v="0"/>
    <s v="Approved"/>
    <s v="OHM Cycles"/>
    <s v="Touring"/>
    <s v="low"/>
    <s v="medium"/>
    <n v="1073.07"/>
    <n v="933.84"/>
    <d v="1991-07-10T00:00:00"/>
    <n v="139.2299999999999"/>
    <s v="F"/>
    <n v="41"/>
    <d v="1995-01-31T00:00:00"/>
    <n v="25.440660432521561"/>
    <s v="Research Nurse"/>
    <s v="Health"/>
    <s v="Mass Customer"/>
    <s v="N"/>
    <s v="Yes"/>
    <n v="1"/>
    <m/>
  </r>
  <r>
    <n v="7971"/>
    <n v="42"/>
    <x v="2395"/>
    <d v="2017-01-14T00:00:00"/>
    <n v="350"/>
    <b v="0"/>
    <s v="Approved"/>
    <s v="OHM Cycles"/>
    <s v="Road"/>
    <s v="medium"/>
    <s v="small"/>
    <n v="1810"/>
    <n v="1610.9"/>
    <d v="1993-04-12T00:00:00"/>
    <n v="199.09999999999991"/>
    <s v="F"/>
    <n v="49"/>
    <d v="1997-04-21T00:00:00"/>
    <n v="23.218742624302383"/>
    <s v="Product Engineer"/>
    <s v="Financial Services"/>
    <s v="Affluent Customer"/>
    <s v="N"/>
    <s v="Yes"/>
    <n v="4"/>
    <m/>
  </r>
  <r>
    <n v="8225"/>
    <n v="84"/>
    <x v="559"/>
    <d v="2017-01-14T00:00:00"/>
    <n v="350"/>
    <b v="0"/>
    <s v="Approved"/>
    <s v="Trek Bicycles"/>
    <s v="Road"/>
    <s v="medium"/>
    <s v="medium"/>
    <n v="290.62"/>
    <n v="215.14"/>
    <d v="2004-12-18T00:00:00"/>
    <n v="75.480000000000018"/>
    <s v="F"/>
    <n v="73"/>
    <d v="1962-04-30T00:00:00"/>
    <n v="58.218742624302379"/>
    <s v="Web Developer II"/>
    <s v="n/a"/>
    <s v="Mass Customer"/>
    <s v="N"/>
    <s v="No"/>
    <n v="15"/>
    <m/>
  </r>
  <r>
    <n v="8842"/>
    <n v="0"/>
    <x v="3285"/>
    <d v="2017-01-14T00:00:00"/>
    <n v="350"/>
    <b v="1"/>
    <s v="Approved"/>
    <s v="Norco Bicycles"/>
    <s v="Road"/>
    <s v="medium"/>
    <s v="medium"/>
    <n v="544.04999999999995"/>
    <n v="376.84"/>
    <d v="1992-10-02T00:00:00"/>
    <n v="167.20999999999998"/>
    <s v="M"/>
    <n v="98"/>
    <d v="1984-07-07T00:00:00"/>
    <n v="36.016002898274984"/>
    <s v="Financial Analyst"/>
    <s v="Financial Services"/>
    <s v="High Net Worth"/>
    <s v="N"/>
    <s v="Yes"/>
    <n v="14"/>
    <m/>
  </r>
  <r>
    <n v="9516"/>
    <n v="97"/>
    <x v="426"/>
    <d v="2017-01-14T00:00:00"/>
    <n v="350"/>
    <b v="1"/>
    <s v="Approved"/>
    <s v="Solex"/>
    <s v="Standard"/>
    <s v="medium"/>
    <s v="large"/>
    <n v="202.62"/>
    <n v="151.96"/>
    <d v="1994-08-10T00:00:00"/>
    <n v="50.66"/>
    <s v="M"/>
    <n v="32"/>
    <d v="1976-03-19T00:00:00"/>
    <n v="44.322852213343481"/>
    <s v="Help Desk Technician"/>
    <s v="n/a"/>
    <s v="Mass Customer"/>
    <s v="N"/>
    <s v="Yes"/>
    <n v="11"/>
    <m/>
  </r>
  <r>
    <n v="10227"/>
    <n v="29"/>
    <x v="791"/>
    <d v="2017-01-14T00:00:00"/>
    <n v="350"/>
    <b v="0"/>
    <s v="Approved"/>
    <s v="Norco Bicycles"/>
    <s v="Road"/>
    <s v="medium"/>
    <s v="medium"/>
    <n v="543.39"/>
    <n v="407.54"/>
    <d v="1991-11-10T00:00:00"/>
    <n v="135.84999999999997"/>
    <s v="F"/>
    <n v="66"/>
    <d v="1964-08-09T00:00:00"/>
    <n v="55.939290569507861"/>
    <s v="VP Quality Control"/>
    <s v="Financial Services"/>
    <s v="Affluent Customer"/>
    <s v="N"/>
    <s v="Yes"/>
    <n v="15"/>
    <m/>
  </r>
  <r>
    <n v="10841"/>
    <n v="50"/>
    <x v="588"/>
    <d v="2017-01-14T00:00:00"/>
    <n v="350"/>
    <b v="1"/>
    <s v="Approved"/>
    <s v="WeareA2B"/>
    <s v="Standard"/>
    <s v="medium"/>
    <s v="small"/>
    <n v="175.89"/>
    <n v="131.91999999999999"/>
    <d v="2003-07-21T00:00:00"/>
    <n v="43.97"/>
    <s v="F"/>
    <n v="23"/>
    <d v="1954-03-26T00:00:00"/>
    <n v="66.320112487316081"/>
    <s v="Software Test Engineer I"/>
    <s v="Argiculture"/>
    <s v="Mass Customer"/>
    <s v="N"/>
    <s v="Yes"/>
    <n v="19"/>
    <m/>
  </r>
  <r>
    <n v="11283"/>
    <n v="34"/>
    <x v="1388"/>
    <d v="2017-01-14T00:00:00"/>
    <n v="350"/>
    <b v="0"/>
    <s v="Approved"/>
    <s v="WeareA2B"/>
    <s v="Standard"/>
    <s v="medium"/>
    <s v="medium"/>
    <n v="1231.1500000000001"/>
    <n v="161.6"/>
    <d v="1994-09-09T00:00:00"/>
    <n v="1069.5500000000002"/>
    <s v="F"/>
    <n v="84"/>
    <d v="1974-10-19T00:00:00"/>
    <n v="45.739290569507865"/>
    <n v="0"/>
    <s v="Health"/>
    <s v="High Net Worth"/>
    <s v="N"/>
    <s v="Yes"/>
    <n v="20"/>
    <m/>
  </r>
  <r>
    <n v="11445"/>
    <n v="38"/>
    <x v="2264"/>
    <d v="2017-01-14T00:00:00"/>
    <n v="350"/>
    <b v="0"/>
    <s v="Approved"/>
    <s v="Solex"/>
    <s v="Standard"/>
    <s v="medium"/>
    <s v="medium"/>
    <n v="1577.53"/>
    <n v="826.51"/>
    <d v="1991-01-21T00:00:00"/>
    <n v="751.02"/>
    <s v="M"/>
    <n v="14"/>
    <d v="1976-09-28T00:00:00"/>
    <n v="43.794085090055809"/>
    <s v="General Manager"/>
    <s v="n/a"/>
    <s v="Mass Customer"/>
    <s v="N"/>
    <s v="Yes"/>
    <n v="7"/>
    <m/>
  </r>
  <r>
    <n v="19283"/>
    <n v="55"/>
    <x v="2214"/>
    <d v="2017-08-02T00:00:00"/>
    <m/>
    <m/>
    <s v="Approved"/>
    <s v="Trek Bicycles"/>
    <s v="Road"/>
    <s v="medium"/>
    <s v="large"/>
    <n v="1894.19"/>
    <n v="598.76"/>
    <n v="37823"/>
    <m/>
    <m/>
    <m/>
    <m/>
    <m/>
    <m/>
    <m/>
    <m/>
    <m/>
    <m/>
    <m/>
    <m/>
  </r>
  <r>
    <n v="11686"/>
    <n v="32"/>
    <x v="800"/>
    <d v="2017-01-14T00:00:00"/>
    <n v="350"/>
    <b v="1"/>
    <s v="Approved"/>
    <s v="Giant Bicycles"/>
    <s v="Standard"/>
    <s v="high"/>
    <s v="medium"/>
    <n v="1179"/>
    <n v="707.4"/>
    <d v="1998-12-16T00:00:00"/>
    <n v="471.6"/>
    <s v="F"/>
    <n v="33"/>
    <d v="1974-11-27T00:00:00"/>
    <n v="45.632441254439371"/>
    <s v="Assistant Media Planner"/>
    <s v="Entertainment"/>
    <s v="High Net Worth"/>
    <s v="N"/>
    <s v="Yes"/>
    <n v="7"/>
    <m/>
  </r>
  <r>
    <n v="11899"/>
    <n v="49"/>
    <x v="1131"/>
    <d v="2017-01-14T00:00:00"/>
    <n v="350"/>
    <b v="1"/>
    <s v="Approved"/>
    <s v="Trek Bicycles"/>
    <s v="Road"/>
    <s v="medium"/>
    <s v="medium"/>
    <n v="533.51"/>
    <n v="400.13"/>
    <d v="2012-06-04T00:00:00"/>
    <n v="133.38"/>
    <s v="F"/>
    <n v="45"/>
    <d v="1960-07-03T00:00:00"/>
    <n v="60.043400158548955"/>
    <s v="Senior Quality Engineer"/>
    <s v="Retail"/>
    <s v="Mass Customer"/>
    <s v="N"/>
    <s v="No"/>
    <n v="18"/>
    <m/>
  </r>
  <r>
    <n v="11911"/>
    <n v="53"/>
    <x v="2069"/>
    <d v="2017-01-14T00:00:00"/>
    <n v="350"/>
    <b v="0"/>
    <s v="Approved"/>
    <s v="OHM Cycles"/>
    <s v="Standard"/>
    <s v="medium"/>
    <s v="medium"/>
    <n v="795.34"/>
    <n v="101.58"/>
    <d v="1997-02-09T00:00:00"/>
    <n v="693.76"/>
    <s v="M"/>
    <n v="39"/>
    <d v="1975-04-26T00:00:00"/>
    <n v="45.221482350329779"/>
    <s v="Product Engineer"/>
    <s v="Manufacturing"/>
    <s v="Mass Customer"/>
    <s v="N"/>
    <s v="No"/>
    <n v="13"/>
    <m/>
  </r>
  <r>
    <n v="12085"/>
    <n v="0"/>
    <x v="3393"/>
    <d v="2017-01-14T00:00:00"/>
    <n v="350"/>
    <b v="1"/>
    <s v="Approved"/>
    <s v="Giant Bicycles"/>
    <s v="Standard"/>
    <s v="medium"/>
    <s v="medium"/>
    <n v="230.91"/>
    <n v="173.18"/>
    <d v="1995-12-19T00:00:00"/>
    <n v="57.72999999999999"/>
    <s v="F"/>
    <n v="35"/>
    <d v="1999-08-29T00:00:00"/>
    <n v="20.862578240740739"/>
    <s v="Chemical Engineer"/>
    <s v="Manufacturing"/>
    <s v="High Net Worth"/>
    <s v="N"/>
    <s v="Yes"/>
    <n v="3"/>
    <m/>
  </r>
  <r>
    <n v="12402"/>
    <n v="50"/>
    <x v="1145"/>
    <d v="2017-01-14T00:00:00"/>
    <n v="350"/>
    <b v="1"/>
    <s v="Approved"/>
    <s v="WeareA2B"/>
    <s v="Standard"/>
    <s v="medium"/>
    <s v="small"/>
    <n v="175.89"/>
    <n v="131.91999999999999"/>
    <d v="2003-02-16T00:00:00"/>
    <n v="43.97"/>
    <s v="M"/>
    <n v="9"/>
    <d v="1972-12-19T00:00:00"/>
    <n v="47.572167281836627"/>
    <s v="Automation Specialist IV"/>
    <s v="Property"/>
    <s v="Mass Customer"/>
    <s v="N"/>
    <s v="No"/>
    <n v="12"/>
    <m/>
  </r>
  <r>
    <n v="13903"/>
    <n v="13"/>
    <x v="3096"/>
    <d v="2017-01-14T00:00:00"/>
    <n v="350"/>
    <b v="0"/>
    <s v="Approved"/>
    <s v="Solex"/>
    <s v="Standard"/>
    <s v="medium"/>
    <s v="medium"/>
    <n v="1163.8900000000001"/>
    <n v="589.27"/>
    <d v="2016-07-09T00:00:00"/>
    <n v="574.62000000000012"/>
    <s v="M"/>
    <n v="83"/>
    <d v="1966-01-16T00:00:00"/>
    <n v="54.500934405124298"/>
    <s v="Engineer II"/>
    <s v="n/a"/>
    <s v="Mass Customer"/>
    <s v="N"/>
    <s v="No"/>
    <n v="15"/>
    <m/>
  </r>
  <r>
    <n v="14106"/>
    <n v="20"/>
    <x v="1430"/>
    <d v="2017-01-14T00:00:00"/>
    <n v="350"/>
    <b v="1"/>
    <s v="Approved"/>
    <s v="Trek Bicycles"/>
    <s v="Standard"/>
    <s v="medium"/>
    <s v="small"/>
    <n v="1775.81"/>
    <n v="1580.47"/>
    <d v="2014-03-03T00:00:00"/>
    <n v="195.33999999999992"/>
    <s v="F"/>
    <n v="98"/>
    <d v="1980-09-11T00:00:00"/>
    <n v="39.837920706494167"/>
    <s v="Recruiting Manager"/>
    <s v="Health"/>
    <s v="Mass Customer"/>
    <s v="N"/>
    <s v="No"/>
    <n v="12"/>
    <m/>
  </r>
  <r>
    <n v="14107"/>
    <n v="39"/>
    <x v="982"/>
    <d v="2017-01-14T00:00:00"/>
    <n v="350"/>
    <b v="0"/>
    <s v="Approved"/>
    <s v="Giant Bicycles"/>
    <s v="Standard"/>
    <s v="medium"/>
    <s v="large"/>
    <n v="1812.75"/>
    <n v="582.48"/>
    <d v="2010-06-07T00:00:00"/>
    <n v="1230.27"/>
    <s v="F"/>
    <n v="31"/>
    <d v="1960-09-02T00:00:00"/>
    <n v="59.876276870877724"/>
    <s v="Structural Analysis Engineer"/>
    <s v="n/a"/>
    <s v="Mass Customer"/>
    <s v="N"/>
    <s v="No"/>
    <n v="18"/>
    <m/>
  </r>
  <r>
    <n v="14704"/>
    <n v="95"/>
    <x v="1295"/>
    <d v="2017-01-14T00:00:00"/>
    <n v="350"/>
    <b v="0"/>
    <s v="Approved"/>
    <s v="Giant Bicycles"/>
    <s v="Standard"/>
    <s v="medium"/>
    <s v="large"/>
    <n v="569.55999999999995"/>
    <n v="528.42999999999995"/>
    <d v="2003-09-10T00:00:00"/>
    <n v="41.129999999999995"/>
    <s v="M"/>
    <n v="11"/>
    <d v="1995-04-12T00:00:00"/>
    <n v="25.246139884576355"/>
    <s v="Technical Writer"/>
    <s v="n/a"/>
    <s v="Mass Customer"/>
    <s v="N"/>
    <s v="Yes"/>
    <n v="5"/>
    <m/>
  </r>
  <r>
    <n v="15069"/>
    <n v="43"/>
    <x v="3122"/>
    <d v="2017-01-14T00:00:00"/>
    <n v="350"/>
    <b v="0"/>
    <s v="Approved"/>
    <s v="Solex"/>
    <s v="Standard"/>
    <s v="medium"/>
    <s v="medium"/>
    <n v="1151.96"/>
    <n v="649.49"/>
    <d v="1999-12-04T00:00:00"/>
    <n v="502.47"/>
    <s v="F"/>
    <n v="17"/>
    <d v="1995-04-20T00:00:00"/>
    <n v="25.224222076357176"/>
    <s v="Legal Assistant"/>
    <s v="Manufacturing"/>
    <s v="Affluent Customer"/>
    <s v="N"/>
    <s v="No"/>
    <n v="4"/>
    <m/>
  </r>
  <r>
    <n v="15508"/>
    <n v="51"/>
    <x v="2391"/>
    <d v="2017-01-14T00:00:00"/>
    <n v="350"/>
    <b v="1"/>
    <s v="Approved"/>
    <s v="OHM Cycles"/>
    <s v="Standard"/>
    <s v="high"/>
    <s v="medium"/>
    <n v="2005.66"/>
    <n v="1203.4000000000001"/>
    <d v="2009-04-12T00:00:00"/>
    <n v="802.26"/>
    <s v="M"/>
    <n v="14"/>
    <d v="1978-08-24T00:00:00"/>
    <n v="41.88997550101471"/>
    <s v="Sales Representative"/>
    <s v="Retail"/>
    <s v="Affluent Customer"/>
    <s v="N"/>
    <s v="Yes"/>
    <n v="7"/>
    <m/>
  </r>
  <r>
    <n v="15889"/>
    <n v="19"/>
    <x v="1559"/>
    <d v="2017-01-14T00:00:00"/>
    <n v="350"/>
    <b v="1"/>
    <s v="Approved"/>
    <s v="OHM Cycles"/>
    <s v="Road"/>
    <s v="high"/>
    <s v="large"/>
    <n v="12.01"/>
    <n v="7.21"/>
    <d v="2009-03-08T00:00:00"/>
    <n v="4.8"/>
    <s v="F"/>
    <n v="14"/>
    <d v="1959-10-12T00:00:00"/>
    <n v="60.76942755580923"/>
    <s v="Dental Hygienist"/>
    <s v="Health"/>
    <s v="Mass Customer"/>
    <s v="N"/>
    <s v="No"/>
    <n v="11"/>
    <m/>
  </r>
  <r>
    <n v="17278"/>
    <n v="0"/>
    <x v="1668"/>
    <d v="2017-01-14T00:00:00"/>
    <n v="350"/>
    <b v="1"/>
    <s v="Approved"/>
    <s v="Norco Bicycles"/>
    <s v="Road"/>
    <s v="medium"/>
    <s v="medium"/>
    <n v="544.04999999999995"/>
    <n v="376.84"/>
    <d v="2002-08-31T00:00:00"/>
    <n v="167.20999999999998"/>
    <s v="F"/>
    <n v="73"/>
    <d v="1977-10-19T00:00:00"/>
    <n v="42.736550843480465"/>
    <s v="Geologist IV"/>
    <s v="Financial Services"/>
    <s v="High Net Worth"/>
    <s v="N"/>
    <s v="Yes"/>
    <n v="9"/>
    <m/>
  </r>
  <r>
    <n v="18943"/>
    <n v="52"/>
    <x v="515"/>
    <d v="2017-01-14T00:00:00"/>
    <n v="350"/>
    <b v="1"/>
    <s v="Approved"/>
    <s v="OHM Cycles"/>
    <s v="Road"/>
    <s v="medium"/>
    <s v="medium"/>
    <n v="1280.28"/>
    <n v="829.51"/>
    <d v="2003-07-21T00:00:00"/>
    <n v="450.77"/>
    <s v="U"/>
    <n v="39"/>
    <d v="1899-12-30T00:00:00"/>
    <n v="0"/>
    <s v="Programmer I"/>
    <s v="IT"/>
    <s v="Mass Customer"/>
    <s v="N"/>
    <s v="Yes"/>
    <n v="0"/>
    <m/>
  </r>
  <r>
    <n v="18977"/>
    <n v="35"/>
    <x v="701"/>
    <d v="2017-01-14T00:00:00"/>
    <n v="350"/>
    <b v="1"/>
    <s v="Approved"/>
    <s v="Giant Bicycles"/>
    <s v="Standard"/>
    <s v="medium"/>
    <s v="medium"/>
    <n v="1403.5"/>
    <n v="954.82"/>
    <d v="2016-11-14T00:00:00"/>
    <n v="448.67999999999995"/>
    <s v="F"/>
    <n v="19"/>
    <d v="1971-09-28T00:00:00"/>
    <n v="48.799564542110602"/>
    <n v="0"/>
    <s v="Manufacturing"/>
    <s v="High Net Worth"/>
    <s v="N"/>
    <s v="Yes"/>
    <n v="14"/>
    <m/>
  </r>
  <r>
    <n v="148"/>
    <n v="14"/>
    <x v="58"/>
    <d v="2017-01-13T00:00:00"/>
    <n v="351"/>
    <b v="0"/>
    <s v="Approved"/>
    <s v="Trek Bicycles"/>
    <s v="Standard"/>
    <s v="medium"/>
    <s v="small"/>
    <n v="1386.84"/>
    <n v="1234.29"/>
    <d v="2003-08-05T00:00:00"/>
    <n v="152.54999999999995"/>
    <s v="M"/>
    <n v="65"/>
    <d v="1959-10-14T00:00:00"/>
    <n v="60.763948103754437"/>
    <s v="Product Engineer"/>
    <s v="Entertainment"/>
    <s v="Mass Customer"/>
    <s v="N"/>
    <s v="No"/>
    <n v="12"/>
    <m/>
  </r>
  <r>
    <n v="212"/>
    <n v="80"/>
    <x v="2983"/>
    <d v="2017-01-13T00:00:00"/>
    <n v="351"/>
    <b v="0"/>
    <s v="Approved"/>
    <s v="Trek Bicycles"/>
    <s v="Standard"/>
    <s v="medium"/>
    <s v="large"/>
    <n v="1469.44"/>
    <n v="596.54999999999995"/>
    <d v="2005-10-22T00:00:00"/>
    <n v="872.8900000000001"/>
    <s v="M"/>
    <n v="2"/>
    <d v="1969-07-01T00:00:00"/>
    <n v="51.043400158548955"/>
    <s v="Cost Accountant"/>
    <s v="Financial Services"/>
    <s v="High Net Worth"/>
    <s v="N"/>
    <s v="Yes"/>
    <n v="8"/>
    <m/>
  </r>
  <r>
    <n v="982"/>
    <n v="3"/>
    <x v="1452"/>
    <d v="2017-01-13T00:00:00"/>
    <n v="351"/>
    <b v="0"/>
    <s v="Approved"/>
    <s v="Trek Bicycles"/>
    <s v="Standard"/>
    <s v="medium"/>
    <s v="large"/>
    <n v="2091.4699999999998"/>
    <n v="388.92"/>
    <d v="2005-05-10T00:00:00"/>
    <n v="1702.5499999999997"/>
    <s v="F"/>
    <n v="32"/>
    <d v="1973-12-06T00:00:00"/>
    <n v="46.607783720192792"/>
    <s v="Analog Circuit Design manager"/>
    <s v="Health"/>
    <s v="Mass Customer"/>
    <s v="N"/>
    <s v="Yes"/>
    <n v="10"/>
    <m/>
  </r>
  <r>
    <n v="1972"/>
    <n v="36"/>
    <x v="2276"/>
    <d v="2017-01-13T00:00:00"/>
    <n v="351"/>
    <b v="1"/>
    <s v="Approved"/>
    <s v="Solex"/>
    <s v="Standard"/>
    <s v="low"/>
    <s v="medium"/>
    <n v="945.04"/>
    <n v="507.58"/>
    <d v="1995-12-19T00:00:00"/>
    <n v="437.46"/>
    <s v="F"/>
    <n v="94"/>
    <d v="1960-03-17T00:00:00"/>
    <n v="60.33929056950786"/>
    <s v="Computer Systems Analyst II"/>
    <s v="Property"/>
    <s v="Mass Customer"/>
    <s v="N"/>
    <s v="No"/>
    <n v="16"/>
    <m/>
  </r>
  <r>
    <n v="2080"/>
    <n v="80"/>
    <x v="459"/>
    <d v="2017-01-13T00:00:00"/>
    <n v="351"/>
    <b v="1"/>
    <s v="Approved"/>
    <s v="OHM Cycles"/>
    <s v="Touring"/>
    <s v="low"/>
    <s v="medium"/>
    <n v="1073.07"/>
    <n v="933.84"/>
    <d v="1997-01-25T00:00:00"/>
    <n v="139.2299999999999"/>
    <s v="F"/>
    <n v="28"/>
    <d v="1977-10-16T00:00:00"/>
    <n v="42.744770021562658"/>
    <s v="Community Outreach Specialist"/>
    <s v="n/a"/>
    <s v="Affluent Customer"/>
    <s v="N"/>
    <s v="No"/>
    <n v="18"/>
    <m/>
  </r>
  <r>
    <n v="19304"/>
    <n v="35"/>
    <x v="1439"/>
    <d v="2017-08-22T00:00:00"/>
    <m/>
    <m/>
    <s v="Approved"/>
    <s v="Trek Bicycles"/>
    <s v="Standard"/>
    <s v="low"/>
    <s v="medium"/>
    <n v="1057.51"/>
    <n v="154.4"/>
    <n v="34527"/>
    <m/>
    <m/>
    <m/>
    <m/>
    <m/>
    <m/>
    <m/>
    <m/>
    <m/>
    <m/>
    <m/>
    <m/>
  </r>
  <r>
    <n v="2987"/>
    <n v="0"/>
    <x v="1478"/>
    <d v="2017-01-13T00:00:00"/>
    <n v="351"/>
    <b v="1"/>
    <s v="Approved"/>
    <s v="WeareA2B"/>
    <s v="Standard"/>
    <s v="medium"/>
    <s v="small"/>
    <n v="175.89"/>
    <n v="131.91999999999999"/>
    <d v="2003-02-16T00:00:00"/>
    <n v="43.97"/>
    <s v="M"/>
    <n v="72"/>
    <d v="1977-08-31T00:00:00"/>
    <n v="42.870797418822931"/>
    <s v="Executive Secretary"/>
    <s v="Property"/>
    <s v="High Net Worth"/>
    <s v="N"/>
    <s v="No"/>
    <n v="7"/>
    <m/>
  </r>
  <r>
    <n v="3008"/>
    <n v="18"/>
    <x v="3318"/>
    <d v="2017-01-13T00:00:00"/>
    <n v="351"/>
    <b v="0"/>
    <s v="Approved"/>
    <s v="Solex"/>
    <s v="Standard"/>
    <s v="medium"/>
    <s v="medium"/>
    <n v="575.27"/>
    <n v="431.45"/>
    <d v="2013-03-12T00:00:00"/>
    <n v="143.82"/>
    <s v="F"/>
    <n v="20"/>
    <d v="1965-06-19T00:00:00"/>
    <n v="55.07901659690512"/>
    <s v="Senior Quality Engineer"/>
    <s v="Property"/>
    <s v="Affluent Customer"/>
    <s v="N"/>
    <s v="No"/>
    <n v="11"/>
    <m/>
  </r>
  <r>
    <n v="3468"/>
    <n v="76"/>
    <x v="1010"/>
    <d v="2017-01-13T00:00:00"/>
    <n v="351"/>
    <b v="1"/>
    <s v="Approved"/>
    <s v="WeareA2B"/>
    <s v="Road"/>
    <s v="low"/>
    <s v="small"/>
    <n v="1172.78"/>
    <n v="1043.77"/>
    <d v="2016-03-29T00:00:00"/>
    <n v="129.01"/>
    <s v="M"/>
    <n v="46"/>
    <d v="1973-05-26T00:00:00"/>
    <n v="47.139290569507864"/>
    <s v="Senior Developer"/>
    <s v="Manufacturing"/>
    <s v="High Net Worth"/>
    <s v="N"/>
    <s v="Yes"/>
    <n v="7"/>
    <m/>
  </r>
  <r>
    <n v="4158"/>
    <n v="26"/>
    <x v="1464"/>
    <d v="2017-01-13T00:00:00"/>
    <n v="351"/>
    <b v="0"/>
    <s v="Approved"/>
    <s v="WeareA2B"/>
    <s v="Standard"/>
    <s v="medium"/>
    <s v="medium"/>
    <n v="1992.93"/>
    <n v="762.63"/>
    <d v="1993-05-26T00:00:00"/>
    <n v="1230.3000000000002"/>
    <s v="F"/>
    <n v="42"/>
    <d v="2001-11-02T00:00:00"/>
    <n v="18.681756322932518"/>
    <s v="Help Desk Technician"/>
    <s v="Manufacturing"/>
    <s v="Mass Customer"/>
    <s v="N"/>
    <s v="No"/>
    <n v="1"/>
    <m/>
  </r>
  <r>
    <n v="4509"/>
    <n v="79"/>
    <x v="899"/>
    <d v="2017-01-13T00:00:00"/>
    <n v="351"/>
    <b v="1"/>
    <s v="Approved"/>
    <s v="Norco Bicycles"/>
    <s v="Standard"/>
    <s v="medium"/>
    <s v="medium"/>
    <n v="1555.58"/>
    <n v="818.01"/>
    <d v="1997-08-25T00:00:00"/>
    <n v="737.56999999999994"/>
    <s v="M"/>
    <n v="46"/>
    <d v="1986-11-03T00:00:00"/>
    <n v="33.689975501014715"/>
    <s v="Geologist I"/>
    <s v="n/a"/>
    <s v="Mass Customer"/>
    <s v="N"/>
    <s v="Yes"/>
    <n v="7"/>
    <m/>
  </r>
  <r>
    <n v="4770"/>
    <n v="31"/>
    <x v="3304"/>
    <d v="2017-01-13T00:00:00"/>
    <n v="351"/>
    <b v="0"/>
    <s v="Approved"/>
    <s v="Giant Bicycles"/>
    <s v="Standard"/>
    <s v="medium"/>
    <s v="medium"/>
    <n v="230.91"/>
    <n v="173.18"/>
    <d v="2006-11-10T00:00:00"/>
    <n v="57.72999999999999"/>
    <s v="M"/>
    <n v="29"/>
    <d v="2001-05-21T00:00:00"/>
    <n v="19.133811117453067"/>
    <s v="Assistant Media Planner"/>
    <s v="Entertainment"/>
    <s v="Affluent Customer"/>
    <s v="N"/>
    <s v="No"/>
    <n v="1"/>
    <m/>
  </r>
  <r>
    <n v="5380"/>
    <n v="53"/>
    <x v="477"/>
    <d v="2017-01-13T00:00:00"/>
    <n v="351"/>
    <b v="1"/>
    <s v="Approved"/>
    <s v="OHM Cycles"/>
    <s v="Standard"/>
    <s v="medium"/>
    <s v="medium"/>
    <n v="795.34"/>
    <n v="101.58"/>
    <d v="1997-02-09T00:00:00"/>
    <n v="693.76"/>
    <s v="M"/>
    <n v="33"/>
    <d v="2000-06-06T00:00:00"/>
    <n v="20.089975501014713"/>
    <s v="Pharmacist"/>
    <s v="Health"/>
    <s v="Affluent Customer"/>
    <s v="N"/>
    <s v="No"/>
    <n v="2"/>
    <m/>
  </r>
  <r>
    <n v="5402"/>
    <n v="32"/>
    <x v="2785"/>
    <d v="2017-01-13T00:00:00"/>
    <n v="351"/>
    <b v="1"/>
    <s v="Approved"/>
    <s v="Giant Bicycles"/>
    <s v="Standard"/>
    <s v="medium"/>
    <s v="medium"/>
    <n v="642.70000000000005"/>
    <n v="211.37"/>
    <d v="2002-03-22T00:00:00"/>
    <n v="431.33000000000004"/>
    <s v="F"/>
    <n v="85"/>
    <d v="1993-09-16T00:00:00"/>
    <n v="26.816002898274984"/>
    <s v="Safety Technician III"/>
    <s v="Retail"/>
    <s v="Mass Customer"/>
    <s v="N"/>
    <s v="No"/>
    <n v="6"/>
    <m/>
  </r>
  <r>
    <n v="5918"/>
    <n v="23"/>
    <x v="576"/>
    <d v="2017-01-13T00:00:00"/>
    <n v="351"/>
    <b v="1"/>
    <s v="Approved"/>
    <s v="Norco Bicycles"/>
    <s v="Mountain"/>
    <s v="low"/>
    <s v="small"/>
    <n v="688.63"/>
    <n v="612.88"/>
    <d v="2011-05-07T00:00:00"/>
    <n v="75.75"/>
    <s v="F"/>
    <n v="71"/>
    <d v="1977-03-22T00:00:00"/>
    <n v="43.314633035261288"/>
    <s v="Software Test Engineer I"/>
    <s v="n/a"/>
    <s v="Mass Customer"/>
    <s v="N"/>
    <s v="Yes"/>
    <n v="12"/>
    <m/>
  </r>
  <r>
    <n v="6860"/>
    <n v="30"/>
    <x v="2904"/>
    <d v="2017-01-13T00:00:00"/>
    <n v="351"/>
    <b v="1"/>
    <s v="Approved"/>
    <s v="OHM Cycles"/>
    <s v="Standard"/>
    <s v="medium"/>
    <s v="medium"/>
    <n v="1227.3399999999999"/>
    <n v="770.89"/>
    <d v="1994-08-10T00:00:00"/>
    <n v="456.44999999999993"/>
    <s v="F"/>
    <n v="41"/>
    <d v="1972-01-21T00:00:00"/>
    <n v="48.484496048959919"/>
    <s v="Nurse Practicioner"/>
    <s v="Financial Services"/>
    <s v="High Net Worth"/>
    <s v="N"/>
    <s v="No"/>
    <n v="12"/>
    <m/>
  </r>
  <r>
    <n v="7184"/>
    <n v="0"/>
    <x v="955"/>
    <d v="2017-01-13T00:00:00"/>
    <n v="351"/>
    <b v="0"/>
    <s v="Approved"/>
    <s v="Solex"/>
    <s v="Standard"/>
    <s v="medium"/>
    <s v="medium"/>
    <n v="71.489999999999995"/>
    <n v="53.62"/>
    <d v="2012-12-02T00:00:00"/>
    <n v="17.869999999999997"/>
    <s v="M"/>
    <n v="62"/>
    <d v="1980-10-04T00:00:00"/>
    <n v="39.77490700786403"/>
    <s v="Software Test Engineer IV"/>
    <s v="Entertainment"/>
    <s v="High Net Worth"/>
    <s v="N"/>
    <s v="No"/>
    <n v="16"/>
    <m/>
  </r>
  <r>
    <n v="8705"/>
    <n v="0"/>
    <x v="653"/>
    <d v="2017-01-13T00:00:00"/>
    <n v="351"/>
    <b v="0"/>
    <s v="Approved"/>
    <s v="Norco Bicycles"/>
    <s v="Road"/>
    <s v="medium"/>
    <s v="medium"/>
    <n v="544.04999999999995"/>
    <n v="376.84"/>
    <d v="2002-08-31T00:00:00"/>
    <n v="167.20999999999998"/>
    <s v="M"/>
    <n v="42"/>
    <d v="1986-01-18T00:00:00"/>
    <n v="34.481756322932519"/>
    <s v="Junior Executive"/>
    <s v="Property"/>
    <s v="High Net Worth"/>
    <s v="N"/>
    <s v="Yes"/>
    <n v="18"/>
    <m/>
  </r>
  <r>
    <n v="8998"/>
    <n v="22"/>
    <x v="457"/>
    <d v="2017-01-13T00:00:00"/>
    <n v="351"/>
    <b v="1"/>
    <s v="Approved"/>
    <s v="WeareA2B"/>
    <s v="Standard"/>
    <s v="medium"/>
    <s v="medium"/>
    <n v="60.34"/>
    <n v="45.26"/>
    <d v="2011-05-07T00:00:00"/>
    <n v="15.080000000000005"/>
    <s v="F"/>
    <n v="17"/>
    <d v="2000-07-23T00:00:00"/>
    <n v="19.96120837772704"/>
    <s v="VP Product Management"/>
    <s v="n/a"/>
    <s v="Mass Customer"/>
    <s v="N"/>
    <s v="Yes"/>
    <n v="2"/>
    <m/>
  </r>
  <r>
    <n v="9186"/>
    <n v="71"/>
    <x v="769"/>
    <d v="2017-01-13T00:00:00"/>
    <n v="351"/>
    <b v="1"/>
    <s v="Approved"/>
    <s v="Solex"/>
    <s v="Standard"/>
    <s v="high"/>
    <s v="large"/>
    <n v="1842.92"/>
    <n v="1105.75"/>
    <d v="1995-10-24T00:00:00"/>
    <n v="737.17000000000007"/>
    <s v="M"/>
    <n v="9"/>
    <d v="1970-06-19T00:00:00"/>
    <n v="50.076276870877727"/>
    <s v="Administrative Assistant IV"/>
    <s v="Telecommunications"/>
    <s v="Mass Customer"/>
    <s v="N"/>
    <s v="No"/>
    <n v="19"/>
    <m/>
  </r>
  <r>
    <n v="9310"/>
    <n v="21"/>
    <x v="1927"/>
    <d v="2017-01-13T00:00:00"/>
    <n v="351"/>
    <b v="1"/>
    <s v="Approved"/>
    <s v="Solex"/>
    <s v="Standard"/>
    <s v="medium"/>
    <s v="large"/>
    <n v="1071.23"/>
    <n v="380.74"/>
    <d v="2016-02-04T00:00:00"/>
    <n v="690.49"/>
    <s v="F"/>
    <n v="32"/>
    <d v="1977-02-01T00:00:00"/>
    <n v="43.448879610603754"/>
    <s v="Junior Executive"/>
    <s v="Argiculture"/>
    <s v="Mass Customer"/>
    <s v="N"/>
    <s v="Yes"/>
    <n v="16"/>
    <m/>
  </r>
  <r>
    <n v="9438"/>
    <n v="89"/>
    <x v="999"/>
    <d v="2017-01-13T00:00:00"/>
    <n v="351"/>
    <b v="1"/>
    <s v="Approved"/>
    <s v="WeareA2B"/>
    <s v="Touring"/>
    <s v="medium"/>
    <s v="large"/>
    <n v="1362.99"/>
    <n v="57.74"/>
    <d v="1993-04-20T00:00:00"/>
    <n v="1305.25"/>
    <s v="F"/>
    <n v="69"/>
    <d v="1978-02-07T00:00:00"/>
    <n v="42.432441254439368"/>
    <n v="0"/>
    <s v="n/a"/>
    <s v="Mass Customer"/>
    <s v="N"/>
    <s v="No"/>
    <n v="10"/>
    <m/>
  </r>
  <r>
    <n v="9595"/>
    <n v="8"/>
    <x v="606"/>
    <d v="2017-01-13T00:00:00"/>
    <n v="351"/>
    <b v="0"/>
    <s v="Approved"/>
    <s v="Solex"/>
    <s v="Road"/>
    <s v="medium"/>
    <s v="small"/>
    <n v="1703.52"/>
    <n v="1516.13"/>
    <d v="2011-04-16T00:00:00"/>
    <n v="187.38999999999987"/>
    <s v="M"/>
    <n v="72"/>
    <d v="1968-06-21T00:00:00"/>
    <n v="52.070797418822927"/>
    <s v="VP Product Management"/>
    <s v="Financial Services"/>
    <s v="Mass Customer"/>
    <s v="N"/>
    <s v="No"/>
    <n v="5"/>
    <m/>
  </r>
  <r>
    <n v="10212"/>
    <n v="75"/>
    <x v="2353"/>
    <d v="2017-01-13T00:00:00"/>
    <n v="351"/>
    <b v="0"/>
    <s v="Approved"/>
    <s v="Giant Bicycles"/>
    <s v="Touring"/>
    <s v="medium"/>
    <s v="large"/>
    <n v="1873.97"/>
    <n v="863.95"/>
    <d v="2006-05-22T00:00:00"/>
    <n v="1010.02"/>
    <s v="M"/>
    <n v="33"/>
    <d v="1956-09-07T00:00:00"/>
    <n v="63.865317966768139"/>
    <n v="0"/>
    <s v="Retail"/>
    <s v="Affluent Customer"/>
    <s v="N"/>
    <s v="No"/>
    <n v="17"/>
    <m/>
  </r>
  <r>
    <n v="10556"/>
    <n v="27"/>
    <x v="607"/>
    <d v="2017-01-13T00:00:00"/>
    <n v="351"/>
    <b v="0"/>
    <s v="Approved"/>
    <s v="Trek Bicycles"/>
    <s v="Standard"/>
    <s v="medium"/>
    <s v="medium"/>
    <n v="499.53"/>
    <n v="388.72"/>
    <d v="1999-06-23T00:00:00"/>
    <n v="110.80999999999995"/>
    <s v="F"/>
    <n v="17"/>
    <d v="1991-11-25T00:00:00"/>
    <n v="28.626961802384574"/>
    <s v="Structural Analysis Engineer"/>
    <s v="Health"/>
    <s v="Mass Customer"/>
    <s v="N"/>
    <s v="No"/>
    <n v="9"/>
    <m/>
  </r>
  <r>
    <n v="10686"/>
    <n v="28"/>
    <x v="2632"/>
    <d v="2017-01-13T00:00:00"/>
    <n v="351"/>
    <b v="1"/>
    <s v="Approved"/>
    <s v="Solex"/>
    <s v="Road"/>
    <s v="medium"/>
    <s v="small"/>
    <n v="1703.52"/>
    <n v="1516.13"/>
    <d v="2005-12-07T00:00:00"/>
    <n v="187.38999999999987"/>
    <s v="F"/>
    <n v="16"/>
    <d v="2001-04-01T00:00:00"/>
    <n v="19.27079741882293"/>
    <s v="Budget/Accounting Analyst IV"/>
    <s v="n/a"/>
    <s v="High Net Worth"/>
    <s v="N"/>
    <s v="Yes"/>
    <n v="1"/>
    <m/>
  </r>
  <r>
    <n v="10949"/>
    <n v="80"/>
    <x v="3257"/>
    <d v="2017-01-13T00:00:00"/>
    <n v="351"/>
    <b v="1"/>
    <s v="Approved"/>
    <s v="OHM Cycles"/>
    <s v="Touring"/>
    <s v="low"/>
    <s v="medium"/>
    <n v="1073.07"/>
    <n v="933.84"/>
    <d v="1997-01-25T00:00:00"/>
    <n v="139.2299999999999"/>
    <s v="M"/>
    <n v="63"/>
    <d v="1977-12-04T00:00:00"/>
    <n v="42.610523446220192"/>
    <s v="Executive Secretary"/>
    <s v="Manufacturing"/>
    <s v="Affluent Customer"/>
    <s v="N"/>
    <s v="No"/>
    <n v="14"/>
    <m/>
  </r>
  <r>
    <n v="10981"/>
    <n v="1"/>
    <x v="1289"/>
    <d v="2017-01-13T00:00:00"/>
    <n v="351"/>
    <b v="0"/>
    <s v="Approved"/>
    <s v="Giant Bicycles"/>
    <s v="Standard"/>
    <s v="medium"/>
    <s v="medium"/>
    <n v="1403.5"/>
    <n v="954.82"/>
    <d v="2012-12-02T00:00:00"/>
    <n v="448.67999999999995"/>
    <s v="M"/>
    <n v="77"/>
    <d v="1993-07-27T00:00:00"/>
    <n v="26.955728925672247"/>
    <s v="Analyst Programmer"/>
    <s v="Financial Services"/>
    <s v="Mass Customer"/>
    <s v="N"/>
    <s v="Yes"/>
    <n v="3"/>
    <m/>
  </r>
  <r>
    <n v="11051"/>
    <n v="39"/>
    <x v="1695"/>
    <d v="2017-01-13T00:00:00"/>
    <n v="351"/>
    <b v="0"/>
    <s v="Approved"/>
    <s v="Giant Bicycles"/>
    <s v="Standard"/>
    <s v="medium"/>
    <s v="large"/>
    <n v="1812.75"/>
    <n v="582.48"/>
    <d v="1999-12-04T00:00:00"/>
    <n v="1230.27"/>
    <s v="F"/>
    <n v="93"/>
    <d v="1980-11-25T00:00:00"/>
    <n v="39.632441254439371"/>
    <s v="Environmental Specialist"/>
    <s v="n/a"/>
    <s v="Affluent Customer"/>
    <s v="N"/>
    <s v="Yes"/>
    <n v="9"/>
    <m/>
  </r>
  <r>
    <n v="11907"/>
    <n v="100"/>
    <x v="1649"/>
    <d v="2017-01-13T00:00:00"/>
    <n v="351"/>
    <b v="0"/>
    <s v="Approved"/>
    <s v="Norco Bicycles"/>
    <s v="Road"/>
    <s v="medium"/>
    <s v="medium"/>
    <n v="1036.5899999999999"/>
    <n v="206.35"/>
    <d v="1991-05-06T00:00:00"/>
    <n v="830.2399999999999"/>
    <s v="F"/>
    <n v="23"/>
    <d v="1973-11-24T00:00:00"/>
    <n v="46.640660432521564"/>
    <s v="Assistant Professor"/>
    <s v="Financial Services"/>
    <s v="Mass Customer"/>
    <s v="N"/>
    <s v="No"/>
    <n v="9"/>
    <m/>
  </r>
  <r>
    <n v="12056"/>
    <n v="28"/>
    <x v="2654"/>
    <d v="2017-01-13T00:00:00"/>
    <n v="351"/>
    <b v="0"/>
    <s v="Approved"/>
    <s v="Solex"/>
    <s v="Road"/>
    <s v="medium"/>
    <s v="small"/>
    <n v="1703.52"/>
    <n v="1516.13"/>
    <d v="2005-12-07T00:00:00"/>
    <n v="187.38999999999987"/>
    <s v="M"/>
    <n v="20"/>
    <d v="1987-05-30T00:00:00"/>
    <n v="33.120112487316078"/>
    <n v="0"/>
    <s v="Property"/>
    <s v="High Net Worth"/>
    <s v="N"/>
    <s v="Yes"/>
    <n v="9"/>
    <m/>
  </r>
  <r>
    <n v="12321"/>
    <n v="98"/>
    <x v="1631"/>
    <d v="2017-01-13T00:00:00"/>
    <n v="351"/>
    <b v="1"/>
    <s v="Approved"/>
    <s v="OHM Cycles"/>
    <s v="Standard"/>
    <s v="medium"/>
    <s v="medium"/>
    <n v="795.34"/>
    <n v="101.58"/>
    <d v="2011-08-24T00:00:00"/>
    <n v="693.76"/>
    <s v="M"/>
    <n v="23"/>
    <d v="1966-05-11T00:00:00"/>
    <n v="54.185865911973615"/>
    <s v="Environmental Tech"/>
    <s v="Manufacturing"/>
    <s v="High Net Worth"/>
    <s v="N"/>
    <s v="Yes"/>
    <n v="6"/>
    <m/>
  </r>
  <r>
    <n v="12356"/>
    <n v="41"/>
    <x v="3128"/>
    <d v="2017-01-13T00:00:00"/>
    <n v="351"/>
    <b v="1"/>
    <s v="Approved"/>
    <s v="Solex"/>
    <s v="Road"/>
    <s v="medium"/>
    <s v="medium"/>
    <n v="416.98"/>
    <n v="312.74"/>
    <d v="1997-05-10T00:00:00"/>
    <n v="104.24000000000001"/>
    <s v="F"/>
    <n v="70"/>
    <d v="1979-09-19T00:00:00"/>
    <n v="40.818742624302381"/>
    <s v="Food Chemist"/>
    <s v="Health"/>
    <s v="Mass Customer"/>
    <s v="N"/>
    <s v="No"/>
    <n v="10"/>
    <m/>
  </r>
  <r>
    <n v="12548"/>
    <n v="63"/>
    <x v="2010"/>
    <d v="2017-01-13T00:00:00"/>
    <n v="351"/>
    <b v="1"/>
    <s v="Approved"/>
    <s v="Solex"/>
    <s v="Standard"/>
    <s v="medium"/>
    <s v="medium"/>
    <n v="1483.2"/>
    <n v="99.59"/>
    <d v="2010-11-05T00:00:00"/>
    <n v="1383.6100000000001"/>
    <s v="F"/>
    <n v="28"/>
    <d v="1972-07-30T00:00:00"/>
    <n v="47.96120837772704"/>
    <s v="Help Desk Operator"/>
    <s v="Retail"/>
    <s v="Mass Customer"/>
    <s v="N"/>
    <s v="Yes"/>
    <n v="11"/>
    <m/>
  </r>
  <r>
    <n v="12833"/>
    <n v="74"/>
    <x v="1576"/>
    <d v="2017-01-13T00:00:00"/>
    <n v="351"/>
    <b v="0"/>
    <s v="Approved"/>
    <s v="WeareA2B"/>
    <s v="Standard"/>
    <s v="medium"/>
    <s v="medium"/>
    <n v="1762.96"/>
    <n v="950.52"/>
    <d v="2014-07-28T00:00:00"/>
    <n v="812.44"/>
    <s v="M"/>
    <n v="98"/>
    <d v="1980-04-15T00:00:00"/>
    <n v="40.246139884576358"/>
    <s v="Associate Professor"/>
    <s v="Health"/>
    <s v="High Net Worth"/>
    <s v="N"/>
    <s v="No"/>
    <n v="13"/>
    <m/>
  </r>
  <r>
    <n v="13526"/>
    <n v="17"/>
    <x v="968"/>
    <d v="2017-01-13T00:00:00"/>
    <n v="351"/>
    <b v="1"/>
    <s v="Approved"/>
    <s v="WeareA2B"/>
    <s v="Touring"/>
    <s v="medium"/>
    <s v="large"/>
    <n v="1362.99"/>
    <n v="57.74"/>
    <d v="1994-09-09T00:00:00"/>
    <n v="1305.25"/>
    <s v="F"/>
    <n v="19"/>
    <d v="1965-11-22T00:00:00"/>
    <n v="54.65161933663115"/>
    <s v="Human Resources Manager"/>
    <s v="Financial Services"/>
    <s v="High Net Worth"/>
    <s v="N"/>
    <s v="Yes"/>
    <n v="12"/>
    <m/>
  </r>
  <r>
    <n v="13611"/>
    <n v="34"/>
    <x v="2539"/>
    <d v="2017-01-13T00:00:00"/>
    <n v="351"/>
    <b v="0"/>
    <s v="Approved"/>
    <s v="WeareA2B"/>
    <s v="Standard"/>
    <s v="medium"/>
    <s v="medium"/>
    <n v="1231.1500000000001"/>
    <n v="161.6"/>
    <d v="1994-09-09T00:00:00"/>
    <n v="1069.5500000000002"/>
    <s v="M"/>
    <n v="65"/>
    <d v="1985-10-21T00:00:00"/>
    <n v="34.725591939370879"/>
    <s v="Executive Secretary"/>
    <s v="Retail"/>
    <s v="High Net Worth"/>
    <s v="N"/>
    <s v="Yes"/>
    <n v="7"/>
    <m/>
  </r>
  <r>
    <n v="14272"/>
    <n v="66"/>
    <x v="267"/>
    <d v="2017-01-13T00:00:00"/>
    <n v="351"/>
    <b v="0"/>
    <s v="Approved"/>
    <s v="Solex"/>
    <s v="Standard"/>
    <s v="medium"/>
    <s v="medium"/>
    <n v="1163.8900000000001"/>
    <n v="589.27"/>
    <d v="2013-03-12T00:00:00"/>
    <n v="574.62000000000012"/>
    <s v="M"/>
    <n v="48"/>
    <d v="1981-08-20T00:00:00"/>
    <n v="38.898194679096903"/>
    <s v="Teacher"/>
    <s v="Property"/>
    <s v="High Net Worth"/>
    <s v="N"/>
    <s v="Yes"/>
    <n v="8"/>
    <m/>
  </r>
  <r>
    <n v="14682"/>
    <n v="43"/>
    <x v="1591"/>
    <d v="2017-01-13T00:00:00"/>
    <n v="351"/>
    <b v="1"/>
    <s v="Approved"/>
    <s v="Norco Bicycles"/>
    <s v="Standard"/>
    <s v="medium"/>
    <s v="medium"/>
    <n v="1555.58"/>
    <n v="818.01"/>
    <d v="2003-09-09T00:00:00"/>
    <n v="737.56999999999994"/>
    <s v="M"/>
    <n v="55"/>
    <d v="1997-11-17T00:00:00"/>
    <n v="22.643400158548957"/>
    <n v="0"/>
    <s v="Manufacturing"/>
    <s v="High Net Worth"/>
    <s v="N"/>
    <s v="No"/>
    <n v="1"/>
    <m/>
  </r>
  <r>
    <n v="15490"/>
    <n v="64"/>
    <x v="296"/>
    <d v="2017-01-13T00:00:00"/>
    <n v="351"/>
    <b v="1"/>
    <s v="Approved"/>
    <s v="Trek Bicycles"/>
    <s v="Standard"/>
    <s v="medium"/>
    <s v="large"/>
    <n v="1469.44"/>
    <n v="596.54999999999995"/>
    <d v="2000-05-22T00:00:00"/>
    <n v="872.8900000000001"/>
    <s v="F"/>
    <n v="75"/>
    <d v="1982-02-23T00:00:00"/>
    <n v="38.385865911973617"/>
    <s v="Marketing Manager"/>
    <s v="Manufacturing"/>
    <s v="Mass Customer"/>
    <s v="N"/>
    <s v="No"/>
    <n v="15"/>
    <m/>
  </r>
  <r>
    <n v="15932"/>
    <n v="95"/>
    <x v="2974"/>
    <d v="2017-01-13T00:00:00"/>
    <n v="351"/>
    <b v="1"/>
    <s v="Approved"/>
    <s v="Giant Bicycles"/>
    <s v="Standard"/>
    <s v="medium"/>
    <s v="large"/>
    <n v="569.55999999999995"/>
    <n v="528.42999999999995"/>
    <d v="1994-08-10T00:00:00"/>
    <n v="41.129999999999995"/>
    <s v="F"/>
    <n v="37"/>
    <d v="1987-10-24T00:00:00"/>
    <n v="32.717372761288686"/>
    <s v="Research Assistant IV"/>
    <s v="Retail"/>
    <s v="Affluent Customer"/>
    <s v="N"/>
    <s v="Yes"/>
    <n v="4"/>
    <m/>
  </r>
  <r>
    <n v="17593"/>
    <n v="64"/>
    <x v="2305"/>
    <d v="2017-01-13T00:00:00"/>
    <n v="351"/>
    <b v="0"/>
    <s v="Approved"/>
    <s v="Giant Bicycles"/>
    <s v="Standard"/>
    <s v="high"/>
    <s v="small"/>
    <n v="1977.36"/>
    <n v="1759.85"/>
    <d v="1998-12-17T00:00:00"/>
    <n v="217.51"/>
    <s v="F"/>
    <n v="20"/>
    <d v="1977-10-07T00:00:00"/>
    <n v="42.76942755580923"/>
    <n v="0"/>
    <s v="Financial Services"/>
    <s v="High Net Worth"/>
    <s v="N"/>
    <s v="Yes"/>
    <n v="13"/>
    <m/>
  </r>
  <r>
    <n v="19341"/>
    <n v="0"/>
    <x v="3390"/>
    <d v="2017-12-26T00:00:00"/>
    <m/>
    <b v="1"/>
    <s v="Approved"/>
    <m/>
    <m/>
    <m/>
    <m/>
    <n v="744.54"/>
    <m/>
    <m/>
    <m/>
    <m/>
    <m/>
    <m/>
    <m/>
    <m/>
    <m/>
    <m/>
    <m/>
    <m/>
    <m/>
    <m/>
  </r>
  <r>
    <n v="17603"/>
    <n v="0"/>
    <x v="3233"/>
    <d v="2017-01-13T00:00:00"/>
    <n v="351"/>
    <b v="0"/>
    <s v="Approved"/>
    <s v="Norco Bicycles"/>
    <s v="Standard"/>
    <s v="medium"/>
    <s v="medium"/>
    <n v="360.4"/>
    <n v="270.3"/>
    <d v="2004-07-25T00:00:00"/>
    <n v="90.099999999999966"/>
    <s v="F"/>
    <n v="94"/>
    <d v="1967-09-15T00:00:00"/>
    <n v="52.837920706494167"/>
    <s v="Design Engineer"/>
    <s v="IT"/>
    <s v="High Net Worth"/>
    <s v="N"/>
    <s v="Yes"/>
    <n v="8"/>
    <m/>
  </r>
  <r>
    <n v="18035"/>
    <n v="0"/>
    <x v="660"/>
    <d v="2017-01-13T00:00:00"/>
    <n v="351"/>
    <b v="1"/>
    <s v="Approved"/>
    <s v="Norco Bicycles"/>
    <s v="Road"/>
    <s v="medium"/>
    <s v="medium"/>
    <n v="544.04999999999995"/>
    <n v="376.84"/>
    <d v="2005-10-22T00:00:00"/>
    <n v="167.20999999999998"/>
    <s v="F"/>
    <n v="57"/>
    <d v="1987-07-12T00:00:00"/>
    <n v="33.002304268137998"/>
    <s v="Programmer III"/>
    <s v="Financial Services"/>
    <s v="High Net Worth"/>
    <s v="N"/>
    <s v="No"/>
    <n v="8"/>
    <m/>
  </r>
  <r>
    <n v="18449"/>
    <n v="0"/>
    <x v="361"/>
    <d v="2017-01-13T00:00:00"/>
    <n v="351"/>
    <b v="0"/>
    <s v="Approved"/>
    <s v="Giant Bicycles"/>
    <s v="Standard"/>
    <s v="medium"/>
    <s v="large"/>
    <n v="569.55999999999995"/>
    <n v="528.42999999999995"/>
    <d v="1994-08-10T00:00:00"/>
    <n v="41.129999999999995"/>
    <s v="F"/>
    <n v="95"/>
    <d v="1976-08-27T00:00:00"/>
    <n v="43.881756322932517"/>
    <s v="Safety Technician II"/>
    <s v="Financial Services"/>
    <s v="High Net Worth"/>
    <s v="N"/>
    <s v="Yes"/>
    <n v="8"/>
    <m/>
  </r>
  <r>
    <n v="18513"/>
    <n v="0"/>
    <x v="1850"/>
    <d v="2017-01-13T00:00:00"/>
    <n v="351"/>
    <b v="1"/>
    <s v="Approved"/>
    <s v="Solex"/>
    <s v="Standard"/>
    <s v="medium"/>
    <s v="medium"/>
    <n v="100.35"/>
    <n v="75.260000000000005"/>
    <d v="1999-07-26T00:00:00"/>
    <n v="25.089999999999989"/>
    <s v="F"/>
    <n v="97"/>
    <d v="1977-10-26T00:00:00"/>
    <n v="42.717372761288686"/>
    <s v="Civil Engineer"/>
    <s v="Manufacturing"/>
    <s v="High Net Worth"/>
    <s v="N"/>
    <s v="No"/>
    <n v="20"/>
    <m/>
  </r>
  <r>
    <n v="18938"/>
    <n v="53"/>
    <x v="589"/>
    <d v="2017-01-13T00:00:00"/>
    <n v="351"/>
    <b v="0"/>
    <s v="Approved"/>
    <s v="OHM Cycles"/>
    <s v="Standard"/>
    <s v="medium"/>
    <s v="medium"/>
    <n v="795.34"/>
    <n v="101.58"/>
    <d v="2006-05-22T00:00:00"/>
    <n v="693.76"/>
    <s v="M"/>
    <n v="16"/>
    <d v="1965-11-12T00:00:00"/>
    <n v="54.679016596905122"/>
    <s v="Information Systems Manager"/>
    <s v="Health"/>
    <s v="Mass Customer"/>
    <s v="N"/>
    <s v="Yes"/>
    <n v="19"/>
    <m/>
  </r>
  <r>
    <n v="19605"/>
    <n v="7"/>
    <x v="2930"/>
    <d v="2017-01-13T00:00:00"/>
    <n v="351"/>
    <b v="1"/>
    <s v="Approved"/>
    <s v="Trek Bicycles"/>
    <s v="Road"/>
    <s v="low"/>
    <s v="medium"/>
    <n v="980.37"/>
    <n v="234.43"/>
    <d v="2004-09-28T00:00:00"/>
    <n v="745.94"/>
    <s v="F"/>
    <n v="7"/>
    <d v="1996-11-11T00:00:00"/>
    <n v="23.659838514713343"/>
    <n v="0"/>
    <s v="Financial Services"/>
    <s v="Mass Customer"/>
    <s v="N"/>
    <s v="No"/>
    <n v="5"/>
    <m/>
  </r>
  <r>
    <n v="189"/>
    <n v="56"/>
    <x v="17"/>
    <d v="2017-01-12T00:00:00"/>
    <n v="352"/>
    <b v="1"/>
    <s v="Approved"/>
    <s v="OHM Cycles"/>
    <s v="Standard"/>
    <s v="medium"/>
    <s v="medium"/>
    <n v="183.86"/>
    <n v="137.9"/>
    <d v="1993-06-23T00:00:00"/>
    <n v="45.960000000000008"/>
    <s v="M"/>
    <n v="55"/>
    <d v="1954-11-03T00:00:00"/>
    <n v="65.711893309233886"/>
    <s v="Statistician II"/>
    <s v="Retail"/>
    <s v="Affluent Customer"/>
    <s v="N"/>
    <s v="Yes"/>
    <n v="5"/>
    <m/>
  </r>
  <r>
    <n v="595"/>
    <n v="84"/>
    <x v="529"/>
    <d v="2017-01-12T00:00:00"/>
    <n v="352"/>
    <b v="0"/>
    <s v="Approved"/>
    <s v="Trek Bicycles"/>
    <s v="Road"/>
    <s v="medium"/>
    <s v="medium"/>
    <n v="290.62"/>
    <n v="215.14"/>
    <d v="1993-04-20T00:00:00"/>
    <n v="75.480000000000018"/>
    <s v="M"/>
    <n v="17"/>
    <d v="1975-08-15T00:00:00"/>
    <n v="44.917372761288682"/>
    <s v="Computer Systems Analyst IV"/>
    <s v="n/a"/>
    <s v="Affluent Customer"/>
    <s v="N"/>
    <s v="Yes"/>
    <n v="16"/>
    <m/>
  </r>
  <r>
    <n v="1350"/>
    <n v="86"/>
    <x v="2002"/>
    <d v="2017-01-12T00:00:00"/>
    <n v="352"/>
    <b v="0"/>
    <s v="Approved"/>
    <s v="OHM Cycles"/>
    <s v="Standard"/>
    <s v="medium"/>
    <s v="medium"/>
    <n v="235.63"/>
    <n v="125.07"/>
    <d v="2004-08-07T00:00:00"/>
    <n v="110.56"/>
    <s v="F"/>
    <n v="38"/>
    <d v="1981-01-29T00:00:00"/>
    <n v="39.454359062658547"/>
    <s v="Professor"/>
    <s v="Health"/>
    <s v="Mass Customer"/>
    <s v="N"/>
    <s v="No"/>
    <n v="12"/>
    <m/>
  </r>
  <r>
    <n v="2135"/>
    <n v="21"/>
    <x v="2267"/>
    <d v="2017-01-12T00:00:00"/>
    <n v="352"/>
    <b v="0"/>
    <s v="Approved"/>
    <s v="WeareA2B"/>
    <s v="Touring"/>
    <s v="medium"/>
    <s v="medium"/>
    <n v="1466.68"/>
    <n v="363.25"/>
    <d v="2014-03-03T00:00:00"/>
    <n v="1103.43"/>
    <s v="M"/>
    <n v="50"/>
    <d v="1972-08-11T00:00:00"/>
    <n v="47.928331665398275"/>
    <n v="0"/>
    <s v="n/a"/>
    <s v="High Net Worth"/>
    <s v="N"/>
    <s v="No"/>
    <n v="17"/>
    <m/>
  </r>
  <r>
    <n v="2197"/>
    <n v="90"/>
    <x v="956"/>
    <d v="2017-01-12T00:00:00"/>
    <n v="352"/>
    <b v="1"/>
    <s v="Approved"/>
    <s v="Norco Bicycles"/>
    <s v="Standard"/>
    <s v="low"/>
    <s v="medium"/>
    <n v="363.01"/>
    <n v="290.41000000000003"/>
    <d v="2004-01-16T00:00:00"/>
    <n v="72.599999999999966"/>
    <s v="F"/>
    <n v="30"/>
    <d v="1979-03-04T00:00:00"/>
    <n v="41.363948103754439"/>
    <s v="Actuary"/>
    <s v="Financial Services"/>
    <s v="Mass Customer"/>
    <s v="N"/>
    <s v="Yes"/>
    <n v="10"/>
    <m/>
  </r>
  <r>
    <n v="2224"/>
    <n v="50"/>
    <x v="95"/>
    <d v="2017-01-12T00:00:00"/>
    <n v="352"/>
    <b v="1"/>
    <s v="Approved"/>
    <s v="WeareA2B"/>
    <s v="Standard"/>
    <s v="medium"/>
    <s v="small"/>
    <n v="175.89"/>
    <n v="131.91999999999999"/>
    <d v="2001-11-25T00:00:00"/>
    <n v="43.97"/>
    <s v="F"/>
    <n v="25"/>
    <d v="1965-06-20T00:00:00"/>
    <n v="55.076276870877727"/>
    <s v="Sales Associate"/>
    <s v="Financial Services"/>
    <s v="Affluent Customer"/>
    <s v="N"/>
    <s v="Yes"/>
    <n v="8"/>
    <m/>
  </r>
  <r>
    <n v="2794"/>
    <n v="62"/>
    <x v="1925"/>
    <d v="2017-01-12T00:00:00"/>
    <n v="352"/>
    <b v="0"/>
    <s v="Approved"/>
    <s v="Solex"/>
    <s v="Standard"/>
    <s v="medium"/>
    <s v="medium"/>
    <n v="478.16"/>
    <n v="298.72000000000003"/>
    <d v="1998-12-17T00:00:00"/>
    <n v="179.44"/>
    <s v="M"/>
    <n v="29"/>
    <d v="1979-06-17T00:00:00"/>
    <n v="41.076276870877727"/>
    <n v="0"/>
    <s v="Manufacturing"/>
    <s v="Mass Customer"/>
    <s v="N"/>
    <s v="Yes"/>
    <n v="7"/>
    <m/>
  </r>
  <r>
    <n v="3275"/>
    <n v="72"/>
    <x v="3415"/>
    <d v="2017-01-12T00:00:00"/>
    <n v="352"/>
    <b v="1"/>
    <s v="Approved"/>
    <s v="OHM Cycles"/>
    <s v="Standard"/>
    <s v="medium"/>
    <s v="medium"/>
    <n v="912.52"/>
    <n v="141.4"/>
    <d v="2010-11-05T00:00:00"/>
    <n v="771.12"/>
    <s v="M"/>
    <n v="69"/>
    <d v="1976-12-12T00:00:00"/>
    <n v="43.588605638001013"/>
    <s v="Software Test Engineer II"/>
    <s v="n/a"/>
    <s v="High Net Worth"/>
    <s v="N"/>
    <s v="Yes"/>
    <n v="14"/>
    <m/>
  </r>
  <r>
    <n v="4082"/>
    <n v="0"/>
    <x v="385"/>
    <d v="2017-01-12T00:00:00"/>
    <n v="352"/>
    <b v="1"/>
    <s v="Approved"/>
    <s v="WeareA2B"/>
    <s v="Standard"/>
    <s v="medium"/>
    <s v="medium"/>
    <n v="60.34"/>
    <n v="45.26"/>
    <d v="1993-07-15T00:00:00"/>
    <n v="15.080000000000005"/>
    <s v="F"/>
    <n v="60"/>
    <d v="1976-09-23T00:00:00"/>
    <n v="43.807783720192795"/>
    <s v="Health Coach I"/>
    <s v="Health"/>
    <s v="High Net Worth"/>
    <s v="N"/>
    <s v="No"/>
    <n v="13"/>
    <m/>
  </r>
  <r>
    <n v="4871"/>
    <n v="36"/>
    <x v="2810"/>
    <d v="2017-01-12T00:00:00"/>
    <n v="352"/>
    <b v="1"/>
    <s v="Approved"/>
    <s v="Solex"/>
    <s v="Standard"/>
    <s v="low"/>
    <s v="medium"/>
    <n v="945.04"/>
    <n v="507.58"/>
    <d v="1995-12-19T00:00:00"/>
    <n v="437.46"/>
    <s v="M"/>
    <n v="51"/>
    <d v="1985-08-12T00:00:00"/>
    <n v="34.917372761288682"/>
    <n v="0"/>
    <s v="Entertainment"/>
    <s v="Mass Customer"/>
    <s v="N"/>
    <s v="No"/>
    <n v="7"/>
    <m/>
  </r>
  <r>
    <n v="5891"/>
    <n v="81"/>
    <x v="1647"/>
    <d v="2017-01-12T00:00:00"/>
    <n v="352"/>
    <b v="1"/>
    <s v="Approved"/>
    <s v="Solex"/>
    <s v="Standard"/>
    <s v="medium"/>
    <s v="medium"/>
    <n v="1151.96"/>
    <n v="649.49"/>
    <d v="2006-10-01T00:00:00"/>
    <n v="502.47"/>
    <s v="F"/>
    <n v="65"/>
    <d v="1959-11-30T00:00:00"/>
    <n v="60.635180980466764"/>
    <s v="Staff Accountant III"/>
    <s v="n/a"/>
    <s v="High Net Worth"/>
    <s v="N"/>
    <s v="Yes"/>
    <n v="13"/>
    <m/>
  </r>
  <r>
    <n v="6166"/>
    <n v="40"/>
    <x v="3476"/>
    <d v="2017-01-12T00:00:00"/>
    <n v="352"/>
    <b v="1"/>
    <s v="Approved"/>
    <s v="OHM Cycles"/>
    <s v="Standard"/>
    <s v="high"/>
    <s v="medium"/>
    <n v="1458.17"/>
    <n v="874.9"/>
    <d v="2006-02-02T00:00:00"/>
    <n v="583.2700000000001"/>
    <s v="F"/>
    <n v="62"/>
    <d v="1986-04-26T00:00:00"/>
    <n v="34.213263172247586"/>
    <s v="Chief Design Engineer"/>
    <s v="Manufacturing"/>
    <s v="Mass Customer"/>
    <s v="N"/>
    <s v="No"/>
    <n v="9"/>
    <m/>
  </r>
  <r>
    <n v="7842"/>
    <n v="40"/>
    <x v="484"/>
    <d v="2017-01-12T00:00:00"/>
    <n v="352"/>
    <b v="1"/>
    <s v="Approved"/>
    <s v="Trek Bicycles"/>
    <s v="Road"/>
    <s v="medium"/>
    <s v="large"/>
    <n v="1894.19"/>
    <n v="598.76"/>
    <d v="2003-07-21T00:00:00"/>
    <n v="1295.43"/>
    <s v="M"/>
    <n v="63"/>
    <d v="1985-05-03T00:00:00"/>
    <n v="35.194085090055808"/>
    <s v="Librarian"/>
    <s v="Entertainment"/>
    <s v="High Net Worth"/>
    <s v="N"/>
    <s v="No"/>
    <n v="18"/>
    <m/>
  </r>
  <r>
    <n v="8463"/>
    <n v="77"/>
    <x v="3135"/>
    <d v="2017-01-12T00:00:00"/>
    <n v="352"/>
    <b v="0"/>
    <s v="Approved"/>
    <s v="Norco Bicycles"/>
    <s v="Road"/>
    <s v="medium"/>
    <s v="large"/>
    <n v="1240.31"/>
    <n v="795.1"/>
    <d v="2011-01-10T00:00:00"/>
    <n v="445.20999999999992"/>
    <s v="M"/>
    <n v="79"/>
    <d v="1979-06-25T00:00:00"/>
    <n v="41.054359062658548"/>
    <s v="VP Product Management"/>
    <s v="Manufacturing"/>
    <s v="Mass Customer"/>
    <s v="N"/>
    <s v="No"/>
    <n v="13"/>
    <m/>
  </r>
  <r>
    <n v="8724"/>
    <n v="26"/>
    <x v="2083"/>
    <d v="2017-01-12T00:00:00"/>
    <n v="352"/>
    <b v="1"/>
    <s v="Approved"/>
    <s v="WeareA2B"/>
    <s v="Standard"/>
    <s v="medium"/>
    <s v="medium"/>
    <n v="1992.93"/>
    <n v="762.63"/>
    <d v="1993-05-26T00:00:00"/>
    <n v="1230.3000000000002"/>
    <s v="F"/>
    <n v="55"/>
    <d v="1976-08-10T00:00:00"/>
    <n v="43.928331665398275"/>
    <s v="Dental Hygienist"/>
    <s v="Health"/>
    <s v="Mass Customer"/>
    <s v="N"/>
    <s v="No"/>
    <n v="15"/>
    <m/>
  </r>
  <r>
    <n v="9049"/>
    <n v="28"/>
    <x v="16"/>
    <d v="2017-01-12T00:00:00"/>
    <n v="352"/>
    <b v="0"/>
    <s v="Approved"/>
    <s v="Norco Bicycles"/>
    <s v="Standard"/>
    <s v="medium"/>
    <s v="small"/>
    <n v="1216.1400000000001"/>
    <n v="1082.3599999999999"/>
    <d v="2002-03-22T00:00:00"/>
    <n v="133.7800000000002"/>
    <s v="F"/>
    <n v="1"/>
    <d v="1978-12-02T00:00:00"/>
    <n v="41.616002898274985"/>
    <s v="Computer Systems Analyst I"/>
    <s v="n/a"/>
    <s v="Mass Customer"/>
    <s v="N"/>
    <s v="Yes"/>
    <n v="16"/>
    <m/>
  </r>
  <r>
    <n v="9142"/>
    <n v="28"/>
    <x v="80"/>
    <d v="2017-01-12T00:00:00"/>
    <n v="352"/>
    <b v="0"/>
    <s v="Approved"/>
    <s v="Solex"/>
    <s v="Road"/>
    <s v="medium"/>
    <s v="small"/>
    <n v="1703.52"/>
    <n v="1516.13"/>
    <d v="2011-04-16T00:00:00"/>
    <n v="187.38999999999987"/>
    <s v="F"/>
    <n v="97"/>
    <d v="1989-01-30T00:00:00"/>
    <n v="31.446139884576354"/>
    <s v="Actuary"/>
    <s v="Financial Services"/>
    <s v="High Net Worth"/>
    <s v="N"/>
    <s v="Yes"/>
    <n v="9"/>
    <m/>
  </r>
  <r>
    <n v="9866"/>
    <n v="66"/>
    <x v="2352"/>
    <d v="2017-01-12T00:00:00"/>
    <n v="352"/>
    <b v="1"/>
    <s v="Approved"/>
    <s v="Giant Bicycles"/>
    <s v="Road"/>
    <s v="low"/>
    <s v="small"/>
    <n v="590.26"/>
    <n v="525.33000000000004"/>
    <d v="2010-11-05T00:00:00"/>
    <n v="64.92999999999995"/>
    <s v="M"/>
    <n v="59"/>
    <d v="1997-07-28T00:00:00"/>
    <n v="22.95024947361745"/>
    <s v="Senior Cost Accountant"/>
    <s v="Financial Services"/>
    <s v="Mass Customer"/>
    <s v="N"/>
    <s v="No"/>
    <n v="5"/>
    <m/>
  </r>
  <r>
    <n v="10597"/>
    <n v="74"/>
    <x v="1922"/>
    <d v="2017-01-12T00:00:00"/>
    <n v="352"/>
    <b v="1"/>
    <s v="Approved"/>
    <s v="WeareA2B"/>
    <s v="Standard"/>
    <s v="medium"/>
    <s v="medium"/>
    <n v="1228.07"/>
    <n v="400.91"/>
    <d v="2000-05-22T00:00:00"/>
    <n v="827.15999999999985"/>
    <s v="F"/>
    <n v="8"/>
    <d v="1959-06-15T00:00:00"/>
    <n v="61.095454953069506"/>
    <s v="Geological Engineer"/>
    <s v="Manufacturing"/>
    <s v="Affluent Customer"/>
    <s v="N"/>
    <s v="No"/>
    <n v="20"/>
    <m/>
  </r>
  <r>
    <n v="11118"/>
    <n v="68"/>
    <x v="1158"/>
    <d v="2017-01-12T00:00:00"/>
    <n v="352"/>
    <b v="0"/>
    <s v="Approved"/>
    <s v="OHM Cycles"/>
    <s v="Standard"/>
    <s v="medium"/>
    <s v="medium"/>
    <n v="1636.9"/>
    <n v="44.71"/>
    <d v="2010-08-20T00:00:00"/>
    <n v="1592.19"/>
    <s v="F"/>
    <n v="60"/>
    <d v="1953-11-19T00:00:00"/>
    <n v="66.668057692795529"/>
    <s v="Sales Representative"/>
    <s v="Retail"/>
    <s v="Mass Customer"/>
    <s v="N"/>
    <s v="Yes"/>
    <n v="20"/>
    <m/>
  </r>
  <r>
    <n v="11255"/>
    <n v="0"/>
    <x v="1950"/>
    <d v="2017-01-12T00:00:00"/>
    <n v="352"/>
    <b v="1"/>
    <s v="Approved"/>
    <s v="Solex"/>
    <s v="Standard"/>
    <s v="medium"/>
    <s v="medium"/>
    <n v="478.16"/>
    <n v="298.72000000000003"/>
    <d v="2010-08-20T00:00:00"/>
    <n v="179.44"/>
    <s v="M"/>
    <n v="70"/>
    <d v="1975-04-12T00:00:00"/>
    <n v="45.259838514713344"/>
    <s v="Developer IV"/>
    <s v="IT"/>
    <s v="High Net Worth"/>
    <s v="N"/>
    <s v="Yes"/>
    <n v="15"/>
    <m/>
  </r>
  <r>
    <n v="19369"/>
    <n v="66"/>
    <x v="1459"/>
    <d v="2017-12-16T00:00:00"/>
    <m/>
    <m/>
    <s v="Approved"/>
    <s v="Giant Bicycles"/>
    <s v="Road"/>
    <s v="low"/>
    <s v="small"/>
    <n v="590.26"/>
    <n v="525.33000000000004"/>
    <n v="38647"/>
    <m/>
    <m/>
    <m/>
    <m/>
    <m/>
    <m/>
    <m/>
    <m/>
    <m/>
    <m/>
    <m/>
    <m/>
  </r>
  <r>
    <n v="19370"/>
    <n v="91"/>
    <x v="1852"/>
    <d v="2017-09-02T00:00:00"/>
    <m/>
    <m/>
    <s v="Approved"/>
    <s v="WeareA2B"/>
    <s v="Standard"/>
    <s v="low"/>
    <s v="medium"/>
    <n v="642.30999999999995"/>
    <n v="513.85"/>
    <n v="41922"/>
    <m/>
    <m/>
    <m/>
    <m/>
    <m/>
    <m/>
    <m/>
    <m/>
    <m/>
    <m/>
    <m/>
    <m/>
  </r>
  <r>
    <n v="12173"/>
    <n v="15"/>
    <x v="1724"/>
    <d v="2017-01-12T00:00:00"/>
    <n v="352"/>
    <b v="0"/>
    <s v="Approved"/>
    <s v="Norco Bicycles"/>
    <s v="Standard"/>
    <s v="low"/>
    <s v="medium"/>
    <n v="958.74"/>
    <n v="748.9"/>
    <d v="2005-12-07T00:00:00"/>
    <n v="209.84000000000003"/>
    <s v="F"/>
    <n v="21"/>
    <d v="1987-03-17T00:00:00"/>
    <n v="33.322852213343481"/>
    <s v="Sales Representative"/>
    <s v="Retail"/>
    <s v="Affluent Customer"/>
    <s v="N"/>
    <s v="No"/>
    <n v="8"/>
    <m/>
  </r>
  <r>
    <n v="12380"/>
    <n v="54"/>
    <x v="3268"/>
    <d v="2017-01-12T00:00:00"/>
    <n v="352"/>
    <b v="1"/>
    <s v="Approved"/>
    <s v="WeareA2B"/>
    <s v="Standard"/>
    <s v="medium"/>
    <s v="medium"/>
    <n v="1807.45"/>
    <n v="778.69"/>
    <d v="1992-10-02T00:00:00"/>
    <n v="1028.76"/>
    <s v="M"/>
    <n v="71"/>
    <d v="1968-07-09T00:00:00"/>
    <n v="52.021482350329777"/>
    <s v="Health Coach II"/>
    <s v="Entertainment"/>
    <s v="High Net Worth"/>
    <s v="N"/>
    <s v="Yes"/>
    <n v="9"/>
    <m/>
  </r>
  <r>
    <n v="12393"/>
    <n v="61"/>
    <x v="319"/>
    <d v="2017-01-12T00:00:00"/>
    <n v="352"/>
    <b v="0"/>
    <s v="Approved"/>
    <s v="OHM Cycles"/>
    <s v="Standard"/>
    <s v="low"/>
    <s v="medium"/>
    <n v="71.16"/>
    <n v="56.93"/>
    <d v="2015-06-17T00:00:00"/>
    <n v="14.229999999999997"/>
    <s v="F"/>
    <n v="41"/>
    <d v="1978-04-23T00:00:00"/>
    <n v="42.226961802384572"/>
    <n v="0"/>
    <s v="Manufacturing"/>
    <s v="Mass Customer"/>
    <s v="N"/>
    <s v="No"/>
    <n v="17"/>
    <m/>
  </r>
  <r>
    <n v="12599"/>
    <n v="66"/>
    <x v="825"/>
    <d v="2017-01-12T00:00:00"/>
    <n v="352"/>
    <b v="1"/>
    <s v="Approved"/>
    <s v="Giant Bicycles"/>
    <s v="Road"/>
    <s v="low"/>
    <s v="small"/>
    <n v="590.26"/>
    <n v="525.33000000000004"/>
    <d v="2010-08-20T00:00:00"/>
    <n v="64.92999999999995"/>
    <s v="M"/>
    <n v="38"/>
    <d v="1992-04-08T00:00:00"/>
    <n v="28.257098788685944"/>
    <s v="Editor"/>
    <s v="Financial Services"/>
    <s v="Mass Customer"/>
    <s v="N"/>
    <s v="Yes"/>
    <n v="6"/>
    <m/>
  </r>
  <r>
    <n v="12643"/>
    <n v="92"/>
    <x v="1070"/>
    <d v="2017-01-12T00:00:00"/>
    <n v="352"/>
    <b v="1"/>
    <s v="Approved"/>
    <s v="WeareA2B"/>
    <s v="Standard"/>
    <s v="medium"/>
    <s v="small"/>
    <n v="1415.01"/>
    <n v="1259.3599999999999"/>
    <d v="2003-01-05T00:00:00"/>
    <n v="155.65000000000009"/>
    <s v="F"/>
    <n v="37"/>
    <d v="1981-08-21T00:00:00"/>
    <n v="38.895454953069503"/>
    <s v="Business Systems Development Analyst"/>
    <s v="Manufacturing"/>
    <s v="Affluent Customer"/>
    <s v="N"/>
    <s v="No"/>
    <n v="5"/>
    <m/>
  </r>
  <r>
    <n v="13089"/>
    <n v="82"/>
    <x v="579"/>
    <d v="2017-01-12T00:00:00"/>
    <n v="352"/>
    <b v="1"/>
    <s v="Approved"/>
    <s v="Norco Bicycles"/>
    <s v="Standard"/>
    <s v="high"/>
    <s v="medium"/>
    <n v="1148.6400000000001"/>
    <n v="689.18"/>
    <d v="2015-08-10T00:00:00"/>
    <n v="459.46000000000015"/>
    <s v="M"/>
    <n v="2"/>
    <d v="1953-12-30T00:00:00"/>
    <n v="66.555728925672241"/>
    <s v="Administrative Officer"/>
    <s v="Retail"/>
    <s v="Mass Customer"/>
    <s v="N"/>
    <s v="No"/>
    <n v="14"/>
    <m/>
  </r>
  <r>
    <n v="13316"/>
    <n v="83"/>
    <x v="77"/>
    <d v="2017-01-12T00:00:00"/>
    <n v="352"/>
    <b v="0"/>
    <s v="Approved"/>
    <s v="Solex"/>
    <s v="Touring"/>
    <s v="medium"/>
    <s v="large"/>
    <n v="2083.94"/>
    <n v="675.03"/>
    <d v="2013-09-16T00:00:00"/>
    <n v="1408.91"/>
    <s v="F"/>
    <n v="66"/>
    <d v="1966-10-31T00:00:00"/>
    <n v="53.711893309233886"/>
    <n v="0"/>
    <s v="Property"/>
    <s v="Mass Customer"/>
    <s v="N"/>
    <s v="No"/>
    <n v="15"/>
    <m/>
  </r>
  <r>
    <n v="16005"/>
    <n v="0"/>
    <x v="3323"/>
    <d v="2017-01-12T00:00:00"/>
    <n v="352"/>
    <b v="1"/>
    <s v="Approved"/>
    <s v="Solex"/>
    <s v="Standard"/>
    <s v="medium"/>
    <s v="medium"/>
    <n v="71.489999999999995"/>
    <n v="53.62"/>
    <d v="2005-08-09T00:00:00"/>
    <n v="17.869999999999997"/>
    <s v="M"/>
    <n v="64"/>
    <d v="1985-07-20T00:00:00"/>
    <n v="34.980386459918819"/>
    <s v="Financial Advisor"/>
    <s v="Financial Services"/>
    <s v="High Net Worth"/>
    <s v="N"/>
    <s v="Yes"/>
    <n v="19"/>
    <m/>
  </r>
  <r>
    <n v="17140"/>
    <n v="1"/>
    <x v="2716"/>
    <d v="2017-01-12T00:00:00"/>
    <n v="352"/>
    <b v="1"/>
    <s v="Approved"/>
    <s v="Giant Bicycles"/>
    <s v="Touring"/>
    <s v="medium"/>
    <s v="large"/>
    <n v="1873.97"/>
    <n v="863.95"/>
    <d v="1997-01-25T00:00:00"/>
    <n v="1010.02"/>
    <s v="F"/>
    <n v="7"/>
    <d v="1969-11-11T00:00:00"/>
    <n v="50.679016596905122"/>
    <s v="Speech Pathologist"/>
    <s v="n/a"/>
    <s v="High Net Worth"/>
    <s v="N"/>
    <s v="Yes"/>
    <n v="5"/>
    <m/>
  </r>
  <r>
    <n v="17247"/>
    <n v="0"/>
    <x v="92"/>
    <d v="2017-01-12T00:00:00"/>
    <n v="352"/>
    <b v="0"/>
    <s v="Approved"/>
    <s v="Norco Bicycles"/>
    <s v="Standard"/>
    <s v="medium"/>
    <s v="medium"/>
    <n v="360.4"/>
    <n v="270.3"/>
    <d v="1997-01-25T00:00:00"/>
    <n v="90.099999999999966"/>
    <s v="M"/>
    <n v="51"/>
    <d v="1986-03-12T00:00:00"/>
    <n v="34.336550843480467"/>
    <s v="Nurse"/>
    <s v="n/a"/>
    <s v="High Net Worth"/>
    <s v="N"/>
    <s v="Yes"/>
    <n v="11"/>
    <m/>
  </r>
  <r>
    <n v="17466"/>
    <n v="1"/>
    <x v="3171"/>
    <d v="2017-01-12T00:00:00"/>
    <n v="352"/>
    <b v="1"/>
    <s v="Approved"/>
    <s v="Giant Bicycles"/>
    <s v="Standard"/>
    <s v="medium"/>
    <s v="medium"/>
    <n v="1403.5"/>
    <n v="954.82"/>
    <d v="2012-12-02T00:00:00"/>
    <n v="448.67999999999995"/>
    <s v="F"/>
    <n v="44"/>
    <d v="1979-10-09T00:00:00"/>
    <n v="40.763948103754437"/>
    <n v="0"/>
    <s v="Financial Services"/>
    <s v="Affluent Customer"/>
    <s v="N"/>
    <s v="Yes"/>
    <n v="15"/>
    <m/>
  </r>
  <r>
    <n v="17627"/>
    <n v="36"/>
    <x v="3069"/>
    <d v="2017-01-12T00:00:00"/>
    <n v="352"/>
    <b v="1"/>
    <s v="Approved"/>
    <s v="Solex"/>
    <s v="Standard"/>
    <s v="low"/>
    <s v="medium"/>
    <n v="1289.8499999999999"/>
    <n v="74.510000000000005"/>
    <d v="2007-12-11T00:00:00"/>
    <n v="1215.3399999999999"/>
    <s v="M"/>
    <n v="25"/>
    <d v="1967-06-27T00:00:00"/>
    <n v="53.057098788685941"/>
    <s v="Financial Advisor"/>
    <s v="Financial Services"/>
    <s v="High Net Worth"/>
    <s v="N"/>
    <s v="No"/>
    <n v="12"/>
    <m/>
  </r>
  <r>
    <n v="18047"/>
    <n v="98"/>
    <x v="1479"/>
    <d v="2017-01-12T00:00:00"/>
    <n v="352"/>
    <b v="1"/>
    <s v="Approved"/>
    <s v="OHM Cycles"/>
    <s v="Standard"/>
    <s v="medium"/>
    <s v="medium"/>
    <n v="795.34"/>
    <n v="101.58"/>
    <d v="1997-02-09T00:00:00"/>
    <n v="693.76"/>
    <s v="M"/>
    <n v="38"/>
    <d v="1994-10-05T00:00:00"/>
    <n v="25.763948103754437"/>
    <s v="Research Nurse"/>
    <s v="Health"/>
    <s v="High Net Worth"/>
    <s v="N"/>
    <s v="No"/>
    <n v="4"/>
    <m/>
  </r>
  <r>
    <n v="19384"/>
    <n v="0"/>
    <x v="2310"/>
    <d v="2017-06-11T00:00:00"/>
    <m/>
    <b v="0"/>
    <s v="Approved"/>
    <m/>
    <m/>
    <m/>
    <m/>
    <n v="1098.18"/>
    <m/>
    <m/>
    <m/>
    <m/>
    <m/>
    <m/>
    <m/>
    <m/>
    <m/>
    <m/>
    <m/>
    <m/>
    <m/>
    <m/>
  </r>
  <r>
    <n v="18883"/>
    <n v="10"/>
    <x v="1168"/>
    <d v="2017-01-12T00:00:00"/>
    <n v="352"/>
    <b v="0"/>
    <s v="Approved"/>
    <s v="WeareA2B"/>
    <s v="Touring"/>
    <s v="medium"/>
    <s v="medium"/>
    <n v="1466.68"/>
    <n v="363.25"/>
    <d v="2014-03-03T00:00:00"/>
    <n v="1103.43"/>
    <s v="M"/>
    <n v="93"/>
    <d v="1977-02-01T00:00:00"/>
    <n v="43.448879610603754"/>
    <s v="Nurse Practicioner"/>
    <s v="Retail"/>
    <s v="Affluent Customer"/>
    <s v="N"/>
    <s v="No"/>
    <n v="14"/>
    <m/>
  </r>
  <r>
    <n v="19070"/>
    <n v="35"/>
    <x v="3320"/>
    <d v="2017-01-12T00:00:00"/>
    <n v="352"/>
    <b v="0"/>
    <s v="Approved"/>
    <s v="Giant Bicycles"/>
    <s v="Standard"/>
    <s v="medium"/>
    <s v="medium"/>
    <n v="1403.5"/>
    <n v="954.82"/>
    <d v="2016-11-14T00:00:00"/>
    <n v="448.67999999999995"/>
    <s v="F"/>
    <n v="21"/>
    <d v="1977-09-09T00:00:00"/>
    <n v="42.846139884576353"/>
    <n v="0"/>
    <s v="Financial Services"/>
    <s v="High Net Worth"/>
    <s v="N"/>
    <s v="Yes"/>
    <n v="17"/>
    <m/>
  </r>
  <r>
    <n v="492"/>
    <n v="90"/>
    <x v="2416"/>
    <d v="2017-01-11T00:00:00"/>
    <n v="353"/>
    <b v="1"/>
    <s v="Approved"/>
    <s v="Norco Bicycles"/>
    <s v="Standard"/>
    <s v="low"/>
    <s v="medium"/>
    <n v="363.01"/>
    <n v="290.41000000000003"/>
    <d v="2005-05-10T00:00:00"/>
    <n v="72.599999999999966"/>
    <s v="F"/>
    <n v="22"/>
    <d v="1996-05-14T00:00:00"/>
    <n v="24.155728925672246"/>
    <s v="Sales Associate"/>
    <s v="Health"/>
    <s v="Mass Customer"/>
    <s v="N"/>
    <s v="No"/>
    <n v="5"/>
    <m/>
  </r>
  <r>
    <n v="1325"/>
    <n v="52"/>
    <x v="3141"/>
    <d v="2017-01-11T00:00:00"/>
    <n v="353"/>
    <b v="1"/>
    <s v="Approved"/>
    <s v="OHM Cycles"/>
    <s v="Road"/>
    <s v="medium"/>
    <s v="medium"/>
    <n v="1280.28"/>
    <n v="829.51"/>
    <d v="2001-11-25T00:00:00"/>
    <n v="450.77"/>
    <s v="M"/>
    <n v="35"/>
    <d v="1974-04-06T00:00:00"/>
    <n v="46.276276870877723"/>
    <s v="Research Nurse"/>
    <s v="Health"/>
    <s v="Mass Customer"/>
    <s v="N"/>
    <s v="No"/>
    <n v="16"/>
    <m/>
  </r>
  <r>
    <n v="1710"/>
    <n v="3"/>
    <x v="2536"/>
    <d v="2017-01-11T00:00:00"/>
    <n v="353"/>
    <b v="0"/>
    <s v="Approved"/>
    <s v="Trek Bicycles"/>
    <s v="Standard"/>
    <s v="medium"/>
    <s v="large"/>
    <n v="2091.4699999999998"/>
    <n v="388.92"/>
    <d v="2003-02-07T00:00:00"/>
    <n v="1702.5499999999997"/>
    <s v="M"/>
    <n v="48"/>
    <d v="1987-07-17T00:00:00"/>
    <n v="32.988605638001012"/>
    <s v="Registered Nurse"/>
    <s v="Health"/>
    <s v="Mass Customer"/>
    <s v="N"/>
    <s v="Yes"/>
    <n v="13"/>
    <m/>
  </r>
  <r>
    <n v="2332"/>
    <n v="37"/>
    <x v="2768"/>
    <d v="2017-01-11T00:00:00"/>
    <n v="353"/>
    <b v="0"/>
    <s v="Approved"/>
    <s v="OHM Cycles"/>
    <s v="Standard"/>
    <s v="low"/>
    <s v="medium"/>
    <n v="1793.43"/>
    <n v="248.82"/>
    <d v="1997-05-10T00:00:00"/>
    <n v="1544.6100000000001"/>
    <s v="M"/>
    <n v="38"/>
    <d v="1944-01-24T00:00:00"/>
    <n v="76.495454953069512"/>
    <s v="Tax Accountant"/>
    <s v="Manufacturing"/>
    <s v="Affluent Customer"/>
    <s v="N"/>
    <s v="Yes"/>
    <n v="8"/>
    <m/>
  </r>
  <r>
    <n v="3118"/>
    <n v="7"/>
    <x v="1144"/>
    <d v="2017-01-11T00:00:00"/>
    <n v="353"/>
    <b v="0"/>
    <s v="Approved"/>
    <s v="Trek Bicycles"/>
    <s v="Road"/>
    <s v="low"/>
    <s v="medium"/>
    <n v="980.37"/>
    <n v="234.43"/>
    <d v="2004-09-28T00:00:00"/>
    <n v="745.94"/>
    <s v="M"/>
    <n v="60"/>
    <d v="1977-12-04T00:00:00"/>
    <n v="42.610523446220192"/>
    <s v="Physical Therapy Assistant"/>
    <s v="n/a"/>
    <s v="Affluent Customer"/>
    <s v="N"/>
    <s v="No"/>
    <n v="16"/>
    <m/>
  </r>
  <r>
    <n v="3884"/>
    <n v="19"/>
    <x v="1500"/>
    <d v="2017-01-11T00:00:00"/>
    <n v="353"/>
    <b v="0"/>
    <s v="Approved"/>
    <s v="OHM Cycles"/>
    <s v="Road"/>
    <s v="high"/>
    <s v="large"/>
    <n v="12.01"/>
    <n v="7.21"/>
    <d v="2009-03-08T00:00:00"/>
    <n v="4.8"/>
    <s v="F"/>
    <n v="88"/>
    <d v="1970-06-06T00:00:00"/>
    <n v="50.111893309233892"/>
    <s v="Marketing Assistant"/>
    <s v="n/a"/>
    <s v="Mass Customer"/>
    <s v="N"/>
    <s v="No"/>
    <n v="17"/>
    <m/>
  </r>
  <r>
    <n v="4012"/>
    <n v="36"/>
    <x v="1481"/>
    <d v="2017-01-11T00:00:00"/>
    <n v="353"/>
    <b v="0"/>
    <s v="Approved"/>
    <s v="Solex"/>
    <s v="Standard"/>
    <s v="low"/>
    <s v="medium"/>
    <n v="945.04"/>
    <n v="507.58"/>
    <d v="1997-05-10T00:00:00"/>
    <n v="437.46"/>
    <s v="M"/>
    <n v="87"/>
    <d v="1978-05-01T00:00:00"/>
    <n v="42.205043994165393"/>
    <s v="Technical Writer"/>
    <s v="n/a"/>
    <s v="Mass Customer"/>
    <s v="N"/>
    <s v="Yes"/>
    <n v="12"/>
    <m/>
  </r>
  <r>
    <n v="4043"/>
    <n v="33"/>
    <x v="2631"/>
    <d v="2017-01-11T00:00:00"/>
    <n v="353"/>
    <b v="0"/>
    <s v="Approved"/>
    <s v="Giant Bicycles"/>
    <s v="Standard"/>
    <s v="medium"/>
    <s v="small"/>
    <n v="1311.44"/>
    <n v="1167.18"/>
    <d v="1992-10-11T00:00:00"/>
    <n v="144.26"/>
    <s v="M"/>
    <n v="60"/>
    <d v="1971-06-24T00:00:00"/>
    <n v="49.062578240740741"/>
    <s v="VP Accounting"/>
    <s v="Financial Services"/>
    <s v="Affluent Customer"/>
    <s v="N"/>
    <s v="No"/>
    <n v="13"/>
    <m/>
  </r>
  <r>
    <n v="4678"/>
    <n v="67"/>
    <x v="2604"/>
    <d v="2017-01-11T00:00:00"/>
    <n v="353"/>
    <b v="0"/>
    <s v="Approved"/>
    <s v="Solex"/>
    <s v="Standard"/>
    <s v="medium"/>
    <s v="large"/>
    <n v="1071.23"/>
    <n v="380.74"/>
    <d v="1993-07-15T00:00:00"/>
    <n v="690.49"/>
    <s v="M"/>
    <n v="99"/>
    <d v="1989-06-02T00:00:00"/>
    <n v="31.109153583206492"/>
    <s v="Product Engineer"/>
    <s v="Health"/>
    <s v="High Net Worth"/>
    <s v="N"/>
    <s v="Yes"/>
    <n v="16"/>
    <m/>
  </r>
  <r>
    <n v="5138"/>
    <n v="14"/>
    <x v="1023"/>
    <d v="2017-01-11T00:00:00"/>
    <n v="353"/>
    <b v="0"/>
    <s v="Approved"/>
    <s v="Trek Bicycles"/>
    <s v="Standard"/>
    <s v="medium"/>
    <s v="small"/>
    <n v="1386.84"/>
    <n v="1234.29"/>
    <d v="2013-03-12T00:00:00"/>
    <n v="152.54999999999995"/>
    <s v="F"/>
    <n v="49"/>
    <d v="1978-04-30T00:00:00"/>
    <n v="42.207783720192793"/>
    <s v="Research Assistant II"/>
    <s v="Health"/>
    <s v="Mass Customer"/>
    <s v="N"/>
    <s v="Yes"/>
    <n v="18"/>
    <m/>
  </r>
  <r>
    <n v="5181"/>
    <n v="9"/>
    <x v="2570"/>
    <d v="2017-01-11T00:00:00"/>
    <n v="353"/>
    <b v="1"/>
    <s v="Approved"/>
    <s v="Norco Bicycles"/>
    <s v="Standard"/>
    <s v="medium"/>
    <s v="small"/>
    <n v="1216.1400000000001"/>
    <n v="1082.3599999999999"/>
    <d v="2003-03-18T00:00:00"/>
    <n v="133.7800000000002"/>
    <s v="F"/>
    <n v="80"/>
    <d v="1986-03-25T00:00:00"/>
    <n v="34.300934405124302"/>
    <s v="Mechanical Systems Engineer"/>
    <s v="Property"/>
    <s v="High Net Worth"/>
    <s v="N"/>
    <s v="Yes"/>
    <n v="7"/>
    <m/>
  </r>
  <r>
    <n v="5210"/>
    <n v="44"/>
    <x v="2785"/>
    <d v="2017-01-11T00:00:00"/>
    <n v="353"/>
    <b v="1"/>
    <s v="Approved"/>
    <s v="WeareA2B"/>
    <s v="Standard"/>
    <s v="medium"/>
    <s v="medium"/>
    <n v="1769.64"/>
    <n v="108.76"/>
    <d v="2011-05-09T00:00:00"/>
    <n v="1660.88"/>
    <s v="F"/>
    <n v="85"/>
    <d v="1993-09-16T00:00:00"/>
    <n v="26.816002898274984"/>
    <s v="Safety Technician III"/>
    <s v="Retail"/>
    <s v="Mass Customer"/>
    <s v="N"/>
    <s v="No"/>
    <n v="6"/>
    <m/>
  </r>
  <r>
    <n v="5617"/>
    <n v="98"/>
    <x v="608"/>
    <d v="2017-01-11T00:00:00"/>
    <n v="353"/>
    <b v="0"/>
    <s v="Approved"/>
    <s v="OHM Cycles"/>
    <s v="Standard"/>
    <s v="medium"/>
    <s v="medium"/>
    <n v="795.34"/>
    <n v="101.58"/>
    <d v="1997-02-09T00:00:00"/>
    <n v="693.76"/>
    <s v="M"/>
    <n v="30"/>
    <d v="1990-02-13T00:00:00"/>
    <n v="30.407783720192793"/>
    <s v="Computer Systems Analyst I"/>
    <s v="Property"/>
    <s v="High Net Worth"/>
    <s v="N"/>
    <s v="No"/>
    <n v="20"/>
    <m/>
  </r>
  <r>
    <n v="5909"/>
    <n v="74"/>
    <x v="1245"/>
    <d v="2017-01-11T00:00:00"/>
    <n v="353"/>
    <b v="1"/>
    <s v="Approved"/>
    <s v="WeareA2B"/>
    <s v="Standard"/>
    <s v="medium"/>
    <s v="medium"/>
    <n v="1228.07"/>
    <n v="400.91"/>
    <d v="2015-08-10T00:00:00"/>
    <n v="827.15999999999985"/>
    <s v="F"/>
    <n v="71"/>
    <d v="2000-05-18T00:00:00"/>
    <n v="20.14203029553526"/>
    <s v="Clinical Specialist"/>
    <s v="Health"/>
    <s v="Affluent Customer"/>
    <s v="N"/>
    <s v="Yes"/>
    <n v="2"/>
    <m/>
  </r>
  <r>
    <n v="6013"/>
    <n v="11"/>
    <x v="3150"/>
    <d v="2017-01-11T00:00:00"/>
    <n v="353"/>
    <b v="0"/>
    <s v="Approved"/>
    <s v="Giant Bicycles"/>
    <s v="Standard"/>
    <s v="high"/>
    <s v="medium"/>
    <n v="1274.93"/>
    <n v="764.96"/>
    <d v="2007-08-04T00:00:00"/>
    <n v="509.97"/>
    <s v="F"/>
    <n v="39"/>
    <d v="1957-08-17T00:00:00"/>
    <n v="62.922852213343475"/>
    <s v="Cost Accountant"/>
    <s v="Financial Services"/>
    <s v="Mass Customer"/>
    <s v="N"/>
    <s v="No"/>
    <n v="16"/>
    <m/>
  </r>
  <r>
    <n v="6372"/>
    <n v="0"/>
    <x v="1572"/>
    <d v="2017-01-11T00:00:00"/>
    <n v="353"/>
    <b v="0"/>
    <s v="Approved"/>
    <s v="Solex"/>
    <s v="Standard"/>
    <s v="medium"/>
    <s v="medium"/>
    <n v="71.489999999999995"/>
    <n v="53.62"/>
    <d v="2012-12-02T00:00:00"/>
    <n v="17.869999999999997"/>
    <s v="F"/>
    <n v="80"/>
    <d v="1998-06-26T00:00:00"/>
    <n v="22.037920706494162"/>
    <s v="Senior Sales Associate"/>
    <s v="Property"/>
    <s v="High Net Worth"/>
    <s v="N"/>
    <s v="Yes"/>
    <n v="4"/>
    <m/>
  </r>
  <r>
    <n v="6831"/>
    <n v="72"/>
    <x v="55"/>
    <d v="2017-01-11T00:00:00"/>
    <n v="353"/>
    <b v="0"/>
    <s v="Approved"/>
    <s v="Norco Bicycles"/>
    <s v="Standard"/>
    <s v="medium"/>
    <s v="medium"/>
    <n v="360.4"/>
    <n v="270.3"/>
    <d v="2002-08-31T00:00:00"/>
    <n v="90.099999999999966"/>
    <s v="F"/>
    <n v="2"/>
    <d v="1998-10-18T00:00:00"/>
    <n v="21.725591939370876"/>
    <s v="Structural Analysis Engineer"/>
    <s v="Argiculture"/>
    <s v="Mass Customer"/>
    <s v="N"/>
    <s v="Yes"/>
    <n v="3"/>
    <m/>
  </r>
  <r>
    <n v="6953"/>
    <n v="20"/>
    <x v="2786"/>
    <d v="2017-01-11T00:00:00"/>
    <n v="353"/>
    <b v="0"/>
    <s v="Approved"/>
    <s v="Trek Bicycles"/>
    <s v="Standard"/>
    <s v="medium"/>
    <s v="small"/>
    <n v="1775.81"/>
    <n v="1580.47"/>
    <d v="1993-05-26T00:00:00"/>
    <n v="195.33999999999992"/>
    <s v="F"/>
    <n v="56"/>
    <d v="1958-05-28T00:00:00"/>
    <n v="62.144770021562657"/>
    <s v="Editor"/>
    <s v="Health"/>
    <s v="Affluent Customer"/>
    <s v="N"/>
    <s v="Yes"/>
    <n v="16"/>
    <m/>
  </r>
  <r>
    <n v="7643"/>
    <n v="3"/>
    <x v="1304"/>
    <d v="2017-01-11T00:00:00"/>
    <n v="353"/>
    <b v="0"/>
    <s v="Approved"/>
    <s v="Trek Bicycles"/>
    <s v="Standard"/>
    <s v="medium"/>
    <s v="large"/>
    <n v="2091.4699999999998"/>
    <n v="388.92"/>
    <d v="1991-11-07T00:00:00"/>
    <n v="1702.5499999999997"/>
    <s v="F"/>
    <n v="80"/>
    <d v="1973-11-04T00:00:00"/>
    <n v="46.695454953069508"/>
    <s v="VP Product Management"/>
    <s v="n/a"/>
    <s v="Mass Customer"/>
    <s v="N"/>
    <s v="Yes"/>
    <n v="18"/>
    <m/>
  </r>
  <r>
    <n v="19406"/>
    <n v="79"/>
    <x v="550"/>
    <d v="2017-05-29T00:00:00"/>
    <m/>
    <b v="0"/>
    <s v="Cancelled"/>
    <s v="Norco Bicycles"/>
    <s v="Standard"/>
    <s v="medium"/>
    <s v="medium"/>
    <n v="1555.58"/>
    <n v="818.01"/>
    <n v="42218"/>
    <m/>
    <m/>
    <m/>
    <m/>
    <m/>
    <m/>
    <m/>
    <m/>
    <m/>
    <m/>
    <m/>
    <m/>
  </r>
  <r>
    <n v="8412"/>
    <n v="88"/>
    <x v="925"/>
    <d v="2017-01-11T00:00:00"/>
    <n v="353"/>
    <b v="1"/>
    <s v="Approved"/>
    <s v="Norco Bicycles"/>
    <s v="Standard"/>
    <s v="high"/>
    <s v="small"/>
    <n v="1661.92"/>
    <n v="1479.11"/>
    <d v="1996-04-05T00:00:00"/>
    <n v="182.81000000000017"/>
    <s v="F"/>
    <n v="7"/>
    <d v="1978-07-30T00:00:00"/>
    <n v="41.95846865169964"/>
    <s v="Community Outreach Specialist"/>
    <s v="IT"/>
    <s v="High Net Worth"/>
    <s v="N"/>
    <s v="Yes"/>
    <n v="21"/>
    <m/>
  </r>
  <r>
    <n v="9915"/>
    <n v="10"/>
    <x v="2943"/>
    <d v="2017-01-11T00:00:00"/>
    <n v="353"/>
    <b v="1"/>
    <s v="Approved"/>
    <s v="WeareA2B"/>
    <s v="Touring"/>
    <s v="medium"/>
    <s v="medium"/>
    <n v="1466.68"/>
    <n v="363.25"/>
    <d v="2004-08-17T00:00:00"/>
    <n v="1103.43"/>
    <s v="F"/>
    <n v="9"/>
    <d v="1957-04-05T00:00:00"/>
    <n v="63.289975501014709"/>
    <s v="Biostatistician I"/>
    <s v="Manufacturing"/>
    <s v="Mass Customer"/>
    <s v="N"/>
    <s v="Yes"/>
    <n v="17"/>
    <m/>
  </r>
  <r>
    <n v="9917"/>
    <n v="58"/>
    <x v="1586"/>
    <d v="2017-01-11T00:00:00"/>
    <n v="353"/>
    <b v="1"/>
    <s v="Approved"/>
    <s v="OHM Cycles"/>
    <s v="Standard"/>
    <s v="medium"/>
    <s v="medium"/>
    <n v="912.52"/>
    <n v="141.4"/>
    <d v="2015-10-18T00:00:00"/>
    <n v="771.12"/>
    <s v="M"/>
    <n v="6"/>
    <d v="1975-01-30T00:00:00"/>
    <n v="45.457098788685947"/>
    <n v="0"/>
    <s v="Property"/>
    <s v="Mass Customer"/>
    <s v="N"/>
    <s v="Yes"/>
    <n v="5"/>
    <m/>
  </r>
  <r>
    <n v="19410"/>
    <n v="79"/>
    <x v="1600"/>
    <d v="2017-01-15T00:00:00"/>
    <m/>
    <b v="0"/>
    <s v="Cancelled"/>
    <s v="Norco Bicycles"/>
    <s v="Standard"/>
    <s v="medium"/>
    <s v="medium"/>
    <n v="1555.58"/>
    <n v="818.01"/>
    <n v="42226"/>
    <m/>
    <m/>
    <m/>
    <m/>
    <m/>
    <m/>
    <m/>
    <m/>
    <m/>
    <m/>
    <m/>
    <m/>
  </r>
  <r>
    <n v="10183"/>
    <n v="43"/>
    <x v="3172"/>
    <d v="2017-01-11T00:00:00"/>
    <n v="353"/>
    <b v="0"/>
    <s v="Approved"/>
    <s v="Solex"/>
    <s v="Standard"/>
    <s v="medium"/>
    <s v="medium"/>
    <n v="1151.96"/>
    <n v="649.49"/>
    <d v="1993-04-12T00:00:00"/>
    <n v="502.47"/>
    <s v="F"/>
    <n v="59"/>
    <d v="1999-03-27T00:00:00"/>
    <n v="21.287235774987316"/>
    <s v="Software Engineer IV"/>
    <s v="Health"/>
    <s v="Mass Customer"/>
    <s v="N"/>
    <s v="Yes"/>
    <n v="2"/>
    <m/>
  </r>
  <r>
    <n v="10959"/>
    <n v="97"/>
    <x v="1881"/>
    <d v="2017-01-11T00:00:00"/>
    <n v="353"/>
    <b v="1"/>
    <s v="Approved"/>
    <s v="Solex"/>
    <s v="Standard"/>
    <s v="medium"/>
    <s v="large"/>
    <n v="202.62"/>
    <n v="151.96"/>
    <d v="2016-03-29T00:00:00"/>
    <n v="50.66"/>
    <s v="F"/>
    <n v="27"/>
    <d v="1962-05-14T00:00:00"/>
    <n v="58.180386459918822"/>
    <n v="0"/>
    <s v="Health"/>
    <s v="Affluent Customer"/>
    <s v="N"/>
    <s v="No"/>
    <n v="15"/>
    <m/>
  </r>
  <r>
    <n v="11038"/>
    <n v="78"/>
    <x v="788"/>
    <d v="2017-01-11T00:00:00"/>
    <n v="353"/>
    <b v="0"/>
    <s v="Approved"/>
    <s v="Giant Bicycles"/>
    <s v="Standard"/>
    <s v="medium"/>
    <s v="large"/>
    <n v="1765.3"/>
    <n v="709.48"/>
    <d v="2004-07-25T00:00:00"/>
    <n v="1055.82"/>
    <s v="F"/>
    <n v="5"/>
    <d v="1980-07-18T00:00:00"/>
    <n v="39.988605638001012"/>
    <n v="0"/>
    <s v="n/a"/>
    <s v="Mass Customer"/>
    <s v="N"/>
    <s v="No"/>
    <n v="4"/>
    <m/>
  </r>
  <r>
    <n v="11230"/>
    <n v="7"/>
    <x v="1167"/>
    <d v="2017-01-11T00:00:00"/>
    <n v="353"/>
    <b v="0"/>
    <s v="Approved"/>
    <s v="Trek Bicycles"/>
    <s v="Road"/>
    <s v="low"/>
    <s v="medium"/>
    <n v="980.37"/>
    <n v="234.43"/>
    <d v="2004-09-28T00:00:00"/>
    <n v="745.94"/>
    <s v="F"/>
    <n v="11"/>
    <d v="1977-04-29T00:00:00"/>
    <n v="43.210523446220193"/>
    <n v="0"/>
    <s v="n/a"/>
    <s v="Mass Customer"/>
    <s v="N"/>
    <s v="No"/>
    <n v="17"/>
    <m/>
  </r>
  <r>
    <n v="11419"/>
    <n v="27"/>
    <x v="3087"/>
    <d v="2017-01-11T00:00:00"/>
    <n v="353"/>
    <b v="1"/>
    <s v="Approved"/>
    <s v="Trek Bicycles"/>
    <s v="Standard"/>
    <s v="low"/>
    <s v="medium"/>
    <n v="1057.51"/>
    <n v="154.4"/>
    <d v="1994-07-12T00:00:00"/>
    <n v="903.11"/>
    <s v="M"/>
    <n v="60"/>
    <d v="1962-08-19T00:00:00"/>
    <n v="57.914633035261289"/>
    <s v="Tax Accountant"/>
    <s v="Health"/>
    <s v="High Net Worth"/>
    <s v="N"/>
    <s v="No"/>
    <n v="15"/>
    <m/>
  </r>
  <r>
    <n v="11708"/>
    <n v="12"/>
    <x v="1282"/>
    <d v="2017-01-11T00:00:00"/>
    <n v="353"/>
    <b v="1"/>
    <s v="Approved"/>
    <s v="Giant Bicycles"/>
    <s v="Standard"/>
    <s v="medium"/>
    <s v="large"/>
    <n v="1765.3"/>
    <n v="709.48"/>
    <d v="2003-09-09T00:00:00"/>
    <n v="1055.82"/>
    <s v="M"/>
    <n v="13"/>
    <d v="1996-05-14T00:00:00"/>
    <n v="24.155728925672246"/>
    <s v="Actuary"/>
    <s v="Financial Services"/>
    <s v="High Net Worth"/>
    <s v="N"/>
    <s v="Yes"/>
    <n v="6"/>
    <m/>
  </r>
  <r>
    <n v="11773"/>
    <n v="58"/>
    <x v="439"/>
    <d v="2017-01-11T00:00:00"/>
    <n v="353"/>
    <b v="0"/>
    <s v="Approved"/>
    <s v="OHM Cycles"/>
    <s v="Standard"/>
    <s v="medium"/>
    <s v="medium"/>
    <n v="912.52"/>
    <n v="141.4"/>
    <d v="2015-10-18T00:00:00"/>
    <n v="771.12"/>
    <s v="F"/>
    <n v="52"/>
    <d v="1977-11-01T00:00:00"/>
    <n v="42.7009344051243"/>
    <s v="Web Designer II"/>
    <s v="Manufacturing"/>
    <s v="Mass Customer"/>
    <s v="N"/>
    <s v="No"/>
    <n v="9"/>
    <m/>
  </r>
  <r>
    <n v="11885"/>
    <n v="0"/>
    <x v="528"/>
    <d v="2017-01-11T00:00:00"/>
    <n v="353"/>
    <b v="1"/>
    <s v="Approved"/>
    <s v="Norco Bicycles"/>
    <s v="Standard"/>
    <s v="medium"/>
    <s v="medium"/>
    <n v="360.4"/>
    <n v="270.3"/>
    <d v="1997-01-25T00:00:00"/>
    <n v="90.099999999999966"/>
    <s v="U"/>
    <n v="84"/>
    <d v="1899-12-30T00:00:00"/>
    <n v="0"/>
    <n v="0"/>
    <s v="IT"/>
    <s v="High Net Worth"/>
    <s v="N"/>
    <s v="Yes"/>
    <n v="0"/>
    <m/>
  </r>
  <r>
    <n v="12541"/>
    <n v="74"/>
    <x v="3457"/>
    <d v="2017-01-11T00:00:00"/>
    <n v="353"/>
    <b v="0"/>
    <s v="Approved"/>
    <s v="WeareA2B"/>
    <s v="Standard"/>
    <s v="medium"/>
    <s v="medium"/>
    <n v="1762.96"/>
    <n v="950.52"/>
    <d v="2016-11-14T00:00:00"/>
    <n v="812.44"/>
    <s v="F"/>
    <n v="39"/>
    <d v="1988-12-30T00:00:00"/>
    <n v="31.53107139142567"/>
    <s v="Marketing Manager"/>
    <s v="Property"/>
    <s v="High Net Worth"/>
    <s v="N"/>
    <s v="No"/>
    <n v="20"/>
    <m/>
  </r>
  <r>
    <n v="12764"/>
    <n v="61"/>
    <x v="212"/>
    <d v="2017-01-11T00:00:00"/>
    <n v="353"/>
    <b v="0"/>
    <s v="Approved"/>
    <s v="Norco Bicycles"/>
    <s v="Standard"/>
    <s v="medium"/>
    <s v="small"/>
    <n v="586.45000000000005"/>
    <n v="521.94000000000005"/>
    <d v="1991-07-10T00:00:00"/>
    <n v="64.509999999999991"/>
    <s v="F"/>
    <n v="94"/>
    <d v="1968-07-28T00:00:00"/>
    <n v="51.969427555809233"/>
    <s v="Office Assistant III"/>
    <s v="Property"/>
    <s v="High Net Worth"/>
    <s v="N"/>
    <s v="No"/>
    <n v="6"/>
    <m/>
  </r>
  <r>
    <n v="12776"/>
    <n v="33"/>
    <x v="603"/>
    <d v="2017-01-11T00:00:00"/>
    <n v="353"/>
    <b v="0"/>
    <s v="Approved"/>
    <s v="OHM Cycles"/>
    <s v="Road"/>
    <s v="medium"/>
    <s v="small"/>
    <n v="1810"/>
    <n v="1610.9"/>
    <d v="2008-03-19T00:00:00"/>
    <n v="199.09999999999991"/>
    <s v="F"/>
    <n v="45"/>
    <d v="1980-08-25T00:00:00"/>
    <n v="39.884496048959917"/>
    <s v="VP Marketing"/>
    <s v="Financial Services"/>
    <s v="High Net Worth"/>
    <s v="N"/>
    <s v="No"/>
    <n v="3"/>
    <m/>
  </r>
  <r>
    <n v="13083"/>
    <n v="87"/>
    <x v="2535"/>
    <d v="2017-01-11T00:00:00"/>
    <n v="353"/>
    <b v="1"/>
    <s v="Approved"/>
    <s v="OHM Cycles"/>
    <s v="Standard"/>
    <s v="medium"/>
    <s v="medium"/>
    <n v="1636.9"/>
    <n v="44.71"/>
    <d v="1995-10-24T00:00:00"/>
    <n v="1592.19"/>
    <s v="M"/>
    <n v="98"/>
    <d v="1960-01-11T00:00:00"/>
    <n v="60.520112487316084"/>
    <s v="Chief Design Engineer"/>
    <s v="n/a"/>
    <s v="High Net Worth"/>
    <s v="N"/>
    <s v="Yes"/>
    <n v="13"/>
    <m/>
  </r>
  <r>
    <n v="13154"/>
    <n v="27"/>
    <x v="279"/>
    <d v="2017-01-11T00:00:00"/>
    <n v="353"/>
    <b v="1"/>
    <s v="Approved"/>
    <s v="Trek Bicycles"/>
    <s v="Standard"/>
    <s v="medium"/>
    <s v="medium"/>
    <n v="499.53"/>
    <n v="388.72"/>
    <d v="2006-11-10T00:00:00"/>
    <n v="110.80999999999995"/>
    <s v="M"/>
    <n v="90"/>
    <d v="1992-05-08T00:00:00"/>
    <n v="28.174907007864025"/>
    <s v="Registered Nurse"/>
    <s v="Health"/>
    <s v="Affluent Customer"/>
    <s v="N"/>
    <s v="Yes"/>
    <n v="7"/>
    <m/>
  </r>
  <r>
    <n v="13478"/>
    <n v="41"/>
    <x v="365"/>
    <d v="2017-01-11T00:00:00"/>
    <n v="353"/>
    <b v="0"/>
    <s v="Approved"/>
    <s v="Solex"/>
    <s v="Road"/>
    <s v="medium"/>
    <s v="medium"/>
    <n v="416.98"/>
    <n v="312.74"/>
    <d v="2008-03-19T00:00:00"/>
    <n v="104.24000000000001"/>
    <s v="M"/>
    <n v="85"/>
    <d v="1968-04-22T00:00:00"/>
    <n v="52.235180980466765"/>
    <s v="Electrical Engineer"/>
    <s v="Manufacturing"/>
    <s v="Mass Customer"/>
    <s v="N"/>
    <s v="Yes"/>
    <n v="9"/>
    <m/>
  </r>
  <r>
    <n v="13880"/>
    <n v="73"/>
    <x v="1849"/>
    <d v="2017-01-11T00:00:00"/>
    <n v="353"/>
    <b v="0"/>
    <s v="Approved"/>
    <s v="Solex"/>
    <s v="Standard"/>
    <s v="medium"/>
    <s v="medium"/>
    <n v="1945.43"/>
    <n v="333.18"/>
    <d v="2002-08-31T00:00:00"/>
    <n v="1612.25"/>
    <s v="F"/>
    <n v="82"/>
    <d v="1956-01-01T00:00:00"/>
    <n v="64.550249473617455"/>
    <s v="GIS Technical Architect"/>
    <s v="Financial Services"/>
    <s v="Affluent Customer"/>
    <s v="N"/>
    <s v="No"/>
    <n v="14"/>
    <m/>
  </r>
  <r>
    <n v="13977"/>
    <n v="28"/>
    <x v="3493"/>
    <d v="2017-01-11T00:00:00"/>
    <n v="353"/>
    <b v="1"/>
    <s v="Approved"/>
    <s v="Norco Bicycles"/>
    <s v="Standard"/>
    <s v="medium"/>
    <s v="small"/>
    <n v="1216.1400000000001"/>
    <n v="1082.3599999999999"/>
    <d v="1994-07-12T00:00:00"/>
    <n v="133.7800000000002"/>
    <s v="F"/>
    <n v="9"/>
    <d v="1957-06-18T00:00:00"/>
    <n v="63.087235774987313"/>
    <s v="Senior Editor"/>
    <s v="Manufacturing"/>
    <s v="Mass Customer"/>
    <s v="N"/>
    <s v="Yes"/>
    <n v="11"/>
    <m/>
  </r>
  <r>
    <n v="13988"/>
    <n v="21"/>
    <x v="2850"/>
    <d v="2017-01-11T00:00:00"/>
    <n v="353"/>
    <b v="0"/>
    <s v="Approved"/>
    <s v="Solex"/>
    <s v="Standard"/>
    <s v="medium"/>
    <s v="large"/>
    <n v="1071.23"/>
    <n v="380.74"/>
    <d v="1993-05-26T00:00:00"/>
    <n v="690.49"/>
    <s v="M"/>
    <n v="30"/>
    <d v="1959-10-02T00:00:00"/>
    <n v="60.796824816083202"/>
    <s v="Civil Engineer"/>
    <s v="Manufacturing"/>
    <s v="Mass Customer"/>
    <s v="N"/>
    <s v="Yes"/>
    <n v="16"/>
    <m/>
  </r>
  <r>
    <n v="14792"/>
    <n v="17"/>
    <x v="2516"/>
    <d v="2017-01-11T00:00:00"/>
    <n v="353"/>
    <b v="1"/>
    <s v="Approved"/>
    <s v="Solex"/>
    <s v="Standard"/>
    <s v="high"/>
    <s v="medium"/>
    <n v="1024.6600000000001"/>
    <n v="614.79999999999995"/>
    <d v="1996-11-09T00:00:00"/>
    <n v="409.86000000000013"/>
    <s v="F"/>
    <n v="43"/>
    <d v="1986-03-10T00:00:00"/>
    <n v="34.34203029553526"/>
    <s v="Pharmacist"/>
    <s v="Health"/>
    <s v="Mass Customer"/>
    <s v="N"/>
    <s v="No"/>
    <n v="10"/>
    <m/>
  </r>
  <r>
    <n v="14870"/>
    <n v="22"/>
    <x v="3164"/>
    <d v="2017-01-11T00:00:00"/>
    <n v="353"/>
    <b v="0"/>
    <s v="Approved"/>
    <s v="WeareA2B"/>
    <s v="Standard"/>
    <s v="medium"/>
    <s v="medium"/>
    <n v="60.34"/>
    <n v="45.26"/>
    <d v="1993-07-15T00:00:00"/>
    <n v="15.080000000000005"/>
    <s v="F"/>
    <n v="71"/>
    <d v="1967-07-21T00:00:00"/>
    <n v="52.991345364028412"/>
    <n v="0"/>
    <s v="Entertainment"/>
    <s v="Affluent Customer"/>
    <s v="N"/>
    <s v="No"/>
    <n v="17"/>
    <m/>
  </r>
  <r>
    <n v="15206"/>
    <n v="67"/>
    <x v="87"/>
    <d v="2017-01-11T00:00:00"/>
    <n v="353"/>
    <b v="0"/>
    <s v="Approved"/>
    <s v="Norco Bicycles"/>
    <s v="Road"/>
    <s v="medium"/>
    <s v="medium"/>
    <n v="544.04999999999995"/>
    <n v="376.84"/>
    <d v="2002-08-31T00:00:00"/>
    <n v="167.20999999999998"/>
    <s v="F"/>
    <n v="19"/>
    <d v="1977-03-10T00:00:00"/>
    <n v="43.347509747590053"/>
    <s v="Research Associate"/>
    <s v="Financial Services"/>
    <s v="Mass Customer"/>
    <s v="N"/>
    <s v="Yes"/>
    <n v="11"/>
    <m/>
  </r>
  <r>
    <n v="15398"/>
    <n v="80"/>
    <x v="645"/>
    <d v="2017-01-11T00:00:00"/>
    <n v="353"/>
    <b v="0"/>
    <s v="Approved"/>
    <s v="OHM Cycles"/>
    <s v="Touring"/>
    <s v="low"/>
    <s v="medium"/>
    <n v="1073.07"/>
    <n v="933.84"/>
    <d v="1997-01-25T00:00:00"/>
    <n v="139.2299999999999"/>
    <s v="F"/>
    <n v="20"/>
    <d v="1969-01-18T00:00:00"/>
    <n v="51.492715227042112"/>
    <n v="0"/>
    <s v="Retail"/>
    <s v="Affluent Customer"/>
    <s v="N"/>
    <s v="No"/>
    <n v="11"/>
    <m/>
  </r>
  <r>
    <n v="16170"/>
    <n v="74"/>
    <x v="3141"/>
    <d v="2017-01-11T00:00:00"/>
    <n v="353"/>
    <b v="0"/>
    <s v="Approved"/>
    <s v="WeareA2B"/>
    <s v="Standard"/>
    <s v="medium"/>
    <s v="medium"/>
    <n v="1228.07"/>
    <n v="400.91"/>
    <d v="2000-05-22T00:00:00"/>
    <n v="827.15999999999985"/>
    <s v="M"/>
    <n v="35"/>
    <d v="1974-04-06T00:00:00"/>
    <n v="46.276276870877723"/>
    <s v="Research Nurse"/>
    <s v="Health"/>
    <s v="Mass Customer"/>
    <s v="N"/>
    <s v="No"/>
    <n v="16"/>
    <m/>
  </r>
  <r>
    <n v="16822"/>
    <n v="29"/>
    <x v="1219"/>
    <d v="2017-01-11T00:00:00"/>
    <n v="353"/>
    <b v="1"/>
    <s v="Approved"/>
    <s v="Norco Bicycles"/>
    <s v="Road"/>
    <s v="medium"/>
    <s v="medium"/>
    <n v="543.39"/>
    <n v="407.54"/>
    <d v="1992-10-11T00:00:00"/>
    <n v="135.84999999999997"/>
    <s v="F"/>
    <n v="47"/>
    <d v="1974-07-06T00:00:00"/>
    <n v="46.026961802384577"/>
    <n v="0"/>
    <s v="Manufacturing"/>
    <s v="Mass Customer"/>
    <s v="N"/>
    <s v="Yes"/>
    <n v="22"/>
    <m/>
  </r>
  <r>
    <n v="19434"/>
    <n v="86"/>
    <x v="2431"/>
    <d v="2017-03-10T00:00:00"/>
    <m/>
    <m/>
    <s v="Approved"/>
    <s v="OHM Cycles"/>
    <s v="Standard"/>
    <s v="medium"/>
    <s v="medium"/>
    <n v="235.63"/>
    <n v="125.07"/>
    <n v="38206"/>
    <m/>
    <m/>
    <m/>
    <m/>
    <m/>
    <m/>
    <m/>
    <m/>
    <m/>
    <m/>
    <m/>
    <m/>
  </r>
  <r>
    <n v="17606"/>
    <n v="0"/>
    <x v="1246"/>
    <d v="2017-01-11T00:00:00"/>
    <n v="353"/>
    <b v="1"/>
    <s v="Approved"/>
    <s v="OHM Cycles"/>
    <s v="Standard"/>
    <s v="medium"/>
    <s v="medium"/>
    <n v="235.63"/>
    <n v="125.07"/>
    <d v="2004-08-07T00:00:00"/>
    <n v="110.56"/>
    <s v="M"/>
    <n v="57"/>
    <d v="1994-10-31T00:00:00"/>
    <n v="25.692715227042108"/>
    <s v="Office Assistant III"/>
    <s v="Property"/>
    <s v="High Net Worth"/>
    <s v="N"/>
    <s v="No"/>
    <n v="5"/>
    <m/>
  </r>
  <r>
    <n v="18522"/>
    <n v="1"/>
    <x v="2737"/>
    <d v="2017-01-11T00:00:00"/>
    <n v="353"/>
    <b v="0"/>
    <s v="Approved"/>
    <s v="Giant Bicycles"/>
    <s v="Standard"/>
    <s v="medium"/>
    <s v="medium"/>
    <n v="1403.5"/>
    <n v="954.82"/>
    <d v="2005-08-09T00:00:00"/>
    <n v="448.67999999999995"/>
    <s v="M"/>
    <n v="55"/>
    <d v="1980-07-29T00:00:00"/>
    <n v="39.95846865169964"/>
    <n v="0"/>
    <s v="Property"/>
    <s v="Mass Customer"/>
    <s v="N"/>
    <s v="Yes"/>
    <n v="5"/>
    <m/>
  </r>
  <r>
    <n v="18860"/>
    <n v="15"/>
    <x v="2531"/>
    <d v="2017-01-11T00:00:00"/>
    <n v="353"/>
    <b v="0"/>
    <s v="Approved"/>
    <s v="Norco Bicycles"/>
    <s v="Standard"/>
    <s v="low"/>
    <s v="medium"/>
    <n v="958.74"/>
    <n v="748.9"/>
    <d v="2005-12-07T00:00:00"/>
    <n v="209.84000000000003"/>
    <s v="F"/>
    <n v="31"/>
    <d v="1979-01-29T00:00:00"/>
    <n v="41.457098788685947"/>
    <s v="Structural Analysis Engineer"/>
    <s v="Financial Services"/>
    <s v="Mass Customer"/>
    <s v="N"/>
    <s v="No"/>
    <n v="11"/>
    <m/>
  </r>
  <r>
    <n v="19170"/>
    <n v="24"/>
    <x v="1138"/>
    <d v="2017-01-11T00:00:00"/>
    <n v="353"/>
    <b v="0"/>
    <s v="Approved"/>
    <s v="Solex"/>
    <s v="Road"/>
    <s v="medium"/>
    <s v="large"/>
    <n v="1777.8"/>
    <n v="820.78"/>
    <d v="2012-05-18T00:00:00"/>
    <n v="957.02"/>
    <s v="M"/>
    <n v="67"/>
    <d v="1986-10-10T00:00:00"/>
    <n v="33.755728925672244"/>
    <s v="Human Resources Manager"/>
    <s v="Manufacturing"/>
    <s v="Mass Customer"/>
    <s v="N"/>
    <s v="Yes"/>
    <n v="16"/>
    <m/>
  </r>
  <r>
    <n v="19659"/>
    <n v="22"/>
    <x v="2789"/>
    <d v="2017-01-11T00:00:00"/>
    <n v="353"/>
    <b v="0"/>
    <s v="Approved"/>
    <s v="WeareA2B"/>
    <s v="Standard"/>
    <s v="medium"/>
    <s v="medium"/>
    <n v="60.34"/>
    <n v="45.26"/>
    <d v="2011-05-07T00:00:00"/>
    <n v="15.080000000000005"/>
    <s v="M"/>
    <n v="78"/>
    <d v="1966-06-13T00:00:00"/>
    <n v="54.095454953069506"/>
    <n v="0"/>
    <s v="Health"/>
    <s v="Mass Customer"/>
    <s v="N"/>
    <s v="Yes"/>
    <n v="16"/>
    <m/>
  </r>
  <r>
    <n v="19832"/>
    <n v="20"/>
    <x v="848"/>
    <d v="2017-01-11T00:00:00"/>
    <n v="353"/>
    <b v="0"/>
    <s v="Approved"/>
    <s v="Trek Bicycles"/>
    <s v="Standard"/>
    <s v="medium"/>
    <s v="small"/>
    <n v="1775.81"/>
    <n v="1580.47"/>
    <d v="2010-05-05T00:00:00"/>
    <n v="195.33999999999992"/>
    <s v="U"/>
    <n v="81"/>
    <d v="1899-12-30T00:00:00"/>
    <n v="0"/>
    <s v="Programmer II"/>
    <s v="IT"/>
    <s v="Mass Customer"/>
    <s v="N"/>
    <s v="No"/>
    <n v="0"/>
    <m/>
  </r>
  <r>
    <n v="19862"/>
    <n v="24"/>
    <x v="233"/>
    <d v="2017-01-11T00:00:00"/>
    <n v="353"/>
    <b v="0"/>
    <s v="Approved"/>
    <s v="Solex"/>
    <s v="Road"/>
    <s v="medium"/>
    <s v="large"/>
    <n v="1777.8"/>
    <n v="820.78"/>
    <d v="1993-05-26T00:00:00"/>
    <n v="957.02"/>
    <s v="M"/>
    <n v="57"/>
    <d v="1988-06-22T00:00:00"/>
    <n v="32.054359062658548"/>
    <n v="0"/>
    <s v="Financial Services"/>
    <s v="Mass Customer"/>
    <s v="N"/>
    <s v="Yes"/>
    <n v="13"/>
    <m/>
  </r>
  <r>
    <n v="26"/>
    <n v="64"/>
    <x v="2373"/>
    <d v="2017-01-10T00:00:00"/>
    <n v="354"/>
    <b v="0"/>
    <s v="Approved"/>
    <s v="Trek Bicycles"/>
    <s v="Standard"/>
    <s v="medium"/>
    <s v="large"/>
    <n v="1469.44"/>
    <n v="596.54999999999995"/>
    <d v="2015-05-21T00:00:00"/>
    <n v="872.8900000000001"/>
    <s v="F"/>
    <n v="51"/>
    <d v="1976-08-20T00:00:00"/>
    <n v="43.900934405124303"/>
    <s v="Assistant Professor"/>
    <s v="n/a"/>
    <s v="Affluent Customer"/>
    <s v="N"/>
    <s v="Yes"/>
    <n v="13"/>
    <m/>
  </r>
  <r>
    <n v="560"/>
    <n v="7"/>
    <x v="820"/>
    <d v="2017-01-10T00:00:00"/>
    <n v="354"/>
    <b v="0"/>
    <s v="Approved"/>
    <s v="Giant Bicycles"/>
    <s v="Standard"/>
    <s v="medium"/>
    <s v="small"/>
    <n v="1311.44"/>
    <n v="1167.18"/>
    <d v="1992-10-11T00:00:00"/>
    <n v="144.26"/>
    <s v="M"/>
    <n v="36"/>
    <d v="1977-11-30T00:00:00"/>
    <n v="42.621482350329778"/>
    <s v="Engineer II"/>
    <s v="Health"/>
    <s v="High Net Worth"/>
    <s v="N"/>
    <s v="No"/>
    <n v="11"/>
    <m/>
  </r>
  <r>
    <n v="737"/>
    <n v="42"/>
    <x v="419"/>
    <d v="2017-01-10T00:00:00"/>
    <n v="354"/>
    <b v="1"/>
    <s v="Approved"/>
    <s v="OHM Cycles"/>
    <s v="Road"/>
    <s v="medium"/>
    <s v="small"/>
    <n v="1810"/>
    <n v="1610.9"/>
    <d v="2008-03-19T00:00:00"/>
    <n v="199.09999999999991"/>
    <s v="F"/>
    <n v="73"/>
    <d v="1980-11-02T00:00:00"/>
    <n v="39.695454953069508"/>
    <s v="Research Associate"/>
    <s v="n/a"/>
    <s v="Mass Customer"/>
    <s v="N"/>
    <s v="No"/>
    <n v="3"/>
    <m/>
  </r>
  <r>
    <n v="976"/>
    <n v="63"/>
    <x v="592"/>
    <d v="2017-01-10T00:00:00"/>
    <n v="354"/>
    <b v="0"/>
    <s v="Approved"/>
    <s v="Solex"/>
    <s v="Standard"/>
    <s v="medium"/>
    <s v="medium"/>
    <n v="1483.2"/>
    <n v="99.59"/>
    <d v="2004-08-17T00:00:00"/>
    <n v="1383.6100000000001"/>
    <s v="M"/>
    <n v="83"/>
    <d v="1989-07-08T00:00:00"/>
    <n v="31.010523446220191"/>
    <s v="Human Resources Manager"/>
    <s v="Health"/>
    <s v="Mass Customer"/>
    <s v="N"/>
    <s v="Yes"/>
    <n v="4"/>
    <m/>
  </r>
  <r>
    <n v="1784"/>
    <n v="9"/>
    <x v="2863"/>
    <d v="2017-01-10T00:00:00"/>
    <n v="354"/>
    <b v="0"/>
    <s v="Approved"/>
    <s v="Norco Bicycles"/>
    <s v="Standard"/>
    <s v="medium"/>
    <s v="small"/>
    <n v="1216.1400000000001"/>
    <n v="1082.3599999999999"/>
    <d v="2016-11-22T00:00:00"/>
    <n v="133.7800000000002"/>
    <s v="F"/>
    <n v="61"/>
    <d v="1971-07-25T00:00:00"/>
    <n v="48.977646733891426"/>
    <s v="Mechanical Systems Engineer"/>
    <s v="n/a"/>
    <s v="High Net Worth"/>
    <s v="N"/>
    <s v="Yes"/>
    <n v="9"/>
    <m/>
  </r>
  <r>
    <n v="2282"/>
    <n v="2"/>
    <x v="3297"/>
    <d v="2017-01-10T00:00:00"/>
    <n v="354"/>
    <b v="1"/>
    <s v="Approved"/>
    <s v="Giant Bicycles"/>
    <s v="Road"/>
    <s v="low"/>
    <s v="small"/>
    <n v="590.26"/>
    <n v="525.33000000000004"/>
    <d v="2010-11-05T00:00:00"/>
    <n v="64.92999999999995"/>
    <s v="M"/>
    <n v="38"/>
    <d v="1977-11-25T00:00:00"/>
    <n v="42.635180980466764"/>
    <s v="Human Resources Assistant III"/>
    <s v="Retail"/>
    <s v="High Net Worth"/>
    <s v="N"/>
    <s v="No"/>
    <n v="16"/>
    <m/>
  </r>
  <r>
    <n v="2827"/>
    <n v="4"/>
    <x v="1316"/>
    <d v="2017-01-10T00:00:00"/>
    <n v="354"/>
    <b v="0"/>
    <s v="Approved"/>
    <s v="Solex"/>
    <s v="Standard"/>
    <s v="medium"/>
    <s v="medium"/>
    <n v="1483.2"/>
    <n v="99.59"/>
    <d v="2010-08-20T00:00:00"/>
    <n v="1383.6100000000001"/>
    <s v="M"/>
    <n v="83"/>
    <d v="1975-04-13T00:00:00"/>
    <n v="45.257098788685944"/>
    <s v="Nurse"/>
    <s v="Manufacturing"/>
    <s v="High Net Worth"/>
    <s v="N"/>
    <s v="Yes"/>
    <n v="22"/>
    <m/>
  </r>
  <r>
    <n v="2837"/>
    <n v="61"/>
    <x v="155"/>
    <d v="2017-01-10T00:00:00"/>
    <n v="354"/>
    <b v="1"/>
    <s v="Approved"/>
    <s v="OHM Cycles"/>
    <s v="Standard"/>
    <s v="low"/>
    <s v="medium"/>
    <n v="71.16"/>
    <n v="56.93"/>
    <d v="1992-10-02T00:00:00"/>
    <n v="14.229999999999997"/>
    <s v="F"/>
    <n v="65"/>
    <d v="1961-01-21T00:00:00"/>
    <n v="59.489975501014712"/>
    <s v="Chief Design Engineer"/>
    <s v="n/a"/>
    <s v="Affluent Customer"/>
    <s v="N"/>
    <s v="Yes"/>
    <n v="5"/>
    <m/>
  </r>
  <r>
    <n v="3154"/>
    <n v="80"/>
    <x v="757"/>
    <d v="2017-01-10T00:00:00"/>
    <n v="354"/>
    <b v="1"/>
    <s v="Approved"/>
    <s v="OHM Cycles"/>
    <s v="Touring"/>
    <s v="low"/>
    <s v="medium"/>
    <n v="1073.07"/>
    <n v="933.84"/>
    <d v="1991-07-10T00:00:00"/>
    <n v="139.2299999999999"/>
    <s v="F"/>
    <n v="41"/>
    <d v="1963-08-20T00:00:00"/>
    <n v="56.911893309233889"/>
    <s v="Food Chemist"/>
    <s v="Health"/>
    <s v="Mass Customer"/>
    <s v="N"/>
    <s v="Yes"/>
    <n v="6"/>
    <m/>
  </r>
  <r>
    <n v="3366"/>
    <n v="37"/>
    <x v="865"/>
    <d v="2017-01-10T00:00:00"/>
    <n v="354"/>
    <b v="0"/>
    <s v="Approved"/>
    <s v="OHM Cycles"/>
    <s v="Standard"/>
    <s v="low"/>
    <s v="medium"/>
    <n v="1793.43"/>
    <n v="248.82"/>
    <d v="1997-05-10T00:00:00"/>
    <n v="1544.6100000000001"/>
    <s v="F"/>
    <n v="53"/>
    <d v="1995-01-17T00:00:00"/>
    <n v="25.479016596905122"/>
    <s v="Desktop Support Technician"/>
    <s v="Health"/>
    <s v="Mass Customer"/>
    <s v="N"/>
    <s v="Yes"/>
    <n v="3"/>
    <m/>
  </r>
  <r>
    <n v="3703"/>
    <n v="40"/>
    <x v="1716"/>
    <d v="2017-01-10T00:00:00"/>
    <n v="354"/>
    <b v="1"/>
    <s v="Approved"/>
    <s v="OHM Cycles"/>
    <s v="Standard"/>
    <s v="high"/>
    <s v="medium"/>
    <n v="1458.17"/>
    <n v="874.9"/>
    <d v="2007-12-11T00:00:00"/>
    <n v="583.2700000000001"/>
    <s v="M"/>
    <n v="47"/>
    <d v="1975-03-14T00:00:00"/>
    <n v="45.33929056950786"/>
    <s v="Graphic Designer"/>
    <s v="Manufacturing"/>
    <s v="Mass Customer"/>
    <s v="N"/>
    <s v="Yes"/>
    <n v="14"/>
    <m/>
  </r>
  <r>
    <n v="4218"/>
    <n v="0"/>
    <x v="1735"/>
    <d v="2017-01-10T00:00:00"/>
    <n v="354"/>
    <b v="1"/>
    <s v="Approved"/>
    <s v="Solex"/>
    <s v="Road"/>
    <s v="medium"/>
    <s v="medium"/>
    <n v="416.98"/>
    <n v="312.74"/>
    <d v="2006-10-01T00:00:00"/>
    <n v="104.24000000000001"/>
    <s v="U"/>
    <n v="10"/>
    <d v="1899-12-30T00:00:00"/>
    <n v="0"/>
    <s v="Computer Systems Analyst I"/>
    <s v="IT"/>
    <s v="High Net Worth"/>
    <s v="N"/>
    <s v="Yes"/>
    <n v="0"/>
    <m/>
  </r>
  <r>
    <n v="4364"/>
    <n v="52"/>
    <x v="3268"/>
    <d v="2017-01-10T00:00:00"/>
    <n v="354"/>
    <b v="0"/>
    <s v="Approved"/>
    <s v="Solex"/>
    <s v="Road"/>
    <s v="medium"/>
    <s v="large"/>
    <n v="1777.8"/>
    <n v="820.78"/>
    <d v="1991-08-05T00:00:00"/>
    <n v="957.02"/>
    <s v="M"/>
    <n v="71"/>
    <d v="1968-07-09T00:00:00"/>
    <n v="52.021482350329777"/>
    <s v="Health Coach II"/>
    <s v="Entertainment"/>
    <s v="High Net Worth"/>
    <s v="N"/>
    <s v="Yes"/>
    <n v="9"/>
    <m/>
  </r>
  <r>
    <n v="4519"/>
    <n v="87"/>
    <x v="3368"/>
    <d v="2017-01-10T00:00:00"/>
    <n v="354"/>
    <b v="1"/>
    <s v="Approved"/>
    <s v="Giant Bicycles"/>
    <s v="Standard"/>
    <s v="high"/>
    <s v="medium"/>
    <n v="1179"/>
    <n v="707.4"/>
    <d v="1997-08-25T00:00:00"/>
    <n v="471.6"/>
    <s v="F"/>
    <n v="48"/>
    <d v="1982-12-29T00:00:00"/>
    <n v="37.539290569507862"/>
    <s v="Assistant Media Planner"/>
    <s v="Entertainment"/>
    <s v="Mass Customer"/>
    <s v="N"/>
    <s v="Yes"/>
    <n v="10"/>
    <m/>
  </r>
  <r>
    <n v="4559"/>
    <n v="5"/>
    <x v="708"/>
    <d v="2017-01-10T00:00:00"/>
    <n v="354"/>
    <b v="0"/>
    <s v="Approved"/>
    <s v="Trek Bicycles"/>
    <s v="Mountain"/>
    <s v="low"/>
    <s v="medium"/>
    <n v="574.64"/>
    <n v="459.71"/>
    <d v="2011-08-29T00:00:00"/>
    <n v="114.93"/>
    <s v="M"/>
    <n v="38"/>
    <d v="1968-06-01T00:00:00"/>
    <n v="52.125591939370878"/>
    <s v="Environmental Specialist"/>
    <s v="Argiculture"/>
    <s v="Affluent Customer"/>
    <s v="N"/>
    <s v="No"/>
    <n v="19"/>
    <m/>
  </r>
  <r>
    <n v="5281"/>
    <n v="34"/>
    <x v="720"/>
    <d v="2017-01-10T00:00:00"/>
    <n v="354"/>
    <b v="0"/>
    <s v="Approved"/>
    <s v="WeareA2B"/>
    <s v="Standard"/>
    <s v="medium"/>
    <s v="medium"/>
    <n v="1231.1500000000001"/>
    <n v="161.6"/>
    <d v="2004-08-17T00:00:00"/>
    <n v="1069.5500000000002"/>
    <s v="F"/>
    <n v="55"/>
    <d v="1989-09-04T00:00:00"/>
    <n v="30.851619336631149"/>
    <s v="Help Desk Operator"/>
    <s v="IT"/>
    <s v="High Net Worth"/>
    <s v="N"/>
    <s v="No"/>
    <n v="8"/>
    <m/>
  </r>
  <r>
    <n v="5374"/>
    <n v="71"/>
    <x v="3057"/>
    <d v="2017-01-10T00:00:00"/>
    <n v="354"/>
    <b v="1"/>
    <s v="Approved"/>
    <s v="Solex"/>
    <s v="Standard"/>
    <s v="high"/>
    <s v="large"/>
    <n v="1842.92"/>
    <n v="1105.75"/>
    <d v="2013-06-09T00:00:00"/>
    <n v="737.17000000000007"/>
    <s v="M"/>
    <n v="50"/>
    <d v="1966-09-28T00:00:00"/>
    <n v="53.802304268138002"/>
    <s v="Information Systems Manager"/>
    <s v="Retail"/>
    <s v="Affluent Customer"/>
    <s v="N"/>
    <s v="No"/>
    <n v="9"/>
    <m/>
  </r>
  <r>
    <n v="5530"/>
    <n v="57"/>
    <x v="2982"/>
    <d v="2017-01-10T00:00:00"/>
    <n v="354"/>
    <b v="0"/>
    <s v="Approved"/>
    <s v="WeareA2B"/>
    <s v="Touring"/>
    <s v="medium"/>
    <s v="large"/>
    <n v="1890.39"/>
    <n v="260.14"/>
    <d v="1998-12-17T00:00:00"/>
    <n v="1630.25"/>
    <s v="F"/>
    <n v="30"/>
    <d v="1982-08-08T00:00:00"/>
    <n v="37.931071391425668"/>
    <s v="Senior Cost Accountant"/>
    <s v="Financial Services"/>
    <s v="Mass Customer"/>
    <s v="N"/>
    <s v="Yes"/>
    <n v="11"/>
    <m/>
  </r>
  <r>
    <n v="5850"/>
    <n v="100"/>
    <x v="2351"/>
    <d v="2017-01-10T00:00:00"/>
    <n v="354"/>
    <b v="1"/>
    <s v="Approved"/>
    <s v="Norco Bicycles"/>
    <s v="Road"/>
    <s v="medium"/>
    <s v="medium"/>
    <n v="1036.5899999999999"/>
    <n v="206.35"/>
    <d v="1991-05-06T00:00:00"/>
    <n v="830.2399999999999"/>
    <s v="M"/>
    <n v="46"/>
    <d v="1997-07-25T00:00:00"/>
    <n v="22.958468651699643"/>
    <s v="Assistant Media Planner"/>
    <s v="Entertainment"/>
    <s v="Mass Customer"/>
    <s v="N"/>
    <s v="No"/>
    <n v="3"/>
    <m/>
  </r>
  <r>
    <n v="6481"/>
    <n v="35"/>
    <x v="3096"/>
    <d v="2017-01-10T00:00:00"/>
    <n v="354"/>
    <b v="0"/>
    <s v="Approved"/>
    <s v="Trek Bicycles"/>
    <s v="Standard"/>
    <s v="low"/>
    <s v="medium"/>
    <n v="1057.51"/>
    <n v="154.4"/>
    <d v="1994-07-12T00:00:00"/>
    <n v="903.11"/>
    <s v="M"/>
    <n v="83"/>
    <d v="1966-01-16T00:00:00"/>
    <n v="54.500934405124298"/>
    <s v="Engineer II"/>
    <s v="n/a"/>
    <s v="Mass Customer"/>
    <s v="N"/>
    <s v="No"/>
    <n v="15"/>
    <m/>
  </r>
  <r>
    <n v="7042"/>
    <n v="9"/>
    <x v="1822"/>
    <d v="2017-01-10T00:00:00"/>
    <n v="354"/>
    <b v="1"/>
    <s v="Approved"/>
    <s v="Norco Bicycles"/>
    <s v="Standard"/>
    <s v="medium"/>
    <s v="small"/>
    <n v="1216.1400000000001"/>
    <n v="1082.3599999999999"/>
    <d v="1991-08-05T00:00:00"/>
    <n v="133.7800000000002"/>
    <s v="M"/>
    <n v="4"/>
    <d v="1967-04-25T00:00:00"/>
    <n v="53.229701528411972"/>
    <s v="Account Representative I"/>
    <s v="Manufacturing"/>
    <s v="High Net Worth"/>
    <s v="N"/>
    <s v="No"/>
    <n v="5"/>
    <m/>
  </r>
  <r>
    <n v="7143"/>
    <n v="82"/>
    <x v="2921"/>
    <d v="2017-01-10T00:00:00"/>
    <n v="354"/>
    <b v="0"/>
    <s v="Approved"/>
    <s v="Norco Bicycles"/>
    <s v="Standard"/>
    <s v="high"/>
    <s v="medium"/>
    <n v="1148.6400000000001"/>
    <n v="689.18"/>
    <d v="2014-10-10T00:00:00"/>
    <n v="459.46000000000015"/>
    <s v="F"/>
    <n v="38"/>
    <d v="1976-02-12T00:00:00"/>
    <n v="44.421482350329782"/>
    <s v="Information Systems Manager"/>
    <s v="Argiculture"/>
    <s v="Mass Customer"/>
    <s v="N"/>
    <s v="Yes"/>
    <n v="22"/>
    <m/>
  </r>
  <r>
    <n v="7173"/>
    <n v="39"/>
    <x v="2337"/>
    <d v="2017-01-10T00:00:00"/>
    <n v="354"/>
    <b v="0"/>
    <s v="Approved"/>
    <s v="Giant Bicycles"/>
    <s v="Standard"/>
    <s v="medium"/>
    <s v="large"/>
    <n v="1812.75"/>
    <n v="582.48"/>
    <d v="2007-12-11T00:00:00"/>
    <n v="1230.27"/>
    <s v="F"/>
    <n v="7"/>
    <d v="1954-12-28T00:00:00"/>
    <n v="65.561208377727041"/>
    <s v="Structural Engineer"/>
    <s v="Argiculture"/>
    <s v="Mass Customer"/>
    <s v="N"/>
    <s v="Yes"/>
    <n v="13"/>
    <m/>
  </r>
  <r>
    <n v="7229"/>
    <n v="75"/>
    <x v="1868"/>
    <d v="2017-01-10T00:00:00"/>
    <n v="354"/>
    <b v="0"/>
    <s v="Approved"/>
    <s v="Giant Bicycles"/>
    <s v="Touring"/>
    <s v="medium"/>
    <s v="large"/>
    <n v="1873.97"/>
    <n v="863.95"/>
    <d v="2006-05-22T00:00:00"/>
    <n v="1010.02"/>
    <s v="F"/>
    <n v="38"/>
    <d v="1986-08-23T00:00:00"/>
    <n v="33.887235774987317"/>
    <s v="Tax Accountant"/>
    <s v="Property"/>
    <s v="Mass Customer"/>
    <s v="N"/>
    <s v="No"/>
    <n v="20"/>
    <m/>
  </r>
  <r>
    <n v="7306"/>
    <n v="82"/>
    <x v="2649"/>
    <d v="2017-01-10T00:00:00"/>
    <n v="354"/>
    <b v="1"/>
    <s v="Approved"/>
    <s v="Norco Bicycles"/>
    <s v="Standard"/>
    <s v="high"/>
    <s v="medium"/>
    <n v="1148.6400000000001"/>
    <n v="689.18"/>
    <d v="2015-08-10T00:00:00"/>
    <n v="459.46000000000015"/>
    <s v="F"/>
    <n v="24"/>
    <d v="1973-10-12T00:00:00"/>
    <n v="46.758468651699644"/>
    <s v="Professor"/>
    <s v="Financial Services"/>
    <s v="Mass Customer"/>
    <s v="N"/>
    <s v="No"/>
    <n v="20"/>
    <m/>
  </r>
  <r>
    <n v="7370"/>
    <n v="2"/>
    <x v="305"/>
    <d v="2017-01-10T00:00:00"/>
    <n v="354"/>
    <b v="1"/>
    <s v="Approved"/>
    <s v="Solex"/>
    <s v="Standard"/>
    <s v="medium"/>
    <s v="medium"/>
    <n v="71.489999999999995"/>
    <n v="53.62"/>
    <d v="2012-09-15T00:00:00"/>
    <n v="17.869999999999997"/>
    <s v="F"/>
    <n v="37"/>
    <d v="1955-08-23T00:00:00"/>
    <n v="64.909153583206489"/>
    <s v="Chief Design Engineer"/>
    <s v="Financial Services"/>
    <s v="Mass Customer"/>
    <s v="N"/>
    <s v="Yes"/>
    <n v="6"/>
    <m/>
  </r>
  <r>
    <n v="7468"/>
    <n v="37"/>
    <x v="930"/>
    <d v="2017-01-10T00:00:00"/>
    <n v="354"/>
    <b v="0"/>
    <s v="Approved"/>
    <s v="OHM Cycles"/>
    <s v="Standard"/>
    <s v="low"/>
    <s v="medium"/>
    <n v="1793.43"/>
    <n v="248.82"/>
    <d v="2008-03-19T00:00:00"/>
    <n v="1544.6100000000001"/>
    <s v="F"/>
    <n v="34"/>
    <d v="1976-11-30T00:00:00"/>
    <n v="43.621482350329778"/>
    <s v="Electrical Engineer"/>
    <s v="Manufacturing"/>
    <s v="Affluent Customer"/>
    <s v="N"/>
    <s v="Yes"/>
    <n v="11"/>
    <m/>
  </r>
  <r>
    <n v="7540"/>
    <n v="28"/>
    <x v="1921"/>
    <d v="2017-01-10T00:00:00"/>
    <n v="354"/>
    <b v="0"/>
    <s v="Approved"/>
    <s v="Solex"/>
    <s v="Road"/>
    <s v="medium"/>
    <s v="small"/>
    <n v="1703.52"/>
    <n v="1516.13"/>
    <d v="1994-09-09T00:00:00"/>
    <n v="187.38999999999987"/>
    <s v="F"/>
    <n v="0"/>
    <d v="1977-05-03T00:00:00"/>
    <n v="43.1995645421106"/>
    <s v="Structural Engineer"/>
    <s v="Health"/>
    <s v="High Net Worth"/>
    <s v="N"/>
    <s v="Yes"/>
    <n v="14"/>
    <m/>
  </r>
  <r>
    <n v="7549"/>
    <n v="17"/>
    <x v="2311"/>
    <d v="2017-01-10T00:00:00"/>
    <n v="354"/>
    <b v="0"/>
    <s v="Approved"/>
    <s v="Solex"/>
    <s v="Standard"/>
    <s v="high"/>
    <s v="medium"/>
    <n v="1024.6600000000001"/>
    <n v="614.79999999999995"/>
    <d v="2016-02-04T00:00:00"/>
    <n v="409.86000000000013"/>
    <s v="M"/>
    <n v="60"/>
    <d v="1986-05-18T00:00:00"/>
    <n v="34.15298919964485"/>
    <s v="Programmer Analyst II"/>
    <s v="Manufacturing"/>
    <s v="Mass Customer"/>
    <s v="N"/>
    <s v="Yes"/>
    <n v="3"/>
    <m/>
  </r>
  <r>
    <n v="9280"/>
    <n v="40"/>
    <x v="3423"/>
    <d v="2017-01-10T00:00:00"/>
    <n v="354"/>
    <b v="0"/>
    <s v="Approved"/>
    <s v="Trek Bicycles"/>
    <s v="Road"/>
    <s v="medium"/>
    <s v="large"/>
    <n v="1894.19"/>
    <n v="598.76"/>
    <d v="2003-07-21T00:00:00"/>
    <n v="1295.43"/>
    <s v="F"/>
    <n v="88"/>
    <d v="1979-01-09T00:00:00"/>
    <n v="41.511893309233891"/>
    <s v="Assistant Media Planner"/>
    <s v="Entertainment"/>
    <s v="High Net Worth"/>
    <s v="N"/>
    <s v="No"/>
    <n v="16"/>
    <m/>
  </r>
  <r>
    <n v="9543"/>
    <n v="27"/>
    <x v="1325"/>
    <d v="2017-01-10T00:00:00"/>
    <n v="354"/>
    <b v="1"/>
    <s v="Approved"/>
    <s v="Trek Bicycles"/>
    <s v="Standard"/>
    <s v="medium"/>
    <s v="medium"/>
    <n v="499.53"/>
    <n v="388.72"/>
    <d v="1994-07-12T00:00:00"/>
    <n v="110.80999999999995"/>
    <s v="F"/>
    <n v="36"/>
    <d v="1978-07-18T00:00:00"/>
    <n v="41.991345364028412"/>
    <s v="Executive Secretary"/>
    <s v="n/a"/>
    <s v="Mass Customer"/>
    <s v="N"/>
    <s v="Yes"/>
    <n v="18"/>
    <m/>
  </r>
  <r>
    <n v="9623"/>
    <n v="71"/>
    <x v="2610"/>
    <d v="2017-01-10T00:00:00"/>
    <n v="354"/>
    <b v="1"/>
    <s v="Approved"/>
    <s v="Solex"/>
    <s v="Standard"/>
    <s v="high"/>
    <s v="large"/>
    <n v="1842.92"/>
    <n v="1105.75"/>
    <d v="2016-12-06T00:00:00"/>
    <n v="737.17000000000007"/>
    <s v="M"/>
    <n v="35"/>
    <d v="1959-05-13T00:00:00"/>
    <n v="61.185865911973615"/>
    <s v="Legal Assistant"/>
    <s v="Financial Services"/>
    <s v="Mass Customer"/>
    <s v="N"/>
    <s v="Yes"/>
    <n v="13"/>
    <m/>
  </r>
  <r>
    <n v="10047"/>
    <n v="0"/>
    <x v="420"/>
    <d v="2017-01-10T00:00:00"/>
    <n v="354"/>
    <b v="1"/>
    <s v="Approved"/>
    <s v="Norco Bicycles"/>
    <s v="Road"/>
    <s v="medium"/>
    <s v="medium"/>
    <n v="544.04999999999995"/>
    <n v="376.84"/>
    <d v="2000-05-22T00:00:00"/>
    <n v="167.20999999999998"/>
    <s v="M"/>
    <n v="25"/>
    <d v="1959-02-10T00:00:00"/>
    <n v="61.437920706494161"/>
    <s v="Executive Secretary"/>
    <s v="Retail"/>
    <s v="High Net Worth"/>
    <s v="N"/>
    <s v="Yes"/>
    <n v="5"/>
    <m/>
  </r>
  <r>
    <n v="10341"/>
    <n v="29"/>
    <x v="3158"/>
    <d v="2017-01-10T00:00:00"/>
    <n v="354"/>
    <b v="1"/>
    <s v="Approved"/>
    <s v="Norco Bicycles"/>
    <s v="Road"/>
    <s v="medium"/>
    <s v="medium"/>
    <n v="543.39"/>
    <n v="407.54"/>
    <d v="2016-11-22T00:00:00"/>
    <n v="135.84999999999997"/>
    <s v="F"/>
    <n v="46"/>
    <d v="1967-07-14T00:00:00"/>
    <n v="53.010523446220191"/>
    <s v="Systems Administrator I"/>
    <s v="Entertainment"/>
    <s v="Mass Customer"/>
    <s v="N"/>
    <s v="No"/>
    <n v="7"/>
    <m/>
  </r>
  <r>
    <n v="10430"/>
    <n v="42"/>
    <x v="2986"/>
    <d v="2017-01-10T00:00:00"/>
    <n v="354"/>
    <b v="1"/>
    <s v="Approved"/>
    <s v="OHM Cycles"/>
    <s v="Road"/>
    <s v="medium"/>
    <s v="small"/>
    <n v="1810"/>
    <n v="1610.9"/>
    <d v="2007-12-11T00:00:00"/>
    <n v="199.09999999999991"/>
    <s v="F"/>
    <n v="20"/>
    <d v="1974-12-25T00:00:00"/>
    <n v="45.555728925672248"/>
    <s v="Data Coordiator"/>
    <s v="IT"/>
    <s v="Affluent Customer"/>
    <s v="N"/>
    <s v="Yes"/>
    <n v="19"/>
    <m/>
  </r>
  <r>
    <n v="10451"/>
    <n v="61"/>
    <x v="737"/>
    <d v="2017-01-10T00:00:00"/>
    <n v="354"/>
    <b v="1"/>
    <s v="Approved"/>
    <s v="OHM Cycles"/>
    <s v="Standard"/>
    <s v="low"/>
    <s v="medium"/>
    <n v="71.16"/>
    <n v="56.93"/>
    <d v="2015-06-17T00:00:00"/>
    <n v="14.229999999999997"/>
    <s v="F"/>
    <n v="37"/>
    <d v="1989-07-26T00:00:00"/>
    <n v="30.96120837772704"/>
    <s v="Staff Scientist"/>
    <s v="Retail"/>
    <s v="Mass Customer"/>
    <s v="N"/>
    <s v="No"/>
    <n v="18"/>
    <m/>
  </r>
  <r>
    <n v="11210"/>
    <n v="4"/>
    <x v="2459"/>
    <d v="2017-01-10T00:00:00"/>
    <n v="354"/>
    <b v="0"/>
    <s v="Approved"/>
    <s v="Solex"/>
    <s v="Standard"/>
    <s v="medium"/>
    <s v="medium"/>
    <n v="1483.2"/>
    <n v="99.59"/>
    <d v="2004-08-17T00:00:00"/>
    <n v="1383.6100000000001"/>
    <s v="M"/>
    <n v="98"/>
    <d v="1965-12-15T00:00:00"/>
    <n v="54.588605638001013"/>
    <s v="Information Systems Manager"/>
    <s v="Retail"/>
    <s v="High Net Worth"/>
    <s v="N"/>
    <s v="No"/>
    <n v="17"/>
    <m/>
  </r>
  <r>
    <n v="11334"/>
    <n v="34"/>
    <x v="51"/>
    <d v="2017-01-10T00:00:00"/>
    <n v="354"/>
    <b v="1"/>
    <s v="Approved"/>
    <s v="Norco Bicycles"/>
    <s v="Road"/>
    <s v="high"/>
    <s v="large"/>
    <n v="774.53"/>
    <n v="464.72"/>
    <d v="2003-03-18T00:00:00"/>
    <n v="309.80999999999995"/>
    <s v="M"/>
    <n v="43"/>
    <d v="1976-09-19T00:00:00"/>
    <n v="43.818742624302381"/>
    <s v="Health Coach IV"/>
    <s v="Health"/>
    <s v="Affluent Customer"/>
    <s v="N"/>
    <s v="No"/>
    <n v="11"/>
    <m/>
  </r>
  <r>
    <n v="11995"/>
    <n v="0"/>
    <x v="1956"/>
    <d v="2017-01-10T00:00:00"/>
    <n v="354"/>
    <b v="0"/>
    <s v="Approved"/>
    <s v="Trek Bicycles"/>
    <s v="Standard"/>
    <s v="high"/>
    <s v="medium"/>
    <n v="358.39"/>
    <n v="215.03"/>
    <d v="2004-01-16T00:00:00"/>
    <n v="143.35999999999999"/>
    <s v="F"/>
    <n v="48"/>
    <d v="1953-09-13T00:00:00"/>
    <n v="66.851619336631146"/>
    <s v="VP Marketing"/>
    <s v="Entertainment"/>
    <s v="High Net Worth"/>
    <s v="N"/>
    <s v="No"/>
    <n v="17"/>
    <m/>
  </r>
  <r>
    <n v="12002"/>
    <n v="60"/>
    <x v="3110"/>
    <d v="2017-01-10T00:00:00"/>
    <n v="354"/>
    <b v="1"/>
    <s v="Approved"/>
    <s v="Giant Bicycles"/>
    <s v="Standard"/>
    <s v="high"/>
    <s v="small"/>
    <n v="1977.36"/>
    <n v="1759.85"/>
    <d v="2011-08-24T00:00:00"/>
    <n v="217.51"/>
    <s v="F"/>
    <n v="40"/>
    <d v="1963-10-15T00:00:00"/>
    <n v="56.758468651699644"/>
    <s v="Human Resources Assistant II"/>
    <s v="Property"/>
    <s v="Mass Customer"/>
    <s v="N"/>
    <s v="No"/>
    <n v="19"/>
    <m/>
  </r>
  <r>
    <n v="12074"/>
    <n v="89"/>
    <x v="832"/>
    <d v="2017-01-10T00:00:00"/>
    <n v="354"/>
    <b v="1"/>
    <s v="Approved"/>
    <s v="WeareA2B"/>
    <s v="Touring"/>
    <s v="medium"/>
    <s v="large"/>
    <n v="1362.99"/>
    <n v="57.74"/>
    <d v="1993-04-20T00:00:00"/>
    <n v="1305.25"/>
    <s v="M"/>
    <n v="46"/>
    <d v="1961-07-03T00:00:00"/>
    <n v="59.043400158548955"/>
    <n v="0"/>
    <s v="Financial Services"/>
    <s v="Mass Customer"/>
    <s v="N"/>
    <s v="No"/>
    <n v="14"/>
    <m/>
  </r>
  <r>
    <n v="12204"/>
    <n v="65"/>
    <x v="415"/>
    <d v="2017-01-10T00:00:00"/>
    <n v="354"/>
    <b v="0"/>
    <s v="Approved"/>
    <s v="WeareA2B"/>
    <s v="Standard"/>
    <s v="medium"/>
    <s v="medium"/>
    <n v="1807.45"/>
    <n v="778.69"/>
    <d v="2015-05-21T00:00:00"/>
    <n v="1028.76"/>
    <s v="F"/>
    <n v="13"/>
    <d v="1995-10-02T00:00:00"/>
    <n v="24.77216728183663"/>
    <s v="Physical Therapy Assistant"/>
    <s v="n/a"/>
    <s v="Mass Customer"/>
    <s v="N"/>
    <s v="No"/>
    <n v="1"/>
    <m/>
  </r>
  <r>
    <n v="12234"/>
    <n v="0"/>
    <x v="988"/>
    <d v="2017-01-10T00:00:00"/>
    <n v="354"/>
    <b v="1"/>
    <s v="Approved"/>
    <s v="Trek Bicycles"/>
    <s v="Road"/>
    <s v="medium"/>
    <s v="medium"/>
    <n v="533.51"/>
    <n v="400.13"/>
    <d v="2012-06-04T00:00:00"/>
    <n v="133.38"/>
    <s v="M"/>
    <n v="38"/>
    <d v="1986-12-20T00:00:00"/>
    <n v="33.561208377727041"/>
    <s v="Geological Engineer"/>
    <s v="Manufacturing"/>
    <s v="High Net Worth"/>
    <s v="N"/>
    <s v="Yes"/>
    <n v="13"/>
    <m/>
  </r>
  <r>
    <n v="12273"/>
    <n v="51"/>
    <x v="1820"/>
    <d v="2017-01-10T00:00:00"/>
    <n v="354"/>
    <b v="0"/>
    <s v="Approved"/>
    <s v="OHM Cycles"/>
    <s v="Standard"/>
    <s v="high"/>
    <s v="medium"/>
    <n v="2005.66"/>
    <n v="1203.4000000000001"/>
    <d v="2012-04-10T00:00:00"/>
    <n v="802.26"/>
    <s v="M"/>
    <n v="96"/>
    <d v="1955-05-11T00:00:00"/>
    <n v="65.194085090055808"/>
    <s v="Social Worker"/>
    <s v="Health"/>
    <s v="Mass Customer"/>
    <s v="N"/>
    <s v="No"/>
    <n v="20"/>
    <m/>
  </r>
  <r>
    <n v="12276"/>
    <n v="53"/>
    <x v="3358"/>
    <d v="2017-01-10T00:00:00"/>
    <n v="354"/>
    <b v="1"/>
    <s v="Approved"/>
    <s v="OHM Cycles"/>
    <s v="Standard"/>
    <s v="medium"/>
    <s v="medium"/>
    <n v="795.34"/>
    <n v="101.58"/>
    <d v="1997-02-09T00:00:00"/>
    <n v="693.76"/>
    <s v="M"/>
    <n v="57"/>
    <d v="1974-11-25T00:00:00"/>
    <n v="45.637920706494164"/>
    <n v="0"/>
    <s v="Retail"/>
    <s v="Affluent Customer"/>
    <s v="N"/>
    <s v="No"/>
    <n v="8"/>
    <m/>
  </r>
  <r>
    <n v="13060"/>
    <n v="46"/>
    <x v="2662"/>
    <d v="2017-01-10T00:00:00"/>
    <n v="354"/>
    <b v="1"/>
    <s v="Approved"/>
    <s v="Solex"/>
    <s v="Standard"/>
    <s v="low"/>
    <s v="medium"/>
    <n v="1289.8499999999999"/>
    <n v="74.510000000000005"/>
    <d v="2012-06-04T00:00:00"/>
    <n v="1215.3399999999999"/>
    <s v="M"/>
    <n v="64"/>
    <d v="1979-08-06T00:00:00"/>
    <n v="40.939290569507861"/>
    <s v="Developer II"/>
    <s v="Financial Services"/>
    <s v="Affluent Customer"/>
    <s v="N"/>
    <s v="Yes"/>
    <n v="21"/>
    <m/>
  </r>
  <r>
    <n v="14270"/>
    <n v="74"/>
    <x v="749"/>
    <d v="2017-01-10T00:00:00"/>
    <n v="354"/>
    <b v="0"/>
    <s v="Approved"/>
    <s v="WeareA2B"/>
    <s v="Standard"/>
    <s v="medium"/>
    <s v="medium"/>
    <n v="1228.07"/>
    <n v="400.91"/>
    <d v="2000-05-22T00:00:00"/>
    <n v="827.15999999999985"/>
    <s v="M"/>
    <n v="94"/>
    <d v="1975-09-22T00:00:00"/>
    <n v="44.813263172247588"/>
    <s v="Business Systems Development Analyst"/>
    <s v="Financial Services"/>
    <s v="Affluent Customer"/>
    <s v="N"/>
    <s v="No"/>
    <n v="18"/>
    <m/>
  </r>
  <r>
    <n v="14317"/>
    <n v="59"/>
    <x v="2273"/>
    <d v="2017-01-10T00:00:00"/>
    <n v="354"/>
    <b v="1"/>
    <s v="Approved"/>
    <s v="Solex"/>
    <s v="Standard"/>
    <s v="medium"/>
    <s v="large"/>
    <n v="1061.56"/>
    <n v="733.58"/>
    <d v="1993-07-20T00:00:00"/>
    <n v="327.9799999999999"/>
    <s v="F"/>
    <n v="51"/>
    <d v="1985-03-01T00:00:00"/>
    <n v="35.366687829781831"/>
    <s v="Senior Cost Accountant"/>
    <s v="Financial Services"/>
    <s v="Mass Customer"/>
    <s v="N"/>
    <s v="No"/>
    <n v="17"/>
    <m/>
  </r>
  <r>
    <n v="14481"/>
    <n v="64"/>
    <x v="1720"/>
    <d v="2017-01-10T00:00:00"/>
    <n v="354"/>
    <b v="1"/>
    <s v="Approved"/>
    <s v="Trek Bicycles"/>
    <s v="Standard"/>
    <s v="medium"/>
    <s v="large"/>
    <n v="1469.44"/>
    <n v="596.54999999999995"/>
    <d v="2016-12-06T00:00:00"/>
    <n v="872.8900000000001"/>
    <s v="M"/>
    <n v="7"/>
    <d v="1958-06-14T00:00:00"/>
    <n v="62.098194679096906"/>
    <s v="VP Accounting"/>
    <s v="Financial Services"/>
    <s v="Affluent Customer"/>
    <s v="N"/>
    <s v="Yes"/>
    <n v="5"/>
    <m/>
  </r>
  <r>
    <n v="15147"/>
    <n v="22"/>
    <x v="3112"/>
    <d v="2017-01-10T00:00:00"/>
    <n v="354"/>
    <b v="0"/>
    <s v="Approved"/>
    <s v="WeareA2B"/>
    <s v="Standard"/>
    <s v="medium"/>
    <s v="medium"/>
    <n v="60.34"/>
    <n v="45.26"/>
    <d v="1993-07-15T00:00:00"/>
    <n v="15.080000000000005"/>
    <s v="F"/>
    <n v="83"/>
    <d v="1975-12-01T00:00:00"/>
    <n v="44.621482350329778"/>
    <s v="Quality Engineer"/>
    <s v="n/a"/>
    <s v="Affluent Customer"/>
    <s v="N"/>
    <s v="No"/>
    <n v="14"/>
    <m/>
  </r>
  <r>
    <n v="15208"/>
    <n v="7"/>
    <x v="2150"/>
    <d v="2017-01-10T00:00:00"/>
    <n v="354"/>
    <b v="0"/>
    <s v="Approved"/>
    <s v="Trek Bicycles"/>
    <s v="Road"/>
    <s v="low"/>
    <s v="medium"/>
    <n v="980.37"/>
    <n v="234.43"/>
    <d v="1991-11-07T00:00:00"/>
    <n v="745.94"/>
    <s v="M"/>
    <n v="80"/>
    <d v="1986-08-28T00:00:00"/>
    <n v="33.873537144850324"/>
    <s v="Clinical Specialist"/>
    <s v="Health"/>
    <s v="Affluent Customer"/>
    <s v="N"/>
    <s v="Yes"/>
    <n v="11"/>
    <m/>
  </r>
  <r>
    <n v="15288"/>
    <n v="18"/>
    <x v="103"/>
    <d v="2017-01-10T00:00:00"/>
    <n v="354"/>
    <b v="1"/>
    <s v="Approved"/>
    <s v="Solex"/>
    <s v="Standard"/>
    <s v="medium"/>
    <s v="medium"/>
    <n v="575.27"/>
    <n v="431.45"/>
    <d v="2013-03-12T00:00:00"/>
    <n v="143.82"/>
    <s v="M"/>
    <n v="91"/>
    <d v="1981-02-12T00:00:00"/>
    <n v="39.416002898274982"/>
    <s v="Social Worker"/>
    <s v="Health"/>
    <s v="Mass Customer"/>
    <s v="N"/>
    <s v="No"/>
    <n v="3"/>
    <m/>
  </r>
  <r>
    <n v="15640"/>
    <n v="36"/>
    <x v="719"/>
    <d v="2017-01-10T00:00:00"/>
    <n v="354"/>
    <b v="1"/>
    <s v="Approved"/>
    <s v="Solex"/>
    <s v="Standard"/>
    <s v="low"/>
    <s v="medium"/>
    <n v="1289.8499999999999"/>
    <n v="74.510000000000005"/>
    <d v="2003-02-16T00:00:00"/>
    <n v="1215.3399999999999"/>
    <s v="F"/>
    <n v="37"/>
    <d v="1993-08-06T00:00:00"/>
    <n v="26.928331665398272"/>
    <s v="Administrative Officer"/>
    <s v="Property"/>
    <s v="High Net Worth"/>
    <s v="N"/>
    <s v="Yes"/>
    <n v="8"/>
    <m/>
  </r>
  <r>
    <n v="15724"/>
    <n v="3"/>
    <x v="1982"/>
    <d v="2017-01-10T00:00:00"/>
    <n v="354"/>
    <b v="1"/>
    <s v="Approved"/>
    <s v="Trek Bicycles"/>
    <s v="Standard"/>
    <s v="medium"/>
    <s v="large"/>
    <n v="2091.4699999999998"/>
    <n v="388.92"/>
    <d v="1995-10-24T00:00:00"/>
    <n v="1702.5499999999997"/>
    <s v="F"/>
    <n v="62"/>
    <d v="1981-01-15T00:00:00"/>
    <n v="39.492715227042112"/>
    <s v="Analog Circuit Design manager"/>
    <s v="Financial Services"/>
    <s v="Affluent Customer"/>
    <s v="N"/>
    <s v="No"/>
    <n v="13"/>
    <m/>
  </r>
  <r>
    <n v="19496"/>
    <n v="2"/>
    <x v="1961"/>
    <d v="2017-11-14T00:00:00"/>
    <m/>
    <m/>
    <s v="Approved"/>
    <s v="Giant Bicycles"/>
    <s v="Road"/>
    <s v="low"/>
    <s v="small"/>
    <n v="590.26"/>
    <n v="525.33000000000004"/>
    <n v="42710"/>
    <m/>
    <m/>
    <m/>
    <m/>
    <m/>
    <m/>
    <m/>
    <m/>
    <m/>
    <m/>
    <m/>
    <m/>
  </r>
  <r>
    <n v="15943"/>
    <n v="98"/>
    <x v="940"/>
    <d v="2017-01-10T00:00:00"/>
    <n v="354"/>
    <b v="1"/>
    <s v="Approved"/>
    <s v="OHM Cycles"/>
    <s v="Standard"/>
    <s v="medium"/>
    <s v="medium"/>
    <n v="795.34"/>
    <n v="101.58"/>
    <d v="1997-02-09T00:00:00"/>
    <n v="693.76"/>
    <s v="F"/>
    <n v="45"/>
    <d v="1980-04-10T00:00:00"/>
    <n v="40.259838514713344"/>
    <s v="Assistant Professor"/>
    <s v="Manufacturing"/>
    <s v="High Net Worth"/>
    <s v="N"/>
    <s v="No"/>
    <n v="11"/>
    <m/>
  </r>
  <r>
    <n v="16287"/>
    <n v="72"/>
    <x v="1802"/>
    <d v="2017-01-10T00:00:00"/>
    <n v="354"/>
    <b v="1"/>
    <s v="Approved"/>
    <s v="Norco Bicycles"/>
    <s v="Standard"/>
    <s v="medium"/>
    <s v="medium"/>
    <n v="360.4"/>
    <n v="270.3"/>
    <d v="2002-08-31T00:00:00"/>
    <n v="90.099999999999966"/>
    <s v="M"/>
    <n v="48"/>
    <d v="1956-09-24T00:00:00"/>
    <n v="63.818742624302381"/>
    <s v="Paralegal"/>
    <s v="Financial Services"/>
    <s v="Affluent Customer"/>
    <s v="N"/>
    <s v="Yes"/>
    <n v="7"/>
    <m/>
  </r>
  <r>
    <n v="16554"/>
    <n v="62"/>
    <x v="2629"/>
    <d v="2017-01-10T00:00:00"/>
    <n v="354"/>
    <b v="1"/>
    <s v="Approved"/>
    <s v="Solex"/>
    <s v="Standard"/>
    <s v="medium"/>
    <s v="medium"/>
    <n v="478.16"/>
    <n v="298.72000000000003"/>
    <d v="2014-03-03T00:00:00"/>
    <n v="179.44"/>
    <s v="F"/>
    <n v="21"/>
    <d v="1977-10-06T00:00:00"/>
    <n v="42.77216728183663"/>
    <s v="Analog Circuit Design manager"/>
    <s v="Manufacturing"/>
    <s v="Mass Customer"/>
    <s v="N"/>
    <s v="Yes"/>
    <n v="3"/>
    <m/>
  </r>
  <r>
    <n v="16562"/>
    <n v="11"/>
    <x v="3179"/>
    <d v="2017-01-10T00:00:00"/>
    <n v="354"/>
    <b v="1"/>
    <s v="Approved"/>
    <s v="Trek Bicycles"/>
    <s v="Standard"/>
    <s v="medium"/>
    <s v="small"/>
    <n v="1775.81"/>
    <n v="1580.47"/>
    <d v="2014-03-03T00:00:00"/>
    <n v="195.33999999999992"/>
    <s v="F"/>
    <n v="82"/>
    <d v="1980-05-07T00:00:00"/>
    <n v="40.185865911973615"/>
    <s v="Information Systems Manager"/>
    <s v="n/a"/>
    <s v="High Net Worth"/>
    <s v="N"/>
    <s v="No"/>
    <n v="15"/>
    <m/>
  </r>
  <r>
    <n v="17559"/>
    <n v="0"/>
    <x v="0"/>
    <d v="2017-01-10T00:00:00"/>
    <n v="354"/>
    <b v="1"/>
    <s v="Approved"/>
    <s v="OHM Cycles"/>
    <s v="Standard"/>
    <s v="high"/>
    <s v="medium"/>
    <n v="227.88"/>
    <n v="136.72999999999999"/>
    <d v="2003-02-07T00:00:00"/>
    <n v="91.15"/>
    <s v="F"/>
    <n v="71"/>
    <d v="1976-08-17T00:00:00"/>
    <n v="43.909153583206489"/>
    <s v="Dental Hygienist"/>
    <s v="Health"/>
    <s v="High Net Worth"/>
    <s v="N"/>
    <s v="No"/>
    <n v="20"/>
    <m/>
  </r>
  <r>
    <n v="17607"/>
    <n v="0"/>
    <x v="1399"/>
    <d v="2017-01-10T00:00:00"/>
    <n v="354"/>
    <b v="1"/>
    <s v="Approved"/>
    <s v="Solex"/>
    <s v="Standard"/>
    <s v="medium"/>
    <s v="medium"/>
    <n v="100.35"/>
    <n v="75.260000000000005"/>
    <d v="1999-07-26T00:00:00"/>
    <n v="25.089999999999989"/>
    <s v="M"/>
    <n v="44"/>
    <d v="1977-06-26T00:00:00"/>
    <n v="43.051619336631148"/>
    <s v="Senior Financial Analyst"/>
    <s v="Financial Services"/>
    <s v="High Net Worth"/>
    <s v="N"/>
    <s v="No"/>
    <n v="19"/>
    <m/>
  </r>
  <r>
    <n v="18233"/>
    <n v="0"/>
    <x v="853"/>
    <d v="2017-01-10T00:00:00"/>
    <n v="354"/>
    <b v="0"/>
    <s v="Approved"/>
    <s v="Solex"/>
    <s v="Standard"/>
    <s v="medium"/>
    <s v="medium"/>
    <n v="100.35"/>
    <n v="75.260000000000005"/>
    <d v="1999-07-26T00:00:00"/>
    <n v="25.089999999999989"/>
    <s v="U"/>
    <n v="1"/>
    <d v="1899-12-30T00:00:00"/>
    <n v="0"/>
    <s v="Physical Therapy Assistant"/>
    <s v="IT"/>
    <s v="High Net Worth"/>
    <s v="N"/>
    <s v="No"/>
    <n v="0"/>
    <m/>
  </r>
  <r>
    <n v="18348"/>
    <n v="47"/>
    <x v="1287"/>
    <d v="2017-01-10T00:00:00"/>
    <n v="354"/>
    <b v="1"/>
    <s v="Approved"/>
    <s v="Trek Bicycles"/>
    <s v="Road"/>
    <s v="low"/>
    <s v="small"/>
    <n v="1720.7"/>
    <n v="1531.42"/>
    <d v="2006-10-01T00:00:00"/>
    <n v="189.27999999999997"/>
    <s v="F"/>
    <n v="29"/>
    <d v="1998-05-03T00:00:00"/>
    <n v="22.185865911973615"/>
    <s v="Biostatistician I"/>
    <s v="Financial Services"/>
    <s v="Affluent Customer"/>
    <s v="N"/>
    <s v="Yes"/>
    <n v="2"/>
    <m/>
  </r>
  <r>
    <n v="18371"/>
    <n v="4"/>
    <x v="528"/>
    <d v="2017-01-10T00:00:00"/>
    <n v="354"/>
    <b v="1"/>
    <s v="Approved"/>
    <s v="Solex"/>
    <s v="Standard"/>
    <s v="medium"/>
    <s v="medium"/>
    <n v="1483.2"/>
    <n v="99.59"/>
    <d v="2010-11-05T00:00:00"/>
    <n v="1383.6100000000001"/>
    <s v="U"/>
    <n v="84"/>
    <d v="1899-12-30T00:00:00"/>
    <n v="0"/>
    <n v="0"/>
    <s v="IT"/>
    <s v="High Net Worth"/>
    <s v="N"/>
    <s v="Yes"/>
    <n v="0"/>
    <m/>
  </r>
  <r>
    <n v="19223"/>
    <n v="5"/>
    <x v="3213"/>
    <d v="2017-01-10T00:00:00"/>
    <n v="354"/>
    <b v="0"/>
    <s v="Approved"/>
    <s v="Trek Bicycles"/>
    <s v="Mountain"/>
    <s v="low"/>
    <s v="medium"/>
    <n v="574.64"/>
    <n v="459.71"/>
    <d v="2011-08-29T00:00:00"/>
    <n v="114.93"/>
    <s v="F"/>
    <n v="42"/>
    <d v="1979-02-04T00:00:00"/>
    <n v="41.440660432521561"/>
    <s v="Registered Nurse"/>
    <s v="Health"/>
    <s v="Affluent Customer"/>
    <s v="N"/>
    <s v="No"/>
    <n v="10"/>
    <m/>
  </r>
  <r>
    <n v="37"/>
    <n v="14"/>
    <x v="3248"/>
    <d v="2017-01-09T00:00:00"/>
    <n v="355"/>
    <b v="0"/>
    <s v="Approved"/>
    <s v="Solex"/>
    <s v="Standard"/>
    <s v="high"/>
    <s v="large"/>
    <n v="1842.92"/>
    <n v="1105.75"/>
    <d v="1995-10-24T00:00:00"/>
    <n v="737.17000000000007"/>
    <s v="F"/>
    <n v="78"/>
    <d v="1975-03-04T00:00:00"/>
    <n v="45.366687829781831"/>
    <s v="Food Chemist"/>
    <s v="Health"/>
    <s v="High Net Worth"/>
    <s v="N"/>
    <s v="No"/>
    <n v="9"/>
    <m/>
  </r>
  <r>
    <n v="769"/>
    <n v="69"/>
    <x v="373"/>
    <d v="2017-01-09T00:00:00"/>
    <n v="355"/>
    <b v="1"/>
    <s v="Approved"/>
    <s v="Giant Bicycles"/>
    <s v="Road"/>
    <s v="medium"/>
    <s v="medium"/>
    <n v="792.9"/>
    <n v="594.67999999999995"/>
    <d v="1992-10-02T00:00:00"/>
    <n v="198.22000000000003"/>
    <s v="F"/>
    <n v="3"/>
    <d v="1977-11-19T00:00:00"/>
    <n v="42.65161933663115"/>
    <s v="Community Outreach Specialist"/>
    <s v="Manufacturing"/>
    <s v="Mass Customer"/>
    <s v="N"/>
    <s v="No"/>
    <n v="12"/>
    <m/>
  </r>
  <r>
    <n v="1029"/>
    <n v="17"/>
    <x v="2969"/>
    <d v="2017-01-09T00:00:00"/>
    <n v="355"/>
    <b v="0"/>
    <s v="Approved"/>
    <s v="Solex"/>
    <s v="Standard"/>
    <s v="high"/>
    <s v="medium"/>
    <n v="1024.6600000000001"/>
    <n v="614.79999999999995"/>
    <d v="1996-11-09T00:00:00"/>
    <n v="409.86000000000013"/>
    <s v="F"/>
    <n v="18"/>
    <d v="1975-01-18T00:00:00"/>
    <n v="45.489975501014712"/>
    <s v="Internal Auditor"/>
    <s v="IT"/>
    <s v="Mass Customer"/>
    <s v="N"/>
    <s v="No"/>
    <n v="3"/>
    <m/>
  </r>
  <r>
    <n v="1317"/>
    <n v="16"/>
    <x v="2540"/>
    <d v="2017-01-09T00:00:00"/>
    <n v="355"/>
    <b v="1"/>
    <s v="Approved"/>
    <s v="Norco Bicycles"/>
    <s v="Standard"/>
    <s v="high"/>
    <s v="small"/>
    <n v="1661.92"/>
    <n v="1479.11"/>
    <d v="1994-09-09T00:00:00"/>
    <n v="182.81000000000017"/>
    <s v="F"/>
    <n v="61"/>
    <d v="1979-07-02T00:00:00"/>
    <n v="41.03518098046677"/>
    <s v="Biostatistician IV"/>
    <s v="n/a"/>
    <s v="Affluent Customer"/>
    <s v="N"/>
    <s v="No"/>
    <n v="7"/>
    <m/>
  </r>
  <r>
    <n v="1843"/>
    <n v="85"/>
    <x v="2674"/>
    <d v="2017-01-09T00:00:00"/>
    <n v="355"/>
    <b v="1"/>
    <s v="Approved"/>
    <s v="WeareA2B"/>
    <s v="Standard"/>
    <s v="medium"/>
    <s v="medium"/>
    <n v="752.64"/>
    <n v="205.36"/>
    <d v="2004-08-07T00:00:00"/>
    <n v="547.28"/>
    <s v="U"/>
    <n v="22"/>
    <d v="1899-12-30T00:00:00"/>
    <n v="0"/>
    <s v="Office Assistant II"/>
    <s v="IT"/>
    <s v="Mass Customer"/>
    <s v="N"/>
    <s v="Yes"/>
    <n v="0"/>
    <m/>
  </r>
  <r>
    <n v="2088"/>
    <n v="2"/>
    <x v="2661"/>
    <d v="2017-01-09T00:00:00"/>
    <n v="355"/>
    <b v="1"/>
    <s v="Approved"/>
    <s v="Solex"/>
    <s v="Standard"/>
    <s v="medium"/>
    <s v="medium"/>
    <n v="71.489999999999995"/>
    <n v="53.62"/>
    <d v="2012-09-15T00:00:00"/>
    <n v="17.869999999999997"/>
    <s v="F"/>
    <n v="35"/>
    <d v="1989-02-15T00:00:00"/>
    <n v="31.402304268138"/>
    <s v="Nurse"/>
    <s v="Financial Services"/>
    <s v="Mass Customer"/>
    <s v="N"/>
    <s v="Yes"/>
    <n v="22"/>
    <m/>
  </r>
  <r>
    <n v="2316"/>
    <n v="1"/>
    <x v="3281"/>
    <d v="2017-01-09T00:00:00"/>
    <n v="355"/>
    <b v="1"/>
    <s v="Approved"/>
    <s v="Giant Bicycles"/>
    <s v="Standard"/>
    <s v="medium"/>
    <s v="medium"/>
    <n v="1403.5"/>
    <n v="954.82"/>
    <d v="1991-11-07T00:00:00"/>
    <n v="448.67999999999995"/>
    <s v="F"/>
    <n v="16"/>
    <d v="1960-05-27T00:00:00"/>
    <n v="60.144770021562657"/>
    <s v="Teacher"/>
    <s v="n/a"/>
    <s v="Affluent Customer"/>
    <s v="N"/>
    <s v="Yes"/>
    <n v="5"/>
    <m/>
  </r>
  <r>
    <n v="2720"/>
    <n v="9"/>
    <x v="2096"/>
    <d v="2017-01-09T00:00:00"/>
    <n v="355"/>
    <b v="0"/>
    <s v="Approved"/>
    <s v="Norco Bicycles"/>
    <s v="Standard"/>
    <s v="medium"/>
    <s v="small"/>
    <n v="1216.1400000000001"/>
    <n v="1082.3599999999999"/>
    <d v="2016-11-22T00:00:00"/>
    <n v="133.7800000000002"/>
    <s v="M"/>
    <n v="74"/>
    <d v="1978-03-18T00:00:00"/>
    <n v="42.325591939370874"/>
    <s v="VP Accounting"/>
    <s v="Financial Services"/>
    <s v="High Net Worth"/>
    <s v="N"/>
    <s v="Yes"/>
    <n v="21"/>
    <m/>
  </r>
  <r>
    <n v="19515"/>
    <n v="51"/>
    <x v="2221"/>
    <d v="2017-01-22T00:00:00"/>
    <m/>
    <m/>
    <s v="Approved"/>
    <s v="OHM Cycles"/>
    <s v="Standard"/>
    <s v="high"/>
    <s v="medium"/>
    <n v="2005.66"/>
    <n v="1203.4000000000001"/>
    <n v="37823"/>
    <m/>
    <m/>
    <m/>
    <m/>
    <m/>
    <m/>
    <m/>
    <m/>
    <m/>
    <m/>
    <m/>
    <m/>
  </r>
  <r>
    <n v="2922"/>
    <n v="67"/>
    <x v="1828"/>
    <d v="2017-01-09T00:00:00"/>
    <n v="355"/>
    <b v="0"/>
    <s v="Approved"/>
    <s v="Solex"/>
    <s v="Standard"/>
    <s v="medium"/>
    <s v="large"/>
    <n v="1071.23"/>
    <n v="380.74"/>
    <d v="1996-04-05T00:00:00"/>
    <n v="690.49"/>
    <s v="M"/>
    <n v="12"/>
    <d v="1976-07-16T00:00:00"/>
    <n v="43.996824816083205"/>
    <s v="Social Worker"/>
    <s v="Health"/>
    <s v="High Net Worth"/>
    <s v="N"/>
    <s v="No"/>
    <n v="10"/>
    <m/>
  </r>
  <r>
    <n v="3407"/>
    <n v="5"/>
    <x v="1378"/>
    <d v="2017-01-09T00:00:00"/>
    <n v="355"/>
    <b v="1"/>
    <s v="Approved"/>
    <s v="Giant Bicycles"/>
    <s v="Standard"/>
    <s v="high"/>
    <s v="medium"/>
    <n v="1129.1300000000001"/>
    <n v="677.48"/>
    <d v="2014-03-03T00:00:00"/>
    <n v="451.65000000000009"/>
    <s v="F"/>
    <n v="76"/>
    <d v="1978-01-30T00:00:00"/>
    <n v="42.454359062658547"/>
    <s v="Financial Advisor"/>
    <s v="Financial Services"/>
    <s v="High Net Worth"/>
    <s v="N"/>
    <s v="Yes"/>
    <n v="20"/>
    <m/>
  </r>
  <r>
    <n v="4217"/>
    <n v="1"/>
    <x v="2404"/>
    <d v="2017-01-09T00:00:00"/>
    <n v="355"/>
    <b v="0"/>
    <s v="Approved"/>
    <s v="Giant Bicycles"/>
    <s v="Touring"/>
    <s v="medium"/>
    <s v="large"/>
    <n v="1873.97"/>
    <n v="863.95"/>
    <d v="2006-05-22T00:00:00"/>
    <n v="1010.02"/>
    <s v="M"/>
    <n v="77"/>
    <d v="1978-01-25T00:00:00"/>
    <n v="42.468057692795533"/>
    <s v="Research Nurse"/>
    <s v="Health"/>
    <s v="High Net Worth"/>
    <s v="N"/>
    <s v="No"/>
    <n v="9"/>
    <m/>
  </r>
  <r>
    <n v="5727"/>
    <n v="77"/>
    <x v="564"/>
    <d v="2017-01-09T00:00:00"/>
    <n v="355"/>
    <b v="1"/>
    <s v="Approved"/>
    <s v="Norco Bicycles"/>
    <s v="Road"/>
    <s v="medium"/>
    <s v="large"/>
    <n v="1240.31"/>
    <n v="795.1"/>
    <d v="2011-01-10T00:00:00"/>
    <n v="445.20999999999992"/>
    <s v="M"/>
    <n v="64"/>
    <d v="1974-06-19T00:00:00"/>
    <n v="46.073537144850327"/>
    <s v="Junior Executive"/>
    <s v="Health"/>
    <s v="Mass Customer"/>
    <s v="N"/>
    <s v="No"/>
    <n v="14"/>
    <m/>
  </r>
  <r>
    <n v="5728"/>
    <n v="47"/>
    <x v="1014"/>
    <d v="2017-01-09T00:00:00"/>
    <n v="355"/>
    <b v="1"/>
    <s v="Approved"/>
    <s v="Trek Bicycles"/>
    <s v="Road"/>
    <s v="low"/>
    <s v="small"/>
    <n v="1720.7"/>
    <n v="1531.42"/>
    <d v="2006-10-01T00:00:00"/>
    <n v="189.27999999999997"/>
    <s v="F"/>
    <n v="24"/>
    <d v="1959-05-08T00:00:00"/>
    <n v="61.1995645421106"/>
    <s v="Systems Administrator I"/>
    <s v="Financial Services"/>
    <s v="Mass Customer"/>
    <s v="N"/>
    <s v="No"/>
    <n v="13"/>
    <m/>
  </r>
  <r>
    <n v="5869"/>
    <n v="66"/>
    <x v="2879"/>
    <d v="2017-01-09T00:00:00"/>
    <n v="355"/>
    <b v="1"/>
    <s v="Approved"/>
    <s v="Giant Bicycles"/>
    <s v="Road"/>
    <s v="low"/>
    <s v="small"/>
    <n v="590.26"/>
    <n v="525.33000000000004"/>
    <d v="2010-08-20T00:00:00"/>
    <n v="64.92999999999995"/>
    <s v="M"/>
    <n v="54"/>
    <d v="1984-02-04T00:00:00"/>
    <n v="36.437920706494161"/>
    <s v="Programmer III"/>
    <s v="n/a"/>
    <s v="Mass Customer"/>
    <s v="N"/>
    <s v="Yes"/>
    <n v="14"/>
    <m/>
  </r>
  <r>
    <n v="5882"/>
    <n v="44"/>
    <x v="87"/>
    <d v="2017-01-09T00:00:00"/>
    <n v="355"/>
    <b v="0"/>
    <s v="Approved"/>
    <s v="WeareA2B"/>
    <s v="Standard"/>
    <s v="medium"/>
    <s v="medium"/>
    <n v="1769.64"/>
    <n v="108.76"/>
    <d v="2012-06-04T00:00:00"/>
    <n v="1660.88"/>
    <s v="F"/>
    <n v="19"/>
    <d v="1977-03-10T00:00:00"/>
    <n v="43.347509747590053"/>
    <s v="Research Associate"/>
    <s v="Financial Services"/>
    <s v="Mass Customer"/>
    <s v="N"/>
    <s v="Yes"/>
    <n v="11"/>
    <m/>
  </r>
  <r>
    <n v="6003"/>
    <n v="9"/>
    <x v="2704"/>
    <d v="2017-01-09T00:00:00"/>
    <n v="355"/>
    <b v="1"/>
    <s v="Approved"/>
    <s v="OHM Cycles"/>
    <s v="Road"/>
    <s v="medium"/>
    <s v="medium"/>
    <n v="742.54"/>
    <n v="667.4"/>
    <d v="1994-09-09T00:00:00"/>
    <n v="75.139999999999986"/>
    <s v="F"/>
    <n v="11"/>
    <d v="1988-11-21T00:00:00"/>
    <n v="31.637920706494164"/>
    <s v="Account Representative III"/>
    <s v="Property"/>
    <s v="Mass Customer"/>
    <s v="N"/>
    <s v="Yes"/>
    <n v="5"/>
    <m/>
  </r>
  <r>
    <n v="6246"/>
    <n v="1"/>
    <x v="610"/>
    <d v="2017-01-09T00:00:00"/>
    <n v="355"/>
    <b v="1"/>
    <s v="Approved"/>
    <s v="Giant Bicycles"/>
    <s v="Standard"/>
    <s v="medium"/>
    <s v="medium"/>
    <n v="1403.5"/>
    <n v="954.82"/>
    <d v="2016-11-14T00:00:00"/>
    <n v="448.67999999999995"/>
    <s v="M"/>
    <n v="98"/>
    <d v="1992-08-04T00:00:00"/>
    <n v="27.933811117453068"/>
    <s v="Electrical Engineer"/>
    <s v="Manufacturing"/>
    <s v="Mass Customer"/>
    <s v="N"/>
    <s v="No"/>
    <n v="6"/>
    <m/>
  </r>
  <r>
    <n v="6309"/>
    <n v="69"/>
    <x v="3164"/>
    <d v="2017-01-09T00:00:00"/>
    <n v="355"/>
    <b v="1"/>
    <s v="Approved"/>
    <s v="Giant Bicycles"/>
    <s v="Road"/>
    <s v="medium"/>
    <s v="medium"/>
    <n v="792.9"/>
    <n v="594.67999999999995"/>
    <d v="1992-10-02T00:00:00"/>
    <n v="198.22000000000003"/>
    <s v="F"/>
    <n v="71"/>
    <d v="1967-07-21T00:00:00"/>
    <n v="52.991345364028412"/>
    <n v="0"/>
    <s v="Entertainment"/>
    <s v="Affluent Customer"/>
    <s v="N"/>
    <s v="No"/>
    <n v="17"/>
    <m/>
  </r>
  <r>
    <n v="6450"/>
    <n v="54"/>
    <x v="2224"/>
    <d v="2017-01-09T00:00:00"/>
    <n v="355"/>
    <b v="1"/>
    <s v="Approved"/>
    <s v="WeareA2B"/>
    <s v="Standard"/>
    <s v="medium"/>
    <s v="medium"/>
    <n v="1292.8399999999999"/>
    <n v="13.44"/>
    <d v="2009-04-12T00:00:00"/>
    <n v="1279.3999999999999"/>
    <s v="F"/>
    <n v="73"/>
    <d v="1977-07-28T00:00:00"/>
    <n v="42.96394810375444"/>
    <s v="Assistant Media Planner"/>
    <s v="Entertainment"/>
    <s v="Mass Customer"/>
    <s v="N"/>
    <s v="Yes"/>
    <n v="12"/>
    <m/>
  </r>
  <r>
    <n v="6532"/>
    <n v="0"/>
    <x v="3338"/>
    <d v="2017-01-09T00:00:00"/>
    <n v="355"/>
    <b v="0"/>
    <s v="Approved"/>
    <s v="OHM Cycles"/>
    <s v="Standard"/>
    <s v="medium"/>
    <s v="medium"/>
    <n v="235.63"/>
    <n v="125.07"/>
    <d v="2013-06-09T00:00:00"/>
    <n v="110.56"/>
    <s v="F"/>
    <n v="30"/>
    <d v="1971-10-27T00:00:00"/>
    <n v="48.720112487316079"/>
    <s v="Legal Assistant"/>
    <s v="Financial Services"/>
    <s v="High Net Worth"/>
    <s v="N"/>
    <s v="Yes"/>
    <n v="18"/>
    <m/>
  </r>
  <r>
    <n v="6633"/>
    <n v="61"/>
    <x v="281"/>
    <d v="2017-01-09T00:00:00"/>
    <n v="355"/>
    <b v="1"/>
    <s v="Approved"/>
    <s v="OHM Cycles"/>
    <s v="Standard"/>
    <s v="low"/>
    <s v="medium"/>
    <n v="71.16"/>
    <n v="56.93"/>
    <d v="1992-10-02T00:00:00"/>
    <n v="14.229999999999997"/>
    <s v="F"/>
    <n v="38"/>
    <d v="1979-07-06T00:00:00"/>
    <n v="41.024222076357177"/>
    <n v="0"/>
    <s v="IT"/>
    <s v="Mass Customer"/>
    <s v="N"/>
    <s v="Yes"/>
    <n v="22"/>
    <m/>
  </r>
  <r>
    <n v="6950"/>
    <n v="28"/>
    <x v="2838"/>
    <d v="2017-01-09T00:00:00"/>
    <n v="355"/>
    <b v="1"/>
    <s v="Approved"/>
    <s v="Solex"/>
    <s v="Road"/>
    <s v="medium"/>
    <s v="small"/>
    <n v="1703.52"/>
    <n v="1516.13"/>
    <d v="2005-12-07T00:00:00"/>
    <n v="187.38999999999987"/>
    <s v="F"/>
    <n v="20"/>
    <d v="1971-07-22T00:00:00"/>
    <n v="48.985865911973619"/>
    <s v="Biostatistician I"/>
    <s v="Property"/>
    <s v="High Net Worth"/>
    <s v="N"/>
    <s v="Yes"/>
    <n v="14"/>
    <m/>
  </r>
  <r>
    <n v="7987"/>
    <n v="52"/>
    <x v="2273"/>
    <d v="2017-01-09T00:00:00"/>
    <n v="355"/>
    <b v="0"/>
    <s v="Approved"/>
    <s v="OHM Cycles"/>
    <s v="Road"/>
    <s v="medium"/>
    <s v="medium"/>
    <n v="1280.28"/>
    <n v="829.51"/>
    <d v="2001-11-25T00:00:00"/>
    <n v="450.77"/>
    <s v="F"/>
    <n v="51"/>
    <d v="1985-03-01T00:00:00"/>
    <n v="35.366687829781831"/>
    <s v="Senior Cost Accountant"/>
    <s v="Financial Services"/>
    <s v="Mass Customer"/>
    <s v="N"/>
    <s v="No"/>
    <n v="17"/>
    <m/>
  </r>
  <r>
    <n v="8061"/>
    <n v="99"/>
    <x v="3277"/>
    <d v="2017-01-09T00:00:00"/>
    <n v="355"/>
    <b v="0"/>
    <s v="Approved"/>
    <s v="OHM Cycles"/>
    <s v="Standard"/>
    <s v="medium"/>
    <s v="medium"/>
    <n v="1227.3399999999999"/>
    <n v="770.89"/>
    <d v="1994-08-10T00:00:00"/>
    <n v="456.44999999999993"/>
    <s v="M"/>
    <n v="9"/>
    <d v="1991-05-29T00:00:00"/>
    <n v="29.120112487316081"/>
    <s v="Sales Associate"/>
    <s v="n/a"/>
    <s v="Mass Customer"/>
    <s v="N"/>
    <s v="No"/>
    <n v="10"/>
    <m/>
  </r>
  <r>
    <n v="8273"/>
    <n v="5"/>
    <x v="1442"/>
    <d v="2017-01-09T00:00:00"/>
    <n v="355"/>
    <b v="1"/>
    <s v="Approved"/>
    <s v="Trek Bicycles"/>
    <s v="Mountain"/>
    <s v="low"/>
    <s v="medium"/>
    <n v="574.64"/>
    <n v="459.71"/>
    <d v="2011-08-29T00:00:00"/>
    <n v="114.93"/>
    <s v="M"/>
    <n v="20"/>
    <d v="1962-01-14T00:00:00"/>
    <n v="58.509153583206491"/>
    <s v="Speech Pathologist"/>
    <s v="Retail"/>
    <s v="Mass Customer"/>
    <s v="N"/>
    <s v="Yes"/>
    <n v="19"/>
    <m/>
  </r>
  <r>
    <n v="8285"/>
    <n v="97"/>
    <x v="3305"/>
    <d v="2017-01-09T00:00:00"/>
    <n v="355"/>
    <b v="1"/>
    <s v="Approved"/>
    <s v="OHM Cycles"/>
    <s v="Road"/>
    <s v="medium"/>
    <s v="medium"/>
    <n v="742.54"/>
    <n v="667.4"/>
    <d v="2004-08-17T00:00:00"/>
    <n v="75.139999999999986"/>
    <s v="M"/>
    <n v="51"/>
    <d v="1990-10-12T00:00:00"/>
    <n v="29.747509747590055"/>
    <s v="Structural Engineer"/>
    <s v="Manufacturing"/>
    <s v="High Net Worth"/>
    <s v="N"/>
    <s v="Yes"/>
    <n v="5"/>
    <m/>
  </r>
  <r>
    <n v="8401"/>
    <n v="63"/>
    <x v="1920"/>
    <d v="2017-01-09T00:00:00"/>
    <n v="355"/>
    <b v="0"/>
    <s v="Approved"/>
    <s v="WeareA2B"/>
    <s v="Standard"/>
    <s v="medium"/>
    <s v="medium"/>
    <n v="1992.93"/>
    <n v="762.63"/>
    <d v="1991-11-10T00:00:00"/>
    <n v="1230.3000000000002"/>
    <s v="M"/>
    <n v="25"/>
    <d v="1989-08-17T00:00:00"/>
    <n v="30.9009344051243"/>
    <s v="Internal Auditor"/>
    <s v="Property"/>
    <s v="High Net Worth"/>
    <s v="N"/>
    <s v="Yes"/>
    <n v="13"/>
    <m/>
  </r>
  <r>
    <n v="9261"/>
    <n v="50"/>
    <x v="3076"/>
    <d v="2017-01-09T00:00:00"/>
    <n v="355"/>
    <b v="0"/>
    <s v="Approved"/>
    <s v="WeareA2B"/>
    <s v="Standard"/>
    <s v="medium"/>
    <s v="small"/>
    <n v="175.89"/>
    <n v="131.91999999999999"/>
    <d v="1997-02-09T00:00:00"/>
    <n v="43.97"/>
    <s v="F"/>
    <n v="10"/>
    <d v="1995-09-15T00:00:00"/>
    <n v="24.818742624302384"/>
    <s v="Tax Accountant"/>
    <s v="Manufacturing"/>
    <s v="Affluent Customer"/>
    <s v="N"/>
    <s v="Yes"/>
    <n v="19"/>
    <m/>
  </r>
  <r>
    <n v="9679"/>
    <n v="86"/>
    <x v="1018"/>
    <d v="2017-01-09T00:00:00"/>
    <n v="355"/>
    <b v="0"/>
    <s v="Approved"/>
    <s v="OHM Cycles"/>
    <s v="Standard"/>
    <s v="medium"/>
    <s v="medium"/>
    <n v="235.63"/>
    <n v="125.07"/>
    <d v="1998-12-16T00:00:00"/>
    <n v="110.56"/>
    <s v="F"/>
    <n v="71"/>
    <d v="1975-07-15T00:00:00"/>
    <n v="45.002304268137998"/>
    <s v="Engineer III"/>
    <s v="Manufacturing"/>
    <s v="Affluent Customer"/>
    <s v="N"/>
    <s v="Yes"/>
    <n v="4"/>
    <m/>
  </r>
  <r>
    <n v="9772"/>
    <n v="72"/>
    <x v="607"/>
    <d v="2017-01-09T00:00:00"/>
    <n v="355"/>
    <b v="0"/>
    <s v="Approved"/>
    <s v="Norco Bicycles"/>
    <s v="Standard"/>
    <s v="medium"/>
    <s v="medium"/>
    <n v="360.4"/>
    <n v="270.3"/>
    <d v="2016-12-06T00:00:00"/>
    <n v="90.099999999999966"/>
    <s v="F"/>
    <n v="17"/>
    <d v="1991-11-25T00:00:00"/>
    <n v="28.626961802384574"/>
    <s v="Structural Analysis Engineer"/>
    <s v="Health"/>
    <s v="Mass Customer"/>
    <s v="N"/>
    <s v="No"/>
    <n v="9"/>
    <m/>
  </r>
  <r>
    <n v="9851"/>
    <n v="53"/>
    <x v="3087"/>
    <d v="2017-01-09T00:00:00"/>
    <n v="355"/>
    <b v="0"/>
    <s v="Approved"/>
    <s v="Giant Bicycles"/>
    <s v="Standard"/>
    <s v="high"/>
    <s v="medium"/>
    <n v="1274.93"/>
    <n v="764.96"/>
    <d v="2007-08-04T00:00:00"/>
    <n v="509.97"/>
    <s v="M"/>
    <n v="60"/>
    <d v="1962-08-19T00:00:00"/>
    <n v="57.914633035261289"/>
    <s v="Tax Accountant"/>
    <s v="Health"/>
    <s v="High Net Worth"/>
    <s v="N"/>
    <s v="No"/>
    <n v="15"/>
    <m/>
  </r>
  <r>
    <n v="10846"/>
    <n v="11"/>
    <x v="752"/>
    <d v="2017-01-09T00:00:00"/>
    <n v="355"/>
    <b v="0"/>
    <s v="Approved"/>
    <s v="Giant Bicycles"/>
    <s v="Standard"/>
    <s v="high"/>
    <s v="medium"/>
    <n v="1274.93"/>
    <n v="764.96"/>
    <d v="2016-07-09T00:00:00"/>
    <n v="509.97"/>
    <s v="F"/>
    <n v="28"/>
    <d v="1961-10-29T00:00:00"/>
    <n v="58.720112487316079"/>
    <s v="VP Marketing"/>
    <s v="Financial Services"/>
    <s v="Mass Customer"/>
    <s v="N"/>
    <s v="Yes"/>
    <n v="9"/>
    <m/>
  </r>
  <r>
    <n v="10862"/>
    <n v="43"/>
    <x v="1899"/>
    <d v="2017-01-09T00:00:00"/>
    <n v="355"/>
    <b v="1"/>
    <s v="Approved"/>
    <s v="Norco Bicycles"/>
    <s v="Standard"/>
    <s v="medium"/>
    <s v="medium"/>
    <n v="1555.58"/>
    <n v="818.01"/>
    <d v="2003-09-09T00:00:00"/>
    <n v="737.56999999999994"/>
    <s v="F"/>
    <n v="80"/>
    <d v="1968-03-30T00:00:00"/>
    <n v="52.298194679096902"/>
    <s v="Senior Cost Accountant"/>
    <s v="Financial Services"/>
    <s v="High Net Worth"/>
    <s v="N"/>
    <s v="Yes"/>
    <n v="16"/>
    <m/>
  </r>
  <r>
    <n v="10869"/>
    <n v="66"/>
    <x v="2991"/>
    <d v="2017-01-09T00:00:00"/>
    <n v="355"/>
    <b v="0"/>
    <s v="Approved"/>
    <s v="Giant Bicycles"/>
    <s v="Road"/>
    <s v="low"/>
    <s v="small"/>
    <n v="590.26"/>
    <n v="525.33000000000004"/>
    <d v="2010-11-05T00:00:00"/>
    <n v="64.92999999999995"/>
    <s v="M"/>
    <n v="32"/>
    <d v="1993-09-16T00:00:00"/>
    <n v="26.816002898274984"/>
    <s v="Programmer Analyst I"/>
    <s v="Financial Services"/>
    <s v="Mass Customer"/>
    <s v="N"/>
    <s v="No"/>
    <n v="7"/>
    <m/>
  </r>
  <r>
    <n v="11080"/>
    <n v="50"/>
    <x v="1093"/>
    <d v="2017-01-09T00:00:00"/>
    <n v="355"/>
    <b v="1"/>
    <s v="Approved"/>
    <s v="WeareA2B"/>
    <s v="Standard"/>
    <s v="medium"/>
    <s v="small"/>
    <n v="175.89"/>
    <n v="131.91999999999999"/>
    <d v="1997-02-09T00:00:00"/>
    <n v="43.97"/>
    <s v="M"/>
    <n v="89"/>
    <d v="1988-11-20T00:00:00"/>
    <n v="31.64066043252156"/>
    <s v="Quality Engineer"/>
    <s v="Manufacturing"/>
    <s v="Affluent Customer"/>
    <s v="N"/>
    <s v="Yes"/>
    <n v="20"/>
    <m/>
  </r>
  <r>
    <n v="11543"/>
    <n v="59"/>
    <x v="1033"/>
    <d v="2017-01-09T00:00:00"/>
    <n v="355"/>
    <b v="1"/>
    <s v="Approved"/>
    <s v="WeareA2B"/>
    <s v="Standard"/>
    <s v="medium"/>
    <s v="small"/>
    <n v="1415.01"/>
    <n v="1259.3599999999999"/>
    <d v="2003-01-05T00:00:00"/>
    <n v="155.65000000000009"/>
    <s v="F"/>
    <n v="22"/>
    <d v="1988-05-20T00:00:00"/>
    <n v="32.144770021562657"/>
    <s v="Teacher"/>
    <s v="Financial Services"/>
    <s v="High Net Worth"/>
    <s v="N"/>
    <s v="No"/>
    <n v="5"/>
    <m/>
  </r>
  <r>
    <n v="11695"/>
    <n v="24"/>
    <x v="3224"/>
    <d v="2017-01-09T00:00:00"/>
    <n v="355"/>
    <b v="0"/>
    <s v="Approved"/>
    <s v="Solex"/>
    <s v="Road"/>
    <s v="medium"/>
    <s v="large"/>
    <n v="1777.8"/>
    <n v="820.78"/>
    <d v="2011-05-07T00:00:00"/>
    <n v="957.02"/>
    <s v="M"/>
    <n v="56"/>
    <d v="1966-06-11T00:00:00"/>
    <n v="54.100934405124299"/>
    <s v="Nuclear Power Engineer"/>
    <s v="Manufacturing"/>
    <s v="Mass Customer"/>
    <s v="N"/>
    <s v="No"/>
    <n v="15"/>
    <m/>
  </r>
  <r>
    <n v="11841"/>
    <n v="83"/>
    <x v="1722"/>
    <d v="2017-01-09T00:00:00"/>
    <n v="355"/>
    <b v="0"/>
    <s v="Approved"/>
    <s v="Solex"/>
    <s v="Touring"/>
    <s v="medium"/>
    <s v="large"/>
    <n v="2083.94"/>
    <n v="675.03"/>
    <d v="2015-08-02T00:00:00"/>
    <n v="1408.91"/>
    <s v="F"/>
    <n v="85"/>
    <d v="1988-09-09T00:00:00"/>
    <n v="31.837920706494163"/>
    <s v="Assistant Professor"/>
    <s v="Health"/>
    <s v="Mass Customer"/>
    <s v="N"/>
    <s v="Yes"/>
    <n v="11"/>
    <m/>
  </r>
  <r>
    <n v="12135"/>
    <n v="51"/>
    <x v="3061"/>
    <d v="2017-01-09T00:00:00"/>
    <n v="355"/>
    <b v="1"/>
    <s v="Approved"/>
    <s v="OHM Cycles"/>
    <s v="Standard"/>
    <s v="high"/>
    <s v="medium"/>
    <n v="2005.66"/>
    <n v="1203.4000000000001"/>
    <d v="2003-07-21T00:00:00"/>
    <n v="802.26"/>
    <s v="F"/>
    <n v="61"/>
    <d v="1989-03-11T00:00:00"/>
    <n v="31.336550843480463"/>
    <s v="Paralegal"/>
    <s v="Financial Services"/>
    <s v="Affluent Customer"/>
    <s v="N"/>
    <s v="Yes"/>
    <n v="9"/>
    <m/>
  </r>
  <r>
    <n v="12537"/>
    <n v="50"/>
    <x v="1539"/>
    <d v="2017-01-09T00:00:00"/>
    <n v="355"/>
    <b v="0"/>
    <s v="Approved"/>
    <s v="WeareA2B"/>
    <s v="Standard"/>
    <s v="medium"/>
    <s v="small"/>
    <n v="175.89"/>
    <n v="131.91999999999999"/>
    <d v="2003-02-16T00:00:00"/>
    <n v="43.97"/>
    <s v="M"/>
    <n v="1"/>
    <d v="1958-05-21T00:00:00"/>
    <n v="62.163948103754436"/>
    <s v="Analyst Programmer"/>
    <s v="n/a"/>
    <s v="Mass Customer"/>
    <s v="N"/>
    <s v="No"/>
    <n v="8"/>
    <m/>
  </r>
  <r>
    <n v="12740"/>
    <n v="7"/>
    <x v="2120"/>
    <d v="2017-01-09T00:00:00"/>
    <n v="355"/>
    <b v="0"/>
    <s v="Approved"/>
    <s v="Giant Bicycles"/>
    <s v="Standard"/>
    <s v="medium"/>
    <s v="small"/>
    <n v="1311.44"/>
    <n v="1167.18"/>
    <d v="2011-03-16T00:00:00"/>
    <n v="144.26"/>
    <s v="M"/>
    <n v="12"/>
    <d v="1964-07-13T00:00:00"/>
    <n v="56.013263172247591"/>
    <n v="0"/>
    <s v="Manufacturing"/>
    <s v="High Net Worth"/>
    <s v="N"/>
    <s v="Yes"/>
    <n v="15"/>
    <m/>
  </r>
  <r>
    <n v="13036"/>
    <n v="47"/>
    <x v="3008"/>
    <d v="2017-01-09T00:00:00"/>
    <n v="355"/>
    <b v="0"/>
    <s v="Approved"/>
    <s v="Trek Bicycles"/>
    <s v="Road"/>
    <s v="low"/>
    <s v="small"/>
    <n v="1720.7"/>
    <n v="1531.42"/>
    <d v="2006-10-01T00:00:00"/>
    <n v="189.27999999999997"/>
    <s v="M"/>
    <n v="85"/>
    <d v="1978-07-17T00:00:00"/>
    <n v="41.994085090055805"/>
    <s v="Business Systems Development Analyst"/>
    <s v="Manufacturing"/>
    <s v="Mass Customer"/>
    <s v="N"/>
    <s v="No"/>
    <n v="13"/>
    <m/>
  </r>
  <r>
    <n v="13497"/>
    <n v="28"/>
    <x v="198"/>
    <d v="2017-01-09T00:00:00"/>
    <n v="355"/>
    <b v="0"/>
    <s v="Approved"/>
    <s v="Solex"/>
    <s v="Road"/>
    <s v="medium"/>
    <s v="small"/>
    <n v="1703.52"/>
    <n v="1516.13"/>
    <d v="2011-04-16T00:00:00"/>
    <n v="187.38999999999987"/>
    <s v="M"/>
    <n v="73"/>
    <d v="1978-03-25T00:00:00"/>
    <n v="42.306413857179095"/>
    <s v="Legal Assistant"/>
    <s v="IT"/>
    <s v="High Net Worth"/>
    <s v="N"/>
    <s v="No"/>
    <n v="4"/>
    <m/>
  </r>
  <r>
    <n v="13882"/>
    <n v="44"/>
    <x v="1330"/>
    <d v="2017-01-09T00:00:00"/>
    <n v="355"/>
    <b v="1"/>
    <s v="Approved"/>
    <s v="WeareA2B"/>
    <s v="Standard"/>
    <s v="medium"/>
    <s v="medium"/>
    <n v="1769.64"/>
    <n v="108.76"/>
    <d v="2003-02-16T00:00:00"/>
    <n v="1660.88"/>
    <s v="F"/>
    <n v="72"/>
    <d v="1988-12-06T00:00:00"/>
    <n v="31.596824816083206"/>
    <n v="0"/>
    <s v="n/a"/>
    <s v="Mass Customer"/>
    <s v="N"/>
    <s v="Yes"/>
    <n v="21"/>
    <m/>
  </r>
  <r>
    <n v="14116"/>
    <n v="70"/>
    <x v="1469"/>
    <d v="2017-01-09T00:00:00"/>
    <n v="355"/>
    <b v="0"/>
    <s v="Approved"/>
    <s v="Trek Bicycles"/>
    <s v="Standard"/>
    <s v="high"/>
    <s v="medium"/>
    <n v="495.72"/>
    <n v="297.43"/>
    <d v="2006-05-22T00:00:00"/>
    <n v="198.29000000000002"/>
    <s v="F"/>
    <n v="31"/>
    <d v="1974-02-07T00:00:00"/>
    <n v="46.435180980466768"/>
    <s v="Director of Sales"/>
    <s v="Financial Services"/>
    <s v="Mass Customer"/>
    <s v="N"/>
    <s v="Yes"/>
    <n v="14"/>
    <m/>
  </r>
  <r>
    <n v="14758"/>
    <n v="67"/>
    <x v="1698"/>
    <d v="2017-01-09T00:00:00"/>
    <n v="355"/>
    <b v="1"/>
    <s v="Approved"/>
    <s v="Norco Bicycles"/>
    <s v="Road"/>
    <s v="medium"/>
    <s v="medium"/>
    <n v="544.04999999999995"/>
    <n v="376.84"/>
    <d v="2016-12-06T00:00:00"/>
    <n v="167.20999999999998"/>
    <s v="M"/>
    <n v="5"/>
    <d v="1987-03-21T00:00:00"/>
    <n v="33.311893309233888"/>
    <s v="Associate Professor"/>
    <s v="n/a"/>
    <s v="Mass Customer"/>
    <s v="N"/>
    <s v="Yes"/>
    <n v="6"/>
    <m/>
  </r>
  <r>
    <n v="15432"/>
    <n v="85"/>
    <x v="891"/>
    <d v="2017-01-09T00:00:00"/>
    <n v="355"/>
    <b v="0"/>
    <s v="Approved"/>
    <s v="WeareA2B"/>
    <s v="Standard"/>
    <s v="medium"/>
    <s v="medium"/>
    <n v="752.64"/>
    <n v="205.36"/>
    <d v="2015-08-02T00:00:00"/>
    <n v="547.28"/>
    <s v="F"/>
    <n v="45"/>
    <d v="2001-05-19T00:00:00"/>
    <n v="19.139290569507864"/>
    <s v="Technical Writer"/>
    <s v="Manufacturing"/>
    <s v="Mass Customer"/>
    <s v="N"/>
    <s v="No"/>
    <n v="1"/>
    <m/>
  </r>
  <r>
    <n v="15557"/>
    <n v="22"/>
    <x v="575"/>
    <d v="2017-01-09T00:00:00"/>
    <n v="355"/>
    <b v="0"/>
    <s v="Approved"/>
    <s v="WeareA2B"/>
    <s v="Standard"/>
    <s v="medium"/>
    <s v="medium"/>
    <n v="60.34"/>
    <n v="45.26"/>
    <d v="1993-07-15T00:00:00"/>
    <n v="15.080000000000005"/>
    <s v="U"/>
    <n v="42"/>
    <d v="1899-12-30T00:00:00"/>
    <n v="0"/>
    <s v="Account Executive"/>
    <s v="IT"/>
    <s v="Mass Customer"/>
    <s v="N"/>
    <s v="No"/>
    <n v="0"/>
    <m/>
  </r>
  <r>
    <n v="15894"/>
    <n v="45"/>
    <x v="694"/>
    <d v="2017-01-09T00:00:00"/>
    <n v="355"/>
    <b v="0"/>
    <s v="Approved"/>
    <s v="Solex"/>
    <s v="Standard"/>
    <s v="medium"/>
    <s v="medium"/>
    <n v="441.49"/>
    <n v="84.99"/>
    <d v="2006-10-01T00:00:00"/>
    <n v="356.5"/>
    <s v="F"/>
    <n v="52"/>
    <d v="1963-03-19T00:00:00"/>
    <n v="57.333811117453067"/>
    <s v="Paralegal"/>
    <s v="Financial Services"/>
    <s v="Mass Customer"/>
    <s v="N"/>
    <s v="Yes"/>
    <n v="17"/>
    <m/>
  </r>
  <r>
    <n v="16267"/>
    <n v="31"/>
    <x v="2173"/>
    <d v="2017-01-09T00:00:00"/>
    <n v="355"/>
    <b v="0"/>
    <s v="Approved"/>
    <s v="Giant Bicycles"/>
    <s v="Standard"/>
    <s v="medium"/>
    <s v="medium"/>
    <n v="230.91"/>
    <n v="173.18"/>
    <d v="2006-11-10T00:00:00"/>
    <n v="57.72999999999999"/>
    <s v="M"/>
    <n v="76"/>
    <d v="1978-12-17T00:00:00"/>
    <n v="41.574907007864027"/>
    <s v="Senior Sales Associate"/>
    <s v="Retail"/>
    <s v="Mass Customer"/>
    <s v="N"/>
    <s v="No"/>
    <n v="10"/>
    <m/>
  </r>
  <r>
    <n v="16676"/>
    <n v="58"/>
    <x v="1218"/>
    <d v="2017-01-09T00:00:00"/>
    <n v="355"/>
    <b v="0"/>
    <s v="Approved"/>
    <s v="OHM Cycles"/>
    <s v="Road"/>
    <s v="medium"/>
    <s v="medium"/>
    <n v="1280.28"/>
    <n v="829.51"/>
    <d v="2009-04-12T00:00:00"/>
    <n v="450.77"/>
    <s v="F"/>
    <n v="70"/>
    <d v="1983-07-22T00:00:00"/>
    <n v="36.977646733891426"/>
    <s v="Senior Developer"/>
    <s v="Health"/>
    <s v="High Net Worth"/>
    <s v="N"/>
    <s v="Yes"/>
    <n v="3"/>
    <m/>
  </r>
  <r>
    <n v="17009"/>
    <n v="33"/>
    <x v="129"/>
    <d v="2017-01-09T00:00:00"/>
    <n v="355"/>
    <b v="0"/>
    <s v="Approved"/>
    <s v="Giant Bicycles"/>
    <s v="Standard"/>
    <s v="medium"/>
    <s v="small"/>
    <n v="1311.44"/>
    <n v="1167.18"/>
    <d v="2006-02-02T00:00:00"/>
    <n v="144.26"/>
    <s v="F"/>
    <n v="16"/>
    <d v="1971-10-28T00:00:00"/>
    <n v="48.717372761288686"/>
    <s v="Administrative Assistant I"/>
    <s v="Argiculture"/>
    <s v="Mass Customer"/>
    <s v="N"/>
    <s v="Yes"/>
    <n v="6"/>
    <m/>
  </r>
  <r>
    <n v="17923"/>
    <n v="6"/>
    <x v="2340"/>
    <d v="2017-01-09T00:00:00"/>
    <n v="355"/>
    <b v="1"/>
    <s v="Approved"/>
    <s v="OHM Cycles"/>
    <s v="Standard"/>
    <s v="high"/>
    <s v="medium"/>
    <n v="227.88"/>
    <n v="136.72999999999999"/>
    <d v="2003-02-07T00:00:00"/>
    <n v="91.15"/>
    <s v="F"/>
    <n v="92"/>
    <d v="1995-11-04T00:00:00"/>
    <n v="24.681756322932518"/>
    <s v="Associate Professor"/>
    <s v="Retail"/>
    <s v="Mass Customer"/>
    <s v="N"/>
    <s v="Yes"/>
    <n v="3"/>
    <m/>
  </r>
  <r>
    <n v="17948"/>
    <n v="45"/>
    <x v="1083"/>
    <d v="2017-01-09T00:00:00"/>
    <n v="355"/>
    <b v="0"/>
    <s v="Approved"/>
    <s v="Solex"/>
    <s v="Standard"/>
    <s v="medium"/>
    <s v="medium"/>
    <n v="441.49"/>
    <n v="84.99"/>
    <d v="1993-04-12T00:00:00"/>
    <n v="356.5"/>
    <s v="M"/>
    <n v="9"/>
    <d v="1976-09-25T00:00:00"/>
    <n v="43.802304268138002"/>
    <s v="Recruiter"/>
    <s v="Telecommunications"/>
    <s v="Mass Customer"/>
    <s v="N"/>
    <s v="Yes"/>
    <n v="9"/>
    <m/>
  </r>
  <r>
    <n v="18504"/>
    <n v="11"/>
    <x v="1747"/>
    <d v="2017-01-09T00:00:00"/>
    <n v="355"/>
    <b v="1"/>
    <s v="Approved"/>
    <s v="Giant Bicycles"/>
    <s v="Standard"/>
    <s v="high"/>
    <s v="medium"/>
    <n v="1274.93"/>
    <n v="764.96"/>
    <d v="2009-03-08T00:00:00"/>
    <n v="509.97"/>
    <s v="M"/>
    <n v="56"/>
    <d v="1977-08-17T00:00:00"/>
    <n v="42.909153583206489"/>
    <s v="Nurse Practicioner"/>
    <s v="n/a"/>
    <s v="Affluent Customer"/>
    <s v="N"/>
    <s v="Yes"/>
    <n v="8"/>
    <m/>
  </r>
  <r>
    <n v="19052"/>
    <n v="18"/>
    <x v="1578"/>
    <d v="2017-01-09T00:00:00"/>
    <n v="355"/>
    <b v="0"/>
    <s v="Approved"/>
    <s v="Solex"/>
    <s v="Standard"/>
    <s v="medium"/>
    <s v="medium"/>
    <n v="575.27"/>
    <n v="431.45"/>
    <d v="2013-03-12T00:00:00"/>
    <n v="143.82"/>
    <s v="F"/>
    <n v="13"/>
    <d v="1961-01-07T00:00:00"/>
    <n v="59.528331665398277"/>
    <n v="0"/>
    <s v="Retail"/>
    <s v="Mass Customer"/>
    <s v="N"/>
    <s v="No"/>
    <n v="19"/>
    <m/>
  </r>
  <r>
    <n v="19453"/>
    <n v="68"/>
    <x v="1628"/>
    <d v="2017-01-09T00:00:00"/>
    <n v="355"/>
    <b v="1"/>
    <s v="Approved"/>
    <s v="OHM Cycles"/>
    <s v="Standard"/>
    <s v="medium"/>
    <s v="medium"/>
    <n v="1636.9"/>
    <n v="44.71"/>
    <d v="2010-08-20T00:00:00"/>
    <n v="1592.19"/>
    <s v="M"/>
    <n v="50"/>
    <d v="1991-05-17T00:00:00"/>
    <n v="29.15298919964485"/>
    <s v="Compensation Analyst"/>
    <s v="Financial Services"/>
    <s v="Mass Customer"/>
    <s v="N"/>
    <s v="No"/>
    <n v="7"/>
    <m/>
  </r>
  <r>
    <n v="19749"/>
    <n v="11"/>
    <x v="3295"/>
    <d v="2017-01-09T00:00:00"/>
    <n v="355"/>
    <b v="0"/>
    <s v="Approved"/>
    <s v="Giant Bicycles"/>
    <s v="Standard"/>
    <s v="high"/>
    <s v="medium"/>
    <n v="1274.93"/>
    <n v="764.96"/>
    <d v="2007-08-04T00:00:00"/>
    <n v="509.97"/>
    <s v="F"/>
    <n v="87"/>
    <d v="1973-12-02T00:00:00"/>
    <n v="46.618742624302385"/>
    <s v="Safety Technician III"/>
    <s v="n/a"/>
    <s v="Mass Customer"/>
    <s v="N"/>
    <s v="No"/>
    <n v="11"/>
    <m/>
  </r>
  <r>
    <n v="19911"/>
    <n v="90"/>
    <x v="1783"/>
    <d v="2017-01-09T00:00:00"/>
    <n v="355"/>
    <b v="1"/>
    <s v="Approved"/>
    <s v="Solex"/>
    <s v="Standard"/>
    <s v="low"/>
    <s v="medium"/>
    <n v="945.04"/>
    <n v="507.58"/>
    <d v="1997-05-10T00:00:00"/>
    <n v="437.46"/>
    <s v="F"/>
    <n v="70"/>
    <d v="1977-06-06T00:00:00"/>
    <n v="43.106413857179092"/>
    <s v="Legal Assistant"/>
    <s v="Health"/>
    <s v="High Net Worth"/>
    <s v="N"/>
    <s v="Yes"/>
    <n v="16"/>
    <m/>
  </r>
  <r>
    <n v="989"/>
    <n v="64"/>
    <x v="2028"/>
    <d v="2017-01-08T00:00:00"/>
    <n v="356"/>
    <b v="1"/>
    <s v="Approved"/>
    <s v="Trek Bicycles"/>
    <s v="Standard"/>
    <s v="medium"/>
    <s v="large"/>
    <n v="1469.44"/>
    <n v="596.54999999999995"/>
    <d v="2012-05-18T00:00:00"/>
    <n v="872.8900000000001"/>
    <s v="M"/>
    <n v="39"/>
    <d v="1961-03-15T00:00:00"/>
    <n v="59.34477002156266"/>
    <s v="Budget/Accounting Analyst III"/>
    <s v="Financial Services"/>
    <s v="Affluent Customer"/>
    <s v="N"/>
    <s v="No"/>
    <n v="19"/>
    <m/>
  </r>
  <r>
    <n v="1084"/>
    <n v="96"/>
    <x v="1234"/>
    <d v="2017-01-08T00:00:00"/>
    <n v="356"/>
    <b v="0"/>
    <s v="Approved"/>
    <s v="WeareA2B"/>
    <s v="Road"/>
    <s v="low"/>
    <s v="small"/>
    <n v="1172.78"/>
    <n v="1043.77"/>
    <d v="2002-10-10T00:00:00"/>
    <n v="129.01"/>
    <s v="M"/>
    <n v="50"/>
    <d v="1954-10-30T00:00:00"/>
    <n v="65.722852213343472"/>
    <n v="0"/>
    <s v="Health"/>
    <s v="Mass Customer"/>
    <s v="N"/>
    <s v="No"/>
    <n v="19"/>
    <m/>
  </r>
  <r>
    <n v="1702"/>
    <n v="63"/>
    <x v="799"/>
    <d v="2017-01-08T00:00:00"/>
    <n v="356"/>
    <b v="1"/>
    <s v="Approved"/>
    <s v="WeareA2B"/>
    <s v="Standard"/>
    <s v="medium"/>
    <s v="medium"/>
    <n v="1992.93"/>
    <n v="762.63"/>
    <d v="1992-10-11T00:00:00"/>
    <n v="1230.3000000000002"/>
    <s v="M"/>
    <n v="43"/>
    <d v="1974-07-14T00:00:00"/>
    <n v="46.005043994165398"/>
    <s v="Accounting Assistant IV"/>
    <s v="n/a"/>
    <s v="High Net Worth"/>
    <s v="N"/>
    <s v="Yes"/>
    <n v="18"/>
    <m/>
  </r>
  <r>
    <n v="1744"/>
    <n v="91"/>
    <x v="1702"/>
    <d v="2017-01-08T00:00:00"/>
    <n v="356"/>
    <b v="0"/>
    <s v="Approved"/>
    <s v="WeareA2B"/>
    <s v="Standard"/>
    <s v="low"/>
    <s v="medium"/>
    <n v="642.30999999999995"/>
    <n v="513.85"/>
    <d v="1997-01-25T00:00:00"/>
    <n v="128.45999999999992"/>
    <s v="F"/>
    <n v="28"/>
    <d v="1970-06-11T00:00:00"/>
    <n v="50.098194679096906"/>
    <s v="Nurse"/>
    <s v="n/a"/>
    <s v="High Net Worth"/>
    <s v="N"/>
    <s v="Yes"/>
    <n v="13"/>
    <m/>
  </r>
  <r>
    <n v="2360"/>
    <n v="63"/>
    <x v="3250"/>
    <d v="2017-01-08T00:00:00"/>
    <n v="356"/>
    <b v="1"/>
    <s v="Approved"/>
    <s v="WeareA2B"/>
    <s v="Standard"/>
    <s v="medium"/>
    <s v="medium"/>
    <n v="1992.93"/>
    <n v="762.63"/>
    <d v="1993-05-26T00:00:00"/>
    <n v="1230.3000000000002"/>
    <s v="M"/>
    <n v="75"/>
    <d v="1993-10-31T00:00:00"/>
    <n v="26.692715227042108"/>
    <n v="0"/>
    <s v="Financial Services"/>
    <s v="High Net Worth"/>
    <s v="N"/>
    <s v="No"/>
    <n v="3"/>
    <m/>
  </r>
  <r>
    <n v="2554"/>
    <n v="70"/>
    <x v="2652"/>
    <d v="2017-01-08T00:00:00"/>
    <n v="356"/>
    <b v="1"/>
    <s v="Approved"/>
    <s v="Trek Bicycles"/>
    <s v="Standard"/>
    <s v="high"/>
    <s v="medium"/>
    <n v="495.72"/>
    <n v="297.43"/>
    <d v="2015-04-11T00:00:00"/>
    <n v="198.29000000000002"/>
    <s v="M"/>
    <n v="37"/>
    <d v="1959-01-04T00:00:00"/>
    <n v="61.539290569507862"/>
    <s v="Systems Administrator III"/>
    <s v="n/a"/>
    <s v="Mass Customer"/>
    <s v="N"/>
    <s v="No"/>
    <n v="8"/>
    <m/>
  </r>
  <r>
    <n v="3013"/>
    <n v="82"/>
    <x v="2510"/>
    <d v="2017-01-08T00:00:00"/>
    <n v="356"/>
    <b v="0"/>
    <s v="Approved"/>
    <s v="Norco Bicycles"/>
    <s v="Standard"/>
    <s v="high"/>
    <s v="medium"/>
    <n v="1148.6400000000001"/>
    <n v="689.18"/>
    <d v="1997-08-25T00:00:00"/>
    <n v="459.46000000000015"/>
    <s v="F"/>
    <n v="2"/>
    <d v="1978-11-19T00:00:00"/>
    <n v="41.65161933663115"/>
    <s v="Junior Executive"/>
    <s v="Health"/>
    <s v="Mass Customer"/>
    <s v="N"/>
    <s v="Yes"/>
    <n v="8"/>
    <m/>
  </r>
  <r>
    <n v="19574"/>
    <n v="18"/>
    <x v="2242"/>
    <d v="2017-01-15T00:00:00"/>
    <m/>
    <m/>
    <s v="Approved"/>
    <s v="Solex"/>
    <s v="Standard"/>
    <s v="medium"/>
    <s v="medium"/>
    <n v="575.27"/>
    <n v="431.45"/>
    <n v="41345"/>
    <m/>
    <m/>
    <m/>
    <m/>
    <m/>
    <m/>
    <m/>
    <m/>
    <m/>
    <m/>
    <m/>
    <m/>
  </r>
  <r>
    <n v="3894"/>
    <n v="45"/>
    <x v="2007"/>
    <d v="2017-01-08T00:00:00"/>
    <n v="356"/>
    <b v="1"/>
    <s v="Approved"/>
    <s v="Solex"/>
    <s v="Standard"/>
    <s v="medium"/>
    <s v="medium"/>
    <n v="441.49"/>
    <n v="84.99"/>
    <d v="1993-04-12T00:00:00"/>
    <n v="356.5"/>
    <s v="M"/>
    <n v="10"/>
    <d v="1974-06-30T00:00:00"/>
    <n v="46.043400158548955"/>
    <s v="Computer Systems Analyst IV"/>
    <s v="Retail"/>
    <s v="Affluent Customer"/>
    <s v="N"/>
    <s v="No"/>
    <n v="22"/>
    <m/>
  </r>
  <r>
    <n v="4414"/>
    <n v="84"/>
    <x v="1228"/>
    <d v="2017-01-08T00:00:00"/>
    <n v="356"/>
    <b v="0"/>
    <s v="Approved"/>
    <s v="Giant Bicycles"/>
    <s v="Road"/>
    <s v="medium"/>
    <s v="medium"/>
    <n v="792.9"/>
    <n v="594.67999999999995"/>
    <d v="2006-05-22T00:00:00"/>
    <n v="198.22000000000003"/>
    <s v="M"/>
    <n v="52"/>
    <d v="1957-03-26T00:00:00"/>
    <n v="63.317372761288681"/>
    <n v="0"/>
    <s v="Manufacturing"/>
    <s v="High Net Worth"/>
    <s v="N"/>
    <s v="Yes"/>
    <n v="8"/>
    <m/>
  </r>
  <r>
    <n v="4445"/>
    <n v="13"/>
    <x v="2024"/>
    <d v="2017-01-08T00:00:00"/>
    <n v="356"/>
    <b v="1"/>
    <s v="Approved"/>
    <s v="Solex"/>
    <s v="Standard"/>
    <s v="medium"/>
    <s v="medium"/>
    <n v="1163.8900000000001"/>
    <n v="589.27"/>
    <d v="2016-07-09T00:00:00"/>
    <n v="574.62000000000012"/>
    <s v="M"/>
    <n v="68"/>
    <d v="1959-12-05T00:00:00"/>
    <n v="60.621482350329778"/>
    <s v="Computer Systems Analyst II"/>
    <s v="Retail"/>
    <s v="Mass Customer"/>
    <s v="N"/>
    <s v="No"/>
    <n v="18"/>
    <m/>
  </r>
  <r>
    <n v="4646"/>
    <n v="4"/>
    <x v="2452"/>
    <d v="2017-01-08T00:00:00"/>
    <n v="356"/>
    <b v="1"/>
    <s v="Approved"/>
    <s v="Giant Bicycles"/>
    <s v="Standard"/>
    <s v="high"/>
    <s v="medium"/>
    <n v="1129.1300000000001"/>
    <n v="677.48"/>
    <d v="2004-09-28T00:00:00"/>
    <n v="451.65000000000009"/>
    <s v="F"/>
    <n v="0"/>
    <d v="1986-01-23T00:00:00"/>
    <n v="34.468057692795533"/>
    <s v="Electrical Engineer"/>
    <s v="Manufacturing"/>
    <s v="Affluent Customer"/>
    <s v="N"/>
    <s v="Yes"/>
    <n v="16"/>
    <m/>
  </r>
  <r>
    <n v="4968"/>
    <n v="3"/>
    <x v="463"/>
    <d v="2017-01-08T00:00:00"/>
    <n v="356"/>
    <b v="0"/>
    <s v="Approved"/>
    <s v="Trek Bicycles"/>
    <s v="Standard"/>
    <s v="medium"/>
    <s v="large"/>
    <n v="2091.4699999999998"/>
    <n v="388.92"/>
    <d v="2003-02-07T00:00:00"/>
    <n v="1702.5499999999997"/>
    <s v="F"/>
    <n v="26"/>
    <d v="1974-05-31T00:00:00"/>
    <n v="46.125591939370878"/>
    <s v="Clinical Specialist"/>
    <s v="Health"/>
    <s v="Mass Customer"/>
    <s v="N"/>
    <s v="Yes"/>
    <n v="10"/>
    <m/>
  </r>
  <r>
    <n v="5067"/>
    <n v="13"/>
    <x v="2224"/>
    <d v="2017-01-08T00:00:00"/>
    <n v="356"/>
    <b v="1"/>
    <s v="Approved"/>
    <s v="Solex"/>
    <s v="Standard"/>
    <s v="medium"/>
    <s v="medium"/>
    <n v="1163.8900000000001"/>
    <n v="589.27"/>
    <d v="2016-07-09T00:00:00"/>
    <n v="574.62000000000012"/>
    <s v="F"/>
    <n v="73"/>
    <d v="1977-07-28T00:00:00"/>
    <n v="42.96394810375444"/>
    <s v="Assistant Media Planner"/>
    <s v="Entertainment"/>
    <s v="Mass Customer"/>
    <s v="N"/>
    <s v="Yes"/>
    <n v="12"/>
    <m/>
  </r>
  <r>
    <n v="19581"/>
    <n v="49"/>
    <x v="1660"/>
    <d v="2017-10-12T00:00:00"/>
    <m/>
    <m/>
    <s v="Approved"/>
    <s v="Trek Bicycles"/>
    <s v="Road"/>
    <s v="medium"/>
    <s v="medium"/>
    <n v="533.51"/>
    <n v="400.13"/>
    <n v="41064"/>
    <m/>
    <m/>
    <m/>
    <m/>
    <m/>
    <m/>
    <m/>
    <m/>
    <m/>
    <m/>
    <m/>
    <m/>
  </r>
  <r>
    <n v="5439"/>
    <n v="83"/>
    <x v="894"/>
    <d v="2017-01-08T00:00:00"/>
    <n v="356"/>
    <b v="1"/>
    <s v="Approved"/>
    <s v="Solex"/>
    <s v="Touring"/>
    <s v="medium"/>
    <s v="large"/>
    <n v="2083.94"/>
    <n v="675.03"/>
    <d v="2010-05-05T00:00:00"/>
    <n v="1408.91"/>
    <s v="F"/>
    <n v="62"/>
    <d v="1970-12-04T00:00:00"/>
    <n v="49.616002898274985"/>
    <s v="Assistant Manager"/>
    <s v="Manufacturing"/>
    <s v="Mass Customer"/>
    <s v="N"/>
    <s v="No"/>
    <n v="10"/>
    <m/>
  </r>
  <r>
    <n v="5733"/>
    <n v="52"/>
    <x v="2342"/>
    <d v="2017-01-08T00:00:00"/>
    <n v="356"/>
    <b v="0"/>
    <s v="Approved"/>
    <s v="OHM Cycles"/>
    <s v="Road"/>
    <s v="medium"/>
    <s v="medium"/>
    <n v="1280.28"/>
    <n v="829.51"/>
    <d v="2001-11-25T00:00:00"/>
    <n v="450.77"/>
    <s v="M"/>
    <n v="33"/>
    <d v="1968-08-31T00:00:00"/>
    <n v="51.876276870877724"/>
    <s v="Nuclear Power Engineer"/>
    <s v="Manufacturing"/>
    <s v="Mass Customer"/>
    <s v="N"/>
    <s v="No"/>
    <n v="15"/>
    <m/>
  </r>
  <r>
    <n v="7378"/>
    <n v="97"/>
    <x v="1992"/>
    <d v="2017-01-08T00:00:00"/>
    <n v="356"/>
    <b v="1"/>
    <s v="Approved"/>
    <s v="Solex"/>
    <s v="Standard"/>
    <s v="medium"/>
    <s v="large"/>
    <n v="202.62"/>
    <n v="151.96"/>
    <d v="2016-03-29T00:00:00"/>
    <n v="50.66"/>
    <s v="M"/>
    <n v="57"/>
    <d v="1996-09-27T00:00:00"/>
    <n v="23.78312618594622"/>
    <s v="Structural Engineer"/>
    <s v="n/a"/>
    <s v="Mass Customer"/>
    <s v="N"/>
    <s v="No"/>
    <n v="5"/>
    <m/>
  </r>
  <r>
    <n v="7647"/>
    <n v="24"/>
    <x v="2158"/>
    <d v="2017-01-08T00:00:00"/>
    <n v="356"/>
    <b v="1"/>
    <s v="Approved"/>
    <s v="Solex"/>
    <s v="Road"/>
    <s v="medium"/>
    <s v="large"/>
    <n v="1777.8"/>
    <n v="820.78"/>
    <d v="2005-10-22T00:00:00"/>
    <n v="957.02"/>
    <s v="F"/>
    <n v="26"/>
    <d v="1986-04-08T00:00:00"/>
    <n v="34.262578240740737"/>
    <s v="Media Manager III"/>
    <s v="Telecommunications"/>
    <s v="Mass Customer"/>
    <s v="N"/>
    <s v="Yes"/>
    <n v="9"/>
    <m/>
  </r>
  <r>
    <n v="8258"/>
    <n v="70"/>
    <x v="1280"/>
    <d v="2017-01-08T00:00:00"/>
    <n v="356"/>
    <b v="1"/>
    <s v="Approved"/>
    <s v="Trek Bicycles"/>
    <s v="Standard"/>
    <s v="high"/>
    <s v="medium"/>
    <n v="495.72"/>
    <n v="297.43"/>
    <d v="1994-08-10T00:00:00"/>
    <n v="198.29000000000002"/>
    <s v="F"/>
    <n v="89"/>
    <d v="1985-03-07T00:00:00"/>
    <n v="35.350249473617453"/>
    <s v="Analog Circuit Design manager"/>
    <s v="Manufacturing"/>
    <s v="Mass Customer"/>
    <s v="N"/>
    <s v="Yes"/>
    <n v="17"/>
    <m/>
  </r>
  <r>
    <n v="9007"/>
    <n v="83"/>
    <x v="1769"/>
    <d v="2017-01-08T00:00:00"/>
    <n v="356"/>
    <b v="0"/>
    <s v="Approved"/>
    <s v="Solex"/>
    <s v="Touring"/>
    <s v="medium"/>
    <s v="large"/>
    <n v="2083.94"/>
    <n v="675.03"/>
    <d v="2013-09-16T00:00:00"/>
    <n v="1408.91"/>
    <s v="F"/>
    <n v="79"/>
    <d v="1986-10-12T00:00:00"/>
    <n v="33.750249473617451"/>
    <s v="Food Chemist"/>
    <s v="Health"/>
    <s v="Affluent Customer"/>
    <s v="N"/>
    <s v="No"/>
    <n v="20"/>
    <m/>
  </r>
  <r>
    <n v="9014"/>
    <n v="53"/>
    <x v="2220"/>
    <d v="2017-01-08T00:00:00"/>
    <n v="356"/>
    <b v="1"/>
    <s v="Approved"/>
    <s v="OHM Cycles"/>
    <s v="Standard"/>
    <s v="medium"/>
    <s v="medium"/>
    <n v="795.34"/>
    <n v="101.58"/>
    <d v="2000-05-22T00:00:00"/>
    <n v="693.76"/>
    <s v="F"/>
    <n v="26"/>
    <d v="1981-10-04T00:00:00"/>
    <n v="38.77490700786403"/>
    <s v="Media Manager I"/>
    <s v="Retail"/>
    <s v="Mass Customer"/>
    <s v="N"/>
    <s v="Yes"/>
    <n v="16"/>
    <m/>
  </r>
  <r>
    <n v="9040"/>
    <n v="65"/>
    <x v="415"/>
    <d v="2017-01-08T00:00:00"/>
    <n v="356"/>
    <b v="1"/>
    <s v="Approved"/>
    <s v="WeareA2B"/>
    <s v="Standard"/>
    <s v="medium"/>
    <s v="medium"/>
    <n v="1807.45"/>
    <n v="778.69"/>
    <d v="2015-05-21T00:00:00"/>
    <n v="1028.76"/>
    <s v="F"/>
    <n v="13"/>
    <d v="1995-10-02T00:00:00"/>
    <n v="24.77216728183663"/>
    <s v="Physical Therapy Assistant"/>
    <s v="n/a"/>
    <s v="Mass Customer"/>
    <s v="N"/>
    <s v="No"/>
    <n v="1"/>
    <m/>
  </r>
  <r>
    <n v="9978"/>
    <n v="92"/>
    <x v="476"/>
    <d v="2017-01-08T00:00:00"/>
    <n v="356"/>
    <b v="0"/>
    <s v="Approved"/>
    <s v="WeareA2B"/>
    <s v="Standard"/>
    <s v="medium"/>
    <s v="small"/>
    <n v="1415.01"/>
    <n v="1259.3599999999999"/>
    <d v="2002-10-10T00:00:00"/>
    <n v="155.65000000000009"/>
    <s v="F"/>
    <n v="21"/>
    <d v="1969-05-19T00:00:00"/>
    <n v="51.161208377727043"/>
    <s v="Programmer III"/>
    <s v="Retail"/>
    <s v="Affluent Customer"/>
    <s v="N"/>
    <s v="Yes"/>
    <n v="18"/>
    <m/>
  </r>
  <r>
    <n v="10253"/>
    <n v="36"/>
    <x v="2182"/>
    <d v="2017-01-08T00:00:00"/>
    <n v="356"/>
    <b v="0"/>
    <s v="Approved"/>
    <s v="Solex"/>
    <s v="Standard"/>
    <s v="low"/>
    <s v="medium"/>
    <n v="945.04"/>
    <n v="507.58"/>
    <d v="1995-12-19T00:00:00"/>
    <n v="437.46"/>
    <s v="F"/>
    <n v="74"/>
    <d v="1974-03-08T00:00:00"/>
    <n v="46.355728925672246"/>
    <s v="Analyst Programmer"/>
    <s v="IT"/>
    <s v="Mass Customer"/>
    <s v="N"/>
    <s v="No"/>
    <n v="11"/>
    <m/>
  </r>
  <r>
    <n v="10918"/>
    <n v="66"/>
    <x v="192"/>
    <d v="2017-01-08T00:00:00"/>
    <n v="356"/>
    <b v="0"/>
    <s v="Approved"/>
    <s v="Giant Bicycles"/>
    <s v="Road"/>
    <s v="low"/>
    <s v="small"/>
    <n v="590.26"/>
    <n v="525.33000000000004"/>
    <d v="2010-11-05T00:00:00"/>
    <n v="64.92999999999995"/>
    <s v="F"/>
    <n v="30"/>
    <d v="1989-07-20T00:00:00"/>
    <n v="30.977646733891422"/>
    <s v="Graphic Designer"/>
    <s v="n/a"/>
    <s v="Mass Customer"/>
    <s v="N"/>
    <s v="No"/>
    <n v="18"/>
    <m/>
  </r>
  <r>
    <n v="11264"/>
    <n v="76"/>
    <x v="1252"/>
    <d v="2017-01-08T00:00:00"/>
    <n v="356"/>
    <b v="1"/>
    <s v="Approved"/>
    <s v="WeareA2B"/>
    <s v="Standard"/>
    <s v="low"/>
    <s v="medium"/>
    <n v="642.30999999999995"/>
    <n v="513.85"/>
    <d v="2004-07-25T00:00:00"/>
    <n v="128.45999999999992"/>
    <s v="F"/>
    <n v="66"/>
    <d v="1999-07-28T00:00:00"/>
    <n v="20.95024947361745"/>
    <s v="Automation Specialist I"/>
    <s v="Manufacturing"/>
    <s v="Mass Customer"/>
    <s v="N"/>
    <s v="Yes"/>
    <n v="1"/>
    <m/>
  </r>
  <r>
    <n v="11515"/>
    <n v="58"/>
    <x v="1369"/>
    <d v="2017-01-08T00:00:00"/>
    <n v="356"/>
    <b v="0"/>
    <s v="Approved"/>
    <s v="OHM Cycles"/>
    <s v="Road"/>
    <s v="medium"/>
    <s v="medium"/>
    <n v="1280.28"/>
    <n v="829.51"/>
    <d v="2001-11-25T00:00:00"/>
    <n v="450.77"/>
    <s v="M"/>
    <n v="62"/>
    <d v="1954-09-25T00:00:00"/>
    <n v="65.818742624302388"/>
    <n v="0"/>
    <s v="Telecommunications"/>
    <s v="High Net Worth"/>
    <s v="N"/>
    <s v="No"/>
    <n v="15"/>
    <m/>
  </r>
  <r>
    <n v="11757"/>
    <n v="53"/>
    <x v="2587"/>
    <d v="2017-01-08T00:00:00"/>
    <n v="356"/>
    <b v="0"/>
    <s v="Approved"/>
    <s v="Giant Bicycles"/>
    <s v="Standard"/>
    <s v="high"/>
    <s v="medium"/>
    <n v="1274.93"/>
    <n v="764.96"/>
    <d v="2007-08-04T00:00:00"/>
    <n v="509.97"/>
    <s v="F"/>
    <n v="31"/>
    <d v="1979-09-05T00:00:00"/>
    <n v="40.857098788685946"/>
    <s v="Associate Professor"/>
    <s v="Entertainment"/>
    <s v="High Net Worth"/>
    <s v="N"/>
    <s v="No"/>
    <n v="6"/>
    <m/>
  </r>
  <r>
    <n v="12005"/>
    <n v="90"/>
    <x v="2403"/>
    <d v="2017-01-08T00:00:00"/>
    <n v="356"/>
    <b v="1"/>
    <s v="Approved"/>
    <s v="Solex"/>
    <s v="Standard"/>
    <s v="low"/>
    <s v="medium"/>
    <n v="945.04"/>
    <n v="507.58"/>
    <d v="2008-03-19T00:00:00"/>
    <n v="437.46"/>
    <s v="M"/>
    <n v="82"/>
    <d v="1980-07-27T00:00:00"/>
    <n v="39.96394810375444"/>
    <s v="Accounting Assistant II"/>
    <s v="n/a"/>
    <s v="High Net Worth"/>
    <s v="N"/>
    <s v="Yes"/>
    <n v="3"/>
    <m/>
  </r>
  <r>
    <n v="12538"/>
    <n v="14"/>
    <x v="1913"/>
    <d v="2017-01-08T00:00:00"/>
    <n v="356"/>
    <b v="0"/>
    <s v="Approved"/>
    <s v="Trek Bicycles"/>
    <s v="Standard"/>
    <s v="medium"/>
    <s v="small"/>
    <n v="1386.84"/>
    <n v="1234.29"/>
    <d v="2003-08-05T00:00:00"/>
    <n v="152.54999999999995"/>
    <s v="F"/>
    <n v="67"/>
    <d v="1996-03-12T00:00:00"/>
    <n v="24.328331665398274"/>
    <s v="Automation Specialist III"/>
    <s v="Manufacturing"/>
    <s v="Affluent Customer"/>
    <s v="N"/>
    <s v="No"/>
    <n v="3"/>
    <m/>
  </r>
  <r>
    <n v="12853"/>
    <n v="60"/>
    <x v="2191"/>
    <d v="2017-01-08T00:00:00"/>
    <n v="356"/>
    <b v="0"/>
    <s v="Approved"/>
    <s v="Giant Bicycles"/>
    <s v="Standard"/>
    <s v="high"/>
    <s v="small"/>
    <n v="1977.36"/>
    <n v="1759.85"/>
    <d v="2011-08-24T00:00:00"/>
    <n v="217.51"/>
    <s v="M"/>
    <n v="75"/>
    <d v="1974-05-12T00:00:00"/>
    <n v="46.177646733891422"/>
    <s v="Senior Quality Engineer"/>
    <s v="Financial Services"/>
    <s v="Mass Customer"/>
    <s v="N"/>
    <s v="Yes"/>
    <n v="14"/>
    <m/>
  </r>
  <r>
    <n v="13370"/>
    <n v="63"/>
    <x v="2425"/>
    <d v="2017-01-08T00:00:00"/>
    <n v="356"/>
    <b v="1"/>
    <s v="Approved"/>
    <s v="Solex"/>
    <s v="Standard"/>
    <s v="medium"/>
    <s v="medium"/>
    <n v="1483.2"/>
    <n v="99.59"/>
    <d v="1998-12-17T00:00:00"/>
    <n v="1383.6100000000001"/>
    <s v="M"/>
    <n v="20"/>
    <d v="1985-08-02T00:00:00"/>
    <n v="34.944770021562654"/>
    <s v="Technical Writer"/>
    <s v="n/a"/>
    <s v="Affluent Customer"/>
    <s v="N"/>
    <s v="No"/>
    <n v="19"/>
    <m/>
  </r>
  <r>
    <n v="13400"/>
    <n v="54"/>
    <x v="1324"/>
    <d v="2017-01-08T00:00:00"/>
    <n v="356"/>
    <b v="1"/>
    <s v="Approved"/>
    <s v="WeareA2B"/>
    <s v="Standard"/>
    <s v="medium"/>
    <s v="medium"/>
    <n v="1807.45"/>
    <n v="778.69"/>
    <d v="1992-10-02T00:00:00"/>
    <n v="1028.76"/>
    <s v="M"/>
    <n v="24"/>
    <d v="1977-01-30T00:00:00"/>
    <n v="43.454359062658547"/>
    <s v="VP Quality Control"/>
    <s v="Manufacturing"/>
    <s v="High Net Worth"/>
    <s v="N"/>
    <s v="Yes"/>
    <n v="13"/>
    <m/>
  </r>
  <r>
    <n v="13557"/>
    <n v="26"/>
    <x v="1487"/>
    <d v="2017-01-08T00:00:00"/>
    <n v="356"/>
    <b v="0"/>
    <s v="Approved"/>
    <s v="WeareA2B"/>
    <s v="Standard"/>
    <s v="medium"/>
    <s v="medium"/>
    <n v="1992.93"/>
    <n v="762.63"/>
    <d v="1991-08-05T00:00:00"/>
    <n v="1230.3000000000002"/>
    <s v="F"/>
    <n v="24"/>
    <d v="1994-05-04T00:00:00"/>
    <n v="26.185865911973615"/>
    <s v="Registered Nurse"/>
    <s v="Health"/>
    <s v="Mass Customer"/>
    <s v="N"/>
    <s v="Yes"/>
    <n v="5"/>
    <m/>
  </r>
  <r>
    <n v="13613"/>
    <n v="59"/>
    <x v="1600"/>
    <d v="2017-01-08T00:00:00"/>
    <n v="356"/>
    <b v="1"/>
    <s v="Approved"/>
    <s v="Solex"/>
    <s v="Standard"/>
    <s v="medium"/>
    <s v="large"/>
    <n v="1061.56"/>
    <n v="733.58"/>
    <d v="1993-07-20T00:00:00"/>
    <n v="327.9799999999999"/>
    <s v="F"/>
    <n v="1"/>
    <d v="1974-11-01T00:00:00"/>
    <n v="45.703674131151701"/>
    <s v="Geological Engineer"/>
    <s v="Manufacturing"/>
    <s v="Mass Customer"/>
    <s v="N"/>
    <s v="Yes"/>
    <n v="14"/>
    <m/>
  </r>
  <r>
    <n v="13929"/>
    <n v="24"/>
    <x v="2112"/>
    <d v="2017-01-08T00:00:00"/>
    <n v="356"/>
    <b v="0"/>
    <s v="Approved"/>
    <s v="Solex"/>
    <s v="Road"/>
    <s v="medium"/>
    <s v="large"/>
    <n v="1777.8"/>
    <n v="820.78"/>
    <d v="2011-05-07T00:00:00"/>
    <n v="957.02"/>
    <s v="F"/>
    <n v="61"/>
    <d v="1992-06-15T00:00:00"/>
    <n v="28.070797418822931"/>
    <n v="0"/>
    <s v="n/a"/>
    <s v="Mass Customer"/>
    <s v="N"/>
    <s v="No"/>
    <n v="2"/>
    <m/>
  </r>
  <r>
    <n v="15265"/>
    <n v="90"/>
    <x v="1070"/>
    <d v="2017-01-08T00:00:00"/>
    <n v="356"/>
    <b v="1"/>
    <s v="Approved"/>
    <s v="Norco Bicycles"/>
    <s v="Standard"/>
    <s v="low"/>
    <s v="medium"/>
    <n v="363.01"/>
    <n v="290.41000000000003"/>
    <d v="2005-05-10T00:00:00"/>
    <n v="72.599999999999966"/>
    <s v="F"/>
    <n v="37"/>
    <d v="1981-08-21T00:00:00"/>
    <n v="38.895454953069503"/>
    <s v="Business Systems Development Analyst"/>
    <s v="Manufacturing"/>
    <s v="Affluent Customer"/>
    <s v="N"/>
    <s v="No"/>
    <n v="5"/>
    <m/>
  </r>
  <r>
    <n v="15586"/>
    <n v="14"/>
    <x v="3347"/>
    <d v="2017-01-08T00:00:00"/>
    <n v="356"/>
    <b v="1"/>
    <s v="Approved"/>
    <s v="Solex"/>
    <s v="Standard"/>
    <s v="high"/>
    <s v="large"/>
    <n v="1842.92"/>
    <n v="1105.75"/>
    <d v="1995-10-24T00:00:00"/>
    <n v="737.17000000000007"/>
    <s v="F"/>
    <n v="34"/>
    <d v="1995-04-26T00:00:00"/>
    <n v="25.207783720192793"/>
    <s v="Software Engineer III"/>
    <s v="IT"/>
    <s v="High Net Worth"/>
    <s v="N"/>
    <s v="No"/>
    <n v="3"/>
    <m/>
  </r>
  <r>
    <n v="16263"/>
    <n v="58"/>
    <x v="1293"/>
    <d v="2017-01-08T00:00:00"/>
    <n v="356"/>
    <b v="1"/>
    <s v="Approved"/>
    <s v="OHM Cycles"/>
    <s v="Standard"/>
    <s v="medium"/>
    <s v="medium"/>
    <n v="912.52"/>
    <n v="141.4"/>
    <d v="1993-06-23T00:00:00"/>
    <n v="771.12"/>
    <s v="F"/>
    <n v="55"/>
    <d v="1971-12-11T00:00:00"/>
    <n v="48.596824816083206"/>
    <s v="Senior Quality Engineer"/>
    <s v="Telecommunications"/>
    <s v="Mass Customer"/>
    <s v="N"/>
    <s v="Yes"/>
    <n v="14"/>
    <m/>
  </r>
  <r>
    <n v="16659"/>
    <n v="45"/>
    <x v="1802"/>
    <d v="2017-01-08T00:00:00"/>
    <n v="356"/>
    <b v="1"/>
    <s v="Approved"/>
    <s v="Solex"/>
    <s v="Standard"/>
    <s v="medium"/>
    <s v="medium"/>
    <n v="441.49"/>
    <n v="84.99"/>
    <d v="2007-12-11T00:00:00"/>
    <n v="356.5"/>
    <s v="M"/>
    <n v="48"/>
    <d v="1956-09-24T00:00:00"/>
    <n v="63.818742624302381"/>
    <s v="Paralegal"/>
    <s v="Financial Services"/>
    <s v="Affluent Customer"/>
    <s v="N"/>
    <s v="Yes"/>
    <n v="7"/>
    <m/>
  </r>
  <r>
    <n v="16948"/>
    <n v="87"/>
    <x v="1953"/>
    <d v="2017-01-08T00:00:00"/>
    <n v="356"/>
    <b v="1"/>
    <s v="Approved"/>
    <s v="Giant Bicycles"/>
    <s v="Standard"/>
    <s v="high"/>
    <s v="medium"/>
    <n v="1179"/>
    <n v="707.4"/>
    <d v="1998-12-16T00:00:00"/>
    <n v="471.6"/>
    <s v="F"/>
    <n v="48"/>
    <d v="1964-12-01T00:00:00"/>
    <n v="55.626961802384578"/>
    <s v="Environmental Tech"/>
    <s v="Financial Services"/>
    <s v="Mass Customer"/>
    <s v="N"/>
    <s v="Yes"/>
    <n v="4"/>
    <m/>
  </r>
  <r>
    <n v="17149"/>
    <n v="59"/>
    <x v="2179"/>
    <d v="2017-01-08T00:00:00"/>
    <n v="356"/>
    <b v="0"/>
    <s v="Approved"/>
    <s v="Solex"/>
    <s v="Standard"/>
    <s v="medium"/>
    <s v="large"/>
    <n v="1061.56"/>
    <n v="733.58"/>
    <d v="2010-11-05T00:00:00"/>
    <n v="327.9799999999999"/>
    <s v="F"/>
    <n v="49"/>
    <d v="1998-02-10T00:00:00"/>
    <n v="22.410523446220189"/>
    <n v="0"/>
    <s v="Manufacturing"/>
    <s v="Mass Customer"/>
    <s v="N"/>
    <s v="Yes"/>
    <n v="4"/>
    <m/>
  </r>
  <r>
    <n v="17275"/>
    <n v="84"/>
    <x v="3489"/>
    <d v="2017-01-08T00:00:00"/>
    <n v="356"/>
    <b v="0"/>
    <s v="Approved"/>
    <s v="Trek Bicycles"/>
    <s v="Road"/>
    <s v="medium"/>
    <s v="medium"/>
    <n v="290.62"/>
    <n v="215.14"/>
    <d v="2015-08-02T00:00:00"/>
    <n v="75.480000000000018"/>
    <s v="F"/>
    <n v="66"/>
    <d v="1965-12-13T00:00:00"/>
    <n v="54.594085090055806"/>
    <s v="Speech Pathologist"/>
    <s v="Manufacturing"/>
    <s v="Affluent Customer"/>
    <s v="N"/>
    <s v="Yes"/>
    <n v="5"/>
    <m/>
  </r>
  <r>
    <n v="17313"/>
    <n v="25"/>
    <x v="2844"/>
    <d v="2017-01-08T00:00:00"/>
    <n v="356"/>
    <b v="0"/>
    <s v="Approved"/>
    <s v="Giant Bicycles"/>
    <s v="Road"/>
    <s v="medium"/>
    <s v="medium"/>
    <n v="1538.99"/>
    <n v="829.65"/>
    <d v="2016-02-04T00:00:00"/>
    <n v="709.34"/>
    <s v="F"/>
    <n v="82"/>
    <d v="1994-12-21T00:00:00"/>
    <n v="25.552989199644848"/>
    <s v="Internal Auditor"/>
    <s v="Manufacturing"/>
    <s v="Mass Customer"/>
    <s v="N"/>
    <s v="No"/>
    <n v="1"/>
    <m/>
  </r>
  <r>
    <n v="17934"/>
    <n v="56"/>
    <x v="203"/>
    <d v="2017-01-08T00:00:00"/>
    <n v="356"/>
    <b v="0"/>
    <s v="Approved"/>
    <s v="OHM Cycles"/>
    <s v="Standard"/>
    <s v="medium"/>
    <s v="medium"/>
    <n v="183.86"/>
    <n v="137.9"/>
    <d v="1997-10-04T00:00:00"/>
    <n v="45.960000000000008"/>
    <s v="M"/>
    <n v="57"/>
    <d v="1967-08-07T00:00:00"/>
    <n v="52.944770021562654"/>
    <s v="Quality Engineer"/>
    <s v="Health"/>
    <s v="Affluent Customer"/>
    <s v="N"/>
    <s v="No"/>
    <n v="17"/>
    <m/>
  </r>
  <r>
    <n v="17998"/>
    <n v="0"/>
    <x v="3130"/>
    <d v="2017-01-08T00:00:00"/>
    <n v="356"/>
    <b v="0"/>
    <s v="Approved"/>
    <s v="Trek Bicycles"/>
    <s v="Standard"/>
    <s v="high"/>
    <s v="medium"/>
    <n v="495.72"/>
    <n v="297.43"/>
    <d v="2016-12-06T00:00:00"/>
    <n v="198.29000000000002"/>
    <s v="F"/>
    <n v="38"/>
    <d v="1978-03-26T00:00:00"/>
    <n v="42.303674131151695"/>
    <s v="Senior Developer"/>
    <s v="IT"/>
    <s v="High Net Worth"/>
    <s v="N"/>
    <s v="Yes"/>
    <n v="7"/>
    <m/>
  </r>
  <r>
    <n v="18029"/>
    <n v="45"/>
    <x v="2077"/>
    <d v="2017-01-08T00:00:00"/>
    <n v="356"/>
    <b v="0"/>
    <s v="Approved"/>
    <s v="Solex"/>
    <s v="Standard"/>
    <s v="medium"/>
    <s v="medium"/>
    <n v="441.49"/>
    <n v="84.99"/>
    <d v="2003-02-16T00:00:00"/>
    <n v="356.5"/>
    <s v="F"/>
    <n v="42"/>
    <d v="1961-11-24T00:00:00"/>
    <n v="58.64887961060375"/>
    <s v="VP Product Management"/>
    <s v="n/a"/>
    <s v="Affluent Customer"/>
    <s v="N"/>
    <s v="Yes"/>
    <n v="9"/>
    <m/>
  </r>
  <r>
    <n v="18880"/>
    <n v="3"/>
    <x v="2790"/>
    <d v="2017-01-08T00:00:00"/>
    <n v="356"/>
    <b v="1"/>
    <s v="Approved"/>
    <s v="Trek Bicycles"/>
    <s v="Standard"/>
    <s v="medium"/>
    <s v="large"/>
    <n v="2091.4699999999998"/>
    <n v="388.92"/>
    <d v="1995-10-24T00:00:00"/>
    <n v="1702.5499999999997"/>
    <s v="M"/>
    <n v="30"/>
    <d v="1976-01-31T00:00:00"/>
    <n v="44.454359062658547"/>
    <s v="Analog Circuit Design manager"/>
    <s v="IT"/>
    <s v="Mass Customer"/>
    <s v="N"/>
    <s v="No"/>
    <n v="10"/>
    <m/>
  </r>
  <r>
    <n v="19459"/>
    <n v="58"/>
    <x v="2951"/>
    <d v="2017-01-08T00:00:00"/>
    <n v="356"/>
    <b v="0"/>
    <s v="Approved"/>
    <s v="OHM Cycles"/>
    <s v="Road"/>
    <s v="medium"/>
    <s v="medium"/>
    <n v="1280.28"/>
    <n v="829.51"/>
    <d v="2001-11-25T00:00:00"/>
    <n v="450.77"/>
    <s v="F"/>
    <n v="66"/>
    <d v="1991-05-26T00:00:00"/>
    <n v="29.128331665398274"/>
    <s v="Chief Design Engineer"/>
    <s v="Retail"/>
    <s v="High Net Worth"/>
    <s v="N"/>
    <s v="No"/>
    <n v="9"/>
    <m/>
  </r>
  <r>
    <n v="183"/>
    <n v="46"/>
    <x v="3124"/>
    <d v="2017-01-07T00:00:00"/>
    <n v="357"/>
    <b v="0"/>
    <s v="Approved"/>
    <s v="Solex"/>
    <s v="Standard"/>
    <s v="low"/>
    <s v="medium"/>
    <n v="1289.8499999999999"/>
    <n v="74.510000000000005"/>
    <d v="2012-06-04T00:00:00"/>
    <n v="1215.3399999999999"/>
    <s v="F"/>
    <n v="80"/>
    <d v="1959-05-02T00:00:00"/>
    <n v="61.216002898274986"/>
    <s v="Statistician III"/>
    <s v="n/a"/>
    <s v="Mass Customer"/>
    <s v="N"/>
    <s v="Yes"/>
    <n v="10"/>
    <m/>
  </r>
  <r>
    <n v="523"/>
    <n v="84"/>
    <x v="1025"/>
    <d v="2017-01-07T00:00:00"/>
    <n v="357"/>
    <b v="1"/>
    <s v="Approved"/>
    <s v="Trek Bicycles"/>
    <s v="Road"/>
    <s v="medium"/>
    <s v="medium"/>
    <n v="290.62"/>
    <n v="215.14"/>
    <d v="2004-12-18T00:00:00"/>
    <n v="75.480000000000018"/>
    <s v="M"/>
    <n v="48"/>
    <d v="1986-09-09T00:00:00"/>
    <n v="33.84066043252156"/>
    <s v="Electrical Engineer"/>
    <s v="Manufacturing"/>
    <s v="Mass Customer"/>
    <s v="N"/>
    <s v="No"/>
    <n v="18"/>
    <m/>
  </r>
  <r>
    <n v="1035"/>
    <n v="0"/>
    <x v="964"/>
    <d v="2017-01-07T00:00:00"/>
    <n v="357"/>
    <b v="0"/>
    <s v="Approved"/>
    <s v="Solex"/>
    <s v="Standard"/>
    <s v="medium"/>
    <s v="medium"/>
    <n v="71.489999999999995"/>
    <n v="53.62"/>
    <d v="2012-09-15T00:00:00"/>
    <n v="17.869999999999997"/>
    <s v="F"/>
    <n v="62"/>
    <d v="1994-03-19T00:00:00"/>
    <n v="26.311893309233888"/>
    <s v="Payment Adjustment Coordinator"/>
    <s v="Manufacturing"/>
    <s v="High Net Worth"/>
    <s v="N"/>
    <s v="Yes"/>
    <n v="3"/>
    <m/>
  </r>
  <r>
    <n v="1050"/>
    <n v="6"/>
    <x v="177"/>
    <d v="2017-01-07T00:00:00"/>
    <n v="357"/>
    <b v="0"/>
    <s v="Approved"/>
    <s v="OHM Cycles"/>
    <s v="Standard"/>
    <s v="high"/>
    <s v="medium"/>
    <n v="227.88"/>
    <n v="136.72999999999999"/>
    <d v="2003-02-07T00:00:00"/>
    <n v="91.15"/>
    <s v="M"/>
    <n v="9"/>
    <d v="1994-05-20T00:00:00"/>
    <n v="26.14203029553526"/>
    <s v="Programmer Analyst III"/>
    <s v="Manufacturing"/>
    <s v="Mass Customer"/>
    <s v="N"/>
    <s v="No"/>
    <n v="2"/>
    <m/>
  </r>
  <r>
    <n v="1613"/>
    <n v="58"/>
    <x v="3111"/>
    <d v="2017-01-07T00:00:00"/>
    <n v="357"/>
    <b v="0"/>
    <s v="Approved"/>
    <s v="OHM Cycles"/>
    <s v="Standard"/>
    <s v="medium"/>
    <s v="medium"/>
    <n v="912.52"/>
    <n v="141.4"/>
    <d v="2015-06-17T00:00:00"/>
    <n v="771.12"/>
    <s v="M"/>
    <n v="28"/>
    <d v="1962-11-30T00:00:00"/>
    <n v="57.632441254439371"/>
    <s v="Environmental Specialist"/>
    <s v="Manufacturing"/>
    <s v="Affluent Customer"/>
    <s v="N"/>
    <s v="Yes"/>
    <n v="17"/>
    <m/>
  </r>
  <r>
    <n v="1978"/>
    <n v="5"/>
    <x v="3324"/>
    <d v="2017-01-07T00:00:00"/>
    <n v="357"/>
    <b v="0"/>
    <s v="Approved"/>
    <s v="Trek Bicycles"/>
    <s v="Mountain"/>
    <s v="low"/>
    <s v="medium"/>
    <n v="574.64"/>
    <n v="459.71"/>
    <d v="2011-08-29T00:00:00"/>
    <n v="114.93"/>
    <s v="F"/>
    <n v="53"/>
    <d v="1985-10-20T00:00:00"/>
    <n v="34.728331665398272"/>
    <s v="Senior Quality Engineer"/>
    <s v="n/a"/>
    <s v="Affluent Customer"/>
    <s v="N"/>
    <s v="No"/>
    <n v="21"/>
    <m/>
  </r>
  <r>
    <n v="2358"/>
    <n v="22"/>
    <x v="90"/>
    <d v="2017-01-07T00:00:00"/>
    <n v="357"/>
    <b v="0"/>
    <s v="Approved"/>
    <s v="WeareA2B"/>
    <s v="Standard"/>
    <s v="medium"/>
    <s v="medium"/>
    <n v="60.34"/>
    <n v="45.26"/>
    <d v="1993-07-15T00:00:00"/>
    <n v="15.080000000000005"/>
    <s v="M"/>
    <n v="10"/>
    <d v="1992-03-10T00:00:00"/>
    <n v="28.336550843480463"/>
    <s v="Nurse"/>
    <s v="Manufacturing"/>
    <s v="Mass Customer"/>
    <s v="N"/>
    <s v="No"/>
    <n v="7"/>
    <m/>
  </r>
  <r>
    <n v="2382"/>
    <n v="49"/>
    <x v="2809"/>
    <d v="2017-01-07T00:00:00"/>
    <n v="357"/>
    <b v="1"/>
    <s v="Approved"/>
    <s v="Trek Bicycles"/>
    <s v="Road"/>
    <s v="medium"/>
    <s v="medium"/>
    <n v="533.51"/>
    <n v="400.13"/>
    <d v="2001-11-25T00:00:00"/>
    <n v="133.38"/>
    <s v="F"/>
    <n v="29"/>
    <d v="1984-07-11T00:00:00"/>
    <n v="36.005043994165398"/>
    <s v="Staff Scientist"/>
    <s v="n/a"/>
    <s v="Affluent Customer"/>
    <s v="N"/>
    <s v="Yes"/>
    <n v="3"/>
    <m/>
  </r>
  <r>
    <n v="2920"/>
    <n v="34"/>
    <x v="1521"/>
    <d v="2017-01-07T00:00:00"/>
    <n v="357"/>
    <b v="0"/>
    <s v="Approved"/>
    <s v="Norco Bicycles"/>
    <s v="Road"/>
    <s v="high"/>
    <s v="large"/>
    <n v="774.53"/>
    <n v="464.72"/>
    <d v="2003-03-18T00:00:00"/>
    <n v="309.80999999999995"/>
    <s v="M"/>
    <n v="15"/>
    <d v="1960-08-20T00:00:00"/>
    <n v="59.911893309233889"/>
    <s v="Desktop Support Technician"/>
    <s v="Manufacturing"/>
    <s v="Mass Customer"/>
    <s v="N"/>
    <s v="No"/>
    <n v="17"/>
    <m/>
  </r>
  <r>
    <n v="3072"/>
    <n v="56"/>
    <x v="668"/>
    <d v="2017-01-07T00:00:00"/>
    <n v="357"/>
    <b v="0"/>
    <s v="Approved"/>
    <s v="OHM Cycles"/>
    <s v="Standard"/>
    <s v="medium"/>
    <s v="medium"/>
    <n v="183.86"/>
    <n v="137.9"/>
    <d v="1997-10-04T00:00:00"/>
    <n v="45.960000000000008"/>
    <s v="F"/>
    <n v="30"/>
    <d v="1997-09-25T00:00:00"/>
    <n v="22.788605638001012"/>
    <s v="Engineer IV"/>
    <s v="Health"/>
    <s v="Mass Customer"/>
    <s v="N"/>
    <s v="No"/>
    <n v="1"/>
    <m/>
  </r>
  <r>
    <n v="3357"/>
    <n v="57"/>
    <x v="1477"/>
    <d v="2017-01-07T00:00:00"/>
    <n v="357"/>
    <b v="0"/>
    <s v="Approved"/>
    <s v="WeareA2B"/>
    <s v="Touring"/>
    <s v="medium"/>
    <s v="large"/>
    <n v="1890.39"/>
    <n v="260.14"/>
    <d v="1991-01-21T00:00:00"/>
    <n v="1630.25"/>
    <s v="M"/>
    <n v="60"/>
    <d v="1998-05-09T00:00:00"/>
    <n v="22.169427555809232"/>
    <s v="Account Representative I"/>
    <s v="n/a"/>
    <s v="Affluent Customer"/>
    <s v="N"/>
    <s v="No"/>
    <n v="1"/>
    <m/>
  </r>
  <r>
    <n v="3452"/>
    <n v="41"/>
    <x v="1200"/>
    <d v="2017-01-07T00:00:00"/>
    <n v="357"/>
    <b v="1"/>
    <s v="Approved"/>
    <s v="Norco Bicycles"/>
    <s v="Standard"/>
    <s v="low"/>
    <s v="medium"/>
    <n v="958.74"/>
    <n v="748.9"/>
    <d v="2005-12-07T00:00:00"/>
    <n v="209.84000000000003"/>
    <s v="M"/>
    <n v="29"/>
    <d v="1973-07-31T00:00:00"/>
    <n v="46.95846865169964"/>
    <s v="Human Resources Assistant III"/>
    <s v="Manufacturing"/>
    <s v="High Net Worth"/>
    <s v="N"/>
    <s v="No"/>
    <n v="14"/>
    <m/>
  </r>
  <r>
    <n v="4002"/>
    <n v="5"/>
    <x v="1913"/>
    <d v="2017-01-07T00:00:00"/>
    <n v="357"/>
    <b v="0"/>
    <s v="Approved"/>
    <s v="Trek Bicycles"/>
    <s v="Mountain"/>
    <s v="low"/>
    <s v="medium"/>
    <n v="574.64"/>
    <n v="459.71"/>
    <d v="2011-08-29T00:00:00"/>
    <n v="114.93"/>
    <s v="F"/>
    <n v="67"/>
    <d v="1996-03-12T00:00:00"/>
    <n v="24.328331665398274"/>
    <s v="Automation Specialist III"/>
    <s v="Manufacturing"/>
    <s v="Affluent Customer"/>
    <s v="N"/>
    <s v="No"/>
    <n v="3"/>
    <m/>
  </r>
  <r>
    <n v="4677"/>
    <n v="75"/>
    <x v="3173"/>
    <d v="2017-01-07T00:00:00"/>
    <n v="357"/>
    <b v="0"/>
    <s v="Approved"/>
    <s v="Giant Bicycles"/>
    <s v="Touring"/>
    <s v="medium"/>
    <s v="large"/>
    <n v="1873.97"/>
    <n v="863.95"/>
    <d v="2011-01-10T00:00:00"/>
    <n v="1010.02"/>
    <s v="F"/>
    <n v="62"/>
    <d v="1987-09-18T00:00:00"/>
    <n v="32.816002898274988"/>
    <s v="Structural Engineer"/>
    <s v="Property"/>
    <s v="Mass Customer"/>
    <s v="N"/>
    <s v="Yes"/>
    <n v="7"/>
    <m/>
  </r>
  <r>
    <n v="4724"/>
    <n v="28"/>
    <x v="3003"/>
    <d v="2017-01-07T00:00:00"/>
    <n v="357"/>
    <b v="0"/>
    <s v="Approved"/>
    <s v="Solex"/>
    <s v="Road"/>
    <s v="medium"/>
    <s v="small"/>
    <n v="1703.52"/>
    <n v="1516.13"/>
    <d v="2004-08-17T00:00:00"/>
    <n v="187.38999999999987"/>
    <s v="M"/>
    <n v="50"/>
    <d v="1964-01-06T00:00:00"/>
    <n v="56.53107139142567"/>
    <s v="Database Administrator IV"/>
    <s v="Retail"/>
    <s v="High Net Worth"/>
    <s v="N"/>
    <s v="Yes"/>
    <n v="12"/>
    <m/>
  </r>
  <r>
    <n v="5361"/>
    <n v="45"/>
    <x v="2757"/>
    <d v="2017-01-07T00:00:00"/>
    <n v="357"/>
    <b v="1"/>
    <s v="Approved"/>
    <s v="Solex"/>
    <s v="Standard"/>
    <s v="medium"/>
    <s v="medium"/>
    <n v="441.49"/>
    <n v="84.99"/>
    <d v="1993-04-12T00:00:00"/>
    <n v="356.5"/>
    <s v="M"/>
    <n v="35"/>
    <d v="1959-04-20T00:00:00"/>
    <n v="61.248879610603751"/>
    <s v="Account Executive"/>
    <s v="n/a"/>
    <s v="Mass Customer"/>
    <s v="N"/>
    <s v="No"/>
    <n v="20"/>
    <m/>
  </r>
  <r>
    <n v="5585"/>
    <n v="8"/>
    <x v="1417"/>
    <d v="2017-01-07T00:00:00"/>
    <n v="357"/>
    <b v="1"/>
    <s v="Approved"/>
    <s v="Solex"/>
    <s v="Road"/>
    <s v="medium"/>
    <s v="small"/>
    <n v="1703.52"/>
    <n v="1516.13"/>
    <d v="2005-05-10T00:00:00"/>
    <n v="187.38999999999987"/>
    <s v="M"/>
    <n v="13"/>
    <d v="1995-02-02T00:00:00"/>
    <n v="25.435180980466765"/>
    <s v="Recruiting Manager"/>
    <s v="Financial Services"/>
    <s v="Affluent Customer"/>
    <s v="N"/>
    <s v="Yes"/>
    <n v="1"/>
    <m/>
  </r>
  <r>
    <n v="6167"/>
    <n v="14"/>
    <x v="21"/>
    <d v="2017-01-07T00:00:00"/>
    <n v="357"/>
    <b v="0"/>
    <s v="Approved"/>
    <s v="Trek Bicycles"/>
    <s v="Standard"/>
    <s v="medium"/>
    <s v="small"/>
    <n v="1386.84"/>
    <n v="1234.29"/>
    <d v="2009-03-08T00:00:00"/>
    <n v="152.54999999999995"/>
    <s v="F"/>
    <n v="43"/>
    <d v="1980-10-04T00:00:00"/>
    <n v="39.77490700786403"/>
    <s v="Structural Analysis Engineer"/>
    <s v="Manufacturing"/>
    <s v="Mass Customer"/>
    <s v="N"/>
    <s v="Yes"/>
    <n v="9"/>
    <m/>
  </r>
  <r>
    <n v="6175"/>
    <n v="76"/>
    <x v="209"/>
    <d v="2017-01-07T00:00:00"/>
    <n v="357"/>
    <b v="1"/>
    <s v="Approved"/>
    <s v="WeareA2B"/>
    <s v="Road"/>
    <s v="low"/>
    <s v="small"/>
    <n v="1172.78"/>
    <n v="1043.77"/>
    <d v="1991-05-06T00:00:00"/>
    <n v="129.01"/>
    <s v="M"/>
    <n v="25"/>
    <d v="2000-03-08T00:00:00"/>
    <n v="20.336550843480463"/>
    <s v="Electrical Engineer"/>
    <s v="Manufacturing"/>
    <s v="High Net Worth"/>
    <s v="N"/>
    <s v="Yes"/>
    <n v="3"/>
    <m/>
  </r>
  <r>
    <n v="19636"/>
    <n v="98"/>
    <x v="1881"/>
    <d v="2017-07-26T00:00:00"/>
    <m/>
    <m/>
    <s v="Approved"/>
    <s v="Trek Bicycles"/>
    <s v="Standard"/>
    <s v="high"/>
    <s v="medium"/>
    <n v="358.39"/>
    <n v="215.03"/>
    <n v="38002"/>
    <m/>
    <m/>
    <m/>
    <m/>
    <m/>
    <m/>
    <m/>
    <m/>
    <m/>
    <m/>
    <m/>
    <m/>
  </r>
  <r>
    <n v="7242"/>
    <n v="51"/>
    <x v="2083"/>
    <d v="2017-01-07T00:00:00"/>
    <n v="357"/>
    <b v="1"/>
    <s v="Approved"/>
    <s v="OHM Cycles"/>
    <s v="Standard"/>
    <s v="high"/>
    <s v="medium"/>
    <n v="2005.66"/>
    <n v="1203.4000000000001"/>
    <d v="2012-04-10T00:00:00"/>
    <n v="802.26"/>
    <s v="F"/>
    <n v="55"/>
    <d v="1976-08-10T00:00:00"/>
    <n v="43.928331665398275"/>
    <s v="Dental Hygienist"/>
    <s v="Health"/>
    <s v="Mass Customer"/>
    <s v="N"/>
    <s v="No"/>
    <n v="15"/>
    <m/>
  </r>
  <r>
    <n v="7745"/>
    <n v="80"/>
    <x v="2701"/>
    <d v="2017-01-07T00:00:00"/>
    <n v="357"/>
    <b v="0"/>
    <s v="Approved"/>
    <s v="Trek Bicycles"/>
    <s v="Standard"/>
    <s v="medium"/>
    <s v="large"/>
    <n v="1469.44"/>
    <n v="596.54999999999995"/>
    <d v="1992-10-02T00:00:00"/>
    <n v="872.8900000000001"/>
    <s v="F"/>
    <n v="80"/>
    <d v="1980-08-12T00:00:00"/>
    <n v="39.920112487316082"/>
    <n v="0"/>
    <s v="n/a"/>
    <s v="High Net Worth"/>
    <s v="N"/>
    <s v="Yes"/>
    <n v="7"/>
    <m/>
  </r>
  <r>
    <n v="8033"/>
    <n v="29"/>
    <x v="1234"/>
    <d v="2017-01-07T00:00:00"/>
    <n v="357"/>
    <b v="0"/>
    <s v="Approved"/>
    <s v="Norco Bicycles"/>
    <s v="Road"/>
    <s v="medium"/>
    <s v="medium"/>
    <n v="543.39"/>
    <n v="407.54"/>
    <d v="2016-11-22T00:00:00"/>
    <n v="135.84999999999997"/>
    <s v="M"/>
    <n v="50"/>
    <d v="1954-10-30T00:00:00"/>
    <n v="65.722852213343472"/>
    <n v="0"/>
    <s v="Health"/>
    <s v="Mass Customer"/>
    <s v="N"/>
    <s v="No"/>
    <n v="19"/>
    <m/>
  </r>
  <r>
    <n v="8175"/>
    <n v="23"/>
    <x v="709"/>
    <d v="2017-01-07T00:00:00"/>
    <n v="357"/>
    <b v="1"/>
    <s v="Approved"/>
    <s v="Norco Bicycles"/>
    <s v="Mountain"/>
    <s v="low"/>
    <s v="small"/>
    <n v="688.63"/>
    <n v="612.88"/>
    <d v="1991-08-05T00:00:00"/>
    <n v="75.75"/>
    <s v="M"/>
    <n v="70"/>
    <d v="1995-01-06T00:00:00"/>
    <n v="25.509153583206491"/>
    <n v="0"/>
    <s v="n/a"/>
    <s v="Affluent Customer"/>
    <s v="N"/>
    <s v="Yes"/>
    <n v="3"/>
    <m/>
  </r>
  <r>
    <n v="8283"/>
    <n v="93"/>
    <x v="366"/>
    <d v="2017-01-07T00:00:00"/>
    <n v="357"/>
    <b v="1"/>
    <s v="Approved"/>
    <s v="WeareA2B"/>
    <s v="Standard"/>
    <s v="medium"/>
    <s v="medium"/>
    <n v="1065.03"/>
    <n v="230.09"/>
    <d v="2000-11-03T00:00:00"/>
    <n v="834.93999999999994"/>
    <s v="F"/>
    <n v="22"/>
    <d v="1954-04-18T00:00:00"/>
    <n v="66.257098788685951"/>
    <s v="Software Test Engineer II"/>
    <s v="Financial Services"/>
    <s v="Mass Customer"/>
    <s v="N"/>
    <s v="No"/>
    <n v="16"/>
    <m/>
  </r>
  <r>
    <n v="8628"/>
    <n v="99"/>
    <x v="3306"/>
    <d v="2017-01-07T00:00:00"/>
    <n v="357"/>
    <b v="1"/>
    <s v="Approved"/>
    <s v="OHM Cycles"/>
    <s v="Standard"/>
    <s v="medium"/>
    <s v="medium"/>
    <n v="1227.3399999999999"/>
    <n v="770.89"/>
    <d v="1994-08-10T00:00:00"/>
    <n v="456.44999999999993"/>
    <s v="M"/>
    <n v="19"/>
    <d v="1960-09-26T00:00:00"/>
    <n v="59.810523446220188"/>
    <s v="Nuclear Power Engineer"/>
    <s v="Manufacturing"/>
    <s v="Mass Customer"/>
    <s v="N"/>
    <s v="Yes"/>
    <n v="9"/>
    <m/>
  </r>
  <r>
    <n v="8907"/>
    <n v="100"/>
    <x v="984"/>
    <d v="2017-01-07T00:00:00"/>
    <n v="357"/>
    <b v="1"/>
    <s v="Approved"/>
    <s v="Trek Bicycles"/>
    <s v="Standard"/>
    <s v="medium"/>
    <s v="small"/>
    <n v="1386.84"/>
    <n v="1234.29"/>
    <d v="2003-08-05T00:00:00"/>
    <n v="152.54999999999995"/>
    <s v="M"/>
    <n v="67"/>
    <d v="1979-12-10T00:00:00"/>
    <n v="40.594085090055806"/>
    <s v="Dental Hygienist"/>
    <s v="Health"/>
    <s v="High Net Worth"/>
    <s v="N"/>
    <s v="No"/>
    <n v="5"/>
    <m/>
  </r>
  <r>
    <n v="8927"/>
    <n v="78"/>
    <x v="2039"/>
    <d v="2017-01-07T00:00:00"/>
    <n v="357"/>
    <b v="1"/>
    <s v="Approved"/>
    <s v="Giant Bicycles"/>
    <s v="Standard"/>
    <s v="medium"/>
    <s v="large"/>
    <n v="1765.3"/>
    <n v="709.48"/>
    <d v="1997-01-25T00:00:00"/>
    <n v="1055.82"/>
    <s v="F"/>
    <n v="51"/>
    <d v="1982-05-23T00:00:00"/>
    <n v="38.142030295535257"/>
    <s v="Senior Developer"/>
    <s v="Manufacturing"/>
    <s v="Affluent Customer"/>
    <s v="N"/>
    <s v="Yes"/>
    <n v="7"/>
    <m/>
  </r>
  <r>
    <n v="11248"/>
    <n v="78"/>
    <x v="3096"/>
    <d v="2017-01-07T00:00:00"/>
    <n v="357"/>
    <b v="0"/>
    <s v="Approved"/>
    <s v="Giant Bicycles"/>
    <s v="Standard"/>
    <s v="medium"/>
    <s v="large"/>
    <n v="1765.3"/>
    <n v="709.48"/>
    <d v="2004-07-25T00:00:00"/>
    <n v="1055.82"/>
    <s v="M"/>
    <n v="83"/>
    <d v="1966-01-16T00:00:00"/>
    <n v="54.500934405124298"/>
    <s v="Engineer II"/>
    <s v="n/a"/>
    <s v="Mass Customer"/>
    <s v="N"/>
    <s v="No"/>
    <n v="15"/>
    <m/>
  </r>
  <r>
    <n v="12793"/>
    <n v="64"/>
    <x v="949"/>
    <d v="2017-01-07T00:00:00"/>
    <n v="357"/>
    <b v="0"/>
    <s v="Approved"/>
    <s v="Trek Bicycles"/>
    <s v="Standard"/>
    <s v="medium"/>
    <s v="large"/>
    <n v="1469.44"/>
    <n v="596.54999999999995"/>
    <d v="2012-05-18T00:00:00"/>
    <n v="872.8900000000001"/>
    <s v="M"/>
    <n v="23"/>
    <d v="1958-01-07T00:00:00"/>
    <n v="62.53107139142567"/>
    <s v="Environmental Tech"/>
    <s v="Financial Services"/>
    <s v="Mass Customer"/>
    <s v="N"/>
    <s v="No"/>
    <n v="20"/>
    <m/>
  </r>
  <r>
    <n v="13250"/>
    <n v="0"/>
    <x v="2843"/>
    <d v="2017-01-07T00:00:00"/>
    <n v="357"/>
    <b v="1"/>
    <s v="Approved"/>
    <s v="OHM Cycles"/>
    <s v="Road"/>
    <s v="high"/>
    <s v="large"/>
    <n v="12.01"/>
    <n v="7.21"/>
    <d v="1993-07-15T00:00:00"/>
    <n v="4.8"/>
    <s v="M"/>
    <n v="16"/>
    <d v="1976-05-12T00:00:00"/>
    <n v="44.174907007864029"/>
    <n v="0"/>
    <s v="n/a"/>
    <s v="High Net Worth"/>
    <s v="N"/>
    <s v="Yes"/>
    <n v="3"/>
    <m/>
  </r>
  <r>
    <n v="13879"/>
    <n v="85"/>
    <x v="2882"/>
    <d v="2017-01-07T00:00:00"/>
    <n v="357"/>
    <b v="0"/>
    <s v="Approved"/>
    <s v="WeareA2B"/>
    <s v="Standard"/>
    <s v="medium"/>
    <s v="medium"/>
    <n v="752.64"/>
    <n v="205.36"/>
    <d v="2015-08-02T00:00:00"/>
    <n v="547.28"/>
    <s v="F"/>
    <n v="57"/>
    <d v="1969-12-04T00:00:00"/>
    <n v="50.616002898274985"/>
    <n v="0"/>
    <s v="n/a"/>
    <s v="Mass Customer"/>
    <s v="N"/>
    <s v="No"/>
    <n v="6"/>
    <m/>
  </r>
  <r>
    <n v="14703"/>
    <n v="65"/>
    <x v="127"/>
    <d v="2017-01-07T00:00:00"/>
    <n v="357"/>
    <b v="1"/>
    <s v="Approved"/>
    <s v="WeareA2B"/>
    <s v="Standard"/>
    <s v="medium"/>
    <s v="medium"/>
    <n v="1807.45"/>
    <n v="778.69"/>
    <d v="2015-05-21T00:00:00"/>
    <n v="1028.76"/>
    <s v="F"/>
    <n v="30"/>
    <d v="1976-12-26T00:00:00"/>
    <n v="43.550249473617448"/>
    <s v="Social Worker"/>
    <s v="Health"/>
    <s v="Mass Customer"/>
    <s v="N"/>
    <s v="No"/>
    <n v="15"/>
    <m/>
  </r>
  <r>
    <n v="14713"/>
    <n v="88"/>
    <x v="1739"/>
    <d v="2017-01-07T00:00:00"/>
    <n v="357"/>
    <b v="0"/>
    <s v="Approved"/>
    <s v="Norco Bicycles"/>
    <s v="Standard"/>
    <s v="medium"/>
    <s v="medium"/>
    <n v="1198.46"/>
    <n v="381.1"/>
    <d v="1998-12-16T00:00:00"/>
    <n v="817.36"/>
    <s v="F"/>
    <n v="67"/>
    <d v="1968-01-26T00:00:00"/>
    <n v="52.473537144850326"/>
    <s v="Nurse Practicioner"/>
    <s v="Entertainment"/>
    <s v="Mass Customer"/>
    <s v="N"/>
    <s v="No"/>
    <n v="11"/>
    <m/>
  </r>
  <r>
    <n v="14742"/>
    <n v="22"/>
    <x v="534"/>
    <d v="2017-01-07T00:00:00"/>
    <n v="357"/>
    <b v="0"/>
    <s v="Approved"/>
    <s v="WeareA2B"/>
    <s v="Standard"/>
    <s v="medium"/>
    <s v="medium"/>
    <n v="60.34"/>
    <n v="45.26"/>
    <d v="1991-08-05T00:00:00"/>
    <n v="15.080000000000005"/>
    <s v="M"/>
    <n v="76"/>
    <d v="1995-12-07T00:00:00"/>
    <n v="24.59134536402841"/>
    <s v="Compensation Analyst"/>
    <s v="Financial Services"/>
    <s v="Mass Customer"/>
    <s v="N"/>
    <s v="Yes"/>
    <n v="1"/>
    <m/>
  </r>
  <r>
    <n v="15252"/>
    <n v="15"/>
    <x v="1017"/>
    <d v="2017-01-07T00:00:00"/>
    <n v="357"/>
    <b v="0"/>
    <s v="Approved"/>
    <s v="Norco Bicycles"/>
    <s v="Standard"/>
    <s v="low"/>
    <s v="medium"/>
    <n v="958.74"/>
    <n v="748.9"/>
    <d v="2013-03-12T00:00:00"/>
    <n v="209.84000000000003"/>
    <s v="F"/>
    <n v="16"/>
    <d v="1976-08-17T00:00:00"/>
    <n v="43.909153583206489"/>
    <s v="Recruiting Manager"/>
    <s v="Manufacturing"/>
    <s v="Affluent Customer"/>
    <s v="N"/>
    <s v="No"/>
    <n v="15"/>
    <m/>
  </r>
  <r>
    <n v="15405"/>
    <n v="32"/>
    <x v="874"/>
    <d v="2017-01-07T00:00:00"/>
    <n v="357"/>
    <b v="1"/>
    <s v="Approved"/>
    <s v="Giant Bicycles"/>
    <s v="Standard"/>
    <s v="high"/>
    <s v="medium"/>
    <n v="1179"/>
    <n v="707.4"/>
    <d v="2003-09-10T00:00:00"/>
    <n v="471.6"/>
    <s v="M"/>
    <n v="67"/>
    <d v="1962-01-28T00:00:00"/>
    <n v="58.470797418822933"/>
    <s v="Chemical Engineer"/>
    <s v="Manufacturing"/>
    <s v="High Net Worth"/>
    <s v="N"/>
    <s v="Yes"/>
    <n v="20"/>
    <m/>
  </r>
  <r>
    <n v="15593"/>
    <n v="92"/>
    <x v="2385"/>
    <d v="2017-01-07T00:00:00"/>
    <n v="357"/>
    <b v="0"/>
    <s v="Approved"/>
    <s v="WeareA2B"/>
    <s v="Standard"/>
    <s v="medium"/>
    <s v="small"/>
    <n v="1415.01"/>
    <n v="1259.3599999999999"/>
    <d v="2000-11-03T00:00:00"/>
    <n v="155.65000000000009"/>
    <s v="M"/>
    <n v="16"/>
    <d v="1995-11-15T00:00:00"/>
    <n v="24.65161933663115"/>
    <s v="Database Administrator I"/>
    <s v="n/a"/>
    <s v="Affluent Customer"/>
    <s v="N"/>
    <s v="Yes"/>
    <n v="2"/>
    <m/>
  </r>
  <r>
    <n v="15642"/>
    <n v="57"/>
    <x v="2934"/>
    <d v="2017-01-07T00:00:00"/>
    <n v="357"/>
    <b v="0"/>
    <s v="Approved"/>
    <s v="WeareA2B"/>
    <s v="Touring"/>
    <s v="medium"/>
    <s v="large"/>
    <n v="1890.39"/>
    <n v="260.14"/>
    <d v="1998-12-17T00:00:00"/>
    <n v="1630.25"/>
    <s v="U"/>
    <n v="18"/>
    <d v="1899-12-30T00:00:00"/>
    <n v="0"/>
    <s v="Geologist IV"/>
    <s v="IT"/>
    <s v="Mass Customer"/>
    <s v="N"/>
    <s v="Yes"/>
    <n v="0"/>
    <m/>
  </r>
  <r>
    <n v="15692"/>
    <n v="59"/>
    <x v="119"/>
    <d v="2017-01-07T00:00:00"/>
    <n v="357"/>
    <b v="1"/>
    <s v="Approved"/>
    <s v="WeareA2B"/>
    <s v="Standard"/>
    <s v="medium"/>
    <s v="small"/>
    <n v="1415.01"/>
    <n v="1259.3599999999999"/>
    <d v="2003-01-05T00:00:00"/>
    <n v="155.65000000000009"/>
    <s v="F"/>
    <n v="15"/>
    <d v="1971-12-06T00:00:00"/>
    <n v="48.610523446220192"/>
    <s v="Staff Scientist"/>
    <s v="Health"/>
    <s v="High Net Worth"/>
    <s v="N"/>
    <s v="No"/>
    <n v="5"/>
    <m/>
  </r>
  <r>
    <n v="16633"/>
    <n v="26"/>
    <x v="2986"/>
    <d v="2017-01-07T00:00:00"/>
    <n v="357"/>
    <b v="0"/>
    <s v="Approved"/>
    <s v="WeareA2B"/>
    <s v="Standard"/>
    <s v="medium"/>
    <s v="medium"/>
    <n v="1992.93"/>
    <n v="762.63"/>
    <d v="1999-06-23T00:00:00"/>
    <n v="1230.3000000000002"/>
    <s v="F"/>
    <n v="20"/>
    <d v="1974-12-25T00:00:00"/>
    <n v="45.555728925672248"/>
    <s v="Data Coordiator"/>
    <s v="IT"/>
    <s v="Affluent Customer"/>
    <s v="N"/>
    <s v="Yes"/>
    <n v="19"/>
    <m/>
  </r>
  <r>
    <n v="16709"/>
    <n v="36"/>
    <x v="2315"/>
    <d v="2017-01-07T00:00:00"/>
    <n v="357"/>
    <b v="1"/>
    <s v="Approved"/>
    <s v="Solex"/>
    <s v="Standard"/>
    <s v="low"/>
    <s v="medium"/>
    <n v="945.04"/>
    <n v="507.58"/>
    <d v="1997-05-10T00:00:00"/>
    <n v="437.46"/>
    <s v="U"/>
    <n v="17"/>
    <d v="1899-12-30T00:00:00"/>
    <n v="0"/>
    <s v="Safety Technician II"/>
    <s v="IT"/>
    <s v="Affluent Customer"/>
    <s v="N"/>
    <s v="Yes"/>
    <n v="0"/>
    <m/>
  </r>
  <r>
    <n v="16877"/>
    <n v="57"/>
    <x v="1655"/>
    <d v="2017-01-07T00:00:00"/>
    <n v="357"/>
    <b v="0"/>
    <s v="Approved"/>
    <s v="WeareA2B"/>
    <s v="Touring"/>
    <s v="medium"/>
    <s v="large"/>
    <n v="1890.39"/>
    <n v="260.14"/>
    <d v="1991-01-21T00:00:00"/>
    <n v="1630.25"/>
    <s v="M"/>
    <n v="31"/>
    <d v="1981-03-25T00:00:00"/>
    <n v="39.303674131151695"/>
    <s v="Registered Nurse"/>
    <s v="Health"/>
    <s v="Mass Customer"/>
    <s v="N"/>
    <s v="No"/>
    <n v="13"/>
    <m/>
  </r>
  <r>
    <n v="16971"/>
    <n v="1"/>
    <x v="48"/>
    <d v="2017-01-07T00:00:00"/>
    <n v="357"/>
    <b v="0"/>
    <s v="Approved"/>
    <s v="Giant Bicycles"/>
    <s v="Standard"/>
    <s v="medium"/>
    <s v="medium"/>
    <n v="1403.5"/>
    <n v="954.82"/>
    <d v="2016-11-14T00:00:00"/>
    <n v="448.67999999999995"/>
    <s v="F"/>
    <n v="39"/>
    <d v="1988-01-22T00:00:00"/>
    <n v="32.470797418822933"/>
    <s v="Marketing Assistant"/>
    <s v="Retail"/>
    <s v="Mass Customer"/>
    <s v="N"/>
    <s v="Yes"/>
    <n v="15"/>
    <m/>
  </r>
  <r>
    <n v="17373"/>
    <n v="45"/>
    <x v="1377"/>
    <d v="2017-01-07T00:00:00"/>
    <n v="357"/>
    <b v="0"/>
    <s v="Approved"/>
    <s v="Solex"/>
    <s v="Standard"/>
    <s v="medium"/>
    <s v="medium"/>
    <n v="441.49"/>
    <n v="84.99"/>
    <d v="2006-10-01T00:00:00"/>
    <n v="356.5"/>
    <s v="F"/>
    <n v="81"/>
    <d v="1969-05-22T00:00:00"/>
    <n v="51.15298919964485"/>
    <s v="Dental Hygienist"/>
    <s v="Health"/>
    <s v="Mass Customer"/>
    <s v="N"/>
    <s v="Yes"/>
    <n v="5"/>
    <m/>
  </r>
  <r>
    <n v="18095"/>
    <n v="88"/>
    <x v="1042"/>
    <d v="2017-01-07T00:00:00"/>
    <n v="357"/>
    <b v="0"/>
    <s v="Approved"/>
    <s v="Norco Bicycles"/>
    <s v="Standard"/>
    <s v="high"/>
    <s v="small"/>
    <n v="1661.92"/>
    <n v="1479.11"/>
    <d v="2010-05-05T00:00:00"/>
    <n v="182.81000000000017"/>
    <s v="F"/>
    <n v="55"/>
    <d v="1954-11-28T00:00:00"/>
    <n v="65.643400158548957"/>
    <s v="Help Desk Operator"/>
    <s v="n/a"/>
    <s v="High Net Worth"/>
    <s v="N"/>
    <s v="Yes"/>
    <n v="20"/>
    <m/>
  </r>
  <r>
    <n v="18406"/>
    <n v="70"/>
    <x v="2062"/>
    <d v="2017-01-07T00:00:00"/>
    <n v="357"/>
    <b v="0"/>
    <s v="Approved"/>
    <s v="Trek Bicycles"/>
    <s v="Standard"/>
    <s v="high"/>
    <s v="medium"/>
    <n v="495.72"/>
    <n v="297.43"/>
    <d v="2015-04-11T00:00:00"/>
    <n v="198.29000000000002"/>
    <s v="F"/>
    <n v="77"/>
    <d v="1963-03-23T00:00:00"/>
    <n v="57.322852213343481"/>
    <s v="Quality Engineer"/>
    <s v="Health"/>
    <s v="Affluent Customer"/>
    <s v="N"/>
    <s v="No"/>
    <n v="5"/>
    <m/>
  </r>
  <r>
    <n v="18595"/>
    <n v="46"/>
    <x v="1294"/>
    <d v="2017-01-07T00:00:00"/>
    <n v="357"/>
    <b v="0"/>
    <s v="Approved"/>
    <s v="OHM Cycles"/>
    <s v="Standard"/>
    <s v="low"/>
    <s v="medium"/>
    <n v="1793.43"/>
    <n v="248.82"/>
    <d v="1999-07-20T00:00:00"/>
    <n v="1544.6100000000001"/>
    <s v="M"/>
    <n v="74"/>
    <d v="1998-10-11T00:00:00"/>
    <n v="21.744770021562658"/>
    <n v="0"/>
    <s v="Retail"/>
    <s v="High Net Worth"/>
    <s v="N"/>
    <s v="No"/>
    <n v="1"/>
    <m/>
  </r>
  <r>
    <n v="18643"/>
    <n v="6"/>
    <x v="2357"/>
    <d v="2017-01-07T00:00:00"/>
    <n v="357"/>
    <b v="1"/>
    <s v="Approved"/>
    <s v="OHM Cycles"/>
    <s v="Standard"/>
    <s v="high"/>
    <s v="medium"/>
    <n v="227.88"/>
    <n v="136.72999999999999"/>
    <d v="2003-02-07T00:00:00"/>
    <n v="91.15"/>
    <s v="F"/>
    <n v="15"/>
    <d v="1975-07-15T00:00:00"/>
    <n v="45.002304268137998"/>
    <s v="Computer Systems Analyst II"/>
    <s v="Telecommunications"/>
    <s v="Affluent Customer"/>
    <s v="N"/>
    <s v="No"/>
    <n v="17"/>
    <m/>
  </r>
  <r>
    <n v="19638"/>
    <n v="0"/>
    <x v="3415"/>
    <d v="2017-01-07T00:00:00"/>
    <n v="357"/>
    <b v="0"/>
    <s v="Approved"/>
    <s v="Solex"/>
    <s v="Standard"/>
    <s v="medium"/>
    <s v="medium"/>
    <n v="71.489999999999995"/>
    <n v="53.62"/>
    <d v="2012-12-02T00:00:00"/>
    <n v="17.869999999999997"/>
    <s v="M"/>
    <n v="69"/>
    <d v="1976-12-12T00:00:00"/>
    <n v="43.588605638001013"/>
    <s v="Software Test Engineer II"/>
    <s v="n/a"/>
    <s v="High Net Worth"/>
    <s v="N"/>
    <s v="Yes"/>
    <n v="14"/>
    <m/>
  </r>
  <r>
    <n v="19856"/>
    <n v="9"/>
    <x v="2818"/>
    <d v="2017-01-07T00:00:00"/>
    <n v="357"/>
    <b v="0"/>
    <s v="Approved"/>
    <s v="OHM Cycles"/>
    <s v="Road"/>
    <s v="medium"/>
    <s v="medium"/>
    <n v="742.54"/>
    <n v="667.4"/>
    <d v="1991-11-07T00:00:00"/>
    <n v="75.139999999999986"/>
    <s v="F"/>
    <n v="37"/>
    <d v="1978-01-10T00:00:00"/>
    <n v="42.509153583206491"/>
    <s v="Financial Advisor"/>
    <s v="Financial Services"/>
    <s v="Mass Customer"/>
    <s v="N"/>
    <s v="No"/>
    <n v="22"/>
    <m/>
  </r>
  <r>
    <n v="19880"/>
    <n v="92"/>
    <x v="399"/>
    <d v="2017-01-07T00:00:00"/>
    <n v="357"/>
    <b v="0"/>
    <s v="Approved"/>
    <s v="WeareA2B"/>
    <s v="Touring"/>
    <s v="medium"/>
    <s v="large"/>
    <n v="1890.39"/>
    <n v="260.14"/>
    <d v="1998-12-17T00:00:00"/>
    <n v="1630.25"/>
    <s v="M"/>
    <n v="34"/>
    <d v="1972-06-19T00:00:00"/>
    <n v="48.073537144850327"/>
    <n v="0"/>
    <s v="Health"/>
    <s v="High Net Worth"/>
    <s v="N"/>
    <s v="Yes"/>
    <n v="17"/>
    <m/>
  </r>
  <r>
    <n v="1897"/>
    <n v="95"/>
    <x v="1030"/>
    <d v="2017-01-06T00:00:00"/>
    <n v="358"/>
    <b v="1"/>
    <s v="Approved"/>
    <s v="Giant Bicycles"/>
    <s v="Standard"/>
    <s v="medium"/>
    <s v="large"/>
    <n v="569.55999999999995"/>
    <n v="528.42999999999995"/>
    <d v="2006-11-10T00:00:00"/>
    <n v="41.129999999999995"/>
    <s v="M"/>
    <n v="34"/>
    <d v="1978-01-16T00:00:00"/>
    <n v="42.492715227042112"/>
    <s v="General Manager"/>
    <s v="Financial Services"/>
    <s v="Mass Customer"/>
    <s v="N"/>
    <s v="No"/>
    <n v="6"/>
    <m/>
  </r>
  <r>
    <n v="1899"/>
    <n v="4"/>
    <x v="3078"/>
    <d v="2017-01-06T00:00:00"/>
    <n v="358"/>
    <b v="1"/>
    <s v="Approved"/>
    <s v="Solex"/>
    <s v="Standard"/>
    <s v="medium"/>
    <s v="medium"/>
    <n v="1483.2"/>
    <n v="99.59"/>
    <d v="1998-12-17T00:00:00"/>
    <n v="1383.6100000000001"/>
    <s v="M"/>
    <n v="7"/>
    <d v="1955-07-27T00:00:00"/>
    <n v="64.983126185946219"/>
    <s v="VP Sales"/>
    <s v="Health"/>
    <s v="High Net Worth"/>
    <s v="N"/>
    <s v="No"/>
    <n v="13"/>
    <m/>
  </r>
  <r>
    <n v="2236"/>
    <n v="80"/>
    <x v="1294"/>
    <d v="2017-01-06T00:00:00"/>
    <n v="358"/>
    <b v="1"/>
    <s v="Approved"/>
    <s v="Trek Bicycles"/>
    <s v="Standard"/>
    <s v="medium"/>
    <s v="large"/>
    <n v="1469.44"/>
    <n v="596.54999999999995"/>
    <d v="2012-05-18T00:00:00"/>
    <n v="872.8900000000001"/>
    <s v="M"/>
    <n v="74"/>
    <d v="1998-10-11T00:00:00"/>
    <n v="21.744770021562658"/>
    <n v="0"/>
    <s v="Retail"/>
    <s v="High Net Worth"/>
    <s v="N"/>
    <s v="No"/>
    <n v="1"/>
    <m/>
  </r>
  <r>
    <n v="2293"/>
    <n v="22"/>
    <x v="2251"/>
    <d v="2017-01-06T00:00:00"/>
    <n v="358"/>
    <b v="0"/>
    <s v="Approved"/>
    <s v="WeareA2B"/>
    <s v="Standard"/>
    <s v="medium"/>
    <s v="medium"/>
    <n v="60.34"/>
    <n v="45.26"/>
    <d v="1993-07-15T00:00:00"/>
    <n v="15.080000000000005"/>
    <s v="M"/>
    <n v="90"/>
    <d v="1987-05-12T00:00:00"/>
    <n v="33.169427555809229"/>
    <s v="Research Nurse"/>
    <s v="Health"/>
    <s v="Affluent Customer"/>
    <s v="N"/>
    <s v="No"/>
    <n v="13"/>
    <m/>
  </r>
  <r>
    <n v="2471"/>
    <n v="29"/>
    <x v="182"/>
    <d v="2017-01-06T00:00:00"/>
    <n v="358"/>
    <b v="0"/>
    <s v="Approved"/>
    <s v="Norco Bicycles"/>
    <s v="Road"/>
    <s v="medium"/>
    <s v="medium"/>
    <n v="543.39"/>
    <n v="407.54"/>
    <d v="1999-07-20T00:00:00"/>
    <n v="135.84999999999997"/>
    <s v="M"/>
    <n v="94"/>
    <d v="1968-01-21T00:00:00"/>
    <n v="52.487235774987312"/>
    <s v="Accountant III"/>
    <s v="Health"/>
    <s v="Mass Customer"/>
    <s v="N"/>
    <s v="Yes"/>
    <n v="11"/>
    <m/>
  </r>
  <r>
    <n v="2497"/>
    <n v="83"/>
    <x v="1877"/>
    <d v="2017-01-06T00:00:00"/>
    <n v="358"/>
    <b v="1"/>
    <s v="Approved"/>
    <s v="Solex"/>
    <s v="Touring"/>
    <s v="medium"/>
    <s v="large"/>
    <n v="2083.94"/>
    <n v="675.03"/>
    <d v="1999-07-26T00:00:00"/>
    <n v="1408.91"/>
    <s v="M"/>
    <n v="84"/>
    <d v="1995-05-19T00:00:00"/>
    <n v="25.144770021562657"/>
    <s v="Paralegal"/>
    <s v="Financial Services"/>
    <s v="Mass Customer"/>
    <s v="N"/>
    <s v="Yes"/>
    <n v="2"/>
    <m/>
  </r>
  <r>
    <n v="2943"/>
    <n v="0"/>
    <x v="196"/>
    <d v="2017-01-06T00:00:00"/>
    <n v="358"/>
    <b v="0"/>
    <s v="Approved"/>
    <s v="OHM Cycles"/>
    <s v="Standard"/>
    <s v="low"/>
    <s v="medium"/>
    <n v="71.16"/>
    <n v="56.93"/>
    <d v="2015-06-17T00:00:00"/>
    <n v="14.229999999999997"/>
    <s v="F"/>
    <n v="12"/>
    <d v="1977-01-06T00:00:00"/>
    <n v="43.520112487316084"/>
    <n v="0"/>
    <s v="Financial Services"/>
    <s v="High Net Worth"/>
    <s v="N"/>
    <s v="No"/>
    <n v="16"/>
    <m/>
  </r>
  <r>
    <n v="3463"/>
    <n v="86"/>
    <x v="2216"/>
    <d v="2017-01-06T00:00:00"/>
    <n v="358"/>
    <b v="0"/>
    <s v="Approved"/>
    <s v="Norco Bicycles"/>
    <s v="Road"/>
    <s v="high"/>
    <s v="large"/>
    <n v="774.53"/>
    <n v="464.72"/>
    <d v="2003-03-18T00:00:00"/>
    <n v="309.80999999999995"/>
    <s v="M"/>
    <n v="29"/>
    <d v="1960-12-06T00:00:00"/>
    <n v="59.616002898274985"/>
    <s v="Chemical Engineer"/>
    <s v="Manufacturing"/>
    <s v="High Net Worth"/>
    <s v="N"/>
    <s v="No"/>
    <n v="6"/>
    <m/>
  </r>
  <r>
    <n v="3528"/>
    <n v="21"/>
    <x v="2127"/>
    <d v="2017-01-06T00:00:00"/>
    <n v="358"/>
    <b v="0"/>
    <s v="Approved"/>
    <s v="Solex"/>
    <s v="Standard"/>
    <s v="medium"/>
    <s v="large"/>
    <n v="1071.23"/>
    <n v="380.74"/>
    <d v="2011-05-07T00:00:00"/>
    <n v="690.49"/>
    <s v="M"/>
    <n v="2"/>
    <d v="1978-05-09T00:00:00"/>
    <n v="42.183126185946222"/>
    <s v="Actuary"/>
    <s v="Financial Services"/>
    <s v="Affluent Customer"/>
    <s v="N"/>
    <s v="Yes"/>
    <n v="19"/>
    <m/>
  </r>
  <r>
    <n v="3699"/>
    <n v="73"/>
    <x v="2987"/>
    <d v="2017-01-06T00:00:00"/>
    <n v="358"/>
    <b v="0"/>
    <s v="Approved"/>
    <s v="Solex"/>
    <s v="Standard"/>
    <s v="medium"/>
    <s v="medium"/>
    <n v="1945.43"/>
    <n v="333.18"/>
    <d v="2002-08-31T00:00:00"/>
    <n v="1612.25"/>
    <s v="M"/>
    <n v="80"/>
    <d v="1979-02-28T00:00:00"/>
    <n v="41.374907007864024"/>
    <s v="Senior Financial Analyst"/>
    <s v="Financial Services"/>
    <s v="Mass Customer"/>
    <s v="N"/>
    <s v="No"/>
    <n v="18"/>
    <m/>
  </r>
  <r>
    <n v="4235"/>
    <n v="32"/>
    <x v="2132"/>
    <d v="2017-01-06T00:00:00"/>
    <n v="358"/>
    <b v="1"/>
    <s v="Approved"/>
    <s v="Giant Bicycles"/>
    <s v="Standard"/>
    <s v="medium"/>
    <s v="medium"/>
    <n v="642.70000000000005"/>
    <n v="211.37"/>
    <d v="2002-03-22T00:00:00"/>
    <n v="431.33000000000004"/>
    <s v="F"/>
    <n v="69"/>
    <d v="1973-07-26T00:00:00"/>
    <n v="46.972167281836626"/>
    <s v="Nuclear Power Engineer"/>
    <s v="Manufacturing"/>
    <s v="Affluent Customer"/>
    <s v="N"/>
    <s v="No"/>
    <n v="19"/>
    <m/>
  </r>
  <r>
    <n v="4243"/>
    <n v="69"/>
    <x v="1742"/>
    <d v="2017-01-06T00:00:00"/>
    <n v="358"/>
    <b v="1"/>
    <s v="Approved"/>
    <s v="Giant Bicycles"/>
    <s v="Road"/>
    <s v="medium"/>
    <s v="medium"/>
    <n v="792.9"/>
    <n v="594.67999999999995"/>
    <d v="2011-01-10T00:00:00"/>
    <n v="198.22000000000003"/>
    <s v="M"/>
    <n v="62"/>
    <d v="1956-12-06T00:00:00"/>
    <n v="63.618742624302385"/>
    <s v="Paralegal"/>
    <s v="Financial Services"/>
    <s v="Mass Customer"/>
    <s v="N"/>
    <s v="Yes"/>
    <n v="16"/>
    <m/>
  </r>
  <r>
    <n v="5036"/>
    <n v="69"/>
    <x v="1875"/>
    <d v="2017-01-06T00:00:00"/>
    <n v="358"/>
    <b v="0"/>
    <s v="Approved"/>
    <s v="Giant Bicycles"/>
    <s v="Road"/>
    <s v="medium"/>
    <s v="medium"/>
    <n v="792.9"/>
    <n v="594.67999999999995"/>
    <d v="1994-07-12T00:00:00"/>
    <n v="198.22000000000003"/>
    <s v="F"/>
    <n v="4"/>
    <d v="1958-03-07T00:00:00"/>
    <n v="62.369427555809231"/>
    <s v="General Manager"/>
    <s v="Manufacturing"/>
    <s v="Affluent Customer"/>
    <s v="N"/>
    <s v="Yes"/>
    <n v="14"/>
    <m/>
  </r>
  <r>
    <n v="5183"/>
    <n v="84"/>
    <x v="2951"/>
    <d v="2017-01-06T00:00:00"/>
    <n v="358"/>
    <b v="0"/>
    <s v="Approved"/>
    <s v="Giant Bicycles"/>
    <s v="Road"/>
    <s v="medium"/>
    <s v="medium"/>
    <n v="792.9"/>
    <n v="594.67999999999995"/>
    <d v="1992-10-02T00:00:00"/>
    <n v="198.22000000000003"/>
    <s v="F"/>
    <n v="66"/>
    <d v="1991-05-26T00:00:00"/>
    <n v="29.128331665398274"/>
    <s v="Chief Design Engineer"/>
    <s v="Retail"/>
    <s v="High Net Worth"/>
    <s v="N"/>
    <s v="No"/>
    <n v="9"/>
    <m/>
  </r>
  <r>
    <n v="5451"/>
    <n v="10"/>
    <x v="827"/>
    <d v="2017-01-06T00:00:00"/>
    <n v="358"/>
    <b v="1"/>
    <s v="Approved"/>
    <s v="WeareA2B"/>
    <s v="Touring"/>
    <s v="medium"/>
    <s v="medium"/>
    <n v="1466.68"/>
    <n v="363.25"/>
    <d v="2004-08-17T00:00:00"/>
    <n v="1103.43"/>
    <s v="M"/>
    <n v="27"/>
    <d v="1970-05-02T00:00:00"/>
    <n v="50.207783720192793"/>
    <s v="VP Quality Control"/>
    <s v="Telecommunications"/>
    <s v="Mass Customer"/>
    <s v="N"/>
    <s v="Yes"/>
    <n v="12"/>
    <m/>
  </r>
  <r>
    <n v="5683"/>
    <n v="66"/>
    <x v="253"/>
    <d v="2017-01-06T00:00:00"/>
    <n v="358"/>
    <b v="1"/>
    <s v="Approved"/>
    <s v="Giant Bicycles"/>
    <s v="Road"/>
    <s v="low"/>
    <s v="small"/>
    <n v="590.26"/>
    <n v="525.33000000000004"/>
    <d v="2015-04-11T00:00:00"/>
    <n v="64.92999999999995"/>
    <s v="F"/>
    <n v="33"/>
    <d v="1956-10-21T00:00:00"/>
    <n v="63.744770021562658"/>
    <s v="Chemical Engineer"/>
    <s v="Manufacturing"/>
    <s v="Mass Customer"/>
    <s v="N"/>
    <s v="Yes"/>
    <n v="5"/>
    <m/>
  </r>
  <r>
    <n v="5838"/>
    <n v="4"/>
    <x v="2278"/>
    <d v="2017-01-06T00:00:00"/>
    <n v="358"/>
    <b v="0"/>
    <s v="Approved"/>
    <s v="Giant Bicycles"/>
    <s v="Standard"/>
    <s v="high"/>
    <s v="medium"/>
    <n v="1129.1300000000001"/>
    <n v="677.48"/>
    <d v="2011-08-29T00:00:00"/>
    <n v="451.65000000000009"/>
    <s v="M"/>
    <n v="87"/>
    <d v="1979-04-12T00:00:00"/>
    <n v="41.257098788685944"/>
    <s v="Chemical Engineer"/>
    <s v="Manufacturing"/>
    <s v="Mass Customer"/>
    <s v="N"/>
    <s v="Yes"/>
    <n v="10"/>
    <m/>
  </r>
  <r>
    <n v="6464"/>
    <n v="0"/>
    <x v="3278"/>
    <d v="2017-01-06T00:00:00"/>
    <n v="358"/>
    <b v="0"/>
    <s v="Approved"/>
    <s v="WeareA2B"/>
    <s v="Standard"/>
    <s v="medium"/>
    <s v="small"/>
    <n v="175.89"/>
    <n v="131.91999999999999"/>
    <d v="2015-10-18T00:00:00"/>
    <n v="43.97"/>
    <s v="M"/>
    <n v="79"/>
    <d v="1957-12-22T00:00:00"/>
    <n v="62.574907007864027"/>
    <s v="VP Quality Control"/>
    <s v="n/a"/>
    <s v="High Net Worth"/>
    <s v="N"/>
    <s v="Yes"/>
    <n v="19"/>
    <m/>
  </r>
  <r>
    <n v="6839"/>
    <n v="10"/>
    <x v="2670"/>
    <d v="2017-01-06T00:00:00"/>
    <n v="358"/>
    <b v="0"/>
    <s v="Approved"/>
    <s v="WeareA2B"/>
    <s v="Touring"/>
    <s v="medium"/>
    <s v="medium"/>
    <n v="1466.68"/>
    <n v="363.25"/>
    <d v="2003-08-05T00:00:00"/>
    <n v="1103.43"/>
    <s v="M"/>
    <n v="89"/>
    <d v="1966-03-12T00:00:00"/>
    <n v="54.350249473617453"/>
    <s v="Environmental Tech"/>
    <s v="Health"/>
    <s v="Mass Customer"/>
    <s v="N"/>
    <s v="Yes"/>
    <n v="18"/>
    <m/>
  </r>
  <r>
    <n v="6991"/>
    <n v="100"/>
    <x v="941"/>
    <d v="2017-01-06T00:00:00"/>
    <n v="358"/>
    <b v="1"/>
    <s v="Approved"/>
    <s v="Norco Bicycles"/>
    <s v="Road"/>
    <s v="medium"/>
    <s v="medium"/>
    <n v="1036.5899999999999"/>
    <n v="206.35"/>
    <d v="1991-05-06T00:00:00"/>
    <n v="830.2399999999999"/>
    <s v="F"/>
    <n v="24"/>
    <d v="1964-01-09T00:00:00"/>
    <n v="56.522852213343477"/>
    <s v="Data Coordiator"/>
    <s v="n/a"/>
    <s v="Mass Customer"/>
    <s v="N"/>
    <s v="No"/>
    <n v="14"/>
    <m/>
  </r>
  <r>
    <n v="7118"/>
    <n v="23"/>
    <x v="595"/>
    <d v="2017-01-06T00:00:00"/>
    <n v="358"/>
    <b v="1"/>
    <s v="Approved"/>
    <s v="Norco Bicycles"/>
    <s v="Mountain"/>
    <s v="low"/>
    <s v="small"/>
    <n v="688.63"/>
    <n v="612.88"/>
    <d v="2011-05-07T00:00:00"/>
    <n v="75.75"/>
    <s v="F"/>
    <n v="31"/>
    <d v="1984-06-12T00:00:00"/>
    <n v="36.08449604895992"/>
    <s v="Senior Editor"/>
    <s v="n/a"/>
    <s v="Mass Customer"/>
    <s v="N"/>
    <s v="Yes"/>
    <n v="2"/>
    <m/>
  </r>
  <r>
    <n v="7208"/>
    <n v="95"/>
    <x v="3197"/>
    <d v="2017-01-06T00:00:00"/>
    <n v="358"/>
    <b v="1"/>
    <s v="Approved"/>
    <s v="Giant Bicycles"/>
    <s v="Standard"/>
    <s v="medium"/>
    <s v="large"/>
    <n v="569.55999999999995"/>
    <n v="528.42999999999995"/>
    <d v="2002-03-22T00:00:00"/>
    <n v="41.129999999999995"/>
    <s v="F"/>
    <n v="70"/>
    <d v="1966-01-10T00:00:00"/>
    <n v="54.517372761288684"/>
    <s v="General Manager"/>
    <s v="Health"/>
    <s v="Mass Customer"/>
    <s v="N"/>
    <s v="Yes"/>
    <n v="8"/>
    <m/>
  </r>
  <r>
    <n v="7295"/>
    <n v="45"/>
    <x v="302"/>
    <d v="2017-01-06T00:00:00"/>
    <n v="358"/>
    <b v="0"/>
    <s v="Approved"/>
    <s v="Solex"/>
    <s v="Standard"/>
    <s v="medium"/>
    <s v="medium"/>
    <n v="441.49"/>
    <n v="84.99"/>
    <d v="1993-04-12T00:00:00"/>
    <n v="356.5"/>
    <s v="M"/>
    <n v="15"/>
    <d v="1994-06-22T00:00:00"/>
    <n v="26.051619336631148"/>
    <s v="Geologist III"/>
    <s v="n/a"/>
    <s v="Affluent Customer"/>
    <s v="N"/>
    <s v="No"/>
    <n v="7"/>
    <m/>
  </r>
  <r>
    <n v="7380"/>
    <n v="76"/>
    <x v="1521"/>
    <d v="2017-01-06T00:00:00"/>
    <n v="358"/>
    <b v="1"/>
    <s v="Approved"/>
    <s v="WeareA2B"/>
    <s v="Standard"/>
    <s v="low"/>
    <s v="medium"/>
    <n v="642.30999999999995"/>
    <n v="513.85"/>
    <d v="2014-10-10T00:00:00"/>
    <n v="128.45999999999992"/>
    <s v="M"/>
    <n v="15"/>
    <d v="1960-08-20T00:00:00"/>
    <n v="59.911893309233889"/>
    <s v="Desktop Support Technician"/>
    <s v="Manufacturing"/>
    <s v="Mass Customer"/>
    <s v="N"/>
    <s v="No"/>
    <n v="17"/>
    <m/>
  </r>
  <r>
    <n v="8184"/>
    <n v="87"/>
    <x v="1588"/>
    <d v="2017-01-06T00:00:00"/>
    <n v="358"/>
    <b v="1"/>
    <s v="Approved"/>
    <s v="Giant Bicycles"/>
    <s v="Standard"/>
    <s v="high"/>
    <s v="medium"/>
    <n v="1179"/>
    <n v="707.4"/>
    <d v="1997-08-25T00:00:00"/>
    <n v="471.6"/>
    <s v="F"/>
    <n v="77"/>
    <d v="1980-07-15T00:00:00"/>
    <n v="39.996824816083205"/>
    <s v="Dental Hygienist"/>
    <s v="Health"/>
    <s v="Mass Customer"/>
    <s v="N"/>
    <s v="No"/>
    <n v="12"/>
    <m/>
  </r>
  <r>
    <n v="8716"/>
    <n v="30"/>
    <x v="1019"/>
    <d v="2017-01-06T00:00:00"/>
    <n v="358"/>
    <b v="1"/>
    <s v="Approved"/>
    <s v="Solex"/>
    <s v="Standard"/>
    <s v="high"/>
    <s v="medium"/>
    <n v="748.17"/>
    <n v="448.9"/>
    <d v="1992-10-11T00:00:00"/>
    <n v="299.27"/>
    <s v="M"/>
    <n v="97"/>
    <d v="1986-08-05T00:00:00"/>
    <n v="33.936550843480468"/>
    <s v="Computer Systems Analyst I"/>
    <s v="IT"/>
    <s v="Mass Customer"/>
    <s v="N"/>
    <s v="Yes"/>
    <n v="15"/>
    <m/>
  </r>
  <r>
    <n v="9324"/>
    <n v="94"/>
    <x v="1970"/>
    <d v="2017-01-06T00:00:00"/>
    <n v="358"/>
    <b v="0"/>
    <s v="Approved"/>
    <s v="Giant Bicycles"/>
    <s v="Standard"/>
    <s v="medium"/>
    <s v="large"/>
    <n v="1635.3"/>
    <n v="993.66"/>
    <d v="2013-06-09T00:00:00"/>
    <n v="641.64"/>
    <s v="M"/>
    <n v="16"/>
    <d v="1956-08-07T00:00:00"/>
    <n v="63.950249473617454"/>
    <s v="VP Marketing"/>
    <s v="n/a"/>
    <s v="Mass Customer"/>
    <s v="N"/>
    <s v="No"/>
    <n v="15"/>
    <m/>
  </r>
  <r>
    <n v="9721"/>
    <n v="27"/>
    <x v="2334"/>
    <d v="2017-01-06T00:00:00"/>
    <n v="358"/>
    <b v="0"/>
    <s v="Approved"/>
    <s v="Trek Bicycles"/>
    <s v="Standard"/>
    <s v="medium"/>
    <s v="medium"/>
    <n v="499.53"/>
    <n v="388.72"/>
    <d v="1999-06-23T00:00:00"/>
    <n v="110.80999999999995"/>
    <s v="F"/>
    <n v="3"/>
    <d v="1964-03-03T00:00:00"/>
    <n v="56.374907007864024"/>
    <s v="Environmental Specialist"/>
    <s v="Financial Services"/>
    <s v="Mass Customer"/>
    <s v="N"/>
    <s v="No"/>
    <n v="17"/>
    <m/>
  </r>
  <r>
    <n v="9729"/>
    <n v="65"/>
    <x v="1706"/>
    <d v="2017-01-06T00:00:00"/>
    <n v="358"/>
    <b v="0"/>
    <s v="Approved"/>
    <s v="WeareA2B"/>
    <s v="Standard"/>
    <s v="medium"/>
    <s v="medium"/>
    <n v="1807.45"/>
    <n v="778.69"/>
    <d v="1992-10-02T00:00:00"/>
    <n v="1028.76"/>
    <s v="F"/>
    <n v="88"/>
    <d v="1976-12-25T00:00:00"/>
    <n v="43.552989199644848"/>
    <s v="Office Assistant I"/>
    <s v="IT"/>
    <s v="Affluent Customer"/>
    <s v="N"/>
    <s v="Yes"/>
    <n v="21"/>
    <m/>
  </r>
  <r>
    <n v="9810"/>
    <n v="0"/>
    <x v="948"/>
    <d v="2017-01-06T00:00:00"/>
    <n v="358"/>
    <b v="0"/>
    <s v="Approved"/>
    <s v="Solex"/>
    <s v="Standard"/>
    <s v="medium"/>
    <s v="medium"/>
    <n v="71.489999999999995"/>
    <n v="53.62"/>
    <d v="2011-04-16T00:00:00"/>
    <n v="17.869999999999997"/>
    <s v="F"/>
    <n v="74"/>
    <d v="1989-02-03T00:00:00"/>
    <n v="31.435180980466765"/>
    <s v="Senior Sales Associate"/>
    <s v="Health"/>
    <s v="High Net Worth"/>
    <s v="N"/>
    <s v="Yes"/>
    <n v="17"/>
    <m/>
  </r>
  <r>
    <n v="9911"/>
    <n v="9"/>
    <x v="531"/>
    <d v="2017-01-06T00:00:00"/>
    <n v="358"/>
    <b v="1"/>
    <s v="Approved"/>
    <s v="OHM Cycles"/>
    <s v="Road"/>
    <s v="medium"/>
    <s v="medium"/>
    <n v="742.54"/>
    <n v="667.4"/>
    <d v="1991-11-07T00:00:00"/>
    <n v="75.139999999999986"/>
    <s v="M"/>
    <n v="64"/>
    <d v="1972-04-27T00:00:00"/>
    <n v="48.218742624302379"/>
    <n v="0"/>
    <s v="Argiculture"/>
    <s v="Mass Customer"/>
    <s v="N"/>
    <s v="No"/>
    <n v="15"/>
    <m/>
  </r>
  <r>
    <n v="10056"/>
    <n v="84"/>
    <x v="155"/>
    <d v="2017-01-06T00:00:00"/>
    <n v="358"/>
    <b v="1"/>
    <s v="Approved"/>
    <s v="Trek Bicycles"/>
    <s v="Road"/>
    <s v="medium"/>
    <s v="medium"/>
    <n v="290.62"/>
    <n v="215.14"/>
    <d v="2015-08-02T00:00:00"/>
    <n v="75.480000000000018"/>
    <s v="F"/>
    <n v="65"/>
    <d v="1961-01-21T00:00:00"/>
    <n v="59.489975501014712"/>
    <s v="Chief Design Engineer"/>
    <s v="n/a"/>
    <s v="Affluent Customer"/>
    <s v="N"/>
    <s v="Yes"/>
    <n v="5"/>
    <m/>
  </r>
  <r>
    <n v="10888"/>
    <n v="38"/>
    <x v="2557"/>
    <d v="2017-01-06T00:00:00"/>
    <n v="358"/>
    <b v="1"/>
    <s v="Approved"/>
    <s v="Trek Bicycles"/>
    <s v="Standard"/>
    <s v="medium"/>
    <s v="large"/>
    <n v="2091.4699999999998"/>
    <n v="388.92"/>
    <d v="2011-01-10T00:00:00"/>
    <n v="1702.5499999999997"/>
    <s v="M"/>
    <n v="51"/>
    <d v="1957-07-26T00:00:00"/>
    <n v="62.983126185946219"/>
    <s v="Recruiting Manager"/>
    <s v="Financial Services"/>
    <s v="High Net Worth"/>
    <s v="N"/>
    <s v="Yes"/>
    <n v="16"/>
    <m/>
  </r>
  <r>
    <n v="10972"/>
    <n v="63"/>
    <x v="1872"/>
    <d v="2017-01-06T00:00:00"/>
    <n v="358"/>
    <b v="0"/>
    <s v="Approved"/>
    <s v="WeareA2B"/>
    <s v="Standard"/>
    <s v="medium"/>
    <s v="medium"/>
    <n v="1992.93"/>
    <n v="762.63"/>
    <d v="1993-05-26T00:00:00"/>
    <n v="1230.3000000000002"/>
    <s v="F"/>
    <n v="88"/>
    <d v="1988-07-22T00:00:00"/>
    <n v="31.972167281836629"/>
    <s v="Administrative Officer"/>
    <s v="Financial Services"/>
    <s v="High Net Worth"/>
    <s v="N"/>
    <s v="Yes"/>
    <n v="2"/>
    <m/>
  </r>
  <r>
    <n v="11185"/>
    <n v="4"/>
    <x v="2768"/>
    <d v="2017-01-06T00:00:00"/>
    <n v="358"/>
    <b v="0"/>
    <s v="Approved"/>
    <s v="Giant Bicycles"/>
    <s v="Standard"/>
    <s v="high"/>
    <s v="medium"/>
    <n v="1129.1300000000001"/>
    <n v="677.48"/>
    <d v="1991-11-07T00:00:00"/>
    <n v="451.65000000000009"/>
    <s v="M"/>
    <n v="38"/>
    <d v="1944-01-24T00:00:00"/>
    <n v="76.495454953069512"/>
    <s v="Tax Accountant"/>
    <s v="Manufacturing"/>
    <s v="Affluent Customer"/>
    <s v="N"/>
    <s v="Yes"/>
    <n v="8"/>
    <m/>
  </r>
  <r>
    <n v="11349"/>
    <n v="29"/>
    <x v="1215"/>
    <d v="2017-01-06T00:00:00"/>
    <n v="358"/>
    <b v="0"/>
    <s v="Approved"/>
    <s v="WeareA2B"/>
    <s v="Standard"/>
    <s v="medium"/>
    <s v="medium"/>
    <n v="1065.03"/>
    <n v="230.09"/>
    <d v="2000-11-03T00:00:00"/>
    <n v="834.93999999999994"/>
    <s v="F"/>
    <n v="63"/>
    <d v="1991-02-28T00:00:00"/>
    <n v="29.366687829781835"/>
    <s v="Technical Writer"/>
    <s v="Manufacturing"/>
    <s v="High Net Worth"/>
    <s v="N"/>
    <s v="No"/>
    <n v="9"/>
    <m/>
  </r>
  <r>
    <n v="11506"/>
    <n v="90"/>
    <x v="1230"/>
    <d v="2017-01-06T00:00:00"/>
    <n v="358"/>
    <b v="0"/>
    <s v="Approved"/>
    <s v="Norco Bicycles"/>
    <s v="Standard"/>
    <s v="low"/>
    <s v="medium"/>
    <n v="363.01"/>
    <n v="290.41000000000003"/>
    <d v="2005-05-10T00:00:00"/>
    <n v="72.599999999999966"/>
    <s v="F"/>
    <n v="94"/>
    <d v="1998-01-06T00:00:00"/>
    <n v="22.506413857179094"/>
    <s v="Web Developer III"/>
    <s v="Financial Services"/>
    <s v="Mass Customer"/>
    <s v="N"/>
    <s v="No"/>
    <n v="3"/>
    <m/>
  </r>
  <r>
    <n v="12383"/>
    <n v="57"/>
    <x v="1810"/>
    <d v="2017-01-06T00:00:00"/>
    <n v="358"/>
    <b v="0"/>
    <s v="Approved"/>
    <s v="WeareA2B"/>
    <s v="Touring"/>
    <s v="medium"/>
    <s v="large"/>
    <n v="1890.39"/>
    <n v="260.14"/>
    <d v="1993-10-02T00:00:00"/>
    <n v="1630.25"/>
    <s v="M"/>
    <n v="41"/>
    <d v="1985-07-21T00:00:00"/>
    <n v="34.977646733891426"/>
    <s v="Recruiting Manager"/>
    <s v="Retail"/>
    <s v="Affluent Customer"/>
    <s v="N"/>
    <s v="Yes"/>
    <n v="7"/>
    <m/>
  </r>
  <r>
    <n v="12721"/>
    <n v="66"/>
    <x v="2108"/>
    <d v="2017-01-06T00:00:00"/>
    <n v="358"/>
    <b v="0"/>
    <s v="Approved"/>
    <s v="Solex"/>
    <s v="Standard"/>
    <s v="medium"/>
    <s v="medium"/>
    <n v="1163.8900000000001"/>
    <n v="589.27"/>
    <d v="2016-07-09T00:00:00"/>
    <n v="574.62000000000012"/>
    <s v="M"/>
    <n v="14"/>
    <d v="1993-12-09T00:00:00"/>
    <n v="26.585865911973617"/>
    <s v="Environmental Specialist"/>
    <s v="Financial Services"/>
    <s v="High Net Worth"/>
    <s v="N"/>
    <s v="No"/>
    <n v="8"/>
    <m/>
  </r>
  <r>
    <n v="12749"/>
    <n v="18"/>
    <x v="258"/>
    <d v="2017-01-06T00:00:00"/>
    <n v="358"/>
    <b v="0"/>
    <s v="Approved"/>
    <s v="Norco Bicycles"/>
    <s v="Standard"/>
    <s v="high"/>
    <s v="medium"/>
    <n v="1148.6400000000001"/>
    <n v="689.18"/>
    <d v="2004-12-18T00:00:00"/>
    <n v="459.46000000000015"/>
    <s v="F"/>
    <n v="58"/>
    <d v="1980-10-25T00:00:00"/>
    <n v="39.717372761288686"/>
    <s v="Civil Engineer"/>
    <s v="Manufacturing"/>
    <s v="High Net Worth"/>
    <s v="N"/>
    <s v="Yes"/>
    <n v="11"/>
    <m/>
  </r>
  <r>
    <n v="13329"/>
    <n v="74"/>
    <x v="1916"/>
    <d v="2017-01-06T00:00:00"/>
    <n v="358"/>
    <b v="1"/>
    <s v="Approved"/>
    <s v="WeareA2B"/>
    <s v="Standard"/>
    <s v="medium"/>
    <s v="medium"/>
    <n v="1228.07"/>
    <n v="400.91"/>
    <d v="1995-12-19T00:00:00"/>
    <n v="827.15999999999985"/>
    <s v="M"/>
    <n v="64"/>
    <d v="1974-11-25T00:00:00"/>
    <n v="45.637920706494164"/>
    <s v="General Manager"/>
    <s v="Manufacturing"/>
    <s v="Affluent Customer"/>
    <s v="N"/>
    <s v="Yes"/>
    <n v="19"/>
    <m/>
  </r>
  <r>
    <n v="13338"/>
    <n v="66"/>
    <x v="2164"/>
    <d v="2017-01-06T00:00:00"/>
    <n v="358"/>
    <b v="0"/>
    <s v="Approved"/>
    <s v="Giant Bicycles"/>
    <s v="Road"/>
    <s v="low"/>
    <s v="small"/>
    <n v="590.26"/>
    <n v="525.33000000000004"/>
    <d v="2010-11-05T00:00:00"/>
    <n v="64.92999999999995"/>
    <s v="F"/>
    <n v="18"/>
    <d v="1996-04-06T00:00:00"/>
    <n v="24.259838514713341"/>
    <s v="Technical Writer"/>
    <s v="Retail"/>
    <s v="Mass Customer"/>
    <s v="N"/>
    <s v="No"/>
    <n v="7"/>
    <m/>
  </r>
  <r>
    <n v="13863"/>
    <n v="84"/>
    <x v="403"/>
    <d v="2017-01-06T00:00:00"/>
    <n v="358"/>
    <b v="0"/>
    <s v="Approved"/>
    <s v="Trek Bicycles"/>
    <s v="Road"/>
    <s v="medium"/>
    <s v="medium"/>
    <n v="290.62"/>
    <n v="215.14"/>
    <d v="1997-08-25T00:00:00"/>
    <n v="75.480000000000018"/>
    <s v="F"/>
    <n v="7"/>
    <d v="1993-10-10T00:00:00"/>
    <n v="26.750249473617451"/>
    <s v="Payment Adjustment Coordinator"/>
    <s v="Financial Services"/>
    <s v="Mass Customer"/>
    <s v="N"/>
    <s v="Yes"/>
    <n v="9"/>
    <m/>
  </r>
  <r>
    <n v="14178"/>
    <n v="5"/>
    <x v="2400"/>
    <d v="2017-01-06T00:00:00"/>
    <n v="358"/>
    <b v="0"/>
    <s v="Approved"/>
    <s v="Giant Bicycles"/>
    <s v="Standard"/>
    <s v="high"/>
    <s v="medium"/>
    <n v="1129.1300000000001"/>
    <n v="677.48"/>
    <d v="2004-09-28T00:00:00"/>
    <n v="451.65000000000009"/>
    <s v="F"/>
    <n v="29"/>
    <d v="1962-01-02T00:00:00"/>
    <n v="58.542030295535262"/>
    <s v="Systems Administrator II"/>
    <s v="Property"/>
    <s v="High Net Worth"/>
    <s v="N"/>
    <s v="Yes"/>
    <n v="10"/>
    <m/>
  </r>
  <r>
    <n v="14751"/>
    <n v="10"/>
    <x v="3003"/>
    <d v="2017-01-06T00:00:00"/>
    <n v="358"/>
    <b v="0"/>
    <s v="Approved"/>
    <s v="Solex"/>
    <s v="Standard"/>
    <s v="medium"/>
    <s v="medium"/>
    <n v="1945.43"/>
    <n v="333.18"/>
    <d v="2003-09-09T00:00:00"/>
    <n v="1612.25"/>
    <s v="M"/>
    <n v="50"/>
    <d v="1964-01-06T00:00:00"/>
    <n v="56.53107139142567"/>
    <s v="Database Administrator IV"/>
    <s v="Retail"/>
    <s v="High Net Worth"/>
    <s v="N"/>
    <s v="Yes"/>
    <n v="12"/>
    <m/>
  </r>
  <r>
    <n v="15513"/>
    <n v="25"/>
    <x v="626"/>
    <d v="2017-01-06T00:00:00"/>
    <n v="358"/>
    <b v="1"/>
    <s v="Approved"/>
    <s v="Giant Bicycles"/>
    <s v="Road"/>
    <s v="medium"/>
    <s v="medium"/>
    <n v="1538.99"/>
    <n v="829.65"/>
    <d v="2016-02-04T00:00:00"/>
    <n v="709.34"/>
    <s v="M"/>
    <n v="42"/>
    <d v="1978-08-07T00:00:00"/>
    <n v="41.936550843480468"/>
    <s v="Accountant IV"/>
    <s v="Manufacturing"/>
    <s v="Affluent Customer"/>
    <s v="N"/>
    <s v="No"/>
    <n v="16"/>
    <m/>
  </r>
  <r>
    <n v="16519"/>
    <n v="66"/>
    <x v="2570"/>
    <d v="2017-01-06T00:00:00"/>
    <n v="358"/>
    <b v="1"/>
    <s v="Approved"/>
    <s v="Solex"/>
    <s v="Standard"/>
    <s v="medium"/>
    <s v="medium"/>
    <n v="1163.8900000000001"/>
    <n v="589.27"/>
    <d v="2013-03-12T00:00:00"/>
    <n v="574.62000000000012"/>
    <s v="F"/>
    <n v="80"/>
    <d v="1986-03-25T00:00:00"/>
    <n v="34.300934405124302"/>
    <s v="Mechanical Systems Engineer"/>
    <s v="Property"/>
    <s v="High Net Worth"/>
    <s v="N"/>
    <s v="Yes"/>
    <n v="7"/>
    <m/>
  </r>
  <r>
    <n v="16717"/>
    <n v="29"/>
    <x v="2028"/>
    <d v="2017-01-06T00:00:00"/>
    <n v="358"/>
    <b v="1"/>
    <s v="Approved"/>
    <s v="Norco Bicycles"/>
    <s v="Road"/>
    <s v="medium"/>
    <s v="medium"/>
    <n v="543.39"/>
    <n v="407.54"/>
    <d v="2016-11-22T00:00:00"/>
    <n v="135.84999999999997"/>
    <s v="M"/>
    <n v="39"/>
    <d v="1961-03-15T00:00:00"/>
    <n v="59.34477002156266"/>
    <s v="Budget/Accounting Analyst III"/>
    <s v="Financial Services"/>
    <s v="Affluent Customer"/>
    <s v="N"/>
    <s v="No"/>
    <n v="19"/>
    <m/>
  </r>
  <r>
    <n v="16996"/>
    <n v="98"/>
    <x v="1764"/>
    <d v="2017-01-06T00:00:00"/>
    <n v="358"/>
    <b v="1"/>
    <s v="Approved"/>
    <s v="Trek Bicycles"/>
    <s v="Standard"/>
    <s v="high"/>
    <s v="medium"/>
    <n v="358.39"/>
    <n v="215.03"/>
    <d v="2004-01-16T00:00:00"/>
    <n v="143.35999999999999"/>
    <s v="F"/>
    <n v="54"/>
    <d v="1966-07-10T00:00:00"/>
    <n v="54.021482350329777"/>
    <s v="Chemical Engineer"/>
    <s v="Manufacturing"/>
    <s v="Mass Customer"/>
    <s v="N"/>
    <s v="No"/>
    <n v="12"/>
    <m/>
  </r>
  <r>
    <n v="17398"/>
    <n v="79"/>
    <x v="2923"/>
    <d v="2017-01-06T00:00:00"/>
    <n v="358"/>
    <b v="0"/>
    <s v="Approved"/>
    <s v="Norco Bicycles"/>
    <s v="Standard"/>
    <s v="medium"/>
    <s v="medium"/>
    <n v="1555.58"/>
    <n v="818.01"/>
    <d v="2003-09-09T00:00:00"/>
    <n v="737.56999999999994"/>
    <s v="M"/>
    <n v="82"/>
    <d v="1957-10-02T00:00:00"/>
    <n v="62.796824816083202"/>
    <s v="Graphic Designer"/>
    <s v="Manufacturing"/>
    <s v="Mass Customer"/>
    <s v="N"/>
    <s v="No"/>
    <n v="15"/>
    <m/>
  </r>
  <r>
    <n v="17763"/>
    <n v="92"/>
    <x v="1244"/>
    <d v="2017-01-06T00:00:00"/>
    <n v="358"/>
    <b v="0"/>
    <s v="Approved"/>
    <s v="WeareA2B"/>
    <s v="Touring"/>
    <s v="medium"/>
    <s v="large"/>
    <n v="1890.39"/>
    <n v="260.14"/>
    <d v="1998-12-17T00:00:00"/>
    <n v="1630.25"/>
    <s v="M"/>
    <n v="38"/>
    <d v="1955-02-15T00:00:00"/>
    <n v="65.426961802384568"/>
    <s v="Developer I"/>
    <s v="Financial Services"/>
    <s v="High Net Worth"/>
    <s v="N"/>
    <s v="Yes"/>
    <n v="8"/>
    <m/>
  </r>
  <r>
    <n v="18446"/>
    <n v="23"/>
    <x v="369"/>
    <d v="2017-01-06T00:00:00"/>
    <n v="358"/>
    <b v="1"/>
    <s v="Approved"/>
    <s v="Norco Bicycles"/>
    <s v="Mountain"/>
    <s v="low"/>
    <s v="small"/>
    <n v="688.63"/>
    <n v="612.88"/>
    <d v="1993-04-12T00:00:00"/>
    <n v="75.75"/>
    <s v="F"/>
    <n v="78"/>
    <d v="1961-11-11T00:00:00"/>
    <n v="58.684496048959915"/>
    <s v="Information Systems Manager"/>
    <s v="Financial Services"/>
    <s v="Mass Customer"/>
    <s v="N"/>
    <s v="No"/>
    <n v="19"/>
    <m/>
  </r>
  <r>
    <n v="18743"/>
    <n v="59"/>
    <x v="1239"/>
    <d v="2017-01-06T00:00:00"/>
    <n v="358"/>
    <b v="0"/>
    <s v="Approved"/>
    <s v="Solex"/>
    <s v="Standard"/>
    <s v="medium"/>
    <s v="large"/>
    <n v="1061.56"/>
    <n v="733.58"/>
    <d v="1993-07-20T00:00:00"/>
    <n v="327.9799999999999"/>
    <s v="F"/>
    <n v="83"/>
    <d v="1956-05-03T00:00:00"/>
    <n v="64.213263172247594"/>
    <s v="Pharmacist"/>
    <s v="Health"/>
    <s v="Mass Customer"/>
    <s v="N"/>
    <s v="No"/>
    <n v="11"/>
    <m/>
  </r>
  <r>
    <n v="19005"/>
    <n v="6"/>
    <x v="341"/>
    <d v="2017-01-06T00:00:00"/>
    <n v="358"/>
    <b v="1"/>
    <s v="Approved"/>
    <s v="OHM Cycles"/>
    <s v="Standard"/>
    <s v="high"/>
    <s v="medium"/>
    <n v="227.88"/>
    <n v="136.72999999999999"/>
    <d v="2007-08-04T00:00:00"/>
    <n v="91.15"/>
    <s v="F"/>
    <n v="67"/>
    <d v="1968-09-07T00:00:00"/>
    <n v="51.857098788685946"/>
    <s v="Assistant Professor"/>
    <s v="Financial Services"/>
    <s v="Affluent Customer"/>
    <s v="N"/>
    <s v="Yes"/>
    <n v="10"/>
    <m/>
  </r>
  <r>
    <n v="19922"/>
    <n v="0"/>
    <x v="1668"/>
    <d v="2017-01-06T00:00:00"/>
    <n v="358"/>
    <b v="1"/>
    <s v="Approved"/>
    <s v="Norco Bicycles"/>
    <s v="Road"/>
    <s v="medium"/>
    <s v="medium"/>
    <n v="543.39"/>
    <n v="407.54"/>
    <d v="2003-03-18T00:00:00"/>
    <n v="135.84999999999997"/>
    <s v="F"/>
    <n v="73"/>
    <d v="1977-10-19T00:00:00"/>
    <n v="42.736550843480465"/>
    <s v="Geologist IV"/>
    <s v="Financial Services"/>
    <s v="High Net Worth"/>
    <s v="N"/>
    <s v="Yes"/>
    <n v="9"/>
    <m/>
  </r>
  <r>
    <n v="19925"/>
    <n v="56"/>
    <x v="3059"/>
    <d v="2017-01-06T00:00:00"/>
    <n v="358"/>
    <b v="1"/>
    <s v="Approved"/>
    <s v="OHM Cycles"/>
    <s v="Standard"/>
    <s v="medium"/>
    <s v="medium"/>
    <n v="183.86"/>
    <n v="137.9"/>
    <d v="1997-10-04T00:00:00"/>
    <n v="45.960000000000008"/>
    <s v="M"/>
    <n v="39"/>
    <d v="1992-03-10T00:00:00"/>
    <n v="28.336550843480463"/>
    <s v="Account Representative IV"/>
    <s v="Property"/>
    <s v="Mass Customer"/>
    <s v="N"/>
    <s v="No"/>
    <n v="9"/>
    <m/>
  </r>
  <r>
    <n v="12"/>
    <n v="61"/>
    <x v="2391"/>
    <d v="2017-01-05T00:00:00"/>
    <n v="359"/>
    <b v="1"/>
    <s v="Approved"/>
    <s v="OHM Cycles"/>
    <s v="Standard"/>
    <s v="low"/>
    <s v="medium"/>
    <n v="71.16"/>
    <n v="56.93"/>
    <d v="2015-06-17T00:00:00"/>
    <n v="14.229999999999997"/>
    <s v="M"/>
    <n v="14"/>
    <d v="1978-08-24T00:00:00"/>
    <n v="41.88997550101471"/>
    <s v="Sales Representative"/>
    <s v="Retail"/>
    <s v="Affluent Customer"/>
    <s v="N"/>
    <s v="Yes"/>
    <n v="7"/>
    <m/>
  </r>
  <r>
    <n v="702"/>
    <n v="54"/>
    <x v="2398"/>
    <d v="2017-01-05T00:00:00"/>
    <n v="359"/>
    <b v="1"/>
    <s v="Approved"/>
    <s v="WeareA2B"/>
    <s v="Standard"/>
    <s v="medium"/>
    <s v="medium"/>
    <n v="1292.8399999999999"/>
    <n v="13.44"/>
    <d v="2009-04-12T00:00:00"/>
    <n v="1279.3999999999999"/>
    <s v="F"/>
    <n v="98"/>
    <d v="1993-01-22T00:00:00"/>
    <n v="27.465317966768136"/>
    <s v="Chemical Engineer"/>
    <s v="Manufacturing"/>
    <s v="Mass Customer"/>
    <s v="N"/>
    <s v="No"/>
    <n v="10"/>
    <m/>
  </r>
  <r>
    <n v="706"/>
    <n v="54"/>
    <x v="236"/>
    <d v="2017-01-05T00:00:00"/>
    <n v="359"/>
    <b v="1"/>
    <s v="Approved"/>
    <s v="WeareA2B"/>
    <s v="Standard"/>
    <s v="medium"/>
    <s v="medium"/>
    <n v="1292.8399999999999"/>
    <n v="13.44"/>
    <d v="2009-04-12T00:00:00"/>
    <n v="1279.3999999999999"/>
    <s v="F"/>
    <n v="65"/>
    <d v="1989-07-15T00:00:00"/>
    <n v="30.991345364028412"/>
    <s v="Database Administrator IV"/>
    <s v="n/a"/>
    <s v="Mass Customer"/>
    <s v="N"/>
    <s v="No"/>
    <n v="11"/>
    <m/>
  </r>
  <r>
    <n v="1175"/>
    <n v="83"/>
    <x v="3379"/>
    <d v="2017-01-05T00:00:00"/>
    <n v="359"/>
    <b v="0"/>
    <s v="Approved"/>
    <s v="Solex"/>
    <s v="Touring"/>
    <s v="medium"/>
    <s v="large"/>
    <n v="2083.94"/>
    <n v="675.03"/>
    <d v="2013-09-16T00:00:00"/>
    <n v="1408.91"/>
    <s v="M"/>
    <n v="86"/>
    <d v="1974-11-21T00:00:00"/>
    <n v="45.64887961060375"/>
    <s v="Accounting Assistant I"/>
    <s v="Manufacturing"/>
    <s v="Affluent Customer"/>
    <s v="N"/>
    <s v="No"/>
    <n v="3"/>
    <m/>
  </r>
  <r>
    <n v="1386"/>
    <n v="76"/>
    <x v="573"/>
    <d v="2017-01-05T00:00:00"/>
    <n v="359"/>
    <b v="1"/>
    <s v="Approved"/>
    <s v="WeareA2B"/>
    <s v="Road"/>
    <s v="low"/>
    <s v="small"/>
    <n v="1172.78"/>
    <n v="1043.77"/>
    <d v="2002-10-10T00:00:00"/>
    <n v="129.01"/>
    <s v="F"/>
    <n v="7"/>
    <d v="1983-11-07T00:00:00"/>
    <n v="36.681756322932522"/>
    <s v="Operator"/>
    <s v="Retail"/>
    <s v="High Net Worth"/>
    <s v="N"/>
    <s v="No"/>
    <n v="7"/>
    <m/>
  </r>
  <r>
    <n v="1608"/>
    <n v="88"/>
    <x v="1124"/>
    <d v="2017-01-05T00:00:00"/>
    <n v="359"/>
    <b v="0"/>
    <s v="Approved"/>
    <s v="Norco Bicycles"/>
    <s v="Standard"/>
    <s v="medium"/>
    <s v="medium"/>
    <n v="1198.46"/>
    <n v="381.1"/>
    <d v="2005-05-10T00:00:00"/>
    <n v="817.36"/>
    <s v="F"/>
    <n v="19"/>
    <d v="1969-11-25T00:00:00"/>
    <n v="50.640660432521564"/>
    <n v="0"/>
    <s v="Manufacturing"/>
    <s v="Mass Customer"/>
    <s v="N"/>
    <s v="Yes"/>
    <n v="17"/>
    <m/>
  </r>
  <r>
    <n v="2141"/>
    <n v="79"/>
    <x v="949"/>
    <d v="2017-01-05T00:00:00"/>
    <n v="359"/>
    <b v="1"/>
    <s v="Approved"/>
    <s v="Norco Bicycles"/>
    <s v="Standard"/>
    <s v="medium"/>
    <s v="medium"/>
    <n v="1555.58"/>
    <n v="818.01"/>
    <d v="2003-09-09T00:00:00"/>
    <n v="737.56999999999994"/>
    <s v="M"/>
    <n v="23"/>
    <d v="1958-01-07T00:00:00"/>
    <n v="62.53107139142567"/>
    <s v="Environmental Tech"/>
    <s v="Financial Services"/>
    <s v="Mass Customer"/>
    <s v="N"/>
    <s v="No"/>
    <n v="20"/>
    <m/>
  </r>
  <r>
    <n v="2506"/>
    <n v="35"/>
    <x v="946"/>
    <d v="2017-01-05T00:00:00"/>
    <n v="359"/>
    <b v="1"/>
    <s v="Approved"/>
    <s v="Trek Bicycles"/>
    <s v="Standard"/>
    <s v="low"/>
    <s v="medium"/>
    <n v="1057.51"/>
    <n v="154.4"/>
    <d v="1994-07-12T00:00:00"/>
    <n v="903.11"/>
    <s v="F"/>
    <n v="77"/>
    <d v="1973-09-27T00:00:00"/>
    <n v="46.799564542110602"/>
    <s v="Executive Secretary"/>
    <s v="n/a"/>
    <s v="Mass Customer"/>
    <s v="N"/>
    <s v="No"/>
    <n v="14"/>
    <m/>
  </r>
  <r>
    <n v="2671"/>
    <n v="53"/>
    <x v="2359"/>
    <d v="2017-01-05T00:00:00"/>
    <n v="359"/>
    <b v="0"/>
    <s v="Approved"/>
    <s v="OHM Cycles"/>
    <s v="Standard"/>
    <s v="medium"/>
    <s v="medium"/>
    <n v="795.34"/>
    <n v="101.58"/>
    <d v="1997-02-09T00:00:00"/>
    <n v="693.76"/>
    <s v="U"/>
    <n v="29"/>
    <d v="1899-12-30T00:00:00"/>
    <n v="0"/>
    <s v="Engineer III"/>
    <s v="IT"/>
    <s v="Mass Customer"/>
    <s v="N"/>
    <s v="No"/>
    <n v="0"/>
    <m/>
  </r>
  <r>
    <n v="2801"/>
    <n v="81"/>
    <x v="2736"/>
    <d v="2017-01-05T00:00:00"/>
    <n v="359"/>
    <b v="1"/>
    <s v="Approved"/>
    <s v="Norco Bicycles"/>
    <s v="Standard"/>
    <s v="medium"/>
    <s v="small"/>
    <n v="586.45000000000005"/>
    <n v="521.94000000000005"/>
    <d v="1991-07-10T00:00:00"/>
    <n v="64.509999999999991"/>
    <s v="F"/>
    <n v="91"/>
    <d v="1973-02-18T00:00:00"/>
    <n v="47.405043994165396"/>
    <s v="Social Worker"/>
    <s v="Health"/>
    <s v="Mass Customer"/>
    <s v="N"/>
    <s v="No"/>
    <n v="7"/>
    <m/>
  </r>
  <r>
    <n v="2812"/>
    <n v="2"/>
    <x v="601"/>
    <d v="2017-01-05T00:00:00"/>
    <n v="359"/>
    <b v="0"/>
    <s v="Approved"/>
    <s v="Solex"/>
    <s v="Standard"/>
    <s v="medium"/>
    <s v="medium"/>
    <n v="71.489999999999995"/>
    <n v="53.62"/>
    <d v="2011-08-29T00:00:00"/>
    <n v="17.869999999999997"/>
    <s v="F"/>
    <n v="12"/>
    <d v="1959-10-12T00:00:00"/>
    <n v="60.76942755580923"/>
    <s v="Safety Technician III"/>
    <s v="Manufacturing"/>
    <s v="Affluent Customer"/>
    <s v="N"/>
    <s v="Yes"/>
    <n v="5"/>
    <m/>
  </r>
  <r>
    <n v="2825"/>
    <n v="93"/>
    <x v="1297"/>
    <d v="2017-01-05T00:00:00"/>
    <n v="359"/>
    <b v="1"/>
    <s v="Approved"/>
    <s v="WeareA2B"/>
    <s v="Standard"/>
    <s v="medium"/>
    <s v="medium"/>
    <n v="1065.03"/>
    <n v="230.09"/>
    <d v="1994-08-10T00:00:00"/>
    <n v="834.93999999999994"/>
    <s v="M"/>
    <n v="28"/>
    <d v="1982-09-14T00:00:00"/>
    <n v="37.829701528411974"/>
    <s v="VP Accounting"/>
    <s v="Financial Services"/>
    <s v="Mass Customer"/>
    <s v="N"/>
    <s v="Yes"/>
    <n v="6"/>
    <m/>
  </r>
  <r>
    <n v="3259"/>
    <n v="88"/>
    <x v="642"/>
    <d v="2017-01-05T00:00:00"/>
    <n v="359"/>
    <b v="1"/>
    <s v="Approved"/>
    <s v="Norco Bicycles"/>
    <s v="Standard"/>
    <s v="high"/>
    <s v="small"/>
    <n v="1661.92"/>
    <n v="1479.11"/>
    <d v="1996-11-09T00:00:00"/>
    <n v="182.81000000000017"/>
    <s v="M"/>
    <n v="37"/>
    <d v="1993-03-21T00:00:00"/>
    <n v="27.306413857179095"/>
    <s v="Accounting Assistant I"/>
    <s v="Financial Services"/>
    <s v="High Net Worth"/>
    <s v="N"/>
    <s v="Yes"/>
    <n v="6"/>
    <m/>
  </r>
  <r>
    <n v="3272"/>
    <n v="5"/>
    <x v="3084"/>
    <d v="2017-01-05T00:00:00"/>
    <n v="359"/>
    <b v="0"/>
    <s v="Approved"/>
    <s v="Trek Bicycles"/>
    <s v="Mountain"/>
    <s v="low"/>
    <s v="medium"/>
    <n v="574.64"/>
    <n v="459.71"/>
    <d v="2011-08-29T00:00:00"/>
    <n v="114.93"/>
    <s v="F"/>
    <n v="53"/>
    <d v="1976-01-12T00:00:00"/>
    <n v="44.506413857179098"/>
    <n v="0"/>
    <s v="Manufacturing"/>
    <s v="Mass Customer"/>
    <s v="N"/>
    <s v="No"/>
    <n v="15"/>
    <m/>
  </r>
  <r>
    <n v="3605"/>
    <n v="62"/>
    <x v="37"/>
    <d v="2017-01-05T00:00:00"/>
    <n v="359"/>
    <b v="0"/>
    <s v="Approved"/>
    <s v="Solex"/>
    <s v="Standard"/>
    <s v="high"/>
    <s v="medium"/>
    <n v="1024.6600000000001"/>
    <n v="614.79999999999995"/>
    <d v="2016-02-04T00:00:00"/>
    <n v="409.86000000000013"/>
    <s v="F"/>
    <n v="16"/>
    <d v="1975-05-07T00:00:00"/>
    <n v="45.191345364028408"/>
    <s v="Director of Sales"/>
    <s v="Health"/>
    <s v="High Net Worth"/>
    <s v="N"/>
    <s v="Yes"/>
    <n v="21"/>
    <m/>
  </r>
  <r>
    <n v="3710"/>
    <n v="51"/>
    <x v="1915"/>
    <d v="2017-01-05T00:00:00"/>
    <n v="359"/>
    <b v="0"/>
    <s v="Approved"/>
    <s v="OHM Cycles"/>
    <s v="Standard"/>
    <s v="high"/>
    <s v="medium"/>
    <n v="2005.66"/>
    <n v="1203.4000000000001"/>
    <d v="2012-04-10T00:00:00"/>
    <n v="802.26"/>
    <s v="U"/>
    <n v="32"/>
    <d v="1899-12-30T00:00:00"/>
    <n v="0"/>
    <s v="Software Test Engineer IV"/>
    <s v="IT"/>
    <s v="Mass Customer"/>
    <s v="N"/>
    <s v="Yes"/>
    <n v="0"/>
    <m/>
  </r>
  <r>
    <n v="3870"/>
    <n v="85"/>
    <x v="1856"/>
    <d v="2017-01-05T00:00:00"/>
    <n v="359"/>
    <b v="1"/>
    <s v="Approved"/>
    <s v="WeareA2B"/>
    <s v="Standard"/>
    <s v="medium"/>
    <s v="medium"/>
    <n v="752.64"/>
    <n v="205.36"/>
    <d v="2015-08-02T00:00:00"/>
    <n v="547.28"/>
    <s v="F"/>
    <n v="54"/>
    <d v="1973-04-14T00:00:00"/>
    <n v="47.254359062658544"/>
    <n v="0"/>
    <s v="Property"/>
    <s v="Mass Customer"/>
    <s v="N"/>
    <s v="No"/>
    <n v="4"/>
    <m/>
  </r>
  <r>
    <n v="4032"/>
    <n v="64"/>
    <x v="128"/>
    <d v="2017-01-05T00:00:00"/>
    <n v="359"/>
    <b v="1"/>
    <s v="Approved"/>
    <s v="Trek Bicycles"/>
    <s v="Standard"/>
    <s v="medium"/>
    <s v="large"/>
    <n v="1469.44"/>
    <n v="596.54999999999995"/>
    <d v="2012-05-18T00:00:00"/>
    <n v="872.8900000000001"/>
    <s v="F"/>
    <n v="93"/>
    <d v="1992-04-27T00:00:00"/>
    <n v="28.205043994165397"/>
    <s v="Legal Assistant"/>
    <s v="Manufacturing"/>
    <s v="Mass Customer"/>
    <s v="N"/>
    <s v="No"/>
    <n v="9"/>
    <m/>
  </r>
  <r>
    <n v="4215"/>
    <n v="77"/>
    <x v="969"/>
    <d v="2017-01-05T00:00:00"/>
    <n v="359"/>
    <b v="0"/>
    <s v="Approved"/>
    <s v="Norco Bicycles"/>
    <s v="Road"/>
    <s v="medium"/>
    <s v="large"/>
    <n v="1240.31"/>
    <n v="795.1"/>
    <d v="2016-03-29T00:00:00"/>
    <n v="445.20999999999992"/>
    <s v="F"/>
    <n v="73"/>
    <d v="1969-06-03T00:00:00"/>
    <n v="51.120112487316078"/>
    <s v="Assistant Manager"/>
    <s v="Manufacturing"/>
    <s v="Mass Customer"/>
    <s v="N"/>
    <s v="Yes"/>
    <n v="5"/>
    <m/>
  </r>
  <r>
    <n v="4472"/>
    <n v="3"/>
    <x v="463"/>
    <d v="2017-01-05T00:00:00"/>
    <n v="359"/>
    <b v="1"/>
    <s v="Approved"/>
    <s v="Trek Bicycles"/>
    <s v="Standard"/>
    <s v="medium"/>
    <s v="large"/>
    <n v="2091.4699999999998"/>
    <n v="388.92"/>
    <d v="2007-08-04T00:00:00"/>
    <n v="1702.5499999999997"/>
    <s v="F"/>
    <n v="26"/>
    <d v="1974-05-31T00:00:00"/>
    <n v="46.125591939370878"/>
    <s v="Clinical Specialist"/>
    <s v="Health"/>
    <s v="Mass Customer"/>
    <s v="N"/>
    <s v="Yes"/>
    <n v="10"/>
    <m/>
  </r>
  <r>
    <n v="4506"/>
    <n v="38"/>
    <x v="3001"/>
    <d v="2017-01-05T00:00:00"/>
    <n v="359"/>
    <b v="0"/>
    <s v="Approved"/>
    <s v="Trek Bicycles"/>
    <s v="Standard"/>
    <s v="medium"/>
    <s v="large"/>
    <n v="2091.4699999999998"/>
    <n v="388.92"/>
    <d v="2011-08-24T00:00:00"/>
    <n v="1702.5499999999997"/>
    <s v="F"/>
    <n v="44"/>
    <d v="1998-01-20T00:00:00"/>
    <n v="22.468057692795533"/>
    <s v="General Manager"/>
    <s v="Financial Services"/>
    <s v="High Net Worth"/>
    <s v="N"/>
    <s v="No"/>
    <n v="3"/>
    <m/>
  </r>
  <r>
    <n v="5606"/>
    <n v="53"/>
    <x v="2094"/>
    <d v="2017-01-05T00:00:00"/>
    <n v="359"/>
    <b v="1"/>
    <s v="Approved"/>
    <s v="OHM Cycles"/>
    <s v="Standard"/>
    <s v="medium"/>
    <s v="medium"/>
    <n v="795.34"/>
    <n v="101.58"/>
    <d v="2015-10-18T00:00:00"/>
    <n v="693.76"/>
    <s v="M"/>
    <n v="5"/>
    <d v="1955-11-30T00:00:00"/>
    <n v="64.637920706494157"/>
    <n v="0"/>
    <s v="Retail"/>
    <s v="Mass Customer"/>
    <s v="N"/>
    <s v="Yes"/>
    <n v="8"/>
    <m/>
  </r>
  <r>
    <n v="6238"/>
    <n v="92"/>
    <x v="935"/>
    <d v="2017-01-05T00:00:00"/>
    <n v="359"/>
    <b v="1"/>
    <s v="Approved"/>
    <s v="WeareA2B"/>
    <s v="Standard"/>
    <s v="medium"/>
    <s v="small"/>
    <n v="1415.01"/>
    <n v="1259.3599999999999"/>
    <d v="2002-10-10T00:00:00"/>
    <n v="155.65000000000009"/>
    <s v="M"/>
    <n v="29"/>
    <d v="1975-05-13T00:00:00"/>
    <n v="45.174907007864029"/>
    <s v="Sales Associate"/>
    <s v="Financial Services"/>
    <s v="Affluent Customer"/>
    <s v="N"/>
    <s v="Yes"/>
    <n v="17"/>
    <m/>
  </r>
  <r>
    <n v="6571"/>
    <n v="25"/>
    <x v="1373"/>
    <d v="2017-01-05T00:00:00"/>
    <n v="359"/>
    <b v="1"/>
    <s v="Approved"/>
    <s v="Giant Bicycles"/>
    <s v="Road"/>
    <s v="medium"/>
    <s v="medium"/>
    <n v="1538.99"/>
    <n v="829.65"/>
    <d v="2016-02-04T00:00:00"/>
    <n v="709.34"/>
    <s v="M"/>
    <n v="35"/>
    <d v="1996-03-02T00:00:00"/>
    <n v="24.355728925672246"/>
    <s v="Software Consultant"/>
    <s v="Property"/>
    <s v="Mass Customer"/>
    <s v="N"/>
    <s v="No"/>
    <n v="2"/>
    <m/>
  </r>
  <r>
    <n v="6621"/>
    <n v="37"/>
    <x v="1253"/>
    <d v="2017-01-05T00:00:00"/>
    <n v="359"/>
    <b v="1"/>
    <s v="Approved"/>
    <s v="OHM Cycles"/>
    <s v="Standard"/>
    <s v="low"/>
    <s v="medium"/>
    <n v="1793.43"/>
    <n v="248.82"/>
    <d v="1999-07-20T00:00:00"/>
    <n v="1544.6100000000001"/>
    <s v="M"/>
    <n v="11"/>
    <d v="1978-04-24T00:00:00"/>
    <n v="42.224222076357179"/>
    <s v="Data Coordiator"/>
    <s v="Entertainment"/>
    <s v="Mass Customer"/>
    <s v="N"/>
    <s v="No"/>
    <n v="13"/>
    <m/>
  </r>
  <r>
    <n v="6655"/>
    <n v="52"/>
    <x v="1439"/>
    <d v="2017-01-05T00:00:00"/>
    <n v="359"/>
    <b v="0"/>
    <s v="Approved"/>
    <s v="OHM Cycles"/>
    <s v="Road"/>
    <s v="medium"/>
    <s v="medium"/>
    <n v="1280.28"/>
    <n v="829.51"/>
    <d v="2001-11-25T00:00:00"/>
    <n v="450.77"/>
    <s v="M"/>
    <n v="77"/>
    <d v="1978-08-26T00:00:00"/>
    <n v="41.884496048959917"/>
    <s v="Accountant I"/>
    <s v="Financial Services"/>
    <s v="Affluent Customer"/>
    <s v="N"/>
    <s v="No"/>
    <n v="10"/>
    <m/>
  </r>
  <r>
    <n v="7560"/>
    <n v="44"/>
    <x v="2296"/>
    <d v="2017-01-05T00:00:00"/>
    <n v="359"/>
    <b v="1"/>
    <s v="Approved"/>
    <s v="WeareA2B"/>
    <s v="Standard"/>
    <s v="medium"/>
    <s v="medium"/>
    <n v="1769.64"/>
    <n v="108.76"/>
    <d v="2011-05-09T00:00:00"/>
    <n v="1660.88"/>
    <s v="M"/>
    <n v="29"/>
    <d v="1979-04-30T00:00:00"/>
    <n v="41.207783720192793"/>
    <s v="Electrical Engineer"/>
    <s v="Manufacturing"/>
    <s v="Mass Customer"/>
    <s v="N"/>
    <s v="No"/>
    <n v="12"/>
    <m/>
  </r>
  <r>
    <n v="7575"/>
    <n v="40"/>
    <x v="3441"/>
    <d v="2017-01-05T00:00:00"/>
    <n v="359"/>
    <b v="1"/>
    <s v="Approved"/>
    <s v="Trek Bicycles"/>
    <s v="Road"/>
    <s v="medium"/>
    <s v="large"/>
    <n v="1894.19"/>
    <n v="598.76"/>
    <d v="2003-07-21T00:00:00"/>
    <n v="1295.43"/>
    <s v="M"/>
    <n v="10"/>
    <d v="1978-05-11T00:00:00"/>
    <n v="42.177646733891422"/>
    <s v="VP Product Management"/>
    <s v="Telecommunications"/>
    <s v="High Net Worth"/>
    <s v="N"/>
    <s v="No"/>
    <n v="20"/>
    <m/>
  </r>
  <r>
    <n v="7710"/>
    <n v="1"/>
    <x v="453"/>
    <d v="2017-01-05T00:00:00"/>
    <n v="359"/>
    <b v="1"/>
    <s v="Approved"/>
    <s v="Giant Bicycles"/>
    <s v="Touring"/>
    <s v="medium"/>
    <s v="large"/>
    <n v="1873.97"/>
    <n v="863.95"/>
    <d v="2006-05-22T00:00:00"/>
    <n v="1010.02"/>
    <s v="M"/>
    <n v="39"/>
    <d v="1976-09-29T00:00:00"/>
    <n v="43.791345364028409"/>
    <s v="Senior Editor"/>
    <s v="Financial Services"/>
    <s v="High Net Worth"/>
    <s v="N"/>
    <s v="No"/>
    <n v="6"/>
    <m/>
  </r>
  <r>
    <n v="7783"/>
    <n v="19"/>
    <x v="2197"/>
    <d v="2017-01-05T00:00:00"/>
    <n v="359"/>
    <b v="0"/>
    <s v="Approved"/>
    <s v="OHM Cycles"/>
    <s v="Road"/>
    <s v="high"/>
    <s v="large"/>
    <n v="12.01"/>
    <n v="7.21"/>
    <d v="2016-02-04T00:00:00"/>
    <n v="4.8"/>
    <s v="M"/>
    <n v="77"/>
    <d v="1964-02-29T00:00:00"/>
    <n v="56.383126185946217"/>
    <s v="Research Nurse"/>
    <s v="Health"/>
    <s v="Affluent Customer"/>
    <s v="N"/>
    <s v="Yes"/>
    <n v="9"/>
    <m/>
  </r>
  <r>
    <n v="8109"/>
    <n v="8"/>
    <x v="2940"/>
    <d v="2017-01-05T00:00:00"/>
    <n v="359"/>
    <b v="1"/>
    <s v="Approved"/>
    <s v="Solex"/>
    <s v="Road"/>
    <s v="medium"/>
    <s v="small"/>
    <n v="1703.52"/>
    <n v="1516.13"/>
    <d v="2011-04-16T00:00:00"/>
    <n v="187.38999999999987"/>
    <s v="M"/>
    <n v="84"/>
    <d v="1997-05-28T00:00:00"/>
    <n v="23.117372761288685"/>
    <s v="Cost Accountant"/>
    <s v="Financial Services"/>
    <s v="Mass Customer"/>
    <s v="N"/>
    <s v="No"/>
    <n v="1"/>
    <m/>
  </r>
  <r>
    <n v="8578"/>
    <n v="38"/>
    <x v="3350"/>
    <d v="2017-01-05T00:00:00"/>
    <n v="359"/>
    <b v="0"/>
    <s v="Approved"/>
    <s v="Trek Bicycles"/>
    <s v="Standard"/>
    <s v="medium"/>
    <s v="large"/>
    <n v="2091.4699999999998"/>
    <n v="388.92"/>
    <d v="2004-09-28T00:00:00"/>
    <n v="1702.5499999999997"/>
    <s v="F"/>
    <n v="77"/>
    <d v="1960-01-04T00:00:00"/>
    <n v="60.539290569507862"/>
    <s v="Operator"/>
    <s v="n/a"/>
    <s v="High Net Worth"/>
    <s v="N"/>
    <s v="Yes"/>
    <n v="8"/>
    <m/>
  </r>
  <r>
    <n v="9011"/>
    <n v="86"/>
    <x v="2842"/>
    <d v="2017-01-05T00:00:00"/>
    <n v="359"/>
    <b v="1"/>
    <s v="Approved"/>
    <s v="OHM Cycles"/>
    <s v="Standard"/>
    <s v="medium"/>
    <s v="medium"/>
    <n v="235.63"/>
    <n v="125.07"/>
    <d v="1998-12-16T00:00:00"/>
    <n v="110.56"/>
    <s v="F"/>
    <n v="59"/>
    <d v="1977-07-02T00:00:00"/>
    <n v="43.03518098046677"/>
    <s v="Social Worker"/>
    <s v="Health"/>
    <s v="Affluent Customer"/>
    <s v="N"/>
    <s v="Yes"/>
    <n v="8"/>
    <m/>
  </r>
  <r>
    <n v="9013"/>
    <n v="44"/>
    <x v="39"/>
    <d v="2017-01-05T00:00:00"/>
    <n v="359"/>
    <b v="0"/>
    <s v="Approved"/>
    <s v="WeareA2B"/>
    <s v="Standard"/>
    <s v="medium"/>
    <s v="medium"/>
    <n v="1769.64"/>
    <n v="108.76"/>
    <d v="2001-11-25T00:00:00"/>
    <n v="1660.88"/>
    <s v="M"/>
    <n v="96"/>
    <d v="1964-01-12T00:00:00"/>
    <n v="56.514633035261284"/>
    <s v="Payment Adjustment Coordinator"/>
    <s v="IT"/>
    <s v="Mass Customer"/>
    <s v="N"/>
    <s v="Yes"/>
    <n v="19"/>
    <m/>
  </r>
  <r>
    <n v="9785"/>
    <n v="72"/>
    <x v="350"/>
    <d v="2017-01-05T00:00:00"/>
    <n v="359"/>
    <b v="0"/>
    <s v="Approved"/>
    <s v="Norco Bicycles"/>
    <s v="Standard"/>
    <s v="medium"/>
    <s v="medium"/>
    <n v="360.4"/>
    <n v="270.3"/>
    <d v="2003-09-09T00:00:00"/>
    <n v="90.099999999999966"/>
    <s v="F"/>
    <n v="93"/>
    <d v="1953-10-12T00:00:00"/>
    <n v="66.77216728183663"/>
    <s v="Executive Secretary"/>
    <s v="Health"/>
    <s v="Mass Customer"/>
    <s v="N"/>
    <s v="Yes"/>
    <n v="11"/>
    <m/>
  </r>
  <r>
    <n v="11082"/>
    <n v="4"/>
    <x v="115"/>
    <d v="2017-01-05T00:00:00"/>
    <n v="359"/>
    <b v="0"/>
    <s v="Approved"/>
    <s v="Giant Bicycles"/>
    <s v="Standard"/>
    <s v="high"/>
    <s v="medium"/>
    <n v="1129.1300000000001"/>
    <n v="677.48"/>
    <d v="2005-08-09T00:00:00"/>
    <n v="451.65000000000009"/>
    <s v="M"/>
    <n v="99"/>
    <d v="1955-12-31T00:00:00"/>
    <n v="64.552989199644855"/>
    <s v="Safety Technician III"/>
    <s v="Retail"/>
    <s v="Mass Customer"/>
    <s v="N"/>
    <s v="No"/>
    <n v="20"/>
    <m/>
  </r>
  <r>
    <n v="11260"/>
    <n v="60"/>
    <x v="3102"/>
    <d v="2017-01-05T00:00:00"/>
    <n v="359"/>
    <b v="1"/>
    <s v="Approved"/>
    <s v="Giant Bicycles"/>
    <s v="Standard"/>
    <s v="high"/>
    <s v="small"/>
    <n v="1977.36"/>
    <n v="1759.85"/>
    <d v="2011-08-24T00:00:00"/>
    <n v="217.51"/>
    <s v="M"/>
    <n v="98"/>
    <d v="1973-07-07T00:00:00"/>
    <n v="47.024222076357177"/>
    <s v="Quality Control Specialist"/>
    <s v="Retail"/>
    <s v="Affluent Customer"/>
    <s v="N"/>
    <s v="No"/>
    <n v="11"/>
    <m/>
  </r>
  <r>
    <n v="11268"/>
    <n v="68"/>
    <x v="2907"/>
    <d v="2017-01-05T00:00:00"/>
    <n v="359"/>
    <b v="0"/>
    <s v="Approved"/>
    <s v="OHM Cycles"/>
    <s v="Standard"/>
    <s v="medium"/>
    <s v="medium"/>
    <n v="1636.9"/>
    <n v="44.71"/>
    <d v="2006-05-22T00:00:00"/>
    <n v="1592.19"/>
    <s v="F"/>
    <n v="16"/>
    <d v="2001-11-14T00:00:00"/>
    <n v="18.648879610603753"/>
    <s v="Operator"/>
    <s v="Health"/>
    <s v="Affluent Customer"/>
    <s v="N"/>
    <s v="Yes"/>
    <n v="1"/>
    <m/>
  </r>
  <r>
    <n v="12143"/>
    <n v="13"/>
    <x v="2094"/>
    <d v="2017-01-05T00:00:00"/>
    <n v="359"/>
    <b v="1"/>
    <s v="Approved"/>
    <s v="Solex"/>
    <s v="Standard"/>
    <s v="medium"/>
    <s v="medium"/>
    <n v="1163.8900000000001"/>
    <n v="589.27"/>
    <d v="2003-08-05T00:00:00"/>
    <n v="574.62000000000012"/>
    <s v="M"/>
    <n v="5"/>
    <d v="1955-11-30T00:00:00"/>
    <n v="64.637920706494157"/>
    <n v="0"/>
    <s v="Retail"/>
    <s v="Mass Customer"/>
    <s v="N"/>
    <s v="Yes"/>
    <n v="8"/>
    <m/>
  </r>
  <r>
    <n v="12528"/>
    <n v="8"/>
    <x v="251"/>
    <d v="2017-01-05T00:00:00"/>
    <n v="359"/>
    <b v="0"/>
    <s v="Approved"/>
    <s v="Solex"/>
    <s v="Road"/>
    <s v="medium"/>
    <s v="small"/>
    <n v="1703.52"/>
    <n v="1516.13"/>
    <d v="2004-08-17T00:00:00"/>
    <n v="187.38999999999987"/>
    <s v="M"/>
    <n v="64"/>
    <d v="1955-03-06T00:00:00"/>
    <n v="65.374907007864024"/>
    <s v="Office Assistant IV"/>
    <s v="Health"/>
    <s v="Mass Customer"/>
    <s v="N"/>
    <s v="Yes"/>
    <n v="6"/>
    <m/>
  </r>
  <r>
    <n v="13264"/>
    <n v="95"/>
    <x v="2544"/>
    <d v="2017-01-05T00:00:00"/>
    <n v="359"/>
    <b v="0"/>
    <s v="Approved"/>
    <s v="Giant Bicycles"/>
    <s v="Standard"/>
    <s v="medium"/>
    <s v="large"/>
    <n v="569.55999999999995"/>
    <n v="528.42999999999995"/>
    <d v="2002-10-10T00:00:00"/>
    <n v="41.129999999999995"/>
    <s v="M"/>
    <n v="93"/>
    <d v="1978-12-27T00:00:00"/>
    <n v="41.547509747590055"/>
    <s v="Health Coach IV"/>
    <s v="Health"/>
    <s v="Affluent Customer"/>
    <s v="N"/>
    <s v="Yes"/>
    <n v="12"/>
    <m/>
  </r>
  <r>
    <n v="13363"/>
    <n v="13"/>
    <x v="1328"/>
    <d v="2017-01-05T00:00:00"/>
    <n v="359"/>
    <b v="0"/>
    <s v="Approved"/>
    <s v="Solex"/>
    <s v="Standard"/>
    <s v="medium"/>
    <s v="medium"/>
    <n v="1577.53"/>
    <n v="826.51"/>
    <d v="2011-03-16T00:00:00"/>
    <n v="751.02"/>
    <s v="M"/>
    <n v="28"/>
    <d v="1976-11-27T00:00:00"/>
    <n v="43.629701528411971"/>
    <s v="Data Coordiator"/>
    <s v="Retail"/>
    <s v="High Net Worth"/>
    <s v="N"/>
    <s v="Yes"/>
    <n v="9"/>
    <m/>
  </r>
  <r>
    <n v="13756"/>
    <n v="67"/>
    <x v="2083"/>
    <d v="2017-01-05T00:00:00"/>
    <n v="359"/>
    <b v="0"/>
    <s v="Approved"/>
    <s v="Norco Bicycles"/>
    <s v="Road"/>
    <s v="medium"/>
    <s v="medium"/>
    <n v="544.04999999999995"/>
    <n v="376.84"/>
    <d v="2005-10-22T00:00:00"/>
    <n v="167.20999999999998"/>
    <s v="F"/>
    <n v="55"/>
    <d v="1976-08-10T00:00:00"/>
    <n v="43.928331665398275"/>
    <s v="Dental Hygienist"/>
    <s v="Health"/>
    <s v="Mass Customer"/>
    <s v="N"/>
    <s v="No"/>
    <n v="15"/>
    <m/>
  </r>
  <r>
    <n v="14214"/>
    <n v="8"/>
    <x v="598"/>
    <d v="2017-01-05T00:00:00"/>
    <n v="359"/>
    <b v="1"/>
    <s v="Approved"/>
    <s v="Solex"/>
    <s v="Road"/>
    <s v="medium"/>
    <s v="small"/>
    <n v="1703.52"/>
    <n v="1516.13"/>
    <d v="2003-08-05T00:00:00"/>
    <n v="187.38999999999987"/>
    <s v="M"/>
    <n v="71"/>
    <d v="1964-01-13T00:00:00"/>
    <n v="56.511893309233891"/>
    <s v="Senior Quality Engineer"/>
    <s v="Argiculture"/>
    <s v="Mass Customer"/>
    <s v="N"/>
    <s v="Yes"/>
    <n v="11"/>
    <m/>
  </r>
  <r>
    <n v="14327"/>
    <n v="79"/>
    <x v="3090"/>
    <d v="2017-01-05T00:00:00"/>
    <n v="359"/>
    <b v="0"/>
    <s v="Approved"/>
    <s v="Norco Bicycles"/>
    <s v="Standard"/>
    <s v="medium"/>
    <s v="medium"/>
    <n v="1555.58"/>
    <n v="818.01"/>
    <d v="2003-09-09T00:00:00"/>
    <n v="737.56999999999994"/>
    <s v="M"/>
    <n v="10"/>
    <d v="1976-08-25T00:00:00"/>
    <n v="43.887235774987317"/>
    <s v="GIS Technical Architect"/>
    <s v="Financial Services"/>
    <s v="Mass Customer"/>
    <s v="N"/>
    <s v="No"/>
    <n v="5"/>
    <m/>
  </r>
  <r>
    <n v="14455"/>
    <n v="15"/>
    <x v="2294"/>
    <d v="2017-01-05T00:00:00"/>
    <n v="359"/>
    <b v="1"/>
    <s v="Approved"/>
    <s v="Norco Bicycles"/>
    <s v="Standard"/>
    <s v="low"/>
    <s v="medium"/>
    <n v="958.74"/>
    <n v="748.9"/>
    <d v="2005-12-07T00:00:00"/>
    <n v="209.84000000000003"/>
    <s v="F"/>
    <n v="27"/>
    <d v="1971-09-26T00:00:00"/>
    <n v="48.805043994165395"/>
    <n v="0"/>
    <s v="Telecommunications"/>
    <s v="Affluent Customer"/>
    <s v="N"/>
    <s v="Yes"/>
    <n v="16"/>
    <m/>
  </r>
  <r>
    <n v="15044"/>
    <n v="18"/>
    <x v="1797"/>
    <d v="2017-01-05T00:00:00"/>
    <n v="359"/>
    <b v="0"/>
    <s v="Approved"/>
    <s v="Norco Bicycles"/>
    <s v="Standard"/>
    <s v="high"/>
    <s v="medium"/>
    <n v="1148.6400000000001"/>
    <n v="689.18"/>
    <d v="2015-08-10T00:00:00"/>
    <n v="459.46000000000015"/>
    <s v="M"/>
    <n v="60"/>
    <d v="1976-08-18T00:00:00"/>
    <n v="43.906413857179096"/>
    <n v="0"/>
    <s v="n/a"/>
    <s v="High Net Worth"/>
    <s v="N"/>
    <s v="No"/>
    <n v="4"/>
    <m/>
  </r>
  <r>
    <n v="15046"/>
    <n v="0"/>
    <x v="2421"/>
    <d v="2017-01-05T00:00:00"/>
    <n v="359"/>
    <b v="0"/>
    <s v="Approved"/>
    <s v="Trek Bicycles"/>
    <s v="Road"/>
    <s v="medium"/>
    <s v="medium"/>
    <n v="290.62"/>
    <n v="215.14"/>
    <d v="2015-08-02T00:00:00"/>
    <n v="75.480000000000018"/>
    <s v="F"/>
    <n v="27"/>
    <d v="1965-04-06T00:00:00"/>
    <n v="55.281756322932523"/>
    <s v="VP Product Management"/>
    <s v="Argiculture"/>
    <s v="High Net Worth"/>
    <s v="N"/>
    <s v="Yes"/>
    <n v="19"/>
    <m/>
  </r>
  <r>
    <n v="15517"/>
    <n v="6"/>
    <x v="2240"/>
    <d v="2017-01-05T00:00:00"/>
    <n v="359"/>
    <b v="0"/>
    <s v="Approved"/>
    <s v="OHM Cycles"/>
    <s v="Standard"/>
    <s v="high"/>
    <s v="medium"/>
    <n v="227.88"/>
    <n v="136.72999999999999"/>
    <d v="2003-08-05T00:00:00"/>
    <n v="91.15"/>
    <s v="M"/>
    <n v="3"/>
    <d v="1977-11-17T00:00:00"/>
    <n v="42.657098788685943"/>
    <s v="Account Executive"/>
    <s v="n/a"/>
    <s v="Mass Customer"/>
    <s v="N"/>
    <s v="Yes"/>
    <n v="16"/>
    <m/>
  </r>
  <r>
    <n v="16135"/>
    <n v="87"/>
    <x v="583"/>
    <d v="2017-01-05T00:00:00"/>
    <n v="359"/>
    <b v="1"/>
    <s v="Approved"/>
    <s v="OHM Cycles"/>
    <s v="Standard"/>
    <s v="medium"/>
    <s v="medium"/>
    <n v="1636.9"/>
    <n v="44.71"/>
    <d v="2010-08-20T00:00:00"/>
    <n v="1592.19"/>
    <s v="M"/>
    <n v="36"/>
    <d v="1971-08-31T00:00:00"/>
    <n v="48.876276870877724"/>
    <s v="Dental Hygienist"/>
    <s v="Health"/>
    <s v="High Net Worth"/>
    <s v="N"/>
    <s v="No"/>
    <n v="10"/>
    <m/>
  </r>
  <r>
    <n v="16215"/>
    <n v="62"/>
    <x v="2976"/>
    <d v="2017-01-05T00:00:00"/>
    <n v="359"/>
    <b v="1"/>
    <s v="Approved"/>
    <s v="Solex"/>
    <s v="Standard"/>
    <s v="medium"/>
    <s v="medium"/>
    <n v="478.16"/>
    <n v="298.72000000000003"/>
    <d v="1993-06-23T00:00:00"/>
    <n v="179.44"/>
    <s v="F"/>
    <n v="19"/>
    <d v="2001-01-16T00:00:00"/>
    <n v="19.476276870877726"/>
    <n v="0"/>
    <s v="Manufacturing"/>
    <s v="Affluent Customer"/>
    <s v="N"/>
    <s v="No"/>
    <n v="2"/>
    <m/>
  </r>
  <r>
    <n v="16432"/>
    <n v="12"/>
    <x v="853"/>
    <d v="2017-01-05T00:00:00"/>
    <n v="359"/>
    <b v="0"/>
    <s v="Approved"/>
    <s v="Giant Bicycles"/>
    <s v="Standard"/>
    <s v="medium"/>
    <s v="large"/>
    <n v="1765.3"/>
    <n v="709.48"/>
    <d v="2004-07-25T00:00:00"/>
    <n v="1055.82"/>
    <s v="U"/>
    <n v="1"/>
    <d v="1899-12-30T00:00:00"/>
    <n v="0"/>
    <s v="Physical Therapy Assistant"/>
    <s v="IT"/>
    <s v="High Net Worth"/>
    <s v="N"/>
    <s v="No"/>
    <n v="0"/>
    <m/>
  </r>
  <r>
    <n v="16808"/>
    <n v="42"/>
    <x v="2018"/>
    <d v="2017-01-05T00:00:00"/>
    <n v="359"/>
    <b v="1"/>
    <s v="Approved"/>
    <s v="OHM Cycles"/>
    <s v="Road"/>
    <s v="medium"/>
    <s v="small"/>
    <n v="1810"/>
    <n v="1610.9"/>
    <d v="2014-07-28T00:00:00"/>
    <n v="199.09999999999991"/>
    <s v="F"/>
    <n v="62"/>
    <d v="1989-07-16T00:00:00"/>
    <n v="30.988605638001012"/>
    <s v="Chemical Engineer"/>
    <s v="Manufacturing"/>
    <s v="Mass Customer"/>
    <s v="N"/>
    <s v="Yes"/>
    <n v="2"/>
    <m/>
  </r>
  <r>
    <n v="16912"/>
    <n v="16"/>
    <x v="1297"/>
    <d v="2017-01-05T00:00:00"/>
    <n v="359"/>
    <b v="0"/>
    <s v="Approved"/>
    <s v="Norco Bicycles"/>
    <s v="Standard"/>
    <s v="high"/>
    <s v="small"/>
    <n v="1661.92"/>
    <n v="1479.11"/>
    <d v="2013-03-12T00:00:00"/>
    <n v="182.81000000000017"/>
    <s v="M"/>
    <n v="28"/>
    <d v="1982-09-14T00:00:00"/>
    <n v="37.829701528411974"/>
    <s v="VP Accounting"/>
    <s v="Financial Services"/>
    <s v="Mass Customer"/>
    <s v="N"/>
    <s v="Yes"/>
    <n v="6"/>
    <m/>
  </r>
  <r>
    <n v="16957"/>
    <n v="34"/>
    <x v="693"/>
    <d v="2017-01-05T00:00:00"/>
    <n v="359"/>
    <b v="1"/>
    <s v="Approved"/>
    <s v="Norco Bicycles"/>
    <s v="Road"/>
    <s v="high"/>
    <s v="large"/>
    <n v="774.53"/>
    <n v="464.72"/>
    <d v="2003-03-18T00:00:00"/>
    <n v="309.80999999999995"/>
    <s v="F"/>
    <n v="80"/>
    <d v="1963-11-14T00:00:00"/>
    <n v="56.676276870877729"/>
    <s v="Clinical Specialist"/>
    <s v="Health"/>
    <s v="Mass Customer"/>
    <s v="N"/>
    <s v="No"/>
    <n v="16"/>
    <m/>
  </r>
  <r>
    <n v="17427"/>
    <n v="0"/>
    <x v="654"/>
    <d v="2017-01-05T00:00:00"/>
    <n v="359"/>
    <b v="0"/>
    <s v="Approved"/>
    <s v="Solex"/>
    <s v="Standard"/>
    <s v="medium"/>
    <s v="medium"/>
    <n v="478.16"/>
    <n v="298.72000000000003"/>
    <d v="2012-05-18T00:00:00"/>
    <n v="179.44"/>
    <s v="F"/>
    <n v="70"/>
    <d v="1978-11-05T00:00:00"/>
    <n v="41.689975501014715"/>
    <s v="Speech Pathologist"/>
    <s v="Retail"/>
    <s v="High Net Worth"/>
    <s v="N"/>
    <s v="Yes"/>
    <n v="5"/>
    <m/>
  </r>
  <r>
    <n v="17557"/>
    <n v="79"/>
    <x v="736"/>
    <d v="2017-01-05T00:00:00"/>
    <n v="359"/>
    <b v="0"/>
    <s v="Approved"/>
    <s v="Norco Bicycles"/>
    <s v="Standard"/>
    <s v="medium"/>
    <s v="medium"/>
    <n v="1555.58"/>
    <n v="818.01"/>
    <d v="2004-08-07T00:00:00"/>
    <n v="737.56999999999994"/>
    <s v="F"/>
    <n v="62"/>
    <d v="1974-04-09T00:00:00"/>
    <n v="46.26805769279553"/>
    <s v="Executive Secretary"/>
    <s v="Argiculture"/>
    <s v="Mass Customer"/>
    <s v="N"/>
    <s v="Yes"/>
    <n v="5"/>
    <m/>
  </r>
  <r>
    <n v="18021"/>
    <n v="41"/>
    <x v="2451"/>
    <d v="2017-01-05T00:00:00"/>
    <n v="359"/>
    <b v="1"/>
    <s v="Approved"/>
    <s v="Norco Bicycles"/>
    <s v="Standard"/>
    <s v="low"/>
    <s v="medium"/>
    <n v="958.74"/>
    <n v="748.9"/>
    <d v="1994-09-09T00:00:00"/>
    <n v="209.84000000000003"/>
    <s v="M"/>
    <n v="56"/>
    <d v="1974-08-03T00:00:00"/>
    <n v="45.950249473617454"/>
    <s v="Occupational Therapist"/>
    <s v="Health"/>
    <s v="High Net Worth"/>
    <s v="N"/>
    <s v="Yes"/>
    <n v="14"/>
    <m/>
  </r>
  <r>
    <n v="18170"/>
    <n v="62"/>
    <x v="630"/>
    <d v="2017-01-05T00:00:00"/>
    <n v="359"/>
    <b v="1"/>
    <s v="Approved"/>
    <s v="Solex"/>
    <s v="Standard"/>
    <s v="medium"/>
    <s v="medium"/>
    <n v="478.16"/>
    <n v="298.72000000000003"/>
    <d v="1993-06-23T00:00:00"/>
    <n v="179.44"/>
    <s v="F"/>
    <n v="93"/>
    <d v="1997-07-06T00:00:00"/>
    <n v="23.010523446220191"/>
    <s v="Compensation Analyst"/>
    <s v="Financial Services"/>
    <s v="Mass Customer"/>
    <s v="N"/>
    <s v="No"/>
    <n v="2"/>
    <m/>
  </r>
  <r>
    <n v="18562"/>
    <n v="98"/>
    <x v="2625"/>
    <d v="2017-01-05T00:00:00"/>
    <n v="359"/>
    <b v="1"/>
    <s v="Approved"/>
    <s v="Trek Bicycles"/>
    <s v="Standard"/>
    <s v="high"/>
    <s v="medium"/>
    <n v="358.39"/>
    <n v="215.03"/>
    <d v="2004-01-16T00:00:00"/>
    <n v="143.35999999999999"/>
    <s v="M"/>
    <n v="95"/>
    <d v="1962-01-03T00:00:00"/>
    <n v="58.539290569507862"/>
    <s v="Executive Secretary"/>
    <s v="Argiculture"/>
    <s v="Mass Customer"/>
    <s v="N"/>
    <s v="No"/>
    <n v="17"/>
    <m/>
  </r>
  <r>
    <n v="18782"/>
    <n v="50"/>
    <x v="1198"/>
    <d v="2017-01-05T00:00:00"/>
    <n v="359"/>
    <b v="0"/>
    <s v="Approved"/>
    <s v="WeareA2B"/>
    <s v="Standard"/>
    <s v="medium"/>
    <s v="small"/>
    <n v="175.89"/>
    <n v="131.91999999999999"/>
    <d v="2003-02-16T00:00:00"/>
    <n v="43.97"/>
    <s v="M"/>
    <n v="23"/>
    <d v="1969-11-17T00:00:00"/>
    <n v="50.662578240740736"/>
    <s v="Librarian"/>
    <s v="Entertainment"/>
    <s v="Mass Customer"/>
    <s v="N"/>
    <s v="No"/>
    <n v="10"/>
    <m/>
  </r>
  <r>
    <n v="19528"/>
    <n v="32"/>
    <x v="2938"/>
    <d v="2017-01-05T00:00:00"/>
    <n v="359"/>
    <b v="1"/>
    <s v="Approved"/>
    <s v="Giant Bicycles"/>
    <s v="Standard"/>
    <s v="medium"/>
    <s v="medium"/>
    <n v="642.70000000000005"/>
    <n v="211.37"/>
    <d v="1995-12-19T00:00:00"/>
    <n v="431.33000000000004"/>
    <s v="M"/>
    <n v="82"/>
    <d v="1955-02-20T00:00:00"/>
    <n v="65.413263172247582"/>
    <s v="Research Assistant II"/>
    <s v="Health"/>
    <s v="Mass Customer"/>
    <s v="N"/>
    <s v="Yes"/>
    <n v="16"/>
    <m/>
  </r>
  <r>
    <n v="19828"/>
    <n v="62"/>
    <x v="3436"/>
    <d v="2017-01-05T00:00:00"/>
    <n v="359"/>
    <b v="1"/>
    <s v="Approved"/>
    <s v="Solex"/>
    <s v="Standard"/>
    <s v="medium"/>
    <s v="medium"/>
    <n v="478.16"/>
    <n v="298.72000000000003"/>
    <d v="1993-06-23T00:00:00"/>
    <n v="179.44"/>
    <s v="M"/>
    <n v="89"/>
    <d v="1980-10-07T00:00:00"/>
    <n v="39.766687829781837"/>
    <s v="Quality Engineer"/>
    <s v="IT"/>
    <s v="Mass Customer"/>
    <s v="N"/>
    <s v="No"/>
    <n v="8"/>
    <m/>
  </r>
  <r>
    <n v="305"/>
    <n v="77"/>
    <x v="3257"/>
    <d v="2017-01-04T00:00:00"/>
    <n v="360"/>
    <b v="0"/>
    <s v="Approved"/>
    <s v="Norco Bicycles"/>
    <s v="Road"/>
    <s v="medium"/>
    <s v="large"/>
    <n v="1240.31"/>
    <n v="795.1"/>
    <d v="2011-01-10T00:00:00"/>
    <n v="445.20999999999992"/>
    <s v="M"/>
    <n v="63"/>
    <d v="1977-12-04T00:00:00"/>
    <n v="42.610523446220192"/>
    <s v="Executive Secretary"/>
    <s v="Manufacturing"/>
    <s v="Affluent Customer"/>
    <s v="N"/>
    <s v="No"/>
    <n v="14"/>
    <m/>
  </r>
  <r>
    <n v="390"/>
    <n v="79"/>
    <x v="1799"/>
    <d v="2017-01-04T00:00:00"/>
    <n v="360"/>
    <b v="0"/>
    <s v="Approved"/>
    <s v="Norco Bicycles"/>
    <s v="Standard"/>
    <s v="medium"/>
    <s v="medium"/>
    <n v="1555.58"/>
    <n v="818.01"/>
    <d v="2007-08-04T00:00:00"/>
    <n v="737.56999999999994"/>
    <s v="F"/>
    <n v="25"/>
    <d v="2000-09-02T00:00:00"/>
    <n v="19.848879610603753"/>
    <s v="Assistant Manager"/>
    <s v="Retail"/>
    <s v="Affluent Customer"/>
    <s v="N"/>
    <s v="No"/>
    <n v="1"/>
    <m/>
  </r>
  <r>
    <n v="722"/>
    <n v="27"/>
    <x v="92"/>
    <d v="2017-01-04T00:00:00"/>
    <n v="360"/>
    <b v="0"/>
    <s v="Approved"/>
    <s v="Trek Bicycles"/>
    <s v="Standard"/>
    <s v="low"/>
    <s v="medium"/>
    <n v="1057.51"/>
    <n v="154.4"/>
    <d v="2010-06-07T00:00:00"/>
    <n v="903.11"/>
    <s v="M"/>
    <n v="51"/>
    <d v="1986-03-12T00:00:00"/>
    <n v="34.336550843480467"/>
    <s v="Nurse"/>
    <s v="n/a"/>
    <s v="High Net Worth"/>
    <s v="N"/>
    <s v="Yes"/>
    <n v="11"/>
    <m/>
  </r>
  <r>
    <n v="896"/>
    <n v="53"/>
    <x v="2148"/>
    <d v="2017-01-04T00:00:00"/>
    <n v="360"/>
    <b v="0"/>
    <s v="Approved"/>
    <s v="OHM Cycles"/>
    <s v="Standard"/>
    <s v="medium"/>
    <s v="medium"/>
    <n v="795.34"/>
    <n v="101.58"/>
    <d v="1997-02-09T00:00:00"/>
    <n v="693.76"/>
    <s v="F"/>
    <n v="38"/>
    <d v="1983-03-01T00:00:00"/>
    <n v="37.369427555809231"/>
    <s v="Director of Sales"/>
    <s v="Retail"/>
    <s v="Mass Customer"/>
    <s v="N"/>
    <s v="No"/>
    <n v="5"/>
    <m/>
  </r>
  <r>
    <n v="1373"/>
    <n v="72"/>
    <x v="1945"/>
    <d v="2017-01-04T00:00:00"/>
    <n v="360"/>
    <b v="0"/>
    <s v="Approved"/>
    <s v="OHM Cycles"/>
    <s v="Standard"/>
    <s v="medium"/>
    <s v="medium"/>
    <n v="912.52"/>
    <n v="141.4"/>
    <d v="1993-06-23T00:00:00"/>
    <n v="771.12"/>
    <s v="F"/>
    <n v="66"/>
    <d v="1978-12-09T00:00:00"/>
    <n v="41.596824816083206"/>
    <s v="Systems Administrator I"/>
    <s v="Financial Services"/>
    <s v="High Net Worth"/>
    <s v="N"/>
    <s v="Yes"/>
    <n v="9"/>
    <m/>
  </r>
  <r>
    <n v="1586"/>
    <n v="18"/>
    <x v="1193"/>
    <d v="2017-01-04T00:00:00"/>
    <n v="360"/>
    <b v="1"/>
    <s v="Approved"/>
    <s v="Solex"/>
    <s v="Standard"/>
    <s v="medium"/>
    <s v="medium"/>
    <n v="575.27"/>
    <n v="431.45"/>
    <d v="1993-10-02T00:00:00"/>
    <n v="143.82"/>
    <s v="M"/>
    <n v="12"/>
    <d v="1977-06-13T00:00:00"/>
    <n v="43.087235774987313"/>
    <s v="VP Accounting"/>
    <s v="Financial Services"/>
    <s v="Mass Customer"/>
    <s v="N"/>
    <s v="Yes"/>
    <n v="16"/>
    <m/>
  </r>
  <r>
    <n v="19794"/>
    <n v="0"/>
    <x v="415"/>
    <d v="2017-01-13T00:00:00"/>
    <m/>
    <b v="0"/>
    <s v="Approved"/>
    <m/>
    <m/>
    <m/>
    <m/>
    <n v="868.56"/>
    <m/>
    <m/>
    <m/>
    <m/>
    <m/>
    <m/>
    <m/>
    <m/>
    <m/>
    <m/>
    <m/>
    <m/>
    <m/>
    <m/>
  </r>
  <r>
    <n v="2523"/>
    <n v="82"/>
    <x v="1878"/>
    <d v="2017-01-04T00:00:00"/>
    <n v="360"/>
    <b v="1"/>
    <s v="Approved"/>
    <s v="Norco Bicycles"/>
    <s v="Standard"/>
    <s v="high"/>
    <s v="medium"/>
    <n v="1148.6400000000001"/>
    <n v="689.18"/>
    <d v="2015-08-10T00:00:00"/>
    <n v="459.46000000000015"/>
    <s v="F"/>
    <n v="4"/>
    <d v="1981-03-30T00:00:00"/>
    <n v="39.289975501014709"/>
    <s v="Tax Accountant"/>
    <s v="Manufacturing"/>
    <s v="Mass Customer"/>
    <s v="N"/>
    <s v="No"/>
    <n v="18"/>
    <m/>
  </r>
  <r>
    <n v="2605"/>
    <n v="58"/>
    <x v="1382"/>
    <d v="2017-01-04T00:00:00"/>
    <n v="360"/>
    <b v="0"/>
    <s v="Approved"/>
    <s v="OHM Cycles"/>
    <s v="Standard"/>
    <s v="medium"/>
    <s v="medium"/>
    <n v="912.52"/>
    <n v="141.4"/>
    <d v="2012-05-18T00:00:00"/>
    <n v="771.12"/>
    <s v="M"/>
    <n v="49"/>
    <d v="1960-04-21T00:00:00"/>
    <n v="60.243400158548958"/>
    <s v="VP Product Management"/>
    <s v="n/a"/>
    <s v="Mass Customer"/>
    <s v="N"/>
    <s v="Yes"/>
    <n v="20"/>
    <m/>
  </r>
  <r>
    <n v="2654"/>
    <n v="38"/>
    <x v="497"/>
    <d v="2017-01-04T00:00:00"/>
    <n v="360"/>
    <b v="1"/>
    <s v="Approved"/>
    <s v="Trek Bicycles"/>
    <s v="Standard"/>
    <s v="medium"/>
    <s v="large"/>
    <n v="2091.4699999999998"/>
    <n v="388.92"/>
    <d v="2011-04-16T00:00:00"/>
    <n v="1702.5499999999997"/>
    <s v="M"/>
    <n v="67"/>
    <d v="1967-03-15T00:00:00"/>
    <n v="53.34203029553526"/>
    <s v="Actuary"/>
    <s v="Financial Services"/>
    <s v="High Net Worth"/>
    <s v="N"/>
    <s v="Yes"/>
    <n v="19"/>
    <m/>
  </r>
  <r>
    <n v="4093"/>
    <n v="39"/>
    <x v="1933"/>
    <d v="2017-01-04T00:00:00"/>
    <n v="360"/>
    <b v="1"/>
    <s v="Approved"/>
    <s v="Giant Bicycles"/>
    <s v="Standard"/>
    <s v="medium"/>
    <s v="large"/>
    <n v="1812.75"/>
    <n v="582.48"/>
    <d v="2010-06-07T00:00:00"/>
    <n v="1230.27"/>
    <s v="F"/>
    <n v="89"/>
    <d v="1974-06-11T00:00:00"/>
    <n v="46.095454953069506"/>
    <s v="Software Engineer II"/>
    <s v="Health"/>
    <s v="Mass Customer"/>
    <s v="N"/>
    <s v="No"/>
    <n v="12"/>
    <m/>
  </r>
  <r>
    <n v="4113"/>
    <n v="3"/>
    <x v="2204"/>
    <d v="2017-01-04T00:00:00"/>
    <n v="360"/>
    <b v="1"/>
    <s v="Approved"/>
    <s v="Trek Bicycles"/>
    <s v="Standard"/>
    <s v="medium"/>
    <s v="large"/>
    <n v="2091.4699999999998"/>
    <n v="388.92"/>
    <d v="2013-09-16T00:00:00"/>
    <n v="1702.5499999999997"/>
    <s v="M"/>
    <n v="34"/>
    <d v="1999-02-23T00:00:00"/>
    <n v="21.374907007864028"/>
    <s v="Recruiting Manager"/>
    <s v="Financial Services"/>
    <s v="Mass Customer"/>
    <s v="N"/>
    <s v="Yes"/>
    <n v="2"/>
    <m/>
  </r>
  <r>
    <n v="4250"/>
    <n v="66"/>
    <x v="1722"/>
    <d v="2017-01-04T00:00:00"/>
    <n v="360"/>
    <b v="0"/>
    <s v="Approved"/>
    <s v="Giant Bicycles"/>
    <s v="Road"/>
    <s v="low"/>
    <s v="small"/>
    <n v="590.26"/>
    <n v="525.33000000000004"/>
    <d v="2005-10-22T00:00:00"/>
    <n v="64.92999999999995"/>
    <s v="F"/>
    <n v="85"/>
    <d v="1988-09-09T00:00:00"/>
    <n v="31.837920706494163"/>
    <s v="Assistant Professor"/>
    <s v="Health"/>
    <s v="Mass Customer"/>
    <s v="N"/>
    <s v="Yes"/>
    <n v="11"/>
    <m/>
  </r>
  <r>
    <n v="4394"/>
    <n v="32"/>
    <x v="2085"/>
    <d v="2017-01-04T00:00:00"/>
    <n v="360"/>
    <b v="1"/>
    <s v="Approved"/>
    <s v="Giant Bicycles"/>
    <s v="Standard"/>
    <s v="medium"/>
    <s v="medium"/>
    <n v="642.70000000000005"/>
    <n v="211.37"/>
    <d v="2002-03-22T00:00:00"/>
    <n v="431.33000000000004"/>
    <s v="M"/>
    <n v="67"/>
    <d v="1956-05-06T00:00:00"/>
    <n v="64.205043994165393"/>
    <s v="Staff Scientist"/>
    <s v="n/a"/>
    <s v="Mass Customer"/>
    <s v="N"/>
    <s v="No"/>
    <n v="20"/>
    <m/>
  </r>
  <r>
    <n v="4504"/>
    <n v="1"/>
    <x v="210"/>
    <d v="2017-01-04T00:00:00"/>
    <n v="360"/>
    <b v="1"/>
    <s v="Approved"/>
    <s v="Giant Bicycles"/>
    <s v="Standard"/>
    <s v="medium"/>
    <s v="medium"/>
    <n v="1403.5"/>
    <n v="954.82"/>
    <d v="2016-11-14T00:00:00"/>
    <n v="448.67999999999995"/>
    <s v="M"/>
    <n v="19"/>
    <d v="1980-04-15T00:00:00"/>
    <n v="40.246139884576358"/>
    <n v="0"/>
    <s v="Health"/>
    <s v="Mass Customer"/>
    <s v="N"/>
    <s v="No"/>
    <n v="15"/>
    <m/>
  </r>
  <r>
    <n v="5385"/>
    <n v="0"/>
    <x v="3011"/>
    <d v="2017-01-04T00:00:00"/>
    <n v="360"/>
    <b v="0"/>
    <s v="Approved"/>
    <s v="OHM Cycles"/>
    <s v="Standard"/>
    <s v="medium"/>
    <s v="medium"/>
    <n v="235.63"/>
    <n v="125.07"/>
    <d v="1993-04-20T00:00:00"/>
    <n v="110.56"/>
    <s v="F"/>
    <n v="79"/>
    <d v="1969-11-28T00:00:00"/>
    <n v="50.632441254439371"/>
    <s v="Desktop Support Technician"/>
    <s v="Manufacturing"/>
    <s v="High Net Worth"/>
    <s v="N"/>
    <s v="Yes"/>
    <n v="8"/>
    <m/>
  </r>
  <r>
    <n v="5655"/>
    <n v="0"/>
    <x v="2888"/>
    <d v="2017-01-04T00:00:00"/>
    <n v="360"/>
    <b v="1"/>
    <s v="Approved"/>
    <s v="OHM Cycles"/>
    <s v="Road"/>
    <s v="high"/>
    <s v="large"/>
    <n v="12.01"/>
    <n v="7.21"/>
    <d v="1993-05-26T00:00:00"/>
    <n v="4.8"/>
    <s v="F"/>
    <n v="48"/>
    <d v="1995-09-07T00:00:00"/>
    <n v="24.84066043252156"/>
    <n v="0"/>
    <s v="Retail"/>
    <s v="High Net Worth"/>
    <s v="N"/>
    <s v="Yes"/>
    <n v="2"/>
    <m/>
  </r>
  <r>
    <n v="6286"/>
    <n v="74"/>
    <x v="1895"/>
    <d v="2017-01-04T00:00:00"/>
    <n v="360"/>
    <b v="1"/>
    <s v="Approved"/>
    <s v="WeareA2B"/>
    <s v="Standard"/>
    <s v="medium"/>
    <s v="medium"/>
    <n v="1228.07"/>
    <n v="400.91"/>
    <d v="2000-05-22T00:00:00"/>
    <n v="827.15999999999985"/>
    <s v="M"/>
    <n v="75"/>
    <d v="1967-01-25T00:00:00"/>
    <n v="53.476276870877726"/>
    <n v="0"/>
    <s v="n/a"/>
    <s v="Mass Customer"/>
    <s v="N"/>
    <s v="No"/>
    <n v="13"/>
    <m/>
  </r>
  <r>
    <n v="6989"/>
    <n v="80"/>
    <x v="122"/>
    <d v="2017-01-04T00:00:00"/>
    <n v="360"/>
    <b v="0"/>
    <s v="Approved"/>
    <s v="OHM Cycles"/>
    <s v="Touring"/>
    <s v="low"/>
    <s v="medium"/>
    <n v="1073.07"/>
    <n v="933.84"/>
    <d v="1997-01-25T00:00:00"/>
    <n v="139.2299999999999"/>
    <s v="F"/>
    <n v="67"/>
    <d v="1962-09-18T00:00:00"/>
    <n v="57.832441254439367"/>
    <n v="0"/>
    <s v="Financial Services"/>
    <s v="Mass Customer"/>
    <s v="N"/>
    <s v="No"/>
    <n v="9"/>
    <m/>
  </r>
  <r>
    <n v="7168"/>
    <n v="38"/>
    <x v="2880"/>
    <d v="2017-01-04T00:00:00"/>
    <n v="360"/>
    <b v="0"/>
    <s v="Approved"/>
    <s v="Trek Bicycles"/>
    <s v="Standard"/>
    <s v="medium"/>
    <s v="large"/>
    <n v="2091.4699999999998"/>
    <n v="388.92"/>
    <d v="2014-07-28T00:00:00"/>
    <n v="1702.5499999999997"/>
    <s v="M"/>
    <n v="78"/>
    <d v="1959-06-03T00:00:00"/>
    <n v="61.128331665398271"/>
    <s v="Recruiting Manager"/>
    <s v="Manufacturing"/>
    <s v="High Net Worth"/>
    <s v="N"/>
    <s v="Yes"/>
    <n v="7"/>
    <m/>
  </r>
  <r>
    <n v="7464"/>
    <n v="41"/>
    <x v="2815"/>
    <d v="2017-01-04T00:00:00"/>
    <n v="360"/>
    <b v="0"/>
    <s v="Approved"/>
    <s v="Solex"/>
    <s v="Road"/>
    <s v="medium"/>
    <s v="medium"/>
    <n v="416.98"/>
    <n v="312.74"/>
    <d v="2014-07-28T00:00:00"/>
    <n v="104.24000000000001"/>
    <s v="F"/>
    <n v="12"/>
    <d v="1971-03-21T00:00:00"/>
    <n v="49.322852213343481"/>
    <s v="Payment Adjustment Coordinator"/>
    <s v="n/a"/>
    <s v="Mass Customer"/>
    <s v="N"/>
    <s v="Yes"/>
    <n v="7"/>
    <m/>
  </r>
  <r>
    <n v="8677"/>
    <n v="6"/>
    <x v="2035"/>
    <d v="2017-01-04T00:00:00"/>
    <n v="360"/>
    <b v="1"/>
    <s v="Approved"/>
    <s v="OHM Cycles"/>
    <s v="Standard"/>
    <s v="high"/>
    <s v="medium"/>
    <n v="227.88"/>
    <n v="136.72999999999999"/>
    <d v="2003-02-07T00:00:00"/>
    <n v="91.15"/>
    <s v="M"/>
    <n v="62"/>
    <d v="1974-10-13T00:00:00"/>
    <n v="45.755728925672244"/>
    <s v="Structural Analysis Engineer"/>
    <s v="Property"/>
    <s v="Affluent Customer"/>
    <s v="N"/>
    <s v="No"/>
    <n v="3"/>
    <m/>
  </r>
  <r>
    <n v="9304"/>
    <n v="95"/>
    <x v="908"/>
    <d v="2017-01-04T00:00:00"/>
    <n v="360"/>
    <b v="0"/>
    <s v="Approved"/>
    <s v="OHM Cycles"/>
    <s v="Touring"/>
    <s v="low"/>
    <s v="medium"/>
    <n v="1073.07"/>
    <n v="933.84"/>
    <d v="1997-01-25T00:00:00"/>
    <n v="139.2299999999999"/>
    <s v="F"/>
    <n v="24"/>
    <d v="1992-05-03T00:00:00"/>
    <n v="28.188605638001015"/>
    <s v="Administrative Officer"/>
    <s v="Manufacturing"/>
    <s v="High Net Worth"/>
    <s v="N"/>
    <s v="No"/>
    <n v="9"/>
    <m/>
  </r>
  <r>
    <n v="9531"/>
    <n v="51"/>
    <x v="1465"/>
    <d v="2017-01-04T00:00:00"/>
    <n v="360"/>
    <b v="0"/>
    <s v="Approved"/>
    <s v="OHM Cycles"/>
    <s v="Standard"/>
    <s v="high"/>
    <s v="medium"/>
    <n v="2005.66"/>
    <n v="1203.4000000000001"/>
    <d v="2012-04-10T00:00:00"/>
    <n v="802.26"/>
    <s v="F"/>
    <n v="66"/>
    <d v="1956-05-15T00:00:00"/>
    <n v="64.180386459918822"/>
    <s v="Structural Engineer"/>
    <s v="Property"/>
    <s v="Mass Customer"/>
    <s v="N"/>
    <s v="No"/>
    <n v="17"/>
    <m/>
  </r>
  <r>
    <n v="9835"/>
    <n v="86"/>
    <x v="1822"/>
    <d v="2017-01-04T00:00:00"/>
    <n v="360"/>
    <b v="0"/>
    <s v="Approved"/>
    <s v="Norco Bicycles"/>
    <s v="Road"/>
    <s v="high"/>
    <s v="large"/>
    <n v="774.53"/>
    <n v="464.72"/>
    <d v="2003-03-18T00:00:00"/>
    <n v="309.80999999999995"/>
    <s v="M"/>
    <n v="4"/>
    <d v="1967-04-25T00:00:00"/>
    <n v="53.229701528411972"/>
    <s v="Account Representative I"/>
    <s v="Manufacturing"/>
    <s v="High Net Worth"/>
    <s v="N"/>
    <s v="No"/>
    <n v="5"/>
    <m/>
  </r>
  <r>
    <n v="9852"/>
    <n v="15"/>
    <x v="2450"/>
    <d v="2017-01-04T00:00:00"/>
    <n v="360"/>
    <b v="1"/>
    <s v="Approved"/>
    <s v="Norco Bicycles"/>
    <s v="Standard"/>
    <s v="low"/>
    <s v="medium"/>
    <n v="958.74"/>
    <n v="748.9"/>
    <d v="2005-12-07T00:00:00"/>
    <n v="209.84000000000003"/>
    <s v="F"/>
    <n v="58"/>
    <d v="1978-08-02T00:00:00"/>
    <n v="41.950249473617454"/>
    <n v="0"/>
    <s v="n/a"/>
    <s v="Mass Customer"/>
    <s v="N"/>
    <s v="No"/>
    <n v="12"/>
    <m/>
  </r>
  <r>
    <n v="10125"/>
    <n v="68"/>
    <x v="1808"/>
    <d v="2017-01-04T00:00:00"/>
    <n v="360"/>
    <b v="1"/>
    <s v="Approved"/>
    <s v="OHM Cycles"/>
    <s v="Standard"/>
    <s v="medium"/>
    <s v="medium"/>
    <n v="1636.9"/>
    <n v="44.71"/>
    <d v="2010-08-20T00:00:00"/>
    <n v="1592.19"/>
    <s v="M"/>
    <n v="33"/>
    <d v="1969-04-05T00:00:00"/>
    <n v="51.281756322932523"/>
    <s v="Administrative Assistant IV"/>
    <s v="Property"/>
    <s v="Affluent Customer"/>
    <s v="N"/>
    <s v="No"/>
    <n v="12"/>
    <m/>
  </r>
  <r>
    <n v="10446"/>
    <n v="3"/>
    <x v="535"/>
    <d v="2017-01-04T00:00:00"/>
    <n v="360"/>
    <b v="0"/>
    <s v="Approved"/>
    <s v="Trek Bicycles"/>
    <s v="Standard"/>
    <s v="medium"/>
    <s v="large"/>
    <n v="2091.4699999999998"/>
    <n v="388.92"/>
    <d v="2012-09-15T00:00:00"/>
    <n v="1702.5499999999997"/>
    <s v="M"/>
    <n v="50"/>
    <d v="1962-06-18T00:00:00"/>
    <n v="58.08449604895992"/>
    <n v="0"/>
    <s v="Property"/>
    <s v="Mass Customer"/>
    <s v="N"/>
    <s v="No"/>
    <n v="13"/>
    <m/>
  </r>
  <r>
    <n v="10466"/>
    <n v="85"/>
    <x v="597"/>
    <d v="2017-01-04T00:00:00"/>
    <n v="360"/>
    <b v="0"/>
    <s v="Approved"/>
    <s v="WeareA2B"/>
    <s v="Standard"/>
    <s v="medium"/>
    <s v="medium"/>
    <n v="752.64"/>
    <n v="205.36"/>
    <d v="1997-08-25T00:00:00"/>
    <n v="547.28"/>
    <s v="M"/>
    <n v="71"/>
    <d v="1974-05-27T00:00:00"/>
    <n v="46.136550843480464"/>
    <s v="Accountant III"/>
    <s v="Retail"/>
    <s v="Affluent Customer"/>
    <s v="N"/>
    <s v="Yes"/>
    <n v="10"/>
    <m/>
  </r>
  <r>
    <n v="10676"/>
    <n v="53"/>
    <x v="1061"/>
    <d v="2017-01-04T00:00:00"/>
    <n v="360"/>
    <b v="0"/>
    <s v="Approved"/>
    <s v="OHM Cycles"/>
    <s v="Standard"/>
    <s v="medium"/>
    <s v="medium"/>
    <n v="795.34"/>
    <n v="101.58"/>
    <d v="1997-02-09T00:00:00"/>
    <n v="693.76"/>
    <s v="F"/>
    <n v="62"/>
    <d v="1968-06-22T00:00:00"/>
    <n v="52.068057692795534"/>
    <s v="Safety Technician III"/>
    <s v="Manufacturing"/>
    <s v="Mass Customer"/>
    <s v="N"/>
    <s v="No"/>
    <n v="19"/>
    <m/>
  </r>
  <r>
    <n v="10706"/>
    <n v="69"/>
    <x v="1620"/>
    <d v="2017-01-04T00:00:00"/>
    <n v="360"/>
    <b v="1"/>
    <s v="Approved"/>
    <s v="Giant Bicycles"/>
    <s v="Road"/>
    <s v="medium"/>
    <s v="medium"/>
    <n v="792.9"/>
    <n v="594.67999999999995"/>
    <d v="2014-10-10T00:00:00"/>
    <n v="198.22000000000003"/>
    <s v="F"/>
    <n v="67"/>
    <d v="1981-02-21T00:00:00"/>
    <n v="39.39134536402841"/>
    <s v="Nuclear Power Engineer"/>
    <s v="Manufacturing"/>
    <s v="Affluent Customer"/>
    <s v="N"/>
    <s v="Yes"/>
    <n v="5"/>
    <m/>
  </r>
  <r>
    <n v="10774"/>
    <n v="37"/>
    <x v="905"/>
    <d v="2017-01-04T00:00:00"/>
    <n v="360"/>
    <b v="1"/>
    <s v="Approved"/>
    <s v="OHM Cycles"/>
    <s v="Standard"/>
    <s v="low"/>
    <s v="medium"/>
    <n v="1793.43"/>
    <n v="248.82"/>
    <d v="1999-07-20T00:00:00"/>
    <n v="1544.6100000000001"/>
    <s v="F"/>
    <n v="76"/>
    <d v="1973-10-24T00:00:00"/>
    <n v="46.725591939370879"/>
    <s v="Tax Accountant"/>
    <s v="Health"/>
    <s v="Affluent Customer"/>
    <s v="N"/>
    <s v="No"/>
    <n v="13"/>
    <m/>
  </r>
  <r>
    <n v="10792"/>
    <n v="89"/>
    <x v="1044"/>
    <d v="2017-01-04T00:00:00"/>
    <n v="360"/>
    <b v="1"/>
    <s v="Approved"/>
    <s v="WeareA2B"/>
    <s v="Touring"/>
    <s v="medium"/>
    <s v="large"/>
    <n v="1362.99"/>
    <n v="57.74"/>
    <d v="2016-07-09T00:00:00"/>
    <n v="1305.25"/>
    <s v="M"/>
    <n v="31"/>
    <d v="1962-03-30T00:00:00"/>
    <n v="58.303674131151695"/>
    <s v="Media Manager I"/>
    <s v="n/a"/>
    <s v="Mass Customer"/>
    <s v="N"/>
    <s v="No"/>
    <n v="7"/>
    <m/>
  </r>
  <r>
    <n v="11804"/>
    <n v="48"/>
    <x v="1255"/>
    <d v="2017-01-04T00:00:00"/>
    <n v="360"/>
    <b v="1"/>
    <s v="Approved"/>
    <s v="WeareA2B"/>
    <s v="Standard"/>
    <s v="medium"/>
    <s v="medium"/>
    <n v="1762.96"/>
    <n v="950.52"/>
    <d v="2012-06-04T00:00:00"/>
    <n v="812.44"/>
    <s v="M"/>
    <n v="45"/>
    <d v="1966-04-20T00:00:00"/>
    <n v="54.243400158548958"/>
    <s v="Design Engineer"/>
    <s v="Manufacturing"/>
    <s v="Mass Customer"/>
    <s v="N"/>
    <s v="Yes"/>
    <n v="11"/>
    <m/>
  </r>
  <r>
    <n v="12653"/>
    <n v="74"/>
    <x v="830"/>
    <d v="2017-01-04T00:00:00"/>
    <n v="360"/>
    <b v="1"/>
    <s v="Approved"/>
    <s v="WeareA2B"/>
    <s v="Standard"/>
    <s v="medium"/>
    <s v="medium"/>
    <n v="1228.07"/>
    <n v="400.91"/>
    <d v="2015-08-10T00:00:00"/>
    <n v="827.15999999999985"/>
    <s v="F"/>
    <n v="99"/>
    <d v="1959-10-04T00:00:00"/>
    <n v="60.791345364028409"/>
    <s v="Accounting Assistant IV"/>
    <s v="Manufacturing"/>
    <s v="Affluent Customer"/>
    <s v="N"/>
    <s v="Yes"/>
    <n v="15"/>
    <m/>
  </r>
  <r>
    <n v="19823"/>
    <n v="3"/>
    <x v="1663"/>
    <d v="2017-12-02T00:00:00"/>
    <m/>
    <b v="0"/>
    <s v="Cancelled"/>
    <s v="Trek Bicycles"/>
    <s v="Standard"/>
    <s v="medium"/>
    <s v="large"/>
    <n v="2091.4699999999998"/>
    <n v="388.92"/>
    <n v="36361"/>
    <m/>
    <m/>
    <m/>
    <m/>
    <m/>
    <m/>
    <m/>
    <m/>
    <m/>
    <m/>
    <m/>
    <m/>
  </r>
  <r>
    <n v="12781"/>
    <n v="98"/>
    <x v="1345"/>
    <d v="2017-01-04T00:00:00"/>
    <n v="360"/>
    <b v="1"/>
    <s v="Approved"/>
    <s v="Trek Bicycles"/>
    <s v="Standard"/>
    <s v="high"/>
    <s v="medium"/>
    <n v="358.39"/>
    <n v="215.03"/>
    <d v="1994-08-10T00:00:00"/>
    <n v="143.35999999999999"/>
    <s v="M"/>
    <n v="94"/>
    <d v="1980-12-03T00:00:00"/>
    <n v="39.610523446220192"/>
    <s v="Legal Assistant"/>
    <s v="Health"/>
    <s v="Mass Customer"/>
    <s v="N"/>
    <s v="Yes"/>
    <n v="12"/>
    <m/>
  </r>
  <r>
    <n v="13038"/>
    <n v="12"/>
    <x v="3249"/>
    <d v="2017-01-04T00:00:00"/>
    <n v="360"/>
    <b v="0"/>
    <s v="Approved"/>
    <s v="Giant Bicycles"/>
    <s v="Standard"/>
    <s v="medium"/>
    <s v="large"/>
    <n v="1765.3"/>
    <n v="709.48"/>
    <d v="2004-07-25T00:00:00"/>
    <n v="1055.82"/>
    <s v="F"/>
    <n v="29"/>
    <d v="1974-05-24T00:00:00"/>
    <n v="46.144770021562657"/>
    <s v="VP Quality Control"/>
    <s v="n/a"/>
    <s v="High Net Worth"/>
    <s v="N"/>
    <s v="No"/>
    <n v="10"/>
    <m/>
  </r>
  <r>
    <n v="14224"/>
    <n v="69"/>
    <x v="864"/>
    <d v="2017-01-04T00:00:00"/>
    <n v="360"/>
    <b v="1"/>
    <s v="Approved"/>
    <s v="Norco Bicycles"/>
    <s v="Road"/>
    <s v="medium"/>
    <s v="large"/>
    <n v="1240.31"/>
    <n v="795.1"/>
    <d v="2011-01-10T00:00:00"/>
    <n v="445.20999999999992"/>
    <s v="U"/>
    <n v="32"/>
    <d v="1899-12-30T00:00:00"/>
    <n v="0"/>
    <s v="Office Assistant IV"/>
    <s v="IT"/>
    <s v="High Net Worth"/>
    <s v="N"/>
    <s v="No"/>
    <n v="0"/>
    <m/>
  </r>
  <r>
    <n v="14694"/>
    <n v="80"/>
    <x v="28"/>
    <d v="2017-01-04T00:00:00"/>
    <n v="360"/>
    <b v="1"/>
    <s v="Approved"/>
    <s v="OHM Cycles"/>
    <s v="Touring"/>
    <s v="low"/>
    <s v="medium"/>
    <n v="1073.07"/>
    <n v="933.84"/>
    <d v="2015-08-02T00:00:00"/>
    <n v="139.2299999999999"/>
    <s v="M"/>
    <n v="62"/>
    <d v="1981-11-26T00:00:00"/>
    <n v="38.629701528411971"/>
    <s v="Human Resources Manager"/>
    <s v="Property"/>
    <s v="Mass Customer"/>
    <s v="N"/>
    <s v="No"/>
    <n v="7"/>
    <m/>
  </r>
  <r>
    <n v="14875"/>
    <n v="59"/>
    <x v="201"/>
    <d v="2017-01-04T00:00:00"/>
    <n v="360"/>
    <b v="0"/>
    <s v="Approved"/>
    <s v="Solex"/>
    <s v="Standard"/>
    <s v="medium"/>
    <s v="large"/>
    <n v="1061.56"/>
    <n v="733.58"/>
    <d v="1993-07-20T00:00:00"/>
    <n v="327.9799999999999"/>
    <s v="F"/>
    <n v="11"/>
    <d v="1971-07-30T00:00:00"/>
    <n v="48.96394810375444"/>
    <s v="Chief Design Engineer"/>
    <s v="n/a"/>
    <s v="Mass Customer"/>
    <s v="N"/>
    <s v="No"/>
    <n v="13"/>
    <m/>
  </r>
  <r>
    <n v="14995"/>
    <n v="82"/>
    <x v="815"/>
    <d v="2017-01-04T00:00:00"/>
    <n v="360"/>
    <b v="0"/>
    <s v="Approved"/>
    <s v="Giant Bicycles"/>
    <s v="Road"/>
    <s v="medium"/>
    <s v="medium"/>
    <n v="1538.99"/>
    <n v="829.65"/>
    <d v="2002-03-22T00:00:00"/>
    <n v="709.34"/>
    <s v="F"/>
    <n v="0"/>
    <d v="1987-06-26T00:00:00"/>
    <n v="33.046139884576355"/>
    <s v="Tax Accountant"/>
    <s v="Manufacturing"/>
    <s v="High Net Worth"/>
    <s v="N"/>
    <s v="Yes"/>
    <n v="11"/>
    <m/>
  </r>
  <r>
    <n v="15646"/>
    <n v="33"/>
    <x v="1651"/>
    <d v="2017-01-04T00:00:00"/>
    <n v="360"/>
    <b v="0"/>
    <s v="Approved"/>
    <s v="Giant Bicycles"/>
    <s v="Standard"/>
    <s v="medium"/>
    <s v="small"/>
    <n v="1311.44"/>
    <n v="1167.18"/>
    <d v="1992-10-11T00:00:00"/>
    <n v="144.26"/>
    <s v="F"/>
    <n v="81"/>
    <d v="1987-12-04T00:00:00"/>
    <n v="32.605043994165399"/>
    <n v="0"/>
    <s v="Retail"/>
    <s v="Mass Customer"/>
    <s v="N"/>
    <s v="No"/>
    <n v="10"/>
    <m/>
  </r>
  <r>
    <n v="15826"/>
    <n v="11"/>
    <x v="1774"/>
    <d v="2017-01-04T00:00:00"/>
    <n v="360"/>
    <b v="1"/>
    <s v="Approved"/>
    <s v="Giant Bicycles"/>
    <s v="Standard"/>
    <s v="high"/>
    <s v="medium"/>
    <n v="1274.93"/>
    <n v="764.96"/>
    <d v="2007-08-04T00:00:00"/>
    <n v="509.97"/>
    <s v="M"/>
    <n v="40"/>
    <d v="1959-04-18T00:00:00"/>
    <n v="61.254359062658544"/>
    <s v="Assistant Media Planner"/>
    <s v="Entertainment"/>
    <s v="Mass Customer"/>
    <s v="N"/>
    <s v="No"/>
    <n v="17"/>
    <m/>
  </r>
  <r>
    <n v="16295"/>
    <n v="59"/>
    <x v="575"/>
    <d v="2017-01-04T00:00:00"/>
    <n v="360"/>
    <b v="0"/>
    <s v="Approved"/>
    <s v="Solex"/>
    <s v="Standard"/>
    <s v="medium"/>
    <s v="large"/>
    <n v="1061.56"/>
    <n v="733.58"/>
    <d v="1993-07-20T00:00:00"/>
    <n v="327.9799999999999"/>
    <s v="U"/>
    <n v="42"/>
    <d v="1899-12-30T00:00:00"/>
    <n v="0"/>
    <s v="Account Executive"/>
    <s v="IT"/>
    <s v="Mass Customer"/>
    <s v="N"/>
    <s v="No"/>
    <n v="0"/>
    <m/>
  </r>
  <r>
    <n v="16618"/>
    <n v="73"/>
    <x v="1409"/>
    <d v="2017-01-04T00:00:00"/>
    <n v="360"/>
    <b v="0"/>
    <s v="Approved"/>
    <s v="Solex"/>
    <s v="Standard"/>
    <s v="medium"/>
    <s v="medium"/>
    <n v="1945.43"/>
    <n v="333.18"/>
    <d v="2012-06-04T00:00:00"/>
    <n v="1612.25"/>
    <s v="F"/>
    <n v="46"/>
    <d v="1981-08-23T00:00:00"/>
    <n v="38.88997550101471"/>
    <s v="Analog Circuit Design manager"/>
    <s v="Manufacturing"/>
    <s v="Mass Customer"/>
    <s v="N"/>
    <s v="Yes"/>
    <n v="14"/>
    <m/>
  </r>
  <r>
    <n v="16641"/>
    <n v="58"/>
    <x v="1144"/>
    <d v="2017-01-04T00:00:00"/>
    <n v="360"/>
    <b v="0"/>
    <s v="Approved"/>
    <s v="OHM Cycles"/>
    <s v="Standard"/>
    <s v="medium"/>
    <s v="medium"/>
    <n v="912.52"/>
    <n v="141.4"/>
    <d v="2015-10-18T00:00:00"/>
    <n v="771.12"/>
    <s v="M"/>
    <n v="60"/>
    <d v="1977-12-04T00:00:00"/>
    <n v="42.610523446220192"/>
    <s v="Physical Therapy Assistant"/>
    <s v="n/a"/>
    <s v="Affluent Customer"/>
    <s v="N"/>
    <s v="No"/>
    <n v="16"/>
    <m/>
  </r>
  <r>
    <n v="16660"/>
    <n v="63"/>
    <x v="774"/>
    <d v="2017-01-04T00:00:00"/>
    <n v="360"/>
    <b v="0"/>
    <s v="Approved"/>
    <s v="Solex"/>
    <s v="Standard"/>
    <s v="medium"/>
    <s v="medium"/>
    <n v="1483.2"/>
    <n v="99.59"/>
    <d v="1998-12-17T00:00:00"/>
    <n v="1383.6100000000001"/>
    <s v="M"/>
    <n v="55"/>
    <d v="1984-08-18T00:00:00"/>
    <n v="35.900934405124303"/>
    <s v="Clinical Specialist"/>
    <s v="Health"/>
    <s v="Affluent Customer"/>
    <s v="N"/>
    <s v="Yes"/>
    <n v="12"/>
    <m/>
  </r>
  <r>
    <n v="18066"/>
    <n v="1"/>
    <x v="3027"/>
    <d v="2017-01-04T00:00:00"/>
    <n v="360"/>
    <b v="0"/>
    <s v="Approved"/>
    <s v="Giant Bicycles"/>
    <s v="Standard"/>
    <s v="medium"/>
    <s v="medium"/>
    <n v="1403.5"/>
    <n v="954.82"/>
    <d v="2016-11-14T00:00:00"/>
    <n v="448.67999999999995"/>
    <s v="F"/>
    <n v="18"/>
    <d v="1971-05-31T00:00:00"/>
    <n v="49.128331665398271"/>
    <s v="Senior Editor"/>
    <s v="Retail"/>
    <s v="Mass Customer"/>
    <s v="N"/>
    <s v="Yes"/>
    <n v="4"/>
    <m/>
  </r>
  <r>
    <n v="18192"/>
    <n v="59"/>
    <x v="721"/>
    <d v="2017-01-04T00:00:00"/>
    <n v="360"/>
    <b v="1"/>
    <s v="Approved"/>
    <s v="Solex"/>
    <s v="Standard"/>
    <s v="medium"/>
    <s v="large"/>
    <n v="1061.56"/>
    <n v="733.58"/>
    <d v="1993-07-20T00:00:00"/>
    <n v="327.9799999999999"/>
    <s v="U"/>
    <n v="30"/>
    <d v="1899-12-30T00:00:00"/>
    <n v="0"/>
    <s v="Tax Accountant"/>
    <s v="IT"/>
    <s v="Mass Customer"/>
    <s v="N"/>
    <s v="No"/>
    <n v="0"/>
    <m/>
  </r>
  <r>
    <n v="18215"/>
    <n v="28"/>
    <x v="2404"/>
    <d v="2017-01-04T00:00:00"/>
    <n v="360"/>
    <b v="1"/>
    <s v="Approved"/>
    <s v="Solex"/>
    <s v="Road"/>
    <s v="medium"/>
    <s v="small"/>
    <n v="1703.52"/>
    <n v="1516.13"/>
    <d v="2011-04-16T00:00:00"/>
    <n v="187.38999999999987"/>
    <s v="M"/>
    <n v="77"/>
    <d v="1978-01-25T00:00:00"/>
    <n v="42.468057692795533"/>
    <s v="Research Nurse"/>
    <s v="Health"/>
    <s v="High Net Worth"/>
    <s v="N"/>
    <s v="No"/>
    <n v="9"/>
    <m/>
  </r>
  <r>
    <n v="18284"/>
    <n v="49"/>
    <x v="3068"/>
    <d v="2017-01-04T00:00:00"/>
    <n v="360"/>
    <b v="0"/>
    <s v="Approved"/>
    <s v="Trek Bicycles"/>
    <s v="Road"/>
    <s v="medium"/>
    <s v="medium"/>
    <n v="533.51"/>
    <n v="400.13"/>
    <d v="2009-04-12T00:00:00"/>
    <n v="133.38"/>
    <s v="M"/>
    <n v="26"/>
    <d v="1974-11-24T00:00:00"/>
    <n v="45.640660432521564"/>
    <s v="Research Nurse"/>
    <s v="Health"/>
    <s v="Mass Customer"/>
    <s v="N"/>
    <s v="Yes"/>
    <n v="20"/>
    <m/>
  </r>
  <r>
    <n v="18484"/>
    <n v="17"/>
    <x v="1699"/>
    <d v="2017-01-04T00:00:00"/>
    <n v="360"/>
    <b v="0"/>
    <s v="Approved"/>
    <s v="Solex"/>
    <s v="Standard"/>
    <s v="high"/>
    <s v="medium"/>
    <n v="1024.6600000000001"/>
    <n v="614.79999999999995"/>
    <d v="2010-11-05T00:00:00"/>
    <n v="409.86000000000013"/>
    <s v="M"/>
    <n v="22"/>
    <d v="1976-11-25T00:00:00"/>
    <n v="43.635180980466764"/>
    <s v="Information Systems Manager"/>
    <s v="Manufacturing"/>
    <s v="Mass Customer"/>
    <s v="N"/>
    <s v="No"/>
    <n v="9"/>
    <m/>
  </r>
  <r>
    <n v="18775"/>
    <n v="3"/>
    <x v="2789"/>
    <d v="2017-01-04T00:00:00"/>
    <n v="360"/>
    <b v="0"/>
    <s v="Approved"/>
    <s v="Trek Bicycles"/>
    <s v="Standard"/>
    <s v="medium"/>
    <s v="large"/>
    <n v="2091.4699999999998"/>
    <n v="388.92"/>
    <d v="1991-11-07T00:00:00"/>
    <n v="1702.5499999999997"/>
    <s v="M"/>
    <n v="78"/>
    <d v="1966-06-13T00:00:00"/>
    <n v="54.095454953069506"/>
    <n v="0"/>
    <s v="Health"/>
    <s v="Mass Customer"/>
    <s v="N"/>
    <s v="Yes"/>
    <n v="16"/>
    <m/>
  </r>
  <r>
    <n v="19522"/>
    <n v="4"/>
    <x v="2510"/>
    <d v="2017-01-04T00:00:00"/>
    <n v="360"/>
    <b v="0"/>
    <s v="Approved"/>
    <s v="Giant Bicycles"/>
    <s v="Standard"/>
    <s v="high"/>
    <s v="medium"/>
    <n v="1129.1300000000001"/>
    <n v="677.48"/>
    <d v="2005-08-09T00:00:00"/>
    <n v="451.65000000000009"/>
    <s v="F"/>
    <n v="2"/>
    <d v="1978-11-19T00:00:00"/>
    <n v="41.65161933663115"/>
    <s v="Junior Executive"/>
    <s v="Health"/>
    <s v="Mass Customer"/>
    <s v="N"/>
    <s v="Yes"/>
    <n v="8"/>
    <m/>
  </r>
  <r>
    <n v="19540"/>
    <n v="34"/>
    <x v="429"/>
    <d v="2017-01-04T00:00:00"/>
    <n v="360"/>
    <b v="0"/>
    <s v="Approved"/>
    <s v="Norco Bicycles"/>
    <s v="Road"/>
    <s v="high"/>
    <s v="large"/>
    <n v="774.53"/>
    <n v="464.72"/>
    <d v="2003-03-18T00:00:00"/>
    <n v="309.80999999999995"/>
    <s v="M"/>
    <n v="4"/>
    <d v="1985-12-28T00:00:00"/>
    <n v="34.539290569507862"/>
    <s v="Quality Engineer"/>
    <s v="Manufacturing"/>
    <s v="Mass Customer"/>
    <s v="N"/>
    <s v="No"/>
    <n v="10"/>
    <m/>
  </r>
  <r>
    <n v="19844"/>
    <n v="3"/>
    <x v="1044"/>
    <d v="2017-01-28T00:00:00"/>
    <m/>
    <m/>
    <s v="Approved"/>
    <s v="Trek Bicycles"/>
    <s v="Standard"/>
    <s v="medium"/>
    <s v="large"/>
    <n v="2091.4699999999998"/>
    <n v="388.92"/>
    <n v="37823"/>
    <m/>
    <m/>
    <m/>
    <m/>
    <m/>
    <m/>
    <m/>
    <m/>
    <m/>
    <m/>
    <m/>
    <m/>
  </r>
  <r>
    <n v="19757"/>
    <n v="15"/>
    <x v="2902"/>
    <d v="2017-01-04T00:00:00"/>
    <n v="360"/>
    <b v="1"/>
    <s v="Approved"/>
    <s v="Norco Bicycles"/>
    <s v="Standard"/>
    <s v="low"/>
    <s v="medium"/>
    <n v="958.74"/>
    <n v="748.9"/>
    <d v="2005-12-07T00:00:00"/>
    <n v="209.84000000000003"/>
    <s v="M"/>
    <n v="33"/>
    <d v="1976-11-08T00:00:00"/>
    <n v="43.681756322932522"/>
    <s v="Computer Systems Analyst II"/>
    <s v="n/a"/>
    <s v="Affluent Customer"/>
    <s v="N"/>
    <s v="No"/>
    <n v="13"/>
    <m/>
  </r>
  <r>
    <n v="71"/>
    <n v="54"/>
    <x v="731"/>
    <d v="2017-01-03T00:00:00"/>
    <n v="361"/>
    <b v="0"/>
    <s v="Approved"/>
    <s v="WeareA2B"/>
    <s v="Standard"/>
    <s v="medium"/>
    <s v="medium"/>
    <n v="1292.8399999999999"/>
    <n v="13.44"/>
    <d v="2009-04-12T00:00:00"/>
    <n v="1279.3999999999999"/>
    <s v="F"/>
    <n v="34"/>
    <d v="1981-01-26T00:00:00"/>
    <n v="39.46257824074074"/>
    <s v="VP Marketing"/>
    <s v="Manufacturing"/>
    <s v="Affluent Customer"/>
    <s v="N"/>
    <s v="No"/>
    <n v="17"/>
    <m/>
  </r>
  <r>
    <n v="125"/>
    <n v="22"/>
    <x v="972"/>
    <d v="2017-01-03T00:00:00"/>
    <n v="361"/>
    <b v="1"/>
    <s v="Approved"/>
    <s v="Solex"/>
    <s v="Standard"/>
    <s v="medium"/>
    <s v="medium"/>
    <n v="575.27"/>
    <n v="431.45"/>
    <d v="2013-03-12T00:00:00"/>
    <n v="143.82"/>
    <s v="M"/>
    <n v="90"/>
    <d v="1977-12-17T00:00:00"/>
    <n v="42.574907007864027"/>
    <s v="Business Systems Development Analyst"/>
    <s v="n/a"/>
    <s v="High Net Worth"/>
    <s v="N"/>
    <s v="No"/>
    <n v="10"/>
    <m/>
  </r>
  <r>
    <n v="598"/>
    <n v="15"/>
    <x v="2298"/>
    <d v="2017-01-03T00:00:00"/>
    <n v="361"/>
    <b v="1"/>
    <s v="Approved"/>
    <s v="Norco Bicycles"/>
    <s v="Standard"/>
    <s v="low"/>
    <s v="medium"/>
    <n v="958.74"/>
    <n v="748.9"/>
    <d v="2005-12-07T00:00:00"/>
    <n v="209.84000000000003"/>
    <s v="M"/>
    <n v="48"/>
    <d v="1977-11-18T00:00:00"/>
    <n v="42.65435906265855"/>
    <s v="Quality Engineer"/>
    <s v="Telecommunications"/>
    <s v="Mass Customer"/>
    <s v="N"/>
    <s v="No"/>
    <n v="11"/>
    <m/>
  </r>
  <r>
    <n v="825"/>
    <n v="30"/>
    <x v="721"/>
    <d v="2017-01-03T00:00:00"/>
    <n v="361"/>
    <b v="1"/>
    <s v="Approved"/>
    <s v="Solex"/>
    <s v="Standard"/>
    <s v="high"/>
    <s v="medium"/>
    <n v="748.17"/>
    <n v="448.9"/>
    <d v="1991-11-10T00:00:00"/>
    <n v="299.27"/>
    <s v="U"/>
    <n v="30"/>
    <d v="1899-12-30T00:00:00"/>
    <n v="0"/>
    <s v="Tax Accountant"/>
    <s v="IT"/>
    <s v="Mass Customer"/>
    <s v="N"/>
    <s v="No"/>
    <n v="0"/>
    <m/>
  </r>
  <r>
    <n v="839"/>
    <n v="54"/>
    <x v="3055"/>
    <d v="2017-01-03T00:00:00"/>
    <n v="361"/>
    <b v="0"/>
    <s v="Approved"/>
    <s v="WeareA2B"/>
    <s v="Standard"/>
    <s v="medium"/>
    <s v="medium"/>
    <n v="1292.8399999999999"/>
    <n v="13.44"/>
    <d v="2015-08-10T00:00:00"/>
    <n v="1279.3999999999999"/>
    <s v="M"/>
    <n v="55"/>
    <d v="1996-11-19T00:00:00"/>
    <n v="23.637920706494164"/>
    <s v="Information Systems Manager"/>
    <s v="Argiculture"/>
    <s v="Affluent Customer"/>
    <s v="N"/>
    <s v="No"/>
    <n v="5"/>
    <m/>
  </r>
  <r>
    <n v="864"/>
    <n v="95"/>
    <x v="2850"/>
    <d v="2017-01-03T00:00:00"/>
    <n v="361"/>
    <b v="0"/>
    <s v="Approved"/>
    <s v="Giant Bicycles"/>
    <s v="Standard"/>
    <s v="medium"/>
    <s v="large"/>
    <n v="569.55999999999995"/>
    <n v="528.42999999999995"/>
    <d v="2003-09-10T00:00:00"/>
    <n v="41.129999999999995"/>
    <s v="M"/>
    <n v="30"/>
    <d v="1959-10-02T00:00:00"/>
    <n v="60.796824816083202"/>
    <s v="Civil Engineer"/>
    <s v="Manufacturing"/>
    <s v="Mass Customer"/>
    <s v="N"/>
    <s v="Yes"/>
    <n v="16"/>
    <m/>
  </r>
  <r>
    <n v="998"/>
    <n v="11"/>
    <x v="1009"/>
    <d v="2017-01-03T00:00:00"/>
    <n v="361"/>
    <b v="0"/>
    <s v="Approved"/>
    <s v="Giant Bicycles"/>
    <s v="Standard"/>
    <s v="high"/>
    <s v="medium"/>
    <n v="1274.93"/>
    <n v="764.96"/>
    <d v="2007-08-04T00:00:00"/>
    <n v="509.97"/>
    <s v="M"/>
    <n v="95"/>
    <d v="1959-05-25T00:00:00"/>
    <n v="61.15298919964485"/>
    <n v="0"/>
    <s v="Property"/>
    <s v="Affluent Customer"/>
    <s v="N"/>
    <s v="No"/>
    <n v="15"/>
    <m/>
  </r>
  <r>
    <n v="1153"/>
    <n v="79"/>
    <x v="2213"/>
    <d v="2017-01-03T00:00:00"/>
    <n v="361"/>
    <b v="0"/>
    <s v="Approved"/>
    <s v="Norco Bicycles"/>
    <s v="Standard"/>
    <s v="medium"/>
    <s v="medium"/>
    <n v="1555.58"/>
    <n v="818.01"/>
    <d v="2003-09-09T00:00:00"/>
    <n v="737.56999999999994"/>
    <s v="F"/>
    <n v="96"/>
    <d v="1976-06-03T00:00:00"/>
    <n v="44.114633035261285"/>
    <s v="Structural Engineer"/>
    <s v="Retail"/>
    <s v="Mass Customer"/>
    <s v="N"/>
    <s v="No"/>
    <n v="14"/>
    <m/>
  </r>
  <r>
    <n v="1155"/>
    <n v="16"/>
    <x v="1072"/>
    <d v="2017-01-03T00:00:00"/>
    <n v="361"/>
    <b v="1"/>
    <s v="Approved"/>
    <s v="Norco Bicycles"/>
    <s v="Standard"/>
    <s v="high"/>
    <s v="small"/>
    <n v="1661.92"/>
    <n v="1479.11"/>
    <d v="1994-09-09T00:00:00"/>
    <n v="182.81000000000017"/>
    <s v="F"/>
    <n v="81"/>
    <d v="1974-12-03T00:00:00"/>
    <n v="45.616002898274985"/>
    <s v="Compensation Analyst"/>
    <s v="Financial Services"/>
    <s v="Mass Customer"/>
    <s v="N"/>
    <s v="No"/>
    <n v="19"/>
    <m/>
  </r>
  <r>
    <n v="1449"/>
    <n v="1"/>
    <x v="781"/>
    <d v="2017-01-03T00:00:00"/>
    <n v="361"/>
    <b v="1"/>
    <s v="Approved"/>
    <s v="Giant Bicycles"/>
    <s v="Standard"/>
    <s v="medium"/>
    <s v="medium"/>
    <n v="1403.5"/>
    <n v="954.82"/>
    <d v="1997-08-25T00:00:00"/>
    <n v="448.67999999999995"/>
    <s v="F"/>
    <n v="99"/>
    <d v="1997-01-02T00:00:00"/>
    <n v="23.517372761288684"/>
    <s v="General Manager"/>
    <s v="Health"/>
    <s v="Affluent Customer"/>
    <s v="N"/>
    <s v="No"/>
    <n v="1"/>
    <m/>
  </r>
  <r>
    <n v="2818"/>
    <n v="20"/>
    <x v="3258"/>
    <d v="2017-01-03T00:00:00"/>
    <n v="361"/>
    <b v="1"/>
    <s v="Approved"/>
    <s v="Trek Bicycles"/>
    <s v="Standard"/>
    <s v="medium"/>
    <s v="small"/>
    <n v="1775.81"/>
    <n v="1580.47"/>
    <d v="1993-07-15T00:00:00"/>
    <n v="195.33999999999992"/>
    <s v="F"/>
    <n v="46"/>
    <d v="1966-02-25T00:00:00"/>
    <n v="54.39134536402841"/>
    <s v="Software Consultant"/>
    <s v="n/a"/>
    <s v="Affluent Customer"/>
    <s v="N"/>
    <s v="Yes"/>
    <n v="10"/>
    <m/>
  </r>
  <r>
    <n v="3589"/>
    <n v="85"/>
    <x v="942"/>
    <d v="2017-01-03T00:00:00"/>
    <n v="361"/>
    <b v="1"/>
    <s v="Approved"/>
    <s v="WeareA2B"/>
    <s v="Standard"/>
    <s v="medium"/>
    <s v="medium"/>
    <n v="752.64"/>
    <n v="205.36"/>
    <d v="1997-08-25T00:00:00"/>
    <n v="547.28"/>
    <s v="M"/>
    <n v="10"/>
    <d v="1979-09-12T00:00:00"/>
    <n v="40.837920706494167"/>
    <s v="Tax Accountant"/>
    <s v="Financial Services"/>
    <s v="Mass Customer"/>
    <s v="N"/>
    <s v="Yes"/>
    <n v="13"/>
    <m/>
  </r>
  <r>
    <n v="3596"/>
    <n v="76"/>
    <x v="2526"/>
    <d v="2017-01-03T00:00:00"/>
    <n v="361"/>
    <b v="1"/>
    <s v="Approved"/>
    <s v="WeareA2B"/>
    <s v="Road"/>
    <s v="low"/>
    <s v="small"/>
    <n v="1172.78"/>
    <n v="1043.77"/>
    <d v="2002-10-10T00:00:00"/>
    <n v="129.01"/>
    <s v="F"/>
    <n v="49"/>
    <d v="1954-06-30T00:00:00"/>
    <n v="66.057098788685948"/>
    <s v="Health Coach IV"/>
    <s v="Health"/>
    <s v="High Net Worth"/>
    <s v="N"/>
    <s v="No"/>
    <n v="17"/>
    <m/>
  </r>
  <r>
    <n v="4083"/>
    <n v="9"/>
    <x v="2656"/>
    <d v="2017-01-03T00:00:00"/>
    <n v="361"/>
    <b v="1"/>
    <s v="Approved"/>
    <s v="OHM Cycles"/>
    <s v="Road"/>
    <s v="medium"/>
    <s v="medium"/>
    <n v="742.54"/>
    <n v="667.4"/>
    <d v="2014-03-03T00:00:00"/>
    <n v="75.139999999999986"/>
    <s v="M"/>
    <n v="47"/>
    <d v="1975-11-30T00:00:00"/>
    <n v="44.624222076357178"/>
    <s v="Automation Specialist I"/>
    <s v="Manufacturing"/>
    <s v="Affluent Customer"/>
    <s v="N"/>
    <s v="Yes"/>
    <n v="17"/>
    <m/>
  </r>
  <r>
    <n v="19860"/>
    <n v="0"/>
    <x v="1022"/>
    <d v="2017-06-24T00:00:00"/>
    <m/>
    <b v="1"/>
    <s v="Approved"/>
    <m/>
    <m/>
    <m/>
    <m/>
    <n v="1497.43"/>
    <m/>
    <m/>
    <m/>
    <m/>
    <m/>
    <m/>
    <m/>
    <m/>
    <m/>
    <m/>
    <m/>
    <m/>
    <m/>
    <m/>
  </r>
  <r>
    <n v="4522"/>
    <n v="60"/>
    <x v="2903"/>
    <d v="2017-01-03T00:00:00"/>
    <n v="361"/>
    <b v="0"/>
    <s v="Approved"/>
    <s v="Giant Bicycles"/>
    <s v="Standard"/>
    <s v="high"/>
    <s v="small"/>
    <n v="1977.36"/>
    <n v="1759.85"/>
    <d v="2012-05-18T00:00:00"/>
    <n v="217.51"/>
    <s v="F"/>
    <n v="17"/>
    <d v="1980-11-06T00:00:00"/>
    <n v="39.684496048959915"/>
    <s v="Registered Nurse"/>
    <s v="Health"/>
    <s v="Affluent Customer"/>
    <s v="N"/>
    <s v="Yes"/>
    <n v="12"/>
    <m/>
  </r>
  <r>
    <n v="4859"/>
    <n v="11"/>
    <x v="2618"/>
    <d v="2017-01-03T00:00:00"/>
    <n v="361"/>
    <b v="0"/>
    <s v="Approved"/>
    <s v="Trek Bicycles"/>
    <s v="Standard"/>
    <s v="medium"/>
    <s v="small"/>
    <n v="1775.81"/>
    <n v="1580.47"/>
    <d v="1999-06-23T00:00:00"/>
    <n v="195.33999999999992"/>
    <s v="F"/>
    <n v="55"/>
    <d v="1980-01-08T00:00:00"/>
    <n v="40.514633035261284"/>
    <s v="Accounting Assistant I"/>
    <s v="Retail"/>
    <s v="High Net Worth"/>
    <s v="N"/>
    <s v="Yes"/>
    <n v="12"/>
    <m/>
  </r>
  <r>
    <n v="5738"/>
    <n v="64"/>
    <x v="2981"/>
    <d v="2017-01-03T00:00:00"/>
    <n v="361"/>
    <b v="1"/>
    <s v="Approved"/>
    <s v="Giant Bicycles"/>
    <s v="Standard"/>
    <s v="high"/>
    <s v="small"/>
    <n v="1977.36"/>
    <n v="1759.85"/>
    <d v="1998-12-17T00:00:00"/>
    <n v="217.51"/>
    <s v="M"/>
    <n v="19"/>
    <d v="1956-10-02T00:00:00"/>
    <n v="63.796824816083202"/>
    <s v="Senior Sales Associate"/>
    <s v="Health"/>
    <s v="High Net Worth"/>
    <s v="N"/>
    <s v="Yes"/>
    <n v="15"/>
    <m/>
  </r>
  <r>
    <n v="6032"/>
    <n v="22"/>
    <x v="2343"/>
    <d v="2017-01-03T00:00:00"/>
    <n v="361"/>
    <b v="0"/>
    <s v="Approved"/>
    <s v="WeareA2B"/>
    <s v="Standard"/>
    <s v="medium"/>
    <s v="medium"/>
    <n v="60.34"/>
    <n v="45.26"/>
    <d v="1993-07-15T00:00:00"/>
    <n v="15.080000000000005"/>
    <s v="F"/>
    <n v="47"/>
    <d v="1994-05-02T00:00:00"/>
    <n v="26.191345364028411"/>
    <s v="Sales Representative"/>
    <s v="Retail"/>
    <s v="Affluent Customer"/>
    <s v="N"/>
    <s v="No"/>
    <n v="1"/>
    <m/>
  </r>
  <r>
    <n v="6375"/>
    <n v="45"/>
    <x v="2437"/>
    <d v="2017-01-03T00:00:00"/>
    <n v="361"/>
    <b v="1"/>
    <s v="Approved"/>
    <s v="Solex"/>
    <s v="Standard"/>
    <s v="medium"/>
    <s v="medium"/>
    <n v="441.49"/>
    <n v="84.99"/>
    <d v="1993-04-12T00:00:00"/>
    <n v="356.5"/>
    <s v="F"/>
    <n v="12"/>
    <d v="1973-05-10T00:00:00"/>
    <n v="47.183126185946222"/>
    <s v="VP Marketing"/>
    <s v="n/a"/>
    <s v="Mass Customer"/>
    <s v="N"/>
    <s v="No"/>
    <n v="17"/>
    <m/>
  </r>
  <r>
    <n v="6406"/>
    <n v="4"/>
    <x v="1137"/>
    <d v="2017-01-03T00:00:00"/>
    <n v="361"/>
    <b v="1"/>
    <s v="Approved"/>
    <s v="Giant Bicycles"/>
    <s v="Standard"/>
    <s v="high"/>
    <s v="medium"/>
    <n v="1129.1300000000001"/>
    <n v="677.48"/>
    <d v="2005-08-09T00:00:00"/>
    <n v="451.65000000000009"/>
    <s v="M"/>
    <n v="96"/>
    <d v="1966-12-18T00:00:00"/>
    <n v="53.58038645991882"/>
    <s v="Software Test Engineer IV"/>
    <s v="Manufacturing"/>
    <s v="Affluent Customer"/>
    <s v="N"/>
    <s v="No"/>
    <n v="6"/>
    <m/>
  </r>
  <r>
    <n v="6626"/>
    <n v="75"/>
    <x v="3369"/>
    <d v="2017-01-03T00:00:00"/>
    <n v="361"/>
    <b v="0"/>
    <s v="Approved"/>
    <s v="Giant Bicycles"/>
    <s v="Touring"/>
    <s v="medium"/>
    <s v="large"/>
    <n v="1873.97"/>
    <n v="863.95"/>
    <d v="2006-05-22T00:00:00"/>
    <n v="1010.02"/>
    <s v="M"/>
    <n v="81"/>
    <d v="1964-12-06T00:00:00"/>
    <n v="55.613263172247585"/>
    <s v="Operator"/>
    <s v="Manufacturing"/>
    <s v="Mass Customer"/>
    <s v="N"/>
    <s v="No"/>
    <n v="8"/>
    <m/>
  </r>
  <r>
    <n v="6800"/>
    <n v="0"/>
    <x v="2108"/>
    <d v="2017-01-03T00:00:00"/>
    <n v="361"/>
    <b v="0"/>
    <s v="Approved"/>
    <s v="Norco Bicycles"/>
    <s v="Standard"/>
    <s v="medium"/>
    <s v="medium"/>
    <n v="360.4"/>
    <n v="270.3"/>
    <d v="2016-12-06T00:00:00"/>
    <n v="90.099999999999966"/>
    <s v="M"/>
    <n v="14"/>
    <d v="1993-12-09T00:00:00"/>
    <n v="26.585865911973617"/>
    <s v="Environmental Specialist"/>
    <s v="Financial Services"/>
    <s v="High Net Worth"/>
    <s v="N"/>
    <s v="No"/>
    <n v="8"/>
    <m/>
  </r>
  <r>
    <n v="7213"/>
    <n v="33"/>
    <x v="774"/>
    <d v="2017-01-03T00:00:00"/>
    <n v="361"/>
    <b v="0"/>
    <s v="Approved"/>
    <s v="Giant Bicycles"/>
    <s v="Standard"/>
    <s v="medium"/>
    <s v="small"/>
    <n v="1311.44"/>
    <n v="1167.18"/>
    <d v="1992-10-11T00:00:00"/>
    <n v="144.26"/>
    <s v="M"/>
    <n v="55"/>
    <d v="1984-08-18T00:00:00"/>
    <n v="35.900934405124303"/>
    <s v="Clinical Specialist"/>
    <s v="Health"/>
    <s v="Affluent Customer"/>
    <s v="N"/>
    <s v="Yes"/>
    <n v="12"/>
    <m/>
  </r>
  <r>
    <n v="8147"/>
    <n v="90"/>
    <x v="983"/>
    <d v="2017-01-03T00:00:00"/>
    <n v="361"/>
    <b v="0"/>
    <s v="Approved"/>
    <s v="Norco Bicycles"/>
    <s v="Standard"/>
    <s v="low"/>
    <s v="medium"/>
    <n v="363.01"/>
    <n v="290.41000000000003"/>
    <d v="2016-03-29T00:00:00"/>
    <n v="72.599999999999966"/>
    <s v="F"/>
    <n v="71"/>
    <d v="1979-01-20T00:00:00"/>
    <n v="41.481756322932519"/>
    <s v="Chief Design Engineer"/>
    <s v="Manufacturing"/>
    <s v="Mass Customer"/>
    <s v="N"/>
    <s v="Yes"/>
    <n v="12"/>
    <m/>
  </r>
  <r>
    <n v="8419"/>
    <n v="20"/>
    <x v="2508"/>
    <d v="2017-01-03T00:00:00"/>
    <n v="361"/>
    <b v="1"/>
    <s v="Approved"/>
    <s v="Trek Bicycles"/>
    <s v="Standard"/>
    <s v="medium"/>
    <s v="small"/>
    <n v="1775.81"/>
    <n v="1580.47"/>
    <d v="2010-05-05T00:00:00"/>
    <n v="195.33999999999992"/>
    <s v="F"/>
    <n v="31"/>
    <d v="1969-12-12T00:00:00"/>
    <n v="50.594085090055806"/>
    <s v="VP Quality Control"/>
    <s v="Manufacturing"/>
    <s v="Mass Customer"/>
    <s v="N"/>
    <s v="No"/>
    <n v="16"/>
    <m/>
  </r>
  <r>
    <n v="19872"/>
    <n v="0"/>
    <x v="1826"/>
    <d v="2017-03-17T00:00:00"/>
    <m/>
    <b v="1"/>
    <s v="Approved"/>
    <m/>
    <m/>
    <m/>
    <m/>
    <n v="867.92"/>
    <m/>
    <m/>
    <m/>
    <m/>
    <m/>
    <m/>
    <m/>
    <m/>
    <m/>
    <m/>
    <m/>
    <m/>
    <m/>
    <m/>
  </r>
  <r>
    <n v="8469"/>
    <n v="43"/>
    <x v="802"/>
    <d v="2017-01-03T00:00:00"/>
    <n v="361"/>
    <b v="0"/>
    <s v="Approved"/>
    <s v="Solex"/>
    <s v="Standard"/>
    <s v="medium"/>
    <s v="medium"/>
    <n v="1151.96"/>
    <n v="649.49"/>
    <d v="2006-10-01T00:00:00"/>
    <n v="502.47"/>
    <s v="F"/>
    <n v="81"/>
    <d v="1965-04-14T00:00:00"/>
    <n v="55.259838514713344"/>
    <s v="Biostatistician II"/>
    <s v="n/a"/>
    <s v="Affluent Customer"/>
    <s v="N"/>
    <s v="Yes"/>
    <n v="6"/>
    <m/>
  </r>
  <r>
    <n v="8877"/>
    <n v="19"/>
    <x v="3051"/>
    <d v="2017-01-03T00:00:00"/>
    <n v="361"/>
    <b v="1"/>
    <s v="Approved"/>
    <s v="OHM Cycles"/>
    <s v="Road"/>
    <s v="high"/>
    <s v="large"/>
    <n v="12.01"/>
    <n v="7.21"/>
    <d v="2010-05-05T00:00:00"/>
    <n v="4.8"/>
    <s v="M"/>
    <n v="91"/>
    <d v="1959-02-21T00:00:00"/>
    <n v="61.407783720192796"/>
    <s v="VP Accounting"/>
    <s v="Financial Services"/>
    <s v="Mass Customer"/>
    <s v="N"/>
    <s v="Yes"/>
    <n v="6"/>
    <m/>
  </r>
  <r>
    <n v="9132"/>
    <n v="15"/>
    <x v="2735"/>
    <d v="2017-01-03T00:00:00"/>
    <n v="361"/>
    <b v="1"/>
    <s v="Approved"/>
    <s v="Norco Bicycles"/>
    <s v="Standard"/>
    <s v="low"/>
    <s v="medium"/>
    <n v="958.74"/>
    <n v="748.9"/>
    <d v="2010-05-05T00:00:00"/>
    <n v="209.84000000000003"/>
    <s v="M"/>
    <n v="75"/>
    <d v="1959-09-05T00:00:00"/>
    <n v="60.870797418822931"/>
    <n v="0"/>
    <s v="Retail"/>
    <s v="Affluent Customer"/>
    <s v="N"/>
    <s v="Yes"/>
    <n v="8"/>
    <m/>
  </r>
  <r>
    <n v="9747"/>
    <n v="94"/>
    <x v="2931"/>
    <d v="2017-01-03T00:00:00"/>
    <n v="361"/>
    <b v="1"/>
    <s v="Approved"/>
    <s v="Giant Bicycles"/>
    <s v="Standard"/>
    <s v="medium"/>
    <s v="large"/>
    <n v="1635.3"/>
    <n v="993.66"/>
    <d v="1994-08-10T00:00:00"/>
    <n v="641.64"/>
    <s v="F"/>
    <n v="28"/>
    <d v="1971-05-22T00:00:00"/>
    <n v="49.15298919964485"/>
    <s v="Budget/Accounting Analyst IV"/>
    <s v="Manufacturing"/>
    <s v="Affluent Customer"/>
    <s v="N"/>
    <s v="Yes"/>
    <n v="19"/>
    <m/>
  </r>
  <r>
    <n v="10739"/>
    <n v="5"/>
    <x v="1002"/>
    <d v="2017-01-03T00:00:00"/>
    <n v="361"/>
    <b v="1"/>
    <s v="Approved"/>
    <s v="Trek Bicycles"/>
    <s v="Mountain"/>
    <s v="low"/>
    <s v="medium"/>
    <n v="574.64"/>
    <n v="459.71"/>
    <d v="2004-08-07T00:00:00"/>
    <n v="114.93"/>
    <s v="M"/>
    <n v="67"/>
    <d v="1931-10-23T00:00:00"/>
    <n v="88.758468651699644"/>
    <s v="Recruiting Manager"/>
    <s v="Retail"/>
    <s v="Affluent Customer"/>
    <s v="N"/>
    <s v="No"/>
    <n v="6"/>
    <m/>
  </r>
  <r>
    <n v="11411"/>
    <n v="0"/>
    <x v="1503"/>
    <d v="2017-01-03T00:00:00"/>
    <n v="361"/>
    <b v="0"/>
    <s v="Approved"/>
    <s v="OHM Cycles"/>
    <s v="Road"/>
    <s v="high"/>
    <s v="large"/>
    <n v="12.01"/>
    <n v="7.21"/>
    <d v="2009-03-08T00:00:00"/>
    <n v="4.8"/>
    <s v="M"/>
    <n v="53"/>
    <d v="1975-08-10T00:00:00"/>
    <n v="44.931071391425668"/>
    <n v="0"/>
    <s v="Health"/>
    <s v="High Net Worth"/>
    <s v="N"/>
    <s v="No"/>
    <n v="15"/>
    <m/>
  </r>
  <r>
    <n v="11437"/>
    <n v="21"/>
    <x v="3109"/>
    <d v="2017-01-03T00:00:00"/>
    <n v="361"/>
    <b v="1"/>
    <s v="Approved"/>
    <s v="Solex"/>
    <s v="Standard"/>
    <s v="medium"/>
    <s v="large"/>
    <n v="1071.23"/>
    <n v="380.74"/>
    <d v="1996-04-05T00:00:00"/>
    <n v="690.49"/>
    <s v="F"/>
    <n v="80"/>
    <d v="2002-01-15T00:00:00"/>
    <n v="18.479016596905122"/>
    <s v="Senior Editor"/>
    <s v="n/a"/>
    <s v="Affluent Customer"/>
    <s v="N"/>
    <s v="No"/>
    <n v="1"/>
    <m/>
  </r>
  <r>
    <n v="11812"/>
    <n v="38"/>
    <x v="740"/>
    <d v="2017-01-03T00:00:00"/>
    <n v="361"/>
    <b v="0"/>
    <s v="Approved"/>
    <s v="Solex"/>
    <s v="Standard"/>
    <s v="medium"/>
    <s v="medium"/>
    <n v="1577.53"/>
    <n v="826.51"/>
    <d v="2011-03-16T00:00:00"/>
    <n v="751.02"/>
    <s v="M"/>
    <n v="46"/>
    <d v="1987-12-23T00:00:00"/>
    <n v="32.552989199644848"/>
    <s v="Cost Accountant"/>
    <s v="Financial Services"/>
    <s v="Mass Customer"/>
    <s v="N"/>
    <s v="No"/>
    <n v="10"/>
    <m/>
  </r>
  <r>
    <n v="12236"/>
    <n v="15"/>
    <x v="619"/>
    <d v="2017-01-03T00:00:00"/>
    <n v="361"/>
    <b v="0"/>
    <s v="Approved"/>
    <s v="Norco Bicycles"/>
    <s v="Standard"/>
    <s v="low"/>
    <s v="medium"/>
    <n v="958.74"/>
    <n v="748.9"/>
    <d v="2005-12-07T00:00:00"/>
    <n v="209.84000000000003"/>
    <s v="F"/>
    <n v="72"/>
    <d v="1961-04-22T00:00:00"/>
    <n v="59.240660432521558"/>
    <s v="Nurse Practicioner"/>
    <s v="Health"/>
    <s v="Mass Customer"/>
    <s v="N"/>
    <s v="No"/>
    <n v="14"/>
    <m/>
  </r>
  <r>
    <n v="12408"/>
    <n v="30"/>
    <x v="3317"/>
    <d v="2017-01-03T00:00:00"/>
    <n v="361"/>
    <b v="0"/>
    <s v="Approved"/>
    <s v="Solex"/>
    <s v="Standard"/>
    <s v="high"/>
    <s v="medium"/>
    <n v="748.17"/>
    <n v="448.9"/>
    <d v="2015-04-11T00:00:00"/>
    <n v="299.27"/>
    <s v="F"/>
    <n v="94"/>
    <d v="1964-08-15T00:00:00"/>
    <n v="55.922852213343475"/>
    <s v="Assistant Manager"/>
    <s v="Manufacturing"/>
    <s v="Mass Customer"/>
    <s v="N"/>
    <s v="No"/>
    <n v="13"/>
    <m/>
  </r>
  <r>
    <n v="12427"/>
    <n v="33"/>
    <x v="3058"/>
    <d v="2017-01-03T00:00:00"/>
    <n v="361"/>
    <b v="1"/>
    <s v="Approved"/>
    <s v="Giant Bicycles"/>
    <s v="Standard"/>
    <s v="medium"/>
    <s v="small"/>
    <n v="1311.44"/>
    <n v="1167.18"/>
    <d v="2012-04-10T00:00:00"/>
    <n v="144.26"/>
    <s v="M"/>
    <n v="2"/>
    <d v="1985-01-26T00:00:00"/>
    <n v="35.45983851471334"/>
    <s v="Human Resources Manager"/>
    <s v="Retail"/>
    <s v="Mass Customer"/>
    <s v="N"/>
    <s v="Yes"/>
    <n v="17"/>
    <m/>
  </r>
  <r>
    <n v="12639"/>
    <n v="0"/>
    <x v="1294"/>
    <d v="2017-01-03T00:00:00"/>
    <n v="361"/>
    <b v="1"/>
    <s v="Approved"/>
    <s v="Solex"/>
    <s v="Standard"/>
    <s v="medium"/>
    <s v="medium"/>
    <n v="441.49"/>
    <n v="84.99"/>
    <d v="1993-04-12T00:00:00"/>
    <n v="356.5"/>
    <s v="M"/>
    <n v="74"/>
    <d v="1998-10-11T00:00:00"/>
    <n v="21.744770021562658"/>
    <n v="0"/>
    <s v="Retail"/>
    <s v="High Net Worth"/>
    <s v="N"/>
    <s v="No"/>
    <n v="1"/>
    <m/>
  </r>
  <r>
    <n v="12736"/>
    <n v="9"/>
    <x v="2480"/>
    <d v="2017-01-03T00:00:00"/>
    <n v="361"/>
    <b v="1"/>
    <s v="Approved"/>
    <s v="OHM Cycles"/>
    <s v="Road"/>
    <s v="medium"/>
    <s v="medium"/>
    <n v="742.54"/>
    <n v="667.4"/>
    <d v="2004-08-17T00:00:00"/>
    <n v="75.139999999999986"/>
    <s v="F"/>
    <n v="36"/>
    <d v="1964-07-08T00:00:00"/>
    <n v="56.026961802384577"/>
    <s v="Junior Executive"/>
    <s v="Manufacturing"/>
    <s v="Mass Customer"/>
    <s v="N"/>
    <s v="Yes"/>
    <n v="12"/>
    <m/>
  </r>
  <r>
    <n v="13310"/>
    <n v="94"/>
    <x v="3010"/>
    <d v="2017-01-03T00:00:00"/>
    <n v="361"/>
    <b v="1"/>
    <s v="Approved"/>
    <s v="Giant Bicycles"/>
    <s v="Standard"/>
    <s v="medium"/>
    <s v="large"/>
    <n v="1635.3"/>
    <n v="993.66"/>
    <d v="2013-06-09T00:00:00"/>
    <n v="641.64"/>
    <s v="M"/>
    <n v="41"/>
    <d v="1995-06-11T00:00:00"/>
    <n v="25.08175632293252"/>
    <s v="Assistant Media Planner"/>
    <s v="Entertainment"/>
    <s v="Affluent Customer"/>
    <s v="N"/>
    <s v="No"/>
    <n v="7"/>
    <m/>
  </r>
  <r>
    <n v="13865"/>
    <n v="53"/>
    <x v="1067"/>
    <d v="2017-01-03T00:00:00"/>
    <n v="361"/>
    <b v="1"/>
    <s v="Approved"/>
    <s v="OHM Cycles"/>
    <s v="Standard"/>
    <s v="medium"/>
    <s v="medium"/>
    <n v="795.34"/>
    <n v="101.58"/>
    <d v="1997-02-09T00:00:00"/>
    <n v="693.76"/>
    <s v="M"/>
    <n v="98"/>
    <d v="1981-10-17T00:00:00"/>
    <n v="38.739290569507865"/>
    <s v="Paralegal"/>
    <s v="Financial Services"/>
    <s v="Mass Customer"/>
    <s v="N"/>
    <s v="No"/>
    <n v="16"/>
    <m/>
  </r>
  <r>
    <n v="14280"/>
    <n v="83"/>
    <x v="2757"/>
    <d v="2017-01-03T00:00:00"/>
    <n v="361"/>
    <b v="1"/>
    <s v="Approved"/>
    <s v="Solex"/>
    <s v="Touring"/>
    <s v="medium"/>
    <s v="large"/>
    <n v="2083.94"/>
    <n v="675.03"/>
    <d v="2013-09-16T00:00:00"/>
    <n v="1408.91"/>
    <s v="M"/>
    <n v="35"/>
    <d v="1959-04-20T00:00:00"/>
    <n v="61.248879610603751"/>
    <s v="Account Executive"/>
    <s v="n/a"/>
    <s v="Mass Customer"/>
    <s v="N"/>
    <s v="No"/>
    <n v="20"/>
    <m/>
  </r>
  <r>
    <n v="14320"/>
    <n v="66"/>
    <x v="1195"/>
    <d v="2017-01-03T00:00:00"/>
    <n v="361"/>
    <b v="1"/>
    <s v="Approved"/>
    <s v="Giant Bicycles"/>
    <s v="Road"/>
    <s v="low"/>
    <s v="small"/>
    <n v="590.26"/>
    <n v="525.33000000000004"/>
    <d v="2010-11-05T00:00:00"/>
    <n v="64.92999999999995"/>
    <s v="M"/>
    <n v="1"/>
    <d v="1964-07-28T00:00:00"/>
    <n v="55.972167281836626"/>
    <s v="Operator"/>
    <s v="Telecommunications"/>
    <s v="Affluent Customer"/>
    <s v="N"/>
    <s v="No"/>
    <n v="4"/>
    <m/>
  </r>
  <r>
    <n v="15096"/>
    <n v="32"/>
    <x v="1860"/>
    <d v="2017-01-03T00:00:00"/>
    <n v="361"/>
    <b v="0"/>
    <s v="Approved"/>
    <s v="Giant Bicycles"/>
    <s v="Standard"/>
    <s v="high"/>
    <s v="medium"/>
    <n v="1179"/>
    <n v="707.4"/>
    <d v="1993-04-20T00:00:00"/>
    <n v="471.6"/>
    <s v="F"/>
    <n v="13"/>
    <d v="1970-12-18T00:00:00"/>
    <n v="49.577646733891427"/>
    <s v="Desktop Support Technician"/>
    <s v="Financial Services"/>
    <s v="High Net Worth"/>
    <s v="N"/>
    <s v="Yes"/>
    <n v="9"/>
    <m/>
  </r>
  <r>
    <n v="15185"/>
    <n v="58"/>
    <x v="1804"/>
    <d v="2017-01-03T00:00:00"/>
    <n v="361"/>
    <b v="0"/>
    <s v="Approved"/>
    <s v="OHM Cycles"/>
    <s v="Standard"/>
    <s v="medium"/>
    <s v="medium"/>
    <n v="912.52"/>
    <n v="141.4"/>
    <d v="2015-10-18T00:00:00"/>
    <n v="771.12"/>
    <s v="F"/>
    <n v="74"/>
    <d v="1998-11-30T00:00:00"/>
    <n v="21.607783720192792"/>
    <s v="Human Resources Assistant I"/>
    <s v="Manufacturing"/>
    <s v="Mass Customer"/>
    <s v="N"/>
    <s v="No"/>
    <n v="4"/>
    <m/>
  </r>
  <r>
    <n v="15502"/>
    <n v="13"/>
    <x v="94"/>
    <d v="2017-01-03T00:00:00"/>
    <n v="361"/>
    <b v="1"/>
    <s v="Approved"/>
    <s v="Solex"/>
    <s v="Standard"/>
    <s v="medium"/>
    <s v="medium"/>
    <n v="1163.8900000000001"/>
    <n v="589.27"/>
    <d v="2016-07-09T00:00:00"/>
    <n v="574.62000000000012"/>
    <s v="M"/>
    <n v="62"/>
    <d v="1992-12-13T00:00:00"/>
    <n v="27.574907007864027"/>
    <s v="Registered Nurse"/>
    <s v="Health"/>
    <s v="Affluent Customer"/>
    <s v="N"/>
    <s v="No"/>
    <n v="3"/>
    <m/>
  </r>
  <r>
    <n v="15602"/>
    <n v="0"/>
    <x v="739"/>
    <d v="2017-01-03T00:00:00"/>
    <n v="361"/>
    <b v="0"/>
    <s v="Approved"/>
    <s v="Norco Bicycles"/>
    <s v="Standard"/>
    <s v="medium"/>
    <s v="medium"/>
    <n v="360.4"/>
    <n v="270.3"/>
    <d v="2016-12-06T00:00:00"/>
    <n v="90.099999999999966"/>
    <s v="M"/>
    <n v="89"/>
    <d v="1964-09-02T00:00:00"/>
    <n v="55.873537144850324"/>
    <s v="VP Product Management"/>
    <s v="n/a"/>
    <s v="High Net Worth"/>
    <s v="N"/>
    <s v="No"/>
    <n v="10"/>
    <m/>
  </r>
  <r>
    <n v="16184"/>
    <n v="81"/>
    <x v="2390"/>
    <d v="2017-01-03T00:00:00"/>
    <n v="361"/>
    <b v="1"/>
    <s v="Approved"/>
    <s v="Norco Bicycles"/>
    <s v="Standard"/>
    <s v="medium"/>
    <s v="small"/>
    <n v="586.45000000000005"/>
    <n v="521.94000000000005"/>
    <d v="2015-08-02T00:00:00"/>
    <n v="64.509999999999991"/>
    <s v="F"/>
    <n v="4"/>
    <d v="1974-12-24T00:00:00"/>
    <n v="45.558468651699641"/>
    <s v="VP Quality Control"/>
    <s v="Financial Services"/>
    <s v="Mass Customer"/>
    <s v="N"/>
    <s v="Yes"/>
    <n v="4"/>
    <m/>
  </r>
  <r>
    <n v="16243"/>
    <n v="89"/>
    <x v="185"/>
    <d v="2017-01-03T00:00:00"/>
    <n v="361"/>
    <b v="1"/>
    <s v="Approved"/>
    <s v="WeareA2B"/>
    <s v="Touring"/>
    <s v="medium"/>
    <s v="large"/>
    <n v="1362.99"/>
    <n v="57.74"/>
    <d v="1993-04-20T00:00:00"/>
    <n v="1305.25"/>
    <s v="M"/>
    <n v="80"/>
    <d v="1995-01-05T00:00:00"/>
    <n v="25.511893309233891"/>
    <s v="Food Chemist"/>
    <s v="Health"/>
    <s v="Affluent Customer"/>
    <s v="N"/>
    <s v="No"/>
    <n v="1"/>
    <m/>
  </r>
  <r>
    <n v="16852"/>
    <n v="5"/>
    <x v="1092"/>
    <d v="2017-01-03T00:00:00"/>
    <n v="361"/>
    <b v="1"/>
    <s v="Approved"/>
    <s v="Trek Bicycles"/>
    <s v="Mountain"/>
    <s v="low"/>
    <s v="medium"/>
    <n v="574.64"/>
    <n v="459.71"/>
    <d v="2011-08-29T00:00:00"/>
    <n v="114.93"/>
    <s v="F"/>
    <n v="13"/>
    <d v="1986-11-28T00:00:00"/>
    <n v="33.621482350329778"/>
    <s v="Programmer Analyst IV"/>
    <s v="Manufacturing"/>
    <s v="Mass Customer"/>
    <s v="N"/>
    <s v="No"/>
    <n v="5"/>
    <m/>
  </r>
  <r>
    <n v="17817"/>
    <n v="71"/>
    <x v="2922"/>
    <d v="2017-01-03T00:00:00"/>
    <n v="361"/>
    <b v="0"/>
    <s v="Approved"/>
    <s v="Solex"/>
    <s v="Standard"/>
    <s v="high"/>
    <s v="large"/>
    <n v="1842.92"/>
    <n v="1105.75"/>
    <d v="1995-10-24T00:00:00"/>
    <n v="737.17000000000007"/>
    <s v="F"/>
    <n v="9"/>
    <d v="1994-08-10T00:00:00"/>
    <n v="25.917372761288686"/>
    <n v="0"/>
    <s v="n/a"/>
    <s v="Mass Customer"/>
    <s v="N"/>
    <s v="No"/>
    <n v="7"/>
    <m/>
  </r>
  <r>
    <n v="17983"/>
    <n v="10"/>
    <x v="2141"/>
    <d v="2017-01-03T00:00:00"/>
    <n v="361"/>
    <b v="1"/>
    <s v="Approved"/>
    <s v="WeareA2B"/>
    <s v="Touring"/>
    <s v="medium"/>
    <s v="medium"/>
    <n v="1466.68"/>
    <n v="363.25"/>
    <d v="2003-08-05T00:00:00"/>
    <n v="1103.43"/>
    <s v="M"/>
    <n v="19"/>
    <d v="1989-06-14T00:00:00"/>
    <n v="31.076276870877724"/>
    <s v="Actuary"/>
    <s v="Financial Services"/>
    <s v="Mass Customer"/>
    <s v="N"/>
    <s v="Yes"/>
    <n v="2"/>
    <m/>
  </r>
  <r>
    <n v="18053"/>
    <n v="53"/>
    <x v="2025"/>
    <d v="2017-01-03T00:00:00"/>
    <n v="361"/>
    <b v="0"/>
    <s v="Approved"/>
    <s v="OHM Cycles"/>
    <s v="Standard"/>
    <s v="medium"/>
    <s v="medium"/>
    <n v="795.34"/>
    <n v="101.58"/>
    <d v="1991-01-21T00:00:00"/>
    <n v="693.76"/>
    <s v="M"/>
    <n v="76"/>
    <d v="1969-06-08T00:00:00"/>
    <n v="51.106413857179092"/>
    <s v="Administrative Officer"/>
    <s v="IT"/>
    <s v="Mass Customer"/>
    <s v="N"/>
    <s v="Yes"/>
    <n v="15"/>
    <m/>
  </r>
  <r>
    <n v="18691"/>
    <n v="1"/>
    <x v="2536"/>
    <d v="2017-01-03T00:00:00"/>
    <n v="361"/>
    <b v="1"/>
    <s v="Approved"/>
    <s v="Giant Bicycles"/>
    <s v="Standard"/>
    <s v="medium"/>
    <s v="medium"/>
    <n v="1403.5"/>
    <n v="954.82"/>
    <d v="2012-09-15T00:00:00"/>
    <n v="448.67999999999995"/>
    <s v="M"/>
    <n v="48"/>
    <d v="1987-07-17T00:00:00"/>
    <n v="32.988605638001012"/>
    <s v="Registered Nurse"/>
    <s v="Health"/>
    <s v="Mass Customer"/>
    <s v="N"/>
    <s v="Yes"/>
    <n v="13"/>
    <m/>
  </r>
  <r>
    <n v="19723"/>
    <n v="60"/>
    <x v="1497"/>
    <d v="2017-01-03T00:00:00"/>
    <n v="361"/>
    <b v="1"/>
    <s v="Approved"/>
    <s v="Giant Bicycles"/>
    <s v="Standard"/>
    <s v="high"/>
    <s v="small"/>
    <n v="1977.36"/>
    <n v="1759.85"/>
    <d v="2011-08-24T00:00:00"/>
    <n v="217.51"/>
    <s v="M"/>
    <n v="63"/>
    <d v="1995-10-22T00:00:00"/>
    <n v="24.717372761288683"/>
    <s v="Administrative Assistant III"/>
    <s v="Argiculture"/>
    <s v="Affluent Customer"/>
    <s v="N"/>
    <s v="No"/>
    <n v="2"/>
    <m/>
  </r>
  <r>
    <n v="338"/>
    <n v="32"/>
    <x v="1467"/>
    <d v="2017-01-02T00:00:00"/>
    <n v="362"/>
    <b v="1"/>
    <s v="Approved"/>
    <s v="Giant Bicycles"/>
    <s v="Standard"/>
    <s v="medium"/>
    <s v="medium"/>
    <n v="642.70000000000005"/>
    <n v="211.37"/>
    <d v="2003-03-18T00:00:00"/>
    <n v="431.33000000000004"/>
    <s v="M"/>
    <n v="61"/>
    <d v="1957-12-10T00:00:00"/>
    <n v="62.607783720192792"/>
    <s v="Quality Control Specialist"/>
    <s v="n/a"/>
    <s v="Affluent Customer"/>
    <s v="N"/>
    <s v="Yes"/>
    <n v="12"/>
    <m/>
  </r>
  <r>
    <n v="514"/>
    <n v="57"/>
    <x v="3107"/>
    <d v="2017-01-02T00:00:00"/>
    <n v="362"/>
    <b v="1"/>
    <s v="Approved"/>
    <s v="WeareA2B"/>
    <s v="Touring"/>
    <s v="medium"/>
    <s v="large"/>
    <n v="1890.39"/>
    <n v="260.14"/>
    <d v="2012-05-18T00:00:00"/>
    <n v="1630.25"/>
    <s v="F"/>
    <n v="92"/>
    <d v="1975-11-03T00:00:00"/>
    <n v="44.6981946790969"/>
    <s v="Programmer II"/>
    <s v="Health"/>
    <s v="Mass Customer"/>
    <s v="N"/>
    <s v="Yes"/>
    <n v="13"/>
    <m/>
  </r>
  <r>
    <n v="991"/>
    <n v="89"/>
    <x v="2773"/>
    <d v="2017-01-02T00:00:00"/>
    <n v="362"/>
    <b v="1"/>
    <s v="Approved"/>
    <s v="WeareA2B"/>
    <s v="Touring"/>
    <s v="medium"/>
    <s v="large"/>
    <n v="1362.99"/>
    <n v="57.74"/>
    <d v="1993-04-20T00:00:00"/>
    <n v="1305.25"/>
    <s v="M"/>
    <n v="66"/>
    <d v="1969-11-21T00:00:00"/>
    <n v="50.65161933663115"/>
    <s v="Social Worker"/>
    <s v="Health"/>
    <s v="Affluent Customer"/>
    <s v="N"/>
    <s v="No"/>
    <n v="11"/>
    <m/>
  </r>
  <r>
    <n v="1920"/>
    <n v="51"/>
    <x v="792"/>
    <d v="2017-01-02T00:00:00"/>
    <n v="362"/>
    <b v="0"/>
    <s v="Approved"/>
    <s v="OHM Cycles"/>
    <s v="Standard"/>
    <s v="high"/>
    <s v="medium"/>
    <n v="2005.66"/>
    <n v="1203.4000000000001"/>
    <d v="2012-04-10T00:00:00"/>
    <n v="802.26"/>
    <s v="F"/>
    <n v="84"/>
    <d v="1967-09-08T00:00:00"/>
    <n v="52.857098788685946"/>
    <s v="Staff Scientist"/>
    <s v="Manufacturing"/>
    <s v="Mass Customer"/>
    <s v="N"/>
    <s v="No"/>
    <n v="15"/>
    <m/>
  </r>
  <r>
    <n v="1998"/>
    <n v="19"/>
    <x v="2046"/>
    <d v="2017-01-02T00:00:00"/>
    <n v="362"/>
    <b v="1"/>
    <s v="Approved"/>
    <s v="OHM Cycles"/>
    <s v="Road"/>
    <s v="high"/>
    <s v="large"/>
    <n v="12.01"/>
    <n v="7.21"/>
    <d v="2009-03-08T00:00:00"/>
    <n v="4.8"/>
    <s v="M"/>
    <n v="82"/>
    <d v="1957-11-29T00:00:00"/>
    <n v="62.637920706494164"/>
    <s v="Food Chemist"/>
    <s v="Health"/>
    <s v="Mass Customer"/>
    <s v="N"/>
    <s v="No"/>
    <n v="6"/>
    <m/>
  </r>
  <r>
    <n v="2592"/>
    <n v="30"/>
    <x v="1415"/>
    <d v="2017-01-02T00:00:00"/>
    <n v="362"/>
    <b v="1"/>
    <s v="Approved"/>
    <s v="Solex"/>
    <s v="Standard"/>
    <s v="high"/>
    <s v="medium"/>
    <n v="748.17"/>
    <n v="448.9"/>
    <d v="2015-04-11T00:00:00"/>
    <n v="299.27"/>
    <s v="F"/>
    <n v="3"/>
    <d v="1959-07-27T00:00:00"/>
    <n v="60.980386459918819"/>
    <s v="Marketing Manager"/>
    <s v="n/a"/>
    <s v="Mass Customer"/>
    <s v="N"/>
    <s v="Yes"/>
    <n v="13"/>
    <m/>
  </r>
  <r>
    <n v="3256"/>
    <n v="6"/>
    <x v="1561"/>
    <d v="2017-01-02T00:00:00"/>
    <n v="362"/>
    <b v="1"/>
    <s v="Approved"/>
    <s v="OHM Cycles"/>
    <s v="Standard"/>
    <s v="high"/>
    <s v="medium"/>
    <n v="227.88"/>
    <n v="136.72999999999999"/>
    <d v="2014-03-03T00:00:00"/>
    <n v="91.15"/>
    <s v="M"/>
    <n v="9"/>
    <d v="1978-02-28T00:00:00"/>
    <n v="42.374907007864024"/>
    <n v="0"/>
    <s v="n/a"/>
    <s v="Mass Customer"/>
    <s v="N"/>
    <s v="Yes"/>
    <n v="17"/>
    <m/>
  </r>
  <r>
    <n v="4246"/>
    <n v="28"/>
    <x v="1652"/>
    <d v="2017-01-02T00:00:00"/>
    <n v="362"/>
    <b v="1"/>
    <s v="Approved"/>
    <s v="Norco Bicycles"/>
    <s v="Standard"/>
    <s v="medium"/>
    <s v="small"/>
    <n v="1216.1400000000001"/>
    <n v="1082.3599999999999"/>
    <d v="1991-08-05T00:00:00"/>
    <n v="133.7800000000002"/>
    <s v="F"/>
    <n v="71"/>
    <d v="1975-10-21T00:00:00"/>
    <n v="44.733811117453065"/>
    <s v="Product Engineer"/>
    <s v="n/a"/>
    <s v="Mass Customer"/>
    <s v="N"/>
    <s v="No"/>
    <n v="12"/>
    <m/>
  </r>
  <r>
    <n v="4276"/>
    <n v="90"/>
    <x v="756"/>
    <d v="2017-01-02T00:00:00"/>
    <n v="362"/>
    <b v="0"/>
    <s v="Approved"/>
    <s v="Solex"/>
    <s v="Standard"/>
    <s v="low"/>
    <s v="medium"/>
    <n v="945.04"/>
    <n v="507.58"/>
    <d v="1995-12-19T00:00:00"/>
    <n v="437.46"/>
    <s v="M"/>
    <n v="68"/>
    <d v="1959-08-19T00:00:00"/>
    <n v="60.917372761288682"/>
    <n v="0"/>
    <s v="Property"/>
    <s v="High Net Worth"/>
    <s v="N"/>
    <s v="No"/>
    <n v="19"/>
    <m/>
  </r>
  <r>
    <n v="4375"/>
    <n v="7"/>
    <x v="3145"/>
    <d v="2017-01-02T00:00:00"/>
    <n v="362"/>
    <b v="0"/>
    <s v="Approved"/>
    <s v="Trek Bicycles"/>
    <s v="Road"/>
    <s v="low"/>
    <s v="medium"/>
    <n v="980.37"/>
    <n v="234.43"/>
    <d v="2004-09-28T00:00:00"/>
    <n v="745.94"/>
    <s v="F"/>
    <n v="94"/>
    <d v="1987-11-11T00:00:00"/>
    <n v="32.668057692795536"/>
    <s v="Professor"/>
    <s v="Retail"/>
    <s v="Mass Customer"/>
    <s v="N"/>
    <s v="No"/>
    <n v="12"/>
    <m/>
  </r>
  <r>
    <n v="4461"/>
    <n v="26"/>
    <x v="1071"/>
    <d v="2017-01-02T00:00:00"/>
    <n v="362"/>
    <b v="1"/>
    <s v="Approved"/>
    <s v="WeareA2B"/>
    <s v="Standard"/>
    <s v="medium"/>
    <s v="medium"/>
    <n v="1992.93"/>
    <n v="762.63"/>
    <d v="2006-11-10T00:00:00"/>
    <n v="1230.3000000000002"/>
    <s v="M"/>
    <n v="96"/>
    <d v="1957-12-15T00:00:00"/>
    <n v="62.594085090055806"/>
    <s v="Biostatistician II"/>
    <s v="n/a"/>
    <s v="Affluent Customer"/>
    <s v="N"/>
    <s v="Yes"/>
    <n v="15"/>
    <m/>
  </r>
  <r>
    <n v="4466"/>
    <n v="18"/>
    <x v="3408"/>
    <d v="2017-01-02T00:00:00"/>
    <n v="362"/>
    <b v="1"/>
    <s v="Approved"/>
    <s v="Solex"/>
    <s v="Standard"/>
    <s v="medium"/>
    <s v="medium"/>
    <n v="575.27"/>
    <n v="431.45"/>
    <d v="2004-12-18T00:00:00"/>
    <n v="143.82"/>
    <s v="M"/>
    <n v="8"/>
    <d v="1985-09-22T00:00:00"/>
    <n v="34.805043994165395"/>
    <s v="Human Resources Manager"/>
    <s v="n/a"/>
    <s v="Mass Customer"/>
    <s v="N"/>
    <s v="No"/>
    <n v="8"/>
    <m/>
  </r>
  <r>
    <n v="5168"/>
    <n v="36"/>
    <x v="1121"/>
    <d v="2017-01-02T00:00:00"/>
    <n v="362"/>
    <b v="1"/>
    <s v="Approved"/>
    <s v="Solex"/>
    <s v="Standard"/>
    <s v="low"/>
    <s v="medium"/>
    <n v="945.04"/>
    <n v="507.58"/>
    <d v="2006-02-02T00:00:00"/>
    <n v="437.46"/>
    <s v="M"/>
    <n v="83"/>
    <d v="1975-12-03T00:00:00"/>
    <n v="44.616002898274985"/>
    <s v="Compensation Analyst"/>
    <s v="Financial Services"/>
    <s v="Mass Customer"/>
    <s v="N"/>
    <s v="Yes"/>
    <n v="14"/>
    <m/>
  </r>
  <r>
    <n v="5251"/>
    <n v="63"/>
    <x v="2617"/>
    <d v="2017-01-02T00:00:00"/>
    <n v="362"/>
    <b v="0"/>
    <s v="Approved"/>
    <s v="Solex"/>
    <s v="Standard"/>
    <s v="medium"/>
    <s v="medium"/>
    <n v="1483.2"/>
    <n v="99.59"/>
    <d v="1998-12-17T00:00:00"/>
    <n v="1383.6100000000001"/>
    <s v="M"/>
    <n v="82"/>
    <d v="1997-04-19T00:00:00"/>
    <n v="23.224222076357176"/>
    <s v="Human Resources Assistant I"/>
    <s v="n/a"/>
    <s v="Mass Customer"/>
    <s v="N"/>
    <s v="No"/>
    <n v="5"/>
    <m/>
  </r>
  <r>
    <n v="5349"/>
    <n v="2"/>
    <x v="2578"/>
    <d v="2017-01-02T00:00:00"/>
    <n v="362"/>
    <b v="1"/>
    <s v="Approved"/>
    <s v="Solex"/>
    <s v="Standard"/>
    <s v="medium"/>
    <s v="medium"/>
    <n v="71.489999999999995"/>
    <n v="53.62"/>
    <d v="2012-12-02T00:00:00"/>
    <n v="17.869999999999997"/>
    <s v="F"/>
    <n v="60"/>
    <d v="1972-03-03T00:00:00"/>
    <n v="48.369427555809231"/>
    <n v="0"/>
    <s v="n/a"/>
    <s v="Affluent Customer"/>
    <s v="N"/>
    <s v="No"/>
    <n v="7"/>
    <m/>
  </r>
  <r>
    <n v="5622"/>
    <n v="11"/>
    <x v="1392"/>
    <d v="2017-01-02T00:00:00"/>
    <n v="362"/>
    <b v="0"/>
    <s v="Approved"/>
    <s v="Giant Bicycles"/>
    <s v="Standard"/>
    <s v="high"/>
    <s v="medium"/>
    <n v="1274.93"/>
    <n v="764.96"/>
    <d v="2007-08-04T00:00:00"/>
    <n v="509.97"/>
    <s v="M"/>
    <n v="22"/>
    <d v="1986-10-13T00:00:00"/>
    <n v="33.747509747590051"/>
    <s v="Financial Analyst"/>
    <s v="Financial Services"/>
    <s v="Mass Customer"/>
    <s v="N"/>
    <s v="No"/>
    <n v="10"/>
    <m/>
  </r>
  <r>
    <n v="5685"/>
    <n v="94"/>
    <x v="3201"/>
    <d v="2017-01-02T00:00:00"/>
    <n v="362"/>
    <b v="0"/>
    <s v="Approved"/>
    <s v="Giant Bicycles"/>
    <s v="Standard"/>
    <s v="medium"/>
    <s v="large"/>
    <n v="1635.3"/>
    <n v="993.66"/>
    <d v="2013-06-09T00:00:00"/>
    <n v="641.64"/>
    <s v="F"/>
    <n v="65"/>
    <d v="1987-12-02T00:00:00"/>
    <n v="32.610523446220192"/>
    <s v="Junior Executive"/>
    <s v="Manufacturing"/>
    <s v="Affluent Customer"/>
    <s v="N"/>
    <s v="No"/>
    <n v="14"/>
    <m/>
  </r>
  <r>
    <n v="7129"/>
    <n v="38"/>
    <x v="2461"/>
    <d v="2017-01-02T00:00:00"/>
    <n v="362"/>
    <b v="1"/>
    <s v="Approved"/>
    <s v="Trek Bicycles"/>
    <s v="Standard"/>
    <s v="medium"/>
    <s v="large"/>
    <n v="2091.4699999999998"/>
    <n v="388.92"/>
    <d v="2003-07-21T00:00:00"/>
    <n v="1702.5499999999997"/>
    <s v="F"/>
    <n v="12"/>
    <d v="1988-04-10T00:00:00"/>
    <n v="32.254359062658544"/>
    <s v="Recruiting Manager"/>
    <s v="n/a"/>
    <s v="High Net Worth"/>
    <s v="N"/>
    <s v="No"/>
    <n v="4"/>
    <m/>
  </r>
  <r>
    <n v="7456"/>
    <n v="24"/>
    <x v="2353"/>
    <d v="2017-01-02T00:00:00"/>
    <n v="362"/>
    <b v="1"/>
    <s v="Approved"/>
    <s v="Solex"/>
    <s v="Road"/>
    <s v="medium"/>
    <s v="large"/>
    <n v="1777.8"/>
    <n v="820.78"/>
    <d v="2011-05-07T00:00:00"/>
    <n v="957.02"/>
    <s v="M"/>
    <n v="33"/>
    <d v="1956-09-07T00:00:00"/>
    <n v="63.865317966768139"/>
    <n v="0"/>
    <s v="Retail"/>
    <s v="Affluent Customer"/>
    <s v="N"/>
    <s v="No"/>
    <n v="17"/>
    <m/>
  </r>
  <r>
    <n v="8209"/>
    <n v="52"/>
    <x v="1321"/>
    <d v="2017-01-02T00:00:00"/>
    <n v="362"/>
    <b v="0"/>
    <s v="Approved"/>
    <s v="OHM Cycles"/>
    <s v="Road"/>
    <s v="medium"/>
    <s v="medium"/>
    <n v="1280.28"/>
    <n v="829.51"/>
    <d v="1997-02-09T00:00:00"/>
    <n v="450.77"/>
    <s v="M"/>
    <n v="39"/>
    <d v="1973-07-31T00:00:00"/>
    <n v="46.95846865169964"/>
    <n v="0"/>
    <s v="Argiculture"/>
    <s v="Mass Customer"/>
    <s v="N"/>
    <s v="Yes"/>
    <n v="17"/>
    <m/>
  </r>
  <r>
    <n v="8339"/>
    <n v="83"/>
    <x v="3362"/>
    <d v="2017-01-02T00:00:00"/>
    <n v="362"/>
    <b v="0"/>
    <s v="Approved"/>
    <s v="Solex"/>
    <s v="Touring"/>
    <s v="medium"/>
    <s v="large"/>
    <n v="2083.94"/>
    <n v="675.03"/>
    <d v="2013-09-16T00:00:00"/>
    <n v="1408.91"/>
    <s v="M"/>
    <n v="26"/>
    <d v="1993-11-20T00:00:00"/>
    <n v="26.637920706494164"/>
    <s v="Computer Systems Analyst IV"/>
    <s v="n/a"/>
    <s v="Mass Customer"/>
    <s v="N"/>
    <s v="No"/>
    <n v="4"/>
    <m/>
  </r>
  <r>
    <n v="8508"/>
    <n v="90"/>
    <x v="1101"/>
    <d v="2017-01-02T00:00:00"/>
    <n v="362"/>
    <b v="1"/>
    <s v="Approved"/>
    <s v="Norco Bicycles"/>
    <s v="Standard"/>
    <s v="low"/>
    <s v="medium"/>
    <n v="363.01"/>
    <n v="290.41000000000003"/>
    <d v="1999-07-26T00:00:00"/>
    <n v="72.599999999999966"/>
    <s v="F"/>
    <n v="44"/>
    <d v="1969-03-29T00:00:00"/>
    <n v="51.300934405124302"/>
    <s v="Occupational Therapist"/>
    <s v="Health"/>
    <s v="Mass Customer"/>
    <s v="N"/>
    <s v="Yes"/>
    <n v="12"/>
    <m/>
  </r>
  <r>
    <n v="9037"/>
    <n v="49"/>
    <x v="2674"/>
    <d v="2017-01-02T00:00:00"/>
    <n v="362"/>
    <b v="0"/>
    <s v="Approved"/>
    <s v="Trek Bicycles"/>
    <s v="Road"/>
    <s v="medium"/>
    <s v="medium"/>
    <n v="533.51"/>
    <n v="400.13"/>
    <d v="2012-06-04T00:00:00"/>
    <n v="133.38"/>
    <s v="U"/>
    <n v="22"/>
    <d v="1899-12-30T00:00:00"/>
    <n v="0"/>
    <s v="Office Assistant II"/>
    <s v="IT"/>
    <s v="Mass Customer"/>
    <s v="N"/>
    <s v="Yes"/>
    <n v="0"/>
    <m/>
  </r>
  <r>
    <n v="9061"/>
    <n v="94"/>
    <x v="439"/>
    <d v="2017-01-02T00:00:00"/>
    <n v="362"/>
    <b v="1"/>
    <s v="Approved"/>
    <s v="Giant Bicycles"/>
    <s v="Standard"/>
    <s v="medium"/>
    <s v="large"/>
    <n v="1635.3"/>
    <n v="993.66"/>
    <d v="2013-06-09T00:00:00"/>
    <n v="641.64"/>
    <s v="F"/>
    <n v="52"/>
    <d v="1977-11-01T00:00:00"/>
    <n v="42.7009344051243"/>
    <s v="Web Designer II"/>
    <s v="Manufacturing"/>
    <s v="Mass Customer"/>
    <s v="N"/>
    <s v="No"/>
    <n v="9"/>
    <m/>
  </r>
  <r>
    <n v="9552"/>
    <n v="23"/>
    <x v="482"/>
    <d v="2017-01-02T00:00:00"/>
    <n v="362"/>
    <b v="1"/>
    <s v="Approved"/>
    <s v="Norco Bicycles"/>
    <s v="Standard"/>
    <s v="medium"/>
    <s v="medium"/>
    <n v="1198.46"/>
    <n v="381.1"/>
    <d v="1993-04-20T00:00:00"/>
    <n v="817.36"/>
    <s v="F"/>
    <n v="51"/>
    <d v="1972-12-27T00:00:00"/>
    <n v="47.550249473617448"/>
    <s v="Cost Accountant"/>
    <s v="Financial Services"/>
    <s v="High Net Worth"/>
    <s v="N"/>
    <s v="Yes"/>
    <n v="8"/>
    <m/>
  </r>
  <r>
    <n v="10000"/>
    <n v="1"/>
    <x v="2825"/>
    <d v="2017-01-02T00:00:00"/>
    <n v="362"/>
    <b v="0"/>
    <s v="Approved"/>
    <s v="Giant Bicycles"/>
    <s v="Standard"/>
    <s v="medium"/>
    <s v="medium"/>
    <n v="1403.5"/>
    <n v="954.82"/>
    <d v="1991-11-07T00:00:00"/>
    <n v="448.67999999999995"/>
    <s v="M"/>
    <n v="16"/>
    <d v="1979-07-27T00:00:00"/>
    <n v="40.966687829781833"/>
    <s v="Community Outreach Specialist"/>
    <s v="Financial Services"/>
    <s v="Mass Customer"/>
    <s v="N"/>
    <s v="Yes"/>
    <n v="10"/>
    <m/>
  </r>
  <r>
    <n v="10531"/>
    <n v="35"/>
    <x v="44"/>
    <d v="2017-01-02T00:00:00"/>
    <n v="362"/>
    <b v="1"/>
    <s v="Approved"/>
    <s v="Giant Bicycles"/>
    <s v="Standard"/>
    <s v="medium"/>
    <s v="medium"/>
    <n v="1403.5"/>
    <n v="954.82"/>
    <d v="2016-11-14T00:00:00"/>
    <n v="448.67999999999995"/>
    <s v="F"/>
    <n v="82"/>
    <d v="1980-10-22T00:00:00"/>
    <n v="39.725591939370879"/>
    <s v="Senior Quality Engineer"/>
    <s v="Financial Services"/>
    <s v="High Net Worth"/>
    <s v="N"/>
    <s v="No"/>
    <n v="14"/>
    <m/>
  </r>
  <r>
    <n v="11281"/>
    <n v="44"/>
    <x v="2851"/>
    <d v="2017-01-02T00:00:00"/>
    <n v="362"/>
    <b v="0"/>
    <s v="Approved"/>
    <s v="WeareA2B"/>
    <s v="Standard"/>
    <s v="medium"/>
    <s v="medium"/>
    <n v="1769.64"/>
    <n v="108.76"/>
    <d v="2011-05-09T00:00:00"/>
    <n v="1660.88"/>
    <s v="F"/>
    <n v="59"/>
    <d v="1981-06-25T00:00:00"/>
    <n v="39.051619336631148"/>
    <s v="Cost Accountant"/>
    <s v="Financial Services"/>
    <s v="Mass Customer"/>
    <s v="N"/>
    <s v="No"/>
    <n v="13"/>
    <m/>
  </r>
  <r>
    <n v="11481"/>
    <n v="89"/>
    <x v="1038"/>
    <d v="2017-01-02T00:00:00"/>
    <n v="362"/>
    <b v="1"/>
    <s v="Approved"/>
    <s v="WeareA2B"/>
    <s v="Touring"/>
    <s v="medium"/>
    <s v="large"/>
    <n v="1362.99"/>
    <n v="57.74"/>
    <d v="2013-06-09T00:00:00"/>
    <n v="1305.25"/>
    <s v="M"/>
    <n v="83"/>
    <d v="1990-02-12T00:00:00"/>
    <n v="30.410523446220189"/>
    <s v="Nuclear Power Engineer"/>
    <s v="Manufacturing"/>
    <s v="Affluent Customer"/>
    <s v="N"/>
    <s v="Yes"/>
    <n v="10"/>
    <m/>
  </r>
  <r>
    <n v="13322"/>
    <n v="66"/>
    <x v="3241"/>
    <d v="2017-01-02T00:00:00"/>
    <n v="362"/>
    <b v="1"/>
    <s v="Approved"/>
    <s v="Giant Bicycles"/>
    <s v="Road"/>
    <s v="low"/>
    <s v="small"/>
    <n v="590.26"/>
    <n v="525.33000000000004"/>
    <d v="2010-11-05T00:00:00"/>
    <n v="64.92999999999995"/>
    <s v="F"/>
    <n v="31"/>
    <d v="1994-06-12T00:00:00"/>
    <n v="26.079016596905124"/>
    <s v="Librarian"/>
    <s v="Entertainment"/>
    <s v="Mass Customer"/>
    <s v="N"/>
    <s v="No"/>
    <n v="1"/>
    <m/>
  </r>
  <r>
    <n v="14097"/>
    <n v="3"/>
    <x v="3054"/>
    <d v="2017-01-02T00:00:00"/>
    <n v="362"/>
    <b v="0"/>
    <s v="Approved"/>
    <s v="Trek Bicycles"/>
    <s v="Standard"/>
    <s v="medium"/>
    <s v="large"/>
    <n v="2091.4699999999998"/>
    <n v="388.92"/>
    <d v="1991-11-07T00:00:00"/>
    <n v="1702.5499999999997"/>
    <s v="M"/>
    <n v="7"/>
    <d v="1986-01-16T00:00:00"/>
    <n v="34.487235774987312"/>
    <s v="Dental Hygienist"/>
    <s v="Health"/>
    <s v="Affluent Customer"/>
    <s v="N"/>
    <s v="Yes"/>
    <n v="20"/>
    <m/>
  </r>
  <r>
    <n v="14137"/>
    <n v="3"/>
    <x v="2989"/>
    <d v="2017-01-02T00:00:00"/>
    <n v="362"/>
    <b v="1"/>
    <s v="Approved"/>
    <s v="Trek Bicycles"/>
    <s v="Standard"/>
    <s v="medium"/>
    <s v="large"/>
    <n v="2091.4699999999998"/>
    <n v="388.92"/>
    <d v="2012-09-15T00:00:00"/>
    <n v="1702.5499999999997"/>
    <s v="M"/>
    <n v="44"/>
    <d v="1973-05-23T00:00:00"/>
    <n v="47.147509747590057"/>
    <s v="Office Assistant III"/>
    <s v="Manufacturing"/>
    <s v="Mass Customer"/>
    <s v="N"/>
    <s v="Yes"/>
    <n v="12"/>
    <m/>
  </r>
  <r>
    <n v="14140"/>
    <n v="54"/>
    <x v="3270"/>
    <d v="2017-01-02T00:00:00"/>
    <n v="362"/>
    <b v="0"/>
    <s v="Approved"/>
    <s v="WeareA2B"/>
    <s v="Standard"/>
    <s v="medium"/>
    <s v="medium"/>
    <n v="1292.8399999999999"/>
    <n v="13.44"/>
    <d v="2009-04-12T00:00:00"/>
    <n v="1279.3999999999999"/>
    <s v="M"/>
    <n v="99"/>
    <d v="1970-11-08T00:00:00"/>
    <n v="49.687235774987315"/>
    <s v="Junior Executive"/>
    <s v="Property"/>
    <s v="Mass Customer"/>
    <s v="N"/>
    <s v="No"/>
    <n v="4"/>
    <m/>
  </r>
  <r>
    <n v="14469"/>
    <n v="52"/>
    <x v="193"/>
    <d v="2017-01-02T00:00:00"/>
    <n v="362"/>
    <b v="1"/>
    <s v="Approved"/>
    <s v="Solex"/>
    <s v="Road"/>
    <s v="medium"/>
    <s v="large"/>
    <n v="1777.8"/>
    <n v="820.78"/>
    <d v="2016-11-22T00:00:00"/>
    <n v="957.02"/>
    <s v="M"/>
    <n v="94"/>
    <d v="1979-07-27T00:00:00"/>
    <n v="40.966687829781833"/>
    <s v="Sales Associate"/>
    <s v="Retail"/>
    <s v="High Net Worth"/>
    <s v="N"/>
    <s v="Yes"/>
    <n v="12"/>
    <m/>
  </r>
  <r>
    <n v="14489"/>
    <n v="3"/>
    <x v="3455"/>
    <d v="2017-01-02T00:00:00"/>
    <n v="362"/>
    <b v="1"/>
    <s v="Approved"/>
    <s v="Trek Bicycles"/>
    <s v="Standard"/>
    <s v="medium"/>
    <s v="large"/>
    <n v="2091.4699999999998"/>
    <n v="388.92"/>
    <d v="2004-07-25T00:00:00"/>
    <n v="1702.5499999999997"/>
    <s v="M"/>
    <n v="68"/>
    <d v="1978-05-02T00:00:00"/>
    <n v="42.202304268138001"/>
    <s v="Human Resources Manager"/>
    <s v="Health"/>
    <s v="Mass Customer"/>
    <s v="N"/>
    <s v="Yes"/>
    <n v="10"/>
    <m/>
  </r>
  <r>
    <n v="14675"/>
    <n v="72"/>
    <x v="2084"/>
    <d v="2017-01-02T00:00:00"/>
    <n v="362"/>
    <b v="0"/>
    <s v="Approved"/>
    <s v="Norco Bicycles"/>
    <s v="Standard"/>
    <s v="medium"/>
    <s v="medium"/>
    <n v="360.4"/>
    <n v="270.3"/>
    <d v="2016-12-06T00:00:00"/>
    <n v="90.099999999999966"/>
    <s v="F"/>
    <n v="46"/>
    <d v="1977-08-19T00:00:00"/>
    <n v="42.903674131151696"/>
    <s v="Physical Therapy Assistant"/>
    <s v="Financial Services"/>
    <s v="Affluent Customer"/>
    <s v="N"/>
    <s v="Yes"/>
    <n v="8"/>
    <m/>
  </r>
  <r>
    <n v="15271"/>
    <n v="15"/>
    <x v="1901"/>
    <d v="2017-01-02T00:00:00"/>
    <n v="362"/>
    <b v="0"/>
    <s v="Approved"/>
    <s v="Norco Bicycles"/>
    <s v="Standard"/>
    <s v="low"/>
    <s v="medium"/>
    <n v="958.74"/>
    <n v="748.9"/>
    <d v="2005-12-07T00:00:00"/>
    <n v="209.84000000000003"/>
    <s v="M"/>
    <n v="74"/>
    <d v="1977-10-15T00:00:00"/>
    <n v="42.747509747590051"/>
    <s v="Structural Engineer"/>
    <s v="n/a"/>
    <s v="Mass Customer"/>
    <s v="N"/>
    <s v="No"/>
    <n v="8"/>
    <m/>
  </r>
  <r>
    <n v="16623"/>
    <n v="93"/>
    <x v="470"/>
    <d v="2017-01-02T00:00:00"/>
    <n v="362"/>
    <b v="0"/>
    <s v="Approved"/>
    <s v="WeareA2B"/>
    <s v="Standard"/>
    <s v="medium"/>
    <s v="medium"/>
    <n v="1065.03"/>
    <n v="230.09"/>
    <d v="2000-11-03T00:00:00"/>
    <n v="834.93999999999994"/>
    <s v="M"/>
    <n v="34"/>
    <d v="1985-02-14T00:00:00"/>
    <n v="35.407783720192796"/>
    <n v="0"/>
    <s v="Financial Services"/>
    <s v="Affluent Customer"/>
    <s v="N"/>
    <s v="No"/>
    <n v="16"/>
    <m/>
  </r>
  <r>
    <n v="16878"/>
    <n v="86"/>
    <x v="2476"/>
    <d v="2017-01-02T00:00:00"/>
    <n v="362"/>
    <b v="1"/>
    <s v="Approved"/>
    <s v="OHM Cycles"/>
    <s v="Standard"/>
    <s v="medium"/>
    <s v="medium"/>
    <n v="235.63"/>
    <n v="125.07"/>
    <d v="2004-08-07T00:00:00"/>
    <n v="110.56"/>
    <s v="F"/>
    <n v="79"/>
    <d v="1967-02-26T00:00:00"/>
    <n v="53.38860563800101"/>
    <s v="VP Quality Control"/>
    <s v="Manufacturing"/>
    <s v="Mass Customer"/>
    <s v="N"/>
    <s v="No"/>
    <n v="11"/>
    <m/>
  </r>
  <r>
    <n v="17240"/>
    <n v="54"/>
    <x v="1767"/>
    <d v="2017-01-02T00:00:00"/>
    <n v="362"/>
    <b v="0"/>
    <s v="Approved"/>
    <s v="WeareA2B"/>
    <s v="Standard"/>
    <s v="medium"/>
    <s v="medium"/>
    <n v="1292.8399999999999"/>
    <n v="13.44"/>
    <d v="2011-08-24T00:00:00"/>
    <n v="1279.3999999999999"/>
    <s v="F"/>
    <n v="32"/>
    <d v="1967-02-24T00:00:00"/>
    <n v="53.39408509005581"/>
    <s v="Staff Scientist"/>
    <s v="Manufacturing"/>
    <s v="Mass Customer"/>
    <s v="N"/>
    <s v="Yes"/>
    <n v="8"/>
    <m/>
  </r>
  <r>
    <n v="17258"/>
    <n v="49"/>
    <x v="2749"/>
    <d v="2017-01-02T00:00:00"/>
    <n v="362"/>
    <b v="0"/>
    <s v="Approved"/>
    <s v="Trek Bicycles"/>
    <s v="Road"/>
    <s v="medium"/>
    <s v="medium"/>
    <n v="533.51"/>
    <n v="400.13"/>
    <d v="2012-06-04T00:00:00"/>
    <n v="133.38"/>
    <s v="M"/>
    <n v="76"/>
    <d v="1955-04-15T00:00:00"/>
    <n v="65.265317966768137"/>
    <s v="VP Accounting"/>
    <s v="Financial Services"/>
    <s v="Mass Customer"/>
    <s v="N"/>
    <s v="No"/>
    <n v="6"/>
    <m/>
  </r>
  <r>
    <n v="19160"/>
    <n v="3"/>
    <x v="1784"/>
    <d v="2017-01-02T00:00:00"/>
    <n v="362"/>
    <b v="0"/>
    <s v="Approved"/>
    <s v="Trek Bicycles"/>
    <s v="Standard"/>
    <s v="medium"/>
    <s v="large"/>
    <n v="2091.4699999999998"/>
    <n v="388.92"/>
    <d v="2014-03-03T00:00:00"/>
    <n v="1702.5499999999997"/>
    <s v="F"/>
    <n v="17"/>
    <d v="1998-06-02T00:00:00"/>
    <n v="22.103674131151699"/>
    <s v="Research Nurse"/>
    <s v="Health"/>
    <s v="Mass Customer"/>
    <s v="N"/>
    <s v="Yes"/>
    <n v="2"/>
    <m/>
  </r>
  <r>
    <n v="19196"/>
    <n v="12"/>
    <x v="1022"/>
    <d v="2017-01-02T00:00:00"/>
    <n v="362"/>
    <b v="1"/>
    <s v="Approved"/>
    <s v="Giant Bicycles"/>
    <s v="Standard"/>
    <s v="medium"/>
    <s v="large"/>
    <n v="1765.3"/>
    <n v="709.48"/>
    <d v="2004-07-25T00:00:00"/>
    <n v="1055.82"/>
    <s v="M"/>
    <n v="51"/>
    <d v="1995-12-12T00:00:00"/>
    <n v="24.577646733891424"/>
    <s v="Marketing Assistant"/>
    <s v="Retail"/>
    <s v="High Net Worth"/>
    <s v="N"/>
    <s v="No"/>
    <n v="1"/>
    <m/>
  </r>
  <r>
    <n v="19472"/>
    <n v="100"/>
    <x v="2101"/>
    <d v="2017-01-02T00:00:00"/>
    <n v="362"/>
    <b v="1"/>
    <s v="Approved"/>
    <s v="Trek Bicycles"/>
    <s v="Standard"/>
    <s v="medium"/>
    <s v="small"/>
    <n v="1386.84"/>
    <n v="1234.29"/>
    <d v="2003-08-05T00:00:00"/>
    <n v="152.54999999999995"/>
    <s v="M"/>
    <n v="48"/>
    <d v="1958-08-17T00:00:00"/>
    <n v="61.922852213343475"/>
    <s v="Tax Accountant"/>
    <s v="n/a"/>
    <s v="High Net Worth"/>
    <s v="N"/>
    <s v="No"/>
    <n v="13"/>
    <m/>
  </r>
  <r>
    <n v="19977"/>
    <n v="44"/>
    <x v="1017"/>
    <d v="2017-01-02T00:00:00"/>
    <n v="362"/>
    <b v="0"/>
    <s v="Approved"/>
    <s v="WeareA2B"/>
    <s v="Standard"/>
    <s v="medium"/>
    <s v="medium"/>
    <n v="1769.64"/>
    <n v="108.76"/>
    <d v="2006-02-02T00:00:00"/>
    <n v="1660.88"/>
    <s v="F"/>
    <n v="16"/>
    <d v="1976-08-17T00:00:00"/>
    <n v="43.909153583206489"/>
    <s v="Recruiting Manager"/>
    <s v="Manufacturing"/>
    <s v="Affluent Customer"/>
    <s v="N"/>
    <s v="No"/>
    <n v="15"/>
    <m/>
  </r>
  <r>
    <n v="140"/>
    <n v="11"/>
    <x v="3148"/>
    <d v="2017-01-01T00:00:00"/>
    <n v="363"/>
    <b v="0"/>
    <s v="Approved"/>
    <s v="Giant Bicycles"/>
    <s v="Standard"/>
    <s v="high"/>
    <s v="medium"/>
    <n v="1274.93"/>
    <n v="764.96"/>
    <d v="2016-07-09T00:00:00"/>
    <n v="509.97"/>
    <s v="F"/>
    <n v="32"/>
    <d v="1960-01-01T00:00:00"/>
    <n v="60.547509747590055"/>
    <n v="0"/>
    <s v="Manufacturing"/>
    <s v="Affluent Customer"/>
    <s v="N"/>
    <s v="Yes"/>
    <n v="5"/>
    <m/>
  </r>
  <r>
    <n v="517"/>
    <n v="77"/>
    <x v="2160"/>
    <d v="2017-01-01T00:00:00"/>
    <n v="363"/>
    <b v="1"/>
    <s v="Approved"/>
    <s v="WeareA2B"/>
    <s v="Standard"/>
    <s v="medium"/>
    <s v="medium"/>
    <n v="1769.64"/>
    <n v="108.76"/>
    <d v="2011-05-09T00:00:00"/>
    <n v="1660.88"/>
    <s v="F"/>
    <n v="86"/>
    <d v="1957-08-16T00:00:00"/>
    <n v="62.925591939370875"/>
    <s v="Internal Auditor"/>
    <s v="Health"/>
    <s v="High Net Worth"/>
    <s v="N"/>
    <s v="No"/>
    <n v="12"/>
    <m/>
  </r>
  <r>
    <n v="561"/>
    <n v="65"/>
    <x v="1787"/>
    <d v="2017-01-01T00:00:00"/>
    <n v="363"/>
    <b v="0"/>
    <s v="Approved"/>
    <s v="WeareA2B"/>
    <s v="Standard"/>
    <s v="medium"/>
    <s v="medium"/>
    <n v="1807.45"/>
    <n v="778.69"/>
    <d v="2010-08-20T00:00:00"/>
    <n v="1028.76"/>
    <s v="M"/>
    <n v="64"/>
    <d v="1997-10-28T00:00:00"/>
    <n v="22.698194679096904"/>
    <s v="Environmental Tech"/>
    <s v="Property"/>
    <s v="Mass Customer"/>
    <s v="N"/>
    <s v="Yes"/>
    <n v="5"/>
    <m/>
  </r>
  <r>
    <n v="1293"/>
    <n v="67"/>
    <x v="1096"/>
    <d v="2017-01-01T00:00:00"/>
    <n v="363"/>
    <b v="1"/>
    <s v="Approved"/>
    <s v="Norco Bicycles"/>
    <s v="Road"/>
    <s v="medium"/>
    <s v="medium"/>
    <n v="544.04999999999995"/>
    <n v="376.84"/>
    <d v="2005-10-22T00:00:00"/>
    <n v="167.20999999999998"/>
    <s v="M"/>
    <n v="85"/>
    <d v="1973-11-06T00:00:00"/>
    <n v="46.689975501014715"/>
    <s v="Senior Developer"/>
    <s v="Health"/>
    <s v="Affluent Customer"/>
    <s v="N"/>
    <s v="No"/>
    <n v="6"/>
    <m/>
  </r>
  <r>
    <n v="1403"/>
    <n v="0"/>
    <x v="2188"/>
    <d v="2017-01-01T00:00:00"/>
    <n v="363"/>
    <b v="1"/>
    <s v="Approved"/>
    <s v="OHM Cycles"/>
    <s v="Standard"/>
    <s v="medium"/>
    <s v="medium"/>
    <n v="183.86"/>
    <n v="137.9"/>
    <d v="1993-07-20T00:00:00"/>
    <n v="45.960000000000008"/>
    <s v="F"/>
    <n v="5"/>
    <d v="1987-02-22T00:00:00"/>
    <n v="33.385865911973617"/>
    <s v="Nuclear Power Engineer"/>
    <s v="Manufacturing"/>
    <s v="High Net Worth"/>
    <s v="N"/>
    <s v="Yes"/>
    <n v="12"/>
    <m/>
  </r>
  <r>
    <n v="2008"/>
    <n v="38"/>
    <x v="2636"/>
    <d v="2017-01-01T00:00:00"/>
    <n v="363"/>
    <b v="1"/>
    <s v="Approved"/>
    <s v="Solex"/>
    <s v="Standard"/>
    <s v="medium"/>
    <s v="medium"/>
    <n v="1577.53"/>
    <n v="826.51"/>
    <d v="2001-11-25T00:00:00"/>
    <n v="751.02"/>
    <s v="M"/>
    <n v="69"/>
    <d v="1956-03-17T00:00:00"/>
    <n v="64.342030295535253"/>
    <s v="Marketing Manager"/>
    <s v="IT"/>
    <s v="Mass Customer"/>
    <s v="N"/>
    <s v="No"/>
    <n v="5"/>
    <m/>
  </r>
  <r>
    <n v="2276"/>
    <n v="22"/>
    <x v="979"/>
    <d v="2017-01-01T00:00:00"/>
    <n v="363"/>
    <b v="0"/>
    <s v="Approved"/>
    <s v="WeareA2B"/>
    <s v="Standard"/>
    <s v="medium"/>
    <s v="medium"/>
    <n v="60.34"/>
    <n v="45.26"/>
    <d v="2016-02-04T00:00:00"/>
    <n v="15.080000000000005"/>
    <s v="F"/>
    <n v="42"/>
    <d v="1968-04-20T00:00:00"/>
    <n v="52.240660432521558"/>
    <s v="Recruiter"/>
    <s v="Financial Services"/>
    <s v="Affluent Customer"/>
    <s v="N"/>
    <s v="Yes"/>
    <n v="5"/>
    <m/>
  </r>
  <r>
    <n v="2771"/>
    <n v="51"/>
    <x v="97"/>
    <d v="2017-01-01T00:00:00"/>
    <n v="363"/>
    <b v="0"/>
    <s v="Approved"/>
    <s v="OHM Cycles"/>
    <s v="Standard"/>
    <s v="high"/>
    <s v="medium"/>
    <n v="2005.66"/>
    <n v="1203.4000000000001"/>
    <d v="2007-12-11T00:00:00"/>
    <n v="802.26"/>
    <s v="F"/>
    <n v="56"/>
    <d v="1967-10-01T00:00:00"/>
    <n v="52.794085090055809"/>
    <s v="Recruiting Manager"/>
    <s v="Health"/>
    <s v="Affluent Customer"/>
    <s v="N"/>
    <s v="Yes"/>
    <n v="6"/>
    <m/>
  </r>
  <r>
    <n v="3318"/>
    <n v="24"/>
    <x v="111"/>
    <d v="2017-01-01T00:00:00"/>
    <n v="363"/>
    <b v="1"/>
    <s v="Approved"/>
    <s v="Solex"/>
    <s v="Road"/>
    <s v="medium"/>
    <s v="large"/>
    <n v="1777.8"/>
    <n v="820.78"/>
    <d v="1999-06-23T00:00:00"/>
    <n v="957.02"/>
    <s v="F"/>
    <n v="82"/>
    <d v="1970-04-05T00:00:00"/>
    <n v="50.281756322932523"/>
    <s v="Software Engineer III"/>
    <s v="Property"/>
    <s v="Mass Customer"/>
    <s v="N"/>
    <s v="Yes"/>
    <n v="13"/>
    <m/>
  </r>
  <r>
    <n v="3460"/>
    <n v="64"/>
    <x v="587"/>
    <d v="2017-01-01T00:00:00"/>
    <n v="363"/>
    <b v="1"/>
    <s v="Approved"/>
    <s v="Giant Bicycles"/>
    <s v="Standard"/>
    <s v="high"/>
    <s v="small"/>
    <n v="1977.36"/>
    <n v="1759.85"/>
    <d v="2011-08-24T00:00:00"/>
    <n v="217.51"/>
    <s v="F"/>
    <n v="71"/>
    <d v="1969-08-12T00:00:00"/>
    <n v="50.928331665398275"/>
    <s v="Chief Design Engineer"/>
    <s v="Retail"/>
    <s v="High Net Worth"/>
    <s v="N"/>
    <s v="No"/>
    <n v="12"/>
    <m/>
  </r>
  <r>
    <n v="3518"/>
    <n v="58"/>
    <x v="900"/>
    <d v="2017-01-01T00:00:00"/>
    <n v="363"/>
    <b v="1"/>
    <s v="Approved"/>
    <s v="OHM Cycles"/>
    <s v="Standard"/>
    <s v="medium"/>
    <s v="medium"/>
    <n v="912.52"/>
    <n v="141.4"/>
    <d v="2015-05-21T00:00:00"/>
    <n v="771.12"/>
    <s v="F"/>
    <n v="44"/>
    <d v="1974-11-24T00:00:00"/>
    <n v="45.640660432521564"/>
    <s v="Senior Financial Analyst"/>
    <s v="Financial Services"/>
    <s v="Affluent Customer"/>
    <s v="N"/>
    <s v="Yes"/>
    <n v="16"/>
    <m/>
  </r>
  <r>
    <n v="19958"/>
    <n v="56"/>
    <x v="778"/>
    <d v="2017-06-04T00:00:00"/>
    <m/>
    <b v="1"/>
    <s v="Cancelled"/>
    <s v="OHM Cycles"/>
    <s v="Standard"/>
    <s v="medium"/>
    <s v="medium"/>
    <n v="183.86"/>
    <n v="137.9"/>
    <n v="34170"/>
    <m/>
    <m/>
    <m/>
    <m/>
    <m/>
    <m/>
    <m/>
    <m/>
    <m/>
    <m/>
    <m/>
    <m/>
  </r>
  <r>
    <n v="3525"/>
    <n v="50"/>
    <x v="3276"/>
    <d v="2017-01-01T00:00:00"/>
    <n v="363"/>
    <b v="1"/>
    <s v="Approved"/>
    <s v="Giant Bicycles"/>
    <s v="Standard"/>
    <s v="medium"/>
    <s v="medium"/>
    <n v="642.70000000000005"/>
    <n v="211.37"/>
    <d v="2002-03-22T00:00:00"/>
    <n v="431.33000000000004"/>
    <s v="M"/>
    <n v="45"/>
    <d v="1980-06-21T00:00:00"/>
    <n v="40.062578240740741"/>
    <s v="VP Product Management"/>
    <s v="Financial Services"/>
    <s v="High Net Worth"/>
    <s v="N"/>
    <s v="No"/>
    <n v="14"/>
    <m/>
  </r>
  <r>
    <n v="4239"/>
    <n v="12"/>
    <x v="2024"/>
    <d v="2017-01-01T00:00:00"/>
    <n v="363"/>
    <b v="0"/>
    <s v="Approved"/>
    <s v="WeareA2B"/>
    <s v="Standard"/>
    <s v="medium"/>
    <s v="medium"/>
    <n v="1231.1500000000001"/>
    <n v="161.6"/>
    <d v="2004-08-17T00:00:00"/>
    <n v="1069.5500000000002"/>
    <s v="M"/>
    <n v="68"/>
    <d v="1959-12-05T00:00:00"/>
    <n v="60.621482350329778"/>
    <s v="Computer Systems Analyst II"/>
    <s v="Retail"/>
    <s v="Mass Customer"/>
    <s v="N"/>
    <s v="No"/>
    <n v="18"/>
    <m/>
  </r>
  <r>
    <n v="5351"/>
    <n v="53"/>
    <x v="927"/>
    <d v="2017-01-01T00:00:00"/>
    <n v="363"/>
    <b v="1"/>
    <s v="Approved"/>
    <s v="OHM Cycles"/>
    <s v="Standard"/>
    <s v="medium"/>
    <s v="medium"/>
    <n v="795.34"/>
    <n v="101.58"/>
    <d v="2005-10-22T00:00:00"/>
    <n v="693.76"/>
    <s v="M"/>
    <n v="65"/>
    <d v="1961-12-28T00:00:00"/>
    <n v="58.555728925672248"/>
    <s v="Analog Circuit Design manager"/>
    <s v="IT"/>
    <s v="Mass Customer"/>
    <s v="N"/>
    <s v="No"/>
    <n v="12"/>
    <m/>
  </r>
  <r>
    <n v="5877"/>
    <n v="67"/>
    <x v="2231"/>
    <d v="2017-01-01T00:00:00"/>
    <n v="363"/>
    <b v="0"/>
    <s v="Approved"/>
    <s v="Norco Bicycles"/>
    <s v="Road"/>
    <s v="medium"/>
    <s v="medium"/>
    <n v="544.04999999999995"/>
    <n v="376.84"/>
    <d v="2005-10-22T00:00:00"/>
    <n v="167.20999999999998"/>
    <s v="M"/>
    <n v="5"/>
    <d v="1985-04-28T00:00:00"/>
    <n v="35.207783720192793"/>
    <s v="Recruiter"/>
    <s v="Financial Services"/>
    <s v="Affluent Customer"/>
    <s v="N"/>
    <s v="Yes"/>
    <n v="13"/>
    <m/>
  </r>
  <r>
    <n v="6459"/>
    <n v="50"/>
    <x v="305"/>
    <d v="2017-01-01T00:00:00"/>
    <n v="363"/>
    <b v="0"/>
    <s v="Approved"/>
    <s v="WeareA2B"/>
    <s v="Standard"/>
    <s v="medium"/>
    <s v="small"/>
    <n v="175.89"/>
    <n v="131.91999999999999"/>
    <d v="2003-02-16T00:00:00"/>
    <n v="43.97"/>
    <s v="F"/>
    <n v="37"/>
    <d v="1955-08-23T00:00:00"/>
    <n v="64.909153583206489"/>
    <s v="Chief Design Engineer"/>
    <s v="Financial Services"/>
    <s v="Mass Customer"/>
    <s v="N"/>
    <s v="Yes"/>
    <n v="6"/>
    <m/>
  </r>
  <r>
    <n v="7623"/>
    <n v="46"/>
    <x v="3357"/>
    <d v="2017-01-01T00:00:00"/>
    <n v="363"/>
    <b v="0"/>
    <s v="Approved"/>
    <s v="OHM Cycles"/>
    <s v="Standard"/>
    <s v="low"/>
    <s v="medium"/>
    <n v="1793.43"/>
    <n v="248.82"/>
    <d v="1999-07-20T00:00:00"/>
    <n v="1544.6100000000001"/>
    <s v="F"/>
    <n v="67"/>
    <d v="1984-09-12T00:00:00"/>
    <n v="35.832441254439367"/>
    <s v="Account Coordinator"/>
    <s v="Retail"/>
    <s v="High Net Worth"/>
    <s v="N"/>
    <s v="No"/>
    <n v="17"/>
    <m/>
  </r>
  <r>
    <n v="8252"/>
    <n v="27"/>
    <x v="2966"/>
    <d v="2017-01-01T00:00:00"/>
    <n v="363"/>
    <b v="0"/>
    <s v="Approved"/>
    <s v="Trek Bicycles"/>
    <s v="Standard"/>
    <s v="low"/>
    <s v="medium"/>
    <n v="1057.51"/>
    <n v="154.4"/>
    <d v="1994-07-12T00:00:00"/>
    <n v="903.11"/>
    <s v="F"/>
    <n v="7"/>
    <d v="1954-01-08T00:00:00"/>
    <n v="66.53107139142567"/>
    <s v="Librarian"/>
    <s v="Entertainment"/>
    <s v="High Net Worth"/>
    <s v="N"/>
    <s v="No"/>
    <n v="19"/>
    <m/>
  </r>
  <r>
    <n v="8479"/>
    <n v="50"/>
    <x v="2910"/>
    <d v="2017-01-01T00:00:00"/>
    <n v="363"/>
    <b v="1"/>
    <s v="Approved"/>
    <s v="WeareA2B"/>
    <s v="Standard"/>
    <s v="medium"/>
    <s v="small"/>
    <n v="175.89"/>
    <n v="131.91999999999999"/>
    <d v="1991-01-21T00:00:00"/>
    <n v="43.97"/>
    <s v="M"/>
    <n v="12"/>
    <d v="1975-01-13T00:00:00"/>
    <n v="45.503674131151698"/>
    <s v="Tax Accountant"/>
    <s v="Manufacturing"/>
    <s v="Affluent Customer"/>
    <s v="N"/>
    <s v="Yes"/>
    <n v="11"/>
    <m/>
  </r>
  <r>
    <n v="8543"/>
    <n v="17"/>
    <x v="2056"/>
    <d v="2017-01-01T00:00:00"/>
    <n v="363"/>
    <b v="1"/>
    <s v="Approved"/>
    <s v="Solex"/>
    <s v="Standard"/>
    <s v="high"/>
    <s v="medium"/>
    <n v="1024.6600000000001"/>
    <n v="614.79999999999995"/>
    <d v="1996-11-09T00:00:00"/>
    <n v="409.86000000000013"/>
    <s v="M"/>
    <n v="72"/>
    <d v="1974-11-13T00:00:00"/>
    <n v="45.670797418822929"/>
    <s v="Senior Sales Associate"/>
    <s v="n/a"/>
    <s v="Mass Customer"/>
    <s v="N"/>
    <s v="No"/>
    <n v="9"/>
    <m/>
  </r>
  <r>
    <n v="8886"/>
    <n v="58"/>
    <x v="108"/>
    <d v="2017-01-01T00:00:00"/>
    <n v="363"/>
    <b v="1"/>
    <s v="Approved"/>
    <s v="OHM Cycles"/>
    <s v="Road"/>
    <s v="medium"/>
    <s v="medium"/>
    <n v="1280.28"/>
    <n v="829.51"/>
    <d v="2009-04-12T00:00:00"/>
    <n v="450.77"/>
    <s v="M"/>
    <n v="50"/>
    <d v="1979-11-16T00:00:00"/>
    <n v="40.659838514713343"/>
    <s v="Account Coordinator"/>
    <s v="n/a"/>
    <s v="High Net Worth"/>
    <s v="N"/>
    <s v="Yes"/>
    <n v="7"/>
    <m/>
  </r>
  <r>
    <n v="9303"/>
    <n v="28"/>
    <x v="3446"/>
    <d v="2017-01-01T00:00:00"/>
    <n v="363"/>
    <b v="0"/>
    <s v="Approved"/>
    <s v="Norco Bicycles"/>
    <s v="Standard"/>
    <s v="medium"/>
    <s v="small"/>
    <n v="1216.1400000000001"/>
    <n v="1082.3599999999999"/>
    <d v="1991-08-05T00:00:00"/>
    <n v="133.7800000000002"/>
    <s v="M"/>
    <n v="16"/>
    <d v="1967-04-12T00:00:00"/>
    <n v="53.265317966768137"/>
    <s v="Nurse"/>
    <s v="Telecommunications"/>
    <s v="Affluent Customer"/>
    <s v="N"/>
    <s v="No"/>
    <n v="17"/>
    <m/>
  </r>
  <r>
    <n v="9363"/>
    <n v="62"/>
    <x v="1986"/>
    <d v="2017-01-01T00:00:00"/>
    <n v="363"/>
    <b v="0"/>
    <s v="Approved"/>
    <s v="Solex"/>
    <s v="Standard"/>
    <s v="medium"/>
    <s v="medium"/>
    <n v="478.16"/>
    <n v="298.72000000000003"/>
    <d v="1992-10-02T00:00:00"/>
    <n v="179.44"/>
    <s v="F"/>
    <n v="40"/>
    <d v="1992-01-20T00:00:00"/>
    <n v="28.473537144850329"/>
    <n v="0"/>
    <s v="n/a"/>
    <s v="Mass Customer"/>
    <s v="N"/>
    <s v="Yes"/>
    <n v="5"/>
    <m/>
  </r>
  <r>
    <n v="9648"/>
    <n v="92"/>
    <x v="951"/>
    <d v="2017-01-01T00:00:00"/>
    <n v="363"/>
    <b v="0"/>
    <s v="Approved"/>
    <s v="WeareA2B"/>
    <s v="Standard"/>
    <s v="medium"/>
    <s v="small"/>
    <n v="1415.01"/>
    <n v="1259.3599999999999"/>
    <d v="2003-01-05T00:00:00"/>
    <n v="155.65000000000009"/>
    <s v="F"/>
    <n v="43"/>
    <d v="1968-05-27T00:00:00"/>
    <n v="52.139290569507864"/>
    <s v="Health Coach II"/>
    <s v="Entertainment"/>
    <s v="Mass Customer"/>
    <s v="N"/>
    <s v="No"/>
    <n v="18"/>
    <m/>
  </r>
  <r>
    <n v="9986"/>
    <n v="85"/>
    <x v="1999"/>
    <d v="2017-01-01T00:00:00"/>
    <n v="363"/>
    <b v="1"/>
    <s v="Approved"/>
    <s v="WeareA2B"/>
    <s v="Standard"/>
    <s v="medium"/>
    <s v="medium"/>
    <n v="752.64"/>
    <n v="205.36"/>
    <d v="2015-08-02T00:00:00"/>
    <n v="547.28"/>
    <s v="F"/>
    <n v="27"/>
    <d v="1972-06-01T00:00:00"/>
    <n v="48.122852213343478"/>
    <s v="Programmer II"/>
    <s v="n/a"/>
    <s v="Affluent Customer"/>
    <s v="N"/>
    <s v="No"/>
    <n v="19"/>
    <m/>
  </r>
  <r>
    <n v="10003"/>
    <n v="85"/>
    <x v="3289"/>
    <d v="2017-01-01T00:00:00"/>
    <n v="363"/>
    <b v="1"/>
    <s v="Approved"/>
    <s v="WeareA2B"/>
    <s v="Standard"/>
    <s v="medium"/>
    <s v="medium"/>
    <n v="752.64"/>
    <n v="205.36"/>
    <d v="2015-08-02T00:00:00"/>
    <n v="547.28"/>
    <s v="M"/>
    <n v="51"/>
    <d v="1954-01-02T00:00:00"/>
    <n v="66.547509747590055"/>
    <s v="Human Resources Assistant I"/>
    <s v="Property"/>
    <s v="Affluent Customer"/>
    <s v="N"/>
    <s v="No"/>
    <n v="15"/>
    <m/>
  </r>
  <r>
    <n v="11030"/>
    <n v="32"/>
    <x v="909"/>
    <d v="2017-01-01T00:00:00"/>
    <n v="363"/>
    <b v="1"/>
    <s v="Approved"/>
    <s v="Giant Bicycles"/>
    <s v="Standard"/>
    <s v="medium"/>
    <s v="medium"/>
    <n v="642.70000000000005"/>
    <n v="211.37"/>
    <d v="2010-06-07T00:00:00"/>
    <n v="431.33000000000004"/>
    <s v="F"/>
    <n v="32"/>
    <d v="1988-11-17T00:00:00"/>
    <n v="31.648879610603753"/>
    <s v="Senior Financial Analyst"/>
    <s v="Financial Services"/>
    <s v="Mass Customer"/>
    <s v="N"/>
    <s v="Yes"/>
    <n v="7"/>
    <m/>
  </r>
  <r>
    <n v="11282"/>
    <n v="74"/>
    <x v="1820"/>
    <d v="2017-01-01T00:00:00"/>
    <n v="363"/>
    <b v="0"/>
    <s v="Approved"/>
    <s v="WeareA2B"/>
    <s v="Standard"/>
    <s v="medium"/>
    <s v="medium"/>
    <n v="1228.07"/>
    <n v="400.91"/>
    <d v="2000-05-22T00:00:00"/>
    <n v="827.15999999999985"/>
    <s v="M"/>
    <n v="96"/>
    <d v="1955-05-11T00:00:00"/>
    <n v="65.194085090055808"/>
    <s v="Social Worker"/>
    <s v="Health"/>
    <s v="Mass Customer"/>
    <s v="N"/>
    <s v="No"/>
    <n v="20"/>
    <m/>
  </r>
  <r>
    <n v="11314"/>
    <n v="4"/>
    <x v="3236"/>
    <d v="2017-01-01T00:00:00"/>
    <n v="363"/>
    <b v="1"/>
    <s v="Approved"/>
    <s v="Solex"/>
    <s v="Standard"/>
    <s v="medium"/>
    <s v="medium"/>
    <n v="1483.2"/>
    <n v="99.59"/>
    <d v="1998-12-17T00:00:00"/>
    <n v="1383.6100000000001"/>
    <s v="F"/>
    <n v="23"/>
    <d v="1956-08-08T00:00:00"/>
    <n v="63.947509747590054"/>
    <s v="Account Representative I"/>
    <s v="n/a"/>
    <s v="High Net Worth"/>
    <s v="N"/>
    <s v="No"/>
    <n v="8"/>
    <m/>
  </r>
  <r>
    <n v="11468"/>
    <n v="27"/>
    <x v="1139"/>
    <d v="2017-01-01T00:00:00"/>
    <n v="363"/>
    <b v="0"/>
    <s v="Approved"/>
    <s v="Trek Bicycles"/>
    <s v="Standard"/>
    <s v="medium"/>
    <s v="medium"/>
    <n v="499.53"/>
    <n v="388.72"/>
    <d v="1999-06-23T00:00:00"/>
    <n v="110.80999999999995"/>
    <s v="M"/>
    <n v="63"/>
    <d v="1996-05-21T00:00:00"/>
    <n v="24.136550843480464"/>
    <s v="Automation Specialist II"/>
    <s v="Financial Services"/>
    <s v="Affluent Customer"/>
    <s v="N"/>
    <s v="No"/>
    <n v="4"/>
    <m/>
  </r>
  <r>
    <n v="11676"/>
    <n v="96"/>
    <x v="947"/>
    <d v="2017-01-01T00:00:00"/>
    <n v="363"/>
    <b v="0"/>
    <s v="Approved"/>
    <s v="WeareA2B"/>
    <s v="Road"/>
    <s v="low"/>
    <s v="small"/>
    <n v="1172.78"/>
    <n v="1043.77"/>
    <d v="1991-05-06T00:00:00"/>
    <n v="129.01"/>
    <s v="M"/>
    <n v="38"/>
    <d v="2000-01-08T00:00:00"/>
    <n v="20.500934405124301"/>
    <s v="GIS Technical Architect"/>
    <s v="Manufacturing"/>
    <s v="Affluent Customer"/>
    <s v="N"/>
    <s v="Yes"/>
    <n v="1"/>
    <m/>
  </r>
  <r>
    <n v="11996"/>
    <n v="59"/>
    <x v="1712"/>
    <d v="2017-01-01T00:00:00"/>
    <n v="363"/>
    <b v="1"/>
    <s v="Approved"/>
    <s v="Solex"/>
    <s v="Standard"/>
    <s v="medium"/>
    <s v="large"/>
    <n v="1061.56"/>
    <n v="733.58"/>
    <d v="1993-07-20T00:00:00"/>
    <n v="327.9799999999999"/>
    <s v="M"/>
    <n v="83"/>
    <d v="1997-05-07T00:00:00"/>
    <n v="23.174907007864025"/>
    <s v="Electrical Engineer"/>
    <s v="Manufacturing"/>
    <s v="Affluent Customer"/>
    <s v="N"/>
    <s v="No"/>
    <n v="1"/>
    <m/>
  </r>
  <r>
    <n v="12422"/>
    <n v="78"/>
    <x v="1480"/>
    <d v="2017-01-01T00:00:00"/>
    <n v="363"/>
    <b v="0"/>
    <s v="Approved"/>
    <s v="Giant Bicycles"/>
    <s v="Standard"/>
    <s v="medium"/>
    <s v="large"/>
    <n v="1765.3"/>
    <n v="709.48"/>
    <d v="2013-09-16T00:00:00"/>
    <n v="1055.82"/>
    <s v="M"/>
    <n v="1"/>
    <d v="1973-11-02T00:00:00"/>
    <n v="46.7009344051243"/>
    <n v="0"/>
    <s v="Manufacturing"/>
    <s v="Affluent Customer"/>
    <s v="N"/>
    <s v="Yes"/>
    <n v="17"/>
    <m/>
  </r>
  <r>
    <n v="12485"/>
    <n v="85"/>
    <x v="184"/>
    <d v="2017-01-01T00:00:00"/>
    <n v="363"/>
    <b v="1"/>
    <s v="Approved"/>
    <s v="WeareA2B"/>
    <s v="Standard"/>
    <s v="medium"/>
    <s v="medium"/>
    <n v="1228.07"/>
    <n v="400.91"/>
    <d v="2000-05-22T00:00:00"/>
    <n v="827.15999999999985"/>
    <s v="F"/>
    <n v="0"/>
    <d v="1992-06-27T00:00:00"/>
    <n v="28.037920706494162"/>
    <n v="0"/>
    <s v="Manufacturing"/>
    <s v="High Net Worth"/>
    <s v="N"/>
    <s v="No"/>
    <n v="4"/>
    <m/>
  </r>
  <r>
    <n v="12544"/>
    <n v="36"/>
    <x v="1796"/>
    <d v="2017-01-01T00:00:00"/>
    <n v="363"/>
    <b v="0"/>
    <s v="Approved"/>
    <s v="Solex"/>
    <s v="Standard"/>
    <s v="low"/>
    <s v="medium"/>
    <n v="945.04"/>
    <n v="507.58"/>
    <d v="1995-12-19T00:00:00"/>
    <n v="437.46"/>
    <s v="M"/>
    <n v="78"/>
    <d v="1962-11-09T00:00:00"/>
    <n v="57.689975501014715"/>
    <s v="Civil Engineer"/>
    <s v="Manufacturing"/>
    <s v="Mass Customer"/>
    <s v="N"/>
    <s v="No"/>
    <n v="13"/>
    <m/>
  </r>
  <r>
    <n v="12782"/>
    <n v="71"/>
    <x v="1023"/>
    <d v="2017-01-01T00:00:00"/>
    <n v="363"/>
    <b v="0"/>
    <s v="Approved"/>
    <s v="Solex"/>
    <s v="Standard"/>
    <s v="high"/>
    <s v="large"/>
    <n v="1842.92"/>
    <n v="1105.75"/>
    <d v="2011-01-10T00:00:00"/>
    <n v="737.17000000000007"/>
    <s v="F"/>
    <n v="49"/>
    <d v="1978-04-30T00:00:00"/>
    <n v="42.207783720192793"/>
    <s v="Research Assistant II"/>
    <s v="Health"/>
    <s v="Mass Customer"/>
    <s v="N"/>
    <s v="Yes"/>
    <n v="18"/>
    <m/>
  </r>
  <r>
    <n v="13368"/>
    <n v="18"/>
    <x v="3470"/>
    <d v="2017-01-01T00:00:00"/>
    <n v="363"/>
    <b v="1"/>
    <s v="Approved"/>
    <s v="Solex"/>
    <s v="Standard"/>
    <s v="medium"/>
    <s v="medium"/>
    <n v="575.27"/>
    <n v="431.45"/>
    <d v="2009-03-08T00:00:00"/>
    <n v="143.82"/>
    <s v="F"/>
    <n v="17"/>
    <d v="1993-12-05T00:00:00"/>
    <n v="26.596824816083206"/>
    <s v="Sales Representative"/>
    <s v="Retail"/>
    <s v="Mass Customer"/>
    <s v="N"/>
    <s v="Yes"/>
    <n v="5"/>
    <m/>
  </r>
  <r>
    <n v="13609"/>
    <n v="40"/>
    <x v="3446"/>
    <d v="2017-01-01T00:00:00"/>
    <n v="363"/>
    <b v="0"/>
    <s v="Approved"/>
    <s v="OHM Cycles"/>
    <s v="Standard"/>
    <s v="high"/>
    <s v="medium"/>
    <n v="1458.17"/>
    <n v="874.9"/>
    <d v="2006-02-02T00:00:00"/>
    <n v="583.2700000000001"/>
    <s v="M"/>
    <n v="16"/>
    <d v="1967-04-12T00:00:00"/>
    <n v="53.265317966768137"/>
    <s v="Nurse"/>
    <s v="Telecommunications"/>
    <s v="Affluent Customer"/>
    <s v="N"/>
    <s v="No"/>
    <n v="17"/>
    <m/>
  </r>
  <r>
    <n v="13934"/>
    <n v="94"/>
    <x v="467"/>
    <d v="2017-01-01T00:00:00"/>
    <n v="363"/>
    <b v="0"/>
    <s v="Approved"/>
    <s v="Giant Bicycles"/>
    <s v="Standard"/>
    <s v="medium"/>
    <s v="large"/>
    <n v="1635.3"/>
    <n v="993.66"/>
    <d v="2004-01-16T00:00:00"/>
    <n v="641.64"/>
    <s v="F"/>
    <n v="97"/>
    <d v="1977-02-27T00:00:00"/>
    <n v="43.377646733891424"/>
    <s v="Financial Advisor"/>
    <s v="Financial Services"/>
    <s v="Affluent Customer"/>
    <s v="N"/>
    <s v="Yes"/>
    <n v="12"/>
    <m/>
  </r>
  <r>
    <n v="15138"/>
    <n v="3"/>
    <x v="2581"/>
    <d v="2017-01-01T00:00:00"/>
    <n v="363"/>
    <b v="1"/>
    <s v="Approved"/>
    <s v="Trek Bicycles"/>
    <s v="Standard"/>
    <s v="medium"/>
    <s v="large"/>
    <n v="2091.4699999999998"/>
    <n v="388.92"/>
    <d v="1999-07-26T00:00:00"/>
    <n v="1702.5499999999997"/>
    <s v="F"/>
    <n v="56"/>
    <d v="1990-03-04T00:00:00"/>
    <n v="30.355728925672246"/>
    <s v="Assistant Manager"/>
    <s v="Financial Services"/>
    <s v="Affluent Customer"/>
    <s v="N"/>
    <s v="Yes"/>
    <n v="14"/>
    <m/>
  </r>
  <r>
    <n v="15205"/>
    <n v="87"/>
    <x v="3353"/>
    <d v="2017-01-01T00:00:00"/>
    <n v="363"/>
    <b v="0"/>
    <s v="Approved"/>
    <s v="OHM Cycles"/>
    <s v="Standard"/>
    <s v="medium"/>
    <s v="medium"/>
    <n v="1636.9"/>
    <n v="44.71"/>
    <d v="2010-08-20T00:00:00"/>
    <n v="1592.19"/>
    <s v="F"/>
    <n v="85"/>
    <d v="1988-12-03T00:00:00"/>
    <n v="31.605043994165396"/>
    <s v="Analyst Programmer"/>
    <s v="Financial Services"/>
    <s v="High Net Worth"/>
    <s v="N"/>
    <s v="No"/>
    <n v="15"/>
    <m/>
  </r>
  <r>
    <n v="15565"/>
    <n v="46"/>
    <x v="1069"/>
    <d v="2017-01-01T00:00:00"/>
    <n v="363"/>
    <b v="1"/>
    <s v="Approved"/>
    <s v="Solex"/>
    <s v="Standard"/>
    <s v="low"/>
    <s v="medium"/>
    <n v="1289.8499999999999"/>
    <n v="74.510000000000005"/>
    <d v="2007-12-11T00:00:00"/>
    <n v="1215.3399999999999"/>
    <s v="M"/>
    <n v="41"/>
    <d v="1999-06-03T00:00:00"/>
    <n v="21.100934405124299"/>
    <s v="Web Developer III"/>
    <s v="n/a"/>
    <s v="Affluent Customer"/>
    <s v="N"/>
    <s v="No"/>
    <n v="2"/>
    <m/>
  </r>
  <r>
    <n v="19990"/>
    <n v="55"/>
    <x v="2969"/>
    <d v="2017-01-27T00:00:00"/>
    <m/>
    <b v="1"/>
    <s v="Cancelled"/>
    <s v="Trek Bicycles"/>
    <s v="Road"/>
    <s v="medium"/>
    <s v="large"/>
    <n v="1894.19"/>
    <n v="598.76"/>
    <n v="37823"/>
    <m/>
    <m/>
    <m/>
    <m/>
    <m/>
    <m/>
    <m/>
    <m/>
    <m/>
    <m/>
    <m/>
    <m/>
  </r>
  <r>
    <n v="15852"/>
    <n v="48"/>
    <x v="444"/>
    <d v="2017-01-01T00:00:00"/>
    <n v="363"/>
    <b v="0"/>
    <s v="Approved"/>
    <s v="WeareA2B"/>
    <s v="Standard"/>
    <s v="medium"/>
    <s v="medium"/>
    <n v="1762.96"/>
    <n v="950.52"/>
    <d v="1997-10-04T00:00:00"/>
    <n v="812.44"/>
    <s v="M"/>
    <n v="29"/>
    <d v="1954-02-25T00:00:00"/>
    <n v="66.399564542110596"/>
    <s v="Administrative Officer"/>
    <s v="n/a"/>
    <s v="Mass Customer"/>
    <s v="N"/>
    <s v="Yes"/>
    <n v="11"/>
    <m/>
  </r>
  <r>
    <n v="16398"/>
    <n v="43"/>
    <x v="1841"/>
    <d v="2017-01-01T00:00:00"/>
    <n v="363"/>
    <b v="1"/>
    <s v="Approved"/>
    <s v="Solex"/>
    <s v="Standard"/>
    <s v="medium"/>
    <s v="medium"/>
    <n v="1151.96"/>
    <n v="649.49"/>
    <d v="2012-04-10T00:00:00"/>
    <n v="502.47"/>
    <s v="F"/>
    <n v="64"/>
    <d v="1971-06-26T00:00:00"/>
    <n v="49.057098788685941"/>
    <s v="Recruiter"/>
    <s v="Health"/>
    <s v="Mass Customer"/>
    <s v="N"/>
    <s v="Yes"/>
    <n v="15"/>
    <m/>
  </r>
  <r>
    <n v="16575"/>
    <n v="19"/>
    <x v="305"/>
    <d v="2017-01-01T00:00:00"/>
    <n v="363"/>
    <b v="0"/>
    <s v="Approved"/>
    <s v="OHM Cycles"/>
    <s v="Road"/>
    <s v="high"/>
    <s v="large"/>
    <n v="12.01"/>
    <n v="7.21"/>
    <d v="1993-05-26T00:00:00"/>
    <n v="4.8"/>
    <s v="F"/>
    <n v="37"/>
    <d v="1955-08-23T00:00:00"/>
    <n v="64.909153583206489"/>
    <s v="Chief Design Engineer"/>
    <s v="Financial Services"/>
    <s v="Mass Customer"/>
    <s v="N"/>
    <s v="Yes"/>
    <n v="6"/>
    <m/>
  </r>
  <r>
    <n v="16920"/>
    <n v="18"/>
    <x v="2085"/>
    <d v="2017-01-01T00:00:00"/>
    <n v="363"/>
    <b v="0"/>
    <s v="Approved"/>
    <s v="Solex"/>
    <s v="Standard"/>
    <s v="medium"/>
    <s v="medium"/>
    <n v="575.27"/>
    <n v="431.45"/>
    <d v="2013-03-12T00:00:00"/>
    <n v="143.82"/>
    <s v="M"/>
    <n v="67"/>
    <d v="1956-05-06T00:00:00"/>
    <n v="64.205043994165393"/>
    <s v="Staff Scientist"/>
    <s v="n/a"/>
    <s v="Mass Customer"/>
    <s v="N"/>
    <s v="No"/>
    <n v="20"/>
    <m/>
  </r>
  <r>
    <n v="17839"/>
    <n v="57"/>
    <x v="1145"/>
    <d v="2017-01-01T00:00:00"/>
    <n v="363"/>
    <b v="0"/>
    <s v="Approved"/>
    <s v="WeareA2B"/>
    <s v="Touring"/>
    <s v="medium"/>
    <s v="large"/>
    <n v="1890.39"/>
    <n v="260.14"/>
    <d v="1991-01-21T00:00:00"/>
    <n v="1630.25"/>
    <s v="M"/>
    <n v="9"/>
    <d v="1972-12-19T00:00:00"/>
    <n v="47.572167281836627"/>
    <s v="Automation Specialist IV"/>
    <s v="Property"/>
    <s v="Mass Customer"/>
    <s v="N"/>
    <s v="No"/>
    <n v="12"/>
    <m/>
  </r>
  <r>
    <n v="18436"/>
    <n v="0"/>
    <x v="3487"/>
    <d v="2017-01-01T00:00:00"/>
    <n v="363"/>
    <b v="1"/>
    <s v="Approved"/>
    <s v="Trek Bicycles"/>
    <s v="Road"/>
    <s v="medium"/>
    <s v="medium"/>
    <n v="290.62"/>
    <n v="215.14"/>
    <d v="2015-08-02T00:00:00"/>
    <n v="75.480000000000018"/>
    <s v="M"/>
    <n v="68"/>
    <d v="1978-01-22T00:00:00"/>
    <n v="42.476276870877726"/>
    <s v="VP Sales"/>
    <s v="Manufacturing"/>
    <s v="High Net Worth"/>
    <s v="N"/>
    <s v="Yes"/>
    <n v="12"/>
    <m/>
  </r>
  <r>
    <n v="19131"/>
    <n v="0"/>
    <x v="888"/>
    <d v="2017-01-01T00:00:00"/>
    <n v="363"/>
    <b v="0"/>
    <s v="Approved"/>
    <s v="Trek Bicycles"/>
    <s v="Road"/>
    <s v="medium"/>
    <s v="medium"/>
    <n v="290.62"/>
    <n v="215.14"/>
    <d v="2004-12-18T00:00:00"/>
    <n v="75.480000000000018"/>
    <s v="M"/>
    <n v="18"/>
    <d v="1994-01-02T00:00:00"/>
    <n v="26.52011248731608"/>
    <s v="Cost Accountant"/>
    <s v="Financial Services"/>
    <s v="High Net Worth"/>
    <s v="N"/>
    <s v="No"/>
    <n v="7"/>
    <m/>
  </r>
  <r>
    <n v="19158"/>
    <n v="32"/>
    <x v="2175"/>
    <d v="2017-01-01T00:00:00"/>
    <n v="363"/>
    <b v="0"/>
    <s v="Approved"/>
    <s v="Giant Bicycles"/>
    <s v="Standard"/>
    <s v="medium"/>
    <s v="medium"/>
    <n v="642.70000000000005"/>
    <n v="211.37"/>
    <d v="2002-03-22T00:00:00"/>
    <n v="431.33000000000004"/>
    <s v="M"/>
    <n v="49"/>
    <d v="1984-07-25T00:00:00"/>
    <n v="35.966687829781833"/>
    <n v="0"/>
    <s v="Argiculture"/>
    <s v="Mass Customer"/>
    <s v="N"/>
    <s v="No"/>
    <n v="5"/>
    <m/>
  </r>
  <r>
    <n v="19378"/>
    <n v="61"/>
    <x v="2752"/>
    <d v="2017-01-01T00:00:00"/>
    <n v="363"/>
    <b v="0"/>
    <s v="Approved"/>
    <s v="Norco Bicycles"/>
    <s v="Standard"/>
    <s v="medium"/>
    <s v="small"/>
    <n v="586.45000000000005"/>
    <n v="521.94000000000005"/>
    <d v="1998-12-16T00:00:00"/>
    <n v="64.509999999999991"/>
    <s v="M"/>
    <n v="38"/>
    <d v="1980-05-10T00:00:00"/>
    <n v="40.177646733891422"/>
    <s v="Software Test Engineer I"/>
    <s v="n/a"/>
    <s v="High Net Worth"/>
    <s v="N"/>
    <s v="Yes"/>
    <n v="14"/>
    <m/>
  </r>
  <r>
    <n v="19543"/>
    <n v="74"/>
    <x v="2093"/>
    <d v="2017-01-01T00:00:00"/>
    <n v="363"/>
    <b v="0"/>
    <s v="Approved"/>
    <s v="WeareA2B"/>
    <s v="Standard"/>
    <s v="medium"/>
    <s v="medium"/>
    <n v="1228.07"/>
    <n v="400.91"/>
    <d v="2003-09-09T00:00:00"/>
    <n v="827.15999999999985"/>
    <s v="M"/>
    <n v="61"/>
    <d v="1964-09-06T00:00:00"/>
    <n v="55.862578240740739"/>
    <s v="Nurse Practicioner"/>
    <s v="n/a"/>
    <s v="Mass Customer"/>
    <s v="N"/>
    <s v="Yes"/>
    <n v="5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F89F48-2D4E-4BB8-9A14-0171412AC998}" name="PivotTable2" cacheId="0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>
  <location ref="A3:D3498" firstHeaderRow="1" firstDataRow="2" firstDataCol="1"/>
  <pivotFields count="26">
    <pivotField showAll="0"/>
    <pivotField dataField="1" showAll="0"/>
    <pivotField axis="axisRow" showAll="0">
      <items count="3495">
        <item x="350"/>
        <item x="3052"/>
        <item x="2834"/>
        <item x="3364"/>
        <item x="810"/>
        <item x="2212"/>
        <item x="3449"/>
        <item x="1044"/>
        <item x="2485"/>
        <item x="1730"/>
        <item x="1817"/>
        <item x="2282"/>
        <item x="1244"/>
        <item x="1829"/>
        <item x="1493"/>
        <item x="2802"/>
        <item x="38"/>
        <item x="3099"/>
        <item x="3243"/>
        <item x="1355"/>
        <item x="325"/>
        <item x="2767"/>
        <item x="504"/>
        <item x="851"/>
        <item x="295"/>
        <item x="3161"/>
        <item x="3159"/>
        <item x="2579"/>
        <item x="1061"/>
        <item x="569"/>
        <item x="2667"/>
        <item x="3122"/>
        <item x="1557"/>
        <item x="2833"/>
        <item x="2710"/>
        <item x="3261"/>
        <item x="382"/>
        <item x="1897"/>
        <item x="1432"/>
        <item x="699"/>
        <item x="1309"/>
        <item x="2917"/>
        <item x="2148"/>
        <item x="1476"/>
        <item x="1732"/>
        <item x="1960"/>
        <item x="1456"/>
        <item x="2566"/>
        <item x="1509"/>
        <item x="1183"/>
        <item x="2024"/>
        <item x="233"/>
        <item x="366"/>
        <item x="2289"/>
        <item x="1802"/>
        <item x="143"/>
        <item x="1461"/>
        <item x="986"/>
        <item x="1065"/>
        <item x="3377"/>
        <item x="1826"/>
        <item x="281"/>
        <item x="2299"/>
        <item x="198"/>
        <item x="2970"/>
        <item x="1717"/>
        <item x="2980"/>
        <item x="2591"/>
        <item x="993"/>
        <item x="223"/>
        <item x="3064"/>
        <item x="1046"/>
        <item x="3281"/>
        <item x="1272"/>
        <item x="2145"/>
        <item x="63"/>
        <item x="2821"/>
        <item x="3401"/>
        <item x="1021"/>
        <item x="1253"/>
        <item x="211"/>
        <item x="2483"/>
        <item x="2523"/>
        <item x="1267"/>
        <item x="1539"/>
        <item x="23"/>
        <item x="917"/>
        <item x="2405"/>
        <item x="235"/>
        <item x="1337"/>
        <item x="455"/>
        <item x="1430"/>
        <item x="2503"/>
        <item x="1416"/>
        <item x="1577"/>
        <item x="2342"/>
        <item x="2825"/>
        <item x="3139"/>
        <item x="141"/>
        <item x="574"/>
        <item x="440"/>
        <item x="1678"/>
        <item x="2395"/>
        <item x="2215"/>
        <item x="2665"/>
        <item x="91"/>
        <item x="2547"/>
        <item x="530"/>
        <item x="437"/>
        <item x="734"/>
        <item x="3180"/>
        <item x="1835"/>
        <item x="2085"/>
        <item x="2336"/>
        <item x="702"/>
        <item x="620"/>
        <item x="296"/>
        <item x="2330"/>
        <item x="1327"/>
        <item x="3056"/>
        <item x="2923"/>
        <item x="417"/>
        <item x="3353"/>
        <item x="150"/>
        <item x="2276"/>
        <item x="594"/>
        <item x="1072"/>
        <item x="3115"/>
        <item x="3323"/>
        <item x="2465"/>
        <item x="3389"/>
        <item x="356"/>
        <item x="1193"/>
        <item x="716"/>
        <item x="2969"/>
        <item x="1010"/>
        <item x="1225"/>
        <item x="2231"/>
        <item x="1195"/>
        <item x="177"/>
        <item x="3237"/>
        <item x="203"/>
        <item x="657"/>
        <item x="342"/>
        <item x="1279"/>
        <item x="3359"/>
        <item x="1452"/>
        <item x="1734"/>
        <item x="532"/>
        <item x="2443"/>
        <item x="27"/>
        <item x="3230"/>
        <item x="2224"/>
        <item x="1077"/>
        <item x="429"/>
        <item x="803"/>
        <item x="2060"/>
        <item x="2241"/>
        <item x="2251"/>
        <item x="2713"/>
        <item x="3238"/>
        <item x="2770"/>
        <item x="2953"/>
        <item x="3373"/>
        <item x="394"/>
        <item x="2201"/>
        <item x="706"/>
        <item x="3104"/>
        <item x="2155"/>
        <item x="2560"/>
        <item x="894"/>
        <item x="571"/>
        <item x="781"/>
        <item x="590"/>
        <item x="2232"/>
        <item x="1058"/>
        <item x="1540"/>
        <item x="1371"/>
        <item x="1631"/>
        <item x="553"/>
        <item x="1910"/>
        <item x="656"/>
        <item x="2827"/>
        <item x="1400"/>
        <item x="433"/>
        <item x="1085"/>
        <item x="724"/>
        <item x="780"/>
        <item x="180"/>
        <item x="3213"/>
        <item x="2857"/>
        <item x="2510"/>
        <item x="1111"/>
        <item x="2891"/>
        <item x="32"/>
        <item x="3177"/>
        <item x="1220"/>
        <item x="2074"/>
        <item x="763"/>
        <item x="389"/>
        <item x="1255"/>
        <item x="902"/>
        <item x="598"/>
        <item x="1238"/>
        <item x="1940"/>
        <item x="2477"/>
        <item x="2922"/>
        <item x="1246"/>
        <item x="2878"/>
        <item x="1047"/>
        <item x="1603"/>
        <item x="3342"/>
        <item x="1282"/>
        <item x="2046"/>
        <item x="200"/>
        <item x="823"/>
        <item x="256"/>
        <item x="719"/>
        <item x="1642"/>
        <item x="771"/>
        <item x="893"/>
        <item x="1005"/>
        <item x="1948"/>
        <item x="70"/>
        <item x="1525"/>
        <item x="2978"/>
        <item x="1190"/>
        <item x="2475"/>
        <item x="2130"/>
        <item x="1502"/>
        <item x="1773"/>
        <item x="3145"/>
        <item x="845"/>
        <item x="587"/>
        <item x="127"/>
        <item x="344"/>
        <item x="1206"/>
        <item x="2879"/>
        <item x="94"/>
        <item x="1848"/>
        <item x="1843"/>
        <item x="3066"/>
        <item x="2417"/>
        <item x="3358"/>
        <item x="609"/>
        <item x="1215"/>
        <item x="2924"/>
        <item x="3098"/>
        <item x="1825"/>
        <item x="1363"/>
        <item x="1573"/>
        <item x="2176"/>
        <item x="882"/>
        <item x="1672"/>
        <item x="2053"/>
        <item x="37"/>
        <item x="2707"/>
        <item x="908"/>
        <item x="1218"/>
        <item x="416"/>
        <item x="1901"/>
        <item x="495"/>
        <item x="1805"/>
        <item x="2832"/>
        <item x="2513"/>
        <item x="1393"/>
        <item x="3060"/>
        <item x="2332"/>
        <item x="3280"/>
        <item x="355"/>
        <item x="3381"/>
        <item x="2697"/>
        <item x="1259"/>
        <item x="3193"/>
        <item x="3078"/>
        <item x="153"/>
        <item x="1035"/>
        <item x="3444"/>
        <item x="733"/>
        <item x="1729"/>
        <item x="482"/>
        <item x="2312"/>
        <item x="2695"/>
        <item x="3086"/>
        <item x="373"/>
        <item x="3217"/>
        <item x="3021"/>
        <item x="1758"/>
        <item x="1763"/>
        <item x="596"/>
        <item x="1612"/>
        <item x="2077"/>
        <item x="522"/>
        <item x="2958"/>
        <item x="1429"/>
        <item x="399"/>
        <item x="438"/>
        <item x="435"/>
        <item x="2711"/>
        <item x="3221"/>
        <item x="2726"/>
        <item x="3263"/>
        <item x="1708"/>
        <item x="2520"/>
        <item x="1424"/>
        <item x="3017"/>
        <item x="774"/>
        <item x="1182"/>
        <item x="483"/>
        <item x="405"/>
        <item x="2160"/>
        <item x="681"/>
        <item x="885"/>
        <item x="997"/>
        <item x="1248"/>
        <item x="581"/>
        <item x="2527"/>
        <item x="476"/>
        <item x="2361"/>
        <item x="632"/>
        <item x="637"/>
        <item x="87"/>
        <item x="1474"/>
        <item x="1019"/>
        <item x="2509"/>
        <item x="3252"/>
        <item x="807"/>
        <item x="231"/>
        <item x="1437"/>
        <item x="2880"/>
        <item x="2564"/>
        <item x="3460"/>
        <item x="95"/>
        <item x="2040"/>
        <item x="1140"/>
        <item x="2559"/>
        <item x="1543"/>
        <item x="511"/>
        <item x="2071"/>
        <item x="1321"/>
        <item x="3090"/>
        <item x="2682"/>
        <item x="2345"/>
        <item x="412"/>
        <item x="948"/>
        <item x="622"/>
        <item x="2121"/>
        <item x="3037"/>
        <item x="3274"/>
        <item x="205"/>
        <item x="566"/>
        <item x="1164"/>
        <item x="1098"/>
        <item x="2268"/>
        <item x="1788"/>
        <item x="2163"/>
        <item x="786"/>
        <item x="2338"/>
        <item x="423"/>
        <item x="404"/>
        <item x="3172"/>
        <item x="2668"/>
        <item x="707"/>
        <item x="542"/>
        <item x="1903"/>
        <item x="2966"/>
        <item x="445"/>
        <item x="650"/>
        <item x="2819"/>
        <item x="2914"/>
        <item x="454"/>
        <item x="1343"/>
        <item x="3420"/>
        <item x="680"/>
        <item x="2691"/>
        <item x="1728"/>
        <item x="327"/>
        <item x="3025"/>
        <item x="3169"/>
        <item x="1465"/>
        <item x="139"/>
        <item x="1473"/>
        <item x="1929"/>
        <item x="2606"/>
        <item x="2489"/>
        <item x="2258"/>
        <item x="1358"/>
        <item x="2033"/>
        <item x="2937"/>
        <item x="2453"/>
        <item x="2052"/>
        <item x="2823"/>
        <item x="3175"/>
        <item x="1783"/>
        <item x="1328"/>
        <item x="1298"/>
        <item x="1079"/>
        <item x="645"/>
        <item x="2721"/>
        <item x="3091"/>
        <item x="1300"/>
        <item x="2036"/>
        <item x="2050"/>
        <item x="166"/>
        <item x="701"/>
        <item x="2865"/>
        <item x="478"/>
        <item x="869"/>
        <item x="669"/>
        <item x="321"/>
        <item x="3343"/>
        <item x="1222"/>
        <item x="3278"/>
        <item x="1828"/>
        <item x="3445"/>
        <item x="2529"/>
        <item x="2341"/>
        <item x="1264"/>
        <item x="731"/>
        <item x="2100"/>
        <item x="2047"/>
        <item x="3083"/>
        <item x="3143"/>
        <item x="2404"/>
        <item x="1158"/>
        <item x="2104"/>
        <item x="2900"/>
        <item x="1921"/>
        <item x="925"/>
        <item x="2239"/>
        <item x="134"/>
        <item x="1038"/>
        <item x="785"/>
        <item x="3479"/>
        <item x="2831"/>
        <item x="1900"/>
        <item x="1867"/>
        <item x="1920"/>
        <item x="2796"/>
        <item x="578"/>
        <item x="2182"/>
        <item x="670"/>
        <item x="3390"/>
        <item x="1767"/>
        <item x="1108"/>
        <item x="1932"/>
        <item x="10"/>
        <item x="3347"/>
        <item x="3081"/>
        <item x="1466"/>
        <item x="2265"/>
        <item x="1100"/>
        <item x="1666"/>
        <item x="1876"/>
        <item x="2266"/>
        <item x="2656"/>
        <item x="2967"/>
        <item x="1197"/>
        <item x="1560"/>
        <item x="2452"/>
        <item x="976"/>
        <item x="3148"/>
        <item x="2286"/>
        <item x="475"/>
        <item x="237"/>
        <item x="1629"/>
        <item x="3289"/>
        <item x="2732"/>
        <item x="2816"/>
        <item x="466"/>
        <item x="1849"/>
        <item x="1874"/>
        <item x="2962"/>
        <item x="2763"/>
        <item x="1128"/>
        <item x="462"/>
        <item x="1494"/>
        <item x="155"/>
        <item x="2454"/>
        <item x="850"/>
        <item x="748"/>
        <item x="2427"/>
        <item x="1623"/>
        <item x="952"/>
        <item x="696"/>
        <item x="2698"/>
        <item x="3128"/>
        <item x="42"/>
        <item x="3027"/>
        <item x="1973"/>
        <item x="2306"/>
        <item x="2658"/>
        <item x="2435"/>
        <item x="2199"/>
        <item x="3051"/>
        <item x="1785"/>
        <item x="2107"/>
        <item x="379"/>
        <item x="2028"/>
        <item x="1107"/>
        <item x="2862"/>
        <item x="3275"/>
        <item x="2589"/>
        <item x="3108"/>
        <item x="715"/>
        <item x="2051"/>
        <item x="1508"/>
        <item x="3129"/>
        <item x="2662"/>
        <item x="2112"/>
        <item x="562"/>
        <item x="2749"/>
        <item x="721"/>
        <item x="3018"/>
        <item x="720"/>
        <item x="949"/>
        <item x="513"/>
        <item x="3459"/>
        <item x="2031"/>
        <item x="791"/>
        <item x="3212"/>
        <item x="1667"/>
        <item x="900"/>
        <item x="3125"/>
        <item x="2992"/>
        <item x="3215"/>
        <item x="1719"/>
        <item x="3094"/>
        <item x="624"/>
        <item x="3256"/>
        <item x="2152"/>
        <item x="1263"/>
        <item x="146"/>
        <item x="329"/>
        <item x="2382"/>
        <item x="1374"/>
        <item x="1884"/>
        <item x="253"/>
        <item x="1503"/>
        <item x="2515"/>
        <item x="3118"/>
        <item x="1553"/>
        <item x="43"/>
        <item x="3305"/>
        <item x="337"/>
        <item x="1522"/>
        <item x="2416"/>
        <item x="528"/>
        <item x="1632"/>
        <item x="744"/>
        <item x="3207"/>
        <item x="3234"/>
        <item x="966"/>
        <item x="1581"/>
        <item x="3270"/>
        <item x="488"/>
        <item x="3328"/>
        <item x="1462"/>
        <item x="309"/>
        <item x="1671"/>
        <item x="1281"/>
        <item x="1500"/>
        <item x="1425"/>
        <item x="573"/>
        <item x="2850"/>
        <item x="1945"/>
        <item x="2144"/>
        <item x="2694"/>
        <item x="2790"/>
        <item x="1482"/>
        <item x="2381"/>
        <item x="685"/>
        <item x="2856"/>
        <item x="3468"/>
        <item x="3443"/>
        <item x="370"/>
        <item x="148"/>
        <item x="3374"/>
        <item x="1933"/>
        <item x="1121"/>
        <item x="1977"/>
        <item x="3195"/>
        <item x="1344"/>
        <item x="3076"/>
        <item x="1414"/>
        <item x="2677"/>
        <item x="1969"/>
        <item x="957"/>
        <item x="534"/>
        <item x="1722"/>
        <item x="3413"/>
        <item x="3375"/>
        <item x="56"/>
        <item x="1423"/>
        <item x="3335"/>
        <item x="2605"/>
        <item x="2159"/>
        <item x="3069"/>
        <item x="2968"/>
        <item x="3391"/>
        <item x="2080"/>
        <item x="2478"/>
        <item x="1888"/>
        <item x="2313"/>
        <item x="149"/>
        <item x="2018"/>
        <item x="2083"/>
        <item x="2618"/>
        <item x="1505"/>
        <item x="1803"/>
        <item x="195"/>
        <item x="2634"/>
        <item x="176"/>
        <item x="897"/>
        <item x="1689"/>
        <item x="2703"/>
        <item x="1012"/>
        <item x="3485"/>
        <item x="2248"/>
        <item x="2841"/>
        <item x="118"/>
        <item x="3464"/>
        <item x="2720"/>
        <item x="2680"/>
        <item x="800"/>
        <item x="1990"/>
        <item x="2078"/>
        <item x="2006"/>
        <item x="2216"/>
        <item x="1971"/>
        <item x="805"/>
        <item x="1662"/>
        <item x="92"/>
        <item x="854"/>
        <item x="1593"/>
        <item x="932"/>
        <item x="385"/>
        <item x="2128"/>
        <item x="418"/>
        <item x="527"/>
        <item x="3379"/>
        <item x="1145"/>
        <item x="3368"/>
        <item x="3222"/>
        <item x="2972"/>
        <item x="2908"/>
        <item x="1693"/>
        <item x="2066"/>
        <item x="563"/>
        <item x="1892"/>
        <item x="905"/>
        <item x="306"/>
        <item x="1538"/>
        <item x="1269"/>
        <item x="1916"/>
        <item x="519"/>
        <item x="2426"/>
        <item x="2768"/>
        <item x="3171"/>
        <item x="611"/>
        <item x="1447"/>
        <item x="2630"/>
        <item x="2384"/>
        <item x="1479"/>
        <item x="2617"/>
        <item x="1654"/>
        <item x="964"/>
        <item x="322"/>
        <item x="419"/>
        <item x="2973"/>
        <item x="2175"/>
        <item x="1905"/>
        <item x="106"/>
        <item x="2963"/>
        <item x="7"/>
        <item x="1413"/>
        <item x="2352"/>
        <item x="2730"/>
        <item x="2172"/>
        <item x="745"/>
        <item x="352"/>
        <item x="978"/>
        <item x="755"/>
        <item x="1691"/>
        <item x="2824"/>
        <item x="1524"/>
        <item x="420"/>
        <item x="2550"/>
        <item x="623"/>
        <item x="2221"/>
        <item x="1604"/>
        <item x="1894"/>
        <item x="492"/>
        <item x="359"/>
        <item x="820"/>
        <item x="1024"/>
        <item x="554"/>
        <item x="2460"/>
        <item x="2015"/>
        <item x="2876"/>
        <item x="1383"/>
        <item x="2183"/>
        <item x="77"/>
        <item x="523"/>
        <item x="580"/>
        <item x="1326"/>
        <item x="1740"/>
        <item x="3310"/>
        <item x="3176"/>
        <item x="1599"/>
        <item x="2578"/>
        <item x="2169"/>
        <item x="3450"/>
        <item x="2120"/>
        <item x="3228"/>
        <item x="621"/>
        <item x="722"/>
        <item x="1443"/>
        <item x="579"/>
        <item x="1002"/>
        <item x="230"/>
        <item x="2636"/>
        <item x="757"/>
        <item x="1088"/>
        <item x="191"/>
        <item x="2003"/>
        <item x="2162"/>
        <item x="1155"/>
        <item x="46"/>
        <item x="754"/>
        <item x="2882"/>
        <item x="2233"/>
        <item x="1813"/>
        <item x="2660"/>
        <item x="2646"/>
        <item x="545"/>
        <item x="2011"/>
        <item x="2323"/>
        <item x="83"/>
        <item x="2153"/>
        <item x="3188"/>
        <item x="525"/>
        <item x="2664"/>
        <item x="1090"/>
        <item x="586"/>
        <item x="1723"/>
        <item x="1483"/>
        <item x="1793"/>
        <item x="2524"/>
        <item x="2072"/>
        <item x="3062"/>
        <item x="1000"/>
        <item x="787"/>
        <item x="3398"/>
        <item x="2746"/>
        <item x="1174"/>
        <item x="2371"/>
        <item x="1223"/>
        <item x="1078"/>
        <item x="1201"/>
        <item x="3170"/>
        <item x="2608"/>
        <item x="2413"/>
        <item x="2504"/>
        <item x="1122"/>
        <item x="836"/>
        <item x="1688"/>
        <item x="269"/>
        <item x="927"/>
        <item x="1869"/>
        <item x="3030"/>
        <item x="99"/>
        <item x="2375"/>
        <item x="3154"/>
        <item x="2092"/>
        <item x="677"/>
        <item x="1240"/>
        <item x="1727"/>
        <item x="2556"/>
        <item x="2649"/>
        <item x="3040"/>
        <item x="1171"/>
        <item x="2754"/>
        <item x="3152"/>
        <item x="910"/>
        <item x="470"/>
        <item x="2430"/>
        <item x="1594"/>
        <item x="220"/>
        <item x="746"/>
        <item x="3020"/>
        <item x="843"/>
        <item x="80"/>
        <item x="1050"/>
        <item x="913"/>
        <item x="310"/>
        <item x="1034"/>
        <item x="1033"/>
        <item x="515"/>
        <item x="2614"/>
        <item x="3329"/>
        <item x="2747"/>
        <item x="2260"/>
        <item x="1661"/>
        <item x="3015"/>
        <item x="1350"/>
        <item x="2532"/>
        <item x="3022"/>
        <item x="1782"/>
        <item x="2309"/>
        <item x="2995"/>
        <item x="2001"/>
        <item x="1902"/>
        <item x="1864"/>
        <item x="1219"/>
        <item x="1984"/>
        <item x="825"/>
        <item x="1609"/>
        <item x="1710"/>
        <item x="196"/>
        <item x="1418"/>
        <item x="3490"/>
        <item x="1081"/>
        <item x="467"/>
        <item x="529"/>
        <item x="243"/>
        <item x="1890"/>
        <item x="2512"/>
        <item x="618"/>
        <item x="3196"/>
        <item x="556"/>
        <item x="852"/>
        <item x="1172"/>
        <item x="916"/>
        <item x="365"/>
        <item x="2379"/>
        <item x="3223"/>
        <item x="1670"/>
        <item x="2872"/>
        <item x="1554"/>
        <item x="3200"/>
        <item x="1261"/>
        <item x="135"/>
        <item x="1359"/>
        <item x="3036"/>
        <item x="2574"/>
        <item x="2951"/>
        <item x="3135"/>
        <item x="1227"/>
        <item x="1438"/>
        <item x="450"/>
        <item x="2220"/>
        <item x="436"/>
        <item x="2846"/>
        <item x="61"/>
        <item x="1102"/>
        <item x="549"/>
        <item x="895"/>
        <item x="2701"/>
        <item x="1996"/>
        <item x="1988"/>
        <item x="2322"/>
        <item x="1815"/>
        <item x="3006"/>
        <item x="2781"/>
        <item x="2437"/>
        <item x="2583"/>
        <item x="2813"/>
        <item x="1986"/>
        <item x="3296"/>
        <item x="1356"/>
        <item x="1809"/>
        <item x="2204"/>
        <item x="797"/>
        <item x="871"/>
        <item x="2507"/>
        <item x="2450"/>
        <item x="2177"/>
        <item x="3179"/>
        <item x="2928"/>
        <item x="1842"/>
        <item x="53"/>
        <item x="357"/>
        <item x="50"/>
        <item x="1591"/>
        <item x="2307"/>
        <item x="1514"/>
        <item x="3271"/>
        <item x="641"/>
        <item x="2674"/>
        <item x="2432"/>
        <item x="1860"/>
        <item x="2168"/>
        <item x="1558"/>
        <item x="698"/>
        <item x="3387"/>
        <item x="1880"/>
        <item x="646"/>
        <item x="2558"/>
        <item x="737"/>
        <item x="832"/>
        <item x="1547"/>
        <item x="2858"/>
        <item x="793"/>
        <item x="1188"/>
        <item x="227"/>
        <item x="3350"/>
        <item x="3467"/>
        <item x="2035"/>
        <item x="1640"/>
        <item x="2852"/>
        <item x="2873"/>
        <item x="1256"/>
        <item x="1516"/>
        <item x="1470"/>
        <item x="821"/>
        <item x="2536"/>
        <item x="2679"/>
        <item x="1765"/>
        <item x="2648"/>
        <item x="1399"/>
        <item x="2902"/>
        <item x="626"/>
        <item x="647"/>
        <item x="3477"/>
        <item x="570"/>
        <item x="2043"/>
        <item x="3183"/>
        <item x="2347"/>
        <item x="192"/>
        <item x="40"/>
        <item x="5"/>
        <item x="1968"/>
        <item x="1391"/>
        <item x="760"/>
        <item x="2164"/>
        <item x="1367"/>
        <item x="1951"/>
        <item x="1417"/>
        <item x="1469"/>
        <item x="2925"/>
        <item x="3084"/>
        <item x="741"/>
        <item x="113"/>
        <item x="2516"/>
        <item x="2808"/>
        <item x="2653"/>
        <item x="1380"/>
        <item x="315"/>
        <item x="1792"/>
        <item x="599"/>
        <item x="2946"/>
        <item x="665"/>
        <item x="3306"/>
        <item x="1574"/>
        <item x="1431"/>
        <item x="2456"/>
        <item x="2491"/>
        <item x="2223"/>
        <item x="107"/>
        <item x="2143"/>
        <item x="82"/>
        <item x="2142"/>
        <item x="654"/>
        <item x="2250"/>
        <item x="1455"/>
        <item x="880"/>
        <item x="1408"/>
        <item x="1859"/>
        <item x="3311"/>
        <item x="414"/>
        <item x="326"/>
        <item x="540"/>
        <item x="3293"/>
        <item x="1647"/>
        <item x="3356"/>
        <item x="291"/>
        <item x="3184"/>
        <item x="1166"/>
        <item x="2023"/>
        <item x="86"/>
        <item x="2049"/>
        <item x="727"/>
        <item x="2422"/>
        <item x="1066"/>
        <item x="2926"/>
        <item x="1177"/>
        <item x="543"/>
        <item x="3178"/>
        <item x="3383"/>
        <item x="12"/>
        <item x="1684"/>
        <item x="589"/>
        <item x="2200"/>
        <item x="2114"/>
        <item x="3489"/>
        <item x="2461"/>
        <item x="11"/>
        <item x="1682"/>
        <item x="3218"/>
        <item x="1832"/>
        <item x="3382"/>
        <item x="3233"/>
        <item x="1527"/>
        <item x="1013"/>
        <item x="876"/>
        <item x="1997"/>
        <item x="3042"/>
        <item x="3440"/>
        <item x="452"/>
        <item x="2738"/>
        <item x="249"/>
        <item x="1185"/>
        <item x="2253"/>
        <item x="3423"/>
        <item x="1203"/>
        <item x="537"/>
        <item x="2659"/>
        <item x="1266"/>
        <item x="2581"/>
        <item x="3032"/>
        <item x="1448"/>
        <item x="2139"/>
        <item x="1307"/>
        <item x="1116"/>
        <item x="434"/>
        <item x="1329"/>
        <item x="1608"/>
        <item x="1791"/>
        <item x="1325"/>
        <item x="709"/>
        <item x="2843"/>
        <item x="678"/>
        <item x="3255"/>
        <item x="2397"/>
        <item x="638"/>
        <item x="1934"/>
        <item x="3248"/>
        <item x="1009"/>
        <item x="1491"/>
        <item x="2745"/>
        <item x="2933"/>
        <item x="2939"/>
        <item x="1939"/>
        <item x="2055"/>
        <item x="2705"/>
        <item x="1373"/>
        <item x="1208"/>
        <item x="3325"/>
        <item x="14"/>
        <item x="3133"/>
        <item x="261"/>
        <item x="3392"/>
        <item x="1137"/>
        <item x="2693"/>
        <item x="2974"/>
        <item x="1040"/>
        <item x="3340"/>
        <item x="1106"/>
        <item x="147"/>
        <item x="1800"/>
        <item x="3127"/>
        <item x="2511"/>
        <item x="3272"/>
        <item x="3430"/>
        <item x="207"/>
        <item x="3386"/>
        <item x="13"/>
        <item x="1606"/>
        <item x="1812"/>
        <item x="855"/>
        <item x="799"/>
        <item x="2274"/>
        <item x="477"/>
        <item x="259"/>
        <item x="921"/>
        <item x="872"/>
        <item x="1836"/>
        <item x="558"/>
        <item x="1821"/>
        <item x="3463"/>
        <item x="247"/>
        <item x="2219"/>
        <item x="661"/>
        <item x="729"/>
        <item x="692"/>
        <item x="3203"/>
        <item x="2357"/>
        <item x="210"/>
        <item x="3378"/>
        <item x="2792"/>
        <item x="1731"/>
        <item x="728"/>
        <item x="2029"/>
        <item x="3344"/>
        <item x="427"/>
        <item x="2910"/>
        <item x="1770"/>
        <item x="2945"/>
        <item x="1017"/>
        <item x="1378"/>
        <item x="546"/>
        <item x="839"/>
        <item x="1142"/>
        <item x="1852"/>
        <item x="634"/>
        <item x="3395"/>
        <item x="858"/>
        <item x="1001"/>
        <item x="2889"/>
        <item x="1212"/>
        <item x="2213"/>
        <item x="114"/>
        <item x="391"/>
        <item x="3112"/>
        <item x="1583"/>
        <item x="2775"/>
        <item x="59"/>
        <item x="362"/>
        <item x="1213"/>
        <item x="535"/>
        <item x="1761"/>
        <item x="1317"/>
        <item x="946"/>
        <item x="3103"/>
        <item x="1194"/>
        <item x="1189"/>
        <item x="2985"/>
        <item x="1970"/>
        <item x="1759"/>
        <item x="2424"/>
        <item x="186"/>
        <item x="3265"/>
        <item x="1478"/>
        <item x="274"/>
        <item x="3024"/>
        <item x="2326"/>
        <item x="338"/>
        <item x="3082"/>
        <item x="1585"/>
        <item x="251"/>
        <item x="856"/>
        <item x="655"/>
        <item x="2392"/>
        <item x="3268"/>
        <item x="407"/>
        <item x="3346"/>
        <item x="2839"/>
        <item x="2421"/>
        <item x="1129"/>
        <item x="865"/>
        <item x="3068"/>
        <item x="1313"/>
        <item x="1639"/>
        <item x="2615"/>
        <item x="117"/>
        <item x="339"/>
        <item x="3260"/>
        <item x="615"/>
        <item x="3106"/>
        <item x="1865"/>
        <item x="3210"/>
        <item x="539"/>
        <item x="743"/>
        <item x="533"/>
        <item x="2109"/>
        <item x="2189"/>
        <item x="2619"/>
        <item x="1449"/>
        <item x="1762"/>
        <item x="2893"/>
        <item x="410"/>
        <item x="3408"/>
        <item x="2473"/>
        <item x="2635"/>
        <item x="1757"/>
        <item x="364"/>
        <item x="2111"/>
        <item x="1748"/>
        <item x="271"/>
        <item x="3209"/>
        <item x="260"/>
        <item x="457"/>
        <item x="814"/>
        <item x="2091"/>
        <item x="904"/>
        <item x="1834"/>
        <item x="341"/>
        <item x="1713"/>
        <item x="2508"/>
        <item x="1495"/>
        <item x="1249"/>
        <item x="959"/>
        <item x="898"/>
        <item x="387"/>
        <item x="2301"/>
        <item x="1720"/>
        <item x="2366"/>
        <item x="2571"/>
        <item x="491"/>
        <item x="354"/>
        <item x="3199"/>
        <item x="2292"/>
        <item x="2582"/>
        <item x="668"/>
        <item x="2468"/>
        <item x="3071"/>
        <item x="848"/>
        <item x="3432"/>
        <item x="2358"/>
        <item x="2331"/>
        <item x="1076"/>
        <item x="2476"/>
        <item x="377"/>
        <item x="489"/>
        <item x="1898"/>
        <item x="214"/>
        <item x="2263"/>
        <item x="481"/>
        <item x="1912"/>
        <item x="1433"/>
        <item x="1837"/>
        <item x="2087"/>
        <item x="1118"/>
        <item x="2149"/>
        <item x="3077"/>
        <item x="947"/>
        <item x="2455"/>
        <item x="3312"/>
        <item x="217"/>
        <item x="710"/>
        <item x="2607"/>
        <item x="2545"/>
        <item x="1653"/>
        <item x="1087"/>
        <item x="2609"/>
        <item x="1561"/>
        <item x="265"/>
        <item x="2433"/>
        <item x="868"/>
        <item x="2688"/>
        <item x="962"/>
        <item x="2362"/>
        <item x="2949"/>
        <item x="2690"/>
        <item x="2284"/>
        <item x="2871"/>
        <item x="1464"/>
        <item x="2157"/>
        <item x="473"/>
        <item x="229"/>
        <item x="1534"/>
        <item x="2484"/>
        <item x="2546"/>
        <item x="3454"/>
        <item x="1949"/>
        <item x="1649"/>
        <item x="2252"/>
        <item x="1863"/>
        <item x="1714"/>
        <item x="1680"/>
        <item x="132"/>
        <item x="360"/>
        <item x="3455"/>
        <item x="3140"/>
        <item x="2285"/>
        <item x="3400"/>
        <item x="3388"/>
        <item x="3341"/>
        <item x="1109"/>
        <item x="1094"/>
        <item x="697"/>
        <item x="3197"/>
        <item x="2805"/>
        <item x="2020"/>
        <item x="2227"/>
        <item x="1938"/>
        <item x="2864"/>
        <item x="2644"/>
        <item x="1548"/>
        <item x="2718"/>
        <item x="2500"/>
        <item x="2989"/>
        <item x="1914"/>
        <item x="2283"/>
        <item x="1068"/>
        <item x="541"/>
        <item x="1736"/>
        <item x="808"/>
        <item x="1346"/>
        <item x="3436"/>
        <item x="3316"/>
        <item x="1315"/>
        <item x="3061"/>
        <item x="103"/>
        <item x="3141"/>
        <item x="331"/>
        <item x="981"/>
        <item x="607"/>
        <item x="1287"/>
        <item x="531"/>
        <item x="173"/>
        <item x="3146"/>
        <item x="372"/>
        <item x="2684"/>
        <item x="767"/>
        <item x="2565"/>
        <item x="988"/>
        <item x="1823"/>
        <item x="1192"/>
        <item x="367"/>
        <item x="1243"/>
        <item x="293"/>
        <item x="1379"/>
        <item x="526"/>
        <item x="358"/>
        <item x="816"/>
        <item x="2734"/>
        <item x="2840"/>
        <item x="2194"/>
        <item x="1983"/>
        <item x="2407"/>
        <item x="2563"/>
        <item x="538"/>
        <item x="311"/>
        <item x="19"/>
        <item x="236"/>
        <item x="2425"/>
        <item x="289"/>
        <item x="1481"/>
        <item x="384"/>
        <item x="3437"/>
        <item x="1935"/>
        <item x="2497"/>
        <item x="2580"/>
        <item x="3429"/>
        <item x="2828"/>
        <item x="1251"/>
        <item x="509"/>
        <item x="188"/>
        <item x="984"/>
        <item x="1029"/>
        <item x="1715"/>
        <item x="769"/>
        <item x="2699"/>
        <item x="2952"/>
        <item x="1712"/>
        <item x="2975"/>
        <item x="864"/>
        <item x="2651"/>
        <item x="730"/>
        <item x="2401"/>
        <item x="422"/>
        <item x="1052"/>
        <item x="636"/>
        <item x="183"/>
        <item x="635"/>
        <item x="3327"/>
        <item x="1273"/>
        <item x="2990"/>
        <item x="1149"/>
        <item x="2214"/>
        <item x="3407"/>
        <item x="2007"/>
        <item x="552"/>
        <item x="1856"/>
        <item x="3321"/>
        <item x="1204"/>
        <item x="1202"/>
        <item x="2261"/>
        <item x="1592"/>
        <item x="2573"/>
        <item x="2670"/>
        <item x="2429"/>
        <item x="640"/>
        <item x="1257"/>
        <item x="3372"/>
        <item x="2948"/>
        <item x="3009"/>
        <item x="2061"/>
        <item x="1520"/>
        <item x="3150"/>
        <item x="2877"/>
        <item x="3405"/>
        <item x="958"/>
        <item x="1881"/>
        <item x="52"/>
        <item x="2195"/>
        <item x="2884"/>
        <item x="1152"/>
        <item x="3300"/>
        <item x="1136"/>
        <item x="446"/>
        <item x="3117"/>
        <item x="1498"/>
        <item x="792"/>
        <item x="2039"/>
        <item x="2542"/>
        <item x="1614"/>
        <item x="3264"/>
        <item x="371"/>
        <item x="1421"/>
        <item x="1270"/>
        <item x="21"/>
        <item x="514"/>
        <item x="1049"/>
        <item x="2124"/>
        <item x="1487"/>
        <item x="3005"/>
        <item x="194"/>
        <item x="922"/>
        <item x="2063"/>
        <item x="2955"/>
        <item x="2041"/>
        <item x="1679"/>
        <item x="1059"/>
        <item x="1559"/>
        <item x="2067"/>
        <item x="1833"/>
        <item x="1125"/>
        <item x="2451"/>
        <item x="24"/>
        <item x="1862"/>
        <item x="2108"/>
        <item x="758"/>
        <item x="1345"/>
        <item x="2892"/>
        <item x="935"/>
        <item x="1410"/>
        <item x="3070"/>
        <item x="3023"/>
        <item x="1405"/>
        <item x="2377"/>
        <item x="3156"/>
        <item x="332"/>
        <item x="2246"/>
        <item x="968"/>
        <item x="3231"/>
        <item x="1978"/>
        <item x="1737"/>
        <item x="1562"/>
        <item x="349"/>
        <item x="500"/>
        <item x="2758"/>
        <item x="3434"/>
        <item x="750"/>
        <item x="1690"/>
        <item x="1927"/>
        <item x="115"/>
        <item x="26"/>
        <item x="241"/>
        <item x="1385"/>
        <item x="396"/>
        <item x="2243"/>
        <item x="3370"/>
        <item x="2783"/>
        <item x="627"/>
        <item x="892"/>
        <item x="2543"/>
        <item x="2909"/>
        <item x="2869"/>
        <item x="2886"/>
        <item x="1406"/>
        <item x="687"/>
        <item x="2818"/>
        <item x="2402"/>
        <item x="78"/>
        <item x="297"/>
        <item x="2334"/>
        <item x="1382"/>
        <item x="2257"/>
        <item x="1810"/>
        <item x="1127"/>
        <item x="967"/>
        <item x="81"/>
        <item x="2328"/>
        <item x="151"/>
        <item x="985"/>
        <item x="2296"/>
        <item x="1293"/>
        <item x="753"/>
        <item x="240"/>
        <item x="1403"/>
        <item x="861"/>
        <item x="1621"/>
        <item x="2562"/>
        <item x="2295"/>
        <item x="3242"/>
        <item x="689"/>
        <item x="996"/>
        <item x="899"/>
        <item x="160"/>
        <item x="1981"/>
        <item x="3333"/>
        <item x="1633"/>
        <item x="3031"/>
        <item x="276"/>
        <item x="1962"/>
        <item x="1196"/>
        <item x="2304"/>
        <item x="287"/>
        <item x="923"/>
        <item x="9"/>
        <item x="837"/>
        <item x="2150"/>
        <item x="1735"/>
        <item x="2042"/>
        <item x="822"/>
        <item x="3114"/>
        <item x="2999"/>
        <item x="2288"/>
        <item x="442"/>
        <item x="1546"/>
        <item x="1268"/>
        <item x="2696"/>
        <item x="432"/>
        <item x="3279"/>
        <item x="2744"/>
        <item x="451"/>
        <item x="1673"/>
        <item x="1536"/>
        <item x="1104"/>
        <item x="2919"/>
        <item x="1657"/>
        <item x="2440"/>
        <item x="2848"/>
        <item x="71"/>
        <item x="1683"/>
        <item x="202"/>
        <item x="2842"/>
        <item x="1804"/>
        <item x="2853"/>
        <item x="1428"/>
        <item x="1198"/>
        <item x="69"/>
        <item x="2240"/>
        <item x="263"/>
        <item x="2337"/>
        <item x="3080"/>
        <item x="2414"/>
        <item x="3491"/>
        <item x="101"/>
        <item x="2329"/>
        <item x="1232"/>
        <item x="1541"/>
        <item x="164"/>
        <item x="1692"/>
        <item x="1063"/>
        <item x="2797"/>
        <item x="2596"/>
        <item x="1011"/>
        <item x="3087"/>
        <item x="2600"/>
        <item x="2431"/>
        <item x="425"/>
        <item x="2037"/>
        <item x="3380"/>
        <item x="1716"/>
        <item x="2809"/>
        <item x="3059"/>
        <item x="666"/>
        <item x="456"/>
        <item x="2625"/>
        <item x="1141"/>
        <item x="1622"/>
        <item x="1979"/>
        <item x="1426"/>
        <item x="178"/>
        <item x="2557"/>
        <item x="2222"/>
        <item x="2385"/>
        <item x="2623"/>
        <item x="1545"/>
        <item x="605"/>
        <item x="833"/>
        <item x="1613"/>
        <item x="2012"/>
        <item x="1499"/>
        <item x="2026"/>
        <item x="2934"/>
        <item x="128"/>
        <item x="1529"/>
        <item x="804"/>
        <item x="2479"/>
        <item x="1401"/>
        <item x="592"/>
        <item x="2626"/>
        <item x="1305"/>
        <item x="2812"/>
        <item x="1959"/>
        <item x="28"/>
        <item x="2469"/>
        <item x="2983"/>
        <item x="1168"/>
        <item x="3295"/>
        <item x="971"/>
        <item x="679"/>
        <item x="937"/>
        <item x="374"/>
        <item x="1093"/>
        <item x="2803"/>
        <item x="3326"/>
        <item x="1695"/>
        <item x="48"/>
        <item x="639"/>
        <item x="2151"/>
        <item x="409"/>
        <item x="1656"/>
        <item x="2269"/>
        <item x="1648"/>
        <item x="345"/>
        <item x="320"/>
        <item x="1084"/>
        <item x="278"/>
        <item x="1250"/>
        <item x="2602"/>
        <item x="3406"/>
        <item x="2568"/>
        <item x="1831"/>
        <item x="100"/>
        <item x="199"/>
        <item x="485"/>
        <item x="3451"/>
        <item x="1130"/>
        <item x="3079"/>
        <item x="54"/>
        <item x="1074"/>
        <item x="3065"/>
        <item x="3471"/>
        <item x="883"/>
        <item x="1283"/>
        <item x="3126"/>
        <item x="1641"/>
        <item x="3153"/>
        <item x="560"/>
        <item x="1320"/>
        <item x="2181"/>
        <item x="2205"/>
        <item x="2590"/>
        <item x="1578"/>
        <item x="1041"/>
        <item x="2673"/>
        <item x="1209"/>
        <item x="3320"/>
        <item x="690"/>
        <item x="2365"/>
        <item x="506"/>
        <item x="2769"/>
        <item x="2755"/>
        <item x="1427"/>
        <item x="2601"/>
        <item x="819"/>
        <item x="2595"/>
        <item x="2154"/>
        <item x="3470"/>
        <item x="2519"/>
        <item x="2449"/>
        <item x="3411"/>
        <item x="2180"/>
        <item x="686"/>
        <item x="1700"/>
        <item x="2298"/>
        <item x="2495"/>
        <item x="2462"/>
        <item x="238"/>
        <item x="2096"/>
        <item x="2135"/>
        <item x="1709"/>
        <item x="1686"/>
        <item x="3088"/>
        <item x="1850"/>
        <item x="2817"/>
        <item x="2645"/>
        <item x="2786"/>
        <item x="2305"/>
        <item x="3107"/>
        <item x="2935"/>
        <item x="890"/>
        <item x="2569"/>
        <item x="2572"/>
        <item x="828"/>
        <item x="1154"/>
        <item x="2492"/>
        <item x="498"/>
        <item x="1584"/>
        <item x="3105"/>
        <item x="842"/>
        <item x="108"/>
        <item x="2624"/>
        <item x="2441"/>
        <item x="954"/>
        <item x="1530"/>
        <item x="1276"/>
        <item x="1101"/>
        <item x="1370"/>
        <item x="2541"/>
        <item x="2335"/>
        <item x="299"/>
        <item x="714"/>
        <item x="162"/>
        <item x="2994"/>
        <item x="779"/>
        <item x="121"/>
        <item x="888"/>
        <item x="3457"/>
        <item x="234"/>
        <item x="2526"/>
        <item x="1646"/>
        <item x="3474"/>
        <item x="312"/>
        <item x="1572"/>
        <item x="2830"/>
        <item x="3095"/>
        <item x="1806"/>
        <item x="1115"/>
        <item x="934"/>
        <item x="1082"/>
        <item x="44"/>
        <item x="218"/>
        <item x="870"/>
        <item x="2835"/>
        <item x="1846"/>
        <item x="2795"/>
        <item x="2355"/>
        <item x="1775"/>
        <item x="2081"/>
        <item x="987"/>
        <item x="1705"/>
        <item x="2762"/>
        <item x="1965"/>
        <item x="1176"/>
        <item x="2242"/>
        <item x="1987"/>
        <item x="1780"/>
        <item x="1028"/>
        <item x="1537"/>
        <item x="316"/>
        <item x="2230"/>
        <item x="2101"/>
        <item x="2621"/>
        <item x="2904"/>
        <item x="305"/>
        <item x="2859"/>
        <item x="3352"/>
        <item x="109"/>
        <item x="2551"/>
        <item x="2030"/>
        <item x="633"/>
        <item x="1278"/>
        <item x="1216"/>
        <item x="3151"/>
        <item x="1868"/>
        <item x="2187"/>
        <item x="3428"/>
        <item x="129"/>
        <item x="906"/>
        <item x="614"/>
        <item x="918"/>
        <item x="1023"/>
        <item x="469"/>
        <item x="138"/>
        <item x="1801"/>
        <item x="3324"/>
        <item x="219"/>
        <item x="1845"/>
        <item x="1511"/>
        <item x="673"/>
        <item x="1600"/>
        <item x="3285"/>
        <item x="400"/>
        <item x="2760"/>
        <item x="1942"/>
        <item x="1439"/>
        <item x="2343"/>
        <item x="3486"/>
        <item x="3055"/>
        <item x="1565"/>
        <item x="480"/>
        <item x="2553"/>
        <item x="1870"/>
        <item x="2368"/>
        <item x="1445"/>
        <item x="3307"/>
        <item x="45"/>
        <item x="1288"/>
        <item x="2134"/>
        <item x="1390"/>
        <item x="2986"/>
        <item x="348"/>
        <item x="2141"/>
        <item x="84"/>
        <item x="169"/>
        <item x="3011"/>
        <item x="2004"/>
        <item x="658"/>
        <item x="1936"/>
        <item x="3299"/>
        <item x="2244"/>
        <item x="691"/>
        <item x="2964"/>
        <item x="1360"/>
        <item x="2689"/>
        <item x="1533"/>
        <item x="2129"/>
        <item x="2459"/>
        <item x="1247"/>
        <item x="314"/>
        <item x="1396"/>
        <item x="1051"/>
        <item x="891"/>
        <item x="1923"/>
        <item x="588"/>
        <item x="1512"/>
        <item x="1362"/>
        <item x="1126"/>
        <item x="3448"/>
        <item x="1484"/>
        <item x="1123"/>
        <item x="122"/>
        <item x="3249"/>
        <item x="601"/>
        <item x="1627"/>
        <item x="1617"/>
        <item x="1566"/>
        <item x="3201"/>
        <item x="172"/>
        <item x="688"/>
        <item x="3269"/>
        <item x="2599"/>
        <item x="497"/>
        <item x="3044"/>
        <item x="1162"/>
        <item x="3273"/>
        <item x="1489"/>
        <item x="1882"/>
        <item x="1885"/>
        <item x="2777"/>
        <item x="1497"/>
        <item x="3399"/>
        <item x="2929"/>
        <item x="1652"/>
        <item x="1030"/>
        <item x="3492"/>
        <item x="1387"/>
        <item x="1699"/>
        <item x="3113"/>
        <item x="1760"/>
        <item x="3473"/>
        <item x="2765"/>
        <item x="1187"/>
        <item x="2"/>
        <item x="1045"/>
        <item x="3047"/>
        <item x="2639"/>
        <item x="1036"/>
        <item x="2445"/>
        <item x="550"/>
        <item x="1286"/>
        <item x="2411"/>
        <item x="3441"/>
        <item x="1131"/>
        <item x="2794"/>
        <item x="1570"/>
        <item x="131"/>
        <item x="1207"/>
        <item x="1668"/>
        <item x="1549"/>
        <item x="2733"/>
        <item x="3134"/>
        <item x="401"/>
        <item x="2799"/>
        <item x="2782"/>
        <item x="3121"/>
        <item x="2525"/>
        <item x="1386"/>
        <item x="1822"/>
        <item x="2267"/>
        <item x="1467"/>
        <item x="3050"/>
        <item x="1674"/>
        <item x="1124"/>
        <item x="204"/>
        <item x="323"/>
        <item x="2855"/>
        <item x="2643"/>
        <item x="3102"/>
        <item x="1753"/>
        <item x="2552"/>
        <item x="2888"/>
        <item x="112"/>
        <item x="1506"/>
        <item x="381"/>
        <item x="3239"/>
        <item x="2184"/>
        <item x="2146"/>
        <item x="2447"/>
        <item x="2280"/>
        <item x="3049"/>
        <item x="1953"/>
        <item x="801"/>
        <item x="2279"/>
        <item x="496"/>
        <item x="68"/>
        <item x="2906"/>
        <item x="2885"/>
        <item x="2115"/>
        <item x="846"/>
        <item x="2161"/>
        <item x="1551"/>
        <item x="1675"/>
        <item x="606"/>
        <item x="2156"/>
        <item x="1980"/>
        <item x="1274"/>
        <item x="66"/>
        <item x="1749"/>
        <item x="2316"/>
        <item x="1636"/>
        <item x="2716"/>
        <item x="764"/>
        <item x="1156"/>
        <item x="290"/>
        <item x="277"/>
        <item x="2683"/>
        <item x="1436"/>
        <item x="1769"/>
        <item x="1031"/>
        <item x="1096"/>
        <item x="2669"/>
        <item x="1660"/>
        <item x="189"/>
        <item x="2056"/>
        <item x="2480"/>
        <item x="1440"/>
        <item x="3427"/>
        <item x="2444"/>
        <item x="2467"/>
        <item x="303"/>
        <item x="798"/>
        <item x="3481"/>
        <item x="294"/>
        <item x="2960"/>
        <item x="2652"/>
        <item x="1490"/>
        <item x="3284"/>
        <item x="1306"/>
        <item x="346"/>
        <item x="2988"/>
        <item x="2464"/>
        <item x="521"/>
        <item x="2806"/>
        <item x="2501"/>
        <item x="1420"/>
        <item x="933"/>
        <item x="2325"/>
        <item x="3144"/>
        <item x="2324"/>
        <item x="1163"/>
        <item x="2715"/>
        <item x="448"/>
        <item x="2826"/>
        <item x="313"/>
        <item x="3250"/>
        <item x="242"/>
        <item x="3241"/>
        <item x="875"/>
        <item x="22"/>
        <item x="2179"/>
        <item x="18"/>
        <item x="1838"/>
        <item x="1389"/>
        <item x="2899"/>
        <item x="3101"/>
        <item x="2123"/>
        <item x="790"/>
        <item x="1412"/>
        <item x="2389"/>
        <item x="2663"/>
        <item x="1899"/>
        <item x="126"/>
        <item x="1854"/>
        <item x="16"/>
        <item x="1755"/>
        <item x="1704"/>
        <item x="3097"/>
        <item x="1054"/>
        <item x="510"/>
        <item x="65"/>
        <item x="3136"/>
        <item x="2403"/>
        <item x="152"/>
        <item x="3039"/>
        <item x="676"/>
        <item x="1992"/>
        <item x="3220"/>
        <item x="159"/>
        <item x="1744"/>
        <item x="2629"/>
        <item x="2766"/>
        <item x="3412"/>
        <item x="1811"/>
        <item x="304"/>
        <item x="3182"/>
        <item x="1080"/>
        <item x="1289"/>
        <item x="298"/>
        <item x="1435"/>
        <item x="3487"/>
        <item x="672"/>
        <item x="778"/>
        <item x="2009"/>
        <item x="1893"/>
        <item x="2308"/>
        <item x="613"/>
        <item x="1471"/>
        <item x="1956"/>
        <item x="1726"/>
        <item x="3041"/>
        <item x="674"/>
        <item x="662"/>
        <item x="1308"/>
        <item x="3123"/>
        <item x="3173"/>
        <item x="739"/>
        <item x="1624"/>
        <item x="90"/>
        <item x="3435"/>
        <item x="945"/>
        <item x="307"/>
        <item x="583"/>
        <item x="2671"/>
        <item x="711"/>
        <item x="1167"/>
        <item x="2780"/>
        <item x="684"/>
        <item x="3130"/>
        <item x="2753"/>
        <item x="2522"/>
        <item x="565"/>
        <item x="3131"/>
        <item x="288"/>
        <item x="2017"/>
        <item x="1415"/>
        <item x="3354"/>
        <item x="2065"/>
        <item x="2099"/>
        <item x="318"/>
        <item x="1922"/>
        <item x="2094"/>
        <item x="257"/>
        <item x="93"/>
        <item x="36"/>
        <item x="2000"/>
        <item x="830"/>
        <item x="2998"/>
        <item x="3292"/>
        <item x="283"/>
        <item x="3073"/>
        <item x="1681"/>
        <item x="468"/>
        <item x="2867"/>
        <item x="3404"/>
        <item x="2678"/>
        <item x="1341"/>
        <item x="3236"/>
        <item x="1915"/>
        <item x="216"/>
        <item x="999"/>
        <item x="428"/>
        <item x="136"/>
        <item x="232"/>
        <item x="969"/>
        <item x="3424"/>
        <item x="2245"/>
        <item x="179"/>
        <item x="3254"/>
        <item x="582"/>
        <item x="89"/>
        <item x="788"/>
        <item x="2997"/>
        <item x="1239"/>
        <item x="2788"/>
        <item x="2025"/>
        <item x="464"/>
        <item x="3185"/>
        <item x="3259"/>
        <item x="3402"/>
        <item x="818"/>
        <item x="2137"/>
        <item x="1434"/>
        <item x="975"/>
        <item x="3074"/>
        <item x="1567"/>
        <item x="408"/>
        <item x="2203"/>
        <item x="889"/>
        <item x="777"/>
        <item x="884"/>
        <item x="749"/>
        <item x="2531"/>
        <item x="1095"/>
        <item x="187"/>
        <item x="2206"/>
        <item x="648"/>
        <item x="116"/>
        <item x="1200"/>
        <item x="317"/>
        <item x="124"/>
        <item x="1422"/>
        <item x="703"/>
        <item x="1847"/>
        <item x="2854"/>
        <item x="1117"/>
        <item x="3100"/>
        <item x="2273"/>
        <item x="133"/>
        <item x="2661"/>
        <item x="431"/>
        <item x="3365"/>
        <item x="2054"/>
        <item x="659"/>
        <item x="1150"/>
        <item x="1384"/>
        <item x="675"/>
        <item x="3192"/>
        <item x="74"/>
        <item x="2815"/>
        <item x="919"/>
        <item x="3001"/>
        <item x="2548"/>
        <item x="3488"/>
        <item x="517"/>
        <item x="991"/>
        <item x="1711"/>
        <item x="2147"/>
        <item x="2774"/>
        <item x="2458"/>
        <item x="2540"/>
        <item x="1229"/>
        <item x="2271"/>
        <item x="3360"/>
        <item x="1895"/>
        <item x="3035"/>
        <item x="3116"/>
        <item x="572"/>
        <item x="2735"/>
        <item x="1242"/>
        <item x="76"/>
        <item x="1392"/>
        <item x="1582"/>
        <item x="941"/>
        <item x="2944"/>
        <item x="3247"/>
        <item x="1891"/>
        <item x="920"/>
        <item x="1841"/>
        <item x="1943"/>
        <item x="1975"/>
        <item x="973"/>
        <item x="2297"/>
        <item x="31"/>
        <item x="2075"/>
        <item x="3166"/>
        <item x="137"/>
        <item x="2987"/>
        <item x="1254"/>
        <item x="1441"/>
        <item x="1312"/>
        <item x="3225"/>
        <item x="2533"/>
        <item x="2088"/>
        <item x="1265"/>
        <item x="2772"/>
        <item x="2481"/>
        <item x="1521"/>
        <item x="2535"/>
        <item x="1919"/>
        <item x="873"/>
        <item x="421"/>
        <item x="1532"/>
        <item x="3110"/>
        <item x="3214"/>
        <item x="2198"/>
        <item x="2339"/>
        <item x="1644"/>
        <item x="1650"/>
        <item x="617"/>
        <item x="1676"/>
        <item x="1993"/>
        <item x="1694"/>
        <item x="98"/>
        <item x="2369"/>
        <item x="2991"/>
        <item x="1169"/>
        <item x="1134"/>
        <item x="2638"/>
        <item x="1318"/>
        <item x="2084"/>
        <item x="1879"/>
        <item x="863"/>
        <item x="2807"/>
        <item x="2090"/>
        <item x="2415"/>
        <item x="2950"/>
        <item x="3461"/>
        <item x="1241"/>
        <item x="2912"/>
        <item x="1669"/>
        <item x="776"/>
        <item x="1228"/>
        <item x="929"/>
        <item x="2400"/>
        <item x="1067"/>
        <item x="1026"/>
        <item x="2170"/>
        <item x="2610"/>
        <item x="2728"/>
        <item x="2097"/>
        <item x="2002"/>
        <item x="3475"/>
        <item x="3394"/>
        <item x="1883"/>
        <item x="1638"/>
        <item x="3282"/>
        <item x="1037"/>
        <item x="2238"/>
        <item x="2229"/>
        <item x="2110"/>
        <item x="2196"/>
        <item x="1025"/>
        <item x="2538"/>
        <item x="79"/>
        <item x="1571"/>
        <item x="3142"/>
        <item x="1394"/>
        <item x="1353"/>
        <item x="867"/>
        <item x="3294"/>
        <item x="3334"/>
        <item x="2193"/>
        <item x="2408"/>
        <item x="2798"/>
        <item x="1303"/>
        <item x="1928"/>
        <item x="2930"/>
        <item x="3026"/>
        <item x="756"/>
        <item x="3063"/>
        <item x="2518"/>
        <item x="174"/>
        <item x="3155"/>
        <item x="3290"/>
        <item x="2228"/>
        <item x="1955"/>
        <item x="3251"/>
        <item x="849"/>
        <item x="1472"/>
        <item x="2442"/>
        <item x="1488"/>
        <item x="3208"/>
        <item x="2737"/>
        <item x="1294"/>
        <item x="2804"/>
        <item x="1468"/>
        <item x="1824"/>
        <item x="3057"/>
        <item x="3319"/>
        <item x="2844"/>
        <item x="1210"/>
        <item x="2032"/>
        <item x="3007"/>
        <item x="501"/>
        <item x="1513"/>
        <item x="1454"/>
        <item x="1485"/>
        <item x="1147"/>
        <item x="809"/>
        <item x="723"/>
        <item x="1334"/>
        <item x="1446"/>
        <item x="1590"/>
        <item x="1886"/>
        <item x="3235"/>
        <item x="1284"/>
        <item x="2119"/>
        <item x="2380"/>
        <item x="2881"/>
        <item x="1784"/>
        <item x="2616"/>
        <item x="2388"/>
        <item x="862"/>
        <item x="1519"/>
        <item x="1531"/>
        <item x="1787"/>
        <item x="2102"/>
        <item x="878"/>
        <item x="264"/>
        <item x="1958"/>
        <item x="3165"/>
        <item x="190"/>
        <item x="2499"/>
        <item x="333"/>
        <item x="2554"/>
        <item x="694"/>
        <item x="1967"/>
        <item x="789"/>
        <item x="2249"/>
        <item x="1663"/>
        <item x="1764"/>
        <item x="1853"/>
        <item x="3206"/>
        <item x="1798"/>
        <item x="1976"/>
        <item x="831"/>
        <item x="484"/>
        <item x="1103"/>
        <item x="3246"/>
        <item x="2275"/>
        <item x="3403"/>
        <item x="2486"/>
        <item x="3003"/>
        <item x="2932"/>
        <item x="3421"/>
        <item x="3205"/>
        <item x="441"/>
        <item x="224"/>
        <item x="939"/>
        <item x="1348"/>
        <item x="2709"/>
        <item x="2317"/>
        <item x="575"/>
        <item x="2410"/>
        <item x="3301"/>
        <item x="1092"/>
        <item x="1160"/>
        <item x="280"/>
        <item x="682"/>
        <item x="2235"/>
        <item x="2174"/>
        <item x="1844"/>
        <item x="35"/>
        <item x="3253"/>
        <item x="2633"/>
        <item x="2140"/>
        <item x="1989"/>
        <item x="2393"/>
        <item x="2013"/>
        <item x="1515"/>
        <item x="2544"/>
        <item x="1507"/>
        <item x="2346"/>
        <item x="3174"/>
        <item x="1619"/>
        <item x="154"/>
        <item x="2570"/>
        <item x="1236"/>
        <item x="1042"/>
        <item x="1772"/>
        <item x="2070"/>
        <item x="1733"/>
        <item x="55"/>
        <item x="961"/>
        <item x="1161"/>
        <item x="2398"/>
        <item x="47"/>
        <item x="989"/>
        <item x="2723"/>
        <item x="41"/>
        <item x="1789"/>
        <item x="725"/>
        <item x="1724"/>
        <item x="561"/>
        <item x="375"/>
        <item x="518"/>
        <item x="175"/>
        <item x="1703"/>
        <item x="1291"/>
        <item x="1580"/>
        <item x="1016"/>
        <item x="2103"/>
        <item x="1366"/>
        <item x="630"/>
        <item x="3332"/>
        <item x="2940"/>
        <item x="411"/>
        <item x="2333"/>
        <item x="619"/>
        <item x="1191"/>
        <item x="3012"/>
        <item x="2681"/>
        <item x="2178"/>
        <item x="30"/>
        <item x="1957"/>
        <item x="2941"/>
        <item x="1556"/>
        <item x="953"/>
        <item x="1032"/>
        <item x="2494"/>
        <item x="3198"/>
        <item x="2874"/>
        <item x="1786"/>
        <item x="2530"/>
        <item x="2310"/>
        <item x="1135"/>
        <item x="1889"/>
        <item x="1518"/>
        <item x="3419"/>
        <item x="879"/>
        <item x="2086"/>
        <item x="221"/>
        <item x="1707"/>
        <item x="3418"/>
        <item x="1056"/>
        <item x="111"/>
        <item x="1911"/>
        <item x="3132"/>
        <item x="6"/>
        <item x="1376"/>
        <item x="2118"/>
        <item x="2281"/>
        <item x="426"/>
        <item x="817"/>
        <item x="181"/>
        <item x="683"/>
        <item x="3417"/>
        <item x="2965"/>
        <item x="3410"/>
        <item x="1620"/>
        <item x="1199"/>
        <item x="33"/>
        <item x="3016"/>
        <item x="835"/>
        <item x="3371"/>
        <item x="1217"/>
        <item x="907"/>
        <item x="762"/>
        <item x="1258"/>
        <item x="2537"/>
        <item x="608"/>
        <item x="1754"/>
        <item x="860"/>
        <item x="2353"/>
        <item x="1598"/>
        <item x="335"/>
        <item x="2448"/>
        <item x="1645"/>
        <item x="887"/>
        <item x="472"/>
        <item x="2044"/>
        <item x="1301"/>
        <item x="2439"/>
        <item x="3277"/>
        <item x="1950"/>
        <item x="206"/>
        <item x="1974"/>
        <item x="1907"/>
        <item x="1361"/>
        <item x="1113"/>
        <item x="2211"/>
        <item x="110"/>
        <item x="595"/>
        <item x="955"/>
        <item x="1018"/>
        <item x="1022"/>
        <item x="977"/>
        <item x="644"/>
        <item x="671"/>
        <item x="2604"/>
        <item x="2942"/>
        <item x="2208"/>
        <item x="2612"/>
        <item x="735"/>
        <item x="1610"/>
        <item x="2954"/>
        <item x="142"/>
        <item x="1687"/>
        <item x="983"/>
        <item x="3431"/>
        <item x="2327"/>
        <item x="1114"/>
        <item x="225"/>
        <item x="3426"/>
        <item x="2776"/>
        <item x="909"/>
        <item x="1625"/>
        <item x="2592"/>
        <item x="2860"/>
        <item x="386"/>
        <item x="1998"/>
        <item x="2742"/>
        <item x="1347"/>
        <item x="3367"/>
        <item x="1808"/>
        <item x="353"/>
        <item x="3314"/>
        <item x="1073"/>
        <item x="924"/>
        <item x="700"/>
        <item x="2895"/>
        <item x="2719"/>
        <item x="603"/>
        <item x="2870"/>
        <item x="1830"/>
        <item x="2034"/>
        <item x="1157"/>
        <item x="2915"/>
        <item x="1395"/>
        <item x="2916"/>
        <item x="2875"/>
        <item x="1795"/>
        <item x="1133"/>
        <item x="2588"/>
        <item x="3168"/>
        <item x="2348"/>
        <item x="2898"/>
        <item x="597"/>
        <item x="3393"/>
        <item x="1119"/>
        <item x="752"/>
        <item x="3336"/>
        <item x="3483"/>
        <item x="1972"/>
        <item x="1630"/>
        <item x="1175"/>
        <item x="2784"/>
        <item x="286"/>
        <item x="267"/>
        <item x="3137"/>
        <item x="901"/>
        <item x="1777"/>
        <item x="738"/>
        <item x="388"/>
        <item x="1048"/>
        <item x="1457"/>
        <item x="1626"/>
        <item x="998"/>
        <item x="1008"/>
        <item x="1721"/>
        <item x="1069"/>
        <item x="1375"/>
        <item x="2984"/>
        <item x="940"/>
        <item x="3337"/>
        <item x="201"/>
        <item x="2059"/>
        <item x="568"/>
        <item x="3462"/>
        <item x="1480"/>
        <item x="2490"/>
        <item x="2122"/>
        <item x="51"/>
        <item x="726"/>
        <item x="1340"/>
        <item x="1388"/>
        <item x="380"/>
        <item x="1771"/>
        <item x="75"/>
        <item x="2820"/>
        <item x="2068"/>
        <item x="1839"/>
        <item x="1311"/>
        <item x="857"/>
        <item x="2370"/>
        <item x="2374"/>
        <item x="2436"/>
        <item x="2717"/>
        <item x="1779"/>
        <item x="2505"/>
        <item x="705"/>
        <item x="1224"/>
        <item x="507"/>
        <item x="2496"/>
        <item x="2724"/>
        <item x="1579"/>
        <item x="1873"/>
        <item x="2209"/>
        <item x="3092"/>
        <item x="1931"/>
        <item x="2702"/>
        <item x="1552"/>
        <item x="302"/>
        <item x="942"/>
        <item x="2210"/>
        <item x="3322"/>
        <item x="2272"/>
        <item x="1896"/>
        <item x="1701"/>
        <item x="1528"/>
        <item x="2132"/>
        <item x="2700"/>
        <item x="1747"/>
        <item x="2373"/>
        <item x="258"/>
        <item x="2640"/>
        <item x="1510"/>
        <item x="3298"/>
        <item x="1501"/>
        <item x="2367"/>
        <item x="704"/>
        <item x="2620"/>
        <item x="2959"/>
        <item x="285"/>
        <item x="279"/>
        <item x="847"/>
        <item x="616"/>
        <item x="2927"/>
        <item x="140"/>
        <item x="3397"/>
        <item x="2789"/>
        <item x="990"/>
        <item x="2014"/>
        <item x="1702"/>
        <item x="3043"/>
        <item x="393"/>
        <item x="2446"/>
        <item x="1338"/>
        <item x="487"/>
        <item x="824"/>
        <item x="502"/>
        <item x="1221"/>
        <item x="2594"/>
        <item x="1665"/>
        <item x="1407"/>
        <item x="3304"/>
        <item x="1211"/>
        <item x="2173"/>
        <item x="1226"/>
        <item x="390"/>
        <item x="783"/>
        <item x="3349"/>
        <item x="2303"/>
        <item x="1339"/>
        <item x="2010"/>
        <item x="2585"/>
        <item x="1364"/>
        <item x="2270"/>
        <item x="576"/>
        <item x="980"/>
        <item x="1991"/>
        <item x="2136"/>
        <item x="1397"/>
        <item x="2993"/>
        <item x="853"/>
        <item x="1477"/>
        <item x="3054"/>
        <item x="1179"/>
        <item x="784"/>
        <item x="1071"/>
        <item x="185"/>
        <item x="2897"/>
        <item x="3224"/>
        <item x="3124"/>
        <item x="3331"/>
        <item x="1517"/>
        <item x="25"/>
        <item x="430"/>
        <item x="2185"/>
        <item x="3267"/>
        <item x="3096"/>
        <item x="1333"/>
        <item x="3453"/>
        <item x="2778"/>
        <item x="2165"/>
        <item x="1866"/>
        <item x="2082"/>
        <item x="2811"/>
        <item x="765"/>
        <item x="2687"/>
        <item x="1738"/>
        <item x="2750"/>
        <item x="270"/>
        <item x="1231"/>
        <item x="2947"/>
        <item x="2603"/>
        <item x="826"/>
        <item x="1909"/>
        <item x="1555"/>
        <item x="802"/>
        <item x="1568"/>
        <item x="1751"/>
        <item x="1139"/>
        <item x="874"/>
        <item x="2650"/>
        <item x="72"/>
        <item x="2903"/>
        <item x="2131"/>
        <item x="1615"/>
        <item x="73"/>
        <item x="1285"/>
        <item x="222"/>
        <item x="3204"/>
        <item x="1411"/>
        <item x="649"/>
        <item x="2133"/>
        <item x="2363"/>
        <item x="1944"/>
        <item x="930"/>
        <item x="938"/>
        <item x="3433"/>
        <item x="105"/>
        <item x="3019"/>
        <item x="1725"/>
        <item x="548"/>
        <item x="125"/>
        <item x="395"/>
        <item x="2192"/>
        <item x="815"/>
        <item x="17"/>
        <item x="398"/>
        <item x="2845"/>
        <item x="3158"/>
        <item x="1655"/>
        <item x="3415"/>
        <item x="493"/>
        <item x="3187"/>
        <item x="2956"/>
        <item x="2383"/>
        <item x="1616"/>
        <item x="3147"/>
        <item x="3318"/>
        <item x="1233"/>
        <item x="1872"/>
        <item x="392"/>
        <item x="340"/>
        <item x="239"/>
        <item x="171"/>
        <item x="796"/>
        <item x="1280"/>
        <item x="2027"/>
        <item x="3186"/>
        <item x="1685"/>
        <item x="300"/>
        <item x="2106"/>
        <item x="3439"/>
        <item x="1184"/>
        <item x="943"/>
        <item x="2748"/>
        <item x="1794"/>
        <item x="3033"/>
        <item x="3465"/>
        <item x="402"/>
        <item x="712"/>
        <item x="336"/>
        <item x="1444"/>
        <item x="1677"/>
        <item x="193"/>
        <item x="625"/>
        <item x="2287"/>
        <item x="3339"/>
        <item x="1252"/>
        <item x="806"/>
        <item x="3163"/>
        <item x="2514"/>
        <item x="2907"/>
        <item x="1349"/>
        <item x="369"/>
        <item x="795"/>
        <item x="956"/>
        <item x="1924"/>
        <item x="1814"/>
        <item x="1827"/>
        <item x="1851"/>
        <item x="1086"/>
        <item x="1819"/>
        <item x="1324"/>
        <item x="1756"/>
        <item x="1159"/>
        <item x="248"/>
        <item x="2597"/>
        <item x="604"/>
        <item x="1262"/>
        <item x="2836"/>
        <item x="471"/>
        <item x="584"/>
        <item x="102"/>
        <item x="2396"/>
        <item x="3291"/>
        <item x="2391"/>
        <item x="2412"/>
        <item x="1776"/>
        <item x="182"/>
        <item x="1544"/>
        <item x="1752"/>
        <item x="1148"/>
        <item x="2471"/>
        <item x="713"/>
        <item x="3409"/>
        <item x="1453"/>
        <item x="266"/>
        <item x="3422"/>
        <item x="439"/>
        <item x="2419"/>
        <item x="3216"/>
        <item x="1304"/>
        <item x="1658"/>
        <item x="246"/>
        <item x="3303"/>
        <item x="1322"/>
        <item x="2093"/>
        <item x="184"/>
        <item x="2311"/>
        <item x="3493"/>
        <item x="343"/>
        <item x="2584"/>
        <item x="2186"/>
        <item x="1181"/>
        <item x="2632"/>
        <item x="3385"/>
        <item x="653"/>
        <item x="1234"/>
        <item x="406"/>
        <item x="759"/>
        <item x="2793"/>
        <item x="3257"/>
        <item x="2089"/>
        <item x="1926"/>
        <item x="557"/>
        <item x="643"/>
        <item x="3010"/>
        <item x="2931"/>
        <item x="559"/>
        <item x="2887"/>
        <item x="2957"/>
        <item x="3162"/>
        <item x="2743"/>
        <item x="742"/>
        <item x="1083"/>
        <item x="838"/>
        <item x="2256"/>
        <item x="3425"/>
        <item x="693"/>
        <item x="1651"/>
        <item x="768"/>
        <item x="844"/>
        <item x="829"/>
        <item x="813"/>
        <item x="1601"/>
        <item x="979"/>
        <item x="1089"/>
        <item x="1840"/>
        <item x="761"/>
        <item x="1743"/>
        <item x="663"/>
        <item x="2961"/>
        <item x="383"/>
        <item x="461"/>
        <item x="2838"/>
        <item x="2539"/>
        <item x="2576"/>
        <item x="1596"/>
        <item x="308"/>
        <item x="2943"/>
        <item x="2890"/>
        <item x="494"/>
        <item x="415"/>
        <item x="2390"/>
        <item x="740"/>
        <item x="3309"/>
        <item x="886"/>
        <item x="4"/>
        <item x="2487"/>
        <item x="2741"/>
        <item x="1170"/>
        <item x="2976"/>
        <item x="2901"/>
        <item x="1007"/>
        <item x="1112"/>
        <item x="2851"/>
        <item x="2138"/>
        <item x="1486"/>
        <item x="3447"/>
        <item x="1659"/>
        <item x="3"/>
        <item x="736"/>
        <item x="896"/>
        <item x="2376"/>
        <item x="3476"/>
        <item x="1877"/>
        <item x="695"/>
        <item x="2731"/>
        <item x="1605"/>
        <item x="1120"/>
        <item x="1292"/>
        <item x="2861"/>
        <item x="2628"/>
        <item x="2188"/>
        <item x="628"/>
        <item x="2098"/>
        <item x="2627"/>
        <item x="3456"/>
        <item x="3361"/>
        <item x="1816"/>
        <item x="2493"/>
        <item x="1332"/>
        <item x="2166"/>
        <item x="1587"/>
        <item x="3366"/>
        <item x="1186"/>
        <item x="1097"/>
        <item x="443"/>
        <item x="1781"/>
        <item x="2406"/>
        <item x="49"/>
        <item x="2587"/>
        <item x="2642"/>
        <item x="3472"/>
        <item x="1797"/>
        <item x="2666"/>
        <item x="629"/>
        <item x="1419"/>
        <item x="1099"/>
        <item x="3190"/>
        <item x="1930"/>
        <item x="1027"/>
        <item x="2791"/>
        <item x="2057"/>
        <item x="85"/>
        <item x="652"/>
        <item x="1146"/>
        <item x="2722"/>
        <item x="3160"/>
        <item x="2800"/>
        <item x="3313"/>
        <item x="64"/>
        <item x="2351"/>
        <item x="2058"/>
        <item x="936"/>
        <item x="2739"/>
        <item x="2158"/>
        <item x="319"/>
        <item x="2105"/>
        <item x="363"/>
        <item x="3038"/>
        <item x="2675"/>
        <item x="2729"/>
        <item x="3302"/>
        <item x="465"/>
        <item x="1947"/>
        <item x="1336"/>
        <item x="1871"/>
        <item x="1357"/>
        <item x="718"/>
        <item x="2913"/>
        <item x="667"/>
        <item x="2434"/>
        <item x="2613"/>
        <item x="1235"/>
        <item x="2438"/>
        <item x="330"/>
        <item x="931"/>
        <item x="2759"/>
        <item x="2773"/>
        <item x="254"/>
        <item x="3093"/>
        <item x="2655"/>
        <item x="120"/>
        <item x="2472"/>
        <item x="2315"/>
        <item x="3283"/>
        <item x="2685"/>
        <item x="1377"/>
        <item x="505"/>
        <item x="3297"/>
        <item x="544"/>
        <item x="2779"/>
        <item x="1237"/>
        <item x="2048"/>
        <item x="2725"/>
        <item x="3240"/>
        <item x="3287"/>
        <item x="324"/>
        <item x="459"/>
        <item x="3181"/>
        <item x="3048"/>
        <item x="772"/>
        <item x="1946"/>
        <item x="2982"/>
        <item x="3058"/>
        <item x="3227"/>
        <item x="1563"/>
        <item x="1271"/>
        <item x="1954"/>
        <item x="1404"/>
        <item x="2349"/>
        <item x="717"/>
        <item x="2423"/>
        <item x="463"/>
        <item x="460"/>
        <item x="775"/>
        <item x="508"/>
        <item x="1039"/>
        <item x="1368"/>
        <item x="2255"/>
        <item x="413"/>
        <item x="1696"/>
        <item x="2849"/>
        <item x="1742"/>
        <item x="2920"/>
        <item x="2938"/>
        <item x="3351"/>
        <item x="1330"/>
        <item x="161"/>
        <item x="301"/>
        <item x="2657"/>
        <item x="2756"/>
        <item x="1460"/>
        <item x="165"/>
        <item x="212"/>
        <item x="944"/>
        <item x="1799"/>
        <item x="29"/>
        <item x="3315"/>
        <item x="963"/>
        <item x="2234"/>
        <item x="1062"/>
        <item x="2126"/>
        <item x="1365"/>
        <item x="3075"/>
        <item x="1908"/>
        <item x="3034"/>
        <item x="2704"/>
        <item x="1351"/>
        <item x="1961"/>
        <item x="3008"/>
        <item x="1132"/>
        <item x="104"/>
        <item x="1634"/>
        <item x="3232"/>
        <item x="1861"/>
        <item x="1576"/>
        <item x="3219"/>
        <item x="3338"/>
        <item x="1807"/>
        <item x="2321"/>
        <item x="1299"/>
        <item x="3028"/>
        <item x="551"/>
        <item x="567"/>
        <item x="228"/>
        <item x="1451"/>
        <item x="2822"/>
        <item x="1442"/>
        <item x="226"/>
        <item x="1718"/>
        <item x="2262"/>
        <item x="3138"/>
        <item x="1985"/>
        <item x="3357"/>
        <item x="123"/>
        <item x="2076"/>
        <item x="951"/>
        <item x="1275"/>
        <item x="1138"/>
        <item x="3149"/>
        <item x="1297"/>
        <item x="2117"/>
        <item x="1796"/>
        <item x="2706"/>
        <item x="2021"/>
        <item x="275"/>
        <item x="3266"/>
        <item x="1589"/>
        <item x="2506"/>
        <item x="2344"/>
        <item x="2996"/>
        <item x="3229"/>
        <item x="2278"/>
        <item x="3446"/>
        <item x="512"/>
        <item x="2555"/>
        <item x="3396"/>
        <item x="834"/>
        <item x="3288"/>
        <item x="3067"/>
        <item x="215"/>
        <item x="2863"/>
        <item x="840"/>
        <item x="2319"/>
        <item x="766"/>
        <item x="1151"/>
        <item x="547"/>
        <item x="2593"/>
        <item x="156"/>
        <item x="1214"/>
        <item x="3369"/>
        <item x="3484"/>
        <item x="3244"/>
        <item x="2302"/>
        <item x="3245"/>
        <item x="1496"/>
        <item x="782"/>
        <item x="2127"/>
        <item x="1588"/>
        <item x="2575"/>
        <item x="974"/>
        <item x="2167"/>
        <item x="2866"/>
        <item x="2095"/>
        <item x="516"/>
        <item x="524"/>
        <item x="3376"/>
        <item x="2751"/>
        <item x="1966"/>
        <item x="3286"/>
        <item x="859"/>
        <item x="1855"/>
        <item x="591"/>
        <item x="2905"/>
        <item x="2125"/>
        <item x="3363"/>
        <item x="2771"/>
        <item x="1180"/>
        <item x="602"/>
        <item x="273"/>
        <item x="1004"/>
        <item x="1858"/>
        <item x="3157"/>
        <item x="0"/>
        <item x="1564"/>
        <item x="486"/>
        <item x="1637"/>
        <item x="1458"/>
        <item x="2847"/>
        <item x="812"/>
        <item x="34"/>
        <item x="877"/>
        <item x="1075"/>
        <item x="585"/>
        <item x="2218"/>
        <item x="3002"/>
        <item x="1173"/>
        <item x="2979"/>
        <item x="2320"/>
        <item x="593"/>
        <item x="1635"/>
        <item x="2340"/>
        <item x="610"/>
        <item x="1003"/>
        <item x="2225"/>
        <item x="2291"/>
        <item x="2005"/>
        <item x="170"/>
        <item x="2016"/>
        <item x="1043"/>
        <item x="2637"/>
        <item x="651"/>
        <item x="555"/>
        <item x="3045"/>
        <item x="747"/>
        <item x="1706"/>
        <item x="255"/>
        <item x="536"/>
        <item x="827"/>
        <item x="1153"/>
        <item x="1941"/>
        <item x="2577"/>
        <item x="2911"/>
        <item x="708"/>
        <item x="2787"/>
        <item x="2482"/>
        <item x="1820"/>
        <item x="2394"/>
        <item x="2113"/>
        <item x="39"/>
        <item x="1739"/>
        <item x="2420"/>
        <item x="2019"/>
        <item x="1778"/>
        <item x="1105"/>
        <item x="3458"/>
        <item x="1144"/>
        <item x="163"/>
        <item x="1310"/>
        <item x="3466"/>
        <item x="3167"/>
        <item x="453"/>
        <item x="2598"/>
        <item x="564"/>
        <item x="2293"/>
        <item x="926"/>
        <item x="970"/>
        <item x="2191"/>
        <item x="2977"/>
        <item x="2045"/>
        <item x="2708"/>
        <item x="368"/>
        <item x="3345"/>
        <item x="499"/>
        <item x="2622"/>
        <item x="1878"/>
        <item x="1906"/>
        <item x="197"/>
        <item x="2814"/>
        <item x="664"/>
        <item x="1595"/>
        <item x="1020"/>
        <item x="577"/>
        <item x="378"/>
        <item x="1450"/>
        <item x="2757"/>
        <item x="2428"/>
        <item x="2549"/>
        <item x="1964"/>
        <item x="458"/>
        <item x="479"/>
        <item x="1492"/>
        <item x="1982"/>
        <item x="2294"/>
        <item x="2290"/>
        <item x="2264"/>
        <item x="8"/>
        <item x="424"/>
        <item x="2921"/>
        <item x="1230"/>
        <item x="1618"/>
        <item x="2918"/>
        <item x="773"/>
        <item x="1459"/>
        <item x="1913"/>
        <item x="397"/>
        <item x="994"/>
        <item x="168"/>
        <item x="1611"/>
        <item x="2314"/>
        <item x="62"/>
        <item x="403"/>
        <item x="2517"/>
        <item x="3191"/>
        <item x="3416"/>
        <item x="3317"/>
        <item x="1314"/>
        <item x="119"/>
        <item x="1963"/>
        <item x="351"/>
        <item x="1875"/>
        <item x="3262"/>
        <item x="1014"/>
        <item x="2712"/>
        <item x="2801"/>
        <item x="1750"/>
        <item x="2079"/>
        <item x="1409"/>
        <item x="2611"/>
        <item x="361"/>
        <item x="914"/>
        <item x="284"/>
        <item x="1143"/>
        <item x="145"/>
        <item x="631"/>
        <item x="328"/>
        <item x="866"/>
        <item x="1398"/>
        <item x="3029"/>
        <item x="1586"/>
        <item x="58"/>
        <item x="1070"/>
        <item x="1091"/>
        <item x="2647"/>
        <item x="2354"/>
        <item x="2654"/>
        <item x="3072"/>
        <item x="1475"/>
        <item x="3014"/>
        <item x="2676"/>
        <item x="3478"/>
        <item x="2236"/>
        <item x="1323"/>
        <item x="213"/>
        <item x="2521"/>
        <item x="1526"/>
        <item x="1053"/>
        <item x="3480"/>
        <item x="3089"/>
        <item x="2116"/>
        <item x="811"/>
        <item x="1745"/>
        <item x="3469"/>
        <item x="928"/>
        <item x="449"/>
        <item x="2463"/>
        <item x="1402"/>
        <item x="2318"/>
        <item x="130"/>
        <item x="1818"/>
        <item x="3482"/>
        <item x="15"/>
        <item x="2171"/>
        <item x="950"/>
        <item x="2226"/>
        <item x="2069"/>
        <item x="250"/>
        <item x="1319"/>
        <item x="157"/>
        <item x="1698"/>
        <item x="1006"/>
        <item x="995"/>
        <item x="2498"/>
        <item x="1597"/>
        <item x="1628"/>
        <item x="841"/>
        <item x="2277"/>
        <item x="1110"/>
        <item x="1917"/>
        <item x="2247"/>
        <item x="347"/>
        <item x="2008"/>
        <item x="2073"/>
        <item x="57"/>
        <item x="982"/>
        <item x="2641"/>
        <item x="3202"/>
        <item x="1060"/>
        <item x="3119"/>
        <item x="2752"/>
        <item x="2740"/>
        <item x="2350"/>
        <item x="1342"/>
        <item x="1768"/>
        <item x="1316"/>
        <item x="2038"/>
        <item x="1643"/>
        <item x="912"/>
        <item x="1064"/>
        <item x="1504"/>
        <item x="292"/>
        <item x="3355"/>
        <item x="2386"/>
        <item x="158"/>
        <item x="2399"/>
        <item x="334"/>
        <item x="244"/>
        <item x="1575"/>
        <item x="2936"/>
        <item x="1887"/>
        <item x="2810"/>
        <item x="2488"/>
        <item x="503"/>
        <item x="1354"/>
        <item x="1857"/>
        <item x="2883"/>
        <item x="3053"/>
        <item x="3414"/>
        <item x="1569"/>
        <item x="1607"/>
        <item x="1523"/>
        <item x="1335"/>
        <item x="3330"/>
        <item x="1"/>
        <item x="252"/>
        <item x="1463"/>
        <item x="1535"/>
        <item x="2761"/>
        <item x="2062"/>
        <item x="1766"/>
        <item x="2631"/>
        <item x="209"/>
        <item x="3000"/>
        <item x="2359"/>
        <item x="1741"/>
        <item x="2561"/>
        <item x="1296"/>
        <item x="2466"/>
        <item x="1697"/>
        <item x="1664"/>
        <item x="1369"/>
        <item x="1746"/>
        <item x="67"/>
        <item x="642"/>
        <item x="2727"/>
        <item x="2474"/>
        <item x="2022"/>
        <item x="992"/>
        <item x="2190"/>
        <item x="3362"/>
        <item x="972"/>
        <item x="1290"/>
        <item x="3442"/>
        <item x="1995"/>
        <item x="376"/>
        <item x="2567"/>
        <item x="2837"/>
        <item x="1999"/>
        <item x="911"/>
        <item x="965"/>
        <item x="2409"/>
        <item x="96"/>
        <item x="960"/>
        <item x="447"/>
        <item x="2360"/>
        <item x="2672"/>
        <item x="2237"/>
        <item x="1542"/>
        <item x="1205"/>
        <item x="2254"/>
        <item x="612"/>
        <item x="3085"/>
        <item x="1918"/>
        <item x="1952"/>
        <item x="1790"/>
        <item x="915"/>
        <item x="1055"/>
        <item x="2387"/>
        <item x="3438"/>
        <item x="1331"/>
        <item x="751"/>
        <item x="1178"/>
        <item x="3258"/>
        <item x="2356"/>
        <item x="3013"/>
        <item x="2736"/>
        <item x="2686"/>
        <item x="262"/>
        <item x="268"/>
        <item x="1260"/>
        <item x="1381"/>
        <item x="2470"/>
        <item x="3211"/>
        <item x="903"/>
        <item x="1774"/>
        <item x="88"/>
        <item x="2692"/>
        <item x="3004"/>
        <item x="2197"/>
        <item x="1277"/>
        <item x="2868"/>
        <item x="20"/>
        <item x="2217"/>
        <item x="3109"/>
        <item x="1057"/>
        <item x="2829"/>
        <item x="3308"/>
        <item x="2418"/>
        <item x="1372"/>
        <item x="3120"/>
        <item x="3384"/>
        <item x="1295"/>
        <item x="1602"/>
        <item x="732"/>
        <item x="245"/>
        <item x="2586"/>
        <item x="520"/>
        <item x="3194"/>
        <item x="2785"/>
        <item x="770"/>
        <item x="144"/>
        <item x="2378"/>
        <item x="2971"/>
        <item x="444"/>
        <item x="2202"/>
        <item x="2764"/>
        <item x="2896"/>
        <item x="2259"/>
        <item x="2528"/>
        <item x="3111"/>
        <item x="1015"/>
        <item x="2064"/>
        <item x="2457"/>
        <item x="2372"/>
        <item x="2300"/>
        <item x="272"/>
        <item x="60"/>
        <item x="1550"/>
        <item x="97"/>
        <item x="3189"/>
        <item x="282"/>
        <item x="600"/>
        <item x="2364"/>
        <item x="167"/>
        <item x="1904"/>
        <item x="2207"/>
        <item x="1302"/>
        <item x="1352"/>
        <item x="794"/>
        <item x="1994"/>
        <item x="1245"/>
        <item x="2981"/>
        <item x="2502"/>
        <item x="1165"/>
        <item x="474"/>
        <item x="490"/>
        <item x="881"/>
        <item x="2894"/>
        <item x="3276"/>
        <item x="3348"/>
        <item x="2534"/>
        <item x="2714"/>
        <item x="208"/>
        <item x="660"/>
        <item x="3452"/>
        <item x="1937"/>
        <item x="3046"/>
        <item x="1925"/>
        <item x="3164"/>
        <item h="1" x="3226"/>
        <item t="default"/>
      </items>
    </pivotField>
    <pivotField numFmtId="14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34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Min of Recency" fld="4" subtotal="min" baseField="0" baseItem="0"/>
    <dataField name="Count of product_id" fld="1" subtotal="count" baseField="0" baseItem="0"/>
    <dataField name="Sum of Profit" fld="14" baseField="0" baseItem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://godehard.sf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D6204D-0325-4544-BF83-4619B0F398BE}">
  <sheetPr filterMode="1"/>
  <dimension ref="A1:IW3534"/>
  <sheetViews>
    <sheetView defaultGridColor="0" colorId="10" workbookViewId="0">
      <selection activeCell="H12" sqref="H12"/>
    </sheetView>
  </sheetViews>
  <sheetFormatPr defaultColWidth="14.44140625" defaultRowHeight="15" customHeight="1" x14ac:dyDescent="0.25"/>
  <cols>
    <col min="1" max="1" width="14.44140625" style="29" customWidth="1"/>
    <col min="2" max="4" width="14.44140625" style="28" customWidth="1"/>
    <col min="5" max="5" width="34.88671875" style="29" bestFit="1" customWidth="1"/>
    <col min="6" max="6" width="14.44140625" style="30" customWidth="1"/>
    <col min="7" max="8" width="14.44140625" style="29" customWidth="1"/>
    <col min="9" max="9" width="33.77734375" style="28" bestFit="1" customWidth="1"/>
    <col min="10" max="10" width="21.33203125" style="28" bestFit="1" customWidth="1"/>
    <col min="11" max="11" width="16.109375" style="28" bestFit="1" customWidth="1"/>
    <col min="12" max="12" width="19.21875" style="28" bestFit="1" customWidth="1"/>
    <col min="13" max="13" width="14.44140625" style="28" customWidth="1"/>
    <col min="14" max="14" width="14.44140625" style="29" customWidth="1"/>
    <col min="15" max="15" width="28.44140625" style="28" bestFit="1" customWidth="1"/>
    <col min="16" max="18" width="14.44140625" style="28" customWidth="1"/>
    <col min="19" max="19" width="18.109375" style="28" bestFit="1" customWidth="1"/>
    <col min="20" max="20" width="18.77734375" style="28" bestFit="1" customWidth="1"/>
    <col min="21" max="257" width="14.44140625" style="28" customWidth="1"/>
  </cols>
  <sheetData>
    <row r="1" spans="1:20" s="22" customFormat="1" ht="15.75" customHeight="1" x14ac:dyDescent="0.25">
      <c r="A1" s="19" t="s">
        <v>19</v>
      </c>
      <c r="B1" s="20" t="s">
        <v>20</v>
      </c>
      <c r="C1" s="20" t="s">
        <v>21</v>
      </c>
      <c r="D1" s="20" t="s">
        <v>22</v>
      </c>
      <c r="E1" s="19" t="s">
        <v>23</v>
      </c>
      <c r="F1" s="21" t="s">
        <v>24</v>
      </c>
      <c r="G1" s="19" t="s">
        <v>25</v>
      </c>
      <c r="H1" s="19" t="s">
        <v>26</v>
      </c>
      <c r="I1" s="20" t="s">
        <v>27</v>
      </c>
      <c r="J1" s="20" t="s">
        <v>28</v>
      </c>
      <c r="K1" s="20" t="s">
        <v>29</v>
      </c>
      <c r="L1" s="20" t="s">
        <v>30</v>
      </c>
      <c r="M1" s="20" t="s">
        <v>31</v>
      </c>
      <c r="N1" s="19" t="s">
        <v>32</v>
      </c>
      <c r="O1" s="20" t="s">
        <v>33</v>
      </c>
      <c r="P1" s="19" t="s">
        <v>34</v>
      </c>
      <c r="Q1" s="20" t="s">
        <v>35</v>
      </c>
      <c r="R1" s="20" t="s">
        <v>36</v>
      </c>
      <c r="S1" s="19" t="s">
        <v>37</v>
      </c>
      <c r="T1" s="22" t="s">
        <v>9</v>
      </c>
    </row>
    <row r="2" spans="1:20" s="22" customFormat="1" ht="15.75" customHeight="1" x14ac:dyDescent="0.25">
      <c r="A2" s="23">
        <v>1</v>
      </c>
      <c r="B2" s="24" t="s">
        <v>38</v>
      </c>
      <c r="C2" s="24" t="s">
        <v>39</v>
      </c>
      <c r="D2" s="24" t="s">
        <v>40</v>
      </c>
      <c r="E2" s="23">
        <v>93</v>
      </c>
      <c r="F2" s="25">
        <v>19644</v>
      </c>
      <c r="G2" s="23">
        <f ca="1">(NOW()-F2)/365</f>
        <v>67.528255374809746</v>
      </c>
      <c r="H2" s="23" t="str">
        <f ca="1">IF(G2&lt;=10,"0-10",IF(AND(G2&gt;10,G2&lt;=20),"11-20",IF(AND(G2&gt;20,G2&lt;=30),"21-30",IF(AND(G2&gt;30,G2&lt;=40),"31-40",IF(AND(G2&gt;40,G2&lt;=50),"41-50",IF(AND(G2&gt;50,G2&lt;=60),"51-60",IF(AND(G2&gt;60,G2&lt;=70),"61-70",IF(AND(G2&gt;70,G2&lt;=80),"71-80",IF(AND(G2&gt;80,G2&lt;=90),"81-90",IF(G2&gt;90,"91-100"))))))))))</f>
        <v>61-70</v>
      </c>
      <c r="I2" s="24" t="s">
        <v>41</v>
      </c>
      <c r="J2" s="24" t="s">
        <v>42</v>
      </c>
      <c r="K2" s="24" t="s">
        <v>43</v>
      </c>
      <c r="L2" s="24" t="s">
        <v>44</v>
      </c>
      <c r="M2" s="24" t="s">
        <v>45</v>
      </c>
      <c r="N2" s="23">
        <v>11</v>
      </c>
      <c r="O2" s="22" t="str">
        <f>VLOOKUP(A2,[1]CustomerAddress!$A$1:$F$3997,2)</f>
        <v>060 Morning Avenue</v>
      </c>
      <c r="P2" s="22">
        <f>VLOOKUP(A2,[1]CustomerAddress!$A$1:$F$3997,3)</f>
        <v>2016</v>
      </c>
      <c r="Q2" s="22" t="str">
        <f>VLOOKUP(A2,[1]CustomerAddress!$A$1:$F$3997,4)</f>
        <v>NSW</v>
      </c>
      <c r="R2" s="22" t="str">
        <f>VLOOKUP(A2,[1]CustomerAddress!$A$1:$F$3997,5)</f>
        <v>Australia</v>
      </c>
      <c r="S2" s="22">
        <f>VLOOKUP(A2,[1]CustomerAddress!$A$1:$F$3997,6)</f>
        <v>10</v>
      </c>
      <c r="T2" s="22" t="str">
        <f>VLOOKUP(A2,Labels!$A$5:$I$3497,9)</f>
        <v>Very Loyal</v>
      </c>
    </row>
    <row r="3" spans="1:20" s="22" customFormat="1" ht="15.75" customHeight="1" x14ac:dyDescent="0.25">
      <c r="A3" s="23">
        <v>2</v>
      </c>
      <c r="B3" s="24" t="s">
        <v>46</v>
      </c>
      <c r="C3" s="24" t="s">
        <v>47</v>
      </c>
      <c r="D3" s="24" t="s">
        <v>48</v>
      </c>
      <c r="E3" s="23">
        <v>81</v>
      </c>
      <c r="F3" s="25">
        <v>29571</v>
      </c>
      <c r="G3" s="23">
        <f t="shared" ref="G3:G66" ca="1" si="0">(NOW()-F3)/365</f>
        <v>40.330995100837143</v>
      </c>
      <c r="H3" s="23" t="str">
        <f t="shared" ref="H3:H34" ca="1" si="1">IF(G3&lt;=10,"0-10",IF(AND(G3&gt;10,G3&lt;=20),"11-20",IF(AND(G3&gt;20,G3&lt;=30),"21-30",IF(AND(G3&gt;30,G3&lt;=40),"31-40",IF(AND(G3&gt;40,G3&lt;=50),"41-50",IF(AND(G3&gt;50,G3&lt;=60),"51-60",IF(AND(G3&gt;60,G3&lt;=70),"61-70",IF(AND(G3&gt;70,G3&lt;=80),"71-80",IF(AND(G3&gt;80,G3&lt;=90),"81-90",IF(G3&gt;90,"91-100"))))))))))</f>
        <v>41-50</v>
      </c>
      <c r="I3" s="24" t="s">
        <v>49</v>
      </c>
      <c r="J3" s="24" t="s">
        <v>50</v>
      </c>
      <c r="K3" s="24" t="s">
        <v>43</v>
      </c>
      <c r="L3" s="24" t="s">
        <v>44</v>
      </c>
      <c r="M3" s="24" t="s">
        <v>45</v>
      </c>
      <c r="N3" s="23">
        <v>16</v>
      </c>
      <c r="O3" s="22" t="str">
        <f>VLOOKUP(A3,[1]CustomerAddress!$A$1:$F$3997,2)</f>
        <v>6 Meadow Vale Court</v>
      </c>
      <c r="P3" s="22">
        <f>VLOOKUP(A3,[1]CustomerAddress!$A$1:$F$3997,3)</f>
        <v>2153</v>
      </c>
      <c r="Q3" s="22" t="str">
        <f>VLOOKUP(A3,[1]CustomerAddress!$A$1:$F$3997,4)</f>
        <v>NSW</v>
      </c>
      <c r="R3" s="22" t="str">
        <f>VLOOKUP(A3,[1]CustomerAddress!$A$1:$F$3997,5)</f>
        <v>Australia</v>
      </c>
      <c r="S3" s="22">
        <f>VLOOKUP(A3,[1]CustomerAddress!$A$1:$F$3997,6)</f>
        <v>10</v>
      </c>
      <c r="T3" s="22" t="str">
        <f>VLOOKUP(A3,Labels!$A$5:$I$3497,9)</f>
        <v>Evasive Customer</v>
      </c>
    </row>
    <row r="4" spans="1:20" s="22" customFormat="1" ht="15.75" customHeight="1" x14ac:dyDescent="0.25">
      <c r="A4" s="23">
        <v>3</v>
      </c>
      <c r="B4" s="24" t="s">
        <v>51</v>
      </c>
      <c r="C4" s="24" t="s">
        <v>52</v>
      </c>
      <c r="D4" s="24" t="s">
        <v>48</v>
      </c>
      <c r="E4" s="23">
        <v>61</v>
      </c>
      <c r="F4" s="25">
        <v>19744</v>
      </c>
      <c r="G4" s="23">
        <f t="shared" ca="1" si="0"/>
        <v>67.254282772070027</v>
      </c>
      <c r="H4" s="23" t="str">
        <f t="shared" ca="1" si="1"/>
        <v>61-70</v>
      </c>
      <c r="I4" s="24" t="s">
        <v>53</v>
      </c>
      <c r="J4" s="24" t="s">
        <v>54</v>
      </c>
      <c r="K4" s="24" t="s">
        <v>43</v>
      </c>
      <c r="L4" s="24" t="s">
        <v>44</v>
      </c>
      <c r="M4" s="24" t="s">
        <v>45</v>
      </c>
      <c r="N4" s="23">
        <v>15</v>
      </c>
      <c r="O4" s="22" t="str">
        <f>VLOOKUP(A4,[1]CustomerAddress!$A$1:$F$3997,2)</f>
        <v>6 Meadow Vale Court</v>
      </c>
      <c r="P4" s="22">
        <f>VLOOKUP(A4,[1]CustomerAddress!$A$1:$F$3997,3)</f>
        <v>2153</v>
      </c>
      <c r="Q4" s="22" t="str">
        <f>VLOOKUP(A4,[1]CustomerAddress!$A$1:$F$3997,4)</f>
        <v>NSW</v>
      </c>
      <c r="R4" s="22" t="str">
        <f>VLOOKUP(A4,[1]CustomerAddress!$A$1:$F$3997,5)</f>
        <v>Australia</v>
      </c>
      <c r="S4" s="22">
        <f>VLOOKUP(A4,[1]CustomerAddress!$A$1:$F$3997,6)</f>
        <v>10</v>
      </c>
      <c r="T4" s="22" t="str">
        <f>VLOOKUP(A4,Labels!$A$5:$I$3497,9)</f>
        <v>Almost Lost Customer</v>
      </c>
    </row>
    <row r="5" spans="1:20" s="22" customFormat="1" ht="15.75" customHeight="1" x14ac:dyDescent="0.25">
      <c r="A5" s="23">
        <v>4</v>
      </c>
      <c r="B5" s="24" t="s">
        <v>55</v>
      </c>
      <c r="D5" s="24" t="s">
        <v>48</v>
      </c>
      <c r="E5" s="23">
        <v>33</v>
      </c>
      <c r="F5" s="25">
        <v>22557</v>
      </c>
      <c r="G5" s="23">
        <f t="shared" ca="1" si="0"/>
        <v>59.547433457001532</v>
      </c>
      <c r="H5" s="23" t="str">
        <f t="shared" ca="1" si="1"/>
        <v>51-60</v>
      </c>
      <c r="J5" s="24" t="s">
        <v>56</v>
      </c>
      <c r="K5" s="24" t="s">
        <v>43</v>
      </c>
      <c r="L5" s="24" t="s">
        <v>44</v>
      </c>
      <c r="M5" s="24" t="s">
        <v>57</v>
      </c>
      <c r="N5" s="23">
        <v>7</v>
      </c>
      <c r="O5" s="22" t="str">
        <f>VLOOKUP(A5,[1]CustomerAddress!$A$1:$F$3997,2)</f>
        <v>0 Holy Cross Court</v>
      </c>
      <c r="P5" s="22">
        <f>VLOOKUP(A5,[1]CustomerAddress!$A$1:$F$3997,3)</f>
        <v>4211</v>
      </c>
      <c r="Q5" s="22" t="str">
        <f>VLOOKUP(A5,[1]CustomerAddress!$A$1:$F$3997,4)</f>
        <v>QLD</v>
      </c>
      <c r="R5" s="22" t="str">
        <f>VLOOKUP(A5,[1]CustomerAddress!$A$1:$F$3997,5)</f>
        <v>Australia</v>
      </c>
      <c r="S5" s="22">
        <f>VLOOKUP(A5,[1]CustomerAddress!$A$1:$F$3997,6)</f>
        <v>9</v>
      </c>
      <c r="T5" s="22" t="str">
        <f>VLOOKUP(A5,Labels!$A$5:$I$3497,9)</f>
        <v>Lost Customer</v>
      </c>
    </row>
    <row r="6" spans="1:20" s="22" customFormat="1" ht="15.75" customHeight="1" x14ac:dyDescent="0.25">
      <c r="A6" s="23">
        <v>5</v>
      </c>
      <c r="B6" s="24" t="s">
        <v>58</v>
      </c>
      <c r="C6" s="24" t="s">
        <v>59</v>
      </c>
      <c r="D6" s="24" t="s">
        <v>40</v>
      </c>
      <c r="E6" s="23">
        <v>56</v>
      </c>
      <c r="F6" s="25">
        <v>28258</v>
      </c>
      <c r="G6" s="23">
        <f t="shared" ca="1" si="0"/>
        <v>43.928255374809751</v>
      </c>
      <c r="H6" s="23" t="str">
        <f t="shared" ca="1" si="1"/>
        <v>41-50</v>
      </c>
      <c r="I6" s="24" t="s">
        <v>60</v>
      </c>
      <c r="J6" s="24" t="s">
        <v>61</v>
      </c>
      <c r="K6" s="24" t="s">
        <v>62</v>
      </c>
      <c r="L6" s="24" t="s">
        <v>44</v>
      </c>
      <c r="M6" s="24" t="s">
        <v>45</v>
      </c>
      <c r="N6" s="23">
        <v>8</v>
      </c>
      <c r="O6" s="22" t="str">
        <f>VLOOKUP(A6,[1]CustomerAddress!$A$1:$F$3997,2)</f>
        <v>17979 Del Mar Point</v>
      </c>
      <c r="P6" s="22">
        <f>VLOOKUP(A6,[1]CustomerAddress!$A$1:$F$3997,3)</f>
        <v>2448</v>
      </c>
      <c r="Q6" s="22" t="str">
        <f>VLOOKUP(A6,[1]CustomerAddress!$A$1:$F$3997,4)</f>
        <v>NSW</v>
      </c>
      <c r="R6" s="22" t="str">
        <f>VLOOKUP(A6,[1]CustomerAddress!$A$1:$F$3997,5)</f>
        <v>Australia</v>
      </c>
      <c r="S6" s="22">
        <f>VLOOKUP(A6,[1]CustomerAddress!$A$1:$F$3997,6)</f>
        <v>4</v>
      </c>
      <c r="T6" s="22" t="str">
        <f>VLOOKUP(A6,Labels!$A$5:$I$3497,9)</f>
        <v>Becoming Loyal</v>
      </c>
    </row>
    <row r="7" spans="1:20" s="22" customFormat="1" ht="15.75" customHeight="1" x14ac:dyDescent="0.25">
      <c r="A7" s="23">
        <v>6</v>
      </c>
      <c r="B7" s="24" t="s">
        <v>63</v>
      </c>
      <c r="C7" s="24" t="s">
        <v>64</v>
      </c>
      <c r="D7" s="24" t="s">
        <v>48</v>
      </c>
      <c r="E7" s="23">
        <v>35</v>
      </c>
      <c r="F7" s="25">
        <v>24366</v>
      </c>
      <c r="G7" s="23">
        <f t="shared" ca="1" si="0"/>
        <v>54.591269073439882</v>
      </c>
      <c r="H7" s="23" t="str">
        <f t="shared" ca="1" si="1"/>
        <v>51-60</v>
      </c>
      <c r="J7" s="24" t="s">
        <v>65</v>
      </c>
      <c r="K7" s="24" t="s">
        <v>66</v>
      </c>
      <c r="L7" s="24" t="s">
        <v>44</v>
      </c>
      <c r="M7" s="24" t="s">
        <v>45</v>
      </c>
      <c r="N7" s="23">
        <v>13</v>
      </c>
      <c r="O7" s="22" t="str">
        <f>VLOOKUP(A7,[1]CustomerAddress!$A$1:$F$3997,2)</f>
        <v>9 Oakridge Court</v>
      </c>
      <c r="P7" s="22">
        <f>VLOOKUP(A7,[1]CustomerAddress!$A$1:$F$3997,3)</f>
        <v>3216</v>
      </c>
      <c r="Q7" s="22" t="str">
        <f>VLOOKUP(A7,[1]CustomerAddress!$A$1:$F$3997,4)</f>
        <v>VIC</v>
      </c>
      <c r="R7" s="22" t="str">
        <f>VLOOKUP(A7,[1]CustomerAddress!$A$1:$F$3997,5)</f>
        <v>Australia</v>
      </c>
      <c r="S7" s="22">
        <f>VLOOKUP(A7,[1]CustomerAddress!$A$1:$F$3997,6)</f>
        <v>9</v>
      </c>
      <c r="T7" s="22" t="str">
        <f>VLOOKUP(A7,Labels!$A$5:$I$3497,9)</f>
        <v>High Risk Customer</v>
      </c>
    </row>
    <row r="8" spans="1:20" s="22" customFormat="1" ht="15.75" customHeight="1" x14ac:dyDescent="0.25">
      <c r="A8" s="23">
        <v>7</v>
      </c>
      <c r="B8" s="24" t="s">
        <v>67</v>
      </c>
      <c r="C8" s="24" t="s">
        <v>68</v>
      </c>
      <c r="D8" s="24" t="s">
        <v>40</v>
      </c>
      <c r="E8" s="23">
        <v>6</v>
      </c>
      <c r="F8" s="25">
        <v>27813</v>
      </c>
      <c r="G8" s="23">
        <f t="shared" ca="1" si="0"/>
        <v>45.147433457001526</v>
      </c>
      <c r="H8" s="23" t="str">
        <f t="shared" ca="1" si="1"/>
        <v>41-50</v>
      </c>
      <c r="J8" s="24" t="s">
        <v>50</v>
      </c>
      <c r="K8" s="24" t="s">
        <v>62</v>
      </c>
      <c r="L8" s="24" t="s">
        <v>44</v>
      </c>
      <c r="M8" s="24" t="s">
        <v>45</v>
      </c>
      <c r="N8" s="23">
        <v>11</v>
      </c>
      <c r="O8" s="22" t="str">
        <f>VLOOKUP(A8,[1]CustomerAddress!$A$1:$F$3997,2)</f>
        <v>4 Delaware Trail</v>
      </c>
      <c r="P8" s="22">
        <f>VLOOKUP(A8,[1]CustomerAddress!$A$1:$F$3997,3)</f>
        <v>2210</v>
      </c>
      <c r="Q8" s="22" t="str">
        <f>VLOOKUP(A8,[1]CustomerAddress!$A$1:$F$3997,4)</f>
        <v>NSW</v>
      </c>
      <c r="R8" s="22" t="str">
        <f>VLOOKUP(A8,[1]CustomerAddress!$A$1:$F$3997,5)</f>
        <v>Australia</v>
      </c>
      <c r="S8" s="22">
        <f>VLOOKUP(A8,[1]CustomerAddress!$A$1:$F$3997,6)</f>
        <v>9</v>
      </c>
      <c r="T8" s="22" t="str">
        <f>VLOOKUP(A8,Labels!$A$5:$I$3497,9)</f>
        <v>Lost Customer</v>
      </c>
    </row>
    <row r="9" spans="1:20" s="22" customFormat="1" ht="15.75" customHeight="1" x14ac:dyDescent="0.25">
      <c r="A9" s="23">
        <v>8</v>
      </c>
      <c r="B9" s="24" t="s">
        <v>69</v>
      </c>
      <c r="C9" s="24" t="s">
        <v>70</v>
      </c>
      <c r="D9" s="24" t="s">
        <v>48</v>
      </c>
      <c r="E9" s="23">
        <v>31</v>
      </c>
      <c r="F9" s="25">
        <v>22735</v>
      </c>
      <c r="G9" s="23">
        <f t="shared" ca="1" si="0"/>
        <v>59.059762224124817</v>
      </c>
      <c r="H9" s="23" t="str">
        <f t="shared" ca="1" si="1"/>
        <v>51-60</v>
      </c>
      <c r="I9" s="24" t="s">
        <v>71</v>
      </c>
      <c r="J9" s="24" t="s">
        <v>61</v>
      </c>
      <c r="K9" s="24" t="s">
        <v>43</v>
      </c>
      <c r="L9" s="24" t="s">
        <v>44</v>
      </c>
      <c r="M9" s="24" t="s">
        <v>57</v>
      </c>
      <c r="N9" s="23">
        <v>7</v>
      </c>
      <c r="O9" s="22" t="str">
        <f>VLOOKUP(A9,[1]CustomerAddress!$A$1:$F$3997,2)</f>
        <v>49 Londonderry Lane</v>
      </c>
      <c r="P9" s="22">
        <f>VLOOKUP(A9,[1]CustomerAddress!$A$1:$F$3997,3)</f>
        <v>2650</v>
      </c>
      <c r="Q9" s="22" t="str">
        <f>VLOOKUP(A9,[1]CustomerAddress!$A$1:$F$3997,4)</f>
        <v>NSW</v>
      </c>
      <c r="R9" s="22" t="str">
        <f>VLOOKUP(A9,[1]CustomerAddress!$A$1:$F$3997,5)</f>
        <v>Australia</v>
      </c>
      <c r="S9" s="22">
        <f>VLOOKUP(A9,[1]CustomerAddress!$A$1:$F$3997,6)</f>
        <v>4</v>
      </c>
      <c r="T9" s="22" t="str">
        <f>VLOOKUP(A9,Labels!$A$5:$I$3497,9)</f>
        <v>Recent Customer</v>
      </c>
    </row>
    <row r="10" spans="1:20" s="22" customFormat="1" ht="15.75" customHeight="1" x14ac:dyDescent="0.25">
      <c r="A10" s="23">
        <v>9</v>
      </c>
      <c r="B10" s="24" t="s">
        <v>72</v>
      </c>
      <c r="C10" s="24" t="s">
        <v>73</v>
      </c>
      <c r="D10" s="24" t="s">
        <v>40</v>
      </c>
      <c r="E10" s="23">
        <v>97</v>
      </c>
      <c r="F10" s="25">
        <v>26733</v>
      </c>
      <c r="G10" s="23">
        <f t="shared" ca="1" si="0"/>
        <v>48.106337566590568</v>
      </c>
      <c r="H10" s="23" t="str">
        <f t="shared" ca="1" si="1"/>
        <v>41-50</v>
      </c>
      <c r="I10" s="24" t="s">
        <v>74</v>
      </c>
      <c r="J10" s="24" t="s">
        <v>75</v>
      </c>
      <c r="K10" s="24" t="s">
        <v>62</v>
      </c>
      <c r="L10" s="24" t="s">
        <v>44</v>
      </c>
      <c r="M10" s="24" t="s">
        <v>45</v>
      </c>
      <c r="N10" s="23">
        <v>8</v>
      </c>
      <c r="O10" s="22" t="str">
        <f>VLOOKUP(A10,[1]CustomerAddress!$A$1:$F$3997,2)</f>
        <v>97736 7th Trail</v>
      </c>
      <c r="P10" s="22">
        <f>VLOOKUP(A10,[1]CustomerAddress!$A$1:$F$3997,3)</f>
        <v>2023</v>
      </c>
      <c r="Q10" s="22" t="str">
        <f>VLOOKUP(A10,[1]CustomerAddress!$A$1:$F$3997,4)</f>
        <v>NSW</v>
      </c>
      <c r="R10" s="22" t="str">
        <f>VLOOKUP(A10,[1]CustomerAddress!$A$1:$F$3997,5)</f>
        <v>Australia</v>
      </c>
      <c r="S10" s="22">
        <f>VLOOKUP(A10,[1]CustomerAddress!$A$1:$F$3997,6)</f>
        <v>12</v>
      </c>
      <c r="T10" s="22" t="str">
        <f>VLOOKUP(A10,Labels!$A$5:$I$3497,9)</f>
        <v>High Risk Customer</v>
      </c>
    </row>
    <row r="11" spans="1:20" s="22" customFormat="1" ht="15.75" customHeight="1" x14ac:dyDescent="0.25">
      <c r="A11" s="23">
        <v>10</v>
      </c>
      <c r="B11" s="24" t="s">
        <v>76</v>
      </c>
      <c r="C11" s="24" t="s">
        <v>77</v>
      </c>
      <c r="D11" s="24" t="s">
        <v>40</v>
      </c>
      <c r="E11" s="23">
        <v>49</v>
      </c>
      <c r="F11" s="25">
        <v>32427</v>
      </c>
      <c r="G11" s="23">
        <f t="shared" ca="1" si="0"/>
        <v>32.506337566590574</v>
      </c>
      <c r="H11" s="23" t="str">
        <f t="shared" ca="1" si="1"/>
        <v>31-40</v>
      </c>
      <c r="I11" s="24" t="s">
        <v>78</v>
      </c>
      <c r="J11" s="24" t="s">
        <v>50</v>
      </c>
      <c r="K11" s="24" t="s">
        <v>43</v>
      </c>
      <c r="L11" s="24" t="s">
        <v>44</v>
      </c>
      <c r="M11" s="24" t="s">
        <v>45</v>
      </c>
      <c r="N11" s="23">
        <v>20</v>
      </c>
      <c r="O11" s="22" t="str">
        <f>VLOOKUP(A11,[1]CustomerAddress!$A$1:$F$3997,2)</f>
        <v>97736 7th Trail</v>
      </c>
      <c r="P11" s="22">
        <f>VLOOKUP(A11,[1]CustomerAddress!$A$1:$F$3997,3)</f>
        <v>2023</v>
      </c>
      <c r="Q11" s="22" t="str">
        <f>VLOOKUP(A11,[1]CustomerAddress!$A$1:$F$3997,4)</f>
        <v>NSW</v>
      </c>
      <c r="R11" s="22" t="str">
        <f>VLOOKUP(A11,[1]CustomerAddress!$A$1:$F$3997,5)</f>
        <v>Australia</v>
      </c>
      <c r="S11" s="22">
        <f>VLOOKUP(A11,[1]CustomerAddress!$A$1:$F$3997,6)</f>
        <v>12</v>
      </c>
      <c r="T11" s="22" t="str">
        <f>VLOOKUP(A11,Labels!$A$5:$I$3497,9)</f>
        <v>Potential Customer</v>
      </c>
    </row>
    <row r="12" spans="1:20" s="22" customFormat="1" ht="15.75" customHeight="1" x14ac:dyDescent="0.25">
      <c r="A12" s="23">
        <v>11</v>
      </c>
      <c r="B12" s="24" t="s">
        <v>79</v>
      </c>
      <c r="C12" s="24" t="s">
        <v>80</v>
      </c>
      <c r="D12" s="24" t="s">
        <v>48</v>
      </c>
      <c r="E12" s="23">
        <v>99</v>
      </c>
      <c r="F12" s="25">
        <v>19844</v>
      </c>
      <c r="G12" s="23">
        <f t="shared" ca="1" si="0"/>
        <v>66.980310169330295</v>
      </c>
      <c r="H12" s="23" t="str">
        <f t="shared" ca="1" si="1"/>
        <v>61-70</v>
      </c>
      <c r="J12" s="24" t="s">
        <v>54</v>
      </c>
      <c r="K12" s="24" t="s">
        <v>43</v>
      </c>
      <c r="L12" s="24" t="s">
        <v>44</v>
      </c>
      <c r="M12" s="24" t="s">
        <v>57</v>
      </c>
      <c r="N12" s="23">
        <v>9</v>
      </c>
      <c r="O12" s="22" t="str">
        <f>VLOOKUP(A12,[1]CustomerAddress!$A$1:$F$3997,2)</f>
        <v>93405 Ludington Park</v>
      </c>
      <c r="P12" s="22">
        <f>VLOOKUP(A12,[1]CustomerAddress!$A$1:$F$3997,3)</f>
        <v>3044</v>
      </c>
      <c r="Q12" s="22" t="str">
        <f>VLOOKUP(A12,[1]CustomerAddress!$A$1:$F$3997,4)</f>
        <v>VIC</v>
      </c>
      <c r="R12" s="22" t="str">
        <f>VLOOKUP(A12,[1]CustomerAddress!$A$1:$F$3997,5)</f>
        <v>Australia</v>
      </c>
      <c r="S12" s="22">
        <f>VLOOKUP(A12,[1]CustomerAddress!$A$1:$F$3997,6)</f>
        <v>8</v>
      </c>
      <c r="T12" s="22" t="str">
        <f>VLOOKUP(A12,Labels!$A$5:$I$3497,9)</f>
        <v>High Risk Customer</v>
      </c>
    </row>
    <row r="13" spans="1:20" s="22" customFormat="1" ht="15.75" customHeight="1" x14ac:dyDescent="0.25">
      <c r="A13" s="23">
        <v>12</v>
      </c>
      <c r="B13" s="24" t="s">
        <v>81</v>
      </c>
      <c r="C13" s="24" t="s">
        <v>82</v>
      </c>
      <c r="D13" s="24" t="s">
        <v>48</v>
      </c>
      <c r="E13" s="23">
        <v>58</v>
      </c>
      <c r="F13" s="25">
        <v>34536</v>
      </c>
      <c r="G13" s="23">
        <f t="shared" ca="1" si="0"/>
        <v>26.728255374809748</v>
      </c>
      <c r="H13" s="23" t="str">
        <f t="shared" ca="1" si="1"/>
        <v>21-30</v>
      </c>
      <c r="I13" s="24" t="s">
        <v>83</v>
      </c>
      <c r="J13" s="24" t="s">
        <v>84</v>
      </c>
      <c r="K13" s="24" t="s">
        <v>43</v>
      </c>
      <c r="L13" s="24" t="s">
        <v>44</v>
      </c>
      <c r="M13" s="24" t="s">
        <v>57</v>
      </c>
      <c r="N13" s="23">
        <v>8</v>
      </c>
      <c r="O13" s="22" t="str">
        <f>VLOOKUP(A13,[1]CustomerAddress!$A$1:$F$3997,2)</f>
        <v>44339 Golden Leaf Alley</v>
      </c>
      <c r="P13" s="22">
        <f>VLOOKUP(A13,[1]CustomerAddress!$A$1:$F$3997,3)</f>
        <v>4557</v>
      </c>
      <c r="Q13" s="22" t="str">
        <f>VLOOKUP(A13,[1]CustomerAddress!$A$1:$F$3997,4)</f>
        <v>QLD</v>
      </c>
      <c r="R13" s="22" t="str">
        <f>VLOOKUP(A13,[1]CustomerAddress!$A$1:$F$3997,5)</f>
        <v>Australia</v>
      </c>
      <c r="S13" s="22">
        <f>VLOOKUP(A13,[1]CustomerAddress!$A$1:$F$3997,6)</f>
        <v>4</v>
      </c>
      <c r="T13" s="22" t="str">
        <f>VLOOKUP(A13,Labels!$A$5:$I$3497,9)</f>
        <v>Losing Customer</v>
      </c>
    </row>
    <row r="14" spans="1:20" s="22" customFormat="1" ht="15.75" customHeight="1" x14ac:dyDescent="0.25">
      <c r="A14" s="23">
        <v>13</v>
      </c>
      <c r="B14" s="24" t="s">
        <v>85</v>
      </c>
      <c r="C14" s="24" t="s">
        <v>86</v>
      </c>
      <c r="D14" s="24" t="s">
        <v>48</v>
      </c>
      <c r="E14" s="23">
        <v>38</v>
      </c>
      <c r="F14" s="25">
        <v>20135</v>
      </c>
      <c r="G14" s="23">
        <f t="shared" ca="1" si="0"/>
        <v>66.183049895357698</v>
      </c>
      <c r="H14" s="23" t="str">
        <f t="shared" ca="1" si="1"/>
        <v>61-70</v>
      </c>
      <c r="I14" s="24" t="s">
        <v>87</v>
      </c>
      <c r="J14" s="24" t="s">
        <v>50</v>
      </c>
      <c r="K14" s="24" t="s">
        <v>66</v>
      </c>
      <c r="L14" s="24" t="s">
        <v>44</v>
      </c>
      <c r="M14" s="24" t="s">
        <v>45</v>
      </c>
      <c r="N14" s="23">
        <v>8</v>
      </c>
      <c r="O14" s="22" t="str">
        <f>VLOOKUP(A14,[1]CustomerAddress!$A$1:$F$3997,2)</f>
        <v>2 Sutherland Street</v>
      </c>
      <c r="P14" s="22">
        <f>VLOOKUP(A14,[1]CustomerAddress!$A$1:$F$3997,3)</f>
        <v>3799</v>
      </c>
      <c r="Q14" s="22" t="str">
        <f>VLOOKUP(A14,[1]CustomerAddress!$A$1:$F$3997,4)</f>
        <v>VIC</v>
      </c>
      <c r="R14" s="22" t="str">
        <f>VLOOKUP(A14,[1]CustomerAddress!$A$1:$F$3997,5)</f>
        <v>Australia</v>
      </c>
      <c r="S14" s="22">
        <f>VLOOKUP(A14,[1]CustomerAddress!$A$1:$F$3997,6)</f>
        <v>6</v>
      </c>
      <c r="T14" s="22" t="str">
        <f>VLOOKUP(A14,Labels!$A$5:$I$3497,9)</f>
        <v>Potential Customer</v>
      </c>
    </row>
    <row r="15" spans="1:20" s="22" customFormat="1" ht="15.75" customHeight="1" x14ac:dyDescent="0.25">
      <c r="A15" s="23">
        <v>14</v>
      </c>
      <c r="B15" s="24" t="s">
        <v>88</v>
      </c>
      <c r="C15" s="24" t="s">
        <v>89</v>
      </c>
      <c r="D15" s="24" t="s">
        <v>40</v>
      </c>
      <c r="E15" s="23">
        <v>85</v>
      </c>
      <c r="F15" s="25">
        <v>30400</v>
      </c>
      <c r="G15" s="23">
        <f t="shared" ca="1" si="0"/>
        <v>38.059762224124817</v>
      </c>
      <c r="H15" s="23" t="str">
        <f t="shared" ca="1" si="1"/>
        <v>31-40</v>
      </c>
      <c r="I15" s="24" t="s">
        <v>90</v>
      </c>
      <c r="J15" s="24" t="s">
        <v>50</v>
      </c>
      <c r="K15" s="24" t="s">
        <v>62</v>
      </c>
      <c r="L15" s="24" t="s">
        <v>44</v>
      </c>
      <c r="M15" s="24" t="s">
        <v>57</v>
      </c>
      <c r="N15" s="23">
        <v>6</v>
      </c>
      <c r="O15" s="22" t="str">
        <f>VLOOKUP(A15,[1]CustomerAddress!$A$1:$F$3997,2)</f>
        <v>9 Mcbride Trail</v>
      </c>
      <c r="P15" s="22">
        <f>VLOOKUP(A15,[1]CustomerAddress!$A$1:$F$3997,3)</f>
        <v>2760</v>
      </c>
      <c r="Q15" s="22" t="str">
        <f>VLOOKUP(A15,[1]CustomerAddress!$A$1:$F$3997,4)</f>
        <v>NSW</v>
      </c>
      <c r="R15" s="22" t="str">
        <f>VLOOKUP(A15,[1]CustomerAddress!$A$1:$F$3997,5)</f>
        <v>Australia</v>
      </c>
      <c r="S15" s="22">
        <f>VLOOKUP(A15,[1]CustomerAddress!$A$1:$F$3997,6)</f>
        <v>8</v>
      </c>
      <c r="T15" s="22" t="str">
        <f>VLOOKUP(A15,Labels!$A$5:$I$3497,9)</f>
        <v>Almost Lost Customer</v>
      </c>
    </row>
    <row r="16" spans="1:20" s="22" customFormat="1" ht="15.75" customHeight="1" x14ac:dyDescent="0.25">
      <c r="A16" s="23">
        <v>15</v>
      </c>
      <c r="B16" s="24" t="s">
        <v>91</v>
      </c>
      <c r="C16" s="24" t="s">
        <v>92</v>
      </c>
      <c r="D16" s="24" t="s">
        <v>48</v>
      </c>
      <c r="E16" s="23">
        <v>91</v>
      </c>
      <c r="F16" s="25">
        <v>36720</v>
      </c>
      <c r="G16" s="23">
        <f t="shared" ca="1" si="0"/>
        <v>20.744693730974131</v>
      </c>
      <c r="H16" s="23" t="str">
        <f t="shared" ca="1" si="1"/>
        <v>21-30</v>
      </c>
      <c r="I16" s="24" t="s">
        <v>93</v>
      </c>
      <c r="J16" s="24" t="s">
        <v>84</v>
      </c>
      <c r="K16" s="24" t="s">
        <v>43</v>
      </c>
      <c r="L16" s="24" t="s">
        <v>44</v>
      </c>
      <c r="M16" s="24" t="s">
        <v>57</v>
      </c>
      <c r="N16" s="23">
        <v>1</v>
      </c>
      <c r="O16" s="22" t="str">
        <f>VLOOKUP(A16,[1]CustomerAddress!$A$1:$F$3997,2)</f>
        <v>9861 New Castle Avenue</v>
      </c>
      <c r="P16" s="22">
        <f>VLOOKUP(A16,[1]CustomerAddress!$A$1:$F$3997,3)</f>
        <v>2428</v>
      </c>
      <c r="Q16" s="22" t="str">
        <f>VLOOKUP(A16,[1]CustomerAddress!$A$1:$F$3997,4)</f>
        <v>NSW</v>
      </c>
      <c r="R16" s="22" t="str">
        <f>VLOOKUP(A16,[1]CustomerAddress!$A$1:$F$3997,5)</f>
        <v>Australia</v>
      </c>
      <c r="S16" s="22">
        <f>VLOOKUP(A16,[1]CustomerAddress!$A$1:$F$3997,6)</f>
        <v>9</v>
      </c>
      <c r="T16" s="22" t="str">
        <f>VLOOKUP(A16,Labels!$A$5:$I$3497,9)</f>
        <v>Late Bloomer</v>
      </c>
    </row>
    <row r="17" spans="1:20" s="22" customFormat="1" ht="15.75" customHeight="1" x14ac:dyDescent="0.25">
      <c r="A17" s="23">
        <v>16</v>
      </c>
      <c r="B17" s="24" t="s">
        <v>94</v>
      </c>
      <c r="C17" s="24" t="s">
        <v>95</v>
      </c>
      <c r="D17" s="24" t="s">
        <v>48</v>
      </c>
      <c r="E17" s="23">
        <v>38</v>
      </c>
      <c r="F17" s="25">
        <v>28183</v>
      </c>
      <c r="G17" s="23">
        <f t="shared" ca="1" si="0"/>
        <v>44.13373482686454</v>
      </c>
      <c r="H17" s="23" t="str">
        <f t="shared" ca="1" si="1"/>
        <v>41-50</v>
      </c>
      <c r="I17" s="24" t="s">
        <v>96</v>
      </c>
      <c r="J17" s="24" t="s">
        <v>61</v>
      </c>
      <c r="K17" s="24" t="s">
        <v>43</v>
      </c>
      <c r="L17" s="24" t="s">
        <v>44</v>
      </c>
      <c r="M17" s="24" t="s">
        <v>45</v>
      </c>
      <c r="N17" s="23">
        <v>18</v>
      </c>
      <c r="O17" s="22" t="str">
        <f>VLOOKUP(A17,[1]CustomerAddress!$A$1:$F$3997,2)</f>
        <v>52 Moland Street</v>
      </c>
      <c r="P17" s="22">
        <f>VLOOKUP(A17,[1]CustomerAddress!$A$1:$F$3997,3)</f>
        <v>3331</v>
      </c>
      <c r="Q17" s="22" t="str">
        <f>VLOOKUP(A17,[1]CustomerAddress!$A$1:$F$3997,4)</f>
        <v>VIC</v>
      </c>
      <c r="R17" s="22" t="str">
        <f>VLOOKUP(A17,[1]CustomerAddress!$A$1:$F$3997,5)</f>
        <v>Australia</v>
      </c>
      <c r="S17" s="22">
        <f>VLOOKUP(A17,[1]CustomerAddress!$A$1:$F$3997,6)</f>
        <v>4</v>
      </c>
      <c r="T17" s="22" t="str">
        <f>VLOOKUP(A17,Labels!$A$5:$I$3497,9)</f>
        <v>Almost Lost Customer</v>
      </c>
    </row>
    <row r="18" spans="1:20" s="22" customFormat="1" ht="15.75" customHeight="1" x14ac:dyDescent="0.25">
      <c r="A18" s="23">
        <v>17</v>
      </c>
      <c r="B18" s="24" t="s">
        <v>97</v>
      </c>
      <c r="C18" s="24" t="s">
        <v>98</v>
      </c>
      <c r="D18" s="24" t="s">
        <v>48</v>
      </c>
      <c r="E18" s="23">
        <v>57</v>
      </c>
      <c r="F18" s="25">
        <v>22724</v>
      </c>
      <c r="G18" s="23">
        <f t="shared" ca="1" si="0"/>
        <v>59.089899210426189</v>
      </c>
      <c r="H18" s="23" t="str">
        <f t="shared" ca="1" si="1"/>
        <v>51-60</v>
      </c>
      <c r="I18" s="24" t="s">
        <v>99</v>
      </c>
      <c r="J18" s="24" t="s">
        <v>61</v>
      </c>
      <c r="K18" s="24" t="s">
        <v>62</v>
      </c>
      <c r="L18" s="24" t="s">
        <v>44</v>
      </c>
      <c r="M18" s="24" t="s">
        <v>45</v>
      </c>
      <c r="N18" s="23">
        <v>15</v>
      </c>
      <c r="O18" s="22" t="str">
        <f>VLOOKUP(A18,[1]CustomerAddress!$A$1:$F$3997,2)</f>
        <v>82391 Kensington Lane</v>
      </c>
      <c r="P18" s="22">
        <f>VLOOKUP(A18,[1]CustomerAddress!$A$1:$F$3997,3)</f>
        <v>3058</v>
      </c>
      <c r="Q18" s="22" t="str">
        <f>VLOOKUP(A18,[1]CustomerAddress!$A$1:$F$3997,4)</f>
        <v>VIC</v>
      </c>
      <c r="R18" s="22" t="str">
        <f>VLOOKUP(A18,[1]CustomerAddress!$A$1:$F$3997,5)</f>
        <v>Australia</v>
      </c>
      <c r="S18" s="22">
        <f>VLOOKUP(A18,[1]CustomerAddress!$A$1:$F$3997,6)</f>
        <v>9</v>
      </c>
      <c r="T18" s="22" t="str">
        <f>VLOOKUP(A18,Labels!$A$5:$I$3497,9)</f>
        <v>Becoming Loyal</v>
      </c>
    </row>
    <row r="19" spans="1:20" s="22" customFormat="1" ht="15.75" customHeight="1" x14ac:dyDescent="0.25">
      <c r="A19" s="23">
        <v>18</v>
      </c>
      <c r="B19" s="24" t="s">
        <v>100</v>
      </c>
      <c r="C19" s="24" t="s">
        <v>101</v>
      </c>
      <c r="D19" s="24" t="s">
        <v>40</v>
      </c>
      <c r="E19" s="23">
        <v>79</v>
      </c>
      <c r="F19" s="25">
        <v>24659</v>
      </c>
      <c r="G19" s="23">
        <f t="shared" ca="1" si="0"/>
        <v>53.788529347412485</v>
      </c>
      <c r="H19" s="23" t="str">
        <f t="shared" ca="1" si="1"/>
        <v>51-60</v>
      </c>
      <c r="I19" s="24" t="s">
        <v>102</v>
      </c>
      <c r="J19" s="24" t="s">
        <v>61</v>
      </c>
      <c r="K19" s="24" t="s">
        <v>62</v>
      </c>
      <c r="L19" s="24" t="s">
        <v>44</v>
      </c>
      <c r="M19" s="24" t="s">
        <v>57</v>
      </c>
      <c r="N19" s="23">
        <v>11</v>
      </c>
      <c r="O19" s="22" t="str">
        <f>VLOOKUP(A19,[1]CustomerAddress!$A$1:$F$3997,2)</f>
        <v>092 2nd Alley</v>
      </c>
      <c r="P19" s="22">
        <f>VLOOKUP(A19,[1]CustomerAddress!$A$1:$F$3997,3)</f>
        <v>2135</v>
      </c>
      <c r="Q19" s="22" t="str">
        <f>VLOOKUP(A19,[1]CustomerAddress!$A$1:$F$3997,4)</f>
        <v>NSW</v>
      </c>
      <c r="R19" s="22" t="str">
        <f>VLOOKUP(A19,[1]CustomerAddress!$A$1:$F$3997,5)</f>
        <v>Australia</v>
      </c>
      <c r="S19" s="22">
        <f>VLOOKUP(A19,[1]CustomerAddress!$A$1:$F$3997,6)</f>
        <v>12</v>
      </c>
      <c r="T19" s="22" t="str">
        <f>VLOOKUP(A19,Labels!$A$5:$I$3497,9)</f>
        <v>Almost Lost Customer</v>
      </c>
    </row>
    <row r="20" spans="1:20" s="22" customFormat="1" ht="15.75" customHeight="1" x14ac:dyDescent="0.25">
      <c r="A20" s="23">
        <v>19</v>
      </c>
      <c r="B20" s="24" t="s">
        <v>103</v>
      </c>
      <c r="C20" s="24" t="s">
        <v>104</v>
      </c>
      <c r="D20" s="24" t="s">
        <v>40</v>
      </c>
      <c r="E20" s="23">
        <v>76</v>
      </c>
      <c r="F20" s="25">
        <v>36996</v>
      </c>
      <c r="G20" s="23">
        <f t="shared" ca="1" si="0"/>
        <v>19.988529347412488</v>
      </c>
      <c r="H20" s="23" t="str">
        <f t="shared" ca="1" si="1"/>
        <v>11-20</v>
      </c>
      <c r="I20" s="24" t="s">
        <v>105</v>
      </c>
      <c r="J20" s="24" t="s">
        <v>84</v>
      </c>
      <c r="K20" s="24" t="s">
        <v>66</v>
      </c>
      <c r="L20" s="24" t="s">
        <v>44</v>
      </c>
      <c r="M20" s="24" t="s">
        <v>57</v>
      </c>
      <c r="N20" s="23">
        <v>1</v>
      </c>
      <c r="O20" s="22" t="str">
        <f>VLOOKUP(A20,[1]CustomerAddress!$A$1:$F$3997,2)</f>
        <v>59 Spaight Circle</v>
      </c>
      <c r="P20" s="22">
        <f>VLOOKUP(A20,[1]CustomerAddress!$A$1:$F$3997,3)</f>
        <v>2233</v>
      </c>
      <c r="Q20" s="22" t="str">
        <f>VLOOKUP(A20,[1]CustomerAddress!$A$1:$F$3997,4)</f>
        <v>NSW</v>
      </c>
      <c r="R20" s="22" t="str">
        <f>VLOOKUP(A20,[1]CustomerAddress!$A$1:$F$3997,5)</f>
        <v>Australia</v>
      </c>
      <c r="S20" s="22">
        <f>VLOOKUP(A20,[1]CustomerAddress!$A$1:$F$3997,6)</f>
        <v>9</v>
      </c>
      <c r="T20" s="22" t="str">
        <f>VLOOKUP(A20,Labels!$A$5:$I$3497,9)</f>
        <v>Lost Customer</v>
      </c>
    </row>
    <row r="21" spans="1:20" s="22" customFormat="1" ht="15.75" customHeight="1" x14ac:dyDescent="0.25">
      <c r="A21" s="23">
        <v>20</v>
      </c>
      <c r="B21" s="24" t="s">
        <v>106</v>
      </c>
      <c r="C21" s="24" t="s">
        <v>107</v>
      </c>
      <c r="D21" s="24" t="s">
        <v>48</v>
      </c>
      <c r="E21" s="23">
        <v>72</v>
      </c>
      <c r="F21" s="25">
        <v>29446</v>
      </c>
      <c r="G21" s="23">
        <f t="shared" ca="1" si="0"/>
        <v>40.673460854261805</v>
      </c>
      <c r="H21" s="23" t="str">
        <f t="shared" ca="1" si="1"/>
        <v>41-50</v>
      </c>
      <c r="I21" s="24" t="s">
        <v>108</v>
      </c>
      <c r="J21" s="24" t="s">
        <v>84</v>
      </c>
      <c r="K21" s="24" t="s">
        <v>43</v>
      </c>
      <c r="L21" s="24" t="s">
        <v>44</v>
      </c>
      <c r="M21" s="24" t="s">
        <v>57</v>
      </c>
      <c r="N21" s="23">
        <v>11</v>
      </c>
      <c r="O21" s="22" t="str">
        <f>VLOOKUP(A21,[1]CustomerAddress!$A$1:$F$3997,2)</f>
        <v>032 Bartelt Crossing</v>
      </c>
      <c r="P21" s="22">
        <f>VLOOKUP(A21,[1]CustomerAddress!$A$1:$F$3997,3)</f>
        <v>2444</v>
      </c>
      <c r="Q21" s="22" t="str">
        <f>VLOOKUP(A21,[1]CustomerAddress!$A$1:$F$3997,4)</f>
        <v>NSW</v>
      </c>
      <c r="R21" s="22" t="str">
        <f>VLOOKUP(A21,[1]CustomerAddress!$A$1:$F$3997,5)</f>
        <v>Australia</v>
      </c>
      <c r="S21" s="22">
        <f>VLOOKUP(A21,[1]CustomerAddress!$A$1:$F$3997,6)</f>
        <v>8</v>
      </c>
      <c r="T21" s="22" t="str">
        <f>VLOOKUP(A21,Labels!$A$5:$I$3497,9)</f>
        <v>Late Bloomer</v>
      </c>
    </row>
    <row r="22" spans="1:20" s="22" customFormat="1" ht="15.75" customHeight="1" x14ac:dyDescent="0.25">
      <c r="A22" s="23">
        <v>21</v>
      </c>
      <c r="B22" s="24" t="s">
        <v>109</v>
      </c>
      <c r="C22" s="24" t="s">
        <v>110</v>
      </c>
      <c r="D22" s="24" t="s">
        <v>48</v>
      </c>
      <c r="E22" s="23">
        <v>74</v>
      </c>
      <c r="F22" s="25">
        <v>29484</v>
      </c>
      <c r="G22" s="23">
        <f t="shared" ca="1" si="0"/>
        <v>40.56935126522071</v>
      </c>
      <c r="H22" s="23" t="str">
        <f t="shared" ca="1" si="1"/>
        <v>41-50</v>
      </c>
      <c r="I22" s="24" t="s">
        <v>111</v>
      </c>
      <c r="J22" s="24" t="s">
        <v>84</v>
      </c>
      <c r="K22" s="24" t="s">
        <v>62</v>
      </c>
      <c r="L22" s="24" t="s">
        <v>44</v>
      </c>
      <c r="M22" s="24" t="s">
        <v>45</v>
      </c>
      <c r="N22" s="23">
        <v>16</v>
      </c>
      <c r="O22" s="22" t="str">
        <f>VLOOKUP(A22,[1]CustomerAddress!$A$1:$F$3997,2)</f>
        <v>18 Jenna Center</v>
      </c>
      <c r="P22" s="22">
        <f>VLOOKUP(A22,[1]CustomerAddress!$A$1:$F$3997,3)</f>
        <v>2650</v>
      </c>
      <c r="Q22" s="22" t="str">
        <f>VLOOKUP(A22,[1]CustomerAddress!$A$1:$F$3997,4)</f>
        <v>NSW</v>
      </c>
      <c r="R22" s="22" t="str">
        <f>VLOOKUP(A22,[1]CustomerAddress!$A$1:$F$3997,5)</f>
        <v>Australia</v>
      </c>
      <c r="S22" s="22">
        <f>VLOOKUP(A22,[1]CustomerAddress!$A$1:$F$3997,6)</f>
        <v>7</v>
      </c>
      <c r="T22" s="22" t="str">
        <f>VLOOKUP(A22,Labels!$A$5:$I$3497,9)</f>
        <v>Becoming Loyal</v>
      </c>
    </row>
    <row r="23" spans="1:20" s="22" customFormat="1" ht="15.75" customHeight="1" x14ac:dyDescent="0.25">
      <c r="A23" s="23">
        <v>22</v>
      </c>
      <c r="B23" s="24" t="s">
        <v>112</v>
      </c>
      <c r="C23" s="24" t="s">
        <v>113</v>
      </c>
      <c r="D23" s="24" t="s">
        <v>40</v>
      </c>
      <c r="E23" s="23">
        <v>79</v>
      </c>
      <c r="F23" s="25">
        <v>22990</v>
      </c>
      <c r="G23" s="23">
        <f t="shared" ca="1" si="0"/>
        <v>58.361132087138515</v>
      </c>
      <c r="H23" s="23" t="str">
        <f t="shared" ca="1" si="1"/>
        <v>51-60</v>
      </c>
      <c r="J23" s="24" t="s">
        <v>56</v>
      </c>
      <c r="K23" s="24" t="s">
        <v>43</v>
      </c>
      <c r="L23" s="24" t="s">
        <v>44</v>
      </c>
      <c r="M23" s="24" t="s">
        <v>57</v>
      </c>
      <c r="N23" s="23">
        <v>11</v>
      </c>
      <c r="O23" s="22" t="str">
        <f>VLOOKUP(A23,[1]CustomerAddress!$A$1:$F$3997,2)</f>
        <v>18 Jenna Center</v>
      </c>
      <c r="P23" s="22">
        <f>VLOOKUP(A23,[1]CustomerAddress!$A$1:$F$3997,3)</f>
        <v>2650</v>
      </c>
      <c r="Q23" s="22" t="str">
        <f>VLOOKUP(A23,[1]CustomerAddress!$A$1:$F$3997,4)</f>
        <v>NSW</v>
      </c>
      <c r="R23" s="22" t="str">
        <f>VLOOKUP(A23,[1]CustomerAddress!$A$1:$F$3997,5)</f>
        <v>Australia</v>
      </c>
      <c r="S23" s="22">
        <f>VLOOKUP(A23,[1]CustomerAddress!$A$1:$F$3997,6)</f>
        <v>7</v>
      </c>
      <c r="T23" s="22" t="str">
        <f>VLOOKUP(A23,Labels!$A$5:$I$3497,9)</f>
        <v>Almost Lost Customer</v>
      </c>
    </row>
    <row r="24" spans="1:20" s="22" customFormat="1" ht="15.75" customHeight="1" x14ac:dyDescent="0.25">
      <c r="A24" s="23">
        <v>23</v>
      </c>
      <c r="B24" s="24" t="s">
        <v>114</v>
      </c>
      <c r="C24" s="24" t="s">
        <v>115</v>
      </c>
      <c r="D24" s="24" t="s">
        <v>48</v>
      </c>
      <c r="E24" s="23">
        <v>43</v>
      </c>
      <c r="F24" s="25">
        <v>34740</v>
      </c>
      <c r="G24" s="23">
        <f t="shared" ca="1" si="0"/>
        <v>26.169351265220708</v>
      </c>
      <c r="H24" s="23" t="str">
        <f t="shared" ca="1" si="1"/>
        <v>21-30</v>
      </c>
      <c r="J24" s="24" t="s">
        <v>61</v>
      </c>
      <c r="K24" s="24" t="s">
        <v>66</v>
      </c>
      <c r="L24" s="24" t="s">
        <v>44</v>
      </c>
      <c r="M24" s="24" t="s">
        <v>45</v>
      </c>
      <c r="N24" s="23">
        <v>1</v>
      </c>
      <c r="O24" s="22" t="str">
        <f>VLOOKUP(A24,[1]CustomerAddress!$A$1:$F$3997,2)</f>
        <v>18 Jenna Center</v>
      </c>
      <c r="P24" s="22">
        <f>VLOOKUP(A24,[1]CustomerAddress!$A$1:$F$3997,3)</f>
        <v>2650</v>
      </c>
      <c r="Q24" s="22" t="str">
        <f>VLOOKUP(A24,[1]CustomerAddress!$A$1:$F$3997,4)</f>
        <v>NSW</v>
      </c>
      <c r="R24" s="22" t="str">
        <f>VLOOKUP(A24,[1]CustomerAddress!$A$1:$F$3997,5)</f>
        <v>Australia</v>
      </c>
      <c r="S24" s="22">
        <f>VLOOKUP(A24,[1]CustomerAddress!$A$1:$F$3997,6)</f>
        <v>7</v>
      </c>
      <c r="T24" s="22" t="str">
        <f>VLOOKUP(A24,Labels!$A$5:$I$3497,9)</f>
        <v>Very Loyal</v>
      </c>
    </row>
    <row r="25" spans="1:20" s="22" customFormat="1" ht="15.75" customHeight="1" x14ac:dyDescent="0.25">
      <c r="A25" s="23">
        <v>24</v>
      </c>
      <c r="B25" s="24" t="s">
        <v>116</v>
      </c>
      <c r="C25" s="24" t="s">
        <v>117</v>
      </c>
      <c r="D25" s="24" t="s">
        <v>40</v>
      </c>
      <c r="E25" s="23">
        <v>55</v>
      </c>
      <c r="F25" s="25">
        <v>28462</v>
      </c>
      <c r="G25" s="23">
        <f t="shared" ca="1" si="0"/>
        <v>43.369351265220708</v>
      </c>
      <c r="H25" s="23" t="str">
        <f t="shared" ca="1" si="1"/>
        <v>41-50</v>
      </c>
      <c r="I25" s="24" t="s">
        <v>118</v>
      </c>
      <c r="J25" s="24" t="s">
        <v>75</v>
      </c>
      <c r="K25" s="24" t="s">
        <v>43</v>
      </c>
      <c r="L25" s="24" t="s">
        <v>44</v>
      </c>
      <c r="M25" s="24" t="s">
        <v>45</v>
      </c>
      <c r="N25" s="23">
        <v>15</v>
      </c>
      <c r="O25" s="22" t="str">
        <f>VLOOKUP(A25,[1]CustomerAddress!$A$1:$F$3997,2)</f>
        <v>3 Cordelia Plaza</v>
      </c>
      <c r="P25" s="22">
        <f>VLOOKUP(A25,[1]CustomerAddress!$A$1:$F$3997,3)</f>
        <v>2153</v>
      </c>
      <c r="Q25" s="22" t="str">
        <f>VLOOKUP(A25,[1]CustomerAddress!$A$1:$F$3997,4)</f>
        <v>NSW</v>
      </c>
      <c r="R25" s="22" t="str">
        <f>VLOOKUP(A25,[1]CustomerAddress!$A$1:$F$3997,5)</f>
        <v>Australia</v>
      </c>
      <c r="S25" s="22">
        <f>VLOOKUP(A25,[1]CustomerAddress!$A$1:$F$3997,6)</f>
        <v>10</v>
      </c>
      <c r="T25" s="22" t="str">
        <f>VLOOKUP(A25,Labels!$A$5:$I$3497,9)</f>
        <v>Very Loyal</v>
      </c>
    </row>
    <row r="26" spans="1:20" s="22" customFormat="1" ht="15.75" customHeight="1" x14ac:dyDescent="0.25">
      <c r="A26" s="23">
        <v>25</v>
      </c>
      <c r="B26" s="24" t="s">
        <v>119</v>
      </c>
      <c r="C26" s="24" t="s">
        <v>120</v>
      </c>
      <c r="D26" s="24" t="s">
        <v>48</v>
      </c>
      <c r="E26" s="23">
        <v>72</v>
      </c>
      <c r="F26" s="25">
        <v>28096</v>
      </c>
      <c r="G26" s="23">
        <f t="shared" ca="1" si="0"/>
        <v>44.372090991248108</v>
      </c>
      <c r="H26" s="23" t="str">
        <f t="shared" ca="1" si="1"/>
        <v>41-50</v>
      </c>
      <c r="I26" s="24" t="s">
        <v>121</v>
      </c>
      <c r="J26" s="24" t="s">
        <v>50</v>
      </c>
      <c r="K26" s="24" t="s">
        <v>43</v>
      </c>
      <c r="L26" s="24" t="s">
        <v>44</v>
      </c>
      <c r="M26" s="24" t="s">
        <v>45</v>
      </c>
      <c r="N26" s="23">
        <v>21</v>
      </c>
      <c r="O26" s="22" t="str">
        <f>VLOOKUP(A26,[1]CustomerAddress!$A$1:$F$3997,2)</f>
        <v>28 5th Center</v>
      </c>
      <c r="P26" s="22">
        <f>VLOOKUP(A26,[1]CustomerAddress!$A$1:$F$3997,3)</f>
        <v>4413</v>
      </c>
      <c r="Q26" s="22" t="str">
        <f>VLOOKUP(A26,[1]CustomerAddress!$A$1:$F$3997,4)</f>
        <v>QLD</v>
      </c>
      <c r="R26" s="22" t="str">
        <f>VLOOKUP(A26,[1]CustomerAddress!$A$1:$F$3997,5)</f>
        <v>Australia</v>
      </c>
      <c r="S26" s="22">
        <f>VLOOKUP(A26,[1]CustomerAddress!$A$1:$F$3997,6)</f>
        <v>3</v>
      </c>
      <c r="T26" s="22" t="str">
        <f>VLOOKUP(A26,Labels!$A$5:$I$3497,9)</f>
        <v>Platinum Customer</v>
      </c>
    </row>
    <row r="27" spans="1:20" s="22" customFormat="1" ht="15.75" customHeight="1" x14ac:dyDescent="0.25">
      <c r="A27" s="23">
        <v>26</v>
      </c>
      <c r="B27" s="24" t="s">
        <v>122</v>
      </c>
      <c r="C27" s="24" t="s">
        <v>123</v>
      </c>
      <c r="D27" s="24" t="s">
        <v>40</v>
      </c>
      <c r="E27" s="23">
        <v>12</v>
      </c>
      <c r="F27" s="25">
        <v>28651</v>
      </c>
      <c r="G27" s="23">
        <f t="shared" ca="1" si="0"/>
        <v>42.851543046042629</v>
      </c>
      <c r="H27" s="23" t="str">
        <f t="shared" ca="1" si="1"/>
        <v>41-50</v>
      </c>
      <c r="I27" s="24" t="s">
        <v>124</v>
      </c>
      <c r="J27" s="24" t="s">
        <v>50</v>
      </c>
      <c r="K27" s="24" t="s">
        <v>43</v>
      </c>
      <c r="L27" s="24" t="s">
        <v>44</v>
      </c>
      <c r="M27" s="24" t="s">
        <v>45</v>
      </c>
      <c r="N27" s="23">
        <v>16</v>
      </c>
      <c r="O27" s="22" t="str">
        <f>VLOOKUP(A27,[1]CustomerAddress!$A$1:$F$3997,2)</f>
        <v>52 Carey Alley</v>
      </c>
      <c r="P27" s="22">
        <f>VLOOKUP(A27,[1]CustomerAddress!$A$1:$F$3997,3)</f>
        <v>4740</v>
      </c>
      <c r="Q27" s="22" t="str">
        <f>VLOOKUP(A27,[1]CustomerAddress!$A$1:$F$3997,4)</f>
        <v>QLD</v>
      </c>
      <c r="R27" s="22" t="str">
        <f>VLOOKUP(A27,[1]CustomerAddress!$A$1:$F$3997,5)</f>
        <v>Australia</v>
      </c>
      <c r="S27" s="22">
        <f>VLOOKUP(A27,[1]CustomerAddress!$A$1:$F$3997,6)</f>
        <v>5</v>
      </c>
      <c r="T27" s="22" t="str">
        <f>VLOOKUP(A27,Labels!$A$5:$I$3497,9)</f>
        <v>Lost Customer</v>
      </c>
    </row>
    <row r="28" spans="1:20" s="22" customFormat="1" ht="15.75" customHeight="1" x14ac:dyDescent="0.25">
      <c r="A28" s="23">
        <v>27</v>
      </c>
      <c r="B28" s="24" t="s">
        <v>125</v>
      </c>
      <c r="C28" s="24" t="s">
        <v>126</v>
      </c>
      <c r="D28" s="24" t="s">
        <v>48</v>
      </c>
      <c r="E28" s="23">
        <v>37</v>
      </c>
      <c r="F28" s="25">
        <v>28758</v>
      </c>
      <c r="G28" s="23">
        <f t="shared" ca="1" si="0"/>
        <v>42.558392361111117</v>
      </c>
      <c r="H28" s="23" t="str">
        <f t="shared" ca="1" si="1"/>
        <v>41-50</v>
      </c>
      <c r="I28" s="24" t="s">
        <v>127</v>
      </c>
      <c r="J28" s="24" t="s">
        <v>42</v>
      </c>
      <c r="K28" s="24" t="s">
        <v>43</v>
      </c>
      <c r="L28" s="24" t="s">
        <v>44</v>
      </c>
      <c r="M28" s="24" t="s">
        <v>45</v>
      </c>
      <c r="N28" s="23">
        <v>12</v>
      </c>
      <c r="O28" s="22" t="str">
        <f>VLOOKUP(A28,[1]CustomerAddress!$A$1:$F$3997,2)</f>
        <v>96 Texas Plaza</v>
      </c>
      <c r="P28" s="22">
        <f>VLOOKUP(A28,[1]CustomerAddress!$A$1:$F$3997,3)</f>
        <v>3218</v>
      </c>
      <c r="Q28" s="22" t="str">
        <f>VLOOKUP(A28,[1]CustomerAddress!$A$1:$F$3997,4)</f>
        <v>VIC</v>
      </c>
      <c r="R28" s="22" t="str">
        <f>VLOOKUP(A28,[1]CustomerAddress!$A$1:$F$3997,5)</f>
        <v>Australia</v>
      </c>
      <c r="S28" s="22">
        <f>VLOOKUP(A28,[1]CustomerAddress!$A$1:$F$3997,6)</f>
        <v>7</v>
      </c>
      <c r="T28" s="22" t="str">
        <f>VLOOKUP(A28,Labels!$A$5:$I$3497,9)</f>
        <v>Almost Lost Customer</v>
      </c>
    </row>
    <row r="29" spans="1:20" s="22" customFormat="1" ht="15.75" customHeight="1" x14ac:dyDescent="0.25">
      <c r="A29" s="23">
        <v>28</v>
      </c>
      <c r="B29" s="24" t="s">
        <v>128</v>
      </c>
      <c r="C29" s="24" t="s">
        <v>129</v>
      </c>
      <c r="D29" s="24" t="s">
        <v>48</v>
      </c>
      <c r="E29" s="23">
        <v>5</v>
      </c>
      <c r="F29" s="25">
        <v>26937</v>
      </c>
      <c r="G29" s="23">
        <f t="shared" ca="1" si="0"/>
        <v>47.547433457001532</v>
      </c>
      <c r="H29" s="23" t="str">
        <f t="shared" ca="1" si="1"/>
        <v>41-50</v>
      </c>
      <c r="I29" s="24" t="s">
        <v>78</v>
      </c>
      <c r="J29" s="24" t="s">
        <v>42</v>
      </c>
      <c r="K29" s="24" t="s">
        <v>62</v>
      </c>
      <c r="L29" s="24" t="s">
        <v>44</v>
      </c>
      <c r="M29" s="24" t="s">
        <v>45</v>
      </c>
      <c r="N29" s="23">
        <v>21</v>
      </c>
      <c r="O29" s="22" t="str">
        <f>VLOOKUP(A29,[1]CustomerAddress!$A$1:$F$3997,2)</f>
        <v>48 Eagan Avenue</v>
      </c>
      <c r="P29" s="22">
        <f>VLOOKUP(A29,[1]CustomerAddress!$A$1:$F$3997,3)</f>
        <v>4868</v>
      </c>
      <c r="Q29" s="22" t="str">
        <f>VLOOKUP(A29,[1]CustomerAddress!$A$1:$F$3997,4)</f>
        <v>QLD</v>
      </c>
      <c r="R29" s="22" t="str">
        <f>VLOOKUP(A29,[1]CustomerAddress!$A$1:$F$3997,5)</f>
        <v>Australia</v>
      </c>
      <c r="S29" s="22">
        <f>VLOOKUP(A29,[1]CustomerAddress!$A$1:$F$3997,6)</f>
        <v>4</v>
      </c>
      <c r="T29" s="22" t="str">
        <f>VLOOKUP(A29,Labels!$A$5:$I$3497,9)</f>
        <v>High Risk Customer</v>
      </c>
    </row>
    <row r="30" spans="1:20" s="22" customFormat="1" ht="15.75" customHeight="1" x14ac:dyDescent="0.25">
      <c r="A30" s="23">
        <v>29</v>
      </c>
      <c r="B30" s="24" t="s">
        <v>130</v>
      </c>
      <c r="C30" s="24" t="s">
        <v>131</v>
      </c>
      <c r="D30" s="24" t="s">
        <v>40</v>
      </c>
      <c r="E30" s="23">
        <v>62</v>
      </c>
      <c r="F30" s="25">
        <v>25011</v>
      </c>
      <c r="G30" s="23">
        <f t="shared" ca="1" si="0"/>
        <v>52.82414578576865</v>
      </c>
      <c r="H30" s="23" t="str">
        <f t="shared" ca="1" si="1"/>
        <v>51-60</v>
      </c>
      <c r="I30" s="24" t="s">
        <v>132</v>
      </c>
      <c r="J30" s="24" t="s">
        <v>84</v>
      </c>
      <c r="K30" s="24" t="s">
        <v>43</v>
      </c>
      <c r="L30" s="24" t="s">
        <v>44</v>
      </c>
      <c r="M30" s="24" t="s">
        <v>57</v>
      </c>
      <c r="N30" s="23">
        <v>19</v>
      </c>
      <c r="O30" s="22" t="str">
        <f>VLOOKUP(A30,[1]CustomerAddress!$A$1:$F$3997,2)</f>
        <v>9 Buell Park</v>
      </c>
      <c r="P30" s="22">
        <f>VLOOKUP(A30,[1]CustomerAddress!$A$1:$F$3997,3)</f>
        <v>4116</v>
      </c>
      <c r="Q30" s="22" t="str">
        <f>VLOOKUP(A30,[1]CustomerAddress!$A$1:$F$3997,4)</f>
        <v>QLD</v>
      </c>
      <c r="R30" s="22" t="str">
        <f>VLOOKUP(A30,[1]CustomerAddress!$A$1:$F$3997,5)</f>
        <v>Australia</v>
      </c>
      <c r="S30" s="22">
        <f>VLOOKUP(A30,[1]CustomerAddress!$A$1:$F$3997,6)</f>
        <v>7</v>
      </c>
      <c r="T30" s="22" t="str">
        <f>VLOOKUP(A30,Labels!$A$5:$I$3497,9)</f>
        <v>Recent Customer</v>
      </c>
    </row>
    <row r="31" spans="1:20" s="22" customFormat="1" ht="15.75" customHeight="1" x14ac:dyDescent="0.25">
      <c r="A31" s="23">
        <v>30</v>
      </c>
      <c r="B31" s="24" t="s">
        <v>133</v>
      </c>
      <c r="C31" s="24" t="s">
        <v>134</v>
      </c>
      <c r="D31" s="24" t="s">
        <v>48</v>
      </c>
      <c r="E31" s="23">
        <v>18</v>
      </c>
      <c r="F31" s="25">
        <v>22572</v>
      </c>
      <c r="G31" s="23">
        <f t="shared" ca="1" si="0"/>
        <v>59.506337566590574</v>
      </c>
      <c r="H31" s="23" t="str">
        <f t="shared" ca="1" si="1"/>
        <v>51-60</v>
      </c>
      <c r="J31" s="24" t="s">
        <v>56</v>
      </c>
      <c r="K31" s="24" t="s">
        <v>62</v>
      </c>
      <c r="L31" s="24" t="s">
        <v>44</v>
      </c>
      <c r="M31" s="24" t="s">
        <v>45</v>
      </c>
      <c r="N31" s="23">
        <v>6</v>
      </c>
      <c r="O31" s="22" t="str">
        <f>VLOOKUP(A31,[1]CustomerAddress!$A$1:$F$3997,2)</f>
        <v>02663 Buell Parkway</v>
      </c>
      <c r="P31" s="22">
        <f>VLOOKUP(A31,[1]CustomerAddress!$A$1:$F$3997,3)</f>
        <v>2519</v>
      </c>
      <c r="Q31" s="22" t="str">
        <f>VLOOKUP(A31,[1]CustomerAddress!$A$1:$F$3997,4)</f>
        <v>NSW</v>
      </c>
      <c r="R31" s="22" t="str">
        <f>VLOOKUP(A31,[1]CustomerAddress!$A$1:$F$3997,5)</f>
        <v>Australia</v>
      </c>
      <c r="S31" s="22">
        <f>VLOOKUP(A31,[1]CustomerAddress!$A$1:$F$3997,6)</f>
        <v>11</v>
      </c>
      <c r="T31" s="22" t="str">
        <f>VLOOKUP(A31,Labels!$A$5:$I$3497,9)</f>
        <v>Recent Customer</v>
      </c>
    </row>
    <row r="32" spans="1:20" s="22" customFormat="1" ht="15.75" customHeight="1" x14ac:dyDescent="0.25">
      <c r="A32" s="23">
        <v>31</v>
      </c>
      <c r="B32" s="24" t="s">
        <v>135</v>
      </c>
      <c r="C32" s="24" t="s">
        <v>136</v>
      </c>
      <c r="D32" s="24" t="s">
        <v>40</v>
      </c>
      <c r="E32" s="23">
        <v>3</v>
      </c>
      <c r="F32" s="25">
        <v>22974</v>
      </c>
      <c r="G32" s="23">
        <f t="shared" ca="1" si="0"/>
        <v>58.404967703576872</v>
      </c>
      <c r="H32" s="23" t="str">
        <f t="shared" ca="1" si="1"/>
        <v>51-60</v>
      </c>
      <c r="I32" s="24" t="s">
        <v>137</v>
      </c>
      <c r="J32" s="24" t="s">
        <v>138</v>
      </c>
      <c r="K32" s="24" t="s">
        <v>66</v>
      </c>
      <c r="L32" s="24" t="s">
        <v>44</v>
      </c>
      <c r="M32" s="24" t="s">
        <v>45</v>
      </c>
      <c r="N32" s="23">
        <v>14</v>
      </c>
      <c r="O32" s="22" t="str">
        <f>VLOOKUP(A32,[1]CustomerAddress!$A$1:$F$3997,2)</f>
        <v>2294 Pleasure Place</v>
      </c>
      <c r="P32" s="22">
        <f>VLOOKUP(A32,[1]CustomerAddress!$A$1:$F$3997,3)</f>
        <v>2135</v>
      </c>
      <c r="Q32" s="22" t="str">
        <f>VLOOKUP(A32,[1]CustomerAddress!$A$1:$F$3997,4)</f>
        <v>NSW</v>
      </c>
      <c r="R32" s="22" t="str">
        <f>VLOOKUP(A32,[1]CustomerAddress!$A$1:$F$3997,5)</f>
        <v>Australia</v>
      </c>
      <c r="S32" s="22">
        <f>VLOOKUP(A32,[1]CustomerAddress!$A$1:$F$3997,6)</f>
        <v>12</v>
      </c>
      <c r="T32" s="22" t="str">
        <f>VLOOKUP(A32,Labels!$A$5:$I$3497,9)</f>
        <v>Lost Customer</v>
      </c>
    </row>
    <row r="33" spans="1:20" s="22" customFormat="1" ht="15.75" customHeight="1" x14ac:dyDescent="0.25">
      <c r="A33" s="23">
        <v>32</v>
      </c>
      <c r="B33" s="24" t="s">
        <v>139</v>
      </c>
      <c r="C33" s="24" t="s">
        <v>140</v>
      </c>
      <c r="D33" s="24" t="s">
        <v>40</v>
      </c>
      <c r="E33" s="23">
        <v>17</v>
      </c>
      <c r="F33" s="25">
        <v>34809</v>
      </c>
      <c r="G33" s="23">
        <f t="shared" ca="1" si="0"/>
        <v>25.980310169330295</v>
      </c>
      <c r="H33" s="23" t="str">
        <f t="shared" ca="1" si="1"/>
        <v>21-30</v>
      </c>
      <c r="I33" s="24" t="s">
        <v>141</v>
      </c>
      <c r="J33" s="24" t="s">
        <v>84</v>
      </c>
      <c r="K33" s="24" t="s">
        <v>62</v>
      </c>
      <c r="L33" s="24" t="s">
        <v>44</v>
      </c>
      <c r="M33" s="24" t="s">
        <v>57</v>
      </c>
      <c r="N33" s="23">
        <v>4</v>
      </c>
      <c r="O33" s="22" t="str">
        <f>VLOOKUP(A33,[1]CustomerAddress!$A$1:$F$3997,2)</f>
        <v>2951 Petterle Place</v>
      </c>
      <c r="P33" s="22">
        <f>VLOOKUP(A33,[1]CustomerAddress!$A$1:$F$3997,3)</f>
        <v>2756</v>
      </c>
      <c r="Q33" s="22" t="str">
        <f>VLOOKUP(A33,[1]CustomerAddress!$A$1:$F$3997,4)</f>
        <v>NSW</v>
      </c>
      <c r="R33" s="22" t="str">
        <f>VLOOKUP(A33,[1]CustomerAddress!$A$1:$F$3997,5)</f>
        <v>Australia</v>
      </c>
      <c r="S33" s="22">
        <f>VLOOKUP(A33,[1]CustomerAddress!$A$1:$F$3997,6)</f>
        <v>9</v>
      </c>
      <c r="T33" s="22" t="str">
        <f>VLOOKUP(A33,Labels!$A$5:$I$3497,9)</f>
        <v>Almost Lost Customer</v>
      </c>
    </row>
    <row r="34" spans="1:20" s="22" customFormat="1" ht="15.75" customHeight="1" x14ac:dyDescent="0.25">
      <c r="A34" s="23">
        <v>33</v>
      </c>
      <c r="B34" s="24" t="s">
        <v>142</v>
      </c>
      <c r="C34" s="24" t="s">
        <v>143</v>
      </c>
      <c r="D34" s="24" t="s">
        <v>48</v>
      </c>
      <c r="E34" s="23">
        <v>44</v>
      </c>
      <c r="F34" s="25">
        <v>20996</v>
      </c>
      <c r="G34" s="23">
        <f t="shared" ca="1" si="0"/>
        <v>63.82414578576865</v>
      </c>
      <c r="H34" s="23" t="str">
        <f t="shared" ca="1" si="1"/>
        <v>61-70</v>
      </c>
      <c r="I34" s="24" t="s">
        <v>144</v>
      </c>
      <c r="J34" s="24" t="s">
        <v>61</v>
      </c>
      <c r="K34" s="24" t="s">
        <v>62</v>
      </c>
      <c r="L34" s="24" t="s">
        <v>44</v>
      </c>
      <c r="M34" s="24" t="s">
        <v>45</v>
      </c>
      <c r="N34" s="23">
        <v>11</v>
      </c>
      <c r="O34" s="22" t="str">
        <f>VLOOKUP(A34,[1]CustomerAddress!$A$1:$F$3997,2)</f>
        <v>63 Lukken Drive</v>
      </c>
      <c r="P34" s="22">
        <f>VLOOKUP(A34,[1]CustomerAddress!$A$1:$F$3997,3)</f>
        <v>2170</v>
      </c>
      <c r="Q34" s="22" t="str">
        <f>VLOOKUP(A34,[1]CustomerAddress!$A$1:$F$3997,4)</f>
        <v>NSW</v>
      </c>
      <c r="R34" s="22" t="str">
        <f>VLOOKUP(A34,[1]CustomerAddress!$A$1:$F$3997,5)</f>
        <v>Australia</v>
      </c>
      <c r="S34" s="22">
        <f>VLOOKUP(A34,[1]CustomerAddress!$A$1:$F$3997,6)</f>
        <v>9</v>
      </c>
      <c r="T34" s="22" t="str">
        <f>VLOOKUP(A34,Labels!$A$5:$I$3497,9)</f>
        <v>Potential Customer</v>
      </c>
    </row>
    <row r="35" spans="1:20" s="22" customFormat="1" ht="15.75" hidden="1" customHeight="1" x14ac:dyDescent="0.25">
      <c r="A35" s="23">
        <v>34</v>
      </c>
      <c r="B35" s="24" t="s">
        <v>145</v>
      </c>
      <c r="C35" s="24" t="s">
        <v>146</v>
      </c>
      <c r="D35" s="24" t="s">
        <v>147</v>
      </c>
      <c r="E35" s="23">
        <v>59</v>
      </c>
      <c r="F35" s="25" t="s">
        <v>148</v>
      </c>
      <c r="G35" s="23" t="e">
        <f t="shared" ca="1" si="0"/>
        <v>#VALUE!</v>
      </c>
      <c r="H35" s="23"/>
      <c r="I35" s="24" t="s">
        <v>141</v>
      </c>
      <c r="J35" s="24" t="s">
        <v>56</v>
      </c>
      <c r="K35" s="24" t="s">
        <v>62</v>
      </c>
      <c r="L35" s="24" t="s">
        <v>44</v>
      </c>
      <c r="M35" s="24" t="s">
        <v>57</v>
      </c>
      <c r="N35" s="23">
        <v>20</v>
      </c>
    </row>
    <row r="36" spans="1:20" s="22" customFormat="1" ht="15.75" customHeight="1" x14ac:dyDescent="0.25">
      <c r="A36" s="23">
        <v>35</v>
      </c>
      <c r="B36" s="24" t="s">
        <v>149</v>
      </c>
      <c r="C36" s="24" t="s">
        <v>150</v>
      </c>
      <c r="D36" s="24" t="s">
        <v>40</v>
      </c>
      <c r="E36" s="23">
        <v>40</v>
      </c>
      <c r="F36" s="25">
        <v>23282</v>
      </c>
      <c r="G36" s="23">
        <f t="shared" ca="1" si="0"/>
        <v>57.561132087138517</v>
      </c>
      <c r="H36" s="23" t="str">
        <f t="shared" ref="H36:H99" ca="1" si="2">IF(G36&lt;=10,"0-10",IF(AND(G36&gt;10,G36&lt;=20),"11-20",IF(AND(G36&gt;20,G36&lt;=30),"21-30",IF(AND(G36&gt;30,G36&lt;=40),"31-40",IF(AND(G36&gt;40,G36&lt;=50),"41-50",IF(AND(G36&gt;50,G36&lt;=60),"51-60",IF(AND(G36&gt;60,G36&lt;=70),"61-70",IF(AND(G36&gt;70,G36&lt;=80),"71-80",IF(AND(G36&gt;80,G36&lt;=90),"81-90",IF(G36&gt;90,"91-100"))))))))))</f>
        <v>51-60</v>
      </c>
      <c r="I36" s="24" t="s">
        <v>151</v>
      </c>
      <c r="J36" s="24" t="s">
        <v>42</v>
      </c>
      <c r="K36" s="24" t="s">
        <v>66</v>
      </c>
      <c r="L36" s="24" t="s">
        <v>44</v>
      </c>
      <c r="M36" s="24" t="s">
        <v>45</v>
      </c>
      <c r="N36" s="23">
        <v>16</v>
      </c>
      <c r="O36" s="22" t="str">
        <f>VLOOKUP(A36,[1]CustomerAddress!$A$1:$F$3997,2)</f>
        <v>34 Russell Plaza</v>
      </c>
      <c r="P36" s="22">
        <f>VLOOKUP(A36,[1]CustomerAddress!$A$1:$F$3997,3)</f>
        <v>4127</v>
      </c>
      <c r="Q36" s="22" t="str">
        <f>VLOOKUP(A36,[1]CustomerAddress!$A$1:$F$3997,4)</f>
        <v>QLD</v>
      </c>
      <c r="R36" s="22" t="str">
        <f>VLOOKUP(A36,[1]CustomerAddress!$A$1:$F$3997,5)</f>
        <v>Australia</v>
      </c>
      <c r="S36" s="22">
        <f>VLOOKUP(A36,[1]CustomerAddress!$A$1:$F$3997,6)</f>
        <v>6</v>
      </c>
      <c r="T36" s="22" t="str">
        <f>VLOOKUP(A36,Labels!$A$5:$I$3497,9)</f>
        <v>Evasive Customer</v>
      </c>
    </row>
    <row r="37" spans="1:20" s="22" customFormat="1" ht="15.75" customHeight="1" x14ac:dyDescent="0.25">
      <c r="A37" s="23">
        <v>36</v>
      </c>
      <c r="B37" s="24" t="s">
        <v>152</v>
      </c>
      <c r="C37" s="24" t="s">
        <v>153</v>
      </c>
      <c r="D37" s="24" t="s">
        <v>40</v>
      </c>
      <c r="E37" s="23">
        <v>33</v>
      </c>
      <c r="F37" s="25">
        <v>28438</v>
      </c>
      <c r="G37" s="23">
        <f t="shared" ca="1" si="0"/>
        <v>43.435104689878244</v>
      </c>
      <c r="H37" s="23" t="str">
        <f t="shared" ca="1" si="2"/>
        <v>41-50</v>
      </c>
      <c r="I37" s="24" t="s">
        <v>154</v>
      </c>
      <c r="J37" s="24" t="s">
        <v>61</v>
      </c>
      <c r="K37" s="24" t="s">
        <v>62</v>
      </c>
      <c r="L37" s="24" t="s">
        <v>44</v>
      </c>
      <c r="M37" s="24" t="s">
        <v>57</v>
      </c>
      <c r="N37" s="23">
        <v>22</v>
      </c>
      <c r="O37" s="22" t="str">
        <f>VLOOKUP(A37,[1]CustomerAddress!$A$1:$F$3997,2)</f>
        <v>78 Del Sol Hill</v>
      </c>
      <c r="P37" s="22">
        <f>VLOOKUP(A37,[1]CustomerAddress!$A$1:$F$3997,3)</f>
        <v>2535</v>
      </c>
      <c r="Q37" s="22" t="str">
        <f>VLOOKUP(A37,[1]CustomerAddress!$A$1:$F$3997,4)</f>
        <v>NSW</v>
      </c>
      <c r="R37" s="22" t="str">
        <f>VLOOKUP(A37,[1]CustomerAddress!$A$1:$F$3997,5)</f>
        <v>Australia</v>
      </c>
      <c r="S37" s="22">
        <f>VLOOKUP(A37,[1]CustomerAddress!$A$1:$F$3997,6)</f>
        <v>8</v>
      </c>
      <c r="T37" s="22" t="str">
        <f>VLOOKUP(A37,Labels!$A$5:$I$3497,9)</f>
        <v>Lost Customer</v>
      </c>
    </row>
    <row r="38" spans="1:20" s="22" customFormat="1" ht="15.75" customHeight="1" x14ac:dyDescent="0.25">
      <c r="A38" s="23">
        <v>37</v>
      </c>
      <c r="B38" s="24" t="s">
        <v>155</v>
      </c>
      <c r="C38" s="24" t="s">
        <v>156</v>
      </c>
      <c r="D38" s="24" t="s">
        <v>40</v>
      </c>
      <c r="E38" s="23">
        <v>46</v>
      </c>
      <c r="F38" s="25">
        <v>31403</v>
      </c>
      <c r="G38" s="23">
        <f t="shared" ca="1" si="0"/>
        <v>35.311817018645364</v>
      </c>
      <c r="H38" s="23" t="str">
        <f t="shared" ca="1" si="2"/>
        <v>31-40</v>
      </c>
      <c r="I38" s="24" t="s">
        <v>157</v>
      </c>
      <c r="J38" s="24" t="s">
        <v>42</v>
      </c>
      <c r="K38" s="24" t="s">
        <v>66</v>
      </c>
      <c r="L38" s="24" t="s">
        <v>44</v>
      </c>
      <c r="M38" s="24" t="s">
        <v>57</v>
      </c>
      <c r="N38" s="23">
        <v>16</v>
      </c>
      <c r="O38" s="22" t="str">
        <f>VLOOKUP(A38,[1]CustomerAddress!$A$1:$F$3997,2)</f>
        <v>54 Sage Plaza</v>
      </c>
      <c r="P38" s="22">
        <f>VLOOKUP(A38,[1]CustomerAddress!$A$1:$F$3997,3)</f>
        <v>4726</v>
      </c>
      <c r="Q38" s="22" t="str">
        <f>VLOOKUP(A38,[1]CustomerAddress!$A$1:$F$3997,4)</f>
        <v>QLD</v>
      </c>
      <c r="R38" s="22" t="str">
        <f>VLOOKUP(A38,[1]CustomerAddress!$A$1:$F$3997,5)</f>
        <v>Australia</v>
      </c>
      <c r="S38" s="22">
        <f>VLOOKUP(A38,[1]CustomerAddress!$A$1:$F$3997,6)</f>
        <v>1</v>
      </c>
      <c r="T38" s="22" t="str">
        <f>VLOOKUP(A38,Labels!$A$5:$I$3497,9)</f>
        <v>Platinum Customer</v>
      </c>
    </row>
    <row r="39" spans="1:20" s="22" customFormat="1" ht="15.75" customHeight="1" x14ac:dyDescent="0.25">
      <c r="A39" s="23">
        <v>38</v>
      </c>
      <c r="B39" s="24" t="s">
        <v>158</v>
      </c>
      <c r="C39" s="24" t="s">
        <v>159</v>
      </c>
      <c r="D39" s="24" t="s">
        <v>40</v>
      </c>
      <c r="E39" s="23">
        <v>37</v>
      </c>
      <c r="F39" s="25">
        <v>20391</v>
      </c>
      <c r="G39" s="23">
        <f t="shared" ca="1" si="0"/>
        <v>65.481680032344002</v>
      </c>
      <c r="H39" s="23" t="str">
        <f t="shared" ca="1" si="2"/>
        <v>61-70</v>
      </c>
      <c r="I39" s="24" t="s">
        <v>160</v>
      </c>
      <c r="J39" s="24" t="s">
        <v>50</v>
      </c>
      <c r="K39" s="24" t="s">
        <v>62</v>
      </c>
      <c r="L39" s="24" t="s">
        <v>44</v>
      </c>
      <c r="M39" s="24" t="s">
        <v>57</v>
      </c>
      <c r="N39" s="23">
        <v>20</v>
      </c>
      <c r="O39" s="22" t="str">
        <f>VLOOKUP(A39,[1]CustomerAddress!$A$1:$F$3997,2)</f>
        <v>90 Lawn Parkway</v>
      </c>
      <c r="P39" s="22">
        <f>VLOOKUP(A39,[1]CustomerAddress!$A$1:$F$3997,3)</f>
        <v>4805</v>
      </c>
      <c r="Q39" s="22" t="str">
        <f>VLOOKUP(A39,[1]CustomerAddress!$A$1:$F$3997,4)</f>
        <v>QLD</v>
      </c>
      <c r="R39" s="22" t="str">
        <f>VLOOKUP(A39,[1]CustomerAddress!$A$1:$F$3997,5)</f>
        <v>Australia</v>
      </c>
      <c r="S39" s="22">
        <f>VLOOKUP(A39,[1]CustomerAddress!$A$1:$F$3997,6)</f>
        <v>4</v>
      </c>
      <c r="T39" s="22" t="str">
        <f>VLOOKUP(A39,Labels!$A$5:$I$3497,9)</f>
        <v>High Risk Customer</v>
      </c>
    </row>
    <row r="40" spans="1:20" s="22" customFormat="1" ht="15.75" customHeight="1" x14ac:dyDescent="0.25">
      <c r="A40" s="23">
        <v>39</v>
      </c>
      <c r="B40" s="24" t="s">
        <v>161</v>
      </c>
      <c r="C40" s="24" t="s">
        <v>162</v>
      </c>
      <c r="D40" s="24" t="s">
        <v>48</v>
      </c>
      <c r="E40" s="23">
        <v>5</v>
      </c>
      <c r="F40" s="25">
        <v>28961</v>
      </c>
      <c r="G40" s="23">
        <f t="shared" ca="1" si="0"/>
        <v>42.002227977549474</v>
      </c>
      <c r="H40" s="23" t="str">
        <f t="shared" ca="1" si="2"/>
        <v>41-50</v>
      </c>
      <c r="I40" s="24" t="s">
        <v>163</v>
      </c>
      <c r="J40" s="24" t="s">
        <v>164</v>
      </c>
      <c r="K40" s="24" t="s">
        <v>43</v>
      </c>
      <c r="L40" s="24" t="s">
        <v>44</v>
      </c>
      <c r="M40" s="24" t="s">
        <v>57</v>
      </c>
      <c r="N40" s="23">
        <v>22</v>
      </c>
      <c r="O40" s="22" t="str">
        <f>VLOOKUP(A40,[1]CustomerAddress!$A$1:$F$3997,2)</f>
        <v>38726 Ilene Crossing</v>
      </c>
      <c r="P40" s="22">
        <f>VLOOKUP(A40,[1]CustomerAddress!$A$1:$F$3997,3)</f>
        <v>2212</v>
      </c>
      <c r="Q40" s="22" t="str">
        <f>VLOOKUP(A40,[1]CustomerAddress!$A$1:$F$3997,4)</f>
        <v>NSW</v>
      </c>
      <c r="R40" s="22" t="str">
        <f>VLOOKUP(A40,[1]CustomerAddress!$A$1:$F$3997,5)</f>
        <v>Australia</v>
      </c>
      <c r="S40" s="22">
        <f>VLOOKUP(A40,[1]CustomerAddress!$A$1:$F$3997,6)</f>
        <v>10</v>
      </c>
      <c r="T40" s="22" t="str">
        <f>VLOOKUP(A40,Labels!$A$5:$I$3497,9)</f>
        <v>Recent Customer</v>
      </c>
    </row>
    <row r="41" spans="1:20" s="22" customFormat="1" ht="15.75" customHeight="1" x14ac:dyDescent="0.25">
      <c r="A41" s="23">
        <v>40</v>
      </c>
      <c r="B41" s="24" t="s">
        <v>165</v>
      </c>
      <c r="C41" s="24" t="s">
        <v>166</v>
      </c>
      <c r="D41" s="24" t="s">
        <v>40</v>
      </c>
      <c r="E41" s="23">
        <v>91</v>
      </c>
      <c r="F41" s="25">
        <v>29886</v>
      </c>
      <c r="G41" s="23">
        <f t="shared" ca="1" si="0"/>
        <v>39.467981402207009</v>
      </c>
      <c r="H41" s="23" t="str">
        <f t="shared" ca="1" si="2"/>
        <v>31-40</v>
      </c>
      <c r="I41" s="24" t="s">
        <v>167</v>
      </c>
      <c r="J41" s="24" t="s">
        <v>84</v>
      </c>
      <c r="K41" s="24" t="s">
        <v>62</v>
      </c>
      <c r="L41" s="24" t="s">
        <v>44</v>
      </c>
      <c r="M41" s="24" t="s">
        <v>57</v>
      </c>
      <c r="N41" s="23">
        <v>14</v>
      </c>
      <c r="O41" s="22" t="str">
        <f>VLOOKUP(A41,[1]CustomerAddress!$A$1:$F$3997,2)</f>
        <v>3496 Brown Drive</v>
      </c>
      <c r="P41" s="22">
        <f>VLOOKUP(A41,[1]CustomerAddress!$A$1:$F$3997,3)</f>
        <v>2207</v>
      </c>
      <c r="Q41" s="22" t="str">
        <f>VLOOKUP(A41,[1]CustomerAddress!$A$1:$F$3997,4)</f>
        <v>NSW</v>
      </c>
      <c r="R41" s="22" t="str">
        <f>VLOOKUP(A41,[1]CustomerAddress!$A$1:$F$3997,5)</f>
        <v>Australia</v>
      </c>
      <c r="S41" s="22">
        <f>VLOOKUP(A41,[1]CustomerAddress!$A$1:$F$3997,6)</f>
        <v>8</v>
      </c>
      <c r="T41" s="22" t="str">
        <f>VLOOKUP(A41,Labels!$A$5:$I$3497,9)</f>
        <v>Becoming Loyal</v>
      </c>
    </row>
    <row r="42" spans="1:20" s="22" customFormat="1" ht="15.75" customHeight="1" x14ac:dyDescent="0.25">
      <c r="A42" s="23">
        <v>41</v>
      </c>
      <c r="B42" s="24" t="s">
        <v>168</v>
      </c>
      <c r="C42" s="24" t="s">
        <v>169</v>
      </c>
      <c r="D42" s="24" t="s">
        <v>48</v>
      </c>
      <c r="E42" s="23">
        <v>64</v>
      </c>
      <c r="F42" s="25">
        <v>27864</v>
      </c>
      <c r="G42" s="23">
        <f t="shared" ca="1" si="0"/>
        <v>45.007707429604267</v>
      </c>
      <c r="H42" s="23" t="str">
        <f t="shared" ca="1" si="2"/>
        <v>41-50</v>
      </c>
      <c r="I42" s="24" t="s">
        <v>170</v>
      </c>
      <c r="J42" s="24" t="s">
        <v>42</v>
      </c>
      <c r="K42" s="24" t="s">
        <v>43</v>
      </c>
      <c r="L42" s="24" t="s">
        <v>44</v>
      </c>
      <c r="M42" s="24" t="s">
        <v>57</v>
      </c>
      <c r="N42" s="23">
        <v>16</v>
      </c>
      <c r="O42" s="22" t="str">
        <f>VLOOKUP(A42,[1]CustomerAddress!$A$1:$F$3997,2)</f>
        <v>7188 Cody Way</v>
      </c>
      <c r="P42" s="22">
        <f>VLOOKUP(A42,[1]CustomerAddress!$A$1:$F$3997,3)</f>
        <v>3350</v>
      </c>
      <c r="Q42" s="22" t="str">
        <f>VLOOKUP(A42,[1]CustomerAddress!$A$1:$F$3997,4)</f>
        <v>VIC</v>
      </c>
      <c r="R42" s="22" t="str">
        <f>VLOOKUP(A42,[1]CustomerAddress!$A$1:$F$3997,5)</f>
        <v>Australia</v>
      </c>
      <c r="S42" s="22">
        <f>VLOOKUP(A42,[1]CustomerAddress!$A$1:$F$3997,6)</f>
        <v>9</v>
      </c>
      <c r="T42" s="22" t="str">
        <f>VLOOKUP(A42,Labels!$A$5:$I$3497,9)</f>
        <v>Recent Customer</v>
      </c>
    </row>
    <row r="43" spans="1:20" s="22" customFormat="1" ht="15.75" customHeight="1" x14ac:dyDescent="0.25">
      <c r="A43" s="23">
        <v>42</v>
      </c>
      <c r="B43" s="24" t="s">
        <v>171</v>
      </c>
      <c r="C43" s="24" t="s">
        <v>172</v>
      </c>
      <c r="D43" s="24" t="s">
        <v>40</v>
      </c>
      <c r="E43" s="23">
        <v>24</v>
      </c>
      <c r="F43" s="25">
        <v>28212</v>
      </c>
      <c r="G43" s="23">
        <f t="shared" ca="1" si="0"/>
        <v>44.054282772070025</v>
      </c>
      <c r="H43" s="23" t="str">
        <f t="shared" ca="1" si="2"/>
        <v>41-50</v>
      </c>
      <c r="I43" s="24" t="s">
        <v>173</v>
      </c>
      <c r="J43" s="24" t="s">
        <v>84</v>
      </c>
      <c r="K43" s="24" t="s">
        <v>43</v>
      </c>
      <c r="L43" s="24" t="s">
        <v>44</v>
      </c>
      <c r="M43" s="24" t="s">
        <v>57</v>
      </c>
      <c r="N43" s="23">
        <v>18</v>
      </c>
      <c r="O43" s="22" t="str">
        <f>VLOOKUP(A43,[1]CustomerAddress!$A$1:$F$3997,2)</f>
        <v>1 Claremont Park</v>
      </c>
      <c r="P43" s="22">
        <f>VLOOKUP(A43,[1]CustomerAddress!$A$1:$F$3997,3)</f>
        <v>3931</v>
      </c>
      <c r="Q43" s="22" t="str">
        <f>VLOOKUP(A43,[1]CustomerAddress!$A$1:$F$3997,4)</f>
        <v>VIC</v>
      </c>
      <c r="R43" s="22" t="str">
        <f>VLOOKUP(A43,[1]CustomerAddress!$A$1:$F$3997,5)</f>
        <v>Australia</v>
      </c>
      <c r="S43" s="22">
        <f>VLOOKUP(A43,[1]CustomerAddress!$A$1:$F$3997,6)</f>
        <v>10</v>
      </c>
      <c r="T43" s="22" t="str">
        <f>VLOOKUP(A43,Labels!$A$5:$I$3497,9)</f>
        <v>Lost Customer</v>
      </c>
    </row>
    <row r="44" spans="1:20" s="22" customFormat="1" ht="15.75" customHeight="1" x14ac:dyDescent="0.25">
      <c r="A44" s="23">
        <v>43</v>
      </c>
      <c r="B44" s="24" t="s">
        <v>174</v>
      </c>
      <c r="C44" s="24" t="s">
        <v>175</v>
      </c>
      <c r="D44" s="24" t="s">
        <v>40</v>
      </c>
      <c r="E44" s="23">
        <v>38</v>
      </c>
      <c r="F44" s="25">
        <v>30376</v>
      </c>
      <c r="G44" s="23">
        <f t="shared" ca="1" si="0"/>
        <v>38.125515648782354</v>
      </c>
      <c r="H44" s="23" t="str">
        <f t="shared" ca="1" si="2"/>
        <v>31-40</v>
      </c>
      <c r="I44" s="24" t="s">
        <v>176</v>
      </c>
      <c r="J44" s="24" t="s">
        <v>65</v>
      </c>
      <c r="K44" s="24" t="s">
        <v>43</v>
      </c>
      <c r="L44" s="24" t="s">
        <v>44</v>
      </c>
      <c r="M44" s="24" t="s">
        <v>57</v>
      </c>
      <c r="N44" s="23">
        <v>5</v>
      </c>
      <c r="O44" s="22" t="str">
        <f>VLOOKUP(A44,[1]CustomerAddress!$A$1:$F$3997,2)</f>
        <v>60 Eagan Circle</v>
      </c>
      <c r="P44" s="22">
        <f>VLOOKUP(A44,[1]CustomerAddress!$A$1:$F$3997,3)</f>
        <v>4018</v>
      </c>
      <c r="Q44" s="22" t="str">
        <f>VLOOKUP(A44,[1]CustomerAddress!$A$1:$F$3997,4)</f>
        <v>QLD</v>
      </c>
      <c r="R44" s="22" t="str">
        <f>VLOOKUP(A44,[1]CustomerAddress!$A$1:$F$3997,5)</f>
        <v>Australia</v>
      </c>
      <c r="S44" s="22">
        <f>VLOOKUP(A44,[1]CustomerAddress!$A$1:$F$3997,6)</f>
        <v>8</v>
      </c>
      <c r="T44" s="22" t="str">
        <f>VLOOKUP(A44,Labels!$A$5:$I$3497,9)</f>
        <v>Losing Customer</v>
      </c>
    </row>
    <row r="45" spans="1:20" s="22" customFormat="1" ht="15.75" customHeight="1" x14ac:dyDescent="0.25">
      <c r="A45" s="23">
        <v>44</v>
      </c>
      <c r="B45" s="24" t="s">
        <v>177</v>
      </c>
      <c r="C45" s="24" t="s">
        <v>178</v>
      </c>
      <c r="D45" s="24" t="s">
        <v>48</v>
      </c>
      <c r="E45" s="23">
        <v>63</v>
      </c>
      <c r="F45" s="25">
        <v>29877</v>
      </c>
      <c r="G45" s="23">
        <f t="shared" ca="1" si="0"/>
        <v>39.492638936453581</v>
      </c>
      <c r="H45" s="23" t="str">
        <f t="shared" ca="1" si="2"/>
        <v>31-40</v>
      </c>
      <c r="I45" s="24" t="s">
        <v>163</v>
      </c>
      <c r="J45" s="24" t="s">
        <v>164</v>
      </c>
      <c r="K45" s="24" t="s">
        <v>62</v>
      </c>
      <c r="L45" s="24" t="s">
        <v>44</v>
      </c>
      <c r="M45" s="24" t="s">
        <v>45</v>
      </c>
      <c r="N45" s="23">
        <v>17</v>
      </c>
      <c r="O45" s="22" t="str">
        <f>VLOOKUP(A45,[1]CustomerAddress!$A$1:$F$3997,2)</f>
        <v>89314 Eagle Crest Center</v>
      </c>
      <c r="P45" s="22">
        <f>VLOOKUP(A45,[1]CustomerAddress!$A$1:$F$3997,3)</f>
        <v>4670</v>
      </c>
      <c r="Q45" s="22" t="str">
        <f>VLOOKUP(A45,[1]CustomerAddress!$A$1:$F$3997,4)</f>
        <v>QLD</v>
      </c>
      <c r="R45" s="22" t="str">
        <f>VLOOKUP(A45,[1]CustomerAddress!$A$1:$F$3997,5)</f>
        <v>Australia</v>
      </c>
      <c r="S45" s="22">
        <f>VLOOKUP(A45,[1]CustomerAddress!$A$1:$F$3997,6)</f>
        <v>2</v>
      </c>
      <c r="T45" s="22" t="str">
        <f>VLOOKUP(A45,Labels!$A$5:$I$3497,9)</f>
        <v>Potential Customer</v>
      </c>
    </row>
    <row r="46" spans="1:20" s="22" customFormat="1" ht="15.75" customHeight="1" x14ac:dyDescent="0.25">
      <c r="A46" s="23">
        <v>45</v>
      </c>
      <c r="B46" s="24" t="s">
        <v>179</v>
      </c>
      <c r="C46" s="24" t="s">
        <v>180</v>
      </c>
      <c r="D46" s="24" t="s">
        <v>48</v>
      </c>
      <c r="E46" s="23">
        <v>64</v>
      </c>
      <c r="F46" s="25">
        <v>27660</v>
      </c>
      <c r="G46" s="23">
        <f t="shared" ca="1" si="0"/>
        <v>45.56661153919331</v>
      </c>
      <c r="H46" s="23" t="str">
        <f t="shared" ca="1" si="2"/>
        <v>41-50</v>
      </c>
      <c r="I46" s="24" t="s">
        <v>181</v>
      </c>
      <c r="J46" s="24" t="s">
        <v>50</v>
      </c>
      <c r="K46" s="24" t="s">
        <v>43</v>
      </c>
      <c r="L46" s="24" t="s">
        <v>44</v>
      </c>
      <c r="M46" s="24" t="s">
        <v>57</v>
      </c>
      <c r="N46" s="23">
        <v>8</v>
      </c>
      <c r="O46" s="22" t="str">
        <f>VLOOKUP(A46,[1]CustomerAddress!$A$1:$F$3997,2)</f>
        <v>2028 Lakewood Place</v>
      </c>
      <c r="P46" s="22">
        <f>VLOOKUP(A46,[1]CustomerAddress!$A$1:$F$3997,3)</f>
        <v>2480</v>
      </c>
      <c r="Q46" s="22" t="str">
        <f>VLOOKUP(A46,[1]CustomerAddress!$A$1:$F$3997,4)</f>
        <v>NSW</v>
      </c>
      <c r="R46" s="22" t="str">
        <f>VLOOKUP(A46,[1]CustomerAddress!$A$1:$F$3997,5)</f>
        <v>Australia</v>
      </c>
      <c r="S46" s="22">
        <f>VLOOKUP(A46,[1]CustomerAddress!$A$1:$F$3997,6)</f>
        <v>3</v>
      </c>
      <c r="T46" s="22" t="str">
        <f>VLOOKUP(A46,Labels!$A$5:$I$3497,9)</f>
        <v>Late Bloomer</v>
      </c>
    </row>
    <row r="47" spans="1:20" s="22" customFormat="1" ht="15.75" customHeight="1" x14ac:dyDescent="0.25">
      <c r="A47" s="23">
        <v>46</v>
      </c>
      <c r="B47" s="24" t="s">
        <v>182</v>
      </c>
      <c r="C47" s="24" t="s">
        <v>183</v>
      </c>
      <c r="D47" s="24" t="s">
        <v>40</v>
      </c>
      <c r="E47" s="23">
        <v>98</v>
      </c>
      <c r="F47" s="25">
        <v>26355</v>
      </c>
      <c r="G47" s="23">
        <f t="shared" ca="1" si="0"/>
        <v>49.141954004946733</v>
      </c>
      <c r="H47" s="23" t="str">
        <f t="shared" ca="1" si="2"/>
        <v>41-50</v>
      </c>
      <c r="J47" s="24" t="s">
        <v>61</v>
      </c>
      <c r="K47" s="24" t="s">
        <v>62</v>
      </c>
      <c r="L47" s="24" t="s">
        <v>44</v>
      </c>
      <c r="M47" s="24" t="s">
        <v>45</v>
      </c>
      <c r="N47" s="23">
        <v>15</v>
      </c>
      <c r="O47" s="22" t="str">
        <f>VLOOKUP(A47,[1]CustomerAddress!$A$1:$F$3997,2)</f>
        <v>70875 Hudson Point</v>
      </c>
      <c r="P47" s="22">
        <f>VLOOKUP(A47,[1]CustomerAddress!$A$1:$F$3997,3)</f>
        <v>3212</v>
      </c>
      <c r="Q47" s="22" t="str">
        <f>VLOOKUP(A47,[1]CustomerAddress!$A$1:$F$3997,4)</f>
        <v>VIC</v>
      </c>
      <c r="R47" s="22" t="str">
        <f>VLOOKUP(A47,[1]CustomerAddress!$A$1:$F$3997,5)</f>
        <v>Australia</v>
      </c>
      <c r="S47" s="22">
        <f>VLOOKUP(A47,[1]CustomerAddress!$A$1:$F$3997,6)</f>
        <v>6</v>
      </c>
      <c r="T47" s="22" t="str">
        <f>VLOOKUP(A47,Labels!$A$5:$I$3497,9)</f>
        <v>High Risk Customer</v>
      </c>
    </row>
    <row r="48" spans="1:20" s="22" customFormat="1" ht="15.75" customHeight="1" x14ac:dyDescent="0.25">
      <c r="A48" s="23">
        <v>47</v>
      </c>
      <c r="B48" s="24" t="s">
        <v>184</v>
      </c>
      <c r="C48" s="24" t="s">
        <v>185</v>
      </c>
      <c r="D48" s="24" t="s">
        <v>48</v>
      </c>
      <c r="E48" s="23">
        <v>51</v>
      </c>
      <c r="F48" s="25">
        <v>33899</v>
      </c>
      <c r="G48" s="23">
        <f t="shared" ca="1" si="0"/>
        <v>28.473460854261802</v>
      </c>
      <c r="H48" s="23" t="str">
        <f t="shared" ca="1" si="2"/>
        <v>21-30</v>
      </c>
      <c r="I48" s="24" t="s">
        <v>186</v>
      </c>
      <c r="J48" s="24" t="s">
        <v>42</v>
      </c>
      <c r="K48" s="24" t="s">
        <v>62</v>
      </c>
      <c r="L48" s="24" t="s">
        <v>44</v>
      </c>
      <c r="M48" s="24" t="s">
        <v>57</v>
      </c>
      <c r="N48" s="23">
        <v>2</v>
      </c>
      <c r="O48" s="22" t="str">
        <f>VLOOKUP(A48,[1]CustomerAddress!$A$1:$F$3997,2)</f>
        <v>543 Killdeer Park</v>
      </c>
      <c r="P48" s="22">
        <f>VLOOKUP(A48,[1]CustomerAddress!$A$1:$F$3997,3)</f>
        <v>2322</v>
      </c>
      <c r="Q48" s="22" t="str">
        <f>VLOOKUP(A48,[1]CustomerAddress!$A$1:$F$3997,4)</f>
        <v>NSW</v>
      </c>
      <c r="R48" s="22" t="str">
        <f>VLOOKUP(A48,[1]CustomerAddress!$A$1:$F$3997,5)</f>
        <v>Australia</v>
      </c>
      <c r="S48" s="22">
        <f>VLOOKUP(A48,[1]CustomerAddress!$A$1:$F$3997,6)</f>
        <v>4</v>
      </c>
      <c r="T48" s="22" t="str">
        <f>VLOOKUP(A48,Labels!$A$5:$I$3497,9)</f>
        <v>Potential Customer</v>
      </c>
    </row>
    <row r="49" spans="1:20" s="22" customFormat="1" ht="15.75" customHeight="1" x14ac:dyDescent="0.25">
      <c r="A49" s="23">
        <v>48</v>
      </c>
      <c r="B49" s="24" t="s">
        <v>187</v>
      </c>
      <c r="C49" s="24" t="s">
        <v>188</v>
      </c>
      <c r="D49" s="24" t="s">
        <v>40</v>
      </c>
      <c r="E49" s="23">
        <v>46</v>
      </c>
      <c r="F49" s="25">
        <v>27621</v>
      </c>
      <c r="G49" s="23">
        <f t="shared" ca="1" si="0"/>
        <v>45.673460854261805</v>
      </c>
      <c r="H49" s="23" t="str">
        <f t="shared" ca="1" si="2"/>
        <v>41-50</v>
      </c>
      <c r="I49" s="24" t="s">
        <v>189</v>
      </c>
      <c r="J49" s="24" t="s">
        <v>61</v>
      </c>
      <c r="K49" s="24" t="s">
        <v>43</v>
      </c>
      <c r="L49" s="24" t="s">
        <v>44</v>
      </c>
      <c r="M49" s="24" t="s">
        <v>45</v>
      </c>
      <c r="N49" s="23">
        <v>8</v>
      </c>
      <c r="O49" s="22" t="str">
        <f>VLOOKUP(A49,[1]CustomerAddress!$A$1:$F$3997,2)</f>
        <v>22125 Ramsey Drive</v>
      </c>
      <c r="P49" s="22">
        <f>VLOOKUP(A49,[1]CustomerAddress!$A$1:$F$3997,3)</f>
        <v>3198</v>
      </c>
      <c r="Q49" s="22" t="str">
        <f>VLOOKUP(A49,[1]CustomerAddress!$A$1:$F$3997,4)</f>
        <v>VIC</v>
      </c>
      <c r="R49" s="22" t="str">
        <f>VLOOKUP(A49,[1]CustomerAddress!$A$1:$F$3997,5)</f>
        <v>Australia</v>
      </c>
      <c r="S49" s="22">
        <f>VLOOKUP(A49,[1]CustomerAddress!$A$1:$F$3997,6)</f>
        <v>9</v>
      </c>
      <c r="T49" s="22" t="str">
        <f>VLOOKUP(A49,Labels!$A$5:$I$3497,9)</f>
        <v>Losing Customer</v>
      </c>
    </row>
    <row r="50" spans="1:20" s="22" customFormat="1" ht="15.75" customHeight="1" x14ac:dyDescent="0.25">
      <c r="A50" s="23">
        <v>49</v>
      </c>
      <c r="B50" s="24" t="s">
        <v>190</v>
      </c>
      <c r="C50" s="24" t="s">
        <v>191</v>
      </c>
      <c r="D50" s="24" t="s">
        <v>48</v>
      </c>
      <c r="E50" s="23">
        <v>63</v>
      </c>
      <c r="F50" s="25">
        <v>34360</v>
      </c>
      <c r="G50" s="23">
        <f t="shared" ca="1" si="0"/>
        <v>27.210447155631666</v>
      </c>
      <c r="H50" s="23" t="str">
        <f t="shared" ca="1" si="2"/>
        <v>21-30</v>
      </c>
      <c r="I50" s="24" t="s">
        <v>154</v>
      </c>
      <c r="J50" s="24" t="s">
        <v>61</v>
      </c>
      <c r="K50" s="24" t="s">
        <v>62</v>
      </c>
      <c r="L50" s="24" t="s">
        <v>44</v>
      </c>
      <c r="M50" s="24" t="s">
        <v>57</v>
      </c>
      <c r="N50" s="23">
        <v>1</v>
      </c>
      <c r="O50" s="22" t="str">
        <f>VLOOKUP(A50,[1]CustomerAddress!$A$1:$F$3997,2)</f>
        <v>3107 Calypso Terrace</v>
      </c>
      <c r="P50" s="22">
        <f>VLOOKUP(A50,[1]CustomerAddress!$A$1:$F$3997,3)</f>
        <v>2210</v>
      </c>
      <c r="Q50" s="22" t="str">
        <f>VLOOKUP(A50,[1]CustomerAddress!$A$1:$F$3997,4)</f>
        <v>NSW</v>
      </c>
      <c r="R50" s="22" t="str">
        <f>VLOOKUP(A50,[1]CustomerAddress!$A$1:$F$3997,5)</f>
        <v>Australia</v>
      </c>
      <c r="S50" s="22">
        <f>VLOOKUP(A50,[1]CustomerAddress!$A$1:$F$3997,6)</f>
        <v>9</v>
      </c>
      <c r="T50" s="22" t="str">
        <f>VLOOKUP(A50,Labels!$A$5:$I$3497,9)</f>
        <v>Late Bloomer</v>
      </c>
    </row>
    <row r="51" spans="1:20" s="22" customFormat="1" ht="15.75" customHeight="1" x14ac:dyDescent="0.25">
      <c r="A51" s="23">
        <v>50</v>
      </c>
      <c r="B51" s="24" t="s">
        <v>192</v>
      </c>
      <c r="C51" s="24" t="s">
        <v>193</v>
      </c>
      <c r="D51" s="24" t="s">
        <v>48</v>
      </c>
      <c r="E51" s="23">
        <v>38</v>
      </c>
      <c r="F51" s="25">
        <v>29495</v>
      </c>
      <c r="G51" s="23">
        <f t="shared" ca="1" si="0"/>
        <v>40.539214278919339</v>
      </c>
      <c r="H51" s="23" t="str">
        <f t="shared" ca="1" si="2"/>
        <v>41-50</v>
      </c>
      <c r="I51" s="24" t="s">
        <v>90</v>
      </c>
      <c r="J51" s="24" t="s">
        <v>84</v>
      </c>
      <c r="K51" s="24" t="s">
        <v>43</v>
      </c>
      <c r="L51" s="24" t="s">
        <v>44</v>
      </c>
      <c r="M51" s="24" t="s">
        <v>45</v>
      </c>
      <c r="N51" s="23">
        <v>16</v>
      </c>
      <c r="O51" s="22" t="str">
        <f>VLOOKUP(A51,[1]CustomerAddress!$A$1:$F$3997,2)</f>
        <v>957 Veith Junction</v>
      </c>
      <c r="P51" s="22">
        <f>VLOOKUP(A51,[1]CustomerAddress!$A$1:$F$3997,3)</f>
        <v>2047</v>
      </c>
      <c r="Q51" s="22" t="str">
        <f>VLOOKUP(A51,[1]CustomerAddress!$A$1:$F$3997,4)</f>
        <v>NSW</v>
      </c>
      <c r="R51" s="22" t="str">
        <f>VLOOKUP(A51,[1]CustomerAddress!$A$1:$F$3997,5)</f>
        <v>Australia</v>
      </c>
      <c r="S51" s="22">
        <f>VLOOKUP(A51,[1]CustomerAddress!$A$1:$F$3997,6)</f>
        <v>10</v>
      </c>
      <c r="T51" s="22" t="str">
        <f>VLOOKUP(A51,Labels!$A$5:$I$3497,9)</f>
        <v>Recent Customer</v>
      </c>
    </row>
    <row r="52" spans="1:20" s="22" customFormat="1" ht="15.75" customHeight="1" x14ac:dyDescent="0.25">
      <c r="A52" s="23">
        <v>51</v>
      </c>
      <c r="B52" s="24" t="s">
        <v>194</v>
      </c>
      <c r="C52" s="24" t="s">
        <v>195</v>
      </c>
      <c r="D52" s="24" t="s">
        <v>48</v>
      </c>
      <c r="E52" s="23">
        <v>68</v>
      </c>
      <c r="F52" s="25">
        <v>21889</v>
      </c>
      <c r="G52" s="23">
        <f t="shared" ca="1" si="0"/>
        <v>61.377570443302901</v>
      </c>
      <c r="H52" s="23" t="str">
        <f t="shared" ca="1" si="2"/>
        <v>61-70</v>
      </c>
      <c r="I52" s="24" t="s">
        <v>196</v>
      </c>
      <c r="J52" s="24" t="s">
        <v>65</v>
      </c>
      <c r="K52" s="24" t="s">
        <v>43</v>
      </c>
      <c r="L52" s="24" t="s">
        <v>44</v>
      </c>
      <c r="M52" s="24" t="s">
        <v>57</v>
      </c>
      <c r="N52" s="23">
        <v>18</v>
      </c>
      <c r="O52" s="22" t="str">
        <f>VLOOKUP(A52,[1]CustomerAddress!$A$1:$F$3997,2)</f>
        <v>4853 Gulseth Avenue</v>
      </c>
      <c r="P52" s="22">
        <f>VLOOKUP(A52,[1]CustomerAddress!$A$1:$F$3997,3)</f>
        <v>4503</v>
      </c>
      <c r="Q52" s="22" t="str">
        <f>VLOOKUP(A52,[1]CustomerAddress!$A$1:$F$3997,4)</f>
        <v>QLD</v>
      </c>
      <c r="R52" s="22" t="str">
        <f>VLOOKUP(A52,[1]CustomerAddress!$A$1:$F$3997,5)</f>
        <v>Australia</v>
      </c>
      <c r="S52" s="22">
        <f>VLOOKUP(A52,[1]CustomerAddress!$A$1:$F$3997,6)</f>
        <v>5</v>
      </c>
      <c r="T52" s="22" t="str">
        <f>VLOOKUP(A52,Labels!$A$5:$I$3497,9)</f>
        <v>Losing Customer</v>
      </c>
    </row>
    <row r="53" spans="1:20" s="22" customFormat="1" ht="15.75" customHeight="1" x14ac:dyDescent="0.25">
      <c r="A53" s="23">
        <v>52</v>
      </c>
      <c r="B53" s="24" t="s">
        <v>197</v>
      </c>
      <c r="C53" s="24" t="s">
        <v>198</v>
      </c>
      <c r="D53" s="24" t="s">
        <v>48</v>
      </c>
      <c r="E53" s="23">
        <v>57</v>
      </c>
      <c r="F53" s="25">
        <v>32316</v>
      </c>
      <c r="G53" s="23">
        <f t="shared" ca="1" si="0"/>
        <v>32.810447155631664</v>
      </c>
      <c r="H53" s="23" t="str">
        <f t="shared" ca="1" si="2"/>
        <v>31-40</v>
      </c>
      <c r="J53" s="24" t="s">
        <v>50</v>
      </c>
      <c r="K53" s="24" t="s">
        <v>43</v>
      </c>
      <c r="L53" s="24" t="s">
        <v>44</v>
      </c>
      <c r="M53" s="24" t="s">
        <v>45</v>
      </c>
      <c r="N53" s="23">
        <v>13</v>
      </c>
      <c r="O53" s="22" t="str">
        <f>VLOOKUP(A53,[1]CustomerAddress!$A$1:$F$3997,2)</f>
        <v>9 Michigan Terrace</v>
      </c>
      <c r="P53" s="22">
        <f>VLOOKUP(A53,[1]CustomerAddress!$A$1:$F$3997,3)</f>
        <v>2145</v>
      </c>
      <c r="Q53" s="22" t="str">
        <f>VLOOKUP(A53,[1]CustomerAddress!$A$1:$F$3997,4)</f>
        <v>NSW</v>
      </c>
      <c r="R53" s="22" t="str">
        <f>VLOOKUP(A53,[1]CustomerAddress!$A$1:$F$3997,5)</f>
        <v>Australia</v>
      </c>
      <c r="S53" s="22">
        <f>VLOOKUP(A53,[1]CustomerAddress!$A$1:$F$3997,6)</f>
        <v>8</v>
      </c>
      <c r="T53" s="22" t="str">
        <f>VLOOKUP(A53,Labels!$A$5:$I$3497,9)</f>
        <v>Very Loyal</v>
      </c>
    </row>
    <row r="54" spans="1:20" s="22" customFormat="1" ht="15.75" customHeight="1" x14ac:dyDescent="0.25">
      <c r="A54" s="23">
        <v>53</v>
      </c>
      <c r="B54" s="24" t="s">
        <v>199</v>
      </c>
      <c r="C54" s="24" t="s">
        <v>200</v>
      </c>
      <c r="D54" s="24" t="s">
        <v>40</v>
      </c>
      <c r="E54" s="23">
        <v>22</v>
      </c>
      <c r="F54" s="25">
        <v>19832</v>
      </c>
      <c r="G54" s="23">
        <f t="shared" ca="1" si="0"/>
        <v>67.013186881659067</v>
      </c>
      <c r="H54" s="23" t="str">
        <f t="shared" ca="1" si="2"/>
        <v>61-70</v>
      </c>
      <c r="I54" s="24" t="s">
        <v>201</v>
      </c>
      <c r="J54" s="24" t="s">
        <v>50</v>
      </c>
      <c r="K54" s="24" t="s">
        <v>43</v>
      </c>
      <c r="L54" s="24" t="s">
        <v>44</v>
      </c>
      <c r="M54" s="24" t="s">
        <v>57</v>
      </c>
      <c r="N54" s="23">
        <v>16</v>
      </c>
      <c r="O54" s="22" t="str">
        <f>VLOOKUP(A54,[1]CustomerAddress!$A$1:$F$3997,2)</f>
        <v>62 Steensland Road</v>
      </c>
      <c r="P54" s="22">
        <f>VLOOKUP(A54,[1]CustomerAddress!$A$1:$F$3997,3)</f>
        <v>4350</v>
      </c>
      <c r="Q54" s="22" t="str">
        <f>VLOOKUP(A54,[1]CustomerAddress!$A$1:$F$3997,4)</f>
        <v>QLD</v>
      </c>
      <c r="R54" s="22" t="str">
        <f>VLOOKUP(A54,[1]CustomerAddress!$A$1:$F$3997,5)</f>
        <v>Australia</v>
      </c>
      <c r="S54" s="22">
        <f>VLOOKUP(A54,[1]CustomerAddress!$A$1:$F$3997,6)</f>
        <v>3</v>
      </c>
      <c r="T54" s="22" t="str">
        <f>VLOOKUP(A54,Labels!$A$5:$I$3497,9)</f>
        <v>Becoming Loyal</v>
      </c>
    </row>
    <row r="55" spans="1:20" s="22" customFormat="1" ht="15.75" customHeight="1" x14ac:dyDescent="0.25">
      <c r="A55" s="23">
        <v>54</v>
      </c>
      <c r="B55" s="24" t="s">
        <v>202</v>
      </c>
      <c r="C55" s="24" t="s">
        <v>203</v>
      </c>
      <c r="D55" s="24" t="s">
        <v>40</v>
      </c>
      <c r="E55" s="23">
        <v>2</v>
      </c>
      <c r="F55" s="25">
        <v>24312</v>
      </c>
      <c r="G55" s="23">
        <f t="shared" ca="1" si="0"/>
        <v>54.739214278919334</v>
      </c>
      <c r="H55" s="23" t="str">
        <f t="shared" ca="1" si="2"/>
        <v>51-60</v>
      </c>
      <c r="I55" s="24" t="s">
        <v>99</v>
      </c>
      <c r="J55" s="24" t="s">
        <v>54</v>
      </c>
      <c r="K55" s="24" t="s">
        <v>43</v>
      </c>
      <c r="L55" s="24" t="s">
        <v>44</v>
      </c>
      <c r="M55" s="24" t="s">
        <v>45</v>
      </c>
      <c r="N55" s="23">
        <v>18</v>
      </c>
      <c r="O55" s="22" t="str">
        <f>VLOOKUP(A55,[1]CustomerAddress!$A$1:$F$3997,2)</f>
        <v>6 Homewood Avenue</v>
      </c>
      <c r="P55" s="22">
        <f>VLOOKUP(A55,[1]CustomerAddress!$A$1:$F$3997,3)</f>
        <v>2142</v>
      </c>
      <c r="Q55" s="22" t="str">
        <f>VLOOKUP(A55,[1]CustomerAddress!$A$1:$F$3997,4)</f>
        <v>NSW</v>
      </c>
      <c r="R55" s="22" t="str">
        <f>VLOOKUP(A55,[1]CustomerAddress!$A$1:$F$3997,5)</f>
        <v>Australia</v>
      </c>
      <c r="S55" s="22">
        <f>VLOOKUP(A55,[1]CustomerAddress!$A$1:$F$3997,6)</f>
        <v>8</v>
      </c>
      <c r="T55" s="22" t="str">
        <f>VLOOKUP(A55,Labels!$A$5:$I$3497,9)</f>
        <v>Losing Customer</v>
      </c>
    </row>
    <row r="56" spans="1:20" s="22" customFormat="1" ht="15.75" customHeight="1" x14ac:dyDescent="0.25">
      <c r="A56" s="23">
        <v>55</v>
      </c>
      <c r="B56" s="24" t="s">
        <v>204</v>
      </c>
      <c r="C56" s="24" t="s">
        <v>205</v>
      </c>
      <c r="D56" s="24" t="s">
        <v>48</v>
      </c>
      <c r="E56" s="23">
        <v>48</v>
      </c>
      <c r="F56" s="25">
        <v>20722</v>
      </c>
      <c r="G56" s="23">
        <f t="shared" ca="1" si="0"/>
        <v>64.574830717275503</v>
      </c>
      <c r="H56" s="23" t="str">
        <f t="shared" ca="1" si="2"/>
        <v>61-70</v>
      </c>
      <c r="I56" s="24" t="s">
        <v>206</v>
      </c>
      <c r="J56" s="24" t="s">
        <v>50</v>
      </c>
      <c r="K56" s="24" t="s">
        <v>62</v>
      </c>
      <c r="L56" s="24" t="s">
        <v>44</v>
      </c>
      <c r="M56" s="24" t="s">
        <v>45</v>
      </c>
      <c r="N56" s="23">
        <v>7</v>
      </c>
      <c r="O56" s="22" t="str">
        <f>VLOOKUP(A56,[1]CustomerAddress!$A$1:$F$3997,2)</f>
        <v>15 Almo Lane</v>
      </c>
      <c r="P56" s="22">
        <f>VLOOKUP(A56,[1]CustomerAddress!$A$1:$F$3997,3)</f>
        <v>2029</v>
      </c>
      <c r="Q56" s="22" t="str">
        <f>VLOOKUP(A56,[1]CustomerAddress!$A$1:$F$3997,4)</f>
        <v>NSW</v>
      </c>
      <c r="R56" s="22" t="str">
        <f>VLOOKUP(A56,[1]CustomerAddress!$A$1:$F$3997,5)</f>
        <v>Australia</v>
      </c>
      <c r="S56" s="22">
        <f>VLOOKUP(A56,[1]CustomerAddress!$A$1:$F$3997,6)</f>
        <v>10</v>
      </c>
      <c r="T56" s="22" t="str">
        <f>VLOOKUP(A56,Labels!$A$5:$I$3497,9)</f>
        <v>Losing Customer</v>
      </c>
    </row>
    <row r="57" spans="1:20" s="22" customFormat="1" ht="15.75" customHeight="1" x14ac:dyDescent="0.25">
      <c r="A57" s="23">
        <v>56</v>
      </c>
      <c r="B57" s="24" t="s">
        <v>207</v>
      </c>
      <c r="C57" s="24" t="s">
        <v>208</v>
      </c>
      <c r="D57" s="24" t="s">
        <v>48</v>
      </c>
      <c r="E57" s="23">
        <v>44</v>
      </c>
      <c r="F57" s="25">
        <v>35250</v>
      </c>
      <c r="G57" s="23">
        <f t="shared" ca="1" si="0"/>
        <v>24.772090991248106</v>
      </c>
      <c r="H57" s="23" t="str">
        <f t="shared" ca="1" si="2"/>
        <v>21-30</v>
      </c>
      <c r="I57" s="24" t="s">
        <v>209</v>
      </c>
      <c r="J57" s="24" t="s">
        <v>54</v>
      </c>
      <c r="K57" s="24" t="s">
        <v>43</v>
      </c>
      <c r="L57" s="24" t="s">
        <v>44</v>
      </c>
      <c r="M57" s="24" t="s">
        <v>45</v>
      </c>
      <c r="N57" s="23">
        <v>4</v>
      </c>
      <c r="O57" s="22" t="str">
        <f>VLOOKUP(A57,[1]CustomerAddress!$A$1:$F$3997,2)</f>
        <v>690 Glacier Hill Circle</v>
      </c>
      <c r="P57" s="22">
        <f>VLOOKUP(A57,[1]CustomerAddress!$A$1:$F$3997,3)</f>
        <v>2127</v>
      </c>
      <c r="Q57" s="22" t="str">
        <f>VLOOKUP(A57,[1]CustomerAddress!$A$1:$F$3997,4)</f>
        <v>NSW</v>
      </c>
      <c r="R57" s="22" t="str">
        <f>VLOOKUP(A57,[1]CustomerAddress!$A$1:$F$3997,5)</f>
        <v>Australia</v>
      </c>
      <c r="S57" s="22">
        <f>VLOOKUP(A57,[1]CustomerAddress!$A$1:$F$3997,6)</f>
        <v>10</v>
      </c>
      <c r="T57" s="22" t="str">
        <f>VLOOKUP(A57,Labels!$A$5:$I$3497,9)</f>
        <v>Becoming Loyal</v>
      </c>
    </row>
    <row r="58" spans="1:20" s="22" customFormat="1" ht="15.75" customHeight="1" x14ac:dyDescent="0.25">
      <c r="A58" s="23">
        <v>57</v>
      </c>
      <c r="B58" s="24" t="s">
        <v>210</v>
      </c>
      <c r="C58" s="24" t="s">
        <v>211</v>
      </c>
      <c r="D58" s="24" t="s">
        <v>48</v>
      </c>
      <c r="E58" s="23">
        <v>87</v>
      </c>
      <c r="F58" s="25">
        <v>32307</v>
      </c>
      <c r="G58" s="23">
        <f t="shared" ca="1" si="0"/>
        <v>32.835104689878243</v>
      </c>
      <c r="H58" s="23" t="str">
        <f t="shared" ca="1" si="2"/>
        <v>31-40</v>
      </c>
      <c r="I58" s="24" t="s">
        <v>212</v>
      </c>
      <c r="J58" s="24" t="s">
        <v>61</v>
      </c>
      <c r="K58" s="24" t="s">
        <v>43</v>
      </c>
      <c r="L58" s="24" t="s">
        <v>44</v>
      </c>
      <c r="M58" s="24" t="s">
        <v>45</v>
      </c>
      <c r="N58" s="23">
        <v>13</v>
      </c>
      <c r="O58" s="22" t="str">
        <f>VLOOKUP(A58,[1]CustomerAddress!$A$1:$F$3997,2)</f>
        <v>89787 Village Green Terrace</v>
      </c>
      <c r="P58" s="22">
        <f>VLOOKUP(A58,[1]CustomerAddress!$A$1:$F$3997,3)</f>
        <v>4280</v>
      </c>
      <c r="Q58" s="22" t="str">
        <f>VLOOKUP(A58,[1]CustomerAddress!$A$1:$F$3997,4)</f>
        <v>QLD</v>
      </c>
      <c r="R58" s="22" t="str">
        <f>VLOOKUP(A58,[1]CustomerAddress!$A$1:$F$3997,5)</f>
        <v>Australia</v>
      </c>
      <c r="S58" s="22">
        <f>VLOOKUP(A58,[1]CustomerAddress!$A$1:$F$3997,6)</f>
        <v>6</v>
      </c>
      <c r="T58" s="22" t="str">
        <f>VLOOKUP(A58,Labels!$A$5:$I$3497,9)</f>
        <v>Potential Customer</v>
      </c>
    </row>
    <row r="59" spans="1:20" s="22" customFormat="1" ht="15.75" customHeight="1" x14ac:dyDescent="0.25">
      <c r="A59" s="23">
        <v>58</v>
      </c>
      <c r="B59" s="24" t="s">
        <v>213</v>
      </c>
      <c r="C59" s="24" t="s">
        <v>214</v>
      </c>
      <c r="D59" s="24" t="s">
        <v>40</v>
      </c>
      <c r="E59" s="23">
        <v>26</v>
      </c>
      <c r="F59" s="25">
        <v>24657</v>
      </c>
      <c r="G59" s="23">
        <f t="shared" ca="1" si="0"/>
        <v>53.794008799467285</v>
      </c>
      <c r="H59" s="23" t="str">
        <f t="shared" ca="1" si="2"/>
        <v>51-60</v>
      </c>
      <c r="I59" s="24" t="s">
        <v>215</v>
      </c>
      <c r="J59" s="24" t="s">
        <v>50</v>
      </c>
      <c r="K59" s="24" t="s">
        <v>62</v>
      </c>
      <c r="L59" s="24" t="s">
        <v>44</v>
      </c>
      <c r="M59" s="24" t="s">
        <v>45</v>
      </c>
      <c r="N59" s="23">
        <v>17</v>
      </c>
      <c r="O59" s="22" t="str">
        <f>VLOOKUP(A59,[1]CustomerAddress!$A$1:$F$3997,2)</f>
        <v>18 Elgar Park</v>
      </c>
      <c r="P59" s="22">
        <f>VLOOKUP(A59,[1]CustomerAddress!$A$1:$F$3997,3)</f>
        <v>2166</v>
      </c>
      <c r="Q59" s="22" t="str">
        <f>VLOOKUP(A59,[1]CustomerAddress!$A$1:$F$3997,4)</f>
        <v>NSW</v>
      </c>
      <c r="R59" s="22" t="str">
        <f>VLOOKUP(A59,[1]CustomerAddress!$A$1:$F$3997,5)</f>
        <v>Australia</v>
      </c>
      <c r="S59" s="22">
        <f>VLOOKUP(A59,[1]CustomerAddress!$A$1:$F$3997,6)</f>
        <v>9</v>
      </c>
      <c r="T59" s="22" t="str">
        <f>VLOOKUP(A59,Labels!$A$5:$I$3497,9)</f>
        <v>Potential Customer</v>
      </c>
    </row>
    <row r="60" spans="1:20" s="22" customFormat="1" ht="15.75" customHeight="1" x14ac:dyDescent="0.25">
      <c r="A60" s="23">
        <v>59</v>
      </c>
      <c r="B60" s="24" t="s">
        <v>216</v>
      </c>
      <c r="C60" s="24" t="s">
        <v>217</v>
      </c>
      <c r="D60" s="24" t="s">
        <v>48</v>
      </c>
      <c r="E60" s="23">
        <v>60</v>
      </c>
      <c r="F60" s="25">
        <v>36564</v>
      </c>
      <c r="G60" s="23">
        <f t="shared" ca="1" si="0"/>
        <v>21.172090991248105</v>
      </c>
      <c r="H60" s="23" t="str">
        <f t="shared" ca="1" si="2"/>
        <v>21-30</v>
      </c>
      <c r="I60" s="24" t="s">
        <v>218</v>
      </c>
      <c r="J60" s="24" t="s">
        <v>61</v>
      </c>
      <c r="K60" s="24" t="s">
        <v>66</v>
      </c>
      <c r="L60" s="24" t="s">
        <v>44</v>
      </c>
      <c r="M60" s="24" t="s">
        <v>57</v>
      </c>
      <c r="N60" s="23">
        <v>3</v>
      </c>
      <c r="O60" s="22" t="str">
        <f>VLOOKUP(A60,[1]CustomerAddress!$A$1:$F$3997,2)</f>
        <v>413 Mayer Street</v>
      </c>
      <c r="P60" s="22">
        <f>VLOOKUP(A60,[1]CustomerAddress!$A$1:$F$3997,3)</f>
        <v>2046</v>
      </c>
      <c r="Q60" s="22" t="str">
        <f>VLOOKUP(A60,[1]CustomerAddress!$A$1:$F$3997,4)</f>
        <v>NSW</v>
      </c>
      <c r="R60" s="22" t="str">
        <f>VLOOKUP(A60,[1]CustomerAddress!$A$1:$F$3997,5)</f>
        <v>Australia</v>
      </c>
      <c r="S60" s="22">
        <f>VLOOKUP(A60,[1]CustomerAddress!$A$1:$F$3997,6)</f>
        <v>9</v>
      </c>
      <c r="T60" s="22" t="str">
        <f>VLOOKUP(A60,Labels!$A$5:$I$3497,9)</f>
        <v>Late Bloomer</v>
      </c>
    </row>
    <row r="61" spans="1:20" s="22" customFormat="1" ht="15.75" customHeight="1" x14ac:dyDescent="0.25">
      <c r="A61" s="23">
        <v>60</v>
      </c>
      <c r="B61" s="24" t="s">
        <v>219</v>
      </c>
      <c r="C61" s="24" t="s">
        <v>220</v>
      </c>
      <c r="D61" s="24" t="s">
        <v>40</v>
      </c>
      <c r="E61" s="23">
        <v>18</v>
      </c>
      <c r="F61" s="25">
        <v>25603</v>
      </c>
      <c r="G61" s="23">
        <f t="shared" ca="1" si="0"/>
        <v>51.202227977549477</v>
      </c>
      <c r="H61" s="23" t="str">
        <f t="shared" ca="1" si="2"/>
        <v>51-60</v>
      </c>
      <c r="J61" s="24" t="s">
        <v>84</v>
      </c>
      <c r="K61" s="24" t="s">
        <v>43</v>
      </c>
      <c r="L61" s="24" t="s">
        <v>44</v>
      </c>
      <c r="M61" s="24" t="s">
        <v>57</v>
      </c>
      <c r="N61" s="23">
        <v>10</v>
      </c>
      <c r="O61" s="22" t="str">
        <f>VLOOKUP(A61,[1]CustomerAddress!$A$1:$F$3997,2)</f>
        <v>39 3rd Drive</v>
      </c>
      <c r="P61" s="22">
        <f>VLOOKUP(A61,[1]CustomerAddress!$A$1:$F$3997,3)</f>
        <v>2026</v>
      </c>
      <c r="Q61" s="22" t="str">
        <f>VLOOKUP(A61,[1]CustomerAddress!$A$1:$F$3997,4)</f>
        <v>NSW</v>
      </c>
      <c r="R61" s="22" t="str">
        <f>VLOOKUP(A61,[1]CustomerAddress!$A$1:$F$3997,5)</f>
        <v>Australia</v>
      </c>
      <c r="S61" s="22">
        <f>VLOOKUP(A61,[1]CustomerAddress!$A$1:$F$3997,6)</f>
        <v>10</v>
      </c>
      <c r="T61" s="22" t="str">
        <f>VLOOKUP(A61,Labels!$A$5:$I$3497,9)</f>
        <v>Lost Customer</v>
      </c>
    </row>
    <row r="62" spans="1:20" s="22" customFormat="1" ht="15.75" customHeight="1" x14ac:dyDescent="0.25">
      <c r="A62" s="23">
        <v>61</v>
      </c>
      <c r="B62" s="24" t="s">
        <v>221</v>
      </c>
      <c r="C62" s="24" t="s">
        <v>222</v>
      </c>
      <c r="D62" s="24" t="s">
        <v>40</v>
      </c>
      <c r="E62" s="23">
        <v>47</v>
      </c>
      <c r="F62" s="25">
        <v>21883</v>
      </c>
      <c r="G62" s="23">
        <f t="shared" ca="1" si="0"/>
        <v>61.394008799467279</v>
      </c>
      <c r="H62" s="23" t="str">
        <f t="shared" ca="1" si="2"/>
        <v>61-70</v>
      </c>
      <c r="I62" s="24" t="s">
        <v>223</v>
      </c>
      <c r="J62" s="24" t="s">
        <v>54</v>
      </c>
      <c r="K62" s="24" t="s">
        <v>66</v>
      </c>
      <c r="L62" s="24" t="s">
        <v>44</v>
      </c>
      <c r="M62" s="24" t="s">
        <v>57</v>
      </c>
      <c r="N62" s="23">
        <v>13</v>
      </c>
      <c r="O62" s="22" t="str">
        <f>VLOOKUP(A62,[1]CustomerAddress!$A$1:$F$3997,2)</f>
        <v>44516 Katie Parkway</v>
      </c>
      <c r="P62" s="22">
        <f>VLOOKUP(A62,[1]CustomerAddress!$A$1:$F$3997,3)</f>
        <v>2765</v>
      </c>
      <c r="Q62" s="22" t="str">
        <f>VLOOKUP(A62,[1]CustomerAddress!$A$1:$F$3997,4)</f>
        <v>NSW</v>
      </c>
      <c r="R62" s="22" t="str">
        <f>VLOOKUP(A62,[1]CustomerAddress!$A$1:$F$3997,5)</f>
        <v>Australia</v>
      </c>
      <c r="S62" s="22">
        <f>VLOOKUP(A62,[1]CustomerAddress!$A$1:$F$3997,6)</f>
        <v>7</v>
      </c>
      <c r="T62" s="22" t="str">
        <f>VLOOKUP(A62,Labels!$A$5:$I$3497,9)</f>
        <v>Losing Customer</v>
      </c>
    </row>
    <row r="63" spans="1:20" s="22" customFormat="1" ht="15.75" customHeight="1" x14ac:dyDescent="0.25">
      <c r="A63" s="23">
        <v>62</v>
      </c>
      <c r="B63" s="24" t="s">
        <v>103</v>
      </c>
      <c r="C63" s="24" t="s">
        <v>224</v>
      </c>
      <c r="D63" s="24" t="s">
        <v>40</v>
      </c>
      <c r="E63" s="23">
        <v>38</v>
      </c>
      <c r="F63" s="25">
        <v>29042</v>
      </c>
      <c r="G63" s="23">
        <f t="shared" ca="1" si="0"/>
        <v>41.780310169330299</v>
      </c>
      <c r="H63" s="23" t="str">
        <f t="shared" ca="1" si="2"/>
        <v>41-50</v>
      </c>
      <c r="J63" s="24" t="s">
        <v>56</v>
      </c>
      <c r="K63" s="24" t="s">
        <v>43</v>
      </c>
      <c r="L63" s="24" t="s">
        <v>44</v>
      </c>
      <c r="M63" s="24" t="s">
        <v>45</v>
      </c>
      <c r="N63" s="23">
        <v>22</v>
      </c>
      <c r="O63" s="22" t="str">
        <f>VLOOKUP(A63,[1]CustomerAddress!$A$1:$F$3997,2)</f>
        <v>41 Schurz Center</v>
      </c>
      <c r="P63" s="22">
        <f>VLOOKUP(A63,[1]CustomerAddress!$A$1:$F$3997,3)</f>
        <v>2749</v>
      </c>
      <c r="Q63" s="22" t="str">
        <f>VLOOKUP(A63,[1]CustomerAddress!$A$1:$F$3997,4)</f>
        <v>NSW</v>
      </c>
      <c r="R63" s="22" t="str">
        <f>VLOOKUP(A63,[1]CustomerAddress!$A$1:$F$3997,5)</f>
        <v>Australia</v>
      </c>
      <c r="S63" s="22">
        <f>VLOOKUP(A63,[1]CustomerAddress!$A$1:$F$3997,6)</f>
        <v>8</v>
      </c>
      <c r="T63" s="22" t="str">
        <f>VLOOKUP(A63,Labels!$A$5:$I$3497,9)</f>
        <v>Becoming Loyal</v>
      </c>
    </row>
    <row r="64" spans="1:20" s="22" customFormat="1" ht="15.75" customHeight="1" x14ac:dyDescent="0.25">
      <c r="A64" s="23">
        <v>63</v>
      </c>
      <c r="B64" s="24" t="s">
        <v>225</v>
      </c>
      <c r="C64" s="24" t="s">
        <v>226</v>
      </c>
      <c r="D64" s="24" t="s">
        <v>40</v>
      </c>
      <c r="E64" s="23">
        <v>58</v>
      </c>
      <c r="F64" s="25">
        <v>23926</v>
      </c>
      <c r="G64" s="23">
        <f t="shared" ca="1" si="0"/>
        <v>55.796748525494678</v>
      </c>
      <c r="H64" s="23" t="str">
        <f t="shared" ca="1" si="2"/>
        <v>51-60</v>
      </c>
      <c r="I64" s="24" t="s">
        <v>78</v>
      </c>
      <c r="J64" s="24" t="s">
        <v>65</v>
      </c>
      <c r="K64" s="24" t="s">
        <v>43</v>
      </c>
      <c r="L64" s="24" t="s">
        <v>44</v>
      </c>
      <c r="M64" s="24" t="s">
        <v>45</v>
      </c>
      <c r="N64" s="23">
        <v>16</v>
      </c>
      <c r="O64" s="22" t="str">
        <f>VLOOKUP(A64,[1]CustomerAddress!$A$1:$F$3997,2)</f>
        <v>68150 Boyd Road</v>
      </c>
      <c r="P64" s="22">
        <f>VLOOKUP(A64,[1]CustomerAddress!$A$1:$F$3997,3)</f>
        <v>2745</v>
      </c>
      <c r="Q64" s="22" t="str">
        <f>VLOOKUP(A64,[1]CustomerAddress!$A$1:$F$3997,4)</f>
        <v>NSW</v>
      </c>
      <c r="R64" s="22" t="str">
        <f>VLOOKUP(A64,[1]CustomerAddress!$A$1:$F$3997,5)</f>
        <v>Australia</v>
      </c>
      <c r="S64" s="22">
        <f>VLOOKUP(A64,[1]CustomerAddress!$A$1:$F$3997,6)</f>
        <v>9</v>
      </c>
      <c r="T64" s="22" t="str">
        <f>VLOOKUP(A64,Labels!$A$5:$I$3497,9)</f>
        <v>High Risk Customer</v>
      </c>
    </row>
    <row r="65" spans="1:20" s="22" customFormat="1" ht="15.75" customHeight="1" x14ac:dyDescent="0.25">
      <c r="A65" s="23">
        <v>64</v>
      </c>
      <c r="B65" s="24" t="s">
        <v>227</v>
      </c>
      <c r="C65" s="24" t="s">
        <v>228</v>
      </c>
      <c r="D65" s="24" t="s">
        <v>48</v>
      </c>
      <c r="E65" s="23">
        <v>73</v>
      </c>
      <c r="F65" s="25">
        <v>28574</v>
      </c>
      <c r="G65" s="23">
        <f t="shared" ca="1" si="0"/>
        <v>43.062501950152217</v>
      </c>
      <c r="H65" s="23" t="str">
        <f t="shared" ca="1" si="2"/>
        <v>41-50</v>
      </c>
      <c r="I65" s="24" t="s">
        <v>141</v>
      </c>
      <c r="J65" s="24" t="s">
        <v>56</v>
      </c>
      <c r="K65" s="24" t="s">
        <v>66</v>
      </c>
      <c r="L65" s="24" t="s">
        <v>44</v>
      </c>
      <c r="M65" s="24" t="s">
        <v>57</v>
      </c>
      <c r="N65" s="23">
        <v>4</v>
      </c>
      <c r="O65" s="22" t="str">
        <f>VLOOKUP(A65,[1]CustomerAddress!$A$1:$F$3997,2)</f>
        <v>11474 Westend Hill</v>
      </c>
      <c r="P65" s="22">
        <f>VLOOKUP(A65,[1]CustomerAddress!$A$1:$F$3997,3)</f>
        <v>3752</v>
      </c>
      <c r="Q65" s="22" t="str">
        <f>VLOOKUP(A65,[1]CustomerAddress!$A$1:$F$3997,4)</f>
        <v>VIC</v>
      </c>
      <c r="R65" s="22" t="str">
        <f>VLOOKUP(A65,[1]CustomerAddress!$A$1:$F$3997,5)</f>
        <v>Australia</v>
      </c>
      <c r="S65" s="22">
        <f>VLOOKUP(A65,[1]CustomerAddress!$A$1:$F$3997,6)</f>
        <v>8</v>
      </c>
      <c r="T65" s="22" t="str">
        <f>VLOOKUP(A65,Labels!$A$5:$I$3497,9)</f>
        <v>Becoming Loyal</v>
      </c>
    </row>
    <row r="66" spans="1:20" s="22" customFormat="1" ht="15.75" customHeight="1" x14ac:dyDescent="0.25">
      <c r="A66" s="23">
        <v>65</v>
      </c>
      <c r="B66" s="24" t="s">
        <v>229</v>
      </c>
      <c r="C66" s="24" t="s">
        <v>230</v>
      </c>
      <c r="D66" s="24" t="s">
        <v>48</v>
      </c>
      <c r="E66" s="23">
        <v>21</v>
      </c>
      <c r="F66" s="25">
        <v>27851</v>
      </c>
      <c r="G66" s="23">
        <f t="shared" ca="1" si="0"/>
        <v>45.043323867960432</v>
      </c>
      <c r="H66" s="23" t="str">
        <f t="shared" ca="1" si="2"/>
        <v>41-50</v>
      </c>
      <c r="I66" s="24" t="s">
        <v>151</v>
      </c>
      <c r="J66" s="24" t="s">
        <v>50</v>
      </c>
      <c r="K66" s="24" t="s">
        <v>62</v>
      </c>
      <c r="L66" s="24" t="s">
        <v>44</v>
      </c>
      <c r="M66" s="24" t="s">
        <v>45</v>
      </c>
      <c r="N66" s="23">
        <v>15</v>
      </c>
      <c r="O66" s="22" t="str">
        <f>VLOOKUP(A66,[1]CustomerAddress!$A$1:$F$3997,2)</f>
        <v>308 Jana Crossing</v>
      </c>
      <c r="P66" s="22">
        <f>VLOOKUP(A66,[1]CustomerAddress!$A$1:$F$3997,3)</f>
        <v>2153</v>
      </c>
      <c r="Q66" s="22" t="str">
        <f>VLOOKUP(A66,[1]CustomerAddress!$A$1:$F$3997,4)</f>
        <v>NSW</v>
      </c>
      <c r="R66" s="22" t="str">
        <f>VLOOKUP(A66,[1]CustomerAddress!$A$1:$F$3997,5)</f>
        <v>Australia</v>
      </c>
      <c r="S66" s="22">
        <f>VLOOKUP(A66,[1]CustomerAddress!$A$1:$F$3997,6)</f>
        <v>10</v>
      </c>
      <c r="T66" s="22" t="str">
        <f>VLOOKUP(A66,Labels!$A$5:$I$3497,9)</f>
        <v>Evasive Customer</v>
      </c>
    </row>
    <row r="67" spans="1:20" s="22" customFormat="1" ht="15.75" customHeight="1" x14ac:dyDescent="0.25">
      <c r="A67" s="23">
        <v>66</v>
      </c>
      <c r="B67" s="24" t="s">
        <v>231</v>
      </c>
      <c r="C67" s="24" t="s">
        <v>232</v>
      </c>
      <c r="D67" s="24" t="s">
        <v>48</v>
      </c>
      <c r="E67" s="23">
        <v>46</v>
      </c>
      <c r="F67" s="25">
        <v>37326</v>
      </c>
      <c r="G67" s="23">
        <f t="shared" ref="G67:G130" ca="1" si="3">(NOW()-F67)/365</f>
        <v>19.084419758371393</v>
      </c>
      <c r="H67" s="23" t="str">
        <f t="shared" ca="1" si="2"/>
        <v>11-20</v>
      </c>
      <c r="I67" s="24" t="s">
        <v>90</v>
      </c>
      <c r="J67" s="24" t="s">
        <v>75</v>
      </c>
      <c r="K67" s="24" t="s">
        <v>66</v>
      </c>
      <c r="L67" s="24" t="s">
        <v>44</v>
      </c>
      <c r="M67" s="24" t="s">
        <v>57</v>
      </c>
      <c r="N67" s="23">
        <v>1</v>
      </c>
      <c r="O67" s="22" t="str">
        <f>VLOOKUP(A67,[1]CustomerAddress!$A$1:$F$3997,2)</f>
        <v>163 Straubel Trail</v>
      </c>
      <c r="P67" s="22">
        <f>VLOOKUP(A67,[1]CustomerAddress!$A$1:$F$3997,3)</f>
        <v>2217</v>
      </c>
      <c r="Q67" s="22" t="str">
        <f>VLOOKUP(A67,[1]CustomerAddress!$A$1:$F$3997,4)</f>
        <v>NSW</v>
      </c>
      <c r="R67" s="22" t="str">
        <f>VLOOKUP(A67,[1]CustomerAddress!$A$1:$F$3997,5)</f>
        <v>Australia</v>
      </c>
      <c r="S67" s="22">
        <f>VLOOKUP(A67,[1]CustomerAddress!$A$1:$F$3997,6)</f>
        <v>10</v>
      </c>
      <c r="T67" s="22" t="str">
        <f>VLOOKUP(A67,Labels!$A$5:$I$3497,9)</f>
        <v>Potential Customer</v>
      </c>
    </row>
    <row r="68" spans="1:20" s="22" customFormat="1" ht="15.75" customHeight="1" x14ac:dyDescent="0.25">
      <c r="A68" s="23">
        <v>67</v>
      </c>
      <c r="B68" s="24" t="s">
        <v>233</v>
      </c>
      <c r="D68" s="24" t="s">
        <v>48</v>
      </c>
      <c r="E68" s="23">
        <v>67</v>
      </c>
      <c r="F68" s="25">
        <v>22081</v>
      </c>
      <c r="G68" s="23">
        <f t="shared" ca="1" si="3"/>
        <v>60.851543046042629</v>
      </c>
      <c r="H68" s="23" t="str">
        <f t="shared" ca="1" si="2"/>
        <v>61-70</v>
      </c>
      <c r="I68" s="24" t="s">
        <v>234</v>
      </c>
      <c r="J68" s="24" t="s">
        <v>65</v>
      </c>
      <c r="K68" s="24" t="s">
        <v>43</v>
      </c>
      <c r="L68" s="24" t="s">
        <v>44</v>
      </c>
      <c r="M68" s="24" t="s">
        <v>57</v>
      </c>
      <c r="N68" s="23">
        <v>18</v>
      </c>
      <c r="O68" s="22" t="str">
        <f>VLOOKUP(A68,[1]CustomerAddress!$A$1:$F$3997,2)</f>
        <v>68294 Clarendon Crossing</v>
      </c>
      <c r="P68" s="22">
        <f>VLOOKUP(A68,[1]CustomerAddress!$A$1:$F$3997,3)</f>
        <v>2230</v>
      </c>
      <c r="Q68" s="22" t="str">
        <f>VLOOKUP(A68,[1]CustomerAddress!$A$1:$F$3997,4)</f>
        <v>NSW</v>
      </c>
      <c r="R68" s="22" t="str">
        <f>VLOOKUP(A68,[1]CustomerAddress!$A$1:$F$3997,5)</f>
        <v>Australia</v>
      </c>
      <c r="S68" s="22">
        <f>VLOOKUP(A68,[1]CustomerAddress!$A$1:$F$3997,6)</f>
        <v>10</v>
      </c>
      <c r="T68" s="22" t="str">
        <f>VLOOKUP(A68,Labels!$A$5:$I$3497,9)</f>
        <v>Evasive Customer</v>
      </c>
    </row>
    <row r="69" spans="1:20" s="22" customFormat="1" ht="15.75" customHeight="1" x14ac:dyDescent="0.25">
      <c r="A69" s="23">
        <v>68</v>
      </c>
      <c r="B69" s="24" t="s">
        <v>235</v>
      </c>
      <c r="C69" s="24" t="s">
        <v>236</v>
      </c>
      <c r="D69" s="24" t="s">
        <v>40</v>
      </c>
      <c r="E69" s="23">
        <v>37</v>
      </c>
      <c r="F69" s="25">
        <v>27140</v>
      </c>
      <c r="G69" s="23">
        <f t="shared" ca="1" si="3"/>
        <v>46.991269073439888</v>
      </c>
      <c r="H69" s="23" t="str">
        <f t="shared" ca="1" si="2"/>
        <v>41-50</v>
      </c>
      <c r="I69" s="24" t="s">
        <v>151</v>
      </c>
      <c r="J69" s="24" t="s">
        <v>61</v>
      </c>
      <c r="K69" s="24" t="s">
        <v>62</v>
      </c>
      <c r="L69" s="24" t="s">
        <v>44</v>
      </c>
      <c r="M69" s="24" t="s">
        <v>57</v>
      </c>
      <c r="N69" s="23">
        <v>9</v>
      </c>
      <c r="O69" s="22" t="str">
        <f>VLOOKUP(A69,[1]CustomerAddress!$A$1:$F$3997,2)</f>
        <v>486 Mariners Cove Plaza</v>
      </c>
      <c r="P69" s="22">
        <f>VLOOKUP(A69,[1]CustomerAddress!$A$1:$F$3997,3)</f>
        <v>3046</v>
      </c>
      <c r="Q69" s="22" t="str">
        <f>VLOOKUP(A69,[1]CustomerAddress!$A$1:$F$3997,4)</f>
        <v>VIC</v>
      </c>
      <c r="R69" s="22" t="str">
        <f>VLOOKUP(A69,[1]CustomerAddress!$A$1:$F$3997,5)</f>
        <v>Australia</v>
      </c>
      <c r="S69" s="22">
        <f>VLOOKUP(A69,[1]CustomerAddress!$A$1:$F$3997,6)</f>
        <v>7</v>
      </c>
      <c r="T69" s="22" t="str">
        <f>VLOOKUP(A69,Labels!$A$5:$I$3497,9)</f>
        <v>High Risk Customer</v>
      </c>
    </row>
    <row r="70" spans="1:20" s="22" customFormat="1" ht="15.75" customHeight="1" x14ac:dyDescent="0.25">
      <c r="A70" s="23">
        <v>69</v>
      </c>
      <c r="B70" s="24" t="s">
        <v>237</v>
      </c>
      <c r="C70" s="24" t="s">
        <v>238</v>
      </c>
      <c r="D70" s="24" t="s">
        <v>40</v>
      </c>
      <c r="E70" s="23">
        <v>16</v>
      </c>
      <c r="F70" s="25">
        <v>25376</v>
      </c>
      <c r="G70" s="23">
        <f t="shared" ca="1" si="3"/>
        <v>51.82414578576865</v>
      </c>
      <c r="H70" s="23" t="str">
        <f t="shared" ca="1" si="2"/>
        <v>51-60</v>
      </c>
      <c r="I70" s="24" t="s">
        <v>234</v>
      </c>
      <c r="J70" s="24" t="s">
        <v>61</v>
      </c>
      <c r="K70" s="24" t="s">
        <v>43</v>
      </c>
      <c r="L70" s="24" t="s">
        <v>44</v>
      </c>
      <c r="M70" s="24" t="s">
        <v>57</v>
      </c>
      <c r="N70" s="23">
        <v>6</v>
      </c>
      <c r="O70" s="22" t="str">
        <f>VLOOKUP(A70,[1]CustomerAddress!$A$1:$F$3997,2)</f>
        <v>0322 Dryden Court</v>
      </c>
      <c r="P70" s="22">
        <f>VLOOKUP(A70,[1]CustomerAddress!$A$1:$F$3997,3)</f>
        <v>3183</v>
      </c>
      <c r="Q70" s="22" t="str">
        <f>VLOOKUP(A70,[1]CustomerAddress!$A$1:$F$3997,4)</f>
        <v>VIC</v>
      </c>
      <c r="R70" s="22" t="str">
        <f>VLOOKUP(A70,[1]CustomerAddress!$A$1:$F$3997,5)</f>
        <v>Australia</v>
      </c>
      <c r="S70" s="22">
        <f>VLOOKUP(A70,[1]CustomerAddress!$A$1:$F$3997,6)</f>
        <v>7</v>
      </c>
      <c r="T70" s="22" t="str">
        <f>VLOOKUP(A70,Labels!$A$5:$I$3497,9)</f>
        <v>Potential Customer</v>
      </c>
    </row>
    <row r="71" spans="1:20" s="22" customFormat="1" ht="15.75" customHeight="1" x14ac:dyDescent="0.25">
      <c r="A71" s="23">
        <v>70</v>
      </c>
      <c r="B71" s="24" t="s">
        <v>239</v>
      </c>
      <c r="C71" s="24" t="s">
        <v>240</v>
      </c>
      <c r="D71" s="24" t="s">
        <v>48</v>
      </c>
      <c r="E71" s="23">
        <v>78</v>
      </c>
      <c r="F71" s="25">
        <v>34027</v>
      </c>
      <c r="G71" s="23">
        <f t="shared" ca="1" si="3"/>
        <v>28.122775922754954</v>
      </c>
      <c r="H71" s="23" t="str">
        <f t="shared" ca="1" si="2"/>
        <v>21-30</v>
      </c>
      <c r="I71" s="24" t="s">
        <v>206</v>
      </c>
      <c r="J71" s="24" t="s">
        <v>50</v>
      </c>
      <c r="K71" s="24" t="s">
        <v>62</v>
      </c>
      <c r="L71" s="24" t="s">
        <v>44</v>
      </c>
      <c r="M71" s="24" t="s">
        <v>57</v>
      </c>
      <c r="N71" s="23">
        <v>8</v>
      </c>
      <c r="O71" s="22" t="str">
        <f>VLOOKUP(A71,[1]CustomerAddress!$A$1:$F$3997,2)</f>
        <v>9 Bonner Road</v>
      </c>
      <c r="P71" s="22">
        <f>VLOOKUP(A71,[1]CustomerAddress!$A$1:$F$3997,3)</f>
        <v>2070</v>
      </c>
      <c r="Q71" s="22" t="str">
        <f>VLOOKUP(A71,[1]CustomerAddress!$A$1:$F$3997,4)</f>
        <v>NSW</v>
      </c>
      <c r="R71" s="22" t="str">
        <f>VLOOKUP(A71,[1]CustomerAddress!$A$1:$F$3997,5)</f>
        <v>Australia</v>
      </c>
      <c r="S71" s="22">
        <f>VLOOKUP(A71,[1]CustomerAddress!$A$1:$F$3997,6)</f>
        <v>12</v>
      </c>
      <c r="T71" s="22" t="str">
        <f>VLOOKUP(A71,Labels!$A$5:$I$3497,9)</f>
        <v>Becoming Loyal</v>
      </c>
    </row>
    <row r="72" spans="1:20" s="22" customFormat="1" ht="15.75" customHeight="1" x14ac:dyDescent="0.25">
      <c r="A72" s="23">
        <v>71</v>
      </c>
      <c r="B72" s="24" t="s">
        <v>241</v>
      </c>
      <c r="C72" s="24" t="s">
        <v>242</v>
      </c>
      <c r="D72" s="24" t="s">
        <v>48</v>
      </c>
      <c r="E72" s="23">
        <v>30</v>
      </c>
      <c r="F72" s="25">
        <v>31074</v>
      </c>
      <c r="G72" s="23">
        <f t="shared" ca="1" si="3"/>
        <v>36.213186881659063</v>
      </c>
      <c r="H72" s="23" t="str">
        <f t="shared" ca="1" si="2"/>
        <v>31-40</v>
      </c>
      <c r="I72" s="24" t="s">
        <v>243</v>
      </c>
      <c r="J72" s="24" t="s">
        <v>75</v>
      </c>
      <c r="K72" s="24" t="s">
        <v>62</v>
      </c>
      <c r="L72" s="24" t="s">
        <v>44</v>
      </c>
      <c r="M72" s="24" t="s">
        <v>45</v>
      </c>
      <c r="N72" s="23">
        <v>12</v>
      </c>
      <c r="O72" s="22" t="str">
        <f>VLOOKUP(A72,[1]CustomerAddress!$A$1:$F$3997,2)</f>
        <v>07041 Briar Crest Lane</v>
      </c>
      <c r="P72" s="22">
        <f>VLOOKUP(A72,[1]CustomerAddress!$A$1:$F$3997,3)</f>
        <v>2213</v>
      </c>
      <c r="Q72" s="22" t="str">
        <f>VLOOKUP(A72,[1]CustomerAddress!$A$1:$F$3997,4)</f>
        <v>NSW</v>
      </c>
      <c r="R72" s="22" t="str">
        <f>VLOOKUP(A72,[1]CustomerAddress!$A$1:$F$3997,5)</f>
        <v>Australia</v>
      </c>
      <c r="S72" s="22">
        <f>VLOOKUP(A72,[1]CustomerAddress!$A$1:$F$3997,6)</f>
        <v>10</v>
      </c>
      <c r="T72" s="22" t="str">
        <f>VLOOKUP(A72,Labels!$A$5:$I$3497,9)</f>
        <v>Lost Customer</v>
      </c>
    </row>
    <row r="73" spans="1:20" s="22" customFormat="1" ht="15.75" customHeight="1" x14ac:dyDescent="0.25">
      <c r="A73" s="23">
        <v>72</v>
      </c>
      <c r="B73" s="24" t="s">
        <v>244</v>
      </c>
      <c r="C73" s="24" t="s">
        <v>245</v>
      </c>
      <c r="D73" s="24" t="s">
        <v>48</v>
      </c>
      <c r="E73" s="23">
        <v>93</v>
      </c>
      <c r="F73" s="25">
        <v>26342</v>
      </c>
      <c r="G73" s="23">
        <f t="shared" ca="1" si="3"/>
        <v>49.177570443302898</v>
      </c>
      <c r="H73" s="23" t="str">
        <f t="shared" ca="1" si="2"/>
        <v>41-50</v>
      </c>
      <c r="I73" s="24" t="s">
        <v>49</v>
      </c>
      <c r="J73" s="24" t="s">
        <v>84</v>
      </c>
      <c r="K73" s="24" t="s">
        <v>62</v>
      </c>
      <c r="L73" s="24" t="s">
        <v>44</v>
      </c>
      <c r="M73" s="24" t="s">
        <v>45</v>
      </c>
      <c r="N73" s="23">
        <v>16</v>
      </c>
      <c r="O73" s="22" t="str">
        <f>VLOOKUP(A73,[1]CustomerAddress!$A$1:$F$3997,2)</f>
        <v>29466 Hanson Pass</v>
      </c>
      <c r="P73" s="22">
        <f>VLOOKUP(A73,[1]CustomerAddress!$A$1:$F$3997,3)</f>
        <v>4208</v>
      </c>
      <c r="Q73" s="22" t="str">
        <f>VLOOKUP(A73,[1]CustomerAddress!$A$1:$F$3997,4)</f>
        <v>QLD</v>
      </c>
      <c r="R73" s="22" t="str">
        <f>VLOOKUP(A73,[1]CustomerAddress!$A$1:$F$3997,5)</f>
        <v>Australia</v>
      </c>
      <c r="S73" s="22">
        <f>VLOOKUP(A73,[1]CustomerAddress!$A$1:$F$3997,6)</f>
        <v>6</v>
      </c>
      <c r="T73" s="22" t="str">
        <f>VLOOKUP(A73,Labels!$A$5:$I$3497,9)</f>
        <v>Late Bloomer</v>
      </c>
    </row>
    <row r="74" spans="1:20" s="22" customFormat="1" ht="15.75" customHeight="1" x14ac:dyDescent="0.25">
      <c r="A74" s="23">
        <v>73</v>
      </c>
      <c r="B74" s="24" t="s">
        <v>246</v>
      </c>
      <c r="C74" s="24" t="s">
        <v>247</v>
      </c>
      <c r="D74" s="24" t="s">
        <v>40</v>
      </c>
      <c r="E74" s="23">
        <v>16</v>
      </c>
      <c r="F74" s="25">
        <v>22063</v>
      </c>
      <c r="G74" s="23">
        <f t="shared" ca="1" si="3"/>
        <v>60.900858114535779</v>
      </c>
      <c r="H74" s="23" t="str">
        <f t="shared" ca="1" si="2"/>
        <v>61-70</v>
      </c>
      <c r="I74" s="24" t="s">
        <v>248</v>
      </c>
      <c r="J74" s="24" t="s">
        <v>61</v>
      </c>
      <c r="K74" s="24" t="s">
        <v>62</v>
      </c>
      <c r="L74" s="24" t="s">
        <v>44</v>
      </c>
      <c r="M74" s="24" t="s">
        <v>45</v>
      </c>
      <c r="N74" s="23">
        <v>5</v>
      </c>
      <c r="O74" s="22" t="str">
        <f>VLOOKUP(A74,[1]CustomerAddress!$A$1:$F$3997,2)</f>
        <v>0212 Forest Run Trail</v>
      </c>
      <c r="P74" s="22">
        <f>VLOOKUP(A74,[1]CustomerAddress!$A$1:$F$3997,3)</f>
        <v>2774</v>
      </c>
      <c r="Q74" s="22" t="str">
        <f>VLOOKUP(A74,[1]CustomerAddress!$A$1:$F$3997,4)</f>
        <v>NSW</v>
      </c>
      <c r="R74" s="22" t="str">
        <f>VLOOKUP(A74,[1]CustomerAddress!$A$1:$F$3997,5)</f>
        <v>Australia</v>
      </c>
      <c r="S74" s="22">
        <f>VLOOKUP(A74,[1]CustomerAddress!$A$1:$F$3997,6)</f>
        <v>8</v>
      </c>
      <c r="T74" s="22" t="str">
        <f>VLOOKUP(A74,Labels!$A$5:$I$3497,9)</f>
        <v>Evasive Customer</v>
      </c>
    </row>
    <row r="75" spans="1:20" s="22" customFormat="1" ht="15.75" customHeight="1" x14ac:dyDescent="0.25">
      <c r="A75" s="23">
        <v>74</v>
      </c>
      <c r="B75" s="24" t="s">
        <v>249</v>
      </c>
      <c r="C75" s="24" t="s">
        <v>250</v>
      </c>
      <c r="D75" s="24" t="s">
        <v>40</v>
      </c>
      <c r="E75" s="23">
        <v>94</v>
      </c>
      <c r="F75" s="25">
        <v>25373</v>
      </c>
      <c r="G75" s="23">
        <f t="shared" ca="1" si="3"/>
        <v>51.832364963850843</v>
      </c>
      <c r="H75" s="23" t="str">
        <f t="shared" ca="1" si="2"/>
        <v>51-60</v>
      </c>
      <c r="J75" s="24" t="s">
        <v>61</v>
      </c>
      <c r="K75" s="24" t="s">
        <v>43</v>
      </c>
      <c r="L75" s="24" t="s">
        <v>44</v>
      </c>
      <c r="M75" s="24" t="s">
        <v>45</v>
      </c>
      <c r="N75" s="23">
        <v>6</v>
      </c>
      <c r="O75" s="22" t="str">
        <f>VLOOKUP(A75,[1]CustomerAddress!$A$1:$F$3997,2)</f>
        <v>33055 Menomonie Parkway</v>
      </c>
      <c r="P75" s="22">
        <f>VLOOKUP(A75,[1]CustomerAddress!$A$1:$F$3997,3)</f>
        <v>4133</v>
      </c>
      <c r="Q75" s="22" t="str">
        <f>VLOOKUP(A75,[1]CustomerAddress!$A$1:$F$3997,4)</f>
        <v>QLD</v>
      </c>
      <c r="R75" s="22" t="str">
        <f>VLOOKUP(A75,[1]CustomerAddress!$A$1:$F$3997,5)</f>
        <v>Australia</v>
      </c>
      <c r="S75" s="22">
        <f>VLOOKUP(A75,[1]CustomerAddress!$A$1:$F$3997,6)</f>
        <v>8</v>
      </c>
      <c r="T75" s="22" t="str">
        <f>VLOOKUP(A75,Labels!$A$5:$I$3497,9)</f>
        <v>Late Bloomer</v>
      </c>
    </row>
    <row r="76" spans="1:20" s="22" customFormat="1" ht="15.75" customHeight="1" x14ac:dyDescent="0.25">
      <c r="A76" s="23">
        <v>75</v>
      </c>
      <c r="B76" s="24" t="s">
        <v>251</v>
      </c>
      <c r="C76" s="24" t="s">
        <v>252</v>
      </c>
      <c r="D76" s="24" t="s">
        <v>40</v>
      </c>
      <c r="E76" s="23">
        <v>28</v>
      </c>
      <c r="F76" s="25">
        <v>28686</v>
      </c>
      <c r="G76" s="23">
        <f t="shared" ca="1" si="3"/>
        <v>42.75565263508372</v>
      </c>
      <c r="H76" s="23" t="str">
        <f t="shared" ca="1" si="2"/>
        <v>41-50</v>
      </c>
      <c r="I76" s="24" t="s">
        <v>253</v>
      </c>
      <c r="J76" s="24" t="s">
        <v>54</v>
      </c>
      <c r="K76" s="24" t="s">
        <v>43</v>
      </c>
      <c r="L76" s="24" t="s">
        <v>44</v>
      </c>
      <c r="M76" s="24" t="s">
        <v>57</v>
      </c>
      <c r="N76" s="23">
        <v>19</v>
      </c>
      <c r="O76" s="22" t="str">
        <f>VLOOKUP(A76,[1]CustomerAddress!$A$1:$F$3997,2)</f>
        <v>4763 Merchant Avenue</v>
      </c>
      <c r="P76" s="22">
        <f>VLOOKUP(A76,[1]CustomerAddress!$A$1:$F$3997,3)</f>
        <v>2756</v>
      </c>
      <c r="Q76" s="22" t="str">
        <f>VLOOKUP(A76,[1]CustomerAddress!$A$1:$F$3997,4)</f>
        <v>NSW</v>
      </c>
      <c r="R76" s="22" t="str">
        <f>VLOOKUP(A76,[1]CustomerAddress!$A$1:$F$3997,5)</f>
        <v>Australia</v>
      </c>
      <c r="S76" s="22">
        <f>VLOOKUP(A76,[1]CustomerAddress!$A$1:$F$3997,6)</f>
        <v>8</v>
      </c>
      <c r="T76" s="22" t="str">
        <f>VLOOKUP(A76,Labels!$A$5:$I$3497,9)</f>
        <v>Losing Customer</v>
      </c>
    </row>
    <row r="77" spans="1:20" s="22" customFormat="1" ht="15.75" customHeight="1" x14ac:dyDescent="0.25">
      <c r="A77" s="23">
        <v>76</v>
      </c>
      <c r="B77" s="24" t="s">
        <v>254</v>
      </c>
      <c r="C77" s="24" t="s">
        <v>255</v>
      </c>
      <c r="D77" s="24" t="s">
        <v>40</v>
      </c>
      <c r="E77" s="23">
        <v>20</v>
      </c>
      <c r="F77" s="25">
        <v>28513</v>
      </c>
      <c r="G77" s="23">
        <f t="shared" ca="1" si="3"/>
        <v>43.229625237823448</v>
      </c>
      <c r="H77" s="23" t="str">
        <f t="shared" ca="1" si="2"/>
        <v>41-50</v>
      </c>
      <c r="I77" s="24" t="s">
        <v>256</v>
      </c>
      <c r="J77" s="24" t="s">
        <v>65</v>
      </c>
      <c r="K77" s="24" t="s">
        <v>66</v>
      </c>
      <c r="L77" s="24" t="s">
        <v>44</v>
      </c>
      <c r="M77" s="24" t="s">
        <v>45</v>
      </c>
      <c r="N77" s="23">
        <v>18</v>
      </c>
      <c r="O77" s="22" t="str">
        <f>VLOOKUP(A77,[1]CustomerAddress!$A$1:$F$3997,2)</f>
        <v>439 Ridgeway Court</v>
      </c>
      <c r="P77" s="22">
        <f>VLOOKUP(A77,[1]CustomerAddress!$A$1:$F$3997,3)</f>
        <v>4213</v>
      </c>
      <c r="Q77" s="22" t="str">
        <f>VLOOKUP(A77,[1]CustomerAddress!$A$1:$F$3997,4)</f>
        <v>QLD</v>
      </c>
      <c r="R77" s="22" t="str">
        <f>VLOOKUP(A77,[1]CustomerAddress!$A$1:$F$3997,5)</f>
        <v>Australia</v>
      </c>
      <c r="S77" s="22">
        <f>VLOOKUP(A77,[1]CustomerAddress!$A$1:$F$3997,6)</f>
        <v>9</v>
      </c>
      <c r="T77" s="22" t="str">
        <f>VLOOKUP(A77,Labels!$A$5:$I$3497,9)</f>
        <v>Very Loyal</v>
      </c>
    </row>
    <row r="78" spans="1:20" s="22" customFormat="1" ht="15.75" customHeight="1" x14ac:dyDescent="0.25">
      <c r="A78" s="23">
        <v>77</v>
      </c>
      <c r="B78" s="24" t="s">
        <v>257</v>
      </c>
      <c r="C78" s="24" t="s">
        <v>258</v>
      </c>
      <c r="D78" s="24" t="s">
        <v>48</v>
      </c>
      <c r="E78" s="23">
        <v>79</v>
      </c>
      <c r="F78" s="25">
        <v>32763</v>
      </c>
      <c r="G78" s="23">
        <f t="shared" ca="1" si="3"/>
        <v>31.585789621385093</v>
      </c>
      <c r="H78" s="23" t="str">
        <f t="shared" ca="1" si="2"/>
        <v>31-40</v>
      </c>
      <c r="I78" s="24" t="s">
        <v>259</v>
      </c>
      <c r="J78" s="24" t="s">
        <v>50</v>
      </c>
      <c r="K78" s="24" t="s">
        <v>43</v>
      </c>
      <c r="L78" s="24" t="s">
        <v>44</v>
      </c>
      <c r="M78" s="24" t="s">
        <v>57</v>
      </c>
      <c r="N78" s="23">
        <v>7</v>
      </c>
      <c r="O78" s="22" t="str">
        <f>VLOOKUP(A78,[1]CustomerAddress!$A$1:$F$3997,2)</f>
        <v>2 Clyde Gallagher Lane</v>
      </c>
      <c r="P78" s="22">
        <f>VLOOKUP(A78,[1]CustomerAddress!$A$1:$F$3997,3)</f>
        <v>4170</v>
      </c>
      <c r="Q78" s="22" t="str">
        <f>VLOOKUP(A78,[1]CustomerAddress!$A$1:$F$3997,4)</f>
        <v>QLD</v>
      </c>
      <c r="R78" s="22" t="str">
        <f>VLOOKUP(A78,[1]CustomerAddress!$A$1:$F$3997,5)</f>
        <v>Australia</v>
      </c>
      <c r="S78" s="22">
        <f>VLOOKUP(A78,[1]CustomerAddress!$A$1:$F$3997,6)</f>
        <v>5</v>
      </c>
      <c r="T78" s="22" t="str">
        <f>VLOOKUP(A78,Labels!$A$5:$I$3497,9)</f>
        <v>Lost Customer</v>
      </c>
    </row>
    <row r="79" spans="1:20" s="22" customFormat="1" ht="15.75" customHeight="1" x14ac:dyDescent="0.25">
      <c r="A79" s="23">
        <v>78</v>
      </c>
      <c r="B79" s="24" t="s">
        <v>260</v>
      </c>
      <c r="C79" s="24" t="s">
        <v>261</v>
      </c>
      <c r="D79" s="24" t="s">
        <v>48</v>
      </c>
      <c r="E79" s="23">
        <v>37</v>
      </c>
      <c r="F79" s="25">
        <v>31118</v>
      </c>
      <c r="G79" s="23">
        <f t="shared" ca="1" si="3"/>
        <v>36.092638936453582</v>
      </c>
      <c r="H79" s="23" t="str">
        <f t="shared" ca="1" si="2"/>
        <v>31-40</v>
      </c>
      <c r="I79" s="24" t="s">
        <v>74</v>
      </c>
      <c r="J79" s="24" t="s">
        <v>75</v>
      </c>
      <c r="K79" s="24" t="s">
        <v>62</v>
      </c>
      <c r="L79" s="24" t="s">
        <v>44</v>
      </c>
      <c r="M79" s="24" t="s">
        <v>57</v>
      </c>
      <c r="N79" s="23">
        <v>8</v>
      </c>
      <c r="O79" s="22" t="str">
        <f>VLOOKUP(A79,[1]CustomerAddress!$A$1:$F$3997,2)</f>
        <v>97455 Loeprich Lane</v>
      </c>
      <c r="P79" s="22">
        <f>VLOOKUP(A79,[1]CustomerAddress!$A$1:$F$3997,3)</f>
        <v>2153</v>
      </c>
      <c r="Q79" s="22" t="str">
        <f>VLOOKUP(A79,[1]CustomerAddress!$A$1:$F$3997,4)</f>
        <v>NSW</v>
      </c>
      <c r="R79" s="22" t="str">
        <f>VLOOKUP(A79,[1]CustomerAddress!$A$1:$F$3997,5)</f>
        <v>Australia</v>
      </c>
      <c r="S79" s="22">
        <f>VLOOKUP(A79,[1]CustomerAddress!$A$1:$F$3997,6)</f>
        <v>9</v>
      </c>
      <c r="T79" s="22" t="str">
        <f>VLOOKUP(A79,Labels!$A$5:$I$3497,9)</f>
        <v>Lost Customer</v>
      </c>
    </row>
    <row r="80" spans="1:20" s="22" customFormat="1" ht="15.75" customHeight="1" x14ac:dyDescent="0.25">
      <c r="A80" s="23">
        <v>79</v>
      </c>
      <c r="B80" s="24" t="s">
        <v>262</v>
      </c>
      <c r="C80" s="24" t="s">
        <v>263</v>
      </c>
      <c r="D80" s="24" t="s">
        <v>40</v>
      </c>
      <c r="E80" s="23">
        <v>76</v>
      </c>
      <c r="F80" s="25">
        <v>25113</v>
      </c>
      <c r="G80" s="23">
        <f t="shared" ca="1" si="3"/>
        <v>52.544693730974132</v>
      </c>
      <c r="H80" s="23" t="str">
        <f t="shared" ca="1" si="2"/>
        <v>51-60</v>
      </c>
      <c r="I80" s="24" t="s">
        <v>90</v>
      </c>
      <c r="J80" s="24" t="s">
        <v>84</v>
      </c>
      <c r="K80" s="24" t="s">
        <v>43</v>
      </c>
      <c r="L80" s="24" t="s">
        <v>44</v>
      </c>
      <c r="M80" s="24" t="s">
        <v>57</v>
      </c>
      <c r="N80" s="23">
        <v>18</v>
      </c>
      <c r="O80" s="22" t="str">
        <f>VLOOKUP(A80,[1]CustomerAddress!$A$1:$F$3997,2)</f>
        <v>9527 Ridgeway Street</v>
      </c>
      <c r="P80" s="22">
        <f>VLOOKUP(A80,[1]CustomerAddress!$A$1:$F$3997,3)</f>
        <v>2073</v>
      </c>
      <c r="Q80" s="22" t="str">
        <f>VLOOKUP(A80,[1]CustomerAddress!$A$1:$F$3997,4)</f>
        <v>NSW</v>
      </c>
      <c r="R80" s="22" t="str">
        <f>VLOOKUP(A80,[1]CustomerAddress!$A$1:$F$3997,5)</f>
        <v>Australia</v>
      </c>
      <c r="S80" s="22">
        <f>VLOOKUP(A80,[1]CustomerAddress!$A$1:$F$3997,6)</f>
        <v>10</v>
      </c>
      <c r="T80" s="22" t="str">
        <f>VLOOKUP(A80,Labels!$A$5:$I$3497,9)</f>
        <v>High Risk Customer</v>
      </c>
    </row>
    <row r="81" spans="1:20" s="22" customFormat="1" ht="15.75" customHeight="1" x14ac:dyDescent="0.25">
      <c r="A81" s="23">
        <v>80</v>
      </c>
      <c r="B81" s="24" t="s">
        <v>264</v>
      </c>
      <c r="C81" s="24" t="s">
        <v>265</v>
      </c>
      <c r="D81" s="24" t="s">
        <v>48</v>
      </c>
      <c r="E81" s="23">
        <v>11</v>
      </c>
      <c r="F81" s="25">
        <v>28604</v>
      </c>
      <c r="G81" s="23">
        <f t="shared" ca="1" si="3"/>
        <v>42.980310169330295</v>
      </c>
      <c r="H81" s="23" t="str">
        <f t="shared" ca="1" si="2"/>
        <v>41-50</v>
      </c>
      <c r="I81" s="24" t="s">
        <v>266</v>
      </c>
      <c r="J81" s="24" t="s">
        <v>164</v>
      </c>
      <c r="K81" s="24" t="s">
        <v>43</v>
      </c>
      <c r="L81" s="24" t="s">
        <v>44</v>
      </c>
      <c r="M81" s="24" t="s">
        <v>57</v>
      </c>
      <c r="N81" s="23">
        <v>13</v>
      </c>
      <c r="O81" s="22" t="str">
        <f>VLOOKUP(A81,[1]CustomerAddress!$A$1:$F$3997,2)</f>
        <v>7 Jackson Point</v>
      </c>
      <c r="P81" s="22">
        <f>VLOOKUP(A81,[1]CustomerAddress!$A$1:$F$3997,3)</f>
        <v>3561</v>
      </c>
      <c r="Q81" s="22" t="str">
        <f>VLOOKUP(A81,[1]CustomerAddress!$A$1:$F$3997,4)</f>
        <v>VIC</v>
      </c>
      <c r="R81" s="22" t="str">
        <f>VLOOKUP(A81,[1]CustomerAddress!$A$1:$F$3997,5)</f>
        <v>Australia</v>
      </c>
      <c r="S81" s="22">
        <f>VLOOKUP(A81,[1]CustomerAddress!$A$1:$F$3997,6)</f>
        <v>1</v>
      </c>
      <c r="T81" s="22" t="str">
        <f>VLOOKUP(A81,Labels!$A$5:$I$3497,9)</f>
        <v>Recent Customer</v>
      </c>
    </row>
    <row r="82" spans="1:20" s="22" customFormat="1" ht="15.75" customHeight="1" x14ac:dyDescent="0.25">
      <c r="A82" s="23">
        <v>81</v>
      </c>
      <c r="B82" s="24" t="s">
        <v>267</v>
      </c>
      <c r="C82" s="24" t="s">
        <v>268</v>
      </c>
      <c r="D82" s="24" t="s">
        <v>40</v>
      </c>
      <c r="E82" s="23">
        <v>58</v>
      </c>
      <c r="F82" s="25">
        <v>31659</v>
      </c>
      <c r="G82" s="23">
        <f t="shared" ca="1" si="3"/>
        <v>34.610447155631668</v>
      </c>
      <c r="H82" s="23" t="str">
        <f t="shared" ca="1" si="2"/>
        <v>31-40</v>
      </c>
      <c r="J82" s="24" t="s">
        <v>42</v>
      </c>
      <c r="K82" s="24" t="s">
        <v>66</v>
      </c>
      <c r="L82" s="24" t="s">
        <v>44</v>
      </c>
      <c r="M82" s="24" t="s">
        <v>57</v>
      </c>
      <c r="N82" s="23">
        <v>13</v>
      </c>
      <c r="O82" s="22" t="str">
        <f>VLOOKUP(A82,[1]CustomerAddress!$A$1:$F$3997,2)</f>
        <v>74 Anniversary Junction</v>
      </c>
      <c r="P82" s="22">
        <f>VLOOKUP(A82,[1]CustomerAddress!$A$1:$F$3997,3)</f>
        <v>2330</v>
      </c>
      <c r="Q82" s="22" t="str">
        <f>VLOOKUP(A82,[1]CustomerAddress!$A$1:$F$3997,4)</f>
        <v>NSW</v>
      </c>
      <c r="R82" s="22" t="str">
        <f>VLOOKUP(A82,[1]CustomerAddress!$A$1:$F$3997,5)</f>
        <v>Australia</v>
      </c>
      <c r="S82" s="22">
        <f>VLOOKUP(A82,[1]CustomerAddress!$A$1:$F$3997,6)</f>
        <v>6</v>
      </c>
      <c r="T82" s="22" t="str">
        <f>VLOOKUP(A82,Labels!$A$5:$I$3497,9)</f>
        <v>Recent Customer</v>
      </c>
    </row>
    <row r="83" spans="1:20" s="22" customFormat="1" ht="15.75" customHeight="1" x14ac:dyDescent="0.25">
      <c r="A83" s="23">
        <v>82</v>
      </c>
      <c r="B83" s="24" t="s">
        <v>269</v>
      </c>
      <c r="C83" s="24" t="s">
        <v>270</v>
      </c>
      <c r="D83" s="24" t="s">
        <v>40</v>
      </c>
      <c r="E83" s="23">
        <v>93</v>
      </c>
      <c r="F83" s="25">
        <v>23921</v>
      </c>
      <c r="G83" s="23">
        <f t="shared" ca="1" si="3"/>
        <v>55.810447155631664</v>
      </c>
      <c r="H83" s="23" t="str">
        <f t="shared" ca="1" si="2"/>
        <v>51-60</v>
      </c>
      <c r="I83" s="24" t="s">
        <v>271</v>
      </c>
      <c r="J83" s="24" t="s">
        <v>54</v>
      </c>
      <c r="K83" s="24" t="s">
        <v>66</v>
      </c>
      <c r="L83" s="24" t="s">
        <v>44</v>
      </c>
      <c r="M83" s="24" t="s">
        <v>57</v>
      </c>
      <c r="N83" s="23">
        <v>19</v>
      </c>
      <c r="O83" s="22" t="str">
        <f>VLOOKUP(A83,[1]CustomerAddress!$A$1:$F$3997,2)</f>
        <v>2083 Spaight Court</v>
      </c>
      <c r="P83" s="22">
        <f>VLOOKUP(A83,[1]CustomerAddress!$A$1:$F$3997,3)</f>
        <v>3977</v>
      </c>
      <c r="Q83" s="22" t="str">
        <f>VLOOKUP(A83,[1]CustomerAddress!$A$1:$F$3997,4)</f>
        <v>VIC</v>
      </c>
      <c r="R83" s="22" t="str">
        <f>VLOOKUP(A83,[1]CustomerAddress!$A$1:$F$3997,5)</f>
        <v>Australia</v>
      </c>
      <c r="S83" s="22">
        <f>VLOOKUP(A83,[1]CustomerAddress!$A$1:$F$3997,6)</f>
        <v>8</v>
      </c>
      <c r="T83" s="22" t="str">
        <f>VLOOKUP(A83,Labels!$A$5:$I$3497,9)</f>
        <v>High Risk Customer</v>
      </c>
    </row>
    <row r="84" spans="1:20" s="22" customFormat="1" ht="15.75" customHeight="1" x14ac:dyDescent="0.25">
      <c r="A84" s="23">
        <v>83</v>
      </c>
      <c r="B84" s="24" t="s">
        <v>272</v>
      </c>
      <c r="C84" s="24" t="s">
        <v>273</v>
      </c>
      <c r="D84" s="24" t="s">
        <v>48</v>
      </c>
      <c r="E84" s="23">
        <v>97</v>
      </c>
      <c r="F84" s="25">
        <v>24529</v>
      </c>
      <c r="G84" s="23">
        <f t="shared" ca="1" si="3"/>
        <v>54.144693730974133</v>
      </c>
      <c r="H84" s="23" t="str">
        <f t="shared" ca="1" si="2"/>
        <v>51-60</v>
      </c>
      <c r="I84" s="24" t="s">
        <v>274</v>
      </c>
      <c r="J84" s="24" t="s">
        <v>56</v>
      </c>
      <c r="K84" s="24" t="s">
        <v>43</v>
      </c>
      <c r="L84" s="24" t="s">
        <v>44</v>
      </c>
      <c r="M84" s="24" t="s">
        <v>45</v>
      </c>
      <c r="N84" s="23">
        <v>18</v>
      </c>
      <c r="O84" s="22" t="str">
        <f>VLOOKUP(A84,[1]CustomerAddress!$A$1:$F$3997,2)</f>
        <v>2796 Caliangt Circle</v>
      </c>
      <c r="P84" s="22">
        <f>VLOOKUP(A84,[1]CustomerAddress!$A$1:$F$3997,3)</f>
        <v>2204</v>
      </c>
      <c r="Q84" s="22" t="str">
        <f>VLOOKUP(A84,[1]CustomerAddress!$A$1:$F$3997,4)</f>
        <v>NSW</v>
      </c>
      <c r="R84" s="22" t="str">
        <f>VLOOKUP(A84,[1]CustomerAddress!$A$1:$F$3997,5)</f>
        <v>Australia</v>
      </c>
      <c r="S84" s="22">
        <f>VLOOKUP(A84,[1]CustomerAddress!$A$1:$F$3997,6)</f>
        <v>12</v>
      </c>
      <c r="T84" s="22" t="str">
        <f>VLOOKUP(A84,Labels!$A$5:$I$3497,9)</f>
        <v>High Risk Customer</v>
      </c>
    </row>
    <row r="85" spans="1:20" s="22" customFormat="1" ht="15.75" customHeight="1" x14ac:dyDescent="0.25">
      <c r="A85" s="23">
        <v>84</v>
      </c>
      <c r="B85" s="24" t="s">
        <v>275</v>
      </c>
      <c r="C85" s="24" t="s">
        <v>276</v>
      </c>
      <c r="D85" s="24" t="s">
        <v>48</v>
      </c>
      <c r="E85" s="23">
        <v>78</v>
      </c>
      <c r="F85" s="25">
        <v>21223</v>
      </c>
      <c r="G85" s="23">
        <f t="shared" ca="1" si="3"/>
        <v>63.202227977549477</v>
      </c>
      <c r="H85" s="23" t="str">
        <f t="shared" ca="1" si="2"/>
        <v>61-70</v>
      </c>
      <c r="I85" s="24" t="s">
        <v>173</v>
      </c>
      <c r="J85" s="24" t="s">
        <v>61</v>
      </c>
      <c r="K85" s="24" t="s">
        <v>43</v>
      </c>
      <c r="L85" s="24" t="s">
        <v>44</v>
      </c>
      <c r="M85" s="24" t="s">
        <v>45</v>
      </c>
      <c r="N85" s="23">
        <v>14</v>
      </c>
      <c r="O85" s="22" t="str">
        <f>VLOOKUP(A85,[1]CustomerAddress!$A$1:$F$3997,2)</f>
        <v>96061 Ludington Place</v>
      </c>
      <c r="P85" s="22">
        <f>VLOOKUP(A85,[1]CustomerAddress!$A$1:$F$3997,3)</f>
        <v>2086</v>
      </c>
      <c r="Q85" s="22" t="str">
        <f>VLOOKUP(A85,[1]CustomerAddress!$A$1:$F$3997,4)</f>
        <v>NSW</v>
      </c>
      <c r="R85" s="22" t="str">
        <f>VLOOKUP(A85,[1]CustomerAddress!$A$1:$F$3997,5)</f>
        <v>Australia</v>
      </c>
      <c r="S85" s="22">
        <f>VLOOKUP(A85,[1]CustomerAddress!$A$1:$F$3997,6)</f>
        <v>11</v>
      </c>
      <c r="T85" s="22" t="str">
        <f>VLOOKUP(A85,Labels!$A$5:$I$3497,9)</f>
        <v>Potential Customer</v>
      </c>
    </row>
    <row r="86" spans="1:20" s="22" customFormat="1" ht="15.75" customHeight="1" x14ac:dyDescent="0.25">
      <c r="A86" s="23">
        <v>85</v>
      </c>
      <c r="B86" s="24" t="s">
        <v>277</v>
      </c>
      <c r="C86" s="24" t="s">
        <v>278</v>
      </c>
      <c r="D86" s="24" t="s">
        <v>48</v>
      </c>
      <c r="E86" s="23">
        <v>1</v>
      </c>
      <c r="F86" s="25">
        <v>21326</v>
      </c>
      <c r="G86" s="23">
        <f t="shared" ca="1" si="3"/>
        <v>62.920036196727558</v>
      </c>
      <c r="H86" s="23" t="str">
        <f t="shared" ca="1" si="2"/>
        <v>61-70</v>
      </c>
      <c r="I86" s="24" t="s">
        <v>279</v>
      </c>
      <c r="J86" s="24" t="s">
        <v>61</v>
      </c>
      <c r="K86" s="24" t="s">
        <v>43</v>
      </c>
      <c r="L86" s="24" t="s">
        <v>44</v>
      </c>
      <c r="M86" s="24" t="s">
        <v>57</v>
      </c>
      <c r="N86" s="23">
        <v>8</v>
      </c>
      <c r="O86" s="22" t="str">
        <f>VLOOKUP(A86,[1]CustomerAddress!$A$1:$F$3997,2)</f>
        <v>5037 Merchant Crossing</v>
      </c>
      <c r="P86" s="22">
        <f>VLOOKUP(A86,[1]CustomerAddress!$A$1:$F$3997,3)</f>
        <v>2226</v>
      </c>
      <c r="Q86" s="22" t="str">
        <f>VLOOKUP(A86,[1]CustomerAddress!$A$1:$F$3997,4)</f>
        <v>NSW</v>
      </c>
      <c r="R86" s="22" t="str">
        <f>VLOOKUP(A86,[1]CustomerAddress!$A$1:$F$3997,5)</f>
        <v>Australia</v>
      </c>
      <c r="S86" s="22">
        <f>VLOOKUP(A86,[1]CustomerAddress!$A$1:$F$3997,6)</f>
        <v>11</v>
      </c>
      <c r="T86" s="22" t="str">
        <f>VLOOKUP(A86,Labels!$A$5:$I$3497,9)</f>
        <v>Late Bloomer</v>
      </c>
    </row>
    <row r="87" spans="1:20" s="22" customFormat="1" ht="15.75" customHeight="1" x14ac:dyDescent="0.25">
      <c r="A87" s="23">
        <v>86</v>
      </c>
      <c r="B87" s="24" t="s">
        <v>280</v>
      </c>
      <c r="C87" s="24" t="s">
        <v>281</v>
      </c>
      <c r="D87" s="24" t="s">
        <v>48</v>
      </c>
      <c r="E87" s="23">
        <v>75</v>
      </c>
      <c r="F87" s="25">
        <v>32571</v>
      </c>
      <c r="G87" s="23">
        <f t="shared" ca="1" si="3"/>
        <v>32.111817018645368</v>
      </c>
      <c r="H87" s="23" t="str">
        <f t="shared" ca="1" si="2"/>
        <v>31-40</v>
      </c>
      <c r="I87" s="24" t="s">
        <v>282</v>
      </c>
      <c r="J87" s="24" t="s">
        <v>42</v>
      </c>
      <c r="K87" s="24" t="s">
        <v>66</v>
      </c>
      <c r="L87" s="24" t="s">
        <v>44</v>
      </c>
      <c r="M87" s="24" t="s">
        <v>45</v>
      </c>
      <c r="N87" s="23">
        <v>7</v>
      </c>
      <c r="O87" s="22" t="str">
        <f>VLOOKUP(A87,[1]CustomerAddress!$A$1:$F$3997,2)</f>
        <v>289 Haas Street</v>
      </c>
      <c r="P87" s="22">
        <f>VLOOKUP(A87,[1]CustomerAddress!$A$1:$F$3997,3)</f>
        <v>2075</v>
      </c>
      <c r="Q87" s="22" t="str">
        <f>VLOOKUP(A87,[1]CustomerAddress!$A$1:$F$3997,4)</f>
        <v>NSW</v>
      </c>
      <c r="R87" s="22" t="str">
        <f>VLOOKUP(A87,[1]CustomerAddress!$A$1:$F$3997,5)</f>
        <v>Australia</v>
      </c>
      <c r="S87" s="22">
        <f>VLOOKUP(A87,[1]CustomerAddress!$A$1:$F$3997,6)</f>
        <v>11</v>
      </c>
      <c r="T87" s="22" t="str">
        <f>VLOOKUP(A87,Labels!$A$5:$I$3497,9)</f>
        <v>Very Loyal</v>
      </c>
    </row>
    <row r="88" spans="1:20" s="22" customFormat="1" ht="15.75" customHeight="1" x14ac:dyDescent="0.25">
      <c r="A88" s="23">
        <v>87</v>
      </c>
      <c r="B88" s="24" t="s">
        <v>283</v>
      </c>
      <c r="C88" s="24" t="s">
        <v>284</v>
      </c>
      <c r="D88" s="24" t="s">
        <v>48</v>
      </c>
      <c r="E88" s="23">
        <v>78</v>
      </c>
      <c r="F88" s="25">
        <v>27142</v>
      </c>
      <c r="G88" s="23">
        <f t="shared" ca="1" si="3"/>
        <v>46.985789621385088</v>
      </c>
      <c r="H88" s="23" t="str">
        <f t="shared" ca="1" si="2"/>
        <v>41-50</v>
      </c>
      <c r="I88" s="24" t="s">
        <v>124</v>
      </c>
      <c r="J88" s="24" t="s">
        <v>50</v>
      </c>
      <c r="K88" s="24" t="s">
        <v>43</v>
      </c>
      <c r="L88" s="24" t="s">
        <v>44</v>
      </c>
      <c r="M88" s="24" t="s">
        <v>57</v>
      </c>
      <c r="N88" s="23">
        <v>8</v>
      </c>
      <c r="O88" s="22" t="str">
        <f>VLOOKUP(A88,[1]CustomerAddress!$A$1:$F$3997,2)</f>
        <v>4423 Bartelt Parkway</v>
      </c>
      <c r="P88" s="22">
        <f>VLOOKUP(A88,[1]CustomerAddress!$A$1:$F$3997,3)</f>
        <v>2038</v>
      </c>
      <c r="Q88" s="22" t="str">
        <f>VLOOKUP(A88,[1]CustomerAddress!$A$1:$F$3997,4)</f>
        <v>NSW</v>
      </c>
      <c r="R88" s="22" t="str">
        <f>VLOOKUP(A88,[1]CustomerAddress!$A$1:$F$3997,5)</f>
        <v>Australia</v>
      </c>
      <c r="S88" s="22">
        <f>VLOOKUP(A88,[1]CustomerAddress!$A$1:$F$3997,6)</f>
        <v>12</v>
      </c>
      <c r="T88" s="22" t="str">
        <f>VLOOKUP(A88,Labels!$A$5:$I$3497,9)</f>
        <v>Very Loyal</v>
      </c>
    </row>
    <row r="89" spans="1:20" s="22" customFormat="1" ht="15.75" customHeight="1" x14ac:dyDescent="0.25">
      <c r="A89" s="23">
        <v>88</v>
      </c>
      <c r="B89" s="24" t="s">
        <v>285</v>
      </c>
      <c r="C89" s="24" t="s">
        <v>286</v>
      </c>
      <c r="D89" s="24" t="s">
        <v>40</v>
      </c>
      <c r="E89" s="23">
        <v>41</v>
      </c>
      <c r="F89" s="25">
        <v>24141</v>
      </c>
      <c r="G89" s="23">
        <f t="shared" ca="1" si="3"/>
        <v>55.20770742960427</v>
      </c>
      <c r="H89" s="23" t="str">
        <f t="shared" ca="1" si="2"/>
        <v>51-60</v>
      </c>
      <c r="I89" s="24" t="s">
        <v>223</v>
      </c>
      <c r="J89" s="24" t="s">
        <v>54</v>
      </c>
      <c r="K89" s="24" t="s">
        <v>66</v>
      </c>
      <c r="L89" s="24" t="s">
        <v>44</v>
      </c>
      <c r="M89" s="24" t="s">
        <v>45</v>
      </c>
      <c r="N89" s="23">
        <v>7</v>
      </c>
      <c r="O89" s="22" t="str">
        <f>VLOOKUP(A89,[1]CustomerAddress!$A$1:$F$3997,2)</f>
        <v>5 Grim Center</v>
      </c>
      <c r="P89" s="22">
        <f>VLOOKUP(A89,[1]CustomerAddress!$A$1:$F$3997,3)</f>
        <v>2069</v>
      </c>
      <c r="Q89" s="22" t="str">
        <f>VLOOKUP(A89,[1]CustomerAddress!$A$1:$F$3997,4)</f>
        <v>NSW</v>
      </c>
      <c r="R89" s="22" t="str">
        <f>VLOOKUP(A89,[1]CustomerAddress!$A$1:$F$3997,5)</f>
        <v>Australia</v>
      </c>
      <c r="S89" s="22">
        <f>VLOOKUP(A89,[1]CustomerAddress!$A$1:$F$3997,6)</f>
        <v>12</v>
      </c>
      <c r="T89" s="22" t="str">
        <f>VLOOKUP(A89,Labels!$A$5:$I$3497,9)</f>
        <v>High Risk Customer</v>
      </c>
    </row>
    <row r="90" spans="1:20" s="22" customFormat="1" ht="15.75" customHeight="1" x14ac:dyDescent="0.25">
      <c r="A90" s="23">
        <v>89</v>
      </c>
      <c r="B90" s="24" t="s">
        <v>287</v>
      </c>
      <c r="C90" s="24" t="s">
        <v>288</v>
      </c>
      <c r="D90" s="24" t="s">
        <v>48</v>
      </c>
      <c r="E90" s="23">
        <v>74</v>
      </c>
      <c r="F90" s="25">
        <v>24494</v>
      </c>
      <c r="G90" s="23">
        <f t="shared" ca="1" si="3"/>
        <v>54.240584141933034</v>
      </c>
      <c r="H90" s="23" t="str">
        <f t="shared" ca="1" si="2"/>
        <v>51-60</v>
      </c>
      <c r="I90" s="24" t="s">
        <v>289</v>
      </c>
      <c r="J90" s="24" t="s">
        <v>42</v>
      </c>
      <c r="K90" s="24" t="s">
        <v>43</v>
      </c>
      <c r="L90" s="24" t="s">
        <v>44</v>
      </c>
      <c r="M90" s="24" t="s">
        <v>45</v>
      </c>
      <c r="N90" s="23">
        <v>14</v>
      </c>
      <c r="O90" s="22" t="str">
        <f>VLOOKUP(A90,[1]CustomerAddress!$A$1:$F$3997,2)</f>
        <v>73042 Roth Crossing</v>
      </c>
      <c r="P90" s="22">
        <f>VLOOKUP(A90,[1]CustomerAddress!$A$1:$F$3997,3)</f>
        <v>2100</v>
      </c>
      <c r="Q90" s="22" t="str">
        <f>VLOOKUP(A90,[1]CustomerAddress!$A$1:$F$3997,4)</f>
        <v>NSW</v>
      </c>
      <c r="R90" s="22" t="str">
        <f>VLOOKUP(A90,[1]CustomerAddress!$A$1:$F$3997,5)</f>
        <v>Australia</v>
      </c>
      <c r="S90" s="22">
        <f>VLOOKUP(A90,[1]CustomerAddress!$A$1:$F$3997,6)</f>
        <v>11</v>
      </c>
      <c r="T90" s="22" t="str">
        <f>VLOOKUP(A90,Labels!$A$5:$I$3497,9)</f>
        <v>Platinum Customer</v>
      </c>
    </row>
    <row r="91" spans="1:20" s="22" customFormat="1" ht="15.75" customHeight="1" x14ac:dyDescent="0.25">
      <c r="A91" s="23">
        <v>90</v>
      </c>
      <c r="B91" s="24" t="s">
        <v>290</v>
      </c>
      <c r="C91" s="24" t="s">
        <v>291</v>
      </c>
      <c r="D91" s="24" t="s">
        <v>48</v>
      </c>
      <c r="E91" s="23">
        <v>76</v>
      </c>
      <c r="F91" s="25">
        <v>30998</v>
      </c>
      <c r="G91" s="23">
        <f t="shared" ca="1" si="3"/>
        <v>36.421406059741258</v>
      </c>
      <c r="H91" s="23" t="str">
        <f t="shared" ca="1" si="2"/>
        <v>31-40</v>
      </c>
      <c r="I91" s="24" t="s">
        <v>292</v>
      </c>
      <c r="J91" s="24" t="s">
        <v>84</v>
      </c>
      <c r="K91" s="24" t="s">
        <v>43</v>
      </c>
      <c r="L91" s="24" t="s">
        <v>44</v>
      </c>
      <c r="M91" s="24" t="s">
        <v>57</v>
      </c>
      <c r="N91" s="23">
        <v>11</v>
      </c>
      <c r="O91" s="22" t="str">
        <f>VLOOKUP(A91,[1]CustomerAddress!$A$1:$F$3997,2)</f>
        <v>171 Fordem Junction</v>
      </c>
      <c r="P91" s="22">
        <f>VLOOKUP(A91,[1]CustomerAddress!$A$1:$F$3997,3)</f>
        <v>2233</v>
      </c>
      <c r="Q91" s="22" t="str">
        <f>VLOOKUP(A91,[1]CustomerAddress!$A$1:$F$3997,4)</f>
        <v>NSW</v>
      </c>
      <c r="R91" s="22" t="str">
        <f>VLOOKUP(A91,[1]CustomerAddress!$A$1:$F$3997,5)</f>
        <v>Australia</v>
      </c>
      <c r="S91" s="22">
        <f>VLOOKUP(A91,[1]CustomerAddress!$A$1:$F$3997,6)</f>
        <v>10</v>
      </c>
      <c r="T91" s="22" t="str">
        <f>VLOOKUP(A91,Labels!$A$5:$I$3497,9)</f>
        <v>Potential Customer</v>
      </c>
    </row>
    <row r="92" spans="1:20" s="22" customFormat="1" ht="15.75" customHeight="1" x14ac:dyDescent="0.25">
      <c r="A92" s="23">
        <v>91</v>
      </c>
      <c r="B92" s="24" t="s">
        <v>293</v>
      </c>
      <c r="C92" s="24" t="s">
        <v>294</v>
      </c>
      <c r="D92" s="24" t="s">
        <v>48</v>
      </c>
      <c r="E92" s="23">
        <v>69</v>
      </c>
      <c r="F92" s="25">
        <v>20144</v>
      </c>
      <c r="G92" s="23">
        <f t="shared" ca="1" si="3"/>
        <v>66.158392361111112</v>
      </c>
      <c r="H92" s="23" t="str">
        <f t="shared" ca="1" si="2"/>
        <v>61-70</v>
      </c>
      <c r="I92" s="24" t="s">
        <v>181</v>
      </c>
      <c r="J92" s="24" t="s">
        <v>50</v>
      </c>
      <c r="K92" s="24" t="s">
        <v>62</v>
      </c>
      <c r="L92" s="24" t="s">
        <v>44</v>
      </c>
      <c r="M92" s="24" t="s">
        <v>45</v>
      </c>
      <c r="N92" s="23">
        <v>17</v>
      </c>
      <c r="O92" s="22" t="str">
        <f>VLOOKUP(A92,[1]CustomerAddress!$A$1:$F$3997,2)</f>
        <v>2640 Manley Point</v>
      </c>
      <c r="P92" s="22">
        <f>VLOOKUP(A92,[1]CustomerAddress!$A$1:$F$3997,3)</f>
        <v>2166</v>
      </c>
      <c r="Q92" s="22" t="str">
        <f>VLOOKUP(A92,[1]CustomerAddress!$A$1:$F$3997,4)</f>
        <v>NSW</v>
      </c>
      <c r="R92" s="22" t="str">
        <f>VLOOKUP(A92,[1]CustomerAddress!$A$1:$F$3997,5)</f>
        <v>Australia</v>
      </c>
      <c r="S92" s="22">
        <f>VLOOKUP(A92,[1]CustomerAddress!$A$1:$F$3997,6)</f>
        <v>9</v>
      </c>
      <c r="T92" s="22" t="str">
        <f>VLOOKUP(A92,Labels!$A$5:$I$3497,9)</f>
        <v>Platinum Customer</v>
      </c>
    </row>
    <row r="93" spans="1:20" s="22" customFormat="1" ht="15.75" customHeight="1" x14ac:dyDescent="0.25">
      <c r="A93" s="23">
        <v>92</v>
      </c>
      <c r="B93" s="24" t="s">
        <v>295</v>
      </c>
      <c r="C93" s="24" t="s">
        <v>296</v>
      </c>
      <c r="D93" s="24" t="s">
        <v>40</v>
      </c>
      <c r="E93" s="23">
        <v>98</v>
      </c>
      <c r="F93" s="25">
        <v>29475</v>
      </c>
      <c r="G93" s="23">
        <f t="shared" ca="1" si="3"/>
        <v>40.594008799467282</v>
      </c>
      <c r="H93" s="23" t="str">
        <f t="shared" ca="1" si="2"/>
        <v>41-50</v>
      </c>
      <c r="I93" s="24" t="s">
        <v>53</v>
      </c>
      <c r="J93" s="24" t="s">
        <v>42</v>
      </c>
      <c r="K93" s="24" t="s">
        <v>43</v>
      </c>
      <c r="L93" s="24" t="s">
        <v>44</v>
      </c>
      <c r="M93" s="24" t="s">
        <v>57</v>
      </c>
      <c r="N93" s="23">
        <v>12</v>
      </c>
      <c r="O93" s="22" t="str">
        <f>VLOOKUP(A93,[1]CustomerAddress!$A$1:$F$3997,2)</f>
        <v>3 Hintze Pass</v>
      </c>
      <c r="P93" s="22">
        <f>VLOOKUP(A93,[1]CustomerAddress!$A$1:$F$3997,3)</f>
        <v>3133</v>
      </c>
      <c r="Q93" s="22" t="str">
        <f>VLOOKUP(A93,[1]CustomerAddress!$A$1:$F$3997,4)</f>
        <v>VIC</v>
      </c>
      <c r="R93" s="22" t="str">
        <f>VLOOKUP(A93,[1]CustomerAddress!$A$1:$F$3997,5)</f>
        <v>Australia</v>
      </c>
      <c r="S93" s="22">
        <f>VLOOKUP(A93,[1]CustomerAddress!$A$1:$F$3997,6)</f>
        <v>10</v>
      </c>
      <c r="T93" s="22" t="str">
        <f>VLOOKUP(A93,Labels!$A$5:$I$3497,9)</f>
        <v>Late Bloomer</v>
      </c>
    </row>
    <row r="94" spans="1:20" s="22" customFormat="1" ht="15.75" customHeight="1" x14ac:dyDescent="0.25">
      <c r="A94" s="23">
        <v>93</v>
      </c>
      <c r="B94" s="24" t="s">
        <v>297</v>
      </c>
      <c r="C94" s="24" t="s">
        <v>298</v>
      </c>
      <c r="D94" s="24" t="s">
        <v>48</v>
      </c>
      <c r="E94" s="23">
        <v>63</v>
      </c>
      <c r="F94" s="25">
        <v>27957</v>
      </c>
      <c r="G94" s="23">
        <f t="shared" ca="1" si="3"/>
        <v>44.752912909056327</v>
      </c>
      <c r="H94" s="23" t="str">
        <f t="shared" ca="1" si="2"/>
        <v>41-50</v>
      </c>
      <c r="I94" s="24" t="s">
        <v>108</v>
      </c>
      <c r="J94" s="24" t="s">
        <v>65</v>
      </c>
      <c r="K94" s="24" t="s">
        <v>43</v>
      </c>
      <c r="L94" s="24" t="s">
        <v>44</v>
      </c>
      <c r="M94" s="24" t="s">
        <v>45</v>
      </c>
      <c r="N94" s="23">
        <v>10</v>
      </c>
      <c r="O94" s="22" t="str">
        <f>VLOOKUP(A94,[1]CustomerAddress!$A$1:$F$3997,2)</f>
        <v>2 Mcbride Road</v>
      </c>
      <c r="P94" s="22">
        <f>VLOOKUP(A94,[1]CustomerAddress!$A$1:$F$3997,3)</f>
        <v>3070</v>
      </c>
      <c r="Q94" s="22" t="str">
        <f>VLOOKUP(A94,[1]CustomerAddress!$A$1:$F$3997,4)</f>
        <v>VIC</v>
      </c>
      <c r="R94" s="22" t="str">
        <f>VLOOKUP(A94,[1]CustomerAddress!$A$1:$F$3997,5)</f>
        <v>Australia</v>
      </c>
      <c r="S94" s="22">
        <f>VLOOKUP(A94,[1]CustomerAddress!$A$1:$F$3997,6)</f>
        <v>10</v>
      </c>
      <c r="T94" s="22" t="str">
        <f>VLOOKUP(A94,Labels!$A$5:$I$3497,9)</f>
        <v>High Risk Customer</v>
      </c>
    </row>
    <row r="95" spans="1:20" s="22" customFormat="1" ht="15.75" customHeight="1" x14ac:dyDescent="0.25">
      <c r="A95" s="23">
        <v>94</v>
      </c>
      <c r="B95" s="24" t="s">
        <v>299</v>
      </c>
      <c r="C95" s="24" t="s">
        <v>300</v>
      </c>
      <c r="D95" s="24" t="s">
        <v>48</v>
      </c>
      <c r="E95" s="23">
        <v>33</v>
      </c>
      <c r="F95" s="25">
        <v>27248</v>
      </c>
      <c r="G95" s="23">
        <f t="shared" ca="1" si="3"/>
        <v>46.695378662480984</v>
      </c>
      <c r="H95" s="23" t="str">
        <f t="shared" ca="1" si="2"/>
        <v>41-50</v>
      </c>
      <c r="I95" s="24" t="s">
        <v>301</v>
      </c>
      <c r="J95" s="24" t="s">
        <v>84</v>
      </c>
      <c r="K95" s="24" t="s">
        <v>43</v>
      </c>
      <c r="L95" s="24" t="s">
        <v>44</v>
      </c>
      <c r="M95" s="24" t="s">
        <v>57</v>
      </c>
      <c r="N95" s="23">
        <v>21</v>
      </c>
      <c r="O95" s="22" t="str">
        <f>VLOOKUP(A95,[1]CustomerAddress!$A$1:$F$3997,2)</f>
        <v>67234 Transport Hill</v>
      </c>
      <c r="P95" s="22">
        <f>VLOOKUP(A95,[1]CustomerAddress!$A$1:$F$3997,3)</f>
        <v>2777</v>
      </c>
      <c r="Q95" s="22" t="str">
        <f>VLOOKUP(A95,[1]CustomerAddress!$A$1:$F$3997,4)</f>
        <v>NSW</v>
      </c>
      <c r="R95" s="22" t="str">
        <f>VLOOKUP(A95,[1]CustomerAddress!$A$1:$F$3997,5)</f>
        <v>Australia</v>
      </c>
      <c r="S95" s="22">
        <f>VLOOKUP(A95,[1]CustomerAddress!$A$1:$F$3997,6)</f>
        <v>7</v>
      </c>
      <c r="T95" s="22" t="str">
        <f>VLOOKUP(A95,Labels!$A$5:$I$3497,9)</f>
        <v>Potential Customer</v>
      </c>
    </row>
    <row r="96" spans="1:20" s="22" customFormat="1" ht="15.75" customHeight="1" x14ac:dyDescent="0.25">
      <c r="A96" s="23">
        <v>95</v>
      </c>
      <c r="B96" s="24" t="s">
        <v>302</v>
      </c>
      <c r="C96" s="24" t="s">
        <v>303</v>
      </c>
      <c r="D96" s="24" t="s">
        <v>40</v>
      </c>
      <c r="E96" s="23">
        <v>67</v>
      </c>
      <c r="F96" s="25">
        <v>22275</v>
      </c>
      <c r="G96" s="23">
        <f t="shared" ca="1" si="3"/>
        <v>60.320036196727557</v>
      </c>
      <c r="H96" s="23" t="str">
        <f t="shared" ca="1" si="2"/>
        <v>61-70</v>
      </c>
      <c r="I96" s="24" t="s">
        <v>304</v>
      </c>
      <c r="J96" s="24" t="s">
        <v>84</v>
      </c>
      <c r="K96" s="24" t="s">
        <v>62</v>
      </c>
      <c r="L96" s="24" t="s">
        <v>44</v>
      </c>
      <c r="M96" s="24" t="s">
        <v>45</v>
      </c>
      <c r="N96" s="23">
        <v>8</v>
      </c>
      <c r="O96" s="22" t="str">
        <f>VLOOKUP(A96,[1]CustomerAddress!$A$1:$F$3997,2)</f>
        <v>72 Dorton Crossing</v>
      </c>
      <c r="P96" s="22">
        <f>VLOOKUP(A96,[1]CustomerAddress!$A$1:$F$3997,3)</f>
        <v>3133</v>
      </c>
      <c r="Q96" s="22" t="str">
        <f>VLOOKUP(A96,[1]CustomerAddress!$A$1:$F$3997,4)</f>
        <v>VIC</v>
      </c>
      <c r="R96" s="22" t="str">
        <f>VLOOKUP(A96,[1]CustomerAddress!$A$1:$F$3997,5)</f>
        <v>Australia</v>
      </c>
      <c r="S96" s="22">
        <f>VLOOKUP(A96,[1]CustomerAddress!$A$1:$F$3997,6)</f>
        <v>10</v>
      </c>
      <c r="T96" s="22" t="str">
        <f>VLOOKUP(A96,Labels!$A$5:$I$3497,9)</f>
        <v>Late Bloomer</v>
      </c>
    </row>
    <row r="97" spans="1:20" s="22" customFormat="1" ht="15.75" customHeight="1" x14ac:dyDescent="0.25">
      <c r="A97" s="23">
        <v>96</v>
      </c>
      <c r="B97" s="24" t="s">
        <v>97</v>
      </c>
      <c r="C97" s="24" t="s">
        <v>305</v>
      </c>
      <c r="D97" s="24" t="s">
        <v>48</v>
      </c>
      <c r="E97" s="23">
        <v>33</v>
      </c>
      <c r="F97" s="25">
        <v>25081</v>
      </c>
      <c r="G97" s="23">
        <f t="shared" ca="1" si="3"/>
        <v>52.632364963850847</v>
      </c>
      <c r="H97" s="23" t="str">
        <f t="shared" ca="1" si="2"/>
        <v>51-60</v>
      </c>
      <c r="I97" s="24" t="s">
        <v>83</v>
      </c>
      <c r="J97" s="24" t="s">
        <v>84</v>
      </c>
      <c r="K97" s="24" t="s">
        <v>43</v>
      </c>
      <c r="L97" s="24" t="s">
        <v>44</v>
      </c>
      <c r="M97" s="24" t="s">
        <v>57</v>
      </c>
      <c r="N97" s="23">
        <v>15</v>
      </c>
      <c r="O97" s="22" t="str">
        <f>VLOOKUP(A97,[1]CustomerAddress!$A$1:$F$3997,2)</f>
        <v>6 Heffernan Center</v>
      </c>
      <c r="P97" s="22">
        <f>VLOOKUP(A97,[1]CustomerAddress!$A$1:$F$3997,3)</f>
        <v>2125</v>
      </c>
      <c r="Q97" s="22" t="str">
        <f>VLOOKUP(A97,[1]CustomerAddress!$A$1:$F$3997,4)</f>
        <v>NSW</v>
      </c>
      <c r="R97" s="22" t="str">
        <f>VLOOKUP(A97,[1]CustomerAddress!$A$1:$F$3997,5)</f>
        <v>Australia</v>
      </c>
      <c r="S97" s="22">
        <f>VLOOKUP(A97,[1]CustomerAddress!$A$1:$F$3997,6)</f>
        <v>11</v>
      </c>
      <c r="T97" s="22" t="str">
        <f>VLOOKUP(A97,Labels!$A$5:$I$3497,9)</f>
        <v>Almost Lost Customer</v>
      </c>
    </row>
    <row r="98" spans="1:20" s="22" customFormat="1" ht="15.75" customHeight="1" x14ac:dyDescent="0.25">
      <c r="A98" s="23">
        <v>97</v>
      </c>
      <c r="B98" s="24" t="s">
        <v>306</v>
      </c>
      <c r="C98" s="24" t="s">
        <v>307</v>
      </c>
      <c r="D98" s="24" t="s">
        <v>48</v>
      </c>
      <c r="E98" s="23">
        <v>16</v>
      </c>
      <c r="F98" s="25">
        <v>29063</v>
      </c>
      <c r="G98" s="23">
        <f t="shared" ca="1" si="3"/>
        <v>41.722775922754956</v>
      </c>
      <c r="H98" s="23" t="str">
        <f t="shared" ca="1" si="2"/>
        <v>41-50</v>
      </c>
      <c r="I98" s="24" t="s">
        <v>308</v>
      </c>
      <c r="J98" s="24" t="s">
        <v>50</v>
      </c>
      <c r="K98" s="24" t="s">
        <v>43</v>
      </c>
      <c r="L98" s="24" t="s">
        <v>44</v>
      </c>
      <c r="M98" s="24" t="s">
        <v>45</v>
      </c>
      <c r="N98" s="23">
        <v>10</v>
      </c>
      <c r="O98" s="22" t="str">
        <f>VLOOKUP(A98,[1]CustomerAddress!$A$1:$F$3997,2)</f>
        <v>6088 Roxbury Hill</v>
      </c>
      <c r="P98" s="22">
        <f>VLOOKUP(A98,[1]CustomerAddress!$A$1:$F$3997,3)</f>
        <v>2766</v>
      </c>
      <c r="Q98" s="22" t="str">
        <f>VLOOKUP(A98,[1]CustomerAddress!$A$1:$F$3997,4)</f>
        <v>NSW</v>
      </c>
      <c r="R98" s="22" t="str">
        <f>VLOOKUP(A98,[1]CustomerAddress!$A$1:$F$3997,5)</f>
        <v>Australia</v>
      </c>
      <c r="S98" s="22">
        <f>VLOOKUP(A98,[1]CustomerAddress!$A$1:$F$3997,6)</f>
        <v>8</v>
      </c>
      <c r="T98" s="22" t="str">
        <f>VLOOKUP(A98,Labels!$A$5:$I$3497,9)</f>
        <v>Almost Lost Customer</v>
      </c>
    </row>
    <row r="99" spans="1:20" s="22" customFormat="1" ht="15.75" customHeight="1" x14ac:dyDescent="0.25">
      <c r="A99" s="23">
        <v>98</v>
      </c>
      <c r="B99" s="24" t="s">
        <v>309</v>
      </c>
      <c r="C99" s="24" t="s">
        <v>310</v>
      </c>
      <c r="D99" s="24" t="s">
        <v>40</v>
      </c>
      <c r="E99" s="23">
        <v>19</v>
      </c>
      <c r="F99" s="25">
        <v>20531</v>
      </c>
      <c r="G99" s="23">
        <f t="shared" ca="1" si="3"/>
        <v>65.098118388508382</v>
      </c>
      <c r="H99" s="23" t="str">
        <f t="shared" ca="1" si="2"/>
        <v>61-70</v>
      </c>
      <c r="I99" s="24" t="s">
        <v>311</v>
      </c>
      <c r="J99" s="24" t="s">
        <v>42</v>
      </c>
      <c r="K99" s="24" t="s">
        <v>43</v>
      </c>
      <c r="L99" s="24" t="s">
        <v>44</v>
      </c>
      <c r="M99" s="24" t="s">
        <v>57</v>
      </c>
      <c r="N99" s="23">
        <v>7</v>
      </c>
      <c r="O99" s="22" t="str">
        <f>VLOOKUP(A99,[1]CustomerAddress!$A$1:$F$3997,2)</f>
        <v>105 Shelley Alley</v>
      </c>
      <c r="P99" s="22">
        <f>VLOOKUP(A99,[1]CustomerAddress!$A$1:$F$3997,3)</f>
        <v>2209</v>
      </c>
      <c r="Q99" s="22" t="str">
        <f>VLOOKUP(A99,[1]CustomerAddress!$A$1:$F$3997,4)</f>
        <v>NSW</v>
      </c>
      <c r="R99" s="22" t="str">
        <f>VLOOKUP(A99,[1]CustomerAddress!$A$1:$F$3997,5)</f>
        <v>Australia</v>
      </c>
      <c r="S99" s="22">
        <f>VLOOKUP(A99,[1]CustomerAddress!$A$1:$F$3997,6)</f>
        <v>10</v>
      </c>
      <c r="T99" s="22" t="str">
        <f>VLOOKUP(A99,Labels!$A$5:$I$3497,9)</f>
        <v>Evasive Customer</v>
      </c>
    </row>
    <row r="100" spans="1:20" s="22" customFormat="1" ht="15.75" customHeight="1" x14ac:dyDescent="0.25">
      <c r="A100" s="23">
        <v>99</v>
      </c>
      <c r="B100" s="24" t="s">
        <v>312</v>
      </c>
      <c r="C100" s="24" t="s">
        <v>313</v>
      </c>
      <c r="D100" s="24" t="s">
        <v>48</v>
      </c>
      <c r="E100" s="23">
        <v>97</v>
      </c>
      <c r="F100" s="25">
        <v>35959</v>
      </c>
      <c r="G100" s="23">
        <f t="shared" ca="1" si="3"/>
        <v>22.829625237823446</v>
      </c>
      <c r="H100" s="23" t="str">
        <f t="shared" ref="H100:H144" ca="1" si="4">IF(G100&lt;=10,"0-10",IF(AND(G100&gt;10,G100&lt;=20),"11-20",IF(AND(G100&gt;20,G100&lt;=30),"21-30",IF(AND(G100&gt;30,G100&lt;=40),"31-40",IF(AND(G100&gt;40,G100&lt;=50),"41-50",IF(AND(G100&gt;50,G100&lt;=60),"51-60",IF(AND(G100&gt;60,G100&lt;=70),"61-70",IF(AND(G100&gt;70,G100&lt;=80),"71-80",IF(AND(G100&gt;80,G100&lt;=90),"81-90",IF(G100&gt;90,"91-100"))))))))))</f>
        <v>21-30</v>
      </c>
      <c r="I100" s="24" t="s">
        <v>314</v>
      </c>
      <c r="J100" s="24" t="s">
        <v>50</v>
      </c>
      <c r="K100" s="24" t="s">
        <v>43</v>
      </c>
      <c r="L100" s="24" t="s">
        <v>44</v>
      </c>
      <c r="M100" s="24" t="s">
        <v>57</v>
      </c>
      <c r="N100" s="23">
        <v>3</v>
      </c>
      <c r="O100" s="22" t="str">
        <f>VLOOKUP(A100,[1]CustomerAddress!$A$1:$F$3997,2)</f>
        <v>079 Merry Park</v>
      </c>
      <c r="P100" s="22">
        <f>VLOOKUP(A100,[1]CustomerAddress!$A$1:$F$3997,3)</f>
        <v>2160</v>
      </c>
      <c r="Q100" s="22" t="str">
        <f>VLOOKUP(A100,[1]CustomerAddress!$A$1:$F$3997,4)</f>
        <v>NSW</v>
      </c>
      <c r="R100" s="22" t="str">
        <f>VLOOKUP(A100,[1]CustomerAddress!$A$1:$F$3997,5)</f>
        <v>Australia</v>
      </c>
      <c r="S100" s="22">
        <f>VLOOKUP(A100,[1]CustomerAddress!$A$1:$F$3997,6)</f>
        <v>9</v>
      </c>
      <c r="T100" s="22" t="str">
        <f>VLOOKUP(A100,Labels!$A$5:$I$3497,9)</f>
        <v>Platinum Customer</v>
      </c>
    </row>
    <row r="101" spans="1:20" s="22" customFormat="1" ht="15.75" customHeight="1" x14ac:dyDescent="0.25">
      <c r="A101" s="23">
        <v>100</v>
      </c>
      <c r="B101" s="24" t="s">
        <v>315</v>
      </c>
      <c r="C101" s="24" t="s">
        <v>316</v>
      </c>
      <c r="D101" s="24" t="s">
        <v>48</v>
      </c>
      <c r="E101" s="23">
        <v>80</v>
      </c>
      <c r="F101" s="25">
        <v>24969</v>
      </c>
      <c r="G101" s="23">
        <f t="shared" ca="1" si="3"/>
        <v>52.939214278919337</v>
      </c>
      <c r="H101" s="23" t="str">
        <f t="shared" ca="1" si="4"/>
        <v>51-60</v>
      </c>
      <c r="I101" s="24" t="s">
        <v>317</v>
      </c>
      <c r="J101" s="24" t="s">
        <v>50</v>
      </c>
      <c r="K101" s="24" t="s">
        <v>43</v>
      </c>
      <c r="L101" s="24" t="s">
        <v>44</v>
      </c>
      <c r="M101" s="24" t="s">
        <v>45</v>
      </c>
      <c r="N101" s="23">
        <v>4</v>
      </c>
      <c r="O101" s="22" t="str">
        <f>VLOOKUP(A101,[1]CustomerAddress!$A$1:$F$3997,2)</f>
        <v>8722 Summit Alley</v>
      </c>
      <c r="P101" s="22">
        <f>VLOOKUP(A101,[1]CustomerAddress!$A$1:$F$3997,3)</f>
        <v>2065</v>
      </c>
      <c r="Q101" s="22" t="str">
        <f>VLOOKUP(A101,[1]CustomerAddress!$A$1:$F$3997,4)</f>
        <v>NSW</v>
      </c>
      <c r="R101" s="22" t="str">
        <f>VLOOKUP(A101,[1]CustomerAddress!$A$1:$F$3997,5)</f>
        <v>Australia</v>
      </c>
      <c r="S101" s="22">
        <f>VLOOKUP(A101,[1]CustomerAddress!$A$1:$F$3997,6)</f>
        <v>12</v>
      </c>
      <c r="T101" s="22" t="str">
        <f>VLOOKUP(A101,Labels!$A$5:$I$3497,9)</f>
        <v>Recent Customer</v>
      </c>
    </row>
    <row r="102" spans="1:20" s="22" customFormat="1" ht="15.75" customHeight="1" x14ac:dyDescent="0.25">
      <c r="A102" s="23">
        <v>101</v>
      </c>
      <c r="B102" s="24" t="s">
        <v>318</v>
      </c>
      <c r="C102" s="24" t="s">
        <v>319</v>
      </c>
      <c r="D102" s="24" t="s">
        <v>48</v>
      </c>
      <c r="E102" s="23">
        <v>83</v>
      </c>
      <c r="F102" s="25">
        <v>27757</v>
      </c>
      <c r="G102" s="23">
        <f t="shared" ca="1" si="3"/>
        <v>45.300858114535778</v>
      </c>
      <c r="H102" s="23" t="str">
        <f t="shared" ca="1" si="4"/>
        <v>41-50</v>
      </c>
      <c r="I102" s="24" t="s">
        <v>320</v>
      </c>
      <c r="J102" s="24" t="s">
        <v>84</v>
      </c>
      <c r="K102" s="24" t="s">
        <v>66</v>
      </c>
      <c r="L102" s="24" t="s">
        <v>44</v>
      </c>
      <c r="M102" s="24" t="s">
        <v>57</v>
      </c>
      <c r="N102" s="23">
        <v>11</v>
      </c>
      <c r="O102" s="22" t="str">
        <f>VLOOKUP(A102,[1]CustomerAddress!$A$1:$F$3997,2)</f>
        <v>9554 Artisan Pass</v>
      </c>
      <c r="P102" s="22">
        <f>VLOOKUP(A102,[1]CustomerAddress!$A$1:$F$3997,3)</f>
        <v>2150</v>
      </c>
      <c r="Q102" s="22" t="str">
        <f>VLOOKUP(A102,[1]CustomerAddress!$A$1:$F$3997,4)</f>
        <v>NSW</v>
      </c>
      <c r="R102" s="22" t="str">
        <f>VLOOKUP(A102,[1]CustomerAddress!$A$1:$F$3997,5)</f>
        <v>Australia</v>
      </c>
      <c r="S102" s="22">
        <f>VLOOKUP(A102,[1]CustomerAddress!$A$1:$F$3997,6)</f>
        <v>10</v>
      </c>
      <c r="T102" s="22" t="str">
        <f>VLOOKUP(A102,Labels!$A$5:$I$3497,9)</f>
        <v>Recent Customer</v>
      </c>
    </row>
    <row r="103" spans="1:20" s="22" customFormat="1" ht="15.75" customHeight="1" x14ac:dyDescent="0.25">
      <c r="A103" s="23">
        <v>102</v>
      </c>
      <c r="B103" s="24" t="s">
        <v>321</v>
      </c>
      <c r="C103" s="24" t="s">
        <v>322</v>
      </c>
      <c r="D103" s="24" t="s">
        <v>48</v>
      </c>
      <c r="E103" s="23">
        <v>51</v>
      </c>
      <c r="F103" s="25">
        <v>20786</v>
      </c>
      <c r="G103" s="23">
        <f t="shared" ca="1" si="3"/>
        <v>64.399488251522072</v>
      </c>
      <c r="H103" s="23" t="str">
        <f t="shared" ca="1" si="4"/>
        <v>61-70</v>
      </c>
      <c r="I103" s="24" t="s">
        <v>292</v>
      </c>
      <c r="J103" s="24" t="s">
        <v>84</v>
      </c>
      <c r="K103" s="24" t="s">
        <v>62</v>
      </c>
      <c r="L103" s="24" t="s">
        <v>44</v>
      </c>
      <c r="M103" s="24" t="s">
        <v>57</v>
      </c>
      <c r="N103" s="23">
        <v>16</v>
      </c>
      <c r="O103" s="22" t="str">
        <f>VLOOKUP(A103,[1]CustomerAddress!$A$1:$F$3997,2)</f>
        <v>55850 Butterfield Road</v>
      </c>
      <c r="P103" s="22">
        <f>VLOOKUP(A103,[1]CustomerAddress!$A$1:$F$3997,3)</f>
        <v>2168</v>
      </c>
      <c r="Q103" s="22" t="str">
        <f>VLOOKUP(A103,[1]CustomerAddress!$A$1:$F$3997,4)</f>
        <v>NSW</v>
      </c>
      <c r="R103" s="22" t="str">
        <f>VLOOKUP(A103,[1]CustomerAddress!$A$1:$F$3997,5)</f>
        <v>Australia</v>
      </c>
      <c r="S103" s="22">
        <f>VLOOKUP(A103,[1]CustomerAddress!$A$1:$F$3997,6)</f>
        <v>9</v>
      </c>
      <c r="T103" s="22" t="str">
        <f>VLOOKUP(A103,Labels!$A$5:$I$3497,9)</f>
        <v>Potential Customer</v>
      </c>
    </row>
    <row r="104" spans="1:20" s="22" customFormat="1" ht="15.75" customHeight="1" x14ac:dyDescent="0.25">
      <c r="A104" s="23">
        <v>103</v>
      </c>
      <c r="B104" s="24" t="s">
        <v>323</v>
      </c>
      <c r="C104" s="24" t="s">
        <v>324</v>
      </c>
      <c r="D104" s="24" t="s">
        <v>40</v>
      </c>
      <c r="E104" s="23">
        <v>49</v>
      </c>
      <c r="F104" s="25">
        <v>35541</v>
      </c>
      <c r="G104" s="23">
        <f t="shared" ca="1" si="3"/>
        <v>23.974830717275502</v>
      </c>
      <c r="H104" s="23" t="str">
        <f t="shared" ca="1" si="4"/>
        <v>21-30</v>
      </c>
      <c r="I104" s="24" t="s">
        <v>144</v>
      </c>
      <c r="J104" s="24" t="s">
        <v>50</v>
      </c>
      <c r="K104" s="24" t="s">
        <v>62</v>
      </c>
      <c r="L104" s="24" t="s">
        <v>44</v>
      </c>
      <c r="M104" s="24" t="s">
        <v>45</v>
      </c>
      <c r="N104" s="23">
        <v>4</v>
      </c>
      <c r="O104" s="22" t="str">
        <f>VLOOKUP(A104,[1]CustomerAddress!$A$1:$F$3997,2)</f>
        <v>68 Little Fleur Crossing</v>
      </c>
      <c r="P104" s="22">
        <f>VLOOKUP(A104,[1]CustomerAddress!$A$1:$F$3997,3)</f>
        <v>2046</v>
      </c>
      <c r="Q104" s="22" t="str">
        <f>VLOOKUP(A104,[1]CustomerAddress!$A$1:$F$3997,4)</f>
        <v>NSW</v>
      </c>
      <c r="R104" s="22" t="str">
        <f>VLOOKUP(A104,[1]CustomerAddress!$A$1:$F$3997,5)</f>
        <v>Australia</v>
      </c>
      <c r="S104" s="22">
        <f>VLOOKUP(A104,[1]CustomerAddress!$A$1:$F$3997,6)</f>
        <v>12</v>
      </c>
      <c r="T104" s="22" t="str">
        <f>VLOOKUP(A104,Labels!$A$5:$I$3497,9)</f>
        <v>Evasive Customer</v>
      </c>
    </row>
    <row r="105" spans="1:20" s="22" customFormat="1" ht="15.75" customHeight="1" x14ac:dyDescent="0.25">
      <c r="A105" s="23">
        <v>104</v>
      </c>
      <c r="B105" s="24" t="s">
        <v>325</v>
      </c>
      <c r="C105" s="24" t="s">
        <v>326</v>
      </c>
      <c r="D105" s="24" t="s">
        <v>40</v>
      </c>
      <c r="E105" s="23">
        <v>40</v>
      </c>
      <c r="F105" s="25">
        <v>28647</v>
      </c>
      <c r="G105" s="23">
        <f t="shared" ca="1" si="3"/>
        <v>42.862501950152215</v>
      </c>
      <c r="H105" s="23" t="str">
        <f t="shared" ca="1" si="4"/>
        <v>41-50</v>
      </c>
      <c r="I105" s="24" t="s">
        <v>327</v>
      </c>
      <c r="J105" s="24" t="s">
        <v>42</v>
      </c>
      <c r="K105" s="24" t="s">
        <v>43</v>
      </c>
      <c r="L105" s="24" t="s">
        <v>44</v>
      </c>
      <c r="M105" s="24" t="s">
        <v>45</v>
      </c>
      <c r="N105" s="23">
        <v>9</v>
      </c>
      <c r="O105" s="22" t="str">
        <f>VLOOKUP(A105,[1]CustomerAddress!$A$1:$F$3997,2)</f>
        <v>85688 New Castle Crossing</v>
      </c>
      <c r="P105" s="22">
        <f>VLOOKUP(A105,[1]CustomerAddress!$A$1:$F$3997,3)</f>
        <v>4171</v>
      </c>
      <c r="Q105" s="22" t="str">
        <f>VLOOKUP(A105,[1]CustomerAddress!$A$1:$F$3997,4)</f>
        <v>QLD</v>
      </c>
      <c r="R105" s="22" t="str">
        <f>VLOOKUP(A105,[1]CustomerAddress!$A$1:$F$3997,5)</f>
        <v>Australia</v>
      </c>
      <c r="S105" s="22">
        <f>VLOOKUP(A105,[1]CustomerAddress!$A$1:$F$3997,6)</f>
        <v>10</v>
      </c>
      <c r="T105" s="22" t="str">
        <f>VLOOKUP(A105,Labels!$A$5:$I$3497,9)</f>
        <v>Losing Customer</v>
      </c>
    </row>
    <row r="106" spans="1:20" s="22" customFormat="1" ht="15.75" customHeight="1" x14ac:dyDescent="0.25">
      <c r="A106" s="23">
        <v>105</v>
      </c>
      <c r="B106" s="24" t="s">
        <v>328</v>
      </c>
      <c r="C106" s="24" t="s">
        <v>329</v>
      </c>
      <c r="D106" s="24" t="s">
        <v>40</v>
      </c>
      <c r="E106" s="23">
        <v>25</v>
      </c>
      <c r="F106" s="25">
        <v>37151</v>
      </c>
      <c r="G106" s="23">
        <f t="shared" ca="1" si="3"/>
        <v>19.563871813165914</v>
      </c>
      <c r="H106" s="23" t="str">
        <f t="shared" ca="1" si="4"/>
        <v>11-20</v>
      </c>
      <c r="I106" s="24" t="s">
        <v>53</v>
      </c>
      <c r="J106" s="24" t="s">
        <v>84</v>
      </c>
      <c r="K106" s="24" t="s">
        <v>43</v>
      </c>
      <c r="L106" s="24" t="s">
        <v>44</v>
      </c>
      <c r="M106" s="24" t="s">
        <v>57</v>
      </c>
      <c r="N106" s="23">
        <v>1</v>
      </c>
      <c r="O106" s="22" t="str">
        <f>VLOOKUP(A106,[1]CustomerAddress!$A$1:$F$3997,2)</f>
        <v>8611 Loomis Lane</v>
      </c>
      <c r="P106" s="22">
        <f>VLOOKUP(A106,[1]CustomerAddress!$A$1:$F$3997,3)</f>
        <v>2155</v>
      </c>
      <c r="Q106" s="22" t="str">
        <f>VLOOKUP(A106,[1]CustomerAddress!$A$1:$F$3997,4)</f>
        <v>NSW</v>
      </c>
      <c r="R106" s="22" t="str">
        <f>VLOOKUP(A106,[1]CustomerAddress!$A$1:$F$3997,5)</f>
        <v>Australia</v>
      </c>
      <c r="S106" s="22">
        <f>VLOOKUP(A106,[1]CustomerAddress!$A$1:$F$3997,6)</f>
        <v>10</v>
      </c>
      <c r="T106" s="22" t="str">
        <f>VLOOKUP(A106,Labels!$A$5:$I$3497,9)</f>
        <v>Evasive Customer</v>
      </c>
    </row>
    <row r="107" spans="1:20" s="22" customFormat="1" ht="15.75" customHeight="1" x14ac:dyDescent="0.25">
      <c r="A107" s="23">
        <v>106</v>
      </c>
      <c r="B107" s="24" t="s">
        <v>330</v>
      </c>
      <c r="D107" s="24" t="s">
        <v>48</v>
      </c>
      <c r="E107" s="23">
        <v>54</v>
      </c>
      <c r="F107" s="25">
        <v>24291</v>
      </c>
      <c r="G107" s="23">
        <f t="shared" ca="1" si="3"/>
        <v>54.796748525494678</v>
      </c>
      <c r="H107" s="23" t="str">
        <f t="shared" ca="1" si="4"/>
        <v>51-60</v>
      </c>
      <c r="I107" s="24" t="s">
        <v>271</v>
      </c>
      <c r="J107" s="24" t="s">
        <v>42</v>
      </c>
      <c r="K107" s="24" t="s">
        <v>66</v>
      </c>
      <c r="L107" s="24" t="s">
        <v>44</v>
      </c>
      <c r="M107" s="24" t="s">
        <v>45</v>
      </c>
      <c r="N107" s="23">
        <v>18</v>
      </c>
      <c r="O107" s="22" t="str">
        <f>VLOOKUP(A107,[1]CustomerAddress!$A$1:$F$3997,2)</f>
        <v>7909 Pierstorff Crossing</v>
      </c>
      <c r="P107" s="22">
        <f>VLOOKUP(A107,[1]CustomerAddress!$A$1:$F$3997,3)</f>
        <v>2517</v>
      </c>
      <c r="Q107" s="22" t="str">
        <f>VLOOKUP(A107,[1]CustomerAddress!$A$1:$F$3997,4)</f>
        <v>NSW</v>
      </c>
      <c r="R107" s="22" t="str">
        <f>VLOOKUP(A107,[1]CustomerAddress!$A$1:$F$3997,5)</f>
        <v>Australia</v>
      </c>
      <c r="S107" s="22">
        <f>VLOOKUP(A107,[1]CustomerAddress!$A$1:$F$3997,6)</f>
        <v>9</v>
      </c>
      <c r="T107" s="22" t="str">
        <f>VLOOKUP(A107,Labels!$A$5:$I$3497,9)</f>
        <v>Recent Customer</v>
      </c>
    </row>
    <row r="108" spans="1:20" s="22" customFormat="1" ht="15.75" customHeight="1" x14ac:dyDescent="0.25">
      <c r="A108" s="23">
        <v>107</v>
      </c>
      <c r="B108" s="24" t="s">
        <v>331</v>
      </c>
      <c r="C108" s="24" t="s">
        <v>332</v>
      </c>
      <c r="D108" s="24" t="s">
        <v>40</v>
      </c>
      <c r="E108" s="23">
        <v>97</v>
      </c>
      <c r="F108" s="25">
        <v>33055</v>
      </c>
      <c r="G108" s="23">
        <f t="shared" ca="1" si="3"/>
        <v>30.785789621385092</v>
      </c>
      <c r="H108" s="23" t="str">
        <f t="shared" ca="1" si="4"/>
        <v>31-40</v>
      </c>
      <c r="I108" s="24" t="s">
        <v>320</v>
      </c>
      <c r="J108" s="24" t="s">
        <v>50</v>
      </c>
      <c r="K108" s="24" t="s">
        <v>43</v>
      </c>
      <c r="L108" s="24" t="s">
        <v>44</v>
      </c>
      <c r="M108" s="24" t="s">
        <v>45</v>
      </c>
      <c r="N108" s="23">
        <v>9</v>
      </c>
      <c r="O108" s="22" t="str">
        <f>VLOOKUP(A108,[1]CustomerAddress!$A$1:$F$3997,2)</f>
        <v>01 Muir Parkway</v>
      </c>
      <c r="P108" s="22">
        <f>VLOOKUP(A108,[1]CustomerAddress!$A$1:$F$3997,3)</f>
        <v>2096</v>
      </c>
      <c r="Q108" s="22" t="str">
        <f>VLOOKUP(A108,[1]CustomerAddress!$A$1:$F$3997,4)</f>
        <v>NSW</v>
      </c>
      <c r="R108" s="22" t="str">
        <f>VLOOKUP(A108,[1]CustomerAddress!$A$1:$F$3997,5)</f>
        <v>Australia</v>
      </c>
      <c r="S108" s="22">
        <f>VLOOKUP(A108,[1]CustomerAddress!$A$1:$F$3997,6)</f>
        <v>12</v>
      </c>
      <c r="T108" s="22" t="str">
        <f>VLOOKUP(A108,Labels!$A$5:$I$3497,9)</f>
        <v>High Risk Customer</v>
      </c>
    </row>
    <row r="109" spans="1:20" s="22" customFormat="1" ht="15.75" customHeight="1" x14ac:dyDescent="0.25">
      <c r="A109" s="23">
        <v>108</v>
      </c>
      <c r="B109" s="24" t="s">
        <v>333</v>
      </c>
      <c r="C109" s="24" t="s">
        <v>334</v>
      </c>
      <c r="D109" s="24" t="s">
        <v>40</v>
      </c>
      <c r="E109" s="23">
        <v>4</v>
      </c>
      <c r="F109" s="25">
        <v>34407</v>
      </c>
      <c r="G109" s="23">
        <f t="shared" ca="1" si="3"/>
        <v>27.081680032343996</v>
      </c>
      <c r="H109" s="23" t="str">
        <f t="shared" ca="1" si="4"/>
        <v>21-30</v>
      </c>
      <c r="J109" s="24" t="s">
        <v>61</v>
      </c>
      <c r="K109" s="24" t="s">
        <v>66</v>
      </c>
      <c r="L109" s="24" t="s">
        <v>44</v>
      </c>
      <c r="M109" s="24" t="s">
        <v>57</v>
      </c>
      <c r="N109" s="23">
        <v>3</v>
      </c>
      <c r="O109" s="22" t="str">
        <f>VLOOKUP(A109,[1]CustomerAddress!$A$1:$F$3997,2)</f>
        <v>0410 Division Junction</v>
      </c>
      <c r="P109" s="22">
        <f>VLOOKUP(A109,[1]CustomerAddress!$A$1:$F$3997,3)</f>
        <v>2750</v>
      </c>
      <c r="Q109" s="22" t="str">
        <f>VLOOKUP(A109,[1]CustomerAddress!$A$1:$F$3997,4)</f>
        <v>NSW</v>
      </c>
      <c r="R109" s="22" t="str">
        <f>VLOOKUP(A109,[1]CustomerAddress!$A$1:$F$3997,5)</f>
        <v>Australia</v>
      </c>
      <c r="S109" s="22">
        <f>VLOOKUP(A109,[1]CustomerAddress!$A$1:$F$3997,6)</f>
        <v>8</v>
      </c>
      <c r="T109" s="22" t="str">
        <f>VLOOKUP(A109,Labels!$A$5:$I$3497,9)</f>
        <v>Recent Customer</v>
      </c>
    </row>
    <row r="110" spans="1:20" s="22" customFormat="1" ht="15.75" customHeight="1" x14ac:dyDescent="0.25">
      <c r="A110" s="23">
        <v>109</v>
      </c>
      <c r="B110" s="24" t="s">
        <v>335</v>
      </c>
      <c r="C110" s="24" t="s">
        <v>336</v>
      </c>
      <c r="D110" s="24" t="s">
        <v>48</v>
      </c>
      <c r="E110" s="23">
        <v>16</v>
      </c>
      <c r="F110" s="25">
        <v>28835</v>
      </c>
      <c r="G110" s="23">
        <f t="shared" ca="1" si="3"/>
        <v>42.347433457001529</v>
      </c>
      <c r="H110" s="23" t="str">
        <f t="shared" ca="1" si="4"/>
        <v>41-50</v>
      </c>
      <c r="I110" s="24" t="s">
        <v>337</v>
      </c>
      <c r="J110" s="24" t="s">
        <v>61</v>
      </c>
      <c r="K110" s="24" t="s">
        <v>62</v>
      </c>
      <c r="L110" s="24" t="s">
        <v>44</v>
      </c>
      <c r="M110" s="24" t="s">
        <v>45</v>
      </c>
      <c r="N110" s="23">
        <v>4</v>
      </c>
      <c r="O110" s="22" t="str">
        <f>VLOOKUP(A110,[1]CustomerAddress!$A$1:$F$3997,2)</f>
        <v>41 Service Lane</v>
      </c>
      <c r="P110" s="22">
        <f>VLOOKUP(A110,[1]CustomerAddress!$A$1:$F$3997,3)</f>
        <v>2217</v>
      </c>
      <c r="Q110" s="22" t="str">
        <f>VLOOKUP(A110,[1]CustomerAddress!$A$1:$F$3997,4)</f>
        <v>NSW</v>
      </c>
      <c r="R110" s="22" t="str">
        <f>VLOOKUP(A110,[1]CustomerAddress!$A$1:$F$3997,5)</f>
        <v>Australia</v>
      </c>
      <c r="S110" s="22">
        <f>VLOOKUP(A110,[1]CustomerAddress!$A$1:$F$3997,6)</f>
        <v>11</v>
      </c>
      <c r="T110" s="22" t="str">
        <f>VLOOKUP(A110,Labels!$A$5:$I$3497,9)</f>
        <v>Platinum Customer</v>
      </c>
    </row>
    <row r="111" spans="1:20" s="22" customFormat="1" ht="15.75" customHeight="1" x14ac:dyDescent="0.25">
      <c r="A111" s="23">
        <v>110</v>
      </c>
      <c r="B111" s="24" t="s">
        <v>338</v>
      </c>
      <c r="C111" s="24" t="s">
        <v>339</v>
      </c>
      <c r="D111" s="24" t="s">
        <v>48</v>
      </c>
      <c r="E111" s="23">
        <v>23</v>
      </c>
      <c r="F111" s="25">
        <v>36738</v>
      </c>
      <c r="G111" s="23">
        <f t="shared" ca="1" si="3"/>
        <v>20.69537866248098</v>
      </c>
      <c r="H111" s="23" t="str">
        <f t="shared" ca="1" si="4"/>
        <v>21-30</v>
      </c>
      <c r="J111" s="24" t="s">
        <v>50</v>
      </c>
      <c r="K111" s="24" t="s">
        <v>62</v>
      </c>
      <c r="L111" s="24" t="s">
        <v>44</v>
      </c>
      <c r="M111" s="24" t="s">
        <v>57</v>
      </c>
      <c r="N111" s="23">
        <v>1</v>
      </c>
      <c r="O111" s="22" t="str">
        <f>VLOOKUP(A111,[1]CustomerAddress!$A$1:$F$3997,2)</f>
        <v>5 Moose Road</v>
      </c>
      <c r="P111" s="22">
        <f>VLOOKUP(A111,[1]CustomerAddress!$A$1:$F$3997,3)</f>
        <v>3977</v>
      </c>
      <c r="Q111" s="22" t="str">
        <f>VLOOKUP(A111,[1]CustomerAddress!$A$1:$F$3997,4)</f>
        <v>VIC</v>
      </c>
      <c r="R111" s="22" t="str">
        <f>VLOOKUP(A111,[1]CustomerAddress!$A$1:$F$3997,5)</f>
        <v>Australia</v>
      </c>
      <c r="S111" s="22">
        <f>VLOOKUP(A111,[1]CustomerAddress!$A$1:$F$3997,6)</f>
        <v>8</v>
      </c>
      <c r="T111" s="22" t="str">
        <f>VLOOKUP(A111,Labels!$A$5:$I$3497,9)</f>
        <v>Becoming Loyal</v>
      </c>
    </row>
    <row r="112" spans="1:20" s="22" customFormat="1" ht="15.75" customHeight="1" x14ac:dyDescent="0.25">
      <c r="A112" s="23">
        <v>111</v>
      </c>
      <c r="B112" s="24" t="s">
        <v>340</v>
      </c>
      <c r="C112" s="24" t="s">
        <v>341</v>
      </c>
      <c r="D112" s="24" t="s">
        <v>40</v>
      </c>
      <c r="E112" s="23">
        <v>65</v>
      </c>
      <c r="F112" s="25">
        <v>34210</v>
      </c>
      <c r="G112" s="23">
        <f t="shared" ca="1" si="3"/>
        <v>27.621406059741254</v>
      </c>
      <c r="H112" s="23" t="str">
        <f t="shared" ca="1" si="4"/>
        <v>21-30</v>
      </c>
      <c r="I112" s="24" t="s">
        <v>279</v>
      </c>
      <c r="J112" s="24" t="s">
        <v>61</v>
      </c>
      <c r="K112" s="24" t="s">
        <v>43</v>
      </c>
      <c r="L112" s="24" t="s">
        <v>44</v>
      </c>
      <c r="M112" s="24" t="s">
        <v>57</v>
      </c>
      <c r="N112" s="23">
        <v>2</v>
      </c>
      <c r="O112" s="22" t="str">
        <f>VLOOKUP(A112,[1]CustomerAddress!$A$1:$F$3997,2)</f>
        <v>7342 Fieldstone Junction</v>
      </c>
      <c r="P112" s="22">
        <f>VLOOKUP(A112,[1]CustomerAddress!$A$1:$F$3997,3)</f>
        <v>2093</v>
      </c>
      <c r="Q112" s="22" t="str">
        <f>VLOOKUP(A112,[1]CustomerAddress!$A$1:$F$3997,4)</f>
        <v>NSW</v>
      </c>
      <c r="R112" s="22" t="str">
        <f>VLOOKUP(A112,[1]CustomerAddress!$A$1:$F$3997,5)</f>
        <v>Australia</v>
      </c>
      <c r="S112" s="22">
        <f>VLOOKUP(A112,[1]CustomerAddress!$A$1:$F$3997,6)</f>
        <v>12</v>
      </c>
      <c r="T112" s="22" t="str">
        <f>VLOOKUP(A112,Labels!$A$5:$I$3497,9)</f>
        <v>Evasive Customer</v>
      </c>
    </row>
    <row r="113" spans="1:20" s="22" customFormat="1" ht="15.75" customHeight="1" x14ac:dyDescent="0.25">
      <c r="A113" s="23">
        <v>112</v>
      </c>
      <c r="B113" s="24" t="s">
        <v>342</v>
      </c>
      <c r="C113" s="24" t="s">
        <v>343</v>
      </c>
      <c r="D113" s="24" t="s">
        <v>40</v>
      </c>
      <c r="E113" s="23">
        <v>88</v>
      </c>
      <c r="F113" s="25">
        <v>27618</v>
      </c>
      <c r="G113" s="23">
        <f t="shared" ca="1" si="3"/>
        <v>45.681680032343998</v>
      </c>
      <c r="H113" s="23" t="str">
        <f t="shared" ca="1" si="4"/>
        <v>41-50</v>
      </c>
      <c r="I113" s="24" t="s">
        <v>344</v>
      </c>
      <c r="J113" s="24" t="s">
        <v>65</v>
      </c>
      <c r="K113" s="24" t="s">
        <v>66</v>
      </c>
      <c r="L113" s="24" t="s">
        <v>44</v>
      </c>
      <c r="M113" s="24" t="s">
        <v>57</v>
      </c>
      <c r="N113" s="23">
        <v>12</v>
      </c>
      <c r="O113" s="22" t="str">
        <f>VLOOKUP(A113,[1]CustomerAddress!$A$1:$F$3997,2)</f>
        <v>0 David Terrace</v>
      </c>
      <c r="P113" s="22">
        <f>VLOOKUP(A113,[1]CustomerAddress!$A$1:$F$3997,3)</f>
        <v>3204</v>
      </c>
      <c r="Q113" s="22" t="str">
        <f>VLOOKUP(A113,[1]CustomerAddress!$A$1:$F$3997,4)</f>
        <v>VIC</v>
      </c>
      <c r="R113" s="22" t="str">
        <f>VLOOKUP(A113,[1]CustomerAddress!$A$1:$F$3997,5)</f>
        <v>Australia</v>
      </c>
      <c r="S113" s="22">
        <f>VLOOKUP(A113,[1]CustomerAddress!$A$1:$F$3997,6)</f>
        <v>11</v>
      </c>
      <c r="T113" s="22" t="str">
        <f>VLOOKUP(A113,Labels!$A$5:$I$3497,9)</f>
        <v>Losing Customer</v>
      </c>
    </row>
    <row r="114" spans="1:20" s="22" customFormat="1" ht="15.75" customHeight="1" x14ac:dyDescent="0.25">
      <c r="A114" s="23">
        <v>113</v>
      </c>
      <c r="B114" s="24" t="s">
        <v>345</v>
      </c>
      <c r="C114" s="24" t="s">
        <v>346</v>
      </c>
      <c r="D114" s="24" t="s">
        <v>48</v>
      </c>
      <c r="E114" s="23">
        <v>67</v>
      </c>
      <c r="F114" s="25">
        <v>20581</v>
      </c>
      <c r="G114" s="23">
        <f t="shared" ca="1" si="3"/>
        <v>64.961132087138509</v>
      </c>
      <c r="H114" s="23" t="str">
        <f t="shared" ca="1" si="4"/>
        <v>61-70</v>
      </c>
      <c r="I114" s="24" t="s">
        <v>347</v>
      </c>
      <c r="J114" s="24" t="s">
        <v>61</v>
      </c>
      <c r="K114" s="24" t="s">
        <v>43</v>
      </c>
      <c r="L114" s="24" t="s">
        <v>44</v>
      </c>
      <c r="M114" s="24" t="s">
        <v>57</v>
      </c>
      <c r="N114" s="23">
        <v>20</v>
      </c>
      <c r="O114" s="22" t="str">
        <f>VLOOKUP(A114,[1]CustomerAddress!$A$1:$F$3997,2)</f>
        <v>15239 Northwestern Point</v>
      </c>
      <c r="P114" s="22">
        <f>VLOOKUP(A114,[1]CustomerAddress!$A$1:$F$3997,3)</f>
        <v>4300</v>
      </c>
      <c r="Q114" s="22" t="str">
        <f>VLOOKUP(A114,[1]CustomerAddress!$A$1:$F$3997,4)</f>
        <v>QLD</v>
      </c>
      <c r="R114" s="22" t="str">
        <f>VLOOKUP(A114,[1]CustomerAddress!$A$1:$F$3997,5)</f>
        <v>Australia</v>
      </c>
      <c r="S114" s="22">
        <f>VLOOKUP(A114,[1]CustomerAddress!$A$1:$F$3997,6)</f>
        <v>4</v>
      </c>
      <c r="T114" s="22" t="str">
        <f>VLOOKUP(A114,Labels!$A$5:$I$3497,9)</f>
        <v>Evasive Customer</v>
      </c>
    </row>
    <row r="115" spans="1:20" s="22" customFormat="1" ht="15.75" customHeight="1" x14ac:dyDescent="0.25">
      <c r="A115" s="23">
        <v>114</v>
      </c>
      <c r="B115" s="24" t="s">
        <v>348</v>
      </c>
      <c r="C115" s="24" t="s">
        <v>349</v>
      </c>
      <c r="D115" s="24" t="s">
        <v>40</v>
      </c>
      <c r="E115" s="23">
        <v>10</v>
      </c>
      <c r="F115" s="25">
        <v>31343</v>
      </c>
      <c r="G115" s="23">
        <f t="shared" ca="1" si="3"/>
        <v>35.476200580289202</v>
      </c>
      <c r="H115" s="23" t="str">
        <f t="shared" ca="1" si="4"/>
        <v>31-40</v>
      </c>
      <c r="I115" s="24" t="s">
        <v>248</v>
      </c>
      <c r="J115" s="24" t="s">
        <v>164</v>
      </c>
      <c r="K115" s="24" t="s">
        <v>62</v>
      </c>
      <c r="L115" s="24" t="s">
        <v>44</v>
      </c>
      <c r="M115" s="24" t="s">
        <v>57</v>
      </c>
      <c r="N115" s="23">
        <v>8</v>
      </c>
      <c r="O115" s="22" t="str">
        <f>VLOOKUP(A115,[1]CustomerAddress!$A$1:$F$3997,2)</f>
        <v>60 Oneill Street</v>
      </c>
      <c r="P115" s="22">
        <f>VLOOKUP(A115,[1]CustomerAddress!$A$1:$F$3997,3)</f>
        <v>2170</v>
      </c>
      <c r="Q115" s="22" t="str">
        <f>VLOOKUP(A115,[1]CustomerAddress!$A$1:$F$3997,4)</f>
        <v>NSW</v>
      </c>
      <c r="R115" s="22" t="str">
        <f>VLOOKUP(A115,[1]CustomerAddress!$A$1:$F$3997,5)</f>
        <v>Australia</v>
      </c>
      <c r="S115" s="22">
        <f>VLOOKUP(A115,[1]CustomerAddress!$A$1:$F$3997,6)</f>
        <v>9</v>
      </c>
      <c r="T115" s="22" t="str">
        <f>VLOOKUP(A115,Labels!$A$5:$I$3497,9)</f>
        <v>High Risk Customer</v>
      </c>
    </row>
    <row r="116" spans="1:20" s="22" customFormat="1" ht="15.75" customHeight="1" x14ac:dyDescent="0.25">
      <c r="A116" s="23">
        <v>115</v>
      </c>
      <c r="B116" s="24" t="s">
        <v>350</v>
      </c>
      <c r="C116" s="24" t="s">
        <v>351</v>
      </c>
      <c r="D116" s="24" t="s">
        <v>48</v>
      </c>
      <c r="E116" s="23">
        <v>77</v>
      </c>
      <c r="F116" s="25">
        <v>29941</v>
      </c>
      <c r="G116" s="23">
        <f t="shared" ca="1" si="3"/>
        <v>39.317296470700157</v>
      </c>
      <c r="H116" s="23" t="str">
        <f t="shared" ca="1" si="4"/>
        <v>31-40</v>
      </c>
      <c r="I116" s="24" t="s">
        <v>90</v>
      </c>
      <c r="J116" s="24" t="s">
        <v>42</v>
      </c>
      <c r="K116" s="24" t="s">
        <v>43</v>
      </c>
      <c r="L116" s="24" t="s">
        <v>44</v>
      </c>
      <c r="M116" s="24" t="s">
        <v>57</v>
      </c>
      <c r="N116" s="23">
        <v>18</v>
      </c>
      <c r="O116" s="22" t="str">
        <f>VLOOKUP(A116,[1]CustomerAddress!$A$1:$F$3997,2)</f>
        <v>8194 Sachtjen Drive</v>
      </c>
      <c r="P116" s="22">
        <f>VLOOKUP(A116,[1]CustomerAddress!$A$1:$F$3997,3)</f>
        <v>3844</v>
      </c>
      <c r="Q116" s="22" t="str">
        <f>VLOOKUP(A116,[1]CustomerAddress!$A$1:$F$3997,4)</f>
        <v>VIC</v>
      </c>
      <c r="R116" s="22" t="str">
        <f>VLOOKUP(A116,[1]CustomerAddress!$A$1:$F$3997,5)</f>
        <v>Australia</v>
      </c>
      <c r="S116" s="22">
        <f>VLOOKUP(A116,[1]CustomerAddress!$A$1:$F$3997,6)</f>
        <v>1</v>
      </c>
      <c r="T116" s="22" t="str">
        <f>VLOOKUP(A116,Labels!$A$5:$I$3497,9)</f>
        <v>Very Loyal</v>
      </c>
    </row>
    <row r="117" spans="1:20" s="22" customFormat="1" ht="15.75" customHeight="1" x14ac:dyDescent="0.25">
      <c r="A117" s="23">
        <v>116</v>
      </c>
      <c r="B117" s="24" t="s">
        <v>352</v>
      </c>
      <c r="C117" s="24" t="s">
        <v>353</v>
      </c>
      <c r="D117" s="24" t="s">
        <v>48</v>
      </c>
      <c r="E117" s="23">
        <v>49</v>
      </c>
      <c r="F117" s="25">
        <v>36196</v>
      </c>
      <c r="G117" s="23">
        <f t="shared" ca="1" si="3"/>
        <v>22.180310169330298</v>
      </c>
      <c r="H117" s="23" t="str">
        <f t="shared" ca="1" si="4"/>
        <v>21-30</v>
      </c>
      <c r="I117" s="24" t="s">
        <v>354</v>
      </c>
      <c r="J117" s="24" t="s">
        <v>84</v>
      </c>
      <c r="K117" s="24" t="s">
        <v>62</v>
      </c>
      <c r="L117" s="24" t="s">
        <v>44</v>
      </c>
      <c r="M117" s="24" t="s">
        <v>45</v>
      </c>
      <c r="N117" s="23">
        <v>2</v>
      </c>
      <c r="O117" s="22" t="str">
        <f>VLOOKUP(A117,[1]CustomerAddress!$A$1:$F$3997,2)</f>
        <v>0349 Farmco Terrace</v>
      </c>
      <c r="P117" s="22">
        <f>VLOOKUP(A117,[1]CustomerAddress!$A$1:$F$3997,3)</f>
        <v>2168</v>
      </c>
      <c r="Q117" s="22" t="str">
        <f>VLOOKUP(A117,[1]CustomerAddress!$A$1:$F$3997,4)</f>
        <v>NSW</v>
      </c>
      <c r="R117" s="22" t="str">
        <f>VLOOKUP(A117,[1]CustomerAddress!$A$1:$F$3997,5)</f>
        <v>Australia</v>
      </c>
      <c r="S117" s="22">
        <f>VLOOKUP(A117,[1]CustomerAddress!$A$1:$F$3997,6)</f>
        <v>8</v>
      </c>
      <c r="T117" s="22" t="str">
        <f>VLOOKUP(A117,Labels!$A$5:$I$3497,9)</f>
        <v>Very Loyal</v>
      </c>
    </row>
    <row r="118" spans="1:20" s="22" customFormat="1" ht="15.75" customHeight="1" x14ac:dyDescent="0.25">
      <c r="A118" s="23">
        <v>117</v>
      </c>
      <c r="B118" s="24" t="s">
        <v>355</v>
      </c>
      <c r="C118" s="24" t="s">
        <v>356</v>
      </c>
      <c r="D118" s="24" t="s">
        <v>40</v>
      </c>
      <c r="E118" s="23">
        <v>75</v>
      </c>
      <c r="F118" s="25">
        <v>30005</v>
      </c>
      <c r="G118" s="23">
        <f t="shared" ca="1" si="3"/>
        <v>39.141954004946733</v>
      </c>
      <c r="H118" s="23" t="str">
        <f t="shared" ca="1" si="4"/>
        <v>31-40</v>
      </c>
      <c r="I118" s="24" t="s">
        <v>344</v>
      </c>
      <c r="J118" s="24" t="s">
        <v>84</v>
      </c>
      <c r="K118" s="24" t="s">
        <v>43</v>
      </c>
      <c r="L118" s="24" t="s">
        <v>44</v>
      </c>
      <c r="M118" s="24" t="s">
        <v>57</v>
      </c>
      <c r="N118" s="23">
        <v>15</v>
      </c>
      <c r="O118" s="22" t="str">
        <f>VLOOKUP(A118,[1]CustomerAddress!$A$1:$F$3997,2)</f>
        <v>185 Pennsylvania Way</v>
      </c>
      <c r="P118" s="22">
        <f>VLOOKUP(A118,[1]CustomerAddress!$A$1:$F$3997,3)</f>
        <v>4226</v>
      </c>
      <c r="Q118" s="22" t="str">
        <f>VLOOKUP(A118,[1]CustomerAddress!$A$1:$F$3997,4)</f>
        <v>QLD</v>
      </c>
      <c r="R118" s="22" t="str">
        <f>VLOOKUP(A118,[1]CustomerAddress!$A$1:$F$3997,5)</f>
        <v>Australia</v>
      </c>
      <c r="S118" s="22">
        <f>VLOOKUP(A118,[1]CustomerAddress!$A$1:$F$3997,6)</f>
        <v>6</v>
      </c>
      <c r="T118" s="22" t="str">
        <f>VLOOKUP(A118,Labels!$A$5:$I$3497,9)</f>
        <v>Platinum Customer</v>
      </c>
    </row>
    <row r="119" spans="1:20" s="22" customFormat="1" ht="15.75" customHeight="1" x14ac:dyDescent="0.25">
      <c r="A119" s="23">
        <v>118</v>
      </c>
      <c r="B119" s="24" t="s">
        <v>357</v>
      </c>
      <c r="C119" s="24" t="s">
        <v>358</v>
      </c>
      <c r="D119" s="24" t="s">
        <v>48</v>
      </c>
      <c r="E119" s="23">
        <v>43</v>
      </c>
      <c r="F119" s="25">
        <v>21866</v>
      </c>
      <c r="G119" s="23">
        <f t="shared" ca="1" si="3"/>
        <v>61.440584141933037</v>
      </c>
      <c r="H119" s="23" t="str">
        <f t="shared" ca="1" si="4"/>
        <v>61-70</v>
      </c>
      <c r="I119" s="24" t="s">
        <v>359</v>
      </c>
      <c r="J119" s="24" t="s">
        <v>61</v>
      </c>
      <c r="K119" s="24" t="s">
        <v>66</v>
      </c>
      <c r="L119" s="24" t="s">
        <v>44</v>
      </c>
      <c r="M119" s="24" t="s">
        <v>57</v>
      </c>
      <c r="N119" s="23">
        <v>19</v>
      </c>
      <c r="O119" s="22" t="str">
        <f>VLOOKUP(A119,[1]CustomerAddress!$A$1:$F$3997,2)</f>
        <v>432 Longview Circle</v>
      </c>
      <c r="P119" s="22">
        <f>VLOOKUP(A119,[1]CustomerAddress!$A$1:$F$3997,3)</f>
        <v>3192</v>
      </c>
      <c r="Q119" s="22" t="str">
        <f>VLOOKUP(A119,[1]CustomerAddress!$A$1:$F$3997,4)</f>
        <v>VIC</v>
      </c>
      <c r="R119" s="22" t="str">
        <f>VLOOKUP(A119,[1]CustomerAddress!$A$1:$F$3997,5)</f>
        <v>Australia</v>
      </c>
      <c r="S119" s="22">
        <f>VLOOKUP(A119,[1]CustomerAddress!$A$1:$F$3997,6)</f>
        <v>10</v>
      </c>
      <c r="T119" s="22" t="str">
        <f>VLOOKUP(A119,Labels!$A$5:$I$3497,9)</f>
        <v>High Risk Customer</v>
      </c>
    </row>
    <row r="120" spans="1:20" s="22" customFormat="1" ht="15.75" customHeight="1" x14ac:dyDescent="0.25">
      <c r="A120" s="23">
        <v>119</v>
      </c>
      <c r="B120" s="24" t="s">
        <v>360</v>
      </c>
      <c r="C120" s="24" t="s">
        <v>361</v>
      </c>
      <c r="D120" s="24" t="s">
        <v>48</v>
      </c>
      <c r="E120" s="23">
        <v>9</v>
      </c>
      <c r="F120" s="25">
        <v>29924</v>
      </c>
      <c r="G120" s="23">
        <f t="shared" ca="1" si="3"/>
        <v>39.363871813165915</v>
      </c>
      <c r="H120" s="23" t="str">
        <f t="shared" ca="1" si="4"/>
        <v>31-40</v>
      </c>
      <c r="I120" s="24" t="s">
        <v>362</v>
      </c>
      <c r="J120" s="24" t="s">
        <v>61</v>
      </c>
      <c r="K120" s="24" t="s">
        <v>66</v>
      </c>
      <c r="L120" s="24" t="s">
        <v>44</v>
      </c>
      <c r="M120" s="24" t="s">
        <v>45</v>
      </c>
      <c r="N120" s="23">
        <v>9</v>
      </c>
      <c r="O120" s="22" t="str">
        <f>VLOOKUP(A120,[1]CustomerAddress!$A$1:$F$3997,2)</f>
        <v>5814 Bunker Hill Street</v>
      </c>
      <c r="P120" s="22">
        <f>VLOOKUP(A120,[1]CustomerAddress!$A$1:$F$3997,3)</f>
        <v>3070</v>
      </c>
      <c r="Q120" s="22" t="str">
        <f>VLOOKUP(A120,[1]CustomerAddress!$A$1:$F$3997,4)</f>
        <v>VIC</v>
      </c>
      <c r="R120" s="22" t="str">
        <f>VLOOKUP(A120,[1]CustomerAddress!$A$1:$F$3997,5)</f>
        <v>Australia</v>
      </c>
      <c r="S120" s="22">
        <f>VLOOKUP(A120,[1]CustomerAddress!$A$1:$F$3997,6)</f>
        <v>7</v>
      </c>
      <c r="T120" s="22" t="str">
        <f>VLOOKUP(A120,Labels!$A$5:$I$3497,9)</f>
        <v>Late Bloomer</v>
      </c>
    </row>
    <row r="121" spans="1:20" s="22" customFormat="1" ht="15.75" customHeight="1" x14ac:dyDescent="0.25">
      <c r="A121" s="23">
        <v>120</v>
      </c>
      <c r="B121" s="24" t="s">
        <v>363</v>
      </c>
      <c r="C121" s="24" t="s">
        <v>364</v>
      </c>
      <c r="D121" s="24" t="s">
        <v>48</v>
      </c>
      <c r="E121" s="23">
        <v>80</v>
      </c>
      <c r="F121" s="25">
        <v>28735</v>
      </c>
      <c r="G121" s="23">
        <f t="shared" ca="1" si="3"/>
        <v>42.621406059741254</v>
      </c>
      <c r="H121" s="23" t="str">
        <f t="shared" ca="1" si="4"/>
        <v>41-50</v>
      </c>
      <c r="I121" s="24" t="s">
        <v>141</v>
      </c>
      <c r="J121" s="24" t="s">
        <v>50</v>
      </c>
      <c r="K121" s="24" t="s">
        <v>66</v>
      </c>
      <c r="L121" s="24" t="s">
        <v>44</v>
      </c>
      <c r="M121" s="24" t="s">
        <v>45</v>
      </c>
      <c r="N121" s="23">
        <v>4</v>
      </c>
      <c r="O121" s="22" t="str">
        <f>VLOOKUP(A121,[1]CustomerAddress!$A$1:$F$3997,2)</f>
        <v>7 Carberry Crossing</v>
      </c>
      <c r="P121" s="22">
        <f>VLOOKUP(A121,[1]CustomerAddress!$A$1:$F$3997,3)</f>
        <v>2485</v>
      </c>
      <c r="Q121" s="22" t="str">
        <f>VLOOKUP(A121,[1]CustomerAddress!$A$1:$F$3997,4)</f>
        <v>NSW</v>
      </c>
      <c r="R121" s="22" t="str">
        <f>VLOOKUP(A121,[1]CustomerAddress!$A$1:$F$3997,5)</f>
        <v>Australia</v>
      </c>
      <c r="S121" s="22">
        <f>VLOOKUP(A121,[1]CustomerAddress!$A$1:$F$3997,6)</f>
        <v>2</v>
      </c>
      <c r="T121" s="22" t="str">
        <f>VLOOKUP(A121,Labels!$A$5:$I$3497,9)</f>
        <v>Lost Customer</v>
      </c>
    </row>
    <row r="122" spans="1:20" s="22" customFormat="1" ht="15.75" customHeight="1" x14ac:dyDescent="0.25">
      <c r="A122" s="23">
        <v>121</v>
      </c>
      <c r="B122" s="24" t="s">
        <v>365</v>
      </c>
      <c r="C122" s="24" t="s">
        <v>366</v>
      </c>
      <c r="D122" s="24" t="s">
        <v>48</v>
      </c>
      <c r="E122" s="23">
        <v>82</v>
      </c>
      <c r="F122" s="25">
        <v>21095</v>
      </c>
      <c r="G122" s="23">
        <f t="shared" ca="1" si="3"/>
        <v>63.552912909056325</v>
      </c>
      <c r="H122" s="23" t="str">
        <f t="shared" ca="1" si="4"/>
        <v>61-70</v>
      </c>
      <c r="I122" s="24" t="s">
        <v>367</v>
      </c>
      <c r="J122" s="24" t="s">
        <v>84</v>
      </c>
      <c r="K122" s="24" t="s">
        <v>43</v>
      </c>
      <c r="L122" s="24" t="s">
        <v>44</v>
      </c>
      <c r="M122" s="24" t="s">
        <v>57</v>
      </c>
      <c r="N122" s="23">
        <v>15</v>
      </c>
      <c r="O122" s="22" t="str">
        <f>VLOOKUP(A122,[1]CustomerAddress!$A$1:$F$3997,2)</f>
        <v>53 Talisman Trail</v>
      </c>
      <c r="P122" s="22">
        <f>VLOOKUP(A122,[1]CustomerAddress!$A$1:$F$3997,3)</f>
        <v>2097</v>
      </c>
      <c r="Q122" s="22" t="str">
        <f>VLOOKUP(A122,[1]CustomerAddress!$A$1:$F$3997,4)</f>
        <v>NSW</v>
      </c>
      <c r="R122" s="22" t="str">
        <f>VLOOKUP(A122,[1]CustomerAddress!$A$1:$F$3997,5)</f>
        <v>Australia</v>
      </c>
      <c r="S122" s="22">
        <f>VLOOKUP(A122,[1]CustomerAddress!$A$1:$F$3997,6)</f>
        <v>9</v>
      </c>
      <c r="T122" s="22" t="str">
        <f>VLOOKUP(A122,Labels!$A$5:$I$3497,9)</f>
        <v>Evasive Customer</v>
      </c>
    </row>
    <row r="123" spans="1:20" s="22" customFormat="1" ht="15.75" customHeight="1" x14ac:dyDescent="0.25">
      <c r="A123" s="23">
        <v>122</v>
      </c>
      <c r="B123" s="24" t="s">
        <v>368</v>
      </c>
      <c r="C123" s="24" t="s">
        <v>369</v>
      </c>
      <c r="D123" s="24" t="s">
        <v>48</v>
      </c>
      <c r="E123" s="23">
        <v>87</v>
      </c>
      <c r="F123" s="25">
        <v>28964</v>
      </c>
      <c r="G123" s="23">
        <f t="shared" ca="1" si="3"/>
        <v>41.994008799467281</v>
      </c>
      <c r="H123" s="23" t="str">
        <f t="shared" ca="1" si="4"/>
        <v>41-50</v>
      </c>
      <c r="I123" s="24" t="s">
        <v>292</v>
      </c>
      <c r="J123" s="24" t="s">
        <v>50</v>
      </c>
      <c r="K123" s="24" t="s">
        <v>43</v>
      </c>
      <c r="L123" s="24" t="s">
        <v>44</v>
      </c>
      <c r="M123" s="24" t="s">
        <v>45</v>
      </c>
      <c r="N123" s="23">
        <v>12</v>
      </c>
      <c r="O123" s="22" t="str">
        <f>VLOOKUP(A123,[1]CustomerAddress!$A$1:$F$3997,2)</f>
        <v>5 Prairie Rose Road</v>
      </c>
      <c r="P123" s="22">
        <f>VLOOKUP(A123,[1]CustomerAddress!$A$1:$F$3997,3)</f>
        <v>4817</v>
      </c>
      <c r="Q123" s="22" t="str">
        <f>VLOOKUP(A123,[1]CustomerAddress!$A$1:$F$3997,4)</f>
        <v>QLD</v>
      </c>
      <c r="R123" s="22" t="str">
        <f>VLOOKUP(A123,[1]CustomerAddress!$A$1:$F$3997,5)</f>
        <v>Australia</v>
      </c>
      <c r="S123" s="22">
        <f>VLOOKUP(A123,[1]CustomerAddress!$A$1:$F$3997,6)</f>
        <v>2</v>
      </c>
      <c r="T123" s="22" t="str">
        <f>VLOOKUP(A123,Labels!$A$5:$I$3497,9)</f>
        <v>Becoming Loyal</v>
      </c>
    </row>
    <row r="124" spans="1:20" s="22" customFormat="1" ht="15.75" customHeight="1" x14ac:dyDescent="0.25">
      <c r="A124" s="23">
        <v>123</v>
      </c>
      <c r="B124" s="24" t="s">
        <v>370</v>
      </c>
      <c r="C124" s="24" t="s">
        <v>371</v>
      </c>
      <c r="D124" s="24" t="s">
        <v>40</v>
      </c>
      <c r="E124" s="23">
        <v>85</v>
      </c>
      <c r="F124" s="25">
        <v>32480</v>
      </c>
      <c r="G124" s="23">
        <f t="shared" ca="1" si="3"/>
        <v>32.361132087138515</v>
      </c>
      <c r="H124" s="23" t="str">
        <f t="shared" ca="1" si="4"/>
        <v>31-40</v>
      </c>
      <c r="I124" s="24" t="s">
        <v>279</v>
      </c>
      <c r="J124" s="24" t="s">
        <v>50</v>
      </c>
      <c r="K124" s="24" t="s">
        <v>66</v>
      </c>
      <c r="L124" s="24" t="s">
        <v>44</v>
      </c>
      <c r="M124" s="24" t="s">
        <v>57</v>
      </c>
      <c r="N124" s="23">
        <v>15</v>
      </c>
      <c r="O124" s="22" t="str">
        <f>VLOOKUP(A124,[1]CustomerAddress!$A$1:$F$3997,2)</f>
        <v>84 Florence Parkway</v>
      </c>
      <c r="P124" s="22">
        <f>VLOOKUP(A124,[1]CustomerAddress!$A$1:$F$3997,3)</f>
        <v>2516</v>
      </c>
      <c r="Q124" s="22" t="str">
        <f>VLOOKUP(A124,[1]CustomerAddress!$A$1:$F$3997,4)</f>
        <v>NSW</v>
      </c>
      <c r="R124" s="22" t="str">
        <f>VLOOKUP(A124,[1]CustomerAddress!$A$1:$F$3997,5)</f>
        <v>Australia</v>
      </c>
      <c r="S124" s="22">
        <f>VLOOKUP(A124,[1]CustomerAddress!$A$1:$F$3997,6)</f>
        <v>8</v>
      </c>
      <c r="T124" s="22" t="str">
        <f>VLOOKUP(A124,Labels!$A$5:$I$3497,9)</f>
        <v>Evasive Customer</v>
      </c>
    </row>
    <row r="125" spans="1:20" s="22" customFormat="1" ht="15.75" customHeight="1" x14ac:dyDescent="0.25">
      <c r="A125" s="23">
        <v>124</v>
      </c>
      <c r="B125" s="24" t="s">
        <v>372</v>
      </c>
      <c r="C125" s="24" t="s">
        <v>373</v>
      </c>
      <c r="D125" s="24" t="s">
        <v>40</v>
      </c>
      <c r="E125" s="23">
        <v>27</v>
      </c>
      <c r="F125" s="25">
        <v>34822</v>
      </c>
      <c r="G125" s="23">
        <f t="shared" ca="1" si="3"/>
        <v>25.944693730974134</v>
      </c>
      <c r="H125" s="23" t="str">
        <f t="shared" ca="1" si="4"/>
        <v>21-30</v>
      </c>
      <c r="I125" s="24" t="s">
        <v>374</v>
      </c>
      <c r="J125" s="24" t="s">
        <v>42</v>
      </c>
      <c r="K125" s="24" t="s">
        <v>66</v>
      </c>
      <c r="L125" s="24" t="s">
        <v>44</v>
      </c>
      <c r="M125" s="24" t="s">
        <v>45</v>
      </c>
      <c r="N125" s="23">
        <v>5</v>
      </c>
      <c r="O125" s="22" t="str">
        <f>VLOOKUP(A125,[1]CustomerAddress!$A$1:$F$3997,2)</f>
        <v>739 Elmside Way</v>
      </c>
      <c r="P125" s="22">
        <f>VLOOKUP(A125,[1]CustomerAddress!$A$1:$F$3997,3)</f>
        <v>3074</v>
      </c>
      <c r="Q125" s="22" t="str">
        <f>VLOOKUP(A125,[1]CustomerAddress!$A$1:$F$3997,4)</f>
        <v>VIC</v>
      </c>
      <c r="R125" s="22" t="str">
        <f>VLOOKUP(A125,[1]CustomerAddress!$A$1:$F$3997,5)</f>
        <v>Australia</v>
      </c>
      <c r="S125" s="22">
        <f>VLOOKUP(A125,[1]CustomerAddress!$A$1:$F$3997,6)</f>
        <v>8</v>
      </c>
      <c r="T125" s="22" t="str">
        <f>VLOOKUP(A125,Labels!$A$5:$I$3497,9)</f>
        <v>Very Loyal</v>
      </c>
    </row>
    <row r="126" spans="1:20" s="22" customFormat="1" ht="15.75" customHeight="1" x14ac:dyDescent="0.25">
      <c r="A126" s="23">
        <v>125</v>
      </c>
      <c r="B126" s="24" t="s">
        <v>375</v>
      </c>
      <c r="C126" s="24" t="s">
        <v>376</v>
      </c>
      <c r="D126" s="24" t="s">
        <v>40</v>
      </c>
      <c r="E126" s="23">
        <v>94</v>
      </c>
      <c r="F126" s="25">
        <v>21992</v>
      </c>
      <c r="G126" s="23">
        <f t="shared" ca="1" si="3"/>
        <v>61.095378662480982</v>
      </c>
      <c r="H126" s="23" t="str">
        <f t="shared" ca="1" si="4"/>
        <v>61-70</v>
      </c>
      <c r="I126" s="24" t="s">
        <v>196</v>
      </c>
      <c r="J126" s="24" t="s">
        <v>54</v>
      </c>
      <c r="K126" s="24" t="s">
        <v>43</v>
      </c>
      <c r="L126" s="24" t="s">
        <v>44</v>
      </c>
      <c r="M126" s="24" t="s">
        <v>57</v>
      </c>
      <c r="N126" s="23">
        <v>16</v>
      </c>
      <c r="O126" s="22" t="str">
        <f>VLOOKUP(A126,[1]CustomerAddress!$A$1:$F$3997,2)</f>
        <v>684 Northport Circle</v>
      </c>
      <c r="P126" s="22">
        <f>VLOOKUP(A126,[1]CustomerAddress!$A$1:$F$3997,3)</f>
        <v>2213</v>
      </c>
      <c r="Q126" s="22" t="str">
        <f>VLOOKUP(A126,[1]CustomerAddress!$A$1:$F$3997,4)</f>
        <v>NSW</v>
      </c>
      <c r="R126" s="22" t="str">
        <f>VLOOKUP(A126,[1]CustomerAddress!$A$1:$F$3997,5)</f>
        <v>Australia</v>
      </c>
      <c r="S126" s="22">
        <f>VLOOKUP(A126,[1]CustomerAddress!$A$1:$F$3997,6)</f>
        <v>10</v>
      </c>
      <c r="T126" s="22" t="str">
        <f>VLOOKUP(A126,Labels!$A$5:$I$3497,9)</f>
        <v>Losing Customer</v>
      </c>
    </row>
    <row r="127" spans="1:20" s="22" customFormat="1" ht="15.75" customHeight="1" x14ac:dyDescent="0.25">
      <c r="A127" s="23">
        <v>126</v>
      </c>
      <c r="B127" s="24" t="s">
        <v>377</v>
      </c>
      <c r="C127" s="24" t="s">
        <v>378</v>
      </c>
      <c r="D127" s="24" t="s">
        <v>48</v>
      </c>
      <c r="E127" s="23">
        <v>53</v>
      </c>
      <c r="F127" s="25">
        <v>33892</v>
      </c>
      <c r="G127" s="23">
        <f t="shared" ca="1" si="3"/>
        <v>28.492638936453584</v>
      </c>
      <c r="H127" s="23" t="str">
        <f t="shared" ca="1" si="4"/>
        <v>21-30</v>
      </c>
      <c r="I127" s="24" t="s">
        <v>49</v>
      </c>
      <c r="J127" s="24" t="s">
        <v>42</v>
      </c>
      <c r="K127" s="24" t="s">
        <v>43</v>
      </c>
      <c r="L127" s="24" t="s">
        <v>44</v>
      </c>
      <c r="M127" s="24" t="s">
        <v>45</v>
      </c>
      <c r="N127" s="23">
        <v>3</v>
      </c>
      <c r="O127" s="22" t="str">
        <f>VLOOKUP(A127,[1]CustomerAddress!$A$1:$F$3997,2)</f>
        <v>8 Hagan Hill</v>
      </c>
      <c r="P127" s="22">
        <f>VLOOKUP(A127,[1]CustomerAddress!$A$1:$F$3997,3)</f>
        <v>4508</v>
      </c>
      <c r="Q127" s="22" t="str">
        <f>VLOOKUP(A127,[1]CustomerAddress!$A$1:$F$3997,4)</f>
        <v>QLD</v>
      </c>
      <c r="R127" s="22" t="str">
        <f>VLOOKUP(A127,[1]CustomerAddress!$A$1:$F$3997,5)</f>
        <v>Australia</v>
      </c>
      <c r="S127" s="22">
        <f>VLOOKUP(A127,[1]CustomerAddress!$A$1:$F$3997,6)</f>
        <v>4</v>
      </c>
      <c r="T127" s="22" t="str">
        <f>VLOOKUP(A127,Labels!$A$5:$I$3497,9)</f>
        <v>Recent Customer</v>
      </c>
    </row>
    <row r="128" spans="1:20" s="22" customFormat="1" ht="15.75" customHeight="1" x14ac:dyDescent="0.25">
      <c r="A128" s="23">
        <v>127</v>
      </c>
      <c r="B128" s="24" t="s">
        <v>379</v>
      </c>
      <c r="C128" s="24" t="s">
        <v>380</v>
      </c>
      <c r="D128" s="24" t="s">
        <v>40</v>
      </c>
      <c r="E128" s="23">
        <v>81</v>
      </c>
      <c r="F128" s="25">
        <v>27366</v>
      </c>
      <c r="G128" s="23">
        <f t="shared" ca="1" si="3"/>
        <v>46.372090991248108</v>
      </c>
      <c r="H128" s="23" t="str">
        <f t="shared" ca="1" si="4"/>
        <v>41-50</v>
      </c>
      <c r="I128" s="24" t="s">
        <v>381</v>
      </c>
      <c r="J128" s="24" t="s">
        <v>50</v>
      </c>
      <c r="K128" s="24" t="s">
        <v>43</v>
      </c>
      <c r="L128" s="24" t="s">
        <v>44</v>
      </c>
      <c r="M128" s="24" t="s">
        <v>57</v>
      </c>
      <c r="N128" s="23">
        <v>19</v>
      </c>
      <c r="O128" s="22" t="str">
        <f>VLOOKUP(A128,[1]CustomerAddress!$A$1:$F$3997,2)</f>
        <v>0 Pearson Crossing</v>
      </c>
      <c r="P128" s="22">
        <f>VLOOKUP(A128,[1]CustomerAddress!$A$1:$F$3997,3)</f>
        <v>4405</v>
      </c>
      <c r="Q128" s="22" t="str">
        <f>VLOOKUP(A128,[1]CustomerAddress!$A$1:$F$3997,4)</f>
        <v>QLD</v>
      </c>
      <c r="R128" s="22" t="str">
        <f>VLOOKUP(A128,[1]CustomerAddress!$A$1:$F$3997,5)</f>
        <v>Australia</v>
      </c>
      <c r="S128" s="22">
        <f>VLOOKUP(A128,[1]CustomerAddress!$A$1:$F$3997,6)</f>
        <v>1</v>
      </c>
      <c r="T128" s="22" t="str">
        <f>VLOOKUP(A128,Labels!$A$5:$I$3497,9)</f>
        <v>Potential Customer</v>
      </c>
    </row>
    <row r="129" spans="1:20" s="22" customFormat="1" ht="15.75" customHeight="1" x14ac:dyDescent="0.25">
      <c r="A129" s="23">
        <v>128</v>
      </c>
      <c r="B129" s="24" t="s">
        <v>382</v>
      </c>
      <c r="C129" s="24" t="s">
        <v>383</v>
      </c>
      <c r="D129" s="24" t="s">
        <v>48</v>
      </c>
      <c r="E129" s="23">
        <v>73</v>
      </c>
      <c r="F129" s="25">
        <v>28323</v>
      </c>
      <c r="G129" s="23">
        <f t="shared" ca="1" si="3"/>
        <v>43.750173183028927</v>
      </c>
      <c r="H129" s="23" t="str">
        <f t="shared" ca="1" si="4"/>
        <v>41-50</v>
      </c>
      <c r="I129" s="24" t="s">
        <v>384</v>
      </c>
      <c r="J129" s="24" t="s">
        <v>54</v>
      </c>
      <c r="K129" s="24" t="s">
        <v>43</v>
      </c>
      <c r="L129" s="24" t="s">
        <v>44</v>
      </c>
      <c r="M129" s="24" t="s">
        <v>45</v>
      </c>
      <c r="N129" s="23">
        <v>12</v>
      </c>
      <c r="O129" s="22" t="str">
        <f>VLOOKUP(A129,[1]CustomerAddress!$A$1:$F$3997,2)</f>
        <v>10918 Merry Way</v>
      </c>
      <c r="P129" s="22">
        <f>VLOOKUP(A129,[1]CustomerAddress!$A$1:$F$3997,3)</f>
        <v>2452</v>
      </c>
      <c r="Q129" s="22" t="str">
        <f>VLOOKUP(A129,[1]CustomerAddress!$A$1:$F$3997,4)</f>
        <v>NSW</v>
      </c>
      <c r="R129" s="22" t="str">
        <f>VLOOKUP(A129,[1]CustomerAddress!$A$1:$F$3997,5)</f>
        <v>Australia</v>
      </c>
      <c r="S129" s="22">
        <f>VLOOKUP(A129,[1]CustomerAddress!$A$1:$F$3997,6)</f>
        <v>5</v>
      </c>
      <c r="T129" s="22" t="str">
        <f>VLOOKUP(A129,Labels!$A$5:$I$3497,9)</f>
        <v>Evasive Customer</v>
      </c>
    </row>
    <row r="130" spans="1:20" s="22" customFormat="1" ht="15.75" customHeight="1" x14ac:dyDescent="0.25">
      <c r="A130" s="23">
        <v>129</v>
      </c>
      <c r="B130" s="24" t="s">
        <v>385</v>
      </c>
      <c r="C130" s="24" t="s">
        <v>386</v>
      </c>
      <c r="D130" s="24" t="s">
        <v>48</v>
      </c>
      <c r="E130" s="23">
        <v>64</v>
      </c>
      <c r="F130" s="25">
        <v>31248</v>
      </c>
      <c r="G130" s="23">
        <f t="shared" ca="1" si="3"/>
        <v>35.736474552891941</v>
      </c>
      <c r="H130" s="23" t="str">
        <f t="shared" ca="1" si="4"/>
        <v>31-40</v>
      </c>
      <c r="I130" s="24" t="s">
        <v>387</v>
      </c>
      <c r="J130" s="24" t="s">
        <v>50</v>
      </c>
      <c r="K130" s="24" t="s">
        <v>66</v>
      </c>
      <c r="L130" s="24" t="s">
        <v>44</v>
      </c>
      <c r="M130" s="24" t="s">
        <v>45</v>
      </c>
      <c r="N130" s="23">
        <v>19</v>
      </c>
      <c r="O130" s="22" t="str">
        <f>VLOOKUP(A130,[1]CustomerAddress!$A$1:$F$3997,2)</f>
        <v>97 Coolidge Trail</v>
      </c>
      <c r="P130" s="22">
        <f>VLOOKUP(A130,[1]CustomerAddress!$A$1:$F$3997,3)</f>
        <v>2142</v>
      </c>
      <c r="Q130" s="22" t="str">
        <f>VLOOKUP(A130,[1]CustomerAddress!$A$1:$F$3997,4)</f>
        <v>NSW</v>
      </c>
      <c r="R130" s="22" t="str">
        <f>VLOOKUP(A130,[1]CustomerAddress!$A$1:$F$3997,5)</f>
        <v>Australia</v>
      </c>
      <c r="S130" s="22">
        <f>VLOOKUP(A130,[1]CustomerAddress!$A$1:$F$3997,6)</f>
        <v>9</v>
      </c>
      <c r="T130" s="22" t="str">
        <f>VLOOKUP(A130,Labels!$A$5:$I$3497,9)</f>
        <v>Evasive Customer</v>
      </c>
    </row>
    <row r="131" spans="1:20" s="22" customFormat="1" ht="15.75" customHeight="1" x14ac:dyDescent="0.25">
      <c r="A131" s="23">
        <v>130</v>
      </c>
      <c r="B131" s="24" t="s">
        <v>388</v>
      </c>
      <c r="C131" s="24" t="s">
        <v>389</v>
      </c>
      <c r="D131" s="24" t="s">
        <v>48</v>
      </c>
      <c r="E131" s="23">
        <v>32</v>
      </c>
      <c r="F131" s="25">
        <v>35629</v>
      </c>
      <c r="G131" s="23">
        <f t="shared" ref="G131:G144" ca="1" si="5">(NOW()-F131)/365</f>
        <v>23.733734826864541</v>
      </c>
      <c r="H131" s="23" t="str">
        <f t="shared" ca="1" si="4"/>
        <v>21-30</v>
      </c>
      <c r="I131" s="24" t="s">
        <v>390</v>
      </c>
      <c r="J131" s="24" t="s">
        <v>84</v>
      </c>
      <c r="K131" s="24" t="s">
        <v>43</v>
      </c>
      <c r="L131" s="24" t="s">
        <v>44</v>
      </c>
      <c r="M131" s="24" t="s">
        <v>57</v>
      </c>
      <c r="N131" s="23">
        <v>1</v>
      </c>
      <c r="O131" s="22" t="str">
        <f>VLOOKUP(A131,[1]CustomerAddress!$A$1:$F$3997,2)</f>
        <v>58 Helena Hill</v>
      </c>
      <c r="P131" s="22">
        <f>VLOOKUP(A131,[1]CustomerAddress!$A$1:$F$3997,3)</f>
        <v>2205</v>
      </c>
      <c r="Q131" s="22" t="str">
        <f>VLOOKUP(A131,[1]CustomerAddress!$A$1:$F$3997,4)</f>
        <v>NSW</v>
      </c>
      <c r="R131" s="22" t="str">
        <f>VLOOKUP(A131,[1]CustomerAddress!$A$1:$F$3997,5)</f>
        <v>Australia</v>
      </c>
      <c r="S131" s="22">
        <f>VLOOKUP(A131,[1]CustomerAddress!$A$1:$F$3997,6)</f>
        <v>7</v>
      </c>
      <c r="T131" s="22" t="str">
        <f>VLOOKUP(A131,Labels!$A$5:$I$3497,9)</f>
        <v>Almost Lost Customer</v>
      </c>
    </row>
    <row r="132" spans="1:20" s="22" customFormat="1" ht="15.75" customHeight="1" x14ac:dyDescent="0.25">
      <c r="A132" s="23">
        <v>131</v>
      </c>
      <c r="B132" s="24" t="s">
        <v>391</v>
      </c>
      <c r="C132" s="24" t="s">
        <v>392</v>
      </c>
      <c r="D132" s="24" t="s">
        <v>40</v>
      </c>
      <c r="E132" s="23">
        <v>57</v>
      </c>
      <c r="F132" s="25">
        <v>23666</v>
      </c>
      <c r="G132" s="23">
        <f t="shared" ca="1" si="5"/>
        <v>56.509077292617967</v>
      </c>
      <c r="H132" s="23" t="str">
        <f t="shared" ca="1" si="4"/>
        <v>51-60</v>
      </c>
      <c r="I132" s="24" t="s">
        <v>49</v>
      </c>
      <c r="J132" s="24" t="s">
        <v>65</v>
      </c>
      <c r="K132" s="24" t="s">
        <v>66</v>
      </c>
      <c r="L132" s="24" t="s">
        <v>44</v>
      </c>
      <c r="M132" s="24" t="s">
        <v>57</v>
      </c>
      <c r="N132" s="23">
        <v>8</v>
      </c>
      <c r="O132" s="22" t="str">
        <f>VLOOKUP(A132,[1]CustomerAddress!$A$1:$F$3997,2)</f>
        <v>352 Forster Place</v>
      </c>
      <c r="P132" s="22">
        <f>VLOOKUP(A132,[1]CustomerAddress!$A$1:$F$3997,3)</f>
        <v>4132</v>
      </c>
      <c r="Q132" s="22" t="str">
        <f>VLOOKUP(A132,[1]CustomerAddress!$A$1:$F$3997,4)</f>
        <v>QLD</v>
      </c>
      <c r="R132" s="22" t="str">
        <f>VLOOKUP(A132,[1]CustomerAddress!$A$1:$F$3997,5)</f>
        <v>Australia</v>
      </c>
      <c r="S132" s="22">
        <f>VLOOKUP(A132,[1]CustomerAddress!$A$1:$F$3997,6)</f>
        <v>3</v>
      </c>
      <c r="T132" s="22" t="str">
        <f>VLOOKUP(A132,Labels!$A$5:$I$3497,9)</f>
        <v>Almost Lost Customer</v>
      </c>
    </row>
    <row r="133" spans="1:20" s="22" customFormat="1" ht="15.75" customHeight="1" x14ac:dyDescent="0.25">
      <c r="A133" s="23">
        <v>132</v>
      </c>
      <c r="B133" s="24" t="s">
        <v>393</v>
      </c>
      <c r="C133" s="24" t="s">
        <v>394</v>
      </c>
      <c r="D133" s="24" t="s">
        <v>40</v>
      </c>
      <c r="E133" s="23">
        <v>5</v>
      </c>
      <c r="F133" s="25">
        <v>23199</v>
      </c>
      <c r="G133" s="23">
        <f t="shared" ca="1" si="5"/>
        <v>57.788529347412485</v>
      </c>
      <c r="H133" s="23" t="str">
        <f t="shared" ca="1" si="4"/>
        <v>51-60</v>
      </c>
      <c r="I133" s="24" t="s">
        <v>395</v>
      </c>
      <c r="J133" s="24" t="s">
        <v>84</v>
      </c>
      <c r="K133" s="24" t="s">
        <v>43</v>
      </c>
      <c r="L133" s="24" t="s">
        <v>44</v>
      </c>
      <c r="M133" s="24" t="s">
        <v>45</v>
      </c>
      <c r="N133" s="23">
        <v>9</v>
      </c>
      <c r="O133" s="22" t="str">
        <f>VLOOKUP(A133,[1]CustomerAddress!$A$1:$F$3997,2)</f>
        <v>12306 Lawn Street</v>
      </c>
      <c r="P133" s="22">
        <f>VLOOKUP(A133,[1]CustomerAddress!$A$1:$F$3997,3)</f>
        <v>2145</v>
      </c>
      <c r="Q133" s="22" t="str">
        <f>VLOOKUP(A133,[1]CustomerAddress!$A$1:$F$3997,4)</f>
        <v>NSW</v>
      </c>
      <c r="R133" s="22" t="str">
        <f>VLOOKUP(A133,[1]CustomerAddress!$A$1:$F$3997,5)</f>
        <v>Australia</v>
      </c>
      <c r="S133" s="22">
        <f>VLOOKUP(A133,[1]CustomerAddress!$A$1:$F$3997,6)</f>
        <v>8</v>
      </c>
      <c r="T133" s="22" t="str">
        <f>VLOOKUP(A133,Labels!$A$5:$I$3497,9)</f>
        <v>Becoming Loyal</v>
      </c>
    </row>
    <row r="134" spans="1:20" s="22" customFormat="1" ht="15.75" customHeight="1" x14ac:dyDescent="0.25">
      <c r="A134" s="23">
        <v>133</v>
      </c>
      <c r="B134" s="24" t="s">
        <v>396</v>
      </c>
      <c r="C134" s="24" t="s">
        <v>397</v>
      </c>
      <c r="D134" s="24" t="s">
        <v>48</v>
      </c>
      <c r="E134" s="23">
        <v>12</v>
      </c>
      <c r="F134" s="25">
        <v>28289</v>
      </c>
      <c r="G134" s="23">
        <f t="shared" ca="1" si="5"/>
        <v>43.843323867960436</v>
      </c>
      <c r="H134" s="23" t="str">
        <f t="shared" ca="1" si="4"/>
        <v>41-50</v>
      </c>
      <c r="I134" s="24" t="s">
        <v>314</v>
      </c>
      <c r="J134" s="24" t="s">
        <v>50</v>
      </c>
      <c r="K134" s="24" t="s">
        <v>43</v>
      </c>
      <c r="L134" s="24" t="s">
        <v>44</v>
      </c>
      <c r="M134" s="24" t="s">
        <v>45</v>
      </c>
      <c r="N134" s="23">
        <v>16</v>
      </c>
      <c r="O134" s="22" t="str">
        <f>VLOOKUP(A134,[1]CustomerAddress!$A$1:$F$3997,2)</f>
        <v>19392 7th Trail</v>
      </c>
      <c r="P134" s="22">
        <f>VLOOKUP(A134,[1]CustomerAddress!$A$1:$F$3997,3)</f>
        <v>4744</v>
      </c>
      <c r="Q134" s="22" t="str">
        <f>VLOOKUP(A134,[1]CustomerAddress!$A$1:$F$3997,4)</f>
        <v>QLD</v>
      </c>
      <c r="R134" s="22" t="str">
        <f>VLOOKUP(A134,[1]CustomerAddress!$A$1:$F$3997,5)</f>
        <v>Australia</v>
      </c>
      <c r="S134" s="22">
        <f>VLOOKUP(A134,[1]CustomerAddress!$A$1:$F$3997,6)</f>
        <v>1</v>
      </c>
      <c r="T134" s="22" t="str">
        <f>VLOOKUP(A134,Labels!$A$5:$I$3497,9)</f>
        <v>Late Bloomer</v>
      </c>
    </row>
    <row r="135" spans="1:20" s="22" customFormat="1" ht="15.75" customHeight="1" x14ac:dyDescent="0.25">
      <c r="A135" s="23">
        <v>134</v>
      </c>
      <c r="B135" s="24" t="s">
        <v>398</v>
      </c>
      <c r="C135" s="24" t="s">
        <v>399</v>
      </c>
      <c r="D135" s="24" t="s">
        <v>40</v>
      </c>
      <c r="E135" s="23">
        <v>34</v>
      </c>
      <c r="F135" s="25">
        <v>35643</v>
      </c>
      <c r="G135" s="23">
        <f t="shared" ca="1" si="5"/>
        <v>23.69537866248098</v>
      </c>
      <c r="H135" s="23" t="str">
        <f t="shared" ca="1" si="4"/>
        <v>21-30</v>
      </c>
      <c r="I135" s="24" t="s">
        <v>141</v>
      </c>
      <c r="J135" s="24" t="s">
        <v>138</v>
      </c>
      <c r="K135" s="24" t="s">
        <v>62</v>
      </c>
      <c r="L135" s="24" t="s">
        <v>44</v>
      </c>
      <c r="M135" s="24" t="s">
        <v>45</v>
      </c>
      <c r="N135" s="23">
        <v>5</v>
      </c>
      <c r="O135" s="22" t="str">
        <f>VLOOKUP(A135,[1]CustomerAddress!$A$1:$F$3997,2)</f>
        <v>1605 Northfield Junction</v>
      </c>
      <c r="P135" s="22">
        <f>VLOOKUP(A135,[1]CustomerAddress!$A$1:$F$3997,3)</f>
        <v>2158</v>
      </c>
      <c r="Q135" s="22" t="str">
        <f>VLOOKUP(A135,[1]CustomerAddress!$A$1:$F$3997,4)</f>
        <v>NSW</v>
      </c>
      <c r="R135" s="22" t="str">
        <f>VLOOKUP(A135,[1]CustomerAddress!$A$1:$F$3997,5)</f>
        <v>Australia</v>
      </c>
      <c r="S135" s="22">
        <f>VLOOKUP(A135,[1]CustomerAddress!$A$1:$F$3997,6)</f>
        <v>11</v>
      </c>
      <c r="T135" s="22" t="str">
        <f>VLOOKUP(A135,Labels!$A$5:$I$3497,9)</f>
        <v>Becoming Loyal</v>
      </c>
    </row>
    <row r="136" spans="1:20" s="22" customFormat="1" ht="15.75" customHeight="1" x14ac:dyDescent="0.25">
      <c r="A136" s="23">
        <v>135</v>
      </c>
      <c r="B136" s="24" t="s">
        <v>400</v>
      </c>
      <c r="C136" s="24" t="s">
        <v>401</v>
      </c>
      <c r="D136" s="24" t="s">
        <v>40</v>
      </c>
      <c r="E136" s="23">
        <v>18</v>
      </c>
      <c r="F136" s="25">
        <v>27412</v>
      </c>
      <c r="G136" s="23">
        <f t="shared" ca="1" si="5"/>
        <v>46.246063593987827</v>
      </c>
      <c r="H136" s="23" t="str">
        <f t="shared" ca="1" si="4"/>
        <v>41-50</v>
      </c>
      <c r="I136" s="24" t="s">
        <v>274</v>
      </c>
      <c r="J136" s="24" t="s">
        <v>56</v>
      </c>
      <c r="K136" s="24" t="s">
        <v>43</v>
      </c>
      <c r="L136" s="24" t="s">
        <v>44</v>
      </c>
      <c r="M136" s="24" t="s">
        <v>57</v>
      </c>
      <c r="N136" s="23">
        <v>3</v>
      </c>
      <c r="O136" s="22" t="str">
        <f>VLOOKUP(A136,[1]CustomerAddress!$A$1:$F$3997,2)</f>
        <v>9674 Graceland Junction</v>
      </c>
      <c r="P136" s="22">
        <f>VLOOKUP(A136,[1]CustomerAddress!$A$1:$F$3997,3)</f>
        <v>3201</v>
      </c>
      <c r="Q136" s="22" t="str">
        <f>VLOOKUP(A136,[1]CustomerAddress!$A$1:$F$3997,4)</f>
        <v>VIC</v>
      </c>
      <c r="R136" s="22" t="str">
        <f>VLOOKUP(A136,[1]CustomerAddress!$A$1:$F$3997,5)</f>
        <v>Australia</v>
      </c>
      <c r="S136" s="22">
        <f>VLOOKUP(A136,[1]CustomerAddress!$A$1:$F$3997,6)</f>
        <v>6</v>
      </c>
      <c r="T136" s="22" t="str">
        <f>VLOOKUP(A136,Labels!$A$5:$I$3497,9)</f>
        <v>Almost Lost Customer</v>
      </c>
    </row>
    <row r="137" spans="1:20" s="22" customFormat="1" ht="15.75" customHeight="1" x14ac:dyDescent="0.25">
      <c r="A137" s="23">
        <v>136</v>
      </c>
      <c r="B137" s="24" t="s">
        <v>402</v>
      </c>
      <c r="C137" s="24" t="s">
        <v>403</v>
      </c>
      <c r="D137" s="24" t="s">
        <v>48</v>
      </c>
      <c r="E137" s="23">
        <v>46</v>
      </c>
      <c r="F137" s="25">
        <v>26810</v>
      </c>
      <c r="G137" s="23">
        <f t="shared" ca="1" si="5"/>
        <v>47.895378662480979</v>
      </c>
      <c r="H137" s="23" t="str">
        <f t="shared" ca="1" si="4"/>
        <v>41-50</v>
      </c>
      <c r="I137" s="24" t="s">
        <v>404</v>
      </c>
      <c r="J137" s="24" t="s">
        <v>84</v>
      </c>
      <c r="K137" s="24" t="s">
        <v>66</v>
      </c>
      <c r="L137" s="24" t="s">
        <v>44</v>
      </c>
      <c r="M137" s="24" t="s">
        <v>45</v>
      </c>
      <c r="N137" s="23">
        <v>7</v>
      </c>
      <c r="O137" s="22" t="str">
        <f>VLOOKUP(A137,[1]CustomerAddress!$A$1:$F$3997,2)</f>
        <v>638 Thackeray Junction</v>
      </c>
      <c r="P137" s="22">
        <f>VLOOKUP(A137,[1]CustomerAddress!$A$1:$F$3997,3)</f>
        <v>4178</v>
      </c>
      <c r="Q137" s="22" t="str">
        <f>VLOOKUP(A137,[1]CustomerAddress!$A$1:$F$3997,4)</f>
        <v>QLD</v>
      </c>
      <c r="R137" s="22" t="str">
        <f>VLOOKUP(A137,[1]CustomerAddress!$A$1:$F$3997,5)</f>
        <v>Australia</v>
      </c>
      <c r="S137" s="22">
        <f>VLOOKUP(A137,[1]CustomerAddress!$A$1:$F$3997,6)</f>
        <v>3</v>
      </c>
      <c r="T137" s="22" t="str">
        <f>VLOOKUP(A137,Labels!$A$5:$I$3497,9)</f>
        <v>Potential Customer</v>
      </c>
    </row>
    <row r="138" spans="1:20" s="22" customFormat="1" ht="15.75" customHeight="1" x14ac:dyDescent="0.25">
      <c r="A138" s="23">
        <v>137</v>
      </c>
      <c r="B138" s="24" t="s">
        <v>405</v>
      </c>
      <c r="C138" s="24" t="s">
        <v>406</v>
      </c>
      <c r="D138" s="24" t="s">
        <v>48</v>
      </c>
      <c r="E138" s="23">
        <v>27</v>
      </c>
      <c r="F138" s="25">
        <v>32102</v>
      </c>
      <c r="G138" s="23">
        <f t="shared" ca="1" si="5"/>
        <v>33.396748525494679</v>
      </c>
      <c r="H138" s="23" t="str">
        <f t="shared" ca="1" si="4"/>
        <v>31-40</v>
      </c>
      <c r="I138" s="24" t="s">
        <v>407</v>
      </c>
      <c r="J138" s="24" t="s">
        <v>54</v>
      </c>
      <c r="K138" s="24" t="s">
        <v>66</v>
      </c>
      <c r="L138" s="24" t="s">
        <v>44</v>
      </c>
      <c r="M138" s="24" t="s">
        <v>57</v>
      </c>
      <c r="N138" s="23">
        <v>10</v>
      </c>
      <c r="O138" s="22" t="str">
        <f>VLOOKUP(A138,[1]CustomerAddress!$A$1:$F$3997,2)</f>
        <v>869 Forster Circle</v>
      </c>
      <c r="P138" s="22">
        <f>VLOOKUP(A138,[1]CustomerAddress!$A$1:$F$3997,3)</f>
        <v>2112</v>
      </c>
      <c r="Q138" s="22" t="str">
        <f>VLOOKUP(A138,[1]CustomerAddress!$A$1:$F$3997,4)</f>
        <v>NSW</v>
      </c>
      <c r="R138" s="22" t="str">
        <f>VLOOKUP(A138,[1]CustomerAddress!$A$1:$F$3997,5)</f>
        <v>Australia</v>
      </c>
      <c r="S138" s="22">
        <f>VLOOKUP(A138,[1]CustomerAddress!$A$1:$F$3997,6)</f>
        <v>10</v>
      </c>
      <c r="T138" s="22" t="str">
        <f>VLOOKUP(A138,Labels!$A$5:$I$3497,9)</f>
        <v>Late Bloomer</v>
      </c>
    </row>
    <row r="139" spans="1:20" s="22" customFormat="1" ht="15.75" customHeight="1" x14ac:dyDescent="0.25">
      <c r="A139" s="23">
        <v>138</v>
      </c>
      <c r="B139" s="24" t="s">
        <v>408</v>
      </c>
      <c r="C139" s="24" t="s">
        <v>409</v>
      </c>
      <c r="D139" s="24" t="s">
        <v>48</v>
      </c>
      <c r="E139" s="23">
        <v>5</v>
      </c>
      <c r="F139" s="25">
        <v>31165</v>
      </c>
      <c r="G139" s="23">
        <f t="shared" ca="1" si="5"/>
        <v>35.963871813165916</v>
      </c>
      <c r="H139" s="23" t="str">
        <f t="shared" ca="1" si="4"/>
        <v>31-40</v>
      </c>
      <c r="I139" s="24" t="s">
        <v>410</v>
      </c>
      <c r="J139" s="24" t="s">
        <v>50</v>
      </c>
      <c r="K139" s="24" t="s">
        <v>62</v>
      </c>
      <c r="L139" s="24" t="s">
        <v>44</v>
      </c>
      <c r="M139" s="24" t="s">
        <v>45</v>
      </c>
      <c r="N139" s="23">
        <v>13</v>
      </c>
      <c r="O139" s="22" t="str">
        <f>VLOOKUP(A139,[1]CustomerAddress!$A$1:$F$3997,2)</f>
        <v>0 Golden Leaf Crossing</v>
      </c>
      <c r="P139" s="22">
        <f>VLOOKUP(A139,[1]CustomerAddress!$A$1:$F$3997,3)</f>
        <v>2033</v>
      </c>
      <c r="Q139" s="22" t="str">
        <f>VLOOKUP(A139,[1]CustomerAddress!$A$1:$F$3997,4)</f>
        <v>NSW</v>
      </c>
      <c r="R139" s="22" t="str">
        <f>VLOOKUP(A139,[1]CustomerAddress!$A$1:$F$3997,5)</f>
        <v>Australia</v>
      </c>
      <c r="S139" s="22">
        <f>VLOOKUP(A139,[1]CustomerAddress!$A$1:$F$3997,6)</f>
        <v>9</v>
      </c>
      <c r="T139" s="22" t="str">
        <f>VLOOKUP(A139,Labels!$A$5:$I$3497,9)</f>
        <v>Losing Customer</v>
      </c>
    </row>
    <row r="140" spans="1:20" s="22" customFormat="1" ht="15.75" customHeight="1" x14ac:dyDescent="0.25">
      <c r="A140" s="23">
        <v>139</v>
      </c>
      <c r="B140" s="24" t="s">
        <v>411</v>
      </c>
      <c r="D140" s="24" t="s">
        <v>48</v>
      </c>
      <c r="E140" s="23">
        <v>1</v>
      </c>
      <c r="F140" s="25">
        <v>23586</v>
      </c>
      <c r="G140" s="23">
        <f t="shared" ca="1" si="5"/>
        <v>56.728255374809748</v>
      </c>
      <c r="H140" s="23" t="str">
        <f t="shared" ca="1" si="4"/>
        <v>51-60</v>
      </c>
      <c r="I140" s="24" t="s">
        <v>412</v>
      </c>
      <c r="J140" s="24" t="s">
        <v>138</v>
      </c>
      <c r="K140" s="24" t="s">
        <v>62</v>
      </c>
      <c r="L140" s="24" t="s">
        <v>44</v>
      </c>
      <c r="M140" s="24" t="s">
        <v>57</v>
      </c>
      <c r="N140" s="23">
        <v>4</v>
      </c>
      <c r="O140" s="22" t="str">
        <f>VLOOKUP(A140,[1]CustomerAddress!$A$1:$F$3997,2)</f>
        <v>215 Lindbergh Trail</v>
      </c>
      <c r="P140" s="22">
        <f>VLOOKUP(A140,[1]CustomerAddress!$A$1:$F$3997,3)</f>
        <v>4401</v>
      </c>
      <c r="Q140" s="22" t="str">
        <f>VLOOKUP(A140,[1]CustomerAddress!$A$1:$F$3997,4)</f>
        <v>QLD</v>
      </c>
      <c r="R140" s="22" t="str">
        <f>VLOOKUP(A140,[1]CustomerAddress!$A$1:$F$3997,5)</f>
        <v>Australia</v>
      </c>
      <c r="S140" s="22">
        <f>VLOOKUP(A140,[1]CustomerAddress!$A$1:$F$3997,6)</f>
        <v>1</v>
      </c>
      <c r="T140" s="22" t="str">
        <f>VLOOKUP(A140,Labels!$A$5:$I$3497,9)</f>
        <v>Recent Customer</v>
      </c>
    </row>
    <row r="141" spans="1:20" s="22" customFormat="1" ht="15.75" customHeight="1" x14ac:dyDescent="0.25">
      <c r="A141" s="23">
        <v>140</v>
      </c>
      <c r="B141" s="24" t="s">
        <v>413</v>
      </c>
      <c r="C141" s="24" t="s">
        <v>414</v>
      </c>
      <c r="D141" s="24" t="s">
        <v>48</v>
      </c>
      <c r="E141" s="23">
        <v>9</v>
      </c>
      <c r="F141" s="25">
        <v>34474</v>
      </c>
      <c r="G141" s="23">
        <f t="shared" ca="1" si="5"/>
        <v>26.898118388508379</v>
      </c>
      <c r="H141" s="23" t="str">
        <f t="shared" ca="1" si="4"/>
        <v>21-30</v>
      </c>
      <c r="I141" s="24" t="s">
        <v>415</v>
      </c>
      <c r="J141" s="24" t="s">
        <v>84</v>
      </c>
      <c r="K141" s="24" t="s">
        <v>43</v>
      </c>
      <c r="L141" s="24" t="s">
        <v>44</v>
      </c>
      <c r="M141" s="24" t="s">
        <v>57</v>
      </c>
      <c r="N141" s="23">
        <v>2</v>
      </c>
      <c r="O141" s="22" t="str">
        <f>VLOOKUP(A141,[1]CustomerAddress!$A$1:$F$3997,2)</f>
        <v>829 Washington Crossing</v>
      </c>
      <c r="P141" s="22">
        <f>VLOOKUP(A141,[1]CustomerAddress!$A$1:$F$3997,3)</f>
        <v>3186</v>
      </c>
      <c r="Q141" s="22" t="str">
        <f>VLOOKUP(A141,[1]CustomerAddress!$A$1:$F$3997,4)</f>
        <v>VIC</v>
      </c>
      <c r="R141" s="22" t="str">
        <f>VLOOKUP(A141,[1]CustomerAddress!$A$1:$F$3997,5)</f>
        <v>Australia</v>
      </c>
      <c r="S141" s="22">
        <f>VLOOKUP(A141,[1]CustomerAddress!$A$1:$F$3997,6)</f>
        <v>9</v>
      </c>
      <c r="T141" s="22" t="str">
        <f>VLOOKUP(A141,Labels!$A$5:$I$3497,9)</f>
        <v>Becoming Loyal</v>
      </c>
    </row>
    <row r="142" spans="1:20" s="22" customFormat="1" ht="15.75" customHeight="1" x14ac:dyDescent="0.25">
      <c r="A142" s="23">
        <v>141</v>
      </c>
      <c r="B142" s="24" t="s">
        <v>416</v>
      </c>
      <c r="C142" s="24" t="s">
        <v>417</v>
      </c>
      <c r="D142" s="24" t="s">
        <v>48</v>
      </c>
      <c r="E142" s="23">
        <v>67</v>
      </c>
      <c r="F142" s="25">
        <v>19900</v>
      </c>
      <c r="G142" s="23">
        <f t="shared" ca="1" si="5"/>
        <v>66.82688551179605</v>
      </c>
      <c r="H142" s="23" t="str">
        <f t="shared" ca="1" si="4"/>
        <v>61-70</v>
      </c>
      <c r="I142" s="24" t="s">
        <v>248</v>
      </c>
      <c r="J142" s="24" t="s">
        <v>50</v>
      </c>
      <c r="K142" s="24" t="s">
        <v>66</v>
      </c>
      <c r="L142" s="24" t="s">
        <v>44</v>
      </c>
      <c r="M142" s="24" t="s">
        <v>45</v>
      </c>
      <c r="N142" s="23">
        <v>10</v>
      </c>
      <c r="O142" s="22" t="str">
        <f>VLOOKUP(A142,[1]CustomerAddress!$A$1:$F$3997,2)</f>
        <v>585 Loomis Court</v>
      </c>
      <c r="P142" s="22">
        <f>VLOOKUP(A142,[1]CustomerAddress!$A$1:$F$3997,3)</f>
        <v>2097</v>
      </c>
      <c r="Q142" s="22" t="str">
        <f>VLOOKUP(A142,[1]CustomerAddress!$A$1:$F$3997,4)</f>
        <v>NSW</v>
      </c>
      <c r="R142" s="22" t="str">
        <f>VLOOKUP(A142,[1]CustomerAddress!$A$1:$F$3997,5)</f>
        <v>Australia</v>
      </c>
      <c r="S142" s="22">
        <f>VLOOKUP(A142,[1]CustomerAddress!$A$1:$F$3997,6)</f>
        <v>11</v>
      </c>
      <c r="T142" s="22" t="str">
        <f>VLOOKUP(A142,Labels!$A$5:$I$3497,9)</f>
        <v>Evasive Customer</v>
      </c>
    </row>
    <row r="143" spans="1:20" s="22" customFormat="1" ht="15.75" customHeight="1" x14ac:dyDescent="0.25">
      <c r="A143" s="23">
        <v>142</v>
      </c>
      <c r="B143" s="24" t="s">
        <v>418</v>
      </c>
      <c r="C143" s="24" t="s">
        <v>419</v>
      </c>
      <c r="D143" s="24" t="s">
        <v>48</v>
      </c>
      <c r="E143" s="23">
        <v>57</v>
      </c>
      <c r="F143" s="25">
        <v>24691</v>
      </c>
      <c r="G143" s="23">
        <f t="shared" ca="1" si="5"/>
        <v>53.700858114535777</v>
      </c>
      <c r="H143" s="23" t="str">
        <f t="shared" ca="1" si="4"/>
        <v>51-60</v>
      </c>
      <c r="I143" s="24" t="s">
        <v>420</v>
      </c>
      <c r="J143" s="24" t="s">
        <v>42</v>
      </c>
      <c r="K143" s="24" t="s">
        <v>62</v>
      </c>
      <c r="L143" s="24" t="s">
        <v>44</v>
      </c>
      <c r="M143" s="24" t="s">
        <v>57</v>
      </c>
      <c r="N143" s="23">
        <v>17</v>
      </c>
      <c r="O143" s="22" t="str">
        <f>VLOOKUP(A143,[1]CustomerAddress!$A$1:$F$3997,2)</f>
        <v>68063 Blue Bill Park Center</v>
      </c>
      <c r="P143" s="22">
        <f>VLOOKUP(A143,[1]CustomerAddress!$A$1:$F$3997,3)</f>
        <v>3058</v>
      </c>
      <c r="Q143" s="22" t="str">
        <f>VLOOKUP(A143,[1]CustomerAddress!$A$1:$F$3997,4)</f>
        <v>VIC</v>
      </c>
      <c r="R143" s="22" t="str">
        <f>VLOOKUP(A143,[1]CustomerAddress!$A$1:$F$3997,5)</f>
        <v>Australia</v>
      </c>
      <c r="S143" s="22">
        <f>VLOOKUP(A143,[1]CustomerAddress!$A$1:$F$3997,6)</f>
        <v>9</v>
      </c>
      <c r="T143" s="22" t="str">
        <f>VLOOKUP(A143,Labels!$A$5:$I$3497,9)</f>
        <v>Very Loyal</v>
      </c>
    </row>
    <row r="144" spans="1:20" s="22" customFormat="1" ht="15.75" customHeight="1" x14ac:dyDescent="0.25">
      <c r="A144" s="23">
        <v>143</v>
      </c>
      <c r="B144" s="24" t="s">
        <v>421</v>
      </c>
      <c r="C144" s="24" t="s">
        <v>422</v>
      </c>
      <c r="D144" s="24" t="s">
        <v>48</v>
      </c>
      <c r="E144" s="23">
        <v>19</v>
      </c>
      <c r="F144" s="25">
        <v>21064</v>
      </c>
      <c r="G144" s="23">
        <f t="shared" ca="1" si="5"/>
        <v>63.63784441590564</v>
      </c>
      <c r="H144" s="23" t="str">
        <f t="shared" ca="1" si="4"/>
        <v>61-70</v>
      </c>
      <c r="I144" s="24" t="s">
        <v>412</v>
      </c>
      <c r="J144" s="24" t="s">
        <v>75</v>
      </c>
      <c r="K144" s="24" t="s">
        <v>43</v>
      </c>
      <c r="L144" s="24" t="s">
        <v>44</v>
      </c>
      <c r="M144" s="24" t="s">
        <v>45</v>
      </c>
      <c r="N144" s="23">
        <v>11</v>
      </c>
      <c r="O144" s="22" t="str">
        <f>VLOOKUP(A144,[1]CustomerAddress!$A$1:$F$3997,2)</f>
        <v>15673 Farmco Point</v>
      </c>
      <c r="P144" s="22">
        <f>VLOOKUP(A144,[1]CustomerAddress!$A$1:$F$3997,3)</f>
        <v>4017</v>
      </c>
      <c r="Q144" s="22" t="str">
        <f>VLOOKUP(A144,[1]CustomerAddress!$A$1:$F$3997,4)</f>
        <v>QLD</v>
      </c>
      <c r="R144" s="22" t="str">
        <f>VLOOKUP(A144,[1]CustomerAddress!$A$1:$F$3997,5)</f>
        <v>Australia</v>
      </c>
      <c r="S144" s="22">
        <f>VLOOKUP(A144,[1]CustomerAddress!$A$1:$F$3997,6)</f>
        <v>6</v>
      </c>
      <c r="T144" s="22" t="str">
        <f>VLOOKUP(A144,Labels!$A$5:$I$3497,9)</f>
        <v>Recent Customer</v>
      </c>
    </row>
    <row r="145" spans="1:20" s="22" customFormat="1" ht="15.75" hidden="1" customHeight="1" x14ac:dyDescent="0.25">
      <c r="A145" s="23">
        <v>144</v>
      </c>
      <c r="B145" s="24" t="s">
        <v>423</v>
      </c>
      <c r="C145" s="24" t="s">
        <v>424</v>
      </c>
      <c r="D145" s="24" t="s">
        <v>147</v>
      </c>
      <c r="E145" s="23">
        <v>71</v>
      </c>
      <c r="F145" s="25"/>
      <c r="G145" s="23"/>
      <c r="H145" s="23"/>
      <c r="I145" s="24" t="s">
        <v>425</v>
      </c>
      <c r="J145" s="24" t="s">
        <v>56</v>
      </c>
      <c r="K145" s="24" t="s">
        <v>43</v>
      </c>
      <c r="L145" s="24" t="s">
        <v>44</v>
      </c>
      <c r="M145" s="24" t="s">
        <v>57</v>
      </c>
      <c r="N145" s="23"/>
    </row>
    <row r="146" spans="1:20" s="22" customFormat="1" ht="15.75" customHeight="1" x14ac:dyDescent="0.25">
      <c r="A146" s="23">
        <v>145</v>
      </c>
      <c r="B146" s="24" t="s">
        <v>426</v>
      </c>
      <c r="C146" s="24" t="s">
        <v>427</v>
      </c>
      <c r="D146" s="24" t="s">
        <v>48</v>
      </c>
      <c r="E146" s="23">
        <v>33</v>
      </c>
      <c r="F146" s="25">
        <v>35632</v>
      </c>
      <c r="G146" s="23">
        <f ca="1">(NOW()-F146)/365</f>
        <v>23.725515648782352</v>
      </c>
      <c r="H146" s="23" t="str">
        <f t="shared" ref="H146:H168" ca="1" si="6">IF(G146&lt;=10,"0-10",IF(AND(G146&gt;10,G146&lt;=20),"11-20",IF(AND(G146&gt;20,G146&lt;=30),"21-30",IF(AND(G146&gt;30,G146&lt;=40),"31-40",IF(AND(G146&gt;40,G146&lt;=50),"41-50",IF(AND(G146&gt;50,G146&lt;=60),"51-60",IF(AND(G146&gt;60,G146&lt;=70),"61-70",IF(AND(G146&gt;70,G146&lt;=80),"71-80",IF(AND(G146&gt;80,G146&lt;=90),"81-90",IF(G146&gt;90,"91-100"))))))))))</f>
        <v>21-30</v>
      </c>
      <c r="I146" s="24" t="s">
        <v>90</v>
      </c>
      <c r="J146" s="24" t="s">
        <v>50</v>
      </c>
      <c r="K146" s="24" t="s">
        <v>43</v>
      </c>
      <c r="L146" s="24" t="s">
        <v>44</v>
      </c>
      <c r="M146" s="24" t="s">
        <v>57</v>
      </c>
      <c r="N146" s="23">
        <v>4</v>
      </c>
      <c r="O146" s="22" t="str">
        <f>VLOOKUP(A146,[1]CustomerAddress!$A$1:$F$3997,2)</f>
        <v>7245 Cottonwood Center</v>
      </c>
      <c r="P146" s="22">
        <f>VLOOKUP(A146,[1]CustomerAddress!$A$1:$F$3997,3)</f>
        <v>2285</v>
      </c>
      <c r="Q146" s="22" t="str">
        <f>VLOOKUP(A146,[1]CustomerAddress!$A$1:$F$3997,4)</f>
        <v>NSW</v>
      </c>
      <c r="R146" s="22" t="str">
        <f>VLOOKUP(A146,[1]CustomerAddress!$A$1:$F$3997,5)</f>
        <v>Australia</v>
      </c>
      <c r="S146" s="22">
        <f>VLOOKUP(A146,[1]CustomerAddress!$A$1:$F$3997,6)</f>
        <v>5</v>
      </c>
      <c r="T146" s="22" t="str">
        <f>VLOOKUP(A146,Labels!$A$5:$I$3497,9)</f>
        <v>Potential Customer</v>
      </c>
    </row>
    <row r="147" spans="1:20" s="22" customFormat="1" ht="15.75" customHeight="1" x14ac:dyDescent="0.25">
      <c r="A147" s="23">
        <v>146</v>
      </c>
      <c r="B147" s="24" t="s">
        <v>428</v>
      </c>
      <c r="C147" s="24" t="s">
        <v>429</v>
      </c>
      <c r="D147" s="24" t="s">
        <v>48</v>
      </c>
      <c r="E147" s="23">
        <v>34</v>
      </c>
      <c r="F147" s="25">
        <v>31145</v>
      </c>
      <c r="G147" s="23">
        <f t="shared" ref="G147:G167" ca="1" si="7">(NOW()-F147)/365</f>
        <v>36.01866633371386</v>
      </c>
      <c r="H147" s="23" t="str">
        <f t="shared" ca="1" si="6"/>
        <v>31-40</v>
      </c>
      <c r="I147" s="24" t="s">
        <v>292</v>
      </c>
      <c r="J147" s="24" t="s">
        <v>84</v>
      </c>
      <c r="K147" s="24" t="s">
        <v>43</v>
      </c>
      <c r="L147" s="24" t="s">
        <v>44</v>
      </c>
      <c r="M147" s="24" t="s">
        <v>57</v>
      </c>
      <c r="N147" s="23">
        <v>8</v>
      </c>
      <c r="O147" s="22" t="str">
        <f>VLOOKUP(A147,[1]CustomerAddress!$A$1:$F$3997,2)</f>
        <v>20382 Spohn Alley</v>
      </c>
      <c r="P147" s="22">
        <f>VLOOKUP(A147,[1]CustomerAddress!$A$1:$F$3997,3)</f>
        <v>2219</v>
      </c>
      <c r="Q147" s="22" t="str">
        <f>VLOOKUP(A147,[1]CustomerAddress!$A$1:$F$3997,4)</f>
        <v>NSW</v>
      </c>
      <c r="R147" s="22" t="str">
        <f>VLOOKUP(A147,[1]CustomerAddress!$A$1:$F$3997,5)</f>
        <v>Australia</v>
      </c>
      <c r="S147" s="22">
        <f>VLOOKUP(A147,[1]CustomerAddress!$A$1:$F$3997,6)</f>
        <v>11</v>
      </c>
      <c r="T147" s="22" t="str">
        <f>VLOOKUP(A147,Labels!$A$5:$I$3497,9)</f>
        <v>Lost Customer</v>
      </c>
    </row>
    <row r="148" spans="1:20" s="22" customFormat="1" ht="15.75" customHeight="1" x14ac:dyDescent="0.25">
      <c r="A148" s="23">
        <v>147</v>
      </c>
      <c r="B148" s="24" t="s">
        <v>254</v>
      </c>
      <c r="C148" s="24" t="s">
        <v>430</v>
      </c>
      <c r="D148" s="24" t="s">
        <v>40</v>
      </c>
      <c r="E148" s="23">
        <v>32</v>
      </c>
      <c r="F148" s="25">
        <v>27004</v>
      </c>
      <c r="G148" s="23">
        <f t="shared" ca="1" si="7"/>
        <v>47.363871813165915</v>
      </c>
      <c r="H148" s="23" t="str">
        <f t="shared" ca="1" si="6"/>
        <v>41-50</v>
      </c>
      <c r="I148" s="24" t="s">
        <v>431</v>
      </c>
      <c r="J148" s="24" t="s">
        <v>42</v>
      </c>
      <c r="K148" s="24" t="s">
        <v>43</v>
      </c>
      <c r="L148" s="24" t="s">
        <v>44</v>
      </c>
      <c r="M148" s="24" t="s">
        <v>45</v>
      </c>
      <c r="N148" s="23">
        <v>10</v>
      </c>
      <c r="O148" s="22" t="str">
        <f>VLOOKUP(A148,[1]CustomerAddress!$A$1:$F$3997,2)</f>
        <v>12375 Cambridge Pass</v>
      </c>
      <c r="P148" s="22">
        <f>VLOOKUP(A148,[1]CustomerAddress!$A$1:$F$3997,3)</f>
        <v>2065</v>
      </c>
      <c r="Q148" s="22" t="str">
        <f>VLOOKUP(A148,[1]CustomerAddress!$A$1:$F$3997,4)</f>
        <v>NSW</v>
      </c>
      <c r="R148" s="22" t="str">
        <f>VLOOKUP(A148,[1]CustomerAddress!$A$1:$F$3997,5)</f>
        <v>Australia</v>
      </c>
      <c r="S148" s="22">
        <f>VLOOKUP(A148,[1]CustomerAddress!$A$1:$F$3997,6)</f>
        <v>11</v>
      </c>
      <c r="T148" s="22" t="str">
        <f>VLOOKUP(A148,Labels!$A$5:$I$3497,9)</f>
        <v>Potential Customer</v>
      </c>
    </row>
    <row r="149" spans="1:20" s="22" customFormat="1" ht="15.75" customHeight="1" x14ac:dyDescent="0.25">
      <c r="A149" s="23">
        <v>148</v>
      </c>
      <c r="B149" s="24" t="s">
        <v>432</v>
      </c>
      <c r="C149" s="24" t="s">
        <v>433</v>
      </c>
      <c r="D149" s="24" t="s">
        <v>40</v>
      </c>
      <c r="E149" s="23">
        <v>69</v>
      </c>
      <c r="F149" s="25">
        <v>29714</v>
      </c>
      <c r="G149" s="23">
        <f t="shared" ca="1" si="7"/>
        <v>39.939214278919337</v>
      </c>
      <c r="H149" s="23" t="str">
        <f t="shared" ca="1" si="6"/>
        <v>31-40</v>
      </c>
      <c r="I149" s="24" t="s">
        <v>415</v>
      </c>
      <c r="J149" s="24" t="s">
        <v>61</v>
      </c>
      <c r="K149" s="24" t="s">
        <v>43</v>
      </c>
      <c r="L149" s="24" t="s">
        <v>44</v>
      </c>
      <c r="M149" s="24" t="s">
        <v>45</v>
      </c>
      <c r="N149" s="23">
        <v>5</v>
      </c>
      <c r="O149" s="22" t="str">
        <f>VLOOKUP(A149,[1]CustomerAddress!$A$1:$F$3997,2)</f>
        <v>03 Granby Parkway</v>
      </c>
      <c r="P149" s="22">
        <f>VLOOKUP(A149,[1]CustomerAddress!$A$1:$F$3997,3)</f>
        <v>3216</v>
      </c>
      <c r="Q149" s="22" t="str">
        <f>VLOOKUP(A149,[1]CustomerAddress!$A$1:$F$3997,4)</f>
        <v>VIC</v>
      </c>
      <c r="R149" s="22" t="str">
        <f>VLOOKUP(A149,[1]CustomerAddress!$A$1:$F$3997,5)</f>
        <v>Australia</v>
      </c>
      <c r="S149" s="22">
        <f>VLOOKUP(A149,[1]CustomerAddress!$A$1:$F$3997,6)</f>
        <v>8</v>
      </c>
      <c r="T149" s="22" t="str">
        <f>VLOOKUP(A149,Labels!$A$5:$I$3497,9)</f>
        <v>Potential Customer</v>
      </c>
    </row>
    <row r="150" spans="1:20" s="22" customFormat="1" ht="15.75" customHeight="1" x14ac:dyDescent="0.25">
      <c r="A150" s="23">
        <v>149</v>
      </c>
      <c r="B150" s="24" t="s">
        <v>434</v>
      </c>
      <c r="C150" s="24" t="s">
        <v>435</v>
      </c>
      <c r="D150" s="24" t="s">
        <v>40</v>
      </c>
      <c r="E150" s="23">
        <v>41</v>
      </c>
      <c r="F150" s="25">
        <v>34730</v>
      </c>
      <c r="G150" s="23">
        <f t="shared" ca="1" si="7"/>
        <v>26.19674852549468</v>
      </c>
      <c r="H150" s="23" t="str">
        <f t="shared" ca="1" si="6"/>
        <v>21-30</v>
      </c>
      <c r="I150" s="24" t="s">
        <v>127</v>
      </c>
      <c r="J150" s="24" t="s">
        <v>42</v>
      </c>
      <c r="K150" s="24" t="s">
        <v>43</v>
      </c>
      <c r="L150" s="24" t="s">
        <v>44</v>
      </c>
      <c r="M150" s="24" t="s">
        <v>45</v>
      </c>
      <c r="N150" s="23">
        <v>1</v>
      </c>
      <c r="O150" s="22" t="str">
        <f>VLOOKUP(A150,[1]CustomerAddress!$A$1:$F$3997,2)</f>
        <v>939 Coleman Pass</v>
      </c>
      <c r="P150" s="22">
        <f>VLOOKUP(A150,[1]CustomerAddress!$A$1:$F$3997,3)</f>
        <v>4509</v>
      </c>
      <c r="Q150" s="22" t="str">
        <f>VLOOKUP(A150,[1]CustomerAddress!$A$1:$F$3997,4)</f>
        <v>QLD</v>
      </c>
      <c r="R150" s="22" t="str">
        <f>VLOOKUP(A150,[1]CustomerAddress!$A$1:$F$3997,5)</f>
        <v>Australia</v>
      </c>
      <c r="S150" s="22">
        <f>VLOOKUP(A150,[1]CustomerAddress!$A$1:$F$3997,6)</f>
        <v>7</v>
      </c>
      <c r="T150" s="22" t="str">
        <f>VLOOKUP(A150,Labels!$A$5:$I$3497,9)</f>
        <v>Becoming Loyal</v>
      </c>
    </row>
    <row r="151" spans="1:20" s="22" customFormat="1" ht="15.75" customHeight="1" x14ac:dyDescent="0.25">
      <c r="A151" s="23">
        <v>150</v>
      </c>
      <c r="B151" s="24" t="s">
        <v>436</v>
      </c>
      <c r="C151" s="24" t="s">
        <v>437</v>
      </c>
      <c r="D151" s="24" t="s">
        <v>48</v>
      </c>
      <c r="E151" s="23">
        <v>6</v>
      </c>
      <c r="F151" s="25">
        <v>30551</v>
      </c>
      <c r="G151" s="23">
        <f t="shared" ca="1" si="7"/>
        <v>37.646063593987833</v>
      </c>
      <c r="H151" s="23" t="str">
        <f t="shared" ca="1" si="6"/>
        <v>31-40</v>
      </c>
      <c r="I151" s="24" t="s">
        <v>438</v>
      </c>
      <c r="J151" s="24" t="s">
        <v>50</v>
      </c>
      <c r="K151" s="24" t="s">
        <v>62</v>
      </c>
      <c r="L151" s="24" t="s">
        <v>44</v>
      </c>
      <c r="M151" s="24" t="s">
        <v>57</v>
      </c>
      <c r="N151" s="23">
        <v>17</v>
      </c>
      <c r="O151" s="22" t="str">
        <f>VLOOKUP(A151,[1]CustomerAddress!$A$1:$F$3997,2)</f>
        <v>69914 Bowman Place</v>
      </c>
      <c r="P151" s="22">
        <f>VLOOKUP(A151,[1]CustomerAddress!$A$1:$F$3997,3)</f>
        <v>2330</v>
      </c>
      <c r="Q151" s="22" t="str">
        <f>VLOOKUP(A151,[1]CustomerAddress!$A$1:$F$3997,4)</f>
        <v>NSW</v>
      </c>
      <c r="R151" s="22" t="str">
        <f>VLOOKUP(A151,[1]CustomerAddress!$A$1:$F$3997,5)</f>
        <v>Australia</v>
      </c>
      <c r="S151" s="22">
        <f>VLOOKUP(A151,[1]CustomerAddress!$A$1:$F$3997,6)</f>
        <v>7</v>
      </c>
      <c r="T151" s="22" t="str">
        <f>VLOOKUP(A151,Labels!$A$5:$I$3497,9)</f>
        <v>High Risk Customer</v>
      </c>
    </row>
    <row r="152" spans="1:20" s="22" customFormat="1" ht="15.75" customHeight="1" x14ac:dyDescent="0.25">
      <c r="A152" s="23">
        <v>151</v>
      </c>
      <c r="B152" s="24" t="s">
        <v>439</v>
      </c>
      <c r="C152" s="24" t="s">
        <v>440</v>
      </c>
      <c r="D152" s="24" t="s">
        <v>48</v>
      </c>
      <c r="E152" s="23">
        <v>36</v>
      </c>
      <c r="F152" s="25">
        <v>23773</v>
      </c>
      <c r="G152" s="23">
        <f t="shared" ca="1" si="7"/>
        <v>56.215926607686463</v>
      </c>
      <c r="H152" s="23" t="str">
        <f t="shared" ca="1" si="6"/>
        <v>51-60</v>
      </c>
      <c r="I152" s="24" t="s">
        <v>344</v>
      </c>
      <c r="J152" s="24" t="s">
        <v>84</v>
      </c>
      <c r="K152" s="24" t="s">
        <v>43</v>
      </c>
      <c r="L152" s="24" t="s">
        <v>44</v>
      </c>
      <c r="M152" s="24" t="s">
        <v>45</v>
      </c>
      <c r="N152" s="23">
        <v>13</v>
      </c>
      <c r="O152" s="22" t="str">
        <f>VLOOKUP(A152,[1]CustomerAddress!$A$1:$F$3997,2)</f>
        <v>34457 Springview Street</v>
      </c>
      <c r="P152" s="22">
        <f>VLOOKUP(A152,[1]CustomerAddress!$A$1:$F$3997,3)</f>
        <v>2759</v>
      </c>
      <c r="Q152" s="22" t="str">
        <f>VLOOKUP(A152,[1]CustomerAddress!$A$1:$F$3997,4)</f>
        <v>NSW</v>
      </c>
      <c r="R152" s="22" t="str">
        <f>VLOOKUP(A152,[1]CustomerAddress!$A$1:$F$3997,5)</f>
        <v>Australia</v>
      </c>
      <c r="S152" s="22">
        <f>VLOOKUP(A152,[1]CustomerAddress!$A$1:$F$3997,6)</f>
        <v>9</v>
      </c>
      <c r="T152" s="22" t="str">
        <f>VLOOKUP(A152,Labels!$A$5:$I$3497,9)</f>
        <v>Platinum Customer</v>
      </c>
    </row>
    <row r="153" spans="1:20" s="22" customFormat="1" ht="15.75" customHeight="1" x14ac:dyDescent="0.25">
      <c r="A153" s="23">
        <v>152</v>
      </c>
      <c r="B153" s="24" t="s">
        <v>441</v>
      </c>
      <c r="C153" s="24" t="s">
        <v>442</v>
      </c>
      <c r="D153" s="24" t="s">
        <v>40</v>
      </c>
      <c r="E153" s="23">
        <v>5</v>
      </c>
      <c r="F153" s="25">
        <v>29648</v>
      </c>
      <c r="G153" s="23">
        <f t="shared" ca="1" si="7"/>
        <v>40.120036196727554</v>
      </c>
      <c r="H153" s="23" t="str">
        <f t="shared" ca="1" si="6"/>
        <v>41-50</v>
      </c>
      <c r="I153" s="24" t="s">
        <v>381</v>
      </c>
      <c r="J153" s="24" t="s">
        <v>50</v>
      </c>
      <c r="K153" s="24" t="s">
        <v>43</v>
      </c>
      <c r="L153" s="24" t="s">
        <v>44</v>
      </c>
      <c r="M153" s="24" t="s">
        <v>57</v>
      </c>
      <c r="N153" s="23">
        <v>16</v>
      </c>
      <c r="O153" s="22" t="str">
        <f>VLOOKUP(A153,[1]CustomerAddress!$A$1:$F$3997,2)</f>
        <v>992 Old Shore Trail</v>
      </c>
      <c r="P153" s="22">
        <f>VLOOKUP(A153,[1]CustomerAddress!$A$1:$F$3997,3)</f>
        <v>2069</v>
      </c>
      <c r="Q153" s="22" t="str">
        <f>VLOOKUP(A153,[1]CustomerAddress!$A$1:$F$3997,4)</f>
        <v>NSW</v>
      </c>
      <c r="R153" s="22" t="str">
        <f>VLOOKUP(A153,[1]CustomerAddress!$A$1:$F$3997,5)</f>
        <v>Australia</v>
      </c>
      <c r="S153" s="22">
        <f>VLOOKUP(A153,[1]CustomerAddress!$A$1:$F$3997,6)</f>
        <v>12</v>
      </c>
      <c r="T153" s="22" t="str">
        <f>VLOOKUP(A153,Labels!$A$5:$I$3497,9)</f>
        <v>Evasive Customer</v>
      </c>
    </row>
    <row r="154" spans="1:20" s="22" customFormat="1" ht="15.75" customHeight="1" x14ac:dyDescent="0.25">
      <c r="A154" s="23">
        <v>153</v>
      </c>
      <c r="B154" s="24" t="s">
        <v>443</v>
      </c>
      <c r="C154" s="24" t="s">
        <v>444</v>
      </c>
      <c r="D154" s="24" t="s">
        <v>40</v>
      </c>
      <c r="E154" s="23">
        <v>73</v>
      </c>
      <c r="F154" s="25">
        <v>28334</v>
      </c>
      <c r="G154" s="23">
        <f t="shared" ca="1" si="7"/>
        <v>43.720036196727555</v>
      </c>
      <c r="H154" s="23" t="str">
        <f t="shared" ca="1" si="6"/>
        <v>41-50</v>
      </c>
      <c r="I154" s="24" t="s">
        <v>163</v>
      </c>
      <c r="J154" s="24" t="s">
        <v>164</v>
      </c>
      <c r="K154" s="24" t="s">
        <v>43</v>
      </c>
      <c r="L154" s="24" t="s">
        <v>44</v>
      </c>
      <c r="M154" s="24" t="s">
        <v>45</v>
      </c>
      <c r="N154" s="23">
        <v>12</v>
      </c>
      <c r="O154" s="22" t="str">
        <f>VLOOKUP(A154,[1]CustomerAddress!$A$1:$F$3997,2)</f>
        <v>453 Sheridan Street</v>
      </c>
      <c r="P154" s="22">
        <f>VLOOKUP(A154,[1]CustomerAddress!$A$1:$F$3997,3)</f>
        <v>2747</v>
      </c>
      <c r="Q154" s="22" t="str">
        <f>VLOOKUP(A154,[1]CustomerAddress!$A$1:$F$3997,4)</f>
        <v>NSW</v>
      </c>
      <c r="R154" s="22" t="str">
        <f>VLOOKUP(A154,[1]CustomerAddress!$A$1:$F$3997,5)</f>
        <v>Australia</v>
      </c>
      <c r="S154" s="22">
        <f>VLOOKUP(A154,[1]CustomerAddress!$A$1:$F$3997,6)</f>
        <v>8</v>
      </c>
      <c r="T154" s="22" t="str">
        <f>VLOOKUP(A154,Labels!$A$5:$I$3497,9)</f>
        <v>Losing Customer</v>
      </c>
    </row>
    <row r="155" spans="1:20" s="22" customFormat="1" ht="15.75" customHeight="1" x14ac:dyDescent="0.25">
      <c r="A155" s="23">
        <v>154</v>
      </c>
      <c r="B155" s="24" t="s">
        <v>445</v>
      </c>
      <c r="C155" s="24" t="s">
        <v>446</v>
      </c>
      <c r="D155" s="24" t="s">
        <v>40</v>
      </c>
      <c r="E155" s="23">
        <v>90</v>
      </c>
      <c r="F155" s="25">
        <v>21229</v>
      </c>
      <c r="G155" s="23">
        <f t="shared" ca="1" si="7"/>
        <v>63.185789621385091</v>
      </c>
      <c r="H155" s="23" t="str">
        <f t="shared" ca="1" si="6"/>
        <v>61-70</v>
      </c>
      <c r="I155" s="24" t="s">
        <v>93</v>
      </c>
      <c r="J155" s="24" t="s">
        <v>61</v>
      </c>
      <c r="K155" s="24" t="s">
        <v>43</v>
      </c>
      <c r="L155" s="24" t="s">
        <v>44</v>
      </c>
      <c r="M155" s="24" t="s">
        <v>57</v>
      </c>
      <c r="N155" s="23">
        <v>11</v>
      </c>
      <c r="O155" s="22" t="str">
        <f>VLOOKUP(A155,[1]CustomerAddress!$A$1:$F$3997,2)</f>
        <v>8 Mccormick Crossing</v>
      </c>
      <c r="P155" s="22">
        <f>VLOOKUP(A155,[1]CustomerAddress!$A$1:$F$3997,3)</f>
        <v>2227</v>
      </c>
      <c r="Q155" s="22" t="str">
        <f>VLOOKUP(A155,[1]CustomerAddress!$A$1:$F$3997,4)</f>
        <v>NSW</v>
      </c>
      <c r="R155" s="22" t="str">
        <f>VLOOKUP(A155,[1]CustomerAddress!$A$1:$F$3997,5)</f>
        <v>Australia</v>
      </c>
      <c r="S155" s="22">
        <f>VLOOKUP(A155,[1]CustomerAddress!$A$1:$F$3997,6)</f>
        <v>8</v>
      </c>
      <c r="T155" s="22" t="str">
        <f>VLOOKUP(A155,Labels!$A$5:$I$3497,9)</f>
        <v>Late Bloomer</v>
      </c>
    </row>
    <row r="156" spans="1:20" s="22" customFormat="1" ht="15.75" customHeight="1" x14ac:dyDescent="0.25">
      <c r="A156" s="23">
        <v>155</v>
      </c>
      <c r="B156" s="24" t="s">
        <v>447</v>
      </c>
      <c r="C156" s="24" t="s">
        <v>448</v>
      </c>
      <c r="D156" s="24" t="s">
        <v>48</v>
      </c>
      <c r="E156" s="23">
        <v>4</v>
      </c>
      <c r="F156" s="25">
        <v>31409</v>
      </c>
      <c r="G156" s="23">
        <f t="shared" ca="1" si="7"/>
        <v>35.295378662480978</v>
      </c>
      <c r="H156" s="23" t="str">
        <f t="shared" ca="1" si="6"/>
        <v>31-40</v>
      </c>
      <c r="I156" s="24" t="s">
        <v>420</v>
      </c>
      <c r="J156" s="24" t="s">
        <v>84</v>
      </c>
      <c r="K156" s="24" t="s">
        <v>43</v>
      </c>
      <c r="L156" s="24" t="s">
        <v>44</v>
      </c>
      <c r="M156" s="24" t="s">
        <v>57</v>
      </c>
      <c r="N156" s="23">
        <v>10</v>
      </c>
      <c r="O156" s="22" t="str">
        <f>VLOOKUP(A156,[1]CustomerAddress!$A$1:$F$3997,2)</f>
        <v>63344 Holmberg Crossing</v>
      </c>
      <c r="P156" s="22">
        <f>VLOOKUP(A156,[1]CustomerAddress!$A$1:$F$3997,3)</f>
        <v>2025</v>
      </c>
      <c r="Q156" s="22" t="str">
        <f>VLOOKUP(A156,[1]CustomerAddress!$A$1:$F$3997,4)</f>
        <v>NSW</v>
      </c>
      <c r="R156" s="22" t="str">
        <f>VLOOKUP(A156,[1]CustomerAddress!$A$1:$F$3997,5)</f>
        <v>Australia</v>
      </c>
      <c r="S156" s="22">
        <f>VLOOKUP(A156,[1]CustomerAddress!$A$1:$F$3997,6)</f>
        <v>10</v>
      </c>
      <c r="T156" s="22" t="str">
        <f>VLOOKUP(A156,Labels!$A$5:$I$3497,9)</f>
        <v>Recent Customer</v>
      </c>
    </row>
    <row r="157" spans="1:20" s="22" customFormat="1" ht="15.75" customHeight="1" x14ac:dyDescent="0.25">
      <c r="A157" s="23">
        <v>156</v>
      </c>
      <c r="B157" s="24" t="s">
        <v>449</v>
      </c>
      <c r="C157" s="24" t="s">
        <v>450</v>
      </c>
      <c r="D157" s="24" t="s">
        <v>40</v>
      </c>
      <c r="E157" s="23">
        <v>23</v>
      </c>
      <c r="F157" s="25">
        <v>29107</v>
      </c>
      <c r="G157" s="23">
        <f t="shared" ca="1" si="7"/>
        <v>41.602227977549475</v>
      </c>
      <c r="H157" s="23" t="str">
        <f t="shared" ca="1" si="6"/>
        <v>41-50</v>
      </c>
      <c r="I157" s="24" t="s">
        <v>438</v>
      </c>
      <c r="J157" s="24" t="s">
        <v>50</v>
      </c>
      <c r="K157" s="24" t="s">
        <v>43</v>
      </c>
      <c r="L157" s="24" t="s">
        <v>44</v>
      </c>
      <c r="M157" s="24" t="s">
        <v>45</v>
      </c>
      <c r="N157" s="23">
        <v>11</v>
      </c>
      <c r="O157" s="22" t="str">
        <f>VLOOKUP(A157,[1]CustomerAddress!$A$1:$F$3997,2)</f>
        <v>9 Huxley Circle</v>
      </c>
      <c r="P157" s="22">
        <f>VLOOKUP(A157,[1]CustomerAddress!$A$1:$F$3997,3)</f>
        <v>3191</v>
      </c>
      <c r="Q157" s="22" t="str">
        <f>VLOOKUP(A157,[1]CustomerAddress!$A$1:$F$3997,4)</f>
        <v>VIC</v>
      </c>
      <c r="R157" s="22" t="str">
        <f>VLOOKUP(A157,[1]CustomerAddress!$A$1:$F$3997,5)</f>
        <v>Australia</v>
      </c>
      <c r="S157" s="22">
        <f>VLOOKUP(A157,[1]CustomerAddress!$A$1:$F$3997,6)</f>
        <v>11</v>
      </c>
      <c r="T157" s="22" t="str">
        <f>VLOOKUP(A157,Labels!$A$5:$I$3497,9)</f>
        <v>Becoming Loyal</v>
      </c>
    </row>
    <row r="158" spans="1:20" s="22" customFormat="1" ht="15.75" customHeight="1" x14ac:dyDescent="0.25">
      <c r="A158" s="23">
        <v>157</v>
      </c>
      <c r="B158" s="24" t="s">
        <v>451</v>
      </c>
      <c r="C158" s="24" t="s">
        <v>452</v>
      </c>
      <c r="D158" s="24" t="s">
        <v>48</v>
      </c>
      <c r="E158" s="23">
        <v>97</v>
      </c>
      <c r="F158" s="25">
        <v>27356</v>
      </c>
      <c r="G158" s="23">
        <f t="shared" ca="1" si="7"/>
        <v>46.399488251522079</v>
      </c>
      <c r="H158" s="23" t="str">
        <f t="shared" ca="1" si="6"/>
        <v>41-50</v>
      </c>
      <c r="I158" s="24" t="s">
        <v>387</v>
      </c>
      <c r="J158" s="24" t="s">
        <v>50</v>
      </c>
      <c r="K158" s="24" t="s">
        <v>62</v>
      </c>
      <c r="L158" s="24" t="s">
        <v>44</v>
      </c>
      <c r="M158" s="24" t="s">
        <v>57</v>
      </c>
      <c r="N158" s="23">
        <v>16</v>
      </c>
      <c r="O158" s="22" t="str">
        <f>VLOOKUP(A158,[1]CustomerAddress!$A$1:$F$3997,2)</f>
        <v>0 Hazelcrest Road</v>
      </c>
      <c r="P158" s="22">
        <f>VLOOKUP(A158,[1]CustomerAddress!$A$1:$F$3997,3)</f>
        <v>3025</v>
      </c>
      <c r="Q158" s="22" t="str">
        <f>VLOOKUP(A158,[1]CustomerAddress!$A$1:$F$3997,4)</f>
        <v>VIC</v>
      </c>
      <c r="R158" s="22" t="str">
        <f>VLOOKUP(A158,[1]CustomerAddress!$A$1:$F$3997,5)</f>
        <v>Australia</v>
      </c>
      <c r="S158" s="22">
        <f>VLOOKUP(A158,[1]CustomerAddress!$A$1:$F$3997,6)</f>
        <v>8</v>
      </c>
      <c r="T158" s="22" t="str">
        <f>VLOOKUP(A158,Labels!$A$5:$I$3497,9)</f>
        <v>Lost Customer</v>
      </c>
    </row>
    <row r="159" spans="1:20" s="22" customFormat="1" ht="15.75" customHeight="1" x14ac:dyDescent="0.25">
      <c r="A159" s="23">
        <v>158</v>
      </c>
      <c r="B159" s="24" t="s">
        <v>453</v>
      </c>
      <c r="C159" s="24" t="s">
        <v>454</v>
      </c>
      <c r="D159" s="24" t="s">
        <v>48</v>
      </c>
      <c r="E159" s="23">
        <v>99</v>
      </c>
      <c r="F159" s="25">
        <v>30928</v>
      </c>
      <c r="G159" s="23">
        <f t="shared" ca="1" si="7"/>
        <v>36.613186881659061</v>
      </c>
      <c r="H159" s="23" t="str">
        <f t="shared" ca="1" si="6"/>
        <v>31-40</v>
      </c>
      <c r="I159" s="24" t="s">
        <v>274</v>
      </c>
      <c r="J159" s="24" t="s">
        <v>61</v>
      </c>
      <c r="K159" s="24" t="s">
        <v>62</v>
      </c>
      <c r="L159" s="24" t="s">
        <v>44</v>
      </c>
      <c r="M159" s="24" t="s">
        <v>57</v>
      </c>
      <c r="N159" s="23">
        <v>5</v>
      </c>
      <c r="O159" s="22" t="str">
        <f>VLOOKUP(A159,[1]CustomerAddress!$A$1:$F$3997,2)</f>
        <v>2 Continental Plaza</v>
      </c>
      <c r="P159" s="22">
        <f>VLOOKUP(A159,[1]CustomerAddress!$A$1:$F$3997,3)</f>
        <v>2263</v>
      </c>
      <c r="Q159" s="22" t="str">
        <f>VLOOKUP(A159,[1]CustomerAddress!$A$1:$F$3997,4)</f>
        <v>NSW</v>
      </c>
      <c r="R159" s="22" t="str">
        <f>VLOOKUP(A159,[1]CustomerAddress!$A$1:$F$3997,5)</f>
        <v>Australia</v>
      </c>
      <c r="S159" s="22">
        <f>VLOOKUP(A159,[1]CustomerAddress!$A$1:$F$3997,6)</f>
        <v>6</v>
      </c>
      <c r="T159" s="22" t="str">
        <f>VLOOKUP(A159,Labels!$A$5:$I$3497,9)</f>
        <v>Losing Customer</v>
      </c>
    </row>
    <row r="160" spans="1:20" s="22" customFormat="1" ht="15.75" customHeight="1" x14ac:dyDescent="0.25">
      <c r="A160" s="23">
        <v>159</v>
      </c>
      <c r="B160" s="24" t="s">
        <v>455</v>
      </c>
      <c r="C160" s="24" t="s">
        <v>456</v>
      </c>
      <c r="D160" s="24" t="s">
        <v>48</v>
      </c>
      <c r="E160" s="23">
        <v>90</v>
      </c>
      <c r="F160" s="25">
        <v>31909</v>
      </c>
      <c r="G160" s="23">
        <f t="shared" ca="1" si="7"/>
        <v>33.925515648782351</v>
      </c>
      <c r="H160" s="23" t="str">
        <f t="shared" ca="1" si="6"/>
        <v>31-40</v>
      </c>
      <c r="I160" s="24" t="s">
        <v>127</v>
      </c>
      <c r="J160" s="24" t="s">
        <v>42</v>
      </c>
      <c r="K160" s="24" t="s">
        <v>62</v>
      </c>
      <c r="L160" s="24" t="s">
        <v>44</v>
      </c>
      <c r="M160" s="24" t="s">
        <v>57</v>
      </c>
      <c r="N160" s="23">
        <v>13</v>
      </c>
      <c r="O160" s="22" t="str">
        <f>VLOOKUP(A160,[1]CustomerAddress!$A$1:$F$3997,2)</f>
        <v>80 Duke Terrace</v>
      </c>
      <c r="P160" s="22">
        <f>VLOOKUP(A160,[1]CustomerAddress!$A$1:$F$3997,3)</f>
        <v>2233</v>
      </c>
      <c r="Q160" s="22" t="str">
        <f>VLOOKUP(A160,[1]CustomerAddress!$A$1:$F$3997,4)</f>
        <v>NSW</v>
      </c>
      <c r="R160" s="22" t="str">
        <f>VLOOKUP(A160,[1]CustomerAddress!$A$1:$F$3997,5)</f>
        <v>Australia</v>
      </c>
      <c r="S160" s="22">
        <f>VLOOKUP(A160,[1]CustomerAddress!$A$1:$F$3997,6)</f>
        <v>10</v>
      </c>
      <c r="T160" s="22" t="str">
        <f>VLOOKUP(A160,Labels!$A$5:$I$3497,9)</f>
        <v>High Risk Customer</v>
      </c>
    </row>
    <row r="161" spans="1:20" s="22" customFormat="1" ht="15.75" customHeight="1" x14ac:dyDescent="0.25">
      <c r="A161" s="23">
        <v>160</v>
      </c>
      <c r="B161" s="24" t="s">
        <v>457</v>
      </c>
      <c r="C161" s="24" t="s">
        <v>458</v>
      </c>
      <c r="D161" s="24" t="s">
        <v>48</v>
      </c>
      <c r="E161" s="23">
        <v>5</v>
      </c>
      <c r="F161" s="25">
        <v>23573</v>
      </c>
      <c r="G161" s="23">
        <f t="shared" ca="1" si="7"/>
        <v>56.763871813165913</v>
      </c>
      <c r="H161" s="23" t="str">
        <f t="shared" ca="1" si="6"/>
        <v>51-60</v>
      </c>
      <c r="I161" s="24" t="s">
        <v>186</v>
      </c>
      <c r="J161" s="24" t="s">
        <v>42</v>
      </c>
      <c r="K161" s="24" t="s">
        <v>43</v>
      </c>
      <c r="L161" s="24" t="s">
        <v>44</v>
      </c>
      <c r="M161" s="24" t="s">
        <v>57</v>
      </c>
      <c r="N161" s="23">
        <v>18</v>
      </c>
      <c r="O161" s="22" t="str">
        <f>VLOOKUP(A161,[1]CustomerAddress!$A$1:$F$3997,2)</f>
        <v>860 Hintze Lane</v>
      </c>
      <c r="P161" s="22">
        <f>VLOOKUP(A161,[1]CustomerAddress!$A$1:$F$3997,3)</f>
        <v>2154</v>
      </c>
      <c r="Q161" s="22" t="str">
        <f>VLOOKUP(A161,[1]CustomerAddress!$A$1:$F$3997,4)</f>
        <v>NSW</v>
      </c>
      <c r="R161" s="22" t="str">
        <f>VLOOKUP(A161,[1]CustomerAddress!$A$1:$F$3997,5)</f>
        <v>Australia</v>
      </c>
      <c r="S161" s="22">
        <f>VLOOKUP(A161,[1]CustomerAddress!$A$1:$F$3997,6)</f>
        <v>11</v>
      </c>
      <c r="T161" s="22" t="str">
        <f>VLOOKUP(A161,Labels!$A$5:$I$3497,9)</f>
        <v>Evasive Customer</v>
      </c>
    </row>
    <row r="162" spans="1:20" s="22" customFormat="1" ht="15.75" customHeight="1" x14ac:dyDescent="0.25">
      <c r="A162" s="23">
        <v>161</v>
      </c>
      <c r="B162" s="24" t="s">
        <v>459</v>
      </c>
      <c r="C162" s="24" t="s">
        <v>460</v>
      </c>
      <c r="D162" s="24" t="s">
        <v>48</v>
      </c>
      <c r="E162" s="23">
        <v>49</v>
      </c>
      <c r="F162" s="25">
        <v>27780</v>
      </c>
      <c r="G162" s="23">
        <f t="shared" ca="1" si="7"/>
        <v>45.237844415905641</v>
      </c>
      <c r="H162" s="23" t="str">
        <f t="shared" ca="1" si="6"/>
        <v>41-50</v>
      </c>
      <c r="J162" s="24" t="s">
        <v>61</v>
      </c>
      <c r="K162" s="24" t="s">
        <v>43</v>
      </c>
      <c r="L162" s="24" t="s">
        <v>44</v>
      </c>
      <c r="M162" s="24" t="s">
        <v>57</v>
      </c>
      <c r="N162" s="23">
        <v>16</v>
      </c>
      <c r="O162" s="22" t="str">
        <f>VLOOKUP(A162,[1]CustomerAddress!$A$1:$F$3997,2)</f>
        <v>3723 Bunker Hill Circle</v>
      </c>
      <c r="P162" s="22">
        <f>VLOOKUP(A162,[1]CustomerAddress!$A$1:$F$3997,3)</f>
        <v>2065</v>
      </c>
      <c r="Q162" s="22" t="str">
        <f>VLOOKUP(A162,[1]CustomerAddress!$A$1:$F$3997,4)</f>
        <v>NSW</v>
      </c>
      <c r="R162" s="22" t="str">
        <f>VLOOKUP(A162,[1]CustomerAddress!$A$1:$F$3997,5)</f>
        <v>Australia</v>
      </c>
      <c r="S162" s="22">
        <f>VLOOKUP(A162,[1]CustomerAddress!$A$1:$F$3997,6)</f>
        <v>10</v>
      </c>
      <c r="T162" s="22" t="str">
        <f>VLOOKUP(A162,Labels!$A$5:$I$3497,9)</f>
        <v>Lost Customer</v>
      </c>
    </row>
    <row r="163" spans="1:20" s="22" customFormat="1" ht="15.75" customHeight="1" x14ac:dyDescent="0.25">
      <c r="A163" s="23">
        <v>162</v>
      </c>
      <c r="B163" s="24" t="s">
        <v>461</v>
      </c>
      <c r="C163" s="24" t="s">
        <v>462</v>
      </c>
      <c r="D163" s="24" t="s">
        <v>48</v>
      </c>
      <c r="E163" s="23">
        <v>90</v>
      </c>
      <c r="F163" s="25">
        <v>29079</v>
      </c>
      <c r="G163" s="23">
        <f t="shared" ca="1" si="7"/>
        <v>41.678940306316598</v>
      </c>
      <c r="H163" s="23" t="str">
        <f t="shared" ca="1" si="6"/>
        <v>41-50</v>
      </c>
      <c r="I163" s="24" t="s">
        <v>320</v>
      </c>
      <c r="J163" s="24" t="s">
        <v>56</v>
      </c>
      <c r="K163" s="24" t="s">
        <v>43</v>
      </c>
      <c r="L163" s="24" t="s">
        <v>44</v>
      </c>
      <c r="M163" s="24" t="s">
        <v>57</v>
      </c>
      <c r="N163" s="23">
        <v>15</v>
      </c>
      <c r="O163" s="22" t="str">
        <f>VLOOKUP(A163,[1]CustomerAddress!$A$1:$F$3997,2)</f>
        <v>5 Corry Court</v>
      </c>
      <c r="P163" s="22">
        <f>VLOOKUP(A163,[1]CustomerAddress!$A$1:$F$3997,3)</f>
        <v>2119</v>
      </c>
      <c r="Q163" s="22" t="str">
        <f>VLOOKUP(A163,[1]CustomerAddress!$A$1:$F$3997,4)</f>
        <v>NSW</v>
      </c>
      <c r="R163" s="22" t="str">
        <f>VLOOKUP(A163,[1]CustomerAddress!$A$1:$F$3997,5)</f>
        <v>Australia</v>
      </c>
      <c r="S163" s="22">
        <f>VLOOKUP(A163,[1]CustomerAddress!$A$1:$F$3997,6)</f>
        <v>10</v>
      </c>
      <c r="T163" s="22" t="str">
        <f>VLOOKUP(A163,Labels!$A$5:$I$3497,9)</f>
        <v>Lost Customer</v>
      </c>
    </row>
    <row r="164" spans="1:20" s="22" customFormat="1" ht="15.75" customHeight="1" x14ac:dyDescent="0.25">
      <c r="A164" s="23">
        <v>163</v>
      </c>
      <c r="B164" s="24" t="s">
        <v>463</v>
      </c>
      <c r="C164" s="24" t="s">
        <v>464</v>
      </c>
      <c r="D164" s="24" t="s">
        <v>40</v>
      </c>
      <c r="E164" s="23">
        <v>58</v>
      </c>
      <c r="F164" s="25">
        <v>28009</v>
      </c>
      <c r="G164" s="23">
        <f t="shared" ca="1" si="7"/>
        <v>44.610447155631668</v>
      </c>
      <c r="H164" s="23" t="str">
        <f t="shared" ca="1" si="6"/>
        <v>41-50</v>
      </c>
      <c r="I164" s="24" t="s">
        <v>465</v>
      </c>
      <c r="J164" s="24" t="s">
        <v>164</v>
      </c>
      <c r="K164" s="24" t="s">
        <v>66</v>
      </c>
      <c r="L164" s="24" t="s">
        <v>44</v>
      </c>
      <c r="M164" s="24" t="s">
        <v>45</v>
      </c>
      <c r="N164" s="23">
        <v>14</v>
      </c>
      <c r="O164" s="22" t="str">
        <f>VLOOKUP(A164,[1]CustomerAddress!$A$1:$F$3997,2)</f>
        <v>65105 Sommers Pass</v>
      </c>
      <c r="P164" s="22">
        <f>VLOOKUP(A164,[1]CustomerAddress!$A$1:$F$3997,3)</f>
        <v>3016</v>
      </c>
      <c r="Q164" s="22" t="str">
        <f>VLOOKUP(A164,[1]CustomerAddress!$A$1:$F$3997,4)</f>
        <v>VIC</v>
      </c>
      <c r="R164" s="22" t="str">
        <f>VLOOKUP(A164,[1]CustomerAddress!$A$1:$F$3997,5)</f>
        <v>Australia</v>
      </c>
      <c r="S164" s="22">
        <f>VLOOKUP(A164,[1]CustomerAddress!$A$1:$F$3997,6)</f>
        <v>10</v>
      </c>
      <c r="T164" s="22" t="str">
        <f>VLOOKUP(A164,Labels!$A$5:$I$3497,9)</f>
        <v>Lost Customer</v>
      </c>
    </row>
    <row r="165" spans="1:20" s="22" customFormat="1" ht="15.75" customHeight="1" x14ac:dyDescent="0.25">
      <c r="A165" s="23">
        <v>164</v>
      </c>
      <c r="B165" s="24" t="s">
        <v>466</v>
      </c>
      <c r="C165" s="24" t="s">
        <v>467</v>
      </c>
      <c r="D165" s="24" t="s">
        <v>40</v>
      </c>
      <c r="E165" s="23">
        <v>55</v>
      </c>
      <c r="F165" s="25">
        <v>36379</v>
      </c>
      <c r="G165" s="23">
        <f t="shared" ca="1" si="7"/>
        <v>21.678940306316598</v>
      </c>
      <c r="H165" s="23" t="str">
        <f t="shared" ca="1" si="6"/>
        <v>21-30</v>
      </c>
      <c r="I165" s="24" t="s">
        <v>60</v>
      </c>
      <c r="J165" s="24" t="s">
        <v>65</v>
      </c>
      <c r="K165" s="24" t="s">
        <v>62</v>
      </c>
      <c r="L165" s="24" t="s">
        <v>44</v>
      </c>
      <c r="M165" s="24" t="s">
        <v>45</v>
      </c>
      <c r="N165" s="23">
        <v>1</v>
      </c>
      <c r="O165" s="22" t="str">
        <f>VLOOKUP(A165,[1]CustomerAddress!$A$1:$F$3997,2)</f>
        <v>2054 Sommers Pass</v>
      </c>
      <c r="P165" s="22">
        <f>VLOOKUP(A165,[1]CustomerAddress!$A$1:$F$3997,3)</f>
        <v>4113</v>
      </c>
      <c r="Q165" s="22" t="str">
        <f>VLOOKUP(A165,[1]CustomerAddress!$A$1:$F$3997,4)</f>
        <v>QLD</v>
      </c>
      <c r="R165" s="22" t="str">
        <f>VLOOKUP(A165,[1]CustomerAddress!$A$1:$F$3997,5)</f>
        <v>Australia</v>
      </c>
      <c r="S165" s="22">
        <f>VLOOKUP(A165,[1]CustomerAddress!$A$1:$F$3997,6)</f>
        <v>4</v>
      </c>
      <c r="T165" s="22" t="str">
        <f>VLOOKUP(A165,Labels!$A$5:$I$3497,9)</f>
        <v>Lost Customer</v>
      </c>
    </row>
    <row r="166" spans="1:20" s="22" customFormat="1" ht="15.75" customHeight="1" x14ac:dyDescent="0.25">
      <c r="A166" s="23">
        <v>165</v>
      </c>
      <c r="B166" s="24" t="s">
        <v>468</v>
      </c>
      <c r="C166" s="24" t="s">
        <v>469</v>
      </c>
      <c r="D166" s="24" t="s">
        <v>48</v>
      </c>
      <c r="E166" s="23">
        <v>61</v>
      </c>
      <c r="F166" s="25">
        <v>30766</v>
      </c>
      <c r="G166" s="23">
        <f t="shared" ca="1" si="7"/>
        <v>37.057022498097417</v>
      </c>
      <c r="H166" s="23" t="str">
        <f t="shared" ca="1" si="6"/>
        <v>31-40</v>
      </c>
      <c r="I166" s="24" t="s">
        <v>49</v>
      </c>
      <c r="J166" s="24" t="s">
        <v>75</v>
      </c>
      <c r="K166" s="24" t="s">
        <v>43</v>
      </c>
      <c r="L166" s="24" t="s">
        <v>44</v>
      </c>
      <c r="M166" s="24" t="s">
        <v>45</v>
      </c>
      <c r="N166" s="23">
        <v>12</v>
      </c>
      <c r="O166" s="22" t="str">
        <f>VLOOKUP(A166,[1]CustomerAddress!$A$1:$F$3997,2)</f>
        <v>22371 Miller Trail</v>
      </c>
      <c r="P166" s="22">
        <f>VLOOKUP(A166,[1]CustomerAddress!$A$1:$F$3997,3)</f>
        <v>2032</v>
      </c>
      <c r="Q166" s="22" t="str">
        <f>VLOOKUP(A166,[1]CustomerAddress!$A$1:$F$3997,4)</f>
        <v>NSW</v>
      </c>
      <c r="R166" s="22" t="str">
        <f>VLOOKUP(A166,[1]CustomerAddress!$A$1:$F$3997,5)</f>
        <v>Australia</v>
      </c>
      <c r="S166" s="22">
        <f>VLOOKUP(A166,[1]CustomerAddress!$A$1:$F$3997,6)</f>
        <v>10</v>
      </c>
      <c r="T166" s="22" t="str">
        <f>VLOOKUP(A166,Labels!$A$5:$I$3497,9)</f>
        <v>Platinum Customer</v>
      </c>
    </row>
    <row r="167" spans="1:20" s="22" customFormat="1" ht="15.75" customHeight="1" x14ac:dyDescent="0.25">
      <c r="A167" s="23">
        <v>166</v>
      </c>
      <c r="B167" s="24" t="s">
        <v>470</v>
      </c>
      <c r="C167" s="24" t="s">
        <v>471</v>
      </c>
      <c r="D167" s="24" t="s">
        <v>48</v>
      </c>
      <c r="E167" s="23">
        <v>54</v>
      </c>
      <c r="F167" s="25">
        <v>20252</v>
      </c>
      <c r="G167" s="23">
        <f t="shared" ca="1" si="7"/>
        <v>65.862501950152208</v>
      </c>
      <c r="H167" s="23" t="str">
        <f t="shared" ca="1" si="6"/>
        <v>61-70</v>
      </c>
      <c r="I167" s="24" t="s">
        <v>472</v>
      </c>
      <c r="J167" s="24" t="s">
        <v>84</v>
      </c>
      <c r="K167" s="24" t="s">
        <v>62</v>
      </c>
      <c r="L167" s="24" t="s">
        <v>44</v>
      </c>
      <c r="M167" s="24" t="s">
        <v>57</v>
      </c>
      <c r="N167" s="23">
        <v>6</v>
      </c>
      <c r="O167" s="22" t="str">
        <f>VLOOKUP(A167,[1]CustomerAddress!$A$1:$F$3997,2)</f>
        <v>35807 Oneill Way</v>
      </c>
      <c r="P167" s="22">
        <f>VLOOKUP(A167,[1]CustomerAddress!$A$1:$F$3997,3)</f>
        <v>4300</v>
      </c>
      <c r="Q167" s="22" t="str">
        <f>VLOOKUP(A167,[1]CustomerAddress!$A$1:$F$3997,4)</f>
        <v>QLD</v>
      </c>
      <c r="R167" s="22" t="str">
        <f>VLOOKUP(A167,[1]CustomerAddress!$A$1:$F$3997,5)</f>
        <v>Australia</v>
      </c>
      <c r="S167" s="22">
        <f>VLOOKUP(A167,[1]CustomerAddress!$A$1:$F$3997,6)</f>
        <v>4</v>
      </c>
      <c r="T167" s="22" t="str">
        <f>VLOOKUP(A167,Labels!$A$5:$I$3497,9)</f>
        <v>Losing Customer</v>
      </c>
    </row>
    <row r="168" spans="1:20" s="22" customFormat="1" ht="15.75" customHeight="1" x14ac:dyDescent="0.25">
      <c r="A168" s="23">
        <v>167</v>
      </c>
      <c r="B168" s="24" t="s">
        <v>473</v>
      </c>
      <c r="C168" s="24" t="s">
        <v>474</v>
      </c>
      <c r="D168" s="24" t="s">
        <v>40</v>
      </c>
      <c r="E168" s="23">
        <v>95</v>
      </c>
      <c r="F168" s="25">
        <v>25503</v>
      </c>
      <c r="G168" s="23">
        <f ca="1">(NOW()-F168)/365</f>
        <v>51.476200580289202</v>
      </c>
      <c r="H168" s="23" t="str">
        <f t="shared" ca="1" si="6"/>
        <v>51-60</v>
      </c>
      <c r="J168" s="24" t="s">
        <v>42</v>
      </c>
      <c r="K168" s="24" t="s">
        <v>66</v>
      </c>
      <c r="L168" s="24" t="s">
        <v>44</v>
      </c>
      <c r="M168" s="24" t="s">
        <v>45</v>
      </c>
      <c r="N168" s="23">
        <v>17</v>
      </c>
      <c r="O168" s="22" t="str">
        <f>VLOOKUP(A168,[1]CustomerAddress!$A$1:$F$3997,2)</f>
        <v>75612 Clarendon Junction</v>
      </c>
      <c r="P168" s="22">
        <f>VLOOKUP(A168,[1]CustomerAddress!$A$1:$F$3997,3)</f>
        <v>4352</v>
      </c>
      <c r="Q168" s="22" t="str">
        <f>VLOOKUP(A168,[1]CustomerAddress!$A$1:$F$3997,4)</f>
        <v>QLD</v>
      </c>
      <c r="R168" s="22" t="str">
        <f>VLOOKUP(A168,[1]CustomerAddress!$A$1:$F$3997,5)</f>
        <v>Australia</v>
      </c>
      <c r="S168" s="22">
        <f>VLOOKUP(A168,[1]CustomerAddress!$A$1:$F$3997,6)</f>
        <v>6</v>
      </c>
      <c r="T168" s="22" t="str">
        <f>VLOOKUP(A168,Labels!$A$5:$I$3497,9)</f>
        <v>Platinum Customer</v>
      </c>
    </row>
    <row r="169" spans="1:20" s="22" customFormat="1" ht="15.75" hidden="1" customHeight="1" x14ac:dyDescent="0.25">
      <c r="A169" s="23">
        <v>168</v>
      </c>
      <c r="B169" s="24" t="s">
        <v>312</v>
      </c>
      <c r="C169" s="24" t="s">
        <v>475</v>
      </c>
      <c r="D169" s="24" t="s">
        <v>147</v>
      </c>
      <c r="E169" s="23">
        <v>8</v>
      </c>
      <c r="F169" s="25"/>
      <c r="G169" s="23"/>
      <c r="H169" s="23"/>
      <c r="I169" s="24" t="s">
        <v>317</v>
      </c>
      <c r="J169" s="24" t="s">
        <v>56</v>
      </c>
      <c r="K169" s="24" t="s">
        <v>62</v>
      </c>
      <c r="L169" s="24" t="s">
        <v>44</v>
      </c>
      <c r="M169" s="24" t="s">
        <v>45</v>
      </c>
      <c r="N169" s="23"/>
    </row>
    <row r="170" spans="1:20" s="22" customFormat="1" ht="15.75" customHeight="1" x14ac:dyDescent="0.25">
      <c r="A170" s="23">
        <v>169</v>
      </c>
      <c r="B170" s="24" t="s">
        <v>476</v>
      </c>
      <c r="C170" s="24" t="s">
        <v>477</v>
      </c>
      <c r="D170" s="24" t="s">
        <v>48</v>
      </c>
      <c r="E170" s="23">
        <v>20</v>
      </c>
      <c r="F170" s="25">
        <v>21112</v>
      </c>
      <c r="G170" s="23">
        <f ca="1">(NOW()-F170)/365</f>
        <v>63.506337566590574</v>
      </c>
      <c r="H170" s="23" t="str">
        <f t="shared" ref="H170:H180" ca="1" si="8">IF(G170&lt;=10,"0-10",IF(AND(G170&gt;10,G170&lt;=20),"11-20",IF(AND(G170&gt;20,G170&lt;=30),"21-30",IF(AND(G170&gt;30,G170&lt;=40),"31-40",IF(AND(G170&gt;40,G170&lt;=50),"41-50",IF(AND(G170&gt;50,G170&lt;=60),"51-60",IF(AND(G170&gt;60,G170&lt;=70),"61-70",IF(AND(G170&gt;70,G170&lt;=80),"71-80",IF(AND(G170&gt;80,G170&lt;=90),"81-90",IF(G170&gt;90,"91-100"))))))))))</f>
        <v>61-70</v>
      </c>
      <c r="I170" s="24" t="s">
        <v>266</v>
      </c>
      <c r="J170" s="24" t="s">
        <v>138</v>
      </c>
      <c r="K170" s="24" t="s">
        <v>66</v>
      </c>
      <c r="L170" s="24" t="s">
        <v>44</v>
      </c>
      <c r="M170" s="24" t="s">
        <v>45</v>
      </c>
      <c r="N170" s="23">
        <v>5</v>
      </c>
      <c r="O170" s="22" t="str">
        <f>VLOOKUP(A170,[1]CustomerAddress!$A$1:$F$3997,2)</f>
        <v>93 Iowa Junction</v>
      </c>
      <c r="P170" s="22">
        <f>VLOOKUP(A170,[1]CustomerAddress!$A$1:$F$3997,3)</f>
        <v>2116</v>
      </c>
      <c r="Q170" s="22" t="str">
        <f>VLOOKUP(A170,[1]CustomerAddress!$A$1:$F$3997,4)</f>
        <v>NSW</v>
      </c>
      <c r="R170" s="22" t="str">
        <f>VLOOKUP(A170,[1]CustomerAddress!$A$1:$F$3997,5)</f>
        <v>Australia</v>
      </c>
      <c r="S170" s="22">
        <f>VLOOKUP(A170,[1]CustomerAddress!$A$1:$F$3997,6)</f>
        <v>9</v>
      </c>
      <c r="T170" s="22" t="str">
        <f>VLOOKUP(A170,Labels!$A$5:$I$3497,9)</f>
        <v>Almost Lost Customer</v>
      </c>
    </row>
    <row r="171" spans="1:20" s="22" customFormat="1" ht="15.75" customHeight="1" x14ac:dyDescent="0.25">
      <c r="A171" s="23">
        <v>170</v>
      </c>
      <c r="B171" s="24" t="s">
        <v>478</v>
      </c>
      <c r="C171" s="24" t="s">
        <v>479</v>
      </c>
      <c r="D171" s="24" t="s">
        <v>48</v>
      </c>
      <c r="E171" s="23">
        <v>80</v>
      </c>
      <c r="F171" s="25">
        <v>27547</v>
      </c>
      <c r="G171" s="23">
        <f t="shared" ref="G171:G234" ca="1" si="9">(NOW()-F171)/365</f>
        <v>45.876200580289201</v>
      </c>
      <c r="H171" s="23" t="str">
        <f t="shared" ca="1" si="8"/>
        <v>41-50</v>
      </c>
      <c r="I171" s="24" t="s">
        <v>480</v>
      </c>
      <c r="J171" s="24" t="s">
        <v>42</v>
      </c>
      <c r="K171" s="24" t="s">
        <v>66</v>
      </c>
      <c r="L171" s="24" t="s">
        <v>44</v>
      </c>
      <c r="M171" s="24" t="s">
        <v>57</v>
      </c>
      <c r="N171" s="23">
        <v>21</v>
      </c>
      <c r="O171" s="22" t="str">
        <f>VLOOKUP(A171,[1]CustomerAddress!$A$1:$F$3997,2)</f>
        <v>48 Cascade Terrace</v>
      </c>
      <c r="P171" s="22">
        <f>VLOOKUP(A171,[1]CustomerAddress!$A$1:$F$3997,3)</f>
        <v>3057</v>
      </c>
      <c r="Q171" s="22" t="str">
        <f>VLOOKUP(A171,[1]CustomerAddress!$A$1:$F$3997,4)</f>
        <v>VIC</v>
      </c>
      <c r="R171" s="22" t="str">
        <f>VLOOKUP(A171,[1]CustomerAddress!$A$1:$F$3997,5)</f>
        <v>Australia</v>
      </c>
      <c r="S171" s="22">
        <f>VLOOKUP(A171,[1]CustomerAddress!$A$1:$F$3997,6)</f>
        <v>8</v>
      </c>
      <c r="T171" s="22" t="str">
        <f>VLOOKUP(A171,Labels!$A$5:$I$3497,9)</f>
        <v>Lost Customer</v>
      </c>
    </row>
    <row r="172" spans="1:20" s="22" customFormat="1" ht="15.75" customHeight="1" x14ac:dyDescent="0.25">
      <c r="A172" s="23">
        <v>171</v>
      </c>
      <c r="B172" s="24" t="s">
        <v>481</v>
      </c>
      <c r="C172" s="24" t="s">
        <v>482</v>
      </c>
      <c r="D172" s="24" t="s">
        <v>40</v>
      </c>
      <c r="E172" s="23">
        <v>62</v>
      </c>
      <c r="F172" s="25">
        <v>25906</v>
      </c>
      <c r="G172" s="23">
        <f t="shared" ca="1" si="9"/>
        <v>50.372090991248108</v>
      </c>
      <c r="H172" s="23" t="str">
        <f t="shared" ca="1" si="8"/>
        <v>51-60</v>
      </c>
      <c r="I172" s="24" t="s">
        <v>483</v>
      </c>
      <c r="J172" s="24" t="s">
        <v>84</v>
      </c>
      <c r="K172" s="24" t="s">
        <v>43</v>
      </c>
      <c r="L172" s="24" t="s">
        <v>44</v>
      </c>
      <c r="M172" s="24" t="s">
        <v>57</v>
      </c>
      <c r="N172" s="23">
        <v>10</v>
      </c>
      <c r="O172" s="22" t="str">
        <f>VLOOKUP(A172,[1]CustomerAddress!$A$1:$F$3997,2)</f>
        <v>13950 Jackson Avenue</v>
      </c>
      <c r="P172" s="22">
        <f>VLOOKUP(A172,[1]CustomerAddress!$A$1:$F$3997,3)</f>
        <v>2099</v>
      </c>
      <c r="Q172" s="22" t="str">
        <f>VLOOKUP(A172,[1]CustomerAddress!$A$1:$F$3997,4)</f>
        <v>NSW</v>
      </c>
      <c r="R172" s="22" t="str">
        <f>VLOOKUP(A172,[1]CustomerAddress!$A$1:$F$3997,5)</f>
        <v>Australia</v>
      </c>
      <c r="S172" s="22">
        <f>VLOOKUP(A172,[1]CustomerAddress!$A$1:$F$3997,6)</f>
        <v>11</v>
      </c>
      <c r="T172" s="22" t="str">
        <f>VLOOKUP(A172,Labels!$A$5:$I$3497,9)</f>
        <v>Platinum Customer</v>
      </c>
    </row>
    <row r="173" spans="1:20" s="22" customFormat="1" ht="15.75" customHeight="1" x14ac:dyDescent="0.25">
      <c r="A173" s="23">
        <v>172</v>
      </c>
      <c r="B173" s="24" t="s">
        <v>484</v>
      </c>
      <c r="C173" s="24" t="s">
        <v>485</v>
      </c>
      <c r="D173" s="24" t="s">
        <v>48</v>
      </c>
      <c r="E173" s="23">
        <v>54</v>
      </c>
      <c r="F173" s="25">
        <v>32398</v>
      </c>
      <c r="G173" s="23">
        <f t="shared" ca="1" si="9"/>
        <v>32.585789621385089</v>
      </c>
      <c r="H173" s="23" t="str">
        <f t="shared" ca="1" si="8"/>
        <v>31-40</v>
      </c>
      <c r="I173" s="24" t="s">
        <v>124</v>
      </c>
      <c r="J173" s="24" t="s">
        <v>84</v>
      </c>
      <c r="K173" s="24" t="s">
        <v>62</v>
      </c>
      <c r="L173" s="24" t="s">
        <v>44</v>
      </c>
      <c r="M173" s="24" t="s">
        <v>45</v>
      </c>
      <c r="N173" s="23">
        <v>6</v>
      </c>
      <c r="O173" s="22" t="str">
        <f>VLOOKUP(A173,[1]CustomerAddress!$A$1:$F$3997,2)</f>
        <v>35386 Mockingbird Road</v>
      </c>
      <c r="P173" s="22">
        <f>VLOOKUP(A173,[1]CustomerAddress!$A$1:$F$3997,3)</f>
        <v>3749</v>
      </c>
      <c r="Q173" s="22" t="str">
        <f>VLOOKUP(A173,[1]CustomerAddress!$A$1:$F$3997,4)</f>
        <v>VIC</v>
      </c>
      <c r="R173" s="22" t="str">
        <f>VLOOKUP(A173,[1]CustomerAddress!$A$1:$F$3997,5)</f>
        <v>Australia</v>
      </c>
      <c r="S173" s="22">
        <f>VLOOKUP(A173,[1]CustomerAddress!$A$1:$F$3997,6)</f>
        <v>4</v>
      </c>
      <c r="T173" s="22" t="str">
        <f>VLOOKUP(A173,Labels!$A$5:$I$3497,9)</f>
        <v>Very Loyal</v>
      </c>
    </row>
    <row r="174" spans="1:20" s="22" customFormat="1" ht="15.75" customHeight="1" x14ac:dyDescent="0.25">
      <c r="A174" s="23">
        <v>173</v>
      </c>
      <c r="B174" s="24" t="s">
        <v>486</v>
      </c>
      <c r="C174" s="24" t="s">
        <v>487</v>
      </c>
      <c r="D174" s="24" t="s">
        <v>40</v>
      </c>
      <c r="E174" s="23">
        <v>99</v>
      </c>
      <c r="F174" s="25">
        <v>35432</v>
      </c>
      <c r="G174" s="23">
        <f t="shared" ca="1" si="9"/>
        <v>24.273460854261803</v>
      </c>
      <c r="H174" s="23" t="str">
        <f t="shared" ca="1" si="8"/>
        <v>21-30</v>
      </c>
      <c r="I174" s="24" t="s">
        <v>317</v>
      </c>
      <c r="J174" s="24" t="s">
        <v>42</v>
      </c>
      <c r="K174" s="24" t="s">
        <v>62</v>
      </c>
      <c r="L174" s="24" t="s">
        <v>44</v>
      </c>
      <c r="M174" s="24" t="s">
        <v>57</v>
      </c>
      <c r="N174" s="23">
        <v>1</v>
      </c>
      <c r="O174" s="22" t="str">
        <f>VLOOKUP(A174,[1]CustomerAddress!$A$1:$F$3997,2)</f>
        <v>2 Randy Point</v>
      </c>
      <c r="P174" s="22">
        <f>VLOOKUP(A174,[1]CustomerAddress!$A$1:$F$3997,3)</f>
        <v>2766</v>
      </c>
      <c r="Q174" s="22" t="str">
        <f>VLOOKUP(A174,[1]CustomerAddress!$A$1:$F$3997,4)</f>
        <v>NSW</v>
      </c>
      <c r="R174" s="22" t="str">
        <f>VLOOKUP(A174,[1]CustomerAddress!$A$1:$F$3997,5)</f>
        <v>Australia</v>
      </c>
      <c r="S174" s="22">
        <f>VLOOKUP(A174,[1]CustomerAddress!$A$1:$F$3997,6)</f>
        <v>8</v>
      </c>
      <c r="T174" s="22" t="str">
        <f>VLOOKUP(A174,Labels!$A$5:$I$3497,9)</f>
        <v>Platinum Customer</v>
      </c>
    </row>
    <row r="175" spans="1:20" s="22" customFormat="1" ht="15.75" customHeight="1" x14ac:dyDescent="0.25">
      <c r="A175" s="23">
        <v>174</v>
      </c>
      <c r="B175" s="24" t="s">
        <v>488</v>
      </c>
      <c r="C175" s="24" t="s">
        <v>489</v>
      </c>
      <c r="D175" s="24" t="s">
        <v>40</v>
      </c>
      <c r="E175" s="23">
        <v>93</v>
      </c>
      <c r="F175" s="25">
        <v>32838</v>
      </c>
      <c r="G175" s="23">
        <f t="shared" ca="1" si="9"/>
        <v>31.380310169330297</v>
      </c>
      <c r="H175" s="23" t="str">
        <f t="shared" ca="1" si="8"/>
        <v>31-40</v>
      </c>
      <c r="I175" s="24" t="s">
        <v>170</v>
      </c>
      <c r="J175" s="24" t="s">
        <v>42</v>
      </c>
      <c r="K175" s="24" t="s">
        <v>43</v>
      </c>
      <c r="L175" s="24" t="s">
        <v>44</v>
      </c>
      <c r="M175" s="24" t="s">
        <v>57</v>
      </c>
      <c r="N175" s="23">
        <v>12</v>
      </c>
      <c r="O175" s="22" t="str">
        <f>VLOOKUP(A175,[1]CustomerAddress!$A$1:$F$3997,2)</f>
        <v>6898 Redwing Park</v>
      </c>
      <c r="P175" s="22">
        <f>VLOOKUP(A175,[1]CustomerAddress!$A$1:$F$3997,3)</f>
        <v>2148</v>
      </c>
      <c r="Q175" s="22" t="str">
        <f>VLOOKUP(A175,[1]CustomerAddress!$A$1:$F$3997,4)</f>
        <v>NSW</v>
      </c>
      <c r="R175" s="22" t="str">
        <f>VLOOKUP(A175,[1]CustomerAddress!$A$1:$F$3997,5)</f>
        <v>Australia</v>
      </c>
      <c r="S175" s="22">
        <f>VLOOKUP(A175,[1]CustomerAddress!$A$1:$F$3997,6)</f>
        <v>9</v>
      </c>
      <c r="T175" s="22" t="str">
        <f>VLOOKUP(A175,Labels!$A$5:$I$3497,9)</f>
        <v>Platinum Customer</v>
      </c>
    </row>
    <row r="176" spans="1:20" s="22" customFormat="1" ht="15.75" customHeight="1" x14ac:dyDescent="0.25">
      <c r="A176" s="23">
        <v>175</v>
      </c>
      <c r="B176" s="24" t="s">
        <v>490</v>
      </c>
      <c r="C176" s="24" t="s">
        <v>491</v>
      </c>
      <c r="D176" s="24" t="s">
        <v>48</v>
      </c>
      <c r="E176" s="23">
        <v>36</v>
      </c>
      <c r="F176" s="25">
        <v>27726</v>
      </c>
      <c r="G176" s="23">
        <f t="shared" ca="1" si="9"/>
        <v>45.385789621385094</v>
      </c>
      <c r="H176" s="23" t="str">
        <f t="shared" ca="1" si="8"/>
        <v>41-50</v>
      </c>
      <c r="I176" s="24" t="s">
        <v>420</v>
      </c>
      <c r="J176" s="24" t="s">
        <v>84</v>
      </c>
      <c r="K176" s="24" t="s">
        <v>62</v>
      </c>
      <c r="L176" s="24" t="s">
        <v>44</v>
      </c>
      <c r="M176" s="24" t="s">
        <v>57</v>
      </c>
      <c r="N176" s="23">
        <v>5</v>
      </c>
      <c r="O176" s="22" t="str">
        <f>VLOOKUP(A176,[1]CustomerAddress!$A$1:$F$3997,2)</f>
        <v>52273 Bay Place</v>
      </c>
      <c r="P176" s="22">
        <f>VLOOKUP(A176,[1]CustomerAddress!$A$1:$F$3997,3)</f>
        <v>3145</v>
      </c>
      <c r="Q176" s="22" t="str">
        <f>VLOOKUP(A176,[1]CustomerAddress!$A$1:$F$3997,4)</f>
        <v>VIC</v>
      </c>
      <c r="R176" s="22" t="str">
        <f>VLOOKUP(A176,[1]CustomerAddress!$A$1:$F$3997,5)</f>
        <v>Australia</v>
      </c>
      <c r="S176" s="22">
        <f>VLOOKUP(A176,[1]CustomerAddress!$A$1:$F$3997,6)</f>
        <v>11</v>
      </c>
      <c r="T176" s="22" t="str">
        <f>VLOOKUP(A176,Labels!$A$5:$I$3497,9)</f>
        <v>High Risk Customer</v>
      </c>
    </row>
    <row r="177" spans="1:20" s="22" customFormat="1" ht="15.75" customHeight="1" x14ac:dyDescent="0.25">
      <c r="A177" s="23">
        <v>176</v>
      </c>
      <c r="B177" s="24" t="s">
        <v>492</v>
      </c>
      <c r="C177" s="24" t="s">
        <v>493</v>
      </c>
      <c r="D177" s="24" t="s">
        <v>48</v>
      </c>
      <c r="E177" s="23">
        <v>39</v>
      </c>
      <c r="F177" s="25">
        <v>33707</v>
      </c>
      <c r="G177" s="23">
        <f t="shared" ca="1" si="9"/>
        <v>28.999488251522077</v>
      </c>
      <c r="H177" s="23" t="str">
        <f t="shared" ca="1" si="8"/>
        <v>21-30</v>
      </c>
      <c r="I177" s="24" t="s">
        <v>494</v>
      </c>
      <c r="J177" s="24" t="s">
        <v>54</v>
      </c>
      <c r="K177" s="24" t="s">
        <v>43</v>
      </c>
      <c r="L177" s="24" t="s">
        <v>44</v>
      </c>
      <c r="M177" s="24" t="s">
        <v>57</v>
      </c>
      <c r="N177" s="23">
        <v>10</v>
      </c>
      <c r="O177" s="22" t="str">
        <f>VLOOKUP(A177,[1]CustomerAddress!$A$1:$F$3997,2)</f>
        <v>272 Montana Avenue</v>
      </c>
      <c r="P177" s="22">
        <f>VLOOKUP(A177,[1]CustomerAddress!$A$1:$F$3997,3)</f>
        <v>2021</v>
      </c>
      <c r="Q177" s="22" t="str">
        <f>VLOOKUP(A177,[1]CustomerAddress!$A$1:$F$3997,4)</f>
        <v>NSW</v>
      </c>
      <c r="R177" s="22" t="str">
        <f>VLOOKUP(A177,[1]CustomerAddress!$A$1:$F$3997,5)</f>
        <v>Australia</v>
      </c>
      <c r="S177" s="22">
        <f>VLOOKUP(A177,[1]CustomerAddress!$A$1:$F$3997,6)</f>
        <v>8</v>
      </c>
      <c r="T177" s="22" t="str">
        <f>VLOOKUP(A177,Labels!$A$5:$I$3497,9)</f>
        <v>Potential Customer</v>
      </c>
    </row>
    <row r="178" spans="1:20" s="22" customFormat="1" ht="15.75" customHeight="1" x14ac:dyDescent="0.25">
      <c r="A178" s="23">
        <v>177</v>
      </c>
      <c r="B178" s="24" t="s">
        <v>495</v>
      </c>
      <c r="C178" s="24" t="s">
        <v>496</v>
      </c>
      <c r="D178" s="24" t="s">
        <v>40</v>
      </c>
      <c r="E178" s="23">
        <v>25</v>
      </c>
      <c r="F178" s="25">
        <v>32821</v>
      </c>
      <c r="G178" s="23">
        <f t="shared" ca="1" si="9"/>
        <v>31.426885511796051</v>
      </c>
      <c r="H178" s="23" t="str">
        <f t="shared" ca="1" si="8"/>
        <v>31-40</v>
      </c>
      <c r="I178" s="24" t="s">
        <v>102</v>
      </c>
      <c r="J178" s="24" t="s">
        <v>50</v>
      </c>
      <c r="K178" s="24" t="s">
        <v>66</v>
      </c>
      <c r="L178" s="24" t="s">
        <v>44</v>
      </c>
      <c r="M178" s="24" t="s">
        <v>57</v>
      </c>
      <c r="N178" s="23">
        <v>4</v>
      </c>
      <c r="O178" s="22" t="str">
        <f>VLOOKUP(A178,[1]CustomerAddress!$A$1:$F$3997,2)</f>
        <v>82520 Mifflin Drive</v>
      </c>
      <c r="P178" s="22">
        <f>VLOOKUP(A178,[1]CustomerAddress!$A$1:$F$3997,3)</f>
        <v>2333</v>
      </c>
      <c r="Q178" s="22" t="str">
        <f>VLOOKUP(A178,[1]CustomerAddress!$A$1:$F$3997,4)</f>
        <v>NSW</v>
      </c>
      <c r="R178" s="22" t="str">
        <f>VLOOKUP(A178,[1]CustomerAddress!$A$1:$F$3997,5)</f>
        <v>Australia</v>
      </c>
      <c r="S178" s="22">
        <f>VLOOKUP(A178,[1]CustomerAddress!$A$1:$F$3997,6)</f>
        <v>5</v>
      </c>
      <c r="T178" s="22" t="str">
        <f>VLOOKUP(A178,Labels!$A$5:$I$3497,9)</f>
        <v>Potential Customer</v>
      </c>
    </row>
    <row r="179" spans="1:20" s="22" customFormat="1" ht="15.75" customHeight="1" x14ac:dyDescent="0.25">
      <c r="A179" s="23">
        <v>178</v>
      </c>
      <c r="B179" s="24" t="s">
        <v>497</v>
      </c>
      <c r="C179" s="24" t="s">
        <v>498</v>
      </c>
      <c r="D179" s="24" t="s">
        <v>48</v>
      </c>
      <c r="E179" s="23">
        <v>2</v>
      </c>
      <c r="F179" s="25">
        <v>24565</v>
      </c>
      <c r="G179" s="23">
        <f t="shared" ca="1" si="9"/>
        <v>54.046063593987832</v>
      </c>
      <c r="H179" s="23" t="str">
        <f t="shared" ca="1" si="8"/>
        <v>51-60</v>
      </c>
      <c r="J179" s="24" t="s">
        <v>61</v>
      </c>
      <c r="K179" s="24" t="s">
        <v>62</v>
      </c>
      <c r="L179" s="24" t="s">
        <v>44</v>
      </c>
      <c r="M179" s="24" t="s">
        <v>57</v>
      </c>
      <c r="N179" s="23">
        <v>8</v>
      </c>
      <c r="O179" s="22" t="str">
        <f>VLOOKUP(A179,[1]CustomerAddress!$A$1:$F$3997,2)</f>
        <v>8 Dixon Parkway</v>
      </c>
      <c r="P179" s="22">
        <f>VLOOKUP(A179,[1]CustomerAddress!$A$1:$F$3997,3)</f>
        <v>2783</v>
      </c>
      <c r="Q179" s="22" t="str">
        <f>VLOOKUP(A179,[1]CustomerAddress!$A$1:$F$3997,4)</f>
        <v>NSW</v>
      </c>
      <c r="R179" s="22" t="str">
        <f>VLOOKUP(A179,[1]CustomerAddress!$A$1:$F$3997,5)</f>
        <v>Australia</v>
      </c>
      <c r="S179" s="22">
        <f>VLOOKUP(A179,[1]CustomerAddress!$A$1:$F$3997,6)</f>
        <v>7</v>
      </c>
      <c r="T179" s="22" t="str">
        <f>VLOOKUP(A179,Labels!$A$5:$I$3497,9)</f>
        <v>Late Bloomer</v>
      </c>
    </row>
    <row r="180" spans="1:20" s="22" customFormat="1" ht="15.75" customHeight="1" x14ac:dyDescent="0.25">
      <c r="A180" s="23">
        <v>179</v>
      </c>
      <c r="B180" s="24" t="s">
        <v>499</v>
      </c>
      <c r="C180" s="24" t="s">
        <v>500</v>
      </c>
      <c r="D180" s="24" t="s">
        <v>48</v>
      </c>
      <c r="E180" s="23">
        <v>23</v>
      </c>
      <c r="F180" s="25">
        <v>24238</v>
      </c>
      <c r="G180" s="23">
        <f t="shared" ca="1" si="9"/>
        <v>54.941954004946737</v>
      </c>
      <c r="H180" s="23" t="str">
        <f t="shared" ca="1" si="8"/>
        <v>51-60</v>
      </c>
      <c r="I180" s="24" t="s">
        <v>425</v>
      </c>
      <c r="J180" s="24" t="s">
        <v>84</v>
      </c>
      <c r="K180" s="24" t="s">
        <v>66</v>
      </c>
      <c r="L180" s="24" t="s">
        <v>44</v>
      </c>
      <c r="M180" s="24" t="s">
        <v>45</v>
      </c>
      <c r="N180" s="23">
        <v>6</v>
      </c>
      <c r="O180" s="22" t="str">
        <f>VLOOKUP(A180,[1]CustomerAddress!$A$1:$F$3997,2)</f>
        <v>4 Dayton Terrace</v>
      </c>
      <c r="P180" s="22">
        <f>VLOOKUP(A180,[1]CustomerAddress!$A$1:$F$3997,3)</f>
        <v>2280</v>
      </c>
      <c r="Q180" s="22" t="str">
        <f>VLOOKUP(A180,[1]CustomerAddress!$A$1:$F$3997,4)</f>
        <v>NSW</v>
      </c>
      <c r="R180" s="22" t="str">
        <f>VLOOKUP(A180,[1]CustomerAddress!$A$1:$F$3997,5)</f>
        <v>Australia</v>
      </c>
      <c r="S180" s="22">
        <f>VLOOKUP(A180,[1]CustomerAddress!$A$1:$F$3997,6)</f>
        <v>9</v>
      </c>
      <c r="T180" s="22" t="str">
        <f>VLOOKUP(A180,Labels!$A$5:$I$3497,9)</f>
        <v>Late Bloomer</v>
      </c>
    </row>
    <row r="181" spans="1:20" s="22" customFormat="1" ht="15.75" hidden="1" customHeight="1" x14ac:dyDescent="0.25">
      <c r="A181" s="23">
        <v>180</v>
      </c>
      <c r="B181" s="24" t="s">
        <v>501</v>
      </c>
      <c r="C181" s="24" t="s">
        <v>101</v>
      </c>
      <c r="D181" s="24" t="s">
        <v>40</v>
      </c>
      <c r="E181" s="23">
        <v>16</v>
      </c>
      <c r="F181" s="25">
        <v>26193</v>
      </c>
      <c r="G181" s="23">
        <f t="shared" ca="1" si="9"/>
        <v>49.585789621385089</v>
      </c>
      <c r="H181" s="23"/>
      <c r="I181" s="24" t="s">
        <v>502</v>
      </c>
      <c r="J181" s="24" t="s">
        <v>75</v>
      </c>
      <c r="K181" s="24" t="s">
        <v>62</v>
      </c>
      <c r="L181" s="24" t="s">
        <v>44</v>
      </c>
      <c r="M181" s="24" t="s">
        <v>57</v>
      </c>
      <c r="N181" s="23">
        <v>14</v>
      </c>
    </row>
    <row r="182" spans="1:20" s="22" customFormat="1" ht="15.75" customHeight="1" x14ac:dyDescent="0.25">
      <c r="A182" s="23">
        <v>181</v>
      </c>
      <c r="B182" s="24" t="s">
        <v>503</v>
      </c>
      <c r="C182" s="24" t="s">
        <v>504</v>
      </c>
      <c r="D182" s="24" t="s">
        <v>40</v>
      </c>
      <c r="E182" s="23">
        <v>49</v>
      </c>
      <c r="F182" s="25">
        <v>30276</v>
      </c>
      <c r="G182" s="23">
        <f t="shared" ca="1" si="9"/>
        <v>38.399488251522079</v>
      </c>
      <c r="H182" s="23" t="str">
        <f t="shared" ref="H182:H184" ca="1" si="10">IF(G182&lt;=10,"0-10",IF(AND(G182&gt;10,G182&lt;=20),"11-20",IF(AND(G182&gt;20,G182&lt;=30),"21-30",IF(AND(G182&gt;30,G182&lt;=40),"31-40",IF(AND(G182&gt;40,G182&lt;=50),"41-50",IF(AND(G182&gt;50,G182&lt;=60),"51-60",IF(AND(G182&gt;60,G182&lt;=70),"61-70",IF(AND(G182&gt;70,G182&lt;=80),"71-80",IF(AND(G182&gt;80,G182&lt;=90),"81-90",IF(G182&gt;90,"91-100"))))))))))</f>
        <v>31-40</v>
      </c>
      <c r="I182" s="24" t="s">
        <v>60</v>
      </c>
      <c r="J182" s="24" t="s">
        <v>84</v>
      </c>
      <c r="K182" s="24" t="s">
        <v>43</v>
      </c>
      <c r="L182" s="24" t="s">
        <v>44</v>
      </c>
      <c r="M182" s="24" t="s">
        <v>57</v>
      </c>
      <c r="N182" s="23">
        <v>9</v>
      </c>
      <c r="O182" s="22" t="str">
        <f>VLOOKUP(A182,[1]CustomerAddress!$A$1:$F$3997,2)</f>
        <v>8256 Annamark Court</v>
      </c>
      <c r="P182" s="22">
        <f>VLOOKUP(A182,[1]CustomerAddress!$A$1:$F$3997,3)</f>
        <v>3638</v>
      </c>
      <c r="Q182" s="22" t="str">
        <f>VLOOKUP(A182,[1]CustomerAddress!$A$1:$F$3997,4)</f>
        <v>VIC</v>
      </c>
      <c r="R182" s="22" t="str">
        <f>VLOOKUP(A182,[1]CustomerAddress!$A$1:$F$3997,5)</f>
        <v>Australia</v>
      </c>
      <c r="S182" s="22">
        <f>VLOOKUP(A182,[1]CustomerAddress!$A$1:$F$3997,6)</f>
        <v>1</v>
      </c>
      <c r="T182" s="22" t="str">
        <f>VLOOKUP(A182,Labels!$A$5:$I$3497,9)</f>
        <v>High Risk Customer</v>
      </c>
    </row>
    <row r="183" spans="1:20" s="22" customFormat="1" ht="15.75" customHeight="1" x14ac:dyDescent="0.25">
      <c r="A183" s="23">
        <v>182</v>
      </c>
      <c r="B183" s="24" t="s">
        <v>505</v>
      </c>
      <c r="C183" s="24" t="s">
        <v>506</v>
      </c>
      <c r="D183" s="24" t="s">
        <v>48</v>
      </c>
      <c r="E183" s="23">
        <v>99</v>
      </c>
      <c r="F183" s="25">
        <v>33928</v>
      </c>
      <c r="G183" s="23">
        <f t="shared" ca="1" si="9"/>
        <v>28.394008799467283</v>
      </c>
      <c r="H183" s="23" t="str">
        <f t="shared" ca="1" si="10"/>
        <v>21-30</v>
      </c>
      <c r="I183" s="24" t="s">
        <v>99</v>
      </c>
      <c r="J183" s="24" t="s">
        <v>50</v>
      </c>
      <c r="K183" s="24" t="s">
        <v>62</v>
      </c>
      <c r="L183" s="24" t="s">
        <v>44</v>
      </c>
      <c r="M183" s="24" t="s">
        <v>45</v>
      </c>
      <c r="N183" s="23">
        <v>7</v>
      </c>
      <c r="O183" s="22" t="str">
        <f>VLOOKUP(A183,[1]CustomerAddress!$A$1:$F$3997,2)</f>
        <v>83012 Dapin Lane</v>
      </c>
      <c r="P183" s="22">
        <f>VLOOKUP(A183,[1]CustomerAddress!$A$1:$F$3997,3)</f>
        <v>4300</v>
      </c>
      <c r="Q183" s="22" t="str">
        <f>VLOOKUP(A183,[1]CustomerAddress!$A$1:$F$3997,4)</f>
        <v>QLD</v>
      </c>
      <c r="R183" s="22" t="str">
        <f>VLOOKUP(A183,[1]CustomerAddress!$A$1:$F$3997,5)</f>
        <v>Australia</v>
      </c>
      <c r="S183" s="22">
        <f>VLOOKUP(A183,[1]CustomerAddress!$A$1:$F$3997,6)</f>
        <v>4</v>
      </c>
      <c r="T183" s="22" t="str">
        <f>VLOOKUP(A183,Labels!$A$5:$I$3497,9)</f>
        <v>Very Loyal</v>
      </c>
    </row>
    <row r="184" spans="1:20" s="22" customFormat="1" ht="15.75" customHeight="1" x14ac:dyDescent="0.25">
      <c r="A184" s="23">
        <v>183</v>
      </c>
      <c r="B184" s="24" t="s">
        <v>507</v>
      </c>
      <c r="C184" s="24" t="s">
        <v>508</v>
      </c>
      <c r="D184" s="24" t="s">
        <v>40</v>
      </c>
      <c r="E184" s="23">
        <v>7</v>
      </c>
      <c r="F184" s="25">
        <v>35647</v>
      </c>
      <c r="G184" s="23">
        <f t="shared" ca="1" si="9"/>
        <v>23.684419758371391</v>
      </c>
      <c r="H184" s="23" t="str">
        <f t="shared" ca="1" si="10"/>
        <v>21-30</v>
      </c>
      <c r="I184" s="24" t="s">
        <v>509</v>
      </c>
      <c r="J184" s="24" t="s">
        <v>65</v>
      </c>
      <c r="K184" s="24" t="s">
        <v>62</v>
      </c>
      <c r="L184" s="24" t="s">
        <v>44</v>
      </c>
      <c r="M184" s="24" t="s">
        <v>57</v>
      </c>
      <c r="N184" s="23">
        <v>3</v>
      </c>
      <c r="O184" s="22" t="str">
        <f>VLOOKUP(A184,[1]CustomerAddress!$A$1:$F$3997,2)</f>
        <v>8 Haas Park</v>
      </c>
      <c r="P184" s="22">
        <f>VLOOKUP(A184,[1]CustomerAddress!$A$1:$F$3997,3)</f>
        <v>2074</v>
      </c>
      <c r="Q184" s="22" t="str">
        <f>VLOOKUP(A184,[1]CustomerAddress!$A$1:$F$3997,4)</f>
        <v>NSW</v>
      </c>
      <c r="R184" s="22" t="str">
        <f>VLOOKUP(A184,[1]CustomerAddress!$A$1:$F$3997,5)</f>
        <v>Australia</v>
      </c>
      <c r="S184" s="22">
        <f>VLOOKUP(A184,[1]CustomerAddress!$A$1:$F$3997,6)</f>
        <v>10</v>
      </c>
      <c r="T184" s="22" t="str">
        <f>VLOOKUP(A184,Labels!$A$5:$I$3497,9)</f>
        <v>Evasive Customer</v>
      </c>
    </row>
    <row r="185" spans="1:20" s="22" customFormat="1" ht="15.75" hidden="1" customHeight="1" x14ac:dyDescent="0.25">
      <c r="A185" s="23">
        <v>184</v>
      </c>
      <c r="B185" s="24" t="s">
        <v>510</v>
      </c>
      <c r="C185" s="24" t="s">
        <v>511</v>
      </c>
      <c r="D185" s="24" t="s">
        <v>48</v>
      </c>
      <c r="E185" s="23">
        <v>40</v>
      </c>
      <c r="F185" s="25">
        <v>26280</v>
      </c>
      <c r="G185" s="23">
        <f t="shared" ca="1" si="9"/>
        <v>49.347433457001529</v>
      </c>
      <c r="H185" s="23"/>
      <c r="I185" s="24" t="s">
        <v>344</v>
      </c>
      <c r="J185" s="24" t="s">
        <v>84</v>
      </c>
      <c r="K185" s="24" t="s">
        <v>66</v>
      </c>
      <c r="L185" s="24" t="s">
        <v>44</v>
      </c>
      <c r="M185" s="24" t="s">
        <v>45</v>
      </c>
      <c r="N185" s="23">
        <v>7</v>
      </c>
    </row>
    <row r="186" spans="1:20" s="22" customFormat="1" ht="15.75" customHeight="1" x14ac:dyDescent="0.25">
      <c r="A186" s="23">
        <v>185</v>
      </c>
      <c r="B186" s="24" t="s">
        <v>512</v>
      </c>
      <c r="C186" s="24" t="s">
        <v>513</v>
      </c>
      <c r="D186" s="24" t="s">
        <v>48</v>
      </c>
      <c r="E186" s="23">
        <v>80</v>
      </c>
      <c r="F186" s="25">
        <v>29202</v>
      </c>
      <c r="G186" s="23">
        <f t="shared" ca="1" si="9"/>
        <v>41.341954004946736</v>
      </c>
      <c r="H186" s="23" t="str">
        <f t="shared" ref="H186:H246" ca="1" si="11">IF(G186&lt;=10,"0-10",IF(AND(G186&gt;10,G186&lt;=20),"11-20",IF(AND(G186&gt;20,G186&lt;=30),"21-30",IF(AND(G186&gt;30,G186&lt;=40),"31-40",IF(AND(G186&gt;40,G186&lt;=50),"41-50",IF(AND(G186&gt;50,G186&lt;=60),"51-60",IF(AND(G186&gt;60,G186&lt;=70),"61-70",IF(AND(G186&gt;70,G186&lt;=80),"71-80",IF(AND(G186&gt;80,G186&lt;=90),"81-90",IF(G186&gt;90,"91-100"))))))))))</f>
        <v>41-50</v>
      </c>
      <c r="J186" s="24" t="s">
        <v>54</v>
      </c>
      <c r="K186" s="24" t="s">
        <v>43</v>
      </c>
      <c r="L186" s="24" t="s">
        <v>44</v>
      </c>
      <c r="M186" s="24" t="s">
        <v>45</v>
      </c>
      <c r="N186" s="23">
        <v>13</v>
      </c>
      <c r="O186" s="22" t="str">
        <f>VLOOKUP(A186,[1]CustomerAddress!$A$1:$F$3997,2)</f>
        <v>3567 Northfield Lane</v>
      </c>
      <c r="P186" s="22">
        <f>VLOOKUP(A186,[1]CustomerAddress!$A$1:$F$3997,3)</f>
        <v>2430</v>
      </c>
      <c r="Q186" s="22" t="str">
        <f>VLOOKUP(A186,[1]CustomerAddress!$A$1:$F$3997,4)</f>
        <v>NSW</v>
      </c>
      <c r="R186" s="22" t="str">
        <f>VLOOKUP(A186,[1]CustomerAddress!$A$1:$F$3997,5)</f>
        <v>Australia</v>
      </c>
      <c r="S186" s="22">
        <f>VLOOKUP(A186,[1]CustomerAddress!$A$1:$F$3997,6)</f>
        <v>5</v>
      </c>
      <c r="T186" s="22" t="str">
        <f>VLOOKUP(A186,Labels!$A$5:$I$3497,9)</f>
        <v>Very Loyal</v>
      </c>
    </row>
    <row r="187" spans="1:20" s="22" customFormat="1" ht="15.75" customHeight="1" x14ac:dyDescent="0.25">
      <c r="A187" s="23">
        <v>186</v>
      </c>
      <c r="B187" s="24" t="s">
        <v>514</v>
      </c>
      <c r="C187" s="24" t="s">
        <v>515</v>
      </c>
      <c r="D187" s="24" t="s">
        <v>40</v>
      </c>
      <c r="E187" s="23">
        <v>46</v>
      </c>
      <c r="F187" s="25">
        <v>27155</v>
      </c>
      <c r="G187" s="23">
        <f t="shared" ca="1" si="9"/>
        <v>46.95017318302893</v>
      </c>
      <c r="H187" s="23" t="str">
        <f t="shared" ca="1" si="11"/>
        <v>41-50</v>
      </c>
      <c r="I187" s="24" t="s">
        <v>516</v>
      </c>
      <c r="J187" s="24" t="s">
        <v>50</v>
      </c>
      <c r="K187" s="24" t="s">
        <v>43</v>
      </c>
      <c r="L187" s="24" t="s">
        <v>44</v>
      </c>
      <c r="M187" s="24" t="s">
        <v>57</v>
      </c>
      <c r="N187" s="23">
        <v>3</v>
      </c>
      <c r="O187" s="22" t="str">
        <f>VLOOKUP(A187,[1]CustomerAddress!$A$1:$F$3997,2)</f>
        <v>0059 Brentwood Road</v>
      </c>
      <c r="P187" s="22">
        <f>VLOOKUP(A187,[1]CustomerAddress!$A$1:$F$3997,3)</f>
        <v>4560</v>
      </c>
      <c r="Q187" s="22" t="str">
        <f>VLOOKUP(A187,[1]CustomerAddress!$A$1:$F$3997,4)</f>
        <v>QLD</v>
      </c>
      <c r="R187" s="22" t="str">
        <f>VLOOKUP(A187,[1]CustomerAddress!$A$1:$F$3997,5)</f>
        <v>Australia</v>
      </c>
      <c r="S187" s="22">
        <f>VLOOKUP(A187,[1]CustomerAddress!$A$1:$F$3997,6)</f>
        <v>7</v>
      </c>
      <c r="T187" s="22" t="str">
        <f>VLOOKUP(A187,Labels!$A$5:$I$3497,9)</f>
        <v>Late Bloomer</v>
      </c>
    </row>
    <row r="188" spans="1:20" s="22" customFormat="1" ht="15.75" customHeight="1" x14ac:dyDescent="0.25">
      <c r="A188" s="23">
        <v>187</v>
      </c>
      <c r="B188" s="24" t="s">
        <v>517</v>
      </c>
      <c r="C188" s="24" t="s">
        <v>518</v>
      </c>
      <c r="D188" s="24" t="s">
        <v>48</v>
      </c>
      <c r="E188" s="23">
        <v>97</v>
      </c>
      <c r="F188" s="25">
        <v>19752</v>
      </c>
      <c r="G188" s="23">
        <f t="shared" ca="1" si="9"/>
        <v>67.232364963850841</v>
      </c>
      <c r="H188" s="23" t="str">
        <f t="shared" ca="1" si="11"/>
        <v>61-70</v>
      </c>
      <c r="I188" s="24" t="s">
        <v>519</v>
      </c>
      <c r="J188" s="24" t="s">
        <v>61</v>
      </c>
      <c r="K188" s="24" t="s">
        <v>43</v>
      </c>
      <c r="L188" s="24" t="s">
        <v>44</v>
      </c>
      <c r="M188" s="24" t="s">
        <v>57</v>
      </c>
      <c r="N188" s="23">
        <v>11</v>
      </c>
      <c r="O188" s="22" t="str">
        <f>VLOOKUP(A188,[1]CustomerAddress!$A$1:$F$3997,2)</f>
        <v>0274 Oneill Alley</v>
      </c>
      <c r="P188" s="22">
        <f>VLOOKUP(A188,[1]CustomerAddress!$A$1:$F$3997,3)</f>
        <v>2088</v>
      </c>
      <c r="Q188" s="22" t="str">
        <f>VLOOKUP(A188,[1]CustomerAddress!$A$1:$F$3997,4)</f>
        <v>NSW</v>
      </c>
      <c r="R188" s="22" t="str">
        <f>VLOOKUP(A188,[1]CustomerAddress!$A$1:$F$3997,5)</f>
        <v>Australia</v>
      </c>
      <c r="S188" s="22">
        <f>VLOOKUP(A188,[1]CustomerAddress!$A$1:$F$3997,6)</f>
        <v>10</v>
      </c>
      <c r="T188" s="22" t="str">
        <f>VLOOKUP(A188,Labels!$A$5:$I$3497,9)</f>
        <v>Very Loyal</v>
      </c>
    </row>
    <row r="189" spans="1:20" s="22" customFormat="1" ht="15.75" customHeight="1" x14ac:dyDescent="0.25">
      <c r="A189" s="23">
        <v>188</v>
      </c>
      <c r="B189" s="24" t="s">
        <v>520</v>
      </c>
      <c r="C189" s="24" t="s">
        <v>521</v>
      </c>
      <c r="D189" s="24" t="s">
        <v>40</v>
      </c>
      <c r="E189" s="23">
        <v>54</v>
      </c>
      <c r="F189" s="25">
        <v>27567</v>
      </c>
      <c r="G189" s="23">
        <f t="shared" ca="1" si="9"/>
        <v>45.821406059741257</v>
      </c>
      <c r="H189" s="23" t="str">
        <f t="shared" ca="1" si="11"/>
        <v>41-50</v>
      </c>
      <c r="I189" s="24" t="s">
        <v>522</v>
      </c>
      <c r="J189" s="24" t="s">
        <v>54</v>
      </c>
      <c r="K189" s="24" t="s">
        <v>66</v>
      </c>
      <c r="L189" s="24" t="s">
        <v>44</v>
      </c>
      <c r="M189" s="24" t="s">
        <v>45</v>
      </c>
      <c r="N189" s="23">
        <v>13</v>
      </c>
      <c r="O189" s="22" t="str">
        <f>VLOOKUP(A189,[1]CustomerAddress!$A$1:$F$3997,2)</f>
        <v>4179 Carioca Terrace</v>
      </c>
      <c r="P189" s="22">
        <f>VLOOKUP(A189,[1]CustomerAddress!$A$1:$F$3997,3)</f>
        <v>2220</v>
      </c>
      <c r="Q189" s="22" t="str">
        <f>VLOOKUP(A189,[1]CustomerAddress!$A$1:$F$3997,4)</f>
        <v>NSW</v>
      </c>
      <c r="R189" s="22" t="str">
        <f>VLOOKUP(A189,[1]CustomerAddress!$A$1:$F$3997,5)</f>
        <v>Australia</v>
      </c>
      <c r="S189" s="22">
        <f>VLOOKUP(A189,[1]CustomerAddress!$A$1:$F$3997,6)</f>
        <v>11</v>
      </c>
      <c r="T189" s="22" t="str">
        <f>VLOOKUP(A189,Labels!$A$5:$I$3497,9)</f>
        <v>Becoming Loyal</v>
      </c>
    </row>
    <row r="190" spans="1:20" s="22" customFormat="1" ht="15.75" customHeight="1" x14ac:dyDescent="0.25">
      <c r="A190" s="23">
        <v>189</v>
      </c>
      <c r="B190" s="24" t="s">
        <v>523</v>
      </c>
      <c r="C190" s="24" t="s">
        <v>524</v>
      </c>
      <c r="D190" s="24" t="s">
        <v>48</v>
      </c>
      <c r="E190" s="23">
        <v>73</v>
      </c>
      <c r="F190" s="25">
        <v>29786</v>
      </c>
      <c r="G190" s="23">
        <f t="shared" ca="1" si="9"/>
        <v>39.741954004946734</v>
      </c>
      <c r="H190" s="23" t="str">
        <f t="shared" ca="1" si="11"/>
        <v>31-40</v>
      </c>
      <c r="I190" s="24" t="s">
        <v>111</v>
      </c>
      <c r="J190" s="24" t="s">
        <v>50</v>
      </c>
      <c r="K190" s="24" t="s">
        <v>62</v>
      </c>
      <c r="L190" s="24" t="s">
        <v>44</v>
      </c>
      <c r="M190" s="24" t="s">
        <v>57</v>
      </c>
      <c r="N190" s="23">
        <v>10</v>
      </c>
      <c r="O190" s="22" t="str">
        <f>VLOOKUP(A190,[1]CustomerAddress!$A$1:$F$3997,2)</f>
        <v>59265 Sullivan Junction</v>
      </c>
      <c r="P190" s="22">
        <f>VLOOKUP(A190,[1]CustomerAddress!$A$1:$F$3997,3)</f>
        <v>3031</v>
      </c>
      <c r="Q190" s="22" t="str">
        <f>VLOOKUP(A190,[1]CustomerAddress!$A$1:$F$3997,4)</f>
        <v>VIC</v>
      </c>
      <c r="R190" s="22" t="str">
        <f>VLOOKUP(A190,[1]CustomerAddress!$A$1:$F$3997,5)</f>
        <v>Australia</v>
      </c>
      <c r="S190" s="22">
        <f>VLOOKUP(A190,[1]CustomerAddress!$A$1:$F$3997,6)</f>
        <v>4</v>
      </c>
      <c r="T190" s="22" t="str">
        <f>VLOOKUP(A190,Labels!$A$5:$I$3497,9)</f>
        <v>Becoming Loyal</v>
      </c>
    </row>
    <row r="191" spans="1:20" s="22" customFormat="1" ht="15.75" customHeight="1" x14ac:dyDescent="0.25">
      <c r="A191" s="23">
        <v>190</v>
      </c>
      <c r="B191" s="24" t="s">
        <v>525</v>
      </c>
      <c r="C191" s="24" t="s">
        <v>526</v>
      </c>
      <c r="D191" s="24" t="s">
        <v>40</v>
      </c>
      <c r="E191" s="23">
        <v>42</v>
      </c>
      <c r="F191" s="25">
        <v>28890</v>
      </c>
      <c r="G191" s="23">
        <f t="shared" ca="1" si="9"/>
        <v>42.196748525494677</v>
      </c>
      <c r="H191" s="23" t="str">
        <f t="shared" ca="1" si="11"/>
        <v>41-50</v>
      </c>
      <c r="I191" s="24" t="s">
        <v>186</v>
      </c>
      <c r="J191" s="24" t="s">
        <v>42</v>
      </c>
      <c r="K191" s="24" t="s">
        <v>62</v>
      </c>
      <c r="L191" s="24" t="s">
        <v>44</v>
      </c>
      <c r="M191" s="24" t="s">
        <v>57</v>
      </c>
      <c r="N191" s="23">
        <v>10</v>
      </c>
      <c r="O191" s="22" t="str">
        <f>VLOOKUP(A191,[1]CustomerAddress!$A$1:$F$3997,2)</f>
        <v>7 Warbler Point</v>
      </c>
      <c r="P191" s="22">
        <f>VLOOKUP(A191,[1]CustomerAddress!$A$1:$F$3997,3)</f>
        <v>2250</v>
      </c>
      <c r="Q191" s="22" t="str">
        <f>VLOOKUP(A191,[1]CustomerAddress!$A$1:$F$3997,4)</f>
        <v>NSW</v>
      </c>
      <c r="R191" s="22" t="str">
        <f>VLOOKUP(A191,[1]CustomerAddress!$A$1:$F$3997,5)</f>
        <v>Australia</v>
      </c>
      <c r="S191" s="22">
        <f>VLOOKUP(A191,[1]CustomerAddress!$A$1:$F$3997,6)</f>
        <v>9</v>
      </c>
      <c r="T191" s="22" t="str">
        <f>VLOOKUP(A191,Labels!$A$5:$I$3497,9)</f>
        <v>Lost Customer</v>
      </c>
    </row>
    <row r="192" spans="1:20" s="22" customFormat="1" ht="15.75" customHeight="1" x14ac:dyDescent="0.25">
      <c r="A192" s="23">
        <v>191</v>
      </c>
      <c r="B192" s="24" t="s">
        <v>527</v>
      </c>
      <c r="C192" s="24" t="s">
        <v>528</v>
      </c>
      <c r="D192" s="24" t="s">
        <v>48</v>
      </c>
      <c r="E192" s="23">
        <v>22</v>
      </c>
      <c r="F192" s="25">
        <v>22033</v>
      </c>
      <c r="G192" s="23">
        <f t="shared" ca="1" si="9"/>
        <v>60.983049895357695</v>
      </c>
      <c r="H192" s="23" t="str">
        <f t="shared" ca="1" si="11"/>
        <v>61-70</v>
      </c>
      <c r="I192" s="24" t="s">
        <v>223</v>
      </c>
      <c r="J192" s="24" t="s">
        <v>61</v>
      </c>
      <c r="K192" s="24" t="s">
        <v>62</v>
      </c>
      <c r="L192" s="24" t="s">
        <v>44</v>
      </c>
      <c r="M192" s="24" t="s">
        <v>45</v>
      </c>
      <c r="N192" s="23">
        <v>6</v>
      </c>
      <c r="O192" s="22" t="str">
        <f>VLOOKUP(A192,[1]CustomerAddress!$A$1:$F$3997,2)</f>
        <v>3 Buell Park</v>
      </c>
      <c r="P192" s="22">
        <f>VLOOKUP(A192,[1]CustomerAddress!$A$1:$F$3997,3)</f>
        <v>2261</v>
      </c>
      <c r="Q192" s="22" t="str">
        <f>VLOOKUP(A192,[1]CustomerAddress!$A$1:$F$3997,4)</f>
        <v>NSW</v>
      </c>
      <c r="R192" s="22" t="str">
        <f>VLOOKUP(A192,[1]CustomerAddress!$A$1:$F$3997,5)</f>
        <v>Australia</v>
      </c>
      <c r="S192" s="22">
        <f>VLOOKUP(A192,[1]CustomerAddress!$A$1:$F$3997,6)</f>
        <v>7</v>
      </c>
      <c r="T192" s="22" t="str">
        <f>VLOOKUP(A192,Labels!$A$5:$I$3497,9)</f>
        <v>Lost Customer</v>
      </c>
    </row>
    <row r="193" spans="1:20" s="22" customFormat="1" ht="15.75" customHeight="1" x14ac:dyDescent="0.25">
      <c r="A193" s="23">
        <v>192</v>
      </c>
      <c r="B193" s="24" t="s">
        <v>529</v>
      </c>
      <c r="C193" s="24" t="s">
        <v>530</v>
      </c>
      <c r="D193" s="24" t="s">
        <v>40</v>
      </c>
      <c r="E193" s="23">
        <v>2</v>
      </c>
      <c r="F193" s="25">
        <v>28813</v>
      </c>
      <c r="G193" s="23">
        <f t="shared" ca="1" si="9"/>
        <v>42.407707429604272</v>
      </c>
      <c r="H193" s="23" t="str">
        <f t="shared" ca="1" si="11"/>
        <v>41-50</v>
      </c>
      <c r="I193" s="24" t="s">
        <v>93</v>
      </c>
      <c r="J193" s="24" t="s">
        <v>42</v>
      </c>
      <c r="K193" s="24" t="s">
        <v>43</v>
      </c>
      <c r="L193" s="24" t="s">
        <v>44</v>
      </c>
      <c r="M193" s="24" t="s">
        <v>45</v>
      </c>
      <c r="N193" s="23">
        <v>8</v>
      </c>
      <c r="O193" s="22" t="str">
        <f>VLOOKUP(A193,[1]CustomerAddress!$A$1:$F$3997,2)</f>
        <v>0 Bay Center</v>
      </c>
      <c r="P193" s="22">
        <f>VLOOKUP(A193,[1]CustomerAddress!$A$1:$F$3997,3)</f>
        <v>3196</v>
      </c>
      <c r="Q193" s="22" t="str">
        <f>VLOOKUP(A193,[1]CustomerAddress!$A$1:$F$3997,4)</f>
        <v>VIC</v>
      </c>
      <c r="R193" s="22" t="str">
        <f>VLOOKUP(A193,[1]CustomerAddress!$A$1:$F$3997,5)</f>
        <v>Australia</v>
      </c>
      <c r="S193" s="22">
        <f>VLOOKUP(A193,[1]CustomerAddress!$A$1:$F$3997,6)</f>
        <v>6</v>
      </c>
      <c r="T193" s="22" t="str">
        <f>VLOOKUP(A193,Labels!$A$5:$I$3497,9)</f>
        <v>Almost Lost Customer</v>
      </c>
    </row>
    <row r="194" spans="1:20" s="22" customFormat="1" ht="15.75" customHeight="1" x14ac:dyDescent="0.25">
      <c r="A194" s="23">
        <v>193</v>
      </c>
      <c r="B194" s="24" t="s">
        <v>531</v>
      </c>
      <c r="C194" s="24" t="s">
        <v>532</v>
      </c>
      <c r="D194" s="24" t="s">
        <v>48</v>
      </c>
      <c r="E194" s="23">
        <v>13</v>
      </c>
      <c r="F194" s="25">
        <v>23580</v>
      </c>
      <c r="G194" s="23">
        <f t="shared" ca="1" si="9"/>
        <v>56.744693730974134</v>
      </c>
      <c r="H194" s="23" t="str">
        <f t="shared" ca="1" si="11"/>
        <v>51-60</v>
      </c>
      <c r="I194" s="24" t="s">
        <v>53</v>
      </c>
      <c r="J194" s="24" t="s">
        <v>84</v>
      </c>
      <c r="K194" s="24" t="s">
        <v>43</v>
      </c>
      <c r="L194" s="24" t="s">
        <v>44</v>
      </c>
      <c r="M194" s="24" t="s">
        <v>45</v>
      </c>
      <c r="N194" s="23">
        <v>12</v>
      </c>
      <c r="O194" s="22" t="str">
        <f>VLOOKUP(A194,[1]CustomerAddress!$A$1:$F$3997,2)</f>
        <v>10878 Waywood Way</v>
      </c>
      <c r="P194" s="22">
        <f>VLOOKUP(A194,[1]CustomerAddress!$A$1:$F$3997,3)</f>
        <v>4352</v>
      </c>
      <c r="Q194" s="22" t="str">
        <f>VLOOKUP(A194,[1]CustomerAddress!$A$1:$F$3997,4)</f>
        <v>QLD</v>
      </c>
      <c r="R194" s="22" t="str">
        <f>VLOOKUP(A194,[1]CustomerAddress!$A$1:$F$3997,5)</f>
        <v>Australia</v>
      </c>
      <c r="S194" s="22">
        <f>VLOOKUP(A194,[1]CustomerAddress!$A$1:$F$3997,6)</f>
        <v>7</v>
      </c>
      <c r="T194" s="22" t="str">
        <f>VLOOKUP(A194,Labels!$A$5:$I$3497,9)</f>
        <v>Late Bloomer</v>
      </c>
    </row>
    <row r="195" spans="1:20" s="22" customFormat="1" ht="15.75" customHeight="1" x14ac:dyDescent="0.25">
      <c r="A195" s="23">
        <v>194</v>
      </c>
      <c r="B195" s="24" t="s">
        <v>533</v>
      </c>
      <c r="C195" s="24" t="s">
        <v>534</v>
      </c>
      <c r="D195" s="24" t="s">
        <v>40</v>
      </c>
      <c r="E195" s="23">
        <v>4</v>
      </c>
      <c r="F195" s="25">
        <v>27349</v>
      </c>
      <c r="G195" s="23">
        <f t="shared" ca="1" si="9"/>
        <v>46.418666333713858</v>
      </c>
      <c r="H195" s="23" t="str">
        <f t="shared" ca="1" si="11"/>
        <v>41-50</v>
      </c>
      <c r="I195" s="24" t="s">
        <v>535</v>
      </c>
      <c r="J195" s="24" t="s">
        <v>50</v>
      </c>
      <c r="K195" s="24" t="s">
        <v>62</v>
      </c>
      <c r="L195" s="24" t="s">
        <v>44</v>
      </c>
      <c r="M195" s="24" t="s">
        <v>57</v>
      </c>
      <c r="N195" s="23">
        <v>10</v>
      </c>
      <c r="O195" s="22" t="str">
        <f>VLOOKUP(A195,[1]CustomerAddress!$A$1:$F$3997,2)</f>
        <v>362 Mayer Terrace</v>
      </c>
      <c r="P195" s="22">
        <f>VLOOKUP(A195,[1]CustomerAddress!$A$1:$F$3997,3)</f>
        <v>4680</v>
      </c>
      <c r="Q195" s="22" t="str">
        <f>VLOOKUP(A195,[1]CustomerAddress!$A$1:$F$3997,4)</f>
        <v>QLD</v>
      </c>
      <c r="R195" s="22" t="str">
        <f>VLOOKUP(A195,[1]CustomerAddress!$A$1:$F$3997,5)</f>
        <v>Australia</v>
      </c>
      <c r="S195" s="22">
        <f>VLOOKUP(A195,[1]CustomerAddress!$A$1:$F$3997,6)</f>
        <v>5</v>
      </c>
      <c r="T195" s="22" t="str">
        <f>VLOOKUP(A195,Labels!$A$5:$I$3497,9)</f>
        <v>Evasive Customer</v>
      </c>
    </row>
    <row r="196" spans="1:20" s="22" customFormat="1" ht="15.75" customHeight="1" x14ac:dyDescent="0.25">
      <c r="A196" s="23">
        <v>195</v>
      </c>
      <c r="B196" s="24" t="s">
        <v>536</v>
      </c>
      <c r="C196" s="24" t="s">
        <v>537</v>
      </c>
      <c r="D196" s="24" t="s">
        <v>40</v>
      </c>
      <c r="E196" s="23">
        <v>34</v>
      </c>
      <c r="F196" s="25">
        <v>21503</v>
      </c>
      <c r="G196" s="23">
        <f t="shared" ca="1" si="9"/>
        <v>62.435104689878244</v>
      </c>
      <c r="H196" s="23" t="str">
        <f t="shared" ca="1" si="11"/>
        <v>61-70</v>
      </c>
      <c r="I196" s="24" t="s">
        <v>108</v>
      </c>
      <c r="J196" s="24" t="s">
        <v>84</v>
      </c>
      <c r="K196" s="24" t="s">
        <v>43</v>
      </c>
      <c r="L196" s="24" t="s">
        <v>44</v>
      </c>
      <c r="M196" s="24" t="s">
        <v>57</v>
      </c>
      <c r="N196" s="23">
        <v>6</v>
      </c>
      <c r="O196" s="22" t="str">
        <f>VLOOKUP(A196,[1]CustomerAddress!$A$1:$F$3997,2)</f>
        <v>43 Upham Crossing</v>
      </c>
      <c r="P196" s="22">
        <f>VLOOKUP(A196,[1]CustomerAddress!$A$1:$F$3997,3)</f>
        <v>3143</v>
      </c>
      <c r="Q196" s="22" t="str">
        <f>VLOOKUP(A196,[1]CustomerAddress!$A$1:$F$3997,4)</f>
        <v>VIC</v>
      </c>
      <c r="R196" s="22" t="str">
        <f>VLOOKUP(A196,[1]CustomerAddress!$A$1:$F$3997,5)</f>
        <v>Australia</v>
      </c>
      <c r="S196" s="22">
        <f>VLOOKUP(A196,[1]CustomerAddress!$A$1:$F$3997,6)</f>
        <v>9</v>
      </c>
      <c r="T196" s="22" t="str">
        <f>VLOOKUP(A196,Labels!$A$5:$I$3497,9)</f>
        <v>Very Loyal</v>
      </c>
    </row>
    <row r="197" spans="1:20" s="22" customFormat="1" ht="15.75" customHeight="1" x14ac:dyDescent="0.25">
      <c r="A197" s="23">
        <v>196</v>
      </c>
      <c r="B197" s="24" t="s">
        <v>538</v>
      </c>
      <c r="C197" s="24" t="s">
        <v>539</v>
      </c>
      <c r="D197" s="24" t="s">
        <v>48</v>
      </c>
      <c r="E197" s="23">
        <v>90</v>
      </c>
      <c r="F197" s="25">
        <v>24160</v>
      </c>
      <c r="G197" s="23">
        <f t="shared" ca="1" si="9"/>
        <v>55.155652635083719</v>
      </c>
      <c r="H197" s="23" t="str">
        <f t="shared" ca="1" si="11"/>
        <v>51-60</v>
      </c>
      <c r="I197" s="24" t="s">
        <v>540</v>
      </c>
      <c r="J197" s="24" t="s">
        <v>84</v>
      </c>
      <c r="K197" s="24" t="s">
        <v>66</v>
      </c>
      <c r="L197" s="24" t="s">
        <v>44</v>
      </c>
      <c r="M197" s="24" t="s">
        <v>57</v>
      </c>
      <c r="N197" s="23">
        <v>6</v>
      </c>
      <c r="O197" s="22" t="str">
        <f>VLOOKUP(A197,[1]CustomerAddress!$A$1:$F$3997,2)</f>
        <v>0 Superior Drive</v>
      </c>
      <c r="P197" s="22">
        <f>VLOOKUP(A197,[1]CustomerAddress!$A$1:$F$3997,3)</f>
        <v>2747</v>
      </c>
      <c r="Q197" s="22" t="str">
        <f>VLOOKUP(A197,[1]CustomerAddress!$A$1:$F$3997,4)</f>
        <v>NSW</v>
      </c>
      <c r="R197" s="22" t="str">
        <f>VLOOKUP(A197,[1]CustomerAddress!$A$1:$F$3997,5)</f>
        <v>Australia</v>
      </c>
      <c r="S197" s="22">
        <f>VLOOKUP(A197,[1]CustomerAddress!$A$1:$F$3997,6)</f>
        <v>8</v>
      </c>
      <c r="T197" s="22" t="str">
        <f>VLOOKUP(A197,Labels!$A$5:$I$3497,9)</f>
        <v>Almost Lost Customer</v>
      </c>
    </row>
    <row r="198" spans="1:20" s="22" customFormat="1" ht="15.75" customHeight="1" x14ac:dyDescent="0.25">
      <c r="A198" s="23">
        <v>197</v>
      </c>
      <c r="B198" s="24" t="s">
        <v>541</v>
      </c>
      <c r="D198" s="24" t="s">
        <v>40</v>
      </c>
      <c r="E198" s="23">
        <v>32</v>
      </c>
      <c r="F198" s="25">
        <v>28152</v>
      </c>
      <c r="G198" s="23">
        <f t="shared" ca="1" si="9"/>
        <v>44.218666333713855</v>
      </c>
      <c r="H198" s="23" t="str">
        <f t="shared" ca="1" si="11"/>
        <v>41-50</v>
      </c>
      <c r="J198" s="24" t="s">
        <v>61</v>
      </c>
      <c r="K198" s="24" t="s">
        <v>66</v>
      </c>
      <c r="L198" s="24" t="s">
        <v>44</v>
      </c>
      <c r="M198" s="24" t="s">
        <v>57</v>
      </c>
      <c r="N198" s="23">
        <v>5</v>
      </c>
      <c r="O198" s="22" t="str">
        <f>VLOOKUP(A198,[1]CustomerAddress!$A$1:$F$3997,2)</f>
        <v>8890 Golden Leaf Street</v>
      </c>
      <c r="P198" s="22">
        <f>VLOOKUP(A198,[1]CustomerAddress!$A$1:$F$3997,3)</f>
        <v>2063</v>
      </c>
      <c r="Q198" s="22" t="str">
        <f>VLOOKUP(A198,[1]CustomerAddress!$A$1:$F$3997,4)</f>
        <v>NSW</v>
      </c>
      <c r="R198" s="22" t="str">
        <f>VLOOKUP(A198,[1]CustomerAddress!$A$1:$F$3997,5)</f>
        <v>Australia</v>
      </c>
      <c r="S198" s="22">
        <f>VLOOKUP(A198,[1]CustomerAddress!$A$1:$F$3997,6)</f>
        <v>12</v>
      </c>
      <c r="T198" s="22" t="str">
        <f>VLOOKUP(A198,Labels!$A$5:$I$3497,9)</f>
        <v>Potential Customer</v>
      </c>
    </row>
    <row r="199" spans="1:20" s="22" customFormat="1" ht="15.75" customHeight="1" x14ac:dyDescent="0.25">
      <c r="A199" s="23">
        <v>198</v>
      </c>
      <c r="B199" s="24" t="s">
        <v>542</v>
      </c>
      <c r="C199" s="24" t="s">
        <v>543</v>
      </c>
      <c r="D199" s="24" t="s">
        <v>40</v>
      </c>
      <c r="E199" s="23">
        <v>82</v>
      </c>
      <c r="F199" s="25">
        <v>29919</v>
      </c>
      <c r="G199" s="23">
        <f t="shared" ca="1" si="9"/>
        <v>39.377570443302901</v>
      </c>
      <c r="H199" s="23" t="str">
        <f t="shared" ca="1" si="11"/>
        <v>31-40</v>
      </c>
      <c r="I199" s="24" t="s">
        <v>163</v>
      </c>
      <c r="J199" s="24" t="s">
        <v>164</v>
      </c>
      <c r="K199" s="24" t="s">
        <v>43</v>
      </c>
      <c r="L199" s="24" t="s">
        <v>44</v>
      </c>
      <c r="M199" s="24" t="s">
        <v>57</v>
      </c>
      <c r="N199" s="23">
        <v>16</v>
      </c>
      <c r="O199" s="22" t="str">
        <f>VLOOKUP(A199,[1]CustomerAddress!$A$1:$F$3997,2)</f>
        <v>5484 Hagan Crossing</v>
      </c>
      <c r="P199" s="22">
        <f>VLOOKUP(A199,[1]CustomerAddress!$A$1:$F$3997,3)</f>
        <v>3021</v>
      </c>
      <c r="Q199" s="22" t="str">
        <f>VLOOKUP(A199,[1]CustomerAddress!$A$1:$F$3997,4)</f>
        <v>VIC</v>
      </c>
      <c r="R199" s="22" t="str">
        <f>VLOOKUP(A199,[1]CustomerAddress!$A$1:$F$3997,5)</f>
        <v>Australia</v>
      </c>
      <c r="S199" s="22">
        <f>VLOOKUP(A199,[1]CustomerAddress!$A$1:$F$3997,6)</f>
        <v>7</v>
      </c>
      <c r="T199" s="22" t="str">
        <f>VLOOKUP(A199,Labels!$A$5:$I$3497,9)</f>
        <v>Losing Customer</v>
      </c>
    </row>
    <row r="200" spans="1:20" s="22" customFormat="1" ht="15.75" customHeight="1" x14ac:dyDescent="0.25">
      <c r="A200" s="23">
        <v>199</v>
      </c>
      <c r="B200" s="24" t="s">
        <v>544</v>
      </c>
      <c r="C200" s="24" t="s">
        <v>545</v>
      </c>
      <c r="D200" s="24" t="s">
        <v>40</v>
      </c>
      <c r="E200" s="23">
        <v>61</v>
      </c>
      <c r="F200" s="25">
        <v>28534</v>
      </c>
      <c r="G200" s="23">
        <f t="shared" ca="1" si="9"/>
        <v>43.172090991248105</v>
      </c>
      <c r="H200" s="23" t="str">
        <f t="shared" ca="1" si="11"/>
        <v>41-50</v>
      </c>
      <c r="I200" s="24" t="s">
        <v>93</v>
      </c>
      <c r="J200" s="24" t="s">
        <v>42</v>
      </c>
      <c r="K200" s="24" t="s">
        <v>43</v>
      </c>
      <c r="L200" s="24" t="s">
        <v>44</v>
      </c>
      <c r="M200" s="24" t="s">
        <v>45</v>
      </c>
      <c r="N200" s="23">
        <v>21</v>
      </c>
      <c r="O200" s="22" t="str">
        <f>VLOOKUP(A200,[1]CustomerAddress!$A$1:$F$3997,2)</f>
        <v>7451 Jana Lane</v>
      </c>
      <c r="P200" s="22">
        <f>VLOOKUP(A200,[1]CustomerAddress!$A$1:$F$3997,3)</f>
        <v>2138</v>
      </c>
      <c r="Q200" s="22" t="str">
        <f>VLOOKUP(A200,[1]CustomerAddress!$A$1:$F$3997,4)</f>
        <v>NSW</v>
      </c>
      <c r="R200" s="22" t="str">
        <f>VLOOKUP(A200,[1]CustomerAddress!$A$1:$F$3997,5)</f>
        <v>Australia</v>
      </c>
      <c r="S200" s="22">
        <f>VLOOKUP(A200,[1]CustomerAddress!$A$1:$F$3997,6)</f>
        <v>8</v>
      </c>
      <c r="T200" s="22" t="str">
        <f>VLOOKUP(A200,Labels!$A$5:$I$3497,9)</f>
        <v>Recent Customer</v>
      </c>
    </row>
    <row r="201" spans="1:20" s="22" customFormat="1" ht="15.75" customHeight="1" x14ac:dyDescent="0.25">
      <c r="A201" s="23">
        <v>200</v>
      </c>
      <c r="B201" s="24" t="s">
        <v>546</v>
      </c>
      <c r="C201" s="24" t="s">
        <v>547</v>
      </c>
      <c r="D201" s="24" t="s">
        <v>48</v>
      </c>
      <c r="E201" s="23">
        <v>7</v>
      </c>
      <c r="F201" s="25">
        <v>20855</v>
      </c>
      <c r="G201" s="23">
        <f t="shared" ca="1" si="9"/>
        <v>64.21044715563167</v>
      </c>
      <c r="H201" s="23" t="str">
        <f t="shared" ca="1" si="11"/>
        <v>61-70</v>
      </c>
      <c r="I201" s="24" t="s">
        <v>218</v>
      </c>
      <c r="J201" s="24" t="s">
        <v>54</v>
      </c>
      <c r="K201" s="24" t="s">
        <v>62</v>
      </c>
      <c r="L201" s="24" t="s">
        <v>44</v>
      </c>
      <c r="M201" s="24" t="s">
        <v>45</v>
      </c>
      <c r="N201" s="23">
        <v>19</v>
      </c>
      <c r="O201" s="22" t="str">
        <f>VLOOKUP(A201,[1]CustomerAddress!$A$1:$F$3997,2)</f>
        <v>7 Havey Point</v>
      </c>
      <c r="P201" s="22">
        <f>VLOOKUP(A201,[1]CustomerAddress!$A$1:$F$3997,3)</f>
        <v>4005</v>
      </c>
      <c r="Q201" s="22" t="str">
        <f>VLOOKUP(A201,[1]CustomerAddress!$A$1:$F$3997,4)</f>
        <v>QLD</v>
      </c>
      <c r="R201" s="22" t="str">
        <f>VLOOKUP(A201,[1]CustomerAddress!$A$1:$F$3997,5)</f>
        <v>Australia</v>
      </c>
      <c r="S201" s="22">
        <f>VLOOKUP(A201,[1]CustomerAddress!$A$1:$F$3997,6)</f>
        <v>2</v>
      </c>
      <c r="T201" s="22" t="str">
        <f>VLOOKUP(A201,Labels!$A$5:$I$3497,9)</f>
        <v>Platinum Customer</v>
      </c>
    </row>
    <row r="202" spans="1:20" s="22" customFormat="1" ht="15.75" customHeight="1" x14ac:dyDescent="0.25">
      <c r="A202" s="23">
        <v>201</v>
      </c>
      <c r="B202" s="24" t="s">
        <v>548</v>
      </c>
      <c r="C202" s="24" t="s">
        <v>549</v>
      </c>
      <c r="D202" s="24" t="s">
        <v>48</v>
      </c>
      <c r="E202" s="23">
        <v>45</v>
      </c>
      <c r="F202" s="25">
        <v>24217</v>
      </c>
      <c r="G202" s="23">
        <f t="shared" ca="1" si="9"/>
        <v>54.999488251522081</v>
      </c>
      <c r="H202" s="23" t="str">
        <f t="shared" ca="1" si="11"/>
        <v>51-60</v>
      </c>
      <c r="I202" s="24" t="s">
        <v>550</v>
      </c>
      <c r="J202" s="24" t="s">
        <v>84</v>
      </c>
      <c r="K202" s="24" t="s">
        <v>43</v>
      </c>
      <c r="L202" s="24" t="s">
        <v>44</v>
      </c>
      <c r="M202" s="24" t="s">
        <v>45</v>
      </c>
      <c r="N202" s="23">
        <v>11</v>
      </c>
      <c r="O202" s="22" t="str">
        <f>VLOOKUP(A202,[1]CustomerAddress!$A$1:$F$3997,2)</f>
        <v>32 Steensland Plaza</v>
      </c>
      <c r="P202" s="22">
        <f>VLOOKUP(A202,[1]CustomerAddress!$A$1:$F$3997,3)</f>
        <v>2233</v>
      </c>
      <c r="Q202" s="22" t="str">
        <f>VLOOKUP(A202,[1]CustomerAddress!$A$1:$F$3997,4)</f>
        <v>NSW</v>
      </c>
      <c r="R202" s="22" t="str">
        <f>VLOOKUP(A202,[1]CustomerAddress!$A$1:$F$3997,5)</f>
        <v>Australia</v>
      </c>
      <c r="S202" s="22">
        <f>VLOOKUP(A202,[1]CustomerAddress!$A$1:$F$3997,6)</f>
        <v>9</v>
      </c>
      <c r="T202" s="22" t="str">
        <f>VLOOKUP(A202,Labels!$A$5:$I$3497,9)</f>
        <v>Recent Customer</v>
      </c>
    </row>
    <row r="203" spans="1:20" s="22" customFormat="1" ht="15.75" customHeight="1" x14ac:dyDescent="0.25">
      <c r="A203" s="23">
        <v>202</v>
      </c>
      <c r="B203" s="24" t="s">
        <v>551</v>
      </c>
      <c r="C203" s="24" t="s">
        <v>552</v>
      </c>
      <c r="D203" s="24" t="s">
        <v>40</v>
      </c>
      <c r="E203" s="23">
        <v>38</v>
      </c>
      <c r="F203" s="25">
        <v>23186</v>
      </c>
      <c r="G203" s="23">
        <f t="shared" ca="1" si="9"/>
        <v>57.82414578576865</v>
      </c>
      <c r="H203" s="23" t="str">
        <f t="shared" ca="1" si="11"/>
        <v>51-60</v>
      </c>
      <c r="I203" s="24" t="s">
        <v>465</v>
      </c>
      <c r="J203" s="24" t="s">
        <v>164</v>
      </c>
      <c r="K203" s="24" t="s">
        <v>62</v>
      </c>
      <c r="L203" s="24" t="s">
        <v>44</v>
      </c>
      <c r="M203" s="24" t="s">
        <v>45</v>
      </c>
      <c r="N203" s="23">
        <v>16</v>
      </c>
      <c r="O203" s="22" t="str">
        <f>VLOOKUP(A203,[1]CustomerAddress!$A$1:$F$3997,2)</f>
        <v>107 Elmside Parkway</v>
      </c>
      <c r="P203" s="22">
        <f>VLOOKUP(A203,[1]CustomerAddress!$A$1:$F$3997,3)</f>
        <v>4811</v>
      </c>
      <c r="Q203" s="22" t="str">
        <f>VLOOKUP(A203,[1]CustomerAddress!$A$1:$F$3997,4)</f>
        <v>QLD</v>
      </c>
      <c r="R203" s="22" t="str">
        <f>VLOOKUP(A203,[1]CustomerAddress!$A$1:$F$3997,5)</f>
        <v>Australia</v>
      </c>
      <c r="S203" s="22">
        <f>VLOOKUP(A203,[1]CustomerAddress!$A$1:$F$3997,6)</f>
        <v>5</v>
      </c>
      <c r="T203" s="22" t="str">
        <f>VLOOKUP(A203,Labels!$A$5:$I$3497,9)</f>
        <v>Recent Customer</v>
      </c>
    </row>
    <row r="204" spans="1:20" s="22" customFormat="1" ht="15.75" customHeight="1" x14ac:dyDescent="0.25">
      <c r="A204" s="23">
        <v>203</v>
      </c>
      <c r="B204" s="24" t="s">
        <v>553</v>
      </c>
      <c r="C204" s="24" t="s">
        <v>554</v>
      </c>
      <c r="D204" s="24" t="s">
        <v>48</v>
      </c>
      <c r="E204" s="23">
        <v>71</v>
      </c>
      <c r="F204" s="25">
        <v>23389</v>
      </c>
      <c r="G204" s="23">
        <f t="shared" ca="1" si="9"/>
        <v>57.267981402207006</v>
      </c>
      <c r="H204" s="23" t="str">
        <f t="shared" ca="1" si="11"/>
        <v>51-60</v>
      </c>
      <c r="I204" s="24" t="s">
        <v>78</v>
      </c>
      <c r="J204" s="24" t="s">
        <v>75</v>
      </c>
      <c r="K204" s="24" t="s">
        <v>43</v>
      </c>
      <c r="L204" s="24" t="s">
        <v>44</v>
      </c>
      <c r="M204" s="24" t="s">
        <v>45</v>
      </c>
      <c r="N204" s="23">
        <v>11</v>
      </c>
      <c r="O204" s="22" t="str">
        <f>VLOOKUP(A204,[1]CustomerAddress!$A$1:$F$3997,2)</f>
        <v>2 Gina Junction</v>
      </c>
      <c r="P204" s="22">
        <f>VLOOKUP(A204,[1]CustomerAddress!$A$1:$F$3997,3)</f>
        <v>2085</v>
      </c>
      <c r="Q204" s="22" t="str">
        <f>VLOOKUP(A204,[1]CustomerAddress!$A$1:$F$3997,4)</f>
        <v>NSW</v>
      </c>
      <c r="R204" s="22" t="str">
        <f>VLOOKUP(A204,[1]CustomerAddress!$A$1:$F$3997,5)</f>
        <v>Australia</v>
      </c>
      <c r="S204" s="22">
        <f>VLOOKUP(A204,[1]CustomerAddress!$A$1:$F$3997,6)</f>
        <v>11</v>
      </c>
      <c r="T204" s="22" t="str">
        <f>VLOOKUP(A204,Labels!$A$5:$I$3497,9)</f>
        <v>Becoming Loyal</v>
      </c>
    </row>
    <row r="205" spans="1:20" s="22" customFormat="1" ht="15.75" customHeight="1" x14ac:dyDescent="0.25">
      <c r="A205" s="23">
        <v>204</v>
      </c>
      <c r="B205" s="24" t="s">
        <v>555</v>
      </c>
      <c r="C205" s="24" t="s">
        <v>556</v>
      </c>
      <c r="D205" s="24" t="s">
        <v>48</v>
      </c>
      <c r="E205" s="23">
        <v>56</v>
      </c>
      <c r="F205" s="25">
        <v>28034</v>
      </c>
      <c r="G205" s="23">
        <f t="shared" ca="1" si="9"/>
        <v>44.541954004946732</v>
      </c>
      <c r="H205" s="23" t="str">
        <f t="shared" ca="1" si="11"/>
        <v>41-50</v>
      </c>
      <c r="I205" s="24" t="s">
        <v>124</v>
      </c>
      <c r="J205" s="24" t="s">
        <v>50</v>
      </c>
      <c r="K205" s="24" t="s">
        <v>43</v>
      </c>
      <c r="L205" s="24" t="s">
        <v>44</v>
      </c>
      <c r="M205" s="24" t="s">
        <v>57</v>
      </c>
      <c r="N205" s="23">
        <v>5</v>
      </c>
      <c r="O205" s="22" t="str">
        <f>VLOOKUP(A205,[1]CustomerAddress!$A$1:$F$3997,2)</f>
        <v>4 Londonderry Lane</v>
      </c>
      <c r="P205" s="22">
        <f>VLOOKUP(A205,[1]CustomerAddress!$A$1:$F$3997,3)</f>
        <v>3084</v>
      </c>
      <c r="Q205" s="22" t="str">
        <f>VLOOKUP(A205,[1]CustomerAddress!$A$1:$F$3997,4)</f>
        <v>VIC</v>
      </c>
      <c r="R205" s="22" t="str">
        <f>VLOOKUP(A205,[1]CustomerAddress!$A$1:$F$3997,5)</f>
        <v>Australia</v>
      </c>
      <c r="S205" s="22">
        <f>VLOOKUP(A205,[1]CustomerAddress!$A$1:$F$3997,6)</f>
        <v>10</v>
      </c>
      <c r="T205" s="22" t="str">
        <f>VLOOKUP(A205,Labels!$A$5:$I$3497,9)</f>
        <v>Recent Customer</v>
      </c>
    </row>
    <row r="206" spans="1:20" s="22" customFormat="1" ht="15.75" customHeight="1" x14ac:dyDescent="0.25">
      <c r="A206" s="23">
        <v>205</v>
      </c>
      <c r="B206" s="24" t="s">
        <v>557</v>
      </c>
      <c r="C206" s="24" t="s">
        <v>558</v>
      </c>
      <c r="D206" s="24" t="s">
        <v>48</v>
      </c>
      <c r="E206" s="23">
        <v>18</v>
      </c>
      <c r="F206" s="25">
        <v>21520</v>
      </c>
      <c r="G206" s="23">
        <f t="shared" ca="1" si="9"/>
        <v>62.388529347412486</v>
      </c>
      <c r="H206" s="23" t="str">
        <f t="shared" ca="1" si="11"/>
        <v>61-70</v>
      </c>
      <c r="I206" s="24" t="s">
        <v>374</v>
      </c>
      <c r="J206" s="24" t="s">
        <v>50</v>
      </c>
      <c r="K206" s="24" t="s">
        <v>43</v>
      </c>
      <c r="L206" s="24" t="s">
        <v>44</v>
      </c>
      <c r="M206" s="24" t="s">
        <v>45</v>
      </c>
      <c r="N206" s="23">
        <v>6</v>
      </c>
      <c r="O206" s="22" t="str">
        <f>VLOOKUP(A206,[1]CustomerAddress!$A$1:$F$3997,2)</f>
        <v>39716 Vera Junction</v>
      </c>
      <c r="P206" s="22">
        <f>VLOOKUP(A206,[1]CustomerAddress!$A$1:$F$3997,3)</f>
        <v>3170</v>
      </c>
      <c r="Q206" s="22" t="str">
        <f>VLOOKUP(A206,[1]CustomerAddress!$A$1:$F$3997,4)</f>
        <v>VIC</v>
      </c>
      <c r="R206" s="22" t="str">
        <f>VLOOKUP(A206,[1]CustomerAddress!$A$1:$F$3997,5)</f>
        <v>Australia</v>
      </c>
      <c r="S206" s="22">
        <f>VLOOKUP(A206,[1]CustomerAddress!$A$1:$F$3997,6)</f>
        <v>9</v>
      </c>
      <c r="T206" s="22" t="str">
        <f>VLOOKUP(A206,Labels!$A$5:$I$3497,9)</f>
        <v>Losing Customer</v>
      </c>
    </row>
    <row r="207" spans="1:20" s="22" customFormat="1" ht="15.75" customHeight="1" x14ac:dyDescent="0.25">
      <c r="A207" s="23">
        <v>206</v>
      </c>
      <c r="B207" s="24" t="s">
        <v>559</v>
      </c>
      <c r="C207" s="24" t="s">
        <v>560</v>
      </c>
      <c r="D207" s="24" t="s">
        <v>40</v>
      </c>
      <c r="E207" s="23">
        <v>98</v>
      </c>
      <c r="F207" s="25">
        <v>19924</v>
      </c>
      <c r="G207" s="23">
        <f t="shared" ca="1" si="9"/>
        <v>66.76113208713852</v>
      </c>
      <c r="H207" s="23" t="str">
        <f t="shared" ca="1" si="11"/>
        <v>61-70</v>
      </c>
      <c r="I207" s="24" t="s">
        <v>561</v>
      </c>
      <c r="J207" s="24" t="s">
        <v>61</v>
      </c>
      <c r="K207" s="24" t="s">
        <v>43</v>
      </c>
      <c r="L207" s="24" t="s">
        <v>44</v>
      </c>
      <c r="M207" s="24" t="s">
        <v>45</v>
      </c>
      <c r="N207" s="23">
        <v>14</v>
      </c>
      <c r="O207" s="22" t="str">
        <f>VLOOKUP(A207,[1]CustomerAddress!$A$1:$F$3997,2)</f>
        <v>183 Ronald Regan Street</v>
      </c>
      <c r="P207" s="22">
        <f>VLOOKUP(A207,[1]CustomerAddress!$A$1:$F$3997,3)</f>
        <v>2066</v>
      </c>
      <c r="Q207" s="22" t="str">
        <f>VLOOKUP(A207,[1]CustomerAddress!$A$1:$F$3997,4)</f>
        <v>NSW</v>
      </c>
      <c r="R207" s="22" t="str">
        <f>VLOOKUP(A207,[1]CustomerAddress!$A$1:$F$3997,5)</f>
        <v>Australia</v>
      </c>
      <c r="S207" s="22">
        <f>VLOOKUP(A207,[1]CustomerAddress!$A$1:$F$3997,6)</f>
        <v>9</v>
      </c>
      <c r="T207" s="22" t="str">
        <f>VLOOKUP(A207,Labels!$A$5:$I$3497,9)</f>
        <v>High Risk Customer</v>
      </c>
    </row>
    <row r="208" spans="1:20" s="22" customFormat="1" ht="15.75" customHeight="1" x14ac:dyDescent="0.25">
      <c r="A208" s="23">
        <v>207</v>
      </c>
      <c r="B208" s="24" t="s">
        <v>562</v>
      </c>
      <c r="C208" s="24" t="s">
        <v>563</v>
      </c>
      <c r="D208" s="24" t="s">
        <v>40</v>
      </c>
      <c r="E208" s="23">
        <v>9</v>
      </c>
      <c r="F208" s="25">
        <v>34556</v>
      </c>
      <c r="G208" s="23">
        <f t="shared" ca="1" si="9"/>
        <v>26.673460854261805</v>
      </c>
      <c r="H208" s="23" t="str">
        <f t="shared" ca="1" si="11"/>
        <v>21-30</v>
      </c>
      <c r="J208" s="24" t="s">
        <v>61</v>
      </c>
      <c r="K208" s="24" t="s">
        <v>43</v>
      </c>
      <c r="L208" s="24" t="s">
        <v>44</v>
      </c>
      <c r="M208" s="24" t="s">
        <v>57</v>
      </c>
      <c r="N208" s="23">
        <v>7</v>
      </c>
      <c r="O208" s="22" t="str">
        <f>VLOOKUP(A208,[1]CustomerAddress!$A$1:$F$3997,2)</f>
        <v>2 Thierer Road</v>
      </c>
      <c r="P208" s="22">
        <f>VLOOKUP(A208,[1]CustomerAddress!$A$1:$F$3997,3)</f>
        <v>4113</v>
      </c>
      <c r="Q208" s="22" t="str">
        <f>VLOOKUP(A208,[1]CustomerAddress!$A$1:$F$3997,4)</f>
        <v>QLD</v>
      </c>
      <c r="R208" s="22" t="str">
        <f>VLOOKUP(A208,[1]CustomerAddress!$A$1:$F$3997,5)</f>
        <v>Australia</v>
      </c>
      <c r="S208" s="22">
        <f>VLOOKUP(A208,[1]CustomerAddress!$A$1:$F$3997,6)</f>
        <v>8</v>
      </c>
      <c r="T208" s="22" t="str">
        <f>VLOOKUP(A208,Labels!$A$5:$I$3497,9)</f>
        <v>Lost Customer</v>
      </c>
    </row>
    <row r="209" spans="1:20" s="22" customFormat="1" ht="15.75" customHeight="1" x14ac:dyDescent="0.25">
      <c r="A209" s="23">
        <v>208</v>
      </c>
      <c r="B209" s="24" t="s">
        <v>564</v>
      </c>
      <c r="C209" s="24" t="s">
        <v>565</v>
      </c>
      <c r="D209" s="24" t="s">
        <v>48</v>
      </c>
      <c r="E209" s="23">
        <v>57</v>
      </c>
      <c r="F209" s="25">
        <v>34638</v>
      </c>
      <c r="G209" s="23">
        <f t="shared" ca="1" si="9"/>
        <v>26.448803320015227</v>
      </c>
      <c r="H209" s="23" t="str">
        <f t="shared" ca="1" si="11"/>
        <v>21-30</v>
      </c>
      <c r="I209" s="24" t="s">
        <v>215</v>
      </c>
      <c r="J209" s="24" t="s">
        <v>54</v>
      </c>
      <c r="K209" s="24" t="s">
        <v>66</v>
      </c>
      <c r="L209" s="24" t="s">
        <v>44</v>
      </c>
      <c r="M209" s="24" t="s">
        <v>57</v>
      </c>
      <c r="N209" s="23">
        <v>5</v>
      </c>
      <c r="O209" s="22" t="str">
        <f>VLOOKUP(A209,[1]CustomerAddress!$A$1:$F$3997,2)</f>
        <v>056 Stone Corner Alley</v>
      </c>
      <c r="P209" s="22">
        <f>VLOOKUP(A209,[1]CustomerAddress!$A$1:$F$3997,3)</f>
        <v>4078</v>
      </c>
      <c r="Q209" s="22" t="str">
        <f>VLOOKUP(A209,[1]CustomerAddress!$A$1:$F$3997,4)</f>
        <v>QLD</v>
      </c>
      <c r="R209" s="22" t="str">
        <f>VLOOKUP(A209,[1]CustomerAddress!$A$1:$F$3997,5)</f>
        <v>Australia</v>
      </c>
      <c r="S209" s="22">
        <f>VLOOKUP(A209,[1]CustomerAddress!$A$1:$F$3997,6)</f>
        <v>7</v>
      </c>
      <c r="T209" s="22" t="str">
        <f>VLOOKUP(A209,Labels!$A$5:$I$3497,9)</f>
        <v>Potential Customer</v>
      </c>
    </row>
    <row r="210" spans="1:20" s="22" customFormat="1" ht="15.75" customHeight="1" x14ac:dyDescent="0.25">
      <c r="A210" s="23">
        <v>209</v>
      </c>
      <c r="B210" s="24" t="s">
        <v>566</v>
      </c>
      <c r="C210" s="24" t="s">
        <v>567</v>
      </c>
      <c r="D210" s="24" t="s">
        <v>48</v>
      </c>
      <c r="E210" s="23">
        <v>9</v>
      </c>
      <c r="F210" s="25">
        <v>21060</v>
      </c>
      <c r="G210" s="23">
        <f t="shared" ca="1" si="9"/>
        <v>63.648803320015226</v>
      </c>
      <c r="H210" s="23" t="str">
        <f t="shared" ca="1" si="11"/>
        <v>61-70</v>
      </c>
      <c r="I210" s="24" t="s">
        <v>431</v>
      </c>
      <c r="J210" s="24" t="s">
        <v>61</v>
      </c>
      <c r="K210" s="24" t="s">
        <v>62</v>
      </c>
      <c r="L210" s="24" t="s">
        <v>44</v>
      </c>
      <c r="M210" s="24" t="s">
        <v>45</v>
      </c>
      <c r="N210" s="23">
        <v>6</v>
      </c>
      <c r="O210" s="22" t="str">
        <f>VLOOKUP(A210,[1]CustomerAddress!$A$1:$F$3997,2)</f>
        <v>528 Mandrake Crossing</v>
      </c>
      <c r="P210" s="22">
        <f>VLOOKUP(A210,[1]CustomerAddress!$A$1:$F$3997,3)</f>
        <v>2222</v>
      </c>
      <c r="Q210" s="22" t="str">
        <f>VLOOKUP(A210,[1]CustomerAddress!$A$1:$F$3997,4)</f>
        <v>NSW</v>
      </c>
      <c r="R210" s="22" t="str">
        <f>VLOOKUP(A210,[1]CustomerAddress!$A$1:$F$3997,5)</f>
        <v>Australia</v>
      </c>
      <c r="S210" s="22">
        <f>VLOOKUP(A210,[1]CustomerAddress!$A$1:$F$3997,6)</f>
        <v>11</v>
      </c>
      <c r="T210" s="22" t="str">
        <f>VLOOKUP(A210,Labels!$A$5:$I$3497,9)</f>
        <v>Evasive Customer</v>
      </c>
    </row>
    <row r="211" spans="1:20" s="22" customFormat="1" ht="15.75" customHeight="1" x14ac:dyDescent="0.25">
      <c r="A211" s="23">
        <v>210</v>
      </c>
      <c r="B211" s="24" t="s">
        <v>568</v>
      </c>
      <c r="C211" s="24" t="s">
        <v>569</v>
      </c>
      <c r="D211" s="24" t="s">
        <v>48</v>
      </c>
      <c r="E211" s="23">
        <v>50</v>
      </c>
      <c r="F211" s="25">
        <v>23333</v>
      </c>
      <c r="G211" s="23">
        <f t="shared" ca="1" si="9"/>
        <v>57.421406059741258</v>
      </c>
      <c r="H211" s="23" t="str">
        <f t="shared" ca="1" si="11"/>
        <v>51-60</v>
      </c>
      <c r="I211" s="24" t="s">
        <v>483</v>
      </c>
      <c r="J211" s="24" t="s">
        <v>54</v>
      </c>
      <c r="K211" s="24" t="s">
        <v>43</v>
      </c>
      <c r="L211" s="24" t="s">
        <v>44</v>
      </c>
      <c r="M211" s="24" t="s">
        <v>57</v>
      </c>
      <c r="N211" s="23">
        <v>18</v>
      </c>
      <c r="O211" s="22" t="str">
        <f>VLOOKUP(A211,[1]CustomerAddress!$A$1:$F$3997,2)</f>
        <v>19969 5th Parkway</v>
      </c>
      <c r="P211" s="22">
        <f>VLOOKUP(A211,[1]CustomerAddress!$A$1:$F$3997,3)</f>
        <v>3152</v>
      </c>
      <c r="Q211" s="22" t="str">
        <f>VLOOKUP(A211,[1]CustomerAddress!$A$1:$F$3997,4)</f>
        <v>VIC</v>
      </c>
      <c r="R211" s="22" t="str">
        <f>VLOOKUP(A211,[1]CustomerAddress!$A$1:$F$3997,5)</f>
        <v>Australia</v>
      </c>
      <c r="S211" s="22">
        <f>VLOOKUP(A211,[1]CustomerAddress!$A$1:$F$3997,6)</f>
        <v>9</v>
      </c>
      <c r="T211" s="22" t="str">
        <f>VLOOKUP(A211,Labels!$A$5:$I$3497,9)</f>
        <v>Potential Customer</v>
      </c>
    </row>
    <row r="212" spans="1:20" s="22" customFormat="1" ht="15.75" customHeight="1" x14ac:dyDescent="0.25">
      <c r="A212" s="23">
        <v>211</v>
      </c>
      <c r="B212" s="24" t="s">
        <v>570</v>
      </c>
      <c r="D212" s="24" t="s">
        <v>40</v>
      </c>
      <c r="E212" s="23">
        <v>6</v>
      </c>
      <c r="F212" s="25">
        <v>27092</v>
      </c>
      <c r="G212" s="23">
        <f t="shared" ca="1" si="9"/>
        <v>47.122775922754954</v>
      </c>
      <c r="H212" s="23" t="str">
        <f t="shared" ca="1" si="11"/>
        <v>41-50</v>
      </c>
      <c r="I212" s="24" t="s">
        <v>571</v>
      </c>
      <c r="J212" s="24" t="s">
        <v>84</v>
      </c>
      <c r="K212" s="24" t="s">
        <v>43</v>
      </c>
      <c r="L212" s="24" t="s">
        <v>44</v>
      </c>
      <c r="M212" s="24" t="s">
        <v>45</v>
      </c>
      <c r="N212" s="23">
        <v>5</v>
      </c>
      <c r="O212" s="22" t="str">
        <f>VLOOKUP(A212,[1]CustomerAddress!$A$1:$F$3997,2)</f>
        <v>78 Rockefeller Park</v>
      </c>
      <c r="P212" s="22">
        <f>VLOOKUP(A212,[1]CustomerAddress!$A$1:$F$3997,3)</f>
        <v>2159</v>
      </c>
      <c r="Q212" s="22" t="str">
        <f>VLOOKUP(A212,[1]CustomerAddress!$A$1:$F$3997,4)</f>
        <v>NSW</v>
      </c>
      <c r="R212" s="22" t="str">
        <f>VLOOKUP(A212,[1]CustomerAddress!$A$1:$F$3997,5)</f>
        <v>Australia</v>
      </c>
      <c r="S212" s="22">
        <f>VLOOKUP(A212,[1]CustomerAddress!$A$1:$F$3997,6)</f>
        <v>10</v>
      </c>
      <c r="T212" s="22" t="str">
        <f>VLOOKUP(A212,Labels!$A$5:$I$3497,9)</f>
        <v>Potential Customer</v>
      </c>
    </row>
    <row r="213" spans="1:20" s="22" customFormat="1" ht="15.75" customHeight="1" x14ac:dyDescent="0.25">
      <c r="A213" s="23">
        <v>212</v>
      </c>
      <c r="B213" s="24" t="s">
        <v>572</v>
      </c>
      <c r="C213" s="24" t="s">
        <v>573</v>
      </c>
      <c r="D213" s="24" t="s">
        <v>40</v>
      </c>
      <c r="E213" s="23">
        <v>21</v>
      </c>
      <c r="F213" s="25">
        <v>37214</v>
      </c>
      <c r="G213" s="23">
        <f t="shared" ca="1" si="9"/>
        <v>19.391269073439886</v>
      </c>
      <c r="H213" s="23" t="str">
        <f t="shared" ca="1" si="11"/>
        <v>11-20</v>
      </c>
      <c r="I213" s="24" t="s">
        <v>574</v>
      </c>
      <c r="J213" s="24" t="s">
        <v>56</v>
      </c>
      <c r="K213" s="24" t="s">
        <v>62</v>
      </c>
      <c r="L213" s="24" t="s">
        <v>44</v>
      </c>
      <c r="M213" s="24" t="s">
        <v>57</v>
      </c>
      <c r="N213" s="23">
        <v>1</v>
      </c>
      <c r="O213" s="22" t="str">
        <f>VLOOKUP(A213,[1]CustomerAddress!$A$1:$F$3997,2)</f>
        <v>417 Transport Trail</v>
      </c>
      <c r="P213" s="22">
        <f>VLOOKUP(A213,[1]CustomerAddress!$A$1:$F$3997,3)</f>
        <v>4503</v>
      </c>
      <c r="Q213" s="22" t="str">
        <f>VLOOKUP(A213,[1]CustomerAddress!$A$1:$F$3997,4)</f>
        <v>QLD</v>
      </c>
      <c r="R213" s="22" t="str">
        <f>VLOOKUP(A213,[1]CustomerAddress!$A$1:$F$3997,5)</f>
        <v>Australia</v>
      </c>
      <c r="S213" s="22">
        <f>VLOOKUP(A213,[1]CustomerAddress!$A$1:$F$3997,6)</f>
        <v>4</v>
      </c>
      <c r="T213" s="22" t="str">
        <f>VLOOKUP(A213,Labels!$A$5:$I$3497,9)</f>
        <v>Evasive Customer</v>
      </c>
    </row>
    <row r="214" spans="1:20" s="22" customFormat="1" ht="15.75" customHeight="1" x14ac:dyDescent="0.25">
      <c r="A214" s="23">
        <v>213</v>
      </c>
      <c r="B214" s="24" t="s">
        <v>575</v>
      </c>
      <c r="C214" s="24" t="s">
        <v>576</v>
      </c>
      <c r="D214" s="24" t="s">
        <v>48</v>
      </c>
      <c r="E214" s="23">
        <v>13</v>
      </c>
      <c r="F214" s="25">
        <v>35199</v>
      </c>
      <c r="G214" s="23">
        <f t="shared" ca="1" si="9"/>
        <v>24.911817018645365</v>
      </c>
      <c r="H214" s="23" t="str">
        <f t="shared" ca="1" si="11"/>
        <v>21-30</v>
      </c>
      <c r="I214" s="24" t="s">
        <v>577</v>
      </c>
      <c r="J214" s="24" t="s">
        <v>50</v>
      </c>
      <c r="K214" s="24" t="s">
        <v>66</v>
      </c>
      <c r="L214" s="24" t="s">
        <v>44</v>
      </c>
      <c r="M214" s="24" t="s">
        <v>45</v>
      </c>
      <c r="N214" s="23">
        <v>6</v>
      </c>
      <c r="O214" s="22" t="str">
        <f>VLOOKUP(A214,[1]CustomerAddress!$A$1:$F$3997,2)</f>
        <v>6327 Lunder Crossing</v>
      </c>
      <c r="P214" s="22">
        <f>VLOOKUP(A214,[1]CustomerAddress!$A$1:$F$3997,3)</f>
        <v>4655</v>
      </c>
      <c r="Q214" s="22" t="str">
        <f>VLOOKUP(A214,[1]CustomerAddress!$A$1:$F$3997,4)</f>
        <v>QLD</v>
      </c>
      <c r="R214" s="22" t="str">
        <f>VLOOKUP(A214,[1]CustomerAddress!$A$1:$F$3997,5)</f>
        <v>Australia</v>
      </c>
      <c r="S214" s="22">
        <f>VLOOKUP(A214,[1]CustomerAddress!$A$1:$F$3997,6)</f>
        <v>4</v>
      </c>
      <c r="T214" s="22" t="str">
        <f>VLOOKUP(A214,Labels!$A$5:$I$3497,9)</f>
        <v>Recent Customer</v>
      </c>
    </row>
    <row r="215" spans="1:20" s="22" customFormat="1" ht="15.75" customHeight="1" x14ac:dyDescent="0.25">
      <c r="A215" s="23">
        <v>214</v>
      </c>
      <c r="B215" s="24" t="s">
        <v>578</v>
      </c>
      <c r="C215" s="24" t="s">
        <v>579</v>
      </c>
      <c r="D215" s="24" t="s">
        <v>48</v>
      </c>
      <c r="E215" s="23">
        <v>82</v>
      </c>
      <c r="F215" s="25">
        <v>21153</v>
      </c>
      <c r="G215" s="23">
        <f t="shared" ca="1" si="9"/>
        <v>63.394008799467279</v>
      </c>
      <c r="H215" s="23" t="str">
        <f t="shared" ca="1" si="11"/>
        <v>61-70</v>
      </c>
      <c r="I215" s="24" t="s">
        <v>170</v>
      </c>
      <c r="J215" s="24" t="s">
        <v>42</v>
      </c>
      <c r="K215" s="24" t="s">
        <v>43</v>
      </c>
      <c r="L215" s="24" t="s">
        <v>44</v>
      </c>
      <c r="M215" s="24" t="s">
        <v>57</v>
      </c>
      <c r="N215" s="23">
        <v>6</v>
      </c>
      <c r="O215" s="22" t="str">
        <f>VLOOKUP(A215,[1]CustomerAddress!$A$1:$F$3997,2)</f>
        <v>811 Tony Road</v>
      </c>
      <c r="P215" s="22">
        <f>VLOOKUP(A215,[1]CustomerAddress!$A$1:$F$3997,3)</f>
        <v>4220</v>
      </c>
      <c r="Q215" s="22" t="str">
        <f>VLOOKUP(A215,[1]CustomerAddress!$A$1:$F$3997,4)</f>
        <v>QLD</v>
      </c>
      <c r="R215" s="22" t="str">
        <f>VLOOKUP(A215,[1]CustomerAddress!$A$1:$F$3997,5)</f>
        <v>Australia</v>
      </c>
      <c r="S215" s="22">
        <f>VLOOKUP(A215,[1]CustomerAddress!$A$1:$F$3997,6)</f>
        <v>9</v>
      </c>
      <c r="T215" s="22" t="str">
        <f>VLOOKUP(A215,Labels!$A$5:$I$3497,9)</f>
        <v>High Risk Customer</v>
      </c>
    </row>
    <row r="216" spans="1:20" s="22" customFormat="1" ht="15.75" customHeight="1" x14ac:dyDescent="0.25">
      <c r="A216" s="23">
        <v>215</v>
      </c>
      <c r="B216" s="24" t="s">
        <v>580</v>
      </c>
      <c r="C216" s="24" t="s">
        <v>581</v>
      </c>
      <c r="D216" s="24" t="s">
        <v>40</v>
      </c>
      <c r="E216" s="23">
        <v>37</v>
      </c>
      <c r="F216" s="25">
        <v>27204</v>
      </c>
      <c r="G216" s="23">
        <f t="shared" ca="1" si="9"/>
        <v>46.815926607686464</v>
      </c>
      <c r="H216" s="23" t="str">
        <f t="shared" ca="1" si="11"/>
        <v>41-50</v>
      </c>
      <c r="I216" s="24" t="s">
        <v>354</v>
      </c>
      <c r="J216" s="24" t="s">
        <v>65</v>
      </c>
      <c r="K216" s="24" t="s">
        <v>66</v>
      </c>
      <c r="L216" s="24" t="s">
        <v>44</v>
      </c>
      <c r="M216" s="24" t="s">
        <v>45</v>
      </c>
      <c r="N216" s="23">
        <v>18</v>
      </c>
      <c r="O216" s="22" t="str">
        <f>VLOOKUP(A216,[1]CustomerAddress!$A$1:$F$3997,2)</f>
        <v>0 Northport Court</v>
      </c>
      <c r="P216" s="22">
        <f>VLOOKUP(A216,[1]CustomerAddress!$A$1:$F$3997,3)</f>
        <v>4012</v>
      </c>
      <c r="Q216" s="22" t="str">
        <f>VLOOKUP(A216,[1]CustomerAddress!$A$1:$F$3997,4)</f>
        <v>QLD</v>
      </c>
      <c r="R216" s="22" t="str">
        <f>VLOOKUP(A216,[1]CustomerAddress!$A$1:$F$3997,5)</f>
        <v>Australia</v>
      </c>
      <c r="S216" s="22">
        <f>VLOOKUP(A216,[1]CustomerAddress!$A$1:$F$3997,6)</f>
        <v>3</v>
      </c>
      <c r="T216" s="22" t="str">
        <f>VLOOKUP(A216,Labels!$A$5:$I$3497,9)</f>
        <v>Very Loyal</v>
      </c>
    </row>
    <row r="217" spans="1:20" s="22" customFormat="1" ht="15.75" customHeight="1" x14ac:dyDescent="0.25">
      <c r="A217" s="23">
        <v>216</v>
      </c>
      <c r="B217" s="24" t="s">
        <v>582</v>
      </c>
      <c r="C217" s="24" t="s">
        <v>583</v>
      </c>
      <c r="D217" s="24" t="s">
        <v>40</v>
      </c>
      <c r="E217" s="23">
        <v>12</v>
      </c>
      <c r="F217" s="25">
        <v>34711</v>
      </c>
      <c r="G217" s="23">
        <f t="shared" ca="1" si="9"/>
        <v>26.248803320015227</v>
      </c>
      <c r="H217" s="23" t="str">
        <f t="shared" ca="1" si="11"/>
        <v>21-30</v>
      </c>
      <c r="I217" s="24" t="s">
        <v>420</v>
      </c>
      <c r="J217" s="24" t="s">
        <v>50</v>
      </c>
      <c r="K217" s="24" t="s">
        <v>66</v>
      </c>
      <c r="L217" s="24" t="s">
        <v>44</v>
      </c>
      <c r="M217" s="24" t="s">
        <v>45</v>
      </c>
      <c r="N217" s="23">
        <v>7</v>
      </c>
      <c r="O217" s="22" t="str">
        <f>VLOOKUP(A217,[1]CustomerAddress!$A$1:$F$3997,2)</f>
        <v>231 Havey Court</v>
      </c>
      <c r="P217" s="22">
        <f>VLOOKUP(A217,[1]CustomerAddress!$A$1:$F$3997,3)</f>
        <v>2153</v>
      </c>
      <c r="Q217" s="22" t="str">
        <f>VLOOKUP(A217,[1]CustomerAddress!$A$1:$F$3997,4)</f>
        <v>NSW</v>
      </c>
      <c r="R217" s="22" t="str">
        <f>VLOOKUP(A217,[1]CustomerAddress!$A$1:$F$3997,5)</f>
        <v>Australia</v>
      </c>
      <c r="S217" s="22">
        <f>VLOOKUP(A217,[1]CustomerAddress!$A$1:$F$3997,6)</f>
        <v>10</v>
      </c>
      <c r="T217" s="22" t="str">
        <f>VLOOKUP(A217,Labels!$A$5:$I$3497,9)</f>
        <v>Becoming Loyal</v>
      </c>
    </row>
    <row r="218" spans="1:20" s="22" customFormat="1" ht="15.75" customHeight="1" x14ac:dyDescent="0.25">
      <c r="A218" s="23">
        <v>217</v>
      </c>
      <c r="B218" s="24" t="s">
        <v>584</v>
      </c>
      <c r="C218" s="24" t="s">
        <v>585</v>
      </c>
      <c r="D218" s="24" t="s">
        <v>40</v>
      </c>
      <c r="E218" s="23">
        <v>63</v>
      </c>
      <c r="F218" s="25">
        <v>29198</v>
      </c>
      <c r="G218" s="23">
        <f t="shared" ca="1" si="9"/>
        <v>41.352912909056322</v>
      </c>
      <c r="H218" s="23" t="str">
        <f t="shared" ca="1" si="11"/>
        <v>41-50</v>
      </c>
      <c r="J218" s="24" t="s">
        <v>84</v>
      </c>
      <c r="K218" s="24" t="s">
        <v>66</v>
      </c>
      <c r="L218" s="24" t="s">
        <v>44</v>
      </c>
      <c r="M218" s="24" t="s">
        <v>57</v>
      </c>
      <c r="N218" s="23">
        <v>16</v>
      </c>
      <c r="O218" s="22" t="str">
        <f>VLOOKUP(A218,[1]CustomerAddress!$A$1:$F$3997,2)</f>
        <v>603 Kenwood Avenue</v>
      </c>
      <c r="P218" s="22">
        <f>VLOOKUP(A218,[1]CustomerAddress!$A$1:$F$3997,3)</f>
        <v>2070</v>
      </c>
      <c r="Q218" s="22" t="str">
        <f>VLOOKUP(A218,[1]CustomerAddress!$A$1:$F$3997,4)</f>
        <v>NSW</v>
      </c>
      <c r="R218" s="22" t="str">
        <f>VLOOKUP(A218,[1]CustomerAddress!$A$1:$F$3997,5)</f>
        <v>Australia</v>
      </c>
      <c r="S218" s="22">
        <f>VLOOKUP(A218,[1]CustomerAddress!$A$1:$F$3997,6)</f>
        <v>11</v>
      </c>
      <c r="T218" s="22" t="str">
        <f>VLOOKUP(A218,Labels!$A$5:$I$3497,9)</f>
        <v>Very Loyal</v>
      </c>
    </row>
    <row r="219" spans="1:20" s="22" customFormat="1" ht="15.75" customHeight="1" x14ac:dyDescent="0.25">
      <c r="A219" s="23">
        <v>218</v>
      </c>
      <c r="B219" s="24" t="s">
        <v>586</v>
      </c>
      <c r="C219" s="24" t="s">
        <v>587</v>
      </c>
      <c r="D219" s="24" t="s">
        <v>40</v>
      </c>
      <c r="E219" s="23">
        <v>37</v>
      </c>
      <c r="F219" s="25">
        <v>34187</v>
      </c>
      <c r="G219" s="23">
        <f t="shared" ca="1" si="9"/>
        <v>27.684419758371391</v>
      </c>
      <c r="H219" s="23" t="str">
        <f t="shared" ca="1" si="11"/>
        <v>21-30</v>
      </c>
      <c r="I219" s="24" t="s">
        <v>49</v>
      </c>
      <c r="J219" s="24" t="s">
        <v>54</v>
      </c>
      <c r="K219" s="24" t="s">
        <v>66</v>
      </c>
      <c r="L219" s="24" t="s">
        <v>44</v>
      </c>
      <c r="M219" s="24" t="s">
        <v>45</v>
      </c>
      <c r="N219" s="23">
        <v>8</v>
      </c>
      <c r="O219" s="22" t="str">
        <f>VLOOKUP(A219,[1]CustomerAddress!$A$1:$F$3997,2)</f>
        <v>09040 Myrtle Parkway</v>
      </c>
      <c r="P219" s="22">
        <f>VLOOKUP(A219,[1]CustomerAddress!$A$1:$F$3997,3)</f>
        <v>2015</v>
      </c>
      <c r="Q219" s="22" t="str">
        <f>VLOOKUP(A219,[1]CustomerAddress!$A$1:$F$3997,4)</f>
        <v>NSW</v>
      </c>
      <c r="R219" s="22" t="str">
        <f>VLOOKUP(A219,[1]CustomerAddress!$A$1:$F$3997,5)</f>
        <v>Australia</v>
      </c>
      <c r="S219" s="22">
        <f>VLOOKUP(A219,[1]CustomerAddress!$A$1:$F$3997,6)</f>
        <v>8</v>
      </c>
      <c r="T219" s="22" t="str">
        <f>VLOOKUP(A219,Labels!$A$5:$I$3497,9)</f>
        <v>Becoming Loyal</v>
      </c>
    </row>
    <row r="220" spans="1:20" s="22" customFormat="1" ht="15.75" customHeight="1" x14ac:dyDescent="0.25">
      <c r="A220" s="23">
        <v>219</v>
      </c>
      <c r="B220" s="24" t="s">
        <v>588</v>
      </c>
      <c r="C220" s="24" t="s">
        <v>589</v>
      </c>
      <c r="D220" s="24" t="s">
        <v>48</v>
      </c>
      <c r="E220" s="23">
        <v>9</v>
      </c>
      <c r="F220" s="25">
        <v>23706</v>
      </c>
      <c r="G220" s="23">
        <f t="shared" ca="1" si="9"/>
        <v>56.399488251522079</v>
      </c>
      <c r="H220" s="23" t="str">
        <f t="shared" ca="1" si="11"/>
        <v>51-60</v>
      </c>
      <c r="I220" s="24" t="s">
        <v>590</v>
      </c>
      <c r="J220" s="24" t="s">
        <v>42</v>
      </c>
      <c r="K220" s="24" t="s">
        <v>43</v>
      </c>
      <c r="L220" s="24" t="s">
        <v>44</v>
      </c>
      <c r="M220" s="24" t="s">
        <v>57</v>
      </c>
      <c r="N220" s="23">
        <v>7</v>
      </c>
      <c r="O220" s="22" t="str">
        <f>VLOOKUP(A220,[1]CustomerAddress!$A$1:$F$3997,2)</f>
        <v>05241 Shelley Park</v>
      </c>
      <c r="P220" s="22">
        <f>VLOOKUP(A220,[1]CustomerAddress!$A$1:$F$3997,3)</f>
        <v>2776</v>
      </c>
      <c r="Q220" s="22" t="str">
        <f>VLOOKUP(A220,[1]CustomerAddress!$A$1:$F$3997,4)</f>
        <v>NSW</v>
      </c>
      <c r="R220" s="22" t="str">
        <f>VLOOKUP(A220,[1]CustomerAddress!$A$1:$F$3997,5)</f>
        <v>Australia</v>
      </c>
      <c r="S220" s="22">
        <f>VLOOKUP(A220,[1]CustomerAddress!$A$1:$F$3997,6)</f>
        <v>8</v>
      </c>
      <c r="T220" s="22" t="str">
        <f>VLOOKUP(A220,Labels!$A$5:$I$3497,9)</f>
        <v>Potential Customer</v>
      </c>
    </row>
    <row r="221" spans="1:20" s="22" customFormat="1" ht="15.75" customHeight="1" x14ac:dyDescent="0.25">
      <c r="A221" s="23">
        <v>220</v>
      </c>
      <c r="B221" s="24" t="s">
        <v>591</v>
      </c>
      <c r="C221" s="24" t="s">
        <v>592</v>
      </c>
      <c r="D221" s="24" t="s">
        <v>40</v>
      </c>
      <c r="E221" s="23">
        <v>79</v>
      </c>
      <c r="F221" s="25">
        <v>19854</v>
      </c>
      <c r="G221" s="23">
        <f t="shared" ca="1" si="9"/>
        <v>66.952912909056323</v>
      </c>
      <c r="H221" s="23" t="str">
        <f t="shared" ca="1" si="11"/>
        <v>61-70</v>
      </c>
      <c r="I221" s="24" t="s">
        <v>593</v>
      </c>
      <c r="J221" s="24" t="s">
        <v>84</v>
      </c>
      <c r="K221" s="24" t="s">
        <v>66</v>
      </c>
      <c r="L221" s="24" t="s">
        <v>44</v>
      </c>
      <c r="M221" s="24" t="s">
        <v>57</v>
      </c>
      <c r="N221" s="23">
        <v>9</v>
      </c>
      <c r="O221" s="22" t="str">
        <f>VLOOKUP(A221,[1]CustomerAddress!$A$1:$F$3997,2)</f>
        <v>7 Pankratz Point</v>
      </c>
      <c r="P221" s="22">
        <f>VLOOKUP(A221,[1]CustomerAddress!$A$1:$F$3997,3)</f>
        <v>3011</v>
      </c>
      <c r="Q221" s="22" t="str">
        <f>VLOOKUP(A221,[1]CustomerAddress!$A$1:$F$3997,4)</f>
        <v>VIC</v>
      </c>
      <c r="R221" s="22" t="str">
        <f>VLOOKUP(A221,[1]CustomerAddress!$A$1:$F$3997,5)</f>
        <v>Australia</v>
      </c>
      <c r="S221" s="22">
        <f>VLOOKUP(A221,[1]CustomerAddress!$A$1:$F$3997,6)</f>
        <v>8</v>
      </c>
      <c r="T221" s="22" t="str">
        <f>VLOOKUP(A221,Labels!$A$5:$I$3497,9)</f>
        <v>Becoming Loyal</v>
      </c>
    </row>
    <row r="222" spans="1:20" s="22" customFormat="1" ht="15.75" customHeight="1" x14ac:dyDescent="0.25">
      <c r="A222" s="23">
        <v>221</v>
      </c>
      <c r="B222" s="24" t="s">
        <v>594</v>
      </c>
      <c r="C222" s="24" t="s">
        <v>595</v>
      </c>
      <c r="D222" s="24" t="s">
        <v>40</v>
      </c>
      <c r="E222" s="23">
        <v>14</v>
      </c>
      <c r="F222" s="25">
        <v>29290</v>
      </c>
      <c r="G222" s="23">
        <f t="shared" ca="1" si="9"/>
        <v>41.100858114535775</v>
      </c>
      <c r="H222" s="23" t="str">
        <f t="shared" ca="1" si="11"/>
        <v>41-50</v>
      </c>
      <c r="I222" s="24" t="s">
        <v>596</v>
      </c>
      <c r="J222" s="24" t="s">
        <v>84</v>
      </c>
      <c r="K222" s="24" t="s">
        <v>43</v>
      </c>
      <c r="L222" s="24" t="s">
        <v>44</v>
      </c>
      <c r="M222" s="24" t="s">
        <v>57</v>
      </c>
      <c r="N222" s="23">
        <v>14</v>
      </c>
      <c r="O222" s="22" t="str">
        <f>VLOOKUP(A222,[1]CustomerAddress!$A$1:$F$3997,2)</f>
        <v>51 Crescent Oaks Parkway</v>
      </c>
      <c r="P222" s="22">
        <f>VLOOKUP(A222,[1]CustomerAddress!$A$1:$F$3997,3)</f>
        <v>2761</v>
      </c>
      <c r="Q222" s="22" t="str">
        <f>VLOOKUP(A222,[1]CustomerAddress!$A$1:$F$3997,4)</f>
        <v>NSW</v>
      </c>
      <c r="R222" s="22" t="str">
        <f>VLOOKUP(A222,[1]CustomerAddress!$A$1:$F$3997,5)</f>
        <v>Australia</v>
      </c>
      <c r="S222" s="22">
        <f>VLOOKUP(A222,[1]CustomerAddress!$A$1:$F$3997,6)</f>
        <v>8</v>
      </c>
      <c r="T222" s="22" t="str">
        <f>VLOOKUP(A222,Labels!$A$5:$I$3497,9)</f>
        <v>Becoming Loyal</v>
      </c>
    </row>
    <row r="223" spans="1:20" s="22" customFormat="1" ht="15.75" customHeight="1" x14ac:dyDescent="0.25">
      <c r="A223" s="23">
        <v>222</v>
      </c>
      <c r="B223" s="24" t="s">
        <v>597</v>
      </c>
      <c r="C223" s="24" t="s">
        <v>598</v>
      </c>
      <c r="D223" s="24" t="s">
        <v>48</v>
      </c>
      <c r="E223" s="23">
        <v>89</v>
      </c>
      <c r="F223" s="25">
        <v>28736</v>
      </c>
      <c r="G223" s="23">
        <f t="shared" ca="1" si="9"/>
        <v>42.618666333713861</v>
      </c>
      <c r="H223" s="23" t="str">
        <f t="shared" ca="1" si="11"/>
        <v>41-50</v>
      </c>
      <c r="I223" s="24" t="s">
        <v>599</v>
      </c>
      <c r="J223" s="24" t="s">
        <v>42</v>
      </c>
      <c r="K223" s="24" t="s">
        <v>43</v>
      </c>
      <c r="L223" s="24" t="s">
        <v>44</v>
      </c>
      <c r="M223" s="24" t="s">
        <v>57</v>
      </c>
      <c r="N223" s="23">
        <v>16</v>
      </c>
      <c r="O223" s="22" t="str">
        <f>VLOOKUP(A223,[1]CustomerAddress!$A$1:$F$3997,2)</f>
        <v>49 Emmet Junction</v>
      </c>
      <c r="P223" s="22">
        <f>VLOOKUP(A223,[1]CustomerAddress!$A$1:$F$3997,3)</f>
        <v>2015</v>
      </c>
      <c r="Q223" s="22" t="str">
        <f>VLOOKUP(A223,[1]CustomerAddress!$A$1:$F$3997,4)</f>
        <v>NSW</v>
      </c>
      <c r="R223" s="22" t="str">
        <f>VLOOKUP(A223,[1]CustomerAddress!$A$1:$F$3997,5)</f>
        <v>Australia</v>
      </c>
      <c r="S223" s="22">
        <f>VLOOKUP(A223,[1]CustomerAddress!$A$1:$F$3997,6)</f>
        <v>11</v>
      </c>
      <c r="T223" s="22" t="str">
        <f>VLOOKUP(A223,Labels!$A$5:$I$3497,9)</f>
        <v>Late Bloomer</v>
      </c>
    </row>
    <row r="224" spans="1:20" s="22" customFormat="1" ht="15.75" customHeight="1" x14ac:dyDescent="0.25">
      <c r="A224" s="23">
        <v>223</v>
      </c>
      <c r="B224" s="24" t="s">
        <v>600</v>
      </c>
      <c r="C224" s="24" t="s">
        <v>601</v>
      </c>
      <c r="D224" s="24" t="s">
        <v>48</v>
      </c>
      <c r="E224" s="23">
        <v>13</v>
      </c>
      <c r="F224" s="25">
        <v>30646</v>
      </c>
      <c r="G224" s="23">
        <f t="shared" ca="1" si="9"/>
        <v>37.385789621385094</v>
      </c>
      <c r="H224" s="23" t="str">
        <f t="shared" ca="1" si="11"/>
        <v>31-40</v>
      </c>
      <c r="I224" s="24" t="s">
        <v>209</v>
      </c>
      <c r="J224" s="24" t="s">
        <v>61</v>
      </c>
      <c r="K224" s="24" t="s">
        <v>62</v>
      </c>
      <c r="L224" s="24" t="s">
        <v>44</v>
      </c>
      <c r="M224" s="24" t="s">
        <v>45</v>
      </c>
      <c r="N224" s="23">
        <v>14</v>
      </c>
      <c r="O224" s="22" t="str">
        <f>VLOOKUP(A224,[1]CustomerAddress!$A$1:$F$3997,2)</f>
        <v>78 Surrey Place</v>
      </c>
      <c r="P224" s="22">
        <f>VLOOKUP(A224,[1]CustomerAddress!$A$1:$F$3997,3)</f>
        <v>2502</v>
      </c>
      <c r="Q224" s="22" t="str">
        <f>VLOOKUP(A224,[1]CustomerAddress!$A$1:$F$3997,4)</f>
        <v>NSW</v>
      </c>
      <c r="R224" s="22" t="str">
        <f>VLOOKUP(A224,[1]CustomerAddress!$A$1:$F$3997,5)</f>
        <v>Australia</v>
      </c>
      <c r="S224" s="22">
        <f>VLOOKUP(A224,[1]CustomerAddress!$A$1:$F$3997,6)</f>
        <v>7</v>
      </c>
      <c r="T224" s="22" t="str">
        <f>VLOOKUP(A224,Labels!$A$5:$I$3497,9)</f>
        <v>Losing Customer</v>
      </c>
    </row>
    <row r="225" spans="1:20" s="22" customFormat="1" ht="15.75" customHeight="1" x14ac:dyDescent="0.25">
      <c r="A225" s="23">
        <v>224</v>
      </c>
      <c r="B225" s="24" t="s">
        <v>602</v>
      </c>
      <c r="C225" s="24" t="s">
        <v>603</v>
      </c>
      <c r="D225" s="24" t="s">
        <v>48</v>
      </c>
      <c r="E225" s="23">
        <v>2</v>
      </c>
      <c r="F225" s="25">
        <v>24809</v>
      </c>
      <c r="G225" s="23">
        <f t="shared" ca="1" si="9"/>
        <v>53.377570443302901</v>
      </c>
      <c r="H225" s="23" t="str">
        <f t="shared" ca="1" si="11"/>
        <v>51-60</v>
      </c>
      <c r="I225" s="24" t="s">
        <v>381</v>
      </c>
      <c r="J225" s="24" t="s">
        <v>50</v>
      </c>
      <c r="K225" s="24" t="s">
        <v>62</v>
      </c>
      <c r="L225" s="24" t="s">
        <v>44</v>
      </c>
      <c r="M225" s="24" t="s">
        <v>57</v>
      </c>
      <c r="N225" s="23">
        <v>17</v>
      </c>
      <c r="O225" s="22" t="str">
        <f>VLOOKUP(A225,[1]CustomerAddress!$A$1:$F$3997,2)</f>
        <v>6236 Summerview Terrace</v>
      </c>
      <c r="P225" s="22">
        <f>VLOOKUP(A225,[1]CustomerAddress!$A$1:$F$3997,3)</f>
        <v>2110</v>
      </c>
      <c r="Q225" s="22" t="str">
        <f>VLOOKUP(A225,[1]CustomerAddress!$A$1:$F$3997,4)</f>
        <v>NSW</v>
      </c>
      <c r="R225" s="22" t="str">
        <f>VLOOKUP(A225,[1]CustomerAddress!$A$1:$F$3997,5)</f>
        <v>Australia</v>
      </c>
      <c r="S225" s="22">
        <f>VLOOKUP(A225,[1]CustomerAddress!$A$1:$F$3997,6)</f>
        <v>12</v>
      </c>
      <c r="T225" s="22" t="str">
        <f>VLOOKUP(A225,Labels!$A$5:$I$3497,9)</f>
        <v>Becoming Loyal</v>
      </c>
    </row>
    <row r="226" spans="1:20" s="22" customFormat="1" ht="15.75" customHeight="1" x14ac:dyDescent="0.25">
      <c r="A226" s="23">
        <v>225</v>
      </c>
      <c r="B226" s="24" t="s">
        <v>604</v>
      </c>
      <c r="C226" s="24" t="s">
        <v>605</v>
      </c>
      <c r="D226" s="24" t="s">
        <v>40</v>
      </c>
      <c r="E226" s="23">
        <v>84</v>
      </c>
      <c r="F226" s="25">
        <v>28195</v>
      </c>
      <c r="G226" s="23">
        <f t="shared" ca="1" si="9"/>
        <v>44.100858114535775</v>
      </c>
      <c r="H226" s="23" t="str">
        <f t="shared" ca="1" si="11"/>
        <v>41-50</v>
      </c>
      <c r="I226" s="24" t="s">
        <v>480</v>
      </c>
      <c r="J226" s="24" t="s">
        <v>42</v>
      </c>
      <c r="K226" s="24" t="s">
        <v>62</v>
      </c>
      <c r="L226" s="24" t="s">
        <v>44</v>
      </c>
      <c r="M226" s="24" t="s">
        <v>57</v>
      </c>
      <c r="N226" s="23">
        <v>13</v>
      </c>
      <c r="O226" s="22" t="str">
        <f>VLOOKUP(A226,[1]CustomerAddress!$A$1:$F$3997,2)</f>
        <v>682 Sheridan Avenue</v>
      </c>
      <c r="P226" s="22">
        <f>VLOOKUP(A226,[1]CustomerAddress!$A$1:$F$3997,3)</f>
        <v>2566</v>
      </c>
      <c r="Q226" s="22" t="str">
        <f>VLOOKUP(A226,[1]CustomerAddress!$A$1:$F$3997,4)</f>
        <v>NSW</v>
      </c>
      <c r="R226" s="22" t="str">
        <f>VLOOKUP(A226,[1]CustomerAddress!$A$1:$F$3997,5)</f>
        <v>Australia</v>
      </c>
      <c r="S226" s="22">
        <f>VLOOKUP(A226,[1]CustomerAddress!$A$1:$F$3997,6)</f>
        <v>9</v>
      </c>
      <c r="T226" s="22" t="str">
        <f>VLOOKUP(A226,Labels!$A$5:$I$3497,9)</f>
        <v>Late Bloomer</v>
      </c>
    </row>
    <row r="227" spans="1:20" s="22" customFormat="1" ht="15.75" customHeight="1" x14ac:dyDescent="0.25">
      <c r="A227" s="23">
        <v>226</v>
      </c>
      <c r="B227" s="24" t="s">
        <v>606</v>
      </c>
      <c r="C227" s="24" t="s">
        <v>607</v>
      </c>
      <c r="D227" s="24" t="s">
        <v>48</v>
      </c>
      <c r="E227" s="23">
        <v>96</v>
      </c>
      <c r="F227" s="25">
        <v>28440</v>
      </c>
      <c r="G227" s="23">
        <f t="shared" ca="1" si="9"/>
        <v>43.429625237823444</v>
      </c>
      <c r="H227" s="23" t="str">
        <f t="shared" ca="1" si="11"/>
        <v>41-50</v>
      </c>
      <c r="I227" s="24" t="s">
        <v>608</v>
      </c>
      <c r="J227" s="24" t="s">
        <v>84</v>
      </c>
      <c r="K227" s="24" t="s">
        <v>43</v>
      </c>
      <c r="L227" s="24" t="s">
        <v>44</v>
      </c>
      <c r="M227" s="24" t="s">
        <v>57</v>
      </c>
      <c r="N227" s="23">
        <v>20</v>
      </c>
      <c r="O227" s="22" t="str">
        <f>VLOOKUP(A227,[1]CustomerAddress!$A$1:$F$3997,2)</f>
        <v>04139 Delladonna Place</v>
      </c>
      <c r="P227" s="22">
        <f>VLOOKUP(A227,[1]CustomerAddress!$A$1:$F$3997,3)</f>
        <v>2519</v>
      </c>
      <c r="Q227" s="22" t="str">
        <f>VLOOKUP(A227,[1]CustomerAddress!$A$1:$F$3997,4)</f>
        <v>NSW</v>
      </c>
      <c r="R227" s="22" t="str">
        <f>VLOOKUP(A227,[1]CustomerAddress!$A$1:$F$3997,5)</f>
        <v>Australia</v>
      </c>
      <c r="S227" s="22">
        <f>VLOOKUP(A227,[1]CustomerAddress!$A$1:$F$3997,6)</f>
        <v>7</v>
      </c>
      <c r="T227" s="22" t="str">
        <f>VLOOKUP(A227,Labels!$A$5:$I$3497,9)</f>
        <v>Lost Customer</v>
      </c>
    </row>
    <row r="228" spans="1:20" s="22" customFormat="1" ht="15.75" customHeight="1" x14ac:dyDescent="0.25">
      <c r="A228" s="23">
        <v>227</v>
      </c>
      <c r="B228" s="24" t="s">
        <v>609</v>
      </c>
      <c r="C228" s="24" t="s">
        <v>610</v>
      </c>
      <c r="D228" s="24" t="s">
        <v>48</v>
      </c>
      <c r="E228" s="23">
        <v>99</v>
      </c>
      <c r="F228" s="25">
        <v>26890</v>
      </c>
      <c r="G228" s="23">
        <f t="shared" ca="1" si="9"/>
        <v>47.676200580289198</v>
      </c>
      <c r="H228" s="23" t="str">
        <f t="shared" ca="1" si="11"/>
        <v>41-50</v>
      </c>
      <c r="I228" s="24" t="s">
        <v>494</v>
      </c>
      <c r="J228" s="24" t="s">
        <v>164</v>
      </c>
      <c r="K228" s="24" t="s">
        <v>43</v>
      </c>
      <c r="L228" s="24" t="s">
        <v>44</v>
      </c>
      <c r="M228" s="24" t="s">
        <v>57</v>
      </c>
      <c r="N228" s="23">
        <v>18</v>
      </c>
      <c r="O228" s="22" t="str">
        <f>VLOOKUP(A228,[1]CustomerAddress!$A$1:$F$3997,2)</f>
        <v>2 Scott Circle</v>
      </c>
      <c r="P228" s="22">
        <f>VLOOKUP(A228,[1]CustomerAddress!$A$1:$F$3997,3)</f>
        <v>2506</v>
      </c>
      <c r="Q228" s="22" t="str">
        <f>VLOOKUP(A228,[1]CustomerAddress!$A$1:$F$3997,4)</f>
        <v>NSW</v>
      </c>
      <c r="R228" s="22" t="str">
        <f>VLOOKUP(A228,[1]CustomerAddress!$A$1:$F$3997,5)</f>
        <v>Australia</v>
      </c>
      <c r="S228" s="22">
        <f>VLOOKUP(A228,[1]CustomerAddress!$A$1:$F$3997,6)</f>
        <v>9</v>
      </c>
      <c r="T228" s="22" t="str">
        <f>VLOOKUP(A228,Labels!$A$5:$I$3497,9)</f>
        <v>Potential Customer</v>
      </c>
    </row>
    <row r="229" spans="1:20" s="22" customFormat="1" ht="15.75" customHeight="1" x14ac:dyDescent="0.25">
      <c r="A229" s="23">
        <v>228</v>
      </c>
      <c r="B229" s="24" t="s">
        <v>611</v>
      </c>
      <c r="C229" s="24" t="s">
        <v>612</v>
      </c>
      <c r="D229" s="24" t="s">
        <v>40</v>
      </c>
      <c r="E229" s="23">
        <v>59</v>
      </c>
      <c r="F229" s="25">
        <v>31557</v>
      </c>
      <c r="G229" s="23">
        <f t="shared" ca="1" si="9"/>
        <v>34.889899210426186</v>
      </c>
      <c r="H229" s="23" t="str">
        <f t="shared" ca="1" si="11"/>
        <v>31-40</v>
      </c>
      <c r="I229" s="24" t="s">
        <v>613</v>
      </c>
      <c r="J229" s="24" t="s">
        <v>84</v>
      </c>
      <c r="K229" s="24" t="s">
        <v>66</v>
      </c>
      <c r="L229" s="24" t="s">
        <v>44</v>
      </c>
      <c r="M229" s="24" t="s">
        <v>57</v>
      </c>
      <c r="N229" s="23">
        <v>12</v>
      </c>
      <c r="O229" s="22" t="str">
        <f>VLOOKUP(A229,[1]CustomerAddress!$A$1:$F$3997,2)</f>
        <v>92253 Kensington Drive</v>
      </c>
      <c r="P229" s="22">
        <f>VLOOKUP(A229,[1]CustomerAddress!$A$1:$F$3997,3)</f>
        <v>2209</v>
      </c>
      <c r="Q229" s="22" t="str">
        <f>VLOOKUP(A229,[1]CustomerAddress!$A$1:$F$3997,4)</f>
        <v>NSW</v>
      </c>
      <c r="R229" s="22" t="str">
        <f>VLOOKUP(A229,[1]CustomerAddress!$A$1:$F$3997,5)</f>
        <v>Australia</v>
      </c>
      <c r="S229" s="22">
        <f>VLOOKUP(A229,[1]CustomerAddress!$A$1:$F$3997,6)</f>
        <v>7</v>
      </c>
      <c r="T229" s="22" t="str">
        <f>VLOOKUP(A229,Labels!$A$5:$I$3497,9)</f>
        <v>High Risk Customer</v>
      </c>
    </row>
    <row r="230" spans="1:20" s="22" customFormat="1" ht="15.75" customHeight="1" x14ac:dyDescent="0.25">
      <c r="A230" s="23">
        <v>229</v>
      </c>
      <c r="B230" s="24" t="s">
        <v>405</v>
      </c>
      <c r="C230" s="24" t="s">
        <v>614</v>
      </c>
      <c r="D230" s="24" t="s">
        <v>48</v>
      </c>
      <c r="E230" s="23">
        <v>30</v>
      </c>
      <c r="F230" s="25">
        <v>24172</v>
      </c>
      <c r="G230" s="23">
        <f t="shared" ca="1" si="9"/>
        <v>55.122775922754954</v>
      </c>
      <c r="H230" s="23" t="str">
        <f t="shared" ca="1" si="11"/>
        <v>51-60</v>
      </c>
      <c r="J230" s="24" t="s">
        <v>54</v>
      </c>
      <c r="K230" s="24" t="s">
        <v>66</v>
      </c>
      <c r="L230" s="24" t="s">
        <v>44</v>
      </c>
      <c r="M230" s="24" t="s">
        <v>57</v>
      </c>
      <c r="N230" s="23">
        <v>19</v>
      </c>
      <c r="O230" s="22" t="str">
        <f>VLOOKUP(A230,[1]CustomerAddress!$A$1:$F$3997,2)</f>
        <v>93 Westend Terrace</v>
      </c>
      <c r="P230" s="22">
        <f>VLOOKUP(A230,[1]CustomerAddress!$A$1:$F$3997,3)</f>
        <v>2116</v>
      </c>
      <c r="Q230" s="22" t="str">
        <f>VLOOKUP(A230,[1]CustomerAddress!$A$1:$F$3997,4)</f>
        <v>NSW</v>
      </c>
      <c r="R230" s="22" t="str">
        <f>VLOOKUP(A230,[1]CustomerAddress!$A$1:$F$3997,5)</f>
        <v>Australia</v>
      </c>
      <c r="S230" s="22">
        <f>VLOOKUP(A230,[1]CustomerAddress!$A$1:$F$3997,6)</f>
        <v>10</v>
      </c>
      <c r="T230" s="22" t="str">
        <f>VLOOKUP(A230,Labels!$A$5:$I$3497,9)</f>
        <v>High Risk Customer</v>
      </c>
    </row>
    <row r="231" spans="1:20" s="22" customFormat="1" ht="15.75" customHeight="1" x14ac:dyDescent="0.25">
      <c r="A231" s="23">
        <v>230</v>
      </c>
      <c r="B231" s="24" t="s">
        <v>615</v>
      </c>
      <c r="C231" s="24" t="s">
        <v>616</v>
      </c>
      <c r="D231" s="24" t="s">
        <v>40</v>
      </c>
      <c r="E231" s="23">
        <v>74</v>
      </c>
      <c r="F231" s="25">
        <v>19899</v>
      </c>
      <c r="G231" s="23">
        <f t="shared" ca="1" si="9"/>
        <v>66.82962523782345</v>
      </c>
      <c r="H231" s="23" t="str">
        <f t="shared" ca="1" si="11"/>
        <v>61-70</v>
      </c>
      <c r="I231" s="24" t="s">
        <v>274</v>
      </c>
      <c r="J231" s="24" t="s">
        <v>54</v>
      </c>
      <c r="K231" s="24" t="s">
        <v>66</v>
      </c>
      <c r="L231" s="24" t="s">
        <v>44</v>
      </c>
      <c r="M231" s="24" t="s">
        <v>57</v>
      </c>
      <c r="N231" s="23">
        <v>11</v>
      </c>
      <c r="O231" s="22" t="str">
        <f>VLOOKUP(A231,[1]CustomerAddress!$A$1:$F$3997,2)</f>
        <v>4 5th Point</v>
      </c>
      <c r="P231" s="22">
        <f>VLOOKUP(A231,[1]CustomerAddress!$A$1:$F$3997,3)</f>
        <v>2075</v>
      </c>
      <c r="Q231" s="22" t="str">
        <f>VLOOKUP(A231,[1]CustomerAddress!$A$1:$F$3997,4)</f>
        <v>NSW</v>
      </c>
      <c r="R231" s="22" t="str">
        <f>VLOOKUP(A231,[1]CustomerAddress!$A$1:$F$3997,5)</f>
        <v>Australia</v>
      </c>
      <c r="S231" s="22">
        <f>VLOOKUP(A231,[1]CustomerAddress!$A$1:$F$3997,6)</f>
        <v>11</v>
      </c>
      <c r="T231" s="22" t="str">
        <f>VLOOKUP(A231,Labels!$A$5:$I$3497,9)</f>
        <v>Recent Customer</v>
      </c>
    </row>
    <row r="232" spans="1:20" s="22" customFormat="1" ht="15.75" customHeight="1" x14ac:dyDescent="0.25">
      <c r="A232" s="23">
        <v>231</v>
      </c>
      <c r="B232" s="24" t="s">
        <v>106</v>
      </c>
      <c r="C232" s="24" t="s">
        <v>617</v>
      </c>
      <c r="D232" s="24" t="s">
        <v>48</v>
      </c>
      <c r="E232" s="23">
        <v>48</v>
      </c>
      <c r="F232" s="25">
        <v>34916</v>
      </c>
      <c r="G232" s="23">
        <f t="shared" ca="1" si="9"/>
        <v>25.687159484398791</v>
      </c>
      <c r="H232" s="23" t="str">
        <f t="shared" ca="1" si="11"/>
        <v>21-30</v>
      </c>
      <c r="I232" s="24" t="s">
        <v>550</v>
      </c>
      <c r="J232" s="24" t="s">
        <v>50</v>
      </c>
      <c r="K232" s="24" t="s">
        <v>43</v>
      </c>
      <c r="L232" s="24" t="s">
        <v>44</v>
      </c>
      <c r="M232" s="24" t="s">
        <v>45</v>
      </c>
      <c r="N232" s="23">
        <v>3</v>
      </c>
      <c r="O232" s="22" t="str">
        <f>VLOOKUP(A232,[1]CustomerAddress!$A$1:$F$3997,2)</f>
        <v>11667 Blackbird Street</v>
      </c>
      <c r="P232" s="22">
        <f>VLOOKUP(A232,[1]CustomerAddress!$A$1:$F$3997,3)</f>
        <v>2226</v>
      </c>
      <c r="Q232" s="22" t="str">
        <f>VLOOKUP(A232,[1]CustomerAddress!$A$1:$F$3997,4)</f>
        <v>NSW</v>
      </c>
      <c r="R232" s="22" t="str">
        <f>VLOOKUP(A232,[1]CustomerAddress!$A$1:$F$3997,5)</f>
        <v>Australia</v>
      </c>
      <c r="S232" s="22">
        <f>VLOOKUP(A232,[1]CustomerAddress!$A$1:$F$3997,6)</f>
        <v>10</v>
      </c>
      <c r="T232" s="22" t="str">
        <f>VLOOKUP(A232,Labels!$A$5:$I$3497,9)</f>
        <v>Late Bloomer</v>
      </c>
    </row>
    <row r="233" spans="1:20" s="22" customFormat="1" ht="15.75" customHeight="1" x14ac:dyDescent="0.25">
      <c r="A233" s="23">
        <v>232</v>
      </c>
      <c r="B233" s="24" t="s">
        <v>618</v>
      </c>
      <c r="C233" s="24" t="s">
        <v>619</v>
      </c>
      <c r="D233" s="24" t="s">
        <v>40</v>
      </c>
      <c r="E233" s="23">
        <v>94</v>
      </c>
      <c r="F233" s="25">
        <v>32092</v>
      </c>
      <c r="G233" s="23">
        <f t="shared" ca="1" si="9"/>
        <v>33.424145785768651</v>
      </c>
      <c r="H233" s="23" t="str">
        <f t="shared" ca="1" si="11"/>
        <v>31-40</v>
      </c>
      <c r="I233" s="24" t="s">
        <v>102</v>
      </c>
      <c r="J233" s="24" t="s">
        <v>65</v>
      </c>
      <c r="K233" s="24" t="s">
        <v>43</v>
      </c>
      <c r="L233" s="24" t="s">
        <v>44</v>
      </c>
      <c r="M233" s="24" t="s">
        <v>57</v>
      </c>
      <c r="N233" s="23">
        <v>12</v>
      </c>
      <c r="O233" s="22" t="str">
        <f>VLOOKUP(A233,[1]CustomerAddress!$A$1:$F$3997,2)</f>
        <v>0 Sommers Circle</v>
      </c>
      <c r="P233" s="22">
        <f>VLOOKUP(A233,[1]CustomerAddress!$A$1:$F$3997,3)</f>
        <v>2145</v>
      </c>
      <c r="Q233" s="22" t="str">
        <f>VLOOKUP(A233,[1]CustomerAddress!$A$1:$F$3997,4)</f>
        <v>NSW</v>
      </c>
      <c r="R233" s="22" t="str">
        <f>VLOOKUP(A233,[1]CustomerAddress!$A$1:$F$3997,5)</f>
        <v>Australia</v>
      </c>
      <c r="S233" s="22">
        <f>VLOOKUP(A233,[1]CustomerAddress!$A$1:$F$3997,6)</f>
        <v>9</v>
      </c>
      <c r="T233" s="22" t="str">
        <f>VLOOKUP(A233,Labels!$A$5:$I$3497,9)</f>
        <v>Evasive Customer</v>
      </c>
    </row>
    <row r="234" spans="1:20" s="22" customFormat="1" ht="15.75" customHeight="1" x14ac:dyDescent="0.25">
      <c r="A234" s="23">
        <v>233</v>
      </c>
      <c r="B234" s="24" t="s">
        <v>620</v>
      </c>
      <c r="C234" s="24" t="s">
        <v>621</v>
      </c>
      <c r="D234" s="24" t="s">
        <v>48</v>
      </c>
      <c r="E234" s="23">
        <v>34</v>
      </c>
      <c r="F234" s="25">
        <v>31632</v>
      </c>
      <c r="G234" s="23">
        <f t="shared" ca="1" si="9"/>
        <v>34.684419758371391</v>
      </c>
      <c r="H234" s="23" t="str">
        <f t="shared" ca="1" si="11"/>
        <v>31-40</v>
      </c>
      <c r="I234" s="24" t="s">
        <v>425</v>
      </c>
      <c r="J234" s="24" t="s">
        <v>54</v>
      </c>
      <c r="K234" s="24" t="s">
        <v>43</v>
      </c>
      <c r="L234" s="24" t="s">
        <v>44</v>
      </c>
      <c r="M234" s="24" t="s">
        <v>57</v>
      </c>
      <c r="N234" s="23">
        <v>13</v>
      </c>
      <c r="O234" s="22" t="str">
        <f>VLOOKUP(A234,[1]CustomerAddress!$A$1:$F$3997,2)</f>
        <v>2 Northridge Street</v>
      </c>
      <c r="P234" s="22">
        <f>VLOOKUP(A234,[1]CustomerAddress!$A$1:$F$3997,3)</f>
        <v>2508</v>
      </c>
      <c r="Q234" s="22" t="str">
        <f>VLOOKUP(A234,[1]CustomerAddress!$A$1:$F$3997,4)</f>
        <v>NSW</v>
      </c>
      <c r="R234" s="22" t="str">
        <f>VLOOKUP(A234,[1]CustomerAddress!$A$1:$F$3997,5)</f>
        <v>Australia</v>
      </c>
      <c r="S234" s="22">
        <f>VLOOKUP(A234,[1]CustomerAddress!$A$1:$F$3997,6)</f>
        <v>10</v>
      </c>
      <c r="T234" s="22" t="str">
        <f>VLOOKUP(A234,Labels!$A$5:$I$3497,9)</f>
        <v>Becoming Loyal</v>
      </c>
    </row>
    <row r="235" spans="1:20" s="22" customFormat="1" ht="15.75" customHeight="1" x14ac:dyDescent="0.25">
      <c r="A235" s="23">
        <v>234</v>
      </c>
      <c r="B235" s="24" t="s">
        <v>622</v>
      </c>
      <c r="C235" s="24" t="s">
        <v>623</v>
      </c>
      <c r="D235" s="24" t="s">
        <v>40</v>
      </c>
      <c r="E235" s="23">
        <v>71</v>
      </c>
      <c r="F235" s="25">
        <v>25427</v>
      </c>
      <c r="G235" s="23">
        <f t="shared" ref="G235:G298" ca="1" si="12">(NOW()-F235)/365</f>
        <v>51.684419758371391</v>
      </c>
      <c r="H235" s="23" t="str">
        <f t="shared" ca="1" si="11"/>
        <v>51-60</v>
      </c>
      <c r="I235" s="24" t="s">
        <v>212</v>
      </c>
      <c r="J235" s="24" t="s">
        <v>65</v>
      </c>
      <c r="K235" s="24" t="s">
        <v>66</v>
      </c>
      <c r="L235" s="24" t="s">
        <v>44</v>
      </c>
      <c r="M235" s="24" t="s">
        <v>57</v>
      </c>
      <c r="N235" s="23">
        <v>12</v>
      </c>
      <c r="O235" s="22" t="str">
        <f>VLOOKUP(A235,[1]CustomerAddress!$A$1:$F$3997,2)</f>
        <v>816 Spohn Center</v>
      </c>
      <c r="P235" s="22">
        <f>VLOOKUP(A235,[1]CustomerAddress!$A$1:$F$3997,3)</f>
        <v>2036</v>
      </c>
      <c r="Q235" s="22" t="str">
        <f>VLOOKUP(A235,[1]CustomerAddress!$A$1:$F$3997,4)</f>
        <v>NSW</v>
      </c>
      <c r="R235" s="22" t="str">
        <f>VLOOKUP(A235,[1]CustomerAddress!$A$1:$F$3997,5)</f>
        <v>Australia</v>
      </c>
      <c r="S235" s="22">
        <f>VLOOKUP(A235,[1]CustomerAddress!$A$1:$F$3997,6)</f>
        <v>10</v>
      </c>
      <c r="T235" s="22" t="str">
        <f>VLOOKUP(A235,Labels!$A$5:$I$3497,9)</f>
        <v>Platinum Customer</v>
      </c>
    </row>
    <row r="236" spans="1:20" s="22" customFormat="1" ht="15.75" customHeight="1" x14ac:dyDescent="0.25">
      <c r="A236" s="23">
        <v>235</v>
      </c>
      <c r="B236" s="24" t="s">
        <v>624</v>
      </c>
      <c r="C236" s="24" t="s">
        <v>625</v>
      </c>
      <c r="D236" s="24" t="s">
        <v>40</v>
      </c>
      <c r="E236" s="23">
        <v>30</v>
      </c>
      <c r="F236" s="25">
        <v>28120</v>
      </c>
      <c r="G236" s="23">
        <f t="shared" ca="1" si="12"/>
        <v>44.306337566590571</v>
      </c>
      <c r="H236" s="23" t="str">
        <f t="shared" ca="1" si="11"/>
        <v>41-50</v>
      </c>
      <c r="I236" s="24" t="s">
        <v>157</v>
      </c>
      <c r="J236" s="24" t="s">
        <v>42</v>
      </c>
      <c r="K236" s="24" t="s">
        <v>43</v>
      </c>
      <c r="L236" s="24" t="s">
        <v>44</v>
      </c>
      <c r="M236" s="24" t="s">
        <v>57</v>
      </c>
      <c r="N236" s="23">
        <v>15</v>
      </c>
      <c r="O236" s="22" t="str">
        <f>VLOOKUP(A236,[1]CustomerAddress!$A$1:$F$3997,2)</f>
        <v>98 Service Court</v>
      </c>
      <c r="P236" s="22">
        <f>VLOOKUP(A236,[1]CustomerAddress!$A$1:$F$3997,3)</f>
        <v>2018</v>
      </c>
      <c r="Q236" s="22" t="str">
        <f>VLOOKUP(A236,[1]CustomerAddress!$A$1:$F$3997,4)</f>
        <v>NSW</v>
      </c>
      <c r="R236" s="22" t="str">
        <f>VLOOKUP(A236,[1]CustomerAddress!$A$1:$F$3997,5)</f>
        <v>Australia</v>
      </c>
      <c r="S236" s="22">
        <f>VLOOKUP(A236,[1]CustomerAddress!$A$1:$F$3997,6)</f>
        <v>8</v>
      </c>
      <c r="T236" s="22" t="str">
        <f>VLOOKUP(A236,Labels!$A$5:$I$3497,9)</f>
        <v>Platinum Customer</v>
      </c>
    </row>
    <row r="237" spans="1:20" s="22" customFormat="1" ht="15.75" customHeight="1" x14ac:dyDescent="0.25">
      <c r="A237" s="23">
        <v>236</v>
      </c>
      <c r="B237" s="24" t="s">
        <v>626</v>
      </c>
      <c r="C237" s="24" t="s">
        <v>627</v>
      </c>
      <c r="D237" s="24" t="s">
        <v>48</v>
      </c>
      <c r="E237" s="23">
        <v>79</v>
      </c>
      <c r="F237" s="25">
        <v>20027</v>
      </c>
      <c r="G237" s="23">
        <f t="shared" ca="1" si="12"/>
        <v>66.478940306316602</v>
      </c>
      <c r="H237" s="23" t="str">
        <f t="shared" ca="1" si="11"/>
        <v>61-70</v>
      </c>
      <c r="I237" s="24" t="s">
        <v>127</v>
      </c>
      <c r="J237" s="24" t="s">
        <v>42</v>
      </c>
      <c r="K237" s="24" t="s">
        <v>62</v>
      </c>
      <c r="L237" s="24" t="s">
        <v>44</v>
      </c>
      <c r="M237" s="24" t="s">
        <v>57</v>
      </c>
      <c r="N237" s="23">
        <v>14</v>
      </c>
      <c r="O237" s="22" t="str">
        <f>VLOOKUP(A237,[1]CustomerAddress!$A$1:$F$3997,2)</f>
        <v>6 Morning Park</v>
      </c>
      <c r="P237" s="22">
        <f>VLOOKUP(A237,[1]CustomerAddress!$A$1:$F$3997,3)</f>
        <v>3666</v>
      </c>
      <c r="Q237" s="22" t="str">
        <f>VLOOKUP(A237,[1]CustomerAddress!$A$1:$F$3997,4)</f>
        <v>VIC</v>
      </c>
      <c r="R237" s="22" t="str">
        <f>VLOOKUP(A237,[1]CustomerAddress!$A$1:$F$3997,5)</f>
        <v>Australia</v>
      </c>
      <c r="S237" s="22">
        <f>VLOOKUP(A237,[1]CustomerAddress!$A$1:$F$3997,6)</f>
        <v>2</v>
      </c>
      <c r="T237" s="22" t="str">
        <f>VLOOKUP(A237,Labels!$A$5:$I$3497,9)</f>
        <v>Recent Customer</v>
      </c>
    </row>
    <row r="238" spans="1:20" s="22" customFormat="1" ht="15.75" customHeight="1" x14ac:dyDescent="0.25">
      <c r="A238" s="23">
        <v>237</v>
      </c>
      <c r="B238" s="24" t="s">
        <v>628</v>
      </c>
      <c r="C238" s="24" t="s">
        <v>629</v>
      </c>
      <c r="D238" s="24" t="s">
        <v>48</v>
      </c>
      <c r="E238" s="23">
        <v>18</v>
      </c>
      <c r="F238" s="25">
        <v>27095</v>
      </c>
      <c r="G238" s="23">
        <f t="shared" ca="1" si="12"/>
        <v>47.114556744672761</v>
      </c>
      <c r="H238" s="23" t="str">
        <f t="shared" ca="1" si="11"/>
        <v>41-50</v>
      </c>
      <c r="I238" s="24" t="s">
        <v>630</v>
      </c>
      <c r="J238" s="24" t="s">
        <v>54</v>
      </c>
      <c r="K238" s="24" t="s">
        <v>66</v>
      </c>
      <c r="L238" s="24" t="s">
        <v>44</v>
      </c>
      <c r="M238" s="24" t="s">
        <v>45</v>
      </c>
      <c r="N238" s="23">
        <v>11</v>
      </c>
      <c r="O238" s="22" t="str">
        <f>VLOOKUP(A238,[1]CustomerAddress!$A$1:$F$3997,2)</f>
        <v>4263 Hanson Place</v>
      </c>
      <c r="P238" s="22">
        <f>VLOOKUP(A238,[1]CustomerAddress!$A$1:$F$3997,3)</f>
        <v>2021</v>
      </c>
      <c r="Q238" s="22" t="str">
        <f>VLOOKUP(A238,[1]CustomerAddress!$A$1:$F$3997,4)</f>
        <v>NSW</v>
      </c>
      <c r="R238" s="22" t="str">
        <f>VLOOKUP(A238,[1]CustomerAddress!$A$1:$F$3997,5)</f>
        <v>Australia</v>
      </c>
      <c r="S238" s="22">
        <f>VLOOKUP(A238,[1]CustomerAddress!$A$1:$F$3997,6)</f>
        <v>11</v>
      </c>
      <c r="T238" s="22" t="str">
        <f>VLOOKUP(A238,Labels!$A$5:$I$3497,9)</f>
        <v>Potential Customer</v>
      </c>
    </row>
    <row r="239" spans="1:20" s="22" customFormat="1" ht="15.75" customHeight="1" x14ac:dyDescent="0.25">
      <c r="A239" s="23">
        <v>238</v>
      </c>
      <c r="B239" s="24" t="s">
        <v>17</v>
      </c>
      <c r="C239" s="24" t="s">
        <v>631</v>
      </c>
      <c r="D239" s="24" t="s">
        <v>48</v>
      </c>
      <c r="E239" s="23">
        <v>54</v>
      </c>
      <c r="F239" s="25">
        <v>30716</v>
      </c>
      <c r="G239" s="23">
        <f t="shared" ca="1" si="12"/>
        <v>37.194008799467284</v>
      </c>
      <c r="H239" s="23" t="str">
        <f t="shared" ca="1" si="11"/>
        <v>31-40</v>
      </c>
      <c r="I239" s="24" t="s">
        <v>632</v>
      </c>
      <c r="J239" s="24" t="s">
        <v>61</v>
      </c>
      <c r="K239" s="24" t="s">
        <v>43</v>
      </c>
      <c r="L239" s="24" t="s">
        <v>44</v>
      </c>
      <c r="M239" s="24" t="s">
        <v>45</v>
      </c>
      <c r="N239" s="23">
        <v>14</v>
      </c>
      <c r="O239" s="22" t="str">
        <f>VLOOKUP(A239,[1]CustomerAddress!$A$1:$F$3997,2)</f>
        <v>6159 Katie Street</v>
      </c>
      <c r="P239" s="22">
        <f>VLOOKUP(A239,[1]CustomerAddress!$A$1:$F$3997,3)</f>
        <v>2750</v>
      </c>
      <c r="Q239" s="22" t="str">
        <f>VLOOKUP(A239,[1]CustomerAddress!$A$1:$F$3997,4)</f>
        <v>NSW</v>
      </c>
      <c r="R239" s="22" t="str">
        <f>VLOOKUP(A239,[1]CustomerAddress!$A$1:$F$3997,5)</f>
        <v>Australia</v>
      </c>
      <c r="S239" s="22">
        <f>VLOOKUP(A239,[1]CustomerAddress!$A$1:$F$3997,6)</f>
        <v>8</v>
      </c>
      <c r="T239" s="22" t="str">
        <f>VLOOKUP(A239,Labels!$A$5:$I$3497,9)</f>
        <v>Evasive Customer</v>
      </c>
    </row>
    <row r="240" spans="1:20" s="22" customFormat="1" ht="15.75" customHeight="1" x14ac:dyDescent="0.25">
      <c r="A240" s="23">
        <v>239</v>
      </c>
      <c r="B240" s="24" t="s">
        <v>633</v>
      </c>
      <c r="C240" s="24" t="s">
        <v>634</v>
      </c>
      <c r="D240" s="24" t="s">
        <v>48</v>
      </c>
      <c r="E240" s="23">
        <v>62</v>
      </c>
      <c r="F240" s="25">
        <v>33951</v>
      </c>
      <c r="G240" s="23">
        <f t="shared" ca="1" si="12"/>
        <v>28.330995100837146</v>
      </c>
      <c r="H240" s="23" t="str">
        <f t="shared" ca="1" si="11"/>
        <v>21-30</v>
      </c>
      <c r="I240" s="24" t="s">
        <v>186</v>
      </c>
      <c r="J240" s="24" t="s">
        <v>42</v>
      </c>
      <c r="K240" s="24" t="s">
        <v>62</v>
      </c>
      <c r="L240" s="24" t="s">
        <v>44</v>
      </c>
      <c r="M240" s="24" t="s">
        <v>57</v>
      </c>
      <c r="N240" s="23">
        <v>3</v>
      </c>
      <c r="O240" s="22" t="str">
        <f>VLOOKUP(A240,[1]CustomerAddress!$A$1:$F$3997,2)</f>
        <v>95 Eliot Street</v>
      </c>
      <c r="P240" s="22">
        <f>VLOOKUP(A240,[1]CustomerAddress!$A$1:$F$3997,3)</f>
        <v>4514</v>
      </c>
      <c r="Q240" s="22" t="str">
        <f>VLOOKUP(A240,[1]CustomerAddress!$A$1:$F$3997,4)</f>
        <v>QLD</v>
      </c>
      <c r="R240" s="22" t="str">
        <f>VLOOKUP(A240,[1]CustomerAddress!$A$1:$F$3997,5)</f>
        <v>Australia</v>
      </c>
      <c r="S240" s="22">
        <f>VLOOKUP(A240,[1]CustomerAddress!$A$1:$F$3997,6)</f>
        <v>3</v>
      </c>
      <c r="T240" s="22" t="str">
        <f>VLOOKUP(A240,Labels!$A$5:$I$3497,9)</f>
        <v>Platinum Customer</v>
      </c>
    </row>
    <row r="241" spans="1:20" s="22" customFormat="1" ht="15.75" customHeight="1" x14ac:dyDescent="0.25">
      <c r="A241" s="23">
        <v>240</v>
      </c>
      <c r="B241" s="24" t="s">
        <v>635</v>
      </c>
      <c r="C241" s="24" t="s">
        <v>636</v>
      </c>
      <c r="D241" s="24" t="s">
        <v>48</v>
      </c>
      <c r="E241" s="23">
        <v>49</v>
      </c>
      <c r="F241" s="25">
        <v>32717</v>
      </c>
      <c r="G241" s="23">
        <f t="shared" ca="1" si="12"/>
        <v>31.711817018645366</v>
      </c>
      <c r="H241" s="23" t="str">
        <f t="shared" ca="1" si="11"/>
        <v>31-40</v>
      </c>
      <c r="I241" s="24" t="s">
        <v>637</v>
      </c>
      <c r="J241" s="24" t="s">
        <v>56</v>
      </c>
      <c r="K241" s="24" t="s">
        <v>66</v>
      </c>
      <c r="L241" s="24" t="s">
        <v>44</v>
      </c>
      <c r="M241" s="24" t="s">
        <v>45</v>
      </c>
      <c r="N241" s="23">
        <v>15</v>
      </c>
      <c r="O241" s="22" t="str">
        <f>VLOOKUP(A241,[1]CustomerAddress!$A$1:$F$3997,2)</f>
        <v>0 Westend Park</v>
      </c>
      <c r="P241" s="22">
        <f>VLOOKUP(A241,[1]CustomerAddress!$A$1:$F$3997,3)</f>
        <v>2525</v>
      </c>
      <c r="Q241" s="22" t="str">
        <f>VLOOKUP(A241,[1]CustomerAddress!$A$1:$F$3997,4)</f>
        <v>NSW</v>
      </c>
      <c r="R241" s="22" t="str">
        <f>VLOOKUP(A241,[1]CustomerAddress!$A$1:$F$3997,5)</f>
        <v>Australia</v>
      </c>
      <c r="S241" s="22">
        <f>VLOOKUP(A241,[1]CustomerAddress!$A$1:$F$3997,6)</f>
        <v>9</v>
      </c>
      <c r="T241" s="22" t="str">
        <f>VLOOKUP(A241,Labels!$A$5:$I$3497,9)</f>
        <v>High Risk Customer</v>
      </c>
    </row>
    <row r="242" spans="1:20" s="22" customFormat="1" ht="15.75" customHeight="1" x14ac:dyDescent="0.25">
      <c r="A242" s="23">
        <v>241</v>
      </c>
      <c r="B242" s="24" t="s">
        <v>638</v>
      </c>
      <c r="C242" s="24" t="s">
        <v>639</v>
      </c>
      <c r="D242" s="24" t="s">
        <v>48</v>
      </c>
      <c r="E242" s="23">
        <v>94</v>
      </c>
      <c r="F242" s="25">
        <v>31906</v>
      </c>
      <c r="G242" s="23">
        <f t="shared" ca="1" si="12"/>
        <v>33.933734826864544</v>
      </c>
      <c r="H242" s="23" t="str">
        <f t="shared" ca="1" si="11"/>
        <v>31-40</v>
      </c>
      <c r="I242" s="24" t="s">
        <v>420</v>
      </c>
      <c r="J242" s="24" t="s">
        <v>164</v>
      </c>
      <c r="K242" s="24" t="s">
        <v>43</v>
      </c>
      <c r="L242" s="24" t="s">
        <v>44</v>
      </c>
      <c r="M242" s="24" t="s">
        <v>57</v>
      </c>
      <c r="N242" s="23">
        <v>20</v>
      </c>
      <c r="O242" s="22" t="str">
        <f>VLOOKUP(A242,[1]CustomerAddress!$A$1:$F$3997,2)</f>
        <v>39988 Porter Pass</v>
      </c>
      <c r="P242" s="22">
        <f>VLOOKUP(A242,[1]CustomerAddress!$A$1:$F$3997,3)</f>
        <v>4152</v>
      </c>
      <c r="Q242" s="22" t="str">
        <f>VLOOKUP(A242,[1]CustomerAddress!$A$1:$F$3997,4)</f>
        <v>QLD</v>
      </c>
      <c r="R242" s="22" t="str">
        <f>VLOOKUP(A242,[1]CustomerAddress!$A$1:$F$3997,5)</f>
        <v>Australia</v>
      </c>
      <c r="S242" s="22">
        <f>VLOOKUP(A242,[1]CustomerAddress!$A$1:$F$3997,6)</f>
        <v>7</v>
      </c>
      <c r="T242" s="22" t="str">
        <f>VLOOKUP(A242,Labels!$A$5:$I$3497,9)</f>
        <v>High Risk Customer</v>
      </c>
    </row>
    <row r="243" spans="1:20" s="22" customFormat="1" ht="15.75" customHeight="1" x14ac:dyDescent="0.25">
      <c r="A243" s="23">
        <v>242</v>
      </c>
      <c r="B243" s="24" t="s">
        <v>640</v>
      </c>
      <c r="C243" s="24" t="s">
        <v>641</v>
      </c>
      <c r="D243" s="24" t="s">
        <v>48</v>
      </c>
      <c r="E243" s="23">
        <v>17</v>
      </c>
      <c r="F243" s="25">
        <v>33683</v>
      </c>
      <c r="G243" s="23">
        <f t="shared" ca="1" si="12"/>
        <v>29.06524167617961</v>
      </c>
      <c r="H243" s="23" t="str">
        <f t="shared" ca="1" si="11"/>
        <v>21-30</v>
      </c>
      <c r="I243" s="24" t="s">
        <v>642</v>
      </c>
      <c r="J243" s="24" t="s">
        <v>54</v>
      </c>
      <c r="K243" s="24" t="s">
        <v>62</v>
      </c>
      <c r="L243" s="24" t="s">
        <v>44</v>
      </c>
      <c r="M243" s="24" t="s">
        <v>57</v>
      </c>
      <c r="N243" s="23">
        <v>8</v>
      </c>
      <c r="O243" s="22" t="str">
        <f>VLOOKUP(A243,[1]CustomerAddress!$A$1:$F$3997,2)</f>
        <v>0796 Melody Park</v>
      </c>
      <c r="P243" s="22">
        <f>VLOOKUP(A243,[1]CustomerAddress!$A$1:$F$3997,3)</f>
        <v>2200</v>
      </c>
      <c r="Q243" s="22" t="str">
        <f>VLOOKUP(A243,[1]CustomerAddress!$A$1:$F$3997,4)</f>
        <v>NSW</v>
      </c>
      <c r="R243" s="22" t="str">
        <f>VLOOKUP(A243,[1]CustomerAddress!$A$1:$F$3997,5)</f>
        <v>Australia</v>
      </c>
      <c r="S243" s="22">
        <f>VLOOKUP(A243,[1]CustomerAddress!$A$1:$F$3997,6)</f>
        <v>9</v>
      </c>
      <c r="T243" s="22" t="str">
        <f>VLOOKUP(A243,Labels!$A$5:$I$3497,9)</f>
        <v>Almost Lost Customer</v>
      </c>
    </row>
    <row r="244" spans="1:20" s="22" customFormat="1" ht="15.75" customHeight="1" x14ac:dyDescent="0.25">
      <c r="A244" s="23">
        <v>243</v>
      </c>
      <c r="B244" s="24" t="s">
        <v>643</v>
      </c>
      <c r="C244" s="24" t="s">
        <v>644</v>
      </c>
      <c r="D244" s="24" t="s">
        <v>40</v>
      </c>
      <c r="E244" s="23">
        <v>94</v>
      </c>
      <c r="F244" s="25">
        <v>28005</v>
      </c>
      <c r="G244" s="23">
        <f t="shared" ca="1" si="12"/>
        <v>44.621406059741254</v>
      </c>
      <c r="H244" s="23" t="str">
        <f t="shared" ca="1" si="11"/>
        <v>41-50</v>
      </c>
      <c r="I244" s="24" t="s">
        <v>248</v>
      </c>
      <c r="J244" s="24" t="s">
        <v>84</v>
      </c>
      <c r="K244" s="24" t="s">
        <v>66</v>
      </c>
      <c r="L244" s="24" t="s">
        <v>44</v>
      </c>
      <c r="M244" s="24" t="s">
        <v>45</v>
      </c>
      <c r="N244" s="23">
        <v>14</v>
      </c>
      <c r="O244" s="22" t="str">
        <f>VLOOKUP(A244,[1]CustomerAddress!$A$1:$F$3997,2)</f>
        <v>2914 Vahlen Lane</v>
      </c>
      <c r="P244" s="22">
        <f>VLOOKUP(A244,[1]CustomerAddress!$A$1:$F$3997,3)</f>
        <v>2250</v>
      </c>
      <c r="Q244" s="22" t="str">
        <f>VLOOKUP(A244,[1]CustomerAddress!$A$1:$F$3997,4)</f>
        <v>NSW</v>
      </c>
      <c r="R244" s="22" t="str">
        <f>VLOOKUP(A244,[1]CustomerAddress!$A$1:$F$3997,5)</f>
        <v>Australia</v>
      </c>
      <c r="S244" s="22">
        <f>VLOOKUP(A244,[1]CustomerAddress!$A$1:$F$3997,6)</f>
        <v>8</v>
      </c>
      <c r="T244" s="22" t="str">
        <f>VLOOKUP(A244,Labels!$A$5:$I$3497,9)</f>
        <v>High Risk Customer</v>
      </c>
    </row>
    <row r="245" spans="1:20" s="22" customFormat="1" ht="15.75" customHeight="1" x14ac:dyDescent="0.25">
      <c r="A245" s="23">
        <v>244</v>
      </c>
      <c r="B245" s="24" t="s">
        <v>645</v>
      </c>
      <c r="C245" s="24" t="s">
        <v>646</v>
      </c>
      <c r="D245" s="24" t="s">
        <v>48</v>
      </c>
      <c r="E245" s="23">
        <v>57</v>
      </c>
      <c r="F245" s="25">
        <v>27358</v>
      </c>
      <c r="G245" s="23">
        <f t="shared" ca="1" si="12"/>
        <v>46.394008799467279</v>
      </c>
      <c r="H245" s="23" t="str">
        <f t="shared" ca="1" si="11"/>
        <v>41-50</v>
      </c>
      <c r="J245" s="24" t="s">
        <v>65</v>
      </c>
      <c r="K245" s="24" t="s">
        <v>62</v>
      </c>
      <c r="L245" s="24" t="s">
        <v>44</v>
      </c>
      <c r="M245" s="24" t="s">
        <v>57</v>
      </c>
      <c r="N245" s="23">
        <v>8</v>
      </c>
      <c r="O245" s="22" t="str">
        <f>VLOOKUP(A245,[1]CustomerAddress!$A$1:$F$3997,2)</f>
        <v>65 Kinsman Trail</v>
      </c>
      <c r="P245" s="22">
        <f>VLOOKUP(A245,[1]CustomerAddress!$A$1:$F$3997,3)</f>
        <v>3023</v>
      </c>
      <c r="Q245" s="22" t="str">
        <f>VLOOKUP(A245,[1]CustomerAddress!$A$1:$F$3997,4)</f>
        <v>VIC</v>
      </c>
      <c r="R245" s="22" t="str">
        <f>VLOOKUP(A245,[1]CustomerAddress!$A$1:$F$3997,5)</f>
        <v>Australia</v>
      </c>
      <c r="S245" s="22">
        <f>VLOOKUP(A245,[1]CustomerAddress!$A$1:$F$3997,6)</f>
        <v>6</v>
      </c>
      <c r="T245" s="22" t="str">
        <f>VLOOKUP(A245,Labels!$A$5:$I$3497,9)</f>
        <v>Evasive Customer</v>
      </c>
    </row>
    <row r="246" spans="1:20" s="22" customFormat="1" ht="15.75" customHeight="1" x14ac:dyDescent="0.25">
      <c r="A246" s="23">
        <v>245</v>
      </c>
      <c r="B246" s="24" t="s">
        <v>647</v>
      </c>
      <c r="C246" s="24" t="s">
        <v>648</v>
      </c>
      <c r="D246" s="24" t="s">
        <v>40</v>
      </c>
      <c r="E246" s="23">
        <v>6</v>
      </c>
      <c r="F246" s="25">
        <v>37160</v>
      </c>
      <c r="G246" s="23">
        <f t="shared" ca="1" si="12"/>
        <v>19.539214278919339</v>
      </c>
      <c r="H246" s="23" t="str">
        <f t="shared" ca="1" si="11"/>
        <v>11-20</v>
      </c>
      <c r="I246" s="24" t="s">
        <v>362</v>
      </c>
      <c r="J246" s="24" t="s">
        <v>50</v>
      </c>
      <c r="K246" s="24" t="s">
        <v>62</v>
      </c>
      <c r="L246" s="24" t="s">
        <v>44</v>
      </c>
      <c r="M246" s="24" t="s">
        <v>57</v>
      </c>
      <c r="N246" s="23">
        <v>1</v>
      </c>
      <c r="O246" s="22" t="str">
        <f>VLOOKUP(A246,[1]CustomerAddress!$A$1:$F$3997,2)</f>
        <v>07227 Hoard Terrace</v>
      </c>
      <c r="P246" s="22">
        <f>VLOOKUP(A246,[1]CustomerAddress!$A$1:$F$3997,3)</f>
        <v>3500</v>
      </c>
      <c r="Q246" s="22" t="str">
        <f>VLOOKUP(A246,[1]CustomerAddress!$A$1:$F$3997,4)</f>
        <v>VIC</v>
      </c>
      <c r="R246" s="22" t="str">
        <f>VLOOKUP(A246,[1]CustomerAddress!$A$1:$F$3997,5)</f>
        <v>Australia</v>
      </c>
      <c r="S246" s="22">
        <f>VLOOKUP(A246,[1]CustomerAddress!$A$1:$F$3997,6)</f>
        <v>1</v>
      </c>
      <c r="T246" s="22" t="str">
        <f>VLOOKUP(A246,Labels!$A$5:$I$3497,9)</f>
        <v>Becoming Loyal</v>
      </c>
    </row>
    <row r="247" spans="1:20" s="22" customFormat="1" ht="15.75" hidden="1" customHeight="1" x14ac:dyDescent="0.25">
      <c r="A247" s="23">
        <v>246</v>
      </c>
      <c r="B247" s="24" t="s">
        <v>649</v>
      </c>
      <c r="C247" s="24" t="s">
        <v>650</v>
      </c>
      <c r="D247" s="24" t="s">
        <v>40</v>
      </c>
      <c r="E247" s="23">
        <v>63</v>
      </c>
      <c r="F247" s="25">
        <v>33297</v>
      </c>
      <c r="G247" s="23">
        <f t="shared" ca="1" si="12"/>
        <v>30.122775922754954</v>
      </c>
      <c r="H247" s="23"/>
      <c r="I247" s="24" t="s">
        <v>651</v>
      </c>
      <c r="J247" s="24" t="s">
        <v>84</v>
      </c>
      <c r="K247" s="24" t="s">
        <v>66</v>
      </c>
      <c r="L247" s="24" t="s">
        <v>44</v>
      </c>
      <c r="M247" s="24" t="s">
        <v>57</v>
      </c>
      <c r="N247" s="23">
        <v>9</v>
      </c>
    </row>
    <row r="248" spans="1:20" s="22" customFormat="1" ht="15.75" customHeight="1" x14ac:dyDescent="0.25">
      <c r="A248" s="23">
        <v>247</v>
      </c>
      <c r="B248" s="24" t="s">
        <v>652</v>
      </c>
      <c r="C248" s="24" t="s">
        <v>653</v>
      </c>
      <c r="D248" s="24" t="s">
        <v>40</v>
      </c>
      <c r="E248" s="23">
        <v>62</v>
      </c>
      <c r="F248" s="25">
        <v>30442</v>
      </c>
      <c r="G248" s="23">
        <f t="shared" ca="1" si="12"/>
        <v>37.94469373097413</v>
      </c>
      <c r="H248" s="23" t="str">
        <f t="shared" ref="H248:H267" ca="1" si="13">IF(G248&lt;=10,"0-10",IF(AND(G248&gt;10,G248&lt;=20),"11-20",IF(AND(G248&gt;20,G248&lt;=30),"21-30",IF(AND(G248&gt;30,G248&lt;=40),"31-40",IF(AND(G248&gt;40,G248&lt;=50),"41-50",IF(AND(G248&gt;50,G248&lt;=60),"51-60",IF(AND(G248&gt;60,G248&lt;=70),"61-70",IF(AND(G248&gt;70,G248&lt;=80),"71-80",IF(AND(G248&gt;80,G248&lt;=90),"81-90",IF(G248&gt;90,"91-100"))))))))))</f>
        <v>31-40</v>
      </c>
      <c r="I248" s="24" t="s">
        <v>654</v>
      </c>
      <c r="J248" s="24" t="s">
        <v>50</v>
      </c>
      <c r="K248" s="24" t="s">
        <v>66</v>
      </c>
      <c r="L248" s="24" t="s">
        <v>44</v>
      </c>
      <c r="M248" s="24" t="s">
        <v>45</v>
      </c>
      <c r="N248" s="23">
        <v>13</v>
      </c>
      <c r="O248" s="22" t="str">
        <f>VLOOKUP(A248,[1]CustomerAddress!$A$1:$F$3997,2)</f>
        <v>2 2nd Plaza</v>
      </c>
      <c r="P248" s="22">
        <f>VLOOKUP(A248,[1]CustomerAddress!$A$1:$F$3997,3)</f>
        <v>2283</v>
      </c>
      <c r="Q248" s="22" t="str">
        <f>VLOOKUP(A248,[1]CustomerAddress!$A$1:$F$3997,4)</f>
        <v>NSW</v>
      </c>
      <c r="R248" s="22" t="str">
        <f>VLOOKUP(A248,[1]CustomerAddress!$A$1:$F$3997,5)</f>
        <v>Australia</v>
      </c>
      <c r="S248" s="22">
        <f>VLOOKUP(A248,[1]CustomerAddress!$A$1:$F$3997,6)</f>
        <v>4</v>
      </c>
      <c r="T248" s="22" t="str">
        <f>VLOOKUP(A248,Labels!$A$5:$I$3497,9)</f>
        <v>Almost Lost Customer</v>
      </c>
    </row>
    <row r="249" spans="1:20" s="22" customFormat="1" ht="15.75" customHeight="1" x14ac:dyDescent="0.25">
      <c r="A249" s="23">
        <v>248</v>
      </c>
      <c r="B249" s="24" t="s">
        <v>655</v>
      </c>
      <c r="C249" s="24" t="s">
        <v>656</v>
      </c>
      <c r="D249" s="24" t="s">
        <v>40</v>
      </c>
      <c r="E249" s="23">
        <v>76</v>
      </c>
      <c r="F249" s="25">
        <v>28595</v>
      </c>
      <c r="G249" s="23">
        <f t="shared" ca="1" si="12"/>
        <v>43.004967703576874</v>
      </c>
      <c r="H249" s="23" t="str">
        <f t="shared" ca="1" si="13"/>
        <v>41-50</v>
      </c>
      <c r="I249" s="24" t="s">
        <v>599</v>
      </c>
      <c r="J249" s="24" t="s">
        <v>42</v>
      </c>
      <c r="K249" s="24" t="s">
        <v>62</v>
      </c>
      <c r="L249" s="24" t="s">
        <v>44</v>
      </c>
      <c r="M249" s="24" t="s">
        <v>45</v>
      </c>
      <c r="N249" s="23">
        <v>12</v>
      </c>
      <c r="O249" s="22" t="str">
        <f>VLOOKUP(A249,[1]CustomerAddress!$A$1:$F$3997,2)</f>
        <v>122 Melrose Drive</v>
      </c>
      <c r="P249" s="22">
        <f>VLOOKUP(A249,[1]CustomerAddress!$A$1:$F$3997,3)</f>
        <v>2102</v>
      </c>
      <c r="Q249" s="22" t="str">
        <f>VLOOKUP(A249,[1]CustomerAddress!$A$1:$F$3997,4)</f>
        <v>NSW</v>
      </c>
      <c r="R249" s="22" t="str">
        <f>VLOOKUP(A249,[1]CustomerAddress!$A$1:$F$3997,5)</f>
        <v>Australia</v>
      </c>
      <c r="S249" s="22">
        <f>VLOOKUP(A249,[1]CustomerAddress!$A$1:$F$3997,6)</f>
        <v>10</v>
      </c>
      <c r="T249" s="22" t="str">
        <f>VLOOKUP(A249,Labels!$A$5:$I$3497,9)</f>
        <v>Almost Lost Customer</v>
      </c>
    </row>
    <row r="250" spans="1:20" s="22" customFormat="1" ht="15.75" customHeight="1" x14ac:dyDescent="0.25">
      <c r="A250" s="23">
        <v>249</v>
      </c>
      <c r="B250" s="24" t="s">
        <v>657</v>
      </c>
      <c r="C250" s="24" t="s">
        <v>658</v>
      </c>
      <c r="D250" s="24" t="s">
        <v>48</v>
      </c>
      <c r="E250" s="23">
        <v>65</v>
      </c>
      <c r="F250" s="25">
        <v>33860</v>
      </c>
      <c r="G250" s="23">
        <f t="shared" ca="1" si="12"/>
        <v>28.580310169330296</v>
      </c>
      <c r="H250" s="23" t="str">
        <f t="shared" ca="1" si="13"/>
        <v>21-30</v>
      </c>
      <c r="I250" s="24" t="s">
        <v>292</v>
      </c>
      <c r="J250" s="24" t="s">
        <v>56</v>
      </c>
      <c r="K250" s="24" t="s">
        <v>66</v>
      </c>
      <c r="L250" s="24" t="s">
        <v>44</v>
      </c>
      <c r="M250" s="24" t="s">
        <v>57</v>
      </c>
      <c r="N250" s="23">
        <v>9</v>
      </c>
      <c r="O250" s="22" t="str">
        <f>VLOOKUP(A250,[1]CustomerAddress!$A$1:$F$3997,2)</f>
        <v>37024 Anniversary Place</v>
      </c>
      <c r="P250" s="22">
        <f>VLOOKUP(A250,[1]CustomerAddress!$A$1:$F$3997,3)</f>
        <v>2204</v>
      </c>
      <c r="Q250" s="22" t="str">
        <f>VLOOKUP(A250,[1]CustomerAddress!$A$1:$F$3997,4)</f>
        <v>NSW</v>
      </c>
      <c r="R250" s="22" t="str">
        <f>VLOOKUP(A250,[1]CustomerAddress!$A$1:$F$3997,5)</f>
        <v>Australia</v>
      </c>
      <c r="S250" s="22">
        <f>VLOOKUP(A250,[1]CustomerAddress!$A$1:$F$3997,6)</f>
        <v>11</v>
      </c>
      <c r="T250" s="22" t="str">
        <f>VLOOKUP(A250,Labels!$A$5:$I$3497,9)</f>
        <v>Losing Customer</v>
      </c>
    </row>
    <row r="251" spans="1:20" s="22" customFormat="1" ht="15.75" customHeight="1" x14ac:dyDescent="0.25">
      <c r="A251" s="23">
        <v>250</v>
      </c>
      <c r="B251" s="24" t="s">
        <v>659</v>
      </c>
      <c r="D251" s="24" t="s">
        <v>48</v>
      </c>
      <c r="E251" s="23">
        <v>53</v>
      </c>
      <c r="F251" s="25">
        <v>32248</v>
      </c>
      <c r="G251" s="23">
        <f t="shared" ca="1" si="12"/>
        <v>32.996748525494681</v>
      </c>
      <c r="H251" s="23" t="str">
        <f t="shared" ca="1" si="13"/>
        <v>31-40</v>
      </c>
      <c r="I251" s="24" t="s">
        <v>141</v>
      </c>
      <c r="J251" s="24" t="s">
        <v>42</v>
      </c>
      <c r="K251" s="24" t="s">
        <v>43</v>
      </c>
      <c r="L251" s="24" t="s">
        <v>44</v>
      </c>
      <c r="M251" s="24" t="s">
        <v>45</v>
      </c>
      <c r="N251" s="23">
        <v>13</v>
      </c>
      <c r="O251" s="22" t="str">
        <f>VLOOKUP(A251,[1]CustomerAddress!$A$1:$F$3997,2)</f>
        <v>91141 Huxley Parkway</v>
      </c>
      <c r="P251" s="22">
        <f>VLOOKUP(A251,[1]CustomerAddress!$A$1:$F$3997,3)</f>
        <v>2040</v>
      </c>
      <c r="Q251" s="22" t="str">
        <f>VLOOKUP(A251,[1]CustomerAddress!$A$1:$F$3997,4)</f>
        <v>NSW</v>
      </c>
      <c r="R251" s="22" t="str">
        <f>VLOOKUP(A251,[1]CustomerAddress!$A$1:$F$3997,5)</f>
        <v>Australia</v>
      </c>
      <c r="S251" s="22">
        <f>VLOOKUP(A251,[1]CustomerAddress!$A$1:$F$3997,6)</f>
        <v>10</v>
      </c>
      <c r="T251" s="22" t="str">
        <f>VLOOKUP(A251,Labels!$A$5:$I$3497,9)</f>
        <v>Potential Customer</v>
      </c>
    </row>
    <row r="252" spans="1:20" s="22" customFormat="1" ht="15.75" customHeight="1" x14ac:dyDescent="0.25">
      <c r="A252" s="23">
        <v>251</v>
      </c>
      <c r="B252" s="24" t="s">
        <v>72</v>
      </c>
      <c r="D252" s="24" t="s">
        <v>40</v>
      </c>
      <c r="E252" s="23">
        <v>88</v>
      </c>
      <c r="F252" s="25">
        <v>28483</v>
      </c>
      <c r="G252" s="23">
        <f t="shared" ca="1" si="12"/>
        <v>43.311817018645364</v>
      </c>
      <c r="H252" s="23" t="str">
        <f t="shared" ca="1" si="13"/>
        <v>41-50</v>
      </c>
      <c r="I252" s="24" t="s">
        <v>209</v>
      </c>
      <c r="J252" s="24" t="s">
        <v>50</v>
      </c>
      <c r="K252" s="24" t="s">
        <v>62</v>
      </c>
      <c r="L252" s="24" t="s">
        <v>44</v>
      </c>
      <c r="M252" s="24" t="s">
        <v>45</v>
      </c>
      <c r="N252" s="23">
        <v>10</v>
      </c>
      <c r="O252" s="22" t="str">
        <f>VLOOKUP(A252,[1]CustomerAddress!$A$1:$F$3997,2)</f>
        <v>04 Fallview Trail</v>
      </c>
      <c r="P252" s="22">
        <f>VLOOKUP(A252,[1]CustomerAddress!$A$1:$F$3997,3)</f>
        <v>2749</v>
      </c>
      <c r="Q252" s="22" t="str">
        <f>VLOOKUP(A252,[1]CustomerAddress!$A$1:$F$3997,4)</f>
        <v>NSW</v>
      </c>
      <c r="R252" s="22" t="str">
        <f>VLOOKUP(A252,[1]CustomerAddress!$A$1:$F$3997,5)</f>
        <v>Australia</v>
      </c>
      <c r="S252" s="22">
        <f>VLOOKUP(A252,[1]CustomerAddress!$A$1:$F$3997,6)</f>
        <v>8</v>
      </c>
      <c r="T252" s="22" t="str">
        <f>VLOOKUP(A252,Labels!$A$5:$I$3497,9)</f>
        <v>Late Bloomer</v>
      </c>
    </row>
    <row r="253" spans="1:20" s="22" customFormat="1" ht="15.75" customHeight="1" x14ac:dyDescent="0.25">
      <c r="A253" s="23">
        <v>252</v>
      </c>
      <c r="B253" s="24" t="s">
        <v>660</v>
      </c>
      <c r="C253" s="24" t="s">
        <v>661</v>
      </c>
      <c r="D253" s="24" t="s">
        <v>40</v>
      </c>
      <c r="E253" s="23">
        <v>39</v>
      </c>
      <c r="F253" s="25">
        <v>30340</v>
      </c>
      <c r="G253" s="23">
        <f t="shared" ca="1" si="12"/>
        <v>38.224145785768656</v>
      </c>
      <c r="H253" s="23" t="str">
        <f t="shared" ca="1" si="13"/>
        <v>31-40</v>
      </c>
      <c r="I253" s="24" t="s">
        <v>630</v>
      </c>
      <c r="J253" s="24" t="s">
        <v>54</v>
      </c>
      <c r="K253" s="24" t="s">
        <v>43</v>
      </c>
      <c r="L253" s="24" t="s">
        <v>44</v>
      </c>
      <c r="M253" s="24" t="s">
        <v>45</v>
      </c>
      <c r="N253" s="23">
        <v>13</v>
      </c>
      <c r="O253" s="22" t="str">
        <f>VLOOKUP(A253,[1]CustomerAddress!$A$1:$F$3997,2)</f>
        <v>8029 Gulseth Center</v>
      </c>
      <c r="P253" s="22">
        <f>VLOOKUP(A253,[1]CustomerAddress!$A$1:$F$3997,3)</f>
        <v>2304</v>
      </c>
      <c r="Q253" s="22" t="str">
        <f>VLOOKUP(A253,[1]CustomerAddress!$A$1:$F$3997,4)</f>
        <v>NSW</v>
      </c>
      <c r="R253" s="22" t="str">
        <f>VLOOKUP(A253,[1]CustomerAddress!$A$1:$F$3997,5)</f>
        <v>Australia</v>
      </c>
      <c r="S253" s="22">
        <f>VLOOKUP(A253,[1]CustomerAddress!$A$1:$F$3997,6)</f>
        <v>7</v>
      </c>
      <c r="T253" s="22" t="str">
        <f>VLOOKUP(A253,Labels!$A$5:$I$3497,9)</f>
        <v>High Risk Customer</v>
      </c>
    </row>
    <row r="254" spans="1:20" s="22" customFormat="1" ht="15.75" customHeight="1" x14ac:dyDescent="0.25">
      <c r="A254" s="23">
        <v>253</v>
      </c>
      <c r="B254" s="24" t="s">
        <v>662</v>
      </c>
      <c r="C254" s="24" t="s">
        <v>663</v>
      </c>
      <c r="D254" s="24" t="s">
        <v>40</v>
      </c>
      <c r="E254" s="23">
        <v>82</v>
      </c>
      <c r="F254" s="25">
        <v>35561</v>
      </c>
      <c r="G254" s="23">
        <f t="shared" ca="1" si="12"/>
        <v>23.920036196727558</v>
      </c>
      <c r="H254" s="23" t="str">
        <f t="shared" ca="1" si="13"/>
        <v>21-30</v>
      </c>
      <c r="I254" s="24" t="s">
        <v>170</v>
      </c>
      <c r="J254" s="24" t="s">
        <v>42</v>
      </c>
      <c r="K254" s="24" t="s">
        <v>43</v>
      </c>
      <c r="L254" s="24" t="s">
        <v>44</v>
      </c>
      <c r="M254" s="24" t="s">
        <v>45</v>
      </c>
      <c r="N254" s="23">
        <v>1</v>
      </c>
      <c r="O254" s="22" t="str">
        <f>VLOOKUP(A254,[1]CustomerAddress!$A$1:$F$3997,2)</f>
        <v>77248 Columbus Drive</v>
      </c>
      <c r="P254" s="22">
        <f>VLOOKUP(A254,[1]CustomerAddress!$A$1:$F$3997,3)</f>
        <v>2340</v>
      </c>
      <c r="Q254" s="22" t="str">
        <f>VLOOKUP(A254,[1]CustomerAddress!$A$1:$F$3997,4)</f>
        <v>NSW</v>
      </c>
      <c r="R254" s="22" t="str">
        <f>VLOOKUP(A254,[1]CustomerAddress!$A$1:$F$3997,5)</f>
        <v>Australia</v>
      </c>
      <c r="S254" s="22">
        <f>VLOOKUP(A254,[1]CustomerAddress!$A$1:$F$3997,6)</f>
        <v>7</v>
      </c>
      <c r="T254" s="22" t="str">
        <f>VLOOKUP(A254,Labels!$A$5:$I$3497,9)</f>
        <v>Becoming Loyal</v>
      </c>
    </row>
    <row r="255" spans="1:20" s="22" customFormat="1" ht="15.75" customHeight="1" x14ac:dyDescent="0.25">
      <c r="A255" s="23">
        <v>254</v>
      </c>
      <c r="B255" s="24" t="s">
        <v>664</v>
      </c>
      <c r="C255" s="24" t="s">
        <v>665</v>
      </c>
      <c r="D255" s="24" t="s">
        <v>40</v>
      </c>
      <c r="E255" s="23">
        <v>98</v>
      </c>
      <c r="F255" s="25">
        <v>22546</v>
      </c>
      <c r="G255" s="23">
        <f t="shared" ca="1" si="12"/>
        <v>59.577570443302896</v>
      </c>
      <c r="H255" s="23" t="str">
        <f t="shared" ca="1" si="13"/>
        <v>51-60</v>
      </c>
      <c r="I255" s="24" t="s">
        <v>151</v>
      </c>
      <c r="J255" s="24" t="s">
        <v>65</v>
      </c>
      <c r="K255" s="24" t="s">
        <v>43</v>
      </c>
      <c r="L255" s="24" t="s">
        <v>44</v>
      </c>
      <c r="M255" s="24" t="s">
        <v>57</v>
      </c>
      <c r="N255" s="23">
        <v>14</v>
      </c>
      <c r="O255" s="22" t="str">
        <f>VLOOKUP(A255,[1]CustomerAddress!$A$1:$F$3997,2)</f>
        <v>0850 Schmedeman Drive</v>
      </c>
      <c r="P255" s="22">
        <f>VLOOKUP(A255,[1]CustomerAddress!$A$1:$F$3997,3)</f>
        <v>3580</v>
      </c>
      <c r="Q255" s="22" t="str">
        <f>VLOOKUP(A255,[1]CustomerAddress!$A$1:$F$3997,4)</f>
        <v>VIC</v>
      </c>
      <c r="R255" s="22" t="str">
        <f>VLOOKUP(A255,[1]CustomerAddress!$A$1:$F$3997,5)</f>
        <v>Australia</v>
      </c>
      <c r="S255" s="22">
        <f>VLOOKUP(A255,[1]CustomerAddress!$A$1:$F$3997,6)</f>
        <v>1</v>
      </c>
      <c r="T255" s="22" t="str">
        <f>VLOOKUP(A255,Labels!$A$5:$I$3497,9)</f>
        <v>Potential Customer</v>
      </c>
    </row>
    <row r="256" spans="1:20" s="22" customFormat="1" ht="15.75" customHeight="1" x14ac:dyDescent="0.25">
      <c r="A256" s="23">
        <v>255</v>
      </c>
      <c r="B256" s="24" t="s">
        <v>666</v>
      </c>
      <c r="C256" s="24" t="s">
        <v>667</v>
      </c>
      <c r="D256" s="24" t="s">
        <v>40</v>
      </c>
      <c r="E256" s="23">
        <v>2</v>
      </c>
      <c r="F256" s="25">
        <v>19739</v>
      </c>
      <c r="G256" s="23">
        <f t="shared" ca="1" si="12"/>
        <v>67.267981402207013</v>
      </c>
      <c r="H256" s="23" t="str">
        <f t="shared" ca="1" si="13"/>
        <v>61-70</v>
      </c>
      <c r="I256" s="24" t="s">
        <v>574</v>
      </c>
      <c r="J256" s="24" t="s">
        <v>56</v>
      </c>
      <c r="K256" s="24" t="s">
        <v>43</v>
      </c>
      <c r="L256" s="24" t="s">
        <v>44</v>
      </c>
      <c r="M256" s="24" t="s">
        <v>57</v>
      </c>
      <c r="N256" s="23">
        <v>5</v>
      </c>
      <c r="O256" s="22" t="str">
        <f>VLOOKUP(A256,[1]CustomerAddress!$A$1:$F$3997,2)</f>
        <v>131 Northfield Parkway</v>
      </c>
      <c r="P256" s="22">
        <f>VLOOKUP(A256,[1]CustomerAddress!$A$1:$F$3997,3)</f>
        <v>3355</v>
      </c>
      <c r="Q256" s="22" t="str">
        <f>VLOOKUP(A256,[1]CustomerAddress!$A$1:$F$3997,4)</f>
        <v>VIC</v>
      </c>
      <c r="R256" s="22" t="str">
        <f>VLOOKUP(A256,[1]CustomerAddress!$A$1:$F$3997,5)</f>
        <v>Australia</v>
      </c>
      <c r="S256" s="22">
        <f>VLOOKUP(A256,[1]CustomerAddress!$A$1:$F$3997,6)</f>
        <v>2</v>
      </c>
      <c r="T256" s="22" t="str">
        <f>VLOOKUP(A256,Labels!$A$5:$I$3497,9)</f>
        <v>Losing Customer</v>
      </c>
    </row>
    <row r="257" spans="1:20" s="22" customFormat="1" ht="15.75" customHeight="1" x14ac:dyDescent="0.25">
      <c r="A257" s="23">
        <v>256</v>
      </c>
      <c r="B257" s="24" t="s">
        <v>668</v>
      </c>
      <c r="C257" s="24" t="s">
        <v>669</v>
      </c>
      <c r="D257" s="24" t="s">
        <v>40</v>
      </c>
      <c r="E257" s="23">
        <v>16</v>
      </c>
      <c r="F257" s="25">
        <v>27521</v>
      </c>
      <c r="G257" s="23">
        <f t="shared" ca="1" si="12"/>
        <v>45.94743345700153</v>
      </c>
      <c r="H257" s="23" t="str">
        <f t="shared" ca="1" si="13"/>
        <v>41-50</v>
      </c>
      <c r="I257" s="24" t="s">
        <v>176</v>
      </c>
      <c r="J257" s="24" t="s">
        <v>42</v>
      </c>
      <c r="K257" s="24" t="s">
        <v>66</v>
      </c>
      <c r="L257" s="24" t="s">
        <v>44</v>
      </c>
      <c r="M257" s="24" t="s">
        <v>45</v>
      </c>
      <c r="N257" s="23">
        <v>21</v>
      </c>
      <c r="O257" s="22" t="str">
        <f>VLOOKUP(A257,[1]CustomerAddress!$A$1:$F$3997,2)</f>
        <v>5130 Manley Court</v>
      </c>
      <c r="P257" s="22">
        <f>VLOOKUP(A257,[1]CustomerAddress!$A$1:$F$3997,3)</f>
        <v>2287</v>
      </c>
      <c r="Q257" s="22" t="str">
        <f>VLOOKUP(A257,[1]CustomerAddress!$A$1:$F$3997,4)</f>
        <v>NSW</v>
      </c>
      <c r="R257" s="22" t="str">
        <f>VLOOKUP(A257,[1]CustomerAddress!$A$1:$F$3997,5)</f>
        <v>Australia</v>
      </c>
      <c r="S257" s="22">
        <f>VLOOKUP(A257,[1]CustomerAddress!$A$1:$F$3997,6)</f>
        <v>7</v>
      </c>
      <c r="T257" s="22" t="str">
        <f>VLOOKUP(A257,Labels!$A$5:$I$3497,9)</f>
        <v>Becoming Loyal</v>
      </c>
    </row>
    <row r="258" spans="1:20" s="22" customFormat="1" ht="15.75" customHeight="1" x14ac:dyDescent="0.25">
      <c r="A258" s="23">
        <v>257</v>
      </c>
      <c r="B258" s="24" t="s">
        <v>670</v>
      </c>
      <c r="D258" s="24" t="s">
        <v>40</v>
      </c>
      <c r="E258" s="23">
        <v>70</v>
      </c>
      <c r="F258" s="25">
        <v>24146</v>
      </c>
      <c r="G258" s="23">
        <f t="shared" ca="1" si="12"/>
        <v>55.194008799467284</v>
      </c>
      <c r="H258" s="23" t="str">
        <f t="shared" ca="1" si="13"/>
        <v>51-60</v>
      </c>
      <c r="I258" s="24" t="s">
        <v>99</v>
      </c>
      <c r="J258" s="24" t="s">
        <v>84</v>
      </c>
      <c r="K258" s="24" t="s">
        <v>62</v>
      </c>
      <c r="L258" s="24" t="s">
        <v>44</v>
      </c>
      <c r="M258" s="24" t="s">
        <v>45</v>
      </c>
      <c r="N258" s="23">
        <v>19</v>
      </c>
      <c r="O258" s="22" t="str">
        <f>VLOOKUP(A258,[1]CustomerAddress!$A$1:$F$3997,2)</f>
        <v>879 Coolidge Point</v>
      </c>
      <c r="P258" s="22">
        <f>VLOOKUP(A258,[1]CustomerAddress!$A$1:$F$3997,3)</f>
        <v>2324</v>
      </c>
      <c r="Q258" s="22" t="str">
        <f>VLOOKUP(A258,[1]CustomerAddress!$A$1:$F$3997,4)</f>
        <v>NSW</v>
      </c>
      <c r="R258" s="22" t="str">
        <f>VLOOKUP(A258,[1]CustomerAddress!$A$1:$F$3997,5)</f>
        <v>Australia</v>
      </c>
      <c r="S258" s="22">
        <f>VLOOKUP(A258,[1]CustomerAddress!$A$1:$F$3997,6)</f>
        <v>5</v>
      </c>
      <c r="T258" s="22" t="str">
        <f>VLOOKUP(A258,Labels!$A$5:$I$3497,9)</f>
        <v>Evasive Customer</v>
      </c>
    </row>
    <row r="259" spans="1:20" s="22" customFormat="1" ht="15.75" customHeight="1" x14ac:dyDescent="0.25">
      <c r="A259" s="23">
        <v>258</v>
      </c>
      <c r="B259" s="24" t="s">
        <v>671</v>
      </c>
      <c r="C259" s="24" t="s">
        <v>672</v>
      </c>
      <c r="D259" s="24" t="s">
        <v>40</v>
      </c>
      <c r="E259" s="23">
        <v>24</v>
      </c>
      <c r="F259" s="25">
        <v>33727</v>
      </c>
      <c r="G259" s="23">
        <f t="shared" ca="1" si="12"/>
        <v>28.944693730974134</v>
      </c>
      <c r="H259" s="23" t="str">
        <f t="shared" ca="1" si="13"/>
        <v>21-30</v>
      </c>
      <c r="I259" s="24" t="s">
        <v>49</v>
      </c>
      <c r="J259" s="24" t="s">
        <v>84</v>
      </c>
      <c r="K259" s="24" t="s">
        <v>66</v>
      </c>
      <c r="L259" s="24" t="s">
        <v>44</v>
      </c>
      <c r="M259" s="24" t="s">
        <v>57</v>
      </c>
      <c r="N259" s="23">
        <v>9</v>
      </c>
      <c r="O259" s="22" t="str">
        <f>VLOOKUP(A259,[1]CustomerAddress!$A$1:$F$3997,2)</f>
        <v>6759 Nevada Point</v>
      </c>
      <c r="P259" s="22">
        <f>VLOOKUP(A259,[1]CustomerAddress!$A$1:$F$3997,3)</f>
        <v>2323</v>
      </c>
      <c r="Q259" s="22" t="str">
        <f>VLOOKUP(A259,[1]CustomerAddress!$A$1:$F$3997,4)</f>
        <v>NSW</v>
      </c>
      <c r="R259" s="22" t="str">
        <f>VLOOKUP(A259,[1]CustomerAddress!$A$1:$F$3997,5)</f>
        <v>Australia</v>
      </c>
      <c r="S259" s="22">
        <f>VLOOKUP(A259,[1]CustomerAddress!$A$1:$F$3997,6)</f>
        <v>6</v>
      </c>
      <c r="T259" s="22" t="str">
        <f>VLOOKUP(A259,Labels!$A$5:$I$3497,9)</f>
        <v>Becoming Loyal</v>
      </c>
    </row>
    <row r="260" spans="1:20" s="22" customFormat="1" ht="15.75" customHeight="1" x14ac:dyDescent="0.25">
      <c r="A260" s="23">
        <v>259</v>
      </c>
      <c r="B260" s="24" t="s">
        <v>673</v>
      </c>
      <c r="C260" s="24" t="s">
        <v>674</v>
      </c>
      <c r="D260" s="24" t="s">
        <v>40</v>
      </c>
      <c r="E260" s="23">
        <v>70</v>
      </c>
      <c r="F260" s="25">
        <v>30519</v>
      </c>
      <c r="G260" s="23">
        <f t="shared" ca="1" si="12"/>
        <v>37.733734826864541</v>
      </c>
      <c r="H260" s="23" t="str">
        <f t="shared" ca="1" si="13"/>
        <v>31-40</v>
      </c>
      <c r="I260" s="24" t="s">
        <v>404</v>
      </c>
      <c r="J260" s="24" t="s">
        <v>42</v>
      </c>
      <c r="K260" s="24" t="s">
        <v>66</v>
      </c>
      <c r="L260" s="24" t="s">
        <v>44</v>
      </c>
      <c r="M260" s="24" t="s">
        <v>45</v>
      </c>
      <c r="N260" s="23">
        <v>3</v>
      </c>
      <c r="O260" s="22" t="str">
        <f>VLOOKUP(A260,[1]CustomerAddress!$A$1:$F$3997,2)</f>
        <v>8208 Parkside Point</v>
      </c>
      <c r="P260" s="22">
        <f>VLOOKUP(A260,[1]CustomerAddress!$A$1:$F$3997,3)</f>
        <v>2320</v>
      </c>
      <c r="Q260" s="22" t="str">
        <f>VLOOKUP(A260,[1]CustomerAddress!$A$1:$F$3997,4)</f>
        <v>NSW</v>
      </c>
      <c r="R260" s="22" t="str">
        <f>VLOOKUP(A260,[1]CustomerAddress!$A$1:$F$3997,5)</f>
        <v>Australia</v>
      </c>
      <c r="S260" s="22">
        <f>VLOOKUP(A260,[1]CustomerAddress!$A$1:$F$3997,6)</f>
        <v>6</v>
      </c>
      <c r="T260" s="22" t="str">
        <f>VLOOKUP(A260,Labels!$A$5:$I$3497,9)</f>
        <v>Late Bloomer</v>
      </c>
    </row>
    <row r="261" spans="1:20" s="22" customFormat="1" ht="15.75" customHeight="1" x14ac:dyDescent="0.25">
      <c r="A261" s="23">
        <v>260</v>
      </c>
      <c r="B261" s="24" t="s">
        <v>675</v>
      </c>
      <c r="C261" s="24" t="s">
        <v>676</v>
      </c>
      <c r="D261" s="24" t="s">
        <v>40</v>
      </c>
      <c r="E261" s="23">
        <v>47</v>
      </c>
      <c r="F261" s="25">
        <v>29097</v>
      </c>
      <c r="G261" s="23">
        <f t="shared" ca="1" si="12"/>
        <v>41.629625237823447</v>
      </c>
      <c r="H261" s="23" t="str">
        <f t="shared" ca="1" si="13"/>
        <v>41-50</v>
      </c>
      <c r="I261" s="24" t="s">
        <v>78</v>
      </c>
      <c r="J261" s="24" t="s">
        <v>42</v>
      </c>
      <c r="K261" s="24" t="s">
        <v>66</v>
      </c>
      <c r="L261" s="24" t="s">
        <v>44</v>
      </c>
      <c r="M261" s="24" t="s">
        <v>45</v>
      </c>
      <c r="N261" s="23">
        <v>22</v>
      </c>
      <c r="O261" s="22" t="str">
        <f>VLOOKUP(A261,[1]CustomerAddress!$A$1:$F$3997,2)</f>
        <v>15 Straubel Way</v>
      </c>
      <c r="P261" s="22">
        <f>VLOOKUP(A261,[1]CustomerAddress!$A$1:$F$3997,3)</f>
        <v>4680</v>
      </c>
      <c r="Q261" s="22" t="str">
        <f>VLOOKUP(A261,[1]CustomerAddress!$A$1:$F$3997,4)</f>
        <v>QLD</v>
      </c>
      <c r="R261" s="22" t="str">
        <f>VLOOKUP(A261,[1]CustomerAddress!$A$1:$F$3997,5)</f>
        <v>Australia</v>
      </c>
      <c r="S261" s="22">
        <f>VLOOKUP(A261,[1]CustomerAddress!$A$1:$F$3997,6)</f>
        <v>2</v>
      </c>
      <c r="T261" s="22" t="str">
        <f>VLOOKUP(A261,Labels!$A$5:$I$3497,9)</f>
        <v>Very Loyal</v>
      </c>
    </row>
    <row r="262" spans="1:20" s="22" customFormat="1" ht="15.75" customHeight="1" x14ac:dyDescent="0.25">
      <c r="A262" s="23">
        <v>261</v>
      </c>
      <c r="B262" s="24" t="s">
        <v>677</v>
      </c>
      <c r="C262" s="24" t="s">
        <v>678</v>
      </c>
      <c r="D262" s="24" t="s">
        <v>48</v>
      </c>
      <c r="E262" s="23">
        <v>74</v>
      </c>
      <c r="F262" s="25">
        <v>28413</v>
      </c>
      <c r="G262" s="23">
        <f t="shared" ca="1" si="12"/>
        <v>43.503597840563174</v>
      </c>
      <c r="H262" s="23" t="str">
        <f t="shared" ca="1" si="13"/>
        <v>41-50</v>
      </c>
      <c r="I262" s="24" t="s">
        <v>519</v>
      </c>
      <c r="J262" s="24" t="s">
        <v>61</v>
      </c>
      <c r="K262" s="24" t="s">
        <v>43</v>
      </c>
      <c r="L262" s="24" t="s">
        <v>44</v>
      </c>
      <c r="M262" s="24" t="s">
        <v>57</v>
      </c>
      <c r="N262" s="23">
        <v>8</v>
      </c>
      <c r="O262" s="22" t="str">
        <f>VLOOKUP(A262,[1]CustomerAddress!$A$1:$F$3997,2)</f>
        <v>7 Eastlawn Street</v>
      </c>
      <c r="P262" s="22">
        <f>VLOOKUP(A262,[1]CustomerAddress!$A$1:$F$3997,3)</f>
        <v>2346</v>
      </c>
      <c r="Q262" s="22" t="str">
        <f>VLOOKUP(A262,[1]CustomerAddress!$A$1:$F$3997,4)</f>
        <v>NSW</v>
      </c>
      <c r="R262" s="22" t="str">
        <f>VLOOKUP(A262,[1]CustomerAddress!$A$1:$F$3997,5)</f>
        <v>Australia</v>
      </c>
      <c r="S262" s="22">
        <f>VLOOKUP(A262,[1]CustomerAddress!$A$1:$F$3997,6)</f>
        <v>1</v>
      </c>
      <c r="T262" s="22" t="str">
        <f>VLOOKUP(A262,Labels!$A$5:$I$3497,9)</f>
        <v>Losing Customer</v>
      </c>
    </row>
    <row r="263" spans="1:20" s="22" customFormat="1" ht="15.75" customHeight="1" x14ac:dyDescent="0.25">
      <c r="A263" s="23">
        <v>262</v>
      </c>
      <c r="B263" s="24" t="s">
        <v>679</v>
      </c>
      <c r="C263" s="24" t="s">
        <v>680</v>
      </c>
      <c r="D263" s="24" t="s">
        <v>48</v>
      </c>
      <c r="E263" s="23">
        <v>97</v>
      </c>
      <c r="F263" s="25">
        <v>28482</v>
      </c>
      <c r="G263" s="23">
        <f t="shared" ca="1" si="12"/>
        <v>43.314556744672764</v>
      </c>
      <c r="H263" s="23" t="str">
        <f t="shared" ca="1" si="13"/>
        <v>41-50</v>
      </c>
      <c r="J263" s="24" t="s">
        <v>42</v>
      </c>
      <c r="K263" s="24" t="s">
        <v>66</v>
      </c>
      <c r="L263" s="24" t="s">
        <v>44</v>
      </c>
      <c r="M263" s="24" t="s">
        <v>45</v>
      </c>
      <c r="N263" s="23">
        <v>10</v>
      </c>
      <c r="O263" s="22" t="str">
        <f>VLOOKUP(A263,[1]CustomerAddress!$A$1:$F$3997,2)</f>
        <v>42067 Duke Terrace</v>
      </c>
      <c r="P263" s="22">
        <f>VLOOKUP(A263,[1]CustomerAddress!$A$1:$F$3997,3)</f>
        <v>2031</v>
      </c>
      <c r="Q263" s="22" t="str">
        <f>VLOOKUP(A263,[1]CustomerAddress!$A$1:$F$3997,4)</f>
        <v>NSW</v>
      </c>
      <c r="R263" s="22" t="str">
        <f>VLOOKUP(A263,[1]CustomerAddress!$A$1:$F$3997,5)</f>
        <v>Australia</v>
      </c>
      <c r="S263" s="22">
        <f>VLOOKUP(A263,[1]CustomerAddress!$A$1:$F$3997,6)</f>
        <v>10</v>
      </c>
      <c r="T263" s="22" t="str">
        <f>VLOOKUP(A263,Labels!$A$5:$I$3497,9)</f>
        <v>Becoming Loyal</v>
      </c>
    </row>
    <row r="264" spans="1:20" s="22" customFormat="1" ht="15.75" customHeight="1" x14ac:dyDescent="0.25">
      <c r="A264" s="23">
        <v>263</v>
      </c>
      <c r="B264" s="24" t="s">
        <v>681</v>
      </c>
      <c r="C264" s="24" t="s">
        <v>682</v>
      </c>
      <c r="D264" s="24" t="s">
        <v>40</v>
      </c>
      <c r="E264" s="23">
        <v>89</v>
      </c>
      <c r="F264" s="25">
        <v>31370</v>
      </c>
      <c r="G264" s="23">
        <f t="shared" ca="1" si="12"/>
        <v>35.402227977549472</v>
      </c>
      <c r="H264" s="23" t="str">
        <f t="shared" ca="1" si="13"/>
        <v>31-40</v>
      </c>
      <c r="I264" s="24" t="s">
        <v>683</v>
      </c>
      <c r="J264" s="24" t="s">
        <v>42</v>
      </c>
      <c r="K264" s="24" t="s">
        <v>66</v>
      </c>
      <c r="L264" s="24" t="s">
        <v>44</v>
      </c>
      <c r="M264" s="24" t="s">
        <v>57</v>
      </c>
      <c r="N264" s="23">
        <v>7</v>
      </c>
      <c r="O264" s="22" t="str">
        <f>VLOOKUP(A264,[1]CustomerAddress!$A$1:$F$3997,2)</f>
        <v>50 Everett Way</v>
      </c>
      <c r="P264" s="22">
        <f>VLOOKUP(A264,[1]CustomerAddress!$A$1:$F$3997,3)</f>
        <v>2064</v>
      </c>
      <c r="Q264" s="22" t="str">
        <f>VLOOKUP(A264,[1]CustomerAddress!$A$1:$F$3997,4)</f>
        <v>NSW</v>
      </c>
      <c r="R264" s="22" t="str">
        <f>VLOOKUP(A264,[1]CustomerAddress!$A$1:$F$3997,5)</f>
        <v>Australia</v>
      </c>
      <c r="S264" s="22">
        <f>VLOOKUP(A264,[1]CustomerAddress!$A$1:$F$3997,6)</f>
        <v>9</v>
      </c>
      <c r="T264" s="22" t="str">
        <f>VLOOKUP(A264,Labels!$A$5:$I$3497,9)</f>
        <v>Losing Customer</v>
      </c>
    </row>
    <row r="265" spans="1:20" s="22" customFormat="1" ht="15.75" customHeight="1" x14ac:dyDescent="0.25">
      <c r="A265" s="23">
        <v>264</v>
      </c>
      <c r="B265" s="24" t="s">
        <v>684</v>
      </c>
      <c r="C265" s="24" t="s">
        <v>685</v>
      </c>
      <c r="D265" s="24" t="s">
        <v>48</v>
      </c>
      <c r="E265" s="23">
        <v>31</v>
      </c>
      <c r="F265" s="25">
        <v>28466</v>
      </c>
      <c r="G265" s="23">
        <f t="shared" ca="1" si="12"/>
        <v>43.358392361111122</v>
      </c>
      <c r="H265" s="23" t="str">
        <f t="shared" ca="1" si="13"/>
        <v>41-50</v>
      </c>
      <c r="I265" s="24" t="s">
        <v>651</v>
      </c>
      <c r="J265" s="24" t="s">
        <v>42</v>
      </c>
      <c r="K265" s="24" t="s">
        <v>43</v>
      </c>
      <c r="L265" s="24" t="s">
        <v>44</v>
      </c>
      <c r="M265" s="24" t="s">
        <v>57</v>
      </c>
      <c r="N265" s="23">
        <v>11</v>
      </c>
      <c r="O265" s="22" t="str">
        <f>VLOOKUP(A265,[1]CustomerAddress!$A$1:$F$3997,2)</f>
        <v>454 Green Ridge Avenue</v>
      </c>
      <c r="P265" s="22">
        <f>VLOOKUP(A265,[1]CustomerAddress!$A$1:$F$3997,3)</f>
        <v>2176</v>
      </c>
      <c r="Q265" s="22" t="str">
        <f>VLOOKUP(A265,[1]CustomerAddress!$A$1:$F$3997,4)</f>
        <v>NSW</v>
      </c>
      <c r="R265" s="22" t="str">
        <f>VLOOKUP(A265,[1]CustomerAddress!$A$1:$F$3997,5)</f>
        <v>Australia</v>
      </c>
      <c r="S265" s="22">
        <f>VLOOKUP(A265,[1]CustomerAddress!$A$1:$F$3997,6)</f>
        <v>10</v>
      </c>
      <c r="T265" s="22" t="str">
        <f>VLOOKUP(A265,Labels!$A$5:$I$3497,9)</f>
        <v>Evasive Customer</v>
      </c>
    </row>
    <row r="266" spans="1:20" s="22" customFormat="1" ht="15.75" customHeight="1" x14ac:dyDescent="0.25">
      <c r="A266" s="23">
        <v>265</v>
      </c>
      <c r="B266" s="24" t="s">
        <v>686</v>
      </c>
      <c r="C266" s="24" t="s">
        <v>687</v>
      </c>
      <c r="D266" s="24" t="s">
        <v>48</v>
      </c>
      <c r="E266" s="23">
        <v>74</v>
      </c>
      <c r="F266" s="25">
        <v>24020</v>
      </c>
      <c r="G266" s="23">
        <f t="shared" ca="1" si="12"/>
        <v>55.539214278919339</v>
      </c>
      <c r="H266" s="23" t="str">
        <f t="shared" ca="1" si="13"/>
        <v>51-60</v>
      </c>
      <c r="I266" s="24" t="s">
        <v>688</v>
      </c>
      <c r="J266" s="24" t="s">
        <v>65</v>
      </c>
      <c r="K266" s="24" t="s">
        <v>66</v>
      </c>
      <c r="L266" s="24" t="s">
        <v>44</v>
      </c>
      <c r="M266" s="24" t="s">
        <v>45</v>
      </c>
      <c r="N266" s="23">
        <v>18</v>
      </c>
      <c r="O266" s="22" t="str">
        <f>VLOOKUP(A266,[1]CustomerAddress!$A$1:$F$3997,2)</f>
        <v>19220 Evergreen Crossing</v>
      </c>
      <c r="P266" s="22">
        <f>VLOOKUP(A266,[1]CustomerAddress!$A$1:$F$3997,3)</f>
        <v>3195</v>
      </c>
      <c r="Q266" s="22" t="str">
        <f>VLOOKUP(A266,[1]CustomerAddress!$A$1:$F$3997,4)</f>
        <v>VIC</v>
      </c>
      <c r="R266" s="22" t="str">
        <f>VLOOKUP(A266,[1]CustomerAddress!$A$1:$F$3997,5)</f>
        <v>Australia</v>
      </c>
      <c r="S266" s="22">
        <f>VLOOKUP(A266,[1]CustomerAddress!$A$1:$F$3997,6)</f>
        <v>9</v>
      </c>
      <c r="T266" s="22" t="str">
        <f>VLOOKUP(A266,Labels!$A$5:$I$3497,9)</f>
        <v>High Risk Customer</v>
      </c>
    </row>
    <row r="267" spans="1:20" s="22" customFormat="1" ht="15.75" customHeight="1" x14ac:dyDescent="0.25">
      <c r="A267" s="23">
        <v>266</v>
      </c>
      <c r="B267" s="24" t="s">
        <v>689</v>
      </c>
      <c r="C267" s="24" t="s">
        <v>690</v>
      </c>
      <c r="D267" s="24" t="s">
        <v>40</v>
      </c>
      <c r="E267" s="23">
        <v>69</v>
      </c>
      <c r="F267" s="25">
        <v>32708</v>
      </c>
      <c r="G267" s="23">
        <f t="shared" ca="1" si="12"/>
        <v>31.736474552891941</v>
      </c>
      <c r="H267" s="23" t="str">
        <f t="shared" ca="1" si="13"/>
        <v>31-40</v>
      </c>
      <c r="I267" s="24" t="s">
        <v>90</v>
      </c>
      <c r="J267" s="24" t="s">
        <v>65</v>
      </c>
      <c r="K267" s="24" t="s">
        <v>62</v>
      </c>
      <c r="L267" s="24" t="s">
        <v>44</v>
      </c>
      <c r="M267" s="24" t="s">
        <v>57</v>
      </c>
      <c r="N267" s="23">
        <v>18</v>
      </c>
      <c r="O267" s="22" t="str">
        <f>VLOOKUP(A267,[1]CustomerAddress!$A$1:$F$3997,2)</f>
        <v>109 Tomscot Avenue</v>
      </c>
      <c r="P267" s="22">
        <f>VLOOKUP(A267,[1]CustomerAddress!$A$1:$F$3997,3)</f>
        <v>2010</v>
      </c>
      <c r="Q267" s="22" t="str">
        <f>VLOOKUP(A267,[1]CustomerAddress!$A$1:$F$3997,4)</f>
        <v>NSW</v>
      </c>
      <c r="R267" s="22" t="str">
        <f>VLOOKUP(A267,[1]CustomerAddress!$A$1:$F$3997,5)</f>
        <v>Australia</v>
      </c>
      <c r="S267" s="22">
        <f>VLOOKUP(A267,[1]CustomerAddress!$A$1:$F$3997,6)</f>
        <v>10</v>
      </c>
      <c r="T267" s="22" t="str">
        <f>VLOOKUP(A267,Labels!$A$5:$I$3497,9)</f>
        <v>Late Bloomer</v>
      </c>
    </row>
    <row r="268" spans="1:20" s="22" customFormat="1" ht="15.75" hidden="1" customHeight="1" x14ac:dyDescent="0.25">
      <c r="A268" s="23">
        <v>267</v>
      </c>
      <c r="B268" s="24" t="s">
        <v>691</v>
      </c>
      <c r="C268" s="24" t="s">
        <v>692</v>
      </c>
      <c r="D268" s="24" t="s">
        <v>147</v>
      </c>
      <c r="E268" s="23">
        <v>53</v>
      </c>
      <c r="F268" s="25"/>
      <c r="G268" s="23"/>
      <c r="H268" s="23"/>
      <c r="J268" s="24" t="s">
        <v>56</v>
      </c>
      <c r="K268" s="24" t="s">
        <v>66</v>
      </c>
      <c r="L268" s="24" t="s">
        <v>44</v>
      </c>
      <c r="M268" s="24" t="s">
        <v>57</v>
      </c>
      <c r="N268" s="23"/>
    </row>
    <row r="269" spans="1:20" s="22" customFormat="1" ht="15.75" customHeight="1" x14ac:dyDescent="0.25">
      <c r="A269" s="23">
        <v>268</v>
      </c>
      <c r="B269" s="24" t="s">
        <v>693</v>
      </c>
      <c r="C269" s="24" t="s">
        <v>694</v>
      </c>
      <c r="D269" s="24" t="s">
        <v>40</v>
      </c>
      <c r="E269" s="23">
        <v>60</v>
      </c>
      <c r="F269" s="25">
        <v>28781</v>
      </c>
      <c r="G269" s="23">
        <f t="shared" ca="1" si="12"/>
        <v>42.495378662480981</v>
      </c>
      <c r="H269" s="23" t="str">
        <f t="shared" ref="H269:H271" ca="1" si="14">IF(G269&lt;=10,"0-10",IF(AND(G269&gt;10,G269&lt;=20),"11-20",IF(AND(G269&gt;20,G269&lt;=30),"21-30",IF(AND(G269&gt;30,G269&lt;=40),"31-40",IF(AND(G269&gt;40,G269&lt;=50),"41-50",IF(AND(G269&gt;50,G269&lt;=60),"51-60",IF(AND(G269&gt;60,G269&lt;=70),"61-70",IF(AND(G269&gt;70,G269&lt;=80),"71-80",IF(AND(G269&gt;80,G269&lt;=90),"81-90",IF(G269&gt;90,"91-100"))))))))))</f>
        <v>41-50</v>
      </c>
      <c r="I269" s="24" t="s">
        <v>390</v>
      </c>
      <c r="J269" s="24" t="s">
        <v>84</v>
      </c>
      <c r="K269" s="24" t="s">
        <v>43</v>
      </c>
      <c r="L269" s="24" t="s">
        <v>44</v>
      </c>
      <c r="M269" s="24" t="s">
        <v>57</v>
      </c>
      <c r="N269" s="23">
        <v>10</v>
      </c>
      <c r="O269" s="22" t="str">
        <f>VLOOKUP(A269,[1]CustomerAddress!$A$1:$F$3997,2)</f>
        <v>92 Lyons Place</v>
      </c>
      <c r="P269" s="22">
        <f>VLOOKUP(A269,[1]CustomerAddress!$A$1:$F$3997,3)</f>
        <v>2752</v>
      </c>
      <c r="Q269" s="22" t="str">
        <f>VLOOKUP(A269,[1]CustomerAddress!$A$1:$F$3997,4)</f>
        <v>NSW</v>
      </c>
      <c r="R269" s="22" t="str">
        <f>VLOOKUP(A269,[1]CustomerAddress!$A$1:$F$3997,5)</f>
        <v>Australia</v>
      </c>
      <c r="S269" s="22">
        <f>VLOOKUP(A269,[1]CustomerAddress!$A$1:$F$3997,6)</f>
        <v>9</v>
      </c>
      <c r="T269" s="22" t="str">
        <f>VLOOKUP(A269,Labels!$A$5:$I$3497,9)</f>
        <v>High Risk Customer</v>
      </c>
    </row>
    <row r="270" spans="1:20" s="22" customFormat="1" ht="15.75" customHeight="1" x14ac:dyDescent="0.25">
      <c r="A270" s="23">
        <v>269</v>
      </c>
      <c r="B270" s="24" t="s">
        <v>695</v>
      </c>
      <c r="C270" s="24" t="s">
        <v>696</v>
      </c>
      <c r="D270" s="24" t="s">
        <v>48</v>
      </c>
      <c r="E270" s="23">
        <v>55</v>
      </c>
      <c r="F270" s="25">
        <v>19986</v>
      </c>
      <c r="G270" s="23">
        <f t="shared" ca="1" si="12"/>
        <v>66.591269073439889</v>
      </c>
      <c r="H270" s="23" t="str">
        <f t="shared" ca="1" si="14"/>
        <v>61-70</v>
      </c>
      <c r="I270" s="24" t="s">
        <v>320</v>
      </c>
      <c r="J270" s="24" t="s">
        <v>54</v>
      </c>
      <c r="K270" s="24" t="s">
        <v>43</v>
      </c>
      <c r="L270" s="24" t="s">
        <v>44</v>
      </c>
      <c r="M270" s="24" t="s">
        <v>45</v>
      </c>
      <c r="N270" s="23">
        <v>9</v>
      </c>
      <c r="O270" s="22" t="str">
        <f>VLOOKUP(A270,[1]CustomerAddress!$A$1:$F$3997,2)</f>
        <v>47 Jana Junction</v>
      </c>
      <c r="P270" s="22">
        <f>VLOOKUP(A270,[1]CustomerAddress!$A$1:$F$3997,3)</f>
        <v>3802</v>
      </c>
      <c r="Q270" s="22" t="str">
        <f>VLOOKUP(A270,[1]CustomerAddress!$A$1:$F$3997,4)</f>
        <v>VIC</v>
      </c>
      <c r="R270" s="22" t="str">
        <f>VLOOKUP(A270,[1]CustomerAddress!$A$1:$F$3997,5)</f>
        <v>Australia</v>
      </c>
      <c r="S270" s="22">
        <f>VLOOKUP(A270,[1]CustomerAddress!$A$1:$F$3997,6)</f>
        <v>7</v>
      </c>
      <c r="T270" s="22" t="str">
        <f>VLOOKUP(A270,Labels!$A$5:$I$3497,9)</f>
        <v>Evasive Customer</v>
      </c>
    </row>
    <row r="271" spans="1:20" s="22" customFormat="1" ht="15.75" customHeight="1" x14ac:dyDescent="0.25">
      <c r="A271" s="23">
        <v>270</v>
      </c>
      <c r="B271" s="24" t="s">
        <v>697</v>
      </c>
      <c r="C271" s="24" t="s">
        <v>698</v>
      </c>
      <c r="D271" s="24" t="s">
        <v>40</v>
      </c>
      <c r="E271" s="23">
        <v>38</v>
      </c>
      <c r="F271" s="25">
        <v>25912</v>
      </c>
      <c r="G271" s="23">
        <f t="shared" ca="1" si="12"/>
        <v>50.355652635083722</v>
      </c>
      <c r="H271" s="23" t="str">
        <f t="shared" ca="1" si="14"/>
        <v>51-60</v>
      </c>
      <c r="I271" s="24" t="s">
        <v>699</v>
      </c>
      <c r="J271" s="24" t="s">
        <v>61</v>
      </c>
      <c r="K271" s="24" t="s">
        <v>43</v>
      </c>
      <c r="L271" s="24" t="s">
        <v>44</v>
      </c>
      <c r="M271" s="24" t="s">
        <v>45</v>
      </c>
      <c r="N271" s="23">
        <v>17</v>
      </c>
      <c r="O271" s="22" t="str">
        <f>VLOOKUP(A271,[1]CustomerAddress!$A$1:$F$3997,2)</f>
        <v>90173 Oneill Place</v>
      </c>
      <c r="P271" s="22">
        <f>VLOOKUP(A271,[1]CustomerAddress!$A$1:$F$3997,3)</f>
        <v>3071</v>
      </c>
      <c r="Q271" s="22" t="str">
        <f>VLOOKUP(A271,[1]CustomerAddress!$A$1:$F$3997,4)</f>
        <v>VIC</v>
      </c>
      <c r="R271" s="22" t="str">
        <f>VLOOKUP(A271,[1]CustomerAddress!$A$1:$F$3997,5)</f>
        <v>Australia</v>
      </c>
      <c r="S271" s="22">
        <f>VLOOKUP(A271,[1]CustomerAddress!$A$1:$F$3997,6)</f>
        <v>10</v>
      </c>
      <c r="T271" s="22" t="str">
        <f>VLOOKUP(A271,Labels!$A$5:$I$3497,9)</f>
        <v>Very Loyal</v>
      </c>
    </row>
    <row r="272" spans="1:20" s="22" customFormat="1" ht="15.75" hidden="1" customHeight="1" x14ac:dyDescent="0.25">
      <c r="A272" s="23">
        <v>271</v>
      </c>
      <c r="B272" s="24" t="s">
        <v>700</v>
      </c>
      <c r="C272" s="24" t="s">
        <v>701</v>
      </c>
      <c r="D272" s="24" t="s">
        <v>40</v>
      </c>
      <c r="E272" s="23">
        <v>51</v>
      </c>
      <c r="F272" s="25">
        <v>33282</v>
      </c>
      <c r="G272" s="23">
        <f t="shared" ca="1" si="12"/>
        <v>30.163871813165912</v>
      </c>
      <c r="H272" s="23"/>
      <c r="I272" s="24" t="s">
        <v>387</v>
      </c>
      <c r="J272" s="24" t="s">
        <v>50</v>
      </c>
      <c r="K272" s="24" t="s">
        <v>43</v>
      </c>
      <c r="L272" s="24" t="s">
        <v>44</v>
      </c>
      <c r="M272" s="24" t="s">
        <v>57</v>
      </c>
      <c r="N272" s="23">
        <v>4</v>
      </c>
    </row>
    <row r="273" spans="1:20" s="22" customFormat="1" ht="15.75" customHeight="1" x14ac:dyDescent="0.25">
      <c r="A273" s="23">
        <v>272</v>
      </c>
      <c r="B273" s="24" t="s">
        <v>702</v>
      </c>
      <c r="C273" s="24" t="s">
        <v>703</v>
      </c>
      <c r="D273" s="24" t="s">
        <v>40</v>
      </c>
      <c r="E273" s="23">
        <v>22</v>
      </c>
      <c r="F273" s="25">
        <v>31934</v>
      </c>
      <c r="G273" s="23">
        <f t="shared" ca="1" si="12"/>
        <v>33.857022498097422</v>
      </c>
      <c r="H273" s="23" t="str">
        <f t="shared" ref="H273:H283" ca="1" si="15">IF(G273&lt;=10,"0-10",IF(AND(G273&gt;10,G273&lt;=20),"11-20",IF(AND(G273&gt;20,G273&lt;=30),"21-30",IF(AND(G273&gt;30,G273&lt;=40),"31-40",IF(AND(G273&gt;40,G273&lt;=50),"41-50",IF(AND(G273&gt;50,G273&lt;=60),"51-60",IF(AND(G273&gt;60,G273&lt;=70),"61-70",IF(AND(G273&gt;70,G273&lt;=80),"71-80",IF(AND(G273&gt;80,G273&lt;=90),"81-90",IF(G273&gt;90,"91-100"))))))))))</f>
        <v>31-40</v>
      </c>
      <c r="I273" s="24" t="s">
        <v>144</v>
      </c>
      <c r="J273" s="24" t="s">
        <v>65</v>
      </c>
      <c r="K273" s="24" t="s">
        <v>43</v>
      </c>
      <c r="L273" s="24" t="s">
        <v>44</v>
      </c>
      <c r="M273" s="24" t="s">
        <v>45</v>
      </c>
      <c r="N273" s="23">
        <v>1</v>
      </c>
      <c r="O273" s="22" t="str">
        <f>VLOOKUP(A273,[1]CustomerAddress!$A$1:$F$3997,2)</f>
        <v>5668 Corscot Circle</v>
      </c>
      <c r="P273" s="22">
        <f>VLOOKUP(A273,[1]CustomerAddress!$A$1:$F$3997,3)</f>
        <v>2065</v>
      </c>
      <c r="Q273" s="22" t="str">
        <f>VLOOKUP(A273,[1]CustomerAddress!$A$1:$F$3997,4)</f>
        <v>NSW</v>
      </c>
      <c r="R273" s="22" t="str">
        <f>VLOOKUP(A273,[1]CustomerAddress!$A$1:$F$3997,5)</f>
        <v>Australia</v>
      </c>
      <c r="S273" s="22">
        <f>VLOOKUP(A273,[1]CustomerAddress!$A$1:$F$3997,6)</f>
        <v>12</v>
      </c>
      <c r="T273" s="22" t="str">
        <f>VLOOKUP(A273,Labels!$A$5:$I$3497,9)</f>
        <v>Almost Lost Customer</v>
      </c>
    </row>
    <row r="274" spans="1:20" s="22" customFormat="1" ht="15.75" customHeight="1" x14ac:dyDescent="0.25">
      <c r="A274" s="23">
        <v>273</v>
      </c>
      <c r="B274" s="24" t="s">
        <v>704</v>
      </c>
      <c r="C274" s="24" t="s">
        <v>705</v>
      </c>
      <c r="D274" s="24" t="s">
        <v>48</v>
      </c>
      <c r="E274" s="23">
        <v>54</v>
      </c>
      <c r="F274" s="25">
        <v>23123</v>
      </c>
      <c r="G274" s="23">
        <f t="shared" ca="1" si="12"/>
        <v>57.996748525494681</v>
      </c>
      <c r="H274" s="23" t="str">
        <f t="shared" ca="1" si="15"/>
        <v>51-60</v>
      </c>
      <c r="I274" s="24" t="s">
        <v>706</v>
      </c>
      <c r="J274" s="24" t="s">
        <v>61</v>
      </c>
      <c r="K274" s="24" t="s">
        <v>43</v>
      </c>
      <c r="L274" s="24" t="s">
        <v>44</v>
      </c>
      <c r="M274" s="24" t="s">
        <v>57</v>
      </c>
      <c r="N274" s="23">
        <v>19</v>
      </c>
      <c r="O274" s="22" t="str">
        <f>VLOOKUP(A274,[1]CustomerAddress!$A$1:$F$3997,2)</f>
        <v>8 Texas Plaza</v>
      </c>
      <c r="P274" s="22">
        <f>VLOOKUP(A274,[1]CustomerAddress!$A$1:$F$3997,3)</f>
        <v>3081</v>
      </c>
      <c r="Q274" s="22" t="str">
        <f>VLOOKUP(A274,[1]CustomerAddress!$A$1:$F$3997,4)</f>
        <v>VIC</v>
      </c>
      <c r="R274" s="22" t="str">
        <f>VLOOKUP(A274,[1]CustomerAddress!$A$1:$F$3997,5)</f>
        <v>Australia</v>
      </c>
      <c r="S274" s="22">
        <f>VLOOKUP(A274,[1]CustomerAddress!$A$1:$F$3997,6)</f>
        <v>9</v>
      </c>
      <c r="T274" s="22" t="str">
        <f>VLOOKUP(A274,Labels!$A$5:$I$3497,9)</f>
        <v>Recent Customer</v>
      </c>
    </row>
    <row r="275" spans="1:20" s="22" customFormat="1" ht="15.75" customHeight="1" x14ac:dyDescent="0.25">
      <c r="A275" s="23">
        <v>274</v>
      </c>
      <c r="B275" s="24" t="s">
        <v>707</v>
      </c>
      <c r="C275" s="24" t="s">
        <v>708</v>
      </c>
      <c r="D275" s="24" t="s">
        <v>40</v>
      </c>
      <c r="E275" s="23">
        <v>66</v>
      </c>
      <c r="F275" s="25">
        <v>28018</v>
      </c>
      <c r="G275" s="23">
        <f t="shared" ca="1" si="12"/>
        <v>44.585789621385089</v>
      </c>
      <c r="H275" s="23" t="str">
        <f t="shared" ca="1" si="15"/>
        <v>41-50</v>
      </c>
      <c r="I275" s="24" t="s">
        <v>157</v>
      </c>
      <c r="J275" s="24" t="s">
        <v>42</v>
      </c>
      <c r="K275" s="24" t="s">
        <v>43</v>
      </c>
      <c r="L275" s="24" t="s">
        <v>44</v>
      </c>
      <c r="M275" s="24" t="s">
        <v>45</v>
      </c>
      <c r="N275" s="23">
        <v>14</v>
      </c>
      <c r="O275" s="22" t="str">
        <f>VLOOKUP(A275,[1]CustomerAddress!$A$1:$F$3997,2)</f>
        <v>32062 Oak Terrace</v>
      </c>
      <c r="P275" s="22">
        <f>VLOOKUP(A275,[1]CustomerAddress!$A$1:$F$3997,3)</f>
        <v>3205</v>
      </c>
      <c r="Q275" s="22" t="str">
        <f>VLOOKUP(A275,[1]CustomerAddress!$A$1:$F$3997,4)</f>
        <v>VIC</v>
      </c>
      <c r="R275" s="22" t="str">
        <f>VLOOKUP(A275,[1]CustomerAddress!$A$1:$F$3997,5)</f>
        <v>Australia</v>
      </c>
      <c r="S275" s="22">
        <f>VLOOKUP(A275,[1]CustomerAddress!$A$1:$F$3997,6)</f>
        <v>8</v>
      </c>
      <c r="T275" s="22" t="str">
        <f>VLOOKUP(A275,Labels!$A$5:$I$3497,9)</f>
        <v>Lost Customer</v>
      </c>
    </row>
    <row r="276" spans="1:20" s="22" customFormat="1" ht="15.75" customHeight="1" x14ac:dyDescent="0.25">
      <c r="A276" s="23">
        <v>275</v>
      </c>
      <c r="B276" s="24" t="s">
        <v>709</v>
      </c>
      <c r="D276" s="24" t="s">
        <v>48</v>
      </c>
      <c r="E276" s="23">
        <v>7</v>
      </c>
      <c r="F276" s="25">
        <v>20297</v>
      </c>
      <c r="G276" s="23">
        <f t="shared" ca="1" si="12"/>
        <v>65.739214278919334</v>
      </c>
      <c r="H276" s="23" t="str">
        <f t="shared" ca="1" si="15"/>
        <v>61-70</v>
      </c>
      <c r="I276" s="24" t="s">
        <v>209</v>
      </c>
      <c r="J276" s="24" t="s">
        <v>42</v>
      </c>
      <c r="K276" s="24" t="s">
        <v>66</v>
      </c>
      <c r="L276" s="24" t="s">
        <v>44</v>
      </c>
      <c r="M276" s="24" t="s">
        <v>57</v>
      </c>
      <c r="N276" s="23">
        <v>13</v>
      </c>
      <c r="O276" s="22" t="str">
        <f>VLOOKUP(A276,[1]CustomerAddress!$A$1:$F$3997,2)</f>
        <v>07158 Roth Pass</v>
      </c>
      <c r="P276" s="22">
        <f>VLOOKUP(A276,[1]CustomerAddress!$A$1:$F$3997,3)</f>
        <v>2165</v>
      </c>
      <c r="Q276" s="22" t="str">
        <f>VLOOKUP(A276,[1]CustomerAddress!$A$1:$F$3997,4)</f>
        <v>NSW</v>
      </c>
      <c r="R276" s="22" t="str">
        <f>VLOOKUP(A276,[1]CustomerAddress!$A$1:$F$3997,5)</f>
        <v>Australia</v>
      </c>
      <c r="S276" s="22">
        <f>VLOOKUP(A276,[1]CustomerAddress!$A$1:$F$3997,6)</f>
        <v>4</v>
      </c>
      <c r="T276" s="22" t="str">
        <f>VLOOKUP(A276,Labels!$A$5:$I$3497,9)</f>
        <v>Almost Lost Customer</v>
      </c>
    </row>
    <row r="277" spans="1:20" s="22" customFormat="1" ht="15.75" customHeight="1" x14ac:dyDescent="0.25">
      <c r="A277" s="23">
        <v>276</v>
      </c>
      <c r="B277" s="24" t="s">
        <v>529</v>
      </c>
      <c r="C277" s="24" t="s">
        <v>710</v>
      </c>
      <c r="D277" s="24" t="s">
        <v>40</v>
      </c>
      <c r="E277" s="23">
        <v>47</v>
      </c>
      <c r="F277" s="25">
        <v>32957</v>
      </c>
      <c r="G277" s="23">
        <f t="shared" ca="1" si="12"/>
        <v>31.054282772070021</v>
      </c>
      <c r="H277" s="23" t="str">
        <f t="shared" ca="1" si="15"/>
        <v>31-40</v>
      </c>
      <c r="J277" s="24" t="s">
        <v>50</v>
      </c>
      <c r="K277" s="24" t="s">
        <v>43</v>
      </c>
      <c r="L277" s="24" t="s">
        <v>44</v>
      </c>
      <c r="M277" s="24" t="s">
        <v>57</v>
      </c>
      <c r="N277" s="23">
        <v>22</v>
      </c>
      <c r="O277" s="22" t="str">
        <f>VLOOKUP(A277,[1]CustomerAddress!$A$1:$F$3997,2)</f>
        <v>370 Portage Parkway</v>
      </c>
      <c r="P277" s="22">
        <f>VLOOKUP(A277,[1]CustomerAddress!$A$1:$F$3997,3)</f>
        <v>3125</v>
      </c>
      <c r="Q277" s="22" t="str">
        <f>VLOOKUP(A277,[1]CustomerAddress!$A$1:$F$3997,4)</f>
        <v>VIC</v>
      </c>
      <c r="R277" s="22" t="str">
        <f>VLOOKUP(A277,[1]CustomerAddress!$A$1:$F$3997,5)</f>
        <v>Australia</v>
      </c>
      <c r="S277" s="22">
        <f>VLOOKUP(A277,[1]CustomerAddress!$A$1:$F$3997,6)</f>
        <v>8</v>
      </c>
      <c r="T277" s="22" t="str">
        <f>VLOOKUP(A277,Labels!$A$5:$I$3497,9)</f>
        <v>Becoming Loyal</v>
      </c>
    </row>
    <row r="278" spans="1:20" s="22" customFormat="1" ht="15.75" customHeight="1" x14ac:dyDescent="0.25">
      <c r="A278" s="23">
        <v>277</v>
      </c>
      <c r="B278" s="24" t="s">
        <v>711</v>
      </c>
      <c r="C278" s="24" t="s">
        <v>712</v>
      </c>
      <c r="D278" s="24" t="s">
        <v>40</v>
      </c>
      <c r="E278" s="23">
        <v>69</v>
      </c>
      <c r="F278" s="25">
        <v>20504</v>
      </c>
      <c r="G278" s="23">
        <f t="shared" ca="1" si="12"/>
        <v>65.172090991248098</v>
      </c>
      <c r="H278" s="23" t="str">
        <f t="shared" ca="1" si="15"/>
        <v>61-70</v>
      </c>
      <c r="I278" s="24" t="s">
        <v>253</v>
      </c>
      <c r="J278" s="24" t="s">
        <v>61</v>
      </c>
      <c r="K278" s="24" t="s">
        <v>66</v>
      </c>
      <c r="L278" s="24" t="s">
        <v>44</v>
      </c>
      <c r="M278" s="24" t="s">
        <v>57</v>
      </c>
      <c r="N278" s="23">
        <v>15</v>
      </c>
      <c r="O278" s="22" t="str">
        <f>VLOOKUP(A278,[1]CustomerAddress!$A$1:$F$3997,2)</f>
        <v>19795 Bultman Circle</v>
      </c>
      <c r="P278" s="22">
        <f>VLOOKUP(A278,[1]CustomerAddress!$A$1:$F$3997,3)</f>
        <v>4214</v>
      </c>
      <c r="Q278" s="22" t="str">
        <f>VLOOKUP(A278,[1]CustomerAddress!$A$1:$F$3997,4)</f>
        <v>QLD</v>
      </c>
      <c r="R278" s="22" t="str">
        <f>VLOOKUP(A278,[1]CustomerAddress!$A$1:$F$3997,5)</f>
        <v>Australia</v>
      </c>
      <c r="S278" s="22">
        <f>VLOOKUP(A278,[1]CustomerAddress!$A$1:$F$3997,6)</f>
        <v>8</v>
      </c>
      <c r="T278" s="22" t="str">
        <f>VLOOKUP(A278,Labels!$A$5:$I$3497,9)</f>
        <v>Late Bloomer</v>
      </c>
    </row>
    <row r="279" spans="1:20" s="22" customFormat="1" ht="15.75" customHeight="1" x14ac:dyDescent="0.25">
      <c r="A279" s="23">
        <v>278</v>
      </c>
      <c r="B279" s="24" t="s">
        <v>713</v>
      </c>
      <c r="C279" s="24" t="s">
        <v>714</v>
      </c>
      <c r="D279" s="24" t="s">
        <v>48</v>
      </c>
      <c r="E279" s="23">
        <v>22</v>
      </c>
      <c r="F279" s="25">
        <v>35641</v>
      </c>
      <c r="G279" s="23">
        <f t="shared" ca="1" si="12"/>
        <v>23.700858114535777</v>
      </c>
      <c r="H279" s="23" t="str">
        <f t="shared" ca="1" si="15"/>
        <v>21-30</v>
      </c>
      <c r="I279" s="24" t="s">
        <v>41</v>
      </c>
      <c r="J279" s="24" t="s">
        <v>61</v>
      </c>
      <c r="K279" s="24" t="s">
        <v>62</v>
      </c>
      <c r="L279" s="24" t="s">
        <v>44</v>
      </c>
      <c r="M279" s="24" t="s">
        <v>45</v>
      </c>
      <c r="N279" s="23">
        <v>4</v>
      </c>
      <c r="O279" s="22" t="str">
        <f>VLOOKUP(A279,[1]CustomerAddress!$A$1:$F$3997,2)</f>
        <v>3 Corscot Crossing</v>
      </c>
      <c r="P279" s="22">
        <f>VLOOKUP(A279,[1]CustomerAddress!$A$1:$F$3997,3)</f>
        <v>2030</v>
      </c>
      <c r="Q279" s="22" t="str">
        <f>VLOOKUP(A279,[1]CustomerAddress!$A$1:$F$3997,4)</f>
        <v>NSW</v>
      </c>
      <c r="R279" s="22" t="str">
        <f>VLOOKUP(A279,[1]CustomerAddress!$A$1:$F$3997,5)</f>
        <v>Australia</v>
      </c>
      <c r="S279" s="22">
        <f>VLOOKUP(A279,[1]CustomerAddress!$A$1:$F$3997,6)</f>
        <v>12</v>
      </c>
      <c r="T279" s="22" t="str">
        <f>VLOOKUP(A279,Labels!$A$5:$I$3497,9)</f>
        <v>Lost Customer</v>
      </c>
    </row>
    <row r="280" spans="1:20" s="22" customFormat="1" ht="15.75" customHeight="1" x14ac:dyDescent="0.25">
      <c r="A280" s="23">
        <v>279</v>
      </c>
      <c r="B280" s="24" t="s">
        <v>715</v>
      </c>
      <c r="C280" s="24" t="s">
        <v>716</v>
      </c>
      <c r="D280" s="24" t="s">
        <v>40</v>
      </c>
      <c r="E280" s="23">
        <v>0</v>
      </c>
      <c r="F280" s="25">
        <v>29838</v>
      </c>
      <c r="G280" s="23">
        <f t="shared" ca="1" si="12"/>
        <v>39.599488251522075</v>
      </c>
      <c r="H280" s="23" t="str">
        <f t="shared" ca="1" si="15"/>
        <v>31-40</v>
      </c>
      <c r="I280" s="24" t="s">
        <v>395</v>
      </c>
      <c r="J280" s="24" t="s">
        <v>84</v>
      </c>
      <c r="K280" s="24" t="s">
        <v>43</v>
      </c>
      <c r="L280" s="24" t="s">
        <v>44</v>
      </c>
      <c r="M280" s="24" t="s">
        <v>57</v>
      </c>
      <c r="N280" s="23">
        <v>11</v>
      </c>
      <c r="O280" s="22" t="str">
        <f>VLOOKUP(A280,[1]CustomerAddress!$A$1:$F$3997,2)</f>
        <v>34 Kim Center</v>
      </c>
      <c r="P280" s="22">
        <f>VLOOKUP(A280,[1]CustomerAddress!$A$1:$F$3997,3)</f>
        <v>2036</v>
      </c>
      <c r="Q280" s="22" t="str">
        <f>VLOOKUP(A280,[1]CustomerAddress!$A$1:$F$3997,4)</f>
        <v>NSW</v>
      </c>
      <c r="R280" s="22" t="str">
        <f>VLOOKUP(A280,[1]CustomerAddress!$A$1:$F$3997,5)</f>
        <v>Australia</v>
      </c>
      <c r="S280" s="22">
        <f>VLOOKUP(A280,[1]CustomerAddress!$A$1:$F$3997,6)</f>
        <v>11</v>
      </c>
      <c r="T280" s="22" t="str">
        <f>VLOOKUP(A280,Labels!$A$5:$I$3497,9)</f>
        <v>Becoming Loyal</v>
      </c>
    </row>
    <row r="281" spans="1:20" s="22" customFormat="1" ht="15.75" customHeight="1" x14ac:dyDescent="0.25">
      <c r="A281" s="23">
        <v>280</v>
      </c>
      <c r="B281" s="24" t="s">
        <v>717</v>
      </c>
      <c r="C281" s="24" t="s">
        <v>718</v>
      </c>
      <c r="D281" s="24" t="s">
        <v>48</v>
      </c>
      <c r="E281" s="23">
        <v>15</v>
      </c>
      <c r="F281" s="25">
        <v>34780</v>
      </c>
      <c r="G281" s="23">
        <f t="shared" ca="1" si="12"/>
        <v>26.059762224124817</v>
      </c>
      <c r="H281" s="23" t="str">
        <f t="shared" ca="1" si="15"/>
        <v>21-30</v>
      </c>
      <c r="I281" s="24" t="s">
        <v>719</v>
      </c>
      <c r="J281" s="24" t="s">
        <v>61</v>
      </c>
      <c r="K281" s="24" t="s">
        <v>62</v>
      </c>
      <c r="L281" s="24" t="s">
        <v>44</v>
      </c>
      <c r="M281" s="24" t="s">
        <v>45</v>
      </c>
      <c r="N281" s="23">
        <v>5</v>
      </c>
      <c r="O281" s="22" t="str">
        <f>VLOOKUP(A281,[1]CustomerAddress!$A$1:$F$3997,2)</f>
        <v>8 Starling Pass</v>
      </c>
      <c r="P281" s="22">
        <f>VLOOKUP(A281,[1]CustomerAddress!$A$1:$F$3997,3)</f>
        <v>2767</v>
      </c>
      <c r="Q281" s="22" t="str">
        <f>VLOOKUP(A281,[1]CustomerAddress!$A$1:$F$3997,4)</f>
        <v>NSW</v>
      </c>
      <c r="R281" s="22" t="str">
        <f>VLOOKUP(A281,[1]CustomerAddress!$A$1:$F$3997,5)</f>
        <v>Australia</v>
      </c>
      <c r="S281" s="22">
        <f>VLOOKUP(A281,[1]CustomerAddress!$A$1:$F$3997,6)</f>
        <v>8</v>
      </c>
      <c r="T281" s="22" t="str">
        <f>VLOOKUP(A281,Labels!$A$5:$I$3497,9)</f>
        <v>Recent Customer</v>
      </c>
    </row>
    <row r="282" spans="1:20" s="22" customFormat="1" ht="15.75" customHeight="1" x14ac:dyDescent="0.25">
      <c r="A282" s="23">
        <v>281</v>
      </c>
      <c r="B282" s="24" t="s">
        <v>720</v>
      </c>
      <c r="C282" s="24" t="s">
        <v>721</v>
      </c>
      <c r="D282" s="24" t="s">
        <v>40</v>
      </c>
      <c r="E282" s="23">
        <v>51</v>
      </c>
      <c r="F282" s="25">
        <v>26660</v>
      </c>
      <c r="G282" s="23">
        <f t="shared" ca="1" si="12"/>
        <v>48.306337566590571</v>
      </c>
      <c r="H282" s="23" t="str">
        <f t="shared" ca="1" si="15"/>
        <v>41-50</v>
      </c>
      <c r="I282" s="24" t="s">
        <v>438</v>
      </c>
      <c r="J282" s="24" t="s">
        <v>50</v>
      </c>
      <c r="K282" s="24" t="s">
        <v>66</v>
      </c>
      <c r="L282" s="24" t="s">
        <v>44</v>
      </c>
      <c r="M282" s="24" t="s">
        <v>45</v>
      </c>
      <c r="N282" s="23">
        <v>8</v>
      </c>
      <c r="O282" s="22" t="str">
        <f>VLOOKUP(A282,[1]CustomerAddress!$A$1:$F$3997,2)</f>
        <v>36 Vidon Parkway</v>
      </c>
      <c r="P282" s="22">
        <f>VLOOKUP(A282,[1]CustomerAddress!$A$1:$F$3997,3)</f>
        <v>2798</v>
      </c>
      <c r="Q282" s="22" t="str">
        <f>VLOOKUP(A282,[1]CustomerAddress!$A$1:$F$3997,4)</f>
        <v>NSW</v>
      </c>
      <c r="R282" s="22" t="str">
        <f>VLOOKUP(A282,[1]CustomerAddress!$A$1:$F$3997,5)</f>
        <v>Australia</v>
      </c>
      <c r="S282" s="22">
        <f>VLOOKUP(A282,[1]CustomerAddress!$A$1:$F$3997,6)</f>
        <v>6</v>
      </c>
      <c r="T282" s="22" t="str">
        <f>VLOOKUP(A282,Labels!$A$5:$I$3497,9)</f>
        <v>Recent Customer</v>
      </c>
    </row>
    <row r="283" spans="1:20" s="22" customFormat="1" ht="15.75" customHeight="1" x14ac:dyDescent="0.25">
      <c r="A283" s="23">
        <v>282</v>
      </c>
      <c r="B283" s="24" t="s">
        <v>722</v>
      </c>
      <c r="C283" s="24" t="s">
        <v>723</v>
      </c>
      <c r="D283" s="24" t="s">
        <v>48</v>
      </c>
      <c r="E283" s="23">
        <v>82</v>
      </c>
      <c r="F283" s="25">
        <v>32808</v>
      </c>
      <c r="G283" s="23">
        <f t="shared" ca="1" si="12"/>
        <v>31.462501950152216</v>
      </c>
      <c r="H283" s="23" t="str">
        <f t="shared" ca="1" si="15"/>
        <v>31-40</v>
      </c>
      <c r="I283" s="24" t="s">
        <v>154</v>
      </c>
      <c r="J283" s="24" t="s">
        <v>75</v>
      </c>
      <c r="K283" s="24" t="s">
        <v>66</v>
      </c>
      <c r="L283" s="24" t="s">
        <v>44</v>
      </c>
      <c r="M283" s="24" t="s">
        <v>45</v>
      </c>
      <c r="N283" s="23">
        <v>11</v>
      </c>
      <c r="O283" s="22" t="str">
        <f>VLOOKUP(A283,[1]CustomerAddress!$A$1:$F$3997,2)</f>
        <v>8 Riverside Place</v>
      </c>
      <c r="P283" s="22">
        <f>VLOOKUP(A283,[1]CustomerAddress!$A$1:$F$3997,3)</f>
        <v>4211</v>
      </c>
      <c r="Q283" s="22" t="str">
        <f>VLOOKUP(A283,[1]CustomerAddress!$A$1:$F$3997,4)</f>
        <v>QLD</v>
      </c>
      <c r="R283" s="22" t="str">
        <f>VLOOKUP(A283,[1]CustomerAddress!$A$1:$F$3997,5)</f>
        <v>Australia</v>
      </c>
      <c r="S283" s="22">
        <f>VLOOKUP(A283,[1]CustomerAddress!$A$1:$F$3997,6)</f>
        <v>5</v>
      </c>
      <c r="T283" s="22" t="str">
        <f>VLOOKUP(A283,Labels!$A$5:$I$3497,9)</f>
        <v>Almost Lost Customer</v>
      </c>
    </row>
    <row r="284" spans="1:20" s="22" customFormat="1" ht="15.75" hidden="1" customHeight="1" x14ac:dyDescent="0.25">
      <c r="A284" s="23">
        <v>283</v>
      </c>
      <c r="B284" s="24" t="s">
        <v>724</v>
      </c>
      <c r="C284" s="24" t="s">
        <v>725</v>
      </c>
      <c r="D284" s="24" t="s">
        <v>40</v>
      </c>
      <c r="E284" s="23">
        <v>34</v>
      </c>
      <c r="F284" s="25">
        <v>33273</v>
      </c>
      <c r="G284" s="23">
        <f t="shared" ca="1" si="12"/>
        <v>30.188529347412487</v>
      </c>
      <c r="H284" s="23"/>
      <c r="I284" s="24" t="s">
        <v>483</v>
      </c>
      <c r="J284" s="24" t="s">
        <v>65</v>
      </c>
      <c r="K284" s="24" t="s">
        <v>43</v>
      </c>
      <c r="L284" s="24" t="s">
        <v>44</v>
      </c>
      <c r="M284" s="24" t="s">
        <v>57</v>
      </c>
      <c r="N284" s="23">
        <v>2</v>
      </c>
    </row>
    <row r="285" spans="1:20" s="22" customFormat="1" ht="15.75" customHeight="1" x14ac:dyDescent="0.25">
      <c r="A285" s="23">
        <v>284</v>
      </c>
      <c r="B285" s="24" t="s">
        <v>726</v>
      </c>
      <c r="C285" s="24" t="s">
        <v>727</v>
      </c>
      <c r="D285" s="24" t="s">
        <v>48</v>
      </c>
      <c r="E285" s="23">
        <v>38</v>
      </c>
      <c r="F285" s="25">
        <v>31513</v>
      </c>
      <c r="G285" s="23">
        <f t="shared" ca="1" si="12"/>
        <v>35.010447155631667</v>
      </c>
      <c r="H285" s="23" t="str">
        <f t="shared" ref="H285:H290" ca="1" si="16">IF(G285&lt;=10,"0-10",IF(AND(G285&gt;10,G285&lt;=20),"11-20",IF(AND(G285&gt;20,G285&lt;=30),"21-30",IF(AND(G285&gt;30,G285&lt;=40),"31-40",IF(AND(G285&gt;40,G285&lt;=50),"41-50",IF(AND(G285&gt;50,G285&lt;=60),"51-60",IF(AND(G285&gt;60,G285&lt;=70),"61-70",IF(AND(G285&gt;70,G285&lt;=80),"71-80",IF(AND(G285&gt;80,G285&lt;=90),"81-90",IF(G285&gt;90,"91-100"))))))))))</f>
        <v>31-40</v>
      </c>
      <c r="I285" s="24" t="s">
        <v>728</v>
      </c>
      <c r="J285" s="24" t="s">
        <v>50</v>
      </c>
      <c r="K285" s="24" t="s">
        <v>66</v>
      </c>
      <c r="L285" s="24" t="s">
        <v>44</v>
      </c>
      <c r="M285" s="24" t="s">
        <v>45</v>
      </c>
      <c r="N285" s="23">
        <v>9</v>
      </c>
      <c r="O285" s="22" t="str">
        <f>VLOOKUP(A285,[1]CustomerAddress!$A$1:$F$3997,2)</f>
        <v>2 Cottonwood Road</v>
      </c>
      <c r="P285" s="22">
        <f>VLOOKUP(A285,[1]CustomerAddress!$A$1:$F$3997,3)</f>
        <v>2032</v>
      </c>
      <c r="Q285" s="22" t="str">
        <f>VLOOKUP(A285,[1]CustomerAddress!$A$1:$F$3997,4)</f>
        <v>NSW</v>
      </c>
      <c r="R285" s="22" t="str">
        <f>VLOOKUP(A285,[1]CustomerAddress!$A$1:$F$3997,5)</f>
        <v>Australia</v>
      </c>
      <c r="S285" s="22">
        <f>VLOOKUP(A285,[1]CustomerAddress!$A$1:$F$3997,6)</f>
        <v>11</v>
      </c>
      <c r="T285" s="22" t="str">
        <f>VLOOKUP(A285,Labels!$A$5:$I$3497,9)</f>
        <v>Evasive Customer</v>
      </c>
    </row>
    <row r="286" spans="1:20" s="22" customFormat="1" ht="15.75" customHeight="1" x14ac:dyDescent="0.25">
      <c r="A286" s="23">
        <v>285</v>
      </c>
      <c r="B286" s="24" t="s">
        <v>729</v>
      </c>
      <c r="C286" s="24" t="s">
        <v>730</v>
      </c>
      <c r="D286" s="24" t="s">
        <v>40</v>
      </c>
      <c r="E286" s="23">
        <v>3</v>
      </c>
      <c r="F286" s="25">
        <v>28448</v>
      </c>
      <c r="G286" s="23">
        <f t="shared" ca="1" si="12"/>
        <v>43.407707429604272</v>
      </c>
      <c r="H286" s="23" t="str">
        <f t="shared" ca="1" si="16"/>
        <v>41-50</v>
      </c>
      <c r="I286" s="24" t="s">
        <v>308</v>
      </c>
      <c r="J286" s="24" t="s">
        <v>84</v>
      </c>
      <c r="K286" s="24" t="s">
        <v>43</v>
      </c>
      <c r="L286" s="24" t="s">
        <v>44</v>
      </c>
      <c r="M286" s="24" t="s">
        <v>57</v>
      </c>
      <c r="N286" s="23">
        <v>12</v>
      </c>
      <c r="O286" s="22" t="str">
        <f>VLOOKUP(A286,[1]CustomerAddress!$A$1:$F$3997,2)</f>
        <v>58 Parkside Hill</v>
      </c>
      <c r="P286" s="22">
        <f>VLOOKUP(A286,[1]CustomerAddress!$A$1:$F$3997,3)</f>
        <v>2117</v>
      </c>
      <c r="Q286" s="22" t="str">
        <f>VLOOKUP(A286,[1]CustomerAddress!$A$1:$F$3997,4)</f>
        <v>NSW</v>
      </c>
      <c r="R286" s="22" t="str">
        <f>VLOOKUP(A286,[1]CustomerAddress!$A$1:$F$3997,5)</f>
        <v>Australia</v>
      </c>
      <c r="S286" s="22">
        <f>VLOOKUP(A286,[1]CustomerAddress!$A$1:$F$3997,6)</f>
        <v>12</v>
      </c>
      <c r="T286" s="22" t="str">
        <f>VLOOKUP(A286,Labels!$A$5:$I$3497,9)</f>
        <v>Becoming Loyal</v>
      </c>
    </row>
    <row r="287" spans="1:20" s="22" customFormat="1" ht="15.75" customHeight="1" x14ac:dyDescent="0.25">
      <c r="A287" s="23">
        <v>286</v>
      </c>
      <c r="B287" s="24" t="s">
        <v>731</v>
      </c>
      <c r="C287" s="24" t="s">
        <v>732</v>
      </c>
      <c r="D287" s="24" t="s">
        <v>48</v>
      </c>
      <c r="E287" s="23">
        <v>99</v>
      </c>
      <c r="F287" s="25">
        <v>32721</v>
      </c>
      <c r="G287" s="23">
        <f t="shared" ca="1" si="12"/>
        <v>31.700858114535777</v>
      </c>
      <c r="H287" s="23" t="str">
        <f t="shared" ca="1" si="16"/>
        <v>31-40</v>
      </c>
      <c r="I287" s="24" t="s">
        <v>733</v>
      </c>
      <c r="J287" s="24" t="s">
        <v>84</v>
      </c>
      <c r="K287" s="24" t="s">
        <v>62</v>
      </c>
      <c r="L287" s="24" t="s">
        <v>44</v>
      </c>
      <c r="M287" s="24" t="s">
        <v>45</v>
      </c>
      <c r="N287" s="23">
        <v>11</v>
      </c>
      <c r="O287" s="22" t="str">
        <f>VLOOKUP(A287,[1]CustomerAddress!$A$1:$F$3997,2)</f>
        <v>747 Thackeray Circle</v>
      </c>
      <c r="P287" s="22">
        <f>VLOOKUP(A287,[1]CustomerAddress!$A$1:$F$3997,3)</f>
        <v>4551</v>
      </c>
      <c r="Q287" s="22" t="str">
        <f>VLOOKUP(A287,[1]CustomerAddress!$A$1:$F$3997,4)</f>
        <v>QLD</v>
      </c>
      <c r="R287" s="22" t="str">
        <f>VLOOKUP(A287,[1]CustomerAddress!$A$1:$F$3997,5)</f>
        <v>Australia</v>
      </c>
      <c r="S287" s="22">
        <f>VLOOKUP(A287,[1]CustomerAddress!$A$1:$F$3997,6)</f>
        <v>7</v>
      </c>
      <c r="T287" s="22" t="str">
        <f>VLOOKUP(A287,Labels!$A$5:$I$3497,9)</f>
        <v>Lost Customer</v>
      </c>
    </row>
    <row r="288" spans="1:20" s="22" customFormat="1" ht="15.75" customHeight="1" x14ac:dyDescent="0.25">
      <c r="A288" s="23">
        <v>287</v>
      </c>
      <c r="B288" s="24" t="s">
        <v>734</v>
      </c>
      <c r="C288" s="24" t="s">
        <v>735</v>
      </c>
      <c r="D288" s="24" t="s">
        <v>40</v>
      </c>
      <c r="E288" s="23">
        <v>41</v>
      </c>
      <c r="F288" s="25">
        <v>31173</v>
      </c>
      <c r="G288" s="23">
        <f t="shared" ca="1" si="12"/>
        <v>35.941954004946737</v>
      </c>
      <c r="H288" s="23" t="str">
        <f t="shared" ca="1" si="16"/>
        <v>31-40</v>
      </c>
      <c r="I288" s="24" t="s">
        <v>83</v>
      </c>
      <c r="J288" s="24" t="s">
        <v>84</v>
      </c>
      <c r="K288" s="24" t="s">
        <v>62</v>
      </c>
      <c r="L288" s="24" t="s">
        <v>44</v>
      </c>
      <c r="M288" s="24" t="s">
        <v>57</v>
      </c>
      <c r="N288" s="23">
        <v>4</v>
      </c>
      <c r="O288" s="22" t="str">
        <f>VLOOKUP(A288,[1]CustomerAddress!$A$1:$F$3997,2)</f>
        <v>5583 Prairie Rose Trail</v>
      </c>
      <c r="P288" s="22">
        <f>VLOOKUP(A288,[1]CustomerAddress!$A$1:$F$3997,3)</f>
        <v>2765</v>
      </c>
      <c r="Q288" s="22" t="str">
        <f>VLOOKUP(A288,[1]CustomerAddress!$A$1:$F$3997,4)</f>
        <v>NSW</v>
      </c>
      <c r="R288" s="22" t="str">
        <f>VLOOKUP(A288,[1]CustomerAddress!$A$1:$F$3997,5)</f>
        <v>Australia</v>
      </c>
      <c r="S288" s="22">
        <f>VLOOKUP(A288,[1]CustomerAddress!$A$1:$F$3997,6)</f>
        <v>8</v>
      </c>
      <c r="T288" s="22" t="str">
        <f>VLOOKUP(A288,Labels!$A$5:$I$3497,9)</f>
        <v>Recent Customer</v>
      </c>
    </row>
    <row r="289" spans="1:20" s="22" customFormat="1" ht="15.75" customHeight="1" x14ac:dyDescent="0.25">
      <c r="A289" s="23">
        <v>288</v>
      </c>
      <c r="B289" s="24" t="s">
        <v>736</v>
      </c>
      <c r="C289" s="24" t="s">
        <v>737</v>
      </c>
      <c r="D289" s="24" t="s">
        <v>48</v>
      </c>
      <c r="E289" s="23">
        <v>71</v>
      </c>
      <c r="F289" s="25">
        <v>31298</v>
      </c>
      <c r="G289" s="23">
        <f t="shared" ca="1" si="12"/>
        <v>35.599488251522075</v>
      </c>
      <c r="H289" s="23" t="str">
        <f t="shared" ca="1" si="16"/>
        <v>31-40</v>
      </c>
      <c r="J289" s="24" t="s">
        <v>84</v>
      </c>
      <c r="K289" s="24" t="s">
        <v>66</v>
      </c>
      <c r="L289" s="24" t="s">
        <v>44</v>
      </c>
      <c r="M289" s="24" t="s">
        <v>57</v>
      </c>
      <c r="N289" s="23">
        <v>9</v>
      </c>
      <c r="O289" s="22" t="str">
        <f>VLOOKUP(A289,[1]CustomerAddress!$A$1:$F$3997,2)</f>
        <v>071 Cardinal Point</v>
      </c>
      <c r="P289" s="22">
        <f>VLOOKUP(A289,[1]CustomerAddress!$A$1:$F$3997,3)</f>
        <v>3064</v>
      </c>
      <c r="Q289" s="22" t="str">
        <f>VLOOKUP(A289,[1]CustomerAddress!$A$1:$F$3997,4)</f>
        <v>VIC</v>
      </c>
      <c r="R289" s="22" t="str">
        <f>VLOOKUP(A289,[1]CustomerAddress!$A$1:$F$3997,5)</f>
        <v>Australia</v>
      </c>
      <c r="S289" s="22">
        <f>VLOOKUP(A289,[1]CustomerAddress!$A$1:$F$3997,6)</f>
        <v>7</v>
      </c>
      <c r="T289" s="22" t="str">
        <f>VLOOKUP(A289,Labels!$A$5:$I$3497,9)</f>
        <v>Late Bloomer</v>
      </c>
    </row>
    <row r="290" spans="1:20" s="22" customFormat="1" ht="15.75" customHeight="1" x14ac:dyDescent="0.25">
      <c r="A290" s="23">
        <v>289</v>
      </c>
      <c r="B290" s="24" t="s">
        <v>738</v>
      </c>
      <c r="C290" s="24" t="s">
        <v>739</v>
      </c>
      <c r="D290" s="24" t="s">
        <v>40</v>
      </c>
      <c r="E290" s="23">
        <v>43</v>
      </c>
      <c r="F290" s="25">
        <v>25670</v>
      </c>
      <c r="G290" s="23">
        <f t="shared" ca="1" si="12"/>
        <v>51.01866633371386</v>
      </c>
      <c r="H290" s="23" t="str">
        <f t="shared" ca="1" si="16"/>
        <v>51-60</v>
      </c>
      <c r="I290" s="24" t="s">
        <v>599</v>
      </c>
      <c r="J290" s="24" t="s">
        <v>42</v>
      </c>
      <c r="K290" s="24" t="s">
        <v>66</v>
      </c>
      <c r="L290" s="24" t="s">
        <v>44</v>
      </c>
      <c r="M290" s="24" t="s">
        <v>57</v>
      </c>
      <c r="N290" s="23">
        <v>10</v>
      </c>
      <c r="O290" s="22" t="str">
        <f>VLOOKUP(A290,[1]CustomerAddress!$A$1:$F$3997,2)</f>
        <v>7169 North Lane</v>
      </c>
      <c r="P290" s="22">
        <f>VLOOKUP(A290,[1]CustomerAddress!$A$1:$F$3997,3)</f>
        <v>2023</v>
      </c>
      <c r="Q290" s="22" t="str">
        <f>VLOOKUP(A290,[1]CustomerAddress!$A$1:$F$3997,4)</f>
        <v>NSW</v>
      </c>
      <c r="R290" s="22" t="str">
        <f>VLOOKUP(A290,[1]CustomerAddress!$A$1:$F$3997,5)</f>
        <v>Australia</v>
      </c>
      <c r="S290" s="22">
        <f>VLOOKUP(A290,[1]CustomerAddress!$A$1:$F$3997,6)</f>
        <v>9</v>
      </c>
      <c r="T290" s="22" t="str">
        <f>VLOOKUP(A290,Labels!$A$5:$I$3497,9)</f>
        <v>Potential Customer</v>
      </c>
    </row>
    <row r="291" spans="1:20" s="22" customFormat="1" ht="15.75" hidden="1" customHeight="1" x14ac:dyDescent="0.25">
      <c r="A291" s="23">
        <v>290</v>
      </c>
      <c r="B291" s="24" t="s">
        <v>740</v>
      </c>
      <c r="C291" s="24" t="s">
        <v>741</v>
      </c>
      <c r="D291" s="24" t="s">
        <v>147</v>
      </c>
      <c r="E291" s="23">
        <v>42</v>
      </c>
      <c r="F291" s="25"/>
      <c r="G291" s="23"/>
      <c r="H291" s="23"/>
      <c r="I291" s="24" t="s">
        <v>742</v>
      </c>
      <c r="J291" s="24" t="s">
        <v>56</v>
      </c>
      <c r="K291" s="24" t="s">
        <v>43</v>
      </c>
      <c r="L291" s="24" t="s">
        <v>44</v>
      </c>
      <c r="M291" s="24" t="s">
        <v>57</v>
      </c>
      <c r="N291" s="23"/>
    </row>
    <row r="292" spans="1:20" s="22" customFormat="1" ht="15.75" hidden="1" customHeight="1" x14ac:dyDescent="0.25">
      <c r="A292" s="23">
        <v>291</v>
      </c>
      <c r="B292" s="24" t="s">
        <v>743</v>
      </c>
      <c r="C292" s="24" t="s">
        <v>744</v>
      </c>
      <c r="D292" s="24" t="s">
        <v>40</v>
      </c>
      <c r="E292" s="23">
        <v>63</v>
      </c>
      <c r="F292" s="25">
        <v>26228</v>
      </c>
      <c r="G292" s="23">
        <f t="shared" ca="1" si="12"/>
        <v>49.489899210426188</v>
      </c>
      <c r="H292" s="23"/>
      <c r="I292" s="24" t="s">
        <v>163</v>
      </c>
      <c r="J292" s="24" t="s">
        <v>164</v>
      </c>
      <c r="K292" s="24" t="s">
        <v>43</v>
      </c>
      <c r="L292" s="24" t="s">
        <v>44</v>
      </c>
      <c r="M292" s="24" t="s">
        <v>57</v>
      </c>
      <c r="N292" s="23">
        <v>4</v>
      </c>
    </row>
    <row r="293" spans="1:20" s="22" customFormat="1" ht="15.75" customHeight="1" x14ac:dyDescent="0.25">
      <c r="A293" s="23">
        <v>292</v>
      </c>
      <c r="B293" s="24" t="s">
        <v>745</v>
      </c>
      <c r="C293" s="24" t="s">
        <v>746</v>
      </c>
      <c r="D293" s="24" t="s">
        <v>40</v>
      </c>
      <c r="E293" s="23">
        <v>42</v>
      </c>
      <c r="F293" s="25">
        <v>22609</v>
      </c>
      <c r="G293" s="23">
        <f t="shared" ca="1" si="12"/>
        <v>59.404967703576872</v>
      </c>
      <c r="H293" s="23" t="str">
        <f t="shared" ref="H293:H319" ca="1" si="17">IF(G293&lt;=10,"0-10",IF(AND(G293&gt;10,G293&lt;=20),"11-20",IF(AND(G293&gt;20,G293&lt;=30),"21-30",IF(AND(G293&gt;30,G293&lt;=40),"31-40",IF(AND(G293&gt;40,G293&lt;=50),"41-50",IF(AND(G293&gt;50,G293&lt;=60),"51-60",IF(AND(G293&gt;60,G293&lt;=70),"61-70",IF(AND(G293&gt;70,G293&lt;=80),"71-80",IF(AND(G293&gt;80,G293&lt;=90),"81-90",IF(G293&gt;90,"91-100"))))))))))</f>
        <v>51-60</v>
      </c>
      <c r="I293" s="24" t="s">
        <v>253</v>
      </c>
      <c r="J293" s="24" t="s">
        <v>61</v>
      </c>
      <c r="K293" s="24" t="s">
        <v>62</v>
      </c>
      <c r="L293" s="24" t="s">
        <v>44</v>
      </c>
      <c r="M293" s="24" t="s">
        <v>45</v>
      </c>
      <c r="N293" s="23">
        <v>9</v>
      </c>
      <c r="O293" s="22" t="str">
        <f>VLOOKUP(A293,[1]CustomerAddress!$A$1:$F$3997,2)</f>
        <v>2 Brentwood Place</v>
      </c>
      <c r="P293" s="22">
        <f>VLOOKUP(A293,[1]CustomerAddress!$A$1:$F$3997,3)</f>
        <v>4151</v>
      </c>
      <c r="Q293" s="22" t="str">
        <f>VLOOKUP(A293,[1]CustomerAddress!$A$1:$F$3997,4)</f>
        <v>QLD</v>
      </c>
      <c r="R293" s="22" t="str">
        <f>VLOOKUP(A293,[1]CustomerAddress!$A$1:$F$3997,5)</f>
        <v>Australia</v>
      </c>
      <c r="S293" s="22">
        <f>VLOOKUP(A293,[1]CustomerAddress!$A$1:$F$3997,6)</f>
        <v>8</v>
      </c>
      <c r="T293" s="22" t="str">
        <f>VLOOKUP(A293,Labels!$A$5:$I$3497,9)</f>
        <v>Losing Customer</v>
      </c>
    </row>
    <row r="294" spans="1:20" s="22" customFormat="1" ht="15.75" customHeight="1" x14ac:dyDescent="0.25">
      <c r="A294" s="23">
        <v>293</v>
      </c>
      <c r="B294" s="24" t="s">
        <v>747</v>
      </c>
      <c r="C294" s="24" t="s">
        <v>748</v>
      </c>
      <c r="D294" s="24" t="s">
        <v>48</v>
      </c>
      <c r="E294" s="23">
        <v>80</v>
      </c>
      <c r="F294" s="25">
        <v>32852</v>
      </c>
      <c r="G294" s="23">
        <f t="shared" ca="1" si="12"/>
        <v>31.341954004946736</v>
      </c>
      <c r="H294" s="23" t="str">
        <f t="shared" ca="1" si="17"/>
        <v>31-40</v>
      </c>
      <c r="I294" s="24" t="s">
        <v>637</v>
      </c>
      <c r="J294" s="24" t="s">
        <v>84</v>
      </c>
      <c r="K294" s="24" t="s">
        <v>43</v>
      </c>
      <c r="L294" s="24" t="s">
        <v>44</v>
      </c>
      <c r="M294" s="24" t="s">
        <v>45</v>
      </c>
      <c r="N294" s="23">
        <v>20</v>
      </c>
      <c r="O294" s="22" t="str">
        <f>VLOOKUP(A294,[1]CustomerAddress!$A$1:$F$3997,2)</f>
        <v>00 5th Lane</v>
      </c>
      <c r="P294" s="22">
        <f>VLOOKUP(A294,[1]CustomerAddress!$A$1:$F$3997,3)</f>
        <v>2830</v>
      </c>
      <c r="Q294" s="22" t="str">
        <f>VLOOKUP(A294,[1]CustomerAddress!$A$1:$F$3997,4)</f>
        <v>NSW</v>
      </c>
      <c r="R294" s="22" t="str">
        <f>VLOOKUP(A294,[1]CustomerAddress!$A$1:$F$3997,5)</f>
        <v>Australia</v>
      </c>
      <c r="S294" s="22">
        <f>VLOOKUP(A294,[1]CustomerAddress!$A$1:$F$3997,6)</f>
        <v>2</v>
      </c>
      <c r="T294" s="22" t="str">
        <f>VLOOKUP(A294,Labels!$A$5:$I$3497,9)</f>
        <v>Becoming Loyal</v>
      </c>
    </row>
    <row r="295" spans="1:20" s="22" customFormat="1" ht="15.75" customHeight="1" x14ac:dyDescent="0.25">
      <c r="A295" s="23">
        <v>294</v>
      </c>
      <c r="B295" s="24" t="s">
        <v>749</v>
      </c>
      <c r="C295" s="24" t="s">
        <v>750</v>
      </c>
      <c r="D295" s="24" t="s">
        <v>48</v>
      </c>
      <c r="E295" s="23">
        <v>39</v>
      </c>
      <c r="F295" s="25">
        <v>21641</v>
      </c>
      <c r="G295" s="23">
        <f t="shared" ca="1" si="12"/>
        <v>62.057022498097417</v>
      </c>
      <c r="H295" s="23" t="str">
        <f t="shared" ca="1" si="17"/>
        <v>61-70</v>
      </c>
      <c r="I295" s="24" t="s">
        <v>53</v>
      </c>
      <c r="J295" s="24" t="s">
        <v>61</v>
      </c>
      <c r="K295" s="24" t="s">
        <v>66</v>
      </c>
      <c r="L295" s="24" t="s">
        <v>44</v>
      </c>
      <c r="M295" s="24" t="s">
        <v>57</v>
      </c>
      <c r="N295" s="23">
        <v>5</v>
      </c>
      <c r="O295" s="22" t="str">
        <f>VLOOKUP(A295,[1]CustomerAddress!$A$1:$F$3997,2)</f>
        <v>807 Beilfuss Crossing</v>
      </c>
      <c r="P295" s="22">
        <f>VLOOKUP(A295,[1]CustomerAddress!$A$1:$F$3997,3)</f>
        <v>3030</v>
      </c>
      <c r="Q295" s="22" t="str">
        <f>VLOOKUP(A295,[1]CustomerAddress!$A$1:$F$3997,4)</f>
        <v>VIC</v>
      </c>
      <c r="R295" s="22" t="str">
        <f>VLOOKUP(A295,[1]CustomerAddress!$A$1:$F$3997,5)</f>
        <v>Australia</v>
      </c>
      <c r="S295" s="22">
        <f>VLOOKUP(A295,[1]CustomerAddress!$A$1:$F$3997,6)</f>
        <v>7</v>
      </c>
      <c r="T295" s="22" t="str">
        <f>VLOOKUP(A295,Labels!$A$5:$I$3497,9)</f>
        <v>Almost Lost Customer</v>
      </c>
    </row>
    <row r="296" spans="1:20" s="22" customFormat="1" ht="15.75" customHeight="1" x14ac:dyDescent="0.25">
      <c r="A296" s="23">
        <v>295</v>
      </c>
      <c r="B296" s="24" t="s">
        <v>751</v>
      </c>
      <c r="C296" s="24" t="s">
        <v>752</v>
      </c>
      <c r="D296" s="24" t="s">
        <v>40</v>
      </c>
      <c r="E296" s="23">
        <v>64</v>
      </c>
      <c r="F296" s="25">
        <v>23737</v>
      </c>
      <c r="G296" s="23">
        <f t="shared" ca="1" si="12"/>
        <v>56.314556744672764</v>
      </c>
      <c r="H296" s="23" t="str">
        <f t="shared" ca="1" si="17"/>
        <v>51-60</v>
      </c>
      <c r="I296" s="24" t="s">
        <v>753</v>
      </c>
      <c r="J296" s="24" t="s">
        <v>61</v>
      </c>
      <c r="K296" s="24" t="s">
        <v>43</v>
      </c>
      <c r="L296" s="24" t="s">
        <v>44</v>
      </c>
      <c r="M296" s="24" t="s">
        <v>45</v>
      </c>
      <c r="N296" s="23">
        <v>18</v>
      </c>
      <c r="O296" s="22" t="str">
        <f>VLOOKUP(A296,[1]CustomerAddress!$A$1:$F$3997,2)</f>
        <v>76 Graedel Street</v>
      </c>
      <c r="P296" s="22">
        <f>VLOOKUP(A296,[1]CustomerAddress!$A$1:$F$3997,3)</f>
        <v>4812</v>
      </c>
      <c r="Q296" s="22" t="str">
        <f>VLOOKUP(A296,[1]CustomerAddress!$A$1:$F$3997,4)</f>
        <v>QLD</v>
      </c>
      <c r="R296" s="22" t="str">
        <f>VLOOKUP(A296,[1]CustomerAddress!$A$1:$F$3997,5)</f>
        <v>Australia</v>
      </c>
      <c r="S296" s="22">
        <f>VLOOKUP(A296,[1]CustomerAddress!$A$1:$F$3997,6)</f>
        <v>6</v>
      </c>
      <c r="T296" s="22" t="str">
        <f>VLOOKUP(A296,Labels!$A$5:$I$3497,9)</f>
        <v>Potential Customer</v>
      </c>
    </row>
    <row r="297" spans="1:20" s="22" customFormat="1" ht="15.75" customHeight="1" x14ac:dyDescent="0.25">
      <c r="A297" s="23">
        <v>296</v>
      </c>
      <c r="B297" s="24" t="s">
        <v>754</v>
      </c>
      <c r="C297" s="24" t="s">
        <v>755</v>
      </c>
      <c r="D297" s="24" t="s">
        <v>48</v>
      </c>
      <c r="E297" s="23">
        <v>34</v>
      </c>
      <c r="F297" s="25">
        <v>26469</v>
      </c>
      <c r="G297" s="23">
        <f t="shared" ca="1" si="12"/>
        <v>48.82962523782345</v>
      </c>
      <c r="H297" s="23" t="str">
        <f t="shared" ca="1" si="17"/>
        <v>41-50</v>
      </c>
      <c r="J297" s="24" t="s">
        <v>42</v>
      </c>
      <c r="K297" s="24" t="s">
        <v>66</v>
      </c>
      <c r="L297" s="24" t="s">
        <v>44</v>
      </c>
      <c r="M297" s="24" t="s">
        <v>45</v>
      </c>
      <c r="N297" s="23">
        <v>17</v>
      </c>
      <c r="O297" s="22" t="str">
        <f>VLOOKUP(A297,[1]CustomerAddress!$A$1:$F$3997,2)</f>
        <v>29886 Crownhardt Crossing</v>
      </c>
      <c r="P297" s="22">
        <f>VLOOKUP(A297,[1]CustomerAddress!$A$1:$F$3997,3)</f>
        <v>2141</v>
      </c>
      <c r="Q297" s="22" t="str">
        <f>VLOOKUP(A297,[1]CustomerAddress!$A$1:$F$3997,4)</f>
        <v>NSW</v>
      </c>
      <c r="R297" s="22" t="str">
        <f>VLOOKUP(A297,[1]CustomerAddress!$A$1:$F$3997,5)</f>
        <v>Australia</v>
      </c>
      <c r="S297" s="22">
        <f>VLOOKUP(A297,[1]CustomerAddress!$A$1:$F$3997,6)</f>
        <v>8</v>
      </c>
      <c r="T297" s="22" t="str">
        <f>VLOOKUP(A297,Labels!$A$5:$I$3497,9)</f>
        <v>Recent Customer</v>
      </c>
    </row>
    <row r="298" spans="1:20" s="22" customFormat="1" ht="15.75" customHeight="1" x14ac:dyDescent="0.25">
      <c r="A298" s="23">
        <v>297</v>
      </c>
      <c r="B298" s="24" t="s">
        <v>756</v>
      </c>
      <c r="C298" s="24" t="s">
        <v>757</v>
      </c>
      <c r="D298" s="24" t="s">
        <v>40</v>
      </c>
      <c r="E298" s="23">
        <v>33</v>
      </c>
      <c r="F298" s="25">
        <v>21667</v>
      </c>
      <c r="G298" s="23">
        <f t="shared" ca="1" si="12"/>
        <v>61.985789621385088</v>
      </c>
      <c r="H298" s="23" t="str">
        <f t="shared" ca="1" si="17"/>
        <v>61-70</v>
      </c>
      <c r="I298" s="24" t="s">
        <v>593</v>
      </c>
      <c r="J298" s="24" t="s">
        <v>84</v>
      </c>
      <c r="K298" s="24" t="s">
        <v>66</v>
      </c>
      <c r="L298" s="24" t="s">
        <v>44</v>
      </c>
      <c r="M298" s="24" t="s">
        <v>57</v>
      </c>
      <c r="N298" s="23">
        <v>16</v>
      </c>
      <c r="O298" s="22" t="str">
        <f>VLOOKUP(A298,[1]CustomerAddress!$A$1:$F$3997,2)</f>
        <v>1 Drewry Junction</v>
      </c>
      <c r="P298" s="22">
        <f>VLOOKUP(A298,[1]CustomerAddress!$A$1:$F$3997,3)</f>
        <v>3810</v>
      </c>
      <c r="Q298" s="22" t="str">
        <f>VLOOKUP(A298,[1]CustomerAddress!$A$1:$F$3997,4)</f>
        <v>VIC</v>
      </c>
      <c r="R298" s="22" t="str">
        <f>VLOOKUP(A298,[1]CustomerAddress!$A$1:$F$3997,5)</f>
        <v>Australia</v>
      </c>
      <c r="S298" s="22">
        <f>VLOOKUP(A298,[1]CustomerAddress!$A$1:$F$3997,6)</f>
        <v>7</v>
      </c>
      <c r="T298" s="22" t="str">
        <f>VLOOKUP(A298,Labels!$A$5:$I$3497,9)</f>
        <v>Recent Customer</v>
      </c>
    </row>
    <row r="299" spans="1:20" s="22" customFormat="1" ht="15.75" customHeight="1" x14ac:dyDescent="0.25">
      <c r="A299" s="23">
        <v>298</v>
      </c>
      <c r="B299" s="24" t="s">
        <v>758</v>
      </c>
      <c r="C299" s="24" t="s">
        <v>759</v>
      </c>
      <c r="D299" s="24" t="s">
        <v>48</v>
      </c>
      <c r="E299" s="23">
        <v>69</v>
      </c>
      <c r="F299" s="25">
        <v>20682</v>
      </c>
      <c r="G299" s="23">
        <f t="shared" ref="G299:G362" ca="1" si="18">(NOW()-F299)/365</f>
        <v>64.684419758371391</v>
      </c>
      <c r="H299" s="23" t="str">
        <f t="shared" ca="1" si="17"/>
        <v>61-70</v>
      </c>
      <c r="I299" s="24" t="s">
        <v>760</v>
      </c>
      <c r="J299" s="24" t="s">
        <v>84</v>
      </c>
      <c r="K299" s="24" t="s">
        <v>66</v>
      </c>
      <c r="L299" s="24" t="s">
        <v>44</v>
      </c>
      <c r="M299" s="24" t="s">
        <v>57</v>
      </c>
      <c r="N299" s="23">
        <v>9</v>
      </c>
      <c r="O299" s="22" t="str">
        <f>VLOOKUP(A299,[1]CustomerAddress!$A$1:$F$3997,2)</f>
        <v>83 Brickson Park Drive</v>
      </c>
      <c r="P299" s="22">
        <f>VLOOKUP(A299,[1]CustomerAddress!$A$1:$F$3997,3)</f>
        <v>3029</v>
      </c>
      <c r="Q299" s="22" t="str">
        <f>VLOOKUP(A299,[1]CustomerAddress!$A$1:$F$3997,4)</f>
        <v>VIC</v>
      </c>
      <c r="R299" s="22" t="str">
        <f>VLOOKUP(A299,[1]CustomerAddress!$A$1:$F$3997,5)</f>
        <v>Australia</v>
      </c>
      <c r="S299" s="22">
        <f>VLOOKUP(A299,[1]CustomerAddress!$A$1:$F$3997,6)</f>
        <v>8</v>
      </c>
      <c r="T299" s="22" t="str">
        <f>VLOOKUP(A299,Labels!$A$5:$I$3497,9)</f>
        <v>Platinum Customer</v>
      </c>
    </row>
    <row r="300" spans="1:20" s="22" customFormat="1" ht="15.75" customHeight="1" x14ac:dyDescent="0.25">
      <c r="A300" s="23">
        <v>299</v>
      </c>
      <c r="B300" s="24" t="s">
        <v>761</v>
      </c>
      <c r="C300" s="24" t="s">
        <v>762</v>
      </c>
      <c r="D300" s="24" t="s">
        <v>40</v>
      </c>
      <c r="E300" s="23">
        <v>80</v>
      </c>
      <c r="F300" s="25">
        <v>20713</v>
      </c>
      <c r="G300" s="23">
        <f t="shared" ca="1" si="18"/>
        <v>64.599488251522075</v>
      </c>
      <c r="H300" s="23" t="str">
        <f t="shared" ca="1" si="17"/>
        <v>61-70</v>
      </c>
      <c r="I300" s="24" t="s">
        <v>763</v>
      </c>
      <c r="J300" s="24" t="s">
        <v>50</v>
      </c>
      <c r="K300" s="24" t="s">
        <v>43</v>
      </c>
      <c r="L300" s="24" t="s">
        <v>44</v>
      </c>
      <c r="M300" s="24" t="s">
        <v>45</v>
      </c>
      <c r="N300" s="23">
        <v>7</v>
      </c>
      <c r="O300" s="22" t="str">
        <f>VLOOKUP(A300,[1]CustomerAddress!$A$1:$F$3997,2)</f>
        <v>95 Almo Junction</v>
      </c>
      <c r="P300" s="22">
        <f>VLOOKUP(A300,[1]CustomerAddress!$A$1:$F$3997,3)</f>
        <v>2173</v>
      </c>
      <c r="Q300" s="22" t="str">
        <f>VLOOKUP(A300,[1]CustomerAddress!$A$1:$F$3997,4)</f>
        <v>NSW</v>
      </c>
      <c r="R300" s="22" t="str">
        <f>VLOOKUP(A300,[1]CustomerAddress!$A$1:$F$3997,5)</f>
        <v>Australia</v>
      </c>
      <c r="S300" s="22">
        <f>VLOOKUP(A300,[1]CustomerAddress!$A$1:$F$3997,6)</f>
        <v>9</v>
      </c>
      <c r="T300" s="22" t="str">
        <f>VLOOKUP(A300,Labels!$A$5:$I$3497,9)</f>
        <v>Almost Lost Customer</v>
      </c>
    </row>
    <row r="301" spans="1:20" s="22" customFormat="1" ht="15.75" customHeight="1" x14ac:dyDescent="0.25">
      <c r="A301" s="23">
        <v>300</v>
      </c>
      <c r="B301" s="24" t="s">
        <v>764</v>
      </c>
      <c r="C301" s="24" t="s">
        <v>765</v>
      </c>
      <c r="D301" s="24" t="s">
        <v>48</v>
      </c>
      <c r="E301" s="23">
        <v>88</v>
      </c>
      <c r="F301" s="25">
        <v>20628</v>
      </c>
      <c r="G301" s="23">
        <f t="shared" ca="1" si="18"/>
        <v>64.83236496385085</v>
      </c>
      <c r="H301" s="23" t="str">
        <f t="shared" ca="1" si="17"/>
        <v>61-70</v>
      </c>
      <c r="I301" s="24" t="s">
        <v>599</v>
      </c>
      <c r="J301" s="24" t="s">
        <v>42</v>
      </c>
      <c r="K301" s="24" t="s">
        <v>43</v>
      </c>
      <c r="L301" s="24" t="s">
        <v>44</v>
      </c>
      <c r="M301" s="24" t="s">
        <v>57</v>
      </c>
      <c r="N301" s="23">
        <v>9</v>
      </c>
      <c r="O301" s="22" t="str">
        <f>VLOOKUP(A301,[1]CustomerAddress!$A$1:$F$3997,2)</f>
        <v>08 Golf View Plaza</v>
      </c>
      <c r="P301" s="22">
        <f>VLOOKUP(A301,[1]CustomerAddress!$A$1:$F$3997,3)</f>
        <v>3199</v>
      </c>
      <c r="Q301" s="22" t="str">
        <f>VLOOKUP(A301,[1]CustomerAddress!$A$1:$F$3997,4)</f>
        <v>VIC</v>
      </c>
      <c r="R301" s="22" t="str">
        <f>VLOOKUP(A301,[1]CustomerAddress!$A$1:$F$3997,5)</f>
        <v>Australia</v>
      </c>
      <c r="S301" s="22">
        <f>VLOOKUP(A301,[1]CustomerAddress!$A$1:$F$3997,6)</f>
        <v>9</v>
      </c>
      <c r="T301" s="22" t="str">
        <f>VLOOKUP(A301,Labels!$A$5:$I$3497,9)</f>
        <v>Evasive Customer</v>
      </c>
    </row>
    <row r="302" spans="1:20" s="22" customFormat="1" ht="15.75" customHeight="1" x14ac:dyDescent="0.25">
      <c r="A302" s="23">
        <v>301</v>
      </c>
      <c r="B302" s="24" t="s">
        <v>766</v>
      </c>
      <c r="C302" s="24" t="s">
        <v>767</v>
      </c>
      <c r="D302" s="24" t="s">
        <v>40</v>
      </c>
      <c r="E302" s="23">
        <v>54</v>
      </c>
      <c r="F302" s="25">
        <v>29504</v>
      </c>
      <c r="G302" s="23">
        <f t="shared" ca="1" si="18"/>
        <v>40.51455674467276</v>
      </c>
      <c r="H302" s="23" t="str">
        <f t="shared" ca="1" si="17"/>
        <v>41-50</v>
      </c>
      <c r="I302" s="24" t="s">
        <v>768</v>
      </c>
      <c r="J302" s="24" t="s">
        <v>84</v>
      </c>
      <c r="K302" s="24" t="s">
        <v>66</v>
      </c>
      <c r="L302" s="24" t="s">
        <v>44</v>
      </c>
      <c r="M302" s="24" t="s">
        <v>57</v>
      </c>
      <c r="N302" s="23">
        <v>19</v>
      </c>
      <c r="O302" s="22" t="str">
        <f>VLOOKUP(A302,[1]CustomerAddress!$A$1:$F$3997,2)</f>
        <v>6170 Buena Vista Way</v>
      </c>
      <c r="P302" s="22">
        <f>VLOOKUP(A302,[1]CustomerAddress!$A$1:$F$3997,3)</f>
        <v>2320</v>
      </c>
      <c r="Q302" s="22" t="str">
        <f>VLOOKUP(A302,[1]CustomerAddress!$A$1:$F$3997,4)</f>
        <v>NSW</v>
      </c>
      <c r="R302" s="22" t="str">
        <f>VLOOKUP(A302,[1]CustomerAddress!$A$1:$F$3997,5)</f>
        <v>Australia</v>
      </c>
      <c r="S302" s="22">
        <f>VLOOKUP(A302,[1]CustomerAddress!$A$1:$F$3997,6)</f>
        <v>7</v>
      </c>
      <c r="T302" s="22" t="str">
        <f>VLOOKUP(A302,Labels!$A$5:$I$3497,9)</f>
        <v>Lost Customer</v>
      </c>
    </row>
    <row r="303" spans="1:20" s="22" customFormat="1" ht="15.75" customHeight="1" x14ac:dyDescent="0.25">
      <c r="A303" s="23">
        <v>302</v>
      </c>
      <c r="B303" s="24" t="s">
        <v>769</v>
      </c>
      <c r="C303" s="24" t="s">
        <v>770</v>
      </c>
      <c r="D303" s="24" t="s">
        <v>40</v>
      </c>
      <c r="E303" s="23">
        <v>32</v>
      </c>
      <c r="F303" s="25">
        <v>28211</v>
      </c>
      <c r="G303" s="23">
        <f t="shared" ca="1" si="18"/>
        <v>44.057022498097417</v>
      </c>
      <c r="H303" s="23" t="str">
        <f t="shared" ca="1" si="17"/>
        <v>41-50</v>
      </c>
      <c r="J303" s="24" t="s">
        <v>42</v>
      </c>
      <c r="K303" s="24" t="s">
        <v>43</v>
      </c>
      <c r="L303" s="24" t="s">
        <v>44</v>
      </c>
      <c r="M303" s="24" t="s">
        <v>57</v>
      </c>
      <c r="N303" s="23">
        <v>13</v>
      </c>
      <c r="O303" s="22" t="str">
        <f>VLOOKUP(A303,[1]CustomerAddress!$A$1:$F$3997,2)</f>
        <v>0 Orin Place</v>
      </c>
      <c r="P303" s="22">
        <f>VLOOKUP(A303,[1]CustomerAddress!$A$1:$F$3997,3)</f>
        <v>4506</v>
      </c>
      <c r="Q303" s="22" t="str">
        <f>VLOOKUP(A303,[1]CustomerAddress!$A$1:$F$3997,4)</f>
        <v>QLD</v>
      </c>
      <c r="R303" s="22" t="str">
        <f>VLOOKUP(A303,[1]CustomerAddress!$A$1:$F$3997,5)</f>
        <v>Australia</v>
      </c>
      <c r="S303" s="22">
        <f>VLOOKUP(A303,[1]CustomerAddress!$A$1:$F$3997,6)</f>
        <v>7</v>
      </c>
      <c r="T303" s="22" t="str">
        <f>VLOOKUP(A303,Labels!$A$5:$I$3497,9)</f>
        <v>Lost Customer</v>
      </c>
    </row>
    <row r="304" spans="1:20" s="22" customFormat="1" ht="15.75" customHeight="1" x14ac:dyDescent="0.25">
      <c r="A304" s="23">
        <v>303</v>
      </c>
      <c r="B304" s="24" t="s">
        <v>771</v>
      </c>
      <c r="C304" s="24" t="s">
        <v>772</v>
      </c>
      <c r="D304" s="24" t="s">
        <v>40</v>
      </c>
      <c r="E304" s="23">
        <v>59</v>
      </c>
      <c r="F304" s="25">
        <v>27256</v>
      </c>
      <c r="G304" s="23">
        <f t="shared" ca="1" si="18"/>
        <v>46.673460854261805</v>
      </c>
      <c r="H304" s="23" t="str">
        <f t="shared" ca="1" si="17"/>
        <v>41-50</v>
      </c>
      <c r="I304" s="24" t="s">
        <v>354</v>
      </c>
      <c r="J304" s="24" t="s">
        <v>75</v>
      </c>
      <c r="K304" s="24" t="s">
        <v>43</v>
      </c>
      <c r="L304" s="24" t="s">
        <v>44</v>
      </c>
      <c r="M304" s="24" t="s">
        <v>45</v>
      </c>
      <c r="N304" s="23">
        <v>14</v>
      </c>
      <c r="O304" s="22" t="str">
        <f>VLOOKUP(A304,[1]CustomerAddress!$A$1:$F$3997,2)</f>
        <v>20924 Banding Crossing</v>
      </c>
      <c r="P304" s="22">
        <f>VLOOKUP(A304,[1]CustomerAddress!$A$1:$F$3997,3)</f>
        <v>2516</v>
      </c>
      <c r="Q304" s="22" t="str">
        <f>VLOOKUP(A304,[1]CustomerAddress!$A$1:$F$3997,4)</f>
        <v>NSW</v>
      </c>
      <c r="R304" s="22" t="str">
        <f>VLOOKUP(A304,[1]CustomerAddress!$A$1:$F$3997,5)</f>
        <v>Australia</v>
      </c>
      <c r="S304" s="22">
        <f>VLOOKUP(A304,[1]CustomerAddress!$A$1:$F$3997,6)</f>
        <v>9</v>
      </c>
      <c r="T304" s="22" t="str">
        <f>VLOOKUP(A304,Labels!$A$5:$I$3497,9)</f>
        <v>Late Bloomer</v>
      </c>
    </row>
    <row r="305" spans="1:20" s="22" customFormat="1" ht="15.75" customHeight="1" x14ac:dyDescent="0.25">
      <c r="A305" s="23">
        <v>304</v>
      </c>
      <c r="B305" s="24" t="s">
        <v>773</v>
      </c>
      <c r="C305" s="24" t="s">
        <v>774</v>
      </c>
      <c r="D305" s="24" t="s">
        <v>48</v>
      </c>
      <c r="E305" s="23">
        <v>36</v>
      </c>
      <c r="F305" s="25">
        <v>25289</v>
      </c>
      <c r="G305" s="23">
        <f t="shared" ca="1" si="18"/>
        <v>52.062501950152217</v>
      </c>
      <c r="H305" s="23" t="str">
        <f t="shared" ca="1" si="17"/>
        <v>51-60</v>
      </c>
      <c r="I305" s="24" t="s">
        <v>571</v>
      </c>
      <c r="J305" s="24" t="s">
        <v>84</v>
      </c>
      <c r="K305" s="24" t="s">
        <v>43</v>
      </c>
      <c r="L305" s="24" t="s">
        <v>44</v>
      </c>
      <c r="M305" s="24" t="s">
        <v>45</v>
      </c>
      <c r="N305" s="23">
        <v>15</v>
      </c>
      <c r="O305" s="22" t="str">
        <f>VLOOKUP(A305,[1]CustomerAddress!$A$1:$F$3997,2)</f>
        <v>91193 Petterle Road</v>
      </c>
      <c r="P305" s="22">
        <f>VLOOKUP(A305,[1]CustomerAddress!$A$1:$F$3997,3)</f>
        <v>2035</v>
      </c>
      <c r="Q305" s="22" t="str">
        <f>VLOOKUP(A305,[1]CustomerAddress!$A$1:$F$3997,4)</f>
        <v>NSW</v>
      </c>
      <c r="R305" s="22" t="str">
        <f>VLOOKUP(A305,[1]CustomerAddress!$A$1:$F$3997,5)</f>
        <v>Australia</v>
      </c>
      <c r="S305" s="22">
        <f>VLOOKUP(A305,[1]CustomerAddress!$A$1:$F$3997,6)</f>
        <v>11</v>
      </c>
      <c r="T305" s="22" t="str">
        <f>VLOOKUP(A305,Labels!$A$5:$I$3497,9)</f>
        <v>Losing Customer</v>
      </c>
    </row>
    <row r="306" spans="1:20" s="22" customFormat="1" ht="15.75" customHeight="1" x14ac:dyDescent="0.25">
      <c r="A306" s="23">
        <v>305</v>
      </c>
      <c r="B306" s="24" t="s">
        <v>775</v>
      </c>
      <c r="C306" s="24" t="s">
        <v>776</v>
      </c>
      <c r="D306" s="24" t="s">
        <v>40</v>
      </c>
      <c r="E306" s="23">
        <v>1</v>
      </c>
      <c r="F306" s="25">
        <v>27105</v>
      </c>
      <c r="G306" s="23">
        <f t="shared" ca="1" si="18"/>
        <v>47.087159484398789</v>
      </c>
      <c r="H306" s="23" t="str">
        <f t="shared" ca="1" si="17"/>
        <v>41-50</v>
      </c>
      <c r="I306" s="24" t="s">
        <v>728</v>
      </c>
      <c r="J306" s="24" t="s">
        <v>50</v>
      </c>
      <c r="K306" s="24" t="s">
        <v>43</v>
      </c>
      <c r="L306" s="24" t="s">
        <v>44</v>
      </c>
      <c r="M306" s="24" t="s">
        <v>57</v>
      </c>
      <c r="N306" s="23">
        <v>11</v>
      </c>
      <c r="O306" s="22" t="str">
        <f>VLOOKUP(A306,[1]CustomerAddress!$A$1:$F$3997,2)</f>
        <v>01459 Fremont Place</v>
      </c>
      <c r="P306" s="22">
        <f>VLOOKUP(A306,[1]CustomerAddress!$A$1:$F$3997,3)</f>
        <v>2747</v>
      </c>
      <c r="Q306" s="22" t="str">
        <f>VLOOKUP(A306,[1]CustomerAddress!$A$1:$F$3997,4)</f>
        <v>NSW</v>
      </c>
      <c r="R306" s="22" t="str">
        <f>VLOOKUP(A306,[1]CustomerAddress!$A$1:$F$3997,5)</f>
        <v>Australia</v>
      </c>
      <c r="S306" s="22">
        <f>VLOOKUP(A306,[1]CustomerAddress!$A$1:$F$3997,6)</f>
        <v>4</v>
      </c>
      <c r="T306" s="22" t="str">
        <f>VLOOKUP(A306,Labels!$A$5:$I$3497,9)</f>
        <v>Potential Customer</v>
      </c>
    </row>
    <row r="307" spans="1:20" s="22" customFormat="1" ht="15.75" customHeight="1" x14ac:dyDescent="0.25">
      <c r="A307" s="23">
        <v>306</v>
      </c>
      <c r="B307" s="24" t="s">
        <v>777</v>
      </c>
      <c r="C307" s="24" t="s">
        <v>778</v>
      </c>
      <c r="D307" s="24" t="s">
        <v>48</v>
      </c>
      <c r="E307" s="23">
        <v>19</v>
      </c>
      <c r="F307" s="25">
        <v>26878</v>
      </c>
      <c r="G307" s="23">
        <f t="shared" ca="1" si="18"/>
        <v>47.70907729261797</v>
      </c>
      <c r="H307" s="23" t="str">
        <f t="shared" ca="1" si="17"/>
        <v>41-50</v>
      </c>
      <c r="I307" s="24" t="s">
        <v>186</v>
      </c>
      <c r="J307" s="24" t="s">
        <v>42</v>
      </c>
      <c r="K307" s="24" t="s">
        <v>66</v>
      </c>
      <c r="L307" s="24" t="s">
        <v>44</v>
      </c>
      <c r="M307" s="24" t="s">
        <v>57</v>
      </c>
      <c r="N307" s="23">
        <v>18</v>
      </c>
      <c r="O307" s="22" t="str">
        <f>VLOOKUP(A307,[1]CustomerAddress!$A$1:$F$3997,2)</f>
        <v>58 Spenser Circle</v>
      </c>
      <c r="P307" s="22">
        <f>VLOOKUP(A307,[1]CustomerAddress!$A$1:$F$3997,3)</f>
        <v>3030</v>
      </c>
      <c r="Q307" s="22" t="str">
        <f>VLOOKUP(A307,[1]CustomerAddress!$A$1:$F$3997,4)</f>
        <v>VIC</v>
      </c>
      <c r="R307" s="22" t="str">
        <f>VLOOKUP(A307,[1]CustomerAddress!$A$1:$F$3997,5)</f>
        <v>Australia</v>
      </c>
      <c r="S307" s="22">
        <f>VLOOKUP(A307,[1]CustomerAddress!$A$1:$F$3997,6)</f>
        <v>3</v>
      </c>
      <c r="T307" s="22" t="str">
        <f>VLOOKUP(A307,Labels!$A$5:$I$3497,9)</f>
        <v>Lost Customer</v>
      </c>
    </row>
    <row r="308" spans="1:20" s="22" customFormat="1" ht="15.75" customHeight="1" x14ac:dyDescent="0.25">
      <c r="A308" s="23">
        <v>307</v>
      </c>
      <c r="B308" s="24" t="s">
        <v>779</v>
      </c>
      <c r="C308" s="24" t="s">
        <v>780</v>
      </c>
      <c r="D308" s="24" t="s">
        <v>48</v>
      </c>
      <c r="E308" s="23">
        <v>55</v>
      </c>
      <c r="F308" s="25">
        <v>30912</v>
      </c>
      <c r="G308" s="23">
        <f t="shared" ca="1" si="18"/>
        <v>36.657022498097419</v>
      </c>
      <c r="H308" s="23" t="str">
        <f t="shared" ca="1" si="17"/>
        <v>31-40</v>
      </c>
      <c r="I308" s="24" t="s">
        <v>599</v>
      </c>
      <c r="J308" s="24" t="s">
        <v>42</v>
      </c>
      <c r="K308" s="24" t="s">
        <v>62</v>
      </c>
      <c r="L308" s="24" t="s">
        <v>44</v>
      </c>
      <c r="M308" s="24" t="s">
        <v>45</v>
      </c>
      <c r="N308" s="23">
        <v>12</v>
      </c>
      <c r="O308" s="22" t="str">
        <f>VLOOKUP(A308,[1]CustomerAddress!$A$1:$F$3997,2)</f>
        <v>93 Lawn Park</v>
      </c>
      <c r="P308" s="22">
        <f>VLOOKUP(A308,[1]CustomerAddress!$A$1:$F$3997,3)</f>
        <v>3152</v>
      </c>
      <c r="Q308" s="22" t="str">
        <f>VLOOKUP(A308,[1]CustomerAddress!$A$1:$F$3997,4)</f>
        <v>VIC</v>
      </c>
      <c r="R308" s="22" t="str">
        <f>VLOOKUP(A308,[1]CustomerAddress!$A$1:$F$3997,5)</f>
        <v>Australia</v>
      </c>
      <c r="S308" s="22">
        <f>VLOOKUP(A308,[1]CustomerAddress!$A$1:$F$3997,6)</f>
        <v>9</v>
      </c>
      <c r="T308" s="22" t="str">
        <f>VLOOKUP(A308,Labels!$A$5:$I$3497,9)</f>
        <v>Very Loyal</v>
      </c>
    </row>
    <row r="309" spans="1:20" s="22" customFormat="1" ht="15.75" customHeight="1" x14ac:dyDescent="0.25">
      <c r="A309" s="23">
        <v>308</v>
      </c>
      <c r="B309" s="24" t="s">
        <v>781</v>
      </c>
      <c r="C309" s="24" t="s">
        <v>782</v>
      </c>
      <c r="D309" s="24" t="s">
        <v>48</v>
      </c>
      <c r="E309" s="23">
        <v>2</v>
      </c>
      <c r="F309" s="25">
        <v>30384</v>
      </c>
      <c r="G309" s="23">
        <f t="shared" ca="1" si="18"/>
        <v>38.103597840563175</v>
      </c>
      <c r="H309" s="23" t="str">
        <f t="shared" ca="1" si="17"/>
        <v>31-40</v>
      </c>
      <c r="I309" s="24" t="s">
        <v>783</v>
      </c>
      <c r="J309" s="24" t="s">
        <v>56</v>
      </c>
      <c r="K309" s="24" t="s">
        <v>66</v>
      </c>
      <c r="L309" s="24" t="s">
        <v>44</v>
      </c>
      <c r="M309" s="24" t="s">
        <v>57</v>
      </c>
      <c r="N309" s="23">
        <v>4</v>
      </c>
      <c r="O309" s="22" t="str">
        <f>VLOOKUP(A309,[1]CustomerAddress!$A$1:$F$3997,2)</f>
        <v>5982 Mosinee Avenue</v>
      </c>
      <c r="P309" s="22">
        <f>VLOOKUP(A309,[1]CustomerAddress!$A$1:$F$3997,3)</f>
        <v>3340</v>
      </c>
      <c r="Q309" s="22" t="str">
        <f>VLOOKUP(A309,[1]CustomerAddress!$A$1:$F$3997,4)</f>
        <v>VIC</v>
      </c>
      <c r="R309" s="22" t="str">
        <f>VLOOKUP(A309,[1]CustomerAddress!$A$1:$F$3997,5)</f>
        <v>Australia</v>
      </c>
      <c r="S309" s="22">
        <f>VLOOKUP(A309,[1]CustomerAddress!$A$1:$F$3997,6)</f>
        <v>5</v>
      </c>
      <c r="T309" s="22" t="str">
        <f>VLOOKUP(A309,Labels!$A$5:$I$3497,9)</f>
        <v>Potential Customer</v>
      </c>
    </row>
    <row r="310" spans="1:20" s="22" customFormat="1" ht="15.75" customHeight="1" x14ac:dyDescent="0.25">
      <c r="A310" s="23">
        <v>309</v>
      </c>
      <c r="B310" s="24" t="s">
        <v>784</v>
      </c>
      <c r="C310" s="24" t="s">
        <v>785</v>
      </c>
      <c r="D310" s="24" t="s">
        <v>40</v>
      </c>
      <c r="E310" s="23">
        <v>53</v>
      </c>
      <c r="F310" s="25">
        <v>27304</v>
      </c>
      <c r="G310" s="23">
        <f t="shared" ca="1" si="18"/>
        <v>46.541954004946732</v>
      </c>
      <c r="H310" s="23" t="str">
        <f t="shared" ca="1" si="17"/>
        <v>41-50</v>
      </c>
      <c r="I310" s="24" t="s">
        <v>599</v>
      </c>
      <c r="J310" s="24" t="s">
        <v>42</v>
      </c>
      <c r="K310" s="24" t="s">
        <v>43</v>
      </c>
      <c r="L310" s="24" t="s">
        <v>44</v>
      </c>
      <c r="M310" s="24" t="s">
        <v>45</v>
      </c>
      <c r="N310" s="23">
        <v>21</v>
      </c>
      <c r="O310" s="22" t="str">
        <f>VLOOKUP(A310,[1]CustomerAddress!$A$1:$F$3997,2)</f>
        <v>37006 Hoard Circle</v>
      </c>
      <c r="P310" s="22">
        <f>VLOOKUP(A310,[1]CustomerAddress!$A$1:$F$3997,3)</f>
        <v>3182</v>
      </c>
      <c r="Q310" s="22" t="str">
        <f>VLOOKUP(A310,[1]CustomerAddress!$A$1:$F$3997,4)</f>
        <v>VIC</v>
      </c>
      <c r="R310" s="22" t="str">
        <f>VLOOKUP(A310,[1]CustomerAddress!$A$1:$F$3997,5)</f>
        <v>Australia</v>
      </c>
      <c r="S310" s="22">
        <f>VLOOKUP(A310,[1]CustomerAddress!$A$1:$F$3997,6)</f>
        <v>7</v>
      </c>
      <c r="T310" s="22" t="str">
        <f>VLOOKUP(A310,Labels!$A$5:$I$3497,9)</f>
        <v>Recent Customer</v>
      </c>
    </row>
    <row r="311" spans="1:20" s="22" customFormat="1" ht="15.75" customHeight="1" x14ac:dyDescent="0.25">
      <c r="A311" s="23">
        <v>310</v>
      </c>
      <c r="B311" s="24" t="s">
        <v>786</v>
      </c>
      <c r="C311" s="24" t="s">
        <v>787</v>
      </c>
      <c r="D311" s="24" t="s">
        <v>40</v>
      </c>
      <c r="E311" s="23">
        <v>0</v>
      </c>
      <c r="F311" s="25">
        <v>31091</v>
      </c>
      <c r="G311" s="23">
        <f t="shared" ca="1" si="18"/>
        <v>36.166611539193312</v>
      </c>
      <c r="H311" s="23" t="str">
        <f t="shared" ca="1" si="17"/>
        <v>31-40</v>
      </c>
      <c r="I311" s="24" t="s">
        <v>630</v>
      </c>
      <c r="J311" s="24" t="s">
        <v>50</v>
      </c>
      <c r="K311" s="24" t="s">
        <v>43</v>
      </c>
      <c r="L311" s="24" t="s">
        <v>44</v>
      </c>
      <c r="M311" s="24" t="s">
        <v>45</v>
      </c>
      <c r="N311" s="23">
        <v>18</v>
      </c>
      <c r="O311" s="22" t="str">
        <f>VLOOKUP(A311,[1]CustomerAddress!$A$1:$F$3997,2)</f>
        <v>06 Corry Pass</v>
      </c>
      <c r="P311" s="22">
        <f>VLOOKUP(A311,[1]CustomerAddress!$A$1:$F$3997,3)</f>
        <v>2450</v>
      </c>
      <c r="Q311" s="22" t="str">
        <f>VLOOKUP(A311,[1]CustomerAddress!$A$1:$F$3997,4)</f>
        <v>NSW</v>
      </c>
      <c r="R311" s="22" t="str">
        <f>VLOOKUP(A311,[1]CustomerAddress!$A$1:$F$3997,5)</f>
        <v>Australia</v>
      </c>
      <c r="S311" s="22">
        <f>VLOOKUP(A311,[1]CustomerAddress!$A$1:$F$3997,6)</f>
        <v>9</v>
      </c>
      <c r="T311" s="22" t="str">
        <f>VLOOKUP(A311,Labels!$A$5:$I$3497,9)</f>
        <v>Very Loyal</v>
      </c>
    </row>
    <row r="312" spans="1:20" s="22" customFormat="1" ht="15.75" customHeight="1" x14ac:dyDescent="0.25">
      <c r="A312" s="23">
        <v>311</v>
      </c>
      <c r="B312" s="24" t="s">
        <v>788</v>
      </c>
      <c r="C312" s="24" t="s">
        <v>789</v>
      </c>
      <c r="D312" s="24" t="s">
        <v>40</v>
      </c>
      <c r="E312" s="23">
        <v>86</v>
      </c>
      <c r="F312" s="25">
        <v>21048</v>
      </c>
      <c r="G312" s="23">
        <f t="shared" ca="1" si="18"/>
        <v>63.681680032343998</v>
      </c>
      <c r="H312" s="23" t="str">
        <f t="shared" ca="1" si="17"/>
        <v>61-70</v>
      </c>
      <c r="I312" s="24" t="s">
        <v>274</v>
      </c>
      <c r="J312" s="24" t="s">
        <v>42</v>
      </c>
      <c r="K312" s="24" t="s">
        <v>66</v>
      </c>
      <c r="L312" s="24" t="s">
        <v>44</v>
      </c>
      <c r="M312" s="24" t="s">
        <v>57</v>
      </c>
      <c r="N312" s="23">
        <v>12</v>
      </c>
      <c r="O312" s="22" t="str">
        <f>VLOOKUP(A312,[1]CustomerAddress!$A$1:$F$3997,2)</f>
        <v>099 Nova Plaza</v>
      </c>
      <c r="P312" s="22">
        <f>VLOOKUP(A312,[1]CustomerAddress!$A$1:$F$3997,3)</f>
        <v>2227</v>
      </c>
      <c r="Q312" s="22" t="str">
        <f>VLOOKUP(A312,[1]CustomerAddress!$A$1:$F$3997,4)</f>
        <v>NSW</v>
      </c>
      <c r="R312" s="22" t="str">
        <f>VLOOKUP(A312,[1]CustomerAddress!$A$1:$F$3997,5)</f>
        <v>Australia</v>
      </c>
      <c r="S312" s="22">
        <f>VLOOKUP(A312,[1]CustomerAddress!$A$1:$F$3997,6)</f>
        <v>10</v>
      </c>
      <c r="T312" s="22" t="str">
        <f>VLOOKUP(A312,Labels!$A$5:$I$3497,9)</f>
        <v>High Risk Customer</v>
      </c>
    </row>
    <row r="313" spans="1:20" s="22" customFormat="1" ht="15.75" customHeight="1" x14ac:dyDescent="0.25">
      <c r="A313" s="23">
        <v>312</v>
      </c>
      <c r="B313" s="24" t="s">
        <v>790</v>
      </c>
      <c r="C313" s="24" t="s">
        <v>791</v>
      </c>
      <c r="D313" s="24" t="s">
        <v>48</v>
      </c>
      <c r="E313" s="23">
        <v>44</v>
      </c>
      <c r="F313" s="25">
        <v>21261</v>
      </c>
      <c r="G313" s="23">
        <f t="shared" ca="1" si="18"/>
        <v>63.098118388508382</v>
      </c>
      <c r="H313" s="23" t="str">
        <f t="shared" ca="1" si="17"/>
        <v>61-70</v>
      </c>
      <c r="I313" s="24" t="s">
        <v>574</v>
      </c>
      <c r="J313" s="24" t="s">
        <v>50</v>
      </c>
      <c r="K313" s="24" t="s">
        <v>62</v>
      </c>
      <c r="L313" s="24" t="s">
        <v>44</v>
      </c>
      <c r="M313" s="24" t="s">
        <v>45</v>
      </c>
      <c r="N313" s="23">
        <v>6</v>
      </c>
      <c r="O313" s="22" t="str">
        <f>VLOOKUP(A313,[1]CustomerAddress!$A$1:$F$3997,2)</f>
        <v>252 Mockingbird Plaza</v>
      </c>
      <c r="P313" s="22">
        <f>VLOOKUP(A313,[1]CustomerAddress!$A$1:$F$3997,3)</f>
        <v>2216</v>
      </c>
      <c r="Q313" s="22" t="str">
        <f>VLOOKUP(A313,[1]CustomerAddress!$A$1:$F$3997,4)</f>
        <v>NSW</v>
      </c>
      <c r="R313" s="22" t="str">
        <f>VLOOKUP(A313,[1]CustomerAddress!$A$1:$F$3997,5)</f>
        <v>Australia</v>
      </c>
      <c r="S313" s="22">
        <f>VLOOKUP(A313,[1]CustomerAddress!$A$1:$F$3997,6)</f>
        <v>10</v>
      </c>
      <c r="T313" s="22" t="str">
        <f>VLOOKUP(A313,Labels!$A$5:$I$3497,9)</f>
        <v>Becoming Loyal</v>
      </c>
    </row>
    <row r="314" spans="1:20" s="22" customFormat="1" ht="15.75" customHeight="1" x14ac:dyDescent="0.25">
      <c r="A314" s="23">
        <v>313</v>
      </c>
      <c r="B314" s="24" t="s">
        <v>792</v>
      </c>
      <c r="C314" s="24" t="s">
        <v>793</v>
      </c>
      <c r="D314" s="24" t="s">
        <v>48</v>
      </c>
      <c r="E314" s="23">
        <v>70</v>
      </c>
      <c r="F314" s="25">
        <v>32133</v>
      </c>
      <c r="G314" s="23">
        <f t="shared" ca="1" si="18"/>
        <v>33.311817018645364</v>
      </c>
      <c r="H314" s="23" t="str">
        <f t="shared" ca="1" si="17"/>
        <v>31-40</v>
      </c>
      <c r="I314" s="24" t="s">
        <v>412</v>
      </c>
      <c r="J314" s="24" t="s">
        <v>84</v>
      </c>
      <c r="K314" s="24" t="s">
        <v>43</v>
      </c>
      <c r="L314" s="24" t="s">
        <v>44</v>
      </c>
      <c r="M314" s="24" t="s">
        <v>45</v>
      </c>
      <c r="N314" s="23">
        <v>13</v>
      </c>
      <c r="O314" s="22" t="str">
        <f>VLOOKUP(A314,[1]CustomerAddress!$A$1:$F$3997,2)</f>
        <v>990 Kensington Park</v>
      </c>
      <c r="P314" s="22">
        <f>VLOOKUP(A314,[1]CustomerAddress!$A$1:$F$3997,3)</f>
        <v>3796</v>
      </c>
      <c r="Q314" s="22" t="str">
        <f>VLOOKUP(A314,[1]CustomerAddress!$A$1:$F$3997,4)</f>
        <v>VIC</v>
      </c>
      <c r="R314" s="22" t="str">
        <f>VLOOKUP(A314,[1]CustomerAddress!$A$1:$F$3997,5)</f>
        <v>Australia</v>
      </c>
      <c r="S314" s="22">
        <f>VLOOKUP(A314,[1]CustomerAddress!$A$1:$F$3997,6)</f>
        <v>8</v>
      </c>
      <c r="T314" s="22" t="str">
        <f>VLOOKUP(A314,Labels!$A$5:$I$3497,9)</f>
        <v>Becoming Loyal</v>
      </c>
    </row>
    <row r="315" spans="1:20" s="22" customFormat="1" ht="15.75" customHeight="1" x14ac:dyDescent="0.25">
      <c r="A315" s="23">
        <v>314</v>
      </c>
      <c r="B315" s="24" t="s">
        <v>488</v>
      </c>
      <c r="C315" s="24" t="s">
        <v>794</v>
      </c>
      <c r="D315" s="24" t="s">
        <v>40</v>
      </c>
      <c r="E315" s="23">
        <v>27</v>
      </c>
      <c r="F315" s="25">
        <v>22883</v>
      </c>
      <c r="G315" s="23">
        <f t="shared" ca="1" si="18"/>
        <v>58.654282772070026</v>
      </c>
      <c r="H315" s="23" t="str">
        <f t="shared" ca="1" si="17"/>
        <v>51-60</v>
      </c>
      <c r="I315" s="24" t="s">
        <v>337</v>
      </c>
      <c r="J315" s="24" t="s">
        <v>65</v>
      </c>
      <c r="K315" s="24" t="s">
        <v>66</v>
      </c>
      <c r="L315" s="24" t="s">
        <v>44</v>
      </c>
      <c r="M315" s="24" t="s">
        <v>45</v>
      </c>
      <c r="N315" s="23">
        <v>5</v>
      </c>
      <c r="O315" s="22" t="str">
        <f>VLOOKUP(A315,[1]CustomerAddress!$A$1:$F$3997,2)</f>
        <v>706 Anniversary Alley</v>
      </c>
      <c r="P315" s="22">
        <f>VLOOKUP(A315,[1]CustomerAddress!$A$1:$F$3997,3)</f>
        <v>3064</v>
      </c>
      <c r="Q315" s="22" t="str">
        <f>VLOOKUP(A315,[1]CustomerAddress!$A$1:$F$3997,4)</f>
        <v>VIC</v>
      </c>
      <c r="R315" s="22" t="str">
        <f>VLOOKUP(A315,[1]CustomerAddress!$A$1:$F$3997,5)</f>
        <v>Australia</v>
      </c>
      <c r="S315" s="22">
        <f>VLOOKUP(A315,[1]CustomerAddress!$A$1:$F$3997,6)</f>
        <v>3</v>
      </c>
      <c r="T315" s="22" t="str">
        <f>VLOOKUP(A315,Labels!$A$5:$I$3497,9)</f>
        <v>Potential Customer</v>
      </c>
    </row>
    <row r="316" spans="1:20" s="22" customFormat="1" ht="15.75" customHeight="1" x14ac:dyDescent="0.25">
      <c r="A316" s="23">
        <v>315</v>
      </c>
      <c r="B316" s="24" t="s">
        <v>795</v>
      </c>
      <c r="C316" s="24" t="s">
        <v>796</v>
      </c>
      <c r="D316" s="24" t="s">
        <v>40</v>
      </c>
      <c r="E316" s="23">
        <v>67</v>
      </c>
      <c r="F316" s="25">
        <v>21291</v>
      </c>
      <c r="G316" s="23">
        <f t="shared" ca="1" si="18"/>
        <v>63.01592660768646</v>
      </c>
      <c r="H316" s="23" t="str">
        <f t="shared" ca="1" si="17"/>
        <v>61-70</v>
      </c>
      <c r="I316" s="24" t="s">
        <v>212</v>
      </c>
      <c r="J316" s="24" t="s">
        <v>84</v>
      </c>
      <c r="K316" s="24" t="s">
        <v>62</v>
      </c>
      <c r="L316" s="24" t="s">
        <v>44</v>
      </c>
      <c r="M316" s="24" t="s">
        <v>57</v>
      </c>
      <c r="N316" s="23">
        <v>12</v>
      </c>
      <c r="O316" s="22" t="str">
        <f>VLOOKUP(A316,[1]CustomerAddress!$A$1:$F$3997,2)</f>
        <v>52 Corben Place</v>
      </c>
      <c r="P316" s="22">
        <f>VLOOKUP(A316,[1]CustomerAddress!$A$1:$F$3997,3)</f>
        <v>3197</v>
      </c>
      <c r="Q316" s="22" t="str">
        <f>VLOOKUP(A316,[1]CustomerAddress!$A$1:$F$3997,4)</f>
        <v>VIC</v>
      </c>
      <c r="R316" s="22" t="str">
        <f>VLOOKUP(A316,[1]CustomerAddress!$A$1:$F$3997,5)</f>
        <v>Australia</v>
      </c>
      <c r="S316" s="22">
        <f>VLOOKUP(A316,[1]CustomerAddress!$A$1:$F$3997,6)</f>
        <v>10</v>
      </c>
      <c r="T316" s="22" t="str">
        <f>VLOOKUP(A316,Labels!$A$5:$I$3497,9)</f>
        <v>Potential Customer</v>
      </c>
    </row>
    <row r="317" spans="1:20" s="22" customFormat="1" ht="15.75" customHeight="1" x14ac:dyDescent="0.25">
      <c r="A317" s="23">
        <v>316</v>
      </c>
      <c r="B317" s="24" t="s">
        <v>797</v>
      </c>
      <c r="C317" s="24" t="s">
        <v>798</v>
      </c>
      <c r="D317" s="24" t="s">
        <v>40</v>
      </c>
      <c r="E317" s="23">
        <v>72</v>
      </c>
      <c r="F317" s="25">
        <v>27912</v>
      </c>
      <c r="G317" s="23">
        <f t="shared" ca="1" si="18"/>
        <v>44.876200580289201</v>
      </c>
      <c r="H317" s="23" t="str">
        <f t="shared" ca="1" si="17"/>
        <v>41-50</v>
      </c>
      <c r="I317" s="24" t="s">
        <v>799</v>
      </c>
      <c r="J317" s="24" t="s">
        <v>84</v>
      </c>
      <c r="K317" s="24" t="s">
        <v>43</v>
      </c>
      <c r="L317" s="24" t="s">
        <v>44</v>
      </c>
      <c r="M317" s="24" t="s">
        <v>45</v>
      </c>
      <c r="N317" s="23">
        <v>10</v>
      </c>
      <c r="O317" s="22" t="str">
        <f>VLOOKUP(A317,[1]CustomerAddress!$A$1:$F$3997,2)</f>
        <v>4270 Loeprich Lane</v>
      </c>
      <c r="P317" s="22">
        <f>VLOOKUP(A317,[1]CustomerAddress!$A$1:$F$3997,3)</f>
        <v>3064</v>
      </c>
      <c r="Q317" s="22" t="str">
        <f>VLOOKUP(A317,[1]CustomerAddress!$A$1:$F$3997,4)</f>
        <v>VIC</v>
      </c>
      <c r="R317" s="22" t="str">
        <f>VLOOKUP(A317,[1]CustomerAddress!$A$1:$F$3997,5)</f>
        <v>Australia</v>
      </c>
      <c r="S317" s="22">
        <f>VLOOKUP(A317,[1]CustomerAddress!$A$1:$F$3997,6)</f>
        <v>7</v>
      </c>
      <c r="T317" s="22" t="str">
        <f>VLOOKUP(A317,Labels!$A$5:$I$3497,9)</f>
        <v>Recent Customer</v>
      </c>
    </row>
    <row r="318" spans="1:20" s="22" customFormat="1" ht="15.75" customHeight="1" x14ac:dyDescent="0.25">
      <c r="A318" s="23">
        <v>317</v>
      </c>
      <c r="B318" s="24" t="s">
        <v>800</v>
      </c>
      <c r="C318" s="24" t="s">
        <v>801</v>
      </c>
      <c r="D318" s="24" t="s">
        <v>40</v>
      </c>
      <c r="E318" s="23">
        <v>26</v>
      </c>
      <c r="F318" s="25">
        <v>27070</v>
      </c>
      <c r="G318" s="23">
        <f t="shared" ca="1" si="18"/>
        <v>47.183049895357691</v>
      </c>
      <c r="H318" s="23" t="str">
        <f t="shared" ca="1" si="17"/>
        <v>41-50</v>
      </c>
      <c r="I318" s="24" t="s">
        <v>327</v>
      </c>
      <c r="J318" s="24" t="s">
        <v>164</v>
      </c>
      <c r="K318" s="24" t="s">
        <v>43</v>
      </c>
      <c r="L318" s="24" t="s">
        <v>44</v>
      </c>
      <c r="M318" s="24" t="s">
        <v>45</v>
      </c>
      <c r="N318" s="23">
        <v>14</v>
      </c>
      <c r="O318" s="22" t="str">
        <f>VLOOKUP(A318,[1]CustomerAddress!$A$1:$F$3997,2)</f>
        <v>2 Clyde Gallagher Drive</v>
      </c>
      <c r="P318" s="22">
        <f>VLOOKUP(A318,[1]CustomerAddress!$A$1:$F$3997,3)</f>
        <v>2232</v>
      </c>
      <c r="Q318" s="22" t="str">
        <f>VLOOKUP(A318,[1]CustomerAddress!$A$1:$F$3997,4)</f>
        <v>NSW</v>
      </c>
      <c r="R318" s="22" t="str">
        <f>VLOOKUP(A318,[1]CustomerAddress!$A$1:$F$3997,5)</f>
        <v>Australia</v>
      </c>
      <c r="S318" s="22">
        <f>VLOOKUP(A318,[1]CustomerAddress!$A$1:$F$3997,6)</f>
        <v>10</v>
      </c>
      <c r="T318" s="22" t="str">
        <f>VLOOKUP(A318,Labels!$A$5:$I$3497,9)</f>
        <v>High Risk Customer</v>
      </c>
    </row>
    <row r="319" spans="1:20" s="22" customFormat="1" ht="15.75" customHeight="1" x14ac:dyDescent="0.25">
      <c r="A319" s="23">
        <v>318</v>
      </c>
      <c r="B319" s="24" t="s">
        <v>802</v>
      </c>
      <c r="C319" s="24" t="s">
        <v>803</v>
      </c>
      <c r="D319" s="24" t="s">
        <v>40</v>
      </c>
      <c r="E319" s="23">
        <v>21</v>
      </c>
      <c r="F319" s="25">
        <v>25342</v>
      </c>
      <c r="G319" s="23">
        <f t="shared" ca="1" si="18"/>
        <v>51.917296470700158</v>
      </c>
      <c r="H319" s="23" t="str">
        <f t="shared" ca="1" si="17"/>
        <v>51-60</v>
      </c>
      <c r="I319" s="24" t="s">
        <v>632</v>
      </c>
      <c r="J319" s="24" t="s">
        <v>65</v>
      </c>
      <c r="K319" s="24" t="s">
        <v>62</v>
      </c>
      <c r="L319" s="24" t="s">
        <v>44</v>
      </c>
      <c r="M319" s="24" t="s">
        <v>45</v>
      </c>
      <c r="N319" s="23">
        <v>18</v>
      </c>
      <c r="O319" s="22" t="str">
        <f>VLOOKUP(A319,[1]CustomerAddress!$A$1:$F$3997,2)</f>
        <v>671 American Ash Way</v>
      </c>
      <c r="P319" s="22">
        <f>VLOOKUP(A319,[1]CustomerAddress!$A$1:$F$3997,3)</f>
        <v>2365</v>
      </c>
      <c r="Q319" s="22" t="str">
        <f>VLOOKUP(A319,[1]CustomerAddress!$A$1:$F$3997,4)</f>
        <v>NSW</v>
      </c>
      <c r="R319" s="22" t="str">
        <f>VLOOKUP(A319,[1]CustomerAddress!$A$1:$F$3997,5)</f>
        <v>Australia</v>
      </c>
      <c r="S319" s="22">
        <f>VLOOKUP(A319,[1]CustomerAddress!$A$1:$F$3997,6)</f>
        <v>2</v>
      </c>
      <c r="T319" s="22" t="str">
        <f>VLOOKUP(A319,Labels!$A$5:$I$3497,9)</f>
        <v>Very Loyal</v>
      </c>
    </row>
    <row r="320" spans="1:20" s="22" customFormat="1" ht="15.75" hidden="1" customHeight="1" x14ac:dyDescent="0.25">
      <c r="A320" s="23">
        <v>319</v>
      </c>
      <c r="B320" s="24" t="s">
        <v>804</v>
      </c>
      <c r="C320" s="24" t="s">
        <v>805</v>
      </c>
      <c r="D320" s="24" t="s">
        <v>40</v>
      </c>
      <c r="E320" s="23">
        <v>32</v>
      </c>
      <c r="F320" s="25">
        <v>26217</v>
      </c>
      <c r="G320" s="23">
        <f t="shared" ca="1" si="18"/>
        <v>49.52003619672756</v>
      </c>
      <c r="H320" s="23"/>
      <c r="J320" s="24" t="s">
        <v>65</v>
      </c>
      <c r="K320" s="24" t="s">
        <v>43</v>
      </c>
      <c r="L320" s="24" t="s">
        <v>44</v>
      </c>
      <c r="M320" s="24" t="s">
        <v>45</v>
      </c>
      <c r="N320" s="23">
        <v>14</v>
      </c>
    </row>
    <row r="321" spans="1:20" s="22" customFormat="1" ht="15.75" customHeight="1" x14ac:dyDescent="0.25">
      <c r="A321" s="23">
        <v>320</v>
      </c>
      <c r="B321" s="24" t="s">
        <v>806</v>
      </c>
      <c r="C321" s="24" t="s">
        <v>807</v>
      </c>
      <c r="D321" s="24" t="s">
        <v>48</v>
      </c>
      <c r="E321" s="23">
        <v>19</v>
      </c>
      <c r="F321" s="25">
        <v>35470</v>
      </c>
      <c r="G321" s="23">
        <f t="shared" ca="1" si="18"/>
        <v>24.169351265220708</v>
      </c>
      <c r="H321" s="23" t="str">
        <f t="shared" ref="H321:H325" ca="1" si="19">IF(G321&lt;=10,"0-10",IF(AND(G321&gt;10,G321&lt;=20),"11-20",IF(AND(G321&gt;20,G321&lt;=30),"21-30",IF(AND(G321&gt;30,G321&lt;=40),"31-40",IF(AND(G321&gt;40,G321&lt;=50),"41-50",IF(AND(G321&gt;50,G321&lt;=60),"51-60",IF(AND(G321&gt;60,G321&lt;=70),"61-70",IF(AND(G321&gt;70,G321&lt;=80),"71-80",IF(AND(G321&gt;80,G321&lt;=90),"81-90",IF(G321&gt;90,"91-100"))))))))))</f>
        <v>21-30</v>
      </c>
      <c r="I321" s="24" t="s">
        <v>186</v>
      </c>
      <c r="J321" s="24" t="s">
        <v>42</v>
      </c>
      <c r="K321" s="24" t="s">
        <v>43</v>
      </c>
      <c r="L321" s="24" t="s">
        <v>44</v>
      </c>
      <c r="M321" s="24" t="s">
        <v>57</v>
      </c>
      <c r="N321" s="23">
        <v>4</v>
      </c>
      <c r="O321" s="22" t="str">
        <f>VLOOKUP(A321,[1]CustomerAddress!$A$1:$F$3997,2)</f>
        <v>1108 Nevada Junction</v>
      </c>
      <c r="P321" s="22">
        <f>VLOOKUP(A321,[1]CustomerAddress!$A$1:$F$3997,3)</f>
        <v>4701</v>
      </c>
      <c r="Q321" s="22" t="str">
        <f>VLOOKUP(A321,[1]CustomerAddress!$A$1:$F$3997,4)</f>
        <v>QLD</v>
      </c>
      <c r="R321" s="22" t="str">
        <f>VLOOKUP(A321,[1]CustomerAddress!$A$1:$F$3997,5)</f>
        <v>Australia</v>
      </c>
      <c r="S321" s="22">
        <f>VLOOKUP(A321,[1]CustomerAddress!$A$1:$F$3997,6)</f>
        <v>2</v>
      </c>
      <c r="T321" s="22" t="str">
        <f>VLOOKUP(A321,Labels!$A$5:$I$3497,9)</f>
        <v>Platinum Customer</v>
      </c>
    </row>
    <row r="322" spans="1:20" s="22" customFormat="1" ht="15.75" customHeight="1" x14ac:dyDescent="0.25">
      <c r="A322" s="23">
        <v>321</v>
      </c>
      <c r="B322" s="24" t="s">
        <v>808</v>
      </c>
      <c r="C322" s="24" t="s">
        <v>809</v>
      </c>
      <c r="D322" s="24" t="s">
        <v>40</v>
      </c>
      <c r="E322" s="23">
        <v>58</v>
      </c>
      <c r="F322" s="25">
        <v>26922</v>
      </c>
      <c r="G322" s="23">
        <f t="shared" ca="1" si="18"/>
        <v>47.588529347412489</v>
      </c>
      <c r="H322" s="23" t="str">
        <f t="shared" ca="1" si="19"/>
        <v>41-50</v>
      </c>
      <c r="I322" s="24" t="s">
        <v>344</v>
      </c>
      <c r="J322" s="24" t="s">
        <v>61</v>
      </c>
      <c r="K322" s="24" t="s">
        <v>43</v>
      </c>
      <c r="L322" s="24" t="s">
        <v>44</v>
      </c>
      <c r="M322" s="24" t="s">
        <v>57</v>
      </c>
      <c r="N322" s="23">
        <v>18</v>
      </c>
      <c r="O322" s="22" t="str">
        <f>VLOOKUP(A322,[1]CustomerAddress!$A$1:$F$3997,2)</f>
        <v>41 Spaight Road</v>
      </c>
      <c r="P322" s="22">
        <f>VLOOKUP(A322,[1]CustomerAddress!$A$1:$F$3997,3)</f>
        <v>4503</v>
      </c>
      <c r="Q322" s="22" t="str">
        <f>VLOOKUP(A322,[1]CustomerAddress!$A$1:$F$3997,4)</f>
        <v>QLD</v>
      </c>
      <c r="R322" s="22" t="str">
        <f>VLOOKUP(A322,[1]CustomerAddress!$A$1:$F$3997,5)</f>
        <v>Australia</v>
      </c>
      <c r="S322" s="22">
        <f>VLOOKUP(A322,[1]CustomerAddress!$A$1:$F$3997,6)</f>
        <v>5</v>
      </c>
      <c r="T322" s="22" t="str">
        <f>VLOOKUP(A322,Labels!$A$5:$I$3497,9)</f>
        <v>Becoming Loyal</v>
      </c>
    </row>
    <row r="323" spans="1:20" s="22" customFormat="1" ht="15.75" customHeight="1" x14ac:dyDescent="0.25">
      <c r="A323" s="23">
        <v>322</v>
      </c>
      <c r="B323" s="24" t="s">
        <v>810</v>
      </c>
      <c r="C323" s="24" t="s">
        <v>811</v>
      </c>
      <c r="D323" s="24" t="s">
        <v>40</v>
      </c>
      <c r="E323" s="23">
        <v>19</v>
      </c>
      <c r="F323" s="25">
        <v>28194</v>
      </c>
      <c r="G323" s="23">
        <f t="shared" ca="1" si="18"/>
        <v>44.103597840563175</v>
      </c>
      <c r="H323" s="23" t="str">
        <f t="shared" ca="1" si="19"/>
        <v>41-50</v>
      </c>
      <c r="I323" s="24" t="s">
        <v>243</v>
      </c>
      <c r="J323" s="24" t="s">
        <v>50</v>
      </c>
      <c r="K323" s="24" t="s">
        <v>43</v>
      </c>
      <c r="L323" s="24" t="s">
        <v>44</v>
      </c>
      <c r="M323" s="24" t="s">
        <v>45</v>
      </c>
      <c r="N323" s="23">
        <v>11</v>
      </c>
      <c r="O323" s="22" t="str">
        <f>VLOOKUP(A323,[1]CustomerAddress!$A$1:$F$3997,2)</f>
        <v>5 Schurz Place</v>
      </c>
      <c r="P323" s="22">
        <f>VLOOKUP(A323,[1]CustomerAddress!$A$1:$F$3997,3)</f>
        <v>4350</v>
      </c>
      <c r="Q323" s="22" t="str">
        <f>VLOOKUP(A323,[1]CustomerAddress!$A$1:$F$3997,4)</f>
        <v>QLD</v>
      </c>
      <c r="R323" s="22" t="str">
        <f>VLOOKUP(A323,[1]CustomerAddress!$A$1:$F$3997,5)</f>
        <v>Australia</v>
      </c>
      <c r="S323" s="22">
        <f>VLOOKUP(A323,[1]CustomerAddress!$A$1:$F$3997,6)</f>
        <v>6</v>
      </c>
      <c r="T323" s="22" t="str">
        <f>VLOOKUP(A323,Labels!$A$5:$I$3497,9)</f>
        <v>Platinum Customer</v>
      </c>
    </row>
    <row r="324" spans="1:20" s="22" customFormat="1" ht="15.75" customHeight="1" x14ac:dyDescent="0.25">
      <c r="A324" s="23">
        <v>323</v>
      </c>
      <c r="B324" s="24" t="s">
        <v>812</v>
      </c>
      <c r="C324" s="24" t="s">
        <v>813</v>
      </c>
      <c r="D324" s="24" t="s">
        <v>40</v>
      </c>
      <c r="E324" s="23">
        <v>54</v>
      </c>
      <c r="F324" s="25">
        <v>26819</v>
      </c>
      <c r="G324" s="23">
        <f t="shared" ca="1" si="18"/>
        <v>47.870721128234408</v>
      </c>
      <c r="H324" s="23" t="str">
        <f t="shared" ca="1" si="19"/>
        <v>41-50</v>
      </c>
      <c r="I324" s="24" t="s">
        <v>404</v>
      </c>
      <c r="J324" s="24" t="s">
        <v>42</v>
      </c>
      <c r="K324" s="24" t="s">
        <v>43</v>
      </c>
      <c r="L324" s="24" t="s">
        <v>44</v>
      </c>
      <c r="M324" s="24" t="s">
        <v>45</v>
      </c>
      <c r="N324" s="23">
        <v>7</v>
      </c>
      <c r="O324" s="22" t="str">
        <f>VLOOKUP(A324,[1]CustomerAddress!$A$1:$F$3997,2)</f>
        <v>82 8th Alley</v>
      </c>
      <c r="P324" s="22">
        <f>VLOOKUP(A324,[1]CustomerAddress!$A$1:$F$3997,3)</f>
        <v>4210</v>
      </c>
      <c r="Q324" s="22" t="str">
        <f>VLOOKUP(A324,[1]CustomerAddress!$A$1:$F$3997,4)</f>
        <v>QLD</v>
      </c>
      <c r="R324" s="22" t="str">
        <f>VLOOKUP(A324,[1]CustomerAddress!$A$1:$F$3997,5)</f>
        <v>Australia</v>
      </c>
      <c r="S324" s="22">
        <f>VLOOKUP(A324,[1]CustomerAddress!$A$1:$F$3997,6)</f>
        <v>9</v>
      </c>
      <c r="T324" s="22" t="str">
        <f>VLOOKUP(A324,Labels!$A$5:$I$3497,9)</f>
        <v>Late Bloomer</v>
      </c>
    </row>
    <row r="325" spans="1:20" s="22" customFormat="1" ht="15.75" customHeight="1" x14ac:dyDescent="0.25">
      <c r="A325" s="23">
        <v>324</v>
      </c>
      <c r="B325" s="24" t="s">
        <v>814</v>
      </c>
      <c r="C325" s="24" t="s">
        <v>815</v>
      </c>
      <c r="D325" s="24" t="s">
        <v>48</v>
      </c>
      <c r="E325" s="23">
        <v>97</v>
      </c>
      <c r="F325" s="25">
        <v>31629</v>
      </c>
      <c r="G325" s="23">
        <f t="shared" ca="1" si="18"/>
        <v>34.692638936453584</v>
      </c>
      <c r="H325" s="23" t="str">
        <f t="shared" ca="1" si="19"/>
        <v>31-40</v>
      </c>
      <c r="I325" s="24" t="s">
        <v>816</v>
      </c>
      <c r="J325" s="24" t="s">
        <v>56</v>
      </c>
      <c r="K325" s="24" t="s">
        <v>43</v>
      </c>
      <c r="L325" s="24" t="s">
        <v>44</v>
      </c>
      <c r="M325" s="24" t="s">
        <v>45</v>
      </c>
      <c r="N325" s="23">
        <v>15</v>
      </c>
      <c r="O325" s="22" t="str">
        <f>VLOOKUP(A325,[1]CustomerAddress!$A$1:$F$3997,2)</f>
        <v>84 Lawn Way</v>
      </c>
      <c r="P325" s="22">
        <f>VLOOKUP(A325,[1]CustomerAddress!$A$1:$F$3997,3)</f>
        <v>2223</v>
      </c>
      <c r="Q325" s="22" t="str">
        <f>VLOOKUP(A325,[1]CustomerAddress!$A$1:$F$3997,4)</f>
        <v>NSW</v>
      </c>
      <c r="R325" s="22" t="str">
        <f>VLOOKUP(A325,[1]CustomerAddress!$A$1:$F$3997,5)</f>
        <v>Australia</v>
      </c>
      <c r="S325" s="22">
        <f>VLOOKUP(A325,[1]CustomerAddress!$A$1:$F$3997,6)</f>
        <v>9</v>
      </c>
      <c r="T325" s="22" t="str">
        <f>VLOOKUP(A325,Labels!$A$5:$I$3497,9)</f>
        <v>Late Bloomer</v>
      </c>
    </row>
    <row r="326" spans="1:20" s="22" customFormat="1" ht="15.75" hidden="1" customHeight="1" x14ac:dyDescent="0.25">
      <c r="A326" s="23">
        <v>325</v>
      </c>
      <c r="B326" s="24" t="s">
        <v>817</v>
      </c>
      <c r="C326" s="24" t="s">
        <v>818</v>
      </c>
      <c r="D326" s="24" t="s">
        <v>40</v>
      </c>
      <c r="E326" s="23">
        <v>98</v>
      </c>
      <c r="F326" s="25">
        <v>26202</v>
      </c>
      <c r="G326" s="23">
        <f t="shared" ca="1" si="18"/>
        <v>49.561132087138517</v>
      </c>
      <c r="H326" s="23"/>
      <c r="I326" s="24" t="s">
        <v>816</v>
      </c>
      <c r="J326" s="24" t="s">
        <v>50</v>
      </c>
      <c r="K326" s="24" t="s">
        <v>62</v>
      </c>
      <c r="L326" s="24" t="s">
        <v>44</v>
      </c>
      <c r="M326" s="24" t="s">
        <v>45</v>
      </c>
      <c r="N326" s="23">
        <v>17</v>
      </c>
    </row>
    <row r="327" spans="1:20" s="22" customFormat="1" ht="15.75" customHeight="1" x14ac:dyDescent="0.25">
      <c r="A327" s="23">
        <v>326</v>
      </c>
      <c r="B327" s="24" t="s">
        <v>819</v>
      </c>
      <c r="C327" s="24" t="s">
        <v>820</v>
      </c>
      <c r="D327" s="24" t="s">
        <v>40</v>
      </c>
      <c r="E327" s="23">
        <v>74</v>
      </c>
      <c r="F327" s="25">
        <v>29267</v>
      </c>
      <c r="G327" s="23">
        <f t="shared" ca="1" si="18"/>
        <v>41.163871813165912</v>
      </c>
      <c r="H327" s="23" t="str">
        <f t="shared" ref="H327:H328" ca="1" si="20">IF(G327&lt;=10,"0-10",IF(AND(G327&gt;10,G327&lt;=20),"11-20",IF(AND(G327&gt;20,G327&lt;=30),"21-30",IF(AND(G327&gt;30,G327&lt;=40),"31-40",IF(AND(G327&gt;40,G327&lt;=50),"41-50",IF(AND(G327&gt;50,G327&lt;=60),"51-60",IF(AND(G327&gt;60,G327&lt;=70),"61-70",IF(AND(G327&gt;70,G327&lt;=80),"71-80",IF(AND(G327&gt;80,G327&lt;=90),"81-90",IF(G327&gt;90,"91-100"))))))))))</f>
        <v>41-50</v>
      </c>
      <c r="I327" s="24" t="s">
        <v>223</v>
      </c>
      <c r="J327" s="24" t="s">
        <v>50</v>
      </c>
      <c r="K327" s="24" t="s">
        <v>43</v>
      </c>
      <c r="L327" s="24" t="s">
        <v>44</v>
      </c>
      <c r="M327" s="24" t="s">
        <v>57</v>
      </c>
      <c r="N327" s="23">
        <v>6</v>
      </c>
      <c r="O327" s="22" t="str">
        <f>VLOOKUP(A327,[1]CustomerAddress!$A$1:$F$3997,2)</f>
        <v>0 Graceland Plaza</v>
      </c>
      <c r="P327" s="22">
        <f>VLOOKUP(A327,[1]CustomerAddress!$A$1:$F$3997,3)</f>
        <v>2515</v>
      </c>
      <c r="Q327" s="22" t="str">
        <f>VLOOKUP(A327,[1]CustomerAddress!$A$1:$F$3997,4)</f>
        <v>NSW</v>
      </c>
      <c r="R327" s="22" t="str">
        <f>VLOOKUP(A327,[1]CustomerAddress!$A$1:$F$3997,5)</f>
        <v>Australia</v>
      </c>
      <c r="S327" s="22">
        <f>VLOOKUP(A327,[1]CustomerAddress!$A$1:$F$3997,6)</f>
        <v>10</v>
      </c>
      <c r="T327" s="22" t="str">
        <f>VLOOKUP(A327,Labels!$A$5:$I$3497,9)</f>
        <v>Lost Customer</v>
      </c>
    </row>
    <row r="328" spans="1:20" s="22" customFormat="1" ht="15.75" customHeight="1" x14ac:dyDescent="0.25">
      <c r="A328" s="23">
        <v>327</v>
      </c>
      <c r="B328" s="24" t="s">
        <v>775</v>
      </c>
      <c r="C328" s="24" t="s">
        <v>821</v>
      </c>
      <c r="D328" s="24" t="s">
        <v>40</v>
      </c>
      <c r="E328" s="23">
        <v>10</v>
      </c>
      <c r="F328" s="25">
        <v>25043</v>
      </c>
      <c r="G328" s="23">
        <f t="shared" ca="1" si="18"/>
        <v>52.736474552891941</v>
      </c>
      <c r="H328" s="23" t="str">
        <f t="shared" ca="1" si="20"/>
        <v>51-60</v>
      </c>
      <c r="I328" s="24" t="s">
        <v>550</v>
      </c>
      <c r="J328" s="24" t="s">
        <v>42</v>
      </c>
      <c r="K328" s="24" t="s">
        <v>43</v>
      </c>
      <c r="L328" s="24" t="s">
        <v>44</v>
      </c>
      <c r="M328" s="24" t="s">
        <v>57</v>
      </c>
      <c r="N328" s="23">
        <v>12</v>
      </c>
      <c r="O328" s="22" t="str">
        <f>VLOOKUP(A328,[1]CustomerAddress!$A$1:$F$3997,2)</f>
        <v>8717 Mandrake Place</v>
      </c>
      <c r="P328" s="22">
        <f>VLOOKUP(A328,[1]CustomerAddress!$A$1:$F$3997,3)</f>
        <v>4214</v>
      </c>
      <c r="Q328" s="22" t="str">
        <f>VLOOKUP(A328,[1]CustomerAddress!$A$1:$F$3997,4)</f>
        <v>QLD</v>
      </c>
      <c r="R328" s="22" t="str">
        <f>VLOOKUP(A328,[1]CustomerAddress!$A$1:$F$3997,5)</f>
        <v>Australia</v>
      </c>
      <c r="S328" s="22">
        <f>VLOOKUP(A328,[1]CustomerAddress!$A$1:$F$3997,6)</f>
        <v>8</v>
      </c>
      <c r="T328" s="22" t="str">
        <f>VLOOKUP(A328,Labels!$A$5:$I$3497,9)</f>
        <v>Becoming Loyal</v>
      </c>
    </row>
    <row r="329" spans="1:20" s="22" customFormat="1" ht="15.75" hidden="1" customHeight="1" x14ac:dyDescent="0.25">
      <c r="A329" s="23">
        <v>328</v>
      </c>
      <c r="B329" s="24" t="s">
        <v>822</v>
      </c>
      <c r="C329" s="24" t="s">
        <v>823</v>
      </c>
      <c r="D329" s="24" t="s">
        <v>40</v>
      </c>
      <c r="E329" s="23">
        <v>87</v>
      </c>
      <c r="F329" s="25">
        <v>33339</v>
      </c>
      <c r="G329" s="23">
        <f t="shared" ca="1" si="18"/>
        <v>30.00770742960427</v>
      </c>
      <c r="H329" s="23"/>
      <c r="I329" s="24" t="s">
        <v>404</v>
      </c>
      <c r="J329" s="24" t="s">
        <v>84</v>
      </c>
      <c r="K329" s="24" t="s">
        <v>43</v>
      </c>
      <c r="L329" s="24" t="s">
        <v>44</v>
      </c>
      <c r="M329" s="24" t="s">
        <v>57</v>
      </c>
      <c r="N329" s="23">
        <v>12</v>
      </c>
    </row>
    <row r="330" spans="1:20" s="22" customFormat="1" ht="15.75" customHeight="1" x14ac:dyDescent="0.25">
      <c r="A330" s="23">
        <v>329</v>
      </c>
      <c r="B330" s="24" t="s">
        <v>824</v>
      </c>
      <c r="C330" s="24" t="s">
        <v>825</v>
      </c>
      <c r="D330" s="24" t="s">
        <v>48</v>
      </c>
      <c r="E330" s="23">
        <v>25</v>
      </c>
      <c r="F330" s="25">
        <v>31006</v>
      </c>
      <c r="G330" s="23">
        <f t="shared" ca="1" si="18"/>
        <v>36.399488251522079</v>
      </c>
      <c r="H330" s="23" t="str">
        <f t="shared" ref="H330:H369" ca="1" si="21">IF(G330&lt;=10,"0-10",IF(AND(G330&gt;10,G330&lt;=20),"11-20",IF(AND(G330&gt;20,G330&lt;=30),"21-30",IF(AND(G330&gt;30,G330&lt;=40),"31-40",IF(AND(G330&gt;40,G330&lt;=50),"41-50",IF(AND(G330&gt;50,G330&lt;=60),"51-60",IF(AND(G330&gt;60,G330&lt;=70),"61-70",IF(AND(G330&gt;70,G330&lt;=80),"71-80",IF(AND(G330&gt;80,G330&lt;=90),"81-90",IF(G330&gt;90,"91-100"))))))))))</f>
        <v>31-40</v>
      </c>
      <c r="I330" s="24" t="s">
        <v>826</v>
      </c>
      <c r="J330" s="24" t="s">
        <v>164</v>
      </c>
      <c r="K330" s="24" t="s">
        <v>66</v>
      </c>
      <c r="L330" s="24" t="s">
        <v>44</v>
      </c>
      <c r="M330" s="24" t="s">
        <v>45</v>
      </c>
      <c r="N330" s="23">
        <v>12</v>
      </c>
      <c r="O330" s="22" t="str">
        <f>VLOOKUP(A330,[1]CustomerAddress!$A$1:$F$3997,2)</f>
        <v>19507 Red Cloud Park</v>
      </c>
      <c r="P330" s="22">
        <f>VLOOKUP(A330,[1]CustomerAddress!$A$1:$F$3997,3)</f>
        <v>3338</v>
      </c>
      <c r="Q330" s="22" t="str">
        <f>VLOOKUP(A330,[1]CustomerAddress!$A$1:$F$3997,4)</f>
        <v>VIC</v>
      </c>
      <c r="R330" s="22" t="str">
        <f>VLOOKUP(A330,[1]CustomerAddress!$A$1:$F$3997,5)</f>
        <v>Australia</v>
      </c>
      <c r="S330" s="22">
        <f>VLOOKUP(A330,[1]CustomerAddress!$A$1:$F$3997,6)</f>
        <v>4</v>
      </c>
      <c r="T330" s="22" t="str">
        <f>VLOOKUP(A330,Labels!$A$5:$I$3497,9)</f>
        <v>Potential Customer</v>
      </c>
    </row>
    <row r="331" spans="1:20" s="22" customFormat="1" ht="15.75" customHeight="1" x14ac:dyDescent="0.25">
      <c r="A331" s="23">
        <v>330</v>
      </c>
      <c r="B331" s="24" t="s">
        <v>461</v>
      </c>
      <c r="C331" s="24" t="s">
        <v>827</v>
      </c>
      <c r="D331" s="24" t="s">
        <v>48</v>
      </c>
      <c r="E331" s="23">
        <v>78</v>
      </c>
      <c r="F331" s="25">
        <v>21704</v>
      </c>
      <c r="G331" s="23">
        <f t="shared" ca="1" si="18"/>
        <v>61.884419758371394</v>
      </c>
      <c r="H331" s="23" t="str">
        <f t="shared" ca="1" si="21"/>
        <v>61-70</v>
      </c>
      <c r="I331" s="24" t="s">
        <v>53</v>
      </c>
      <c r="J331" s="24" t="s">
        <v>84</v>
      </c>
      <c r="K331" s="24" t="s">
        <v>66</v>
      </c>
      <c r="L331" s="24" t="s">
        <v>44</v>
      </c>
      <c r="M331" s="24" t="s">
        <v>45</v>
      </c>
      <c r="N331" s="23">
        <v>7</v>
      </c>
      <c r="O331" s="22" t="str">
        <f>VLOOKUP(A331,[1]CustomerAddress!$A$1:$F$3997,2)</f>
        <v>3 Golf Course Avenue</v>
      </c>
      <c r="P331" s="22">
        <f>VLOOKUP(A331,[1]CustomerAddress!$A$1:$F$3997,3)</f>
        <v>2203</v>
      </c>
      <c r="Q331" s="22" t="str">
        <f>VLOOKUP(A331,[1]CustomerAddress!$A$1:$F$3997,4)</f>
        <v>NSW</v>
      </c>
      <c r="R331" s="22" t="str">
        <f>VLOOKUP(A331,[1]CustomerAddress!$A$1:$F$3997,5)</f>
        <v>Australia</v>
      </c>
      <c r="S331" s="22">
        <f>VLOOKUP(A331,[1]CustomerAddress!$A$1:$F$3997,6)</f>
        <v>9</v>
      </c>
      <c r="T331" s="22" t="str">
        <f>VLOOKUP(A331,Labels!$A$5:$I$3497,9)</f>
        <v>Almost Lost Customer</v>
      </c>
    </row>
    <row r="332" spans="1:20" s="22" customFormat="1" ht="15.75" customHeight="1" x14ac:dyDescent="0.25">
      <c r="A332" s="23">
        <v>331</v>
      </c>
      <c r="B332" s="24" t="s">
        <v>828</v>
      </c>
      <c r="C332" s="24" t="s">
        <v>829</v>
      </c>
      <c r="D332" s="24" t="s">
        <v>48</v>
      </c>
      <c r="E332" s="23">
        <v>87</v>
      </c>
      <c r="F332" s="25">
        <v>36061</v>
      </c>
      <c r="G332" s="23">
        <f t="shared" ca="1" si="18"/>
        <v>22.550173183028928</v>
      </c>
      <c r="H332" s="23" t="str">
        <f t="shared" ca="1" si="21"/>
        <v>21-30</v>
      </c>
      <c r="I332" s="24" t="s">
        <v>574</v>
      </c>
      <c r="J332" s="24" t="s">
        <v>42</v>
      </c>
      <c r="K332" s="24" t="s">
        <v>43</v>
      </c>
      <c r="L332" s="24" t="s">
        <v>44</v>
      </c>
      <c r="M332" s="24" t="s">
        <v>45</v>
      </c>
      <c r="N332" s="23">
        <v>3</v>
      </c>
      <c r="O332" s="22" t="str">
        <f>VLOOKUP(A332,[1]CustomerAddress!$A$1:$F$3997,2)</f>
        <v>042 Bunker Hill Avenue</v>
      </c>
      <c r="P332" s="22">
        <f>VLOOKUP(A332,[1]CustomerAddress!$A$1:$F$3997,3)</f>
        <v>2088</v>
      </c>
      <c r="Q332" s="22" t="str">
        <f>VLOOKUP(A332,[1]CustomerAddress!$A$1:$F$3997,4)</f>
        <v>NSW</v>
      </c>
      <c r="R332" s="22" t="str">
        <f>VLOOKUP(A332,[1]CustomerAddress!$A$1:$F$3997,5)</f>
        <v>Australia</v>
      </c>
      <c r="S332" s="22">
        <f>VLOOKUP(A332,[1]CustomerAddress!$A$1:$F$3997,6)</f>
        <v>8</v>
      </c>
      <c r="T332" s="22" t="str">
        <f>VLOOKUP(A332,Labels!$A$5:$I$3497,9)</f>
        <v>Losing Customer</v>
      </c>
    </row>
    <row r="333" spans="1:20" s="22" customFormat="1" ht="15.75" customHeight="1" x14ac:dyDescent="0.25">
      <c r="A333" s="23">
        <v>332</v>
      </c>
      <c r="B333" s="24" t="s">
        <v>830</v>
      </c>
      <c r="C333" s="24" t="s">
        <v>831</v>
      </c>
      <c r="D333" s="24" t="s">
        <v>40</v>
      </c>
      <c r="E333" s="23">
        <v>23</v>
      </c>
      <c r="F333" s="25">
        <v>28721</v>
      </c>
      <c r="G333" s="23">
        <f t="shared" ca="1" si="18"/>
        <v>42.659762224124819</v>
      </c>
      <c r="H333" s="23" t="str">
        <f t="shared" ca="1" si="21"/>
        <v>41-50</v>
      </c>
      <c r="I333" s="24" t="s">
        <v>186</v>
      </c>
      <c r="J333" s="24" t="s">
        <v>42</v>
      </c>
      <c r="K333" s="24" t="s">
        <v>66</v>
      </c>
      <c r="L333" s="24" t="s">
        <v>44</v>
      </c>
      <c r="M333" s="24" t="s">
        <v>57</v>
      </c>
      <c r="N333" s="23">
        <v>14</v>
      </c>
      <c r="O333" s="22" t="str">
        <f>VLOOKUP(A333,[1]CustomerAddress!$A$1:$F$3997,2)</f>
        <v>45793 Nancy Plaza</v>
      </c>
      <c r="P333" s="22">
        <f>VLOOKUP(A333,[1]CustomerAddress!$A$1:$F$3997,3)</f>
        <v>4226</v>
      </c>
      <c r="Q333" s="22" t="str">
        <f>VLOOKUP(A333,[1]CustomerAddress!$A$1:$F$3997,4)</f>
        <v>QLD</v>
      </c>
      <c r="R333" s="22" t="str">
        <f>VLOOKUP(A333,[1]CustomerAddress!$A$1:$F$3997,5)</f>
        <v>Australia</v>
      </c>
      <c r="S333" s="22">
        <f>VLOOKUP(A333,[1]CustomerAddress!$A$1:$F$3997,6)</f>
        <v>8</v>
      </c>
      <c r="T333" s="22" t="str">
        <f>VLOOKUP(A333,Labels!$A$5:$I$3497,9)</f>
        <v>Lost Customer</v>
      </c>
    </row>
    <row r="334" spans="1:20" s="22" customFormat="1" ht="15.75" customHeight="1" x14ac:dyDescent="0.25">
      <c r="A334" s="23">
        <v>333</v>
      </c>
      <c r="B334" s="24" t="s">
        <v>832</v>
      </c>
      <c r="C334" s="24" t="s">
        <v>833</v>
      </c>
      <c r="D334" s="24" t="s">
        <v>40</v>
      </c>
      <c r="E334" s="23">
        <v>25</v>
      </c>
      <c r="F334" s="25">
        <v>23913</v>
      </c>
      <c r="G334" s="23">
        <f t="shared" ca="1" si="18"/>
        <v>55.832364963850843</v>
      </c>
      <c r="H334" s="23" t="str">
        <f t="shared" ca="1" si="21"/>
        <v>51-60</v>
      </c>
      <c r="I334" s="24" t="s">
        <v>99</v>
      </c>
      <c r="J334" s="24" t="s">
        <v>50</v>
      </c>
      <c r="K334" s="24" t="s">
        <v>62</v>
      </c>
      <c r="L334" s="24" t="s">
        <v>44</v>
      </c>
      <c r="M334" s="24" t="s">
        <v>45</v>
      </c>
      <c r="N334" s="23">
        <v>8</v>
      </c>
      <c r="O334" s="22" t="str">
        <f>VLOOKUP(A334,[1]CustomerAddress!$A$1:$F$3997,2)</f>
        <v>314 Northland Plaza</v>
      </c>
      <c r="P334" s="22">
        <f>VLOOKUP(A334,[1]CustomerAddress!$A$1:$F$3997,3)</f>
        <v>4213</v>
      </c>
      <c r="Q334" s="22" t="str">
        <f>VLOOKUP(A334,[1]CustomerAddress!$A$1:$F$3997,4)</f>
        <v>QLD</v>
      </c>
      <c r="R334" s="22" t="str">
        <f>VLOOKUP(A334,[1]CustomerAddress!$A$1:$F$3997,5)</f>
        <v>Australia</v>
      </c>
      <c r="S334" s="22">
        <f>VLOOKUP(A334,[1]CustomerAddress!$A$1:$F$3997,6)</f>
        <v>5</v>
      </c>
      <c r="T334" s="22" t="str">
        <f>VLOOKUP(A334,Labels!$A$5:$I$3497,9)</f>
        <v>Potential Customer</v>
      </c>
    </row>
    <row r="335" spans="1:20" s="22" customFormat="1" ht="15.75" customHeight="1" x14ac:dyDescent="0.25">
      <c r="A335" s="23">
        <v>334</v>
      </c>
      <c r="B335" s="24" t="s">
        <v>834</v>
      </c>
      <c r="C335" s="24" t="s">
        <v>835</v>
      </c>
      <c r="D335" s="24" t="s">
        <v>40</v>
      </c>
      <c r="E335" s="23">
        <v>71</v>
      </c>
      <c r="F335" s="25">
        <v>36300</v>
      </c>
      <c r="G335" s="23">
        <f t="shared" ca="1" si="18"/>
        <v>21.895378662480983</v>
      </c>
      <c r="H335" s="23" t="str">
        <f t="shared" ca="1" si="21"/>
        <v>21-30</v>
      </c>
      <c r="I335" s="24" t="s">
        <v>387</v>
      </c>
      <c r="J335" s="24" t="s">
        <v>50</v>
      </c>
      <c r="K335" s="24" t="s">
        <v>62</v>
      </c>
      <c r="L335" s="24" t="s">
        <v>44</v>
      </c>
      <c r="M335" s="24" t="s">
        <v>45</v>
      </c>
      <c r="N335" s="23">
        <v>3</v>
      </c>
      <c r="O335" s="22" t="str">
        <f>VLOOKUP(A335,[1]CustomerAddress!$A$1:$F$3997,2)</f>
        <v>3093 Mockingbird Place</v>
      </c>
      <c r="P335" s="22">
        <f>VLOOKUP(A335,[1]CustomerAddress!$A$1:$F$3997,3)</f>
        <v>3356</v>
      </c>
      <c r="Q335" s="22" t="str">
        <f>VLOOKUP(A335,[1]CustomerAddress!$A$1:$F$3997,4)</f>
        <v>VIC</v>
      </c>
      <c r="R335" s="22" t="str">
        <f>VLOOKUP(A335,[1]CustomerAddress!$A$1:$F$3997,5)</f>
        <v>Australia</v>
      </c>
      <c r="S335" s="22">
        <f>VLOOKUP(A335,[1]CustomerAddress!$A$1:$F$3997,6)</f>
        <v>2</v>
      </c>
      <c r="T335" s="22" t="str">
        <f>VLOOKUP(A335,Labels!$A$5:$I$3497,9)</f>
        <v>High Risk Customer</v>
      </c>
    </row>
    <row r="336" spans="1:20" s="22" customFormat="1" ht="15.75" customHeight="1" x14ac:dyDescent="0.25">
      <c r="A336" s="23">
        <v>335</v>
      </c>
      <c r="B336" s="24" t="s">
        <v>836</v>
      </c>
      <c r="C336" s="24" t="s">
        <v>837</v>
      </c>
      <c r="D336" s="24" t="s">
        <v>40</v>
      </c>
      <c r="E336" s="23">
        <v>20</v>
      </c>
      <c r="F336" s="25">
        <v>30425</v>
      </c>
      <c r="G336" s="23">
        <f t="shared" ca="1" si="18"/>
        <v>37.991269073439888</v>
      </c>
      <c r="H336" s="23" t="str">
        <f t="shared" ca="1" si="21"/>
        <v>31-40</v>
      </c>
      <c r="I336" s="24" t="s">
        <v>60</v>
      </c>
      <c r="J336" s="24" t="s">
        <v>61</v>
      </c>
      <c r="K336" s="24" t="s">
        <v>62</v>
      </c>
      <c r="L336" s="24" t="s">
        <v>44</v>
      </c>
      <c r="M336" s="24" t="s">
        <v>57</v>
      </c>
      <c r="N336" s="23">
        <v>8</v>
      </c>
      <c r="O336" s="22" t="str">
        <f>VLOOKUP(A336,[1]CustomerAddress!$A$1:$F$3997,2)</f>
        <v>82 Mcbride Trail</v>
      </c>
      <c r="P336" s="22">
        <f>VLOOKUP(A336,[1]CustomerAddress!$A$1:$F$3997,3)</f>
        <v>3223</v>
      </c>
      <c r="Q336" s="22" t="str">
        <f>VLOOKUP(A336,[1]CustomerAddress!$A$1:$F$3997,4)</f>
        <v>VIC</v>
      </c>
      <c r="R336" s="22" t="str">
        <f>VLOOKUP(A336,[1]CustomerAddress!$A$1:$F$3997,5)</f>
        <v>Australia</v>
      </c>
      <c r="S336" s="22">
        <f>VLOOKUP(A336,[1]CustomerAddress!$A$1:$F$3997,6)</f>
        <v>6</v>
      </c>
      <c r="T336" s="22" t="str">
        <f>VLOOKUP(A336,Labels!$A$5:$I$3497,9)</f>
        <v>Late Bloomer</v>
      </c>
    </row>
    <row r="337" spans="1:20" s="22" customFormat="1" ht="15.75" customHeight="1" x14ac:dyDescent="0.25">
      <c r="A337" s="23">
        <v>336</v>
      </c>
      <c r="B337" s="24" t="s">
        <v>838</v>
      </c>
      <c r="C337" s="24" t="s">
        <v>839</v>
      </c>
      <c r="D337" s="24" t="s">
        <v>40</v>
      </c>
      <c r="E337" s="23">
        <v>91</v>
      </c>
      <c r="F337" s="25">
        <v>29226</v>
      </c>
      <c r="G337" s="23">
        <f t="shared" ca="1" si="18"/>
        <v>41.276200580289199</v>
      </c>
      <c r="H337" s="23" t="str">
        <f t="shared" ca="1" si="21"/>
        <v>41-50</v>
      </c>
      <c r="J337" s="24" t="s">
        <v>84</v>
      </c>
      <c r="K337" s="24" t="s">
        <v>66</v>
      </c>
      <c r="L337" s="24" t="s">
        <v>44</v>
      </c>
      <c r="M337" s="24" t="s">
        <v>57</v>
      </c>
      <c r="N337" s="23">
        <v>3</v>
      </c>
      <c r="O337" s="22" t="str">
        <f>VLOOKUP(A337,[1]CustomerAddress!$A$1:$F$3997,2)</f>
        <v>24044 Bonner Hill</v>
      </c>
      <c r="P337" s="22">
        <f>VLOOKUP(A337,[1]CustomerAddress!$A$1:$F$3997,3)</f>
        <v>3032</v>
      </c>
      <c r="Q337" s="22" t="str">
        <f>VLOOKUP(A337,[1]CustomerAddress!$A$1:$F$3997,4)</f>
        <v>VIC</v>
      </c>
      <c r="R337" s="22" t="str">
        <f>VLOOKUP(A337,[1]CustomerAddress!$A$1:$F$3997,5)</f>
        <v>Australia</v>
      </c>
      <c r="S337" s="22">
        <f>VLOOKUP(A337,[1]CustomerAddress!$A$1:$F$3997,6)</f>
        <v>8</v>
      </c>
      <c r="T337" s="22" t="str">
        <f>VLOOKUP(A337,Labels!$A$5:$I$3497,9)</f>
        <v>High Risk Customer</v>
      </c>
    </row>
    <row r="338" spans="1:20" s="22" customFormat="1" ht="15.75" customHeight="1" x14ac:dyDescent="0.25">
      <c r="A338" s="23">
        <v>337</v>
      </c>
      <c r="B338" s="24" t="s">
        <v>840</v>
      </c>
      <c r="C338" s="24" t="s">
        <v>841</v>
      </c>
      <c r="D338" s="24" t="s">
        <v>40</v>
      </c>
      <c r="E338" s="23">
        <v>67</v>
      </c>
      <c r="F338" s="25">
        <v>29136</v>
      </c>
      <c r="G338" s="23">
        <f t="shared" ca="1" si="18"/>
        <v>41.522775922754953</v>
      </c>
      <c r="H338" s="23" t="str">
        <f t="shared" ca="1" si="21"/>
        <v>41-50</v>
      </c>
      <c r="I338" s="24" t="s">
        <v>842</v>
      </c>
      <c r="J338" s="24" t="s">
        <v>75</v>
      </c>
      <c r="K338" s="24" t="s">
        <v>66</v>
      </c>
      <c r="L338" s="24" t="s">
        <v>44</v>
      </c>
      <c r="M338" s="24" t="s">
        <v>45</v>
      </c>
      <c r="N338" s="23">
        <v>12</v>
      </c>
      <c r="O338" s="22" t="str">
        <f>VLOOKUP(A338,[1]CustomerAddress!$A$1:$F$3997,2)</f>
        <v>1 Rowland Circle</v>
      </c>
      <c r="P338" s="22">
        <f>VLOOKUP(A338,[1]CustomerAddress!$A$1:$F$3997,3)</f>
        <v>3105</v>
      </c>
      <c r="Q338" s="22" t="str">
        <f>VLOOKUP(A338,[1]CustomerAddress!$A$1:$F$3997,4)</f>
        <v>VIC</v>
      </c>
      <c r="R338" s="22" t="str">
        <f>VLOOKUP(A338,[1]CustomerAddress!$A$1:$F$3997,5)</f>
        <v>Australia</v>
      </c>
      <c r="S338" s="22">
        <f>VLOOKUP(A338,[1]CustomerAddress!$A$1:$F$3997,6)</f>
        <v>10</v>
      </c>
      <c r="T338" s="22" t="str">
        <f>VLOOKUP(A338,Labels!$A$5:$I$3497,9)</f>
        <v>Potential Customer</v>
      </c>
    </row>
    <row r="339" spans="1:20" s="22" customFormat="1" ht="15.75" customHeight="1" x14ac:dyDescent="0.25">
      <c r="A339" s="23">
        <v>338</v>
      </c>
      <c r="B339" s="24" t="s">
        <v>843</v>
      </c>
      <c r="C339" s="24" t="s">
        <v>844</v>
      </c>
      <c r="D339" s="24" t="s">
        <v>40</v>
      </c>
      <c r="E339" s="23">
        <v>33</v>
      </c>
      <c r="F339" s="25">
        <v>21258</v>
      </c>
      <c r="G339" s="23">
        <f t="shared" ca="1" si="18"/>
        <v>63.106337566590568</v>
      </c>
      <c r="H339" s="23" t="str">
        <f t="shared" ca="1" si="21"/>
        <v>61-70</v>
      </c>
      <c r="J339" s="24" t="s">
        <v>42</v>
      </c>
      <c r="K339" s="24" t="s">
        <v>43</v>
      </c>
      <c r="L339" s="24" t="s">
        <v>44</v>
      </c>
      <c r="M339" s="24" t="s">
        <v>57</v>
      </c>
      <c r="N339" s="23">
        <v>19</v>
      </c>
      <c r="O339" s="22" t="str">
        <f>VLOOKUP(A339,[1]CustomerAddress!$A$1:$F$3997,2)</f>
        <v>7 Arapahoe Pass</v>
      </c>
      <c r="P339" s="22">
        <f>VLOOKUP(A339,[1]CustomerAddress!$A$1:$F$3997,3)</f>
        <v>3101</v>
      </c>
      <c r="Q339" s="22" t="str">
        <f>VLOOKUP(A339,[1]CustomerAddress!$A$1:$F$3997,4)</f>
        <v>VIC</v>
      </c>
      <c r="R339" s="22" t="str">
        <f>VLOOKUP(A339,[1]CustomerAddress!$A$1:$F$3997,5)</f>
        <v>Australia</v>
      </c>
      <c r="S339" s="22">
        <f>VLOOKUP(A339,[1]CustomerAddress!$A$1:$F$3997,6)</f>
        <v>12</v>
      </c>
      <c r="T339" s="22" t="str">
        <f>VLOOKUP(A339,Labels!$A$5:$I$3497,9)</f>
        <v>Becoming Loyal</v>
      </c>
    </row>
    <row r="340" spans="1:20" s="22" customFormat="1" ht="15.75" customHeight="1" x14ac:dyDescent="0.25">
      <c r="A340" s="23">
        <v>339</v>
      </c>
      <c r="B340" s="24" t="s">
        <v>845</v>
      </c>
      <c r="C340" s="24" t="s">
        <v>846</v>
      </c>
      <c r="D340" s="24" t="s">
        <v>40</v>
      </c>
      <c r="E340" s="23">
        <v>56</v>
      </c>
      <c r="F340" s="25">
        <v>29231</v>
      </c>
      <c r="G340" s="23">
        <f t="shared" ca="1" si="18"/>
        <v>41.262501950152213</v>
      </c>
      <c r="H340" s="23" t="str">
        <f t="shared" ca="1" si="21"/>
        <v>41-50</v>
      </c>
      <c r="I340" s="24" t="s">
        <v>847</v>
      </c>
      <c r="J340" s="24" t="s">
        <v>42</v>
      </c>
      <c r="K340" s="24" t="s">
        <v>43</v>
      </c>
      <c r="L340" s="24" t="s">
        <v>44</v>
      </c>
      <c r="M340" s="24" t="s">
        <v>57</v>
      </c>
      <c r="N340" s="23">
        <v>12</v>
      </c>
      <c r="O340" s="22" t="str">
        <f>VLOOKUP(A340,[1]CustomerAddress!$A$1:$F$3997,2)</f>
        <v>7905 Spaight Alley</v>
      </c>
      <c r="P340" s="22">
        <f>VLOOKUP(A340,[1]CustomerAddress!$A$1:$F$3997,3)</f>
        <v>2763</v>
      </c>
      <c r="Q340" s="22" t="str">
        <f>VLOOKUP(A340,[1]CustomerAddress!$A$1:$F$3997,4)</f>
        <v>NSW</v>
      </c>
      <c r="R340" s="22" t="str">
        <f>VLOOKUP(A340,[1]CustomerAddress!$A$1:$F$3997,5)</f>
        <v>Australia</v>
      </c>
      <c r="S340" s="22">
        <f>VLOOKUP(A340,[1]CustomerAddress!$A$1:$F$3997,6)</f>
        <v>8</v>
      </c>
      <c r="T340" s="22" t="str">
        <f>VLOOKUP(A340,Labels!$A$5:$I$3497,9)</f>
        <v>Losing Customer</v>
      </c>
    </row>
    <row r="341" spans="1:20" s="22" customFormat="1" ht="15.75" customHeight="1" x14ac:dyDescent="0.25">
      <c r="A341" s="23">
        <v>340</v>
      </c>
      <c r="B341" s="24" t="s">
        <v>848</v>
      </c>
      <c r="C341" s="24" t="s">
        <v>849</v>
      </c>
      <c r="D341" s="24" t="s">
        <v>48</v>
      </c>
      <c r="E341" s="23">
        <v>39</v>
      </c>
      <c r="F341" s="25">
        <v>26876</v>
      </c>
      <c r="G341" s="23">
        <f t="shared" ca="1" si="18"/>
        <v>47.714556744672763</v>
      </c>
      <c r="H341" s="23" t="str">
        <f t="shared" ca="1" si="21"/>
        <v>41-50</v>
      </c>
      <c r="J341" s="24" t="s">
        <v>75</v>
      </c>
      <c r="K341" s="24" t="s">
        <v>43</v>
      </c>
      <c r="L341" s="24" t="s">
        <v>44</v>
      </c>
      <c r="M341" s="24" t="s">
        <v>45</v>
      </c>
      <c r="N341" s="23">
        <v>17</v>
      </c>
      <c r="O341" s="22" t="str">
        <f>VLOOKUP(A341,[1]CustomerAddress!$A$1:$F$3997,2)</f>
        <v>8 Grayhawk Circle</v>
      </c>
      <c r="P341" s="22">
        <f>VLOOKUP(A341,[1]CustomerAddress!$A$1:$F$3997,3)</f>
        <v>2089</v>
      </c>
      <c r="Q341" s="22" t="str">
        <f>VLOOKUP(A341,[1]CustomerAddress!$A$1:$F$3997,4)</f>
        <v>NSW</v>
      </c>
      <c r="R341" s="22" t="str">
        <f>VLOOKUP(A341,[1]CustomerAddress!$A$1:$F$3997,5)</f>
        <v>Australia</v>
      </c>
      <c r="S341" s="22">
        <f>VLOOKUP(A341,[1]CustomerAddress!$A$1:$F$3997,6)</f>
        <v>10</v>
      </c>
      <c r="T341" s="22" t="str">
        <f>VLOOKUP(A341,Labels!$A$5:$I$3497,9)</f>
        <v>Potential Customer</v>
      </c>
    </row>
    <row r="342" spans="1:20" s="22" customFormat="1" ht="15.75" customHeight="1" x14ac:dyDescent="0.25">
      <c r="A342" s="23">
        <v>341</v>
      </c>
      <c r="B342" s="24" t="s">
        <v>850</v>
      </c>
      <c r="C342" s="24" t="s">
        <v>851</v>
      </c>
      <c r="D342" s="24" t="s">
        <v>48</v>
      </c>
      <c r="E342" s="23">
        <v>10</v>
      </c>
      <c r="F342" s="25">
        <v>27997</v>
      </c>
      <c r="G342" s="23">
        <f t="shared" ca="1" si="18"/>
        <v>44.643323867960433</v>
      </c>
      <c r="H342" s="23" t="str">
        <f t="shared" ca="1" si="21"/>
        <v>41-50</v>
      </c>
      <c r="I342" s="24" t="s">
        <v>852</v>
      </c>
      <c r="J342" s="24" t="s">
        <v>50</v>
      </c>
      <c r="K342" s="24" t="s">
        <v>43</v>
      </c>
      <c r="L342" s="24" t="s">
        <v>44</v>
      </c>
      <c r="M342" s="24" t="s">
        <v>57</v>
      </c>
      <c r="N342" s="23">
        <v>5</v>
      </c>
      <c r="O342" s="22" t="str">
        <f>VLOOKUP(A342,[1]CustomerAddress!$A$1:$F$3997,2)</f>
        <v>3 Lyons Road</v>
      </c>
      <c r="P342" s="22">
        <f>VLOOKUP(A342,[1]CustomerAddress!$A$1:$F$3997,3)</f>
        <v>2759</v>
      </c>
      <c r="Q342" s="22" t="str">
        <f>VLOOKUP(A342,[1]CustomerAddress!$A$1:$F$3997,4)</f>
        <v>NSW</v>
      </c>
      <c r="R342" s="22" t="str">
        <f>VLOOKUP(A342,[1]CustomerAddress!$A$1:$F$3997,5)</f>
        <v>Australia</v>
      </c>
      <c r="S342" s="22">
        <f>VLOOKUP(A342,[1]CustomerAddress!$A$1:$F$3997,6)</f>
        <v>8</v>
      </c>
      <c r="T342" s="22" t="str">
        <f>VLOOKUP(A342,Labels!$A$5:$I$3497,9)</f>
        <v>Lost Customer</v>
      </c>
    </row>
    <row r="343" spans="1:20" s="22" customFormat="1" ht="15.75" customHeight="1" x14ac:dyDescent="0.25">
      <c r="A343" s="23">
        <v>342</v>
      </c>
      <c r="B343" s="24" t="s">
        <v>853</v>
      </c>
      <c r="C343" s="24" t="s">
        <v>854</v>
      </c>
      <c r="D343" s="24" t="s">
        <v>48</v>
      </c>
      <c r="E343" s="23">
        <v>40</v>
      </c>
      <c r="F343" s="25">
        <v>31916</v>
      </c>
      <c r="G343" s="23">
        <f t="shared" ca="1" si="18"/>
        <v>33.906337566590572</v>
      </c>
      <c r="H343" s="23" t="str">
        <f t="shared" ca="1" si="21"/>
        <v>31-40</v>
      </c>
      <c r="I343" s="24" t="s">
        <v>855</v>
      </c>
      <c r="J343" s="24" t="s">
        <v>42</v>
      </c>
      <c r="K343" s="24" t="s">
        <v>66</v>
      </c>
      <c r="L343" s="24" t="s">
        <v>44</v>
      </c>
      <c r="M343" s="24" t="s">
        <v>57</v>
      </c>
      <c r="N343" s="23">
        <v>2</v>
      </c>
      <c r="O343" s="22" t="str">
        <f>VLOOKUP(A343,[1]CustomerAddress!$A$1:$F$3997,2)</f>
        <v>72419 Eagan Road</v>
      </c>
      <c r="P343" s="22">
        <f>VLOOKUP(A343,[1]CustomerAddress!$A$1:$F$3997,3)</f>
        <v>2040</v>
      </c>
      <c r="Q343" s="22" t="str">
        <f>VLOOKUP(A343,[1]CustomerAddress!$A$1:$F$3997,4)</f>
        <v>NSW</v>
      </c>
      <c r="R343" s="22" t="str">
        <f>VLOOKUP(A343,[1]CustomerAddress!$A$1:$F$3997,5)</f>
        <v>Australia</v>
      </c>
      <c r="S343" s="22">
        <f>VLOOKUP(A343,[1]CustomerAddress!$A$1:$F$3997,6)</f>
        <v>10</v>
      </c>
      <c r="T343" s="22" t="str">
        <f>VLOOKUP(A343,Labels!$A$5:$I$3497,9)</f>
        <v>Lost Customer</v>
      </c>
    </row>
    <row r="344" spans="1:20" s="22" customFormat="1" ht="15.75" customHeight="1" x14ac:dyDescent="0.25">
      <c r="A344" s="23">
        <v>343</v>
      </c>
      <c r="B344" s="24" t="s">
        <v>856</v>
      </c>
      <c r="C344" s="24" t="s">
        <v>857</v>
      </c>
      <c r="D344" s="24" t="s">
        <v>40</v>
      </c>
      <c r="E344" s="23">
        <v>76</v>
      </c>
      <c r="F344" s="25">
        <v>21046</v>
      </c>
      <c r="G344" s="23">
        <f t="shared" ca="1" si="18"/>
        <v>63.687159484398791</v>
      </c>
      <c r="H344" s="23" t="str">
        <f t="shared" ca="1" si="21"/>
        <v>61-70</v>
      </c>
      <c r="I344" s="24" t="s">
        <v>410</v>
      </c>
      <c r="J344" s="24" t="s">
        <v>54</v>
      </c>
      <c r="K344" s="24" t="s">
        <v>62</v>
      </c>
      <c r="L344" s="24" t="s">
        <v>44</v>
      </c>
      <c r="M344" s="24" t="s">
        <v>57</v>
      </c>
      <c r="N344" s="23">
        <v>13</v>
      </c>
      <c r="O344" s="22" t="str">
        <f>VLOOKUP(A344,[1]CustomerAddress!$A$1:$F$3997,2)</f>
        <v>6860 Green Ridge Avenue</v>
      </c>
      <c r="P344" s="22">
        <f>VLOOKUP(A344,[1]CustomerAddress!$A$1:$F$3997,3)</f>
        <v>2126</v>
      </c>
      <c r="Q344" s="22" t="str">
        <f>VLOOKUP(A344,[1]CustomerAddress!$A$1:$F$3997,4)</f>
        <v>NSW</v>
      </c>
      <c r="R344" s="22" t="str">
        <f>VLOOKUP(A344,[1]CustomerAddress!$A$1:$F$3997,5)</f>
        <v>Australia</v>
      </c>
      <c r="S344" s="22">
        <f>VLOOKUP(A344,[1]CustomerAddress!$A$1:$F$3997,6)</f>
        <v>11</v>
      </c>
      <c r="T344" s="22" t="str">
        <f>VLOOKUP(A344,Labels!$A$5:$I$3497,9)</f>
        <v>Almost Lost Customer</v>
      </c>
    </row>
    <row r="345" spans="1:20" s="22" customFormat="1" ht="15.75" customHeight="1" x14ac:dyDescent="0.25">
      <c r="A345" s="23">
        <v>344</v>
      </c>
      <c r="B345" s="24" t="s">
        <v>858</v>
      </c>
      <c r="C345" s="24" t="s">
        <v>859</v>
      </c>
      <c r="D345" s="24" t="s">
        <v>40</v>
      </c>
      <c r="E345" s="23">
        <v>91</v>
      </c>
      <c r="F345" s="25">
        <v>26863</v>
      </c>
      <c r="G345" s="23">
        <f t="shared" ca="1" si="18"/>
        <v>47.750173183028927</v>
      </c>
      <c r="H345" s="23" t="str">
        <f t="shared" ca="1" si="21"/>
        <v>41-50</v>
      </c>
      <c r="J345" s="24" t="s">
        <v>61</v>
      </c>
      <c r="K345" s="24" t="s">
        <v>66</v>
      </c>
      <c r="L345" s="24" t="s">
        <v>44</v>
      </c>
      <c r="M345" s="24" t="s">
        <v>45</v>
      </c>
      <c r="N345" s="23">
        <v>4</v>
      </c>
      <c r="O345" s="22" t="str">
        <f>VLOOKUP(A345,[1]CustomerAddress!$A$1:$F$3997,2)</f>
        <v>85 Straubel Park</v>
      </c>
      <c r="P345" s="22">
        <f>VLOOKUP(A345,[1]CustomerAddress!$A$1:$F$3997,3)</f>
        <v>2147</v>
      </c>
      <c r="Q345" s="22" t="str">
        <f>VLOOKUP(A345,[1]CustomerAddress!$A$1:$F$3997,4)</f>
        <v>NSW</v>
      </c>
      <c r="R345" s="22" t="str">
        <f>VLOOKUP(A345,[1]CustomerAddress!$A$1:$F$3997,5)</f>
        <v>Australia</v>
      </c>
      <c r="S345" s="22">
        <f>VLOOKUP(A345,[1]CustomerAddress!$A$1:$F$3997,6)</f>
        <v>9</v>
      </c>
      <c r="T345" s="22" t="str">
        <f>VLOOKUP(A345,Labels!$A$5:$I$3497,9)</f>
        <v>Platinum Customer</v>
      </c>
    </row>
    <row r="346" spans="1:20" s="22" customFormat="1" ht="15.75" customHeight="1" x14ac:dyDescent="0.25">
      <c r="A346" s="23">
        <v>345</v>
      </c>
      <c r="B346" s="24" t="s">
        <v>860</v>
      </c>
      <c r="C346" s="24" t="s">
        <v>861</v>
      </c>
      <c r="D346" s="24" t="s">
        <v>40</v>
      </c>
      <c r="E346" s="23">
        <v>74</v>
      </c>
      <c r="F346" s="25">
        <v>32542</v>
      </c>
      <c r="G346" s="23">
        <f t="shared" ca="1" si="18"/>
        <v>32.191269073439884</v>
      </c>
      <c r="H346" s="23" t="str">
        <f t="shared" ca="1" si="21"/>
        <v>31-40</v>
      </c>
      <c r="I346" s="24" t="s">
        <v>742</v>
      </c>
      <c r="J346" s="24" t="s">
        <v>42</v>
      </c>
      <c r="K346" s="24" t="s">
        <v>66</v>
      </c>
      <c r="L346" s="24" t="s">
        <v>44</v>
      </c>
      <c r="M346" s="24" t="s">
        <v>45</v>
      </c>
      <c r="N346" s="23">
        <v>17</v>
      </c>
      <c r="O346" s="22" t="str">
        <f>VLOOKUP(A346,[1]CustomerAddress!$A$1:$F$3997,2)</f>
        <v>08 Ronald Regan Plaza</v>
      </c>
      <c r="P346" s="22">
        <f>VLOOKUP(A346,[1]CustomerAddress!$A$1:$F$3997,3)</f>
        <v>2251</v>
      </c>
      <c r="Q346" s="22" t="str">
        <f>VLOOKUP(A346,[1]CustomerAddress!$A$1:$F$3997,4)</f>
        <v>NSW</v>
      </c>
      <c r="R346" s="22" t="str">
        <f>VLOOKUP(A346,[1]CustomerAddress!$A$1:$F$3997,5)</f>
        <v>Australia</v>
      </c>
      <c r="S346" s="22">
        <f>VLOOKUP(A346,[1]CustomerAddress!$A$1:$F$3997,6)</f>
        <v>9</v>
      </c>
      <c r="T346" s="22" t="str">
        <f>VLOOKUP(A346,Labels!$A$5:$I$3497,9)</f>
        <v>Potential Customer</v>
      </c>
    </row>
    <row r="347" spans="1:20" s="22" customFormat="1" ht="15.75" customHeight="1" x14ac:dyDescent="0.25">
      <c r="A347" s="23">
        <v>346</v>
      </c>
      <c r="B347" s="24" t="s">
        <v>862</v>
      </c>
      <c r="C347" s="24" t="s">
        <v>863</v>
      </c>
      <c r="D347" s="24" t="s">
        <v>48</v>
      </c>
      <c r="E347" s="23">
        <v>68</v>
      </c>
      <c r="F347" s="25">
        <v>29660</v>
      </c>
      <c r="G347" s="23">
        <f t="shared" ca="1" si="18"/>
        <v>40.087159484398789</v>
      </c>
      <c r="H347" s="23" t="str">
        <f t="shared" ca="1" si="21"/>
        <v>41-50</v>
      </c>
      <c r="I347" s="24" t="s">
        <v>728</v>
      </c>
      <c r="J347" s="24" t="s">
        <v>50</v>
      </c>
      <c r="K347" s="24" t="s">
        <v>43</v>
      </c>
      <c r="L347" s="24" t="s">
        <v>44</v>
      </c>
      <c r="M347" s="24" t="s">
        <v>57</v>
      </c>
      <c r="N347" s="23">
        <v>3</v>
      </c>
      <c r="O347" s="22" t="str">
        <f>VLOOKUP(A347,[1]CustomerAddress!$A$1:$F$3997,2)</f>
        <v>44621 Linden Drive</v>
      </c>
      <c r="P347" s="22">
        <f>VLOOKUP(A347,[1]CustomerAddress!$A$1:$F$3997,3)</f>
        <v>2155</v>
      </c>
      <c r="Q347" s="22" t="str">
        <f>VLOOKUP(A347,[1]CustomerAddress!$A$1:$F$3997,4)</f>
        <v>NSW</v>
      </c>
      <c r="R347" s="22" t="str">
        <f>VLOOKUP(A347,[1]CustomerAddress!$A$1:$F$3997,5)</f>
        <v>Australia</v>
      </c>
      <c r="S347" s="22">
        <f>VLOOKUP(A347,[1]CustomerAddress!$A$1:$F$3997,6)</f>
        <v>10</v>
      </c>
      <c r="T347" s="22" t="str">
        <f>VLOOKUP(A347,Labels!$A$5:$I$3497,9)</f>
        <v>Platinum Customer</v>
      </c>
    </row>
    <row r="348" spans="1:20" s="22" customFormat="1" ht="15.75" customHeight="1" x14ac:dyDescent="0.25">
      <c r="A348" s="23">
        <v>347</v>
      </c>
      <c r="B348" s="24" t="s">
        <v>864</v>
      </c>
      <c r="C348" s="24" t="s">
        <v>865</v>
      </c>
      <c r="D348" s="24" t="s">
        <v>48</v>
      </c>
      <c r="E348" s="23">
        <v>50</v>
      </c>
      <c r="F348" s="25">
        <v>23899</v>
      </c>
      <c r="G348" s="23">
        <f t="shared" ca="1" si="18"/>
        <v>55.870721128234408</v>
      </c>
      <c r="H348" s="23" t="str">
        <f t="shared" ca="1" si="21"/>
        <v>51-60</v>
      </c>
      <c r="I348" s="24" t="s">
        <v>344</v>
      </c>
      <c r="J348" s="24" t="s">
        <v>50</v>
      </c>
      <c r="K348" s="24" t="s">
        <v>43</v>
      </c>
      <c r="L348" s="24" t="s">
        <v>44</v>
      </c>
      <c r="M348" s="24" t="s">
        <v>57</v>
      </c>
      <c r="N348" s="23">
        <v>9</v>
      </c>
      <c r="O348" s="22" t="str">
        <f>VLOOKUP(A348,[1]CustomerAddress!$A$1:$F$3997,2)</f>
        <v>3 Moulton Lane</v>
      </c>
      <c r="P348" s="22">
        <f>VLOOKUP(A348,[1]CustomerAddress!$A$1:$F$3997,3)</f>
        <v>2153</v>
      </c>
      <c r="Q348" s="22" t="str">
        <f>VLOOKUP(A348,[1]CustomerAddress!$A$1:$F$3997,4)</f>
        <v>NSW</v>
      </c>
      <c r="R348" s="22" t="str">
        <f>VLOOKUP(A348,[1]CustomerAddress!$A$1:$F$3997,5)</f>
        <v>Australia</v>
      </c>
      <c r="S348" s="22">
        <f>VLOOKUP(A348,[1]CustomerAddress!$A$1:$F$3997,6)</f>
        <v>9</v>
      </c>
      <c r="T348" s="22" t="str">
        <f>VLOOKUP(A348,Labels!$A$5:$I$3497,9)</f>
        <v>Losing Customer</v>
      </c>
    </row>
    <row r="349" spans="1:20" s="22" customFormat="1" ht="15.75" customHeight="1" x14ac:dyDescent="0.25">
      <c r="A349" s="23">
        <v>348</v>
      </c>
      <c r="B349" s="24" t="s">
        <v>866</v>
      </c>
      <c r="C349" s="24" t="s">
        <v>867</v>
      </c>
      <c r="D349" s="24" t="s">
        <v>48</v>
      </c>
      <c r="E349" s="23">
        <v>20</v>
      </c>
      <c r="F349" s="25">
        <v>29526</v>
      </c>
      <c r="G349" s="23">
        <f t="shared" ca="1" si="18"/>
        <v>40.454282772070023</v>
      </c>
      <c r="H349" s="23" t="str">
        <f t="shared" ca="1" si="21"/>
        <v>41-50</v>
      </c>
      <c r="I349" s="24" t="s">
        <v>354</v>
      </c>
      <c r="J349" s="24" t="s">
        <v>65</v>
      </c>
      <c r="K349" s="24" t="s">
        <v>43</v>
      </c>
      <c r="L349" s="24" t="s">
        <v>44</v>
      </c>
      <c r="M349" s="24" t="s">
        <v>45</v>
      </c>
      <c r="N349" s="23">
        <v>9</v>
      </c>
      <c r="O349" s="22" t="str">
        <f>VLOOKUP(A349,[1]CustomerAddress!$A$1:$F$3997,2)</f>
        <v>7633 Mayer Plaza</v>
      </c>
      <c r="P349" s="22">
        <f>VLOOKUP(A349,[1]CustomerAddress!$A$1:$F$3997,3)</f>
        <v>2768</v>
      </c>
      <c r="Q349" s="22" t="str">
        <f>VLOOKUP(A349,[1]CustomerAddress!$A$1:$F$3997,4)</f>
        <v>NSW</v>
      </c>
      <c r="R349" s="22" t="str">
        <f>VLOOKUP(A349,[1]CustomerAddress!$A$1:$F$3997,5)</f>
        <v>Australia</v>
      </c>
      <c r="S349" s="22">
        <f>VLOOKUP(A349,[1]CustomerAddress!$A$1:$F$3997,6)</f>
        <v>10</v>
      </c>
      <c r="T349" s="22" t="str">
        <f>VLOOKUP(A349,Labels!$A$5:$I$3497,9)</f>
        <v>Evasive Customer</v>
      </c>
    </row>
    <row r="350" spans="1:20" s="22" customFormat="1" ht="15.75" customHeight="1" x14ac:dyDescent="0.25">
      <c r="A350" s="23">
        <v>349</v>
      </c>
      <c r="B350" s="24" t="s">
        <v>868</v>
      </c>
      <c r="C350" s="24" t="s">
        <v>869</v>
      </c>
      <c r="D350" s="24" t="s">
        <v>40</v>
      </c>
      <c r="E350" s="23">
        <v>35</v>
      </c>
      <c r="F350" s="25">
        <v>29691</v>
      </c>
      <c r="G350" s="23">
        <f t="shared" ca="1" si="18"/>
        <v>40.002227977549474</v>
      </c>
      <c r="H350" s="23" t="str">
        <f t="shared" ca="1" si="21"/>
        <v>41-50</v>
      </c>
      <c r="I350" s="24" t="s">
        <v>706</v>
      </c>
      <c r="J350" s="24" t="s">
        <v>84</v>
      </c>
      <c r="K350" s="24" t="s">
        <v>66</v>
      </c>
      <c r="L350" s="24" t="s">
        <v>44</v>
      </c>
      <c r="M350" s="24" t="s">
        <v>57</v>
      </c>
      <c r="N350" s="23">
        <v>4</v>
      </c>
      <c r="O350" s="22" t="str">
        <f>VLOOKUP(A350,[1]CustomerAddress!$A$1:$F$3997,2)</f>
        <v>98 Westerfield Trail</v>
      </c>
      <c r="P350" s="22">
        <f>VLOOKUP(A350,[1]CustomerAddress!$A$1:$F$3997,3)</f>
        <v>3127</v>
      </c>
      <c r="Q350" s="22" t="str">
        <f>VLOOKUP(A350,[1]CustomerAddress!$A$1:$F$3997,4)</f>
        <v>VIC</v>
      </c>
      <c r="R350" s="22" t="str">
        <f>VLOOKUP(A350,[1]CustomerAddress!$A$1:$F$3997,5)</f>
        <v>Australia</v>
      </c>
      <c r="S350" s="22">
        <f>VLOOKUP(A350,[1]CustomerAddress!$A$1:$F$3997,6)</f>
        <v>11</v>
      </c>
      <c r="T350" s="22" t="str">
        <f>VLOOKUP(A350,Labels!$A$5:$I$3497,9)</f>
        <v>Evasive Customer</v>
      </c>
    </row>
    <row r="351" spans="1:20" s="22" customFormat="1" ht="15.75" customHeight="1" x14ac:dyDescent="0.25">
      <c r="A351" s="23">
        <v>350</v>
      </c>
      <c r="B351" s="24" t="s">
        <v>870</v>
      </c>
      <c r="C351" s="24" t="s">
        <v>871</v>
      </c>
      <c r="D351" s="24" t="s">
        <v>40</v>
      </c>
      <c r="E351" s="23">
        <v>47</v>
      </c>
      <c r="F351" s="25">
        <v>28468</v>
      </c>
      <c r="G351" s="23">
        <f t="shared" ca="1" si="18"/>
        <v>43.352912909056322</v>
      </c>
      <c r="H351" s="23" t="str">
        <f t="shared" ca="1" si="21"/>
        <v>41-50</v>
      </c>
      <c r="I351" s="24" t="s">
        <v>599</v>
      </c>
      <c r="J351" s="24" t="s">
        <v>42</v>
      </c>
      <c r="K351" s="24" t="s">
        <v>43</v>
      </c>
      <c r="L351" s="24" t="s">
        <v>44</v>
      </c>
      <c r="M351" s="24" t="s">
        <v>45</v>
      </c>
      <c r="N351" s="23">
        <v>9</v>
      </c>
      <c r="O351" s="22" t="str">
        <f>VLOOKUP(A351,[1]CustomerAddress!$A$1:$F$3997,2)</f>
        <v>1826 Hazelcrest Park</v>
      </c>
      <c r="P351" s="22">
        <f>VLOOKUP(A351,[1]CustomerAddress!$A$1:$F$3997,3)</f>
        <v>3087</v>
      </c>
      <c r="Q351" s="22" t="str">
        <f>VLOOKUP(A351,[1]CustomerAddress!$A$1:$F$3997,4)</f>
        <v>VIC</v>
      </c>
      <c r="R351" s="22" t="str">
        <f>VLOOKUP(A351,[1]CustomerAddress!$A$1:$F$3997,5)</f>
        <v>Australia</v>
      </c>
      <c r="S351" s="22">
        <f>VLOOKUP(A351,[1]CustomerAddress!$A$1:$F$3997,6)</f>
        <v>9</v>
      </c>
      <c r="T351" s="22" t="str">
        <f>VLOOKUP(A351,Labels!$A$5:$I$3497,9)</f>
        <v>Becoming Loyal</v>
      </c>
    </row>
    <row r="352" spans="1:20" s="22" customFormat="1" ht="15.75" customHeight="1" x14ac:dyDescent="0.25">
      <c r="A352" s="23">
        <v>351</v>
      </c>
      <c r="B352" s="24" t="s">
        <v>872</v>
      </c>
      <c r="C352" s="24" t="s">
        <v>873</v>
      </c>
      <c r="D352" s="24" t="s">
        <v>48</v>
      </c>
      <c r="E352" s="23">
        <v>69</v>
      </c>
      <c r="F352" s="25">
        <v>36292</v>
      </c>
      <c r="G352" s="23">
        <f t="shared" ca="1" si="18"/>
        <v>21.917296470700158</v>
      </c>
      <c r="H352" s="23" t="str">
        <f t="shared" ca="1" si="21"/>
        <v>21-30</v>
      </c>
      <c r="I352" s="24" t="s">
        <v>480</v>
      </c>
      <c r="J352" s="24" t="s">
        <v>42</v>
      </c>
      <c r="K352" s="24" t="s">
        <v>43</v>
      </c>
      <c r="L352" s="24" t="s">
        <v>44</v>
      </c>
      <c r="M352" s="24" t="s">
        <v>45</v>
      </c>
      <c r="N352" s="23">
        <v>2</v>
      </c>
      <c r="O352" s="22" t="str">
        <f>VLOOKUP(A352,[1]CustomerAddress!$A$1:$F$3997,2)</f>
        <v>98 Sutteridge Point</v>
      </c>
      <c r="P352" s="22">
        <f>VLOOKUP(A352,[1]CustomerAddress!$A$1:$F$3997,3)</f>
        <v>3131</v>
      </c>
      <c r="Q352" s="22" t="str">
        <f>VLOOKUP(A352,[1]CustomerAddress!$A$1:$F$3997,4)</f>
        <v>VIC</v>
      </c>
      <c r="R352" s="22" t="str">
        <f>VLOOKUP(A352,[1]CustomerAddress!$A$1:$F$3997,5)</f>
        <v>Australia</v>
      </c>
      <c r="S352" s="22">
        <f>VLOOKUP(A352,[1]CustomerAddress!$A$1:$F$3997,6)</f>
        <v>10</v>
      </c>
      <c r="T352" s="22" t="str">
        <f>VLOOKUP(A352,Labels!$A$5:$I$3497,9)</f>
        <v>Recent Customer</v>
      </c>
    </row>
    <row r="353" spans="1:20" s="22" customFormat="1" ht="15.75" customHeight="1" x14ac:dyDescent="0.25">
      <c r="A353" s="23">
        <v>352</v>
      </c>
      <c r="B353" s="24" t="s">
        <v>874</v>
      </c>
      <c r="C353" s="24" t="s">
        <v>875</v>
      </c>
      <c r="D353" s="24" t="s">
        <v>48</v>
      </c>
      <c r="E353" s="23">
        <v>12</v>
      </c>
      <c r="F353" s="25">
        <v>29044</v>
      </c>
      <c r="G353" s="23">
        <f t="shared" ca="1" si="18"/>
        <v>41.774830717275499</v>
      </c>
      <c r="H353" s="23" t="str">
        <f t="shared" ca="1" si="21"/>
        <v>41-50</v>
      </c>
      <c r="I353" s="24" t="s">
        <v>688</v>
      </c>
      <c r="J353" s="24" t="s">
        <v>65</v>
      </c>
      <c r="K353" s="24" t="s">
        <v>43</v>
      </c>
      <c r="L353" s="24" t="s">
        <v>44</v>
      </c>
      <c r="M353" s="24" t="s">
        <v>57</v>
      </c>
      <c r="N353" s="23">
        <v>4</v>
      </c>
      <c r="O353" s="22" t="str">
        <f>VLOOKUP(A353,[1]CustomerAddress!$A$1:$F$3997,2)</f>
        <v>6 Sunbrook Center</v>
      </c>
      <c r="P353" s="22">
        <f>VLOOKUP(A353,[1]CustomerAddress!$A$1:$F$3997,3)</f>
        <v>4350</v>
      </c>
      <c r="Q353" s="22" t="str">
        <f>VLOOKUP(A353,[1]CustomerAddress!$A$1:$F$3997,4)</f>
        <v>QLD</v>
      </c>
      <c r="R353" s="22" t="str">
        <f>VLOOKUP(A353,[1]CustomerAddress!$A$1:$F$3997,5)</f>
        <v>Australia</v>
      </c>
      <c r="S353" s="22">
        <f>VLOOKUP(A353,[1]CustomerAddress!$A$1:$F$3997,6)</f>
        <v>6</v>
      </c>
      <c r="T353" s="22" t="str">
        <f>VLOOKUP(A353,Labels!$A$5:$I$3497,9)</f>
        <v>Potential Customer</v>
      </c>
    </row>
    <row r="354" spans="1:20" s="22" customFormat="1" ht="15.75" customHeight="1" x14ac:dyDescent="0.25">
      <c r="A354" s="23">
        <v>353</v>
      </c>
      <c r="B354" s="24" t="s">
        <v>876</v>
      </c>
      <c r="C354" s="24" t="s">
        <v>877</v>
      </c>
      <c r="D354" s="24" t="s">
        <v>40</v>
      </c>
      <c r="E354" s="23">
        <v>9</v>
      </c>
      <c r="F354" s="25">
        <v>29503</v>
      </c>
      <c r="G354" s="23">
        <f t="shared" ca="1" si="18"/>
        <v>40.51729647070016</v>
      </c>
      <c r="H354" s="23" t="str">
        <f t="shared" ca="1" si="21"/>
        <v>41-50</v>
      </c>
      <c r="I354" s="24" t="s">
        <v>151</v>
      </c>
      <c r="J354" s="24" t="s">
        <v>61</v>
      </c>
      <c r="K354" s="24" t="s">
        <v>43</v>
      </c>
      <c r="L354" s="24" t="s">
        <v>44</v>
      </c>
      <c r="M354" s="24" t="s">
        <v>57</v>
      </c>
      <c r="N354" s="23">
        <v>3</v>
      </c>
      <c r="O354" s="22" t="str">
        <f>VLOOKUP(A354,[1]CustomerAddress!$A$1:$F$3997,2)</f>
        <v>143 Elka Circle</v>
      </c>
      <c r="P354" s="22">
        <f>VLOOKUP(A354,[1]CustomerAddress!$A$1:$F$3997,3)</f>
        <v>3134</v>
      </c>
      <c r="Q354" s="22" t="str">
        <f>VLOOKUP(A354,[1]CustomerAddress!$A$1:$F$3997,4)</f>
        <v>VIC</v>
      </c>
      <c r="R354" s="22" t="str">
        <f>VLOOKUP(A354,[1]CustomerAddress!$A$1:$F$3997,5)</f>
        <v>Australia</v>
      </c>
      <c r="S354" s="22">
        <f>VLOOKUP(A354,[1]CustomerAddress!$A$1:$F$3997,6)</f>
        <v>9</v>
      </c>
      <c r="T354" s="22" t="str">
        <f>VLOOKUP(A354,Labels!$A$5:$I$3497,9)</f>
        <v>Recent Customer</v>
      </c>
    </row>
    <row r="355" spans="1:20" s="22" customFormat="1" ht="15.75" customHeight="1" x14ac:dyDescent="0.25">
      <c r="A355" s="23">
        <v>354</v>
      </c>
      <c r="B355" s="24" t="s">
        <v>878</v>
      </c>
      <c r="C355" s="24" t="s">
        <v>879</v>
      </c>
      <c r="D355" s="24" t="s">
        <v>40</v>
      </c>
      <c r="E355" s="23">
        <v>87</v>
      </c>
      <c r="F355" s="25">
        <v>29551</v>
      </c>
      <c r="G355" s="23">
        <f t="shared" ca="1" si="18"/>
        <v>40.385789621385094</v>
      </c>
      <c r="H355" s="23" t="str">
        <f t="shared" ca="1" si="21"/>
        <v>41-50</v>
      </c>
      <c r="I355" s="24" t="s">
        <v>141</v>
      </c>
      <c r="J355" s="24" t="s">
        <v>54</v>
      </c>
      <c r="K355" s="24" t="s">
        <v>43</v>
      </c>
      <c r="L355" s="24" t="s">
        <v>44</v>
      </c>
      <c r="M355" s="24" t="s">
        <v>57</v>
      </c>
      <c r="N355" s="23">
        <v>9</v>
      </c>
      <c r="O355" s="22" t="str">
        <f>VLOOKUP(A355,[1]CustomerAddress!$A$1:$F$3997,2)</f>
        <v>0293 Porter Crossing</v>
      </c>
      <c r="P355" s="22">
        <f>VLOOKUP(A355,[1]CustomerAddress!$A$1:$F$3997,3)</f>
        <v>2830</v>
      </c>
      <c r="Q355" s="22" t="str">
        <f>VLOOKUP(A355,[1]CustomerAddress!$A$1:$F$3997,4)</f>
        <v>NSW</v>
      </c>
      <c r="R355" s="22" t="str">
        <f>VLOOKUP(A355,[1]CustomerAddress!$A$1:$F$3997,5)</f>
        <v>Australia</v>
      </c>
      <c r="S355" s="22">
        <f>VLOOKUP(A355,[1]CustomerAddress!$A$1:$F$3997,6)</f>
        <v>5</v>
      </c>
      <c r="T355" s="22" t="str">
        <f>VLOOKUP(A355,Labels!$A$5:$I$3497,9)</f>
        <v>High Risk Customer</v>
      </c>
    </row>
    <row r="356" spans="1:20" s="22" customFormat="1" ht="15.75" customHeight="1" x14ac:dyDescent="0.25">
      <c r="A356" s="23">
        <v>355</v>
      </c>
      <c r="B356" s="24" t="s">
        <v>880</v>
      </c>
      <c r="C356" s="24" t="s">
        <v>881</v>
      </c>
      <c r="D356" s="24" t="s">
        <v>40</v>
      </c>
      <c r="E356" s="23">
        <v>97</v>
      </c>
      <c r="F356" s="25">
        <v>29007</v>
      </c>
      <c r="G356" s="23">
        <f t="shared" ca="1" si="18"/>
        <v>41.876200580289201</v>
      </c>
      <c r="H356" s="23" t="str">
        <f t="shared" ca="1" si="21"/>
        <v>41-50</v>
      </c>
      <c r="I356" s="24" t="s">
        <v>753</v>
      </c>
      <c r="J356" s="24" t="s">
        <v>65</v>
      </c>
      <c r="K356" s="24" t="s">
        <v>43</v>
      </c>
      <c r="L356" s="24" t="s">
        <v>44</v>
      </c>
      <c r="M356" s="24" t="s">
        <v>45</v>
      </c>
      <c r="N356" s="23">
        <v>3</v>
      </c>
      <c r="O356" s="22" t="str">
        <f>VLOOKUP(A356,[1]CustomerAddress!$A$1:$F$3997,2)</f>
        <v>7447 Nevada Park</v>
      </c>
      <c r="P356" s="22">
        <f>VLOOKUP(A356,[1]CustomerAddress!$A$1:$F$3997,3)</f>
        <v>2193</v>
      </c>
      <c r="Q356" s="22" t="str">
        <f>VLOOKUP(A356,[1]CustomerAddress!$A$1:$F$3997,4)</f>
        <v>NSW</v>
      </c>
      <c r="R356" s="22" t="str">
        <f>VLOOKUP(A356,[1]CustomerAddress!$A$1:$F$3997,5)</f>
        <v>Australia</v>
      </c>
      <c r="S356" s="22">
        <f>VLOOKUP(A356,[1]CustomerAddress!$A$1:$F$3997,6)</f>
        <v>8</v>
      </c>
      <c r="T356" s="22" t="str">
        <f>VLOOKUP(A356,Labels!$A$5:$I$3497,9)</f>
        <v>Late Bloomer</v>
      </c>
    </row>
    <row r="357" spans="1:20" s="22" customFormat="1" ht="15.75" customHeight="1" x14ac:dyDescent="0.25">
      <c r="A357" s="23">
        <v>356</v>
      </c>
      <c r="B357" s="24" t="s">
        <v>882</v>
      </c>
      <c r="D357" s="24" t="s">
        <v>40</v>
      </c>
      <c r="E357" s="23">
        <v>10</v>
      </c>
      <c r="F357" s="25">
        <v>27483</v>
      </c>
      <c r="G357" s="23">
        <f t="shared" ca="1" si="18"/>
        <v>46.051543046042624</v>
      </c>
      <c r="H357" s="23" t="str">
        <f t="shared" ca="1" si="21"/>
        <v>41-50</v>
      </c>
      <c r="I357" s="24" t="s">
        <v>465</v>
      </c>
      <c r="J357" s="24" t="s">
        <v>164</v>
      </c>
      <c r="K357" s="24" t="s">
        <v>66</v>
      </c>
      <c r="L357" s="24" t="s">
        <v>44</v>
      </c>
      <c r="M357" s="24" t="s">
        <v>57</v>
      </c>
      <c r="N357" s="23">
        <v>5</v>
      </c>
      <c r="O357" s="22" t="str">
        <f>VLOOKUP(A357,[1]CustomerAddress!$A$1:$F$3997,2)</f>
        <v>7 Park Meadow Drive</v>
      </c>
      <c r="P357" s="22">
        <f>VLOOKUP(A357,[1]CustomerAddress!$A$1:$F$3997,3)</f>
        <v>4055</v>
      </c>
      <c r="Q357" s="22" t="str">
        <f>VLOOKUP(A357,[1]CustomerAddress!$A$1:$F$3997,4)</f>
        <v>QLD</v>
      </c>
      <c r="R357" s="22" t="str">
        <f>VLOOKUP(A357,[1]CustomerAddress!$A$1:$F$3997,5)</f>
        <v>Australia</v>
      </c>
      <c r="S357" s="22">
        <f>VLOOKUP(A357,[1]CustomerAddress!$A$1:$F$3997,6)</f>
        <v>3</v>
      </c>
      <c r="T357" s="22" t="str">
        <f>VLOOKUP(A357,Labels!$A$5:$I$3497,9)</f>
        <v>High Risk Customer</v>
      </c>
    </row>
    <row r="358" spans="1:20" s="22" customFormat="1" ht="15.75" customHeight="1" x14ac:dyDescent="0.25">
      <c r="A358" s="23">
        <v>357</v>
      </c>
      <c r="B358" s="24" t="s">
        <v>883</v>
      </c>
      <c r="C358" s="24" t="s">
        <v>884</v>
      </c>
      <c r="D358" s="24" t="s">
        <v>40</v>
      </c>
      <c r="E358" s="23">
        <v>21</v>
      </c>
      <c r="F358" s="25">
        <v>25228</v>
      </c>
      <c r="G358" s="23">
        <f t="shared" ca="1" si="18"/>
        <v>52.229625237823448</v>
      </c>
      <c r="H358" s="23" t="str">
        <f t="shared" ca="1" si="21"/>
        <v>51-60</v>
      </c>
      <c r="I358" s="24" t="s">
        <v>176</v>
      </c>
      <c r="J358" s="24" t="s">
        <v>61</v>
      </c>
      <c r="K358" s="24" t="s">
        <v>62</v>
      </c>
      <c r="L358" s="24" t="s">
        <v>44</v>
      </c>
      <c r="M358" s="24" t="s">
        <v>57</v>
      </c>
      <c r="N358" s="23">
        <v>18</v>
      </c>
      <c r="O358" s="22" t="str">
        <f>VLOOKUP(A358,[1]CustomerAddress!$A$1:$F$3997,2)</f>
        <v>780 Carberry Place</v>
      </c>
      <c r="P358" s="22">
        <f>VLOOKUP(A358,[1]CustomerAddress!$A$1:$F$3997,3)</f>
        <v>3199</v>
      </c>
      <c r="Q358" s="22" t="str">
        <f>VLOOKUP(A358,[1]CustomerAddress!$A$1:$F$3997,4)</f>
        <v>VIC</v>
      </c>
      <c r="R358" s="22" t="str">
        <f>VLOOKUP(A358,[1]CustomerAddress!$A$1:$F$3997,5)</f>
        <v>Australia</v>
      </c>
      <c r="S358" s="22">
        <f>VLOOKUP(A358,[1]CustomerAddress!$A$1:$F$3997,6)</f>
        <v>9</v>
      </c>
      <c r="T358" s="22" t="str">
        <f>VLOOKUP(A358,Labels!$A$5:$I$3497,9)</f>
        <v>Platinum Customer</v>
      </c>
    </row>
    <row r="359" spans="1:20" s="22" customFormat="1" ht="15.75" customHeight="1" x14ac:dyDescent="0.25">
      <c r="A359" s="23">
        <v>358</v>
      </c>
      <c r="B359" s="24" t="s">
        <v>885</v>
      </c>
      <c r="C359" s="24" t="s">
        <v>886</v>
      </c>
      <c r="D359" s="24" t="s">
        <v>40</v>
      </c>
      <c r="E359" s="23">
        <v>54</v>
      </c>
      <c r="F359" s="25">
        <v>31408</v>
      </c>
      <c r="G359" s="23">
        <f t="shared" ca="1" si="18"/>
        <v>35.298118388508378</v>
      </c>
      <c r="H359" s="23" t="str">
        <f t="shared" ca="1" si="21"/>
        <v>31-40</v>
      </c>
      <c r="I359" s="24" t="s">
        <v>887</v>
      </c>
      <c r="J359" s="24" t="s">
        <v>61</v>
      </c>
      <c r="K359" s="24" t="s">
        <v>43</v>
      </c>
      <c r="L359" s="24" t="s">
        <v>44</v>
      </c>
      <c r="M359" s="24" t="s">
        <v>57</v>
      </c>
      <c r="N359" s="23">
        <v>18</v>
      </c>
      <c r="O359" s="22" t="str">
        <f>VLOOKUP(A359,[1]CustomerAddress!$A$1:$F$3997,2)</f>
        <v>5337 Dennis Pass</v>
      </c>
      <c r="P359" s="22">
        <f>VLOOKUP(A359,[1]CustomerAddress!$A$1:$F$3997,3)</f>
        <v>2170</v>
      </c>
      <c r="Q359" s="22" t="str">
        <f>VLOOKUP(A359,[1]CustomerAddress!$A$1:$F$3997,4)</f>
        <v>NSW</v>
      </c>
      <c r="R359" s="22" t="str">
        <f>VLOOKUP(A359,[1]CustomerAddress!$A$1:$F$3997,5)</f>
        <v>Australia</v>
      </c>
      <c r="S359" s="22">
        <f>VLOOKUP(A359,[1]CustomerAddress!$A$1:$F$3997,6)</f>
        <v>9</v>
      </c>
      <c r="T359" s="22" t="str">
        <f>VLOOKUP(A359,Labels!$A$5:$I$3497,9)</f>
        <v>Almost Lost Customer</v>
      </c>
    </row>
    <row r="360" spans="1:20" s="22" customFormat="1" ht="15.75" customHeight="1" x14ac:dyDescent="0.25">
      <c r="A360" s="23">
        <v>359</v>
      </c>
      <c r="B360" s="24" t="s">
        <v>888</v>
      </c>
      <c r="C360" s="24" t="s">
        <v>889</v>
      </c>
      <c r="D360" s="24" t="s">
        <v>40</v>
      </c>
      <c r="E360" s="23">
        <v>2</v>
      </c>
      <c r="F360" s="25">
        <v>21517</v>
      </c>
      <c r="G360" s="23">
        <f t="shared" ca="1" si="18"/>
        <v>62.396748525494679</v>
      </c>
      <c r="H360" s="23" t="str">
        <f t="shared" ca="1" si="21"/>
        <v>61-70</v>
      </c>
      <c r="I360" s="24" t="s">
        <v>141</v>
      </c>
      <c r="J360" s="24" t="s">
        <v>84</v>
      </c>
      <c r="K360" s="24" t="s">
        <v>62</v>
      </c>
      <c r="L360" s="24" t="s">
        <v>44</v>
      </c>
      <c r="M360" s="24" t="s">
        <v>45</v>
      </c>
      <c r="N360" s="23">
        <v>6</v>
      </c>
      <c r="O360" s="22" t="str">
        <f>VLOOKUP(A360,[1]CustomerAddress!$A$1:$F$3997,2)</f>
        <v>7 Debs Point</v>
      </c>
      <c r="P360" s="22">
        <f>VLOOKUP(A360,[1]CustomerAddress!$A$1:$F$3997,3)</f>
        <v>2322</v>
      </c>
      <c r="Q360" s="22" t="str">
        <f>VLOOKUP(A360,[1]CustomerAddress!$A$1:$F$3997,4)</f>
        <v>NSW</v>
      </c>
      <c r="R360" s="22" t="str">
        <f>VLOOKUP(A360,[1]CustomerAddress!$A$1:$F$3997,5)</f>
        <v>Australia</v>
      </c>
      <c r="S360" s="22">
        <f>VLOOKUP(A360,[1]CustomerAddress!$A$1:$F$3997,6)</f>
        <v>4</v>
      </c>
      <c r="T360" s="22" t="str">
        <f>VLOOKUP(A360,Labels!$A$5:$I$3497,9)</f>
        <v>Very Loyal</v>
      </c>
    </row>
    <row r="361" spans="1:20" s="22" customFormat="1" ht="15.75" customHeight="1" x14ac:dyDescent="0.25">
      <c r="A361" s="23">
        <v>360</v>
      </c>
      <c r="B361" s="24" t="s">
        <v>890</v>
      </c>
      <c r="C361" s="24" t="s">
        <v>891</v>
      </c>
      <c r="D361" s="24" t="s">
        <v>40</v>
      </c>
      <c r="E361" s="23">
        <v>64</v>
      </c>
      <c r="F361" s="25">
        <v>20547</v>
      </c>
      <c r="G361" s="23">
        <f t="shared" ca="1" si="18"/>
        <v>65.054282772070025</v>
      </c>
      <c r="H361" s="23" t="str">
        <f t="shared" ca="1" si="21"/>
        <v>61-70</v>
      </c>
      <c r="I361" s="24" t="s">
        <v>347</v>
      </c>
      <c r="J361" s="24" t="s">
        <v>54</v>
      </c>
      <c r="K361" s="24" t="s">
        <v>43</v>
      </c>
      <c r="L361" s="24" t="s">
        <v>44</v>
      </c>
      <c r="M361" s="24" t="s">
        <v>45</v>
      </c>
      <c r="N361" s="23">
        <v>19</v>
      </c>
      <c r="O361" s="22" t="str">
        <f>VLOOKUP(A361,[1]CustomerAddress!$A$1:$F$3997,2)</f>
        <v>708 Russell Parkway</v>
      </c>
      <c r="P361" s="22">
        <f>VLOOKUP(A361,[1]CustomerAddress!$A$1:$F$3997,3)</f>
        <v>2530</v>
      </c>
      <c r="Q361" s="22" t="str">
        <f>VLOOKUP(A361,[1]CustomerAddress!$A$1:$F$3997,4)</f>
        <v>NSW</v>
      </c>
      <c r="R361" s="22" t="str">
        <f>VLOOKUP(A361,[1]CustomerAddress!$A$1:$F$3997,5)</f>
        <v>Australia</v>
      </c>
      <c r="S361" s="22">
        <f>VLOOKUP(A361,[1]CustomerAddress!$A$1:$F$3997,6)</f>
        <v>7</v>
      </c>
      <c r="T361" s="22" t="str">
        <f>VLOOKUP(A361,Labels!$A$5:$I$3497,9)</f>
        <v>Becoming Loyal</v>
      </c>
    </row>
    <row r="362" spans="1:20" s="22" customFormat="1" ht="15.75" customHeight="1" x14ac:dyDescent="0.25">
      <c r="A362" s="23">
        <v>361</v>
      </c>
      <c r="B362" s="24" t="s">
        <v>441</v>
      </c>
      <c r="C362" s="24" t="s">
        <v>892</v>
      </c>
      <c r="D362" s="24" t="s">
        <v>40</v>
      </c>
      <c r="E362" s="23">
        <v>59</v>
      </c>
      <c r="F362" s="25">
        <v>36246</v>
      </c>
      <c r="G362" s="23">
        <f t="shared" ca="1" si="18"/>
        <v>22.043323867960435</v>
      </c>
      <c r="H362" s="23" t="str">
        <f t="shared" ca="1" si="21"/>
        <v>21-30</v>
      </c>
      <c r="I362" s="24" t="s">
        <v>893</v>
      </c>
      <c r="J362" s="24" t="s">
        <v>42</v>
      </c>
      <c r="K362" s="24" t="s">
        <v>43</v>
      </c>
      <c r="L362" s="24" t="s">
        <v>44</v>
      </c>
      <c r="M362" s="24" t="s">
        <v>45</v>
      </c>
      <c r="N362" s="23">
        <v>2</v>
      </c>
      <c r="O362" s="22" t="str">
        <f>VLOOKUP(A362,[1]CustomerAddress!$A$1:$F$3997,2)</f>
        <v>66286 Homewood Alley</v>
      </c>
      <c r="P362" s="22">
        <f>VLOOKUP(A362,[1]CustomerAddress!$A$1:$F$3997,3)</f>
        <v>2075</v>
      </c>
      <c r="Q362" s="22" t="str">
        <f>VLOOKUP(A362,[1]CustomerAddress!$A$1:$F$3997,4)</f>
        <v>NSW</v>
      </c>
      <c r="R362" s="22" t="str">
        <f>VLOOKUP(A362,[1]CustomerAddress!$A$1:$F$3997,5)</f>
        <v>Australia</v>
      </c>
      <c r="S362" s="22">
        <f>VLOOKUP(A362,[1]CustomerAddress!$A$1:$F$3997,6)</f>
        <v>11</v>
      </c>
      <c r="T362" s="22" t="str">
        <f>VLOOKUP(A362,Labels!$A$5:$I$3497,9)</f>
        <v>Almost Lost Customer</v>
      </c>
    </row>
    <row r="363" spans="1:20" s="22" customFormat="1" ht="15.75" customHeight="1" x14ac:dyDescent="0.25">
      <c r="A363" s="23">
        <v>362</v>
      </c>
      <c r="B363" s="24" t="s">
        <v>894</v>
      </c>
      <c r="C363" s="24" t="s">
        <v>895</v>
      </c>
      <c r="D363" s="24" t="s">
        <v>40</v>
      </c>
      <c r="E363" s="23">
        <v>47</v>
      </c>
      <c r="F363" s="25">
        <v>27350</v>
      </c>
      <c r="G363" s="23">
        <f t="shared" ref="G363:G426" ca="1" si="22">(NOW()-F363)/365</f>
        <v>46.415926607686458</v>
      </c>
      <c r="H363" s="23" t="str">
        <f t="shared" ca="1" si="21"/>
        <v>41-50</v>
      </c>
      <c r="I363" s="24" t="s">
        <v>893</v>
      </c>
      <c r="J363" s="24" t="s">
        <v>50</v>
      </c>
      <c r="K363" s="24" t="s">
        <v>66</v>
      </c>
      <c r="L363" s="24" t="s">
        <v>44</v>
      </c>
      <c r="M363" s="24" t="s">
        <v>45</v>
      </c>
      <c r="N363" s="23">
        <v>18</v>
      </c>
      <c r="O363" s="22" t="str">
        <f>VLOOKUP(A363,[1]CustomerAddress!$A$1:$F$3997,2)</f>
        <v>8728 Express Way</v>
      </c>
      <c r="P363" s="22">
        <f>VLOOKUP(A363,[1]CustomerAddress!$A$1:$F$3997,3)</f>
        <v>2340</v>
      </c>
      <c r="Q363" s="22" t="str">
        <f>VLOOKUP(A363,[1]CustomerAddress!$A$1:$F$3997,4)</f>
        <v>NSW</v>
      </c>
      <c r="R363" s="22" t="str">
        <f>VLOOKUP(A363,[1]CustomerAddress!$A$1:$F$3997,5)</f>
        <v>Australia</v>
      </c>
      <c r="S363" s="22">
        <f>VLOOKUP(A363,[1]CustomerAddress!$A$1:$F$3997,6)</f>
        <v>7</v>
      </c>
      <c r="T363" s="22" t="str">
        <f>VLOOKUP(A363,Labels!$A$5:$I$3497,9)</f>
        <v>Evasive Customer</v>
      </c>
    </row>
    <row r="364" spans="1:20" s="22" customFormat="1" ht="15.75" customHeight="1" x14ac:dyDescent="0.25">
      <c r="A364" s="23">
        <v>363</v>
      </c>
      <c r="B364" s="24" t="s">
        <v>896</v>
      </c>
      <c r="C364" s="24" t="s">
        <v>897</v>
      </c>
      <c r="D364" s="24" t="s">
        <v>40</v>
      </c>
      <c r="E364" s="23">
        <v>82</v>
      </c>
      <c r="F364" s="25">
        <v>32206</v>
      </c>
      <c r="G364" s="23">
        <f t="shared" ca="1" si="22"/>
        <v>33.111817018645368</v>
      </c>
      <c r="H364" s="23" t="str">
        <f t="shared" ca="1" si="21"/>
        <v>31-40</v>
      </c>
      <c r="I364" s="24" t="s">
        <v>108</v>
      </c>
      <c r="J364" s="24" t="s">
        <v>65</v>
      </c>
      <c r="K364" s="24" t="s">
        <v>43</v>
      </c>
      <c r="L364" s="24" t="s">
        <v>44</v>
      </c>
      <c r="M364" s="24" t="s">
        <v>45</v>
      </c>
      <c r="N364" s="23">
        <v>7</v>
      </c>
      <c r="O364" s="22" t="str">
        <f>VLOOKUP(A364,[1]CustomerAddress!$A$1:$F$3997,2)</f>
        <v>93583 Moland Way</v>
      </c>
      <c r="P364" s="22">
        <f>VLOOKUP(A364,[1]CustomerAddress!$A$1:$F$3997,3)</f>
        <v>2066</v>
      </c>
      <c r="Q364" s="22" t="str">
        <f>VLOOKUP(A364,[1]CustomerAddress!$A$1:$F$3997,4)</f>
        <v>NSW</v>
      </c>
      <c r="R364" s="22" t="str">
        <f>VLOOKUP(A364,[1]CustomerAddress!$A$1:$F$3997,5)</f>
        <v>Australia</v>
      </c>
      <c r="S364" s="22">
        <f>VLOOKUP(A364,[1]CustomerAddress!$A$1:$F$3997,6)</f>
        <v>12</v>
      </c>
      <c r="T364" s="22" t="str">
        <f>VLOOKUP(A364,Labels!$A$5:$I$3497,9)</f>
        <v>Becoming Loyal</v>
      </c>
    </row>
    <row r="365" spans="1:20" s="22" customFormat="1" ht="15.75" customHeight="1" x14ac:dyDescent="0.25">
      <c r="A365" s="23">
        <v>364</v>
      </c>
      <c r="B365" s="24" t="s">
        <v>898</v>
      </c>
      <c r="C365" s="24" t="s">
        <v>899</v>
      </c>
      <c r="D365" s="24" t="s">
        <v>40</v>
      </c>
      <c r="E365" s="23">
        <v>96</v>
      </c>
      <c r="F365" s="25">
        <v>28033</v>
      </c>
      <c r="G365" s="23">
        <f t="shared" ca="1" si="22"/>
        <v>44.544693730974132</v>
      </c>
      <c r="H365" s="23" t="str">
        <f t="shared" ca="1" si="21"/>
        <v>41-50</v>
      </c>
      <c r="I365" s="24" t="s">
        <v>590</v>
      </c>
      <c r="J365" s="24" t="s">
        <v>50</v>
      </c>
      <c r="K365" s="24" t="s">
        <v>62</v>
      </c>
      <c r="L365" s="24" t="s">
        <v>44</v>
      </c>
      <c r="M365" s="24" t="s">
        <v>57</v>
      </c>
      <c r="N365" s="23">
        <v>11</v>
      </c>
      <c r="O365" s="22" t="str">
        <f>VLOOKUP(A365,[1]CustomerAddress!$A$1:$F$3997,2)</f>
        <v>18264 Maryland Way</v>
      </c>
      <c r="P365" s="22">
        <f>VLOOKUP(A365,[1]CustomerAddress!$A$1:$F$3997,3)</f>
        <v>4217</v>
      </c>
      <c r="Q365" s="22" t="str">
        <f>VLOOKUP(A365,[1]CustomerAddress!$A$1:$F$3997,4)</f>
        <v>QLD</v>
      </c>
      <c r="R365" s="22" t="str">
        <f>VLOOKUP(A365,[1]CustomerAddress!$A$1:$F$3997,5)</f>
        <v>Australia</v>
      </c>
      <c r="S365" s="22">
        <f>VLOOKUP(A365,[1]CustomerAddress!$A$1:$F$3997,6)</f>
        <v>9</v>
      </c>
      <c r="T365" s="22" t="str">
        <f>VLOOKUP(A365,Labels!$A$5:$I$3497,9)</f>
        <v>Becoming Loyal</v>
      </c>
    </row>
    <row r="366" spans="1:20" s="22" customFormat="1" ht="15.75" customHeight="1" x14ac:dyDescent="0.25">
      <c r="A366" s="23">
        <v>365</v>
      </c>
      <c r="B366" s="24" t="s">
        <v>900</v>
      </c>
      <c r="C366" s="24" t="s">
        <v>901</v>
      </c>
      <c r="D366" s="24" t="s">
        <v>40</v>
      </c>
      <c r="E366" s="23">
        <v>98</v>
      </c>
      <c r="F366" s="25">
        <v>27938</v>
      </c>
      <c r="G366" s="23">
        <f t="shared" ca="1" si="22"/>
        <v>44.804967703576871</v>
      </c>
      <c r="H366" s="23" t="str">
        <f t="shared" ca="1" si="21"/>
        <v>41-50</v>
      </c>
      <c r="I366" s="24" t="s">
        <v>154</v>
      </c>
      <c r="J366" s="24" t="s">
        <v>54</v>
      </c>
      <c r="K366" s="24" t="s">
        <v>66</v>
      </c>
      <c r="L366" s="24" t="s">
        <v>44</v>
      </c>
      <c r="M366" s="24" t="s">
        <v>57</v>
      </c>
      <c r="N366" s="23">
        <v>15</v>
      </c>
      <c r="O366" s="22" t="str">
        <f>VLOOKUP(A366,[1]CustomerAddress!$A$1:$F$3997,2)</f>
        <v>411 Homewood Lane</v>
      </c>
      <c r="P366" s="22">
        <f>VLOOKUP(A366,[1]CustomerAddress!$A$1:$F$3997,3)</f>
        <v>4020</v>
      </c>
      <c r="Q366" s="22" t="str">
        <f>VLOOKUP(A366,[1]CustomerAddress!$A$1:$F$3997,4)</f>
        <v>QLD</v>
      </c>
      <c r="R366" s="22" t="str">
        <f>VLOOKUP(A366,[1]CustomerAddress!$A$1:$F$3997,5)</f>
        <v>Australia</v>
      </c>
      <c r="S366" s="22">
        <f>VLOOKUP(A366,[1]CustomerAddress!$A$1:$F$3997,6)</f>
        <v>5</v>
      </c>
      <c r="T366" s="22" t="str">
        <f>VLOOKUP(A366,Labels!$A$5:$I$3497,9)</f>
        <v>Losing Customer</v>
      </c>
    </row>
    <row r="367" spans="1:20" s="22" customFormat="1" ht="15.75" customHeight="1" x14ac:dyDescent="0.25">
      <c r="A367" s="23">
        <v>366</v>
      </c>
      <c r="B367" s="24" t="s">
        <v>902</v>
      </c>
      <c r="C367" s="24" t="s">
        <v>903</v>
      </c>
      <c r="D367" s="24" t="s">
        <v>40</v>
      </c>
      <c r="E367" s="23">
        <v>7</v>
      </c>
      <c r="F367" s="25">
        <v>19732</v>
      </c>
      <c r="G367" s="23">
        <f t="shared" ca="1" si="22"/>
        <v>67.287159484398785</v>
      </c>
      <c r="H367" s="23" t="str">
        <f t="shared" ca="1" si="21"/>
        <v>61-70</v>
      </c>
      <c r="I367" s="24" t="s">
        <v>465</v>
      </c>
      <c r="J367" s="24" t="s">
        <v>164</v>
      </c>
      <c r="K367" s="24" t="s">
        <v>66</v>
      </c>
      <c r="L367" s="24" t="s">
        <v>44</v>
      </c>
      <c r="M367" s="24" t="s">
        <v>57</v>
      </c>
      <c r="N367" s="23">
        <v>19</v>
      </c>
      <c r="O367" s="22" t="str">
        <f>VLOOKUP(A367,[1]CustomerAddress!$A$1:$F$3997,2)</f>
        <v>8 Mariners Cove Drive</v>
      </c>
      <c r="P367" s="22">
        <f>VLOOKUP(A367,[1]CustomerAddress!$A$1:$F$3997,3)</f>
        <v>2096</v>
      </c>
      <c r="Q367" s="22" t="str">
        <f>VLOOKUP(A367,[1]CustomerAddress!$A$1:$F$3997,4)</f>
        <v>NSW</v>
      </c>
      <c r="R367" s="22" t="str">
        <f>VLOOKUP(A367,[1]CustomerAddress!$A$1:$F$3997,5)</f>
        <v>Australia</v>
      </c>
      <c r="S367" s="22">
        <f>VLOOKUP(A367,[1]CustomerAddress!$A$1:$F$3997,6)</f>
        <v>10</v>
      </c>
      <c r="T367" s="22" t="str">
        <f>VLOOKUP(A367,Labels!$A$5:$I$3497,9)</f>
        <v>Evasive Customer</v>
      </c>
    </row>
    <row r="368" spans="1:20" s="22" customFormat="1" ht="15.75" customHeight="1" x14ac:dyDescent="0.25">
      <c r="A368" s="23">
        <v>367</v>
      </c>
      <c r="B368" s="24" t="s">
        <v>904</v>
      </c>
      <c r="C368" s="24" t="s">
        <v>905</v>
      </c>
      <c r="D368" s="24" t="s">
        <v>40</v>
      </c>
      <c r="E368" s="23">
        <v>93</v>
      </c>
      <c r="F368" s="25">
        <v>31095</v>
      </c>
      <c r="G368" s="23">
        <f t="shared" ca="1" si="22"/>
        <v>36.155652635083719</v>
      </c>
      <c r="H368" s="23" t="str">
        <f t="shared" ca="1" si="21"/>
        <v>31-40</v>
      </c>
      <c r="I368" s="24" t="s">
        <v>906</v>
      </c>
      <c r="J368" s="24" t="s">
        <v>84</v>
      </c>
      <c r="K368" s="24" t="s">
        <v>43</v>
      </c>
      <c r="L368" s="24" t="s">
        <v>44</v>
      </c>
      <c r="M368" s="24" t="s">
        <v>45</v>
      </c>
      <c r="N368" s="23">
        <v>12</v>
      </c>
      <c r="O368" s="22" t="str">
        <f>VLOOKUP(A368,[1]CustomerAddress!$A$1:$F$3997,2)</f>
        <v>279 Jenna Circle</v>
      </c>
      <c r="P368" s="22">
        <f>VLOOKUP(A368,[1]CustomerAddress!$A$1:$F$3997,3)</f>
        <v>2179</v>
      </c>
      <c r="Q368" s="22" t="str">
        <f>VLOOKUP(A368,[1]CustomerAddress!$A$1:$F$3997,4)</f>
        <v>NSW</v>
      </c>
      <c r="R368" s="22" t="str">
        <f>VLOOKUP(A368,[1]CustomerAddress!$A$1:$F$3997,5)</f>
        <v>Australia</v>
      </c>
      <c r="S368" s="22">
        <f>VLOOKUP(A368,[1]CustomerAddress!$A$1:$F$3997,6)</f>
        <v>12</v>
      </c>
      <c r="T368" s="22" t="str">
        <f>VLOOKUP(A368,Labels!$A$5:$I$3497,9)</f>
        <v>Late Bloomer</v>
      </c>
    </row>
    <row r="369" spans="1:20" s="22" customFormat="1" ht="15.75" customHeight="1" x14ac:dyDescent="0.25">
      <c r="A369" s="23">
        <v>368</v>
      </c>
      <c r="B369" s="24" t="s">
        <v>907</v>
      </c>
      <c r="C369" s="24" t="s">
        <v>908</v>
      </c>
      <c r="D369" s="24" t="s">
        <v>40</v>
      </c>
      <c r="E369" s="23">
        <v>32</v>
      </c>
      <c r="F369" s="25">
        <v>31742</v>
      </c>
      <c r="G369" s="23">
        <f t="shared" ca="1" si="22"/>
        <v>34.383049895357694</v>
      </c>
      <c r="H369" s="23" t="str">
        <f t="shared" ca="1" si="21"/>
        <v>31-40</v>
      </c>
      <c r="J369" s="24" t="s">
        <v>50</v>
      </c>
      <c r="K369" s="24" t="s">
        <v>66</v>
      </c>
      <c r="L369" s="24" t="s">
        <v>44</v>
      </c>
      <c r="M369" s="24" t="s">
        <v>57</v>
      </c>
      <c r="N369" s="23">
        <v>6</v>
      </c>
      <c r="O369" s="22" t="str">
        <f>VLOOKUP(A369,[1]CustomerAddress!$A$1:$F$3997,2)</f>
        <v>382 Maywood Parkway</v>
      </c>
      <c r="P369" s="22">
        <f>VLOOKUP(A369,[1]CustomerAddress!$A$1:$F$3997,3)</f>
        <v>4127</v>
      </c>
      <c r="Q369" s="22" t="str">
        <f>VLOOKUP(A369,[1]CustomerAddress!$A$1:$F$3997,4)</f>
        <v>QLD</v>
      </c>
      <c r="R369" s="22" t="str">
        <f>VLOOKUP(A369,[1]CustomerAddress!$A$1:$F$3997,5)</f>
        <v>Australia</v>
      </c>
      <c r="S369" s="22">
        <f>VLOOKUP(A369,[1]CustomerAddress!$A$1:$F$3997,6)</f>
        <v>6</v>
      </c>
      <c r="T369" s="22" t="str">
        <f>VLOOKUP(A369,Labels!$A$5:$I$3497,9)</f>
        <v>Very Loyal</v>
      </c>
    </row>
    <row r="370" spans="1:20" s="22" customFormat="1" ht="15.75" hidden="1" customHeight="1" x14ac:dyDescent="0.25">
      <c r="A370" s="23">
        <v>369</v>
      </c>
      <c r="B370" s="24" t="s">
        <v>909</v>
      </c>
      <c r="C370" s="24" t="s">
        <v>910</v>
      </c>
      <c r="D370" s="24" t="s">
        <v>48</v>
      </c>
      <c r="E370" s="23">
        <v>19</v>
      </c>
      <c r="F370" s="25">
        <v>33474</v>
      </c>
      <c r="G370" s="23">
        <f t="shared" ca="1" si="22"/>
        <v>29.63784441590564</v>
      </c>
      <c r="H370" s="23"/>
      <c r="I370" s="24" t="s">
        <v>577</v>
      </c>
      <c r="J370" s="24" t="s">
        <v>50</v>
      </c>
      <c r="K370" s="24" t="s">
        <v>43</v>
      </c>
      <c r="L370" s="24" t="s">
        <v>44</v>
      </c>
      <c r="M370" s="24" t="s">
        <v>45</v>
      </c>
      <c r="N370" s="23">
        <v>9</v>
      </c>
    </row>
    <row r="371" spans="1:20" s="22" customFormat="1" ht="15.75" customHeight="1" x14ac:dyDescent="0.25">
      <c r="A371" s="23">
        <v>370</v>
      </c>
      <c r="B371" s="24" t="s">
        <v>911</v>
      </c>
      <c r="C371" s="24" t="s">
        <v>912</v>
      </c>
      <c r="D371" s="24" t="s">
        <v>48</v>
      </c>
      <c r="E371" s="23">
        <v>91</v>
      </c>
      <c r="F371" s="25">
        <v>36003</v>
      </c>
      <c r="G371" s="23">
        <f t="shared" ca="1" si="22"/>
        <v>22.709077292617966</v>
      </c>
      <c r="H371" s="23" t="str">
        <f t="shared" ref="H371:H405" ca="1" si="23">IF(G371&lt;=10,"0-10",IF(AND(G371&gt;10,G371&lt;=20),"11-20",IF(AND(G371&gt;20,G371&lt;=30),"21-30",IF(AND(G371&gt;30,G371&lt;=40),"31-40",IF(AND(G371&gt;40,G371&lt;=50),"41-50",IF(AND(G371&gt;50,G371&lt;=60),"51-60",IF(AND(G371&gt;60,G371&lt;=70),"61-70",IF(AND(G371&gt;70,G371&lt;=80),"71-80",IF(AND(G371&gt;80,G371&lt;=90),"81-90",IF(G371&gt;90,"91-100"))))))))))</f>
        <v>21-30</v>
      </c>
      <c r="J371" s="24" t="s">
        <v>138</v>
      </c>
      <c r="K371" s="24" t="s">
        <v>62</v>
      </c>
      <c r="L371" s="24" t="s">
        <v>44</v>
      </c>
      <c r="M371" s="24" t="s">
        <v>45</v>
      </c>
      <c r="N371" s="23">
        <v>3</v>
      </c>
      <c r="O371" s="22" t="str">
        <f>VLOOKUP(A371,[1]CustomerAddress!$A$1:$F$3997,2)</f>
        <v>06324 Michigan Trail</v>
      </c>
      <c r="P371" s="22">
        <f>VLOOKUP(A371,[1]CustomerAddress!$A$1:$F$3997,3)</f>
        <v>4570</v>
      </c>
      <c r="Q371" s="22" t="str">
        <f>VLOOKUP(A371,[1]CustomerAddress!$A$1:$F$3997,4)</f>
        <v>QLD</v>
      </c>
      <c r="R371" s="22" t="str">
        <f>VLOOKUP(A371,[1]CustomerAddress!$A$1:$F$3997,5)</f>
        <v>Australia</v>
      </c>
      <c r="S371" s="22">
        <f>VLOOKUP(A371,[1]CustomerAddress!$A$1:$F$3997,6)</f>
        <v>4</v>
      </c>
      <c r="T371" s="22" t="str">
        <f>VLOOKUP(A371,Labels!$A$5:$I$3497,9)</f>
        <v>Almost Lost Customer</v>
      </c>
    </row>
    <row r="372" spans="1:20" s="22" customFormat="1" ht="15.75" customHeight="1" x14ac:dyDescent="0.25">
      <c r="A372" s="23">
        <v>371</v>
      </c>
      <c r="B372" s="24" t="s">
        <v>913</v>
      </c>
      <c r="C372" s="24" t="s">
        <v>914</v>
      </c>
      <c r="D372" s="24" t="s">
        <v>48</v>
      </c>
      <c r="E372" s="23">
        <v>7</v>
      </c>
      <c r="F372" s="25">
        <v>19911</v>
      </c>
      <c r="G372" s="23">
        <f t="shared" ca="1" si="22"/>
        <v>66.796748525494678</v>
      </c>
      <c r="H372" s="23" t="str">
        <f t="shared" ca="1" si="23"/>
        <v>61-70</v>
      </c>
      <c r="I372" s="24" t="s">
        <v>384</v>
      </c>
      <c r="J372" s="24" t="s">
        <v>50</v>
      </c>
      <c r="K372" s="24" t="s">
        <v>43</v>
      </c>
      <c r="L372" s="24" t="s">
        <v>44</v>
      </c>
      <c r="M372" s="24" t="s">
        <v>57</v>
      </c>
      <c r="N372" s="23">
        <v>7</v>
      </c>
      <c r="O372" s="22" t="str">
        <f>VLOOKUP(A372,[1]CustomerAddress!$A$1:$F$3997,2)</f>
        <v>92808 Mallard Terrace</v>
      </c>
      <c r="P372" s="22">
        <f>VLOOKUP(A372,[1]CustomerAddress!$A$1:$F$3997,3)</f>
        <v>3215</v>
      </c>
      <c r="Q372" s="22" t="str">
        <f>VLOOKUP(A372,[1]CustomerAddress!$A$1:$F$3997,4)</f>
        <v>VIC</v>
      </c>
      <c r="R372" s="22" t="str">
        <f>VLOOKUP(A372,[1]CustomerAddress!$A$1:$F$3997,5)</f>
        <v>Australia</v>
      </c>
      <c r="S372" s="22">
        <f>VLOOKUP(A372,[1]CustomerAddress!$A$1:$F$3997,6)</f>
        <v>4</v>
      </c>
      <c r="T372" s="22" t="str">
        <f>VLOOKUP(A372,Labels!$A$5:$I$3497,9)</f>
        <v>Becoming Loyal</v>
      </c>
    </row>
    <row r="373" spans="1:20" s="22" customFormat="1" ht="15.75" customHeight="1" x14ac:dyDescent="0.25">
      <c r="A373" s="23">
        <v>372</v>
      </c>
      <c r="B373" s="24" t="s">
        <v>915</v>
      </c>
      <c r="C373" s="24" t="s">
        <v>916</v>
      </c>
      <c r="D373" s="24" t="s">
        <v>40</v>
      </c>
      <c r="E373" s="23">
        <v>19</v>
      </c>
      <c r="F373" s="25">
        <v>32002</v>
      </c>
      <c r="G373" s="23">
        <f t="shared" ca="1" si="22"/>
        <v>33.670721128234405</v>
      </c>
      <c r="H373" s="23" t="str">
        <f t="shared" ca="1" si="23"/>
        <v>31-40</v>
      </c>
      <c r="I373" s="24" t="s">
        <v>367</v>
      </c>
      <c r="J373" s="24" t="s">
        <v>54</v>
      </c>
      <c r="K373" s="24" t="s">
        <v>62</v>
      </c>
      <c r="L373" s="24" t="s">
        <v>44</v>
      </c>
      <c r="M373" s="24" t="s">
        <v>45</v>
      </c>
      <c r="N373" s="23">
        <v>4</v>
      </c>
      <c r="O373" s="22" t="str">
        <f>VLOOKUP(A373,[1]CustomerAddress!$A$1:$F$3997,2)</f>
        <v>841 Anderson Drive</v>
      </c>
      <c r="P373" s="22">
        <f>VLOOKUP(A373,[1]CustomerAddress!$A$1:$F$3997,3)</f>
        <v>3101</v>
      </c>
      <c r="Q373" s="22" t="str">
        <f>VLOOKUP(A373,[1]CustomerAddress!$A$1:$F$3997,4)</f>
        <v>VIC</v>
      </c>
      <c r="R373" s="22" t="str">
        <f>VLOOKUP(A373,[1]CustomerAddress!$A$1:$F$3997,5)</f>
        <v>Australia</v>
      </c>
      <c r="S373" s="22">
        <f>VLOOKUP(A373,[1]CustomerAddress!$A$1:$F$3997,6)</f>
        <v>8</v>
      </c>
      <c r="T373" s="22" t="str">
        <f>VLOOKUP(A373,Labels!$A$5:$I$3497,9)</f>
        <v>Potential Customer</v>
      </c>
    </row>
    <row r="374" spans="1:20" s="22" customFormat="1" ht="15.75" customHeight="1" x14ac:dyDescent="0.25">
      <c r="A374" s="23">
        <v>373</v>
      </c>
      <c r="B374" s="24" t="s">
        <v>917</v>
      </c>
      <c r="C374" s="24" t="s">
        <v>918</v>
      </c>
      <c r="D374" s="24" t="s">
        <v>40</v>
      </c>
      <c r="E374" s="23">
        <v>95</v>
      </c>
      <c r="F374" s="25">
        <v>36764</v>
      </c>
      <c r="G374" s="23">
        <f t="shared" ca="1" si="22"/>
        <v>20.624145785768654</v>
      </c>
      <c r="H374" s="23" t="str">
        <f t="shared" ca="1" si="23"/>
        <v>21-30</v>
      </c>
      <c r="I374" s="24" t="s">
        <v>472</v>
      </c>
      <c r="J374" s="24" t="s">
        <v>42</v>
      </c>
      <c r="K374" s="24" t="s">
        <v>66</v>
      </c>
      <c r="L374" s="24" t="s">
        <v>44</v>
      </c>
      <c r="M374" s="24" t="s">
        <v>45</v>
      </c>
      <c r="N374" s="23">
        <v>1</v>
      </c>
      <c r="O374" s="22" t="str">
        <f>VLOOKUP(A374,[1]CustomerAddress!$A$1:$F$3997,2)</f>
        <v>67884 Fair Oaks Parkway</v>
      </c>
      <c r="P374" s="22">
        <f>VLOOKUP(A374,[1]CustomerAddress!$A$1:$F$3997,3)</f>
        <v>3931</v>
      </c>
      <c r="Q374" s="22" t="str">
        <f>VLOOKUP(A374,[1]CustomerAddress!$A$1:$F$3997,4)</f>
        <v>VIC</v>
      </c>
      <c r="R374" s="22" t="str">
        <f>VLOOKUP(A374,[1]CustomerAddress!$A$1:$F$3997,5)</f>
        <v>Australia</v>
      </c>
      <c r="S374" s="22">
        <f>VLOOKUP(A374,[1]CustomerAddress!$A$1:$F$3997,6)</f>
        <v>9</v>
      </c>
      <c r="T374" s="22" t="str">
        <f>VLOOKUP(A374,Labels!$A$5:$I$3497,9)</f>
        <v>Lost Customer</v>
      </c>
    </row>
    <row r="375" spans="1:20" s="22" customFormat="1" ht="15.75" customHeight="1" x14ac:dyDescent="0.25">
      <c r="A375" s="23">
        <v>374</v>
      </c>
      <c r="B375" s="24" t="s">
        <v>919</v>
      </c>
      <c r="C375" s="24" t="s">
        <v>920</v>
      </c>
      <c r="D375" s="24" t="s">
        <v>48</v>
      </c>
      <c r="E375" s="23">
        <v>81</v>
      </c>
      <c r="F375" s="25">
        <v>33625</v>
      </c>
      <c r="G375" s="23">
        <f t="shared" ca="1" si="22"/>
        <v>29.224145785768652</v>
      </c>
      <c r="H375" s="23" t="str">
        <f t="shared" ca="1" si="23"/>
        <v>21-30</v>
      </c>
      <c r="I375" s="24" t="s">
        <v>181</v>
      </c>
      <c r="J375" s="24" t="s">
        <v>50</v>
      </c>
      <c r="K375" s="24" t="s">
        <v>43</v>
      </c>
      <c r="L375" s="24" t="s">
        <v>44</v>
      </c>
      <c r="M375" s="24" t="s">
        <v>45</v>
      </c>
      <c r="N375" s="23">
        <v>8</v>
      </c>
      <c r="O375" s="22" t="str">
        <f>VLOOKUP(A375,[1]CustomerAddress!$A$1:$F$3997,2)</f>
        <v>1823 Judy Center</v>
      </c>
      <c r="P375" s="22">
        <f>VLOOKUP(A375,[1]CustomerAddress!$A$1:$F$3997,3)</f>
        <v>3165</v>
      </c>
      <c r="Q375" s="22" t="str">
        <f>VLOOKUP(A375,[1]CustomerAddress!$A$1:$F$3997,4)</f>
        <v>VIC</v>
      </c>
      <c r="R375" s="22" t="str">
        <f>VLOOKUP(A375,[1]CustomerAddress!$A$1:$F$3997,5)</f>
        <v>Australia</v>
      </c>
      <c r="S375" s="22">
        <f>VLOOKUP(A375,[1]CustomerAddress!$A$1:$F$3997,6)</f>
        <v>10</v>
      </c>
      <c r="T375" s="22" t="str">
        <f>VLOOKUP(A375,Labels!$A$5:$I$3497,9)</f>
        <v>Becoming Loyal</v>
      </c>
    </row>
    <row r="376" spans="1:20" s="22" customFormat="1" ht="15.75" customHeight="1" x14ac:dyDescent="0.25">
      <c r="A376" s="23">
        <v>375</v>
      </c>
      <c r="B376" s="24" t="s">
        <v>921</v>
      </c>
      <c r="C376" s="24" t="s">
        <v>922</v>
      </c>
      <c r="D376" s="24" t="s">
        <v>48</v>
      </c>
      <c r="E376" s="23">
        <v>13</v>
      </c>
      <c r="F376" s="25">
        <v>27995</v>
      </c>
      <c r="G376" s="23">
        <f t="shared" ca="1" si="22"/>
        <v>44.648803320015226</v>
      </c>
      <c r="H376" s="23" t="str">
        <f t="shared" ca="1" si="23"/>
        <v>41-50</v>
      </c>
      <c r="I376" s="24" t="s">
        <v>327</v>
      </c>
      <c r="J376" s="24" t="s">
        <v>84</v>
      </c>
      <c r="K376" s="24" t="s">
        <v>43</v>
      </c>
      <c r="L376" s="24" t="s">
        <v>44</v>
      </c>
      <c r="M376" s="24" t="s">
        <v>45</v>
      </c>
      <c r="N376" s="23">
        <v>7</v>
      </c>
      <c r="O376" s="22" t="str">
        <f>VLOOKUP(A376,[1]CustomerAddress!$A$1:$F$3997,2)</f>
        <v>953 Eliot Crossing</v>
      </c>
      <c r="P376" s="22">
        <f>VLOOKUP(A376,[1]CustomerAddress!$A$1:$F$3997,3)</f>
        <v>2166</v>
      </c>
      <c r="Q376" s="22" t="str">
        <f>VLOOKUP(A376,[1]CustomerAddress!$A$1:$F$3997,4)</f>
        <v>NSW</v>
      </c>
      <c r="R376" s="22" t="str">
        <f>VLOOKUP(A376,[1]CustomerAddress!$A$1:$F$3997,5)</f>
        <v>Australia</v>
      </c>
      <c r="S376" s="22">
        <f>VLOOKUP(A376,[1]CustomerAddress!$A$1:$F$3997,6)</f>
        <v>9</v>
      </c>
      <c r="T376" s="22" t="str">
        <f>VLOOKUP(A376,Labels!$A$5:$I$3497,9)</f>
        <v>Lost Customer</v>
      </c>
    </row>
    <row r="377" spans="1:20" s="22" customFormat="1" ht="15.75" customHeight="1" x14ac:dyDescent="0.25">
      <c r="A377" s="23">
        <v>376</v>
      </c>
      <c r="B377" s="24" t="s">
        <v>923</v>
      </c>
      <c r="C377" s="24" t="s">
        <v>924</v>
      </c>
      <c r="D377" s="24" t="s">
        <v>40</v>
      </c>
      <c r="E377" s="23">
        <v>60</v>
      </c>
      <c r="F377" s="25">
        <v>24404</v>
      </c>
      <c r="G377" s="23">
        <f t="shared" ca="1" si="22"/>
        <v>54.487159484398788</v>
      </c>
      <c r="H377" s="23" t="str">
        <f t="shared" ca="1" si="23"/>
        <v>51-60</v>
      </c>
      <c r="I377" s="24" t="s">
        <v>387</v>
      </c>
      <c r="J377" s="24" t="s">
        <v>50</v>
      </c>
      <c r="K377" s="24" t="s">
        <v>43</v>
      </c>
      <c r="L377" s="24" t="s">
        <v>44</v>
      </c>
      <c r="M377" s="24" t="s">
        <v>45</v>
      </c>
      <c r="N377" s="23">
        <v>19</v>
      </c>
      <c r="O377" s="22" t="str">
        <f>VLOOKUP(A377,[1]CustomerAddress!$A$1:$F$3997,2)</f>
        <v>90761 Shasta Pass</v>
      </c>
      <c r="P377" s="22">
        <f>VLOOKUP(A377,[1]CustomerAddress!$A$1:$F$3997,3)</f>
        <v>3936</v>
      </c>
      <c r="Q377" s="22" t="str">
        <f>VLOOKUP(A377,[1]CustomerAddress!$A$1:$F$3997,4)</f>
        <v>VIC</v>
      </c>
      <c r="R377" s="22" t="str">
        <f>VLOOKUP(A377,[1]CustomerAddress!$A$1:$F$3997,5)</f>
        <v>Australia</v>
      </c>
      <c r="S377" s="22">
        <f>VLOOKUP(A377,[1]CustomerAddress!$A$1:$F$3997,6)</f>
        <v>7</v>
      </c>
      <c r="T377" s="22" t="str">
        <f>VLOOKUP(A377,Labels!$A$5:$I$3497,9)</f>
        <v>Late Bloomer</v>
      </c>
    </row>
    <row r="378" spans="1:20" s="22" customFormat="1" ht="15.75" customHeight="1" x14ac:dyDescent="0.25">
      <c r="A378" s="23">
        <v>377</v>
      </c>
      <c r="B378" s="24" t="s">
        <v>925</v>
      </c>
      <c r="C378" s="24" t="s">
        <v>926</v>
      </c>
      <c r="D378" s="24" t="s">
        <v>48</v>
      </c>
      <c r="E378" s="23">
        <v>65</v>
      </c>
      <c r="F378" s="25">
        <v>36299</v>
      </c>
      <c r="G378" s="23">
        <f t="shared" ca="1" si="22"/>
        <v>21.898118388508379</v>
      </c>
      <c r="H378" s="23" t="str">
        <f t="shared" ca="1" si="23"/>
        <v>21-30</v>
      </c>
      <c r="I378" s="24" t="s">
        <v>347</v>
      </c>
      <c r="J378" s="24" t="s">
        <v>75</v>
      </c>
      <c r="K378" s="24" t="s">
        <v>43</v>
      </c>
      <c r="L378" s="24" t="s">
        <v>44</v>
      </c>
      <c r="M378" s="24" t="s">
        <v>57</v>
      </c>
      <c r="N378" s="23">
        <v>1</v>
      </c>
      <c r="O378" s="22" t="str">
        <f>VLOOKUP(A378,[1]CustomerAddress!$A$1:$F$3997,2)</f>
        <v>259 Barnett Crossing</v>
      </c>
      <c r="P378" s="22">
        <f>VLOOKUP(A378,[1]CustomerAddress!$A$1:$F$3997,3)</f>
        <v>2265</v>
      </c>
      <c r="Q378" s="22" t="str">
        <f>VLOOKUP(A378,[1]CustomerAddress!$A$1:$F$3997,4)</f>
        <v>NSW</v>
      </c>
      <c r="R378" s="22" t="str">
        <f>VLOOKUP(A378,[1]CustomerAddress!$A$1:$F$3997,5)</f>
        <v>Australia</v>
      </c>
      <c r="S378" s="22">
        <f>VLOOKUP(A378,[1]CustomerAddress!$A$1:$F$3997,6)</f>
        <v>5</v>
      </c>
      <c r="T378" s="22" t="str">
        <f>VLOOKUP(A378,Labels!$A$5:$I$3497,9)</f>
        <v>Platinum Customer</v>
      </c>
    </row>
    <row r="379" spans="1:20" s="22" customFormat="1" ht="15.75" customHeight="1" x14ac:dyDescent="0.25">
      <c r="A379" s="23">
        <v>378</v>
      </c>
      <c r="B379" s="24" t="s">
        <v>927</v>
      </c>
      <c r="C379" s="24" t="s">
        <v>928</v>
      </c>
      <c r="D379" s="24" t="s">
        <v>40</v>
      </c>
      <c r="E379" s="23">
        <v>98</v>
      </c>
      <c r="F379" s="25">
        <v>27153</v>
      </c>
      <c r="G379" s="23">
        <f t="shared" ca="1" si="22"/>
        <v>46.955652635083723</v>
      </c>
      <c r="H379" s="23" t="str">
        <f t="shared" ca="1" si="23"/>
        <v>41-50</v>
      </c>
      <c r="I379" s="24" t="s">
        <v>404</v>
      </c>
      <c r="J379" s="24" t="s">
        <v>65</v>
      </c>
      <c r="K379" s="24" t="s">
        <v>43</v>
      </c>
      <c r="L379" s="24" t="s">
        <v>44</v>
      </c>
      <c r="M379" s="24" t="s">
        <v>57</v>
      </c>
      <c r="N379" s="23">
        <v>17</v>
      </c>
      <c r="O379" s="22" t="str">
        <f>VLOOKUP(A379,[1]CustomerAddress!$A$1:$F$3997,2)</f>
        <v>0 Brown Trail</v>
      </c>
      <c r="P379" s="22">
        <f>VLOOKUP(A379,[1]CustomerAddress!$A$1:$F$3997,3)</f>
        <v>2203</v>
      </c>
      <c r="Q379" s="22" t="str">
        <f>VLOOKUP(A379,[1]CustomerAddress!$A$1:$F$3997,4)</f>
        <v>NSW</v>
      </c>
      <c r="R379" s="22" t="str">
        <f>VLOOKUP(A379,[1]CustomerAddress!$A$1:$F$3997,5)</f>
        <v>Australia</v>
      </c>
      <c r="S379" s="22">
        <f>VLOOKUP(A379,[1]CustomerAddress!$A$1:$F$3997,6)</f>
        <v>9</v>
      </c>
      <c r="T379" s="22" t="str">
        <f>VLOOKUP(A379,Labels!$A$5:$I$3497,9)</f>
        <v>Almost Lost Customer</v>
      </c>
    </row>
    <row r="380" spans="1:20" s="22" customFormat="1" ht="15.75" customHeight="1" x14ac:dyDescent="0.25">
      <c r="A380" s="23">
        <v>379</v>
      </c>
      <c r="B380" s="24" t="s">
        <v>929</v>
      </c>
      <c r="C380" s="24" t="s">
        <v>930</v>
      </c>
      <c r="D380" s="24" t="s">
        <v>48</v>
      </c>
      <c r="E380" s="23">
        <v>2</v>
      </c>
      <c r="F380" s="25">
        <v>29293</v>
      </c>
      <c r="G380" s="23">
        <f t="shared" ca="1" si="22"/>
        <v>41.092638936453582</v>
      </c>
      <c r="H380" s="23" t="str">
        <f t="shared" ca="1" si="23"/>
        <v>41-50</v>
      </c>
      <c r="J380" s="24" t="s">
        <v>84</v>
      </c>
      <c r="K380" s="24" t="s">
        <v>66</v>
      </c>
      <c r="L380" s="24" t="s">
        <v>44</v>
      </c>
      <c r="M380" s="24" t="s">
        <v>45</v>
      </c>
      <c r="N380" s="23">
        <v>4</v>
      </c>
      <c r="O380" s="22" t="str">
        <f>VLOOKUP(A380,[1]CustomerAddress!$A$1:$F$3997,2)</f>
        <v>3467 Prairie Rose Lane</v>
      </c>
      <c r="P380" s="22">
        <f>VLOOKUP(A380,[1]CustomerAddress!$A$1:$F$3997,3)</f>
        <v>3034</v>
      </c>
      <c r="Q380" s="22" t="str">
        <f>VLOOKUP(A380,[1]CustomerAddress!$A$1:$F$3997,4)</f>
        <v>VIC</v>
      </c>
      <c r="R380" s="22" t="str">
        <f>VLOOKUP(A380,[1]CustomerAddress!$A$1:$F$3997,5)</f>
        <v>Australia</v>
      </c>
      <c r="S380" s="22">
        <f>VLOOKUP(A380,[1]CustomerAddress!$A$1:$F$3997,6)</f>
        <v>7</v>
      </c>
      <c r="T380" s="22" t="str">
        <f>VLOOKUP(A380,Labels!$A$5:$I$3497,9)</f>
        <v>Lost Customer</v>
      </c>
    </row>
    <row r="381" spans="1:20" s="22" customFormat="1" ht="15.75" customHeight="1" x14ac:dyDescent="0.25">
      <c r="A381" s="23">
        <v>380</v>
      </c>
      <c r="B381" s="24" t="s">
        <v>931</v>
      </c>
      <c r="C381" s="24" t="s">
        <v>932</v>
      </c>
      <c r="D381" s="24" t="s">
        <v>40</v>
      </c>
      <c r="E381" s="23">
        <v>66</v>
      </c>
      <c r="F381" s="25">
        <v>20590</v>
      </c>
      <c r="G381" s="23">
        <f t="shared" ca="1" si="22"/>
        <v>64.936474552891937</v>
      </c>
      <c r="H381" s="23" t="str">
        <f t="shared" ca="1" si="23"/>
        <v>61-70</v>
      </c>
      <c r="I381" s="24" t="s">
        <v>519</v>
      </c>
      <c r="J381" s="24" t="s">
        <v>54</v>
      </c>
      <c r="K381" s="24" t="s">
        <v>43</v>
      </c>
      <c r="L381" s="24" t="s">
        <v>44</v>
      </c>
      <c r="M381" s="24" t="s">
        <v>57</v>
      </c>
      <c r="N381" s="23">
        <v>17</v>
      </c>
      <c r="O381" s="22" t="str">
        <f>VLOOKUP(A381,[1]CustomerAddress!$A$1:$F$3997,2)</f>
        <v>24 Scoville Parkway</v>
      </c>
      <c r="P381" s="22">
        <f>VLOOKUP(A381,[1]CustomerAddress!$A$1:$F$3997,3)</f>
        <v>4670</v>
      </c>
      <c r="Q381" s="22" t="str">
        <f>VLOOKUP(A381,[1]CustomerAddress!$A$1:$F$3997,4)</f>
        <v>QLD</v>
      </c>
      <c r="R381" s="22" t="str">
        <f>VLOOKUP(A381,[1]CustomerAddress!$A$1:$F$3997,5)</f>
        <v>Australia</v>
      </c>
      <c r="S381" s="22">
        <f>VLOOKUP(A381,[1]CustomerAddress!$A$1:$F$3997,6)</f>
        <v>1</v>
      </c>
      <c r="T381" s="22" t="str">
        <f>VLOOKUP(A381,Labels!$A$5:$I$3497,9)</f>
        <v>Recent Customer</v>
      </c>
    </row>
    <row r="382" spans="1:20" s="22" customFormat="1" ht="15.75" customHeight="1" x14ac:dyDescent="0.25">
      <c r="A382" s="23">
        <v>381</v>
      </c>
      <c r="B382" s="24" t="s">
        <v>933</v>
      </c>
      <c r="C382" s="24" t="s">
        <v>934</v>
      </c>
      <c r="D382" s="24" t="s">
        <v>40</v>
      </c>
      <c r="E382" s="23">
        <v>99</v>
      </c>
      <c r="F382" s="25">
        <v>35399</v>
      </c>
      <c r="G382" s="23">
        <f t="shared" ca="1" si="22"/>
        <v>24.363871813165915</v>
      </c>
      <c r="H382" s="23" t="str">
        <f t="shared" ca="1" si="23"/>
        <v>21-30</v>
      </c>
      <c r="I382" s="24" t="s">
        <v>99</v>
      </c>
      <c r="J382" s="24" t="s">
        <v>61</v>
      </c>
      <c r="K382" s="24" t="s">
        <v>62</v>
      </c>
      <c r="L382" s="24" t="s">
        <v>44</v>
      </c>
      <c r="M382" s="24" t="s">
        <v>57</v>
      </c>
      <c r="N382" s="23">
        <v>1</v>
      </c>
      <c r="O382" s="22" t="str">
        <f>VLOOKUP(A382,[1]CustomerAddress!$A$1:$F$3997,2)</f>
        <v>010 Namekagon Parkway</v>
      </c>
      <c r="P382" s="22">
        <f>VLOOKUP(A382,[1]CustomerAddress!$A$1:$F$3997,3)</f>
        <v>2062</v>
      </c>
      <c r="Q382" s="22" t="str">
        <f>VLOOKUP(A382,[1]CustomerAddress!$A$1:$F$3997,4)</f>
        <v>NSW</v>
      </c>
      <c r="R382" s="22" t="str">
        <f>VLOOKUP(A382,[1]CustomerAddress!$A$1:$F$3997,5)</f>
        <v>Australia</v>
      </c>
      <c r="S382" s="22">
        <f>VLOOKUP(A382,[1]CustomerAddress!$A$1:$F$3997,6)</f>
        <v>12</v>
      </c>
      <c r="T382" s="22" t="str">
        <f>VLOOKUP(A382,Labels!$A$5:$I$3497,9)</f>
        <v>Platinum Customer</v>
      </c>
    </row>
    <row r="383" spans="1:20" s="22" customFormat="1" ht="15.75" customHeight="1" x14ac:dyDescent="0.25">
      <c r="A383" s="23">
        <v>382</v>
      </c>
      <c r="B383" s="24" t="s">
        <v>935</v>
      </c>
      <c r="C383" s="24" t="s">
        <v>936</v>
      </c>
      <c r="D383" s="24" t="s">
        <v>48</v>
      </c>
      <c r="E383" s="23">
        <v>68</v>
      </c>
      <c r="F383" s="25">
        <v>31273</v>
      </c>
      <c r="G383" s="23">
        <f t="shared" ca="1" si="22"/>
        <v>35.667981402207012</v>
      </c>
      <c r="H383" s="23" t="str">
        <f t="shared" ca="1" si="23"/>
        <v>31-40</v>
      </c>
      <c r="I383" s="24" t="s">
        <v>127</v>
      </c>
      <c r="J383" s="24" t="s">
        <v>42</v>
      </c>
      <c r="K383" s="24" t="s">
        <v>43</v>
      </c>
      <c r="L383" s="24" t="s">
        <v>44</v>
      </c>
      <c r="M383" s="24" t="s">
        <v>45</v>
      </c>
      <c r="N383" s="23">
        <v>7</v>
      </c>
      <c r="O383" s="22" t="str">
        <f>VLOOKUP(A383,[1]CustomerAddress!$A$1:$F$3997,2)</f>
        <v>99826 Steensland Avenue</v>
      </c>
      <c r="P383" s="22">
        <f>VLOOKUP(A383,[1]CustomerAddress!$A$1:$F$3997,3)</f>
        <v>2162</v>
      </c>
      <c r="Q383" s="22" t="str">
        <f>VLOOKUP(A383,[1]CustomerAddress!$A$1:$F$3997,4)</f>
        <v>NSW</v>
      </c>
      <c r="R383" s="22" t="str">
        <f>VLOOKUP(A383,[1]CustomerAddress!$A$1:$F$3997,5)</f>
        <v>Australia</v>
      </c>
      <c r="S383" s="22">
        <f>VLOOKUP(A383,[1]CustomerAddress!$A$1:$F$3997,6)</f>
        <v>5</v>
      </c>
      <c r="T383" s="22" t="str">
        <f>VLOOKUP(A383,Labels!$A$5:$I$3497,9)</f>
        <v>Potential Customer</v>
      </c>
    </row>
    <row r="384" spans="1:20" s="22" customFormat="1" ht="15.75" customHeight="1" x14ac:dyDescent="0.25">
      <c r="A384" s="23">
        <v>383</v>
      </c>
      <c r="B384" s="24" t="s">
        <v>937</v>
      </c>
      <c r="C384" s="24" t="s">
        <v>938</v>
      </c>
      <c r="D384" s="24" t="s">
        <v>48</v>
      </c>
      <c r="E384" s="23">
        <v>37</v>
      </c>
      <c r="F384" s="25">
        <v>28686</v>
      </c>
      <c r="G384" s="23">
        <f t="shared" ca="1" si="22"/>
        <v>42.75565263508372</v>
      </c>
      <c r="H384" s="23" t="str">
        <f t="shared" ca="1" si="23"/>
        <v>41-50</v>
      </c>
      <c r="I384" s="24" t="s">
        <v>320</v>
      </c>
      <c r="J384" s="24" t="s">
        <v>61</v>
      </c>
      <c r="K384" s="24" t="s">
        <v>62</v>
      </c>
      <c r="L384" s="24" t="s">
        <v>44</v>
      </c>
      <c r="M384" s="24" t="s">
        <v>57</v>
      </c>
      <c r="N384" s="23">
        <v>14</v>
      </c>
      <c r="O384" s="22" t="str">
        <f>VLOOKUP(A384,[1]CustomerAddress!$A$1:$F$3997,2)</f>
        <v>28809 Mesta Pass</v>
      </c>
      <c r="P384" s="22">
        <f>VLOOKUP(A384,[1]CustomerAddress!$A$1:$F$3997,3)</f>
        <v>4170</v>
      </c>
      <c r="Q384" s="22" t="str">
        <f>VLOOKUP(A384,[1]CustomerAddress!$A$1:$F$3997,4)</f>
        <v>QLD</v>
      </c>
      <c r="R384" s="22" t="str">
        <f>VLOOKUP(A384,[1]CustomerAddress!$A$1:$F$3997,5)</f>
        <v>Australia</v>
      </c>
      <c r="S384" s="22">
        <f>VLOOKUP(A384,[1]CustomerAddress!$A$1:$F$3997,6)</f>
        <v>8</v>
      </c>
      <c r="T384" s="22" t="str">
        <f>VLOOKUP(A384,Labels!$A$5:$I$3497,9)</f>
        <v>Almost Lost Customer</v>
      </c>
    </row>
    <row r="385" spans="1:20" s="22" customFormat="1" ht="15.75" customHeight="1" x14ac:dyDescent="0.25">
      <c r="A385" s="23">
        <v>384</v>
      </c>
      <c r="B385" s="24" t="s">
        <v>939</v>
      </c>
      <c r="C385" s="24" t="s">
        <v>940</v>
      </c>
      <c r="D385" s="24" t="s">
        <v>40</v>
      </c>
      <c r="E385" s="23">
        <v>70</v>
      </c>
      <c r="F385" s="25">
        <v>27978</v>
      </c>
      <c r="G385" s="23">
        <f t="shared" ca="1" si="22"/>
        <v>44.695378662480984</v>
      </c>
      <c r="H385" s="23" t="str">
        <f t="shared" ca="1" si="23"/>
        <v>41-50</v>
      </c>
      <c r="J385" s="24" t="s">
        <v>50</v>
      </c>
      <c r="K385" s="24" t="s">
        <v>62</v>
      </c>
      <c r="L385" s="24" t="s">
        <v>44</v>
      </c>
      <c r="M385" s="24" t="s">
        <v>57</v>
      </c>
      <c r="N385" s="23">
        <v>17</v>
      </c>
      <c r="O385" s="22" t="str">
        <f>VLOOKUP(A385,[1]CustomerAddress!$A$1:$F$3997,2)</f>
        <v>201 Randy Parkway</v>
      </c>
      <c r="P385" s="22">
        <f>VLOOKUP(A385,[1]CustomerAddress!$A$1:$F$3997,3)</f>
        <v>3033</v>
      </c>
      <c r="Q385" s="22" t="str">
        <f>VLOOKUP(A385,[1]CustomerAddress!$A$1:$F$3997,4)</f>
        <v>VIC</v>
      </c>
      <c r="R385" s="22" t="str">
        <f>VLOOKUP(A385,[1]CustomerAddress!$A$1:$F$3997,5)</f>
        <v>Australia</v>
      </c>
      <c r="S385" s="22">
        <f>VLOOKUP(A385,[1]CustomerAddress!$A$1:$F$3997,6)</f>
        <v>7</v>
      </c>
      <c r="T385" s="22" t="str">
        <f>VLOOKUP(A385,Labels!$A$5:$I$3497,9)</f>
        <v>High Risk Customer</v>
      </c>
    </row>
    <row r="386" spans="1:20" s="22" customFormat="1" ht="15.75" customHeight="1" x14ac:dyDescent="0.25">
      <c r="A386" s="23">
        <v>385</v>
      </c>
      <c r="B386" s="24" t="s">
        <v>421</v>
      </c>
      <c r="C386" s="24" t="s">
        <v>941</v>
      </c>
      <c r="D386" s="24" t="s">
        <v>48</v>
      </c>
      <c r="E386" s="23">
        <v>69</v>
      </c>
      <c r="F386" s="25">
        <v>24448</v>
      </c>
      <c r="G386" s="23">
        <f t="shared" ca="1" si="22"/>
        <v>54.366611539193308</v>
      </c>
      <c r="H386" s="23" t="str">
        <f t="shared" ca="1" si="23"/>
        <v>51-60</v>
      </c>
      <c r="I386" s="24" t="s">
        <v>108</v>
      </c>
      <c r="J386" s="24" t="s">
        <v>42</v>
      </c>
      <c r="K386" s="24" t="s">
        <v>66</v>
      </c>
      <c r="L386" s="24" t="s">
        <v>44</v>
      </c>
      <c r="M386" s="24" t="s">
        <v>57</v>
      </c>
      <c r="N386" s="23">
        <v>9</v>
      </c>
      <c r="O386" s="22" t="str">
        <f>VLOOKUP(A386,[1]CustomerAddress!$A$1:$F$3997,2)</f>
        <v>58211 Surrey Crossing</v>
      </c>
      <c r="P386" s="22">
        <f>VLOOKUP(A386,[1]CustomerAddress!$A$1:$F$3997,3)</f>
        <v>2170</v>
      </c>
      <c r="Q386" s="22" t="str">
        <f>VLOOKUP(A386,[1]CustomerAddress!$A$1:$F$3997,4)</f>
        <v>NSW</v>
      </c>
      <c r="R386" s="22" t="str">
        <f>VLOOKUP(A386,[1]CustomerAddress!$A$1:$F$3997,5)</f>
        <v>Australia</v>
      </c>
      <c r="S386" s="22">
        <f>VLOOKUP(A386,[1]CustomerAddress!$A$1:$F$3997,6)</f>
        <v>9</v>
      </c>
      <c r="T386" s="22" t="str">
        <f>VLOOKUP(A386,Labels!$A$5:$I$3497,9)</f>
        <v>Losing Customer</v>
      </c>
    </row>
    <row r="387" spans="1:20" s="22" customFormat="1" ht="15.75" customHeight="1" x14ac:dyDescent="0.25">
      <c r="A387" s="23">
        <v>386</v>
      </c>
      <c r="B387" s="24" t="s">
        <v>942</v>
      </c>
      <c r="C387" s="24" t="s">
        <v>943</v>
      </c>
      <c r="D387" s="24" t="s">
        <v>40</v>
      </c>
      <c r="E387" s="23">
        <v>63</v>
      </c>
      <c r="F387" s="25">
        <v>33173</v>
      </c>
      <c r="G387" s="23">
        <f t="shared" ca="1" si="22"/>
        <v>30.462501950152216</v>
      </c>
      <c r="H387" s="23" t="str">
        <f t="shared" ca="1" si="23"/>
        <v>31-40</v>
      </c>
      <c r="I387" s="24" t="s">
        <v>78</v>
      </c>
      <c r="J387" s="24" t="s">
        <v>75</v>
      </c>
      <c r="K387" s="24" t="s">
        <v>43</v>
      </c>
      <c r="L387" s="24" t="s">
        <v>44</v>
      </c>
      <c r="M387" s="24" t="s">
        <v>57</v>
      </c>
      <c r="N387" s="23">
        <v>5</v>
      </c>
      <c r="O387" s="22" t="str">
        <f>VLOOKUP(A387,[1]CustomerAddress!$A$1:$F$3997,2)</f>
        <v>720 Menomonie Avenue</v>
      </c>
      <c r="P387" s="22">
        <f>VLOOKUP(A387,[1]CustomerAddress!$A$1:$F$3997,3)</f>
        <v>2749</v>
      </c>
      <c r="Q387" s="22" t="str">
        <f>VLOOKUP(A387,[1]CustomerAddress!$A$1:$F$3997,4)</f>
        <v>NSW</v>
      </c>
      <c r="R387" s="22" t="str">
        <f>VLOOKUP(A387,[1]CustomerAddress!$A$1:$F$3997,5)</f>
        <v>Australia</v>
      </c>
      <c r="S387" s="22">
        <f>VLOOKUP(A387,[1]CustomerAddress!$A$1:$F$3997,6)</f>
        <v>8</v>
      </c>
      <c r="T387" s="22" t="str">
        <f>VLOOKUP(A387,Labels!$A$5:$I$3497,9)</f>
        <v>High Risk Customer</v>
      </c>
    </row>
    <row r="388" spans="1:20" s="22" customFormat="1" ht="15.75" customHeight="1" x14ac:dyDescent="0.25">
      <c r="A388" s="23">
        <v>387</v>
      </c>
      <c r="B388" s="24" t="s">
        <v>944</v>
      </c>
      <c r="C388" s="24" t="s">
        <v>945</v>
      </c>
      <c r="D388" s="24" t="s">
        <v>48</v>
      </c>
      <c r="E388" s="23">
        <v>34</v>
      </c>
      <c r="F388" s="25">
        <v>28175</v>
      </c>
      <c r="G388" s="23">
        <f t="shared" ca="1" si="22"/>
        <v>44.155652635083719</v>
      </c>
      <c r="H388" s="23" t="str">
        <f t="shared" ca="1" si="23"/>
        <v>41-50</v>
      </c>
      <c r="I388" s="24" t="s">
        <v>49</v>
      </c>
      <c r="J388" s="24" t="s">
        <v>50</v>
      </c>
      <c r="K388" s="24" t="s">
        <v>43</v>
      </c>
      <c r="L388" s="24" t="s">
        <v>44</v>
      </c>
      <c r="M388" s="24" t="s">
        <v>57</v>
      </c>
      <c r="N388" s="23">
        <v>22</v>
      </c>
      <c r="O388" s="22" t="str">
        <f>VLOOKUP(A388,[1]CustomerAddress!$A$1:$F$3997,2)</f>
        <v>4604 Cordelia Drive</v>
      </c>
      <c r="P388" s="22">
        <f>VLOOKUP(A388,[1]CustomerAddress!$A$1:$F$3997,3)</f>
        <v>2144</v>
      </c>
      <c r="Q388" s="22" t="str">
        <f>VLOOKUP(A388,[1]CustomerAddress!$A$1:$F$3997,4)</f>
        <v>NSW</v>
      </c>
      <c r="R388" s="22" t="str">
        <f>VLOOKUP(A388,[1]CustomerAddress!$A$1:$F$3997,5)</f>
        <v>Australia</v>
      </c>
      <c r="S388" s="22">
        <f>VLOOKUP(A388,[1]CustomerAddress!$A$1:$F$3997,6)</f>
        <v>10</v>
      </c>
      <c r="T388" s="22" t="str">
        <f>VLOOKUP(A388,Labels!$A$5:$I$3497,9)</f>
        <v>Late Bloomer</v>
      </c>
    </row>
    <row r="389" spans="1:20" s="22" customFormat="1" ht="15.75" customHeight="1" x14ac:dyDescent="0.25">
      <c r="A389" s="23">
        <v>388</v>
      </c>
      <c r="B389" s="24" t="s">
        <v>946</v>
      </c>
      <c r="C389" s="24" t="s">
        <v>947</v>
      </c>
      <c r="D389" s="24" t="s">
        <v>40</v>
      </c>
      <c r="E389" s="23">
        <v>53</v>
      </c>
      <c r="F389" s="25">
        <v>24252</v>
      </c>
      <c r="G389" s="23">
        <f t="shared" ca="1" si="22"/>
        <v>54.903597840563172</v>
      </c>
      <c r="H389" s="23" t="str">
        <f t="shared" ca="1" si="23"/>
        <v>51-60</v>
      </c>
      <c r="J389" s="24" t="s">
        <v>50</v>
      </c>
      <c r="K389" s="24" t="s">
        <v>43</v>
      </c>
      <c r="L389" s="24" t="s">
        <v>44</v>
      </c>
      <c r="M389" s="24" t="s">
        <v>45</v>
      </c>
      <c r="N389" s="23">
        <v>11</v>
      </c>
      <c r="O389" s="22" t="str">
        <f>VLOOKUP(A389,[1]CustomerAddress!$A$1:$F$3997,2)</f>
        <v>3788 Service Trail</v>
      </c>
      <c r="P389" s="22">
        <f>VLOOKUP(A389,[1]CustomerAddress!$A$1:$F$3997,3)</f>
        <v>3805</v>
      </c>
      <c r="Q389" s="22" t="str">
        <f>VLOOKUP(A389,[1]CustomerAddress!$A$1:$F$3997,4)</f>
        <v>VIC</v>
      </c>
      <c r="R389" s="22" t="str">
        <f>VLOOKUP(A389,[1]CustomerAddress!$A$1:$F$3997,5)</f>
        <v>Australia</v>
      </c>
      <c r="S389" s="22">
        <f>VLOOKUP(A389,[1]CustomerAddress!$A$1:$F$3997,6)</f>
        <v>8</v>
      </c>
      <c r="T389" s="22" t="str">
        <f>VLOOKUP(A389,Labels!$A$5:$I$3497,9)</f>
        <v>High Risk Customer</v>
      </c>
    </row>
    <row r="390" spans="1:20" s="22" customFormat="1" ht="15.75" customHeight="1" x14ac:dyDescent="0.25">
      <c r="A390" s="23">
        <v>389</v>
      </c>
      <c r="B390" s="24" t="s">
        <v>948</v>
      </c>
      <c r="C390" s="24" t="s">
        <v>949</v>
      </c>
      <c r="D390" s="24" t="s">
        <v>40</v>
      </c>
      <c r="E390" s="23">
        <v>97</v>
      </c>
      <c r="F390" s="25">
        <v>27511</v>
      </c>
      <c r="G390" s="23">
        <f t="shared" ca="1" si="22"/>
        <v>45.974830717275502</v>
      </c>
      <c r="H390" s="23" t="str">
        <f t="shared" ca="1" si="23"/>
        <v>41-50</v>
      </c>
      <c r="I390" s="24" t="s">
        <v>223</v>
      </c>
      <c r="J390" s="24" t="s">
        <v>164</v>
      </c>
      <c r="K390" s="24" t="s">
        <v>62</v>
      </c>
      <c r="L390" s="24" t="s">
        <v>44</v>
      </c>
      <c r="M390" s="24" t="s">
        <v>45</v>
      </c>
      <c r="N390" s="23">
        <v>17</v>
      </c>
      <c r="O390" s="22" t="str">
        <f>VLOOKUP(A390,[1]CustomerAddress!$A$1:$F$3997,2)</f>
        <v>8 Holy Cross Center</v>
      </c>
      <c r="P390" s="22">
        <f>VLOOKUP(A390,[1]CustomerAddress!$A$1:$F$3997,3)</f>
        <v>2047</v>
      </c>
      <c r="Q390" s="22" t="str">
        <f>VLOOKUP(A390,[1]CustomerAddress!$A$1:$F$3997,4)</f>
        <v>NSW</v>
      </c>
      <c r="R390" s="22" t="str">
        <f>VLOOKUP(A390,[1]CustomerAddress!$A$1:$F$3997,5)</f>
        <v>Australia</v>
      </c>
      <c r="S390" s="22">
        <f>VLOOKUP(A390,[1]CustomerAddress!$A$1:$F$3997,6)</f>
        <v>9</v>
      </c>
      <c r="T390" s="22" t="str">
        <f>VLOOKUP(A390,Labels!$A$5:$I$3497,9)</f>
        <v>Evasive Customer</v>
      </c>
    </row>
    <row r="391" spans="1:20" s="22" customFormat="1" ht="15.75" customHeight="1" x14ac:dyDescent="0.25">
      <c r="A391" s="23">
        <v>390</v>
      </c>
      <c r="B391" s="24" t="s">
        <v>950</v>
      </c>
      <c r="C391" s="24" t="s">
        <v>951</v>
      </c>
      <c r="D391" s="24" t="s">
        <v>48</v>
      </c>
      <c r="E391" s="23">
        <v>83</v>
      </c>
      <c r="F391" s="25">
        <v>35759</v>
      </c>
      <c r="G391" s="23">
        <f t="shared" ca="1" si="22"/>
        <v>23.377570443302901</v>
      </c>
      <c r="H391" s="23" t="str">
        <f t="shared" ca="1" si="23"/>
        <v>21-30</v>
      </c>
      <c r="I391" s="24" t="s">
        <v>540</v>
      </c>
      <c r="J391" s="24" t="s">
        <v>42</v>
      </c>
      <c r="K391" s="24" t="s">
        <v>62</v>
      </c>
      <c r="L391" s="24" t="s">
        <v>44</v>
      </c>
      <c r="M391" s="24" t="s">
        <v>57</v>
      </c>
      <c r="N391" s="23">
        <v>3</v>
      </c>
      <c r="O391" s="22" t="str">
        <f>VLOOKUP(A391,[1]CustomerAddress!$A$1:$F$3997,2)</f>
        <v>740 Calypso Drive</v>
      </c>
      <c r="P391" s="22">
        <f>VLOOKUP(A391,[1]CustomerAddress!$A$1:$F$3997,3)</f>
        <v>2100</v>
      </c>
      <c r="Q391" s="22" t="str">
        <f>VLOOKUP(A391,[1]CustomerAddress!$A$1:$F$3997,4)</f>
        <v>NSW</v>
      </c>
      <c r="R391" s="22" t="str">
        <f>VLOOKUP(A391,[1]CustomerAddress!$A$1:$F$3997,5)</f>
        <v>Australia</v>
      </c>
      <c r="S391" s="22">
        <f>VLOOKUP(A391,[1]CustomerAddress!$A$1:$F$3997,6)</f>
        <v>10</v>
      </c>
      <c r="T391" s="22" t="str">
        <f>VLOOKUP(A391,Labels!$A$5:$I$3497,9)</f>
        <v>High Risk Customer</v>
      </c>
    </row>
    <row r="392" spans="1:20" s="22" customFormat="1" ht="15.75" customHeight="1" x14ac:dyDescent="0.25">
      <c r="A392" s="23">
        <v>391</v>
      </c>
      <c r="B392" s="24" t="s">
        <v>952</v>
      </c>
      <c r="C392" s="24" t="s">
        <v>953</v>
      </c>
      <c r="D392" s="24" t="s">
        <v>48</v>
      </c>
      <c r="E392" s="23">
        <v>80</v>
      </c>
      <c r="F392" s="25">
        <v>25652</v>
      </c>
      <c r="G392" s="23">
        <f t="shared" ca="1" si="22"/>
        <v>51.06798140220701</v>
      </c>
      <c r="H392" s="23" t="str">
        <f t="shared" ca="1" si="23"/>
        <v>51-60</v>
      </c>
      <c r="J392" s="24" t="s">
        <v>75</v>
      </c>
      <c r="K392" s="24" t="s">
        <v>43</v>
      </c>
      <c r="L392" s="24" t="s">
        <v>44</v>
      </c>
      <c r="M392" s="24" t="s">
        <v>57</v>
      </c>
      <c r="N392" s="23">
        <v>16</v>
      </c>
      <c r="O392" s="22" t="str">
        <f>VLOOKUP(A392,[1]CustomerAddress!$A$1:$F$3997,2)</f>
        <v>9457 Arizona Plaza</v>
      </c>
      <c r="P392" s="22">
        <f>VLOOKUP(A392,[1]CustomerAddress!$A$1:$F$3997,3)</f>
        <v>2642</v>
      </c>
      <c r="Q392" s="22" t="str">
        <f>VLOOKUP(A392,[1]CustomerAddress!$A$1:$F$3997,4)</f>
        <v>NSW</v>
      </c>
      <c r="R392" s="22" t="str">
        <f>VLOOKUP(A392,[1]CustomerAddress!$A$1:$F$3997,5)</f>
        <v>Australia</v>
      </c>
      <c r="S392" s="22">
        <f>VLOOKUP(A392,[1]CustomerAddress!$A$1:$F$3997,6)</f>
        <v>2</v>
      </c>
      <c r="T392" s="22" t="str">
        <f>VLOOKUP(A392,Labels!$A$5:$I$3497,9)</f>
        <v>Almost Lost Customer</v>
      </c>
    </row>
    <row r="393" spans="1:20" s="22" customFormat="1" ht="15.75" customHeight="1" x14ac:dyDescent="0.25">
      <c r="A393" s="23">
        <v>392</v>
      </c>
      <c r="B393" s="24" t="s">
        <v>954</v>
      </c>
      <c r="C393" s="24" t="s">
        <v>955</v>
      </c>
      <c r="D393" s="24" t="s">
        <v>48</v>
      </c>
      <c r="E393" s="23">
        <v>38</v>
      </c>
      <c r="F393" s="25">
        <v>28655</v>
      </c>
      <c r="G393" s="23">
        <f t="shared" ca="1" si="22"/>
        <v>42.840584141933036</v>
      </c>
      <c r="H393" s="23" t="str">
        <f t="shared" ca="1" si="23"/>
        <v>41-50</v>
      </c>
      <c r="I393" s="24" t="s">
        <v>111</v>
      </c>
      <c r="J393" s="24" t="s">
        <v>54</v>
      </c>
      <c r="K393" s="24" t="s">
        <v>43</v>
      </c>
      <c r="L393" s="24" t="s">
        <v>44</v>
      </c>
      <c r="M393" s="24" t="s">
        <v>57</v>
      </c>
      <c r="N393" s="23">
        <v>13</v>
      </c>
      <c r="O393" s="22" t="str">
        <f>VLOOKUP(A393,[1]CustomerAddress!$A$1:$F$3997,2)</f>
        <v>75 Bartillon Street</v>
      </c>
      <c r="P393" s="22">
        <f>VLOOKUP(A393,[1]CustomerAddress!$A$1:$F$3997,3)</f>
        <v>3228</v>
      </c>
      <c r="Q393" s="22" t="str">
        <f>VLOOKUP(A393,[1]CustomerAddress!$A$1:$F$3997,4)</f>
        <v>VIC</v>
      </c>
      <c r="R393" s="22" t="str">
        <f>VLOOKUP(A393,[1]CustomerAddress!$A$1:$F$3997,5)</f>
        <v>Australia</v>
      </c>
      <c r="S393" s="22">
        <f>VLOOKUP(A393,[1]CustomerAddress!$A$1:$F$3997,6)</f>
        <v>8</v>
      </c>
      <c r="T393" s="22" t="str">
        <f>VLOOKUP(A393,Labels!$A$5:$I$3497,9)</f>
        <v>Almost Lost Customer</v>
      </c>
    </row>
    <row r="394" spans="1:20" s="22" customFormat="1" ht="15.75" customHeight="1" x14ac:dyDescent="0.25">
      <c r="A394" s="23">
        <v>393</v>
      </c>
      <c r="B394" s="24" t="s">
        <v>956</v>
      </c>
      <c r="C394" s="24" t="s">
        <v>957</v>
      </c>
      <c r="D394" s="24" t="s">
        <v>48</v>
      </c>
      <c r="E394" s="23">
        <v>35</v>
      </c>
      <c r="F394" s="25">
        <v>20128</v>
      </c>
      <c r="G394" s="23">
        <f t="shared" ca="1" si="22"/>
        <v>66.20222797754947</v>
      </c>
      <c r="H394" s="23" t="str">
        <f t="shared" ca="1" si="23"/>
        <v>61-70</v>
      </c>
      <c r="I394" s="24" t="s">
        <v>362</v>
      </c>
      <c r="J394" s="24" t="s">
        <v>84</v>
      </c>
      <c r="K394" s="24" t="s">
        <v>43</v>
      </c>
      <c r="L394" s="24" t="s">
        <v>44</v>
      </c>
      <c r="M394" s="24" t="s">
        <v>45</v>
      </c>
      <c r="N394" s="23">
        <v>9</v>
      </c>
      <c r="O394" s="22" t="str">
        <f>VLOOKUP(A394,[1]CustomerAddress!$A$1:$F$3997,2)</f>
        <v>7 Reinke Junction</v>
      </c>
      <c r="P394" s="22">
        <f>VLOOKUP(A394,[1]CustomerAddress!$A$1:$F$3997,3)</f>
        <v>2145</v>
      </c>
      <c r="Q394" s="22" t="str">
        <f>VLOOKUP(A394,[1]CustomerAddress!$A$1:$F$3997,4)</f>
        <v>NSW</v>
      </c>
      <c r="R394" s="22" t="str">
        <f>VLOOKUP(A394,[1]CustomerAddress!$A$1:$F$3997,5)</f>
        <v>Australia</v>
      </c>
      <c r="S394" s="22">
        <f>VLOOKUP(A394,[1]CustomerAddress!$A$1:$F$3997,6)</f>
        <v>10</v>
      </c>
      <c r="T394" s="22" t="str">
        <f>VLOOKUP(A394,Labels!$A$5:$I$3497,9)</f>
        <v>Lost Customer</v>
      </c>
    </row>
    <row r="395" spans="1:20" s="22" customFormat="1" ht="15.75" customHeight="1" x14ac:dyDescent="0.25">
      <c r="A395" s="23">
        <v>394</v>
      </c>
      <c r="B395" s="24" t="s">
        <v>958</v>
      </c>
      <c r="C395" s="24" t="s">
        <v>959</v>
      </c>
      <c r="D395" s="24" t="s">
        <v>40</v>
      </c>
      <c r="E395" s="23">
        <v>70</v>
      </c>
      <c r="F395" s="25">
        <v>28282</v>
      </c>
      <c r="G395" s="23">
        <f t="shared" ca="1" si="22"/>
        <v>43.862501950152215</v>
      </c>
      <c r="H395" s="23" t="str">
        <f t="shared" ca="1" si="23"/>
        <v>41-50</v>
      </c>
      <c r="I395" s="24" t="s">
        <v>141</v>
      </c>
      <c r="J395" s="24" t="s">
        <v>42</v>
      </c>
      <c r="K395" s="24" t="s">
        <v>66</v>
      </c>
      <c r="L395" s="24" t="s">
        <v>44</v>
      </c>
      <c r="M395" s="24" t="s">
        <v>45</v>
      </c>
      <c r="N395" s="23">
        <v>16</v>
      </c>
      <c r="O395" s="22" t="str">
        <f>VLOOKUP(A395,[1]CustomerAddress!$A$1:$F$3997,2)</f>
        <v>7343 Washington Road</v>
      </c>
      <c r="P395" s="22">
        <f>VLOOKUP(A395,[1]CustomerAddress!$A$1:$F$3997,3)</f>
        <v>2287</v>
      </c>
      <c r="Q395" s="22" t="str">
        <f>VLOOKUP(A395,[1]CustomerAddress!$A$1:$F$3997,4)</f>
        <v>NSW</v>
      </c>
      <c r="R395" s="22" t="str">
        <f>VLOOKUP(A395,[1]CustomerAddress!$A$1:$F$3997,5)</f>
        <v>Australia</v>
      </c>
      <c r="S395" s="22">
        <f>VLOOKUP(A395,[1]CustomerAddress!$A$1:$F$3997,6)</f>
        <v>5</v>
      </c>
      <c r="T395" s="22" t="str">
        <f>VLOOKUP(A395,Labels!$A$5:$I$3497,9)</f>
        <v>Recent Customer</v>
      </c>
    </row>
    <row r="396" spans="1:20" s="22" customFormat="1" ht="15.75" customHeight="1" x14ac:dyDescent="0.25">
      <c r="A396" s="23">
        <v>395</v>
      </c>
      <c r="B396" s="24" t="s">
        <v>960</v>
      </c>
      <c r="C396" s="24" t="s">
        <v>961</v>
      </c>
      <c r="D396" s="24" t="s">
        <v>48</v>
      </c>
      <c r="E396" s="23">
        <v>28</v>
      </c>
      <c r="F396" s="25">
        <v>28091</v>
      </c>
      <c r="G396" s="23">
        <f t="shared" ca="1" si="22"/>
        <v>44.385789621385094</v>
      </c>
      <c r="H396" s="23" t="str">
        <f t="shared" ca="1" si="23"/>
        <v>41-50</v>
      </c>
      <c r="I396" s="24" t="s">
        <v>266</v>
      </c>
      <c r="J396" s="24" t="s">
        <v>65</v>
      </c>
      <c r="K396" s="24" t="s">
        <v>66</v>
      </c>
      <c r="L396" s="24" t="s">
        <v>44</v>
      </c>
      <c r="M396" s="24" t="s">
        <v>45</v>
      </c>
      <c r="N396" s="23">
        <v>9</v>
      </c>
      <c r="O396" s="22" t="str">
        <f>VLOOKUP(A396,[1]CustomerAddress!$A$1:$F$3997,2)</f>
        <v>3 Valley Edge Trail</v>
      </c>
      <c r="P396" s="22">
        <f>VLOOKUP(A396,[1]CustomerAddress!$A$1:$F$3997,3)</f>
        <v>3444</v>
      </c>
      <c r="Q396" s="22" t="str">
        <f>VLOOKUP(A396,[1]CustomerAddress!$A$1:$F$3997,4)</f>
        <v>VIC</v>
      </c>
      <c r="R396" s="22" t="str">
        <f>VLOOKUP(A396,[1]CustomerAddress!$A$1:$F$3997,5)</f>
        <v>Australia</v>
      </c>
      <c r="S396" s="22">
        <f>VLOOKUP(A396,[1]CustomerAddress!$A$1:$F$3997,6)</f>
        <v>7</v>
      </c>
      <c r="T396" s="22" t="str">
        <f>VLOOKUP(A396,Labels!$A$5:$I$3497,9)</f>
        <v>Potential Customer</v>
      </c>
    </row>
    <row r="397" spans="1:20" s="22" customFormat="1" ht="15.75" customHeight="1" x14ac:dyDescent="0.25">
      <c r="A397" s="23">
        <v>396</v>
      </c>
      <c r="B397" s="24" t="s">
        <v>962</v>
      </c>
      <c r="C397" s="24" t="s">
        <v>963</v>
      </c>
      <c r="D397" s="24" t="s">
        <v>40</v>
      </c>
      <c r="E397" s="23">
        <v>98</v>
      </c>
      <c r="F397" s="25">
        <v>24497</v>
      </c>
      <c r="G397" s="23">
        <f t="shared" ca="1" si="22"/>
        <v>54.232364963850841</v>
      </c>
      <c r="H397" s="23" t="str">
        <f t="shared" ca="1" si="23"/>
        <v>51-60</v>
      </c>
      <c r="I397" s="24" t="s">
        <v>384</v>
      </c>
      <c r="J397" s="24" t="s">
        <v>138</v>
      </c>
      <c r="K397" s="24" t="s">
        <v>66</v>
      </c>
      <c r="L397" s="24" t="s">
        <v>44</v>
      </c>
      <c r="M397" s="24" t="s">
        <v>45</v>
      </c>
      <c r="N397" s="23">
        <v>16</v>
      </c>
      <c r="O397" s="22" t="str">
        <f>VLOOKUP(A397,[1]CustomerAddress!$A$1:$F$3997,2)</f>
        <v>32 Farragut Avenue</v>
      </c>
      <c r="P397" s="22">
        <f>VLOOKUP(A397,[1]CustomerAddress!$A$1:$F$3997,3)</f>
        <v>2076</v>
      </c>
      <c r="Q397" s="22" t="str">
        <f>VLOOKUP(A397,[1]CustomerAddress!$A$1:$F$3997,4)</f>
        <v>NSW</v>
      </c>
      <c r="R397" s="22" t="str">
        <f>VLOOKUP(A397,[1]CustomerAddress!$A$1:$F$3997,5)</f>
        <v>Australia</v>
      </c>
      <c r="S397" s="22">
        <f>VLOOKUP(A397,[1]CustomerAddress!$A$1:$F$3997,6)</f>
        <v>11</v>
      </c>
      <c r="T397" s="22" t="str">
        <f>VLOOKUP(A397,Labels!$A$5:$I$3497,9)</f>
        <v>Potential Customer</v>
      </c>
    </row>
    <row r="398" spans="1:20" s="22" customFormat="1" ht="15.75" customHeight="1" x14ac:dyDescent="0.25">
      <c r="A398" s="23">
        <v>397</v>
      </c>
      <c r="B398" s="24" t="s">
        <v>964</v>
      </c>
      <c r="C398" s="24" t="s">
        <v>965</v>
      </c>
      <c r="D398" s="24" t="s">
        <v>40</v>
      </c>
      <c r="E398" s="23">
        <v>86</v>
      </c>
      <c r="F398" s="25">
        <v>29831</v>
      </c>
      <c r="G398" s="23">
        <f t="shared" ca="1" si="22"/>
        <v>39.618666333713861</v>
      </c>
      <c r="H398" s="23" t="str">
        <f t="shared" ca="1" si="23"/>
        <v>31-40</v>
      </c>
      <c r="I398" s="24" t="s">
        <v>206</v>
      </c>
      <c r="J398" s="24" t="s">
        <v>50</v>
      </c>
      <c r="K398" s="24" t="s">
        <v>62</v>
      </c>
      <c r="L398" s="24" t="s">
        <v>44</v>
      </c>
      <c r="M398" s="24" t="s">
        <v>45</v>
      </c>
      <c r="N398" s="23">
        <v>5</v>
      </c>
      <c r="O398" s="22" t="str">
        <f>VLOOKUP(A398,[1]CustomerAddress!$A$1:$F$3997,2)</f>
        <v>5 Florence Hill</v>
      </c>
      <c r="P398" s="22">
        <f>VLOOKUP(A398,[1]CustomerAddress!$A$1:$F$3997,3)</f>
        <v>4124</v>
      </c>
      <c r="Q398" s="22" t="str">
        <f>VLOOKUP(A398,[1]CustomerAddress!$A$1:$F$3997,4)</f>
        <v>QLD</v>
      </c>
      <c r="R398" s="22" t="str">
        <f>VLOOKUP(A398,[1]CustomerAddress!$A$1:$F$3997,5)</f>
        <v>Australia</v>
      </c>
      <c r="S398" s="22">
        <f>VLOOKUP(A398,[1]CustomerAddress!$A$1:$F$3997,6)</f>
        <v>7</v>
      </c>
      <c r="T398" s="22" t="str">
        <f>VLOOKUP(A398,Labels!$A$5:$I$3497,9)</f>
        <v>Late Bloomer</v>
      </c>
    </row>
    <row r="399" spans="1:20" s="22" customFormat="1" ht="15.75" customHeight="1" x14ac:dyDescent="0.25">
      <c r="A399" s="23">
        <v>398</v>
      </c>
      <c r="B399" s="24" t="s">
        <v>966</v>
      </c>
      <c r="C399" s="24" t="s">
        <v>967</v>
      </c>
      <c r="D399" s="24" t="s">
        <v>40</v>
      </c>
      <c r="E399" s="23">
        <v>20</v>
      </c>
      <c r="F399" s="25">
        <v>25221</v>
      </c>
      <c r="G399" s="23">
        <f t="shared" ca="1" si="22"/>
        <v>52.248803320015227</v>
      </c>
      <c r="H399" s="23" t="str">
        <f t="shared" ca="1" si="23"/>
        <v>51-60</v>
      </c>
      <c r="J399" s="24" t="s">
        <v>65</v>
      </c>
      <c r="K399" s="24" t="s">
        <v>62</v>
      </c>
      <c r="L399" s="24" t="s">
        <v>44</v>
      </c>
      <c r="M399" s="24" t="s">
        <v>57</v>
      </c>
      <c r="N399" s="23">
        <v>11</v>
      </c>
      <c r="O399" s="22" t="str">
        <f>VLOOKUP(A399,[1]CustomerAddress!$A$1:$F$3997,2)</f>
        <v>095 Prairieview Circle</v>
      </c>
      <c r="P399" s="22">
        <f>VLOOKUP(A399,[1]CustomerAddress!$A$1:$F$3997,3)</f>
        <v>3191</v>
      </c>
      <c r="Q399" s="22" t="str">
        <f>VLOOKUP(A399,[1]CustomerAddress!$A$1:$F$3997,4)</f>
        <v>VIC</v>
      </c>
      <c r="R399" s="22" t="str">
        <f>VLOOKUP(A399,[1]CustomerAddress!$A$1:$F$3997,5)</f>
        <v>Australia</v>
      </c>
      <c r="S399" s="22">
        <f>VLOOKUP(A399,[1]CustomerAddress!$A$1:$F$3997,6)</f>
        <v>12</v>
      </c>
      <c r="T399" s="22" t="str">
        <f>VLOOKUP(A399,Labels!$A$5:$I$3497,9)</f>
        <v>Becoming Loyal</v>
      </c>
    </row>
    <row r="400" spans="1:20" s="22" customFormat="1" ht="15.75" customHeight="1" x14ac:dyDescent="0.25">
      <c r="A400" s="23">
        <v>399</v>
      </c>
      <c r="B400" s="24" t="s">
        <v>968</v>
      </c>
      <c r="C400" s="24" t="s">
        <v>969</v>
      </c>
      <c r="D400" s="24" t="s">
        <v>48</v>
      </c>
      <c r="E400" s="23">
        <v>26</v>
      </c>
      <c r="F400" s="25">
        <v>27959</v>
      </c>
      <c r="G400" s="23">
        <f t="shared" ca="1" si="22"/>
        <v>44.747433457001527</v>
      </c>
      <c r="H400" s="23" t="str">
        <f t="shared" ca="1" si="23"/>
        <v>41-50</v>
      </c>
      <c r="I400" s="24" t="s">
        <v>970</v>
      </c>
      <c r="J400" s="24" t="s">
        <v>84</v>
      </c>
      <c r="K400" s="24" t="s">
        <v>62</v>
      </c>
      <c r="L400" s="24" t="s">
        <v>44</v>
      </c>
      <c r="M400" s="24" t="s">
        <v>45</v>
      </c>
      <c r="N400" s="23">
        <v>16</v>
      </c>
      <c r="O400" s="22" t="str">
        <f>VLOOKUP(A400,[1]CustomerAddress!$A$1:$F$3997,2)</f>
        <v>47226 Algoma Place</v>
      </c>
      <c r="P400" s="22">
        <f>VLOOKUP(A400,[1]CustomerAddress!$A$1:$F$3997,3)</f>
        <v>4305</v>
      </c>
      <c r="Q400" s="22" t="str">
        <f>VLOOKUP(A400,[1]CustomerAddress!$A$1:$F$3997,4)</f>
        <v>QLD</v>
      </c>
      <c r="R400" s="22" t="str">
        <f>VLOOKUP(A400,[1]CustomerAddress!$A$1:$F$3997,5)</f>
        <v>Australia</v>
      </c>
      <c r="S400" s="22">
        <f>VLOOKUP(A400,[1]CustomerAddress!$A$1:$F$3997,6)</f>
        <v>3</v>
      </c>
      <c r="T400" s="22" t="str">
        <f>VLOOKUP(A400,Labels!$A$5:$I$3497,9)</f>
        <v>Almost Lost Customer</v>
      </c>
    </row>
    <row r="401" spans="1:20" s="22" customFormat="1" ht="15.75" customHeight="1" x14ac:dyDescent="0.25">
      <c r="A401" s="23">
        <v>400</v>
      </c>
      <c r="B401" s="24" t="s">
        <v>971</v>
      </c>
      <c r="C401" s="24" t="s">
        <v>972</v>
      </c>
      <c r="D401" s="24" t="s">
        <v>40</v>
      </c>
      <c r="E401" s="23">
        <v>86</v>
      </c>
      <c r="F401" s="25">
        <v>22785</v>
      </c>
      <c r="G401" s="23">
        <f t="shared" ca="1" si="22"/>
        <v>58.922775922754951</v>
      </c>
      <c r="H401" s="23" t="str">
        <f t="shared" ca="1" si="23"/>
        <v>51-60</v>
      </c>
      <c r="I401" s="24" t="s">
        <v>728</v>
      </c>
      <c r="J401" s="24" t="s">
        <v>50</v>
      </c>
      <c r="K401" s="24" t="s">
        <v>43</v>
      </c>
      <c r="L401" s="24" t="s">
        <v>44</v>
      </c>
      <c r="M401" s="24" t="s">
        <v>57</v>
      </c>
      <c r="N401" s="23">
        <v>5</v>
      </c>
      <c r="O401" s="22" t="str">
        <f>VLOOKUP(A401,[1]CustomerAddress!$A$1:$F$3997,2)</f>
        <v>564 Northview Junction</v>
      </c>
      <c r="P401" s="22">
        <f>VLOOKUP(A401,[1]CustomerAddress!$A$1:$F$3997,3)</f>
        <v>3195</v>
      </c>
      <c r="Q401" s="22" t="str">
        <f>VLOOKUP(A401,[1]CustomerAddress!$A$1:$F$3997,4)</f>
        <v>VIC</v>
      </c>
      <c r="R401" s="22" t="str">
        <f>VLOOKUP(A401,[1]CustomerAddress!$A$1:$F$3997,5)</f>
        <v>Australia</v>
      </c>
      <c r="S401" s="22">
        <f>VLOOKUP(A401,[1]CustomerAddress!$A$1:$F$3997,6)</f>
        <v>11</v>
      </c>
      <c r="T401" s="22" t="str">
        <f>VLOOKUP(A401,Labels!$A$5:$I$3497,9)</f>
        <v>Evasive Customer</v>
      </c>
    </row>
    <row r="402" spans="1:20" s="22" customFormat="1" ht="15.75" customHeight="1" x14ac:dyDescent="0.25">
      <c r="A402" s="23">
        <v>401</v>
      </c>
      <c r="B402" s="24" t="s">
        <v>973</v>
      </c>
      <c r="C402" s="24" t="s">
        <v>974</v>
      </c>
      <c r="D402" s="24" t="s">
        <v>40</v>
      </c>
      <c r="E402" s="23">
        <v>56</v>
      </c>
      <c r="F402" s="25">
        <v>31757</v>
      </c>
      <c r="G402" s="23">
        <f t="shared" ca="1" si="22"/>
        <v>34.341954004946736</v>
      </c>
      <c r="H402" s="23" t="str">
        <f t="shared" ca="1" si="23"/>
        <v>31-40</v>
      </c>
      <c r="I402" s="24" t="s">
        <v>354</v>
      </c>
      <c r="J402" s="24" t="s">
        <v>65</v>
      </c>
      <c r="K402" s="24" t="s">
        <v>43</v>
      </c>
      <c r="L402" s="24" t="s">
        <v>44</v>
      </c>
      <c r="M402" s="24" t="s">
        <v>57</v>
      </c>
      <c r="N402" s="23">
        <v>15</v>
      </c>
      <c r="O402" s="22" t="str">
        <f>VLOOKUP(A402,[1]CustomerAddress!$A$1:$F$3997,2)</f>
        <v>5359 Alpine Hill</v>
      </c>
      <c r="P402" s="22">
        <f>VLOOKUP(A402,[1]CustomerAddress!$A$1:$F$3997,3)</f>
        <v>2579</v>
      </c>
      <c r="Q402" s="22" t="str">
        <f>VLOOKUP(A402,[1]CustomerAddress!$A$1:$F$3997,4)</f>
        <v>NSW</v>
      </c>
      <c r="R402" s="22" t="str">
        <f>VLOOKUP(A402,[1]CustomerAddress!$A$1:$F$3997,5)</f>
        <v>Australia</v>
      </c>
      <c r="S402" s="22">
        <f>VLOOKUP(A402,[1]CustomerAddress!$A$1:$F$3997,6)</f>
        <v>5</v>
      </c>
      <c r="T402" s="22" t="str">
        <f>VLOOKUP(A402,Labels!$A$5:$I$3497,9)</f>
        <v>Potential Customer</v>
      </c>
    </row>
    <row r="403" spans="1:20" s="22" customFormat="1" ht="15.75" customHeight="1" x14ac:dyDescent="0.25">
      <c r="A403" s="23">
        <v>402</v>
      </c>
      <c r="B403" s="24" t="s">
        <v>975</v>
      </c>
      <c r="C403" s="24" t="s">
        <v>976</v>
      </c>
      <c r="D403" s="24" t="s">
        <v>48</v>
      </c>
      <c r="E403" s="23">
        <v>9</v>
      </c>
      <c r="F403" s="25">
        <v>28279</v>
      </c>
      <c r="G403" s="23">
        <f t="shared" ca="1" si="22"/>
        <v>43.870721128234408</v>
      </c>
      <c r="H403" s="23" t="str">
        <f t="shared" ca="1" si="23"/>
        <v>41-50</v>
      </c>
      <c r="I403" s="24" t="s">
        <v>574</v>
      </c>
      <c r="J403" s="24" t="s">
        <v>65</v>
      </c>
      <c r="K403" s="24" t="s">
        <v>62</v>
      </c>
      <c r="L403" s="24" t="s">
        <v>44</v>
      </c>
      <c r="M403" s="24" t="s">
        <v>57</v>
      </c>
      <c r="N403" s="23">
        <v>22</v>
      </c>
      <c r="O403" s="22" t="str">
        <f>VLOOKUP(A403,[1]CustomerAddress!$A$1:$F$3997,2)</f>
        <v>586 Miller Parkway</v>
      </c>
      <c r="P403" s="22">
        <f>VLOOKUP(A403,[1]CustomerAddress!$A$1:$F$3997,3)</f>
        <v>2835</v>
      </c>
      <c r="Q403" s="22" t="str">
        <f>VLOOKUP(A403,[1]CustomerAddress!$A$1:$F$3997,4)</f>
        <v>NSW</v>
      </c>
      <c r="R403" s="22" t="str">
        <f>VLOOKUP(A403,[1]CustomerAddress!$A$1:$F$3997,5)</f>
        <v>Australia</v>
      </c>
      <c r="S403" s="22">
        <f>VLOOKUP(A403,[1]CustomerAddress!$A$1:$F$3997,6)</f>
        <v>1</v>
      </c>
      <c r="T403" s="22" t="str">
        <f>VLOOKUP(A403,Labels!$A$5:$I$3497,9)</f>
        <v>Losing Customer</v>
      </c>
    </row>
    <row r="404" spans="1:20" s="22" customFormat="1" ht="15.75" customHeight="1" x14ac:dyDescent="0.25">
      <c r="A404" s="23">
        <v>403</v>
      </c>
      <c r="B404" s="24" t="s">
        <v>977</v>
      </c>
      <c r="C404" s="24" t="s">
        <v>978</v>
      </c>
      <c r="D404" s="24" t="s">
        <v>40</v>
      </c>
      <c r="E404" s="23">
        <v>40</v>
      </c>
      <c r="F404" s="25">
        <v>27684</v>
      </c>
      <c r="G404" s="23">
        <f t="shared" ca="1" si="22"/>
        <v>45.500858114535774</v>
      </c>
      <c r="H404" s="23" t="str">
        <f t="shared" ca="1" si="23"/>
        <v>41-50</v>
      </c>
      <c r="I404" s="24" t="s">
        <v>367</v>
      </c>
      <c r="J404" s="24" t="s">
        <v>61</v>
      </c>
      <c r="K404" s="24" t="s">
        <v>43</v>
      </c>
      <c r="L404" s="24" t="s">
        <v>44</v>
      </c>
      <c r="M404" s="24" t="s">
        <v>45</v>
      </c>
      <c r="N404" s="23">
        <v>17</v>
      </c>
      <c r="O404" s="22" t="str">
        <f>VLOOKUP(A404,[1]CustomerAddress!$A$1:$F$3997,2)</f>
        <v>32571 Dixon Center</v>
      </c>
      <c r="P404" s="22">
        <f>VLOOKUP(A404,[1]CustomerAddress!$A$1:$F$3997,3)</f>
        <v>3337</v>
      </c>
      <c r="Q404" s="22" t="str">
        <f>VLOOKUP(A404,[1]CustomerAddress!$A$1:$F$3997,4)</f>
        <v>VIC</v>
      </c>
      <c r="R404" s="22" t="str">
        <f>VLOOKUP(A404,[1]CustomerAddress!$A$1:$F$3997,5)</f>
        <v>Australia</v>
      </c>
      <c r="S404" s="22">
        <f>VLOOKUP(A404,[1]CustomerAddress!$A$1:$F$3997,6)</f>
        <v>3</v>
      </c>
      <c r="T404" s="22" t="str">
        <f>VLOOKUP(A404,Labels!$A$5:$I$3497,9)</f>
        <v>High Risk Customer</v>
      </c>
    </row>
    <row r="405" spans="1:20" s="22" customFormat="1" ht="15.75" customHeight="1" x14ac:dyDescent="0.25">
      <c r="A405" s="23">
        <v>404</v>
      </c>
      <c r="B405" s="24" t="s">
        <v>979</v>
      </c>
      <c r="C405" s="24" t="s">
        <v>980</v>
      </c>
      <c r="D405" s="24" t="s">
        <v>48</v>
      </c>
      <c r="E405" s="23">
        <v>92</v>
      </c>
      <c r="F405" s="25">
        <v>35050</v>
      </c>
      <c r="G405" s="23">
        <f t="shared" ca="1" si="22"/>
        <v>25.320036196727557</v>
      </c>
      <c r="H405" s="23" t="str">
        <f t="shared" ca="1" si="23"/>
        <v>21-30</v>
      </c>
      <c r="I405" s="24" t="s">
        <v>719</v>
      </c>
      <c r="J405" s="24" t="s">
        <v>50</v>
      </c>
      <c r="K405" s="24" t="s">
        <v>62</v>
      </c>
      <c r="L405" s="24" t="s">
        <v>44</v>
      </c>
      <c r="M405" s="24" t="s">
        <v>45</v>
      </c>
      <c r="N405" s="23">
        <v>4</v>
      </c>
      <c r="O405" s="22" t="str">
        <f>VLOOKUP(A405,[1]CustomerAddress!$A$1:$F$3997,2)</f>
        <v>333 Bunting Crossing</v>
      </c>
      <c r="P405" s="22">
        <f>VLOOKUP(A405,[1]CustomerAddress!$A$1:$F$3997,3)</f>
        <v>2536</v>
      </c>
      <c r="Q405" s="22" t="str">
        <f>VLOOKUP(A405,[1]CustomerAddress!$A$1:$F$3997,4)</f>
        <v>NSW</v>
      </c>
      <c r="R405" s="22" t="str">
        <f>VLOOKUP(A405,[1]CustomerAddress!$A$1:$F$3997,5)</f>
        <v>Australia</v>
      </c>
      <c r="S405" s="22">
        <f>VLOOKUP(A405,[1]CustomerAddress!$A$1:$F$3997,6)</f>
        <v>4</v>
      </c>
      <c r="T405" s="22" t="str">
        <f>VLOOKUP(A405,Labels!$A$5:$I$3497,9)</f>
        <v>Platinum Customer</v>
      </c>
    </row>
    <row r="406" spans="1:20" s="22" customFormat="1" ht="15.75" hidden="1" customHeight="1" x14ac:dyDescent="0.25">
      <c r="A406" s="23">
        <v>405</v>
      </c>
      <c r="B406" s="24" t="s">
        <v>981</v>
      </c>
      <c r="C406" s="24" t="s">
        <v>982</v>
      </c>
      <c r="D406" s="24" t="s">
        <v>40</v>
      </c>
      <c r="E406" s="23">
        <v>19</v>
      </c>
      <c r="F406" s="25">
        <v>26204</v>
      </c>
      <c r="G406" s="23">
        <f t="shared" ca="1" si="22"/>
        <v>49.555652635083725</v>
      </c>
      <c r="H406" s="23"/>
      <c r="J406" s="24" t="s">
        <v>84</v>
      </c>
      <c r="K406" s="24" t="s">
        <v>66</v>
      </c>
      <c r="L406" s="24" t="s">
        <v>44</v>
      </c>
      <c r="M406" s="24" t="s">
        <v>45</v>
      </c>
      <c r="N406" s="23">
        <v>14</v>
      </c>
    </row>
    <row r="407" spans="1:20" s="22" customFormat="1" ht="15.75" customHeight="1" x14ac:dyDescent="0.25">
      <c r="A407" s="23">
        <v>406</v>
      </c>
      <c r="B407" s="24" t="s">
        <v>983</v>
      </c>
      <c r="C407" s="24" t="s">
        <v>984</v>
      </c>
      <c r="D407" s="24" t="s">
        <v>40</v>
      </c>
      <c r="E407" s="23">
        <v>58</v>
      </c>
      <c r="F407" s="25">
        <v>31944</v>
      </c>
      <c r="G407" s="23">
        <f t="shared" ca="1" si="22"/>
        <v>33.82962523782345</v>
      </c>
      <c r="H407" s="23" t="str">
        <f t="shared" ref="H407:H408" ca="1" si="24">IF(G407&lt;=10,"0-10",IF(AND(G407&gt;10,G407&lt;=20),"11-20",IF(AND(G407&gt;20,G407&lt;=30),"21-30",IF(AND(G407&gt;30,G407&lt;=40),"31-40",IF(AND(G407&gt;40,G407&lt;=50),"41-50",IF(AND(G407&gt;50,G407&lt;=60),"51-60",IF(AND(G407&gt;60,G407&lt;=70),"61-70",IF(AND(G407&gt;70,G407&lt;=80),"71-80",IF(AND(G407&gt;80,G407&lt;=90),"81-90",IF(G407&gt;90,"91-100"))))))))))</f>
        <v>31-40</v>
      </c>
      <c r="I407" s="24" t="s">
        <v>728</v>
      </c>
      <c r="J407" s="24" t="s">
        <v>50</v>
      </c>
      <c r="K407" s="24" t="s">
        <v>66</v>
      </c>
      <c r="L407" s="24" t="s">
        <v>44</v>
      </c>
      <c r="M407" s="24" t="s">
        <v>57</v>
      </c>
      <c r="N407" s="23">
        <v>12</v>
      </c>
      <c r="O407" s="22" t="str">
        <f>VLOOKUP(A407,[1]CustomerAddress!$A$1:$F$3997,2)</f>
        <v>07 New Castle Circle</v>
      </c>
      <c r="P407" s="22">
        <f>VLOOKUP(A407,[1]CustomerAddress!$A$1:$F$3997,3)</f>
        <v>2646</v>
      </c>
      <c r="Q407" s="22" t="str">
        <f>VLOOKUP(A407,[1]CustomerAddress!$A$1:$F$3997,4)</f>
        <v>NSW</v>
      </c>
      <c r="R407" s="22" t="str">
        <f>VLOOKUP(A407,[1]CustomerAddress!$A$1:$F$3997,5)</f>
        <v>Australia</v>
      </c>
      <c r="S407" s="22">
        <f>VLOOKUP(A407,[1]CustomerAddress!$A$1:$F$3997,6)</f>
        <v>1</v>
      </c>
      <c r="T407" s="22" t="str">
        <f>VLOOKUP(A407,Labels!$A$5:$I$3497,9)</f>
        <v>Evasive Customer</v>
      </c>
    </row>
    <row r="408" spans="1:20" s="22" customFormat="1" ht="15.75" customHeight="1" x14ac:dyDescent="0.25">
      <c r="A408" s="23">
        <v>407</v>
      </c>
      <c r="B408" s="24" t="s">
        <v>985</v>
      </c>
      <c r="C408" s="24" t="s">
        <v>986</v>
      </c>
      <c r="D408" s="24" t="s">
        <v>40</v>
      </c>
      <c r="E408" s="23">
        <v>82</v>
      </c>
      <c r="F408" s="25">
        <v>28867</v>
      </c>
      <c r="G408" s="23">
        <f t="shared" ca="1" si="22"/>
        <v>42.25976222412482</v>
      </c>
      <c r="H408" s="23" t="str">
        <f t="shared" ca="1" si="24"/>
        <v>41-50</v>
      </c>
      <c r="I408" s="24" t="s">
        <v>472</v>
      </c>
      <c r="J408" s="24" t="s">
        <v>61</v>
      </c>
      <c r="K408" s="24" t="s">
        <v>66</v>
      </c>
      <c r="L408" s="24" t="s">
        <v>44</v>
      </c>
      <c r="M408" s="24" t="s">
        <v>45</v>
      </c>
      <c r="N408" s="23">
        <v>15</v>
      </c>
      <c r="O408" s="22" t="str">
        <f>VLOOKUP(A408,[1]CustomerAddress!$A$1:$F$3997,2)</f>
        <v>78152 Harper Parkway</v>
      </c>
      <c r="P408" s="22">
        <f>VLOOKUP(A408,[1]CustomerAddress!$A$1:$F$3997,3)</f>
        <v>2756</v>
      </c>
      <c r="Q408" s="22" t="str">
        <f>VLOOKUP(A408,[1]CustomerAddress!$A$1:$F$3997,4)</f>
        <v>NSW</v>
      </c>
      <c r="R408" s="22" t="str">
        <f>VLOOKUP(A408,[1]CustomerAddress!$A$1:$F$3997,5)</f>
        <v>Australia</v>
      </c>
      <c r="S408" s="22">
        <f>VLOOKUP(A408,[1]CustomerAddress!$A$1:$F$3997,6)</f>
        <v>8</v>
      </c>
      <c r="T408" s="22" t="str">
        <f>VLOOKUP(A408,Labels!$A$5:$I$3497,9)</f>
        <v>Platinum Customer</v>
      </c>
    </row>
    <row r="409" spans="1:20" s="22" customFormat="1" ht="15.75" hidden="1" customHeight="1" x14ac:dyDescent="0.25">
      <c r="A409" s="23">
        <v>408</v>
      </c>
      <c r="B409" s="24" t="s">
        <v>987</v>
      </c>
      <c r="C409" s="24" t="s">
        <v>988</v>
      </c>
      <c r="D409" s="24" t="s">
        <v>48</v>
      </c>
      <c r="E409" s="23">
        <v>79</v>
      </c>
      <c r="F409" s="25">
        <v>33481</v>
      </c>
      <c r="G409" s="23">
        <f t="shared" ca="1" si="22"/>
        <v>29.618666333713858</v>
      </c>
      <c r="H409" s="23"/>
      <c r="I409" s="24" t="s">
        <v>181</v>
      </c>
      <c r="J409" s="24" t="s">
        <v>50</v>
      </c>
      <c r="K409" s="24" t="s">
        <v>62</v>
      </c>
      <c r="L409" s="24" t="s">
        <v>44</v>
      </c>
      <c r="M409" s="24" t="s">
        <v>57</v>
      </c>
      <c r="N409" s="23">
        <v>11</v>
      </c>
    </row>
    <row r="410" spans="1:20" s="22" customFormat="1" ht="15.75" customHeight="1" x14ac:dyDescent="0.25">
      <c r="A410" s="23">
        <v>409</v>
      </c>
      <c r="B410" s="24" t="s">
        <v>989</v>
      </c>
      <c r="C410" s="24" t="s">
        <v>990</v>
      </c>
      <c r="D410" s="24" t="s">
        <v>40</v>
      </c>
      <c r="E410" s="23">
        <v>84</v>
      </c>
      <c r="F410" s="25">
        <v>28513</v>
      </c>
      <c r="G410" s="23">
        <f t="shared" ca="1" si="22"/>
        <v>43.229625237823448</v>
      </c>
      <c r="H410" s="23" t="str">
        <f t="shared" ref="H410:H417" ca="1" si="25">IF(G410&lt;=10,"0-10",IF(AND(G410&gt;10,G410&lt;=20),"11-20",IF(AND(G410&gt;20,G410&lt;=30),"21-30",IF(AND(G410&gt;30,G410&lt;=40),"31-40",IF(AND(G410&gt;40,G410&lt;=50),"41-50",IF(AND(G410&gt;50,G410&lt;=60),"51-60",IF(AND(G410&gt;60,G410&lt;=70),"61-70",IF(AND(G410&gt;70,G410&lt;=80),"71-80",IF(AND(G410&gt;80,G410&lt;=90),"81-90",IF(G410&gt;90,"91-100"))))))))))</f>
        <v>41-50</v>
      </c>
      <c r="I410" s="24" t="s">
        <v>41</v>
      </c>
      <c r="J410" s="24" t="s">
        <v>42</v>
      </c>
      <c r="K410" s="24" t="s">
        <v>43</v>
      </c>
      <c r="L410" s="24" t="s">
        <v>44</v>
      </c>
      <c r="M410" s="24" t="s">
        <v>45</v>
      </c>
      <c r="N410" s="23">
        <v>13</v>
      </c>
      <c r="O410" s="22" t="str">
        <f>VLOOKUP(A410,[1]CustomerAddress!$A$1:$F$3997,2)</f>
        <v>8 Monterey Plaza</v>
      </c>
      <c r="P410" s="22">
        <f>VLOOKUP(A410,[1]CustomerAddress!$A$1:$F$3997,3)</f>
        <v>2066</v>
      </c>
      <c r="Q410" s="22" t="str">
        <f>VLOOKUP(A410,[1]CustomerAddress!$A$1:$F$3997,4)</f>
        <v>NSW</v>
      </c>
      <c r="R410" s="22" t="str">
        <f>VLOOKUP(A410,[1]CustomerAddress!$A$1:$F$3997,5)</f>
        <v>Australia</v>
      </c>
      <c r="S410" s="22">
        <f>VLOOKUP(A410,[1]CustomerAddress!$A$1:$F$3997,6)</f>
        <v>9</v>
      </c>
      <c r="T410" s="22" t="str">
        <f>VLOOKUP(A410,Labels!$A$5:$I$3497,9)</f>
        <v>Recent Customer</v>
      </c>
    </row>
    <row r="411" spans="1:20" s="22" customFormat="1" ht="15.75" customHeight="1" x14ac:dyDescent="0.25">
      <c r="A411" s="23">
        <v>410</v>
      </c>
      <c r="B411" s="24" t="s">
        <v>991</v>
      </c>
      <c r="C411" s="24" t="s">
        <v>992</v>
      </c>
      <c r="D411" s="24" t="s">
        <v>40</v>
      </c>
      <c r="E411" s="23">
        <v>14</v>
      </c>
      <c r="F411" s="25">
        <v>32972</v>
      </c>
      <c r="G411" s="23">
        <f t="shared" ca="1" si="22"/>
        <v>31.013186881659063</v>
      </c>
      <c r="H411" s="23" t="str">
        <f t="shared" ca="1" si="25"/>
        <v>31-40</v>
      </c>
      <c r="I411" s="24" t="s">
        <v>519</v>
      </c>
      <c r="J411" s="24" t="s">
        <v>61</v>
      </c>
      <c r="K411" s="24" t="s">
        <v>43</v>
      </c>
      <c r="L411" s="24" t="s">
        <v>44</v>
      </c>
      <c r="M411" s="24" t="s">
        <v>45</v>
      </c>
      <c r="N411" s="23">
        <v>11</v>
      </c>
      <c r="O411" s="22" t="str">
        <f>VLOOKUP(A411,[1]CustomerAddress!$A$1:$F$3997,2)</f>
        <v>25 Graceland Way</v>
      </c>
      <c r="P411" s="22">
        <f>VLOOKUP(A411,[1]CustomerAddress!$A$1:$F$3997,3)</f>
        <v>2750</v>
      </c>
      <c r="Q411" s="22" t="str">
        <f>VLOOKUP(A411,[1]CustomerAddress!$A$1:$F$3997,4)</f>
        <v>NSW</v>
      </c>
      <c r="R411" s="22" t="str">
        <f>VLOOKUP(A411,[1]CustomerAddress!$A$1:$F$3997,5)</f>
        <v>Australia</v>
      </c>
      <c r="S411" s="22">
        <f>VLOOKUP(A411,[1]CustomerAddress!$A$1:$F$3997,6)</f>
        <v>8</v>
      </c>
      <c r="T411" s="22" t="str">
        <f>VLOOKUP(A411,Labels!$A$5:$I$3497,9)</f>
        <v>Becoming Loyal</v>
      </c>
    </row>
    <row r="412" spans="1:20" s="22" customFormat="1" ht="15.75" customHeight="1" x14ac:dyDescent="0.25">
      <c r="A412" s="23">
        <v>411</v>
      </c>
      <c r="B412" s="24" t="s">
        <v>993</v>
      </c>
      <c r="C412" s="24" t="s">
        <v>994</v>
      </c>
      <c r="D412" s="24" t="s">
        <v>40</v>
      </c>
      <c r="E412" s="23">
        <v>84</v>
      </c>
      <c r="F412" s="25">
        <v>28215</v>
      </c>
      <c r="G412" s="23">
        <f t="shared" ca="1" si="22"/>
        <v>44.046063593987832</v>
      </c>
      <c r="H412" s="23" t="str">
        <f t="shared" ca="1" si="25"/>
        <v>41-50</v>
      </c>
      <c r="I412" s="24" t="s">
        <v>176</v>
      </c>
      <c r="J412" s="24" t="s">
        <v>50</v>
      </c>
      <c r="K412" s="24" t="s">
        <v>66</v>
      </c>
      <c r="L412" s="24" t="s">
        <v>44</v>
      </c>
      <c r="M412" s="24" t="s">
        <v>57</v>
      </c>
      <c r="N412" s="23">
        <v>12</v>
      </c>
      <c r="O412" s="22" t="str">
        <f>VLOOKUP(A412,[1]CustomerAddress!$A$1:$F$3997,2)</f>
        <v>41605 Mitchell Street</v>
      </c>
      <c r="P412" s="22">
        <f>VLOOKUP(A412,[1]CustomerAddress!$A$1:$F$3997,3)</f>
        <v>2750</v>
      </c>
      <c r="Q412" s="22" t="str">
        <f>VLOOKUP(A412,[1]CustomerAddress!$A$1:$F$3997,4)</f>
        <v>NSW</v>
      </c>
      <c r="R412" s="22" t="str">
        <f>VLOOKUP(A412,[1]CustomerAddress!$A$1:$F$3997,5)</f>
        <v>Australia</v>
      </c>
      <c r="S412" s="22">
        <f>VLOOKUP(A412,[1]CustomerAddress!$A$1:$F$3997,6)</f>
        <v>8</v>
      </c>
      <c r="T412" s="22" t="str">
        <f>VLOOKUP(A412,Labels!$A$5:$I$3497,9)</f>
        <v>Evasive Customer</v>
      </c>
    </row>
    <row r="413" spans="1:20" s="22" customFormat="1" ht="15.75" customHeight="1" x14ac:dyDescent="0.25">
      <c r="A413" s="23">
        <v>412</v>
      </c>
      <c r="B413" s="24" t="s">
        <v>995</v>
      </c>
      <c r="C413" s="24" t="s">
        <v>996</v>
      </c>
      <c r="D413" s="24" t="s">
        <v>40</v>
      </c>
      <c r="E413" s="23">
        <v>65</v>
      </c>
      <c r="F413" s="25">
        <v>22029</v>
      </c>
      <c r="G413" s="23">
        <f t="shared" ca="1" si="22"/>
        <v>60.994008799467281</v>
      </c>
      <c r="H413" s="23" t="str">
        <f t="shared" ca="1" si="25"/>
        <v>61-70</v>
      </c>
      <c r="J413" s="24" t="s">
        <v>56</v>
      </c>
      <c r="K413" s="24" t="s">
        <v>66</v>
      </c>
      <c r="L413" s="24" t="s">
        <v>44</v>
      </c>
      <c r="M413" s="24" t="s">
        <v>57</v>
      </c>
      <c r="N413" s="23">
        <v>19</v>
      </c>
      <c r="O413" s="22" t="str">
        <f>VLOOKUP(A413,[1]CustomerAddress!$A$1:$F$3997,2)</f>
        <v>42 Upham Pass</v>
      </c>
      <c r="P413" s="22">
        <f>VLOOKUP(A413,[1]CustomerAddress!$A$1:$F$3997,3)</f>
        <v>4558</v>
      </c>
      <c r="Q413" s="22" t="str">
        <f>VLOOKUP(A413,[1]CustomerAddress!$A$1:$F$3997,4)</f>
        <v>QLD</v>
      </c>
      <c r="R413" s="22" t="str">
        <f>VLOOKUP(A413,[1]CustomerAddress!$A$1:$F$3997,5)</f>
        <v>Australia</v>
      </c>
      <c r="S413" s="22">
        <f>VLOOKUP(A413,[1]CustomerAddress!$A$1:$F$3997,6)</f>
        <v>3</v>
      </c>
      <c r="T413" s="22" t="str">
        <f>VLOOKUP(A413,Labels!$A$5:$I$3497,9)</f>
        <v>Late Bloomer</v>
      </c>
    </row>
    <row r="414" spans="1:20" s="22" customFormat="1" ht="15.75" customHeight="1" x14ac:dyDescent="0.25">
      <c r="A414" s="23">
        <v>413</v>
      </c>
      <c r="B414" s="24" t="s">
        <v>997</v>
      </c>
      <c r="C414" s="24" t="s">
        <v>998</v>
      </c>
      <c r="D414" s="24" t="s">
        <v>48</v>
      </c>
      <c r="E414" s="23">
        <v>79</v>
      </c>
      <c r="F414" s="25">
        <v>21176</v>
      </c>
      <c r="G414" s="23">
        <f t="shared" ca="1" si="22"/>
        <v>63.330995100837143</v>
      </c>
      <c r="H414" s="23" t="str">
        <f t="shared" ca="1" si="25"/>
        <v>61-70</v>
      </c>
      <c r="I414" s="24" t="s">
        <v>154</v>
      </c>
      <c r="J414" s="24" t="s">
        <v>61</v>
      </c>
      <c r="K414" s="24" t="s">
        <v>66</v>
      </c>
      <c r="L414" s="24" t="s">
        <v>44</v>
      </c>
      <c r="M414" s="24" t="s">
        <v>45</v>
      </c>
      <c r="N414" s="23">
        <v>19</v>
      </c>
      <c r="O414" s="22" t="str">
        <f>VLOOKUP(A414,[1]CustomerAddress!$A$1:$F$3997,2)</f>
        <v>17 Sunfield Road</v>
      </c>
      <c r="P414" s="22">
        <f>VLOOKUP(A414,[1]CustomerAddress!$A$1:$F$3997,3)</f>
        <v>2211</v>
      </c>
      <c r="Q414" s="22" t="str">
        <f>VLOOKUP(A414,[1]CustomerAddress!$A$1:$F$3997,4)</f>
        <v>NSW</v>
      </c>
      <c r="R414" s="22" t="str">
        <f>VLOOKUP(A414,[1]CustomerAddress!$A$1:$F$3997,5)</f>
        <v>Australia</v>
      </c>
      <c r="S414" s="22">
        <f>VLOOKUP(A414,[1]CustomerAddress!$A$1:$F$3997,6)</f>
        <v>9</v>
      </c>
      <c r="T414" s="22" t="str">
        <f>VLOOKUP(A414,Labels!$A$5:$I$3497,9)</f>
        <v>Evasive Customer</v>
      </c>
    </row>
    <row r="415" spans="1:20" s="22" customFormat="1" ht="15.75" customHeight="1" x14ac:dyDescent="0.25">
      <c r="A415" s="23">
        <v>414</v>
      </c>
      <c r="B415" s="24" t="s">
        <v>999</v>
      </c>
      <c r="C415" s="24" t="s">
        <v>1000</v>
      </c>
      <c r="D415" s="24" t="s">
        <v>48</v>
      </c>
      <c r="E415" s="23">
        <v>12</v>
      </c>
      <c r="F415" s="25">
        <v>27957</v>
      </c>
      <c r="G415" s="23">
        <f t="shared" ca="1" si="22"/>
        <v>44.752912909056327</v>
      </c>
      <c r="H415" s="23" t="str">
        <f t="shared" ca="1" si="25"/>
        <v>41-50</v>
      </c>
      <c r="I415" s="24" t="s">
        <v>157</v>
      </c>
      <c r="J415" s="24" t="s">
        <v>42</v>
      </c>
      <c r="K415" s="24" t="s">
        <v>66</v>
      </c>
      <c r="L415" s="24" t="s">
        <v>44</v>
      </c>
      <c r="M415" s="24" t="s">
        <v>57</v>
      </c>
      <c r="N415" s="23">
        <v>10</v>
      </c>
      <c r="O415" s="22" t="str">
        <f>VLOOKUP(A415,[1]CustomerAddress!$A$1:$F$3997,2)</f>
        <v>84549 Jenifer Crossing</v>
      </c>
      <c r="P415" s="22">
        <f>VLOOKUP(A415,[1]CustomerAddress!$A$1:$F$3997,3)</f>
        <v>2570</v>
      </c>
      <c r="Q415" s="22" t="str">
        <f>VLOOKUP(A415,[1]CustomerAddress!$A$1:$F$3997,4)</f>
        <v>NSW</v>
      </c>
      <c r="R415" s="22" t="str">
        <f>VLOOKUP(A415,[1]CustomerAddress!$A$1:$F$3997,5)</f>
        <v>Australia</v>
      </c>
      <c r="S415" s="22">
        <f>VLOOKUP(A415,[1]CustomerAddress!$A$1:$F$3997,6)</f>
        <v>8</v>
      </c>
      <c r="T415" s="22" t="str">
        <f>VLOOKUP(A415,Labels!$A$5:$I$3497,9)</f>
        <v>High Risk Customer</v>
      </c>
    </row>
    <row r="416" spans="1:20" s="22" customFormat="1" ht="15.75" customHeight="1" x14ac:dyDescent="0.25">
      <c r="A416" s="23">
        <v>415</v>
      </c>
      <c r="B416" s="24" t="s">
        <v>1001</v>
      </c>
      <c r="C416" s="24" t="s">
        <v>1002</v>
      </c>
      <c r="D416" s="24" t="s">
        <v>40</v>
      </c>
      <c r="E416" s="23">
        <v>20</v>
      </c>
      <c r="F416" s="25">
        <v>20240</v>
      </c>
      <c r="G416" s="23">
        <f t="shared" ca="1" si="22"/>
        <v>65.895378662480979</v>
      </c>
      <c r="H416" s="23" t="str">
        <f t="shared" ca="1" si="25"/>
        <v>61-70</v>
      </c>
      <c r="I416" s="24" t="s">
        <v>181</v>
      </c>
      <c r="J416" s="24" t="s">
        <v>50</v>
      </c>
      <c r="K416" s="24" t="s">
        <v>62</v>
      </c>
      <c r="L416" s="24" t="s">
        <v>44</v>
      </c>
      <c r="M416" s="24" t="s">
        <v>45</v>
      </c>
      <c r="N416" s="23">
        <v>18</v>
      </c>
      <c r="O416" s="22" t="str">
        <f>VLOOKUP(A416,[1]CustomerAddress!$A$1:$F$3997,2)</f>
        <v>5449 Jenna Road</v>
      </c>
      <c r="P416" s="22">
        <f>VLOOKUP(A416,[1]CustomerAddress!$A$1:$F$3997,3)</f>
        <v>2170</v>
      </c>
      <c r="Q416" s="22" t="str">
        <f>VLOOKUP(A416,[1]CustomerAddress!$A$1:$F$3997,4)</f>
        <v>NSW</v>
      </c>
      <c r="R416" s="22" t="str">
        <f>VLOOKUP(A416,[1]CustomerAddress!$A$1:$F$3997,5)</f>
        <v>Australia</v>
      </c>
      <c r="S416" s="22">
        <f>VLOOKUP(A416,[1]CustomerAddress!$A$1:$F$3997,6)</f>
        <v>9</v>
      </c>
      <c r="T416" s="22" t="str">
        <f>VLOOKUP(A416,Labels!$A$5:$I$3497,9)</f>
        <v>Lost Customer</v>
      </c>
    </row>
    <row r="417" spans="1:20" s="22" customFormat="1" ht="15.75" customHeight="1" x14ac:dyDescent="0.25">
      <c r="A417" s="23">
        <v>416</v>
      </c>
      <c r="B417" s="24" t="s">
        <v>1003</v>
      </c>
      <c r="C417" s="24" t="s">
        <v>1004</v>
      </c>
      <c r="D417" s="24" t="s">
        <v>40</v>
      </c>
      <c r="E417" s="23">
        <v>14</v>
      </c>
      <c r="F417" s="25">
        <v>35604</v>
      </c>
      <c r="G417" s="23">
        <f t="shared" ca="1" si="22"/>
        <v>23.802227977549475</v>
      </c>
      <c r="H417" s="23" t="str">
        <f t="shared" ca="1" si="25"/>
        <v>21-30</v>
      </c>
      <c r="I417" s="24" t="s">
        <v>1005</v>
      </c>
      <c r="J417" s="24" t="s">
        <v>61</v>
      </c>
      <c r="K417" s="24" t="s">
        <v>43</v>
      </c>
      <c r="L417" s="24" t="s">
        <v>44</v>
      </c>
      <c r="M417" s="24" t="s">
        <v>45</v>
      </c>
      <c r="N417" s="23">
        <v>1</v>
      </c>
      <c r="O417" s="22" t="str">
        <f>VLOOKUP(A417,[1]CustomerAddress!$A$1:$F$3997,2)</f>
        <v>05 Butternut Crossing</v>
      </c>
      <c r="P417" s="22">
        <f>VLOOKUP(A417,[1]CustomerAddress!$A$1:$F$3997,3)</f>
        <v>4552</v>
      </c>
      <c r="Q417" s="22" t="str">
        <f>VLOOKUP(A417,[1]CustomerAddress!$A$1:$F$3997,4)</f>
        <v>QLD</v>
      </c>
      <c r="R417" s="22" t="str">
        <f>VLOOKUP(A417,[1]CustomerAddress!$A$1:$F$3997,5)</f>
        <v>Australia</v>
      </c>
      <c r="S417" s="22">
        <f>VLOOKUP(A417,[1]CustomerAddress!$A$1:$F$3997,6)</f>
        <v>4</v>
      </c>
      <c r="T417" s="22" t="str">
        <f>VLOOKUP(A417,Labels!$A$5:$I$3497,9)</f>
        <v>High Risk Customer</v>
      </c>
    </row>
    <row r="418" spans="1:20" s="22" customFormat="1" ht="15.75" hidden="1" customHeight="1" x14ac:dyDescent="0.25">
      <c r="A418" s="23">
        <v>417</v>
      </c>
      <c r="B418" s="24" t="s">
        <v>1006</v>
      </c>
      <c r="C418" s="24" t="s">
        <v>1007</v>
      </c>
      <c r="D418" s="24" t="s">
        <v>40</v>
      </c>
      <c r="E418" s="23">
        <v>37</v>
      </c>
      <c r="F418" s="25">
        <v>25981</v>
      </c>
      <c r="G418" s="23">
        <f t="shared" ca="1" si="22"/>
        <v>50.166611539193312</v>
      </c>
      <c r="H418" s="23"/>
      <c r="I418" s="24" t="s">
        <v>1008</v>
      </c>
      <c r="J418" s="24" t="s">
        <v>75</v>
      </c>
      <c r="K418" s="24" t="s">
        <v>43</v>
      </c>
      <c r="L418" s="24" t="s">
        <v>44</v>
      </c>
      <c r="M418" s="24" t="s">
        <v>57</v>
      </c>
      <c r="N418" s="23">
        <v>15</v>
      </c>
    </row>
    <row r="419" spans="1:20" s="22" customFormat="1" ht="15.75" customHeight="1" x14ac:dyDescent="0.25">
      <c r="A419" s="23">
        <v>418</v>
      </c>
      <c r="B419" s="24" t="s">
        <v>1009</v>
      </c>
      <c r="C419" s="24" t="s">
        <v>1010</v>
      </c>
      <c r="D419" s="24" t="s">
        <v>40</v>
      </c>
      <c r="E419" s="23">
        <v>56</v>
      </c>
      <c r="F419" s="25">
        <v>21541</v>
      </c>
      <c r="G419" s="23">
        <f t="shared" ca="1" si="22"/>
        <v>62.330995100837143</v>
      </c>
      <c r="H419" s="23" t="str">
        <f t="shared" ref="H419:H451" ca="1" si="26">IF(G419&lt;=10,"0-10",IF(AND(G419&gt;10,G419&lt;=20),"11-20",IF(AND(G419&gt;20,G419&lt;=30),"21-30",IF(AND(G419&gt;30,G419&lt;=40),"31-40",IF(AND(G419&gt;40,G419&lt;=50),"41-50",IF(AND(G419&gt;50,G419&lt;=60),"51-60",IF(AND(G419&gt;60,G419&lt;=70),"61-70",IF(AND(G419&gt;70,G419&lt;=80),"71-80",IF(AND(G419&gt;80,G419&lt;=90),"81-90",IF(G419&gt;90,"91-100"))))))))))</f>
        <v>61-70</v>
      </c>
      <c r="J419" s="24" t="s">
        <v>61</v>
      </c>
      <c r="K419" s="24" t="s">
        <v>43</v>
      </c>
      <c r="L419" s="24" t="s">
        <v>44</v>
      </c>
      <c r="M419" s="24" t="s">
        <v>57</v>
      </c>
      <c r="N419" s="23">
        <v>6</v>
      </c>
      <c r="O419" s="22" t="str">
        <f>VLOOKUP(A419,[1]CustomerAddress!$A$1:$F$3997,2)</f>
        <v>713 Eastwood Terrace</v>
      </c>
      <c r="P419" s="22">
        <f>VLOOKUP(A419,[1]CustomerAddress!$A$1:$F$3997,3)</f>
        <v>2360</v>
      </c>
      <c r="Q419" s="22" t="str">
        <f>VLOOKUP(A419,[1]CustomerAddress!$A$1:$F$3997,4)</f>
        <v>NSW</v>
      </c>
      <c r="R419" s="22" t="str">
        <f>VLOOKUP(A419,[1]CustomerAddress!$A$1:$F$3997,5)</f>
        <v>Australia</v>
      </c>
      <c r="S419" s="22">
        <f>VLOOKUP(A419,[1]CustomerAddress!$A$1:$F$3997,6)</f>
        <v>1</v>
      </c>
      <c r="T419" s="22" t="str">
        <f>VLOOKUP(A419,Labels!$A$5:$I$3497,9)</f>
        <v>Potential Customer</v>
      </c>
    </row>
    <row r="420" spans="1:20" s="22" customFormat="1" ht="15.75" customHeight="1" x14ac:dyDescent="0.25">
      <c r="A420" s="23">
        <v>419</v>
      </c>
      <c r="B420" s="24" t="s">
        <v>1011</v>
      </c>
      <c r="C420" s="24" t="s">
        <v>1012</v>
      </c>
      <c r="D420" s="24" t="s">
        <v>40</v>
      </c>
      <c r="E420" s="23">
        <v>34</v>
      </c>
      <c r="F420" s="25">
        <v>29612</v>
      </c>
      <c r="G420" s="23">
        <f t="shared" ca="1" si="22"/>
        <v>40.218666333713855</v>
      </c>
      <c r="H420" s="23" t="str">
        <f t="shared" ca="1" si="26"/>
        <v>41-50</v>
      </c>
      <c r="I420" s="24" t="s">
        <v>571</v>
      </c>
      <c r="J420" s="24" t="s">
        <v>84</v>
      </c>
      <c r="K420" s="24" t="s">
        <v>62</v>
      </c>
      <c r="L420" s="24" t="s">
        <v>44</v>
      </c>
      <c r="M420" s="24" t="s">
        <v>57</v>
      </c>
      <c r="N420" s="23">
        <v>17</v>
      </c>
      <c r="O420" s="22" t="str">
        <f>VLOOKUP(A420,[1]CustomerAddress!$A$1:$F$3997,2)</f>
        <v>7526 Artisan Parkway</v>
      </c>
      <c r="P420" s="22">
        <f>VLOOKUP(A420,[1]CustomerAddress!$A$1:$F$3997,3)</f>
        <v>4223</v>
      </c>
      <c r="Q420" s="22" t="str">
        <f>VLOOKUP(A420,[1]CustomerAddress!$A$1:$F$3997,4)</f>
        <v>QLD</v>
      </c>
      <c r="R420" s="22" t="str">
        <f>VLOOKUP(A420,[1]CustomerAddress!$A$1:$F$3997,5)</f>
        <v>Australia</v>
      </c>
      <c r="S420" s="22">
        <f>VLOOKUP(A420,[1]CustomerAddress!$A$1:$F$3997,6)</f>
        <v>8</v>
      </c>
      <c r="T420" s="22" t="str">
        <f>VLOOKUP(A420,Labels!$A$5:$I$3497,9)</f>
        <v>Very Loyal</v>
      </c>
    </row>
    <row r="421" spans="1:20" s="22" customFormat="1" ht="15.75" customHeight="1" x14ac:dyDescent="0.25">
      <c r="A421" s="23">
        <v>420</v>
      </c>
      <c r="B421" s="24" t="s">
        <v>1013</v>
      </c>
      <c r="C421" s="24" t="s">
        <v>1014</v>
      </c>
      <c r="D421" s="24" t="s">
        <v>48</v>
      </c>
      <c r="E421" s="23">
        <v>93</v>
      </c>
      <c r="F421" s="25">
        <v>21371</v>
      </c>
      <c r="G421" s="23">
        <f t="shared" ca="1" si="22"/>
        <v>62.796748525494678</v>
      </c>
      <c r="H421" s="23" t="str">
        <f t="shared" ca="1" si="26"/>
        <v>61-70</v>
      </c>
      <c r="I421" s="24" t="s">
        <v>223</v>
      </c>
      <c r="J421" s="24" t="s">
        <v>164</v>
      </c>
      <c r="K421" s="24" t="s">
        <v>66</v>
      </c>
      <c r="L421" s="24" t="s">
        <v>44</v>
      </c>
      <c r="M421" s="24" t="s">
        <v>57</v>
      </c>
      <c r="N421" s="23">
        <v>7</v>
      </c>
      <c r="O421" s="22" t="str">
        <f>VLOOKUP(A421,[1]CustomerAddress!$A$1:$F$3997,2)</f>
        <v>3 Oriole Place</v>
      </c>
      <c r="P421" s="22">
        <f>VLOOKUP(A421,[1]CustomerAddress!$A$1:$F$3997,3)</f>
        <v>3183</v>
      </c>
      <c r="Q421" s="22" t="str">
        <f>VLOOKUP(A421,[1]CustomerAddress!$A$1:$F$3997,4)</f>
        <v>VIC</v>
      </c>
      <c r="R421" s="22" t="str">
        <f>VLOOKUP(A421,[1]CustomerAddress!$A$1:$F$3997,5)</f>
        <v>Australia</v>
      </c>
      <c r="S421" s="22">
        <f>VLOOKUP(A421,[1]CustomerAddress!$A$1:$F$3997,6)</f>
        <v>7</v>
      </c>
      <c r="T421" s="22" t="str">
        <f>VLOOKUP(A421,Labels!$A$5:$I$3497,9)</f>
        <v>Losing Customer</v>
      </c>
    </row>
    <row r="422" spans="1:20" s="22" customFormat="1" ht="15.75" customHeight="1" x14ac:dyDescent="0.25">
      <c r="A422" s="23">
        <v>421</v>
      </c>
      <c r="B422" s="24" t="s">
        <v>860</v>
      </c>
      <c r="C422" s="24" t="s">
        <v>1015</v>
      </c>
      <c r="D422" s="24" t="s">
        <v>40</v>
      </c>
      <c r="E422" s="23">
        <v>26</v>
      </c>
      <c r="F422" s="25">
        <v>36238</v>
      </c>
      <c r="G422" s="23">
        <f t="shared" ca="1" si="22"/>
        <v>22.06524167617961</v>
      </c>
      <c r="H422" s="23" t="str">
        <f t="shared" ca="1" si="26"/>
        <v>21-30</v>
      </c>
      <c r="I422" s="24" t="s">
        <v>688</v>
      </c>
      <c r="J422" s="24" t="s">
        <v>65</v>
      </c>
      <c r="K422" s="24" t="s">
        <v>43</v>
      </c>
      <c r="L422" s="24" t="s">
        <v>44</v>
      </c>
      <c r="M422" s="24" t="s">
        <v>45</v>
      </c>
      <c r="N422" s="23">
        <v>2</v>
      </c>
      <c r="O422" s="22" t="str">
        <f>VLOOKUP(A422,[1]CustomerAddress!$A$1:$F$3997,2)</f>
        <v>690 Hanson Center</v>
      </c>
      <c r="P422" s="22">
        <f>VLOOKUP(A422,[1]CustomerAddress!$A$1:$F$3997,3)</f>
        <v>2330</v>
      </c>
      <c r="Q422" s="22" t="str">
        <f>VLOOKUP(A422,[1]CustomerAddress!$A$1:$F$3997,4)</f>
        <v>NSW</v>
      </c>
      <c r="R422" s="22" t="str">
        <f>VLOOKUP(A422,[1]CustomerAddress!$A$1:$F$3997,5)</f>
        <v>Australia</v>
      </c>
      <c r="S422" s="22">
        <f>VLOOKUP(A422,[1]CustomerAddress!$A$1:$F$3997,6)</f>
        <v>3</v>
      </c>
      <c r="T422" s="22" t="str">
        <f>VLOOKUP(A422,Labels!$A$5:$I$3497,9)</f>
        <v>High Risk Customer</v>
      </c>
    </row>
    <row r="423" spans="1:20" s="22" customFormat="1" ht="15.75" customHeight="1" x14ac:dyDescent="0.25">
      <c r="A423" s="23">
        <v>422</v>
      </c>
      <c r="B423" s="24" t="s">
        <v>1016</v>
      </c>
      <c r="C423" s="24" t="s">
        <v>1017</v>
      </c>
      <c r="D423" s="24" t="s">
        <v>48</v>
      </c>
      <c r="E423" s="23">
        <v>78</v>
      </c>
      <c r="F423" s="25">
        <v>37262</v>
      </c>
      <c r="G423" s="23">
        <f t="shared" ca="1" si="22"/>
        <v>19.259762224124817</v>
      </c>
      <c r="H423" s="23" t="str">
        <f t="shared" ca="1" si="26"/>
        <v>11-20</v>
      </c>
      <c r="J423" s="24" t="s">
        <v>84</v>
      </c>
      <c r="K423" s="24" t="s">
        <v>62</v>
      </c>
      <c r="L423" s="24" t="s">
        <v>44</v>
      </c>
      <c r="M423" s="24" t="s">
        <v>57</v>
      </c>
      <c r="N423" s="23">
        <v>1</v>
      </c>
      <c r="O423" s="22" t="str">
        <f>VLOOKUP(A423,[1]CustomerAddress!$A$1:$F$3997,2)</f>
        <v>509 Fisk Hill</v>
      </c>
      <c r="P423" s="22">
        <f>VLOOKUP(A423,[1]CustomerAddress!$A$1:$F$3997,3)</f>
        <v>2031</v>
      </c>
      <c r="Q423" s="22" t="str">
        <f>VLOOKUP(A423,[1]CustomerAddress!$A$1:$F$3997,4)</f>
        <v>NSW</v>
      </c>
      <c r="R423" s="22" t="str">
        <f>VLOOKUP(A423,[1]CustomerAddress!$A$1:$F$3997,5)</f>
        <v>Australia</v>
      </c>
      <c r="S423" s="22">
        <f>VLOOKUP(A423,[1]CustomerAddress!$A$1:$F$3997,6)</f>
        <v>11</v>
      </c>
      <c r="T423" s="22" t="str">
        <f>VLOOKUP(A423,Labels!$A$5:$I$3497,9)</f>
        <v>Evasive Customer</v>
      </c>
    </row>
    <row r="424" spans="1:20" s="22" customFormat="1" ht="15.75" customHeight="1" x14ac:dyDescent="0.25">
      <c r="A424" s="23">
        <v>423</v>
      </c>
      <c r="B424" s="24" t="s">
        <v>1018</v>
      </c>
      <c r="C424" s="24" t="s">
        <v>1019</v>
      </c>
      <c r="D424" s="24" t="s">
        <v>48</v>
      </c>
      <c r="E424" s="23">
        <v>43</v>
      </c>
      <c r="F424" s="25">
        <v>20767</v>
      </c>
      <c r="G424" s="23">
        <f t="shared" ca="1" si="22"/>
        <v>64.45154304604263</v>
      </c>
      <c r="H424" s="23" t="str">
        <f t="shared" ca="1" si="26"/>
        <v>61-70</v>
      </c>
      <c r="I424" s="24" t="s">
        <v>78</v>
      </c>
      <c r="J424" s="24" t="s">
        <v>61</v>
      </c>
      <c r="K424" s="24" t="s">
        <v>43</v>
      </c>
      <c r="L424" s="24" t="s">
        <v>44</v>
      </c>
      <c r="M424" s="24" t="s">
        <v>57</v>
      </c>
      <c r="N424" s="23">
        <v>9</v>
      </c>
      <c r="O424" s="22" t="str">
        <f>VLOOKUP(A424,[1]CustomerAddress!$A$1:$F$3997,2)</f>
        <v>27 Petterle Center</v>
      </c>
      <c r="P424" s="22">
        <f>VLOOKUP(A424,[1]CustomerAddress!$A$1:$F$3997,3)</f>
        <v>4370</v>
      </c>
      <c r="Q424" s="22" t="str">
        <f>VLOOKUP(A424,[1]CustomerAddress!$A$1:$F$3997,4)</f>
        <v>QLD</v>
      </c>
      <c r="R424" s="22" t="str">
        <f>VLOOKUP(A424,[1]CustomerAddress!$A$1:$F$3997,5)</f>
        <v>Australia</v>
      </c>
      <c r="S424" s="22">
        <f>VLOOKUP(A424,[1]CustomerAddress!$A$1:$F$3997,6)</f>
        <v>2</v>
      </c>
      <c r="T424" s="22" t="str">
        <f>VLOOKUP(A424,Labels!$A$5:$I$3497,9)</f>
        <v>Evasive Customer</v>
      </c>
    </row>
    <row r="425" spans="1:20" s="22" customFormat="1" ht="15.75" customHeight="1" x14ac:dyDescent="0.25">
      <c r="A425" s="23">
        <v>424</v>
      </c>
      <c r="B425" s="24" t="s">
        <v>1020</v>
      </c>
      <c r="C425" s="24" t="s">
        <v>1021</v>
      </c>
      <c r="D425" s="24" t="s">
        <v>48</v>
      </c>
      <c r="E425" s="23">
        <v>77</v>
      </c>
      <c r="F425" s="25">
        <v>28515</v>
      </c>
      <c r="G425" s="23">
        <f t="shared" ca="1" si="22"/>
        <v>43.224145785768656</v>
      </c>
      <c r="H425" s="23" t="str">
        <f t="shared" ca="1" si="26"/>
        <v>41-50</v>
      </c>
      <c r="I425" s="24" t="s">
        <v>127</v>
      </c>
      <c r="J425" s="24" t="s">
        <v>42</v>
      </c>
      <c r="K425" s="24" t="s">
        <v>66</v>
      </c>
      <c r="L425" s="24" t="s">
        <v>44</v>
      </c>
      <c r="M425" s="24" t="s">
        <v>57</v>
      </c>
      <c r="N425" s="23">
        <v>9</v>
      </c>
      <c r="O425" s="22" t="str">
        <f>VLOOKUP(A425,[1]CustomerAddress!$A$1:$F$3997,2)</f>
        <v>3 Annamark Avenue</v>
      </c>
      <c r="P425" s="22">
        <f>VLOOKUP(A425,[1]CustomerAddress!$A$1:$F$3997,3)</f>
        <v>3150</v>
      </c>
      <c r="Q425" s="22" t="str">
        <f>VLOOKUP(A425,[1]CustomerAddress!$A$1:$F$3997,4)</f>
        <v>VIC</v>
      </c>
      <c r="R425" s="22" t="str">
        <f>VLOOKUP(A425,[1]CustomerAddress!$A$1:$F$3997,5)</f>
        <v>Australia</v>
      </c>
      <c r="S425" s="22">
        <f>VLOOKUP(A425,[1]CustomerAddress!$A$1:$F$3997,6)</f>
        <v>11</v>
      </c>
      <c r="T425" s="22" t="str">
        <f>VLOOKUP(A425,Labels!$A$5:$I$3497,9)</f>
        <v>Losing Customer</v>
      </c>
    </row>
    <row r="426" spans="1:20" s="22" customFormat="1" ht="15.75" customHeight="1" x14ac:dyDescent="0.25">
      <c r="A426" s="23">
        <v>425</v>
      </c>
      <c r="B426" s="24" t="s">
        <v>1022</v>
      </c>
      <c r="C426" s="24" t="s">
        <v>1023</v>
      </c>
      <c r="D426" s="24" t="s">
        <v>40</v>
      </c>
      <c r="E426" s="23">
        <v>60</v>
      </c>
      <c r="F426" s="25">
        <v>19682</v>
      </c>
      <c r="G426" s="23">
        <f t="shared" ca="1" si="22"/>
        <v>67.424145785768658</v>
      </c>
      <c r="H426" s="23" t="str">
        <f t="shared" ca="1" si="26"/>
        <v>61-70</v>
      </c>
      <c r="I426" s="24" t="s">
        <v>688</v>
      </c>
      <c r="J426" s="24" t="s">
        <v>65</v>
      </c>
      <c r="K426" s="24" t="s">
        <v>43</v>
      </c>
      <c r="L426" s="24" t="s">
        <v>44</v>
      </c>
      <c r="M426" s="24" t="s">
        <v>45</v>
      </c>
      <c r="N426" s="23">
        <v>20</v>
      </c>
      <c r="O426" s="22" t="str">
        <f>VLOOKUP(A426,[1]CustomerAddress!$A$1:$F$3997,2)</f>
        <v>311 Dapin Point</v>
      </c>
      <c r="P426" s="22">
        <f>VLOOKUP(A426,[1]CustomerAddress!$A$1:$F$3997,3)</f>
        <v>2549</v>
      </c>
      <c r="Q426" s="22" t="str">
        <f>VLOOKUP(A426,[1]CustomerAddress!$A$1:$F$3997,4)</f>
        <v>NSW</v>
      </c>
      <c r="R426" s="22" t="str">
        <f>VLOOKUP(A426,[1]CustomerAddress!$A$1:$F$3997,5)</f>
        <v>Australia</v>
      </c>
      <c r="S426" s="22">
        <f>VLOOKUP(A426,[1]CustomerAddress!$A$1:$F$3997,6)</f>
        <v>3</v>
      </c>
      <c r="T426" s="22" t="str">
        <f>VLOOKUP(A426,Labels!$A$5:$I$3497,9)</f>
        <v>Potential Customer</v>
      </c>
    </row>
    <row r="427" spans="1:20" s="22" customFormat="1" ht="15.75" customHeight="1" x14ac:dyDescent="0.25">
      <c r="A427" s="23">
        <v>426</v>
      </c>
      <c r="B427" s="24" t="s">
        <v>1024</v>
      </c>
      <c r="C427" s="24" t="s">
        <v>1025</v>
      </c>
      <c r="D427" s="24" t="s">
        <v>40</v>
      </c>
      <c r="E427" s="23">
        <v>10</v>
      </c>
      <c r="F427" s="25">
        <v>26452</v>
      </c>
      <c r="G427" s="23">
        <f t="shared" ref="G427:G451" ca="1" si="27">(NOW()-F427)/365</f>
        <v>48.876200580289201</v>
      </c>
      <c r="H427" s="23" t="str">
        <f t="shared" ca="1" si="26"/>
        <v>41-50</v>
      </c>
      <c r="I427" s="24" t="s">
        <v>83</v>
      </c>
      <c r="J427" s="24" t="s">
        <v>84</v>
      </c>
      <c r="K427" s="24" t="s">
        <v>62</v>
      </c>
      <c r="L427" s="24" t="s">
        <v>44</v>
      </c>
      <c r="M427" s="24" t="s">
        <v>57</v>
      </c>
      <c r="N427" s="23">
        <v>8</v>
      </c>
      <c r="O427" s="22" t="str">
        <f>VLOOKUP(A427,[1]CustomerAddress!$A$1:$F$3997,2)</f>
        <v>15082 Crest Line Plaza</v>
      </c>
      <c r="P427" s="22">
        <f>VLOOKUP(A427,[1]CustomerAddress!$A$1:$F$3997,3)</f>
        <v>3040</v>
      </c>
      <c r="Q427" s="22" t="str">
        <f>VLOOKUP(A427,[1]CustomerAddress!$A$1:$F$3997,4)</f>
        <v>VIC</v>
      </c>
      <c r="R427" s="22" t="str">
        <f>VLOOKUP(A427,[1]CustomerAddress!$A$1:$F$3997,5)</f>
        <v>Australia</v>
      </c>
      <c r="S427" s="22">
        <f>VLOOKUP(A427,[1]CustomerAddress!$A$1:$F$3997,6)</f>
        <v>8</v>
      </c>
      <c r="T427" s="22" t="str">
        <f>VLOOKUP(A427,Labels!$A$5:$I$3497,9)</f>
        <v>Losing Customer</v>
      </c>
    </row>
    <row r="428" spans="1:20" s="22" customFormat="1" ht="15.75" customHeight="1" x14ac:dyDescent="0.25">
      <c r="A428" s="23">
        <v>427</v>
      </c>
      <c r="B428" s="24" t="s">
        <v>1026</v>
      </c>
      <c r="C428" s="24" t="s">
        <v>1027</v>
      </c>
      <c r="D428" s="24" t="s">
        <v>48</v>
      </c>
      <c r="E428" s="23">
        <v>77</v>
      </c>
      <c r="F428" s="25">
        <v>35418</v>
      </c>
      <c r="G428" s="23">
        <f t="shared" ca="1" si="27"/>
        <v>24.311817018645364</v>
      </c>
      <c r="H428" s="23" t="str">
        <f t="shared" ca="1" si="26"/>
        <v>21-30</v>
      </c>
      <c r="I428" s="24" t="s">
        <v>163</v>
      </c>
      <c r="J428" s="24" t="s">
        <v>164</v>
      </c>
      <c r="K428" s="24" t="s">
        <v>43</v>
      </c>
      <c r="L428" s="24" t="s">
        <v>44</v>
      </c>
      <c r="M428" s="24" t="s">
        <v>45</v>
      </c>
      <c r="N428" s="23">
        <v>2</v>
      </c>
      <c r="O428" s="22" t="str">
        <f>VLOOKUP(A428,[1]CustomerAddress!$A$1:$F$3997,2)</f>
        <v>1 Carey Pass</v>
      </c>
      <c r="P428" s="22">
        <f>VLOOKUP(A428,[1]CustomerAddress!$A$1:$F$3997,3)</f>
        <v>2065</v>
      </c>
      <c r="Q428" s="22" t="str">
        <f>VLOOKUP(A428,[1]CustomerAddress!$A$1:$F$3997,4)</f>
        <v>NSW</v>
      </c>
      <c r="R428" s="22" t="str">
        <f>VLOOKUP(A428,[1]CustomerAddress!$A$1:$F$3997,5)</f>
        <v>Australia</v>
      </c>
      <c r="S428" s="22">
        <f>VLOOKUP(A428,[1]CustomerAddress!$A$1:$F$3997,6)</f>
        <v>11</v>
      </c>
      <c r="T428" s="22" t="str">
        <f>VLOOKUP(A428,Labels!$A$5:$I$3497,9)</f>
        <v>Evasive Customer</v>
      </c>
    </row>
    <row r="429" spans="1:20" s="22" customFormat="1" ht="15.75" customHeight="1" x14ac:dyDescent="0.25">
      <c r="A429" s="23">
        <v>428</v>
      </c>
      <c r="B429" s="24" t="s">
        <v>1028</v>
      </c>
      <c r="C429" s="24" t="s">
        <v>1029</v>
      </c>
      <c r="D429" s="24" t="s">
        <v>40</v>
      </c>
      <c r="E429" s="23">
        <v>0</v>
      </c>
      <c r="F429" s="25">
        <v>28248</v>
      </c>
      <c r="G429" s="23">
        <f t="shared" ca="1" si="27"/>
        <v>43.955652635083723</v>
      </c>
      <c r="H429" s="23" t="str">
        <f t="shared" ca="1" si="26"/>
        <v>41-50</v>
      </c>
      <c r="I429" s="24" t="s">
        <v>519</v>
      </c>
      <c r="J429" s="24" t="s">
        <v>42</v>
      </c>
      <c r="K429" s="24" t="s">
        <v>66</v>
      </c>
      <c r="L429" s="24" t="s">
        <v>44</v>
      </c>
      <c r="M429" s="24" t="s">
        <v>45</v>
      </c>
      <c r="N429" s="23">
        <v>14</v>
      </c>
      <c r="O429" s="22" t="str">
        <f>VLOOKUP(A429,[1]CustomerAddress!$A$1:$F$3997,2)</f>
        <v>8 Moland Pass</v>
      </c>
      <c r="P429" s="22">
        <f>VLOOKUP(A429,[1]CustomerAddress!$A$1:$F$3997,3)</f>
        <v>2065</v>
      </c>
      <c r="Q429" s="22" t="str">
        <f>VLOOKUP(A429,[1]CustomerAddress!$A$1:$F$3997,4)</f>
        <v>NSW</v>
      </c>
      <c r="R429" s="22" t="str">
        <f>VLOOKUP(A429,[1]CustomerAddress!$A$1:$F$3997,5)</f>
        <v>Australia</v>
      </c>
      <c r="S429" s="22">
        <f>VLOOKUP(A429,[1]CustomerAddress!$A$1:$F$3997,6)</f>
        <v>10</v>
      </c>
      <c r="T429" s="22" t="str">
        <f>VLOOKUP(A429,Labels!$A$5:$I$3497,9)</f>
        <v>Losing Customer</v>
      </c>
    </row>
    <row r="430" spans="1:20" s="22" customFormat="1" ht="15.75" customHeight="1" x14ac:dyDescent="0.25">
      <c r="A430" s="23">
        <v>429</v>
      </c>
      <c r="B430" s="24" t="s">
        <v>1030</v>
      </c>
      <c r="C430" s="24" t="s">
        <v>1031</v>
      </c>
      <c r="D430" s="24" t="s">
        <v>40</v>
      </c>
      <c r="E430" s="23">
        <v>7</v>
      </c>
      <c r="F430" s="25">
        <v>28701</v>
      </c>
      <c r="G430" s="23">
        <f t="shared" ca="1" si="27"/>
        <v>42.714556744672763</v>
      </c>
      <c r="H430" s="23" t="str">
        <f t="shared" ca="1" si="26"/>
        <v>41-50</v>
      </c>
      <c r="I430" s="24" t="s">
        <v>308</v>
      </c>
      <c r="J430" s="24" t="s">
        <v>56</v>
      </c>
      <c r="K430" s="24" t="s">
        <v>66</v>
      </c>
      <c r="L430" s="24" t="s">
        <v>44</v>
      </c>
      <c r="M430" s="24" t="s">
        <v>45</v>
      </c>
      <c r="N430" s="23">
        <v>21</v>
      </c>
      <c r="O430" s="22" t="str">
        <f>VLOOKUP(A430,[1]CustomerAddress!$A$1:$F$3997,2)</f>
        <v>25386 Fallview Place</v>
      </c>
      <c r="P430" s="22">
        <f>VLOOKUP(A430,[1]CustomerAddress!$A$1:$F$3997,3)</f>
        <v>2340</v>
      </c>
      <c r="Q430" s="22" t="str">
        <f>VLOOKUP(A430,[1]CustomerAddress!$A$1:$F$3997,4)</f>
        <v>NSW</v>
      </c>
      <c r="R430" s="22" t="str">
        <f>VLOOKUP(A430,[1]CustomerAddress!$A$1:$F$3997,5)</f>
        <v>Australia</v>
      </c>
      <c r="S430" s="22">
        <f>VLOOKUP(A430,[1]CustomerAddress!$A$1:$F$3997,6)</f>
        <v>3</v>
      </c>
      <c r="T430" s="22" t="str">
        <f>VLOOKUP(A430,Labels!$A$5:$I$3497,9)</f>
        <v>Very Loyal</v>
      </c>
    </row>
    <row r="431" spans="1:20" s="22" customFormat="1" ht="15.75" customHeight="1" x14ac:dyDescent="0.25">
      <c r="A431" s="23">
        <v>430</v>
      </c>
      <c r="B431" s="24" t="s">
        <v>1032</v>
      </c>
      <c r="C431" s="24" t="s">
        <v>1033</v>
      </c>
      <c r="D431" s="24" t="s">
        <v>40</v>
      </c>
      <c r="E431" s="23">
        <v>46</v>
      </c>
      <c r="F431" s="25">
        <v>26780</v>
      </c>
      <c r="G431" s="23">
        <f t="shared" ca="1" si="27"/>
        <v>47.977570443302902</v>
      </c>
      <c r="H431" s="23" t="str">
        <f t="shared" ca="1" si="26"/>
        <v>41-50</v>
      </c>
      <c r="I431" s="24" t="s">
        <v>206</v>
      </c>
      <c r="J431" s="24" t="s">
        <v>50</v>
      </c>
      <c r="K431" s="24" t="s">
        <v>66</v>
      </c>
      <c r="L431" s="24" t="s">
        <v>44</v>
      </c>
      <c r="M431" s="24" t="s">
        <v>45</v>
      </c>
      <c r="N431" s="23">
        <v>11</v>
      </c>
      <c r="O431" s="22" t="str">
        <f>VLOOKUP(A431,[1]CustomerAddress!$A$1:$F$3997,2)</f>
        <v>8078 Talisman Trail</v>
      </c>
      <c r="P431" s="22">
        <f>VLOOKUP(A431,[1]CustomerAddress!$A$1:$F$3997,3)</f>
        <v>4209</v>
      </c>
      <c r="Q431" s="22" t="str">
        <f>VLOOKUP(A431,[1]CustomerAddress!$A$1:$F$3997,4)</f>
        <v>QLD</v>
      </c>
      <c r="R431" s="22" t="str">
        <f>VLOOKUP(A431,[1]CustomerAddress!$A$1:$F$3997,5)</f>
        <v>Australia</v>
      </c>
      <c r="S431" s="22">
        <f>VLOOKUP(A431,[1]CustomerAddress!$A$1:$F$3997,6)</f>
        <v>7</v>
      </c>
      <c r="T431" s="22" t="str">
        <f>VLOOKUP(A431,Labels!$A$5:$I$3497,9)</f>
        <v>Losing Customer</v>
      </c>
    </row>
    <row r="432" spans="1:20" s="22" customFormat="1" ht="15.75" customHeight="1" x14ac:dyDescent="0.25">
      <c r="A432" s="23">
        <v>431</v>
      </c>
      <c r="B432" s="24" t="s">
        <v>1034</v>
      </c>
      <c r="C432" s="24" t="s">
        <v>1035</v>
      </c>
      <c r="D432" s="24" t="s">
        <v>48</v>
      </c>
      <c r="E432" s="23">
        <v>8</v>
      </c>
      <c r="F432" s="25">
        <v>20540</v>
      </c>
      <c r="G432" s="23">
        <f t="shared" ca="1" si="27"/>
        <v>65.07346085426181</v>
      </c>
      <c r="H432" s="23" t="str">
        <f t="shared" ca="1" si="26"/>
        <v>61-70</v>
      </c>
      <c r="I432" s="24" t="s">
        <v>127</v>
      </c>
      <c r="J432" s="24" t="s">
        <v>42</v>
      </c>
      <c r="K432" s="24" t="s">
        <v>62</v>
      </c>
      <c r="L432" s="24" t="s">
        <v>44</v>
      </c>
      <c r="M432" s="24" t="s">
        <v>45</v>
      </c>
      <c r="N432" s="23">
        <v>18</v>
      </c>
      <c r="O432" s="22" t="str">
        <f>VLOOKUP(A432,[1]CustomerAddress!$A$1:$F$3997,2)</f>
        <v>6920 Dwight Circle</v>
      </c>
      <c r="P432" s="22">
        <f>VLOOKUP(A432,[1]CustomerAddress!$A$1:$F$3997,3)</f>
        <v>4173</v>
      </c>
      <c r="Q432" s="22" t="str">
        <f>VLOOKUP(A432,[1]CustomerAddress!$A$1:$F$3997,4)</f>
        <v>QLD</v>
      </c>
      <c r="R432" s="22" t="str">
        <f>VLOOKUP(A432,[1]CustomerAddress!$A$1:$F$3997,5)</f>
        <v>Australia</v>
      </c>
      <c r="S432" s="22">
        <f>VLOOKUP(A432,[1]CustomerAddress!$A$1:$F$3997,6)</f>
        <v>7</v>
      </c>
      <c r="T432" s="22" t="str">
        <f>VLOOKUP(A432,Labels!$A$5:$I$3497,9)</f>
        <v>Lost Customer</v>
      </c>
    </row>
    <row r="433" spans="1:20" s="22" customFormat="1" ht="15.75" customHeight="1" x14ac:dyDescent="0.25">
      <c r="A433" s="23">
        <v>432</v>
      </c>
      <c r="B433" s="24" t="s">
        <v>1036</v>
      </c>
      <c r="C433" s="24" t="s">
        <v>1037</v>
      </c>
      <c r="D433" s="24" t="s">
        <v>48</v>
      </c>
      <c r="E433" s="23">
        <v>83</v>
      </c>
      <c r="F433" s="25">
        <v>32916</v>
      </c>
      <c r="G433" s="23">
        <f t="shared" ca="1" si="27"/>
        <v>31.166611539193312</v>
      </c>
      <c r="H433" s="23" t="str">
        <f t="shared" ca="1" si="26"/>
        <v>31-40</v>
      </c>
      <c r="I433" s="24" t="s">
        <v>83</v>
      </c>
      <c r="J433" s="24" t="s">
        <v>84</v>
      </c>
      <c r="K433" s="24" t="s">
        <v>62</v>
      </c>
      <c r="L433" s="24" t="s">
        <v>44</v>
      </c>
      <c r="M433" s="24" t="s">
        <v>45</v>
      </c>
      <c r="N433" s="23">
        <v>10</v>
      </c>
      <c r="O433" s="22" t="str">
        <f>VLOOKUP(A433,[1]CustomerAddress!$A$1:$F$3997,2)</f>
        <v>9 Lukken Parkway</v>
      </c>
      <c r="P433" s="22">
        <f>VLOOKUP(A433,[1]CustomerAddress!$A$1:$F$3997,3)</f>
        <v>2065</v>
      </c>
      <c r="Q433" s="22" t="str">
        <f>VLOOKUP(A433,[1]CustomerAddress!$A$1:$F$3997,4)</f>
        <v>NSW</v>
      </c>
      <c r="R433" s="22" t="str">
        <f>VLOOKUP(A433,[1]CustomerAddress!$A$1:$F$3997,5)</f>
        <v>Australia</v>
      </c>
      <c r="S433" s="22">
        <f>VLOOKUP(A433,[1]CustomerAddress!$A$1:$F$3997,6)</f>
        <v>10</v>
      </c>
      <c r="T433" s="22" t="str">
        <f>VLOOKUP(A433,Labels!$A$5:$I$3497,9)</f>
        <v>Recent Customer</v>
      </c>
    </row>
    <row r="434" spans="1:20" s="22" customFormat="1" ht="15.75" customHeight="1" x14ac:dyDescent="0.25">
      <c r="A434" s="23">
        <v>433</v>
      </c>
      <c r="B434" s="24" t="s">
        <v>1038</v>
      </c>
      <c r="C434" s="24" t="s">
        <v>1039</v>
      </c>
      <c r="D434" s="24" t="s">
        <v>48</v>
      </c>
      <c r="E434" s="23">
        <v>94</v>
      </c>
      <c r="F434" s="25">
        <v>23448</v>
      </c>
      <c r="G434" s="23">
        <f t="shared" ca="1" si="27"/>
        <v>57.106337566590568</v>
      </c>
      <c r="H434" s="23" t="str">
        <f t="shared" ca="1" si="26"/>
        <v>51-60</v>
      </c>
      <c r="I434" s="24" t="s">
        <v>256</v>
      </c>
      <c r="J434" s="24" t="s">
        <v>54</v>
      </c>
      <c r="K434" s="24" t="s">
        <v>62</v>
      </c>
      <c r="L434" s="24" t="s">
        <v>44</v>
      </c>
      <c r="M434" s="24" t="s">
        <v>57</v>
      </c>
      <c r="N434" s="23">
        <v>15</v>
      </c>
      <c r="O434" s="22" t="str">
        <f>VLOOKUP(A434,[1]CustomerAddress!$A$1:$F$3997,2)</f>
        <v>09 Graceland Junction</v>
      </c>
      <c r="P434" s="22">
        <f>VLOOKUP(A434,[1]CustomerAddress!$A$1:$F$3997,3)</f>
        <v>3204</v>
      </c>
      <c r="Q434" s="22" t="str">
        <f>VLOOKUP(A434,[1]CustomerAddress!$A$1:$F$3997,4)</f>
        <v>VIC</v>
      </c>
      <c r="R434" s="22" t="str">
        <f>VLOOKUP(A434,[1]CustomerAddress!$A$1:$F$3997,5)</f>
        <v>Australia</v>
      </c>
      <c r="S434" s="22">
        <f>VLOOKUP(A434,[1]CustomerAddress!$A$1:$F$3997,6)</f>
        <v>2</v>
      </c>
      <c r="T434" s="22" t="str">
        <f>VLOOKUP(A434,Labels!$A$5:$I$3497,9)</f>
        <v>Very Loyal</v>
      </c>
    </row>
    <row r="435" spans="1:20" s="22" customFormat="1" ht="15.75" customHeight="1" x14ac:dyDescent="0.25">
      <c r="A435" s="23">
        <v>434</v>
      </c>
      <c r="B435" s="24" t="s">
        <v>1040</v>
      </c>
      <c r="C435" s="24" t="s">
        <v>1041</v>
      </c>
      <c r="D435" s="24" t="s">
        <v>48</v>
      </c>
      <c r="E435" s="23">
        <v>93</v>
      </c>
      <c r="F435" s="25">
        <v>35034</v>
      </c>
      <c r="G435" s="23">
        <f t="shared" ca="1" si="27"/>
        <v>25.363871813165915</v>
      </c>
      <c r="H435" s="23" t="str">
        <f t="shared" ca="1" si="26"/>
        <v>21-30</v>
      </c>
      <c r="J435" s="24" t="s">
        <v>50</v>
      </c>
      <c r="K435" s="24" t="s">
        <v>43</v>
      </c>
      <c r="L435" s="24" t="s">
        <v>44</v>
      </c>
      <c r="M435" s="24" t="s">
        <v>45</v>
      </c>
      <c r="N435" s="23">
        <v>19</v>
      </c>
      <c r="O435" s="22" t="str">
        <f>VLOOKUP(A435,[1]CustomerAddress!$A$1:$F$3997,2)</f>
        <v>155 Basil Junction</v>
      </c>
      <c r="P435" s="22">
        <f>VLOOKUP(A435,[1]CustomerAddress!$A$1:$F$3997,3)</f>
        <v>2210</v>
      </c>
      <c r="Q435" s="22" t="str">
        <f>VLOOKUP(A435,[1]CustomerAddress!$A$1:$F$3997,4)</f>
        <v>NSW</v>
      </c>
      <c r="R435" s="22" t="str">
        <f>VLOOKUP(A435,[1]CustomerAddress!$A$1:$F$3997,5)</f>
        <v>Australia</v>
      </c>
      <c r="S435" s="22">
        <f>VLOOKUP(A435,[1]CustomerAddress!$A$1:$F$3997,6)</f>
        <v>10</v>
      </c>
      <c r="T435" s="22" t="str">
        <f>VLOOKUP(A435,Labels!$A$5:$I$3497,9)</f>
        <v>Lost Customer</v>
      </c>
    </row>
    <row r="436" spans="1:20" s="22" customFormat="1" ht="15.75" customHeight="1" x14ac:dyDescent="0.25">
      <c r="A436" s="23">
        <v>435</v>
      </c>
      <c r="B436" s="24" t="s">
        <v>1042</v>
      </c>
      <c r="C436" s="24" t="s">
        <v>1043</v>
      </c>
      <c r="D436" s="24" t="s">
        <v>48</v>
      </c>
      <c r="E436" s="23">
        <v>5</v>
      </c>
      <c r="F436" s="25">
        <v>36517</v>
      </c>
      <c r="G436" s="23">
        <f t="shared" ca="1" si="27"/>
        <v>21.300858114535774</v>
      </c>
      <c r="H436" s="23" t="str">
        <f t="shared" ca="1" si="26"/>
        <v>21-30</v>
      </c>
      <c r="I436" s="24" t="s">
        <v>852</v>
      </c>
      <c r="J436" s="24" t="s">
        <v>138</v>
      </c>
      <c r="K436" s="24" t="s">
        <v>43</v>
      </c>
      <c r="L436" s="24" t="s">
        <v>44</v>
      </c>
      <c r="M436" s="24" t="s">
        <v>57</v>
      </c>
      <c r="N436" s="23">
        <v>1</v>
      </c>
      <c r="O436" s="22" t="str">
        <f>VLOOKUP(A436,[1]CustomerAddress!$A$1:$F$3997,2)</f>
        <v>4284 Surrey Circle</v>
      </c>
      <c r="P436" s="22">
        <f>VLOOKUP(A436,[1]CustomerAddress!$A$1:$F$3997,3)</f>
        <v>2068</v>
      </c>
      <c r="Q436" s="22" t="str">
        <f>VLOOKUP(A436,[1]CustomerAddress!$A$1:$F$3997,4)</f>
        <v>NSW</v>
      </c>
      <c r="R436" s="22" t="str">
        <f>VLOOKUP(A436,[1]CustomerAddress!$A$1:$F$3997,5)</f>
        <v>Australia</v>
      </c>
      <c r="S436" s="22">
        <f>VLOOKUP(A436,[1]CustomerAddress!$A$1:$F$3997,6)</f>
        <v>12</v>
      </c>
      <c r="T436" s="22" t="str">
        <f>VLOOKUP(A436,Labels!$A$5:$I$3497,9)</f>
        <v>Evasive Customer</v>
      </c>
    </row>
    <row r="437" spans="1:20" s="22" customFormat="1" ht="15.75" customHeight="1" x14ac:dyDescent="0.25">
      <c r="A437" s="23">
        <v>436</v>
      </c>
      <c r="B437" s="24" t="s">
        <v>1044</v>
      </c>
      <c r="C437" s="24" t="s">
        <v>1045</v>
      </c>
      <c r="D437" s="24" t="s">
        <v>48</v>
      </c>
      <c r="E437" s="23">
        <v>75</v>
      </c>
      <c r="F437" s="25">
        <v>21178</v>
      </c>
      <c r="G437" s="23">
        <f t="shared" ca="1" si="27"/>
        <v>63.32551564878235</v>
      </c>
      <c r="H437" s="23" t="str">
        <f t="shared" ca="1" si="26"/>
        <v>61-70</v>
      </c>
      <c r="I437" s="24" t="s">
        <v>274</v>
      </c>
      <c r="J437" s="24" t="s">
        <v>56</v>
      </c>
      <c r="K437" s="24" t="s">
        <v>43</v>
      </c>
      <c r="L437" s="24" t="s">
        <v>44</v>
      </c>
      <c r="M437" s="24" t="s">
        <v>57</v>
      </c>
      <c r="N437" s="23">
        <v>18</v>
      </c>
      <c r="O437" s="22" t="str">
        <f>VLOOKUP(A437,[1]CustomerAddress!$A$1:$F$3997,2)</f>
        <v>4 Almo Plaza</v>
      </c>
      <c r="P437" s="22">
        <f>VLOOKUP(A437,[1]CustomerAddress!$A$1:$F$3997,3)</f>
        <v>2085</v>
      </c>
      <c r="Q437" s="22" t="str">
        <f>VLOOKUP(A437,[1]CustomerAddress!$A$1:$F$3997,4)</f>
        <v>NSW</v>
      </c>
      <c r="R437" s="22" t="str">
        <f>VLOOKUP(A437,[1]CustomerAddress!$A$1:$F$3997,5)</f>
        <v>Australia</v>
      </c>
      <c r="S437" s="22">
        <f>VLOOKUP(A437,[1]CustomerAddress!$A$1:$F$3997,6)</f>
        <v>10</v>
      </c>
      <c r="T437" s="22" t="str">
        <f>VLOOKUP(A437,Labels!$A$5:$I$3497,9)</f>
        <v>High Risk Customer</v>
      </c>
    </row>
    <row r="438" spans="1:20" s="22" customFormat="1" ht="15.75" customHeight="1" x14ac:dyDescent="0.25">
      <c r="A438" s="23">
        <v>437</v>
      </c>
      <c r="B438" s="24" t="s">
        <v>1046</v>
      </c>
      <c r="C438" s="24" t="s">
        <v>1047</v>
      </c>
      <c r="D438" s="24" t="s">
        <v>48</v>
      </c>
      <c r="E438" s="23">
        <v>24</v>
      </c>
      <c r="F438" s="25">
        <v>27986</v>
      </c>
      <c r="G438" s="23">
        <f t="shared" ca="1" si="27"/>
        <v>44.673460854261805</v>
      </c>
      <c r="H438" s="23" t="str">
        <f t="shared" ca="1" si="26"/>
        <v>41-50</v>
      </c>
      <c r="I438" s="24" t="s">
        <v>384</v>
      </c>
      <c r="J438" s="24" t="s">
        <v>84</v>
      </c>
      <c r="K438" s="24" t="s">
        <v>62</v>
      </c>
      <c r="L438" s="24" t="s">
        <v>44</v>
      </c>
      <c r="M438" s="24" t="s">
        <v>45</v>
      </c>
      <c r="N438" s="23">
        <v>17</v>
      </c>
      <c r="O438" s="22" t="str">
        <f>VLOOKUP(A438,[1]CustomerAddress!$A$1:$F$3997,2)</f>
        <v>91 Porter Pass</v>
      </c>
      <c r="P438" s="22">
        <f>VLOOKUP(A438,[1]CustomerAddress!$A$1:$F$3997,3)</f>
        <v>3064</v>
      </c>
      <c r="Q438" s="22" t="str">
        <f>VLOOKUP(A438,[1]CustomerAddress!$A$1:$F$3997,4)</f>
        <v>VIC</v>
      </c>
      <c r="R438" s="22" t="str">
        <f>VLOOKUP(A438,[1]CustomerAddress!$A$1:$F$3997,5)</f>
        <v>Australia</v>
      </c>
      <c r="S438" s="22">
        <f>VLOOKUP(A438,[1]CustomerAddress!$A$1:$F$3997,6)</f>
        <v>7</v>
      </c>
      <c r="T438" s="22" t="str">
        <f>VLOOKUP(A438,Labels!$A$5:$I$3497,9)</f>
        <v>High Risk Customer</v>
      </c>
    </row>
    <row r="439" spans="1:20" s="22" customFormat="1" ht="15.75" customHeight="1" x14ac:dyDescent="0.25">
      <c r="A439" s="23">
        <v>438</v>
      </c>
      <c r="B439" s="24" t="s">
        <v>736</v>
      </c>
      <c r="C439" s="24" t="s">
        <v>1048</v>
      </c>
      <c r="D439" s="24" t="s">
        <v>48</v>
      </c>
      <c r="E439" s="23">
        <v>25</v>
      </c>
      <c r="F439" s="25">
        <v>32737</v>
      </c>
      <c r="G439" s="23">
        <f t="shared" ca="1" si="27"/>
        <v>31.657022498097419</v>
      </c>
      <c r="H439" s="23" t="str">
        <f t="shared" ca="1" si="26"/>
        <v>31-40</v>
      </c>
      <c r="I439" s="24" t="s">
        <v>274</v>
      </c>
      <c r="J439" s="24" t="s">
        <v>54</v>
      </c>
      <c r="K439" s="24" t="s">
        <v>66</v>
      </c>
      <c r="L439" s="24" t="s">
        <v>44</v>
      </c>
      <c r="M439" s="24" t="s">
        <v>45</v>
      </c>
      <c r="N439" s="23">
        <v>13</v>
      </c>
      <c r="O439" s="22" t="str">
        <f>VLOOKUP(A439,[1]CustomerAddress!$A$1:$F$3997,2)</f>
        <v>007 Gerald Place</v>
      </c>
      <c r="P439" s="22">
        <f>VLOOKUP(A439,[1]CustomerAddress!$A$1:$F$3997,3)</f>
        <v>3074</v>
      </c>
      <c r="Q439" s="22" t="str">
        <f>VLOOKUP(A439,[1]CustomerAddress!$A$1:$F$3997,4)</f>
        <v>VIC</v>
      </c>
      <c r="R439" s="22" t="str">
        <f>VLOOKUP(A439,[1]CustomerAddress!$A$1:$F$3997,5)</f>
        <v>Australia</v>
      </c>
      <c r="S439" s="22">
        <f>VLOOKUP(A439,[1]CustomerAddress!$A$1:$F$3997,6)</f>
        <v>4</v>
      </c>
      <c r="T439" s="22" t="str">
        <f>VLOOKUP(A439,Labels!$A$5:$I$3497,9)</f>
        <v>Losing Customer</v>
      </c>
    </row>
    <row r="440" spans="1:20" s="22" customFormat="1" ht="15.75" customHeight="1" x14ac:dyDescent="0.25">
      <c r="A440" s="23">
        <v>439</v>
      </c>
      <c r="B440" s="24" t="s">
        <v>1049</v>
      </c>
      <c r="C440" s="24" t="s">
        <v>1050</v>
      </c>
      <c r="D440" s="24" t="s">
        <v>40</v>
      </c>
      <c r="E440" s="23">
        <v>26</v>
      </c>
      <c r="F440" s="25">
        <v>27218</v>
      </c>
      <c r="G440" s="23">
        <f t="shared" ca="1" si="27"/>
        <v>46.777570443302899</v>
      </c>
      <c r="H440" s="23" t="str">
        <f t="shared" ca="1" si="26"/>
        <v>41-50</v>
      </c>
      <c r="I440" s="24" t="s">
        <v>852</v>
      </c>
      <c r="J440" s="24" t="s">
        <v>61</v>
      </c>
      <c r="K440" s="24" t="s">
        <v>62</v>
      </c>
      <c r="L440" s="24" t="s">
        <v>44</v>
      </c>
      <c r="M440" s="24" t="s">
        <v>57</v>
      </c>
      <c r="N440" s="23">
        <v>10</v>
      </c>
      <c r="O440" s="22" t="str">
        <f>VLOOKUP(A440,[1]CustomerAddress!$A$1:$F$3997,2)</f>
        <v>8788 Armistice Trail</v>
      </c>
      <c r="P440" s="22">
        <f>VLOOKUP(A440,[1]CustomerAddress!$A$1:$F$3997,3)</f>
        <v>3806</v>
      </c>
      <c r="Q440" s="22" t="str">
        <f>VLOOKUP(A440,[1]CustomerAddress!$A$1:$F$3997,4)</f>
        <v>VIC</v>
      </c>
      <c r="R440" s="22" t="str">
        <f>VLOOKUP(A440,[1]CustomerAddress!$A$1:$F$3997,5)</f>
        <v>Australia</v>
      </c>
      <c r="S440" s="22">
        <f>VLOOKUP(A440,[1]CustomerAddress!$A$1:$F$3997,6)</f>
        <v>8</v>
      </c>
      <c r="T440" s="22" t="str">
        <f>VLOOKUP(A440,Labels!$A$5:$I$3497,9)</f>
        <v>Evasive Customer</v>
      </c>
    </row>
    <row r="441" spans="1:20" s="22" customFormat="1" ht="15.75" customHeight="1" x14ac:dyDescent="0.25">
      <c r="A441" s="23">
        <v>440</v>
      </c>
      <c r="B441" s="24" t="s">
        <v>1051</v>
      </c>
      <c r="C441" s="24" t="s">
        <v>1052</v>
      </c>
      <c r="D441" s="24" t="s">
        <v>40</v>
      </c>
      <c r="E441" s="23">
        <v>46</v>
      </c>
      <c r="F441" s="25">
        <v>28475</v>
      </c>
      <c r="G441" s="23">
        <f t="shared" ca="1" si="27"/>
        <v>43.333734826864543</v>
      </c>
      <c r="H441" s="23" t="str">
        <f t="shared" ca="1" si="26"/>
        <v>41-50</v>
      </c>
      <c r="I441" s="24" t="s">
        <v>74</v>
      </c>
      <c r="J441" s="24" t="s">
        <v>138</v>
      </c>
      <c r="K441" s="24" t="s">
        <v>43</v>
      </c>
      <c r="L441" s="24" t="s">
        <v>44</v>
      </c>
      <c r="M441" s="24" t="s">
        <v>57</v>
      </c>
      <c r="N441" s="23">
        <v>10</v>
      </c>
      <c r="O441" s="22" t="str">
        <f>VLOOKUP(A441,[1]CustomerAddress!$A$1:$F$3997,2)</f>
        <v>1693 Artisan Hill</v>
      </c>
      <c r="P441" s="22">
        <f>VLOOKUP(A441,[1]CustomerAddress!$A$1:$F$3997,3)</f>
        <v>2259</v>
      </c>
      <c r="Q441" s="22" t="str">
        <f>VLOOKUP(A441,[1]CustomerAddress!$A$1:$F$3997,4)</f>
        <v>NSW</v>
      </c>
      <c r="R441" s="22" t="str">
        <f>VLOOKUP(A441,[1]CustomerAddress!$A$1:$F$3997,5)</f>
        <v>Australia</v>
      </c>
      <c r="S441" s="22">
        <f>VLOOKUP(A441,[1]CustomerAddress!$A$1:$F$3997,6)</f>
        <v>6</v>
      </c>
      <c r="T441" s="22" t="str">
        <f>VLOOKUP(A441,Labels!$A$5:$I$3497,9)</f>
        <v>Very Loyal</v>
      </c>
    </row>
    <row r="442" spans="1:20" s="22" customFormat="1" ht="15.75" customHeight="1" x14ac:dyDescent="0.25">
      <c r="A442" s="23">
        <v>441</v>
      </c>
      <c r="B442" s="24" t="s">
        <v>1053</v>
      </c>
      <c r="C442" s="24" t="s">
        <v>1054</v>
      </c>
      <c r="D442" s="24" t="s">
        <v>40</v>
      </c>
      <c r="E442" s="23">
        <v>74</v>
      </c>
      <c r="F442" s="25">
        <v>27096</v>
      </c>
      <c r="G442" s="23">
        <f t="shared" ca="1" si="27"/>
        <v>47.111817018645368</v>
      </c>
      <c r="H442" s="23" t="str">
        <f t="shared" ca="1" si="26"/>
        <v>41-50</v>
      </c>
      <c r="I442" s="24" t="s">
        <v>279</v>
      </c>
      <c r="J442" s="24" t="s">
        <v>56</v>
      </c>
      <c r="K442" s="24" t="s">
        <v>43</v>
      </c>
      <c r="L442" s="24" t="s">
        <v>44</v>
      </c>
      <c r="M442" s="24" t="s">
        <v>57</v>
      </c>
      <c r="N442" s="23">
        <v>11</v>
      </c>
      <c r="O442" s="22" t="str">
        <f>VLOOKUP(A442,[1]CustomerAddress!$A$1:$F$3997,2)</f>
        <v>532 Emmet Way</v>
      </c>
      <c r="P442" s="22">
        <f>VLOOKUP(A442,[1]CustomerAddress!$A$1:$F$3997,3)</f>
        <v>2260</v>
      </c>
      <c r="Q442" s="22" t="str">
        <f>VLOOKUP(A442,[1]CustomerAddress!$A$1:$F$3997,4)</f>
        <v>NSW</v>
      </c>
      <c r="R442" s="22" t="str">
        <f>VLOOKUP(A442,[1]CustomerAddress!$A$1:$F$3997,5)</f>
        <v>Australia</v>
      </c>
      <c r="S442" s="22">
        <f>VLOOKUP(A442,[1]CustomerAddress!$A$1:$F$3997,6)</f>
        <v>8</v>
      </c>
      <c r="T442" s="22" t="str">
        <f>VLOOKUP(A442,Labels!$A$5:$I$3497,9)</f>
        <v>Almost Lost Customer</v>
      </c>
    </row>
    <row r="443" spans="1:20" s="22" customFormat="1" ht="15.75" customHeight="1" x14ac:dyDescent="0.25">
      <c r="A443" s="23">
        <v>442</v>
      </c>
      <c r="B443" s="24" t="s">
        <v>204</v>
      </c>
      <c r="C443" s="24" t="s">
        <v>1055</v>
      </c>
      <c r="D443" s="24" t="s">
        <v>48</v>
      </c>
      <c r="E443" s="23">
        <v>2</v>
      </c>
      <c r="F443" s="25">
        <v>37170</v>
      </c>
      <c r="G443" s="23">
        <f t="shared" ca="1" si="27"/>
        <v>19.511817018645367</v>
      </c>
      <c r="H443" s="23" t="str">
        <f t="shared" ca="1" si="26"/>
        <v>11-20</v>
      </c>
      <c r="J443" s="24" t="s">
        <v>50</v>
      </c>
      <c r="K443" s="24" t="s">
        <v>43</v>
      </c>
      <c r="L443" s="24" t="s">
        <v>44</v>
      </c>
      <c r="M443" s="24" t="s">
        <v>57</v>
      </c>
      <c r="N443" s="23">
        <v>1</v>
      </c>
      <c r="O443" s="22" t="str">
        <f>VLOOKUP(A443,[1]CustomerAddress!$A$1:$F$3997,2)</f>
        <v>3 Sutteridge Park</v>
      </c>
      <c r="P443" s="22">
        <f>VLOOKUP(A443,[1]CustomerAddress!$A$1:$F$3997,3)</f>
        <v>4074</v>
      </c>
      <c r="Q443" s="22" t="str">
        <f>VLOOKUP(A443,[1]CustomerAddress!$A$1:$F$3997,4)</f>
        <v>QLD</v>
      </c>
      <c r="R443" s="22" t="str">
        <f>VLOOKUP(A443,[1]CustomerAddress!$A$1:$F$3997,5)</f>
        <v>Australia</v>
      </c>
      <c r="S443" s="22">
        <f>VLOOKUP(A443,[1]CustomerAddress!$A$1:$F$3997,6)</f>
        <v>6</v>
      </c>
      <c r="T443" s="22" t="str">
        <f>VLOOKUP(A443,Labels!$A$5:$I$3497,9)</f>
        <v>Very Loyal</v>
      </c>
    </row>
    <row r="444" spans="1:20" s="22" customFormat="1" ht="15.75" customHeight="1" x14ac:dyDescent="0.25">
      <c r="A444" s="23">
        <v>443</v>
      </c>
      <c r="B444" s="24" t="s">
        <v>1056</v>
      </c>
      <c r="C444" s="24" t="s">
        <v>1057</v>
      </c>
      <c r="D444" s="24" t="s">
        <v>40</v>
      </c>
      <c r="E444" s="23">
        <v>21</v>
      </c>
      <c r="F444" s="25">
        <v>26384</v>
      </c>
      <c r="G444" s="23">
        <f t="shared" ca="1" si="27"/>
        <v>49.062501950152217</v>
      </c>
      <c r="H444" s="23" t="str">
        <f t="shared" ca="1" si="26"/>
        <v>41-50</v>
      </c>
      <c r="J444" s="24" t="s">
        <v>75</v>
      </c>
      <c r="K444" s="24" t="s">
        <v>66</v>
      </c>
      <c r="L444" s="24" t="s">
        <v>44</v>
      </c>
      <c r="M444" s="24" t="s">
        <v>45</v>
      </c>
      <c r="N444" s="23">
        <v>10</v>
      </c>
      <c r="O444" s="22" t="str">
        <f>VLOOKUP(A444,[1]CustomerAddress!$A$1:$F$3997,2)</f>
        <v>25522 Mosinee Point</v>
      </c>
      <c r="P444" s="22">
        <f>VLOOKUP(A444,[1]CustomerAddress!$A$1:$F$3997,3)</f>
        <v>4215</v>
      </c>
      <c r="Q444" s="22" t="str">
        <f>VLOOKUP(A444,[1]CustomerAddress!$A$1:$F$3997,4)</f>
        <v>QLD</v>
      </c>
      <c r="R444" s="22" t="str">
        <f>VLOOKUP(A444,[1]CustomerAddress!$A$1:$F$3997,5)</f>
        <v>Australia</v>
      </c>
      <c r="S444" s="22">
        <f>VLOOKUP(A444,[1]CustomerAddress!$A$1:$F$3997,6)</f>
        <v>7</v>
      </c>
      <c r="T444" s="22" t="str">
        <f>VLOOKUP(A444,Labels!$A$5:$I$3497,9)</f>
        <v>Almost Lost Customer</v>
      </c>
    </row>
    <row r="445" spans="1:20" s="22" customFormat="1" ht="15.75" customHeight="1" x14ac:dyDescent="0.25">
      <c r="A445" s="23">
        <v>444</v>
      </c>
      <c r="B445" s="24" t="s">
        <v>1058</v>
      </c>
      <c r="C445" s="24" t="s">
        <v>1059</v>
      </c>
      <c r="D445" s="24" t="s">
        <v>40</v>
      </c>
      <c r="E445" s="23">
        <v>32</v>
      </c>
      <c r="F445" s="25">
        <v>24527</v>
      </c>
      <c r="G445" s="23">
        <f t="shared" ca="1" si="27"/>
        <v>54.150173183028926</v>
      </c>
      <c r="H445" s="23" t="str">
        <f t="shared" ca="1" si="26"/>
        <v>51-60</v>
      </c>
      <c r="I445" s="24" t="s">
        <v>347</v>
      </c>
      <c r="J445" s="24" t="s">
        <v>84</v>
      </c>
      <c r="K445" s="24" t="s">
        <v>43</v>
      </c>
      <c r="L445" s="24" t="s">
        <v>44</v>
      </c>
      <c r="M445" s="24" t="s">
        <v>45</v>
      </c>
      <c r="N445" s="23">
        <v>8</v>
      </c>
      <c r="O445" s="22" t="str">
        <f>VLOOKUP(A445,[1]CustomerAddress!$A$1:$F$3997,2)</f>
        <v>421 Bobwhite Road</v>
      </c>
      <c r="P445" s="22">
        <f>VLOOKUP(A445,[1]CustomerAddress!$A$1:$F$3997,3)</f>
        <v>2160</v>
      </c>
      <c r="Q445" s="22" t="str">
        <f>VLOOKUP(A445,[1]CustomerAddress!$A$1:$F$3997,4)</f>
        <v>NSW</v>
      </c>
      <c r="R445" s="22" t="str">
        <f>VLOOKUP(A445,[1]CustomerAddress!$A$1:$F$3997,5)</f>
        <v>Australia</v>
      </c>
      <c r="S445" s="22">
        <f>VLOOKUP(A445,[1]CustomerAddress!$A$1:$F$3997,6)</f>
        <v>6</v>
      </c>
      <c r="T445" s="22" t="str">
        <f>VLOOKUP(A445,Labels!$A$5:$I$3497,9)</f>
        <v>Potential Customer</v>
      </c>
    </row>
    <row r="446" spans="1:20" s="22" customFormat="1" ht="15.75" customHeight="1" x14ac:dyDescent="0.25">
      <c r="A446" s="23">
        <v>445</v>
      </c>
      <c r="B446" s="24" t="s">
        <v>1060</v>
      </c>
      <c r="C446" s="24" t="s">
        <v>1061</v>
      </c>
      <c r="D446" s="24" t="s">
        <v>48</v>
      </c>
      <c r="E446" s="23">
        <v>91</v>
      </c>
      <c r="F446" s="25">
        <v>30999</v>
      </c>
      <c r="G446" s="23">
        <f t="shared" ca="1" si="27"/>
        <v>36.418666333713858</v>
      </c>
      <c r="H446" s="23" t="str">
        <f t="shared" ca="1" si="26"/>
        <v>31-40</v>
      </c>
      <c r="I446" s="24" t="s">
        <v>41</v>
      </c>
      <c r="J446" s="24" t="s">
        <v>50</v>
      </c>
      <c r="K446" s="24" t="s">
        <v>43</v>
      </c>
      <c r="L446" s="24" t="s">
        <v>44</v>
      </c>
      <c r="M446" s="24" t="s">
        <v>57</v>
      </c>
      <c r="N446" s="23">
        <v>5</v>
      </c>
      <c r="O446" s="22" t="str">
        <f>VLOOKUP(A446,[1]CustomerAddress!$A$1:$F$3997,2)</f>
        <v>41 Ronald Regan Center</v>
      </c>
      <c r="P446" s="22">
        <f>VLOOKUP(A446,[1]CustomerAddress!$A$1:$F$3997,3)</f>
        <v>3008</v>
      </c>
      <c r="Q446" s="22" t="str">
        <f>VLOOKUP(A446,[1]CustomerAddress!$A$1:$F$3997,4)</f>
        <v>VIC</v>
      </c>
      <c r="R446" s="22" t="str">
        <f>VLOOKUP(A446,[1]CustomerAddress!$A$1:$F$3997,5)</f>
        <v>Australia</v>
      </c>
      <c r="S446" s="22">
        <f>VLOOKUP(A446,[1]CustomerAddress!$A$1:$F$3997,6)</f>
        <v>5</v>
      </c>
      <c r="T446" s="22" t="str">
        <f>VLOOKUP(A446,Labels!$A$5:$I$3497,9)</f>
        <v>Recent Customer</v>
      </c>
    </row>
    <row r="447" spans="1:20" s="22" customFormat="1" ht="15.75" customHeight="1" x14ac:dyDescent="0.25">
      <c r="A447" s="23">
        <v>446</v>
      </c>
      <c r="B447" s="24" t="s">
        <v>1062</v>
      </c>
      <c r="C447" s="24" t="s">
        <v>1063</v>
      </c>
      <c r="D447" s="24" t="s">
        <v>40</v>
      </c>
      <c r="E447" s="23">
        <v>73</v>
      </c>
      <c r="F447" s="25">
        <v>28673</v>
      </c>
      <c r="G447" s="23">
        <f t="shared" ca="1" si="27"/>
        <v>42.791269073439885</v>
      </c>
      <c r="H447" s="23" t="str">
        <f t="shared" ca="1" si="26"/>
        <v>41-50</v>
      </c>
      <c r="I447" s="24" t="s">
        <v>596</v>
      </c>
      <c r="J447" s="24" t="s">
        <v>56</v>
      </c>
      <c r="K447" s="24" t="s">
        <v>62</v>
      </c>
      <c r="L447" s="24" t="s">
        <v>44</v>
      </c>
      <c r="M447" s="24" t="s">
        <v>45</v>
      </c>
      <c r="N447" s="23">
        <v>4</v>
      </c>
      <c r="O447" s="22" t="str">
        <f>VLOOKUP(A447,[1]CustomerAddress!$A$1:$F$3997,2)</f>
        <v>3 Loomis Crossing</v>
      </c>
      <c r="P447" s="22">
        <f>VLOOKUP(A447,[1]CustomerAddress!$A$1:$F$3997,3)</f>
        <v>2217</v>
      </c>
      <c r="Q447" s="22" t="str">
        <f>VLOOKUP(A447,[1]CustomerAddress!$A$1:$F$3997,4)</f>
        <v>NSW</v>
      </c>
      <c r="R447" s="22" t="str">
        <f>VLOOKUP(A447,[1]CustomerAddress!$A$1:$F$3997,5)</f>
        <v>Australia</v>
      </c>
      <c r="S447" s="22">
        <f>VLOOKUP(A447,[1]CustomerAddress!$A$1:$F$3997,6)</f>
        <v>9</v>
      </c>
      <c r="T447" s="22" t="str">
        <f>VLOOKUP(A447,Labels!$A$5:$I$3497,9)</f>
        <v>Losing Customer</v>
      </c>
    </row>
    <row r="448" spans="1:20" s="22" customFormat="1" ht="15.75" customHeight="1" x14ac:dyDescent="0.25">
      <c r="A448" s="23">
        <v>447</v>
      </c>
      <c r="B448" s="24" t="s">
        <v>1064</v>
      </c>
      <c r="C448" s="24" t="s">
        <v>1065</v>
      </c>
      <c r="D448" s="24" t="s">
        <v>40</v>
      </c>
      <c r="E448" s="23">
        <v>98</v>
      </c>
      <c r="F448" s="25">
        <v>37201</v>
      </c>
      <c r="G448" s="23">
        <f t="shared" ca="1" si="27"/>
        <v>19.426885511796051</v>
      </c>
      <c r="H448" s="23" t="str">
        <f t="shared" ca="1" si="26"/>
        <v>11-20</v>
      </c>
      <c r="I448" s="24" t="s">
        <v>1066</v>
      </c>
      <c r="J448" s="24" t="s">
        <v>75</v>
      </c>
      <c r="K448" s="24" t="s">
        <v>43</v>
      </c>
      <c r="L448" s="24" t="s">
        <v>44</v>
      </c>
      <c r="M448" s="24" t="s">
        <v>45</v>
      </c>
      <c r="N448" s="23">
        <v>1</v>
      </c>
      <c r="O448" s="22" t="str">
        <f>VLOOKUP(A448,[1]CustomerAddress!$A$1:$F$3997,2)</f>
        <v>93 Jana Junction</v>
      </c>
      <c r="P448" s="22">
        <f>VLOOKUP(A448,[1]CustomerAddress!$A$1:$F$3997,3)</f>
        <v>2213</v>
      </c>
      <c r="Q448" s="22" t="str">
        <f>VLOOKUP(A448,[1]CustomerAddress!$A$1:$F$3997,4)</f>
        <v>NSW</v>
      </c>
      <c r="R448" s="22" t="str">
        <f>VLOOKUP(A448,[1]CustomerAddress!$A$1:$F$3997,5)</f>
        <v>Australia</v>
      </c>
      <c r="S448" s="22">
        <f>VLOOKUP(A448,[1]CustomerAddress!$A$1:$F$3997,6)</f>
        <v>10</v>
      </c>
      <c r="T448" s="22" t="str">
        <f>VLOOKUP(A448,Labels!$A$5:$I$3497,9)</f>
        <v>Becoming Loyal</v>
      </c>
    </row>
    <row r="449" spans="1:20" s="22" customFormat="1" ht="15.75" customHeight="1" x14ac:dyDescent="0.25">
      <c r="A449" s="23">
        <v>448</v>
      </c>
      <c r="B449" s="24" t="s">
        <v>1067</v>
      </c>
      <c r="C449" s="24" t="s">
        <v>1068</v>
      </c>
      <c r="D449" s="24" t="s">
        <v>40</v>
      </c>
      <c r="E449" s="23">
        <v>34</v>
      </c>
      <c r="F449" s="25">
        <v>34815</v>
      </c>
      <c r="G449" s="23">
        <f t="shared" ca="1" si="27"/>
        <v>25.963871813165913</v>
      </c>
      <c r="H449" s="23" t="str">
        <f t="shared" ca="1" si="26"/>
        <v>21-30</v>
      </c>
      <c r="I449" s="24" t="s">
        <v>304</v>
      </c>
      <c r="J449" s="24" t="s">
        <v>56</v>
      </c>
      <c r="K449" s="24" t="s">
        <v>66</v>
      </c>
      <c r="L449" s="24" t="s">
        <v>44</v>
      </c>
      <c r="M449" s="24" t="s">
        <v>57</v>
      </c>
      <c r="N449" s="23">
        <v>3</v>
      </c>
      <c r="O449" s="22" t="str">
        <f>VLOOKUP(A449,[1]CustomerAddress!$A$1:$F$3997,2)</f>
        <v>528 Buell Crossing</v>
      </c>
      <c r="P449" s="22">
        <f>VLOOKUP(A449,[1]CustomerAddress!$A$1:$F$3997,3)</f>
        <v>2748</v>
      </c>
      <c r="Q449" s="22" t="str">
        <f>VLOOKUP(A449,[1]CustomerAddress!$A$1:$F$3997,4)</f>
        <v>NSW</v>
      </c>
      <c r="R449" s="22" t="str">
        <f>VLOOKUP(A449,[1]CustomerAddress!$A$1:$F$3997,5)</f>
        <v>Australia</v>
      </c>
      <c r="S449" s="22">
        <f>VLOOKUP(A449,[1]CustomerAddress!$A$1:$F$3997,6)</f>
        <v>10</v>
      </c>
      <c r="T449" s="22" t="str">
        <f>VLOOKUP(A449,Labels!$A$5:$I$3497,9)</f>
        <v>Evasive Customer</v>
      </c>
    </row>
    <row r="450" spans="1:20" s="22" customFormat="1" ht="15.75" customHeight="1" x14ac:dyDescent="0.25">
      <c r="A450" s="23">
        <v>449</v>
      </c>
      <c r="B450" s="24" t="s">
        <v>1069</v>
      </c>
      <c r="C450" s="24" t="s">
        <v>419</v>
      </c>
      <c r="D450" s="24" t="s">
        <v>40</v>
      </c>
      <c r="E450" s="23">
        <v>74</v>
      </c>
      <c r="F450" s="25">
        <v>27296</v>
      </c>
      <c r="G450" s="23">
        <f t="shared" ca="1" si="27"/>
        <v>46.56387181316591</v>
      </c>
      <c r="H450" s="23" t="str">
        <f t="shared" ca="1" si="26"/>
        <v>41-50</v>
      </c>
      <c r="I450" s="24" t="s">
        <v>253</v>
      </c>
      <c r="J450" s="24" t="s">
        <v>84</v>
      </c>
      <c r="K450" s="24" t="s">
        <v>66</v>
      </c>
      <c r="L450" s="24" t="s">
        <v>44</v>
      </c>
      <c r="M450" s="24" t="s">
        <v>45</v>
      </c>
      <c r="N450" s="23">
        <v>6</v>
      </c>
      <c r="O450" s="22" t="str">
        <f>VLOOKUP(A450,[1]CustomerAddress!$A$1:$F$3997,2)</f>
        <v>261 Northport Lane</v>
      </c>
      <c r="P450" s="22">
        <f>VLOOKUP(A450,[1]CustomerAddress!$A$1:$F$3997,3)</f>
        <v>2567</v>
      </c>
      <c r="Q450" s="22" t="str">
        <f>VLOOKUP(A450,[1]CustomerAddress!$A$1:$F$3997,4)</f>
        <v>NSW</v>
      </c>
      <c r="R450" s="22" t="str">
        <f>VLOOKUP(A450,[1]CustomerAddress!$A$1:$F$3997,5)</f>
        <v>Australia</v>
      </c>
      <c r="S450" s="22">
        <f>VLOOKUP(A450,[1]CustomerAddress!$A$1:$F$3997,6)</f>
        <v>7</v>
      </c>
      <c r="T450" s="22" t="str">
        <f>VLOOKUP(A450,Labels!$A$5:$I$3497,9)</f>
        <v>Evasive Customer</v>
      </c>
    </row>
    <row r="451" spans="1:20" s="22" customFormat="1" ht="15.75" customHeight="1" x14ac:dyDescent="0.25">
      <c r="A451" s="23">
        <v>450</v>
      </c>
      <c r="B451" s="24" t="s">
        <v>1070</v>
      </c>
      <c r="C451" s="24" t="s">
        <v>1071</v>
      </c>
      <c r="D451" s="24" t="s">
        <v>40</v>
      </c>
      <c r="E451" s="23">
        <v>5</v>
      </c>
      <c r="F451" s="25">
        <v>27486</v>
      </c>
      <c r="G451" s="23">
        <f t="shared" ca="1" si="27"/>
        <v>46.043323867960432</v>
      </c>
      <c r="H451" s="23" t="str">
        <f t="shared" ca="1" si="26"/>
        <v>41-50</v>
      </c>
      <c r="I451" s="24" t="s">
        <v>472</v>
      </c>
      <c r="J451" s="24" t="s">
        <v>164</v>
      </c>
      <c r="K451" s="24" t="s">
        <v>43</v>
      </c>
      <c r="L451" s="24" t="s">
        <v>44</v>
      </c>
      <c r="M451" s="24" t="s">
        <v>45</v>
      </c>
      <c r="N451" s="23">
        <v>18</v>
      </c>
      <c r="O451" s="22" t="str">
        <f>VLOOKUP(A451,[1]CustomerAddress!$A$1:$F$3997,2)</f>
        <v>98 Scott Parkway</v>
      </c>
      <c r="P451" s="22">
        <f>VLOOKUP(A451,[1]CustomerAddress!$A$1:$F$3997,3)</f>
        <v>2096</v>
      </c>
      <c r="Q451" s="22" t="str">
        <f>VLOOKUP(A451,[1]CustomerAddress!$A$1:$F$3997,4)</f>
        <v>NSW</v>
      </c>
      <c r="R451" s="22" t="str">
        <f>VLOOKUP(A451,[1]CustomerAddress!$A$1:$F$3997,5)</f>
        <v>Australia</v>
      </c>
      <c r="S451" s="22">
        <f>VLOOKUP(A451,[1]CustomerAddress!$A$1:$F$3997,6)</f>
        <v>10</v>
      </c>
      <c r="T451" s="22" t="str">
        <f>VLOOKUP(A451,Labels!$A$5:$I$3497,9)</f>
        <v>High Risk Customer</v>
      </c>
    </row>
    <row r="452" spans="1:20" s="22" customFormat="1" ht="15.75" hidden="1" customHeight="1" x14ac:dyDescent="0.25">
      <c r="A452" s="23">
        <v>451</v>
      </c>
      <c r="B452" s="24" t="s">
        <v>1072</v>
      </c>
      <c r="C452" s="24" t="s">
        <v>1073</v>
      </c>
      <c r="D452" s="24" t="s">
        <v>147</v>
      </c>
      <c r="E452" s="23">
        <v>37</v>
      </c>
      <c r="F452" s="25"/>
      <c r="G452" s="23"/>
      <c r="H452" s="23"/>
      <c r="I452" s="24" t="s">
        <v>292</v>
      </c>
      <c r="J452" s="24" t="s">
        <v>56</v>
      </c>
      <c r="K452" s="24" t="s">
        <v>66</v>
      </c>
      <c r="L452" s="24" t="s">
        <v>44</v>
      </c>
      <c r="M452" s="24" t="s">
        <v>57</v>
      </c>
      <c r="N452" s="23"/>
    </row>
    <row r="453" spans="1:20" s="22" customFormat="1" ht="15.75" customHeight="1" x14ac:dyDescent="0.25">
      <c r="A453" s="23">
        <v>452</v>
      </c>
      <c r="B453" s="24" t="s">
        <v>1074</v>
      </c>
      <c r="C453" s="24" t="s">
        <v>1075</v>
      </c>
      <c r="D453" s="24" t="s">
        <v>40</v>
      </c>
      <c r="E453" s="23">
        <v>22</v>
      </c>
      <c r="F453" s="25">
        <v>21773</v>
      </c>
      <c r="G453" s="23">
        <f t="shared" ref="G453" ca="1" si="28">(NOW()-F453)/365</f>
        <v>61.695378662480984</v>
      </c>
      <c r="H453" s="23" t="str">
        <f ca="1">IF(G453&lt;=10,"0-10",IF(AND(G453&gt;10,G453&lt;=20),"11-20",IF(AND(G453&gt;20,G453&lt;=30),"21-30",IF(AND(G453&gt;30,G453&lt;=40),"31-40",IF(AND(G453&gt;40,G453&lt;=50),"41-50",IF(AND(G453&gt;50,G453&lt;=60),"51-60",IF(AND(G453&gt;60,G453&lt;=70),"61-70",IF(AND(G453&gt;70,G453&lt;=80),"71-80",IF(AND(G453&gt;80,G453&lt;=90),"81-90",IF(G453&gt;90,"91-100"))))))))))</f>
        <v>61-70</v>
      </c>
      <c r="I453" s="24" t="s">
        <v>630</v>
      </c>
      <c r="J453" s="24" t="s">
        <v>54</v>
      </c>
      <c r="K453" s="24" t="s">
        <v>43</v>
      </c>
      <c r="L453" s="24" t="s">
        <v>44</v>
      </c>
      <c r="M453" s="24" t="s">
        <v>45</v>
      </c>
      <c r="N453" s="23">
        <v>5</v>
      </c>
      <c r="O453" s="22" t="str">
        <f>VLOOKUP(A453,[1]CustomerAddress!$A$1:$F$3997,2)</f>
        <v>24919 Artisan Court</v>
      </c>
      <c r="P453" s="22">
        <f>VLOOKUP(A453,[1]CustomerAddress!$A$1:$F$3997,3)</f>
        <v>3015</v>
      </c>
      <c r="Q453" s="22" t="str">
        <f>VLOOKUP(A453,[1]CustomerAddress!$A$1:$F$3997,4)</f>
        <v>VIC</v>
      </c>
      <c r="R453" s="22" t="str">
        <f>VLOOKUP(A453,[1]CustomerAddress!$A$1:$F$3997,5)</f>
        <v>Australia</v>
      </c>
      <c r="S453" s="22">
        <f>VLOOKUP(A453,[1]CustomerAddress!$A$1:$F$3997,6)</f>
        <v>8</v>
      </c>
      <c r="T453" s="22" t="str">
        <f>VLOOKUP(A453,Labels!$A$5:$I$3497,9)</f>
        <v>Late Bloomer</v>
      </c>
    </row>
    <row r="454" spans="1:20" s="22" customFormat="1" ht="15.75" hidden="1" customHeight="1" x14ac:dyDescent="0.25">
      <c r="A454" s="23">
        <v>453</v>
      </c>
      <c r="B454" s="24" t="s">
        <v>1076</v>
      </c>
      <c r="C454" s="24" t="s">
        <v>1077</v>
      </c>
      <c r="D454" s="24" t="s">
        <v>147</v>
      </c>
      <c r="E454" s="23">
        <v>81</v>
      </c>
      <c r="F454" s="25"/>
      <c r="G454" s="23"/>
      <c r="H454" s="23"/>
      <c r="I454" s="24" t="s">
        <v>354</v>
      </c>
      <c r="J454" s="24" t="s">
        <v>56</v>
      </c>
      <c r="K454" s="24" t="s">
        <v>66</v>
      </c>
      <c r="L454" s="24" t="s">
        <v>44</v>
      </c>
      <c r="M454" s="24" t="s">
        <v>57</v>
      </c>
      <c r="N454" s="23"/>
    </row>
    <row r="455" spans="1:20" s="22" customFormat="1" ht="15.75" hidden="1" customHeight="1" x14ac:dyDescent="0.25">
      <c r="A455" s="23">
        <v>454</v>
      </c>
      <c r="B455" s="24" t="s">
        <v>1078</v>
      </c>
      <c r="C455" s="24" t="s">
        <v>1079</v>
      </c>
      <c r="D455" s="24" t="s">
        <v>147</v>
      </c>
      <c r="E455" s="23">
        <v>58</v>
      </c>
      <c r="F455" s="25"/>
      <c r="G455" s="23"/>
      <c r="H455" s="23"/>
      <c r="I455" s="24" t="s">
        <v>127</v>
      </c>
      <c r="J455" s="24" t="s">
        <v>42</v>
      </c>
      <c r="K455" s="24" t="s">
        <v>62</v>
      </c>
      <c r="L455" s="24" t="s">
        <v>44</v>
      </c>
      <c r="M455" s="24" t="s">
        <v>45</v>
      </c>
      <c r="N455" s="23"/>
    </row>
    <row r="456" spans="1:20" s="22" customFormat="1" ht="15.75" hidden="1" customHeight="1" x14ac:dyDescent="0.25">
      <c r="A456" s="23">
        <v>455</v>
      </c>
      <c r="B456" s="24" t="s">
        <v>109</v>
      </c>
      <c r="C456" s="24" t="s">
        <v>1080</v>
      </c>
      <c r="D456" s="24" t="s">
        <v>48</v>
      </c>
      <c r="E456" s="23">
        <v>97</v>
      </c>
      <c r="F456" s="25">
        <v>33544</v>
      </c>
      <c r="G456" s="23">
        <f t="shared" ref="G456:G480" ca="1" si="29">(NOW()-F456)/365</f>
        <v>29.44606359398783</v>
      </c>
      <c r="H456" s="23"/>
      <c r="I456" s="24" t="s">
        <v>301</v>
      </c>
      <c r="J456" s="24" t="s">
        <v>84</v>
      </c>
      <c r="K456" s="24" t="s">
        <v>43</v>
      </c>
      <c r="L456" s="24" t="s">
        <v>44</v>
      </c>
      <c r="M456" s="24" t="s">
        <v>45</v>
      </c>
      <c r="N456" s="23">
        <v>5</v>
      </c>
    </row>
    <row r="457" spans="1:20" s="22" customFormat="1" ht="15.75" customHeight="1" x14ac:dyDescent="0.25">
      <c r="A457" s="23">
        <v>456</v>
      </c>
      <c r="B457" s="24" t="s">
        <v>1081</v>
      </c>
      <c r="C457" s="24" t="s">
        <v>1082</v>
      </c>
      <c r="D457" s="24" t="s">
        <v>48</v>
      </c>
      <c r="E457" s="23">
        <v>47</v>
      </c>
      <c r="F457" s="25">
        <v>27728</v>
      </c>
      <c r="G457" s="23">
        <f t="shared" ca="1" si="29"/>
        <v>45.380310169330293</v>
      </c>
      <c r="H457" s="23" t="str">
        <f t="shared" ref="H457:H466" ca="1" si="30">IF(G457&lt;=10,"0-10",IF(AND(G457&gt;10,G457&lt;=20),"11-20",IF(AND(G457&gt;20,G457&lt;=30),"21-30",IF(AND(G457&gt;30,G457&lt;=40),"31-40",IF(AND(G457&gt;40,G457&lt;=50),"41-50",IF(AND(G457&gt;50,G457&lt;=60),"51-60",IF(AND(G457&gt;60,G457&lt;=70),"61-70",IF(AND(G457&gt;70,G457&lt;=80),"71-80",IF(AND(G457&gt;80,G457&lt;=90),"81-90",IF(G457&gt;90,"91-100"))))))))))</f>
        <v>41-50</v>
      </c>
      <c r="I457" s="24" t="s">
        <v>1083</v>
      </c>
      <c r="J457" s="24" t="s">
        <v>84</v>
      </c>
      <c r="K457" s="24" t="s">
        <v>62</v>
      </c>
      <c r="L457" s="24" t="s">
        <v>44</v>
      </c>
      <c r="M457" s="24" t="s">
        <v>45</v>
      </c>
      <c r="N457" s="23">
        <v>17</v>
      </c>
      <c r="O457" s="22" t="str">
        <f>VLOOKUP(A457,[1]CustomerAddress!$A$1:$F$3997,2)</f>
        <v>572 Gerald Trail</v>
      </c>
      <c r="P457" s="22">
        <f>VLOOKUP(A457,[1]CustomerAddress!$A$1:$F$3997,3)</f>
        <v>2145</v>
      </c>
      <c r="Q457" s="22" t="str">
        <f>VLOOKUP(A457,[1]CustomerAddress!$A$1:$F$3997,4)</f>
        <v>NSW</v>
      </c>
      <c r="R457" s="22" t="str">
        <f>VLOOKUP(A457,[1]CustomerAddress!$A$1:$F$3997,5)</f>
        <v>Australia</v>
      </c>
      <c r="S457" s="22">
        <f>VLOOKUP(A457,[1]CustomerAddress!$A$1:$F$3997,6)</f>
        <v>7</v>
      </c>
      <c r="T457" s="22" t="str">
        <f>VLOOKUP(A457,Labels!$A$5:$I$3497,9)</f>
        <v>High Risk Customer</v>
      </c>
    </row>
    <row r="458" spans="1:20" s="22" customFormat="1" ht="15.75" customHeight="1" x14ac:dyDescent="0.25">
      <c r="A458" s="23">
        <v>457</v>
      </c>
      <c r="B458" s="24" t="s">
        <v>1084</v>
      </c>
      <c r="C458" s="24" t="s">
        <v>1085</v>
      </c>
      <c r="D458" s="24" t="s">
        <v>40</v>
      </c>
      <c r="E458" s="23">
        <v>70</v>
      </c>
      <c r="F458" s="25">
        <v>29569</v>
      </c>
      <c r="G458" s="23">
        <f t="shared" ca="1" si="29"/>
        <v>40.336474552891943</v>
      </c>
      <c r="H458" s="23" t="str">
        <f t="shared" ca="1" si="30"/>
        <v>41-50</v>
      </c>
      <c r="I458" s="24" t="s">
        <v>53</v>
      </c>
      <c r="J458" s="24" t="s">
        <v>50</v>
      </c>
      <c r="K458" s="24" t="s">
        <v>66</v>
      </c>
      <c r="L458" s="24" t="s">
        <v>44</v>
      </c>
      <c r="M458" s="24" t="s">
        <v>45</v>
      </c>
      <c r="N458" s="23">
        <v>17</v>
      </c>
      <c r="O458" s="22" t="str">
        <f>VLOOKUP(A458,[1]CustomerAddress!$A$1:$F$3997,2)</f>
        <v>7 Farmco Trail</v>
      </c>
      <c r="P458" s="22">
        <f>VLOOKUP(A458,[1]CustomerAddress!$A$1:$F$3997,3)</f>
        <v>2759</v>
      </c>
      <c r="Q458" s="22" t="str">
        <f>VLOOKUP(A458,[1]CustomerAddress!$A$1:$F$3997,4)</f>
        <v>NSW</v>
      </c>
      <c r="R458" s="22" t="str">
        <f>VLOOKUP(A458,[1]CustomerAddress!$A$1:$F$3997,5)</f>
        <v>Australia</v>
      </c>
      <c r="S458" s="22">
        <f>VLOOKUP(A458,[1]CustomerAddress!$A$1:$F$3997,6)</f>
        <v>9</v>
      </c>
      <c r="T458" s="22" t="str">
        <f>VLOOKUP(A458,Labels!$A$5:$I$3497,9)</f>
        <v>Evasive Customer</v>
      </c>
    </row>
    <row r="459" spans="1:20" s="22" customFormat="1" ht="15.75" customHeight="1" x14ac:dyDescent="0.25">
      <c r="A459" s="23">
        <v>458</v>
      </c>
      <c r="B459" s="24" t="s">
        <v>1086</v>
      </c>
      <c r="C459" s="24" t="s">
        <v>1087</v>
      </c>
      <c r="D459" s="24" t="s">
        <v>48</v>
      </c>
      <c r="E459" s="23">
        <v>57</v>
      </c>
      <c r="F459" s="25">
        <v>25314</v>
      </c>
      <c r="G459" s="23">
        <f t="shared" ca="1" si="29"/>
        <v>51.994008799467281</v>
      </c>
      <c r="H459" s="23" t="str">
        <f t="shared" ca="1" si="30"/>
        <v>51-60</v>
      </c>
      <c r="I459" s="24" t="s">
        <v>826</v>
      </c>
      <c r="J459" s="24" t="s">
        <v>84</v>
      </c>
      <c r="K459" s="24" t="s">
        <v>62</v>
      </c>
      <c r="L459" s="24" t="s">
        <v>44</v>
      </c>
      <c r="M459" s="24" t="s">
        <v>45</v>
      </c>
      <c r="N459" s="23">
        <v>18</v>
      </c>
      <c r="O459" s="22" t="str">
        <f>VLOOKUP(A459,[1]CustomerAddress!$A$1:$F$3997,2)</f>
        <v>19964 Nancy Drive</v>
      </c>
      <c r="P459" s="22">
        <f>VLOOKUP(A459,[1]CustomerAddress!$A$1:$F$3997,3)</f>
        <v>3121</v>
      </c>
      <c r="Q459" s="22" t="str">
        <f>VLOOKUP(A459,[1]CustomerAddress!$A$1:$F$3997,4)</f>
        <v>VIC</v>
      </c>
      <c r="R459" s="22" t="str">
        <f>VLOOKUP(A459,[1]CustomerAddress!$A$1:$F$3997,5)</f>
        <v>Australia</v>
      </c>
      <c r="S459" s="22">
        <f>VLOOKUP(A459,[1]CustomerAddress!$A$1:$F$3997,6)</f>
        <v>8</v>
      </c>
      <c r="T459" s="22" t="str">
        <f>VLOOKUP(A459,Labels!$A$5:$I$3497,9)</f>
        <v>Late Bloomer</v>
      </c>
    </row>
    <row r="460" spans="1:20" s="22" customFormat="1" ht="15.75" customHeight="1" x14ac:dyDescent="0.25">
      <c r="A460" s="23">
        <v>459</v>
      </c>
      <c r="B460" s="24" t="s">
        <v>1088</v>
      </c>
      <c r="C460" s="24" t="s">
        <v>1089</v>
      </c>
      <c r="D460" s="24" t="s">
        <v>40</v>
      </c>
      <c r="E460" s="23">
        <v>88</v>
      </c>
      <c r="F460" s="25">
        <v>31628</v>
      </c>
      <c r="G460" s="23">
        <f t="shared" ca="1" si="29"/>
        <v>34.695378662480984</v>
      </c>
      <c r="H460" s="23" t="str">
        <f t="shared" ca="1" si="30"/>
        <v>31-40</v>
      </c>
      <c r="I460" s="24" t="s">
        <v>301</v>
      </c>
      <c r="J460" s="24" t="s">
        <v>84</v>
      </c>
      <c r="K460" s="24" t="s">
        <v>43</v>
      </c>
      <c r="L460" s="24" t="s">
        <v>44</v>
      </c>
      <c r="M460" s="24" t="s">
        <v>45</v>
      </c>
      <c r="N460" s="23">
        <v>13</v>
      </c>
      <c r="O460" s="22" t="str">
        <f>VLOOKUP(A460,[1]CustomerAddress!$A$1:$F$3997,2)</f>
        <v>57 Columbus Road</v>
      </c>
      <c r="P460" s="22">
        <f>VLOOKUP(A460,[1]CustomerAddress!$A$1:$F$3997,3)</f>
        <v>4870</v>
      </c>
      <c r="Q460" s="22" t="str">
        <f>VLOOKUP(A460,[1]CustomerAddress!$A$1:$F$3997,4)</f>
        <v>QLD</v>
      </c>
      <c r="R460" s="22" t="str">
        <f>VLOOKUP(A460,[1]CustomerAddress!$A$1:$F$3997,5)</f>
        <v>Australia</v>
      </c>
      <c r="S460" s="22">
        <f>VLOOKUP(A460,[1]CustomerAddress!$A$1:$F$3997,6)</f>
        <v>5</v>
      </c>
      <c r="T460" s="22" t="str">
        <f>VLOOKUP(A460,Labels!$A$5:$I$3497,9)</f>
        <v>Late Bloomer</v>
      </c>
    </row>
    <row r="461" spans="1:20" s="22" customFormat="1" ht="15.75" customHeight="1" x14ac:dyDescent="0.25">
      <c r="A461" s="23">
        <v>460</v>
      </c>
      <c r="B461" s="24" t="s">
        <v>1090</v>
      </c>
      <c r="D461" s="24" t="s">
        <v>40</v>
      </c>
      <c r="E461" s="23">
        <v>0</v>
      </c>
      <c r="F461" s="25">
        <v>31435</v>
      </c>
      <c r="G461" s="23">
        <f t="shared" ca="1" si="29"/>
        <v>35.224145785768656</v>
      </c>
      <c r="H461" s="23" t="str">
        <f t="shared" ca="1" si="30"/>
        <v>31-40</v>
      </c>
      <c r="I461" s="24" t="s">
        <v>593</v>
      </c>
      <c r="J461" s="24" t="s">
        <v>84</v>
      </c>
      <c r="K461" s="24" t="s">
        <v>62</v>
      </c>
      <c r="L461" s="24" t="s">
        <v>44</v>
      </c>
      <c r="M461" s="24" t="s">
        <v>45</v>
      </c>
      <c r="N461" s="23">
        <v>16</v>
      </c>
      <c r="O461" s="22" t="str">
        <f>VLOOKUP(A461,[1]CustomerAddress!$A$1:$F$3997,2)</f>
        <v>455 Hooker Lane</v>
      </c>
      <c r="P461" s="22">
        <f>VLOOKUP(A461,[1]CustomerAddress!$A$1:$F$3997,3)</f>
        <v>3337</v>
      </c>
      <c r="Q461" s="22" t="str">
        <f>VLOOKUP(A461,[1]CustomerAddress!$A$1:$F$3997,4)</f>
        <v>VIC</v>
      </c>
      <c r="R461" s="22" t="str">
        <f>VLOOKUP(A461,[1]CustomerAddress!$A$1:$F$3997,5)</f>
        <v>Australia</v>
      </c>
      <c r="S461" s="22">
        <f>VLOOKUP(A461,[1]CustomerAddress!$A$1:$F$3997,6)</f>
        <v>2</v>
      </c>
      <c r="T461" s="22" t="str">
        <f>VLOOKUP(A461,Labels!$A$5:$I$3497,9)</f>
        <v>High Risk Customer</v>
      </c>
    </row>
    <row r="462" spans="1:20" s="22" customFormat="1" ht="15.75" customHeight="1" x14ac:dyDescent="0.25">
      <c r="A462" s="23">
        <v>461</v>
      </c>
      <c r="B462" s="24" t="s">
        <v>1091</v>
      </c>
      <c r="C462" s="24" t="s">
        <v>1092</v>
      </c>
      <c r="D462" s="24" t="s">
        <v>40</v>
      </c>
      <c r="E462" s="23">
        <v>19</v>
      </c>
      <c r="F462" s="25">
        <v>29137</v>
      </c>
      <c r="G462" s="23">
        <f t="shared" ca="1" si="29"/>
        <v>41.52003619672756</v>
      </c>
      <c r="H462" s="23" t="str">
        <f t="shared" ca="1" si="30"/>
        <v>41-50</v>
      </c>
      <c r="I462" s="24" t="s">
        <v>157</v>
      </c>
      <c r="J462" s="24" t="s">
        <v>42</v>
      </c>
      <c r="K462" s="24" t="s">
        <v>43</v>
      </c>
      <c r="L462" s="24" t="s">
        <v>44</v>
      </c>
      <c r="M462" s="24" t="s">
        <v>45</v>
      </c>
      <c r="N462" s="23">
        <v>14</v>
      </c>
      <c r="O462" s="22" t="str">
        <f>VLOOKUP(A462,[1]CustomerAddress!$A$1:$F$3997,2)</f>
        <v>0777 Farwell Pass</v>
      </c>
      <c r="P462" s="22">
        <f>VLOOKUP(A462,[1]CustomerAddress!$A$1:$F$3997,3)</f>
        <v>2118</v>
      </c>
      <c r="Q462" s="22" t="str">
        <f>VLOOKUP(A462,[1]CustomerAddress!$A$1:$F$3997,4)</f>
        <v>NSW</v>
      </c>
      <c r="R462" s="22" t="str">
        <f>VLOOKUP(A462,[1]CustomerAddress!$A$1:$F$3997,5)</f>
        <v>Australia</v>
      </c>
      <c r="S462" s="22">
        <f>VLOOKUP(A462,[1]CustomerAddress!$A$1:$F$3997,6)</f>
        <v>10</v>
      </c>
      <c r="T462" s="22" t="str">
        <f>VLOOKUP(A462,Labels!$A$5:$I$3497,9)</f>
        <v>Recent Customer</v>
      </c>
    </row>
    <row r="463" spans="1:20" s="22" customFormat="1" ht="15.75" customHeight="1" x14ac:dyDescent="0.25">
      <c r="A463" s="23">
        <v>462</v>
      </c>
      <c r="B463" s="24" t="s">
        <v>1093</v>
      </c>
      <c r="C463" s="24" t="s">
        <v>1094</v>
      </c>
      <c r="D463" s="24" t="s">
        <v>40</v>
      </c>
      <c r="E463" s="23">
        <v>32</v>
      </c>
      <c r="F463" s="25">
        <v>21916</v>
      </c>
      <c r="G463" s="23">
        <f t="shared" ca="1" si="29"/>
        <v>61.303597840563171</v>
      </c>
      <c r="H463" s="23" t="str">
        <f t="shared" ca="1" si="30"/>
        <v>61-70</v>
      </c>
      <c r="J463" s="24" t="s">
        <v>84</v>
      </c>
      <c r="K463" s="24" t="s">
        <v>62</v>
      </c>
      <c r="L463" s="24" t="s">
        <v>44</v>
      </c>
      <c r="M463" s="24" t="s">
        <v>45</v>
      </c>
      <c r="N463" s="23">
        <v>5</v>
      </c>
      <c r="O463" s="22" t="str">
        <f>VLOOKUP(A463,[1]CustomerAddress!$A$1:$F$3997,2)</f>
        <v>23 Glacier Hill Avenue</v>
      </c>
      <c r="P463" s="22">
        <f>VLOOKUP(A463,[1]CustomerAddress!$A$1:$F$3997,3)</f>
        <v>2259</v>
      </c>
      <c r="Q463" s="22" t="str">
        <f>VLOOKUP(A463,[1]CustomerAddress!$A$1:$F$3997,4)</f>
        <v>NSW</v>
      </c>
      <c r="R463" s="22" t="str">
        <f>VLOOKUP(A463,[1]CustomerAddress!$A$1:$F$3997,5)</f>
        <v>Australia</v>
      </c>
      <c r="S463" s="22">
        <f>VLOOKUP(A463,[1]CustomerAddress!$A$1:$F$3997,6)</f>
        <v>6</v>
      </c>
      <c r="T463" s="22" t="str">
        <f>VLOOKUP(A463,Labels!$A$5:$I$3497,9)</f>
        <v>Evasive Customer</v>
      </c>
    </row>
    <row r="464" spans="1:20" s="22" customFormat="1" ht="15.75" customHeight="1" x14ac:dyDescent="0.25">
      <c r="A464" s="23">
        <v>463</v>
      </c>
      <c r="B464" s="24" t="s">
        <v>1095</v>
      </c>
      <c r="C464" s="24" t="s">
        <v>1096</v>
      </c>
      <c r="D464" s="24" t="s">
        <v>40</v>
      </c>
      <c r="E464" s="23">
        <v>9</v>
      </c>
      <c r="F464" s="25">
        <v>22735</v>
      </c>
      <c r="G464" s="23">
        <f t="shared" ca="1" si="29"/>
        <v>59.059762224124817</v>
      </c>
      <c r="H464" s="23" t="str">
        <f t="shared" ca="1" si="30"/>
        <v>51-60</v>
      </c>
      <c r="I464" s="24" t="s">
        <v>160</v>
      </c>
      <c r="J464" s="24" t="s">
        <v>50</v>
      </c>
      <c r="K464" s="24" t="s">
        <v>43</v>
      </c>
      <c r="L464" s="24" t="s">
        <v>44</v>
      </c>
      <c r="M464" s="24" t="s">
        <v>45</v>
      </c>
      <c r="N464" s="23">
        <v>20</v>
      </c>
      <c r="O464" s="22" t="str">
        <f>VLOOKUP(A464,[1]CustomerAddress!$A$1:$F$3997,2)</f>
        <v>8750 Lakewood Gardens Park</v>
      </c>
      <c r="P464" s="22">
        <f>VLOOKUP(A464,[1]CustomerAddress!$A$1:$F$3997,3)</f>
        <v>2760</v>
      </c>
      <c r="Q464" s="22" t="str">
        <f>VLOOKUP(A464,[1]CustomerAddress!$A$1:$F$3997,4)</f>
        <v>NSW</v>
      </c>
      <c r="R464" s="22" t="str">
        <f>VLOOKUP(A464,[1]CustomerAddress!$A$1:$F$3997,5)</f>
        <v>Australia</v>
      </c>
      <c r="S464" s="22">
        <f>VLOOKUP(A464,[1]CustomerAddress!$A$1:$F$3997,6)</f>
        <v>7</v>
      </c>
      <c r="T464" s="22" t="str">
        <f>VLOOKUP(A464,Labels!$A$5:$I$3497,9)</f>
        <v>Losing Customer</v>
      </c>
    </row>
    <row r="465" spans="1:20" s="22" customFormat="1" ht="15.75" customHeight="1" x14ac:dyDescent="0.25">
      <c r="A465" s="23">
        <v>464</v>
      </c>
      <c r="B465" s="24" t="s">
        <v>1097</v>
      </c>
      <c r="C465" s="24" t="s">
        <v>1098</v>
      </c>
      <c r="D465" s="24" t="s">
        <v>40</v>
      </c>
      <c r="E465" s="23">
        <v>32</v>
      </c>
      <c r="F465" s="25">
        <v>21267</v>
      </c>
      <c r="G465" s="23">
        <f t="shared" ca="1" si="29"/>
        <v>63.081680032343996</v>
      </c>
      <c r="H465" s="23" t="str">
        <f t="shared" ca="1" si="30"/>
        <v>61-70</v>
      </c>
      <c r="J465" s="24" t="s">
        <v>61</v>
      </c>
      <c r="K465" s="24" t="s">
        <v>43</v>
      </c>
      <c r="L465" s="24" t="s">
        <v>44</v>
      </c>
      <c r="M465" s="24" t="s">
        <v>45</v>
      </c>
      <c r="N465" s="23">
        <v>10</v>
      </c>
      <c r="O465" s="22" t="str">
        <f>VLOOKUP(A465,[1]CustomerAddress!$A$1:$F$3997,2)</f>
        <v>0619 Dorton Plaza</v>
      </c>
      <c r="P465" s="22">
        <f>VLOOKUP(A465,[1]CustomerAddress!$A$1:$F$3997,3)</f>
        <v>3150</v>
      </c>
      <c r="Q465" s="22" t="str">
        <f>VLOOKUP(A465,[1]CustomerAddress!$A$1:$F$3997,4)</f>
        <v>VIC</v>
      </c>
      <c r="R465" s="22" t="str">
        <f>VLOOKUP(A465,[1]CustomerAddress!$A$1:$F$3997,5)</f>
        <v>Australia</v>
      </c>
      <c r="S465" s="22">
        <f>VLOOKUP(A465,[1]CustomerAddress!$A$1:$F$3997,6)</f>
        <v>11</v>
      </c>
      <c r="T465" s="22" t="str">
        <f>VLOOKUP(A465,Labels!$A$5:$I$3497,9)</f>
        <v>Becoming Loyal</v>
      </c>
    </row>
    <row r="466" spans="1:20" s="22" customFormat="1" ht="15.75" customHeight="1" x14ac:dyDescent="0.25">
      <c r="A466" s="23">
        <v>465</v>
      </c>
      <c r="B466" s="24" t="s">
        <v>1099</v>
      </c>
      <c r="C466" s="24" t="s">
        <v>1100</v>
      </c>
      <c r="D466" s="24" t="s">
        <v>40</v>
      </c>
      <c r="E466" s="23">
        <v>54</v>
      </c>
      <c r="F466" s="25">
        <v>27846</v>
      </c>
      <c r="G466" s="23">
        <f t="shared" ca="1" si="29"/>
        <v>45.057022498097417</v>
      </c>
      <c r="H466" s="23" t="str">
        <f t="shared" ca="1" si="30"/>
        <v>41-50</v>
      </c>
      <c r="I466" s="24" t="s">
        <v>1101</v>
      </c>
      <c r="J466" s="24" t="s">
        <v>50</v>
      </c>
      <c r="K466" s="24" t="s">
        <v>62</v>
      </c>
      <c r="L466" s="24" t="s">
        <v>44</v>
      </c>
      <c r="M466" s="24" t="s">
        <v>45</v>
      </c>
      <c r="N466" s="23">
        <v>14</v>
      </c>
      <c r="O466" s="22" t="str">
        <f>VLOOKUP(A466,[1]CustomerAddress!$A$1:$F$3997,2)</f>
        <v>3469 Service Road</v>
      </c>
      <c r="P466" s="22">
        <f>VLOOKUP(A466,[1]CustomerAddress!$A$1:$F$3997,3)</f>
        <v>2770</v>
      </c>
      <c r="Q466" s="22" t="str">
        <f>VLOOKUP(A466,[1]CustomerAddress!$A$1:$F$3997,4)</f>
        <v>NSW</v>
      </c>
      <c r="R466" s="22" t="str">
        <f>VLOOKUP(A466,[1]CustomerAddress!$A$1:$F$3997,5)</f>
        <v>Australia</v>
      </c>
      <c r="S466" s="22">
        <f>VLOOKUP(A466,[1]CustomerAddress!$A$1:$F$3997,6)</f>
        <v>5</v>
      </c>
      <c r="T466" s="22" t="str">
        <f>VLOOKUP(A466,Labels!$A$5:$I$3497,9)</f>
        <v>Becoming Loyal</v>
      </c>
    </row>
    <row r="467" spans="1:20" s="22" customFormat="1" ht="15.75" hidden="1" customHeight="1" x14ac:dyDescent="0.25">
      <c r="A467" s="23">
        <v>466</v>
      </c>
      <c r="B467" s="24" t="s">
        <v>1102</v>
      </c>
      <c r="C467" s="24" t="s">
        <v>1103</v>
      </c>
      <c r="D467" s="24" t="s">
        <v>48</v>
      </c>
      <c r="E467" s="23">
        <v>84</v>
      </c>
      <c r="F467" s="25">
        <v>33265</v>
      </c>
      <c r="G467" s="23">
        <f t="shared" ca="1" si="29"/>
        <v>30.210447155631666</v>
      </c>
      <c r="H467" s="23"/>
      <c r="J467" s="24" t="s">
        <v>84</v>
      </c>
      <c r="K467" s="24" t="s">
        <v>62</v>
      </c>
      <c r="L467" s="24" t="s">
        <v>44</v>
      </c>
      <c r="M467" s="24" t="s">
        <v>45</v>
      </c>
      <c r="N467" s="23">
        <v>2</v>
      </c>
    </row>
    <row r="468" spans="1:20" s="22" customFormat="1" ht="15.75" customHeight="1" x14ac:dyDescent="0.25">
      <c r="A468" s="23">
        <v>467</v>
      </c>
      <c r="B468" s="24" t="s">
        <v>1104</v>
      </c>
      <c r="C468" s="24" t="s">
        <v>1105</v>
      </c>
      <c r="D468" s="24" t="s">
        <v>48</v>
      </c>
      <c r="E468" s="23">
        <v>51</v>
      </c>
      <c r="F468" s="25">
        <v>19726</v>
      </c>
      <c r="G468" s="23">
        <f t="shared" ca="1" si="29"/>
        <v>67.303597840563171</v>
      </c>
      <c r="H468" s="23" t="str">
        <f t="shared" ref="H468:H480" ca="1" si="31">IF(G468&lt;=10,"0-10",IF(AND(G468&gt;10,G468&lt;=20),"11-20",IF(AND(G468&gt;20,G468&lt;=30),"21-30",IF(AND(G468&gt;30,G468&lt;=40),"31-40",IF(AND(G468&gt;40,G468&lt;=50),"41-50",IF(AND(G468&gt;50,G468&lt;=60),"51-60",IF(AND(G468&gt;60,G468&lt;=70),"61-70",IF(AND(G468&gt;70,G468&lt;=80),"71-80",IF(AND(G468&gt;80,G468&lt;=90),"81-90",IF(G468&gt;90,"91-100"))))))))))</f>
        <v>61-70</v>
      </c>
      <c r="I468" s="24" t="s">
        <v>1106</v>
      </c>
      <c r="J468" s="24" t="s">
        <v>54</v>
      </c>
      <c r="K468" s="24" t="s">
        <v>62</v>
      </c>
      <c r="L468" s="24" t="s">
        <v>44</v>
      </c>
      <c r="M468" s="24" t="s">
        <v>57</v>
      </c>
      <c r="N468" s="23">
        <v>15</v>
      </c>
      <c r="O468" s="22" t="str">
        <f>VLOOKUP(A468,[1]CustomerAddress!$A$1:$F$3997,2)</f>
        <v>8 Dayton Park</v>
      </c>
      <c r="P468" s="22">
        <f>VLOOKUP(A468,[1]CustomerAddress!$A$1:$F$3997,3)</f>
        <v>2050</v>
      </c>
      <c r="Q468" s="22" t="str">
        <f>VLOOKUP(A468,[1]CustomerAddress!$A$1:$F$3997,4)</f>
        <v>NSW</v>
      </c>
      <c r="R468" s="22" t="str">
        <f>VLOOKUP(A468,[1]CustomerAddress!$A$1:$F$3997,5)</f>
        <v>Australia</v>
      </c>
      <c r="S468" s="22">
        <f>VLOOKUP(A468,[1]CustomerAddress!$A$1:$F$3997,6)</f>
        <v>9</v>
      </c>
      <c r="T468" s="22" t="str">
        <f>VLOOKUP(A468,Labels!$A$5:$I$3497,9)</f>
        <v>Almost Lost Customer</v>
      </c>
    </row>
    <row r="469" spans="1:20" s="22" customFormat="1" ht="15.75" customHeight="1" x14ac:dyDescent="0.25">
      <c r="A469" s="23">
        <v>468</v>
      </c>
      <c r="B469" s="24" t="s">
        <v>1107</v>
      </c>
      <c r="C469" s="24" t="s">
        <v>1108</v>
      </c>
      <c r="D469" s="24" t="s">
        <v>40</v>
      </c>
      <c r="E469" s="23">
        <v>11</v>
      </c>
      <c r="F469" s="25">
        <v>27048</v>
      </c>
      <c r="G469" s="23">
        <f t="shared" ca="1" si="29"/>
        <v>47.243323867960434</v>
      </c>
      <c r="H469" s="23" t="str">
        <f t="shared" ca="1" si="31"/>
        <v>41-50</v>
      </c>
      <c r="I469" s="24" t="s">
        <v>516</v>
      </c>
      <c r="J469" s="24" t="s">
        <v>54</v>
      </c>
      <c r="K469" s="24" t="s">
        <v>66</v>
      </c>
      <c r="L469" s="24" t="s">
        <v>44</v>
      </c>
      <c r="M469" s="24" t="s">
        <v>45</v>
      </c>
      <c r="N469" s="23">
        <v>8</v>
      </c>
      <c r="O469" s="22" t="str">
        <f>VLOOKUP(A469,[1]CustomerAddress!$A$1:$F$3997,2)</f>
        <v>091 Farragut Crossing</v>
      </c>
      <c r="P469" s="22">
        <f>VLOOKUP(A469,[1]CustomerAddress!$A$1:$F$3997,3)</f>
        <v>3058</v>
      </c>
      <c r="Q469" s="22" t="str">
        <f>VLOOKUP(A469,[1]CustomerAddress!$A$1:$F$3997,4)</f>
        <v>VIC</v>
      </c>
      <c r="R469" s="22" t="str">
        <f>VLOOKUP(A469,[1]CustomerAddress!$A$1:$F$3997,5)</f>
        <v>Australia</v>
      </c>
      <c r="S469" s="22">
        <f>VLOOKUP(A469,[1]CustomerAddress!$A$1:$F$3997,6)</f>
        <v>9</v>
      </c>
      <c r="T469" s="22" t="str">
        <f>VLOOKUP(A469,Labels!$A$5:$I$3497,9)</f>
        <v>Evasive Customer</v>
      </c>
    </row>
    <row r="470" spans="1:20" s="22" customFormat="1" ht="15.75" customHeight="1" x14ac:dyDescent="0.25">
      <c r="A470" s="23">
        <v>469</v>
      </c>
      <c r="B470" s="24" t="s">
        <v>1109</v>
      </c>
      <c r="C470" s="24" t="s">
        <v>1110</v>
      </c>
      <c r="D470" s="24" t="s">
        <v>48</v>
      </c>
      <c r="E470" s="23">
        <v>91</v>
      </c>
      <c r="F470" s="25">
        <v>35188</v>
      </c>
      <c r="G470" s="23">
        <f t="shared" ca="1" si="29"/>
        <v>24.941954004946734</v>
      </c>
      <c r="H470" s="23" t="str">
        <f t="shared" ca="1" si="31"/>
        <v>21-30</v>
      </c>
      <c r="I470" s="24" t="s">
        <v>577</v>
      </c>
      <c r="J470" s="24" t="s">
        <v>50</v>
      </c>
      <c r="K470" s="24" t="s">
        <v>66</v>
      </c>
      <c r="L470" s="24" t="s">
        <v>44</v>
      </c>
      <c r="M470" s="24" t="s">
        <v>45</v>
      </c>
      <c r="N470" s="23">
        <v>3</v>
      </c>
      <c r="O470" s="22" t="str">
        <f>VLOOKUP(A470,[1]CustomerAddress!$A$1:$F$3997,2)</f>
        <v>70488 Logan Court</v>
      </c>
      <c r="P470" s="22">
        <f>VLOOKUP(A470,[1]CustomerAddress!$A$1:$F$3997,3)</f>
        <v>2074</v>
      </c>
      <c r="Q470" s="22" t="str">
        <f>VLOOKUP(A470,[1]CustomerAddress!$A$1:$F$3997,4)</f>
        <v>NSW</v>
      </c>
      <c r="R470" s="22" t="str">
        <f>VLOOKUP(A470,[1]CustomerAddress!$A$1:$F$3997,5)</f>
        <v>Australia</v>
      </c>
      <c r="S470" s="22">
        <f>VLOOKUP(A470,[1]CustomerAddress!$A$1:$F$3997,6)</f>
        <v>12</v>
      </c>
      <c r="T470" s="22" t="str">
        <f>VLOOKUP(A470,Labels!$A$5:$I$3497,9)</f>
        <v>Almost Lost Customer</v>
      </c>
    </row>
    <row r="471" spans="1:20" s="22" customFormat="1" ht="15.75" customHeight="1" x14ac:dyDescent="0.25">
      <c r="A471" s="23">
        <v>470</v>
      </c>
      <c r="B471" s="24" t="s">
        <v>1111</v>
      </c>
      <c r="C471" s="24" t="s">
        <v>1112</v>
      </c>
      <c r="D471" s="24" t="s">
        <v>48</v>
      </c>
      <c r="E471" s="23">
        <v>22</v>
      </c>
      <c r="F471" s="25">
        <v>37244</v>
      </c>
      <c r="G471" s="23">
        <f t="shared" ca="1" si="29"/>
        <v>19.309077292617967</v>
      </c>
      <c r="H471" s="23" t="str">
        <f t="shared" ca="1" si="31"/>
        <v>11-20</v>
      </c>
      <c r="I471" s="24" t="s">
        <v>274</v>
      </c>
      <c r="J471" s="24" t="s">
        <v>65</v>
      </c>
      <c r="K471" s="24" t="s">
        <v>43</v>
      </c>
      <c r="L471" s="24" t="s">
        <v>44</v>
      </c>
      <c r="M471" s="24" t="s">
        <v>57</v>
      </c>
      <c r="N471" s="23">
        <v>1</v>
      </c>
      <c r="O471" s="22" t="str">
        <f>VLOOKUP(A471,[1]CustomerAddress!$A$1:$F$3997,2)</f>
        <v>0 Golf Lane</v>
      </c>
      <c r="P471" s="22">
        <f>VLOOKUP(A471,[1]CustomerAddress!$A$1:$F$3997,3)</f>
        <v>2120</v>
      </c>
      <c r="Q471" s="22" t="str">
        <f>VLOOKUP(A471,[1]CustomerAddress!$A$1:$F$3997,4)</f>
        <v>NSW</v>
      </c>
      <c r="R471" s="22" t="str">
        <f>VLOOKUP(A471,[1]CustomerAddress!$A$1:$F$3997,5)</f>
        <v>Australia</v>
      </c>
      <c r="S471" s="22">
        <f>VLOOKUP(A471,[1]CustomerAddress!$A$1:$F$3997,6)</f>
        <v>11</v>
      </c>
      <c r="T471" s="22" t="str">
        <f>VLOOKUP(A471,Labels!$A$5:$I$3497,9)</f>
        <v>Becoming Loyal</v>
      </c>
    </row>
    <row r="472" spans="1:20" s="22" customFormat="1" ht="15.75" customHeight="1" x14ac:dyDescent="0.25">
      <c r="A472" s="23">
        <v>471</v>
      </c>
      <c r="B472" s="24" t="s">
        <v>1113</v>
      </c>
      <c r="C472" s="24" t="s">
        <v>1114</v>
      </c>
      <c r="D472" s="24" t="s">
        <v>40</v>
      </c>
      <c r="E472" s="23">
        <v>82</v>
      </c>
      <c r="F472" s="25">
        <v>20455</v>
      </c>
      <c r="G472" s="23">
        <f t="shared" ca="1" si="29"/>
        <v>65.306337566590571</v>
      </c>
      <c r="H472" s="23" t="str">
        <f t="shared" ca="1" si="31"/>
        <v>61-70</v>
      </c>
      <c r="I472" s="24" t="s">
        <v>852</v>
      </c>
      <c r="J472" s="24" t="s">
        <v>50</v>
      </c>
      <c r="K472" s="24" t="s">
        <v>62</v>
      </c>
      <c r="L472" s="24" t="s">
        <v>44</v>
      </c>
      <c r="M472" s="24" t="s">
        <v>57</v>
      </c>
      <c r="N472" s="23">
        <v>14</v>
      </c>
      <c r="O472" s="22" t="str">
        <f>VLOOKUP(A472,[1]CustomerAddress!$A$1:$F$3997,2)</f>
        <v>663 Bellgrove Parkway</v>
      </c>
      <c r="P472" s="22">
        <f>VLOOKUP(A472,[1]CustomerAddress!$A$1:$F$3997,3)</f>
        <v>3812</v>
      </c>
      <c r="Q472" s="22" t="str">
        <f>VLOOKUP(A472,[1]CustomerAddress!$A$1:$F$3997,4)</f>
        <v>VIC</v>
      </c>
      <c r="R472" s="22" t="str">
        <f>VLOOKUP(A472,[1]CustomerAddress!$A$1:$F$3997,5)</f>
        <v>Australia</v>
      </c>
      <c r="S472" s="22">
        <f>VLOOKUP(A472,[1]CustomerAddress!$A$1:$F$3997,6)</f>
        <v>8</v>
      </c>
      <c r="T472" s="22" t="str">
        <f>VLOOKUP(A472,Labels!$A$5:$I$3497,9)</f>
        <v>High Risk Customer</v>
      </c>
    </row>
    <row r="473" spans="1:20" s="22" customFormat="1" ht="15.75" customHeight="1" x14ac:dyDescent="0.25">
      <c r="A473" s="23">
        <v>472</v>
      </c>
      <c r="B473" s="24" t="s">
        <v>1115</v>
      </c>
      <c r="C473" s="24" t="s">
        <v>1116</v>
      </c>
      <c r="D473" s="24" t="s">
        <v>40</v>
      </c>
      <c r="E473" s="23">
        <v>38</v>
      </c>
      <c r="F473" s="25">
        <v>33193</v>
      </c>
      <c r="G473" s="23">
        <f t="shared" ca="1" si="29"/>
        <v>30.407707429604269</v>
      </c>
      <c r="H473" s="23" t="str">
        <f t="shared" ca="1" si="31"/>
        <v>31-40</v>
      </c>
      <c r="I473" s="24" t="s">
        <v>274</v>
      </c>
      <c r="J473" s="24" t="s">
        <v>50</v>
      </c>
      <c r="K473" s="24" t="s">
        <v>43</v>
      </c>
      <c r="L473" s="24" t="s">
        <v>44</v>
      </c>
      <c r="M473" s="24" t="s">
        <v>45</v>
      </c>
      <c r="N473" s="23">
        <v>8</v>
      </c>
      <c r="O473" s="22" t="str">
        <f>VLOOKUP(A473,[1]CustomerAddress!$A$1:$F$3997,2)</f>
        <v>9907 Morningstar Pass</v>
      </c>
      <c r="P473" s="22">
        <f>VLOOKUP(A473,[1]CustomerAddress!$A$1:$F$3997,3)</f>
        <v>2147</v>
      </c>
      <c r="Q473" s="22" t="str">
        <f>VLOOKUP(A473,[1]CustomerAddress!$A$1:$F$3997,4)</f>
        <v>NSW</v>
      </c>
      <c r="R473" s="22" t="str">
        <f>VLOOKUP(A473,[1]CustomerAddress!$A$1:$F$3997,5)</f>
        <v>Australia</v>
      </c>
      <c r="S473" s="22">
        <f>VLOOKUP(A473,[1]CustomerAddress!$A$1:$F$3997,6)</f>
        <v>9</v>
      </c>
      <c r="T473" s="22" t="str">
        <f>VLOOKUP(A473,Labels!$A$5:$I$3497,9)</f>
        <v>High Risk Customer</v>
      </c>
    </row>
    <row r="474" spans="1:20" s="22" customFormat="1" ht="15.75" customHeight="1" x14ac:dyDescent="0.25">
      <c r="A474" s="23">
        <v>473</v>
      </c>
      <c r="B474" s="24" t="s">
        <v>1117</v>
      </c>
      <c r="C474" s="24" t="s">
        <v>1118</v>
      </c>
      <c r="D474" s="24" t="s">
        <v>48</v>
      </c>
      <c r="E474" s="23">
        <v>2</v>
      </c>
      <c r="F474" s="25">
        <v>28197</v>
      </c>
      <c r="G474" s="23">
        <f t="shared" ca="1" si="29"/>
        <v>44.095378662480982</v>
      </c>
      <c r="H474" s="23" t="str">
        <f t="shared" ca="1" si="31"/>
        <v>41-50</v>
      </c>
      <c r="I474" s="24" t="s">
        <v>93</v>
      </c>
      <c r="J474" s="24" t="s">
        <v>42</v>
      </c>
      <c r="K474" s="24" t="s">
        <v>43</v>
      </c>
      <c r="L474" s="24" t="s">
        <v>44</v>
      </c>
      <c r="M474" s="24" t="s">
        <v>45</v>
      </c>
      <c r="N474" s="23">
        <v>20</v>
      </c>
      <c r="O474" s="22" t="str">
        <f>VLOOKUP(A474,[1]CustomerAddress!$A$1:$F$3997,2)</f>
        <v>29 South Point</v>
      </c>
      <c r="P474" s="22">
        <f>VLOOKUP(A474,[1]CustomerAddress!$A$1:$F$3997,3)</f>
        <v>3111</v>
      </c>
      <c r="Q474" s="22" t="str">
        <f>VLOOKUP(A474,[1]CustomerAddress!$A$1:$F$3997,4)</f>
        <v>VIC</v>
      </c>
      <c r="R474" s="22" t="str">
        <f>VLOOKUP(A474,[1]CustomerAddress!$A$1:$F$3997,5)</f>
        <v>Australia</v>
      </c>
      <c r="S474" s="22">
        <f>VLOOKUP(A474,[1]CustomerAddress!$A$1:$F$3997,6)</f>
        <v>9</v>
      </c>
      <c r="T474" s="22" t="str">
        <f>VLOOKUP(A474,Labels!$A$5:$I$3497,9)</f>
        <v>Almost Lost Customer</v>
      </c>
    </row>
    <row r="475" spans="1:20" s="22" customFormat="1" ht="15.75" customHeight="1" x14ac:dyDescent="0.25">
      <c r="A475" s="23">
        <v>474</v>
      </c>
      <c r="B475" s="24" t="s">
        <v>1119</v>
      </c>
      <c r="C475" s="24" t="s">
        <v>1120</v>
      </c>
      <c r="D475" s="24" t="s">
        <v>40</v>
      </c>
      <c r="E475" s="23">
        <v>86</v>
      </c>
      <c r="F475" s="25">
        <v>30331</v>
      </c>
      <c r="G475" s="23">
        <f t="shared" ca="1" si="29"/>
        <v>38.248803320015227</v>
      </c>
      <c r="H475" s="23" t="str">
        <f t="shared" ca="1" si="31"/>
        <v>31-40</v>
      </c>
      <c r="I475" s="24" t="s">
        <v>1121</v>
      </c>
      <c r="J475" s="24" t="s">
        <v>164</v>
      </c>
      <c r="K475" s="24" t="s">
        <v>62</v>
      </c>
      <c r="L475" s="24" t="s">
        <v>44</v>
      </c>
      <c r="M475" s="24" t="s">
        <v>57</v>
      </c>
      <c r="N475" s="23">
        <v>18</v>
      </c>
      <c r="O475" s="22" t="str">
        <f>VLOOKUP(A475,[1]CustomerAddress!$A$1:$F$3997,2)</f>
        <v>91 Eagle Crest Circle</v>
      </c>
      <c r="P475" s="22">
        <f>VLOOKUP(A475,[1]CustomerAddress!$A$1:$F$3997,3)</f>
        <v>2567</v>
      </c>
      <c r="Q475" s="22" t="str">
        <f>VLOOKUP(A475,[1]CustomerAddress!$A$1:$F$3997,4)</f>
        <v>NSW</v>
      </c>
      <c r="R475" s="22" t="str">
        <f>VLOOKUP(A475,[1]CustomerAddress!$A$1:$F$3997,5)</f>
        <v>Australia</v>
      </c>
      <c r="S475" s="22">
        <f>VLOOKUP(A475,[1]CustomerAddress!$A$1:$F$3997,6)</f>
        <v>9</v>
      </c>
      <c r="T475" s="22" t="str">
        <f>VLOOKUP(A475,Labels!$A$5:$I$3497,9)</f>
        <v>Lost Customer</v>
      </c>
    </row>
    <row r="476" spans="1:20" s="22" customFormat="1" ht="15.75" customHeight="1" x14ac:dyDescent="0.25">
      <c r="A476" s="23">
        <v>475</v>
      </c>
      <c r="B476" s="24" t="s">
        <v>1122</v>
      </c>
      <c r="D476" s="24" t="s">
        <v>48</v>
      </c>
      <c r="E476" s="23">
        <v>0</v>
      </c>
      <c r="F476" s="25">
        <v>35383</v>
      </c>
      <c r="G476" s="23">
        <f t="shared" ca="1" si="29"/>
        <v>24.407707429604269</v>
      </c>
      <c r="H476" s="23" t="str">
        <f t="shared" ca="1" si="31"/>
        <v>21-30</v>
      </c>
      <c r="I476" s="24" t="s">
        <v>83</v>
      </c>
      <c r="J476" s="24" t="s">
        <v>84</v>
      </c>
      <c r="K476" s="24" t="s">
        <v>62</v>
      </c>
      <c r="L476" s="24" t="s">
        <v>44</v>
      </c>
      <c r="M476" s="24" t="s">
        <v>57</v>
      </c>
      <c r="N476" s="23">
        <v>1</v>
      </c>
      <c r="O476" s="22" t="str">
        <f>VLOOKUP(A476,[1]CustomerAddress!$A$1:$F$3997,2)</f>
        <v>781 Dorton Avenue</v>
      </c>
      <c r="P476" s="22">
        <f>VLOOKUP(A476,[1]CustomerAddress!$A$1:$F$3997,3)</f>
        <v>3012</v>
      </c>
      <c r="Q476" s="22" t="str">
        <f>VLOOKUP(A476,[1]CustomerAddress!$A$1:$F$3997,4)</f>
        <v>VIC</v>
      </c>
      <c r="R476" s="22" t="str">
        <f>VLOOKUP(A476,[1]CustomerAddress!$A$1:$F$3997,5)</f>
        <v>Australia</v>
      </c>
      <c r="S476" s="22">
        <f>VLOOKUP(A476,[1]CustomerAddress!$A$1:$F$3997,6)</f>
        <v>10</v>
      </c>
      <c r="T476" s="22" t="str">
        <f>VLOOKUP(A476,Labels!$A$5:$I$3497,9)</f>
        <v>Potential Customer</v>
      </c>
    </row>
    <row r="477" spans="1:20" s="22" customFormat="1" ht="15.75" customHeight="1" x14ac:dyDescent="0.25">
      <c r="A477" s="23">
        <v>476</v>
      </c>
      <c r="B477" s="24" t="s">
        <v>277</v>
      </c>
      <c r="C477" s="24" t="s">
        <v>1123</v>
      </c>
      <c r="D477" s="24" t="s">
        <v>48</v>
      </c>
      <c r="E477" s="23">
        <v>65</v>
      </c>
      <c r="F477" s="25">
        <v>32619</v>
      </c>
      <c r="G477" s="23">
        <f t="shared" ca="1" si="29"/>
        <v>31.980310169330295</v>
      </c>
      <c r="H477" s="23" t="str">
        <f t="shared" ca="1" si="31"/>
        <v>31-40</v>
      </c>
      <c r="I477" s="24" t="s">
        <v>706</v>
      </c>
      <c r="J477" s="24" t="s">
        <v>61</v>
      </c>
      <c r="K477" s="24" t="s">
        <v>43</v>
      </c>
      <c r="L477" s="24" t="s">
        <v>44</v>
      </c>
      <c r="M477" s="24" t="s">
        <v>57</v>
      </c>
      <c r="N477" s="23">
        <v>14</v>
      </c>
      <c r="O477" s="22" t="str">
        <f>VLOOKUP(A477,[1]CustomerAddress!$A$1:$F$3997,2)</f>
        <v>47 Dwight Road</v>
      </c>
      <c r="P477" s="22">
        <f>VLOOKUP(A477,[1]CustomerAddress!$A$1:$F$3997,3)</f>
        <v>4217</v>
      </c>
      <c r="Q477" s="22" t="str">
        <f>VLOOKUP(A477,[1]CustomerAddress!$A$1:$F$3997,4)</f>
        <v>QLD</v>
      </c>
      <c r="R477" s="22" t="str">
        <f>VLOOKUP(A477,[1]CustomerAddress!$A$1:$F$3997,5)</f>
        <v>Australia</v>
      </c>
      <c r="S477" s="22">
        <f>VLOOKUP(A477,[1]CustomerAddress!$A$1:$F$3997,6)</f>
        <v>8</v>
      </c>
      <c r="T477" s="22" t="str">
        <f>VLOOKUP(A477,Labels!$A$5:$I$3497,9)</f>
        <v>Recent Customer</v>
      </c>
    </row>
    <row r="478" spans="1:20" s="22" customFormat="1" ht="15.75" customHeight="1" x14ac:dyDescent="0.25">
      <c r="A478" s="23">
        <v>477</v>
      </c>
      <c r="B478" s="24" t="s">
        <v>1124</v>
      </c>
      <c r="C478" s="24" t="s">
        <v>1125</v>
      </c>
      <c r="D478" s="24" t="s">
        <v>40</v>
      </c>
      <c r="E478" s="23">
        <v>32</v>
      </c>
      <c r="F478" s="25">
        <v>22246</v>
      </c>
      <c r="G478" s="23">
        <f t="shared" ca="1" si="29"/>
        <v>60.399488251522079</v>
      </c>
      <c r="H478" s="23" t="str">
        <f t="shared" ca="1" si="31"/>
        <v>61-70</v>
      </c>
      <c r="I478" s="24" t="s">
        <v>1126</v>
      </c>
      <c r="J478" s="24" t="s">
        <v>50</v>
      </c>
      <c r="K478" s="24" t="s">
        <v>66</v>
      </c>
      <c r="L478" s="24" t="s">
        <v>44</v>
      </c>
      <c r="M478" s="24" t="s">
        <v>45</v>
      </c>
      <c r="N478" s="23">
        <v>13</v>
      </c>
      <c r="O478" s="22" t="str">
        <f>VLOOKUP(A478,[1]CustomerAddress!$A$1:$F$3997,2)</f>
        <v>6674 Russell Center</v>
      </c>
      <c r="P478" s="22">
        <f>VLOOKUP(A478,[1]CustomerAddress!$A$1:$F$3997,3)</f>
        <v>2197</v>
      </c>
      <c r="Q478" s="22" t="str">
        <f>VLOOKUP(A478,[1]CustomerAddress!$A$1:$F$3997,4)</f>
        <v>NSW</v>
      </c>
      <c r="R478" s="22" t="str">
        <f>VLOOKUP(A478,[1]CustomerAddress!$A$1:$F$3997,5)</f>
        <v>Australia</v>
      </c>
      <c r="S478" s="22">
        <f>VLOOKUP(A478,[1]CustomerAddress!$A$1:$F$3997,6)</f>
        <v>9</v>
      </c>
      <c r="T478" s="22" t="str">
        <f>VLOOKUP(A478,Labels!$A$5:$I$3497,9)</f>
        <v>Potential Customer</v>
      </c>
    </row>
    <row r="479" spans="1:20" s="22" customFormat="1" ht="15.75" customHeight="1" x14ac:dyDescent="0.25">
      <c r="A479" s="23">
        <v>478</v>
      </c>
      <c r="B479" s="24" t="s">
        <v>1127</v>
      </c>
      <c r="C479" s="24" t="s">
        <v>1128</v>
      </c>
      <c r="D479" s="24" t="s">
        <v>40</v>
      </c>
      <c r="E479" s="23">
        <v>65</v>
      </c>
      <c r="F479" s="25">
        <v>22302</v>
      </c>
      <c r="G479" s="23">
        <f t="shared" ca="1" si="29"/>
        <v>60.246063593987827</v>
      </c>
      <c r="H479" s="23" t="str">
        <f t="shared" ca="1" si="31"/>
        <v>61-70</v>
      </c>
      <c r="I479" s="24" t="s">
        <v>212</v>
      </c>
      <c r="J479" s="24" t="s">
        <v>61</v>
      </c>
      <c r="K479" s="24" t="s">
        <v>62</v>
      </c>
      <c r="L479" s="24" t="s">
        <v>44</v>
      </c>
      <c r="M479" s="24" t="s">
        <v>45</v>
      </c>
      <c r="N479" s="23">
        <v>5</v>
      </c>
      <c r="O479" s="22" t="str">
        <f>VLOOKUP(A479,[1]CustomerAddress!$A$1:$F$3997,2)</f>
        <v>84041 Holy Cross Circle</v>
      </c>
      <c r="P479" s="22">
        <f>VLOOKUP(A479,[1]CustomerAddress!$A$1:$F$3997,3)</f>
        <v>2142</v>
      </c>
      <c r="Q479" s="22" t="str">
        <f>VLOOKUP(A479,[1]CustomerAddress!$A$1:$F$3997,4)</f>
        <v>NSW</v>
      </c>
      <c r="R479" s="22" t="str">
        <f>VLOOKUP(A479,[1]CustomerAddress!$A$1:$F$3997,5)</f>
        <v>Australia</v>
      </c>
      <c r="S479" s="22">
        <f>VLOOKUP(A479,[1]CustomerAddress!$A$1:$F$3997,6)</f>
        <v>8</v>
      </c>
      <c r="T479" s="22" t="str">
        <f>VLOOKUP(A479,Labels!$A$5:$I$3497,9)</f>
        <v>Very Loyal</v>
      </c>
    </row>
    <row r="480" spans="1:20" s="22" customFormat="1" ht="15.75" customHeight="1" x14ac:dyDescent="0.25">
      <c r="A480" s="23">
        <v>479</v>
      </c>
      <c r="B480" s="24" t="s">
        <v>1129</v>
      </c>
      <c r="C480" s="24" t="s">
        <v>1130</v>
      </c>
      <c r="D480" s="24" t="s">
        <v>40</v>
      </c>
      <c r="E480" s="23">
        <v>11</v>
      </c>
      <c r="F480" s="25">
        <v>34550</v>
      </c>
      <c r="G480" s="23">
        <f t="shared" ca="1" si="29"/>
        <v>26.689899210426187</v>
      </c>
      <c r="H480" s="23" t="str">
        <f t="shared" ca="1" si="31"/>
        <v>21-30</v>
      </c>
      <c r="J480" s="24" t="s">
        <v>56</v>
      </c>
      <c r="K480" s="24" t="s">
        <v>43</v>
      </c>
      <c r="L480" s="24" t="s">
        <v>44</v>
      </c>
      <c r="M480" s="24" t="s">
        <v>45</v>
      </c>
      <c r="N480" s="23">
        <v>4</v>
      </c>
      <c r="O480" s="22" t="str">
        <f>VLOOKUP(A480,[1]CustomerAddress!$A$1:$F$3997,2)</f>
        <v>340 Northview Circle</v>
      </c>
      <c r="P480" s="22">
        <f>VLOOKUP(A480,[1]CustomerAddress!$A$1:$F$3997,3)</f>
        <v>2340</v>
      </c>
      <c r="Q480" s="22" t="str">
        <f>VLOOKUP(A480,[1]CustomerAddress!$A$1:$F$3997,4)</f>
        <v>NSW</v>
      </c>
      <c r="R480" s="22" t="str">
        <f>VLOOKUP(A480,[1]CustomerAddress!$A$1:$F$3997,5)</f>
        <v>Australia</v>
      </c>
      <c r="S480" s="22">
        <f>VLOOKUP(A480,[1]CustomerAddress!$A$1:$F$3997,6)</f>
        <v>4</v>
      </c>
      <c r="T480" s="22" t="str">
        <f>VLOOKUP(A480,Labels!$A$5:$I$3497,9)</f>
        <v>Losing Customer</v>
      </c>
    </row>
    <row r="481" spans="1:20" s="22" customFormat="1" ht="15.75" hidden="1" customHeight="1" x14ac:dyDescent="0.25">
      <c r="A481" s="23">
        <v>480</v>
      </c>
      <c r="B481" s="24" t="s">
        <v>1131</v>
      </c>
      <c r="C481" s="24" t="s">
        <v>1132</v>
      </c>
      <c r="D481" s="24" t="s">
        <v>147</v>
      </c>
      <c r="E481" s="23">
        <v>67</v>
      </c>
      <c r="F481" s="25"/>
      <c r="G481" s="23"/>
      <c r="H481" s="23"/>
      <c r="I481" s="24" t="s">
        <v>186</v>
      </c>
      <c r="J481" s="24" t="s">
        <v>42</v>
      </c>
      <c r="K481" s="24" t="s">
        <v>43</v>
      </c>
      <c r="L481" s="24" t="s">
        <v>44</v>
      </c>
      <c r="M481" s="24" t="s">
        <v>45</v>
      </c>
      <c r="N481" s="23"/>
    </row>
    <row r="482" spans="1:20" s="22" customFormat="1" ht="15.75" customHeight="1" x14ac:dyDescent="0.25">
      <c r="A482" s="23">
        <v>481</v>
      </c>
      <c r="B482" s="24" t="s">
        <v>1133</v>
      </c>
      <c r="C482" s="24" t="s">
        <v>1134</v>
      </c>
      <c r="D482" s="24" t="s">
        <v>40</v>
      </c>
      <c r="E482" s="23">
        <v>68</v>
      </c>
      <c r="F482" s="25">
        <v>32975</v>
      </c>
      <c r="G482" s="23">
        <f t="shared" ref="G482:G513" ca="1" si="32">(NOW()-F482)/365</f>
        <v>31.00496770357687</v>
      </c>
      <c r="H482" s="23" t="str">
        <f t="shared" ref="H482:H489" ca="1" si="33">IF(G482&lt;=10,"0-10",IF(AND(G482&gt;10,G482&lt;=20),"11-20",IF(AND(G482&gt;20,G482&lt;=30),"21-30",IF(AND(G482&gt;30,G482&lt;=40),"31-40",IF(AND(G482&gt;40,G482&lt;=50),"41-50",IF(AND(G482&gt;50,G482&lt;=60),"51-60",IF(AND(G482&gt;60,G482&lt;=70),"61-70",IF(AND(G482&gt;70,G482&lt;=80),"71-80",IF(AND(G482&gt;80,G482&lt;=90),"81-90",IF(G482&gt;90,"91-100"))))))))))</f>
        <v>31-40</v>
      </c>
      <c r="I482" s="24" t="s">
        <v>855</v>
      </c>
      <c r="J482" s="24" t="s">
        <v>75</v>
      </c>
      <c r="K482" s="24" t="s">
        <v>43</v>
      </c>
      <c r="L482" s="24" t="s">
        <v>44</v>
      </c>
      <c r="M482" s="24" t="s">
        <v>57</v>
      </c>
      <c r="N482" s="23">
        <v>8</v>
      </c>
      <c r="O482" s="22" t="str">
        <f>VLOOKUP(A482,[1]CustomerAddress!$A$1:$F$3997,2)</f>
        <v>30991 Macpherson Parkway</v>
      </c>
      <c r="P482" s="22">
        <f>VLOOKUP(A482,[1]CustomerAddress!$A$1:$F$3997,3)</f>
        <v>2155</v>
      </c>
      <c r="Q482" s="22" t="str">
        <f>VLOOKUP(A482,[1]CustomerAddress!$A$1:$F$3997,4)</f>
        <v>NSW</v>
      </c>
      <c r="R482" s="22" t="str">
        <f>VLOOKUP(A482,[1]CustomerAddress!$A$1:$F$3997,5)</f>
        <v>Australia</v>
      </c>
      <c r="S482" s="22">
        <f>VLOOKUP(A482,[1]CustomerAddress!$A$1:$F$3997,6)</f>
        <v>9</v>
      </c>
      <c r="T482" s="22" t="str">
        <f>VLOOKUP(A482,Labels!$A$5:$I$3497,9)</f>
        <v>Recent Customer</v>
      </c>
    </row>
    <row r="483" spans="1:20" s="22" customFormat="1" ht="15.75" customHeight="1" x14ac:dyDescent="0.25">
      <c r="A483" s="23">
        <v>482</v>
      </c>
      <c r="B483" s="24" t="s">
        <v>411</v>
      </c>
      <c r="C483" s="24" t="s">
        <v>1135</v>
      </c>
      <c r="D483" s="24" t="s">
        <v>48</v>
      </c>
      <c r="E483" s="23">
        <v>33</v>
      </c>
      <c r="F483" s="25">
        <v>22999</v>
      </c>
      <c r="G483" s="23">
        <f t="shared" ca="1" si="32"/>
        <v>58.336474552891943</v>
      </c>
      <c r="H483" s="23" t="str">
        <f t="shared" ca="1" si="33"/>
        <v>51-60</v>
      </c>
      <c r="J483" s="24" t="s">
        <v>42</v>
      </c>
      <c r="K483" s="24" t="s">
        <v>43</v>
      </c>
      <c r="L483" s="24" t="s">
        <v>44</v>
      </c>
      <c r="M483" s="24" t="s">
        <v>57</v>
      </c>
      <c r="N483" s="23">
        <v>20</v>
      </c>
      <c r="O483" s="22" t="str">
        <f>VLOOKUP(A483,[1]CustomerAddress!$A$1:$F$3997,2)</f>
        <v>40504 Tennyson Drive</v>
      </c>
      <c r="P483" s="22">
        <f>VLOOKUP(A483,[1]CustomerAddress!$A$1:$F$3997,3)</f>
        <v>2046</v>
      </c>
      <c r="Q483" s="22" t="str">
        <f>VLOOKUP(A483,[1]CustomerAddress!$A$1:$F$3997,4)</f>
        <v>NSW</v>
      </c>
      <c r="R483" s="22" t="str">
        <f>VLOOKUP(A483,[1]CustomerAddress!$A$1:$F$3997,5)</f>
        <v>Australia</v>
      </c>
      <c r="S483" s="22">
        <f>VLOOKUP(A483,[1]CustomerAddress!$A$1:$F$3997,6)</f>
        <v>9</v>
      </c>
      <c r="T483" s="22" t="str">
        <f>VLOOKUP(A483,Labels!$A$5:$I$3497,9)</f>
        <v>Losing Customer</v>
      </c>
    </row>
    <row r="484" spans="1:20" s="22" customFormat="1" ht="15.75" customHeight="1" x14ac:dyDescent="0.25">
      <c r="A484" s="23">
        <v>483</v>
      </c>
      <c r="B484" s="24" t="s">
        <v>1136</v>
      </c>
      <c r="C484" s="24" t="s">
        <v>1137</v>
      </c>
      <c r="D484" s="24" t="s">
        <v>48</v>
      </c>
      <c r="E484" s="23">
        <v>35</v>
      </c>
      <c r="F484" s="25">
        <v>26786</v>
      </c>
      <c r="G484" s="23">
        <f t="shared" ca="1" si="32"/>
        <v>47.961132087138516</v>
      </c>
      <c r="H484" s="23" t="str">
        <f t="shared" ca="1" si="33"/>
        <v>41-50</v>
      </c>
      <c r="I484" s="24" t="s">
        <v>688</v>
      </c>
      <c r="J484" s="24" t="s">
        <v>65</v>
      </c>
      <c r="K484" s="24" t="s">
        <v>62</v>
      </c>
      <c r="L484" s="24" t="s">
        <v>44</v>
      </c>
      <c r="M484" s="24" t="s">
        <v>57</v>
      </c>
      <c r="N484" s="23">
        <v>9</v>
      </c>
      <c r="O484" s="22" t="str">
        <f>VLOOKUP(A484,[1]CustomerAddress!$A$1:$F$3997,2)</f>
        <v>76369 Ridge Oak Place</v>
      </c>
      <c r="P484" s="22">
        <f>VLOOKUP(A484,[1]CustomerAddress!$A$1:$F$3997,3)</f>
        <v>3162</v>
      </c>
      <c r="Q484" s="22" t="str">
        <f>VLOOKUP(A484,[1]CustomerAddress!$A$1:$F$3997,4)</f>
        <v>VIC</v>
      </c>
      <c r="R484" s="22" t="str">
        <f>VLOOKUP(A484,[1]CustomerAddress!$A$1:$F$3997,5)</f>
        <v>Australia</v>
      </c>
      <c r="S484" s="22">
        <f>VLOOKUP(A484,[1]CustomerAddress!$A$1:$F$3997,6)</f>
        <v>9</v>
      </c>
      <c r="T484" s="22" t="str">
        <f>VLOOKUP(A484,Labels!$A$5:$I$3497,9)</f>
        <v>Potential Customer</v>
      </c>
    </row>
    <row r="485" spans="1:20" s="22" customFormat="1" ht="15.75" customHeight="1" x14ac:dyDescent="0.25">
      <c r="A485" s="23">
        <v>484</v>
      </c>
      <c r="B485" s="24" t="s">
        <v>1138</v>
      </c>
      <c r="C485" s="24" t="s">
        <v>1139</v>
      </c>
      <c r="D485" s="24" t="s">
        <v>48</v>
      </c>
      <c r="E485" s="23">
        <v>64</v>
      </c>
      <c r="F485" s="25">
        <v>27143</v>
      </c>
      <c r="G485" s="23">
        <f t="shared" ca="1" si="32"/>
        <v>46.983049895357695</v>
      </c>
      <c r="H485" s="23" t="str">
        <f t="shared" ca="1" si="33"/>
        <v>41-50</v>
      </c>
      <c r="I485" s="24" t="s">
        <v>855</v>
      </c>
      <c r="J485" s="24" t="s">
        <v>84</v>
      </c>
      <c r="K485" s="24" t="s">
        <v>43</v>
      </c>
      <c r="L485" s="24" t="s">
        <v>44</v>
      </c>
      <c r="M485" s="24" t="s">
        <v>57</v>
      </c>
      <c r="N485" s="23">
        <v>22</v>
      </c>
      <c r="O485" s="22" t="str">
        <f>VLOOKUP(A485,[1]CustomerAddress!$A$1:$F$3997,2)</f>
        <v>51188 Annamark Hill</v>
      </c>
      <c r="P485" s="22">
        <f>VLOOKUP(A485,[1]CustomerAddress!$A$1:$F$3997,3)</f>
        <v>2037</v>
      </c>
      <c r="Q485" s="22" t="str">
        <f>VLOOKUP(A485,[1]CustomerAddress!$A$1:$F$3997,4)</f>
        <v>NSW</v>
      </c>
      <c r="R485" s="22" t="str">
        <f>VLOOKUP(A485,[1]CustomerAddress!$A$1:$F$3997,5)</f>
        <v>Australia</v>
      </c>
      <c r="S485" s="22">
        <f>VLOOKUP(A485,[1]CustomerAddress!$A$1:$F$3997,6)</f>
        <v>9</v>
      </c>
      <c r="T485" s="22" t="str">
        <f>VLOOKUP(A485,Labels!$A$5:$I$3497,9)</f>
        <v>Late Bloomer</v>
      </c>
    </row>
    <row r="486" spans="1:20" s="22" customFormat="1" ht="15.75" customHeight="1" x14ac:dyDescent="0.25">
      <c r="A486" s="23">
        <v>485</v>
      </c>
      <c r="B486" s="24" t="s">
        <v>1140</v>
      </c>
      <c r="C486" s="24" t="s">
        <v>1141</v>
      </c>
      <c r="D486" s="24" t="s">
        <v>40</v>
      </c>
      <c r="E486" s="23">
        <v>23</v>
      </c>
      <c r="F486" s="25">
        <v>27341</v>
      </c>
      <c r="G486" s="23">
        <f t="shared" ca="1" si="32"/>
        <v>46.440584141933037</v>
      </c>
      <c r="H486" s="23" t="str">
        <f t="shared" ca="1" si="33"/>
        <v>41-50</v>
      </c>
      <c r="I486" s="24" t="s">
        <v>1142</v>
      </c>
      <c r="J486" s="24" t="s">
        <v>84</v>
      </c>
      <c r="K486" s="24" t="s">
        <v>66</v>
      </c>
      <c r="L486" s="24" t="s">
        <v>44</v>
      </c>
      <c r="M486" s="24" t="s">
        <v>57</v>
      </c>
      <c r="N486" s="23">
        <v>20</v>
      </c>
      <c r="O486" s="22" t="str">
        <f>VLOOKUP(A486,[1]CustomerAddress!$A$1:$F$3997,2)</f>
        <v>00976 Sundown Lane</v>
      </c>
      <c r="P486" s="22">
        <f>VLOOKUP(A486,[1]CustomerAddress!$A$1:$F$3997,3)</f>
        <v>2428</v>
      </c>
      <c r="Q486" s="22" t="str">
        <f>VLOOKUP(A486,[1]CustomerAddress!$A$1:$F$3997,4)</f>
        <v>NSW</v>
      </c>
      <c r="R486" s="22" t="str">
        <f>VLOOKUP(A486,[1]CustomerAddress!$A$1:$F$3997,5)</f>
        <v>Australia</v>
      </c>
      <c r="S486" s="22">
        <f>VLOOKUP(A486,[1]CustomerAddress!$A$1:$F$3997,6)</f>
        <v>3</v>
      </c>
      <c r="T486" s="22" t="str">
        <f>VLOOKUP(A486,Labels!$A$5:$I$3497,9)</f>
        <v>Becoming Loyal</v>
      </c>
    </row>
    <row r="487" spans="1:20" s="22" customFormat="1" ht="15.75" customHeight="1" x14ac:dyDescent="0.25">
      <c r="A487" s="23">
        <v>486</v>
      </c>
      <c r="B487" s="24" t="s">
        <v>1143</v>
      </c>
      <c r="C487" s="24" t="s">
        <v>1144</v>
      </c>
      <c r="D487" s="24" t="s">
        <v>40</v>
      </c>
      <c r="E487" s="23">
        <v>0</v>
      </c>
      <c r="F487" s="25">
        <v>20453</v>
      </c>
      <c r="G487" s="23">
        <f t="shared" ca="1" si="32"/>
        <v>65.311817018645371</v>
      </c>
      <c r="H487" s="23" t="str">
        <f t="shared" ca="1" si="33"/>
        <v>61-70</v>
      </c>
      <c r="I487" s="24" t="s">
        <v>651</v>
      </c>
      <c r="J487" s="24" t="s">
        <v>84</v>
      </c>
      <c r="K487" s="24" t="s">
        <v>62</v>
      </c>
      <c r="L487" s="24" t="s">
        <v>44</v>
      </c>
      <c r="M487" s="24" t="s">
        <v>45</v>
      </c>
      <c r="N487" s="23">
        <v>15</v>
      </c>
      <c r="O487" s="22" t="str">
        <f>VLOOKUP(A487,[1]CustomerAddress!$A$1:$F$3997,2)</f>
        <v>87 Stone Corner Park</v>
      </c>
      <c r="P487" s="22">
        <f>VLOOKUP(A487,[1]CustomerAddress!$A$1:$F$3997,3)</f>
        <v>3141</v>
      </c>
      <c r="Q487" s="22" t="str">
        <f>VLOOKUP(A487,[1]CustomerAddress!$A$1:$F$3997,4)</f>
        <v>VIC</v>
      </c>
      <c r="R487" s="22" t="str">
        <f>VLOOKUP(A487,[1]CustomerAddress!$A$1:$F$3997,5)</f>
        <v>Australia</v>
      </c>
      <c r="S487" s="22">
        <f>VLOOKUP(A487,[1]CustomerAddress!$A$1:$F$3997,6)</f>
        <v>7</v>
      </c>
      <c r="T487" s="22" t="str">
        <f>VLOOKUP(A487,Labels!$A$5:$I$3497,9)</f>
        <v>Almost Lost Customer</v>
      </c>
    </row>
    <row r="488" spans="1:20" s="22" customFormat="1" ht="15.75" customHeight="1" x14ac:dyDescent="0.25">
      <c r="A488" s="23">
        <v>487</v>
      </c>
      <c r="B488" s="24" t="s">
        <v>1145</v>
      </c>
      <c r="C488" s="24" t="s">
        <v>1146</v>
      </c>
      <c r="D488" s="24" t="s">
        <v>40</v>
      </c>
      <c r="E488" s="23">
        <v>70</v>
      </c>
      <c r="F488" s="25">
        <v>29117</v>
      </c>
      <c r="G488" s="23">
        <f t="shared" ca="1" si="32"/>
        <v>41.574830717275503</v>
      </c>
      <c r="H488" s="23" t="str">
        <f t="shared" ca="1" si="33"/>
        <v>41-50</v>
      </c>
      <c r="I488" s="24" t="s">
        <v>170</v>
      </c>
      <c r="J488" s="24" t="s">
        <v>42</v>
      </c>
      <c r="K488" s="24" t="s">
        <v>43</v>
      </c>
      <c r="L488" s="24" t="s">
        <v>44</v>
      </c>
      <c r="M488" s="24" t="s">
        <v>57</v>
      </c>
      <c r="N488" s="23">
        <v>10</v>
      </c>
      <c r="O488" s="22" t="str">
        <f>VLOOKUP(A488,[1]CustomerAddress!$A$1:$F$3997,2)</f>
        <v>9 Westridge Road</v>
      </c>
      <c r="P488" s="22">
        <f>VLOOKUP(A488,[1]CustomerAddress!$A$1:$F$3997,3)</f>
        <v>3178</v>
      </c>
      <c r="Q488" s="22" t="str">
        <f>VLOOKUP(A488,[1]CustomerAddress!$A$1:$F$3997,4)</f>
        <v>VIC</v>
      </c>
      <c r="R488" s="22" t="str">
        <f>VLOOKUP(A488,[1]CustomerAddress!$A$1:$F$3997,5)</f>
        <v>Australia</v>
      </c>
      <c r="S488" s="22">
        <f>VLOOKUP(A488,[1]CustomerAddress!$A$1:$F$3997,6)</f>
        <v>9</v>
      </c>
      <c r="T488" s="22" t="str">
        <f>VLOOKUP(A488,Labels!$A$5:$I$3497,9)</f>
        <v>Lost Customer</v>
      </c>
    </row>
    <row r="489" spans="1:20" s="22" customFormat="1" ht="15.75" customHeight="1" x14ac:dyDescent="0.25">
      <c r="A489" s="23">
        <v>488</v>
      </c>
      <c r="B489" s="24" t="s">
        <v>1147</v>
      </c>
      <c r="C489" s="24" t="s">
        <v>1148</v>
      </c>
      <c r="D489" s="24" t="s">
        <v>40</v>
      </c>
      <c r="E489" s="23">
        <v>24</v>
      </c>
      <c r="F489" s="25">
        <v>29413</v>
      </c>
      <c r="G489" s="23">
        <f t="shared" ca="1" si="32"/>
        <v>40.763871813165913</v>
      </c>
      <c r="H489" s="23" t="str">
        <f t="shared" ca="1" si="33"/>
        <v>41-50</v>
      </c>
      <c r="I489" s="24" t="s">
        <v>223</v>
      </c>
      <c r="J489" s="24" t="s">
        <v>54</v>
      </c>
      <c r="K489" s="24" t="s">
        <v>43</v>
      </c>
      <c r="L489" s="24" t="s">
        <v>44</v>
      </c>
      <c r="M489" s="24" t="s">
        <v>45</v>
      </c>
      <c r="N489" s="23">
        <v>10</v>
      </c>
      <c r="O489" s="22" t="str">
        <f>VLOOKUP(A489,[1]CustomerAddress!$A$1:$F$3997,2)</f>
        <v>4671 Buell Trail</v>
      </c>
      <c r="P489" s="22">
        <f>VLOOKUP(A489,[1]CustomerAddress!$A$1:$F$3997,3)</f>
        <v>3564</v>
      </c>
      <c r="Q489" s="22" t="str">
        <f>VLOOKUP(A489,[1]CustomerAddress!$A$1:$F$3997,4)</f>
        <v>VIC</v>
      </c>
      <c r="R489" s="22" t="str">
        <f>VLOOKUP(A489,[1]CustomerAddress!$A$1:$F$3997,5)</f>
        <v>Australia</v>
      </c>
      <c r="S489" s="22">
        <f>VLOOKUP(A489,[1]CustomerAddress!$A$1:$F$3997,6)</f>
        <v>2</v>
      </c>
      <c r="T489" s="22" t="str">
        <f>VLOOKUP(A489,Labels!$A$5:$I$3497,9)</f>
        <v>Potential Customer</v>
      </c>
    </row>
    <row r="490" spans="1:20" s="22" customFormat="1" ht="15.75" hidden="1" customHeight="1" x14ac:dyDescent="0.25">
      <c r="A490" s="23">
        <v>489</v>
      </c>
      <c r="B490" s="24" t="s">
        <v>1149</v>
      </c>
      <c r="C490" s="24" t="s">
        <v>1150</v>
      </c>
      <c r="D490" s="24" t="s">
        <v>40</v>
      </c>
      <c r="E490" s="23">
        <v>18</v>
      </c>
      <c r="F490" s="25">
        <v>26084</v>
      </c>
      <c r="G490" s="23">
        <f t="shared" ca="1" si="32"/>
        <v>49.884419758371394</v>
      </c>
      <c r="H490" s="23"/>
      <c r="I490" s="24" t="s">
        <v>60</v>
      </c>
      <c r="J490" s="24" t="s">
        <v>65</v>
      </c>
      <c r="K490" s="24" t="s">
        <v>43</v>
      </c>
      <c r="L490" s="24" t="s">
        <v>44</v>
      </c>
      <c r="M490" s="24" t="s">
        <v>45</v>
      </c>
      <c r="N490" s="23">
        <v>4</v>
      </c>
    </row>
    <row r="491" spans="1:20" s="22" customFormat="1" ht="15.75" customHeight="1" x14ac:dyDescent="0.25">
      <c r="A491" s="23">
        <v>490</v>
      </c>
      <c r="B491" s="24" t="s">
        <v>1049</v>
      </c>
      <c r="C491" s="24" t="s">
        <v>1151</v>
      </c>
      <c r="D491" s="24" t="s">
        <v>40</v>
      </c>
      <c r="E491" s="23">
        <v>44</v>
      </c>
      <c r="F491" s="25">
        <v>33770</v>
      </c>
      <c r="G491" s="23">
        <f t="shared" ca="1" si="32"/>
        <v>28.82688551179605</v>
      </c>
      <c r="H491" s="23" t="str">
        <f t="shared" ref="H491:H507" ca="1" si="34">IF(G491&lt;=10,"0-10",IF(AND(G491&gt;10,G491&lt;=20),"11-20",IF(AND(G491&gt;20,G491&lt;=30),"21-30",IF(AND(G491&gt;30,G491&lt;=40),"31-40",IF(AND(G491&gt;40,G491&lt;=50),"41-50",IF(AND(G491&gt;50,G491&lt;=60),"51-60",IF(AND(G491&gt;60,G491&lt;=70),"61-70",IF(AND(G491&gt;70,G491&lt;=80),"71-80",IF(AND(G491&gt;80,G491&lt;=90),"81-90",IF(G491&gt;90,"91-100"))))))))))</f>
        <v>21-30</v>
      </c>
      <c r="I491" s="24" t="s">
        <v>425</v>
      </c>
      <c r="J491" s="24" t="s">
        <v>75</v>
      </c>
      <c r="K491" s="24" t="s">
        <v>43</v>
      </c>
      <c r="L491" s="24" t="s">
        <v>44</v>
      </c>
      <c r="M491" s="24" t="s">
        <v>57</v>
      </c>
      <c r="N491" s="23">
        <v>6</v>
      </c>
      <c r="O491" s="22" t="str">
        <f>VLOOKUP(A491,[1]CustomerAddress!$A$1:$F$3997,2)</f>
        <v>8670 Pine View Street</v>
      </c>
      <c r="P491" s="22">
        <f>VLOOKUP(A491,[1]CustomerAddress!$A$1:$F$3997,3)</f>
        <v>3070</v>
      </c>
      <c r="Q491" s="22" t="str">
        <f>VLOOKUP(A491,[1]CustomerAddress!$A$1:$F$3997,4)</f>
        <v>VIC</v>
      </c>
      <c r="R491" s="22" t="str">
        <f>VLOOKUP(A491,[1]CustomerAddress!$A$1:$F$3997,5)</f>
        <v>Australia</v>
      </c>
      <c r="S491" s="22">
        <f>VLOOKUP(A491,[1]CustomerAddress!$A$1:$F$3997,6)</f>
        <v>11</v>
      </c>
      <c r="T491" s="22" t="str">
        <f>VLOOKUP(A491,Labels!$A$5:$I$3497,9)</f>
        <v>Losing Customer</v>
      </c>
    </row>
    <row r="492" spans="1:20" s="22" customFormat="1" ht="15.75" customHeight="1" x14ac:dyDescent="0.25">
      <c r="A492" s="23">
        <v>491</v>
      </c>
      <c r="B492" s="24" t="s">
        <v>1152</v>
      </c>
      <c r="C492" s="24" t="s">
        <v>1153</v>
      </c>
      <c r="D492" s="24" t="s">
        <v>48</v>
      </c>
      <c r="E492" s="23">
        <v>45</v>
      </c>
      <c r="F492" s="25">
        <v>27810</v>
      </c>
      <c r="G492" s="23">
        <f t="shared" ca="1" si="32"/>
        <v>45.155652635083719</v>
      </c>
      <c r="H492" s="23" t="str">
        <f t="shared" ca="1" si="34"/>
        <v>41-50</v>
      </c>
      <c r="I492" s="24" t="s">
        <v>289</v>
      </c>
      <c r="J492" s="24" t="s">
        <v>54</v>
      </c>
      <c r="K492" s="24" t="s">
        <v>62</v>
      </c>
      <c r="L492" s="24" t="s">
        <v>44</v>
      </c>
      <c r="M492" s="24" t="s">
        <v>45</v>
      </c>
      <c r="N492" s="23">
        <v>19</v>
      </c>
      <c r="O492" s="22" t="str">
        <f>VLOOKUP(A492,[1]CustomerAddress!$A$1:$F$3997,2)</f>
        <v>31 Twin Pines Trail</v>
      </c>
      <c r="P492" s="22">
        <f>VLOOKUP(A492,[1]CustomerAddress!$A$1:$F$3997,3)</f>
        <v>3775</v>
      </c>
      <c r="Q492" s="22" t="str">
        <f>VLOOKUP(A492,[1]CustomerAddress!$A$1:$F$3997,4)</f>
        <v>VIC</v>
      </c>
      <c r="R492" s="22" t="str">
        <f>VLOOKUP(A492,[1]CustomerAddress!$A$1:$F$3997,5)</f>
        <v>Australia</v>
      </c>
      <c r="S492" s="22">
        <f>VLOOKUP(A492,[1]CustomerAddress!$A$1:$F$3997,6)</f>
        <v>10</v>
      </c>
      <c r="T492" s="22" t="str">
        <f>VLOOKUP(A492,Labels!$A$5:$I$3497,9)</f>
        <v>Losing Customer</v>
      </c>
    </row>
    <row r="493" spans="1:20" s="22" customFormat="1" ht="15.75" customHeight="1" x14ac:dyDescent="0.25">
      <c r="A493" s="23">
        <v>492</v>
      </c>
      <c r="B493" s="24" t="s">
        <v>1154</v>
      </c>
      <c r="C493" s="24" t="s">
        <v>1155</v>
      </c>
      <c r="D493" s="24" t="s">
        <v>48</v>
      </c>
      <c r="E493" s="23">
        <v>54</v>
      </c>
      <c r="F493" s="25">
        <v>27878</v>
      </c>
      <c r="G493" s="23">
        <f t="shared" ca="1" si="32"/>
        <v>44.969351265220709</v>
      </c>
      <c r="H493" s="23" t="str">
        <f t="shared" ca="1" si="34"/>
        <v>41-50</v>
      </c>
      <c r="I493" s="24" t="s">
        <v>425</v>
      </c>
      <c r="J493" s="24" t="s">
        <v>50</v>
      </c>
      <c r="K493" s="24" t="s">
        <v>43</v>
      </c>
      <c r="L493" s="24" t="s">
        <v>44</v>
      </c>
      <c r="M493" s="24" t="s">
        <v>57</v>
      </c>
      <c r="N493" s="23">
        <v>21</v>
      </c>
      <c r="O493" s="22" t="str">
        <f>VLOOKUP(A493,[1]CustomerAddress!$A$1:$F$3997,2)</f>
        <v>11731 3rd Hill</v>
      </c>
      <c r="P493" s="22">
        <f>VLOOKUP(A493,[1]CustomerAddress!$A$1:$F$3997,3)</f>
        <v>3004</v>
      </c>
      <c r="Q493" s="22" t="str">
        <f>VLOOKUP(A493,[1]CustomerAddress!$A$1:$F$3997,4)</f>
        <v>VIC</v>
      </c>
      <c r="R493" s="22" t="str">
        <f>VLOOKUP(A493,[1]CustomerAddress!$A$1:$F$3997,5)</f>
        <v>Australia</v>
      </c>
      <c r="S493" s="22">
        <f>VLOOKUP(A493,[1]CustomerAddress!$A$1:$F$3997,6)</f>
        <v>9</v>
      </c>
      <c r="T493" s="22" t="str">
        <f>VLOOKUP(A493,Labels!$A$5:$I$3497,9)</f>
        <v>Evasive Customer</v>
      </c>
    </row>
    <row r="494" spans="1:20" s="22" customFormat="1" ht="15.75" customHeight="1" x14ac:dyDescent="0.25">
      <c r="A494" s="23">
        <v>493</v>
      </c>
      <c r="B494" s="24" t="s">
        <v>1156</v>
      </c>
      <c r="C494" s="24" t="s">
        <v>1157</v>
      </c>
      <c r="D494" s="24" t="s">
        <v>40</v>
      </c>
      <c r="E494" s="23">
        <v>83</v>
      </c>
      <c r="F494" s="25">
        <v>22172</v>
      </c>
      <c r="G494" s="23">
        <f t="shared" ca="1" si="32"/>
        <v>60.602227977549475</v>
      </c>
      <c r="H494" s="23" t="str">
        <f t="shared" ca="1" si="34"/>
        <v>61-70</v>
      </c>
      <c r="I494" s="24" t="s">
        <v>593</v>
      </c>
      <c r="J494" s="24" t="s">
        <v>84</v>
      </c>
      <c r="K494" s="24" t="s">
        <v>43</v>
      </c>
      <c r="L494" s="24" t="s">
        <v>44</v>
      </c>
      <c r="M494" s="24" t="s">
        <v>45</v>
      </c>
      <c r="N494" s="23">
        <v>5</v>
      </c>
      <c r="O494" s="22" t="str">
        <f>VLOOKUP(A494,[1]CustomerAddress!$A$1:$F$3997,2)</f>
        <v>411 Lien Place</v>
      </c>
      <c r="P494" s="22">
        <f>VLOOKUP(A494,[1]CustomerAddress!$A$1:$F$3997,3)</f>
        <v>4226</v>
      </c>
      <c r="Q494" s="22" t="str">
        <f>VLOOKUP(A494,[1]CustomerAddress!$A$1:$F$3997,4)</f>
        <v>QLD</v>
      </c>
      <c r="R494" s="22" t="str">
        <f>VLOOKUP(A494,[1]CustomerAddress!$A$1:$F$3997,5)</f>
        <v>Australia</v>
      </c>
      <c r="S494" s="22">
        <f>VLOOKUP(A494,[1]CustomerAddress!$A$1:$F$3997,6)</f>
        <v>10</v>
      </c>
      <c r="T494" s="22" t="str">
        <f>VLOOKUP(A494,Labels!$A$5:$I$3497,9)</f>
        <v>Almost Lost Customer</v>
      </c>
    </row>
    <row r="495" spans="1:20" s="22" customFormat="1" ht="15.75" customHeight="1" x14ac:dyDescent="0.25">
      <c r="A495" s="23">
        <v>494</v>
      </c>
      <c r="B495" s="24" t="s">
        <v>1158</v>
      </c>
      <c r="D495" s="24" t="s">
        <v>48</v>
      </c>
      <c r="E495" s="23">
        <v>33</v>
      </c>
      <c r="F495" s="25">
        <v>27547</v>
      </c>
      <c r="G495" s="23">
        <f t="shared" ca="1" si="32"/>
        <v>45.876200580289201</v>
      </c>
      <c r="H495" s="23" t="str">
        <f t="shared" ca="1" si="34"/>
        <v>41-50</v>
      </c>
      <c r="I495" s="24" t="s">
        <v>550</v>
      </c>
      <c r="J495" s="24" t="s">
        <v>84</v>
      </c>
      <c r="K495" s="24" t="s">
        <v>43</v>
      </c>
      <c r="L495" s="24" t="s">
        <v>44</v>
      </c>
      <c r="M495" s="24" t="s">
        <v>57</v>
      </c>
      <c r="N495" s="23">
        <v>9</v>
      </c>
      <c r="O495" s="22" t="str">
        <f>VLOOKUP(A495,[1]CustomerAddress!$A$1:$F$3997,2)</f>
        <v>431 Ilene Center</v>
      </c>
      <c r="P495" s="22">
        <f>VLOOKUP(A495,[1]CustomerAddress!$A$1:$F$3997,3)</f>
        <v>2026</v>
      </c>
      <c r="Q495" s="22" t="str">
        <f>VLOOKUP(A495,[1]CustomerAddress!$A$1:$F$3997,4)</f>
        <v>NSW</v>
      </c>
      <c r="R495" s="22" t="str">
        <f>VLOOKUP(A495,[1]CustomerAddress!$A$1:$F$3997,5)</f>
        <v>Australia</v>
      </c>
      <c r="S495" s="22">
        <f>VLOOKUP(A495,[1]CustomerAddress!$A$1:$F$3997,6)</f>
        <v>10</v>
      </c>
      <c r="T495" s="22" t="str">
        <f>VLOOKUP(A495,Labels!$A$5:$I$3497,9)</f>
        <v>Lost Customer</v>
      </c>
    </row>
    <row r="496" spans="1:20" s="22" customFormat="1" ht="15.75" customHeight="1" x14ac:dyDescent="0.25">
      <c r="A496" s="23">
        <v>495</v>
      </c>
      <c r="B496" s="24" t="s">
        <v>1159</v>
      </c>
      <c r="C496" s="24" t="s">
        <v>1160</v>
      </c>
      <c r="D496" s="24" t="s">
        <v>48</v>
      </c>
      <c r="E496" s="23">
        <v>91</v>
      </c>
      <c r="F496" s="25">
        <v>21602</v>
      </c>
      <c r="G496" s="23">
        <f t="shared" ca="1" si="32"/>
        <v>62.163871813165912</v>
      </c>
      <c r="H496" s="23" t="str">
        <f t="shared" ca="1" si="34"/>
        <v>61-70</v>
      </c>
      <c r="I496" s="24" t="s">
        <v>314</v>
      </c>
      <c r="J496" s="24" t="s">
        <v>50</v>
      </c>
      <c r="K496" s="24" t="s">
        <v>43</v>
      </c>
      <c r="L496" s="24" t="s">
        <v>44</v>
      </c>
      <c r="M496" s="24" t="s">
        <v>45</v>
      </c>
      <c r="N496" s="23">
        <v>6</v>
      </c>
      <c r="O496" s="22" t="str">
        <f>VLOOKUP(A496,[1]CustomerAddress!$A$1:$F$3997,2)</f>
        <v>4 Pond Parkway</v>
      </c>
      <c r="P496" s="22">
        <f>VLOOKUP(A496,[1]CustomerAddress!$A$1:$F$3997,3)</f>
        <v>3185</v>
      </c>
      <c r="Q496" s="22" t="str">
        <f>VLOOKUP(A496,[1]CustomerAddress!$A$1:$F$3997,4)</f>
        <v>VIC</v>
      </c>
      <c r="R496" s="22" t="str">
        <f>VLOOKUP(A496,[1]CustomerAddress!$A$1:$F$3997,5)</f>
        <v>Australia</v>
      </c>
      <c r="S496" s="22">
        <f>VLOOKUP(A496,[1]CustomerAddress!$A$1:$F$3997,6)</f>
        <v>9</v>
      </c>
      <c r="T496" s="22" t="str">
        <f>VLOOKUP(A496,Labels!$A$5:$I$3497,9)</f>
        <v>Evasive Customer</v>
      </c>
    </row>
    <row r="497" spans="1:20" s="22" customFormat="1" ht="15.75" customHeight="1" x14ac:dyDescent="0.25">
      <c r="A497" s="23">
        <v>496</v>
      </c>
      <c r="B497" s="24" t="s">
        <v>1161</v>
      </c>
      <c r="C497" s="24" t="s">
        <v>1162</v>
      </c>
      <c r="D497" s="24" t="s">
        <v>40</v>
      </c>
      <c r="E497" s="23">
        <v>25</v>
      </c>
      <c r="F497" s="25">
        <v>27787</v>
      </c>
      <c r="G497" s="23">
        <f t="shared" ca="1" si="32"/>
        <v>45.218666333713855</v>
      </c>
      <c r="H497" s="23" t="str">
        <f t="shared" ca="1" si="34"/>
        <v>41-50</v>
      </c>
      <c r="I497" s="24" t="s">
        <v>1163</v>
      </c>
      <c r="J497" s="24" t="s">
        <v>50</v>
      </c>
      <c r="K497" s="24" t="s">
        <v>62</v>
      </c>
      <c r="L497" s="24" t="s">
        <v>44</v>
      </c>
      <c r="M497" s="24" t="s">
        <v>45</v>
      </c>
      <c r="N497" s="23">
        <v>11</v>
      </c>
      <c r="O497" s="22" t="str">
        <f>VLOOKUP(A497,[1]CustomerAddress!$A$1:$F$3997,2)</f>
        <v>61293 Delladonna Way</v>
      </c>
      <c r="P497" s="22">
        <f>VLOOKUP(A497,[1]CustomerAddress!$A$1:$F$3997,3)</f>
        <v>2015</v>
      </c>
      <c r="Q497" s="22" t="str">
        <f>VLOOKUP(A497,[1]CustomerAddress!$A$1:$F$3997,4)</f>
        <v>NSW</v>
      </c>
      <c r="R497" s="22" t="str">
        <f>VLOOKUP(A497,[1]CustomerAddress!$A$1:$F$3997,5)</f>
        <v>Australia</v>
      </c>
      <c r="S497" s="22">
        <f>VLOOKUP(A497,[1]CustomerAddress!$A$1:$F$3997,6)</f>
        <v>9</v>
      </c>
      <c r="T497" s="22" t="str">
        <f>VLOOKUP(A497,Labels!$A$5:$I$3497,9)</f>
        <v>Late Bloomer</v>
      </c>
    </row>
    <row r="498" spans="1:20" s="22" customFormat="1" ht="15.75" customHeight="1" x14ac:dyDescent="0.25">
      <c r="A498" s="23">
        <v>497</v>
      </c>
      <c r="B498" s="24" t="s">
        <v>1164</v>
      </c>
      <c r="C498" s="24" t="s">
        <v>1165</v>
      </c>
      <c r="D498" s="24" t="s">
        <v>40</v>
      </c>
      <c r="E498" s="23">
        <v>96</v>
      </c>
      <c r="F498" s="25">
        <v>27038</v>
      </c>
      <c r="G498" s="23">
        <f t="shared" ca="1" si="32"/>
        <v>47.270721128234406</v>
      </c>
      <c r="H498" s="23" t="str">
        <f t="shared" ca="1" si="34"/>
        <v>41-50</v>
      </c>
      <c r="J498" s="24" t="s">
        <v>54</v>
      </c>
      <c r="K498" s="24" t="s">
        <v>43</v>
      </c>
      <c r="L498" s="24" t="s">
        <v>44</v>
      </c>
      <c r="M498" s="24" t="s">
        <v>45</v>
      </c>
      <c r="N498" s="23">
        <v>11</v>
      </c>
      <c r="O498" s="22" t="str">
        <f>VLOOKUP(A498,[1]CustomerAddress!$A$1:$F$3997,2)</f>
        <v>6390 Truax Park</v>
      </c>
      <c r="P498" s="22">
        <f>VLOOKUP(A498,[1]CustomerAddress!$A$1:$F$3997,3)</f>
        <v>3012</v>
      </c>
      <c r="Q498" s="22" t="str">
        <f>VLOOKUP(A498,[1]CustomerAddress!$A$1:$F$3997,4)</f>
        <v>VIC</v>
      </c>
      <c r="R498" s="22" t="str">
        <f>VLOOKUP(A498,[1]CustomerAddress!$A$1:$F$3997,5)</f>
        <v>Australia</v>
      </c>
      <c r="S498" s="22">
        <f>VLOOKUP(A498,[1]CustomerAddress!$A$1:$F$3997,6)</f>
        <v>9</v>
      </c>
      <c r="T498" s="22" t="str">
        <f>VLOOKUP(A498,Labels!$A$5:$I$3497,9)</f>
        <v>Almost Lost Customer</v>
      </c>
    </row>
    <row r="499" spans="1:20" s="22" customFormat="1" ht="15.75" customHeight="1" x14ac:dyDescent="0.25">
      <c r="A499" s="23">
        <v>498</v>
      </c>
      <c r="B499" s="24" t="s">
        <v>1166</v>
      </c>
      <c r="C499" s="24" t="s">
        <v>1167</v>
      </c>
      <c r="D499" s="24" t="s">
        <v>40</v>
      </c>
      <c r="E499" s="23">
        <v>58</v>
      </c>
      <c r="F499" s="25">
        <v>28610</v>
      </c>
      <c r="G499" s="23">
        <f t="shared" ca="1" si="32"/>
        <v>42.963871813165916</v>
      </c>
      <c r="H499" s="23" t="str">
        <f t="shared" ca="1" si="34"/>
        <v>41-50</v>
      </c>
      <c r="I499" s="24" t="s">
        <v>209</v>
      </c>
      <c r="J499" s="24" t="s">
        <v>84</v>
      </c>
      <c r="K499" s="24" t="s">
        <v>66</v>
      </c>
      <c r="L499" s="24" t="s">
        <v>44</v>
      </c>
      <c r="M499" s="24" t="s">
        <v>45</v>
      </c>
      <c r="N499" s="23">
        <v>10</v>
      </c>
      <c r="O499" s="22" t="str">
        <f>VLOOKUP(A499,[1]CustomerAddress!$A$1:$F$3997,2)</f>
        <v>470 Bunting Center</v>
      </c>
      <c r="P499" s="22">
        <f>VLOOKUP(A499,[1]CustomerAddress!$A$1:$F$3997,3)</f>
        <v>2447</v>
      </c>
      <c r="Q499" s="22" t="str">
        <f>VLOOKUP(A499,[1]CustomerAddress!$A$1:$F$3997,4)</f>
        <v>NSW</v>
      </c>
      <c r="R499" s="22" t="str">
        <f>VLOOKUP(A499,[1]CustomerAddress!$A$1:$F$3997,5)</f>
        <v>Australia</v>
      </c>
      <c r="S499" s="22">
        <f>VLOOKUP(A499,[1]CustomerAddress!$A$1:$F$3997,6)</f>
        <v>3</v>
      </c>
      <c r="T499" s="22" t="str">
        <f>VLOOKUP(A499,Labels!$A$5:$I$3497,9)</f>
        <v>Very Loyal</v>
      </c>
    </row>
    <row r="500" spans="1:20" s="22" customFormat="1" ht="15.75" customHeight="1" x14ac:dyDescent="0.25">
      <c r="A500" s="23">
        <v>499</v>
      </c>
      <c r="B500" s="24" t="s">
        <v>1168</v>
      </c>
      <c r="C500" s="24" t="s">
        <v>1169</v>
      </c>
      <c r="D500" s="24" t="s">
        <v>48</v>
      </c>
      <c r="E500" s="23">
        <v>39</v>
      </c>
      <c r="F500" s="25">
        <v>22355</v>
      </c>
      <c r="G500" s="23">
        <f t="shared" ca="1" si="32"/>
        <v>60.100858114535775</v>
      </c>
      <c r="H500" s="23" t="str">
        <f t="shared" ca="1" si="34"/>
        <v>61-70</v>
      </c>
      <c r="I500" s="24" t="s">
        <v>699</v>
      </c>
      <c r="J500" s="24" t="s">
        <v>50</v>
      </c>
      <c r="K500" s="24" t="s">
        <v>62</v>
      </c>
      <c r="L500" s="24" t="s">
        <v>44</v>
      </c>
      <c r="M500" s="24" t="s">
        <v>57</v>
      </c>
      <c r="N500" s="23">
        <v>19</v>
      </c>
      <c r="O500" s="22" t="str">
        <f>VLOOKUP(A500,[1]CustomerAddress!$A$1:$F$3997,2)</f>
        <v>02 Boyd Crossing</v>
      </c>
      <c r="P500" s="22">
        <f>VLOOKUP(A500,[1]CustomerAddress!$A$1:$F$3997,3)</f>
        <v>3143</v>
      </c>
      <c r="Q500" s="22" t="str">
        <f>VLOOKUP(A500,[1]CustomerAddress!$A$1:$F$3997,4)</f>
        <v>VIC</v>
      </c>
      <c r="R500" s="22" t="str">
        <f>VLOOKUP(A500,[1]CustomerAddress!$A$1:$F$3997,5)</f>
        <v>Australia</v>
      </c>
      <c r="S500" s="22">
        <f>VLOOKUP(A500,[1]CustomerAddress!$A$1:$F$3997,6)</f>
        <v>7</v>
      </c>
      <c r="T500" s="22" t="str">
        <f>VLOOKUP(A500,Labels!$A$5:$I$3497,9)</f>
        <v>Losing Customer</v>
      </c>
    </row>
    <row r="501" spans="1:20" s="22" customFormat="1" ht="15.75" customHeight="1" x14ac:dyDescent="0.25">
      <c r="A501" s="23">
        <v>500</v>
      </c>
      <c r="B501" s="24" t="s">
        <v>1170</v>
      </c>
      <c r="C501" s="24" t="s">
        <v>1171</v>
      </c>
      <c r="D501" s="24" t="s">
        <v>48</v>
      </c>
      <c r="E501" s="23">
        <v>19</v>
      </c>
      <c r="F501" s="25">
        <v>33705</v>
      </c>
      <c r="G501" s="23">
        <f t="shared" ca="1" si="32"/>
        <v>29.00496770357687</v>
      </c>
      <c r="H501" s="23" t="str">
        <f t="shared" ca="1" si="34"/>
        <v>21-30</v>
      </c>
      <c r="I501" s="24" t="s">
        <v>53</v>
      </c>
      <c r="J501" s="24" t="s">
        <v>65</v>
      </c>
      <c r="K501" s="24" t="s">
        <v>62</v>
      </c>
      <c r="L501" s="24" t="s">
        <v>44</v>
      </c>
      <c r="M501" s="24" t="s">
        <v>45</v>
      </c>
      <c r="N501" s="23">
        <v>10</v>
      </c>
      <c r="O501" s="22" t="str">
        <f>VLOOKUP(A501,[1]CustomerAddress!$A$1:$F$3997,2)</f>
        <v>2639 Brown Road</v>
      </c>
      <c r="P501" s="22">
        <f>VLOOKUP(A501,[1]CustomerAddress!$A$1:$F$3997,3)</f>
        <v>3910</v>
      </c>
      <c r="Q501" s="22" t="str">
        <f>VLOOKUP(A501,[1]CustomerAddress!$A$1:$F$3997,4)</f>
        <v>VIC</v>
      </c>
      <c r="R501" s="22" t="str">
        <f>VLOOKUP(A501,[1]CustomerAddress!$A$1:$F$3997,5)</f>
        <v>Australia</v>
      </c>
      <c r="S501" s="22">
        <f>VLOOKUP(A501,[1]CustomerAddress!$A$1:$F$3997,6)</f>
        <v>7</v>
      </c>
      <c r="T501" s="22" t="str">
        <f>VLOOKUP(A501,Labels!$A$5:$I$3497,9)</f>
        <v>Potential Customer</v>
      </c>
    </row>
    <row r="502" spans="1:20" s="22" customFormat="1" ht="15.75" customHeight="1" x14ac:dyDescent="0.25">
      <c r="A502" s="23">
        <v>501</v>
      </c>
      <c r="B502" s="24" t="s">
        <v>1172</v>
      </c>
      <c r="C502" s="24" t="s">
        <v>1173</v>
      </c>
      <c r="D502" s="24" t="s">
        <v>40</v>
      </c>
      <c r="E502" s="23">
        <v>94</v>
      </c>
      <c r="F502" s="25">
        <v>28286</v>
      </c>
      <c r="G502" s="23">
        <f t="shared" ca="1" si="32"/>
        <v>43.851543046042629</v>
      </c>
      <c r="H502" s="23" t="str">
        <f t="shared" ca="1" si="34"/>
        <v>41-50</v>
      </c>
      <c r="I502" s="24" t="s">
        <v>799</v>
      </c>
      <c r="J502" s="24" t="s">
        <v>61</v>
      </c>
      <c r="K502" s="24" t="s">
        <v>66</v>
      </c>
      <c r="L502" s="24" t="s">
        <v>44</v>
      </c>
      <c r="M502" s="24" t="s">
        <v>57</v>
      </c>
      <c r="N502" s="23">
        <v>19</v>
      </c>
      <c r="O502" s="22" t="str">
        <f>VLOOKUP(A502,[1]CustomerAddress!$A$1:$F$3997,2)</f>
        <v>0897 Little Fleur Way</v>
      </c>
      <c r="P502" s="22">
        <f>VLOOKUP(A502,[1]CustomerAddress!$A$1:$F$3997,3)</f>
        <v>3621</v>
      </c>
      <c r="Q502" s="22" t="str">
        <f>VLOOKUP(A502,[1]CustomerAddress!$A$1:$F$3997,4)</f>
        <v>VIC</v>
      </c>
      <c r="R502" s="22" t="str">
        <f>VLOOKUP(A502,[1]CustomerAddress!$A$1:$F$3997,5)</f>
        <v>Australia</v>
      </c>
      <c r="S502" s="22">
        <f>VLOOKUP(A502,[1]CustomerAddress!$A$1:$F$3997,6)</f>
        <v>8</v>
      </c>
      <c r="T502" s="22" t="str">
        <f>VLOOKUP(A502,Labels!$A$5:$I$3497,9)</f>
        <v>Lost Customer</v>
      </c>
    </row>
    <row r="503" spans="1:20" s="22" customFormat="1" ht="15.75" customHeight="1" x14ac:dyDescent="0.25">
      <c r="A503" s="23">
        <v>502</v>
      </c>
      <c r="B503" s="24" t="s">
        <v>1174</v>
      </c>
      <c r="C503" s="24" t="s">
        <v>1175</v>
      </c>
      <c r="D503" s="24" t="s">
        <v>40</v>
      </c>
      <c r="E503" s="23">
        <v>39</v>
      </c>
      <c r="F503" s="25">
        <v>25926</v>
      </c>
      <c r="G503" s="23">
        <f t="shared" ca="1" si="32"/>
        <v>50.317296470700157</v>
      </c>
      <c r="H503" s="23" t="str">
        <f t="shared" ca="1" si="34"/>
        <v>51-60</v>
      </c>
      <c r="I503" s="24" t="s">
        <v>248</v>
      </c>
      <c r="J503" s="24" t="s">
        <v>84</v>
      </c>
      <c r="K503" s="24" t="s">
        <v>43</v>
      </c>
      <c r="L503" s="24" t="s">
        <v>44</v>
      </c>
      <c r="M503" s="24" t="s">
        <v>57</v>
      </c>
      <c r="N503" s="23">
        <v>18</v>
      </c>
      <c r="O503" s="22" t="str">
        <f>VLOOKUP(A503,[1]CustomerAddress!$A$1:$F$3997,2)</f>
        <v>353 Stuart Trail</v>
      </c>
      <c r="P503" s="22">
        <f>VLOOKUP(A503,[1]CustomerAddress!$A$1:$F$3997,3)</f>
        <v>4702</v>
      </c>
      <c r="Q503" s="22" t="str">
        <f>VLOOKUP(A503,[1]CustomerAddress!$A$1:$F$3997,4)</f>
        <v>QLD</v>
      </c>
      <c r="R503" s="22" t="str">
        <f>VLOOKUP(A503,[1]CustomerAddress!$A$1:$F$3997,5)</f>
        <v>Australia</v>
      </c>
      <c r="S503" s="22">
        <f>VLOOKUP(A503,[1]CustomerAddress!$A$1:$F$3997,6)</f>
        <v>3</v>
      </c>
      <c r="T503" s="22" t="str">
        <f>VLOOKUP(A503,Labels!$A$5:$I$3497,9)</f>
        <v>Evasive Customer</v>
      </c>
    </row>
    <row r="504" spans="1:20" s="22" customFormat="1" ht="15.75" customHeight="1" x14ac:dyDescent="0.25">
      <c r="A504" s="23">
        <v>503</v>
      </c>
      <c r="B504" s="24" t="s">
        <v>1176</v>
      </c>
      <c r="C504" s="24" t="s">
        <v>1177</v>
      </c>
      <c r="D504" s="24" t="s">
        <v>48</v>
      </c>
      <c r="E504" s="23">
        <v>87</v>
      </c>
      <c r="F504" s="25">
        <v>32708</v>
      </c>
      <c r="G504" s="23">
        <f t="shared" ca="1" si="32"/>
        <v>31.736474552891941</v>
      </c>
      <c r="H504" s="23" t="str">
        <f t="shared" ca="1" si="34"/>
        <v>31-40</v>
      </c>
      <c r="I504" s="24" t="s">
        <v>683</v>
      </c>
      <c r="J504" s="24" t="s">
        <v>42</v>
      </c>
      <c r="K504" s="24" t="s">
        <v>62</v>
      </c>
      <c r="L504" s="24" t="s">
        <v>44</v>
      </c>
      <c r="M504" s="24" t="s">
        <v>45</v>
      </c>
      <c r="N504" s="23">
        <v>10</v>
      </c>
      <c r="O504" s="22" t="str">
        <f>VLOOKUP(A504,[1]CustomerAddress!$A$1:$F$3997,2)</f>
        <v>9 Rowland Road</v>
      </c>
      <c r="P504" s="22">
        <f>VLOOKUP(A504,[1]CustomerAddress!$A$1:$F$3997,3)</f>
        <v>2133</v>
      </c>
      <c r="Q504" s="22" t="str">
        <f>VLOOKUP(A504,[1]CustomerAddress!$A$1:$F$3997,4)</f>
        <v>NSW</v>
      </c>
      <c r="R504" s="22" t="str">
        <f>VLOOKUP(A504,[1]CustomerAddress!$A$1:$F$3997,5)</f>
        <v>Australia</v>
      </c>
      <c r="S504" s="22">
        <f>VLOOKUP(A504,[1]CustomerAddress!$A$1:$F$3997,6)</f>
        <v>10</v>
      </c>
      <c r="T504" s="22" t="str">
        <f>VLOOKUP(A504,Labels!$A$5:$I$3497,9)</f>
        <v>Almost Lost Customer</v>
      </c>
    </row>
    <row r="505" spans="1:20" s="22" customFormat="1" ht="15.75" customHeight="1" x14ac:dyDescent="0.25">
      <c r="A505" s="23">
        <v>504</v>
      </c>
      <c r="B505" s="24" t="s">
        <v>1178</v>
      </c>
      <c r="C505" s="24" t="s">
        <v>1179</v>
      </c>
      <c r="D505" s="24" t="s">
        <v>48</v>
      </c>
      <c r="E505" s="23">
        <v>93</v>
      </c>
      <c r="F505" s="25">
        <v>34814</v>
      </c>
      <c r="G505" s="23">
        <f t="shared" ca="1" si="32"/>
        <v>25.966611539193309</v>
      </c>
      <c r="H505" s="23" t="str">
        <f t="shared" ca="1" si="34"/>
        <v>21-30</v>
      </c>
      <c r="I505" s="24" t="s">
        <v>425</v>
      </c>
      <c r="J505" s="24" t="s">
        <v>84</v>
      </c>
      <c r="K505" s="24" t="s">
        <v>66</v>
      </c>
      <c r="L505" s="24" t="s">
        <v>44</v>
      </c>
      <c r="M505" s="24" t="s">
        <v>45</v>
      </c>
      <c r="N505" s="23">
        <v>7</v>
      </c>
      <c r="O505" s="22" t="str">
        <f>VLOOKUP(A505,[1]CustomerAddress!$A$1:$F$3997,2)</f>
        <v>830 Summit Center</v>
      </c>
      <c r="P505" s="22">
        <f>VLOOKUP(A505,[1]CustomerAddress!$A$1:$F$3997,3)</f>
        <v>3075</v>
      </c>
      <c r="Q505" s="22" t="str">
        <f>VLOOKUP(A505,[1]CustomerAddress!$A$1:$F$3997,4)</f>
        <v>VIC</v>
      </c>
      <c r="R505" s="22" t="str">
        <f>VLOOKUP(A505,[1]CustomerAddress!$A$1:$F$3997,5)</f>
        <v>Australia</v>
      </c>
      <c r="S505" s="22">
        <f>VLOOKUP(A505,[1]CustomerAddress!$A$1:$F$3997,6)</f>
        <v>7</v>
      </c>
      <c r="T505" s="22" t="str">
        <f>VLOOKUP(A505,Labels!$A$5:$I$3497,9)</f>
        <v>Almost Lost Customer</v>
      </c>
    </row>
    <row r="506" spans="1:20" s="22" customFormat="1" ht="15.75" customHeight="1" x14ac:dyDescent="0.25">
      <c r="A506" s="23">
        <v>505</v>
      </c>
      <c r="B506" s="24" t="s">
        <v>1180</v>
      </c>
      <c r="C506" s="24" t="s">
        <v>1181</v>
      </c>
      <c r="D506" s="24" t="s">
        <v>40</v>
      </c>
      <c r="E506" s="23">
        <v>40</v>
      </c>
      <c r="F506" s="25">
        <v>24442</v>
      </c>
      <c r="G506" s="23">
        <f t="shared" ca="1" si="32"/>
        <v>54.383049895357694</v>
      </c>
      <c r="H506" s="23" t="str">
        <f t="shared" ca="1" si="34"/>
        <v>51-60</v>
      </c>
      <c r="J506" s="24" t="s">
        <v>61</v>
      </c>
      <c r="K506" s="24" t="s">
        <v>66</v>
      </c>
      <c r="L506" s="24" t="s">
        <v>44</v>
      </c>
      <c r="M506" s="24" t="s">
        <v>45</v>
      </c>
      <c r="N506" s="23">
        <v>10</v>
      </c>
      <c r="O506" s="22" t="str">
        <f>VLOOKUP(A506,[1]CustomerAddress!$A$1:$F$3997,2)</f>
        <v>4754 Moulton Alley</v>
      </c>
      <c r="P506" s="22">
        <f>VLOOKUP(A506,[1]CustomerAddress!$A$1:$F$3997,3)</f>
        <v>2069</v>
      </c>
      <c r="Q506" s="22" t="str">
        <f>VLOOKUP(A506,[1]CustomerAddress!$A$1:$F$3997,4)</f>
        <v>NSW</v>
      </c>
      <c r="R506" s="22" t="str">
        <f>VLOOKUP(A506,[1]CustomerAddress!$A$1:$F$3997,5)</f>
        <v>Australia</v>
      </c>
      <c r="S506" s="22">
        <f>VLOOKUP(A506,[1]CustomerAddress!$A$1:$F$3997,6)</f>
        <v>9</v>
      </c>
      <c r="T506" s="22" t="str">
        <f>VLOOKUP(A506,Labels!$A$5:$I$3497,9)</f>
        <v>Becoming Loyal</v>
      </c>
    </row>
    <row r="507" spans="1:20" s="22" customFormat="1" ht="15.75" customHeight="1" x14ac:dyDescent="0.25">
      <c r="A507" s="23">
        <v>506</v>
      </c>
      <c r="B507" s="24" t="s">
        <v>1182</v>
      </c>
      <c r="C507" s="24" t="s">
        <v>1183</v>
      </c>
      <c r="D507" s="24" t="s">
        <v>40</v>
      </c>
      <c r="E507" s="23">
        <v>43</v>
      </c>
      <c r="F507" s="25">
        <v>31092</v>
      </c>
      <c r="G507" s="23">
        <f t="shared" ca="1" si="32"/>
        <v>36.163871813165912</v>
      </c>
      <c r="H507" s="23" t="str">
        <f t="shared" ca="1" si="34"/>
        <v>31-40</v>
      </c>
      <c r="I507" s="24" t="s">
        <v>1184</v>
      </c>
      <c r="J507" s="24" t="s">
        <v>65</v>
      </c>
      <c r="K507" s="24" t="s">
        <v>43</v>
      </c>
      <c r="L507" s="24" t="s">
        <v>44</v>
      </c>
      <c r="M507" s="24" t="s">
        <v>57</v>
      </c>
      <c r="N507" s="23">
        <v>21</v>
      </c>
      <c r="O507" s="22" t="str">
        <f>VLOOKUP(A507,[1]CustomerAddress!$A$1:$F$3997,2)</f>
        <v>808 Debra Center</v>
      </c>
      <c r="P507" s="22">
        <f>VLOOKUP(A507,[1]CustomerAddress!$A$1:$F$3997,3)</f>
        <v>3911</v>
      </c>
      <c r="Q507" s="22" t="str">
        <f>VLOOKUP(A507,[1]CustomerAddress!$A$1:$F$3997,4)</f>
        <v>VIC</v>
      </c>
      <c r="R507" s="22" t="str">
        <f>VLOOKUP(A507,[1]CustomerAddress!$A$1:$F$3997,5)</f>
        <v>Australia</v>
      </c>
      <c r="S507" s="22">
        <f>VLOOKUP(A507,[1]CustomerAddress!$A$1:$F$3997,6)</f>
        <v>10</v>
      </c>
      <c r="T507" s="22" t="str">
        <f>VLOOKUP(A507,Labels!$A$5:$I$3497,9)</f>
        <v>Losing Customer</v>
      </c>
    </row>
    <row r="508" spans="1:20" s="22" customFormat="1" ht="15.75" hidden="1" customHeight="1" x14ac:dyDescent="0.25">
      <c r="A508" s="23">
        <v>507</v>
      </c>
      <c r="B508" s="24" t="s">
        <v>1185</v>
      </c>
      <c r="C508" s="24" t="s">
        <v>1186</v>
      </c>
      <c r="D508" s="24" t="s">
        <v>40</v>
      </c>
      <c r="E508" s="23">
        <v>98</v>
      </c>
      <c r="F508" s="25">
        <v>26119</v>
      </c>
      <c r="G508" s="23">
        <f t="shared" ca="1" si="32"/>
        <v>49.788529347412485</v>
      </c>
      <c r="H508" s="23"/>
      <c r="J508" s="24" t="s">
        <v>42</v>
      </c>
      <c r="K508" s="24" t="s">
        <v>43</v>
      </c>
      <c r="L508" s="24" t="s">
        <v>44</v>
      </c>
      <c r="M508" s="24" t="s">
        <v>57</v>
      </c>
      <c r="N508" s="23">
        <v>7</v>
      </c>
    </row>
    <row r="509" spans="1:20" s="22" customFormat="1" ht="15.75" hidden="1" customHeight="1" x14ac:dyDescent="0.25">
      <c r="A509" s="23">
        <v>508</v>
      </c>
      <c r="B509" s="24" t="s">
        <v>1187</v>
      </c>
      <c r="C509" s="24" t="s">
        <v>1188</v>
      </c>
      <c r="D509" s="24" t="s">
        <v>40</v>
      </c>
      <c r="E509" s="23">
        <v>94</v>
      </c>
      <c r="F509" s="25">
        <v>25951</v>
      </c>
      <c r="G509" s="23">
        <f t="shared" ca="1" si="32"/>
        <v>50.248803320015227</v>
      </c>
      <c r="H509" s="23"/>
      <c r="I509" s="24" t="s">
        <v>108</v>
      </c>
      <c r="J509" s="24" t="s">
        <v>54</v>
      </c>
      <c r="K509" s="24" t="s">
        <v>43</v>
      </c>
      <c r="L509" s="24" t="s">
        <v>44</v>
      </c>
      <c r="M509" s="24" t="s">
        <v>45</v>
      </c>
      <c r="N509" s="23">
        <v>11</v>
      </c>
    </row>
    <row r="510" spans="1:20" s="22" customFormat="1" ht="15.75" customHeight="1" x14ac:dyDescent="0.25">
      <c r="A510" s="23">
        <v>509</v>
      </c>
      <c r="B510" s="24" t="s">
        <v>1189</v>
      </c>
      <c r="C510" s="24" t="s">
        <v>1190</v>
      </c>
      <c r="D510" s="24" t="s">
        <v>48</v>
      </c>
      <c r="E510" s="23">
        <v>64</v>
      </c>
      <c r="F510" s="25">
        <v>29073</v>
      </c>
      <c r="G510" s="23">
        <f t="shared" ca="1" si="32"/>
        <v>41.695378662480984</v>
      </c>
      <c r="H510" s="23" t="str">
        <f t="shared" ref="H510:H513" ca="1" si="35">IF(G510&lt;=10,"0-10",IF(AND(G510&gt;10,G510&lt;=20),"11-20",IF(AND(G510&gt;20,G510&lt;=30),"21-30",IF(AND(G510&gt;30,G510&lt;=40),"31-40",IF(AND(G510&gt;40,G510&lt;=50),"41-50",IF(AND(G510&gt;50,G510&lt;=60),"51-60",IF(AND(G510&gt;60,G510&lt;=70),"61-70",IF(AND(G510&gt;70,G510&lt;=80),"71-80",IF(AND(G510&gt;80,G510&lt;=90),"81-90",IF(G510&gt;90,"91-100"))))))))))</f>
        <v>41-50</v>
      </c>
      <c r="I510" s="24" t="s">
        <v>1191</v>
      </c>
      <c r="J510" s="24" t="s">
        <v>50</v>
      </c>
      <c r="K510" s="24" t="s">
        <v>62</v>
      </c>
      <c r="L510" s="24" t="s">
        <v>44</v>
      </c>
      <c r="M510" s="24" t="s">
        <v>45</v>
      </c>
      <c r="N510" s="23">
        <v>21</v>
      </c>
      <c r="O510" s="22" t="str">
        <f>VLOOKUP(A510,[1]CustomerAddress!$A$1:$F$3997,2)</f>
        <v>9 Bayside Hill</v>
      </c>
      <c r="P510" s="22">
        <f>VLOOKUP(A510,[1]CustomerAddress!$A$1:$F$3997,3)</f>
        <v>4123</v>
      </c>
      <c r="Q510" s="22" t="str">
        <f>VLOOKUP(A510,[1]CustomerAddress!$A$1:$F$3997,4)</f>
        <v>QLD</v>
      </c>
      <c r="R510" s="22" t="str">
        <f>VLOOKUP(A510,[1]CustomerAddress!$A$1:$F$3997,5)</f>
        <v>Australia</v>
      </c>
      <c r="S510" s="22">
        <f>VLOOKUP(A510,[1]CustomerAddress!$A$1:$F$3997,6)</f>
        <v>6</v>
      </c>
      <c r="T510" s="22" t="str">
        <f>VLOOKUP(A510,Labels!$A$5:$I$3497,9)</f>
        <v>Almost Lost Customer</v>
      </c>
    </row>
    <row r="511" spans="1:20" s="22" customFormat="1" ht="15.75" customHeight="1" x14ac:dyDescent="0.25">
      <c r="A511" s="23">
        <v>510</v>
      </c>
      <c r="B511" s="24" t="s">
        <v>1192</v>
      </c>
      <c r="C511" s="24" t="s">
        <v>1193</v>
      </c>
      <c r="D511" s="24" t="s">
        <v>40</v>
      </c>
      <c r="E511" s="23">
        <v>61</v>
      </c>
      <c r="F511" s="25">
        <v>33770</v>
      </c>
      <c r="G511" s="23">
        <f t="shared" ca="1" si="32"/>
        <v>28.82688551179605</v>
      </c>
      <c r="H511" s="23" t="str">
        <f t="shared" ca="1" si="35"/>
        <v>21-30</v>
      </c>
      <c r="J511" s="24" t="s">
        <v>61</v>
      </c>
      <c r="K511" s="24" t="s">
        <v>43</v>
      </c>
      <c r="L511" s="24" t="s">
        <v>44</v>
      </c>
      <c r="M511" s="24" t="s">
        <v>57</v>
      </c>
      <c r="N511" s="23">
        <v>2</v>
      </c>
      <c r="O511" s="22" t="str">
        <f>VLOOKUP(A511,[1]CustomerAddress!$A$1:$F$3997,2)</f>
        <v>20373 Kensington Pass</v>
      </c>
      <c r="P511" s="22">
        <f>VLOOKUP(A511,[1]CustomerAddress!$A$1:$F$3997,3)</f>
        <v>2151</v>
      </c>
      <c r="Q511" s="22" t="str">
        <f>VLOOKUP(A511,[1]CustomerAddress!$A$1:$F$3997,4)</f>
        <v>NSW</v>
      </c>
      <c r="R511" s="22" t="str">
        <f>VLOOKUP(A511,[1]CustomerAddress!$A$1:$F$3997,5)</f>
        <v>Australia</v>
      </c>
      <c r="S511" s="22">
        <f>VLOOKUP(A511,[1]CustomerAddress!$A$1:$F$3997,6)</f>
        <v>8</v>
      </c>
      <c r="T511" s="22" t="str">
        <f>VLOOKUP(A511,Labels!$A$5:$I$3497,9)</f>
        <v>Almost Lost Customer</v>
      </c>
    </row>
    <row r="512" spans="1:20" s="22" customFormat="1" ht="15.75" customHeight="1" x14ac:dyDescent="0.25">
      <c r="A512" s="23">
        <v>511</v>
      </c>
      <c r="B512" s="24" t="s">
        <v>792</v>
      </c>
      <c r="C512" s="24" t="s">
        <v>1194</v>
      </c>
      <c r="D512" s="24" t="s">
        <v>40</v>
      </c>
      <c r="E512" s="23">
        <v>92</v>
      </c>
      <c r="F512" s="25">
        <v>30287</v>
      </c>
      <c r="G512" s="23">
        <f t="shared" ca="1" si="32"/>
        <v>38.369351265220708</v>
      </c>
      <c r="H512" s="23" t="str">
        <f t="shared" ca="1" si="35"/>
        <v>31-40</v>
      </c>
      <c r="I512" s="24" t="s">
        <v>683</v>
      </c>
      <c r="J512" s="24" t="s">
        <v>42</v>
      </c>
      <c r="K512" s="24" t="s">
        <v>66</v>
      </c>
      <c r="L512" s="24" t="s">
        <v>44</v>
      </c>
      <c r="M512" s="24" t="s">
        <v>57</v>
      </c>
      <c r="N512" s="23">
        <v>10</v>
      </c>
      <c r="O512" s="22" t="str">
        <f>VLOOKUP(A512,[1]CustomerAddress!$A$1:$F$3997,2)</f>
        <v>7 Hooker Place</v>
      </c>
      <c r="P512" s="22">
        <f>VLOOKUP(A512,[1]CustomerAddress!$A$1:$F$3997,3)</f>
        <v>2428</v>
      </c>
      <c r="Q512" s="22" t="str">
        <f>VLOOKUP(A512,[1]CustomerAddress!$A$1:$F$3997,4)</f>
        <v>NSW</v>
      </c>
      <c r="R512" s="22" t="str">
        <f>VLOOKUP(A512,[1]CustomerAddress!$A$1:$F$3997,5)</f>
        <v>Australia</v>
      </c>
      <c r="S512" s="22">
        <f>VLOOKUP(A512,[1]CustomerAddress!$A$1:$F$3997,6)</f>
        <v>3</v>
      </c>
      <c r="T512" s="22" t="str">
        <f>VLOOKUP(A512,Labels!$A$5:$I$3497,9)</f>
        <v>Becoming Loyal</v>
      </c>
    </row>
    <row r="513" spans="1:20" s="22" customFormat="1" ht="15.75" customHeight="1" x14ac:dyDescent="0.25">
      <c r="A513" s="23">
        <v>512</v>
      </c>
      <c r="B513" s="24" t="s">
        <v>1195</v>
      </c>
      <c r="C513" s="24" t="s">
        <v>1196</v>
      </c>
      <c r="D513" s="24" t="s">
        <v>48</v>
      </c>
      <c r="E513" s="23">
        <v>76</v>
      </c>
      <c r="F513" s="25">
        <v>20194</v>
      </c>
      <c r="G513" s="23">
        <f t="shared" ca="1" si="32"/>
        <v>66.021406059741253</v>
      </c>
      <c r="H513" s="23" t="str">
        <f t="shared" ca="1" si="35"/>
        <v>61-70</v>
      </c>
      <c r="I513" s="24" t="s">
        <v>314</v>
      </c>
      <c r="J513" s="24" t="s">
        <v>50</v>
      </c>
      <c r="K513" s="24" t="s">
        <v>43</v>
      </c>
      <c r="L513" s="24" t="s">
        <v>44</v>
      </c>
      <c r="M513" s="24" t="s">
        <v>57</v>
      </c>
      <c r="N513" s="23">
        <v>6</v>
      </c>
      <c r="O513" s="22" t="str">
        <f>VLOOKUP(A513,[1]CustomerAddress!$A$1:$F$3997,2)</f>
        <v>089 Old Shore Point</v>
      </c>
      <c r="P513" s="22">
        <f>VLOOKUP(A513,[1]CustomerAddress!$A$1:$F$3997,3)</f>
        <v>3156</v>
      </c>
      <c r="Q513" s="22" t="str">
        <f>VLOOKUP(A513,[1]CustomerAddress!$A$1:$F$3997,4)</f>
        <v>VIC</v>
      </c>
      <c r="R513" s="22" t="str">
        <f>VLOOKUP(A513,[1]CustomerAddress!$A$1:$F$3997,5)</f>
        <v>Australia</v>
      </c>
      <c r="S513" s="22">
        <f>VLOOKUP(A513,[1]CustomerAddress!$A$1:$F$3997,6)</f>
        <v>8</v>
      </c>
      <c r="T513" s="22" t="str">
        <f>VLOOKUP(A513,Labels!$A$5:$I$3497,9)</f>
        <v>Lost Customer</v>
      </c>
    </row>
    <row r="514" spans="1:20" s="22" customFormat="1" ht="15.75" hidden="1" customHeight="1" x14ac:dyDescent="0.25">
      <c r="A514" s="23">
        <v>513</v>
      </c>
      <c r="B514" s="24" t="s">
        <v>1197</v>
      </c>
      <c r="C514" s="24" t="s">
        <v>1198</v>
      </c>
      <c r="D514" s="24" t="s">
        <v>147</v>
      </c>
      <c r="E514" s="23">
        <v>30</v>
      </c>
      <c r="F514" s="25"/>
      <c r="G514" s="23"/>
      <c r="H514" s="23"/>
      <c r="I514" s="24" t="s">
        <v>596</v>
      </c>
      <c r="J514" s="24" t="s">
        <v>56</v>
      </c>
      <c r="K514" s="24" t="s">
        <v>43</v>
      </c>
      <c r="L514" s="24" t="s">
        <v>44</v>
      </c>
      <c r="M514" s="24" t="s">
        <v>57</v>
      </c>
      <c r="N514" s="23"/>
    </row>
    <row r="515" spans="1:20" s="22" customFormat="1" ht="15.75" customHeight="1" x14ac:dyDescent="0.25">
      <c r="A515" s="23">
        <v>514</v>
      </c>
      <c r="B515" s="24" t="s">
        <v>1199</v>
      </c>
      <c r="D515" s="24" t="s">
        <v>48</v>
      </c>
      <c r="E515" s="23">
        <v>9</v>
      </c>
      <c r="F515" s="25">
        <v>35236</v>
      </c>
      <c r="G515" s="23">
        <f t="shared" ref="G515:G526" ca="1" si="36">(NOW()-F515)/365</f>
        <v>24.810447155631667</v>
      </c>
      <c r="H515" s="23" t="str">
        <f t="shared" ref="H515:H518" ca="1" si="37">IF(G515&lt;=10,"0-10",IF(AND(G515&gt;10,G515&lt;=20),"11-20",IF(AND(G515&gt;20,G515&lt;=30),"21-30",IF(AND(G515&gt;30,G515&lt;=40),"31-40",IF(AND(G515&gt;40,G515&lt;=50),"41-50",IF(AND(G515&gt;50,G515&lt;=60),"51-60",IF(AND(G515&gt;60,G515&lt;=70),"61-70",IF(AND(G515&gt;70,G515&lt;=80),"71-80",IF(AND(G515&gt;80,G515&lt;=90),"81-90",IF(G515&gt;90,"91-100"))))))))))</f>
        <v>21-30</v>
      </c>
      <c r="I515" s="24" t="s">
        <v>362</v>
      </c>
      <c r="J515" s="24" t="s">
        <v>50</v>
      </c>
      <c r="K515" s="24" t="s">
        <v>43</v>
      </c>
      <c r="L515" s="24" t="s">
        <v>44</v>
      </c>
      <c r="M515" s="24" t="s">
        <v>45</v>
      </c>
      <c r="N515" s="23">
        <v>4</v>
      </c>
      <c r="O515" s="22" t="str">
        <f>VLOOKUP(A515,[1]CustomerAddress!$A$1:$F$3997,2)</f>
        <v>08501 Kropf Trail</v>
      </c>
      <c r="P515" s="22">
        <f>VLOOKUP(A515,[1]CustomerAddress!$A$1:$F$3997,3)</f>
        <v>3152</v>
      </c>
      <c r="Q515" s="22" t="str">
        <f>VLOOKUP(A515,[1]CustomerAddress!$A$1:$F$3997,4)</f>
        <v>VIC</v>
      </c>
      <c r="R515" s="22" t="str">
        <f>VLOOKUP(A515,[1]CustomerAddress!$A$1:$F$3997,5)</f>
        <v>Australia</v>
      </c>
      <c r="S515" s="22">
        <f>VLOOKUP(A515,[1]CustomerAddress!$A$1:$F$3997,6)</f>
        <v>10</v>
      </c>
      <c r="T515" s="22" t="str">
        <f>VLOOKUP(A515,Labels!$A$5:$I$3497,9)</f>
        <v>Evasive Customer</v>
      </c>
    </row>
    <row r="516" spans="1:20" s="22" customFormat="1" ht="15.75" customHeight="1" x14ac:dyDescent="0.25">
      <c r="A516" s="23">
        <v>515</v>
      </c>
      <c r="B516" s="24" t="s">
        <v>1200</v>
      </c>
      <c r="C516" s="24" t="s">
        <v>1201</v>
      </c>
      <c r="D516" s="24" t="s">
        <v>40</v>
      </c>
      <c r="E516" s="23">
        <v>55</v>
      </c>
      <c r="F516" s="25">
        <v>32755</v>
      </c>
      <c r="G516" s="23">
        <f t="shared" ca="1" si="36"/>
        <v>31.607707429604268</v>
      </c>
      <c r="H516" s="23" t="str">
        <f t="shared" ca="1" si="37"/>
        <v>31-40</v>
      </c>
      <c r="I516" s="24" t="s">
        <v>223</v>
      </c>
      <c r="J516" s="24" t="s">
        <v>56</v>
      </c>
      <c r="K516" s="24" t="s">
        <v>66</v>
      </c>
      <c r="L516" s="24" t="s">
        <v>44</v>
      </c>
      <c r="M516" s="24" t="s">
        <v>57</v>
      </c>
      <c r="N516" s="23">
        <v>8</v>
      </c>
      <c r="O516" s="22" t="str">
        <f>VLOOKUP(A516,[1]CustomerAddress!$A$1:$F$3997,2)</f>
        <v>12845 Paget Lane</v>
      </c>
      <c r="P516" s="22">
        <f>VLOOKUP(A516,[1]CustomerAddress!$A$1:$F$3997,3)</f>
        <v>2026</v>
      </c>
      <c r="Q516" s="22" t="str">
        <f>VLOOKUP(A516,[1]CustomerAddress!$A$1:$F$3997,4)</f>
        <v>NSW</v>
      </c>
      <c r="R516" s="22" t="str">
        <f>VLOOKUP(A516,[1]CustomerAddress!$A$1:$F$3997,5)</f>
        <v>Australia</v>
      </c>
      <c r="S516" s="22">
        <f>VLOOKUP(A516,[1]CustomerAddress!$A$1:$F$3997,6)</f>
        <v>12</v>
      </c>
      <c r="T516" s="22" t="str">
        <f>VLOOKUP(A516,Labels!$A$5:$I$3497,9)</f>
        <v>Platinum Customer</v>
      </c>
    </row>
    <row r="517" spans="1:20" s="22" customFormat="1" ht="15.75" customHeight="1" x14ac:dyDescent="0.25">
      <c r="A517" s="23">
        <v>516</v>
      </c>
      <c r="B517" s="24" t="s">
        <v>1202</v>
      </c>
      <c r="C517" s="24" t="s">
        <v>1203</v>
      </c>
      <c r="D517" s="24" t="s">
        <v>48</v>
      </c>
      <c r="E517" s="23">
        <v>23</v>
      </c>
      <c r="F517" s="25">
        <v>21192</v>
      </c>
      <c r="G517" s="23">
        <f t="shared" ca="1" si="36"/>
        <v>63.287159484398792</v>
      </c>
      <c r="H517" s="23" t="str">
        <f t="shared" ca="1" si="37"/>
        <v>61-70</v>
      </c>
      <c r="I517" s="24" t="s">
        <v>425</v>
      </c>
      <c r="J517" s="24" t="s">
        <v>50</v>
      </c>
      <c r="K517" s="24" t="s">
        <v>43</v>
      </c>
      <c r="L517" s="24" t="s">
        <v>44</v>
      </c>
      <c r="M517" s="24" t="s">
        <v>57</v>
      </c>
      <c r="N517" s="23">
        <v>20</v>
      </c>
      <c r="O517" s="22" t="str">
        <f>VLOOKUP(A517,[1]CustomerAddress!$A$1:$F$3997,2)</f>
        <v>1 Vidon Pass</v>
      </c>
      <c r="P517" s="22">
        <f>VLOOKUP(A517,[1]CustomerAddress!$A$1:$F$3997,3)</f>
        <v>2233</v>
      </c>
      <c r="Q517" s="22" t="str">
        <f>VLOOKUP(A517,[1]CustomerAddress!$A$1:$F$3997,4)</f>
        <v>NSW</v>
      </c>
      <c r="R517" s="22" t="str">
        <f>VLOOKUP(A517,[1]CustomerAddress!$A$1:$F$3997,5)</f>
        <v>Australia</v>
      </c>
      <c r="S517" s="22">
        <f>VLOOKUP(A517,[1]CustomerAddress!$A$1:$F$3997,6)</f>
        <v>8</v>
      </c>
      <c r="T517" s="22" t="str">
        <f>VLOOKUP(A517,Labels!$A$5:$I$3497,9)</f>
        <v>Recent Customer</v>
      </c>
    </row>
    <row r="518" spans="1:20" s="22" customFormat="1" ht="15.75" customHeight="1" x14ac:dyDescent="0.25">
      <c r="A518" s="23">
        <v>517</v>
      </c>
      <c r="B518" s="24" t="s">
        <v>1204</v>
      </c>
      <c r="C518" s="24" t="s">
        <v>1205</v>
      </c>
      <c r="D518" s="24" t="s">
        <v>40</v>
      </c>
      <c r="E518" s="23">
        <v>73</v>
      </c>
      <c r="F518" s="25">
        <v>31279</v>
      </c>
      <c r="G518" s="23">
        <f t="shared" ca="1" si="36"/>
        <v>35.651543046042626</v>
      </c>
      <c r="H518" s="23" t="str">
        <f t="shared" ca="1" si="37"/>
        <v>31-40</v>
      </c>
      <c r="I518" s="24" t="s">
        <v>212</v>
      </c>
      <c r="J518" s="24" t="s">
        <v>54</v>
      </c>
      <c r="K518" s="24" t="s">
        <v>43</v>
      </c>
      <c r="L518" s="24" t="s">
        <v>44</v>
      </c>
      <c r="M518" s="24" t="s">
        <v>45</v>
      </c>
      <c r="N518" s="23">
        <v>3</v>
      </c>
      <c r="O518" s="22" t="str">
        <f>VLOOKUP(A518,[1]CustomerAddress!$A$1:$F$3997,2)</f>
        <v>590 Hayes Court</v>
      </c>
      <c r="P518" s="22">
        <f>VLOOKUP(A518,[1]CustomerAddress!$A$1:$F$3997,3)</f>
        <v>2027</v>
      </c>
      <c r="Q518" s="22" t="str">
        <f>VLOOKUP(A518,[1]CustomerAddress!$A$1:$F$3997,4)</f>
        <v>NSW</v>
      </c>
      <c r="R518" s="22" t="str">
        <f>VLOOKUP(A518,[1]CustomerAddress!$A$1:$F$3997,5)</f>
        <v>Australia</v>
      </c>
      <c r="S518" s="22">
        <f>VLOOKUP(A518,[1]CustomerAddress!$A$1:$F$3997,6)</f>
        <v>11</v>
      </c>
      <c r="T518" s="22" t="str">
        <f>VLOOKUP(A518,Labels!$A$5:$I$3497,9)</f>
        <v>Becoming Loyal</v>
      </c>
    </row>
    <row r="519" spans="1:20" s="22" customFormat="1" ht="15.75" hidden="1" customHeight="1" x14ac:dyDescent="0.25">
      <c r="A519" s="23">
        <v>518</v>
      </c>
      <c r="B519" s="24" t="s">
        <v>1206</v>
      </c>
      <c r="C519" s="24" t="s">
        <v>1207</v>
      </c>
      <c r="D519" s="24" t="s">
        <v>48</v>
      </c>
      <c r="E519" s="23">
        <v>60</v>
      </c>
      <c r="F519" s="25">
        <v>33356</v>
      </c>
      <c r="G519" s="23">
        <f t="shared" ca="1" si="36"/>
        <v>29.961132087138516</v>
      </c>
      <c r="H519" s="23"/>
      <c r="I519" s="24" t="s">
        <v>608</v>
      </c>
      <c r="J519" s="24" t="s">
        <v>65</v>
      </c>
      <c r="K519" s="24" t="s">
        <v>43</v>
      </c>
      <c r="L519" s="24" t="s">
        <v>44</v>
      </c>
      <c r="M519" s="24" t="s">
        <v>45</v>
      </c>
      <c r="N519" s="23">
        <v>10</v>
      </c>
    </row>
    <row r="520" spans="1:20" s="22" customFormat="1" ht="15.75" customHeight="1" x14ac:dyDescent="0.25">
      <c r="A520" s="23">
        <v>519</v>
      </c>
      <c r="B520" s="24" t="s">
        <v>1208</v>
      </c>
      <c r="C520" s="24" t="s">
        <v>1209</v>
      </c>
      <c r="D520" s="24" t="s">
        <v>48</v>
      </c>
      <c r="E520" s="23">
        <v>83</v>
      </c>
      <c r="F520" s="25">
        <v>36623</v>
      </c>
      <c r="G520" s="23">
        <f t="shared" ca="1" si="36"/>
        <v>21.010447155631667</v>
      </c>
      <c r="H520" s="23" t="str">
        <f t="shared" ref="H520:H526" ca="1" si="38">IF(G520&lt;=10,"0-10",IF(AND(G520&gt;10,G520&lt;=20),"11-20",IF(AND(G520&gt;20,G520&lt;=30),"21-30",IF(AND(G520&gt;30,G520&lt;=40),"31-40",IF(AND(G520&gt;40,G520&lt;=50),"41-50",IF(AND(G520&gt;50,G520&lt;=60),"51-60",IF(AND(G520&gt;60,G520&lt;=70),"61-70",IF(AND(G520&gt;70,G520&lt;=80),"71-80",IF(AND(G520&gt;80,G520&lt;=90),"81-90",IF(G520&gt;90,"91-100"))))))))))</f>
        <v>21-30</v>
      </c>
      <c r="J520" s="24" t="s">
        <v>61</v>
      </c>
      <c r="K520" s="24" t="s">
        <v>43</v>
      </c>
      <c r="L520" s="24" t="s">
        <v>44</v>
      </c>
      <c r="M520" s="24" t="s">
        <v>45</v>
      </c>
      <c r="N520" s="23">
        <v>1</v>
      </c>
      <c r="O520" s="22" t="str">
        <f>VLOOKUP(A520,[1]CustomerAddress!$A$1:$F$3997,2)</f>
        <v>2595 Grover Drive</v>
      </c>
      <c r="P520" s="22">
        <f>VLOOKUP(A520,[1]CustomerAddress!$A$1:$F$3997,3)</f>
        <v>3124</v>
      </c>
      <c r="Q520" s="22" t="str">
        <f>VLOOKUP(A520,[1]CustomerAddress!$A$1:$F$3997,4)</f>
        <v>VIC</v>
      </c>
      <c r="R520" s="22" t="str">
        <f>VLOOKUP(A520,[1]CustomerAddress!$A$1:$F$3997,5)</f>
        <v>Australia</v>
      </c>
      <c r="S520" s="22">
        <f>VLOOKUP(A520,[1]CustomerAddress!$A$1:$F$3997,6)</f>
        <v>12</v>
      </c>
      <c r="T520" s="22" t="str">
        <f>VLOOKUP(A520,Labels!$A$5:$I$3497,9)</f>
        <v>High Risk Customer</v>
      </c>
    </row>
    <row r="521" spans="1:20" s="22" customFormat="1" ht="15.75" customHeight="1" x14ac:dyDescent="0.25">
      <c r="A521" s="23">
        <v>520</v>
      </c>
      <c r="B521" s="24" t="s">
        <v>1210</v>
      </c>
      <c r="C521" s="24" t="s">
        <v>1211</v>
      </c>
      <c r="D521" s="24" t="s">
        <v>40</v>
      </c>
      <c r="E521" s="23">
        <v>66</v>
      </c>
      <c r="F521" s="25">
        <v>23598</v>
      </c>
      <c r="G521" s="23">
        <f t="shared" ca="1" si="36"/>
        <v>56.695378662480984</v>
      </c>
      <c r="H521" s="23" t="str">
        <f t="shared" ca="1" si="38"/>
        <v>51-60</v>
      </c>
      <c r="I521" s="24" t="s">
        <v>154</v>
      </c>
      <c r="J521" s="24" t="s">
        <v>50</v>
      </c>
      <c r="K521" s="24" t="s">
        <v>62</v>
      </c>
      <c r="L521" s="24" t="s">
        <v>44</v>
      </c>
      <c r="M521" s="24" t="s">
        <v>45</v>
      </c>
      <c r="N521" s="23">
        <v>15</v>
      </c>
      <c r="O521" s="22" t="str">
        <f>VLOOKUP(A521,[1]CustomerAddress!$A$1:$F$3997,2)</f>
        <v>3169 Old Gate Point</v>
      </c>
      <c r="P521" s="22">
        <f>VLOOKUP(A521,[1]CustomerAddress!$A$1:$F$3997,3)</f>
        <v>2211</v>
      </c>
      <c r="Q521" s="22" t="str">
        <f>VLOOKUP(A521,[1]CustomerAddress!$A$1:$F$3997,4)</f>
        <v>NSW</v>
      </c>
      <c r="R521" s="22" t="str">
        <f>VLOOKUP(A521,[1]CustomerAddress!$A$1:$F$3997,5)</f>
        <v>Australia</v>
      </c>
      <c r="S521" s="22">
        <f>VLOOKUP(A521,[1]CustomerAddress!$A$1:$F$3997,6)</f>
        <v>9</v>
      </c>
      <c r="T521" s="22" t="str">
        <f>VLOOKUP(A521,Labels!$A$5:$I$3497,9)</f>
        <v>Becoming Loyal</v>
      </c>
    </row>
    <row r="522" spans="1:20" s="22" customFormat="1" ht="15.75" customHeight="1" x14ac:dyDescent="0.25">
      <c r="A522" s="23">
        <v>521</v>
      </c>
      <c r="B522" s="24" t="s">
        <v>1212</v>
      </c>
      <c r="C522" s="24" t="s">
        <v>1213</v>
      </c>
      <c r="D522" s="24" t="s">
        <v>40</v>
      </c>
      <c r="E522" s="23">
        <v>29</v>
      </c>
      <c r="F522" s="25">
        <v>28843</v>
      </c>
      <c r="G522" s="23">
        <f t="shared" ca="1" si="36"/>
        <v>42.32551564878235</v>
      </c>
      <c r="H522" s="23" t="str">
        <f t="shared" ca="1" si="38"/>
        <v>41-50</v>
      </c>
      <c r="I522" s="24" t="s">
        <v>223</v>
      </c>
      <c r="J522" s="24" t="s">
        <v>42</v>
      </c>
      <c r="K522" s="24" t="s">
        <v>66</v>
      </c>
      <c r="L522" s="24" t="s">
        <v>44</v>
      </c>
      <c r="M522" s="24" t="s">
        <v>57</v>
      </c>
      <c r="N522" s="23">
        <v>16</v>
      </c>
      <c r="O522" s="22" t="str">
        <f>VLOOKUP(A522,[1]CustomerAddress!$A$1:$F$3997,2)</f>
        <v>90974 Chinook Parkway</v>
      </c>
      <c r="P522" s="22">
        <f>VLOOKUP(A522,[1]CustomerAddress!$A$1:$F$3997,3)</f>
        <v>2564</v>
      </c>
      <c r="Q522" s="22" t="str">
        <f>VLOOKUP(A522,[1]CustomerAddress!$A$1:$F$3997,4)</f>
        <v>NSW</v>
      </c>
      <c r="R522" s="22" t="str">
        <f>VLOOKUP(A522,[1]CustomerAddress!$A$1:$F$3997,5)</f>
        <v>Australia</v>
      </c>
      <c r="S522" s="22">
        <f>VLOOKUP(A522,[1]CustomerAddress!$A$1:$F$3997,6)</f>
        <v>8</v>
      </c>
      <c r="T522" s="22" t="str">
        <f>VLOOKUP(A522,Labels!$A$5:$I$3497,9)</f>
        <v>Lost Customer</v>
      </c>
    </row>
    <row r="523" spans="1:20" s="22" customFormat="1" ht="15.75" customHeight="1" x14ac:dyDescent="0.25">
      <c r="A523" s="23">
        <v>522</v>
      </c>
      <c r="B523" s="24" t="s">
        <v>1214</v>
      </c>
      <c r="C523" s="24" t="s">
        <v>1215</v>
      </c>
      <c r="D523" s="24" t="s">
        <v>40</v>
      </c>
      <c r="E523" s="23">
        <v>64</v>
      </c>
      <c r="F523" s="25">
        <v>28069</v>
      </c>
      <c r="G523" s="23">
        <f t="shared" ca="1" si="36"/>
        <v>44.44606359398783</v>
      </c>
      <c r="H523" s="23" t="str">
        <f t="shared" ca="1" si="38"/>
        <v>41-50</v>
      </c>
      <c r="J523" s="24" t="s">
        <v>61</v>
      </c>
      <c r="K523" s="24" t="s">
        <v>62</v>
      </c>
      <c r="L523" s="24" t="s">
        <v>44</v>
      </c>
      <c r="M523" s="24" t="s">
        <v>45</v>
      </c>
      <c r="N523" s="23">
        <v>16</v>
      </c>
      <c r="O523" s="22" t="str">
        <f>VLOOKUP(A523,[1]CustomerAddress!$A$1:$F$3997,2)</f>
        <v>75790 Towne Avenue</v>
      </c>
      <c r="P523" s="22">
        <f>VLOOKUP(A523,[1]CustomerAddress!$A$1:$F$3997,3)</f>
        <v>4221</v>
      </c>
      <c r="Q523" s="22" t="str">
        <f>VLOOKUP(A523,[1]CustomerAddress!$A$1:$F$3997,4)</f>
        <v>QLD</v>
      </c>
      <c r="R523" s="22" t="str">
        <f>VLOOKUP(A523,[1]CustomerAddress!$A$1:$F$3997,5)</f>
        <v>Australia</v>
      </c>
      <c r="S523" s="22">
        <f>VLOOKUP(A523,[1]CustomerAddress!$A$1:$F$3997,6)</f>
        <v>9</v>
      </c>
      <c r="T523" s="22" t="str">
        <f>VLOOKUP(A523,Labels!$A$5:$I$3497,9)</f>
        <v>Late Bloomer</v>
      </c>
    </row>
    <row r="524" spans="1:20" s="22" customFormat="1" ht="15.75" customHeight="1" x14ac:dyDescent="0.25">
      <c r="A524" s="23">
        <v>523</v>
      </c>
      <c r="B524" s="24" t="s">
        <v>1216</v>
      </c>
      <c r="C524" s="24" t="s">
        <v>278</v>
      </c>
      <c r="D524" s="24" t="s">
        <v>40</v>
      </c>
      <c r="E524" s="23">
        <v>44</v>
      </c>
      <c r="F524" s="25">
        <v>27357</v>
      </c>
      <c r="G524" s="23">
        <f t="shared" ca="1" si="36"/>
        <v>46.396748525494679</v>
      </c>
      <c r="H524" s="23" t="str">
        <f t="shared" ca="1" si="38"/>
        <v>41-50</v>
      </c>
      <c r="I524" s="24" t="s">
        <v>181</v>
      </c>
      <c r="J524" s="24" t="s">
        <v>50</v>
      </c>
      <c r="K524" s="24" t="s">
        <v>62</v>
      </c>
      <c r="L524" s="24" t="s">
        <v>44</v>
      </c>
      <c r="M524" s="24" t="s">
        <v>45</v>
      </c>
      <c r="N524" s="23">
        <v>16</v>
      </c>
      <c r="O524" s="22" t="str">
        <f>VLOOKUP(A524,[1]CustomerAddress!$A$1:$F$3997,2)</f>
        <v>62 Northport Lane</v>
      </c>
      <c r="P524" s="22">
        <f>VLOOKUP(A524,[1]CustomerAddress!$A$1:$F$3997,3)</f>
        <v>2049</v>
      </c>
      <c r="Q524" s="22" t="str">
        <f>VLOOKUP(A524,[1]CustomerAddress!$A$1:$F$3997,4)</f>
        <v>NSW</v>
      </c>
      <c r="R524" s="22" t="str">
        <f>VLOOKUP(A524,[1]CustomerAddress!$A$1:$F$3997,5)</f>
        <v>Australia</v>
      </c>
      <c r="S524" s="22">
        <f>VLOOKUP(A524,[1]CustomerAddress!$A$1:$F$3997,6)</f>
        <v>10</v>
      </c>
      <c r="T524" s="22" t="str">
        <f>VLOOKUP(A524,Labels!$A$5:$I$3497,9)</f>
        <v>Becoming Loyal</v>
      </c>
    </row>
    <row r="525" spans="1:20" s="22" customFormat="1" ht="15.75" customHeight="1" x14ac:dyDescent="0.25">
      <c r="A525" s="23">
        <v>524</v>
      </c>
      <c r="B525" s="24" t="s">
        <v>1217</v>
      </c>
      <c r="C525" s="24" t="s">
        <v>1218</v>
      </c>
      <c r="D525" s="24" t="s">
        <v>40</v>
      </c>
      <c r="E525" s="23">
        <v>16</v>
      </c>
      <c r="F525" s="25">
        <v>22898</v>
      </c>
      <c r="G525" s="23">
        <f t="shared" ca="1" si="36"/>
        <v>58.613186881659061</v>
      </c>
      <c r="H525" s="23" t="str">
        <f t="shared" ca="1" si="38"/>
        <v>51-60</v>
      </c>
      <c r="I525" s="24" t="s">
        <v>642</v>
      </c>
      <c r="J525" s="24" t="s">
        <v>65</v>
      </c>
      <c r="K525" s="24" t="s">
        <v>43</v>
      </c>
      <c r="L525" s="24" t="s">
        <v>44</v>
      </c>
      <c r="M525" s="24" t="s">
        <v>57</v>
      </c>
      <c r="N525" s="23">
        <v>11</v>
      </c>
      <c r="O525" s="22" t="str">
        <f>VLOOKUP(A525,[1]CustomerAddress!$A$1:$F$3997,2)</f>
        <v>84 Calypso Circle</v>
      </c>
      <c r="P525" s="22">
        <f>VLOOKUP(A525,[1]CustomerAddress!$A$1:$F$3997,3)</f>
        <v>3690</v>
      </c>
      <c r="Q525" s="22" t="str">
        <f>VLOOKUP(A525,[1]CustomerAddress!$A$1:$F$3997,4)</f>
        <v>VIC</v>
      </c>
      <c r="R525" s="22" t="str">
        <f>VLOOKUP(A525,[1]CustomerAddress!$A$1:$F$3997,5)</f>
        <v>Australia</v>
      </c>
      <c r="S525" s="22">
        <f>VLOOKUP(A525,[1]CustomerAddress!$A$1:$F$3997,6)</f>
        <v>5</v>
      </c>
      <c r="T525" s="22" t="str">
        <f>VLOOKUP(A525,Labels!$A$5:$I$3497,9)</f>
        <v>Almost Lost Customer</v>
      </c>
    </row>
    <row r="526" spans="1:20" s="22" customFormat="1" ht="15.75" customHeight="1" x14ac:dyDescent="0.25">
      <c r="A526" s="23">
        <v>525</v>
      </c>
      <c r="B526" s="24" t="s">
        <v>1219</v>
      </c>
      <c r="C526" s="24" t="s">
        <v>1220</v>
      </c>
      <c r="D526" s="24" t="s">
        <v>48</v>
      </c>
      <c r="E526" s="23">
        <v>64</v>
      </c>
      <c r="F526" s="25">
        <v>29263</v>
      </c>
      <c r="G526" s="23">
        <f t="shared" ca="1" si="36"/>
        <v>41.174830717275505</v>
      </c>
      <c r="H526" s="23" t="str">
        <f t="shared" ca="1" si="38"/>
        <v>41-50</v>
      </c>
      <c r="I526" s="24" t="s">
        <v>390</v>
      </c>
      <c r="J526" s="24" t="s">
        <v>84</v>
      </c>
      <c r="K526" s="24" t="s">
        <v>43</v>
      </c>
      <c r="L526" s="24" t="s">
        <v>44</v>
      </c>
      <c r="M526" s="24" t="s">
        <v>45</v>
      </c>
      <c r="N526" s="23">
        <v>9</v>
      </c>
      <c r="O526" s="22" t="str">
        <f>VLOOKUP(A526,[1]CustomerAddress!$A$1:$F$3997,2)</f>
        <v>81848 Amoth Road</v>
      </c>
      <c r="P526" s="22">
        <f>VLOOKUP(A526,[1]CustomerAddress!$A$1:$F$3997,3)</f>
        <v>3282</v>
      </c>
      <c r="Q526" s="22" t="str">
        <f>VLOOKUP(A526,[1]CustomerAddress!$A$1:$F$3997,4)</f>
        <v>VIC</v>
      </c>
      <c r="R526" s="22" t="str">
        <f>VLOOKUP(A526,[1]CustomerAddress!$A$1:$F$3997,5)</f>
        <v>Australia</v>
      </c>
      <c r="S526" s="22">
        <f>VLOOKUP(A526,[1]CustomerAddress!$A$1:$F$3997,6)</f>
        <v>2</v>
      </c>
      <c r="T526" s="22" t="str">
        <f>VLOOKUP(A526,Labels!$A$5:$I$3497,9)</f>
        <v>Almost Lost Customer</v>
      </c>
    </row>
    <row r="527" spans="1:20" s="22" customFormat="1" ht="15.75" hidden="1" customHeight="1" x14ac:dyDescent="0.25">
      <c r="A527" s="23">
        <v>526</v>
      </c>
      <c r="B527" s="24" t="s">
        <v>1221</v>
      </c>
      <c r="D527" s="24" t="s">
        <v>147</v>
      </c>
      <c r="E527" s="23">
        <v>9</v>
      </c>
      <c r="F527" s="25"/>
      <c r="G527" s="23"/>
      <c r="H527" s="23"/>
      <c r="I527" s="24" t="s">
        <v>157</v>
      </c>
      <c r="J527" s="24" t="s">
        <v>42</v>
      </c>
      <c r="K527" s="24" t="s">
        <v>43</v>
      </c>
      <c r="L527" s="24" t="s">
        <v>44</v>
      </c>
      <c r="M527" s="24" t="s">
        <v>45</v>
      </c>
      <c r="N527" s="23"/>
    </row>
    <row r="528" spans="1:20" s="22" customFormat="1" ht="15.75" customHeight="1" x14ac:dyDescent="0.25">
      <c r="A528" s="23">
        <v>527</v>
      </c>
      <c r="B528" s="24" t="s">
        <v>443</v>
      </c>
      <c r="C528" s="24" t="s">
        <v>1222</v>
      </c>
      <c r="D528" s="24" t="s">
        <v>40</v>
      </c>
      <c r="E528" s="23">
        <v>81</v>
      </c>
      <c r="F528" s="25">
        <v>33165</v>
      </c>
      <c r="G528" s="23">
        <f t="shared" ref="G528:G548" ca="1" si="39">(NOW()-F528)/365</f>
        <v>30.484419758371391</v>
      </c>
      <c r="H528" s="23" t="str">
        <f t="shared" ref="H528:H548" ca="1" si="40">IF(G528&lt;=10,"0-10",IF(AND(G528&gt;10,G528&lt;=20),"11-20",IF(AND(G528&gt;20,G528&lt;=30),"21-30",IF(AND(G528&gt;30,G528&lt;=40),"31-40",IF(AND(G528&gt;40,G528&lt;=50),"41-50",IF(AND(G528&gt;50,G528&lt;=60),"51-60",IF(AND(G528&gt;60,G528&lt;=70),"61-70",IF(AND(G528&gt;70,G528&lt;=80),"71-80",IF(AND(G528&gt;80,G528&lt;=90),"81-90",IF(G528&gt;90,"91-100"))))))))))</f>
        <v>31-40</v>
      </c>
      <c r="I528" s="24" t="s">
        <v>154</v>
      </c>
      <c r="J528" s="24" t="s">
        <v>50</v>
      </c>
      <c r="K528" s="24" t="s">
        <v>43</v>
      </c>
      <c r="L528" s="24" t="s">
        <v>44</v>
      </c>
      <c r="M528" s="24" t="s">
        <v>45</v>
      </c>
      <c r="N528" s="23">
        <v>9</v>
      </c>
      <c r="O528" s="22" t="str">
        <f>VLOOKUP(A528,[1]CustomerAddress!$A$1:$F$3997,2)</f>
        <v>1 Cordelia Alley</v>
      </c>
      <c r="P528" s="22">
        <f>VLOOKUP(A528,[1]CustomerAddress!$A$1:$F$3997,3)</f>
        <v>2261</v>
      </c>
      <c r="Q528" s="22" t="str">
        <f>VLOOKUP(A528,[1]CustomerAddress!$A$1:$F$3997,4)</f>
        <v>NSW</v>
      </c>
      <c r="R528" s="22" t="str">
        <f>VLOOKUP(A528,[1]CustomerAddress!$A$1:$F$3997,5)</f>
        <v>Australia</v>
      </c>
      <c r="S528" s="22">
        <f>VLOOKUP(A528,[1]CustomerAddress!$A$1:$F$3997,6)</f>
        <v>8</v>
      </c>
      <c r="T528" s="22" t="str">
        <f>VLOOKUP(A528,Labels!$A$5:$I$3497,9)</f>
        <v>Late Bloomer</v>
      </c>
    </row>
    <row r="529" spans="1:20" s="22" customFormat="1" ht="15.75" customHeight="1" x14ac:dyDescent="0.25">
      <c r="A529" s="23">
        <v>528</v>
      </c>
      <c r="B529" s="24" t="s">
        <v>1223</v>
      </c>
      <c r="C529" s="24" t="s">
        <v>1224</v>
      </c>
      <c r="D529" s="24" t="s">
        <v>40</v>
      </c>
      <c r="E529" s="23">
        <v>10</v>
      </c>
      <c r="F529" s="25">
        <v>29012</v>
      </c>
      <c r="G529" s="23">
        <f t="shared" ca="1" si="39"/>
        <v>41.862501950152215</v>
      </c>
      <c r="H529" s="23" t="str">
        <f t="shared" ca="1" si="40"/>
        <v>41-50</v>
      </c>
      <c r="I529" s="24" t="s">
        <v>186</v>
      </c>
      <c r="J529" s="24" t="s">
        <v>42</v>
      </c>
      <c r="K529" s="24" t="s">
        <v>43</v>
      </c>
      <c r="L529" s="24" t="s">
        <v>44</v>
      </c>
      <c r="M529" s="24" t="s">
        <v>57</v>
      </c>
      <c r="N529" s="23">
        <v>4</v>
      </c>
      <c r="O529" s="22" t="str">
        <f>VLOOKUP(A529,[1]CustomerAddress!$A$1:$F$3997,2)</f>
        <v>80 Lakewood Street</v>
      </c>
      <c r="P529" s="22">
        <f>VLOOKUP(A529,[1]CustomerAddress!$A$1:$F$3997,3)</f>
        <v>2576</v>
      </c>
      <c r="Q529" s="22" t="str">
        <f>VLOOKUP(A529,[1]CustomerAddress!$A$1:$F$3997,4)</f>
        <v>NSW</v>
      </c>
      <c r="R529" s="22" t="str">
        <f>VLOOKUP(A529,[1]CustomerAddress!$A$1:$F$3997,5)</f>
        <v>Australia</v>
      </c>
      <c r="S529" s="22">
        <f>VLOOKUP(A529,[1]CustomerAddress!$A$1:$F$3997,6)</f>
        <v>10</v>
      </c>
      <c r="T529" s="22" t="str">
        <f>VLOOKUP(A529,Labels!$A$5:$I$3497,9)</f>
        <v>Almost Lost Customer</v>
      </c>
    </row>
    <row r="530" spans="1:20" s="22" customFormat="1" ht="15.75" customHeight="1" x14ac:dyDescent="0.25">
      <c r="A530" s="23">
        <v>529</v>
      </c>
      <c r="B530" s="24" t="s">
        <v>1225</v>
      </c>
      <c r="C530" s="24" t="s">
        <v>286</v>
      </c>
      <c r="D530" s="24" t="s">
        <v>48</v>
      </c>
      <c r="E530" s="23">
        <v>18</v>
      </c>
      <c r="F530" s="25">
        <v>32710</v>
      </c>
      <c r="G530" s="23">
        <f t="shared" ca="1" si="39"/>
        <v>31.730995100837145</v>
      </c>
      <c r="H530" s="23" t="str">
        <f t="shared" ca="1" si="40"/>
        <v>31-40</v>
      </c>
      <c r="I530" s="24" t="s">
        <v>412</v>
      </c>
      <c r="J530" s="24" t="s">
        <v>65</v>
      </c>
      <c r="K530" s="24" t="s">
        <v>62</v>
      </c>
      <c r="L530" s="24" t="s">
        <v>44</v>
      </c>
      <c r="M530" s="24" t="s">
        <v>45</v>
      </c>
      <c r="N530" s="23">
        <v>10</v>
      </c>
      <c r="O530" s="22" t="str">
        <f>VLOOKUP(A530,[1]CustomerAddress!$A$1:$F$3997,2)</f>
        <v>66834 Melby Way</v>
      </c>
      <c r="P530" s="22">
        <f>VLOOKUP(A530,[1]CustomerAddress!$A$1:$F$3997,3)</f>
        <v>2160</v>
      </c>
      <c r="Q530" s="22" t="str">
        <f>VLOOKUP(A530,[1]CustomerAddress!$A$1:$F$3997,4)</f>
        <v>NSW</v>
      </c>
      <c r="R530" s="22" t="str">
        <f>VLOOKUP(A530,[1]CustomerAddress!$A$1:$F$3997,5)</f>
        <v>Australia</v>
      </c>
      <c r="S530" s="22">
        <f>VLOOKUP(A530,[1]CustomerAddress!$A$1:$F$3997,6)</f>
        <v>9</v>
      </c>
      <c r="T530" s="22" t="str">
        <f>VLOOKUP(A530,Labels!$A$5:$I$3497,9)</f>
        <v>Becoming Loyal</v>
      </c>
    </row>
    <row r="531" spans="1:20" s="22" customFormat="1" ht="15.75" customHeight="1" x14ac:dyDescent="0.25">
      <c r="A531" s="23">
        <v>530</v>
      </c>
      <c r="B531" s="24" t="s">
        <v>1226</v>
      </c>
      <c r="C531" s="24" t="s">
        <v>1227</v>
      </c>
      <c r="D531" s="24" t="s">
        <v>48</v>
      </c>
      <c r="E531" s="23">
        <v>2</v>
      </c>
      <c r="F531" s="25">
        <v>27296</v>
      </c>
      <c r="G531" s="23">
        <f t="shared" ca="1" si="39"/>
        <v>46.56387181316591</v>
      </c>
      <c r="H531" s="23" t="str">
        <f t="shared" ca="1" si="40"/>
        <v>41-50</v>
      </c>
      <c r="I531" s="24" t="s">
        <v>410</v>
      </c>
      <c r="J531" s="24" t="s">
        <v>84</v>
      </c>
      <c r="K531" s="24" t="s">
        <v>43</v>
      </c>
      <c r="L531" s="24" t="s">
        <v>44</v>
      </c>
      <c r="M531" s="24" t="s">
        <v>57</v>
      </c>
      <c r="N531" s="23">
        <v>15</v>
      </c>
      <c r="O531" s="22" t="str">
        <f>VLOOKUP(A531,[1]CustomerAddress!$A$1:$F$3997,2)</f>
        <v>35796 Buhler Plaza</v>
      </c>
      <c r="P531" s="22">
        <f>VLOOKUP(A531,[1]CustomerAddress!$A$1:$F$3997,3)</f>
        <v>3108</v>
      </c>
      <c r="Q531" s="22" t="str">
        <f>VLOOKUP(A531,[1]CustomerAddress!$A$1:$F$3997,4)</f>
        <v>VIC</v>
      </c>
      <c r="R531" s="22" t="str">
        <f>VLOOKUP(A531,[1]CustomerAddress!$A$1:$F$3997,5)</f>
        <v>Australia</v>
      </c>
      <c r="S531" s="22">
        <f>VLOOKUP(A531,[1]CustomerAddress!$A$1:$F$3997,6)</f>
        <v>10</v>
      </c>
      <c r="T531" s="22" t="str">
        <f>VLOOKUP(A531,Labels!$A$5:$I$3497,9)</f>
        <v>Lost Customer</v>
      </c>
    </row>
    <row r="532" spans="1:20" s="22" customFormat="1" ht="15.75" customHeight="1" x14ac:dyDescent="0.25">
      <c r="A532" s="23">
        <v>531</v>
      </c>
      <c r="B532" s="24" t="s">
        <v>1228</v>
      </c>
      <c r="C532" s="24" t="s">
        <v>1229</v>
      </c>
      <c r="D532" s="24" t="s">
        <v>40</v>
      </c>
      <c r="E532" s="23">
        <v>94</v>
      </c>
      <c r="F532" s="25">
        <v>34207</v>
      </c>
      <c r="G532" s="23">
        <f t="shared" ca="1" si="39"/>
        <v>27.629625237823447</v>
      </c>
      <c r="H532" s="23" t="str">
        <f t="shared" ca="1" si="40"/>
        <v>21-30</v>
      </c>
      <c r="I532" s="24" t="s">
        <v>160</v>
      </c>
      <c r="J532" s="24" t="s">
        <v>50</v>
      </c>
      <c r="K532" s="24" t="s">
        <v>66</v>
      </c>
      <c r="L532" s="24" t="s">
        <v>44</v>
      </c>
      <c r="M532" s="24" t="s">
        <v>57</v>
      </c>
      <c r="N532" s="23">
        <v>1</v>
      </c>
      <c r="O532" s="22" t="str">
        <f>VLOOKUP(A532,[1]CustomerAddress!$A$1:$F$3997,2)</f>
        <v>306 Longview Street</v>
      </c>
      <c r="P532" s="22">
        <f>VLOOKUP(A532,[1]CustomerAddress!$A$1:$F$3997,3)</f>
        <v>2145</v>
      </c>
      <c r="Q532" s="22" t="str">
        <f>VLOOKUP(A532,[1]CustomerAddress!$A$1:$F$3997,4)</f>
        <v>NSW</v>
      </c>
      <c r="R532" s="22" t="str">
        <f>VLOOKUP(A532,[1]CustomerAddress!$A$1:$F$3997,5)</f>
        <v>Australia</v>
      </c>
      <c r="S532" s="22">
        <f>VLOOKUP(A532,[1]CustomerAddress!$A$1:$F$3997,6)</f>
        <v>7</v>
      </c>
      <c r="T532" s="22" t="str">
        <f>VLOOKUP(A532,Labels!$A$5:$I$3497,9)</f>
        <v>High Risk Customer</v>
      </c>
    </row>
    <row r="533" spans="1:20" s="22" customFormat="1" ht="15.75" customHeight="1" x14ac:dyDescent="0.25">
      <c r="A533" s="23">
        <v>532</v>
      </c>
      <c r="B533" s="24" t="s">
        <v>1230</v>
      </c>
      <c r="C533" s="24" t="s">
        <v>1231</v>
      </c>
      <c r="D533" s="24" t="s">
        <v>40</v>
      </c>
      <c r="E533" s="23">
        <v>25</v>
      </c>
      <c r="F533" s="25">
        <v>22295</v>
      </c>
      <c r="G533" s="23">
        <f t="shared" ca="1" si="39"/>
        <v>60.265241676179613</v>
      </c>
      <c r="H533" s="23" t="str">
        <f t="shared" ca="1" si="40"/>
        <v>61-70</v>
      </c>
      <c r="I533" s="24" t="s">
        <v>308</v>
      </c>
      <c r="J533" s="24" t="s">
        <v>50</v>
      </c>
      <c r="K533" s="24" t="s">
        <v>62</v>
      </c>
      <c r="L533" s="24" t="s">
        <v>44</v>
      </c>
      <c r="M533" s="24" t="s">
        <v>57</v>
      </c>
      <c r="N533" s="23">
        <v>19</v>
      </c>
      <c r="O533" s="22" t="str">
        <f>VLOOKUP(A533,[1]CustomerAddress!$A$1:$F$3997,2)</f>
        <v>39632 Michigan Park</v>
      </c>
      <c r="P533" s="22">
        <f>VLOOKUP(A533,[1]CustomerAddress!$A$1:$F$3997,3)</f>
        <v>4165</v>
      </c>
      <c r="Q533" s="22" t="str">
        <f>VLOOKUP(A533,[1]CustomerAddress!$A$1:$F$3997,4)</f>
        <v>QLD</v>
      </c>
      <c r="R533" s="22" t="str">
        <f>VLOOKUP(A533,[1]CustomerAddress!$A$1:$F$3997,5)</f>
        <v>Australia</v>
      </c>
      <c r="S533" s="22">
        <f>VLOOKUP(A533,[1]CustomerAddress!$A$1:$F$3997,6)</f>
        <v>5</v>
      </c>
      <c r="T533" s="22" t="str">
        <f>VLOOKUP(A533,Labels!$A$5:$I$3497,9)</f>
        <v>Potential Customer</v>
      </c>
    </row>
    <row r="534" spans="1:20" s="22" customFormat="1" ht="15.75" customHeight="1" x14ac:dyDescent="0.25">
      <c r="A534" s="23">
        <v>533</v>
      </c>
      <c r="B534" s="24" t="s">
        <v>1232</v>
      </c>
      <c r="C534" s="24" t="s">
        <v>1233</v>
      </c>
      <c r="D534" s="24" t="s">
        <v>48</v>
      </c>
      <c r="E534" s="23">
        <v>40</v>
      </c>
      <c r="F534" s="25">
        <v>29934</v>
      </c>
      <c r="G534" s="23">
        <f t="shared" ca="1" si="39"/>
        <v>39.336474552891943</v>
      </c>
      <c r="H534" s="23" t="str">
        <f t="shared" ca="1" si="40"/>
        <v>31-40</v>
      </c>
      <c r="I534" s="24" t="s">
        <v>590</v>
      </c>
      <c r="J534" s="24" t="s">
        <v>65</v>
      </c>
      <c r="K534" s="24" t="s">
        <v>43</v>
      </c>
      <c r="L534" s="24" t="s">
        <v>44</v>
      </c>
      <c r="M534" s="24" t="s">
        <v>57</v>
      </c>
      <c r="N534" s="23">
        <v>11</v>
      </c>
      <c r="O534" s="22" t="str">
        <f>VLOOKUP(A534,[1]CustomerAddress!$A$1:$F$3997,2)</f>
        <v>1038 Hayes Point</v>
      </c>
      <c r="P534" s="22">
        <f>VLOOKUP(A534,[1]CustomerAddress!$A$1:$F$3997,3)</f>
        <v>2021</v>
      </c>
      <c r="Q534" s="22" t="str">
        <f>VLOOKUP(A534,[1]CustomerAddress!$A$1:$F$3997,4)</f>
        <v>NSW</v>
      </c>
      <c r="R534" s="22" t="str">
        <f>VLOOKUP(A534,[1]CustomerAddress!$A$1:$F$3997,5)</f>
        <v>Australia</v>
      </c>
      <c r="S534" s="22">
        <f>VLOOKUP(A534,[1]CustomerAddress!$A$1:$F$3997,6)</f>
        <v>7</v>
      </c>
      <c r="T534" s="22" t="str">
        <f>VLOOKUP(A534,Labels!$A$5:$I$3497,9)</f>
        <v>Becoming Loyal</v>
      </c>
    </row>
    <row r="535" spans="1:20" s="22" customFormat="1" ht="15.75" customHeight="1" x14ac:dyDescent="0.25">
      <c r="A535" s="23">
        <v>534</v>
      </c>
      <c r="B535" s="24" t="s">
        <v>1234</v>
      </c>
      <c r="C535" s="24" t="s">
        <v>1235</v>
      </c>
      <c r="D535" s="24" t="s">
        <v>40</v>
      </c>
      <c r="E535" s="23">
        <v>2</v>
      </c>
      <c r="F535" s="25">
        <v>19952</v>
      </c>
      <c r="G535" s="23">
        <f t="shared" ca="1" si="39"/>
        <v>66.684419758371391</v>
      </c>
      <c r="H535" s="23" t="str">
        <f t="shared" ca="1" si="40"/>
        <v>61-70</v>
      </c>
      <c r="I535" s="24" t="s">
        <v>1236</v>
      </c>
      <c r="J535" s="24" t="s">
        <v>61</v>
      </c>
      <c r="K535" s="24" t="s">
        <v>43</v>
      </c>
      <c r="L535" s="24" t="s">
        <v>44</v>
      </c>
      <c r="M535" s="24" t="s">
        <v>57</v>
      </c>
      <c r="N535" s="23">
        <v>12</v>
      </c>
      <c r="O535" s="22" t="str">
        <f>VLOOKUP(A535,[1]CustomerAddress!$A$1:$F$3997,2)</f>
        <v>46 Eastlawn Lane</v>
      </c>
      <c r="P535" s="22">
        <f>VLOOKUP(A535,[1]CustomerAddress!$A$1:$F$3997,3)</f>
        <v>2218</v>
      </c>
      <c r="Q535" s="22" t="str">
        <f>VLOOKUP(A535,[1]CustomerAddress!$A$1:$F$3997,4)</f>
        <v>NSW</v>
      </c>
      <c r="R535" s="22" t="str">
        <f>VLOOKUP(A535,[1]CustomerAddress!$A$1:$F$3997,5)</f>
        <v>Australia</v>
      </c>
      <c r="S535" s="22">
        <f>VLOOKUP(A535,[1]CustomerAddress!$A$1:$F$3997,6)</f>
        <v>11</v>
      </c>
      <c r="T535" s="22" t="str">
        <f>VLOOKUP(A535,Labels!$A$5:$I$3497,9)</f>
        <v>Platinum Customer</v>
      </c>
    </row>
    <row r="536" spans="1:20" s="22" customFormat="1" ht="15.75" customHeight="1" x14ac:dyDescent="0.25">
      <c r="A536" s="23">
        <v>535</v>
      </c>
      <c r="B536" s="24" t="s">
        <v>1237</v>
      </c>
      <c r="C536" s="24" t="s">
        <v>1238</v>
      </c>
      <c r="D536" s="24" t="s">
        <v>40</v>
      </c>
      <c r="E536" s="23">
        <v>67</v>
      </c>
      <c r="F536" s="25">
        <v>34093</v>
      </c>
      <c r="G536" s="23">
        <f t="shared" ca="1" si="39"/>
        <v>27.941954004946734</v>
      </c>
      <c r="H536" s="23" t="str">
        <f t="shared" ca="1" si="40"/>
        <v>21-30</v>
      </c>
      <c r="J536" s="24" t="s">
        <v>61</v>
      </c>
      <c r="K536" s="24" t="s">
        <v>62</v>
      </c>
      <c r="L536" s="24" t="s">
        <v>44</v>
      </c>
      <c r="M536" s="24" t="s">
        <v>57</v>
      </c>
      <c r="N536" s="23">
        <v>3</v>
      </c>
      <c r="O536" s="22" t="str">
        <f>VLOOKUP(A536,[1]CustomerAddress!$A$1:$F$3997,2)</f>
        <v>12 Monument Alley</v>
      </c>
      <c r="P536" s="22">
        <f>VLOOKUP(A536,[1]CustomerAddress!$A$1:$F$3997,3)</f>
        <v>3124</v>
      </c>
      <c r="Q536" s="22" t="str">
        <f>VLOOKUP(A536,[1]CustomerAddress!$A$1:$F$3997,4)</f>
        <v>VIC</v>
      </c>
      <c r="R536" s="22" t="str">
        <f>VLOOKUP(A536,[1]CustomerAddress!$A$1:$F$3997,5)</f>
        <v>Australia</v>
      </c>
      <c r="S536" s="22">
        <f>VLOOKUP(A536,[1]CustomerAddress!$A$1:$F$3997,6)</f>
        <v>12</v>
      </c>
      <c r="T536" s="22" t="str">
        <f>VLOOKUP(A536,Labels!$A$5:$I$3497,9)</f>
        <v>Almost Lost Customer</v>
      </c>
    </row>
    <row r="537" spans="1:20" s="22" customFormat="1" ht="15.75" customHeight="1" x14ac:dyDescent="0.25">
      <c r="A537" s="23">
        <v>536</v>
      </c>
      <c r="B537" s="24" t="s">
        <v>1239</v>
      </c>
      <c r="C537" s="24" t="s">
        <v>1240</v>
      </c>
      <c r="D537" s="24" t="s">
        <v>40</v>
      </c>
      <c r="E537" s="23">
        <v>64</v>
      </c>
      <c r="F537" s="25">
        <v>21647</v>
      </c>
      <c r="G537" s="23">
        <f t="shared" ca="1" si="39"/>
        <v>62.040584141933039</v>
      </c>
      <c r="H537" s="23" t="str">
        <f t="shared" ca="1" si="40"/>
        <v>61-70</v>
      </c>
      <c r="I537" s="24" t="s">
        <v>53</v>
      </c>
      <c r="J537" s="24" t="s">
        <v>84</v>
      </c>
      <c r="K537" s="24" t="s">
        <v>62</v>
      </c>
      <c r="L537" s="24" t="s">
        <v>44</v>
      </c>
      <c r="M537" s="24" t="s">
        <v>57</v>
      </c>
      <c r="N537" s="23">
        <v>16</v>
      </c>
      <c r="O537" s="22" t="str">
        <f>VLOOKUP(A537,[1]CustomerAddress!$A$1:$F$3997,2)</f>
        <v>64700 2nd Alley</v>
      </c>
      <c r="P537" s="22">
        <f>VLOOKUP(A537,[1]CustomerAddress!$A$1:$F$3997,3)</f>
        <v>2145</v>
      </c>
      <c r="Q537" s="22" t="str">
        <f>VLOOKUP(A537,[1]CustomerAddress!$A$1:$F$3997,4)</f>
        <v>NSW</v>
      </c>
      <c r="R537" s="22" t="str">
        <f>VLOOKUP(A537,[1]CustomerAddress!$A$1:$F$3997,5)</f>
        <v>Australia</v>
      </c>
      <c r="S537" s="22">
        <f>VLOOKUP(A537,[1]CustomerAddress!$A$1:$F$3997,6)</f>
        <v>7</v>
      </c>
      <c r="T537" s="22" t="str">
        <f>VLOOKUP(A537,Labels!$A$5:$I$3497,9)</f>
        <v>Late Bloomer</v>
      </c>
    </row>
    <row r="538" spans="1:20" s="22" customFormat="1" ht="15.75" customHeight="1" x14ac:dyDescent="0.25">
      <c r="A538" s="23">
        <v>537</v>
      </c>
      <c r="B538" s="24" t="s">
        <v>1241</v>
      </c>
      <c r="C538" s="24" t="s">
        <v>1242</v>
      </c>
      <c r="D538" s="24" t="s">
        <v>40</v>
      </c>
      <c r="E538" s="23">
        <v>16</v>
      </c>
      <c r="F538" s="25">
        <v>32593</v>
      </c>
      <c r="G538" s="23">
        <f t="shared" ca="1" si="39"/>
        <v>32.051543046042624</v>
      </c>
      <c r="H538" s="23" t="str">
        <f t="shared" ca="1" si="40"/>
        <v>31-40</v>
      </c>
      <c r="I538" s="24" t="s">
        <v>519</v>
      </c>
      <c r="J538" s="24" t="s">
        <v>164</v>
      </c>
      <c r="K538" s="24" t="s">
        <v>66</v>
      </c>
      <c r="L538" s="24" t="s">
        <v>44</v>
      </c>
      <c r="M538" s="24" t="s">
        <v>57</v>
      </c>
      <c r="N538" s="23">
        <v>7</v>
      </c>
      <c r="O538" s="22" t="str">
        <f>VLOOKUP(A538,[1]CustomerAddress!$A$1:$F$3997,2)</f>
        <v>999 Huxley Hill</v>
      </c>
      <c r="P538" s="22">
        <f>VLOOKUP(A538,[1]CustomerAddress!$A$1:$F$3997,3)</f>
        <v>2190</v>
      </c>
      <c r="Q538" s="22" t="str">
        <f>VLOOKUP(A538,[1]CustomerAddress!$A$1:$F$3997,4)</f>
        <v>NSW</v>
      </c>
      <c r="R538" s="22" t="str">
        <f>VLOOKUP(A538,[1]CustomerAddress!$A$1:$F$3997,5)</f>
        <v>Australia</v>
      </c>
      <c r="S538" s="22">
        <f>VLOOKUP(A538,[1]CustomerAddress!$A$1:$F$3997,6)</f>
        <v>10</v>
      </c>
      <c r="T538" s="22" t="str">
        <f>VLOOKUP(A538,Labels!$A$5:$I$3497,9)</f>
        <v>Almost Lost Customer</v>
      </c>
    </row>
    <row r="539" spans="1:20" s="22" customFormat="1" ht="15.75" customHeight="1" x14ac:dyDescent="0.25">
      <c r="A539" s="23">
        <v>538</v>
      </c>
      <c r="B539" s="24" t="s">
        <v>1243</v>
      </c>
      <c r="C539" s="24" t="s">
        <v>1244</v>
      </c>
      <c r="D539" s="24" t="s">
        <v>40</v>
      </c>
      <c r="E539" s="23">
        <v>33</v>
      </c>
      <c r="F539" s="25">
        <v>20749</v>
      </c>
      <c r="G539" s="23">
        <f t="shared" ca="1" si="39"/>
        <v>64.500858114535774</v>
      </c>
      <c r="H539" s="23" t="str">
        <f t="shared" ca="1" si="40"/>
        <v>61-70</v>
      </c>
      <c r="I539" s="24" t="s">
        <v>390</v>
      </c>
      <c r="J539" s="24" t="s">
        <v>84</v>
      </c>
      <c r="K539" s="24" t="s">
        <v>43</v>
      </c>
      <c r="L539" s="24" t="s">
        <v>44</v>
      </c>
      <c r="M539" s="24" t="s">
        <v>45</v>
      </c>
      <c r="N539" s="23">
        <v>5</v>
      </c>
      <c r="O539" s="22" t="str">
        <f>VLOOKUP(A539,[1]CustomerAddress!$A$1:$F$3997,2)</f>
        <v>311 Emmet Point</v>
      </c>
      <c r="P539" s="22">
        <f>VLOOKUP(A539,[1]CustomerAddress!$A$1:$F$3997,3)</f>
        <v>4211</v>
      </c>
      <c r="Q539" s="22" t="str">
        <f>VLOOKUP(A539,[1]CustomerAddress!$A$1:$F$3997,4)</f>
        <v>QLD</v>
      </c>
      <c r="R539" s="22" t="str">
        <f>VLOOKUP(A539,[1]CustomerAddress!$A$1:$F$3997,5)</f>
        <v>Australia</v>
      </c>
      <c r="S539" s="22">
        <f>VLOOKUP(A539,[1]CustomerAddress!$A$1:$F$3997,6)</f>
        <v>7</v>
      </c>
      <c r="T539" s="22" t="str">
        <f>VLOOKUP(A539,Labels!$A$5:$I$3497,9)</f>
        <v>Very Loyal</v>
      </c>
    </row>
    <row r="540" spans="1:20" s="22" customFormat="1" ht="15.75" customHeight="1" x14ac:dyDescent="0.25">
      <c r="A540" s="23">
        <v>539</v>
      </c>
      <c r="B540" s="24" t="s">
        <v>1245</v>
      </c>
      <c r="C540" s="24" t="s">
        <v>1246</v>
      </c>
      <c r="D540" s="24" t="s">
        <v>48</v>
      </c>
      <c r="E540" s="23">
        <v>53</v>
      </c>
      <c r="F540" s="25">
        <v>27616</v>
      </c>
      <c r="G540" s="23">
        <f t="shared" ca="1" si="39"/>
        <v>45.687159484398791</v>
      </c>
      <c r="H540" s="23" t="str">
        <f t="shared" ca="1" si="40"/>
        <v>41-50</v>
      </c>
      <c r="J540" s="24" t="s">
        <v>42</v>
      </c>
      <c r="K540" s="24" t="s">
        <v>66</v>
      </c>
      <c r="L540" s="24" t="s">
        <v>44</v>
      </c>
      <c r="M540" s="24" t="s">
        <v>57</v>
      </c>
      <c r="N540" s="23">
        <v>15</v>
      </c>
      <c r="O540" s="22" t="str">
        <f>VLOOKUP(A540,[1]CustomerAddress!$A$1:$F$3997,2)</f>
        <v>000 Jana Hill</v>
      </c>
      <c r="P540" s="22">
        <f>VLOOKUP(A540,[1]CustomerAddress!$A$1:$F$3997,3)</f>
        <v>3170</v>
      </c>
      <c r="Q540" s="22" t="str">
        <f>VLOOKUP(A540,[1]CustomerAddress!$A$1:$F$3997,4)</f>
        <v>VIC</v>
      </c>
      <c r="R540" s="22" t="str">
        <f>VLOOKUP(A540,[1]CustomerAddress!$A$1:$F$3997,5)</f>
        <v>Australia</v>
      </c>
      <c r="S540" s="22">
        <f>VLOOKUP(A540,[1]CustomerAddress!$A$1:$F$3997,6)</f>
        <v>9</v>
      </c>
      <c r="T540" s="22" t="str">
        <f>VLOOKUP(A540,Labels!$A$5:$I$3497,9)</f>
        <v>Potential Customer</v>
      </c>
    </row>
    <row r="541" spans="1:20" s="22" customFormat="1" ht="15.75" customHeight="1" x14ac:dyDescent="0.25">
      <c r="A541" s="23">
        <v>540</v>
      </c>
      <c r="B541" s="24" t="s">
        <v>1149</v>
      </c>
      <c r="C541" s="24" t="s">
        <v>1247</v>
      </c>
      <c r="D541" s="24" t="s">
        <v>40</v>
      </c>
      <c r="E541" s="23">
        <v>80</v>
      </c>
      <c r="F541" s="25">
        <v>37009</v>
      </c>
      <c r="G541" s="23">
        <f t="shared" ca="1" si="39"/>
        <v>19.952912909056323</v>
      </c>
      <c r="H541" s="23" t="str">
        <f t="shared" ca="1" si="40"/>
        <v>11-20</v>
      </c>
      <c r="I541" s="24" t="s">
        <v>390</v>
      </c>
      <c r="J541" s="24" t="s">
        <v>84</v>
      </c>
      <c r="K541" s="24" t="s">
        <v>43</v>
      </c>
      <c r="L541" s="24" t="s">
        <v>44</v>
      </c>
      <c r="M541" s="24" t="s">
        <v>57</v>
      </c>
      <c r="N541" s="23">
        <v>1</v>
      </c>
      <c r="O541" s="22" t="str">
        <f>VLOOKUP(A541,[1]CustomerAddress!$A$1:$F$3997,2)</f>
        <v>7671 Oak Valley Junction</v>
      </c>
      <c r="P541" s="22">
        <f>VLOOKUP(A541,[1]CustomerAddress!$A$1:$F$3997,3)</f>
        <v>2170</v>
      </c>
      <c r="Q541" s="22" t="str">
        <f>VLOOKUP(A541,[1]CustomerAddress!$A$1:$F$3997,4)</f>
        <v>NSW</v>
      </c>
      <c r="R541" s="22" t="str">
        <f>VLOOKUP(A541,[1]CustomerAddress!$A$1:$F$3997,5)</f>
        <v>Australia</v>
      </c>
      <c r="S541" s="22">
        <f>VLOOKUP(A541,[1]CustomerAddress!$A$1:$F$3997,6)</f>
        <v>9</v>
      </c>
      <c r="T541" s="22" t="str">
        <f>VLOOKUP(A541,Labels!$A$5:$I$3497,9)</f>
        <v>High Risk Customer</v>
      </c>
    </row>
    <row r="542" spans="1:20" s="22" customFormat="1" ht="15.75" customHeight="1" x14ac:dyDescent="0.25">
      <c r="A542" s="23">
        <v>541</v>
      </c>
      <c r="B542" s="24" t="s">
        <v>1248</v>
      </c>
      <c r="C542" s="24" t="s">
        <v>1249</v>
      </c>
      <c r="D542" s="24" t="s">
        <v>40</v>
      </c>
      <c r="E542" s="23">
        <v>23</v>
      </c>
      <c r="F542" s="25">
        <v>24108</v>
      </c>
      <c r="G542" s="23">
        <f t="shared" ca="1" si="39"/>
        <v>55.298118388508378</v>
      </c>
      <c r="H542" s="23" t="str">
        <f t="shared" ca="1" si="40"/>
        <v>51-60</v>
      </c>
      <c r="J542" s="24" t="s">
        <v>84</v>
      </c>
      <c r="K542" s="24" t="s">
        <v>62</v>
      </c>
      <c r="L542" s="24" t="s">
        <v>44</v>
      </c>
      <c r="M542" s="24" t="s">
        <v>45</v>
      </c>
      <c r="N542" s="23">
        <v>13</v>
      </c>
      <c r="O542" s="22" t="str">
        <f>VLOOKUP(A542,[1]CustomerAddress!$A$1:$F$3997,2)</f>
        <v>8304 Derek Park</v>
      </c>
      <c r="P542" s="22">
        <f>VLOOKUP(A542,[1]CustomerAddress!$A$1:$F$3997,3)</f>
        <v>3130</v>
      </c>
      <c r="Q542" s="22" t="str">
        <f>VLOOKUP(A542,[1]CustomerAddress!$A$1:$F$3997,4)</f>
        <v>VIC</v>
      </c>
      <c r="R542" s="22" t="str">
        <f>VLOOKUP(A542,[1]CustomerAddress!$A$1:$F$3997,5)</f>
        <v>Australia</v>
      </c>
      <c r="S542" s="22">
        <f>VLOOKUP(A542,[1]CustomerAddress!$A$1:$F$3997,6)</f>
        <v>10</v>
      </c>
      <c r="T542" s="22" t="str">
        <f>VLOOKUP(A542,Labels!$A$5:$I$3497,9)</f>
        <v>Evasive Customer</v>
      </c>
    </row>
    <row r="543" spans="1:20" s="22" customFormat="1" ht="15.75" customHeight="1" x14ac:dyDescent="0.25">
      <c r="A543" s="23">
        <v>542</v>
      </c>
      <c r="B543" s="24" t="s">
        <v>1250</v>
      </c>
      <c r="C543" s="24" t="s">
        <v>1251</v>
      </c>
      <c r="D543" s="24" t="s">
        <v>40</v>
      </c>
      <c r="E543" s="23">
        <v>78</v>
      </c>
      <c r="F543" s="25">
        <v>24486</v>
      </c>
      <c r="G543" s="23">
        <f t="shared" ca="1" si="39"/>
        <v>54.262501950152213</v>
      </c>
      <c r="H543" s="23" t="str">
        <f t="shared" ca="1" si="40"/>
        <v>51-60</v>
      </c>
      <c r="I543" s="24" t="s">
        <v>173</v>
      </c>
      <c r="J543" s="24" t="s">
        <v>84</v>
      </c>
      <c r="K543" s="24" t="s">
        <v>43</v>
      </c>
      <c r="L543" s="24" t="s">
        <v>44</v>
      </c>
      <c r="M543" s="24" t="s">
        <v>57</v>
      </c>
      <c r="N543" s="23">
        <v>18</v>
      </c>
      <c r="O543" s="22" t="str">
        <f>VLOOKUP(A543,[1]CustomerAddress!$A$1:$F$3997,2)</f>
        <v>8635 Cody Crossing</v>
      </c>
      <c r="P543" s="22">
        <f>VLOOKUP(A543,[1]CustomerAddress!$A$1:$F$3997,3)</f>
        <v>2337</v>
      </c>
      <c r="Q543" s="22" t="str">
        <f>VLOOKUP(A543,[1]CustomerAddress!$A$1:$F$3997,4)</f>
        <v>NSW</v>
      </c>
      <c r="R543" s="22" t="str">
        <f>VLOOKUP(A543,[1]CustomerAddress!$A$1:$F$3997,5)</f>
        <v>Australia</v>
      </c>
      <c r="S543" s="22">
        <f>VLOOKUP(A543,[1]CustomerAddress!$A$1:$F$3997,6)</f>
        <v>6</v>
      </c>
      <c r="T543" s="22" t="str">
        <f>VLOOKUP(A543,Labels!$A$5:$I$3497,9)</f>
        <v>Late Bloomer</v>
      </c>
    </row>
    <row r="544" spans="1:20" s="22" customFormat="1" ht="15.75" customHeight="1" x14ac:dyDescent="0.25">
      <c r="A544" s="23">
        <v>543</v>
      </c>
      <c r="B544" s="24" t="s">
        <v>1252</v>
      </c>
      <c r="C544" s="24" t="s">
        <v>1253</v>
      </c>
      <c r="D544" s="24" t="s">
        <v>48</v>
      </c>
      <c r="E544" s="23">
        <v>9</v>
      </c>
      <c r="F544" s="25">
        <v>26879</v>
      </c>
      <c r="G544" s="23">
        <f t="shared" ca="1" si="39"/>
        <v>47.70633756659057</v>
      </c>
      <c r="H544" s="23" t="str">
        <f t="shared" ca="1" si="40"/>
        <v>41-50</v>
      </c>
      <c r="I544" s="24" t="s">
        <v>630</v>
      </c>
      <c r="J544" s="24" t="s">
        <v>65</v>
      </c>
      <c r="K544" s="24" t="s">
        <v>62</v>
      </c>
      <c r="L544" s="24" t="s">
        <v>44</v>
      </c>
      <c r="M544" s="24" t="s">
        <v>45</v>
      </c>
      <c r="N544" s="23">
        <v>17</v>
      </c>
      <c r="O544" s="22" t="str">
        <f>VLOOKUP(A544,[1]CustomerAddress!$A$1:$F$3997,2)</f>
        <v>20 Debs Road</v>
      </c>
      <c r="P544" s="22">
        <f>VLOOKUP(A544,[1]CustomerAddress!$A$1:$F$3997,3)</f>
        <v>2307</v>
      </c>
      <c r="Q544" s="22" t="str">
        <f>VLOOKUP(A544,[1]CustomerAddress!$A$1:$F$3997,4)</f>
        <v>NSW</v>
      </c>
      <c r="R544" s="22" t="str">
        <f>VLOOKUP(A544,[1]CustomerAddress!$A$1:$F$3997,5)</f>
        <v>Australia</v>
      </c>
      <c r="S544" s="22">
        <f>VLOOKUP(A544,[1]CustomerAddress!$A$1:$F$3997,6)</f>
        <v>4</v>
      </c>
      <c r="T544" s="22" t="str">
        <f>VLOOKUP(A544,Labels!$A$5:$I$3497,9)</f>
        <v>Becoming Loyal</v>
      </c>
    </row>
    <row r="545" spans="1:20" s="22" customFormat="1" ht="15.75" customHeight="1" x14ac:dyDescent="0.25">
      <c r="A545" s="23">
        <v>544</v>
      </c>
      <c r="B545" s="24" t="s">
        <v>1254</v>
      </c>
      <c r="C545" s="24" t="s">
        <v>1255</v>
      </c>
      <c r="D545" s="24" t="s">
        <v>48</v>
      </c>
      <c r="E545" s="23">
        <v>51</v>
      </c>
      <c r="F545" s="25">
        <v>33158</v>
      </c>
      <c r="G545" s="23">
        <f t="shared" ca="1" si="39"/>
        <v>30.503597840563174</v>
      </c>
      <c r="H545" s="23" t="str">
        <f t="shared" ca="1" si="40"/>
        <v>31-40</v>
      </c>
      <c r="I545" s="24" t="s">
        <v>519</v>
      </c>
      <c r="J545" s="24" t="s">
        <v>84</v>
      </c>
      <c r="K545" s="24" t="s">
        <v>66</v>
      </c>
      <c r="L545" s="24" t="s">
        <v>44</v>
      </c>
      <c r="M545" s="24" t="s">
        <v>45</v>
      </c>
      <c r="N545" s="23">
        <v>5</v>
      </c>
      <c r="O545" s="22" t="str">
        <f>VLOOKUP(A545,[1]CustomerAddress!$A$1:$F$3997,2)</f>
        <v>858 Independence Terrace</v>
      </c>
      <c r="P545" s="22">
        <f>VLOOKUP(A545,[1]CustomerAddress!$A$1:$F$3997,3)</f>
        <v>2121</v>
      </c>
      <c r="Q545" s="22" t="str">
        <f>VLOOKUP(A545,[1]CustomerAddress!$A$1:$F$3997,4)</f>
        <v>NSW</v>
      </c>
      <c r="R545" s="22" t="str">
        <f>VLOOKUP(A545,[1]CustomerAddress!$A$1:$F$3997,5)</f>
        <v>Australia</v>
      </c>
      <c r="S545" s="22">
        <f>VLOOKUP(A545,[1]CustomerAddress!$A$1:$F$3997,6)</f>
        <v>10</v>
      </c>
      <c r="T545" s="22" t="str">
        <f>VLOOKUP(A545,Labels!$A$5:$I$3497,9)</f>
        <v>Evasive Customer</v>
      </c>
    </row>
    <row r="546" spans="1:20" s="22" customFormat="1" ht="15.75" customHeight="1" x14ac:dyDescent="0.25">
      <c r="A546" s="23">
        <v>545</v>
      </c>
      <c r="B546" s="24" t="s">
        <v>1256</v>
      </c>
      <c r="C546" s="24" t="s">
        <v>437</v>
      </c>
      <c r="D546" s="24" t="s">
        <v>40</v>
      </c>
      <c r="E546" s="23">
        <v>43</v>
      </c>
      <c r="F546" s="25">
        <v>28645</v>
      </c>
      <c r="G546" s="23">
        <f t="shared" ca="1" si="39"/>
        <v>42.867981402207008</v>
      </c>
      <c r="H546" s="23" t="str">
        <f t="shared" ca="1" si="40"/>
        <v>41-50</v>
      </c>
      <c r="I546" s="24" t="s">
        <v>108</v>
      </c>
      <c r="J546" s="24" t="s">
        <v>42</v>
      </c>
      <c r="K546" s="24" t="s">
        <v>43</v>
      </c>
      <c r="L546" s="24" t="s">
        <v>44</v>
      </c>
      <c r="M546" s="24" t="s">
        <v>45</v>
      </c>
      <c r="N546" s="23">
        <v>18</v>
      </c>
      <c r="O546" s="22" t="str">
        <f>VLOOKUP(A546,[1]CustomerAddress!$A$1:$F$3997,2)</f>
        <v>142 Cambridge Place</v>
      </c>
      <c r="P546" s="22">
        <f>VLOOKUP(A546,[1]CustomerAddress!$A$1:$F$3997,3)</f>
        <v>2761</v>
      </c>
      <c r="Q546" s="22" t="str">
        <f>VLOOKUP(A546,[1]CustomerAddress!$A$1:$F$3997,4)</f>
        <v>NSW</v>
      </c>
      <c r="R546" s="22" t="str">
        <f>VLOOKUP(A546,[1]CustomerAddress!$A$1:$F$3997,5)</f>
        <v>Australia</v>
      </c>
      <c r="S546" s="22">
        <f>VLOOKUP(A546,[1]CustomerAddress!$A$1:$F$3997,6)</f>
        <v>8</v>
      </c>
      <c r="T546" s="22" t="str">
        <f>VLOOKUP(A546,Labels!$A$5:$I$3497,9)</f>
        <v>Becoming Loyal</v>
      </c>
    </row>
    <row r="547" spans="1:20" s="22" customFormat="1" ht="15.75" customHeight="1" x14ac:dyDescent="0.25">
      <c r="A547" s="23">
        <v>546</v>
      </c>
      <c r="B547" s="24" t="s">
        <v>1257</v>
      </c>
      <c r="C547" s="24" t="s">
        <v>1258</v>
      </c>
      <c r="D547" s="24" t="s">
        <v>40</v>
      </c>
      <c r="E547" s="23">
        <v>80</v>
      </c>
      <c r="F547" s="25">
        <v>29641</v>
      </c>
      <c r="G547" s="23">
        <f t="shared" ca="1" si="39"/>
        <v>40.13921427891934</v>
      </c>
      <c r="H547" s="23" t="str">
        <f t="shared" ca="1" si="40"/>
        <v>41-50</v>
      </c>
      <c r="I547" s="24" t="s">
        <v>151</v>
      </c>
      <c r="J547" s="24" t="s">
        <v>42</v>
      </c>
      <c r="K547" s="24" t="s">
        <v>43</v>
      </c>
      <c r="L547" s="24" t="s">
        <v>44</v>
      </c>
      <c r="M547" s="24" t="s">
        <v>45</v>
      </c>
      <c r="N547" s="23">
        <v>12</v>
      </c>
      <c r="O547" s="22" t="str">
        <f>VLOOKUP(A547,[1]CustomerAddress!$A$1:$F$3997,2)</f>
        <v>20198 Hansons Plaza</v>
      </c>
      <c r="P547" s="22">
        <f>VLOOKUP(A547,[1]CustomerAddress!$A$1:$F$3997,3)</f>
        <v>2340</v>
      </c>
      <c r="Q547" s="22" t="str">
        <f>VLOOKUP(A547,[1]CustomerAddress!$A$1:$F$3997,4)</f>
        <v>NSW</v>
      </c>
      <c r="R547" s="22" t="str">
        <f>VLOOKUP(A547,[1]CustomerAddress!$A$1:$F$3997,5)</f>
        <v>Australia</v>
      </c>
      <c r="S547" s="22">
        <f>VLOOKUP(A547,[1]CustomerAddress!$A$1:$F$3997,6)</f>
        <v>2</v>
      </c>
      <c r="T547" s="22" t="str">
        <f>VLOOKUP(A547,Labels!$A$5:$I$3497,9)</f>
        <v>Potential Customer</v>
      </c>
    </row>
    <row r="548" spans="1:20" s="22" customFormat="1" ht="15.75" customHeight="1" x14ac:dyDescent="0.25">
      <c r="A548" s="23">
        <v>547</v>
      </c>
      <c r="B548" s="24" t="s">
        <v>1259</v>
      </c>
      <c r="C548" s="24" t="s">
        <v>1260</v>
      </c>
      <c r="D548" s="24" t="s">
        <v>40</v>
      </c>
      <c r="E548" s="23">
        <v>22</v>
      </c>
      <c r="F548" s="25">
        <v>35199</v>
      </c>
      <c r="G548" s="23">
        <f t="shared" ca="1" si="39"/>
        <v>24.911817018645365</v>
      </c>
      <c r="H548" s="23" t="str">
        <f t="shared" ca="1" si="40"/>
        <v>21-30</v>
      </c>
      <c r="I548" s="24" t="s">
        <v>99</v>
      </c>
      <c r="J548" s="24" t="s">
        <v>42</v>
      </c>
      <c r="K548" s="24" t="s">
        <v>43</v>
      </c>
      <c r="L548" s="24" t="s">
        <v>44</v>
      </c>
      <c r="M548" s="24" t="s">
        <v>57</v>
      </c>
      <c r="N548" s="23">
        <v>5</v>
      </c>
      <c r="O548" s="22" t="str">
        <f>VLOOKUP(A548,[1]CustomerAddress!$A$1:$F$3997,2)</f>
        <v>04678 Elka Crossing</v>
      </c>
      <c r="P548" s="22">
        <f>VLOOKUP(A548,[1]CustomerAddress!$A$1:$F$3997,3)</f>
        <v>2745</v>
      </c>
      <c r="Q548" s="22" t="str">
        <f>VLOOKUP(A548,[1]CustomerAddress!$A$1:$F$3997,4)</f>
        <v>NSW</v>
      </c>
      <c r="R548" s="22" t="str">
        <f>VLOOKUP(A548,[1]CustomerAddress!$A$1:$F$3997,5)</f>
        <v>Australia</v>
      </c>
      <c r="S548" s="22">
        <f>VLOOKUP(A548,[1]CustomerAddress!$A$1:$F$3997,6)</f>
        <v>9</v>
      </c>
      <c r="T548" s="22" t="str">
        <f>VLOOKUP(A548,Labels!$A$5:$I$3497,9)</f>
        <v>High Risk Customer</v>
      </c>
    </row>
    <row r="549" spans="1:20" s="22" customFormat="1" ht="15.75" hidden="1" customHeight="1" x14ac:dyDescent="0.25">
      <c r="A549" s="23">
        <v>548</v>
      </c>
      <c r="B549" s="24" t="s">
        <v>1261</v>
      </c>
      <c r="C549" s="24" t="s">
        <v>1262</v>
      </c>
      <c r="D549" s="24" t="s">
        <v>147</v>
      </c>
      <c r="E549" s="23">
        <v>84</v>
      </c>
      <c r="F549" s="25"/>
      <c r="G549" s="23"/>
      <c r="H549" s="23"/>
      <c r="J549" s="24" t="s">
        <v>56</v>
      </c>
      <c r="K549" s="24" t="s">
        <v>66</v>
      </c>
      <c r="L549" s="24" t="s">
        <v>44</v>
      </c>
      <c r="M549" s="24" t="s">
        <v>45</v>
      </c>
      <c r="N549" s="23"/>
    </row>
    <row r="550" spans="1:20" s="22" customFormat="1" ht="15.75" customHeight="1" x14ac:dyDescent="0.25">
      <c r="A550" s="23">
        <v>549</v>
      </c>
      <c r="B550" s="24" t="s">
        <v>1263</v>
      </c>
      <c r="C550" s="24" t="s">
        <v>1264</v>
      </c>
      <c r="D550" s="24" t="s">
        <v>48</v>
      </c>
      <c r="E550" s="23">
        <v>84</v>
      </c>
      <c r="F550" s="25">
        <v>31213</v>
      </c>
      <c r="G550" s="23">
        <f t="shared" ref="G550:G582" ca="1" si="41">(NOW()-F550)/365</f>
        <v>35.832364963850843</v>
      </c>
      <c r="H550" s="23" t="str">
        <f t="shared" ref="H550:H582" ca="1" si="42">IF(G550&lt;=10,"0-10",IF(AND(G550&gt;10,G550&lt;=20),"11-20",IF(AND(G550&gt;20,G550&lt;=30),"21-30",IF(AND(G550&gt;30,G550&lt;=40),"31-40",IF(AND(G550&gt;40,G550&lt;=50),"41-50",IF(AND(G550&gt;50,G550&lt;=60),"51-60",IF(AND(G550&gt;60,G550&lt;=70),"61-70",IF(AND(G550&gt;70,G550&lt;=80),"71-80",IF(AND(G550&gt;80,G550&lt;=90),"81-90",IF(G550&gt;90,"91-100"))))))))))</f>
        <v>31-40</v>
      </c>
      <c r="I550" s="24" t="s">
        <v>847</v>
      </c>
      <c r="J550" s="24" t="s">
        <v>65</v>
      </c>
      <c r="K550" s="24" t="s">
        <v>43</v>
      </c>
      <c r="L550" s="24" t="s">
        <v>44</v>
      </c>
      <c r="M550" s="24" t="s">
        <v>45</v>
      </c>
      <c r="N550" s="23">
        <v>2</v>
      </c>
      <c r="O550" s="22" t="str">
        <f>VLOOKUP(A550,[1]CustomerAddress!$A$1:$F$3997,2)</f>
        <v>2 East Circle</v>
      </c>
      <c r="P550" s="22">
        <f>VLOOKUP(A550,[1]CustomerAddress!$A$1:$F$3997,3)</f>
        <v>2716</v>
      </c>
      <c r="Q550" s="22" t="str">
        <f>VLOOKUP(A550,[1]CustomerAddress!$A$1:$F$3997,4)</f>
        <v>NSW</v>
      </c>
      <c r="R550" s="22" t="str">
        <f>VLOOKUP(A550,[1]CustomerAddress!$A$1:$F$3997,5)</f>
        <v>Australia</v>
      </c>
      <c r="S550" s="22">
        <f>VLOOKUP(A550,[1]CustomerAddress!$A$1:$F$3997,6)</f>
        <v>1</v>
      </c>
      <c r="T550" s="22" t="str">
        <f>VLOOKUP(A550,Labels!$A$5:$I$3497,9)</f>
        <v>Potential Customer</v>
      </c>
    </row>
    <row r="551" spans="1:20" s="22" customFormat="1" ht="15.75" customHeight="1" x14ac:dyDescent="0.25">
      <c r="A551" s="23">
        <v>550</v>
      </c>
      <c r="B551" s="24" t="s">
        <v>1265</v>
      </c>
      <c r="C551" s="24" t="s">
        <v>1266</v>
      </c>
      <c r="D551" s="24" t="s">
        <v>40</v>
      </c>
      <c r="E551" s="23">
        <v>16</v>
      </c>
      <c r="F551" s="25">
        <v>27951</v>
      </c>
      <c r="G551" s="23">
        <f t="shared" ca="1" si="41"/>
        <v>44.769351265220706</v>
      </c>
      <c r="H551" s="23" t="str">
        <f t="shared" ca="1" si="42"/>
        <v>41-50</v>
      </c>
      <c r="J551" s="24" t="s">
        <v>65</v>
      </c>
      <c r="K551" s="24" t="s">
        <v>43</v>
      </c>
      <c r="L551" s="24" t="s">
        <v>44</v>
      </c>
      <c r="M551" s="24" t="s">
        <v>57</v>
      </c>
      <c r="N551" s="23">
        <v>15</v>
      </c>
      <c r="O551" s="22" t="str">
        <f>VLOOKUP(A551,[1]CustomerAddress!$A$1:$F$3997,2)</f>
        <v>1949 Pepper Wood Pass</v>
      </c>
      <c r="P551" s="22">
        <f>VLOOKUP(A551,[1]CustomerAddress!$A$1:$F$3997,3)</f>
        <v>3168</v>
      </c>
      <c r="Q551" s="22" t="str">
        <f>VLOOKUP(A551,[1]CustomerAddress!$A$1:$F$3997,4)</f>
        <v>VIC</v>
      </c>
      <c r="R551" s="22" t="str">
        <f>VLOOKUP(A551,[1]CustomerAddress!$A$1:$F$3997,5)</f>
        <v>Australia</v>
      </c>
      <c r="S551" s="22">
        <f>VLOOKUP(A551,[1]CustomerAddress!$A$1:$F$3997,6)</f>
        <v>6</v>
      </c>
      <c r="T551" s="22" t="str">
        <f>VLOOKUP(A551,Labels!$A$5:$I$3497,9)</f>
        <v>Becoming Loyal</v>
      </c>
    </row>
    <row r="552" spans="1:20" s="22" customFormat="1" ht="15.75" customHeight="1" x14ac:dyDescent="0.25">
      <c r="A552" s="23">
        <v>551</v>
      </c>
      <c r="B552" s="24" t="s">
        <v>1217</v>
      </c>
      <c r="C552" s="24" t="s">
        <v>1267</v>
      </c>
      <c r="D552" s="24" t="s">
        <v>40</v>
      </c>
      <c r="E552" s="23">
        <v>8</v>
      </c>
      <c r="F552" s="25">
        <v>31999</v>
      </c>
      <c r="G552" s="23">
        <f t="shared" ca="1" si="41"/>
        <v>33.678940306316598</v>
      </c>
      <c r="H552" s="23" t="str">
        <f t="shared" ca="1" si="42"/>
        <v>31-40</v>
      </c>
      <c r="I552" s="24" t="s">
        <v>519</v>
      </c>
      <c r="J552" s="24" t="s">
        <v>50</v>
      </c>
      <c r="K552" s="24" t="s">
        <v>66</v>
      </c>
      <c r="L552" s="24" t="s">
        <v>44</v>
      </c>
      <c r="M552" s="24" t="s">
        <v>57</v>
      </c>
      <c r="N552" s="23">
        <v>9</v>
      </c>
      <c r="O552" s="22" t="str">
        <f>VLOOKUP(A552,[1]CustomerAddress!$A$1:$F$3997,2)</f>
        <v>7901 Park Meadow Plaza</v>
      </c>
      <c r="P552" s="22">
        <f>VLOOKUP(A552,[1]CustomerAddress!$A$1:$F$3997,3)</f>
        <v>3076</v>
      </c>
      <c r="Q552" s="22" t="str">
        <f>VLOOKUP(A552,[1]CustomerAddress!$A$1:$F$3997,4)</f>
        <v>VIC</v>
      </c>
      <c r="R552" s="22" t="str">
        <f>VLOOKUP(A552,[1]CustomerAddress!$A$1:$F$3997,5)</f>
        <v>Australia</v>
      </c>
      <c r="S552" s="22">
        <f>VLOOKUP(A552,[1]CustomerAddress!$A$1:$F$3997,6)</f>
        <v>7</v>
      </c>
      <c r="T552" s="22" t="str">
        <f>VLOOKUP(A552,Labels!$A$5:$I$3497,9)</f>
        <v>Evasive Customer</v>
      </c>
    </row>
    <row r="553" spans="1:20" s="22" customFormat="1" ht="15.75" customHeight="1" x14ac:dyDescent="0.25">
      <c r="A553" s="23">
        <v>552</v>
      </c>
      <c r="B553" s="24" t="s">
        <v>1268</v>
      </c>
      <c r="C553" s="24" t="s">
        <v>1269</v>
      </c>
      <c r="D553" s="24" t="s">
        <v>48</v>
      </c>
      <c r="E553" s="23">
        <v>66</v>
      </c>
      <c r="F553" s="25">
        <v>28742</v>
      </c>
      <c r="G553" s="23">
        <f t="shared" ca="1" si="41"/>
        <v>42.602227977549475</v>
      </c>
      <c r="H553" s="23" t="str">
        <f t="shared" ca="1" si="42"/>
        <v>41-50</v>
      </c>
      <c r="I553" s="24" t="s">
        <v>105</v>
      </c>
      <c r="J553" s="24" t="s">
        <v>84</v>
      </c>
      <c r="K553" s="24" t="s">
        <v>66</v>
      </c>
      <c r="L553" s="24" t="s">
        <v>44</v>
      </c>
      <c r="M553" s="24" t="s">
        <v>45</v>
      </c>
      <c r="N553" s="23">
        <v>20</v>
      </c>
      <c r="O553" s="22" t="str">
        <f>VLOOKUP(A553,[1]CustomerAddress!$A$1:$F$3997,2)</f>
        <v>58 Maywood Place</v>
      </c>
      <c r="P553" s="22">
        <f>VLOOKUP(A553,[1]CustomerAddress!$A$1:$F$3997,3)</f>
        <v>2750</v>
      </c>
      <c r="Q553" s="22" t="str">
        <f>VLOOKUP(A553,[1]CustomerAddress!$A$1:$F$3997,4)</f>
        <v>NSW</v>
      </c>
      <c r="R553" s="22" t="str">
        <f>VLOOKUP(A553,[1]CustomerAddress!$A$1:$F$3997,5)</f>
        <v>Australia</v>
      </c>
      <c r="S553" s="22">
        <f>VLOOKUP(A553,[1]CustomerAddress!$A$1:$F$3997,6)</f>
        <v>9</v>
      </c>
      <c r="T553" s="22" t="str">
        <f>VLOOKUP(A553,Labels!$A$5:$I$3497,9)</f>
        <v>Lost Customer</v>
      </c>
    </row>
    <row r="554" spans="1:20" s="22" customFormat="1" ht="15.75" customHeight="1" x14ac:dyDescent="0.25">
      <c r="A554" s="23">
        <v>553</v>
      </c>
      <c r="B554" s="24" t="s">
        <v>1270</v>
      </c>
      <c r="C554" s="24" t="s">
        <v>1271</v>
      </c>
      <c r="D554" s="24" t="s">
        <v>40</v>
      </c>
      <c r="E554" s="23">
        <v>62</v>
      </c>
      <c r="F554" s="25">
        <v>28987</v>
      </c>
      <c r="G554" s="23">
        <f t="shared" ca="1" si="41"/>
        <v>41.930995100837144</v>
      </c>
      <c r="H554" s="23" t="str">
        <f t="shared" ca="1" si="42"/>
        <v>41-50</v>
      </c>
      <c r="I554" s="24" t="s">
        <v>742</v>
      </c>
      <c r="J554" s="24" t="s">
        <v>75</v>
      </c>
      <c r="K554" s="24" t="s">
        <v>62</v>
      </c>
      <c r="L554" s="24" t="s">
        <v>44</v>
      </c>
      <c r="M554" s="24" t="s">
        <v>45</v>
      </c>
      <c r="N554" s="23">
        <v>7</v>
      </c>
      <c r="O554" s="22" t="str">
        <f>VLOOKUP(A554,[1]CustomerAddress!$A$1:$F$3997,2)</f>
        <v>532 Bartillon Circle</v>
      </c>
      <c r="P554" s="22">
        <f>VLOOKUP(A554,[1]CustomerAddress!$A$1:$F$3997,3)</f>
        <v>2166</v>
      </c>
      <c r="Q554" s="22" t="str">
        <f>VLOOKUP(A554,[1]CustomerAddress!$A$1:$F$3997,4)</f>
        <v>NSW</v>
      </c>
      <c r="R554" s="22" t="str">
        <f>VLOOKUP(A554,[1]CustomerAddress!$A$1:$F$3997,5)</f>
        <v>Australia</v>
      </c>
      <c r="S554" s="22">
        <f>VLOOKUP(A554,[1]CustomerAddress!$A$1:$F$3997,6)</f>
        <v>7</v>
      </c>
      <c r="T554" s="22" t="str">
        <f>VLOOKUP(A554,Labels!$A$5:$I$3497,9)</f>
        <v>Late Bloomer</v>
      </c>
    </row>
    <row r="555" spans="1:20" s="22" customFormat="1" ht="15.75" customHeight="1" x14ac:dyDescent="0.25">
      <c r="A555" s="23">
        <v>554</v>
      </c>
      <c r="B555" s="24" t="s">
        <v>1272</v>
      </c>
      <c r="C555" s="24" t="s">
        <v>1273</v>
      </c>
      <c r="D555" s="24" t="s">
        <v>40</v>
      </c>
      <c r="E555" s="23">
        <v>33</v>
      </c>
      <c r="F555" s="25">
        <v>20215</v>
      </c>
      <c r="G555" s="23">
        <f t="shared" ca="1" si="41"/>
        <v>65.963871813165909</v>
      </c>
      <c r="H555" s="23" t="str">
        <f t="shared" ca="1" si="42"/>
        <v>61-70</v>
      </c>
      <c r="I555" s="24" t="s">
        <v>367</v>
      </c>
      <c r="J555" s="24" t="s">
        <v>42</v>
      </c>
      <c r="K555" s="24" t="s">
        <v>43</v>
      </c>
      <c r="L555" s="24" t="s">
        <v>44</v>
      </c>
      <c r="M555" s="24" t="s">
        <v>45</v>
      </c>
      <c r="N555" s="23">
        <v>7</v>
      </c>
      <c r="O555" s="22" t="str">
        <f>VLOOKUP(A555,[1]CustomerAddress!$A$1:$F$3997,2)</f>
        <v>032 Kenwood Circle</v>
      </c>
      <c r="P555" s="22">
        <f>VLOOKUP(A555,[1]CustomerAddress!$A$1:$F$3997,3)</f>
        <v>2031</v>
      </c>
      <c r="Q555" s="22" t="str">
        <f>VLOOKUP(A555,[1]CustomerAddress!$A$1:$F$3997,4)</f>
        <v>NSW</v>
      </c>
      <c r="R555" s="22" t="str">
        <f>VLOOKUP(A555,[1]CustomerAddress!$A$1:$F$3997,5)</f>
        <v>Australia</v>
      </c>
      <c r="S555" s="22">
        <f>VLOOKUP(A555,[1]CustomerAddress!$A$1:$F$3997,6)</f>
        <v>9</v>
      </c>
      <c r="T555" s="22" t="str">
        <f>VLOOKUP(A555,Labels!$A$5:$I$3497,9)</f>
        <v>Late Bloomer</v>
      </c>
    </row>
    <row r="556" spans="1:20" s="22" customFormat="1" ht="15.75" customHeight="1" x14ac:dyDescent="0.25">
      <c r="A556" s="23">
        <v>555</v>
      </c>
      <c r="B556" s="24" t="s">
        <v>1274</v>
      </c>
      <c r="C556" s="24" t="s">
        <v>1275</v>
      </c>
      <c r="D556" s="24" t="s">
        <v>48</v>
      </c>
      <c r="E556" s="23">
        <v>99</v>
      </c>
      <c r="F556" s="25">
        <v>25880</v>
      </c>
      <c r="G556" s="23">
        <f t="shared" ca="1" si="41"/>
        <v>50.44332386796043</v>
      </c>
      <c r="H556" s="23" t="str">
        <f t="shared" ca="1" si="42"/>
        <v>51-60</v>
      </c>
      <c r="I556" s="24" t="s">
        <v>93</v>
      </c>
      <c r="J556" s="24" t="s">
        <v>54</v>
      </c>
      <c r="K556" s="24" t="s">
        <v>43</v>
      </c>
      <c r="L556" s="24" t="s">
        <v>44</v>
      </c>
      <c r="M556" s="24" t="s">
        <v>57</v>
      </c>
      <c r="N556" s="23">
        <v>4</v>
      </c>
      <c r="O556" s="22" t="str">
        <f>VLOOKUP(A556,[1]CustomerAddress!$A$1:$F$3997,2)</f>
        <v>67 8th Terrace</v>
      </c>
      <c r="P556" s="22">
        <f>VLOOKUP(A556,[1]CustomerAddress!$A$1:$F$3997,3)</f>
        <v>3564</v>
      </c>
      <c r="Q556" s="22" t="str">
        <f>VLOOKUP(A556,[1]CustomerAddress!$A$1:$F$3997,4)</f>
        <v>VIC</v>
      </c>
      <c r="R556" s="22" t="str">
        <f>VLOOKUP(A556,[1]CustomerAddress!$A$1:$F$3997,5)</f>
        <v>Australia</v>
      </c>
      <c r="S556" s="22">
        <f>VLOOKUP(A556,[1]CustomerAddress!$A$1:$F$3997,6)</f>
        <v>4</v>
      </c>
      <c r="T556" s="22" t="str">
        <f>VLOOKUP(A556,Labels!$A$5:$I$3497,9)</f>
        <v>Evasive Customer</v>
      </c>
    </row>
    <row r="557" spans="1:20" s="22" customFormat="1" ht="15.75" customHeight="1" x14ac:dyDescent="0.25">
      <c r="A557" s="23">
        <v>556</v>
      </c>
      <c r="B557" s="24" t="s">
        <v>1276</v>
      </c>
      <c r="C557" s="24" t="s">
        <v>1277</v>
      </c>
      <c r="D557" s="24" t="s">
        <v>40</v>
      </c>
      <c r="E557" s="23">
        <v>69</v>
      </c>
      <c r="F557" s="25">
        <v>21071</v>
      </c>
      <c r="G557" s="23">
        <f t="shared" ca="1" si="41"/>
        <v>63.618666333713861</v>
      </c>
      <c r="H557" s="23" t="str">
        <f t="shared" ca="1" si="42"/>
        <v>61-70</v>
      </c>
      <c r="I557" s="24" t="s">
        <v>93</v>
      </c>
      <c r="J557" s="24" t="s">
        <v>61</v>
      </c>
      <c r="K557" s="24" t="s">
        <v>43</v>
      </c>
      <c r="L557" s="24" t="s">
        <v>44</v>
      </c>
      <c r="M557" s="24" t="s">
        <v>57</v>
      </c>
      <c r="N557" s="23">
        <v>11</v>
      </c>
      <c r="O557" s="22" t="str">
        <f>VLOOKUP(A557,[1]CustomerAddress!$A$1:$F$3997,2)</f>
        <v>06008 Anthes Pass</v>
      </c>
      <c r="P557" s="22">
        <f>VLOOKUP(A557,[1]CustomerAddress!$A$1:$F$3997,3)</f>
        <v>2478</v>
      </c>
      <c r="Q557" s="22" t="str">
        <f>VLOOKUP(A557,[1]CustomerAddress!$A$1:$F$3997,4)</f>
        <v>NSW</v>
      </c>
      <c r="R557" s="22" t="str">
        <f>VLOOKUP(A557,[1]CustomerAddress!$A$1:$F$3997,5)</f>
        <v>Australia</v>
      </c>
      <c r="S557" s="22">
        <f>VLOOKUP(A557,[1]CustomerAddress!$A$1:$F$3997,6)</f>
        <v>8</v>
      </c>
      <c r="T557" s="22" t="str">
        <f>VLOOKUP(A557,Labels!$A$5:$I$3497,9)</f>
        <v>Becoming Loyal</v>
      </c>
    </row>
    <row r="558" spans="1:20" s="22" customFormat="1" ht="15.75" customHeight="1" x14ac:dyDescent="0.25">
      <c r="A558" s="23">
        <v>557</v>
      </c>
      <c r="B558" s="24" t="s">
        <v>1278</v>
      </c>
      <c r="C558" s="24" t="s">
        <v>1279</v>
      </c>
      <c r="D558" s="24" t="s">
        <v>40</v>
      </c>
      <c r="E558" s="23">
        <v>67</v>
      </c>
      <c r="F558" s="25">
        <v>22434</v>
      </c>
      <c r="G558" s="23">
        <f t="shared" ca="1" si="41"/>
        <v>59.884419758371394</v>
      </c>
      <c r="H558" s="23" t="str">
        <f t="shared" ca="1" si="42"/>
        <v>51-60</v>
      </c>
      <c r="J558" s="24" t="s">
        <v>84</v>
      </c>
      <c r="K558" s="24" t="s">
        <v>62</v>
      </c>
      <c r="L558" s="24" t="s">
        <v>44</v>
      </c>
      <c r="M558" s="24" t="s">
        <v>45</v>
      </c>
      <c r="N558" s="23">
        <v>18</v>
      </c>
      <c r="O558" s="22" t="str">
        <f>VLOOKUP(A558,[1]CustomerAddress!$A$1:$F$3997,2)</f>
        <v>956 Mccormick Place</v>
      </c>
      <c r="P558" s="22">
        <f>VLOOKUP(A558,[1]CustomerAddress!$A$1:$F$3997,3)</f>
        <v>4127</v>
      </c>
      <c r="Q558" s="22" t="str">
        <f>VLOOKUP(A558,[1]CustomerAddress!$A$1:$F$3997,4)</f>
        <v>QLD</v>
      </c>
      <c r="R558" s="22" t="str">
        <f>VLOOKUP(A558,[1]CustomerAddress!$A$1:$F$3997,5)</f>
        <v>Australia</v>
      </c>
      <c r="S558" s="22">
        <f>VLOOKUP(A558,[1]CustomerAddress!$A$1:$F$3997,6)</f>
        <v>2</v>
      </c>
      <c r="T558" s="22" t="str">
        <f>VLOOKUP(A558,Labels!$A$5:$I$3497,9)</f>
        <v>Lost Customer</v>
      </c>
    </row>
    <row r="559" spans="1:20" s="22" customFormat="1" ht="15.75" customHeight="1" x14ac:dyDescent="0.25">
      <c r="A559" s="23">
        <v>558</v>
      </c>
      <c r="B559" s="24" t="s">
        <v>1280</v>
      </c>
      <c r="C559" s="24" t="s">
        <v>1281</v>
      </c>
      <c r="D559" s="24" t="s">
        <v>40</v>
      </c>
      <c r="E559" s="23">
        <v>96</v>
      </c>
      <c r="F559" s="25">
        <v>26809</v>
      </c>
      <c r="G559" s="23">
        <f t="shared" ca="1" si="41"/>
        <v>47.898118388508379</v>
      </c>
      <c r="H559" s="23" t="str">
        <f t="shared" ca="1" si="42"/>
        <v>41-50</v>
      </c>
      <c r="I559" s="24" t="s">
        <v>415</v>
      </c>
      <c r="J559" s="24" t="s">
        <v>61</v>
      </c>
      <c r="K559" s="24" t="s">
        <v>43</v>
      </c>
      <c r="L559" s="24" t="s">
        <v>44</v>
      </c>
      <c r="M559" s="24" t="s">
        <v>57</v>
      </c>
      <c r="N559" s="23">
        <v>8</v>
      </c>
      <c r="O559" s="22" t="str">
        <f>VLOOKUP(A559,[1]CustomerAddress!$A$1:$F$3997,2)</f>
        <v>6 Eggendart Circle</v>
      </c>
      <c r="P559" s="22">
        <f>VLOOKUP(A559,[1]CustomerAddress!$A$1:$F$3997,3)</f>
        <v>3016</v>
      </c>
      <c r="Q559" s="22" t="str">
        <f>VLOOKUP(A559,[1]CustomerAddress!$A$1:$F$3997,4)</f>
        <v>VIC</v>
      </c>
      <c r="R559" s="22" t="str">
        <f>VLOOKUP(A559,[1]CustomerAddress!$A$1:$F$3997,5)</f>
        <v>Australia</v>
      </c>
      <c r="S559" s="22">
        <f>VLOOKUP(A559,[1]CustomerAddress!$A$1:$F$3997,6)</f>
        <v>7</v>
      </c>
      <c r="T559" s="22" t="str">
        <f>VLOOKUP(A559,Labels!$A$5:$I$3497,9)</f>
        <v>Potential Customer</v>
      </c>
    </row>
    <row r="560" spans="1:20" s="22" customFormat="1" ht="15.75" customHeight="1" x14ac:dyDescent="0.25">
      <c r="A560" s="23">
        <v>559</v>
      </c>
      <c r="B560" s="24" t="s">
        <v>1282</v>
      </c>
      <c r="C560" s="24" t="s">
        <v>1283</v>
      </c>
      <c r="D560" s="24" t="s">
        <v>40</v>
      </c>
      <c r="E560" s="23">
        <v>39</v>
      </c>
      <c r="F560" s="25">
        <v>32207</v>
      </c>
      <c r="G560" s="23">
        <f t="shared" ca="1" si="41"/>
        <v>33.109077292617968</v>
      </c>
      <c r="H560" s="23" t="str">
        <f t="shared" ca="1" si="42"/>
        <v>31-40</v>
      </c>
      <c r="I560" s="24" t="s">
        <v>167</v>
      </c>
      <c r="J560" s="24" t="s">
        <v>65</v>
      </c>
      <c r="K560" s="24" t="s">
        <v>66</v>
      </c>
      <c r="L560" s="24" t="s">
        <v>44</v>
      </c>
      <c r="M560" s="24" t="s">
        <v>45</v>
      </c>
      <c r="N560" s="23">
        <v>16</v>
      </c>
      <c r="O560" s="22" t="str">
        <f>VLOOKUP(A560,[1]CustomerAddress!$A$1:$F$3997,2)</f>
        <v>1 Service Alley</v>
      </c>
      <c r="P560" s="22">
        <f>VLOOKUP(A560,[1]CustomerAddress!$A$1:$F$3997,3)</f>
        <v>2116</v>
      </c>
      <c r="Q560" s="22" t="str">
        <f>VLOOKUP(A560,[1]CustomerAddress!$A$1:$F$3997,4)</f>
        <v>NSW</v>
      </c>
      <c r="R560" s="22" t="str">
        <f>VLOOKUP(A560,[1]CustomerAddress!$A$1:$F$3997,5)</f>
        <v>Australia</v>
      </c>
      <c r="S560" s="22">
        <f>VLOOKUP(A560,[1]CustomerAddress!$A$1:$F$3997,6)</f>
        <v>10</v>
      </c>
      <c r="T560" s="22" t="str">
        <f>VLOOKUP(A560,Labels!$A$5:$I$3497,9)</f>
        <v>Recent Customer</v>
      </c>
    </row>
    <row r="561" spans="1:20" s="22" customFormat="1" ht="15.75" customHeight="1" x14ac:dyDescent="0.25">
      <c r="A561" s="23">
        <v>560</v>
      </c>
      <c r="B561" s="24" t="s">
        <v>1284</v>
      </c>
      <c r="C561" s="24" t="s">
        <v>1285</v>
      </c>
      <c r="D561" s="24" t="s">
        <v>40</v>
      </c>
      <c r="E561" s="23">
        <v>1</v>
      </c>
      <c r="F561" s="25">
        <v>19643</v>
      </c>
      <c r="G561" s="23">
        <f t="shared" ca="1" si="41"/>
        <v>67.530995100837146</v>
      </c>
      <c r="H561" s="23" t="str">
        <f t="shared" ca="1" si="42"/>
        <v>61-70</v>
      </c>
      <c r="I561" s="24" t="s">
        <v>157</v>
      </c>
      <c r="J561" s="24" t="s">
        <v>42</v>
      </c>
      <c r="K561" s="24" t="s">
        <v>62</v>
      </c>
      <c r="L561" s="24" t="s">
        <v>44</v>
      </c>
      <c r="M561" s="24" t="s">
        <v>57</v>
      </c>
      <c r="N561" s="23">
        <v>8</v>
      </c>
      <c r="O561" s="22" t="str">
        <f>VLOOKUP(A561,[1]CustomerAddress!$A$1:$F$3997,2)</f>
        <v>62117 Trailsway Place</v>
      </c>
      <c r="P561" s="22">
        <f>VLOOKUP(A561,[1]CustomerAddress!$A$1:$F$3997,3)</f>
        <v>3356</v>
      </c>
      <c r="Q561" s="22" t="str">
        <f>VLOOKUP(A561,[1]CustomerAddress!$A$1:$F$3997,4)</f>
        <v>VIC</v>
      </c>
      <c r="R561" s="22" t="str">
        <f>VLOOKUP(A561,[1]CustomerAddress!$A$1:$F$3997,5)</f>
        <v>Australia</v>
      </c>
      <c r="S561" s="22">
        <f>VLOOKUP(A561,[1]CustomerAddress!$A$1:$F$3997,6)</f>
        <v>1</v>
      </c>
      <c r="T561" s="22" t="str">
        <f>VLOOKUP(A561,Labels!$A$5:$I$3497,9)</f>
        <v>Potential Customer</v>
      </c>
    </row>
    <row r="562" spans="1:20" s="22" customFormat="1" ht="15.75" customHeight="1" x14ac:dyDescent="0.25">
      <c r="A562" s="23">
        <v>561</v>
      </c>
      <c r="B562" s="24" t="s">
        <v>1286</v>
      </c>
      <c r="C562" s="24" t="s">
        <v>1287</v>
      </c>
      <c r="D562" s="24" t="s">
        <v>40</v>
      </c>
      <c r="E562" s="23">
        <v>99</v>
      </c>
      <c r="F562" s="25">
        <v>28352</v>
      </c>
      <c r="G562" s="23">
        <f t="shared" ca="1" si="41"/>
        <v>43.670721128234405</v>
      </c>
      <c r="H562" s="23" t="str">
        <f t="shared" ca="1" si="42"/>
        <v>41-50</v>
      </c>
      <c r="I562" s="24" t="s">
        <v>596</v>
      </c>
      <c r="J562" s="24" t="s">
        <v>61</v>
      </c>
      <c r="K562" s="24" t="s">
        <v>43</v>
      </c>
      <c r="L562" s="24" t="s">
        <v>44</v>
      </c>
      <c r="M562" s="24" t="s">
        <v>57</v>
      </c>
      <c r="N562" s="23">
        <v>12</v>
      </c>
      <c r="O562" s="22" t="str">
        <f>VLOOKUP(A562,[1]CustomerAddress!$A$1:$F$3997,2)</f>
        <v>4 Graedel Parkway</v>
      </c>
      <c r="P562" s="22">
        <f>VLOOKUP(A562,[1]CustomerAddress!$A$1:$F$3997,3)</f>
        <v>2560</v>
      </c>
      <c r="Q562" s="22" t="str">
        <f>VLOOKUP(A562,[1]CustomerAddress!$A$1:$F$3997,4)</f>
        <v>NSW</v>
      </c>
      <c r="R562" s="22" t="str">
        <f>VLOOKUP(A562,[1]CustomerAddress!$A$1:$F$3997,5)</f>
        <v>Australia</v>
      </c>
      <c r="S562" s="22">
        <f>VLOOKUP(A562,[1]CustomerAddress!$A$1:$F$3997,6)</f>
        <v>8</v>
      </c>
      <c r="T562" s="22" t="str">
        <f>VLOOKUP(A562,Labels!$A$5:$I$3497,9)</f>
        <v>Potential Customer</v>
      </c>
    </row>
    <row r="563" spans="1:20" s="22" customFormat="1" ht="15.75" customHeight="1" x14ac:dyDescent="0.25">
      <c r="A563" s="23">
        <v>562</v>
      </c>
      <c r="B563" s="24" t="s">
        <v>1288</v>
      </c>
      <c r="C563" s="24" t="s">
        <v>1289</v>
      </c>
      <c r="D563" s="24" t="s">
        <v>40</v>
      </c>
      <c r="E563" s="23">
        <v>88</v>
      </c>
      <c r="F563" s="25">
        <v>25725</v>
      </c>
      <c r="G563" s="23">
        <f t="shared" ca="1" si="41"/>
        <v>50.867981402207008</v>
      </c>
      <c r="H563" s="23" t="str">
        <f t="shared" ca="1" si="42"/>
        <v>51-60</v>
      </c>
      <c r="I563" s="24" t="s">
        <v>337</v>
      </c>
      <c r="J563" s="24" t="s">
        <v>61</v>
      </c>
      <c r="K563" s="24" t="s">
        <v>43</v>
      </c>
      <c r="L563" s="24" t="s">
        <v>44</v>
      </c>
      <c r="M563" s="24" t="s">
        <v>57</v>
      </c>
      <c r="N563" s="23">
        <v>17</v>
      </c>
      <c r="O563" s="22" t="str">
        <f>VLOOKUP(A563,[1]CustomerAddress!$A$1:$F$3997,2)</f>
        <v>311 Chive Way</v>
      </c>
      <c r="P563" s="22">
        <f>VLOOKUP(A563,[1]CustomerAddress!$A$1:$F$3997,3)</f>
        <v>4680</v>
      </c>
      <c r="Q563" s="22" t="str">
        <f>VLOOKUP(A563,[1]CustomerAddress!$A$1:$F$3997,4)</f>
        <v>QLD</v>
      </c>
      <c r="R563" s="22" t="str">
        <f>VLOOKUP(A563,[1]CustomerAddress!$A$1:$F$3997,5)</f>
        <v>Australia</v>
      </c>
      <c r="S563" s="22">
        <f>VLOOKUP(A563,[1]CustomerAddress!$A$1:$F$3997,6)</f>
        <v>3</v>
      </c>
      <c r="T563" s="22" t="str">
        <f>VLOOKUP(A563,Labels!$A$5:$I$3497,9)</f>
        <v>Late Bloomer</v>
      </c>
    </row>
    <row r="564" spans="1:20" s="22" customFormat="1" ht="15.75" customHeight="1" x14ac:dyDescent="0.25">
      <c r="A564" s="23">
        <v>563</v>
      </c>
      <c r="B564" s="24" t="s">
        <v>1290</v>
      </c>
      <c r="C564" s="24" t="s">
        <v>1291</v>
      </c>
      <c r="D564" s="24" t="s">
        <v>48</v>
      </c>
      <c r="E564" s="23">
        <v>25</v>
      </c>
      <c r="F564" s="25">
        <v>27292</v>
      </c>
      <c r="G564" s="23">
        <f t="shared" ca="1" si="41"/>
        <v>46.574830717275503</v>
      </c>
      <c r="H564" s="23" t="str">
        <f t="shared" ca="1" si="42"/>
        <v>41-50</v>
      </c>
      <c r="I564" s="24" t="s">
        <v>733</v>
      </c>
      <c r="J564" s="24" t="s">
        <v>56</v>
      </c>
      <c r="K564" s="24" t="s">
        <v>43</v>
      </c>
      <c r="L564" s="24" t="s">
        <v>44</v>
      </c>
      <c r="M564" s="24" t="s">
        <v>45</v>
      </c>
      <c r="N564" s="23">
        <v>19</v>
      </c>
      <c r="O564" s="22" t="str">
        <f>VLOOKUP(A564,[1]CustomerAddress!$A$1:$F$3997,2)</f>
        <v>9161 Hoepker Street</v>
      </c>
      <c r="P564" s="22">
        <f>VLOOKUP(A564,[1]CustomerAddress!$A$1:$F$3997,3)</f>
        <v>4740</v>
      </c>
      <c r="Q564" s="22" t="str">
        <f>VLOOKUP(A564,[1]CustomerAddress!$A$1:$F$3997,4)</f>
        <v>QLD</v>
      </c>
      <c r="R564" s="22" t="str">
        <f>VLOOKUP(A564,[1]CustomerAddress!$A$1:$F$3997,5)</f>
        <v>Australia</v>
      </c>
      <c r="S564" s="22">
        <f>VLOOKUP(A564,[1]CustomerAddress!$A$1:$F$3997,6)</f>
        <v>5</v>
      </c>
      <c r="T564" s="22" t="str">
        <f>VLOOKUP(A564,Labels!$A$5:$I$3497,9)</f>
        <v>Potential Customer</v>
      </c>
    </row>
    <row r="565" spans="1:20" s="22" customFormat="1" ht="15.75" customHeight="1" x14ac:dyDescent="0.25">
      <c r="A565" s="23">
        <v>564</v>
      </c>
      <c r="B565" s="24" t="s">
        <v>1292</v>
      </c>
      <c r="C565" s="24" t="s">
        <v>1293</v>
      </c>
      <c r="D565" s="24" t="s">
        <v>40</v>
      </c>
      <c r="E565" s="23">
        <v>7</v>
      </c>
      <c r="F565" s="25">
        <v>30627</v>
      </c>
      <c r="G565" s="23">
        <f t="shared" ca="1" si="41"/>
        <v>37.437844415905637</v>
      </c>
      <c r="H565" s="23" t="str">
        <f t="shared" ca="1" si="42"/>
        <v>31-40</v>
      </c>
      <c r="I565" s="24" t="s">
        <v>412</v>
      </c>
      <c r="J565" s="24" t="s">
        <v>65</v>
      </c>
      <c r="K565" s="24" t="s">
        <v>66</v>
      </c>
      <c r="L565" s="24" t="s">
        <v>44</v>
      </c>
      <c r="M565" s="24" t="s">
        <v>57</v>
      </c>
      <c r="N565" s="23">
        <v>7</v>
      </c>
      <c r="O565" s="22" t="str">
        <f>VLOOKUP(A565,[1]CustomerAddress!$A$1:$F$3997,2)</f>
        <v>19 Lakewood Gardens Way</v>
      </c>
      <c r="P565" s="22">
        <f>VLOOKUP(A565,[1]CustomerAddress!$A$1:$F$3997,3)</f>
        <v>2760</v>
      </c>
      <c r="Q565" s="22" t="str">
        <f>VLOOKUP(A565,[1]CustomerAddress!$A$1:$F$3997,4)</f>
        <v>NSW</v>
      </c>
      <c r="R565" s="22" t="str">
        <f>VLOOKUP(A565,[1]CustomerAddress!$A$1:$F$3997,5)</f>
        <v>Australia</v>
      </c>
      <c r="S565" s="22">
        <f>VLOOKUP(A565,[1]CustomerAddress!$A$1:$F$3997,6)</f>
        <v>9</v>
      </c>
      <c r="T565" s="22" t="str">
        <f>VLOOKUP(A565,Labels!$A$5:$I$3497,9)</f>
        <v>Becoming Loyal</v>
      </c>
    </row>
    <row r="566" spans="1:20" s="22" customFormat="1" ht="15.75" customHeight="1" x14ac:dyDescent="0.25">
      <c r="A566" s="23">
        <v>565</v>
      </c>
      <c r="B566" s="24" t="s">
        <v>1294</v>
      </c>
      <c r="C566" s="24" t="s">
        <v>1295</v>
      </c>
      <c r="D566" s="24" t="s">
        <v>48</v>
      </c>
      <c r="E566" s="23">
        <v>30</v>
      </c>
      <c r="F566" s="25">
        <v>21825</v>
      </c>
      <c r="G566" s="23">
        <f t="shared" ca="1" si="41"/>
        <v>61.552912909056325</v>
      </c>
      <c r="H566" s="23" t="str">
        <f t="shared" ca="1" si="42"/>
        <v>61-70</v>
      </c>
      <c r="I566" s="24" t="s">
        <v>301</v>
      </c>
      <c r="J566" s="24" t="s">
        <v>84</v>
      </c>
      <c r="K566" s="24" t="s">
        <v>43</v>
      </c>
      <c r="L566" s="24" t="s">
        <v>44</v>
      </c>
      <c r="M566" s="24" t="s">
        <v>45</v>
      </c>
      <c r="N566" s="23">
        <v>16</v>
      </c>
      <c r="O566" s="22" t="str">
        <f>VLOOKUP(A566,[1]CustomerAddress!$A$1:$F$3997,2)</f>
        <v>5861 Browning Park</v>
      </c>
      <c r="P566" s="22">
        <f>VLOOKUP(A566,[1]CustomerAddress!$A$1:$F$3997,3)</f>
        <v>2065</v>
      </c>
      <c r="Q566" s="22" t="str">
        <f>VLOOKUP(A566,[1]CustomerAddress!$A$1:$F$3997,4)</f>
        <v>NSW</v>
      </c>
      <c r="R566" s="22" t="str">
        <f>VLOOKUP(A566,[1]CustomerAddress!$A$1:$F$3997,5)</f>
        <v>Australia</v>
      </c>
      <c r="S566" s="22">
        <f>VLOOKUP(A566,[1]CustomerAddress!$A$1:$F$3997,6)</f>
        <v>8</v>
      </c>
      <c r="T566" s="22" t="str">
        <f>VLOOKUP(A566,Labels!$A$5:$I$3497,9)</f>
        <v>Almost Lost Customer</v>
      </c>
    </row>
    <row r="567" spans="1:20" s="22" customFormat="1" ht="15.75" customHeight="1" x14ac:dyDescent="0.25">
      <c r="A567" s="23">
        <v>566</v>
      </c>
      <c r="B567" s="24" t="s">
        <v>1296</v>
      </c>
      <c r="C567" s="24" t="s">
        <v>1297</v>
      </c>
      <c r="D567" s="24" t="s">
        <v>40</v>
      </c>
      <c r="E567" s="23">
        <v>66</v>
      </c>
      <c r="F567" s="25">
        <v>28833</v>
      </c>
      <c r="G567" s="23">
        <f t="shared" ca="1" si="41"/>
        <v>42.352912909056322</v>
      </c>
      <c r="H567" s="23" t="str">
        <f t="shared" ca="1" si="42"/>
        <v>41-50</v>
      </c>
      <c r="I567" s="24" t="s">
        <v>1236</v>
      </c>
      <c r="J567" s="24" t="s">
        <v>50</v>
      </c>
      <c r="K567" s="24" t="s">
        <v>66</v>
      </c>
      <c r="L567" s="24" t="s">
        <v>44</v>
      </c>
      <c r="M567" s="24" t="s">
        <v>45</v>
      </c>
      <c r="N567" s="23">
        <v>9</v>
      </c>
      <c r="O567" s="22" t="str">
        <f>VLOOKUP(A567,[1]CustomerAddress!$A$1:$F$3997,2)</f>
        <v>396 Butternut Point</v>
      </c>
      <c r="P567" s="22">
        <f>VLOOKUP(A567,[1]CustomerAddress!$A$1:$F$3997,3)</f>
        <v>2230</v>
      </c>
      <c r="Q567" s="22" t="str">
        <f>VLOOKUP(A567,[1]CustomerAddress!$A$1:$F$3997,4)</f>
        <v>NSW</v>
      </c>
      <c r="R567" s="22" t="str">
        <f>VLOOKUP(A567,[1]CustomerAddress!$A$1:$F$3997,5)</f>
        <v>Australia</v>
      </c>
      <c r="S567" s="22">
        <f>VLOOKUP(A567,[1]CustomerAddress!$A$1:$F$3997,6)</f>
        <v>12</v>
      </c>
      <c r="T567" s="22" t="str">
        <f>VLOOKUP(A567,Labels!$A$5:$I$3497,9)</f>
        <v>High Risk Customer</v>
      </c>
    </row>
    <row r="568" spans="1:20" s="22" customFormat="1" ht="15.75" customHeight="1" x14ac:dyDescent="0.25">
      <c r="A568" s="23">
        <v>567</v>
      </c>
      <c r="B568" s="24" t="s">
        <v>1298</v>
      </c>
      <c r="C568" s="24" t="s">
        <v>1299</v>
      </c>
      <c r="D568" s="24" t="s">
        <v>48</v>
      </c>
      <c r="E568" s="23">
        <v>73</v>
      </c>
      <c r="F568" s="25">
        <v>23931</v>
      </c>
      <c r="G568" s="23">
        <f t="shared" ca="1" si="41"/>
        <v>55.783049895357692</v>
      </c>
      <c r="H568" s="23" t="str">
        <f t="shared" ca="1" si="42"/>
        <v>51-60</v>
      </c>
      <c r="J568" s="24" t="s">
        <v>50</v>
      </c>
      <c r="K568" s="24" t="s">
        <v>62</v>
      </c>
      <c r="L568" s="24" t="s">
        <v>44</v>
      </c>
      <c r="M568" s="24" t="s">
        <v>57</v>
      </c>
      <c r="N568" s="23">
        <v>16</v>
      </c>
      <c r="O568" s="22" t="str">
        <f>VLOOKUP(A568,[1]CustomerAddress!$A$1:$F$3997,2)</f>
        <v>04 Hansons Street</v>
      </c>
      <c r="P568" s="22">
        <f>VLOOKUP(A568,[1]CustomerAddress!$A$1:$F$3997,3)</f>
        <v>2087</v>
      </c>
      <c r="Q568" s="22" t="str">
        <f>VLOOKUP(A568,[1]CustomerAddress!$A$1:$F$3997,4)</f>
        <v>NSW</v>
      </c>
      <c r="R568" s="22" t="str">
        <f>VLOOKUP(A568,[1]CustomerAddress!$A$1:$F$3997,5)</f>
        <v>Australia</v>
      </c>
      <c r="S568" s="22">
        <f>VLOOKUP(A568,[1]CustomerAddress!$A$1:$F$3997,6)</f>
        <v>11</v>
      </c>
      <c r="T568" s="22" t="str">
        <f>VLOOKUP(A568,Labels!$A$5:$I$3497,9)</f>
        <v>Almost Lost Customer</v>
      </c>
    </row>
    <row r="569" spans="1:20" s="22" customFormat="1" ht="15.75" customHeight="1" x14ac:dyDescent="0.25">
      <c r="A569" s="23">
        <v>568</v>
      </c>
      <c r="B569" s="24" t="s">
        <v>1300</v>
      </c>
      <c r="C569" s="24" t="s">
        <v>1301</v>
      </c>
      <c r="D569" s="24" t="s">
        <v>48</v>
      </c>
      <c r="E569" s="23">
        <v>32</v>
      </c>
      <c r="F569" s="25">
        <v>21169</v>
      </c>
      <c r="G569" s="23">
        <f t="shared" ca="1" si="41"/>
        <v>63.350173183028929</v>
      </c>
      <c r="H569" s="23" t="str">
        <f t="shared" ca="1" si="42"/>
        <v>61-70</v>
      </c>
      <c r="I569" s="24" t="s">
        <v>209</v>
      </c>
      <c r="J569" s="24" t="s">
        <v>84</v>
      </c>
      <c r="K569" s="24" t="s">
        <v>43</v>
      </c>
      <c r="L569" s="24" t="s">
        <v>44</v>
      </c>
      <c r="M569" s="24" t="s">
        <v>57</v>
      </c>
      <c r="N569" s="23">
        <v>13</v>
      </c>
      <c r="O569" s="22" t="str">
        <f>VLOOKUP(A569,[1]CustomerAddress!$A$1:$F$3997,2)</f>
        <v>8601 Cardinal Court</v>
      </c>
      <c r="P569" s="22">
        <f>VLOOKUP(A569,[1]CustomerAddress!$A$1:$F$3997,3)</f>
        <v>4505</v>
      </c>
      <c r="Q569" s="22" t="str">
        <f>VLOOKUP(A569,[1]CustomerAddress!$A$1:$F$3997,4)</f>
        <v>QLD</v>
      </c>
      <c r="R569" s="22" t="str">
        <f>VLOOKUP(A569,[1]CustomerAddress!$A$1:$F$3997,5)</f>
        <v>Australia</v>
      </c>
      <c r="S569" s="22">
        <f>VLOOKUP(A569,[1]CustomerAddress!$A$1:$F$3997,6)</f>
        <v>8</v>
      </c>
      <c r="T569" s="22" t="str">
        <f>VLOOKUP(A569,Labels!$A$5:$I$3497,9)</f>
        <v>Almost Lost Customer</v>
      </c>
    </row>
    <row r="570" spans="1:20" s="22" customFormat="1" ht="15.75" customHeight="1" x14ac:dyDescent="0.25">
      <c r="A570" s="23">
        <v>569</v>
      </c>
      <c r="B570" s="24" t="s">
        <v>1302</v>
      </c>
      <c r="C570" s="24" t="s">
        <v>1303</v>
      </c>
      <c r="D570" s="24" t="s">
        <v>48</v>
      </c>
      <c r="E570" s="23">
        <v>30</v>
      </c>
      <c r="F570" s="25">
        <v>27790</v>
      </c>
      <c r="G570" s="23">
        <f t="shared" ca="1" si="41"/>
        <v>45.21044715563167</v>
      </c>
      <c r="H570" s="23" t="str">
        <f t="shared" ca="1" si="42"/>
        <v>41-50</v>
      </c>
      <c r="I570" s="24" t="s">
        <v>431</v>
      </c>
      <c r="J570" s="24" t="s">
        <v>56</v>
      </c>
      <c r="K570" s="24" t="s">
        <v>43</v>
      </c>
      <c r="L570" s="24" t="s">
        <v>44</v>
      </c>
      <c r="M570" s="24" t="s">
        <v>57</v>
      </c>
      <c r="N570" s="23">
        <v>10</v>
      </c>
      <c r="O570" s="22" t="str">
        <f>VLOOKUP(A570,[1]CustomerAddress!$A$1:$F$3997,2)</f>
        <v>35631 Colorado Crossing</v>
      </c>
      <c r="P570" s="22">
        <f>VLOOKUP(A570,[1]CustomerAddress!$A$1:$F$3997,3)</f>
        <v>2630</v>
      </c>
      <c r="Q570" s="22" t="str">
        <f>VLOOKUP(A570,[1]CustomerAddress!$A$1:$F$3997,4)</f>
        <v>NSW</v>
      </c>
      <c r="R570" s="22" t="str">
        <f>VLOOKUP(A570,[1]CustomerAddress!$A$1:$F$3997,5)</f>
        <v>Australia</v>
      </c>
      <c r="S570" s="22">
        <f>VLOOKUP(A570,[1]CustomerAddress!$A$1:$F$3997,6)</f>
        <v>2</v>
      </c>
      <c r="T570" s="22" t="str">
        <f>VLOOKUP(A570,Labels!$A$5:$I$3497,9)</f>
        <v>Evasive Customer</v>
      </c>
    </row>
    <row r="571" spans="1:20" s="22" customFormat="1" ht="15.75" customHeight="1" x14ac:dyDescent="0.25">
      <c r="A571" s="23">
        <v>570</v>
      </c>
      <c r="B571" s="24" t="s">
        <v>1304</v>
      </c>
      <c r="C571" s="24" t="s">
        <v>1305</v>
      </c>
      <c r="D571" s="24" t="s">
        <v>48</v>
      </c>
      <c r="E571" s="23">
        <v>14</v>
      </c>
      <c r="F571" s="25">
        <v>28665</v>
      </c>
      <c r="G571" s="23">
        <f t="shared" ca="1" si="41"/>
        <v>42.813186881659064</v>
      </c>
      <c r="H571" s="23" t="str">
        <f t="shared" ca="1" si="42"/>
        <v>41-50</v>
      </c>
      <c r="I571" s="24" t="s">
        <v>253</v>
      </c>
      <c r="J571" s="24" t="s">
        <v>50</v>
      </c>
      <c r="K571" s="24" t="s">
        <v>43</v>
      </c>
      <c r="L571" s="24" t="s">
        <v>44</v>
      </c>
      <c r="M571" s="24" t="s">
        <v>45</v>
      </c>
      <c r="N571" s="23">
        <v>15</v>
      </c>
      <c r="O571" s="22" t="str">
        <f>VLOOKUP(A571,[1]CustomerAddress!$A$1:$F$3997,2)</f>
        <v>446 Dottie Court</v>
      </c>
      <c r="P571" s="22">
        <f>VLOOKUP(A571,[1]CustomerAddress!$A$1:$F$3997,3)</f>
        <v>2225</v>
      </c>
      <c r="Q571" s="22" t="str">
        <f>VLOOKUP(A571,[1]CustomerAddress!$A$1:$F$3997,4)</f>
        <v>NSW</v>
      </c>
      <c r="R571" s="22" t="str">
        <f>VLOOKUP(A571,[1]CustomerAddress!$A$1:$F$3997,5)</f>
        <v>Australia</v>
      </c>
      <c r="S571" s="22">
        <f>VLOOKUP(A571,[1]CustomerAddress!$A$1:$F$3997,6)</f>
        <v>10</v>
      </c>
      <c r="T571" s="22" t="str">
        <f>VLOOKUP(A571,Labels!$A$5:$I$3497,9)</f>
        <v>Potential Customer</v>
      </c>
    </row>
    <row r="572" spans="1:20" s="22" customFormat="1" ht="15.75" customHeight="1" x14ac:dyDescent="0.25">
      <c r="A572" s="23">
        <v>571</v>
      </c>
      <c r="B572" s="24" t="s">
        <v>1306</v>
      </c>
      <c r="C572" s="24" t="s">
        <v>1307</v>
      </c>
      <c r="D572" s="24" t="s">
        <v>40</v>
      </c>
      <c r="E572" s="23">
        <v>30</v>
      </c>
      <c r="F572" s="25">
        <v>21231</v>
      </c>
      <c r="G572" s="23">
        <f t="shared" ca="1" si="41"/>
        <v>63.180310169330298</v>
      </c>
      <c r="H572" s="23" t="str">
        <f t="shared" ca="1" si="42"/>
        <v>61-70</v>
      </c>
      <c r="I572" s="24" t="s">
        <v>163</v>
      </c>
      <c r="J572" s="24" t="s">
        <v>164</v>
      </c>
      <c r="K572" s="24" t="s">
        <v>43</v>
      </c>
      <c r="L572" s="24" t="s">
        <v>44</v>
      </c>
      <c r="M572" s="24" t="s">
        <v>57</v>
      </c>
      <c r="N572" s="23">
        <v>6</v>
      </c>
      <c r="O572" s="22" t="str">
        <f>VLOOKUP(A572,[1]CustomerAddress!$A$1:$F$3997,2)</f>
        <v>37 Ilene Hill</v>
      </c>
      <c r="P572" s="22">
        <f>VLOOKUP(A572,[1]CustomerAddress!$A$1:$F$3997,3)</f>
        <v>3121</v>
      </c>
      <c r="Q572" s="22" t="str">
        <f>VLOOKUP(A572,[1]CustomerAddress!$A$1:$F$3997,4)</f>
        <v>VIC</v>
      </c>
      <c r="R572" s="22" t="str">
        <f>VLOOKUP(A572,[1]CustomerAddress!$A$1:$F$3997,5)</f>
        <v>Australia</v>
      </c>
      <c r="S572" s="22">
        <f>VLOOKUP(A572,[1]CustomerAddress!$A$1:$F$3997,6)</f>
        <v>10</v>
      </c>
      <c r="T572" s="22" t="str">
        <f>VLOOKUP(A572,Labels!$A$5:$I$3497,9)</f>
        <v>High Risk Customer</v>
      </c>
    </row>
    <row r="573" spans="1:20" s="22" customFormat="1" ht="15.75" customHeight="1" x14ac:dyDescent="0.25">
      <c r="A573" s="23">
        <v>572</v>
      </c>
      <c r="B573" s="24" t="s">
        <v>1308</v>
      </c>
      <c r="C573" s="24" t="s">
        <v>1309</v>
      </c>
      <c r="D573" s="24" t="s">
        <v>48</v>
      </c>
      <c r="E573" s="23">
        <v>0</v>
      </c>
      <c r="F573" s="25">
        <v>24593</v>
      </c>
      <c r="G573" s="23">
        <f t="shared" ca="1" si="41"/>
        <v>53.969351265220709</v>
      </c>
      <c r="H573" s="23" t="str">
        <f t="shared" ca="1" si="42"/>
        <v>51-60</v>
      </c>
      <c r="I573" s="24" t="s">
        <v>599</v>
      </c>
      <c r="J573" s="24" t="s">
        <v>42</v>
      </c>
      <c r="K573" s="24" t="s">
        <v>66</v>
      </c>
      <c r="L573" s="24" t="s">
        <v>44</v>
      </c>
      <c r="M573" s="24" t="s">
        <v>45</v>
      </c>
      <c r="N573" s="23">
        <v>5</v>
      </c>
      <c r="O573" s="22" t="str">
        <f>VLOOKUP(A573,[1]CustomerAddress!$A$1:$F$3997,2)</f>
        <v>909 Browning Crossing</v>
      </c>
      <c r="P573" s="22">
        <f>VLOOKUP(A573,[1]CustomerAddress!$A$1:$F$3997,3)</f>
        <v>3013</v>
      </c>
      <c r="Q573" s="22" t="str">
        <f>VLOOKUP(A573,[1]CustomerAddress!$A$1:$F$3997,4)</f>
        <v>VIC</v>
      </c>
      <c r="R573" s="22" t="str">
        <f>VLOOKUP(A573,[1]CustomerAddress!$A$1:$F$3997,5)</f>
        <v>Australia</v>
      </c>
      <c r="S573" s="22">
        <f>VLOOKUP(A573,[1]CustomerAddress!$A$1:$F$3997,6)</f>
        <v>10</v>
      </c>
      <c r="T573" s="22" t="str">
        <f>VLOOKUP(A573,Labels!$A$5:$I$3497,9)</f>
        <v>Becoming Loyal</v>
      </c>
    </row>
    <row r="574" spans="1:20" s="22" customFormat="1" ht="15.75" customHeight="1" x14ac:dyDescent="0.25">
      <c r="A574" s="23">
        <v>573</v>
      </c>
      <c r="B574" s="24" t="s">
        <v>1310</v>
      </c>
      <c r="C574" s="24" t="s">
        <v>1311</v>
      </c>
      <c r="D574" s="24" t="s">
        <v>48</v>
      </c>
      <c r="E574" s="23">
        <v>39</v>
      </c>
      <c r="F574" s="25">
        <v>34400</v>
      </c>
      <c r="G574" s="23">
        <f t="shared" ca="1" si="41"/>
        <v>27.100858114535775</v>
      </c>
      <c r="H574" s="23" t="str">
        <f t="shared" ca="1" si="42"/>
        <v>21-30</v>
      </c>
      <c r="I574" s="24" t="s">
        <v>317</v>
      </c>
      <c r="J574" s="24" t="s">
        <v>61</v>
      </c>
      <c r="K574" s="24" t="s">
        <v>43</v>
      </c>
      <c r="L574" s="24" t="s">
        <v>44</v>
      </c>
      <c r="M574" s="24" t="s">
        <v>57</v>
      </c>
      <c r="N574" s="23">
        <v>2</v>
      </c>
      <c r="O574" s="22" t="str">
        <f>VLOOKUP(A574,[1]CustomerAddress!$A$1:$F$3997,2)</f>
        <v>8498 Hoepker Circle</v>
      </c>
      <c r="P574" s="22">
        <f>VLOOKUP(A574,[1]CustomerAddress!$A$1:$F$3997,3)</f>
        <v>3136</v>
      </c>
      <c r="Q574" s="22" t="str">
        <f>VLOOKUP(A574,[1]CustomerAddress!$A$1:$F$3997,4)</f>
        <v>VIC</v>
      </c>
      <c r="R574" s="22" t="str">
        <f>VLOOKUP(A574,[1]CustomerAddress!$A$1:$F$3997,5)</f>
        <v>Australia</v>
      </c>
      <c r="S574" s="22">
        <f>VLOOKUP(A574,[1]CustomerAddress!$A$1:$F$3997,6)</f>
        <v>8</v>
      </c>
      <c r="T574" s="22" t="str">
        <f>VLOOKUP(A574,Labels!$A$5:$I$3497,9)</f>
        <v>Lost Customer</v>
      </c>
    </row>
    <row r="575" spans="1:20" s="22" customFormat="1" ht="15.75" customHeight="1" x14ac:dyDescent="0.25">
      <c r="A575" s="23">
        <v>574</v>
      </c>
      <c r="B575" s="24" t="s">
        <v>1312</v>
      </c>
      <c r="C575" s="24" t="s">
        <v>1313</v>
      </c>
      <c r="D575" s="24" t="s">
        <v>48</v>
      </c>
      <c r="E575" s="23">
        <v>95</v>
      </c>
      <c r="F575" s="25">
        <v>32972</v>
      </c>
      <c r="G575" s="23">
        <f t="shared" ca="1" si="41"/>
        <v>31.013186881659063</v>
      </c>
      <c r="H575" s="23" t="str">
        <f t="shared" ca="1" si="42"/>
        <v>31-40</v>
      </c>
      <c r="I575" s="24" t="s">
        <v>160</v>
      </c>
      <c r="J575" s="24" t="s">
        <v>50</v>
      </c>
      <c r="K575" s="24" t="s">
        <v>43</v>
      </c>
      <c r="L575" s="24" t="s">
        <v>44</v>
      </c>
      <c r="M575" s="24" t="s">
        <v>57</v>
      </c>
      <c r="N575" s="23">
        <v>20</v>
      </c>
      <c r="O575" s="22" t="str">
        <f>VLOOKUP(A575,[1]CustomerAddress!$A$1:$F$3997,2)</f>
        <v>7 Claremont Court</v>
      </c>
      <c r="P575" s="22">
        <f>VLOOKUP(A575,[1]CustomerAddress!$A$1:$F$3997,3)</f>
        <v>2111</v>
      </c>
      <c r="Q575" s="22" t="str">
        <f>VLOOKUP(A575,[1]CustomerAddress!$A$1:$F$3997,4)</f>
        <v>NSW</v>
      </c>
      <c r="R575" s="22" t="str">
        <f>VLOOKUP(A575,[1]CustomerAddress!$A$1:$F$3997,5)</f>
        <v>Australia</v>
      </c>
      <c r="S575" s="22">
        <f>VLOOKUP(A575,[1]CustomerAddress!$A$1:$F$3997,6)</f>
        <v>12</v>
      </c>
      <c r="T575" s="22" t="str">
        <f>VLOOKUP(A575,Labels!$A$5:$I$3497,9)</f>
        <v>Evasive Customer</v>
      </c>
    </row>
    <row r="576" spans="1:20" s="22" customFormat="1" ht="15.75" customHeight="1" x14ac:dyDescent="0.25">
      <c r="A576" s="23">
        <v>575</v>
      </c>
      <c r="B576" s="24" t="s">
        <v>1314</v>
      </c>
      <c r="C576" s="24" t="s">
        <v>1315</v>
      </c>
      <c r="D576" s="24" t="s">
        <v>48</v>
      </c>
      <c r="E576" s="23">
        <v>64</v>
      </c>
      <c r="F576" s="25">
        <v>20616</v>
      </c>
      <c r="G576" s="23">
        <f t="shared" ca="1" si="41"/>
        <v>64.865241676179608</v>
      </c>
      <c r="H576" s="23" t="str">
        <f t="shared" ca="1" si="42"/>
        <v>61-70</v>
      </c>
      <c r="I576" s="24" t="s">
        <v>314</v>
      </c>
      <c r="J576" s="24" t="s">
        <v>50</v>
      </c>
      <c r="K576" s="24" t="s">
        <v>66</v>
      </c>
      <c r="L576" s="24" t="s">
        <v>44</v>
      </c>
      <c r="M576" s="24" t="s">
        <v>45</v>
      </c>
      <c r="N576" s="23">
        <v>11</v>
      </c>
      <c r="O576" s="22" t="str">
        <f>VLOOKUP(A576,[1]CustomerAddress!$A$1:$F$3997,2)</f>
        <v>64 Hayes Circle</v>
      </c>
      <c r="P576" s="22">
        <f>VLOOKUP(A576,[1]CustomerAddress!$A$1:$F$3997,3)</f>
        <v>2209</v>
      </c>
      <c r="Q576" s="22" t="str">
        <f>VLOOKUP(A576,[1]CustomerAddress!$A$1:$F$3997,4)</f>
        <v>NSW</v>
      </c>
      <c r="R576" s="22" t="str">
        <f>VLOOKUP(A576,[1]CustomerAddress!$A$1:$F$3997,5)</f>
        <v>Australia</v>
      </c>
      <c r="S576" s="22">
        <f>VLOOKUP(A576,[1]CustomerAddress!$A$1:$F$3997,6)</f>
        <v>11</v>
      </c>
      <c r="T576" s="22" t="str">
        <f>VLOOKUP(A576,Labels!$A$5:$I$3497,9)</f>
        <v>Lost Customer</v>
      </c>
    </row>
    <row r="577" spans="1:20" s="22" customFormat="1" ht="15.75" customHeight="1" x14ac:dyDescent="0.25">
      <c r="A577" s="23">
        <v>576</v>
      </c>
      <c r="B577" s="24" t="s">
        <v>1316</v>
      </c>
      <c r="C577" s="24" t="s">
        <v>1317</v>
      </c>
      <c r="D577" s="24" t="s">
        <v>48</v>
      </c>
      <c r="E577" s="23">
        <v>98</v>
      </c>
      <c r="F577" s="25">
        <v>28264</v>
      </c>
      <c r="G577" s="23">
        <f t="shared" ca="1" si="41"/>
        <v>43.911817018645365</v>
      </c>
      <c r="H577" s="23" t="str">
        <f t="shared" ca="1" si="42"/>
        <v>41-50</v>
      </c>
      <c r="I577" s="24" t="s">
        <v>410</v>
      </c>
      <c r="J577" s="24" t="s">
        <v>65</v>
      </c>
      <c r="K577" s="24" t="s">
        <v>43</v>
      </c>
      <c r="L577" s="24" t="s">
        <v>44</v>
      </c>
      <c r="M577" s="24" t="s">
        <v>45</v>
      </c>
      <c r="N577" s="23">
        <v>7</v>
      </c>
      <c r="O577" s="22" t="str">
        <f>VLOOKUP(A577,[1]CustomerAddress!$A$1:$F$3997,2)</f>
        <v>44 Bunting Parkway</v>
      </c>
      <c r="P577" s="22">
        <f>VLOOKUP(A577,[1]CustomerAddress!$A$1:$F$3997,3)</f>
        <v>2106</v>
      </c>
      <c r="Q577" s="22" t="str">
        <f>VLOOKUP(A577,[1]CustomerAddress!$A$1:$F$3997,4)</f>
        <v>NSW</v>
      </c>
      <c r="R577" s="22" t="str">
        <f>VLOOKUP(A577,[1]CustomerAddress!$A$1:$F$3997,5)</f>
        <v>Australia</v>
      </c>
      <c r="S577" s="22">
        <f>VLOOKUP(A577,[1]CustomerAddress!$A$1:$F$3997,6)</f>
        <v>10</v>
      </c>
      <c r="T577" s="22" t="str">
        <f>VLOOKUP(A577,Labels!$A$5:$I$3497,9)</f>
        <v>Becoming Loyal</v>
      </c>
    </row>
    <row r="578" spans="1:20" s="22" customFormat="1" ht="15.75" customHeight="1" x14ac:dyDescent="0.25">
      <c r="A578" s="23">
        <v>577</v>
      </c>
      <c r="B578" s="24" t="s">
        <v>1318</v>
      </c>
      <c r="C578" s="24" t="s">
        <v>1319</v>
      </c>
      <c r="D578" s="24" t="s">
        <v>40</v>
      </c>
      <c r="E578" s="23">
        <v>41</v>
      </c>
      <c r="F578" s="25">
        <v>20553</v>
      </c>
      <c r="G578" s="23">
        <f t="shared" ca="1" si="41"/>
        <v>65.037844415905639</v>
      </c>
      <c r="H578" s="23" t="str">
        <f t="shared" ca="1" si="42"/>
        <v>61-70</v>
      </c>
      <c r="J578" s="24" t="s">
        <v>54</v>
      </c>
      <c r="K578" s="24" t="s">
        <v>43</v>
      </c>
      <c r="L578" s="24" t="s">
        <v>44</v>
      </c>
      <c r="M578" s="24" t="s">
        <v>45</v>
      </c>
      <c r="N578" s="23">
        <v>19</v>
      </c>
      <c r="O578" s="22" t="str">
        <f>VLOOKUP(A578,[1]CustomerAddress!$A$1:$F$3997,2)</f>
        <v>8 Pawling Alley</v>
      </c>
      <c r="P578" s="22">
        <f>VLOOKUP(A578,[1]CustomerAddress!$A$1:$F$3997,3)</f>
        <v>3930</v>
      </c>
      <c r="Q578" s="22" t="str">
        <f>VLOOKUP(A578,[1]CustomerAddress!$A$1:$F$3997,4)</f>
        <v>VIC</v>
      </c>
      <c r="R578" s="22" t="str">
        <f>VLOOKUP(A578,[1]CustomerAddress!$A$1:$F$3997,5)</f>
        <v>Australia</v>
      </c>
      <c r="S578" s="22">
        <f>VLOOKUP(A578,[1]CustomerAddress!$A$1:$F$3997,6)</f>
        <v>8</v>
      </c>
      <c r="T578" s="22" t="str">
        <f>VLOOKUP(A578,Labels!$A$5:$I$3497,9)</f>
        <v>Platinum Customer</v>
      </c>
    </row>
    <row r="579" spans="1:20" s="22" customFormat="1" ht="15.75" customHeight="1" x14ac:dyDescent="0.25">
      <c r="A579" s="23">
        <v>578</v>
      </c>
      <c r="B579" s="24" t="s">
        <v>1320</v>
      </c>
      <c r="C579" s="24" t="s">
        <v>1321</v>
      </c>
      <c r="D579" s="24" t="s">
        <v>40</v>
      </c>
      <c r="E579" s="23">
        <v>72</v>
      </c>
      <c r="F579" s="25">
        <v>34723</v>
      </c>
      <c r="G579" s="23">
        <f t="shared" ca="1" si="41"/>
        <v>26.215926607686463</v>
      </c>
      <c r="H579" s="23" t="str">
        <f t="shared" ca="1" si="42"/>
        <v>21-30</v>
      </c>
      <c r="I579" s="24" t="s">
        <v>1322</v>
      </c>
      <c r="J579" s="24" t="s">
        <v>61</v>
      </c>
      <c r="K579" s="24" t="s">
        <v>66</v>
      </c>
      <c r="L579" s="24" t="s">
        <v>44</v>
      </c>
      <c r="M579" s="24" t="s">
        <v>45</v>
      </c>
      <c r="N579" s="23">
        <v>3</v>
      </c>
      <c r="O579" s="22" t="str">
        <f>VLOOKUP(A579,[1]CustomerAddress!$A$1:$F$3997,2)</f>
        <v>4 Carioca Way</v>
      </c>
      <c r="P579" s="22">
        <f>VLOOKUP(A579,[1]CustomerAddress!$A$1:$F$3997,3)</f>
        <v>3182</v>
      </c>
      <c r="Q579" s="22" t="str">
        <f>VLOOKUP(A579,[1]CustomerAddress!$A$1:$F$3997,4)</f>
        <v>VIC</v>
      </c>
      <c r="R579" s="22" t="str">
        <f>VLOOKUP(A579,[1]CustomerAddress!$A$1:$F$3997,5)</f>
        <v>Australia</v>
      </c>
      <c r="S579" s="22">
        <f>VLOOKUP(A579,[1]CustomerAddress!$A$1:$F$3997,6)</f>
        <v>10</v>
      </c>
      <c r="T579" s="22" t="str">
        <f>VLOOKUP(A579,Labels!$A$5:$I$3497,9)</f>
        <v>Almost Lost Customer</v>
      </c>
    </row>
    <row r="580" spans="1:20" s="22" customFormat="1" ht="15.75" customHeight="1" x14ac:dyDescent="0.25">
      <c r="A580" s="23">
        <v>579</v>
      </c>
      <c r="B580" s="24" t="s">
        <v>1323</v>
      </c>
      <c r="C580" s="24" t="s">
        <v>1324</v>
      </c>
      <c r="D580" s="24" t="s">
        <v>40</v>
      </c>
      <c r="E580" s="23">
        <v>89</v>
      </c>
      <c r="F580" s="25">
        <v>27191</v>
      </c>
      <c r="G580" s="23">
        <f t="shared" ca="1" si="41"/>
        <v>46.851543046042629</v>
      </c>
      <c r="H580" s="23" t="str">
        <f t="shared" ca="1" si="42"/>
        <v>41-50</v>
      </c>
      <c r="I580" s="24" t="s">
        <v>1325</v>
      </c>
      <c r="J580" s="24" t="s">
        <v>42</v>
      </c>
      <c r="K580" s="24" t="s">
        <v>43</v>
      </c>
      <c r="L580" s="24" t="s">
        <v>44</v>
      </c>
      <c r="M580" s="24" t="s">
        <v>57</v>
      </c>
      <c r="N580" s="23">
        <v>12</v>
      </c>
      <c r="O580" s="22" t="str">
        <f>VLOOKUP(A580,[1]CustomerAddress!$A$1:$F$3997,2)</f>
        <v>4559 Stoughton Lane</v>
      </c>
      <c r="P580" s="22">
        <f>VLOOKUP(A580,[1]CustomerAddress!$A$1:$F$3997,3)</f>
        <v>2097</v>
      </c>
      <c r="Q580" s="22" t="str">
        <f>VLOOKUP(A580,[1]CustomerAddress!$A$1:$F$3997,4)</f>
        <v>NSW</v>
      </c>
      <c r="R580" s="22" t="str">
        <f>VLOOKUP(A580,[1]CustomerAddress!$A$1:$F$3997,5)</f>
        <v>Australia</v>
      </c>
      <c r="S580" s="22">
        <f>VLOOKUP(A580,[1]CustomerAddress!$A$1:$F$3997,6)</f>
        <v>10</v>
      </c>
      <c r="T580" s="22" t="str">
        <f>VLOOKUP(A580,Labels!$A$5:$I$3497,9)</f>
        <v>Losing Customer</v>
      </c>
    </row>
    <row r="581" spans="1:20" s="22" customFormat="1" ht="15.75" customHeight="1" x14ac:dyDescent="0.25">
      <c r="A581" s="23">
        <v>580</v>
      </c>
      <c r="B581" s="24" t="s">
        <v>1326</v>
      </c>
      <c r="C581" s="24" t="s">
        <v>1327</v>
      </c>
      <c r="D581" s="24" t="s">
        <v>48</v>
      </c>
      <c r="E581" s="23">
        <v>83</v>
      </c>
      <c r="F581" s="25">
        <v>27731</v>
      </c>
      <c r="G581" s="23">
        <f t="shared" ca="1" si="41"/>
        <v>45.372090991248108</v>
      </c>
      <c r="H581" s="23" t="str">
        <f t="shared" ca="1" si="42"/>
        <v>41-50</v>
      </c>
      <c r="I581" s="24" t="s">
        <v>381</v>
      </c>
      <c r="J581" s="24" t="s">
        <v>50</v>
      </c>
      <c r="K581" s="24" t="s">
        <v>43</v>
      </c>
      <c r="L581" s="24" t="s">
        <v>44</v>
      </c>
      <c r="M581" s="24" t="s">
        <v>45</v>
      </c>
      <c r="N581" s="23">
        <v>14</v>
      </c>
      <c r="O581" s="22" t="str">
        <f>VLOOKUP(A581,[1]CustomerAddress!$A$1:$F$3997,2)</f>
        <v>7046 Surrey Road</v>
      </c>
      <c r="P581" s="22">
        <f>VLOOKUP(A581,[1]CustomerAddress!$A$1:$F$3997,3)</f>
        <v>2287</v>
      </c>
      <c r="Q581" s="22" t="str">
        <f>VLOOKUP(A581,[1]CustomerAddress!$A$1:$F$3997,4)</f>
        <v>NSW</v>
      </c>
      <c r="R581" s="22" t="str">
        <f>VLOOKUP(A581,[1]CustomerAddress!$A$1:$F$3997,5)</f>
        <v>Australia</v>
      </c>
      <c r="S581" s="22">
        <f>VLOOKUP(A581,[1]CustomerAddress!$A$1:$F$3997,6)</f>
        <v>7</v>
      </c>
      <c r="T581" s="22" t="str">
        <f>VLOOKUP(A581,Labels!$A$5:$I$3497,9)</f>
        <v>Late Bloomer</v>
      </c>
    </row>
    <row r="582" spans="1:20" s="22" customFormat="1" ht="15.75" customHeight="1" x14ac:dyDescent="0.25">
      <c r="A582" s="23">
        <v>581</v>
      </c>
      <c r="B582" s="24" t="s">
        <v>1328</v>
      </c>
      <c r="C582" s="24" t="s">
        <v>1329</v>
      </c>
      <c r="D582" s="24" t="s">
        <v>40</v>
      </c>
      <c r="E582" s="23">
        <v>32</v>
      </c>
      <c r="F582" s="25">
        <v>25345</v>
      </c>
      <c r="G582" s="23">
        <f t="shared" ca="1" si="41"/>
        <v>51.909077292617965</v>
      </c>
      <c r="H582" s="23" t="str">
        <f t="shared" ca="1" si="42"/>
        <v>51-60</v>
      </c>
      <c r="I582" s="24" t="s">
        <v>706</v>
      </c>
      <c r="J582" s="24" t="s">
        <v>50</v>
      </c>
      <c r="K582" s="24" t="s">
        <v>43</v>
      </c>
      <c r="L582" s="24" t="s">
        <v>44</v>
      </c>
      <c r="M582" s="24" t="s">
        <v>45</v>
      </c>
      <c r="N582" s="23">
        <v>16</v>
      </c>
      <c r="O582" s="22" t="str">
        <f>VLOOKUP(A582,[1]CustomerAddress!$A$1:$F$3997,2)</f>
        <v>58821 Warbler Crossing</v>
      </c>
      <c r="P582" s="22">
        <f>VLOOKUP(A582,[1]CustomerAddress!$A$1:$F$3997,3)</f>
        <v>2291</v>
      </c>
      <c r="Q582" s="22" t="str">
        <f>VLOOKUP(A582,[1]CustomerAddress!$A$1:$F$3997,4)</f>
        <v>NSW</v>
      </c>
      <c r="R582" s="22" t="str">
        <f>VLOOKUP(A582,[1]CustomerAddress!$A$1:$F$3997,5)</f>
        <v>Australia</v>
      </c>
      <c r="S582" s="22">
        <f>VLOOKUP(A582,[1]CustomerAddress!$A$1:$F$3997,6)</f>
        <v>9</v>
      </c>
      <c r="T582" s="22" t="str">
        <f>VLOOKUP(A582,Labels!$A$5:$I$3497,9)</f>
        <v>High Risk Customer</v>
      </c>
    </row>
    <row r="583" spans="1:20" s="22" customFormat="1" ht="15.75" hidden="1" customHeight="1" x14ac:dyDescent="0.25">
      <c r="A583" s="23">
        <v>582</v>
      </c>
      <c r="B583" s="24" t="s">
        <v>1330</v>
      </c>
      <c r="C583" s="24" t="s">
        <v>1331</v>
      </c>
      <c r="D583" s="24" t="s">
        <v>147</v>
      </c>
      <c r="E583" s="23">
        <v>21</v>
      </c>
      <c r="F583" s="25"/>
      <c r="G583" s="23"/>
      <c r="H583" s="23"/>
      <c r="I583" s="24" t="s">
        <v>347</v>
      </c>
      <c r="J583" s="24" t="s">
        <v>56</v>
      </c>
      <c r="K583" s="24" t="s">
        <v>62</v>
      </c>
      <c r="L583" s="24" t="s">
        <v>44</v>
      </c>
      <c r="M583" s="24" t="s">
        <v>57</v>
      </c>
      <c r="N583" s="23"/>
    </row>
    <row r="584" spans="1:20" s="22" customFormat="1" ht="15.75" customHeight="1" x14ac:dyDescent="0.25">
      <c r="A584" s="23">
        <v>583</v>
      </c>
      <c r="B584" s="24" t="s">
        <v>1332</v>
      </c>
      <c r="C584" s="24" t="s">
        <v>1333</v>
      </c>
      <c r="D584" s="24" t="s">
        <v>48</v>
      </c>
      <c r="E584" s="23">
        <v>97</v>
      </c>
      <c r="F584" s="25">
        <v>31516</v>
      </c>
      <c r="G584" s="23">
        <f t="shared" ref="G584:G599" ca="1" si="43">(NOW()-F584)/365</f>
        <v>35.002227977549474</v>
      </c>
      <c r="H584" s="23" t="str">
        <f t="shared" ref="H584:H599" ca="1" si="44">IF(G584&lt;=10,"0-10",IF(AND(G584&gt;10,G584&lt;=20),"11-20",IF(AND(G584&gt;20,G584&lt;=30),"21-30",IF(AND(G584&gt;30,G584&lt;=40),"31-40",IF(AND(G584&gt;40,G584&lt;=50),"41-50",IF(AND(G584&gt;50,G584&lt;=60),"51-60",IF(AND(G584&gt;60,G584&lt;=70),"61-70",IF(AND(G584&gt;70,G584&lt;=80),"71-80",IF(AND(G584&gt;80,G584&lt;=90),"81-90",IF(G584&gt;90,"91-100"))))))))))</f>
        <v>31-40</v>
      </c>
      <c r="I584" s="24" t="s">
        <v>186</v>
      </c>
      <c r="J584" s="24" t="s">
        <v>42</v>
      </c>
      <c r="K584" s="24" t="s">
        <v>43</v>
      </c>
      <c r="L584" s="24" t="s">
        <v>44</v>
      </c>
      <c r="M584" s="24" t="s">
        <v>57</v>
      </c>
      <c r="N584" s="23">
        <v>4</v>
      </c>
      <c r="O584" s="22" t="str">
        <f>VLOOKUP(A584,[1]CustomerAddress!$A$1:$F$3997,2)</f>
        <v>8 Sommers Circle</v>
      </c>
      <c r="P584" s="22">
        <f>VLOOKUP(A584,[1]CustomerAddress!$A$1:$F$3997,3)</f>
        <v>2305</v>
      </c>
      <c r="Q584" s="22" t="str">
        <f>VLOOKUP(A584,[1]CustomerAddress!$A$1:$F$3997,4)</f>
        <v>NSW</v>
      </c>
      <c r="R584" s="22" t="str">
        <f>VLOOKUP(A584,[1]CustomerAddress!$A$1:$F$3997,5)</f>
        <v>Australia</v>
      </c>
      <c r="S584" s="22">
        <f>VLOOKUP(A584,[1]CustomerAddress!$A$1:$F$3997,6)</f>
        <v>7</v>
      </c>
      <c r="T584" s="22" t="str">
        <f>VLOOKUP(A584,Labels!$A$5:$I$3497,9)</f>
        <v>Late Bloomer</v>
      </c>
    </row>
    <row r="585" spans="1:20" s="22" customFormat="1" ht="15.75" customHeight="1" x14ac:dyDescent="0.25">
      <c r="A585" s="23">
        <v>584</v>
      </c>
      <c r="B585" s="24" t="s">
        <v>1334</v>
      </c>
      <c r="C585" s="24" t="s">
        <v>1335</v>
      </c>
      <c r="D585" s="24" t="s">
        <v>40</v>
      </c>
      <c r="E585" s="23">
        <v>10</v>
      </c>
      <c r="F585" s="25">
        <v>34957</v>
      </c>
      <c r="G585" s="23">
        <f t="shared" ca="1" si="43"/>
        <v>25.574830717275503</v>
      </c>
      <c r="H585" s="23" t="str">
        <f t="shared" ca="1" si="44"/>
        <v>21-30</v>
      </c>
      <c r="I585" s="24" t="s">
        <v>596</v>
      </c>
      <c r="J585" s="24" t="s">
        <v>84</v>
      </c>
      <c r="K585" s="24" t="s">
        <v>62</v>
      </c>
      <c r="L585" s="24" t="s">
        <v>44</v>
      </c>
      <c r="M585" s="24" t="s">
        <v>45</v>
      </c>
      <c r="N585" s="23">
        <v>19</v>
      </c>
      <c r="O585" s="22" t="str">
        <f>VLOOKUP(A585,[1]CustomerAddress!$A$1:$F$3997,2)</f>
        <v>3 Lunder Place</v>
      </c>
      <c r="P585" s="22">
        <f>VLOOKUP(A585,[1]CustomerAddress!$A$1:$F$3997,3)</f>
        <v>2300</v>
      </c>
      <c r="Q585" s="22" t="str">
        <f>VLOOKUP(A585,[1]CustomerAddress!$A$1:$F$3997,4)</f>
        <v>NSW</v>
      </c>
      <c r="R585" s="22" t="str">
        <f>VLOOKUP(A585,[1]CustomerAddress!$A$1:$F$3997,5)</f>
        <v>Australia</v>
      </c>
      <c r="S585" s="22">
        <f>VLOOKUP(A585,[1]CustomerAddress!$A$1:$F$3997,6)</f>
        <v>10</v>
      </c>
      <c r="T585" s="22" t="str">
        <f>VLOOKUP(A585,Labels!$A$5:$I$3497,9)</f>
        <v>Lost Customer</v>
      </c>
    </row>
    <row r="586" spans="1:20" s="22" customFormat="1" ht="15.75" customHeight="1" x14ac:dyDescent="0.25">
      <c r="A586" s="23">
        <v>585</v>
      </c>
      <c r="B586" s="24" t="s">
        <v>1336</v>
      </c>
      <c r="C586" s="24" t="s">
        <v>1337</v>
      </c>
      <c r="D586" s="24" t="s">
        <v>40</v>
      </c>
      <c r="E586" s="23">
        <v>66</v>
      </c>
      <c r="F586" s="25">
        <v>28600</v>
      </c>
      <c r="G586" s="23">
        <f t="shared" ca="1" si="43"/>
        <v>42.991269073439888</v>
      </c>
      <c r="H586" s="23" t="str">
        <f t="shared" ca="1" si="44"/>
        <v>41-50</v>
      </c>
      <c r="I586" s="24" t="s">
        <v>480</v>
      </c>
      <c r="J586" s="24" t="s">
        <v>42</v>
      </c>
      <c r="K586" s="24" t="s">
        <v>43</v>
      </c>
      <c r="L586" s="24" t="s">
        <v>44</v>
      </c>
      <c r="M586" s="24" t="s">
        <v>45</v>
      </c>
      <c r="N586" s="23">
        <v>10</v>
      </c>
      <c r="O586" s="22" t="str">
        <f>VLOOKUP(A586,[1]CustomerAddress!$A$1:$F$3997,2)</f>
        <v>93098 Loftsgordon Pass</v>
      </c>
      <c r="P586" s="22">
        <f>VLOOKUP(A586,[1]CustomerAddress!$A$1:$F$3997,3)</f>
        <v>4179</v>
      </c>
      <c r="Q586" s="22" t="str">
        <f>VLOOKUP(A586,[1]CustomerAddress!$A$1:$F$3997,4)</f>
        <v>QLD</v>
      </c>
      <c r="R586" s="22" t="str">
        <f>VLOOKUP(A586,[1]CustomerAddress!$A$1:$F$3997,5)</f>
        <v>Australia</v>
      </c>
      <c r="S586" s="22">
        <f>VLOOKUP(A586,[1]CustomerAddress!$A$1:$F$3997,6)</f>
        <v>4</v>
      </c>
      <c r="T586" s="22" t="str">
        <f>VLOOKUP(A586,Labels!$A$5:$I$3497,9)</f>
        <v>Almost Lost Customer</v>
      </c>
    </row>
    <row r="587" spans="1:20" s="22" customFormat="1" ht="15.75" customHeight="1" x14ac:dyDescent="0.25">
      <c r="A587" s="23">
        <v>586</v>
      </c>
      <c r="B587" s="24" t="s">
        <v>1338</v>
      </c>
      <c r="C587" s="24" t="s">
        <v>1339</v>
      </c>
      <c r="D587" s="24" t="s">
        <v>40</v>
      </c>
      <c r="E587" s="23">
        <v>63</v>
      </c>
      <c r="F587" s="25">
        <v>36234</v>
      </c>
      <c r="G587" s="23">
        <f t="shared" ca="1" si="43"/>
        <v>22.0762005802892</v>
      </c>
      <c r="H587" s="23" t="str">
        <f t="shared" ca="1" si="44"/>
        <v>21-30</v>
      </c>
      <c r="I587" s="24" t="s">
        <v>212</v>
      </c>
      <c r="J587" s="24" t="s">
        <v>84</v>
      </c>
      <c r="K587" s="24" t="s">
        <v>43</v>
      </c>
      <c r="L587" s="24" t="s">
        <v>44</v>
      </c>
      <c r="M587" s="24" t="s">
        <v>57</v>
      </c>
      <c r="N587" s="23">
        <v>4</v>
      </c>
      <c r="O587" s="22" t="str">
        <f>VLOOKUP(A587,[1]CustomerAddress!$A$1:$F$3997,2)</f>
        <v>61493 Manufacturers Junction</v>
      </c>
      <c r="P587" s="22">
        <f>VLOOKUP(A587,[1]CustomerAddress!$A$1:$F$3997,3)</f>
        <v>2539</v>
      </c>
      <c r="Q587" s="22" t="str">
        <f>VLOOKUP(A587,[1]CustomerAddress!$A$1:$F$3997,4)</f>
        <v>NSW</v>
      </c>
      <c r="R587" s="22" t="str">
        <f>VLOOKUP(A587,[1]CustomerAddress!$A$1:$F$3997,5)</f>
        <v>Australia</v>
      </c>
      <c r="S587" s="22">
        <f>VLOOKUP(A587,[1]CustomerAddress!$A$1:$F$3997,6)</f>
        <v>9</v>
      </c>
      <c r="T587" s="22" t="str">
        <f>VLOOKUP(A587,Labels!$A$5:$I$3497,9)</f>
        <v>Evasive Customer</v>
      </c>
    </row>
    <row r="588" spans="1:20" s="22" customFormat="1" ht="15.75" customHeight="1" x14ac:dyDescent="0.25">
      <c r="A588" s="23">
        <v>587</v>
      </c>
      <c r="B588" s="24" t="s">
        <v>1340</v>
      </c>
      <c r="C588" s="24" t="s">
        <v>1341</v>
      </c>
      <c r="D588" s="24" t="s">
        <v>48</v>
      </c>
      <c r="E588" s="23">
        <v>43</v>
      </c>
      <c r="F588" s="25">
        <v>24254</v>
      </c>
      <c r="G588" s="23">
        <f t="shared" ca="1" si="43"/>
        <v>54.898118388508379</v>
      </c>
      <c r="H588" s="23" t="str">
        <f t="shared" ca="1" si="44"/>
        <v>51-60</v>
      </c>
      <c r="I588" s="24" t="s">
        <v>186</v>
      </c>
      <c r="J588" s="24" t="s">
        <v>42</v>
      </c>
      <c r="K588" s="24" t="s">
        <v>43</v>
      </c>
      <c r="L588" s="24" t="s">
        <v>44</v>
      </c>
      <c r="M588" s="24" t="s">
        <v>45</v>
      </c>
      <c r="N588" s="23">
        <v>19</v>
      </c>
      <c r="O588" s="22" t="str">
        <f>VLOOKUP(A588,[1]CustomerAddress!$A$1:$F$3997,2)</f>
        <v>1192 Declaration Hill</v>
      </c>
      <c r="P588" s="22">
        <f>VLOOKUP(A588,[1]CustomerAddress!$A$1:$F$3997,3)</f>
        <v>3207</v>
      </c>
      <c r="Q588" s="22" t="str">
        <f>VLOOKUP(A588,[1]CustomerAddress!$A$1:$F$3997,4)</f>
        <v>VIC</v>
      </c>
      <c r="R588" s="22" t="str">
        <f>VLOOKUP(A588,[1]CustomerAddress!$A$1:$F$3997,5)</f>
        <v>Australia</v>
      </c>
      <c r="S588" s="22">
        <f>VLOOKUP(A588,[1]CustomerAddress!$A$1:$F$3997,6)</f>
        <v>8</v>
      </c>
      <c r="T588" s="22" t="str">
        <f>VLOOKUP(A588,Labels!$A$5:$I$3497,9)</f>
        <v>Losing Customer</v>
      </c>
    </row>
    <row r="589" spans="1:20" s="22" customFormat="1" ht="15.75" customHeight="1" x14ac:dyDescent="0.25">
      <c r="A589" s="23">
        <v>588</v>
      </c>
      <c r="B589" s="24" t="s">
        <v>1342</v>
      </c>
      <c r="C589" s="24" t="s">
        <v>1343</v>
      </c>
      <c r="D589" s="24" t="s">
        <v>48</v>
      </c>
      <c r="E589" s="23">
        <v>15</v>
      </c>
      <c r="F589" s="25">
        <v>23289</v>
      </c>
      <c r="G589" s="23">
        <f t="shared" ca="1" si="43"/>
        <v>57.541954004946732</v>
      </c>
      <c r="H589" s="23" t="str">
        <f t="shared" ca="1" si="44"/>
        <v>51-60</v>
      </c>
      <c r="I589" s="24" t="s">
        <v>163</v>
      </c>
      <c r="J589" s="24" t="s">
        <v>164</v>
      </c>
      <c r="K589" s="24" t="s">
        <v>43</v>
      </c>
      <c r="L589" s="24" t="s">
        <v>44</v>
      </c>
      <c r="M589" s="24" t="s">
        <v>57</v>
      </c>
      <c r="N589" s="23">
        <v>11</v>
      </c>
      <c r="O589" s="22" t="str">
        <f>VLOOKUP(A589,[1]CustomerAddress!$A$1:$F$3997,2)</f>
        <v>62 Cherokee Terrace</v>
      </c>
      <c r="P589" s="22">
        <f>VLOOKUP(A589,[1]CustomerAddress!$A$1:$F$3997,3)</f>
        <v>2630</v>
      </c>
      <c r="Q589" s="22" t="str">
        <f>VLOOKUP(A589,[1]CustomerAddress!$A$1:$F$3997,4)</f>
        <v>NSW</v>
      </c>
      <c r="R589" s="22" t="str">
        <f>VLOOKUP(A589,[1]CustomerAddress!$A$1:$F$3997,5)</f>
        <v>Australia</v>
      </c>
      <c r="S589" s="22">
        <f>VLOOKUP(A589,[1]CustomerAddress!$A$1:$F$3997,6)</f>
        <v>1</v>
      </c>
      <c r="T589" s="22" t="str">
        <f>VLOOKUP(A589,Labels!$A$5:$I$3497,9)</f>
        <v>Potential Customer</v>
      </c>
    </row>
    <row r="590" spans="1:20" s="22" customFormat="1" ht="15.75" customHeight="1" x14ac:dyDescent="0.25">
      <c r="A590" s="23">
        <v>589</v>
      </c>
      <c r="B590" s="24" t="s">
        <v>1344</v>
      </c>
      <c r="C590" s="24" t="s">
        <v>1345</v>
      </c>
      <c r="D590" s="24" t="s">
        <v>48</v>
      </c>
      <c r="E590" s="23">
        <v>76</v>
      </c>
      <c r="F590" s="25">
        <v>35040</v>
      </c>
      <c r="G590" s="23">
        <f t="shared" ca="1" si="43"/>
        <v>25.347433457001529</v>
      </c>
      <c r="H590" s="23" t="str">
        <f t="shared" ca="1" si="44"/>
        <v>21-30</v>
      </c>
      <c r="I590" s="24" t="s">
        <v>381</v>
      </c>
      <c r="J590" s="24" t="s">
        <v>50</v>
      </c>
      <c r="K590" s="24" t="s">
        <v>43</v>
      </c>
      <c r="L590" s="24" t="s">
        <v>44</v>
      </c>
      <c r="M590" s="24" t="s">
        <v>45</v>
      </c>
      <c r="N590" s="23">
        <v>1</v>
      </c>
      <c r="O590" s="22" t="str">
        <f>VLOOKUP(A590,[1]CustomerAddress!$A$1:$F$3997,2)</f>
        <v>01736 Saint Paul Way</v>
      </c>
      <c r="P590" s="22">
        <f>VLOOKUP(A590,[1]CustomerAddress!$A$1:$F$3997,3)</f>
        <v>2154</v>
      </c>
      <c r="Q590" s="22" t="str">
        <f>VLOOKUP(A590,[1]CustomerAddress!$A$1:$F$3997,4)</f>
        <v>NSW</v>
      </c>
      <c r="R590" s="22" t="str">
        <f>VLOOKUP(A590,[1]CustomerAddress!$A$1:$F$3997,5)</f>
        <v>Australia</v>
      </c>
      <c r="S590" s="22">
        <f>VLOOKUP(A590,[1]CustomerAddress!$A$1:$F$3997,6)</f>
        <v>11</v>
      </c>
      <c r="T590" s="22" t="str">
        <f>VLOOKUP(A590,Labels!$A$5:$I$3497,9)</f>
        <v>Recent Customer</v>
      </c>
    </row>
    <row r="591" spans="1:20" s="22" customFormat="1" ht="15.75" customHeight="1" x14ac:dyDescent="0.25">
      <c r="A591" s="23">
        <v>590</v>
      </c>
      <c r="B591" s="24" t="s">
        <v>1346</v>
      </c>
      <c r="C591" s="24" t="s">
        <v>1347</v>
      </c>
      <c r="D591" s="24" t="s">
        <v>40</v>
      </c>
      <c r="E591" s="23">
        <v>85</v>
      </c>
      <c r="F591" s="25">
        <v>32395</v>
      </c>
      <c r="G591" s="23">
        <f t="shared" ca="1" si="43"/>
        <v>32.594008799467282</v>
      </c>
      <c r="H591" s="23" t="str">
        <f t="shared" ca="1" si="44"/>
        <v>31-40</v>
      </c>
      <c r="I591" s="24" t="s">
        <v>354</v>
      </c>
      <c r="J591" s="24" t="s">
        <v>42</v>
      </c>
      <c r="K591" s="24" t="s">
        <v>43</v>
      </c>
      <c r="L591" s="24" t="s">
        <v>44</v>
      </c>
      <c r="M591" s="24" t="s">
        <v>45</v>
      </c>
      <c r="N591" s="23">
        <v>11</v>
      </c>
      <c r="O591" s="22" t="str">
        <f>VLOOKUP(A591,[1]CustomerAddress!$A$1:$F$3997,2)</f>
        <v>9816 Carberry Trail</v>
      </c>
      <c r="P591" s="22">
        <f>VLOOKUP(A591,[1]CustomerAddress!$A$1:$F$3997,3)</f>
        <v>2036</v>
      </c>
      <c r="Q591" s="22" t="str">
        <f>VLOOKUP(A591,[1]CustomerAddress!$A$1:$F$3997,4)</f>
        <v>NSW</v>
      </c>
      <c r="R591" s="22" t="str">
        <f>VLOOKUP(A591,[1]CustomerAddress!$A$1:$F$3997,5)</f>
        <v>Australia</v>
      </c>
      <c r="S591" s="22">
        <f>VLOOKUP(A591,[1]CustomerAddress!$A$1:$F$3997,6)</f>
        <v>11</v>
      </c>
      <c r="T591" s="22" t="str">
        <f>VLOOKUP(A591,Labels!$A$5:$I$3497,9)</f>
        <v>Recent Customer</v>
      </c>
    </row>
    <row r="592" spans="1:20" s="22" customFormat="1" ht="15.75" customHeight="1" x14ac:dyDescent="0.25">
      <c r="A592" s="23">
        <v>591</v>
      </c>
      <c r="B592" s="24" t="s">
        <v>713</v>
      </c>
      <c r="C592" s="24" t="s">
        <v>1348</v>
      </c>
      <c r="D592" s="24" t="s">
        <v>48</v>
      </c>
      <c r="E592" s="23">
        <v>16</v>
      </c>
      <c r="F592" s="25">
        <v>27304</v>
      </c>
      <c r="G592" s="23">
        <f t="shared" ca="1" si="43"/>
        <v>46.541954004946732</v>
      </c>
      <c r="H592" s="23" t="str">
        <f t="shared" ca="1" si="44"/>
        <v>41-50</v>
      </c>
      <c r="I592" s="24" t="s">
        <v>74</v>
      </c>
      <c r="J592" s="24" t="s">
        <v>164</v>
      </c>
      <c r="K592" s="24" t="s">
        <v>62</v>
      </c>
      <c r="L592" s="24" t="s">
        <v>44</v>
      </c>
      <c r="M592" s="24" t="s">
        <v>57</v>
      </c>
      <c r="N592" s="23">
        <v>16</v>
      </c>
      <c r="O592" s="22" t="str">
        <f>VLOOKUP(A592,[1]CustomerAddress!$A$1:$F$3997,2)</f>
        <v>36912 Gina Pass</v>
      </c>
      <c r="P592" s="22">
        <f>VLOOKUP(A592,[1]CustomerAddress!$A$1:$F$3997,3)</f>
        <v>2133</v>
      </c>
      <c r="Q592" s="22" t="str">
        <f>VLOOKUP(A592,[1]CustomerAddress!$A$1:$F$3997,4)</f>
        <v>NSW</v>
      </c>
      <c r="R592" s="22" t="str">
        <f>VLOOKUP(A592,[1]CustomerAddress!$A$1:$F$3997,5)</f>
        <v>Australia</v>
      </c>
      <c r="S592" s="22">
        <f>VLOOKUP(A592,[1]CustomerAddress!$A$1:$F$3997,6)</f>
        <v>11</v>
      </c>
      <c r="T592" s="22" t="str">
        <f>VLOOKUP(A592,Labels!$A$5:$I$3497,9)</f>
        <v>Lost Customer</v>
      </c>
    </row>
    <row r="593" spans="1:20" s="22" customFormat="1" ht="15.75" customHeight="1" x14ac:dyDescent="0.25">
      <c r="A593" s="23">
        <v>592</v>
      </c>
      <c r="B593" s="24" t="s">
        <v>1349</v>
      </c>
      <c r="C593" s="24" t="s">
        <v>1350</v>
      </c>
      <c r="D593" s="24" t="s">
        <v>48</v>
      </c>
      <c r="E593" s="23">
        <v>73</v>
      </c>
      <c r="F593" s="25">
        <v>33871</v>
      </c>
      <c r="G593" s="23">
        <f t="shared" ca="1" si="43"/>
        <v>28.550173183028928</v>
      </c>
      <c r="H593" s="23" t="str">
        <f t="shared" ca="1" si="44"/>
        <v>21-30</v>
      </c>
      <c r="I593" s="24" t="s">
        <v>209</v>
      </c>
      <c r="J593" s="24" t="s">
        <v>84</v>
      </c>
      <c r="K593" s="24" t="s">
        <v>43</v>
      </c>
      <c r="L593" s="24" t="s">
        <v>44</v>
      </c>
      <c r="M593" s="24" t="s">
        <v>57</v>
      </c>
      <c r="N593" s="23">
        <v>2</v>
      </c>
      <c r="O593" s="22" t="str">
        <f>VLOOKUP(A593,[1]CustomerAddress!$A$1:$F$3997,2)</f>
        <v>86857 Hoepker Lane</v>
      </c>
      <c r="P593" s="22">
        <f>VLOOKUP(A593,[1]CustomerAddress!$A$1:$F$3997,3)</f>
        <v>4300</v>
      </c>
      <c r="Q593" s="22" t="str">
        <f>VLOOKUP(A593,[1]CustomerAddress!$A$1:$F$3997,4)</f>
        <v>QLD</v>
      </c>
      <c r="R593" s="22" t="str">
        <f>VLOOKUP(A593,[1]CustomerAddress!$A$1:$F$3997,5)</f>
        <v>Australia</v>
      </c>
      <c r="S593" s="22">
        <f>VLOOKUP(A593,[1]CustomerAddress!$A$1:$F$3997,6)</f>
        <v>8</v>
      </c>
      <c r="T593" s="22" t="str">
        <f>VLOOKUP(A593,Labels!$A$5:$I$3497,9)</f>
        <v>Lost Customer</v>
      </c>
    </row>
    <row r="594" spans="1:20" s="22" customFormat="1" ht="15.75" customHeight="1" x14ac:dyDescent="0.25">
      <c r="A594" s="23">
        <v>593</v>
      </c>
      <c r="B594" s="24" t="s">
        <v>1351</v>
      </c>
      <c r="C594" s="24" t="s">
        <v>1352</v>
      </c>
      <c r="D594" s="24" t="s">
        <v>48</v>
      </c>
      <c r="E594" s="23">
        <v>64</v>
      </c>
      <c r="F594" s="25">
        <v>30901</v>
      </c>
      <c r="G594" s="23">
        <f t="shared" ca="1" si="43"/>
        <v>36.687159484398791</v>
      </c>
      <c r="H594" s="23" t="str">
        <f t="shared" ca="1" si="44"/>
        <v>31-40</v>
      </c>
      <c r="I594" s="24" t="s">
        <v>472</v>
      </c>
      <c r="J594" s="24" t="s">
        <v>61</v>
      </c>
      <c r="K594" s="24" t="s">
        <v>43</v>
      </c>
      <c r="L594" s="24" t="s">
        <v>44</v>
      </c>
      <c r="M594" s="24" t="s">
        <v>57</v>
      </c>
      <c r="N594" s="23">
        <v>4</v>
      </c>
      <c r="O594" s="22" t="str">
        <f>VLOOKUP(A594,[1]CustomerAddress!$A$1:$F$3997,2)</f>
        <v>8435 Arkansas Terrace</v>
      </c>
      <c r="P594" s="22">
        <f>VLOOKUP(A594,[1]CustomerAddress!$A$1:$F$3997,3)</f>
        <v>2340</v>
      </c>
      <c r="Q594" s="22" t="str">
        <f>VLOOKUP(A594,[1]CustomerAddress!$A$1:$F$3997,4)</f>
        <v>NSW</v>
      </c>
      <c r="R594" s="22" t="str">
        <f>VLOOKUP(A594,[1]CustomerAddress!$A$1:$F$3997,5)</f>
        <v>Australia</v>
      </c>
      <c r="S594" s="22">
        <f>VLOOKUP(A594,[1]CustomerAddress!$A$1:$F$3997,6)</f>
        <v>4</v>
      </c>
      <c r="T594" s="22" t="str">
        <f>VLOOKUP(A594,Labels!$A$5:$I$3497,9)</f>
        <v>Becoming Loyal</v>
      </c>
    </row>
    <row r="595" spans="1:20" s="22" customFormat="1" ht="15.75" customHeight="1" x14ac:dyDescent="0.25">
      <c r="A595" s="23">
        <v>594</v>
      </c>
      <c r="B595" s="24" t="s">
        <v>1353</v>
      </c>
      <c r="C595" s="24" t="s">
        <v>1354</v>
      </c>
      <c r="D595" s="24" t="s">
        <v>48</v>
      </c>
      <c r="E595" s="23">
        <v>74</v>
      </c>
      <c r="F595" s="25">
        <v>29424</v>
      </c>
      <c r="G595" s="23">
        <f t="shared" ca="1" si="43"/>
        <v>40.733734826864541</v>
      </c>
      <c r="H595" s="23" t="str">
        <f t="shared" ca="1" si="44"/>
        <v>41-50</v>
      </c>
      <c r="I595" s="24" t="s">
        <v>407</v>
      </c>
      <c r="J595" s="24" t="s">
        <v>61</v>
      </c>
      <c r="K595" s="24" t="s">
        <v>43</v>
      </c>
      <c r="L595" s="24" t="s">
        <v>44</v>
      </c>
      <c r="M595" s="24" t="s">
        <v>57</v>
      </c>
      <c r="N595" s="23">
        <v>13</v>
      </c>
      <c r="O595" s="22" t="str">
        <f>VLOOKUP(A595,[1]CustomerAddress!$A$1:$F$3997,2)</f>
        <v>25 Novick Center</v>
      </c>
      <c r="P595" s="22">
        <f>VLOOKUP(A595,[1]CustomerAddress!$A$1:$F$3997,3)</f>
        <v>2010</v>
      </c>
      <c r="Q595" s="22" t="str">
        <f>VLOOKUP(A595,[1]CustomerAddress!$A$1:$F$3997,4)</f>
        <v>NSW</v>
      </c>
      <c r="R595" s="22" t="str">
        <f>VLOOKUP(A595,[1]CustomerAddress!$A$1:$F$3997,5)</f>
        <v>Australia</v>
      </c>
      <c r="S595" s="22">
        <f>VLOOKUP(A595,[1]CustomerAddress!$A$1:$F$3997,6)</f>
        <v>9</v>
      </c>
      <c r="T595" s="22" t="str">
        <f>VLOOKUP(A595,Labels!$A$5:$I$3497,9)</f>
        <v>Recent Customer</v>
      </c>
    </row>
    <row r="596" spans="1:20" s="22" customFormat="1" ht="15.75" customHeight="1" x14ac:dyDescent="0.25">
      <c r="A596" s="23">
        <v>595</v>
      </c>
      <c r="B596" s="24" t="s">
        <v>1355</v>
      </c>
      <c r="C596" s="24" t="s">
        <v>1356</v>
      </c>
      <c r="D596" s="24" t="s">
        <v>48</v>
      </c>
      <c r="E596" s="23">
        <v>72</v>
      </c>
      <c r="F596" s="25">
        <v>26796</v>
      </c>
      <c r="G596" s="23">
        <f t="shared" ca="1" si="43"/>
        <v>47.933734826864544</v>
      </c>
      <c r="H596" s="23" t="str">
        <f t="shared" ca="1" si="44"/>
        <v>41-50</v>
      </c>
      <c r="I596" s="24" t="s">
        <v>571</v>
      </c>
      <c r="J596" s="24" t="s">
        <v>50</v>
      </c>
      <c r="K596" s="24" t="s">
        <v>43</v>
      </c>
      <c r="L596" s="24" t="s">
        <v>44</v>
      </c>
      <c r="M596" s="24" t="s">
        <v>57</v>
      </c>
      <c r="N596" s="23">
        <v>22</v>
      </c>
      <c r="O596" s="22" t="str">
        <f>VLOOKUP(A596,[1]CustomerAddress!$A$1:$F$3997,2)</f>
        <v>0278 Elka Place</v>
      </c>
      <c r="P596" s="22">
        <f>VLOOKUP(A596,[1]CustomerAddress!$A$1:$F$3997,3)</f>
        <v>4305</v>
      </c>
      <c r="Q596" s="22" t="str">
        <f>VLOOKUP(A596,[1]CustomerAddress!$A$1:$F$3997,4)</f>
        <v>QLD</v>
      </c>
      <c r="R596" s="22" t="str">
        <f>VLOOKUP(A596,[1]CustomerAddress!$A$1:$F$3997,5)</f>
        <v>Australia</v>
      </c>
      <c r="S596" s="22">
        <f>VLOOKUP(A596,[1]CustomerAddress!$A$1:$F$3997,6)</f>
        <v>4</v>
      </c>
      <c r="T596" s="22" t="str">
        <f>VLOOKUP(A596,Labels!$A$5:$I$3497,9)</f>
        <v>Evasive Customer</v>
      </c>
    </row>
    <row r="597" spans="1:20" s="22" customFormat="1" ht="15.75" customHeight="1" x14ac:dyDescent="0.25">
      <c r="A597" s="23">
        <v>596</v>
      </c>
      <c r="B597" s="24" t="s">
        <v>1357</v>
      </c>
      <c r="C597" s="24" t="s">
        <v>1358</v>
      </c>
      <c r="D597" s="24" t="s">
        <v>40</v>
      </c>
      <c r="E597" s="23">
        <v>9</v>
      </c>
      <c r="F597" s="25">
        <v>25131</v>
      </c>
      <c r="G597" s="23">
        <f t="shared" ca="1" si="43"/>
        <v>52.495378662480981</v>
      </c>
      <c r="H597" s="23" t="str">
        <f t="shared" ca="1" si="44"/>
        <v>51-60</v>
      </c>
      <c r="I597" s="24" t="s">
        <v>410</v>
      </c>
      <c r="J597" s="24" t="s">
        <v>54</v>
      </c>
      <c r="K597" s="24" t="s">
        <v>62</v>
      </c>
      <c r="L597" s="24" t="s">
        <v>44</v>
      </c>
      <c r="M597" s="24" t="s">
        <v>57</v>
      </c>
      <c r="N597" s="23">
        <v>13</v>
      </c>
      <c r="O597" s="22" t="str">
        <f>VLOOKUP(A597,[1]CustomerAddress!$A$1:$F$3997,2)</f>
        <v>067 Cottonwood Park</v>
      </c>
      <c r="P597" s="22">
        <f>VLOOKUP(A597,[1]CustomerAddress!$A$1:$F$3997,3)</f>
        <v>4340</v>
      </c>
      <c r="Q597" s="22" t="str">
        <f>VLOOKUP(A597,[1]CustomerAddress!$A$1:$F$3997,4)</f>
        <v>QLD</v>
      </c>
      <c r="R597" s="22" t="str">
        <f>VLOOKUP(A597,[1]CustomerAddress!$A$1:$F$3997,5)</f>
        <v>Australia</v>
      </c>
      <c r="S597" s="22">
        <f>VLOOKUP(A597,[1]CustomerAddress!$A$1:$F$3997,6)</f>
        <v>2</v>
      </c>
      <c r="T597" s="22" t="str">
        <f>VLOOKUP(A597,Labels!$A$5:$I$3497,9)</f>
        <v>High Risk Customer</v>
      </c>
    </row>
    <row r="598" spans="1:20" s="22" customFormat="1" ht="15.75" customHeight="1" x14ac:dyDescent="0.25">
      <c r="A598" s="23">
        <v>597</v>
      </c>
      <c r="B598" s="24" t="s">
        <v>1359</v>
      </c>
      <c r="C598" s="24" t="s">
        <v>1360</v>
      </c>
      <c r="D598" s="24" t="s">
        <v>40</v>
      </c>
      <c r="E598" s="23">
        <v>6</v>
      </c>
      <c r="F598" s="25">
        <v>20068</v>
      </c>
      <c r="G598" s="23">
        <f t="shared" ca="1" si="43"/>
        <v>66.366611539193315</v>
      </c>
      <c r="H598" s="23" t="str">
        <f t="shared" ca="1" si="44"/>
        <v>61-70</v>
      </c>
      <c r="I598" s="24" t="s">
        <v>410</v>
      </c>
      <c r="J598" s="24" t="s">
        <v>84</v>
      </c>
      <c r="K598" s="24" t="s">
        <v>43</v>
      </c>
      <c r="L598" s="24" t="s">
        <v>44</v>
      </c>
      <c r="M598" s="24" t="s">
        <v>57</v>
      </c>
      <c r="N598" s="23">
        <v>6</v>
      </c>
      <c r="O598" s="22" t="str">
        <f>VLOOKUP(A598,[1]CustomerAddress!$A$1:$F$3997,2)</f>
        <v>60010 Knutson Road</v>
      </c>
      <c r="P598" s="22">
        <f>VLOOKUP(A598,[1]CustomerAddress!$A$1:$F$3997,3)</f>
        <v>3137</v>
      </c>
      <c r="Q598" s="22" t="str">
        <f>VLOOKUP(A598,[1]CustomerAddress!$A$1:$F$3997,4)</f>
        <v>VIC</v>
      </c>
      <c r="R598" s="22" t="str">
        <f>VLOOKUP(A598,[1]CustomerAddress!$A$1:$F$3997,5)</f>
        <v>Australia</v>
      </c>
      <c r="S598" s="22">
        <f>VLOOKUP(A598,[1]CustomerAddress!$A$1:$F$3997,6)</f>
        <v>7</v>
      </c>
      <c r="T598" s="22" t="str">
        <f>VLOOKUP(A598,Labels!$A$5:$I$3497,9)</f>
        <v>High Risk Customer</v>
      </c>
    </row>
    <row r="599" spans="1:20" s="22" customFormat="1" ht="15.75" customHeight="1" x14ac:dyDescent="0.25">
      <c r="A599" s="23">
        <v>598</v>
      </c>
      <c r="B599" s="24" t="s">
        <v>1361</v>
      </c>
      <c r="C599" s="24" t="s">
        <v>1362</v>
      </c>
      <c r="D599" s="24" t="s">
        <v>48</v>
      </c>
      <c r="E599" s="23">
        <v>25</v>
      </c>
      <c r="F599" s="25">
        <v>24650</v>
      </c>
      <c r="G599" s="23">
        <f t="shared" ca="1" si="43"/>
        <v>53.813186881659064</v>
      </c>
      <c r="H599" s="23" t="str">
        <f t="shared" ca="1" si="44"/>
        <v>51-60</v>
      </c>
      <c r="I599" s="24" t="s">
        <v>387</v>
      </c>
      <c r="J599" s="24" t="s">
        <v>50</v>
      </c>
      <c r="K599" s="24" t="s">
        <v>66</v>
      </c>
      <c r="L599" s="24" t="s">
        <v>44</v>
      </c>
      <c r="M599" s="24" t="s">
        <v>57</v>
      </c>
      <c r="N599" s="23">
        <v>12</v>
      </c>
      <c r="O599" s="22" t="str">
        <f>VLOOKUP(A599,[1]CustomerAddress!$A$1:$F$3997,2)</f>
        <v>945 Hayes Park</v>
      </c>
      <c r="P599" s="22">
        <f>VLOOKUP(A599,[1]CustomerAddress!$A$1:$F$3997,3)</f>
        <v>2075</v>
      </c>
      <c r="Q599" s="22" t="str">
        <f>VLOOKUP(A599,[1]CustomerAddress!$A$1:$F$3997,4)</f>
        <v>NSW</v>
      </c>
      <c r="R599" s="22" t="str">
        <f>VLOOKUP(A599,[1]CustomerAddress!$A$1:$F$3997,5)</f>
        <v>Australia</v>
      </c>
      <c r="S599" s="22">
        <f>VLOOKUP(A599,[1]CustomerAddress!$A$1:$F$3997,6)</f>
        <v>12</v>
      </c>
      <c r="T599" s="22" t="str">
        <f>VLOOKUP(A599,Labels!$A$5:$I$3497,9)</f>
        <v>Almost Lost Customer</v>
      </c>
    </row>
    <row r="600" spans="1:20" s="22" customFormat="1" ht="15.75" hidden="1" customHeight="1" x14ac:dyDescent="0.25">
      <c r="A600" s="23">
        <v>599</v>
      </c>
      <c r="B600" s="24" t="s">
        <v>1363</v>
      </c>
      <c r="C600" s="24" t="s">
        <v>1364</v>
      </c>
      <c r="D600" s="24" t="s">
        <v>147</v>
      </c>
      <c r="E600" s="23">
        <v>48</v>
      </c>
      <c r="F600" s="25"/>
      <c r="G600" s="23"/>
      <c r="H600" s="23"/>
      <c r="I600" s="24" t="s">
        <v>181</v>
      </c>
      <c r="J600" s="24" t="s">
        <v>50</v>
      </c>
      <c r="K600" s="24" t="s">
        <v>43</v>
      </c>
      <c r="L600" s="24" t="s">
        <v>44</v>
      </c>
      <c r="M600" s="24" t="s">
        <v>45</v>
      </c>
      <c r="N600" s="23"/>
    </row>
    <row r="601" spans="1:20" s="22" customFormat="1" ht="15.75" customHeight="1" x14ac:dyDescent="0.25">
      <c r="A601" s="23">
        <v>600</v>
      </c>
      <c r="B601" s="24" t="s">
        <v>1365</v>
      </c>
      <c r="C601" s="24" t="s">
        <v>1366</v>
      </c>
      <c r="D601" s="24" t="s">
        <v>48</v>
      </c>
      <c r="E601" s="23">
        <v>65</v>
      </c>
      <c r="F601" s="25">
        <v>27159</v>
      </c>
      <c r="G601" s="23">
        <f t="shared" ref="G601:G664" ca="1" si="45">(NOW()-F601)/365</f>
        <v>46.939214278919337</v>
      </c>
      <c r="H601" s="23" t="str">
        <f t="shared" ref="H601:H636" ca="1" si="46">IF(G601&lt;=10,"0-10",IF(AND(G601&gt;10,G601&lt;=20),"11-20",IF(AND(G601&gt;20,G601&lt;=30),"21-30",IF(AND(G601&gt;30,G601&lt;=40),"31-40",IF(AND(G601&gt;40,G601&lt;=50),"41-50",IF(AND(G601&gt;50,G601&lt;=60),"51-60",IF(AND(G601&gt;60,G601&lt;=70),"61-70",IF(AND(G601&gt;70,G601&lt;=80),"71-80",IF(AND(G601&gt;80,G601&lt;=90),"81-90",IF(G601&gt;90,"91-100"))))))))))</f>
        <v>41-50</v>
      </c>
      <c r="I601" s="24" t="s">
        <v>642</v>
      </c>
      <c r="J601" s="24" t="s">
        <v>75</v>
      </c>
      <c r="K601" s="24" t="s">
        <v>43</v>
      </c>
      <c r="L601" s="24" t="s">
        <v>44</v>
      </c>
      <c r="M601" s="24" t="s">
        <v>45</v>
      </c>
      <c r="N601" s="23">
        <v>8</v>
      </c>
      <c r="O601" s="22" t="str">
        <f>VLOOKUP(A601,[1]CustomerAddress!$A$1:$F$3997,2)</f>
        <v>0 Rigney Way</v>
      </c>
      <c r="P601" s="22">
        <f>VLOOKUP(A601,[1]CustomerAddress!$A$1:$F$3997,3)</f>
        <v>2148</v>
      </c>
      <c r="Q601" s="22" t="str">
        <f>VLOOKUP(A601,[1]CustomerAddress!$A$1:$F$3997,4)</f>
        <v>NSW</v>
      </c>
      <c r="R601" s="22" t="str">
        <f>VLOOKUP(A601,[1]CustomerAddress!$A$1:$F$3997,5)</f>
        <v>Australia</v>
      </c>
      <c r="S601" s="22">
        <f>VLOOKUP(A601,[1]CustomerAddress!$A$1:$F$3997,6)</f>
        <v>8</v>
      </c>
      <c r="T601" s="22" t="str">
        <f>VLOOKUP(A601,Labels!$A$5:$I$3497,9)</f>
        <v>Evasive Customer</v>
      </c>
    </row>
    <row r="602" spans="1:20" s="22" customFormat="1" ht="15.75" customHeight="1" x14ac:dyDescent="0.25">
      <c r="A602" s="23">
        <v>601</v>
      </c>
      <c r="B602" s="24" t="s">
        <v>1367</v>
      </c>
      <c r="C602" s="24" t="s">
        <v>1368</v>
      </c>
      <c r="D602" s="24" t="s">
        <v>48</v>
      </c>
      <c r="E602" s="23">
        <v>56</v>
      </c>
      <c r="F602" s="25">
        <v>33942</v>
      </c>
      <c r="G602" s="23">
        <f t="shared" ca="1" si="45"/>
        <v>28.355652635083722</v>
      </c>
      <c r="H602" s="23" t="str">
        <f t="shared" ca="1" si="46"/>
        <v>21-30</v>
      </c>
      <c r="I602" s="24" t="s">
        <v>78</v>
      </c>
      <c r="J602" s="24" t="s">
        <v>65</v>
      </c>
      <c r="K602" s="24" t="s">
        <v>66</v>
      </c>
      <c r="L602" s="24" t="s">
        <v>44</v>
      </c>
      <c r="M602" s="24" t="s">
        <v>45</v>
      </c>
      <c r="N602" s="23">
        <v>4</v>
      </c>
      <c r="O602" s="22" t="str">
        <f>VLOOKUP(A602,[1]CustomerAddress!$A$1:$F$3997,2)</f>
        <v>71 Meadow Ridge Parkway</v>
      </c>
      <c r="P602" s="22">
        <f>VLOOKUP(A602,[1]CustomerAddress!$A$1:$F$3997,3)</f>
        <v>2539</v>
      </c>
      <c r="Q602" s="22" t="str">
        <f>VLOOKUP(A602,[1]CustomerAddress!$A$1:$F$3997,4)</f>
        <v>NSW</v>
      </c>
      <c r="R602" s="22" t="str">
        <f>VLOOKUP(A602,[1]CustomerAddress!$A$1:$F$3997,5)</f>
        <v>Australia</v>
      </c>
      <c r="S602" s="22">
        <f>VLOOKUP(A602,[1]CustomerAddress!$A$1:$F$3997,6)</f>
        <v>11</v>
      </c>
      <c r="T602" s="22" t="str">
        <f>VLOOKUP(A602,Labels!$A$5:$I$3497,9)</f>
        <v>High Risk Customer</v>
      </c>
    </row>
    <row r="603" spans="1:20" s="22" customFormat="1" ht="15.75" customHeight="1" x14ac:dyDescent="0.25">
      <c r="A603" s="23">
        <v>602</v>
      </c>
      <c r="B603" s="24" t="s">
        <v>1369</v>
      </c>
      <c r="C603" s="24" t="s">
        <v>1370</v>
      </c>
      <c r="D603" s="24" t="s">
        <v>40</v>
      </c>
      <c r="E603" s="23">
        <v>0</v>
      </c>
      <c r="F603" s="25">
        <v>33691</v>
      </c>
      <c r="G603" s="23">
        <f t="shared" ca="1" si="45"/>
        <v>29.043323867960435</v>
      </c>
      <c r="H603" s="23" t="str">
        <f t="shared" ca="1" si="46"/>
        <v>21-30</v>
      </c>
      <c r="I603" s="24" t="s">
        <v>407</v>
      </c>
      <c r="J603" s="24" t="s">
        <v>61</v>
      </c>
      <c r="K603" s="24" t="s">
        <v>66</v>
      </c>
      <c r="L603" s="24" t="s">
        <v>44</v>
      </c>
      <c r="M603" s="24" t="s">
        <v>45</v>
      </c>
      <c r="N603" s="23">
        <v>9</v>
      </c>
      <c r="O603" s="22" t="str">
        <f>VLOOKUP(A603,[1]CustomerAddress!$A$1:$F$3997,2)</f>
        <v>506 Iowa Center</v>
      </c>
      <c r="P603" s="22">
        <f>VLOOKUP(A603,[1]CustomerAddress!$A$1:$F$3997,3)</f>
        <v>4580</v>
      </c>
      <c r="Q603" s="22" t="str">
        <f>VLOOKUP(A603,[1]CustomerAddress!$A$1:$F$3997,4)</f>
        <v>QLD</v>
      </c>
      <c r="R603" s="22" t="str">
        <f>VLOOKUP(A603,[1]CustomerAddress!$A$1:$F$3997,5)</f>
        <v>Australia</v>
      </c>
      <c r="S603" s="22">
        <f>VLOOKUP(A603,[1]CustomerAddress!$A$1:$F$3997,6)</f>
        <v>3</v>
      </c>
      <c r="T603" s="22" t="str">
        <f>VLOOKUP(A603,Labels!$A$5:$I$3497,9)</f>
        <v>High Risk Customer</v>
      </c>
    </row>
    <row r="604" spans="1:20" s="22" customFormat="1" ht="15.75" customHeight="1" x14ac:dyDescent="0.25">
      <c r="A604" s="23">
        <v>603</v>
      </c>
      <c r="B604" s="24" t="s">
        <v>1371</v>
      </c>
      <c r="C604" s="24" t="s">
        <v>1372</v>
      </c>
      <c r="D604" s="24" t="s">
        <v>40</v>
      </c>
      <c r="E604" s="23">
        <v>28</v>
      </c>
      <c r="F604" s="25">
        <v>31885</v>
      </c>
      <c r="G604" s="23">
        <f t="shared" ca="1" si="45"/>
        <v>33.991269073439888</v>
      </c>
      <c r="H604" s="23" t="str">
        <f t="shared" ca="1" si="46"/>
        <v>31-40</v>
      </c>
      <c r="I604" s="24" t="s">
        <v>337</v>
      </c>
      <c r="J604" s="24" t="s">
        <v>50</v>
      </c>
      <c r="K604" s="24" t="s">
        <v>62</v>
      </c>
      <c r="L604" s="24" t="s">
        <v>44</v>
      </c>
      <c r="M604" s="24" t="s">
        <v>57</v>
      </c>
      <c r="N604" s="23">
        <v>11</v>
      </c>
      <c r="O604" s="22" t="str">
        <f>VLOOKUP(A604,[1]CustomerAddress!$A$1:$F$3997,2)</f>
        <v>846 Clove Junction</v>
      </c>
      <c r="P604" s="22">
        <f>VLOOKUP(A604,[1]CustomerAddress!$A$1:$F$3997,3)</f>
        <v>4300</v>
      </c>
      <c r="Q604" s="22" t="str">
        <f>VLOOKUP(A604,[1]CustomerAddress!$A$1:$F$3997,4)</f>
        <v>QLD</v>
      </c>
      <c r="R604" s="22" t="str">
        <f>VLOOKUP(A604,[1]CustomerAddress!$A$1:$F$3997,5)</f>
        <v>Australia</v>
      </c>
      <c r="S604" s="22">
        <f>VLOOKUP(A604,[1]CustomerAddress!$A$1:$F$3997,6)</f>
        <v>5</v>
      </c>
      <c r="T604" s="22" t="str">
        <f>VLOOKUP(A604,Labels!$A$5:$I$3497,9)</f>
        <v>Losing Customer</v>
      </c>
    </row>
    <row r="605" spans="1:20" s="22" customFormat="1" ht="15.75" customHeight="1" x14ac:dyDescent="0.25">
      <c r="A605" s="23">
        <v>604</v>
      </c>
      <c r="B605" s="24" t="s">
        <v>1373</v>
      </c>
      <c r="C605" s="24" t="s">
        <v>1374</v>
      </c>
      <c r="D605" s="24" t="s">
        <v>40</v>
      </c>
      <c r="E605" s="23">
        <v>72</v>
      </c>
      <c r="F605" s="25">
        <v>35836</v>
      </c>
      <c r="G605" s="23">
        <f t="shared" ca="1" si="45"/>
        <v>23.166611539193312</v>
      </c>
      <c r="H605" s="23" t="str">
        <f t="shared" ca="1" si="46"/>
        <v>21-30</v>
      </c>
      <c r="I605" s="24" t="s">
        <v>223</v>
      </c>
      <c r="J605" s="24" t="s">
        <v>56</v>
      </c>
      <c r="K605" s="24" t="s">
        <v>62</v>
      </c>
      <c r="L605" s="24" t="s">
        <v>44</v>
      </c>
      <c r="M605" s="24" t="s">
        <v>57</v>
      </c>
      <c r="N605" s="23">
        <v>3</v>
      </c>
      <c r="O605" s="22" t="str">
        <f>VLOOKUP(A605,[1]CustomerAddress!$A$1:$F$3997,2)</f>
        <v>07 Pepper Wood Way</v>
      </c>
      <c r="P605" s="22">
        <f>VLOOKUP(A605,[1]CustomerAddress!$A$1:$F$3997,3)</f>
        <v>2750</v>
      </c>
      <c r="Q605" s="22" t="str">
        <f>VLOOKUP(A605,[1]CustomerAddress!$A$1:$F$3997,4)</f>
        <v>NSW</v>
      </c>
      <c r="R605" s="22" t="str">
        <f>VLOOKUP(A605,[1]CustomerAddress!$A$1:$F$3997,5)</f>
        <v>Australia</v>
      </c>
      <c r="S605" s="22">
        <f>VLOOKUP(A605,[1]CustomerAddress!$A$1:$F$3997,6)</f>
        <v>8</v>
      </c>
      <c r="T605" s="22" t="str">
        <f>VLOOKUP(A605,Labels!$A$5:$I$3497,9)</f>
        <v>Losing Customer</v>
      </c>
    </row>
    <row r="606" spans="1:20" s="22" customFormat="1" ht="15.75" customHeight="1" x14ac:dyDescent="0.25">
      <c r="A606" s="23">
        <v>605</v>
      </c>
      <c r="B606" s="24" t="s">
        <v>1316</v>
      </c>
      <c r="C606" s="24" t="s">
        <v>1375</v>
      </c>
      <c r="D606" s="24" t="s">
        <v>48</v>
      </c>
      <c r="E606" s="23">
        <v>13</v>
      </c>
      <c r="F606" s="25">
        <v>26384</v>
      </c>
      <c r="G606" s="23">
        <f t="shared" ca="1" si="45"/>
        <v>49.062501950152217</v>
      </c>
      <c r="H606" s="23" t="str">
        <f t="shared" ca="1" si="46"/>
        <v>41-50</v>
      </c>
      <c r="I606" s="24" t="s">
        <v>593</v>
      </c>
      <c r="J606" s="24" t="s">
        <v>84</v>
      </c>
      <c r="K606" s="24" t="s">
        <v>43</v>
      </c>
      <c r="L606" s="24" t="s">
        <v>44</v>
      </c>
      <c r="M606" s="24" t="s">
        <v>45</v>
      </c>
      <c r="N606" s="23">
        <v>5</v>
      </c>
      <c r="O606" s="22" t="str">
        <f>VLOOKUP(A606,[1]CustomerAddress!$A$1:$F$3997,2)</f>
        <v>425 Thierer Junction</v>
      </c>
      <c r="P606" s="22">
        <f>VLOOKUP(A606,[1]CustomerAddress!$A$1:$F$3997,3)</f>
        <v>2761</v>
      </c>
      <c r="Q606" s="22" t="str">
        <f>VLOOKUP(A606,[1]CustomerAddress!$A$1:$F$3997,4)</f>
        <v>NSW</v>
      </c>
      <c r="R606" s="22" t="str">
        <f>VLOOKUP(A606,[1]CustomerAddress!$A$1:$F$3997,5)</f>
        <v>Australia</v>
      </c>
      <c r="S606" s="22">
        <f>VLOOKUP(A606,[1]CustomerAddress!$A$1:$F$3997,6)</f>
        <v>8</v>
      </c>
      <c r="T606" s="22" t="str">
        <f>VLOOKUP(A606,Labels!$A$5:$I$3497,9)</f>
        <v>Platinum Customer</v>
      </c>
    </row>
    <row r="607" spans="1:20" s="22" customFormat="1" ht="15.75" customHeight="1" x14ac:dyDescent="0.25">
      <c r="A607" s="23">
        <v>606</v>
      </c>
      <c r="B607" s="24" t="s">
        <v>1376</v>
      </c>
      <c r="C607" s="24" t="s">
        <v>1377</v>
      </c>
      <c r="D607" s="24" t="s">
        <v>40</v>
      </c>
      <c r="E607" s="23">
        <v>62</v>
      </c>
      <c r="F607" s="25">
        <v>32705</v>
      </c>
      <c r="G607" s="23">
        <f t="shared" ca="1" si="45"/>
        <v>31.744693730974131</v>
      </c>
      <c r="H607" s="23" t="str">
        <f t="shared" ca="1" si="46"/>
        <v>31-40</v>
      </c>
      <c r="I607" s="24" t="s">
        <v>390</v>
      </c>
      <c r="J607" s="24" t="s">
        <v>84</v>
      </c>
      <c r="K607" s="24" t="s">
        <v>43</v>
      </c>
      <c r="L607" s="24" t="s">
        <v>44</v>
      </c>
      <c r="M607" s="24" t="s">
        <v>45</v>
      </c>
      <c r="N607" s="23">
        <v>2</v>
      </c>
      <c r="O607" s="22" t="str">
        <f>VLOOKUP(A607,[1]CustomerAddress!$A$1:$F$3997,2)</f>
        <v>876 Ridgeview Circle</v>
      </c>
      <c r="P607" s="22">
        <f>VLOOKUP(A607,[1]CustomerAddress!$A$1:$F$3997,3)</f>
        <v>2566</v>
      </c>
      <c r="Q607" s="22" t="str">
        <f>VLOOKUP(A607,[1]CustomerAddress!$A$1:$F$3997,4)</f>
        <v>NSW</v>
      </c>
      <c r="R607" s="22" t="str">
        <f>VLOOKUP(A607,[1]CustomerAddress!$A$1:$F$3997,5)</f>
        <v>Australia</v>
      </c>
      <c r="S607" s="22">
        <f>VLOOKUP(A607,[1]CustomerAddress!$A$1:$F$3997,6)</f>
        <v>8</v>
      </c>
      <c r="T607" s="22" t="str">
        <f>VLOOKUP(A607,Labels!$A$5:$I$3497,9)</f>
        <v>High Risk Customer</v>
      </c>
    </row>
    <row r="608" spans="1:20" s="22" customFormat="1" ht="15.75" customHeight="1" x14ac:dyDescent="0.25">
      <c r="A608" s="23">
        <v>607</v>
      </c>
      <c r="B608" s="24" t="s">
        <v>1378</v>
      </c>
      <c r="C608" s="24" t="s">
        <v>1379</v>
      </c>
      <c r="D608" s="24" t="s">
        <v>40</v>
      </c>
      <c r="E608" s="23">
        <v>55</v>
      </c>
      <c r="F608" s="25">
        <v>27982</v>
      </c>
      <c r="G608" s="23">
        <f t="shared" ca="1" si="45"/>
        <v>44.684419758371391</v>
      </c>
      <c r="H608" s="23" t="str">
        <f t="shared" ca="1" si="46"/>
        <v>41-50</v>
      </c>
      <c r="I608" s="24" t="s">
        <v>683</v>
      </c>
      <c r="J608" s="24" t="s">
        <v>42</v>
      </c>
      <c r="K608" s="24" t="s">
        <v>43</v>
      </c>
      <c r="L608" s="24" t="s">
        <v>44</v>
      </c>
      <c r="M608" s="24" t="s">
        <v>57</v>
      </c>
      <c r="N608" s="23">
        <v>15</v>
      </c>
      <c r="O608" s="22" t="str">
        <f>VLOOKUP(A608,[1]CustomerAddress!$A$1:$F$3997,2)</f>
        <v>00164 Canary Drive</v>
      </c>
      <c r="P608" s="22">
        <f>VLOOKUP(A608,[1]CustomerAddress!$A$1:$F$3997,3)</f>
        <v>2041</v>
      </c>
      <c r="Q608" s="22" t="str">
        <f>VLOOKUP(A608,[1]CustomerAddress!$A$1:$F$3997,4)</f>
        <v>NSW</v>
      </c>
      <c r="R608" s="22" t="str">
        <f>VLOOKUP(A608,[1]CustomerAddress!$A$1:$F$3997,5)</f>
        <v>Australia</v>
      </c>
      <c r="S608" s="22">
        <f>VLOOKUP(A608,[1]CustomerAddress!$A$1:$F$3997,6)</f>
        <v>11</v>
      </c>
      <c r="T608" s="22" t="str">
        <f>VLOOKUP(A608,Labels!$A$5:$I$3497,9)</f>
        <v>Losing Customer</v>
      </c>
    </row>
    <row r="609" spans="1:20" s="22" customFormat="1" ht="15.75" customHeight="1" x14ac:dyDescent="0.25">
      <c r="A609" s="23">
        <v>608</v>
      </c>
      <c r="B609" s="24" t="s">
        <v>1380</v>
      </c>
      <c r="C609" s="24" t="s">
        <v>1381</v>
      </c>
      <c r="D609" s="24" t="s">
        <v>40</v>
      </c>
      <c r="E609" s="23">
        <v>55</v>
      </c>
      <c r="F609" s="25">
        <v>29228</v>
      </c>
      <c r="G609" s="23">
        <f t="shared" ca="1" si="45"/>
        <v>41.270721128234406</v>
      </c>
      <c r="H609" s="23" t="str">
        <f t="shared" ca="1" si="46"/>
        <v>41-50</v>
      </c>
      <c r="I609" s="24" t="s">
        <v>1382</v>
      </c>
      <c r="J609" s="24" t="s">
        <v>65</v>
      </c>
      <c r="K609" s="24" t="s">
        <v>66</v>
      </c>
      <c r="L609" s="24" t="s">
        <v>44</v>
      </c>
      <c r="M609" s="24" t="s">
        <v>45</v>
      </c>
      <c r="N609" s="23">
        <v>12</v>
      </c>
      <c r="O609" s="22" t="str">
        <f>VLOOKUP(A609,[1]CustomerAddress!$A$1:$F$3997,2)</f>
        <v>61 Talmadge Lane</v>
      </c>
      <c r="P609" s="22">
        <f>VLOOKUP(A609,[1]CustomerAddress!$A$1:$F$3997,3)</f>
        <v>4504</v>
      </c>
      <c r="Q609" s="22" t="str">
        <f>VLOOKUP(A609,[1]CustomerAddress!$A$1:$F$3997,4)</f>
        <v>QLD</v>
      </c>
      <c r="R609" s="22" t="str">
        <f>VLOOKUP(A609,[1]CustomerAddress!$A$1:$F$3997,5)</f>
        <v>Australia</v>
      </c>
      <c r="S609" s="22">
        <f>VLOOKUP(A609,[1]CustomerAddress!$A$1:$F$3997,6)</f>
        <v>6</v>
      </c>
      <c r="T609" s="22" t="str">
        <f>VLOOKUP(A609,Labels!$A$5:$I$3497,9)</f>
        <v>Losing Customer</v>
      </c>
    </row>
    <row r="610" spans="1:20" s="22" customFormat="1" ht="15.75" customHeight="1" x14ac:dyDescent="0.25">
      <c r="A610" s="23">
        <v>609</v>
      </c>
      <c r="B610" s="24" t="s">
        <v>1383</v>
      </c>
      <c r="C610" s="24" t="s">
        <v>1384</v>
      </c>
      <c r="D610" s="24" t="s">
        <v>40</v>
      </c>
      <c r="E610" s="23">
        <v>32</v>
      </c>
      <c r="F610" s="25">
        <v>36836</v>
      </c>
      <c r="G610" s="23">
        <f t="shared" ca="1" si="45"/>
        <v>20.426885511796051</v>
      </c>
      <c r="H610" s="23" t="str">
        <f t="shared" ca="1" si="46"/>
        <v>21-30</v>
      </c>
      <c r="I610" s="24" t="s">
        <v>196</v>
      </c>
      <c r="J610" s="24" t="s">
        <v>42</v>
      </c>
      <c r="K610" s="24" t="s">
        <v>43</v>
      </c>
      <c r="L610" s="24" t="s">
        <v>44</v>
      </c>
      <c r="M610" s="24" t="s">
        <v>57</v>
      </c>
      <c r="N610" s="23">
        <v>1</v>
      </c>
      <c r="O610" s="22" t="str">
        <f>VLOOKUP(A610,[1]CustomerAddress!$A$1:$F$3997,2)</f>
        <v>55 Birchwood Alley</v>
      </c>
      <c r="P610" s="22">
        <f>VLOOKUP(A610,[1]CustomerAddress!$A$1:$F$3997,3)</f>
        <v>2176</v>
      </c>
      <c r="Q610" s="22" t="str">
        <f>VLOOKUP(A610,[1]CustomerAddress!$A$1:$F$3997,4)</f>
        <v>NSW</v>
      </c>
      <c r="R610" s="22" t="str">
        <f>VLOOKUP(A610,[1]CustomerAddress!$A$1:$F$3997,5)</f>
        <v>Australia</v>
      </c>
      <c r="S610" s="22">
        <f>VLOOKUP(A610,[1]CustomerAddress!$A$1:$F$3997,6)</f>
        <v>9</v>
      </c>
      <c r="T610" s="22" t="str">
        <f>VLOOKUP(A610,Labels!$A$5:$I$3497,9)</f>
        <v>Late Bloomer</v>
      </c>
    </row>
    <row r="611" spans="1:20" s="22" customFormat="1" ht="15.75" customHeight="1" x14ac:dyDescent="0.25">
      <c r="A611" s="23">
        <v>610</v>
      </c>
      <c r="B611" s="24" t="s">
        <v>1385</v>
      </c>
      <c r="C611" s="24" t="s">
        <v>1386</v>
      </c>
      <c r="D611" s="24" t="s">
        <v>48</v>
      </c>
      <c r="E611" s="23">
        <v>45</v>
      </c>
      <c r="F611" s="25">
        <v>21260</v>
      </c>
      <c r="G611" s="23">
        <f t="shared" ca="1" si="45"/>
        <v>63.100858114535775</v>
      </c>
      <c r="H611" s="23" t="str">
        <f t="shared" ca="1" si="46"/>
        <v>61-70</v>
      </c>
      <c r="I611" s="24" t="s">
        <v>1066</v>
      </c>
      <c r="J611" s="24" t="s">
        <v>50</v>
      </c>
      <c r="K611" s="24" t="s">
        <v>43</v>
      </c>
      <c r="L611" s="24" t="s">
        <v>44</v>
      </c>
      <c r="M611" s="24" t="s">
        <v>45</v>
      </c>
      <c r="N611" s="23">
        <v>15</v>
      </c>
      <c r="O611" s="22" t="str">
        <f>VLOOKUP(A611,[1]CustomerAddress!$A$1:$F$3997,2)</f>
        <v>3785 Dapin Drive</v>
      </c>
      <c r="P611" s="22">
        <f>VLOOKUP(A611,[1]CustomerAddress!$A$1:$F$3997,3)</f>
        <v>2036</v>
      </c>
      <c r="Q611" s="22" t="str">
        <f>VLOOKUP(A611,[1]CustomerAddress!$A$1:$F$3997,4)</f>
        <v>NSW</v>
      </c>
      <c r="R611" s="22" t="str">
        <f>VLOOKUP(A611,[1]CustomerAddress!$A$1:$F$3997,5)</f>
        <v>Australia</v>
      </c>
      <c r="S611" s="22">
        <f>VLOOKUP(A611,[1]CustomerAddress!$A$1:$F$3997,6)</f>
        <v>6</v>
      </c>
      <c r="T611" s="22" t="str">
        <f>VLOOKUP(A611,Labels!$A$5:$I$3497,9)</f>
        <v>Losing Customer</v>
      </c>
    </row>
    <row r="612" spans="1:20" s="22" customFormat="1" ht="15.75" customHeight="1" x14ac:dyDescent="0.25">
      <c r="A612" s="23">
        <v>611</v>
      </c>
      <c r="B612" s="24" t="s">
        <v>1387</v>
      </c>
      <c r="C612" s="24" t="s">
        <v>1388</v>
      </c>
      <c r="D612" s="24" t="s">
        <v>48</v>
      </c>
      <c r="E612" s="23">
        <v>58</v>
      </c>
      <c r="F612" s="25">
        <v>31766</v>
      </c>
      <c r="G612" s="23">
        <f t="shared" ca="1" si="45"/>
        <v>34.317296470700157</v>
      </c>
      <c r="H612" s="23" t="str">
        <f t="shared" ca="1" si="46"/>
        <v>31-40</v>
      </c>
      <c r="I612" s="24" t="s">
        <v>1066</v>
      </c>
      <c r="J612" s="24" t="s">
        <v>84</v>
      </c>
      <c r="K612" s="24" t="s">
        <v>43</v>
      </c>
      <c r="L612" s="24" t="s">
        <v>44</v>
      </c>
      <c r="M612" s="24" t="s">
        <v>45</v>
      </c>
      <c r="N612" s="23">
        <v>16</v>
      </c>
      <c r="O612" s="22" t="str">
        <f>VLOOKUP(A612,[1]CustomerAddress!$A$1:$F$3997,2)</f>
        <v>83 Ryan Hill</v>
      </c>
      <c r="P612" s="22">
        <f>VLOOKUP(A612,[1]CustomerAddress!$A$1:$F$3997,3)</f>
        <v>4551</v>
      </c>
      <c r="Q612" s="22" t="str">
        <f>VLOOKUP(A612,[1]CustomerAddress!$A$1:$F$3997,4)</f>
        <v>QLD</v>
      </c>
      <c r="R612" s="22" t="str">
        <f>VLOOKUP(A612,[1]CustomerAddress!$A$1:$F$3997,5)</f>
        <v>Australia</v>
      </c>
      <c r="S612" s="22">
        <f>VLOOKUP(A612,[1]CustomerAddress!$A$1:$F$3997,6)</f>
        <v>8</v>
      </c>
      <c r="T612" s="22" t="str">
        <f>VLOOKUP(A612,Labels!$A$5:$I$3497,9)</f>
        <v>Very Loyal</v>
      </c>
    </row>
    <row r="613" spans="1:20" s="22" customFormat="1" ht="15.75" customHeight="1" x14ac:dyDescent="0.25">
      <c r="A613" s="23">
        <v>612</v>
      </c>
      <c r="B613" s="24" t="s">
        <v>1389</v>
      </c>
      <c r="C613" s="24" t="s">
        <v>1390</v>
      </c>
      <c r="D613" s="24" t="s">
        <v>48</v>
      </c>
      <c r="E613" s="23">
        <v>50</v>
      </c>
      <c r="F613" s="25">
        <v>22658</v>
      </c>
      <c r="G613" s="23">
        <f t="shared" ca="1" si="45"/>
        <v>59.270721128234406</v>
      </c>
      <c r="H613" s="23" t="str">
        <f t="shared" ca="1" si="46"/>
        <v>51-60</v>
      </c>
      <c r="I613" s="24" t="s">
        <v>852</v>
      </c>
      <c r="J613" s="24" t="s">
        <v>42</v>
      </c>
      <c r="K613" s="24" t="s">
        <v>43</v>
      </c>
      <c r="L613" s="24" t="s">
        <v>44</v>
      </c>
      <c r="M613" s="24" t="s">
        <v>57</v>
      </c>
      <c r="N613" s="23">
        <v>14</v>
      </c>
      <c r="O613" s="22" t="str">
        <f>VLOOKUP(A613,[1]CustomerAddress!$A$1:$F$3997,2)</f>
        <v>679 Huxley Trail</v>
      </c>
      <c r="P613" s="22">
        <f>VLOOKUP(A613,[1]CustomerAddress!$A$1:$F$3997,3)</f>
        <v>2087</v>
      </c>
      <c r="Q613" s="22" t="str">
        <f>VLOOKUP(A613,[1]CustomerAddress!$A$1:$F$3997,4)</f>
        <v>NSW</v>
      </c>
      <c r="R613" s="22" t="str">
        <f>VLOOKUP(A613,[1]CustomerAddress!$A$1:$F$3997,5)</f>
        <v>Australia</v>
      </c>
      <c r="S613" s="22">
        <f>VLOOKUP(A613,[1]CustomerAddress!$A$1:$F$3997,6)</f>
        <v>11</v>
      </c>
      <c r="T613" s="22" t="str">
        <f>VLOOKUP(A613,Labels!$A$5:$I$3497,9)</f>
        <v>High Risk Customer</v>
      </c>
    </row>
    <row r="614" spans="1:20" s="22" customFormat="1" ht="15.75" customHeight="1" x14ac:dyDescent="0.25">
      <c r="A614" s="23">
        <v>613</v>
      </c>
      <c r="B614" s="24" t="s">
        <v>1391</v>
      </c>
      <c r="C614" s="24" t="s">
        <v>1392</v>
      </c>
      <c r="D614" s="24" t="s">
        <v>40</v>
      </c>
      <c r="E614" s="23">
        <v>4</v>
      </c>
      <c r="F614" s="25">
        <v>32826</v>
      </c>
      <c r="G614" s="23">
        <f t="shared" ca="1" si="45"/>
        <v>31.413186881659065</v>
      </c>
      <c r="H614" s="23" t="str">
        <f t="shared" ca="1" si="46"/>
        <v>31-40</v>
      </c>
      <c r="I614" s="24" t="s">
        <v>279</v>
      </c>
      <c r="J614" s="24" t="s">
        <v>54</v>
      </c>
      <c r="K614" s="24" t="s">
        <v>66</v>
      </c>
      <c r="L614" s="24" t="s">
        <v>44</v>
      </c>
      <c r="M614" s="24" t="s">
        <v>57</v>
      </c>
      <c r="N614" s="23">
        <v>17</v>
      </c>
      <c r="O614" s="22" t="str">
        <f>VLOOKUP(A614,[1]CustomerAddress!$A$1:$F$3997,2)</f>
        <v>2 Hoffman Way</v>
      </c>
      <c r="P614" s="22">
        <f>VLOOKUP(A614,[1]CustomerAddress!$A$1:$F$3997,3)</f>
        <v>2212</v>
      </c>
      <c r="Q614" s="22" t="str">
        <f>VLOOKUP(A614,[1]CustomerAddress!$A$1:$F$3997,4)</f>
        <v>NSW</v>
      </c>
      <c r="R614" s="22" t="str">
        <f>VLOOKUP(A614,[1]CustomerAddress!$A$1:$F$3997,5)</f>
        <v>Australia</v>
      </c>
      <c r="S614" s="22">
        <f>VLOOKUP(A614,[1]CustomerAddress!$A$1:$F$3997,6)</f>
        <v>9</v>
      </c>
      <c r="T614" s="22" t="str">
        <f>VLOOKUP(A614,Labels!$A$5:$I$3497,9)</f>
        <v>Becoming Loyal</v>
      </c>
    </row>
    <row r="615" spans="1:20" s="22" customFormat="1" ht="15.75" customHeight="1" x14ac:dyDescent="0.25">
      <c r="A615" s="23">
        <v>614</v>
      </c>
      <c r="B615" s="24" t="s">
        <v>1393</v>
      </c>
      <c r="C615" s="24" t="s">
        <v>1394</v>
      </c>
      <c r="D615" s="24" t="s">
        <v>40</v>
      </c>
      <c r="E615" s="23">
        <v>45</v>
      </c>
      <c r="F615" s="25">
        <v>34954</v>
      </c>
      <c r="G615" s="23">
        <f t="shared" ca="1" si="45"/>
        <v>25.583049895357693</v>
      </c>
      <c r="H615" s="23" t="str">
        <f t="shared" ca="1" si="46"/>
        <v>21-30</v>
      </c>
      <c r="J615" s="24" t="s">
        <v>84</v>
      </c>
      <c r="K615" s="24" t="s">
        <v>43</v>
      </c>
      <c r="L615" s="24" t="s">
        <v>44</v>
      </c>
      <c r="M615" s="24" t="s">
        <v>45</v>
      </c>
      <c r="N615" s="23">
        <v>11</v>
      </c>
      <c r="O615" s="22" t="str">
        <f>VLOOKUP(A615,[1]CustomerAddress!$A$1:$F$3997,2)</f>
        <v>786 Rowland Court</v>
      </c>
      <c r="P615" s="22">
        <f>VLOOKUP(A615,[1]CustomerAddress!$A$1:$F$3997,3)</f>
        <v>2035</v>
      </c>
      <c r="Q615" s="22" t="str">
        <f>VLOOKUP(A615,[1]CustomerAddress!$A$1:$F$3997,4)</f>
        <v>NSW</v>
      </c>
      <c r="R615" s="22" t="str">
        <f>VLOOKUP(A615,[1]CustomerAddress!$A$1:$F$3997,5)</f>
        <v>Australia</v>
      </c>
      <c r="S615" s="22">
        <f>VLOOKUP(A615,[1]CustomerAddress!$A$1:$F$3997,6)</f>
        <v>11</v>
      </c>
      <c r="T615" s="22" t="str">
        <f>VLOOKUP(A615,Labels!$A$5:$I$3497,9)</f>
        <v>Platinum Customer</v>
      </c>
    </row>
    <row r="616" spans="1:20" s="22" customFormat="1" ht="15.75" customHeight="1" x14ac:dyDescent="0.25">
      <c r="A616" s="23">
        <v>615</v>
      </c>
      <c r="B616" s="24" t="s">
        <v>1395</v>
      </c>
      <c r="C616" s="24" t="s">
        <v>1396</v>
      </c>
      <c r="D616" s="24" t="s">
        <v>40</v>
      </c>
      <c r="E616" s="23">
        <v>93</v>
      </c>
      <c r="F616" s="25">
        <v>20586</v>
      </c>
      <c r="G616" s="23">
        <f t="shared" ca="1" si="45"/>
        <v>64.947433457001523</v>
      </c>
      <c r="H616" s="23" t="str">
        <f t="shared" ca="1" si="46"/>
        <v>61-70</v>
      </c>
      <c r="I616" s="24" t="s">
        <v>1106</v>
      </c>
      <c r="J616" s="24" t="s">
        <v>54</v>
      </c>
      <c r="K616" s="24" t="s">
        <v>43</v>
      </c>
      <c r="L616" s="24" t="s">
        <v>44</v>
      </c>
      <c r="M616" s="24" t="s">
        <v>57</v>
      </c>
      <c r="N616" s="23">
        <v>19</v>
      </c>
      <c r="O616" s="22" t="str">
        <f>VLOOKUP(A616,[1]CustomerAddress!$A$1:$F$3997,2)</f>
        <v>375 Drewry Alley</v>
      </c>
      <c r="P616" s="22">
        <f>VLOOKUP(A616,[1]CustomerAddress!$A$1:$F$3997,3)</f>
        <v>4120</v>
      </c>
      <c r="Q616" s="22" t="str">
        <f>VLOOKUP(A616,[1]CustomerAddress!$A$1:$F$3997,4)</f>
        <v>QLD</v>
      </c>
      <c r="R616" s="22" t="str">
        <f>VLOOKUP(A616,[1]CustomerAddress!$A$1:$F$3997,5)</f>
        <v>Australia</v>
      </c>
      <c r="S616" s="22">
        <f>VLOOKUP(A616,[1]CustomerAddress!$A$1:$F$3997,6)</f>
        <v>9</v>
      </c>
      <c r="T616" s="22" t="str">
        <f>VLOOKUP(A616,Labels!$A$5:$I$3497,9)</f>
        <v>Late Bloomer</v>
      </c>
    </row>
    <row r="617" spans="1:20" s="22" customFormat="1" ht="15.75" customHeight="1" x14ac:dyDescent="0.25">
      <c r="A617" s="23">
        <v>616</v>
      </c>
      <c r="B617" s="24" t="s">
        <v>1397</v>
      </c>
      <c r="C617" s="24" t="s">
        <v>1398</v>
      </c>
      <c r="D617" s="24" t="s">
        <v>40</v>
      </c>
      <c r="E617" s="23">
        <v>36</v>
      </c>
      <c r="F617" s="25">
        <v>34893</v>
      </c>
      <c r="G617" s="23">
        <f t="shared" ca="1" si="45"/>
        <v>25.750173183028927</v>
      </c>
      <c r="H617" s="23" t="str">
        <f t="shared" ca="1" si="46"/>
        <v>21-30</v>
      </c>
      <c r="J617" s="24" t="s">
        <v>42</v>
      </c>
      <c r="K617" s="24" t="s">
        <v>66</v>
      </c>
      <c r="L617" s="24" t="s">
        <v>44</v>
      </c>
      <c r="M617" s="24" t="s">
        <v>57</v>
      </c>
      <c r="N617" s="23">
        <v>6</v>
      </c>
      <c r="O617" s="22" t="str">
        <f>VLOOKUP(A617,[1]CustomerAddress!$A$1:$F$3997,2)</f>
        <v>608 Basil Alley</v>
      </c>
      <c r="P617" s="22">
        <f>VLOOKUP(A617,[1]CustomerAddress!$A$1:$F$3997,3)</f>
        <v>2306</v>
      </c>
      <c r="Q617" s="22" t="str">
        <f>VLOOKUP(A617,[1]CustomerAddress!$A$1:$F$3997,4)</f>
        <v>NSW</v>
      </c>
      <c r="R617" s="22" t="str">
        <f>VLOOKUP(A617,[1]CustomerAddress!$A$1:$F$3997,5)</f>
        <v>Australia</v>
      </c>
      <c r="S617" s="22">
        <f>VLOOKUP(A617,[1]CustomerAddress!$A$1:$F$3997,6)</f>
        <v>4</v>
      </c>
      <c r="T617" s="22" t="str">
        <f>VLOOKUP(A617,Labels!$A$5:$I$3497,9)</f>
        <v>Lost Customer</v>
      </c>
    </row>
    <row r="618" spans="1:20" s="22" customFormat="1" ht="15.75" customHeight="1" x14ac:dyDescent="0.25">
      <c r="A618" s="23">
        <v>617</v>
      </c>
      <c r="B618" s="24" t="s">
        <v>1399</v>
      </c>
      <c r="C618" s="24" t="s">
        <v>1400</v>
      </c>
      <c r="D618" s="24" t="s">
        <v>40</v>
      </c>
      <c r="E618" s="23">
        <v>81</v>
      </c>
      <c r="F618" s="25">
        <v>22129</v>
      </c>
      <c r="G618" s="23">
        <f t="shared" ca="1" si="45"/>
        <v>60.720036196727555</v>
      </c>
      <c r="H618" s="23" t="str">
        <f t="shared" ca="1" si="46"/>
        <v>61-70</v>
      </c>
      <c r="I618" s="24" t="s">
        <v>176</v>
      </c>
      <c r="J618" s="24" t="s">
        <v>54</v>
      </c>
      <c r="K618" s="24" t="s">
        <v>43</v>
      </c>
      <c r="L618" s="24" t="s">
        <v>44</v>
      </c>
      <c r="M618" s="24" t="s">
        <v>57</v>
      </c>
      <c r="N618" s="23">
        <v>15</v>
      </c>
      <c r="O618" s="22" t="str">
        <f>VLOOKUP(A618,[1]CustomerAddress!$A$1:$F$3997,2)</f>
        <v>9 Schmedeman Hill</v>
      </c>
      <c r="P618" s="22">
        <f>VLOOKUP(A618,[1]CustomerAddress!$A$1:$F$3997,3)</f>
        <v>4075</v>
      </c>
      <c r="Q618" s="22" t="str">
        <f>VLOOKUP(A618,[1]CustomerAddress!$A$1:$F$3997,4)</f>
        <v>QLD</v>
      </c>
      <c r="R618" s="22" t="str">
        <f>VLOOKUP(A618,[1]CustomerAddress!$A$1:$F$3997,5)</f>
        <v>Australia</v>
      </c>
      <c r="S618" s="22">
        <f>VLOOKUP(A618,[1]CustomerAddress!$A$1:$F$3997,6)</f>
        <v>7</v>
      </c>
      <c r="T618" s="22" t="str">
        <f>VLOOKUP(A618,Labels!$A$5:$I$3497,9)</f>
        <v>Late Bloomer</v>
      </c>
    </row>
    <row r="619" spans="1:20" s="22" customFormat="1" ht="15.75" customHeight="1" x14ac:dyDescent="0.25">
      <c r="A619" s="23">
        <v>618</v>
      </c>
      <c r="B619" s="24" t="s">
        <v>1401</v>
      </c>
      <c r="C619" s="24" t="s">
        <v>1402</v>
      </c>
      <c r="D619" s="24" t="s">
        <v>48</v>
      </c>
      <c r="E619" s="23">
        <v>17</v>
      </c>
      <c r="F619" s="25">
        <v>22741</v>
      </c>
      <c r="G619" s="23">
        <f t="shared" ca="1" si="45"/>
        <v>59.043323867960432</v>
      </c>
      <c r="H619" s="23" t="str">
        <f t="shared" ca="1" si="46"/>
        <v>51-60</v>
      </c>
      <c r="I619" s="24" t="s">
        <v>593</v>
      </c>
      <c r="J619" s="24" t="s">
        <v>84</v>
      </c>
      <c r="K619" s="24" t="s">
        <v>62</v>
      </c>
      <c r="L619" s="24" t="s">
        <v>44</v>
      </c>
      <c r="M619" s="24" t="s">
        <v>45</v>
      </c>
      <c r="N619" s="23">
        <v>18</v>
      </c>
      <c r="O619" s="22" t="str">
        <f>VLOOKUP(A619,[1]CustomerAddress!$A$1:$F$3997,2)</f>
        <v>95022 Roth Terrace</v>
      </c>
      <c r="P619" s="22">
        <f>VLOOKUP(A619,[1]CustomerAddress!$A$1:$F$3997,3)</f>
        <v>3975</v>
      </c>
      <c r="Q619" s="22" t="str">
        <f>VLOOKUP(A619,[1]CustomerAddress!$A$1:$F$3997,4)</f>
        <v>VIC</v>
      </c>
      <c r="R619" s="22" t="str">
        <f>VLOOKUP(A619,[1]CustomerAddress!$A$1:$F$3997,5)</f>
        <v>Australia</v>
      </c>
      <c r="S619" s="22">
        <f>VLOOKUP(A619,[1]CustomerAddress!$A$1:$F$3997,6)</f>
        <v>7</v>
      </c>
      <c r="T619" s="22" t="str">
        <f>VLOOKUP(A619,Labels!$A$5:$I$3497,9)</f>
        <v>Lost Customer</v>
      </c>
    </row>
    <row r="620" spans="1:20" s="22" customFormat="1" ht="15.75" customHeight="1" x14ac:dyDescent="0.25">
      <c r="A620" s="23">
        <v>619</v>
      </c>
      <c r="B620" s="24" t="s">
        <v>1403</v>
      </c>
      <c r="C620" s="24" t="s">
        <v>506</v>
      </c>
      <c r="D620" s="24" t="s">
        <v>48</v>
      </c>
      <c r="E620" s="23">
        <v>39</v>
      </c>
      <c r="F620" s="25">
        <v>28351</v>
      </c>
      <c r="G620" s="23">
        <f t="shared" ca="1" si="45"/>
        <v>43.673460854261805</v>
      </c>
      <c r="H620" s="23" t="str">
        <f t="shared" ca="1" si="46"/>
        <v>41-50</v>
      </c>
      <c r="I620" s="24" t="s">
        <v>289</v>
      </c>
      <c r="J620" s="24" t="s">
        <v>54</v>
      </c>
      <c r="K620" s="24" t="s">
        <v>43</v>
      </c>
      <c r="L620" s="24" t="s">
        <v>44</v>
      </c>
      <c r="M620" s="24" t="s">
        <v>57</v>
      </c>
      <c r="N620" s="23">
        <v>20</v>
      </c>
      <c r="O620" s="22" t="str">
        <f>VLOOKUP(A620,[1]CustomerAddress!$A$1:$F$3997,2)</f>
        <v>66897 Pawling Circle</v>
      </c>
      <c r="P620" s="22">
        <f>VLOOKUP(A620,[1]CustomerAddress!$A$1:$F$3997,3)</f>
        <v>2066</v>
      </c>
      <c r="Q620" s="22" t="str">
        <f>VLOOKUP(A620,[1]CustomerAddress!$A$1:$F$3997,4)</f>
        <v>NSW</v>
      </c>
      <c r="R620" s="22" t="str">
        <f>VLOOKUP(A620,[1]CustomerAddress!$A$1:$F$3997,5)</f>
        <v>Australia</v>
      </c>
      <c r="S620" s="22">
        <f>VLOOKUP(A620,[1]CustomerAddress!$A$1:$F$3997,6)</f>
        <v>9</v>
      </c>
      <c r="T620" s="22" t="str">
        <f>VLOOKUP(A620,Labels!$A$5:$I$3497,9)</f>
        <v>Losing Customer</v>
      </c>
    </row>
    <row r="621" spans="1:20" s="22" customFormat="1" ht="15.75" customHeight="1" x14ac:dyDescent="0.25">
      <c r="A621" s="23">
        <v>620</v>
      </c>
      <c r="B621" s="24" t="s">
        <v>1404</v>
      </c>
      <c r="C621" s="24" t="s">
        <v>1405</v>
      </c>
      <c r="D621" s="24" t="s">
        <v>40</v>
      </c>
      <c r="E621" s="23">
        <v>54</v>
      </c>
      <c r="F621" s="25">
        <v>26749</v>
      </c>
      <c r="G621" s="23">
        <f t="shared" ca="1" si="45"/>
        <v>48.062501949835102</v>
      </c>
      <c r="H621" s="23" t="str">
        <f t="shared" ca="1" si="46"/>
        <v>41-50</v>
      </c>
      <c r="I621" s="24" t="s">
        <v>728</v>
      </c>
      <c r="J621" s="24" t="s">
        <v>50</v>
      </c>
      <c r="K621" s="24" t="s">
        <v>43</v>
      </c>
      <c r="L621" s="24" t="s">
        <v>44</v>
      </c>
      <c r="M621" s="24" t="s">
        <v>45</v>
      </c>
      <c r="N621" s="23">
        <v>5</v>
      </c>
      <c r="O621" s="22" t="str">
        <f>VLOOKUP(A621,[1]CustomerAddress!$A$1:$F$3997,2)</f>
        <v>1 Thackeray Crossing</v>
      </c>
      <c r="P621" s="22">
        <f>VLOOKUP(A621,[1]CustomerAddress!$A$1:$F$3997,3)</f>
        <v>4114</v>
      </c>
      <c r="Q621" s="22" t="str">
        <f>VLOOKUP(A621,[1]CustomerAddress!$A$1:$F$3997,4)</f>
        <v>QLD</v>
      </c>
      <c r="R621" s="22" t="str">
        <f>VLOOKUP(A621,[1]CustomerAddress!$A$1:$F$3997,5)</f>
        <v>Australia</v>
      </c>
      <c r="S621" s="22">
        <f>VLOOKUP(A621,[1]CustomerAddress!$A$1:$F$3997,6)</f>
        <v>3</v>
      </c>
      <c r="T621" s="22" t="str">
        <f>VLOOKUP(A621,Labels!$A$5:$I$3497,9)</f>
        <v>Almost Lost Customer</v>
      </c>
    </row>
    <row r="622" spans="1:20" s="22" customFormat="1" ht="15.75" customHeight="1" x14ac:dyDescent="0.25">
      <c r="A622" s="23">
        <v>621</v>
      </c>
      <c r="B622" s="24" t="s">
        <v>1406</v>
      </c>
      <c r="C622" s="24" t="s">
        <v>1407</v>
      </c>
      <c r="D622" s="24" t="s">
        <v>48</v>
      </c>
      <c r="E622" s="23">
        <v>78</v>
      </c>
      <c r="F622" s="25">
        <v>23710</v>
      </c>
      <c r="G622" s="23">
        <f t="shared" ca="1" si="45"/>
        <v>56.388529347412486</v>
      </c>
      <c r="H622" s="23" t="str">
        <f t="shared" ca="1" si="46"/>
        <v>51-60</v>
      </c>
      <c r="I622" s="24" t="s">
        <v>384</v>
      </c>
      <c r="J622" s="24" t="s">
        <v>61</v>
      </c>
      <c r="K622" s="24" t="s">
        <v>66</v>
      </c>
      <c r="L622" s="24" t="s">
        <v>44</v>
      </c>
      <c r="M622" s="24" t="s">
        <v>57</v>
      </c>
      <c r="N622" s="23">
        <v>14</v>
      </c>
      <c r="O622" s="22" t="str">
        <f>VLOOKUP(A622,[1]CustomerAddress!$A$1:$F$3997,2)</f>
        <v>363 Schiller Court</v>
      </c>
      <c r="P622" s="22">
        <f>VLOOKUP(A622,[1]CustomerAddress!$A$1:$F$3997,3)</f>
        <v>2763</v>
      </c>
      <c r="Q622" s="22" t="str">
        <f>VLOOKUP(A622,[1]CustomerAddress!$A$1:$F$3997,4)</f>
        <v>NSW</v>
      </c>
      <c r="R622" s="22" t="str">
        <f>VLOOKUP(A622,[1]CustomerAddress!$A$1:$F$3997,5)</f>
        <v>Australia</v>
      </c>
      <c r="S622" s="22">
        <f>VLOOKUP(A622,[1]CustomerAddress!$A$1:$F$3997,6)</f>
        <v>7</v>
      </c>
      <c r="T622" s="22" t="str">
        <f>VLOOKUP(A622,Labels!$A$5:$I$3497,9)</f>
        <v>Platinum Customer</v>
      </c>
    </row>
    <row r="623" spans="1:20" s="22" customFormat="1" ht="15.75" customHeight="1" x14ac:dyDescent="0.25">
      <c r="A623" s="23">
        <v>622</v>
      </c>
      <c r="B623" s="24" t="s">
        <v>1408</v>
      </c>
      <c r="C623" s="24" t="s">
        <v>1409</v>
      </c>
      <c r="D623" s="24" t="s">
        <v>48</v>
      </c>
      <c r="E623" s="23">
        <v>18</v>
      </c>
      <c r="F623" s="25">
        <v>25129</v>
      </c>
      <c r="G623" s="23">
        <f t="shared" ca="1" si="45"/>
        <v>52.500858114218666</v>
      </c>
      <c r="H623" s="23" t="str">
        <f t="shared" ca="1" si="46"/>
        <v>51-60</v>
      </c>
      <c r="J623" s="24" t="s">
        <v>50</v>
      </c>
      <c r="K623" s="24" t="s">
        <v>43</v>
      </c>
      <c r="L623" s="24" t="s">
        <v>44</v>
      </c>
      <c r="M623" s="24" t="s">
        <v>57</v>
      </c>
      <c r="N623" s="23">
        <v>17</v>
      </c>
      <c r="O623" s="22" t="str">
        <f>VLOOKUP(A623,[1]CustomerAddress!$A$1:$F$3997,2)</f>
        <v>1923 Fisk Lane</v>
      </c>
      <c r="P623" s="22">
        <f>VLOOKUP(A623,[1]CustomerAddress!$A$1:$F$3997,3)</f>
        <v>4341</v>
      </c>
      <c r="Q623" s="22" t="str">
        <f>VLOOKUP(A623,[1]CustomerAddress!$A$1:$F$3997,4)</f>
        <v>QLD</v>
      </c>
      <c r="R623" s="22" t="str">
        <f>VLOOKUP(A623,[1]CustomerAddress!$A$1:$F$3997,5)</f>
        <v>Australia</v>
      </c>
      <c r="S623" s="22">
        <f>VLOOKUP(A623,[1]CustomerAddress!$A$1:$F$3997,6)</f>
        <v>3</v>
      </c>
      <c r="T623" s="22" t="str">
        <f>VLOOKUP(A623,Labels!$A$5:$I$3497,9)</f>
        <v>Lost Customer</v>
      </c>
    </row>
    <row r="624" spans="1:20" s="22" customFormat="1" ht="15.75" customHeight="1" x14ac:dyDescent="0.25">
      <c r="A624" s="23">
        <v>623</v>
      </c>
      <c r="B624" s="24" t="s">
        <v>1410</v>
      </c>
      <c r="C624" s="24" t="s">
        <v>1411</v>
      </c>
      <c r="D624" s="24" t="s">
        <v>48</v>
      </c>
      <c r="E624" s="23">
        <v>52</v>
      </c>
      <c r="F624" s="25">
        <v>32256</v>
      </c>
      <c r="G624" s="23">
        <f t="shared" ca="1" si="45"/>
        <v>32.974830717275502</v>
      </c>
      <c r="H624" s="23" t="str">
        <f t="shared" ca="1" si="46"/>
        <v>31-40</v>
      </c>
      <c r="I624" s="24" t="s">
        <v>1184</v>
      </c>
      <c r="J624" s="24" t="s">
        <v>54</v>
      </c>
      <c r="K624" s="24" t="s">
        <v>66</v>
      </c>
      <c r="L624" s="24" t="s">
        <v>44</v>
      </c>
      <c r="M624" s="24" t="s">
        <v>57</v>
      </c>
      <c r="N624" s="23">
        <v>4</v>
      </c>
      <c r="O624" s="22" t="str">
        <f>VLOOKUP(A624,[1]CustomerAddress!$A$1:$F$3997,2)</f>
        <v>4 Loeprich Avenue</v>
      </c>
      <c r="P624" s="22">
        <f>VLOOKUP(A624,[1]CustomerAddress!$A$1:$F$3997,3)</f>
        <v>4022</v>
      </c>
      <c r="Q624" s="22" t="str">
        <f>VLOOKUP(A624,[1]CustomerAddress!$A$1:$F$3997,4)</f>
        <v>QLD</v>
      </c>
      <c r="R624" s="22" t="str">
        <f>VLOOKUP(A624,[1]CustomerAddress!$A$1:$F$3997,5)</f>
        <v>Australia</v>
      </c>
      <c r="S624" s="22">
        <f>VLOOKUP(A624,[1]CustomerAddress!$A$1:$F$3997,6)</f>
        <v>3</v>
      </c>
      <c r="T624" s="22" t="str">
        <f>VLOOKUP(A624,Labels!$A$5:$I$3497,9)</f>
        <v>Lost Customer</v>
      </c>
    </row>
    <row r="625" spans="1:20" s="22" customFormat="1" ht="15.75" customHeight="1" x14ac:dyDescent="0.25">
      <c r="A625" s="23">
        <v>624</v>
      </c>
      <c r="B625" s="24" t="s">
        <v>1412</v>
      </c>
      <c r="C625" s="24" t="s">
        <v>1413</v>
      </c>
      <c r="D625" s="24" t="s">
        <v>48</v>
      </c>
      <c r="E625" s="23">
        <v>44</v>
      </c>
      <c r="F625" s="25">
        <v>27772</v>
      </c>
      <c r="G625" s="23">
        <f t="shared" ca="1" si="45"/>
        <v>45.259762223807705</v>
      </c>
      <c r="H625" s="23" t="str">
        <f t="shared" ca="1" si="46"/>
        <v>41-50</v>
      </c>
      <c r="I625" s="24" t="s">
        <v>1414</v>
      </c>
      <c r="J625" s="24" t="s">
        <v>84</v>
      </c>
      <c r="K625" s="24" t="s">
        <v>43</v>
      </c>
      <c r="L625" s="24" t="s">
        <v>44</v>
      </c>
      <c r="M625" s="24" t="s">
        <v>45</v>
      </c>
      <c r="N625" s="23">
        <v>13</v>
      </c>
      <c r="O625" s="22" t="str">
        <f>VLOOKUP(A625,[1]CustomerAddress!$A$1:$F$3997,2)</f>
        <v>575 Prentice Road</v>
      </c>
      <c r="P625" s="22">
        <f>VLOOKUP(A625,[1]CustomerAddress!$A$1:$F$3997,3)</f>
        <v>2168</v>
      </c>
      <c r="Q625" s="22" t="str">
        <f>VLOOKUP(A625,[1]CustomerAddress!$A$1:$F$3997,4)</f>
        <v>NSW</v>
      </c>
      <c r="R625" s="22" t="str">
        <f>VLOOKUP(A625,[1]CustomerAddress!$A$1:$F$3997,5)</f>
        <v>Australia</v>
      </c>
      <c r="S625" s="22">
        <f>VLOOKUP(A625,[1]CustomerAddress!$A$1:$F$3997,6)</f>
        <v>8</v>
      </c>
      <c r="T625" s="22" t="str">
        <f>VLOOKUP(A625,Labels!$A$5:$I$3497,9)</f>
        <v>Evasive Customer</v>
      </c>
    </row>
    <row r="626" spans="1:20" s="22" customFormat="1" ht="15.75" customHeight="1" x14ac:dyDescent="0.25">
      <c r="A626" s="23">
        <v>625</v>
      </c>
      <c r="B626" s="24" t="s">
        <v>1415</v>
      </c>
      <c r="C626" s="24" t="s">
        <v>1416</v>
      </c>
      <c r="D626" s="24" t="s">
        <v>40</v>
      </c>
      <c r="E626" s="23">
        <v>33</v>
      </c>
      <c r="F626" s="25">
        <v>27360</v>
      </c>
      <c r="G626" s="23">
        <f t="shared" ca="1" si="45"/>
        <v>46.388529347412486</v>
      </c>
      <c r="H626" s="23" t="str">
        <f t="shared" ca="1" si="46"/>
        <v>41-50</v>
      </c>
      <c r="I626" s="24" t="s">
        <v>163</v>
      </c>
      <c r="J626" s="24" t="s">
        <v>164</v>
      </c>
      <c r="K626" s="24" t="s">
        <v>66</v>
      </c>
      <c r="L626" s="24" t="s">
        <v>44</v>
      </c>
      <c r="M626" s="24" t="s">
        <v>45</v>
      </c>
      <c r="N626" s="23">
        <v>7</v>
      </c>
      <c r="O626" s="22" t="str">
        <f>VLOOKUP(A626,[1]CustomerAddress!$A$1:$F$3997,2)</f>
        <v>8 Melrose Road</v>
      </c>
      <c r="P626" s="22">
        <f>VLOOKUP(A626,[1]CustomerAddress!$A$1:$F$3997,3)</f>
        <v>4116</v>
      </c>
      <c r="Q626" s="22" t="str">
        <f>VLOOKUP(A626,[1]CustomerAddress!$A$1:$F$3997,4)</f>
        <v>QLD</v>
      </c>
      <c r="R626" s="22" t="str">
        <f>VLOOKUP(A626,[1]CustomerAddress!$A$1:$F$3997,5)</f>
        <v>Australia</v>
      </c>
      <c r="S626" s="22">
        <f>VLOOKUP(A626,[1]CustomerAddress!$A$1:$F$3997,6)</f>
        <v>7</v>
      </c>
      <c r="T626" s="22" t="str">
        <f>VLOOKUP(A626,Labels!$A$5:$I$3497,9)</f>
        <v>Becoming Loyal</v>
      </c>
    </row>
    <row r="627" spans="1:20" s="22" customFormat="1" ht="15.75" customHeight="1" x14ac:dyDescent="0.25">
      <c r="A627" s="23">
        <v>626</v>
      </c>
      <c r="B627" s="24" t="s">
        <v>568</v>
      </c>
      <c r="C627" s="24" t="s">
        <v>1417</v>
      </c>
      <c r="D627" s="24" t="s">
        <v>48</v>
      </c>
      <c r="E627" s="23">
        <v>12</v>
      </c>
      <c r="F627" s="25">
        <v>33932</v>
      </c>
      <c r="G627" s="23">
        <f t="shared" ca="1" si="45"/>
        <v>28.383049895040582</v>
      </c>
      <c r="H627" s="23" t="str">
        <f t="shared" ca="1" si="46"/>
        <v>21-30</v>
      </c>
      <c r="I627" s="24" t="s">
        <v>105</v>
      </c>
      <c r="J627" s="24" t="s">
        <v>84</v>
      </c>
      <c r="K627" s="24" t="s">
        <v>43</v>
      </c>
      <c r="L627" s="24" t="s">
        <v>44</v>
      </c>
      <c r="M627" s="24" t="s">
        <v>57</v>
      </c>
      <c r="N627" s="23">
        <v>2</v>
      </c>
      <c r="O627" s="22" t="str">
        <f>VLOOKUP(A627,[1]CustomerAddress!$A$1:$F$3997,2)</f>
        <v>226 Rowland Street</v>
      </c>
      <c r="P627" s="22">
        <f>VLOOKUP(A627,[1]CustomerAddress!$A$1:$F$3997,3)</f>
        <v>4178</v>
      </c>
      <c r="Q627" s="22" t="str">
        <f>VLOOKUP(A627,[1]CustomerAddress!$A$1:$F$3997,4)</f>
        <v>QLD</v>
      </c>
      <c r="R627" s="22" t="str">
        <f>VLOOKUP(A627,[1]CustomerAddress!$A$1:$F$3997,5)</f>
        <v>Australia</v>
      </c>
      <c r="S627" s="22">
        <f>VLOOKUP(A627,[1]CustomerAddress!$A$1:$F$3997,6)</f>
        <v>7</v>
      </c>
      <c r="T627" s="22" t="str">
        <f>VLOOKUP(A627,Labels!$A$5:$I$3497,9)</f>
        <v>Losing Customer</v>
      </c>
    </row>
    <row r="628" spans="1:20" s="22" customFormat="1" ht="15.75" customHeight="1" x14ac:dyDescent="0.25">
      <c r="A628" s="23">
        <v>627</v>
      </c>
      <c r="B628" s="24" t="s">
        <v>1418</v>
      </c>
      <c r="C628" s="24" t="s">
        <v>1419</v>
      </c>
      <c r="D628" s="24" t="s">
        <v>40</v>
      </c>
      <c r="E628" s="23">
        <v>24</v>
      </c>
      <c r="F628" s="25">
        <v>25835</v>
      </c>
      <c r="G628" s="23">
        <f t="shared" ca="1" si="45"/>
        <v>50.56661153919331</v>
      </c>
      <c r="H628" s="23" t="str">
        <f t="shared" ca="1" si="46"/>
        <v>51-60</v>
      </c>
      <c r="J628" s="24" t="s">
        <v>61</v>
      </c>
      <c r="K628" s="24" t="s">
        <v>66</v>
      </c>
      <c r="L628" s="24" t="s">
        <v>44</v>
      </c>
      <c r="M628" s="24" t="s">
        <v>57</v>
      </c>
      <c r="N628" s="23">
        <v>10</v>
      </c>
      <c r="O628" s="22" t="str">
        <f>VLOOKUP(A628,[1]CustomerAddress!$A$1:$F$3997,2)</f>
        <v>6 Springs Junction</v>
      </c>
      <c r="P628" s="22">
        <f>VLOOKUP(A628,[1]CustomerAddress!$A$1:$F$3997,3)</f>
        <v>4123</v>
      </c>
      <c r="Q628" s="22" t="str">
        <f>VLOOKUP(A628,[1]CustomerAddress!$A$1:$F$3997,4)</f>
        <v>QLD</v>
      </c>
      <c r="R628" s="22" t="str">
        <f>VLOOKUP(A628,[1]CustomerAddress!$A$1:$F$3997,5)</f>
        <v>Australia</v>
      </c>
      <c r="S628" s="22">
        <f>VLOOKUP(A628,[1]CustomerAddress!$A$1:$F$3997,6)</f>
        <v>5</v>
      </c>
      <c r="T628" s="22" t="str">
        <f>VLOOKUP(A628,Labels!$A$5:$I$3497,9)</f>
        <v>Losing Customer</v>
      </c>
    </row>
    <row r="629" spans="1:20" s="22" customFormat="1" ht="15.75" customHeight="1" x14ac:dyDescent="0.25">
      <c r="A629" s="23">
        <v>628</v>
      </c>
      <c r="B629" s="24" t="s">
        <v>1420</v>
      </c>
      <c r="C629" s="24" t="s">
        <v>1421</v>
      </c>
      <c r="D629" s="24" t="s">
        <v>40</v>
      </c>
      <c r="E629" s="23">
        <v>14</v>
      </c>
      <c r="F629" s="25">
        <v>29883</v>
      </c>
      <c r="G629" s="23">
        <f t="shared" ca="1" si="45"/>
        <v>39.476200579972087</v>
      </c>
      <c r="H629" s="23" t="str">
        <f t="shared" ca="1" si="46"/>
        <v>31-40</v>
      </c>
      <c r="I629" s="24" t="s">
        <v>577</v>
      </c>
      <c r="J629" s="24" t="s">
        <v>50</v>
      </c>
      <c r="K629" s="24" t="s">
        <v>43</v>
      </c>
      <c r="L629" s="24" t="s">
        <v>44</v>
      </c>
      <c r="M629" s="24" t="s">
        <v>57</v>
      </c>
      <c r="N629" s="23">
        <v>13</v>
      </c>
      <c r="O629" s="22" t="str">
        <f>VLOOKUP(A629,[1]CustomerAddress!$A$1:$F$3997,2)</f>
        <v>4744 Garrison Drive</v>
      </c>
      <c r="P629" s="22">
        <f>VLOOKUP(A629,[1]CustomerAddress!$A$1:$F$3997,3)</f>
        <v>4132</v>
      </c>
      <c r="Q629" s="22" t="str">
        <f>VLOOKUP(A629,[1]CustomerAddress!$A$1:$F$3997,4)</f>
        <v>QLD</v>
      </c>
      <c r="R629" s="22" t="str">
        <f>VLOOKUP(A629,[1]CustomerAddress!$A$1:$F$3997,5)</f>
        <v>Australia</v>
      </c>
      <c r="S629" s="22">
        <f>VLOOKUP(A629,[1]CustomerAddress!$A$1:$F$3997,6)</f>
        <v>4</v>
      </c>
      <c r="T629" s="22" t="str">
        <f>VLOOKUP(A629,Labels!$A$5:$I$3497,9)</f>
        <v>High Risk Customer</v>
      </c>
    </row>
    <row r="630" spans="1:20" s="22" customFormat="1" ht="15.75" customHeight="1" x14ac:dyDescent="0.25">
      <c r="A630" s="23">
        <v>629</v>
      </c>
      <c r="B630" s="24" t="s">
        <v>1422</v>
      </c>
      <c r="C630" s="24" t="s">
        <v>1423</v>
      </c>
      <c r="D630" s="24" t="s">
        <v>48</v>
      </c>
      <c r="E630" s="23">
        <v>29</v>
      </c>
      <c r="F630" s="25">
        <v>22256</v>
      </c>
      <c r="G630" s="23">
        <f t="shared" ca="1" si="45"/>
        <v>60.372090991248108</v>
      </c>
      <c r="H630" s="23" t="str">
        <f t="shared" ca="1" si="46"/>
        <v>61-70</v>
      </c>
      <c r="I630" s="24" t="s">
        <v>390</v>
      </c>
      <c r="J630" s="24" t="s">
        <v>84</v>
      </c>
      <c r="K630" s="24" t="s">
        <v>66</v>
      </c>
      <c r="L630" s="24" t="s">
        <v>44</v>
      </c>
      <c r="M630" s="24" t="s">
        <v>57</v>
      </c>
      <c r="N630" s="23">
        <v>6</v>
      </c>
      <c r="O630" s="22" t="str">
        <f>VLOOKUP(A630,[1]CustomerAddress!$A$1:$F$3997,2)</f>
        <v>64 Nelson Drive</v>
      </c>
      <c r="P630" s="22">
        <f>VLOOKUP(A630,[1]CustomerAddress!$A$1:$F$3997,3)</f>
        <v>4820</v>
      </c>
      <c r="Q630" s="22" t="str">
        <f>VLOOKUP(A630,[1]CustomerAddress!$A$1:$F$3997,4)</f>
        <v>QLD</v>
      </c>
      <c r="R630" s="22" t="str">
        <f>VLOOKUP(A630,[1]CustomerAddress!$A$1:$F$3997,5)</f>
        <v>Australia</v>
      </c>
      <c r="S630" s="22">
        <f>VLOOKUP(A630,[1]CustomerAddress!$A$1:$F$3997,6)</f>
        <v>1</v>
      </c>
      <c r="T630" s="22" t="str">
        <f>VLOOKUP(A630,Labels!$A$5:$I$3497,9)</f>
        <v>Losing Customer</v>
      </c>
    </row>
    <row r="631" spans="1:20" s="22" customFormat="1" ht="15.75" customHeight="1" x14ac:dyDescent="0.25">
      <c r="A631" s="23">
        <v>630</v>
      </c>
      <c r="B631" s="24" t="s">
        <v>657</v>
      </c>
      <c r="C631" s="24" t="s">
        <v>1424</v>
      </c>
      <c r="D631" s="24" t="s">
        <v>48</v>
      </c>
      <c r="E631" s="23">
        <v>90</v>
      </c>
      <c r="F631" s="25">
        <v>31635</v>
      </c>
      <c r="G631" s="23">
        <f t="shared" ca="1" si="45"/>
        <v>34.67620057997209</v>
      </c>
      <c r="H631" s="23" t="str">
        <f t="shared" ca="1" si="46"/>
        <v>31-40</v>
      </c>
      <c r="I631" s="24" t="s">
        <v>1142</v>
      </c>
      <c r="J631" s="24" t="s">
        <v>54</v>
      </c>
      <c r="K631" s="24" t="s">
        <v>62</v>
      </c>
      <c r="L631" s="24" t="s">
        <v>44</v>
      </c>
      <c r="M631" s="24" t="s">
        <v>45</v>
      </c>
      <c r="N631" s="23">
        <v>17</v>
      </c>
      <c r="O631" s="22" t="str">
        <f>VLOOKUP(A631,[1]CustomerAddress!$A$1:$F$3997,2)</f>
        <v>87 Linden Park</v>
      </c>
      <c r="P631" s="22">
        <f>VLOOKUP(A631,[1]CustomerAddress!$A$1:$F$3997,3)</f>
        <v>2153</v>
      </c>
      <c r="Q631" s="22" t="str">
        <f>VLOOKUP(A631,[1]CustomerAddress!$A$1:$F$3997,4)</f>
        <v>NSW</v>
      </c>
      <c r="R631" s="22" t="str">
        <f>VLOOKUP(A631,[1]CustomerAddress!$A$1:$F$3997,5)</f>
        <v>Australia</v>
      </c>
      <c r="S631" s="22">
        <f>VLOOKUP(A631,[1]CustomerAddress!$A$1:$F$3997,6)</f>
        <v>10</v>
      </c>
      <c r="T631" s="22" t="str">
        <f>VLOOKUP(A631,Labels!$A$5:$I$3497,9)</f>
        <v>Losing Customer</v>
      </c>
    </row>
    <row r="632" spans="1:20" s="22" customFormat="1" ht="15.75" customHeight="1" x14ac:dyDescent="0.25">
      <c r="A632" s="23">
        <v>631</v>
      </c>
      <c r="B632" s="24" t="s">
        <v>1425</v>
      </c>
      <c r="C632" s="24" t="s">
        <v>1426</v>
      </c>
      <c r="D632" s="24" t="s">
        <v>40</v>
      </c>
      <c r="E632" s="23">
        <v>33</v>
      </c>
      <c r="F632" s="25">
        <v>24364</v>
      </c>
      <c r="G632" s="23">
        <f t="shared" ca="1" si="45"/>
        <v>54.596748525494682</v>
      </c>
      <c r="H632" s="23" t="str">
        <f t="shared" ca="1" si="46"/>
        <v>51-60</v>
      </c>
      <c r="I632" s="24" t="s">
        <v>816</v>
      </c>
      <c r="J632" s="24" t="s">
        <v>42</v>
      </c>
      <c r="K632" s="24" t="s">
        <v>62</v>
      </c>
      <c r="L632" s="24" t="s">
        <v>44</v>
      </c>
      <c r="M632" s="24" t="s">
        <v>57</v>
      </c>
      <c r="N632" s="23">
        <v>17</v>
      </c>
      <c r="O632" s="22" t="str">
        <f>VLOOKUP(A632,[1]CustomerAddress!$A$1:$F$3997,2)</f>
        <v>329 Glacier Hill Alley</v>
      </c>
      <c r="P632" s="22">
        <f>VLOOKUP(A632,[1]CustomerAddress!$A$1:$F$3997,3)</f>
        <v>3076</v>
      </c>
      <c r="Q632" s="22" t="str">
        <f>VLOOKUP(A632,[1]CustomerAddress!$A$1:$F$3997,4)</f>
        <v>VIC</v>
      </c>
      <c r="R632" s="22" t="str">
        <f>VLOOKUP(A632,[1]CustomerAddress!$A$1:$F$3997,5)</f>
        <v>Australia</v>
      </c>
      <c r="S632" s="22">
        <f>VLOOKUP(A632,[1]CustomerAddress!$A$1:$F$3997,6)</f>
        <v>8</v>
      </c>
      <c r="T632" s="22" t="str">
        <f>VLOOKUP(A632,Labels!$A$5:$I$3497,9)</f>
        <v>Becoming Loyal</v>
      </c>
    </row>
    <row r="633" spans="1:20" s="22" customFormat="1" ht="15.75" customHeight="1" x14ac:dyDescent="0.25">
      <c r="A633" s="23">
        <v>632</v>
      </c>
      <c r="B633" s="24" t="s">
        <v>1427</v>
      </c>
      <c r="C633" s="24" t="s">
        <v>1428</v>
      </c>
      <c r="D633" s="24" t="s">
        <v>48</v>
      </c>
      <c r="E633" s="23">
        <v>67</v>
      </c>
      <c r="F633" s="25">
        <v>35911</v>
      </c>
      <c r="G633" s="23">
        <f t="shared" ca="1" si="45"/>
        <v>22.961132086821404</v>
      </c>
      <c r="H633" s="23" t="str">
        <f t="shared" ca="1" si="46"/>
        <v>21-30</v>
      </c>
      <c r="I633" s="24" t="s">
        <v>317</v>
      </c>
      <c r="J633" s="24" t="s">
        <v>42</v>
      </c>
      <c r="K633" s="24" t="s">
        <v>43</v>
      </c>
      <c r="L633" s="24" t="s">
        <v>44</v>
      </c>
      <c r="M633" s="24" t="s">
        <v>57</v>
      </c>
      <c r="N633" s="23">
        <v>1</v>
      </c>
      <c r="O633" s="22" t="str">
        <f>VLOOKUP(A633,[1]CustomerAddress!$A$1:$F$3997,2)</f>
        <v>725 Cordelia Junction</v>
      </c>
      <c r="P633" s="22">
        <f>VLOOKUP(A633,[1]CustomerAddress!$A$1:$F$3997,3)</f>
        <v>3028</v>
      </c>
      <c r="Q633" s="22" t="str">
        <f>VLOOKUP(A633,[1]CustomerAddress!$A$1:$F$3997,4)</f>
        <v>VIC</v>
      </c>
      <c r="R633" s="22" t="str">
        <f>VLOOKUP(A633,[1]CustomerAddress!$A$1:$F$3997,5)</f>
        <v>Australia</v>
      </c>
      <c r="S633" s="22">
        <f>VLOOKUP(A633,[1]CustomerAddress!$A$1:$F$3997,6)</f>
        <v>8</v>
      </c>
      <c r="T633" s="22" t="str">
        <f>VLOOKUP(A633,Labels!$A$5:$I$3497,9)</f>
        <v>Late Bloomer</v>
      </c>
    </row>
    <row r="634" spans="1:20" s="22" customFormat="1" ht="15.75" customHeight="1" x14ac:dyDescent="0.25">
      <c r="A634" s="23">
        <v>633</v>
      </c>
      <c r="B634" s="24" t="s">
        <v>1429</v>
      </c>
      <c r="C634" s="24" t="s">
        <v>1430</v>
      </c>
      <c r="D634" s="24" t="s">
        <v>48</v>
      </c>
      <c r="E634" s="23">
        <v>51</v>
      </c>
      <c r="F634" s="25">
        <v>31483</v>
      </c>
      <c r="G634" s="23">
        <f t="shared" ca="1" si="45"/>
        <v>35.092638936453582</v>
      </c>
      <c r="H634" s="23" t="str">
        <f t="shared" ca="1" si="46"/>
        <v>31-40</v>
      </c>
      <c r="I634" s="24" t="s">
        <v>642</v>
      </c>
      <c r="J634" s="24" t="s">
        <v>61</v>
      </c>
      <c r="K634" s="24" t="s">
        <v>66</v>
      </c>
      <c r="L634" s="24" t="s">
        <v>44</v>
      </c>
      <c r="M634" s="24" t="s">
        <v>45</v>
      </c>
      <c r="N634" s="23">
        <v>11</v>
      </c>
      <c r="O634" s="22" t="str">
        <f>VLOOKUP(A634,[1]CustomerAddress!$A$1:$F$3997,2)</f>
        <v>32 Cody Place</v>
      </c>
      <c r="P634" s="22">
        <f>VLOOKUP(A634,[1]CustomerAddress!$A$1:$F$3997,3)</f>
        <v>4035</v>
      </c>
      <c r="Q634" s="22" t="str">
        <f>VLOOKUP(A634,[1]CustomerAddress!$A$1:$F$3997,4)</f>
        <v>QLD</v>
      </c>
      <c r="R634" s="22" t="str">
        <f>VLOOKUP(A634,[1]CustomerAddress!$A$1:$F$3997,5)</f>
        <v>Australia</v>
      </c>
      <c r="S634" s="22">
        <f>VLOOKUP(A634,[1]CustomerAddress!$A$1:$F$3997,6)</f>
        <v>8</v>
      </c>
      <c r="T634" s="22" t="str">
        <f>VLOOKUP(A634,Labels!$A$5:$I$3497,9)</f>
        <v>Very Loyal</v>
      </c>
    </row>
    <row r="635" spans="1:20" s="22" customFormat="1" ht="15.75" customHeight="1" x14ac:dyDescent="0.25">
      <c r="A635" s="23">
        <v>634</v>
      </c>
      <c r="B635" s="24" t="s">
        <v>1431</v>
      </c>
      <c r="C635" s="24" t="s">
        <v>1432</v>
      </c>
      <c r="D635" s="24" t="s">
        <v>40</v>
      </c>
      <c r="E635" s="23">
        <v>35</v>
      </c>
      <c r="F635" s="25">
        <v>28520</v>
      </c>
      <c r="G635" s="23">
        <f t="shared" ca="1" si="45"/>
        <v>43.210447155314554</v>
      </c>
      <c r="H635" s="23" t="str">
        <f t="shared" ca="1" si="46"/>
        <v>41-50</v>
      </c>
      <c r="I635" s="24" t="s">
        <v>289</v>
      </c>
      <c r="J635" s="24" t="s">
        <v>84</v>
      </c>
      <c r="K635" s="24" t="s">
        <v>43</v>
      </c>
      <c r="L635" s="24" t="s">
        <v>44</v>
      </c>
      <c r="M635" s="24" t="s">
        <v>57</v>
      </c>
      <c r="N635" s="23">
        <v>15</v>
      </c>
      <c r="O635" s="22" t="str">
        <f>VLOOKUP(A635,[1]CustomerAddress!$A$1:$F$3997,2)</f>
        <v>04 Namekagon Pass</v>
      </c>
      <c r="P635" s="22">
        <f>VLOOKUP(A635,[1]CustomerAddress!$A$1:$F$3997,3)</f>
        <v>2326</v>
      </c>
      <c r="Q635" s="22" t="str">
        <f>VLOOKUP(A635,[1]CustomerAddress!$A$1:$F$3997,4)</f>
        <v>NSW</v>
      </c>
      <c r="R635" s="22" t="str">
        <f>VLOOKUP(A635,[1]CustomerAddress!$A$1:$F$3997,5)</f>
        <v>Australia</v>
      </c>
      <c r="S635" s="22">
        <f>VLOOKUP(A635,[1]CustomerAddress!$A$1:$F$3997,6)</f>
        <v>3</v>
      </c>
      <c r="T635" s="22" t="str">
        <f>VLOOKUP(A635,Labels!$A$5:$I$3497,9)</f>
        <v>Very Loyal</v>
      </c>
    </row>
    <row r="636" spans="1:20" s="22" customFormat="1" ht="15.75" customHeight="1" x14ac:dyDescent="0.25">
      <c r="A636" s="23">
        <v>635</v>
      </c>
      <c r="B636" s="24" t="s">
        <v>1433</v>
      </c>
      <c r="C636" s="24" t="s">
        <v>1434</v>
      </c>
      <c r="D636" s="24" t="s">
        <v>40</v>
      </c>
      <c r="E636" s="23">
        <v>78</v>
      </c>
      <c r="F636" s="25">
        <v>28028</v>
      </c>
      <c r="G636" s="23">
        <f t="shared" ca="1" si="45"/>
        <v>44.558392361111117</v>
      </c>
      <c r="H636" s="23" t="str">
        <f t="shared" ca="1" si="46"/>
        <v>41-50</v>
      </c>
      <c r="I636" s="24" t="s">
        <v>1435</v>
      </c>
      <c r="J636" s="24" t="s">
        <v>61</v>
      </c>
      <c r="K636" s="24" t="s">
        <v>43</v>
      </c>
      <c r="L636" s="24" t="s">
        <v>44</v>
      </c>
      <c r="M636" s="24" t="s">
        <v>45</v>
      </c>
      <c r="N636" s="23">
        <v>9</v>
      </c>
      <c r="O636" s="22" t="str">
        <f>VLOOKUP(A636,[1]CustomerAddress!$A$1:$F$3997,2)</f>
        <v>165 Petterle Place</v>
      </c>
      <c r="P636" s="22">
        <f>VLOOKUP(A636,[1]CustomerAddress!$A$1:$F$3997,3)</f>
        <v>2145</v>
      </c>
      <c r="Q636" s="22" t="str">
        <f>VLOOKUP(A636,[1]CustomerAddress!$A$1:$F$3997,4)</f>
        <v>NSW</v>
      </c>
      <c r="R636" s="22" t="str">
        <f>VLOOKUP(A636,[1]CustomerAddress!$A$1:$F$3997,5)</f>
        <v>Australia</v>
      </c>
      <c r="S636" s="22">
        <f>VLOOKUP(A636,[1]CustomerAddress!$A$1:$F$3997,6)</f>
        <v>8</v>
      </c>
      <c r="T636" s="22" t="str">
        <f>VLOOKUP(A636,Labels!$A$5:$I$3497,9)</f>
        <v>Late Bloomer</v>
      </c>
    </row>
    <row r="637" spans="1:20" s="22" customFormat="1" ht="15.75" hidden="1" customHeight="1" x14ac:dyDescent="0.25">
      <c r="A637" s="23">
        <v>636</v>
      </c>
      <c r="B637" s="24" t="s">
        <v>1436</v>
      </c>
      <c r="C637" s="24" t="s">
        <v>1437</v>
      </c>
      <c r="D637" s="24" t="s">
        <v>40</v>
      </c>
      <c r="E637" s="23">
        <v>42</v>
      </c>
      <c r="F637" s="25">
        <v>26178</v>
      </c>
      <c r="G637" s="23">
        <f t="shared" ca="1" si="45"/>
        <v>49.626885511478939</v>
      </c>
      <c r="H637" s="23"/>
      <c r="I637" s="24" t="s">
        <v>613</v>
      </c>
      <c r="J637" s="24" t="s">
        <v>61</v>
      </c>
      <c r="K637" s="24" t="s">
        <v>43</v>
      </c>
      <c r="L637" s="24" t="s">
        <v>44</v>
      </c>
      <c r="M637" s="24" t="s">
        <v>57</v>
      </c>
      <c r="N637" s="23">
        <v>19</v>
      </c>
    </row>
    <row r="638" spans="1:20" s="22" customFormat="1" ht="15.75" customHeight="1" x14ac:dyDescent="0.25">
      <c r="A638" s="23">
        <v>637</v>
      </c>
      <c r="B638" s="24" t="s">
        <v>1438</v>
      </c>
      <c r="C638" s="24" t="s">
        <v>1439</v>
      </c>
      <c r="D638" s="24" t="s">
        <v>40</v>
      </c>
      <c r="E638" s="23">
        <v>60</v>
      </c>
      <c r="F638" s="25">
        <v>28026</v>
      </c>
      <c r="G638" s="23">
        <f t="shared" ca="1" si="45"/>
        <v>44.56387181316591</v>
      </c>
      <c r="H638" s="23" t="str">
        <f t="shared" ref="H638:H645" ca="1" si="47">IF(G638&lt;=10,"0-10",IF(AND(G638&gt;10,G638&lt;=20),"11-20",IF(AND(G638&gt;20,G638&lt;=30),"21-30",IF(AND(G638&gt;30,G638&lt;=40),"31-40",IF(AND(G638&gt;40,G638&lt;=50),"41-50",IF(AND(G638&gt;50,G638&lt;=60),"51-60",IF(AND(G638&gt;60,G638&lt;=70),"61-70",IF(AND(G638&gt;70,G638&lt;=80),"71-80",IF(AND(G638&gt;80,G638&lt;=90),"81-90",IF(G638&gt;90,"91-100"))))))))))</f>
        <v>41-50</v>
      </c>
      <c r="I638" s="24" t="s">
        <v>1440</v>
      </c>
      <c r="J638" s="24" t="s">
        <v>42</v>
      </c>
      <c r="K638" s="24" t="s">
        <v>66</v>
      </c>
      <c r="L638" s="24" t="s">
        <v>44</v>
      </c>
      <c r="M638" s="24" t="s">
        <v>57</v>
      </c>
      <c r="N638" s="23">
        <v>13</v>
      </c>
      <c r="O638" s="22" t="str">
        <f>VLOOKUP(A638,[1]CustomerAddress!$A$1:$F$3997,2)</f>
        <v>9427 Tennyson Plaza</v>
      </c>
      <c r="P638" s="22">
        <f>VLOOKUP(A638,[1]CustomerAddress!$A$1:$F$3997,3)</f>
        <v>2759</v>
      </c>
      <c r="Q638" s="22" t="str">
        <f>VLOOKUP(A638,[1]CustomerAddress!$A$1:$F$3997,4)</f>
        <v>NSW</v>
      </c>
      <c r="R638" s="22" t="str">
        <f>VLOOKUP(A638,[1]CustomerAddress!$A$1:$F$3997,5)</f>
        <v>Australia</v>
      </c>
      <c r="S638" s="22">
        <f>VLOOKUP(A638,[1]CustomerAddress!$A$1:$F$3997,6)</f>
        <v>8</v>
      </c>
      <c r="T638" s="22" t="str">
        <f>VLOOKUP(A638,Labels!$A$5:$I$3497,9)</f>
        <v>Platinum Customer</v>
      </c>
    </row>
    <row r="639" spans="1:20" s="22" customFormat="1" ht="15.75" customHeight="1" x14ac:dyDescent="0.25">
      <c r="A639" s="23">
        <v>638</v>
      </c>
      <c r="B639" s="24" t="s">
        <v>1441</v>
      </c>
      <c r="C639" s="24" t="s">
        <v>1442</v>
      </c>
      <c r="D639" s="24" t="s">
        <v>48</v>
      </c>
      <c r="E639" s="23">
        <v>19</v>
      </c>
      <c r="F639" s="25">
        <v>24591</v>
      </c>
      <c r="G639" s="23">
        <f t="shared" ca="1" si="45"/>
        <v>53.974830717275502</v>
      </c>
      <c r="H639" s="23" t="str">
        <f t="shared" ca="1" si="47"/>
        <v>51-60</v>
      </c>
      <c r="J639" s="24" t="s">
        <v>84</v>
      </c>
      <c r="K639" s="24" t="s">
        <v>66</v>
      </c>
      <c r="L639" s="24" t="s">
        <v>44</v>
      </c>
      <c r="M639" s="24" t="s">
        <v>57</v>
      </c>
      <c r="N639" s="23">
        <v>13</v>
      </c>
      <c r="O639" s="22" t="str">
        <f>VLOOKUP(A639,[1]CustomerAddress!$A$1:$F$3997,2)</f>
        <v>8300 Vermont Center</v>
      </c>
      <c r="P639" s="22">
        <f>VLOOKUP(A639,[1]CustomerAddress!$A$1:$F$3997,3)</f>
        <v>3429</v>
      </c>
      <c r="Q639" s="22" t="str">
        <f>VLOOKUP(A639,[1]CustomerAddress!$A$1:$F$3997,4)</f>
        <v>VIC</v>
      </c>
      <c r="R639" s="22" t="str">
        <f>VLOOKUP(A639,[1]CustomerAddress!$A$1:$F$3997,5)</f>
        <v>Australia</v>
      </c>
      <c r="S639" s="22">
        <f>VLOOKUP(A639,[1]CustomerAddress!$A$1:$F$3997,6)</f>
        <v>6</v>
      </c>
      <c r="T639" s="22" t="str">
        <f>VLOOKUP(A639,Labels!$A$5:$I$3497,9)</f>
        <v>Losing Customer</v>
      </c>
    </row>
    <row r="640" spans="1:20" s="22" customFormat="1" ht="15.75" customHeight="1" x14ac:dyDescent="0.25">
      <c r="A640" s="23">
        <v>639</v>
      </c>
      <c r="B640" s="24" t="s">
        <v>1443</v>
      </c>
      <c r="C640" s="24" t="s">
        <v>1444</v>
      </c>
      <c r="D640" s="24" t="s">
        <v>48</v>
      </c>
      <c r="E640" s="23">
        <v>51</v>
      </c>
      <c r="F640" s="25">
        <v>27183</v>
      </c>
      <c r="G640" s="23">
        <f t="shared" ca="1" si="45"/>
        <v>46.873460854261801</v>
      </c>
      <c r="H640" s="23" t="str">
        <f t="shared" ca="1" si="47"/>
        <v>41-50</v>
      </c>
      <c r="I640" s="24" t="s">
        <v>83</v>
      </c>
      <c r="J640" s="24" t="s">
        <v>84</v>
      </c>
      <c r="K640" s="24" t="s">
        <v>43</v>
      </c>
      <c r="L640" s="24" t="s">
        <v>44</v>
      </c>
      <c r="M640" s="24" t="s">
        <v>57</v>
      </c>
      <c r="N640" s="23">
        <v>16</v>
      </c>
      <c r="O640" s="22" t="str">
        <f>VLOOKUP(A640,[1]CustomerAddress!$A$1:$F$3997,2)</f>
        <v>44 Upham Crossing</v>
      </c>
      <c r="P640" s="22">
        <f>VLOOKUP(A640,[1]CustomerAddress!$A$1:$F$3997,3)</f>
        <v>2148</v>
      </c>
      <c r="Q640" s="22" t="str">
        <f>VLOOKUP(A640,[1]CustomerAddress!$A$1:$F$3997,4)</f>
        <v>NSW</v>
      </c>
      <c r="R640" s="22" t="str">
        <f>VLOOKUP(A640,[1]CustomerAddress!$A$1:$F$3997,5)</f>
        <v>Australia</v>
      </c>
      <c r="S640" s="22">
        <f>VLOOKUP(A640,[1]CustomerAddress!$A$1:$F$3997,6)</f>
        <v>7</v>
      </c>
      <c r="T640" s="22" t="str">
        <f>VLOOKUP(A640,Labels!$A$5:$I$3497,9)</f>
        <v>Becoming Loyal</v>
      </c>
    </row>
    <row r="641" spans="1:20" s="22" customFormat="1" ht="15.75" customHeight="1" x14ac:dyDescent="0.25">
      <c r="A641" s="23">
        <v>640</v>
      </c>
      <c r="B641" s="24" t="s">
        <v>1445</v>
      </c>
      <c r="C641" s="24" t="s">
        <v>1446</v>
      </c>
      <c r="D641" s="24" t="s">
        <v>48</v>
      </c>
      <c r="E641" s="23">
        <v>12</v>
      </c>
      <c r="F641" s="25">
        <v>27587</v>
      </c>
      <c r="G641" s="23">
        <f t="shared" ca="1" si="45"/>
        <v>45.766611539193313</v>
      </c>
      <c r="H641" s="23" t="str">
        <f t="shared" ca="1" si="47"/>
        <v>41-50</v>
      </c>
      <c r="I641" s="24" t="s">
        <v>465</v>
      </c>
      <c r="J641" s="24" t="s">
        <v>164</v>
      </c>
      <c r="K641" s="24" t="s">
        <v>66</v>
      </c>
      <c r="L641" s="24" t="s">
        <v>44</v>
      </c>
      <c r="M641" s="24" t="s">
        <v>45</v>
      </c>
      <c r="N641" s="23">
        <v>10</v>
      </c>
      <c r="O641" s="22" t="str">
        <f>VLOOKUP(A641,[1]CustomerAddress!$A$1:$F$3997,2)</f>
        <v>18 Forest Avenue</v>
      </c>
      <c r="P641" s="22">
        <f>VLOOKUP(A641,[1]CustomerAddress!$A$1:$F$3997,3)</f>
        <v>2204</v>
      </c>
      <c r="Q641" s="22" t="str">
        <f>VLOOKUP(A641,[1]CustomerAddress!$A$1:$F$3997,4)</f>
        <v>NSW</v>
      </c>
      <c r="R641" s="22" t="str">
        <f>VLOOKUP(A641,[1]CustomerAddress!$A$1:$F$3997,5)</f>
        <v>Australia</v>
      </c>
      <c r="S641" s="22">
        <f>VLOOKUP(A641,[1]CustomerAddress!$A$1:$F$3997,6)</f>
        <v>9</v>
      </c>
      <c r="T641" s="22" t="str">
        <f>VLOOKUP(A641,Labels!$A$5:$I$3497,9)</f>
        <v>Platinum Customer</v>
      </c>
    </row>
    <row r="642" spans="1:20" s="22" customFormat="1" ht="15.75" customHeight="1" x14ac:dyDescent="0.25">
      <c r="A642" s="23">
        <v>641</v>
      </c>
      <c r="B642" s="24" t="s">
        <v>239</v>
      </c>
      <c r="C642" s="24" t="s">
        <v>1447</v>
      </c>
      <c r="D642" s="24" t="s">
        <v>48</v>
      </c>
      <c r="E642" s="23">
        <v>86</v>
      </c>
      <c r="F642" s="25">
        <v>27354</v>
      </c>
      <c r="G642" s="23">
        <f t="shared" ca="1" si="45"/>
        <v>46.404967703576872</v>
      </c>
      <c r="H642" s="23" t="str">
        <f t="shared" ca="1" si="47"/>
        <v>41-50</v>
      </c>
      <c r="I642" s="24" t="s">
        <v>1382</v>
      </c>
      <c r="J642" s="24" t="s">
        <v>84</v>
      </c>
      <c r="K642" s="24" t="s">
        <v>62</v>
      </c>
      <c r="L642" s="24" t="s">
        <v>44</v>
      </c>
      <c r="M642" s="24" t="s">
        <v>57</v>
      </c>
      <c r="N642" s="23">
        <v>3</v>
      </c>
      <c r="O642" s="22" t="str">
        <f>VLOOKUP(A642,[1]CustomerAddress!$A$1:$F$3997,2)</f>
        <v>049 Michigan Parkway</v>
      </c>
      <c r="P642" s="22">
        <f>VLOOKUP(A642,[1]CustomerAddress!$A$1:$F$3997,3)</f>
        <v>3337</v>
      </c>
      <c r="Q642" s="22" t="str">
        <f>VLOOKUP(A642,[1]CustomerAddress!$A$1:$F$3997,4)</f>
        <v>VIC</v>
      </c>
      <c r="R642" s="22" t="str">
        <f>VLOOKUP(A642,[1]CustomerAddress!$A$1:$F$3997,5)</f>
        <v>Australia</v>
      </c>
      <c r="S642" s="22">
        <f>VLOOKUP(A642,[1]CustomerAddress!$A$1:$F$3997,6)</f>
        <v>6</v>
      </c>
      <c r="T642" s="22" t="str">
        <f>VLOOKUP(A642,Labels!$A$5:$I$3497,9)</f>
        <v>Evasive Customer</v>
      </c>
    </row>
    <row r="643" spans="1:20" s="22" customFormat="1" ht="15.75" customHeight="1" x14ac:dyDescent="0.25">
      <c r="A643" s="23">
        <v>642</v>
      </c>
      <c r="B643" s="24" t="s">
        <v>1448</v>
      </c>
      <c r="C643" s="24" t="s">
        <v>1449</v>
      </c>
      <c r="D643" s="24" t="s">
        <v>48</v>
      </c>
      <c r="E643" s="23">
        <v>9</v>
      </c>
      <c r="F643" s="25">
        <v>26652</v>
      </c>
      <c r="G643" s="23">
        <f t="shared" ca="1" si="45"/>
        <v>48.32825537480975</v>
      </c>
      <c r="H643" s="23" t="str">
        <f t="shared" ca="1" si="47"/>
        <v>41-50</v>
      </c>
      <c r="I643" s="24" t="s">
        <v>259</v>
      </c>
      <c r="J643" s="24" t="s">
        <v>54</v>
      </c>
      <c r="K643" s="24" t="s">
        <v>43</v>
      </c>
      <c r="L643" s="24" t="s">
        <v>44</v>
      </c>
      <c r="M643" s="24" t="s">
        <v>57</v>
      </c>
      <c r="N643" s="23">
        <v>12</v>
      </c>
      <c r="O643" s="22" t="str">
        <f>VLOOKUP(A643,[1]CustomerAddress!$A$1:$F$3997,2)</f>
        <v>831 Hayes Park</v>
      </c>
      <c r="P643" s="22">
        <f>VLOOKUP(A643,[1]CustomerAddress!$A$1:$F$3997,3)</f>
        <v>4218</v>
      </c>
      <c r="Q643" s="22" t="str">
        <f>VLOOKUP(A643,[1]CustomerAddress!$A$1:$F$3997,4)</f>
        <v>QLD</v>
      </c>
      <c r="R643" s="22" t="str">
        <f>VLOOKUP(A643,[1]CustomerAddress!$A$1:$F$3997,5)</f>
        <v>Australia</v>
      </c>
      <c r="S643" s="22">
        <f>VLOOKUP(A643,[1]CustomerAddress!$A$1:$F$3997,6)</f>
        <v>8</v>
      </c>
      <c r="T643" s="22" t="str">
        <f>VLOOKUP(A643,Labels!$A$5:$I$3497,9)</f>
        <v>Potential Customer</v>
      </c>
    </row>
    <row r="644" spans="1:20" s="22" customFormat="1" ht="15.75" customHeight="1" x14ac:dyDescent="0.25">
      <c r="A644" s="23">
        <v>643</v>
      </c>
      <c r="B644" s="24" t="s">
        <v>1450</v>
      </c>
      <c r="C644" s="24" t="s">
        <v>1451</v>
      </c>
      <c r="D644" s="24" t="s">
        <v>40</v>
      </c>
      <c r="E644" s="23">
        <v>48</v>
      </c>
      <c r="F644" s="25">
        <v>30314</v>
      </c>
      <c r="G644" s="23">
        <f t="shared" ca="1" si="45"/>
        <v>38.295378662480978</v>
      </c>
      <c r="H644" s="23" t="str">
        <f t="shared" ca="1" si="47"/>
        <v>31-40</v>
      </c>
      <c r="I644" s="24" t="s">
        <v>163</v>
      </c>
      <c r="J644" s="24" t="s">
        <v>164</v>
      </c>
      <c r="K644" s="24" t="s">
        <v>43</v>
      </c>
      <c r="L644" s="24" t="s">
        <v>44</v>
      </c>
      <c r="M644" s="24" t="s">
        <v>45</v>
      </c>
      <c r="N644" s="23">
        <v>10</v>
      </c>
      <c r="O644" s="22" t="str">
        <f>VLOOKUP(A644,[1]CustomerAddress!$A$1:$F$3997,2)</f>
        <v>491 Merry Crossing</v>
      </c>
      <c r="P644" s="22">
        <f>VLOOKUP(A644,[1]CustomerAddress!$A$1:$F$3997,3)</f>
        <v>3011</v>
      </c>
      <c r="Q644" s="22" t="str">
        <f>VLOOKUP(A644,[1]CustomerAddress!$A$1:$F$3997,4)</f>
        <v>VIC</v>
      </c>
      <c r="R644" s="22" t="str">
        <f>VLOOKUP(A644,[1]CustomerAddress!$A$1:$F$3997,5)</f>
        <v>Australia</v>
      </c>
      <c r="S644" s="22">
        <f>VLOOKUP(A644,[1]CustomerAddress!$A$1:$F$3997,6)</f>
        <v>4</v>
      </c>
      <c r="T644" s="22" t="str">
        <f>VLOOKUP(A644,Labels!$A$5:$I$3497,9)</f>
        <v>Evasive Customer</v>
      </c>
    </row>
    <row r="645" spans="1:20" s="22" customFormat="1" ht="15.75" customHeight="1" x14ac:dyDescent="0.25">
      <c r="A645" s="23">
        <v>644</v>
      </c>
      <c r="B645" s="24" t="s">
        <v>1452</v>
      </c>
      <c r="C645" s="24" t="s">
        <v>1453</v>
      </c>
      <c r="D645" s="24" t="s">
        <v>48</v>
      </c>
      <c r="E645" s="23">
        <v>59</v>
      </c>
      <c r="F645" s="25">
        <v>36516</v>
      </c>
      <c r="G645" s="23">
        <f t="shared" ca="1" si="45"/>
        <v>21.303597840563175</v>
      </c>
      <c r="H645" s="23" t="str">
        <f t="shared" ca="1" si="47"/>
        <v>21-30</v>
      </c>
      <c r="I645" s="24" t="s">
        <v>49</v>
      </c>
      <c r="J645" s="24" t="s">
        <v>42</v>
      </c>
      <c r="K645" s="24" t="s">
        <v>62</v>
      </c>
      <c r="L645" s="24" t="s">
        <v>44</v>
      </c>
      <c r="M645" s="24" t="s">
        <v>57</v>
      </c>
      <c r="N645" s="23">
        <v>2</v>
      </c>
      <c r="O645" s="22" t="str">
        <f>VLOOKUP(A645,[1]CustomerAddress!$A$1:$F$3997,2)</f>
        <v>598 Randy Way</v>
      </c>
      <c r="P645" s="22">
        <f>VLOOKUP(A645,[1]CustomerAddress!$A$1:$F$3997,3)</f>
        <v>2380</v>
      </c>
      <c r="Q645" s="22" t="str">
        <f>VLOOKUP(A645,[1]CustomerAddress!$A$1:$F$3997,4)</f>
        <v>NSW</v>
      </c>
      <c r="R645" s="22" t="str">
        <f>VLOOKUP(A645,[1]CustomerAddress!$A$1:$F$3997,5)</f>
        <v>Australia</v>
      </c>
      <c r="S645" s="22">
        <f>VLOOKUP(A645,[1]CustomerAddress!$A$1:$F$3997,6)</f>
        <v>1</v>
      </c>
      <c r="T645" s="22" t="str">
        <f>VLOOKUP(A645,Labels!$A$5:$I$3497,9)</f>
        <v>Lost Customer</v>
      </c>
    </row>
    <row r="646" spans="1:20" s="22" customFormat="1" ht="15.75" hidden="1" customHeight="1" x14ac:dyDescent="0.25">
      <c r="A646" s="23">
        <v>645</v>
      </c>
      <c r="B646" s="24" t="s">
        <v>1454</v>
      </c>
      <c r="C646" s="24" t="s">
        <v>1455</v>
      </c>
      <c r="D646" s="24" t="s">
        <v>48</v>
      </c>
      <c r="E646" s="23">
        <v>50</v>
      </c>
      <c r="F646" s="25">
        <v>26024</v>
      </c>
      <c r="G646" s="23">
        <f t="shared" ca="1" si="45"/>
        <v>50.048803320015232</v>
      </c>
      <c r="H646" s="23"/>
      <c r="I646" s="24" t="s">
        <v>279</v>
      </c>
      <c r="J646" s="24" t="s">
        <v>61</v>
      </c>
      <c r="K646" s="24" t="s">
        <v>66</v>
      </c>
      <c r="L646" s="24" t="s">
        <v>44</v>
      </c>
      <c r="M646" s="24" t="s">
        <v>57</v>
      </c>
      <c r="N646" s="23">
        <v>11</v>
      </c>
    </row>
    <row r="647" spans="1:20" s="22" customFormat="1" ht="15.75" customHeight="1" x14ac:dyDescent="0.25">
      <c r="A647" s="23">
        <v>646</v>
      </c>
      <c r="B647" s="24" t="s">
        <v>1456</v>
      </c>
      <c r="C647" s="24" t="s">
        <v>1457</v>
      </c>
      <c r="D647" s="24" t="s">
        <v>40</v>
      </c>
      <c r="E647" s="23">
        <v>3</v>
      </c>
      <c r="F647" s="25">
        <v>26867</v>
      </c>
      <c r="G647" s="23">
        <f t="shared" ca="1" si="45"/>
        <v>47.739214278919334</v>
      </c>
      <c r="H647" s="23" t="str">
        <f t="shared" ref="H647:H680" ca="1" si="48">IF(G647&lt;=10,"0-10",IF(AND(G647&gt;10,G647&lt;=20),"11-20",IF(AND(G647&gt;20,G647&lt;=30),"21-30",IF(AND(G647&gt;30,G647&lt;=40),"31-40",IF(AND(G647&gt;40,G647&lt;=50),"41-50",IF(AND(G647&gt;50,G647&lt;=60),"51-60",IF(AND(G647&gt;60,G647&lt;=70),"61-70",IF(AND(G647&gt;70,G647&lt;=80),"71-80",IF(AND(G647&gt;80,G647&lt;=90),"81-90",IF(G647&gt;90,"91-100"))))))))))</f>
        <v>41-50</v>
      </c>
      <c r="I647" s="24" t="s">
        <v>847</v>
      </c>
      <c r="J647" s="24" t="s">
        <v>84</v>
      </c>
      <c r="K647" s="24" t="s">
        <v>62</v>
      </c>
      <c r="L647" s="24" t="s">
        <v>44</v>
      </c>
      <c r="M647" s="24" t="s">
        <v>57</v>
      </c>
      <c r="N647" s="23">
        <v>13</v>
      </c>
      <c r="O647" s="22" t="str">
        <f>VLOOKUP(A647,[1]CustomerAddress!$A$1:$F$3997,2)</f>
        <v>3 Erie Hill</v>
      </c>
      <c r="P647" s="22">
        <f>VLOOKUP(A647,[1]CustomerAddress!$A$1:$F$3997,3)</f>
        <v>3564</v>
      </c>
      <c r="Q647" s="22" t="str">
        <f>VLOOKUP(A647,[1]CustomerAddress!$A$1:$F$3997,4)</f>
        <v>VIC</v>
      </c>
      <c r="R647" s="22" t="str">
        <f>VLOOKUP(A647,[1]CustomerAddress!$A$1:$F$3997,5)</f>
        <v>Australia</v>
      </c>
      <c r="S647" s="22">
        <f>VLOOKUP(A647,[1]CustomerAddress!$A$1:$F$3997,6)</f>
        <v>2</v>
      </c>
      <c r="T647" s="22" t="str">
        <f>VLOOKUP(A647,Labels!$A$5:$I$3497,9)</f>
        <v>Evasive Customer</v>
      </c>
    </row>
    <row r="648" spans="1:20" s="22" customFormat="1" ht="15.75" customHeight="1" x14ac:dyDescent="0.25">
      <c r="A648" s="23">
        <v>647</v>
      </c>
      <c r="B648" s="24" t="s">
        <v>1458</v>
      </c>
      <c r="C648" s="24" t="s">
        <v>1459</v>
      </c>
      <c r="D648" s="24" t="s">
        <v>48</v>
      </c>
      <c r="E648" s="23">
        <v>61</v>
      </c>
      <c r="F648" s="25">
        <v>20843</v>
      </c>
      <c r="G648" s="23">
        <f t="shared" ca="1" si="45"/>
        <v>64.243323867643326</v>
      </c>
      <c r="H648" s="23" t="str">
        <f t="shared" ca="1" si="48"/>
        <v>61-70</v>
      </c>
      <c r="I648" s="24" t="s">
        <v>483</v>
      </c>
      <c r="J648" s="24" t="s">
        <v>65</v>
      </c>
      <c r="K648" s="24" t="s">
        <v>43</v>
      </c>
      <c r="L648" s="24" t="s">
        <v>44</v>
      </c>
      <c r="M648" s="24" t="s">
        <v>45</v>
      </c>
      <c r="N648" s="23">
        <v>10</v>
      </c>
      <c r="O648" s="22" t="str">
        <f>VLOOKUP(A648,[1]CustomerAddress!$A$1:$F$3997,2)</f>
        <v>678 Old Gate Pass</v>
      </c>
      <c r="P648" s="22">
        <f>VLOOKUP(A648,[1]CustomerAddress!$A$1:$F$3997,3)</f>
        <v>3171</v>
      </c>
      <c r="Q648" s="22" t="str">
        <f>VLOOKUP(A648,[1]CustomerAddress!$A$1:$F$3997,4)</f>
        <v>VIC</v>
      </c>
      <c r="R648" s="22" t="str">
        <f>VLOOKUP(A648,[1]CustomerAddress!$A$1:$F$3997,5)</f>
        <v>Australia</v>
      </c>
      <c r="S648" s="22">
        <f>VLOOKUP(A648,[1]CustomerAddress!$A$1:$F$3997,6)</f>
        <v>9</v>
      </c>
      <c r="T648" s="22" t="str">
        <f>VLOOKUP(A648,Labels!$A$5:$I$3497,9)</f>
        <v>Recent Customer</v>
      </c>
    </row>
    <row r="649" spans="1:20" s="22" customFormat="1" ht="15.75" customHeight="1" x14ac:dyDescent="0.25">
      <c r="A649" s="23">
        <v>648</v>
      </c>
      <c r="B649" s="24" t="s">
        <v>1460</v>
      </c>
      <c r="C649" s="24" t="s">
        <v>1461</v>
      </c>
      <c r="D649" s="24" t="s">
        <v>48</v>
      </c>
      <c r="E649" s="23">
        <v>86</v>
      </c>
      <c r="F649" s="25">
        <v>28645</v>
      </c>
      <c r="G649" s="23">
        <f t="shared" ca="1" si="45"/>
        <v>42.867981402207008</v>
      </c>
      <c r="H649" s="23" t="str">
        <f t="shared" ca="1" si="48"/>
        <v>41-50</v>
      </c>
      <c r="I649" s="24" t="s">
        <v>1462</v>
      </c>
      <c r="J649" s="24" t="s">
        <v>50</v>
      </c>
      <c r="K649" s="24" t="s">
        <v>43</v>
      </c>
      <c r="L649" s="24" t="s">
        <v>44</v>
      </c>
      <c r="M649" s="24" t="s">
        <v>45</v>
      </c>
      <c r="N649" s="23">
        <v>9</v>
      </c>
      <c r="O649" s="22" t="str">
        <f>VLOOKUP(A649,[1]CustomerAddress!$A$1:$F$3997,2)</f>
        <v>9 Mayfield Road</v>
      </c>
      <c r="P649" s="22">
        <f>VLOOKUP(A649,[1]CustomerAddress!$A$1:$F$3997,3)</f>
        <v>4551</v>
      </c>
      <c r="Q649" s="22" t="str">
        <f>VLOOKUP(A649,[1]CustomerAddress!$A$1:$F$3997,4)</f>
        <v>QLD</v>
      </c>
      <c r="R649" s="22" t="str">
        <f>VLOOKUP(A649,[1]CustomerAddress!$A$1:$F$3997,5)</f>
        <v>Australia</v>
      </c>
      <c r="S649" s="22">
        <f>VLOOKUP(A649,[1]CustomerAddress!$A$1:$F$3997,6)</f>
        <v>7</v>
      </c>
      <c r="T649" s="22" t="str">
        <f>VLOOKUP(A649,Labels!$A$5:$I$3497,9)</f>
        <v>Losing Customer</v>
      </c>
    </row>
    <row r="650" spans="1:20" s="22" customFormat="1" ht="15.75" customHeight="1" x14ac:dyDescent="0.25">
      <c r="A650" s="23">
        <v>649</v>
      </c>
      <c r="B650" s="24" t="s">
        <v>1463</v>
      </c>
      <c r="C650" s="24" t="s">
        <v>1464</v>
      </c>
      <c r="D650" s="24" t="s">
        <v>40</v>
      </c>
      <c r="E650" s="23">
        <v>23</v>
      </c>
      <c r="F650" s="25">
        <v>27370</v>
      </c>
      <c r="G650" s="23">
        <f t="shared" ca="1" si="45"/>
        <v>46.361132086821407</v>
      </c>
      <c r="H650" s="23" t="str">
        <f t="shared" ca="1" si="48"/>
        <v>41-50</v>
      </c>
      <c r="I650" s="24" t="s">
        <v>141</v>
      </c>
      <c r="J650" s="24" t="s">
        <v>50</v>
      </c>
      <c r="K650" s="24" t="s">
        <v>43</v>
      </c>
      <c r="L650" s="24" t="s">
        <v>44</v>
      </c>
      <c r="M650" s="24" t="s">
        <v>45</v>
      </c>
      <c r="N650" s="23">
        <v>10</v>
      </c>
      <c r="O650" s="22" t="str">
        <f>VLOOKUP(A650,[1]CustomerAddress!$A$1:$F$3997,2)</f>
        <v>41759 Crowley Circle</v>
      </c>
      <c r="P650" s="22">
        <f>VLOOKUP(A650,[1]CustomerAddress!$A$1:$F$3997,3)</f>
        <v>2560</v>
      </c>
      <c r="Q650" s="22" t="str">
        <f>VLOOKUP(A650,[1]CustomerAddress!$A$1:$F$3997,4)</f>
        <v>NSW</v>
      </c>
      <c r="R650" s="22" t="str">
        <f>VLOOKUP(A650,[1]CustomerAddress!$A$1:$F$3997,5)</f>
        <v>Australia</v>
      </c>
      <c r="S650" s="22">
        <f>VLOOKUP(A650,[1]CustomerAddress!$A$1:$F$3997,6)</f>
        <v>8</v>
      </c>
      <c r="T650" s="22" t="str">
        <f>VLOOKUP(A650,Labels!$A$5:$I$3497,9)</f>
        <v>Becoming Loyal</v>
      </c>
    </row>
    <row r="651" spans="1:20" s="22" customFormat="1" ht="15.75" customHeight="1" x14ac:dyDescent="0.25">
      <c r="A651" s="23">
        <v>650</v>
      </c>
      <c r="B651" s="24" t="s">
        <v>184</v>
      </c>
      <c r="C651" s="24" t="s">
        <v>1465</v>
      </c>
      <c r="D651" s="24" t="s">
        <v>48</v>
      </c>
      <c r="E651" s="23">
        <v>81</v>
      </c>
      <c r="F651" s="25">
        <v>28422</v>
      </c>
      <c r="G651" s="23">
        <f t="shared" ca="1" si="45"/>
        <v>43.478940306316595</v>
      </c>
      <c r="H651" s="23" t="str">
        <f t="shared" ca="1" si="48"/>
        <v>41-50</v>
      </c>
      <c r="I651" s="24" t="s">
        <v>483</v>
      </c>
      <c r="J651" s="24" t="s">
        <v>42</v>
      </c>
      <c r="K651" s="24" t="s">
        <v>43</v>
      </c>
      <c r="L651" s="24" t="s">
        <v>44</v>
      </c>
      <c r="M651" s="24" t="s">
        <v>57</v>
      </c>
      <c r="N651" s="23">
        <v>13</v>
      </c>
      <c r="O651" s="22" t="str">
        <f>VLOOKUP(A651,[1]CustomerAddress!$A$1:$F$3997,2)</f>
        <v>9892 Dennis Alley</v>
      </c>
      <c r="P651" s="22">
        <f>VLOOKUP(A651,[1]CustomerAddress!$A$1:$F$3997,3)</f>
        <v>2565</v>
      </c>
      <c r="Q651" s="22" t="str">
        <f>VLOOKUP(A651,[1]CustomerAddress!$A$1:$F$3997,4)</f>
        <v>NSW</v>
      </c>
      <c r="R651" s="22" t="str">
        <f>VLOOKUP(A651,[1]CustomerAddress!$A$1:$F$3997,5)</f>
        <v>Australia</v>
      </c>
      <c r="S651" s="22">
        <f>VLOOKUP(A651,[1]CustomerAddress!$A$1:$F$3997,6)</f>
        <v>7</v>
      </c>
      <c r="T651" s="22" t="str">
        <f>VLOOKUP(A651,Labels!$A$5:$I$3497,9)</f>
        <v>High Risk Customer</v>
      </c>
    </row>
    <row r="652" spans="1:20" s="22" customFormat="1" ht="15.75" customHeight="1" x14ac:dyDescent="0.25">
      <c r="A652" s="23">
        <v>651</v>
      </c>
      <c r="B652" s="24" t="s">
        <v>1466</v>
      </c>
      <c r="C652" s="24" t="s">
        <v>1467</v>
      </c>
      <c r="D652" s="24" t="s">
        <v>40</v>
      </c>
      <c r="E652" s="23">
        <v>76</v>
      </c>
      <c r="F652" s="25">
        <v>26961</v>
      </c>
      <c r="G652" s="23">
        <f t="shared" ca="1" si="45"/>
        <v>47.48168003202688</v>
      </c>
      <c r="H652" s="23" t="str">
        <f t="shared" ca="1" si="48"/>
        <v>41-50</v>
      </c>
      <c r="I652" s="24" t="s">
        <v>596</v>
      </c>
      <c r="J652" s="24" t="s">
        <v>42</v>
      </c>
      <c r="K652" s="24" t="s">
        <v>62</v>
      </c>
      <c r="L652" s="24" t="s">
        <v>44</v>
      </c>
      <c r="M652" s="24" t="s">
        <v>57</v>
      </c>
      <c r="N652" s="23">
        <v>13</v>
      </c>
      <c r="O652" s="22" t="str">
        <f>VLOOKUP(A652,[1]CustomerAddress!$A$1:$F$3997,2)</f>
        <v>58729 Moland Trail</v>
      </c>
      <c r="P652" s="22">
        <f>VLOOKUP(A652,[1]CustomerAddress!$A$1:$F$3997,3)</f>
        <v>2035</v>
      </c>
      <c r="Q652" s="22" t="str">
        <f>VLOOKUP(A652,[1]CustomerAddress!$A$1:$F$3997,4)</f>
        <v>NSW</v>
      </c>
      <c r="R652" s="22" t="str">
        <f>VLOOKUP(A652,[1]CustomerAddress!$A$1:$F$3997,5)</f>
        <v>Australia</v>
      </c>
      <c r="S652" s="22">
        <f>VLOOKUP(A652,[1]CustomerAddress!$A$1:$F$3997,6)</f>
        <v>12</v>
      </c>
      <c r="T652" s="22" t="str">
        <f>VLOOKUP(A652,Labels!$A$5:$I$3497,9)</f>
        <v>Recent Customer</v>
      </c>
    </row>
    <row r="653" spans="1:20" s="22" customFormat="1" ht="15.75" customHeight="1" x14ac:dyDescent="0.25">
      <c r="A653" s="23">
        <v>652</v>
      </c>
      <c r="B653" s="24" t="s">
        <v>1468</v>
      </c>
      <c r="C653" s="24" t="s">
        <v>1469</v>
      </c>
      <c r="D653" s="24" t="s">
        <v>40</v>
      </c>
      <c r="E653" s="23">
        <v>62</v>
      </c>
      <c r="F653" s="25">
        <v>35393</v>
      </c>
      <c r="G653" s="23">
        <f t="shared" ca="1" si="45"/>
        <v>24.380310169330297</v>
      </c>
      <c r="H653" s="23" t="str">
        <f t="shared" ca="1" si="48"/>
        <v>21-30</v>
      </c>
      <c r="I653" s="24" t="s">
        <v>347</v>
      </c>
      <c r="J653" s="24" t="s">
        <v>50</v>
      </c>
      <c r="K653" s="24" t="s">
        <v>66</v>
      </c>
      <c r="L653" s="24" t="s">
        <v>44</v>
      </c>
      <c r="M653" s="24" t="s">
        <v>45</v>
      </c>
      <c r="N653" s="23">
        <v>1</v>
      </c>
      <c r="O653" s="22" t="str">
        <f>VLOOKUP(A653,[1]CustomerAddress!$A$1:$F$3997,2)</f>
        <v>36360 Coleman Trail</v>
      </c>
      <c r="P653" s="22">
        <f>VLOOKUP(A653,[1]CustomerAddress!$A$1:$F$3997,3)</f>
        <v>3850</v>
      </c>
      <c r="Q653" s="22" t="str">
        <f>VLOOKUP(A653,[1]CustomerAddress!$A$1:$F$3997,4)</f>
        <v>VIC</v>
      </c>
      <c r="R653" s="22" t="str">
        <f>VLOOKUP(A653,[1]CustomerAddress!$A$1:$F$3997,5)</f>
        <v>Australia</v>
      </c>
      <c r="S653" s="22">
        <f>VLOOKUP(A653,[1]CustomerAddress!$A$1:$F$3997,6)</f>
        <v>3</v>
      </c>
      <c r="T653" s="22" t="str">
        <f>VLOOKUP(A653,Labels!$A$5:$I$3497,9)</f>
        <v>Very Loyal</v>
      </c>
    </row>
    <row r="654" spans="1:20" s="22" customFormat="1" ht="15.75" customHeight="1" x14ac:dyDescent="0.25">
      <c r="A654" s="23">
        <v>653</v>
      </c>
      <c r="B654" s="24" t="s">
        <v>1470</v>
      </c>
      <c r="C654" s="24" t="s">
        <v>1471</v>
      </c>
      <c r="D654" s="24" t="s">
        <v>48</v>
      </c>
      <c r="E654" s="23">
        <v>68</v>
      </c>
      <c r="F654" s="25">
        <v>24865</v>
      </c>
      <c r="G654" s="23">
        <f t="shared" ca="1" si="45"/>
        <v>53.22414578545154</v>
      </c>
      <c r="H654" s="23" t="str">
        <f t="shared" ca="1" si="48"/>
        <v>51-60</v>
      </c>
      <c r="I654" s="24" t="s">
        <v>367</v>
      </c>
      <c r="J654" s="24" t="s">
        <v>50</v>
      </c>
      <c r="K654" s="24" t="s">
        <v>62</v>
      </c>
      <c r="L654" s="24" t="s">
        <v>44</v>
      </c>
      <c r="M654" s="24" t="s">
        <v>45</v>
      </c>
      <c r="N654" s="23">
        <v>19</v>
      </c>
      <c r="O654" s="22" t="str">
        <f>VLOOKUP(A654,[1]CustomerAddress!$A$1:$F$3997,2)</f>
        <v>67 Aberg Hill</v>
      </c>
      <c r="P654" s="22">
        <f>VLOOKUP(A654,[1]CustomerAddress!$A$1:$F$3997,3)</f>
        <v>2519</v>
      </c>
      <c r="Q654" s="22" t="str">
        <f>VLOOKUP(A654,[1]CustomerAddress!$A$1:$F$3997,4)</f>
        <v>NSW</v>
      </c>
      <c r="R654" s="22" t="str">
        <f>VLOOKUP(A654,[1]CustomerAddress!$A$1:$F$3997,5)</f>
        <v>Australia</v>
      </c>
      <c r="S654" s="22">
        <f>VLOOKUP(A654,[1]CustomerAddress!$A$1:$F$3997,6)</f>
        <v>4</v>
      </c>
      <c r="T654" s="22" t="str">
        <f>VLOOKUP(A654,Labels!$A$5:$I$3497,9)</f>
        <v>Late Bloomer</v>
      </c>
    </row>
    <row r="655" spans="1:20" s="22" customFormat="1" ht="15.75" customHeight="1" x14ac:dyDescent="0.25">
      <c r="A655" s="23">
        <v>654</v>
      </c>
      <c r="B655" s="24" t="s">
        <v>1472</v>
      </c>
      <c r="C655" s="24" t="s">
        <v>1473</v>
      </c>
      <c r="D655" s="24" t="s">
        <v>40</v>
      </c>
      <c r="E655" s="23">
        <v>2</v>
      </c>
      <c r="F655" s="25">
        <v>34108</v>
      </c>
      <c r="G655" s="23">
        <f t="shared" ca="1" si="45"/>
        <v>27.900858114535776</v>
      </c>
      <c r="H655" s="23" t="str">
        <f t="shared" ca="1" si="48"/>
        <v>21-30</v>
      </c>
      <c r="I655" s="24" t="s">
        <v>49</v>
      </c>
      <c r="J655" s="24" t="s">
        <v>84</v>
      </c>
      <c r="K655" s="24" t="s">
        <v>62</v>
      </c>
      <c r="L655" s="24" t="s">
        <v>44</v>
      </c>
      <c r="M655" s="24" t="s">
        <v>57</v>
      </c>
      <c r="N655" s="23">
        <v>5</v>
      </c>
      <c r="O655" s="22" t="str">
        <f>VLOOKUP(A655,[1]CustomerAddress!$A$1:$F$3997,2)</f>
        <v>88 La Follette Way</v>
      </c>
      <c r="P655" s="22">
        <f>VLOOKUP(A655,[1]CustomerAddress!$A$1:$F$3997,3)</f>
        <v>2166</v>
      </c>
      <c r="Q655" s="22" t="str">
        <f>VLOOKUP(A655,[1]CustomerAddress!$A$1:$F$3997,4)</f>
        <v>NSW</v>
      </c>
      <c r="R655" s="22" t="str">
        <f>VLOOKUP(A655,[1]CustomerAddress!$A$1:$F$3997,5)</f>
        <v>Australia</v>
      </c>
      <c r="S655" s="22">
        <f>VLOOKUP(A655,[1]CustomerAddress!$A$1:$F$3997,6)</f>
        <v>8</v>
      </c>
      <c r="T655" s="22" t="str">
        <f>VLOOKUP(A655,Labels!$A$5:$I$3497,9)</f>
        <v>Late Bloomer</v>
      </c>
    </row>
    <row r="656" spans="1:20" s="22" customFormat="1" ht="15.75" customHeight="1" x14ac:dyDescent="0.25">
      <c r="A656" s="23">
        <v>655</v>
      </c>
      <c r="B656" s="24" t="s">
        <v>1474</v>
      </c>
      <c r="C656" s="24" t="s">
        <v>1475</v>
      </c>
      <c r="D656" s="24" t="s">
        <v>48</v>
      </c>
      <c r="E656" s="23">
        <v>64</v>
      </c>
      <c r="F656" s="25">
        <v>27358</v>
      </c>
      <c r="G656" s="23">
        <f t="shared" ca="1" si="45"/>
        <v>46.394008799150171</v>
      </c>
      <c r="H656" s="23" t="str">
        <f t="shared" ca="1" si="48"/>
        <v>41-50</v>
      </c>
      <c r="I656" s="24" t="s">
        <v>317</v>
      </c>
      <c r="J656" s="24" t="s">
        <v>84</v>
      </c>
      <c r="K656" s="24" t="s">
        <v>62</v>
      </c>
      <c r="L656" s="24" t="s">
        <v>44</v>
      </c>
      <c r="M656" s="24" t="s">
        <v>45</v>
      </c>
      <c r="N656" s="23">
        <v>19</v>
      </c>
      <c r="O656" s="22" t="str">
        <f>VLOOKUP(A656,[1]CustomerAddress!$A$1:$F$3997,2)</f>
        <v>2884 Welch Lane</v>
      </c>
      <c r="P656" s="22">
        <f>VLOOKUP(A656,[1]CustomerAddress!$A$1:$F$3997,3)</f>
        <v>3807</v>
      </c>
      <c r="Q656" s="22" t="str">
        <f>VLOOKUP(A656,[1]CustomerAddress!$A$1:$F$3997,4)</f>
        <v>VIC</v>
      </c>
      <c r="R656" s="22" t="str">
        <f>VLOOKUP(A656,[1]CustomerAddress!$A$1:$F$3997,5)</f>
        <v>Australia</v>
      </c>
      <c r="S656" s="22">
        <f>VLOOKUP(A656,[1]CustomerAddress!$A$1:$F$3997,6)</f>
        <v>8</v>
      </c>
      <c r="T656" s="22" t="str">
        <f>VLOOKUP(A656,Labels!$A$5:$I$3497,9)</f>
        <v>Losing Customer</v>
      </c>
    </row>
    <row r="657" spans="1:20" s="22" customFormat="1" ht="15.75" customHeight="1" x14ac:dyDescent="0.25">
      <c r="A657" s="23">
        <v>656</v>
      </c>
      <c r="B657" s="24" t="s">
        <v>1476</v>
      </c>
      <c r="C657" s="24" t="s">
        <v>1477</v>
      </c>
      <c r="D657" s="24" t="s">
        <v>40</v>
      </c>
      <c r="E657" s="23">
        <v>80</v>
      </c>
      <c r="F657" s="25">
        <v>28811</v>
      </c>
      <c r="G657" s="23">
        <f t="shared" ca="1" si="45"/>
        <v>42.413186881659065</v>
      </c>
      <c r="H657" s="23" t="str">
        <f t="shared" ca="1" si="48"/>
        <v>41-50</v>
      </c>
      <c r="I657" s="24" t="s">
        <v>1478</v>
      </c>
      <c r="J657" s="24" t="s">
        <v>84</v>
      </c>
      <c r="K657" s="24" t="s">
        <v>66</v>
      </c>
      <c r="L657" s="24" t="s">
        <v>44</v>
      </c>
      <c r="M657" s="24" t="s">
        <v>45</v>
      </c>
      <c r="N657" s="23">
        <v>8</v>
      </c>
      <c r="O657" s="22" t="str">
        <f>VLOOKUP(A657,[1]CustomerAddress!$A$1:$F$3997,2)</f>
        <v>60 Meadow Vale Hill</v>
      </c>
      <c r="P657" s="22">
        <f>VLOOKUP(A657,[1]CustomerAddress!$A$1:$F$3997,3)</f>
        <v>3032</v>
      </c>
      <c r="Q657" s="22" t="str">
        <f>VLOOKUP(A657,[1]CustomerAddress!$A$1:$F$3997,4)</f>
        <v>VIC</v>
      </c>
      <c r="R657" s="22" t="str">
        <f>VLOOKUP(A657,[1]CustomerAddress!$A$1:$F$3997,5)</f>
        <v>Australia</v>
      </c>
      <c r="S657" s="22">
        <f>VLOOKUP(A657,[1]CustomerAddress!$A$1:$F$3997,6)</f>
        <v>5</v>
      </c>
      <c r="T657" s="22" t="str">
        <f>VLOOKUP(A657,Labels!$A$5:$I$3497,9)</f>
        <v>Very Loyal</v>
      </c>
    </row>
    <row r="658" spans="1:20" s="22" customFormat="1" ht="15.75" customHeight="1" x14ac:dyDescent="0.25">
      <c r="A658" s="23">
        <v>657</v>
      </c>
      <c r="B658" s="24" t="s">
        <v>241</v>
      </c>
      <c r="D658" s="24" t="s">
        <v>48</v>
      </c>
      <c r="E658" s="23">
        <v>66</v>
      </c>
      <c r="F658" s="25">
        <v>34018</v>
      </c>
      <c r="G658" s="23">
        <f t="shared" ca="1" si="45"/>
        <v>28.147433456684418</v>
      </c>
      <c r="H658" s="23" t="str">
        <f t="shared" ca="1" si="48"/>
        <v>21-30</v>
      </c>
      <c r="I658" s="24" t="s">
        <v>522</v>
      </c>
      <c r="J658" s="24" t="s">
        <v>84</v>
      </c>
      <c r="K658" s="24" t="s">
        <v>62</v>
      </c>
      <c r="L658" s="24" t="s">
        <v>44</v>
      </c>
      <c r="M658" s="24" t="s">
        <v>57</v>
      </c>
      <c r="N658" s="23">
        <v>10</v>
      </c>
      <c r="O658" s="22" t="str">
        <f>VLOOKUP(A658,[1]CustomerAddress!$A$1:$F$3997,2)</f>
        <v>9912 Eagle Crest Lane</v>
      </c>
      <c r="P658" s="22">
        <f>VLOOKUP(A658,[1]CustomerAddress!$A$1:$F$3997,3)</f>
        <v>4800</v>
      </c>
      <c r="Q658" s="22" t="str">
        <f>VLOOKUP(A658,[1]CustomerAddress!$A$1:$F$3997,4)</f>
        <v>QLD</v>
      </c>
      <c r="R658" s="22" t="str">
        <f>VLOOKUP(A658,[1]CustomerAddress!$A$1:$F$3997,5)</f>
        <v>Australia</v>
      </c>
      <c r="S658" s="22">
        <f>VLOOKUP(A658,[1]CustomerAddress!$A$1:$F$3997,6)</f>
        <v>7</v>
      </c>
      <c r="T658" s="22" t="str">
        <f>VLOOKUP(A658,Labels!$A$5:$I$3497,9)</f>
        <v>Evasive Customer</v>
      </c>
    </row>
    <row r="659" spans="1:20" s="22" customFormat="1" ht="15.75" customHeight="1" x14ac:dyDescent="0.25">
      <c r="A659" s="23">
        <v>658</v>
      </c>
      <c r="B659" s="24" t="s">
        <v>1479</v>
      </c>
      <c r="C659" s="24" t="s">
        <v>1480</v>
      </c>
      <c r="D659" s="24" t="s">
        <v>48</v>
      </c>
      <c r="E659" s="23">
        <v>38</v>
      </c>
      <c r="F659" s="25">
        <v>16095</v>
      </c>
      <c r="G659" s="23">
        <f t="shared" ca="1" si="45"/>
        <v>77.251543046042627</v>
      </c>
      <c r="H659" s="23" t="str">
        <f t="shared" ca="1" si="48"/>
        <v>71-80</v>
      </c>
      <c r="I659" s="24" t="s">
        <v>596</v>
      </c>
      <c r="J659" s="24" t="s">
        <v>84</v>
      </c>
      <c r="K659" s="24" t="s">
        <v>62</v>
      </c>
      <c r="L659" s="24" t="s">
        <v>44</v>
      </c>
      <c r="M659" s="24" t="s">
        <v>45</v>
      </c>
      <c r="N659" s="23">
        <v>8</v>
      </c>
      <c r="O659" s="22" t="str">
        <f>VLOOKUP(A659,[1]CustomerAddress!$A$1:$F$3997,2)</f>
        <v>355 Thackeray Circle</v>
      </c>
      <c r="P659" s="22">
        <f>VLOOKUP(A659,[1]CustomerAddress!$A$1:$F$3997,3)</f>
        <v>3025</v>
      </c>
      <c r="Q659" s="22" t="str">
        <f>VLOOKUP(A659,[1]CustomerAddress!$A$1:$F$3997,4)</f>
        <v>VIC</v>
      </c>
      <c r="R659" s="22" t="str">
        <f>VLOOKUP(A659,[1]CustomerAddress!$A$1:$F$3997,5)</f>
        <v>Australia</v>
      </c>
      <c r="S659" s="22">
        <f>VLOOKUP(A659,[1]CustomerAddress!$A$1:$F$3997,6)</f>
        <v>9</v>
      </c>
      <c r="T659" s="22" t="str">
        <f>VLOOKUP(A659,Labels!$A$5:$I$3497,9)</f>
        <v>Evasive Customer</v>
      </c>
    </row>
    <row r="660" spans="1:20" s="22" customFormat="1" ht="15.75" customHeight="1" x14ac:dyDescent="0.25">
      <c r="A660" s="23">
        <v>659</v>
      </c>
      <c r="B660" s="24" t="s">
        <v>1074</v>
      </c>
      <c r="C660" s="24" t="s">
        <v>1481</v>
      </c>
      <c r="D660" s="24" t="s">
        <v>40</v>
      </c>
      <c r="E660" s="23">
        <v>44</v>
      </c>
      <c r="F660" s="25">
        <v>29137</v>
      </c>
      <c r="G660" s="23">
        <f t="shared" ca="1" si="45"/>
        <v>41.520036196410445</v>
      </c>
      <c r="H660" s="23" t="str">
        <f t="shared" ca="1" si="48"/>
        <v>41-50</v>
      </c>
      <c r="J660" s="24" t="s">
        <v>50</v>
      </c>
      <c r="K660" s="24" t="s">
        <v>62</v>
      </c>
      <c r="L660" s="24" t="s">
        <v>44</v>
      </c>
      <c r="M660" s="24" t="s">
        <v>45</v>
      </c>
      <c r="N660" s="23">
        <v>15</v>
      </c>
      <c r="O660" s="22" t="str">
        <f>VLOOKUP(A660,[1]CustomerAddress!$A$1:$F$3997,2)</f>
        <v>56 Anniversary Avenue</v>
      </c>
      <c r="P660" s="22">
        <f>VLOOKUP(A660,[1]CustomerAddress!$A$1:$F$3997,3)</f>
        <v>2121</v>
      </c>
      <c r="Q660" s="22" t="str">
        <f>VLOOKUP(A660,[1]CustomerAddress!$A$1:$F$3997,4)</f>
        <v>NSW</v>
      </c>
      <c r="R660" s="22" t="str">
        <f>VLOOKUP(A660,[1]CustomerAddress!$A$1:$F$3997,5)</f>
        <v>Australia</v>
      </c>
      <c r="S660" s="22">
        <f>VLOOKUP(A660,[1]CustomerAddress!$A$1:$F$3997,6)</f>
        <v>12</v>
      </c>
      <c r="T660" s="22" t="str">
        <f>VLOOKUP(A660,Labels!$A$5:$I$3497,9)</f>
        <v>Evasive Customer</v>
      </c>
    </row>
    <row r="661" spans="1:20" s="22" customFormat="1" ht="15.75" customHeight="1" x14ac:dyDescent="0.25">
      <c r="A661" s="23">
        <v>660</v>
      </c>
      <c r="B661" s="24" t="s">
        <v>1482</v>
      </c>
      <c r="D661" s="24" t="s">
        <v>40</v>
      </c>
      <c r="E661" s="23">
        <v>82</v>
      </c>
      <c r="F661" s="25">
        <v>34909</v>
      </c>
      <c r="G661" s="23">
        <f t="shared" ca="1" si="45"/>
        <v>25.70633756659057</v>
      </c>
      <c r="H661" s="23" t="str">
        <f t="shared" ca="1" si="48"/>
        <v>21-30</v>
      </c>
      <c r="I661" s="24" t="s">
        <v>105</v>
      </c>
      <c r="J661" s="24" t="s">
        <v>84</v>
      </c>
      <c r="K661" s="24" t="s">
        <v>66</v>
      </c>
      <c r="L661" s="24" t="s">
        <v>44</v>
      </c>
      <c r="M661" s="24" t="s">
        <v>57</v>
      </c>
      <c r="N661" s="23">
        <v>6</v>
      </c>
      <c r="O661" s="22" t="str">
        <f>VLOOKUP(A661,[1]CustomerAddress!$A$1:$F$3997,2)</f>
        <v>14 Autumn Leaf Avenue</v>
      </c>
      <c r="P661" s="22">
        <f>VLOOKUP(A661,[1]CustomerAddress!$A$1:$F$3997,3)</f>
        <v>2570</v>
      </c>
      <c r="Q661" s="22" t="str">
        <f>VLOOKUP(A661,[1]CustomerAddress!$A$1:$F$3997,4)</f>
        <v>NSW</v>
      </c>
      <c r="R661" s="22" t="str">
        <f>VLOOKUP(A661,[1]CustomerAddress!$A$1:$F$3997,5)</f>
        <v>Australia</v>
      </c>
      <c r="S661" s="22">
        <f>VLOOKUP(A661,[1]CustomerAddress!$A$1:$F$3997,6)</f>
        <v>10</v>
      </c>
      <c r="T661" s="22" t="str">
        <f>VLOOKUP(A661,Labels!$A$5:$I$3497,9)</f>
        <v>Recent Customer</v>
      </c>
    </row>
    <row r="662" spans="1:20" s="22" customFormat="1" ht="15.75" customHeight="1" x14ac:dyDescent="0.25">
      <c r="A662" s="23">
        <v>661</v>
      </c>
      <c r="B662" s="24" t="s">
        <v>582</v>
      </c>
      <c r="C662" s="24" t="s">
        <v>1483</v>
      </c>
      <c r="D662" s="24" t="s">
        <v>40</v>
      </c>
      <c r="E662" s="23">
        <v>35</v>
      </c>
      <c r="F662" s="25">
        <v>32270</v>
      </c>
      <c r="G662" s="23">
        <f t="shared" ca="1" si="45"/>
        <v>32.936474552574829</v>
      </c>
      <c r="H662" s="23" t="str">
        <f t="shared" ca="1" si="48"/>
        <v>31-40</v>
      </c>
      <c r="I662" s="24" t="s">
        <v>99</v>
      </c>
      <c r="J662" s="24" t="s">
        <v>56</v>
      </c>
      <c r="K662" s="24" t="s">
        <v>66</v>
      </c>
      <c r="L662" s="24" t="s">
        <v>44</v>
      </c>
      <c r="M662" s="24" t="s">
        <v>57</v>
      </c>
      <c r="N662" s="23">
        <v>14</v>
      </c>
      <c r="O662" s="22" t="str">
        <f>VLOOKUP(A662,[1]CustomerAddress!$A$1:$F$3997,2)</f>
        <v>30274 Graedel Way</v>
      </c>
      <c r="P662" s="22">
        <f>VLOOKUP(A662,[1]CustomerAddress!$A$1:$F$3997,3)</f>
        <v>2577</v>
      </c>
      <c r="Q662" s="22" t="str">
        <f>VLOOKUP(A662,[1]CustomerAddress!$A$1:$F$3997,4)</f>
        <v>NSW</v>
      </c>
      <c r="R662" s="22" t="str">
        <f>VLOOKUP(A662,[1]CustomerAddress!$A$1:$F$3997,5)</f>
        <v>Australia</v>
      </c>
      <c r="S662" s="22">
        <f>VLOOKUP(A662,[1]CustomerAddress!$A$1:$F$3997,6)</f>
        <v>7</v>
      </c>
      <c r="T662" s="22" t="str">
        <f>VLOOKUP(A662,Labels!$A$5:$I$3497,9)</f>
        <v>Potential Customer</v>
      </c>
    </row>
    <row r="663" spans="1:20" s="22" customFormat="1" ht="15.75" customHeight="1" x14ac:dyDescent="0.25">
      <c r="A663" s="23">
        <v>662</v>
      </c>
      <c r="B663" s="24" t="s">
        <v>1484</v>
      </c>
      <c r="C663" s="24" t="s">
        <v>1485</v>
      </c>
      <c r="D663" s="24" t="s">
        <v>40</v>
      </c>
      <c r="E663" s="23">
        <v>41</v>
      </c>
      <c r="F663" s="25">
        <v>24657</v>
      </c>
      <c r="G663" s="23">
        <f t="shared" ca="1" si="45"/>
        <v>53.794008799467285</v>
      </c>
      <c r="H663" s="23" t="str">
        <f t="shared" ca="1" si="48"/>
        <v>51-60</v>
      </c>
      <c r="I663" s="24" t="s">
        <v>390</v>
      </c>
      <c r="J663" s="24" t="s">
        <v>84</v>
      </c>
      <c r="K663" s="24" t="s">
        <v>43</v>
      </c>
      <c r="L663" s="24" t="s">
        <v>44</v>
      </c>
      <c r="M663" s="24" t="s">
        <v>45</v>
      </c>
      <c r="N663" s="23">
        <v>5</v>
      </c>
      <c r="O663" s="22" t="str">
        <f>VLOOKUP(A663,[1]CustomerAddress!$A$1:$F$3997,2)</f>
        <v>74013 Mesta Terrace</v>
      </c>
      <c r="P663" s="22">
        <f>VLOOKUP(A663,[1]CustomerAddress!$A$1:$F$3997,3)</f>
        <v>3084</v>
      </c>
      <c r="Q663" s="22" t="str">
        <f>VLOOKUP(A663,[1]CustomerAddress!$A$1:$F$3997,4)</f>
        <v>VIC</v>
      </c>
      <c r="R663" s="22" t="str">
        <f>VLOOKUP(A663,[1]CustomerAddress!$A$1:$F$3997,5)</f>
        <v>Australia</v>
      </c>
      <c r="S663" s="22">
        <f>VLOOKUP(A663,[1]CustomerAddress!$A$1:$F$3997,6)</f>
        <v>9</v>
      </c>
      <c r="T663" s="22" t="str">
        <f>VLOOKUP(A663,Labels!$A$5:$I$3497,9)</f>
        <v>Losing Customer</v>
      </c>
    </row>
    <row r="664" spans="1:20" s="22" customFormat="1" ht="15.75" customHeight="1" x14ac:dyDescent="0.25">
      <c r="A664" s="23">
        <v>663</v>
      </c>
      <c r="B664" s="24" t="s">
        <v>1486</v>
      </c>
      <c r="C664" s="24" t="s">
        <v>1487</v>
      </c>
      <c r="D664" s="24" t="s">
        <v>48</v>
      </c>
      <c r="E664" s="23">
        <v>27</v>
      </c>
      <c r="F664" s="25">
        <v>35628</v>
      </c>
      <c r="G664" s="23">
        <f t="shared" ca="1" si="45"/>
        <v>23.73647455257483</v>
      </c>
      <c r="H664" s="23" t="str">
        <f t="shared" ca="1" si="48"/>
        <v>21-30</v>
      </c>
      <c r="I664" s="24" t="s">
        <v>209</v>
      </c>
      <c r="J664" s="24" t="s">
        <v>54</v>
      </c>
      <c r="K664" s="24" t="s">
        <v>62</v>
      </c>
      <c r="L664" s="24" t="s">
        <v>44</v>
      </c>
      <c r="M664" s="24" t="s">
        <v>45</v>
      </c>
      <c r="N664" s="23">
        <v>3</v>
      </c>
      <c r="O664" s="22" t="str">
        <f>VLOOKUP(A664,[1]CustomerAddress!$A$1:$F$3997,2)</f>
        <v>15 Lindbergh Center</v>
      </c>
      <c r="P664" s="22">
        <f>VLOOKUP(A664,[1]CustomerAddress!$A$1:$F$3997,3)</f>
        <v>2199</v>
      </c>
      <c r="Q664" s="22" t="str">
        <f>VLOOKUP(A664,[1]CustomerAddress!$A$1:$F$3997,4)</f>
        <v>NSW</v>
      </c>
      <c r="R664" s="22" t="str">
        <f>VLOOKUP(A664,[1]CustomerAddress!$A$1:$F$3997,5)</f>
        <v>Australia</v>
      </c>
      <c r="S664" s="22">
        <f>VLOOKUP(A664,[1]CustomerAddress!$A$1:$F$3997,6)</f>
        <v>9</v>
      </c>
      <c r="T664" s="22" t="str">
        <f>VLOOKUP(A664,Labels!$A$5:$I$3497,9)</f>
        <v>High Risk Customer</v>
      </c>
    </row>
    <row r="665" spans="1:20" s="22" customFormat="1" ht="15.75" customHeight="1" x14ac:dyDescent="0.25">
      <c r="A665" s="23">
        <v>664</v>
      </c>
      <c r="B665" s="24" t="s">
        <v>1488</v>
      </c>
      <c r="C665" s="24" t="s">
        <v>1489</v>
      </c>
      <c r="D665" s="24" t="s">
        <v>48</v>
      </c>
      <c r="E665" s="23">
        <v>38</v>
      </c>
      <c r="F665" s="25">
        <v>34612</v>
      </c>
      <c r="G665" s="23">
        <f t="shared" ref="G665:G680" ca="1" si="49">(NOW()-F665)/365</f>
        <v>26.520036196727556</v>
      </c>
      <c r="H665" s="23" t="str">
        <f t="shared" ca="1" si="48"/>
        <v>21-30</v>
      </c>
      <c r="I665" s="24" t="s">
        <v>127</v>
      </c>
      <c r="J665" s="24" t="s">
        <v>42</v>
      </c>
      <c r="K665" s="24" t="s">
        <v>66</v>
      </c>
      <c r="L665" s="24" t="s">
        <v>44</v>
      </c>
      <c r="M665" s="24" t="s">
        <v>57</v>
      </c>
      <c r="N665" s="23">
        <v>4</v>
      </c>
      <c r="O665" s="22" t="str">
        <f>VLOOKUP(A665,[1]CustomerAddress!$A$1:$F$3997,2)</f>
        <v>3 Corscot Hill</v>
      </c>
      <c r="P665" s="22">
        <f>VLOOKUP(A665,[1]CustomerAddress!$A$1:$F$3997,3)</f>
        <v>4870</v>
      </c>
      <c r="Q665" s="22" t="str">
        <f>VLOOKUP(A665,[1]CustomerAddress!$A$1:$F$3997,4)</f>
        <v>QLD</v>
      </c>
      <c r="R665" s="22" t="str">
        <f>VLOOKUP(A665,[1]CustomerAddress!$A$1:$F$3997,5)</f>
        <v>Australia</v>
      </c>
      <c r="S665" s="22">
        <f>VLOOKUP(A665,[1]CustomerAddress!$A$1:$F$3997,6)</f>
        <v>5</v>
      </c>
      <c r="T665" s="22" t="str">
        <f>VLOOKUP(A665,Labels!$A$5:$I$3497,9)</f>
        <v>High Risk Customer</v>
      </c>
    </row>
    <row r="666" spans="1:20" s="22" customFormat="1" ht="15.75" customHeight="1" x14ac:dyDescent="0.25">
      <c r="A666" s="23">
        <v>665</v>
      </c>
      <c r="B666" s="24" t="s">
        <v>1490</v>
      </c>
      <c r="C666" s="24" t="s">
        <v>1491</v>
      </c>
      <c r="D666" s="24" t="s">
        <v>48</v>
      </c>
      <c r="E666" s="23">
        <v>82</v>
      </c>
      <c r="F666" s="25">
        <v>35539</v>
      </c>
      <c r="G666" s="23">
        <f t="shared" ca="1" si="49"/>
        <v>23.980310169013183</v>
      </c>
      <c r="H666" s="23" t="str">
        <f t="shared" ca="1" si="48"/>
        <v>21-30</v>
      </c>
      <c r="I666" s="24" t="s">
        <v>1106</v>
      </c>
      <c r="J666" s="24" t="s">
        <v>61</v>
      </c>
      <c r="K666" s="24" t="s">
        <v>43</v>
      </c>
      <c r="L666" s="24" t="s">
        <v>44</v>
      </c>
      <c r="M666" s="24" t="s">
        <v>57</v>
      </c>
      <c r="N666" s="23">
        <v>5</v>
      </c>
      <c r="O666" s="22" t="str">
        <f>VLOOKUP(A666,[1]CustomerAddress!$A$1:$F$3997,2)</f>
        <v>77006 Nelson Point</v>
      </c>
      <c r="P666" s="22">
        <f>VLOOKUP(A666,[1]CustomerAddress!$A$1:$F$3997,3)</f>
        <v>4171</v>
      </c>
      <c r="Q666" s="22" t="str">
        <f>VLOOKUP(A666,[1]CustomerAddress!$A$1:$F$3997,4)</f>
        <v>QLD</v>
      </c>
      <c r="R666" s="22" t="str">
        <f>VLOOKUP(A666,[1]CustomerAddress!$A$1:$F$3997,5)</f>
        <v>Australia</v>
      </c>
      <c r="S666" s="22">
        <f>VLOOKUP(A666,[1]CustomerAddress!$A$1:$F$3997,6)</f>
        <v>10</v>
      </c>
      <c r="T666" s="22" t="str">
        <f>VLOOKUP(A666,Labels!$A$5:$I$3497,9)</f>
        <v>Losing Customer</v>
      </c>
    </row>
    <row r="667" spans="1:20" s="22" customFormat="1" ht="15.75" customHeight="1" x14ac:dyDescent="0.25">
      <c r="A667" s="23">
        <v>666</v>
      </c>
      <c r="B667" s="24" t="s">
        <v>1492</v>
      </c>
      <c r="C667" s="24" t="s">
        <v>1493</v>
      </c>
      <c r="D667" s="24" t="s">
        <v>40</v>
      </c>
      <c r="E667" s="23">
        <v>82</v>
      </c>
      <c r="F667" s="25">
        <v>30621</v>
      </c>
      <c r="G667" s="23">
        <f t="shared" ca="1" si="49"/>
        <v>37.454282772070023</v>
      </c>
      <c r="H667" s="23" t="str">
        <f t="shared" ca="1" si="48"/>
        <v>31-40</v>
      </c>
      <c r="I667" s="24" t="s">
        <v>157</v>
      </c>
      <c r="J667" s="24" t="s">
        <v>42</v>
      </c>
      <c r="K667" s="24" t="s">
        <v>66</v>
      </c>
      <c r="L667" s="24" t="s">
        <v>44</v>
      </c>
      <c r="M667" s="24" t="s">
        <v>45</v>
      </c>
      <c r="N667" s="23">
        <v>15</v>
      </c>
      <c r="O667" s="22" t="str">
        <f>VLOOKUP(A667,[1]CustomerAddress!$A$1:$F$3997,2)</f>
        <v>25 Mesta Plaza</v>
      </c>
      <c r="P667" s="22">
        <f>VLOOKUP(A667,[1]CustomerAddress!$A$1:$F$3997,3)</f>
        <v>3975</v>
      </c>
      <c r="Q667" s="22" t="str">
        <f>VLOOKUP(A667,[1]CustomerAddress!$A$1:$F$3997,4)</f>
        <v>VIC</v>
      </c>
      <c r="R667" s="22" t="str">
        <f>VLOOKUP(A667,[1]CustomerAddress!$A$1:$F$3997,5)</f>
        <v>Australia</v>
      </c>
      <c r="S667" s="22">
        <f>VLOOKUP(A667,[1]CustomerAddress!$A$1:$F$3997,6)</f>
        <v>8</v>
      </c>
      <c r="T667" s="22" t="str">
        <f>VLOOKUP(A667,Labels!$A$5:$I$3497,9)</f>
        <v>Late Bloomer</v>
      </c>
    </row>
    <row r="668" spans="1:20" s="22" customFormat="1" ht="15.75" customHeight="1" x14ac:dyDescent="0.25">
      <c r="A668" s="23">
        <v>667</v>
      </c>
      <c r="B668" s="24" t="s">
        <v>1494</v>
      </c>
      <c r="C668" s="24" t="s">
        <v>1495</v>
      </c>
      <c r="D668" s="24" t="s">
        <v>40</v>
      </c>
      <c r="E668" s="23">
        <v>62</v>
      </c>
      <c r="F668" s="25">
        <v>34412</v>
      </c>
      <c r="G668" s="23">
        <f t="shared" ca="1" si="49"/>
        <v>27.067981401889895</v>
      </c>
      <c r="H668" s="23" t="str">
        <f t="shared" ca="1" si="48"/>
        <v>21-30</v>
      </c>
      <c r="I668" s="24" t="s">
        <v>167</v>
      </c>
      <c r="J668" s="24" t="s">
        <v>84</v>
      </c>
      <c r="K668" s="24" t="s">
        <v>66</v>
      </c>
      <c r="L668" s="24" t="s">
        <v>44</v>
      </c>
      <c r="M668" s="24" t="s">
        <v>45</v>
      </c>
      <c r="N668" s="23">
        <v>3</v>
      </c>
      <c r="O668" s="22" t="str">
        <f>VLOOKUP(A668,[1]CustomerAddress!$A$1:$F$3997,2)</f>
        <v>1349 Namekagon Crossing</v>
      </c>
      <c r="P668" s="22">
        <f>VLOOKUP(A668,[1]CustomerAddress!$A$1:$F$3997,3)</f>
        <v>2134</v>
      </c>
      <c r="Q668" s="22" t="str">
        <f>VLOOKUP(A668,[1]CustomerAddress!$A$1:$F$3997,4)</f>
        <v>NSW</v>
      </c>
      <c r="R668" s="22" t="str">
        <f>VLOOKUP(A668,[1]CustomerAddress!$A$1:$F$3997,5)</f>
        <v>Australia</v>
      </c>
      <c r="S668" s="22">
        <f>VLOOKUP(A668,[1]CustomerAddress!$A$1:$F$3997,6)</f>
        <v>12</v>
      </c>
      <c r="T668" s="22" t="str">
        <f>VLOOKUP(A668,Labels!$A$5:$I$3497,9)</f>
        <v>Potential Customer</v>
      </c>
    </row>
    <row r="669" spans="1:20" s="22" customFormat="1" ht="15.75" customHeight="1" x14ac:dyDescent="0.25">
      <c r="A669" s="23">
        <v>668</v>
      </c>
      <c r="B669" s="24" t="s">
        <v>225</v>
      </c>
      <c r="C669" s="24" t="s">
        <v>1496</v>
      </c>
      <c r="D669" s="24" t="s">
        <v>40</v>
      </c>
      <c r="E669" s="23">
        <v>61</v>
      </c>
      <c r="F669" s="25">
        <v>24345</v>
      </c>
      <c r="G669" s="23">
        <f t="shared" ca="1" si="49"/>
        <v>54.648803320015226</v>
      </c>
      <c r="H669" s="23" t="str">
        <f t="shared" ca="1" si="48"/>
        <v>51-60</v>
      </c>
      <c r="I669" s="24" t="s">
        <v>93</v>
      </c>
      <c r="J669" s="24" t="s">
        <v>42</v>
      </c>
      <c r="K669" s="24" t="s">
        <v>43</v>
      </c>
      <c r="L669" s="24" t="s">
        <v>44</v>
      </c>
      <c r="M669" s="24" t="s">
        <v>57</v>
      </c>
      <c r="N669" s="23">
        <v>7</v>
      </c>
      <c r="O669" s="22" t="str">
        <f>VLOOKUP(A669,[1]CustomerAddress!$A$1:$F$3997,2)</f>
        <v>186 Shasta Avenue</v>
      </c>
      <c r="P669" s="22">
        <f>VLOOKUP(A669,[1]CustomerAddress!$A$1:$F$3997,3)</f>
        <v>2066</v>
      </c>
      <c r="Q669" s="22" t="str">
        <f>VLOOKUP(A669,[1]CustomerAddress!$A$1:$F$3997,4)</f>
        <v>NSW</v>
      </c>
      <c r="R669" s="22" t="str">
        <f>VLOOKUP(A669,[1]CustomerAddress!$A$1:$F$3997,5)</f>
        <v>Australia</v>
      </c>
      <c r="S669" s="22">
        <f>VLOOKUP(A669,[1]CustomerAddress!$A$1:$F$3997,6)</f>
        <v>9</v>
      </c>
      <c r="T669" s="22" t="str">
        <f>VLOOKUP(A669,Labels!$A$5:$I$3497,9)</f>
        <v>Very Loyal</v>
      </c>
    </row>
    <row r="670" spans="1:20" s="22" customFormat="1" ht="15.75" customHeight="1" x14ac:dyDescent="0.25">
      <c r="A670" s="23">
        <v>669</v>
      </c>
      <c r="B670" s="24" t="s">
        <v>1497</v>
      </c>
      <c r="C670" s="24" t="s">
        <v>1498</v>
      </c>
      <c r="D670" s="24" t="s">
        <v>40</v>
      </c>
      <c r="E670" s="23">
        <v>73</v>
      </c>
      <c r="F670" s="25">
        <v>29527</v>
      </c>
      <c r="G670" s="23">
        <f t="shared" ca="1" si="49"/>
        <v>40.451543045725515</v>
      </c>
      <c r="H670" s="23" t="str">
        <f t="shared" ca="1" si="48"/>
        <v>41-50</v>
      </c>
      <c r="I670" s="24" t="s">
        <v>243</v>
      </c>
      <c r="J670" s="24" t="s">
        <v>61</v>
      </c>
      <c r="K670" s="24" t="s">
        <v>43</v>
      </c>
      <c r="L670" s="24" t="s">
        <v>44</v>
      </c>
      <c r="M670" s="24" t="s">
        <v>57</v>
      </c>
      <c r="N670" s="23">
        <v>3</v>
      </c>
      <c r="O670" s="22" t="str">
        <f>VLOOKUP(A670,[1]CustomerAddress!$A$1:$F$3997,2)</f>
        <v>48 Warbler Road</v>
      </c>
      <c r="P670" s="22">
        <f>VLOOKUP(A670,[1]CustomerAddress!$A$1:$F$3997,3)</f>
        <v>4053</v>
      </c>
      <c r="Q670" s="22" t="str">
        <f>VLOOKUP(A670,[1]CustomerAddress!$A$1:$F$3997,4)</f>
        <v>QLD</v>
      </c>
      <c r="R670" s="22" t="str">
        <f>VLOOKUP(A670,[1]CustomerAddress!$A$1:$F$3997,5)</f>
        <v>Australia</v>
      </c>
      <c r="S670" s="22">
        <f>VLOOKUP(A670,[1]CustomerAddress!$A$1:$F$3997,6)</f>
        <v>7</v>
      </c>
      <c r="T670" s="22" t="str">
        <f>VLOOKUP(A670,Labels!$A$5:$I$3497,9)</f>
        <v>Platinum Customer</v>
      </c>
    </row>
    <row r="671" spans="1:20" s="22" customFormat="1" ht="15.75" customHeight="1" x14ac:dyDescent="0.25">
      <c r="A671" s="23">
        <v>670</v>
      </c>
      <c r="B671" s="24" t="s">
        <v>1499</v>
      </c>
      <c r="C671" s="24" t="s">
        <v>1500</v>
      </c>
      <c r="D671" s="24" t="s">
        <v>40</v>
      </c>
      <c r="E671" s="23">
        <v>75</v>
      </c>
      <c r="F671" s="25">
        <v>33917</v>
      </c>
      <c r="G671" s="23">
        <f t="shared" ca="1" si="49"/>
        <v>28.424145785768651</v>
      </c>
      <c r="H671" s="23" t="str">
        <f t="shared" ca="1" si="48"/>
        <v>21-30</v>
      </c>
      <c r="I671" s="24" t="s">
        <v>74</v>
      </c>
      <c r="J671" s="24" t="s">
        <v>65</v>
      </c>
      <c r="K671" s="24" t="s">
        <v>62</v>
      </c>
      <c r="L671" s="24" t="s">
        <v>44</v>
      </c>
      <c r="M671" s="24" t="s">
        <v>57</v>
      </c>
      <c r="N671" s="23">
        <v>8</v>
      </c>
      <c r="O671" s="22" t="str">
        <f>VLOOKUP(A671,[1]CustomerAddress!$A$1:$F$3997,2)</f>
        <v>756 Farragut Place</v>
      </c>
      <c r="P671" s="22">
        <f>VLOOKUP(A671,[1]CustomerAddress!$A$1:$F$3997,3)</f>
        <v>4740</v>
      </c>
      <c r="Q671" s="22" t="str">
        <f>VLOOKUP(A671,[1]CustomerAddress!$A$1:$F$3997,4)</f>
        <v>QLD</v>
      </c>
      <c r="R671" s="22" t="str">
        <f>VLOOKUP(A671,[1]CustomerAddress!$A$1:$F$3997,5)</f>
        <v>Australia</v>
      </c>
      <c r="S671" s="22">
        <f>VLOOKUP(A671,[1]CustomerAddress!$A$1:$F$3997,6)</f>
        <v>2</v>
      </c>
      <c r="T671" s="22" t="str">
        <f>VLOOKUP(A671,Labels!$A$5:$I$3497,9)</f>
        <v>Lost Customer</v>
      </c>
    </row>
    <row r="672" spans="1:20" s="22" customFormat="1" ht="15.75" customHeight="1" x14ac:dyDescent="0.25">
      <c r="A672" s="23">
        <v>671</v>
      </c>
      <c r="B672" s="24" t="s">
        <v>1501</v>
      </c>
      <c r="C672" s="24" t="s">
        <v>1502</v>
      </c>
      <c r="D672" s="24" t="s">
        <v>48</v>
      </c>
      <c r="E672" s="23">
        <v>49</v>
      </c>
      <c r="F672" s="25">
        <v>30888</v>
      </c>
      <c r="G672" s="23">
        <f t="shared" ca="1" si="49"/>
        <v>36.72277592243784</v>
      </c>
      <c r="H672" s="23" t="str">
        <f t="shared" ca="1" si="48"/>
        <v>31-40</v>
      </c>
      <c r="J672" s="24" t="s">
        <v>75</v>
      </c>
      <c r="K672" s="24" t="s">
        <v>43</v>
      </c>
      <c r="L672" s="24" t="s">
        <v>44</v>
      </c>
      <c r="M672" s="24" t="s">
        <v>57</v>
      </c>
      <c r="N672" s="23">
        <v>5</v>
      </c>
      <c r="O672" s="22" t="str">
        <f>VLOOKUP(A672,[1]CustomerAddress!$A$1:$F$3997,2)</f>
        <v>197 Mifflin Hill</v>
      </c>
      <c r="P672" s="22">
        <f>VLOOKUP(A672,[1]CustomerAddress!$A$1:$F$3997,3)</f>
        <v>2260</v>
      </c>
      <c r="Q672" s="22" t="str">
        <f>VLOOKUP(A672,[1]CustomerAddress!$A$1:$F$3997,4)</f>
        <v>NSW</v>
      </c>
      <c r="R672" s="22" t="str">
        <f>VLOOKUP(A672,[1]CustomerAddress!$A$1:$F$3997,5)</f>
        <v>Australia</v>
      </c>
      <c r="S672" s="22">
        <f>VLOOKUP(A672,[1]CustomerAddress!$A$1:$F$3997,6)</f>
        <v>10</v>
      </c>
      <c r="T672" s="22" t="str">
        <f>VLOOKUP(A672,Labels!$A$5:$I$3497,9)</f>
        <v>Losing Customer</v>
      </c>
    </row>
    <row r="673" spans="1:20" s="22" customFormat="1" ht="15.75" customHeight="1" x14ac:dyDescent="0.25">
      <c r="A673" s="23">
        <v>672</v>
      </c>
      <c r="B673" s="24" t="s">
        <v>1503</v>
      </c>
      <c r="C673" s="24" t="s">
        <v>1504</v>
      </c>
      <c r="D673" s="24" t="s">
        <v>48</v>
      </c>
      <c r="E673" s="23">
        <v>53</v>
      </c>
      <c r="F673" s="25">
        <v>28137</v>
      </c>
      <c r="G673" s="23">
        <f t="shared" ca="1" si="49"/>
        <v>44.25976222412482</v>
      </c>
      <c r="H673" s="23" t="str">
        <f t="shared" ca="1" si="48"/>
        <v>41-50</v>
      </c>
      <c r="I673" s="24" t="s">
        <v>431</v>
      </c>
      <c r="J673" s="24" t="s">
        <v>65</v>
      </c>
      <c r="K673" s="24" t="s">
        <v>66</v>
      </c>
      <c r="L673" s="24" t="s">
        <v>44</v>
      </c>
      <c r="M673" s="24" t="s">
        <v>57</v>
      </c>
      <c r="N673" s="23">
        <v>12</v>
      </c>
      <c r="O673" s="22" t="str">
        <f>VLOOKUP(A673,[1]CustomerAddress!$A$1:$F$3997,2)</f>
        <v>618 Independence Pass</v>
      </c>
      <c r="P673" s="22">
        <f>VLOOKUP(A673,[1]CustomerAddress!$A$1:$F$3997,3)</f>
        <v>2800</v>
      </c>
      <c r="Q673" s="22" t="str">
        <f>VLOOKUP(A673,[1]CustomerAddress!$A$1:$F$3997,4)</f>
        <v>NSW</v>
      </c>
      <c r="R673" s="22" t="str">
        <f>VLOOKUP(A673,[1]CustomerAddress!$A$1:$F$3997,5)</f>
        <v>Australia</v>
      </c>
      <c r="S673" s="22">
        <f>VLOOKUP(A673,[1]CustomerAddress!$A$1:$F$3997,6)</f>
        <v>1</v>
      </c>
      <c r="T673" s="22" t="str">
        <f>VLOOKUP(A673,Labels!$A$5:$I$3497,9)</f>
        <v>High Risk Customer</v>
      </c>
    </row>
    <row r="674" spans="1:20" s="22" customFormat="1" ht="15.75" customHeight="1" x14ac:dyDescent="0.25">
      <c r="A674" s="23">
        <v>673</v>
      </c>
      <c r="B674" s="24" t="s">
        <v>1505</v>
      </c>
      <c r="C674" s="24" t="s">
        <v>1506</v>
      </c>
      <c r="D674" s="24" t="s">
        <v>48</v>
      </c>
      <c r="E674" s="23">
        <v>35</v>
      </c>
      <c r="F674" s="25">
        <v>27572</v>
      </c>
      <c r="G674" s="23">
        <f t="shared" ca="1" si="49"/>
        <v>45.807707429287156</v>
      </c>
      <c r="H674" s="23" t="str">
        <f t="shared" ca="1" si="48"/>
        <v>41-50</v>
      </c>
      <c r="I674" s="24" t="s">
        <v>209</v>
      </c>
      <c r="J674" s="24" t="s">
        <v>42</v>
      </c>
      <c r="K674" s="24" t="s">
        <v>43</v>
      </c>
      <c r="L674" s="24" t="s">
        <v>44</v>
      </c>
      <c r="M674" s="24" t="s">
        <v>45</v>
      </c>
      <c r="N674" s="23">
        <v>4</v>
      </c>
      <c r="O674" s="22" t="str">
        <f>VLOOKUP(A674,[1]CustomerAddress!$A$1:$F$3997,2)</f>
        <v>2836 Morning Drive</v>
      </c>
      <c r="P674" s="22">
        <f>VLOOKUP(A674,[1]CustomerAddress!$A$1:$F$3997,3)</f>
        <v>2304</v>
      </c>
      <c r="Q674" s="22" t="str">
        <f>VLOOKUP(A674,[1]CustomerAddress!$A$1:$F$3997,4)</f>
        <v>NSW</v>
      </c>
      <c r="R674" s="22" t="str">
        <f>VLOOKUP(A674,[1]CustomerAddress!$A$1:$F$3997,5)</f>
        <v>Australia</v>
      </c>
      <c r="S674" s="22">
        <f>VLOOKUP(A674,[1]CustomerAddress!$A$1:$F$3997,6)</f>
        <v>7</v>
      </c>
      <c r="T674" s="22" t="str">
        <f>VLOOKUP(A674,Labels!$A$5:$I$3497,9)</f>
        <v>Becoming Loyal</v>
      </c>
    </row>
    <row r="675" spans="1:20" s="22" customFormat="1" ht="15.75" customHeight="1" x14ac:dyDescent="0.25">
      <c r="A675" s="23">
        <v>674</v>
      </c>
      <c r="B675" s="24" t="s">
        <v>1507</v>
      </c>
      <c r="C675" s="24" t="s">
        <v>1508</v>
      </c>
      <c r="D675" s="24" t="s">
        <v>40</v>
      </c>
      <c r="E675" s="23">
        <v>61</v>
      </c>
      <c r="F675" s="25">
        <v>19958</v>
      </c>
      <c r="G675" s="23">
        <f t="shared" ca="1" si="49"/>
        <v>66.667981402207005</v>
      </c>
      <c r="H675" s="23" t="str">
        <f t="shared" ca="1" si="48"/>
        <v>61-70</v>
      </c>
      <c r="I675" s="24" t="s">
        <v>1191</v>
      </c>
      <c r="J675" s="24" t="s">
        <v>61</v>
      </c>
      <c r="K675" s="24" t="s">
        <v>43</v>
      </c>
      <c r="L675" s="24" t="s">
        <v>44</v>
      </c>
      <c r="M675" s="24" t="s">
        <v>57</v>
      </c>
      <c r="N675" s="23">
        <v>5</v>
      </c>
      <c r="O675" s="22" t="str">
        <f>VLOOKUP(A675,[1]CustomerAddress!$A$1:$F$3997,2)</f>
        <v>8 Lawn Hill</v>
      </c>
      <c r="P675" s="22">
        <f>VLOOKUP(A675,[1]CustomerAddress!$A$1:$F$3997,3)</f>
        <v>3752</v>
      </c>
      <c r="Q675" s="22" t="str">
        <f>VLOOKUP(A675,[1]CustomerAddress!$A$1:$F$3997,4)</f>
        <v>VIC</v>
      </c>
      <c r="R675" s="22" t="str">
        <f>VLOOKUP(A675,[1]CustomerAddress!$A$1:$F$3997,5)</f>
        <v>Australia</v>
      </c>
      <c r="S675" s="22">
        <f>VLOOKUP(A675,[1]CustomerAddress!$A$1:$F$3997,6)</f>
        <v>7</v>
      </c>
      <c r="T675" s="22" t="str">
        <f>VLOOKUP(A675,Labels!$A$5:$I$3497,9)</f>
        <v>Evasive Customer</v>
      </c>
    </row>
    <row r="676" spans="1:20" s="22" customFormat="1" ht="15.75" customHeight="1" x14ac:dyDescent="0.25">
      <c r="A676" s="23">
        <v>675</v>
      </c>
      <c r="B676" s="24" t="s">
        <v>1509</v>
      </c>
      <c r="C676" s="24" t="s">
        <v>1510</v>
      </c>
      <c r="D676" s="24" t="s">
        <v>40</v>
      </c>
      <c r="E676" s="23">
        <v>37</v>
      </c>
      <c r="F676" s="25">
        <v>28113</v>
      </c>
      <c r="G676" s="23">
        <f t="shared" ca="1" si="49"/>
        <v>44.325515648465242</v>
      </c>
      <c r="H676" s="23" t="str">
        <f t="shared" ca="1" si="48"/>
        <v>41-50</v>
      </c>
      <c r="I676" s="24" t="s">
        <v>1511</v>
      </c>
      <c r="J676" s="24" t="s">
        <v>50</v>
      </c>
      <c r="K676" s="24" t="s">
        <v>43</v>
      </c>
      <c r="L676" s="24" t="s">
        <v>44</v>
      </c>
      <c r="M676" s="24" t="s">
        <v>45</v>
      </c>
      <c r="N676" s="23">
        <v>17</v>
      </c>
      <c r="O676" s="22" t="str">
        <f>VLOOKUP(A676,[1]CustomerAddress!$A$1:$F$3997,2)</f>
        <v>99 Cascade Crossing</v>
      </c>
      <c r="P676" s="22">
        <f>VLOOKUP(A676,[1]CustomerAddress!$A$1:$F$3997,3)</f>
        <v>2048</v>
      </c>
      <c r="Q676" s="22" t="str">
        <f>VLOOKUP(A676,[1]CustomerAddress!$A$1:$F$3997,4)</f>
        <v>NSW</v>
      </c>
      <c r="R676" s="22" t="str">
        <f>VLOOKUP(A676,[1]CustomerAddress!$A$1:$F$3997,5)</f>
        <v>Australia</v>
      </c>
      <c r="S676" s="22">
        <f>VLOOKUP(A676,[1]CustomerAddress!$A$1:$F$3997,6)</f>
        <v>12</v>
      </c>
      <c r="T676" s="22" t="str">
        <f>VLOOKUP(A676,Labels!$A$5:$I$3497,9)</f>
        <v>Recent Customer</v>
      </c>
    </row>
    <row r="677" spans="1:20" s="22" customFormat="1" ht="15.75" customHeight="1" x14ac:dyDescent="0.25">
      <c r="A677" s="23">
        <v>676</v>
      </c>
      <c r="B677" s="24" t="s">
        <v>1512</v>
      </c>
      <c r="D677" s="24" t="s">
        <v>48</v>
      </c>
      <c r="E677" s="23">
        <v>51</v>
      </c>
      <c r="F677" s="25">
        <v>24977</v>
      </c>
      <c r="G677" s="23">
        <f t="shared" ca="1" si="49"/>
        <v>52.917296470700158</v>
      </c>
      <c r="H677" s="23" t="str">
        <f t="shared" ca="1" si="48"/>
        <v>51-60</v>
      </c>
      <c r="I677" s="24" t="s">
        <v>60</v>
      </c>
      <c r="J677" s="24" t="s">
        <v>61</v>
      </c>
      <c r="K677" s="24" t="s">
        <v>66</v>
      </c>
      <c r="L677" s="24" t="s">
        <v>44</v>
      </c>
      <c r="M677" s="24" t="s">
        <v>45</v>
      </c>
      <c r="N677" s="23">
        <v>14</v>
      </c>
      <c r="O677" s="22" t="str">
        <f>VLOOKUP(A677,[1]CustomerAddress!$A$1:$F$3997,2)</f>
        <v>4 Sunfield Circle</v>
      </c>
      <c r="P677" s="22">
        <f>VLOOKUP(A677,[1]CustomerAddress!$A$1:$F$3997,3)</f>
        <v>2194</v>
      </c>
      <c r="Q677" s="22" t="str">
        <f>VLOOKUP(A677,[1]CustomerAddress!$A$1:$F$3997,4)</f>
        <v>NSW</v>
      </c>
      <c r="R677" s="22" t="str">
        <f>VLOOKUP(A677,[1]CustomerAddress!$A$1:$F$3997,5)</f>
        <v>Australia</v>
      </c>
      <c r="S677" s="22">
        <f>VLOOKUP(A677,[1]CustomerAddress!$A$1:$F$3997,6)</f>
        <v>8</v>
      </c>
      <c r="T677" s="22" t="str">
        <f>VLOOKUP(A677,Labels!$A$5:$I$3497,9)</f>
        <v>Potential Customer</v>
      </c>
    </row>
    <row r="678" spans="1:20" s="22" customFormat="1" ht="15.75" customHeight="1" x14ac:dyDescent="0.25">
      <c r="A678" s="23">
        <v>677</v>
      </c>
      <c r="B678" s="24" t="s">
        <v>1513</v>
      </c>
      <c r="C678" s="24" t="s">
        <v>1514</v>
      </c>
      <c r="D678" s="24" t="s">
        <v>48</v>
      </c>
      <c r="E678" s="23">
        <v>59</v>
      </c>
      <c r="F678" s="25">
        <v>35639</v>
      </c>
      <c r="G678" s="23">
        <f t="shared" ca="1" si="49"/>
        <v>23.706337566273458</v>
      </c>
      <c r="H678" s="23" t="str">
        <f t="shared" ca="1" si="48"/>
        <v>21-30</v>
      </c>
      <c r="I678" s="24" t="s">
        <v>160</v>
      </c>
      <c r="J678" s="24" t="s">
        <v>50</v>
      </c>
      <c r="K678" s="24" t="s">
        <v>43</v>
      </c>
      <c r="L678" s="24" t="s">
        <v>44</v>
      </c>
      <c r="M678" s="24" t="s">
        <v>57</v>
      </c>
      <c r="N678" s="23">
        <v>5</v>
      </c>
      <c r="O678" s="22" t="str">
        <f>VLOOKUP(A678,[1]CustomerAddress!$A$1:$F$3997,2)</f>
        <v>5 Lyons Alley</v>
      </c>
      <c r="P678" s="22">
        <f>VLOOKUP(A678,[1]CustomerAddress!$A$1:$F$3997,3)</f>
        <v>2216</v>
      </c>
      <c r="Q678" s="22" t="str">
        <f>VLOOKUP(A678,[1]CustomerAddress!$A$1:$F$3997,4)</f>
        <v>NSW</v>
      </c>
      <c r="R678" s="22" t="str">
        <f>VLOOKUP(A678,[1]CustomerAddress!$A$1:$F$3997,5)</f>
        <v>Australia</v>
      </c>
      <c r="S678" s="22">
        <f>VLOOKUP(A678,[1]CustomerAddress!$A$1:$F$3997,6)</f>
        <v>10</v>
      </c>
      <c r="T678" s="22" t="str">
        <f>VLOOKUP(A678,Labels!$A$5:$I$3497,9)</f>
        <v>High Risk Customer</v>
      </c>
    </row>
    <row r="679" spans="1:20" s="22" customFormat="1" ht="15.75" customHeight="1" x14ac:dyDescent="0.25">
      <c r="A679" s="23">
        <v>678</v>
      </c>
      <c r="B679" s="24" t="s">
        <v>1515</v>
      </c>
      <c r="C679" s="24" t="s">
        <v>1516</v>
      </c>
      <c r="D679" s="24" t="s">
        <v>40</v>
      </c>
      <c r="E679" s="23">
        <v>57</v>
      </c>
      <c r="F679" s="25">
        <v>34942</v>
      </c>
      <c r="G679" s="23">
        <f t="shared" ca="1" si="49"/>
        <v>25.615926607686461</v>
      </c>
      <c r="H679" s="23" t="str">
        <f t="shared" ca="1" si="48"/>
        <v>21-30</v>
      </c>
      <c r="I679" s="24" t="s">
        <v>733</v>
      </c>
      <c r="J679" s="24" t="s">
        <v>56</v>
      </c>
      <c r="K679" s="24" t="s">
        <v>66</v>
      </c>
      <c r="L679" s="24" t="s">
        <v>44</v>
      </c>
      <c r="M679" s="24" t="s">
        <v>57</v>
      </c>
      <c r="N679" s="23">
        <v>2</v>
      </c>
      <c r="O679" s="22" t="str">
        <f>VLOOKUP(A679,[1]CustomerAddress!$A$1:$F$3997,2)</f>
        <v>96910 Sugar Point</v>
      </c>
      <c r="P679" s="22">
        <f>VLOOKUP(A679,[1]CustomerAddress!$A$1:$F$3997,3)</f>
        <v>4352</v>
      </c>
      <c r="Q679" s="22" t="str">
        <f>VLOOKUP(A679,[1]CustomerAddress!$A$1:$F$3997,4)</f>
        <v>QLD</v>
      </c>
      <c r="R679" s="22" t="str">
        <f>VLOOKUP(A679,[1]CustomerAddress!$A$1:$F$3997,5)</f>
        <v>Australia</v>
      </c>
      <c r="S679" s="22">
        <f>VLOOKUP(A679,[1]CustomerAddress!$A$1:$F$3997,6)</f>
        <v>7</v>
      </c>
      <c r="T679" s="22" t="str">
        <f>VLOOKUP(A679,Labels!$A$5:$I$3497,9)</f>
        <v>Lost Customer</v>
      </c>
    </row>
    <row r="680" spans="1:20" s="22" customFormat="1" ht="15.75" customHeight="1" x14ac:dyDescent="0.25">
      <c r="A680" s="23">
        <v>679</v>
      </c>
      <c r="B680" s="24" t="s">
        <v>1517</v>
      </c>
      <c r="C680" s="24" t="s">
        <v>1518</v>
      </c>
      <c r="D680" s="24" t="s">
        <v>40</v>
      </c>
      <c r="E680" s="23">
        <v>29</v>
      </c>
      <c r="F680" s="25">
        <v>27323</v>
      </c>
      <c r="G680" s="23">
        <f t="shared" ca="1" si="49"/>
        <v>46.489899210109073</v>
      </c>
      <c r="H680" s="23" t="str">
        <f t="shared" ca="1" si="48"/>
        <v>41-50</v>
      </c>
      <c r="I680" s="24" t="s">
        <v>186</v>
      </c>
      <c r="J680" s="24" t="s">
        <v>42</v>
      </c>
      <c r="K680" s="24" t="s">
        <v>43</v>
      </c>
      <c r="L680" s="24" t="s">
        <v>44</v>
      </c>
      <c r="M680" s="24" t="s">
        <v>57</v>
      </c>
      <c r="N680" s="23">
        <v>12</v>
      </c>
      <c r="O680" s="22" t="str">
        <f>VLOOKUP(A680,[1]CustomerAddress!$A$1:$F$3997,2)</f>
        <v>558 Maple Court</v>
      </c>
      <c r="P680" s="22">
        <f>VLOOKUP(A680,[1]CustomerAddress!$A$1:$F$3997,3)</f>
        <v>2557</v>
      </c>
      <c r="Q680" s="22" t="str">
        <f>VLOOKUP(A680,[1]CustomerAddress!$A$1:$F$3997,4)</f>
        <v>NSW</v>
      </c>
      <c r="R680" s="22" t="str">
        <f>VLOOKUP(A680,[1]CustomerAddress!$A$1:$F$3997,5)</f>
        <v>Australia</v>
      </c>
      <c r="S680" s="22">
        <f>VLOOKUP(A680,[1]CustomerAddress!$A$1:$F$3997,6)</f>
        <v>9</v>
      </c>
      <c r="T680" s="22" t="str">
        <f>VLOOKUP(A680,Labels!$A$5:$I$3497,9)</f>
        <v>Losing Customer</v>
      </c>
    </row>
    <row r="681" spans="1:20" s="22" customFormat="1" ht="15.75" hidden="1" customHeight="1" x14ac:dyDescent="0.25">
      <c r="A681" s="23">
        <v>680</v>
      </c>
      <c r="B681" s="24" t="s">
        <v>1519</v>
      </c>
      <c r="C681" s="24" t="s">
        <v>1520</v>
      </c>
      <c r="D681" s="24" t="s">
        <v>147</v>
      </c>
      <c r="E681" s="23">
        <v>22</v>
      </c>
      <c r="F681" s="25"/>
      <c r="G681" s="23"/>
      <c r="H681" s="23"/>
      <c r="J681" s="24" t="s">
        <v>56</v>
      </c>
      <c r="K681" s="24" t="s">
        <v>66</v>
      </c>
      <c r="L681" s="24" t="s">
        <v>44</v>
      </c>
      <c r="M681" s="24" t="s">
        <v>45</v>
      </c>
      <c r="N681" s="23"/>
    </row>
    <row r="682" spans="1:20" s="22" customFormat="1" ht="15.75" customHeight="1" x14ac:dyDescent="0.25">
      <c r="A682" s="23">
        <v>681</v>
      </c>
      <c r="B682" s="24" t="s">
        <v>1521</v>
      </c>
      <c r="C682" s="24" t="s">
        <v>1522</v>
      </c>
      <c r="D682" s="24" t="s">
        <v>40</v>
      </c>
      <c r="E682" s="23">
        <v>55</v>
      </c>
      <c r="F682" s="25">
        <v>28751</v>
      </c>
      <c r="G682" s="23">
        <f t="shared" ref="G682:G685" ca="1" si="50">(NOW()-F682)/365</f>
        <v>42.577570443302896</v>
      </c>
      <c r="H682" s="23" t="str">
        <f ca="1">IF(G682&lt;=10,"0-10",IF(AND(G682&gt;10,G682&lt;=20),"11-20",IF(AND(G682&gt;20,G682&lt;=30),"21-30",IF(AND(G682&gt;30,G682&lt;=40),"31-40",IF(AND(G682&gt;40,G682&lt;=50),"41-50",IF(AND(G682&gt;50,G682&lt;=60),"51-60",IF(AND(G682&gt;60,G682&lt;=70),"61-70",IF(AND(G682&gt;70,G682&lt;=80),"71-80",IF(AND(G682&gt;80,G682&lt;=90),"81-90",IF(G682&gt;90,"91-100"))))))))))</f>
        <v>41-50</v>
      </c>
      <c r="I682" s="24" t="s">
        <v>253</v>
      </c>
      <c r="J682" s="24" t="s">
        <v>84</v>
      </c>
      <c r="K682" s="24" t="s">
        <v>43</v>
      </c>
      <c r="L682" s="24" t="s">
        <v>44</v>
      </c>
      <c r="M682" s="24" t="s">
        <v>45</v>
      </c>
      <c r="N682" s="23">
        <v>17</v>
      </c>
      <c r="O682" s="22" t="str">
        <f>VLOOKUP(A682,[1]CustomerAddress!$A$1:$F$3997,2)</f>
        <v>76 Hanson Junction</v>
      </c>
      <c r="P682" s="22">
        <f>VLOOKUP(A682,[1]CustomerAddress!$A$1:$F$3997,3)</f>
        <v>2147</v>
      </c>
      <c r="Q682" s="22" t="str">
        <f>VLOOKUP(A682,[1]CustomerAddress!$A$1:$F$3997,4)</f>
        <v>NSW</v>
      </c>
      <c r="R682" s="22" t="str">
        <f>VLOOKUP(A682,[1]CustomerAddress!$A$1:$F$3997,5)</f>
        <v>Australia</v>
      </c>
      <c r="S682" s="22">
        <f>VLOOKUP(A682,[1]CustomerAddress!$A$1:$F$3997,6)</f>
        <v>9</v>
      </c>
      <c r="T682" s="22" t="str">
        <f>VLOOKUP(A682,Labels!$A$5:$I$3497,9)</f>
        <v>Becoming Loyal</v>
      </c>
    </row>
    <row r="683" spans="1:20" s="22" customFormat="1" ht="15.75" hidden="1" customHeight="1" x14ac:dyDescent="0.25">
      <c r="A683" s="23">
        <v>682</v>
      </c>
      <c r="B683" s="24" t="s">
        <v>1523</v>
      </c>
      <c r="C683" s="24" t="s">
        <v>1524</v>
      </c>
      <c r="D683" s="24" t="s">
        <v>48</v>
      </c>
      <c r="E683" s="23">
        <v>53</v>
      </c>
      <c r="F683" s="25">
        <v>26008</v>
      </c>
      <c r="G683" s="23">
        <f t="shared" ca="1" si="50"/>
        <v>50.092638936136474</v>
      </c>
      <c r="H683" s="23"/>
      <c r="I683" s="24" t="s">
        <v>1525</v>
      </c>
      <c r="J683" s="24" t="s">
        <v>42</v>
      </c>
      <c r="K683" s="24" t="s">
        <v>62</v>
      </c>
      <c r="L683" s="24" t="s">
        <v>44</v>
      </c>
      <c r="M683" s="24" t="s">
        <v>45</v>
      </c>
      <c r="N683" s="23">
        <v>7</v>
      </c>
    </row>
    <row r="684" spans="1:20" s="22" customFormat="1" ht="15.75" customHeight="1" x14ac:dyDescent="0.25">
      <c r="A684" s="23">
        <v>683</v>
      </c>
      <c r="B684" s="24" t="s">
        <v>1526</v>
      </c>
      <c r="C684" s="24" t="s">
        <v>1527</v>
      </c>
      <c r="D684" s="24" t="s">
        <v>48</v>
      </c>
      <c r="E684" s="23">
        <v>60</v>
      </c>
      <c r="F684" s="25">
        <v>22782</v>
      </c>
      <c r="G684" s="23">
        <f t="shared" ca="1" si="50"/>
        <v>58.930995100837144</v>
      </c>
      <c r="H684" s="23" t="str">
        <f t="shared" ref="H684:H685" ca="1" si="51">IF(G684&lt;=10,"0-10",IF(AND(G684&gt;10,G684&lt;=20),"11-20",IF(AND(G684&gt;20,G684&lt;=30),"21-30",IF(AND(G684&gt;30,G684&lt;=40),"31-40",IF(AND(G684&gt;40,G684&lt;=50),"41-50",IF(AND(G684&gt;50,G684&lt;=60),"51-60",IF(AND(G684&gt;60,G684&lt;=70),"61-70",IF(AND(G684&gt;70,G684&lt;=80),"71-80",IF(AND(G684&gt;80,G684&lt;=90),"81-90",IF(G684&gt;90,"91-100"))))))))))</f>
        <v>51-60</v>
      </c>
      <c r="J684" s="24" t="s">
        <v>84</v>
      </c>
      <c r="K684" s="24" t="s">
        <v>43</v>
      </c>
      <c r="L684" s="24" t="s">
        <v>44</v>
      </c>
      <c r="M684" s="24" t="s">
        <v>45</v>
      </c>
      <c r="N684" s="23">
        <v>10</v>
      </c>
      <c r="O684" s="22" t="str">
        <f>VLOOKUP(A684,[1]CustomerAddress!$A$1:$F$3997,2)</f>
        <v>40545 Forster Point</v>
      </c>
      <c r="P684" s="22">
        <f>VLOOKUP(A684,[1]CustomerAddress!$A$1:$F$3997,3)</f>
        <v>2262</v>
      </c>
      <c r="Q684" s="22" t="str">
        <f>VLOOKUP(A684,[1]CustomerAddress!$A$1:$F$3997,4)</f>
        <v>NSW</v>
      </c>
      <c r="R684" s="22" t="str">
        <f>VLOOKUP(A684,[1]CustomerAddress!$A$1:$F$3997,5)</f>
        <v>Australia</v>
      </c>
      <c r="S684" s="22">
        <f>VLOOKUP(A684,[1]CustomerAddress!$A$1:$F$3997,6)</f>
        <v>7</v>
      </c>
      <c r="T684" s="22" t="str">
        <f>VLOOKUP(A684,Labels!$A$5:$I$3497,9)</f>
        <v>Becoming Loyal</v>
      </c>
    </row>
    <row r="685" spans="1:20" s="22" customFormat="1" ht="15.75" customHeight="1" x14ac:dyDescent="0.25">
      <c r="A685" s="23">
        <v>684</v>
      </c>
      <c r="B685" s="24" t="s">
        <v>1528</v>
      </c>
      <c r="D685" s="24" t="s">
        <v>48</v>
      </c>
      <c r="E685" s="23">
        <v>88</v>
      </c>
      <c r="F685" s="25">
        <v>31961</v>
      </c>
      <c r="G685" s="23">
        <f t="shared" ca="1" si="50"/>
        <v>33.783049895357692</v>
      </c>
      <c r="H685" s="23" t="str">
        <f t="shared" ca="1" si="51"/>
        <v>31-40</v>
      </c>
      <c r="I685" s="24" t="s">
        <v>574</v>
      </c>
      <c r="J685" s="24" t="s">
        <v>50</v>
      </c>
      <c r="K685" s="24" t="s">
        <v>43</v>
      </c>
      <c r="L685" s="24" t="s">
        <v>44</v>
      </c>
      <c r="M685" s="24" t="s">
        <v>57</v>
      </c>
      <c r="N685" s="23">
        <v>14</v>
      </c>
      <c r="O685" s="22" t="str">
        <f>VLOOKUP(A685,[1]CustomerAddress!$A$1:$F$3997,2)</f>
        <v>8425 Jackson Terrace</v>
      </c>
      <c r="P685" s="22">
        <f>VLOOKUP(A685,[1]CustomerAddress!$A$1:$F$3997,3)</f>
        <v>2763</v>
      </c>
      <c r="Q685" s="22" t="str">
        <f>VLOOKUP(A685,[1]CustomerAddress!$A$1:$F$3997,4)</f>
        <v>NSW</v>
      </c>
      <c r="R685" s="22" t="str">
        <f>VLOOKUP(A685,[1]CustomerAddress!$A$1:$F$3997,5)</f>
        <v>Australia</v>
      </c>
      <c r="S685" s="22">
        <f>VLOOKUP(A685,[1]CustomerAddress!$A$1:$F$3997,6)</f>
        <v>9</v>
      </c>
      <c r="T685" s="22" t="str">
        <f>VLOOKUP(A685,Labels!$A$5:$I$3497,9)</f>
        <v>Potential Customer</v>
      </c>
    </row>
    <row r="686" spans="1:20" s="22" customFormat="1" ht="15.75" hidden="1" customHeight="1" x14ac:dyDescent="0.25">
      <c r="A686" s="23">
        <v>685</v>
      </c>
      <c r="B686" s="24" t="s">
        <v>1529</v>
      </c>
      <c r="C686" s="24" t="s">
        <v>1530</v>
      </c>
      <c r="D686" s="24" t="s">
        <v>147</v>
      </c>
      <c r="E686" s="23">
        <v>28</v>
      </c>
      <c r="F686" s="25"/>
      <c r="G686" s="23"/>
      <c r="H686" s="23"/>
      <c r="I686" s="24" t="s">
        <v>404</v>
      </c>
      <c r="J686" s="24" t="s">
        <v>56</v>
      </c>
      <c r="K686" s="24" t="s">
        <v>43</v>
      </c>
      <c r="L686" s="24" t="s">
        <v>44</v>
      </c>
      <c r="M686" s="24" t="s">
        <v>57</v>
      </c>
      <c r="N686" s="23"/>
    </row>
    <row r="687" spans="1:20" s="22" customFormat="1" ht="15.75" customHeight="1" x14ac:dyDescent="0.25">
      <c r="A687" s="23">
        <v>686</v>
      </c>
      <c r="B687" s="24" t="s">
        <v>1531</v>
      </c>
      <c r="C687" s="24" t="s">
        <v>1532</v>
      </c>
      <c r="D687" s="24" t="s">
        <v>40</v>
      </c>
      <c r="E687" s="23">
        <v>60</v>
      </c>
      <c r="F687" s="25">
        <v>19922</v>
      </c>
      <c r="G687" s="23">
        <f t="shared" ref="G687:G750" ca="1" si="52">(NOW()-F687)/365</f>
        <v>66.766611539193306</v>
      </c>
      <c r="H687" s="23" t="str">
        <f t="shared" ref="H687:H750" ca="1" si="53">IF(G687&lt;=10,"0-10",IF(AND(G687&gt;10,G687&lt;=20),"11-20",IF(AND(G687&gt;20,G687&lt;=30),"21-30",IF(AND(G687&gt;30,G687&lt;=40),"31-40",IF(AND(G687&gt;40,G687&lt;=50),"41-50",IF(AND(G687&gt;50,G687&lt;=60),"51-60",IF(AND(G687&gt;60,G687&lt;=70),"61-70",IF(AND(G687&gt;70,G687&lt;=80),"71-80",IF(AND(G687&gt;80,G687&lt;=90),"81-90",IF(G687&gt;90,"91-100"))))))))))</f>
        <v>61-70</v>
      </c>
      <c r="I687" s="24" t="s">
        <v>852</v>
      </c>
      <c r="J687" s="24" t="s">
        <v>75</v>
      </c>
      <c r="K687" s="24" t="s">
        <v>66</v>
      </c>
      <c r="L687" s="24" t="s">
        <v>44</v>
      </c>
      <c r="M687" s="24" t="s">
        <v>45</v>
      </c>
      <c r="N687" s="23">
        <v>5</v>
      </c>
      <c r="O687" s="22" t="str">
        <f>VLOOKUP(A687,[1]CustomerAddress!$A$1:$F$3997,2)</f>
        <v>8234 Riverside Park</v>
      </c>
      <c r="P687" s="22">
        <f>VLOOKUP(A687,[1]CustomerAddress!$A$1:$F$3997,3)</f>
        <v>2481</v>
      </c>
      <c r="Q687" s="22" t="str">
        <f>VLOOKUP(A687,[1]CustomerAddress!$A$1:$F$3997,4)</f>
        <v>NSW</v>
      </c>
      <c r="R687" s="22" t="str">
        <f>VLOOKUP(A687,[1]CustomerAddress!$A$1:$F$3997,5)</f>
        <v>Australia</v>
      </c>
      <c r="S687" s="22">
        <f>VLOOKUP(A687,[1]CustomerAddress!$A$1:$F$3997,6)</f>
        <v>9</v>
      </c>
      <c r="T687" s="22" t="str">
        <f>VLOOKUP(A687,Labels!$A$5:$I$3497,9)</f>
        <v>Late Bloomer</v>
      </c>
    </row>
    <row r="688" spans="1:20" s="22" customFormat="1" ht="15.75" customHeight="1" x14ac:dyDescent="0.25">
      <c r="A688" s="23">
        <v>687</v>
      </c>
      <c r="B688" s="24" t="s">
        <v>1533</v>
      </c>
      <c r="C688" s="24" t="s">
        <v>1534</v>
      </c>
      <c r="D688" s="24" t="s">
        <v>48</v>
      </c>
      <c r="E688" s="23">
        <v>25</v>
      </c>
      <c r="F688" s="25">
        <v>21591</v>
      </c>
      <c r="G688" s="23">
        <f t="shared" ca="1" si="52"/>
        <v>62.194008799467284</v>
      </c>
      <c r="H688" s="23" t="str">
        <f t="shared" ca="1" si="53"/>
        <v>61-70</v>
      </c>
      <c r="I688" s="24" t="s">
        <v>41</v>
      </c>
      <c r="J688" s="24" t="s">
        <v>65</v>
      </c>
      <c r="K688" s="24" t="s">
        <v>66</v>
      </c>
      <c r="L688" s="24" t="s">
        <v>44</v>
      </c>
      <c r="M688" s="24" t="s">
        <v>45</v>
      </c>
      <c r="N688" s="23">
        <v>5</v>
      </c>
      <c r="O688" s="22" t="str">
        <f>VLOOKUP(A688,[1]CustomerAddress!$A$1:$F$3997,2)</f>
        <v>4535 Daystar Parkway</v>
      </c>
      <c r="P688" s="22">
        <f>VLOOKUP(A688,[1]CustomerAddress!$A$1:$F$3997,3)</f>
        <v>2072</v>
      </c>
      <c r="Q688" s="22" t="str">
        <f>VLOOKUP(A688,[1]CustomerAddress!$A$1:$F$3997,4)</f>
        <v>NSW</v>
      </c>
      <c r="R688" s="22" t="str">
        <f>VLOOKUP(A688,[1]CustomerAddress!$A$1:$F$3997,5)</f>
        <v>Australia</v>
      </c>
      <c r="S688" s="22">
        <f>VLOOKUP(A688,[1]CustomerAddress!$A$1:$F$3997,6)</f>
        <v>12</v>
      </c>
      <c r="T688" s="22" t="str">
        <f>VLOOKUP(A688,Labels!$A$5:$I$3497,9)</f>
        <v>Becoming Loyal</v>
      </c>
    </row>
    <row r="689" spans="1:20" s="22" customFormat="1" ht="15.75" customHeight="1" x14ac:dyDescent="0.25">
      <c r="A689" s="23">
        <v>688</v>
      </c>
      <c r="B689" s="24" t="s">
        <v>1535</v>
      </c>
      <c r="C689" s="24" t="s">
        <v>1536</v>
      </c>
      <c r="D689" s="24" t="s">
        <v>48</v>
      </c>
      <c r="E689" s="23">
        <v>90</v>
      </c>
      <c r="F689" s="25">
        <v>25249</v>
      </c>
      <c r="G689" s="23">
        <f t="shared" ca="1" si="52"/>
        <v>52.172090991248105</v>
      </c>
      <c r="H689" s="23" t="str">
        <f t="shared" ca="1" si="53"/>
        <v>51-60</v>
      </c>
      <c r="I689" s="24" t="s">
        <v>93</v>
      </c>
      <c r="J689" s="24" t="s">
        <v>42</v>
      </c>
      <c r="K689" s="24" t="s">
        <v>66</v>
      </c>
      <c r="L689" s="24" t="s">
        <v>44</v>
      </c>
      <c r="M689" s="24" t="s">
        <v>57</v>
      </c>
      <c r="N689" s="23">
        <v>9</v>
      </c>
      <c r="O689" s="22" t="str">
        <f>VLOOKUP(A689,[1]CustomerAddress!$A$1:$F$3997,2)</f>
        <v>95 Fallview Avenue</v>
      </c>
      <c r="P689" s="22">
        <f>VLOOKUP(A689,[1]CustomerAddress!$A$1:$F$3997,3)</f>
        <v>3155</v>
      </c>
      <c r="Q689" s="22" t="str">
        <f>VLOOKUP(A689,[1]CustomerAddress!$A$1:$F$3997,4)</f>
        <v>VIC</v>
      </c>
      <c r="R689" s="22" t="str">
        <f>VLOOKUP(A689,[1]CustomerAddress!$A$1:$F$3997,5)</f>
        <v>Australia</v>
      </c>
      <c r="S689" s="22">
        <f>VLOOKUP(A689,[1]CustomerAddress!$A$1:$F$3997,6)</f>
        <v>8</v>
      </c>
      <c r="T689" s="22" t="str">
        <f>VLOOKUP(A689,Labels!$A$5:$I$3497,9)</f>
        <v>High Risk Customer</v>
      </c>
    </row>
    <row r="690" spans="1:20" s="22" customFormat="1" ht="15.75" customHeight="1" x14ac:dyDescent="0.25">
      <c r="A690" s="23">
        <v>689</v>
      </c>
      <c r="B690" s="24" t="s">
        <v>1537</v>
      </c>
      <c r="C690" s="24" t="s">
        <v>1538</v>
      </c>
      <c r="D690" s="24" t="s">
        <v>48</v>
      </c>
      <c r="E690" s="23">
        <v>91</v>
      </c>
      <c r="F690" s="25">
        <v>24246</v>
      </c>
      <c r="G690" s="23">
        <f t="shared" ca="1" si="52"/>
        <v>54.920036196727558</v>
      </c>
      <c r="H690" s="23" t="str">
        <f t="shared" ca="1" si="53"/>
        <v>51-60</v>
      </c>
      <c r="I690" s="24" t="s">
        <v>404</v>
      </c>
      <c r="J690" s="24" t="s">
        <v>164</v>
      </c>
      <c r="K690" s="24" t="s">
        <v>66</v>
      </c>
      <c r="L690" s="24" t="s">
        <v>44</v>
      </c>
      <c r="M690" s="24" t="s">
        <v>45</v>
      </c>
      <c r="N690" s="23">
        <v>16</v>
      </c>
      <c r="O690" s="22" t="str">
        <f>VLOOKUP(A690,[1]CustomerAddress!$A$1:$F$3997,2)</f>
        <v>75826 Bellgrove Trail</v>
      </c>
      <c r="P690" s="22">
        <f>VLOOKUP(A690,[1]CustomerAddress!$A$1:$F$3997,3)</f>
        <v>3095</v>
      </c>
      <c r="Q690" s="22" t="str">
        <f>VLOOKUP(A690,[1]CustomerAddress!$A$1:$F$3997,4)</f>
        <v>VIC</v>
      </c>
      <c r="R690" s="22" t="str">
        <f>VLOOKUP(A690,[1]CustomerAddress!$A$1:$F$3997,5)</f>
        <v>Australia</v>
      </c>
      <c r="S690" s="22">
        <f>VLOOKUP(A690,[1]CustomerAddress!$A$1:$F$3997,6)</f>
        <v>10</v>
      </c>
      <c r="T690" s="22" t="str">
        <f>VLOOKUP(A690,Labels!$A$5:$I$3497,9)</f>
        <v>Recent Customer</v>
      </c>
    </row>
    <row r="691" spans="1:20" s="22" customFormat="1" ht="15.75" customHeight="1" x14ac:dyDescent="0.25">
      <c r="A691" s="23">
        <v>690</v>
      </c>
      <c r="B691" s="24" t="s">
        <v>1539</v>
      </c>
      <c r="D691" s="24" t="s">
        <v>48</v>
      </c>
      <c r="E691" s="23">
        <v>95</v>
      </c>
      <c r="F691" s="25">
        <v>31863</v>
      </c>
      <c r="G691" s="23">
        <f t="shared" ca="1" si="52"/>
        <v>34.051543046042624</v>
      </c>
      <c r="H691" s="23" t="str">
        <f t="shared" ca="1" si="53"/>
        <v>31-40</v>
      </c>
      <c r="I691" s="24" t="s">
        <v>354</v>
      </c>
      <c r="J691" s="24" t="s">
        <v>61</v>
      </c>
      <c r="K691" s="24" t="s">
        <v>62</v>
      </c>
      <c r="L691" s="24" t="s">
        <v>44</v>
      </c>
      <c r="M691" s="24" t="s">
        <v>45</v>
      </c>
      <c r="N691" s="23">
        <v>17</v>
      </c>
      <c r="O691" s="22" t="str">
        <f>VLOOKUP(A691,[1]CustomerAddress!$A$1:$F$3997,2)</f>
        <v>64080 Susan Park</v>
      </c>
      <c r="P691" s="22">
        <f>VLOOKUP(A691,[1]CustomerAddress!$A$1:$F$3997,3)</f>
        <v>4207</v>
      </c>
      <c r="Q691" s="22" t="str">
        <f>VLOOKUP(A691,[1]CustomerAddress!$A$1:$F$3997,4)</f>
        <v>QLD</v>
      </c>
      <c r="R691" s="22" t="str">
        <f>VLOOKUP(A691,[1]CustomerAddress!$A$1:$F$3997,5)</f>
        <v>Australia</v>
      </c>
      <c r="S691" s="22">
        <f>VLOOKUP(A691,[1]CustomerAddress!$A$1:$F$3997,6)</f>
        <v>7</v>
      </c>
      <c r="T691" s="22" t="str">
        <f>VLOOKUP(A691,Labels!$A$5:$I$3497,9)</f>
        <v>High Risk Customer</v>
      </c>
    </row>
    <row r="692" spans="1:20" s="22" customFormat="1" ht="15.75" customHeight="1" x14ac:dyDescent="0.25">
      <c r="A692" s="23">
        <v>691</v>
      </c>
      <c r="B692" s="24" t="s">
        <v>1540</v>
      </c>
      <c r="C692" s="24" t="s">
        <v>1541</v>
      </c>
      <c r="D692" s="24" t="s">
        <v>48</v>
      </c>
      <c r="E692" s="23">
        <v>29</v>
      </c>
      <c r="F692" s="25">
        <v>19961</v>
      </c>
      <c r="G692" s="23">
        <f t="shared" ca="1" si="52"/>
        <v>66.659762224124819</v>
      </c>
      <c r="H692" s="23" t="str">
        <f t="shared" ca="1" si="53"/>
        <v>61-70</v>
      </c>
      <c r="J692" s="24" t="s">
        <v>50</v>
      </c>
      <c r="K692" s="24" t="s">
        <v>62</v>
      </c>
      <c r="L692" s="24" t="s">
        <v>44</v>
      </c>
      <c r="M692" s="24" t="s">
        <v>45</v>
      </c>
      <c r="N692" s="23">
        <v>5</v>
      </c>
      <c r="O692" s="22" t="str">
        <f>VLOOKUP(A692,[1]CustomerAddress!$A$1:$F$3997,2)</f>
        <v>8179 Veith Pass</v>
      </c>
      <c r="P692" s="22">
        <f>VLOOKUP(A692,[1]CustomerAddress!$A$1:$F$3997,3)</f>
        <v>2577</v>
      </c>
      <c r="Q692" s="22" t="str">
        <f>VLOOKUP(A692,[1]CustomerAddress!$A$1:$F$3997,4)</f>
        <v>NSW</v>
      </c>
      <c r="R692" s="22" t="str">
        <f>VLOOKUP(A692,[1]CustomerAddress!$A$1:$F$3997,5)</f>
        <v>Australia</v>
      </c>
      <c r="S692" s="22">
        <f>VLOOKUP(A692,[1]CustomerAddress!$A$1:$F$3997,6)</f>
        <v>7</v>
      </c>
      <c r="T692" s="22" t="str">
        <f>VLOOKUP(A692,Labels!$A$5:$I$3497,9)</f>
        <v>Recent Customer</v>
      </c>
    </row>
    <row r="693" spans="1:20" s="22" customFormat="1" ht="15.75" customHeight="1" x14ac:dyDescent="0.25">
      <c r="A693" s="23">
        <v>692</v>
      </c>
      <c r="B693" s="24" t="s">
        <v>1542</v>
      </c>
      <c r="C693" s="24" t="s">
        <v>1543</v>
      </c>
      <c r="D693" s="24" t="s">
        <v>48</v>
      </c>
      <c r="E693" s="23">
        <v>42</v>
      </c>
      <c r="F693" s="25">
        <v>32136</v>
      </c>
      <c r="G693" s="23">
        <f t="shared" ca="1" si="52"/>
        <v>33.303597840563171</v>
      </c>
      <c r="H693" s="23" t="str">
        <f t="shared" ca="1" si="53"/>
        <v>31-40</v>
      </c>
      <c r="I693" s="24" t="s">
        <v>608</v>
      </c>
      <c r="J693" s="24" t="s">
        <v>54</v>
      </c>
      <c r="K693" s="24" t="s">
        <v>43</v>
      </c>
      <c r="L693" s="24" t="s">
        <v>44</v>
      </c>
      <c r="M693" s="24" t="s">
        <v>57</v>
      </c>
      <c r="N693" s="23">
        <v>7</v>
      </c>
      <c r="O693" s="22" t="str">
        <f>VLOOKUP(A693,[1]CustomerAddress!$A$1:$F$3997,2)</f>
        <v>5 Maple Parkway</v>
      </c>
      <c r="P693" s="22">
        <f>VLOOKUP(A693,[1]CustomerAddress!$A$1:$F$3997,3)</f>
        <v>2160</v>
      </c>
      <c r="Q693" s="22" t="str">
        <f>VLOOKUP(A693,[1]CustomerAddress!$A$1:$F$3997,4)</f>
        <v>NSW</v>
      </c>
      <c r="R693" s="22" t="str">
        <f>VLOOKUP(A693,[1]CustomerAddress!$A$1:$F$3997,5)</f>
        <v>Australia</v>
      </c>
      <c r="S693" s="22">
        <f>VLOOKUP(A693,[1]CustomerAddress!$A$1:$F$3997,6)</f>
        <v>9</v>
      </c>
      <c r="T693" s="22" t="str">
        <f>VLOOKUP(A693,Labels!$A$5:$I$3497,9)</f>
        <v>Losing Customer</v>
      </c>
    </row>
    <row r="694" spans="1:20" s="22" customFormat="1" ht="15.75" customHeight="1" x14ac:dyDescent="0.25">
      <c r="A694" s="23">
        <v>693</v>
      </c>
      <c r="B694" s="24" t="s">
        <v>1544</v>
      </c>
      <c r="C694" s="24" t="s">
        <v>1545</v>
      </c>
      <c r="D694" s="24" t="s">
        <v>40</v>
      </c>
      <c r="E694" s="23">
        <v>46</v>
      </c>
      <c r="F694" s="25">
        <v>25868</v>
      </c>
      <c r="G694" s="23">
        <f t="shared" ca="1" si="52"/>
        <v>50.476200580289202</v>
      </c>
      <c r="H694" s="23" t="str">
        <f t="shared" ca="1" si="53"/>
        <v>51-60</v>
      </c>
      <c r="J694" s="24" t="s">
        <v>50</v>
      </c>
      <c r="K694" s="24" t="s">
        <v>62</v>
      </c>
      <c r="L694" s="24" t="s">
        <v>44</v>
      </c>
      <c r="M694" s="24" t="s">
        <v>45</v>
      </c>
      <c r="N694" s="23">
        <v>19</v>
      </c>
      <c r="O694" s="22" t="str">
        <f>VLOOKUP(A694,[1]CustomerAddress!$A$1:$F$3997,2)</f>
        <v>0 Carey Drive</v>
      </c>
      <c r="P694" s="22">
        <f>VLOOKUP(A694,[1]CustomerAddress!$A$1:$F$3997,3)</f>
        <v>4110</v>
      </c>
      <c r="Q694" s="22" t="str">
        <f>VLOOKUP(A694,[1]CustomerAddress!$A$1:$F$3997,4)</f>
        <v>QLD</v>
      </c>
      <c r="R694" s="22" t="str">
        <f>VLOOKUP(A694,[1]CustomerAddress!$A$1:$F$3997,5)</f>
        <v>Australia</v>
      </c>
      <c r="S694" s="22">
        <f>VLOOKUP(A694,[1]CustomerAddress!$A$1:$F$3997,6)</f>
        <v>4</v>
      </c>
      <c r="T694" s="22" t="str">
        <f>VLOOKUP(A694,Labels!$A$5:$I$3497,9)</f>
        <v>Becoming Loyal</v>
      </c>
    </row>
    <row r="695" spans="1:20" s="22" customFormat="1" ht="15.75" customHeight="1" x14ac:dyDescent="0.25">
      <c r="A695" s="23">
        <v>694</v>
      </c>
      <c r="B695" s="24" t="s">
        <v>1546</v>
      </c>
      <c r="C695" s="24" t="s">
        <v>1547</v>
      </c>
      <c r="D695" s="24" t="s">
        <v>40</v>
      </c>
      <c r="E695" s="23">
        <v>66</v>
      </c>
      <c r="F695" s="25">
        <v>25200</v>
      </c>
      <c r="G695" s="23">
        <f t="shared" ca="1" si="52"/>
        <v>52.306337566590571</v>
      </c>
      <c r="H695" s="23" t="str">
        <f t="shared" ca="1" si="53"/>
        <v>51-60</v>
      </c>
      <c r="I695" s="24" t="s">
        <v>1548</v>
      </c>
      <c r="J695" s="24" t="s">
        <v>42</v>
      </c>
      <c r="K695" s="24" t="s">
        <v>43</v>
      </c>
      <c r="L695" s="24" t="s">
        <v>44</v>
      </c>
      <c r="M695" s="24" t="s">
        <v>57</v>
      </c>
      <c r="N695" s="23">
        <v>13</v>
      </c>
      <c r="O695" s="22" t="str">
        <f>VLOOKUP(A695,[1]CustomerAddress!$A$1:$F$3997,2)</f>
        <v>1 Moose Avenue</v>
      </c>
      <c r="P695" s="22">
        <f>VLOOKUP(A695,[1]CustomerAddress!$A$1:$F$3997,3)</f>
        <v>2017</v>
      </c>
      <c r="Q695" s="22" t="str">
        <f>VLOOKUP(A695,[1]CustomerAddress!$A$1:$F$3997,4)</f>
        <v>NSW</v>
      </c>
      <c r="R695" s="22" t="str">
        <f>VLOOKUP(A695,[1]CustomerAddress!$A$1:$F$3997,5)</f>
        <v>Australia</v>
      </c>
      <c r="S695" s="22">
        <f>VLOOKUP(A695,[1]CustomerAddress!$A$1:$F$3997,6)</f>
        <v>8</v>
      </c>
      <c r="T695" s="22" t="str">
        <f>VLOOKUP(A695,Labels!$A$5:$I$3497,9)</f>
        <v>Becoming Loyal</v>
      </c>
    </row>
    <row r="696" spans="1:20" s="22" customFormat="1" ht="15.75" customHeight="1" x14ac:dyDescent="0.25">
      <c r="A696" s="23">
        <v>695</v>
      </c>
      <c r="B696" s="24" t="s">
        <v>1549</v>
      </c>
      <c r="C696" s="24" t="s">
        <v>1550</v>
      </c>
      <c r="D696" s="24" t="s">
        <v>48</v>
      </c>
      <c r="E696" s="23">
        <v>36</v>
      </c>
      <c r="F696" s="25">
        <v>28459</v>
      </c>
      <c r="G696" s="23">
        <f t="shared" ca="1" si="52"/>
        <v>43.377570443302901</v>
      </c>
      <c r="H696" s="23" t="str">
        <f t="shared" ca="1" si="53"/>
        <v>41-50</v>
      </c>
      <c r="I696" s="24" t="s">
        <v>1163</v>
      </c>
      <c r="J696" s="24" t="s">
        <v>42</v>
      </c>
      <c r="K696" s="24" t="s">
        <v>66</v>
      </c>
      <c r="L696" s="24" t="s">
        <v>44</v>
      </c>
      <c r="M696" s="24" t="s">
        <v>57</v>
      </c>
      <c r="N696" s="23">
        <v>11</v>
      </c>
      <c r="O696" s="22" t="str">
        <f>VLOOKUP(A696,[1]CustomerAddress!$A$1:$F$3997,2)</f>
        <v>02 Bartelt Center</v>
      </c>
      <c r="P696" s="22">
        <f>VLOOKUP(A696,[1]CustomerAddress!$A$1:$F$3997,3)</f>
        <v>2745</v>
      </c>
      <c r="Q696" s="22" t="str">
        <f>VLOOKUP(A696,[1]CustomerAddress!$A$1:$F$3997,4)</f>
        <v>NSW</v>
      </c>
      <c r="R696" s="22" t="str">
        <f>VLOOKUP(A696,[1]CustomerAddress!$A$1:$F$3997,5)</f>
        <v>Australia</v>
      </c>
      <c r="S696" s="22">
        <f>VLOOKUP(A696,[1]CustomerAddress!$A$1:$F$3997,6)</f>
        <v>8</v>
      </c>
      <c r="T696" s="22" t="str">
        <f>VLOOKUP(A696,Labels!$A$5:$I$3497,9)</f>
        <v>Platinum Customer</v>
      </c>
    </row>
    <row r="697" spans="1:20" s="22" customFormat="1" ht="15.75" customHeight="1" x14ac:dyDescent="0.25">
      <c r="A697" s="23">
        <v>696</v>
      </c>
      <c r="B697" s="24" t="s">
        <v>260</v>
      </c>
      <c r="C697" s="24" t="s">
        <v>1551</v>
      </c>
      <c r="D697" s="24" t="s">
        <v>48</v>
      </c>
      <c r="E697" s="23">
        <v>57</v>
      </c>
      <c r="F697" s="25">
        <v>24144</v>
      </c>
      <c r="G697" s="23">
        <f t="shared" ca="1" si="52"/>
        <v>55.199488251522077</v>
      </c>
      <c r="H697" s="23" t="str">
        <f t="shared" ca="1" si="53"/>
        <v>51-60</v>
      </c>
      <c r="I697" s="24" t="s">
        <v>540</v>
      </c>
      <c r="J697" s="24" t="s">
        <v>61</v>
      </c>
      <c r="K697" s="24" t="s">
        <v>62</v>
      </c>
      <c r="L697" s="24" t="s">
        <v>44</v>
      </c>
      <c r="M697" s="24" t="s">
        <v>45</v>
      </c>
      <c r="N697" s="23">
        <v>6</v>
      </c>
      <c r="O697" s="22" t="str">
        <f>VLOOKUP(A697,[1]CustomerAddress!$A$1:$F$3997,2)</f>
        <v>0650 Sachs Circle</v>
      </c>
      <c r="P697" s="22">
        <f>VLOOKUP(A697,[1]CustomerAddress!$A$1:$F$3997,3)</f>
        <v>2769</v>
      </c>
      <c r="Q697" s="22" t="str">
        <f>VLOOKUP(A697,[1]CustomerAddress!$A$1:$F$3997,4)</f>
        <v>NSW</v>
      </c>
      <c r="R697" s="22" t="str">
        <f>VLOOKUP(A697,[1]CustomerAddress!$A$1:$F$3997,5)</f>
        <v>Australia</v>
      </c>
      <c r="S697" s="22">
        <f>VLOOKUP(A697,[1]CustomerAddress!$A$1:$F$3997,6)</f>
        <v>10</v>
      </c>
      <c r="T697" s="22" t="str">
        <f>VLOOKUP(A697,Labels!$A$5:$I$3497,9)</f>
        <v>Potential Customer</v>
      </c>
    </row>
    <row r="698" spans="1:20" s="22" customFormat="1" ht="15.75" customHeight="1" x14ac:dyDescent="0.25">
      <c r="A698" s="23">
        <v>697</v>
      </c>
      <c r="B698" s="24" t="s">
        <v>1552</v>
      </c>
      <c r="C698" s="24" t="s">
        <v>1553</v>
      </c>
      <c r="D698" s="24" t="s">
        <v>48</v>
      </c>
      <c r="E698" s="23">
        <v>25</v>
      </c>
      <c r="F698" s="25">
        <v>31745</v>
      </c>
      <c r="G698" s="23">
        <f t="shared" ca="1" si="52"/>
        <v>34.374830717275501</v>
      </c>
      <c r="H698" s="23" t="str">
        <f t="shared" ca="1" si="53"/>
        <v>31-40</v>
      </c>
      <c r="I698" s="24" t="s">
        <v>799</v>
      </c>
      <c r="J698" s="24" t="s">
        <v>164</v>
      </c>
      <c r="K698" s="24" t="s">
        <v>43</v>
      </c>
      <c r="L698" s="24" t="s">
        <v>44</v>
      </c>
      <c r="M698" s="24" t="s">
        <v>57</v>
      </c>
      <c r="N698" s="23">
        <v>10</v>
      </c>
      <c r="O698" s="22" t="str">
        <f>VLOOKUP(A698,[1]CustomerAddress!$A$1:$F$3997,2)</f>
        <v>16420 Veith Crossing</v>
      </c>
      <c r="P698" s="22">
        <f>VLOOKUP(A698,[1]CustomerAddress!$A$1:$F$3997,3)</f>
        <v>4214</v>
      </c>
      <c r="Q698" s="22" t="str">
        <f>VLOOKUP(A698,[1]CustomerAddress!$A$1:$F$3997,4)</f>
        <v>QLD</v>
      </c>
      <c r="R698" s="22" t="str">
        <f>VLOOKUP(A698,[1]CustomerAddress!$A$1:$F$3997,5)</f>
        <v>Australia</v>
      </c>
      <c r="S698" s="22">
        <f>VLOOKUP(A698,[1]CustomerAddress!$A$1:$F$3997,6)</f>
        <v>7</v>
      </c>
      <c r="T698" s="22" t="str">
        <f>VLOOKUP(A698,Labels!$A$5:$I$3497,9)</f>
        <v>Recent Customer</v>
      </c>
    </row>
    <row r="699" spans="1:20" s="22" customFormat="1" ht="15.75" customHeight="1" x14ac:dyDescent="0.25">
      <c r="A699" s="23">
        <v>698</v>
      </c>
      <c r="B699" s="24" t="s">
        <v>1554</v>
      </c>
      <c r="C699" s="24" t="s">
        <v>1555</v>
      </c>
      <c r="D699" s="24" t="s">
        <v>40</v>
      </c>
      <c r="E699" s="23">
        <v>90</v>
      </c>
      <c r="F699" s="25">
        <v>35266</v>
      </c>
      <c r="G699" s="23">
        <f t="shared" ca="1" si="52"/>
        <v>24.728255374809748</v>
      </c>
      <c r="H699" s="23" t="str">
        <f t="shared" ca="1" si="53"/>
        <v>21-30</v>
      </c>
      <c r="I699" s="24" t="s">
        <v>847</v>
      </c>
      <c r="J699" s="24" t="s">
        <v>84</v>
      </c>
      <c r="K699" s="24" t="s">
        <v>66</v>
      </c>
      <c r="L699" s="24" t="s">
        <v>44</v>
      </c>
      <c r="M699" s="24" t="s">
        <v>45</v>
      </c>
      <c r="N699" s="23">
        <v>1</v>
      </c>
      <c r="O699" s="22" t="str">
        <f>VLOOKUP(A699,[1]CustomerAddress!$A$1:$F$3997,2)</f>
        <v>81310 Charing Cross Plaza</v>
      </c>
      <c r="P699" s="22">
        <f>VLOOKUP(A699,[1]CustomerAddress!$A$1:$F$3997,3)</f>
        <v>3805</v>
      </c>
      <c r="Q699" s="22" t="str">
        <f>VLOOKUP(A699,[1]CustomerAddress!$A$1:$F$3997,4)</f>
        <v>VIC</v>
      </c>
      <c r="R699" s="22" t="str">
        <f>VLOOKUP(A699,[1]CustomerAddress!$A$1:$F$3997,5)</f>
        <v>Australia</v>
      </c>
      <c r="S699" s="22">
        <f>VLOOKUP(A699,[1]CustomerAddress!$A$1:$F$3997,6)</f>
        <v>7</v>
      </c>
      <c r="T699" s="22" t="str">
        <f>VLOOKUP(A699,Labels!$A$5:$I$3497,9)</f>
        <v>Almost Lost Customer</v>
      </c>
    </row>
    <row r="700" spans="1:20" s="22" customFormat="1" ht="15.75" customHeight="1" x14ac:dyDescent="0.25">
      <c r="A700" s="23">
        <v>699</v>
      </c>
      <c r="B700" s="24" t="s">
        <v>1556</v>
      </c>
      <c r="C700" s="24" t="s">
        <v>1557</v>
      </c>
      <c r="D700" s="24" t="s">
        <v>40</v>
      </c>
      <c r="E700" s="23">
        <v>16</v>
      </c>
      <c r="F700" s="25">
        <v>26515</v>
      </c>
      <c r="G700" s="23">
        <f t="shared" ca="1" si="52"/>
        <v>48.703597840563177</v>
      </c>
      <c r="H700" s="23" t="str">
        <f t="shared" ca="1" si="53"/>
        <v>41-50</v>
      </c>
      <c r="I700" s="24" t="s">
        <v>826</v>
      </c>
      <c r="J700" s="24" t="s">
        <v>56</v>
      </c>
      <c r="K700" s="24" t="s">
        <v>62</v>
      </c>
      <c r="L700" s="24" t="s">
        <v>44</v>
      </c>
      <c r="M700" s="24" t="s">
        <v>45</v>
      </c>
      <c r="N700" s="23">
        <v>16</v>
      </c>
      <c r="O700" s="22" t="str">
        <f>VLOOKUP(A700,[1]CustomerAddress!$A$1:$F$3997,2)</f>
        <v>37430 Merrick Center</v>
      </c>
      <c r="P700" s="22">
        <f>VLOOKUP(A700,[1]CustomerAddress!$A$1:$F$3997,3)</f>
        <v>2770</v>
      </c>
      <c r="Q700" s="22" t="str">
        <f>VLOOKUP(A700,[1]CustomerAddress!$A$1:$F$3997,4)</f>
        <v>NSW</v>
      </c>
      <c r="R700" s="22" t="str">
        <f>VLOOKUP(A700,[1]CustomerAddress!$A$1:$F$3997,5)</f>
        <v>Australia</v>
      </c>
      <c r="S700" s="22">
        <f>VLOOKUP(A700,[1]CustomerAddress!$A$1:$F$3997,6)</f>
        <v>6</v>
      </c>
      <c r="T700" s="22" t="str">
        <f>VLOOKUP(A700,Labels!$A$5:$I$3497,9)</f>
        <v>Almost Lost Customer</v>
      </c>
    </row>
    <row r="701" spans="1:20" s="22" customFormat="1" ht="15.75" customHeight="1" x14ac:dyDescent="0.25">
      <c r="A701" s="23">
        <v>700</v>
      </c>
      <c r="B701" s="24" t="s">
        <v>1558</v>
      </c>
      <c r="C701" s="24" t="s">
        <v>313</v>
      </c>
      <c r="D701" s="24" t="s">
        <v>48</v>
      </c>
      <c r="E701" s="23">
        <v>67</v>
      </c>
      <c r="F701" s="25">
        <v>32924</v>
      </c>
      <c r="G701" s="23">
        <f t="shared" ca="1" si="52"/>
        <v>31.144693730974133</v>
      </c>
      <c r="H701" s="23" t="str">
        <f t="shared" ca="1" si="53"/>
        <v>31-40</v>
      </c>
      <c r="J701" s="24" t="s">
        <v>50</v>
      </c>
      <c r="K701" s="24" t="s">
        <v>43</v>
      </c>
      <c r="L701" s="24" t="s">
        <v>44</v>
      </c>
      <c r="M701" s="24" t="s">
        <v>57</v>
      </c>
      <c r="N701" s="23">
        <v>4</v>
      </c>
      <c r="O701" s="22" t="str">
        <f>VLOOKUP(A701,[1]CustomerAddress!$A$1:$F$3997,2)</f>
        <v>6046 Sheridan Way</v>
      </c>
      <c r="P701" s="22">
        <f>VLOOKUP(A701,[1]CustomerAddress!$A$1:$F$3997,3)</f>
        <v>2322</v>
      </c>
      <c r="Q701" s="22" t="str">
        <f>VLOOKUP(A701,[1]CustomerAddress!$A$1:$F$3997,4)</f>
        <v>NSW</v>
      </c>
      <c r="R701" s="22" t="str">
        <f>VLOOKUP(A701,[1]CustomerAddress!$A$1:$F$3997,5)</f>
        <v>Australia</v>
      </c>
      <c r="S701" s="22">
        <f>VLOOKUP(A701,[1]CustomerAddress!$A$1:$F$3997,6)</f>
        <v>3</v>
      </c>
      <c r="T701" s="22" t="str">
        <f>VLOOKUP(A701,Labels!$A$5:$I$3497,9)</f>
        <v>Almost Lost Customer</v>
      </c>
    </row>
    <row r="702" spans="1:20" s="22" customFormat="1" ht="15.75" customHeight="1" x14ac:dyDescent="0.25">
      <c r="A702" s="23">
        <v>701</v>
      </c>
      <c r="B702" s="24" t="s">
        <v>1559</v>
      </c>
      <c r="C702" s="24" t="s">
        <v>1560</v>
      </c>
      <c r="D702" s="24" t="s">
        <v>48</v>
      </c>
      <c r="E702" s="23">
        <v>18</v>
      </c>
      <c r="F702" s="25">
        <v>20576</v>
      </c>
      <c r="G702" s="23">
        <f t="shared" ca="1" si="52"/>
        <v>64.974830717275509</v>
      </c>
      <c r="H702" s="23" t="str">
        <f t="shared" ca="1" si="53"/>
        <v>61-70</v>
      </c>
      <c r="I702" s="24" t="s">
        <v>170</v>
      </c>
      <c r="J702" s="24" t="s">
        <v>42</v>
      </c>
      <c r="K702" s="24" t="s">
        <v>43</v>
      </c>
      <c r="L702" s="24" t="s">
        <v>44</v>
      </c>
      <c r="M702" s="24" t="s">
        <v>45</v>
      </c>
      <c r="N702" s="23">
        <v>8</v>
      </c>
      <c r="O702" s="22" t="str">
        <f>VLOOKUP(A702,[1]CustomerAddress!$A$1:$F$3997,2)</f>
        <v>537 Packers Street</v>
      </c>
      <c r="P702" s="22">
        <f>VLOOKUP(A702,[1]CustomerAddress!$A$1:$F$3997,3)</f>
        <v>4562</v>
      </c>
      <c r="Q702" s="22" t="str">
        <f>VLOOKUP(A702,[1]CustomerAddress!$A$1:$F$3997,4)</f>
        <v>QLD</v>
      </c>
      <c r="R702" s="22" t="str">
        <f>VLOOKUP(A702,[1]CustomerAddress!$A$1:$F$3997,5)</f>
        <v>Australia</v>
      </c>
      <c r="S702" s="22">
        <f>VLOOKUP(A702,[1]CustomerAddress!$A$1:$F$3997,6)</f>
        <v>5</v>
      </c>
      <c r="T702" s="22" t="str">
        <f>VLOOKUP(A702,Labels!$A$5:$I$3497,9)</f>
        <v>Late Bloomer</v>
      </c>
    </row>
    <row r="703" spans="1:20" s="22" customFormat="1" ht="15.75" customHeight="1" x14ac:dyDescent="0.25">
      <c r="A703" s="23">
        <v>702</v>
      </c>
      <c r="B703" s="24" t="s">
        <v>1561</v>
      </c>
      <c r="C703" s="24" t="s">
        <v>1562</v>
      </c>
      <c r="D703" s="24" t="s">
        <v>40</v>
      </c>
      <c r="E703" s="23">
        <v>72</v>
      </c>
      <c r="F703" s="25">
        <v>21955</v>
      </c>
      <c r="G703" s="23">
        <f t="shared" ca="1" si="52"/>
        <v>61.196748525494677</v>
      </c>
      <c r="H703" s="23" t="str">
        <f t="shared" ca="1" si="53"/>
        <v>61-70</v>
      </c>
      <c r="I703" s="24" t="s">
        <v>1066</v>
      </c>
      <c r="J703" s="24" t="s">
        <v>61</v>
      </c>
      <c r="K703" s="24" t="s">
        <v>43</v>
      </c>
      <c r="L703" s="24" t="s">
        <v>44</v>
      </c>
      <c r="M703" s="24" t="s">
        <v>57</v>
      </c>
      <c r="N703" s="23">
        <v>8</v>
      </c>
      <c r="O703" s="22" t="str">
        <f>VLOOKUP(A703,[1]CustomerAddress!$A$1:$F$3997,2)</f>
        <v>6 Briar Crest Court</v>
      </c>
      <c r="P703" s="22">
        <f>VLOOKUP(A703,[1]CustomerAddress!$A$1:$F$3997,3)</f>
        <v>2117</v>
      </c>
      <c r="Q703" s="22" t="str">
        <f>VLOOKUP(A703,[1]CustomerAddress!$A$1:$F$3997,4)</f>
        <v>NSW</v>
      </c>
      <c r="R703" s="22" t="str">
        <f>VLOOKUP(A703,[1]CustomerAddress!$A$1:$F$3997,5)</f>
        <v>Australia</v>
      </c>
      <c r="S703" s="22">
        <f>VLOOKUP(A703,[1]CustomerAddress!$A$1:$F$3997,6)</f>
        <v>12</v>
      </c>
      <c r="T703" s="22" t="str">
        <f>VLOOKUP(A703,Labels!$A$5:$I$3497,9)</f>
        <v>High Risk Customer</v>
      </c>
    </row>
    <row r="704" spans="1:20" s="22" customFormat="1" ht="15.75" customHeight="1" x14ac:dyDescent="0.25">
      <c r="A704" s="23">
        <v>703</v>
      </c>
      <c r="B704" s="24" t="s">
        <v>1563</v>
      </c>
      <c r="D704" s="24" t="s">
        <v>40</v>
      </c>
      <c r="E704" s="23">
        <v>66</v>
      </c>
      <c r="F704" s="25">
        <v>24411</v>
      </c>
      <c r="G704" s="23">
        <f t="shared" ca="1" si="52"/>
        <v>54.467981402207009</v>
      </c>
      <c r="H704" s="23" t="str">
        <f t="shared" ca="1" si="53"/>
        <v>51-60</v>
      </c>
      <c r="J704" s="24" t="s">
        <v>54</v>
      </c>
      <c r="K704" s="24" t="s">
        <v>43</v>
      </c>
      <c r="L704" s="24" t="s">
        <v>44</v>
      </c>
      <c r="M704" s="24" t="s">
        <v>57</v>
      </c>
      <c r="N704" s="23">
        <v>15</v>
      </c>
      <c r="O704" s="22" t="str">
        <f>VLOOKUP(A704,[1]CustomerAddress!$A$1:$F$3997,2)</f>
        <v>4 Lillian Plaza</v>
      </c>
      <c r="P704" s="22">
        <f>VLOOKUP(A704,[1]CustomerAddress!$A$1:$F$3997,3)</f>
        <v>2283</v>
      </c>
      <c r="Q704" s="22" t="str">
        <f>VLOOKUP(A704,[1]CustomerAddress!$A$1:$F$3997,4)</f>
        <v>NSW</v>
      </c>
      <c r="R704" s="22" t="str">
        <f>VLOOKUP(A704,[1]CustomerAddress!$A$1:$F$3997,5)</f>
        <v>Australia</v>
      </c>
      <c r="S704" s="22">
        <f>VLOOKUP(A704,[1]CustomerAddress!$A$1:$F$3997,6)</f>
        <v>6</v>
      </c>
      <c r="T704" s="22" t="str">
        <f>VLOOKUP(A704,Labels!$A$5:$I$3497,9)</f>
        <v>Becoming Loyal</v>
      </c>
    </row>
    <row r="705" spans="1:20" s="22" customFormat="1" ht="15.75" customHeight="1" x14ac:dyDescent="0.25">
      <c r="A705" s="23">
        <v>704</v>
      </c>
      <c r="B705" s="24" t="s">
        <v>1564</v>
      </c>
      <c r="C705" s="24" t="s">
        <v>1565</v>
      </c>
      <c r="D705" s="24" t="s">
        <v>40</v>
      </c>
      <c r="E705" s="23">
        <v>49</v>
      </c>
      <c r="F705" s="25">
        <v>36137</v>
      </c>
      <c r="G705" s="23">
        <f t="shared" ca="1" si="52"/>
        <v>22.341954004946736</v>
      </c>
      <c r="H705" s="23" t="str">
        <f t="shared" ca="1" si="53"/>
        <v>21-30</v>
      </c>
      <c r="I705" s="24" t="s">
        <v>127</v>
      </c>
      <c r="J705" s="24" t="s">
        <v>42</v>
      </c>
      <c r="K705" s="24" t="s">
        <v>43</v>
      </c>
      <c r="L705" s="24" t="s">
        <v>44</v>
      </c>
      <c r="M705" s="24" t="s">
        <v>57</v>
      </c>
      <c r="N705" s="23">
        <v>4</v>
      </c>
      <c r="O705" s="22" t="str">
        <f>VLOOKUP(A705,[1]CustomerAddress!$A$1:$F$3997,2)</f>
        <v>70836 Colorado Plaza</v>
      </c>
      <c r="P705" s="22">
        <f>VLOOKUP(A705,[1]CustomerAddress!$A$1:$F$3997,3)</f>
        <v>2571</v>
      </c>
      <c r="Q705" s="22" t="str">
        <f>VLOOKUP(A705,[1]CustomerAddress!$A$1:$F$3997,4)</f>
        <v>NSW</v>
      </c>
      <c r="R705" s="22" t="str">
        <f>VLOOKUP(A705,[1]CustomerAddress!$A$1:$F$3997,5)</f>
        <v>Australia</v>
      </c>
      <c r="S705" s="22">
        <f>VLOOKUP(A705,[1]CustomerAddress!$A$1:$F$3997,6)</f>
        <v>11</v>
      </c>
      <c r="T705" s="22" t="str">
        <f>VLOOKUP(A705,Labels!$A$5:$I$3497,9)</f>
        <v>Very Loyal</v>
      </c>
    </row>
    <row r="706" spans="1:20" s="22" customFormat="1" ht="15.75" customHeight="1" x14ac:dyDescent="0.25">
      <c r="A706" s="23">
        <v>705</v>
      </c>
      <c r="B706" s="24" t="s">
        <v>1566</v>
      </c>
      <c r="C706" s="24" t="s">
        <v>1567</v>
      </c>
      <c r="D706" s="24" t="s">
        <v>48</v>
      </c>
      <c r="E706" s="23">
        <v>48</v>
      </c>
      <c r="F706" s="25">
        <v>23392</v>
      </c>
      <c r="G706" s="23">
        <f t="shared" ca="1" si="52"/>
        <v>57.25976222412482</v>
      </c>
      <c r="H706" s="23" t="str">
        <f t="shared" ca="1" si="53"/>
        <v>51-60</v>
      </c>
      <c r="I706" s="24" t="s">
        <v>420</v>
      </c>
      <c r="J706" s="24" t="s">
        <v>65</v>
      </c>
      <c r="K706" s="24" t="s">
        <v>66</v>
      </c>
      <c r="L706" s="24" t="s">
        <v>44</v>
      </c>
      <c r="M706" s="24" t="s">
        <v>57</v>
      </c>
      <c r="N706" s="23">
        <v>14</v>
      </c>
      <c r="O706" s="22" t="str">
        <f>VLOOKUP(A706,[1]CustomerAddress!$A$1:$F$3997,2)</f>
        <v>15 Emmet Street</v>
      </c>
      <c r="P706" s="22">
        <f>VLOOKUP(A706,[1]CustomerAddress!$A$1:$F$3997,3)</f>
        <v>2233</v>
      </c>
      <c r="Q706" s="22" t="str">
        <f>VLOOKUP(A706,[1]CustomerAddress!$A$1:$F$3997,4)</f>
        <v>NSW</v>
      </c>
      <c r="R706" s="22" t="str">
        <f>VLOOKUP(A706,[1]CustomerAddress!$A$1:$F$3997,5)</f>
        <v>Australia</v>
      </c>
      <c r="S706" s="22">
        <f>VLOOKUP(A706,[1]CustomerAddress!$A$1:$F$3997,6)</f>
        <v>10</v>
      </c>
      <c r="T706" s="22" t="str">
        <f>VLOOKUP(A706,Labels!$A$5:$I$3497,9)</f>
        <v>Becoming Loyal</v>
      </c>
    </row>
    <row r="707" spans="1:20" s="22" customFormat="1" ht="15.75" customHeight="1" x14ac:dyDescent="0.25">
      <c r="A707" s="23">
        <v>706</v>
      </c>
      <c r="B707" s="24" t="s">
        <v>277</v>
      </c>
      <c r="C707" s="24" t="s">
        <v>1568</v>
      </c>
      <c r="D707" s="24" t="s">
        <v>48</v>
      </c>
      <c r="E707" s="23">
        <v>44</v>
      </c>
      <c r="F707" s="25">
        <v>32879</v>
      </c>
      <c r="G707" s="23">
        <f t="shared" ca="1" si="52"/>
        <v>31.26798140220701</v>
      </c>
      <c r="H707" s="23" t="str">
        <f t="shared" ca="1" si="53"/>
        <v>31-40</v>
      </c>
      <c r="I707" s="24" t="s">
        <v>96</v>
      </c>
      <c r="J707" s="24" t="s">
        <v>50</v>
      </c>
      <c r="K707" s="24" t="s">
        <v>66</v>
      </c>
      <c r="L707" s="24" t="s">
        <v>44</v>
      </c>
      <c r="M707" s="24" t="s">
        <v>45</v>
      </c>
      <c r="N707" s="23">
        <v>5</v>
      </c>
      <c r="O707" s="22" t="str">
        <f>VLOOKUP(A707,[1]CustomerAddress!$A$1:$F$3997,2)</f>
        <v>8 Dottie Court</v>
      </c>
      <c r="P707" s="22">
        <f>VLOOKUP(A707,[1]CustomerAddress!$A$1:$F$3997,3)</f>
        <v>3480</v>
      </c>
      <c r="Q707" s="22" t="str">
        <f>VLOOKUP(A707,[1]CustomerAddress!$A$1:$F$3997,4)</f>
        <v>VIC</v>
      </c>
      <c r="R707" s="22" t="str">
        <f>VLOOKUP(A707,[1]CustomerAddress!$A$1:$F$3997,5)</f>
        <v>Australia</v>
      </c>
      <c r="S707" s="22">
        <f>VLOOKUP(A707,[1]CustomerAddress!$A$1:$F$3997,6)</f>
        <v>1</v>
      </c>
      <c r="T707" s="22" t="str">
        <f>VLOOKUP(A707,Labels!$A$5:$I$3497,9)</f>
        <v>Potential Customer</v>
      </c>
    </row>
    <row r="708" spans="1:20" s="22" customFormat="1" ht="15.75" customHeight="1" x14ac:dyDescent="0.25">
      <c r="A708" s="23">
        <v>707</v>
      </c>
      <c r="B708" s="24" t="s">
        <v>1569</v>
      </c>
      <c r="C708" s="24" t="s">
        <v>1570</v>
      </c>
      <c r="D708" s="24" t="s">
        <v>48</v>
      </c>
      <c r="E708" s="23">
        <v>97</v>
      </c>
      <c r="F708" s="25">
        <v>26868</v>
      </c>
      <c r="G708" s="23">
        <f t="shared" ca="1" si="52"/>
        <v>47.736474552891941</v>
      </c>
      <c r="H708" s="23" t="str">
        <f t="shared" ca="1" si="53"/>
        <v>41-50</v>
      </c>
      <c r="I708" s="24" t="s">
        <v>41</v>
      </c>
      <c r="J708" s="24" t="s">
        <v>61</v>
      </c>
      <c r="K708" s="24" t="s">
        <v>43</v>
      </c>
      <c r="L708" s="24" t="s">
        <v>44</v>
      </c>
      <c r="M708" s="24" t="s">
        <v>45</v>
      </c>
      <c r="N708" s="23">
        <v>7</v>
      </c>
      <c r="O708" s="22" t="str">
        <f>VLOOKUP(A708,[1]CustomerAddress!$A$1:$F$3997,2)</f>
        <v>520 Stephen Pass</v>
      </c>
      <c r="P708" s="22">
        <f>VLOOKUP(A708,[1]CustomerAddress!$A$1:$F$3997,3)</f>
        <v>3011</v>
      </c>
      <c r="Q708" s="22" t="str">
        <f>VLOOKUP(A708,[1]CustomerAddress!$A$1:$F$3997,4)</f>
        <v>VIC</v>
      </c>
      <c r="R708" s="22" t="str">
        <f>VLOOKUP(A708,[1]CustomerAddress!$A$1:$F$3997,5)</f>
        <v>Australia</v>
      </c>
      <c r="S708" s="22">
        <f>VLOOKUP(A708,[1]CustomerAddress!$A$1:$F$3997,6)</f>
        <v>9</v>
      </c>
      <c r="T708" s="22" t="str">
        <f>VLOOKUP(A708,Labels!$A$5:$I$3497,9)</f>
        <v>Potential Customer</v>
      </c>
    </row>
    <row r="709" spans="1:20" s="22" customFormat="1" ht="15.75" customHeight="1" x14ac:dyDescent="0.25">
      <c r="A709" s="23">
        <v>708</v>
      </c>
      <c r="B709" s="24" t="s">
        <v>1571</v>
      </c>
      <c r="C709" s="24" t="s">
        <v>1572</v>
      </c>
      <c r="D709" s="24" t="s">
        <v>40</v>
      </c>
      <c r="E709" s="23">
        <v>31</v>
      </c>
      <c r="F709" s="25">
        <v>31823</v>
      </c>
      <c r="G709" s="23">
        <f t="shared" ca="1" si="52"/>
        <v>34.161132087138519</v>
      </c>
      <c r="H709" s="23" t="str">
        <f t="shared" ca="1" si="53"/>
        <v>31-40</v>
      </c>
      <c r="I709" s="24" t="s">
        <v>522</v>
      </c>
      <c r="J709" s="24" t="s">
        <v>56</v>
      </c>
      <c r="K709" s="24" t="s">
        <v>43</v>
      </c>
      <c r="L709" s="24" t="s">
        <v>44</v>
      </c>
      <c r="M709" s="24" t="s">
        <v>45</v>
      </c>
      <c r="N709" s="23">
        <v>10</v>
      </c>
      <c r="O709" s="22" t="str">
        <f>VLOOKUP(A709,[1]CustomerAddress!$A$1:$F$3997,2)</f>
        <v>18939 Upham Hill</v>
      </c>
      <c r="P709" s="22">
        <f>VLOOKUP(A709,[1]CustomerAddress!$A$1:$F$3997,3)</f>
        <v>3551</v>
      </c>
      <c r="Q709" s="22" t="str">
        <f>VLOOKUP(A709,[1]CustomerAddress!$A$1:$F$3997,4)</f>
        <v>VIC</v>
      </c>
      <c r="R709" s="22" t="str">
        <f>VLOOKUP(A709,[1]CustomerAddress!$A$1:$F$3997,5)</f>
        <v>Australia</v>
      </c>
      <c r="S709" s="22">
        <f>VLOOKUP(A709,[1]CustomerAddress!$A$1:$F$3997,6)</f>
        <v>3</v>
      </c>
      <c r="T709" s="22" t="str">
        <f>VLOOKUP(A709,Labels!$A$5:$I$3497,9)</f>
        <v>Evasive Customer</v>
      </c>
    </row>
    <row r="710" spans="1:20" s="22" customFormat="1" ht="15.75" customHeight="1" x14ac:dyDescent="0.25">
      <c r="A710" s="23">
        <v>709</v>
      </c>
      <c r="B710" s="24" t="s">
        <v>1573</v>
      </c>
      <c r="C710" s="24" t="s">
        <v>1574</v>
      </c>
      <c r="D710" s="24" t="s">
        <v>40</v>
      </c>
      <c r="E710" s="23">
        <v>83</v>
      </c>
      <c r="F710" s="25">
        <v>29200</v>
      </c>
      <c r="G710" s="23">
        <f t="shared" ca="1" si="52"/>
        <v>41.347433457001529</v>
      </c>
      <c r="H710" s="23" t="str">
        <f t="shared" ca="1" si="53"/>
        <v>41-50</v>
      </c>
      <c r="I710" s="24" t="s">
        <v>173</v>
      </c>
      <c r="J710" s="24" t="s">
        <v>50</v>
      </c>
      <c r="K710" s="24" t="s">
        <v>43</v>
      </c>
      <c r="L710" s="24" t="s">
        <v>44</v>
      </c>
      <c r="M710" s="24" t="s">
        <v>45</v>
      </c>
      <c r="N710" s="23">
        <v>5</v>
      </c>
      <c r="O710" s="22" t="str">
        <f>VLOOKUP(A710,[1]CustomerAddress!$A$1:$F$3997,2)</f>
        <v>4222 Porter Lane</v>
      </c>
      <c r="P710" s="22">
        <f>VLOOKUP(A710,[1]CustomerAddress!$A$1:$F$3997,3)</f>
        <v>3136</v>
      </c>
      <c r="Q710" s="22" t="str">
        <f>VLOOKUP(A710,[1]CustomerAddress!$A$1:$F$3997,4)</f>
        <v>VIC</v>
      </c>
      <c r="R710" s="22" t="str">
        <f>VLOOKUP(A710,[1]CustomerAddress!$A$1:$F$3997,5)</f>
        <v>Australia</v>
      </c>
      <c r="S710" s="22">
        <f>VLOOKUP(A710,[1]CustomerAddress!$A$1:$F$3997,6)</f>
        <v>9</v>
      </c>
      <c r="T710" s="22" t="str">
        <f>VLOOKUP(A710,Labels!$A$5:$I$3497,9)</f>
        <v>Evasive Customer</v>
      </c>
    </row>
    <row r="711" spans="1:20" s="22" customFormat="1" ht="15.75" customHeight="1" x14ac:dyDescent="0.25">
      <c r="A711" s="23">
        <v>710</v>
      </c>
      <c r="B711" s="24" t="s">
        <v>1575</v>
      </c>
      <c r="C711" s="24" t="s">
        <v>1576</v>
      </c>
      <c r="D711" s="24" t="s">
        <v>48</v>
      </c>
      <c r="E711" s="23">
        <v>76</v>
      </c>
      <c r="F711" s="25">
        <v>25628</v>
      </c>
      <c r="G711" s="23">
        <f t="shared" ca="1" si="52"/>
        <v>51.13373482686454</v>
      </c>
      <c r="H711" s="23" t="str">
        <f t="shared" ca="1" si="53"/>
        <v>51-60</v>
      </c>
      <c r="I711" s="24" t="s">
        <v>688</v>
      </c>
      <c r="J711" s="24" t="s">
        <v>65</v>
      </c>
      <c r="K711" s="24" t="s">
        <v>66</v>
      </c>
      <c r="L711" s="24" t="s">
        <v>44</v>
      </c>
      <c r="M711" s="24" t="s">
        <v>45</v>
      </c>
      <c r="N711" s="23">
        <v>13</v>
      </c>
      <c r="O711" s="22" t="str">
        <f>VLOOKUP(A711,[1]CustomerAddress!$A$1:$F$3997,2)</f>
        <v>1721 Nobel Junction</v>
      </c>
      <c r="P711" s="22">
        <f>VLOOKUP(A711,[1]CustomerAddress!$A$1:$F$3997,3)</f>
        <v>2753</v>
      </c>
      <c r="Q711" s="22" t="str">
        <f>VLOOKUP(A711,[1]CustomerAddress!$A$1:$F$3997,4)</f>
        <v>NSW</v>
      </c>
      <c r="R711" s="22" t="str">
        <f>VLOOKUP(A711,[1]CustomerAddress!$A$1:$F$3997,5)</f>
        <v>Australia</v>
      </c>
      <c r="S711" s="22">
        <f>VLOOKUP(A711,[1]CustomerAddress!$A$1:$F$3997,6)</f>
        <v>8</v>
      </c>
      <c r="T711" s="22" t="str">
        <f>VLOOKUP(A711,Labels!$A$5:$I$3497,9)</f>
        <v>Potential Customer</v>
      </c>
    </row>
    <row r="712" spans="1:20" s="22" customFormat="1" ht="15.75" customHeight="1" x14ac:dyDescent="0.25">
      <c r="A712" s="23">
        <v>711</v>
      </c>
      <c r="B712" s="24" t="s">
        <v>1577</v>
      </c>
      <c r="C712" s="24" t="s">
        <v>1578</v>
      </c>
      <c r="D712" s="24" t="s">
        <v>40</v>
      </c>
      <c r="E712" s="23">
        <v>60</v>
      </c>
      <c r="F712" s="25">
        <v>26361</v>
      </c>
      <c r="G712" s="23">
        <f t="shared" ca="1" si="52"/>
        <v>49.125515648782354</v>
      </c>
      <c r="H712" s="23" t="str">
        <f t="shared" ca="1" si="53"/>
        <v>41-50</v>
      </c>
      <c r="J712" s="24" t="s">
        <v>61</v>
      </c>
      <c r="K712" s="24" t="s">
        <v>62</v>
      </c>
      <c r="L712" s="24" t="s">
        <v>44</v>
      </c>
      <c r="M712" s="24" t="s">
        <v>57</v>
      </c>
      <c r="N712" s="23">
        <v>7</v>
      </c>
      <c r="O712" s="22" t="str">
        <f>VLOOKUP(A712,[1]CustomerAddress!$A$1:$F$3997,2)</f>
        <v>30550 Pierstorff Lane</v>
      </c>
      <c r="P712" s="22">
        <f>VLOOKUP(A712,[1]CustomerAddress!$A$1:$F$3997,3)</f>
        <v>3093</v>
      </c>
      <c r="Q712" s="22" t="str">
        <f>VLOOKUP(A712,[1]CustomerAddress!$A$1:$F$3997,4)</f>
        <v>VIC</v>
      </c>
      <c r="R712" s="22" t="str">
        <f>VLOOKUP(A712,[1]CustomerAddress!$A$1:$F$3997,5)</f>
        <v>Australia</v>
      </c>
      <c r="S712" s="22">
        <f>VLOOKUP(A712,[1]CustomerAddress!$A$1:$F$3997,6)</f>
        <v>7</v>
      </c>
      <c r="T712" s="22" t="str">
        <f>VLOOKUP(A712,Labels!$A$5:$I$3497,9)</f>
        <v>High Risk Customer</v>
      </c>
    </row>
    <row r="713" spans="1:20" s="22" customFormat="1" ht="15.75" customHeight="1" x14ac:dyDescent="0.25">
      <c r="A713" s="23">
        <v>712</v>
      </c>
      <c r="B713" s="24" t="s">
        <v>1579</v>
      </c>
      <c r="C713" s="24" t="s">
        <v>1580</v>
      </c>
      <c r="D713" s="24" t="s">
        <v>40</v>
      </c>
      <c r="E713" s="23">
        <v>22</v>
      </c>
      <c r="F713" s="25">
        <v>22421</v>
      </c>
      <c r="G713" s="23">
        <f t="shared" ca="1" si="52"/>
        <v>59.920036196727558</v>
      </c>
      <c r="H713" s="23" t="str">
        <f t="shared" ca="1" si="53"/>
        <v>51-60</v>
      </c>
      <c r="J713" s="24" t="s">
        <v>56</v>
      </c>
      <c r="K713" s="24" t="s">
        <v>43</v>
      </c>
      <c r="L713" s="24" t="s">
        <v>44</v>
      </c>
      <c r="M713" s="24" t="s">
        <v>57</v>
      </c>
      <c r="N713" s="23">
        <v>14</v>
      </c>
      <c r="O713" s="22" t="str">
        <f>VLOOKUP(A713,[1]CustomerAddress!$A$1:$F$3997,2)</f>
        <v>6 Morning Drive</v>
      </c>
      <c r="P713" s="22">
        <f>VLOOKUP(A713,[1]CustomerAddress!$A$1:$F$3997,3)</f>
        <v>2232</v>
      </c>
      <c r="Q713" s="22" t="str">
        <f>VLOOKUP(A713,[1]CustomerAddress!$A$1:$F$3997,4)</f>
        <v>NSW</v>
      </c>
      <c r="R713" s="22" t="str">
        <f>VLOOKUP(A713,[1]CustomerAddress!$A$1:$F$3997,5)</f>
        <v>Australia</v>
      </c>
      <c r="S713" s="22">
        <f>VLOOKUP(A713,[1]CustomerAddress!$A$1:$F$3997,6)</f>
        <v>9</v>
      </c>
      <c r="T713" s="22" t="str">
        <f>VLOOKUP(A713,Labels!$A$5:$I$3497,9)</f>
        <v>Losing Customer</v>
      </c>
    </row>
    <row r="714" spans="1:20" s="22" customFormat="1" ht="15.75" customHeight="1" x14ac:dyDescent="0.25">
      <c r="A714" s="23">
        <v>713</v>
      </c>
      <c r="B714" s="24" t="s">
        <v>562</v>
      </c>
      <c r="C714" s="24" t="s">
        <v>1581</v>
      </c>
      <c r="D714" s="24" t="s">
        <v>40</v>
      </c>
      <c r="E714" s="23">
        <v>34</v>
      </c>
      <c r="F714" s="25">
        <v>34603</v>
      </c>
      <c r="G714" s="23">
        <f t="shared" ca="1" si="52"/>
        <v>26.544693730974132</v>
      </c>
      <c r="H714" s="23" t="str">
        <f t="shared" ca="1" si="53"/>
        <v>21-30</v>
      </c>
      <c r="I714" s="24" t="s">
        <v>1066</v>
      </c>
      <c r="J714" s="24" t="s">
        <v>61</v>
      </c>
      <c r="K714" s="24" t="s">
        <v>43</v>
      </c>
      <c r="L714" s="24" t="s">
        <v>44</v>
      </c>
      <c r="M714" s="24" t="s">
        <v>45</v>
      </c>
      <c r="N714" s="23">
        <v>4</v>
      </c>
      <c r="O714" s="22" t="str">
        <f>VLOOKUP(A714,[1]CustomerAddress!$A$1:$F$3997,2)</f>
        <v>646 Mariners Cove Place</v>
      </c>
      <c r="P714" s="22">
        <f>VLOOKUP(A714,[1]CustomerAddress!$A$1:$F$3997,3)</f>
        <v>3023</v>
      </c>
      <c r="Q714" s="22" t="str">
        <f>VLOOKUP(A714,[1]CustomerAddress!$A$1:$F$3997,4)</f>
        <v>VIC</v>
      </c>
      <c r="R714" s="22" t="str">
        <f>VLOOKUP(A714,[1]CustomerAddress!$A$1:$F$3997,5)</f>
        <v>Australia</v>
      </c>
      <c r="S714" s="22">
        <f>VLOOKUP(A714,[1]CustomerAddress!$A$1:$F$3997,6)</f>
        <v>6</v>
      </c>
      <c r="T714" s="22" t="str">
        <f>VLOOKUP(A714,Labels!$A$5:$I$3497,9)</f>
        <v>Evasive Customer</v>
      </c>
    </row>
    <row r="715" spans="1:20" s="22" customFormat="1" ht="15.75" customHeight="1" x14ac:dyDescent="0.25">
      <c r="A715" s="23">
        <v>714</v>
      </c>
      <c r="B715" s="24" t="s">
        <v>1582</v>
      </c>
      <c r="C715" s="24" t="s">
        <v>1583</v>
      </c>
      <c r="D715" s="24" t="s">
        <v>48</v>
      </c>
      <c r="E715" s="23">
        <v>12</v>
      </c>
      <c r="F715" s="25">
        <v>23571</v>
      </c>
      <c r="G715" s="23">
        <f t="shared" ca="1" si="52"/>
        <v>56.769351265220706</v>
      </c>
      <c r="H715" s="23" t="str">
        <f t="shared" ca="1" si="53"/>
        <v>51-60</v>
      </c>
      <c r="J715" s="24" t="s">
        <v>84</v>
      </c>
      <c r="K715" s="24" t="s">
        <v>66</v>
      </c>
      <c r="L715" s="24" t="s">
        <v>44</v>
      </c>
      <c r="M715" s="24" t="s">
        <v>45</v>
      </c>
      <c r="N715" s="23">
        <v>15</v>
      </c>
      <c r="O715" s="22" t="str">
        <f>VLOOKUP(A715,[1]CustomerAddress!$A$1:$F$3997,2)</f>
        <v>51 Londonderry Trail</v>
      </c>
      <c r="P715" s="22">
        <f>VLOOKUP(A715,[1]CustomerAddress!$A$1:$F$3997,3)</f>
        <v>2153</v>
      </c>
      <c r="Q715" s="22" t="str">
        <f>VLOOKUP(A715,[1]CustomerAddress!$A$1:$F$3997,4)</f>
        <v>NSW</v>
      </c>
      <c r="R715" s="22" t="str">
        <f>VLOOKUP(A715,[1]CustomerAddress!$A$1:$F$3997,5)</f>
        <v>Australia</v>
      </c>
      <c r="S715" s="22">
        <f>VLOOKUP(A715,[1]CustomerAddress!$A$1:$F$3997,6)</f>
        <v>10</v>
      </c>
      <c r="T715" s="22" t="str">
        <f>VLOOKUP(A715,Labels!$A$5:$I$3497,9)</f>
        <v>Losing Customer</v>
      </c>
    </row>
    <row r="716" spans="1:20" s="22" customFormat="1" ht="15.75" customHeight="1" x14ac:dyDescent="0.25">
      <c r="A716" s="23">
        <v>715</v>
      </c>
      <c r="B716" s="24" t="s">
        <v>1584</v>
      </c>
      <c r="C716" s="24" t="s">
        <v>1585</v>
      </c>
      <c r="D716" s="24" t="s">
        <v>48</v>
      </c>
      <c r="E716" s="23">
        <v>50</v>
      </c>
      <c r="F716" s="25">
        <v>25088</v>
      </c>
      <c r="G716" s="23">
        <f t="shared" ca="1" si="52"/>
        <v>52.613186881659061</v>
      </c>
      <c r="H716" s="23" t="str">
        <f t="shared" ca="1" si="53"/>
        <v>51-60</v>
      </c>
      <c r="I716" s="24" t="s">
        <v>93</v>
      </c>
      <c r="J716" s="24" t="s">
        <v>61</v>
      </c>
      <c r="K716" s="24" t="s">
        <v>43</v>
      </c>
      <c r="L716" s="24" t="s">
        <v>44</v>
      </c>
      <c r="M716" s="24" t="s">
        <v>57</v>
      </c>
      <c r="N716" s="23">
        <v>6</v>
      </c>
      <c r="O716" s="22" t="str">
        <f>VLOOKUP(A716,[1]CustomerAddress!$A$1:$F$3997,2)</f>
        <v>4086 Darwin Terrace</v>
      </c>
      <c r="P716" s="22">
        <f>VLOOKUP(A716,[1]CustomerAddress!$A$1:$F$3997,3)</f>
        <v>2176</v>
      </c>
      <c r="Q716" s="22" t="str">
        <f>VLOOKUP(A716,[1]CustomerAddress!$A$1:$F$3997,4)</f>
        <v>NSW</v>
      </c>
      <c r="R716" s="22" t="str">
        <f>VLOOKUP(A716,[1]CustomerAddress!$A$1:$F$3997,5)</f>
        <v>Australia</v>
      </c>
      <c r="S716" s="22">
        <f>VLOOKUP(A716,[1]CustomerAddress!$A$1:$F$3997,6)</f>
        <v>9</v>
      </c>
      <c r="T716" s="22" t="str">
        <f>VLOOKUP(A716,Labels!$A$5:$I$3497,9)</f>
        <v>Evasive Customer</v>
      </c>
    </row>
    <row r="717" spans="1:20" s="22" customFormat="1" ht="15.75" customHeight="1" x14ac:dyDescent="0.25">
      <c r="A717" s="23">
        <v>716</v>
      </c>
      <c r="B717" s="24" t="s">
        <v>1586</v>
      </c>
      <c r="C717" s="24" t="s">
        <v>1587</v>
      </c>
      <c r="D717" s="24" t="s">
        <v>40</v>
      </c>
      <c r="E717" s="23">
        <v>31</v>
      </c>
      <c r="F717" s="25">
        <v>29168</v>
      </c>
      <c r="G717" s="23">
        <f t="shared" ca="1" si="52"/>
        <v>41.435104689878244</v>
      </c>
      <c r="H717" s="23" t="str">
        <f t="shared" ca="1" si="53"/>
        <v>41-50</v>
      </c>
      <c r="I717" s="24" t="s">
        <v>157</v>
      </c>
      <c r="J717" s="24" t="s">
        <v>42</v>
      </c>
      <c r="K717" s="24" t="s">
        <v>43</v>
      </c>
      <c r="L717" s="24" t="s">
        <v>44</v>
      </c>
      <c r="M717" s="24" t="s">
        <v>57</v>
      </c>
      <c r="N717" s="23">
        <v>11</v>
      </c>
      <c r="O717" s="22" t="str">
        <f>VLOOKUP(A717,[1]CustomerAddress!$A$1:$F$3997,2)</f>
        <v>4033 Hermina Road</v>
      </c>
      <c r="P717" s="22">
        <f>VLOOKUP(A717,[1]CustomerAddress!$A$1:$F$3997,3)</f>
        <v>2304</v>
      </c>
      <c r="Q717" s="22" t="str">
        <f>VLOOKUP(A717,[1]CustomerAddress!$A$1:$F$3997,4)</f>
        <v>NSW</v>
      </c>
      <c r="R717" s="22" t="str">
        <f>VLOOKUP(A717,[1]CustomerAddress!$A$1:$F$3997,5)</f>
        <v>Australia</v>
      </c>
      <c r="S717" s="22">
        <f>VLOOKUP(A717,[1]CustomerAddress!$A$1:$F$3997,6)</f>
        <v>7</v>
      </c>
      <c r="T717" s="22" t="str">
        <f>VLOOKUP(A717,Labels!$A$5:$I$3497,9)</f>
        <v>Becoming Loyal</v>
      </c>
    </row>
    <row r="718" spans="1:20" s="22" customFormat="1" ht="15.75" customHeight="1" x14ac:dyDescent="0.25">
      <c r="A718" s="23">
        <v>717</v>
      </c>
      <c r="B718" s="24" t="s">
        <v>168</v>
      </c>
      <c r="C718" s="24" t="s">
        <v>1588</v>
      </c>
      <c r="D718" s="24" t="s">
        <v>48</v>
      </c>
      <c r="E718" s="23">
        <v>65</v>
      </c>
      <c r="F718" s="25">
        <v>28084</v>
      </c>
      <c r="G718" s="23">
        <f t="shared" ca="1" si="52"/>
        <v>44.404967703576872</v>
      </c>
      <c r="H718" s="23" t="str">
        <f t="shared" ca="1" si="53"/>
        <v>41-50</v>
      </c>
      <c r="I718" s="24" t="s">
        <v>253</v>
      </c>
      <c r="J718" s="24" t="s">
        <v>84</v>
      </c>
      <c r="K718" s="24" t="s">
        <v>43</v>
      </c>
      <c r="L718" s="24" t="s">
        <v>44</v>
      </c>
      <c r="M718" s="24" t="s">
        <v>45</v>
      </c>
      <c r="N718" s="23">
        <v>11</v>
      </c>
      <c r="O718" s="22" t="str">
        <f>VLOOKUP(A718,[1]CustomerAddress!$A$1:$F$3997,2)</f>
        <v>37 Banding Avenue</v>
      </c>
      <c r="P718" s="22">
        <f>VLOOKUP(A718,[1]CustomerAddress!$A$1:$F$3997,3)</f>
        <v>2567</v>
      </c>
      <c r="Q718" s="22" t="str">
        <f>VLOOKUP(A718,[1]CustomerAddress!$A$1:$F$3997,4)</f>
        <v>NSW</v>
      </c>
      <c r="R718" s="22" t="str">
        <f>VLOOKUP(A718,[1]CustomerAddress!$A$1:$F$3997,5)</f>
        <v>Australia</v>
      </c>
      <c r="S718" s="22">
        <f>VLOOKUP(A718,[1]CustomerAddress!$A$1:$F$3997,6)</f>
        <v>9</v>
      </c>
      <c r="T718" s="22" t="str">
        <f>VLOOKUP(A718,Labels!$A$5:$I$3497,9)</f>
        <v>Becoming Loyal</v>
      </c>
    </row>
    <row r="719" spans="1:20" s="22" customFormat="1" ht="15.75" customHeight="1" x14ac:dyDescent="0.25">
      <c r="A719" s="23">
        <v>718</v>
      </c>
      <c r="B719" s="24" t="s">
        <v>1589</v>
      </c>
      <c r="C719" s="24" t="s">
        <v>1590</v>
      </c>
      <c r="D719" s="24" t="s">
        <v>40</v>
      </c>
      <c r="E719" s="23">
        <v>38</v>
      </c>
      <c r="F719" s="25">
        <v>28539</v>
      </c>
      <c r="G719" s="23">
        <f t="shared" ca="1" si="52"/>
        <v>43.158392361111119</v>
      </c>
      <c r="H719" s="23" t="str">
        <f t="shared" ca="1" si="53"/>
        <v>41-50</v>
      </c>
      <c r="I719" s="24" t="s">
        <v>760</v>
      </c>
      <c r="J719" s="24" t="s">
        <v>84</v>
      </c>
      <c r="K719" s="24" t="s">
        <v>43</v>
      </c>
      <c r="L719" s="24" t="s">
        <v>44</v>
      </c>
      <c r="M719" s="24" t="s">
        <v>45</v>
      </c>
      <c r="N719" s="23">
        <v>7</v>
      </c>
      <c r="O719" s="22" t="str">
        <f>VLOOKUP(A719,[1]CustomerAddress!$A$1:$F$3997,2)</f>
        <v>8080 VIC Plaza</v>
      </c>
      <c r="P719" s="22">
        <f>VLOOKUP(A719,[1]CustomerAddress!$A$1:$F$3997,3)</f>
        <v>4217</v>
      </c>
      <c r="Q719" s="22" t="str">
        <f>VLOOKUP(A719,[1]CustomerAddress!$A$1:$F$3997,4)</f>
        <v>QLD</v>
      </c>
      <c r="R719" s="22" t="str">
        <f>VLOOKUP(A719,[1]CustomerAddress!$A$1:$F$3997,5)</f>
        <v>Australia</v>
      </c>
      <c r="S719" s="22">
        <f>VLOOKUP(A719,[1]CustomerAddress!$A$1:$F$3997,6)</f>
        <v>11</v>
      </c>
      <c r="T719" s="22" t="str">
        <f>VLOOKUP(A719,Labels!$A$5:$I$3497,9)</f>
        <v>Potential Customer</v>
      </c>
    </row>
    <row r="720" spans="1:20" s="22" customFormat="1" ht="15.75" customHeight="1" x14ac:dyDescent="0.25">
      <c r="A720" s="23">
        <v>719</v>
      </c>
      <c r="B720" s="24" t="s">
        <v>1591</v>
      </c>
      <c r="C720" s="24" t="s">
        <v>1592</v>
      </c>
      <c r="D720" s="24" t="s">
        <v>48</v>
      </c>
      <c r="E720" s="23">
        <v>2</v>
      </c>
      <c r="F720" s="25">
        <v>19723</v>
      </c>
      <c r="G720" s="23">
        <f t="shared" ca="1" si="52"/>
        <v>67.311817018645371</v>
      </c>
      <c r="H720" s="23" t="str">
        <f t="shared" ca="1" si="53"/>
        <v>61-70</v>
      </c>
      <c r="I720" s="24" t="s">
        <v>49</v>
      </c>
      <c r="J720" s="24" t="s">
        <v>65</v>
      </c>
      <c r="K720" s="24" t="s">
        <v>43</v>
      </c>
      <c r="L720" s="24" t="s">
        <v>44</v>
      </c>
      <c r="M720" s="24" t="s">
        <v>57</v>
      </c>
      <c r="N720" s="23">
        <v>14</v>
      </c>
      <c r="O720" s="22" t="str">
        <f>VLOOKUP(A720,[1]CustomerAddress!$A$1:$F$3997,2)</f>
        <v>14254 Hallows Parkway</v>
      </c>
      <c r="P720" s="22">
        <f>VLOOKUP(A720,[1]CustomerAddress!$A$1:$F$3997,3)</f>
        <v>4615</v>
      </c>
      <c r="Q720" s="22" t="str">
        <f>VLOOKUP(A720,[1]CustomerAddress!$A$1:$F$3997,4)</f>
        <v>QLD</v>
      </c>
      <c r="R720" s="22" t="str">
        <f>VLOOKUP(A720,[1]CustomerAddress!$A$1:$F$3997,5)</f>
        <v>Australia</v>
      </c>
      <c r="S720" s="22">
        <f>VLOOKUP(A720,[1]CustomerAddress!$A$1:$F$3997,6)</f>
        <v>1</v>
      </c>
      <c r="T720" s="22" t="str">
        <f>VLOOKUP(A720,Labels!$A$5:$I$3497,9)</f>
        <v>Very Loyal</v>
      </c>
    </row>
    <row r="721" spans="1:20" s="22" customFormat="1" ht="15.75" customHeight="1" x14ac:dyDescent="0.25">
      <c r="A721" s="23">
        <v>720</v>
      </c>
      <c r="B721" s="24" t="s">
        <v>1593</v>
      </c>
      <c r="C721" s="24" t="s">
        <v>1594</v>
      </c>
      <c r="D721" s="24" t="s">
        <v>48</v>
      </c>
      <c r="E721" s="23">
        <v>67</v>
      </c>
      <c r="F721" s="25">
        <v>11619</v>
      </c>
      <c r="G721" s="23">
        <f t="shared" ca="1" si="52"/>
        <v>89.51455674467276</v>
      </c>
      <c r="H721" s="23" t="str">
        <f t="shared" ca="1" si="53"/>
        <v>81-90</v>
      </c>
      <c r="I721" s="24" t="s">
        <v>53</v>
      </c>
      <c r="J721" s="24" t="s">
        <v>65</v>
      </c>
      <c r="K721" s="24" t="s">
        <v>62</v>
      </c>
      <c r="L721" s="24" t="s">
        <v>44</v>
      </c>
      <c r="M721" s="24" t="s">
        <v>57</v>
      </c>
      <c r="N721" s="23">
        <v>6</v>
      </c>
      <c r="O721" s="22" t="str">
        <f>VLOOKUP(A721,[1]CustomerAddress!$A$1:$F$3997,2)</f>
        <v>78 Glacier Hill Drive</v>
      </c>
      <c r="P721" s="22">
        <f>VLOOKUP(A721,[1]CustomerAddress!$A$1:$F$3997,3)</f>
        <v>2026</v>
      </c>
      <c r="Q721" s="22" t="str">
        <f>VLOOKUP(A721,[1]CustomerAddress!$A$1:$F$3997,4)</f>
        <v>NSW</v>
      </c>
      <c r="R721" s="22" t="str">
        <f>VLOOKUP(A721,[1]CustomerAddress!$A$1:$F$3997,5)</f>
        <v>Australia</v>
      </c>
      <c r="S721" s="22">
        <f>VLOOKUP(A721,[1]CustomerAddress!$A$1:$F$3997,6)</f>
        <v>10</v>
      </c>
      <c r="T721" s="22" t="str">
        <f>VLOOKUP(A721,Labels!$A$5:$I$3497,9)</f>
        <v>Recent Customer</v>
      </c>
    </row>
    <row r="722" spans="1:20" s="22" customFormat="1" ht="15.75" customHeight="1" x14ac:dyDescent="0.25">
      <c r="A722" s="23">
        <v>721</v>
      </c>
      <c r="B722" s="24" t="s">
        <v>1595</v>
      </c>
      <c r="C722" s="24" t="s">
        <v>1596</v>
      </c>
      <c r="D722" s="24" t="s">
        <v>40</v>
      </c>
      <c r="E722" s="23">
        <v>84</v>
      </c>
      <c r="F722" s="25">
        <v>34190</v>
      </c>
      <c r="G722" s="23">
        <f t="shared" ca="1" si="52"/>
        <v>27.676200580289201</v>
      </c>
      <c r="H722" s="23" t="str">
        <f t="shared" ca="1" si="53"/>
        <v>21-30</v>
      </c>
      <c r="I722" s="24" t="s">
        <v>1597</v>
      </c>
      <c r="J722" s="24" t="s">
        <v>61</v>
      </c>
      <c r="K722" s="24" t="s">
        <v>62</v>
      </c>
      <c r="L722" s="24" t="s">
        <v>44</v>
      </c>
      <c r="M722" s="24" t="s">
        <v>45</v>
      </c>
      <c r="N722" s="23">
        <v>1</v>
      </c>
      <c r="O722" s="22" t="str">
        <f>VLOOKUP(A722,[1]CustomerAddress!$A$1:$F$3997,2)</f>
        <v>6 Fulton Road</v>
      </c>
      <c r="P722" s="22">
        <f>VLOOKUP(A722,[1]CustomerAddress!$A$1:$F$3997,3)</f>
        <v>3174</v>
      </c>
      <c r="Q722" s="22" t="str">
        <f>VLOOKUP(A722,[1]CustomerAddress!$A$1:$F$3997,4)</f>
        <v>VIC</v>
      </c>
      <c r="R722" s="22" t="str">
        <f>VLOOKUP(A722,[1]CustomerAddress!$A$1:$F$3997,5)</f>
        <v>Australia</v>
      </c>
      <c r="S722" s="22">
        <f>VLOOKUP(A722,[1]CustomerAddress!$A$1:$F$3997,6)</f>
        <v>8</v>
      </c>
      <c r="T722" s="22" t="str">
        <f>VLOOKUP(A722,Labels!$A$5:$I$3497,9)</f>
        <v>Very Loyal</v>
      </c>
    </row>
    <row r="723" spans="1:20" s="22" customFormat="1" ht="15.75" customHeight="1" x14ac:dyDescent="0.25">
      <c r="A723" s="23">
        <v>722</v>
      </c>
      <c r="B723" s="24" t="s">
        <v>1598</v>
      </c>
      <c r="C723" s="24" t="s">
        <v>1599</v>
      </c>
      <c r="D723" s="24" t="s">
        <v>48</v>
      </c>
      <c r="E723" s="23">
        <v>69</v>
      </c>
      <c r="F723" s="25">
        <v>20531</v>
      </c>
      <c r="G723" s="23">
        <f t="shared" ca="1" si="52"/>
        <v>65.098118388508382</v>
      </c>
      <c r="H723" s="23" t="str">
        <f t="shared" ca="1" si="53"/>
        <v>61-70</v>
      </c>
      <c r="I723" s="24" t="s">
        <v>344</v>
      </c>
      <c r="J723" s="24" t="s">
        <v>56</v>
      </c>
      <c r="K723" s="24" t="s">
        <v>43</v>
      </c>
      <c r="L723" s="24" t="s">
        <v>44</v>
      </c>
      <c r="M723" s="24" t="s">
        <v>57</v>
      </c>
      <c r="N723" s="23">
        <v>5</v>
      </c>
      <c r="O723" s="22" t="str">
        <f>VLOOKUP(A723,[1]CustomerAddress!$A$1:$F$3997,2)</f>
        <v>76 Londonderry Park</v>
      </c>
      <c r="P723" s="22">
        <f>VLOOKUP(A723,[1]CustomerAddress!$A$1:$F$3997,3)</f>
        <v>2777</v>
      </c>
      <c r="Q723" s="22" t="str">
        <f>VLOOKUP(A723,[1]CustomerAddress!$A$1:$F$3997,4)</f>
        <v>NSW</v>
      </c>
      <c r="R723" s="22" t="str">
        <f>VLOOKUP(A723,[1]CustomerAddress!$A$1:$F$3997,5)</f>
        <v>Australia</v>
      </c>
      <c r="S723" s="22">
        <f>VLOOKUP(A723,[1]CustomerAddress!$A$1:$F$3997,6)</f>
        <v>9</v>
      </c>
      <c r="T723" s="22" t="str">
        <f>VLOOKUP(A723,Labels!$A$5:$I$3497,9)</f>
        <v>High Risk Customer</v>
      </c>
    </row>
    <row r="724" spans="1:20" s="22" customFormat="1" ht="15.75" customHeight="1" x14ac:dyDescent="0.25">
      <c r="A724" s="23">
        <v>723</v>
      </c>
      <c r="B724" s="24" t="s">
        <v>1600</v>
      </c>
      <c r="C724" s="24" t="s">
        <v>1601</v>
      </c>
      <c r="D724" s="24" t="s">
        <v>40</v>
      </c>
      <c r="E724" s="23">
        <v>41</v>
      </c>
      <c r="F724" s="25">
        <v>23243</v>
      </c>
      <c r="G724" s="23">
        <f t="shared" ca="1" si="52"/>
        <v>57.667981402207012</v>
      </c>
      <c r="H724" s="23" t="str">
        <f t="shared" ca="1" si="53"/>
        <v>51-60</v>
      </c>
      <c r="I724" s="24" t="s">
        <v>170</v>
      </c>
      <c r="J724" s="24" t="s">
        <v>42</v>
      </c>
      <c r="K724" s="24" t="s">
        <v>43</v>
      </c>
      <c r="L724" s="24" t="s">
        <v>44</v>
      </c>
      <c r="M724" s="24" t="s">
        <v>45</v>
      </c>
      <c r="N724" s="23">
        <v>6</v>
      </c>
      <c r="O724" s="22" t="str">
        <f>VLOOKUP(A724,[1]CustomerAddress!$A$1:$F$3997,2)</f>
        <v>68861 School Hill</v>
      </c>
      <c r="P724" s="22">
        <f>VLOOKUP(A724,[1]CustomerAddress!$A$1:$F$3997,3)</f>
        <v>2199</v>
      </c>
      <c r="Q724" s="22" t="str">
        <f>VLOOKUP(A724,[1]CustomerAddress!$A$1:$F$3997,4)</f>
        <v>NSW</v>
      </c>
      <c r="R724" s="22" t="str">
        <f>VLOOKUP(A724,[1]CustomerAddress!$A$1:$F$3997,5)</f>
        <v>Australia</v>
      </c>
      <c r="S724" s="22">
        <f>VLOOKUP(A724,[1]CustomerAddress!$A$1:$F$3997,6)</f>
        <v>9</v>
      </c>
      <c r="T724" s="22" t="str">
        <f>VLOOKUP(A724,Labels!$A$5:$I$3497,9)</f>
        <v>Very Loyal</v>
      </c>
    </row>
    <row r="725" spans="1:20" s="22" customFormat="1" ht="15.75" customHeight="1" x14ac:dyDescent="0.25">
      <c r="A725" s="23">
        <v>724</v>
      </c>
      <c r="B725" s="24" t="s">
        <v>1602</v>
      </c>
      <c r="C725" s="24" t="s">
        <v>1603</v>
      </c>
      <c r="D725" s="24" t="s">
        <v>48</v>
      </c>
      <c r="E725" s="23">
        <v>7</v>
      </c>
      <c r="F725" s="25">
        <v>27611</v>
      </c>
      <c r="G725" s="23">
        <f t="shared" ca="1" si="52"/>
        <v>45.700858114535777</v>
      </c>
      <c r="H725" s="23" t="str">
        <f t="shared" ca="1" si="53"/>
        <v>41-50</v>
      </c>
      <c r="I725" s="24" t="s">
        <v>431</v>
      </c>
      <c r="J725" s="24" t="s">
        <v>50</v>
      </c>
      <c r="K725" s="24" t="s">
        <v>43</v>
      </c>
      <c r="L725" s="24" t="s">
        <v>44</v>
      </c>
      <c r="M725" s="24" t="s">
        <v>45</v>
      </c>
      <c r="N725" s="23">
        <v>4</v>
      </c>
      <c r="O725" s="22" t="str">
        <f>VLOOKUP(A725,[1]CustomerAddress!$A$1:$F$3997,2)</f>
        <v>09 Bartelt Lane</v>
      </c>
      <c r="P725" s="22">
        <f>VLOOKUP(A725,[1]CustomerAddress!$A$1:$F$3997,3)</f>
        <v>2190</v>
      </c>
      <c r="Q725" s="22" t="str">
        <f>VLOOKUP(A725,[1]CustomerAddress!$A$1:$F$3997,4)</f>
        <v>NSW</v>
      </c>
      <c r="R725" s="22" t="str">
        <f>VLOOKUP(A725,[1]CustomerAddress!$A$1:$F$3997,5)</f>
        <v>Australia</v>
      </c>
      <c r="S725" s="22">
        <f>VLOOKUP(A725,[1]CustomerAddress!$A$1:$F$3997,6)</f>
        <v>8</v>
      </c>
      <c r="T725" s="22" t="str">
        <f>VLOOKUP(A725,Labels!$A$5:$I$3497,9)</f>
        <v>Recent Customer</v>
      </c>
    </row>
    <row r="726" spans="1:20" s="22" customFormat="1" ht="15.75" customHeight="1" x14ac:dyDescent="0.25">
      <c r="A726" s="23">
        <v>725</v>
      </c>
      <c r="B726" s="24" t="s">
        <v>345</v>
      </c>
      <c r="C726" s="24" t="s">
        <v>1604</v>
      </c>
      <c r="D726" s="24" t="s">
        <v>48</v>
      </c>
      <c r="E726" s="23">
        <v>61</v>
      </c>
      <c r="F726" s="25">
        <v>23981</v>
      </c>
      <c r="G726" s="23">
        <f t="shared" ca="1" si="52"/>
        <v>55.646063593987833</v>
      </c>
      <c r="H726" s="23" t="str">
        <f t="shared" ca="1" si="53"/>
        <v>51-60</v>
      </c>
      <c r="I726" s="24" t="s">
        <v>550</v>
      </c>
      <c r="J726" s="24" t="s">
        <v>42</v>
      </c>
      <c r="K726" s="24" t="s">
        <v>66</v>
      </c>
      <c r="L726" s="24" t="s">
        <v>44</v>
      </c>
      <c r="M726" s="24" t="s">
        <v>45</v>
      </c>
      <c r="N726" s="23">
        <v>19</v>
      </c>
      <c r="O726" s="22" t="str">
        <f>VLOOKUP(A726,[1]CustomerAddress!$A$1:$F$3997,2)</f>
        <v>29639 Porter Center</v>
      </c>
      <c r="P726" s="22">
        <f>VLOOKUP(A726,[1]CustomerAddress!$A$1:$F$3997,3)</f>
        <v>4221</v>
      </c>
      <c r="Q726" s="22" t="str">
        <f>VLOOKUP(A726,[1]CustomerAddress!$A$1:$F$3997,4)</f>
        <v>QLD</v>
      </c>
      <c r="R726" s="22" t="str">
        <f>VLOOKUP(A726,[1]CustomerAddress!$A$1:$F$3997,5)</f>
        <v>Australia</v>
      </c>
      <c r="S726" s="22">
        <f>VLOOKUP(A726,[1]CustomerAddress!$A$1:$F$3997,6)</f>
        <v>8</v>
      </c>
      <c r="T726" s="22" t="str">
        <f>VLOOKUP(A726,Labels!$A$5:$I$3497,9)</f>
        <v>Platinum Customer</v>
      </c>
    </row>
    <row r="727" spans="1:20" s="22" customFormat="1" ht="15.75" customHeight="1" x14ac:dyDescent="0.25">
      <c r="A727" s="23">
        <v>726</v>
      </c>
      <c r="B727" s="24" t="s">
        <v>1605</v>
      </c>
      <c r="C727" s="24" t="s">
        <v>1606</v>
      </c>
      <c r="D727" s="24" t="s">
        <v>40</v>
      </c>
      <c r="E727" s="23">
        <v>69</v>
      </c>
      <c r="F727" s="25">
        <v>28531</v>
      </c>
      <c r="G727" s="23">
        <f t="shared" ca="1" si="52"/>
        <v>43.180310169330298</v>
      </c>
      <c r="H727" s="23" t="str">
        <f t="shared" ca="1" si="53"/>
        <v>41-50</v>
      </c>
      <c r="I727" s="24" t="s">
        <v>151</v>
      </c>
      <c r="J727" s="24" t="s">
        <v>42</v>
      </c>
      <c r="K727" s="24" t="s">
        <v>43</v>
      </c>
      <c r="L727" s="24" t="s">
        <v>44</v>
      </c>
      <c r="M727" s="24" t="s">
        <v>45</v>
      </c>
      <c r="N727" s="23">
        <v>10</v>
      </c>
      <c r="O727" s="22" t="str">
        <f>VLOOKUP(A727,[1]CustomerAddress!$A$1:$F$3997,2)</f>
        <v>5811 Moulton Drive</v>
      </c>
      <c r="P727" s="22">
        <f>VLOOKUP(A727,[1]CustomerAddress!$A$1:$F$3997,3)</f>
        <v>2766</v>
      </c>
      <c r="Q727" s="22" t="str">
        <f>VLOOKUP(A727,[1]CustomerAddress!$A$1:$F$3997,4)</f>
        <v>NSW</v>
      </c>
      <c r="R727" s="22" t="str">
        <f>VLOOKUP(A727,[1]CustomerAddress!$A$1:$F$3997,5)</f>
        <v>Australia</v>
      </c>
      <c r="S727" s="22">
        <f>VLOOKUP(A727,[1]CustomerAddress!$A$1:$F$3997,6)</f>
        <v>8</v>
      </c>
      <c r="T727" s="22" t="str">
        <f>VLOOKUP(A727,Labels!$A$5:$I$3497,9)</f>
        <v>High Risk Customer</v>
      </c>
    </row>
    <row r="728" spans="1:20" s="22" customFormat="1" ht="15.75" customHeight="1" x14ac:dyDescent="0.25">
      <c r="A728" s="23">
        <v>727</v>
      </c>
      <c r="B728" s="24" t="s">
        <v>1607</v>
      </c>
      <c r="C728" s="24" t="s">
        <v>1608</v>
      </c>
      <c r="D728" s="24" t="s">
        <v>48</v>
      </c>
      <c r="E728" s="23">
        <v>98</v>
      </c>
      <c r="F728" s="25">
        <v>28773</v>
      </c>
      <c r="G728" s="23">
        <f t="shared" ca="1" si="52"/>
        <v>42.51729647070016</v>
      </c>
      <c r="H728" s="23" t="str">
        <f t="shared" ca="1" si="53"/>
        <v>41-50</v>
      </c>
      <c r="I728" s="24" t="s">
        <v>60</v>
      </c>
      <c r="J728" s="24" t="s">
        <v>84</v>
      </c>
      <c r="K728" s="24" t="s">
        <v>43</v>
      </c>
      <c r="L728" s="24" t="s">
        <v>44</v>
      </c>
      <c r="M728" s="24" t="s">
        <v>57</v>
      </c>
      <c r="N728" s="23">
        <v>3</v>
      </c>
      <c r="O728" s="22" t="str">
        <f>VLOOKUP(A728,[1]CustomerAddress!$A$1:$F$3997,2)</f>
        <v>80027 Ryan Terrace</v>
      </c>
      <c r="P728" s="22">
        <f>VLOOKUP(A728,[1]CustomerAddress!$A$1:$F$3997,3)</f>
        <v>3551</v>
      </c>
      <c r="Q728" s="22" t="str">
        <f>VLOOKUP(A728,[1]CustomerAddress!$A$1:$F$3997,4)</f>
        <v>VIC</v>
      </c>
      <c r="R728" s="22" t="str">
        <f>VLOOKUP(A728,[1]CustomerAddress!$A$1:$F$3997,5)</f>
        <v>Australia</v>
      </c>
      <c r="S728" s="22">
        <f>VLOOKUP(A728,[1]CustomerAddress!$A$1:$F$3997,6)</f>
        <v>3</v>
      </c>
      <c r="T728" s="22" t="str">
        <f>VLOOKUP(A728,Labels!$A$5:$I$3497,9)</f>
        <v>High Risk Customer</v>
      </c>
    </row>
    <row r="729" spans="1:20" s="22" customFormat="1" ht="15.75" customHeight="1" x14ac:dyDescent="0.25">
      <c r="A729" s="23">
        <v>728</v>
      </c>
      <c r="B729" s="24" t="s">
        <v>1609</v>
      </c>
      <c r="C729" s="24" t="s">
        <v>1610</v>
      </c>
      <c r="D729" s="24" t="s">
        <v>48</v>
      </c>
      <c r="E729" s="23">
        <v>60</v>
      </c>
      <c r="F729" s="25">
        <v>20731</v>
      </c>
      <c r="G729" s="23">
        <f t="shared" ca="1" si="52"/>
        <v>64.550173183028932</v>
      </c>
      <c r="H729" s="23" t="str">
        <f t="shared" ca="1" si="53"/>
        <v>61-70</v>
      </c>
      <c r="I729" s="24" t="s">
        <v>314</v>
      </c>
      <c r="J729" s="24" t="s">
        <v>50</v>
      </c>
      <c r="K729" s="24" t="s">
        <v>43</v>
      </c>
      <c r="L729" s="24" t="s">
        <v>44</v>
      </c>
      <c r="M729" s="24" t="s">
        <v>45</v>
      </c>
      <c r="N729" s="23">
        <v>8</v>
      </c>
      <c r="O729" s="22" t="str">
        <f>VLOOKUP(A729,[1]CustomerAddress!$A$1:$F$3997,2)</f>
        <v>8 Kingsford Hill</v>
      </c>
      <c r="P729" s="22">
        <f>VLOOKUP(A729,[1]CustomerAddress!$A$1:$F$3997,3)</f>
        <v>3429</v>
      </c>
      <c r="Q729" s="22" t="str">
        <f>VLOOKUP(A729,[1]CustomerAddress!$A$1:$F$3997,4)</f>
        <v>VIC</v>
      </c>
      <c r="R729" s="22" t="str">
        <f>VLOOKUP(A729,[1]CustomerAddress!$A$1:$F$3997,5)</f>
        <v>Australia</v>
      </c>
      <c r="S729" s="22">
        <f>VLOOKUP(A729,[1]CustomerAddress!$A$1:$F$3997,6)</f>
        <v>6</v>
      </c>
      <c r="T729" s="22" t="str">
        <f>VLOOKUP(A729,Labels!$A$5:$I$3497,9)</f>
        <v>Recent Customer</v>
      </c>
    </row>
    <row r="730" spans="1:20" s="22" customFormat="1" ht="15.75" customHeight="1" x14ac:dyDescent="0.25">
      <c r="A730" s="23">
        <v>729</v>
      </c>
      <c r="B730" s="24" t="s">
        <v>1611</v>
      </c>
      <c r="C730" s="24" t="s">
        <v>1612</v>
      </c>
      <c r="D730" s="24" t="s">
        <v>40</v>
      </c>
      <c r="E730" s="23">
        <v>30</v>
      </c>
      <c r="F730" s="25">
        <v>26960</v>
      </c>
      <c r="G730" s="23">
        <f t="shared" ca="1" si="52"/>
        <v>47.484419758371395</v>
      </c>
      <c r="H730" s="23" t="str">
        <f t="shared" ca="1" si="53"/>
        <v>41-50</v>
      </c>
      <c r="I730" s="24" t="s">
        <v>431</v>
      </c>
      <c r="J730" s="24" t="s">
        <v>42</v>
      </c>
      <c r="K730" s="24" t="s">
        <v>62</v>
      </c>
      <c r="L730" s="24" t="s">
        <v>44</v>
      </c>
      <c r="M730" s="24" t="s">
        <v>57</v>
      </c>
      <c r="N730" s="23">
        <v>11</v>
      </c>
      <c r="O730" s="22" t="str">
        <f>VLOOKUP(A730,[1]CustomerAddress!$A$1:$F$3997,2)</f>
        <v>8044 Emmet Hill</v>
      </c>
      <c r="P730" s="22">
        <f>VLOOKUP(A730,[1]CustomerAddress!$A$1:$F$3997,3)</f>
        <v>3150</v>
      </c>
      <c r="Q730" s="22" t="str">
        <f>VLOOKUP(A730,[1]CustomerAddress!$A$1:$F$3997,4)</f>
        <v>VIC</v>
      </c>
      <c r="R730" s="22" t="str">
        <f>VLOOKUP(A730,[1]CustomerAddress!$A$1:$F$3997,5)</f>
        <v>Australia</v>
      </c>
      <c r="S730" s="22">
        <f>VLOOKUP(A730,[1]CustomerAddress!$A$1:$F$3997,6)</f>
        <v>9</v>
      </c>
      <c r="T730" s="22" t="str">
        <f>VLOOKUP(A730,Labels!$A$5:$I$3497,9)</f>
        <v>Platinum Customer</v>
      </c>
    </row>
    <row r="731" spans="1:20" s="22" customFormat="1" ht="15.75" customHeight="1" x14ac:dyDescent="0.25">
      <c r="A731" s="23">
        <v>730</v>
      </c>
      <c r="B731" s="24" t="s">
        <v>1613</v>
      </c>
      <c r="C731" s="24" t="s">
        <v>1614</v>
      </c>
      <c r="D731" s="24" t="s">
        <v>48</v>
      </c>
      <c r="E731" s="23">
        <v>42</v>
      </c>
      <c r="F731" s="25">
        <v>25044</v>
      </c>
      <c r="G731" s="23">
        <f t="shared" ca="1" si="52"/>
        <v>52.733734826864541</v>
      </c>
      <c r="H731" s="23" t="str">
        <f t="shared" ca="1" si="53"/>
        <v>51-60</v>
      </c>
      <c r="I731" s="24" t="s">
        <v>1615</v>
      </c>
      <c r="J731" s="24" t="s">
        <v>61</v>
      </c>
      <c r="K731" s="24" t="s">
        <v>43</v>
      </c>
      <c r="L731" s="24" t="s">
        <v>44</v>
      </c>
      <c r="M731" s="24" t="s">
        <v>57</v>
      </c>
      <c r="N731" s="23">
        <v>14</v>
      </c>
      <c r="O731" s="22" t="str">
        <f>VLOOKUP(A731,[1]CustomerAddress!$A$1:$F$3997,2)</f>
        <v>2249 Havey Hill</v>
      </c>
      <c r="P731" s="22">
        <f>VLOOKUP(A731,[1]CustomerAddress!$A$1:$F$3997,3)</f>
        <v>3183</v>
      </c>
      <c r="Q731" s="22" t="str">
        <f>VLOOKUP(A731,[1]CustomerAddress!$A$1:$F$3997,4)</f>
        <v>VIC</v>
      </c>
      <c r="R731" s="22" t="str">
        <f>VLOOKUP(A731,[1]CustomerAddress!$A$1:$F$3997,5)</f>
        <v>Australia</v>
      </c>
      <c r="S731" s="22">
        <f>VLOOKUP(A731,[1]CustomerAddress!$A$1:$F$3997,6)</f>
        <v>10</v>
      </c>
      <c r="T731" s="22" t="str">
        <f>VLOOKUP(A731,Labels!$A$5:$I$3497,9)</f>
        <v>Very Loyal</v>
      </c>
    </row>
    <row r="732" spans="1:20" s="22" customFormat="1" ht="15.75" customHeight="1" x14ac:dyDescent="0.25">
      <c r="A732" s="23">
        <v>731</v>
      </c>
      <c r="B732" s="24" t="s">
        <v>1616</v>
      </c>
      <c r="C732" s="24" t="s">
        <v>1617</v>
      </c>
      <c r="D732" s="24" t="s">
        <v>40</v>
      </c>
      <c r="E732" s="23">
        <v>57</v>
      </c>
      <c r="F732" s="25">
        <v>25541</v>
      </c>
      <c r="G732" s="23">
        <f t="shared" ca="1" si="52"/>
        <v>51.372090991248108</v>
      </c>
      <c r="H732" s="23" t="str">
        <f t="shared" ca="1" si="53"/>
        <v>51-60</v>
      </c>
      <c r="J732" s="24" t="s">
        <v>61</v>
      </c>
      <c r="K732" s="24" t="s">
        <v>43</v>
      </c>
      <c r="L732" s="24" t="s">
        <v>44</v>
      </c>
      <c r="M732" s="24" t="s">
        <v>57</v>
      </c>
      <c r="N732" s="23">
        <v>6</v>
      </c>
      <c r="O732" s="22" t="str">
        <f>VLOOKUP(A732,[1]CustomerAddress!$A$1:$F$3997,2)</f>
        <v>1855 Stang Terrace</v>
      </c>
      <c r="P732" s="22">
        <f>VLOOKUP(A732,[1]CustomerAddress!$A$1:$F$3997,3)</f>
        <v>2145</v>
      </c>
      <c r="Q732" s="22" t="str">
        <f>VLOOKUP(A732,[1]CustomerAddress!$A$1:$F$3997,4)</f>
        <v>NSW</v>
      </c>
      <c r="R732" s="22" t="str">
        <f>VLOOKUP(A732,[1]CustomerAddress!$A$1:$F$3997,5)</f>
        <v>Australia</v>
      </c>
      <c r="S732" s="22">
        <f>VLOOKUP(A732,[1]CustomerAddress!$A$1:$F$3997,6)</f>
        <v>9</v>
      </c>
      <c r="T732" s="22" t="str">
        <f>VLOOKUP(A732,Labels!$A$5:$I$3497,9)</f>
        <v>Evasive Customer</v>
      </c>
    </row>
    <row r="733" spans="1:20" s="22" customFormat="1" ht="15.75" customHeight="1" x14ac:dyDescent="0.25">
      <c r="A733" s="23">
        <v>732</v>
      </c>
      <c r="B733" s="24" t="s">
        <v>1618</v>
      </c>
      <c r="C733" s="24" t="s">
        <v>1619</v>
      </c>
      <c r="D733" s="24" t="s">
        <v>40</v>
      </c>
      <c r="E733" s="23">
        <v>71</v>
      </c>
      <c r="F733" s="25">
        <v>24493</v>
      </c>
      <c r="G733" s="23">
        <f t="shared" ca="1" si="52"/>
        <v>54.243323867960434</v>
      </c>
      <c r="H733" s="23" t="str">
        <f t="shared" ca="1" si="53"/>
        <v>51-60</v>
      </c>
      <c r="I733" s="24" t="s">
        <v>577</v>
      </c>
      <c r="J733" s="24" t="s">
        <v>50</v>
      </c>
      <c r="K733" s="24" t="s">
        <v>43</v>
      </c>
      <c r="L733" s="24" t="s">
        <v>44</v>
      </c>
      <c r="M733" s="24" t="s">
        <v>57</v>
      </c>
      <c r="N733" s="23">
        <v>5</v>
      </c>
      <c r="O733" s="22" t="str">
        <f>VLOOKUP(A733,[1]CustomerAddress!$A$1:$F$3997,2)</f>
        <v>2 Riverside Trail</v>
      </c>
      <c r="P733" s="22">
        <f>VLOOKUP(A733,[1]CustomerAddress!$A$1:$F$3997,3)</f>
        <v>2154</v>
      </c>
      <c r="Q733" s="22" t="str">
        <f>VLOOKUP(A733,[1]CustomerAddress!$A$1:$F$3997,4)</f>
        <v>NSW</v>
      </c>
      <c r="R733" s="22" t="str">
        <f>VLOOKUP(A733,[1]CustomerAddress!$A$1:$F$3997,5)</f>
        <v>Australia</v>
      </c>
      <c r="S733" s="22">
        <f>VLOOKUP(A733,[1]CustomerAddress!$A$1:$F$3997,6)</f>
        <v>11</v>
      </c>
      <c r="T733" s="22" t="str">
        <f>VLOOKUP(A733,Labels!$A$5:$I$3497,9)</f>
        <v>High Risk Customer</v>
      </c>
    </row>
    <row r="734" spans="1:20" s="22" customFormat="1" ht="15.75" customHeight="1" x14ac:dyDescent="0.25">
      <c r="A734" s="23">
        <v>733</v>
      </c>
      <c r="B734" s="24" t="s">
        <v>1620</v>
      </c>
      <c r="C734" s="24" t="s">
        <v>1621</v>
      </c>
      <c r="D734" s="24" t="s">
        <v>48</v>
      </c>
      <c r="E734" s="23">
        <v>25</v>
      </c>
      <c r="F734" s="25">
        <v>26998</v>
      </c>
      <c r="G734" s="23">
        <f t="shared" ca="1" si="52"/>
        <v>47.380310169330293</v>
      </c>
      <c r="H734" s="23" t="str">
        <f t="shared" ca="1" si="53"/>
        <v>41-50</v>
      </c>
      <c r="J734" s="24" t="s">
        <v>84</v>
      </c>
      <c r="K734" s="24" t="s">
        <v>43</v>
      </c>
      <c r="L734" s="24" t="s">
        <v>44</v>
      </c>
      <c r="M734" s="24" t="s">
        <v>57</v>
      </c>
      <c r="N734" s="23">
        <v>13</v>
      </c>
      <c r="O734" s="22" t="str">
        <f>VLOOKUP(A734,[1]CustomerAddress!$A$1:$F$3997,2)</f>
        <v>98 Esker Junction</v>
      </c>
      <c r="P734" s="22">
        <f>VLOOKUP(A734,[1]CustomerAddress!$A$1:$F$3997,3)</f>
        <v>2192</v>
      </c>
      <c r="Q734" s="22" t="str">
        <f>VLOOKUP(A734,[1]CustomerAddress!$A$1:$F$3997,4)</f>
        <v>NSW</v>
      </c>
      <c r="R734" s="22" t="str">
        <f>VLOOKUP(A734,[1]CustomerAddress!$A$1:$F$3997,5)</f>
        <v>Australia</v>
      </c>
      <c r="S734" s="22">
        <f>VLOOKUP(A734,[1]CustomerAddress!$A$1:$F$3997,6)</f>
        <v>10</v>
      </c>
      <c r="T734" s="22" t="str">
        <f>VLOOKUP(A734,Labels!$A$5:$I$3497,9)</f>
        <v>Losing Customer</v>
      </c>
    </row>
    <row r="735" spans="1:20" s="22" customFormat="1" ht="15.75" customHeight="1" x14ac:dyDescent="0.25">
      <c r="A735" s="23">
        <v>734</v>
      </c>
      <c r="B735" s="24" t="s">
        <v>1622</v>
      </c>
      <c r="C735" s="24" t="s">
        <v>1623</v>
      </c>
      <c r="D735" s="24" t="s">
        <v>48</v>
      </c>
      <c r="E735" s="23">
        <v>34</v>
      </c>
      <c r="F735" s="25">
        <v>29408</v>
      </c>
      <c r="G735" s="23">
        <f t="shared" ca="1" si="52"/>
        <v>40.777570443302899</v>
      </c>
      <c r="H735" s="23" t="str">
        <f t="shared" ca="1" si="53"/>
        <v>41-50</v>
      </c>
      <c r="I735" s="24" t="s">
        <v>632</v>
      </c>
      <c r="J735" s="24" t="s">
        <v>65</v>
      </c>
      <c r="K735" s="24" t="s">
        <v>62</v>
      </c>
      <c r="L735" s="24" t="s">
        <v>44</v>
      </c>
      <c r="M735" s="24" t="s">
        <v>57</v>
      </c>
      <c r="N735" s="23">
        <v>11</v>
      </c>
      <c r="O735" s="22" t="str">
        <f>VLOOKUP(A735,[1]CustomerAddress!$A$1:$F$3997,2)</f>
        <v>9984 Pankratz Road</v>
      </c>
      <c r="P735" s="22">
        <f>VLOOKUP(A735,[1]CustomerAddress!$A$1:$F$3997,3)</f>
        <v>2145</v>
      </c>
      <c r="Q735" s="22" t="str">
        <f>VLOOKUP(A735,[1]CustomerAddress!$A$1:$F$3997,4)</f>
        <v>NSW</v>
      </c>
      <c r="R735" s="22" t="str">
        <f>VLOOKUP(A735,[1]CustomerAddress!$A$1:$F$3997,5)</f>
        <v>Australia</v>
      </c>
      <c r="S735" s="22">
        <f>VLOOKUP(A735,[1]CustomerAddress!$A$1:$F$3997,6)</f>
        <v>10</v>
      </c>
      <c r="T735" s="22" t="str">
        <f>VLOOKUP(A735,Labels!$A$5:$I$3497,9)</f>
        <v>Lost Customer</v>
      </c>
    </row>
    <row r="736" spans="1:20" s="22" customFormat="1" ht="15.75" customHeight="1" x14ac:dyDescent="0.25">
      <c r="A736" s="23">
        <v>735</v>
      </c>
      <c r="B736" s="24" t="s">
        <v>1624</v>
      </c>
      <c r="C736" s="24" t="s">
        <v>1625</v>
      </c>
      <c r="D736" s="24" t="s">
        <v>48</v>
      </c>
      <c r="E736" s="23">
        <v>33</v>
      </c>
      <c r="F736" s="25">
        <v>23852</v>
      </c>
      <c r="G736" s="23">
        <f t="shared" ca="1" si="52"/>
        <v>55.999488251522081</v>
      </c>
      <c r="H736" s="23" t="str">
        <f t="shared" ca="1" si="53"/>
        <v>51-60</v>
      </c>
      <c r="I736" s="24" t="s">
        <v>483</v>
      </c>
      <c r="J736" s="24" t="s">
        <v>50</v>
      </c>
      <c r="K736" s="24" t="s">
        <v>43</v>
      </c>
      <c r="L736" s="24" t="s">
        <v>44</v>
      </c>
      <c r="M736" s="24" t="s">
        <v>45</v>
      </c>
      <c r="N736" s="23">
        <v>11</v>
      </c>
      <c r="O736" s="22" t="str">
        <f>VLOOKUP(A736,[1]CustomerAddress!$A$1:$F$3997,2)</f>
        <v>324 Mifflin Road</v>
      </c>
      <c r="P736" s="22">
        <f>VLOOKUP(A736,[1]CustomerAddress!$A$1:$F$3997,3)</f>
        <v>2290</v>
      </c>
      <c r="Q736" s="22" t="str">
        <f>VLOOKUP(A736,[1]CustomerAddress!$A$1:$F$3997,4)</f>
        <v>NSW</v>
      </c>
      <c r="R736" s="22" t="str">
        <f>VLOOKUP(A736,[1]CustomerAddress!$A$1:$F$3997,5)</f>
        <v>Australia</v>
      </c>
      <c r="S736" s="22">
        <f>VLOOKUP(A736,[1]CustomerAddress!$A$1:$F$3997,6)</f>
        <v>7</v>
      </c>
      <c r="T736" s="22" t="str">
        <f>VLOOKUP(A736,Labels!$A$5:$I$3497,9)</f>
        <v>High Risk Customer</v>
      </c>
    </row>
    <row r="737" spans="1:20" s="22" customFormat="1" ht="15.75" customHeight="1" x14ac:dyDescent="0.25">
      <c r="A737" s="23">
        <v>736</v>
      </c>
      <c r="B737" s="24" t="s">
        <v>1626</v>
      </c>
      <c r="C737" s="24" t="s">
        <v>1627</v>
      </c>
      <c r="D737" s="24" t="s">
        <v>48</v>
      </c>
      <c r="E737" s="23">
        <v>41</v>
      </c>
      <c r="F737" s="25">
        <v>27173</v>
      </c>
      <c r="G737" s="23">
        <f t="shared" ca="1" si="52"/>
        <v>46.900858114535779</v>
      </c>
      <c r="H737" s="23" t="str">
        <f t="shared" ca="1" si="53"/>
        <v>41-50</v>
      </c>
      <c r="I737" s="24" t="s">
        <v>223</v>
      </c>
      <c r="J737" s="24" t="s">
        <v>61</v>
      </c>
      <c r="K737" s="24" t="s">
        <v>66</v>
      </c>
      <c r="L737" s="24" t="s">
        <v>44</v>
      </c>
      <c r="M737" s="24" t="s">
        <v>57</v>
      </c>
      <c r="N737" s="23">
        <v>8</v>
      </c>
      <c r="O737" s="22" t="str">
        <f>VLOOKUP(A737,[1]CustomerAddress!$A$1:$F$3997,2)</f>
        <v>2726 Cardinal Way</v>
      </c>
      <c r="P737" s="22">
        <f>VLOOKUP(A737,[1]CustomerAddress!$A$1:$F$3997,3)</f>
        <v>3073</v>
      </c>
      <c r="Q737" s="22" t="str">
        <f>VLOOKUP(A737,[1]CustomerAddress!$A$1:$F$3997,4)</f>
        <v>VIC</v>
      </c>
      <c r="R737" s="22" t="str">
        <f>VLOOKUP(A737,[1]CustomerAddress!$A$1:$F$3997,5)</f>
        <v>Australia</v>
      </c>
      <c r="S737" s="22">
        <f>VLOOKUP(A737,[1]CustomerAddress!$A$1:$F$3997,6)</f>
        <v>5</v>
      </c>
      <c r="T737" s="22" t="str">
        <f>VLOOKUP(A737,Labels!$A$5:$I$3497,9)</f>
        <v>Becoming Loyal</v>
      </c>
    </row>
    <row r="738" spans="1:20" s="22" customFormat="1" ht="15.75" customHeight="1" x14ac:dyDescent="0.25">
      <c r="A738" s="23">
        <v>737</v>
      </c>
      <c r="B738" s="24" t="s">
        <v>1628</v>
      </c>
      <c r="C738" s="24" t="s">
        <v>1629</v>
      </c>
      <c r="D738" s="24" t="s">
        <v>40</v>
      </c>
      <c r="E738" s="23">
        <v>75</v>
      </c>
      <c r="F738" s="25">
        <v>30508</v>
      </c>
      <c r="G738" s="23">
        <f t="shared" ca="1" si="52"/>
        <v>37.763871813165913</v>
      </c>
      <c r="H738" s="23" t="str">
        <f t="shared" ca="1" si="53"/>
        <v>31-40</v>
      </c>
      <c r="I738" s="24" t="s">
        <v>384</v>
      </c>
      <c r="J738" s="24" t="s">
        <v>61</v>
      </c>
      <c r="K738" s="24" t="s">
        <v>43</v>
      </c>
      <c r="L738" s="24" t="s">
        <v>44</v>
      </c>
      <c r="M738" s="24" t="s">
        <v>57</v>
      </c>
      <c r="N738" s="23">
        <v>16</v>
      </c>
      <c r="O738" s="22" t="str">
        <f>VLOOKUP(A738,[1]CustomerAddress!$A$1:$F$3997,2)</f>
        <v>3 Talisman Place</v>
      </c>
      <c r="P738" s="22">
        <f>VLOOKUP(A738,[1]CustomerAddress!$A$1:$F$3997,3)</f>
        <v>4811</v>
      </c>
      <c r="Q738" s="22" t="str">
        <f>VLOOKUP(A738,[1]CustomerAddress!$A$1:$F$3997,4)</f>
        <v>QLD</v>
      </c>
      <c r="R738" s="22" t="str">
        <f>VLOOKUP(A738,[1]CustomerAddress!$A$1:$F$3997,5)</f>
        <v>Australia</v>
      </c>
      <c r="S738" s="22">
        <f>VLOOKUP(A738,[1]CustomerAddress!$A$1:$F$3997,6)</f>
        <v>2</v>
      </c>
      <c r="T738" s="22" t="str">
        <f>VLOOKUP(A738,Labels!$A$5:$I$3497,9)</f>
        <v>Losing Customer</v>
      </c>
    </row>
    <row r="739" spans="1:20" s="22" customFormat="1" ht="15.75" customHeight="1" x14ac:dyDescent="0.25">
      <c r="A739" s="23">
        <v>738</v>
      </c>
      <c r="B739" s="24" t="s">
        <v>1630</v>
      </c>
      <c r="C739" s="24" t="s">
        <v>1631</v>
      </c>
      <c r="D739" s="24" t="s">
        <v>40</v>
      </c>
      <c r="E739" s="23">
        <v>51</v>
      </c>
      <c r="F739" s="25">
        <v>31024</v>
      </c>
      <c r="G739" s="23">
        <f t="shared" ca="1" si="52"/>
        <v>36.350173183028929</v>
      </c>
      <c r="H739" s="23" t="str">
        <f t="shared" ca="1" si="53"/>
        <v>31-40</v>
      </c>
      <c r="J739" s="24" t="s">
        <v>75</v>
      </c>
      <c r="K739" s="24" t="s">
        <v>43</v>
      </c>
      <c r="L739" s="24" t="s">
        <v>44</v>
      </c>
      <c r="M739" s="24" t="s">
        <v>45</v>
      </c>
      <c r="N739" s="23">
        <v>9</v>
      </c>
      <c r="O739" s="22" t="str">
        <f>VLOOKUP(A739,[1]CustomerAddress!$A$1:$F$3997,2)</f>
        <v>282 West Trail</v>
      </c>
      <c r="P739" s="22">
        <f>VLOOKUP(A739,[1]CustomerAddress!$A$1:$F$3997,3)</f>
        <v>4005</v>
      </c>
      <c r="Q739" s="22" t="str">
        <f>VLOOKUP(A739,[1]CustomerAddress!$A$1:$F$3997,4)</f>
        <v>QLD</v>
      </c>
      <c r="R739" s="22" t="str">
        <f>VLOOKUP(A739,[1]CustomerAddress!$A$1:$F$3997,5)</f>
        <v>Australia</v>
      </c>
      <c r="S739" s="22">
        <f>VLOOKUP(A739,[1]CustomerAddress!$A$1:$F$3997,6)</f>
        <v>5</v>
      </c>
      <c r="T739" s="22" t="str">
        <f>VLOOKUP(A739,Labels!$A$5:$I$3497,9)</f>
        <v>Losing Customer</v>
      </c>
    </row>
    <row r="740" spans="1:20" s="22" customFormat="1" ht="15.75" customHeight="1" x14ac:dyDescent="0.25">
      <c r="A740" s="23">
        <v>739</v>
      </c>
      <c r="B740" s="24" t="s">
        <v>1632</v>
      </c>
      <c r="C740" s="24" t="s">
        <v>1633</v>
      </c>
      <c r="D740" s="24" t="s">
        <v>48</v>
      </c>
      <c r="E740" s="23">
        <v>36</v>
      </c>
      <c r="F740" s="25">
        <v>23724</v>
      </c>
      <c r="G740" s="23">
        <f t="shared" ca="1" si="52"/>
        <v>56.350173183028929</v>
      </c>
      <c r="H740" s="23" t="str">
        <f t="shared" ca="1" si="53"/>
        <v>51-60</v>
      </c>
      <c r="I740" s="24" t="s">
        <v>60</v>
      </c>
      <c r="J740" s="24" t="s">
        <v>84</v>
      </c>
      <c r="K740" s="24" t="s">
        <v>43</v>
      </c>
      <c r="L740" s="24" t="s">
        <v>44</v>
      </c>
      <c r="M740" s="24" t="s">
        <v>57</v>
      </c>
      <c r="N740" s="23">
        <v>8</v>
      </c>
      <c r="O740" s="22" t="str">
        <f>VLOOKUP(A740,[1]CustomerAddress!$A$1:$F$3997,2)</f>
        <v>08260 Jay Court</v>
      </c>
      <c r="P740" s="22">
        <f>VLOOKUP(A740,[1]CustomerAddress!$A$1:$F$3997,3)</f>
        <v>3191</v>
      </c>
      <c r="Q740" s="22" t="str">
        <f>VLOOKUP(A740,[1]CustomerAddress!$A$1:$F$3997,4)</f>
        <v>VIC</v>
      </c>
      <c r="R740" s="22" t="str">
        <f>VLOOKUP(A740,[1]CustomerAddress!$A$1:$F$3997,5)</f>
        <v>Australia</v>
      </c>
      <c r="S740" s="22">
        <f>VLOOKUP(A740,[1]CustomerAddress!$A$1:$F$3997,6)</f>
        <v>11</v>
      </c>
      <c r="T740" s="22" t="str">
        <f>VLOOKUP(A740,Labels!$A$5:$I$3497,9)</f>
        <v>Platinum Customer</v>
      </c>
    </row>
    <row r="741" spans="1:20" s="22" customFormat="1" ht="15.75" customHeight="1" x14ac:dyDescent="0.25">
      <c r="A741" s="23">
        <v>740</v>
      </c>
      <c r="B741" s="24" t="s">
        <v>1634</v>
      </c>
      <c r="C741" s="24" t="s">
        <v>1635</v>
      </c>
      <c r="D741" s="24" t="s">
        <v>48</v>
      </c>
      <c r="E741" s="23">
        <v>9</v>
      </c>
      <c r="F741" s="25">
        <v>34564</v>
      </c>
      <c r="G741" s="23">
        <f t="shared" ca="1" si="52"/>
        <v>26.651543046042626</v>
      </c>
      <c r="H741" s="23" t="str">
        <f t="shared" ca="1" si="53"/>
        <v>21-30</v>
      </c>
      <c r="J741" s="24" t="s">
        <v>50</v>
      </c>
      <c r="K741" s="24" t="s">
        <v>62</v>
      </c>
      <c r="L741" s="24" t="s">
        <v>44</v>
      </c>
      <c r="M741" s="24" t="s">
        <v>57</v>
      </c>
      <c r="N741" s="23">
        <v>6</v>
      </c>
      <c r="O741" s="22" t="str">
        <f>VLOOKUP(A741,[1]CustomerAddress!$A$1:$F$3997,2)</f>
        <v>12 6th Hill</v>
      </c>
      <c r="P741" s="22">
        <f>VLOOKUP(A741,[1]CustomerAddress!$A$1:$F$3997,3)</f>
        <v>4810</v>
      </c>
      <c r="Q741" s="22" t="str">
        <f>VLOOKUP(A741,[1]CustomerAddress!$A$1:$F$3997,4)</f>
        <v>QLD</v>
      </c>
      <c r="R741" s="22" t="str">
        <f>VLOOKUP(A741,[1]CustomerAddress!$A$1:$F$3997,5)</f>
        <v>Australia</v>
      </c>
      <c r="S741" s="22">
        <f>VLOOKUP(A741,[1]CustomerAddress!$A$1:$F$3997,6)</f>
        <v>2</v>
      </c>
      <c r="T741" s="22" t="str">
        <f>VLOOKUP(A741,Labels!$A$5:$I$3497,9)</f>
        <v>High Risk Customer</v>
      </c>
    </row>
    <row r="742" spans="1:20" s="22" customFormat="1" ht="15.75" customHeight="1" x14ac:dyDescent="0.25">
      <c r="A742" s="23">
        <v>741</v>
      </c>
      <c r="B742" s="24" t="s">
        <v>1636</v>
      </c>
      <c r="C742" s="24" t="s">
        <v>1637</v>
      </c>
      <c r="D742" s="24" t="s">
        <v>40</v>
      </c>
      <c r="E742" s="23">
        <v>16</v>
      </c>
      <c r="F742" s="25">
        <v>28901</v>
      </c>
      <c r="G742" s="23">
        <f t="shared" ca="1" si="52"/>
        <v>42.166611539193312</v>
      </c>
      <c r="H742" s="23" t="str">
        <f t="shared" ca="1" si="53"/>
        <v>41-50</v>
      </c>
      <c r="J742" s="24" t="s">
        <v>61</v>
      </c>
      <c r="K742" s="24" t="s">
        <v>43</v>
      </c>
      <c r="L742" s="24" t="s">
        <v>44</v>
      </c>
      <c r="M742" s="24" t="s">
        <v>57</v>
      </c>
      <c r="N742" s="23">
        <v>11</v>
      </c>
      <c r="O742" s="22" t="str">
        <f>VLOOKUP(A742,[1]CustomerAddress!$A$1:$F$3997,2)</f>
        <v>0297 Merchant Avenue</v>
      </c>
      <c r="P742" s="22">
        <f>VLOOKUP(A742,[1]CustomerAddress!$A$1:$F$3997,3)</f>
        <v>4121</v>
      </c>
      <c r="Q742" s="22" t="str">
        <f>VLOOKUP(A742,[1]CustomerAddress!$A$1:$F$3997,4)</f>
        <v>QLD</v>
      </c>
      <c r="R742" s="22" t="str">
        <f>VLOOKUP(A742,[1]CustomerAddress!$A$1:$F$3997,5)</f>
        <v>Australia</v>
      </c>
      <c r="S742" s="22">
        <f>VLOOKUP(A742,[1]CustomerAddress!$A$1:$F$3997,6)</f>
        <v>9</v>
      </c>
      <c r="T742" s="22" t="str">
        <f>VLOOKUP(A742,Labels!$A$5:$I$3497,9)</f>
        <v>Evasive Customer</v>
      </c>
    </row>
    <row r="743" spans="1:20" s="22" customFormat="1" ht="15.75" customHeight="1" x14ac:dyDescent="0.25">
      <c r="A743" s="23">
        <v>742</v>
      </c>
      <c r="B743" s="24" t="s">
        <v>1638</v>
      </c>
      <c r="C743" s="24" t="s">
        <v>1639</v>
      </c>
      <c r="D743" s="24" t="s">
        <v>48</v>
      </c>
      <c r="E743" s="23">
        <v>55</v>
      </c>
      <c r="F743" s="25">
        <v>24221</v>
      </c>
      <c r="G743" s="23">
        <f t="shared" ca="1" si="52"/>
        <v>54.988529347412488</v>
      </c>
      <c r="H743" s="23" t="str">
        <f t="shared" ca="1" si="53"/>
        <v>51-60</v>
      </c>
      <c r="I743" s="24" t="s">
        <v>404</v>
      </c>
      <c r="J743" s="24" t="s">
        <v>84</v>
      </c>
      <c r="K743" s="24" t="s">
        <v>43</v>
      </c>
      <c r="L743" s="24" t="s">
        <v>44</v>
      </c>
      <c r="M743" s="24" t="s">
        <v>57</v>
      </c>
      <c r="N743" s="23">
        <v>15</v>
      </c>
      <c r="O743" s="22" t="str">
        <f>VLOOKUP(A743,[1]CustomerAddress!$A$1:$F$3997,2)</f>
        <v>1 Monica Street</v>
      </c>
      <c r="P743" s="22">
        <f>VLOOKUP(A743,[1]CustomerAddress!$A$1:$F$3997,3)</f>
        <v>2100</v>
      </c>
      <c r="Q743" s="22" t="str">
        <f>VLOOKUP(A743,[1]CustomerAddress!$A$1:$F$3997,4)</f>
        <v>NSW</v>
      </c>
      <c r="R743" s="22" t="str">
        <f>VLOOKUP(A743,[1]CustomerAddress!$A$1:$F$3997,5)</f>
        <v>Australia</v>
      </c>
      <c r="S743" s="22">
        <f>VLOOKUP(A743,[1]CustomerAddress!$A$1:$F$3997,6)</f>
        <v>9</v>
      </c>
      <c r="T743" s="22" t="str">
        <f>VLOOKUP(A743,Labels!$A$5:$I$3497,9)</f>
        <v>Becoming Loyal</v>
      </c>
    </row>
    <row r="744" spans="1:20" s="22" customFormat="1" ht="15.75" customHeight="1" x14ac:dyDescent="0.25">
      <c r="A744" s="23">
        <v>743</v>
      </c>
      <c r="B744" s="24" t="s">
        <v>1591</v>
      </c>
      <c r="C744" s="24" t="s">
        <v>1640</v>
      </c>
      <c r="D744" s="24" t="s">
        <v>48</v>
      </c>
      <c r="E744" s="23">
        <v>89</v>
      </c>
      <c r="F744" s="25">
        <v>29682</v>
      </c>
      <c r="G744" s="23">
        <f t="shared" ca="1" si="52"/>
        <v>40.026885511796053</v>
      </c>
      <c r="H744" s="23" t="str">
        <f t="shared" ca="1" si="53"/>
        <v>41-50</v>
      </c>
      <c r="I744" s="24" t="s">
        <v>314</v>
      </c>
      <c r="J744" s="24" t="s">
        <v>50</v>
      </c>
      <c r="K744" s="24" t="s">
        <v>43</v>
      </c>
      <c r="L744" s="24" t="s">
        <v>44</v>
      </c>
      <c r="M744" s="24" t="s">
        <v>45</v>
      </c>
      <c r="N744" s="23">
        <v>13</v>
      </c>
      <c r="O744" s="22" t="str">
        <f>VLOOKUP(A744,[1]CustomerAddress!$A$1:$F$3997,2)</f>
        <v>0272 Pankratz Hill</v>
      </c>
      <c r="P744" s="22">
        <f>VLOOKUP(A744,[1]CustomerAddress!$A$1:$F$3997,3)</f>
        <v>2031</v>
      </c>
      <c r="Q744" s="22" t="str">
        <f>VLOOKUP(A744,[1]CustomerAddress!$A$1:$F$3997,4)</f>
        <v>NSW</v>
      </c>
      <c r="R744" s="22" t="str">
        <f>VLOOKUP(A744,[1]CustomerAddress!$A$1:$F$3997,5)</f>
        <v>Australia</v>
      </c>
      <c r="S744" s="22">
        <f>VLOOKUP(A744,[1]CustomerAddress!$A$1:$F$3997,6)</f>
        <v>10</v>
      </c>
      <c r="T744" s="22" t="str">
        <f>VLOOKUP(A744,Labels!$A$5:$I$3497,9)</f>
        <v>Evasive Customer</v>
      </c>
    </row>
    <row r="745" spans="1:20" s="22" customFormat="1" ht="15.75" customHeight="1" x14ac:dyDescent="0.25">
      <c r="A745" s="23">
        <v>744</v>
      </c>
      <c r="B745" s="24" t="s">
        <v>1602</v>
      </c>
      <c r="D745" s="24" t="s">
        <v>48</v>
      </c>
      <c r="E745" s="23">
        <v>54</v>
      </c>
      <c r="F745" s="25">
        <v>28367</v>
      </c>
      <c r="G745" s="23">
        <f t="shared" ca="1" si="52"/>
        <v>43.629625237823447</v>
      </c>
      <c r="H745" s="23" t="str">
        <f t="shared" ca="1" si="53"/>
        <v>41-50</v>
      </c>
      <c r="I745" s="24" t="s">
        <v>367</v>
      </c>
      <c r="J745" s="24" t="s">
        <v>84</v>
      </c>
      <c r="K745" s="24" t="s">
        <v>62</v>
      </c>
      <c r="L745" s="24" t="s">
        <v>44</v>
      </c>
      <c r="M745" s="24" t="s">
        <v>45</v>
      </c>
      <c r="N745" s="23">
        <v>14</v>
      </c>
      <c r="O745" s="22" t="str">
        <f>VLOOKUP(A745,[1]CustomerAddress!$A$1:$F$3997,2)</f>
        <v>2 North Crossing</v>
      </c>
      <c r="P745" s="22">
        <f>VLOOKUP(A745,[1]CustomerAddress!$A$1:$F$3997,3)</f>
        <v>3111</v>
      </c>
      <c r="Q745" s="22" t="str">
        <f>VLOOKUP(A745,[1]CustomerAddress!$A$1:$F$3997,4)</f>
        <v>VIC</v>
      </c>
      <c r="R745" s="22" t="str">
        <f>VLOOKUP(A745,[1]CustomerAddress!$A$1:$F$3997,5)</f>
        <v>Australia</v>
      </c>
      <c r="S745" s="22">
        <f>VLOOKUP(A745,[1]CustomerAddress!$A$1:$F$3997,6)</f>
        <v>11</v>
      </c>
      <c r="T745" s="22" t="str">
        <f>VLOOKUP(A745,Labels!$A$5:$I$3497,9)</f>
        <v>Late Bloomer</v>
      </c>
    </row>
    <row r="746" spans="1:20" s="22" customFormat="1" ht="15.75" customHeight="1" x14ac:dyDescent="0.25">
      <c r="A746" s="23">
        <v>745</v>
      </c>
      <c r="B746" s="24" t="s">
        <v>1641</v>
      </c>
      <c r="C746" s="24" t="s">
        <v>1642</v>
      </c>
      <c r="D746" s="24" t="s">
        <v>40</v>
      </c>
      <c r="E746" s="23">
        <v>84</v>
      </c>
      <c r="F746" s="25">
        <v>28571</v>
      </c>
      <c r="G746" s="23">
        <f t="shared" ca="1" si="52"/>
        <v>43.070721128234403</v>
      </c>
      <c r="H746" s="23" t="str">
        <f t="shared" ca="1" si="53"/>
        <v>41-50</v>
      </c>
      <c r="J746" s="24" t="s">
        <v>84</v>
      </c>
      <c r="K746" s="24" t="s">
        <v>43</v>
      </c>
      <c r="L746" s="24" t="s">
        <v>44</v>
      </c>
      <c r="M746" s="24" t="s">
        <v>45</v>
      </c>
      <c r="N746" s="23">
        <v>13</v>
      </c>
      <c r="O746" s="22" t="str">
        <f>VLOOKUP(A746,[1]CustomerAddress!$A$1:$F$3997,2)</f>
        <v>345 Dovetail Avenue</v>
      </c>
      <c r="P746" s="22">
        <f>VLOOKUP(A746,[1]CustomerAddress!$A$1:$F$3997,3)</f>
        <v>4305</v>
      </c>
      <c r="Q746" s="22" t="str">
        <f>VLOOKUP(A746,[1]CustomerAddress!$A$1:$F$3997,4)</f>
        <v>QLD</v>
      </c>
      <c r="R746" s="22" t="str">
        <f>VLOOKUP(A746,[1]CustomerAddress!$A$1:$F$3997,5)</f>
        <v>Australia</v>
      </c>
      <c r="S746" s="22">
        <f>VLOOKUP(A746,[1]CustomerAddress!$A$1:$F$3997,6)</f>
        <v>5</v>
      </c>
      <c r="T746" s="22" t="str">
        <f>VLOOKUP(A746,Labels!$A$5:$I$3497,9)</f>
        <v>Recent Customer</v>
      </c>
    </row>
    <row r="747" spans="1:20" s="22" customFormat="1" ht="15.75" customHeight="1" x14ac:dyDescent="0.25">
      <c r="A747" s="23">
        <v>746</v>
      </c>
      <c r="B747" s="24" t="s">
        <v>1643</v>
      </c>
      <c r="C747" s="24" t="s">
        <v>1644</v>
      </c>
      <c r="D747" s="24" t="s">
        <v>48</v>
      </c>
      <c r="E747" s="23">
        <v>47</v>
      </c>
      <c r="F747" s="25">
        <v>23587</v>
      </c>
      <c r="G747" s="23">
        <f t="shared" ca="1" si="52"/>
        <v>56.725515648782348</v>
      </c>
      <c r="H747" s="23" t="str">
        <f t="shared" ca="1" si="53"/>
        <v>51-60</v>
      </c>
      <c r="I747" s="24" t="s">
        <v>74</v>
      </c>
      <c r="J747" s="24" t="s">
        <v>61</v>
      </c>
      <c r="K747" s="24" t="s">
        <v>62</v>
      </c>
      <c r="L747" s="24" t="s">
        <v>44</v>
      </c>
      <c r="M747" s="24" t="s">
        <v>45</v>
      </c>
      <c r="N747" s="23">
        <v>17</v>
      </c>
      <c r="O747" s="22" t="str">
        <f>VLOOKUP(A747,[1]CustomerAddress!$A$1:$F$3997,2)</f>
        <v>2826 Huxley Center</v>
      </c>
      <c r="P747" s="22">
        <f>VLOOKUP(A747,[1]CustomerAddress!$A$1:$F$3997,3)</f>
        <v>3137</v>
      </c>
      <c r="Q747" s="22" t="str">
        <f>VLOOKUP(A747,[1]CustomerAddress!$A$1:$F$3997,4)</f>
        <v>VIC</v>
      </c>
      <c r="R747" s="22" t="str">
        <f>VLOOKUP(A747,[1]CustomerAddress!$A$1:$F$3997,5)</f>
        <v>Australia</v>
      </c>
      <c r="S747" s="22">
        <f>VLOOKUP(A747,[1]CustomerAddress!$A$1:$F$3997,6)</f>
        <v>8</v>
      </c>
      <c r="T747" s="22" t="str">
        <f>VLOOKUP(A747,Labels!$A$5:$I$3497,9)</f>
        <v>Late Bloomer</v>
      </c>
    </row>
    <row r="748" spans="1:20" s="22" customFormat="1" ht="15.75" customHeight="1" x14ac:dyDescent="0.25">
      <c r="A748" s="23">
        <v>747</v>
      </c>
      <c r="B748" s="24" t="s">
        <v>1645</v>
      </c>
      <c r="C748" s="24" t="s">
        <v>1646</v>
      </c>
      <c r="D748" s="24" t="s">
        <v>40</v>
      </c>
      <c r="E748" s="23">
        <v>91</v>
      </c>
      <c r="F748" s="25">
        <v>28604</v>
      </c>
      <c r="G748" s="23">
        <f t="shared" ca="1" si="52"/>
        <v>42.980310169330295</v>
      </c>
      <c r="H748" s="23" t="str">
        <f t="shared" ca="1" si="53"/>
        <v>41-50</v>
      </c>
      <c r="I748" s="24" t="s">
        <v>753</v>
      </c>
      <c r="J748" s="24" t="s">
        <v>61</v>
      </c>
      <c r="K748" s="24" t="s">
        <v>43</v>
      </c>
      <c r="L748" s="24" t="s">
        <v>44</v>
      </c>
      <c r="M748" s="24" t="s">
        <v>57</v>
      </c>
      <c r="N748" s="23">
        <v>7</v>
      </c>
      <c r="O748" s="22" t="str">
        <f>VLOOKUP(A748,[1]CustomerAddress!$A$1:$F$3997,2)</f>
        <v>61043 Summer Ridge Junction</v>
      </c>
      <c r="P748" s="22">
        <f>VLOOKUP(A748,[1]CustomerAddress!$A$1:$F$3997,3)</f>
        <v>2229</v>
      </c>
      <c r="Q748" s="22" t="str">
        <f>VLOOKUP(A748,[1]CustomerAddress!$A$1:$F$3997,4)</f>
        <v>NSW</v>
      </c>
      <c r="R748" s="22" t="str">
        <f>VLOOKUP(A748,[1]CustomerAddress!$A$1:$F$3997,5)</f>
        <v>Australia</v>
      </c>
      <c r="S748" s="22">
        <f>VLOOKUP(A748,[1]CustomerAddress!$A$1:$F$3997,6)</f>
        <v>11</v>
      </c>
      <c r="T748" s="22" t="str">
        <f>VLOOKUP(A748,Labels!$A$5:$I$3497,9)</f>
        <v>Late Bloomer</v>
      </c>
    </row>
    <row r="749" spans="1:20" s="22" customFormat="1" ht="15.75" customHeight="1" x14ac:dyDescent="0.25">
      <c r="A749" s="23">
        <v>748</v>
      </c>
      <c r="B749" s="24" t="s">
        <v>1647</v>
      </c>
      <c r="C749" s="24" t="s">
        <v>1648</v>
      </c>
      <c r="D749" s="24" t="s">
        <v>40</v>
      </c>
      <c r="E749" s="23">
        <v>51</v>
      </c>
      <c r="F749" s="25">
        <v>29697</v>
      </c>
      <c r="G749" s="23">
        <f t="shared" ca="1" si="52"/>
        <v>39.985789621385088</v>
      </c>
      <c r="H749" s="23" t="str">
        <f t="shared" ca="1" si="53"/>
        <v>31-40</v>
      </c>
      <c r="I749" s="24" t="s">
        <v>571</v>
      </c>
      <c r="J749" s="24" t="s">
        <v>50</v>
      </c>
      <c r="K749" s="24" t="s">
        <v>66</v>
      </c>
      <c r="L749" s="24" t="s">
        <v>44</v>
      </c>
      <c r="M749" s="24" t="s">
        <v>57</v>
      </c>
      <c r="N749" s="23">
        <v>7</v>
      </c>
      <c r="O749" s="22" t="str">
        <f>VLOOKUP(A749,[1]CustomerAddress!$A$1:$F$3997,2)</f>
        <v>56045 Express Avenue</v>
      </c>
      <c r="P749" s="22">
        <f>VLOOKUP(A749,[1]CustomerAddress!$A$1:$F$3997,3)</f>
        <v>2176</v>
      </c>
      <c r="Q749" s="22" t="str">
        <f>VLOOKUP(A749,[1]CustomerAddress!$A$1:$F$3997,4)</f>
        <v>NSW</v>
      </c>
      <c r="R749" s="22" t="str">
        <f>VLOOKUP(A749,[1]CustomerAddress!$A$1:$F$3997,5)</f>
        <v>Australia</v>
      </c>
      <c r="S749" s="22">
        <f>VLOOKUP(A749,[1]CustomerAddress!$A$1:$F$3997,6)</f>
        <v>9</v>
      </c>
      <c r="T749" s="22" t="str">
        <f>VLOOKUP(A749,Labels!$A$5:$I$3497,9)</f>
        <v>Losing Customer</v>
      </c>
    </row>
    <row r="750" spans="1:20" s="22" customFormat="1" ht="15.75" customHeight="1" x14ac:dyDescent="0.25">
      <c r="A750" s="23">
        <v>749</v>
      </c>
      <c r="B750" s="24" t="s">
        <v>1649</v>
      </c>
      <c r="C750" s="24" t="s">
        <v>1650</v>
      </c>
      <c r="D750" s="24" t="s">
        <v>48</v>
      </c>
      <c r="E750" s="23">
        <v>47</v>
      </c>
      <c r="F750" s="25">
        <v>26512</v>
      </c>
      <c r="G750" s="23">
        <f t="shared" ca="1" si="52"/>
        <v>48.711817018645363</v>
      </c>
      <c r="H750" s="23" t="str">
        <f t="shared" ca="1" si="53"/>
        <v>41-50</v>
      </c>
      <c r="I750" s="24" t="s">
        <v>799</v>
      </c>
      <c r="J750" s="24" t="s">
        <v>75</v>
      </c>
      <c r="K750" s="24" t="s">
        <v>43</v>
      </c>
      <c r="L750" s="24" t="s">
        <v>44</v>
      </c>
      <c r="M750" s="24" t="s">
        <v>57</v>
      </c>
      <c r="N750" s="23">
        <v>19</v>
      </c>
      <c r="O750" s="22" t="str">
        <f>VLOOKUP(A750,[1]CustomerAddress!$A$1:$F$3997,2)</f>
        <v>760 Forest Dale Place</v>
      </c>
      <c r="P750" s="22">
        <f>VLOOKUP(A750,[1]CustomerAddress!$A$1:$F$3997,3)</f>
        <v>3068</v>
      </c>
      <c r="Q750" s="22" t="str">
        <f>VLOOKUP(A750,[1]CustomerAddress!$A$1:$F$3997,4)</f>
        <v>VIC</v>
      </c>
      <c r="R750" s="22" t="str">
        <f>VLOOKUP(A750,[1]CustomerAddress!$A$1:$F$3997,5)</f>
        <v>Australia</v>
      </c>
      <c r="S750" s="22">
        <f>VLOOKUP(A750,[1]CustomerAddress!$A$1:$F$3997,6)</f>
        <v>12</v>
      </c>
      <c r="T750" s="22" t="str">
        <f>VLOOKUP(A750,Labels!$A$5:$I$3497,9)</f>
        <v>Losing Customer</v>
      </c>
    </row>
    <row r="751" spans="1:20" s="22" customFormat="1" ht="15.75" customHeight="1" x14ac:dyDescent="0.25">
      <c r="A751" s="23">
        <v>750</v>
      </c>
      <c r="B751" s="24" t="s">
        <v>1651</v>
      </c>
      <c r="C751" s="24" t="s">
        <v>1652</v>
      </c>
      <c r="D751" s="24" t="s">
        <v>48</v>
      </c>
      <c r="E751" s="23">
        <v>42</v>
      </c>
      <c r="F751" s="25">
        <v>34797</v>
      </c>
      <c r="G751" s="23">
        <f t="shared" ref="G751:G753" ca="1" si="54">(NOW()-F751)/365</f>
        <v>26.013186881659063</v>
      </c>
      <c r="H751" s="23" t="str">
        <f t="shared" ref="H751:H753" ca="1" si="55">IF(G751&lt;=10,"0-10",IF(AND(G751&gt;10,G751&lt;=20),"11-20",IF(AND(G751&gt;20,G751&lt;=30),"21-30",IF(AND(G751&gt;30,G751&lt;=40),"31-40",IF(AND(G751&gt;40,G751&lt;=50),"41-50",IF(AND(G751&gt;50,G751&lt;=60),"51-60",IF(AND(G751&gt;60,G751&lt;=70),"61-70",IF(AND(G751&gt;70,G751&lt;=80),"71-80",IF(AND(G751&gt;80,G751&lt;=90),"81-90",IF(G751&gt;90,"91-100"))))))))))</f>
        <v>21-30</v>
      </c>
      <c r="I751" s="24" t="s">
        <v>279</v>
      </c>
      <c r="J751" s="24" t="s">
        <v>65</v>
      </c>
      <c r="K751" s="24" t="s">
        <v>62</v>
      </c>
      <c r="L751" s="24" t="s">
        <v>44</v>
      </c>
      <c r="M751" s="24" t="s">
        <v>45</v>
      </c>
      <c r="N751" s="23">
        <v>7</v>
      </c>
      <c r="O751" s="22" t="str">
        <f>VLOOKUP(A751,[1]CustomerAddress!$A$1:$F$3997,2)</f>
        <v>99 Wayridge Place</v>
      </c>
      <c r="P751" s="22">
        <f>VLOOKUP(A751,[1]CustomerAddress!$A$1:$F$3997,3)</f>
        <v>2263</v>
      </c>
      <c r="Q751" s="22" t="str">
        <f>VLOOKUP(A751,[1]CustomerAddress!$A$1:$F$3997,4)</f>
        <v>NSW</v>
      </c>
      <c r="R751" s="22" t="str">
        <f>VLOOKUP(A751,[1]CustomerAddress!$A$1:$F$3997,5)</f>
        <v>Australia</v>
      </c>
      <c r="S751" s="22">
        <f>VLOOKUP(A751,[1]CustomerAddress!$A$1:$F$3997,6)</f>
        <v>8</v>
      </c>
      <c r="T751" s="22" t="str">
        <f>VLOOKUP(A751,Labels!$A$5:$I$3497,9)</f>
        <v>Losing Customer</v>
      </c>
    </row>
    <row r="752" spans="1:20" s="22" customFormat="1" ht="15.75" customHeight="1" x14ac:dyDescent="0.25">
      <c r="A752" s="23">
        <v>751</v>
      </c>
      <c r="B752" s="24" t="s">
        <v>1653</v>
      </c>
      <c r="C752" s="24" t="s">
        <v>1654</v>
      </c>
      <c r="D752" s="24" t="s">
        <v>40</v>
      </c>
      <c r="E752" s="23">
        <v>41</v>
      </c>
      <c r="F752" s="25">
        <v>37195</v>
      </c>
      <c r="G752" s="23">
        <f t="shared" ca="1" si="54"/>
        <v>19.443323867960434</v>
      </c>
      <c r="H752" s="23" t="str">
        <f t="shared" ca="1" si="55"/>
        <v>11-20</v>
      </c>
      <c r="I752" s="24" t="s">
        <v>74</v>
      </c>
      <c r="J752" s="24" t="s">
        <v>50</v>
      </c>
      <c r="K752" s="24" t="s">
        <v>62</v>
      </c>
      <c r="L752" s="24" t="s">
        <v>44</v>
      </c>
      <c r="M752" s="24" t="s">
        <v>57</v>
      </c>
      <c r="N752" s="23">
        <v>1</v>
      </c>
      <c r="O752" s="22" t="str">
        <f>VLOOKUP(A752,[1]CustomerAddress!$A$1:$F$3997,2)</f>
        <v>5 Dahle Trail</v>
      </c>
      <c r="P752" s="22">
        <f>VLOOKUP(A752,[1]CustomerAddress!$A$1:$F$3997,3)</f>
        <v>2117</v>
      </c>
      <c r="Q752" s="22" t="str">
        <f>VLOOKUP(A752,[1]CustomerAddress!$A$1:$F$3997,4)</f>
        <v>NSW</v>
      </c>
      <c r="R752" s="22" t="str">
        <f>VLOOKUP(A752,[1]CustomerAddress!$A$1:$F$3997,5)</f>
        <v>Australia</v>
      </c>
      <c r="S752" s="22">
        <f>VLOOKUP(A752,[1]CustomerAddress!$A$1:$F$3997,6)</f>
        <v>10</v>
      </c>
      <c r="T752" s="22" t="str">
        <f>VLOOKUP(A752,Labels!$A$5:$I$3497,9)</f>
        <v>Lost Customer</v>
      </c>
    </row>
    <row r="753" spans="1:20" s="22" customFormat="1" ht="15.75" customHeight="1" x14ac:dyDescent="0.25">
      <c r="A753" s="23">
        <v>752</v>
      </c>
      <c r="B753" s="24" t="s">
        <v>1655</v>
      </c>
      <c r="C753" s="24" t="s">
        <v>1656</v>
      </c>
      <c r="D753" s="24" t="s">
        <v>48</v>
      </c>
      <c r="E753" s="23">
        <v>13</v>
      </c>
      <c r="F753" s="25">
        <v>22459</v>
      </c>
      <c r="G753" s="23">
        <f t="shared" ca="1" si="54"/>
        <v>59.815926607686464</v>
      </c>
      <c r="H753" s="23" t="str">
        <f t="shared" ca="1" si="55"/>
        <v>51-60</v>
      </c>
      <c r="I753" s="24" t="s">
        <v>289</v>
      </c>
      <c r="J753" s="24" t="s">
        <v>50</v>
      </c>
      <c r="K753" s="24" t="s">
        <v>66</v>
      </c>
      <c r="L753" s="24" t="s">
        <v>44</v>
      </c>
      <c r="M753" s="24" t="s">
        <v>57</v>
      </c>
      <c r="N753" s="23">
        <v>12</v>
      </c>
      <c r="O753" s="22" t="str">
        <f>VLOOKUP(A753,[1]CustomerAddress!$A$1:$F$3997,2)</f>
        <v>62215 Delaware Plaza</v>
      </c>
      <c r="P753" s="22">
        <f>VLOOKUP(A753,[1]CustomerAddress!$A$1:$F$3997,3)</f>
        <v>4118</v>
      </c>
      <c r="Q753" s="22" t="str">
        <f>VLOOKUP(A753,[1]CustomerAddress!$A$1:$F$3997,4)</f>
        <v>QLD</v>
      </c>
      <c r="R753" s="22" t="str">
        <f>VLOOKUP(A753,[1]CustomerAddress!$A$1:$F$3997,5)</f>
        <v>Australia</v>
      </c>
      <c r="S753" s="22">
        <f>VLOOKUP(A753,[1]CustomerAddress!$A$1:$F$3997,6)</f>
        <v>3</v>
      </c>
      <c r="T753" s="22" t="str">
        <f>VLOOKUP(A753,Labels!$A$5:$I$3497,9)</f>
        <v>Potential Customer</v>
      </c>
    </row>
    <row r="754" spans="1:20" s="22" customFormat="1" ht="15.75" hidden="1" customHeight="1" x14ac:dyDescent="0.25">
      <c r="A754" s="22">
        <v>753</v>
      </c>
      <c r="B754" s="24" t="s">
        <v>1657</v>
      </c>
      <c r="C754" s="24" t="s">
        <v>1658</v>
      </c>
      <c r="D754" s="24" t="s">
        <v>1659</v>
      </c>
      <c r="E754" s="22">
        <v>82</v>
      </c>
      <c r="F754" s="26">
        <v>25634</v>
      </c>
      <c r="G754" s="26"/>
      <c r="H754" s="26"/>
      <c r="I754" s="24" t="s">
        <v>170</v>
      </c>
      <c r="J754" s="24" t="s">
        <v>42</v>
      </c>
      <c r="K754" s="24" t="s">
        <v>62</v>
      </c>
      <c r="L754" s="24" t="s">
        <v>1660</v>
      </c>
      <c r="M754" s="24" t="s">
        <v>45</v>
      </c>
      <c r="N754" s="23">
        <v>6</v>
      </c>
    </row>
    <row r="755" spans="1:20" s="22" customFormat="1" ht="15.75" customHeight="1" x14ac:dyDescent="0.25">
      <c r="A755" s="23">
        <v>754</v>
      </c>
      <c r="B755" s="24" t="s">
        <v>1661</v>
      </c>
      <c r="C755" s="24" t="s">
        <v>1662</v>
      </c>
      <c r="D755" s="24" t="s">
        <v>40</v>
      </c>
      <c r="E755" s="23">
        <v>15</v>
      </c>
      <c r="F755" s="25">
        <v>29064</v>
      </c>
      <c r="G755" s="23">
        <f t="shared" ref="G755:G799" ca="1" si="56">(NOW()-F755)/365</f>
        <v>41.720036196727555</v>
      </c>
      <c r="H755" s="23" t="str">
        <f t="shared" ref="H755:H799" ca="1" si="57">IF(G755&lt;=10,"0-10",IF(AND(G755&gt;10,G755&lt;=20),"11-20",IF(AND(G755&gt;20,G755&lt;=30),"21-30",IF(AND(G755&gt;30,G755&lt;=40),"31-40",IF(AND(G755&gt;40,G755&lt;=50),"41-50",IF(AND(G755&gt;50,G755&lt;=60),"51-60",IF(AND(G755&gt;60,G755&lt;=70),"61-70",IF(AND(G755&gt;70,G755&lt;=80),"71-80",IF(AND(G755&gt;80,G755&lt;=90),"81-90",IF(G755&gt;90,"91-100"))))))))))</f>
        <v>41-50</v>
      </c>
      <c r="I755" s="24" t="s">
        <v>181</v>
      </c>
      <c r="J755" s="24" t="s">
        <v>50</v>
      </c>
      <c r="K755" s="24" t="s">
        <v>43</v>
      </c>
      <c r="L755" s="24" t="s">
        <v>44</v>
      </c>
      <c r="M755" s="24" t="s">
        <v>57</v>
      </c>
      <c r="N755" s="23">
        <v>14</v>
      </c>
      <c r="O755" s="22" t="str">
        <f>VLOOKUP(A755,[1]CustomerAddress!$A$1:$F$3997,2)</f>
        <v>00 Evergreen Center</v>
      </c>
      <c r="P755" s="22">
        <f>VLOOKUP(A755,[1]CustomerAddress!$A$1:$F$3997,3)</f>
        <v>3850</v>
      </c>
      <c r="Q755" s="22" t="str">
        <f>VLOOKUP(A755,[1]CustomerAddress!$A$1:$F$3997,4)</f>
        <v>VIC</v>
      </c>
      <c r="R755" s="22" t="str">
        <f>VLOOKUP(A755,[1]CustomerAddress!$A$1:$F$3997,5)</f>
        <v>Australia</v>
      </c>
      <c r="S755" s="22">
        <f>VLOOKUP(A755,[1]CustomerAddress!$A$1:$F$3997,6)</f>
        <v>4</v>
      </c>
      <c r="T755" s="22" t="str">
        <f>VLOOKUP(A755,Labels!$A$5:$I$3497,9)</f>
        <v>Lost Customer</v>
      </c>
    </row>
    <row r="756" spans="1:20" s="22" customFormat="1" ht="15.75" customHeight="1" x14ac:dyDescent="0.25">
      <c r="A756" s="23">
        <v>755</v>
      </c>
      <c r="B756" s="24" t="s">
        <v>1663</v>
      </c>
      <c r="C756" s="24" t="s">
        <v>1664</v>
      </c>
      <c r="D756" s="24" t="s">
        <v>48</v>
      </c>
      <c r="E756" s="23">
        <v>31</v>
      </c>
      <c r="F756" s="25">
        <v>34163</v>
      </c>
      <c r="G756" s="23">
        <f t="shared" ca="1" si="56"/>
        <v>27.750173183028927</v>
      </c>
      <c r="H756" s="23" t="str">
        <f t="shared" ca="1" si="57"/>
        <v>21-30</v>
      </c>
      <c r="I756" s="24" t="s">
        <v>160</v>
      </c>
      <c r="J756" s="24" t="s">
        <v>50</v>
      </c>
      <c r="K756" s="24" t="s">
        <v>43</v>
      </c>
      <c r="L756" s="24" t="s">
        <v>44</v>
      </c>
      <c r="M756" s="24" t="s">
        <v>57</v>
      </c>
      <c r="N756" s="23">
        <v>4</v>
      </c>
      <c r="O756" s="22" t="str">
        <f>VLOOKUP(A756,[1]CustomerAddress!$A$1:$F$3997,2)</f>
        <v>80 Maple Avenue</v>
      </c>
      <c r="P756" s="22">
        <f>VLOOKUP(A756,[1]CustomerAddress!$A$1:$F$3997,3)</f>
        <v>2536</v>
      </c>
      <c r="Q756" s="22" t="str">
        <f>VLOOKUP(A756,[1]CustomerAddress!$A$1:$F$3997,4)</f>
        <v>NSW</v>
      </c>
      <c r="R756" s="22" t="str">
        <f>VLOOKUP(A756,[1]CustomerAddress!$A$1:$F$3997,5)</f>
        <v>Australia</v>
      </c>
      <c r="S756" s="22">
        <f>VLOOKUP(A756,[1]CustomerAddress!$A$1:$F$3997,6)</f>
        <v>4</v>
      </c>
      <c r="T756" s="22" t="str">
        <f>VLOOKUP(A756,Labels!$A$5:$I$3497,9)</f>
        <v>Lost Customer</v>
      </c>
    </row>
    <row r="757" spans="1:20" s="22" customFormat="1" ht="15.75" customHeight="1" x14ac:dyDescent="0.25">
      <c r="A757" s="23">
        <v>756</v>
      </c>
      <c r="B757" s="24" t="s">
        <v>1665</v>
      </c>
      <c r="C757" s="24" t="s">
        <v>1666</v>
      </c>
      <c r="D757" s="24" t="s">
        <v>40</v>
      </c>
      <c r="E757" s="23">
        <v>65</v>
      </c>
      <c r="F757" s="25">
        <v>27297</v>
      </c>
      <c r="G757" s="23">
        <f t="shared" ca="1" si="56"/>
        <v>46.561132087138517</v>
      </c>
      <c r="H757" s="23" t="str">
        <f t="shared" ca="1" si="57"/>
        <v>41-50</v>
      </c>
      <c r="I757" s="24" t="s">
        <v>706</v>
      </c>
      <c r="J757" s="24" t="s">
        <v>84</v>
      </c>
      <c r="K757" s="24" t="s">
        <v>43</v>
      </c>
      <c r="L757" s="24" t="s">
        <v>44</v>
      </c>
      <c r="M757" s="24" t="s">
        <v>45</v>
      </c>
      <c r="N757" s="23">
        <v>16</v>
      </c>
      <c r="O757" s="22" t="str">
        <f>VLOOKUP(A757,[1]CustomerAddress!$A$1:$F$3997,2)</f>
        <v>43 Jana Way</v>
      </c>
      <c r="P757" s="22">
        <f>VLOOKUP(A757,[1]CustomerAddress!$A$1:$F$3997,3)</f>
        <v>3750</v>
      </c>
      <c r="Q757" s="22" t="str">
        <f>VLOOKUP(A757,[1]CustomerAddress!$A$1:$F$3997,4)</f>
        <v>VIC</v>
      </c>
      <c r="R757" s="22" t="str">
        <f>VLOOKUP(A757,[1]CustomerAddress!$A$1:$F$3997,5)</f>
        <v>Australia</v>
      </c>
      <c r="S757" s="22">
        <f>VLOOKUP(A757,[1]CustomerAddress!$A$1:$F$3997,6)</f>
        <v>7</v>
      </c>
      <c r="T757" s="22" t="str">
        <f>VLOOKUP(A757,Labels!$A$5:$I$3497,9)</f>
        <v>Late Bloomer</v>
      </c>
    </row>
    <row r="758" spans="1:20" s="22" customFormat="1" ht="15.75" customHeight="1" x14ac:dyDescent="0.25">
      <c r="A758" s="23">
        <v>757</v>
      </c>
      <c r="B758" s="24" t="s">
        <v>1667</v>
      </c>
      <c r="C758" s="24" t="s">
        <v>1668</v>
      </c>
      <c r="D758" s="24" t="s">
        <v>48</v>
      </c>
      <c r="E758" s="23">
        <v>91</v>
      </c>
      <c r="F758" s="25">
        <v>28258</v>
      </c>
      <c r="G758" s="23">
        <f t="shared" ca="1" si="56"/>
        <v>43.928255374809751</v>
      </c>
      <c r="H758" s="23" t="str">
        <f t="shared" ca="1" si="57"/>
        <v>41-50</v>
      </c>
      <c r="I758" s="24" t="s">
        <v>425</v>
      </c>
      <c r="J758" s="24" t="s">
        <v>50</v>
      </c>
      <c r="K758" s="24" t="s">
        <v>43</v>
      </c>
      <c r="L758" s="24" t="s">
        <v>44</v>
      </c>
      <c r="M758" s="24" t="s">
        <v>57</v>
      </c>
      <c r="N758" s="23">
        <v>18</v>
      </c>
      <c r="O758" s="22" t="str">
        <f>VLOOKUP(A758,[1]CustomerAddress!$A$1:$F$3997,2)</f>
        <v>195 Knutson Place</v>
      </c>
      <c r="P758" s="22">
        <f>VLOOKUP(A758,[1]CustomerAddress!$A$1:$F$3997,3)</f>
        <v>4019</v>
      </c>
      <c r="Q758" s="22" t="str">
        <f>VLOOKUP(A758,[1]CustomerAddress!$A$1:$F$3997,4)</f>
        <v>QLD</v>
      </c>
      <c r="R758" s="22" t="str">
        <f>VLOOKUP(A758,[1]CustomerAddress!$A$1:$F$3997,5)</f>
        <v>Australia</v>
      </c>
      <c r="S758" s="22">
        <f>VLOOKUP(A758,[1]CustomerAddress!$A$1:$F$3997,6)</f>
        <v>8</v>
      </c>
      <c r="T758" s="22" t="str">
        <f>VLOOKUP(A758,Labels!$A$5:$I$3497,9)</f>
        <v>High Risk Customer</v>
      </c>
    </row>
    <row r="759" spans="1:20" s="22" customFormat="1" ht="15.75" customHeight="1" x14ac:dyDescent="0.25">
      <c r="A759" s="23">
        <v>758</v>
      </c>
      <c r="B759" s="24" t="s">
        <v>1669</v>
      </c>
      <c r="C759" s="24" t="s">
        <v>1670</v>
      </c>
      <c r="D759" s="24" t="s">
        <v>40</v>
      </c>
      <c r="E759" s="23">
        <v>99</v>
      </c>
      <c r="F759" s="25">
        <v>24569</v>
      </c>
      <c r="G759" s="23">
        <f t="shared" ca="1" si="56"/>
        <v>54.035104689878239</v>
      </c>
      <c r="H759" s="23" t="str">
        <f t="shared" ca="1" si="57"/>
        <v>51-60</v>
      </c>
      <c r="J759" s="24" t="s">
        <v>84</v>
      </c>
      <c r="K759" s="24" t="s">
        <v>66</v>
      </c>
      <c r="L759" s="24" t="s">
        <v>44</v>
      </c>
      <c r="M759" s="24" t="s">
        <v>45</v>
      </c>
      <c r="N759" s="23">
        <v>11</v>
      </c>
      <c r="O759" s="22" t="str">
        <f>VLOOKUP(A759,[1]CustomerAddress!$A$1:$F$3997,2)</f>
        <v>9 Melby Park</v>
      </c>
      <c r="P759" s="22">
        <f>VLOOKUP(A759,[1]CustomerAddress!$A$1:$F$3997,3)</f>
        <v>2197</v>
      </c>
      <c r="Q759" s="22" t="str">
        <f>VLOOKUP(A759,[1]CustomerAddress!$A$1:$F$3997,4)</f>
        <v>NSW</v>
      </c>
      <c r="R759" s="22" t="str">
        <f>VLOOKUP(A759,[1]CustomerAddress!$A$1:$F$3997,5)</f>
        <v>Australia</v>
      </c>
      <c r="S759" s="22">
        <f>VLOOKUP(A759,[1]CustomerAddress!$A$1:$F$3997,6)</f>
        <v>10</v>
      </c>
      <c r="T759" s="22" t="str">
        <f>VLOOKUP(A759,Labels!$A$5:$I$3497,9)</f>
        <v>Late Bloomer</v>
      </c>
    </row>
    <row r="760" spans="1:20" s="22" customFormat="1" ht="15.75" customHeight="1" x14ac:dyDescent="0.25">
      <c r="A760" s="23">
        <v>759</v>
      </c>
      <c r="B760" s="24" t="s">
        <v>1671</v>
      </c>
      <c r="C760" s="24" t="s">
        <v>1672</v>
      </c>
      <c r="D760" s="24" t="s">
        <v>48</v>
      </c>
      <c r="E760" s="23">
        <v>89</v>
      </c>
      <c r="F760" s="25">
        <v>23119</v>
      </c>
      <c r="G760" s="23">
        <f t="shared" ca="1" si="56"/>
        <v>58.007707429604267</v>
      </c>
      <c r="H760" s="23" t="str">
        <f t="shared" ca="1" si="57"/>
        <v>51-60</v>
      </c>
      <c r="I760" s="24" t="s">
        <v>599</v>
      </c>
      <c r="J760" s="24" t="s">
        <v>42</v>
      </c>
      <c r="K760" s="24" t="s">
        <v>66</v>
      </c>
      <c r="L760" s="24" t="s">
        <v>44</v>
      </c>
      <c r="M760" s="24" t="s">
        <v>57</v>
      </c>
      <c r="N760" s="23">
        <v>13</v>
      </c>
      <c r="O760" s="22" t="str">
        <f>VLOOKUP(A760,[1]CustomerAddress!$A$1:$F$3997,2)</f>
        <v>4 Vahlen Junction</v>
      </c>
      <c r="P760" s="22">
        <f>VLOOKUP(A760,[1]CustomerAddress!$A$1:$F$3997,3)</f>
        <v>2227</v>
      </c>
      <c r="Q760" s="22" t="str">
        <f>VLOOKUP(A760,[1]CustomerAddress!$A$1:$F$3997,4)</f>
        <v>NSW</v>
      </c>
      <c r="R760" s="22" t="str">
        <f>VLOOKUP(A760,[1]CustomerAddress!$A$1:$F$3997,5)</f>
        <v>Australia</v>
      </c>
      <c r="S760" s="22">
        <f>VLOOKUP(A760,[1]CustomerAddress!$A$1:$F$3997,6)</f>
        <v>10</v>
      </c>
      <c r="T760" s="22" t="str">
        <f>VLOOKUP(A760,Labels!$A$5:$I$3497,9)</f>
        <v>Potential Customer</v>
      </c>
    </row>
    <row r="761" spans="1:20" s="22" customFormat="1" ht="15.75" customHeight="1" x14ac:dyDescent="0.25">
      <c r="A761" s="23">
        <v>760</v>
      </c>
      <c r="B761" s="24" t="s">
        <v>1673</v>
      </c>
      <c r="C761" s="24" t="s">
        <v>1674</v>
      </c>
      <c r="D761" s="24" t="s">
        <v>48</v>
      </c>
      <c r="E761" s="23">
        <v>46</v>
      </c>
      <c r="F761" s="25">
        <v>28551</v>
      </c>
      <c r="G761" s="23">
        <f t="shared" ca="1" si="56"/>
        <v>43.125515648782354</v>
      </c>
      <c r="H761" s="23" t="str">
        <f t="shared" ca="1" si="57"/>
        <v>41-50</v>
      </c>
      <c r="I761" s="24" t="s">
        <v>354</v>
      </c>
      <c r="J761" s="24" t="s">
        <v>61</v>
      </c>
      <c r="K761" s="24" t="s">
        <v>43</v>
      </c>
      <c r="L761" s="24" t="s">
        <v>44</v>
      </c>
      <c r="M761" s="24" t="s">
        <v>45</v>
      </c>
      <c r="N761" s="23">
        <v>18</v>
      </c>
      <c r="O761" s="22" t="str">
        <f>VLOOKUP(A761,[1]CustomerAddress!$A$1:$F$3997,2)</f>
        <v>6330 Monica Way</v>
      </c>
      <c r="P761" s="22">
        <f>VLOOKUP(A761,[1]CustomerAddress!$A$1:$F$3997,3)</f>
        <v>2540</v>
      </c>
      <c r="Q761" s="22" t="str">
        <f>VLOOKUP(A761,[1]CustomerAddress!$A$1:$F$3997,4)</f>
        <v>NSW</v>
      </c>
      <c r="R761" s="22" t="str">
        <f>VLOOKUP(A761,[1]CustomerAddress!$A$1:$F$3997,5)</f>
        <v>Australia</v>
      </c>
      <c r="S761" s="22">
        <f>VLOOKUP(A761,[1]CustomerAddress!$A$1:$F$3997,6)</f>
        <v>9</v>
      </c>
      <c r="T761" s="22" t="str">
        <f>VLOOKUP(A761,Labels!$A$5:$I$3497,9)</f>
        <v>Recent Customer</v>
      </c>
    </row>
    <row r="762" spans="1:20" s="22" customFormat="1" ht="15.75" customHeight="1" x14ac:dyDescent="0.25">
      <c r="A762" s="23">
        <v>761</v>
      </c>
      <c r="B762" s="24" t="s">
        <v>1675</v>
      </c>
      <c r="C762" s="24" t="s">
        <v>1676</v>
      </c>
      <c r="D762" s="24" t="s">
        <v>48</v>
      </c>
      <c r="E762" s="23">
        <v>12</v>
      </c>
      <c r="F762" s="25">
        <v>28456</v>
      </c>
      <c r="G762" s="23">
        <f t="shared" ca="1" si="56"/>
        <v>43.385789621385094</v>
      </c>
      <c r="H762" s="23" t="str">
        <f t="shared" ca="1" si="57"/>
        <v>41-50</v>
      </c>
      <c r="I762" s="24" t="s">
        <v>1126</v>
      </c>
      <c r="J762" s="24" t="s">
        <v>42</v>
      </c>
      <c r="K762" s="24" t="s">
        <v>62</v>
      </c>
      <c r="L762" s="24" t="s">
        <v>44</v>
      </c>
      <c r="M762" s="24" t="s">
        <v>45</v>
      </c>
      <c r="N762" s="23">
        <v>4</v>
      </c>
      <c r="O762" s="22" t="str">
        <f>VLOOKUP(A762,[1]CustomerAddress!$A$1:$F$3997,2)</f>
        <v>7101 Gulseth Hill</v>
      </c>
      <c r="P762" s="22">
        <f>VLOOKUP(A762,[1]CustomerAddress!$A$1:$F$3997,3)</f>
        <v>2293</v>
      </c>
      <c r="Q762" s="22" t="str">
        <f>VLOOKUP(A762,[1]CustomerAddress!$A$1:$F$3997,4)</f>
        <v>NSW</v>
      </c>
      <c r="R762" s="22" t="str">
        <f>VLOOKUP(A762,[1]CustomerAddress!$A$1:$F$3997,5)</f>
        <v>Australia</v>
      </c>
      <c r="S762" s="22">
        <f>VLOOKUP(A762,[1]CustomerAddress!$A$1:$F$3997,6)</f>
        <v>9</v>
      </c>
      <c r="T762" s="22" t="str">
        <f>VLOOKUP(A762,Labels!$A$5:$I$3497,9)</f>
        <v>Evasive Customer</v>
      </c>
    </row>
    <row r="763" spans="1:20" s="22" customFormat="1" ht="15.75" customHeight="1" x14ac:dyDescent="0.25">
      <c r="A763" s="23">
        <v>762</v>
      </c>
      <c r="B763" s="24" t="s">
        <v>1677</v>
      </c>
      <c r="C763" s="24" t="s">
        <v>1678</v>
      </c>
      <c r="D763" s="24" t="s">
        <v>48</v>
      </c>
      <c r="E763" s="23">
        <v>91</v>
      </c>
      <c r="F763" s="25">
        <v>29286</v>
      </c>
      <c r="G763" s="23">
        <f t="shared" ca="1" si="56"/>
        <v>41.111817018645368</v>
      </c>
      <c r="H763" s="23" t="str">
        <f t="shared" ca="1" si="57"/>
        <v>41-50</v>
      </c>
      <c r="I763" s="24" t="s">
        <v>799</v>
      </c>
      <c r="J763" s="24" t="s">
        <v>61</v>
      </c>
      <c r="K763" s="24" t="s">
        <v>43</v>
      </c>
      <c r="L763" s="24" t="s">
        <v>44</v>
      </c>
      <c r="M763" s="24" t="s">
        <v>45</v>
      </c>
      <c r="N763" s="23">
        <v>22</v>
      </c>
      <c r="O763" s="22" t="str">
        <f>VLOOKUP(A763,[1]CustomerAddress!$A$1:$F$3997,2)</f>
        <v>983 2nd Road</v>
      </c>
      <c r="P763" s="22">
        <f>VLOOKUP(A763,[1]CustomerAddress!$A$1:$F$3997,3)</f>
        <v>2560</v>
      </c>
      <c r="Q763" s="22" t="str">
        <f>VLOOKUP(A763,[1]CustomerAddress!$A$1:$F$3997,4)</f>
        <v>NSW</v>
      </c>
      <c r="R763" s="22" t="str">
        <f>VLOOKUP(A763,[1]CustomerAddress!$A$1:$F$3997,5)</f>
        <v>Australia</v>
      </c>
      <c r="S763" s="22">
        <f>VLOOKUP(A763,[1]CustomerAddress!$A$1:$F$3997,6)</f>
        <v>8</v>
      </c>
      <c r="T763" s="22" t="str">
        <f>VLOOKUP(A763,Labels!$A$5:$I$3497,9)</f>
        <v>High Risk Customer</v>
      </c>
    </row>
    <row r="764" spans="1:20" s="22" customFormat="1" ht="15.75" customHeight="1" x14ac:dyDescent="0.25">
      <c r="A764" s="23">
        <v>763</v>
      </c>
      <c r="B764" s="24" t="s">
        <v>1679</v>
      </c>
      <c r="C764" s="24" t="s">
        <v>1680</v>
      </c>
      <c r="D764" s="24" t="s">
        <v>40</v>
      </c>
      <c r="E764" s="23">
        <v>95</v>
      </c>
      <c r="F764" s="25">
        <v>32086</v>
      </c>
      <c r="G764" s="23">
        <f t="shared" ca="1" si="56"/>
        <v>33.440584141933037</v>
      </c>
      <c r="H764" s="23" t="str">
        <f t="shared" ca="1" si="57"/>
        <v>31-40</v>
      </c>
      <c r="I764" s="24" t="s">
        <v>706</v>
      </c>
      <c r="J764" s="24" t="s">
        <v>84</v>
      </c>
      <c r="K764" s="24" t="s">
        <v>62</v>
      </c>
      <c r="L764" s="24" t="s">
        <v>44</v>
      </c>
      <c r="M764" s="24" t="s">
        <v>57</v>
      </c>
      <c r="N764" s="23">
        <v>12</v>
      </c>
      <c r="O764" s="22" t="str">
        <f>VLOOKUP(A764,[1]CustomerAddress!$A$1:$F$3997,2)</f>
        <v>08 Vidon Center</v>
      </c>
      <c r="P764" s="22">
        <f>VLOOKUP(A764,[1]CustomerAddress!$A$1:$F$3997,3)</f>
        <v>2143</v>
      </c>
      <c r="Q764" s="22" t="str">
        <f>VLOOKUP(A764,[1]CustomerAddress!$A$1:$F$3997,4)</f>
        <v>NSW</v>
      </c>
      <c r="R764" s="22" t="str">
        <f>VLOOKUP(A764,[1]CustomerAddress!$A$1:$F$3997,5)</f>
        <v>Australia</v>
      </c>
      <c r="S764" s="22">
        <f>VLOOKUP(A764,[1]CustomerAddress!$A$1:$F$3997,6)</f>
        <v>5</v>
      </c>
      <c r="T764" s="22" t="str">
        <f>VLOOKUP(A764,Labels!$A$5:$I$3497,9)</f>
        <v>High Risk Customer</v>
      </c>
    </row>
    <row r="765" spans="1:20" s="22" customFormat="1" ht="15.75" customHeight="1" x14ac:dyDescent="0.25">
      <c r="A765" s="23">
        <v>764</v>
      </c>
      <c r="B765" s="24" t="s">
        <v>1681</v>
      </c>
      <c r="C765" s="24" t="s">
        <v>1682</v>
      </c>
      <c r="D765" s="24" t="s">
        <v>48</v>
      </c>
      <c r="E765" s="23">
        <v>40</v>
      </c>
      <c r="F765" s="25">
        <v>28200</v>
      </c>
      <c r="G765" s="23">
        <f t="shared" ca="1" si="56"/>
        <v>44.087159484398789</v>
      </c>
      <c r="H765" s="23" t="str">
        <f t="shared" ca="1" si="57"/>
        <v>41-50</v>
      </c>
      <c r="I765" s="24" t="s">
        <v>425</v>
      </c>
      <c r="J765" s="24" t="s">
        <v>50</v>
      </c>
      <c r="K765" s="24" t="s">
        <v>43</v>
      </c>
      <c r="L765" s="24" t="s">
        <v>44</v>
      </c>
      <c r="M765" s="24" t="s">
        <v>45</v>
      </c>
      <c r="N765" s="23">
        <v>22</v>
      </c>
      <c r="O765" s="22" t="str">
        <f>VLOOKUP(A765,[1]CustomerAddress!$A$1:$F$3997,2)</f>
        <v>36 Helena Drive</v>
      </c>
      <c r="P765" s="22">
        <f>VLOOKUP(A765,[1]CustomerAddress!$A$1:$F$3997,3)</f>
        <v>4305</v>
      </c>
      <c r="Q765" s="22" t="str">
        <f>VLOOKUP(A765,[1]CustomerAddress!$A$1:$F$3997,4)</f>
        <v>QLD</v>
      </c>
      <c r="R765" s="22" t="str">
        <f>VLOOKUP(A765,[1]CustomerAddress!$A$1:$F$3997,5)</f>
        <v>Australia</v>
      </c>
      <c r="S765" s="22">
        <f>VLOOKUP(A765,[1]CustomerAddress!$A$1:$F$3997,6)</f>
        <v>1</v>
      </c>
      <c r="T765" s="22" t="str">
        <f>VLOOKUP(A765,Labels!$A$5:$I$3497,9)</f>
        <v>Almost Lost Customer</v>
      </c>
    </row>
    <row r="766" spans="1:20" s="22" customFormat="1" ht="15.75" customHeight="1" x14ac:dyDescent="0.25">
      <c r="A766" s="23">
        <v>765</v>
      </c>
      <c r="B766" s="24" t="s">
        <v>1107</v>
      </c>
      <c r="C766" s="24" t="s">
        <v>1683</v>
      </c>
      <c r="D766" s="24" t="s">
        <v>40</v>
      </c>
      <c r="E766" s="23">
        <v>50</v>
      </c>
      <c r="F766" s="25">
        <v>30925</v>
      </c>
      <c r="G766" s="23">
        <f t="shared" ca="1" si="56"/>
        <v>36.621406059741254</v>
      </c>
      <c r="H766" s="23" t="str">
        <f t="shared" ca="1" si="57"/>
        <v>31-40</v>
      </c>
      <c r="J766" s="24" t="s">
        <v>65</v>
      </c>
      <c r="K766" s="24" t="s">
        <v>62</v>
      </c>
      <c r="L766" s="24" t="s">
        <v>44</v>
      </c>
      <c r="M766" s="24" t="s">
        <v>57</v>
      </c>
      <c r="N766" s="23">
        <v>16</v>
      </c>
      <c r="O766" s="22" t="str">
        <f>VLOOKUP(A766,[1]CustomerAddress!$A$1:$F$3997,2)</f>
        <v>20554 Orin Place</v>
      </c>
      <c r="P766" s="22">
        <f>VLOOKUP(A766,[1]CustomerAddress!$A$1:$F$3997,3)</f>
        <v>3630</v>
      </c>
      <c r="Q766" s="22" t="str">
        <f>VLOOKUP(A766,[1]CustomerAddress!$A$1:$F$3997,4)</f>
        <v>VIC</v>
      </c>
      <c r="R766" s="22" t="str">
        <f>VLOOKUP(A766,[1]CustomerAddress!$A$1:$F$3997,5)</f>
        <v>Australia</v>
      </c>
      <c r="S766" s="22">
        <f>VLOOKUP(A766,[1]CustomerAddress!$A$1:$F$3997,6)</f>
        <v>1</v>
      </c>
      <c r="T766" s="22" t="str">
        <f>VLOOKUP(A766,Labels!$A$5:$I$3497,9)</f>
        <v>Recent Customer</v>
      </c>
    </row>
    <row r="767" spans="1:20" s="22" customFormat="1" ht="15.75" customHeight="1" x14ac:dyDescent="0.25">
      <c r="A767" s="23">
        <v>766</v>
      </c>
      <c r="B767" s="24" t="s">
        <v>1684</v>
      </c>
      <c r="C767" s="24" t="s">
        <v>1685</v>
      </c>
      <c r="D767" s="24" t="s">
        <v>40</v>
      </c>
      <c r="E767" s="23">
        <v>16</v>
      </c>
      <c r="F767" s="25">
        <v>27506</v>
      </c>
      <c r="G767" s="23">
        <f t="shared" ca="1" si="56"/>
        <v>45.988529347412488</v>
      </c>
      <c r="H767" s="23" t="str">
        <f t="shared" ca="1" si="57"/>
        <v>41-50</v>
      </c>
      <c r="J767" s="24" t="s">
        <v>65</v>
      </c>
      <c r="K767" s="24" t="s">
        <v>43</v>
      </c>
      <c r="L767" s="24" t="s">
        <v>44</v>
      </c>
      <c r="M767" s="24" t="s">
        <v>45</v>
      </c>
      <c r="N767" s="23">
        <v>14</v>
      </c>
      <c r="O767" s="22" t="str">
        <f>VLOOKUP(A767,[1]CustomerAddress!$A$1:$F$3997,2)</f>
        <v>3903 Messerschmidt Park</v>
      </c>
      <c r="P767" s="22">
        <f>VLOOKUP(A767,[1]CustomerAddress!$A$1:$F$3997,3)</f>
        <v>2164</v>
      </c>
      <c r="Q767" s="22" t="str">
        <f>VLOOKUP(A767,[1]CustomerAddress!$A$1:$F$3997,4)</f>
        <v>NSW</v>
      </c>
      <c r="R767" s="22" t="str">
        <f>VLOOKUP(A767,[1]CustomerAddress!$A$1:$F$3997,5)</f>
        <v>Australia</v>
      </c>
      <c r="S767" s="22">
        <f>VLOOKUP(A767,[1]CustomerAddress!$A$1:$F$3997,6)</f>
        <v>8</v>
      </c>
      <c r="T767" s="22" t="str">
        <f>VLOOKUP(A767,Labels!$A$5:$I$3497,9)</f>
        <v>Becoming Loyal</v>
      </c>
    </row>
    <row r="768" spans="1:20" s="22" customFormat="1" ht="15.75" customHeight="1" x14ac:dyDescent="0.25">
      <c r="A768" s="23">
        <v>767</v>
      </c>
      <c r="B768" s="24" t="s">
        <v>1686</v>
      </c>
      <c r="C768" s="24" t="s">
        <v>1687</v>
      </c>
      <c r="D768" s="24" t="s">
        <v>48</v>
      </c>
      <c r="E768" s="23">
        <v>70</v>
      </c>
      <c r="F768" s="25">
        <v>20439</v>
      </c>
      <c r="G768" s="23">
        <f t="shared" ca="1" si="56"/>
        <v>65.350173183028929</v>
      </c>
      <c r="H768" s="23" t="str">
        <f t="shared" ca="1" si="57"/>
        <v>61-70</v>
      </c>
      <c r="I768" s="24" t="s">
        <v>1688</v>
      </c>
      <c r="J768" s="24" t="s">
        <v>84</v>
      </c>
      <c r="K768" s="24" t="s">
        <v>66</v>
      </c>
      <c r="L768" s="24" t="s">
        <v>44</v>
      </c>
      <c r="M768" s="24" t="s">
        <v>57</v>
      </c>
      <c r="N768" s="23">
        <v>11</v>
      </c>
      <c r="O768" s="22" t="str">
        <f>VLOOKUP(A768,[1]CustomerAddress!$A$1:$F$3997,2)</f>
        <v>64 Muir Lane</v>
      </c>
      <c r="P768" s="22">
        <f>VLOOKUP(A768,[1]CustomerAddress!$A$1:$F$3997,3)</f>
        <v>2148</v>
      </c>
      <c r="Q768" s="22" t="str">
        <f>VLOOKUP(A768,[1]CustomerAddress!$A$1:$F$3997,4)</f>
        <v>NSW</v>
      </c>
      <c r="R768" s="22" t="str">
        <f>VLOOKUP(A768,[1]CustomerAddress!$A$1:$F$3997,5)</f>
        <v>Australia</v>
      </c>
      <c r="S768" s="22">
        <f>VLOOKUP(A768,[1]CustomerAddress!$A$1:$F$3997,6)</f>
        <v>8</v>
      </c>
      <c r="T768" s="22" t="str">
        <f>VLOOKUP(A768,Labels!$A$5:$I$3497,9)</f>
        <v>Late Bloomer</v>
      </c>
    </row>
    <row r="769" spans="1:20" s="22" customFormat="1" ht="15.75" customHeight="1" x14ac:dyDescent="0.25">
      <c r="A769" s="23">
        <v>768</v>
      </c>
      <c r="B769" s="24" t="s">
        <v>1689</v>
      </c>
      <c r="C769" s="24" t="s">
        <v>1690</v>
      </c>
      <c r="D769" s="24" t="s">
        <v>40</v>
      </c>
      <c r="E769" s="23">
        <v>5</v>
      </c>
      <c r="F769" s="25">
        <v>27043</v>
      </c>
      <c r="G769" s="23">
        <f t="shared" ca="1" si="56"/>
        <v>47.25702249809742</v>
      </c>
      <c r="H769" s="23" t="str">
        <f t="shared" ca="1" si="57"/>
        <v>41-50</v>
      </c>
      <c r="I769" s="24" t="s">
        <v>1691</v>
      </c>
      <c r="J769" s="24" t="s">
        <v>75</v>
      </c>
      <c r="K769" s="24" t="s">
        <v>62</v>
      </c>
      <c r="L769" s="24" t="s">
        <v>44</v>
      </c>
      <c r="M769" s="24" t="s">
        <v>45</v>
      </c>
      <c r="N769" s="23">
        <v>21</v>
      </c>
      <c r="O769" s="22" t="str">
        <f>VLOOKUP(A769,[1]CustomerAddress!$A$1:$F$3997,2)</f>
        <v>06495 Swallow Terrace</v>
      </c>
      <c r="P769" s="22">
        <f>VLOOKUP(A769,[1]CustomerAddress!$A$1:$F$3997,3)</f>
        <v>2759</v>
      </c>
      <c r="Q769" s="22" t="str">
        <f>VLOOKUP(A769,[1]CustomerAddress!$A$1:$F$3997,4)</f>
        <v>NSW</v>
      </c>
      <c r="R769" s="22" t="str">
        <f>VLOOKUP(A769,[1]CustomerAddress!$A$1:$F$3997,5)</f>
        <v>Australia</v>
      </c>
      <c r="S769" s="22">
        <f>VLOOKUP(A769,[1]CustomerAddress!$A$1:$F$3997,6)</f>
        <v>9</v>
      </c>
      <c r="T769" s="22" t="str">
        <f>VLOOKUP(A769,Labels!$A$5:$I$3497,9)</f>
        <v>Platinum Customer</v>
      </c>
    </row>
    <row r="770" spans="1:20" s="22" customFormat="1" ht="15.75" customHeight="1" x14ac:dyDescent="0.25">
      <c r="A770" s="23">
        <v>769</v>
      </c>
      <c r="B770" s="24" t="s">
        <v>1692</v>
      </c>
      <c r="C770" s="24" t="s">
        <v>1693</v>
      </c>
      <c r="D770" s="24" t="s">
        <v>48</v>
      </c>
      <c r="E770" s="23">
        <v>65</v>
      </c>
      <c r="F770" s="25">
        <v>22643</v>
      </c>
      <c r="G770" s="23">
        <f t="shared" ca="1" si="56"/>
        <v>59.311817018645364</v>
      </c>
      <c r="H770" s="23" t="str">
        <f t="shared" ca="1" si="57"/>
        <v>51-60</v>
      </c>
      <c r="I770" s="24" t="s">
        <v>431</v>
      </c>
      <c r="J770" s="24" t="s">
        <v>56</v>
      </c>
      <c r="K770" s="24" t="s">
        <v>43</v>
      </c>
      <c r="L770" s="24" t="s">
        <v>44</v>
      </c>
      <c r="M770" s="24" t="s">
        <v>57</v>
      </c>
      <c r="N770" s="23">
        <v>12</v>
      </c>
      <c r="O770" s="22" t="str">
        <f>VLOOKUP(A770,[1]CustomerAddress!$A$1:$F$3997,2)</f>
        <v>033 Loftsgordon Center</v>
      </c>
      <c r="P770" s="22">
        <f>VLOOKUP(A770,[1]CustomerAddress!$A$1:$F$3997,3)</f>
        <v>2150</v>
      </c>
      <c r="Q770" s="22" t="str">
        <f>VLOOKUP(A770,[1]CustomerAddress!$A$1:$F$3997,4)</f>
        <v>NSW</v>
      </c>
      <c r="R770" s="22" t="str">
        <f>VLOOKUP(A770,[1]CustomerAddress!$A$1:$F$3997,5)</f>
        <v>Australia</v>
      </c>
      <c r="S770" s="22">
        <f>VLOOKUP(A770,[1]CustomerAddress!$A$1:$F$3997,6)</f>
        <v>8</v>
      </c>
      <c r="T770" s="22" t="str">
        <f>VLOOKUP(A770,Labels!$A$5:$I$3497,9)</f>
        <v>Recent Customer</v>
      </c>
    </row>
    <row r="771" spans="1:20" s="22" customFormat="1" ht="15.75" customHeight="1" x14ac:dyDescent="0.25">
      <c r="A771" s="23">
        <v>770</v>
      </c>
      <c r="B771" s="24" t="s">
        <v>1694</v>
      </c>
      <c r="C771" s="24" t="s">
        <v>1695</v>
      </c>
      <c r="D771" s="24" t="s">
        <v>40</v>
      </c>
      <c r="E771" s="23">
        <v>10</v>
      </c>
      <c r="F771" s="25">
        <v>30717</v>
      </c>
      <c r="G771" s="23">
        <f t="shared" ca="1" si="56"/>
        <v>37.191269073439884</v>
      </c>
      <c r="H771" s="23" t="str">
        <f t="shared" ca="1" si="57"/>
        <v>31-40</v>
      </c>
      <c r="I771" s="24" t="s">
        <v>1005</v>
      </c>
      <c r="J771" s="24" t="s">
        <v>56</v>
      </c>
      <c r="K771" s="24" t="s">
        <v>66</v>
      </c>
      <c r="L771" s="24" t="s">
        <v>44</v>
      </c>
      <c r="M771" s="24" t="s">
        <v>45</v>
      </c>
      <c r="N771" s="23">
        <v>13</v>
      </c>
      <c r="O771" s="22" t="str">
        <f>VLOOKUP(A771,[1]CustomerAddress!$A$1:$F$3997,2)</f>
        <v>80 Scofield Alley</v>
      </c>
      <c r="P771" s="22">
        <f>VLOOKUP(A771,[1]CustomerAddress!$A$1:$F$3997,3)</f>
        <v>3121</v>
      </c>
      <c r="Q771" s="22" t="str">
        <f>VLOOKUP(A771,[1]CustomerAddress!$A$1:$F$3997,4)</f>
        <v>VIC</v>
      </c>
      <c r="R771" s="22" t="str">
        <f>VLOOKUP(A771,[1]CustomerAddress!$A$1:$F$3997,5)</f>
        <v>Australia</v>
      </c>
      <c r="S771" s="22">
        <f>VLOOKUP(A771,[1]CustomerAddress!$A$1:$F$3997,6)</f>
        <v>10</v>
      </c>
      <c r="T771" s="22" t="str">
        <f>VLOOKUP(A771,Labels!$A$5:$I$3497,9)</f>
        <v>Losing Customer</v>
      </c>
    </row>
    <row r="772" spans="1:20" s="22" customFormat="1" ht="15.75" customHeight="1" x14ac:dyDescent="0.25">
      <c r="A772" s="23">
        <v>771</v>
      </c>
      <c r="B772" s="24" t="s">
        <v>1696</v>
      </c>
      <c r="C772" s="24" t="s">
        <v>1697</v>
      </c>
      <c r="D772" s="24" t="s">
        <v>48</v>
      </c>
      <c r="E772" s="23">
        <v>12</v>
      </c>
      <c r="F772" s="25">
        <v>23448</v>
      </c>
      <c r="G772" s="23">
        <f t="shared" ca="1" si="56"/>
        <v>57.106337566590568</v>
      </c>
      <c r="H772" s="23" t="str">
        <f t="shared" ca="1" si="57"/>
        <v>51-60</v>
      </c>
      <c r="J772" s="24" t="s">
        <v>61</v>
      </c>
      <c r="K772" s="24" t="s">
        <v>62</v>
      </c>
      <c r="L772" s="24" t="s">
        <v>44</v>
      </c>
      <c r="M772" s="24" t="s">
        <v>45</v>
      </c>
      <c r="N772" s="23">
        <v>8</v>
      </c>
      <c r="O772" s="22" t="str">
        <f>VLOOKUP(A772,[1]CustomerAddress!$A$1:$F$3997,2)</f>
        <v>64 Milwaukee Pass</v>
      </c>
      <c r="P772" s="22">
        <f>VLOOKUP(A772,[1]CustomerAddress!$A$1:$F$3997,3)</f>
        <v>4350</v>
      </c>
      <c r="Q772" s="22" t="str">
        <f>VLOOKUP(A772,[1]CustomerAddress!$A$1:$F$3997,4)</f>
        <v>QLD</v>
      </c>
      <c r="R772" s="22" t="str">
        <f>VLOOKUP(A772,[1]CustomerAddress!$A$1:$F$3997,5)</f>
        <v>Australia</v>
      </c>
      <c r="S772" s="22">
        <f>VLOOKUP(A772,[1]CustomerAddress!$A$1:$F$3997,6)</f>
        <v>4</v>
      </c>
      <c r="T772" s="22" t="str">
        <f>VLOOKUP(A772,Labels!$A$5:$I$3497,9)</f>
        <v>Evasive Customer</v>
      </c>
    </row>
    <row r="773" spans="1:20" s="22" customFormat="1" ht="15.75" customHeight="1" x14ac:dyDescent="0.25">
      <c r="A773" s="23">
        <v>772</v>
      </c>
      <c r="B773" s="24" t="s">
        <v>1698</v>
      </c>
      <c r="C773" s="24" t="s">
        <v>1699</v>
      </c>
      <c r="D773" s="24" t="s">
        <v>40</v>
      </c>
      <c r="E773" s="23">
        <v>12</v>
      </c>
      <c r="F773" s="25">
        <v>36155</v>
      </c>
      <c r="G773" s="23">
        <f t="shared" ca="1" si="56"/>
        <v>22.292638936453585</v>
      </c>
      <c r="H773" s="23" t="str">
        <f t="shared" ca="1" si="57"/>
        <v>21-30</v>
      </c>
      <c r="I773" s="24" t="s">
        <v>308</v>
      </c>
      <c r="J773" s="24" t="s">
        <v>164</v>
      </c>
      <c r="K773" s="24" t="s">
        <v>43</v>
      </c>
      <c r="L773" s="24" t="s">
        <v>44</v>
      </c>
      <c r="M773" s="24" t="s">
        <v>57</v>
      </c>
      <c r="N773" s="23">
        <v>4</v>
      </c>
      <c r="O773" s="22" t="str">
        <f>VLOOKUP(A773,[1]CustomerAddress!$A$1:$F$3997,2)</f>
        <v>50851 Vahlen Avenue</v>
      </c>
      <c r="P773" s="22">
        <f>VLOOKUP(A773,[1]CustomerAddress!$A$1:$F$3997,3)</f>
        <v>2567</v>
      </c>
      <c r="Q773" s="22" t="str">
        <f>VLOOKUP(A773,[1]CustomerAddress!$A$1:$F$3997,4)</f>
        <v>NSW</v>
      </c>
      <c r="R773" s="22" t="str">
        <f>VLOOKUP(A773,[1]CustomerAddress!$A$1:$F$3997,5)</f>
        <v>Australia</v>
      </c>
      <c r="S773" s="22">
        <f>VLOOKUP(A773,[1]CustomerAddress!$A$1:$F$3997,6)</f>
        <v>7</v>
      </c>
      <c r="T773" s="22" t="str">
        <f>VLOOKUP(A773,Labels!$A$5:$I$3497,9)</f>
        <v>Becoming Loyal</v>
      </c>
    </row>
    <row r="774" spans="1:20" s="22" customFormat="1" ht="15.75" customHeight="1" x14ac:dyDescent="0.25">
      <c r="A774" s="23">
        <v>773</v>
      </c>
      <c r="B774" s="24" t="s">
        <v>1700</v>
      </c>
      <c r="C774" s="24" t="s">
        <v>1701</v>
      </c>
      <c r="D774" s="24" t="s">
        <v>48</v>
      </c>
      <c r="E774" s="23">
        <v>77</v>
      </c>
      <c r="F774" s="25">
        <v>31090</v>
      </c>
      <c r="G774" s="23">
        <f t="shared" ca="1" si="56"/>
        <v>36.169351265220705</v>
      </c>
      <c r="H774" s="23" t="str">
        <f t="shared" ca="1" si="57"/>
        <v>31-40</v>
      </c>
      <c r="J774" s="24" t="s">
        <v>50</v>
      </c>
      <c r="K774" s="24" t="s">
        <v>62</v>
      </c>
      <c r="L774" s="24" t="s">
        <v>44</v>
      </c>
      <c r="M774" s="24" t="s">
        <v>45</v>
      </c>
      <c r="N774" s="23">
        <v>20</v>
      </c>
      <c r="O774" s="22" t="str">
        <f>VLOOKUP(A774,[1]CustomerAddress!$A$1:$F$3997,2)</f>
        <v>88 Bay Drive</v>
      </c>
      <c r="P774" s="22">
        <f>VLOOKUP(A774,[1]CustomerAddress!$A$1:$F$3997,3)</f>
        <v>4305</v>
      </c>
      <c r="Q774" s="22" t="str">
        <f>VLOOKUP(A774,[1]CustomerAddress!$A$1:$F$3997,4)</f>
        <v>QLD</v>
      </c>
      <c r="R774" s="22" t="str">
        <f>VLOOKUP(A774,[1]CustomerAddress!$A$1:$F$3997,5)</f>
        <v>Australia</v>
      </c>
      <c r="S774" s="22">
        <f>VLOOKUP(A774,[1]CustomerAddress!$A$1:$F$3997,6)</f>
        <v>3</v>
      </c>
      <c r="T774" s="22" t="str">
        <f>VLOOKUP(A774,Labels!$A$5:$I$3497,9)</f>
        <v>Losing Customer</v>
      </c>
    </row>
    <row r="775" spans="1:20" s="22" customFormat="1" ht="15.75" customHeight="1" x14ac:dyDescent="0.25">
      <c r="A775" s="23">
        <v>774</v>
      </c>
      <c r="B775" s="24" t="s">
        <v>1702</v>
      </c>
      <c r="C775" s="24" t="s">
        <v>1703</v>
      </c>
      <c r="D775" s="24" t="s">
        <v>40</v>
      </c>
      <c r="E775" s="23">
        <v>79</v>
      </c>
      <c r="F775" s="25">
        <v>36126</v>
      </c>
      <c r="G775" s="23">
        <f t="shared" ca="1" si="56"/>
        <v>22.372090991248104</v>
      </c>
      <c r="H775" s="23" t="str">
        <f t="shared" ca="1" si="57"/>
        <v>21-30</v>
      </c>
      <c r="I775" s="24" t="s">
        <v>412</v>
      </c>
      <c r="J775" s="24" t="s">
        <v>84</v>
      </c>
      <c r="K775" s="24" t="s">
        <v>66</v>
      </c>
      <c r="L775" s="24" t="s">
        <v>44</v>
      </c>
      <c r="M775" s="24" t="s">
        <v>57</v>
      </c>
      <c r="N775" s="23">
        <v>1</v>
      </c>
      <c r="O775" s="22" t="str">
        <f>VLOOKUP(A775,[1]CustomerAddress!$A$1:$F$3997,2)</f>
        <v>0 Thompson Road</v>
      </c>
      <c r="P775" s="22">
        <f>VLOOKUP(A775,[1]CustomerAddress!$A$1:$F$3997,3)</f>
        <v>3183</v>
      </c>
      <c r="Q775" s="22" t="str">
        <f>VLOOKUP(A775,[1]CustomerAddress!$A$1:$F$3997,4)</f>
        <v>VIC</v>
      </c>
      <c r="R775" s="22" t="str">
        <f>VLOOKUP(A775,[1]CustomerAddress!$A$1:$F$3997,5)</f>
        <v>Australia</v>
      </c>
      <c r="S775" s="22">
        <f>VLOOKUP(A775,[1]CustomerAddress!$A$1:$F$3997,6)</f>
        <v>8</v>
      </c>
      <c r="T775" s="22" t="str">
        <f>VLOOKUP(A775,Labels!$A$5:$I$3497,9)</f>
        <v>Lost Customer</v>
      </c>
    </row>
    <row r="776" spans="1:20" s="22" customFormat="1" ht="15.75" customHeight="1" x14ac:dyDescent="0.25">
      <c r="A776" s="23">
        <v>775</v>
      </c>
      <c r="B776" s="24" t="s">
        <v>1704</v>
      </c>
      <c r="C776" s="24" t="s">
        <v>1705</v>
      </c>
      <c r="D776" s="24" t="s">
        <v>48</v>
      </c>
      <c r="E776" s="23">
        <v>66</v>
      </c>
      <c r="F776" s="25">
        <v>30215</v>
      </c>
      <c r="G776" s="23">
        <f t="shared" ca="1" si="56"/>
        <v>38.56661153919331</v>
      </c>
      <c r="H776" s="23" t="str">
        <f t="shared" ca="1" si="57"/>
        <v>31-40</v>
      </c>
      <c r="I776" s="24" t="s">
        <v>887</v>
      </c>
      <c r="J776" s="24" t="s">
        <v>84</v>
      </c>
      <c r="K776" s="24" t="s">
        <v>62</v>
      </c>
      <c r="L776" s="24" t="s">
        <v>44</v>
      </c>
      <c r="M776" s="24" t="s">
        <v>57</v>
      </c>
      <c r="N776" s="23">
        <v>4</v>
      </c>
      <c r="O776" s="22" t="str">
        <f>VLOOKUP(A776,[1]CustomerAddress!$A$1:$F$3997,2)</f>
        <v>99 Elka Street</v>
      </c>
      <c r="P776" s="22">
        <f>VLOOKUP(A776,[1]CustomerAddress!$A$1:$F$3997,3)</f>
        <v>4350</v>
      </c>
      <c r="Q776" s="22" t="str">
        <f>VLOOKUP(A776,[1]CustomerAddress!$A$1:$F$3997,4)</f>
        <v>QLD</v>
      </c>
      <c r="R776" s="22" t="str">
        <f>VLOOKUP(A776,[1]CustomerAddress!$A$1:$F$3997,5)</f>
        <v>Australia</v>
      </c>
      <c r="S776" s="22">
        <f>VLOOKUP(A776,[1]CustomerAddress!$A$1:$F$3997,6)</f>
        <v>4</v>
      </c>
      <c r="T776" s="22" t="str">
        <f>VLOOKUP(A776,Labels!$A$5:$I$3497,9)</f>
        <v>Losing Customer</v>
      </c>
    </row>
    <row r="777" spans="1:20" s="22" customFormat="1" ht="15.75" customHeight="1" x14ac:dyDescent="0.25">
      <c r="A777" s="23">
        <v>776</v>
      </c>
      <c r="B777" s="24" t="s">
        <v>1706</v>
      </c>
      <c r="C777" s="24" t="s">
        <v>1707</v>
      </c>
      <c r="D777" s="24" t="s">
        <v>48</v>
      </c>
      <c r="E777" s="23">
        <v>30</v>
      </c>
      <c r="F777" s="25">
        <v>29488</v>
      </c>
      <c r="G777" s="23">
        <f t="shared" ca="1" si="56"/>
        <v>40.558392361111117</v>
      </c>
      <c r="H777" s="23" t="str">
        <f t="shared" ca="1" si="57"/>
        <v>41-50</v>
      </c>
      <c r="I777" s="24" t="s">
        <v>728</v>
      </c>
      <c r="J777" s="24" t="s">
        <v>50</v>
      </c>
      <c r="K777" s="24" t="s">
        <v>66</v>
      </c>
      <c r="L777" s="24" t="s">
        <v>44</v>
      </c>
      <c r="M777" s="24" t="s">
        <v>57</v>
      </c>
      <c r="N777" s="23">
        <v>20</v>
      </c>
      <c r="O777" s="22" t="str">
        <f>VLOOKUP(A777,[1]CustomerAddress!$A$1:$F$3997,2)</f>
        <v>2699 Crest Line Way</v>
      </c>
      <c r="P777" s="22">
        <f>VLOOKUP(A777,[1]CustomerAddress!$A$1:$F$3997,3)</f>
        <v>4869</v>
      </c>
      <c r="Q777" s="22" t="str">
        <f>VLOOKUP(A777,[1]CustomerAddress!$A$1:$F$3997,4)</f>
        <v>QLD</v>
      </c>
      <c r="R777" s="22" t="str">
        <f>VLOOKUP(A777,[1]CustomerAddress!$A$1:$F$3997,5)</f>
        <v>Australia</v>
      </c>
      <c r="S777" s="22">
        <f>VLOOKUP(A777,[1]CustomerAddress!$A$1:$F$3997,6)</f>
        <v>4</v>
      </c>
      <c r="T777" s="22" t="str">
        <f>VLOOKUP(A777,Labels!$A$5:$I$3497,9)</f>
        <v>Very Loyal</v>
      </c>
    </row>
    <row r="778" spans="1:20" s="22" customFormat="1" ht="15.75" customHeight="1" x14ac:dyDescent="0.25">
      <c r="A778" s="23">
        <v>777</v>
      </c>
      <c r="B778" s="24" t="s">
        <v>1708</v>
      </c>
      <c r="C778" s="24" t="s">
        <v>1709</v>
      </c>
      <c r="D778" s="24" t="s">
        <v>48</v>
      </c>
      <c r="E778" s="23">
        <v>2</v>
      </c>
      <c r="F778" s="25">
        <v>33978</v>
      </c>
      <c r="G778" s="23">
        <f t="shared" ca="1" si="56"/>
        <v>28.25702249809742</v>
      </c>
      <c r="H778" s="23" t="str">
        <f t="shared" ca="1" si="57"/>
        <v>21-30</v>
      </c>
      <c r="I778" s="24" t="s">
        <v>206</v>
      </c>
      <c r="J778" s="24" t="s">
        <v>50</v>
      </c>
      <c r="K778" s="24" t="s">
        <v>66</v>
      </c>
      <c r="L778" s="24" t="s">
        <v>44</v>
      </c>
      <c r="M778" s="24" t="s">
        <v>57</v>
      </c>
      <c r="N778" s="23">
        <v>4</v>
      </c>
      <c r="O778" s="22" t="str">
        <f>VLOOKUP(A778,[1]CustomerAddress!$A$1:$F$3997,2)</f>
        <v>6 Melody Trail</v>
      </c>
      <c r="P778" s="22">
        <f>VLOOKUP(A778,[1]CustomerAddress!$A$1:$F$3997,3)</f>
        <v>2145</v>
      </c>
      <c r="Q778" s="22" t="str">
        <f>VLOOKUP(A778,[1]CustomerAddress!$A$1:$F$3997,4)</f>
        <v>NSW</v>
      </c>
      <c r="R778" s="22" t="str">
        <f>VLOOKUP(A778,[1]CustomerAddress!$A$1:$F$3997,5)</f>
        <v>Australia</v>
      </c>
      <c r="S778" s="22">
        <f>VLOOKUP(A778,[1]CustomerAddress!$A$1:$F$3997,6)</f>
        <v>9</v>
      </c>
      <c r="T778" s="22" t="str">
        <f>VLOOKUP(A778,Labels!$A$5:$I$3497,9)</f>
        <v>Potential Customer</v>
      </c>
    </row>
    <row r="779" spans="1:20" s="22" customFormat="1" ht="15.75" customHeight="1" x14ac:dyDescent="0.25">
      <c r="A779" s="23">
        <v>778</v>
      </c>
      <c r="B779" s="24" t="s">
        <v>880</v>
      </c>
      <c r="C779" s="24" t="s">
        <v>1710</v>
      </c>
      <c r="D779" s="24" t="s">
        <v>48</v>
      </c>
      <c r="E779" s="23">
        <v>24</v>
      </c>
      <c r="F779" s="25">
        <v>28081</v>
      </c>
      <c r="G779" s="23">
        <f t="shared" ca="1" si="56"/>
        <v>44.413186881659065</v>
      </c>
      <c r="H779" s="23" t="str">
        <f t="shared" ca="1" si="57"/>
        <v>41-50</v>
      </c>
      <c r="I779" s="24" t="s">
        <v>354</v>
      </c>
      <c r="J779" s="24" t="s">
        <v>84</v>
      </c>
      <c r="K779" s="24" t="s">
        <v>66</v>
      </c>
      <c r="L779" s="24" t="s">
        <v>44</v>
      </c>
      <c r="M779" s="24" t="s">
        <v>57</v>
      </c>
      <c r="N779" s="23">
        <v>13</v>
      </c>
      <c r="O779" s="22" t="str">
        <f>VLOOKUP(A779,[1]CustomerAddress!$A$1:$F$3997,2)</f>
        <v>90 New Castle Trail</v>
      </c>
      <c r="P779" s="22">
        <f>VLOOKUP(A779,[1]CustomerAddress!$A$1:$F$3997,3)</f>
        <v>2137</v>
      </c>
      <c r="Q779" s="22" t="str">
        <f>VLOOKUP(A779,[1]CustomerAddress!$A$1:$F$3997,4)</f>
        <v>NSW</v>
      </c>
      <c r="R779" s="22" t="str">
        <f>VLOOKUP(A779,[1]CustomerAddress!$A$1:$F$3997,5)</f>
        <v>Australia</v>
      </c>
      <c r="S779" s="22">
        <f>VLOOKUP(A779,[1]CustomerAddress!$A$1:$F$3997,6)</f>
        <v>9</v>
      </c>
      <c r="T779" s="22" t="str">
        <f>VLOOKUP(A779,Labels!$A$5:$I$3497,9)</f>
        <v>Evasive Customer</v>
      </c>
    </row>
    <row r="780" spans="1:20" s="22" customFormat="1" ht="15.75" customHeight="1" x14ac:dyDescent="0.25">
      <c r="A780" s="23">
        <v>779</v>
      </c>
      <c r="B780" s="24" t="s">
        <v>1711</v>
      </c>
      <c r="C780" s="24" t="s">
        <v>1712</v>
      </c>
      <c r="D780" s="24" t="s">
        <v>40</v>
      </c>
      <c r="E780" s="23">
        <v>1</v>
      </c>
      <c r="F780" s="25">
        <v>33644</v>
      </c>
      <c r="G780" s="23">
        <f t="shared" ca="1" si="56"/>
        <v>29.172090991248105</v>
      </c>
      <c r="H780" s="23" t="str">
        <f t="shared" ca="1" si="57"/>
        <v>21-30</v>
      </c>
      <c r="I780" s="24" t="s">
        <v>137</v>
      </c>
      <c r="J780" s="24" t="s">
        <v>42</v>
      </c>
      <c r="K780" s="24" t="s">
        <v>66</v>
      </c>
      <c r="L780" s="24" t="s">
        <v>44</v>
      </c>
      <c r="M780" s="24" t="s">
        <v>57</v>
      </c>
      <c r="N780" s="23">
        <v>7</v>
      </c>
      <c r="O780" s="22" t="str">
        <f>VLOOKUP(A780,[1]CustomerAddress!$A$1:$F$3997,2)</f>
        <v>2570 Wayridge Park</v>
      </c>
      <c r="P780" s="22">
        <f>VLOOKUP(A780,[1]CustomerAddress!$A$1:$F$3997,3)</f>
        <v>2093</v>
      </c>
      <c r="Q780" s="22" t="str">
        <f>VLOOKUP(A780,[1]CustomerAddress!$A$1:$F$3997,4)</f>
        <v>NSW</v>
      </c>
      <c r="R780" s="22" t="str">
        <f>VLOOKUP(A780,[1]CustomerAddress!$A$1:$F$3997,5)</f>
        <v>Australia</v>
      </c>
      <c r="S780" s="22">
        <f>VLOOKUP(A780,[1]CustomerAddress!$A$1:$F$3997,6)</f>
        <v>9</v>
      </c>
      <c r="T780" s="22" t="str">
        <f>VLOOKUP(A780,Labels!$A$5:$I$3497,9)</f>
        <v>High Risk Customer</v>
      </c>
    </row>
    <row r="781" spans="1:20" s="22" customFormat="1" ht="15.75" customHeight="1" x14ac:dyDescent="0.25">
      <c r="A781" s="23">
        <v>780</v>
      </c>
      <c r="B781" s="24" t="s">
        <v>116</v>
      </c>
      <c r="D781" s="24" t="s">
        <v>40</v>
      </c>
      <c r="E781" s="23">
        <v>24</v>
      </c>
      <c r="F781" s="25">
        <v>26949</v>
      </c>
      <c r="G781" s="23">
        <f t="shared" ca="1" si="56"/>
        <v>47.51455674467276</v>
      </c>
      <c r="H781" s="23" t="str">
        <f t="shared" ca="1" si="57"/>
        <v>41-50</v>
      </c>
      <c r="I781" s="24" t="s">
        <v>102</v>
      </c>
      <c r="J781" s="24" t="s">
        <v>50</v>
      </c>
      <c r="K781" s="24" t="s">
        <v>43</v>
      </c>
      <c r="L781" s="24" t="s">
        <v>44</v>
      </c>
      <c r="M781" s="24" t="s">
        <v>57</v>
      </c>
      <c r="N781" s="23">
        <v>20</v>
      </c>
      <c r="O781" s="22" t="str">
        <f>VLOOKUP(A781,[1]CustomerAddress!$A$1:$F$3997,2)</f>
        <v>70 Old Gate Street</v>
      </c>
      <c r="P781" s="22">
        <f>VLOOKUP(A781,[1]CustomerAddress!$A$1:$F$3997,3)</f>
        <v>2354</v>
      </c>
      <c r="Q781" s="22" t="str">
        <f>VLOOKUP(A781,[1]CustomerAddress!$A$1:$F$3997,4)</f>
        <v>NSW</v>
      </c>
      <c r="R781" s="22" t="str">
        <f>VLOOKUP(A781,[1]CustomerAddress!$A$1:$F$3997,5)</f>
        <v>Australia</v>
      </c>
      <c r="S781" s="22">
        <f>VLOOKUP(A781,[1]CustomerAddress!$A$1:$F$3997,6)</f>
        <v>3</v>
      </c>
      <c r="T781" s="22" t="str">
        <f>VLOOKUP(A781,Labels!$A$5:$I$3497,9)</f>
        <v>Almost Lost Customer</v>
      </c>
    </row>
    <row r="782" spans="1:20" s="22" customFormat="1" ht="15.75" customHeight="1" x14ac:dyDescent="0.25">
      <c r="A782" s="23">
        <v>781</v>
      </c>
      <c r="B782" s="24" t="s">
        <v>1713</v>
      </c>
      <c r="C782" s="24" t="s">
        <v>1714</v>
      </c>
      <c r="D782" s="24" t="s">
        <v>48</v>
      </c>
      <c r="E782" s="23">
        <v>80</v>
      </c>
      <c r="F782" s="25">
        <v>21504</v>
      </c>
      <c r="G782" s="23">
        <f t="shared" ca="1" si="56"/>
        <v>62.432364963850844</v>
      </c>
      <c r="H782" s="23" t="str">
        <f t="shared" ca="1" si="57"/>
        <v>61-70</v>
      </c>
      <c r="I782" s="24" t="s">
        <v>141</v>
      </c>
      <c r="J782" s="24" t="s">
        <v>84</v>
      </c>
      <c r="K782" s="24" t="s">
        <v>43</v>
      </c>
      <c r="L782" s="24" t="s">
        <v>44</v>
      </c>
      <c r="M782" s="24" t="s">
        <v>57</v>
      </c>
      <c r="N782" s="23">
        <v>17</v>
      </c>
      <c r="O782" s="22" t="str">
        <f>VLOOKUP(A782,[1]CustomerAddress!$A$1:$F$3997,2)</f>
        <v>3 Magdeline Terrace</v>
      </c>
      <c r="P782" s="22">
        <f>VLOOKUP(A782,[1]CustomerAddress!$A$1:$F$3997,3)</f>
        <v>2190</v>
      </c>
      <c r="Q782" s="22" t="str">
        <f>VLOOKUP(A782,[1]CustomerAddress!$A$1:$F$3997,4)</f>
        <v>NSW</v>
      </c>
      <c r="R782" s="22" t="str">
        <f>VLOOKUP(A782,[1]CustomerAddress!$A$1:$F$3997,5)</f>
        <v>Australia</v>
      </c>
      <c r="S782" s="22">
        <f>VLOOKUP(A782,[1]CustomerAddress!$A$1:$F$3997,6)</f>
        <v>10</v>
      </c>
      <c r="T782" s="22" t="str">
        <f>VLOOKUP(A782,Labels!$A$5:$I$3497,9)</f>
        <v>Evasive Customer</v>
      </c>
    </row>
    <row r="783" spans="1:20" s="22" customFormat="1" ht="15.75" customHeight="1" x14ac:dyDescent="0.25">
      <c r="A783" s="23">
        <v>782</v>
      </c>
      <c r="B783" s="24" t="s">
        <v>1715</v>
      </c>
      <c r="C783" s="24" t="s">
        <v>1716</v>
      </c>
      <c r="D783" s="24" t="s">
        <v>40</v>
      </c>
      <c r="E783" s="23">
        <v>30</v>
      </c>
      <c r="F783" s="25">
        <v>28001</v>
      </c>
      <c r="G783" s="23">
        <f t="shared" ca="1" si="56"/>
        <v>44.632364963850847</v>
      </c>
      <c r="H783" s="23" t="str">
        <f t="shared" ca="1" si="57"/>
        <v>41-50</v>
      </c>
      <c r="I783" s="24" t="s">
        <v>105</v>
      </c>
      <c r="J783" s="24" t="s">
        <v>84</v>
      </c>
      <c r="K783" s="24" t="s">
        <v>43</v>
      </c>
      <c r="L783" s="24" t="s">
        <v>44</v>
      </c>
      <c r="M783" s="24" t="s">
        <v>57</v>
      </c>
      <c r="N783" s="23">
        <v>17</v>
      </c>
      <c r="O783" s="22" t="str">
        <f>VLOOKUP(A783,[1]CustomerAddress!$A$1:$F$3997,2)</f>
        <v>36744 Birchwood Center</v>
      </c>
      <c r="P783" s="22">
        <f>VLOOKUP(A783,[1]CustomerAddress!$A$1:$F$3997,3)</f>
        <v>4019</v>
      </c>
      <c r="Q783" s="22" t="str">
        <f>VLOOKUP(A783,[1]CustomerAddress!$A$1:$F$3997,4)</f>
        <v>QLD</v>
      </c>
      <c r="R783" s="22" t="str">
        <f>VLOOKUP(A783,[1]CustomerAddress!$A$1:$F$3997,5)</f>
        <v>Australia</v>
      </c>
      <c r="S783" s="22">
        <f>VLOOKUP(A783,[1]CustomerAddress!$A$1:$F$3997,6)</f>
        <v>3</v>
      </c>
      <c r="T783" s="22" t="str">
        <f>VLOOKUP(A783,Labels!$A$5:$I$3497,9)</f>
        <v>Potential Customer</v>
      </c>
    </row>
    <row r="784" spans="1:20" s="22" customFormat="1" ht="15.75" customHeight="1" x14ac:dyDescent="0.25">
      <c r="A784" s="23">
        <v>783</v>
      </c>
      <c r="B784" s="24" t="s">
        <v>1717</v>
      </c>
      <c r="C784" s="24" t="s">
        <v>1718</v>
      </c>
      <c r="D784" s="24" t="s">
        <v>48</v>
      </c>
      <c r="E784" s="23">
        <v>6</v>
      </c>
      <c r="F784" s="25">
        <v>31253</v>
      </c>
      <c r="G784" s="23">
        <f t="shared" ca="1" si="56"/>
        <v>35.722775922754956</v>
      </c>
      <c r="H784" s="23" t="str">
        <f t="shared" ca="1" si="57"/>
        <v>31-40</v>
      </c>
      <c r="I784" s="24" t="s">
        <v>151</v>
      </c>
      <c r="J784" s="24" t="s">
        <v>65</v>
      </c>
      <c r="K784" s="24" t="s">
        <v>62</v>
      </c>
      <c r="L784" s="24" t="s">
        <v>44</v>
      </c>
      <c r="M784" s="24" t="s">
        <v>57</v>
      </c>
      <c r="N784" s="23">
        <v>14</v>
      </c>
      <c r="O784" s="22" t="str">
        <f>VLOOKUP(A784,[1]CustomerAddress!$A$1:$F$3997,2)</f>
        <v>68 Chinook Street</v>
      </c>
      <c r="P784" s="22">
        <f>VLOOKUP(A784,[1]CustomerAddress!$A$1:$F$3997,3)</f>
        <v>4814</v>
      </c>
      <c r="Q784" s="22" t="str">
        <f>VLOOKUP(A784,[1]CustomerAddress!$A$1:$F$3997,4)</f>
        <v>QLD</v>
      </c>
      <c r="R784" s="22" t="str">
        <f>VLOOKUP(A784,[1]CustomerAddress!$A$1:$F$3997,5)</f>
        <v>Australia</v>
      </c>
      <c r="S784" s="22">
        <f>VLOOKUP(A784,[1]CustomerAddress!$A$1:$F$3997,6)</f>
        <v>2</v>
      </c>
      <c r="T784" s="22" t="str">
        <f>VLOOKUP(A784,Labels!$A$5:$I$3497,9)</f>
        <v>Evasive Customer</v>
      </c>
    </row>
    <row r="785" spans="1:20" s="22" customFormat="1" ht="15.75" customHeight="1" x14ac:dyDescent="0.25">
      <c r="A785" s="23">
        <v>784</v>
      </c>
      <c r="B785" s="24" t="s">
        <v>1719</v>
      </c>
      <c r="C785" s="24" t="s">
        <v>1720</v>
      </c>
      <c r="D785" s="24" t="s">
        <v>48</v>
      </c>
      <c r="E785" s="23">
        <v>10</v>
      </c>
      <c r="F785" s="25">
        <v>28149</v>
      </c>
      <c r="G785" s="23">
        <f t="shared" ca="1" si="56"/>
        <v>44.226885511796048</v>
      </c>
      <c r="H785" s="23" t="str">
        <f t="shared" ca="1" si="57"/>
        <v>41-50</v>
      </c>
      <c r="I785" s="24" t="s">
        <v>121</v>
      </c>
      <c r="J785" s="24" t="s">
        <v>56</v>
      </c>
      <c r="K785" s="24" t="s">
        <v>66</v>
      </c>
      <c r="L785" s="24" t="s">
        <v>44</v>
      </c>
      <c r="M785" s="24" t="s">
        <v>45</v>
      </c>
      <c r="N785" s="23">
        <v>22</v>
      </c>
      <c r="O785" s="22" t="str">
        <f>VLOOKUP(A785,[1]CustomerAddress!$A$1:$F$3997,2)</f>
        <v>0 Valley Edge Plaza</v>
      </c>
      <c r="P785" s="22">
        <f>VLOOKUP(A785,[1]CustomerAddress!$A$1:$F$3997,3)</f>
        <v>3201</v>
      </c>
      <c r="Q785" s="22" t="str">
        <f>VLOOKUP(A785,[1]CustomerAddress!$A$1:$F$3997,4)</f>
        <v>VIC</v>
      </c>
      <c r="R785" s="22" t="str">
        <f>VLOOKUP(A785,[1]CustomerAddress!$A$1:$F$3997,5)</f>
        <v>Australia</v>
      </c>
      <c r="S785" s="22">
        <f>VLOOKUP(A785,[1]CustomerAddress!$A$1:$F$3997,6)</f>
        <v>6</v>
      </c>
      <c r="T785" s="22" t="str">
        <f>VLOOKUP(A785,Labels!$A$5:$I$3497,9)</f>
        <v>Lost Customer</v>
      </c>
    </row>
    <row r="786" spans="1:20" s="22" customFormat="1" ht="15.75" customHeight="1" x14ac:dyDescent="0.25">
      <c r="A786" s="23">
        <v>785</v>
      </c>
      <c r="B786" s="24" t="s">
        <v>660</v>
      </c>
      <c r="C786" s="24" t="s">
        <v>1721</v>
      </c>
      <c r="D786" s="24" t="s">
        <v>40</v>
      </c>
      <c r="E786" s="23">
        <v>48</v>
      </c>
      <c r="F786" s="25">
        <v>29093</v>
      </c>
      <c r="G786" s="23">
        <f t="shared" ca="1" si="56"/>
        <v>41.640584141933033</v>
      </c>
      <c r="H786" s="23" t="str">
        <f t="shared" ca="1" si="57"/>
        <v>41-50</v>
      </c>
      <c r="I786" s="24" t="s">
        <v>354</v>
      </c>
      <c r="J786" s="24" t="s">
        <v>84</v>
      </c>
      <c r="K786" s="24" t="s">
        <v>43</v>
      </c>
      <c r="L786" s="24" t="s">
        <v>44</v>
      </c>
      <c r="M786" s="24" t="s">
        <v>45</v>
      </c>
      <c r="N786" s="23">
        <v>18</v>
      </c>
      <c r="O786" s="22" t="str">
        <f>VLOOKUP(A786,[1]CustomerAddress!$A$1:$F$3997,2)</f>
        <v>8 Starling Trail</v>
      </c>
      <c r="P786" s="22">
        <f>VLOOKUP(A786,[1]CustomerAddress!$A$1:$F$3997,3)</f>
        <v>2282</v>
      </c>
      <c r="Q786" s="22" t="str">
        <f>VLOOKUP(A786,[1]CustomerAddress!$A$1:$F$3997,4)</f>
        <v>NSW</v>
      </c>
      <c r="R786" s="22" t="str">
        <f>VLOOKUP(A786,[1]CustomerAddress!$A$1:$F$3997,5)</f>
        <v>Australia</v>
      </c>
      <c r="S786" s="22">
        <f>VLOOKUP(A786,[1]CustomerAddress!$A$1:$F$3997,6)</f>
        <v>8</v>
      </c>
      <c r="T786" s="22" t="str">
        <f>VLOOKUP(A786,Labels!$A$5:$I$3497,9)</f>
        <v>Becoming Loyal</v>
      </c>
    </row>
    <row r="787" spans="1:20" s="22" customFormat="1" ht="15.75" customHeight="1" x14ac:dyDescent="0.25">
      <c r="A787" s="23">
        <v>786</v>
      </c>
      <c r="B787" s="24" t="s">
        <v>1722</v>
      </c>
      <c r="C787" s="24" t="s">
        <v>1723</v>
      </c>
      <c r="D787" s="24" t="s">
        <v>48</v>
      </c>
      <c r="E787" s="23">
        <v>34</v>
      </c>
      <c r="F787" s="25">
        <v>31092</v>
      </c>
      <c r="G787" s="23">
        <f t="shared" ca="1" si="56"/>
        <v>36.163871813165912</v>
      </c>
      <c r="H787" s="23" t="str">
        <f t="shared" ca="1" si="57"/>
        <v>31-40</v>
      </c>
      <c r="J787" s="24" t="s">
        <v>50</v>
      </c>
      <c r="K787" s="24" t="s">
        <v>62</v>
      </c>
      <c r="L787" s="24" t="s">
        <v>44</v>
      </c>
      <c r="M787" s="24" t="s">
        <v>57</v>
      </c>
      <c r="N787" s="23">
        <v>16</v>
      </c>
      <c r="O787" s="22" t="str">
        <f>VLOOKUP(A787,[1]CustomerAddress!$A$1:$F$3997,2)</f>
        <v>3 Crest Line Plaza</v>
      </c>
      <c r="P787" s="22">
        <f>VLOOKUP(A787,[1]CustomerAddress!$A$1:$F$3997,3)</f>
        <v>2223</v>
      </c>
      <c r="Q787" s="22" t="str">
        <f>VLOOKUP(A787,[1]CustomerAddress!$A$1:$F$3997,4)</f>
        <v>NSW</v>
      </c>
      <c r="R787" s="22" t="str">
        <f>VLOOKUP(A787,[1]CustomerAddress!$A$1:$F$3997,5)</f>
        <v>Australia</v>
      </c>
      <c r="S787" s="22">
        <f>VLOOKUP(A787,[1]CustomerAddress!$A$1:$F$3997,6)</f>
        <v>10</v>
      </c>
      <c r="T787" s="22" t="str">
        <f>VLOOKUP(A787,Labels!$A$5:$I$3497,9)</f>
        <v>Very Loyal</v>
      </c>
    </row>
    <row r="788" spans="1:20" s="22" customFormat="1" ht="15.75" customHeight="1" x14ac:dyDescent="0.25">
      <c r="A788" s="23">
        <v>787</v>
      </c>
      <c r="B788" s="24" t="s">
        <v>1605</v>
      </c>
      <c r="C788" s="24" t="s">
        <v>1724</v>
      </c>
      <c r="D788" s="24" t="s">
        <v>40</v>
      </c>
      <c r="E788" s="23">
        <v>29</v>
      </c>
      <c r="F788" s="25">
        <v>35414</v>
      </c>
      <c r="G788" s="23">
        <f t="shared" ca="1" si="56"/>
        <v>24.322775922754953</v>
      </c>
      <c r="H788" s="23" t="str">
        <f t="shared" ca="1" si="57"/>
        <v>21-30</v>
      </c>
      <c r="J788" s="24" t="s">
        <v>65</v>
      </c>
      <c r="K788" s="24" t="s">
        <v>62</v>
      </c>
      <c r="L788" s="24" t="s">
        <v>44</v>
      </c>
      <c r="M788" s="24" t="s">
        <v>45</v>
      </c>
      <c r="N788" s="23">
        <v>2</v>
      </c>
      <c r="O788" s="22" t="str">
        <f>VLOOKUP(A788,[1]CustomerAddress!$A$1:$F$3997,2)</f>
        <v>0601 Stephen Place</v>
      </c>
      <c r="P788" s="22">
        <f>VLOOKUP(A788,[1]CustomerAddress!$A$1:$F$3997,3)</f>
        <v>2292</v>
      </c>
      <c r="Q788" s="22" t="str">
        <f>VLOOKUP(A788,[1]CustomerAddress!$A$1:$F$3997,4)</f>
        <v>NSW</v>
      </c>
      <c r="R788" s="22" t="str">
        <f>VLOOKUP(A788,[1]CustomerAddress!$A$1:$F$3997,5)</f>
        <v>Australia</v>
      </c>
      <c r="S788" s="22">
        <f>VLOOKUP(A788,[1]CustomerAddress!$A$1:$F$3997,6)</f>
        <v>7</v>
      </c>
      <c r="T788" s="22" t="str">
        <f>VLOOKUP(A788,Labels!$A$5:$I$3497,9)</f>
        <v>Losing Customer</v>
      </c>
    </row>
    <row r="789" spans="1:20" s="22" customFormat="1" ht="15.75" customHeight="1" x14ac:dyDescent="0.25">
      <c r="A789" s="23">
        <v>788</v>
      </c>
      <c r="B789" s="24" t="s">
        <v>1725</v>
      </c>
      <c r="C789" s="24" t="s">
        <v>416</v>
      </c>
      <c r="D789" s="24" t="s">
        <v>48</v>
      </c>
      <c r="E789" s="23">
        <v>62</v>
      </c>
      <c r="F789" s="25">
        <v>23559</v>
      </c>
      <c r="G789" s="23">
        <f t="shared" ca="1" si="56"/>
        <v>56.802227977549478</v>
      </c>
      <c r="H789" s="23" t="str">
        <f t="shared" ca="1" si="57"/>
        <v>51-60</v>
      </c>
      <c r="I789" s="24" t="s">
        <v>157</v>
      </c>
      <c r="J789" s="24" t="s">
        <v>42</v>
      </c>
      <c r="K789" s="24" t="s">
        <v>43</v>
      </c>
      <c r="L789" s="24" t="s">
        <v>44</v>
      </c>
      <c r="M789" s="24" t="s">
        <v>57</v>
      </c>
      <c r="N789" s="23">
        <v>11</v>
      </c>
      <c r="O789" s="22" t="str">
        <f>VLOOKUP(A789,[1]CustomerAddress!$A$1:$F$3997,2)</f>
        <v>00 Mockingbird Junction</v>
      </c>
      <c r="P789" s="22">
        <f>VLOOKUP(A789,[1]CustomerAddress!$A$1:$F$3997,3)</f>
        <v>2141</v>
      </c>
      <c r="Q789" s="22" t="str">
        <f>VLOOKUP(A789,[1]CustomerAddress!$A$1:$F$3997,4)</f>
        <v>NSW</v>
      </c>
      <c r="R789" s="22" t="str">
        <f>VLOOKUP(A789,[1]CustomerAddress!$A$1:$F$3997,5)</f>
        <v>Australia</v>
      </c>
      <c r="S789" s="22">
        <f>VLOOKUP(A789,[1]CustomerAddress!$A$1:$F$3997,6)</f>
        <v>9</v>
      </c>
      <c r="T789" s="22" t="str">
        <f>VLOOKUP(A789,Labels!$A$5:$I$3497,9)</f>
        <v>Potential Customer</v>
      </c>
    </row>
    <row r="790" spans="1:20" s="22" customFormat="1" ht="15.75" customHeight="1" x14ac:dyDescent="0.25">
      <c r="A790" s="23">
        <v>789</v>
      </c>
      <c r="B790" s="24" t="s">
        <v>1726</v>
      </c>
      <c r="C790" s="24" t="s">
        <v>1727</v>
      </c>
      <c r="D790" s="24" t="s">
        <v>40</v>
      </c>
      <c r="E790" s="23">
        <v>69</v>
      </c>
      <c r="F790" s="25">
        <v>28608</v>
      </c>
      <c r="G790" s="23">
        <f t="shared" ca="1" si="56"/>
        <v>42.969351265220709</v>
      </c>
      <c r="H790" s="23" t="str">
        <f t="shared" ca="1" si="57"/>
        <v>41-50</v>
      </c>
      <c r="I790" s="24" t="s">
        <v>105</v>
      </c>
      <c r="J790" s="24" t="s">
        <v>84</v>
      </c>
      <c r="K790" s="24" t="s">
        <v>62</v>
      </c>
      <c r="L790" s="24" t="s">
        <v>44</v>
      </c>
      <c r="M790" s="24" t="s">
        <v>45</v>
      </c>
      <c r="N790" s="23">
        <v>14</v>
      </c>
      <c r="O790" s="22" t="str">
        <f>VLOOKUP(A790,[1]CustomerAddress!$A$1:$F$3997,2)</f>
        <v>37817 Burning Wood Circle</v>
      </c>
      <c r="P790" s="22">
        <f>VLOOKUP(A790,[1]CustomerAddress!$A$1:$F$3997,3)</f>
        <v>2126</v>
      </c>
      <c r="Q790" s="22" t="str">
        <f>VLOOKUP(A790,[1]CustomerAddress!$A$1:$F$3997,4)</f>
        <v>NSW</v>
      </c>
      <c r="R790" s="22" t="str">
        <f>VLOOKUP(A790,[1]CustomerAddress!$A$1:$F$3997,5)</f>
        <v>Australia</v>
      </c>
      <c r="S790" s="22">
        <f>VLOOKUP(A790,[1]CustomerAddress!$A$1:$F$3997,6)</f>
        <v>11</v>
      </c>
      <c r="T790" s="22" t="str">
        <f>VLOOKUP(A790,Labels!$A$5:$I$3497,9)</f>
        <v>Very Loyal</v>
      </c>
    </row>
    <row r="791" spans="1:20" s="22" customFormat="1" ht="15.75" customHeight="1" x14ac:dyDescent="0.25">
      <c r="A791" s="23">
        <v>790</v>
      </c>
      <c r="B791" s="24" t="s">
        <v>1728</v>
      </c>
      <c r="D791" s="24" t="s">
        <v>40</v>
      </c>
      <c r="E791" s="23">
        <v>22</v>
      </c>
      <c r="F791" s="25">
        <v>24921</v>
      </c>
      <c r="G791" s="23">
        <f t="shared" ca="1" si="56"/>
        <v>53.070721128234403</v>
      </c>
      <c r="H791" s="23" t="str">
        <f t="shared" ca="1" si="57"/>
        <v>51-60</v>
      </c>
      <c r="I791" s="24" t="s">
        <v>60</v>
      </c>
      <c r="J791" s="24" t="s">
        <v>61</v>
      </c>
      <c r="K791" s="24" t="s">
        <v>62</v>
      </c>
      <c r="L791" s="24" t="s">
        <v>44</v>
      </c>
      <c r="M791" s="24" t="s">
        <v>57</v>
      </c>
      <c r="N791" s="23">
        <v>15</v>
      </c>
      <c r="O791" s="22" t="str">
        <f>VLOOKUP(A791,[1]CustomerAddress!$A$1:$F$3997,2)</f>
        <v>02353 Kropf Lane</v>
      </c>
      <c r="P791" s="22">
        <f>VLOOKUP(A791,[1]CustomerAddress!$A$1:$F$3997,3)</f>
        <v>3046</v>
      </c>
      <c r="Q791" s="22" t="str">
        <f>VLOOKUP(A791,[1]CustomerAddress!$A$1:$F$3997,4)</f>
        <v>VIC</v>
      </c>
      <c r="R791" s="22" t="str">
        <f>VLOOKUP(A791,[1]CustomerAddress!$A$1:$F$3997,5)</f>
        <v>Australia</v>
      </c>
      <c r="S791" s="22">
        <f>VLOOKUP(A791,[1]CustomerAddress!$A$1:$F$3997,6)</f>
        <v>9</v>
      </c>
      <c r="T791" s="22" t="str">
        <f>VLOOKUP(A791,Labels!$A$5:$I$3497,9)</f>
        <v>Platinum Customer</v>
      </c>
    </row>
    <row r="792" spans="1:20" s="22" customFormat="1" ht="15.75" customHeight="1" x14ac:dyDescent="0.25">
      <c r="A792" s="23">
        <v>791</v>
      </c>
      <c r="B792" s="24" t="s">
        <v>1729</v>
      </c>
      <c r="C792" s="24" t="s">
        <v>1730</v>
      </c>
      <c r="D792" s="24" t="s">
        <v>40</v>
      </c>
      <c r="E792" s="23">
        <v>3</v>
      </c>
      <c r="F792" s="25">
        <v>25110</v>
      </c>
      <c r="G792" s="23">
        <f t="shared" ca="1" si="56"/>
        <v>52.552912909056325</v>
      </c>
      <c r="H792" s="23" t="str">
        <f t="shared" ca="1" si="57"/>
        <v>51-60</v>
      </c>
      <c r="I792" s="24" t="s">
        <v>102</v>
      </c>
      <c r="J792" s="24" t="s">
        <v>84</v>
      </c>
      <c r="K792" s="24" t="s">
        <v>43</v>
      </c>
      <c r="L792" s="24" t="s">
        <v>44</v>
      </c>
      <c r="M792" s="24" t="s">
        <v>45</v>
      </c>
      <c r="N792" s="23">
        <v>14</v>
      </c>
      <c r="O792" s="22" t="str">
        <f>VLOOKUP(A792,[1]CustomerAddress!$A$1:$F$3997,2)</f>
        <v>79 Arkansas Drive</v>
      </c>
      <c r="P792" s="22">
        <f>VLOOKUP(A792,[1]CustomerAddress!$A$1:$F$3997,3)</f>
        <v>3008</v>
      </c>
      <c r="Q792" s="22" t="str">
        <f>VLOOKUP(A792,[1]CustomerAddress!$A$1:$F$3997,4)</f>
        <v>VIC</v>
      </c>
      <c r="R792" s="22" t="str">
        <f>VLOOKUP(A792,[1]CustomerAddress!$A$1:$F$3997,5)</f>
        <v>Australia</v>
      </c>
      <c r="S792" s="22">
        <f>VLOOKUP(A792,[1]CustomerAddress!$A$1:$F$3997,6)</f>
        <v>10</v>
      </c>
      <c r="T792" s="22" t="str">
        <f>VLOOKUP(A792,Labels!$A$5:$I$3497,9)</f>
        <v>Evasive Customer</v>
      </c>
    </row>
    <row r="793" spans="1:20" s="22" customFormat="1" ht="15.75" customHeight="1" x14ac:dyDescent="0.25">
      <c r="A793" s="23">
        <v>792</v>
      </c>
      <c r="B793" s="24" t="s">
        <v>1731</v>
      </c>
      <c r="C793" s="24" t="s">
        <v>1732</v>
      </c>
      <c r="D793" s="24" t="s">
        <v>48</v>
      </c>
      <c r="E793" s="23">
        <v>10</v>
      </c>
      <c r="F793" s="25">
        <v>27717</v>
      </c>
      <c r="G793" s="23">
        <f t="shared" ca="1" si="56"/>
        <v>45.410447155631665</v>
      </c>
      <c r="H793" s="23" t="str">
        <f t="shared" ca="1" si="57"/>
        <v>41-50</v>
      </c>
      <c r="I793" s="24" t="s">
        <v>519</v>
      </c>
      <c r="J793" s="24" t="s">
        <v>61</v>
      </c>
      <c r="K793" s="24" t="s">
        <v>66</v>
      </c>
      <c r="L793" s="24" t="s">
        <v>44</v>
      </c>
      <c r="M793" s="24" t="s">
        <v>45</v>
      </c>
      <c r="N793" s="23">
        <v>4</v>
      </c>
      <c r="O793" s="22" t="str">
        <f>VLOOKUP(A793,[1]CustomerAddress!$A$1:$F$3997,2)</f>
        <v>4085 Jackson Hill</v>
      </c>
      <c r="P793" s="22">
        <f>VLOOKUP(A793,[1]CustomerAddress!$A$1:$F$3997,3)</f>
        <v>2830</v>
      </c>
      <c r="Q793" s="22" t="str">
        <f>VLOOKUP(A793,[1]CustomerAddress!$A$1:$F$3997,4)</f>
        <v>NSW</v>
      </c>
      <c r="R793" s="22" t="str">
        <f>VLOOKUP(A793,[1]CustomerAddress!$A$1:$F$3997,5)</f>
        <v>Australia</v>
      </c>
      <c r="S793" s="22">
        <f>VLOOKUP(A793,[1]CustomerAddress!$A$1:$F$3997,6)</f>
        <v>7</v>
      </c>
      <c r="T793" s="22" t="str">
        <f>VLOOKUP(A793,Labels!$A$5:$I$3497,9)</f>
        <v>Becoming Loyal</v>
      </c>
    </row>
    <row r="794" spans="1:20" s="22" customFormat="1" ht="15.75" customHeight="1" x14ac:dyDescent="0.25">
      <c r="A794" s="23">
        <v>793</v>
      </c>
      <c r="B794" s="24" t="s">
        <v>1733</v>
      </c>
      <c r="C794" s="24" t="s">
        <v>1734</v>
      </c>
      <c r="D794" s="24" t="s">
        <v>40</v>
      </c>
      <c r="E794" s="23">
        <v>97</v>
      </c>
      <c r="F794" s="25">
        <v>32538</v>
      </c>
      <c r="G794" s="23">
        <f t="shared" ca="1" si="56"/>
        <v>32.202227977549477</v>
      </c>
      <c r="H794" s="23" t="str">
        <f t="shared" ca="1" si="57"/>
        <v>31-40</v>
      </c>
      <c r="I794" s="24" t="s">
        <v>577</v>
      </c>
      <c r="J794" s="24" t="s">
        <v>50</v>
      </c>
      <c r="K794" s="24" t="s">
        <v>66</v>
      </c>
      <c r="L794" s="24" t="s">
        <v>44</v>
      </c>
      <c r="M794" s="24" t="s">
        <v>45</v>
      </c>
      <c r="N794" s="23">
        <v>9</v>
      </c>
      <c r="O794" s="22" t="str">
        <f>VLOOKUP(A794,[1]CustomerAddress!$A$1:$F$3997,2)</f>
        <v>57 Gulseth Terrace</v>
      </c>
      <c r="P794" s="22">
        <f>VLOOKUP(A794,[1]CustomerAddress!$A$1:$F$3997,3)</f>
        <v>2099</v>
      </c>
      <c r="Q794" s="22" t="str">
        <f>VLOOKUP(A794,[1]CustomerAddress!$A$1:$F$3997,4)</f>
        <v>NSW</v>
      </c>
      <c r="R794" s="22" t="str">
        <f>VLOOKUP(A794,[1]CustomerAddress!$A$1:$F$3997,5)</f>
        <v>Australia</v>
      </c>
      <c r="S794" s="22">
        <f>VLOOKUP(A794,[1]CustomerAddress!$A$1:$F$3997,6)</f>
        <v>10</v>
      </c>
      <c r="T794" s="22" t="str">
        <f>VLOOKUP(A794,Labels!$A$5:$I$3497,9)</f>
        <v>Platinum Customer</v>
      </c>
    </row>
    <row r="795" spans="1:20" s="22" customFormat="1" ht="15.75" customHeight="1" x14ac:dyDescent="0.25">
      <c r="A795" s="23">
        <v>794</v>
      </c>
      <c r="B795" s="24" t="s">
        <v>1735</v>
      </c>
      <c r="C795" s="24" t="s">
        <v>1736</v>
      </c>
      <c r="D795" s="24" t="s">
        <v>48</v>
      </c>
      <c r="E795" s="23">
        <v>99</v>
      </c>
      <c r="F795" s="25">
        <v>20221</v>
      </c>
      <c r="G795" s="23">
        <f t="shared" ca="1" si="56"/>
        <v>65.947433457001523</v>
      </c>
      <c r="H795" s="23" t="str">
        <f t="shared" ca="1" si="57"/>
        <v>61-70</v>
      </c>
      <c r="I795" s="24" t="s">
        <v>381</v>
      </c>
      <c r="J795" s="24" t="s">
        <v>50</v>
      </c>
      <c r="K795" s="24" t="s">
        <v>62</v>
      </c>
      <c r="L795" s="24" t="s">
        <v>44</v>
      </c>
      <c r="M795" s="24" t="s">
        <v>45</v>
      </c>
      <c r="N795" s="23">
        <v>16</v>
      </c>
      <c r="O795" s="22" t="str">
        <f>VLOOKUP(A795,[1]CustomerAddress!$A$1:$F$3997,2)</f>
        <v>52737 Morningstar Crossing</v>
      </c>
      <c r="P795" s="22">
        <f>VLOOKUP(A795,[1]CustomerAddress!$A$1:$F$3997,3)</f>
        <v>2250</v>
      </c>
      <c r="Q795" s="22" t="str">
        <f>VLOOKUP(A795,[1]CustomerAddress!$A$1:$F$3997,4)</f>
        <v>NSW</v>
      </c>
      <c r="R795" s="22" t="str">
        <f>VLOOKUP(A795,[1]CustomerAddress!$A$1:$F$3997,5)</f>
        <v>Australia</v>
      </c>
      <c r="S795" s="22">
        <f>VLOOKUP(A795,[1]CustomerAddress!$A$1:$F$3997,6)</f>
        <v>3</v>
      </c>
      <c r="T795" s="22" t="str">
        <f>VLOOKUP(A795,Labels!$A$5:$I$3497,9)</f>
        <v>Potential Customer</v>
      </c>
    </row>
    <row r="796" spans="1:20" s="22" customFormat="1" ht="15.75" customHeight="1" x14ac:dyDescent="0.25">
      <c r="A796" s="23">
        <v>795</v>
      </c>
      <c r="B796" s="24" t="s">
        <v>1737</v>
      </c>
      <c r="C796" s="24" t="s">
        <v>1738</v>
      </c>
      <c r="D796" s="24" t="s">
        <v>40</v>
      </c>
      <c r="E796" s="23">
        <v>35</v>
      </c>
      <c r="F796" s="25">
        <v>26896</v>
      </c>
      <c r="G796" s="23">
        <f t="shared" ca="1" si="56"/>
        <v>47.659762224124819</v>
      </c>
      <c r="H796" s="23" t="str">
        <f t="shared" ca="1" si="57"/>
        <v>41-50</v>
      </c>
      <c r="I796" s="24" t="s">
        <v>425</v>
      </c>
      <c r="J796" s="24" t="s">
        <v>50</v>
      </c>
      <c r="K796" s="24" t="s">
        <v>66</v>
      </c>
      <c r="L796" s="24" t="s">
        <v>44</v>
      </c>
      <c r="M796" s="24" t="s">
        <v>57</v>
      </c>
      <c r="N796" s="23">
        <v>18</v>
      </c>
      <c r="O796" s="22" t="str">
        <f>VLOOKUP(A796,[1]CustomerAddress!$A$1:$F$3997,2)</f>
        <v>866 Rockefeller Junction</v>
      </c>
      <c r="P796" s="22">
        <f>VLOOKUP(A796,[1]CustomerAddress!$A$1:$F$3997,3)</f>
        <v>2171</v>
      </c>
      <c r="Q796" s="22" t="str">
        <f>VLOOKUP(A796,[1]CustomerAddress!$A$1:$F$3997,4)</f>
        <v>NSW</v>
      </c>
      <c r="R796" s="22" t="str">
        <f>VLOOKUP(A796,[1]CustomerAddress!$A$1:$F$3997,5)</f>
        <v>Australia</v>
      </c>
      <c r="S796" s="22">
        <f>VLOOKUP(A796,[1]CustomerAddress!$A$1:$F$3997,6)</f>
        <v>9</v>
      </c>
      <c r="T796" s="22" t="str">
        <f>VLOOKUP(A796,Labels!$A$5:$I$3497,9)</f>
        <v>Becoming Loyal</v>
      </c>
    </row>
    <row r="797" spans="1:20" s="22" customFormat="1" ht="15.75" customHeight="1" x14ac:dyDescent="0.25">
      <c r="A797" s="23">
        <v>796</v>
      </c>
      <c r="B797" s="24" t="s">
        <v>1739</v>
      </c>
      <c r="C797" s="24" t="s">
        <v>1740</v>
      </c>
      <c r="D797" s="24" t="s">
        <v>40</v>
      </c>
      <c r="E797" s="23">
        <v>8</v>
      </c>
      <c r="F797" s="25">
        <v>35577</v>
      </c>
      <c r="G797" s="23">
        <f t="shared" ca="1" si="56"/>
        <v>23.876200580289201</v>
      </c>
      <c r="H797" s="23" t="str">
        <f t="shared" ca="1" si="57"/>
        <v>21-30</v>
      </c>
      <c r="I797" s="24" t="s">
        <v>728</v>
      </c>
      <c r="J797" s="24" t="s">
        <v>50</v>
      </c>
      <c r="K797" s="24" t="s">
        <v>43</v>
      </c>
      <c r="L797" s="24" t="s">
        <v>44</v>
      </c>
      <c r="M797" s="24" t="s">
        <v>57</v>
      </c>
      <c r="N797" s="23">
        <v>2</v>
      </c>
      <c r="O797" s="22" t="str">
        <f>VLOOKUP(A797,[1]CustomerAddress!$A$1:$F$3997,2)</f>
        <v>414 Kensington Lane</v>
      </c>
      <c r="P797" s="22">
        <f>VLOOKUP(A797,[1]CustomerAddress!$A$1:$F$3997,3)</f>
        <v>3076</v>
      </c>
      <c r="Q797" s="22" t="str">
        <f>VLOOKUP(A797,[1]CustomerAddress!$A$1:$F$3997,4)</f>
        <v>VIC</v>
      </c>
      <c r="R797" s="22" t="str">
        <f>VLOOKUP(A797,[1]CustomerAddress!$A$1:$F$3997,5)</f>
        <v>Australia</v>
      </c>
      <c r="S797" s="22">
        <f>VLOOKUP(A797,[1]CustomerAddress!$A$1:$F$3997,6)</f>
        <v>8</v>
      </c>
      <c r="T797" s="22" t="str">
        <f>VLOOKUP(A797,Labels!$A$5:$I$3497,9)</f>
        <v>Very Loyal</v>
      </c>
    </row>
    <row r="798" spans="1:20" s="22" customFormat="1" ht="15.75" customHeight="1" x14ac:dyDescent="0.25">
      <c r="A798" s="23">
        <v>797</v>
      </c>
      <c r="B798" s="24" t="s">
        <v>1741</v>
      </c>
      <c r="C798" s="24" t="s">
        <v>1742</v>
      </c>
      <c r="D798" s="24" t="s">
        <v>40</v>
      </c>
      <c r="E798" s="23">
        <v>51</v>
      </c>
      <c r="F798" s="25">
        <v>26957</v>
      </c>
      <c r="G798" s="23">
        <f t="shared" ca="1" si="56"/>
        <v>47.492638936453581</v>
      </c>
      <c r="H798" s="23" t="str">
        <f t="shared" ca="1" si="57"/>
        <v>41-50</v>
      </c>
      <c r="I798" s="24" t="s">
        <v>274</v>
      </c>
      <c r="J798" s="24" t="s">
        <v>50</v>
      </c>
      <c r="K798" s="24" t="s">
        <v>43</v>
      </c>
      <c r="L798" s="24" t="s">
        <v>44</v>
      </c>
      <c r="M798" s="24" t="s">
        <v>57</v>
      </c>
      <c r="N798" s="23">
        <v>19</v>
      </c>
      <c r="O798" s="22" t="str">
        <f>VLOOKUP(A798,[1]CustomerAddress!$A$1:$F$3997,2)</f>
        <v>81 Holy Cross Alley</v>
      </c>
      <c r="P798" s="22">
        <f>VLOOKUP(A798,[1]CustomerAddress!$A$1:$F$3997,3)</f>
        <v>2077</v>
      </c>
      <c r="Q798" s="22" t="str">
        <f>VLOOKUP(A798,[1]CustomerAddress!$A$1:$F$3997,4)</f>
        <v>NSW</v>
      </c>
      <c r="R798" s="22" t="str">
        <f>VLOOKUP(A798,[1]CustomerAddress!$A$1:$F$3997,5)</f>
        <v>Australia</v>
      </c>
      <c r="S798" s="22">
        <f>VLOOKUP(A798,[1]CustomerAddress!$A$1:$F$3997,6)</f>
        <v>8</v>
      </c>
      <c r="T798" s="22" t="str">
        <f>VLOOKUP(A798,Labels!$A$5:$I$3497,9)</f>
        <v>Late Bloomer</v>
      </c>
    </row>
    <row r="799" spans="1:20" s="22" customFormat="1" ht="15.75" customHeight="1" x14ac:dyDescent="0.25">
      <c r="A799" s="23">
        <v>798</v>
      </c>
      <c r="B799" s="24" t="s">
        <v>1743</v>
      </c>
      <c r="C799" s="24" t="s">
        <v>1744</v>
      </c>
      <c r="D799" s="24" t="s">
        <v>40</v>
      </c>
      <c r="E799" s="23">
        <v>22</v>
      </c>
      <c r="F799" s="25">
        <v>32283</v>
      </c>
      <c r="G799" s="23">
        <f t="shared" ca="1" si="56"/>
        <v>32.900858114535779</v>
      </c>
      <c r="H799" s="23" t="str">
        <f t="shared" ca="1" si="57"/>
        <v>31-40</v>
      </c>
      <c r="I799" s="24" t="s">
        <v>248</v>
      </c>
      <c r="J799" s="24" t="s">
        <v>50</v>
      </c>
      <c r="K799" s="24" t="s">
        <v>66</v>
      </c>
      <c r="L799" s="24" t="s">
        <v>44</v>
      </c>
      <c r="M799" s="24" t="s">
        <v>57</v>
      </c>
      <c r="N799" s="23">
        <v>5</v>
      </c>
      <c r="O799" s="22" t="str">
        <f>VLOOKUP(A799,[1]CustomerAddress!$A$1:$F$3997,2)</f>
        <v>1 Loomis Parkway</v>
      </c>
      <c r="P799" s="22">
        <f>VLOOKUP(A799,[1]CustomerAddress!$A$1:$F$3997,3)</f>
        <v>3156</v>
      </c>
      <c r="Q799" s="22" t="str">
        <f>VLOOKUP(A799,[1]CustomerAddress!$A$1:$F$3997,4)</f>
        <v>VIC</v>
      </c>
      <c r="R799" s="22" t="str">
        <f>VLOOKUP(A799,[1]CustomerAddress!$A$1:$F$3997,5)</f>
        <v>Australia</v>
      </c>
      <c r="S799" s="22">
        <f>VLOOKUP(A799,[1]CustomerAddress!$A$1:$F$3997,6)</f>
        <v>9</v>
      </c>
      <c r="T799" s="22" t="str">
        <f>VLOOKUP(A799,Labels!$A$5:$I$3497,9)</f>
        <v>Late Bloomer</v>
      </c>
    </row>
    <row r="800" spans="1:20" s="22" customFormat="1" ht="15.75" hidden="1" customHeight="1" x14ac:dyDescent="0.25">
      <c r="A800" s="23">
        <v>799</v>
      </c>
      <c r="B800" s="24" t="s">
        <v>1745</v>
      </c>
      <c r="C800" s="24" t="s">
        <v>1746</v>
      </c>
      <c r="D800" s="24" t="s">
        <v>147</v>
      </c>
      <c r="E800" s="23">
        <v>39</v>
      </c>
      <c r="F800" s="25"/>
      <c r="G800" s="23"/>
      <c r="H800" s="23"/>
      <c r="I800" s="24" t="s">
        <v>1747</v>
      </c>
      <c r="J800" s="24" t="s">
        <v>56</v>
      </c>
      <c r="K800" s="24" t="s">
        <v>43</v>
      </c>
      <c r="L800" s="24" t="s">
        <v>44</v>
      </c>
      <c r="M800" s="24" t="s">
        <v>45</v>
      </c>
      <c r="N800" s="23"/>
    </row>
    <row r="801" spans="1:20" s="22" customFormat="1" ht="15.75" customHeight="1" x14ac:dyDescent="0.25">
      <c r="A801" s="23">
        <v>800</v>
      </c>
      <c r="B801" s="24" t="s">
        <v>1748</v>
      </c>
      <c r="C801" s="24" t="s">
        <v>1749</v>
      </c>
      <c r="D801" s="24" t="s">
        <v>48</v>
      </c>
      <c r="E801" s="23">
        <v>68</v>
      </c>
      <c r="F801" s="25">
        <v>28855</v>
      </c>
      <c r="G801" s="23">
        <f t="shared" ref="G801:G839" ca="1" si="58">(NOW()-F801)/365</f>
        <v>42.292638936453585</v>
      </c>
      <c r="H801" s="23" t="str">
        <f t="shared" ref="H801:H838" ca="1" si="59">IF(G801&lt;=10,"0-10",IF(AND(G801&gt;10,G801&lt;=20),"11-20",IF(AND(G801&gt;20,G801&lt;=30),"21-30",IF(AND(G801&gt;30,G801&lt;=40),"31-40",IF(AND(G801&gt;40,G801&lt;=50),"41-50",IF(AND(G801&gt;50,G801&lt;=60),"51-60",IF(AND(G801&gt;60,G801&lt;=70),"61-70",IF(AND(G801&gt;70,G801&lt;=80),"71-80",IF(AND(G801&gt;80,G801&lt;=90),"81-90",IF(G801&gt;90,"91-100"))))))))))</f>
        <v>41-50</v>
      </c>
      <c r="I801" s="24" t="s">
        <v>630</v>
      </c>
      <c r="J801" s="24" t="s">
        <v>84</v>
      </c>
      <c r="K801" s="24" t="s">
        <v>43</v>
      </c>
      <c r="L801" s="24" t="s">
        <v>44</v>
      </c>
      <c r="M801" s="24" t="s">
        <v>57</v>
      </c>
      <c r="N801" s="23">
        <v>8</v>
      </c>
      <c r="O801" s="22" t="str">
        <f>VLOOKUP(A801,[1]CustomerAddress!$A$1:$F$3997,2)</f>
        <v>92344 Oakridge Drive</v>
      </c>
      <c r="P801" s="22">
        <f>VLOOKUP(A801,[1]CustomerAddress!$A$1:$F$3997,3)</f>
        <v>4873</v>
      </c>
      <c r="Q801" s="22" t="str">
        <f>VLOOKUP(A801,[1]CustomerAddress!$A$1:$F$3997,4)</f>
        <v>QLD</v>
      </c>
      <c r="R801" s="22" t="str">
        <f>VLOOKUP(A801,[1]CustomerAddress!$A$1:$F$3997,5)</f>
        <v>Australia</v>
      </c>
      <c r="S801" s="22">
        <f>VLOOKUP(A801,[1]CustomerAddress!$A$1:$F$3997,6)</f>
        <v>4</v>
      </c>
      <c r="T801" s="22" t="str">
        <f>VLOOKUP(A801,Labels!$A$5:$I$3497,9)</f>
        <v>High Risk Customer</v>
      </c>
    </row>
    <row r="802" spans="1:20" s="22" customFormat="1" ht="15.75" customHeight="1" x14ac:dyDescent="0.25">
      <c r="A802" s="23">
        <v>801</v>
      </c>
      <c r="B802" s="24" t="s">
        <v>1750</v>
      </c>
      <c r="C802" s="24" t="s">
        <v>1751</v>
      </c>
      <c r="D802" s="24" t="s">
        <v>48</v>
      </c>
      <c r="E802" s="23">
        <v>28</v>
      </c>
      <c r="F802" s="25">
        <v>29502</v>
      </c>
      <c r="G802" s="23">
        <f t="shared" ca="1" si="58"/>
        <v>40.52003619672756</v>
      </c>
      <c r="H802" s="23" t="str">
        <f t="shared" ca="1" si="59"/>
        <v>41-50</v>
      </c>
      <c r="I802" s="24" t="s">
        <v>1121</v>
      </c>
      <c r="J802" s="24" t="s">
        <v>61</v>
      </c>
      <c r="K802" s="24" t="s">
        <v>62</v>
      </c>
      <c r="L802" s="24" t="s">
        <v>44</v>
      </c>
      <c r="M802" s="24" t="s">
        <v>57</v>
      </c>
      <c r="N802" s="23">
        <v>20</v>
      </c>
      <c r="O802" s="22" t="str">
        <f>VLOOKUP(A802,[1]CustomerAddress!$A$1:$F$3997,2)</f>
        <v>1626 Dawn Street</v>
      </c>
      <c r="P802" s="22">
        <f>VLOOKUP(A802,[1]CustomerAddress!$A$1:$F$3997,3)</f>
        <v>4514</v>
      </c>
      <c r="Q802" s="22" t="str">
        <f>VLOOKUP(A802,[1]CustomerAddress!$A$1:$F$3997,4)</f>
        <v>QLD</v>
      </c>
      <c r="R802" s="22" t="str">
        <f>VLOOKUP(A802,[1]CustomerAddress!$A$1:$F$3997,5)</f>
        <v>Australia</v>
      </c>
      <c r="S802" s="22">
        <f>VLOOKUP(A802,[1]CustomerAddress!$A$1:$F$3997,6)</f>
        <v>3</v>
      </c>
      <c r="T802" s="22" t="str">
        <f>VLOOKUP(A802,Labels!$A$5:$I$3497,9)</f>
        <v>Lost Customer</v>
      </c>
    </row>
    <row r="803" spans="1:20" s="22" customFormat="1" ht="15.75" customHeight="1" x14ac:dyDescent="0.25">
      <c r="A803" s="23">
        <v>802</v>
      </c>
      <c r="B803" s="24" t="s">
        <v>1752</v>
      </c>
      <c r="C803" s="24" t="s">
        <v>1753</v>
      </c>
      <c r="D803" s="24" t="s">
        <v>40</v>
      </c>
      <c r="E803" s="23">
        <v>50</v>
      </c>
      <c r="F803" s="25">
        <v>31463</v>
      </c>
      <c r="G803" s="23">
        <f t="shared" ca="1" si="58"/>
        <v>35.147433457001526</v>
      </c>
      <c r="H803" s="23" t="str">
        <f t="shared" ca="1" si="59"/>
        <v>31-40</v>
      </c>
      <c r="I803" s="24" t="s">
        <v>728</v>
      </c>
      <c r="J803" s="24" t="s">
        <v>50</v>
      </c>
      <c r="K803" s="24" t="s">
        <v>43</v>
      </c>
      <c r="L803" s="24" t="s">
        <v>44</v>
      </c>
      <c r="M803" s="24" t="s">
        <v>57</v>
      </c>
      <c r="N803" s="23">
        <v>3</v>
      </c>
      <c r="O803" s="22" t="str">
        <f>VLOOKUP(A803,[1]CustomerAddress!$A$1:$F$3997,2)</f>
        <v>845 Talisman Pass</v>
      </c>
      <c r="P803" s="22">
        <f>VLOOKUP(A803,[1]CustomerAddress!$A$1:$F$3997,3)</f>
        <v>4210</v>
      </c>
      <c r="Q803" s="22" t="str">
        <f>VLOOKUP(A803,[1]CustomerAddress!$A$1:$F$3997,4)</f>
        <v>QLD</v>
      </c>
      <c r="R803" s="22" t="str">
        <f>VLOOKUP(A803,[1]CustomerAddress!$A$1:$F$3997,5)</f>
        <v>Australia</v>
      </c>
      <c r="S803" s="22">
        <f>VLOOKUP(A803,[1]CustomerAddress!$A$1:$F$3997,6)</f>
        <v>7</v>
      </c>
      <c r="T803" s="22" t="str">
        <f>VLOOKUP(A803,Labels!$A$5:$I$3497,9)</f>
        <v>Evasive Customer</v>
      </c>
    </row>
    <row r="804" spans="1:20" s="22" customFormat="1" ht="15.75" customHeight="1" x14ac:dyDescent="0.25">
      <c r="A804" s="23">
        <v>803</v>
      </c>
      <c r="B804" s="24" t="s">
        <v>1754</v>
      </c>
      <c r="C804" s="24" t="s">
        <v>1755</v>
      </c>
      <c r="D804" s="24" t="s">
        <v>40</v>
      </c>
      <c r="E804" s="23">
        <v>96</v>
      </c>
      <c r="F804" s="25">
        <v>36475</v>
      </c>
      <c r="G804" s="23">
        <f t="shared" ca="1" si="58"/>
        <v>21.415926607686462</v>
      </c>
      <c r="H804" s="23" t="str">
        <f t="shared" ca="1" si="59"/>
        <v>21-30</v>
      </c>
      <c r="I804" s="24" t="s">
        <v>83</v>
      </c>
      <c r="J804" s="24" t="s">
        <v>84</v>
      </c>
      <c r="K804" s="24" t="s">
        <v>66</v>
      </c>
      <c r="L804" s="24" t="s">
        <v>44</v>
      </c>
      <c r="M804" s="24" t="s">
        <v>57</v>
      </c>
      <c r="N804" s="23">
        <v>3</v>
      </c>
      <c r="O804" s="22" t="str">
        <f>VLOOKUP(A804,[1]CustomerAddress!$A$1:$F$3997,2)</f>
        <v>1899 Manley Court</v>
      </c>
      <c r="P804" s="22">
        <f>VLOOKUP(A804,[1]CustomerAddress!$A$1:$F$3997,3)</f>
        <v>4551</v>
      </c>
      <c r="Q804" s="22" t="str">
        <f>VLOOKUP(A804,[1]CustomerAddress!$A$1:$F$3997,4)</f>
        <v>QLD</v>
      </c>
      <c r="R804" s="22" t="str">
        <f>VLOOKUP(A804,[1]CustomerAddress!$A$1:$F$3997,5)</f>
        <v>Australia</v>
      </c>
      <c r="S804" s="22">
        <f>VLOOKUP(A804,[1]CustomerAddress!$A$1:$F$3997,6)</f>
        <v>7</v>
      </c>
      <c r="T804" s="22" t="str">
        <f>VLOOKUP(A804,Labels!$A$5:$I$3497,9)</f>
        <v>High Risk Customer</v>
      </c>
    </row>
    <row r="805" spans="1:20" s="22" customFormat="1" ht="15.75" customHeight="1" x14ac:dyDescent="0.25">
      <c r="A805" s="23">
        <v>804</v>
      </c>
      <c r="B805" s="24" t="s">
        <v>1756</v>
      </c>
      <c r="C805" s="24" t="s">
        <v>1757</v>
      </c>
      <c r="D805" s="24" t="s">
        <v>40</v>
      </c>
      <c r="E805" s="23">
        <v>98</v>
      </c>
      <c r="F805" s="25">
        <v>36328</v>
      </c>
      <c r="G805" s="23">
        <f t="shared" ca="1" si="58"/>
        <v>21.818666333713857</v>
      </c>
      <c r="H805" s="23" t="str">
        <f t="shared" ca="1" si="59"/>
        <v>21-30</v>
      </c>
      <c r="I805" s="24" t="s">
        <v>651</v>
      </c>
      <c r="J805" s="24" t="s">
        <v>61</v>
      </c>
      <c r="K805" s="24" t="s">
        <v>66</v>
      </c>
      <c r="L805" s="24" t="s">
        <v>44</v>
      </c>
      <c r="M805" s="24" t="s">
        <v>45</v>
      </c>
      <c r="N805" s="23">
        <v>1</v>
      </c>
      <c r="O805" s="22" t="str">
        <f>VLOOKUP(A805,[1]CustomerAddress!$A$1:$F$3997,2)</f>
        <v>15067 Commercial Pass</v>
      </c>
      <c r="P805" s="22">
        <f>VLOOKUP(A805,[1]CustomerAddress!$A$1:$F$3997,3)</f>
        <v>4006</v>
      </c>
      <c r="Q805" s="22" t="str">
        <f>VLOOKUP(A805,[1]CustomerAddress!$A$1:$F$3997,4)</f>
        <v>QLD</v>
      </c>
      <c r="R805" s="22" t="str">
        <f>VLOOKUP(A805,[1]CustomerAddress!$A$1:$F$3997,5)</f>
        <v>Australia</v>
      </c>
      <c r="S805" s="22">
        <f>VLOOKUP(A805,[1]CustomerAddress!$A$1:$F$3997,6)</f>
        <v>7</v>
      </c>
      <c r="T805" s="22" t="str">
        <f>VLOOKUP(A805,Labels!$A$5:$I$3497,9)</f>
        <v>Late Bloomer</v>
      </c>
    </row>
    <row r="806" spans="1:20" s="22" customFormat="1" ht="15.75" customHeight="1" x14ac:dyDescent="0.25">
      <c r="A806" s="23">
        <v>805</v>
      </c>
      <c r="B806" s="24" t="s">
        <v>1758</v>
      </c>
      <c r="C806" s="24" t="s">
        <v>1759</v>
      </c>
      <c r="D806" s="24" t="s">
        <v>40</v>
      </c>
      <c r="E806" s="23">
        <v>48</v>
      </c>
      <c r="F806" s="25">
        <v>22025</v>
      </c>
      <c r="G806" s="23">
        <f t="shared" ca="1" si="58"/>
        <v>61.004967703576874</v>
      </c>
      <c r="H806" s="23" t="str">
        <f t="shared" ca="1" si="59"/>
        <v>61-70</v>
      </c>
      <c r="I806" s="24" t="s">
        <v>593</v>
      </c>
      <c r="J806" s="24" t="s">
        <v>84</v>
      </c>
      <c r="K806" s="24" t="s">
        <v>43</v>
      </c>
      <c r="L806" s="24" t="s">
        <v>44</v>
      </c>
      <c r="M806" s="24" t="s">
        <v>57</v>
      </c>
      <c r="N806" s="23">
        <v>10</v>
      </c>
      <c r="O806" s="22" t="str">
        <f>VLOOKUP(A806,[1]CustomerAddress!$A$1:$F$3997,2)</f>
        <v>80932 5th Street</v>
      </c>
      <c r="P806" s="22">
        <f>VLOOKUP(A806,[1]CustomerAddress!$A$1:$F$3997,3)</f>
        <v>2754</v>
      </c>
      <c r="Q806" s="22" t="str">
        <f>VLOOKUP(A806,[1]CustomerAddress!$A$1:$F$3997,4)</f>
        <v>NSW</v>
      </c>
      <c r="R806" s="22" t="str">
        <f>VLOOKUP(A806,[1]CustomerAddress!$A$1:$F$3997,5)</f>
        <v>Australia</v>
      </c>
      <c r="S806" s="22">
        <f>VLOOKUP(A806,[1]CustomerAddress!$A$1:$F$3997,6)</f>
        <v>8</v>
      </c>
      <c r="T806" s="22" t="str">
        <f>VLOOKUP(A806,Labels!$A$5:$I$3497,9)</f>
        <v>Evasive Customer</v>
      </c>
    </row>
    <row r="807" spans="1:20" s="22" customFormat="1" ht="15.75" customHeight="1" x14ac:dyDescent="0.25">
      <c r="A807" s="23">
        <v>806</v>
      </c>
      <c r="B807" s="24" t="s">
        <v>1760</v>
      </c>
      <c r="C807" s="24" t="s">
        <v>1761</v>
      </c>
      <c r="D807" s="24" t="s">
        <v>48</v>
      </c>
      <c r="E807" s="23">
        <v>66</v>
      </c>
      <c r="F807" s="25">
        <v>33813</v>
      </c>
      <c r="G807" s="23">
        <f t="shared" ca="1" si="58"/>
        <v>28.709077292617966</v>
      </c>
      <c r="H807" s="23" t="str">
        <f t="shared" ca="1" si="59"/>
        <v>21-30</v>
      </c>
      <c r="I807" s="24" t="s">
        <v>688</v>
      </c>
      <c r="J807" s="24" t="s">
        <v>65</v>
      </c>
      <c r="K807" s="24" t="s">
        <v>43</v>
      </c>
      <c r="L807" s="24" t="s">
        <v>44</v>
      </c>
      <c r="M807" s="24" t="s">
        <v>45</v>
      </c>
      <c r="N807" s="23">
        <v>7</v>
      </c>
      <c r="O807" s="22" t="str">
        <f>VLOOKUP(A807,[1]CustomerAddress!$A$1:$F$3997,2)</f>
        <v>018 Erie Point</v>
      </c>
      <c r="P807" s="22">
        <f>VLOOKUP(A807,[1]CustomerAddress!$A$1:$F$3997,3)</f>
        <v>2767</v>
      </c>
      <c r="Q807" s="22" t="str">
        <f>VLOOKUP(A807,[1]CustomerAddress!$A$1:$F$3997,4)</f>
        <v>NSW</v>
      </c>
      <c r="R807" s="22" t="str">
        <f>VLOOKUP(A807,[1]CustomerAddress!$A$1:$F$3997,5)</f>
        <v>Australia</v>
      </c>
      <c r="S807" s="22">
        <f>VLOOKUP(A807,[1]CustomerAddress!$A$1:$F$3997,6)</f>
        <v>9</v>
      </c>
      <c r="T807" s="22" t="str">
        <f>VLOOKUP(A807,Labels!$A$5:$I$3497,9)</f>
        <v>Late Bloomer</v>
      </c>
    </row>
    <row r="808" spans="1:20" s="22" customFormat="1" ht="15.75" customHeight="1" x14ac:dyDescent="0.25">
      <c r="A808" s="23">
        <v>807</v>
      </c>
      <c r="B808" s="24" t="s">
        <v>1762</v>
      </c>
      <c r="C808" s="24" t="s">
        <v>1763</v>
      </c>
      <c r="D808" s="24" t="s">
        <v>40</v>
      </c>
      <c r="E808" s="23">
        <v>48</v>
      </c>
      <c r="F808" s="25">
        <v>29550</v>
      </c>
      <c r="G808" s="23">
        <f t="shared" ca="1" si="58"/>
        <v>40.388529347412486</v>
      </c>
      <c r="H808" s="23" t="str">
        <f t="shared" ca="1" si="59"/>
        <v>41-50</v>
      </c>
      <c r="I808" s="24" t="s">
        <v>111</v>
      </c>
      <c r="J808" s="24" t="s">
        <v>61</v>
      </c>
      <c r="K808" s="24" t="s">
        <v>62</v>
      </c>
      <c r="L808" s="24" t="s">
        <v>44</v>
      </c>
      <c r="M808" s="24" t="s">
        <v>57</v>
      </c>
      <c r="N808" s="23">
        <v>16</v>
      </c>
      <c r="O808" s="22" t="str">
        <f>VLOOKUP(A808,[1]CustomerAddress!$A$1:$F$3997,2)</f>
        <v>40402 Moulton Park</v>
      </c>
      <c r="P808" s="22">
        <f>VLOOKUP(A808,[1]CustomerAddress!$A$1:$F$3997,3)</f>
        <v>2282</v>
      </c>
      <c r="Q808" s="22" t="str">
        <f>VLOOKUP(A808,[1]CustomerAddress!$A$1:$F$3997,4)</f>
        <v>NSW</v>
      </c>
      <c r="R808" s="22" t="str">
        <f>VLOOKUP(A808,[1]CustomerAddress!$A$1:$F$3997,5)</f>
        <v>Australia</v>
      </c>
      <c r="S808" s="22">
        <f>VLOOKUP(A808,[1]CustomerAddress!$A$1:$F$3997,6)</f>
        <v>8</v>
      </c>
      <c r="T808" s="22" t="str">
        <f>VLOOKUP(A808,Labels!$A$5:$I$3497,9)</f>
        <v>High Risk Customer</v>
      </c>
    </row>
    <row r="809" spans="1:20" s="22" customFormat="1" ht="15.75" customHeight="1" x14ac:dyDescent="0.25">
      <c r="A809" s="23">
        <v>808</v>
      </c>
      <c r="B809" s="24" t="s">
        <v>1764</v>
      </c>
      <c r="C809" s="24" t="s">
        <v>1765</v>
      </c>
      <c r="D809" s="24" t="s">
        <v>48</v>
      </c>
      <c r="E809" s="23">
        <v>21</v>
      </c>
      <c r="F809" s="25">
        <v>29180</v>
      </c>
      <c r="G809" s="23">
        <f t="shared" ca="1" si="58"/>
        <v>41.402227977549472</v>
      </c>
      <c r="H809" s="23" t="str">
        <f t="shared" ca="1" si="59"/>
        <v>41-50</v>
      </c>
      <c r="I809" s="24" t="s">
        <v>157</v>
      </c>
      <c r="J809" s="24" t="s">
        <v>42</v>
      </c>
      <c r="K809" s="24" t="s">
        <v>66</v>
      </c>
      <c r="L809" s="24" t="s">
        <v>44</v>
      </c>
      <c r="M809" s="24" t="s">
        <v>45</v>
      </c>
      <c r="N809" s="23">
        <v>17</v>
      </c>
      <c r="O809" s="22" t="str">
        <f>VLOOKUP(A809,[1]CustomerAddress!$A$1:$F$3997,2)</f>
        <v>246 Norway Maple Trail</v>
      </c>
      <c r="P809" s="22">
        <f>VLOOKUP(A809,[1]CustomerAddress!$A$1:$F$3997,3)</f>
        <v>3810</v>
      </c>
      <c r="Q809" s="22" t="str">
        <f>VLOOKUP(A809,[1]CustomerAddress!$A$1:$F$3997,4)</f>
        <v>VIC</v>
      </c>
      <c r="R809" s="22" t="str">
        <f>VLOOKUP(A809,[1]CustomerAddress!$A$1:$F$3997,5)</f>
        <v>Australia</v>
      </c>
      <c r="S809" s="22">
        <f>VLOOKUP(A809,[1]CustomerAddress!$A$1:$F$3997,6)</f>
        <v>2</v>
      </c>
      <c r="T809" s="22" t="str">
        <f>VLOOKUP(A809,Labels!$A$5:$I$3497,9)</f>
        <v>Evasive Customer</v>
      </c>
    </row>
    <row r="810" spans="1:20" s="22" customFormat="1" ht="15.75" customHeight="1" x14ac:dyDescent="0.25">
      <c r="A810" s="23">
        <v>809</v>
      </c>
      <c r="B810" s="24" t="s">
        <v>1766</v>
      </c>
      <c r="C810" s="24" t="s">
        <v>1767</v>
      </c>
      <c r="D810" s="24" t="s">
        <v>40</v>
      </c>
      <c r="E810" s="23">
        <v>83</v>
      </c>
      <c r="F810" s="25">
        <v>28421</v>
      </c>
      <c r="G810" s="23">
        <f t="shared" ca="1" si="58"/>
        <v>43.481680032343995</v>
      </c>
      <c r="H810" s="23" t="str">
        <f t="shared" ca="1" si="59"/>
        <v>41-50</v>
      </c>
      <c r="I810" s="24" t="s">
        <v>1768</v>
      </c>
      <c r="J810" s="24" t="s">
        <v>42</v>
      </c>
      <c r="K810" s="24" t="s">
        <v>43</v>
      </c>
      <c r="L810" s="24" t="s">
        <v>44</v>
      </c>
      <c r="M810" s="24" t="s">
        <v>57</v>
      </c>
      <c r="N810" s="23">
        <v>18</v>
      </c>
      <c r="O810" s="22" t="str">
        <f>VLOOKUP(A810,[1]CustomerAddress!$A$1:$F$3997,2)</f>
        <v>2 Autumn Leaf Plaza</v>
      </c>
      <c r="P810" s="22">
        <f>VLOOKUP(A810,[1]CustomerAddress!$A$1:$F$3997,3)</f>
        <v>2137</v>
      </c>
      <c r="Q810" s="22" t="str">
        <f>VLOOKUP(A810,[1]CustomerAddress!$A$1:$F$3997,4)</f>
        <v>NSW</v>
      </c>
      <c r="R810" s="22" t="str">
        <f>VLOOKUP(A810,[1]CustomerAddress!$A$1:$F$3997,5)</f>
        <v>Australia</v>
      </c>
      <c r="S810" s="22">
        <f>VLOOKUP(A810,[1]CustomerAddress!$A$1:$F$3997,6)</f>
        <v>8</v>
      </c>
      <c r="T810" s="22" t="str">
        <f>VLOOKUP(A810,Labels!$A$5:$I$3497,9)</f>
        <v>Late Bloomer</v>
      </c>
    </row>
    <row r="811" spans="1:20" s="22" customFormat="1" ht="15.75" customHeight="1" x14ac:dyDescent="0.25">
      <c r="A811" s="23">
        <v>810</v>
      </c>
      <c r="B811" s="24" t="s">
        <v>1769</v>
      </c>
      <c r="C811" s="24" t="s">
        <v>1770</v>
      </c>
      <c r="D811" s="24" t="s">
        <v>40</v>
      </c>
      <c r="E811" s="23">
        <v>24</v>
      </c>
      <c r="F811" s="25">
        <v>35889</v>
      </c>
      <c r="G811" s="23">
        <f t="shared" ca="1" si="58"/>
        <v>23.021406059741256</v>
      </c>
      <c r="H811" s="23" t="str">
        <f t="shared" ca="1" si="59"/>
        <v>21-30</v>
      </c>
      <c r="I811" s="24" t="s">
        <v>1771</v>
      </c>
      <c r="J811" s="24" t="s">
        <v>42</v>
      </c>
      <c r="K811" s="24" t="s">
        <v>43</v>
      </c>
      <c r="L811" s="24" t="s">
        <v>44</v>
      </c>
      <c r="M811" s="24" t="s">
        <v>45</v>
      </c>
      <c r="N811" s="23">
        <v>1</v>
      </c>
      <c r="O811" s="22" t="str">
        <f>VLOOKUP(A811,[1]CustomerAddress!$A$1:$F$3997,2)</f>
        <v>808 Starling Place</v>
      </c>
      <c r="P811" s="22">
        <f>VLOOKUP(A811,[1]CustomerAddress!$A$1:$F$3997,3)</f>
        <v>2173</v>
      </c>
      <c r="Q811" s="22" t="str">
        <f>VLOOKUP(A811,[1]CustomerAddress!$A$1:$F$3997,4)</f>
        <v>NSW</v>
      </c>
      <c r="R811" s="22" t="str">
        <f>VLOOKUP(A811,[1]CustomerAddress!$A$1:$F$3997,5)</f>
        <v>Australia</v>
      </c>
      <c r="S811" s="22">
        <f>VLOOKUP(A811,[1]CustomerAddress!$A$1:$F$3997,6)</f>
        <v>9</v>
      </c>
      <c r="T811" s="22" t="str">
        <f>VLOOKUP(A811,Labels!$A$5:$I$3497,9)</f>
        <v>Almost Lost Customer</v>
      </c>
    </row>
    <row r="812" spans="1:20" s="22" customFormat="1" ht="15.75" customHeight="1" x14ac:dyDescent="0.25">
      <c r="A812" s="23">
        <v>811</v>
      </c>
      <c r="B812" s="24" t="s">
        <v>1132</v>
      </c>
      <c r="C812" s="24" t="s">
        <v>1358</v>
      </c>
      <c r="D812" s="24" t="s">
        <v>48</v>
      </c>
      <c r="E812" s="23">
        <v>6</v>
      </c>
      <c r="F812" s="25">
        <v>30694</v>
      </c>
      <c r="G812" s="23">
        <f t="shared" ca="1" si="58"/>
        <v>37.25428277207002</v>
      </c>
      <c r="H812" s="23" t="str">
        <f t="shared" ca="1" si="59"/>
        <v>31-40</v>
      </c>
      <c r="I812" s="24" t="s">
        <v>320</v>
      </c>
      <c r="J812" s="24" t="s">
        <v>61</v>
      </c>
      <c r="K812" s="24" t="s">
        <v>43</v>
      </c>
      <c r="L812" s="24" t="s">
        <v>44</v>
      </c>
      <c r="M812" s="24" t="s">
        <v>57</v>
      </c>
      <c r="N812" s="23">
        <v>8</v>
      </c>
      <c r="O812" s="22" t="str">
        <f>VLOOKUP(A812,[1]CustomerAddress!$A$1:$F$3997,2)</f>
        <v>5409 Mandrake Circle</v>
      </c>
      <c r="P812" s="22">
        <f>VLOOKUP(A812,[1]CustomerAddress!$A$1:$F$3997,3)</f>
        <v>2152</v>
      </c>
      <c r="Q812" s="22" t="str">
        <f>VLOOKUP(A812,[1]CustomerAddress!$A$1:$F$3997,4)</f>
        <v>NSW</v>
      </c>
      <c r="R812" s="22" t="str">
        <f>VLOOKUP(A812,[1]CustomerAddress!$A$1:$F$3997,5)</f>
        <v>Australia</v>
      </c>
      <c r="S812" s="22">
        <f>VLOOKUP(A812,[1]CustomerAddress!$A$1:$F$3997,6)</f>
        <v>10</v>
      </c>
      <c r="T812" s="22" t="str">
        <f>VLOOKUP(A812,Labels!$A$5:$I$3497,9)</f>
        <v>Lost Customer</v>
      </c>
    </row>
    <row r="813" spans="1:20" s="22" customFormat="1" ht="15.75" customHeight="1" x14ac:dyDescent="0.25">
      <c r="A813" s="23">
        <v>812</v>
      </c>
      <c r="B813" s="24" t="s">
        <v>1772</v>
      </c>
      <c r="C813" s="24" t="s">
        <v>1773</v>
      </c>
      <c r="D813" s="24" t="s">
        <v>40</v>
      </c>
      <c r="E813" s="23">
        <v>1</v>
      </c>
      <c r="F813" s="25">
        <v>32773</v>
      </c>
      <c r="G813" s="23">
        <f t="shared" ca="1" si="58"/>
        <v>31.558392361111117</v>
      </c>
      <c r="H813" s="23" t="str">
        <f t="shared" ca="1" si="59"/>
        <v>31-40</v>
      </c>
      <c r="J813" s="24" t="s">
        <v>50</v>
      </c>
      <c r="K813" s="24" t="s">
        <v>43</v>
      </c>
      <c r="L813" s="24" t="s">
        <v>44</v>
      </c>
      <c r="M813" s="24" t="s">
        <v>57</v>
      </c>
      <c r="N813" s="23">
        <v>16</v>
      </c>
      <c r="O813" s="22" t="str">
        <f>VLOOKUP(A813,[1]CustomerAddress!$A$1:$F$3997,2)</f>
        <v>786 Bonner Drive</v>
      </c>
      <c r="P813" s="22">
        <f>VLOOKUP(A813,[1]CustomerAddress!$A$1:$F$3997,3)</f>
        <v>2340</v>
      </c>
      <c r="Q813" s="22" t="str">
        <f>VLOOKUP(A813,[1]CustomerAddress!$A$1:$F$3997,4)</f>
        <v>NSW</v>
      </c>
      <c r="R813" s="22" t="str">
        <f>VLOOKUP(A813,[1]CustomerAddress!$A$1:$F$3997,5)</f>
        <v>Australia</v>
      </c>
      <c r="S813" s="22">
        <f>VLOOKUP(A813,[1]CustomerAddress!$A$1:$F$3997,6)</f>
        <v>4</v>
      </c>
      <c r="T813" s="22" t="str">
        <f>VLOOKUP(A813,Labels!$A$5:$I$3497,9)</f>
        <v>Lost Customer</v>
      </c>
    </row>
    <row r="814" spans="1:20" s="22" customFormat="1" ht="15.75" customHeight="1" x14ac:dyDescent="0.25">
      <c r="A814" s="23">
        <v>813</v>
      </c>
      <c r="B814" s="24" t="s">
        <v>1774</v>
      </c>
      <c r="C814" s="24" t="s">
        <v>1775</v>
      </c>
      <c r="D814" s="24" t="s">
        <v>40</v>
      </c>
      <c r="E814" s="23">
        <v>12</v>
      </c>
      <c r="F814" s="25">
        <v>22726</v>
      </c>
      <c r="G814" s="23">
        <f t="shared" ca="1" si="58"/>
        <v>59.084419758371389</v>
      </c>
      <c r="H814" s="23" t="str">
        <f t="shared" ca="1" si="59"/>
        <v>51-60</v>
      </c>
      <c r="I814" s="24" t="s">
        <v>1597</v>
      </c>
      <c r="J814" s="24" t="s">
        <v>42</v>
      </c>
      <c r="K814" s="24" t="s">
        <v>43</v>
      </c>
      <c r="L814" s="24" t="s">
        <v>44</v>
      </c>
      <c r="M814" s="24" t="s">
        <v>57</v>
      </c>
      <c r="N814" s="23">
        <v>14</v>
      </c>
      <c r="O814" s="22" t="str">
        <f>VLOOKUP(A814,[1]CustomerAddress!$A$1:$F$3997,2)</f>
        <v>7175 Orin Junction</v>
      </c>
      <c r="P814" s="22">
        <f>VLOOKUP(A814,[1]CustomerAddress!$A$1:$F$3997,3)</f>
        <v>2088</v>
      </c>
      <c r="Q814" s="22" t="str">
        <f>VLOOKUP(A814,[1]CustomerAddress!$A$1:$F$3997,4)</f>
        <v>NSW</v>
      </c>
      <c r="R814" s="22" t="str">
        <f>VLOOKUP(A814,[1]CustomerAddress!$A$1:$F$3997,5)</f>
        <v>Australia</v>
      </c>
      <c r="S814" s="22">
        <f>VLOOKUP(A814,[1]CustomerAddress!$A$1:$F$3997,6)</f>
        <v>12</v>
      </c>
      <c r="T814" s="22" t="str">
        <f>VLOOKUP(A814,Labels!$A$5:$I$3497,9)</f>
        <v>High Risk Customer</v>
      </c>
    </row>
    <row r="815" spans="1:20" s="22" customFormat="1" ht="15.75" customHeight="1" x14ac:dyDescent="0.25">
      <c r="A815" s="23">
        <v>814</v>
      </c>
      <c r="B815" s="24" t="s">
        <v>1776</v>
      </c>
      <c r="C815" s="24" t="s">
        <v>1777</v>
      </c>
      <c r="D815" s="24" t="s">
        <v>48</v>
      </c>
      <c r="E815" s="23">
        <v>60</v>
      </c>
      <c r="F815" s="25">
        <v>21907</v>
      </c>
      <c r="G815" s="23">
        <f t="shared" ca="1" si="58"/>
        <v>61.32825537480975</v>
      </c>
      <c r="H815" s="23" t="str">
        <f t="shared" ca="1" si="59"/>
        <v>61-70</v>
      </c>
      <c r="I815" s="24" t="s">
        <v>431</v>
      </c>
      <c r="J815" s="24" t="s">
        <v>84</v>
      </c>
      <c r="K815" s="24" t="s">
        <v>43</v>
      </c>
      <c r="L815" s="24" t="s">
        <v>44</v>
      </c>
      <c r="M815" s="24" t="s">
        <v>57</v>
      </c>
      <c r="N815" s="23">
        <v>14</v>
      </c>
      <c r="O815" s="22" t="str">
        <f>VLOOKUP(A815,[1]CustomerAddress!$A$1:$F$3997,2)</f>
        <v>8208 Lotheville Street</v>
      </c>
      <c r="P815" s="22">
        <f>VLOOKUP(A815,[1]CustomerAddress!$A$1:$F$3997,3)</f>
        <v>3805</v>
      </c>
      <c r="Q815" s="22" t="str">
        <f>VLOOKUP(A815,[1]CustomerAddress!$A$1:$F$3997,4)</f>
        <v>VIC</v>
      </c>
      <c r="R815" s="22" t="str">
        <f>VLOOKUP(A815,[1]CustomerAddress!$A$1:$F$3997,5)</f>
        <v>Australia</v>
      </c>
      <c r="S815" s="22">
        <f>VLOOKUP(A815,[1]CustomerAddress!$A$1:$F$3997,6)</f>
        <v>8</v>
      </c>
      <c r="T815" s="22" t="str">
        <f>VLOOKUP(A815,Labels!$A$5:$I$3497,9)</f>
        <v>High Risk Customer</v>
      </c>
    </row>
    <row r="816" spans="1:20" s="22" customFormat="1" ht="15.75" customHeight="1" x14ac:dyDescent="0.25">
      <c r="A816" s="23">
        <v>815</v>
      </c>
      <c r="B816" s="24" t="s">
        <v>1778</v>
      </c>
      <c r="C816" s="24" t="s">
        <v>1779</v>
      </c>
      <c r="D816" s="24" t="s">
        <v>40</v>
      </c>
      <c r="E816" s="23">
        <v>47</v>
      </c>
      <c r="F816" s="25">
        <v>27216</v>
      </c>
      <c r="G816" s="23">
        <f t="shared" ca="1" si="58"/>
        <v>46.783049895357692</v>
      </c>
      <c r="H816" s="23" t="str">
        <f t="shared" ca="1" si="59"/>
        <v>41-50</v>
      </c>
      <c r="J816" s="24" t="s">
        <v>84</v>
      </c>
      <c r="K816" s="24" t="s">
        <v>43</v>
      </c>
      <c r="L816" s="24" t="s">
        <v>44</v>
      </c>
      <c r="M816" s="24" t="s">
        <v>45</v>
      </c>
      <c r="N816" s="23">
        <v>22</v>
      </c>
      <c r="O816" s="22" t="str">
        <f>VLOOKUP(A816,[1]CustomerAddress!$A$1:$F$3997,2)</f>
        <v>25689 Eastlawn Crossing</v>
      </c>
      <c r="P816" s="22">
        <f>VLOOKUP(A816,[1]CustomerAddress!$A$1:$F$3997,3)</f>
        <v>2067</v>
      </c>
      <c r="Q816" s="22" t="str">
        <f>VLOOKUP(A816,[1]CustomerAddress!$A$1:$F$3997,4)</f>
        <v>NSW</v>
      </c>
      <c r="R816" s="22" t="str">
        <f>VLOOKUP(A816,[1]CustomerAddress!$A$1:$F$3997,5)</f>
        <v>Australia</v>
      </c>
      <c r="S816" s="22">
        <f>VLOOKUP(A816,[1]CustomerAddress!$A$1:$F$3997,6)</f>
        <v>11</v>
      </c>
      <c r="T816" s="22" t="str">
        <f>VLOOKUP(A816,Labels!$A$5:$I$3497,9)</f>
        <v>Potential Customer</v>
      </c>
    </row>
    <row r="817" spans="1:20" s="22" customFormat="1" ht="15.75" customHeight="1" x14ac:dyDescent="0.25">
      <c r="A817" s="23">
        <v>816</v>
      </c>
      <c r="B817" s="24" t="s">
        <v>1780</v>
      </c>
      <c r="C817" s="24" t="s">
        <v>1781</v>
      </c>
      <c r="D817" s="24" t="s">
        <v>40</v>
      </c>
      <c r="E817" s="23">
        <v>71</v>
      </c>
      <c r="F817" s="25">
        <v>20830</v>
      </c>
      <c r="G817" s="23">
        <f t="shared" ca="1" si="58"/>
        <v>64.278940306316599</v>
      </c>
      <c r="H817" s="23" t="str">
        <f t="shared" ca="1" si="59"/>
        <v>61-70</v>
      </c>
      <c r="I817" s="24" t="s">
        <v>144</v>
      </c>
      <c r="J817" s="24" t="s">
        <v>84</v>
      </c>
      <c r="K817" s="24" t="s">
        <v>43</v>
      </c>
      <c r="L817" s="24" t="s">
        <v>44</v>
      </c>
      <c r="M817" s="24" t="s">
        <v>57</v>
      </c>
      <c r="N817" s="23">
        <v>15</v>
      </c>
      <c r="O817" s="22" t="str">
        <f>VLOOKUP(A817,[1]CustomerAddress!$A$1:$F$3997,2)</f>
        <v>44 Lakewood Gardens Pass</v>
      </c>
      <c r="P817" s="22">
        <f>VLOOKUP(A817,[1]CustomerAddress!$A$1:$F$3997,3)</f>
        <v>2122</v>
      </c>
      <c r="Q817" s="22" t="str">
        <f>VLOOKUP(A817,[1]CustomerAddress!$A$1:$F$3997,4)</f>
        <v>NSW</v>
      </c>
      <c r="R817" s="22" t="str">
        <f>VLOOKUP(A817,[1]CustomerAddress!$A$1:$F$3997,5)</f>
        <v>Australia</v>
      </c>
      <c r="S817" s="22">
        <f>VLOOKUP(A817,[1]CustomerAddress!$A$1:$F$3997,6)</f>
        <v>10</v>
      </c>
      <c r="T817" s="22" t="str">
        <f>VLOOKUP(A817,Labels!$A$5:$I$3497,9)</f>
        <v>Almost Lost Customer</v>
      </c>
    </row>
    <row r="818" spans="1:20" s="22" customFormat="1" ht="15.75" customHeight="1" x14ac:dyDescent="0.25">
      <c r="A818" s="23">
        <v>817</v>
      </c>
      <c r="B818" s="24" t="s">
        <v>1782</v>
      </c>
      <c r="C818" s="24" t="s">
        <v>1783</v>
      </c>
      <c r="D818" s="24" t="s">
        <v>48</v>
      </c>
      <c r="E818" s="23">
        <v>38</v>
      </c>
      <c r="F818" s="25">
        <v>33702</v>
      </c>
      <c r="G818" s="23">
        <f t="shared" ca="1" si="58"/>
        <v>29.013186881659063</v>
      </c>
      <c r="H818" s="23" t="str">
        <f t="shared" ca="1" si="59"/>
        <v>21-30</v>
      </c>
      <c r="I818" s="24" t="s">
        <v>124</v>
      </c>
      <c r="J818" s="24" t="s">
        <v>50</v>
      </c>
      <c r="K818" s="24" t="s">
        <v>43</v>
      </c>
      <c r="L818" s="24" t="s">
        <v>44</v>
      </c>
      <c r="M818" s="24" t="s">
        <v>45</v>
      </c>
      <c r="N818" s="23">
        <v>6</v>
      </c>
      <c r="O818" s="22" t="str">
        <f>VLOOKUP(A818,[1]CustomerAddress!$A$1:$F$3997,2)</f>
        <v>87 Twin Pines Plaza</v>
      </c>
      <c r="P818" s="22">
        <f>VLOOKUP(A818,[1]CustomerAddress!$A$1:$F$3997,3)</f>
        <v>3976</v>
      </c>
      <c r="Q818" s="22" t="str">
        <f>VLOOKUP(A818,[1]CustomerAddress!$A$1:$F$3997,4)</f>
        <v>VIC</v>
      </c>
      <c r="R818" s="22" t="str">
        <f>VLOOKUP(A818,[1]CustomerAddress!$A$1:$F$3997,5)</f>
        <v>Australia</v>
      </c>
      <c r="S818" s="22">
        <f>VLOOKUP(A818,[1]CustomerAddress!$A$1:$F$3997,6)</f>
        <v>5</v>
      </c>
      <c r="T818" s="22" t="str">
        <f>VLOOKUP(A818,Labels!$A$5:$I$3497,9)</f>
        <v>Becoming Loyal</v>
      </c>
    </row>
    <row r="819" spans="1:20" s="22" customFormat="1" ht="15.75" customHeight="1" x14ac:dyDescent="0.25">
      <c r="A819" s="23">
        <v>818</v>
      </c>
      <c r="B819" s="24" t="s">
        <v>1784</v>
      </c>
      <c r="C819" s="24" t="s">
        <v>1785</v>
      </c>
      <c r="D819" s="24" t="s">
        <v>40</v>
      </c>
      <c r="E819" s="23">
        <v>17</v>
      </c>
      <c r="F819" s="25">
        <v>27019</v>
      </c>
      <c r="G819" s="23">
        <f t="shared" ca="1" si="58"/>
        <v>47.322775922754957</v>
      </c>
      <c r="H819" s="23" t="str">
        <f t="shared" ca="1" si="59"/>
        <v>41-50</v>
      </c>
      <c r="I819" s="24" t="s">
        <v>390</v>
      </c>
      <c r="J819" s="24" t="s">
        <v>84</v>
      </c>
      <c r="K819" s="24" t="s">
        <v>43</v>
      </c>
      <c r="L819" s="24" t="s">
        <v>44</v>
      </c>
      <c r="M819" s="24" t="s">
        <v>57</v>
      </c>
      <c r="N819" s="23">
        <v>11</v>
      </c>
      <c r="O819" s="22" t="str">
        <f>VLOOKUP(A819,[1]CustomerAddress!$A$1:$F$3997,2)</f>
        <v>65 Sachtjen Park</v>
      </c>
      <c r="P819" s="22">
        <f>VLOOKUP(A819,[1]CustomerAddress!$A$1:$F$3997,3)</f>
        <v>2067</v>
      </c>
      <c r="Q819" s="22" t="str">
        <f>VLOOKUP(A819,[1]CustomerAddress!$A$1:$F$3997,4)</f>
        <v>NSW</v>
      </c>
      <c r="R819" s="22" t="str">
        <f>VLOOKUP(A819,[1]CustomerAddress!$A$1:$F$3997,5)</f>
        <v>Australia</v>
      </c>
      <c r="S819" s="22">
        <f>VLOOKUP(A819,[1]CustomerAddress!$A$1:$F$3997,6)</f>
        <v>11</v>
      </c>
      <c r="T819" s="22" t="str">
        <f>VLOOKUP(A819,Labels!$A$5:$I$3497,9)</f>
        <v>Potential Customer</v>
      </c>
    </row>
    <row r="820" spans="1:20" s="22" customFormat="1" ht="15.75" customHeight="1" x14ac:dyDescent="0.25">
      <c r="A820" s="23">
        <v>819</v>
      </c>
      <c r="B820" s="24" t="s">
        <v>1786</v>
      </c>
      <c r="C820" s="24" t="s">
        <v>1787</v>
      </c>
      <c r="D820" s="24" t="s">
        <v>48</v>
      </c>
      <c r="E820" s="23">
        <v>7</v>
      </c>
      <c r="F820" s="25">
        <v>27592</v>
      </c>
      <c r="G820" s="23">
        <f t="shared" ca="1" si="58"/>
        <v>45.752912909056327</v>
      </c>
      <c r="H820" s="23" t="str">
        <f t="shared" ca="1" si="59"/>
        <v>41-50</v>
      </c>
      <c r="I820" s="24" t="s">
        <v>362</v>
      </c>
      <c r="J820" s="24" t="s">
        <v>84</v>
      </c>
      <c r="K820" s="24" t="s">
        <v>62</v>
      </c>
      <c r="L820" s="24" t="s">
        <v>44</v>
      </c>
      <c r="M820" s="24" t="s">
        <v>45</v>
      </c>
      <c r="N820" s="23">
        <v>5</v>
      </c>
      <c r="O820" s="22" t="str">
        <f>VLOOKUP(A820,[1]CustomerAddress!$A$1:$F$3997,2)</f>
        <v>84 Loomis Pass</v>
      </c>
      <c r="P820" s="22">
        <f>VLOOKUP(A820,[1]CustomerAddress!$A$1:$F$3997,3)</f>
        <v>2000</v>
      </c>
      <c r="Q820" s="22" t="str">
        <f>VLOOKUP(A820,[1]CustomerAddress!$A$1:$F$3997,4)</f>
        <v>NSW</v>
      </c>
      <c r="R820" s="22" t="str">
        <f>VLOOKUP(A820,[1]CustomerAddress!$A$1:$F$3997,5)</f>
        <v>Australia</v>
      </c>
      <c r="S820" s="22">
        <f>VLOOKUP(A820,[1]CustomerAddress!$A$1:$F$3997,6)</f>
        <v>12</v>
      </c>
      <c r="T820" s="22" t="str">
        <f>VLOOKUP(A820,Labels!$A$5:$I$3497,9)</f>
        <v>Late Bloomer</v>
      </c>
    </row>
    <row r="821" spans="1:20" s="22" customFormat="1" ht="15.75" customHeight="1" x14ac:dyDescent="0.25">
      <c r="A821" s="23">
        <v>820</v>
      </c>
      <c r="B821" s="24" t="s">
        <v>1788</v>
      </c>
      <c r="C821" s="24" t="s">
        <v>1789</v>
      </c>
      <c r="D821" s="24" t="s">
        <v>40</v>
      </c>
      <c r="E821" s="23">
        <v>12</v>
      </c>
      <c r="F821" s="25">
        <v>28131</v>
      </c>
      <c r="G821" s="23">
        <f t="shared" ca="1" si="58"/>
        <v>44.276200580289199</v>
      </c>
      <c r="H821" s="23" t="str">
        <f t="shared" ca="1" si="59"/>
        <v>41-50</v>
      </c>
      <c r="J821" s="24" t="s">
        <v>50</v>
      </c>
      <c r="K821" s="24" t="s">
        <v>66</v>
      </c>
      <c r="L821" s="24" t="s">
        <v>44</v>
      </c>
      <c r="M821" s="24" t="s">
        <v>57</v>
      </c>
      <c r="N821" s="23">
        <v>16</v>
      </c>
      <c r="O821" s="22" t="str">
        <f>VLOOKUP(A821,[1]CustomerAddress!$A$1:$F$3997,2)</f>
        <v>58047 Westport Road</v>
      </c>
      <c r="P821" s="22">
        <f>VLOOKUP(A821,[1]CustomerAddress!$A$1:$F$3997,3)</f>
        <v>2040</v>
      </c>
      <c r="Q821" s="22" t="str">
        <f>VLOOKUP(A821,[1]CustomerAddress!$A$1:$F$3997,4)</f>
        <v>NSW</v>
      </c>
      <c r="R821" s="22" t="str">
        <f>VLOOKUP(A821,[1]CustomerAddress!$A$1:$F$3997,5)</f>
        <v>Australia</v>
      </c>
      <c r="S821" s="22">
        <f>VLOOKUP(A821,[1]CustomerAddress!$A$1:$F$3997,6)</f>
        <v>12</v>
      </c>
      <c r="T821" s="22" t="str">
        <f>VLOOKUP(A821,Labels!$A$5:$I$3497,9)</f>
        <v>Platinum Customer</v>
      </c>
    </row>
    <row r="822" spans="1:20" s="22" customFormat="1" ht="15.75" customHeight="1" x14ac:dyDescent="0.25">
      <c r="A822" s="23">
        <v>821</v>
      </c>
      <c r="B822" s="24" t="s">
        <v>1790</v>
      </c>
      <c r="C822" s="24" t="s">
        <v>1791</v>
      </c>
      <c r="D822" s="24" t="s">
        <v>48</v>
      </c>
      <c r="E822" s="23">
        <v>41</v>
      </c>
      <c r="F822" s="25">
        <v>29791</v>
      </c>
      <c r="G822" s="23">
        <f t="shared" ca="1" si="58"/>
        <v>39.728255374809748</v>
      </c>
      <c r="H822" s="23" t="str">
        <f t="shared" ca="1" si="59"/>
        <v>31-40</v>
      </c>
      <c r="I822" s="24" t="s">
        <v>728</v>
      </c>
      <c r="J822" s="24" t="s">
        <v>50</v>
      </c>
      <c r="K822" s="24" t="s">
        <v>43</v>
      </c>
      <c r="L822" s="24" t="s">
        <v>44</v>
      </c>
      <c r="M822" s="24" t="s">
        <v>45</v>
      </c>
      <c r="N822" s="23">
        <v>7</v>
      </c>
      <c r="O822" s="22" t="str">
        <f>VLOOKUP(A822,[1]CustomerAddress!$A$1:$F$3997,2)</f>
        <v>59000 American Center</v>
      </c>
      <c r="P822" s="22">
        <f>VLOOKUP(A822,[1]CustomerAddress!$A$1:$F$3997,3)</f>
        <v>2530</v>
      </c>
      <c r="Q822" s="22" t="str">
        <f>VLOOKUP(A822,[1]CustomerAddress!$A$1:$F$3997,4)</f>
        <v>NSW</v>
      </c>
      <c r="R822" s="22" t="str">
        <f>VLOOKUP(A822,[1]CustomerAddress!$A$1:$F$3997,5)</f>
        <v>Australia</v>
      </c>
      <c r="S822" s="22">
        <f>VLOOKUP(A822,[1]CustomerAddress!$A$1:$F$3997,6)</f>
        <v>8</v>
      </c>
      <c r="T822" s="22" t="str">
        <f>VLOOKUP(A822,Labels!$A$5:$I$3497,9)</f>
        <v>Potential Customer</v>
      </c>
    </row>
    <row r="823" spans="1:20" s="22" customFormat="1" ht="15.75" customHeight="1" x14ac:dyDescent="0.25">
      <c r="A823" s="23">
        <v>822</v>
      </c>
      <c r="B823" s="24" t="s">
        <v>1792</v>
      </c>
      <c r="C823" s="24" t="s">
        <v>1793</v>
      </c>
      <c r="D823" s="24" t="s">
        <v>40</v>
      </c>
      <c r="E823" s="23">
        <v>67</v>
      </c>
      <c r="F823" s="25">
        <v>27325</v>
      </c>
      <c r="G823" s="23">
        <f t="shared" ca="1" si="58"/>
        <v>46.484419758371395</v>
      </c>
      <c r="H823" s="23" t="str">
        <f t="shared" ca="1" si="59"/>
        <v>41-50</v>
      </c>
      <c r="I823" s="24" t="s">
        <v>99</v>
      </c>
      <c r="J823" s="24" t="s">
        <v>42</v>
      </c>
      <c r="K823" s="24" t="s">
        <v>66</v>
      </c>
      <c r="L823" s="24" t="s">
        <v>44</v>
      </c>
      <c r="M823" s="24" t="s">
        <v>57</v>
      </c>
      <c r="N823" s="23">
        <v>17</v>
      </c>
      <c r="O823" s="22" t="str">
        <f>VLOOKUP(A823,[1]CustomerAddress!$A$1:$F$3997,2)</f>
        <v>659 Scofield Street</v>
      </c>
      <c r="P823" s="22">
        <f>VLOOKUP(A823,[1]CustomerAddress!$A$1:$F$3997,3)</f>
        <v>3175</v>
      </c>
      <c r="Q823" s="22" t="str">
        <f>VLOOKUP(A823,[1]CustomerAddress!$A$1:$F$3997,4)</f>
        <v>VIC</v>
      </c>
      <c r="R823" s="22" t="str">
        <f>VLOOKUP(A823,[1]CustomerAddress!$A$1:$F$3997,5)</f>
        <v>Australia</v>
      </c>
      <c r="S823" s="22">
        <f>VLOOKUP(A823,[1]CustomerAddress!$A$1:$F$3997,6)</f>
        <v>5</v>
      </c>
      <c r="T823" s="22" t="str">
        <f>VLOOKUP(A823,Labels!$A$5:$I$3497,9)</f>
        <v>Lost Customer</v>
      </c>
    </row>
    <row r="824" spans="1:20" s="22" customFormat="1" ht="15.75" customHeight="1" x14ac:dyDescent="0.25">
      <c r="A824" s="23">
        <v>823</v>
      </c>
      <c r="B824" s="24" t="s">
        <v>1794</v>
      </c>
      <c r="C824" s="24" t="s">
        <v>1795</v>
      </c>
      <c r="D824" s="24" t="s">
        <v>40</v>
      </c>
      <c r="E824" s="23">
        <v>91</v>
      </c>
      <c r="F824" s="25">
        <v>32921</v>
      </c>
      <c r="G824" s="23">
        <f t="shared" ca="1" si="58"/>
        <v>31.152912909056322</v>
      </c>
      <c r="H824" s="23" t="str">
        <f t="shared" ca="1" si="59"/>
        <v>31-40</v>
      </c>
      <c r="I824" s="24" t="s">
        <v>274</v>
      </c>
      <c r="J824" s="24" t="s">
        <v>84</v>
      </c>
      <c r="K824" s="24" t="s">
        <v>62</v>
      </c>
      <c r="L824" s="24" t="s">
        <v>44</v>
      </c>
      <c r="M824" s="24" t="s">
        <v>57</v>
      </c>
      <c r="N824" s="23">
        <v>9</v>
      </c>
      <c r="O824" s="22" t="str">
        <f>VLOOKUP(A824,[1]CustomerAddress!$A$1:$F$3997,2)</f>
        <v>388 Weeping Birch Plaza</v>
      </c>
      <c r="P824" s="22">
        <f>VLOOKUP(A824,[1]CustomerAddress!$A$1:$F$3997,3)</f>
        <v>2156</v>
      </c>
      <c r="Q824" s="22" t="str">
        <f>VLOOKUP(A824,[1]CustomerAddress!$A$1:$F$3997,4)</f>
        <v>NSW</v>
      </c>
      <c r="R824" s="22" t="str">
        <f>VLOOKUP(A824,[1]CustomerAddress!$A$1:$F$3997,5)</f>
        <v>Australia</v>
      </c>
      <c r="S824" s="22">
        <f>VLOOKUP(A824,[1]CustomerAddress!$A$1:$F$3997,6)</f>
        <v>11</v>
      </c>
      <c r="T824" s="22" t="str">
        <f>VLOOKUP(A824,Labels!$A$5:$I$3497,9)</f>
        <v>Potential Customer</v>
      </c>
    </row>
    <row r="825" spans="1:20" s="22" customFormat="1" ht="15.75" customHeight="1" x14ac:dyDescent="0.25">
      <c r="A825" s="23">
        <v>824</v>
      </c>
      <c r="B825" s="24" t="s">
        <v>1796</v>
      </c>
      <c r="C825" s="24" t="s">
        <v>1797</v>
      </c>
      <c r="D825" s="24" t="s">
        <v>40</v>
      </c>
      <c r="E825" s="23">
        <v>97</v>
      </c>
      <c r="F825" s="25">
        <v>28183</v>
      </c>
      <c r="G825" s="23">
        <f t="shared" ca="1" si="58"/>
        <v>44.13373482686454</v>
      </c>
      <c r="H825" s="23" t="str">
        <f t="shared" ca="1" si="59"/>
        <v>41-50</v>
      </c>
      <c r="I825" s="24" t="s">
        <v>387</v>
      </c>
      <c r="J825" s="24" t="s">
        <v>50</v>
      </c>
      <c r="K825" s="24" t="s">
        <v>62</v>
      </c>
      <c r="L825" s="24" t="s">
        <v>44</v>
      </c>
      <c r="M825" s="24" t="s">
        <v>45</v>
      </c>
      <c r="N825" s="23">
        <v>12</v>
      </c>
      <c r="O825" s="22" t="str">
        <f>VLOOKUP(A825,[1]CustomerAddress!$A$1:$F$3997,2)</f>
        <v>09413 Holmberg Terrace</v>
      </c>
      <c r="P825" s="22">
        <f>VLOOKUP(A825,[1]CustomerAddress!$A$1:$F$3997,3)</f>
        <v>4127</v>
      </c>
      <c r="Q825" s="22" t="str">
        <f>VLOOKUP(A825,[1]CustomerAddress!$A$1:$F$3997,4)</f>
        <v>QLD</v>
      </c>
      <c r="R825" s="22" t="str">
        <f>VLOOKUP(A825,[1]CustomerAddress!$A$1:$F$3997,5)</f>
        <v>Australia</v>
      </c>
      <c r="S825" s="22">
        <f>VLOOKUP(A825,[1]CustomerAddress!$A$1:$F$3997,6)</f>
        <v>3</v>
      </c>
      <c r="T825" s="22" t="str">
        <f>VLOOKUP(A825,Labels!$A$5:$I$3497,9)</f>
        <v>Recent Customer</v>
      </c>
    </row>
    <row r="826" spans="1:20" s="22" customFormat="1" ht="15.75" customHeight="1" x14ac:dyDescent="0.25">
      <c r="A826" s="23">
        <v>825</v>
      </c>
      <c r="B826" s="24" t="s">
        <v>1798</v>
      </c>
      <c r="C826" s="24" t="s">
        <v>1799</v>
      </c>
      <c r="D826" s="24" t="s">
        <v>48</v>
      </c>
      <c r="E826" s="23">
        <v>17</v>
      </c>
      <c r="F826" s="25">
        <v>27621</v>
      </c>
      <c r="G826" s="23">
        <f t="shared" ca="1" si="58"/>
        <v>45.673460854261805</v>
      </c>
      <c r="H826" s="23" t="str">
        <f t="shared" ca="1" si="59"/>
        <v>41-50</v>
      </c>
      <c r="I826" s="24" t="s">
        <v>706</v>
      </c>
      <c r="J826" s="24" t="s">
        <v>61</v>
      </c>
      <c r="K826" s="24" t="s">
        <v>62</v>
      </c>
      <c r="L826" s="24" t="s">
        <v>44</v>
      </c>
      <c r="M826" s="24" t="s">
        <v>45</v>
      </c>
      <c r="N826" s="23">
        <v>16</v>
      </c>
      <c r="O826" s="22" t="str">
        <f>VLOOKUP(A826,[1]CustomerAddress!$A$1:$F$3997,2)</f>
        <v>8640 Village Junction</v>
      </c>
      <c r="P826" s="22">
        <f>VLOOKUP(A826,[1]CustomerAddress!$A$1:$F$3997,3)</f>
        <v>2066</v>
      </c>
      <c r="Q826" s="22" t="str">
        <f>VLOOKUP(A826,[1]CustomerAddress!$A$1:$F$3997,4)</f>
        <v>NSW</v>
      </c>
      <c r="R826" s="22" t="str">
        <f>VLOOKUP(A826,[1]CustomerAddress!$A$1:$F$3997,5)</f>
        <v>Australia</v>
      </c>
      <c r="S826" s="22">
        <f>VLOOKUP(A826,[1]CustomerAddress!$A$1:$F$3997,6)</f>
        <v>12</v>
      </c>
      <c r="T826" s="22" t="str">
        <f>VLOOKUP(A826,Labels!$A$5:$I$3497,9)</f>
        <v>Very Loyal</v>
      </c>
    </row>
    <row r="827" spans="1:20" s="22" customFormat="1" ht="15.75" customHeight="1" x14ac:dyDescent="0.25">
      <c r="A827" s="23">
        <v>826</v>
      </c>
      <c r="B827" s="24" t="s">
        <v>1800</v>
      </c>
      <c r="C827" s="24" t="s">
        <v>1801</v>
      </c>
      <c r="D827" s="24" t="s">
        <v>48</v>
      </c>
      <c r="E827" s="23">
        <v>92</v>
      </c>
      <c r="F827" s="25">
        <v>36154</v>
      </c>
      <c r="G827" s="23">
        <f t="shared" ca="1" si="58"/>
        <v>22.295378662480982</v>
      </c>
      <c r="H827" s="23" t="str">
        <f t="shared" ca="1" si="59"/>
        <v>21-30</v>
      </c>
      <c r="I827" s="24" t="s">
        <v>53</v>
      </c>
      <c r="J827" s="24" t="s">
        <v>50</v>
      </c>
      <c r="K827" s="24" t="s">
        <v>43</v>
      </c>
      <c r="L827" s="24" t="s">
        <v>44</v>
      </c>
      <c r="M827" s="24" t="s">
        <v>45</v>
      </c>
      <c r="N827" s="23">
        <v>1</v>
      </c>
      <c r="O827" s="22" t="str">
        <f>VLOOKUP(A827,[1]CustomerAddress!$A$1:$F$3997,2)</f>
        <v>177 Sheridan Trail</v>
      </c>
      <c r="P827" s="22">
        <f>VLOOKUP(A827,[1]CustomerAddress!$A$1:$F$3997,3)</f>
        <v>2759</v>
      </c>
      <c r="Q827" s="22" t="str">
        <f>VLOOKUP(A827,[1]CustomerAddress!$A$1:$F$3997,4)</f>
        <v>NSW</v>
      </c>
      <c r="R827" s="22" t="str">
        <f>VLOOKUP(A827,[1]CustomerAddress!$A$1:$F$3997,5)</f>
        <v>Australia</v>
      </c>
      <c r="S827" s="22">
        <f>VLOOKUP(A827,[1]CustomerAddress!$A$1:$F$3997,6)</f>
        <v>8</v>
      </c>
      <c r="T827" s="22" t="str">
        <f>VLOOKUP(A827,Labels!$A$5:$I$3497,9)</f>
        <v>Recent Customer</v>
      </c>
    </row>
    <row r="828" spans="1:20" s="22" customFormat="1" ht="15.75" customHeight="1" x14ac:dyDescent="0.25">
      <c r="A828" s="23">
        <v>827</v>
      </c>
      <c r="B828" s="24" t="s">
        <v>1802</v>
      </c>
      <c r="C828" s="24" t="s">
        <v>1803</v>
      </c>
      <c r="D828" s="24" t="s">
        <v>40</v>
      </c>
      <c r="E828" s="23">
        <v>90</v>
      </c>
      <c r="F828" s="25">
        <v>35192</v>
      </c>
      <c r="G828" s="23">
        <f t="shared" ca="1" si="58"/>
        <v>24.930995100837144</v>
      </c>
      <c r="H828" s="23" t="str">
        <f t="shared" ca="1" si="59"/>
        <v>21-30</v>
      </c>
      <c r="J828" s="24" t="s">
        <v>42</v>
      </c>
      <c r="K828" s="24" t="s">
        <v>62</v>
      </c>
      <c r="L828" s="24" t="s">
        <v>44</v>
      </c>
      <c r="M828" s="24" t="s">
        <v>57</v>
      </c>
      <c r="N828" s="23">
        <v>5</v>
      </c>
      <c r="O828" s="22" t="str">
        <f>VLOOKUP(A828,[1]CustomerAddress!$A$1:$F$3997,2)</f>
        <v>1 Oriole Alley</v>
      </c>
      <c r="P828" s="22">
        <f>VLOOKUP(A828,[1]CustomerAddress!$A$1:$F$3997,3)</f>
        <v>4171</v>
      </c>
      <c r="Q828" s="22" t="str">
        <f>VLOOKUP(A828,[1]CustomerAddress!$A$1:$F$3997,4)</f>
        <v>QLD</v>
      </c>
      <c r="R828" s="22" t="str">
        <f>VLOOKUP(A828,[1]CustomerAddress!$A$1:$F$3997,5)</f>
        <v>Australia</v>
      </c>
      <c r="S828" s="22">
        <f>VLOOKUP(A828,[1]CustomerAddress!$A$1:$F$3997,6)</f>
        <v>11</v>
      </c>
      <c r="T828" s="22" t="str">
        <f>VLOOKUP(A828,Labels!$A$5:$I$3497,9)</f>
        <v>Losing Customer</v>
      </c>
    </row>
    <row r="829" spans="1:20" s="22" customFormat="1" ht="15.75" customHeight="1" x14ac:dyDescent="0.25">
      <c r="A829" s="23">
        <v>828</v>
      </c>
      <c r="B829" s="24" t="s">
        <v>1804</v>
      </c>
      <c r="C829" s="24" t="s">
        <v>1805</v>
      </c>
      <c r="D829" s="24" t="s">
        <v>40</v>
      </c>
      <c r="E829" s="23">
        <v>93</v>
      </c>
      <c r="F829" s="25">
        <v>21168</v>
      </c>
      <c r="G829" s="23">
        <f t="shared" ca="1" si="58"/>
        <v>63.352912909056322</v>
      </c>
      <c r="H829" s="23" t="str">
        <f t="shared" ca="1" si="59"/>
        <v>61-70</v>
      </c>
      <c r="J829" s="24" t="s">
        <v>42</v>
      </c>
      <c r="K829" s="24" t="s">
        <v>43</v>
      </c>
      <c r="L829" s="24" t="s">
        <v>44</v>
      </c>
      <c r="M829" s="24" t="s">
        <v>45</v>
      </c>
      <c r="N829" s="23">
        <v>20</v>
      </c>
      <c r="O829" s="22" t="str">
        <f>VLOOKUP(A829,[1]CustomerAddress!$A$1:$F$3997,2)</f>
        <v>8925 Ryan Trail</v>
      </c>
      <c r="P829" s="22">
        <f>VLOOKUP(A829,[1]CustomerAddress!$A$1:$F$3997,3)</f>
        <v>2073</v>
      </c>
      <c r="Q829" s="22" t="str">
        <f>VLOOKUP(A829,[1]CustomerAddress!$A$1:$F$3997,4)</f>
        <v>NSW</v>
      </c>
      <c r="R829" s="22" t="str">
        <f>VLOOKUP(A829,[1]CustomerAddress!$A$1:$F$3997,5)</f>
        <v>Australia</v>
      </c>
      <c r="S829" s="22">
        <f>VLOOKUP(A829,[1]CustomerAddress!$A$1:$F$3997,6)</f>
        <v>11</v>
      </c>
      <c r="T829" s="22" t="str">
        <f>VLOOKUP(A829,Labels!$A$5:$I$3497,9)</f>
        <v>High Risk Customer</v>
      </c>
    </row>
    <row r="830" spans="1:20" s="22" customFormat="1" ht="15.75" customHeight="1" x14ac:dyDescent="0.25">
      <c r="A830" s="23">
        <v>829</v>
      </c>
      <c r="B830" s="24" t="s">
        <v>1806</v>
      </c>
      <c r="C830" s="24" t="s">
        <v>1807</v>
      </c>
      <c r="D830" s="24" t="s">
        <v>48</v>
      </c>
      <c r="E830" s="23">
        <v>84</v>
      </c>
      <c r="F830" s="25">
        <v>36913</v>
      </c>
      <c r="G830" s="23">
        <f t="shared" ca="1" si="58"/>
        <v>20.215926607686463</v>
      </c>
      <c r="H830" s="23" t="str">
        <f t="shared" ca="1" si="59"/>
        <v>21-30</v>
      </c>
      <c r="I830" s="24" t="s">
        <v>425</v>
      </c>
      <c r="J830" s="24" t="s">
        <v>50</v>
      </c>
      <c r="K830" s="24" t="s">
        <v>66</v>
      </c>
      <c r="L830" s="24" t="s">
        <v>44</v>
      </c>
      <c r="M830" s="24" t="s">
        <v>45</v>
      </c>
      <c r="N830" s="23">
        <v>2</v>
      </c>
      <c r="O830" s="22" t="str">
        <f>VLOOKUP(A830,[1]CustomerAddress!$A$1:$F$3997,2)</f>
        <v>77 Nova Junction</v>
      </c>
      <c r="P830" s="22">
        <f>VLOOKUP(A830,[1]CustomerAddress!$A$1:$F$3997,3)</f>
        <v>3218</v>
      </c>
      <c r="Q830" s="22" t="str">
        <f>VLOOKUP(A830,[1]CustomerAddress!$A$1:$F$3997,4)</f>
        <v>VIC</v>
      </c>
      <c r="R830" s="22" t="str">
        <f>VLOOKUP(A830,[1]CustomerAddress!$A$1:$F$3997,5)</f>
        <v>Australia</v>
      </c>
      <c r="S830" s="22">
        <f>VLOOKUP(A830,[1]CustomerAddress!$A$1:$F$3997,6)</f>
        <v>8</v>
      </c>
      <c r="T830" s="22" t="str">
        <f>VLOOKUP(A830,Labels!$A$5:$I$3497,9)</f>
        <v>Becoming Loyal</v>
      </c>
    </row>
    <row r="831" spans="1:20" s="22" customFormat="1" ht="15.75" customHeight="1" x14ac:dyDescent="0.25">
      <c r="A831" s="23">
        <v>830</v>
      </c>
      <c r="B831" s="24" t="s">
        <v>1808</v>
      </c>
      <c r="C831" s="24" t="s">
        <v>1809</v>
      </c>
      <c r="D831" s="24" t="s">
        <v>48</v>
      </c>
      <c r="E831" s="23">
        <v>58</v>
      </c>
      <c r="F831" s="25">
        <v>29737</v>
      </c>
      <c r="G831" s="23">
        <f t="shared" ca="1" si="58"/>
        <v>39.876200580289201</v>
      </c>
      <c r="H831" s="23" t="str">
        <f t="shared" ca="1" si="59"/>
        <v>31-40</v>
      </c>
      <c r="I831" s="24" t="s">
        <v>154</v>
      </c>
      <c r="J831" s="24" t="s">
        <v>84</v>
      </c>
      <c r="K831" s="24" t="s">
        <v>62</v>
      </c>
      <c r="L831" s="24" t="s">
        <v>44</v>
      </c>
      <c r="M831" s="24" t="s">
        <v>57</v>
      </c>
      <c r="N831" s="23">
        <v>6</v>
      </c>
      <c r="O831" s="22" t="str">
        <f>VLOOKUP(A831,[1]CustomerAddress!$A$1:$F$3997,2)</f>
        <v>43 Esker Pass</v>
      </c>
      <c r="P831" s="22">
        <f>VLOOKUP(A831,[1]CustomerAddress!$A$1:$F$3997,3)</f>
        <v>2228</v>
      </c>
      <c r="Q831" s="22" t="str">
        <f>VLOOKUP(A831,[1]CustomerAddress!$A$1:$F$3997,4)</f>
        <v>NSW</v>
      </c>
      <c r="R831" s="22" t="str">
        <f>VLOOKUP(A831,[1]CustomerAddress!$A$1:$F$3997,5)</f>
        <v>Australia</v>
      </c>
      <c r="S831" s="22">
        <f>VLOOKUP(A831,[1]CustomerAddress!$A$1:$F$3997,6)</f>
        <v>8</v>
      </c>
      <c r="T831" s="22" t="str">
        <f>VLOOKUP(A831,Labels!$A$5:$I$3497,9)</f>
        <v>Evasive Customer</v>
      </c>
    </row>
    <row r="832" spans="1:20" s="22" customFormat="1" ht="15.75" customHeight="1" x14ac:dyDescent="0.25">
      <c r="A832" s="23">
        <v>831</v>
      </c>
      <c r="B832" s="24" t="s">
        <v>1810</v>
      </c>
      <c r="C832" s="24" t="s">
        <v>1811</v>
      </c>
      <c r="D832" s="24" t="s">
        <v>48</v>
      </c>
      <c r="E832" s="23">
        <v>4</v>
      </c>
      <c r="F832" s="25">
        <v>26774</v>
      </c>
      <c r="G832" s="23">
        <f t="shared" ca="1" si="58"/>
        <v>47.994008799467281</v>
      </c>
      <c r="H832" s="23" t="str">
        <f t="shared" ca="1" si="59"/>
        <v>41-50</v>
      </c>
      <c r="I832" s="24" t="s">
        <v>206</v>
      </c>
      <c r="J832" s="24" t="s">
        <v>50</v>
      </c>
      <c r="K832" s="24" t="s">
        <v>62</v>
      </c>
      <c r="L832" s="24" t="s">
        <v>44</v>
      </c>
      <c r="M832" s="24" t="s">
        <v>57</v>
      </c>
      <c r="N832" s="23">
        <v>11</v>
      </c>
      <c r="O832" s="22" t="str">
        <f>VLOOKUP(A832,[1]CustomerAddress!$A$1:$F$3997,2)</f>
        <v>205 Melody Circle</v>
      </c>
      <c r="P832" s="22">
        <f>VLOOKUP(A832,[1]CustomerAddress!$A$1:$F$3997,3)</f>
        <v>4207</v>
      </c>
      <c r="Q832" s="22" t="str">
        <f>VLOOKUP(A832,[1]CustomerAddress!$A$1:$F$3997,4)</f>
        <v>QLD</v>
      </c>
      <c r="R832" s="22" t="str">
        <f>VLOOKUP(A832,[1]CustomerAddress!$A$1:$F$3997,5)</f>
        <v>Australia</v>
      </c>
      <c r="S832" s="22">
        <f>VLOOKUP(A832,[1]CustomerAddress!$A$1:$F$3997,6)</f>
        <v>4</v>
      </c>
      <c r="T832" s="22" t="str">
        <f>VLOOKUP(A832,Labels!$A$5:$I$3497,9)</f>
        <v>Becoming Loyal</v>
      </c>
    </row>
    <row r="833" spans="1:20" s="22" customFormat="1" ht="15.75" customHeight="1" x14ac:dyDescent="0.25">
      <c r="A833" s="23">
        <v>832</v>
      </c>
      <c r="B833" s="24" t="s">
        <v>1812</v>
      </c>
      <c r="C833" s="24" t="s">
        <v>1813</v>
      </c>
      <c r="D833" s="24" t="s">
        <v>48</v>
      </c>
      <c r="E833" s="23">
        <v>30</v>
      </c>
      <c r="F833" s="25">
        <v>28459</v>
      </c>
      <c r="G833" s="23">
        <f t="shared" ca="1" si="58"/>
        <v>43.377570443302901</v>
      </c>
      <c r="H833" s="23" t="str">
        <f t="shared" ca="1" si="59"/>
        <v>41-50</v>
      </c>
      <c r="I833" s="24" t="s">
        <v>1814</v>
      </c>
      <c r="J833" s="24" t="s">
        <v>65</v>
      </c>
      <c r="K833" s="24" t="s">
        <v>43</v>
      </c>
      <c r="L833" s="24" t="s">
        <v>44</v>
      </c>
      <c r="M833" s="24" t="s">
        <v>57</v>
      </c>
      <c r="N833" s="23">
        <v>14</v>
      </c>
      <c r="O833" s="22" t="str">
        <f>VLOOKUP(A833,[1]CustomerAddress!$A$1:$F$3997,2)</f>
        <v>44997 Anniversary Way</v>
      </c>
      <c r="P833" s="22">
        <f>VLOOKUP(A833,[1]CustomerAddress!$A$1:$F$3997,3)</f>
        <v>4114</v>
      </c>
      <c r="Q833" s="22" t="str">
        <f>VLOOKUP(A833,[1]CustomerAddress!$A$1:$F$3997,4)</f>
        <v>QLD</v>
      </c>
      <c r="R833" s="22" t="str">
        <f>VLOOKUP(A833,[1]CustomerAddress!$A$1:$F$3997,5)</f>
        <v>Australia</v>
      </c>
      <c r="S833" s="22">
        <f>VLOOKUP(A833,[1]CustomerAddress!$A$1:$F$3997,6)</f>
        <v>3</v>
      </c>
      <c r="T833" s="22" t="str">
        <f>VLOOKUP(A833,Labels!$A$5:$I$3497,9)</f>
        <v>Platinum Customer</v>
      </c>
    </row>
    <row r="834" spans="1:20" s="22" customFormat="1" ht="15.75" customHeight="1" x14ac:dyDescent="0.25">
      <c r="A834" s="23">
        <v>833</v>
      </c>
      <c r="B834" s="24" t="s">
        <v>1815</v>
      </c>
      <c r="C834" s="24" t="s">
        <v>1816</v>
      </c>
      <c r="D834" s="24" t="s">
        <v>48</v>
      </c>
      <c r="E834" s="23">
        <v>9</v>
      </c>
      <c r="F834" s="25">
        <v>34975</v>
      </c>
      <c r="G834" s="23">
        <f t="shared" ca="1" si="58"/>
        <v>25.525515648782353</v>
      </c>
      <c r="H834" s="23" t="str">
        <f t="shared" ca="1" si="59"/>
        <v>21-30</v>
      </c>
      <c r="I834" s="24" t="s">
        <v>522</v>
      </c>
      <c r="J834" s="24" t="s">
        <v>61</v>
      </c>
      <c r="K834" s="24" t="s">
        <v>66</v>
      </c>
      <c r="L834" s="24" t="s">
        <v>44</v>
      </c>
      <c r="M834" s="24" t="s">
        <v>45</v>
      </c>
      <c r="N834" s="23">
        <v>4</v>
      </c>
      <c r="O834" s="22" t="str">
        <f>VLOOKUP(A834,[1]CustomerAddress!$A$1:$F$3997,2)</f>
        <v>4444 Bunting Point</v>
      </c>
      <c r="P834" s="22">
        <f>VLOOKUP(A834,[1]CustomerAddress!$A$1:$F$3997,3)</f>
        <v>2430</v>
      </c>
      <c r="Q834" s="22" t="str">
        <f>VLOOKUP(A834,[1]CustomerAddress!$A$1:$F$3997,4)</f>
        <v>NSW</v>
      </c>
      <c r="R834" s="22" t="str">
        <f>VLOOKUP(A834,[1]CustomerAddress!$A$1:$F$3997,5)</f>
        <v>Australia</v>
      </c>
      <c r="S834" s="22">
        <f>VLOOKUP(A834,[1]CustomerAddress!$A$1:$F$3997,6)</f>
        <v>7</v>
      </c>
      <c r="T834" s="22" t="str">
        <f>VLOOKUP(A834,Labels!$A$5:$I$3497,9)</f>
        <v>Recent Customer</v>
      </c>
    </row>
    <row r="835" spans="1:20" s="22" customFormat="1" ht="15.75" customHeight="1" x14ac:dyDescent="0.25">
      <c r="A835" s="23">
        <v>834</v>
      </c>
      <c r="B835" s="24" t="s">
        <v>1817</v>
      </c>
      <c r="C835" s="24" t="s">
        <v>1818</v>
      </c>
      <c r="D835" s="24" t="s">
        <v>48</v>
      </c>
      <c r="E835" s="23">
        <v>37</v>
      </c>
      <c r="F835" s="25">
        <v>26761</v>
      </c>
      <c r="G835" s="23">
        <f t="shared" ca="1" si="58"/>
        <v>48.029625237823446</v>
      </c>
      <c r="H835" s="23" t="str">
        <f t="shared" ca="1" si="59"/>
        <v>41-50</v>
      </c>
      <c r="I835" s="24" t="s">
        <v>425</v>
      </c>
      <c r="J835" s="24" t="s">
        <v>50</v>
      </c>
      <c r="K835" s="24" t="s">
        <v>43</v>
      </c>
      <c r="L835" s="24" t="s">
        <v>44</v>
      </c>
      <c r="M835" s="24" t="s">
        <v>57</v>
      </c>
      <c r="N835" s="23">
        <v>3</v>
      </c>
      <c r="O835" s="22" t="str">
        <f>VLOOKUP(A835,[1]CustomerAddress!$A$1:$F$3997,2)</f>
        <v>3 Washington Plaza</v>
      </c>
      <c r="P835" s="22">
        <f>VLOOKUP(A835,[1]CustomerAddress!$A$1:$F$3997,3)</f>
        <v>3199</v>
      </c>
      <c r="Q835" s="22" t="str">
        <f>VLOOKUP(A835,[1]CustomerAddress!$A$1:$F$3997,4)</f>
        <v>VIC</v>
      </c>
      <c r="R835" s="22" t="str">
        <f>VLOOKUP(A835,[1]CustomerAddress!$A$1:$F$3997,5)</f>
        <v>Australia</v>
      </c>
      <c r="S835" s="22">
        <f>VLOOKUP(A835,[1]CustomerAddress!$A$1:$F$3997,6)</f>
        <v>7</v>
      </c>
      <c r="T835" s="22" t="str">
        <f>VLOOKUP(A835,Labels!$A$5:$I$3497,9)</f>
        <v>Recent Customer</v>
      </c>
    </row>
    <row r="836" spans="1:20" s="22" customFormat="1" ht="15.75" customHeight="1" x14ac:dyDescent="0.25">
      <c r="A836" s="23">
        <v>835</v>
      </c>
      <c r="B836" s="24" t="s">
        <v>1819</v>
      </c>
      <c r="C836" s="24" t="s">
        <v>1820</v>
      </c>
      <c r="D836" s="24" t="s">
        <v>48</v>
      </c>
      <c r="E836" s="23">
        <v>85</v>
      </c>
      <c r="F836" s="25">
        <v>24950</v>
      </c>
      <c r="G836" s="23">
        <f t="shared" ca="1" si="58"/>
        <v>52.991269073439888</v>
      </c>
      <c r="H836" s="23" t="str">
        <f t="shared" ca="1" si="59"/>
        <v>51-60</v>
      </c>
      <c r="I836" s="24" t="s">
        <v>593</v>
      </c>
      <c r="J836" s="24" t="s">
        <v>84</v>
      </c>
      <c r="K836" s="24" t="s">
        <v>43</v>
      </c>
      <c r="L836" s="24" t="s">
        <v>44</v>
      </c>
      <c r="M836" s="24" t="s">
        <v>45</v>
      </c>
      <c r="N836" s="23">
        <v>9</v>
      </c>
      <c r="O836" s="22" t="str">
        <f>VLOOKUP(A836,[1]CustomerAddress!$A$1:$F$3997,2)</f>
        <v>285 Aberg Point</v>
      </c>
      <c r="P836" s="22">
        <f>VLOOKUP(A836,[1]CustomerAddress!$A$1:$F$3997,3)</f>
        <v>2192</v>
      </c>
      <c r="Q836" s="22" t="str">
        <f>VLOOKUP(A836,[1]CustomerAddress!$A$1:$F$3997,4)</f>
        <v>NSW</v>
      </c>
      <c r="R836" s="22" t="str">
        <f>VLOOKUP(A836,[1]CustomerAddress!$A$1:$F$3997,5)</f>
        <v>Australia</v>
      </c>
      <c r="S836" s="22">
        <f>VLOOKUP(A836,[1]CustomerAddress!$A$1:$F$3997,6)</f>
        <v>10</v>
      </c>
      <c r="T836" s="22" t="str">
        <f>VLOOKUP(A836,Labels!$A$5:$I$3497,9)</f>
        <v>Very Loyal</v>
      </c>
    </row>
    <row r="837" spans="1:20" s="22" customFormat="1" ht="15.75" customHeight="1" x14ac:dyDescent="0.25">
      <c r="A837" s="23">
        <v>836</v>
      </c>
      <c r="B837" s="24" t="s">
        <v>1821</v>
      </c>
      <c r="C837" s="24" t="s">
        <v>1822</v>
      </c>
      <c r="D837" s="24" t="s">
        <v>40</v>
      </c>
      <c r="E837" s="23">
        <v>33</v>
      </c>
      <c r="F837" s="25">
        <v>32965</v>
      </c>
      <c r="G837" s="23">
        <f t="shared" ca="1" si="58"/>
        <v>31.032364963850846</v>
      </c>
      <c r="H837" s="23" t="str">
        <f t="shared" ca="1" si="59"/>
        <v>31-40</v>
      </c>
      <c r="I837" s="24" t="s">
        <v>577</v>
      </c>
      <c r="J837" s="24" t="s">
        <v>50</v>
      </c>
      <c r="K837" s="24" t="s">
        <v>43</v>
      </c>
      <c r="L837" s="24" t="s">
        <v>44</v>
      </c>
      <c r="M837" s="24" t="s">
        <v>45</v>
      </c>
      <c r="N837" s="23">
        <v>9</v>
      </c>
      <c r="O837" s="22" t="str">
        <f>VLOOKUP(A837,[1]CustomerAddress!$A$1:$F$3997,2)</f>
        <v>4 Sachtjen Avenue</v>
      </c>
      <c r="P837" s="22">
        <f>VLOOKUP(A837,[1]CustomerAddress!$A$1:$F$3997,3)</f>
        <v>4210</v>
      </c>
      <c r="Q837" s="22" t="str">
        <f>VLOOKUP(A837,[1]CustomerAddress!$A$1:$F$3997,4)</f>
        <v>QLD</v>
      </c>
      <c r="R837" s="22" t="str">
        <f>VLOOKUP(A837,[1]CustomerAddress!$A$1:$F$3997,5)</f>
        <v>Australia</v>
      </c>
      <c r="S837" s="22">
        <f>VLOOKUP(A837,[1]CustomerAddress!$A$1:$F$3997,6)</f>
        <v>10</v>
      </c>
      <c r="T837" s="22" t="str">
        <f>VLOOKUP(A837,Labels!$A$5:$I$3497,9)</f>
        <v>Almost Lost Customer</v>
      </c>
    </row>
    <row r="838" spans="1:20" s="22" customFormat="1" ht="15.75" customHeight="1" x14ac:dyDescent="0.25">
      <c r="A838" s="23">
        <v>837</v>
      </c>
      <c r="B838" s="24" t="s">
        <v>1823</v>
      </c>
      <c r="C838" s="24" t="s">
        <v>1824</v>
      </c>
      <c r="D838" s="24" t="s">
        <v>48</v>
      </c>
      <c r="E838" s="23">
        <v>4</v>
      </c>
      <c r="F838" s="25">
        <v>20831</v>
      </c>
      <c r="G838" s="23">
        <f t="shared" ca="1" si="58"/>
        <v>64.276200580289199</v>
      </c>
      <c r="H838" s="23" t="str">
        <f t="shared" ca="1" si="59"/>
        <v>61-70</v>
      </c>
      <c r="I838" s="24" t="s">
        <v>274</v>
      </c>
      <c r="J838" s="24" t="s">
        <v>61</v>
      </c>
      <c r="K838" s="24" t="s">
        <v>43</v>
      </c>
      <c r="L838" s="24" t="s">
        <v>44</v>
      </c>
      <c r="M838" s="24" t="s">
        <v>45</v>
      </c>
      <c r="N838" s="23">
        <v>13</v>
      </c>
      <c r="O838" s="22" t="str">
        <f>VLOOKUP(A838,[1]CustomerAddress!$A$1:$F$3997,2)</f>
        <v>055 Dakota Pass</v>
      </c>
      <c r="P838" s="22">
        <f>VLOOKUP(A838,[1]CustomerAddress!$A$1:$F$3997,3)</f>
        <v>2290</v>
      </c>
      <c r="Q838" s="22" t="str">
        <f>VLOOKUP(A838,[1]CustomerAddress!$A$1:$F$3997,4)</f>
        <v>NSW</v>
      </c>
      <c r="R838" s="22" t="str">
        <f>VLOOKUP(A838,[1]CustomerAddress!$A$1:$F$3997,5)</f>
        <v>Australia</v>
      </c>
      <c r="S838" s="22">
        <f>VLOOKUP(A838,[1]CustomerAddress!$A$1:$F$3997,6)</f>
        <v>8</v>
      </c>
      <c r="T838" s="22" t="str">
        <f>VLOOKUP(A838,Labels!$A$5:$I$3497,9)</f>
        <v>Lost Customer</v>
      </c>
    </row>
    <row r="839" spans="1:20" s="22" customFormat="1" ht="15.75" hidden="1" customHeight="1" x14ac:dyDescent="0.25">
      <c r="A839" s="23">
        <v>838</v>
      </c>
      <c r="B839" s="24" t="s">
        <v>1825</v>
      </c>
      <c r="C839" s="24" t="s">
        <v>1826</v>
      </c>
      <c r="D839" s="24" t="s">
        <v>48</v>
      </c>
      <c r="E839" s="23">
        <v>27</v>
      </c>
      <c r="F839" s="25">
        <v>25967</v>
      </c>
      <c r="G839" s="23">
        <f t="shared" ca="1" si="58"/>
        <v>50.20496770357687</v>
      </c>
      <c r="H839" s="23"/>
      <c r="I839" s="24" t="s">
        <v>387</v>
      </c>
      <c r="J839" s="24" t="s">
        <v>50</v>
      </c>
      <c r="K839" s="24" t="s">
        <v>66</v>
      </c>
      <c r="L839" s="24" t="s">
        <v>44</v>
      </c>
      <c r="M839" s="24" t="s">
        <v>57</v>
      </c>
      <c r="N839" s="23">
        <v>15</v>
      </c>
    </row>
    <row r="840" spans="1:20" s="22" customFormat="1" ht="15.75" hidden="1" customHeight="1" x14ac:dyDescent="0.25">
      <c r="A840" s="23">
        <v>839</v>
      </c>
      <c r="B840" s="24" t="s">
        <v>1827</v>
      </c>
      <c r="C840" s="24" t="s">
        <v>1828</v>
      </c>
      <c r="D840" s="24" t="s">
        <v>147</v>
      </c>
      <c r="E840" s="23">
        <v>14</v>
      </c>
      <c r="F840" s="25"/>
      <c r="G840" s="23"/>
      <c r="H840" s="23"/>
      <c r="I840" s="24" t="s">
        <v>472</v>
      </c>
      <c r="J840" s="24" t="s">
        <v>56</v>
      </c>
      <c r="K840" s="24" t="s">
        <v>43</v>
      </c>
      <c r="L840" s="24" t="s">
        <v>44</v>
      </c>
      <c r="M840" s="24" t="s">
        <v>45</v>
      </c>
      <c r="N840" s="23"/>
    </row>
    <row r="841" spans="1:20" s="22" customFormat="1" ht="15.75" customHeight="1" x14ac:dyDescent="0.25">
      <c r="A841" s="23">
        <v>840</v>
      </c>
      <c r="B841" s="24" t="s">
        <v>1829</v>
      </c>
      <c r="C841" s="24" t="s">
        <v>1830</v>
      </c>
      <c r="D841" s="24" t="s">
        <v>48</v>
      </c>
      <c r="E841" s="23">
        <v>94</v>
      </c>
      <c r="F841" s="25">
        <v>23548</v>
      </c>
      <c r="G841" s="23">
        <f t="shared" ref="G841:G883" ca="1" si="60">(NOW()-F841)/365</f>
        <v>56.832364963850843</v>
      </c>
      <c r="H841" s="23" t="str">
        <f t="shared" ref="H841:H847" ca="1" si="61">IF(G841&lt;=10,"0-10",IF(AND(G841&gt;10,G841&lt;=20),"11-20",IF(AND(G841&gt;20,G841&lt;=30),"21-30",IF(AND(G841&gt;30,G841&lt;=40),"31-40",IF(AND(G841&gt;40,G841&lt;=50),"41-50",IF(AND(G841&gt;50,G841&lt;=60),"51-60",IF(AND(G841&gt;60,G841&lt;=70),"61-70",IF(AND(G841&gt;70,G841&lt;=80),"71-80",IF(AND(G841&gt;80,G841&lt;=90),"81-90",IF(G841&gt;90,"91-100"))))))))))</f>
        <v>51-60</v>
      </c>
      <c r="I841" s="24" t="s">
        <v>209</v>
      </c>
      <c r="J841" s="24" t="s">
        <v>50</v>
      </c>
      <c r="K841" s="24" t="s">
        <v>62</v>
      </c>
      <c r="L841" s="24" t="s">
        <v>44</v>
      </c>
      <c r="M841" s="24" t="s">
        <v>45</v>
      </c>
      <c r="N841" s="23">
        <v>19</v>
      </c>
      <c r="O841" s="22" t="str">
        <f>VLOOKUP(A841,[1]CustomerAddress!$A$1:$F$3997,2)</f>
        <v>74251 Golden Leaf Lane</v>
      </c>
      <c r="P841" s="22">
        <f>VLOOKUP(A841,[1]CustomerAddress!$A$1:$F$3997,3)</f>
        <v>4413</v>
      </c>
      <c r="Q841" s="22" t="str">
        <f>VLOOKUP(A841,[1]CustomerAddress!$A$1:$F$3997,4)</f>
        <v>QLD</v>
      </c>
      <c r="R841" s="22" t="str">
        <f>VLOOKUP(A841,[1]CustomerAddress!$A$1:$F$3997,5)</f>
        <v>Australia</v>
      </c>
      <c r="S841" s="22">
        <f>VLOOKUP(A841,[1]CustomerAddress!$A$1:$F$3997,6)</f>
        <v>3</v>
      </c>
      <c r="T841" s="22" t="str">
        <f>VLOOKUP(A841,Labels!$A$5:$I$3497,9)</f>
        <v>Potential Customer</v>
      </c>
    </row>
    <row r="842" spans="1:20" s="22" customFormat="1" ht="15.75" customHeight="1" x14ac:dyDescent="0.25">
      <c r="A842" s="23">
        <v>841</v>
      </c>
      <c r="B842" s="24" t="s">
        <v>1831</v>
      </c>
      <c r="C842" s="24" t="s">
        <v>1832</v>
      </c>
      <c r="D842" s="24" t="s">
        <v>48</v>
      </c>
      <c r="E842" s="23">
        <v>93</v>
      </c>
      <c r="F842" s="25">
        <v>24372</v>
      </c>
      <c r="G842" s="23">
        <f t="shared" ca="1" si="60"/>
        <v>54.574830716958388</v>
      </c>
      <c r="H842" s="23" t="str">
        <f t="shared" ca="1" si="61"/>
        <v>51-60</v>
      </c>
      <c r="I842" s="24" t="s">
        <v>344</v>
      </c>
      <c r="J842" s="24" t="s">
        <v>84</v>
      </c>
      <c r="K842" s="24" t="s">
        <v>62</v>
      </c>
      <c r="L842" s="24" t="s">
        <v>44</v>
      </c>
      <c r="M842" s="24" t="s">
        <v>45</v>
      </c>
      <c r="N842" s="23">
        <v>8</v>
      </c>
      <c r="O842" s="22" t="str">
        <f>VLOOKUP(A842,[1]CustomerAddress!$A$1:$F$3997,2)</f>
        <v>2 Dwight Street</v>
      </c>
      <c r="P842" s="22">
        <f>VLOOKUP(A842,[1]CustomerAddress!$A$1:$F$3997,3)</f>
        <v>3187</v>
      </c>
      <c r="Q842" s="22" t="str">
        <f>VLOOKUP(A842,[1]CustomerAddress!$A$1:$F$3997,4)</f>
        <v>VIC</v>
      </c>
      <c r="R842" s="22" t="str">
        <f>VLOOKUP(A842,[1]CustomerAddress!$A$1:$F$3997,5)</f>
        <v>Australia</v>
      </c>
      <c r="S842" s="22">
        <f>VLOOKUP(A842,[1]CustomerAddress!$A$1:$F$3997,6)</f>
        <v>11</v>
      </c>
      <c r="T842" s="22" t="str">
        <f>VLOOKUP(A842,Labels!$A$5:$I$3497,9)</f>
        <v>Almost Lost Customer</v>
      </c>
    </row>
    <row r="843" spans="1:20" s="22" customFormat="1" ht="15.75" customHeight="1" x14ac:dyDescent="0.25">
      <c r="A843" s="23">
        <v>842</v>
      </c>
      <c r="B843" s="24" t="s">
        <v>1833</v>
      </c>
      <c r="C843" s="24" t="s">
        <v>1834</v>
      </c>
      <c r="D843" s="24" t="s">
        <v>48</v>
      </c>
      <c r="E843" s="23">
        <v>59</v>
      </c>
      <c r="F843" s="25">
        <v>36388</v>
      </c>
      <c r="G843" s="23">
        <f t="shared" ca="1" si="60"/>
        <v>21.654282772070022</v>
      </c>
      <c r="H843" s="23" t="str">
        <f t="shared" ca="1" si="61"/>
        <v>21-30</v>
      </c>
      <c r="I843" s="24" t="s">
        <v>381</v>
      </c>
      <c r="J843" s="24" t="s">
        <v>50</v>
      </c>
      <c r="K843" s="24" t="s">
        <v>66</v>
      </c>
      <c r="L843" s="24" t="s">
        <v>44</v>
      </c>
      <c r="M843" s="24" t="s">
        <v>57</v>
      </c>
      <c r="N843" s="23">
        <v>2</v>
      </c>
      <c r="O843" s="22" t="str">
        <f>VLOOKUP(A843,[1]CustomerAddress!$A$1:$F$3997,2)</f>
        <v>511 Gulseth Plaza</v>
      </c>
      <c r="P843" s="22">
        <f>VLOOKUP(A843,[1]CustomerAddress!$A$1:$F$3997,3)</f>
        <v>3028</v>
      </c>
      <c r="Q843" s="22" t="str">
        <f>VLOOKUP(A843,[1]CustomerAddress!$A$1:$F$3997,4)</f>
        <v>VIC</v>
      </c>
      <c r="R843" s="22" t="str">
        <f>VLOOKUP(A843,[1]CustomerAddress!$A$1:$F$3997,5)</f>
        <v>Australia</v>
      </c>
      <c r="S843" s="22">
        <f>VLOOKUP(A843,[1]CustomerAddress!$A$1:$F$3997,6)</f>
        <v>6</v>
      </c>
      <c r="T843" s="22" t="str">
        <f>VLOOKUP(A843,Labels!$A$5:$I$3497,9)</f>
        <v>Almost Lost Customer</v>
      </c>
    </row>
    <row r="844" spans="1:20" s="22" customFormat="1" ht="15.75" customHeight="1" x14ac:dyDescent="0.25">
      <c r="A844" s="23">
        <v>843</v>
      </c>
      <c r="B844" s="24" t="s">
        <v>1835</v>
      </c>
      <c r="C844" s="24" t="s">
        <v>1836</v>
      </c>
      <c r="D844" s="24" t="s">
        <v>48</v>
      </c>
      <c r="E844" s="23">
        <v>80</v>
      </c>
      <c r="F844" s="25">
        <v>32756</v>
      </c>
      <c r="G844" s="23">
        <f t="shared" ca="1" si="60"/>
        <v>31.60496770325976</v>
      </c>
      <c r="H844" s="23" t="str">
        <f t="shared" ca="1" si="61"/>
        <v>31-40</v>
      </c>
      <c r="I844" s="24" t="s">
        <v>1191</v>
      </c>
      <c r="J844" s="24" t="s">
        <v>84</v>
      </c>
      <c r="K844" s="24" t="s">
        <v>62</v>
      </c>
      <c r="L844" s="24" t="s">
        <v>44</v>
      </c>
      <c r="M844" s="24" t="s">
        <v>45</v>
      </c>
      <c r="N844" s="23">
        <v>9</v>
      </c>
      <c r="O844" s="22" t="str">
        <f>VLOOKUP(A844,[1]CustomerAddress!$A$1:$F$3997,2)</f>
        <v>71801 Grover Point</v>
      </c>
      <c r="P844" s="22">
        <f>VLOOKUP(A844,[1]CustomerAddress!$A$1:$F$3997,3)</f>
        <v>2166</v>
      </c>
      <c r="Q844" s="22" t="str">
        <f>VLOOKUP(A844,[1]CustomerAddress!$A$1:$F$3997,4)</f>
        <v>NSW</v>
      </c>
      <c r="R844" s="22" t="str">
        <f>VLOOKUP(A844,[1]CustomerAddress!$A$1:$F$3997,5)</f>
        <v>Australia</v>
      </c>
      <c r="S844" s="22">
        <f>VLOOKUP(A844,[1]CustomerAddress!$A$1:$F$3997,6)</f>
        <v>10</v>
      </c>
      <c r="T844" s="22" t="str">
        <f>VLOOKUP(A844,Labels!$A$5:$I$3497,9)</f>
        <v>Becoming Loyal</v>
      </c>
    </row>
    <row r="845" spans="1:20" s="22" customFormat="1" ht="15.75" customHeight="1" x14ac:dyDescent="0.25">
      <c r="A845" s="23">
        <v>844</v>
      </c>
      <c r="B845" s="24" t="s">
        <v>1837</v>
      </c>
      <c r="C845" s="24" t="s">
        <v>1838</v>
      </c>
      <c r="D845" s="24" t="s">
        <v>48</v>
      </c>
      <c r="E845" s="23">
        <v>13</v>
      </c>
      <c r="F845" s="25">
        <v>28503</v>
      </c>
      <c r="G845" s="23">
        <f t="shared" ca="1" si="60"/>
        <v>43.25702249809742</v>
      </c>
      <c r="H845" s="23" t="str">
        <f t="shared" ca="1" si="61"/>
        <v>41-50</v>
      </c>
      <c r="I845" s="24" t="s">
        <v>320</v>
      </c>
      <c r="J845" s="24" t="s">
        <v>50</v>
      </c>
      <c r="K845" s="24" t="s">
        <v>66</v>
      </c>
      <c r="L845" s="24" t="s">
        <v>44</v>
      </c>
      <c r="M845" s="24" t="s">
        <v>57</v>
      </c>
      <c r="N845" s="23">
        <v>9</v>
      </c>
      <c r="O845" s="22" t="str">
        <f>VLOOKUP(A845,[1]CustomerAddress!$A$1:$F$3997,2)</f>
        <v>69 Hovde Plaza</v>
      </c>
      <c r="P845" s="22">
        <f>VLOOKUP(A845,[1]CustomerAddress!$A$1:$F$3997,3)</f>
        <v>2680</v>
      </c>
      <c r="Q845" s="22" t="str">
        <f>VLOOKUP(A845,[1]CustomerAddress!$A$1:$F$3997,4)</f>
        <v>NSW</v>
      </c>
      <c r="R845" s="22" t="str">
        <f>VLOOKUP(A845,[1]CustomerAddress!$A$1:$F$3997,5)</f>
        <v>Australia</v>
      </c>
      <c r="S845" s="22">
        <f>VLOOKUP(A845,[1]CustomerAddress!$A$1:$F$3997,6)</f>
        <v>5</v>
      </c>
      <c r="T845" s="22" t="str">
        <f>VLOOKUP(A845,Labels!$A$5:$I$3497,9)</f>
        <v>Recent Customer</v>
      </c>
    </row>
    <row r="846" spans="1:20" s="22" customFormat="1" ht="15.75" customHeight="1" x14ac:dyDescent="0.25">
      <c r="A846" s="23">
        <v>845</v>
      </c>
      <c r="B846" s="24" t="s">
        <v>1839</v>
      </c>
      <c r="C846" s="24" t="s">
        <v>1840</v>
      </c>
      <c r="D846" s="24" t="s">
        <v>40</v>
      </c>
      <c r="E846" s="23">
        <v>51</v>
      </c>
      <c r="F846" s="25">
        <v>27022</v>
      </c>
      <c r="G846" s="23">
        <f t="shared" ca="1" si="60"/>
        <v>47.314556744355649</v>
      </c>
      <c r="H846" s="23" t="str">
        <f t="shared" ca="1" si="61"/>
        <v>41-50</v>
      </c>
      <c r="I846" s="24" t="s">
        <v>362</v>
      </c>
      <c r="J846" s="24" t="s">
        <v>84</v>
      </c>
      <c r="K846" s="24" t="s">
        <v>43</v>
      </c>
      <c r="L846" s="24" t="s">
        <v>44</v>
      </c>
      <c r="M846" s="24" t="s">
        <v>57</v>
      </c>
      <c r="N846" s="23">
        <v>3</v>
      </c>
      <c r="O846" s="22" t="str">
        <f>VLOOKUP(A846,[1]CustomerAddress!$A$1:$F$3997,2)</f>
        <v>3387 Warrior Court</v>
      </c>
      <c r="P846" s="22">
        <f>VLOOKUP(A846,[1]CustomerAddress!$A$1:$F$3997,3)</f>
        <v>2527</v>
      </c>
      <c r="Q846" s="22" t="str">
        <f>VLOOKUP(A846,[1]CustomerAddress!$A$1:$F$3997,4)</f>
        <v>NSW</v>
      </c>
      <c r="R846" s="22" t="str">
        <f>VLOOKUP(A846,[1]CustomerAddress!$A$1:$F$3997,5)</f>
        <v>Australia</v>
      </c>
      <c r="S846" s="22">
        <f>VLOOKUP(A846,[1]CustomerAddress!$A$1:$F$3997,6)</f>
        <v>7</v>
      </c>
      <c r="T846" s="22" t="str">
        <f>VLOOKUP(A846,Labels!$A$5:$I$3497,9)</f>
        <v>Lost Customer</v>
      </c>
    </row>
    <row r="847" spans="1:20" s="22" customFormat="1" ht="15.75" customHeight="1" x14ac:dyDescent="0.25">
      <c r="A847" s="23">
        <v>846</v>
      </c>
      <c r="B847" s="24" t="s">
        <v>1841</v>
      </c>
      <c r="C847" s="24" t="s">
        <v>1842</v>
      </c>
      <c r="D847" s="24" t="s">
        <v>48</v>
      </c>
      <c r="E847" s="23">
        <v>60</v>
      </c>
      <c r="F847" s="25">
        <v>19808</v>
      </c>
      <c r="G847" s="23">
        <f t="shared" ca="1" si="60"/>
        <v>67.078940306316596</v>
      </c>
      <c r="H847" s="23" t="str">
        <f t="shared" ca="1" si="61"/>
        <v>61-70</v>
      </c>
      <c r="I847" s="24" t="s">
        <v>719</v>
      </c>
      <c r="J847" s="24" t="s">
        <v>84</v>
      </c>
      <c r="K847" s="24" t="s">
        <v>62</v>
      </c>
      <c r="L847" s="24" t="s">
        <v>44</v>
      </c>
      <c r="M847" s="24" t="s">
        <v>57</v>
      </c>
      <c r="N847" s="23">
        <v>17</v>
      </c>
      <c r="O847" s="22" t="str">
        <f>VLOOKUP(A847,[1]CustomerAddress!$A$1:$F$3997,2)</f>
        <v>7837 Derek Street</v>
      </c>
      <c r="P847" s="22">
        <f>VLOOKUP(A847,[1]CustomerAddress!$A$1:$F$3997,3)</f>
        <v>2147</v>
      </c>
      <c r="Q847" s="22" t="str">
        <f>VLOOKUP(A847,[1]CustomerAddress!$A$1:$F$3997,4)</f>
        <v>NSW</v>
      </c>
      <c r="R847" s="22" t="str">
        <f>VLOOKUP(A847,[1]CustomerAddress!$A$1:$F$3997,5)</f>
        <v>Australia</v>
      </c>
      <c r="S847" s="22">
        <f>VLOOKUP(A847,[1]CustomerAddress!$A$1:$F$3997,6)</f>
        <v>9</v>
      </c>
      <c r="T847" s="22" t="str">
        <f>VLOOKUP(A847,Labels!$A$5:$I$3497,9)</f>
        <v>High Risk Customer</v>
      </c>
    </row>
    <row r="848" spans="1:20" s="22" customFormat="1" ht="15.75" hidden="1" customHeight="1" x14ac:dyDescent="0.25">
      <c r="A848" s="23">
        <v>847</v>
      </c>
      <c r="B848" s="24" t="s">
        <v>1843</v>
      </c>
      <c r="C848" s="24" t="s">
        <v>1844</v>
      </c>
      <c r="D848" s="24" t="s">
        <v>40</v>
      </c>
      <c r="E848" s="23">
        <v>66</v>
      </c>
      <c r="F848" s="25">
        <v>33384</v>
      </c>
      <c r="G848" s="23">
        <f t="shared" ca="1" si="60"/>
        <v>29.884419758054282</v>
      </c>
      <c r="H848" s="23"/>
      <c r="I848" s="24" t="s">
        <v>212</v>
      </c>
      <c r="J848" s="24" t="s">
        <v>65</v>
      </c>
      <c r="K848" s="24" t="s">
        <v>66</v>
      </c>
      <c r="L848" s="24" t="s">
        <v>44</v>
      </c>
      <c r="M848" s="24" t="s">
        <v>57</v>
      </c>
      <c r="N848" s="23">
        <v>9</v>
      </c>
    </row>
    <row r="849" spans="1:20" s="22" customFormat="1" ht="15.75" customHeight="1" x14ac:dyDescent="0.25">
      <c r="A849" s="23">
        <v>848</v>
      </c>
      <c r="B849" s="24" t="s">
        <v>1845</v>
      </c>
      <c r="C849" s="24" t="s">
        <v>1846</v>
      </c>
      <c r="D849" s="24" t="s">
        <v>48</v>
      </c>
      <c r="E849" s="23">
        <v>79</v>
      </c>
      <c r="F849" s="25">
        <v>29031</v>
      </c>
      <c r="G849" s="23">
        <f t="shared" ca="1" si="60"/>
        <v>41.810447155631664</v>
      </c>
      <c r="H849" s="23" t="str">
        <f t="shared" ref="H849:H872" ca="1" si="62">IF(G849&lt;=10,"0-10",IF(AND(G849&gt;10,G849&lt;=20),"11-20",IF(AND(G849&gt;20,G849&lt;=30),"21-30",IF(AND(G849&gt;30,G849&lt;=40),"31-40",IF(AND(G849&gt;40,G849&lt;=50),"41-50",IF(AND(G849&gt;50,G849&lt;=60),"51-60",IF(AND(G849&gt;60,G849&lt;=70),"61-70",IF(AND(G849&gt;70,G849&lt;=80),"71-80",IF(AND(G849&gt;80,G849&lt;=90),"81-90",IF(G849&gt;90,"91-100"))))))))))</f>
        <v>41-50</v>
      </c>
      <c r="I849" s="24" t="s">
        <v>253</v>
      </c>
      <c r="J849" s="24" t="s">
        <v>84</v>
      </c>
      <c r="K849" s="24" t="s">
        <v>43</v>
      </c>
      <c r="L849" s="24" t="s">
        <v>44</v>
      </c>
      <c r="M849" s="24" t="s">
        <v>57</v>
      </c>
      <c r="N849" s="23">
        <v>13</v>
      </c>
      <c r="O849" s="22" t="str">
        <f>VLOOKUP(A849,[1]CustomerAddress!$A$1:$F$3997,2)</f>
        <v>341 Londonderry Point</v>
      </c>
      <c r="P849" s="22">
        <f>VLOOKUP(A849,[1]CustomerAddress!$A$1:$F$3997,3)</f>
        <v>4215</v>
      </c>
      <c r="Q849" s="22" t="str">
        <f>VLOOKUP(A849,[1]CustomerAddress!$A$1:$F$3997,4)</f>
        <v>QLD</v>
      </c>
      <c r="R849" s="22" t="str">
        <f>VLOOKUP(A849,[1]CustomerAddress!$A$1:$F$3997,5)</f>
        <v>Australia</v>
      </c>
      <c r="S849" s="22">
        <f>VLOOKUP(A849,[1]CustomerAddress!$A$1:$F$3997,6)</f>
        <v>7</v>
      </c>
      <c r="T849" s="22" t="str">
        <f>VLOOKUP(A849,Labels!$A$5:$I$3497,9)</f>
        <v>Evasive Customer</v>
      </c>
    </row>
    <row r="850" spans="1:20" s="22" customFormat="1" ht="15.75" customHeight="1" x14ac:dyDescent="0.25">
      <c r="A850" s="23">
        <v>849</v>
      </c>
      <c r="B850" s="24" t="s">
        <v>1847</v>
      </c>
      <c r="C850" s="24" t="s">
        <v>1848</v>
      </c>
      <c r="D850" s="24" t="s">
        <v>48</v>
      </c>
      <c r="E850" s="23">
        <v>72</v>
      </c>
      <c r="F850" s="25">
        <v>25461</v>
      </c>
      <c r="G850" s="23">
        <f t="shared" ca="1" si="60"/>
        <v>51.591269073439882</v>
      </c>
      <c r="H850" s="23" t="str">
        <f t="shared" ca="1" si="62"/>
        <v>51-60</v>
      </c>
      <c r="I850" s="24" t="s">
        <v>465</v>
      </c>
      <c r="J850" s="24" t="s">
        <v>164</v>
      </c>
      <c r="K850" s="24" t="s">
        <v>43</v>
      </c>
      <c r="L850" s="24" t="s">
        <v>44</v>
      </c>
      <c r="M850" s="24" t="s">
        <v>57</v>
      </c>
      <c r="N850" s="23">
        <v>10</v>
      </c>
      <c r="O850" s="22" t="str">
        <f>VLOOKUP(A850,[1]CustomerAddress!$A$1:$F$3997,2)</f>
        <v>2661 Di Loreto Point</v>
      </c>
      <c r="P850" s="22">
        <f>VLOOKUP(A850,[1]CustomerAddress!$A$1:$F$3997,3)</f>
        <v>4701</v>
      </c>
      <c r="Q850" s="22" t="str">
        <f>VLOOKUP(A850,[1]CustomerAddress!$A$1:$F$3997,4)</f>
        <v>QLD</v>
      </c>
      <c r="R850" s="22" t="str">
        <f>VLOOKUP(A850,[1]CustomerAddress!$A$1:$F$3997,5)</f>
        <v>Australia</v>
      </c>
      <c r="S850" s="22">
        <f>VLOOKUP(A850,[1]CustomerAddress!$A$1:$F$3997,6)</f>
        <v>7</v>
      </c>
      <c r="T850" s="22" t="str">
        <f>VLOOKUP(A850,Labels!$A$5:$I$3497,9)</f>
        <v>Potential Customer</v>
      </c>
    </row>
    <row r="851" spans="1:20" s="22" customFormat="1" ht="15.75" customHeight="1" x14ac:dyDescent="0.25">
      <c r="A851" s="23">
        <v>850</v>
      </c>
      <c r="B851" s="24" t="s">
        <v>1849</v>
      </c>
      <c r="C851" s="24" t="s">
        <v>1850</v>
      </c>
      <c r="D851" s="24" t="s">
        <v>48</v>
      </c>
      <c r="E851" s="23">
        <v>79</v>
      </c>
      <c r="F851" s="25">
        <v>36793</v>
      </c>
      <c r="G851" s="23">
        <f t="shared" ca="1" si="60"/>
        <v>20.544693730974132</v>
      </c>
      <c r="H851" s="23" t="str">
        <f t="shared" ca="1" si="62"/>
        <v>21-30</v>
      </c>
      <c r="I851" s="24" t="s">
        <v>599</v>
      </c>
      <c r="J851" s="24" t="s">
        <v>42</v>
      </c>
      <c r="K851" s="24" t="s">
        <v>43</v>
      </c>
      <c r="L851" s="24" t="s">
        <v>44</v>
      </c>
      <c r="M851" s="24" t="s">
        <v>57</v>
      </c>
      <c r="N851" s="23">
        <v>1</v>
      </c>
      <c r="O851" s="22" t="str">
        <f>VLOOKUP(A851,[1]CustomerAddress!$A$1:$F$3997,2)</f>
        <v>036 Kedzie Terrace</v>
      </c>
      <c r="P851" s="22">
        <f>VLOOKUP(A851,[1]CustomerAddress!$A$1:$F$3997,3)</f>
        <v>2163</v>
      </c>
      <c r="Q851" s="22" t="str">
        <f>VLOOKUP(A851,[1]CustomerAddress!$A$1:$F$3997,4)</f>
        <v>NSW</v>
      </c>
      <c r="R851" s="22" t="str">
        <f>VLOOKUP(A851,[1]CustomerAddress!$A$1:$F$3997,5)</f>
        <v>Australia</v>
      </c>
      <c r="S851" s="22">
        <f>VLOOKUP(A851,[1]CustomerAddress!$A$1:$F$3997,6)</f>
        <v>9</v>
      </c>
      <c r="T851" s="22" t="str">
        <f>VLOOKUP(A851,Labels!$A$5:$I$3497,9)</f>
        <v>Potential Customer</v>
      </c>
    </row>
    <row r="852" spans="1:20" s="22" customFormat="1" ht="15.75" customHeight="1" x14ac:dyDescent="0.25">
      <c r="A852" s="23">
        <v>851</v>
      </c>
      <c r="B852" s="24" t="s">
        <v>1851</v>
      </c>
      <c r="C852" s="24" t="s">
        <v>1852</v>
      </c>
      <c r="D852" s="24" t="s">
        <v>40</v>
      </c>
      <c r="E852" s="23">
        <v>19</v>
      </c>
      <c r="F852" s="25">
        <v>32141</v>
      </c>
      <c r="G852" s="23">
        <f t="shared" ca="1" si="60"/>
        <v>33.289899210426185</v>
      </c>
      <c r="H852" s="23" t="str">
        <f t="shared" ca="1" si="62"/>
        <v>31-40</v>
      </c>
      <c r="I852" s="24" t="s">
        <v>108</v>
      </c>
      <c r="J852" s="24" t="s">
        <v>61</v>
      </c>
      <c r="K852" s="24" t="s">
        <v>62</v>
      </c>
      <c r="L852" s="24" t="s">
        <v>44</v>
      </c>
      <c r="M852" s="24" t="s">
        <v>45</v>
      </c>
      <c r="N852" s="23">
        <v>2</v>
      </c>
      <c r="O852" s="22" t="str">
        <f>VLOOKUP(A852,[1]CustomerAddress!$A$1:$F$3997,2)</f>
        <v>615 Spenser Drive</v>
      </c>
      <c r="P852" s="22">
        <f>VLOOKUP(A852,[1]CustomerAddress!$A$1:$F$3997,3)</f>
        <v>4220</v>
      </c>
      <c r="Q852" s="22" t="str">
        <f>VLOOKUP(A852,[1]CustomerAddress!$A$1:$F$3997,4)</f>
        <v>QLD</v>
      </c>
      <c r="R852" s="22" t="str">
        <f>VLOOKUP(A852,[1]CustomerAddress!$A$1:$F$3997,5)</f>
        <v>Australia</v>
      </c>
      <c r="S852" s="22">
        <f>VLOOKUP(A852,[1]CustomerAddress!$A$1:$F$3997,6)</f>
        <v>10</v>
      </c>
      <c r="T852" s="22" t="str">
        <f>VLOOKUP(A852,Labels!$A$5:$I$3497,9)</f>
        <v>Recent Customer</v>
      </c>
    </row>
    <row r="853" spans="1:20" s="22" customFormat="1" ht="15.75" customHeight="1" x14ac:dyDescent="0.25">
      <c r="A853" s="23">
        <v>852</v>
      </c>
      <c r="B853" s="24" t="s">
        <v>1853</v>
      </c>
      <c r="C853" s="24" t="s">
        <v>1854</v>
      </c>
      <c r="D853" s="24" t="s">
        <v>40</v>
      </c>
      <c r="E853" s="23">
        <v>37</v>
      </c>
      <c r="F853" s="25">
        <v>36834</v>
      </c>
      <c r="G853" s="23">
        <f t="shared" ca="1" si="60"/>
        <v>20.432364963850844</v>
      </c>
      <c r="H853" s="23" t="str">
        <f t="shared" ca="1" si="62"/>
        <v>21-30</v>
      </c>
      <c r="I853" s="24" t="s">
        <v>381</v>
      </c>
      <c r="J853" s="24" t="s">
        <v>50</v>
      </c>
      <c r="K853" s="24" t="s">
        <v>62</v>
      </c>
      <c r="L853" s="24" t="s">
        <v>44</v>
      </c>
      <c r="M853" s="24" t="s">
        <v>45</v>
      </c>
      <c r="N853" s="23">
        <v>2</v>
      </c>
      <c r="O853" s="22" t="str">
        <f>VLOOKUP(A853,[1]CustomerAddress!$A$1:$F$3997,2)</f>
        <v>641 Waywood Lane</v>
      </c>
      <c r="P853" s="22">
        <f>VLOOKUP(A853,[1]CustomerAddress!$A$1:$F$3997,3)</f>
        <v>2336</v>
      </c>
      <c r="Q853" s="22" t="str">
        <f>VLOOKUP(A853,[1]CustomerAddress!$A$1:$F$3997,4)</f>
        <v>NSW</v>
      </c>
      <c r="R853" s="22" t="str">
        <f>VLOOKUP(A853,[1]CustomerAddress!$A$1:$F$3997,5)</f>
        <v>Australia</v>
      </c>
      <c r="S853" s="22">
        <f>VLOOKUP(A853,[1]CustomerAddress!$A$1:$F$3997,6)</f>
        <v>7</v>
      </c>
      <c r="T853" s="22" t="str">
        <f>VLOOKUP(A853,Labels!$A$5:$I$3497,9)</f>
        <v>Recent Customer</v>
      </c>
    </row>
    <row r="854" spans="1:20" s="22" customFormat="1" ht="15.75" customHeight="1" x14ac:dyDescent="0.25">
      <c r="A854" s="23">
        <v>853</v>
      </c>
      <c r="B854" s="24" t="s">
        <v>1855</v>
      </c>
      <c r="C854" s="24" t="s">
        <v>1856</v>
      </c>
      <c r="D854" s="24" t="s">
        <v>40</v>
      </c>
      <c r="E854" s="23">
        <v>26</v>
      </c>
      <c r="F854" s="25">
        <v>29863</v>
      </c>
      <c r="G854" s="23">
        <f t="shared" ca="1" si="60"/>
        <v>39.530995100837146</v>
      </c>
      <c r="H854" s="23" t="str">
        <f t="shared" ca="1" si="62"/>
        <v>31-40</v>
      </c>
      <c r="I854" s="24" t="s">
        <v>71</v>
      </c>
      <c r="J854" s="24" t="s">
        <v>65</v>
      </c>
      <c r="K854" s="24" t="s">
        <v>43</v>
      </c>
      <c r="L854" s="24" t="s">
        <v>44</v>
      </c>
      <c r="M854" s="24" t="s">
        <v>45</v>
      </c>
      <c r="N854" s="23">
        <v>16</v>
      </c>
      <c r="O854" s="22" t="str">
        <f>VLOOKUP(A854,[1]CustomerAddress!$A$1:$F$3997,2)</f>
        <v>49 Buhler Plaza</v>
      </c>
      <c r="P854" s="22">
        <f>VLOOKUP(A854,[1]CustomerAddress!$A$1:$F$3997,3)</f>
        <v>2650</v>
      </c>
      <c r="Q854" s="22" t="str">
        <f>VLOOKUP(A854,[1]CustomerAddress!$A$1:$F$3997,4)</f>
        <v>NSW</v>
      </c>
      <c r="R854" s="22" t="str">
        <f>VLOOKUP(A854,[1]CustomerAddress!$A$1:$F$3997,5)</f>
        <v>Australia</v>
      </c>
      <c r="S854" s="22">
        <f>VLOOKUP(A854,[1]CustomerAddress!$A$1:$F$3997,6)</f>
        <v>2</v>
      </c>
      <c r="T854" s="22" t="str">
        <f>VLOOKUP(A854,Labels!$A$5:$I$3497,9)</f>
        <v>Losing Customer</v>
      </c>
    </row>
    <row r="855" spans="1:20" s="22" customFormat="1" ht="15.75" customHeight="1" x14ac:dyDescent="0.25">
      <c r="A855" s="23">
        <v>854</v>
      </c>
      <c r="B855" s="24" t="s">
        <v>1857</v>
      </c>
      <c r="C855" s="24" t="s">
        <v>1858</v>
      </c>
      <c r="D855" s="24" t="s">
        <v>40</v>
      </c>
      <c r="E855" s="23">
        <v>35</v>
      </c>
      <c r="F855" s="25">
        <v>36823</v>
      </c>
      <c r="G855" s="23">
        <f t="shared" ca="1" si="60"/>
        <v>20.462501950152216</v>
      </c>
      <c r="H855" s="23" t="str">
        <f t="shared" ca="1" si="62"/>
        <v>21-30</v>
      </c>
      <c r="I855" s="24" t="s">
        <v>344</v>
      </c>
      <c r="J855" s="24" t="s">
        <v>61</v>
      </c>
      <c r="K855" s="24" t="s">
        <v>62</v>
      </c>
      <c r="L855" s="24" t="s">
        <v>44</v>
      </c>
      <c r="M855" s="24" t="s">
        <v>57</v>
      </c>
      <c r="N855" s="23">
        <v>2</v>
      </c>
      <c r="O855" s="22" t="str">
        <f>VLOOKUP(A855,[1]CustomerAddress!$A$1:$F$3997,2)</f>
        <v>56 Graceland Alley</v>
      </c>
      <c r="P855" s="22">
        <f>VLOOKUP(A855,[1]CustomerAddress!$A$1:$F$3997,3)</f>
        <v>3031</v>
      </c>
      <c r="Q855" s="22" t="str">
        <f>VLOOKUP(A855,[1]CustomerAddress!$A$1:$F$3997,4)</f>
        <v>VIC</v>
      </c>
      <c r="R855" s="22" t="str">
        <f>VLOOKUP(A855,[1]CustomerAddress!$A$1:$F$3997,5)</f>
        <v>Australia</v>
      </c>
      <c r="S855" s="22">
        <f>VLOOKUP(A855,[1]CustomerAddress!$A$1:$F$3997,6)</f>
        <v>7</v>
      </c>
      <c r="T855" s="22" t="str">
        <f>VLOOKUP(A855,Labels!$A$5:$I$3497,9)</f>
        <v>Recent Customer</v>
      </c>
    </row>
    <row r="856" spans="1:20" s="22" customFormat="1" ht="15.75" customHeight="1" x14ac:dyDescent="0.25">
      <c r="A856" s="23">
        <v>855</v>
      </c>
      <c r="B856" s="24" t="s">
        <v>1859</v>
      </c>
      <c r="C856" s="24" t="s">
        <v>1860</v>
      </c>
      <c r="D856" s="24" t="s">
        <v>40</v>
      </c>
      <c r="E856" s="23">
        <v>74</v>
      </c>
      <c r="F856" s="25">
        <v>27328</v>
      </c>
      <c r="G856" s="23">
        <f t="shared" ca="1" si="60"/>
        <v>46.476200580289202</v>
      </c>
      <c r="H856" s="23" t="str">
        <f t="shared" ca="1" si="62"/>
        <v>41-50</v>
      </c>
      <c r="I856" s="24" t="s">
        <v>317</v>
      </c>
      <c r="J856" s="24" t="s">
        <v>65</v>
      </c>
      <c r="K856" s="24" t="s">
        <v>66</v>
      </c>
      <c r="L856" s="24" t="s">
        <v>44</v>
      </c>
      <c r="M856" s="24" t="s">
        <v>45</v>
      </c>
      <c r="N856" s="23">
        <v>16</v>
      </c>
      <c r="O856" s="22" t="str">
        <f>VLOOKUP(A856,[1]CustomerAddress!$A$1:$F$3997,2)</f>
        <v>3 Magdeline Way</v>
      </c>
      <c r="P856" s="22">
        <f>VLOOKUP(A856,[1]CustomerAddress!$A$1:$F$3997,3)</f>
        <v>4415</v>
      </c>
      <c r="Q856" s="22" t="str">
        <f>VLOOKUP(A856,[1]CustomerAddress!$A$1:$F$3997,4)</f>
        <v>QLD</v>
      </c>
      <c r="R856" s="22" t="str">
        <f>VLOOKUP(A856,[1]CustomerAddress!$A$1:$F$3997,5)</f>
        <v>Australia</v>
      </c>
      <c r="S856" s="22">
        <f>VLOOKUP(A856,[1]CustomerAddress!$A$1:$F$3997,6)</f>
        <v>2</v>
      </c>
      <c r="T856" s="22" t="str">
        <f>VLOOKUP(A856,Labels!$A$5:$I$3497,9)</f>
        <v>Evasive Customer</v>
      </c>
    </row>
    <row r="857" spans="1:20" s="22" customFormat="1" ht="15.75" customHeight="1" x14ac:dyDescent="0.25">
      <c r="A857" s="23">
        <v>856</v>
      </c>
      <c r="B857" s="24" t="s">
        <v>1861</v>
      </c>
      <c r="C857" s="24" t="s">
        <v>1862</v>
      </c>
      <c r="D857" s="24" t="s">
        <v>48</v>
      </c>
      <c r="E857" s="23">
        <v>63</v>
      </c>
      <c r="F857" s="25">
        <v>32417</v>
      </c>
      <c r="G857" s="23">
        <f t="shared" ca="1" si="60"/>
        <v>32.533734826864546</v>
      </c>
      <c r="H857" s="23" t="str">
        <f t="shared" ca="1" si="62"/>
        <v>31-40</v>
      </c>
      <c r="I857" s="24" t="s">
        <v>420</v>
      </c>
      <c r="J857" s="24" t="s">
        <v>50</v>
      </c>
      <c r="K857" s="24" t="s">
        <v>43</v>
      </c>
      <c r="L857" s="24" t="s">
        <v>44</v>
      </c>
      <c r="M857" s="24" t="s">
        <v>45</v>
      </c>
      <c r="N857" s="23">
        <v>9</v>
      </c>
      <c r="O857" s="22" t="str">
        <f>VLOOKUP(A857,[1]CustomerAddress!$A$1:$F$3997,2)</f>
        <v>94 Anhalt Way</v>
      </c>
      <c r="P857" s="22">
        <f>VLOOKUP(A857,[1]CustomerAddress!$A$1:$F$3997,3)</f>
        <v>3139</v>
      </c>
      <c r="Q857" s="22" t="str">
        <f>VLOOKUP(A857,[1]CustomerAddress!$A$1:$F$3997,4)</f>
        <v>VIC</v>
      </c>
      <c r="R857" s="22" t="str">
        <f>VLOOKUP(A857,[1]CustomerAddress!$A$1:$F$3997,5)</f>
        <v>Australia</v>
      </c>
      <c r="S857" s="22">
        <f>VLOOKUP(A857,[1]CustomerAddress!$A$1:$F$3997,6)</f>
        <v>7</v>
      </c>
      <c r="T857" s="22" t="str">
        <f>VLOOKUP(A857,Labels!$A$5:$I$3497,9)</f>
        <v>Very Loyal</v>
      </c>
    </row>
    <row r="858" spans="1:20" s="22" customFormat="1" ht="15.75" customHeight="1" x14ac:dyDescent="0.25">
      <c r="A858" s="23">
        <v>857</v>
      </c>
      <c r="B858" s="24" t="s">
        <v>792</v>
      </c>
      <c r="D858" s="24" t="s">
        <v>40</v>
      </c>
      <c r="E858" s="23">
        <v>15</v>
      </c>
      <c r="F858" s="25">
        <v>23603</v>
      </c>
      <c r="G858" s="23">
        <f t="shared" ca="1" si="60"/>
        <v>56.681680032343998</v>
      </c>
      <c r="H858" s="23" t="str">
        <f t="shared" ca="1" si="62"/>
        <v>51-60</v>
      </c>
      <c r="I858" s="24" t="s">
        <v>317</v>
      </c>
      <c r="J858" s="24" t="s">
        <v>61</v>
      </c>
      <c r="K858" s="24" t="s">
        <v>66</v>
      </c>
      <c r="L858" s="24" t="s">
        <v>44</v>
      </c>
      <c r="M858" s="24" t="s">
        <v>57</v>
      </c>
      <c r="N858" s="23">
        <v>4</v>
      </c>
      <c r="O858" s="22" t="str">
        <f>VLOOKUP(A858,[1]CustomerAddress!$A$1:$F$3997,2)</f>
        <v>18 Parkside Plaza</v>
      </c>
      <c r="P858" s="22">
        <f>VLOOKUP(A858,[1]CustomerAddress!$A$1:$F$3997,3)</f>
        <v>4122</v>
      </c>
      <c r="Q858" s="22" t="str">
        <f>VLOOKUP(A858,[1]CustomerAddress!$A$1:$F$3997,4)</f>
        <v>QLD</v>
      </c>
      <c r="R858" s="22" t="str">
        <f>VLOOKUP(A858,[1]CustomerAddress!$A$1:$F$3997,5)</f>
        <v>Australia</v>
      </c>
      <c r="S858" s="22">
        <f>VLOOKUP(A858,[1]CustomerAddress!$A$1:$F$3997,6)</f>
        <v>4</v>
      </c>
      <c r="T858" s="22" t="str">
        <f>VLOOKUP(A858,Labels!$A$5:$I$3497,9)</f>
        <v>Potential Customer</v>
      </c>
    </row>
    <row r="859" spans="1:20" s="22" customFormat="1" ht="15.75" customHeight="1" x14ac:dyDescent="0.25">
      <c r="A859" s="23">
        <v>858</v>
      </c>
      <c r="B859" s="24" t="s">
        <v>1863</v>
      </c>
      <c r="C859" s="24" t="s">
        <v>1864</v>
      </c>
      <c r="D859" s="24" t="s">
        <v>40</v>
      </c>
      <c r="E859" s="23">
        <v>79</v>
      </c>
      <c r="F859" s="25">
        <v>29374</v>
      </c>
      <c r="G859" s="23">
        <f t="shared" ca="1" si="60"/>
        <v>40.870721128234408</v>
      </c>
      <c r="H859" s="23" t="str">
        <f t="shared" ca="1" si="62"/>
        <v>41-50</v>
      </c>
      <c r="I859" s="24" t="s">
        <v>274</v>
      </c>
      <c r="J859" s="24" t="s">
        <v>50</v>
      </c>
      <c r="K859" s="24" t="s">
        <v>66</v>
      </c>
      <c r="L859" s="24" t="s">
        <v>44</v>
      </c>
      <c r="M859" s="24" t="s">
        <v>45</v>
      </c>
      <c r="N859" s="23">
        <v>9</v>
      </c>
      <c r="O859" s="22" t="str">
        <f>VLOOKUP(A859,[1]CustomerAddress!$A$1:$F$3997,2)</f>
        <v>681 Transport Pass</v>
      </c>
      <c r="P859" s="22">
        <f>VLOOKUP(A859,[1]CustomerAddress!$A$1:$F$3997,3)</f>
        <v>4055</v>
      </c>
      <c r="Q859" s="22" t="str">
        <f>VLOOKUP(A859,[1]CustomerAddress!$A$1:$F$3997,4)</f>
        <v>QLD</v>
      </c>
      <c r="R859" s="22" t="str">
        <f>VLOOKUP(A859,[1]CustomerAddress!$A$1:$F$3997,5)</f>
        <v>Australia</v>
      </c>
      <c r="S859" s="22">
        <f>VLOOKUP(A859,[1]CustomerAddress!$A$1:$F$3997,6)</f>
        <v>7</v>
      </c>
      <c r="T859" s="22" t="str">
        <f>VLOOKUP(A859,Labels!$A$5:$I$3497,9)</f>
        <v>Becoming Loyal</v>
      </c>
    </row>
    <row r="860" spans="1:20" s="22" customFormat="1" ht="15.75" customHeight="1" x14ac:dyDescent="0.25">
      <c r="A860" s="23">
        <v>859</v>
      </c>
      <c r="B860" s="24" t="s">
        <v>1865</v>
      </c>
      <c r="C860" s="24" t="s">
        <v>1866</v>
      </c>
      <c r="D860" s="24" t="s">
        <v>40</v>
      </c>
      <c r="E860" s="23">
        <v>53</v>
      </c>
      <c r="F860" s="25">
        <v>28704</v>
      </c>
      <c r="G860" s="23">
        <f t="shared" ca="1" si="60"/>
        <v>42.70633756659057</v>
      </c>
      <c r="H860" s="23" t="str">
        <f t="shared" ca="1" si="62"/>
        <v>41-50</v>
      </c>
      <c r="I860" s="24" t="s">
        <v>719</v>
      </c>
      <c r="J860" s="24" t="s">
        <v>50</v>
      </c>
      <c r="K860" s="24" t="s">
        <v>62</v>
      </c>
      <c r="L860" s="24" t="s">
        <v>44</v>
      </c>
      <c r="M860" s="24" t="s">
        <v>45</v>
      </c>
      <c r="N860" s="23">
        <v>7</v>
      </c>
      <c r="O860" s="22" t="str">
        <f>VLOOKUP(A860,[1]CustomerAddress!$A$1:$F$3997,2)</f>
        <v>6 Harper Lane</v>
      </c>
      <c r="P860" s="22">
        <f>VLOOKUP(A860,[1]CustomerAddress!$A$1:$F$3997,3)</f>
        <v>2150</v>
      </c>
      <c r="Q860" s="22" t="str">
        <f>VLOOKUP(A860,[1]CustomerAddress!$A$1:$F$3997,4)</f>
        <v>NSW</v>
      </c>
      <c r="R860" s="22" t="str">
        <f>VLOOKUP(A860,[1]CustomerAddress!$A$1:$F$3997,5)</f>
        <v>Australia</v>
      </c>
      <c r="S860" s="22">
        <f>VLOOKUP(A860,[1]CustomerAddress!$A$1:$F$3997,6)</f>
        <v>10</v>
      </c>
      <c r="T860" s="22" t="str">
        <f>VLOOKUP(A860,Labels!$A$5:$I$3497,9)</f>
        <v>Becoming Loyal</v>
      </c>
    </row>
    <row r="861" spans="1:20" s="22" customFormat="1" ht="15.75" customHeight="1" x14ac:dyDescent="0.25">
      <c r="A861" s="23">
        <v>860</v>
      </c>
      <c r="B861" s="24" t="s">
        <v>1867</v>
      </c>
      <c r="D861" s="24" t="s">
        <v>40</v>
      </c>
      <c r="E861" s="23">
        <v>80</v>
      </c>
      <c r="F861" s="25">
        <v>29445</v>
      </c>
      <c r="G861" s="23">
        <f t="shared" ca="1" si="60"/>
        <v>40.676200580289198</v>
      </c>
      <c r="H861" s="23" t="str">
        <f t="shared" ca="1" si="62"/>
        <v>41-50</v>
      </c>
      <c r="J861" s="24" t="s">
        <v>61</v>
      </c>
      <c r="K861" s="24" t="s">
        <v>66</v>
      </c>
      <c r="L861" s="24" t="s">
        <v>44</v>
      </c>
      <c r="M861" s="24" t="s">
        <v>45</v>
      </c>
      <c r="N861" s="23">
        <v>7</v>
      </c>
      <c r="O861" s="22" t="str">
        <f>VLOOKUP(A861,[1]CustomerAddress!$A$1:$F$3997,2)</f>
        <v>59041 Independence Point</v>
      </c>
      <c r="P861" s="22">
        <f>VLOOKUP(A861,[1]CustomerAddress!$A$1:$F$3997,3)</f>
        <v>4020</v>
      </c>
      <c r="Q861" s="22" t="str">
        <f>VLOOKUP(A861,[1]CustomerAddress!$A$1:$F$3997,4)</f>
        <v>QLD</v>
      </c>
      <c r="R861" s="22" t="str">
        <f>VLOOKUP(A861,[1]CustomerAddress!$A$1:$F$3997,5)</f>
        <v>Australia</v>
      </c>
      <c r="S861" s="22">
        <f>VLOOKUP(A861,[1]CustomerAddress!$A$1:$F$3997,6)</f>
        <v>9</v>
      </c>
      <c r="T861" s="22" t="str">
        <f>VLOOKUP(A861,Labels!$A$5:$I$3497,9)</f>
        <v>Evasive Customer</v>
      </c>
    </row>
    <row r="862" spans="1:20" s="22" customFormat="1" ht="15.75" customHeight="1" x14ac:dyDescent="0.25">
      <c r="A862" s="23">
        <v>861</v>
      </c>
      <c r="B862" s="24" t="s">
        <v>1868</v>
      </c>
      <c r="C862" s="24" t="s">
        <v>1869</v>
      </c>
      <c r="D862" s="24" t="s">
        <v>40</v>
      </c>
      <c r="E862" s="23">
        <v>73</v>
      </c>
      <c r="F862" s="25">
        <v>28269</v>
      </c>
      <c r="G862" s="23">
        <f t="shared" ca="1" si="60"/>
        <v>43.898118388508379</v>
      </c>
      <c r="H862" s="23" t="str">
        <f t="shared" ca="1" si="62"/>
        <v>41-50</v>
      </c>
      <c r="I862" s="24" t="s">
        <v>181</v>
      </c>
      <c r="J862" s="24" t="s">
        <v>50</v>
      </c>
      <c r="K862" s="24" t="s">
        <v>66</v>
      </c>
      <c r="L862" s="24" t="s">
        <v>44</v>
      </c>
      <c r="M862" s="24" t="s">
        <v>57</v>
      </c>
      <c r="N862" s="23">
        <v>17</v>
      </c>
      <c r="O862" s="22" t="str">
        <f>VLOOKUP(A862,[1]CustomerAddress!$A$1:$F$3997,2)</f>
        <v>55 Hovde Parkway</v>
      </c>
      <c r="P862" s="22">
        <f>VLOOKUP(A862,[1]CustomerAddress!$A$1:$F$3997,3)</f>
        <v>3975</v>
      </c>
      <c r="Q862" s="22" t="str">
        <f>VLOOKUP(A862,[1]CustomerAddress!$A$1:$F$3997,4)</f>
        <v>VIC</v>
      </c>
      <c r="R862" s="22" t="str">
        <f>VLOOKUP(A862,[1]CustomerAddress!$A$1:$F$3997,5)</f>
        <v>Australia</v>
      </c>
      <c r="S862" s="22">
        <f>VLOOKUP(A862,[1]CustomerAddress!$A$1:$F$3997,6)</f>
        <v>8</v>
      </c>
      <c r="T862" s="22" t="str">
        <f>VLOOKUP(A862,Labels!$A$5:$I$3497,9)</f>
        <v>High Risk Customer</v>
      </c>
    </row>
    <row r="863" spans="1:20" s="22" customFormat="1" ht="15.75" customHeight="1" x14ac:dyDescent="0.25">
      <c r="A863" s="23">
        <v>862</v>
      </c>
      <c r="B863" s="24" t="s">
        <v>1870</v>
      </c>
      <c r="C863" s="24" t="s">
        <v>1871</v>
      </c>
      <c r="D863" s="24" t="s">
        <v>48</v>
      </c>
      <c r="E863" s="23">
        <v>83</v>
      </c>
      <c r="F863" s="25">
        <v>28486</v>
      </c>
      <c r="G863" s="23">
        <f t="shared" ca="1" si="60"/>
        <v>43.303597840563171</v>
      </c>
      <c r="H863" s="23" t="str">
        <f t="shared" ca="1" si="62"/>
        <v>41-50</v>
      </c>
      <c r="I863" s="24" t="s">
        <v>151</v>
      </c>
      <c r="J863" s="24" t="s">
        <v>75</v>
      </c>
      <c r="K863" s="24" t="s">
        <v>66</v>
      </c>
      <c r="L863" s="24" t="s">
        <v>44</v>
      </c>
      <c r="M863" s="24" t="s">
        <v>45</v>
      </c>
      <c r="N863" s="23">
        <v>16</v>
      </c>
      <c r="O863" s="22" t="str">
        <f>VLOOKUP(A863,[1]CustomerAddress!$A$1:$F$3997,2)</f>
        <v>36903 Reinke Trail</v>
      </c>
      <c r="P863" s="22">
        <f>VLOOKUP(A863,[1]CustomerAddress!$A$1:$F$3997,3)</f>
        <v>3147</v>
      </c>
      <c r="Q863" s="22" t="str">
        <f>VLOOKUP(A863,[1]CustomerAddress!$A$1:$F$3997,4)</f>
        <v>VIC</v>
      </c>
      <c r="R863" s="22" t="str">
        <f>VLOOKUP(A863,[1]CustomerAddress!$A$1:$F$3997,5)</f>
        <v>Australia</v>
      </c>
      <c r="S863" s="22">
        <f>VLOOKUP(A863,[1]CustomerAddress!$A$1:$F$3997,6)</f>
        <v>10</v>
      </c>
      <c r="T863" s="22" t="str">
        <f>VLOOKUP(A863,Labels!$A$5:$I$3497,9)</f>
        <v>Almost Lost Customer</v>
      </c>
    </row>
    <row r="864" spans="1:20" s="22" customFormat="1" ht="15.75" customHeight="1" x14ac:dyDescent="0.25">
      <c r="A864" s="23">
        <v>863</v>
      </c>
      <c r="B864" s="24" t="s">
        <v>1872</v>
      </c>
      <c r="C864" s="24" t="s">
        <v>1873</v>
      </c>
      <c r="D864" s="24" t="s">
        <v>40</v>
      </c>
      <c r="E864" s="23">
        <v>19</v>
      </c>
      <c r="F864" s="25">
        <v>22534</v>
      </c>
      <c r="G864" s="23">
        <f t="shared" ca="1" si="60"/>
        <v>59.610447155631668</v>
      </c>
      <c r="H864" s="23" t="str">
        <f t="shared" ca="1" si="62"/>
        <v>51-60</v>
      </c>
      <c r="I864" s="24" t="s">
        <v>181</v>
      </c>
      <c r="J864" s="24" t="s">
        <v>50</v>
      </c>
      <c r="K864" s="24" t="s">
        <v>62</v>
      </c>
      <c r="L864" s="24" t="s">
        <v>44</v>
      </c>
      <c r="M864" s="24" t="s">
        <v>57</v>
      </c>
      <c r="N864" s="23">
        <v>5</v>
      </c>
      <c r="O864" s="22" t="str">
        <f>VLOOKUP(A864,[1]CustomerAddress!$A$1:$F$3997,2)</f>
        <v>938 Nova Junction</v>
      </c>
      <c r="P864" s="22">
        <f>VLOOKUP(A864,[1]CustomerAddress!$A$1:$F$3997,3)</f>
        <v>3623</v>
      </c>
      <c r="Q864" s="22" t="str">
        <f>VLOOKUP(A864,[1]CustomerAddress!$A$1:$F$3997,4)</f>
        <v>VIC</v>
      </c>
      <c r="R864" s="22" t="str">
        <f>VLOOKUP(A864,[1]CustomerAddress!$A$1:$F$3997,5)</f>
        <v>Australia</v>
      </c>
      <c r="S864" s="22">
        <f>VLOOKUP(A864,[1]CustomerAddress!$A$1:$F$3997,6)</f>
        <v>1</v>
      </c>
      <c r="T864" s="22" t="str">
        <f>VLOOKUP(A864,Labels!$A$5:$I$3497,9)</f>
        <v>Almost Lost Customer</v>
      </c>
    </row>
    <row r="865" spans="1:20" s="22" customFormat="1" ht="15.75" customHeight="1" x14ac:dyDescent="0.25">
      <c r="A865" s="23">
        <v>864</v>
      </c>
      <c r="B865" s="24" t="s">
        <v>1874</v>
      </c>
      <c r="C865" s="24" t="s">
        <v>1875</v>
      </c>
      <c r="D865" s="24" t="s">
        <v>48</v>
      </c>
      <c r="E865" s="23">
        <v>6</v>
      </c>
      <c r="F865" s="25">
        <v>25633</v>
      </c>
      <c r="G865" s="23">
        <f t="shared" ca="1" si="60"/>
        <v>51.120036196727554</v>
      </c>
      <c r="H865" s="23" t="str">
        <f t="shared" ca="1" si="62"/>
        <v>51-60</v>
      </c>
      <c r="J865" s="24" t="s">
        <v>65</v>
      </c>
      <c r="K865" s="24" t="s">
        <v>66</v>
      </c>
      <c r="L865" s="24" t="s">
        <v>44</v>
      </c>
      <c r="M865" s="24" t="s">
        <v>45</v>
      </c>
      <c r="N865" s="23">
        <v>4</v>
      </c>
      <c r="O865" s="22" t="str">
        <f>VLOOKUP(A865,[1]CustomerAddress!$A$1:$F$3997,2)</f>
        <v>48 Bobwhite Crossing</v>
      </c>
      <c r="P865" s="22">
        <f>VLOOKUP(A865,[1]CustomerAddress!$A$1:$F$3997,3)</f>
        <v>4122</v>
      </c>
      <c r="Q865" s="22" t="str">
        <f>VLOOKUP(A865,[1]CustomerAddress!$A$1:$F$3997,4)</f>
        <v>QLD</v>
      </c>
      <c r="R865" s="22" t="str">
        <f>VLOOKUP(A865,[1]CustomerAddress!$A$1:$F$3997,5)</f>
        <v>Australia</v>
      </c>
      <c r="S865" s="22">
        <f>VLOOKUP(A865,[1]CustomerAddress!$A$1:$F$3997,6)</f>
        <v>8</v>
      </c>
      <c r="T865" s="22" t="str">
        <f>VLOOKUP(A865,Labels!$A$5:$I$3497,9)</f>
        <v>Losing Customer</v>
      </c>
    </row>
    <row r="866" spans="1:20" s="22" customFormat="1" ht="15.75" customHeight="1" x14ac:dyDescent="0.25">
      <c r="A866" s="23">
        <v>865</v>
      </c>
      <c r="B866" s="24" t="s">
        <v>1876</v>
      </c>
      <c r="C866" s="24" t="s">
        <v>1877</v>
      </c>
      <c r="D866" s="24" t="s">
        <v>40</v>
      </c>
      <c r="E866" s="23">
        <v>73</v>
      </c>
      <c r="F866" s="25">
        <v>23844</v>
      </c>
      <c r="G866" s="23">
        <f t="shared" ca="1" si="60"/>
        <v>56.021406059741253</v>
      </c>
      <c r="H866" s="23" t="str">
        <f t="shared" ca="1" si="62"/>
        <v>51-60</v>
      </c>
      <c r="I866" s="24" t="s">
        <v>574</v>
      </c>
      <c r="J866" s="24" t="s">
        <v>138</v>
      </c>
      <c r="K866" s="24" t="s">
        <v>43</v>
      </c>
      <c r="L866" s="24" t="s">
        <v>44</v>
      </c>
      <c r="M866" s="24" t="s">
        <v>57</v>
      </c>
      <c r="N866" s="23">
        <v>19</v>
      </c>
      <c r="O866" s="22" t="str">
        <f>VLOOKUP(A866,[1]CustomerAddress!$A$1:$F$3997,2)</f>
        <v>7391 Ruskin Parkway</v>
      </c>
      <c r="P866" s="22">
        <f>VLOOKUP(A866,[1]CustomerAddress!$A$1:$F$3997,3)</f>
        <v>4356</v>
      </c>
      <c r="Q866" s="22" t="str">
        <f>VLOOKUP(A866,[1]CustomerAddress!$A$1:$F$3997,4)</f>
        <v>QLD</v>
      </c>
      <c r="R866" s="22" t="str">
        <f>VLOOKUP(A866,[1]CustomerAddress!$A$1:$F$3997,5)</f>
        <v>Australia</v>
      </c>
      <c r="S866" s="22">
        <f>VLOOKUP(A866,[1]CustomerAddress!$A$1:$F$3997,6)</f>
        <v>5</v>
      </c>
      <c r="T866" s="22" t="str">
        <f>VLOOKUP(A866,Labels!$A$5:$I$3497,9)</f>
        <v>Almost Lost Customer</v>
      </c>
    </row>
    <row r="867" spans="1:20" s="22" customFormat="1" ht="15.75" customHeight="1" x14ac:dyDescent="0.25">
      <c r="A867" s="23">
        <v>866</v>
      </c>
      <c r="B867" s="24" t="s">
        <v>1878</v>
      </c>
      <c r="C867" s="24" t="s">
        <v>1879</v>
      </c>
      <c r="D867" s="24" t="s">
        <v>48</v>
      </c>
      <c r="E867" s="23">
        <v>28</v>
      </c>
      <c r="F867" s="25">
        <v>26669</v>
      </c>
      <c r="G867" s="23">
        <f t="shared" ca="1" si="60"/>
        <v>48.281680032343992</v>
      </c>
      <c r="H867" s="23" t="str">
        <f t="shared" ca="1" si="62"/>
        <v>41-50</v>
      </c>
      <c r="I867" s="24" t="s">
        <v>362</v>
      </c>
      <c r="J867" s="24" t="s">
        <v>61</v>
      </c>
      <c r="K867" s="24" t="s">
        <v>62</v>
      </c>
      <c r="L867" s="24" t="s">
        <v>44</v>
      </c>
      <c r="M867" s="24" t="s">
        <v>45</v>
      </c>
      <c r="N867" s="23">
        <v>14</v>
      </c>
      <c r="O867" s="22" t="str">
        <f>VLOOKUP(A867,[1]CustomerAddress!$A$1:$F$3997,2)</f>
        <v>677 Butternut Crossing</v>
      </c>
      <c r="P867" s="22">
        <f>VLOOKUP(A867,[1]CustomerAddress!$A$1:$F$3997,3)</f>
        <v>2216</v>
      </c>
      <c r="Q867" s="22" t="str">
        <f>VLOOKUP(A867,[1]CustomerAddress!$A$1:$F$3997,4)</f>
        <v>NSW</v>
      </c>
      <c r="R867" s="22" t="str">
        <f>VLOOKUP(A867,[1]CustomerAddress!$A$1:$F$3997,5)</f>
        <v>Australia</v>
      </c>
      <c r="S867" s="22">
        <f>VLOOKUP(A867,[1]CustomerAddress!$A$1:$F$3997,6)</f>
        <v>7</v>
      </c>
      <c r="T867" s="22" t="str">
        <f>VLOOKUP(A867,Labels!$A$5:$I$3497,9)</f>
        <v>Almost Lost Customer</v>
      </c>
    </row>
    <row r="868" spans="1:20" s="22" customFormat="1" ht="15.75" customHeight="1" x14ac:dyDescent="0.25">
      <c r="A868" s="23">
        <v>867</v>
      </c>
      <c r="B868" s="24" t="s">
        <v>1880</v>
      </c>
      <c r="C868" s="24" t="s">
        <v>1881</v>
      </c>
      <c r="D868" s="24" t="s">
        <v>40</v>
      </c>
      <c r="E868" s="23">
        <v>12</v>
      </c>
      <c r="F868" s="25">
        <v>26794</v>
      </c>
      <c r="G868" s="23">
        <f t="shared" ca="1" si="60"/>
        <v>47.939214278919337</v>
      </c>
      <c r="H868" s="23" t="str">
        <f t="shared" ca="1" si="62"/>
        <v>41-50</v>
      </c>
      <c r="I868" s="24" t="s">
        <v>571</v>
      </c>
      <c r="J868" s="24" t="s">
        <v>61</v>
      </c>
      <c r="K868" s="24" t="s">
        <v>43</v>
      </c>
      <c r="L868" s="24" t="s">
        <v>44</v>
      </c>
      <c r="M868" s="24" t="s">
        <v>57</v>
      </c>
      <c r="N868" s="23">
        <v>17</v>
      </c>
      <c r="O868" s="22" t="str">
        <f>VLOOKUP(A868,[1]CustomerAddress!$A$1:$F$3997,2)</f>
        <v>8360 Washington Avenue</v>
      </c>
      <c r="P868" s="22">
        <f>VLOOKUP(A868,[1]CustomerAddress!$A$1:$F$3997,3)</f>
        <v>3124</v>
      </c>
      <c r="Q868" s="22" t="str">
        <f>VLOOKUP(A868,[1]CustomerAddress!$A$1:$F$3997,4)</f>
        <v>VIC</v>
      </c>
      <c r="R868" s="22" t="str">
        <f>VLOOKUP(A868,[1]CustomerAddress!$A$1:$F$3997,5)</f>
        <v>Australia</v>
      </c>
      <c r="S868" s="22">
        <f>VLOOKUP(A868,[1]CustomerAddress!$A$1:$F$3997,6)</f>
        <v>12</v>
      </c>
      <c r="T868" s="22" t="str">
        <f>VLOOKUP(A868,Labels!$A$5:$I$3497,9)</f>
        <v>Almost Lost Customer</v>
      </c>
    </row>
    <row r="869" spans="1:20" s="22" customFormat="1" ht="15.75" customHeight="1" x14ac:dyDescent="0.25">
      <c r="A869" s="23">
        <v>868</v>
      </c>
      <c r="B869" s="24" t="s">
        <v>1882</v>
      </c>
      <c r="C869" s="24" t="s">
        <v>1883</v>
      </c>
      <c r="D869" s="24" t="s">
        <v>40</v>
      </c>
      <c r="E869" s="23">
        <v>84</v>
      </c>
      <c r="F869" s="25">
        <v>29054</v>
      </c>
      <c r="G869" s="23">
        <f t="shared" ca="1" si="60"/>
        <v>41.747433457001527</v>
      </c>
      <c r="H869" s="23" t="str">
        <f t="shared" ca="1" si="62"/>
        <v>41-50</v>
      </c>
      <c r="I869" s="24" t="s">
        <v>314</v>
      </c>
      <c r="J869" s="24" t="s">
        <v>50</v>
      </c>
      <c r="K869" s="24" t="s">
        <v>43</v>
      </c>
      <c r="L869" s="24" t="s">
        <v>44</v>
      </c>
      <c r="M869" s="24" t="s">
        <v>45</v>
      </c>
      <c r="N869" s="23">
        <v>11</v>
      </c>
      <c r="O869" s="22" t="str">
        <f>VLOOKUP(A869,[1]CustomerAddress!$A$1:$F$3997,2)</f>
        <v>519 Maywood Pass</v>
      </c>
      <c r="P869" s="22">
        <f>VLOOKUP(A869,[1]CustomerAddress!$A$1:$F$3997,3)</f>
        <v>2768</v>
      </c>
      <c r="Q869" s="22" t="str">
        <f>VLOOKUP(A869,[1]CustomerAddress!$A$1:$F$3997,4)</f>
        <v>NSW</v>
      </c>
      <c r="R869" s="22" t="str">
        <f>VLOOKUP(A869,[1]CustomerAddress!$A$1:$F$3997,5)</f>
        <v>Australia</v>
      </c>
      <c r="S869" s="22">
        <f>VLOOKUP(A869,[1]CustomerAddress!$A$1:$F$3997,6)</f>
        <v>10</v>
      </c>
      <c r="T869" s="22" t="str">
        <f>VLOOKUP(A869,Labels!$A$5:$I$3497,9)</f>
        <v>Losing Customer</v>
      </c>
    </row>
    <row r="870" spans="1:20" s="22" customFormat="1" ht="15.75" customHeight="1" x14ac:dyDescent="0.25">
      <c r="A870" s="23">
        <v>869</v>
      </c>
      <c r="B870" s="24" t="s">
        <v>1884</v>
      </c>
      <c r="C870" s="24" t="s">
        <v>1885</v>
      </c>
      <c r="D870" s="24" t="s">
        <v>40</v>
      </c>
      <c r="E870" s="23">
        <v>7</v>
      </c>
      <c r="F870" s="25">
        <v>30752</v>
      </c>
      <c r="G870" s="23">
        <f t="shared" ca="1" si="60"/>
        <v>37.095378662480982</v>
      </c>
      <c r="H870" s="23" t="str">
        <f t="shared" ca="1" si="62"/>
        <v>31-40</v>
      </c>
      <c r="I870" s="24" t="s">
        <v>1886</v>
      </c>
      <c r="J870" s="24" t="s">
        <v>50</v>
      </c>
      <c r="K870" s="24" t="s">
        <v>66</v>
      </c>
      <c r="L870" s="24" t="s">
        <v>44</v>
      </c>
      <c r="M870" s="24" t="s">
        <v>45</v>
      </c>
      <c r="N870" s="23">
        <v>10</v>
      </c>
      <c r="O870" s="22" t="str">
        <f>VLOOKUP(A870,[1]CustomerAddress!$A$1:$F$3997,2)</f>
        <v>6712 Nova Crossing</v>
      </c>
      <c r="P870" s="22">
        <f>VLOOKUP(A870,[1]CustomerAddress!$A$1:$F$3997,3)</f>
        <v>2065</v>
      </c>
      <c r="Q870" s="22" t="str">
        <f>VLOOKUP(A870,[1]CustomerAddress!$A$1:$F$3997,4)</f>
        <v>NSW</v>
      </c>
      <c r="R870" s="22" t="str">
        <f>VLOOKUP(A870,[1]CustomerAddress!$A$1:$F$3997,5)</f>
        <v>Australia</v>
      </c>
      <c r="S870" s="22">
        <f>VLOOKUP(A870,[1]CustomerAddress!$A$1:$F$3997,6)</f>
        <v>10</v>
      </c>
      <c r="T870" s="22" t="str">
        <f>VLOOKUP(A870,Labels!$A$5:$I$3497,9)</f>
        <v>Losing Customer</v>
      </c>
    </row>
    <row r="871" spans="1:20" s="22" customFormat="1" ht="15.75" customHeight="1" x14ac:dyDescent="0.25">
      <c r="A871" s="23">
        <v>870</v>
      </c>
      <c r="B871" s="24" t="s">
        <v>1887</v>
      </c>
      <c r="C871" s="24" t="s">
        <v>1888</v>
      </c>
      <c r="D871" s="24" t="s">
        <v>48</v>
      </c>
      <c r="E871" s="23">
        <v>63</v>
      </c>
      <c r="F871" s="25">
        <v>23405</v>
      </c>
      <c r="G871" s="23">
        <f t="shared" ca="1" si="60"/>
        <v>57.224145785768656</v>
      </c>
      <c r="H871" s="23" t="str">
        <f t="shared" ca="1" si="62"/>
        <v>51-60</v>
      </c>
      <c r="I871" s="24" t="s">
        <v>480</v>
      </c>
      <c r="J871" s="24" t="s">
        <v>42</v>
      </c>
      <c r="K871" s="24" t="s">
        <v>43</v>
      </c>
      <c r="L871" s="24" t="s">
        <v>44</v>
      </c>
      <c r="M871" s="24" t="s">
        <v>57</v>
      </c>
      <c r="N871" s="23">
        <v>6</v>
      </c>
      <c r="O871" s="22" t="str">
        <f>VLOOKUP(A871,[1]CustomerAddress!$A$1:$F$3997,2)</f>
        <v>383 Rockefeller Junction</v>
      </c>
      <c r="P871" s="22">
        <f>VLOOKUP(A871,[1]CustomerAddress!$A$1:$F$3997,3)</f>
        <v>2753</v>
      </c>
      <c r="Q871" s="22" t="str">
        <f>VLOOKUP(A871,[1]CustomerAddress!$A$1:$F$3997,4)</f>
        <v>NSW</v>
      </c>
      <c r="R871" s="22" t="str">
        <f>VLOOKUP(A871,[1]CustomerAddress!$A$1:$F$3997,5)</f>
        <v>Australia</v>
      </c>
      <c r="S871" s="22">
        <f>VLOOKUP(A871,[1]CustomerAddress!$A$1:$F$3997,6)</f>
        <v>9</v>
      </c>
      <c r="T871" s="22" t="str">
        <f>VLOOKUP(A871,Labels!$A$5:$I$3497,9)</f>
        <v>Almost Lost Customer</v>
      </c>
    </row>
    <row r="872" spans="1:20" s="22" customFormat="1" ht="15.75" customHeight="1" x14ac:dyDescent="0.25">
      <c r="A872" s="23">
        <v>871</v>
      </c>
      <c r="B872" s="24" t="s">
        <v>1889</v>
      </c>
      <c r="C872" s="24" t="s">
        <v>1890</v>
      </c>
      <c r="D872" s="24" t="s">
        <v>40</v>
      </c>
      <c r="E872" s="23">
        <v>40</v>
      </c>
      <c r="F872" s="25">
        <v>33623</v>
      </c>
      <c r="G872" s="23">
        <f t="shared" ca="1" si="60"/>
        <v>29.229625237823448</v>
      </c>
      <c r="H872" s="23" t="str">
        <f t="shared" ca="1" si="62"/>
        <v>21-30</v>
      </c>
      <c r="J872" s="24" t="s">
        <v>61</v>
      </c>
      <c r="K872" s="24" t="s">
        <v>43</v>
      </c>
      <c r="L872" s="24" t="s">
        <v>44</v>
      </c>
      <c r="M872" s="24" t="s">
        <v>45</v>
      </c>
      <c r="N872" s="23">
        <v>5</v>
      </c>
      <c r="O872" s="22" t="str">
        <f>VLOOKUP(A872,[1]CustomerAddress!$A$1:$F$3997,2)</f>
        <v>71039 Packers Street</v>
      </c>
      <c r="P872" s="22">
        <f>VLOOKUP(A872,[1]CustomerAddress!$A$1:$F$3997,3)</f>
        <v>2034</v>
      </c>
      <c r="Q872" s="22" t="str">
        <f>VLOOKUP(A872,[1]CustomerAddress!$A$1:$F$3997,4)</f>
        <v>NSW</v>
      </c>
      <c r="R872" s="22" t="str">
        <f>VLOOKUP(A872,[1]CustomerAddress!$A$1:$F$3997,5)</f>
        <v>Australia</v>
      </c>
      <c r="S872" s="22">
        <f>VLOOKUP(A872,[1]CustomerAddress!$A$1:$F$3997,6)</f>
        <v>10</v>
      </c>
      <c r="T872" s="22" t="str">
        <f>VLOOKUP(A872,Labels!$A$5:$I$3497,9)</f>
        <v>Losing Customer</v>
      </c>
    </row>
    <row r="873" spans="1:20" s="22" customFormat="1" ht="15.75" hidden="1" customHeight="1" x14ac:dyDescent="0.25">
      <c r="A873" s="23">
        <v>872</v>
      </c>
      <c r="B873" s="24" t="s">
        <v>1891</v>
      </c>
      <c r="C873" s="24" t="s">
        <v>1892</v>
      </c>
      <c r="D873" s="24" t="s">
        <v>40</v>
      </c>
      <c r="E873" s="23">
        <v>47</v>
      </c>
      <c r="F873" s="25">
        <v>26051</v>
      </c>
      <c r="G873" s="23">
        <f t="shared" ca="1" si="60"/>
        <v>49.974830717275502</v>
      </c>
      <c r="H873" s="23"/>
      <c r="I873" s="24" t="s">
        <v>519</v>
      </c>
      <c r="J873" s="24" t="s">
        <v>56</v>
      </c>
      <c r="K873" s="24" t="s">
        <v>43</v>
      </c>
      <c r="L873" s="24" t="s">
        <v>44</v>
      </c>
      <c r="M873" s="24" t="s">
        <v>57</v>
      </c>
      <c r="N873" s="23">
        <v>13</v>
      </c>
    </row>
    <row r="874" spans="1:20" s="22" customFormat="1" ht="15.75" customHeight="1" x14ac:dyDescent="0.25">
      <c r="A874" s="23">
        <v>873</v>
      </c>
      <c r="B874" s="24" t="s">
        <v>1893</v>
      </c>
      <c r="C874" s="24" t="s">
        <v>1894</v>
      </c>
      <c r="D874" s="24" t="s">
        <v>48</v>
      </c>
      <c r="E874" s="23">
        <v>37</v>
      </c>
      <c r="F874" s="25">
        <v>21907</v>
      </c>
      <c r="G874" s="23">
        <f t="shared" ca="1" si="60"/>
        <v>61.32825537480975</v>
      </c>
      <c r="H874" s="23" t="str">
        <f t="shared" ref="H874:H883" ca="1" si="63">IF(G874&lt;=10,"0-10",IF(AND(G874&gt;10,G874&lt;=20),"11-20",IF(AND(G874&gt;20,G874&lt;=30),"21-30",IF(AND(G874&gt;30,G874&lt;=40),"31-40",IF(AND(G874&gt;40,G874&lt;=50),"41-50",IF(AND(G874&gt;50,G874&lt;=60),"51-60",IF(AND(G874&gt;60,G874&lt;=70),"61-70",IF(AND(G874&gt;70,G874&lt;=80),"71-80",IF(AND(G874&gt;80,G874&lt;=90),"81-90",IF(G874&gt;90,"91-100"))))))))))</f>
        <v>61-70</v>
      </c>
      <c r="I874" s="24" t="s">
        <v>282</v>
      </c>
      <c r="J874" s="24" t="s">
        <v>42</v>
      </c>
      <c r="K874" s="24" t="s">
        <v>62</v>
      </c>
      <c r="L874" s="24" t="s">
        <v>44</v>
      </c>
      <c r="M874" s="24" t="s">
        <v>45</v>
      </c>
      <c r="N874" s="23">
        <v>20</v>
      </c>
      <c r="O874" s="22" t="str">
        <f>VLOOKUP(A874,[1]CustomerAddress!$A$1:$F$3997,2)</f>
        <v>02377 Maywood Trail</v>
      </c>
      <c r="P874" s="22">
        <f>VLOOKUP(A874,[1]CustomerAddress!$A$1:$F$3997,3)</f>
        <v>2287</v>
      </c>
      <c r="Q874" s="22" t="str">
        <f>VLOOKUP(A874,[1]CustomerAddress!$A$1:$F$3997,4)</f>
        <v>NSW</v>
      </c>
      <c r="R874" s="22" t="str">
        <f>VLOOKUP(A874,[1]CustomerAddress!$A$1:$F$3997,5)</f>
        <v>Australia</v>
      </c>
      <c r="S874" s="22">
        <f>VLOOKUP(A874,[1]CustomerAddress!$A$1:$F$3997,6)</f>
        <v>7</v>
      </c>
      <c r="T874" s="22" t="str">
        <f>VLOOKUP(A874,Labels!$A$5:$I$3497,9)</f>
        <v>Potential Customer</v>
      </c>
    </row>
    <row r="875" spans="1:20" s="22" customFormat="1" ht="15.75" customHeight="1" x14ac:dyDescent="0.25">
      <c r="A875" s="23">
        <v>874</v>
      </c>
      <c r="B875" s="24" t="s">
        <v>1895</v>
      </c>
      <c r="C875" s="24" t="s">
        <v>1896</v>
      </c>
      <c r="D875" s="24" t="s">
        <v>48</v>
      </c>
      <c r="E875" s="23">
        <v>78</v>
      </c>
      <c r="F875" s="25">
        <v>37016</v>
      </c>
      <c r="G875" s="23">
        <f t="shared" ca="1" si="60"/>
        <v>19.933734826547433</v>
      </c>
      <c r="H875" s="23" t="str">
        <f t="shared" ca="1" si="63"/>
        <v>11-20</v>
      </c>
      <c r="J875" s="24" t="s">
        <v>42</v>
      </c>
      <c r="K875" s="24" t="s">
        <v>43</v>
      </c>
      <c r="L875" s="24" t="s">
        <v>44</v>
      </c>
      <c r="M875" s="24" t="s">
        <v>45</v>
      </c>
      <c r="N875" s="23">
        <v>1</v>
      </c>
      <c r="O875" s="22" t="str">
        <f>VLOOKUP(A875,[1]CustomerAddress!$A$1:$F$3997,2)</f>
        <v>2 School Street</v>
      </c>
      <c r="P875" s="22">
        <f>VLOOKUP(A875,[1]CustomerAddress!$A$1:$F$3997,3)</f>
        <v>2010</v>
      </c>
      <c r="Q875" s="22" t="str">
        <f>VLOOKUP(A875,[1]CustomerAddress!$A$1:$F$3997,4)</f>
        <v>NSW</v>
      </c>
      <c r="R875" s="22" t="str">
        <f>VLOOKUP(A875,[1]CustomerAddress!$A$1:$F$3997,5)</f>
        <v>Australia</v>
      </c>
      <c r="S875" s="22">
        <f>VLOOKUP(A875,[1]CustomerAddress!$A$1:$F$3997,6)</f>
        <v>10</v>
      </c>
      <c r="T875" s="22" t="str">
        <f>VLOOKUP(A875,Labels!$A$5:$I$3497,9)</f>
        <v>Losing Customer</v>
      </c>
    </row>
    <row r="876" spans="1:20" s="22" customFormat="1" ht="15.75" customHeight="1" x14ac:dyDescent="0.25">
      <c r="A876" s="23">
        <v>875</v>
      </c>
      <c r="B876" s="24" t="s">
        <v>1897</v>
      </c>
      <c r="C876" s="24" t="s">
        <v>1898</v>
      </c>
      <c r="D876" s="24" t="s">
        <v>48</v>
      </c>
      <c r="E876" s="23">
        <v>34</v>
      </c>
      <c r="F876" s="25">
        <v>36214</v>
      </c>
      <c r="G876" s="23">
        <f t="shared" ca="1" si="60"/>
        <v>22.130995100837147</v>
      </c>
      <c r="H876" s="23" t="str">
        <f t="shared" ca="1" si="63"/>
        <v>21-30</v>
      </c>
      <c r="I876" s="24" t="s">
        <v>53</v>
      </c>
      <c r="J876" s="24" t="s">
        <v>50</v>
      </c>
      <c r="K876" s="24" t="s">
        <v>43</v>
      </c>
      <c r="L876" s="24" t="s">
        <v>44</v>
      </c>
      <c r="M876" s="24" t="s">
        <v>45</v>
      </c>
      <c r="N876" s="23">
        <v>2</v>
      </c>
      <c r="O876" s="22" t="str">
        <f>VLOOKUP(A876,[1]CustomerAddress!$A$1:$F$3997,2)</f>
        <v>9254 Straubel Street</v>
      </c>
      <c r="P876" s="22">
        <f>VLOOKUP(A876,[1]CustomerAddress!$A$1:$F$3997,3)</f>
        <v>3034</v>
      </c>
      <c r="Q876" s="22" t="str">
        <f>VLOOKUP(A876,[1]CustomerAddress!$A$1:$F$3997,4)</f>
        <v>VIC</v>
      </c>
      <c r="R876" s="22" t="str">
        <f>VLOOKUP(A876,[1]CustomerAddress!$A$1:$F$3997,5)</f>
        <v>Australia</v>
      </c>
      <c r="S876" s="22">
        <f>VLOOKUP(A876,[1]CustomerAddress!$A$1:$F$3997,6)</f>
        <v>9</v>
      </c>
      <c r="T876" s="22" t="str">
        <f>VLOOKUP(A876,Labels!$A$5:$I$3497,9)</f>
        <v>Losing Customer</v>
      </c>
    </row>
    <row r="877" spans="1:20" s="22" customFormat="1" ht="15.75" customHeight="1" x14ac:dyDescent="0.25">
      <c r="A877" s="23">
        <v>876</v>
      </c>
      <c r="B877" s="24" t="s">
        <v>1899</v>
      </c>
      <c r="C877" s="24" t="s">
        <v>1900</v>
      </c>
      <c r="D877" s="24" t="s">
        <v>48</v>
      </c>
      <c r="E877" s="23">
        <v>44</v>
      </c>
      <c r="F877" s="25">
        <v>25117</v>
      </c>
      <c r="G877" s="23">
        <f t="shared" ca="1" si="60"/>
        <v>52.53373482654743</v>
      </c>
      <c r="H877" s="23" t="str">
        <f t="shared" ca="1" si="63"/>
        <v>51-60</v>
      </c>
      <c r="I877" s="24" t="s">
        <v>218</v>
      </c>
      <c r="J877" s="24" t="s">
        <v>56</v>
      </c>
      <c r="K877" s="24" t="s">
        <v>66</v>
      </c>
      <c r="L877" s="24" t="s">
        <v>44</v>
      </c>
      <c r="M877" s="24" t="s">
        <v>57</v>
      </c>
      <c r="N877" s="23">
        <v>19</v>
      </c>
      <c r="O877" s="22" t="str">
        <f>VLOOKUP(A877,[1]CustomerAddress!$A$1:$F$3997,2)</f>
        <v>3 Glacier Hill Parkway</v>
      </c>
      <c r="P877" s="22">
        <f>VLOOKUP(A877,[1]CustomerAddress!$A$1:$F$3997,3)</f>
        <v>2196</v>
      </c>
      <c r="Q877" s="22" t="str">
        <f>VLOOKUP(A877,[1]CustomerAddress!$A$1:$F$3997,4)</f>
        <v>NSW</v>
      </c>
      <c r="R877" s="22" t="str">
        <f>VLOOKUP(A877,[1]CustomerAddress!$A$1:$F$3997,5)</f>
        <v>Australia</v>
      </c>
      <c r="S877" s="22">
        <f>VLOOKUP(A877,[1]CustomerAddress!$A$1:$F$3997,6)</f>
        <v>10</v>
      </c>
      <c r="T877" s="22" t="str">
        <f>VLOOKUP(A877,Labels!$A$5:$I$3497,9)</f>
        <v>Recent Customer</v>
      </c>
    </row>
    <row r="878" spans="1:20" s="22" customFormat="1" ht="15.75" customHeight="1" x14ac:dyDescent="0.25">
      <c r="A878" s="23">
        <v>877</v>
      </c>
      <c r="B878" s="24" t="s">
        <v>1901</v>
      </c>
      <c r="C878" s="24" t="s">
        <v>1902</v>
      </c>
      <c r="D878" s="24" t="s">
        <v>40</v>
      </c>
      <c r="E878" s="23">
        <v>92</v>
      </c>
      <c r="F878" s="25">
        <v>32276</v>
      </c>
      <c r="G878" s="23">
        <f t="shared" ca="1" si="60"/>
        <v>32.920036196727558</v>
      </c>
      <c r="H878" s="23" t="str">
        <f t="shared" ca="1" si="63"/>
        <v>31-40</v>
      </c>
      <c r="I878" s="24" t="s">
        <v>121</v>
      </c>
      <c r="J878" s="24" t="s">
        <v>50</v>
      </c>
      <c r="K878" s="24" t="s">
        <v>43</v>
      </c>
      <c r="L878" s="24" t="s">
        <v>44</v>
      </c>
      <c r="M878" s="24" t="s">
        <v>45</v>
      </c>
      <c r="N878" s="23">
        <v>3</v>
      </c>
      <c r="O878" s="22" t="str">
        <f>VLOOKUP(A878,[1]CustomerAddress!$A$1:$F$3997,2)</f>
        <v>029 Springview Place</v>
      </c>
      <c r="P878" s="22">
        <f>VLOOKUP(A878,[1]CustomerAddress!$A$1:$F$3997,3)</f>
        <v>2177</v>
      </c>
      <c r="Q878" s="22" t="str">
        <f>VLOOKUP(A878,[1]CustomerAddress!$A$1:$F$3997,4)</f>
        <v>NSW</v>
      </c>
      <c r="R878" s="22" t="str">
        <f>VLOOKUP(A878,[1]CustomerAddress!$A$1:$F$3997,5)</f>
        <v>Australia</v>
      </c>
      <c r="S878" s="22">
        <f>VLOOKUP(A878,[1]CustomerAddress!$A$1:$F$3997,6)</f>
        <v>8</v>
      </c>
      <c r="T878" s="22" t="str">
        <f>VLOOKUP(A878,Labels!$A$5:$I$3497,9)</f>
        <v>Platinum Customer</v>
      </c>
    </row>
    <row r="879" spans="1:20" s="22" customFormat="1" ht="15.75" customHeight="1" x14ac:dyDescent="0.25">
      <c r="A879" s="23">
        <v>878</v>
      </c>
      <c r="B879" s="24" t="s">
        <v>1903</v>
      </c>
      <c r="C879" s="24" t="s">
        <v>1904</v>
      </c>
      <c r="D879" s="24" t="s">
        <v>48</v>
      </c>
      <c r="E879" s="23">
        <v>31</v>
      </c>
      <c r="F879" s="25">
        <v>30256</v>
      </c>
      <c r="G879" s="23">
        <f t="shared" ca="1" si="60"/>
        <v>38.454282771752908</v>
      </c>
      <c r="H879" s="23" t="str">
        <f t="shared" ca="1" si="63"/>
        <v>31-40</v>
      </c>
      <c r="I879" s="24" t="s">
        <v>799</v>
      </c>
      <c r="J879" s="24" t="s">
        <v>84</v>
      </c>
      <c r="K879" s="24" t="s">
        <v>43</v>
      </c>
      <c r="L879" s="24" t="s">
        <v>44</v>
      </c>
      <c r="M879" s="24" t="s">
        <v>45</v>
      </c>
      <c r="N879" s="23">
        <v>9</v>
      </c>
      <c r="O879" s="22" t="str">
        <f>VLOOKUP(A879,[1]CustomerAddress!$A$1:$F$3997,2)</f>
        <v>1 Springview Place</v>
      </c>
      <c r="P879" s="22">
        <f>VLOOKUP(A879,[1]CustomerAddress!$A$1:$F$3997,3)</f>
        <v>4800</v>
      </c>
      <c r="Q879" s="22" t="str">
        <f>VLOOKUP(A879,[1]CustomerAddress!$A$1:$F$3997,4)</f>
        <v>QLD</v>
      </c>
      <c r="R879" s="22" t="str">
        <f>VLOOKUP(A879,[1]CustomerAddress!$A$1:$F$3997,5)</f>
        <v>Australia</v>
      </c>
      <c r="S879" s="22">
        <f>VLOOKUP(A879,[1]CustomerAddress!$A$1:$F$3997,6)</f>
        <v>5</v>
      </c>
      <c r="T879" s="22" t="str">
        <f>VLOOKUP(A879,Labels!$A$5:$I$3497,9)</f>
        <v>High Risk Customer</v>
      </c>
    </row>
    <row r="880" spans="1:20" s="22" customFormat="1" ht="15.75" customHeight="1" x14ac:dyDescent="0.25">
      <c r="A880" s="23">
        <v>879</v>
      </c>
      <c r="B880" s="24" t="s">
        <v>1905</v>
      </c>
      <c r="C880" s="24" t="s">
        <v>772</v>
      </c>
      <c r="D880" s="24" t="s">
        <v>40</v>
      </c>
      <c r="E880" s="23">
        <v>58</v>
      </c>
      <c r="F880" s="25">
        <v>28704</v>
      </c>
      <c r="G880" s="23">
        <f t="shared" ca="1" si="60"/>
        <v>42.70633756659057</v>
      </c>
      <c r="H880" s="23" t="str">
        <f t="shared" ca="1" si="63"/>
        <v>41-50</v>
      </c>
      <c r="J880" s="24" t="s">
        <v>61</v>
      </c>
      <c r="K880" s="24" t="s">
        <v>43</v>
      </c>
      <c r="L880" s="24" t="s">
        <v>44</v>
      </c>
      <c r="M880" s="24" t="s">
        <v>57</v>
      </c>
      <c r="N880" s="23">
        <v>12</v>
      </c>
      <c r="O880" s="22" t="str">
        <f>VLOOKUP(A880,[1]CustomerAddress!$A$1:$F$3997,2)</f>
        <v>60 Meadow Valley Avenue</v>
      </c>
      <c r="P880" s="22">
        <f>VLOOKUP(A880,[1]CustomerAddress!$A$1:$F$3997,3)</f>
        <v>2219</v>
      </c>
      <c r="Q880" s="22" t="str">
        <f>VLOOKUP(A880,[1]CustomerAddress!$A$1:$F$3997,4)</f>
        <v>NSW</v>
      </c>
      <c r="R880" s="22" t="str">
        <f>VLOOKUP(A880,[1]CustomerAddress!$A$1:$F$3997,5)</f>
        <v>Australia</v>
      </c>
      <c r="S880" s="22">
        <f>VLOOKUP(A880,[1]CustomerAddress!$A$1:$F$3997,6)</f>
        <v>10</v>
      </c>
      <c r="T880" s="22" t="str">
        <f>VLOOKUP(A880,Labels!$A$5:$I$3497,9)</f>
        <v>Almost Lost Customer</v>
      </c>
    </row>
    <row r="881" spans="1:20" s="22" customFormat="1" ht="15.75" customHeight="1" x14ac:dyDescent="0.25">
      <c r="A881" s="23">
        <v>880</v>
      </c>
      <c r="B881" s="24" t="s">
        <v>1906</v>
      </c>
      <c r="C881" s="24" t="s">
        <v>1907</v>
      </c>
      <c r="D881" s="24" t="s">
        <v>40</v>
      </c>
      <c r="E881" s="23">
        <v>11</v>
      </c>
      <c r="F881" s="25">
        <v>23376</v>
      </c>
      <c r="G881" s="23">
        <f t="shared" ca="1" si="60"/>
        <v>57.303597840246063</v>
      </c>
      <c r="H881" s="23" t="str">
        <f t="shared" ca="1" si="63"/>
        <v>51-60</v>
      </c>
      <c r="I881" s="24" t="s">
        <v>274</v>
      </c>
      <c r="J881" s="24" t="s">
        <v>61</v>
      </c>
      <c r="K881" s="24" t="s">
        <v>66</v>
      </c>
      <c r="L881" s="24" t="s">
        <v>44</v>
      </c>
      <c r="M881" s="24" t="s">
        <v>45</v>
      </c>
      <c r="N881" s="23">
        <v>10</v>
      </c>
      <c r="O881" s="22" t="str">
        <f>VLOOKUP(A881,[1]CustomerAddress!$A$1:$F$3997,2)</f>
        <v>42 Thompson Hill</v>
      </c>
      <c r="P881" s="22">
        <f>VLOOKUP(A881,[1]CustomerAddress!$A$1:$F$3997,3)</f>
        <v>2234</v>
      </c>
      <c r="Q881" s="22" t="str">
        <f>VLOOKUP(A881,[1]CustomerAddress!$A$1:$F$3997,4)</f>
        <v>NSW</v>
      </c>
      <c r="R881" s="22" t="str">
        <f>VLOOKUP(A881,[1]CustomerAddress!$A$1:$F$3997,5)</f>
        <v>Australia</v>
      </c>
      <c r="S881" s="22">
        <f>VLOOKUP(A881,[1]CustomerAddress!$A$1:$F$3997,6)</f>
        <v>10</v>
      </c>
      <c r="T881" s="22" t="str">
        <f>VLOOKUP(A881,Labels!$A$5:$I$3497,9)</f>
        <v>Almost Lost Customer</v>
      </c>
    </row>
    <row r="882" spans="1:20" s="22" customFormat="1" ht="15.75" customHeight="1" x14ac:dyDescent="0.25">
      <c r="A882" s="23">
        <v>881</v>
      </c>
      <c r="B882" s="24" t="s">
        <v>1908</v>
      </c>
      <c r="C882" s="24" t="s">
        <v>1909</v>
      </c>
      <c r="D882" s="24" t="s">
        <v>40</v>
      </c>
      <c r="E882" s="23">
        <v>82</v>
      </c>
      <c r="F882" s="25">
        <v>29348</v>
      </c>
      <c r="G882" s="23">
        <f t="shared" ca="1" si="60"/>
        <v>40.941954004946737</v>
      </c>
      <c r="H882" s="23" t="str">
        <f t="shared" ca="1" si="63"/>
        <v>41-50</v>
      </c>
      <c r="I882" s="24" t="s">
        <v>151</v>
      </c>
      <c r="J882" s="24" t="s">
        <v>61</v>
      </c>
      <c r="K882" s="24" t="s">
        <v>66</v>
      </c>
      <c r="L882" s="24" t="s">
        <v>44</v>
      </c>
      <c r="M882" s="24" t="s">
        <v>57</v>
      </c>
      <c r="N882" s="23">
        <v>15</v>
      </c>
      <c r="O882" s="22" t="str">
        <f>VLOOKUP(A882,[1]CustomerAddress!$A$1:$F$3997,2)</f>
        <v>2 Pankratz Street</v>
      </c>
      <c r="P882" s="22">
        <f>VLOOKUP(A882,[1]CustomerAddress!$A$1:$F$3997,3)</f>
        <v>4812</v>
      </c>
      <c r="Q882" s="22" t="str">
        <f>VLOOKUP(A882,[1]CustomerAddress!$A$1:$F$3997,4)</f>
        <v>QLD</v>
      </c>
      <c r="R882" s="22" t="str">
        <f>VLOOKUP(A882,[1]CustomerAddress!$A$1:$F$3997,5)</f>
        <v>Australia</v>
      </c>
      <c r="S882" s="22">
        <f>VLOOKUP(A882,[1]CustomerAddress!$A$1:$F$3997,6)</f>
        <v>5</v>
      </c>
      <c r="T882" s="22" t="str">
        <f>VLOOKUP(A882,Labels!$A$5:$I$3497,9)</f>
        <v>Evasive Customer</v>
      </c>
    </row>
    <row r="883" spans="1:20" s="22" customFormat="1" ht="15.75" customHeight="1" x14ac:dyDescent="0.25">
      <c r="A883" s="23">
        <v>882</v>
      </c>
      <c r="B883" s="24" t="s">
        <v>1272</v>
      </c>
      <c r="C883" s="24" t="s">
        <v>1910</v>
      </c>
      <c r="D883" s="24" t="s">
        <v>40</v>
      </c>
      <c r="E883" s="23">
        <v>59</v>
      </c>
      <c r="F883" s="25">
        <v>24014</v>
      </c>
      <c r="G883" s="23">
        <f t="shared" ca="1" si="60"/>
        <v>55.555652634766609</v>
      </c>
      <c r="H883" s="23" t="str">
        <f t="shared" ca="1" si="63"/>
        <v>51-60</v>
      </c>
      <c r="J883" s="24" t="s">
        <v>54</v>
      </c>
      <c r="K883" s="24" t="s">
        <v>43</v>
      </c>
      <c r="L883" s="24" t="s">
        <v>44</v>
      </c>
      <c r="M883" s="24" t="s">
        <v>45</v>
      </c>
      <c r="N883" s="23">
        <v>11</v>
      </c>
      <c r="O883" s="22" t="str">
        <f>VLOOKUP(A883,[1]CustomerAddress!$A$1:$F$3997,2)</f>
        <v>65345 Marcy Crossing</v>
      </c>
      <c r="P883" s="22">
        <f>VLOOKUP(A883,[1]CustomerAddress!$A$1:$F$3997,3)</f>
        <v>2065</v>
      </c>
      <c r="Q883" s="22" t="str">
        <f>VLOOKUP(A883,[1]CustomerAddress!$A$1:$F$3997,4)</f>
        <v>NSW</v>
      </c>
      <c r="R883" s="22" t="str">
        <f>VLOOKUP(A883,[1]CustomerAddress!$A$1:$F$3997,5)</f>
        <v>Australia</v>
      </c>
      <c r="S883" s="22">
        <f>VLOOKUP(A883,[1]CustomerAddress!$A$1:$F$3997,6)</f>
        <v>12</v>
      </c>
      <c r="T883" s="22" t="str">
        <f>VLOOKUP(A883,Labels!$A$5:$I$3497,9)</f>
        <v>Almost Lost Customer</v>
      </c>
    </row>
    <row r="884" spans="1:20" s="22" customFormat="1" ht="15.75" hidden="1" customHeight="1" x14ac:dyDescent="0.25">
      <c r="A884" s="23">
        <v>883</v>
      </c>
      <c r="B884" s="24" t="s">
        <v>1911</v>
      </c>
      <c r="C884" s="24" t="s">
        <v>1859</v>
      </c>
      <c r="D884" s="24" t="s">
        <v>147</v>
      </c>
      <c r="E884" s="23">
        <v>73</v>
      </c>
      <c r="F884" s="25"/>
      <c r="G884" s="23"/>
      <c r="H884" s="23"/>
      <c r="I884" s="24" t="s">
        <v>410</v>
      </c>
      <c r="J884" s="24" t="s">
        <v>56</v>
      </c>
      <c r="K884" s="24" t="s">
        <v>43</v>
      </c>
      <c r="L884" s="24" t="s">
        <v>44</v>
      </c>
      <c r="M884" s="24" t="s">
        <v>45</v>
      </c>
      <c r="N884" s="23"/>
    </row>
    <row r="885" spans="1:20" s="22" customFormat="1" ht="15.75" customHeight="1" x14ac:dyDescent="0.25">
      <c r="A885" s="23">
        <v>884</v>
      </c>
      <c r="B885" s="24" t="s">
        <v>1912</v>
      </c>
      <c r="C885" s="24" t="s">
        <v>1913</v>
      </c>
      <c r="D885" s="24" t="s">
        <v>48</v>
      </c>
      <c r="E885" s="23">
        <v>11</v>
      </c>
      <c r="F885" s="25">
        <v>28520</v>
      </c>
      <c r="G885" s="23">
        <f t="shared" ref="G885:G892" ca="1" si="64">(NOW()-F885)/365</f>
        <v>43.21044715563167</v>
      </c>
      <c r="H885" s="23" t="str">
        <f t="shared" ref="H885:H892" ca="1" si="65">IF(G885&lt;=10,"0-10",IF(AND(G885&gt;10,G885&lt;=20),"11-20",IF(AND(G885&gt;20,G885&lt;=30),"21-30",IF(AND(G885&gt;30,G885&lt;=40),"31-40",IF(AND(G885&gt;40,G885&lt;=50),"41-50",IF(AND(G885&gt;50,G885&lt;=60),"51-60",IF(AND(G885&gt;60,G885&lt;=70),"61-70",IF(AND(G885&gt;70,G885&lt;=80),"71-80",IF(AND(G885&gt;80,G885&lt;=90),"81-90",IF(G885&gt;90,"91-100"))))))))))</f>
        <v>41-50</v>
      </c>
      <c r="I885" s="24" t="s">
        <v>1615</v>
      </c>
      <c r="J885" s="24" t="s">
        <v>54</v>
      </c>
      <c r="K885" s="24" t="s">
        <v>43</v>
      </c>
      <c r="L885" s="24" t="s">
        <v>44</v>
      </c>
      <c r="M885" s="24" t="s">
        <v>57</v>
      </c>
      <c r="N885" s="23">
        <v>17</v>
      </c>
      <c r="O885" s="22" t="str">
        <f>VLOOKUP(A885,[1]CustomerAddress!$A$1:$F$3997,2)</f>
        <v>06419 Dayton Junction</v>
      </c>
      <c r="P885" s="22">
        <f>VLOOKUP(A885,[1]CustomerAddress!$A$1:$F$3997,3)</f>
        <v>3191</v>
      </c>
      <c r="Q885" s="22" t="str">
        <f>VLOOKUP(A885,[1]CustomerAddress!$A$1:$F$3997,4)</f>
        <v>VIC</v>
      </c>
      <c r="R885" s="22" t="str">
        <f>VLOOKUP(A885,[1]CustomerAddress!$A$1:$F$3997,5)</f>
        <v>Australia</v>
      </c>
      <c r="S885" s="22">
        <f>VLOOKUP(A885,[1]CustomerAddress!$A$1:$F$3997,6)</f>
        <v>10</v>
      </c>
      <c r="T885" s="22" t="str">
        <f>VLOOKUP(A885,Labels!$A$5:$I$3497,9)</f>
        <v>Becoming Loyal</v>
      </c>
    </row>
    <row r="886" spans="1:20" s="22" customFormat="1" ht="15.75" customHeight="1" x14ac:dyDescent="0.25">
      <c r="A886" s="23">
        <v>885</v>
      </c>
      <c r="B886" s="24" t="s">
        <v>1914</v>
      </c>
      <c r="C886" s="24" t="s">
        <v>1915</v>
      </c>
      <c r="D886" s="24" t="s">
        <v>48</v>
      </c>
      <c r="E886" s="23">
        <v>20</v>
      </c>
      <c r="F886" s="25">
        <v>24422</v>
      </c>
      <c r="G886" s="23">
        <f t="shared" ca="1" si="64"/>
        <v>54.437844415588529</v>
      </c>
      <c r="H886" s="23" t="str">
        <f t="shared" ca="1" si="65"/>
        <v>51-60</v>
      </c>
      <c r="I886" s="24" t="s">
        <v>842</v>
      </c>
      <c r="J886" s="24" t="s">
        <v>50</v>
      </c>
      <c r="K886" s="24" t="s">
        <v>43</v>
      </c>
      <c r="L886" s="24" t="s">
        <v>44</v>
      </c>
      <c r="M886" s="24" t="s">
        <v>57</v>
      </c>
      <c r="N886" s="23">
        <v>18</v>
      </c>
      <c r="O886" s="22" t="str">
        <f>VLOOKUP(A886,[1]CustomerAddress!$A$1:$F$3997,2)</f>
        <v>5 Hauk Way</v>
      </c>
      <c r="P886" s="22">
        <f>VLOOKUP(A886,[1]CustomerAddress!$A$1:$F$3997,3)</f>
        <v>4870</v>
      </c>
      <c r="Q886" s="22" t="str">
        <f>VLOOKUP(A886,[1]CustomerAddress!$A$1:$F$3997,4)</f>
        <v>QLD</v>
      </c>
      <c r="R886" s="22" t="str">
        <f>VLOOKUP(A886,[1]CustomerAddress!$A$1:$F$3997,5)</f>
        <v>Australia</v>
      </c>
      <c r="S886" s="22">
        <f>VLOOKUP(A886,[1]CustomerAddress!$A$1:$F$3997,6)</f>
        <v>8</v>
      </c>
      <c r="T886" s="22" t="str">
        <f>VLOOKUP(A886,Labels!$A$5:$I$3497,9)</f>
        <v>Recent Customer</v>
      </c>
    </row>
    <row r="887" spans="1:20" s="22" customFormat="1" ht="15.75" customHeight="1" x14ac:dyDescent="0.25">
      <c r="A887" s="23">
        <v>886</v>
      </c>
      <c r="B887" s="24" t="s">
        <v>1916</v>
      </c>
      <c r="C887" s="24" t="s">
        <v>1917</v>
      </c>
      <c r="D887" s="24" t="s">
        <v>40</v>
      </c>
      <c r="E887" s="23">
        <v>53</v>
      </c>
      <c r="F887" s="25">
        <v>27348</v>
      </c>
      <c r="G887" s="23">
        <f t="shared" ca="1" si="64"/>
        <v>46.421406059741258</v>
      </c>
      <c r="H887" s="23" t="str">
        <f t="shared" ca="1" si="65"/>
        <v>41-50</v>
      </c>
      <c r="I887" s="24" t="s">
        <v>121</v>
      </c>
      <c r="J887" s="24" t="s">
        <v>42</v>
      </c>
      <c r="K887" s="24" t="s">
        <v>43</v>
      </c>
      <c r="L887" s="24" t="s">
        <v>44</v>
      </c>
      <c r="M887" s="24" t="s">
        <v>57</v>
      </c>
      <c r="N887" s="23">
        <v>11</v>
      </c>
      <c r="O887" s="22" t="str">
        <f>VLOOKUP(A887,[1]CustomerAddress!$A$1:$F$3997,2)</f>
        <v>923 Westerfield Junction</v>
      </c>
      <c r="P887" s="22">
        <f>VLOOKUP(A887,[1]CustomerAddress!$A$1:$F$3997,3)</f>
        <v>2065</v>
      </c>
      <c r="Q887" s="22" t="str">
        <f>VLOOKUP(A887,[1]CustomerAddress!$A$1:$F$3997,4)</f>
        <v>NSW</v>
      </c>
      <c r="R887" s="22" t="str">
        <f>VLOOKUP(A887,[1]CustomerAddress!$A$1:$F$3997,5)</f>
        <v>Australia</v>
      </c>
      <c r="S887" s="22">
        <f>VLOOKUP(A887,[1]CustomerAddress!$A$1:$F$3997,6)</f>
        <v>10</v>
      </c>
      <c r="T887" s="22" t="str">
        <f>VLOOKUP(A887,Labels!$A$5:$I$3497,9)</f>
        <v>Very Loyal</v>
      </c>
    </row>
    <row r="888" spans="1:20" s="22" customFormat="1" ht="15.75" customHeight="1" x14ac:dyDescent="0.25">
      <c r="A888" s="23">
        <v>887</v>
      </c>
      <c r="B888" s="24" t="s">
        <v>1918</v>
      </c>
      <c r="C888" s="24" t="s">
        <v>1919</v>
      </c>
      <c r="D888" s="24" t="s">
        <v>48</v>
      </c>
      <c r="E888" s="23">
        <v>55</v>
      </c>
      <c r="F888" s="25">
        <v>35751</v>
      </c>
      <c r="G888" s="23">
        <f t="shared" ca="1" si="64"/>
        <v>23.399488251204964</v>
      </c>
      <c r="H888" s="23" t="str">
        <f t="shared" ca="1" si="65"/>
        <v>21-30</v>
      </c>
      <c r="J888" s="24" t="s">
        <v>84</v>
      </c>
      <c r="K888" s="24" t="s">
        <v>66</v>
      </c>
      <c r="L888" s="24" t="s">
        <v>44</v>
      </c>
      <c r="M888" s="24" t="s">
        <v>57</v>
      </c>
      <c r="N888" s="23">
        <v>1</v>
      </c>
      <c r="O888" s="22" t="str">
        <f>VLOOKUP(A888,[1]CustomerAddress!$A$1:$F$3997,2)</f>
        <v>707 Spaight Place</v>
      </c>
      <c r="P888" s="22">
        <f>VLOOKUP(A888,[1]CustomerAddress!$A$1:$F$3997,3)</f>
        <v>2830</v>
      </c>
      <c r="Q888" s="22" t="str">
        <f>VLOOKUP(A888,[1]CustomerAddress!$A$1:$F$3997,4)</f>
        <v>NSW</v>
      </c>
      <c r="R888" s="22" t="str">
        <f>VLOOKUP(A888,[1]CustomerAddress!$A$1:$F$3997,5)</f>
        <v>Australia</v>
      </c>
      <c r="S888" s="22">
        <f>VLOOKUP(A888,[1]CustomerAddress!$A$1:$F$3997,6)</f>
        <v>4</v>
      </c>
      <c r="T888" s="22" t="str">
        <f>VLOOKUP(A888,Labels!$A$5:$I$3497,9)</f>
        <v>Recent Customer</v>
      </c>
    </row>
    <row r="889" spans="1:20" s="22" customFormat="1" ht="15.75" customHeight="1" x14ac:dyDescent="0.25">
      <c r="A889" s="23">
        <v>888</v>
      </c>
      <c r="B889" s="24" t="s">
        <v>1920</v>
      </c>
      <c r="C889" s="24" t="s">
        <v>1921</v>
      </c>
      <c r="D889" s="24" t="s">
        <v>40</v>
      </c>
      <c r="E889" s="23">
        <v>62</v>
      </c>
      <c r="F889" s="25">
        <v>23325</v>
      </c>
      <c r="G889" s="23">
        <f t="shared" ca="1" si="64"/>
        <v>57.44332386796043</v>
      </c>
      <c r="H889" s="23" t="str">
        <f t="shared" ca="1" si="65"/>
        <v>51-60</v>
      </c>
      <c r="I889" s="24" t="s">
        <v>1922</v>
      </c>
      <c r="J889" s="24" t="s">
        <v>84</v>
      </c>
      <c r="K889" s="24" t="s">
        <v>43</v>
      </c>
      <c r="L889" s="24" t="s">
        <v>44</v>
      </c>
      <c r="M889" s="24" t="s">
        <v>57</v>
      </c>
      <c r="N889" s="23">
        <v>10</v>
      </c>
      <c r="O889" s="22" t="str">
        <f>VLOOKUP(A889,[1]CustomerAddress!$A$1:$F$3997,2)</f>
        <v>89 Monument Place</v>
      </c>
      <c r="P889" s="22">
        <f>VLOOKUP(A889,[1]CustomerAddress!$A$1:$F$3997,3)</f>
        <v>4720</v>
      </c>
      <c r="Q889" s="22" t="str">
        <f>VLOOKUP(A889,[1]CustomerAddress!$A$1:$F$3997,4)</f>
        <v>QLD</v>
      </c>
      <c r="R889" s="22" t="str">
        <f>VLOOKUP(A889,[1]CustomerAddress!$A$1:$F$3997,5)</f>
        <v>Australia</v>
      </c>
      <c r="S889" s="22">
        <f>VLOOKUP(A889,[1]CustomerAddress!$A$1:$F$3997,6)</f>
        <v>1</v>
      </c>
      <c r="T889" s="22" t="str">
        <f>VLOOKUP(A889,Labels!$A$5:$I$3497,9)</f>
        <v>High Risk Customer</v>
      </c>
    </row>
    <row r="890" spans="1:20" s="22" customFormat="1" ht="15.75" customHeight="1" x14ac:dyDescent="0.25">
      <c r="A890" s="23">
        <v>889</v>
      </c>
      <c r="B890" s="24" t="s">
        <v>1923</v>
      </c>
      <c r="C890" s="24" t="s">
        <v>1924</v>
      </c>
      <c r="D890" s="24" t="s">
        <v>48</v>
      </c>
      <c r="E890" s="23">
        <v>46</v>
      </c>
      <c r="F890" s="25">
        <v>24522</v>
      </c>
      <c r="G890" s="23">
        <f t="shared" ca="1" si="64"/>
        <v>54.163871812848804</v>
      </c>
      <c r="H890" s="23" t="str">
        <f t="shared" ca="1" si="65"/>
        <v>51-60</v>
      </c>
      <c r="I890" s="24" t="s">
        <v>688</v>
      </c>
      <c r="J890" s="24" t="s">
        <v>65</v>
      </c>
      <c r="K890" s="24" t="s">
        <v>62</v>
      </c>
      <c r="L890" s="24" t="s">
        <v>44</v>
      </c>
      <c r="M890" s="24" t="s">
        <v>45</v>
      </c>
      <c r="N890" s="23">
        <v>10</v>
      </c>
      <c r="O890" s="22" t="str">
        <f>VLOOKUP(A890,[1]CustomerAddress!$A$1:$F$3997,2)</f>
        <v>583 Coleman Parkway</v>
      </c>
      <c r="P890" s="22">
        <f>VLOOKUP(A890,[1]CustomerAddress!$A$1:$F$3997,3)</f>
        <v>4213</v>
      </c>
      <c r="Q890" s="22" t="str">
        <f>VLOOKUP(A890,[1]CustomerAddress!$A$1:$F$3997,4)</f>
        <v>QLD</v>
      </c>
      <c r="R890" s="22" t="str">
        <f>VLOOKUP(A890,[1]CustomerAddress!$A$1:$F$3997,5)</f>
        <v>Australia</v>
      </c>
      <c r="S890" s="22">
        <f>VLOOKUP(A890,[1]CustomerAddress!$A$1:$F$3997,6)</f>
        <v>9</v>
      </c>
      <c r="T890" s="22" t="str">
        <f>VLOOKUP(A890,Labels!$A$5:$I$3497,9)</f>
        <v>Late Bloomer</v>
      </c>
    </row>
    <row r="891" spans="1:20" s="22" customFormat="1" ht="15.75" customHeight="1" x14ac:dyDescent="0.25">
      <c r="A891" s="23">
        <v>890</v>
      </c>
      <c r="B891" s="24" t="s">
        <v>1925</v>
      </c>
      <c r="C891" s="24" t="s">
        <v>1926</v>
      </c>
      <c r="D891" s="24" t="s">
        <v>40</v>
      </c>
      <c r="E891" s="23">
        <v>55</v>
      </c>
      <c r="F891" s="25">
        <v>27061</v>
      </c>
      <c r="G891" s="23">
        <f t="shared" ca="1" si="64"/>
        <v>47.20770742960427</v>
      </c>
      <c r="H891" s="23" t="str">
        <f t="shared" ca="1" si="65"/>
        <v>41-50</v>
      </c>
      <c r="I891" s="24" t="s">
        <v>683</v>
      </c>
      <c r="J891" s="24" t="s">
        <v>42</v>
      </c>
      <c r="K891" s="24" t="s">
        <v>43</v>
      </c>
      <c r="L891" s="24" t="s">
        <v>44</v>
      </c>
      <c r="M891" s="24" t="s">
        <v>45</v>
      </c>
      <c r="N891" s="23">
        <v>15</v>
      </c>
      <c r="O891" s="22" t="str">
        <f>VLOOKUP(A891,[1]CustomerAddress!$A$1:$F$3997,2)</f>
        <v>376 Buena Vista Street</v>
      </c>
      <c r="P891" s="22">
        <f>VLOOKUP(A891,[1]CustomerAddress!$A$1:$F$3997,3)</f>
        <v>2026</v>
      </c>
      <c r="Q891" s="22" t="str">
        <f>VLOOKUP(A891,[1]CustomerAddress!$A$1:$F$3997,4)</f>
        <v>NSW</v>
      </c>
      <c r="R891" s="22" t="str">
        <f>VLOOKUP(A891,[1]CustomerAddress!$A$1:$F$3997,5)</f>
        <v>Australia</v>
      </c>
      <c r="S891" s="22">
        <f>VLOOKUP(A891,[1]CustomerAddress!$A$1:$F$3997,6)</f>
        <v>11</v>
      </c>
      <c r="T891" s="22" t="str">
        <f>VLOOKUP(A891,Labels!$A$5:$I$3497,9)</f>
        <v>Lost Customer</v>
      </c>
    </row>
    <row r="892" spans="1:20" s="22" customFormat="1" ht="15.75" customHeight="1" x14ac:dyDescent="0.25">
      <c r="A892" s="23">
        <v>891</v>
      </c>
      <c r="B892" s="24" t="s">
        <v>55</v>
      </c>
      <c r="C892" s="24" t="s">
        <v>1927</v>
      </c>
      <c r="D892" s="24" t="s">
        <v>48</v>
      </c>
      <c r="E892" s="23">
        <v>21</v>
      </c>
      <c r="F892" s="25">
        <v>29804</v>
      </c>
      <c r="G892" s="23">
        <f t="shared" ca="1" si="64"/>
        <v>39.692638936136476</v>
      </c>
      <c r="H892" s="23" t="str">
        <f t="shared" ca="1" si="65"/>
        <v>31-40</v>
      </c>
      <c r="I892" s="24" t="s">
        <v>282</v>
      </c>
      <c r="J892" s="24" t="s">
        <v>42</v>
      </c>
      <c r="K892" s="24" t="s">
        <v>66</v>
      </c>
      <c r="L892" s="24" t="s">
        <v>44</v>
      </c>
      <c r="M892" s="24" t="s">
        <v>45</v>
      </c>
      <c r="N892" s="23">
        <v>9</v>
      </c>
      <c r="O892" s="22" t="str">
        <f>VLOOKUP(A892,[1]CustomerAddress!$A$1:$F$3997,2)</f>
        <v>91457 Anderson Avenue</v>
      </c>
      <c r="P892" s="22">
        <f>VLOOKUP(A892,[1]CustomerAddress!$A$1:$F$3997,3)</f>
        <v>3124</v>
      </c>
      <c r="Q892" s="22" t="str">
        <f>VLOOKUP(A892,[1]CustomerAddress!$A$1:$F$3997,4)</f>
        <v>VIC</v>
      </c>
      <c r="R892" s="22" t="str">
        <f>VLOOKUP(A892,[1]CustomerAddress!$A$1:$F$3997,5)</f>
        <v>Australia</v>
      </c>
      <c r="S892" s="22">
        <f>VLOOKUP(A892,[1]CustomerAddress!$A$1:$F$3997,6)</f>
        <v>12</v>
      </c>
      <c r="T892" s="22" t="str">
        <f>VLOOKUP(A892,Labels!$A$5:$I$3497,9)</f>
        <v>Becoming Loyal</v>
      </c>
    </row>
    <row r="893" spans="1:20" s="22" customFormat="1" ht="15.75" hidden="1" customHeight="1" x14ac:dyDescent="0.25">
      <c r="A893" s="23">
        <v>892</v>
      </c>
      <c r="B893" s="24" t="s">
        <v>1928</v>
      </c>
      <c r="C893" s="24" t="s">
        <v>1929</v>
      </c>
      <c r="D893" s="24" t="s">
        <v>147</v>
      </c>
      <c r="E893" s="23">
        <v>22</v>
      </c>
      <c r="F893" s="25"/>
      <c r="G893" s="23"/>
      <c r="H893" s="23"/>
      <c r="I893" s="24" t="s">
        <v>407</v>
      </c>
      <c r="J893" s="24" t="s">
        <v>56</v>
      </c>
      <c r="K893" s="24" t="s">
        <v>43</v>
      </c>
      <c r="L893" s="24" t="s">
        <v>44</v>
      </c>
      <c r="M893" s="24" t="s">
        <v>45</v>
      </c>
      <c r="N893" s="23"/>
    </row>
    <row r="894" spans="1:20" s="22" customFormat="1" ht="15.75" customHeight="1" x14ac:dyDescent="0.25">
      <c r="A894" s="23">
        <v>893</v>
      </c>
      <c r="B894" s="24" t="s">
        <v>1930</v>
      </c>
      <c r="C894" s="24" t="s">
        <v>1931</v>
      </c>
      <c r="D894" s="24" t="s">
        <v>48</v>
      </c>
      <c r="E894" s="23">
        <v>97</v>
      </c>
      <c r="F894" s="25">
        <v>30570</v>
      </c>
      <c r="G894" s="23">
        <f t="shared" ref="G894:G950" ca="1" si="66">(NOW()-F894)/365</f>
        <v>37.594008799467282</v>
      </c>
      <c r="H894" s="23" t="str">
        <f t="shared" ref="H894:H916" ca="1" si="67">IF(G894&lt;=10,"0-10",IF(AND(G894&gt;10,G894&lt;=20),"11-20",IF(AND(G894&gt;20,G894&lt;=30),"21-30",IF(AND(G894&gt;30,G894&lt;=40),"31-40",IF(AND(G894&gt;40,G894&lt;=50),"41-50",IF(AND(G894&gt;50,G894&lt;=60),"51-60",IF(AND(G894&gt;60,G894&lt;=70),"61-70",IF(AND(G894&gt;70,G894&lt;=80),"71-80",IF(AND(G894&gt;80,G894&lt;=90),"81-90",IF(G894&gt;90,"91-100"))))))))))</f>
        <v>31-40</v>
      </c>
      <c r="I894" s="24" t="s">
        <v>719</v>
      </c>
      <c r="J894" s="24" t="s">
        <v>56</v>
      </c>
      <c r="K894" s="24" t="s">
        <v>43</v>
      </c>
      <c r="L894" s="24" t="s">
        <v>44</v>
      </c>
      <c r="M894" s="24" t="s">
        <v>57</v>
      </c>
      <c r="N894" s="23">
        <v>16</v>
      </c>
      <c r="O894" s="22" t="str">
        <f>VLOOKUP(A894,[1]CustomerAddress!$A$1:$F$3997,2)</f>
        <v>1 5th Parkway</v>
      </c>
      <c r="P894" s="22">
        <f>VLOOKUP(A894,[1]CustomerAddress!$A$1:$F$3997,3)</f>
        <v>2148</v>
      </c>
      <c r="Q894" s="22" t="str">
        <f>VLOOKUP(A894,[1]CustomerAddress!$A$1:$F$3997,4)</f>
        <v>NSW</v>
      </c>
      <c r="R894" s="22" t="str">
        <f>VLOOKUP(A894,[1]CustomerAddress!$A$1:$F$3997,5)</f>
        <v>Australia</v>
      </c>
      <c r="S894" s="22">
        <f>VLOOKUP(A894,[1]CustomerAddress!$A$1:$F$3997,6)</f>
        <v>8</v>
      </c>
      <c r="T894" s="22" t="str">
        <f>VLOOKUP(A894,Labels!$A$5:$I$3497,9)</f>
        <v>Losing Customer</v>
      </c>
    </row>
    <row r="895" spans="1:20" s="22" customFormat="1" ht="15.75" customHeight="1" x14ac:dyDescent="0.25">
      <c r="A895" s="23">
        <v>894</v>
      </c>
      <c r="B895" s="24" t="s">
        <v>488</v>
      </c>
      <c r="C895" s="24" t="s">
        <v>1932</v>
      </c>
      <c r="D895" s="24" t="s">
        <v>40</v>
      </c>
      <c r="E895" s="23">
        <v>13</v>
      </c>
      <c r="F895" s="25">
        <v>25920</v>
      </c>
      <c r="G895" s="23">
        <f t="shared" ca="1" si="66"/>
        <v>50.333734826547428</v>
      </c>
      <c r="H895" s="23" t="str">
        <f t="shared" ca="1" si="67"/>
        <v>51-60</v>
      </c>
      <c r="I895" s="24" t="s">
        <v>574</v>
      </c>
      <c r="J895" s="24" t="s">
        <v>50</v>
      </c>
      <c r="K895" s="24" t="s">
        <v>66</v>
      </c>
      <c r="L895" s="24" t="s">
        <v>44</v>
      </c>
      <c r="M895" s="24" t="s">
        <v>45</v>
      </c>
      <c r="N895" s="23">
        <v>9</v>
      </c>
      <c r="O895" s="22" t="str">
        <f>VLOOKUP(A895,[1]CustomerAddress!$A$1:$F$3997,2)</f>
        <v>7 Meadow Ridge Center</v>
      </c>
      <c r="P895" s="22">
        <f>VLOOKUP(A895,[1]CustomerAddress!$A$1:$F$3997,3)</f>
        <v>2165</v>
      </c>
      <c r="Q895" s="22" t="str">
        <f>VLOOKUP(A895,[1]CustomerAddress!$A$1:$F$3997,4)</f>
        <v>NSW</v>
      </c>
      <c r="R895" s="22" t="str">
        <f>VLOOKUP(A895,[1]CustomerAddress!$A$1:$F$3997,5)</f>
        <v>Australia</v>
      </c>
      <c r="S895" s="22">
        <f>VLOOKUP(A895,[1]CustomerAddress!$A$1:$F$3997,6)</f>
        <v>9</v>
      </c>
      <c r="T895" s="22" t="str">
        <f>VLOOKUP(A895,Labels!$A$5:$I$3497,9)</f>
        <v>Losing Customer</v>
      </c>
    </row>
    <row r="896" spans="1:20" s="22" customFormat="1" ht="15.75" customHeight="1" x14ac:dyDescent="0.25">
      <c r="A896" s="23">
        <v>895</v>
      </c>
      <c r="B896" s="24" t="s">
        <v>1933</v>
      </c>
      <c r="C896" s="24" t="s">
        <v>1934</v>
      </c>
      <c r="D896" s="24" t="s">
        <v>40</v>
      </c>
      <c r="E896" s="23">
        <v>58</v>
      </c>
      <c r="F896" s="25">
        <v>24353</v>
      </c>
      <c r="G896" s="23">
        <f t="shared" ca="1" si="66"/>
        <v>54.626885511796047</v>
      </c>
      <c r="H896" s="23" t="str">
        <f t="shared" ca="1" si="67"/>
        <v>51-60</v>
      </c>
      <c r="J896" s="24" t="s">
        <v>61</v>
      </c>
      <c r="K896" s="24" t="s">
        <v>43</v>
      </c>
      <c r="L896" s="24" t="s">
        <v>44</v>
      </c>
      <c r="M896" s="24" t="s">
        <v>45</v>
      </c>
      <c r="N896" s="23">
        <v>12</v>
      </c>
      <c r="O896" s="22" t="str">
        <f>VLOOKUP(A896,[1]CustomerAddress!$A$1:$F$3997,2)</f>
        <v>41821 Sheridan Center</v>
      </c>
      <c r="P896" s="22">
        <f>VLOOKUP(A896,[1]CustomerAddress!$A$1:$F$3997,3)</f>
        <v>2756</v>
      </c>
      <c r="Q896" s="22" t="str">
        <f>VLOOKUP(A896,[1]CustomerAddress!$A$1:$F$3997,4)</f>
        <v>NSW</v>
      </c>
      <c r="R896" s="22" t="str">
        <f>VLOOKUP(A896,[1]CustomerAddress!$A$1:$F$3997,5)</f>
        <v>Australia</v>
      </c>
      <c r="S896" s="22">
        <f>VLOOKUP(A896,[1]CustomerAddress!$A$1:$F$3997,6)</f>
        <v>9</v>
      </c>
      <c r="T896" s="22" t="str">
        <f>VLOOKUP(A896,Labels!$A$5:$I$3497,9)</f>
        <v>High Risk Customer</v>
      </c>
    </row>
    <row r="897" spans="1:20" s="22" customFormat="1" ht="15.75" customHeight="1" x14ac:dyDescent="0.25">
      <c r="A897" s="23">
        <v>896</v>
      </c>
      <c r="B897" s="24" t="s">
        <v>1399</v>
      </c>
      <c r="C897" s="24" t="s">
        <v>1935</v>
      </c>
      <c r="D897" s="24" t="s">
        <v>40</v>
      </c>
      <c r="E897" s="23">
        <v>25</v>
      </c>
      <c r="F897" s="25">
        <v>28651</v>
      </c>
      <c r="G897" s="23">
        <f t="shared" ca="1" si="66"/>
        <v>42.851543045725514</v>
      </c>
      <c r="H897" s="23" t="str">
        <f t="shared" ca="1" si="67"/>
        <v>41-50</v>
      </c>
      <c r="I897" s="24" t="s">
        <v>209</v>
      </c>
      <c r="J897" s="24" t="s">
        <v>61</v>
      </c>
      <c r="K897" s="24" t="s">
        <v>43</v>
      </c>
      <c r="L897" s="24" t="s">
        <v>44</v>
      </c>
      <c r="M897" s="24" t="s">
        <v>57</v>
      </c>
      <c r="N897" s="23">
        <v>15</v>
      </c>
      <c r="O897" s="22" t="str">
        <f>VLOOKUP(A897,[1]CustomerAddress!$A$1:$F$3997,2)</f>
        <v>7 Reindahl Center</v>
      </c>
      <c r="P897" s="22">
        <f>VLOOKUP(A897,[1]CustomerAddress!$A$1:$F$3997,3)</f>
        <v>2767</v>
      </c>
      <c r="Q897" s="22" t="str">
        <f>VLOOKUP(A897,[1]CustomerAddress!$A$1:$F$3997,4)</f>
        <v>NSW</v>
      </c>
      <c r="R897" s="22" t="str">
        <f>VLOOKUP(A897,[1]CustomerAddress!$A$1:$F$3997,5)</f>
        <v>Australia</v>
      </c>
      <c r="S897" s="22">
        <f>VLOOKUP(A897,[1]CustomerAddress!$A$1:$F$3997,6)</f>
        <v>8</v>
      </c>
      <c r="T897" s="22" t="str">
        <f>VLOOKUP(A897,Labels!$A$5:$I$3497,9)</f>
        <v>Late Bloomer</v>
      </c>
    </row>
    <row r="898" spans="1:20" s="22" customFormat="1" ht="15.75" customHeight="1" x14ac:dyDescent="0.25">
      <c r="A898" s="23">
        <v>897</v>
      </c>
      <c r="B898" s="24" t="s">
        <v>331</v>
      </c>
      <c r="C898" s="24" t="s">
        <v>1936</v>
      </c>
      <c r="D898" s="24" t="s">
        <v>40</v>
      </c>
      <c r="E898" s="23">
        <v>25</v>
      </c>
      <c r="F898" s="25">
        <v>25214</v>
      </c>
      <c r="G898" s="23">
        <f t="shared" ca="1" si="66"/>
        <v>52.267981402207006</v>
      </c>
      <c r="H898" s="23" t="str">
        <f t="shared" ca="1" si="67"/>
        <v>51-60</v>
      </c>
      <c r="I898" s="24" t="s">
        <v>90</v>
      </c>
      <c r="J898" s="24" t="s">
        <v>84</v>
      </c>
      <c r="K898" s="24" t="s">
        <v>43</v>
      </c>
      <c r="L898" s="24" t="s">
        <v>44</v>
      </c>
      <c r="M898" s="24" t="s">
        <v>57</v>
      </c>
      <c r="N898" s="23">
        <v>11</v>
      </c>
      <c r="O898" s="22" t="str">
        <f>VLOOKUP(A898,[1]CustomerAddress!$A$1:$F$3997,2)</f>
        <v>6382 Bayside Street</v>
      </c>
      <c r="P898" s="22">
        <f>VLOOKUP(A898,[1]CustomerAddress!$A$1:$F$3997,3)</f>
        <v>2153</v>
      </c>
      <c r="Q898" s="22" t="str">
        <f>VLOOKUP(A898,[1]CustomerAddress!$A$1:$F$3997,4)</f>
        <v>NSW</v>
      </c>
      <c r="R898" s="22" t="str">
        <f>VLOOKUP(A898,[1]CustomerAddress!$A$1:$F$3997,5)</f>
        <v>Australia</v>
      </c>
      <c r="S898" s="22">
        <f>VLOOKUP(A898,[1]CustomerAddress!$A$1:$F$3997,6)</f>
        <v>10</v>
      </c>
      <c r="T898" s="22" t="str">
        <f>VLOOKUP(A898,Labels!$A$5:$I$3497,9)</f>
        <v>Almost Lost Customer</v>
      </c>
    </row>
    <row r="899" spans="1:20" s="22" customFormat="1" ht="15.75" customHeight="1" x14ac:dyDescent="0.25">
      <c r="A899" s="23">
        <v>898</v>
      </c>
      <c r="B899" s="24" t="s">
        <v>1937</v>
      </c>
      <c r="C899" s="24" t="s">
        <v>1938</v>
      </c>
      <c r="D899" s="24" t="s">
        <v>40</v>
      </c>
      <c r="E899" s="23">
        <v>53</v>
      </c>
      <c r="F899" s="25">
        <v>28365</v>
      </c>
      <c r="G899" s="23">
        <f t="shared" ca="1" si="66"/>
        <v>43.635104689561132</v>
      </c>
      <c r="H899" s="23" t="str">
        <f t="shared" ca="1" si="67"/>
        <v>41-50</v>
      </c>
      <c r="I899" s="24" t="s">
        <v>317</v>
      </c>
      <c r="J899" s="24" t="s">
        <v>50</v>
      </c>
      <c r="K899" s="24" t="s">
        <v>62</v>
      </c>
      <c r="L899" s="24" t="s">
        <v>44</v>
      </c>
      <c r="M899" s="24" t="s">
        <v>57</v>
      </c>
      <c r="N899" s="23">
        <v>16</v>
      </c>
      <c r="O899" s="22" t="str">
        <f>VLOOKUP(A899,[1]CustomerAddress!$A$1:$F$3997,2)</f>
        <v>850 Manitowish Avenue</v>
      </c>
      <c r="P899" s="22">
        <f>VLOOKUP(A899,[1]CustomerAddress!$A$1:$F$3997,3)</f>
        <v>2148</v>
      </c>
      <c r="Q899" s="22" t="str">
        <f>VLOOKUP(A899,[1]CustomerAddress!$A$1:$F$3997,4)</f>
        <v>NSW</v>
      </c>
      <c r="R899" s="22" t="str">
        <f>VLOOKUP(A899,[1]CustomerAddress!$A$1:$F$3997,5)</f>
        <v>Australia</v>
      </c>
      <c r="S899" s="22">
        <f>VLOOKUP(A899,[1]CustomerAddress!$A$1:$F$3997,6)</f>
        <v>8</v>
      </c>
      <c r="T899" s="22" t="str">
        <f>VLOOKUP(A899,Labels!$A$5:$I$3497,9)</f>
        <v>Lost Customer</v>
      </c>
    </row>
    <row r="900" spans="1:20" s="22" customFormat="1" ht="15.75" customHeight="1" x14ac:dyDescent="0.25">
      <c r="A900" s="23">
        <v>899</v>
      </c>
      <c r="B900" s="24" t="s">
        <v>1939</v>
      </c>
      <c r="C900" s="24" t="s">
        <v>1940</v>
      </c>
      <c r="D900" s="24" t="s">
        <v>40</v>
      </c>
      <c r="E900" s="23">
        <v>42</v>
      </c>
      <c r="F900" s="25">
        <v>23228</v>
      </c>
      <c r="G900" s="23">
        <f t="shared" ca="1" si="66"/>
        <v>57.70907729261797</v>
      </c>
      <c r="H900" s="23" t="str">
        <f t="shared" ca="1" si="67"/>
        <v>51-60</v>
      </c>
      <c r="I900" s="24" t="s">
        <v>74</v>
      </c>
      <c r="J900" s="24" t="s">
        <v>42</v>
      </c>
      <c r="K900" s="24" t="s">
        <v>62</v>
      </c>
      <c r="L900" s="24" t="s">
        <v>44</v>
      </c>
      <c r="M900" s="24" t="s">
        <v>45</v>
      </c>
      <c r="N900" s="23">
        <v>12</v>
      </c>
      <c r="O900" s="22" t="str">
        <f>VLOOKUP(A900,[1]CustomerAddress!$A$1:$F$3997,2)</f>
        <v>88 Comanche Point</v>
      </c>
      <c r="P900" s="22">
        <f>VLOOKUP(A900,[1]CustomerAddress!$A$1:$F$3997,3)</f>
        <v>2486</v>
      </c>
      <c r="Q900" s="22" t="str">
        <f>VLOOKUP(A900,[1]CustomerAddress!$A$1:$F$3997,4)</f>
        <v>NSW</v>
      </c>
      <c r="R900" s="22" t="str">
        <f>VLOOKUP(A900,[1]CustomerAddress!$A$1:$F$3997,5)</f>
        <v>Australia</v>
      </c>
      <c r="S900" s="22">
        <f>VLOOKUP(A900,[1]CustomerAddress!$A$1:$F$3997,6)</f>
        <v>7</v>
      </c>
      <c r="T900" s="22" t="str">
        <f>VLOOKUP(A900,Labels!$A$5:$I$3497,9)</f>
        <v>High Risk Customer</v>
      </c>
    </row>
    <row r="901" spans="1:20" s="22" customFormat="1" ht="15.75" customHeight="1" x14ac:dyDescent="0.25">
      <c r="A901" s="23">
        <v>900</v>
      </c>
      <c r="B901" s="24" t="s">
        <v>1941</v>
      </c>
      <c r="C901" s="24" t="s">
        <v>1942</v>
      </c>
      <c r="D901" s="24" t="s">
        <v>48</v>
      </c>
      <c r="E901" s="23">
        <v>48</v>
      </c>
      <c r="F901" s="25">
        <v>33092</v>
      </c>
      <c r="G901" s="23">
        <f t="shared" ca="1" si="66"/>
        <v>30.684419758054279</v>
      </c>
      <c r="H901" s="23" t="str">
        <f t="shared" ca="1" si="67"/>
        <v>31-40</v>
      </c>
      <c r="I901" s="24" t="s">
        <v>362</v>
      </c>
      <c r="J901" s="24" t="s">
        <v>84</v>
      </c>
      <c r="K901" s="24" t="s">
        <v>43</v>
      </c>
      <c r="L901" s="24" t="s">
        <v>44</v>
      </c>
      <c r="M901" s="24" t="s">
        <v>45</v>
      </c>
      <c r="N901" s="23">
        <v>5</v>
      </c>
      <c r="O901" s="22" t="str">
        <f>VLOOKUP(A901,[1]CustomerAddress!$A$1:$F$3997,2)</f>
        <v>13845 Hayes Center</v>
      </c>
      <c r="P901" s="22">
        <f>VLOOKUP(A901,[1]CustomerAddress!$A$1:$F$3997,3)</f>
        <v>3228</v>
      </c>
      <c r="Q901" s="22" t="str">
        <f>VLOOKUP(A901,[1]CustomerAddress!$A$1:$F$3997,4)</f>
        <v>VIC</v>
      </c>
      <c r="R901" s="22" t="str">
        <f>VLOOKUP(A901,[1]CustomerAddress!$A$1:$F$3997,5)</f>
        <v>Australia</v>
      </c>
      <c r="S901" s="22">
        <f>VLOOKUP(A901,[1]CustomerAddress!$A$1:$F$3997,6)</f>
        <v>8</v>
      </c>
      <c r="T901" s="22" t="str">
        <f>VLOOKUP(A901,Labels!$A$5:$I$3497,9)</f>
        <v>Recent Customer</v>
      </c>
    </row>
    <row r="902" spans="1:20" s="22" customFormat="1" ht="15.75" customHeight="1" x14ac:dyDescent="0.25">
      <c r="A902" s="23">
        <v>901</v>
      </c>
      <c r="B902" s="24" t="s">
        <v>1943</v>
      </c>
      <c r="C902" s="24" t="s">
        <v>1944</v>
      </c>
      <c r="D902" s="24" t="s">
        <v>40</v>
      </c>
      <c r="E902" s="23">
        <v>13</v>
      </c>
      <c r="F902" s="25">
        <v>27511</v>
      </c>
      <c r="G902" s="23">
        <f t="shared" ca="1" si="66"/>
        <v>45.974830717275502</v>
      </c>
      <c r="H902" s="23" t="str">
        <f t="shared" ca="1" si="67"/>
        <v>41-50</v>
      </c>
      <c r="J902" s="24" t="s">
        <v>65</v>
      </c>
      <c r="K902" s="24" t="s">
        <v>43</v>
      </c>
      <c r="L902" s="24" t="s">
        <v>44</v>
      </c>
      <c r="M902" s="24" t="s">
        <v>45</v>
      </c>
      <c r="N902" s="23">
        <v>16</v>
      </c>
      <c r="O902" s="22" t="str">
        <f>VLOOKUP(A902,[1]CustomerAddress!$A$1:$F$3997,2)</f>
        <v>88022 South Road</v>
      </c>
      <c r="P902" s="22">
        <f>VLOOKUP(A902,[1]CustomerAddress!$A$1:$F$3997,3)</f>
        <v>4511</v>
      </c>
      <c r="Q902" s="22" t="str">
        <f>VLOOKUP(A902,[1]CustomerAddress!$A$1:$F$3997,4)</f>
        <v>QLD</v>
      </c>
      <c r="R902" s="22" t="str">
        <f>VLOOKUP(A902,[1]CustomerAddress!$A$1:$F$3997,5)</f>
        <v>Australia</v>
      </c>
      <c r="S902" s="22">
        <f>VLOOKUP(A902,[1]CustomerAddress!$A$1:$F$3997,6)</f>
        <v>5</v>
      </c>
      <c r="T902" s="22" t="str">
        <f>VLOOKUP(A902,Labels!$A$5:$I$3497,9)</f>
        <v>High Risk Customer</v>
      </c>
    </row>
    <row r="903" spans="1:20" s="22" customFormat="1" ht="15.75" customHeight="1" x14ac:dyDescent="0.25">
      <c r="A903" s="23">
        <v>902</v>
      </c>
      <c r="B903" s="24" t="s">
        <v>1945</v>
      </c>
      <c r="C903" s="24" t="s">
        <v>1946</v>
      </c>
      <c r="D903" s="24" t="s">
        <v>40</v>
      </c>
      <c r="E903" s="23">
        <v>37</v>
      </c>
      <c r="F903" s="25">
        <v>32715</v>
      </c>
      <c r="G903" s="23">
        <f t="shared" ca="1" si="66"/>
        <v>31.717296470383047</v>
      </c>
      <c r="H903" s="23" t="str">
        <f t="shared" ca="1" si="67"/>
        <v>31-40</v>
      </c>
      <c r="I903" s="24" t="s">
        <v>347</v>
      </c>
      <c r="J903" s="24" t="s">
        <v>65</v>
      </c>
      <c r="K903" s="24" t="s">
        <v>43</v>
      </c>
      <c r="L903" s="24" t="s">
        <v>44</v>
      </c>
      <c r="M903" s="24" t="s">
        <v>57</v>
      </c>
      <c r="N903" s="23">
        <v>18</v>
      </c>
      <c r="O903" s="22" t="str">
        <f>VLOOKUP(A903,[1]CustomerAddress!$A$1:$F$3997,2)</f>
        <v>9 Northridge Lane</v>
      </c>
      <c r="P903" s="22">
        <f>VLOOKUP(A903,[1]CustomerAddress!$A$1:$F$3997,3)</f>
        <v>2340</v>
      </c>
      <c r="Q903" s="22" t="str">
        <f>VLOOKUP(A903,[1]CustomerAddress!$A$1:$F$3997,4)</f>
        <v>NSW</v>
      </c>
      <c r="R903" s="22" t="str">
        <f>VLOOKUP(A903,[1]CustomerAddress!$A$1:$F$3997,5)</f>
        <v>Australia</v>
      </c>
      <c r="S903" s="22">
        <f>VLOOKUP(A903,[1]CustomerAddress!$A$1:$F$3997,6)</f>
        <v>3</v>
      </c>
      <c r="T903" s="22" t="str">
        <f>VLOOKUP(A903,Labels!$A$5:$I$3497,9)</f>
        <v>Platinum Customer</v>
      </c>
    </row>
    <row r="904" spans="1:20" s="22" customFormat="1" ht="15.75" customHeight="1" x14ac:dyDescent="0.25">
      <c r="A904" s="23">
        <v>903</v>
      </c>
      <c r="B904" s="24" t="s">
        <v>1947</v>
      </c>
      <c r="C904" s="24" t="s">
        <v>1948</v>
      </c>
      <c r="D904" s="24" t="s">
        <v>48</v>
      </c>
      <c r="E904" s="23">
        <v>46</v>
      </c>
      <c r="F904" s="25">
        <v>22465</v>
      </c>
      <c r="G904" s="23">
        <f t="shared" ca="1" si="66"/>
        <v>59.799488251522078</v>
      </c>
      <c r="H904" s="23" t="str">
        <f t="shared" ca="1" si="67"/>
        <v>51-60</v>
      </c>
      <c r="J904" s="24" t="s">
        <v>50</v>
      </c>
      <c r="K904" s="24" t="s">
        <v>43</v>
      </c>
      <c r="L904" s="24" t="s">
        <v>44</v>
      </c>
      <c r="M904" s="24" t="s">
        <v>57</v>
      </c>
      <c r="N904" s="23">
        <v>14</v>
      </c>
      <c r="O904" s="22" t="str">
        <f>VLOOKUP(A904,[1]CustomerAddress!$A$1:$F$3997,2)</f>
        <v>95530 Hallows Circle</v>
      </c>
      <c r="P904" s="22">
        <f>VLOOKUP(A904,[1]CustomerAddress!$A$1:$F$3997,3)</f>
        <v>4110</v>
      </c>
      <c r="Q904" s="22" t="str">
        <f>VLOOKUP(A904,[1]CustomerAddress!$A$1:$F$3997,4)</f>
        <v>QLD</v>
      </c>
      <c r="R904" s="22" t="str">
        <f>VLOOKUP(A904,[1]CustomerAddress!$A$1:$F$3997,5)</f>
        <v>Australia</v>
      </c>
      <c r="S904" s="22">
        <f>VLOOKUP(A904,[1]CustomerAddress!$A$1:$F$3997,6)</f>
        <v>5</v>
      </c>
      <c r="T904" s="22" t="str">
        <f>VLOOKUP(A904,Labels!$A$5:$I$3497,9)</f>
        <v>Very Loyal</v>
      </c>
    </row>
    <row r="905" spans="1:20" s="22" customFormat="1" ht="15.75" customHeight="1" x14ac:dyDescent="0.25">
      <c r="A905" s="23">
        <v>904</v>
      </c>
      <c r="B905" s="24" t="s">
        <v>1949</v>
      </c>
      <c r="C905" s="24" t="s">
        <v>1950</v>
      </c>
      <c r="D905" s="24" t="s">
        <v>40</v>
      </c>
      <c r="E905" s="23">
        <v>51</v>
      </c>
      <c r="F905" s="25">
        <v>27155</v>
      </c>
      <c r="G905" s="23">
        <f t="shared" ca="1" si="66"/>
        <v>46.950173182711815</v>
      </c>
      <c r="H905" s="23" t="str">
        <f t="shared" ca="1" si="67"/>
        <v>41-50</v>
      </c>
      <c r="I905" s="24" t="s">
        <v>753</v>
      </c>
      <c r="J905" s="24" t="s">
        <v>61</v>
      </c>
      <c r="K905" s="24" t="s">
        <v>66</v>
      </c>
      <c r="L905" s="24" t="s">
        <v>44</v>
      </c>
      <c r="M905" s="24" t="s">
        <v>45</v>
      </c>
      <c r="N905" s="23">
        <v>11</v>
      </c>
      <c r="O905" s="22" t="str">
        <f>VLOOKUP(A905,[1]CustomerAddress!$A$1:$F$3997,2)</f>
        <v>97 Karstens Place</v>
      </c>
      <c r="P905" s="22">
        <f>VLOOKUP(A905,[1]CustomerAddress!$A$1:$F$3997,3)</f>
        <v>4226</v>
      </c>
      <c r="Q905" s="22" t="str">
        <f>VLOOKUP(A905,[1]CustomerAddress!$A$1:$F$3997,4)</f>
        <v>QLD</v>
      </c>
      <c r="R905" s="22" t="str">
        <f>VLOOKUP(A905,[1]CustomerAddress!$A$1:$F$3997,5)</f>
        <v>Australia</v>
      </c>
      <c r="S905" s="22">
        <f>VLOOKUP(A905,[1]CustomerAddress!$A$1:$F$3997,6)</f>
        <v>7</v>
      </c>
      <c r="T905" s="22" t="str">
        <f>VLOOKUP(A905,Labels!$A$5:$I$3497,9)</f>
        <v>Late Bloomer</v>
      </c>
    </row>
    <row r="906" spans="1:20" s="22" customFormat="1" ht="15.75" customHeight="1" x14ac:dyDescent="0.25">
      <c r="A906" s="23">
        <v>905</v>
      </c>
      <c r="B906" s="24" t="s">
        <v>1951</v>
      </c>
      <c r="C906" s="24" t="s">
        <v>1952</v>
      </c>
      <c r="D906" s="24" t="s">
        <v>40</v>
      </c>
      <c r="E906" s="23">
        <v>41</v>
      </c>
      <c r="F906" s="25">
        <v>28532</v>
      </c>
      <c r="G906" s="23">
        <f t="shared" ca="1" si="66"/>
        <v>43.177570443302898</v>
      </c>
      <c r="H906" s="23" t="str">
        <f t="shared" ca="1" si="67"/>
        <v>41-50</v>
      </c>
      <c r="I906" s="24" t="s">
        <v>522</v>
      </c>
      <c r="J906" s="24" t="s">
        <v>84</v>
      </c>
      <c r="K906" s="24" t="s">
        <v>62</v>
      </c>
      <c r="L906" s="24" t="s">
        <v>44</v>
      </c>
      <c r="M906" s="24" t="s">
        <v>57</v>
      </c>
      <c r="N906" s="23">
        <v>12</v>
      </c>
      <c r="O906" s="22" t="str">
        <f>VLOOKUP(A906,[1]CustomerAddress!$A$1:$F$3997,2)</f>
        <v>237 Summit Pass</v>
      </c>
      <c r="P906" s="22">
        <f>VLOOKUP(A906,[1]CustomerAddress!$A$1:$F$3997,3)</f>
        <v>4506</v>
      </c>
      <c r="Q906" s="22" t="str">
        <f>VLOOKUP(A906,[1]CustomerAddress!$A$1:$F$3997,4)</f>
        <v>QLD</v>
      </c>
      <c r="R906" s="22" t="str">
        <f>VLOOKUP(A906,[1]CustomerAddress!$A$1:$F$3997,5)</f>
        <v>Australia</v>
      </c>
      <c r="S906" s="22">
        <f>VLOOKUP(A906,[1]CustomerAddress!$A$1:$F$3997,6)</f>
        <v>3</v>
      </c>
      <c r="T906" s="22" t="str">
        <f>VLOOKUP(A906,Labels!$A$5:$I$3497,9)</f>
        <v>Almost Lost Customer</v>
      </c>
    </row>
    <row r="907" spans="1:20" s="22" customFormat="1" ht="15.75" customHeight="1" x14ac:dyDescent="0.25">
      <c r="A907" s="23">
        <v>906</v>
      </c>
      <c r="B907" s="24" t="s">
        <v>1953</v>
      </c>
      <c r="C907" s="24" t="s">
        <v>1954</v>
      </c>
      <c r="D907" s="24" t="s">
        <v>48</v>
      </c>
      <c r="E907" s="23">
        <v>73</v>
      </c>
      <c r="F907" s="25">
        <v>36159</v>
      </c>
      <c r="G907" s="23">
        <f t="shared" ca="1" si="66"/>
        <v>22.281680032026884</v>
      </c>
      <c r="H907" s="23" t="str">
        <f t="shared" ca="1" si="67"/>
        <v>21-30</v>
      </c>
      <c r="I907" s="24" t="s">
        <v>728</v>
      </c>
      <c r="J907" s="24" t="s">
        <v>50</v>
      </c>
      <c r="K907" s="24" t="s">
        <v>66</v>
      </c>
      <c r="L907" s="24" t="s">
        <v>44</v>
      </c>
      <c r="M907" s="24" t="s">
        <v>45</v>
      </c>
      <c r="N907" s="23">
        <v>3</v>
      </c>
      <c r="O907" s="22" t="str">
        <f>VLOOKUP(A907,[1]CustomerAddress!$A$1:$F$3997,2)</f>
        <v>1 Cottonwood Street</v>
      </c>
      <c r="P907" s="22">
        <f>VLOOKUP(A907,[1]CustomerAddress!$A$1:$F$3997,3)</f>
        <v>3150</v>
      </c>
      <c r="Q907" s="22" t="str">
        <f>VLOOKUP(A907,[1]CustomerAddress!$A$1:$F$3997,4)</f>
        <v>VIC</v>
      </c>
      <c r="R907" s="22" t="str">
        <f>VLOOKUP(A907,[1]CustomerAddress!$A$1:$F$3997,5)</f>
        <v>Australia</v>
      </c>
      <c r="S907" s="22">
        <f>VLOOKUP(A907,[1]CustomerAddress!$A$1:$F$3997,6)</f>
        <v>9</v>
      </c>
      <c r="T907" s="22" t="str">
        <f>VLOOKUP(A907,Labels!$A$5:$I$3497,9)</f>
        <v>Platinum Customer</v>
      </c>
    </row>
    <row r="908" spans="1:20" s="22" customFormat="1" ht="15.75" customHeight="1" x14ac:dyDescent="0.25">
      <c r="A908" s="23">
        <v>907</v>
      </c>
      <c r="B908" s="24" t="s">
        <v>1955</v>
      </c>
      <c r="C908" s="24" t="s">
        <v>1956</v>
      </c>
      <c r="D908" s="24" t="s">
        <v>48</v>
      </c>
      <c r="E908" s="23">
        <v>51</v>
      </c>
      <c r="F908" s="25">
        <v>28849</v>
      </c>
      <c r="G908" s="23">
        <f t="shared" ca="1" si="66"/>
        <v>42.309077292617971</v>
      </c>
      <c r="H908" s="23" t="str">
        <f t="shared" ca="1" si="67"/>
        <v>41-50</v>
      </c>
      <c r="I908" s="24" t="s">
        <v>99</v>
      </c>
      <c r="J908" s="24" t="s">
        <v>54</v>
      </c>
      <c r="K908" s="24" t="s">
        <v>66</v>
      </c>
      <c r="L908" s="24" t="s">
        <v>44</v>
      </c>
      <c r="M908" s="24" t="s">
        <v>45</v>
      </c>
      <c r="N908" s="23">
        <v>17</v>
      </c>
      <c r="O908" s="22" t="str">
        <f>VLOOKUP(A908,[1]CustomerAddress!$A$1:$F$3997,2)</f>
        <v>8642 Forest Run Avenue</v>
      </c>
      <c r="P908" s="22">
        <f>VLOOKUP(A908,[1]CustomerAddress!$A$1:$F$3997,3)</f>
        <v>2026</v>
      </c>
      <c r="Q908" s="22" t="str">
        <f>VLOOKUP(A908,[1]CustomerAddress!$A$1:$F$3997,4)</f>
        <v>NSW</v>
      </c>
      <c r="R908" s="22" t="str">
        <f>VLOOKUP(A908,[1]CustomerAddress!$A$1:$F$3997,5)</f>
        <v>Australia</v>
      </c>
      <c r="S908" s="22">
        <f>VLOOKUP(A908,[1]CustomerAddress!$A$1:$F$3997,6)</f>
        <v>9</v>
      </c>
      <c r="T908" s="22" t="str">
        <f>VLOOKUP(A908,Labels!$A$5:$I$3497,9)</f>
        <v>Potential Customer</v>
      </c>
    </row>
    <row r="909" spans="1:20" s="22" customFormat="1" ht="15.75" customHeight="1" x14ac:dyDescent="0.25">
      <c r="A909" s="23">
        <v>908</v>
      </c>
      <c r="B909" s="24" t="s">
        <v>1957</v>
      </c>
      <c r="C909" s="24" t="s">
        <v>1793</v>
      </c>
      <c r="D909" s="24" t="s">
        <v>40</v>
      </c>
      <c r="E909" s="23">
        <v>86</v>
      </c>
      <c r="F909" s="25">
        <v>29461</v>
      </c>
      <c r="G909" s="23">
        <f t="shared" ca="1" si="66"/>
        <v>40.632364963533732</v>
      </c>
      <c r="H909" s="23" t="str">
        <f t="shared" ca="1" si="67"/>
        <v>41-50</v>
      </c>
      <c r="J909" s="24" t="s">
        <v>50</v>
      </c>
      <c r="K909" s="24" t="s">
        <v>62</v>
      </c>
      <c r="L909" s="24" t="s">
        <v>44</v>
      </c>
      <c r="M909" s="24" t="s">
        <v>45</v>
      </c>
      <c r="N909" s="23">
        <v>17</v>
      </c>
      <c r="O909" s="22" t="str">
        <f>VLOOKUP(A909,[1]CustomerAddress!$A$1:$F$3997,2)</f>
        <v>352 Bonner Crossing</v>
      </c>
      <c r="P909" s="22">
        <f>VLOOKUP(A909,[1]CustomerAddress!$A$1:$F$3997,3)</f>
        <v>3084</v>
      </c>
      <c r="Q909" s="22" t="str">
        <f>VLOOKUP(A909,[1]CustomerAddress!$A$1:$F$3997,4)</f>
        <v>VIC</v>
      </c>
      <c r="R909" s="22" t="str">
        <f>VLOOKUP(A909,[1]CustomerAddress!$A$1:$F$3997,5)</f>
        <v>Australia</v>
      </c>
      <c r="S909" s="22">
        <f>VLOOKUP(A909,[1]CustomerAddress!$A$1:$F$3997,6)</f>
        <v>8</v>
      </c>
      <c r="T909" s="22" t="str">
        <f>VLOOKUP(A909,Labels!$A$5:$I$3497,9)</f>
        <v>Very Loyal</v>
      </c>
    </row>
    <row r="910" spans="1:20" s="22" customFormat="1" ht="15.75" customHeight="1" x14ac:dyDescent="0.25">
      <c r="A910" s="23">
        <v>909</v>
      </c>
      <c r="B910" s="24" t="s">
        <v>1958</v>
      </c>
      <c r="C910" s="24" t="s">
        <v>1959</v>
      </c>
      <c r="D910" s="24" t="s">
        <v>40</v>
      </c>
      <c r="E910" s="23">
        <v>77</v>
      </c>
      <c r="F910" s="25">
        <v>21919</v>
      </c>
      <c r="G910" s="23">
        <f t="shared" ca="1" si="66"/>
        <v>61.295378662480978</v>
      </c>
      <c r="H910" s="23" t="str">
        <f t="shared" ca="1" si="67"/>
        <v>61-70</v>
      </c>
      <c r="I910" s="24" t="s">
        <v>412</v>
      </c>
      <c r="J910" s="24" t="s">
        <v>61</v>
      </c>
      <c r="K910" s="24" t="s">
        <v>66</v>
      </c>
      <c r="L910" s="24" t="s">
        <v>44</v>
      </c>
      <c r="M910" s="24" t="s">
        <v>45</v>
      </c>
      <c r="N910" s="23">
        <v>8</v>
      </c>
      <c r="O910" s="22" t="str">
        <f>VLOOKUP(A910,[1]CustomerAddress!$A$1:$F$3997,2)</f>
        <v>52726 High Crossing Junction</v>
      </c>
      <c r="P910" s="22">
        <f>VLOOKUP(A910,[1]CustomerAddress!$A$1:$F$3997,3)</f>
        <v>3802</v>
      </c>
      <c r="Q910" s="22" t="str">
        <f>VLOOKUP(A910,[1]CustomerAddress!$A$1:$F$3997,4)</f>
        <v>VIC</v>
      </c>
      <c r="R910" s="22" t="str">
        <f>VLOOKUP(A910,[1]CustomerAddress!$A$1:$F$3997,5)</f>
        <v>Australia</v>
      </c>
      <c r="S910" s="22">
        <f>VLOOKUP(A910,[1]CustomerAddress!$A$1:$F$3997,6)</f>
        <v>7</v>
      </c>
      <c r="T910" s="22" t="str">
        <f>VLOOKUP(A910,Labels!$A$5:$I$3497,9)</f>
        <v>Almost Lost Customer</v>
      </c>
    </row>
    <row r="911" spans="1:20" s="22" customFormat="1" ht="15.75" customHeight="1" x14ac:dyDescent="0.25">
      <c r="A911" s="23">
        <v>910</v>
      </c>
      <c r="B911" s="24" t="s">
        <v>1960</v>
      </c>
      <c r="C911" s="24" t="s">
        <v>1961</v>
      </c>
      <c r="D911" s="24" t="s">
        <v>48</v>
      </c>
      <c r="E911" s="23">
        <v>50</v>
      </c>
      <c r="F911" s="25">
        <v>31528</v>
      </c>
      <c r="G911" s="23">
        <f t="shared" ca="1" si="66"/>
        <v>34.969351264903594</v>
      </c>
      <c r="H911" s="23" t="str">
        <f t="shared" ca="1" si="67"/>
        <v>31-40</v>
      </c>
      <c r="I911" s="24" t="s">
        <v>1962</v>
      </c>
      <c r="J911" s="24" t="s">
        <v>50</v>
      </c>
      <c r="K911" s="24" t="s">
        <v>43</v>
      </c>
      <c r="L911" s="24" t="s">
        <v>44</v>
      </c>
      <c r="M911" s="24" t="s">
        <v>57</v>
      </c>
      <c r="N911" s="23">
        <v>14</v>
      </c>
      <c r="O911" s="22" t="str">
        <f>VLOOKUP(A911,[1]CustomerAddress!$A$1:$F$3997,2)</f>
        <v>60086 Summit Lane</v>
      </c>
      <c r="P911" s="22">
        <f>VLOOKUP(A911,[1]CustomerAddress!$A$1:$F$3997,3)</f>
        <v>2116</v>
      </c>
      <c r="Q911" s="22" t="str">
        <f>VLOOKUP(A911,[1]CustomerAddress!$A$1:$F$3997,4)</f>
        <v>NSW</v>
      </c>
      <c r="R911" s="22" t="str">
        <f>VLOOKUP(A911,[1]CustomerAddress!$A$1:$F$3997,5)</f>
        <v>Australia</v>
      </c>
      <c r="S911" s="22">
        <f>VLOOKUP(A911,[1]CustomerAddress!$A$1:$F$3997,6)</f>
        <v>10</v>
      </c>
      <c r="T911" s="22" t="str">
        <f>VLOOKUP(A911,Labels!$A$5:$I$3497,9)</f>
        <v>Lost Customer</v>
      </c>
    </row>
    <row r="912" spans="1:20" s="22" customFormat="1" ht="15.75" customHeight="1" x14ac:dyDescent="0.25">
      <c r="A912" s="23">
        <v>911</v>
      </c>
      <c r="B912" s="24" t="s">
        <v>1963</v>
      </c>
      <c r="C912" s="24" t="s">
        <v>1964</v>
      </c>
      <c r="D912" s="24" t="s">
        <v>48</v>
      </c>
      <c r="E912" s="23">
        <v>62</v>
      </c>
      <c r="F912" s="25">
        <v>27315</v>
      </c>
      <c r="G912" s="23">
        <f t="shared" ca="1" si="66"/>
        <v>46.511817018645367</v>
      </c>
      <c r="H912" s="23" t="str">
        <f t="shared" ca="1" si="67"/>
        <v>41-50</v>
      </c>
      <c r="I912" s="24" t="s">
        <v>472</v>
      </c>
      <c r="J912" s="24" t="s">
        <v>54</v>
      </c>
      <c r="K912" s="24" t="s">
        <v>62</v>
      </c>
      <c r="L912" s="24" t="s">
        <v>44</v>
      </c>
      <c r="M912" s="24" t="s">
        <v>57</v>
      </c>
      <c r="N912" s="23">
        <v>3</v>
      </c>
      <c r="O912" s="22" t="str">
        <f>VLOOKUP(A912,[1]CustomerAddress!$A$1:$F$3997,2)</f>
        <v>5 Farmco Way</v>
      </c>
      <c r="P912" s="22">
        <f>VLOOKUP(A912,[1]CustomerAddress!$A$1:$F$3997,3)</f>
        <v>2747</v>
      </c>
      <c r="Q912" s="22" t="str">
        <f>VLOOKUP(A912,[1]CustomerAddress!$A$1:$F$3997,4)</f>
        <v>NSW</v>
      </c>
      <c r="R912" s="22" t="str">
        <f>VLOOKUP(A912,[1]CustomerAddress!$A$1:$F$3997,5)</f>
        <v>Australia</v>
      </c>
      <c r="S912" s="22">
        <f>VLOOKUP(A912,[1]CustomerAddress!$A$1:$F$3997,6)</f>
        <v>8</v>
      </c>
      <c r="T912" s="22" t="str">
        <f>VLOOKUP(A912,Labels!$A$5:$I$3497,9)</f>
        <v>High Risk Customer</v>
      </c>
    </row>
    <row r="913" spans="1:20" s="22" customFormat="1" ht="15.75" customHeight="1" x14ac:dyDescent="0.25">
      <c r="A913" s="23">
        <v>912</v>
      </c>
      <c r="B913" s="24" t="s">
        <v>1965</v>
      </c>
      <c r="C913" s="24" t="s">
        <v>1966</v>
      </c>
      <c r="D913" s="24" t="s">
        <v>48</v>
      </c>
      <c r="E913" s="23">
        <v>37</v>
      </c>
      <c r="F913" s="25">
        <v>25038</v>
      </c>
      <c r="G913" s="23">
        <f t="shared" ca="1" si="66"/>
        <v>52.750173182711812</v>
      </c>
      <c r="H913" s="23" t="str">
        <f t="shared" ca="1" si="67"/>
        <v>51-60</v>
      </c>
      <c r="I913" s="24" t="s">
        <v>688</v>
      </c>
      <c r="J913" s="24" t="s">
        <v>65</v>
      </c>
      <c r="K913" s="24" t="s">
        <v>43</v>
      </c>
      <c r="L913" s="24" t="s">
        <v>44</v>
      </c>
      <c r="M913" s="24" t="s">
        <v>45</v>
      </c>
      <c r="N913" s="23">
        <v>19</v>
      </c>
      <c r="O913" s="22" t="str">
        <f>VLOOKUP(A913,[1]CustomerAddress!$A$1:$F$3997,2)</f>
        <v>33 Kropf Hill</v>
      </c>
      <c r="P913" s="22">
        <f>VLOOKUP(A913,[1]CustomerAddress!$A$1:$F$3997,3)</f>
        <v>2211</v>
      </c>
      <c r="Q913" s="22" t="str">
        <f>VLOOKUP(A913,[1]CustomerAddress!$A$1:$F$3997,4)</f>
        <v>NSW</v>
      </c>
      <c r="R913" s="22" t="str">
        <f>VLOOKUP(A913,[1]CustomerAddress!$A$1:$F$3997,5)</f>
        <v>Australia</v>
      </c>
      <c r="S913" s="22">
        <f>VLOOKUP(A913,[1]CustomerAddress!$A$1:$F$3997,6)</f>
        <v>10</v>
      </c>
      <c r="T913" s="22" t="str">
        <f>VLOOKUP(A913,Labels!$A$5:$I$3497,9)</f>
        <v>Potential Customer</v>
      </c>
    </row>
    <row r="914" spans="1:20" s="22" customFormat="1" ht="15.75" customHeight="1" x14ac:dyDescent="0.25">
      <c r="A914" s="23">
        <v>913</v>
      </c>
      <c r="B914" s="24" t="s">
        <v>1967</v>
      </c>
      <c r="C914" s="24" t="s">
        <v>1968</v>
      </c>
      <c r="D914" s="24" t="s">
        <v>40</v>
      </c>
      <c r="E914" s="23">
        <v>67</v>
      </c>
      <c r="F914" s="25">
        <v>36827</v>
      </c>
      <c r="G914" s="23">
        <f t="shared" ca="1" si="66"/>
        <v>20.451543046042627</v>
      </c>
      <c r="H914" s="23" t="str">
        <f t="shared" ca="1" si="67"/>
        <v>21-30</v>
      </c>
      <c r="J914" s="24" t="s">
        <v>50</v>
      </c>
      <c r="K914" s="24" t="s">
        <v>43</v>
      </c>
      <c r="L914" s="24" t="s">
        <v>44</v>
      </c>
      <c r="M914" s="24" t="s">
        <v>57</v>
      </c>
      <c r="N914" s="23">
        <v>1</v>
      </c>
      <c r="O914" s="22" t="str">
        <f>VLOOKUP(A914,[1]CustomerAddress!$A$1:$F$3997,2)</f>
        <v>2 Derek Pass</v>
      </c>
      <c r="P914" s="22">
        <f>VLOOKUP(A914,[1]CustomerAddress!$A$1:$F$3997,3)</f>
        <v>2222</v>
      </c>
      <c r="Q914" s="22" t="str">
        <f>VLOOKUP(A914,[1]CustomerAddress!$A$1:$F$3997,4)</f>
        <v>NSW</v>
      </c>
      <c r="R914" s="22" t="str">
        <f>VLOOKUP(A914,[1]CustomerAddress!$A$1:$F$3997,5)</f>
        <v>Australia</v>
      </c>
      <c r="S914" s="22">
        <f>VLOOKUP(A914,[1]CustomerAddress!$A$1:$F$3997,6)</f>
        <v>7</v>
      </c>
      <c r="T914" s="22" t="str">
        <f>VLOOKUP(A914,Labels!$A$5:$I$3497,9)</f>
        <v>Evasive Customer</v>
      </c>
    </row>
    <row r="915" spans="1:20" s="22" customFormat="1" ht="15.75" customHeight="1" x14ac:dyDescent="0.25">
      <c r="A915" s="23">
        <v>914</v>
      </c>
      <c r="B915" s="24" t="s">
        <v>1800</v>
      </c>
      <c r="C915" s="24" t="s">
        <v>1969</v>
      </c>
      <c r="D915" s="24" t="s">
        <v>48</v>
      </c>
      <c r="E915" s="23">
        <v>73</v>
      </c>
      <c r="F915" s="25">
        <v>36327</v>
      </c>
      <c r="G915" s="23">
        <f t="shared" ca="1" si="66"/>
        <v>21.821406059424142</v>
      </c>
      <c r="H915" s="23" t="str">
        <f t="shared" ca="1" si="67"/>
        <v>21-30</v>
      </c>
      <c r="I915" s="24" t="s">
        <v>390</v>
      </c>
      <c r="J915" s="24" t="s">
        <v>84</v>
      </c>
      <c r="K915" s="24" t="s">
        <v>62</v>
      </c>
      <c r="L915" s="24" t="s">
        <v>44</v>
      </c>
      <c r="M915" s="24" t="s">
        <v>45</v>
      </c>
      <c r="N915" s="23">
        <v>2</v>
      </c>
      <c r="O915" s="22" t="str">
        <f>VLOOKUP(A915,[1]CustomerAddress!$A$1:$F$3997,2)</f>
        <v>87140 Mandrake Lane</v>
      </c>
      <c r="P915" s="22">
        <f>VLOOKUP(A915,[1]CustomerAddress!$A$1:$F$3997,3)</f>
        <v>3124</v>
      </c>
      <c r="Q915" s="22" t="str">
        <f>VLOOKUP(A915,[1]CustomerAddress!$A$1:$F$3997,4)</f>
        <v>VIC</v>
      </c>
      <c r="R915" s="22" t="str">
        <f>VLOOKUP(A915,[1]CustomerAddress!$A$1:$F$3997,5)</f>
        <v>Australia</v>
      </c>
      <c r="S915" s="22">
        <f>VLOOKUP(A915,[1]CustomerAddress!$A$1:$F$3997,6)</f>
        <v>8</v>
      </c>
      <c r="T915" s="22" t="str">
        <f>VLOOKUP(A915,Labels!$A$5:$I$3497,9)</f>
        <v>Evasive Customer</v>
      </c>
    </row>
    <row r="916" spans="1:20" s="22" customFormat="1" ht="15.75" customHeight="1" x14ac:dyDescent="0.25">
      <c r="A916" s="23">
        <v>915</v>
      </c>
      <c r="B916" s="24" t="s">
        <v>1970</v>
      </c>
      <c r="C916" s="24" t="s">
        <v>1971</v>
      </c>
      <c r="D916" s="24" t="s">
        <v>40</v>
      </c>
      <c r="E916" s="23">
        <v>17</v>
      </c>
      <c r="F916" s="25">
        <v>30932</v>
      </c>
      <c r="G916" s="23">
        <f t="shared" ca="1" si="66"/>
        <v>36.602227977549475</v>
      </c>
      <c r="H916" s="23" t="str">
        <f t="shared" ca="1" si="67"/>
        <v>31-40</v>
      </c>
      <c r="I916" s="24" t="s">
        <v>359</v>
      </c>
      <c r="J916" s="24" t="s">
        <v>164</v>
      </c>
      <c r="K916" s="24" t="s">
        <v>43</v>
      </c>
      <c r="L916" s="24" t="s">
        <v>44</v>
      </c>
      <c r="M916" s="24" t="s">
        <v>57</v>
      </c>
      <c r="N916" s="23">
        <v>7</v>
      </c>
      <c r="O916" s="22" t="str">
        <f>VLOOKUP(A916,[1]CustomerAddress!$A$1:$F$3997,2)</f>
        <v>69278 High Crossing Place</v>
      </c>
      <c r="P916" s="22">
        <f>VLOOKUP(A916,[1]CustomerAddress!$A$1:$F$3997,3)</f>
        <v>2795</v>
      </c>
      <c r="Q916" s="22" t="str">
        <f>VLOOKUP(A916,[1]CustomerAddress!$A$1:$F$3997,4)</f>
        <v>NSW</v>
      </c>
      <c r="R916" s="22" t="str">
        <f>VLOOKUP(A916,[1]CustomerAddress!$A$1:$F$3997,5)</f>
        <v>Australia</v>
      </c>
      <c r="S916" s="22">
        <f>VLOOKUP(A916,[1]CustomerAddress!$A$1:$F$3997,6)</f>
        <v>5</v>
      </c>
      <c r="T916" s="22" t="str">
        <f>VLOOKUP(A916,Labels!$A$5:$I$3497,9)</f>
        <v>Late Bloomer</v>
      </c>
    </row>
    <row r="917" spans="1:20" s="22" customFormat="1" ht="15.75" hidden="1" customHeight="1" x14ac:dyDescent="0.25">
      <c r="A917" s="23">
        <v>916</v>
      </c>
      <c r="B917" s="24" t="s">
        <v>1972</v>
      </c>
      <c r="D917" s="24" t="s">
        <v>40</v>
      </c>
      <c r="E917" s="23">
        <v>18</v>
      </c>
      <c r="F917" s="25">
        <v>33407</v>
      </c>
      <c r="G917" s="23">
        <f t="shared" ca="1" si="66"/>
        <v>29.821406059424142</v>
      </c>
      <c r="H917" s="23"/>
      <c r="I917" s="24" t="s">
        <v>410</v>
      </c>
      <c r="J917" s="24" t="s">
        <v>61</v>
      </c>
      <c r="K917" s="24" t="s">
        <v>62</v>
      </c>
      <c r="L917" s="24" t="s">
        <v>44</v>
      </c>
      <c r="M917" s="24" t="s">
        <v>57</v>
      </c>
      <c r="N917" s="23">
        <v>8</v>
      </c>
    </row>
    <row r="918" spans="1:20" s="22" customFormat="1" ht="15.75" customHeight="1" x14ac:dyDescent="0.25">
      <c r="A918" s="23">
        <v>917</v>
      </c>
      <c r="B918" s="24" t="s">
        <v>1973</v>
      </c>
      <c r="C918" s="24" t="s">
        <v>1974</v>
      </c>
      <c r="D918" s="24" t="s">
        <v>48</v>
      </c>
      <c r="E918" s="23">
        <v>63</v>
      </c>
      <c r="F918" s="25">
        <v>23503</v>
      </c>
      <c r="G918" s="23">
        <f t="shared" ca="1" si="66"/>
        <v>56.955652635083723</v>
      </c>
      <c r="H918" s="23" t="str">
        <f t="shared" ref="H918:H930" ca="1" si="68">IF(G918&lt;=10,"0-10",IF(AND(G918&gt;10,G918&lt;=20),"11-20",IF(AND(G918&gt;20,G918&lt;=30),"21-30",IF(AND(G918&gt;30,G918&lt;=40),"31-40",IF(AND(G918&gt;40,G918&lt;=50),"41-50",IF(AND(G918&gt;50,G918&lt;=60),"51-60",IF(AND(G918&gt;60,G918&lt;=70),"61-70",IF(AND(G918&gt;70,G918&lt;=80),"71-80",IF(AND(G918&gt;80,G918&lt;=90),"81-90",IF(G918&gt;90,"91-100"))))))))))</f>
        <v>51-60</v>
      </c>
      <c r="I918" s="24" t="s">
        <v>253</v>
      </c>
      <c r="J918" s="24" t="s">
        <v>50</v>
      </c>
      <c r="K918" s="24" t="s">
        <v>43</v>
      </c>
      <c r="L918" s="24" t="s">
        <v>44</v>
      </c>
      <c r="M918" s="24" t="s">
        <v>57</v>
      </c>
      <c r="N918" s="23">
        <v>19</v>
      </c>
      <c r="O918" s="22" t="str">
        <f>VLOOKUP(A918,[1]CustomerAddress!$A$1:$F$3997,2)</f>
        <v>50 2nd Center</v>
      </c>
      <c r="P918" s="22">
        <f>VLOOKUP(A918,[1]CustomerAddress!$A$1:$F$3997,3)</f>
        <v>3188</v>
      </c>
      <c r="Q918" s="22" t="str">
        <f>VLOOKUP(A918,[1]CustomerAddress!$A$1:$F$3997,4)</f>
        <v>VIC</v>
      </c>
      <c r="R918" s="22" t="str">
        <f>VLOOKUP(A918,[1]CustomerAddress!$A$1:$F$3997,5)</f>
        <v>Australia</v>
      </c>
      <c r="S918" s="22">
        <f>VLOOKUP(A918,[1]CustomerAddress!$A$1:$F$3997,6)</f>
        <v>9</v>
      </c>
      <c r="T918" s="22" t="str">
        <f>VLOOKUP(A918,Labels!$A$5:$I$3497,9)</f>
        <v>Recent Customer</v>
      </c>
    </row>
    <row r="919" spans="1:20" s="22" customFormat="1" ht="15.75" customHeight="1" x14ac:dyDescent="0.25">
      <c r="A919" s="23">
        <v>918</v>
      </c>
      <c r="B919" s="24" t="s">
        <v>1833</v>
      </c>
      <c r="C919" s="24" t="s">
        <v>1975</v>
      </c>
      <c r="D919" s="24" t="s">
        <v>48</v>
      </c>
      <c r="E919" s="23">
        <v>73</v>
      </c>
      <c r="F919" s="25">
        <v>27451</v>
      </c>
      <c r="G919" s="23">
        <f t="shared" ca="1" si="66"/>
        <v>46.13921427891934</v>
      </c>
      <c r="H919" s="23" t="str">
        <f t="shared" ca="1" si="68"/>
        <v>41-50</v>
      </c>
      <c r="I919" s="24" t="s">
        <v>274</v>
      </c>
      <c r="J919" s="24" t="s">
        <v>42</v>
      </c>
      <c r="K919" s="24" t="s">
        <v>66</v>
      </c>
      <c r="L919" s="24" t="s">
        <v>44</v>
      </c>
      <c r="M919" s="24" t="s">
        <v>57</v>
      </c>
      <c r="N919" s="23">
        <v>13</v>
      </c>
      <c r="O919" s="22" t="str">
        <f>VLOOKUP(A919,[1]CustomerAddress!$A$1:$F$3997,2)</f>
        <v>8 Colorado Circle</v>
      </c>
      <c r="P919" s="22">
        <f>VLOOKUP(A919,[1]CustomerAddress!$A$1:$F$3997,3)</f>
        <v>3730</v>
      </c>
      <c r="Q919" s="22" t="str">
        <f>VLOOKUP(A919,[1]CustomerAddress!$A$1:$F$3997,4)</f>
        <v>VIC</v>
      </c>
      <c r="R919" s="22" t="str">
        <f>VLOOKUP(A919,[1]CustomerAddress!$A$1:$F$3997,5)</f>
        <v>Australia</v>
      </c>
      <c r="S919" s="22">
        <f>VLOOKUP(A919,[1]CustomerAddress!$A$1:$F$3997,6)</f>
        <v>4</v>
      </c>
      <c r="T919" s="22" t="str">
        <f>VLOOKUP(A919,Labels!$A$5:$I$3497,9)</f>
        <v>Becoming Loyal</v>
      </c>
    </row>
    <row r="920" spans="1:20" s="22" customFormat="1" ht="15.75" customHeight="1" x14ac:dyDescent="0.25">
      <c r="A920" s="23">
        <v>919</v>
      </c>
      <c r="B920" s="24" t="s">
        <v>1976</v>
      </c>
      <c r="C920" s="24" t="s">
        <v>1977</v>
      </c>
      <c r="D920" s="24" t="s">
        <v>48</v>
      </c>
      <c r="E920" s="23">
        <v>48</v>
      </c>
      <c r="F920" s="25">
        <v>31975</v>
      </c>
      <c r="G920" s="23">
        <f t="shared" ca="1" si="66"/>
        <v>33.744693730974134</v>
      </c>
      <c r="H920" s="23" t="str">
        <f t="shared" ca="1" si="68"/>
        <v>31-40</v>
      </c>
      <c r="I920" s="24" t="s">
        <v>186</v>
      </c>
      <c r="J920" s="24" t="s">
        <v>42</v>
      </c>
      <c r="K920" s="24" t="s">
        <v>43</v>
      </c>
      <c r="L920" s="24" t="s">
        <v>44</v>
      </c>
      <c r="M920" s="24" t="s">
        <v>45</v>
      </c>
      <c r="N920" s="23">
        <v>13</v>
      </c>
      <c r="O920" s="22" t="str">
        <f>VLOOKUP(A920,[1]CustomerAddress!$A$1:$F$3997,2)</f>
        <v>55 Daystar Court</v>
      </c>
      <c r="P920" s="22">
        <f>VLOOKUP(A920,[1]CustomerAddress!$A$1:$F$3997,3)</f>
        <v>2234</v>
      </c>
      <c r="Q920" s="22" t="str">
        <f>VLOOKUP(A920,[1]CustomerAddress!$A$1:$F$3997,4)</f>
        <v>NSW</v>
      </c>
      <c r="R920" s="22" t="str">
        <f>VLOOKUP(A920,[1]CustomerAddress!$A$1:$F$3997,5)</f>
        <v>Australia</v>
      </c>
      <c r="S920" s="22">
        <f>VLOOKUP(A920,[1]CustomerAddress!$A$1:$F$3997,6)</f>
        <v>10</v>
      </c>
      <c r="T920" s="22" t="str">
        <f>VLOOKUP(A920,Labels!$A$5:$I$3497,9)</f>
        <v>Losing Customer</v>
      </c>
    </row>
    <row r="921" spans="1:20" s="22" customFormat="1" ht="15.75" customHeight="1" x14ac:dyDescent="0.25">
      <c r="A921" s="23">
        <v>920</v>
      </c>
      <c r="B921" s="24" t="s">
        <v>1978</v>
      </c>
      <c r="C921" s="24" t="s">
        <v>1979</v>
      </c>
      <c r="D921" s="24" t="s">
        <v>48</v>
      </c>
      <c r="E921" s="23">
        <v>89</v>
      </c>
      <c r="F921" s="25">
        <v>27778</v>
      </c>
      <c r="G921" s="23">
        <f t="shared" ca="1" si="66"/>
        <v>45.243323867960434</v>
      </c>
      <c r="H921" s="23" t="str">
        <f t="shared" ca="1" si="68"/>
        <v>41-50</v>
      </c>
      <c r="I921" s="24" t="s">
        <v>1771</v>
      </c>
      <c r="J921" s="24" t="s">
        <v>42</v>
      </c>
      <c r="K921" s="24" t="s">
        <v>43</v>
      </c>
      <c r="L921" s="24" t="s">
        <v>44</v>
      </c>
      <c r="M921" s="24" t="s">
        <v>45</v>
      </c>
      <c r="N921" s="23">
        <v>19</v>
      </c>
      <c r="O921" s="22" t="str">
        <f>VLOOKUP(A921,[1]CustomerAddress!$A$1:$F$3997,2)</f>
        <v>21 Dwight Crossing</v>
      </c>
      <c r="P921" s="22">
        <f>VLOOKUP(A921,[1]CustomerAddress!$A$1:$F$3997,3)</f>
        <v>2062</v>
      </c>
      <c r="Q921" s="22" t="str">
        <f>VLOOKUP(A921,[1]CustomerAddress!$A$1:$F$3997,4)</f>
        <v>NSW</v>
      </c>
      <c r="R921" s="22" t="str">
        <f>VLOOKUP(A921,[1]CustomerAddress!$A$1:$F$3997,5)</f>
        <v>Australia</v>
      </c>
      <c r="S921" s="22">
        <f>VLOOKUP(A921,[1]CustomerAddress!$A$1:$F$3997,6)</f>
        <v>10</v>
      </c>
      <c r="T921" s="22" t="str">
        <f>VLOOKUP(A921,Labels!$A$5:$I$3497,9)</f>
        <v>Almost Lost Customer</v>
      </c>
    </row>
    <row r="922" spans="1:20" s="22" customFormat="1" ht="15.75" customHeight="1" x14ac:dyDescent="0.25">
      <c r="A922" s="23">
        <v>921</v>
      </c>
      <c r="B922" s="24" t="s">
        <v>1980</v>
      </c>
      <c r="C922" s="24" t="s">
        <v>1981</v>
      </c>
      <c r="D922" s="24" t="s">
        <v>40</v>
      </c>
      <c r="E922" s="23">
        <v>77</v>
      </c>
      <c r="F922" s="25">
        <v>29208</v>
      </c>
      <c r="G922" s="23">
        <f t="shared" ca="1" si="66"/>
        <v>41.32551564878235</v>
      </c>
      <c r="H922" s="23" t="str">
        <f t="shared" ca="1" si="68"/>
        <v>41-50</v>
      </c>
      <c r="I922" s="24" t="s">
        <v>1066</v>
      </c>
      <c r="J922" s="24" t="s">
        <v>84</v>
      </c>
      <c r="K922" s="24" t="s">
        <v>43</v>
      </c>
      <c r="L922" s="24" t="s">
        <v>44</v>
      </c>
      <c r="M922" s="24" t="s">
        <v>57</v>
      </c>
      <c r="N922" s="23">
        <v>7</v>
      </c>
      <c r="O922" s="22" t="str">
        <f>VLOOKUP(A922,[1]CustomerAddress!$A$1:$F$3997,2)</f>
        <v>3828 Norway Maple Avenue</v>
      </c>
      <c r="P922" s="22">
        <f>VLOOKUP(A922,[1]CustomerAddress!$A$1:$F$3997,3)</f>
        <v>2027</v>
      </c>
      <c r="Q922" s="22" t="str">
        <f>VLOOKUP(A922,[1]CustomerAddress!$A$1:$F$3997,4)</f>
        <v>NSW</v>
      </c>
      <c r="R922" s="22" t="str">
        <f>VLOOKUP(A922,[1]CustomerAddress!$A$1:$F$3997,5)</f>
        <v>Australia</v>
      </c>
      <c r="S922" s="22">
        <f>VLOOKUP(A922,[1]CustomerAddress!$A$1:$F$3997,6)</f>
        <v>11</v>
      </c>
      <c r="T922" s="22" t="str">
        <f>VLOOKUP(A922,Labels!$A$5:$I$3497,9)</f>
        <v>Recent Customer</v>
      </c>
    </row>
    <row r="923" spans="1:20" s="22" customFormat="1" ht="15.75" customHeight="1" x14ac:dyDescent="0.25">
      <c r="A923" s="23">
        <v>922</v>
      </c>
      <c r="B923" s="24" t="s">
        <v>1982</v>
      </c>
      <c r="C923" s="24" t="s">
        <v>1983</v>
      </c>
      <c r="D923" s="24" t="s">
        <v>40</v>
      </c>
      <c r="E923" s="23">
        <v>52</v>
      </c>
      <c r="F923" s="25">
        <v>26582</v>
      </c>
      <c r="G923" s="23">
        <f t="shared" ca="1" si="66"/>
        <v>48.52003619672756</v>
      </c>
      <c r="H923" s="23" t="str">
        <f t="shared" ca="1" si="68"/>
        <v>41-50</v>
      </c>
      <c r="I923" s="24" t="s">
        <v>412</v>
      </c>
      <c r="J923" s="24" t="s">
        <v>50</v>
      </c>
      <c r="K923" s="24" t="s">
        <v>43</v>
      </c>
      <c r="L923" s="24" t="s">
        <v>44</v>
      </c>
      <c r="M923" s="24" t="s">
        <v>57</v>
      </c>
      <c r="N923" s="23">
        <v>19</v>
      </c>
      <c r="O923" s="22" t="str">
        <f>VLOOKUP(A923,[1]CustomerAddress!$A$1:$F$3997,2)</f>
        <v>3044 Summer Ridge Center</v>
      </c>
      <c r="P923" s="22">
        <f>VLOOKUP(A923,[1]CustomerAddress!$A$1:$F$3997,3)</f>
        <v>3060</v>
      </c>
      <c r="Q923" s="22" t="str">
        <f>VLOOKUP(A923,[1]CustomerAddress!$A$1:$F$3997,4)</f>
        <v>VIC</v>
      </c>
      <c r="R923" s="22" t="str">
        <f>VLOOKUP(A923,[1]CustomerAddress!$A$1:$F$3997,5)</f>
        <v>Australia</v>
      </c>
      <c r="S923" s="22">
        <f>VLOOKUP(A923,[1]CustomerAddress!$A$1:$F$3997,6)</f>
        <v>8</v>
      </c>
      <c r="T923" s="22" t="str">
        <f>VLOOKUP(A923,Labels!$A$5:$I$3497,9)</f>
        <v>Lost Customer</v>
      </c>
    </row>
    <row r="924" spans="1:20" s="22" customFormat="1" ht="15.75" customHeight="1" x14ac:dyDescent="0.25">
      <c r="A924" s="23">
        <v>923</v>
      </c>
      <c r="B924" s="24" t="s">
        <v>1984</v>
      </c>
      <c r="C924" s="24" t="s">
        <v>1985</v>
      </c>
      <c r="D924" s="24" t="s">
        <v>48</v>
      </c>
      <c r="E924" s="23">
        <v>44</v>
      </c>
      <c r="F924" s="25">
        <v>28302</v>
      </c>
      <c r="G924" s="23">
        <f t="shared" ca="1" si="66"/>
        <v>43.807707429604271</v>
      </c>
      <c r="H924" s="23" t="str">
        <f t="shared" ca="1" si="68"/>
        <v>41-50</v>
      </c>
      <c r="I924" s="24" t="s">
        <v>181</v>
      </c>
      <c r="J924" s="24" t="s">
        <v>50</v>
      </c>
      <c r="K924" s="24" t="s">
        <v>66</v>
      </c>
      <c r="L924" s="24" t="s">
        <v>44</v>
      </c>
      <c r="M924" s="24" t="s">
        <v>57</v>
      </c>
      <c r="N924" s="23">
        <v>19</v>
      </c>
      <c r="O924" s="22" t="str">
        <f>VLOOKUP(A924,[1]CustomerAddress!$A$1:$F$3997,2)</f>
        <v>43455 Carey Center</v>
      </c>
      <c r="P924" s="22">
        <f>VLOOKUP(A924,[1]CustomerAddress!$A$1:$F$3997,3)</f>
        <v>4131</v>
      </c>
      <c r="Q924" s="22" t="str">
        <f>VLOOKUP(A924,[1]CustomerAddress!$A$1:$F$3997,4)</f>
        <v>QLD</v>
      </c>
      <c r="R924" s="22" t="str">
        <f>VLOOKUP(A924,[1]CustomerAddress!$A$1:$F$3997,5)</f>
        <v>Australia</v>
      </c>
      <c r="S924" s="22">
        <f>VLOOKUP(A924,[1]CustomerAddress!$A$1:$F$3997,6)</f>
        <v>4</v>
      </c>
      <c r="T924" s="22" t="str">
        <f>VLOOKUP(A924,Labels!$A$5:$I$3497,9)</f>
        <v>Potential Customer</v>
      </c>
    </row>
    <row r="925" spans="1:20" s="22" customFormat="1" ht="15.75" customHeight="1" x14ac:dyDescent="0.25">
      <c r="A925" s="23">
        <v>924</v>
      </c>
      <c r="B925" s="24" t="s">
        <v>1308</v>
      </c>
      <c r="C925" s="24" t="s">
        <v>1986</v>
      </c>
      <c r="D925" s="24" t="s">
        <v>48</v>
      </c>
      <c r="E925" s="23">
        <v>33</v>
      </c>
      <c r="F925" s="25">
        <v>28072</v>
      </c>
      <c r="G925" s="23">
        <f t="shared" ca="1" si="66"/>
        <v>44.437844415905637</v>
      </c>
      <c r="H925" s="23" t="str">
        <f t="shared" ca="1" si="68"/>
        <v>41-50</v>
      </c>
      <c r="I925" s="24" t="s">
        <v>196</v>
      </c>
      <c r="J925" s="24" t="s">
        <v>61</v>
      </c>
      <c r="K925" s="24" t="s">
        <v>62</v>
      </c>
      <c r="L925" s="24" t="s">
        <v>44</v>
      </c>
      <c r="M925" s="24" t="s">
        <v>57</v>
      </c>
      <c r="N925" s="23">
        <v>13</v>
      </c>
      <c r="O925" s="22" t="str">
        <f>VLOOKUP(A925,[1]CustomerAddress!$A$1:$F$3997,2)</f>
        <v>57953 Drewry Street</v>
      </c>
      <c r="P925" s="22">
        <f>VLOOKUP(A925,[1]CustomerAddress!$A$1:$F$3997,3)</f>
        <v>2518</v>
      </c>
      <c r="Q925" s="22" t="str">
        <f>VLOOKUP(A925,[1]CustomerAddress!$A$1:$F$3997,4)</f>
        <v>NSW</v>
      </c>
      <c r="R925" s="22" t="str">
        <f>VLOOKUP(A925,[1]CustomerAddress!$A$1:$F$3997,5)</f>
        <v>Australia</v>
      </c>
      <c r="S925" s="22">
        <f>VLOOKUP(A925,[1]CustomerAddress!$A$1:$F$3997,6)</f>
        <v>10</v>
      </c>
      <c r="T925" s="22" t="str">
        <f>VLOOKUP(A925,Labels!$A$5:$I$3497,9)</f>
        <v>Almost Lost Customer</v>
      </c>
    </row>
    <row r="926" spans="1:20" s="22" customFormat="1" ht="15.75" customHeight="1" x14ac:dyDescent="0.25">
      <c r="A926" s="23">
        <v>925</v>
      </c>
      <c r="B926" s="24" t="s">
        <v>1987</v>
      </c>
      <c r="C926" s="24" t="s">
        <v>1988</v>
      </c>
      <c r="D926" s="24" t="s">
        <v>48</v>
      </c>
      <c r="E926" s="23">
        <v>42</v>
      </c>
      <c r="F926" s="25">
        <v>28709</v>
      </c>
      <c r="G926" s="23">
        <f t="shared" ca="1" si="66"/>
        <v>42.692638936453584</v>
      </c>
      <c r="H926" s="23" t="str">
        <f t="shared" ca="1" si="68"/>
        <v>41-50</v>
      </c>
      <c r="I926" s="24" t="s">
        <v>1922</v>
      </c>
      <c r="J926" s="24" t="s">
        <v>84</v>
      </c>
      <c r="K926" s="24" t="s">
        <v>62</v>
      </c>
      <c r="L926" s="24" t="s">
        <v>44</v>
      </c>
      <c r="M926" s="24" t="s">
        <v>57</v>
      </c>
      <c r="N926" s="23">
        <v>16</v>
      </c>
      <c r="O926" s="22" t="str">
        <f>VLOOKUP(A926,[1]CustomerAddress!$A$1:$F$3997,2)</f>
        <v>3 Luster Junction</v>
      </c>
      <c r="P926" s="22">
        <f>VLOOKUP(A926,[1]CustomerAddress!$A$1:$F$3997,3)</f>
        <v>2323</v>
      </c>
      <c r="Q926" s="22" t="str">
        <f>VLOOKUP(A926,[1]CustomerAddress!$A$1:$F$3997,4)</f>
        <v>NSW</v>
      </c>
      <c r="R926" s="22" t="str">
        <f>VLOOKUP(A926,[1]CustomerAddress!$A$1:$F$3997,5)</f>
        <v>Australia</v>
      </c>
      <c r="S926" s="22">
        <f>VLOOKUP(A926,[1]CustomerAddress!$A$1:$F$3997,6)</f>
        <v>4</v>
      </c>
      <c r="T926" s="22" t="str">
        <f>VLOOKUP(A926,Labels!$A$5:$I$3497,9)</f>
        <v>Platinum Customer</v>
      </c>
    </row>
    <row r="927" spans="1:20" s="22" customFormat="1" ht="15.75" customHeight="1" x14ac:dyDescent="0.25">
      <c r="A927" s="23">
        <v>926</v>
      </c>
      <c r="B927" s="24" t="s">
        <v>1989</v>
      </c>
      <c r="C927" s="24" t="s">
        <v>1990</v>
      </c>
      <c r="D927" s="24" t="s">
        <v>48</v>
      </c>
      <c r="E927" s="23">
        <v>18</v>
      </c>
      <c r="F927" s="25">
        <v>24029</v>
      </c>
      <c r="G927" s="23">
        <f t="shared" ca="1" si="66"/>
        <v>55.51455674467276</v>
      </c>
      <c r="H927" s="23" t="str">
        <f t="shared" ca="1" si="68"/>
        <v>51-60</v>
      </c>
      <c r="I927" s="24" t="s">
        <v>102</v>
      </c>
      <c r="J927" s="24" t="s">
        <v>138</v>
      </c>
      <c r="K927" s="24" t="s">
        <v>62</v>
      </c>
      <c r="L927" s="24" t="s">
        <v>44</v>
      </c>
      <c r="M927" s="24" t="s">
        <v>57</v>
      </c>
      <c r="N927" s="23">
        <v>10</v>
      </c>
      <c r="O927" s="22" t="str">
        <f>VLOOKUP(A927,[1]CustomerAddress!$A$1:$F$3997,2)</f>
        <v>9987 Stuart Alley</v>
      </c>
      <c r="P927" s="22">
        <f>VLOOKUP(A927,[1]CustomerAddress!$A$1:$F$3997,3)</f>
        <v>2766</v>
      </c>
      <c r="Q927" s="22" t="str">
        <f>VLOOKUP(A927,[1]CustomerAddress!$A$1:$F$3997,4)</f>
        <v>NSW</v>
      </c>
      <c r="R927" s="22" t="str">
        <f>VLOOKUP(A927,[1]CustomerAddress!$A$1:$F$3997,5)</f>
        <v>Australia</v>
      </c>
      <c r="S927" s="22">
        <f>VLOOKUP(A927,[1]CustomerAddress!$A$1:$F$3997,6)</f>
        <v>8</v>
      </c>
      <c r="T927" s="22" t="str">
        <f>VLOOKUP(A927,Labels!$A$5:$I$3497,9)</f>
        <v>Becoming Loyal</v>
      </c>
    </row>
    <row r="928" spans="1:20" s="22" customFormat="1" ht="15.75" customHeight="1" x14ac:dyDescent="0.25">
      <c r="A928" s="23">
        <v>927</v>
      </c>
      <c r="B928" s="24" t="s">
        <v>1991</v>
      </c>
      <c r="D928" s="24" t="s">
        <v>48</v>
      </c>
      <c r="E928" s="23">
        <v>25</v>
      </c>
      <c r="F928" s="25">
        <v>24157</v>
      </c>
      <c r="G928" s="23">
        <f t="shared" ca="1" si="66"/>
        <v>55.163871813165912</v>
      </c>
      <c r="H928" s="23" t="str">
        <f t="shared" ca="1" si="68"/>
        <v>51-60</v>
      </c>
      <c r="I928" s="24" t="s">
        <v>438</v>
      </c>
      <c r="J928" s="24" t="s">
        <v>50</v>
      </c>
      <c r="K928" s="24" t="s">
        <v>43</v>
      </c>
      <c r="L928" s="24" t="s">
        <v>44</v>
      </c>
      <c r="M928" s="24" t="s">
        <v>45</v>
      </c>
      <c r="N928" s="23">
        <v>18</v>
      </c>
      <c r="O928" s="22" t="str">
        <f>VLOOKUP(A928,[1]CustomerAddress!$A$1:$F$3997,2)</f>
        <v>2309 Gulseth Way</v>
      </c>
      <c r="P928" s="22">
        <f>VLOOKUP(A928,[1]CustomerAddress!$A$1:$F$3997,3)</f>
        <v>3199</v>
      </c>
      <c r="Q928" s="22" t="str">
        <f>VLOOKUP(A928,[1]CustomerAddress!$A$1:$F$3997,4)</f>
        <v>VIC</v>
      </c>
      <c r="R928" s="22" t="str">
        <f>VLOOKUP(A928,[1]CustomerAddress!$A$1:$F$3997,5)</f>
        <v>Australia</v>
      </c>
      <c r="S928" s="22">
        <f>VLOOKUP(A928,[1]CustomerAddress!$A$1:$F$3997,6)</f>
        <v>8</v>
      </c>
      <c r="T928" s="22" t="str">
        <f>VLOOKUP(A928,Labels!$A$5:$I$3497,9)</f>
        <v>Evasive Customer</v>
      </c>
    </row>
    <row r="929" spans="1:20" s="22" customFormat="1" ht="15.75" customHeight="1" x14ac:dyDescent="0.25">
      <c r="A929" s="23">
        <v>928</v>
      </c>
      <c r="B929" s="24" t="s">
        <v>1992</v>
      </c>
      <c r="C929" s="24" t="s">
        <v>1993</v>
      </c>
      <c r="D929" s="24" t="s">
        <v>48</v>
      </c>
      <c r="E929" s="23">
        <v>61</v>
      </c>
      <c r="F929" s="25">
        <v>26798</v>
      </c>
      <c r="G929" s="23">
        <f t="shared" ca="1" si="66"/>
        <v>47.928255374809751</v>
      </c>
      <c r="H929" s="23" t="str">
        <f t="shared" ca="1" si="68"/>
        <v>41-50</v>
      </c>
      <c r="I929" s="24" t="s">
        <v>362</v>
      </c>
      <c r="J929" s="24" t="s">
        <v>61</v>
      </c>
      <c r="K929" s="24" t="s">
        <v>66</v>
      </c>
      <c r="L929" s="24" t="s">
        <v>44</v>
      </c>
      <c r="M929" s="24" t="s">
        <v>45</v>
      </c>
      <c r="N929" s="23">
        <v>18</v>
      </c>
      <c r="O929" s="22" t="str">
        <f>VLOOKUP(A929,[1]CustomerAddress!$A$1:$F$3997,2)</f>
        <v>730 Dixon Place</v>
      </c>
      <c r="P929" s="22">
        <f>VLOOKUP(A929,[1]CustomerAddress!$A$1:$F$3997,3)</f>
        <v>3158</v>
      </c>
      <c r="Q929" s="22" t="str">
        <f>VLOOKUP(A929,[1]CustomerAddress!$A$1:$F$3997,4)</f>
        <v>VIC</v>
      </c>
      <c r="R929" s="22" t="str">
        <f>VLOOKUP(A929,[1]CustomerAddress!$A$1:$F$3997,5)</f>
        <v>Australia</v>
      </c>
      <c r="S929" s="22">
        <f>VLOOKUP(A929,[1]CustomerAddress!$A$1:$F$3997,6)</f>
        <v>8</v>
      </c>
      <c r="T929" s="22" t="str">
        <f>VLOOKUP(A929,Labels!$A$5:$I$3497,9)</f>
        <v>Very Loyal</v>
      </c>
    </row>
    <row r="930" spans="1:20" s="22" customFormat="1" ht="15.75" customHeight="1" x14ac:dyDescent="0.25">
      <c r="A930" s="23">
        <v>929</v>
      </c>
      <c r="B930" s="24" t="s">
        <v>1115</v>
      </c>
      <c r="C930" s="24" t="s">
        <v>1994</v>
      </c>
      <c r="D930" s="24" t="s">
        <v>48</v>
      </c>
      <c r="E930" s="23">
        <v>0</v>
      </c>
      <c r="F930" s="25">
        <v>23989</v>
      </c>
      <c r="G930" s="23">
        <f t="shared" ca="1" si="66"/>
        <v>55.624145785768654</v>
      </c>
      <c r="H930" s="23" t="str">
        <f t="shared" ca="1" si="68"/>
        <v>51-60</v>
      </c>
      <c r="I930" s="24" t="s">
        <v>590</v>
      </c>
      <c r="J930" s="24" t="s">
        <v>50</v>
      </c>
      <c r="K930" s="24" t="s">
        <v>43</v>
      </c>
      <c r="L930" s="24" t="s">
        <v>44</v>
      </c>
      <c r="M930" s="24" t="s">
        <v>45</v>
      </c>
      <c r="N930" s="23">
        <v>13</v>
      </c>
      <c r="O930" s="22" t="str">
        <f>VLOOKUP(A930,[1]CustomerAddress!$A$1:$F$3997,2)</f>
        <v>10421 Cordelia Parkway</v>
      </c>
      <c r="P930" s="22">
        <f>VLOOKUP(A930,[1]CustomerAddress!$A$1:$F$3997,3)</f>
        <v>3188</v>
      </c>
      <c r="Q930" s="22" t="str">
        <f>VLOOKUP(A930,[1]CustomerAddress!$A$1:$F$3997,4)</f>
        <v>VIC</v>
      </c>
      <c r="R930" s="22" t="str">
        <f>VLOOKUP(A930,[1]CustomerAddress!$A$1:$F$3997,5)</f>
        <v>Australia</v>
      </c>
      <c r="S930" s="22">
        <f>VLOOKUP(A930,[1]CustomerAddress!$A$1:$F$3997,6)</f>
        <v>12</v>
      </c>
      <c r="T930" s="22" t="str">
        <f>VLOOKUP(A930,Labels!$A$5:$I$3497,9)</f>
        <v>High Risk Customer</v>
      </c>
    </row>
    <row r="931" spans="1:20" s="22" customFormat="1" ht="15.75" hidden="1" customHeight="1" x14ac:dyDescent="0.25">
      <c r="A931" s="23">
        <v>930</v>
      </c>
      <c r="B931" s="24" t="s">
        <v>1995</v>
      </c>
      <c r="C931" s="24" t="s">
        <v>1464</v>
      </c>
      <c r="D931" s="24" t="s">
        <v>40</v>
      </c>
      <c r="E931" s="23">
        <v>86</v>
      </c>
      <c r="F931" s="25">
        <v>26247</v>
      </c>
      <c r="G931" s="23">
        <f t="shared" ca="1" si="66"/>
        <v>49.437844415905637</v>
      </c>
      <c r="H931" s="23"/>
      <c r="I931" s="24" t="s">
        <v>41</v>
      </c>
      <c r="J931" s="24" t="s">
        <v>65</v>
      </c>
      <c r="K931" s="24" t="s">
        <v>43</v>
      </c>
      <c r="L931" s="24" t="s">
        <v>44</v>
      </c>
      <c r="M931" s="24" t="s">
        <v>45</v>
      </c>
      <c r="N931" s="23">
        <v>8</v>
      </c>
    </row>
    <row r="932" spans="1:20" s="22" customFormat="1" ht="15.75" customHeight="1" x14ac:dyDescent="0.25">
      <c r="A932" s="23">
        <v>931</v>
      </c>
      <c r="B932" s="24" t="s">
        <v>1996</v>
      </c>
      <c r="C932" s="24" t="s">
        <v>1997</v>
      </c>
      <c r="D932" s="24" t="s">
        <v>40</v>
      </c>
      <c r="E932" s="23">
        <v>59</v>
      </c>
      <c r="F932" s="25">
        <v>36379</v>
      </c>
      <c r="G932" s="23">
        <f t="shared" ca="1" si="66"/>
        <v>21.678940305999486</v>
      </c>
      <c r="H932" s="23" t="str">
        <f t="shared" ref="H932:H950" ca="1" si="69">IF(G932&lt;=10,"0-10",IF(AND(G932&gt;10,G932&lt;=20),"11-20",IF(AND(G932&gt;20,G932&lt;=30),"21-30",IF(AND(G932&gt;30,G932&lt;=40),"31-40",IF(AND(G932&gt;40,G932&lt;=50),"41-50",IF(AND(G932&gt;50,G932&lt;=60),"51-60",IF(AND(G932&gt;60,G932&lt;=70),"61-70",IF(AND(G932&gt;70,G932&lt;=80),"71-80",IF(AND(G932&gt;80,G932&lt;=90),"81-90",IF(G932&gt;90,"91-100"))))))))))</f>
        <v>21-30</v>
      </c>
      <c r="I932" s="24" t="s">
        <v>550</v>
      </c>
      <c r="J932" s="24" t="s">
        <v>84</v>
      </c>
      <c r="K932" s="24" t="s">
        <v>62</v>
      </c>
      <c r="L932" s="24" t="s">
        <v>44</v>
      </c>
      <c r="M932" s="24" t="s">
        <v>45</v>
      </c>
      <c r="N932" s="23">
        <v>1</v>
      </c>
      <c r="O932" s="22" t="str">
        <f>VLOOKUP(A932,[1]CustomerAddress!$A$1:$F$3997,2)</f>
        <v>3403 Spenser Terrace</v>
      </c>
      <c r="P932" s="22">
        <f>VLOOKUP(A932,[1]CustomerAddress!$A$1:$F$3997,3)</f>
        <v>3143</v>
      </c>
      <c r="Q932" s="22" t="str">
        <f>VLOOKUP(A932,[1]CustomerAddress!$A$1:$F$3997,4)</f>
        <v>VIC</v>
      </c>
      <c r="R932" s="22" t="str">
        <f>VLOOKUP(A932,[1]CustomerAddress!$A$1:$F$3997,5)</f>
        <v>Australia</v>
      </c>
      <c r="S932" s="22">
        <f>VLOOKUP(A932,[1]CustomerAddress!$A$1:$F$3997,6)</f>
        <v>8</v>
      </c>
      <c r="T932" s="22" t="str">
        <f>VLOOKUP(A932,Labels!$A$5:$I$3497,9)</f>
        <v>High Risk Customer</v>
      </c>
    </row>
    <row r="933" spans="1:20" s="22" customFormat="1" ht="15.75" customHeight="1" x14ac:dyDescent="0.25">
      <c r="A933" s="23">
        <v>932</v>
      </c>
      <c r="B933" s="24" t="s">
        <v>1998</v>
      </c>
      <c r="C933" s="24" t="s">
        <v>1999</v>
      </c>
      <c r="D933" s="24" t="s">
        <v>40</v>
      </c>
      <c r="E933" s="23">
        <v>30</v>
      </c>
      <c r="F933" s="25">
        <v>32709</v>
      </c>
      <c r="G933" s="23">
        <f t="shared" ca="1" si="66"/>
        <v>31.733734826864541</v>
      </c>
      <c r="H933" s="23" t="str">
        <f t="shared" ca="1" si="69"/>
        <v>31-40</v>
      </c>
      <c r="I933" s="24" t="s">
        <v>367</v>
      </c>
      <c r="J933" s="24" t="s">
        <v>61</v>
      </c>
      <c r="K933" s="24" t="s">
        <v>43</v>
      </c>
      <c r="L933" s="24" t="s">
        <v>44</v>
      </c>
      <c r="M933" s="24" t="s">
        <v>57</v>
      </c>
      <c r="N933" s="23">
        <v>18</v>
      </c>
      <c r="O933" s="22" t="str">
        <f>VLOOKUP(A933,[1]CustomerAddress!$A$1:$F$3997,2)</f>
        <v>06 Oneill Parkway</v>
      </c>
      <c r="P933" s="22">
        <f>VLOOKUP(A933,[1]CustomerAddress!$A$1:$F$3997,3)</f>
        <v>2770</v>
      </c>
      <c r="Q933" s="22" t="str">
        <f>VLOOKUP(A933,[1]CustomerAddress!$A$1:$F$3997,4)</f>
        <v>NSW</v>
      </c>
      <c r="R933" s="22" t="str">
        <f>VLOOKUP(A933,[1]CustomerAddress!$A$1:$F$3997,5)</f>
        <v>Australia</v>
      </c>
      <c r="S933" s="22">
        <f>VLOOKUP(A933,[1]CustomerAddress!$A$1:$F$3997,6)</f>
        <v>7</v>
      </c>
      <c r="T933" s="22" t="str">
        <f>VLOOKUP(A933,Labels!$A$5:$I$3497,9)</f>
        <v>Becoming Loyal</v>
      </c>
    </row>
    <row r="934" spans="1:20" s="22" customFormat="1" ht="15.75" customHeight="1" x14ac:dyDescent="0.25">
      <c r="A934" s="23">
        <v>933</v>
      </c>
      <c r="B934" s="24" t="s">
        <v>1093</v>
      </c>
      <c r="C934" s="24" t="s">
        <v>2000</v>
      </c>
      <c r="D934" s="24" t="s">
        <v>40</v>
      </c>
      <c r="E934" s="23">
        <v>75</v>
      </c>
      <c r="F934" s="25">
        <v>35204</v>
      </c>
      <c r="G934" s="23">
        <f t="shared" ca="1" si="66"/>
        <v>24.898118388191268</v>
      </c>
      <c r="H934" s="23" t="str">
        <f t="shared" ca="1" si="69"/>
        <v>21-30</v>
      </c>
      <c r="I934" s="24" t="s">
        <v>223</v>
      </c>
      <c r="J934" s="24" t="s">
        <v>65</v>
      </c>
      <c r="K934" s="24" t="s">
        <v>43</v>
      </c>
      <c r="L934" s="24" t="s">
        <v>44</v>
      </c>
      <c r="M934" s="24" t="s">
        <v>45</v>
      </c>
      <c r="N934" s="23">
        <v>5</v>
      </c>
      <c r="O934" s="22" t="str">
        <f>VLOOKUP(A934,[1]CustomerAddress!$A$1:$F$3997,2)</f>
        <v>243 Ridge Oak Center</v>
      </c>
      <c r="P934" s="22">
        <f>VLOOKUP(A934,[1]CustomerAddress!$A$1:$F$3997,3)</f>
        <v>2195</v>
      </c>
      <c r="Q934" s="22" t="str">
        <f>VLOOKUP(A934,[1]CustomerAddress!$A$1:$F$3997,4)</f>
        <v>NSW</v>
      </c>
      <c r="R934" s="22" t="str">
        <f>VLOOKUP(A934,[1]CustomerAddress!$A$1:$F$3997,5)</f>
        <v>Australia</v>
      </c>
      <c r="S934" s="22">
        <f>VLOOKUP(A934,[1]CustomerAddress!$A$1:$F$3997,6)</f>
        <v>9</v>
      </c>
      <c r="T934" s="22" t="str">
        <f>VLOOKUP(A934,Labels!$A$5:$I$3497,9)</f>
        <v>Becoming Loyal</v>
      </c>
    </row>
    <row r="935" spans="1:20" s="22" customFormat="1" ht="15.75" customHeight="1" x14ac:dyDescent="0.25">
      <c r="A935" s="23">
        <v>934</v>
      </c>
      <c r="B935" s="24" t="s">
        <v>1963</v>
      </c>
      <c r="C935" s="24" t="s">
        <v>2001</v>
      </c>
      <c r="D935" s="24" t="s">
        <v>48</v>
      </c>
      <c r="E935" s="23">
        <v>76</v>
      </c>
      <c r="F935" s="25">
        <v>35086</v>
      </c>
      <c r="G935" s="23">
        <f t="shared" ca="1" si="66"/>
        <v>25.221406059741255</v>
      </c>
      <c r="H935" s="23" t="str">
        <f t="shared" ca="1" si="69"/>
        <v>21-30</v>
      </c>
      <c r="I935" s="24" t="s">
        <v>847</v>
      </c>
      <c r="J935" s="24" t="s">
        <v>84</v>
      </c>
      <c r="K935" s="24" t="s">
        <v>43</v>
      </c>
      <c r="L935" s="24" t="s">
        <v>44</v>
      </c>
      <c r="M935" s="24" t="s">
        <v>57</v>
      </c>
      <c r="N935" s="23">
        <v>6</v>
      </c>
      <c r="O935" s="22" t="str">
        <f>VLOOKUP(A935,[1]CustomerAddress!$A$1:$F$3997,2)</f>
        <v>4 Eastlawn Crossing</v>
      </c>
      <c r="P935" s="22">
        <f>VLOOKUP(A935,[1]CustomerAddress!$A$1:$F$3997,3)</f>
        <v>2036</v>
      </c>
      <c r="Q935" s="22" t="str">
        <f>VLOOKUP(A935,[1]CustomerAddress!$A$1:$F$3997,4)</f>
        <v>NSW</v>
      </c>
      <c r="R935" s="22" t="str">
        <f>VLOOKUP(A935,[1]CustomerAddress!$A$1:$F$3997,5)</f>
        <v>Australia</v>
      </c>
      <c r="S935" s="22">
        <f>VLOOKUP(A935,[1]CustomerAddress!$A$1:$F$3997,6)</f>
        <v>12</v>
      </c>
      <c r="T935" s="22" t="str">
        <f>VLOOKUP(A935,Labels!$A$5:$I$3497,9)</f>
        <v>Platinum Customer</v>
      </c>
    </row>
    <row r="936" spans="1:20" s="22" customFormat="1" ht="15.75" customHeight="1" x14ac:dyDescent="0.25">
      <c r="A936" s="23">
        <v>935</v>
      </c>
      <c r="B936" s="24" t="s">
        <v>2002</v>
      </c>
      <c r="C936" s="24" t="s">
        <v>2003</v>
      </c>
      <c r="D936" s="24" t="s">
        <v>48</v>
      </c>
      <c r="E936" s="23">
        <v>76</v>
      </c>
      <c r="F936" s="25">
        <v>34589</v>
      </c>
      <c r="G936" s="23">
        <f t="shared" ca="1" si="66"/>
        <v>26.583049895040581</v>
      </c>
      <c r="H936" s="23" t="str">
        <f t="shared" ca="1" si="69"/>
        <v>21-30</v>
      </c>
      <c r="I936" s="24" t="s">
        <v>344</v>
      </c>
      <c r="J936" s="24" t="s">
        <v>61</v>
      </c>
      <c r="K936" s="24" t="s">
        <v>43</v>
      </c>
      <c r="L936" s="24" t="s">
        <v>44</v>
      </c>
      <c r="M936" s="24" t="s">
        <v>45</v>
      </c>
      <c r="N936" s="23">
        <v>3</v>
      </c>
      <c r="O936" s="22" t="str">
        <f>VLOOKUP(A936,[1]CustomerAddress!$A$1:$F$3997,2)</f>
        <v>33 Farwell Crossing</v>
      </c>
      <c r="P936" s="22">
        <f>VLOOKUP(A936,[1]CustomerAddress!$A$1:$F$3997,3)</f>
        <v>2575</v>
      </c>
      <c r="Q936" s="22" t="str">
        <f>VLOOKUP(A936,[1]CustomerAddress!$A$1:$F$3997,4)</f>
        <v>NSW</v>
      </c>
      <c r="R936" s="22" t="str">
        <f>VLOOKUP(A936,[1]CustomerAddress!$A$1:$F$3997,5)</f>
        <v>Australia</v>
      </c>
      <c r="S936" s="22">
        <f>VLOOKUP(A936,[1]CustomerAddress!$A$1:$F$3997,6)</f>
        <v>10</v>
      </c>
      <c r="T936" s="22" t="str">
        <f>VLOOKUP(A936,Labels!$A$5:$I$3497,9)</f>
        <v>Losing Customer</v>
      </c>
    </row>
    <row r="937" spans="1:20" s="22" customFormat="1" ht="15.75" customHeight="1" x14ac:dyDescent="0.25">
      <c r="A937" s="23">
        <v>936</v>
      </c>
      <c r="B937" s="24" t="s">
        <v>2004</v>
      </c>
      <c r="C937" s="24" t="s">
        <v>2005</v>
      </c>
      <c r="D937" s="24" t="s">
        <v>48</v>
      </c>
      <c r="E937" s="23">
        <v>64</v>
      </c>
      <c r="F937" s="25">
        <v>32279</v>
      </c>
      <c r="G937" s="23">
        <f t="shared" ca="1" si="66"/>
        <v>32.911817018645365</v>
      </c>
      <c r="H937" s="23" t="str">
        <f t="shared" ca="1" si="69"/>
        <v>31-40</v>
      </c>
      <c r="I937" s="24" t="s">
        <v>289</v>
      </c>
      <c r="J937" s="24" t="s">
        <v>42</v>
      </c>
      <c r="K937" s="24" t="s">
        <v>66</v>
      </c>
      <c r="L937" s="24" t="s">
        <v>44</v>
      </c>
      <c r="M937" s="24" t="s">
        <v>57</v>
      </c>
      <c r="N937" s="23">
        <v>3</v>
      </c>
      <c r="O937" s="22" t="str">
        <f>VLOOKUP(A937,[1]CustomerAddress!$A$1:$F$3997,2)</f>
        <v>5 Reindahl Point</v>
      </c>
      <c r="P937" s="22">
        <f>VLOOKUP(A937,[1]CustomerAddress!$A$1:$F$3997,3)</f>
        <v>3400</v>
      </c>
      <c r="Q937" s="22" t="str">
        <f>VLOOKUP(A937,[1]CustomerAddress!$A$1:$F$3997,4)</f>
        <v>VIC</v>
      </c>
      <c r="R937" s="22" t="str">
        <f>VLOOKUP(A937,[1]CustomerAddress!$A$1:$F$3997,5)</f>
        <v>Australia</v>
      </c>
      <c r="S937" s="22">
        <f>VLOOKUP(A937,[1]CustomerAddress!$A$1:$F$3997,6)</f>
        <v>2</v>
      </c>
      <c r="T937" s="22" t="str">
        <f>VLOOKUP(A937,Labels!$A$5:$I$3497,9)</f>
        <v>Recent Customer</v>
      </c>
    </row>
    <row r="938" spans="1:20" s="22" customFormat="1" ht="15.75" customHeight="1" x14ac:dyDescent="0.25">
      <c r="A938" s="23">
        <v>937</v>
      </c>
      <c r="B938" s="24" t="s">
        <v>2006</v>
      </c>
      <c r="C938" s="24" t="s">
        <v>2007</v>
      </c>
      <c r="D938" s="24" t="s">
        <v>48</v>
      </c>
      <c r="E938" s="23">
        <v>65</v>
      </c>
      <c r="F938" s="25">
        <v>31366</v>
      </c>
      <c r="G938" s="23">
        <f t="shared" ca="1" si="66"/>
        <v>35.41318688134195</v>
      </c>
      <c r="H938" s="23" t="str">
        <f t="shared" ca="1" si="69"/>
        <v>31-40</v>
      </c>
      <c r="I938" s="24" t="s">
        <v>2008</v>
      </c>
      <c r="J938" s="24" t="s">
        <v>84</v>
      </c>
      <c r="K938" s="24" t="s">
        <v>62</v>
      </c>
      <c r="L938" s="24" t="s">
        <v>44</v>
      </c>
      <c r="M938" s="24" t="s">
        <v>57</v>
      </c>
      <c r="N938" s="23">
        <v>15</v>
      </c>
      <c r="O938" s="22" t="str">
        <f>VLOOKUP(A938,[1]CustomerAddress!$A$1:$F$3997,2)</f>
        <v>8882 Valley Edge Junction</v>
      </c>
      <c r="P938" s="22">
        <f>VLOOKUP(A938,[1]CustomerAddress!$A$1:$F$3997,3)</f>
        <v>2145</v>
      </c>
      <c r="Q938" s="22" t="str">
        <f>VLOOKUP(A938,[1]CustomerAddress!$A$1:$F$3997,4)</f>
        <v>NSW</v>
      </c>
      <c r="R938" s="22" t="str">
        <f>VLOOKUP(A938,[1]CustomerAddress!$A$1:$F$3997,5)</f>
        <v>Australia</v>
      </c>
      <c r="S938" s="22">
        <f>VLOOKUP(A938,[1]CustomerAddress!$A$1:$F$3997,6)</f>
        <v>8</v>
      </c>
      <c r="T938" s="22" t="str">
        <f>VLOOKUP(A938,Labels!$A$5:$I$3497,9)</f>
        <v>Becoming Loyal</v>
      </c>
    </row>
    <row r="939" spans="1:20" s="22" customFormat="1" ht="15.75" customHeight="1" x14ac:dyDescent="0.25">
      <c r="A939" s="23">
        <v>938</v>
      </c>
      <c r="B939" s="24" t="s">
        <v>761</v>
      </c>
      <c r="D939" s="24" t="s">
        <v>40</v>
      </c>
      <c r="E939" s="23">
        <v>18</v>
      </c>
      <c r="F939" s="25">
        <v>35161</v>
      </c>
      <c r="G939" s="23">
        <f t="shared" ca="1" si="66"/>
        <v>25.01592660768646</v>
      </c>
      <c r="H939" s="23" t="str">
        <f t="shared" ca="1" si="69"/>
        <v>21-30</v>
      </c>
      <c r="I939" s="24" t="s">
        <v>651</v>
      </c>
      <c r="J939" s="24" t="s">
        <v>65</v>
      </c>
      <c r="K939" s="24" t="s">
        <v>43</v>
      </c>
      <c r="L939" s="24" t="s">
        <v>44</v>
      </c>
      <c r="M939" s="24" t="s">
        <v>57</v>
      </c>
      <c r="N939" s="23">
        <v>7</v>
      </c>
      <c r="O939" s="22" t="str">
        <f>VLOOKUP(A939,[1]CustomerAddress!$A$1:$F$3997,2)</f>
        <v>633 Cordelia Alley</v>
      </c>
      <c r="P939" s="22">
        <f>VLOOKUP(A939,[1]CustomerAddress!$A$1:$F$3997,3)</f>
        <v>3037</v>
      </c>
      <c r="Q939" s="22" t="str">
        <f>VLOOKUP(A939,[1]CustomerAddress!$A$1:$F$3997,4)</f>
        <v>VIC</v>
      </c>
      <c r="R939" s="22" t="str">
        <f>VLOOKUP(A939,[1]CustomerAddress!$A$1:$F$3997,5)</f>
        <v>Australia</v>
      </c>
      <c r="S939" s="22">
        <f>VLOOKUP(A939,[1]CustomerAddress!$A$1:$F$3997,6)</f>
        <v>7</v>
      </c>
      <c r="T939" s="22" t="str">
        <f>VLOOKUP(A939,Labels!$A$5:$I$3497,9)</f>
        <v>Losing Customer</v>
      </c>
    </row>
    <row r="940" spans="1:20" s="22" customFormat="1" ht="15.75" customHeight="1" x14ac:dyDescent="0.25">
      <c r="A940" s="23">
        <v>939</v>
      </c>
      <c r="B940" s="24" t="s">
        <v>2009</v>
      </c>
      <c r="C940" s="24" t="s">
        <v>2010</v>
      </c>
      <c r="D940" s="24" t="s">
        <v>48</v>
      </c>
      <c r="E940" s="23">
        <v>53</v>
      </c>
      <c r="F940" s="25">
        <v>22291</v>
      </c>
      <c r="G940" s="23">
        <f t="shared" ca="1" si="66"/>
        <v>60.276200579972091</v>
      </c>
      <c r="H940" s="23" t="str">
        <f t="shared" ca="1" si="69"/>
        <v>61-70</v>
      </c>
      <c r="I940" s="24" t="s">
        <v>144</v>
      </c>
      <c r="J940" s="24" t="s">
        <v>84</v>
      </c>
      <c r="K940" s="24" t="s">
        <v>43</v>
      </c>
      <c r="L940" s="24" t="s">
        <v>44</v>
      </c>
      <c r="M940" s="24" t="s">
        <v>57</v>
      </c>
      <c r="N940" s="23">
        <v>6</v>
      </c>
      <c r="O940" s="22" t="str">
        <f>VLOOKUP(A940,[1]CustomerAddress!$A$1:$F$3997,2)</f>
        <v>32 Dennis Hill</v>
      </c>
      <c r="P940" s="22">
        <f>VLOOKUP(A940,[1]CustomerAddress!$A$1:$F$3997,3)</f>
        <v>2233</v>
      </c>
      <c r="Q940" s="22" t="str">
        <f>VLOOKUP(A940,[1]CustomerAddress!$A$1:$F$3997,4)</f>
        <v>NSW</v>
      </c>
      <c r="R940" s="22" t="str">
        <f>VLOOKUP(A940,[1]CustomerAddress!$A$1:$F$3997,5)</f>
        <v>Australia</v>
      </c>
      <c r="S940" s="22">
        <f>VLOOKUP(A940,[1]CustomerAddress!$A$1:$F$3997,6)</f>
        <v>9</v>
      </c>
      <c r="T940" s="22" t="str">
        <f>VLOOKUP(A940,Labels!$A$5:$I$3497,9)</f>
        <v>Late Bloomer</v>
      </c>
    </row>
    <row r="941" spans="1:20" s="22" customFormat="1" ht="15.75" customHeight="1" x14ac:dyDescent="0.25">
      <c r="A941" s="23">
        <v>940</v>
      </c>
      <c r="B941" s="24" t="s">
        <v>2011</v>
      </c>
      <c r="C941" s="24" t="s">
        <v>2012</v>
      </c>
      <c r="D941" s="24" t="s">
        <v>40</v>
      </c>
      <c r="E941" s="23">
        <v>3</v>
      </c>
      <c r="F941" s="25">
        <v>31944</v>
      </c>
      <c r="G941" s="23">
        <f t="shared" ca="1" si="66"/>
        <v>33.82962523782345</v>
      </c>
      <c r="H941" s="23" t="str">
        <f t="shared" ca="1" si="69"/>
        <v>31-40</v>
      </c>
      <c r="I941" s="24" t="s">
        <v>49</v>
      </c>
      <c r="J941" s="24" t="s">
        <v>84</v>
      </c>
      <c r="K941" s="24" t="s">
        <v>43</v>
      </c>
      <c r="L941" s="24" t="s">
        <v>44</v>
      </c>
      <c r="M941" s="24" t="s">
        <v>57</v>
      </c>
      <c r="N941" s="23">
        <v>9</v>
      </c>
      <c r="O941" s="22" t="str">
        <f>VLOOKUP(A941,[1]CustomerAddress!$A$1:$F$3997,2)</f>
        <v>54905 Anniversary Pass</v>
      </c>
      <c r="P941" s="22">
        <f>VLOOKUP(A941,[1]CustomerAddress!$A$1:$F$3997,3)</f>
        <v>4570</v>
      </c>
      <c r="Q941" s="22" t="str">
        <f>VLOOKUP(A941,[1]CustomerAddress!$A$1:$F$3997,4)</f>
        <v>QLD</v>
      </c>
      <c r="R941" s="22" t="str">
        <f>VLOOKUP(A941,[1]CustomerAddress!$A$1:$F$3997,5)</f>
        <v>Australia</v>
      </c>
      <c r="S941" s="22">
        <f>VLOOKUP(A941,[1]CustomerAddress!$A$1:$F$3997,6)</f>
        <v>2</v>
      </c>
      <c r="T941" s="22" t="str">
        <f>VLOOKUP(A941,Labels!$A$5:$I$3497,9)</f>
        <v>High Risk Customer</v>
      </c>
    </row>
    <row r="942" spans="1:20" s="22" customFormat="1" ht="15.75" customHeight="1" x14ac:dyDescent="0.25">
      <c r="A942" s="23">
        <v>941</v>
      </c>
      <c r="B942" s="24" t="s">
        <v>2013</v>
      </c>
      <c r="C942" s="24" t="s">
        <v>2014</v>
      </c>
      <c r="D942" s="24" t="s">
        <v>48</v>
      </c>
      <c r="E942" s="23">
        <v>13</v>
      </c>
      <c r="F942" s="25">
        <v>34732</v>
      </c>
      <c r="G942" s="23">
        <f t="shared" ca="1" si="66"/>
        <v>26.191269073122772</v>
      </c>
      <c r="H942" s="23" t="str">
        <f t="shared" ca="1" si="69"/>
        <v>21-30</v>
      </c>
      <c r="I942" s="24" t="s">
        <v>53</v>
      </c>
      <c r="J942" s="24" t="s">
        <v>50</v>
      </c>
      <c r="K942" s="24" t="s">
        <v>62</v>
      </c>
      <c r="L942" s="24" t="s">
        <v>44</v>
      </c>
      <c r="M942" s="24" t="s">
        <v>45</v>
      </c>
      <c r="N942" s="23">
        <v>1</v>
      </c>
      <c r="O942" s="22" t="str">
        <f>VLOOKUP(A942,[1]CustomerAddress!$A$1:$F$3997,2)</f>
        <v>5 Gale Street</v>
      </c>
      <c r="P942" s="22">
        <f>VLOOKUP(A942,[1]CustomerAddress!$A$1:$F$3997,3)</f>
        <v>4507</v>
      </c>
      <c r="Q942" s="22" t="str">
        <f>VLOOKUP(A942,[1]CustomerAddress!$A$1:$F$3997,4)</f>
        <v>QLD</v>
      </c>
      <c r="R942" s="22" t="str">
        <f>VLOOKUP(A942,[1]CustomerAddress!$A$1:$F$3997,5)</f>
        <v>Australia</v>
      </c>
      <c r="S942" s="22">
        <f>VLOOKUP(A942,[1]CustomerAddress!$A$1:$F$3997,6)</f>
        <v>8</v>
      </c>
      <c r="T942" s="22" t="str">
        <f>VLOOKUP(A942,Labels!$A$5:$I$3497,9)</f>
        <v>Recent Customer</v>
      </c>
    </row>
    <row r="943" spans="1:20" s="22" customFormat="1" ht="15.75" customHeight="1" x14ac:dyDescent="0.25">
      <c r="A943" s="23">
        <v>942</v>
      </c>
      <c r="B943" s="24" t="s">
        <v>2015</v>
      </c>
      <c r="C943" s="24" t="s">
        <v>2016</v>
      </c>
      <c r="D943" s="24" t="s">
        <v>40</v>
      </c>
      <c r="E943" s="23">
        <v>31</v>
      </c>
      <c r="F943" s="25">
        <v>27067</v>
      </c>
      <c r="G943" s="23">
        <f t="shared" ca="1" si="66"/>
        <v>47.191269073439884</v>
      </c>
      <c r="H943" s="23" t="str">
        <f t="shared" ca="1" si="69"/>
        <v>41-50</v>
      </c>
      <c r="I943" s="24" t="s">
        <v>176</v>
      </c>
      <c r="J943" s="24" t="s">
        <v>50</v>
      </c>
      <c r="K943" s="24" t="s">
        <v>43</v>
      </c>
      <c r="L943" s="24" t="s">
        <v>44</v>
      </c>
      <c r="M943" s="24" t="s">
        <v>45</v>
      </c>
      <c r="N943" s="23">
        <v>14</v>
      </c>
      <c r="O943" s="22" t="str">
        <f>VLOOKUP(A943,[1]CustomerAddress!$A$1:$F$3997,2)</f>
        <v>5413 Burning Wood Plaza</v>
      </c>
      <c r="P943" s="22">
        <f>VLOOKUP(A943,[1]CustomerAddress!$A$1:$F$3997,3)</f>
        <v>4220</v>
      </c>
      <c r="Q943" s="22" t="str">
        <f>VLOOKUP(A943,[1]CustomerAddress!$A$1:$F$3997,4)</f>
        <v>QLD</v>
      </c>
      <c r="R943" s="22" t="str">
        <f>VLOOKUP(A943,[1]CustomerAddress!$A$1:$F$3997,5)</f>
        <v>Australia</v>
      </c>
      <c r="S943" s="22">
        <f>VLOOKUP(A943,[1]CustomerAddress!$A$1:$F$3997,6)</f>
        <v>8</v>
      </c>
      <c r="T943" s="22" t="str">
        <f>VLOOKUP(A943,Labels!$A$5:$I$3497,9)</f>
        <v>Evasive Customer</v>
      </c>
    </row>
    <row r="944" spans="1:20" s="22" customFormat="1" ht="15.75" customHeight="1" x14ac:dyDescent="0.25">
      <c r="A944" s="23">
        <v>943</v>
      </c>
      <c r="B944" s="24" t="s">
        <v>1573</v>
      </c>
      <c r="C944" s="24" t="s">
        <v>2017</v>
      </c>
      <c r="D944" s="24" t="s">
        <v>48</v>
      </c>
      <c r="E944" s="23">
        <v>94</v>
      </c>
      <c r="F944" s="25">
        <v>29115</v>
      </c>
      <c r="G944" s="23">
        <f t="shared" ca="1" si="66"/>
        <v>41.580310169013181</v>
      </c>
      <c r="H944" s="23" t="str">
        <f t="shared" ca="1" si="69"/>
        <v>41-50</v>
      </c>
      <c r="I944" s="24" t="s">
        <v>141</v>
      </c>
      <c r="J944" s="24" t="s">
        <v>54</v>
      </c>
      <c r="K944" s="24" t="s">
        <v>62</v>
      </c>
      <c r="L944" s="24" t="s">
        <v>44</v>
      </c>
      <c r="M944" s="24" t="s">
        <v>45</v>
      </c>
      <c r="N944" s="23">
        <v>15</v>
      </c>
      <c r="O944" s="22" t="str">
        <f>VLOOKUP(A944,[1]CustomerAddress!$A$1:$F$3997,2)</f>
        <v>6183 Morrow Court</v>
      </c>
      <c r="P944" s="22">
        <f>VLOOKUP(A944,[1]CustomerAddress!$A$1:$F$3997,3)</f>
        <v>2113</v>
      </c>
      <c r="Q944" s="22" t="str">
        <f>VLOOKUP(A944,[1]CustomerAddress!$A$1:$F$3997,4)</f>
        <v>NSW</v>
      </c>
      <c r="R944" s="22" t="str">
        <f>VLOOKUP(A944,[1]CustomerAddress!$A$1:$F$3997,5)</f>
        <v>Australia</v>
      </c>
      <c r="S944" s="22">
        <f>VLOOKUP(A944,[1]CustomerAddress!$A$1:$F$3997,6)</f>
        <v>11</v>
      </c>
      <c r="T944" s="22" t="str">
        <f>VLOOKUP(A944,Labels!$A$5:$I$3497,9)</f>
        <v>Almost Lost Customer</v>
      </c>
    </row>
    <row r="945" spans="1:20" s="22" customFormat="1" ht="15.75" customHeight="1" x14ac:dyDescent="0.25">
      <c r="A945" s="23">
        <v>944</v>
      </c>
      <c r="B945" s="24" t="s">
        <v>2018</v>
      </c>
      <c r="C945" s="24" t="s">
        <v>2019</v>
      </c>
      <c r="D945" s="24" t="s">
        <v>40</v>
      </c>
      <c r="E945" s="23">
        <v>53</v>
      </c>
      <c r="F945" s="25">
        <v>27771</v>
      </c>
      <c r="G945" s="23">
        <f t="shared" ca="1" si="66"/>
        <v>45.262501950152213</v>
      </c>
      <c r="H945" s="23" t="str">
        <f t="shared" ca="1" si="69"/>
        <v>41-50</v>
      </c>
      <c r="J945" s="24" t="s">
        <v>84</v>
      </c>
      <c r="K945" s="24" t="s">
        <v>43</v>
      </c>
      <c r="L945" s="24" t="s">
        <v>44</v>
      </c>
      <c r="M945" s="24" t="s">
        <v>57</v>
      </c>
      <c r="N945" s="23">
        <v>15</v>
      </c>
      <c r="O945" s="22" t="str">
        <f>VLOOKUP(A945,[1]CustomerAddress!$A$1:$F$3997,2)</f>
        <v>9 Colorado Trail</v>
      </c>
      <c r="P945" s="22">
        <f>VLOOKUP(A945,[1]CustomerAddress!$A$1:$F$3997,3)</f>
        <v>3799</v>
      </c>
      <c r="Q945" s="22" t="str">
        <f>VLOOKUP(A945,[1]CustomerAddress!$A$1:$F$3997,4)</f>
        <v>VIC</v>
      </c>
      <c r="R945" s="22" t="str">
        <f>VLOOKUP(A945,[1]CustomerAddress!$A$1:$F$3997,5)</f>
        <v>Australia</v>
      </c>
      <c r="S945" s="22">
        <f>VLOOKUP(A945,[1]CustomerAddress!$A$1:$F$3997,6)</f>
        <v>3</v>
      </c>
      <c r="T945" s="22" t="str">
        <f>VLOOKUP(A945,Labels!$A$5:$I$3497,9)</f>
        <v>Almost Lost Customer</v>
      </c>
    </row>
    <row r="946" spans="1:20" s="22" customFormat="1" ht="15.75" customHeight="1" x14ac:dyDescent="0.25">
      <c r="A946" s="23">
        <v>945</v>
      </c>
      <c r="B946" s="24" t="s">
        <v>2020</v>
      </c>
      <c r="C946" s="24" t="s">
        <v>2021</v>
      </c>
      <c r="D946" s="24" t="s">
        <v>48</v>
      </c>
      <c r="E946" s="23">
        <v>59</v>
      </c>
      <c r="F946" s="25">
        <v>36033</v>
      </c>
      <c r="G946" s="23">
        <f t="shared" ca="1" si="66"/>
        <v>22.626885511478939</v>
      </c>
      <c r="H946" s="23" t="str">
        <f t="shared" ca="1" si="69"/>
        <v>21-30</v>
      </c>
      <c r="I946" s="24" t="s">
        <v>847</v>
      </c>
      <c r="J946" s="24" t="s">
        <v>61</v>
      </c>
      <c r="K946" s="24" t="s">
        <v>66</v>
      </c>
      <c r="L946" s="24" t="s">
        <v>44</v>
      </c>
      <c r="M946" s="24" t="s">
        <v>45</v>
      </c>
      <c r="N946" s="23">
        <v>1</v>
      </c>
      <c r="O946" s="22" t="str">
        <f>VLOOKUP(A946,[1]CustomerAddress!$A$1:$F$3997,2)</f>
        <v>627 Ronald Regan Alley</v>
      </c>
      <c r="P946" s="22">
        <f>VLOOKUP(A946,[1]CustomerAddress!$A$1:$F$3997,3)</f>
        <v>4505</v>
      </c>
      <c r="Q946" s="22" t="str">
        <f>VLOOKUP(A946,[1]CustomerAddress!$A$1:$F$3997,4)</f>
        <v>QLD</v>
      </c>
      <c r="R946" s="22" t="str">
        <f>VLOOKUP(A946,[1]CustomerAddress!$A$1:$F$3997,5)</f>
        <v>Australia</v>
      </c>
      <c r="S946" s="22">
        <f>VLOOKUP(A946,[1]CustomerAddress!$A$1:$F$3997,6)</f>
        <v>6</v>
      </c>
      <c r="T946" s="22" t="str">
        <f>VLOOKUP(A946,Labels!$A$5:$I$3497,9)</f>
        <v>Very Loyal</v>
      </c>
    </row>
    <row r="947" spans="1:20" s="22" customFormat="1" ht="15.75" customHeight="1" x14ac:dyDescent="0.25">
      <c r="A947" s="23">
        <v>946</v>
      </c>
      <c r="B947" s="24" t="s">
        <v>2022</v>
      </c>
      <c r="C947" s="24" t="s">
        <v>2023</v>
      </c>
      <c r="D947" s="24" t="s">
        <v>40</v>
      </c>
      <c r="E947" s="23">
        <v>16</v>
      </c>
      <c r="F947" s="25">
        <v>22479</v>
      </c>
      <c r="G947" s="23">
        <f t="shared" ca="1" si="66"/>
        <v>59.761132087138513</v>
      </c>
      <c r="H947" s="23" t="str">
        <f t="shared" ca="1" si="69"/>
        <v>51-60</v>
      </c>
      <c r="I947" s="24" t="s">
        <v>243</v>
      </c>
      <c r="J947" s="24" t="s">
        <v>84</v>
      </c>
      <c r="K947" s="24" t="s">
        <v>66</v>
      </c>
      <c r="L947" s="24" t="s">
        <v>44</v>
      </c>
      <c r="M947" s="24" t="s">
        <v>57</v>
      </c>
      <c r="N947" s="23">
        <v>12</v>
      </c>
      <c r="O947" s="22" t="str">
        <f>VLOOKUP(A947,[1]CustomerAddress!$A$1:$F$3997,2)</f>
        <v>93446 Eagle Crest Plaza</v>
      </c>
      <c r="P947" s="22">
        <f>VLOOKUP(A947,[1]CustomerAddress!$A$1:$F$3997,3)</f>
        <v>2229</v>
      </c>
      <c r="Q947" s="22" t="str">
        <f>VLOOKUP(A947,[1]CustomerAddress!$A$1:$F$3997,4)</f>
        <v>NSW</v>
      </c>
      <c r="R947" s="22" t="str">
        <f>VLOOKUP(A947,[1]CustomerAddress!$A$1:$F$3997,5)</f>
        <v>Australia</v>
      </c>
      <c r="S947" s="22">
        <f>VLOOKUP(A947,[1]CustomerAddress!$A$1:$F$3997,6)</f>
        <v>10</v>
      </c>
      <c r="T947" s="22" t="str">
        <f>VLOOKUP(A947,Labels!$A$5:$I$3497,9)</f>
        <v>Platinum Customer</v>
      </c>
    </row>
    <row r="948" spans="1:20" s="22" customFormat="1" ht="15.75" customHeight="1" x14ac:dyDescent="0.25">
      <c r="A948" s="23">
        <v>947</v>
      </c>
      <c r="B948" s="24" t="s">
        <v>2024</v>
      </c>
      <c r="C948" s="24" t="s">
        <v>2025</v>
      </c>
      <c r="D948" s="24" t="s">
        <v>40</v>
      </c>
      <c r="E948" s="23">
        <v>43</v>
      </c>
      <c r="F948" s="25">
        <v>31481</v>
      </c>
      <c r="G948" s="23">
        <f t="shared" ca="1" si="66"/>
        <v>35.098118388191267</v>
      </c>
      <c r="H948" s="23" t="str">
        <f t="shared" ca="1" si="69"/>
        <v>31-40</v>
      </c>
      <c r="I948" s="24" t="s">
        <v>480</v>
      </c>
      <c r="J948" s="24" t="s">
        <v>42</v>
      </c>
      <c r="K948" s="24" t="s">
        <v>43</v>
      </c>
      <c r="L948" s="24" t="s">
        <v>44</v>
      </c>
      <c r="M948" s="24" t="s">
        <v>57</v>
      </c>
      <c r="N948" s="23">
        <v>10</v>
      </c>
      <c r="O948" s="22" t="str">
        <f>VLOOKUP(A948,[1]CustomerAddress!$A$1:$F$3997,2)</f>
        <v>9 Clyde Gallagher Plaza</v>
      </c>
      <c r="P948" s="22">
        <f>VLOOKUP(A948,[1]CustomerAddress!$A$1:$F$3997,3)</f>
        <v>3021</v>
      </c>
      <c r="Q948" s="22" t="str">
        <f>VLOOKUP(A948,[1]CustomerAddress!$A$1:$F$3997,4)</f>
        <v>VIC</v>
      </c>
      <c r="R948" s="22" t="str">
        <f>VLOOKUP(A948,[1]CustomerAddress!$A$1:$F$3997,5)</f>
        <v>Australia</v>
      </c>
      <c r="S948" s="22">
        <f>VLOOKUP(A948,[1]CustomerAddress!$A$1:$F$3997,6)</f>
        <v>7</v>
      </c>
      <c r="T948" s="22" t="str">
        <f>VLOOKUP(A948,Labels!$A$5:$I$3497,9)</f>
        <v>High Risk Customer</v>
      </c>
    </row>
    <row r="949" spans="1:20" s="22" customFormat="1" ht="15.75" customHeight="1" x14ac:dyDescent="0.25">
      <c r="A949" s="23">
        <v>948</v>
      </c>
      <c r="B949" s="24" t="s">
        <v>2026</v>
      </c>
      <c r="C949" s="24" t="s">
        <v>2027</v>
      </c>
      <c r="D949" s="24" t="s">
        <v>48</v>
      </c>
      <c r="E949" s="23">
        <v>19</v>
      </c>
      <c r="F949" s="25">
        <v>25424</v>
      </c>
      <c r="G949" s="23">
        <f t="shared" ca="1" si="66"/>
        <v>51.692638936453584</v>
      </c>
      <c r="H949" s="23" t="str">
        <f t="shared" ca="1" si="69"/>
        <v>51-60</v>
      </c>
      <c r="I949" s="24" t="s">
        <v>53</v>
      </c>
      <c r="J949" s="24" t="s">
        <v>61</v>
      </c>
      <c r="K949" s="24" t="s">
        <v>62</v>
      </c>
      <c r="L949" s="24" t="s">
        <v>44</v>
      </c>
      <c r="M949" s="24" t="s">
        <v>57</v>
      </c>
      <c r="N949" s="23">
        <v>10</v>
      </c>
      <c r="O949" s="22" t="str">
        <f>VLOOKUP(A949,[1]CustomerAddress!$A$1:$F$3997,2)</f>
        <v>56709 Petterle Street</v>
      </c>
      <c r="P949" s="22">
        <f>VLOOKUP(A949,[1]CustomerAddress!$A$1:$F$3997,3)</f>
        <v>2443</v>
      </c>
      <c r="Q949" s="22" t="str">
        <f>VLOOKUP(A949,[1]CustomerAddress!$A$1:$F$3997,4)</f>
        <v>NSW</v>
      </c>
      <c r="R949" s="22" t="str">
        <f>VLOOKUP(A949,[1]CustomerAddress!$A$1:$F$3997,5)</f>
        <v>Australia</v>
      </c>
      <c r="S949" s="22">
        <f>VLOOKUP(A949,[1]CustomerAddress!$A$1:$F$3997,6)</f>
        <v>6</v>
      </c>
      <c r="T949" s="22" t="str">
        <f>VLOOKUP(A949,Labels!$A$5:$I$3497,9)</f>
        <v>Lost Customer</v>
      </c>
    </row>
    <row r="950" spans="1:20" s="22" customFormat="1" ht="15.75" customHeight="1" x14ac:dyDescent="0.25">
      <c r="A950" s="23">
        <v>949</v>
      </c>
      <c r="B950" s="24" t="s">
        <v>2028</v>
      </c>
      <c r="C950" s="24" t="s">
        <v>2029</v>
      </c>
      <c r="D950" s="24" t="s">
        <v>48</v>
      </c>
      <c r="E950" s="23">
        <v>18</v>
      </c>
      <c r="F950" s="25">
        <v>27644</v>
      </c>
      <c r="G950" s="23">
        <f t="shared" ca="1" si="66"/>
        <v>45.610447155314553</v>
      </c>
      <c r="H950" s="23" t="str">
        <f t="shared" ca="1" si="69"/>
        <v>41-50</v>
      </c>
      <c r="I950" s="24" t="s">
        <v>41</v>
      </c>
      <c r="J950" s="24" t="s">
        <v>42</v>
      </c>
      <c r="K950" s="24" t="s">
        <v>43</v>
      </c>
      <c r="L950" s="24" t="s">
        <v>44</v>
      </c>
      <c r="M950" s="24" t="s">
        <v>45</v>
      </c>
      <c r="N950" s="23">
        <v>3</v>
      </c>
      <c r="O950" s="22" t="str">
        <f>VLOOKUP(A950,[1]CustomerAddress!$A$1:$F$3997,2)</f>
        <v>221 Coolidge Parkway</v>
      </c>
      <c r="P950" s="22">
        <f>VLOOKUP(A950,[1]CustomerAddress!$A$1:$F$3997,3)</f>
        <v>2010</v>
      </c>
      <c r="Q950" s="22" t="str">
        <f>VLOOKUP(A950,[1]CustomerAddress!$A$1:$F$3997,4)</f>
        <v>NSW</v>
      </c>
      <c r="R950" s="22" t="str">
        <f>VLOOKUP(A950,[1]CustomerAddress!$A$1:$F$3997,5)</f>
        <v>Australia</v>
      </c>
      <c r="S950" s="22">
        <f>VLOOKUP(A950,[1]CustomerAddress!$A$1:$F$3997,6)</f>
        <v>9</v>
      </c>
      <c r="T950" s="22" t="str">
        <f>VLOOKUP(A950,Labels!$A$5:$I$3497,9)</f>
        <v>High Risk Customer</v>
      </c>
    </row>
    <row r="951" spans="1:20" s="22" customFormat="1" ht="15.75" hidden="1" customHeight="1" x14ac:dyDescent="0.25">
      <c r="A951" s="23">
        <v>950</v>
      </c>
      <c r="B951" s="24" t="s">
        <v>2030</v>
      </c>
      <c r="C951" s="24" t="s">
        <v>2031</v>
      </c>
      <c r="D951" s="24" t="s">
        <v>147</v>
      </c>
      <c r="E951" s="23">
        <v>24</v>
      </c>
      <c r="F951" s="25"/>
      <c r="G951" s="23"/>
      <c r="H951" s="23"/>
      <c r="I951" s="24" t="s">
        <v>410</v>
      </c>
      <c r="J951" s="24" t="s">
        <v>56</v>
      </c>
      <c r="K951" s="24" t="s">
        <v>66</v>
      </c>
      <c r="L951" s="24" t="s">
        <v>44</v>
      </c>
      <c r="M951" s="24" t="s">
        <v>45</v>
      </c>
      <c r="N951" s="23"/>
    </row>
    <row r="952" spans="1:20" s="22" customFormat="1" ht="15.75" customHeight="1" x14ac:dyDescent="0.25">
      <c r="A952" s="23">
        <v>951</v>
      </c>
      <c r="B952" s="24" t="s">
        <v>2032</v>
      </c>
      <c r="C952" s="24" t="s">
        <v>2033</v>
      </c>
      <c r="D952" s="24" t="s">
        <v>48</v>
      </c>
      <c r="E952" s="23">
        <v>44</v>
      </c>
      <c r="F952" s="25">
        <v>36432</v>
      </c>
      <c r="G952" s="23">
        <f t="shared" ref="G952:G975" ca="1" si="70">(NOW()-F952)/365</f>
        <v>21.533734826864542</v>
      </c>
      <c r="H952" s="23" t="str">
        <f ca="1">IF(G952&lt;=10,"0-10",IF(AND(G952&gt;10,G952&lt;=20),"11-20",IF(AND(G952&gt;20,G952&lt;=30),"21-30",IF(AND(G952&gt;30,G952&lt;=40),"31-40",IF(AND(G952&gt;40,G952&lt;=50),"41-50",IF(AND(G952&gt;50,G952&lt;=60),"51-60",IF(AND(G952&gt;60,G952&lt;=70),"61-70",IF(AND(G952&gt;70,G952&lt;=80),"71-80",IF(AND(G952&gt;80,G952&lt;=90),"81-90",IF(G952&gt;90,"91-100"))))))))))</f>
        <v>21-30</v>
      </c>
      <c r="I952" s="24" t="s">
        <v>163</v>
      </c>
      <c r="J952" s="24" t="s">
        <v>164</v>
      </c>
      <c r="K952" s="24" t="s">
        <v>43</v>
      </c>
      <c r="L952" s="24" t="s">
        <v>44</v>
      </c>
      <c r="M952" s="24" t="s">
        <v>57</v>
      </c>
      <c r="N952" s="23">
        <v>1</v>
      </c>
      <c r="O952" s="22" t="str">
        <f>VLOOKUP(A952,[1]CustomerAddress!$A$1:$F$3997,2)</f>
        <v>7 Starling Crossing</v>
      </c>
      <c r="P952" s="22">
        <f>VLOOKUP(A952,[1]CustomerAddress!$A$1:$F$3997,3)</f>
        <v>2570</v>
      </c>
      <c r="Q952" s="22" t="str">
        <f>VLOOKUP(A952,[1]CustomerAddress!$A$1:$F$3997,4)</f>
        <v>NSW</v>
      </c>
      <c r="R952" s="22" t="str">
        <f>VLOOKUP(A952,[1]CustomerAddress!$A$1:$F$3997,5)</f>
        <v>Australia</v>
      </c>
      <c r="S952" s="22">
        <f>VLOOKUP(A952,[1]CustomerAddress!$A$1:$F$3997,6)</f>
        <v>9</v>
      </c>
      <c r="T952" s="22" t="str">
        <f>VLOOKUP(A952,Labels!$A$5:$I$3497,9)</f>
        <v>Becoming Loyal</v>
      </c>
    </row>
    <row r="953" spans="1:20" s="22" customFormat="1" ht="15.75" hidden="1" customHeight="1" x14ac:dyDescent="0.25">
      <c r="A953" s="23">
        <v>952</v>
      </c>
      <c r="B953" s="24" t="s">
        <v>2034</v>
      </c>
      <c r="C953" s="24" t="s">
        <v>2035</v>
      </c>
      <c r="D953" s="24" t="s">
        <v>40</v>
      </c>
      <c r="E953" s="23">
        <v>34</v>
      </c>
      <c r="F953" s="25">
        <v>26097</v>
      </c>
      <c r="G953" s="23">
        <f t="shared" ca="1" si="70"/>
        <v>49.848803319698114</v>
      </c>
      <c r="H953" s="23"/>
      <c r="I953" s="24" t="s">
        <v>209</v>
      </c>
      <c r="J953" s="24" t="s">
        <v>50</v>
      </c>
      <c r="K953" s="24" t="s">
        <v>62</v>
      </c>
      <c r="L953" s="24" t="s">
        <v>44</v>
      </c>
      <c r="M953" s="24" t="s">
        <v>45</v>
      </c>
      <c r="N953" s="23">
        <v>6</v>
      </c>
    </row>
    <row r="954" spans="1:20" s="22" customFormat="1" ht="15.75" customHeight="1" x14ac:dyDescent="0.25">
      <c r="A954" s="23">
        <v>953</v>
      </c>
      <c r="B954" s="24" t="s">
        <v>2036</v>
      </c>
      <c r="C954" s="24" t="s">
        <v>2037</v>
      </c>
      <c r="D954" s="24" t="s">
        <v>40</v>
      </c>
      <c r="E954" s="23">
        <v>16</v>
      </c>
      <c r="F954" s="25">
        <v>28998</v>
      </c>
      <c r="G954" s="23">
        <f t="shared" ca="1" si="70"/>
        <v>41.900858114535779</v>
      </c>
      <c r="H954" s="23" t="str">
        <f t="shared" ref="H954:H974" ca="1" si="71">IF(G954&lt;=10,"0-10",IF(AND(G954&gt;10,G954&lt;=20),"11-20",IF(AND(G954&gt;20,G954&lt;=30),"21-30",IF(AND(G954&gt;30,G954&lt;=40),"31-40",IF(AND(G954&gt;40,G954&lt;=50),"41-50",IF(AND(G954&gt;50,G954&lt;=60),"51-60",IF(AND(G954&gt;60,G954&lt;=70),"61-70",IF(AND(G954&gt;70,G954&lt;=80),"71-80",IF(AND(G954&gt;80,G954&lt;=90),"81-90",IF(G954&gt;90,"91-100"))))))))))</f>
        <v>41-50</v>
      </c>
      <c r="J954" s="24" t="s">
        <v>61</v>
      </c>
      <c r="K954" s="24" t="s">
        <v>43</v>
      </c>
      <c r="L954" s="24" t="s">
        <v>44</v>
      </c>
      <c r="M954" s="24" t="s">
        <v>57</v>
      </c>
      <c r="N954" s="23">
        <v>7</v>
      </c>
      <c r="O954" s="22" t="str">
        <f>VLOOKUP(A954,[1]CustomerAddress!$A$1:$F$3997,2)</f>
        <v>97 Aberg Pass</v>
      </c>
      <c r="P954" s="22">
        <f>VLOOKUP(A954,[1]CustomerAddress!$A$1:$F$3997,3)</f>
        <v>4720</v>
      </c>
      <c r="Q954" s="22" t="str">
        <f>VLOOKUP(A954,[1]CustomerAddress!$A$1:$F$3997,4)</f>
        <v>QLD</v>
      </c>
      <c r="R954" s="22" t="str">
        <f>VLOOKUP(A954,[1]CustomerAddress!$A$1:$F$3997,5)</f>
        <v>Australia</v>
      </c>
      <c r="S954" s="22">
        <f>VLOOKUP(A954,[1]CustomerAddress!$A$1:$F$3997,6)</f>
        <v>1</v>
      </c>
      <c r="T954" s="22" t="str">
        <f>VLOOKUP(A954,Labels!$A$5:$I$3497,9)</f>
        <v>Platinum Customer</v>
      </c>
    </row>
    <row r="955" spans="1:20" s="22" customFormat="1" ht="15.75" customHeight="1" x14ac:dyDescent="0.25">
      <c r="A955" s="23">
        <v>954</v>
      </c>
      <c r="B955" s="24" t="s">
        <v>2038</v>
      </c>
      <c r="C955" s="24" t="s">
        <v>2039</v>
      </c>
      <c r="D955" s="24" t="s">
        <v>48</v>
      </c>
      <c r="E955" s="23">
        <v>76</v>
      </c>
      <c r="F955" s="25">
        <v>34758</v>
      </c>
      <c r="G955" s="23">
        <f t="shared" ca="1" si="70"/>
        <v>26.120036196727558</v>
      </c>
      <c r="H955" s="23" t="str">
        <f t="shared" ca="1" si="71"/>
        <v>21-30</v>
      </c>
      <c r="I955" s="24" t="s">
        <v>154</v>
      </c>
      <c r="J955" s="24" t="s">
        <v>84</v>
      </c>
      <c r="K955" s="24" t="s">
        <v>43</v>
      </c>
      <c r="L955" s="24" t="s">
        <v>44</v>
      </c>
      <c r="M955" s="24" t="s">
        <v>45</v>
      </c>
      <c r="N955" s="23">
        <v>7</v>
      </c>
      <c r="O955" s="22" t="str">
        <f>VLOOKUP(A955,[1]CustomerAddress!$A$1:$F$3997,2)</f>
        <v>0 Menomonie Avenue</v>
      </c>
      <c r="P955" s="22">
        <f>VLOOKUP(A955,[1]CustomerAddress!$A$1:$F$3997,3)</f>
        <v>3177</v>
      </c>
      <c r="Q955" s="22" t="str">
        <f>VLOOKUP(A955,[1]CustomerAddress!$A$1:$F$3997,4)</f>
        <v>VIC</v>
      </c>
      <c r="R955" s="22" t="str">
        <f>VLOOKUP(A955,[1]CustomerAddress!$A$1:$F$3997,5)</f>
        <v>Australia</v>
      </c>
      <c r="S955" s="22">
        <f>VLOOKUP(A955,[1]CustomerAddress!$A$1:$F$3997,6)</f>
        <v>6</v>
      </c>
      <c r="T955" s="22" t="str">
        <f>VLOOKUP(A955,Labels!$A$5:$I$3497,9)</f>
        <v>Evasive Customer</v>
      </c>
    </row>
    <row r="956" spans="1:20" s="22" customFormat="1" ht="15.75" customHeight="1" x14ac:dyDescent="0.25">
      <c r="A956" s="23">
        <v>955</v>
      </c>
      <c r="B956" s="24" t="s">
        <v>2040</v>
      </c>
      <c r="C956" s="24" t="s">
        <v>2041</v>
      </c>
      <c r="D956" s="24" t="s">
        <v>40</v>
      </c>
      <c r="E956" s="23">
        <v>78</v>
      </c>
      <c r="F956" s="25">
        <v>32782</v>
      </c>
      <c r="G956" s="23">
        <f t="shared" ca="1" si="70"/>
        <v>31.533734826864542</v>
      </c>
      <c r="H956" s="23" t="str">
        <f t="shared" ca="1" si="71"/>
        <v>31-40</v>
      </c>
      <c r="I956" s="24" t="s">
        <v>127</v>
      </c>
      <c r="J956" s="24" t="s">
        <v>42</v>
      </c>
      <c r="K956" s="24" t="s">
        <v>43</v>
      </c>
      <c r="L956" s="24" t="s">
        <v>44</v>
      </c>
      <c r="M956" s="24" t="s">
        <v>45</v>
      </c>
      <c r="N956" s="23">
        <v>9</v>
      </c>
      <c r="O956" s="22" t="str">
        <f>VLOOKUP(A956,[1]CustomerAddress!$A$1:$F$3997,2)</f>
        <v>20 Carpenter Parkway</v>
      </c>
      <c r="P956" s="22">
        <f>VLOOKUP(A956,[1]CustomerAddress!$A$1:$F$3997,3)</f>
        <v>2192</v>
      </c>
      <c r="Q956" s="22" t="str">
        <f>VLOOKUP(A956,[1]CustomerAddress!$A$1:$F$3997,4)</f>
        <v>NSW</v>
      </c>
      <c r="R956" s="22" t="str">
        <f>VLOOKUP(A956,[1]CustomerAddress!$A$1:$F$3997,5)</f>
        <v>Australia</v>
      </c>
      <c r="S956" s="22">
        <f>VLOOKUP(A956,[1]CustomerAddress!$A$1:$F$3997,6)</f>
        <v>9</v>
      </c>
      <c r="T956" s="22" t="str">
        <f>VLOOKUP(A956,Labels!$A$5:$I$3497,9)</f>
        <v>Becoming Loyal</v>
      </c>
    </row>
    <row r="957" spans="1:20" s="22" customFormat="1" ht="15.75" customHeight="1" x14ac:dyDescent="0.25">
      <c r="A957" s="23">
        <v>956</v>
      </c>
      <c r="B957" s="24" t="s">
        <v>2042</v>
      </c>
      <c r="C957" s="24" t="s">
        <v>2043</v>
      </c>
      <c r="D957" s="24" t="s">
        <v>48</v>
      </c>
      <c r="E957" s="23">
        <v>19</v>
      </c>
      <c r="F957" s="25">
        <v>22185</v>
      </c>
      <c r="G957" s="23">
        <f t="shared" ca="1" si="70"/>
        <v>60.56661153919331</v>
      </c>
      <c r="H957" s="23" t="str">
        <f t="shared" ca="1" si="71"/>
        <v>61-70</v>
      </c>
      <c r="I957" s="24" t="s">
        <v>83</v>
      </c>
      <c r="J957" s="24" t="s">
        <v>84</v>
      </c>
      <c r="K957" s="24" t="s">
        <v>43</v>
      </c>
      <c r="L957" s="24" t="s">
        <v>44</v>
      </c>
      <c r="M957" s="24" t="s">
        <v>45</v>
      </c>
      <c r="N957" s="23">
        <v>9</v>
      </c>
      <c r="O957" s="22" t="str">
        <f>VLOOKUP(A957,[1]CustomerAddress!$A$1:$F$3997,2)</f>
        <v>14796 Ramsey Street</v>
      </c>
      <c r="P957" s="22">
        <f>VLOOKUP(A957,[1]CustomerAddress!$A$1:$F$3997,3)</f>
        <v>2069</v>
      </c>
      <c r="Q957" s="22" t="str">
        <f>VLOOKUP(A957,[1]CustomerAddress!$A$1:$F$3997,4)</f>
        <v>NSW</v>
      </c>
      <c r="R957" s="22" t="str">
        <f>VLOOKUP(A957,[1]CustomerAddress!$A$1:$F$3997,5)</f>
        <v>Australia</v>
      </c>
      <c r="S957" s="22">
        <f>VLOOKUP(A957,[1]CustomerAddress!$A$1:$F$3997,6)</f>
        <v>12</v>
      </c>
      <c r="T957" s="22" t="str">
        <f>VLOOKUP(A957,Labels!$A$5:$I$3497,9)</f>
        <v>Lost Customer</v>
      </c>
    </row>
    <row r="958" spans="1:20" s="22" customFormat="1" ht="15.75" customHeight="1" x14ac:dyDescent="0.25">
      <c r="A958" s="23">
        <v>957</v>
      </c>
      <c r="B958" s="24" t="s">
        <v>894</v>
      </c>
      <c r="C958" s="24" t="s">
        <v>2044</v>
      </c>
      <c r="D958" s="24" t="s">
        <v>40</v>
      </c>
      <c r="E958" s="23">
        <v>80</v>
      </c>
      <c r="F958" s="25">
        <v>34566</v>
      </c>
      <c r="G958" s="23">
        <f t="shared" ca="1" si="70"/>
        <v>26.646063593987829</v>
      </c>
      <c r="H958" s="23" t="str">
        <f t="shared" ca="1" si="71"/>
        <v>21-30</v>
      </c>
      <c r="I958" s="24" t="s">
        <v>1083</v>
      </c>
      <c r="J958" s="24" t="s">
        <v>84</v>
      </c>
      <c r="K958" s="24" t="s">
        <v>62</v>
      </c>
      <c r="L958" s="24" t="s">
        <v>44</v>
      </c>
      <c r="M958" s="24" t="s">
        <v>45</v>
      </c>
      <c r="N958" s="23">
        <v>7</v>
      </c>
      <c r="O958" s="22" t="str">
        <f>VLOOKUP(A958,[1]CustomerAddress!$A$1:$F$3997,2)</f>
        <v>1346 Forest Dale Point</v>
      </c>
      <c r="P958" s="22">
        <f>VLOOKUP(A958,[1]CustomerAddress!$A$1:$F$3997,3)</f>
        <v>3111</v>
      </c>
      <c r="Q958" s="22" t="str">
        <f>VLOOKUP(A958,[1]CustomerAddress!$A$1:$F$3997,4)</f>
        <v>VIC</v>
      </c>
      <c r="R958" s="22" t="str">
        <f>VLOOKUP(A958,[1]CustomerAddress!$A$1:$F$3997,5)</f>
        <v>Australia</v>
      </c>
      <c r="S958" s="22">
        <f>VLOOKUP(A958,[1]CustomerAddress!$A$1:$F$3997,6)</f>
        <v>10</v>
      </c>
      <c r="T958" s="22" t="str">
        <f>VLOOKUP(A958,Labels!$A$5:$I$3497,9)</f>
        <v>Late Bloomer</v>
      </c>
    </row>
    <row r="959" spans="1:20" s="22" customFormat="1" ht="15.75" customHeight="1" x14ac:dyDescent="0.25">
      <c r="A959" s="23">
        <v>958</v>
      </c>
      <c r="B959" s="24" t="s">
        <v>2045</v>
      </c>
      <c r="C959" s="24" t="s">
        <v>2046</v>
      </c>
      <c r="D959" s="24" t="s">
        <v>48</v>
      </c>
      <c r="E959" s="23">
        <v>15</v>
      </c>
      <c r="F959" s="25">
        <v>23390</v>
      </c>
      <c r="G959" s="23">
        <f t="shared" ca="1" si="70"/>
        <v>57.265241676179613</v>
      </c>
      <c r="H959" s="23" t="str">
        <f t="shared" ca="1" si="71"/>
        <v>51-60</v>
      </c>
      <c r="I959" s="24" t="s">
        <v>1008</v>
      </c>
      <c r="J959" s="24" t="s">
        <v>42</v>
      </c>
      <c r="K959" s="24" t="s">
        <v>66</v>
      </c>
      <c r="L959" s="24" t="s">
        <v>44</v>
      </c>
      <c r="M959" s="24" t="s">
        <v>57</v>
      </c>
      <c r="N959" s="23">
        <v>18</v>
      </c>
      <c r="O959" s="22" t="str">
        <f>VLOOKUP(A959,[1]CustomerAddress!$A$1:$F$3997,2)</f>
        <v>217 Meadow Vale Point</v>
      </c>
      <c r="P959" s="22">
        <f>VLOOKUP(A959,[1]CustomerAddress!$A$1:$F$3997,3)</f>
        <v>2023</v>
      </c>
      <c r="Q959" s="22" t="str">
        <f>VLOOKUP(A959,[1]CustomerAddress!$A$1:$F$3997,4)</f>
        <v>NSW</v>
      </c>
      <c r="R959" s="22" t="str">
        <f>VLOOKUP(A959,[1]CustomerAddress!$A$1:$F$3997,5)</f>
        <v>Australia</v>
      </c>
      <c r="S959" s="22">
        <f>VLOOKUP(A959,[1]CustomerAddress!$A$1:$F$3997,6)</f>
        <v>12</v>
      </c>
      <c r="T959" s="22" t="str">
        <f>VLOOKUP(A959,Labels!$A$5:$I$3497,9)</f>
        <v>Late Bloomer</v>
      </c>
    </row>
    <row r="960" spans="1:20" s="22" customFormat="1" ht="15.75" customHeight="1" x14ac:dyDescent="0.25">
      <c r="A960" s="23">
        <v>959</v>
      </c>
      <c r="B960" s="24" t="s">
        <v>2047</v>
      </c>
      <c r="C960" s="24" t="s">
        <v>2048</v>
      </c>
      <c r="D960" s="24" t="s">
        <v>40</v>
      </c>
      <c r="E960" s="23">
        <v>3</v>
      </c>
      <c r="F960" s="25">
        <v>31711</v>
      </c>
      <c r="G960" s="23">
        <f t="shared" ca="1" si="70"/>
        <v>34.467981402207009</v>
      </c>
      <c r="H960" s="23" t="str">
        <f t="shared" ca="1" si="71"/>
        <v>31-40</v>
      </c>
      <c r="I960" s="24" t="s">
        <v>347</v>
      </c>
      <c r="J960" s="24" t="s">
        <v>61</v>
      </c>
      <c r="K960" s="24" t="s">
        <v>62</v>
      </c>
      <c r="L960" s="24" t="s">
        <v>44</v>
      </c>
      <c r="M960" s="24" t="s">
        <v>45</v>
      </c>
      <c r="N960" s="23">
        <v>21</v>
      </c>
      <c r="O960" s="22" t="str">
        <f>VLOOKUP(A960,[1]CustomerAddress!$A$1:$F$3997,2)</f>
        <v>341 Saint Paul Lane</v>
      </c>
      <c r="P960" s="22">
        <f>VLOOKUP(A960,[1]CustomerAddress!$A$1:$F$3997,3)</f>
        <v>2033</v>
      </c>
      <c r="Q960" s="22" t="str">
        <f>VLOOKUP(A960,[1]CustomerAddress!$A$1:$F$3997,4)</f>
        <v>NSW</v>
      </c>
      <c r="R960" s="22" t="str">
        <f>VLOOKUP(A960,[1]CustomerAddress!$A$1:$F$3997,5)</f>
        <v>Australia</v>
      </c>
      <c r="S960" s="22">
        <f>VLOOKUP(A960,[1]CustomerAddress!$A$1:$F$3997,6)</f>
        <v>9</v>
      </c>
      <c r="T960" s="22" t="str">
        <f>VLOOKUP(A960,Labels!$A$5:$I$3497,9)</f>
        <v>High Risk Customer</v>
      </c>
    </row>
    <row r="961" spans="1:20" s="22" customFormat="1" ht="15.75" customHeight="1" x14ac:dyDescent="0.25">
      <c r="A961" s="23">
        <v>960</v>
      </c>
      <c r="B961" s="24" t="s">
        <v>1845</v>
      </c>
      <c r="C961" s="24" t="s">
        <v>2049</v>
      </c>
      <c r="D961" s="24" t="s">
        <v>48</v>
      </c>
      <c r="E961" s="23">
        <v>1</v>
      </c>
      <c r="F961" s="25">
        <v>25121</v>
      </c>
      <c r="G961" s="23">
        <f t="shared" ca="1" si="70"/>
        <v>52.522775922754953</v>
      </c>
      <c r="H961" s="23" t="str">
        <f t="shared" ca="1" si="71"/>
        <v>51-60</v>
      </c>
      <c r="I961" s="24" t="s">
        <v>852</v>
      </c>
      <c r="J961" s="24" t="s">
        <v>42</v>
      </c>
      <c r="K961" s="24" t="s">
        <v>43</v>
      </c>
      <c r="L961" s="24" t="s">
        <v>44</v>
      </c>
      <c r="M961" s="24" t="s">
        <v>45</v>
      </c>
      <c r="N961" s="23">
        <v>12</v>
      </c>
      <c r="O961" s="22" t="str">
        <f>VLOOKUP(A961,[1]CustomerAddress!$A$1:$F$3997,2)</f>
        <v>7823 Village Green Park</v>
      </c>
      <c r="P961" s="22">
        <f>VLOOKUP(A961,[1]CustomerAddress!$A$1:$F$3997,3)</f>
        <v>3030</v>
      </c>
      <c r="Q961" s="22" t="str">
        <f>VLOOKUP(A961,[1]CustomerAddress!$A$1:$F$3997,4)</f>
        <v>VIC</v>
      </c>
      <c r="R961" s="22" t="str">
        <f>VLOOKUP(A961,[1]CustomerAddress!$A$1:$F$3997,5)</f>
        <v>Australia</v>
      </c>
      <c r="S961" s="22">
        <f>VLOOKUP(A961,[1]CustomerAddress!$A$1:$F$3997,6)</f>
        <v>8</v>
      </c>
      <c r="T961" s="22" t="str">
        <f>VLOOKUP(A961,Labels!$A$5:$I$3497,9)</f>
        <v>High Risk Customer</v>
      </c>
    </row>
    <row r="962" spans="1:20" s="22" customFormat="1" ht="15.75" customHeight="1" x14ac:dyDescent="0.25">
      <c r="A962" s="23">
        <v>961</v>
      </c>
      <c r="B962" s="24" t="s">
        <v>2050</v>
      </c>
      <c r="C962" s="24" t="s">
        <v>2051</v>
      </c>
      <c r="D962" s="24" t="s">
        <v>40</v>
      </c>
      <c r="E962" s="23">
        <v>73</v>
      </c>
      <c r="F962" s="25">
        <v>31634</v>
      </c>
      <c r="G962" s="23">
        <f t="shared" ca="1" si="70"/>
        <v>34.678940306316598</v>
      </c>
      <c r="H962" s="23" t="str">
        <f t="shared" ca="1" si="71"/>
        <v>31-40</v>
      </c>
      <c r="I962" s="24" t="s">
        <v>483</v>
      </c>
      <c r="J962" s="24" t="s">
        <v>50</v>
      </c>
      <c r="K962" s="24" t="s">
        <v>43</v>
      </c>
      <c r="L962" s="24" t="s">
        <v>44</v>
      </c>
      <c r="M962" s="24" t="s">
        <v>57</v>
      </c>
      <c r="N962" s="23">
        <v>6</v>
      </c>
      <c r="O962" s="22" t="str">
        <f>VLOOKUP(A962,[1]CustomerAddress!$A$1:$F$3997,2)</f>
        <v>382 Dayton Lane</v>
      </c>
      <c r="P962" s="22">
        <f>VLOOKUP(A962,[1]CustomerAddress!$A$1:$F$3997,3)</f>
        <v>2148</v>
      </c>
      <c r="Q962" s="22" t="str">
        <f>VLOOKUP(A962,[1]CustomerAddress!$A$1:$F$3997,4)</f>
        <v>NSW</v>
      </c>
      <c r="R962" s="22" t="str">
        <f>VLOOKUP(A962,[1]CustomerAddress!$A$1:$F$3997,5)</f>
        <v>Australia</v>
      </c>
      <c r="S962" s="22">
        <f>VLOOKUP(A962,[1]CustomerAddress!$A$1:$F$3997,6)</f>
        <v>8</v>
      </c>
      <c r="T962" s="22" t="str">
        <f>VLOOKUP(A962,Labels!$A$5:$I$3497,9)</f>
        <v>Almost Lost Customer</v>
      </c>
    </row>
    <row r="963" spans="1:20" s="22" customFormat="1" ht="15.75" customHeight="1" x14ac:dyDescent="0.25">
      <c r="A963" s="23">
        <v>962</v>
      </c>
      <c r="B963" s="24" t="s">
        <v>2052</v>
      </c>
      <c r="C963" s="24" t="s">
        <v>2053</v>
      </c>
      <c r="D963" s="24" t="s">
        <v>48</v>
      </c>
      <c r="E963" s="23">
        <v>49</v>
      </c>
      <c r="F963" s="25">
        <v>28375</v>
      </c>
      <c r="G963" s="23">
        <f t="shared" ca="1" si="70"/>
        <v>43.607707429604268</v>
      </c>
      <c r="H963" s="23" t="str">
        <f t="shared" ca="1" si="71"/>
        <v>41-50</v>
      </c>
      <c r="I963" s="24" t="s">
        <v>253</v>
      </c>
      <c r="J963" s="24" t="s">
        <v>61</v>
      </c>
      <c r="K963" s="24" t="s">
        <v>66</v>
      </c>
      <c r="L963" s="24" t="s">
        <v>44</v>
      </c>
      <c r="M963" s="24" t="s">
        <v>45</v>
      </c>
      <c r="N963" s="23">
        <v>17</v>
      </c>
      <c r="O963" s="22" t="str">
        <f>VLOOKUP(A963,[1]CustomerAddress!$A$1:$F$3997,2)</f>
        <v>4 Kennedy Trail</v>
      </c>
      <c r="P963" s="22">
        <f>VLOOKUP(A963,[1]CustomerAddress!$A$1:$F$3997,3)</f>
        <v>3147</v>
      </c>
      <c r="Q963" s="22" t="str">
        <f>VLOOKUP(A963,[1]CustomerAddress!$A$1:$F$3997,4)</f>
        <v>VIC</v>
      </c>
      <c r="R963" s="22" t="str">
        <f>VLOOKUP(A963,[1]CustomerAddress!$A$1:$F$3997,5)</f>
        <v>Australia</v>
      </c>
      <c r="S963" s="22">
        <f>VLOOKUP(A963,[1]CustomerAddress!$A$1:$F$3997,6)</f>
        <v>8</v>
      </c>
      <c r="T963" s="22" t="str">
        <f>VLOOKUP(A963,Labels!$A$5:$I$3497,9)</f>
        <v>Becoming Loyal</v>
      </c>
    </row>
    <row r="964" spans="1:20" s="22" customFormat="1" ht="15.75" customHeight="1" x14ac:dyDescent="0.25">
      <c r="A964" s="23">
        <v>963</v>
      </c>
      <c r="B964" s="24" t="s">
        <v>2054</v>
      </c>
      <c r="C964" s="24" t="s">
        <v>2055</v>
      </c>
      <c r="D964" s="24" t="s">
        <v>40</v>
      </c>
      <c r="E964" s="23">
        <v>56</v>
      </c>
      <c r="F964" s="25">
        <v>25047</v>
      </c>
      <c r="G964" s="23">
        <f t="shared" ca="1" si="70"/>
        <v>52.725515648782348</v>
      </c>
      <c r="H964" s="23" t="str">
        <f t="shared" ca="1" si="71"/>
        <v>51-60</v>
      </c>
      <c r="I964" s="24" t="s">
        <v>763</v>
      </c>
      <c r="J964" s="24" t="s">
        <v>61</v>
      </c>
      <c r="K964" s="24" t="s">
        <v>66</v>
      </c>
      <c r="L964" s="24" t="s">
        <v>44</v>
      </c>
      <c r="M964" s="24" t="s">
        <v>45</v>
      </c>
      <c r="N964" s="23">
        <v>16</v>
      </c>
      <c r="O964" s="22" t="str">
        <f>VLOOKUP(A964,[1]CustomerAddress!$A$1:$F$3997,2)</f>
        <v>4364 Gale Park</v>
      </c>
      <c r="P964" s="22">
        <f>VLOOKUP(A964,[1]CustomerAddress!$A$1:$F$3997,3)</f>
        <v>2196</v>
      </c>
      <c r="Q964" s="22" t="str">
        <f>VLOOKUP(A964,[1]CustomerAddress!$A$1:$F$3997,4)</f>
        <v>NSW</v>
      </c>
      <c r="R964" s="22" t="str">
        <f>VLOOKUP(A964,[1]CustomerAddress!$A$1:$F$3997,5)</f>
        <v>Australia</v>
      </c>
      <c r="S964" s="22">
        <f>VLOOKUP(A964,[1]CustomerAddress!$A$1:$F$3997,6)</f>
        <v>10</v>
      </c>
      <c r="T964" s="22" t="str">
        <f>VLOOKUP(A964,Labels!$A$5:$I$3497,9)</f>
        <v>Losing Customer</v>
      </c>
    </row>
    <row r="965" spans="1:20" s="22" customFormat="1" ht="15.75" customHeight="1" x14ac:dyDescent="0.25">
      <c r="A965" s="23">
        <v>964</v>
      </c>
      <c r="B965" s="24" t="s">
        <v>2056</v>
      </c>
      <c r="C965" s="24" t="s">
        <v>2057</v>
      </c>
      <c r="D965" s="24" t="s">
        <v>40</v>
      </c>
      <c r="E965" s="23">
        <v>35</v>
      </c>
      <c r="F965" s="25">
        <v>34358</v>
      </c>
      <c r="G965" s="23">
        <f t="shared" ca="1" si="70"/>
        <v>27.215926607686463</v>
      </c>
      <c r="H965" s="23" t="str">
        <f t="shared" ca="1" si="71"/>
        <v>21-30</v>
      </c>
      <c r="I965" s="24" t="s">
        <v>354</v>
      </c>
      <c r="J965" s="24" t="s">
        <v>50</v>
      </c>
      <c r="K965" s="24" t="s">
        <v>66</v>
      </c>
      <c r="L965" s="24" t="s">
        <v>44</v>
      </c>
      <c r="M965" s="24" t="s">
        <v>57</v>
      </c>
      <c r="N965" s="23">
        <v>6</v>
      </c>
      <c r="O965" s="22" t="str">
        <f>VLOOKUP(A965,[1]CustomerAddress!$A$1:$F$3997,2)</f>
        <v>2379 Dorton Pass</v>
      </c>
      <c r="P965" s="22">
        <f>VLOOKUP(A965,[1]CustomerAddress!$A$1:$F$3997,3)</f>
        <v>2089</v>
      </c>
      <c r="Q965" s="22" t="str">
        <f>VLOOKUP(A965,[1]CustomerAddress!$A$1:$F$3997,4)</f>
        <v>NSW</v>
      </c>
      <c r="R965" s="22" t="str">
        <f>VLOOKUP(A965,[1]CustomerAddress!$A$1:$F$3997,5)</f>
        <v>Australia</v>
      </c>
      <c r="S965" s="22">
        <f>VLOOKUP(A965,[1]CustomerAddress!$A$1:$F$3997,6)</f>
        <v>12</v>
      </c>
      <c r="T965" s="22" t="str">
        <f>VLOOKUP(A965,Labels!$A$5:$I$3497,9)</f>
        <v>Becoming Loyal</v>
      </c>
    </row>
    <row r="966" spans="1:20" s="22" customFormat="1" ht="15.75" customHeight="1" x14ac:dyDescent="0.25">
      <c r="A966" s="23">
        <v>965</v>
      </c>
      <c r="B966" s="24" t="s">
        <v>2058</v>
      </c>
      <c r="C966" s="24" t="s">
        <v>2059</v>
      </c>
      <c r="D966" s="24" t="s">
        <v>40</v>
      </c>
      <c r="E966" s="23">
        <v>86</v>
      </c>
      <c r="F966" s="25">
        <v>35599</v>
      </c>
      <c r="G966" s="23">
        <f t="shared" ca="1" si="70"/>
        <v>23.81592660768646</v>
      </c>
      <c r="H966" s="23" t="str">
        <f t="shared" ca="1" si="71"/>
        <v>21-30</v>
      </c>
      <c r="I966" s="24" t="s">
        <v>519</v>
      </c>
      <c r="J966" s="24" t="s">
        <v>65</v>
      </c>
      <c r="K966" s="24" t="s">
        <v>66</v>
      </c>
      <c r="L966" s="24" t="s">
        <v>44</v>
      </c>
      <c r="M966" s="24" t="s">
        <v>45</v>
      </c>
      <c r="N966" s="23">
        <v>5</v>
      </c>
      <c r="O966" s="22" t="str">
        <f>VLOOKUP(A966,[1]CustomerAddress!$A$1:$F$3997,2)</f>
        <v>5 Hintze Hill</v>
      </c>
      <c r="P966" s="22">
        <f>VLOOKUP(A966,[1]CustomerAddress!$A$1:$F$3997,3)</f>
        <v>2641</v>
      </c>
      <c r="Q966" s="22" t="str">
        <f>VLOOKUP(A966,[1]CustomerAddress!$A$1:$F$3997,4)</f>
        <v>NSW</v>
      </c>
      <c r="R966" s="22" t="str">
        <f>VLOOKUP(A966,[1]CustomerAddress!$A$1:$F$3997,5)</f>
        <v>Australia</v>
      </c>
      <c r="S966" s="22">
        <f>VLOOKUP(A966,[1]CustomerAddress!$A$1:$F$3997,6)</f>
        <v>1</v>
      </c>
      <c r="T966" s="22" t="str">
        <f>VLOOKUP(A966,Labels!$A$5:$I$3497,9)</f>
        <v>High Risk Customer</v>
      </c>
    </row>
    <row r="967" spans="1:20" s="22" customFormat="1" ht="15.75" customHeight="1" x14ac:dyDescent="0.25">
      <c r="A967" s="23">
        <v>966</v>
      </c>
      <c r="B967" s="24" t="s">
        <v>2060</v>
      </c>
      <c r="C967" s="24" t="s">
        <v>2061</v>
      </c>
      <c r="D967" s="24" t="s">
        <v>40</v>
      </c>
      <c r="E967" s="23">
        <v>70</v>
      </c>
      <c r="F967" s="25">
        <v>28799</v>
      </c>
      <c r="G967" s="23">
        <f t="shared" ca="1" si="70"/>
        <v>42.44606359398783</v>
      </c>
      <c r="H967" s="23" t="str">
        <f t="shared" ca="1" si="71"/>
        <v>41-50</v>
      </c>
      <c r="I967" s="24" t="s">
        <v>289</v>
      </c>
      <c r="J967" s="24" t="s">
        <v>65</v>
      </c>
      <c r="K967" s="24" t="s">
        <v>66</v>
      </c>
      <c r="L967" s="24" t="s">
        <v>44</v>
      </c>
      <c r="M967" s="24" t="s">
        <v>45</v>
      </c>
      <c r="N967" s="23">
        <v>5</v>
      </c>
      <c r="O967" s="22" t="str">
        <f>VLOOKUP(A967,[1]CustomerAddress!$A$1:$F$3997,2)</f>
        <v>58 High Crossing Place</v>
      </c>
      <c r="P967" s="22">
        <f>VLOOKUP(A967,[1]CustomerAddress!$A$1:$F$3997,3)</f>
        <v>4212</v>
      </c>
      <c r="Q967" s="22" t="str">
        <f>VLOOKUP(A967,[1]CustomerAddress!$A$1:$F$3997,4)</f>
        <v>QLD</v>
      </c>
      <c r="R967" s="22" t="str">
        <f>VLOOKUP(A967,[1]CustomerAddress!$A$1:$F$3997,5)</f>
        <v>Australia</v>
      </c>
      <c r="S967" s="22">
        <f>VLOOKUP(A967,[1]CustomerAddress!$A$1:$F$3997,6)</f>
        <v>10</v>
      </c>
      <c r="T967" s="22" t="str">
        <f>VLOOKUP(A967,Labels!$A$5:$I$3497,9)</f>
        <v>Recent Customer</v>
      </c>
    </row>
    <row r="968" spans="1:20" s="22" customFormat="1" ht="15.75" customHeight="1" x14ac:dyDescent="0.25">
      <c r="A968" s="23">
        <v>967</v>
      </c>
      <c r="B968" s="24" t="s">
        <v>2062</v>
      </c>
      <c r="C968" s="24" t="s">
        <v>2063</v>
      </c>
      <c r="D968" s="24" t="s">
        <v>40</v>
      </c>
      <c r="E968" s="23">
        <v>44</v>
      </c>
      <c r="F968" s="25">
        <v>36437</v>
      </c>
      <c r="G968" s="23">
        <f t="shared" ca="1" si="70"/>
        <v>21.520036196727556</v>
      </c>
      <c r="H968" s="23" t="str">
        <f t="shared" ca="1" si="71"/>
        <v>21-30</v>
      </c>
      <c r="I968" s="24" t="s">
        <v>99</v>
      </c>
      <c r="J968" s="24" t="s">
        <v>84</v>
      </c>
      <c r="K968" s="24" t="s">
        <v>62</v>
      </c>
      <c r="L968" s="24" t="s">
        <v>44</v>
      </c>
      <c r="M968" s="24" t="s">
        <v>45</v>
      </c>
      <c r="N968" s="23">
        <v>1</v>
      </c>
      <c r="O968" s="22" t="str">
        <f>VLOOKUP(A968,[1]CustomerAddress!$A$1:$F$3997,2)</f>
        <v>1 Ridgeway Court</v>
      </c>
      <c r="P968" s="22">
        <f>VLOOKUP(A968,[1]CustomerAddress!$A$1:$F$3997,3)</f>
        <v>3241</v>
      </c>
      <c r="Q968" s="22" t="str">
        <f>VLOOKUP(A968,[1]CustomerAddress!$A$1:$F$3997,4)</f>
        <v>VIC</v>
      </c>
      <c r="R968" s="22" t="str">
        <f>VLOOKUP(A968,[1]CustomerAddress!$A$1:$F$3997,5)</f>
        <v>Australia</v>
      </c>
      <c r="S968" s="22">
        <f>VLOOKUP(A968,[1]CustomerAddress!$A$1:$F$3997,6)</f>
        <v>5</v>
      </c>
      <c r="T968" s="22" t="str">
        <f>VLOOKUP(A968,Labels!$A$5:$I$3497,9)</f>
        <v>High Risk Customer</v>
      </c>
    </row>
    <row r="969" spans="1:20" s="22" customFormat="1" ht="15.75" customHeight="1" x14ac:dyDescent="0.25">
      <c r="A969" s="23">
        <v>968</v>
      </c>
      <c r="B969" s="24" t="s">
        <v>2064</v>
      </c>
      <c r="C969" s="24" t="s">
        <v>2065</v>
      </c>
      <c r="D969" s="24" t="s">
        <v>48</v>
      </c>
      <c r="E969" s="23">
        <v>96</v>
      </c>
      <c r="F969" s="25">
        <v>20256</v>
      </c>
      <c r="G969" s="23">
        <f t="shared" ca="1" si="70"/>
        <v>65.851543046042622</v>
      </c>
      <c r="H969" s="23" t="str">
        <f t="shared" ca="1" si="71"/>
        <v>61-70</v>
      </c>
      <c r="I969" s="24" t="s">
        <v>1922</v>
      </c>
      <c r="J969" s="24" t="s">
        <v>56</v>
      </c>
      <c r="K969" s="24" t="s">
        <v>66</v>
      </c>
      <c r="L969" s="24" t="s">
        <v>44</v>
      </c>
      <c r="M969" s="24" t="s">
        <v>45</v>
      </c>
      <c r="N969" s="23">
        <v>16</v>
      </c>
      <c r="O969" s="22" t="str">
        <f>VLOOKUP(A969,[1]CustomerAddress!$A$1:$F$3997,2)</f>
        <v>00 Park Meadow Terrace</v>
      </c>
      <c r="P969" s="22">
        <f>VLOOKUP(A969,[1]CustomerAddress!$A$1:$F$3997,3)</f>
        <v>2450</v>
      </c>
      <c r="Q969" s="22" t="str">
        <f>VLOOKUP(A969,[1]CustomerAddress!$A$1:$F$3997,4)</f>
        <v>NSW</v>
      </c>
      <c r="R969" s="22" t="str">
        <f>VLOOKUP(A969,[1]CustomerAddress!$A$1:$F$3997,5)</f>
        <v>Australia</v>
      </c>
      <c r="S969" s="22">
        <f>VLOOKUP(A969,[1]CustomerAddress!$A$1:$F$3997,6)</f>
        <v>6</v>
      </c>
      <c r="T969" s="22" t="str">
        <f>VLOOKUP(A969,Labels!$A$5:$I$3497,9)</f>
        <v>Recent Customer</v>
      </c>
    </row>
    <row r="970" spans="1:20" s="22" customFormat="1" ht="15.75" customHeight="1" x14ac:dyDescent="0.25">
      <c r="A970" s="23">
        <v>969</v>
      </c>
      <c r="B970" s="24" t="s">
        <v>2066</v>
      </c>
      <c r="C970" s="24" t="s">
        <v>2067</v>
      </c>
      <c r="D970" s="24" t="s">
        <v>40</v>
      </c>
      <c r="E970" s="23">
        <v>20</v>
      </c>
      <c r="F970" s="25">
        <v>28752</v>
      </c>
      <c r="G970" s="23">
        <f t="shared" ca="1" si="70"/>
        <v>42.574830717275503</v>
      </c>
      <c r="H970" s="23" t="str">
        <f t="shared" ca="1" si="71"/>
        <v>41-50</v>
      </c>
      <c r="I970" s="24" t="s">
        <v>1525</v>
      </c>
      <c r="J970" s="24" t="s">
        <v>42</v>
      </c>
      <c r="K970" s="24" t="s">
        <v>66</v>
      </c>
      <c r="L970" s="24" t="s">
        <v>44</v>
      </c>
      <c r="M970" s="24" t="s">
        <v>45</v>
      </c>
      <c r="N970" s="23">
        <v>18</v>
      </c>
      <c r="O970" s="22" t="str">
        <f>VLOOKUP(A970,[1]CustomerAddress!$A$1:$F$3997,2)</f>
        <v>29419 Harper Circle</v>
      </c>
      <c r="P970" s="22">
        <f>VLOOKUP(A970,[1]CustomerAddress!$A$1:$F$3997,3)</f>
        <v>4209</v>
      </c>
      <c r="Q970" s="22" t="str">
        <f>VLOOKUP(A970,[1]CustomerAddress!$A$1:$F$3997,4)</f>
        <v>QLD</v>
      </c>
      <c r="R970" s="22" t="str">
        <f>VLOOKUP(A970,[1]CustomerAddress!$A$1:$F$3997,5)</f>
        <v>Australia</v>
      </c>
      <c r="S970" s="22">
        <f>VLOOKUP(A970,[1]CustomerAddress!$A$1:$F$3997,6)</f>
        <v>5</v>
      </c>
      <c r="T970" s="22" t="str">
        <f>VLOOKUP(A970,Labels!$A$5:$I$3497,9)</f>
        <v>Becoming Loyal</v>
      </c>
    </row>
    <row r="971" spans="1:20" s="22" customFormat="1" ht="15.75" customHeight="1" x14ac:dyDescent="0.25">
      <c r="A971" s="23">
        <v>970</v>
      </c>
      <c r="B971" s="24" t="s">
        <v>2068</v>
      </c>
      <c r="C971" s="24" t="s">
        <v>2069</v>
      </c>
      <c r="D971" s="24" t="s">
        <v>40</v>
      </c>
      <c r="E971" s="23">
        <v>2</v>
      </c>
      <c r="F971" s="25">
        <v>29398</v>
      </c>
      <c r="G971" s="23">
        <f t="shared" ca="1" si="70"/>
        <v>40.804967703576871</v>
      </c>
      <c r="H971" s="23" t="str">
        <f t="shared" ca="1" si="71"/>
        <v>41-50</v>
      </c>
      <c r="I971" s="24" t="s">
        <v>314</v>
      </c>
      <c r="J971" s="24" t="s">
        <v>50</v>
      </c>
      <c r="K971" s="24" t="s">
        <v>66</v>
      </c>
      <c r="L971" s="24" t="s">
        <v>44</v>
      </c>
      <c r="M971" s="24" t="s">
        <v>45</v>
      </c>
      <c r="N971" s="23">
        <v>14</v>
      </c>
      <c r="O971" s="22" t="str">
        <f>VLOOKUP(A971,[1]CustomerAddress!$A$1:$F$3997,2)</f>
        <v>1601 Judy Drive</v>
      </c>
      <c r="P971" s="22">
        <f>VLOOKUP(A971,[1]CustomerAddress!$A$1:$F$3997,3)</f>
        <v>2026</v>
      </c>
      <c r="Q971" s="22" t="str">
        <f>VLOOKUP(A971,[1]CustomerAddress!$A$1:$F$3997,4)</f>
        <v>NSW</v>
      </c>
      <c r="R971" s="22" t="str">
        <f>VLOOKUP(A971,[1]CustomerAddress!$A$1:$F$3997,5)</f>
        <v>Australia</v>
      </c>
      <c r="S971" s="22">
        <f>VLOOKUP(A971,[1]CustomerAddress!$A$1:$F$3997,6)</f>
        <v>10</v>
      </c>
      <c r="T971" s="22" t="str">
        <f>VLOOKUP(A971,Labels!$A$5:$I$3497,9)</f>
        <v>Potential Customer</v>
      </c>
    </row>
    <row r="972" spans="1:20" s="22" customFormat="1" ht="15.75" customHeight="1" x14ac:dyDescent="0.25">
      <c r="A972" s="23">
        <v>971</v>
      </c>
      <c r="B972" s="24" t="s">
        <v>2070</v>
      </c>
      <c r="C972" s="24" t="s">
        <v>2071</v>
      </c>
      <c r="D972" s="24" t="s">
        <v>48</v>
      </c>
      <c r="E972" s="23">
        <v>11</v>
      </c>
      <c r="F972" s="25">
        <v>32441</v>
      </c>
      <c r="G972" s="23">
        <f t="shared" ca="1" si="70"/>
        <v>32.467981402207009</v>
      </c>
      <c r="H972" s="23" t="str">
        <f t="shared" ca="1" si="71"/>
        <v>31-40</v>
      </c>
      <c r="I972" s="24" t="s">
        <v>719</v>
      </c>
      <c r="J972" s="24" t="s">
        <v>84</v>
      </c>
      <c r="K972" s="24" t="s">
        <v>66</v>
      </c>
      <c r="L972" s="24" t="s">
        <v>44</v>
      </c>
      <c r="M972" s="24" t="s">
        <v>57</v>
      </c>
      <c r="N972" s="23">
        <v>22</v>
      </c>
      <c r="O972" s="22" t="str">
        <f>VLOOKUP(A972,[1]CustomerAddress!$A$1:$F$3997,2)</f>
        <v>7628 Larry Trail</v>
      </c>
      <c r="P972" s="22">
        <f>VLOOKUP(A972,[1]CustomerAddress!$A$1:$F$3997,3)</f>
        <v>3428</v>
      </c>
      <c r="Q972" s="22" t="str">
        <f>VLOOKUP(A972,[1]CustomerAddress!$A$1:$F$3997,4)</f>
        <v>VIC</v>
      </c>
      <c r="R972" s="22" t="str">
        <f>VLOOKUP(A972,[1]CustomerAddress!$A$1:$F$3997,5)</f>
        <v>Australia</v>
      </c>
      <c r="S972" s="22">
        <f>VLOOKUP(A972,[1]CustomerAddress!$A$1:$F$3997,6)</f>
        <v>7</v>
      </c>
      <c r="T972" s="22" t="str">
        <f>VLOOKUP(A972,Labels!$A$5:$I$3497,9)</f>
        <v>High Risk Customer</v>
      </c>
    </row>
    <row r="973" spans="1:20" s="22" customFormat="1" ht="15.75" customHeight="1" x14ac:dyDescent="0.25">
      <c r="A973" s="23">
        <v>972</v>
      </c>
      <c r="B973" s="24" t="s">
        <v>2072</v>
      </c>
      <c r="C973" s="24" t="s">
        <v>2073</v>
      </c>
      <c r="D973" s="24" t="s">
        <v>40</v>
      </c>
      <c r="E973" s="23">
        <v>81</v>
      </c>
      <c r="F973" s="25">
        <v>29790</v>
      </c>
      <c r="G973" s="23">
        <f t="shared" ca="1" si="70"/>
        <v>39.730995100837148</v>
      </c>
      <c r="H973" s="23" t="str">
        <f t="shared" ca="1" si="71"/>
        <v>31-40</v>
      </c>
      <c r="I973" s="24" t="s">
        <v>108</v>
      </c>
      <c r="J973" s="24" t="s">
        <v>65</v>
      </c>
      <c r="K973" s="24" t="s">
        <v>43</v>
      </c>
      <c r="L973" s="24" t="s">
        <v>44</v>
      </c>
      <c r="M973" s="24" t="s">
        <v>45</v>
      </c>
      <c r="N973" s="23">
        <v>10</v>
      </c>
      <c r="O973" s="22" t="str">
        <f>VLOOKUP(A973,[1]CustomerAddress!$A$1:$F$3997,2)</f>
        <v>004 Lawn Trail</v>
      </c>
      <c r="P973" s="22">
        <f>VLOOKUP(A973,[1]CustomerAddress!$A$1:$F$3997,3)</f>
        <v>4227</v>
      </c>
      <c r="Q973" s="22" t="str">
        <f>VLOOKUP(A973,[1]CustomerAddress!$A$1:$F$3997,4)</f>
        <v>QLD</v>
      </c>
      <c r="R973" s="22" t="str">
        <f>VLOOKUP(A973,[1]CustomerAddress!$A$1:$F$3997,5)</f>
        <v>Australia</v>
      </c>
      <c r="S973" s="22">
        <f>VLOOKUP(A973,[1]CustomerAddress!$A$1:$F$3997,6)</f>
        <v>5</v>
      </c>
      <c r="T973" s="22" t="str">
        <f>VLOOKUP(A973,Labels!$A$5:$I$3497,9)</f>
        <v>Evasive Customer</v>
      </c>
    </row>
    <row r="974" spans="1:20" s="22" customFormat="1" ht="15.75" customHeight="1" x14ac:dyDescent="0.25">
      <c r="A974" s="23">
        <v>973</v>
      </c>
      <c r="B974" s="24" t="s">
        <v>2074</v>
      </c>
      <c r="C974" s="24" t="s">
        <v>2075</v>
      </c>
      <c r="D974" s="24" t="s">
        <v>40</v>
      </c>
      <c r="E974" s="23">
        <v>46</v>
      </c>
      <c r="F974" s="25">
        <v>29069</v>
      </c>
      <c r="G974" s="23">
        <f t="shared" ca="1" si="70"/>
        <v>41.70633756659057</v>
      </c>
      <c r="H974" s="23" t="str">
        <f t="shared" ca="1" si="71"/>
        <v>41-50</v>
      </c>
      <c r="I974" s="24" t="s">
        <v>266</v>
      </c>
      <c r="J974" s="24" t="s">
        <v>42</v>
      </c>
      <c r="K974" s="24" t="s">
        <v>66</v>
      </c>
      <c r="L974" s="24" t="s">
        <v>44</v>
      </c>
      <c r="M974" s="24" t="s">
        <v>57</v>
      </c>
      <c r="N974" s="23">
        <v>15</v>
      </c>
      <c r="O974" s="22" t="str">
        <f>VLOOKUP(A974,[1]CustomerAddress!$A$1:$F$3997,2)</f>
        <v>42 Dahle Parkway</v>
      </c>
      <c r="P974" s="22">
        <f>VLOOKUP(A974,[1]CustomerAddress!$A$1:$F$3997,3)</f>
        <v>3806</v>
      </c>
      <c r="Q974" s="22" t="str">
        <f>VLOOKUP(A974,[1]CustomerAddress!$A$1:$F$3997,4)</f>
        <v>VIC</v>
      </c>
      <c r="R974" s="22" t="str">
        <f>VLOOKUP(A974,[1]CustomerAddress!$A$1:$F$3997,5)</f>
        <v>Australia</v>
      </c>
      <c r="S974" s="22">
        <f>VLOOKUP(A974,[1]CustomerAddress!$A$1:$F$3997,6)</f>
        <v>7</v>
      </c>
      <c r="T974" s="22" t="str">
        <f>VLOOKUP(A974,Labels!$A$5:$I$3497,9)</f>
        <v>Platinum Customer</v>
      </c>
    </row>
    <row r="975" spans="1:20" s="22" customFormat="1" ht="15.75" hidden="1" customHeight="1" x14ac:dyDescent="0.25">
      <c r="A975" s="23">
        <v>974</v>
      </c>
      <c r="B975" s="24" t="s">
        <v>2076</v>
      </c>
      <c r="C975" s="24" t="s">
        <v>2077</v>
      </c>
      <c r="D975" s="24" t="s">
        <v>40</v>
      </c>
      <c r="E975" s="23">
        <v>92</v>
      </c>
      <c r="F975" s="25">
        <v>33396</v>
      </c>
      <c r="G975" s="23">
        <f t="shared" ca="1" si="70"/>
        <v>29.851543046042625</v>
      </c>
      <c r="H975" s="23"/>
      <c r="I975" s="24" t="s">
        <v>2078</v>
      </c>
      <c r="J975" s="24" t="s">
        <v>61</v>
      </c>
      <c r="K975" s="24" t="s">
        <v>43</v>
      </c>
      <c r="L975" s="24" t="s">
        <v>44</v>
      </c>
      <c r="M975" s="24" t="s">
        <v>45</v>
      </c>
      <c r="N975" s="23">
        <v>4</v>
      </c>
    </row>
    <row r="976" spans="1:20" s="22" customFormat="1" ht="15.75" hidden="1" customHeight="1" x14ac:dyDescent="0.25">
      <c r="A976" s="23">
        <v>975</v>
      </c>
      <c r="B976" s="24" t="s">
        <v>2079</v>
      </c>
      <c r="C976" s="24" t="s">
        <v>2080</v>
      </c>
      <c r="D976" s="24" t="s">
        <v>147</v>
      </c>
      <c r="E976" s="23">
        <v>26</v>
      </c>
      <c r="F976" s="25"/>
      <c r="G976" s="23"/>
      <c r="H976" s="23"/>
      <c r="I976" s="24" t="s">
        <v>259</v>
      </c>
      <c r="J976" s="24" t="s">
        <v>56</v>
      </c>
      <c r="K976" s="24" t="s">
        <v>43</v>
      </c>
      <c r="L976" s="24" t="s">
        <v>44</v>
      </c>
      <c r="M976" s="24" t="s">
        <v>57</v>
      </c>
      <c r="N976" s="23"/>
    </row>
    <row r="977" spans="1:20" s="22" customFormat="1" ht="15.75" hidden="1" customHeight="1" x14ac:dyDescent="0.25">
      <c r="A977" s="23">
        <v>976</v>
      </c>
      <c r="B977" s="24" t="s">
        <v>2081</v>
      </c>
      <c r="C977" s="24" t="s">
        <v>2082</v>
      </c>
      <c r="D977" s="24" t="s">
        <v>48</v>
      </c>
      <c r="E977" s="23">
        <v>10</v>
      </c>
      <c r="F977" s="25">
        <v>26227</v>
      </c>
      <c r="G977" s="23">
        <f t="shared" ref="G977:G983" ca="1" si="72">(NOW()-F977)/365</f>
        <v>49.492638936136473</v>
      </c>
      <c r="H977" s="23"/>
      <c r="I977" s="24" t="s">
        <v>367</v>
      </c>
      <c r="J977" s="24" t="s">
        <v>50</v>
      </c>
      <c r="K977" s="24" t="s">
        <v>62</v>
      </c>
      <c r="L977" s="24" t="s">
        <v>44</v>
      </c>
      <c r="M977" s="24" t="s">
        <v>57</v>
      </c>
      <c r="N977" s="23">
        <v>10</v>
      </c>
    </row>
    <row r="978" spans="1:20" s="22" customFormat="1" ht="15.75" customHeight="1" x14ac:dyDescent="0.25">
      <c r="A978" s="23">
        <v>977</v>
      </c>
      <c r="B978" s="24" t="s">
        <v>2083</v>
      </c>
      <c r="C978" s="24" t="s">
        <v>2084</v>
      </c>
      <c r="D978" s="24" t="s">
        <v>40</v>
      </c>
      <c r="E978" s="23">
        <v>65</v>
      </c>
      <c r="F978" s="25">
        <v>21884</v>
      </c>
      <c r="G978" s="23">
        <f t="shared" ca="1" si="72"/>
        <v>61.391269073439886</v>
      </c>
      <c r="H978" s="23" t="str">
        <f t="shared" ref="H978:H983" ca="1" si="73">IF(G978&lt;=10,"0-10",IF(AND(G978&gt;10,G978&lt;=20),"11-20",IF(AND(G978&gt;20,G978&lt;=30),"21-30",IF(AND(G978&gt;30,G978&lt;=40),"31-40",IF(AND(G978&gt;40,G978&lt;=50),"41-50",IF(AND(G978&gt;50,G978&lt;=60),"51-60",IF(AND(G978&gt;60,G978&lt;=70),"61-70",IF(AND(G978&gt;70,G978&lt;=80),"71-80",IF(AND(G978&gt;80,G978&lt;=90),"81-90",IF(G978&gt;90,"91-100"))))))))))</f>
        <v>61-70</v>
      </c>
      <c r="I978" s="24" t="s">
        <v>137</v>
      </c>
      <c r="J978" s="24" t="s">
        <v>61</v>
      </c>
      <c r="K978" s="24" t="s">
        <v>66</v>
      </c>
      <c r="L978" s="24" t="s">
        <v>44</v>
      </c>
      <c r="M978" s="24" t="s">
        <v>45</v>
      </c>
      <c r="N978" s="23">
        <v>13</v>
      </c>
      <c r="O978" s="22" t="str">
        <f>VLOOKUP(A978,[1]CustomerAddress!$A$1:$F$3997,2)</f>
        <v>92 Bunker Hill Trail</v>
      </c>
      <c r="P978" s="22">
        <f>VLOOKUP(A978,[1]CustomerAddress!$A$1:$F$3997,3)</f>
        <v>2558</v>
      </c>
      <c r="Q978" s="22" t="str">
        <f>VLOOKUP(A978,[1]CustomerAddress!$A$1:$F$3997,4)</f>
        <v>NSW</v>
      </c>
      <c r="R978" s="22" t="str">
        <f>VLOOKUP(A978,[1]CustomerAddress!$A$1:$F$3997,5)</f>
        <v>Australia</v>
      </c>
      <c r="S978" s="22">
        <f>VLOOKUP(A978,[1]CustomerAddress!$A$1:$F$3997,6)</f>
        <v>7</v>
      </c>
      <c r="T978" s="22" t="str">
        <f>VLOOKUP(A978,Labels!$A$5:$I$3497,9)</f>
        <v>Late Bloomer</v>
      </c>
    </row>
    <row r="979" spans="1:20" s="22" customFormat="1" ht="15.75" customHeight="1" x14ac:dyDescent="0.25">
      <c r="A979" s="23">
        <v>978</v>
      </c>
      <c r="B979" s="24" t="s">
        <v>2085</v>
      </c>
      <c r="C979" s="24" t="s">
        <v>2086</v>
      </c>
      <c r="D979" s="24" t="s">
        <v>40</v>
      </c>
      <c r="E979" s="23">
        <v>40</v>
      </c>
      <c r="F979" s="25">
        <v>29982</v>
      </c>
      <c r="G979" s="23">
        <f t="shared" ca="1" si="72"/>
        <v>39.20496770357687</v>
      </c>
      <c r="H979" s="23" t="str">
        <f t="shared" ca="1" si="73"/>
        <v>31-40</v>
      </c>
      <c r="I979" s="24" t="s">
        <v>320</v>
      </c>
      <c r="J979" s="24" t="s">
        <v>61</v>
      </c>
      <c r="K979" s="24" t="s">
        <v>66</v>
      </c>
      <c r="L979" s="24" t="s">
        <v>44</v>
      </c>
      <c r="M979" s="24" t="s">
        <v>57</v>
      </c>
      <c r="N979" s="23">
        <v>15</v>
      </c>
      <c r="O979" s="22" t="str">
        <f>VLOOKUP(A979,[1]CustomerAddress!$A$1:$F$3997,2)</f>
        <v>1 Boyd Junction</v>
      </c>
      <c r="P979" s="22">
        <f>VLOOKUP(A979,[1]CustomerAddress!$A$1:$F$3997,3)</f>
        <v>2460</v>
      </c>
      <c r="Q979" s="22" t="str">
        <f>VLOOKUP(A979,[1]CustomerAddress!$A$1:$F$3997,4)</f>
        <v>NSW</v>
      </c>
      <c r="R979" s="22" t="str">
        <f>VLOOKUP(A979,[1]CustomerAddress!$A$1:$F$3997,5)</f>
        <v>Australia</v>
      </c>
      <c r="S979" s="22">
        <f>VLOOKUP(A979,[1]CustomerAddress!$A$1:$F$3997,6)</f>
        <v>1</v>
      </c>
      <c r="T979" s="22" t="str">
        <f>VLOOKUP(A979,Labels!$A$5:$I$3497,9)</f>
        <v>Evasive Customer</v>
      </c>
    </row>
    <row r="980" spans="1:20" s="22" customFormat="1" ht="15.75" customHeight="1" x14ac:dyDescent="0.25">
      <c r="A980" s="23">
        <v>979</v>
      </c>
      <c r="B980" s="24" t="s">
        <v>2087</v>
      </c>
      <c r="C980" s="24" t="s">
        <v>2088</v>
      </c>
      <c r="D980" s="24" t="s">
        <v>40</v>
      </c>
      <c r="E980" s="23">
        <v>42</v>
      </c>
      <c r="F980" s="25">
        <v>21909</v>
      </c>
      <c r="G980" s="23">
        <f t="shared" ca="1" si="72"/>
        <v>61.322775922754957</v>
      </c>
      <c r="H980" s="23" t="str">
        <f t="shared" ca="1" si="73"/>
        <v>61-70</v>
      </c>
      <c r="I980" s="24" t="s">
        <v>763</v>
      </c>
      <c r="J980" s="24" t="s">
        <v>84</v>
      </c>
      <c r="K980" s="24" t="s">
        <v>66</v>
      </c>
      <c r="L980" s="24" t="s">
        <v>44</v>
      </c>
      <c r="M980" s="24" t="s">
        <v>57</v>
      </c>
      <c r="N980" s="23">
        <v>12</v>
      </c>
      <c r="O980" s="22" t="str">
        <f>VLOOKUP(A980,[1]CustomerAddress!$A$1:$F$3997,2)</f>
        <v>938 Monica Park</v>
      </c>
      <c r="P980" s="22">
        <f>VLOOKUP(A980,[1]CustomerAddress!$A$1:$F$3997,3)</f>
        <v>3173</v>
      </c>
      <c r="Q980" s="22" t="str">
        <f>VLOOKUP(A980,[1]CustomerAddress!$A$1:$F$3997,4)</f>
        <v>VIC</v>
      </c>
      <c r="R980" s="22" t="str">
        <f>VLOOKUP(A980,[1]CustomerAddress!$A$1:$F$3997,5)</f>
        <v>Australia</v>
      </c>
      <c r="S980" s="22">
        <f>VLOOKUP(A980,[1]CustomerAddress!$A$1:$F$3997,6)</f>
        <v>9</v>
      </c>
      <c r="T980" s="22" t="str">
        <f>VLOOKUP(A980,Labels!$A$5:$I$3497,9)</f>
        <v>Becoming Loyal</v>
      </c>
    </row>
    <row r="981" spans="1:20" s="22" customFormat="1" ht="15.75" customHeight="1" x14ac:dyDescent="0.25">
      <c r="A981" s="23">
        <v>980</v>
      </c>
      <c r="B981" s="24" t="s">
        <v>17</v>
      </c>
      <c r="C981" s="24" t="s">
        <v>2089</v>
      </c>
      <c r="D981" s="24" t="s">
        <v>40</v>
      </c>
      <c r="E981" s="23">
        <v>19</v>
      </c>
      <c r="F981" s="25">
        <v>28513</v>
      </c>
      <c r="G981" s="23">
        <f t="shared" ca="1" si="72"/>
        <v>43.229625237823448</v>
      </c>
      <c r="H981" s="23" t="str">
        <f t="shared" ca="1" si="73"/>
        <v>41-50</v>
      </c>
      <c r="I981" s="24" t="s">
        <v>186</v>
      </c>
      <c r="J981" s="24" t="s">
        <v>42</v>
      </c>
      <c r="K981" s="24" t="s">
        <v>43</v>
      </c>
      <c r="L981" s="24" t="s">
        <v>44</v>
      </c>
      <c r="M981" s="24" t="s">
        <v>57</v>
      </c>
      <c r="N981" s="23">
        <v>8</v>
      </c>
      <c r="O981" s="22" t="str">
        <f>VLOOKUP(A981,[1]CustomerAddress!$A$1:$F$3997,2)</f>
        <v>26204 Monument Alley</v>
      </c>
      <c r="P981" s="22">
        <f>VLOOKUP(A981,[1]CustomerAddress!$A$1:$F$3997,3)</f>
        <v>2289</v>
      </c>
      <c r="Q981" s="22" t="str">
        <f>VLOOKUP(A981,[1]CustomerAddress!$A$1:$F$3997,4)</f>
        <v>NSW</v>
      </c>
      <c r="R981" s="22" t="str">
        <f>VLOOKUP(A981,[1]CustomerAddress!$A$1:$F$3997,5)</f>
        <v>Australia</v>
      </c>
      <c r="S981" s="22">
        <f>VLOOKUP(A981,[1]CustomerAddress!$A$1:$F$3997,6)</f>
        <v>8</v>
      </c>
      <c r="T981" s="22" t="str">
        <f>VLOOKUP(A981,Labels!$A$5:$I$3497,9)</f>
        <v>Evasive Customer</v>
      </c>
    </row>
    <row r="982" spans="1:20" s="22" customFormat="1" ht="15.75" customHeight="1" x14ac:dyDescent="0.25">
      <c r="A982" s="23">
        <v>981</v>
      </c>
      <c r="B982" s="24" t="s">
        <v>2090</v>
      </c>
      <c r="C982" s="24" t="s">
        <v>2091</v>
      </c>
      <c r="D982" s="24" t="s">
        <v>48</v>
      </c>
      <c r="E982" s="23">
        <v>0</v>
      </c>
      <c r="F982" s="25">
        <v>26714</v>
      </c>
      <c r="G982" s="23">
        <f t="shared" ca="1" si="72"/>
        <v>48.158392361111119</v>
      </c>
      <c r="H982" s="23" t="str">
        <f t="shared" ca="1" si="73"/>
        <v>41-50</v>
      </c>
      <c r="J982" s="24" t="s">
        <v>65</v>
      </c>
      <c r="K982" s="24" t="s">
        <v>43</v>
      </c>
      <c r="L982" s="24" t="s">
        <v>44</v>
      </c>
      <c r="M982" s="24" t="s">
        <v>57</v>
      </c>
      <c r="N982" s="23">
        <v>11</v>
      </c>
      <c r="O982" s="22" t="str">
        <f>VLOOKUP(A982,[1]CustomerAddress!$A$1:$F$3997,2)</f>
        <v>36 Grayhawk Plaza</v>
      </c>
      <c r="P982" s="22">
        <f>VLOOKUP(A982,[1]CustomerAddress!$A$1:$F$3997,3)</f>
        <v>2031</v>
      </c>
      <c r="Q982" s="22" t="str">
        <f>VLOOKUP(A982,[1]CustomerAddress!$A$1:$F$3997,4)</f>
        <v>NSW</v>
      </c>
      <c r="R982" s="22" t="str">
        <f>VLOOKUP(A982,[1]CustomerAddress!$A$1:$F$3997,5)</f>
        <v>Australia</v>
      </c>
      <c r="S982" s="22">
        <f>VLOOKUP(A982,[1]CustomerAddress!$A$1:$F$3997,6)</f>
        <v>9</v>
      </c>
      <c r="T982" s="22" t="str">
        <f>VLOOKUP(A982,Labels!$A$5:$I$3497,9)</f>
        <v>Potential Customer</v>
      </c>
    </row>
    <row r="983" spans="1:20" s="22" customFormat="1" ht="15.75" customHeight="1" x14ac:dyDescent="0.25">
      <c r="A983" s="23">
        <v>982</v>
      </c>
      <c r="B983" s="24" t="s">
        <v>2092</v>
      </c>
      <c r="C983" s="24" t="s">
        <v>2093</v>
      </c>
      <c r="D983" s="24" t="s">
        <v>48</v>
      </c>
      <c r="E983" s="23">
        <v>14</v>
      </c>
      <c r="F983" s="25">
        <v>21958</v>
      </c>
      <c r="G983" s="23">
        <f t="shared" ca="1" si="72"/>
        <v>61.188529347412491</v>
      </c>
      <c r="H983" s="23" t="str">
        <f t="shared" ca="1" si="73"/>
        <v>61-70</v>
      </c>
      <c r="I983" s="24" t="s">
        <v>509</v>
      </c>
      <c r="J983" s="24" t="s">
        <v>42</v>
      </c>
      <c r="K983" s="24" t="s">
        <v>66</v>
      </c>
      <c r="L983" s="24" t="s">
        <v>44</v>
      </c>
      <c r="M983" s="24" t="s">
        <v>45</v>
      </c>
      <c r="N983" s="23">
        <v>6</v>
      </c>
      <c r="O983" s="22" t="str">
        <f>VLOOKUP(A983,[1]CustomerAddress!$A$1:$F$3997,2)</f>
        <v>8276 Hudson Trail</v>
      </c>
      <c r="P983" s="22">
        <f>VLOOKUP(A983,[1]CustomerAddress!$A$1:$F$3997,3)</f>
        <v>2250</v>
      </c>
      <c r="Q983" s="22" t="str">
        <f>VLOOKUP(A983,[1]CustomerAddress!$A$1:$F$3997,4)</f>
        <v>NSW</v>
      </c>
      <c r="R983" s="22" t="str">
        <f>VLOOKUP(A983,[1]CustomerAddress!$A$1:$F$3997,5)</f>
        <v>Australia</v>
      </c>
      <c r="S983" s="22">
        <f>VLOOKUP(A983,[1]CustomerAddress!$A$1:$F$3997,6)</f>
        <v>6</v>
      </c>
      <c r="T983" s="22" t="str">
        <f>VLOOKUP(A983,Labels!$A$5:$I$3497,9)</f>
        <v>High Risk Customer</v>
      </c>
    </row>
    <row r="984" spans="1:20" s="22" customFormat="1" ht="15.75" hidden="1" customHeight="1" x14ac:dyDescent="0.25">
      <c r="A984" s="23">
        <v>983</v>
      </c>
      <c r="B984" s="24" t="s">
        <v>2094</v>
      </c>
      <c r="C984" s="24" t="s">
        <v>2095</v>
      </c>
      <c r="D984" s="24" t="s">
        <v>147</v>
      </c>
      <c r="E984" s="23">
        <v>49</v>
      </c>
      <c r="F984" s="25"/>
      <c r="G984" s="23"/>
      <c r="H984" s="23"/>
      <c r="J984" s="24" t="s">
        <v>56</v>
      </c>
      <c r="K984" s="24" t="s">
        <v>62</v>
      </c>
      <c r="L984" s="24" t="s">
        <v>44</v>
      </c>
      <c r="M984" s="24" t="s">
        <v>57</v>
      </c>
      <c r="N984" s="23"/>
    </row>
    <row r="985" spans="1:20" s="22" customFormat="1" ht="15.75" customHeight="1" x14ac:dyDescent="0.25">
      <c r="A985" s="23">
        <v>984</v>
      </c>
      <c r="B985" s="24" t="s">
        <v>2096</v>
      </c>
      <c r="C985" s="24" t="s">
        <v>2097</v>
      </c>
      <c r="D985" s="24" t="s">
        <v>48</v>
      </c>
      <c r="E985" s="23">
        <v>89</v>
      </c>
      <c r="F985" s="25">
        <v>19808</v>
      </c>
      <c r="G985" s="23">
        <f t="shared" ref="G985:G996" ca="1" si="74">(NOW()-F985)/365</f>
        <v>67.078940306316596</v>
      </c>
      <c r="H985" s="23" t="str">
        <f t="shared" ref="H985:H991" ca="1" si="75">IF(G985&lt;=10,"0-10",IF(AND(G985&gt;10,G985&lt;=20),"11-20",IF(AND(G985&gt;20,G985&lt;=30),"21-30",IF(AND(G985&gt;30,G985&lt;=40),"31-40",IF(AND(G985&gt;40,G985&lt;=50),"41-50",IF(AND(G985&gt;50,G985&lt;=60),"51-60",IF(AND(G985&gt;60,G985&lt;=70),"61-70",IF(AND(G985&gt;70,G985&lt;=80),"71-80",IF(AND(G985&gt;80,G985&lt;=90),"81-90",IF(G985&gt;90,"91-100"))))))))))</f>
        <v>61-70</v>
      </c>
      <c r="I985" s="24" t="s">
        <v>1747</v>
      </c>
      <c r="J985" s="24" t="s">
        <v>84</v>
      </c>
      <c r="K985" s="24" t="s">
        <v>62</v>
      </c>
      <c r="L985" s="24" t="s">
        <v>44</v>
      </c>
      <c r="M985" s="24" t="s">
        <v>57</v>
      </c>
      <c r="N985" s="23">
        <v>16</v>
      </c>
      <c r="O985" s="22" t="str">
        <f>VLOOKUP(A985,[1]CustomerAddress!$A$1:$F$3997,2)</f>
        <v>7380 Canary Pass</v>
      </c>
      <c r="P985" s="22">
        <f>VLOOKUP(A985,[1]CustomerAddress!$A$1:$F$3997,3)</f>
        <v>3111</v>
      </c>
      <c r="Q985" s="22" t="str">
        <f>VLOOKUP(A985,[1]CustomerAddress!$A$1:$F$3997,4)</f>
        <v>VIC</v>
      </c>
      <c r="R985" s="22" t="str">
        <f>VLOOKUP(A985,[1]CustomerAddress!$A$1:$F$3997,5)</f>
        <v>Australia</v>
      </c>
      <c r="S985" s="22">
        <f>VLOOKUP(A985,[1]CustomerAddress!$A$1:$F$3997,6)</f>
        <v>7</v>
      </c>
      <c r="T985" s="22" t="str">
        <f>VLOOKUP(A985,Labels!$A$5:$I$3497,9)</f>
        <v>Losing Customer</v>
      </c>
    </row>
    <row r="986" spans="1:20" s="22" customFormat="1" ht="15.75" customHeight="1" x14ac:dyDescent="0.25">
      <c r="A986" s="23">
        <v>985</v>
      </c>
      <c r="B986" s="24" t="s">
        <v>2098</v>
      </c>
      <c r="C986" s="24" t="s">
        <v>2099</v>
      </c>
      <c r="D986" s="24" t="s">
        <v>40</v>
      </c>
      <c r="E986" s="23">
        <v>29</v>
      </c>
      <c r="F986" s="25">
        <v>25841</v>
      </c>
      <c r="G986" s="23">
        <f t="shared" ca="1" si="74"/>
        <v>50.550173183028924</v>
      </c>
      <c r="H986" s="23" t="str">
        <f t="shared" ca="1" si="75"/>
        <v>51-60</v>
      </c>
      <c r="I986" s="24" t="s">
        <v>223</v>
      </c>
      <c r="J986" s="24" t="s">
        <v>65</v>
      </c>
      <c r="K986" s="24" t="s">
        <v>66</v>
      </c>
      <c r="L986" s="24" t="s">
        <v>44</v>
      </c>
      <c r="M986" s="24" t="s">
        <v>57</v>
      </c>
      <c r="N986" s="23">
        <v>15</v>
      </c>
      <c r="O986" s="22" t="str">
        <f>VLOOKUP(A986,[1]CustomerAddress!$A$1:$F$3997,2)</f>
        <v>9 Debs Trail</v>
      </c>
      <c r="P986" s="22">
        <f>VLOOKUP(A986,[1]CustomerAddress!$A$1:$F$3997,3)</f>
        <v>4500</v>
      </c>
      <c r="Q986" s="22" t="str">
        <f>VLOOKUP(A986,[1]CustomerAddress!$A$1:$F$3997,4)</f>
        <v>QLD</v>
      </c>
      <c r="R986" s="22" t="str">
        <f>VLOOKUP(A986,[1]CustomerAddress!$A$1:$F$3997,5)</f>
        <v>Australia</v>
      </c>
      <c r="S986" s="22">
        <f>VLOOKUP(A986,[1]CustomerAddress!$A$1:$F$3997,6)</f>
        <v>4</v>
      </c>
      <c r="T986" s="22" t="str">
        <f>VLOOKUP(A986,Labels!$A$5:$I$3497,9)</f>
        <v>Recent Customer</v>
      </c>
    </row>
    <row r="987" spans="1:20" s="22" customFormat="1" ht="15.75" customHeight="1" x14ac:dyDescent="0.25">
      <c r="A987" s="23">
        <v>986</v>
      </c>
      <c r="B987" s="24" t="s">
        <v>2100</v>
      </c>
      <c r="C987" s="24" t="s">
        <v>2101</v>
      </c>
      <c r="D987" s="24" t="s">
        <v>48</v>
      </c>
      <c r="E987" s="23">
        <v>3</v>
      </c>
      <c r="F987" s="25">
        <v>34612</v>
      </c>
      <c r="G987" s="23">
        <f t="shared" ca="1" si="74"/>
        <v>26.520036196727556</v>
      </c>
      <c r="H987" s="23" t="str">
        <f t="shared" ca="1" si="75"/>
        <v>21-30</v>
      </c>
      <c r="I987" s="24" t="s">
        <v>2102</v>
      </c>
      <c r="J987" s="24" t="s">
        <v>84</v>
      </c>
      <c r="K987" s="24" t="s">
        <v>43</v>
      </c>
      <c r="L987" s="24" t="s">
        <v>44</v>
      </c>
      <c r="M987" s="24" t="s">
        <v>45</v>
      </c>
      <c r="N987" s="23">
        <v>8</v>
      </c>
      <c r="O987" s="22" t="str">
        <f>VLOOKUP(A987,[1]CustomerAddress!$A$1:$F$3997,2)</f>
        <v>82 Shasta Drive</v>
      </c>
      <c r="P987" s="22">
        <f>VLOOKUP(A987,[1]CustomerAddress!$A$1:$F$3997,3)</f>
        <v>4825</v>
      </c>
      <c r="Q987" s="22" t="str">
        <f>VLOOKUP(A987,[1]CustomerAddress!$A$1:$F$3997,4)</f>
        <v>QLD</v>
      </c>
      <c r="R987" s="22" t="str">
        <f>VLOOKUP(A987,[1]CustomerAddress!$A$1:$F$3997,5)</f>
        <v>Australia</v>
      </c>
      <c r="S987" s="22">
        <f>VLOOKUP(A987,[1]CustomerAddress!$A$1:$F$3997,6)</f>
        <v>3</v>
      </c>
      <c r="T987" s="22" t="str">
        <f>VLOOKUP(A987,Labels!$A$5:$I$3497,9)</f>
        <v>Losing Customer</v>
      </c>
    </row>
    <row r="988" spans="1:20" s="22" customFormat="1" ht="15.75" customHeight="1" x14ac:dyDescent="0.25">
      <c r="A988" s="23">
        <v>987</v>
      </c>
      <c r="B988" s="24" t="s">
        <v>2103</v>
      </c>
      <c r="C988" s="24" t="s">
        <v>672</v>
      </c>
      <c r="D988" s="24" t="s">
        <v>48</v>
      </c>
      <c r="E988" s="23">
        <v>89</v>
      </c>
      <c r="F988" s="25">
        <v>27270</v>
      </c>
      <c r="G988" s="23">
        <f t="shared" ca="1" si="74"/>
        <v>46.63510468987824</v>
      </c>
      <c r="H988" s="23" t="str">
        <f t="shared" ca="1" si="75"/>
        <v>41-50</v>
      </c>
      <c r="I988" s="24" t="s">
        <v>160</v>
      </c>
      <c r="J988" s="24" t="s">
        <v>50</v>
      </c>
      <c r="K988" s="24" t="s">
        <v>62</v>
      </c>
      <c r="L988" s="24" t="s">
        <v>44</v>
      </c>
      <c r="M988" s="24" t="s">
        <v>45</v>
      </c>
      <c r="N988" s="23">
        <v>11</v>
      </c>
      <c r="O988" s="22" t="str">
        <f>VLOOKUP(A988,[1]CustomerAddress!$A$1:$F$3997,2)</f>
        <v>9 Goodland Center</v>
      </c>
      <c r="P988" s="22">
        <f>VLOOKUP(A988,[1]CustomerAddress!$A$1:$F$3997,3)</f>
        <v>4213</v>
      </c>
      <c r="Q988" s="22" t="str">
        <f>VLOOKUP(A988,[1]CustomerAddress!$A$1:$F$3997,4)</f>
        <v>QLD</v>
      </c>
      <c r="R988" s="22" t="str">
        <f>VLOOKUP(A988,[1]CustomerAddress!$A$1:$F$3997,5)</f>
        <v>Australia</v>
      </c>
      <c r="S988" s="22">
        <f>VLOOKUP(A988,[1]CustomerAddress!$A$1:$F$3997,6)</f>
        <v>9</v>
      </c>
      <c r="T988" s="22" t="str">
        <f>VLOOKUP(A988,Labels!$A$5:$I$3497,9)</f>
        <v>Recent Customer</v>
      </c>
    </row>
    <row r="989" spans="1:20" s="22" customFormat="1" ht="15.75" customHeight="1" x14ac:dyDescent="0.25">
      <c r="A989" s="23">
        <v>988</v>
      </c>
      <c r="B989" s="24" t="s">
        <v>2104</v>
      </c>
      <c r="C989" s="24" t="s">
        <v>2105</v>
      </c>
      <c r="D989" s="24" t="s">
        <v>40</v>
      </c>
      <c r="E989" s="23">
        <v>35</v>
      </c>
      <c r="F989" s="25">
        <v>29601</v>
      </c>
      <c r="G989" s="23">
        <f t="shared" ca="1" si="74"/>
        <v>40.248803320015227</v>
      </c>
      <c r="H989" s="23" t="str">
        <f t="shared" ca="1" si="75"/>
        <v>41-50</v>
      </c>
      <c r="I989" s="24" t="s">
        <v>176</v>
      </c>
      <c r="J989" s="24" t="s">
        <v>84</v>
      </c>
      <c r="K989" s="24" t="s">
        <v>66</v>
      </c>
      <c r="L989" s="24" t="s">
        <v>44</v>
      </c>
      <c r="M989" s="24" t="s">
        <v>57</v>
      </c>
      <c r="N989" s="23">
        <v>7</v>
      </c>
      <c r="O989" s="22" t="str">
        <f>VLOOKUP(A989,[1]CustomerAddress!$A$1:$F$3997,2)</f>
        <v>4 Amoth Trail</v>
      </c>
      <c r="P989" s="22">
        <f>VLOOKUP(A989,[1]CustomerAddress!$A$1:$F$3997,3)</f>
        <v>4161</v>
      </c>
      <c r="Q989" s="22" t="str">
        <f>VLOOKUP(A989,[1]CustomerAddress!$A$1:$F$3997,4)</f>
        <v>QLD</v>
      </c>
      <c r="R989" s="22" t="str">
        <f>VLOOKUP(A989,[1]CustomerAddress!$A$1:$F$3997,5)</f>
        <v>Australia</v>
      </c>
      <c r="S989" s="22">
        <f>VLOOKUP(A989,[1]CustomerAddress!$A$1:$F$3997,6)</f>
        <v>6</v>
      </c>
      <c r="T989" s="22" t="str">
        <f>VLOOKUP(A989,Labels!$A$5:$I$3497,9)</f>
        <v>Lost Customer</v>
      </c>
    </row>
    <row r="990" spans="1:20" s="22" customFormat="1" ht="15.75" customHeight="1" x14ac:dyDescent="0.25">
      <c r="A990" s="23">
        <v>989</v>
      </c>
      <c r="B990" s="24" t="s">
        <v>2106</v>
      </c>
      <c r="C990" s="24" t="s">
        <v>2107</v>
      </c>
      <c r="D990" s="24" t="s">
        <v>40</v>
      </c>
      <c r="E990" s="23">
        <v>43</v>
      </c>
      <c r="F990" s="25">
        <v>30095</v>
      </c>
      <c r="G990" s="23">
        <f t="shared" ca="1" si="74"/>
        <v>38.895378662480979</v>
      </c>
      <c r="H990" s="23" t="str">
        <f t="shared" ca="1" si="75"/>
        <v>31-40</v>
      </c>
      <c r="I990" s="24" t="s">
        <v>108</v>
      </c>
      <c r="J990" s="24" t="s">
        <v>50</v>
      </c>
      <c r="K990" s="24" t="s">
        <v>43</v>
      </c>
      <c r="L990" s="24" t="s">
        <v>44</v>
      </c>
      <c r="M990" s="24" t="s">
        <v>57</v>
      </c>
      <c r="N990" s="23">
        <v>17</v>
      </c>
      <c r="O990" s="22" t="str">
        <f>VLOOKUP(A990,[1]CustomerAddress!$A$1:$F$3997,2)</f>
        <v>730 Butternut Trail</v>
      </c>
      <c r="P990" s="22">
        <f>VLOOKUP(A990,[1]CustomerAddress!$A$1:$F$3997,3)</f>
        <v>4018</v>
      </c>
      <c r="Q990" s="22" t="str">
        <f>VLOOKUP(A990,[1]CustomerAddress!$A$1:$F$3997,4)</f>
        <v>QLD</v>
      </c>
      <c r="R990" s="22" t="str">
        <f>VLOOKUP(A990,[1]CustomerAddress!$A$1:$F$3997,5)</f>
        <v>Australia</v>
      </c>
      <c r="S990" s="22">
        <f>VLOOKUP(A990,[1]CustomerAddress!$A$1:$F$3997,6)</f>
        <v>4</v>
      </c>
      <c r="T990" s="22" t="str">
        <f>VLOOKUP(A990,Labels!$A$5:$I$3497,9)</f>
        <v>Potential Customer</v>
      </c>
    </row>
    <row r="991" spans="1:20" s="22" customFormat="1" ht="15.75" customHeight="1" x14ac:dyDescent="0.25">
      <c r="A991" s="23">
        <v>990</v>
      </c>
      <c r="B991" s="24" t="s">
        <v>2108</v>
      </c>
      <c r="C991" s="24" t="s">
        <v>2109</v>
      </c>
      <c r="D991" s="24" t="s">
        <v>40</v>
      </c>
      <c r="E991" s="23">
        <v>56</v>
      </c>
      <c r="F991" s="25">
        <v>27863</v>
      </c>
      <c r="G991" s="23">
        <f t="shared" ca="1" si="74"/>
        <v>45.010447155631667</v>
      </c>
      <c r="H991" s="23" t="str">
        <f t="shared" ca="1" si="75"/>
        <v>41-50</v>
      </c>
      <c r="I991" s="24" t="s">
        <v>49</v>
      </c>
      <c r="J991" s="24" t="s">
        <v>84</v>
      </c>
      <c r="K991" s="24" t="s">
        <v>43</v>
      </c>
      <c r="L991" s="24" t="s">
        <v>44</v>
      </c>
      <c r="M991" s="24" t="s">
        <v>45</v>
      </c>
      <c r="N991" s="23">
        <v>14</v>
      </c>
      <c r="O991" s="22" t="str">
        <f>VLOOKUP(A991,[1]CustomerAddress!$A$1:$F$3997,2)</f>
        <v>21780 Service Park</v>
      </c>
      <c r="P991" s="22">
        <f>VLOOKUP(A991,[1]CustomerAddress!$A$1:$F$3997,3)</f>
        <v>2560</v>
      </c>
      <c r="Q991" s="22" t="str">
        <f>VLOOKUP(A991,[1]CustomerAddress!$A$1:$F$3997,4)</f>
        <v>NSW</v>
      </c>
      <c r="R991" s="22" t="str">
        <f>VLOOKUP(A991,[1]CustomerAddress!$A$1:$F$3997,5)</f>
        <v>Australia</v>
      </c>
      <c r="S991" s="22">
        <f>VLOOKUP(A991,[1]CustomerAddress!$A$1:$F$3997,6)</f>
        <v>7</v>
      </c>
      <c r="T991" s="22" t="str">
        <f>VLOOKUP(A991,Labels!$A$5:$I$3497,9)</f>
        <v>Becoming Loyal</v>
      </c>
    </row>
    <row r="992" spans="1:20" s="22" customFormat="1" ht="15.75" hidden="1" customHeight="1" x14ac:dyDescent="0.25">
      <c r="A992" s="23">
        <v>991</v>
      </c>
      <c r="B992" s="24" t="s">
        <v>2110</v>
      </c>
      <c r="C992" s="24" t="s">
        <v>2111</v>
      </c>
      <c r="D992" s="24" t="s">
        <v>40</v>
      </c>
      <c r="E992" s="23">
        <v>11</v>
      </c>
      <c r="F992" s="25">
        <v>33571</v>
      </c>
      <c r="G992" s="23">
        <f t="shared" ca="1" si="74"/>
        <v>29.372090991248104</v>
      </c>
      <c r="H992" s="23"/>
      <c r="I992" s="24" t="s">
        <v>728</v>
      </c>
      <c r="J992" s="24" t="s">
        <v>50</v>
      </c>
      <c r="K992" s="24" t="s">
        <v>43</v>
      </c>
      <c r="L992" s="24" t="s">
        <v>44</v>
      </c>
      <c r="M992" s="24" t="s">
        <v>45</v>
      </c>
      <c r="N992" s="23">
        <v>10</v>
      </c>
    </row>
    <row r="993" spans="1:20" s="22" customFormat="1" ht="15.75" customHeight="1" x14ac:dyDescent="0.25">
      <c r="A993" s="23">
        <v>992</v>
      </c>
      <c r="B993" s="24" t="s">
        <v>2112</v>
      </c>
      <c r="C993" s="24" t="s">
        <v>2113</v>
      </c>
      <c r="D993" s="24" t="s">
        <v>40</v>
      </c>
      <c r="E993" s="23">
        <v>6</v>
      </c>
      <c r="F993" s="25">
        <v>21514</v>
      </c>
      <c r="G993" s="23">
        <f t="shared" ca="1" si="74"/>
        <v>62.404967703259757</v>
      </c>
      <c r="H993" s="23" t="str">
        <f t="shared" ref="H993:H996" ca="1" si="76">IF(G993&lt;=10,"0-10",IF(AND(G993&gt;10,G993&lt;=20),"11-20",IF(AND(G993&gt;20,G993&lt;=30),"21-30",IF(AND(G993&gt;30,G993&lt;=40),"31-40",IF(AND(G993&gt;40,G993&lt;=50),"41-50",IF(AND(G993&gt;50,G993&lt;=60),"51-60",IF(AND(G993&gt;60,G993&lt;=70),"61-70",IF(AND(G993&gt;70,G993&lt;=80),"71-80",IF(AND(G993&gt;80,G993&lt;=90),"81-90",IF(G993&gt;90,"91-100"))))))))))</f>
        <v>61-70</v>
      </c>
      <c r="J993" s="24" t="s">
        <v>54</v>
      </c>
      <c r="K993" s="24" t="s">
        <v>43</v>
      </c>
      <c r="L993" s="24" t="s">
        <v>44</v>
      </c>
      <c r="M993" s="24" t="s">
        <v>45</v>
      </c>
      <c r="N993" s="23">
        <v>8</v>
      </c>
      <c r="O993" s="22" t="str">
        <f>VLOOKUP(A993,[1]CustomerAddress!$A$1:$F$3997,2)</f>
        <v>45 Hazelcrest Junction</v>
      </c>
      <c r="P993" s="22">
        <f>VLOOKUP(A993,[1]CustomerAddress!$A$1:$F$3997,3)</f>
        <v>3073</v>
      </c>
      <c r="Q993" s="22" t="str">
        <f>VLOOKUP(A993,[1]CustomerAddress!$A$1:$F$3997,4)</f>
        <v>VIC</v>
      </c>
      <c r="R993" s="22" t="str">
        <f>VLOOKUP(A993,[1]CustomerAddress!$A$1:$F$3997,5)</f>
        <v>Australia</v>
      </c>
      <c r="S993" s="22">
        <f>VLOOKUP(A993,[1]CustomerAddress!$A$1:$F$3997,6)</f>
        <v>9</v>
      </c>
      <c r="T993" s="22" t="str">
        <f>VLOOKUP(A993,Labels!$A$5:$I$3497,9)</f>
        <v>Lost Customer</v>
      </c>
    </row>
    <row r="994" spans="1:20" s="22" customFormat="1" ht="15.75" customHeight="1" x14ac:dyDescent="0.25">
      <c r="A994" s="23">
        <v>993</v>
      </c>
      <c r="B994" s="24" t="s">
        <v>2114</v>
      </c>
      <c r="C994" s="24" t="s">
        <v>1196</v>
      </c>
      <c r="D994" s="24" t="s">
        <v>40</v>
      </c>
      <c r="E994" s="23">
        <v>71</v>
      </c>
      <c r="F994" s="25">
        <v>28174</v>
      </c>
      <c r="G994" s="23">
        <f t="shared" ca="1" si="74"/>
        <v>44.158392361111119</v>
      </c>
      <c r="H994" s="23" t="str">
        <f t="shared" ca="1" si="76"/>
        <v>41-50</v>
      </c>
      <c r="I994" s="24" t="s">
        <v>630</v>
      </c>
      <c r="J994" s="24" t="s">
        <v>75</v>
      </c>
      <c r="K994" s="24" t="s">
        <v>66</v>
      </c>
      <c r="L994" s="24" t="s">
        <v>44</v>
      </c>
      <c r="M994" s="24" t="s">
        <v>57</v>
      </c>
      <c r="N994" s="23">
        <v>17</v>
      </c>
      <c r="O994" s="22" t="str">
        <f>VLOOKUP(A994,[1]CustomerAddress!$A$1:$F$3997,2)</f>
        <v>84019 Porter Trail</v>
      </c>
      <c r="P994" s="22">
        <f>VLOOKUP(A994,[1]CustomerAddress!$A$1:$F$3997,3)</f>
        <v>2871</v>
      </c>
      <c r="Q994" s="22" t="str">
        <f>VLOOKUP(A994,[1]CustomerAddress!$A$1:$F$3997,4)</f>
        <v>NSW</v>
      </c>
      <c r="R994" s="22" t="str">
        <f>VLOOKUP(A994,[1]CustomerAddress!$A$1:$F$3997,5)</f>
        <v>Australia</v>
      </c>
      <c r="S994" s="22">
        <f>VLOOKUP(A994,[1]CustomerAddress!$A$1:$F$3997,6)</f>
        <v>3</v>
      </c>
      <c r="T994" s="22" t="str">
        <f>VLOOKUP(A994,Labels!$A$5:$I$3497,9)</f>
        <v>Very Loyal</v>
      </c>
    </row>
    <row r="995" spans="1:20" s="22" customFormat="1" ht="15.75" customHeight="1" x14ac:dyDescent="0.25">
      <c r="A995" s="23">
        <v>994</v>
      </c>
      <c r="B995" s="24" t="s">
        <v>2056</v>
      </c>
      <c r="C995" s="24" t="s">
        <v>2115</v>
      </c>
      <c r="D995" s="24" t="s">
        <v>40</v>
      </c>
      <c r="E995" s="23">
        <v>62</v>
      </c>
      <c r="F995" s="25">
        <v>28443</v>
      </c>
      <c r="G995" s="23">
        <f t="shared" ca="1" si="74"/>
        <v>43.421406059424143</v>
      </c>
      <c r="H995" s="23" t="str">
        <f t="shared" ca="1" si="76"/>
        <v>41-50</v>
      </c>
      <c r="I995" s="24" t="s">
        <v>465</v>
      </c>
      <c r="J995" s="24" t="s">
        <v>164</v>
      </c>
      <c r="K995" s="24" t="s">
        <v>62</v>
      </c>
      <c r="L995" s="24" t="s">
        <v>44</v>
      </c>
      <c r="M995" s="24" t="s">
        <v>45</v>
      </c>
      <c r="N995" s="23">
        <v>5</v>
      </c>
      <c r="O995" s="22" t="str">
        <f>VLOOKUP(A995,[1]CustomerAddress!$A$1:$F$3997,2)</f>
        <v>64211 Laurel Alley</v>
      </c>
      <c r="P995" s="22">
        <f>VLOOKUP(A995,[1]CustomerAddress!$A$1:$F$3997,3)</f>
        <v>3141</v>
      </c>
      <c r="Q995" s="22" t="str">
        <f>VLOOKUP(A995,[1]CustomerAddress!$A$1:$F$3997,4)</f>
        <v>VIC</v>
      </c>
      <c r="R995" s="22" t="str">
        <f>VLOOKUP(A995,[1]CustomerAddress!$A$1:$F$3997,5)</f>
        <v>Australia</v>
      </c>
      <c r="S995" s="22">
        <f>VLOOKUP(A995,[1]CustomerAddress!$A$1:$F$3997,6)</f>
        <v>10</v>
      </c>
      <c r="T995" s="22" t="str">
        <f>VLOOKUP(A995,Labels!$A$5:$I$3497,9)</f>
        <v>Late Bloomer</v>
      </c>
    </row>
    <row r="996" spans="1:20" s="22" customFormat="1" ht="15.75" customHeight="1" x14ac:dyDescent="0.25">
      <c r="A996" s="23">
        <v>995</v>
      </c>
      <c r="B996" s="24" t="s">
        <v>2116</v>
      </c>
      <c r="C996" s="24" t="s">
        <v>2117</v>
      </c>
      <c r="D996" s="24" t="s">
        <v>48</v>
      </c>
      <c r="E996" s="23">
        <v>16</v>
      </c>
      <c r="F996" s="25">
        <v>24058</v>
      </c>
      <c r="G996" s="23">
        <f t="shared" ca="1" si="74"/>
        <v>55.435104689878244</v>
      </c>
      <c r="H996" s="23" t="str">
        <f t="shared" ca="1" si="76"/>
        <v>51-60</v>
      </c>
      <c r="I996" s="24" t="s">
        <v>151</v>
      </c>
      <c r="J996" s="24" t="s">
        <v>42</v>
      </c>
      <c r="K996" s="24" t="s">
        <v>43</v>
      </c>
      <c r="L996" s="24" t="s">
        <v>44</v>
      </c>
      <c r="M996" s="24" t="s">
        <v>45</v>
      </c>
      <c r="N996" s="23">
        <v>19</v>
      </c>
      <c r="O996" s="22" t="str">
        <f>VLOOKUP(A996,[1]CustomerAddress!$A$1:$F$3997,2)</f>
        <v>31369 Meadow Valley Road</v>
      </c>
      <c r="P996" s="22">
        <f>VLOOKUP(A996,[1]CustomerAddress!$A$1:$F$3997,3)</f>
        <v>4034</v>
      </c>
      <c r="Q996" s="22" t="str">
        <f>VLOOKUP(A996,[1]CustomerAddress!$A$1:$F$3997,4)</f>
        <v>QLD</v>
      </c>
      <c r="R996" s="22" t="str">
        <f>VLOOKUP(A996,[1]CustomerAddress!$A$1:$F$3997,5)</f>
        <v>Australia</v>
      </c>
      <c r="S996" s="22">
        <f>VLOOKUP(A996,[1]CustomerAddress!$A$1:$F$3997,6)</f>
        <v>5</v>
      </c>
      <c r="T996" s="22" t="str">
        <f>VLOOKUP(A996,Labels!$A$5:$I$3497,9)</f>
        <v>Very Loyal</v>
      </c>
    </row>
    <row r="997" spans="1:20" s="22" customFormat="1" ht="15.75" hidden="1" customHeight="1" x14ac:dyDescent="0.25">
      <c r="A997" s="23">
        <v>996</v>
      </c>
      <c r="B997" s="24" t="s">
        <v>2118</v>
      </c>
      <c r="C997" s="24" t="s">
        <v>2119</v>
      </c>
      <c r="D997" s="24" t="s">
        <v>147</v>
      </c>
      <c r="E997" s="23">
        <v>67</v>
      </c>
      <c r="F997" s="25"/>
      <c r="G997" s="23"/>
      <c r="H997" s="23"/>
      <c r="I997" s="24" t="s">
        <v>483</v>
      </c>
      <c r="J997" s="24" t="s">
        <v>56</v>
      </c>
      <c r="K997" s="24" t="s">
        <v>43</v>
      </c>
      <c r="L997" s="24" t="s">
        <v>44</v>
      </c>
      <c r="M997" s="24" t="s">
        <v>45</v>
      </c>
      <c r="N997" s="23"/>
    </row>
    <row r="998" spans="1:20" s="22" customFormat="1" ht="15.75" customHeight="1" x14ac:dyDescent="0.25">
      <c r="A998" s="23">
        <v>997</v>
      </c>
      <c r="B998" s="24" t="s">
        <v>2120</v>
      </c>
      <c r="C998" s="24" t="s">
        <v>2121</v>
      </c>
      <c r="D998" s="24" t="s">
        <v>48</v>
      </c>
      <c r="E998" s="23">
        <v>30</v>
      </c>
      <c r="F998" s="25">
        <v>29770</v>
      </c>
      <c r="G998" s="23">
        <f t="shared" ref="G998:G1038" ca="1" si="77">(NOW()-F998)/365</f>
        <v>39.785789621067977</v>
      </c>
      <c r="H998" s="23" t="str">
        <f t="shared" ref="H998:H1023" ca="1" si="78">IF(G998&lt;=10,"0-10",IF(AND(G998&gt;10,G998&lt;=20),"11-20",IF(AND(G998&gt;20,G998&lt;=30),"21-30",IF(AND(G998&gt;30,G998&lt;=40),"31-40",IF(AND(G998&gt;40,G998&lt;=50),"41-50",IF(AND(G998&gt;50,G998&lt;=60),"51-60",IF(AND(G998&gt;60,G998&lt;=70),"61-70",IF(AND(G998&gt;70,G998&lt;=80),"71-80",IF(AND(G998&gt;80,G998&lt;=90),"81-90",IF(G998&gt;90,"91-100"))))))))))</f>
        <v>31-40</v>
      </c>
      <c r="I998" s="24" t="s">
        <v>248</v>
      </c>
      <c r="J998" s="24" t="s">
        <v>138</v>
      </c>
      <c r="K998" s="24" t="s">
        <v>43</v>
      </c>
      <c r="L998" s="24" t="s">
        <v>44</v>
      </c>
      <c r="M998" s="24" t="s">
        <v>45</v>
      </c>
      <c r="N998" s="23">
        <v>13</v>
      </c>
      <c r="O998" s="22" t="str">
        <f>VLOOKUP(A998,[1]CustomerAddress!$A$1:$F$3997,2)</f>
        <v>1 Continental Center</v>
      </c>
      <c r="P998" s="22">
        <f>VLOOKUP(A998,[1]CustomerAddress!$A$1:$F$3997,3)</f>
        <v>2146</v>
      </c>
      <c r="Q998" s="22" t="str">
        <f>VLOOKUP(A998,[1]CustomerAddress!$A$1:$F$3997,4)</f>
        <v>NSW</v>
      </c>
      <c r="R998" s="22" t="str">
        <f>VLOOKUP(A998,[1]CustomerAddress!$A$1:$F$3997,5)</f>
        <v>Australia</v>
      </c>
      <c r="S998" s="22">
        <f>VLOOKUP(A998,[1]CustomerAddress!$A$1:$F$3997,6)</f>
        <v>9</v>
      </c>
      <c r="T998" s="22" t="str">
        <f>VLOOKUP(A998,Labels!$A$5:$I$3497,9)</f>
        <v>Losing Customer</v>
      </c>
    </row>
    <row r="999" spans="1:20" s="22" customFormat="1" ht="15.75" customHeight="1" x14ac:dyDescent="0.25">
      <c r="A999" s="23">
        <v>998</v>
      </c>
      <c r="B999" s="24" t="s">
        <v>2122</v>
      </c>
      <c r="C999" s="24" t="s">
        <v>2123</v>
      </c>
      <c r="D999" s="24" t="s">
        <v>40</v>
      </c>
      <c r="E999" s="23">
        <v>66</v>
      </c>
      <c r="F999" s="25">
        <v>24089</v>
      </c>
      <c r="G999" s="23">
        <f t="shared" ca="1" si="77"/>
        <v>55.350173183028929</v>
      </c>
      <c r="H999" s="23" t="str">
        <f t="shared" ca="1" si="78"/>
        <v>51-60</v>
      </c>
      <c r="I999" s="24" t="s">
        <v>289</v>
      </c>
      <c r="J999" s="24" t="s">
        <v>84</v>
      </c>
      <c r="K999" s="24" t="s">
        <v>62</v>
      </c>
      <c r="L999" s="24" t="s">
        <v>44</v>
      </c>
      <c r="M999" s="24" t="s">
        <v>45</v>
      </c>
      <c r="N999" s="23">
        <v>5</v>
      </c>
      <c r="O999" s="22" t="str">
        <f>VLOOKUP(A999,[1]CustomerAddress!$A$1:$F$3997,2)</f>
        <v>0465 Melrose Alley</v>
      </c>
      <c r="P999" s="22">
        <f>VLOOKUP(A999,[1]CustomerAddress!$A$1:$F$3997,3)</f>
        <v>2768</v>
      </c>
      <c r="Q999" s="22" t="str">
        <f>VLOOKUP(A999,[1]CustomerAddress!$A$1:$F$3997,4)</f>
        <v>NSW</v>
      </c>
      <c r="R999" s="22" t="str">
        <f>VLOOKUP(A999,[1]CustomerAddress!$A$1:$F$3997,5)</f>
        <v>Australia</v>
      </c>
      <c r="S999" s="22">
        <f>VLOOKUP(A999,[1]CustomerAddress!$A$1:$F$3997,6)</f>
        <v>9</v>
      </c>
      <c r="T999" s="22" t="str">
        <f>VLOOKUP(A999,Labels!$A$5:$I$3497,9)</f>
        <v>Lost Customer</v>
      </c>
    </row>
    <row r="1000" spans="1:20" s="22" customFormat="1" ht="15.75" customHeight="1" x14ac:dyDescent="0.25">
      <c r="A1000" s="23">
        <v>999</v>
      </c>
      <c r="B1000" s="24" t="s">
        <v>2124</v>
      </c>
      <c r="C1000" s="24" t="s">
        <v>2125</v>
      </c>
      <c r="D1000" s="24" t="s">
        <v>40</v>
      </c>
      <c r="E1000" s="23">
        <v>12</v>
      </c>
      <c r="F1000" s="25">
        <v>32243</v>
      </c>
      <c r="G1000" s="23">
        <f t="shared" ca="1" si="77"/>
        <v>33.010447155314552</v>
      </c>
      <c r="H1000" s="23" t="str">
        <f t="shared" ca="1" si="78"/>
        <v>31-40</v>
      </c>
      <c r="I1000" s="24" t="s">
        <v>53</v>
      </c>
      <c r="J1000" s="24" t="s">
        <v>61</v>
      </c>
      <c r="K1000" s="24" t="s">
        <v>66</v>
      </c>
      <c r="L1000" s="24" t="s">
        <v>44</v>
      </c>
      <c r="M1000" s="24" t="s">
        <v>57</v>
      </c>
      <c r="N1000" s="23">
        <v>4</v>
      </c>
      <c r="O1000" s="22" t="str">
        <f>VLOOKUP(A1000,[1]CustomerAddress!$A$1:$F$3997,2)</f>
        <v>5357 Mcguire Plaza</v>
      </c>
      <c r="P1000" s="22">
        <f>VLOOKUP(A1000,[1]CustomerAddress!$A$1:$F$3997,3)</f>
        <v>3073</v>
      </c>
      <c r="Q1000" s="22" t="str">
        <f>VLOOKUP(A1000,[1]CustomerAddress!$A$1:$F$3997,4)</f>
        <v>VIC</v>
      </c>
      <c r="R1000" s="22" t="str">
        <f>VLOOKUP(A1000,[1]CustomerAddress!$A$1:$F$3997,5)</f>
        <v>Australia</v>
      </c>
      <c r="S1000" s="22">
        <f>VLOOKUP(A1000,[1]CustomerAddress!$A$1:$F$3997,6)</f>
        <v>9</v>
      </c>
      <c r="T1000" s="22" t="str">
        <f>VLOOKUP(A1000,Labels!$A$5:$I$3497,9)</f>
        <v>Losing Customer</v>
      </c>
    </row>
    <row r="1001" spans="1:20" s="22" customFormat="1" ht="15.75" customHeight="1" x14ac:dyDescent="0.25">
      <c r="A1001" s="23">
        <v>1000</v>
      </c>
      <c r="B1001" s="24" t="s">
        <v>2126</v>
      </c>
      <c r="C1001" s="24" t="s">
        <v>2127</v>
      </c>
      <c r="D1001" s="24" t="s">
        <v>40</v>
      </c>
      <c r="E1001" s="23">
        <v>44</v>
      </c>
      <c r="F1001" s="25">
        <v>28709</v>
      </c>
      <c r="G1001" s="23">
        <f t="shared" ca="1" si="77"/>
        <v>42.692638936453584</v>
      </c>
      <c r="H1001" s="23" t="str">
        <f t="shared" ca="1" si="78"/>
        <v>41-50</v>
      </c>
      <c r="I1001" s="24" t="s">
        <v>381</v>
      </c>
      <c r="J1001" s="24" t="s">
        <v>50</v>
      </c>
      <c r="K1001" s="24" t="s">
        <v>43</v>
      </c>
      <c r="L1001" s="24" t="s">
        <v>44</v>
      </c>
      <c r="M1001" s="24" t="s">
        <v>57</v>
      </c>
      <c r="N1001" s="23">
        <v>11</v>
      </c>
      <c r="O1001" s="22" t="str">
        <f>VLOOKUP(A1001,[1]CustomerAddress!$A$1:$F$3997,2)</f>
        <v>4757 Texas Trail</v>
      </c>
      <c r="P1001" s="22">
        <f>VLOOKUP(A1001,[1]CustomerAddress!$A$1:$F$3997,3)</f>
        <v>3136</v>
      </c>
      <c r="Q1001" s="22" t="str">
        <f>VLOOKUP(A1001,[1]CustomerAddress!$A$1:$F$3997,4)</f>
        <v>VIC</v>
      </c>
      <c r="R1001" s="22" t="str">
        <f>VLOOKUP(A1001,[1]CustomerAddress!$A$1:$F$3997,5)</f>
        <v>Australia</v>
      </c>
      <c r="S1001" s="22">
        <f>VLOOKUP(A1001,[1]CustomerAddress!$A$1:$F$3997,6)</f>
        <v>9</v>
      </c>
      <c r="T1001" s="22" t="str">
        <f>VLOOKUP(A1001,Labels!$A$5:$I$3497,9)</f>
        <v>Platinum Customer</v>
      </c>
    </row>
    <row r="1002" spans="1:20" s="22" customFormat="1" ht="15.75" customHeight="1" x14ac:dyDescent="0.25">
      <c r="A1002" s="23">
        <v>1001</v>
      </c>
      <c r="B1002" s="24" t="s">
        <v>2128</v>
      </c>
      <c r="C1002" s="24" t="s">
        <v>2129</v>
      </c>
      <c r="D1002" s="24" t="s">
        <v>48</v>
      </c>
      <c r="E1002" s="23">
        <v>63</v>
      </c>
      <c r="F1002" s="25">
        <v>29094</v>
      </c>
      <c r="G1002" s="23">
        <f t="shared" ca="1" si="77"/>
        <v>41.637844415588525</v>
      </c>
      <c r="H1002" s="23" t="str">
        <f t="shared" ca="1" si="78"/>
        <v>41-50</v>
      </c>
      <c r="I1002" s="24" t="s">
        <v>410</v>
      </c>
      <c r="J1002" s="24" t="s">
        <v>65</v>
      </c>
      <c r="K1002" s="24" t="s">
        <v>43</v>
      </c>
      <c r="L1002" s="24" t="s">
        <v>44</v>
      </c>
      <c r="M1002" s="24" t="s">
        <v>57</v>
      </c>
      <c r="N1002" s="23">
        <v>14</v>
      </c>
      <c r="O1002" s="22" t="str">
        <f>VLOOKUP(A1002,[1]CustomerAddress!$A$1:$F$3997,2)</f>
        <v>27 Sunfield Center</v>
      </c>
      <c r="P1002" s="22">
        <f>VLOOKUP(A1002,[1]CustomerAddress!$A$1:$F$3997,3)</f>
        <v>4869</v>
      </c>
      <c r="Q1002" s="22" t="str">
        <f>VLOOKUP(A1002,[1]CustomerAddress!$A$1:$F$3997,4)</f>
        <v>QLD</v>
      </c>
      <c r="R1002" s="22" t="str">
        <f>VLOOKUP(A1002,[1]CustomerAddress!$A$1:$F$3997,5)</f>
        <v>Australia</v>
      </c>
      <c r="S1002" s="22">
        <f>VLOOKUP(A1002,[1]CustomerAddress!$A$1:$F$3997,6)</f>
        <v>3</v>
      </c>
      <c r="T1002" s="22" t="str">
        <f>VLOOKUP(A1002,Labels!$A$5:$I$3497,9)</f>
        <v>Potential Customer</v>
      </c>
    </row>
    <row r="1003" spans="1:20" s="22" customFormat="1" ht="15.75" customHeight="1" x14ac:dyDescent="0.25">
      <c r="A1003" s="23">
        <v>1002</v>
      </c>
      <c r="B1003" s="24" t="s">
        <v>2130</v>
      </c>
      <c r="C1003" s="24" t="s">
        <v>2131</v>
      </c>
      <c r="D1003" s="24" t="s">
        <v>48</v>
      </c>
      <c r="E1003" s="23">
        <v>65</v>
      </c>
      <c r="F1003" s="25">
        <v>28732</v>
      </c>
      <c r="G1003" s="23">
        <f t="shared" ca="1" si="77"/>
        <v>42.629625237823447</v>
      </c>
      <c r="H1003" s="23" t="str">
        <f t="shared" ca="1" si="78"/>
        <v>41-50</v>
      </c>
      <c r="I1003" s="24" t="s">
        <v>74</v>
      </c>
      <c r="J1003" s="24" t="s">
        <v>61</v>
      </c>
      <c r="K1003" s="24" t="s">
        <v>43</v>
      </c>
      <c r="L1003" s="24" t="s">
        <v>44</v>
      </c>
      <c r="M1003" s="24" t="s">
        <v>45</v>
      </c>
      <c r="N1003" s="23">
        <v>18</v>
      </c>
      <c r="O1003" s="22" t="str">
        <f>VLOOKUP(A1003,[1]CustomerAddress!$A$1:$F$3997,2)</f>
        <v>656 Bartelt Parkway</v>
      </c>
      <c r="P1003" s="22">
        <f>VLOOKUP(A1003,[1]CustomerAddress!$A$1:$F$3997,3)</f>
        <v>3127</v>
      </c>
      <c r="Q1003" s="22" t="str">
        <f>VLOOKUP(A1003,[1]CustomerAddress!$A$1:$F$3997,4)</f>
        <v>VIC</v>
      </c>
      <c r="R1003" s="22" t="str">
        <f>VLOOKUP(A1003,[1]CustomerAddress!$A$1:$F$3997,5)</f>
        <v>Australia</v>
      </c>
      <c r="S1003" s="22">
        <f>VLOOKUP(A1003,[1]CustomerAddress!$A$1:$F$3997,6)</f>
        <v>12</v>
      </c>
      <c r="T1003" s="22" t="str">
        <f>VLOOKUP(A1003,Labels!$A$5:$I$3497,9)</f>
        <v>Evasive Customer</v>
      </c>
    </row>
    <row r="1004" spans="1:20" s="22" customFormat="1" ht="15.75" customHeight="1" x14ac:dyDescent="0.25">
      <c r="A1004" s="23">
        <v>1003</v>
      </c>
      <c r="B1004" s="24" t="s">
        <v>2132</v>
      </c>
      <c r="C1004" s="24" t="s">
        <v>2133</v>
      </c>
      <c r="D1004" s="24" t="s">
        <v>40</v>
      </c>
      <c r="E1004" s="23">
        <v>35</v>
      </c>
      <c r="F1004" s="25">
        <v>24871</v>
      </c>
      <c r="G1004" s="23">
        <f t="shared" ca="1" si="77"/>
        <v>53.207707429287154</v>
      </c>
      <c r="H1004" s="23" t="str">
        <f t="shared" ca="1" si="78"/>
        <v>51-60</v>
      </c>
      <c r="I1004" s="24" t="s">
        <v>206</v>
      </c>
      <c r="J1004" s="24" t="s">
        <v>50</v>
      </c>
      <c r="K1004" s="24" t="s">
        <v>66</v>
      </c>
      <c r="L1004" s="24" t="s">
        <v>44</v>
      </c>
      <c r="M1004" s="24" t="s">
        <v>57</v>
      </c>
      <c r="N1004" s="23">
        <v>18</v>
      </c>
      <c r="O1004" s="22" t="str">
        <f>VLOOKUP(A1004,[1]CustomerAddress!$A$1:$F$3997,2)</f>
        <v>610 Lakewood Gardens Point</v>
      </c>
      <c r="P1004" s="22">
        <f>VLOOKUP(A1004,[1]CustomerAddress!$A$1:$F$3997,3)</f>
        <v>4078</v>
      </c>
      <c r="Q1004" s="22" t="str">
        <f>VLOOKUP(A1004,[1]CustomerAddress!$A$1:$F$3997,4)</f>
        <v>QLD</v>
      </c>
      <c r="R1004" s="22" t="str">
        <f>VLOOKUP(A1004,[1]CustomerAddress!$A$1:$F$3997,5)</f>
        <v>Australia</v>
      </c>
      <c r="S1004" s="22">
        <f>VLOOKUP(A1004,[1]CustomerAddress!$A$1:$F$3997,6)</f>
        <v>7</v>
      </c>
      <c r="T1004" s="22" t="str">
        <f>VLOOKUP(A1004,Labels!$A$5:$I$3497,9)</f>
        <v>Losing Customer</v>
      </c>
    </row>
    <row r="1005" spans="1:20" s="22" customFormat="1" ht="15.75" customHeight="1" x14ac:dyDescent="0.25">
      <c r="A1005" s="23">
        <v>1004</v>
      </c>
      <c r="B1005" s="24" t="s">
        <v>2134</v>
      </c>
      <c r="C1005" s="24" t="s">
        <v>2135</v>
      </c>
      <c r="D1005" s="24" t="s">
        <v>48</v>
      </c>
      <c r="E1005" s="23">
        <v>35</v>
      </c>
      <c r="F1005" s="25">
        <v>27584</v>
      </c>
      <c r="G1005" s="23">
        <f t="shared" ca="1" si="77"/>
        <v>45.774830717275499</v>
      </c>
      <c r="H1005" s="23" t="str">
        <f t="shared" ca="1" si="78"/>
        <v>41-50</v>
      </c>
      <c r="I1005" s="24" t="s">
        <v>74</v>
      </c>
      <c r="J1005" s="24" t="s">
        <v>56</v>
      </c>
      <c r="K1005" s="24" t="s">
        <v>66</v>
      </c>
      <c r="L1005" s="24" t="s">
        <v>44</v>
      </c>
      <c r="M1005" s="24" t="s">
        <v>57</v>
      </c>
      <c r="N1005" s="23">
        <v>22</v>
      </c>
      <c r="O1005" s="22" t="str">
        <f>VLOOKUP(A1005,[1]CustomerAddress!$A$1:$F$3997,2)</f>
        <v>61 Lukken Plaza</v>
      </c>
      <c r="P1005" s="22">
        <f>VLOOKUP(A1005,[1]CustomerAddress!$A$1:$F$3997,3)</f>
        <v>3182</v>
      </c>
      <c r="Q1005" s="22" t="str">
        <f>VLOOKUP(A1005,[1]CustomerAddress!$A$1:$F$3997,4)</f>
        <v>VIC</v>
      </c>
      <c r="R1005" s="22" t="str">
        <f>VLOOKUP(A1005,[1]CustomerAddress!$A$1:$F$3997,5)</f>
        <v>Australia</v>
      </c>
      <c r="S1005" s="22">
        <f>VLOOKUP(A1005,[1]CustomerAddress!$A$1:$F$3997,6)</f>
        <v>6</v>
      </c>
      <c r="T1005" s="22" t="str">
        <f>VLOOKUP(A1005,Labels!$A$5:$I$3497,9)</f>
        <v>Evasive Customer</v>
      </c>
    </row>
    <row r="1006" spans="1:20" s="22" customFormat="1" ht="15.75" customHeight="1" x14ac:dyDescent="0.25">
      <c r="A1006" s="23">
        <v>1005</v>
      </c>
      <c r="B1006" s="24" t="s">
        <v>2136</v>
      </c>
      <c r="C1006" s="24" t="s">
        <v>2137</v>
      </c>
      <c r="D1006" s="24" t="s">
        <v>40</v>
      </c>
      <c r="E1006" s="23">
        <v>94</v>
      </c>
      <c r="F1006" s="25">
        <v>24730</v>
      </c>
      <c r="G1006" s="23">
        <f t="shared" ca="1" si="77"/>
        <v>53.594008799150174</v>
      </c>
      <c r="H1006" s="23" t="str">
        <f t="shared" ca="1" si="78"/>
        <v>51-60</v>
      </c>
      <c r="I1006" s="24" t="s">
        <v>550</v>
      </c>
      <c r="J1006" s="24" t="s">
        <v>56</v>
      </c>
      <c r="K1006" s="24" t="s">
        <v>66</v>
      </c>
      <c r="L1006" s="24" t="s">
        <v>44</v>
      </c>
      <c r="M1006" s="24" t="s">
        <v>45</v>
      </c>
      <c r="N1006" s="23">
        <v>8</v>
      </c>
      <c r="O1006" s="22" t="str">
        <f>VLOOKUP(A1006,[1]CustomerAddress!$A$1:$F$3997,2)</f>
        <v>67 Holmberg Way</v>
      </c>
      <c r="P1006" s="22">
        <f>VLOOKUP(A1006,[1]CustomerAddress!$A$1:$F$3997,3)</f>
        <v>2165</v>
      </c>
      <c r="Q1006" s="22" t="str">
        <f>VLOOKUP(A1006,[1]CustomerAddress!$A$1:$F$3997,4)</f>
        <v>NSW</v>
      </c>
      <c r="R1006" s="22" t="str">
        <f>VLOOKUP(A1006,[1]CustomerAddress!$A$1:$F$3997,5)</f>
        <v>Australia</v>
      </c>
      <c r="S1006" s="22">
        <f>VLOOKUP(A1006,[1]CustomerAddress!$A$1:$F$3997,6)</f>
        <v>9</v>
      </c>
      <c r="T1006" s="22" t="str">
        <f>VLOOKUP(A1006,Labels!$A$5:$I$3497,9)</f>
        <v>Almost Lost Customer</v>
      </c>
    </row>
    <row r="1007" spans="1:20" s="22" customFormat="1" ht="15.75" customHeight="1" x14ac:dyDescent="0.25">
      <c r="A1007" s="23">
        <v>1006</v>
      </c>
      <c r="B1007" s="24" t="s">
        <v>2138</v>
      </c>
      <c r="C1007" s="24" t="s">
        <v>2139</v>
      </c>
      <c r="D1007" s="24" t="s">
        <v>48</v>
      </c>
      <c r="E1007" s="23">
        <v>15</v>
      </c>
      <c r="F1007" s="25">
        <v>28347</v>
      </c>
      <c r="G1007" s="23">
        <f t="shared" ca="1" si="77"/>
        <v>43.684419758371391</v>
      </c>
      <c r="H1007" s="23" t="str">
        <f t="shared" ca="1" si="78"/>
        <v>41-50</v>
      </c>
      <c r="I1007" s="24" t="s">
        <v>292</v>
      </c>
      <c r="J1007" s="24" t="s">
        <v>138</v>
      </c>
      <c r="K1007" s="24" t="s">
        <v>62</v>
      </c>
      <c r="L1007" s="24" t="s">
        <v>44</v>
      </c>
      <c r="M1007" s="24" t="s">
        <v>45</v>
      </c>
      <c r="N1007" s="23">
        <v>19</v>
      </c>
      <c r="O1007" s="22" t="str">
        <f>VLOOKUP(A1007,[1]CustomerAddress!$A$1:$F$3997,2)</f>
        <v>3383 Fair Oaks Circle</v>
      </c>
      <c r="P1007" s="22">
        <f>VLOOKUP(A1007,[1]CustomerAddress!$A$1:$F$3997,3)</f>
        <v>3046</v>
      </c>
      <c r="Q1007" s="22" t="str">
        <f>VLOOKUP(A1007,[1]CustomerAddress!$A$1:$F$3997,4)</f>
        <v>VIC</v>
      </c>
      <c r="R1007" s="22" t="str">
        <f>VLOOKUP(A1007,[1]CustomerAddress!$A$1:$F$3997,5)</f>
        <v>Australia</v>
      </c>
      <c r="S1007" s="22">
        <f>VLOOKUP(A1007,[1]CustomerAddress!$A$1:$F$3997,6)</f>
        <v>8</v>
      </c>
      <c r="T1007" s="22" t="str">
        <f>VLOOKUP(A1007,Labels!$A$5:$I$3497,9)</f>
        <v>Recent Customer</v>
      </c>
    </row>
    <row r="1008" spans="1:20" s="22" customFormat="1" ht="15.75" customHeight="1" x14ac:dyDescent="0.25">
      <c r="A1008" s="23">
        <v>1007</v>
      </c>
      <c r="B1008" s="24" t="s">
        <v>2140</v>
      </c>
      <c r="C1008" s="24" t="s">
        <v>2141</v>
      </c>
      <c r="D1008" s="24" t="s">
        <v>48</v>
      </c>
      <c r="E1008" s="23">
        <v>58</v>
      </c>
      <c r="F1008" s="25">
        <v>35224</v>
      </c>
      <c r="G1008" s="23">
        <f t="shared" ca="1" si="77"/>
        <v>24.843323867643321</v>
      </c>
      <c r="H1008" s="23" t="str">
        <f t="shared" ca="1" si="78"/>
        <v>21-30</v>
      </c>
      <c r="J1008" s="24" t="s">
        <v>65</v>
      </c>
      <c r="K1008" s="24" t="s">
        <v>43</v>
      </c>
      <c r="L1008" s="24" t="s">
        <v>44</v>
      </c>
      <c r="M1008" s="24" t="s">
        <v>57</v>
      </c>
      <c r="N1008" s="23">
        <v>5</v>
      </c>
      <c r="O1008" s="22" t="str">
        <f>VLOOKUP(A1008,[1]CustomerAddress!$A$1:$F$3997,2)</f>
        <v>2 Vermont Avenue</v>
      </c>
      <c r="P1008" s="22">
        <f>VLOOKUP(A1008,[1]CustomerAddress!$A$1:$F$3997,3)</f>
        <v>2066</v>
      </c>
      <c r="Q1008" s="22" t="str">
        <f>VLOOKUP(A1008,[1]CustomerAddress!$A$1:$F$3997,4)</f>
        <v>NSW</v>
      </c>
      <c r="R1008" s="22" t="str">
        <f>VLOOKUP(A1008,[1]CustomerAddress!$A$1:$F$3997,5)</f>
        <v>Australia</v>
      </c>
      <c r="S1008" s="22">
        <f>VLOOKUP(A1008,[1]CustomerAddress!$A$1:$F$3997,6)</f>
        <v>12</v>
      </c>
      <c r="T1008" s="22" t="str">
        <f>VLOOKUP(A1008,Labels!$A$5:$I$3497,9)</f>
        <v>Potential Customer</v>
      </c>
    </row>
    <row r="1009" spans="1:20" s="22" customFormat="1" ht="15.75" customHeight="1" x14ac:dyDescent="0.25">
      <c r="A1009" s="23">
        <v>1008</v>
      </c>
      <c r="B1009" s="24" t="s">
        <v>2142</v>
      </c>
      <c r="C1009" s="24" t="s">
        <v>2143</v>
      </c>
      <c r="D1009" s="24" t="s">
        <v>40</v>
      </c>
      <c r="E1009" s="23">
        <v>47</v>
      </c>
      <c r="F1009" s="25">
        <v>27708</v>
      </c>
      <c r="G1009" s="23">
        <f t="shared" ca="1" si="77"/>
        <v>45.435104689878244</v>
      </c>
      <c r="H1009" s="23" t="str">
        <f t="shared" ca="1" si="78"/>
        <v>41-50</v>
      </c>
      <c r="I1009" s="24" t="s">
        <v>248</v>
      </c>
      <c r="J1009" s="24" t="s">
        <v>61</v>
      </c>
      <c r="K1009" s="24" t="s">
        <v>43</v>
      </c>
      <c r="L1009" s="24" t="s">
        <v>44</v>
      </c>
      <c r="M1009" s="24" t="s">
        <v>57</v>
      </c>
      <c r="N1009" s="23">
        <v>21</v>
      </c>
      <c r="O1009" s="22" t="str">
        <f>VLOOKUP(A1009,[1]CustomerAddress!$A$1:$F$3997,2)</f>
        <v>486 Atwood Pass</v>
      </c>
      <c r="P1009" s="22">
        <f>VLOOKUP(A1009,[1]CustomerAddress!$A$1:$F$3997,3)</f>
        <v>2065</v>
      </c>
      <c r="Q1009" s="22" t="str">
        <f>VLOOKUP(A1009,[1]CustomerAddress!$A$1:$F$3997,4)</f>
        <v>NSW</v>
      </c>
      <c r="R1009" s="22" t="str">
        <f>VLOOKUP(A1009,[1]CustomerAddress!$A$1:$F$3997,5)</f>
        <v>Australia</v>
      </c>
      <c r="S1009" s="22">
        <f>VLOOKUP(A1009,[1]CustomerAddress!$A$1:$F$3997,6)</f>
        <v>12</v>
      </c>
      <c r="T1009" s="22" t="str">
        <f>VLOOKUP(A1009,Labels!$A$5:$I$3497,9)</f>
        <v>Recent Customer</v>
      </c>
    </row>
    <row r="1010" spans="1:20" s="22" customFormat="1" ht="15.75" customHeight="1" x14ac:dyDescent="0.25">
      <c r="A1010" s="23">
        <v>1009</v>
      </c>
      <c r="B1010" s="24" t="s">
        <v>2144</v>
      </c>
      <c r="C1010" s="24" t="s">
        <v>2145</v>
      </c>
      <c r="D1010" s="24" t="s">
        <v>40</v>
      </c>
      <c r="E1010" s="23">
        <v>16</v>
      </c>
      <c r="F1010" s="25">
        <v>20949</v>
      </c>
      <c r="G1010" s="23">
        <f t="shared" ca="1" si="77"/>
        <v>63.952912908739215</v>
      </c>
      <c r="H1010" s="23" t="str">
        <f t="shared" ca="1" si="78"/>
        <v>61-70</v>
      </c>
      <c r="I1010" s="24" t="s">
        <v>243</v>
      </c>
      <c r="J1010" s="24" t="s">
        <v>84</v>
      </c>
      <c r="K1010" s="24" t="s">
        <v>66</v>
      </c>
      <c r="L1010" s="24" t="s">
        <v>44</v>
      </c>
      <c r="M1010" s="24" t="s">
        <v>45</v>
      </c>
      <c r="N1010" s="23">
        <v>13</v>
      </c>
      <c r="O1010" s="22" t="str">
        <f>VLOOKUP(A1010,[1]CustomerAddress!$A$1:$F$3997,2)</f>
        <v>05 Loftsgordon Pass</v>
      </c>
      <c r="P1010" s="22">
        <f>VLOOKUP(A1010,[1]CustomerAddress!$A$1:$F$3997,3)</f>
        <v>4380</v>
      </c>
      <c r="Q1010" s="22" t="str">
        <f>VLOOKUP(A1010,[1]CustomerAddress!$A$1:$F$3997,4)</f>
        <v>QLD</v>
      </c>
      <c r="R1010" s="22" t="str">
        <f>VLOOKUP(A1010,[1]CustomerAddress!$A$1:$F$3997,5)</f>
        <v>Australia</v>
      </c>
      <c r="S1010" s="22">
        <f>VLOOKUP(A1010,[1]CustomerAddress!$A$1:$F$3997,6)</f>
        <v>9</v>
      </c>
      <c r="T1010" s="22" t="str">
        <f>VLOOKUP(A1010,Labels!$A$5:$I$3497,9)</f>
        <v>High Risk Customer</v>
      </c>
    </row>
    <row r="1011" spans="1:20" s="22" customFormat="1" ht="15.75" customHeight="1" x14ac:dyDescent="0.25">
      <c r="A1011" s="23">
        <v>1010</v>
      </c>
      <c r="B1011" s="24" t="s">
        <v>2146</v>
      </c>
      <c r="C1011" s="24" t="s">
        <v>2147</v>
      </c>
      <c r="D1011" s="24" t="s">
        <v>48</v>
      </c>
      <c r="E1011" s="23">
        <v>24</v>
      </c>
      <c r="F1011" s="25">
        <v>23037</v>
      </c>
      <c r="G1011" s="23">
        <f t="shared" ca="1" si="77"/>
        <v>58.232364963850841</v>
      </c>
      <c r="H1011" s="23" t="str">
        <f t="shared" ca="1" si="78"/>
        <v>51-60</v>
      </c>
      <c r="I1011" s="24" t="s">
        <v>642</v>
      </c>
      <c r="J1011" s="24" t="s">
        <v>50</v>
      </c>
      <c r="K1011" s="24" t="s">
        <v>62</v>
      </c>
      <c r="L1011" s="24" t="s">
        <v>44</v>
      </c>
      <c r="M1011" s="24" t="s">
        <v>57</v>
      </c>
      <c r="N1011" s="23">
        <v>17</v>
      </c>
      <c r="O1011" s="22" t="str">
        <f>VLOOKUP(A1011,[1]CustomerAddress!$A$1:$F$3997,2)</f>
        <v>570 Butternut Pass</v>
      </c>
      <c r="P1011" s="22">
        <f>VLOOKUP(A1011,[1]CustomerAddress!$A$1:$F$3997,3)</f>
        <v>2340</v>
      </c>
      <c r="Q1011" s="22" t="str">
        <f>VLOOKUP(A1011,[1]CustomerAddress!$A$1:$F$3997,4)</f>
        <v>NSW</v>
      </c>
      <c r="R1011" s="22" t="str">
        <f>VLOOKUP(A1011,[1]CustomerAddress!$A$1:$F$3997,5)</f>
        <v>Australia</v>
      </c>
      <c r="S1011" s="22">
        <f>VLOOKUP(A1011,[1]CustomerAddress!$A$1:$F$3997,6)</f>
        <v>4</v>
      </c>
      <c r="T1011" s="22" t="str">
        <f>VLOOKUP(A1011,Labels!$A$5:$I$3497,9)</f>
        <v>Lost Customer</v>
      </c>
    </row>
    <row r="1012" spans="1:20" s="22" customFormat="1" ht="15.75" customHeight="1" x14ac:dyDescent="0.25">
      <c r="A1012" s="23">
        <v>1011</v>
      </c>
      <c r="B1012" s="24" t="s">
        <v>2148</v>
      </c>
      <c r="C1012" s="24" t="s">
        <v>2149</v>
      </c>
      <c r="D1012" s="24" t="s">
        <v>40</v>
      </c>
      <c r="E1012" s="23">
        <v>42</v>
      </c>
      <c r="F1012" s="25">
        <v>31247</v>
      </c>
      <c r="G1012" s="23">
        <f t="shared" ca="1" si="77"/>
        <v>35.739214278602226</v>
      </c>
      <c r="H1012" s="23" t="str">
        <f t="shared" ca="1" si="78"/>
        <v>31-40</v>
      </c>
      <c r="I1012" s="24" t="s">
        <v>282</v>
      </c>
      <c r="J1012" s="24" t="s">
        <v>42</v>
      </c>
      <c r="K1012" s="24" t="s">
        <v>66</v>
      </c>
      <c r="L1012" s="24" t="s">
        <v>44</v>
      </c>
      <c r="M1012" s="24" t="s">
        <v>45</v>
      </c>
      <c r="N1012" s="23">
        <v>10</v>
      </c>
      <c r="O1012" s="22" t="str">
        <f>VLOOKUP(A1012,[1]CustomerAddress!$A$1:$F$3997,2)</f>
        <v>63 Grayhawk Pass</v>
      </c>
      <c r="P1012" s="22">
        <f>VLOOKUP(A1012,[1]CustomerAddress!$A$1:$F$3997,3)</f>
        <v>2769</v>
      </c>
      <c r="Q1012" s="22" t="str">
        <f>VLOOKUP(A1012,[1]CustomerAddress!$A$1:$F$3997,4)</f>
        <v>NSW</v>
      </c>
      <c r="R1012" s="22" t="str">
        <f>VLOOKUP(A1012,[1]CustomerAddress!$A$1:$F$3997,5)</f>
        <v>Australia</v>
      </c>
      <c r="S1012" s="22">
        <f>VLOOKUP(A1012,[1]CustomerAddress!$A$1:$F$3997,6)</f>
        <v>9</v>
      </c>
      <c r="T1012" s="22" t="str">
        <f>VLOOKUP(A1012,Labels!$A$5:$I$3497,9)</f>
        <v>Lost Customer</v>
      </c>
    </row>
    <row r="1013" spans="1:20" s="22" customFormat="1" ht="15.75" customHeight="1" x14ac:dyDescent="0.25">
      <c r="A1013" s="23">
        <v>1012</v>
      </c>
      <c r="B1013" s="24" t="s">
        <v>2150</v>
      </c>
      <c r="C1013" s="24" t="s">
        <v>2151</v>
      </c>
      <c r="D1013" s="24" t="s">
        <v>40</v>
      </c>
      <c r="E1013" s="23">
        <v>20</v>
      </c>
      <c r="F1013" s="25">
        <v>20229</v>
      </c>
      <c r="G1013" s="23">
        <f t="shared" ca="1" si="77"/>
        <v>65.925515648782351</v>
      </c>
      <c r="H1013" s="23" t="str">
        <f t="shared" ca="1" si="78"/>
        <v>61-70</v>
      </c>
      <c r="I1013" s="24" t="s">
        <v>271</v>
      </c>
      <c r="J1013" s="24" t="s">
        <v>61</v>
      </c>
      <c r="K1013" s="24" t="s">
        <v>66</v>
      </c>
      <c r="L1013" s="24" t="s">
        <v>44</v>
      </c>
      <c r="M1013" s="24" t="s">
        <v>45</v>
      </c>
      <c r="N1013" s="23">
        <v>11</v>
      </c>
      <c r="O1013" s="22" t="str">
        <f>VLOOKUP(A1013,[1]CustomerAddress!$A$1:$F$3997,2)</f>
        <v>44594 5th Street</v>
      </c>
      <c r="P1013" s="22">
        <f>VLOOKUP(A1013,[1]CustomerAddress!$A$1:$F$3997,3)</f>
        <v>4220</v>
      </c>
      <c r="Q1013" s="22" t="str">
        <f>VLOOKUP(A1013,[1]CustomerAddress!$A$1:$F$3997,4)</f>
        <v>QLD</v>
      </c>
      <c r="R1013" s="22" t="str">
        <f>VLOOKUP(A1013,[1]CustomerAddress!$A$1:$F$3997,5)</f>
        <v>Australia</v>
      </c>
      <c r="S1013" s="22">
        <f>VLOOKUP(A1013,[1]CustomerAddress!$A$1:$F$3997,6)</f>
        <v>9</v>
      </c>
      <c r="T1013" s="22" t="str">
        <f>VLOOKUP(A1013,Labels!$A$5:$I$3497,9)</f>
        <v>Recent Customer</v>
      </c>
    </row>
    <row r="1014" spans="1:20" s="22" customFormat="1" ht="15.75" customHeight="1" x14ac:dyDescent="0.25">
      <c r="A1014" s="23">
        <v>1013</v>
      </c>
      <c r="B1014" s="24" t="s">
        <v>2152</v>
      </c>
      <c r="C1014" s="24" t="s">
        <v>2153</v>
      </c>
      <c r="D1014" s="24" t="s">
        <v>40</v>
      </c>
      <c r="E1014" s="23">
        <v>53</v>
      </c>
      <c r="F1014" s="25">
        <v>28009</v>
      </c>
      <c r="G1014" s="23">
        <f t="shared" ca="1" si="77"/>
        <v>44.610447155314553</v>
      </c>
      <c r="H1014" s="23" t="str">
        <f t="shared" ca="1" si="78"/>
        <v>41-50</v>
      </c>
      <c r="I1014" s="24" t="s">
        <v>218</v>
      </c>
      <c r="J1014" s="24" t="s">
        <v>65</v>
      </c>
      <c r="K1014" s="24" t="s">
        <v>66</v>
      </c>
      <c r="L1014" s="24" t="s">
        <v>44</v>
      </c>
      <c r="M1014" s="24" t="s">
        <v>57</v>
      </c>
      <c r="N1014" s="23">
        <v>17</v>
      </c>
      <c r="O1014" s="22" t="str">
        <f>VLOOKUP(A1014,[1]CustomerAddress!$A$1:$F$3997,2)</f>
        <v>495 Elmside Drive</v>
      </c>
      <c r="P1014" s="22">
        <f>VLOOKUP(A1014,[1]CustomerAddress!$A$1:$F$3997,3)</f>
        <v>2179</v>
      </c>
      <c r="Q1014" s="22" t="str">
        <f>VLOOKUP(A1014,[1]CustomerAddress!$A$1:$F$3997,4)</f>
        <v>NSW</v>
      </c>
      <c r="R1014" s="22" t="str">
        <f>VLOOKUP(A1014,[1]CustomerAddress!$A$1:$F$3997,5)</f>
        <v>Australia</v>
      </c>
      <c r="S1014" s="22">
        <f>VLOOKUP(A1014,[1]CustomerAddress!$A$1:$F$3997,6)</f>
        <v>8</v>
      </c>
      <c r="T1014" s="22" t="str">
        <f>VLOOKUP(A1014,Labels!$A$5:$I$3497,9)</f>
        <v>Evasive Customer</v>
      </c>
    </row>
    <row r="1015" spans="1:20" s="22" customFormat="1" ht="15.75" customHeight="1" x14ac:dyDescent="0.25">
      <c r="A1015" s="23">
        <v>1014</v>
      </c>
      <c r="B1015" s="24" t="s">
        <v>2154</v>
      </c>
      <c r="C1015" s="24" t="s">
        <v>2155</v>
      </c>
      <c r="D1015" s="24" t="s">
        <v>48</v>
      </c>
      <c r="E1015" s="23">
        <v>60</v>
      </c>
      <c r="F1015" s="25">
        <v>22203</v>
      </c>
      <c r="G1015" s="23">
        <f t="shared" ca="1" si="77"/>
        <v>60.51729647070016</v>
      </c>
      <c r="H1015" s="23" t="str">
        <f t="shared" ca="1" si="78"/>
        <v>61-70</v>
      </c>
      <c r="I1015" s="24" t="s">
        <v>404</v>
      </c>
      <c r="J1015" s="24" t="s">
        <v>54</v>
      </c>
      <c r="K1015" s="24" t="s">
        <v>43</v>
      </c>
      <c r="L1015" s="24" t="s">
        <v>44</v>
      </c>
      <c r="M1015" s="24" t="s">
        <v>45</v>
      </c>
      <c r="N1015" s="23">
        <v>8</v>
      </c>
      <c r="O1015" s="22" t="str">
        <f>VLOOKUP(A1015,[1]CustomerAddress!$A$1:$F$3997,2)</f>
        <v>9 Macpherson Avenue</v>
      </c>
      <c r="P1015" s="22">
        <f>VLOOKUP(A1015,[1]CustomerAddress!$A$1:$F$3997,3)</f>
        <v>2527</v>
      </c>
      <c r="Q1015" s="22" t="str">
        <f>VLOOKUP(A1015,[1]CustomerAddress!$A$1:$F$3997,4)</f>
        <v>NSW</v>
      </c>
      <c r="R1015" s="22" t="str">
        <f>VLOOKUP(A1015,[1]CustomerAddress!$A$1:$F$3997,5)</f>
        <v>Australia</v>
      </c>
      <c r="S1015" s="22">
        <f>VLOOKUP(A1015,[1]CustomerAddress!$A$1:$F$3997,6)</f>
        <v>8</v>
      </c>
      <c r="T1015" s="22" t="str">
        <f>VLOOKUP(A1015,Labels!$A$5:$I$3497,9)</f>
        <v>Very Loyal</v>
      </c>
    </row>
    <row r="1016" spans="1:20" s="22" customFormat="1" ht="15.75" customHeight="1" x14ac:dyDescent="0.25">
      <c r="A1016" s="23">
        <v>1015</v>
      </c>
      <c r="B1016" s="24" t="s">
        <v>2156</v>
      </c>
      <c r="C1016" s="24" t="s">
        <v>2157</v>
      </c>
      <c r="D1016" s="24" t="s">
        <v>48</v>
      </c>
      <c r="E1016" s="23">
        <v>7</v>
      </c>
      <c r="F1016" s="25">
        <v>20180</v>
      </c>
      <c r="G1016" s="23">
        <f t="shared" ca="1" si="77"/>
        <v>66.059762223807709</v>
      </c>
      <c r="H1016" s="23" t="str">
        <f t="shared" ca="1" si="78"/>
        <v>61-70</v>
      </c>
      <c r="I1016" s="24" t="s">
        <v>1322</v>
      </c>
      <c r="J1016" s="24" t="s">
        <v>42</v>
      </c>
      <c r="K1016" s="24" t="s">
        <v>43</v>
      </c>
      <c r="L1016" s="24" t="s">
        <v>44</v>
      </c>
      <c r="M1016" s="24" t="s">
        <v>57</v>
      </c>
      <c r="N1016" s="23">
        <v>17</v>
      </c>
      <c r="O1016" s="22" t="str">
        <f>VLOOKUP(A1016,[1]CustomerAddress!$A$1:$F$3997,2)</f>
        <v>738 Division Street</v>
      </c>
      <c r="P1016" s="22">
        <f>VLOOKUP(A1016,[1]CustomerAddress!$A$1:$F$3997,3)</f>
        <v>3024</v>
      </c>
      <c r="Q1016" s="22" t="str">
        <f>VLOOKUP(A1016,[1]CustomerAddress!$A$1:$F$3997,4)</f>
        <v>VIC</v>
      </c>
      <c r="R1016" s="22" t="str">
        <f>VLOOKUP(A1016,[1]CustomerAddress!$A$1:$F$3997,5)</f>
        <v>Australia</v>
      </c>
      <c r="S1016" s="22">
        <f>VLOOKUP(A1016,[1]CustomerAddress!$A$1:$F$3997,6)</f>
        <v>8</v>
      </c>
      <c r="T1016" s="22" t="str">
        <f>VLOOKUP(A1016,Labels!$A$5:$I$3497,9)</f>
        <v>Late Bloomer</v>
      </c>
    </row>
    <row r="1017" spans="1:20" s="22" customFormat="1" ht="15.75" customHeight="1" x14ac:dyDescent="0.25">
      <c r="A1017" s="23">
        <v>1016</v>
      </c>
      <c r="B1017" s="24" t="s">
        <v>2158</v>
      </c>
      <c r="C1017" s="24" t="s">
        <v>2159</v>
      </c>
      <c r="D1017" s="24" t="s">
        <v>48</v>
      </c>
      <c r="E1017" s="23">
        <v>0</v>
      </c>
      <c r="F1017" s="25">
        <v>21774</v>
      </c>
      <c r="G1017" s="23">
        <f t="shared" ca="1" si="77"/>
        <v>61.692638936453584</v>
      </c>
      <c r="H1017" s="23" t="str">
        <f t="shared" ca="1" si="78"/>
        <v>61-70</v>
      </c>
      <c r="I1017" s="24" t="s">
        <v>141</v>
      </c>
      <c r="J1017" s="24" t="s">
        <v>56</v>
      </c>
      <c r="K1017" s="24" t="s">
        <v>43</v>
      </c>
      <c r="L1017" s="24" t="s">
        <v>44</v>
      </c>
      <c r="M1017" s="24" t="s">
        <v>45</v>
      </c>
      <c r="N1017" s="23">
        <v>17</v>
      </c>
      <c r="O1017" s="22" t="str">
        <f>VLOOKUP(A1017,[1]CustomerAddress!$A$1:$F$3997,2)</f>
        <v>5 Sheridan Circle</v>
      </c>
      <c r="P1017" s="22">
        <f>VLOOKUP(A1017,[1]CustomerAddress!$A$1:$F$3997,3)</f>
        <v>3934</v>
      </c>
      <c r="Q1017" s="22" t="str">
        <f>VLOOKUP(A1017,[1]CustomerAddress!$A$1:$F$3997,4)</f>
        <v>VIC</v>
      </c>
      <c r="R1017" s="22" t="str">
        <f>VLOOKUP(A1017,[1]CustomerAddress!$A$1:$F$3997,5)</f>
        <v>Australia</v>
      </c>
      <c r="S1017" s="22">
        <f>VLOOKUP(A1017,[1]CustomerAddress!$A$1:$F$3997,6)</f>
        <v>11</v>
      </c>
      <c r="T1017" s="22" t="str">
        <f>VLOOKUP(A1017,Labels!$A$5:$I$3497,9)</f>
        <v>High Risk Customer</v>
      </c>
    </row>
    <row r="1018" spans="1:20" s="22" customFormat="1" ht="15.75" customHeight="1" x14ac:dyDescent="0.25">
      <c r="A1018" s="23">
        <v>1017</v>
      </c>
      <c r="B1018" s="24" t="s">
        <v>2160</v>
      </c>
      <c r="C1018" s="24" t="s">
        <v>2161</v>
      </c>
      <c r="D1018" s="24" t="s">
        <v>40</v>
      </c>
      <c r="E1018" s="23">
        <v>88</v>
      </c>
      <c r="F1018" s="25">
        <v>28864</v>
      </c>
      <c r="G1018" s="23">
        <f t="shared" ca="1" si="77"/>
        <v>42.267981401889898</v>
      </c>
      <c r="H1018" s="23" t="str">
        <f t="shared" ca="1" si="78"/>
        <v>41-50</v>
      </c>
      <c r="I1018" s="24" t="s">
        <v>163</v>
      </c>
      <c r="J1018" s="24" t="s">
        <v>164</v>
      </c>
      <c r="K1018" s="24" t="s">
        <v>66</v>
      </c>
      <c r="L1018" s="24" t="s">
        <v>44</v>
      </c>
      <c r="M1018" s="24" t="s">
        <v>57</v>
      </c>
      <c r="N1018" s="23">
        <v>16</v>
      </c>
      <c r="O1018" s="22" t="str">
        <f>VLOOKUP(A1018,[1]CustomerAddress!$A$1:$F$3997,2)</f>
        <v>42 Lunder Drive</v>
      </c>
      <c r="P1018" s="22">
        <f>VLOOKUP(A1018,[1]CustomerAddress!$A$1:$F$3997,3)</f>
        <v>2027</v>
      </c>
      <c r="Q1018" s="22" t="str">
        <f>VLOOKUP(A1018,[1]CustomerAddress!$A$1:$F$3997,4)</f>
        <v>NSW</v>
      </c>
      <c r="R1018" s="22" t="str">
        <f>VLOOKUP(A1018,[1]CustomerAddress!$A$1:$F$3997,5)</f>
        <v>Australia</v>
      </c>
      <c r="S1018" s="22">
        <f>VLOOKUP(A1018,[1]CustomerAddress!$A$1:$F$3997,6)</f>
        <v>11</v>
      </c>
      <c r="T1018" s="22" t="str">
        <f>VLOOKUP(A1018,Labels!$A$5:$I$3497,9)</f>
        <v>Evasive Customer</v>
      </c>
    </row>
    <row r="1019" spans="1:20" s="22" customFormat="1" ht="15.75" customHeight="1" x14ac:dyDescent="0.25">
      <c r="A1019" s="23">
        <v>1018</v>
      </c>
      <c r="B1019" s="24" t="s">
        <v>2162</v>
      </c>
      <c r="C1019" s="24" t="s">
        <v>2163</v>
      </c>
      <c r="D1019" s="24" t="s">
        <v>48</v>
      </c>
      <c r="E1019" s="23">
        <v>1</v>
      </c>
      <c r="F1019" s="25">
        <v>34665</v>
      </c>
      <c r="G1019" s="23">
        <f t="shared" ca="1" si="77"/>
        <v>26.374830717275501</v>
      </c>
      <c r="H1019" s="23" t="str">
        <f t="shared" ca="1" si="78"/>
        <v>21-30</v>
      </c>
      <c r="I1019" s="24" t="s">
        <v>223</v>
      </c>
      <c r="J1019" s="24" t="s">
        <v>84</v>
      </c>
      <c r="K1019" s="24" t="s">
        <v>43</v>
      </c>
      <c r="L1019" s="24" t="s">
        <v>44</v>
      </c>
      <c r="M1019" s="24" t="s">
        <v>45</v>
      </c>
      <c r="N1019" s="23">
        <v>7</v>
      </c>
      <c r="O1019" s="22" t="str">
        <f>VLOOKUP(A1019,[1]CustomerAddress!$A$1:$F$3997,2)</f>
        <v>3 Hayes Court</v>
      </c>
      <c r="P1019" s="22">
        <f>VLOOKUP(A1019,[1]CustomerAddress!$A$1:$F$3997,3)</f>
        <v>3109</v>
      </c>
      <c r="Q1019" s="22" t="str">
        <f>VLOOKUP(A1019,[1]CustomerAddress!$A$1:$F$3997,4)</f>
        <v>VIC</v>
      </c>
      <c r="R1019" s="22" t="str">
        <f>VLOOKUP(A1019,[1]CustomerAddress!$A$1:$F$3997,5)</f>
        <v>Australia</v>
      </c>
      <c r="S1019" s="22">
        <f>VLOOKUP(A1019,[1]CustomerAddress!$A$1:$F$3997,6)</f>
        <v>10</v>
      </c>
      <c r="T1019" s="22" t="str">
        <f>VLOOKUP(A1019,Labels!$A$5:$I$3497,9)</f>
        <v>Late Bloomer</v>
      </c>
    </row>
    <row r="1020" spans="1:20" s="22" customFormat="1" ht="15.75" customHeight="1" x14ac:dyDescent="0.25">
      <c r="A1020" s="23">
        <v>1019</v>
      </c>
      <c r="B1020" s="24" t="s">
        <v>2164</v>
      </c>
      <c r="C1020" s="24" t="s">
        <v>2165</v>
      </c>
      <c r="D1020" s="24" t="s">
        <v>48</v>
      </c>
      <c r="E1020" s="23">
        <v>42</v>
      </c>
      <c r="F1020" s="25">
        <v>26987</v>
      </c>
      <c r="G1020" s="23">
        <f t="shared" ca="1" si="77"/>
        <v>47.410447155314557</v>
      </c>
      <c r="H1020" s="23" t="str">
        <f t="shared" ca="1" si="78"/>
        <v>41-50</v>
      </c>
      <c r="I1020" s="24" t="s">
        <v>2166</v>
      </c>
      <c r="J1020" s="24" t="s">
        <v>84</v>
      </c>
      <c r="K1020" s="24" t="s">
        <v>43</v>
      </c>
      <c r="L1020" s="24" t="s">
        <v>44</v>
      </c>
      <c r="M1020" s="24" t="s">
        <v>45</v>
      </c>
      <c r="N1020" s="23">
        <v>14</v>
      </c>
      <c r="O1020" s="22" t="str">
        <f>VLOOKUP(A1020,[1]CustomerAddress!$A$1:$F$3997,2)</f>
        <v>711 Sachtjen Point</v>
      </c>
      <c r="P1020" s="22">
        <f>VLOOKUP(A1020,[1]CustomerAddress!$A$1:$F$3997,3)</f>
        <v>2540</v>
      </c>
      <c r="Q1020" s="22" t="str">
        <f>VLOOKUP(A1020,[1]CustomerAddress!$A$1:$F$3997,4)</f>
        <v>NSW</v>
      </c>
      <c r="R1020" s="22" t="str">
        <f>VLOOKUP(A1020,[1]CustomerAddress!$A$1:$F$3997,5)</f>
        <v>Australia</v>
      </c>
      <c r="S1020" s="22">
        <f>VLOOKUP(A1020,[1]CustomerAddress!$A$1:$F$3997,6)</f>
        <v>8</v>
      </c>
      <c r="T1020" s="22" t="str">
        <f>VLOOKUP(A1020,Labels!$A$5:$I$3497,9)</f>
        <v>Late Bloomer</v>
      </c>
    </row>
    <row r="1021" spans="1:20" s="22" customFormat="1" ht="15.75" customHeight="1" x14ac:dyDescent="0.25">
      <c r="A1021" s="23">
        <v>1020</v>
      </c>
      <c r="B1021" s="24" t="s">
        <v>2167</v>
      </c>
      <c r="C1021" s="24" t="s">
        <v>2168</v>
      </c>
      <c r="D1021" s="24" t="s">
        <v>40</v>
      </c>
      <c r="E1021" s="23">
        <v>29</v>
      </c>
      <c r="F1021" s="25">
        <v>27708</v>
      </c>
      <c r="G1021" s="23">
        <f t="shared" ca="1" si="77"/>
        <v>45.435104689878244</v>
      </c>
      <c r="H1021" s="23" t="str">
        <f t="shared" ca="1" si="78"/>
        <v>41-50</v>
      </c>
      <c r="J1021" s="24" t="s">
        <v>56</v>
      </c>
      <c r="K1021" s="24" t="s">
        <v>62</v>
      </c>
      <c r="L1021" s="24" t="s">
        <v>44</v>
      </c>
      <c r="M1021" s="24" t="s">
        <v>57</v>
      </c>
      <c r="N1021" s="23">
        <v>13</v>
      </c>
      <c r="O1021" s="22" t="str">
        <f>VLOOKUP(A1021,[1]CustomerAddress!$A$1:$F$3997,2)</f>
        <v>16395 Nevada Lane</v>
      </c>
      <c r="P1021" s="22">
        <f>VLOOKUP(A1021,[1]CustomerAddress!$A$1:$F$3997,3)</f>
        <v>2145</v>
      </c>
      <c r="Q1021" s="22" t="str">
        <f>VLOOKUP(A1021,[1]CustomerAddress!$A$1:$F$3997,4)</f>
        <v>NSW</v>
      </c>
      <c r="R1021" s="22" t="str">
        <f>VLOOKUP(A1021,[1]CustomerAddress!$A$1:$F$3997,5)</f>
        <v>Australia</v>
      </c>
      <c r="S1021" s="22">
        <f>VLOOKUP(A1021,[1]CustomerAddress!$A$1:$F$3997,6)</f>
        <v>10</v>
      </c>
      <c r="T1021" s="22" t="str">
        <f>VLOOKUP(A1021,Labels!$A$5:$I$3497,9)</f>
        <v>Lost Customer</v>
      </c>
    </row>
    <row r="1022" spans="1:20" s="22" customFormat="1" ht="15.75" customHeight="1" x14ac:dyDescent="0.25">
      <c r="A1022" s="23">
        <v>1021</v>
      </c>
      <c r="B1022" s="24" t="s">
        <v>1713</v>
      </c>
      <c r="C1022" s="24" t="s">
        <v>2169</v>
      </c>
      <c r="D1022" s="24" t="s">
        <v>48</v>
      </c>
      <c r="E1022" s="23">
        <v>16</v>
      </c>
      <c r="F1022" s="25">
        <v>28400</v>
      </c>
      <c r="G1022" s="23">
        <f t="shared" ca="1" si="77"/>
        <v>43.539214278602223</v>
      </c>
      <c r="H1022" s="23" t="str">
        <f t="shared" ca="1" si="78"/>
        <v>41-50</v>
      </c>
      <c r="I1022" s="24" t="s">
        <v>2170</v>
      </c>
      <c r="J1022" s="24" t="s">
        <v>65</v>
      </c>
      <c r="K1022" s="24" t="s">
        <v>66</v>
      </c>
      <c r="L1022" s="24" t="s">
        <v>44</v>
      </c>
      <c r="M1022" s="24" t="s">
        <v>57</v>
      </c>
      <c r="N1022" s="23">
        <v>7</v>
      </c>
      <c r="O1022" s="22" t="str">
        <f>VLOOKUP(A1022,[1]CustomerAddress!$A$1:$F$3997,2)</f>
        <v>0996 Cody Terrace</v>
      </c>
      <c r="P1022" s="22">
        <f>VLOOKUP(A1022,[1]CustomerAddress!$A$1:$F$3997,3)</f>
        <v>2761</v>
      </c>
      <c r="Q1022" s="22" t="str">
        <f>VLOOKUP(A1022,[1]CustomerAddress!$A$1:$F$3997,4)</f>
        <v>NSW</v>
      </c>
      <c r="R1022" s="22" t="str">
        <f>VLOOKUP(A1022,[1]CustomerAddress!$A$1:$F$3997,5)</f>
        <v>Australia</v>
      </c>
      <c r="S1022" s="22">
        <f>VLOOKUP(A1022,[1]CustomerAddress!$A$1:$F$3997,6)</f>
        <v>8</v>
      </c>
      <c r="T1022" s="22" t="str">
        <f>VLOOKUP(A1022,Labels!$A$5:$I$3497,9)</f>
        <v>Recent Customer</v>
      </c>
    </row>
    <row r="1023" spans="1:20" s="22" customFormat="1" ht="15.75" customHeight="1" x14ac:dyDescent="0.25">
      <c r="A1023" s="23">
        <v>1022</v>
      </c>
      <c r="B1023" s="24" t="s">
        <v>2171</v>
      </c>
      <c r="C1023" s="24" t="s">
        <v>2172</v>
      </c>
      <c r="D1023" s="24" t="s">
        <v>40</v>
      </c>
      <c r="E1023" s="23">
        <v>56</v>
      </c>
      <c r="F1023" s="25">
        <v>32936</v>
      </c>
      <c r="G1023" s="23">
        <f t="shared" ca="1" si="77"/>
        <v>31.111817018645365</v>
      </c>
      <c r="H1023" s="23" t="str">
        <f t="shared" ca="1" si="78"/>
        <v>31-40</v>
      </c>
      <c r="I1023" s="24" t="s">
        <v>483</v>
      </c>
      <c r="J1023" s="24" t="s">
        <v>50</v>
      </c>
      <c r="K1023" s="24" t="s">
        <v>62</v>
      </c>
      <c r="L1023" s="24" t="s">
        <v>44</v>
      </c>
      <c r="M1023" s="24" t="s">
        <v>45</v>
      </c>
      <c r="N1023" s="23">
        <v>14</v>
      </c>
      <c r="O1023" s="22" t="str">
        <f>VLOOKUP(A1023,[1]CustomerAddress!$A$1:$F$3997,2)</f>
        <v>80424 Corben Alley</v>
      </c>
      <c r="P1023" s="22">
        <f>VLOOKUP(A1023,[1]CustomerAddress!$A$1:$F$3997,3)</f>
        <v>2136</v>
      </c>
      <c r="Q1023" s="22" t="str">
        <f>VLOOKUP(A1023,[1]CustomerAddress!$A$1:$F$3997,4)</f>
        <v>NSW</v>
      </c>
      <c r="R1023" s="22" t="str">
        <f>VLOOKUP(A1023,[1]CustomerAddress!$A$1:$F$3997,5)</f>
        <v>Australia</v>
      </c>
      <c r="S1023" s="22">
        <f>VLOOKUP(A1023,[1]CustomerAddress!$A$1:$F$3997,6)</f>
        <v>10</v>
      </c>
      <c r="T1023" s="22" t="str">
        <f>VLOOKUP(A1023,Labels!$A$5:$I$3497,9)</f>
        <v>Losing Customer</v>
      </c>
    </row>
    <row r="1024" spans="1:20" s="22" customFormat="1" ht="15.75" hidden="1" customHeight="1" x14ac:dyDescent="0.25">
      <c r="A1024" s="23">
        <v>1023</v>
      </c>
      <c r="B1024" s="24" t="s">
        <v>2173</v>
      </c>
      <c r="C1024" s="24" t="s">
        <v>2174</v>
      </c>
      <c r="D1024" s="24" t="s">
        <v>40</v>
      </c>
      <c r="E1024" s="23">
        <v>16</v>
      </c>
      <c r="F1024" s="25">
        <v>33442</v>
      </c>
      <c r="G1024" s="23">
        <f t="shared" ca="1" si="77"/>
        <v>29.72551564846524</v>
      </c>
      <c r="H1024" s="23"/>
      <c r="J1024" s="24" t="s">
        <v>50</v>
      </c>
      <c r="K1024" s="24" t="s">
        <v>62</v>
      </c>
      <c r="L1024" s="24" t="s">
        <v>44</v>
      </c>
      <c r="M1024" s="24" t="s">
        <v>45</v>
      </c>
      <c r="N1024" s="23">
        <v>6</v>
      </c>
    </row>
    <row r="1025" spans="1:20" s="22" customFormat="1" ht="15.75" customHeight="1" x14ac:dyDescent="0.25">
      <c r="A1025" s="23">
        <v>1024</v>
      </c>
      <c r="B1025" s="24" t="s">
        <v>2175</v>
      </c>
      <c r="C1025" s="24" t="s">
        <v>2176</v>
      </c>
      <c r="D1025" s="24" t="s">
        <v>40</v>
      </c>
      <c r="E1025" s="23">
        <v>17</v>
      </c>
      <c r="F1025" s="25">
        <v>33760</v>
      </c>
      <c r="G1025" s="23">
        <f t="shared" ca="1" si="77"/>
        <v>28.854282772070022</v>
      </c>
      <c r="H1025" s="23" t="str">
        <f t="shared" ref="H1025:H1038" ca="1" si="79">IF(G1025&lt;=10,"0-10",IF(AND(G1025&gt;10,G1025&lt;=20),"11-20",IF(AND(G1025&gt;20,G1025&lt;=30),"21-30",IF(AND(G1025&gt;30,G1025&lt;=40),"31-40",IF(AND(G1025&gt;40,G1025&lt;=50),"41-50",IF(AND(G1025&gt;50,G1025&lt;=60),"51-60",IF(AND(G1025&gt;60,G1025&lt;=70),"61-70",IF(AND(G1025&gt;70,G1025&lt;=80),"71-80",IF(AND(G1025&gt;80,G1025&lt;=90),"81-90",IF(G1025&gt;90,"91-100"))))))))))</f>
        <v>21-30</v>
      </c>
      <c r="I1025" s="24" t="s">
        <v>157</v>
      </c>
      <c r="J1025" s="24" t="s">
        <v>42</v>
      </c>
      <c r="K1025" s="24" t="s">
        <v>66</v>
      </c>
      <c r="L1025" s="24" t="s">
        <v>44</v>
      </c>
      <c r="M1025" s="24" t="s">
        <v>45</v>
      </c>
      <c r="N1025" s="23">
        <v>2</v>
      </c>
      <c r="O1025" s="22" t="str">
        <f>VLOOKUP(A1025,[1]CustomerAddress!$A$1:$F$3997,2)</f>
        <v>1128 Golden Leaf Center</v>
      </c>
      <c r="P1025" s="22">
        <f>VLOOKUP(A1025,[1]CustomerAddress!$A$1:$F$3997,3)</f>
        <v>3124</v>
      </c>
      <c r="Q1025" s="22" t="str">
        <f>VLOOKUP(A1025,[1]CustomerAddress!$A$1:$F$3997,4)</f>
        <v>VIC</v>
      </c>
      <c r="R1025" s="22" t="str">
        <f>VLOOKUP(A1025,[1]CustomerAddress!$A$1:$F$3997,5)</f>
        <v>Australia</v>
      </c>
      <c r="S1025" s="22">
        <f>VLOOKUP(A1025,[1]CustomerAddress!$A$1:$F$3997,6)</f>
        <v>9</v>
      </c>
      <c r="T1025" s="22" t="str">
        <f>VLOOKUP(A1025,Labels!$A$5:$I$3497,9)</f>
        <v>Recent Customer</v>
      </c>
    </row>
    <row r="1026" spans="1:20" s="22" customFormat="1" ht="15.75" customHeight="1" x14ac:dyDescent="0.25">
      <c r="A1026" s="23">
        <v>1025</v>
      </c>
      <c r="B1026" s="24" t="s">
        <v>2177</v>
      </c>
      <c r="C1026" s="24" t="s">
        <v>2178</v>
      </c>
      <c r="D1026" s="24" t="s">
        <v>48</v>
      </c>
      <c r="E1026" s="23">
        <v>69</v>
      </c>
      <c r="F1026" s="25">
        <v>35641</v>
      </c>
      <c r="G1026" s="23">
        <f t="shared" ca="1" si="77"/>
        <v>23.700858114535777</v>
      </c>
      <c r="H1026" s="23" t="str">
        <f t="shared" ca="1" si="79"/>
        <v>21-30</v>
      </c>
      <c r="I1026" s="24" t="s">
        <v>420</v>
      </c>
      <c r="J1026" s="24" t="s">
        <v>56</v>
      </c>
      <c r="K1026" s="24" t="s">
        <v>43</v>
      </c>
      <c r="L1026" s="24" t="s">
        <v>44</v>
      </c>
      <c r="M1026" s="24" t="s">
        <v>45</v>
      </c>
      <c r="N1026" s="23">
        <v>5</v>
      </c>
      <c r="O1026" s="22" t="str">
        <f>VLOOKUP(A1026,[1]CustomerAddress!$A$1:$F$3997,2)</f>
        <v>4885 Stone Corner Alley</v>
      </c>
      <c r="P1026" s="22">
        <f>VLOOKUP(A1026,[1]CustomerAddress!$A$1:$F$3997,3)</f>
        <v>3046</v>
      </c>
      <c r="Q1026" s="22" t="str">
        <f>VLOOKUP(A1026,[1]CustomerAddress!$A$1:$F$3997,4)</f>
        <v>VIC</v>
      </c>
      <c r="R1026" s="22" t="str">
        <f>VLOOKUP(A1026,[1]CustomerAddress!$A$1:$F$3997,5)</f>
        <v>Australia</v>
      </c>
      <c r="S1026" s="22">
        <f>VLOOKUP(A1026,[1]CustomerAddress!$A$1:$F$3997,6)</f>
        <v>8</v>
      </c>
      <c r="T1026" s="22" t="str">
        <f>VLOOKUP(A1026,Labels!$A$5:$I$3497,9)</f>
        <v>Losing Customer</v>
      </c>
    </row>
    <row r="1027" spans="1:20" s="22" customFormat="1" ht="15.75" customHeight="1" x14ac:dyDescent="0.25">
      <c r="A1027" s="23">
        <v>1026</v>
      </c>
      <c r="B1027" s="24" t="s">
        <v>233</v>
      </c>
      <c r="C1027" s="24" t="s">
        <v>2179</v>
      </c>
      <c r="D1027" s="24" t="s">
        <v>48</v>
      </c>
      <c r="E1027" s="23">
        <v>66</v>
      </c>
      <c r="F1027" s="25">
        <v>34544</v>
      </c>
      <c r="G1027" s="23">
        <f t="shared" ca="1" si="77"/>
        <v>26.70633756659057</v>
      </c>
      <c r="H1027" s="23" t="str">
        <f t="shared" ca="1" si="79"/>
        <v>21-30</v>
      </c>
      <c r="J1027" s="24" t="s">
        <v>50</v>
      </c>
      <c r="K1027" s="24" t="s">
        <v>62</v>
      </c>
      <c r="L1027" s="24" t="s">
        <v>44</v>
      </c>
      <c r="M1027" s="24" t="s">
        <v>57</v>
      </c>
      <c r="N1027" s="23">
        <v>4</v>
      </c>
      <c r="O1027" s="22" t="str">
        <f>VLOOKUP(A1027,[1]CustomerAddress!$A$1:$F$3997,2)</f>
        <v>66 Hudson Crossing</v>
      </c>
      <c r="P1027" s="22">
        <f>VLOOKUP(A1027,[1]CustomerAddress!$A$1:$F$3997,3)</f>
        <v>2153</v>
      </c>
      <c r="Q1027" s="22" t="str">
        <f>VLOOKUP(A1027,[1]CustomerAddress!$A$1:$F$3997,4)</f>
        <v>NSW</v>
      </c>
      <c r="R1027" s="22" t="str">
        <f>VLOOKUP(A1027,[1]CustomerAddress!$A$1:$F$3997,5)</f>
        <v>Australia</v>
      </c>
      <c r="S1027" s="22">
        <f>VLOOKUP(A1027,[1]CustomerAddress!$A$1:$F$3997,6)</f>
        <v>10</v>
      </c>
      <c r="T1027" s="22" t="str">
        <f>VLOOKUP(A1027,Labels!$A$5:$I$3497,9)</f>
        <v>Potential Customer</v>
      </c>
    </row>
    <row r="1028" spans="1:20" s="22" customFormat="1" ht="15.75" customHeight="1" x14ac:dyDescent="0.25">
      <c r="A1028" s="23">
        <v>1027</v>
      </c>
      <c r="B1028" s="24" t="s">
        <v>2180</v>
      </c>
      <c r="C1028" s="24" t="s">
        <v>2181</v>
      </c>
      <c r="D1028" s="24" t="s">
        <v>48</v>
      </c>
      <c r="E1028" s="23">
        <v>33</v>
      </c>
      <c r="F1028" s="25">
        <v>24387</v>
      </c>
      <c r="G1028" s="23">
        <f t="shared" ca="1" si="77"/>
        <v>54.533734826864546</v>
      </c>
      <c r="H1028" s="23" t="str">
        <f t="shared" ca="1" si="79"/>
        <v>51-60</v>
      </c>
      <c r="I1028" s="24" t="s">
        <v>561</v>
      </c>
      <c r="J1028" s="24" t="s">
        <v>50</v>
      </c>
      <c r="K1028" s="24" t="s">
        <v>62</v>
      </c>
      <c r="L1028" s="24" t="s">
        <v>44</v>
      </c>
      <c r="M1028" s="24" t="s">
        <v>57</v>
      </c>
      <c r="N1028" s="23">
        <v>18</v>
      </c>
      <c r="O1028" s="22" t="str">
        <f>VLOOKUP(A1028,[1]CustomerAddress!$A$1:$F$3997,2)</f>
        <v>5287 Wayridge Alley</v>
      </c>
      <c r="P1028" s="22">
        <f>VLOOKUP(A1028,[1]CustomerAddress!$A$1:$F$3997,3)</f>
        <v>2069</v>
      </c>
      <c r="Q1028" s="22" t="str">
        <f>VLOOKUP(A1028,[1]CustomerAddress!$A$1:$F$3997,4)</f>
        <v>NSW</v>
      </c>
      <c r="R1028" s="22" t="str">
        <f>VLOOKUP(A1028,[1]CustomerAddress!$A$1:$F$3997,5)</f>
        <v>Australia</v>
      </c>
      <c r="S1028" s="22">
        <f>VLOOKUP(A1028,[1]CustomerAddress!$A$1:$F$3997,6)</f>
        <v>12</v>
      </c>
      <c r="T1028" s="22" t="str">
        <f>VLOOKUP(A1028,Labels!$A$5:$I$3497,9)</f>
        <v>Late Bloomer</v>
      </c>
    </row>
    <row r="1029" spans="1:20" s="22" customFormat="1" ht="15.75" customHeight="1" x14ac:dyDescent="0.25">
      <c r="A1029" s="23">
        <v>1028</v>
      </c>
      <c r="B1029" s="24" t="s">
        <v>2182</v>
      </c>
      <c r="C1029" s="24" t="s">
        <v>2183</v>
      </c>
      <c r="D1029" s="24" t="s">
        <v>48</v>
      </c>
      <c r="E1029" s="23">
        <v>10</v>
      </c>
      <c r="F1029" s="25">
        <v>36383</v>
      </c>
      <c r="G1029" s="23">
        <f t="shared" ca="1" si="77"/>
        <v>21.667981402207008</v>
      </c>
      <c r="H1029" s="23" t="str">
        <f t="shared" ca="1" si="79"/>
        <v>21-30</v>
      </c>
      <c r="I1029" s="24" t="s">
        <v>108</v>
      </c>
      <c r="J1029" s="24" t="s">
        <v>61</v>
      </c>
      <c r="K1029" s="24" t="s">
        <v>66</v>
      </c>
      <c r="L1029" s="24" t="s">
        <v>44</v>
      </c>
      <c r="M1029" s="24" t="s">
        <v>57</v>
      </c>
      <c r="N1029" s="23">
        <v>1</v>
      </c>
      <c r="O1029" s="22" t="str">
        <f>VLOOKUP(A1029,[1]CustomerAddress!$A$1:$F$3997,2)</f>
        <v>15393 Cody Lane</v>
      </c>
      <c r="P1029" s="22">
        <f>VLOOKUP(A1029,[1]CustomerAddress!$A$1:$F$3997,3)</f>
        <v>2046</v>
      </c>
      <c r="Q1029" s="22" t="str">
        <f>VLOOKUP(A1029,[1]CustomerAddress!$A$1:$F$3997,4)</f>
        <v>NSW</v>
      </c>
      <c r="R1029" s="22" t="str">
        <f>VLOOKUP(A1029,[1]CustomerAddress!$A$1:$F$3997,5)</f>
        <v>Australia</v>
      </c>
      <c r="S1029" s="22">
        <f>VLOOKUP(A1029,[1]CustomerAddress!$A$1:$F$3997,6)</f>
        <v>9</v>
      </c>
      <c r="T1029" s="22" t="str">
        <f>VLOOKUP(A1029,Labels!$A$5:$I$3497,9)</f>
        <v>Very Loyal</v>
      </c>
    </row>
    <row r="1030" spans="1:20" s="22" customFormat="1" ht="15.75" customHeight="1" x14ac:dyDescent="0.25">
      <c r="A1030" s="23">
        <v>1029</v>
      </c>
      <c r="B1030" s="24" t="s">
        <v>2184</v>
      </c>
      <c r="C1030" s="24" t="s">
        <v>2185</v>
      </c>
      <c r="D1030" s="24" t="s">
        <v>48</v>
      </c>
      <c r="E1030" s="23">
        <v>71</v>
      </c>
      <c r="F1030" s="25">
        <v>35476</v>
      </c>
      <c r="G1030" s="23">
        <f t="shared" ca="1" si="77"/>
        <v>24.152912909056322</v>
      </c>
      <c r="H1030" s="23" t="str">
        <f t="shared" ca="1" si="79"/>
        <v>21-30</v>
      </c>
      <c r="I1030" s="24" t="s">
        <v>209</v>
      </c>
      <c r="J1030" s="24" t="s">
        <v>61</v>
      </c>
      <c r="K1030" s="24" t="s">
        <v>43</v>
      </c>
      <c r="L1030" s="24" t="s">
        <v>44</v>
      </c>
      <c r="M1030" s="24" t="s">
        <v>57</v>
      </c>
      <c r="N1030" s="23">
        <v>4</v>
      </c>
      <c r="O1030" s="22" t="str">
        <f>VLOOKUP(A1030,[1]CustomerAddress!$A$1:$F$3997,2)</f>
        <v>1 Mcbride Center</v>
      </c>
      <c r="P1030" s="22">
        <f>VLOOKUP(A1030,[1]CustomerAddress!$A$1:$F$3997,3)</f>
        <v>2484</v>
      </c>
      <c r="Q1030" s="22" t="str">
        <f>VLOOKUP(A1030,[1]CustomerAddress!$A$1:$F$3997,4)</f>
        <v>NSW</v>
      </c>
      <c r="R1030" s="22" t="str">
        <f>VLOOKUP(A1030,[1]CustomerAddress!$A$1:$F$3997,5)</f>
        <v>Australia</v>
      </c>
      <c r="S1030" s="22">
        <f>VLOOKUP(A1030,[1]CustomerAddress!$A$1:$F$3997,6)</f>
        <v>6</v>
      </c>
      <c r="T1030" s="22" t="str">
        <f>VLOOKUP(A1030,Labels!$A$5:$I$3497,9)</f>
        <v>Potential Customer</v>
      </c>
    </row>
    <row r="1031" spans="1:20" s="22" customFormat="1" ht="15.75" customHeight="1" x14ac:dyDescent="0.25">
      <c r="A1031" s="23">
        <v>1030</v>
      </c>
      <c r="B1031" s="24" t="s">
        <v>2186</v>
      </c>
      <c r="C1031" s="24" t="s">
        <v>2187</v>
      </c>
      <c r="D1031" s="24" t="s">
        <v>40</v>
      </c>
      <c r="E1031" s="23">
        <v>9</v>
      </c>
      <c r="F1031" s="25">
        <v>22771</v>
      </c>
      <c r="G1031" s="23">
        <f t="shared" ca="1" si="77"/>
        <v>58.961132087138516</v>
      </c>
      <c r="H1031" s="23" t="str">
        <f t="shared" ca="1" si="79"/>
        <v>51-60</v>
      </c>
      <c r="I1031" s="24" t="s">
        <v>170</v>
      </c>
      <c r="J1031" s="24" t="s">
        <v>42</v>
      </c>
      <c r="K1031" s="24" t="s">
        <v>43</v>
      </c>
      <c r="L1031" s="24" t="s">
        <v>44</v>
      </c>
      <c r="M1031" s="24" t="s">
        <v>57</v>
      </c>
      <c r="N1031" s="23">
        <v>5</v>
      </c>
      <c r="O1031" s="22" t="str">
        <f>VLOOKUP(A1031,[1]CustomerAddress!$A$1:$F$3997,2)</f>
        <v>4870 Shelley Alley</v>
      </c>
      <c r="P1031" s="22">
        <f>VLOOKUP(A1031,[1]CustomerAddress!$A$1:$F$3997,3)</f>
        <v>3225</v>
      </c>
      <c r="Q1031" s="22" t="str">
        <f>VLOOKUP(A1031,[1]CustomerAddress!$A$1:$F$3997,4)</f>
        <v>VIC</v>
      </c>
      <c r="R1031" s="22" t="str">
        <f>VLOOKUP(A1031,[1]CustomerAddress!$A$1:$F$3997,5)</f>
        <v>Australia</v>
      </c>
      <c r="S1031" s="22">
        <f>VLOOKUP(A1031,[1]CustomerAddress!$A$1:$F$3997,6)</f>
        <v>7</v>
      </c>
      <c r="T1031" s="22" t="str">
        <f>VLOOKUP(A1031,Labels!$A$5:$I$3497,9)</f>
        <v>Recent Customer</v>
      </c>
    </row>
    <row r="1032" spans="1:20" s="22" customFormat="1" ht="15.75" customHeight="1" x14ac:dyDescent="0.25">
      <c r="A1032" s="23">
        <v>1031</v>
      </c>
      <c r="B1032" s="24" t="s">
        <v>2188</v>
      </c>
      <c r="C1032" s="24" t="s">
        <v>2189</v>
      </c>
      <c r="D1032" s="24" t="s">
        <v>48</v>
      </c>
      <c r="E1032" s="23">
        <v>75</v>
      </c>
      <c r="F1032" s="25">
        <v>30574</v>
      </c>
      <c r="G1032" s="23">
        <f t="shared" ca="1" si="77"/>
        <v>37.583049895357696</v>
      </c>
      <c r="H1032" s="23" t="str">
        <f t="shared" ca="1" si="79"/>
        <v>31-40</v>
      </c>
      <c r="I1032" s="24" t="s">
        <v>93</v>
      </c>
      <c r="J1032" s="24" t="s">
        <v>84</v>
      </c>
      <c r="K1032" s="24" t="s">
        <v>43</v>
      </c>
      <c r="L1032" s="24" t="s">
        <v>44</v>
      </c>
      <c r="M1032" s="24" t="s">
        <v>57</v>
      </c>
      <c r="N1032" s="23">
        <v>6</v>
      </c>
      <c r="O1032" s="22" t="str">
        <f>VLOOKUP(A1032,[1]CustomerAddress!$A$1:$F$3997,2)</f>
        <v>65634 Del Mar Crossing</v>
      </c>
      <c r="P1032" s="22">
        <f>VLOOKUP(A1032,[1]CustomerAddress!$A$1:$F$3997,3)</f>
        <v>4053</v>
      </c>
      <c r="Q1032" s="22" t="str">
        <f>VLOOKUP(A1032,[1]CustomerAddress!$A$1:$F$3997,4)</f>
        <v>QLD</v>
      </c>
      <c r="R1032" s="22" t="str">
        <f>VLOOKUP(A1032,[1]CustomerAddress!$A$1:$F$3997,5)</f>
        <v>Australia</v>
      </c>
      <c r="S1032" s="22">
        <f>VLOOKUP(A1032,[1]CustomerAddress!$A$1:$F$3997,6)</f>
        <v>7</v>
      </c>
      <c r="T1032" s="22" t="str">
        <f>VLOOKUP(A1032,Labels!$A$5:$I$3497,9)</f>
        <v>Almost Lost Customer</v>
      </c>
    </row>
    <row r="1033" spans="1:20" s="22" customFormat="1" ht="15.75" customHeight="1" x14ac:dyDescent="0.25">
      <c r="A1033" s="23">
        <v>1032</v>
      </c>
      <c r="B1033" s="24" t="s">
        <v>2190</v>
      </c>
      <c r="C1033" s="24" t="s">
        <v>2191</v>
      </c>
      <c r="D1033" s="24" t="s">
        <v>40</v>
      </c>
      <c r="E1033" s="23">
        <v>36</v>
      </c>
      <c r="F1033" s="25">
        <v>28689</v>
      </c>
      <c r="G1033" s="23">
        <f t="shared" ca="1" si="77"/>
        <v>42.747433457001527</v>
      </c>
      <c r="H1033" s="23" t="str">
        <f t="shared" ca="1" si="79"/>
        <v>41-50</v>
      </c>
      <c r="I1033" s="24" t="s">
        <v>41</v>
      </c>
      <c r="J1033" s="24" t="s">
        <v>61</v>
      </c>
      <c r="K1033" s="24" t="s">
        <v>43</v>
      </c>
      <c r="L1033" s="24" t="s">
        <v>44</v>
      </c>
      <c r="M1033" s="24" t="s">
        <v>45</v>
      </c>
      <c r="N1033" s="23">
        <v>18</v>
      </c>
      <c r="O1033" s="22" t="str">
        <f>VLOOKUP(A1033,[1]CustomerAddress!$A$1:$F$3997,2)</f>
        <v>8572 Melvin Drive</v>
      </c>
      <c r="P1033" s="22">
        <f>VLOOKUP(A1033,[1]CustomerAddress!$A$1:$F$3997,3)</f>
        <v>3145</v>
      </c>
      <c r="Q1033" s="22" t="str">
        <f>VLOOKUP(A1033,[1]CustomerAddress!$A$1:$F$3997,4)</f>
        <v>VIC</v>
      </c>
      <c r="R1033" s="22" t="str">
        <f>VLOOKUP(A1033,[1]CustomerAddress!$A$1:$F$3997,5)</f>
        <v>Australia</v>
      </c>
      <c r="S1033" s="22">
        <f>VLOOKUP(A1033,[1]CustomerAddress!$A$1:$F$3997,6)</f>
        <v>11</v>
      </c>
      <c r="T1033" s="22" t="str">
        <f>VLOOKUP(A1033,Labels!$A$5:$I$3497,9)</f>
        <v>Potential Customer</v>
      </c>
    </row>
    <row r="1034" spans="1:20" s="22" customFormat="1" ht="15.75" customHeight="1" x14ac:dyDescent="0.25">
      <c r="A1034" s="23">
        <v>1033</v>
      </c>
      <c r="B1034" s="24" t="s">
        <v>2192</v>
      </c>
      <c r="C1034" s="24" t="s">
        <v>2193</v>
      </c>
      <c r="D1034" s="24" t="s">
        <v>48</v>
      </c>
      <c r="E1034" s="23">
        <v>70</v>
      </c>
      <c r="F1034" s="25">
        <v>34705</v>
      </c>
      <c r="G1034" s="23">
        <f t="shared" ca="1" si="77"/>
        <v>26.265241676179613</v>
      </c>
      <c r="H1034" s="23" t="str">
        <f t="shared" ca="1" si="79"/>
        <v>21-30</v>
      </c>
      <c r="J1034" s="24" t="s">
        <v>61</v>
      </c>
      <c r="K1034" s="24" t="s">
        <v>62</v>
      </c>
      <c r="L1034" s="24" t="s">
        <v>44</v>
      </c>
      <c r="M1034" s="24" t="s">
        <v>45</v>
      </c>
      <c r="N1034" s="23">
        <v>3</v>
      </c>
      <c r="O1034" s="22" t="str">
        <f>VLOOKUP(A1034,[1]CustomerAddress!$A$1:$F$3997,2)</f>
        <v>5549 Bay Point</v>
      </c>
      <c r="P1034" s="22">
        <f>VLOOKUP(A1034,[1]CustomerAddress!$A$1:$F$3997,3)</f>
        <v>4068</v>
      </c>
      <c r="Q1034" s="22" t="str">
        <f>VLOOKUP(A1034,[1]CustomerAddress!$A$1:$F$3997,4)</f>
        <v>QLD</v>
      </c>
      <c r="R1034" s="22" t="str">
        <f>VLOOKUP(A1034,[1]CustomerAddress!$A$1:$F$3997,5)</f>
        <v>Australia</v>
      </c>
      <c r="S1034" s="22">
        <f>VLOOKUP(A1034,[1]CustomerAddress!$A$1:$F$3997,6)</f>
        <v>9</v>
      </c>
      <c r="T1034" s="22" t="str">
        <f>VLOOKUP(A1034,Labels!$A$5:$I$3497,9)</f>
        <v>Platinum Customer</v>
      </c>
    </row>
    <row r="1035" spans="1:20" s="22" customFormat="1" ht="15.75" customHeight="1" x14ac:dyDescent="0.25">
      <c r="A1035" s="23">
        <v>1034</v>
      </c>
      <c r="B1035" s="24" t="s">
        <v>2194</v>
      </c>
      <c r="C1035" s="24" t="s">
        <v>2195</v>
      </c>
      <c r="D1035" s="24" t="s">
        <v>48</v>
      </c>
      <c r="E1035" s="23">
        <v>16</v>
      </c>
      <c r="F1035" s="25">
        <v>27892</v>
      </c>
      <c r="G1035" s="23">
        <f t="shared" ca="1" si="77"/>
        <v>44.930995100837144</v>
      </c>
      <c r="H1035" s="23" t="str">
        <f t="shared" ca="1" si="79"/>
        <v>41-50</v>
      </c>
      <c r="J1035" s="24" t="s">
        <v>61</v>
      </c>
      <c r="K1035" s="24" t="s">
        <v>66</v>
      </c>
      <c r="L1035" s="24" t="s">
        <v>44</v>
      </c>
      <c r="M1035" s="24" t="s">
        <v>45</v>
      </c>
      <c r="N1035" s="23">
        <v>3</v>
      </c>
      <c r="O1035" s="22" t="str">
        <f>VLOOKUP(A1035,[1]CustomerAddress!$A$1:$F$3997,2)</f>
        <v>9 Forest Circle</v>
      </c>
      <c r="P1035" s="22">
        <f>VLOOKUP(A1035,[1]CustomerAddress!$A$1:$F$3997,3)</f>
        <v>2324</v>
      </c>
      <c r="Q1035" s="22" t="str">
        <f>VLOOKUP(A1035,[1]CustomerAddress!$A$1:$F$3997,4)</f>
        <v>NSW</v>
      </c>
      <c r="R1035" s="22" t="str">
        <f>VLOOKUP(A1035,[1]CustomerAddress!$A$1:$F$3997,5)</f>
        <v>Australia</v>
      </c>
      <c r="S1035" s="22">
        <f>VLOOKUP(A1035,[1]CustomerAddress!$A$1:$F$3997,6)</f>
        <v>3</v>
      </c>
      <c r="T1035" s="22" t="str">
        <f>VLOOKUP(A1035,Labels!$A$5:$I$3497,9)</f>
        <v>Lost Customer</v>
      </c>
    </row>
    <row r="1036" spans="1:20" s="22" customFormat="1" ht="15.75" customHeight="1" x14ac:dyDescent="0.25">
      <c r="A1036" s="23">
        <v>1035</v>
      </c>
      <c r="B1036" s="24" t="s">
        <v>2196</v>
      </c>
      <c r="C1036" s="24" t="s">
        <v>2197</v>
      </c>
      <c r="D1036" s="24" t="s">
        <v>40</v>
      </c>
      <c r="E1036" s="23">
        <v>77</v>
      </c>
      <c r="F1036" s="25">
        <v>28066</v>
      </c>
      <c r="G1036" s="23">
        <f t="shared" ca="1" si="77"/>
        <v>44.454282772070023</v>
      </c>
      <c r="H1036" s="23" t="str">
        <f t="shared" ca="1" si="79"/>
        <v>41-50</v>
      </c>
      <c r="I1036" s="24" t="s">
        <v>412</v>
      </c>
      <c r="J1036" s="24" t="s">
        <v>65</v>
      </c>
      <c r="K1036" s="24" t="s">
        <v>62</v>
      </c>
      <c r="L1036" s="24" t="s">
        <v>44</v>
      </c>
      <c r="M1036" s="24" t="s">
        <v>45</v>
      </c>
      <c r="N1036" s="23">
        <v>5</v>
      </c>
      <c r="O1036" s="22" t="str">
        <f>VLOOKUP(A1036,[1]CustomerAddress!$A$1:$F$3997,2)</f>
        <v>6 Kedzie Hill</v>
      </c>
      <c r="P1036" s="22">
        <f>VLOOKUP(A1036,[1]CustomerAddress!$A$1:$F$3997,3)</f>
        <v>2214</v>
      </c>
      <c r="Q1036" s="22" t="str">
        <f>VLOOKUP(A1036,[1]CustomerAddress!$A$1:$F$3997,4)</f>
        <v>NSW</v>
      </c>
      <c r="R1036" s="22" t="str">
        <f>VLOOKUP(A1036,[1]CustomerAddress!$A$1:$F$3997,5)</f>
        <v>Australia</v>
      </c>
      <c r="S1036" s="22">
        <f>VLOOKUP(A1036,[1]CustomerAddress!$A$1:$F$3997,6)</f>
        <v>9</v>
      </c>
      <c r="T1036" s="22" t="str">
        <f>VLOOKUP(A1036,Labels!$A$5:$I$3497,9)</f>
        <v>Recent Customer</v>
      </c>
    </row>
    <row r="1037" spans="1:20" s="22" customFormat="1" ht="15.75" customHeight="1" x14ac:dyDescent="0.25">
      <c r="A1037" s="23">
        <v>1036</v>
      </c>
      <c r="B1037" s="24" t="s">
        <v>2198</v>
      </c>
      <c r="C1037" s="24" t="s">
        <v>2199</v>
      </c>
      <c r="D1037" s="24" t="s">
        <v>40</v>
      </c>
      <c r="E1037" s="23">
        <v>6</v>
      </c>
      <c r="F1037" s="25">
        <v>25535</v>
      </c>
      <c r="G1037" s="23">
        <f t="shared" ca="1" si="77"/>
        <v>51.388529347412486</v>
      </c>
      <c r="H1037" s="23" t="str">
        <f t="shared" ca="1" si="79"/>
        <v>51-60</v>
      </c>
      <c r="I1037" s="24" t="s">
        <v>206</v>
      </c>
      <c r="J1037" s="24" t="s">
        <v>50</v>
      </c>
      <c r="K1037" s="24" t="s">
        <v>43</v>
      </c>
      <c r="L1037" s="24" t="s">
        <v>44</v>
      </c>
      <c r="M1037" s="24" t="s">
        <v>45</v>
      </c>
      <c r="N1037" s="23">
        <v>12</v>
      </c>
      <c r="O1037" s="22" t="str">
        <f>VLOOKUP(A1037,[1]CustomerAddress!$A$1:$F$3997,2)</f>
        <v>60601 Hoffman Court</v>
      </c>
      <c r="P1037" s="22">
        <f>VLOOKUP(A1037,[1]CustomerAddress!$A$1:$F$3997,3)</f>
        <v>2041</v>
      </c>
      <c r="Q1037" s="22" t="str">
        <f>VLOOKUP(A1037,[1]CustomerAddress!$A$1:$F$3997,4)</f>
        <v>NSW</v>
      </c>
      <c r="R1037" s="22" t="str">
        <f>VLOOKUP(A1037,[1]CustomerAddress!$A$1:$F$3997,5)</f>
        <v>Australia</v>
      </c>
      <c r="S1037" s="22">
        <f>VLOOKUP(A1037,[1]CustomerAddress!$A$1:$F$3997,6)</f>
        <v>12</v>
      </c>
      <c r="T1037" s="22" t="str">
        <f>VLOOKUP(A1037,Labels!$A$5:$I$3497,9)</f>
        <v>Evasive Customer</v>
      </c>
    </row>
    <row r="1038" spans="1:20" s="22" customFormat="1" ht="15.75" customHeight="1" x14ac:dyDescent="0.25">
      <c r="A1038" s="23">
        <v>1037</v>
      </c>
      <c r="B1038" s="24" t="s">
        <v>2200</v>
      </c>
      <c r="C1038" s="24" t="s">
        <v>2201</v>
      </c>
      <c r="D1038" s="24" t="s">
        <v>40</v>
      </c>
      <c r="E1038" s="23">
        <v>95</v>
      </c>
      <c r="F1038" s="25">
        <v>20675</v>
      </c>
      <c r="G1038" s="23">
        <f t="shared" ca="1" si="77"/>
        <v>64.703597840563177</v>
      </c>
      <c r="H1038" s="23" t="str">
        <f t="shared" ca="1" si="79"/>
        <v>61-70</v>
      </c>
      <c r="I1038" s="24" t="s">
        <v>2166</v>
      </c>
      <c r="J1038" s="24" t="s">
        <v>50</v>
      </c>
      <c r="K1038" s="24" t="s">
        <v>43</v>
      </c>
      <c r="L1038" s="24" t="s">
        <v>44</v>
      </c>
      <c r="M1038" s="24" t="s">
        <v>57</v>
      </c>
      <c r="N1038" s="23">
        <v>10</v>
      </c>
      <c r="O1038" s="22" t="str">
        <f>VLOOKUP(A1038,[1]CustomerAddress!$A$1:$F$3997,2)</f>
        <v>1715 Scoville Drive</v>
      </c>
      <c r="P1038" s="22">
        <f>VLOOKUP(A1038,[1]CustomerAddress!$A$1:$F$3997,3)</f>
        <v>2031</v>
      </c>
      <c r="Q1038" s="22" t="str">
        <f>VLOOKUP(A1038,[1]CustomerAddress!$A$1:$F$3997,4)</f>
        <v>NSW</v>
      </c>
      <c r="R1038" s="22" t="str">
        <f>VLOOKUP(A1038,[1]CustomerAddress!$A$1:$F$3997,5)</f>
        <v>Australia</v>
      </c>
      <c r="S1038" s="22">
        <f>VLOOKUP(A1038,[1]CustomerAddress!$A$1:$F$3997,6)</f>
        <v>11</v>
      </c>
      <c r="T1038" s="22" t="str">
        <f>VLOOKUP(A1038,Labels!$A$5:$I$3497,9)</f>
        <v>Losing Customer</v>
      </c>
    </row>
    <row r="1039" spans="1:20" s="22" customFormat="1" ht="15.75" hidden="1" customHeight="1" x14ac:dyDescent="0.25">
      <c r="A1039" s="23">
        <v>1038</v>
      </c>
      <c r="B1039" s="24" t="s">
        <v>2202</v>
      </c>
      <c r="C1039" s="24" t="s">
        <v>2203</v>
      </c>
      <c r="D1039" s="24" t="s">
        <v>147</v>
      </c>
      <c r="E1039" s="23">
        <v>57</v>
      </c>
      <c r="F1039" s="25"/>
      <c r="G1039" s="23"/>
      <c r="H1039" s="23"/>
      <c r="I1039" s="24" t="s">
        <v>760</v>
      </c>
      <c r="J1039" s="24" t="s">
        <v>84</v>
      </c>
      <c r="K1039" s="24" t="s">
        <v>43</v>
      </c>
      <c r="L1039" s="24" t="s">
        <v>44</v>
      </c>
      <c r="M1039" s="24" t="s">
        <v>45</v>
      </c>
      <c r="N1039" s="23"/>
    </row>
    <row r="1040" spans="1:20" s="22" customFormat="1" ht="15.75" customHeight="1" x14ac:dyDescent="0.25">
      <c r="A1040" s="23">
        <v>1039</v>
      </c>
      <c r="B1040" s="24" t="s">
        <v>2204</v>
      </c>
      <c r="C1040" s="24" t="s">
        <v>2205</v>
      </c>
      <c r="D1040" s="24" t="s">
        <v>40</v>
      </c>
      <c r="E1040" s="23">
        <v>24</v>
      </c>
      <c r="F1040" s="25">
        <v>27467</v>
      </c>
      <c r="G1040" s="23">
        <f t="shared" ref="G1040:G1044" ca="1" si="80">(NOW()-F1040)/365</f>
        <v>46.095378662480982</v>
      </c>
      <c r="H1040" s="23" t="str">
        <f t="shared" ref="H1040:H1044" ca="1" si="81">IF(G1040&lt;=10,"0-10",IF(AND(G1040&gt;10,G1040&lt;=20),"11-20",IF(AND(G1040&gt;20,G1040&lt;=30),"21-30",IF(AND(G1040&gt;30,G1040&lt;=40),"31-40",IF(AND(G1040&gt;40,G1040&lt;=50),"41-50",IF(AND(G1040&gt;50,G1040&lt;=60),"51-60",IF(AND(G1040&gt;60,G1040&lt;=70),"61-70",IF(AND(G1040&gt;70,G1040&lt;=80),"71-80",IF(AND(G1040&gt;80,G1040&lt;=90),"81-90",IF(G1040&gt;90,"91-100"))))))))))</f>
        <v>41-50</v>
      </c>
      <c r="J1040" s="24" t="s">
        <v>61</v>
      </c>
      <c r="K1040" s="24" t="s">
        <v>66</v>
      </c>
      <c r="L1040" s="24" t="s">
        <v>44</v>
      </c>
      <c r="M1040" s="24" t="s">
        <v>45</v>
      </c>
      <c r="N1040" s="23">
        <v>15</v>
      </c>
      <c r="O1040" s="22" t="str">
        <f>VLOOKUP(A1040,[1]CustomerAddress!$A$1:$F$3997,2)</f>
        <v>3082 Almo Center</v>
      </c>
      <c r="P1040" s="22">
        <f>VLOOKUP(A1040,[1]CustomerAddress!$A$1:$F$3997,3)</f>
        <v>2454</v>
      </c>
      <c r="Q1040" s="22" t="str">
        <f>VLOOKUP(A1040,[1]CustomerAddress!$A$1:$F$3997,4)</f>
        <v>NSW</v>
      </c>
      <c r="R1040" s="22" t="str">
        <f>VLOOKUP(A1040,[1]CustomerAddress!$A$1:$F$3997,5)</f>
        <v>Australia</v>
      </c>
      <c r="S1040" s="22">
        <f>VLOOKUP(A1040,[1]CustomerAddress!$A$1:$F$3997,6)</f>
        <v>4</v>
      </c>
      <c r="T1040" s="22" t="str">
        <f>VLOOKUP(A1040,Labels!$A$5:$I$3497,9)</f>
        <v>Losing Customer</v>
      </c>
    </row>
    <row r="1041" spans="1:20" s="22" customFormat="1" ht="15.75" customHeight="1" x14ac:dyDescent="0.25">
      <c r="A1041" s="23">
        <v>1040</v>
      </c>
      <c r="B1041" s="24" t="s">
        <v>2206</v>
      </c>
      <c r="C1041" s="24" t="s">
        <v>2207</v>
      </c>
      <c r="D1041" s="24" t="s">
        <v>40</v>
      </c>
      <c r="E1041" s="23">
        <v>78</v>
      </c>
      <c r="F1041" s="25">
        <v>27457</v>
      </c>
      <c r="G1041" s="23">
        <f t="shared" ca="1" si="80"/>
        <v>46.122775922754954</v>
      </c>
      <c r="H1041" s="23" t="str">
        <f t="shared" ca="1" si="81"/>
        <v>41-50</v>
      </c>
      <c r="I1041" s="24" t="s">
        <v>170</v>
      </c>
      <c r="J1041" s="24" t="s">
        <v>42</v>
      </c>
      <c r="K1041" s="24" t="s">
        <v>66</v>
      </c>
      <c r="L1041" s="24" t="s">
        <v>44</v>
      </c>
      <c r="M1041" s="24" t="s">
        <v>57</v>
      </c>
      <c r="N1041" s="23">
        <v>9</v>
      </c>
      <c r="O1041" s="22" t="str">
        <f>VLOOKUP(A1041,[1]CustomerAddress!$A$1:$F$3997,2)</f>
        <v>27135 Melvin Plaza</v>
      </c>
      <c r="P1041" s="22">
        <f>VLOOKUP(A1041,[1]CustomerAddress!$A$1:$F$3997,3)</f>
        <v>4556</v>
      </c>
      <c r="Q1041" s="22" t="str">
        <f>VLOOKUP(A1041,[1]CustomerAddress!$A$1:$F$3997,4)</f>
        <v>QLD</v>
      </c>
      <c r="R1041" s="22" t="str">
        <f>VLOOKUP(A1041,[1]CustomerAddress!$A$1:$F$3997,5)</f>
        <v>Australia</v>
      </c>
      <c r="S1041" s="22">
        <f>VLOOKUP(A1041,[1]CustomerAddress!$A$1:$F$3997,6)</f>
        <v>8</v>
      </c>
      <c r="T1041" s="22" t="str">
        <f>VLOOKUP(A1041,Labels!$A$5:$I$3497,9)</f>
        <v>Lost Customer</v>
      </c>
    </row>
    <row r="1042" spans="1:20" s="22" customFormat="1" ht="15.75" customHeight="1" x14ac:dyDescent="0.25">
      <c r="A1042" s="23">
        <v>1041</v>
      </c>
      <c r="B1042" s="24" t="s">
        <v>2208</v>
      </c>
      <c r="C1042" s="24" t="s">
        <v>2209</v>
      </c>
      <c r="D1042" s="24" t="s">
        <v>48</v>
      </c>
      <c r="E1042" s="23">
        <v>95</v>
      </c>
      <c r="F1042" s="25">
        <v>21695</v>
      </c>
      <c r="G1042" s="23">
        <f t="shared" ca="1" si="80"/>
        <v>61.909077292617965</v>
      </c>
      <c r="H1042" s="23" t="str">
        <f t="shared" ca="1" si="81"/>
        <v>61-70</v>
      </c>
      <c r="J1042" s="24" t="s">
        <v>54</v>
      </c>
      <c r="K1042" s="24" t="s">
        <v>62</v>
      </c>
      <c r="L1042" s="24" t="s">
        <v>44</v>
      </c>
      <c r="M1042" s="24" t="s">
        <v>57</v>
      </c>
      <c r="N1042" s="23">
        <v>15</v>
      </c>
      <c r="O1042" s="22" t="str">
        <f>VLOOKUP(A1042,[1]CustomerAddress!$A$1:$F$3997,2)</f>
        <v>40 Kinsman Pass</v>
      </c>
      <c r="P1042" s="22">
        <f>VLOOKUP(A1042,[1]CustomerAddress!$A$1:$F$3997,3)</f>
        <v>2065</v>
      </c>
      <c r="Q1042" s="22" t="str">
        <f>VLOOKUP(A1042,[1]CustomerAddress!$A$1:$F$3997,4)</f>
        <v>NSW</v>
      </c>
      <c r="R1042" s="22" t="str">
        <f>VLOOKUP(A1042,[1]CustomerAddress!$A$1:$F$3997,5)</f>
        <v>Australia</v>
      </c>
      <c r="S1042" s="22">
        <f>VLOOKUP(A1042,[1]CustomerAddress!$A$1:$F$3997,6)</f>
        <v>10</v>
      </c>
      <c r="T1042" s="22" t="str">
        <f>VLOOKUP(A1042,Labels!$A$5:$I$3497,9)</f>
        <v>Late Bloomer</v>
      </c>
    </row>
    <row r="1043" spans="1:20" s="22" customFormat="1" ht="15.75" customHeight="1" x14ac:dyDescent="0.25">
      <c r="A1043" s="23">
        <v>1042</v>
      </c>
      <c r="B1043" s="24" t="s">
        <v>2210</v>
      </c>
      <c r="C1043" s="24" t="s">
        <v>2211</v>
      </c>
      <c r="D1043" s="24" t="s">
        <v>48</v>
      </c>
      <c r="E1043" s="23">
        <v>0</v>
      </c>
      <c r="F1043" s="25">
        <v>27773</v>
      </c>
      <c r="G1043" s="23">
        <f t="shared" ca="1" si="80"/>
        <v>45.25702249809742</v>
      </c>
      <c r="H1043" s="23" t="str">
        <f t="shared" ca="1" si="81"/>
        <v>41-50</v>
      </c>
      <c r="I1043" s="24" t="s">
        <v>83</v>
      </c>
      <c r="J1043" s="24" t="s">
        <v>84</v>
      </c>
      <c r="K1043" s="24" t="s">
        <v>66</v>
      </c>
      <c r="L1043" s="24" t="s">
        <v>44</v>
      </c>
      <c r="M1043" s="24" t="s">
        <v>45</v>
      </c>
      <c r="N1043" s="23">
        <v>11</v>
      </c>
      <c r="O1043" s="22" t="str">
        <f>VLOOKUP(A1043,[1]CustomerAddress!$A$1:$F$3997,2)</f>
        <v>094 Green Road</v>
      </c>
      <c r="P1043" s="22">
        <f>VLOOKUP(A1043,[1]CustomerAddress!$A$1:$F$3997,3)</f>
        <v>2216</v>
      </c>
      <c r="Q1043" s="22" t="str">
        <f>VLOOKUP(A1043,[1]CustomerAddress!$A$1:$F$3997,4)</f>
        <v>NSW</v>
      </c>
      <c r="R1043" s="22" t="str">
        <f>VLOOKUP(A1043,[1]CustomerAddress!$A$1:$F$3997,5)</f>
        <v>Australia</v>
      </c>
      <c r="S1043" s="22">
        <f>VLOOKUP(A1043,[1]CustomerAddress!$A$1:$F$3997,6)</f>
        <v>11</v>
      </c>
      <c r="T1043" s="22" t="str">
        <f>VLOOKUP(A1043,Labels!$A$5:$I$3497,9)</f>
        <v>Late Bloomer</v>
      </c>
    </row>
    <row r="1044" spans="1:20" s="22" customFormat="1" ht="15.75" customHeight="1" x14ac:dyDescent="0.25">
      <c r="A1044" s="23">
        <v>1043</v>
      </c>
      <c r="B1044" s="24" t="s">
        <v>2212</v>
      </c>
      <c r="C1044" s="24" t="s">
        <v>2213</v>
      </c>
      <c r="D1044" s="24" t="s">
        <v>48</v>
      </c>
      <c r="E1044" s="23">
        <v>34</v>
      </c>
      <c r="F1044" s="25">
        <v>31705</v>
      </c>
      <c r="G1044" s="23">
        <f t="shared" ca="1" si="80"/>
        <v>34.484419758371395</v>
      </c>
      <c r="H1044" s="23" t="str">
        <f t="shared" ca="1" si="81"/>
        <v>31-40</v>
      </c>
      <c r="I1044" s="24" t="s">
        <v>99</v>
      </c>
      <c r="J1044" s="24" t="s">
        <v>50</v>
      </c>
      <c r="K1044" s="24" t="s">
        <v>43</v>
      </c>
      <c r="L1044" s="24" t="s">
        <v>44</v>
      </c>
      <c r="M1044" s="24" t="s">
        <v>45</v>
      </c>
      <c r="N1044" s="23">
        <v>16</v>
      </c>
      <c r="O1044" s="22" t="str">
        <f>VLOOKUP(A1044,[1]CustomerAddress!$A$1:$F$3997,2)</f>
        <v>91 Spohn Plaza</v>
      </c>
      <c r="P1044" s="22">
        <f>VLOOKUP(A1044,[1]CustomerAddress!$A$1:$F$3997,3)</f>
        <v>4573</v>
      </c>
      <c r="Q1044" s="22" t="str">
        <f>VLOOKUP(A1044,[1]CustomerAddress!$A$1:$F$3997,4)</f>
        <v>QLD</v>
      </c>
      <c r="R1044" s="22" t="str">
        <f>VLOOKUP(A1044,[1]CustomerAddress!$A$1:$F$3997,5)</f>
        <v>Australia</v>
      </c>
      <c r="S1044" s="22">
        <f>VLOOKUP(A1044,[1]CustomerAddress!$A$1:$F$3997,6)</f>
        <v>7</v>
      </c>
      <c r="T1044" s="22" t="str">
        <f>VLOOKUP(A1044,Labels!$A$5:$I$3497,9)</f>
        <v>Almost Lost Customer</v>
      </c>
    </row>
    <row r="1045" spans="1:20" s="22" customFormat="1" ht="15.75" hidden="1" customHeight="1" x14ac:dyDescent="0.25">
      <c r="A1045" s="23">
        <v>1044</v>
      </c>
      <c r="B1045" s="24" t="s">
        <v>2214</v>
      </c>
      <c r="C1045" s="24" t="s">
        <v>2215</v>
      </c>
      <c r="D1045" s="24" t="s">
        <v>147</v>
      </c>
      <c r="E1045" s="23">
        <v>4</v>
      </c>
      <c r="F1045" s="25"/>
      <c r="G1045" s="23"/>
      <c r="H1045" s="23"/>
      <c r="I1045" s="24" t="s">
        <v>170</v>
      </c>
      <c r="J1045" s="24" t="s">
        <v>42</v>
      </c>
      <c r="K1045" s="24" t="s">
        <v>66</v>
      </c>
      <c r="L1045" s="24" t="s">
        <v>44</v>
      </c>
      <c r="M1045" s="24" t="s">
        <v>57</v>
      </c>
      <c r="N1045" s="23"/>
    </row>
    <row r="1046" spans="1:20" s="22" customFormat="1" ht="15.75" customHeight="1" x14ac:dyDescent="0.25">
      <c r="A1046" s="23">
        <v>1045</v>
      </c>
      <c r="B1046" s="24" t="s">
        <v>2216</v>
      </c>
      <c r="C1046" s="24" t="s">
        <v>2217</v>
      </c>
      <c r="D1046" s="24" t="s">
        <v>40</v>
      </c>
      <c r="E1046" s="23">
        <v>88</v>
      </c>
      <c r="F1046" s="25">
        <v>31540</v>
      </c>
      <c r="G1046" s="23">
        <f t="shared" ref="G1046:G1082" ca="1" si="82">(NOW()-F1046)/365</f>
        <v>34.936474552891937</v>
      </c>
      <c r="H1046" s="23" t="str">
        <f t="shared" ref="H1046:H1082" ca="1" si="83">IF(G1046&lt;=10,"0-10",IF(AND(G1046&gt;10,G1046&lt;=20),"11-20",IF(AND(G1046&gt;20,G1046&lt;=30),"21-30",IF(AND(G1046&gt;30,G1046&lt;=40),"31-40",IF(AND(G1046&gt;40,G1046&lt;=50),"41-50",IF(AND(G1046&gt;50,G1046&lt;=60),"51-60",IF(AND(G1046&gt;60,G1046&lt;=70),"61-70",IF(AND(G1046&gt;70,G1046&lt;=80),"71-80",IF(AND(G1046&gt;80,G1046&lt;=90),"81-90",IF(G1046&gt;90,"91-100"))))))))))</f>
        <v>31-40</v>
      </c>
      <c r="J1046" s="24" t="s">
        <v>50</v>
      </c>
      <c r="K1046" s="24" t="s">
        <v>43</v>
      </c>
      <c r="L1046" s="24" t="s">
        <v>44</v>
      </c>
      <c r="M1046" s="24" t="s">
        <v>45</v>
      </c>
      <c r="N1046" s="23">
        <v>19</v>
      </c>
      <c r="O1046" s="22" t="str">
        <f>VLOOKUP(A1046,[1]CustomerAddress!$A$1:$F$3997,2)</f>
        <v>201 Pepper Wood Avenue</v>
      </c>
      <c r="P1046" s="22">
        <f>VLOOKUP(A1046,[1]CustomerAddress!$A$1:$F$3997,3)</f>
        <v>2154</v>
      </c>
      <c r="Q1046" s="22" t="str">
        <f>VLOOKUP(A1046,[1]CustomerAddress!$A$1:$F$3997,4)</f>
        <v>NSW</v>
      </c>
      <c r="R1046" s="22" t="str">
        <f>VLOOKUP(A1046,[1]CustomerAddress!$A$1:$F$3997,5)</f>
        <v>Australia</v>
      </c>
      <c r="S1046" s="22">
        <f>VLOOKUP(A1046,[1]CustomerAddress!$A$1:$F$3997,6)</f>
        <v>11</v>
      </c>
      <c r="T1046" s="22" t="str">
        <f>VLOOKUP(A1046,Labels!$A$5:$I$3497,9)</f>
        <v>Evasive Customer</v>
      </c>
    </row>
    <row r="1047" spans="1:20" s="22" customFormat="1" ht="15.75" customHeight="1" x14ac:dyDescent="0.25">
      <c r="A1047" s="23">
        <v>1046</v>
      </c>
      <c r="B1047" s="24" t="s">
        <v>2218</v>
      </c>
      <c r="C1047" s="24" t="s">
        <v>2219</v>
      </c>
      <c r="D1047" s="24" t="s">
        <v>40</v>
      </c>
      <c r="E1047" s="23">
        <v>0</v>
      </c>
      <c r="F1047" s="25">
        <v>20293</v>
      </c>
      <c r="G1047" s="23">
        <f t="shared" ca="1" si="82"/>
        <v>65.75017318302892</v>
      </c>
      <c r="H1047" s="23" t="str">
        <f t="shared" ca="1" si="83"/>
        <v>61-70</v>
      </c>
      <c r="I1047" s="24" t="s">
        <v>1688</v>
      </c>
      <c r="J1047" s="24" t="s">
        <v>61</v>
      </c>
      <c r="K1047" s="24" t="s">
        <v>62</v>
      </c>
      <c r="L1047" s="24" t="s">
        <v>44</v>
      </c>
      <c r="M1047" s="24" t="s">
        <v>57</v>
      </c>
      <c r="N1047" s="23">
        <v>11</v>
      </c>
      <c r="O1047" s="22" t="str">
        <f>VLOOKUP(A1047,[1]CustomerAddress!$A$1:$F$3997,2)</f>
        <v>4408 Haas Way</v>
      </c>
      <c r="P1047" s="22">
        <f>VLOOKUP(A1047,[1]CustomerAddress!$A$1:$F$3997,3)</f>
        <v>2171</v>
      </c>
      <c r="Q1047" s="22" t="str">
        <f>VLOOKUP(A1047,[1]CustomerAddress!$A$1:$F$3997,4)</f>
        <v>NSW</v>
      </c>
      <c r="R1047" s="22" t="str">
        <f>VLOOKUP(A1047,[1]CustomerAddress!$A$1:$F$3997,5)</f>
        <v>Australia</v>
      </c>
      <c r="S1047" s="22">
        <f>VLOOKUP(A1047,[1]CustomerAddress!$A$1:$F$3997,6)</f>
        <v>9</v>
      </c>
      <c r="T1047" s="22" t="str">
        <f>VLOOKUP(A1047,Labels!$A$5:$I$3497,9)</f>
        <v>High Risk Customer</v>
      </c>
    </row>
    <row r="1048" spans="1:20" s="22" customFormat="1" ht="15.75" customHeight="1" x14ac:dyDescent="0.25">
      <c r="A1048" s="23">
        <v>1047</v>
      </c>
      <c r="B1048" s="24" t="s">
        <v>2220</v>
      </c>
      <c r="C1048" s="24" t="s">
        <v>2221</v>
      </c>
      <c r="D1048" s="24" t="s">
        <v>48</v>
      </c>
      <c r="E1048" s="23">
        <v>39</v>
      </c>
      <c r="F1048" s="25">
        <v>28736</v>
      </c>
      <c r="G1048" s="23">
        <f t="shared" ca="1" si="82"/>
        <v>42.618666333713861</v>
      </c>
      <c r="H1048" s="23" t="str">
        <f t="shared" ca="1" si="83"/>
        <v>41-50</v>
      </c>
      <c r="I1048" s="24" t="s">
        <v>314</v>
      </c>
      <c r="J1048" s="24" t="s">
        <v>50</v>
      </c>
      <c r="K1048" s="24" t="s">
        <v>62</v>
      </c>
      <c r="L1048" s="24" t="s">
        <v>44</v>
      </c>
      <c r="M1048" s="24" t="s">
        <v>57</v>
      </c>
      <c r="N1048" s="23">
        <v>11</v>
      </c>
      <c r="O1048" s="22" t="str">
        <f>VLOOKUP(A1048,[1]CustomerAddress!$A$1:$F$3997,2)</f>
        <v>6 Pawling Trail</v>
      </c>
      <c r="P1048" s="22">
        <f>VLOOKUP(A1048,[1]CustomerAddress!$A$1:$F$3997,3)</f>
        <v>2871</v>
      </c>
      <c r="Q1048" s="22" t="str">
        <f>VLOOKUP(A1048,[1]CustomerAddress!$A$1:$F$3997,4)</f>
        <v>NSW</v>
      </c>
      <c r="R1048" s="22" t="str">
        <f>VLOOKUP(A1048,[1]CustomerAddress!$A$1:$F$3997,5)</f>
        <v>Australia</v>
      </c>
      <c r="S1048" s="22">
        <f>VLOOKUP(A1048,[1]CustomerAddress!$A$1:$F$3997,6)</f>
        <v>7</v>
      </c>
      <c r="T1048" s="22" t="str">
        <f>VLOOKUP(A1048,Labels!$A$5:$I$3497,9)</f>
        <v>Losing Customer</v>
      </c>
    </row>
    <row r="1049" spans="1:20" s="22" customFormat="1" ht="15.75" customHeight="1" x14ac:dyDescent="0.25">
      <c r="A1049" s="23">
        <v>1048</v>
      </c>
      <c r="B1049" s="24" t="s">
        <v>2222</v>
      </c>
      <c r="C1049" s="24" t="s">
        <v>1913</v>
      </c>
      <c r="D1049" s="24" t="s">
        <v>48</v>
      </c>
      <c r="E1049" s="23">
        <v>99</v>
      </c>
      <c r="F1049" s="25">
        <v>27919</v>
      </c>
      <c r="G1049" s="23">
        <f t="shared" ca="1" si="82"/>
        <v>44.857022497780306</v>
      </c>
      <c r="H1049" s="23" t="str">
        <f t="shared" ca="1" si="83"/>
        <v>41-50</v>
      </c>
      <c r="I1049" s="24" t="s">
        <v>274</v>
      </c>
      <c r="J1049" s="24" t="s">
        <v>61</v>
      </c>
      <c r="K1049" s="24" t="s">
        <v>62</v>
      </c>
      <c r="L1049" s="24" t="s">
        <v>44</v>
      </c>
      <c r="M1049" s="24" t="s">
        <v>57</v>
      </c>
      <c r="N1049" s="23">
        <v>15</v>
      </c>
      <c r="O1049" s="22" t="str">
        <f>VLOOKUP(A1049,[1]CustomerAddress!$A$1:$F$3997,2)</f>
        <v>31111 Hoepker Road</v>
      </c>
      <c r="P1049" s="22">
        <f>VLOOKUP(A1049,[1]CustomerAddress!$A$1:$F$3997,3)</f>
        <v>3034</v>
      </c>
      <c r="Q1049" s="22" t="str">
        <f>VLOOKUP(A1049,[1]CustomerAddress!$A$1:$F$3997,4)</f>
        <v>VIC</v>
      </c>
      <c r="R1049" s="22" t="str">
        <f>VLOOKUP(A1049,[1]CustomerAddress!$A$1:$F$3997,5)</f>
        <v>Australia</v>
      </c>
      <c r="S1049" s="22">
        <f>VLOOKUP(A1049,[1]CustomerAddress!$A$1:$F$3997,6)</f>
        <v>9</v>
      </c>
      <c r="T1049" s="22" t="str">
        <f>VLOOKUP(A1049,Labels!$A$5:$I$3497,9)</f>
        <v>Almost Lost Customer</v>
      </c>
    </row>
    <row r="1050" spans="1:20" s="22" customFormat="1" ht="15.75" customHeight="1" x14ac:dyDescent="0.25">
      <c r="A1050" s="23">
        <v>1049</v>
      </c>
      <c r="B1050" s="24" t="s">
        <v>2202</v>
      </c>
      <c r="C1050" s="24" t="s">
        <v>2223</v>
      </c>
      <c r="D1050" s="24" t="s">
        <v>48</v>
      </c>
      <c r="E1050" s="23">
        <v>35</v>
      </c>
      <c r="F1050" s="25">
        <v>35126</v>
      </c>
      <c r="G1050" s="23">
        <f t="shared" ca="1" si="82"/>
        <v>25.111817018645365</v>
      </c>
      <c r="H1050" s="23" t="str">
        <f t="shared" ca="1" si="83"/>
        <v>21-30</v>
      </c>
      <c r="I1050" s="24" t="s">
        <v>1005</v>
      </c>
      <c r="J1050" s="24" t="s">
        <v>54</v>
      </c>
      <c r="K1050" s="24" t="s">
        <v>43</v>
      </c>
      <c r="L1050" s="24" t="s">
        <v>44</v>
      </c>
      <c r="M1050" s="24" t="s">
        <v>57</v>
      </c>
      <c r="N1050" s="23">
        <v>2</v>
      </c>
      <c r="O1050" s="22" t="str">
        <f>VLOOKUP(A1050,[1]CustomerAddress!$A$1:$F$3997,2)</f>
        <v>79 Lighthouse Bay Lane</v>
      </c>
      <c r="P1050" s="22">
        <f>VLOOKUP(A1050,[1]CustomerAddress!$A$1:$F$3997,3)</f>
        <v>3082</v>
      </c>
      <c r="Q1050" s="22" t="str">
        <f>VLOOKUP(A1050,[1]CustomerAddress!$A$1:$F$3997,4)</f>
        <v>VIC</v>
      </c>
      <c r="R1050" s="22" t="str">
        <f>VLOOKUP(A1050,[1]CustomerAddress!$A$1:$F$3997,5)</f>
        <v>Australia</v>
      </c>
      <c r="S1050" s="22">
        <f>VLOOKUP(A1050,[1]CustomerAddress!$A$1:$F$3997,6)</f>
        <v>8</v>
      </c>
      <c r="T1050" s="22" t="str">
        <f>VLOOKUP(A1050,Labels!$A$5:$I$3497,9)</f>
        <v>Recent Customer</v>
      </c>
    </row>
    <row r="1051" spans="1:20" s="22" customFormat="1" ht="15.75" customHeight="1" x14ac:dyDescent="0.25">
      <c r="A1051" s="23">
        <v>1050</v>
      </c>
      <c r="B1051" s="24" t="s">
        <v>100</v>
      </c>
      <c r="C1051" s="24" t="s">
        <v>2224</v>
      </c>
      <c r="D1051" s="24" t="s">
        <v>40</v>
      </c>
      <c r="E1051" s="23">
        <v>7</v>
      </c>
      <c r="F1051" s="25">
        <v>26874</v>
      </c>
      <c r="G1051" s="23">
        <f t="shared" ca="1" si="82"/>
        <v>47.720036196410447</v>
      </c>
      <c r="H1051" s="23" t="str">
        <f t="shared" ca="1" si="83"/>
        <v>41-50</v>
      </c>
      <c r="I1051" s="24" t="s">
        <v>1005</v>
      </c>
      <c r="J1051" s="24" t="s">
        <v>138</v>
      </c>
      <c r="K1051" s="24" t="s">
        <v>43</v>
      </c>
      <c r="L1051" s="24" t="s">
        <v>44</v>
      </c>
      <c r="M1051" s="24" t="s">
        <v>45</v>
      </c>
      <c r="N1051" s="23">
        <v>15</v>
      </c>
      <c r="O1051" s="22" t="str">
        <f>VLOOKUP(A1051,[1]CustomerAddress!$A$1:$F$3997,2)</f>
        <v>2354 Forster Road</v>
      </c>
      <c r="P1051" s="22">
        <f>VLOOKUP(A1051,[1]CustomerAddress!$A$1:$F$3997,3)</f>
        <v>2131</v>
      </c>
      <c r="Q1051" s="22" t="str">
        <f>VLOOKUP(A1051,[1]CustomerAddress!$A$1:$F$3997,4)</f>
        <v>NSW</v>
      </c>
      <c r="R1051" s="22" t="str">
        <f>VLOOKUP(A1051,[1]CustomerAddress!$A$1:$F$3997,5)</f>
        <v>Australia</v>
      </c>
      <c r="S1051" s="22">
        <f>VLOOKUP(A1051,[1]CustomerAddress!$A$1:$F$3997,6)</f>
        <v>11</v>
      </c>
      <c r="T1051" s="22" t="str">
        <f>VLOOKUP(A1051,Labels!$A$5:$I$3497,9)</f>
        <v>Late Bloomer</v>
      </c>
    </row>
    <row r="1052" spans="1:20" s="22" customFormat="1" ht="15.75" customHeight="1" x14ac:dyDescent="0.25">
      <c r="A1052" s="23">
        <v>1051</v>
      </c>
      <c r="B1052" s="24" t="s">
        <v>2225</v>
      </c>
      <c r="C1052" s="24" t="s">
        <v>2226</v>
      </c>
      <c r="D1052" s="24" t="s">
        <v>40</v>
      </c>
      <c r="E1052" s="23">
        <v>34</v>
      </c>
      <c r="F1052" s="25">
        <v>28397</v>
      </c>
      <c r="G1052" s="23">
        <f t="shared" ca="1" si="82"/>
        <v>43.547433457001532</v>
      </c>
      <c r="H1052" s="23" t="str">
        <f t="shared" ca="1" si="83"/>
        <v>41-50</v>
      </c>
      <c r="I1052" s="24" t="s">
        <v>1066</v>
      </c>
      <c r="J1052" s="24" t="s">
        <v>54</v>
      </c>
      <c r="K1052" s="24" t="s">
        <v>66</v>
      </c>
      <c r="L1052" s="24" t="s">
        <v>44</v>
      </c>
      <c r="M1052" s="24" t="s">
        <v>45</v>
      </c>
      <c r="N1052" s="23">
        <v>14</v>
      </c>
      <c r="O1052" s="22" t="str">
        <f>VLOOKUP(A1052,[1]CustomerAddress!$A$1:$F$3997,2)</f>
        <v>5271 Vernon Court</v>
      </c>
      <c r="P1052" s="22">
        <f>VLOOKUP(A1052,[1]CustomerAddress!$A$1:$F$3997,3)</f>
        <v>3207</v>
      </c>
      <c r="Q1052" s="22" t="str">
        <f>VLOOKUP(A1052,[1]CustomerAddress!$A$1:$F$3997,4)</f>
        <v>VIC</v>
      </c>
      <c r="R1052" s="22" t="str">
        <f>VLOOKUP(A1052,[1]CustomerAddress!$A$1:$F$3997,5)</f>
        <v>Australia</v>
      </c>
      <c r="S1052" s="22">
        <f>VLOOKUP(A1052,[1]CustomerAddress!$A$1:$F$3997,6)</f>
        <v>10</v>
      </c>
      <c r="T1052" s="22" t="str">
        <f>VLOOKUP(A1052,Labels!$A$5:$I$3497,9)</f>
        <v>Evasive Customer</v>
      </c>
    </row>
    <row r="1053" spans="1:20" s="22" customFormat="1" ht="15.75" customHeight="1" x14ac:dyDescent="0.25">
      <c r="A1053" s="23">
        <v>1052</v>
      </c>
      <c r="B1053" s="24" t="s">
        <v>2227</v>
      </c>
      <c r="C1053" s="24" t="s">
        <v>2228</v>
      </c>
      <c r="D1053" s="24" t="s">
        <v>40</v>
      </c>
      <c r="E1053" s="23">
        <v>31</v>
      </c>
      <c r="F1053" s="25">
        <v>31445</v>
      </c>
      <c r="G1053" s="23">
        <f t="shared" ca="1" si="82"/>
        <v>35.196748525177568</v>
      </c>
      <c r="H1053" s="23" t="str">
        <f t="shared" ca="1" si="83"/>
        <v>31-40</v>
      </c>
      <c r="I1053" s="24" t="s">
        <v>93</v>
      </c>
      <c r="J1053" s="24" t="s">
        <v>50</v>
      </c>
      <c r="K1053" s="24" t="s">
        <v>66</v>
      </c>
      <c r="L1053" s="24" t="s">
        <v>44</v>
      </c>
      <c r="M1053" s="24" t="s">
        <v>57</v>
      </c>
      <c r="N1053" s="23">
        <v>3</v>
      </c>
      <c r="O1053" s="22" t="str">
        <f>VLOOKUP(A1053,[1]CustomerAddress!$A$1:$F$3997,2)</f>
        <v>06 Declaration Hill</v>
      </c>
      <c r="P1053" s="22">
        <f>VLOOKUP(A1053,[1]CustomerAddress!$A$1:$F$3997,3)</f>
        <v>3184</v>
      </c>
      <c r="Q1053" s="22" t="str">
        <f>VLOOKUP(A1053,[1]CustomerAddress!$A$1:$F$3997,4)</f>
        <v>VIC</v>
      </c>
      <c r="R1053" s="22" t="str">
        <f>VLOOKUP(A1053,[1]CustomerAddress!$A$1:$F$3997,5)</f>
        <v>Australia</v>
      </c>
      <c r="S1053" s="22">
        <f>VLOOKUP(A1053,[1]CustomerAddress!$A$1:$F$3997,6)</f>
        <v>11</v>
      </c>
      <c r="T1053" s="22" t="str">
        <f>VLOOKUP(A1053,Labels!$A$5:$I$3497,9)</f>
        <v>Becoming Loyal</v>
      </c>
    </row>
    <row r="1054" spans="1:20" s="22" customFormat="1" ht="15.75" customHeight="1" x14ac:dyDescent="0.25">
      <c r="A1054" s="23">
        <v>1053</v>
      </c>
      <c r="B1054" s="24" t="s">
        <v>2229</v>
      </c>
      <c r="C1054" s="24" t="s">
        <v>2230</v>
      </c>
      <c r="D1054" s="24" t="s">
        <v>48</v>
      </c>
      <c r="E1054" s="23">
        <v>98</v>
      </c>
      <c r="F1054" s="25">
        <v>22786</v>
      </c>
      <c r="G1054" s="23">
        <f t="shared" ca="1" si="82"/>
        <v>58.920036196727558</v>
      </c>
      <c r="H1054" s="23" t="str">
        <f t="shared" ca="1" si="83"/>
        <v>51-60</v>
      </c>
      <c r="J1054" s="24" t="s">
        <v>84</v>
      </c>
      <c r="K1054" s="24" t="s">
        <v>43</v>
      </c>
      <c r="L1054" s="24" t="s">
        <v>44</v>
      </c>
      <c r="M1054" s="24" t="s">
        <v>45</v>
      </c>
      <c r="N1054" s="23">
        <v>8</v>
      </c>
      <c r="O1054" s="22" t="str">
        <f>VLOOKUP(A1054,[1]CustomerAddress!$A$1:$F$3997,2)</f>
        <v>07716 5th Alley</v>
      </c>
      <c r="P1054" s="22">
        <f>VLOOKUP(A1054,[1]CustomerAddress!$A$1:$F$3997,3)</f>
        <v>2250</v>
      </c>
      <c r="Q1054" s="22" t="str">
        <f>VLOOKUP(A1054,[1]CustomerAddress!$A$1:$F$3997,4)</f>
        <v>NSW</v>
      </c>
      <c r="R1054" s="22" t="str">
        <f>VLOOKUP(A1054,[1]CustomerAddress!$A$1:$F$3997,5)</f>
        <v>Australia</v>
      </c>
      <c r="S1054" s="22">
        <f>VLOOKUP(A1054,[1]CustomerAddress!$A$1:$F$3997,6)</f>
        <v>5</v>
      </c>
      <c r="T1054" s="22" t="str">
        <f>VLOOKUP(A1054,Labels!$A$5:$I$3497,9)</f>
        <v>Lost Customer</v>
      </c>
    </row>
    <row r="1055" spans="1:20" s="22" customFormat="1" ht="15.75" customHeight="1" x14ac:dyDescent="0.25">
      <c r="A1055" s="23">
        <v>1054</v>
      </c>
      <c r="B1055" s="24" t="s">
        <v>2231</v>
      </c>
      <c r="C1055" s="24" t="s">
        <v>2232</v>
      </c>
      <c r="D1055" s="24" t="s">
        <v>48</v>
      </c>
      <c r="E1055" s="23">
        <v>27</v>
      </c>
      <c r="F1055" s="25">
        <v>30537</v>
      </c>
      <c r="G1055" s="23">
        <f t="shared" ca="1" si="82"/>
        <v>37.684419758054283</v>
      </c>
      <c r="H1055" s="23" t="str">
        <f t="shared" ca="1" si="83"/>
        <v>31-40</v>
      </c>
      <c r="I1055" s="24" t="s">
        <v>83</v>
      </c>
      <c r="J1055" s="24" t="s">
        <v>84</v>
      </c>
      <c r="K1055" s="24" t="s">
        <v>43</v>
      </c>
      <c r="L1055" s="24" t="s">
        <v>44</v>
      </c>
      <c r="M1055" s="24" t="s">
        <v>45</v>
      </c>
      <c r="N1055" s="23">
        <v>13</v>
      </c>
      <c r="O1055" s="22" t="str">
        <f>VLOOKUP(A1055,[1]CustomerAddress!$A$1:$F$3997,2)</f>
        <v>10 Pennsylvania Hill</v>
      </c>
      <c r="P1055" s="22">
        <f>VLOOKUP(A1055,[1]CustomerAddress!$A$1:$F$3997,3)</f>
        <v>2118</v>
      </c>
      <c r="Q1055" s="22" t="str">
        <f>VLOOKUP(A1055,[1]CustomerAddress!$A$1:$F$3997,4)</f>
        <v>NSW</v>
      </c>
      <c r="R1055" s="22" t="str">
        <f>VLOOKUP(A1055,[1]CustomerAddress!$A$1:$F$3997,5)</f>
        <v>Australia</v>
      </c>
      <c r="S1055" s="22">
        <f>VLOOKUP(A1055,[1]CustomerAddress!$A$1:$F$3997,6)</f>
        <v>11</v>
      </c>
      <c r="T1055" s="22" t="str">
        <f>VLOOKUP(A1055,Labels!$A$5:$I$3497,9)</f>
        <v>Very Loyal</v>
      </c>
    </row>
    <row r="1056" spans="1:20" s="22" customFormat="1" ht="15.75" customHeight="1" x14ac:dyDescent="0.25">
      <c r="A1056" s="23">
        <v>1055</v>
      </c>
      <c r="B1056" s="24" t="s">
        <v>2233</v>
      </c>
      <c r="C1056" s="24" t="s">
        <v>2234</v>
      </c>
      <c r="D1056" s="24" t="s">
        <v>40</v>
      </c>
      <c r="E1056" s="23">
        <v>30</v>
      </c>
      <c r="F1056" s="25">
        <v>32302</v>
      </c>
      <c r="G1056" s="23">
        <f t="shared" ca="1" si="82"/>
        <v>32.848803320015229</v>
      </c>
      <c r="H1056" s="23" t="str">
        <f t="shared" ca="1" si="83"/>
        <v>31-40</v>
      </c>
      <c r="I1056" s="24" t="s">
        <v>266</v>
      </c>
      <c r="J1056" s="24" t="s">
        <v>84</v>
      </c>
      <c r="K1056" s="24" t="s">
        <v>43</v>
      </c>
      <c r="L1056" s="24" t="s">
        <v>44</v>
      </c>
      <c r="M1056" s="24" t="s">
        <v>57</v>
      </c>
      <c r="N1056" s="23">
        <v>12</v>
      </c>
      <c r="O1056" s="22" t="str">
        <f>VLOOKUP(A1056,[1]CustomerAddress!$A$1:$F$3997,2)</f>
        <v>2330 Huxley Crossing</v>
      </c>
      <c r="P1056" s="22">
        <f>VLOOKUP(A1056,[1]CustomerAddress!$A$1:$F$3997,3)</f>
        <v>2570</v>
      </c>
      <c r="Q1056" s="22" t="str">
        <f>VLOOKUP(A1056,[1]CustomerAddress!$A$1:$F$3997,4)</f>
        <v>NSW</v>
      </c>
      <c r="R1056" s="22" t="str">
        <f>VLOOKUP(A1056,[1]CustomerAddress!$A$1:$F$3997,5)</f>
        <v>Australia</v>
      </c>
      <c r="S1056" s="22">
        <f>VLOOKUP(A1056,[1]CustomerAddress!$A$1:$F$3997,6)</f>
        <v>10</v>
      </c>
      <c r="T1056" s="22" t="str">
        <f>VLOOKUP(A1056,Labels!$A$5:$I$3497,9)</f>
        <v>Lost Customer</v>
      </c>
    </row>
    <row r="1057" spans="1:20" s="22" customFormat="1" ht="15.75" customHeight="1" x14ac:dyDescent="0.25">
      <c r="A1057" s="23">
        <v>1056</v>
      </c>
      <c r="B1057" s="24" t="s">
        <v>2235</v>
      </c>
      <c r="C1057" s="24" t="s">
        <v>2236</v>
      </c>
      <c r="D1057" s="24" t="s">
        <v>48</v>
      </c>
      <c r="E1057" s="23">
        <v>96</v>
      </c>
      <c r="F1057" s="25">
        <v>24459</v>
      </c>
      <c r="G1057" s="23">
        <f t="shared" ca="1" si="82"/>
        <v>54.336474552574828</v>
      </c>
      <c r="H1057" s="23" t="str">
        <f t="shared" ca="1" si="83"/>
        <v>51-60</v>
      </c>
      <c r="I1057" s="24" t="s">
        <v>1771</v>
      </c>
      <c r="J1057" s="24" t="s">
        <v>84</v>
      </c>
      <c r="K1057" s="24" t="s">
        <v>62</v>
      </c>
      <c r="L1057" s="24" t="s">
        <v>44</v>
      </c>
      <c r="M1057" s="24" t="s">
        <v>57</v>
      </c>
      <c r="N1057" s="23">
        <v>6</v>
      </c>
      <c r="O1057" s="22" t="str">
        <f>VLOOKUP(A1057,[1]CustomerAddress!$A$1:$F$3997,2)</f>
        <v>5811 Hanson Lane</v>
      </c>
      <c r="P1057" s="22">
        <f>VLOOKUP(A1057,[1]CustomerAddress!$A$1:$F$3997,3)</f>
        <v>2260</v>
      </c>
      <c r="Q1057" s="22" t="str">
        <f>VLOOKUP(A1057,[1]CustomerAddress!$A$1:$F$3997,4)</f>
        <v>NSW</v>
      </c>
      <c r="R1057" s="22" t="str">
        <f>VLOOKUP(A1057,[1]CustomerAddress!$A$1:$F$3997,5)</f>
        <v>Australia</v>
      </c>
      <c r="S1057" s="22">
        <f>VLOOKUP(A1057,[1]CustomerAddress!$A$1:$F$3997,6)</f>
        <v>7</v>
      </c>
      <c r="T1057" s="22" t="str">
        <f>VLOOKUP(A1057,Labels!$A$5:$I$3497,9)</f>
        <v>Potential Customer</v>
      </c>
    </row>
    <row r="1058" spans="1:20" s="22" customFormat="1" ht="15.75" customHeight="1" x14ac:dyDescent="0.25">
      <c r="A1058" s="23">
        <v>1057</v>
      </c>
      <c r="B1058" s="24" t="s">
        <v>2237</v>
      </c>
      <c r="C1058" s="24" t="s">
        <v>2238</v>
      </c>
      <c r="D1058" s="24" t="s">
        <v>40</v>
      </c>
      <c r="E1058" s="23">
        <v>73</v>
      </c>
      <c r="F1058" s="25">
        <v>25299</v>
      </c>
      <c r="G1058" s="23">
        <f t="shared" ca="1" si="82"/>
        <v>52.035104689878239</v>
      </c>
      <c r="H1058" s="23" t="str">
        <f t="shared" ca="1" si="83"/>
        <v>51-60</v>
      </c>
      <c r="I1058" s="24" t="s">
        <v>186</v>
      </c>
      <c r="J1058" s="24" t="s">
        <v>42</v>
      </c>
      <c r="K1058" s="24" t="s">
        <v>43</v>
      </c>
      <c r="L1058" s="24" t="s">
        <v>44</v>
      </c>
      <c r="M1058" s="24" t="s">
        <v>57</v>
      </c>
      <c r="N1058" s="23">
        <v>5</v>
      </c>
      <c r="O1058" s="22" t="str">
        <f>VLOOKUP(A1058,[1]CustomerAddress!$A$1:$F$3997,2)</f>
        <v>7 Main Crossing</v>
      </c>
      <c r="P1058" s="22">
        <f>VLOOKUP(A1058,[1]CustomerAddress!$A$1:$F$3997,3)</f>
        <v>2065</v>
      </c>
      <c r="Q1058" s="22" t="str">
        <f>VLOOKUP(A1058,[1]CustomerAddress!$A$1:$F$3997,4)</f>
        <v>NSW</v>
      </c>
      <c r="R1058" s="22" t="str">
        <f>VLOOKUP(A1058,[1]CustomerAddress!$A$1:$F$3997,5)</f>
        <v>Australia</v>
      </c>
      <c r="S1058" s="22">
        <f>VLOOKUP(A1058,[1]CustomerAddress!$A$1:$F$3997,6)</f>
        <v>12</v>
      </c>
      <c r="T1058" s="22" t="str">
        <f>VLOOKUP(A1058,Labels!$A$5:$I$3497,9)</f>
        <v>Evasive Customer</v>
      </c>
    </row>
    <row r="1059" spans="1:20" s="22" customFormat="1" ht="15.75" customHeight="1" x14ac:dyDescent="0.25">
      <c r="A1059" s="23">
        <v>1058</v>
      </c>
      <c r="B1059" s="24" t="s">
        <v>2239</v>
      </c>
      <c r="C1059" s="24" t="s">
        <v>2240</v>
      </c>
      <c r="D1059" s="24" t="s">
        <v>40</v>
      </c>
      <c r="E1059" s="23">
        <v>37</v>
      </c>
      <c r="F1059" s="25">
        <v>32074</v>
      </c>
      <c r="G1059" s="23">
        <f t="shared" ca="1" si="82"/>
        <v>33.473460853944694</v>
      </c>
      <c r="H1059" s="23" t="str">
        <f t="shared" ca="1" si="83"/>
        <v>31-40</v>
      </c>
      <c r="I1059" s="24" t="s">
        <v>1814</v>
      </c>
      <c r="J1059" s="24" t="s">
        <v>65</v>
      </c>
      <c r="K1059" s="24" t="s">
        <v>62</v>
      </c>
      <c r="L1059" s="24" t="s">
        <v>44</v>
      </c>
      <c r="M1059" s="24" t="s">
        <v>45</v>
      </c>
      <c r="N1059" s="23">
        <v>4</v>
      </c>
      <c r="O1059" s="22" t="str">
        <f>VLOOKUP(A1059,[1]CustomerAddress!$A$1:$F$3997,2)</f>
        <v>682 Spenser Plaza</v>
      </c>
      <c r="P1059" s="22">
        <f>VLOOKUP(A1059,[1]CustomerAddress!$A$1:$F$3997,3)</f>
        <v>3977</v>
      </c>
      <c r="Q1059" s="22" t="str">
        <f>VLOOKUP(A1059,[1]CustomerAddress!$A$1:$F$3997,4)</f>
        <v>VIC</v>
      </c>
      <c r="R1059" s="22" t="str">
        <f>VLOOKUP(A1059,[1]CustomerAddress!$A$1:$F$3997,5)</f>
        <v>Australia</v>
      </c>
      <c r="S1059" s="22">
        <f>VLOOKUP(A1059,[1]CustomerAddress!$A$1:$F$3997,6)</f>
        <v>6</v>
      </c>
      <c r="T1059" s="22" t="str">
        <f>VLOOKUP(A1059,Labels!$A$5:$I$3497,9)</f>
        <v>Lost Customer</v>
      </c>
    </row>
    <row r="1060" spans="1:20" s="22" customFormat="1" ht="15.75" customHeight="1" x14ac:dyDescent="0.25">
      <c r="A1060" s="23">
        <v>1059</v>
      </c>
      <c r="B1060" s="24" t="s">
        <v>2241</v>
      </c>
      <c r="C1060" s="24" t="s">
        <v>2242</v>
      </c>
      <c r="D1060" s="24" t="s">
        <v>40</v>
      </c>
      <c r="E1060" s="23">
        <v>68</v>
      </c>
      <c r="F1060" s="25">
        <v>24884</v>
      </c>
      <c r="G1060" s="23">
        <f t="shared" ca="1" si="82"/>
        <v>53.172090991248105</v>
      </c>
      <c r="H1060" s="23" t="str">
        <f t="shared" ca="1" si="83"/>
        <v>51-60</v>
      </c>
      <c r="I1060" s="24" t="s">
        <v>1597</v>
      </c>
      <c r="J1060" s="24" t="s">
        <v>164</v>
      </c>
      <c r="K1060" s="24" t="s">
        <v>66</v>
      </c>
      <c r="L1060" s="24" t="s">
        <v>44</v>
      </c>
      <c r="M1060" s="24" t="s">
        <v>45</v>
      </c>
      <c r="N1060" s="23">
        <v>6</v>
      </c>
      <c r="O1060" s="22" t="str">
        <f>VLOOKUP(A1060,[1]CustomerAddress!$A$1:$F$3997,2)</f>
        <v>1149 Riverside Parkway</v>
      </c>
      <c r="P1060" s="22">
        <f>VLOOKUP(A1060,[1]CustomerAddress!$A$1:$F$3997,3)</f>
        <v>2016</v>
      </c>
      <c r="Q1060" s="22" t="str">
        <f>VLOOKUP(A1060,[1]CustomerAddress!$A$1:$F$3997,4)</f>
        <v>NSW</v>
      </c>
      <c r="R1060" s="22" t="str">
        <f>VLOOKUP(A1060,[1]CustomerAddress!$A$1:$F$3997,5)</f>
        <v>Australia</v>
      </c>
      <c r="S1060" s="22">
        <f>VLOOKUP(A1060,[1]CustomerAddress!$A$1:$F$3997,6)</f>
        <v>11</v>
      </c>
      <c r="T1060" s="22" t="str">
        <f>VLOOKUP(A1060,Labels!$A$5:$I$3497,9)</f>
        <v>Late Bloomer</v>
      </c>
    </row>
    <row r="1061" spans="1:20" s="22" customFormat="1" ht="15.75" customHeight="1" x14ac:dyDescent="0.25">
      <c r="A1061" s="23">
        <v>1060</v>
      </c>
      <c r="B1061" s="24" t="s">
        <v>2243</v>
      </c>
      <c r="C1061" s="24" t="s">
        <v>2244</v>
      </c>
      <c r="D1061" s="24" t="s">
        <v>40</v>
      </c>
      <c r="E1061" s="23">
        <v>88</v>
      </c>
      <c r="F1061" s="25">
        <v>22608</v>
      </c>
      <c r="G1061" s="23">
        <f t="shared" ca="1" si="82"/>
        <v>59.407707429287157</v>
      </c>
      <c r="H1061" s="23" t="str">
        <f t="shared" ca="1" si="83"/>
        <v>51-60</v>
      </c>
      <c r="I1061" s="24" t="s">
        <v>362</v>
      </c>
      <c r="J1061" s="24" t="s">
        <v>75</v>
      </c>
      <c r="K1061" s="24" t="s">
        <v>62</v>
      </c>
      <c r="L1061" s="24" t="s">
        <v>44</v>
      </c>
      <c r="M1061" s="24" t="s">
        <v>45</v>
      </c>
      <c r="N1061" s="23">
        <v>13</v>
      </c>
      <c r="O1061" s="22" t="str">
        <f>VLOOKUP(A1061,[1]CustomerAddress!$A$1:$F$3997,2)</f>
        <v>1176 Pine View Lane</v>
      </c>
      <c r="P1061" s="22">
        <f>VLOOKUP(A1061,[1]CustomerAddress!$A$1:$F$3997,3)</f>
        <v>2112</v>
      </c>
      <c r="Q1061" s="22" t="str">
        <f>VLOOKUP(A1061,[1]CustomerAddress!$A$1:$F$3997,4)</f>
        <v>NSW</v>
      </c>
      <c r="R1061" s="22" t="str">
        <f>VLOOKUP(A1061,[1]CustomerAddress!$A$1:$F$3997,5)</f>
        <v>Australia</v>
      </c>
      <c r="S1061" s="22">
        <f>VLOOKUP(A1061,[1]CustomerAddress!$A$1:$F$3997,6)</f>
        <v>11</v>
      </c>
      <c r="T1061" s="22" t="str">
        <f>VLOOKUP(A1061,Labels!$A$5:$I$3497,9)</f>
        <v>Evasive Customer</v>
      </c>
    </row>
    <row r="1062" spans="1:20" s="22" customFormat="1" ht="15.75" customHeight="1" x14ac:dyDescent="0.25">
      <c r="A1062" s="23">
        <v>1061</v>
      </c>
      <c r="B1062" s="24" t="s">
        <v>2245</v>
      </c>
      <c r="D1062" s="24" t="s">
        <v>48</v>
      </c>
      <c r="E1062" s="23">
        <v>34</v>
      </c>
      <c r="F1062" s="25">
        <v>32454</v>
      </c>
      <c r="G1062" s="23">
        <f t="shared" ca="1" si="82"/>
        <v>32.432364963850844</v>
      </c>
      <c r="H1062" s="23" t="str">
        <f t="shared" ca="1" si="83"/>
        <v>31-40</v>
      </c>
      <c r="I1062" s="24" t="s">
        <v>289</v>
      </c>
      <c r="J1062" s="24" t="s">
        <v>50</v>
      </c>
      <c r="K1062" s="24" t="s">
        <v>43</v>
      </c>
      <c r="L1062" s="24" t="s">
        <v>44</v>
      </c>
      <c r="M1062" s="24" t="s">
        <v>57</v>
      </c>
      <c r="N1062" s="23">
        <v>19</v>
      </c>
      <c r="O1062" s="22" t="str">
        <f>VLOOKUP(A1062,[1]CustomerAddress!$A$1:$F$3997,2)</f>
        <v>22 Sachtjen Avenue</v>
      </c>
      <c r="P1062" s="22">
        <f>VLOOKUP(A1062,[1]CustomerAddress!$A$1:$F$3997,3)</f>
        <v>2137</v>
      </c>
      <c r="Q1062" s="22" t="str">
        <f>VLOOKUP(A1062,[1]CustomerAddress!$A$1:$F$3997,4)</f>
        <v>NSW</v>
      </c>
      <c r="R1062" s="22" t="str">
        <f>VLOOKUP(A1062,[1]CustomerAddress!$A$1:$F$3997,5)</f>
        <v>Australia</v>
      </c>
      <c r="S1062" s="22">
        <f>VLOOKUP(A1062,[1]CustomerAddress!$A$1:$F$3997,6)</f>
        <v>12</v>
      </c>
      <c r="T1062" s="22" t="str">
        <f>VLOOKUP(A1062,Labels!$A$5:$I$3497,9)</f>
        <v>Late Bloomer</v>
      </c>
    </row>
    <row r="1063" spans="1:20" s="22" customFormat="1" ht="15.75" customHeight="1" x14ac:dyDescent="0.25">
      <c r="A1063" s="23">
        <v>1062</v>
      </c>
      <c r="B1063" s="24" t="s">
        <v>860</v>
      </c>
      <c r="C1063" s="24" t="s">
        <v>2246</v>
      </c>
      <c r="D1063" s="24" t="s">
        <v>40</v>
      </c>
      <c r="E1063" s="23">
        <v>32</v>
      </c>
      <c r="F1063" s="25">
        <v>27665</v>
      </c>
      <c r="G1063" s="23">
        <f t="shared" ca="1" si="82"/>
        <v>45.552912908739209</v>
      </c>
      <c r="H1063" s="23" t="str">
        <f t="shared" ca="1" si="83"/>
        <v>41-50</v>
      </c>
      <c r="I1063" s="24" t="s">
        <v>93</v>
      </c>
      <c r="J1063" s="24" t="s">
        <v>61</v>
      </c>
      <c r="K1063" s="24" t="s">
        <v>43</v>
      </c>
      <c r="L1063" s="24" t="s">
        <v>44</v>
      </c>
      <c r="M1063" s="24" t="s">
        <v>57</v>
      </c>
      <c r="N1063" s="23">
        <v>14</v>
      </c>
      <c r="O1063" s="22" t="str">
        <f>VLOOKUP(A1063,[1]CustomerAddress!$A$1:$F$3997,2)</f>
        <v>6 Pankratz Crossing</v>
      </c>
      <c r="P1063" s="22">
        <f>VLOOKUP(A1063,[1]CustomerAddress!$A$1:$F$3997,3)</f>
        <v>2228</v>
      </c>
      <c r="Q1063" s="22" t="str">
        <f>VLOOKUP(A1063,[1]CustomerAddress!$A$1:$F$3997,4)</f>
        <v>NSW</v>
      </c>
      <c r="R1063" s="22" t="str">
        <f>VLOOKUP(A1063,[1]CustomerAddress!$A$1:$F$3997,5)</f>
        <v>Australia</v>
      </c>
      <c r="S1063" s="22">
        <f>VLOOKUP(A1063,[1]CustomerAddress!$A$1:$F$3997,6)</f>
        <v>11</v>
      </c>
      <c r="T1063" s="22" t="str">
        <f>VLOOKUP(A1063,Labels!$A$5:$I$3497,9)</f>
        <v>Becoming Loyal</v>
      </c>
    </row>
    <row r="1064" spans="1:20" s="22" customFormat="1" ht="15.75" customHeight="1" x14ac:dyDescent="0.25">
      <c r="A1064" s="23">
        <v>1063</v>
      </c>
      <c r="B1064" s="24" t="s">
        <v>2247</v>
      </c>
      <c r="C1064" s="24" t="s">
        <v>2248</v>
      </c>
      <c r="D1064" s="24" t="s">
        <v>48</v>
      </c>
      <c r="E1064" s="23">
        <v>22</v>
      </c>
      <c r="F1064" s="25">
        <v>31837</v>
      </c>
      <c r="G1064" s="23">
        <f t="shared" ca="1" si="82"/>
        <v>34.122775922754954</v>
      </c>
      <c r="H1064" s="23" t="str">
        <f t="shared" ca="1" si="83"/>
        <v>31-40</v>
      </c>
      <c r="I1064" s="24" t="s">
        <v>577</v>
      </c>
      <c r="J1064" s="24" t="s">
        <v>50</v>
      </c>
      <c r="K1064" s="24" t="s">
        <v>62</v>
      </c>
      <c r="L1064" s="24" t="s">
        <v>44</v>
      </c>
      <c r="M1064" s="24" t="s">
        <v>45</v>
      </c>
      <c r="N1064" s="23">
        <v>13</v>
      </c>
      <c r="O1064" s="22" t="str">
        <f>VLOOKUP(A1064,[1]CustomerAddress!$A$1:$F$3997,2)</f>
        <v>6988 Acker Crossing</v>
      </c>
      <c r="P1064" s="22">
        <f>VLOOKUP(A1064,[1]CustomerAddress!$A$1:$F$3997,3)</f>
        <v>2217</v>
      </c>
      <c r="Q1064" s="22" t="str">
        <f>VLOOKUP(A1064,[1]CustomerAddress!$A$1:$F$3997,4)</f>
        <v>NSW</v>
      </c>
      <c r="R1064" s="22" t="str">
        <f>VLOOKUP(A1064,[1]CustomerAddress!$A$1:$F$3997,5)</f>
        <v>Australia</v>
      </c>
      <c r="S1064" s="22">
        <f>VLOOKUP(A1064,[1]CustomerAddress!$A$1:$F$3997,6)</f>
        <v>10</v>
      </c>
      <c r="T1064" s="22" t="str">
        <f>VLOOKUP(A1064,Labels!$A$5:$I$3497,9)</f>
        <v>High Risk Customer</v>
      </c>
    </row>
    <row r="1065" spans="1:20" s="22" customFormat="1" ht="15.75" customHeight="1" x14ac:dyDescent="0.25">
      <c r="A1065" s="23">
        <v>1064</v>
      </c>
      <c r="B1065" s="24" t="s">
        <v>2249</v>
      </c>
      <c r="C1065" s="24" t="s">
        <v>2250</v>
      </c>
      <c r="D1065" s="24" t="s">
        <v>48</v>
      </c>
      <c r="E1065" s="23">
        <v>3</v>
      </c>
      <c r="F1065" s="25">
        <v>28289</v>
      </c>
      <c r="G1065" s="23">
        <f t="shared" ca="1" si="82"/>
        <v>43.843323867643321</v>
      </c>
      <c r="H1065" s="23" t="str">
        <f t="shared" ca="1" si="83"/>
        <v>41-50</v>
      </c>
      <c r="I1065" s="24" t="s">
        <v>465</v>
      </c>
      <c r="J1065" s="24" t="s">
        <v>164</v>
      </c>
      <c r="K1065" s="24" t="s">
        <v>62</v>
      </c>
      <c r="L1065" s="24" t="s">
        <v>44</v>
      </c>
      <c r="M1065" s="24" t="s">
        <v>45</v>
      </c>
      <c r="N1065" s="23">
        <v>8</v>
      </c>
      <c r="O1065" s="22" t="str">
        <f>VLOOKUP(A1065,[1]CustomerAddress!$A$1:$F$3997,2)</f>
        <v>9993 Mccormick Street</v>
      </c>
      <c r="P1065" s="22">
        <f>VLOOKUP(A1065,[1]CustomerAddress!$A$1:$F$3997,3)</f>
        <v>2223</v>
      </c>
      <c r="Q1065" s="22" t="str">
        <f>VLOOKUP(A1065,[1]CustomerAddress!$A$1:$F$3997,4)</f>
        <v>NSW</v>
      </c>
      <c r="R1065" s="22" t="str">
        <f>VLOOKUP(A1065,[1]CustomerAddress!$A$1:$F$3997,5)</f>
        <v>Australia</v>
      </c>
      <c r="S1065" s="22">
        <f>VLOOKUP(A1065,[1]CustomerAddress!$A$1:$F$3997,6)</f>
        <v>8</v>
      </c>
      <c r="T1065" s="22" t="str">
        <f>VLOOKUP(A1065,Labels!$A$5:$I$3497,9)</f>
        <v>Lost Customer</v>
      </c>
    </row>
    <row r="1066" spans="1:20" s="22" customFormat="1" ht="15.75" customHeight="1" x14ac:dyDescent="0.25">
      <c r="A1066" s="23">
        <v>1065</v>
      </c>
      <c r="B1066" s="24" t="s">
        <v>2251</v>
      </c>
      <c r="C1066" s="24" t="s">
        <v>2252</v>
      </c>
      <c r="D1066" s="24" t="s">
        <v>48</v>
      </c>
      <c r="E1066" s="23">
        <v>8</v>
      </c>
      <c r="F1066" s="25">
        <v>22824</v>
      </c>
      <c r="G1066" s="23">
        <f t="shared" ca="1" si="82"/>
        <v>58.815926607686464</v>
      </c>
      <c r="H1066" s="23" t="str">
        <f t="shared" ca="1" si="83"/>
        <v>51-60</v>
      </c>
      <c r="I1066" s="24" t="s">
        <v>420</v>
      </c>
      <c r="J1066" s="24" t="s">
        <v>50</v>
      </c>
      <c r="K1066" s="24" t="s">
        <v>43</v>
      </c>
      <c r="L1066" s="24" t="s">
        <v>44</v>
      </c>
      <c r="M1066" s="24" t="s">
        <v>45</v>
      </c>
      <c r="N1066" s="23">
        <v>8</v>
      </c>
      <c r="O1066" s="22" t="str">
        <f>VLOOKUP(A1066,[1]CustomerAddress!$A$1:$F$3997,2)</f>
        <v>7 Holmberg Circle</v>
      </c>
      <c r="P1066" s="22">
        <f>VLOOKUP(A1066,[1]CustomerAddress!$A$1:$F$3997,3)</f>
        <v>2018</v>
      </c>
      <c r="Q1066" s="22" t="str">
        <f>VLOOKUP(A1066,[1]CustomerAddress!$A$1:$F$3997,4)</f>
        <v>NSW</v>
      </c>
      <c r="R1066" s="22" t="str">
        <f>VLOOKUP(A1066,[1]CustomerAddress!$A$1:$F$3997,5)</f>
        <v>Australia</v>
      </c>
      <c r="S1066" s="22">
        <f>VLOOKUP(A1066,[1]CustomerAddress!$A$1:$F$3997,6)</f>
        <v>9</v>
      </c>
      <c r="T1066" s="22" t="str">
        <f>VLOOKUP(A1066,Labels!$A$5:$I$3497,9)</f>
        <v>High Risk Customer</v>
      </c>
    </row>
    <row r="1067" spans="1:20" s="22" customFormat="1" ht="15.75" customHeight="1" x14ac:dyDescent="0.25">
      <c r="A1067" s="23">
        <v>1066</v>
      </c>
      <c r="B1067" s="24" t="s">
        <v>2253</v>
      </c>
      <c r="C1067" s="24" t="s">
        <v>2254</v>
      </c>
      <c r="D1067" s="24" t="s">
        <v>48</v>
      </c>
      <c r="E1067" s="23">
        <v>45</v>
      </c>
      <c r="F1067" s="25">
        <v>34978</v>
      </c>
      <c r="G1067" s="23">
        <f t="shared" ca="1" si="82"/>
        <v>25.517296470383048</v>
      </c>
      <c r="H1067" s="23" t="str">
        <f t="shared" ca="1" si="83"/>
        <v>21-30</v>
      </c>
      <c r="I1067" s="24" t="s">
        <v>410</v>
      </c>
      <c r="J1067" s="24" t="s">
        <v>138</v>
      </c>
      <c r="K1067" s="24" t="s">
        <v>66</v>
      </c>
      <c r="L1067" s="24" t="s">
        <v>44</v>
      </c>
      <c r="M1067" s="24" t="s">
        <v>57</v>
      </c>
      <c r="N1067" s="23">
        <v>12</v>
      </c>
      <c r="O1067" s="22" t="str">
        <f>VLOOKUP(A1067,[1]CustomerAddress!$A$1:$F$3997,2)</f>
        <v>7 Village Green Circle</v>
      </c>
      <c r="P1067" s="22">
        <f>VLOOKUP(A1067,[1]CustomerAddress!$A$1:$F$3997,3)</f>
        <v>3109</v>
      </c>
      <c r="Q1067" s="22" t="str">
        <f>VLOOKUP(A1067,[1]CustomerAddress!$A$1:$F$3997,4)</f>
        <v>VIC</v>
      </c>
      <c r="R1067" s="22" t="str">
        <f>VLOOKUP(A1067,[1]CustomerAddress!$A$1:$F$3997,5)</f>
        <v>Australia</v>
      </c>
      <c r="S1067" s="22">
        <f>VLOOKUP(A1067,[1]CustomerAddress!$A$1:$F$3997,6)</f>
        <v>10</v>
      </c>
      <c r="T1067" s="22" t="str">
        <f>VLOOKUP(A1067,Labels!$A$5:$I$3497,9)</f>
        <v>Lost Customer</v>
      </c>
    </row>
    <row r="1068" spans="1:20" s="22" customFormat="1" ht="15.75" customHeight="1" x14ac:dyDescent="0.25">
      <c r="A1068" s="23">
        <v>1067</v>
      </c>
      <c r="B1068" s="24" t="s">
        <v>1250</v>
      </c>
      <c r="C1068" s="24" t="s">
        <v>2255</v>
      </c>
      <c r="D1068" s="24" t="s">
        <v>40</v>
      </c>
      <c r="E1068" s="23">
        <v>13</v>
      </c>
      <c r="F1068" s="25">
        <v>23879</v>
      </c>
      <c r="G1068" s="23">
        <f t="shared" ca="1" si="82"/>
        <v>55.925515648782351</v>
      </c>
      <c r="H1068" s="23" t="str">
        <f t="shared" ca="1" si="83"/>
        <v>51-60</v>
      </c>
      <c r="I1068" s="24" t="s">
        <v>2256</v>
      </c>
      <c r="J1068" s="24" t="s">
        <v>50</v>
      </c>
      <c r="K1068" s="24" t="s">
        <v>43</v>
      </c>
      <c r="L1068" s="24" t="s">
        <v>44</v>
      </c>
      <c r="M1068" s="24" t="s">
        <v>45</v>
      </c>
      <c r="N1068" s="23">
        <v>13</v>
      </c>
      <c r="O1068" s="22" t="str">
        <f>VLOOKUP(A1068,[1]CustomerAddress!$A$1:$F$3997,2)</f>
        <v>4044 Tennessee Parkway</v>
      </c>
      <c r="P1068" s="22">
        <f>VLOOKUP(A1068,[1]CustomerAddress!$A$1:$F$3997,3)</f>
        <v>2315</v>
      </c>
      <c r="Q1068" s="22" t="str">
        <f>VLOOKUP(A1068,[1]CustomerAddress!$A$1:$F$3997,4)</f>
        <v>NSW</v>
      </c>
      <c r="R1068" s="22" t="str">
        <f>VLOOKUP(A1068,[1]CustomerAddress!$A$1:$F$3997,5)</f>
        <v>Australia</v>
      </c>
      <c r="S1068" s="22">
        <f>VLOOKUP(A1068,[1]CustomerAddress!$A$1:$F$3997,6)</f>
        <v>9</v>
      </c>
      <c r="T1068" s="22" t="str">
        <f>VLOOKUP(A1068,Labels!$A$5:$I$3497,9)</f>
        <v>Lost Customer</v>
      </c>
    </row>
    <row r="1069" spans="1:20" s="22" customFormat="1" ht="15.75" customHeight="1" x14ac:dyDescent="0.25">
      <c r="A1069" s="23">
        <v>1068</v>
      </c>
      <c r="B1069" s="24" t="s">
        <v>2257</v>
      </c>
      <c r="C1069" s="24" t="s">
        <v>2258</v>
      </c>
      <c r="D1069" s="24" t="s">
        <v>48</v>
      </c>
      <c r="E1069" s="23">
        <v>5</v>
      </c>
      <c r="F1069" s="25">
        <v>34779</v>
      </c>
      <c r="G1069" s="23">
        <f t="shared" ca="1" si="82"/>
        <v>26.062501949835102</v>
      </c>
      <c r="H1069" s="23" t="str">
        <f t="shared" ca="1" si="83"/>
        <v>21-30</v>
      </c>
      <c r="J1069" s="24" t="s">
        <v>42</v>
      </c>
      <c r="K1069" s="24" t="s">
        <v>43</v>
      </c>
      <c r="L1069" s="24" t="s">
        <v>44</v>
      </c>
      <c r="M1069" s="24" t="s">
        <v>45</v>
      </c>
      <c r="N1069" s="23">
        <v>3</v>
      </c>
      <c r="O1069" s="22" t="str">
        <f>VLOOKUP(A1069,[1]CustomerAddress!$A$1:$F$3997,2)</f>
        <v>4297 Emmet Lane</v>
      </c>
      <c r="P1069" s="22">
        <f>VLOOKUP(A1069,[1]CustomerAddress!$A$1:$F$3997,3)</f>
        <v>2170</v>
      </c>
      <c r="Q1069" s="22" t="str">
        <f>VLOOKUP(A1069,[1]CustomerAddress!$A$1:$F$3997,4)</f>
        <v>NSW</v>
      </c>
      <c r="R1069" s="22" t="str">
        <f>VLOOKUP(A1069,[1]CustomerAddress!$A$1:$F$3997,5)</f>
        <v>Australia</v>
      </c>
      <c r="S1069" s="22">
        <f>VLOOKUP(A1069,[1]CustomerAddress!$A$1:$F$3997,6)</f>
        <v>8</v>
      </c>
      <c r="T1069" s="22" t="str">
        <f>VLOOKUP(A1069,Labels!$A$5:$I$3497,9)</f>
        <v>Platinum Customer</v>
      </c>
    </row>
    <row r="1070" spans="1:20" s="22" customFormat="1" ht="15.75" customHeight="1" x14ac:dyDescent="0.25">
      <c r="A1070" s="23">
        <v>1069</v>
      </c>
      <c r="B1070" s="24" t="s">
        <v>207</v>
      </c>
      <c r="C1070" s="24" t="s">
        <v>2259</v>
      </c>
      <c r="D1070" s="24" t="s">
        <v>48</v>
      </c>
      <c r="E1070" s="23">
        <v>85</v>
      </c>
      <c r="F1070" s="25">
        <v>27865</v>
      </c>
      <c r="G1070" s="23">
        <f t="shared" ca="1" si="82"/>
        <v>45.004967703576874</v>
      </c>
      <c r="H1070" s="23" t="str">
        <f t="shared" ca="1" si="83"/>
        <v>41-50</v>
      </c>
      <c r="I1070" s="24" t="s">
        <v>395</v>
      </c>
      <c r="J1070" s="24" t="s">
        <v>138</v>
      </c>
      <c r="K1070" s="24" t="s">
        <v>43</v>
      </c>
      <c r="L1070" s="24" t="s">
        <v>44</v>
      </c>
      <c r="M1070" s="24" t="s">
        <v>57</v>
      </c>
      <c r="N1070" s="23">
        <v>15</v>
      </c>
      <c r="O1070" s="22" t="str">
        <f>VLOOKUP(A1070,[1]CustomerAddress!$A$1:$F$3997,2)</f>
        <v>6 Sycamore Drive</v>
      </c>
      <c r="P1070" s="22">
        <f>VLOOKUP(A1070,[1]CustomerAddress!$A$1:$F$3997,3)</f>
        <v>4053</v>
      </c>
      <c r="Q1070" s="22" t="str">
        <f>VLOOKUP(A1070,[1]CustomerAddress!$A$1:$F$3997,4)</f>
        <v>QLD</v>
      </c>
      <c r="R1070" s="22" t="str">
        <f>VLOOKUP(A1070,[1]CustomerAddress!$A$1:$F$3997,5)</f>
        <v>Australia</v>
      </c>
      <c r="S1070" s="22">
        <f>VLOOKUP(A1070,[1]CustomerAddress!$A$1:$F$3997,6)</f>
        <v>7</v>
      </c>
      <c r="T1070" s="22" t="str">
        <f>VLOOKUP(A1070,Labels!$A$5:$I$3497,9)</f>
        <v>Evasive Customer</v>
      </c>
    </row>
    <row r="1071" spans="1:20" s="22" customFormat="1" ht="15.75" customHeight="1" x14ac:dyDescent="0.25">
      <c r="A1071" s="23">
        <v>1070</v>
      </c>
      <c r="B1071" s="24" t="s">
        <v>2260</v>
      </c>
      <c r="C1071" s="24" t="s">
        <v>2261</v>
      </c>
      <c r="D1071" s="24" t="s">
        <v>48</v>
      </c>
      <c r="E1071" s="23">
        <v>5</v>
      </c>
      <c r="F1071" s="25">
        <v>34854</v>
      </c>
      <c r="G1071" s="23">
        <f t="shared" ca="1" si="82"/>
        <v>25.857022497780306</v>
      </c>
      <c r="H1071" s="23" t="str">
        <f t="shared" ca="1" si="83"/>
        <v>21-30</v>
      </c>
      <c r="I1071" s="24" t="s">
        <v>826</v>
      </c>
      <c r="J1071" s="24" t="s">
        <v>61</v>
      </c>
      <c r="K1071" s="24" t="s">
        <v>43</v>
      </c>
      <c r="L1071" s="24" t="s">
        <v>44</v>
      </c>
      <c r="M1071" s="24" t="s">
        <v>57</v>
      </c>
      <c r="N1071" s="23">
        <v>1</v>
      </c>
      <c r="O1071" s="22" t="str">
        <f>VLOOKUP(A1071,[1]CustomerAddress!$A$1:$F$3997,2)</f>
        <v>6 Barby Road</v>
      </c>
      <c r="P1071" s="22">
        <f>VLOOKUP(A1071,[1]CustomerAddress!$A$1:$F$3997,3)</f>
        <v>4300</v>
      </c>
      <c r="Q1071" s="22" t="str">
        <f>VLOOKUP(A1071,[1]CustomerAddress!$A$1:$F$3997,4)</f>
        <v>QLD</v>
      </c>
      <c r="R1071" s="22" t="str">
        <f>VLOOKUP(A1071,[1]CustomerAddress!$A$1:$F$3997,5)</f>
        <v>Australia</v>
      </c>
      <c r="S1071" s="22">
        <f>VLOOKUP(A1071,[1]CustomerAddress!$A$1:$F$3997,6)</f>
        <v>4</v>
      </c>
      <c r="T1071" s="22" t="str">
        <f>VLOOKUP(A1071,Labels!$A$5:$I$3497,9)</f>
        <v>Recent Customer</v>
      </c>
    </row>
    <row r="1072" spans="1:20" s="22" customFormat="1" ht="15.75" customHeight="1" x14ac:dyDescent="0.25">
      <c r="A1072" s="23">
        <v>1071</v>
      </c>
      <c r="B1072" s="24" t="s">
        <v>2262</v>
      </c>
      <c r="C1072" s="24" t="s">
        <v>2263</v>
      </c>
      <c r="D1072" s="24" t="s">
        <v>48</v>
      </c>
      <c r="E1072" s="23">
        <v>68</v>
      </c>
      <c r="F1072" s="25">
        <v>31775</v>
      </c>
      <c r="G1072" s="23">
        <f t="shared" ca="1" si="82"/>
        <v>34.292638936453585</v>
      </c>
      <c r="H1072" s="23" t="str">
        <f t="shared" ca="1" si="83"/>
        <v>31-40</v>
      </c>
      <c r="J1072" s="24" t="s">
        <v>65</v>
      </c>
      <c r="K1072" s="24" t="s">
        <v>66</v>
      </c>
      <c r="L1072" s="24" t="s">
        <v>44</v>
      </c>
      <c r="M1072" s="24" t="s">
        <v>57</v>
      </c>
      <c r="N1072" s="23">
        <v>1</v>
      </c>
      <c r="O1072" s="22" t="str">
        <f>VLOOKUP(A1072,[1]CustomerAddress!$A$1:$F$3997,2)</f>
        <v>37495 Summerview Park</v>
      </c>
      <c r="P1072" s="22">
        <f>VLOOKUP(A1072,[1]CustomerAddress!$A$1:$F$3997,3)</f>
        <v>2619</v>
      </c>
      <c r="Q1072" s="22" t="str">
        <f>VLOOKUP(A1072,[1]CustomerAddress!$A$1:$F$3997,4)</f>
        <v>NSW</v>
      </c>
      <c r="R1072" s="22" t="str">
        <f>VLOOKUP(A1072,[1]CustomerAddress!$A$1:$F$3997,5)</f>
        <v>Australia</v>
      </c>
      <c r="S1072" s="22">
        <f>VLOOKUP(A1072,[1]CustomerAddress!$A$1:$F$3997,6)</f>
        <v>7</v>
      </c>
      <c r="T1072" s="22" t="str">
        <f>VLOOKUP(A1072,Labels!$A$5:$I$3497,9)</f>
        <v>Potential Customer</v>
      </c>
    </row>
    <row r="1073" spans="1:20" s="22" customFormat="1" ht="15.75" customHeight="1" x14ac:dyDescent="0.25">
      <c r="A1073" s="23">
        <v>1072</v>
      </c>
      <c r="B1073" s="24" t="s">
        <v>2264</v>
      </c>
      <c r="C1073" s="24" t="s">
        <v>2265</v>
      </c>
      <c r="D1073" s="24" t="s">
        <v>48</v>
      </c>
      <c r="E1073" s="23">
        <v>60</v>
      </c>
      <c r="F1073" s="25">
        <v>20972</v>
      </c>
      <c r="G1073" s="23">
        <f t="shared" ca="1" si="82"/>
        <v>63.889899210109078</v>
      </c>
      <c r="H1073" s="23" t="str">
        <f t="shared" ca="1" si="83"/>
        <v>61-70</v>
      </c>
      <c r="I1073" s="24" t="s">
        <v>160</v>
      </c>
      <c r="J1073" s="24" t="s">
        <v>50</v>
      </c>
      <c r="K1073" s="24" t="s">
        <v>66</v>
      </c>
      <c r="L1073" s="24" t="s">
        <v>44</v>
      </c>
      <c r="M1073" s="24" t="s">
        <v>45</v>
      </c>
      <c r="N1073" s="23">
        <v>8</v>
      </c>
      <c r="O1073" s="22" t="str">
        <f>VLOOKUP(A1073,[1]CustomerAddress!$A$1:$F$3997,2)</f>
        <v>3 Center Crossing</v>
      </c>
      <c r="P1073" s="22">
        <f>VLOOKUP(A1073,[1]CustomerAddress!$A$1:$F$3997,3)</f>
        <v>2452</v>
      </c>
      <c r="Q1073" s="22" t="str">
        <f>VLOOKUP(A1073,[1]CustomerAddress!$A$1:$F$3997,4)</f>
        <v>NSW</v>
      </c>
      <c r="R1073" s="22" t="str">
        <f>VLOOKUP(A1073,[1]CustomerAddress!$A$1:$F$3997,5)</f>
        <v>Australia</v>
      </c>
      <c r="S1073" s="22">
        <f>VLOOKUP(A1073,[1]CustomerAddress!$A$1:$F$3997,6)</f>
        <v>3</v>
      </c>
      <c r="T1073" s="22" t="str">
        <f>VLOOKUP(A1073,Labels!$A$5:$I$3497,9)</f>
        <v>High Risk Customer</v>
      </c>
    </row>
    <row r="1074" spans="1:20" s="22" customFormat="1" ht="15.75" customHeight="1" x14ac:dyDescent="0.25">
      <c r="A1074" s="23">
        <v>1073</v>
      </c>
      <c r="B1074" s="24" t="s">
        <v>2266</v>
      </c>
      <c r="C1074" s="24" t="s">
        <v>2267</v>
      </c>
      <c r="D1074" s="24" t="s">
        <v>40</v>
      </c>
      <c r="E1074" s="23">
        <v>77</v>
      </c>
      <c r="F1074" s="25">
        <v>29276</v>
      </c>
      <c r="G1074" s="23">
        <f t="shared" ca="1" si="82"/>
        <v>41.13921427891934</v>
      </c>
      <c r="H1074" s="23" t="str">
        <f t="shared" ca="1" si="83"/>
        <v>41-50</v>
      </c>
      <c r="I1074" s="24" t="s">
        <v>362</v>
      </c>
      <c r="J1074" s="24" t="s">
        <v>61</v>
      </c>
      <c r="K1074" s="24" t="s">
        <v>62</v>
      </c>
      <c r="L1074" s="24" t="s">
        <v>44</v>
      </c>
      <c r="M1074" s="24" t="s">
        <v>45</v>
      </c>
      <c r="N1074" s="23">
        <v>7</v>
      </c>
      <c r="O1074" s="22" t="str">
        <f>VLOOKUP(A1074,[1]CustomerAddress!$A$1:$F$3997,2)</f>
        <v>19386 Burrows Way</v>
      </c>
      <c r="P1074" s="22">
        <f>VLOOKUP(A1074,[1]CustomerAddress!$A$1:$F$3997,3)</f>
        <v>2229</v>
      </c>
      <c r="Q1074" s="22" t="str">
        <f>VLOOKUP(A1074,[1]CustomerAddress!$A$1:$F$3997,4)</f>
        <v>NSW</v>
      </c>
      <c r="R1074" s="22" t="str">
        <f>VLOOKUP(A1074,[1]CustomerAddress!$A$1:$F$3997,5)</f>
        <v>Australia</v>
      </c>
      <c r="S1074" s="22">
        <f>VLOOKUP(A1074,[1]CustomerAddress!$A$1:$F$3997,6)</f>
        <v>10</v>
      </c>
      <c r="T1074" s="22" t="str">
        <f>VLOOKUP(A1074,Labels!$A$5:$I$3497,9)</f>
        <v>Becoming Loyal</v>
      </c>
    </row>
    <row r="1075" spans="1:20" s="22" customFormat="1" ht="15.75" customHeight="1" x14ac:dyDescent="0.25">
      <c r="A1075" s="23">
        <v>1074</v>
      </c>
      <c r="B1075" s="24" t="s">
        <v>2268</v>
      </c>
      <c r="C1075" s="24" t="s">
        <v>2269</v>
      </c>
      <c r="D1075" s="24" t="s">
        <v>48</v>
      </c>
      <c r="E1075" s="23">
        <v>43</v>
      </c>
      <c r="F1075" s="25">
        <v>27224</v>
      </c>
      <c r="G1075" s="23">
        <f t="shared" ca="1" si="82"/>
        <v>46.761132086821405</v>
      </c>
      <c r="H1075" s="23" t="str">
        <f t="shared" ca="1" si="83"/>
        <v>41-50</v>
      </c>
      <c r="I1075" s="24" t="s">
        <v>887</v>
      </c>
      <c r="J1075" s="24" t="s">
        <v>61</v>
      </c>
      <c r="K1075" s="24" t="s">
        <v>66</v>
      </c>
      <c r="L1075" s="24" t="s">
        <v>44</v>
      </c>
      <c r="M1075" s="24" t="s">
        <v>45</v>
      </c>
      <c r="N1075" s="23">
        <v>18</v>
      </c>
      <c r="O1075" s="22" t="str">
        <f>VLOOKUP(A1075,[1]CustomerAddress!$A$1:$F$3997,2)</f>
        <v>4 Quincy Trail</v>
      </c>
      <c r="P1075" s="22">
        <f>VLOOKUP(A1075,[1]CustomerAddress!$A$1:$F$3997,3)</f>
        <v>2800</v>
      </c>
      <c r="Q1075" s="22" t="str">
        <f>VLOOKUP(A1075,[1]CustomerAddress!$A$1:$F$3997,4)</f>
        <v>NSW</v>
      </c>
      <c r="R1075" s="22" t="str">
        <f>VLOOKUP(A1075,[1]CustomerAddress!$A$1:$F$3997,5)</f>
        <v>Australia</v>
      </c>
      <c r="S1075" s="22">
        <f>VLOOKUP(A1075,[1]CustomerAddress!$A$1:$F$3997,6)</f>
        <v>3</v>
      </c>
      <c r="T1075" s="22" t="str">
        <f>VLOOKUP(A1075,Labels!$A$5:$I$3497,9)</f>
        <v>Very Loyal</v>
      </c>
    </row>
    <row r="1076" spans="1:20" s="22" customFormat="1" ht="15.75" customHeight="1" x14ac:dyDescent="0.25">
      <c r="A1076" s="23">
        <v>1075</v>
      </c>
      <c r="B1076" s="24" t="s">
        <v>2270</v>
      </c>
      <c r="C1076" s="24" t="s">
        <v>2271</v>
      </c>
      <c r="D1076" s="24" t="s">
        <v>48</v>
      </c>
      <c r="E1076" s="23">
        <v>26</v>
      </c>
      <c r="F1076" s="25">
        <v>24678</v>
      </c>
      <c r="G1076" s="23">
        <f t="shared" ca="1" si="82"/>
        <v>53.736474552891941</v>
      </c>
      <c r="H1076" s="23" t="str">
        <f t="shared" ca="1" si="83"/>
        <v>51-60</v>
      </c>
      <c r="I1076" s="24" t="s">
        <v>49</v>
      </c>
      <c r="J1076" s="24" t="s">
        <v>84</v>
      </c>
      <c r="K1076" s="24" t="s">
        <v>66</v>
      </c>
      <c r="L1076" s="24" t="s">
        <v>44</v>
      </c>
      <c r="M1076" s="24" t="s">
        <v>57</v>
      </c>
      <c r="N1076" s="23">
        <v>7</v>
      </c>
      <c r="O1076" s="22" t="str">
        <f>VLOOKUP(A1076,[1]CustomerAddress!$A$1:$F$3997,2)</f>
        <v>69881 Westport Parkway</v>
      </c>
      <c r="P1076" s="22">
        <f>VLOOKUP(A1076,[1]CustomerAddress!$A$1:$F$3997,3)</f>
        <v>2880</v>
      </c>
      <c r="Q1076" s="22" t="str">
        <f>VLOOKUP(A1076,[1]CustomerAddress!$A$1:$F$3997,4)</f>
        <v>NSW</v>
      </c>
      <c r="R1076" s="22" t="str">
        <f>VLOOKUP(A1076,[1]CustomerAddress!$A$1:$F$3997,5)</f>
        <v>Australia</v>
      </c>
      <c r="S1076" s="22">
        <f>VLOOKUP(A1076,[1]CustomerAddress!$A$1:$F$3997,6)</f>
        <v>1</v>
      </c>
      <c r="T1076" s="22" t="str">
        <f>VLOOKUP(A1076,Labels!$A$5:$I$3497,9)</f>
        <v>Losing Customer</v>
      </c>
    </row>
    <row r="1077" spans="1:20" s="22" customFormat="1" ht="15.75" customHeight="1" x14ac:dyDescent="0.25">
      <c r="A1077" s="23">
        <v>1076</v>
      </c>
      <c r="B1077" s="24" t="s">
        <v>2272</v>
      </c>
      <c r="C1077" s="24" t="s">
        <v>2273</v>
      </c>
      <c r="D1077" s="24" t="s">
        <v>48</v>
      </c>
      <c r="E1077" s="23">
        <v>33</v>
      </c>
      <c r="F1077" s="25">
        <v>36683</v>
      </c>
      <c r="G1077" s="23">
        <f t="shared" ca="1" si="82"/>
        <v>20.846063593670717</v>
      </c>
      <c r="H1077" s="23" t="str">
        <f t="shared" ca="1" si="83"/>
        <v>21-30</v>
      </c>
      <c r="I1077" s="24" t="s">
        <v>480</v>
      </c>
      <c r="J1077" s="24" t="s">
        <v>42</v>
      </c>
      <c r="K1077" s="24" t="s">
        <v>62</v>
      </c>
      <c r="L1077" s="24" t="s">
        <v>44</v>
      </c>
      <c r="M1077" s="24" t="s">
        <v>57</v>
      </c>
      <c r="N1077" s="23">
        <v>2</v>
      </c>
      <c r="O1077" s="22" t="str">
        <f>VLOOKUP(A1077,[1]CustomerAddress!$A$1:$F$3997,2)</f>
        <v>44 Ramsey Road</v>
      </c>
      <c r="P1077" s="22">
        <f>VLOOKUP(A1077,[1]CustomerAddress!$A$1:$F$3997,3)</f>
        <v>2515</v>
      </c>
      <c r="Q1077" s="22" t="str">
        <f>VLOOKUP(A1077,[1]CustomerAddress!$A$1:$F$3997,4)</f>
        <v>NSW</v>
      </c>
      <c r="R1077" s="22" t="str">
        <f>VLOOKUP(A1077,[1]CustomerAddress!$A$1:$F$3997,5)</f>
        <v>Australia</v>
      </c>
      <c r="S1077" s="22">
        <f>VLOOKUP(A1077,[1]CustomerAddress!$A$1:$F$3997,6)</f>
        <v>9</v>
      </c>
      <c r="T1077" s="22" t="str">
        <f>VLOOKUP(A1077,Labels!$A$5:$I$3497,9)</f>
        <v>Platinum Customer</v>
      </c>
    </row>
    <row r="1078" spans="1:20" s="22" customFormat="1" ht="15.75" customHeight="1" x14ac:dyDescent="0.25">
      <c r="A1078" s="23">
        <v>1077</v>
      </c>
      <c r="B1078" s="24" t="s">
        <v>2274</v>
      </c>
      <c r="C1078" s="24" t="s">
        <v>2275</v>
      </c>
      <c r="D1078" s="24" t="s">
        <v>40</v>
      </c>
      <c r="E1078" s="23">
        <v>8</v>
      </c>
      <c r="F1078" s="25">
        <v>20373</v>
      </c>
      <c r="G1078" s="23">
        <f t="shared" ca="1" si="82"/>
        <v>65.530995100837146</v>
      </c>
      <c r="H1078" s="23" t="str">
        <f t="shared" ca="1" si="83"/>
        <v>61-70</v>
      </c>
      <c r="J1078" s="24" t="s">
        <v>138</v>
      </c>
      <c r="K1078" s="24" t="s">
        <v>43</v>
      </c>
      <c r="L1078" s="24" t="s">
        <v>44</v>
      </c>
      <c r="M1078" s="24" t="s">
        <v>45</v>
      </c>
      <c r="N1078" s="23">
        <v>18</v>
      </c>
      <c r="O1078" s="22" t="str">
        <f>VLOOKUP(A1078,[1]CustomerAddress!$A$1:$F$3997,2)</f>
        <v>12764 Raven Plaza</v>
      </c>
      <c r="P1078" s="22">
        <f>VLOOKUP(A1078,[1]CustomerAddress!$A$1:$F$3997,3)</f>
        <v>4020</v>
      </c>
      <c r="Q1078" s="22" t="str">
        <f>VLOOKUP(A1078,[1]CustomerAddress!$A$1:$F$3997,4)</f>
        <v>QLD</v>
      </c>
      <c r="R1078" s="22" t="str">
        <f>VLOOKUP(A1078,[1]CustomerAddress!$A$1:$F$3997,5)</f>
        <v>Australia</v>
      </c>
      <c r="S1078" s="22">
        <f>VLOOKUP(A1078,[1]CustomerAddress!$A$1:$F$3997,6)</f>
        <v>7</v>
      </c>
      <c r="T1078" s="22" t="str">
        <f>VLOOKUP(A1078,Labels!$A$5:$I$3497,9)</f>
        <v>Becoming Loyal</v>
      </c>
    </row>
    <row r="1079" spans="1:20" s="22" customFormat="1" ht="15.75" customHeight="1" x14ac:dyDescent="0.25">
      <c r="A1079" s="23">
        <v>1078</v>
      </c>
      <c r="B1079" s="24" t="s">
        <v>2276</v>
      </c>
      <c r="C1079" s="24" t="s">
        <v>2277</v>
      </c>
      <c r="D1079" s="24" t="s">
        <v>48</v>
      </c>
      <c r="E1079" s="23">
        <v>69</v>
      </c>
      <c r="F1079" s="25">
        <v>27916</v>
      </c>
      <c r="G1079" s="23">
        <f t="shared" ca="1" si="82"/>
        <v>44.865241675862499</v>
      </c>
      <c r="H1079" s="23" t="str">
        <f t="shared" ca="1" si="83"/>
        <v>41-50</v>
      </c>
      <c r="I1079" s="24" t="s">
        <v>41</v>
      </c>
      <c r="J1079" s="24" t="s">
        <v>84</v>
      </c>
      <c r="K1079" s="24" t="s">
        <v>43</v>
      </c>
      <c r="L1079" s="24" t="s">
        <v>44</v>
      </c>
      <c r="M1079" s="24" t="s">
        <v>57</v>
      </c>
      <c r="N1079" s="23">
        <v>20</v>
      </c>
      <c r="O1079" s="22" t="str">
        <f>VLOOKUP(A1079,[1]CustomerAddress!$A$1:$F$3997,2)</f>
        <v>356 Petterle Way</v>
      </c>
      <c r="P1079" s="22">
        <f>VLOOKUP(A1079,[1]CustomerAddress!$A$1:$F$3997,3)</f>
        <v>2193</v>
      </c>
      <c r="Q1079" s="22" t="str">
        <f>VLOOKUP(A1079,[1]CustomerAddress!$A$1:$F$3997,4)</f>
        <v>NSW</v>
      </c>
      <c r="R1079" s="22" t="str">
        <f>VLOOKUP(A1079,[1]CustomerAddress!$A$1:$F$3997,5)</f>
        <v>Australia</v>
      </c>
      <c r="S1079" s="22">
        <f>VLOOKUP(A1079,[1]CustomerAddress!$A$1:$F$3997,6)</f>
        <v>9</v>
      </c>
      <c r="T1079" s="22" t="str">
        <f>VLOOKUP(A1079,Labels!$A$5:$I$3497,9)</f>
        <v>Becoming Loyal</v>
      </c>
    </row>
    <row r="1080" spans="1:20" s="22" customFormat="1" ht="15.75" customHeight="1" x14ac:dyDescent="0.25">
      <c r="A1080" s="23">
        <v>1079</v>
      </c>
      <c r="B1080" s="24" t="s">
        <v>1020</v>
      </c>
      <c r="C1080" s="24" t="s">
        <v>2278</v>
      </c>
      <c r="D1080" s="24" t="s">
        <v>48</v>
      </c>
      <c r="E1080" s="23">
        <v>70</v>
      </c>
      <c r="F1080" s="25">
        <v>28493</v>
      </c>
      <c r="G1080" s="23">
        <f t="shared" ca="1" si="82"/>
        <v>43.284419758371392</v>
      </c>
      <c r="H1080" s="23" t="str">
        <f t="shared" ca="1" si="83"/>
        <v>41-50</v>
      </c>
      <c r="I1080" s="24" t="s">
        <v>320</v>
      </c>
      <c r="J1080" s="24" t="s">
        <v>84</v>
      </c>
      <c r="K1080" s="24" t="s">
        <v>43</v>
      </c>
      <c r="L1080" s="24" t="s">
        <v>44</v>
      </c>
      <c r="M1080" s="24" t="s">
        <v>57</v>
      </c>
      <c r="N1080" s="23">
        <v>18</v>
      </c>
      <c r="O1080" s="22" t="str">
        <f>VLOOKUP(A1080,[1]CustomerAddress!$A$1:$F$3997,2)</f>
        <v>2827 Fallview Lane</v>
      </c>
      <c r="P1080" s="22">
        <f>VLOOKUP(A1080,[1]CustomerAddress!$A$1:$F$3997,3)</f>
        <v>2064</v>
      </c>
      <c r="Q1080" s="22" t="str">
        <f>VLOOKUP(A1080,[1]CustomerAddress!$A$1:$F$3997,4)</f>
        <v>NSW</v>
      </c>
      <c r="R1080" s="22" t="str">
        <f>VLOOKUP(A1080,[1]CustomerAddress!$A$1:$F$3997,5)</f>
        <v>Australia</v>
      </c>
      <c r="S1080" s="22">
        <f>VLOOKUP(A1080,[1]CustomerAddress!$A$1:$F$3997,6)</f>
        <v>9</v>
      </c>
      <c r="T1080" s="22" t="str">
        <f>VLOOKUP(A1080,Labels!$A$5:$I$3497,9)</f>
        <v>Recent Customer</v>
      </c>
    </row>
    <row r="1081" spans="1:20" s="22" customFormat="1" ht="15.75" customHeight="1" x14ac:dyDescent="0.25">
      <c r="A1081" s="23">
        <v>1080</v>
      </c>
      <c r="B1081" s="24" t="s">
        <v>2279</v>
      </c>
      <c r="C1081" s="24" t="s">
        <v>55</v>
      </c>
      <c r="D1081" s="24" t="s">
        <v>40</v>
      </c>
      <c r="E1081" s="23">
        <v>70</v>
      </c>
      <c r="F1081" s="25">
        <v>36520</v>
      </c>
      <c r="G1081" s="23">
        <f t="shared" ca="1" si="82"/>
        <v>21.292638936136473</v>
      </c>
      <c r="H1081" s="23" t="str">
        <f t="shared" ca="1" si="83"/>
        <v>21-30</v>
      </c>
      <c r="I1081" s="24" t="s">
        <v>289</v>
      </c>
      <c r="J1081" s="24" t="s">
        <v>54</v>
      </c>
      <c r="K1081" s="24" t="s">
        <v>43</v>
      </c>
      <c r="L1081" s="24" t="s">
        <v>44</v>
      </c>
      <c r="M1081" s="24" t="s">
        <v>45</v>
      </c>
      <c r="N1081" s="23">
        <v>2</v>
      </c>
      <c r="O1081" s="22" t="str">
        <f>VLOOKUP(A1081,[1]CustomerAddress!$A$1:$F$3997,2)</f>
        <v>7 Del Sol Road</v>
      </c>
      <c r="P1081" s="22">
        <f>VLOOKUP(A1081,[1]CustomerAddress!$A$1:$F$3997,3)</f>
        <v>4220</v>
      </c>
      <c r="Q1081" s="22" t="str">
        <f>VLOOKUP(A1081,[1]CustomerAddress!$A$1:$F$3997,4)</f>
        <v>QLD</v>
      </c>
      <c r="R1081" s="22" t="str">
        <f>VLOOKUP(A1081,[1]CustomerAddress!$A$1:$F$3997,5)</f>
        <v>Australia</v>
      </c>
      <c r="S1081" s="22">
        <f>VLOOKUP(A1081,[1]CustomerAddress!$A$1:$F$3997,6)</f>
        <v>9</v>
      </c>
      <c r="T1081" s="22" t="str">
        <f>VLOOKUP(A1081,Labels!$A$5:$I$3497,9)</f>
        <v>High Risk Customer</v>
      </c>
    </row>
    <row r="1082" spans="1:20" s="22" customFormat="1" ht="15.75" customHeight="1" x14ac:dyDescent="0.25">
      <c r="A1082" s="23">
        <v>1081</v>
      </c>
      <c r="B1082" s="24" t="s">
        <v>2280</v>
      </c>
      <c r="C1082" s="24" t="s">
        <v>2281</v>
      </c>
      <c r="D1082" s="24" t="s">
        <v>40</v>
      </c>
      <c r="E1082" s="23">
        <v>25</v>
      </c>
      <c r="F1082" s="25">
        <v>31341</v>
      </c>
      <c r="G1082" s="23">
        <f t="shared" ca="1" si="82"/>
        <v>35.481680032343995</v>
      </c>
      <c r="H1082" s="23" t="str">
        <f t="shared" ca="1" si="83"/>
        <v>31-40</v>
      </c>
      <c r="I1082" s="24" t="s">
        <v>157</v>
      </c>
      <c r="J1082" s="24" t="s">
        <v>42</v>
      </c>
      <c r="K1082" s="24" t="s">
        <v>43</v>
      </c>
      <c r="L1082" s="24" t="s">
        <v>44</v>
      </c>
      <c r="M1082" s="24" t="s">
        <v>57</v>
      </c>
      <c r="N1082" s="23">
        <v>16</v>
      </c>
      <c r="O1082" s="22" t="str">
        <f>VLOOKUP(A1082,[1]CustomerAddress!$A$1:$F$3997,2)</f>
        <v>05415 Basil Junction</v>
      </c>
      <c r="P1082" s="22">
        <f>VLOOKUP(A1082,[1]CustomerAddress!$A$1:$F$3997,3)</f>
        <v>2450</v>
      </c>
      <c r="Q1082" s="22" t="str">
        <f>VLOOKUP(A1082,[1]CustomerAddress!$A$1:$F$3997,4)</f>
        <v>NSW</v>
      </c>
      <c r="R1082" s="22" t="str">
        <f>VLOOKUP(A1082,[1]CustomerAddress!$A$1:$F$3997,5)</f>
        <v>Australia</v>
      </c>
      <c r="S1082" s="22">
        <f>VLOOKUP(A1082,[1]CustomerAddress!$A$1:$F$3997,6)</f>
        <v>8</v>
      </c>
      <c r="T1082" s="22" t="str">
        <f>VLOOKUP(A1082,Labels!$A$5:$I$3497,9)</f>
        <v>Becoming Loyal</v>
      </c>
    </row>
    <row r="1083" spans="1:20" s="22" customFormat="1" ht="15.75" hidden="1" customHeight="1" x14ac:dyDescent="0.25">
      <c r="A1083" s="23">
        <v>1082</v>
      </c>
      <c r="B1083" s="24" t="s">
        <v>2282</v>
      </c>
      <c r="C1083" s="24" t="s">
        <v>2283</v>
      </c>
      <c r="D1083" s="24" t="s">
        <v>147</v>
      </c>
      <c r="E1083" s="23">
        <v>90</v>
      </c>
      <c r="F1083" s="25"/>
      <c r="G1083" s="23"/>
      <c r="H1083" s="23"/>
      <c r="I1083" s="24" t="s">
        <v>728</v>
      </c>
      <c r="J1083" s="24" t="s">
        <v>50</v>
      </c>
      <c r="K1083" s="24" t="s">
        <v>43</v>
      </c>
      <c r="L1083" s="24" t="s">
        <v>44</v>
      </c>
      <c r="M1083" s="24" t="s">
        <v>45</v>
      </c>
      <c r="N1083" s="23"/>
    </row>
    <row r="1084" spans="1:20" s="22" customFormat="1" ht="15.75" customHeight="1" x14ac:dyDescent="0.25">
      <c r="A1084" s="23">
        <v>1083</v>
      </c>
      <c r="B1084" s="24" t="s">
        <v>2284</v>
      </c>
      <c r="C1084" s="24" t="s">
        <v>2285</v>
      </c>
      <c r="D1084" s="24" t="s">
        <v>48</v>
      </c>
      <c r="E1084" s="23">
        <v>46</v>
      </c>
      <c r="F1084" s="25">
        <v>35284</v>
      </c>
      <c r="G1084" s="23">
        <f t="shared" ref="G1084:G1147" ca="1" si="84">(NOW()-F1084)/365</f>
        <v>24.678940305999486</v>
      </c>
      <c r="H1084" s="23" t="str">
        <f t="shared" ref="H1084:H1110" ca="1" si="85">IF(G1084&lt;=10,"0-10",IF(AND(G1084&gt;10,G1084&lt;=20),"11-20",IF(AND(G1084&gt;20,G1084&lt;=30),"21-30",IF(AND(G1084&gt;30,G1084&lt;=40),"31-40",IF(AND(G1084&gt;40,G1084&lt;=50),"41-50",IF(AND(G1084&gt;50,G1084&lt;=60),"51-60",IF(AND(G1084&gt;60,G1084&lt;=70),"61-70",IF(AND(G1084&gt;70,G1084&lt;=80),"71-80",IF(AND(G1084&gt;80,G1084&lt;=90),"81-90",IF(G1084&gt;90,"91-100"))))))))))</f>
        <v>21-30</v>
      </c>
      <c r="I1084" s="24" t="s">
        <v>253</v>
      </c>
      <c r="J1084" s="24" t="s">
        <v>61</v>
      </c>
      <c r="K1084" s="24" t="s">
        <v>62</v>
      </c>
      <c r="L1084" s="24" t="s">
        <v>44</v>
      </c>
      <c r="M1084" s="24" t="s">
        <v>57</v>
      </c>
      <c r="N1084" s="23">
        <v>1</v>
      </c>
      <c r="O1084" s="22" t="str">
        <f>VLOOKUP(A1084,[1]CustomerAddress!$A$1:$F$3997,2)</f>
        <v>847 David Hill</v>
      </c>
      <c r="P1084" s="22">
        <f>VLOOKUP(A1084,[1]CustomerAddress!$A$1:$F$3997,3)</f>
        <v>4035</v>
      </c>
      <c r="Q1084" s="22" t="str">
        <f>VLOOKUP(A1084,[1]CustomerAddress!$A$1:$F$3997,4)</f>
        <v>QLD</v>
      </c>
      <c r="R1084" s="22" t="str">
        <f>VLOOKUP(A1084,[1]CustomerAddress!$A$1:$F$3997,5)</f>
        <v>Australia</v>
      </c>
      <c r="S1084" s="22">
        <f>VLOOKUP(A1084,[1]CustomerAddress!$A$1:$F$3997,6)</f>
        <v>8</v>
      </c>
      <c r="T1084" s="22" t="str">
        <f>VLOOKUP(A1084,Labels!$A$5:$I$3497,9)</f>
        <v>Lost Customer</v>
      </c>
    </row>
    <row r="1085" spans="1:20" s="22" customFormat="1" ht="15.75" customHeight="1" x14ac:dyDescent="0.25">
      <c r="A1085" s="23">
        <v>1084</v>
      </c>
      <c r="B1085" s="24" t="s">
        <v>2286</v>
      </c>
      <c r="C1085" s="24" t="s">
        <v>2287</v>
      </c>
      <c r="D1085" s="24" t="s">
        <v>40</v>
      </c>
      <c r="E1085" s="23">
        <v>54</v>
      </c>
      <c r="F1085" s="25">
        <v>34472</v>
      </c>
      <c r="G1085" s="23">
        <f t="shared" ca="1" si="84"/>
        <v>26.903597840563172</v>
      </c>
      <c r="H1085" s="23" t="str">
        <f t="shared" ca="1" si="85"/>
        <v>21-30</v>
      </c>
      <c r="I1085" s="24" t="s">
        <v>1382</v>
      </c>
      <c r="J1085" s="24" t="s">
        <v>65</v>
      </c>
      <c r="K1085" s="24" t="s">
        <v>62</v>
      </c>
      <c r="L1085" s="24" t="s">
        <v>44</v>
      </c>
      <c r="M1085" s="24" t="s">
        <v>57</v>
      </c>
      <c r="N1085" s="23">
        <v>8</v>
      </c>
      <c r="O1085" s="22" t="str">
        <f>VLOOKUP(A1085,[1]CustomerAddress!$A$1:$F$3997,2)</f>
        <v>24596 Hoepker Avenue</v>
      </c>
      <c r="P1085" s="22">
        <f>VLOOKUP(A1085,[1]CustomerAddress!$A$1:$F$3997,3)</f>
        <v>2322</v>
      </c>
      <c r="Q1085" s="22" t="str">
        <f>VLOOKUP(A1085,[1]CustomerAddress!$A$1:$F$3997,4)</f>
        <v>NSW</v>
      </c>
      <c r="R1085" s="22" t="str">
        <f>VLOOKUP(A1085,[1]CustomerAddress!$A$1:$F$3997,5)</f>
        <v>Australia</v>
      </c>
      <c r="S1085" s="22">
        <f>VLOOKUP(A1085,[1]CustomerAddress!$A$1:$F$3997,6)</f>
        <v>4</v>
      </c>
      <c r="T1085" s="22" t="str">
        <f>VLOOKUP(A1085,Labels!$A$5:$I$3497,9)</f>
        <v>Platinum Customer</v>
      </c>
    </row>
    <row r="1086" spans="1:20" s="22" customFormat="1" ht="15.75" customHeight="1" x14ac:dyDescent="0.25">
      <c r="A1086" s="23">
        <v>1085</v>
      </c>
      <c r="B1086" s="24" t="s">
        <v>1401</v>
      </c>
      <c r="C1086" s="24" t="s">
        <v>2288</v>
      </c>
      <c r="D1086" s="24" t="s">
        <v>48</v>
      </c>
      <c r="E1086" s="23">
        <v>4</v>
      </c>
      <c r="F1086" s="25">
        <v>27649</v>
      </c>
      <c r="G1086" s="23">
        <f t="shared" ca="1" si="84"/>
        <v>45.596748525177567</v>
      </c>
      <c r="H1086" s="23" t="str">
        <f t="shared" ca="1" si="85"/>
        <v>41-50</v>
      </c>
      <c r="I1086" s="24" t="s">
        <v>274</v>
      </c>
      <c r="J1086" s="24" t="s">
        <v>42</v>
      </c>
      <c r="K1086" s="24" t="s">
        <v>43</v>
      </c>
      <c r="L1086" s="24" t="s">
        <v>44</v>
      </c>
      <c r="M1086" s="24" t="s">
        <v>57</v>
      </c>
      <c r="N1086" s="23">
        <v>8</v>
      </c>
      <c r="O1086" s="22" t="str">
        <f>VLOOKUP(A1086,[1]CustomerAddress!$A$1:$F$3997,2)</f>
        <v>75 Mesta Hill</v>
      </c>
      <c r="P1086" s="22">
        <f>VLOOKUP(A1086,[1]CustomerAddress!$A$1:$F$3997,3)</f>
        <v>4509</v>
      </c>
      <c r="Q1086" s="22" t="str">
        <f>VLOOKUP(A1086,[1]CustomerAddress!$A$1:$F$3997,4)</f>
        <v>QLD</v>
      </c>
      <c r="R1086" s="22" t="str">
        <f>VLOOKUP(A1086,[1]CustomerAddress!$A$1:$F$3997,5)</f>
        <v>Australia</v>
      </c>
      <c r="S1086" s="22">
        <f>VLOOKUP(A1086,[1]CustomerAddress!$A$1:$F$3997,6)</f>
        <v>7</v>
      </c>
      <c r="T1086" s="22" t="str">
        <f>VLOOKUP(A1086,Labels!$A$5:$I$3497,9)</f>
        <v>Almost Lost Customer</v>
      </c>
    </row>
    <row r="1087" spans="1:20" s="22" customFormat="1" ht="15.75" customHeight="1" x14ac:dyDescent="0.25">
      <c r="A1087" s="23">
        <v>1086</v>
      </c>
      <c r="B1087" s="24" t="s">
        <v>2042</v>
      </c>
      <c r="C1087" s="24" t="s">
        <v>2289</v>
      </c>
      <c r="D1087" s="24" t="s">
        <v>48</v>
      </c>
      <c r="E1087" s="23">
        <v>84</v>
      </c>
      <c r="F1087" s="25">
        <v>32680</v>
      </c>
      <c r="G1087" s="23">
        <f t="shared" ca="1" si="84"/>
        <v>31.813186881659064</v>
      </c>
      <c r="H1087" s="23" t="str">
        <f t="shared" ca="1" si="85"/>
        <v>31-40</v>
      </c>
      <c r="I1087" s="24" t="s">
        <v>842</v>
      </c>
      <c r="J1087" s="24" t="s">
        <v>54</v>
      </c>
      <c r="K1087" s="24" t="s">
        <v>43</v>
      </c>
      <c r="L1087" s="24" t="s">
        <v>44</v>
      </c>
      <c r="M1087" s="24" t="s">
        <v>45</v>
      </c>
      <c r="N1087" s="23">
        <v>4</v>
      </c>
      <c r="O1087" s="22" t="str">
        <f>VLOOKUP(A1087,[1]CustomerAddress!$A$1:$F$3997,2)</f>
        <v>7258 Mandrake Terrace</v>
      </c>
      <c r="P1087" s="22">
        <f>VLOOKUP(A1087,[1]CustomerAddress!$A$1:$F$3997,3)</f>
        <v>3138</v>
      </c>
      <c r="Q1087" s="22" t="str">
        <f>VLOOKUP(A1087,[1]CustomerAddress!$A$1:$F$3997,4)</f>
        <v>VIC</v>
      </c>
      <c r="R1087" s="22" t="str">
        <f>VLOOKUP(A1087,[1]CustomerAddress!$A$1:$F$3997,5)</f>
        <v>Australia</v>
      </c>
      <c r="S1087" s="22">
        <f>VLOOKUP(A1087,[1]CustomerAddress!$A$1:$F$3997,6)</f>
        <v>9</v>
      </c>
      <c r="T1087" s="22" t="str">
        <f>VLOOKUP(A1087,Labels!$A$5:$I$3497,9)</f>
        <v>Platinum Customer</v>
      </c>
    </row>
    <row r="1088" spans="1:20" s="22" customFormat="1" ht="15.75" customHeight="1" x14ac:dyDescent="0.25">
      <c r="A1088" s="23">
        <v>1087</v>
      </c>
      <c r="B1088" s="24" t="s">
        <v>2290</v>
      </c>
      <c r="C1088" s="24" t="s">
        <v>2291</v>
      </c>
      <c r="D1088" s="24" t="s">
        <v>40</v>
      </c>
      <c r="E1088" s="23">
        <v>39</v>
      </c>
      <c r="F1088" s="25">
        <v>29116</v>
      </c>
      <c r="G1088" s="23">
        <f t="shared" ca="1" si="84"/>
        <v>41.577570442985788</v>
      </c>
      <c r="H1088" s="23" t="str">
        <f t="shared" ca="1" si="85"/>
        <v>41-50</v>
      </c>
      <c r="I1088" s="24" t="s">
        <v>728</v>
      </c>
      <c r="J1088" s="24" t="s">
        <v>50</v>
      </c>
      <c r="K1088" s="24" t="s">
        <v>43</v>
      </c>
      <c r="L1088" s="24" t="s">
        <v>44</v>
      </c>
      <c r="M1088" s="24" t="s">
        <v>45</v>
      </c>
      <c r="N1088" s="23">
        <v>8</v>
      </c>
      <c r="O1088" s="22" t="str">
        <f>VLOOKUP(A1088,[1]CustomerAddress!$A$1:$F$3997,2)</f>
        <v>84741 Scoville Terrace</v>
      </c>
      <c r="P1088" s="22">
        <f>VLOOKUP(A1088,[1]CustomerAddress!$A$1:$F$3997,3)</f>
        <v>3029</v>
      </c>
      <c r="Q1088" s="22" t="str">
        <f>VLOOKUP(A1088,[1]CustomerAddress!$A$1:$F$3997,4)</f>
        <v>VIC</v>
      </c>
      <c r="R1088" s="22" t="str">
        <f>VLOOKUP(A1088,[1]CustomerAddress!$A$1:$F$3997,5)</f>
        <v>Australia</v>
      </c>
      <c r="S1088" s="22">
        <f>VLOOKUP(A1088,[1]CustomerAddress!$A$1:$F$3997,6)</f>
        <v>5</v>
      </c>
      <c r="T1088" s="22" t="str">
        <f>VLOOKUP(A1088,Labels!$A$5:$I$3497,9)</f>
        <v>Recent Customer</v>
      </c>
    </row>
    <row r="1089" spans="1:20" s="22" customFormat="1" ht="15.75" customHeight="1" x14ac:dyDescent="0.25">
      <c r="A1089" s="23">
        <v>1088</v>
      </c>
      <c r="B1089" s="24" t="s">
        <v>2292</v>
      </c>
      <c r="C1089" s="24" t="s">
        <v>2293</v>
      </c>
      <c r="D1089" s="24" t="s">
        <v>40</v>
      </c>
      <c r="E1089" s="23">
        <v>19</v>
      </c>
      <c r="F1089" s="25">
        <v>32710</v>
      </c>
      <c r="G1089" s="23">
        <f t="shared" ca="1" si="84"/>
        <v>31.730995100837145</v>
      </c>
      <c r="H1089" s="23" t="str">
        <f t="shared" ca="1" si="85"/>
        <v>31-40</v>
      </c>
      <c r="I1089" s="24" t="s">
        <v>550</v>
      </c>
      <c r="J1089" s="24" t="s">
        <v>61</v>
      </c>
      <c r="K1089" s="24" t="s">
        <v>66</v>
      </c>
      <c r="L1089" s="24" t="s">
        <v>44</v>
      </c>
      <c r="M1089" s="24" t="s">
        <v>45</v>
      </c>
      <c r="N1089" s="23">
        <v>3</v>
      </c>
      <c r="O1089" s="22" t="str">
        <f>VLOOKUP(A1089,[1]CustomerAddress!$A$1:$F$3997,2)</f>
        <v>04328 Rowland Plaza</v>
      </c>
      <c r="P1089" s="22">
        <f>VLOOKUP(A1089,[1]CustomerAddress!$A$1:$F$3997,3)</f>
        <v>3441</v>
      </c>
      <c r="Q1089" s="22" t="str">
        <f>VLOOKUP(A1089,[1]CustomerAddress!$A$1:$F$3997,4)</f>
        <v>VIC</v>
      </c>
      <c r="R1089" s="22" t="str">
        <f>VLOOKUP(A1089,[1]CustomerAddress!$A$1:$F$3997,5)</f>
        <v>Australia</v>
      </c>
      <c r="S1089" s="22">
        <f>VLOOKUP(A1089,[1]CustomerAddress!$A$1:$F$3997,6)</f>
        <v>9</v>
      </c>
      <c r="T1089" s="22" t="str">
        <f>VLOOKUP(A1089,Labels!$A$5:$I$3497,9)</f>
        <v>Becoming Loyal</v>
      </c>
    </row>
    <row r="1090" spans="1:20" s="22" customFormat="1" ht="15.75" customHeight="1" x14ac:dyDescent="0.25">
      <c r="A1090" s="23">
        <v>1089</v>
      </c>
      <c r="B1090" s="24" t="s">
        <v>2294</v>
      </c>
      <c r="C1090" s="24" t="s">
        <v>2295</v>
      </c>
      <c r="D1090" s="24" t="s">
        <v>40</v>
      </c>
      <c r="E1090" s="23">
        <v>90</v>
      </c>
      <c r="F1090" s="25">
        <v>32403</v>
      </c>
      <c r="G1090" s="23">
        <f t="shared" ca="1" si="84"/>
        <v>32.572090990930995</v>
      </c>
      <c r="H1090" s="23" t="str">
        <f t="shared" ca="1" si="85"/>
        <v>31-40</v>
      </c>
      <c r="I1090" s="24" t="s">
        <v>144</v>
      </c>
      <c r="J1090" s="24" t="s">
        <v>54</v>
      </c>
      <c r="K1090" s="24" t="s">
        <v>62</v>
      </c>
      <c r="L1090" s="24" t="s">
        <v>44</v>
      </c>
      <c r="M1090" s="24" t="s">
        <v>57</v>
      </c>
      <c r="N1090" s="23">
        <v>12</v>
      </c>
      <c r="O1090" s="22" t="str">
        <f>VLOOKUP(A1090,[1]CustomerAddress!$A$1:$F$3997,2)</f>
        <v>332 Maywood Crossing</v>
      </c>
      <c r="P1090" s="22">
        <f>VLOOKUP(A1090,[1]CustomerAddress!$A$1:$F$3997,3)</f>
        <v>3136</v>
      </c>
      <c r="Q1090" s="22" t="str">
        <f>VLOOKUP(A1090,[1]CustomerAddress!$A$1:$F$3997,4)</f>
        <v>VIC</v>
      </c>
      <c r="R1090" s="22" t="str">
        <f>VLOOKUP(A1090,[1]CustomerAddress!$A$1:$F$3997,5)</f>
        <v>Australia</v>
      </c>
      <c r="S1090" s="22">
        <f>VLOOKUP(A1090,[1]CustomerAddress!$A$1:$F$3997,6)</f>
        <v>9</v>
      </c>
      <c r="T1090" s="22" t="str">
        <f>VLOOKUP(A1090,Labels!$A$5:$I$3497,9)</f>
        <v>Almost Lost Customer</v>
      </c>
    </row>
    <row r="1091" spans="1:20" s="22" customFormat="1" ht="15.75" customHeight="1" x14ac:dyDescent="0.25">
      <c r="A1091" s="23">
        <v>1090</v>
      </c>
      <c r="B1091" s="24" t="s">
        <v>2296</v>
      </c>
      <c r="D1091" s="24" t="s">
        <v>40</v>
      </c>
      <c r="E1091" s="23">
        <v>15</v>
      </c>
      <c r="F1091" s="25">
        <v>27590</v>
      </c>
      <c r="G1091" s="23">
        <f t="shared" ca="1" si="84"/>
        <v>45.75839236111112</v>
      </c>
      <c r="H1091" s="23" t="str">
        <f t="shared" ca="1" si="85"/>
        <v>41-50</v>
      </c>
      <c r="I1091" s="24" t="s">
        <v>196</v>
      </c>
      <c r="J1091" s="24" t="s">
        <v>138</v>
      </c>
      <c r="K1091" s="24" t="s">
        <v>62</v>
      </c>
      <c r="L1091" s="24" t="s">
        <v>44</v>
      </c>
      <c r="M1091" s="24" t="s">
        <v>57</v>
      </c>
      <c r="N1091" s="23">
        <v>17</v>
      </c>
      <c r="O1091" s="22" t="str">
        <f>VLOOKUP(A1091,[1]CustomerAddress!$A$1:$F$3997,2)</f>
        <v>6026 Graceland Crossing</v>
      </c>
      <c r="P1091" s="22">
        <f>VLOOKUP(A1091,[1]CustomerAddress!$A$1:$F$3997,3)</f>
        <v>2121</v>
      </c>
      <c r="Q1091" s="22" t="str">
        <f>VLOOKUP(A1091,[1]CustomerAddress!$A$1:$F$3997,4)</f>
        <v>NSW</v>
      </c>
      <c r="R1091" s="22" t="str">
        <f>VLOOKUP(A1091,[1]CustomerAddress!$A$1:$F$3997,5)</f>
        <v>Australia</v>
      </c>
      <c r="S1091" s="22">
        <f>VLOOKUP(A1091,[1]CustomerAddress!$A$1:$F$3997,6)</f>
        <v>11</v>
      </c>
      <c r="T1091" s="22" t="str">
        <f>VLOOKUP(A1091,Labels!$A$5:$I$3497,9)</f>
        <v>Losing Customer</v>
      </c>
    </row>
    <row r="1092" spans="1:20" s="22" customFormat="1" ht="15.75" customHeight="1" x14ac:dyDescent="0.25">
      <c r="A1092" s="23">
        <v>1091</v>
      </c>
      <c r="B1092" s="24" t="s">
        <v>2297</v>
      </c>
      <c r="C1092" s="24" t="s">
        <v>2298</v>
      </c>
      <c r="D1092" s="24" t="s">
        <v>48</v>
      </c>
      <c r="E1092" s="23">
        <v>19</v>
      </c>
      <c r="F1092" s="25">
        <v>29326</v>
      </c>
      <c r="G1092" s="23">
        <f t="shared" ca="1" si="84"/>
        <v>41.002227977232366</v>
      </c>
      <c r="H1092" s="23" t="str">
        <f t="shared" ca="1" si="85"/>
        <v>41-50</v>
      </c>
      <c r="J1092" s="24" t="s">
        <v>42</v>
      </c>
      <c r="K1092" s="24" t="s">
        <v>43</v>
      </c>
      <c r="L1092" s="24" t="s">
        <v>44</v>
      </c>
      <c r="M1092" s="24" t="s">
        <v>57</v>
      </c>
      <c r="N1092" s="23">
        <v>15</v>
      </c>
      <c r="O1092" s="22" t="str">
        <f>VLOOKUP(A1092,[1]CustomerAddress!$A$1:$F$3997,2)</f>
        <v>0 Fremont Court</v>
      </c>
      <c r="P1092" s="22">
        <f>VLOOKUP(A1092,[1]CustomerAddress!$A$1:$F$3997,3)</f>
        <v>3023</v>
      </c>
      <c r="Q1092" s="22" t="str">
        <f>VLOOKUP(A1092,[1]CustomerAddress!$A$1:$F$3997,4)</f>
        <v>VIC</v>
      </c>
      <c r="R1092" s="22" t="str">
        <f>VLOOKUP(A1092,[1]CustomerAddress!$A$1:$F$3997,5)</f>
        <v>Australia</v>
      </c>
      <c r="S1092" s="22">
        <f>VLOOKUP(A1092,[1]CustomerAddress!$A$1:$F$3997,6)</f>
        <v>7</v>
      </c>
      <c r="T1092" s="22" t="str">
        <f>VLOOKUP(A1092,Labels!$A$5:$I$3497,9)</f>
        <v>Platinum Customer</v>
      </c>
    </row>
    <row r="1093" spans="1:20" s="22" customFormat="1" ht="15.75" customHeight="1" x14ac:dyDescent="0.25">
      <c r="A1093" s="23">
        <v>1092</v>
      </c>
      <c r="B1093" s="24" t="s">
        <v>2299</v>
      </c>
      <c r="C1093" s="24" t="s">
        <v>2300</v>
      </c>
      <c r="D1093" s="24" t="s">
        <v>40</v>
      </c>
      <c r="E1093" s="23">
        <v>56</v>
      </c>
      <c r="F1093" s="25">
        <v>13018</v>
      </c>
      <c r="G1093" s="23">
        <f t="shared" ca="1" si="84"/>
        <v>85.681680032343991</v>
      </c>
      <c r="H1093" s="23" t="str">
        <f t="shared" ca="1" si="85"/>
        <v>81-90</v>
      </c>
      <c r="I1093" s="24" t="s">
        <v>154</v>
      </c>
      <c r="J1093" s="24" t="s">
        <v>65</v>
      </c>
      <c r="K1093" s="24" t="s">
        <v>43</v>
      </c>
      <c r="L1093" s="24" t="s">
        <v>44</v>
      </c>
      <c r="M1093" s="24" t="s">
        <v>57</v>
      </c>
      <c r="N1093" s="23">
        <v>5</v>
      </c>
      <c r="O1093" s="22" t="str">
        <f>VLOOKUP(A1093,[1]CustomerAddress!$A$1:$F$3997,2)</f>
        <v>5515 Artisan Center</v>
      </c>
      <c r="P1093" s="22">
        <f>VLOOKUP(A1093,[1]CustomerAddress!$A$1:$F$3997,3)</f>
        <v>3337</v>
      </c>
      <c r="Q1093" s="22" t="str">
        <f>VLOOKUP(A1093,[1]CustomerAddress!$A$1:$F$3997,4)</f>
        <v>VIC</v>
      </c>
      <c r="R1093" s="22" t="str">
        <f>VLOOKUP(A1093,[1]CustomerAddress!$A$1:$F$3997,5)</f>
        <v>Australia</v>
      </c>
      <c r="S1093" s="22">
        <f>VLOOKUP(A1093,[1]CustomerAddress!$A$1:$F$3997,6)</f>
        <v>3</v>
      </c>
      <c r="T1093" s="22" t="str">
        <f>VLOOKUP(A1093,Labels!$A$5:$I$3497,9)</f>
        <v>Evasive Customer</v>
      </c>
    </row>
    <row r="1094" spans="1:20" s="22" customFormat="1" ht="15.75" customHeight="1" x14ac:dyDescent="0.25">
      <c r="A1094" s="23">
        <v>1093</v>
      </c>
      <c r="B1094" s="24" t="s">
        <v>2301</v>
      </c>
      <c r="C1094" s="24" t="s">
        <v>2302</v>
      </c>
      <c r="D1094" s="24" t="s">
        <v>40</v>
      </c>
      <c r="E1094" s="23">
        <v>63</v>
      </c>
      <c r="F1094" s="25">
        <v>35321</v>
      </c>
      <c r="G1094" s="23">
        <f t="shared" ca="1" si="84"/>
        <v>24.577570442985788</v>
      </c>
      <c r="H1094" s="23" t="str">
        <f t="shared" ca="1" si="85"/>
        <v>21-30</v>
      </c>
      <c r="I1094" s="24" t="s">
        <v>74</v>
      </c>
      <c r="J1094" s="24" t="s">
        <v>61</v>
      </c>
      <c r="K1094" s="24" t="s">
        <v>62</v>
      </c>
      <c r="L1094" s="24" t="s">
        <v>44</v>
      </c>
      <c r="M1094" s="24" t="s">
        <v>57</v>
      </c>
      <c r="N1094" s="23">
        <v>5</v>
      </c>
      <c r="O1094" s="22" t="str">
        <f>VLOOKUP(A1094,[1]CustomerAddress!$A$1:$F$3997,2)</f>
        <v>0 Nevada Pass</v>
      </c>
      <c r="P1094" s="22">
        <f>VLOOKUP(A1094,[1]CustomerAddress!$A$1:$F$3997,3)</f>
        <v>2216</v>
      </c>
      <c r="Q1094" s="22" t="str">
        <f>VLOOKUP(A1094,[1]CustomerAddress!$A$1:$F$3997,4)</f>
        <v>NSW</v>
      </c>
      <c r="R1094" s="22" t="str">
        <f>VLOOKUP(A1094,[1]CustomerAddress!$A$1:$F$3997,5)</f>
        <v>Australia</v>
      </c>
      <c r="S1094" s="22">
        <f>VLOOKUP(A1094,[1]CustomerAddress!$A$1:$F$3997,6)</f>
        <v>10</v>
      </c>
      <c r="T1094" s="22" t="str">
        <f>VLOOKUP(A1094,Labels!$A$5:$I$3497,9)</f>
        <v>Almost Lost Customer</v>
      </c>
    </row>
    <row r="1095" spans="1:20" s="22" customFormat="1" ht="15.75" customHeight="1" x14ac:dyDescent="0.25">
      <c r="A1095" s="23">
        <v>1094</v>
      </c>
      <c r="B1095" s="24" t="s">
        <v>2303</v>
      </c>
      <c r="C1095" s="24" t="s">
        <v>2304</v>
      </c>
      <c r="D1095" s="24" t="s">
        <v>48</v>
      </c>
      <c r="E1095" s="23">
        <v>48</v>
      </c>
      <c r="F1095" s="25">
        <v>27755</v>
      </c>
      <c r="G1095" s="23">
        <f t="shared" ca="1" si="84"/>
        <v>45.306337566590571</v>
      </c>
      <c r="H1095" s="23" t="str">
        <f t="shared" ca="1" si="85"/>
        <v>41-50</v>
      </c>
      <c r="I1095" s="24" t="s">
        <v>683</v>
      </c>
      <c r="J1095" s="24" t="s">
        <v>42</v>
      </c>
      <c r="K1095" s="24" t="s">
        <v>66</v>
      </c>
      <c r="L1095" s="24" t="s">
        <v>44</v>
      </c>
      <c r="M1095" s="24" t="s">
        <v>57</v>
      </c>
      <c r="N1095" s="23">
        <v>19</v>
      </c>
      <c r="O1095" s="22" t="str">
        <f>VLOOKUP(A1095,[1]CustomerAddress!$A$1:$F$3997,2)</f>
        <v>06 Heffernan Junction</v>
      </c>
      <c r="P1095" s="22">
        <f>VLOOKUP(A1095,[1]CustomerAddress!$A$1:$F$3997,3)</f>
        <v>4074</v>
      </c>
      <c r="Q1095" s="22" t="str">
        <f>VLOOKUP(A1095,[1]CustomerAddress!$A$1:$F$3997,4)</f>
        <v>QLD</v>
      </c>
      <c r="R1095" s="22" t="str">
        <f>VLOOKUP(A1095,[1]CustomerAddress!$A$1:$F$3997,5)</f>
        <v>Australia</v>
      </c>
      <c r="S1095" s="22">
        <f>VLOOKUP(A1095,[1]CustomerAddress!$A$1:$F$3997,6)</f>
        <v>7</v>
      </c>
      <c r="T1095" s="22" t="str">
        <f>VLOOKUP(A1095,Labels!$A$5:$I$3497,9)</f>
        <v>Potential Customer</v>
      </c>
    </row>
    <row r="1096" spans="1:20" s="22" customFormat="1" ht="15.75" customHeight="1" x14ac:dyDescent="0.25">
      <c r="A1096" s="23">
        <v>1095</v>
      </c>
      <c r="B1096" s="24" t="s">
        <v>2305</v>
      </c>
      <c r="C1096" s="24" t="s">
        <v>2306</v>
      </c>
      <c r="D1096" s="24" t="s">
        <v>40</v>
      </c>
      <c r="E1096" s="23">
        <v>2</v>
      </c>
      <c r="F1096" s="25">
        <v>21426</v>
      </c>
      <c r="G1096" s="23">
        <f t="shared" ca="1" si="84"/>
        <v>62.646063593670718</v>
      </c>
      <c r="H1096" s="23" t="str">
        <f t="shared" ca="1" si="85"/>
        <v>61-70</v>
      </c>
      <c r="I1096" s="24" t="s">
        <v>108</v>
      </c>
      <c r="J1096" s="24" t="s">
        <v>42</v>
      </c>
      <c r="K1096" s="24" t="s">
        <v>43</v>
      </c>
      <c r="L1096" s="24" t="s">
        <v>44</v>
      </c>
      <c r="M1096" s="24" t="s">
        <v>57</v>
      </c>
      <c r="N1096" s="23">
        <v>6</v>
      </c>
      <c r="O1096" s="22" t="str">
        <f>VLOOKUP(A1096,[1]CustomerAddress!$A$1:$F$3997,2)</f>
        <v>04 Onsgard Center</v>
      </c>
      <c r="P1096" s="22">
        <f>VLOOKUP(A1096,[1]CustomerAddress!$A$1:$F$3997,3)</f>
        <v>2101</v>
      </c>
      <c r="Q1096" s="22" t="str">
        <f>VLOOKUP(A1096,[1]CustomerAddress!$A$1:$F$3997,4)</f>
        <v>NSW</v>
      </c>
      <c r="R1096" s="22" t="str">
        <f>VLOOKUP(A1096,[1]CustomerAddress!$A$1:$F$3997,5)</f>
        <v>Australia</v>
      </c>
      <c r="S1096" s="22">
        <f>VLOOKUP(A1096,[1]CustomerAddress!$A$1:$F$3997,6)</f>
        <v>9</v>
      </c>
      <c r="T1096" s="22" t="str">
        <f>VLOOKUP(A1096,Labels!$A$5:$I$3497,9)</f>
        <v>Recent Customer</v>
      </c>
    </row>
    <row r="1097" spans="1:20" s="22" customFormat="1" ht="15.75" customHeight="1" x14ac:dyDescent="0.25">
      <c r="A1097" s="23">
        <v>1096</v>
      </c>
      <c r="B1097" s="24" t="s">
        <v>2307</v>
      </c>
      <c r="C1097" s="24" t="s">
        <v>2308</v>
      </c>
      <c r="D1097" s="24" t="s">
        <v>48</v>
      </c>
      <c r="E1097" s="23">
        <v>33</v>
      </c>
      <c r="F1097" s="25">
        <v>25536</v>
      </c>
      <c r="G1097" s="23">
        <f t="shared" ca="1" si="84"/>
        <v>51.385789621385094</v>
      </c>
      <c r="H1097" s="23" t="str">
        <f t="shared" ca="1" si="85"/>
        <v>51-60</v>
      </c>
      <c r="I1097" s="24" t="s">
        <v>516</v>
      </c>
      <c r="J1097" s="24" t="s">
        <v>42</v>
      </c>
      <c r="K1097" s="24" t="s">
        <v>66</v>
      </c>
      <c r="L1097" s="24" t="s">
        <v>44</v>
      </c>
      <c r="M1097" s="24" t="s">
        <v>57</v>
      </c>
      <c r="N1097" s="23">
        <v>14</v>
      </c>
      <c r="O1097" s="22" t="str">
        <f>VLOOKUP(A1097,[1]CustomerAddress!$A$1:$F$3997,2)</f>
        <v>37 Division Way</v>
      </c>
      <c r="P1097" s="22">
        <f>VLOOKUP(A1097,[1]CustomerAddress!$A$1:$F$3997,3)</f>
        <v>2153</v>
      </c>
      <c r="Q1097" s="22" t="str">
        <f>VLOOKUP(A1097,[1]CustomerAddress!$A$1:$F$3997,4)</f>
        <v>NSW</v>
      </c>
      <c r="R1097" s="22" t="str">
        <f>VLOOKUP(A1097,[1]CustomerAddress!$A$1:$F$3997,5)</f>
        <v>Australia</v>
      </c>
      <c r="S1097" s="22">
        <f>VLOOKUP(A1097,[1]CustomerAddress!$A$1:$F$3997,6)</f>
        <v>9</v>
      </c>
      <c r="T1097" s="22" t="str">
        <f>VLOOKUP(A1097,Labels!$A$5:$I$3497,9)</f>
        <v>High Risk Customer</v>
      </c>
    </row>
    <row r="1098" spans="1:20" s="22" customFormat="1" ht="15.75" customHeight="1" x14ac:dyDescent="0.25">
      <c r="A1098" s="23">
        <v>1097</v>
      </c>
      <c r="B1098" s="24" t="s">
        <v>2309</v>
      </c>
      <c r="C1098" s="24" t="s">
        <v>2310</v>
      </c>
      <c r="D1098" s="24" t="s">
        <v>40</v>
      </c>
      <c r="E1098" s="23">
        <v>71</v>
      </c>
      <c r="F1098" s="25">
        <v>24868</v>
      </c>
      <c r="G1098" s="23">
        <f t="shared" ca="1" si="84"/>
        <v>53.215926607369347</v>
      </c>
      <c r="H1098" s="23" t="str">
        <f t="shared" ca="1" si="85"/>
        <v>51-60</v>
      </c>
      <c r="I1098" s="24" t="s">
        <v>1163</v>
      </c>
      <c r="J1098" s="24" t="s">
        <v>50</v>
      </c>
      <c r="K1098" s="24" t="s">
        <v>43</v>
      </c>
      <c r="L1098" s="24" t="s">
        <v>44</v>
      </c>
      <c r="M1098" s="24" t="s">
        <v>45</v>
      </c>
      <c r="N1098" s="23">
        <v>18</v>
      </c>
      <c r="O1098" s="22" t="str">
        <f>VLOOKUP(A1098,[1]CustomerAddress!$A$1:$F$3997,2)</f>
        <v>9623 Fisk Plaza</v>
      </c>
      <c r="P1098" s="22">
        <f>VLOOKUP(A1098,[1]CustomerAddress!$A$1:$F$3997,3)</f>
        <v>2164</v>
      </c>
      <c r="Q1098" s="22" t="str">
        <f>VLOOKUP(A1098,[1]CustomerAddress!$A$1:$F$3997,4)</f>
        <v>NSW</v>
      </c>
      <c r="R1098" s="22" t="str">
        <f>VLOOKUP(A1098,[1]CustomerAddress!$A$1:$F$3997,5)</f>
        <v>Australia</v>
      </c>
      <c r="S1098" s="22">
        <f>VLOOKUP(A1098,[1]CustomerAddress!$A$1:$F$3997,6)</f>
        <v>8</v>
      </c>
      <c r="T1098" s="22" t="str">
        <f>VLOOKUP(A1098,Labels!$A$5:$I$3497,9)</f>
        <v>Lost Customer</v>
      </c>
    </row>
    <row r="1099" spans="1:20" s="22" customFormat="1" ht="15.75" customHeight="1" x14ac:dyDescent="0.25">
      <c r="A1099" s="23">
        <v>1098</v>
      </c>
      <c r="B1099" s="24" t="s">
        <v>2311</v>
      </c>
      <c r="C1099" s="24" t="s">
        <v>2312</v>
      </c>
      <c r="D1099" s="24" t="s">
        <v>40</v>
      </c>
      <c r="E1099" s="23">
        <v>99</v>
      </c>
      <c r="F1099" s="25">
        <v>32540</v>
      </c>
      <c r="G1099" s="23">
        <f t="shared" ca="1" si="84"/>
        <v>32.196748525494677</v>
      </c>
      <c r="H1099" s="23" t="str">
        <f t="shared" ca="1" si="85"/>
        <v>31-40</v>
      </c>
      <c r="I1099" s="24" t="s">
        <v>2078</v>
      </c>
      <c r="J1099" s="24" t="s">
        <v>50</v>
      </c>
      <c r="K1099" s="24" t="s">
        <v>43</v>
      </c>
      <c r="L1099" s="24" t="s">
        <v>44</v>
      </c>
      <c r="M1099" s="24" t="s">
        <v>45</v>
      </c>
      <c r="N1099" s="23">
        <v>12</v>
      </c>
      <c r="O1099" s="22" t="str">
        <f>VLOOKUP(A1099,[1]CustomerAddress!$A$1:$F$3997,2)</f>
        <v>9419 Homewood Way</v>
      </c>
      <c r="P1099" s="22">
        <f>VLOOKUP(A1099,[1]CustomerAddress!$A$1:$F$3997,3)</f>
        <v>2160</v>
      </c>
      <c r="Q1099" s="22" t="str">
        <f>VLOOKUP(A1099,[1]CustomerAddress!$A$1:$F$3997,4)</f>
        <v>NSW</v>
      </c>
      <c r="R1099" s="22" t="str">
        <f>VLOOKUP(A1099,[1]CustomerAddress!$A$1:$F$3997,5)</f>
        <v>Australia</v>
      </c>
      <c r="S1099" s="22">
        <f>VLOOKUP(A1099,[1]CustomerAddress!$A$1:$F$3997,6)</f>
        <v>9</v>
      </c>
      <c r="T1099" s="22" t="str">
        <f>VLOOKUP(A1099,Labels!$A$5:$I$3497,9)</f>
        <v>Very Loyal</v>
      </c>
    </row>
    <row r="1100" spans="1:20" s="22" customFormat="1" ht="15.75" customHeight="1" x14ac:dyDescent="0.25">
      <c r="A1100" s="23">
        <v>1099</v>
      </c>
      <c r="B1100" s="24" t="s">
        <v>2313</v>
      </c>
      <c r="C1100" s="24" t="s">
        <v>2314</v>
      </c>
      <c r="D1100" s="24" t="s">
        <v>48</v>
      </c>
      <c r="E1100" s="23">
        <v>12</v>
      </c>
      <c r="F1100" s="25">
        <v>27407</v>
      </c>
      <c r="G1100" s="23">
        <f t="shared" ca="1" si="84"/>
        <v>46.259762223807705</v>
      </c>
      <c r="H1100" s="23" t="str">
        <f t="shared" ca="1" si="85"/>
        <v>41-50</v>
      </c>
      <c r="I1100" s="24" t="s">
        <v>596</v>
      </c>
      <c r="J1100" s="24" t="s">
        <v>84</v>
      </c>
      <c r="K1100" s="24" t="s">
        <v>62</v>
      </c>
      <c r="L1100" s="24" t="s">
        <v>44</v>
      </c>
      <c r="M1100" s="24" t="s">
        <v>45</v>
      </c>
      <c r="N1100" s="23">
        <v>11</v>
      </c>
      <c r="O1100" s="22" t="str">
        <f>VLOOKUP(A1100,[1]CustomerAddress!$A$1:$F$3997,2)</f>
        <v>26349 Spaight Junction</v>
      </c>
      <c r="P1100" s="22">
        <f>VLOOKUP(A1100,[1]CustomerAddress!$A$1:$F$3997,3)</f>
        <v>2756</v>
      </c>
      <c r="Q1100" s="22" t="str">
        <f>VLOOKUP(A1100,[1]CustomerAddress!$A$1:$F$3997,4)</f>
        <v>NSW</v>
      </c>
      <c r="R1100" s="22" t="str">
        <f>VLOOKUP(A1100,[1]CustomerAddress!$A$1:$F$3997,5)</f>
        <v>Australia</v>
      </c>
      <c r="S1100" s="22">
        <f>VLOOKUP(A1100,[1]CustomerAddress!$A$1:$F$3997,6)</f>
        <v>8</v>
      </c>
      <c r="T1100" s="22" t="str">
        <f>VLOOKUP(A1100,Labels!$A$5:$I$3497,9)</f>
        <v>Lost Customer</v>
      </c>
    </row>
    <row r="1101" spans="1:20" s="22" customFormat="1" ht="15.75" customHeight="1" x14ac:dyDescent="0.25">
      <c r="A1101" s="23">
        <v>1100</v>
      </c>
      <c r="B1101" s="24" t="s">
        <v>2140</v>
      </c>
      <c r="C1101" s="24" t="s">
        <v>2315</v>
      </c>
      <c r="D1101" s="24" t="s">
        <v>48</v>
      </c>
      <c r="E1101" s="23">
        <v>59</v>
      </c>
      <c r="F1101" s="25">
        <v>30318</v>
      </c>
      <c r="G1101" s="23">
        <f t="shared" ca="1" si="84"/>
        <v>38.284419758371392</v>
      </c>
      <c r="H1101" s="23" t="str">
        <f t="shared" ca="1" si="85"/>
        <v>31-40</v>
      </c>
      <c r="I1101" s="24" t="s">
        <v>760</v>
      </c>
      <c r="J1101" s="24" t="s">
        <v>84</v>
      </c>
      <c r="K1101" s="24" t="s">
        <v>43</v>
      </c>
      <c r="L1101" s="24" t="s">
        <v>44</v>
      </c>
      <c r="M1101" s="24" t="s">
        <v>57</v>
      </c>
      <c r="N1101" s="23">
        <v>15</v>
      </c>
      <c r="O1101" s="22" t="str">
        <f>VLOOKUP(A1101,[1]CustomerAddress!$A$1:$F$3997,2)</f>
        <v>1063 Forest Avenue</v>
      </c>
      <c r="P1101" s="22">
        <f>VLOOKUP(A1101,[1]CustomerAddress!$A$1:$F$3997,3)</f>
        <v>4510</v>
      </c>
      <c r="Q1101" s="22" t="str">
        <f>VLOOKUP(A1101,[1]CustomerAddress!$A$1:$F$3997,4)</f>
        <v>QLD</v>
      </c>
      <c r="R1101" s="22" t="str">
        <f>VLOOKUP(A1101,[1]CustomerAddress!$A$1:$F$3997,5)</f>
        <v>Australia</v>
      </c>
      <c r="S1101" s="22">
        <f>VLOOKUP(A1101,[1]CustomerAddress!$A$1:$F$3997,6)</f>
        <v>3</v>
      </c>
      <c r="T1101" s="22" t="str">
        <f>VLOOKUP(A1101,Labels!$A$5:$I$3497,9)</f>
        <v>Late Bloomer</v>
      </c>
    </row>
    <row r="1102" spans="1:20" s="22" customFormat="1" ht="15.75" customHeight="1" x14ac:dyDescent="0.25">
      <c r="A1102" s="23">
        <v>1101</v>
      </c>
      <c r="B1102" s="24" t="s">
        <v>2316</v>
      </c>
      <c r="C1102" s="24" t="s">
        <v>2317</v>
      </c>
      <c r="D1102" s="24" t="s">
        <v>40</v>
      </c>
      <c r="E1102" s="23">
        <v>76</v>
      </c>
      <c r="F1102" s="25">
        <v>25194</v>
      </c>
      <c r="G1102" s="23">
        <f t="shared" ca="1" si="84"/>
        <v>52.322775922437842</v>
      </c>
      <c r="H1102" s="23" t="str">
        <f t="shared" ca="1" si="85"/>
        <v>51-60</v>
      </c>
      <c r="I1102" s="24" t="s">
        <v>60</v>
      </c>
      <c r="J1102" s="24" t="s">
        <v>61</v>
      </c>
      <c r="K1102" s="24" t="s">
        <v>43</v>
      </c>
      <c r="L1102" s="24" t="s">
        <v>44</v>
      </c>
      <c r="M1102" s="24" t="s">
        <v>57</v>
      </c>
      <c r="N1102" s="23">
        <v>15</v>
      </c>
      <c r="O1102" s="22" t="str">
        <f>VLOOKUP(A1102,[1]CustomerAddress!$A$1:$F$3997,2)</f>
        <v>548 Dahle Lane</v>
      </c>
      <c r="P1102" s="22">
        <f>VLOOKUP(A1102,[1]CustomerAddress!$A$1:$F$3997,3)</f>
        <v>2075</v>
      </c>
      <c r="Q1102" s="22" t="str">
        <f>VLOOKUP(A1102,[1]CustomerAddress!$A$1:$F$3997,4)</f>
        <v>NSW</v>
      </c>
      <c r="R1102" s="22" t="str">
        <f>VLOOKUP(A1102,[1]CustomerAddress!$A$1:$F$3997,5)</f>
        <v>Australia</v>
      </c>
      <c r="S1102" s="22">
        <f>VLOOKUP(A1102,[1]CustomerAddress!$A$1:$F$3997,6)</f>
        <v>11</v>
      </c>
      <c r="T1102" s="22" t="str">
        <f>VLOOKUP(A1102,Labels!$A$5:$I$3497,9)</f>
        <v>Almost Lost Customer</v>
      </c>
    </row>
    <row r="1103" spans="1:20" s="22" customFormat="1" ht="15.75" customHeight="1" x14ac:dyDescent="0.25">
      <c r="A1103" s="23">
        <v>1102</v>
      </c>
      <c r="B1103" s="24" t="s">
        <v>441</v>
      </c>
      <c r="C1103" s="24" t="s">
        <v>2318</v>
      </c>
      <c r="D1103" s="24" t="s">
        <v>40</v>
      </c>
      <c r="E1103" s="23">
        <v>16</v>
      </c>
      <c r="F1103" s="25">
        <v>27989</v>
      </c>
      <c r="G1103" s="23">
        <f t="shared" ca="1" si="84"/>
        <v>44.665241676179612</v>
      </c>
      <c r="H1103" s="23" t="str">
        <f t="shared" ca="1" si="85"/>
        <v>41-50</v>
      </c>
      <c r="I1103" s="24" t="s">
        <v>53</v>
      </c>
      <c r="J1103" s="24" t="s">
        <v>84</v>
      </c>
      <c r="K1103" s="24" t="s">
        <v>62</v>
      </c>
      <c r="L1103" s="24" t="s">
        <v>44</v>
      </c>
      <c r="M1103" s="24" t="s">
        <v>57</v>
      </c>
      <c r="N1103" s="23">
        <v>15</v>
      </c>
      <c r="O1103" s="22" t="str">
        <f>VLOOKUP(A1103,[1]CustomerAddress!$A$1:$F$3997,2)</f>
        <v>4 Barby Road</v>
      </c>
      <c r="P1103" s="22">
        <f>VLOOKUP(A1103,[1]CustomerAddress!$A$1:$F$3997,3)</f>
        <v>2647</v>
      </c>
      <c r="Q1103" s="22" t="str">
        <f>VLOOKUP(A1103,[1]CustomerAddress!$A$1:$F$3997,4)</f>
        <v>NSW</v>
      </c>
      <c r="R1103" s="22" t="str">
        <f>VLOOKUP(A1103,[1]CustomerAddress!$A$1:$F$3997,5)</f>
        <v>Australia</v>
      </c>
      <c r="S1103" s="22">
        <f>VLOOKUP(A1103,[1]CustomerAddress!$A$1:$F$3997,6)</f>
        <v>3</v>
      </c>
      <c r="T1103" s="22" t="str">
        <f>VLOOKUP(A1103,Labels!$A$5:$I$3497,9)</f>
        <v>Recent Customer</v>
      </c>
    </row>
    <row r="1104" spans="1:20" s="22" customFormat="1" ht="15.75" customHeight="1" x14ac:dyDescent="0.25">
      <c r="A1104" s="23">
        <v>1103</v>
      </c>
      <c r="B1104" s="24" t="s">
        <v>2319</v>
      </c>
      <c r="C1104" s="24" t="s">
        <v>2320</v>
      </c>
      <c r="D1104" s="24" t="s">
        <v>40</v>
      </c>
      <c r="E1104" s="23">
        <v>76</v>
      </c>
      <c r="F1104" s="25">
        <v>28520</v>
      </c>
      <c r="G1104" s="23">
        <f t="shared" ca="1" si="84"/>
        <v>43.210447155314554</v>
      </c>
      <c r="H1104" s="23" t="str">
        <f t="shared" ca="1" si="85"/>
        <v>41-50</v>
      </c>
      <c r="I1104" s="24" t="s">
        <v>387</v>
      </c>
      <c r="J1104" s="24" t="s">
        <v>50</v>
      </c>
      <c r="K1104" s="24" t="s">
        <v>66</v>
      </c>
      <c r="L1104" s="24" t="s">
        <v>44</v>
      </c>
      <c r="M1104" s="24" t="s">
        <v>45</v>
      </c>
      <c r="N1104" s="23">
        <v>20</v>
      </c>
      <c r="O1104" s="22" t="str">
        <f>VLOOKUP(A1104,[1]CustomerAddress!$A$1:$F$3997,2)</f>
        <v>258 Luster Court</v>
      </c>
      <c r="P1104" s="22">
        <f>VLOOKUP(A1104,[1]CustomerAddress!$A$1:$F$3997,3)</f>
        <v>2154</v>
      </c>
      <c r="Q1104" s="22" t="str">
        <f>VLOOKUP(A1104,[1]CustomerAddress!$A$1:$F$3997,4)</f>
        <v>NSW</v>
      </c>
      <c r="R1104" s="22" t="str">
        <f>VLOOKUP(A1104,[1]CustomerAddress!$A$1:$F$3997,5)</f>
        <v>Australia</v>
      </c>
      <c r="S1104" s="22">
        <f>VLOOKUP(A1104,[1]CustomerAddress!$A$1:$F$3997,6)</f>
        <v>10</v>
      </c>
      <c r="T1104" s="22" t="str">
        <f>VLOOKUP(A1104,Labels!$A$5:$I$3497,9)</f>
        <v>Recent Customer</v>
      </c>
    </row>
    <row r="1105" spans="1:20" s="22" customFormat="1" ht="15.75" customHeight="1" x14ac:dyDescent="0.25">
      <c r="A1105" s="23">
        <v>1104</v>
      </c>
      <c r="B1105" s="24" t="s">
        <v>2321</v>
      </c>
      <c r="C1105" s="24" t="s">
        <v>943</v>
      </c>
      <c r="D1105" s="24" t="s">
        <v>40</v>
      </c>
      <c r="E1105" s="23">
        <v>82</v>
      </c>
      <c r="F1105" s="25">
        <v>21915</v>
      </c>
      <c r="G1105" s="23">
        <f t="shared" ca="1" si="84"/>
        <v>61.306337566590571</v>
      </c>
      <c r="H1105" s="23" t="str">
        <f t="shared" ca="1" si="85"/>
        <v>61-70</v>
      </c>
      <c r="I1105" s="24" t="s">
        <v>632</v>
      </c>
      <c r="J1105" s="24" t="s">
        <v>65</v>
      </c>
      <c r="K1105" s="24" t="s">
        <v>43</v>
      </c>
      <c r="L1105" s="24" t="s">
        <v>44</v>
      </c>
      <c r="M1105" s="24" t="s">
        <v>57</v>
      </c>
      <c r="N1105" s="23">
        <v>8</v>
      </c>
      <c r="O1105" s="22" t="str">
        <f>VLOOKUP(A1105,[1]CustomerAddress!$A$1:$F$3997,2)</f>
        <v>22669 Lien Center</v>
      </c>
      <c r="P1105" s="22">
        <f>VLOOKUP(A1105,[1]CustomerAddress!$A$1:$F$3997,3)</f>
        <v>2565</v>
      </c>
      <c r="Q1105" s="22" t="str">
        <f>VLOOKUP(A1105,[1]CustomerAddress!$A$1:$F$3997,4)</f>
        <v>NSW</v>
      </c>
      <c r="R1105" s="22" t="str">
        <f>VLOOKUP(A1105,[1]CustomerAddress!$A$1:$F$3997,5)</f>
        <v>Australia</v>
      </c>
      <c r="S1105" s="22">
        <f>VLOOKUP(A1105,[1]CustomerAddress!$A$1:$F$3997,6)</f>
        <v>6</v>
      </c>
      <c r="T1105" s="22" t="str">
        <f>VLOOKUP(A1105,Labels!$A$5:$I$3497,9)</f>
        <v>Becoming Loyal</v>
      </c>
    </row>
    <row r="1106" spans="1:20" s="22" customFormat="1" ht="15.75" customHeight="1" x14ac:dyDescent="0.25">
      <c r="A1106" s="23">
        <v>1105</v>
      </c>
      <c r="B1106" s="24" t="s">
        <v>2322</v>
      </c>
      <c r="C1106" s="24" t="s">
        <v>2323</v>
      </c>
      <c r="D1106" s="24" t="s">
        <v>48</v>
      </c>
      <c r="E1106" s="23">
        <v>39</v>
      </c>
      <c r="F1106" s="25">
        <v>32914</v>
      </c>
      <c r="G1106" s="23">
        <f t="shared" ca="1" si="84"/>
        <v>31.172090990930993</v>
      </c>
      <c r="H1106" s="23" t="str">
        <f t="shared" ca="1" si="85"/>
        <v>31-40</v>
      </c>
      <c r="I1106" s="24" t="s">
        <v>317</v>
      </c>
      <c r="J1106" s="24" t="s">
        <v>61</v>
      </c>
      <c r="K1106" s="24" t="s">
        <v>43</v>
      </c>
      <c r="L1106" s="24" t="s">
        <v>44</v>
      </c>
      <c r="M1106" s="24" t="s">
        <v>57</v>
      </c>
      <c r="N1106" s="23">
        <v>18</v>
      </c>
      <c r="O1106" s="22" t="str">
        <f>VLOOKUP(A1106,[1]CustomerAddress!$A$1:$F$3997,2)</f>
        <v>9 Autumn Leaf Court</v>
      </c>
      <c r="P1106" s="22">
        <f>VLOOKUP(A1106,[1]CustomerAddress!$A$1:$F$3997,3)</f>
        <v>2731</v>
      </c>
      <c r="Q1106" s="22" t="str">
        <f>VLOOKUP(A1106,[1]CustomerAddress!$A$1:$F$3997,4)</f>
        <v>NSW</v>
      </c>
      <c r="R1106" s="22" t="str">
        <f>VLOOKUP(A1106,[1]CustomerAddress!$A$1:$F$3997,5)</f>
        <v>Australia</v>
      </c>
      <c r="S1106" s="22">
        <f>VLOOKUP(A1106,[1]CustomerAddress!$A$1:$F$3997,6)</f>
        <v>4</v>
      </c>
      <c r="T1106" s="22" t="str">
        <f>VLOOKUP(A1106,Labels!$A$5:$I$3497,9)</f>
        <v>Recent Customer</v>
      </c>
    </row>
    <row r="1107" spans="1:20" s="22" customFormat="1" ht="15.75" customHeight="1" x14ac:dyDescent="0.25">
      <c r="A1107" s="23">
        <v>1106</v>
      </c>
      <c r="B1107" s="24" t="s">
        <v>2324</v>
      </c>
      <c r="C1107" s="24" t="s">
        <v>2325</v>
      </c>
      <c r="D1107" s="24" t="s">
        <v>40</v>
      </c>
      <c r="E1107" s="23">
        <v>2</v>
      </c>
      <c r="F1107" s="25">
        <v>22997</v>
      </c>
      <c r="G1107" s="23">
        <f t="shared" ca="1" si="84"/>
        <v>58.341954004946736</v>
      </c>
      <c r="H1107" s="23" t="str">
        <f t="shared" ca="1" si="85"/>
        <v>51-60</v>
      </c>
      <c r="I1107" s="24" t="s">
        <v>1005</v>
      </c>
      <c r="J1107" s="24" t="s">
        <v>65</v>
      </c>
      <c r="K1107" s="24" t="s">
        <v>43</v>
      </c>
      <c r="L1107" s="24" t="s">
        <v>44</v>
      </c>
      <c r="M1107" s="24" t="s">
        <v>57</v>
      </c>
      <c r="N1107" s="23">
        <v>15</v>
      </c>
      <c r="O1107" s="22" t="str">
        <f>VLOOKUP(A1107,[1]CustomerAddress!$A$1:$F$3997,2)</f>
        <v>9 Superior Plaza</v>
      </c>
      <c r="P1107" s="22">
        <f>VLOOKUP(A1107,[1]CustomerAddress!$A$1:$F$3997,3)</f>
        <v>3185</v>
      </c>
      <c r="Q1107" s="22" t="str">
        <f>VLOOKUP(A1107,[1]CustomerAddress!$A$1:$F$3997,4)</f>
        <v>VIC</v>
      </c>
      <c r="R1107" s="22" t="str">
        <f>VLOOKUP(A1107,[1]CustomerAddress!$A$1:$F$3997,5)</f>
        <v>Australia</v>
      </c>
      <c r="S1107" s="22">
        <f>VLOOKUP(A1107,[1]CustomerAddress!$A$1:$F$3997,6)</f>
        <v>11</v>
      </c>
      <c r="T1107" s="22" t="str">
        <f>VLOOKUP(A1107,Labels!$A$5:$I$3497,9)</f>
        <v>Recent Customer</v>
      </c>
    </row>
    <row r="1108" spans="1:20" s="22" customFormat="1" ht="15.75" customHeight="1" x14ac:dyDescent="0.25">
      <c r="A1108" s="23">
        <v>1107</v>
      </c>
      <c r="B1108" s="24" t="s">
        <v>2326</v>
      </c>
      <c r="C1108" s="24" t="s">
        <v>192</v>
      </c>
      <c r="D1108" s="24" t="s">
        <v>40</v>
      </c>
      <c r="E1108" s="23">
        <v>70</v>
      </c>
      <c r="F1108" s="25">
        <v>27227</v>
      </c>
      <c r="G1108" s="23">
        <f t="shared" ca="1" si="84"/>
        <v>46.752912908739212</v>
      </c>
      <c r="H1108" s="23" t="str">
        <f t="shared" ca="1" si="85"/>
        <v>41-50</v>
      </c>
      <c r="I1108" s="24" t="s">
        <v>157</v>
      </c>
      <c r="J1108" s="24" t="s">
        <v>42</v>
      </c>
      <c r="K1108" s="24" t="s">
        <v>66</v>
      </c>
      <c r="L1108" s="24" t="s">
        <v>44</v>
      </c>
      <c r="M1108" s="24" t="s">
        <v>57</v>
      </c>
      <c r="N1108" s="23">
        <v>18</v>
      </c>
      <c r="O1108" s="22" t="str">
        <f>VLOOKUP(A1108,[1]CustomerAddress!$A$1:$F$3997,2)</f>
        <v>86603 Dexter Road</v>
      </c>
      <c r="P1108" s="22">
        <f>VLOOKUP(A1108,[1]CustomerAddress!$A$1:$F$3997,3)</f>
        <v>2164</v>
      </c>
      <c r="Q1108" s="22" t="str">
        <f>VLOOKUP(A1108,[1]CustomerAddress!$A$1:$F$3997,4)</f>
        <v>NSW</v>
      </c>
      <c r="R1108" s="22" t="str">
        <f>VLOOKUP(A1108,[1]CustomerAddress!$A$1:$F$3997,5)</f>
        <v>Australia</v>
      </c>
      <c r="S1108" s="22">
        <f>VLOOKUP(A1108,[1]CustomerAddress!$A$1:$F$3997,6)</f>
        <v>9</v>
      </c>
      <c r="T1108" s="22" t="str">
        <f>VLOOKUP(A1108,Labels!$A$5:$I$3497,9)</f>
        <v>High Risk Customer</v>
      </c>
    </row>
    <row r="1109" spans="1:20" s="22" customFormat="1" ht="15.75" customHeight="1" x14ac:dyDescent="0.25">
      <c r="A1109" s="23">
        <v>1108</v>
      </c>
      <c r="B1109" s="24" t="s">
        <v>2327</v>
      </c>
      <c r="C1109" s="24" t="s">
        <v>2328</v>
      </c>
      <c r="D1109" s="24" t="s">
        <v>40</v>
      </c>
      <c r="E1109" s="23">
        <v>86</v>
      </c>
      <c r="F1109" s="25">
        <v>22711</v>
      </c>
      <c r="G1109" s="23">
        <f t="shared" ca="1" si="84"/>
        <v>59.125515648782354</v>
      </c>
      <c r="H1109" s="23" t="str">
        <f t="shared" ca="1" si="85"/>
        <v>51-60</v>
      </c>
      <c r="I1109" s="24" t="s">
        <v>683</v>
      </c>
      <c r="J1109" s="24" t="s">
        <v>42</v>
      </c>
      <c r="K1109" s="24" t="s">
        <v>43</v>
      </c>
      <c r="L1109" s="24" t="s">
        <v>44</v>
      </c>
      <c r="M1109" s="24" t="s">
        <v>57</v>
      </c>
      <c r="N1109" s="23">
        <v>17</v>
      </c>
      <c r="O1109" s="22" t="str">
        <f>VLOOKUP(A1109,[1]CustomerAddress!$A$1:$F$3997,2)</f>
        <v>8 Ridgeview Park</v>
      </c>
      <c r="P1109" s="22">
        <f>VLOOKUP(A1109,[1]CustomerAddress!$A$1:$F$3997,3)</f>
        <v>2323</v>
      </c>
      <c r="Q1109" s="22" t="str">
        <f>VLOOKUP(A1109,[1]CustomerAddress!$A$1:$F$3997,4)</f>
        <v>NSW</v>
      </c>
      <c r="R1109" s="22" t="str">
        <f>VLOOKUP(A1109,[1]CustomerAddress!$A$1:$F$3997,5)</f>
        <v>Australia</v>
      </c>
      <c r="S1109" s="22">
        <f>VLOOKUP(A1109,[1]CustomerAddress!$A$1:$F$3997,6)</f>
        <v>5</v>
      </c>
      <c r="T1109" s="22" t="str">
        <f>VLOOKUP(A1109,Labels!$A$5:$I$3497,9)</f>
        <v>Recent Customer</v>
      </c>
    </row>
    <row r="1110" spans="1:20" s="22" customFormat="1" ht="15.75" customHeight="1" x14ac:dyDescent="0.25">
      <c r="A1110" s="23">
        <v>1109</v>
      </c>
      <c r="B1110" s="24" t="s">
        <v>2329</v>
      </c>
      <c r="C1110" s="24" t="s">
        <v>2330</v>
      </c>
      <c r="D1110" s="24" t="s">
        <v>48</v>
      </c>
      <c r="E1110" s="23">
        <v>21</v>
      </c>
      <c r="F1110" s="25">
        <v>32752</v>
      </c>
      <c r="G1110" s="23">
        <f t="shared" ca="1" si="84"/>
        <v>31.615926607369349</v>
      </c>
      <c r="H1110" s="23" t="str">
        <f t="shared" ca="1" si="85"/>
        <v>31-40</v>
      </c>
      <c r="I1110" s="24" t="s">
        <v>234</v>
      </c>
      <c r="J1110" s="24" t="s">
        <v>164</v>
      </c>
      <c r="K1110" s="24" t="s">
        <v>66</v>
      </c>
      <c r="L1110" s="24" t="s">
        <v>44</v>
      </c>
      <c r="M1110" s="24" t="s">
        <v>57</v>
      </c>
      <c r="N1110" s="23">
        <v>6</v>
      </c>
      <c r="O1110" s="22" t="str">
        <f>VLOOKUP(A1110,[1]CustomerAddress!$A$1:$F$3997,2)</f>
        <v>4754 Ramsey Junction</v>
      </c>
      <c r="P1110" s="22">
        <f>VLOOKUP(A1110,[1]CustomerAddress!$A$1:$F$3997,3)</f>
        <v>3130</v>
      </c>
      <c r="Q1110" s="22" t="str">
        <f>VLOOKUP(A1110,[1]CustomerAddress!$A$1:$F$3997,4)</f>
        <v>VIC</v>
      </c>
      <c r="R1110" s="22" t="str">
        <f>VLOOKUP(A1110,[1]CustomerAddress!$A$1:$F$3997,5)</f>
        <v>Australia</v>
      </c>
      <c r="S1110" s="22">
        <f>VLOOKUP(A1110,[1]CustomerAddress!$A$1:$F$3997,6)</f>
        <v>9</v>
      </c>
      <c r="T1110" s="22" t="str">
        <f>VLOOKUP(A1110,Labels!$A$5:$I$3497,9)</f>
        <v>Lost Customer</v>
      </c>
    </row>
    <row r="1111" spans="1:20" s="22" customFormat="1" ht="15.75" hidden="1" customHeight="1" x14ac:dyDescent="0.25">
      <c r="A1111" s="23">
        <v>1110</v>
      </c>
      <c r="B1111" s="24" t="s">
        <v>1170</v>
      </c>
      <c r="C1111" s="24" t="s">
        <v>2331</v>
      </c>
      <c r="D1111" s="24" t="s">
        <v>48</v>
      </c>
      <c r="E1111" s="23">
        <v>73</v>
      </c>
      <c r="F1111" s="25">
        <v>33314</v>
      </c>
      <c r="G1111" s="23">
        <f t="shared" ca="1" si="84"/>
        <v>30.0762005802892</v>
      </c>
      <c r="H1111" s="23"/>
      <c r="I1111" s="24" t="s">
        <v>151</v>
      </c>
      <c r="J1111" s="24" t="s">
        <v>65</v>
      </c>
      <c r="K1111" s="24" t="s">
        <v>66</v>
      </c>
      <c r="L1111" s="24" t="s">
        <v>44</v>
      </c>
      <c r="M1111" s="24" t="s">
        <v>57</v>
      </c>
      <c r="N1111" s="23">
        <v>12</v>
      </c>
    </row>
    <row r="1112" spans="1:20" s="22" customFormat="1" ht="15.75" customHeight="1" x14ac:dyDescent="0.25">
      <c r="A1112" s="23">
        <v>1111</v>
      </c>
      <c r="B1112" s="24" t="s">
        <v>2332</v>
      </c>
      <c r="C1112" s="24" t="s">
        <v>2333</v>
      </c>
      <c r="D1112" s="24" t="s">
        <v>48</v>
      </c>
      <c r="E1112" s="23">
        <v>96</v>
      </c>
      <c r="F1112" s="25">
        <v>21979</v>
      </c>
      <c r="G1112" s="23">
        <f t="shared" ca="1" si="84"/>
        <v>61.130995100520032</v>
      </c>
      <c r="H1112" s="23" t="str">
        <f t="shared" ref="H1112:H1127" ca="1" si="86">IF(G1112&lt;=10,"0-10",IF(AND(G1112&gt;10,G1112&lt;=20),"11-20",IF(AND(G1112&gt;20,G1112&lt;=30),"21-30",IF(AND(G1112&gt;30,G1112&lt;=40),"31-40",IF(AND(G1112&gt;40,G1112&lt;=50),"41-50",IF(AND(G1112&gt;50,G1112&lt;=60),"51-60",IF(AND(G1112&gt;60,G1112&lt;=70),"61-70",IF(AND(G1112&gt;70,G1112&lt;=80),"71-80",IF(AND(G1112&gt;80,G1112&lt;=90),"81-90",IF(G1112&gt;90,"91-100"))))))))))</f>
        <v>61-70</v>
      </c>
      <c r="I1112" s="24" t="s">
        <v>176</v>
      </c>
      <c r="J1112" s="24" t="s">
        <v>61</v>
      </c>
      <c r="K1112" s="24" t="s">
        <v>66</v>
      </c>
      <c r="L1112" s="24" t="s">
        <v>44</v>
      </c>
      <c r="M1112" s="24" t="s">
        <v>45</v>
      </c>
      <c r="N1112" s="23">
        <v>18</v>
      </c>
      <c r="O1112" s="22" t="str">
        <f>VLOOKUP(A1112,[1]CustomerAddress!$A$1:$F$3997,2)</f>
        <v>08 Carey Center</v>
      </c>
      <c r="P1112" s="22">
        <f>VLOOKUP(A1112,[1]CustomerAddress!$A$1:$F$3997,3)</f>
        <v>3284</v>
      </c>
      <c r="Q1112" s="22" t="str">
        <f>VLOOKUP(A1112,[1]CustomerAddress!$A$1:$F$3997,4)</f>
        <v>VIC</v>
      </c>
      <c r="R1112" s="22" t="str">
        <f>VLOOKUP(A1112,[1]CustomerAddress!$A$1:$F$3997,5)</f>
        <v>Australia</v>
      </c>
      <c r="S1112" s="22">
        <f>VLOOKUP(A1112,[1]CustomerAddress!$A$1:$F$3997,6)</f>
        <v>6</v>
      </c>
      <c r="T1112" s="22" t="str">
        <f>VLOOKUP(A1112,Labels!$A$5:$I$3497,9)</f>
        <v>Potential Customer</v>
      </c>
    </row>
    <row r="1113" spans="1:20" s="22" customFormat="1" ht="15.75" customHeight="1" x14ac:dyDescent="0.25">
      <c r="A1113" s="23">
        <v>1112</v>
      </c>
      <c r="B1113" s="24" t="s">
        <v>2313</v>
      </c>
      <c r="C1113" s="24" t="s">
        <v>2334</v>
      </c>
      <c r="D1113" s="24" t="s">
        <v>48</v>
      </c>
      <c r="E1113" s="23">
        <v>25</v>
      </c>
      <c r="F1113" s="25">
        <v>29728</v>
      </c>
      <c r="G1113" s="23">
        <f t="shared" ca="1" si="84"/>
        <v>39.900858114535779</v>
      </c>
      <c r="H1113" s="23" t="str">
        <f t="shared" ca="1" si="86"/>
        <v>31-40</v>
      </c>
      <c r="J1113" s="24" t="s">
        <v>61</v>
      </c>
      <c r="K1113" s="24" t="s">
        <v>43</v>
      </c>
      <c r="L1113" s="24" t="s">
        <v>44</v>
      </c>
      <c r="M1113" s="24" t="s">
        <v>45</v>
      </c>
      <c r="N1113" s="23">
        <v>13</v>
      </c>
      <c r="O1113" s="22" t="str">
        <f>VLOOKUP(A1113,[1]CustomerAddress!$A$1:$F$3997,2)</f>
        <v>915 Thackeray Junction</v>
      </c>
      <c r="P1113" s="22">
        <f>VLOOKUP(A1113,[1]CustomerAddress!$A$1:$F$3997,3)</f>
        <v>2204</v>
      </c>
      <c r="Q1113" s="22" t="str">
        <f>VLOOKUP(A1113,[1]CustomerAddress!$A$1:$F$3997,4)</f>
        <v>NSW</v>
      </c>
      <c r="R1113" s="22" t="str">
        <f>VLOOKUP(A1113,[1]CustomerAddress!$A$1:$F$3997,5)</f>
        <v>Australia</v>
      </c>
      <c r="S1113" s="22">
        <f>VLOOKUP(A1113,[1]CustomerAddress!$A$1:$F$3997,6)</f>
        <v>11</v>
      </c>
      <c r="T1113" s="22" t="str">
        <f>VLOOKUP(A1113,Labels!$A$5:$I$3497,9)</f>
        <v>Lost Customer</v>
      </c>
    </row>
    <row r="1114" spans="1:20" s="22" customFormat="1" ht="15.75" customHeight="1" x14ac:dyDescent="0.25">
      <c r="A1114" s="23">
        <v>1113</v>
      </c>
      <c r="B1114" s="24" t="s">
        <v>2335</v>
      </c>
      <c r="C1114" s="24" t="s">
        <v>2336</v>
      </c>
      <c r="D1114" s="24" t="s">
        <v>48</v>
      </c>
      <c r="E1114" s="23">
        <v>45</v>
      </c>
      <c r="F1114" s="25">
        <v>33779</v>
      </c>
      <c r="G1114" s="23">
        <f t="shared" ca="1" si="84"/>
        <v>28.802227977232363</v>
      </c>
      <c r="H1114" s="23" t="str">
        <f t="shared" ca="1" si="86"/>
        <v>21-30</v>
      </c>
      <c r="I1114" s="24" t="s">
        <v>410</v>
      </c>
      <c r="J1114" s="24" t="s">
        <v>54</v>
      </c>
      <c r="K1114" s="24" t="s">
        <v>43</v>
      </c>
      <c r="L1114" s="24" t="s">
        <v>44</v>
      </c>
      <c r="M1114" s="24" t="s">
        <v>57</v>
      </c>
      <c r="N1114" s="23">
        <v>6</v>
      </c>
      <c r="O1114" s="22" t="str">
        <f>VLOOKUP(A1114,[1]CustomerAddress!$A$1:$F$3997,2)</f>
        <v>515 3rd Road</v>
      </c>
      <c r="P1114" s="22">
        <f>VLOOKUP(A1114,[1]CustomerAddress!$A$1:$F$3997,3)</f>
        <v>2037</v>
      </c>
      <c r="Q1114" s="22" t="str">
        <f>VLOOKUP(A1114,[1]CustomerAddress!$A$1:$F$3997,4)</f>
        <v>NSW</v>
      </c>
      <c r="R1114" s="22" t="str">
        <f>VLOOKUP(A1114,[1]CustomerAddress!$A$1:$F$3997,5)</f>
        <v>Australia</v>
      </c>
      <c r="S1114" s="22">
        <f>VLOOKUP(A1114,[1]CustomerAddress!$A$1:$F$3997,6)</f>
        <v>12</v>
      </c>
      <c r="T1114" s="22" t="str">
        <f>VLOOKUP(A1114,Labels!$A$5:$I$3497,9)</f>
        <v>Recent Customer</v>
      </c>
    </row>
    <row r="1115" spans="1:20" s="22" customFormat="1" ht="15.75" customHeight="1" x14ac:dyDescent="0.25">
      <c r="A1115" s="23">
        <v>1114</v>
      </c>
      <c r="B1115" s="24" t="s">
        <v>2337</v>
      </c>
      <c r="C1115" s="24" t="s">
        <v>2338</v>
      </c>
      <c r="D1115" s="24" t="s">
        <v>40</v>
      </c>
      <c r="E1115" s="23">
        <v>96</v>
      </c>
      <c r="F1115" s="25">
        <v>27914</v>
      </c>
      <c r="G1115" s="23">
        <f t="shared" ca="1" si="84"/>
        <v>44.870721128234408</v>
      </c>
      <c r="H1115" s="23" t="str">
        <f t="shared" ca="1" si="86"/>
        <v>41-50</v>
      </c>
      <c r="I1115" s="24" t="s">
        <v>519</v>
      </c>
      <c r="J1115" s="24" t="s">
        <v>65</v>
      </c>
      <c r="K1115" s="24" t="s">
        <v>43</v>
      </c>
      <c r="L1115" s="24" t="s">
        <v>44</v>
      </c>
      <c r="M1115" s="24" t="s">
        <v>57</v>
      </c>
      <c r="N1115" s="23">
        <v>14</v>
      </c>
      <c r="O1115" s="22" t="str">
        <f>VLOOKUP(A1115,[1]CustomerAddress!$A$1:$F$3997,2)</f>
        <v>184 Roth Pass</v>
      </c>
      <c r="P1115" s="22">
        <f>VLOOKUP(A1115,[1]CustomerAddress!$A$1:$F$3997,3)</f>
        <v>4211</v>
      </c>
      <c r="Q1115" s="22" t="str">
        <f>VLOOKUP(A1115,[1]CustomerAddress!$A$1:$F$3997,4)</f>
        <v>QLD</v>
      </c>
      <c r="R1115" s="22" t="str">
        <f>VLOOKUP(A1115,[1]CustomerAddress!$A$1:$F$3997,5)</f>
        <v>Australia</v>
      </c>
      <c r="S1115" s="22">
        <f>VLOOKUP(A1115,[1]CustomerAddress!$A$1:$F$3997,6)</f>
        <v>7</v>
      </c>
      <c r="T1115" s="22" t="str">
        <f>VLOOKUP(A1115,Labels!$A$5:$I$3497,9)</f>
        <v>Almost Lost Customer</v>
      </c>
    </row>
    <row r="1116" spans="1:20" s="22" customFormat="1" ht="15.75" customHeight="1" x14ac:dyDescent="0.25">
      <c r="A1116" s="23">
        <v>1115</v>
      </c>
      <c r="B1116" s="24" t="s">
        <v>2339</v>
      </c>
      <c r="C1116" s="24" t="s">
        <v>2340</v>
      </c>
      <c r="D1116" s="24" t="s">
        <v>40</v>
      </c>
      <c r="E1116" s="23">
        <v>33</v>
      </c>
      <c r="F1116" s="25">
        <v>25586</v>
      </c>
      <c r="G1116" s="23">
        <f t="shared" ca="1" si="84"/>
        <v>51.248803319698119</v>
      </c>
      <c r="H1116" s="23" t="str">
        <f t="shared" ca="1" si="86"/>
        <v>51-60</v>
      </c>
      <c r="I1116" s="24" t="s">
        <v>630</v>
      </c>
      <c r="J1116" s="24" t="s">
        <v>61</v>
      </c>
      <c r="K1116" s="24" t="s">
        <v>66</v>
      </c>
      <c r="L1116" s="24" t="s">
        <v>44</v>
      </c>
      <c r="M1116" s="24" t="s">
        <v>45</v>
      </c>
      <c r="N1116" s="23">
        <v>17</v>
      </c>
      <c r="O1116" s="22" t="str">
        <f>VLOOKUP(A1116,[1]CustomerAddress!$A$1:$F$3997,2)</f>
        <v>84 Porter Alley</v>
      </c>
      <c r="P1116" s="22">
        <f>VLOOKUP(A1116,[1]CustomerAddress!$A$1:$F$3997,3)</f>
        <v>2153</v>
      </c>
      <c r="Q1116" s="22" t="str">
        <f>VLOOKUP(A1116,[1]CustomerAddress!$A$1:$F$3997,4)</f>
        <v>NSW</v>
      </c>
      <c r="R1116" s="22" t="str">
        <f>VLOOKUP(A1116,[1]CustomerAddress!$A$1:$F$3997,5)</f>
        <v>Australia</v>
      </c>
      <c r="S1116" s="22">
        <f>VLOOKUP(A1116,[1]CustomerAddress!$A$1:$F$3997,6)</f>
        <v>10</v>
      </c>
      <c r="T1116" s="22" t="str">
        <f>VLOOKUP(A1116,Labels!$A$5:$I$3497,9)</f>
        <v>Platinum Customer</v>
      </c>
    </row>
    <row r="1117" spans="1:20" s="22" customFormat="1" ht="15.75" customHeight="1" x14ac:dyDescent="0.25">
      <c r="A1117" s="23">
        <v>1116</v>
      </c>
      <c r="B1117" s="24" t="s">
        <v>2341</v>
      </c>
      <c r="C1117" s="24" t="s">
        <v>2342</v>
      </c>
      <c r="D1117" s="24" t="s">
        <v>40</v>
      </c>
      <c r="E1117" s="23">
        <v>59</v>
      </c>
      <c r="F1117" s="25">
        <v>27206</v>
      </c>
      <c r="G1117" s="23">
        <f t="shared" ca="1" si="84"/>
        <v>46.810447155631664</v>
      </c>
      <c r="H1117" s="23" t="str">
        <f t="shared" ca="1" si="86"/>
        <v>41-50</v>
      </c>
      <c r="I1117" s="24" t="s">
        <v>483</v>
      </c>
      <c r="J1117" s="24" t="s">
        <v>42</v>
      </c>
      <c r="K1117" s="24" t="s">
        <v>43</v>
      </c>
      <c r="L1117" s="24" t="s">
        <v>44</v>
      </c>
      <c r="M1117" s="24" t="s">
        <v>45</v>
      </c>
      <c r="N1117" s="23">
        <v>16</v>
      </c>
      <c r="O1117" s="22" t="str">
        <f>VLOOKUP(A1117,[1]CustomerAddress!$A$1:$F$3997,2)</f>
        <v>79494 Ruskin Circle</v>
      </c>
      <c r="P1117" s="22">
        <f>VLOOKUP(A1117,[1]CustomerAddress!$A$1:$F$3997,3)</f>
        <v>2527</v>
      </c>
      <c r="Q1117" s="22" t="str">
        <f>VLOOKUP(A1117,[1]CustomerAddress!$A$1:$F$3997,4)</f>
        <v>NSW</v>
      </c>
      <c r="R1117" s="22" t="str">
        <f>VLOOKUP(A1117,[1]CustomerAddress!$A$1:$F$3997,5)</f>
        <v>Australia</v>
      </c>
      <c r="S1117" s="22">
        <f>VLOOKUP(A1117,[1]CustomerAddress!$A$1:$F$3997,6)</f>
        <v>9</v>
      </c>
      <c r="T1117" s="22" t="str">
        <f>VLOOKUP(A1117,Labels!$A$5:$I$3497,9)</f>
        <v>Recent Customer</v>
      </c>
    </row>
    <row r="1118" spans="1:20" s="22" customFormat="1" ht="15.75" customHeight="1" x14ac:dyDescent="0.25">
      <c r="A1118" s="23">
        <v>1117</v>
      </c>
      <c r="B1118" s="24" t="s">
        <v>2343</v>
      </c>
      <c r="C1118" s="24" t="s">
        <v>2344</v>
      </c>
      <c r="D1118" s="24" t="s">
        <v>40</v>
      </c>
      <c r="E1118" s="23">
        <v>83</v>
      </c>
      <c r="F1118" s="25">
        <v>27729</v>
      </c>
      <c r="G1118" s="23">
        <f t="shared" ca="1" si="84"/>
        <v>45.377570442985785</v>
      </c>
      <c r="H1118" s="23" t="str">
        <f t="shared" ca="1" si="86"/>
        <v>41-50</v>
      </c>
      <c r="I1118" s="24" t="s">
        <v>420</v>
      </c>
      <c r="J1118" s="24" t="s">
        <v>61</v>
      </c>
      <c r="K1118" s="24" t="s">
        <v>62</v>
      </c>
      <c r="L1118" s="24" t="s">
        <v>44</v>
      </c>
      <c r="M1118" s="24" t="s">
        <v>57</v>
      </c>
      <c r="N1118" s="23">
        <v>14</v>
      </c>
      <c r="O1118" s="22" t="str">
        <f>VLOOKUP(A1118,[1]CustomerAddress!$A$1:$F$3997,2)</f>
        <v>98 Schiller Junction</v>
      </c>
      <c r="P1118" s="22">
        <f>VLOOKUP(A1118,[1]CustomerAddress!$A$1:$F$3997,3)</f>
        <v>2747</v>
      </c>
      <c r="Q1118" s="22" t="str">
        <f>VLOOKUP(A1118,[1]CustomerAddress!$A$1:$F$3997,4)</f>
        <v>NSW</v>
      </c>
      <c r="R1118" s="22" t="str">
        <f>VLOOKUP(A1118,[1]CustomerAddress!$A$1:$F$3997,5)</f>
        <v>Australia</v>
      </c>
      <c r="S1118" s="22">
        <f>VLOOKUP(A1118,[1]CustomerAddress!$A$1:$F$3997,6)</f>
        <v>9</v>
      </c>
      <c r="T1118" s="22" t="str">
        <f>VLOOKUP(A1118,Labels!$A$5:$I$3497,9)</f>
        <v>Almost Lost Customer</v>
      </c>
    </row>
    <row r="1119" spans="1:20" s="22" customFormat="1" ht="15.75" customHeight="1" x14ac:dyDescent="0.25">
      <c r="A1119" s="23">
        <v>1118</v>
      </c>
      <c r="B1119" s="24" t="s">
        <v>2345</v>
      </c>
      <c r="C1119" s="24" t="s">
        <v>2346</v>
      </c>
      <c r="D1119" s="24" t="s">
        <v>40</v>
      </c>
      <c r="E1119" s="23">
        <v>95</v>
      </c>
      <c r="F1119" s="25">
        <v>27747</v>
      </c>
      <c r="G1119" s="23">
        <f t="shared" ca="1" si="84"/>
        <v>45.32825537480975</v>
      </c>
      <c r="H1119" s="23" t="str">
        <f t="shared" ca="1" si="86"/>
        <v>41-50</v>
      </c>
      <c r="I1119" s="24" t="s">
        <v>688</v>
      </c>
      <c r="J1119" s="24" t="s">
        <v>65</v>
      </c>
      <c r="K1119" s="24" t="s">
        <v>43</v>
      </c>
      <c r="L1119" s="24" t="s">
        <v>44</v>
      </c>
      <c r="M1119" s="24" t="s">
        <v>45</v>
      </c>
      <c r="N1119" s="23">
        <v>9</v>
      </c>
      <c r="O1119" s="22" t="str">
        <f>VLOOKUP(A1119,[1]CustomerAddress!$A$1:$F$3997,2)</f>
        <v>20519 Katie Circle</v>
      </c>
      <c r="P1119" s="22">
        <f>VLOOKUP(A1119,[1]CustomerAddress!$A$1:$F$3997,3)</f>
        <v>2152</v>
      </c>
      <c r="Q1119" s="22" t="str">
        <f>VLOOKUP(A1119,[1]CustomerAddress!$A$1:$F$3997,4)</f>
        <v>NSW</v>
      </c>
      <c r="R1119" s="22" t="str">
        <f>VLOOKUP(A1119,[1]CustomerAddress!$A$1:$F$3997,5)</f>
        <v>Australia</v>
      </c>
      <c r="S1119" s="22">
        <f>VLOOKUP(A1119,[1]CustomerAddress!$A$1:$F$3997,6)</f>
        <v>8</v>
      </c>
      <c r="T1119" s="22" t="str">
        <f>VLOOKUP(A1119,Labels!$A$5:$I$3497,9)</f>
        <v>Late Bloomer</v>
      </c>
    </row>
    <row r="1120" spans="1:20" s="22" customFormat="1" ht="15.75" customHeight="1" x14ac:dyDescent="0.25">
      <c r="A1120" s="23">
        <v>1119</v>
      </c>
      <c r="B1120" s="24" t="s">
        <v>2347</v>
      </c>
      <c r="C1120" s="24" t="s">
        <v>2348</v>
      </c>
      <c r="D1120" s="24" t="s">
        <v>48</v>
      </c>
      <c r="E1120" s="23">
        <v>43</v>
      </c>
      <c r="F1120" s="25">
        <v>28042</v>
      </c>
      <c r="G1120" s="23">
        <f t="shared" ca="1" si="84"/>
        <v>44.520036196410445</v>
      </c>
      <c r="H1120" s="23" t="str">
        <f t="shared" ca="1" si="86"/>
        <v>41-50</v>
      </c>
      <c r="J1120" s="24" t="s">
        <v>164</v>
      </c>
      <c r="K1120" s="24" t="s">
        <v>43</v>
      </c>
      <c r="L1120" s="24" t="s">
        <v>44</v>
      </c>
      <c r="M1120" s="24" t="s">
        <v>45</v>
      </c>
      <c r="N1120" s="23">
        <v>19</v>
      </c>
      <c r="O1120" s="22" t="str">
        <f>VLOOKUP(A1120,[1]CustomerAddress!$A$1:$F$3997,2)</f>
        <v>2273 Oneill Place</v>
      </c>
      <c r="P1120" s="22">
        <f>VLOOKUP(A1120,[1]CustomerAddress!$A$1:$F$3997,3)</f>
        <v>2118</v>
      </c>
      <c r="Q1120" s="22" t="str">
        <f>VLOOKUP(A1120,[1]CustomerAddress!$A$1:$F$3997,4)</f>
        <v>NSW</v>
      </c>
      <c r="R1120" s="22" t="str">
        <f>VLOOKUP(A1120,[1]CustomerAddress!$A$1:$F$3997,5)</f>
        <v>Australia</v>
      </c>
      <c r="S1120" s="22">
        <f>VLOOKUP(A1120,[1]CustomerAddress!$A$1:$F$3997,6)</f>
        <v>11</v>
      </c>
      <c r="T1120" s="22" t="str">
        <f>VLOOKUP(A1120,Labels!$A$5:$I$3497,9)</f>
        <v>Almost Lost Customer</v>
      </c>
    </row>
    <row r="1121" spans="1:20" s="22" customFormat="1" ht="15.75" customHeight="1" x14ac:dyDescent="0.25">
      <c r="A1121" s="23">
        <v>1120</v>
      </c>
      <c r="B1121" s="24" t="s">
        <v>2349</v>
      </c>
      <c r="C1121" s="24" t="s">
        <v>2350</v>
      </c>
      <c r="D1121" s="24" t="s">
        <v>40</v>
      </c>
      <c r="E1121" s="23">
        <v>87</v>
      </c>
      <c r="F1121" s="25">
        <v>29464</v>
      </c>
      <c r="G1121" s="23">
        <f t="shared" ca="1" si="84"/>
        <v>40.624145785768654</v>
      </c>
      <c r="H1121" s="23" t="str">
        <f t="shared" ca="1" si="86"/>
        <v>41-50</v>
      </c>
      <c r="I1121" s="24" t="s">
        <v>1691</v>
      </c>
      <c r="J1121" s="24" t="s">
        <v>65</v>
      </c>
      <c r="K1121" s="24" t="s">
        <v>62</v>
      </c>
      <c r="L1121" s="24" t="s">
        <v>44</v>
      </c>
      <c r="M1121" s="24" t="s">
        <v>57</v>
      </c>
      <c r="N1121" s="23">
        <v>12</v>
      </c>
      <c r="O1121" s="22" t="str">
        <f>VLOOKUP(A1121,[1]CustomerAddress!$A$1:$F$3997,2)</f>
        <v>03 6th Alley</v>
      </c>
      <c r="P1121" s="22">
        <f>VLOOKUP(A1121,[1]CustomerAddress!$A$1:$F$3997,3)</f>
        <v>2168</v>
      </c>
      <c r="Q1121" s="22" t="str">
        <f>VLOOKUP(A1121,[1]CustomerAddress!$A$1:$F$3997,4)</f>
        <v>NSW</v>
      </c>
      <c r="R1121" s="22" t="str">
        <f>VLOOKUP(A1121,[1]CustomerAddress!$A$1:$F$3997,5)</f>
        <v>Australia</v>
      </c>
      <c r="S1121" s="22">
        <f>VLOOKUP(A1121,[1]CustomerAddress!$A$1:$F$3997,6)</f>
        <v>9</v>
      </c>
      <c r="T1121" s="22" t="str">
        <f>VLOOKUP(A1121,Labels!$A$5:$I$3497,9)</f>
        <v>Becoming Loyal</v>
      </c>
    </row>
    <row r="1122" spans="1:20" s="22" customFormat="1" ht="15.75" customHeight="1" x14ac:dyDescent="0.25">
      <c r="A1122" s="23">
        <v>1121</v>
      </c>
      <c r="B1122" s="24" t="s">
        <v>2351</v>
      </c>
      <c r="C1122" s="24" t="s">
        <v>2352</v>
      </c>
      <c r="D1122" s="24" t="s">
        <v>40</v>
      </c>
      <c r="E1122" s="23">
        <v>30</v>
      </c>
      <c r="F1122" s="25">
        <v>30702</v>
      </c>
      <c r="G1122" s="23">
        <f t="shared" ca="1" si="84"/>
        <v>37.232364963533733</v>
      </c>
      <c r="H1122" s="23" t="str">
        <f t="shared" ca="1" si="86"/>
        <v>31-40</v>
      </c>
      <c r="I1122" s="24" t="s">
        <v>186</v>
      </c>
      <c r="J1122" s="24" t="s">
        <v>42</v>
      </c>
      <c r="K1122" s="24" t="s">
        <v>43</v>
      </c>
      <c r="L1122" s="24" t="s">
        <v>44</v>
      </c>
      <c r="M1122" s="24" t="s">
        <v>45</v>
      </c>
      <c r="N1122" s="23">
        <v>3</v>
      </c>
      <c r="O1122" s="22" t="str">
        <f>VLOOKUP(A1122,[1]CustomerAddress!$A$1:$F$3997,2)</f>
        <v>8548 Hanover Park</v>
      </c>
      <c r="P1122" s="22">
        <f>VLOOKUP(A1122,[1]CustomerAddress!$A$1:$F$3997,3)</f>
        <v>2067</v>
      </c>
      <c r="Q1122" s="22" t="str">
        <f>VLOOKUP(A1122,[1]CustomerAddress!$A$1:$F$3997,4)</f>
        <v>NSW</v>
      </c>
      <c r="R1122" s="22" t="str">
        <f>VLOOKUP(A1122,[1]CustomerAddress!$A$1:$F$3997,5)</f>
        <v>Australia</v>
      </c>
      <c r="S1122" s="22">
        <f>VLOOKUP(A1122,[1]CustomerAddress!$A$1:$F$3997,6)</f>
        <v>11</v>
      </c>
      <c r="T1122" s="22" t="str">
        <f>VLOOKUP(A1122,Labels!$A$5:$I$3497,9)</f>
        <v>Recent Customer</v>
      </c>
    </row>
    <row r="1123" spans="1:20" s="22" customFormat="1" ht="15.75" customHeight="1" x14ac:dyDescent="0.25">
      <c r="A1123" s="23">
        <v>1122</v>
      </c>
      <c r="B1123" s="24" t="s">
        <v>2353</v>
      </c>
      <c r="C1123" s="24" t="s">
        <v>485</v>
      </c>
      <c r="D1123" s="24" t="s">
        <v>40</v>
      </c>
      <c r="E1123" s="23">
        <v>59</v>
      </c>
      <c r="F1123" s="25">
        <v>31400</v>
      </c>
      <c r="G1123" s="23">
        <f t="shared" ca="1" si="84"/>
        <v>35.320036196727557</v>
      </c>
      <c r="H1123" s="23" t="str">
        <f t="shared" ca="1" si="86"/>
        <v>31-40</v>
      </c>
      <c r="J1123" s="24" t="s">
        <v>61</v>
      </c>
      <c r="K1123" s="24" t="s">
        <v>43</v>
      </c>
      <c r="L1123" s="24" t="s">
        <v>44</v>
      </c>
      <c r="M1123" s="24" t="s">
        <v>57</v>
      </c>
      <c r="N1123" s="23">
        <v>11</v>
      </c>
      <c r="O1123" s="22" t="str">
        <f>VLOOKUP(A1123,[1]CustomerAddress!$A$1:$F$3997,2)</f>
        <v>4079 Lindbergh Center</v>
      </c>
      <c r="P1123" s="22">
        <f>VLOOKUP(A1123,[1]CustomerAddress!$A$1:$F$3997,3)</f>
        <v>3021</v>
      </c>
      <c r="Q1123" s="22" t="str">
        <f>VLOOKUP(A1123,[1]CustomerAddress!$A$1:$F$3997,4)</f>
        <v>VIC</v>
      </c>
      <c r="R1123" s="22" t="str">
        <f>VLOOKUP(A1123,[1]CustomerAddress!$A$1:$F$3997,5)</f>
        <v>Australia</v>
      </c>
      <c r="S1123" s="22">
        <f>VLOOKUP(A1123,[1]CustomerAddress!$A$1:$F$3997,6)</f>
        <v>8</v>
      </c>
      <c r="T1123" s="22" t="str">
        <f>VLOOKUP(A1123,Labels!$A$5:$I$3497,9)</f>
        <v>Potential Customer</v>
      </c>
    </row>
    <row r="1124" spans="1:20" s="22" customFormat="1" ht="15.75" customHeight="1" x14ac:dyDescent="0.25">
      <c r="A1124" s="23">
        <v>1123</v>
      </c>
      <c r="B1124" s="24" t="s">
        <v>2354</v>
      </c>
      <c r="C1124" s="24" t="s">
        <v>2355</v>
      </c>
      <c r="D1124" s="24" t="s">
        <v>48</v>
      </c>
      <c r="E1124" s="23">
        <v>50</v>
      </c>
      <c r="F1124" s="25">
        <v>22815</v>
      </c>
      <c r="G1124" s="23">
        <f t="shared" ca="1" si="84"/>
        <v>58.840584141615928</v>
      </c>
      <c r="H1124" s="23" t="str">
        <f t="shared" ca="1" si="86"/>
        <v>51-60</v>
      </c>
      <c r="J1124" s="24" t="s">
        <v>54</v>
      </c>
      <c r="K1124" s="24" t="s">
        <v>43</v>
      </c>
      <c r="L1124" s="24" t="s">
        <v>44</v>
      </c>
      <c r="M1124" s="24" t="s">
        <v>57</v>
      </c>
      <c r="N1124" s="23">
        <v>13</v>
      </c>
      <c r="O1124" s="22" t="str">
        <f>VLOOKUP(A1124,[1]CustomerAddress!$A$1:$F$3997,2)</f>
        <v>338 Grasskamp Lane</v>
      </c>
      <c r="P1124" s="22">
        <f>VLOOKUP(A1124,[1]CustomerAddress!$A$1:$F$3997,3)</f>
        <v>2573</v>
      </c>
      <c r="Q1124" s="22" t="str">
        <f>VLOOKUP(A1124,[1]CustomerAddress!$A$1:$F$3997,4)</f>
        <v>NSW</v>
      </c>
      <c r="R1124" s="22" t="str">
        <f>VLOOKUP(A1124,[1]CustomerAddress!$A$1:$F$3997,5)</f>
        <v>Australia</v>
      </c>
      <c r="S1124" s="22">
        <f>VLOOKUP(A1124,[1]CustomerAddress!$A$1:$F$3997,6)</f>
        <v>7</v>
      </c>
      <c r="T1124" s="22" t="str">
        <f>VLOOKUP(A1124,Labels!$A$5:$I$3497,9)</f>
        <v>Becoming Loyal</v>
      </c>
    </row>
    <row r="1125" spans="1:20" s="22" customFormat="1" ht="15.75" customHeight="1" x14ac:dyDescent="0.25">
      <c r="A1125" s="23">
        <v>1124</v>
      </c>
      <c r="B1125" s="24" t="s">
        <v>2356</v>
      </c>
      <c r="C1125" s="24" t="s">
        <v>2357</v>
      </c>
      <c r="D1125" s="24" t="s">
        <v>48</v>
      </c>
      <c r="E1125" s="23">
        <v>36</v>
      </c>
      <c r="F1125" s="25">
        <v>23776</v>
      </c>
      <c r="G1125" s="23">
        <f t="shared" ca="1" si="84"/>
        <v>56.20770742960427</v>
      </c>
      <c r="H1125" s="23" t="str">
        <f t="shared" ca="1" si="86"/>
        <v>51-60</v>
      </c>
      <c r="I1125" s="24" t="s">
        <v>2358</v>
      </c>
      <c r="J1125" s="24" t="s">
        <v>42</v>
      </c>
      <c r="K1125" s="24" t="s">
        <v>62</v>
      </c>
      <c r="L1125" s="24" t="s">
        <v>44</v>
      </c>
      <c r="M1125" s="24" t="s">
        <v>45</v>
      </c>
      <c r="N1125" s="23">
        <v>9</v>
      </c>
      <c r="O1125" s="22" t="str">
        <f>VLOOKUP(A1125,[1]CustomerAddress!$A$1:$F$3997,2)</f>
        <v>0355 3rd Drive</v>
      </c>
      <c r="P1125" s="22">
        <f>VLOOKUP(A1125,[1]CustomerAddress!$A$1:$F$3997,3)</f>
        <v>2118</v>
      </c>
      <c r="Q1125" s="22" t="str">
        <f>VLOOKUP(A1125,[1]CustomerAddress!$A$1:$F$3997,4)</f>
        <v>NSW</v>
      </c>
      <c r="R1125" s="22" t="str">
        <f>VLOOKUP(A1125,[1]CustomerAddress!$A$1:$F$3997,5)</f>
        <v>Australia</v>
      </c>
      <c r="S1125" s="22">
        <f>VLOOKUP(A1125,[1]CustomerAddress!$A$1:$F$3997,6)</f>
        <v>11</v>
      </c>
      <c r="T1125" s="22" t="str">
        <f>VLOOKUP(A1125,Labels!$A$5:$I$3497,9)</f>
        <v>Late Bloomer</v>
      </c>
    </row>
    <row r="1126" spans="1:20" s="22" customFormat="1" ht="15.75" customHeight="1" x14ac:dyDescent="0.25">
      <c r="A1126" s="23">
        <v>1125</v>
      </c>
      <c r="B1126" s="24" t="s">
        <v>1040</v>
      </c>
      <c r="C1126" s="24" t="s">
        <v>2359</v>
      </c>
      <c r="D1126" s="24" t="s">
        <v>48</v>
      </c>
      <c r="E1126" s="23">
        <v>25</v>
      </c>
      <c r="F1126" s="25">
        <v>32892</v>
      </c>
      <c r="G1126" s="23">
        <f t="shared" ca="1" si="84"/>
        <v>31.232364963533733</v>
      </c>
      <c r="H1126" s="23" t="str">
        <f t="shared" ca="1" si="86"/>
        <v>31-40</v>
      </c>
      <c r="I1126" s="24" t="s">
        <v>271</v>
      </c>
      <c r="J1126" s="24" t="s">
        <v>56</v>
      </c>
      <c r="K1126" s="24" t="s">
        <v>62</v>
      </c>
      <c r="L1126" s="24" t="s">
        <v>44</v>
      </c>
      <c r="M1126" s="24" t="s">
        <v>57</v>
      </c>
      <c r="N1126" s="23">
        <v>9</v>
      </c>
      <c r="O1126" s="22" t="str">
        <f>VLOOKUP(A1126,[1]CustomerAddress!$A$1:$F$3997,2)</f>
        <v>0182 Esker Center</v>
      </c>
      <c r="P1126" s="22">
        <f>VLOOKUP(A1126,[1]CustomerAddress!$A$1:$F$3997,3)</f>
        <v>2759</v>
      </c>
      <c r="Q1126" s="22" t="str">
        <f>VLOOKUP(A1126,[1]CustomerAddress!$A$1:$F$3997,4)</f>
        <v>NSW</v>
      </c>
      <c r="R1126" s="22" t="str">
        <f>VLOOKUP(A1126,[1]CustomerAddress!$A$1:$F$3997,5)</f>
        <v>Australia</v>
      </c>
      <c r="S1126" s="22">
        <f>VLOOKUP(A1126,[1]CustomerAddress!$A$1:$F$3997,6)</f>
        <v>9</v>
      </c>
      <c r="T1126" s="22" t="str">
        <f>VLOOKUP(A1126,Labels!$A$5:$I$3497,9)</f>
        <v>Potential Customer</v>
      </c>
    </row>
    <row r="1127" spans="1:20" s="22" customFormat="1" ht="15.75" customHeight="1" x14ac:dyDescent="0.25">
      <c r="A1127" s="23">
        <v>1126</v>
      </c>
      <c r="B1127" s="24" t="s">
        <v>2360</v>
      </c>
      <c r="C1127" s="24" t="s">
        <v>2361</v>
      </c>
      <c r="D1127" s="24" t="s">
        <v>40</v>
      </c>
      <c r="E1127" s="23">
        <v>77</v>
      </c>
      <c r="F1127" s="25">
        <v>26934</v>
      </c>
      <c r="G1127" s="23">
        <f t="shared" ca="1" si="84"/>
        <v>47.555652635083725</v>
      </c>
      <c r="H1127" s="23" t="str">
        <f t="shared" ca="1" si="86"/>
        <v>41-50</v>
      </c>
      <c r="I1127" s="24" t="s">
        <v>41</v>
      </c>
      <c r="J1127" s="24" t="s">
        <v>61</v>
      </c>
      <c r="K1127" s="24" t="s">
        <v>43</v>
      </c>
      <c r="L1127" s="24" t="s">
        <v>44</v>
      </c>
      <c r="M1127" s="24" t="s">
        <v>57</v>
      </c>
      <c r="N1127" s="23">
        <v>14</v>
      </c>
      <c r="O1127" s="22" t="str">
        <f>VLOOKUP(A1127,[1]CustomerAddress!$A$1:$F$3997,2)</f>
        <v>48 Sheridan Road</v>
      </c>
      <c r="P1127" s="22">
        <f>VLOOKUP(A1127,[1]CustomerAddress!$A$1:$F$3997,3)</f>
        <v>3185</v>
      </c>
      <c r="Q1127" s="22" t="str">
        <f>VLOOKUP(A1127,[1]CustomerAddress!$A$1:$F$3997,4)</f>
        <v>VIC</v>
      </c>
      <c r="R1127" s="22" t="str">
        <f>VLOOKUP(A1127,[1]CustomerAddress!$A$1:$F$3997,5)</f>
        <v>Australia</v>
      </c>
      <c r="S1127" s="22">
        <f>VLOOKUP(A1127,[1]CustomerAddress!$A$1:$F$3997,6)</f>
        <v>11</v>
      </c>
      <c r="T1127" s="22" t="str">
        <f>VLOOKUP(A1127,Labels!$A$5:$I$3497,9)</f>
        <v>Late Bloomer</v>
      </c>
    </row>
    <row r="1128" spans="1:20" s="22" customFormat="1" ht="15.75" hidden="1" customHeight="1" x14ac:dyDescent="0.25">
      <c r="A1128" s="23">
        <v>1127</v>
      </c>
      <c r="B1128" s="24" t="s">
        <v>2362</v>
      </c>
      <c r="C1128" s="24" t="s">
        <v>2363</v>
      </c>
      <c r="D1128" s="24" t="s">
        <v>40</v>
      </c>
      <c r="E1128" s="23">
        <v>30</v>
      </c>
      <c r="F1128" s="25">
        <v>33296</v>
      </c>
      <c r="G1128" s="23">
        <f t="shared" ca="1" si="84"/>
        <v>30.125515648465239</v>
      </c>
      <c r="H1128" s="23"/>
      <c r="I1128" s="24" t="s">
        <v>218</v>
      </c>
      <c r="J1128" s="24" t="s">
        <v>50</v>
      </c>
      <c r="K1128" s="24" t="s">
        <v>43</v>
      </c>
      <c r="L1128" s="24" t="s">
        <v>44</v>
      </c>
      <c r="M1128" s="24" t="s">
        <v>57</v>
      </c>
      <c r="N1128" s="23">
        <v>8</v>
      </c>
    </row>
    <row r="1129" spans="1:20" s="22" customFormat="1" ht="15.75" customHeight="1" x14ac:dyDescent="0.25">
      <c r="A1129" s="23">
        <v>1128</v>
      </c>
      <c r="B1129" s="24" t="s">
        <v>2364</v>
      </c>
      <c r="C1129" s="24" t="s">
        <v>2365</v>
      </c>
      <c r="D1129" s="24" t="s">
        <v>40</v>
      </c>
      <c r="E1129" s="23">
        <v>47</v>
      </c>
      <c r="F1129" s="25">
        <v>33706</v>
      </c>
      <c r="G1129" s="23">
        <f t="shared" ca="1" si="84"/>
        <v>29.002227977232362</v>
      </c>
      <c r="H1129" s="23" t="str">
        <f t="shared" ref="H1129:H1138" ca="1" si="87">IF(G1129&lt;=10,"0-10",IF(AND(G1129&gt;10,G1129&lt;=20),"11-20",IF(AND(G1129&gt;20,G1129&lt;=30),"21-30",IF(AND(G1129&gt;30,G1129&lt;=40),"31-40",IF(AND(G1129&gt;40,G1129&lt;=50),"41-50",IF(AND(G1129&gt;50,G1129&lt;=60),"51-60",IF(AND(G1129&gt;60,G1129&lt;=70),"61-70",IF(AND(G1129&gt;70,G1129&lt;=80),"71-80",IF(AND(G1129&gt;80,G1129&lt;=90),"81-90",IF(G1129&gt;90,"91-100"))))))))))</f>
        <v>21-30</v>
      </c>
      <c r="I1129" s="24" t="s">
        <v>387</v>
      </c>
      <c r="J1129" s="24" t="s">
        <v>50</v>
      </c>
      <c r="K1129" s="24" t="s">
        <v>43</v>
      </c>
      <c r="L1129" s="24" t="s">
        <v>44</v>
      </c>
      <c r="M1129" s="24" t="s">
        <v>45</v>
      </c>
      <c r="N1129" s="23">
        <v>8</v>
      </c>
      <c r="O1129" s="22" t="str">
        <f>VLOOKUP(A1129,[1]CustomerAddress!$A$1:$F$3997,2)</f>
        <v>81114 7th Place</v>
      </c>
      <c r="P1129" s="22">
        <f>VLOOKUP(A1129,[1]CustomerAddress!$A$1:$F$3997,3)</f>
        <v>4869</v>
      </c>
      <c r="Q1129" s="22" t="str">
        <f>VLOOKUP(A1129,[1]CustomerAddress!$A$1:$F$3997,4)</f>
        <v>QLD</v>
      </c>
      <c r="R1129" s="22" t="str">
        <f>VLOOKUP(A1129,[1]CustomerAddress!$A$1:$F$3997,5)</f>
        <v>Australia</v>
      </c>
      <c r="S1129" s="22">
        <f>VLOOKUP(A1129,[1]CustomerAddress!$A$1:$F$3997,6)</f>
        <v>4</v>
      </c>
      <c r="T1129" s="22" t="str">
        <f>VLOOKUP(A1129,Labels!$A$5:$I$3497,9)</f>
        <v>Potential Customer</v>
      </c>
    </row>
    <row r="1130" spans="1:20" s="22" customFormat="1" ht="15.75" customHeight="1" x14ac:dyDescent="0.25">
      <c r="A1130" s="23">
        <v>1129</v>
      </c>
      <c r="B1130" s="24" t="s">
        <v>2366</v>
      </c>
      <c r="D1130" s="24" t="s">
        <v>48</v>
      </c>
      <c r="E1130" s="23">
        <v>2</v>
      </c>
      <c r="F1130" s="25">
        <v>28305</v>
      </c>
      <c r="G1130" s="23">
        <f t="shared" ca="1" si="84"/>
        <v>43.799488251522078</v>
      </c>
      <c r="H1130" s="23" t="str">
        <f t="shared" ca="1" si="87"/>
        <v>41-50</v>
      </c>
      <c r="I1130" s="24" t="s">
        <v>571</v>
      </c>
      <c r="J1130" s="24" t="s">
        <v>164</v>
      </c>
      <c r="K1130" s="24" t="s">
        <v>43</v>
      </c>
      <c r="L1130" s="24" t="s">
        <v>44</v>
      </c>
      <c r="M1130" s="24" t="s">
        <v>45</v>
      </c>
      <c r="N1130" s="23">
        <v>9</v>
      </c>
      <c r="O1130" s="22" t="str">
        <f>VLOOKUP(A1130,[1]CustomerAddress!$A$1:$F$3997,2)</f>
        <v>1 Nevada Park</v>
      </c>
      <c r="P1130" s="22">
        <f>VLOOKUP(A1130,[1]CustomerAddress!$A$1:$F$3997,3)</f>
        <v>4226</v>
      </c>
      <c r="Q1130" s="22" t="str">
        <f>VLOOKUP(A1130,[1]CustomerAddress!$A$1:$F$3997,4)</f>
        <v>QLD</v>
      </c>
      <c r="R1130" s="22" t="str">
        <f>VLOOKUP(A1130,[1]CustomerAddress!$A$1:$F$3997,5)</f>
        <v>Australia</v>
      </c>
      <c r="S1130" s="22">
        <f>VLOOKUP(A1130,[1]CustomerAddress!$A$1:$F$3997,6)</f>
        <v>8</v>
      </c>
      <c r="T1130" s="22" t="str">
        <f>VLOOKUP(A1130,Labels!$A$5:$I$3497,9)</f>
        <v>Recent Customer</v>
      </c>
    </row>
    <row r="1131" spans="1:20" s="22" customFormat="1" ht="15.75" customHeight="1" x14ac:dyDescent="0.25">
      <c r="A1131" s="23">
        <v>1130</v>
      </c>
      <c r="B1131" s="24" t="s">
        <v>1933</v>
      </c>
      <c r="C1131" s="24" t="s">
        <v>2367</v>
      </c>
      <c r="D1131" s="24" t="s">
        <v>40</v>
      </c>
      <c r="E1131" s="23">
        <v>90</v>
      </c>
      <c r="F1131" s="25">
        <v>23717</v>
      </c>
      <c r="G1131" s="23">
        <f t="shared" ca="1" si="84"/>
        <v>56.369351264903592</v>
      </c>
      <c r="H1131" s="23" t="str">
        <f t="shared" ca="1" si="87"/>
        <v>51-60</v>
      </c>
      <c r="I1131" s="24" t="s">
        <v>99</v>
      </c>
      <c r="J1131" s="24" t="s">
        <v>61</v>
      </c>
      <c r="K1131" s="24" t="s">
        <v>43</v>
      </c>
      <c r="L1131" s="24" t="s">
        <v>44</v>
      </c>
      <c r="M1131" s="24" t="s">
        <v>57</v>
      </c>
      <c r="N1131" s="23">
        <v>16</v>
      </c>
      <c r="O1131" s="22" t="str">
        <f>VLOOKUP(A1131,[1]CustomerAddress!$A$1:$F$3997,2)</f>
        <v>6 Buell Point</v>
      </c>
      <c r="P1131" s="22">
        <f>VLOOKUP(A1131,[1]CustomerAddress!$A$1:$F$3997,3)</f>
        <v>2062</v>
      </c>
      <c r="Q1131" s="22" t="str">
        <f>VLOOKUP(A1131,[1]CustomerAddress!$A$1:$F$3997,4)</f>
        <v>NSW</v>
      </c>
      <c r="R1131" s="22" t="str">
        <f>VLOOKUP(A1131,[1]CustomerAddress!$A$1:$F$3997,5)</f>
        <v>Australia</v>
      </c>
      <c r="S1131" s="22">
        <f>VLOOKUP(A1131,[1]CustomerAddress!$A$1:$F$3997,6)</f>
        <v>12</v>
      </c>
      <c r="T1131" s="22" t="str">
        <f>VLOOKUP(A1131,Labels!$A$5:$I$3497,9)</f>
        <v>Evasive Customer</v>
      </c>
    </row>
    <row r="1132" spans="1:20" s="22" customFormat="1" ht="15.75" customHeight="1" x14ac:dyDescent="0.25">
      <c r="A1132" s="23">
        <v>1131</v>
      </c>
      <c r="B1132" s="24" t="s">
        <v>2368</v>
      </c>
      <c r="C1132" s="24" t="s">
        <v>2369</v>
      </c>
      <c r="D1132" s="24" t="s">
        <v>48</v>
      </c>
      <c r="E1132" s="23">
        <v>16</v>
      </c>
      <c r="F1132" s="25">
        <v>20674</v>
      </c>
      <c r="G1132" s="23">
        <f t="shared" ca="1" si="84"/>
        <v>64.706337566590577</v>
      </c>
      <c r="H1132" s="23" t="str">
        <f t="shared" ca="1" si="87"/>
        <v>61-70</v>
      </c>
      <c r="I1132" s="24" t="s">
        <v>571</v>
      </c>
      <c r="J1132" s="24" t="s">
        <v>61</v>
      </c>
      <c r="K1132" s="24" t="s">
        <v>43</v>
      </c>
      <c r="L1132" s="24" t="s">
        <v>44</v>
      </c>
      <c r="M1132" s="24" t="s">
        <v>57</v>
      </c>
      <c r="N1132" s="23">
        <v>15</v>
      </c>
      <c r="O1132" s="22" t="str">
        <f>VLOOKUP(A1132,[1]CustomerAddress!$A$1:$F$3997,2)</f>
        <v>4284 Debra Drive</v>
      </c>
      <c r="P1132" s="22">
        <f>VLOOKUP(A1132,[1]CustomerAddress!$A$1:$F$3997,3)</f>
        <v>4814</v>
      </c>
      <c r="Q1132" s="22" t="str">
        <f>VLOOKUP(A1132,[1]CustomerAddress!$A$1:$F$3997,4)</f>
        <v>QLD</v>
      </c>
      <c r="R1132" s="22" t="str">
        <f>VLOOKUP(A1132,[1]CustomerAddress!$A$1:$F$3997,5)</f>
        <v>Australia</v>
      </c>
      <c r="S1132" s="22">
        <f>VLOOKUP(A1132,[1]CustomerAddress!$A$1:$F$3997,6)</f>
        <v>3</v>
      </c>
      <c r="T1132" s="22" t="str">
        <f>VLOOKUP(A1132,Labels!$A$5:$I$3497,9)</f>
        <v>Losing Customer</v>
      </c>
    </row>
    <row r="1133" spans="1:20" s="22" customFormat="1" ht="15.75" customHeight="1" x14ac:dyDescent="0.25">
      <c r="A1133" s="23">
        <v>1132</v>
      </c>
      <c r="B1133" s="24" t="s">
        <v>2370</v>
      </c>
      <c r="C1133" s="24" t="s">
        <v>2371</v>
      </c>
      <c r="D1133" s="24" t="s">
        <v>40</v>
      </c>
      <c r="E1133" s="23">
        <v>99</v>
      </c>
      <c r="F1133" s="25">
        <v>31260</v>
      </c>
      <c r="G1133" s="23">
        <f t="shared" ca="1" si="84"/>
        <v>35.703597840246061</v>
      </c>
      <c r="H1133" s="23" t="str">
        <f t="shared" ca="1" si="87"/>
        <v>31-40</v>
      </c>
      <c r="I1133" s="24" t="s">
        <v>577</v>
      </c>
      <c r="J1133" s="24" t="s">
        <v>50</v>
      </c>
      <c r="K1133" s="24" t="s">
        <v>62</v>
      </c>
      <c r="L1133" s="24" t="s">
        <v>44</v>
      </c>
      <c r="M1133" s="24" t="s">
        <v>45</v>
      </c>
      <c r="N1133" s="23">
        <v>9</v>
      </c>
      <c r="O1133" s="22" t="str">
        <f>VLOOKUP(A1133,[1]CustomerAddress!$A$1:$F$3997,2)</f>
        <v>8 Hansons Street</v>
      </c>
      <c r="P1133" s="22">
        <f>VLOOKUP(A1133,[1]CustomerAddress!$A$1:$F$3997,3)</f>
        <v>3076</v>
      </c>
      <c r="Q1133" s="22" t="str">
        <f>VLOOKUP(A1133,[1]CustomerAddress!$A$1:$F$3997,4)</f>
        <v>VIC</v>
      </c>
      <c r="R1133" s="22" t="str">
        <f>VLOOKUP(A1133,[1]CustomerAddress!$A$1:$F$3997,5)</f>
        <v>Australia</v>
      </c>
      <c r="S1133" s="22">
        <f>VLOOKUP(A1133,[1]CustomerAddress!$A$1:$F$3997,6)</f>
        <v>7</v>
      </c>
      <c r="T1133" s="22" t="str">
        <f>VLOOKUP(A1133,Labels!$A$5:$I$3497,9)</f>
        <v>Potential Customer</v>
      </c>
    </row>
    <row r="1134" spans="1:20" s="22" customFormat="1" ht="15.75" customHeight="1" x14ac:dyDescent="0.25">
      <c r="A1134" s="23">
        <v>1133</v>
      </c>
      <c r="B1134" s="24" t="s">
        <v>2372</v>
      </c>
      <c r="C1134" s="24" t="s">
        <v>2373</v>
      </c>
      <c r="D1134" s="24" t="s">
        <v>48</v>
      </c>
      <c r="E1134" s="23">
        <v>88</v>
      </c>
      <c r="F1134" s="25">
        <v>24863</v>
      </c>
      <c r="G1134" s="23">
        <f t="shared" ca="1" si="84"/>
        <v>53.229625237823448</v>
      </c>
      <c r="H1134" s="23" t="str">
        <f t="shared" ca="1" si="87"/>
        <v>51-60</v>
      </c>
      <c r="J1134" s="24" t="s">
        <v>84</v>
      </c>
      <c r="K1134" s="24" t="s">
        <v>62</v>
      </c>
      <c r="L1134" s="24" t="s">
        <v>44</v>
      </c>
      <c r="M1134" s="24" t="s">
        <v>57</v>
      </c>
      <c r="N1134" s="23">
        <v>6</v>
      </c>
      <c r="O1134" s="22" t="str">
        <f>VLOOKUP(A1134,[1]CustomerAddress!$A$1:$F$3997,2)</f>
        <v>7674 Roxbury Junction</v>
      </c>
      <c r="P1134" s="22">
        <f>VLOOKUP(A1134,[1]CustomerAddress!$A$1:$F$3997,3)</f>
        <v>4815</v>
      </c>
      <c r="Q1134" s="22" t="str">
        <f>VLOOKUP(A1134,[1]CustomerAddress!$A$1:$F$3997,4)</f>
        <v>QLD</v>
      </c>
      <c r="R1134" s="22" t="str">
        <f>VLOOKUP(A1134,[1]CustomerAddress!$A$1:$F$3997,5)</f>
        <v>Australia</v>
      </c>
      <c r="S1134" s="22">
        <f>VLOOKUP(A1134,[1]CustomerAddress!$A$1:$F$3997,6)</f>
        <v>4</v>
      </c>
      <c r="T1134" s="22" t="str">
        <f>VLOOKUP(A1134,Labels!$A$5:$I$3497,9)</f>
        <v>Losing Customer</v>
      </c>
    </row>
    <row r="1135" spans="1:20" s="22" customFormat="1" ht="15.75" customHeight="1" x14ac:dyDescent="0.25">
      <c r="A1135" s="23">
        <v>1134</v>
      </c>
      <c r="B1135" s="24" t="s">
        <v>2374</v>
      </c>
      <c r="C1135" s="24" t="s">
        <v>2375</v>
      </c>
      <c r="D1135" s="24" t="s">
        <v>48</v>
      </c>
      <c r="E1135" s="23">
        <v>22</v>
      </c>
      <c r="F1135" s="25">
        <v>34607</v>
      </c>
      <c r="G1135" s="23">
        <f t="shared" ca="1" si="84"/>
        <v>26.53373482654743</v>
      </c>
      <c r="H1135" s="23" t="str">
        <f t="shared" ca="1" si="87"/>
        <v>21-30</v>
      </c>
      <c r="I1135" s="24" t="s">
        <v>2078</v>
      </c>
      <c r="J1135" s="24" t="s">
        <v>50</v>
      </c>
      <c r="K1135" s="24" t="s">
        <v>62</v>
      </c>
      <c r="L1135" s="24" t="s">
        <v>44</v>
      </c>
      <c r="M1135" s="24" t="s">
        <v>57</v>
      </c>
      <c r="N1135" s="23">
        <v>3</v>
      </c>
      <c r="O1135" s="22" t="str">
        <f>VLOOKUP(A1135,[1]CustomerAddress!$A$1:$F$3997,2)</f>
        <v>771 Sugar Way</v>
      </c>
      <c r="P1135" s="22">
        <f>VLOOKUP(A1135,[1]CustomerAddress!$A$1:$F$3997,3)</f>
        <v>2076</v>
      </c>
      <c r="Q1135" s="22" t="str">
        <f>VLOOKUP(A1135,[1]CustomerAddress!$A$1:$F$3997,4)</f>
        <v>NSW</v>
      </c>
      <c r="R1135" s="22" t="str">
        <f>VLOOKUP(A1135,[1]CustomerAddress!$A$1:$F$3997,5)</f>
        <v>Australia</v>
      </c>
      <c r="S1135" s="22">
        <f>VLOOKUP(A1135,[1]CustomerAddress!$A$1:$F$3997,6)</f>
        <v>11</v>
      </c>
      <c r="T1135" s="22" t="str">
        <f>VLOOKUP(A1135,Labels!$A$5:$I$3497,9)</f>
        <v>Becoming Loyal</v>
      </c>
    </row>
    <row r="1136" spans="1:20" s="22" customFormat="1" ht="15.75" customHeight="1" x14ac:dyDescent="0.25">
      <c r="A1136" s="23">
        <v>1135</v>
      </c>
      <c r="B1136" s="24" t="s">
        <v>514</v>
      </c>
      <c r="C1136" s="24" t="s">
        <v>2376</v>
      </c>
      <c r="D1136" s="24" t="s">
        <v>40</v>
      </c>
      <c r="E1136" s="23">
        <v>60</v>
      </c>
      <c r="F1136" s="25">
        <v>29344</v>
      </c>
      <c r="G1136" s="23">
        <f t="shared" ca="1" si="84"/>
        <v>40.952912909056323</v>
      </c>
      <c r="H1136" s="23" t="str">
        <f t="shared" ca="1" si="87"/>
        <v>41-50</v>
      </c>
      <c r="I1136" s="24" t="s">
        <v>893</v>
      </c>
      <c r="J1136" s="24" t="s">
        <v>50</v>
      </c>
      <c r="K1136" s="24" t="s">
        <v>43</v>
      </c>
      <c r="L1136" s="24" t="s">
        <v>44</v>
      </c>
      <c r="M1136" s="24" t="s">
        <v>45</v>
      </c>
      <c r="N1136" s="23">
        <v>11</v>
      </c>
      <c r="O1136" s="22" t="str">
        <f>VLOOKUP(A1136,[1]CustomerAddress!$A$1:$F$3997,2)</f>
        <v>1792 Judy Road</v>
      </c>
      <c r="P1136" s="22">
        <f>VLOOKUP(A1136,[1]CustomerAddress!$A$1:$F$3997,3)</f>
        <v>2539</v>
      </c>
      <c r="Q1136" s="22" t="str">
        <f>VLOOKUP(A1136,[1]CustomerAddress!$A$1:$F$3997,4)</f>
        <v>NSW</v>
      </c>
      <c r="R1136" s="22" t="str">
        <f>VLOOKUP(A1136,[1]CustomerAddress!$A$1:$F$3997,5)</f>
        <v>Australia</v>
      </c>
      <c r="S1136" s="22">
        <f>VLOOKUP(A1136,[1]CustomerAddress!$A$1:$F$3997,6)</f>
        <v>6</v>
      </c>
      <c r="T1136" s="22" t="str">
        <f>VLOOKUP(A1136,Labels!$A$5:$I$3497,9)</f>
        <v>Lost Customer</v>
      </c>
    </row>
    <row r="1137" spans="1:20" s="22" customFormat="1" ht="15.75" customHeight="1" x14ac:dyDescent="0.25">
      <c r="A1137" s="23">
        <v>1136</v>
      </c>
      <c r="B1137" s="24" t="s">
        <v>2377</v>
      </c>
      <c r="C1137" s="24" t="s">
        <v>2378</v>
      </c>
      <c r="D1137" s="24" t="s">
        <v>48</v>
      </c>
      <c r="E1137" s="23">
        <v>72</v>
      </c>
      <c r="F1137" s="25">
        <v>28368</v>
      </c>
      <c r="G1137" s="23">
        <f t="shared" ca="1" si="84"/>
        <v>43.626885511478939</v>
      </c>
      <c r="H1137" s="23" t="str">
        <f t="shared" ca="1" si="87"/>
        <v>41-50</v>
      </c>
      <c r="I1137" s="24" t="s">
        <v>41</v>
      </c>
      <c r="J1137" s="24" t="s">
        <v>54</v>
      </c>
      <c r="K1137" s="24" t="s">
        <v>66</v>
      </c>
      <c r="L1137" s="24" t="s">
        <v>44</v>
      </c>
      <c r="M1137" s="24" t="s">
        <v>57</v>
      </c>
      <c r="N1137" s="23">
        <v>7</v>
      </c>
      <c r="O1137" s="22" t="str">
        <f>VLOOKUP(A1137,[1]CustomerAddress!$A$1:$F$3997,2)</f>
        <v>92 Melvin Hill</v>
      </c>
      <c r="P1137" s="22">
        <f>VLOOKUP(A1137,[1]CustomerAddress!$A$1:$F$3997,3)</f>
        <v>2147</v>
      </c>
      <c r="Q1137" s="22" t="str">
        <f>VLOOKUP(A1137,[1]CustomerAddress!$A$1:$F$3997,4)</f>
        <v>NSW</v>
      </c>
      <c r="R1137" s="22" t="str">
        <f>VLOOKUP(A1137,[1]CustomerAddress!$A$1:$F$3997,5)</f>
        <v>Australia</v>
      </c>
      <c r="S1137" s="22">
        <f>VLOOKUP(A1137,[1]CustomerAddress!$A$1:$F$3997,6)</f>
        <v>9</v>
      </c>
      <c r="T1137" s="22" t="str">
        <f>VLOOKUP(A1137,Labels!$A$5:$I$3497,9)</f>
        <v>Potential Customer</v>
      </c>
    </row>
    <row r="1138" spans="1:20" s="22" customFormat="1" ht="15.75" customHeight="1" x14ac:dyDescent="0.25">
      <c r="A1138" s="23">
        <v>1137</v>
      </c>
      <c r="B1138" s="24" t="s">
        <v>2379</v>
      </c>
      <c r="C1138" s="24" t="s">
        <v>2380</v>
      </c>
      <c r="D1138" s="24" t="s">
        <v>48</v>
      </c>
      <c r="E1138" s="23">
        <v>46</v>
      </c>
      <c r="F1138" s="25">
        <v>28309</v>
      </c>
      <c r="G1138" s="23">
        <f t="shared" ca="1" si="84"/>
        <v>43.788529347412485</v>
      </c>
      <c r="H1138" s="23" t="str">
        <f t="shared" ca="1" si="87"/>
        <v>41-50</v>
      </c>
      <c r="I1138" s="24" t="s">
        <v>74</v>
      </c>
      <c r="J1138" s="24" t="s">
        <v>61</v>
      </c>
      <c r="K1138" s="24" t="s">
        <v>43</v>
      </c>
      <c r="L1138" s="24" t="s">
        <v>44</v>
      </c>
      <c r="M1138" s="24" t="s">
        <v>57</v>
      </c>
      <c r="N1138" s="23">
        <v>18</v>
      </c>
      <c r="O1138" s="22" t="str">
        <f>VLOOKUP(A1138,[1]CustomerAddress!$A$1:$F$3997,2)</f>
        <v>592 Merry Lane</v>
      </c>
      <c r="P1138" s="22">
        <f>VLOOKUP(A1138,[1]CustomerAddress!$A$1:$F$3997,3)</f>
        <v>3184</v>
      </c>
      <c r="Q1138" s="22" t="str">
        <f>VLOOKUP(A1138,[1]CustomerAddress!$A$1:$F$3997,4)</f>
        <v>VIC</v>
      </c>
      <c r="R1138" s="22" t="str">
        <f>VLOOKUP(A1138,[1]CustomerAddress!$A$1:$F$3997,5)</f>
        <v>Australia</v>
      </c>
      <c r="S1138" s="22">
        <f>VLOOKUP(A1138,[1]CustomerAddress!$A$1:$F$3997,6)</f>
        <v>3</v>
      </c>
      <c r="T1138" s="22" t="str">
        <f>VLOOKUP(A1138,Labels!$A$5:$I$3497,9)</f>
        <v>Platinum Customer</v>
      </c>
    </row>
    <row r="1139" spans="1:20" s="22" customFormat="1" ht="15.75" hidden="1" customHeight="1" x14ac:dyDescent="0.25">
      <c r="A1139" s="23">
        <v>1138</v>
      </c>
      <c r="B1139" s="24" t="s">
        <v>2381</v>
      </c>
      <c r="C1139" s="24" t="s">
        <v>2382</v>
      </c>
      <c r="D1139" s="24" t="s">
        <v>40</v>
      </c>
      <c r="E1139" s="23">
        <v>77</v>
      </c>
      <c r="F1139" s="25">
        <v>33502</v>
      </c>
      <c r="G1139" s="23">
        <f t="shared" ca="1" si="84"/>
        <v>29.561132086821402</v>
      </c>
      <c r="H1139" s="23"/>
      <c r="I1139" s="24" t="s">
        <v>561</v>
      </c>
      <c r="J1139" s="24" t="s">
        <v>65</v>
      </c>
      <c r="K1139" s="24" t="s">
        <v>43</v>
      </c>
      <c r="L1139" s="24" t="s">
        <v>44</v>
      </c>
      <c r="M1139" s="24" t="s">
        <v>45</v>
      </c>
      <c r="N1139" s="23">
        <v>5</v>
      </c>
    </row>
    <row r="1140" spans="1:20" s="22" customFormat="1" ht="15.75" customHeight="1" x14ac:dyDescent="0.25">
      <c r="A1140" s="23">
        <v>1139</v>
      </c>
      <c r="B1140" s="24" t="s">
        <v>2383</v>
      </c>
      <c r="C1140" s="24" t="s">
        <v>2384</v>
      </c>
      <c r="D1140" s="24" t="s">
        <v>48</v>
      </c>
      <c r="E1140" s="23">
        <v>52</v>
      </c>
      <c r="F1140" s="25">
        <v>30209</v>
      </c>
      <c r="G1140" s="23">
        <f t="shared" ca="1" si="84"/>
        <v>38.583049895357696</v>
      </c>
      <c r="H1140" s="23" t="str">
        <f t="shared" ref="H1140:H1171" ca="1" si="88">IF(G1140&lt;=10,"0-10",IF(AND(G1140&gt;10,G1140&lt;=20),"11-20",IF(AND(G1140&gt;20,G1140&lt;=30),"21-30",IF(AND(G1140&gt;30,G1140&lt;=40),"31-40",IF(AND(G1140&gt;40,G1140&lt;=50),"41-50",IF(AND(G1140&gt;50,G1140&lt;=60),"51-60",IF(AND(G1140&gt;60,G1140&lt;=70),"61-70",IF(AND(G1140&gt;70,G1140&lt;=80),"71-80",IF(AND(G1140&gt;80,G1140&lt;=90),"81-90",IF(G1140&gt;90,"91-100"))))))))))</f>
        <v>31-40</v>
      </c>
      <c r="I1140" s="24" t="s">
        <v>124</v>
      </c>
      <c r="J1140" s="24" t="s">
        <v>84</v>
      </c>
      <c r="K1140" s="24" t="s">
        <v>43</v>
      </c>
      <c r="L1140" s="24" t="s">
        <v>44</v>
      </c>
      <c r="M1140" s="24" t="s">
        <v>45</v>
      </c>
      <c r="N1140" s="23">
        <v>16</v>
      </c>
      <c r="O1140" s="22" t="str">
        <f>VLOOKUP(A1140,[1]CustomerAddress!$A$1:$F$3997,2)</f>
        <v>03 Holmberg Park</v>
      </c>
      <c r="P1140" s="22">
        <f>VLOOKUP(A1140,[1]CustomerAddress!$A$1:$F$3997,3)</f>
        <v>4127</v>
      </c>
      <c r="Q1140" s="22" t="str">
        <f>VLOOKUP(A1140,[1]CustomerAddress!$A$1:$F$3997,4)</f>
        <v>QLD</v>
      </c>
      <c r="R1140" s="22" t="str">
        <f>VLOOKUP(A1140,[1]CustomerAddress!$A$1:$F$3997,5)</f>
        <v>Australia</v>
      </c>
      <c r="S1140" s="22">
        <f>VLOOKUP(A1140,[1]CustomerAddress!$A$1:$F$3997,6)</f>
        <v>2</v>
      </c>
      <c r="T1140" s="22" t="str">
        <f>VLOOKUP(A1140,Labels!$A$5:$I$3497,9)</f>
        <v>Almost Lost Customer</v>
      </c>
    </row>
    <row r="1141" spans="1:20" s="22" customFormat="1" ht="15.75" customHeight="1" x14ac:dyDescent="0.25">
      <c r="A1141" s="23">
        <v>1140</v>
      </c>
      <c r="B1141" s="24" t="s">
        <v>2385</v>
      </c>
      <c r="C1141" s="24" t="s">
        <v>2386</v>
      </c>
      <c r="D1141" s="24" t="s">
        <v>40</v>
      </c>
      <c r="E1141" s="23">
        <v>32</v>
      </c>
      <c r="F1141" s="25">
        <v>31468</v>
      </c>
      <c r="G1141" s="23">
        <f t="shared" ca="1" si="84"/>
        <v>35.133734826547432</v>
      </c>
      <c r="H1141" s="23" t="str">
        <f t="shared" ca="1" si="88"/>
        <v>31-40</v>
      </c>
      <c r="I1141" s="24" t="s">
        <v>41</v>
      </c>
      <c r="J1141" s="24" t="s">
        <v>61</v>
      </c>
      <c r="K1141" s="24" t="s">
        <v>43</v>
      </c>
      <c r="L1141" s="24" t="s">
        <v>44</v>
      </c>
      <c r="M1141" s="24" t="s">
        <v>45</v>
      </c>
      <c r="N1141" s="23">
        <v>13</v>
      </c>
      <c r="O1141" s="22" t="str">
        <f>VLOOKUP(A1141,[1]CustomerAddress!$A$1:$F$3997,2)</f>
        <v>8587 Graceland Way</v>
      </c>
      <c r="P1141" s="22">
        <f>VLOOKUP(A1141,[1]CustomerAddress!$A$1:$F$3997,3)</f>
        <v>2206</v>
      </c>
      <c r="Q1141" s="22" t="str">
        <f>VLOOKUP(A1141,[1]CustomerAddress!$A$1:$F$3997,4)</f>
        <v>NSW</v>
      </c>
      <c r="R1141" s="22" t="str">
        <f>VLOOKUP(A1141,[1]CustomerAddress!$A$1:$F$3997,5)</f>
        <v>Australia</v>
      </c>
      <c r="S1141" s="22">
        <f>VLOOKUP(A1141,[1]CustomerAddress!$A$1:$F$3997,6)</f>
        <v>10</v>
      </c>
      <c r="T1141" s="22" t="str">
        <f>VLOOKUP(A1141,Labels!$A$5:$I$3497,9)</f>
        <v>Platinum Customer</v>
      </c>
    </row>
    <row r="1142" spans="1:20" s="22" customFormat="1" ht="15.75" customHeight="1" x14ac:dyDescent="0.25">
      <c r="A1142" s="23">
        <v>1141</v>
      </c>
      <c r="B1142" s="24" t="s">
        <v>2387</v>
      </c>
      <c r="C1142" s="24" t="s">
        <v>2388</v>
      </c>
      <c r="D1142" s="24" t="s">
        <v>40</v>
      </c>
      <c r="E1142" s="23">
        <v>70</v>
      </c>
      <c r="F1142" s="25">
        <v>29848</v>
      </c>
      <c r="G1142" s="23">
        <f t="shared" ca="1" si="84"/>
        <v>39.572090991248103</v>
      </c>
      <c r="H1142" s="23" t="str">
        <f t="shared" ca="1" si="88"/>
        <v>31-40</v>
      </c>
      <c r="J1142" s="24" t="s">
        <v>50</v>
      </c>
      <c r="K1142" s="24" t="s">
        <v>66</v>
      </c>
      <c r="L1142" s="24" t="s">
        <v>44</v>
      </c>
      <c r="M1142" s="24" t="s">
        <v>45</v>
      </c>
      <c r="N1142" s="23">
        <v>4</v>
      </c>
      <c r="O1142" s="22" t="str">
        <f>VLOOKUP(A1142,[1]CustomerAddress!$A$1:$F$3997,2)</f>
        <v>91 Messerschmidt Trail</v>
      </c>
      <c r="P1142" s="22">
        <f>VLOOKUP(A1142,[1]CustomerAddress!$A$1:$F$3997,3)</f>
        <v>3162</v>
      </c>
      <c r="Q1142" s="22" t="str">
        <f>VLOOKUP(A1142,[1]CustomerAddress!$A$1:$F$3997,4)</f>
        <v>VIC</v>
      </c>
      <c r="R1142" s="22" t="str">
        <f>VLOOKUP(A1142,[1]CustomerAddress!$A$1:$F$3997,5)</f>
        <v>Australia</v>
      </c>
      <c r="S1142" s="22">
        <f>VLOOKUP(A1142,[1]CustomerAddress!$A$1:$F$3997,6)</f>
        <v>11</v>
      </c>
      <c r="T1142" s="22" t="str">
        <f>VLOOKUP(A1142,Labels!$A$5:$I$3497,9)</f>
        <v>Evasive Customer</v>
      </c>
    </row>
    <row r="1143" spans="1:20" s="22" customFormat="1" ht="15.75" customHeight="1" x14ac:dyDescent="0.25">
      <c r="A1143" s="23">
        <v>1142</v>
      </c>
      <c r="B1143" s="24" t="s">
        <v>2389</v>
      </c>
      <c r="C1143" s="24" t="s">
        <v>2390</v>
      </c>
      <c r="D1143" s="24" t="s">
        <v>48</v>
      </c>
      <c r="E1143" s="23">
        <v>95</v>
      </c>
      <c r="F1143" s="25">
        <v>35922</v>
      </c>
      <c r="G1143" s="23">
        <f t="shared" ca="1" si="84"/>
        <v>22.930995100520033</v>
      </c>
      <c r="H1143" s="23" t="str">
        <f t="shared" ca="1" si="88"/>
        <v>21-30</v>
      </c>
      <c r="I1143" s="24" t="s">
        <v>574</v>
      </c>
      <c r="J1143" s="24" t="s">
        <v>138</v>
      </c>
      <c r="K1143" s="24" t="s">
        <v>43</v>
      </c>
      <c r="L1143" s="24" t="s">
        <v>44</v>
      </c>
      <c r="M1143" s="24" t="s">
        <v>57</v>
      </c>
      <c r="N1143" s="23">
        <v>2</v>
      </c>
      <c r="O1143" s="22" t="str">
        <f>VLOOKUP(A1143,[1]CustomerAddress!$A$1:$F$3997,2)</f>
        <v>5998 Bayside Terrace</v>
      </c>
      <c r="P1143" s="22">
        <f>VLOOKUP(A1143,[1]CustomerAddress!$A$1:$F$3997,3)</f>
        <v>2526</v>
      </c>
      <c r="Q1143" s="22" t="str">
        <f>VLOOKUP(A1143,[1]CustomerAddress!$A$1:$F$3997,4)</f>
        <v>NSW</v>
      </c>
      <c r="R1143" s="22" t="str">
        <f>VLOOKUP(A1143,[1]CustomerAddress!$A$1:$F$3997,5)</f>
        <v>Australia</v>
      </c>
      <c r="S1143" s="22">
        <f>VLOOKUP(A1143,[1]CustomerAddress!$A$1:$F$3997,6)</f>
        <v>9</v>
      </c>
      <c r="T1143" s="22" t="str">
        <f>VLOOKUP(A1143,Labels!$A$5:$I$3497,9)</f>
        <v>Late Bloomer</v>
      </c>
    </row>
    <row r="1144" spans="1:20" s="22" customFormat="1" ht="15.75" customHeight="1" x14ac:dyDescent="0.25">
      <c r="A1144" s="23">
        <v>1143</v>
      </c>
      <c r="B1144" s="24" t="s">
        <v>1542</v>
      </c>
      <c r="C1144" s="24" t="s">
        <v>2391</v>
      </c>
      <c r="D1144" s="24" t="s">
        <v>48</v>
      </c>
      <c r="E1144" s="23">
        <v>64</v>
      </c>
      <c r="F1144" s="25">
        <v>20154</v>
      </c>
      <c r="G1144" s="23">
        <f t="shared" ca="1" si="84"/>
        <v>66.13099510083714</v>
      </c>
      <c r="H1144" s="23" t="str">
        <f t="shared" ca="1" si="88"/>
        <v>61-70</v>
      </c>
      <c r="I1144" s="24" t="s">
        <v>2392</v>
      </c>
      <c r="J1144" s="24" t="s">
        <v>42</v>
      </c>
      <c r="K1144" s="24" t="s">
        <v>43</v>
      </c>
      <c r="L1144" s="24" t="s">
        <v>44</v>
      </c>
      <c r="M1144" s="24" t="s">
        <v>45</v>
      </c>
      <c r="N1144" s="23">
        <v>6</v>
      </c>
      <c r="O1144" s="22" t="str">
        <f>VLOOKUP(A1144,[1]CustomerAddress!$A$1:$F$3997,2)</f>
        <v>107 Moland Court</v>
      </c>
      <c r="P1144" s="22">
        <f>VLOOKUP(A1144,[1]CustomerAddress!$A$1:$F$3997,3)</f>
        <v>2579</v>
      </c>
      <c r="Q1144" s="22" t="str">
        <f>VLOOKUP(A1144,[1]CustomerAddress!$A$1:$F$3997,4)</f>
        <v>NSW</v>
      </c>
      <c r="R1144" s="22" t="str">
        <f>VLOOKUP(A1144,[1]CustomerAddress!$A$1:$F$3997,5)</f>
        <v>Australia</v>
      </c>
      <c r="S1144" s="22">
        <f>VLOOKUP(A1144,[1]CustomerAddress!$A$1:$F$3997,6)</f>
        <v>5</v>
      </c>
      <c r="T1144" s="22" t="str">
        <f>VLOOKUP(A1144,Labels!$A$5:$I$3497,9)</f>
        <v>Becoming Loyal</v>
      </c>
    </row>
    <row r="1145" spans="1:20" s="22" customFormat="1" ht="15.75" customHeight="1" x14ac:dyDescent="0.25">
      <c r="A1145" s="23">
        <v>1144</v>
      </c>
      <c r="B1145" s="24" t="s">
        <v>2393</v>
      </c>
      <c r="C1145" s="24" t="s">
        <v>2394</v>
      </c>
      <c r="D1145" s="24" t="s">
        <v>48</v>
      </c>
      <c r="E1145" s="23">
        <v>73</v>
      </c>
      <c r="F1145" s="25">
        <v>35411</v>
      </c>
      <c r="G1145" s="23">
        <f t="shared" ca="1" si="84"/>
        <v>24.330995100520035</v>
      </c>
      <c r="H1145" s="23" t="str">
        <f t="shared" ca="1" si="88"/>
        <v>21-30</v>
      </c>
      <c r="I1145" s="24" t="s">
        <v>799</v>
      </c>
      <c r="J1145" s="24" t="s">
        <v>42</v>
      </c>
      <c r="K1145" s="24" t="s">
        <v>66</v>
      </c>
      <c r="L1145" s="24" t="s">
        <v>44</v>
      </c>
      <c r="M1145" s="24" t="s">
        <v>45</v>
      </c>
      <c r="N1145" s="23">
        <v>5</v>
      </c>
      <c r="O1145" s="22" t="str">
        <f>VLOOKUP(A1145,[1]CustomerAddress!$A$1:$F$3997,2)</f>
        <v>4439 7th Terrace</v>
      </c>
      <c r="P1145" s="22">
        <f>VLOOKUP(A1145,[1]CustomerAddress!$A$1:$F$3997,3)</f>
        <v>2177</v>
      </c>
      <c r="Q1145" s="22" t="str">
        <f>VLOOKUP(A1145,[1]CustomerAddress!$A$1:$F$3997,4)</f>
        <v>NSW</v>
      </c>
      <c r="R1145" s="22" t="str">
        <f>VLOOKUP(A1145,[1]CustomerAddress!$A$1:$F$3997,5)</f>
        <v>Australia</v>
      </c>
      <c r="S1145" s="22">
        <f>VLOOKUP(A1145,[1]CustomerAddress!$A$1:$F$3997,6)</f>
        <v>9</v>
      </c>
      <c r="T1145" s="22" t="str">
        <f>VLOOKUP(A1145,Labels!$A$5:$I$3497,9)</f>
        <v>Very Loyal</v>
      </c>
    </row>
    <row r="1146" spans="1:20" s="22" customFormat="1" ht="15.75" customHeight="1" x14ac:dyDescent="0.25">
      <c r="A1146" s="23">
        <v>1145</v>
      </c>
      <c r="B1146" s="24" t="s">
        <v>2395</v>
      </c>
      <c r="C1146" s="24" t="s">
        <v>2396</v>
      </c>
      <c r="D1146" s="24" t="s">
        <v>40</v>
      </c>
      <c r="E1146" s="23">
        <v>80</v>
      </c>
      <c r="F1146" s="25">
        <v>24011</v>
      </c>
      <c r="G1146" s="23">
        <f t="shared" ca="1" si="84"/>
        <v>55.56387181316591</v>
      </c>
      <c r="H1146" s="23" t="str">
        <f t="shared" ca="1" si="88"/>
        <v>51-60</v>
      </c>
      <c r="J1146" s="24" t="s">
        <v>54</v>
      </c>
      <c r="K1146" s="24" t="s">
        <v>43</v>
      </c>
      <c r="L1146" s="24" t="s">
        <v>44</v>
      </c>
      <c r="M1146" s="24" t="s">
        <v>45</v>
      </c>
      <c r="N1146" s="23">
        <v>14</v>
      </c>
      <c r="O1146" s="22" t="str">
        <f>VLOOKUP(A1146,[1]CustomerAddress!$A$1:$F$3997,2)</f>
        <v>2272 Dennis Alley</v>
      </c>
      <c r="P1146" s="22">
        <f>VLOOKUP(A1146,[1]CustomerAddress!$A$1:$F$3997,3)</f>
        <v>3165</v>
      </c>
      <c r="Q1146" s="22" t="str">
        <f>VLOOKUP(A1146,[1]CustomerAddress!$A$1:$F$3997,4)</f>
        <v>VIC</v>
      </c>
      <c r="R1146" s="22" t="str">
        <f>VLOOKUP(A1146,[1]CustomerAddress!$A$1:$F$3997,5)</f>
        <v>Australia</v>
      </c>
      <c r="S1146" s="22">
        <f>VLOOKUP(A1146,[1]CustomerAddress!$A$1:$F$3997,6)</f>
        <v>10</v>
      </c>
      <c r="T1146" s="22" t="str">
        <f>VLOOKUP(A1146,Labels!$A$5:$I$3497,9)</f>
        <v>Recent Customer</v>
      </c>
    </row>
    <row r="1147" spans="1:20" s="22" customFormat="1" ht="15.75" customHeight="1" x14ac:dyDescent="0.25">
      <c r="A1147" s="23">
        <v>1146</v>
      </c>
      <c r="B1147" s="24" t="s">
        <v>2397</v>
      </c>
      <c r="C1147" s="24" t="s">
        <v>2398</v>
      </c>
      <c r="D1147" s="24" t="s">
        <v>48</v>
      </c>
      <c r="E1147" s="23">
        <v>88</v>
      </c>
      <c r="F1147" s="25">
        <v>33847</v>
      </c>
      <c r="G1147" s="23">
        <f t="shared" ca="1" si="84"/>
        <v>28.615926607369349</v>
      </c>
      <c r="H1147" s="23" t="str">
        <f t="shared" ca="1" si="88"/>
        <v>21-30</v>
      </c>
      <c r="I1147" s="24" t="s">
        <v>354</v>
      </c>
      <c r="J1147" s="24" t="s">
        <v>50</v>
      </c>
      <c r="K1147" s="24" t="s">
        <v>66</v>
      </c>
      <c r="L1147" s="24" t="s">
        <v>44</v>
      </c>
      <c r="M1147" s="24" t="s">
        <v>57</v>
      </c>
      <c r="N1147" s="23">
        <v>8</v>
      </c>
      <c r="O1147" s="22" t="str">
        <f>VLOOKUP(A1147,[1]CustomerAddress!$A$1:$F$3997,2)</f>
        <v>0 Scofield Plaza</v>
      </c>
      <c r="P1147" s="22">
        <f>VLOOKUP(A1147,[1]CustomerAddress!$A$1:$F$3997,3)</f>
        <v>3201</v>
      </c>
      <c r="Q1147" s="22" t="str">
        <f>VLOOKUP(A1147,[1]CustomerAddress!$A$1:$F$3997,4)</f>
        <v>VIC</v>
      </c>
      <c r="R1147" s="22" t="str">
        <f>VLOOKUP(A1147,[1]CustomerAddress!$A$1:$F$3997,5)</f>
        <v>Australia</v>
      </c>
      <c r="S1147" s="22">
        <f>VLOOKUP(A1147,[1]CustomerAddress!$A$1:$F$3997,6)</f>
        <v>4</v>
      </c>
      <c r="T1147" s="22" t="str">
        <f>VLOOKUP(A1147,Labels!$A$5:$I$3497,9)</f>
        <v>Almost Lost Customer</v>
      </c>
    </row>
    <row r="1148" spans="1:20" s="22" customFormat="1" ht="15.75" customHeight="1" x14ac:dyDescent="0.25">
      <c r="A1148" s="23">
        <v>1147</v>
      </c>
      <c r="B1148" s="24" t="s">
        <v>2399</v>
      </c>
      <c r="C1148" s="24" t="s">
        <v>2400</v>
      </c>
      <c r="D1148" s="24" t="s">
        <v>48</v>
      </c>
      <c r="E1148" s="23">
        <v>71</v>
      </c>
      <c r="F1148" s="25">
        <v>25028</v>
      </c>
      <c r="G1148" s="23">
        <f t="shared" ref="G1148:G1174" ca="1" si="89">(NOW()-F1148)/365</f>
        <v>52.777570443302899</v>
      </c>
      <c r="H1148" s="23" t="str">
        <f t="shared" ca="1" si="88"/>
        <v>51-60</v>
      </c>
      <c r="I1148" s="24" t="s">
        <v>1184</v>
      </c>
      <c r="J1148" s="24" t="s">
        <v>164</v>
      </c>
      <c r="K1148" s="24" t="s">
        <v>66</v>
      </c>
      <c r="L1148" s="24" t="s">
        <v>44</v>
      </c>
      <c r="M1148" s="24" t="s">
        <v>45</v>
      </c>
      <c r="N1148" s="23">
        <v>9</v>
      </c>
      <c r="O1148" s="22" t="str">
        <f>VLOOKUP(A1148,[1]CustomerAddress!$A$1:$F$3997,2)</f>
        <v>51152 Brickson Park Crossing</v>
      </c>
      <c r="P1148" s="22">
        <f>VLOOKUP(A1148,[1]CustomerAddress!$A$1:$F$3997,3)</f>
        <v>2768</v>
      </c>
      <c r="Q1148" s="22" t="str">
        <f>VLOOKUP(A1148,[1]CustomerAddress!$A$1:$F$3997,4)</f>
        <v>NSW</v>
      </c>
      <c r="R1148" s="22" t="str">
        <f>VLOOKUP(A1148,[1]CustomerAddress!$A$1:$F$3997,5)</f>
        <v>Australia</v>
      </c>
      <c r="S1148" s="22">
        <f>VLOOKUP(A1148,[1]CustomerAddress!$A$1:$F$3997,6)</f>
        <v>9</v>
      </c>
      <c r="T1148" s="22" t="str">
        <f>VLOOKUP(A1148,Labels!$A$5:$I$3497,9)</f>
        <v>Almost Lost Customer</v>
      </c>
    </row>
    <row r="1149" spans="1:20" s="22" customFormat="1" ht="15.75" customHeight="1" x14ac:dyDescent="0.25">
      <c r="A1149" s="23">
        <v>1148</v>
      </c>
      <c r="B1149" s="24" t="s">
        <v>2401</v>
      </c>
      <c r="C1149" s="24" t="s">
        <v>2402</v>
      </c>
      <c r="D1149" s="24" t="s">
        <v>48</v>
      </c>
      <c r="E1149" s="23">
        <v>60</v>
      </c>
      <c r="F1149" s="25">
        <v>32048</v>
      </c>
      <c r="G1149" s="23">
        <f t="shared" ca="1" si="89"/>
        <v>33.544693730657023</v>
      </c>
      <c r="H1149" s="23" t="str">
        <f t="shared" ca="1" si="88"/>
        <v>31-40</v>
      </c>
      <c r="I1149" s="24" t="s">
        <v>842</v>
      </c>
      <c r="J1149" s="24" t="s">
        <v>50</v>
      </c>
      <c r="K1149" s="24" t="s">
        <v>66</v>
      </c>
      <c r="L1149" s="24" t="s">
        <v>44</v>
      </c>
      <c r="M1149" s="24" t="s">
        <v>57</v>
      </c>
      <c r="N1149" s="23">
        <v>5</v>
      </c>
      <c r="O1149" s="22" t="str">
        <f>VLOOKUP(A1149,[1]CustomerAddress!$A$1:$F$3997,2)</f>
        <v>4668 Coleman Street</v>
      </c>
      <c r="P1149" s="22">
        <f>VLOOKUP(A1149,[1]CustomerAddress!$A$1:$F$3997,3)</f>
        <v>2160</v>
      </c>
      <c r="Q1149" s="22" t="str">
        <f>VLOOKUP(A1149,[1]CustomerAddress!$A$1:$F$3997,4)</f>
        <v>NSW</v>
      </c>
      <c r="R1149" s="22" t="str">
        <f>VLOOKUP(A1149,[1]CustomerAddress!$A$1:$F$3997,5)</f>
        <v>Australia</v>
      </c>
      <c r="S1149" s="22">
        <f>VLOOKUP(A1149,[1]CustomerAddress!$A$1:$F$3997,6)</f>
        <v>5</v>
      </c>
      <c r="T1149" s="22" t="str">
        <f>VLOOKUP(A1149,Labels!$A$5:$I$3497,9)</f>
        <v>Recent Customer</v>
      </c>
    </row>
    <row r="1150" spans="1:20" s="22" customFormat="1" ht="15.75" customHeight="1" x14ac:dyDescent="0.25">
      <c r="A1150" s="23">
        <v>1149</v>
      </c>
      <c r="B1150" s="24" t="s">
        <v>2403</v>
      </c>
      <c r="C1150" s="24" t="s">
        <v>1973</v>
      </c>
      <c r="D1150" s="24" t="s">
        <v>40</v>
      </c>
      <c r="E1150" s="23">
        <v>29</v>
      </c>
      <c r="F1150" s="25">
        <v>24745</v>
      </c>
      <c r="G1150" s="23">
        <f t="shared" ca="1" si="89"/>
        <v>53.552912909056325</v>
      </c>
      <c r="H1150" s="23" t="str">
        <f t="shared" ca="1" si="88"/>
        <v>51-60</v>
      </c>
      <c r="I1150" s="24" t="s">
        <v>1101</v>
      </c>
      <c r="J1150" s="24" t="s">
        <v>61</v>
      </c>
      <c r="K1150" s="24" t="s">
        <v>62</v>
      </c>
      <c r="L1150" s="24" t="s">
        <v>44</v>
      </c>
      <c r="M1150" s="24" t="s">
        <v>45</v>
      </c>
      <c r="N1150" s="23">
        <v>14</v>
      </c>
      <c r="O1150" s="22" t="str">
        <f>VLOOKUP(A1150,[1]CustomerAddress!$A$1:$F$3997,2)</f>
        <v>8 Moland Junction</v>
      </c>
      <c r="P1150" s="22">
        <f>VLOOKUP(A1150,[1]CustomerAddress!$A$1:$F$3997,3)</f>
        <v>2148</v>
      </c>
      <c r="Q1150" s="22" t="str">
        <f>VLOOKUP(A1150,[1]CustomerAddress!$A$1:$F$3997,4)</f>
        <v>NSW</v>
      </c>
      <c r="R1150" s="22" t="str">
        <f>VLOOKUP(A1150,[1]CustomerAddress!$A$1:$F$3997,5)</f>
        <v>Australia</v>
      </c>
      <c r="S1150" s="22">
        <f>VLOOKUP(A1150,[1]CustomerAddress!$A$1:$F$3997,6)</f>
        <v>7</v>
      </c>
      <c r="T1150" s="22" t="str">
        <f>VLOOKUP(A1150,Labels!$A$5:$I$3497,9)</f>
        <v>Evasive Customer</v>
      </c>
    </row>
    <row r="1151" spans="1:20" s="22" customFormat="1" ht="15.75" customHeight="1" x14ac:dyDescent="0.25">
      <c r="A1151" s="23">
        <v>1150</v>
      </c>
      <c r="B1151" s="24" t="s">
        <v>2404</v>
      </c>
      <c r="C1151" s="24" t="s">
        <v>2405</v>
      </c>
      <c r="D1151" s="24" t="s">
        <v>40</v>
      </c>
      <c r="E1151" s="23">
        <v>64</v>
      </c>
      <c r="F1151" s="25">
        <v>27663</v>
      </c>
      <c r="G1151" s="23">
        <f t="shared" ca="1" si="89"/>
        <v>45.558392360794009</v>
      </c>
      <c r="H1151" s="23" t="str">
        <f t="shared" ca="1" si="88"/>
        <v>41-50</v>
      </c>
      <c r="I1151" s="24" t="s">
        <v>151</v>
      </c>
      <c r="J1151" s="24" t="s">
        <v>50</v>
      </c>
      <c r="K1151" s="24" t="s">
        <v>43</v>
      </c>
      <c r="L1151" s="24" t="s">
        <v>44</v>
      </c>
      <c r="M1151" s="24" t="s">
        <v>45</v>
      </c>
      <c r="N1151" s="23">
        <v>13</v>
      </c>
      <c r="O1151" s="22" t="str">
        <f>VLOOKUP(A1151,[1]CustomerAddress!$A$1:$F$3997,2)</f>
        <v>1 Raven Junction</v>
      </c>
      <c r="P1151" s="22">
        <f>VLOOKUP(A1151,[1]CustomerAddress!$A$1:$F$3997,3)</f>
        <v>4502</v>
      </c>
      <c r="Q1151" s="22" t="str">
        <f>VLOOKUP(A1151,[1]CustomerAddress!$A$1:$F$3997,4)</f>
        <v>QLD</v>
      </c>
      <c r="R1151" s="22" t="str">
        <f>VLOOKUP(A1151,[1]CustomerAddress!$A$1:$F$3997,5)</f>
        <v>Australia</v>
      </c>
      <c r="S1151" s="22">
        <f>VLOOKUP(A1151,[1]CustomerAddress!$A$1:$F$3997,6)</f>
        <v>4</v>
      </c>
      <c r="T1151" s="22" t="str">
        <f>VLOOKUP(A1151,Labels!$A$5:$I$3497,9)</f>
        <v>Almost Lost Customer</v>
      </c>
    </row>
    <row r="1152" spans="1:20" s="22" customFormat="1" ht="15.75" customHeight="1" x14ac:dyDescent="0.25">
      <c r="A1152" s="23">
        <v>1151</v>
      </c>
      <c r="B1152" s="24" t="s">
        <v>2406</v>
      </c>
      <c r="C1152" s="24" t="s">
        <v>2407</v>
      </c>
      <c r="D1152" s="24" t="s">
        <v>40</v>
      </c>
      <c r="E1152" s="23">
        <v>27</v>
      </c>
      <c r="F1152" s="25">
        <v>23838</v>
      </c>
      <c r="G1152" s="23">
        <f t="shared" ca="1" si="89"/>
        <v>56.037844415905639</v>
      </c>
      <c r="H1152" s="23" t="str">
        <f t="shared" ca="1" si="88"/>
        <v>51-60</v>
      </c>
      <c r="I1152" s="24" t="s">
        <v>253</v>
      </c>
      <c r="J1152" s="24" t="s">
        <v>75</v>
      </c>
      <c r="K1152" s="24" t="s">
        <v>66</v>
      </c>
      <c r="L1152" s="24" t="s">
        <v>44</v>
      </c>
      <c r="M1152" s="24" t="s">
        <v>45</v>
      </c>
      <c r="N1152" s="23">
        <v>19</v>
      </c>
      <c r="O1152" s="22" t="str">
        <f>VLOOKUP(A1152,[1]CustomerAddress!$A$1:$F$3997,2)</f>
        <v>40570 Acker Alley</v>
      </c>
      <c r="P1152" s="22">
        <f>VLOOKUP(A1152,[1]CustomerAddress!$A$1:$F$3997,3)</f>
        <v>2166</v>
      </c>
      <c r="Q1152" s="22" t="str">
        <f>VLOOKUP(A1152,[1]CustomerAddress!$A$1:$F$3997,4)</f>
        <v>NSW</v>
      </c>
      <c r="R1152" s="22" t="str">
        <f>VLOOKUP(A1152,[1]CustomerAddress!$A$1:$F$3997,5)</f>
        <v>Australia</v>
      </c>
      <c r="S1152" s="22">
        <f>VLOOKUP(A1152,[1]CustomerAddress!$A$1:$F$3997,6)</f>
        <v>9</v>
      </c>
      <c r="T1152" s="22" t="str">
        <f>VLOOKUP(A1152,Labels!$A$5:$I$3497,9)</f>
        <v>High Risk Customer</v>
      </c>
    </row>
    <row r="1153" spans="1:20" s="22" customFormat="1" ht="15.75" customHeight="1" x14ac:dyDescent="0.25">
      <c r="A1153" s="23">
        <v>1152</v>
      </c>
      <c r="B1153" s="24" t="s">
        <v>2408</v>
      </c>
      <c r="C1153" s="24" t="s">
        <v>2409</v>
      </c>
      <c r="D1153" s="24" t="s">
        <v>48</v>
      </c>
      <c r="E1153" s="23">
        <v>47</v>
      </c>
      <c r="F1153" s="25">
        <v>35969</v>
      </c>
      <c r="G1153" s="23">
        <f t="shared" ca="1" si="89"/>
        <v>22.802227977232363</v>
      </c>
      <c r="H1153" s="23" t="str">
        <f t="shared" ca="1" si="88"/>
        <v>21-30</v>
      </c>
      <c r="I1153" s="24" t="s">
        <v>74</v>
      </c>
      <c r="J1153" s="24" t="s">
        <v>50</v>
      </c>
      <c r="K1153" s="24" t="s">
        <v>43</v>
      </c>
      <c r="L1153" s="24" t="s">
        <v>44</v>
      </c>
      <c r="M1153" s="24" t="s">
        <v>45</v>
      </c>
      <c r="N1153" s="23">
        <v>3</v>
      </c>
      <c r="O1153" s="22" t="str">
        <f>VLOOKUP(A1153,[1]CustomerAddress!$A$1:$F$3997,2)</f>
        <v>893 Petterle Trail</v>
      </c>
      <c r="P1153" s="22">
        <f>VLOOKUP(A1153,[1]CustomerAddress!$A$1:$F$3997,3)</f>
        <v>4551</v>
      </c>
      <c r="Q1153" s="22" t="str">
        <f>VLOOKUP(A1153,[1]CustomerAddress!$A$1:$F$3997,4)</f>
        <v>QLD</v>
      </c>
      <c r="R1153" s="22" t="str">
        <f>VLOOKUP(A1153,[1]CustomerAddress!$A$1:$F$3997,5)</f>
        <v>Australia</v>
      </c>
      <c r="S1153" s="22">
        <f>VLOOKUP(A1153,[1]CustomerAddress!$A$1:$F$3997,6)</f>
        <v>10</v>
      </c>
      <c r="T1153" s="22" t="str">
        <f>VLOOKUP(A1153,Labels!$A$5:$I$3497,9)</f>
        <v>Recent Customer</v>
      </c>
    </row>
    <row r="1154" spans="1:20" s="22" customFormat="1" ht="15.75" customHeight="1" x14ac:dyDescent="0.25">
      <c r="A1154" s="23">
        <v>1153</v>
      </c>
      <c r="B1154" s="24" t="s">
        <v>2410</v>
      </c>
      <c r="C1154" s="24" t="s">
        <v>2411</v>
      </c>
      <c r="D1154" s="24" t="s">
        <v>40</v>
      </c>
      <c r="E1154" s="23">
        <v>53</v>
      </c>
      <c r="F1154" s="25">
        <v>34716</v>
      </c>
      <c r="G1154" s="23">
        <f t="shared" ca="1" si="89"/>
        <v>26.235104689878241</v>
      </c>
      <c r="H1154" s="23" t="str">
        <f t="shared" ca="1" si="88"/>
        <v>21-30</v>
      </c>
      <c r="I1154" s="24" t="s">
        <v>574</v>
      </c>
      <c r="J1154" s="24" t="s">
        <v>42</v>
      </c>
      <c r="K1154" s="24" t="s">
        <v>43</v>
      </c>
      <c r="L1154" s="24" t="s">
        <v>44</v>
      </c>
      <c r="M1154" s="24" t="s">
        <v>45</v>
      </c>
      <c r="N1154" s="23">
        <v>3</v>
      </c>
      <c r="O1154" s="22" t="str">
        <f>VLOOKUP(A1154,[1]CustomerAddress!$A$1:$F$3997,2)</f>
        <v>84 Monument Terrace</v>
      </c>
      <c r="P1154" s="22">
        <f>VLOOKUP(A1154,[1]CustomerAddress!$A$1:$F$3997,3)</f>
        <v>4127</v>
      </c>
      <c r="Q1154" s="22" t="str">
        <f>VLOOKUP(A1154,[1]CustomerAddress!$A$1:$F$3997,4)</f>
        <v>QLD</v>
      </c>
      <c r="R1154" s="22" t="str">
        <f>VLOOKUP(A1154,[1]CustomerAddress!$A$1:$F$3997,5)</f>
        <v>Australia</v>
      </c>
      <c r="S1154" s="22">
        <f>VLOOKUP(A1154,[1]CustomerAddress!$A$1:$F$3997,6)</f>
        <v>4</v>
      </c>
      <c r="T1154" s="22" t="str">
        <f>VLOOKUP(A1154,Labels!$A$5:$I$3497,9)</f>
        <v>Becoming Loyal</v>
      </c>
    </row>
    <row r="1155" spans="1:20" s="22" customFormat="1" ht="15.75" customHeight="1" x14ac:dyDescent="0.25">
      <c r="A1155" s="23">
        <v>1154</v>
      </c>
      <c r="B1155" s="24" t="s">
        <v>2412</v>
      </c>
      <c r="C1155" s="24" t="s">
        <v>2413</v>
      </c>
      <c r="D1155" s="24" t="s">
        <v>48</v>
      </c>
      <c r="E1155" s="23">
        <v>26</v>
      </c>
      <c r="F1155" s="25">
        <v>27357</v>
      </c>
      <c r="G1155" s="23">
        <f t="shared" ca="1" si="89"/>
        <v>46.396748525177571</v>
      </c>
      <c r="H1155" s="23" t="str">
        <f t="shared" ca="1" si="88"/>
        <v>41-50</v>
      </c>
      <c r="I1155" s="24" t="s">
        <v>127</v>
      </c>
      <c r="J1155" s="24" t="s">
        <v>42</v>
      </c>
      <c r="K1155" s="24" t="s">
        <v>43</v>
      </c>
      <c r="L1155" s="24" t="s">
        <v>44</v>
      </c>
      <c r="M1155" s="24" t="s">
        <v>45</v>
      </c>
      <c r="N1155" s="23">
        <v>20</v>
      </c>
      <c r="O1155" s="22" t="str">
        <f>VLOOKUP(A1155,[1]CustomerAddress!$A$1:$F$3997,2)</f>
        <v>0103 Bay Junction</v>
      </c>
      <c r="P1155" s="22">
        <f>VLOOKUP(A1155,[1]CustomerAddress!$A$1:$F$3997,3)</f>
        <v>2222</v>
      </c>
      <c r="Q1155" s="22" t="str">
        <f>VLOOKUP(A1155,[1]CustomerAddress!$A$1:$F$3997,4)</f>
        <v>NSW</v>
      </c>
      <c r="R1155" s="22" t="str">
        <f>VLOOKUP(A1155,[1]CustomerAddress!$A$1:$F$3997,5)</f>
        <v>Australia</v>
      </c>
      <c r="S1155" s="22">
        <f>VLOOKUP(A1155,[1]CustomerAddress!$A$1:$F$3997,6)</f>
        <v>11</v>
      </c>
      <c r="T1155" s="22" t="str">
        <f>VLOOKUP(A1155,Labels!$A$5:$I$3497,9)</f>
        <v>Evasive Customer</v>
      </c>
    </row>
    <row r="1156" spans="1:20" s="22" customFormat="1" ht="15.75" customHeight="1" x14ac:dyDescent="0.25">
      <c r="A1156" s="23">
        <v>1155</v>
      </c>
      <c r="B1156" s="24" t="s">
        <v>2414</v>
      </c>
      <c r="C1156" s="24" t="s">
        <v>2415</v>
      </c>
      <c r="D1156" s="24" t="s">
        <v>40</v>
      </c>
      <c r="E1156" s="23">
        <v>73</v>
      </c>
      <c r="F1156" s="25">
        <v>34349</v>
      </c>
      <c r="G1156" s="23">
        <f t="shared" ca="1" si="89"/>
        <v>27.240584141933038</v>
      </c>
      <c r="H1156" s="23" t="str">
        <f t="shared" ca="1" si="88"/>
        <v>21-30</v>
      </c>
      <c r="I1156" s="24" t="s">
        <v>571</v>
      </c>
      <c r="J1156" s="24" t="s">
        <v>54</v>
      </c>
      <c r="K1156" s="24" t="s">
        <v>43</v>
      </c>
      <c r="L1156" s="24" t="s">
        <v>44</v>
      </c>
      <c r="M1156" s="24" t="s">
        <v>45</v>
      </c>
      <c r="N1156" s="23">
        <v>9</v>
      </c>
      <c r="O1156" s="22" t="str">
        <f>VLOOKUP(A1156,[1]CustomerAddress!$A$1:$F$3997,2)</f>
        <v>9618 Havey Place</v>
      </c>
      <c r="P1156" s="22">
        <f>VLOOKUP(A1156,[1]CustomerAddress!$A$1:$F$3997,3)</f>
        <v>2710</v>
      </c>
      <c r="Q1156" s="22" t="str">
        <f>VLOOKUP(A1156,[1]CustomerAddress!$A$1:$F$3997,4)</f>
        <v>NSW</v>
      </c>
      <c r="R1156" s="22" t="str">
        <f>VLOOKUP(A1156,[1]CustomerAddress!$A$1:$F$3997,5)</f>
        <v>Australia</v>
      </c>
      <c r="S1156" s="22">
        <f>VLOOKUP(A1156,[1]CustomerAddress!$A$1:$F$3997,6)</f>
        <v>1</v>
      </c>
      <c r="T1156" s="22" t="str">
        <f>VLOOKUP(A1156,Labels!$A$5:$I$3497,9)</f>
        <v>Potential Customer</v>
      </c>
    </row>
    <row r="1157" spans="1:20" s="22" customFormat="1" ht="15.75" customHeight="1" x14ac:dyDescent="0.25">
      <c r="A1157" s="23">
        <v>1156</v>
      </c>
      <c r="B1157" s="24" t="s">
        <v>2416</v>
      </c>
      <c r="C1157" s="24" t="s">
        <v>2417</v>
      </c>
      <c r="D1157" s="24" t="s">
        <v>40</v>
      </c>
      <c r="E1157" s="23">
        <v>22</v>
      </c>
      <c r="F1157" s="25">
        <v>35719</v>
      </c>
      <c r="G1157" s="23">
        <f t="shared" ca="1" si="89"/>
        <v>23.487159484081676</v>
      </c>
      <c r="H1157" s="23" t="str">
        <f t="shared" ca="1" si="88"/>
        <v>21-30</v>
      </c>
      <c r="I1157" s="24" t="s">
        <v>337</v>
      </c>
      <c r="J1157" s="24" t="s">
        <v>75</v>
      </c>
      <c r="K1157" s="24" t="s">
        <v>43</v>
      </c>
      <c r="L1157" s="24" t="s">
        <v>44</v>
      </c>
      <c r="M1157" s="24" t="s">
        <v>45</v>
      </c>
      <c r="N1157" s="23">
        <v>1</v>
      </c>
      <c r="O1157" s="22" t="str">
        <f>VLOOKUP(A1157,[1]CustomerAddress!$A$1:$F$3997,2)</f>
        <v>098 Veith Hill</v>
      </c>
      <c r="P1157" s="22">
        <f>VLOOKUP(A1157,[1]CustomerAddress!$A$1:$F$3997,3)</f>
        <v>4510</v>
      </c>
      <c r="Q1157" s="22" t="str">
        <f>VLOOKUP(A1157,[1]CustomerAddress!$A$1:$F$3997,4)</f>
        <v>QLD</v>
      </c>
      <c r="R1157" s="22" t="str">
        <f>VLOOKUP(A1157,[1]CustomerAddress!$A$1:$F$3997,5)</f>
        <v>Australia</v>
      </c>
      <c r="S1157" s="22">
        <f>VLOOKUP(A1157,[1]CustomerAddress!$A$1:$F$3997,6)</f>
        <v>3</v>
      </c>
      <c r="T1157" s="22" t="str">
        <f>VLOOKUP(A1157,Labels!$A$5:$I$3497,9)</f>
        <v>Late Bloomer</v>
      </c>
    </row>
    <row r="1158" spans="1:20" s="22" customFormat="1" ht="15.75" customHeight="1" x14ac:dyDescent="0.25">
      <c r="A1158" s="23">
        <v>1157</v>
      </c>
      <c r="B1158" s="24" t="s">
        <v>2418</v>
      </c>
      <c r="C1158" s="24" t="s">
        <v>2419</v>
      </c>
      <c r="D1158" s="24" t="s">
        <v>48</v>
      </c>
      <c r="E1158" s="23">
        <v>69</v>
      </c>
      <c r="F1158" s="25">
        <v>27122</v>
      </c>
      <c r="G1158" s="23">
        <f t="shared" ca="1" si="89"/>
        <v>47.040584141933039</v>
      </c>
      <c r="H1158" s="23" t="str">
        <f t="shared" ca="1" si="88"/>
        <v>41-50</v>
      </c>
      <c r="I1158" s="24" t="s">
        <v>127</v>
      </c>
      <c r="J1158" s="24" t="s">
        <v>42</v>
      </c>
      <c r="K1158" s="24" t="s">
        <v>62</v>
      </c>
      <c r="L1158" s="24" t="s">
        <v>44</v>
      </c>
      <c r="M1158" s="24" t="s">
        <v>45</v>
      </c>
      <c r="N1158" s="23">
        <v>17</v>
      </c>
      <c r="O1158" s="22" t="str">
        <f>VLOOKUP(A1158,[1]CustomerAddress!$A$1:$F$3997,2)</f>
        <v>03058 Shoshone Lane</v>
      </c>
      <c r="P1158" s="22">
        <f>VLOOKUP(A1158,[1]CustomerAddress!$A$1:$F$3997,3)</f>
        <v>2090</v>
      </c>
      <c r="Q1158" s="22" t="str">
        <f>VLOOKUP(A1158,[1]CustomerAddress!$A$1:$F$3997,4)</f>
        <v>NSW</v>
      </c>
      <c r="R1158" s="22" t="str">
        <f>VLOOKUP(A1158,[1]CustomerAddress!$A$1:$F$3997,5)</f>
        <v>Australia</v>
      </c>
      <c r="S1158" s="22">
        <f>VLOOKUP(A1158,[1]CustomerAddress!$A$1:$F$3997,6)</f>
        <v>12</v>
      </c>
      <c r="T1158" s="22" t="str">
        <f>VLOOKUP(A1158,Labels!$A$5:$I$3497,9)</f>
        <v>Losing Customer</v>
      </c>
    </row>
    <row r="1159" spans="1:20" s="22" customFormat="1" ht="15.75" customHeight="1" x14ac:dyDescent="0.25">
      <c r="A1159" s="23">
        <v>1158</v>
      </c>
      <c r="B1159" s="24" t="s">
        <v>2420</v>
      </c>
      <c r="C1159" s="24" t="s">
        <v>2421</v>
      </c>
      <c r="D1159" s="24" t="s">
        <v>48</v>
      </c>
      <c r="E1159" s="23">
        <v>85</v>
      </c>
      <c r="F1159" s="25">
        <v>31095</v>
      </c>
      <c r="G1159" s="23">
        <f t="shared" ca="1" si="89"/>
        <v>36.155652634766611</v>
      </c>
      <c r="H1159" s="23" t="str">
        <f t="shared" ca="1" si="88"/>
        <v>31-40</v>
      </c>
      <c r="I1159" s="24" t="s">
        <v>78</v>
      </c>
      <c r="J1159" s="24" t="s">
        <v>61</v>
      </c>
      <c r="K1159" s="24" t="s">
        <v>43</v>
      </c>
      <c r="L1159" s="24" t="s">
        <v>44</v>
      </c>
      <c r="M1159" s="24" t="s">
        <v>45</v>
      </c>
      <c r="N1159" s="23">
        <v>19</v>
      </c>
      <c r="O1159" s="22" t="str">
        <f>VLOOKUP(A1159,[1]CustomerAddress!$A$1:$F$3997,2)</f>
        <v>7975 Browning Plaza</v>
      </c>
      <c r="P1159" s="22">
        <f>VLOOKUP(A1159,[1]CustomerAddress!$A$1:$F$3997,3)</f>
        <v>3038</v>
      </c>
      <c r="Q1159" s="22" t="str">
        <f>VLOOKUP(A1159,[1]CustomerAddress!$A$1:$F$3997,4)</f>
        <v>VIC</v>
      </c>
      <c r="R1159" s="22" t="str">
        <f>VLOOKUP(A1159,[1]CustomerAddress!$A$1:$F$3997,5)</f>
        <v>Australia</v>
      </c>
      <c r="S1159" s="22">
        <f>VLOOKUP(A1159,[1]CustomerAddress!$A$1:$F$3997,6)</f>
        <v>4</v>
      </c>
      <c r="T1159" s="22" t="str">
        <f>VLOOKUP(A1159,Labels!$A$5:$I$3497,9)</f>
        <v>Very Loyal</v>
      </c>
    </row>
    <row r="1160" spans="1:20" s="22" customFormat="1" ht="15.75" customHeight="1" x14ac:dyDescent="0.25">
      <c r="A1160" s="23">
        <v>1159</v>
      </c>
      <c r="B1160" s="24" t="s">
        <v>2422</v>
      </c>
      <c r="C1160" s="24" t="s">
        <v>2423</v>
      </c>
      <c r="D1160" s="24" t="s">
        <v>48</v>
      </c>
      <c r="E1160" s="23">
        <v>94</v>
      </c>
      <c r="F1160" s="25">
        <v>33997</v>
      </c>
      <c r="G1160" s="23">
        <f t="shared" ca="1" si="89"/>
        <v>28.204967703576873</v>
      </c>
      <c r="H1160" s="23" t="str">
        <f t="shared" ca="1" si="88"/>
        <v>21-30</v>
      </c>
      <c r="I1160" s="24" t="s">
        <v>465</v>
      </c>
      <c r="J1160" s="24" t="s">
        <v>164</v>
      </c>
      <c r="K1160" s="24" t="s">
        <v>43</v>
      </c>
      <c r="L1160" s="24" t="s">
        <v>44</v>
      </c>
      <c r="M1160" s="24" t="s">
        <v>57</v>
      </c>
      <c r="N1160" s="23">
        <v>1</v>
      </c>
      <c r="O1160" s="22" t="str">
        <f>VLOOKUP(A1160,[1]CustomerAddress!$A$1:$F$3997,2)</f>
        <v>154 Cambridge Point</v>
      </c>
      <c r="P1160" s="22">
        <f>VLOOKUP(A1160,[1]CustomerAddress!$A$1:$F$3997,3)</f>
        <v>3551</v>
      </c>
      <c r="Q1160" s="22" t="str">
        <f>VLOOKUP(A1160,[1]CustomerAddress!$A$1:$F$3997,4)</f>
        <v>VIC</v>
      </c>
      <c r="R1160" s="22" t="str">
        <f>VLOOKUP(A1160,[1]CustomerAddress!$A$1:$F$3997,5)</f>
        <v>Australia</v>
      </c>
      <c r="S1160" s="22">
        <f>VLOOKUP(A1160,[1]CustomerAddress!$A$1:$F$3997,6)</f>
        <v>8</v>
      </c>
      <c r="T1160" s="22" t="str">
        <f>VLOOKUP(A1160,Labels!$A$5:$I$3497,9)</f>
        <v>Recent Customer</v>
      </c>
    </row>
    <row r="1161" spans="1:20" s="22" customFormat="1" ht="15.75" customHeight="1" x14ac:dyDescent="0.25">
      <c r="A1161" s="23">
        <v>1160</v>
      </c>
      <c r="B1161" s="24" t="s">
        <v>501</v>
      </c>
      <c r="C1161" s="24" t="s">
        <v>2424</v>
      </c>
      <c r="D1161" s="24" t="s">
        <v>40</v>
      </c>
      <c r="E1161" s="23">
        <v>98</v>
      </c>
      <c r="F1161" s="25">
        <v>23840</v>
      </c>
      <c r="G1161" s="23">
        <f t="shared" ca="1" si="89"/>
        <v>56.03236496353373</v>
      </c>
      <c r="H1161" s="23" t="str">
        <f t="shared" ca="1" si="88"/>
        <v>51-60</v>
      </c>
      <c r="I1161" s="24" t="s">
        <v>289</v>
      </c>
      <c r="J1161" s="24" t="s">
        <v>56</v>
      </c>
      <c r="K1161" s="24" t="s">
        <v>62</v>
      </c>
      <c r="L1161" s="24" t="s">
        <v>44</v>
      </c>
      <c r="M1161" s="24" t="s">
        <v>57</v>
      </c>
      <c r="N1161" s="23">
        <v>10</v>
      </c>
      <c r="O1161" s="22" t="str">
        <f>VLOOKUP(A1161,[1]CustomerAddress!$A$1:$F$3997,2)</f>
        <v>3 Sachs Point</v>
      </c>
      <c r="P1161" s="22">
        <f>VLOOKUP(A1161,[1]CustomerAddress!$A$1:$F$3997,3)</f>
        <v>2250</v>
      </c>
      <c r="Q1161" s="22" t="str">
        <f>VLOOKUP(A1161,[1]CustomerAddress!$A$1:$F$3997,4)</f>
        <v>NSW</v>
      </c>
      <c r="R1161" s="22" t="str">
        <f>VLOOKUP(A1161,[1]CustomerAddress!$A$1:$F$3997,5)</f>
        <v>Australia</v>
      </c>
      <c r="S1161" s="22">
        <f>VLOOKUP(A1161,[1]CustomerAddress!$A$1:$F$3997,6)</f>
        <v>7</v>
      </c>
      <c r="T1161" s="22" t="str">
        <f>VLOOKUP(A1161,Labels!$A$5:$I$3497,9)</f>
        <v>Lost Customer</v>
      </c>
    </row>
    <row r="1162" spans="1:20" s="22" customFormat="1" ht="15.75" customHeight="1" x14ac:dyDescent="0.25">
      <c r="A1162" s="23">
        <v>1161</v>
      </c>
      <c r="B1162" s="24" t="s">
        <v>2425</v>
      </c>
      <c r="C1162" s="24" t="s">
        <v>2426</v>
      </c>
      <c r="D1162" s="24" t="s">
        <v>40</v>
      </c>
      <c r="E1162" s="23">
        <v>86</v>
      </c>
      <c r="F1162" s="25">
        <v>28139</v>
      </c>
      <c r="G1162" s="23">
        <f t="shared" ca="1" si="89"/>
        <v>44.25428277207002</v>
      </c>
      <c r="H1162" s="23" t="str">
        <f t="shared" ca="1" si="88"/>
        <v>41-50</v>
      </c>
      <c r="I1162" s="24" t="s">
        <v>78</v>
      </c>
      <c r="J1162" s="24" t="s">
        <v>65</v>
      </c>
      <c r="K1162" s="24" t="s">
        <v>43</v>
      </c>
      <c r="L1162" s="24" t="s">
        <v>44</v>
      </c>
      <c r="M1162" s="24" t="s">
        <v>57</v>
      </c>
      <c r="N1162" s="23">
        <v>15</v>
      </c>
      <c r="O1162" s="22" t="str">
        <f>VLOOKUP(A1162,[1]CustomerAddress!$A$1:$F$3997,2)</f>
        <v>0386 Mayfield Way</v>
      </c>
      <c r="P1162" s="22">
        <f>VLOOKUP(A1162,[1]CustomerAddress!$A$1:$F$3997,3)</f>
        <v>4122</v>
      </c>
      <c r="Q1162" s="22" t="str">
        <f>VLOOKUP(A1162,[1]CustomerAddress!$A$1:$F$3997,4)</f>
        <v>QLD</v>
      </c>
      <c r="R1162" s="22" t="str">
        <f>VLOOKUP(A1162,[1]CustomerAddress!$A$1:$F$3997,5)</f>
        <v>Australia</v>
      </c>
      <c r="S1162" s="22">
        <f>VLOOKUP(A1162,[1]CustomerAddress!$A$1:$F$3997,6)</f>
        <v>7</v>
      </c>
      <c r="T1162" s="22" t="str">
        <f>VLOOKUP(A1162,Labels!$A$5:$I$3497,9)</f>
        <v>Recent Customer</v>
      </c>
    </row>
    <row r="1163" spans="1:20" s="22" customFormat="1" ht="15.75" customHeight="1" x14ac:dyDescent="0.25">
      <c r="A1163" s="23">
        <v>1162</v>
      </c>
      <c r="B1163" s="24" t="s">
        <v>2427</v>
      </c>
      <c r="C1163" s="24" t="s">
        <v>2428</v>
      </c>
      <c r="D1163" s="24" t="s">
        <v>48</v>
      </c>
      <c r="E1163" s="23">
        <v>29</v>
      </c>
      <c r="F1163" s="25">
        <v>32976</v>
      </c>
      <c r="G1163" s="23">
        <f t="shared" ca="1" si="89"/>
        <v>31.002227977232362</v>
      </c>
      <c r="H1163" s="23" t="str">
        <f t="shared" ca="1" si="88"/>
        <v>31-40</v>
      </c>
      <c r="I1163" s="24" t="s">
        <v>337</v>
      </c>
      <c r="J1163" s="24" t="s">
        <v>61</v>
      </c>
      <c r="K1163" s="24" t="s">
        <v>43</v>
      </c>
      <c r="L1163" s="24" t="s">
        <v>44</v>
      </c>
      <c r="M1163" s="24" t="s">
        <v>45</v>
      </c>
      <c r="N1163" s="23">
        <v>7</v>
      </c>
      <c r="O1163" s="22" t="str">
        <f>VLOOKUP(A1163,[1]CustomerAddress!$A$1:$F$3997,2)</f>
        <v>24 Merchant Plaza</v>
      </c>
      <c r="P1163" s="22">
        <f>VLOOKUP(A1163,[1]CustomerAddress!$A$1:$F$3997,3)</f>
        <v>3031</v>
      </c>
      <c r="Q1163" s="22" t="str">
        <f>VLOOKUP(A1163,[1]CustomerAddress!$A$1:$F$3997,4)</f>
        <v>VIC</v>
      </c>
      <c r="R1163" s="22" t="str">
        <f>VLOOKUP(A1163,[1]CustomerAddress!$A$1:$F$3997,5)</f>
        <v>Australia</v>
      </c>
      <c r="S1163" s="22">
        <f>VLOOKUP(A1163,[1]CustomerAddress!$A$1:$F$3997,6)</f>
        <v>10</v>
      </c>
      <c r="T1163" s="22" t="str">
        <f>VLOOKUP(A1163,Labels!$A$5:$I$3497,9)</f>
        <v>Lost Customer</v>
      </c>
    </row>
    <row r="1164" spans="1:20" s="22" customFormat="1" ht="15.75" customHeight="1" x14ac:dyDescent="0.25">
      <c r="A1164" s="23">
        <v>1163</v>
      </c>
      <c r="B1164" s="24" t="s">
        <v>2429</v>
      </c>
      <c r="C1164" s="24" t="s">
        <v>2430</v>
      </c>
      <c r="D1164" s="24" t="s">
        <v>48</v>
      </c>
      <c r="E1164" s="23">
        <v>77</v>
      </c>
      <c r="F1164" s="25">
        <v>29903</v>
      </c>
      <c r="G1164" s="23">
        <f t="shared" ca="1" si="89"/>
        <v>39.421406059741258</v>
      </c>
      <c r="H1164" s="23" t="str">
        <f t="shared" ca="1" si="88"/>
        <v>31-40</v>
      </c>
      <c r="I1164" s="24" t="s">
        <v>438</v>
      </c>
      <c r="J1164" s="24" t="s">
        <v>50</v>
      </c>
      <c r="K1164" s="24" t="s">
        <v>66</v>
      </c>
      <c r="L1164" s="24" t="s">
        <v>44</v>
      </c>
      <c r="M1164" s="24" t="s">
        <v>45</v>
      </c>
      <c r="N1164" s="23">
        <v>8</v>
      </c>
      <c r="O1164" s="22" t="str">
        <f>VLOOKUP(A1164,[1]CustomerAddress!$A$1:$F$3997,2)</f>
        <v>353 Oneill Park</v>
      </c>
      <c r="P1164" s="22">
        <f>VLOOKUP(A1164,[1]CustomerAddress!$A$1:$F$3997,3)</f>
        <v>3145</v>
      </c>
      <c r="Q1164" s="22" t="str">
        <f>VLOOKUP(A1164,[1]CustomerAddress!$A$1:$F$3997,4)</f>
        <v>VIC</v>
      </c>
      <c r="R1164" s="22" t="str">
        <f>VLOOKUP(A1164,[1]CustomerAddress!$A$1:$F$3997,5)</f>
        <v>Australia</v>
      </c>
      <c r="S1164" s="22">
        <f>VLOOKUP(A1164,[1]CustomerAddress!$A$1:$F$3997,6)</f>
        <v>9</v>
      </c>
      <c r="T1164" s="22" t="str">
        <f>VLOOKUP(A1164,Labels!$A$5:$I$3497,9)</f>
        <v>High Risk Customer</v>
      </c>
    </row>
    <row r="1165" spans="1:20" s="22" customFormat="1" ht="15.75" customHeight="1" x14ac:dyDescent="0.25">
      <c r="A1165" s="23">
        <v>1164</v>
      </c>
      <c r="B1165" s="24" t="s">
        <v>2431</v>
      </c>
      <c r="C1165" s="24" t="s">
        <v>2432</v>
      </c>
      <c r="D1165" s="24" t="s">
        <v>40</v>
      </c>
      <c r="E1165" s="23">
        <v>97</v>
      </c>
      <c r="F1165" s="25">
        <v>28134</v>
      </c>
      <c r="G1165" s="23">
        <f t="shared" ca="1" si="89"/>
        <v>44.267981401889898</v>
      </c>
      <c r="H1165" s="23" t="str">
        <f t="shared" ca="1" si="88"/>
        <v>41-50</v>
      </c>
      <c r="I1165" s="24" t="s">
        <v>170</v>
      </c>
      <c r="J1165" s="24" t="s">
        <v>42</v>
      </c>
      <c r="K1165" s="24" t="s">
        <v>43</v>
      </c>
      <c r="L1165" s="24" t="s">
        <v>44</v>
      </c>
      <c r="M1165" s="24" t="s">
        <v>45</v>
      </c>
      <c r="N1165" s="23">
        <v>17</v>
      </c>
      <c r="O1165" s="22" t="str">
        <f>VLOOKUP(A1165,[1]CustomerAddress!$A$1:$F$3997,2)</f>
        <v>92867 Lukken Lane</v>
      </c>
      <c r="P1165" s="22">
        <f>VLOOKUP(A1165,[1]CustomerAddress!$A$1:$F$3997,3)</f>
        <v>3142</v>
      </c>
      <c r="Q1165" s="22" t="str">
        <f>VLOOKUP(A1165,[1]CustomerAddress!$A$1:$F$3997,4)</f>
        <v>VIC</v>
      </c>
      <c r="R1165" s="22" t="str">
        <f>VLOOKUP(A1165,[1]CustomerAddress!$A$1:$F$3997,5)</f>
        <v>Australia</v>
      </c>
      <c r="S1165" s="22">
        <f>VLOOKUP(A1165,[1]CustomerAddress!$A$1:$F$3997,6)</f>
        <v>9</v>
      </c>
      <c r="T1165" s="22" t="str">
        <f>VLOOKUP(A1165,Labels!$A$5:$I$3497,9)</f>
        <v>Lost Customer</v>
      </c>
    </row>
    <row r="1166" spans="1:20" s="22" customFormat="1" ht="15.75" customHeight="1" x14ac:dyDescent="0.25">
      <c r="A1166" s="23">
        <v>1165</v>
      </c>
      <c r="B1166" s="24" t="s">
        <v>2433</v>
      </c>
      <c r="C1166" s="24" t="s">
        <v>2434</v>
      </c>
      <c r="D1166" s="24" t="s">
        <v>40</v>
      </c>
      <c r="E1166" s="23">
        <v>58</v>
      </c>
      <c r="F1166" s="25">
        <v>34143</v>
      </c>
      <c r="G1166" s="23">
        <f t="shared" ca="1" si="89"/>
        <v>27.804967703576871</v>
      </c>
      <c r="H1166" s="23" t="str">
        <f t="shared" ca="1" si="88"/>
        <v>21-30</v>
      </c>
      <c r="I1166" s="24" t="s">
        <v>2078</v>
      </c>
      <c r="J1166" s="24" t="s">
        <v>50</v>
      </c>
      <c r="K1166" s="24" t="s">
        <v>66</v>
      </c>
      <c r="L1166" s="24" t="s">
        <v>44</v>
      </c>
      <c r="M1166" s="24" t="s">
        <v>57</v>
      </c>
      <c r="N1166" s="23">
        <v>2</v>
      </c>
      <c r="O1166" s="22" t="str">
        <f>VLOOKUP(A1166,[1]CustomerAddress!$A$1:$F$3997,2)</f>
        <v>11 Corscot Plaza</v>
      </c>
      <c r="P1166" s="22">
        <f>VLOOKUP(A1166,[1]CustomerAddress!$A$1:$F$3997,3)</f>
        <v>2710</v>
      </c>
      <c r="Q1166" s="22" t="str">
        <f>VLOOKUP(A1166,[1]CustomerAddress!$A$1:$F$3997,4)</f>
        <v>NSW</v>
      </c>
      <c r="R1166" s="22" t="str">
        <f>VLOOKUP(A1166,[1]CustomerAddress!$A$1:$F$3997,5)</f>
        <v>Australia</v>
      </c>
      <c r="S1166" s="22">
        <f>VLOOKUP(A1166,[1]CustomerAddress!$A$1:$F$3997,6)</f>
        <v>1</v>
      </c>
      <c r="T1166" s="22" t="str">
        <f>VLOOKUP(A1166,Labels!$A$5:$I$3497,9)</f>
        <v>Very Loyal</v>
      </c>
    </row>
    <row r="1167" spans="1:20" s="22" customFormat="1" ht="15.75" customHeight="1" x14ac:dyDescent="0.25">
      <c r="A1167" s="23">
        <v>1166</v>
      </c>
      <c r="B1167" s="24" t="s">
        <v>2435</v>
      </c>
      <c r="C1167" s="24" t="s">
        <v>2436</v>
      </c>
      <c r="D1167" s="24" t="s">
        <v>40</v>
      </c>
      <c r="E1167" s="23">
        <v>40</v>
      </c>
      <c r="F1167" s="25">
        <v>26638</v>
      </c>
      <c r="G1167" s="23">
        <f t="shared" ca="1" si="89"/>
        <v>48.366611538876199</v>
      </c>
      <c r="H1167" s="23" t="str">
        <f t="shared" ca="1" si="88"/>
        <v>41-50</v>
      </c>
      <c r="I1167" s="24" t="s">
        <v>292</v>
      </c>
      <c r="J1167" s="24" t="s">
        <v>42</v>
      </c>
      <c r="K1167" s="24" t="s">
        <v>62</v>
      </c>
      <c r="L1167" s="24" t="s">
        <v>44</v>
      </c>
      <c r="M1167" s="24" t="s">
        <v>57</v>
      </c>
      <c r="N1167" s="23">
        <v>8</v>
      </c>
      <c r="O1167" s="22" t="str">
        <f>VLOOKUP(A1167,[1]CustomerAddress!$A$1:$F$3997,2)</f>
        <v>13 Buhler Plaza</v>
      </c>
      <c r="P1167" s="22">
        <f>VLOOKUP(A1167,[1]CustomerAddress!$A$1:$F$3997,3)</f>
        <v>2576</v>
      </c>
      <c r="Q1167" s="22" t="str">
        <f>VLOOKUP(A1167,[1]CustomerAddress!$A$1:$F$3997,4)</f>
        <v>NSW</v>
      </c>
      <c r="R1167" s="22" t="str">
        <f>VLOOKUP(A1167,[1]CustomerAddress!$A$1:$F$3997,5)</f>
        <v>Australia</v>
      </c>
      <c r="S1167" s="22">
        <f>VLOOKUP(A1167,[1]CustomerAddress!$A$1:$F$3997,6)</f>
        <v>8</v>
      </c>
      <c r="T1167" s="22" t="str">
        <f>VLOOKUP(A1167,Labels!$A$5:$I$3497,9)</f>
        <v>Becoming Loyal</v>
      </c>
    </row>
    <row r="1168" spans="1:20" s="22" customFormat="1" ht="15.75" customHeight="1" x14ac:dyDescent="0.25">
      <c r="A1168" s="23">
        <v>1167</v>
      </c>
      <c r="B1168" s="24" t="s">
        <v>1216</v>
      </c>
      <c r="C1168" s="24" t="s">
        <v>2437</v>
      </c>
      <c r="D1168" s="24" t="s">
        <v>40</v>
      </c>
      <c r="E1168" s="23">
        <v>20</v>
      </c>
      <c r="F1168" s="25">
        <v>35219</v>
      </c>
      <c r="G1168" s="23">
        <f t="shared" ca="1" si="89"/>
        <v>24.857022498097418</v>
      </c>
      <c r="H1168" s="23" t="str">
        <f t="shared" ca="1" si="88"/>
        <v>21-30</v>
      </c>
      <c r="I1168" s="24" t="s">
        <v>271</v>
      </c>
      <c r="J1168" s="24" t="s">
        <v>42</v>
      </c>
      <c r="K1168" s="24" t="s">
        <v>43</v>
      </c>
      <c r="L1168" s="24" t="s">
        <v>44</v>
      </c>
      <c r="M1168" s="24" t="s">
        <v>57</v>
      </c>
      <c r="N1168" s="23">
        <v>4</v>
      </c>
      <c r="O1168" s="22" t="str">
        <f>VLOOKUP(A1168,[1]CustomerAddress!$A$1:$F$3997,2)</f>
        <v>72673 Mayfield Trail</v>
      </c>
      <c r="P1168" s="22">
        <f>VLOOKUP(A1168,[1]CustomerAddress!$A$1:$F$3997,3)</f>
        <v>4209</v>
      </c>
      <c r="Q1168" s="22" t="str">
        <f>VLOOKUP(A1168,[1]CustomerAddress!$A$1:$F$3997,4)</f>
        <v>QLD</v>
      </c>
      <c r="R1168" s="22" t="str">
        <f>VLOOKUP(A1168,[1]CustomerAddress!$A$1:$F$3997,5)</f>
        <v>Australia</v>
      </c>
      <c r="S1168" s="22">
        <f>VLOOKUP(A1168,[1]CustomerAddress!$A$1:$F$3997,6)</f>
        <v>6</v>
      </c>
      <c r="T1168" s="22" t="str">
        <f>VLOOKUP(A1168,Labels!$A$5:$I$3497,9)</f>
        <v>Recent Customer</v>
      </c>
    </row>
    <row r="1169" spans="1:20" s="22" customFormat="1" ht="15.75" customHeight="1" x14ac:dyDescent="0.25">
      <c r="A1169" s="23">
        <v>1168</v>
      </c>
      <c r="B1169" s="24" t="s">
        <v>2438</v>
      </c>
      <c r="C1169" s="24" t="s">
        <v>2439</v>
      </c>
      <c r="D1169" s="24" t="s">
        <v>48</v>
      </c>
      <c r="E1169" s="23">
        <v>44</v>
      </c>
      <c r="F1169" s="25">
        <v>23789</v>
      </c>
      <c r="G1169" s="23">
        <f t="shared" ca="1" si="89"/>
        <v>56.17209099093099</v>
      </c>
      <c r="H1169" s="23" t="str">
        <f t="shared" ca="1" si="88"/>
        <v>51-60</v>
      </c>
      <c r="I1169" s="24" t="s">
        <v>480</v>
      </c>
      <c r="J1169" s="24" t="s">
        <v>42</v>
      </c>
      <c r="K1169" s="24" t="s">
        <v>62</v>
      </c>
      <c r="L1169" s="24" t="s">
        <v>44</v>
      </c>
      <c r="M1169" s="24" t="s">
        <v>57</v>
      </c>
      <c r="N1169" s="23">
        <v>18</v>
      </c>
      <c r="O1169" s="22" t="str">
        <f>VLOOKUP(A1169,[1]CustomerAddress!$A$1:$F$3997,2)</f>
        <v>42739 Moose Pass</v>
      </c>
      <c r="P1169" s="22">
        <f>VLOOKUP(A1169,[1]CustomerAddress!$A$1:$F$3997,3)</f>
        <v>3442</v>
      </c>
      <c r="Q1169" s="22" t="str">
        <f>VLOOKUP(A1169,[1]CustomerAddress!$A$1:$F$3997,4)</f>
        <v>VIC</v>
      </c>
      <c r="R1169" s="22" t="str">
        <f>VLOOKUP(A1169,[1]CustomerAddress!$A$1:$F$3997,5)</f>
        <v>Australia</v>
      </c>
      <c r="S1169" s="22">
        <f>VLOOKUP(A1169,[1]CustomerAddress!$A$1:$F$3997,6)</f>
        <v>8</v>
      </c>
      <c r="T1169" s="22" t="str">
        <f>VLOOKUP(A1169,Labels!$A$5:$I$3497,9)</f>
        <v>Losing Customer</v>
      </c>
    </row>
    <row r="1170" spans="1:20" s="22" customFormat="1" ht="15.75" customHeight="1" x14ac:dyDescent="0.25">
      <c r="A1170" s="23">
        <v>1169</v>
      </c>
      <c r="B1170" s="24" t="s">
        <v>1872</v>
      </c>
      <c r="C1170" s="24" t="s">
        <v>2440</v>
      </c>
      <c r="D1170" s="24" t="s">
        <v>40</v>
      </c>
      <c r="E1170" s="23">
        <v>33</v>
      </c>
      <c r="F1170" s="25">
        <v>24693</v>
      </c>
      <c r="G1170" s="23">
        <f t="shared" ca="1" si="89"/>
        <v>53.695378662480984</v>
      </c>
      <c r="H1170" s="23" t="str">
        <f t="shared" ca="1" si="88"/>
        <v>51-60</v>
      </c>
      <c r="I1170" s="24" t="s">
        <v>577</v>
      </c>
      <c r="J1170" s="24" t="s">
        <v>50</v>
      </c>
      <c r="K1170" s="24" t="s">
        <v>43</v>
      </c>
      <c r="L1170" s="24" t="s">
        <v>44</v>
      </c>
      <c r="M1170" s="24" t="s">
        <v>45</v>
      </c>
      <c r="N1170" s="23">
        <v>13</v>
      </c>
      <c r="O1170" s="22" t="str">
        <f>VLOOKUP(A1170,[1]CustomerAddress!$A$1:$F$3997,2)</f>
        <v>3 Atwood Lane</v>
      </c>
      <c r="P1170" s="22">
        <f>VLOOKUP(A1170,[1]CustomerAddress!$A$1:$F$3997,3)</f>
        <v>2153</v>
      </c>
      <c r="Q1170" s="22" t="str">
        <f>VLOOKUP(A1170,[1]CustomerAddress!$A$1:$F$3997,4)</f>
        <v>NSW</v>
      </c>
      <c r="R1170" s="22" t="str">
        <f>VLOOKUP(A1170,[1]CustomerAddress!$A$1:$F$3997,5)</f>
        <v>Australia</v>
      </c>
      <c r="S1170" s="22">
        <f>VLOOKUP(A1170,[1]CustomerAddress!$A$1:$F$3997,6)</f>
        <v>10</v>
      </c>
      <c r="T1170" s="22" t="str">
        <f>VLOOKUP(A1170,Labels!$A$5:$I$3497,9)</f>
        <v>Losing Customer</v>
      </c>
    </row>
    <row r="1171" spans="1:20" s="22" customFormat="1" ht="15.75" customHeight="1" x14ac:dyDescent="0.25">
      <c r="A1171" s="23">
        <v>1170</v>
      </c>
      <c r="B1171" s="24" t="s">
        <v>2441</v>
      </c>
      <c r="C1171" s="24" t="s">
        <v>2442</v>
      </c>
      <c r="D1171" s="24" t="s">
        <v>40</v>
      </c>
      <c r="E1171" s="23">
        <v>62</v>
      </c>
      <c r="F1171" s="25">
        <v>23711</v>
      </c>
      <c r="G1171" s="23">
        <f t="shared" ca="1" si="89"/>
        <v>56.385789621067978</v>
      </c>
      <c r="H1171" s="23" t="str">
        <f t="shared" ca="1" si="88"/>
        <v>51-60</v>
      </c>
      <c r="I1171" s="24" t="s">
        <v>354</v>
      </c>
      <c r="J1171" s="24" t="s">
        <v>56</v>
      </c>
      <c r="K1171" s="24" t="s">
        <v>43</v>
      </c>
      <c r="L1171" s="24" t="s">
        <v>44</v>
      </c>
      <c r="M1171" s="24" t="s">
        <v>45</v>
      </c>
      <c r="N1171" s="23">
        <v>4</v>
      </c>
      <c r="O1171" s="22" t="str">
        <f>VLOOKUP(A1171,[1]CustomerAddress!$A$1:$F$3997,2)</f>
        <v>378 Prentice Point</v>
      </c>
      <c r="P1171" s="22">
        <f>VLOOKUP(A1171,[1]CustomerAddress!$A$1:$F$3997,3)</f>
        <v>4064</v>
      </c>
      <c r="Q1171" s="22" t="str">
        <f>VLOOKUP(A1171,[1]CustomerAddress!$A$1:$F$3997,4)</f>
        <v>QLD</v>
      </c>
      <c r="R1171" s="22" t="str">
        <f>VLOOKUP(A1171,[1]CustomerAddress!$A$1:$F$3997,5)</f>
        <v>Australia</v>
      </c>
      <c r="S1171" s="22">
        <f>VLOOKUP(A1171,[1]CustomerAddress!$A$1:$F$3997,6)</f>
        <v>9</v>
      </c>
      <c r="T1171" s="22" t="str">
        <f>VLOOKUP(A1171,Labels!$A$5:$I$3497,9)</f>
        <v>High Risk Customer</v>
      </c>
    </row>
    <row r="1172" spans="1:20" s="22" customFormat="1" ht="15.75" hidden="1" customHeight="1" x14ac:dyDescent="0.25">
      <c r="A1172" s="23">
        <v>1171</v>
      </c>
      <c r="B1172" s="24" t="s">
        <v>2443</v>
      </c>
      <c r="C1172" s="24" t="s">
        <v>2444</v>
      </c>
      <c r="D1172" s="24" t="s">
        <v>40</v>
      </c>
      <c r="E1172" s="23">
        <v>32</v>
      </c>
      <c r="F1172" s="25">
        <v>26160</v>
      </c>
      <c r="G1172" s="23">
        <f t="shared" ca="1" si="89"/>
        <v>49.676200580289198</v>
      </c>
      <c r="H1172" s="23"/>
      <c r="I1172" s="24" t="s">
        <v>847</v>
      </c>
      <c r="J1172" s="24" t="s">
        <v>61</v>
      </c>
      <c r="K1172" s="24" t="s">
        <v>62</v>
      </c>
      <c r="L1172" s="24" t="s">
        <v>44</v>
      </c>
      <c r="M1172" s="24" t="s">
        <v>45</v>
      </c>
      <c r="N1172" s="23">
        <v>8</v>
      </c>
    </row>
    <row r="1173" spans="1:20" s="22" customFormat="1" ht="15.75" customHeight="1" x14ac:dyDescent="0.25">
      <c r="A1173" s="23">
        <v>1172</v>
      </c>
      <c r="B1173" s="24" t="s">
        <v>2445</v>
      </c>
      <c r="C1173" s="24" t="s">
        <v>2446</v>
      </c>
      <c r="D1173" s="24" t="s">
        <v>48</v>
      </c>
      <c r="E1173" s="23">
        <v>48</v>
      </c>
      <c r="F1173" s="25">
        <v>27131</v>
      </c>
      <c r="G1173" s="23">
        <f t="shared" ca="1" si="89"/>
        <v>47.01592660768646</v>
      </c>
      <c r="H1173" s="23" t="str">
        <f t="shared" ref="H1173:H1174" ca="1" si="90">IF(G1173&lt;=10,"0-10",IF(AND(G1173&gt;10,G1173&lt;=20),"11-20",IF(AND(G1173&gt;20,G1173&lt;=30),"21-30",IF(AND(G1173&gt;30,G1173&lt;=40),"31-40",IF(AND(G1173&gt;40,G1173&lt;=50),"41-50",IF(AND(G1173&gt;50,G1173&lt;=60),"51-60",IF(AND(G1173&gt;60,G1173&lt;=70),"61-70",IF(AND(G1173&gt;70,G1173&lt;=80),"71-80",IF(AND(G1173&gt;80,G1173&lt;=90),"81-90",IF(G1173&gt;90,"91-100"))))))))))</f>
        <v>41-50</v>
      </c>
      <c r="I1173" s="24" t="s">
        <v>410</v>
      </c>
      <c r="J1173" s="24" t="s">
        <v>61</v>
      </c>
      <c r="K1173" s="24" t="s">
        <v>43</v>
      </c>
      <c r="L1173" s="24" t="s">
        <v>44</v>
      </c>
      <c r="M1173" s="24" t="s">
        <v>45</v>
      </c>
      <c r="N1173" s="23">
        <v>17</v>
      </c>
      <c r="O1173" s="22" t="str">
        <f>VLOOKUP(A1173,[1]CustomerAddress!$A$1:$F$3997,2)</f>
        <v>20 Main Road</v>
      </c>
      <c r="P1173" s="22">
        <f>VLOOKUP(A1173,[1]CustomerAddress!$A$1:$F$3997,3)</f>
        <v>2230</v>
      </c>
      <c r="Q1173" s="22" t="str">
        <f>VLOOKUP(A1173,[1]CustomerAddress!$A$1:$F$3997,4)</f>
        <v>NSW</v>
      </c>
      <c r="R1173" s="22" t="str">
        <f>VLOOKUP(A1173,[1]CustomerAddress!$A$1:$F$3997,5)</f>
        <v>Australia</v>
      </c>
      <c r="S1173" s="22">
        <f>VLOOKUP(A1173,[1]CustomerAddress!$A$1:$F$3997,6)</f>
        <v>9</v>
      </c>
      <c r="T1173" s="22" t="str">
        <f>VLOOKUP(A1173,Labels!$A$5:$I$3497,9)</f>
        <v>Potential Customer</v>
      </c>
    </row>
    <row r="1174" spans="1:20" s="22" customFormat="1" ht="15.75" customHeight="1" x14ac:dyDescent="0.25">
      <c r="A1174" s="23">
        <v>1173</v>
      </c>
      <c r="B1174" s="24" t="s">
        <v>2447</v>
      </c>
      <c r="C1174" s="24" t="s">
        <v>2448</v>
      </c>
      <c r="D1174" s="24" t="s">
        <v>40</v>
      </c>
      <c r="E1174" s="23">
        <v>58</v>
      </c>
      <c r="F1174" s="25">
        <v>28551</v>
      </c>
      <c r="G1174" s="23">
        <f t="shared" ca="1" si="89"/>
        <v>43.125515648465239</v>
      </c>
      <c r="H1174" s="23" t="str">
        <f t="shared" ca="1" si="90"/>
        <v>41-50</v>
      </c>
      <c r="I1174" s="24" t="s">
        <v>842</v>
      </c>
      <c r="J1174" s="24" t="s">
        <v>65</v>
      </c>
      <c r="K1174" s="24" t="s">
        <v>66</v>
      </c>
      <c r="L1174" s="24" t="s">
        <v>44</v>
      </c>
      <c r="M1174" s="24" t="s">
        <v>57</v>
      </c>
      <c r="N1174" s="23">
        <v>16</v>
      </c>
      <c r="O1174" s="22" t="str">
        <f>VLOOKUP(A1174,[1]CustomerAddress!$A$1:$F$3997,2)</f>
        <v>71 Cherokee Hill</v>
      </c>
      <c r="P1174" s="22">
        <f>VLOOKUP(A1174,[1]CustomerAddress!$A$1:$F$3997,3)</f>
        <v>2127</v>
      </c>
      <c r="Q1174" s="22" t="str">
        <f>VLOOKUP(A1174,[1]CustomerAddress!$A$1:$F$3997,4)</f>
        <v>NSW</v>
      </c>
      <c r="R1174" s="22" t="str">
        <f>VLOOKUP(A1174,[1]CustomerAddress!$A$1:$F$3997,5)</f>
        <v>Australia</v>
      </c>
      <c r="S1174" s="22">
        <f>VLOOKUP(A1174,[1]CustomerAddress!$A$1:$F$3997,6)</f>
        <v>7</v>
      </c>
      <c r="T1174" s="22" t="str">
        <f>VLOOKUP(A1174,Labels!$A$5:$I$3497,9)</f>
        <v>Lost Customer</v>
      </c>
    </row>
    <row r="1175" spans="1:20" s="22" customFormat="1" ht="15.75" hidden="1" customHeight="1" x14ac:dyDescent="0.25">
      <c r="A1175" s="23">
        <v>1174</v>
      </c>
      <c r="B1175" s="24" t="s">
        <v>2383</v>
      </c>
      <c r="C1175" s="24" t="s">
        <v>2449</v>
      </c>
      <c r="D1175" s="24" t="s">
        <v>147</v>
      </c>
      <c r="E1175" s="23">
        <v>9</v>
      </c>
      <c r="F1175" s="25"/>
      <c r="G1175" s="23"/>
      <c r="H1175" s="23"/>
      <c r="I1175" s="24" t="s">
        <v>41</v>
      </c>
      <c r="J1175" s="24" t="s">
        <v>56</v>
      </c>
      <c r="K1175" s="24" t="s">
        <v>43</v>
      </c>
      <c r="L1175" s="24" t="s">
        <v>44</v>
      </c>
      <c r="M1175" s="24" t="s">
        <v>57</v>
      </c>
      <c r="N1175" s="23"/>
    </row>
    <row r="1176" spans="1:20" s="22" customFormat="1" ht="15.75" customHeight="1" x14ac:dyDescent="0.25">
      <c r="A1176" s="23">
        <v>1175</v>
      </c>
      <c r="B1176" s="24" t="s">
        <v>2450</v>
      </c>
      <c r="C1176" s="24" t="s">
        <v>2451</v>
      </c>
      <c r="D1176" s="24" t="s">
        <v>48</v>
      </c>
      <c r="E1176" s="23">
        <v>8</v>
      </c>
      <c r="F1176" s="25">
        <v>31312</v>
      </c>
      <c r="G1176" s="23">
        <f t="shared" ref="G1176:G1210" ca="1" si="91">(NOW()-F1176)/365</f>
        <v>35.561132087138517</v>
      </c>
      <c r="H1176" s="23" t="str">
        <f t="shared" ref="H1176:H1204" ca="1" si="92">IF(G1176&lt;=10,"0-10",IF(AND(G1176&gt;10,G1176&lt;=20),"11-20",IF(AND(G1176&gt;20,G1176&lt;=30),"21-30",IF(AND(G1176&gt;30,G1176&lt;=40),"31-40",IF(AND(G1176&gt;40,G1176&lt;=50),"41-50",IF(AND(G1176&gt;50,G1176&lt;=60),"51-60",IF(AND(G1176&gt;60,G1176&lt;=70),"61-70",IF(AND(G1176&gt;70,G1176&lt;=80),"71-80",IF(AND(G1176&gt;80,G1176&lt;=90),"81-90",IF(G1176&gt;90,"91-100"))))))))))</f>
        <v>31-40</v>
      </c>
      <c r="I1176" s="24" t="s">
        <v>847</v>
      </c>
      <c r="J1176" s="24" t="s">
        <v>61</v>
      </c>
      <c r="K1176" s="24" t="s">
        <v>43</v>
      </c>
      <c r="L1176" s="24" t="s">
        <v>44</v>
      </c>
      <c r="M1176" s="24" t="s">
        <v>57</v>
      </c>
      <c r="N1176" s="23">
        <v>8</v>
      </c>
      <c r="O1176" s="22" t="str">
        <f>VLOOKUP(A1176,[1]CustomerAddress!$A$1:$F$3997,2)</f>
        <v>79 Grasskamp Center</v>
      </c>
      <c r="P1176" s="22">
        <f>VLOOKUP(A1176,[1]CustomerAddress!$A$1:$F$3997,3)</f>
        <v>2170</v>
      </c>
      <c r="Q1176" s="22" t="str">
        <f>VLOOKUP(A1176,[1]CustomerAddress!$A$1:$F$3997,4)</f>
        <v>NSW</v>
      </c>
      <c r="R1176" s="22" t="str">
        <f>VLOOKUP(A1176,[1]CustomerAddress!$A$1:$F$3997,5)</f>
        <v>Australia</v>
      </c>
      <c r="S1176" s="22">
        <f>VLOOKUP(A1176,[1]CustomerAddress!$A$1:$F$3997,6)</f>
        <v>9</v>
      </c>
      <c r="T1176" s="22" t="str">
        <f>VLOOKUP(A1176,Labels!$A$5:$I$3497,9)</f>
        <v>Lost Customer</v>
      </c>
    </row>
    <row r="1177" spans="1:20" s="22" customFormat="1" ht="15.75" customHeight="1" x14ac:dyDescent="0.25">
      <c r="A1177" s="23">
        <v>1176</v>
      </c>
      <c r="B1177" s="24" t="s">
        <v>2452</v>
      </c>
      <c r="C1177" s="24" t="s">
        <v>2453</v>
      </c>
      <c r="D1177" s="24" t="s">
        <v>40</v>
      </c>
      <c r="E1177" s="23">
        <v>7</v>
      </c>
      <c r="F1177" s="25">
        <v>27775</v>
      </c>
      <c r="G1177" s="23">
        <f t="shared" ca="1" si="91"/>
        <v>45.251543045725512</v>
      </c>
      <c r="H1177" s="23" t="str">
        <f t="shared" ca="1" si="92"/>
        <v>41-50</v>
      </c>
      <c r="I1177" s="24" t="s">
        <v>893</v>
      </c>
      <c r="J1177" s="24" t="s">
        <v>61</v>
      </c>
      <c r="K1177" s="24" t="s">
        <v>62</v>
      </c>
      <c r="L1177" s="24" t="s">
        <v>44</v>
      </c>
      <c r="M1177" s="24" t="s">
        <v>45</v>
      </c>
      <c r="N1177" s="23">
        <v>7</v>
      </c>
      <c r="O1177" s="22" t="str">
        <f>VLOOKUP(A1177,[1]CustomerAddress!$A$1:$F$3997,2)</f>
        <v>6541 Dahle Junction</v>
      </c>
      <c r="P1177" s="22">
        <f>VLOOKUP(A1177,[1]CustomerAddress!$A$1:$F$3997,3)</f>
        <v>2212</v>
      </c>
      <c r="Q1177" s="22" t="str">
        <f>VLOOKUP(A1177,[1]CustomerAddress!$A$1:$F$3997,4)</f>
        <v>NSW</v>
      </c>
      <c r="R1177" s="22" t="str">
        <f>VLOOKUP(A1177,[1]CustomerAddress!$A$1:$F$3997,5)</f>
        <v>Australia</v>
      </c>
      <c r="S1177" s="22">
        <f>VLOOKUP(A1177,[1]CustomerAddress!$A$1:$F$3997,6)</f>
        <v>9</v>
      </c>
      <c r="T1177" s="22" t="str">
        <f>VLOOKUP(A1177,Labels!$A$5:$I$3497,9)</f>
        <v>Almost Lost Customer</v>
      </c>
    </row>
    <row r="1178" spans="1:20" s="22" customFormat="1" ht="15.75" customHeight="1" x14ac:dyDescent="0.25">
      <c r="A1178" s="23">
        <v>1177</v>
      </c>
      <c r="B1178" s="24" t="s">
        <v>2454</v>
      </c>
      <c r="C1178" s="24" t="s">
        <v>1710</v>
      </c>
      <c r="D1178" s="24" t="s">
        <v>40</v>
      </c>
      <c r="E1178" s="23">
        <v>47</v>
      </c>
      <c r="F1178" s="25">
        <v>19602</v>
      </c>
      <c r="G1178" s="23">
        <f t="shared" ca="1" si="91"/>
        <v>67.643323867960433</v>
      </c>
      <c r="H1178" s="23" t="str">
        <f t="shared" ca="1" si="92"/>
        <v>61-70</v>
      </c>
      <c r="I1178" s="24" t="s">
        <v>170</v>
      </c>
      <c r="J1178" s="24" t="s">
        <v>42</v>
      </c>
      <c r="K1178" s="24" t="s">
        <v>62</v>
      </c>
      <c r="L1178" s="24" t="s">
        <v>44</v>
      </c>
      <c r="M1178" s="24" t="s">
        <v>45</v>
      </c>
      <c r="N1178" s="23">
        <v>6</v>
      </c>
      <c r="O1178" s="22" t="str">
        <f>VLOOKUP(A1178,[1]CustomerAddress!$A$1:$F$3997,2)</f>
        <v>858 Swallow Parkway</v>
      </c>
      <c r="P1178" s="22">
        <f>VLOOKUP(A1178,[1]CustomerAddress!$A$1:$F$3997,3)</f>
        <v>2150</v>
      </c>
      <c r="Q1178" s="22" t="str">
        <f>VLOOKUP(A1178,[1]CustomerAddress!$A$1:$F$3997,4)</f>
        <v>NSW</v>
      </c>
      <c r="R1178" s="22" t="str">
        <f>VLOOKUP(A1178,[1]CustomerAddress!$A$1:$F$3997,5)</f>
        <v>Australia</v>
      </c>
      <c r="S1178" s="22">
        <f>VLOOKUP(A1178,[1]CustomerAddress!$A$1:$F$3997,6)</f>
        <v>8</v>
      </c>
      <c r="T1178" s="22" t="str">
        <f>VLOOKUP(A1178,Labels!$A$5:$I$3497,9)</f>
        <v>Losing Customer</v>
      </c>
    </row>
    <row r="1179" spans="1:20" s="22" customFormat="1" ht="15.75" customHeight="1" x14ac:dyDescent="0.25">
      <c r="A1179" s="23">
        <v>1178</v>
      </c>
      <c r="B1179" s="24" t="s">
        <v>492</v>
      </c>
      <c r="C1179" s="24" t="s">
        <v>2455</v>
      </c>
      <c r="D1179" s="24" t="s">
        <v>48</v>
      </c>
      <c r="E1179" s="23">
        <v>1</v>
      </c>
      <c r="F1179" s="25">
        <v>25714</v>
      </c>
      <c r="G1179" s="23">
        <f t="shared" ca="1" si="91"/>
        <v>50.898118388191264</v>
      </c>
      <c r="H1179" s="23" t="str">
        <f t="shared" ca="1" si="92"/>
        <v>51-60</v>
      </c>
      <c r="I1179" s="24" t="s">
        <v>480</v>
      </c>
      <c r="J1179" s="24" t="s">
        <v>42</v>
      </c>
      <c r="K1179" s="24" t="s">
        <v>43</v>
      </c>
      <c r="L1179" s="24" t="s">
        <v>44</v>
      </c>
      <c r="M1179" s="24" t="s">
        <v>57</v>
      </c>
      <c r="N1179" s="23">
        <v>13</v>
      </c>
      <c r="O1179" s="22" t="str">
        <f>VLOOKUP(A1179,[1]CustomerAddress!$A$1:$F$3997,2)</f>
        <v>0005 Independence Drive</v>
      </c>
      <c r="P1179" s="22">
        <f>VLOOKUP(A1179,[1]CustomerAddress!$A$1:$F$3997,3)</f>
        <v>2118</v>
      </c>
      <c r="Q1179" s="22" t="str">
        <f>VLOOKUP(A1179,[1]CustomerAddress!$A$1:$F$3997,4)</f>
        <v>NSW</v>
      </c>
      <c r="R1179" s="22" t="str">
        <f>VLOOKUP(A1179,[1]CustomerAddress!$A$1:$F$3997,5)</f>
        <v>Australia</v>
      </c>
      <c r="S1179" s="22">
        <f>VLOOKUP(A1179,[1]CustomerAddress!$A$1:$F$3997,6)</f>
        <v>9</v>
      </c>
      <c r="T1179" s="22" t="str">
        <f>VLOOKUP(A1179,Labels!$A$5:$I$3497,9)</f>
        <v>Recent Customer</v>
      </c>
    </row>
    <row r="1180" spans="1:20" s="22" customFormat="1" ht="15.75" customHeight="1" x14ac:dyDescent="0.25">
      <c r="A1180" s="23">
        <v>1179</v>
      </c>
      <c r="B1180" s="24" t="s">
        <v>2456</v>
      </c>
      <c r="C1180" s="24" t="s">
        <v>2457</v>
      </c>
      <c r="D1180" s="24" t="s">
        <v>48</v>
      </c>
      <c r="E1180" s="23">
        <v>56</v>
      </c>
      <c r="F1180" s="25">
        <v>32370</v>
      </c>
      <c r="G1180" s="23">
        <f t="shared" ca="1" si="91"/>
        <v>32.662501950152212</v>
      </c>
      <c r="H1180" s="23" t="str">
        <f t="shared" ca="1" si="92"/>
        <v>31-40</v>
      </c>
      <c r="I1180" s="24" t="s">
        <v>96</v>
      </c>
      <c r="J1180" s="24" t="s">
        <v>50</v>
      </c>
      <c r="K1180" s="24" t="s">
        <v>66</v>
      </c>
      <c r="L1180" s="24" t="s">
        <v>44</v>
      </c>
      <c r="M1180" s="24" t="s">
        <v>45</v>
      </c>
      <c r="N1180" s="23">
        <v>13</v>
      </c>
      <c r="O1180" s="22" t="str">
        <f>VLOOKUP(A1180,[1]CustomerAddress!$A$1:$F$3997,2)</f>
        <v>525 Kedzie Street</v>
      </c>
      <c r="P1180" s="22">
        <f>VLOOKUP(A1180,[1]CustomerAddress!$A$1:$F$3997,3)</f>
        <v>4012</v>
      </c>
      <c r="Q1180" s="22" t="str">
        <f>VLOOKUP(A1180,[1]CustomerAddress!$A$1:$F$3997,4)</f>
        <v>QLD</v>
      </c>
      <c r="R1180" s="22" t="str">
        <f>VLOOKUP(A1180,[1]CustomerAddress!$A$1:$F$3997,5)</f>
        <v>Australia</v>
      </c>
      <c r="S1180" s="22">
        <f>VLOOKUP(A1180,[1]CustomerAddress!$A$1:$F$3997,6)</f>
        <v>8</v>
      </c>
      <c r="T1180" s="22" t="str">
        <f>VLOOKUP(A1180,Labels!$A$5:$I$3497,9)</f>
        <v>Recent Customer</v>
      </c>
    </row>
    <row r="1181" spans="1:20" s="22" customFormat="1" ht="15.75" customHeight="1" x14ac:dyDescent="0.25">
      <c r="A1181" s="23">
        <v>1180</v>
      </c>
      <c r="B1181" s="24" t="s">
        <v>2458</v>
      </c>
      <c r="C1181" s="24" t="s">
        <v>2459</v>
      </c>
      <c r="D1181" s="24" t="s">
        <v>40</v>
      </c>
      <c r="E1181" s="23">
        <v>48</v>
      </c>
      <c r="F1181" s="25">
        <v>27623</v>
      </c>
      <c r="G1181" s="23">
        <f t="shared" ca="1" si="91"/>
        <v>45.667981401889897</v>
      </c>
      <c r="H1181" s="23" t="str">
        <f t="shared" ca="1" si="92"/>
        <v>41-50</v>
      </c>
      <c r="I1181" s="24" t="s">
        <v>1886</v>
      </c>
      <c r="J1181" s="24" t="s">
        <v>50</v>
      </c>
      <c r="K1181" s="24" t="s">
        <v>62</v>
      </c>
      <c r="L1181" s="24" t="s">
        <v>44</v>
      </c>
      <c r="M1181" s="24" t="s">
        <v>57</v>
      </c>
      <c r="N1181" s="23">
        <v>10</v>
      </c>
      <c r="O1181" s="22" t="str">
        <f>VLOOKUP(A1181,[1]CustomerAddress!$A$1:$F$3997,2)</f>
        <v>03890 Logan Court</v>
      </c>
      <c r="P1181" s="22">
        <f>VLOOKUP(A1181,[1]CustomerAddress!$A$1:$F$3997,3)</f>
        <v>2747</v>
      </c>
      <c r="Q1181" s="22" t="str">
        <f>VLOOKUP(A1181,[1]CustomerAddress!$A$1:$F$3997,4)</f>
        <v>NSW</v>
      </c>
      <c r="R1181" s="22" t="str">
        <f>VLOOKUP(A1181,[1]CustomerAddress!$A$1:$F$3997,5)</f>
        <v>Australia</v>
      </c>
      <c r="S1181" s="22">
        <f>VLOOKUP(A1181,[1]CustomerAddress!$A$1:$F$3997,6)</f>
        <v>8</v>
      </c>
      <c r="T1181" s="22" t="str">
        <f>VLOOKUP(A1181,Labels!$A$5:$I$3497,9)</f>
        <v>High Risk Customer</v>
      </c>
    </row>
    <row r="1182" spans="1:20" s="22" customFormat="1" ht="15.75" customHeight="1" x14ac:dyDescent="0.25">
      <c r="A1182" s="23">
        <v>1181</v>
      </c>
      <c r="B1182" s="24" t="s">
        <v>2460</v>
      </c>
      <c r="C1182" s="24" t="s">
        <v>2461</v>
      </c>
      <c r="D1182" s="24" t="s">
        <v>40</v>
      </c>
      <c r="E1182" s="23">
        <v>2</v>
      </c>
      <c r="F1182" s="25">
        <v>28647</v>
      </c>
      <c r="G1182" s="23">
        <f t="shared" ca="1" si="91"/>
        <v>42.862501950152215</v>
      </c>
      <c r="H1182" s="23" t="str">
        <f t="shared" ca="1" si="92"/>
        <v>41-50</v>
      </c>
      <c r="I1182" s="24" t="s">
        <v>596</v>
      </c>
      <c r="J1182" s="24" t="s">
        <v>75</v>
      </c>
      <c r="K1182" s="24" t="s">
        <v>43</v>
      </c>
      <c r="L1182" s="24" t="s">
        <v>44</v>
      </c>
      <c r="M1182" s="24" t="s">
        <v>57</v>
      </c>
      <c r="N1182" s="23">
        <v>8</v>
      </c>
      <c r="O1182" s="22" t="str">
        <f>VLOOKUP(A1182,[1]CustomerAddress!$A$1:$F$3997,2)</f>
        <v>8 Clyde Gallagher Court</v>
      </c>
      <c r="P1182" s="22">
        <f>VLOOKUP(A1182,[1]CustomerAddress!$A$1:$F$3997,3)</f>
        <v>4217</v>
      </c>
      <c r="Q1182" s="22" t="str">
        <f>VLOOKUP(A1182,[1]CustomerAddress!$A$1:$F$3997,4)</f>
        <v>QLD</v>
      </c>
      <c r="R1182" s="22" t="str">
        <f>VLOOKUP(A1182,[1]CustomerAddress!$A$1:$F$3997,5)</f>
        <v>Australia</v>
      </c>
      <c r="S1182" s="22">
        <f>VLOOKUP(A1182,[1]CustomerAddress!$A$1:$F$3997,6)</f>
        <v>8</v>
      </c>
      <c r="T1182" s="22" t="str">
        <f>VLOOKUP(A1182,Labels!$A$5:$I$3497,9)</f>
        <v>Recent Customer</v>
      </c>
    </row>
    <row r="1183" spans="1:20" s="22" customFormat="1" ht="15.75" customHeight="1" x14ac:dyDescent="0.25">
      <c r="A1183" s="23">
        <v>1182</v>
      </c>
      <c r="B1183" s="24" t="s">
        <v>1391</v>
      </c>
      <c r="C1183" s="24" t="s">
        <v>2462</v>
      </c>
      <c r="D1183" s="24" t="s">
        <v>40</v>
      </c>
      <c r="E1183" s="23">
        <v>84</v>
      </c>
      <c r="F1183" s="25">
        <v>27405</v>
      </c>
      <c r="G1183" s="23">
        <f t="shared" ca="1" si="91"/>
        <v>46.265241675862498</v>
      </c>
      <c r="H1183" s="23" t="str">
        <f t="shared" ca="1" si="92"/>
        <v>41-50</v>
      </c>
      <c r="I1183" s="24" t="s">
        <v>266</v>
      </c>
      <c r="J1183" s="24" t="s">
        <v>56</v>
      </c>
      <c r="K1183" s="24" t="s">
        <v>43</v>
      </c>
      <c r="L1183" s="24" t="s">
        <v>44</v>
      </c>
      <c r="M1183" s="24" t="s">
        <v>45</v>
      </c>
      <c r="N1183" s="23">
        <v>7</v>
      </c>
      <c r="O1183" s="22" t="str">
        <f>VLOOKUP(A1183,[1]CustomerAddress!$A$1:$F$3997,2)</f>
        <v>62 Elka Terrace</v>
      </c>
      <c r="P1183" s="22">
        <f>VLOOKUP(A1183,[1]CustomerAddress!$A$1:$F$3997,3)</f>
        <v>2430</v>
      </c>
      <c r="Q1183" s="22" t="str">
        <f>VLOOKUP(A1183,[1]CustomerAddress!$A$1:$F$3997,4)</f>
        <v>NSW</v>
      </c>
      <c r="R1183" s="22" t="str">
        <f>VLOOKUP(A1183,[1]CustomerAddress!$A$1:$F$3997,5)</f>
        <v>Australia</v>
      </c>
      <c r="S1183" s="22">
        <f>VLOOKUP(A1183,[1]CustomerAddress!$A$1:$F$3997,6)</f>
        <v>3</v>
      </c>
      <c r="T1183" s="22" t="str">
        <f>VLOOKUP(A1183,Labels!$A$5:$I$3497,9)</f>
        <v>Very Loyal</v>
      </c>
    </row>
    <row r="1184" spans="1:20" s="22" customFormat="1" ht="15.75" customHeight="1" x14ac:dyDescent="0.25">
      <c r="A1184" s="23">
        <v>1183</v>
      </c>
      <c r="B1184" s="24" t="s">
        <v>2463</v>
      </c>
      <c r="C1184" s="24" t="s">
        <v>2464</v>
      </c>
      <c r="D1184" s="24" t="s">
        <v>48</v>
      </c>
      <c r="E1184" s="23">
        <v>50</v>
      </c>
      <c r="F1184" s="25">
        <v>21503</v>
      </c>
      <c r="G1184" s="23">
        <f t="shared" ca="1" si="91"/>
        <v>62.435104689878244</v>
      </c>
      <c r="H1184" s="23" t="str">
        <f t="shared" ca="1" si="92"/>
        <v>61-70</v>
      </c>
      <c r="I1184" s="24" t="s">
        <v>1126</v>
      </c>
      <c r="J1184" s="24" t="s">
        <v>61</v>
      </c>
      <c r="K1184" s="24" t="s">
        <v>62</v>
      </c>
      <c r="L1184" s="24" t="s">
        <v>44</v>
      </c>
      <c r="M1184" s="24" t="s">
        <v>57</v>
      </c>
      <c r="N1184" s="23">
        <v>6</v>
      </c>
      <c r="O1184" s="22" t="str">
        <f>VLOOKUP(A1184,[1]CustomerAddress!$A$1:$F$3997,2)</f>
        <v>85931 Johnson Alley</v>
      </c>
      <c r="P1184" s="22">
        <f>VLOOKUP(A1184,[1]CustomerAddress!$A$1:$F$3997,3)</f>
        <v>3039</v>
      </c>
      <c r="Q1184" s="22" t="str">
        <f>VLOOKUP(A1184,[1]CustomerAddress!$A$1:$F$3997,4)</f>
        <v>VIC</v>
      </c>
      <c r="R1184" s="22" t="str">
        <f>VLOOKUP(A1184,[1]CustomerAddress!$A$1:$F$3997,5)</f>
        <v>Australia</v>
      </c>
      <c r="S1184" s="22">
        <f>VLOOKUP(A1184,[1]CustomerAddress!$A$1:$F$3997,6)</f>
        <v>6</v>
      </c>
      <c r="T1184" s="22" t="str">
        <f>VLOOKUP(A1184,Labels!$A$5:$I$3497,9)</f>
        <v>Almost Lost Customer</v>
      </c>
    </row>
    <row r="1185" spans="1:20" s="22" customFormat="1" ht="15.75" customHeight="1" x14ac:dyDescent="0.25">
      <c r="A1185" s="23">
        <v>1184</v>
      </c>
      <c r="B1185" s="24" t="s">
        <v>697</v>
      </c>
      <c r="C1185" s="24" t="s">
        <v>2465</v>
      </c>
      <c r="D1185" s="24" t="s">
        <v>40</v>
      </c>
      <c r="E1185" s="23">
        <v>89</v>
      </c>
      <c r="F1185" s="25">
        <v>25118</v>
      </c>
      <c r="G1185" s="23">
        <f t="shared" ca="1" si="91"/>
        <v>52.53099510052003</v>
      </c>
      <c r="H1185" s="23" t="str">
        <f t="shared" ca="1" si="92"/>
        <v>51-60</v>
      </c>
      <c r="I1185" s="24" t="s">
        <v>157</v>
      </c>
      <c r="J1185" s="24" t="s">
        <v>42</v>
      </c>
      <c r="K1185" s="24" t="s">
        <v>43</v>
      </c>
      <c r="L1185" s="24" t="s">
        <v>44</v>
      </c>
      <c r="M1185" s="24" t="s">
        <v>57</v>
      </c>
      <c r="N1185" s="23">
        <v>13</v>
      </c>
      <c r="O1185" s="22" t="str">
        <f>VLOOKUP(A1185,[1]CustomerAddress!$A$1:$F$3997,2)</f>
        <v>63588 Clove Court</v>
      </c>
      <c r="P1185" s="22">
        <f>VLOOKUP(A1185,[1]CustomerAddress!$A$1:$F$3997,3)</f>
        <v>2017</v>
      </c>
      <c r="Q1185" s="22" t="str">
        <f>VLOOKUP(A1185,[1]CustomerAddress!$A$1:$F$3997,4)</f>
        <v>NSW</v>
      </c>
      <c r="R1185" s="22" t="str">
        <f>VLOOKUP(A1185,[1]CustomerAddress!$A$1:$F$3997,5)</f>
        <v>Australia</v>
      </c>
      <c r="S1185" s="22">
        <f>VLOOKUP(A1185,[1]CustomerAddress!$A$1:$F$3997,6)</f>
        <v>9</v>
      </c>
      <c r="T1185" s="22" t="str">
        <f>VLOOKUP(A1185,Labels!$A$5:$I$3497,9)</f>
        <v>Becoming Loyal</v>
      </c>
    </row>
    <row r="1186" spans="1:20" s="22" customFormat="1" ht="15.75" customHeight="1" x14ac:dyDescent="0.25">
      <c r="A1186" s="23">
        <v>1185</v>
      </c>
      <c r="B1186" s="24" t="s">
        <v>2466</v>
      </c>
      <c r="C1186" s="24" t="s">
        <v>2467</v>
      </c>
      <c r="D1186" s="24" t="s">
        <v>40</v>
      </c>
      <c r="E1186" s="23">
        <v>17</v>
      </c>
      <c r="F1186" s="25">
        <v>36730</v>
      </c>
      <c r="G1186" s="23">
        <f t="shared" ca="1" si="91"/>
        <v>20.717296470700159</v>
      </c>
      <c r="H1186" s="23" t="str">
        <f t="shared" ca="1" si="92"/>
        <v>21-30</v>
      </c>
      <c r="I1186" s="24" t="s">
        <v>253</v>
      </c>
      <c r="J1186" s="24" t="s">
        <v>61</v>
      </c>
      <c r="K1186" s="24" t="s">
        <v>43</v>
      </c>
      <c r="L1186" s="24" t="s">
        <v>44</v>
      </c>
      <c r="M1186" s="24" t="s">
        <v>45</v>
      </c>
      <c r="N1186" s="23">
        <v>2</v>
      </c>
      <c r="O1186" s="22" t="str">
        <f>VLOOKUP(A1186,[1]CustomerAddress!$A$1:$F$3997,2)</f>
        <v>86 Stang Way</v>
      </c>
      <c r="P1186" s="22">
        <f>VLOOKUP(A1186,[1]CustomerAddress!$A$1:$F$3997,3)</f>
        <v>2213</v>
      </c>
      <c r="Q1186" s="22" t="str">
        <f>VLOOKUP(A1186,[1]CustomerAddress!$A$1:$F$3997,4)</f>
        <v>NSW</v>
      </c>
      <c r="R1186" s="22" t="str">
        <f>VLOOKUP(A1186,[1]CustomerAddress!$A$1:$F$3997,5)</f>
        <v>Australia</v>
      </c>
      <c r="S1186" s="22">
        <f>VLOOKUP(A1186,[1]CustomerAddress!$A$1:$F$3997,6)</f>
        <v>10</v>
      </c>
      <c r="T1186" s="22" t="str">
        <f>VLOOKUP(A1186,Labels!$A$5:$I$3497,9)</f>
        <v>Recent Customer</v>
      </c>
    </row>
    <row r="1187" spans="1:20" s="22" customFormat="1" ht="15.75" customHeight="1" x14ac:dyDescent="0.25">
      <c r="A1187" s="23">
        <v>1186</v>
      </c>
      <c r="B1187" s="24" t="s">
        <v>2468</v>
      </c>
      <c r="C1187" s="24" t="s">
        <v>2469</v>
      </c>
      <c r="D1187" s="24" t="s">
        <v>48</v>
      </c>
      <c r="E1187" s="23">
        <v>70</v>
      </c>
      <c r="F1187" s="25">
        <v>28273</v>
      </c>
      <c r="G1187" s="23">
        <f t="shared" ca="1" si="91"/>
        <v>43.887159484081678</v>
      </c>
      <c r="H1187" s="23" t="str">
        <f t="shared" ca="1" si="92"/>
        <v>41-50</v>
      </c>
      <c r="I1187" s="24" t="s">
        <v>223</v>
      </c>
      <c r="J1187" s="24" t="s">
        <v>84</v>
      </c>
      <c r="K1187" s="24" t="s">
        <v>62</v>
      </c>
      <c r="L1187" s="24" t="s">
        <v>44</v>
      </c>
      <c r="M1187" s="24" t="s">
        <v>45</v>
      </c>
      <c r="N1187" s="23">
        <v>20</v>
      </c>
      <c r="O1187" s="22" t="str">
        <f>VLOOKUP(A1187,[1]CustomerAddress!$A$1:$F$3997,2)</f>
        <v>84 Westridge Hill</v>
      </c>
      <c r="P1187" s="22">
        <f>VLOOKUP(A1187,[1]CustomerAddress!$A$1:$F$3997,3)</f>
        <v>2061</v>
      </c>
      <c r="Q1187" s="22" t="str">
        <f>VLOOKUP(A1187,[1]CustomerAddress!$A$1:$F$3997,4)</f>
        <v>NSW</v>
      </c>
      <c r="R1187" s="22" t="str">
        <f>VLOOKUP(A1187,[1]CustomerAddress!$A$1:$F$3997,5)</f>
        <v>Australia</v>
      </c>
      <c r="S1187" s="22">
        <f>VLOOKUP(A1187,[1]CustomerAddress!$A$1:$F$3997,6)</f>
        <v>10</v>
      </c>
      <c r="T1187" s="22" t="str">
        <f>VLOOKUP(A1187,Labels!$A$5:$I$3497,9)</f>
        <v>Late Bloomer</v>
      </c>
    </row>
    <row r="1188" spans="1:20" s="22" customFormat="1" ht="15.75" customHeight="1" x14ac:dyDescent="0.25">
      <c r="A1188" s="23">
        <v>1187</v>
      </c>
      <c r="B1188" s="24" t="s">
        <v>2470</v>
      </c>
      <c r="C1188" s="24" t="s">
        <v>2471</v>
      </c>
      <c r="D1188" s="24" t="s">
        <v>48</v>
      </c>
      <c r="E1188" s="23">
        <v>65</v>
      </c>
      <c r="F1188" s="25">
        <v>36089</v>
      </c>
      <c r="G1188" s="23">
        <f t="shared" ca="1" si="91"/>
        <v>22.473460854261802</v>
      </c>
      <c r="H1188" s="23" t="str">
        <f t="shared" ca="1" si="92"/>
        <v>21-30</v>
      </c>
      <c r="J1188" s="24" t="s">
        <v>50</v>
      </c>
      <c r="K1188" s="24" t="s">
        <v>43</v>
      </c>
      <c r="L1188" s="24" t="s">
        <v>44</v>
      </c>
      <c r="M1188" s="24" t="s">
        <v>57</v>
      </c>
      <c r="N1188" s="23">
        <v>1</v>
      </c>
      <c r="O1188" s="22" t="str">
        <f>VLOOKUP(A1188,[1]CustomerAddress!$A$1:$F$3997,2)</f>
        <v>53740 Vera Parkway</v>
      </c>
      <c r="P1188" s="22">
        <f>VLOOKUP(A1188,[1]CustomerAddress!$A$1:$F$3997,3)</f>
        <v>3644</v>
      </c>
      <c r="Q1188" s="22" t="str">
        <f>VLOOKUP(A1188,[1]CustomerAddress!$A$1:$F$3997,4)</f>
        <v>VIC</v>
      </c>
      <c r="R1188" s="22" t="str">
        <f>VLOOKUP(A1188,[1]CustomerAddress!$A$1:$F$3997,5)</f>
        <v>Australia</v>
      </c>
      <c r="S1188" s="22">
        <f>VLOOKUP(A1188,[1]CustomerAddress!$A$1:$F$3997,6)</f>
        <v>1</v>
      </c>
      <c r="T1188" s="22" t="str">
        <f>VLOOKUP(A1188,Labels!$A$5:$I$3497,9)</f>
        <v>Almost Lost Customer</v>
      </c>
    </row>
    <row r="1189" spans="1:20" s="22" customFormat="1" ht="15.75" customHeight="1" x14ac:dyDescent="0.25">
      <c r="A1189" s="23">
        <v>1188</v>
      </c>
      <c r="B1189" s="24" t="s">
        <v>2472</v>
      </c>
      <c r="C1189" s="24" t="s">
        <v>2473</v>
      </c>
      <c r="D1189" s="24" t="s">
        <v>40</v>
      </c>
      <c r="E1189" s="23">
        <v>14</v>
      </c>
      <c r="F1189" s="25">
        <v>30735</v>
      </c>
      <c r="G1189" s="23">
        <f t="shared" ca="1" si="91"/>
        <v>37.141954004629625</v>
      </c>
      <c r="H1189" s="23" t="str">
        <f t="shared" ca="1" si="92"/>
        <v>31-40</v>
      </c>
      <c r="I1189" s="24" t="s">
        <v>842</v>
      </c>
      <c r="J1189" s="24" t="s">
        <v>61</v>
      </c>
      <c r="K1189" s="24" t="s">
        <v>62</v>
      </c>
      <c r="L1189" s="24" t="s">
        <v>44</v>
      </c>
      <c r="M1189" s="24" t="s">
        <v>45</v>
      </c>
      <c r="N1189" s="23">
        <v>4</v>
      </c>
      <c r="O1189" s="22" t="str">
        <f>VLOOKUP(A1189,[1]CustomerAddress!$A$1:$F$3997,2)</f>
        <v>2 Ramsey Parkway</v>
      </c>
      <c r="P1189" s="22">
        <f>VLOOKUP(A1189,[1]CustomerAddress!$A$1:$F$3997,3)</f>
        <v>2104</v>
      </c>
      <c r="Q1189" s="22" t="str">
        <f>VLOOKUP(A1189,[1]CustomerAddress!$A$1:$F$3997,4)</f>
        <v>NSW</v>
      </c>
      <c r="R1189" s="22" t="str">
        <f>VLOOKUP(A1189,[1]CustomerAddress!$A$1:$F$3997,5)</f>
        <v>Australia</v>
      </c>
      <c r="S1189" s="22">
        <f>VLOOKUP(A1189,[1]CustomerAddress!$A$1:$F$3997,6)</f>
        <v>11</v>
      </c>
      <c r="T1189" s="22" t="str">
        <f>VLOOKUP(A1189,Labels!$A$5:$I$3497,9)</f>
        <v>Recent Customer</v>
      </c>
    </row>
    <row r="1190" spans="1:20" s="22" customFormat="1" ht="15.75" customHeight="1" x14ac:dyDescent="0.25">
      <c r="A1190" s="23">
        <v>1189</v>
      </c>
      <c r="B1190" s="24" t="s">
        <v>2474</v>
      </c>
      <c r="C1190" s="24" t="s">
        <v>2475</v>
      </c>
      <c r="D1190" s="24" t="s">
        <v>48</v>
      </c>
      <c r="E1190" s="23">
        <v>22</v>
      </c>
      <c r="F1190" s="25">
        <v>32384</v>
      </c>
      <c r="G1190" s="23">
        <f t="shared" ca="1" si="91"/>
        <v>32.624145785768654</v>
      </c>
      <c r="H1190" s="23" t="str">
        <f t="shared" ca="1" si="92"/>
        <v>31-40</v>
      </c>
      <c r="I1190" s="24" t="s">
        <v>719</v>
      </c>
      <c r="J1190" s="24" t="s">
        <v>42</v>
      </c>
      <c r="K1190" s="24" t="s">
        <v>66</v>
      </c>
      <c r="L1190" s="24" t="s">
        <v>44</v>
      </c>
      <c r="M1190" s="24" t="s">
        <v>45</v>
      </c>
      <c r="N1190" s="23">
        <v>8</v>
      </c>
      <c r="O1190" s="22" t="str">
        <f>VLOOKUP(A1190,[1]CustomerAddress!$A$1:$F$3997,2)</f>
        <v>651 Mesta Drive</v>
      </c>
      <c r="P1190" s="22">
        <f>VLOOKUP(A1190,[1]CustomerAddress!$A$1:$F$3997,3)</f>
        <v>3173</v>
      </c>
      <c r="Q1190" s="22" t="str">
        <f>VLOOKUP(A1190,[1]CustomerAddress!$A$1:$F$3997,4)</f>
        <v>VIC</v>
      </c>
      <c r="R1190" s="22" t="str">
        <f>VLOOKUP(A1190,[1]CustomerAddress!$A$1:$F$3997,5)</f>
        <v>Australia</v>
      </c>
      <c r="S1190" s="22">
        <f>VLOOKUP(A1190,[1]CustomerAddress!$A$1:$F$3997,6)</f>
        <v>9</v>
      </c>
      <c r="T1190" s="22" t="str">
        <f>VLOOKUP(A1190,Labels!$A$5:$I$3497,9)</f>
        <v>Almost Lost Customer</v>
      </c>
    </row>
    <row r="1191" spans="1:20" s="22" customFormat="1" ht="15.75" customHeight="1" x14ac:dyDescent="0.25">
      <c r="A1191" s="23">
        <v>1190</v>
      </c>
      <c r="B1191" s="24" t="s">
        <v>2476</v>
      </c>
      <c r="C1191" s="24" t="s">
        <v>2477</v>
      </c>
      <c r="D1191" s="24" t="s">
        <v>40</v>
      </c>
      <c r="E1191" s="23">
        <v>67</v>
      </c>
      <c r="F1191" s="25">
        <v>25088</v>
      </c>
      <c r="G1191" s="23">
        <f t="shared" ca="1" si="91"/>
        <v>52.613186881341953</v>
      </c>
      <c r="H1191" s="23" t="str">
        <f t="shared" ca="1" si="92"/>
        <v>51-60</v>
      </c>
      <c r="I1191" s="24" t="s">
        <v>354</v>
      </c>
      <c r="J1191" s="24" t="s">
        <v>50</v>
      </c>
      <c r="K1191" s="24" t="s">
        <v>62</v>
      </c>
      <c r="L1191" s="24" t="s">
        <v>44</v>
      </c>
      <c r="M1191" s="24" t="s">
        <v>45</v>
      </c>
      <c r="N1191" s="23">
        <v>10</v>
      </c>
      <c r="O1191" s="22" t="str">
        <f>VLOOKUP(A1191,[1]CustomerAddress!$A$1:$F$3997,2)</f>
        <v>1 Merrick Parkway</v>
      </c>
      <c r="P1191" s="22">
        <f>VLOOKUP(A1191,[1]CustomerAddress!$A$1:$F$3997,3)</f>
        <v>2830</v>
      </c>
      <c r="Q1191" s="22" t="str">
        <f>VLOOKUP(A1191,[1]CustomerAddress!$A$1:$F$3997,4)</f>
        <v>NSW</v>
      </c>
      <c r="R1191" s="22" t="str">
        <f>VLOOKUP(A1191,[1]CustomerAddress!$A$1:$F$3997,5)</f>
        <v>Australia</v>
      </c>
      <c r="S1191" s="22">
        <f>VLOOKUP(A1191,[1]CustomerAddress!$A$1:$F$3997,6)</f>
        <v>2</v>
      </c>
      <c r="T1191" s="22" t="str">
        <f>VLOOKUP(A1191,Labels!$A$5:$I$3497,9)</f>
        <v>Becoming Loyal</v>
      </c>
    </row>
    <row r="1192" spans="1:20" s="22" customFormat="1" ht="15.75" customHeight="1" x14ac:dyDescent="0.25">
      <c r="A1192" s="23">
        <v>1191</v>
      </c>
      <c r="B1192" s="24" t="s">
        <v>2478</v>
      </c>
      <c r="C1192" s="24" t="s">
        <v>2479</v>
      </c>
      <c r="D1192" s="24" t="s">
        <v>40</v>
      </c>
      <c r="E1192" s="23">
        <v>20</v>
      </c>
      <c r="F1192" s="25">
        <v>35207</v>
      </c>
      <c r="G1192" s="23">
        <f t="shared" ca="1" si="91"/>
        <v>24.889899210426186</v>
      </c>
      <c r="H1192" s="23" t="str">
        <f t="shared" ca="1" si="92"/>
        <v>21-30</v>
      </c>
      <c r="I1192" s="24" t="s">
        <v>176</v>
      </c>
      <c r="J1192" s="24" t="s">
        <v>61</v>
      </c>
      <c r="K1192" s="24" t="s">
        <v>43</v>
      </c>
      <c r="L1192" s="24" t="s">
        <v>44</v>
      </c>
      <c r="M1192" s="24" t="s">
        <v>45</v>
      </c>
      <c r="N1192" s="23">
        <v>1</v>
      </c>
      <c r="O1192" s="22" t="str">
        <f>VLOOKUP(A1192,[1]CustomerAddress!$A$1:$F$3997,2)</f>
        <v>135 Crest Line Drive</v>
      </c>
      <c r="P1192" s="22">
        <f>VLOOKUP(A1192,[1]CustomerAddress!$A$1:$F$3997,3)</f>
        <v>2044</v>
      </c>
      <c r="Q1192" s="22" t="str">
        <f>VLOOKUP(A1192,[1]CustomerAddress!$A$1:$F$3997,4)</f>
        <v>NSW</v>
      </c>
      <c r="R1192" s="22" t="str">
        <f>VLOOKUP(A1192,[1]CustomerAddress!$A$1:$F$3997,5)</f>
        <v>Australia</v>
      </c>
      <c r="S1192" s="22">
        <f>VLOOKUP(A1192,[1]CustomerAddress!$A$1:$F$3997,6)</f>
        <v>10</v>
      </c>
      <c r="T1192" s="22" t="str">
        <f>VLOOKUP(A1192,Labels!$A$5:$I$3497,9)</f>
        <v>Potential Customer</v>
      </c>
    </row>
    <row r="1193" spans="1:20" s="22" customFormat="1" ht="15.75" customHeight="1" x14ac:dyDescent="0.25">
      <c r="A1193" s="23">
        <v>1192</v>
      </c>
      <c r="B1193" s="24" t="s">
        <v>2480</v>
      </c>
      <c r="C1193" s="24" t="s">
        <v>1944</v>
      </c>
      <c r="D1193" s="24" t="s">
        <v>40</v>
      </c>
      <c r="E1193" s="23">
        <v>31</v>
      </c>
      <c r="F1193" s="25">
        <v>25549</v>
      </c>
      <c r="G1193" s="23">
        <f t="shared" ca="1" si="91"/>
        <v>51.350173182711814</v>
      </c>
      <c r="H1193" s="23" t="str">
        <f t="shared" ca="1" si="92"/>
        <v>51-60</v>
      </c>
      <c r="I1193" s="24" t="s">
        <v>154</v>
      </c>
      <c r="J1193" s="24" t="s">
        <v>84</v>
      </c>
      <c r="K1193" s="24" t="s">
        <v>43</v>
      </c>
      <c r="L1193" s="24" t="s">
        <v>44</v>
      </c>
      <c r="M1193" s="24" t="s">
        <v>57</v>
      </c>
      <c r="N1193" s="23">
        <v>16</v>
      </c>
      <c r="O1193" s="22" t="str">
        <f>VLOOKUP(A1193,[1]CustomerAddress!$A$1:$F$3997,2)</f>
        <v>63576 Anzinger Trail</v>
      </c>
      <c r="P1193" s="22">
        <f>VLOOKUP(A1193,[1]CustomerAddress!$A$1:$F$3997,3)</f>
        <v>2168</v>
      </c>
      <c r="Q1193" s="22" t="str">
        <f>VLOOKUP(A1193,[1]CustomerAddress!$A$1:$F$3997,4)</f>
        <v>NSW</v>
      </c>
      <c r="R1193" s="22" t="str">
        <f>VLOOKUP(A1193,[1]CustomerAddress!$A$1:$F$3997,5)</f>
        <v>Australia</v>
      </c>
      <c r="S1193" s="22">
        <f>VLOOKUP(A1193,[1]CustomerAddress!$A$1:$F$3997,6)</f>
        <v>9</v>
      </c>
      <c r="T1193" s="22" t="str">
        <f>VLOOKUP(A1193,Labels!$A$5:$I$3497,9)</f>
        <v>High Risk Customer</v>
      </c>
    </row>
    <row r="1194" spans="1:20" s="22" customFormat="1" ht="15.75" customHeight="1" x14ac:dyDescent="0.25">
      <c r="A1194" s="23">
        <v>1193</v>
      </c>
      <c r="B1194" s="24" t="s">
        <v>2481</v>
      </c>
      <c r="C1194" s="24" t="s">
        <v>2482</v>
      </c>
      <c r="D1194" s="24" t="s">
        <v>48</v>
      </c>
      <c r="E1194" s="23">
        <v>58</v>
      </c>
      <c r="F1194" s="25">
        <v>31433</v>
      </c>
      <c r="G1194" s="23">
        <f t="shared" ca="1" si="91"/>
        <v>35.229625237823448</v>
      </c>
      <c r="H1194" s="23" t="str">
        <f t="shared" ca="1" si="92"/>
        <v>31-40</v>
      </c>
      <c r="I1194" s="24" t="s">
        <v>111</v>
      </c>
      <c r="J1194" s="24" t="s">
        <v>65</v>
      </c>
      <c r="K1194" s="24" t="s">
        <v>66</v>
      </c>
      <c r="L1194" s="24" t="s">
        <v>44</v>
      </c>
      <c r="M1194" s="24" t="s">
        <v>57</v>
      </c>
      <c r="N1194" s="23">
        <v>5</v>
      </c>
      <c r="O1194" s="22" t="str">
        <f>VLOOKUP(A1194,[1]CustomerAddress!$A$1:$F$3997,2)</f>
        <v>05 Charing Cross Plaza</v>
      </c>
      <c r="P1194" s="22">
        <f>VLOOKUP(A1194,[1]CustomerAddress!$A$1:$F$3997,3)</f>
        <v>2320</v>
      </c>
      <c r="Q1194" s="22" t="str">
        <f>VLOOKUP(A1194,[1]CustomerAddress!$A$1:$F$3997,4)</f>
        <v>NSW</v>
      </c>
      <c r="R1194" s="22" t="str">
        <f>VLOOKUP(A1194,[1]CustomerAddress!$A$1:$F$3997,5)</f>
        <v>Australia</v>
      </c>
      <c r="S1194" s="22">
        <f>VLOOKUP(A1194,[1]CustomerAddress!$A$1:$F$3997,6)</f>
        <v>5</v>
      </c>
      <c r="T1194" s="22" t="str">
        <f>VLOOKUP(A1194,Labels!$A$5:$I$3497,9)</f>
        <v>Late Bloomer</v>
      </c>
    </row>
    <row r="1195" spans="1:20" s="22" customFormat="1" ht="15.75" customHeight="1" x14ac:dyDescent="0.25">
      <c r="A1195" s="23">
        <v>1194</v>
      </c>
      <c r="B1195" s="24" t="s">
        <v>520</v>
      </c>
      <c r="C1195" s="24" t="s">
        <v>2483</v>
      </c>
      <c r="D1195" s="24" t="s">
        <v>40</v>
      </c>
      <c r="E1195" s="23">
        <v>69</v>
      </c>
      <c r="F1195" s="25">
        <v>33688</v>
      </c>
      <c r="G1195" s="23">
        <f t="shared" ca="1" si="91"/>
        <v>29.051543045725513</v>
      </c>
      <c r="H1195" s="23" t="str">
        <f t="shared" ca="1" si="92"/>
        <v>21-30</v>
      </c>
      <c r="I1195" s="24" t="s">
        <v>93</v>
      </c>
      <c r="J1195" s="24" t="s">
        <v>138</v>
      </c>
      <c r="K1195" s="24" t="s">
        <v>62</v>
      </c>
      <c r="L1195" s="24" t="s">
        <v>44</v>
      </c>
      <c r="M1195" s="24" t="s">
        <v>57</v>
      </c>
      <c r="N1195" s="23">
        <v>3</v>
      </c>
      <c r="O1195" s="22" t="str">
        <f>VLOOKUP(A1195,[1]CustomerAddress!$A$1:$F$3997,2)</f>
        <v>261 Farmco Drive</v>
      </c>
      <c r="P1195" s="22">
        <f>VLOOKUP(A1195,[1]CustomerAddress!$A$1:$F$3997,3)</f>
        <v>4118</v>
      </c>
      <c r="Q1195" s="22" t="str">
        <f>VLOOKUP(A1195,[1]CustomerAddress!$A$1:$F$3997,4)</f>
        <v>QLD</v>
      </c>
      <c r="R1195" s="22" t="str">
        <f>VLOOKUP(A1195,[1]CustomerAddress!$A$1:$F$3997,5)</f>
        <v>Australia</v>
      </c>
      <c r="S1195" s="22">
        <f>VLOOKUP(A1195,[1]CustomerAddress!$A$1:$F$3997,6)</f>
        <v>4</v>
      </c>
      <c r="T1195" s="22" t="str">
        <f>VLOOKUP(A1195,Labels!$A$5:$I$3497,9)</f>
        <v>Recent Customer</v>
      </c>
    </row>
    <row r="1196" spans="1:20" s="22" customFormat="1" ht="15.75" customHeight="1" x14ac:dyDescent="0.25">
      <c r="A1196" s="23">
        <v>1195</v>
      </c>
      <c r="B1196" s="24" t="s">
        <v>2484</v>
      </c>
      <c r="C1196" s="24" t="s">
        <v>2485</v>
      </c>
      <c r="D1196" s="24" t="s">
        <v>40</v>
      </c>
      <c r="E1196" s="23">
        <v>0</v>
      </c>
      <c r="F1196" s="25">
        <v>28571</v>
      </c>
      <c r="G1196" s="23">
        <f t="shared" ca="1" si="91"/>
        <v>43.070721128234403</v>
      </c>
      <c r="H1196" s="23" t="str">
        <f t="shared" ca="1" si="92"/>
        <v>41-50</v>
      </c>
      <c r="I1196" s="24" t="s">
        <v>571</v>
      </c>
      <c r="J1196" s="24" t="s">
        <v>138</v>
      </c>
      <c r="K1196" s="24" t="s">
        <v>43</v>
      </c>
      <c r="L1196" s="24" t="s">
        <v>44</v>
      </c>
      <c r="M1196" s="24" t="s">
        <v>57</v>
      </c>
      <c r="N1196" s="23">
        <v>18</v>
      </c>
      <c r="O1196" s="22" t="str">
        <f>VLOOKUP(A1196,[1]CustomerAddress!$A$1:$F$3997,2)</f>
        <v>0 Northport Hill</v>
      </c>
      <c r="P1196" s="22">
        <f>VLOOKUP(A1196,[1]CustomerAddress!$A$1:$F$3997,3)</f>
        <v>3043</v>
      </c>
      <c r="Q1196" s="22" t="str">
        <f>VLOOKUP(A1196,[1]CustomerAddress!$A$1:$F$3997,4)</f>
        <v>VIC</v>
      </c>
      <c r="R1196" s="22" t="str">
        <f>VLOOKUP(A1196,[1]CustomerAddress!$A$1:$F$3997,5)</f>
        <v>Australia</v>
      </c>
      <c r="S1196" s="22">
        <f>VLOOKUP(A1196,[1]CustomerAddress!$A$1:$F$3997,6)</f>
        <v>8</v>
      </c>
      <c r="T1196" s="22" t="str">
        <f>VLOOKUP(A1196,Labels!$A$5:$I$3497,9)</f>
        <v>Potential Customer</v>
      </c>
    </row>
    <row r="1197" spans="1:20" s="22" customFormat="1" ht="15.75" customHeight="1" x14ac:dyDescent="0.25">
      <c r="A1197" s="23">
        <v>1196</v>
      </c>
      <c r="B1197" s="24" t="s">
        <v>2486</v>
      </c>
      <c r="C1197" s="24" t="s">
        <v>2487</v>
      </c>
      <c r="D1197" s="24" t="s">
        <v>40</v>
      </c>
      <c r="E1197" s="23">
        <v>23</v>
      </c>
      <c r="F1197" s="25">
        <v>35873</v>
      </c>
      <c r="G1197" s="23">
        <f t="shared" ca="1" si="91"/>
        <v>23.065241675862499</v>
      </c>
      <c r="H1197" s="23" t="str">
        <f t="shared" ca="1" si="92"/>
        <v>21-30</v>
      </c>
      <c r="I1197" s="24" t="s">
        <v>127</v>
      </c>
      <c r="J1197" s="24" t="s">
        <v>42</v>
      </c>
      <c r="K1197" s="24" t="s">
        <v>43</v>
      </c>
      <c r="L1197" s="24" t="s">
        <v>44</v>
      </c>
      <c r="M1197" s="24" t="s">
        <v>57</v>
      </c>
      <c r="N1197" s="23">
        <v>2</v>
      </c>
      <c r="O1197" s="22" t="str">
        <f>VLOOKUP(A1197,[1]CustomerAddress!$A$1:$F$3997,2)</f>
        <v>894 Maple Wood Drive</v>
      </c>
      <c r="P1197" s="22">
        <f>VLOOKUP(A1197,[1]CustomerAddress!$A$1:$F$3997,3)</f>
        <v>2251</v>
      </c>
      <c r="Q1197" s="22" t="str">
        <f>VLOOKUP(A1197,[1]CustomerAddress!$A$1:$F$3997,4)</f>
        <v>NSW</v>
      </c>
      <c r="R1197" s="22" t="str">
        <f>VLOOKUP(A1197,[1]CustomerAddress!$A$1:$F$3997,5)</f>
        <v>Australia</v>
      </c>
      <c r="S1197" s="22">
        <f>VLOOKUP(A1197,[1]CustomerAddress!$A$1:$F$3997,6)</f>
        <v>10</v>
      </c>
      <c r="T1197" s="22" t="str">
        <f>VLOOKUP(A1197,Labels!$A$5:$I$3497,9)</f>
        <v>Becoming Loyal</v>
      </c>
    </row>
    <row r="1198" spans="1:20" s="22" customFormat="1" ht="15.75" customHeight="1" x14ac:dyDescent="0.25">
      <c r="A1198" s="23">
        <v>1197</v>
      </c>
      <c r="B1198" s="24" t="s">
        <v>2488</v>
      </c>
      <c r="C1198" s="24" t="s">
        <v>2489</v>
      </c>
      <c r="D1198" s="24" t="s">
        <v>40</v>
      </c>
      <c r="E1198" s="23">
        <v>44</v>
      </c>
      <c r="F1198" s="25">
        <v>35719</v>
      </c>
      <c r="G1198" s="23">
        <f t="shared" ca="1" si="91"/>
        <v>23.487159484398791</v>
      </c>
      <c r="H1198" s="23" t="str">
        <f t="shared" ca="1" si="92"/>
        <v>21-30</v>
      </c>
      <c r="I1198" s="24" t="s">
        <v>102</v>
      </c>
      <c r="J1198" s="24" t="s">
        <v>50</v>
      </c>
      <c r="K1198" s="24" t="s">
        <v>66</v>
      </c>
      <c r="L1198" s="24" t="s">
        <v>44</v>
      </c>
      <c r="M1198" s="24" t="s">
        <v>45</v>
      </c>
      <c r="N1198" s="23">
        <v>5</v>
      </c>
      <c r="O1198" s="22" t="str">
        <f>VLOOKUP(A1198,[1]CustomerAddress!$A$1:$F$3997,2)</f>
        <v>05 Daystar Lane</v>
      </c>
      <c r="P1198" s="22">
        <f>VLOOKUP(A1198,[1]CustomerAddress!$A$1:$F$3997,3)</f>
        <v>2560</v>
      </c>
      <c r="Q1198" s="22" t="str">
        <f>VLOOKUP(A1198,[1]CustomerAddress!$A$1:$F$3997,4)</f>
        <v>NSW</v>
      </c>
      <c r="R1198" s="22" t="str">
        <f>VLOOKUP(A1198,[1]CustomerAddress!$A$1:$F$3997,5)</f>
        <v>Australia</v>
      </c>
      <c r="S1198" s="22">
        <f>VLOOKUP(A1198,[1]CustomerAddress!$A$1:$F$3997,6)</f>
        <v>8</v>
      </c>
      <c r="T1198" s="22" t="str">
        <f>VLOOKUP(A1198,Labels!$A$5:$I$3497,9)</f>
        <v>Recent Customer</v>
      </c>
    </row>
    <row r="1199" spans="1:20" s="22" customFormat="1" ht="15.75" customHeight="1" x14ac:dyDescent="0.25">
      <c r="A1199" s="23">
        <v>1198</v>
      </c>
      <c r="B1199" s="24" t="s">
        <v>1099</v>
      </c>
      <c r="C1199" s="24" t="s">
        <v>2490</v>
      </c>
      <c r="D1199" s="24" t="s">
        <v>40</v>
      </c>
      <c r="E1199" s="23">
        <v>73</v>
      </c>
      <c r="F1199" s="25">
        <v>26937</v>
      </c>
      <c r="G1199" s="23">
        <f t="shared" ca="1" si="91"/>
        <v>47.547433456684416</v>
      </c>
      <c r="H1199" s="23" t="str">
        <f t="shared" ca="1" si="92"/>
        <v>41-50</v>
      </c>
      <c r="I1199" s="24" t="s">
        <v>688</v>
      </c>
      <c r="J1199" s="24" t="s">
        <v>65</v>
      </c>
      <c r="K1199" s="24" t="s">
        <v>66</v>
      </c>
      <c r="L1199" s="24" t="s">
        <v>44</v>
      </c>
      <c r="M1199" s="24" t="s">
        <v>57</v>
      </c>
      <c r="N1199" s="23">
        <v>7</v>
      </c>
      <c r="O1199" s="22" t="str">
        <f>VLOOKUP(A1199,[1]CustomerAddress!$A$1:$F$3997,2)</f>
        <v>81167 Division Hill</v>
      </c>
      <c r="P1199" s="22">
        <f>VLOOKUP(A1199,[1]CustomerAddress!$A$1:$F$3997,3)</f>
        <v>2873</v>
      </c>
      <c r="Q1199" s="22" t="str">
        <f>VLOOKUP(A1199,[1]CustomerAddress!$A$1:$F$3997,4)</f>
        <v>NSW</v>
      </c>
      <c r="R1199" s="22" t="str">
        <f>VLOOKUP(A1199,[1]CustomerAddress!$A$1:$F$3997,5)</f>
        <v>Australia</v>
      </c>
      <c r="S1199" s="22">
        <f>VLOOKUP(A1199,[1]CustomerAddress!$A$1:$F$3997,6)</f>
        <v>1</v>
      </c>
      <c r="T1199" s="22" t="str">
        <f>VLOOKUP(A1199,Labels!$A$5:$I$3497,9)</f>
        <v>High Risk Customer</v>
      </c>
    </row>
    <row r="1200" spans="1:20" s="22" customFormat="1" ht="15.75" customHeight="1" x14ac:dyDescent="0.25">
      <c r="A1200" s="23">
        <v>1199</v>
      </c>
      <c r="B1200" s="24" t="s">
        <v>2491</v>
      </c>
      <c r="C1200" s="24" t="s">
        <v>2492</v>
      </c>
      <c r="D1200" s="24" t="s">
        <v>48</v>
      </c>
      <c r="E1200" s="23">
        <v>7</v>
      </c>
      <c r="F1200" s="25">
        <v>21350</v>
      </c>
      <c r="G1200" s="23">
        <f t="shared" ca="1" si="91"/>
        <v>62.854282772070022</v>
      </c>
      <c r="H1200" s="23" t="str">
        <f t="shared" ca="1" si="92"/>
        <v>61-70</v>
      </c>
      <c r="I1200" s="24" t="s">
        <v>314</v>
      </c>
      <c r="J1200" s="24" t="s">
        <v>50</v>
      </c>
      <c r="K1200" s="24" t="s">
        <v>62</v>
      </c>
      <c r="L1200" s="24" t="s">
        <v>44</v>
      </c>
      <c r="M1200" s="24" t="s">
        <v>45</v>
      </c>
      <c r="N1200" s="23">
        <v>5</v>
      </c>
      <c r="O1200" s="22" t="str">
        <f>VLOOKUP(A1200,[1]CustomerAddress!$A$1:$F$3997,2)</f>
        <v>761 Bellgrove Lane</v>
      </c>
      <c r="P1200" s="22">
        <f>VLOOKUP(A1200,[1]CustomerAddress!$A$1:$F$3997,3)</f>
        <v>2541</v>
      </c>
      <c r="Q1200" s="22" t="str">
        <f>VLOOKUP(A1200,[1]CustomerAddress!$A$1:$F$3997,4)</f>
        <v>NSW</v>
      </c>
      <c r="R1200" s="22" t="str">
        <f>VLOOKUP(A1200,[1]CustomerAddress!$A$1:$F$3997,5)</f>
        <v>Australia</v>
      </c>
      <c r="S1200" s="22">
        <f>VLOOKUP(A1200,[1]CustomerAddress!$A$1:$F$3997,6)</f>
        <v>7</v>
      </c>
      <c r="T1200" s="22" t="str">
        <f>VLOOKUP(A1200,Labels!$A$5:$I$3497,9)</f>
        <v>Potential Customer</v>
      </c>
    </row>
    <row r="1201" spans="1:20" s="22" customFormat="1" ht="15.75" customHeight="1" x14ac:dyDescent="0.25">
      <c r="A1201" s="23">
        <v>1200</v>
      </c>
      <c r="B1201" s="24" t="s">
        <v>2493</v>
      </c>
      <c r="C1201" s="24" t="s">
        <v>2494</v>
      </c>
      <c r="D1201" s="24" t="s">
        <v>40</v>
      </c>
      <c r="E1201" s="23">
        <v>38</v>
      </c>
      <c r="F1201" s="25">
        <v>27149</v>
      </c>
      <c r="G1201" s="23">
        <f t="shared" ca="1" si="91"/>
        <v>46.966611538876201</v>
      </c>
      <c r="H1201" s="23" t="str">
        <f t="shared" ca="1" si="92"/>
        <v>41-50</v>
      </c>
      <c r="I1201" s="24" t="s">
        <v>465</v>
      </c>
      <c r="J1201" s="24" t="s">
        <v>164</v>
      </c>
      <c r="K1201" s="24" t="s">
        <v>66</v>
      </c>
      <c r="L1201" s="24" t="s">
        <v>44</v>
      </c>
      <c r="M1201" s="24" t="s">
        <v>57</v>
      </c>
      <c r="N1201" s="23">
        <v>18</v>
      </c>
      <c r="O1201" s="22" t="str">
        <f>VLOOKUP(A1201,[1]CustomerAddress!$A$1:$F$3997,2)</f>
        <v>614 Shopko Trail</v>
      </c>
      <c r="P1201" s="22">
        <f>VLOOKUP(A1201,[1]CustomerAddress!$A$1:$F$3997,3)</f>
        <v>4350</v>
      </c>
      <c r="Q1201" s="22" t="str">
        <f>VLOOKUP(A1201,[1]CustomerAddress!$A$1:$F$3997,4)</f>
        <v>QLD</v>
      </c>
      <c r="R1201" s="22" t="str">
        <f>VLOOKUP(A1201,[1]CustomerAddress!$A$1:$F$3997,5)</f>
        <v>Australia</v>
      </c>
      <c r="S1201" s="22">
        <f>VLOOKUP(A1201,[1]CustomerAddress!$A$1:$F$3997,6)</f>
        <v>3</v>
      </c>
      <c r="T1201" s="22" t="str">
        <f>VLOOKUP(A1201,Labels!$A$5:$I$3497,9)</f>
        <v>Losing Customer</v>
      </c>
    </row>
    <row r="1202" spans="1:20" s="22" customFormat="1" ht="15.75" customHeight="1" x14ac:dyDescent="0.25">
      <c r="A1202" s="23">
        <v>1201</v>
      </c>
      <c r="B1202" s="24" t="s">
        <v>2495</v>
      </c>
      <c r="C1202" s="24" t="s">
        <v>2496</v>
      </c>
      <c r="D1202" s="24" t="s">
        <v>40</v>
      </c>
      <c r="E1202" s="23">
        <v>42</v>
      </c>
      <c r="F1202" s="25">
        <v>20421</v>
      </c>
      <c r="G1202" s="23">
        <f t="shared" ca="1" si="91"/>
        <v>65.399488251522072</v>
      </c>
      <c r="H1202" s="23" t="str">
        <f t="shared" ca="1" si="92"/>
        <v>61-70</v>
      </c>
      <c r="J1202" s="24" t="s">
        <v>84</v>
      </c>
      <c r="K1202" s="24" t="s">
        <v>43</v>
      </c>
      <c r="L1202" s="24" t="s">
        <v>44</v>
      </c>
      <c r="M1202" s="24" t="s">
        <v>57</v>
      </c>
      <c r="N1202" s="23">
        <v>10</v>
      </c>
      <c r="O1202" s="22" t="str">
        <f>VLOOKUP(A1202,[1]CustomerAddress!$A$1:$F$3997,2)</f>
        <v>1911 Waxwing Point</v>
      </c>
      <c r="P1202" s="22">
        <f>VLOOKUP(A1202,[1]CustomerAddress!$A$1:$F$3997,3)</f>
        <v>2761</v>
      </c>
      <c r="Q1202" s="22" t="str">
        <f>VLOOKUP(A1202,[1]CustomerAddress!$A$1:$F$3997,4)</f>
        <v>NSW</v>
      </c>
      <c r="R1202" s="22" t="str">
        <f>VLOOKUP(A1202,[1]CustomerAddress!$A$1:$F$3997,5)</f>
        <v>Australia</v>
      </c>
      <c r="S1202" s="22">
        <f>VLOOKUP(A1202,[1]CustomerAddress!$A$1:$F$3997,6)</f>
        <v>9</v>
      </c>
      <c r="T1202" s="22" t="str">
        <f>VLOOKUP(A1202,Labels!$A$5:$I$3497,9)</f>
        <v>Almost Lost Customer</v>
      </c>
    </row>
    <row r="1203" spans="1:20" s="22" customFormat="1" ht="15.75" customHeight="1" x14ac:dyDescent="0.25">
      <c r="A1203" s="23">
        <v>1202</v>
      </c>
      <c r="B1203" s="24" t="s">
        <v>2497</v>
      </c>
      <c r="D1203" s="24" t="s">
        <v>48</v>
      </c>
      <c r="E1203" s="23">
        <v>90</v>
      </c>
      <c r="F1203" s="25">
        <v>33660</v>
      </c>
      <c r="G1203" s="23">
        <f t="shared" ca="1" si="91"/>
        <v>29.128255374492635</v>
      </c>
      <c r="H1203" s="23" t="str">
        <f t="shared" ca="1" si="92"/>
        <v>21-30</v>
      </c>
      <c r="I1203" s="24" t="s">
        <v>688</v>
      </c>
      <c r="J1203" s="24" t="s">
        <v>65</v>
      </c>
      <c r="K1203" s="24" t="s">
        <v>43</v>
      </c>
      <c r="L1203" s="24" t="s">
        <v>44</v>
      </c>
      <c r="M1203" s="24" t="s">
        <v>45</v>
      </c>
      <c r="N1203" s="23">
        <v>8</v>
      </c>
      <c r="O1203" s="22" t="str">
        <f>VLOOKUP(A1203,[1]CustomerAddress!$A$1:$F$3997,2)</f>
        <v>0 Kedzie Junction</v>
      </c>
      <c r="P1203" s="22">
        <f>VLOOKUP(A1203,[1]CustomerAddress!$A$1:$F$3997,3)</f>
        <v>2155</v>
      </c>
      <c r="Q1203" s="22" t="str">
        <f>VLOOKUP(A1203,[1]CustomerAddress!$A$1:$F$3997,4)</f>
        <v>NSW</v>
      </c>
      <c r="R1203" s="22" t="str">
        <f>VLOOKUP(A1203,[1]CustomerAddress!$A$1:$F$3997,5)</f>
        <v>Australia</v>
      </c>
      <c r="S1203" s="22">
        <f>VLOOKUP(A1203,[1]CustomerAddress!$A$1:$F$3997,6)</f>
        <v>10</v>
      </c>
      <c r="T1203" s="22" t="str">
        <f>VLOOKUP(A1203,Labels!$A$5:$I$3497,9)</f>
        <v>Almost Lost Customer</v>
      </c>
    </row>
    <row r="1204" spans="1:20" s="22" customFormat="1" ht="15.75" customHeight="1" x14ac:dyDescent="0.25">
      <c r="A1204" s="23">
        <v>1203</v>
      </c>
      <c r="B1204" s="24" t="s">
        <v>2498</v>
      </c>
      <c r="C1204" s="24" t="s">
        <v>2499</v>
      </c>
      <c r="D1204" s="24" t="s">
        <v>40</v>
      </c>
      <c r="E1204" s="23">
        <v>38</v>
      </c>
      <c r="F1204" s="25">
        <v>32269</v>
      </c>
      <c r="G1204" s="23">
        <f t="shared" ca="1" si="91"/>
        <v>32.939214278919337</v>
      </c>
      <c r="H1204" s="23" t="str">
        <f t="shared" ca="1" si="92"/>
        <v>31-40</v>
      </c>
      <c r="I1204" s="24" t="s">
        <v>651</v>
      </c>
      <c r="J1204" s="24" t="s">
        <v>42</v>
      </c>
      <c r="K1204" s="24" t="s">
        <v>62</v>
      </c>
      <c r="L1204" s="24" t="s">
        <v>44</v>
      </c>
      <c r="M1204" s="24" t="s">
        <v>57</v>
      </c>
      <c r="N1204" s="23">
        <v>22</v>
      </c>
      <c r="O1204" s="22" t="str">
        <f>VLOOKUP(A1204,[1]CustomerAddress!$A$1:$F$3997,2)</f>
        <v>0108 Forster Parkway</v>
      </c>
      <c r="P1204" s="22">
        <f>VLOOKUP(A1204,[1]CustomerAddress!$A$1:$F$3997,3)</f>
        <v>4017</v>
      </c>
      <c r="Q1204" s="22" t="str">
        <f>VLOOKUP(A1204,[1]CustomerAddress!$A$1:$F$3997,4)</f>
        <v>QLD</v>
      </c>
      <c r="R1204" s="22" t="str">
        <f>VLOOKUP(A1204,[1]CustomerAddress!$A$1:$F$3997,5)</f>
        <v>Australia</v>
      </c>
      <c r="S1204" s="22">
        <f>VLOOKUP(A1204,[1]CustomerAddress!$A$1:$F$3997,6)</f>
        <v>6</v>
      </c>
      <c r="T1204" s="22" t="str">
        <f>VLOOKUP(A1204,Labels!$A$5:$I$3497,9)</f>
        <v>Recent Customer</v>
      </c>
    </row>
    <row r="1205" spans="1:20" s="22" customFormat="1" ht="15.75" hidden="1" customHeight="1" x14ac:dyDescent="0.25">
      <c r="A1205" s="23">
        <v>1204</v>
      </c>
      <c r="B1205" s="24" t="s">
        <v>2500</v>
      </c>
      <c r="C1205" s="24" t="s">
        <v>2501</v>
      </c>
      <c r="D1205" s="24" t="s">
        <v>40</v>
      </c>
      <c r="E1205" s="23">
        <v>12</v>
      </c>
      <c r="F1205" s="25">
        <v>26016</v>
      </c>
      <c r="G1205" s="23">
        <f t="shared" ca="1" si="91"/>
        <v>50.070721127917295</v>
      </c>
      <c r="H1205" s="23"/>
      <c r="I1205" s="24" t="s">
        <v>404</v>
      </c>
      <c r="J1205" s="24" t="s">
        <v>84</v>
      </c>
      <c r="K1205" s="24" t="s">
        <v>62</v>
      </c>
      <c r="L1205" s="24" t="s">
        <v>44</v>
      </c>
      <c r="M1205" s="24" t="s">
        <v>45</v>
      </c>
      <c r="N1205" s="23">
        <v>16</v>
      </c>
    </row>
    <row r="1206" spans="1:20" s="22" customFormat="1" ht="15.75" customHeight="1" x14ac:dyDescent="0.25">
      <c r="A1206" s="23">
        <v>1205</v>
      </c>
      <c r="B1206" s="24" t="s">
        <v>2502</v>
      </c>
      <c r="C1206" s="24" t="s">
        <v>2503</v>
      </c>
      <c r="D1206" s="24" t="s">
        <v>48</v>
      </c>
      <c r="E1206" s="23">
        <v>38</v>
      </c>
      <c r="F1206" s="25">
        <v>28646</v>
      </c>
      <c r="G1206" s="23">
        <f t="shared" ca="1" si="91"/>
        <v>42.865241676179615</v>
      </c>
      <c r="H1206" s="23" t="str">
        <f t="shared" ref="H1206:H1210" ca="1" si="93">IF(G1206&lt;=10,"0-10",IF(AND(G1206&gt;10,G1206&lt;=20),"11-20",IF(AND(G1206&gt;20,G1206&lt;=30),"21-30",IF(AND(G1206&gt;30,G1206&lt;=40),"31-40",IF(AND(G1206&gt;40,G1206&lt;=50),"41-50",IF(AND(G1206&gt;50,G1206&lt;=60),"51-60",IF(AND(G1206&gt;60,G1206&lt;=70),"61-70",IF(AND(G1206&gt;70,G1206&lt;=80),"71-80",IF(AND(G1206&gt;80,G1206&lt;=90),"81-90",IF(G1206&gt;90,"91-100"))))))))))</f>
        <v>41-50</v>
      </c>
      <c r="I1206" s="24" t="s">
        <v>74</v>
      </c>
      <c r="J1206" s="24" t="s">
        <v>84</v>
      </c>
      <c r="K1206" s="24" t="s">
        <v>62</v>
      </c>
      <c r="L1206" s="24" t="s">
        <v>44</v>
      </c>
      <c r="M1206" s="24" t="s">
        <v>57</v>
      </c>
      <c r="N1206" s="23">
        <v>13</v>
      </c>
      <c r="O1206" s="22" t="str">
        <f>VLOOKUP(A1206,[1]CustomerAddress!$A$1:$F$3997,2)</f>
        <v>6072 Ridge Oak Junction</v>
      </c>
      <c r="P1206" s="22">
        <f>VLOOKUP(A1206,[1]CustomerAddress!$A$1:$F$3997,3)</f>
        <v>2222</v>
      </c>
      <c r="Q1206" s="22" t="str">
        <f>VLOOKUP(A1206,[1]CustomerAddress!$A$1:$F$3997,4)</f>
        <v>NSW</v>
      </c>
      <c r="R1206" s="22" t="str">
        <f>VLOOKUP(A1206,[1]CustomerAddress!$A$1:$F$3997,5)</f>
        <v>Australia</v>
      </c>
      <c r="S1206" s="22">
        <f>VLOOKUP(A1206,[1]CustomerAddress!$A$1:$F$3997,6)</f>
        <v>10</v>
      </c>
      <c r="T1206" s="22" t="str">
        <f>VLOOKUP(A1206,Labels!$A$5:$I$3497,9)</f>
        <v>Losing Customer</v>
      </c>
    </row>
    <row r="1207" spans="1:20" s="22" customFormat="1" ht="15.75" customHeight="1" x14ac:dyDescent="0.25">
      <c r="A1207" s="23">
        <v>1206</v>
      </c>
      <c r="B1207" s="24" t="s">
        <v>2504</v>
      </c>
      <c r="C1207" s="24" t="s">
        <v>2505</v>
      </c>
      <c r="D1207" s="24" t="s">
        <v>40</v>
      </c>
      <c r="E1207" s="23">
        <v>13</v>
      </c>
      <c r="F1207" s="25">
        <v>28617</v>
      </c>
      <c r="G1207" s="23">
        <f t="shared" ca="1" si="91"/>
        <v>42.944693730657022</v>
      </c>
      <c r="H1207" s="23" t="str">
        <f t="shared" ca="1" si="93"/>
        <v>41-50</v>
      </c>
      <c r="I1207" s="24" t="s">
        <v>206</v>
      </c>
      <c r="J1207" s="24" t="s">
        <v>50</v>
      </c>
      <c r="K1207" s="24" t="s">
        <v>43</v>
      </c>
      <c r="L1207" s="24" t="s">
        <v>44</v>
      </c>
      <c r="M1207" s="24" t="s">
        <v>57</v>
      </c>
      <c r="N1207" s="23">
        <v>13</v>
      </c>
      <c r="O1207" s="22" t="str">
        <f>VLOOKUP(A1207,[1]CustomerAddress!$A$1:$F$3997,2)</f>
        <v>31445 Morningstar Drive</v>
      </c>
      <c r="P1207" s="22">
        <f>VLOOKUP(A1207,[1]CustomerAddress!$A$1:$F$3997,3)</f>
        <v>3429</v>
      </c>
      <c r="Q1207" s="22" t="str">
        <f>VLOOKUP(A1207,[1]CustomerAddress!$A$1:$F$3997,4)</f>
        <v>VIC</v>
      </c>
      <c r="R1207" s="22" t="str">
        <f>VLOOKUP(A1207,[1]CustomerAddress!$A$1:$F$3997,5)</f>
        <v>Australia</v>
      </c>
      <c r="S1207" s="22">
        <f>VLOOKUP(A1207,[1]CustomerAddress!$A$1:$F$3997,6)</f>
        <v>5</v>
      </c>
      <c r="T1207" s="22" t="str">
        <f>VLOOKUP(A1207,Labels!$A$5:$I$3497,9)</f>
        <v>Almost Lost Customer</v>
      </c>
    </row>
    <row r="1208" spans="1:20" s="22" customFormat="1" ht="15.75" customHeight="1" x14ac:dyDescent="0.25">
      <c r="A1208" s="23">
        <v>1207</v>
      </c>
      <c r="B1208" s="24" t="s">
        <v>2506</v>
      </c>
      <c r="C1208" s="24" t="s">
        <v>2507</v>
      </c>
      <c r="D1208" s="24" t="s">
        <v>40</v>
      </c>
      <c r="E1208" s="23">
        <v>30</v>
      </c>
      <c r="F1208" s="25">
        <v>35698</v>
      </c>
      <c r="G1208" s="23">
        <f t="shared" ca="1" si="91"/>
        <v>23.544693730974132</v>
      </c>
      <c r="H1208" s="23" t="str">
        <f t="shared" ca="1" si="93"/>
        <v>21-30</v>
      </c>
      <c r="I1208" s="24" t="s">
        <v>2256</v>
      </c>
      <c r="J1208" s="24" t="s">
        <v>42</v>
      </c>
      <c r="K1208" s="24" t="s">
        <v>43</v>
      </c>
      <c r="L1208" s="24" t="s">
        <v>44</v>
      </c>
      <c r="M1208" s="24" t="s">
        <v>57</v>
      </c>
      <c r="N1208" s="23">
        <v>1</v>
      </c>
      <c r="O1208" s="22" t="str">
        <f>VLOOKUP(A1208,[1]CustomerAddress!$A$1:$F$3997,2)</f>
        <v>22619 Schurz Street</v>
      </c>
      <c r="P1208" s="22">
        <f>VLOOKUP(A1208,[1]CustomerAddress!$A$1:$F$3997,3)</f>
        <v>2321</v>
      </c>
      <c r="Q1208" s="22" t="str">
        <f>VLOOKUP(A1208,[1]CustomerAddress!$A$1:$F$3997,4)</f>
        <v>NSW</v>
      </c>
      <c r="R1208" s="22" t="str">
        <f>VLOOKUP(A1208,[1]CustomerAddress!$A$1:$F$3997,5)</f>
        <v>Australia</v>
      </c>
      <c r="S1208" s="22">
        <f>VLOOKUP(A1208,[1]CustomerAddress!$A$1:$F$3997,6)</f>
        <v>4</v>
      </c>
      <c r="T1208" s="22" t="str">
        <f>VLOOKUP(A1208,Labels!$A$5:$I$3497,9)</f>
        <v>Becoming Loyal</v>
      </c>
    </row>
    <row r="1209" spans="1:20" s="22" customFormat="1" ht="15.75" customHeight="1" x14ac:dyDescent="0.25">
      <c r="A1209" s="23">
        <v>1208</v>
      </c>
      <c r="B1209" s="24" t="s">
        <v>2508</v>
      </c>
      <c r="C1209" s="24" t="s">
        <v>2509</v>
      </c>
      <c r="D1209" s="24" t="s">
        <v>40</v>
      </c>
      <c r="E1209" s="23">
        <v>23</v>
      </c>
      <c r="F1209" s="25">
        <v>30676</v>
      </c>
      <c r="G1209" s="23">
        <f t="shared" ca="1" si="91"/>
        <v>37.303597840246063</v>
      </c>
      <c r="H1209" s="23" t="str">
        <f t="shared" ca="1" si="93"/>
        <v>31-40</v>
      </c>
      <c r="I1209" s="24" t="s">
        <v>359</v>
      </c>
      <c r="J1209" s="24" t="s">
        <v>50</v>
      </c>
      <c r="K1209" s="24" t="s">
        <v>43</v>
      </c>
      <c r="L1209" s="24" t="s">
        <v>44</v>
      </c>
      <c r="M1209" s="24" t="s">
        <v>57</v>
      </c>
      <c r="N1209" s="23">
        <v>15</v>
      </c>
      <c r="O1209" s="22" t="str">
        <f>VLOOKUP(A1209,[1]CustomerAddress!$A$1:$F$3997,2)</f>
        <v>61 Kim Avenue</v>
      </c>
      <c r="P1209" s="22">
        <f>VLOOKUP(A1209,[1]CustomerAddress!$A$1:$F$3997,3)</f>
        <v>2079</v>
      </c>
      <c r="Q1209" s="22" t="str">
        <f>VLOOKUP(A1209,[1]CustomerAddress!$A$1:$F$3997,4)</f>
        <v>NSW</v>
      </c>
      <c r="R1209" s="22" t="str">
        <f>VLOOKUP(A1209,[1]CustomerAddress!$A$1:$F$3997,5)</f>
        <v>Australia</v>
      </c>
      <c r="S1209" s="22">
        <f>VLOOKUP(A1209,[1]CustomerAddress!$A$1:$F$3997,6)</f>
        <v>10</v>
      </c>
      <c r="T1209" s="22" t="str">
        <f>VLOOKUP(A1209,Labels!$A$5:$I$3497,9)</f>
        <v>High Risk Customer</v>
      </c>
    </row>
    <row r="1210" spans="1:20" s="22" customFormat="1" ht="15.75" customHeight="1" x14ac:dyDescent="0.25">
      <c r="A1210" s="23">
        <v>1209</v>
      </c>
      <c r="B1210" s="24" t="s">
        <v>2510</v>
      </c>
      <c r="C1210" s="24" t="s">
        <v>2511</v>
      </c>
      <c r="D1210" s="24" t="s">
        <v>48</v>
      </c>
      <c r="E1210" s="23">
        <v>40</v>
      </c>
      <c r="F1210" s="25">
        <v>28374</v>
      </c>
      <c r="G1210" s="23">
        <f t="shared" ca="1" si="91"/>
        <v>43.610447155631668</v>
      </c>
      <c r="H1210" s="23" t="str">
        <f t="shared" ca="1" si="93"/>
        <v>41-50</v>
      </c>
      <c r="I1210" s="24" t="s">
        <v>404</v>
      </c>
      <c r="J1210" s="24" t="s">
        <v>54</v>
      </c>
      <c r="K1210" s="24" t="s">
        <v>66</v>
      </c>
      <c r="L1210" s="24" t="s">
        <v>44</v>
      </c>
      <c r="M1210" s="24" t="s">
        <v>45</v>
      </c>
      <c r="N1210" s="23">
        <v>11</v>
      </c>
      <c r="O1210" s="22" t="str">
        <f>VLOOKUP(A1210,[1]CustomerAddress!$A$1:$F$3997,2)</f>
        <v>12103 Merchant Circle</v>
      </c>
      <c r="P1210" s="22">
        <f>VLOOKUP(A1210,[1]CustomerAddress!$A$1:$F$3997,3)</f>
        <v>3072</v>
      </c>
      <c r="Q1210" s="22" t="str">
        <f>VLOOKUP(A1210,[1]CustomerAddress!$A$1:$F$3997,4)</f>
        <v>VIC</v>
      </c>
      <c r="R1210" s="22" t="str">
        <f>VLOOKUP(A1210,[1]CustomerAddress!$A$1:$F$3997,5)</f>
        <v>Australia</v>
      </c>
      <c r="S1210" s="22">
        <f>VLOOKUP(A1210,[1]CustomerAddress!$A$1:$F$3997,6)</f>
        <v>9</v>
      </c>
      <c r="T1210" s="22" t="str">
        <f>VLOOKUP(A1210,Labels!$A$5:$I$3497,9)</f>
        <v>Evasive Customer</v>
      </c>
    </row>
    <row r="1211" spans="1:20" s="22" customFormat="1" ht="15.75" hidden="1" customHeight="1" x14ac:dyDescent="0.25">
      <c r="A1211" s="23">
        <v>1210</v>
      </c>
      <c r="B1211" s="24" t="s">
        <v>2512</v>
      </c>
      <c r="C1211" s="24" t="s">
        <v>2513</v>
      </c>
      <c r="D1211" s="24" t="s">
        <v>147</v>
      </c>
      <c r="E1211" s="23">
        <v>81</v>
      </c>
      <c r="F1211" s="25"/>
      <c r="G1211" s="23"/>
      <c r="H1211" s="23"/>
      <c r="I1211" s="24" t="s">
        <v>906</v>
      </c>
      <c r="J1211" s="24" t="s">
        <v>56</v>
      </c>
      <c r="K1211" s="24" t="s">
        <v>43</v>
      </c>
      <c r="L1211" s="24" t="s">
        <v>44</v>
      </c>
      <c r="M1211" s="24" t="s">
        <v>57</v>
      </c>
      <c r="N1211" s="23"/>
    </row>
    <row r="1212" spans="1:20" s="22" customFormat="1" ht="15.75" customHeight="1" x14ac:dyDescent="0.25">
      <c r="A1212" s="23">
        <v>1211</v>
      </c>
      <c r="B1212" s="24" t="s">
        <v>2514</v>
      </c>
      <c r="C1212" s="24" t="s">
        <v>2515</v>
      </c>
      <c r="D1212" s="24" t="s">
        <v>48</v>
      </c>
      <c r="E1212" s="23">
        <v>45</v>
      </c>
      <c r="F1212" s="25">
        <v>28694</v>
      </c>
      <c r="G1212" s="23">
        <f t="shared" ref="G1212:G1244" ca="1" si="94">(NOW()-F1212)/365</f>
        <v>42.733734826547433</v>
      </c>
      <c r="H1212" s="23" t="str">
        <f t="shared" ref="H1212:H1219" ca="1" si="95">IF(G1212&lt;=10,"0-10",IF(AND(G1212&gt;10,G1212&lt;=20),"11-20",IF(AND(G1212&gt;20,G1212&lt;=30),"21-30",IF(AND(G1212&gt;30,G1212&lt;=40),"31-40",IF(AND(G1212&gt;40,G1212&lt;=50),"41-50",IF(AND(G1212&gt;50,G1212&lt;=60),"51-60",IF(AND(G1212&gt;60,G1212&lt;=70),"61-70",IF(AND(G1212&gt;70,G1212&lt;=80),"71-80",IF(AND(G1212&gt;80,G1212&lt;=90),"81-90",IF(G1212&gt;90,"91-100"))))))))))</f>
        <v>41-50</v>
      </c>
      <c r="I1212" s="24" t="s">
        <v>209</v>
      </c>
      <c r="J1212" s="24" t="s">
        <v>50</v>
      </c>
      <c r="K1212" s="24" t="s">
        <v>62</v>
      </c>
      <c r="L1212" s="24" t="s">
        <v>44</v>
      </c>
      <c r="M1212" s="24" t="s">
        <v>45</v>
      </c>
      <c r="N1212" s="23">
        <v>14</v>
      </c>
      <c r="O1212" s="22" t="str">
        <f>VLOOKUP(A1212,[1]CustomerAddress!$A$1:$F$3997,2)</f>
        <v>7 Luster Trail</v>
      </c>
      <c r="P1212" s="22">
        <f>VLOOKUP(A1212,[1]CustomerAddress!$A$1:$F$3997,3)</f>
        <v>2007</v>
      </c>
      <c r="Q1212" s="22" t="str">
        <f>VLOOKUP(A1212,[1]CustomerAddress!$A$1:$F$3997,4)</f>
        <v>NSW</v>
      </c>
      <c r="R1212" s="22" t="str">
        <f>VLOOKUP(A1212,[1]CustomerAddress!$A$1:$F$3997,5)</f>
        <v>Australia</v>
      </c>
      <c r="S1212" s="22">
        <f>VLOOKUP(A1212,[1]CustomerAddress!$A$1:$F$3997,6)</f>
        <v>8</v>
      </c>
      <c r="T1212" s="22" t="str">
        <f>VLOOKUP(A1212,Labels!$A$5:$I$3497,9)</f>
        <v>Lost Customer</v>
      </c>
    </row>
    <row r="1213" spans="1:20" s="22" customFormat="1" ht="15.75" customHeight="1" x14ac:dyDescent="0.25">
      <c r="A1213" s="23">
        <v>1212</v>
      </c>
      <c r="B1213" s="24" t="s">
        <v>2516</v>
      </c>
      <c r="C1213" s="24" t="s">
        <v>2517</v>
      </c>
      <c r="D1213" s="24" t="s">
        <v>40</v>
      </c>
      <c r="E1213" s="23">
        <v>28</v>
      </c>
      <c r="F1213" s="25">
        <v>25135</v>
      </c>
      <c r="G1213" s="23">
        <f t="shared" ca="1" si="94"/>
        <v>52.484419758371395</v>
      </c>
      <c r="H1213" s="23" t="str">
        <f t="shared" ca="1" si="95"/>
        <v>51-60</v>
      </c>
      <c r="I1213" s="24" t="s">
        <v>141</v>
      </c>
      <c r="J1213" s="24" t="s">
        <v>54</v>
      </c>
      <c r="K1213" s="24" t="s">
        <v>62</v>
      </c>
      <c r="L1213" s="24" t="s">
        <v>44</v>
      </c>
      <c r="M1213" s="24" t="s">
        <v>57</v>
      </c>
      <c r="N1213" s="23">
        <v>13</v>
      </c>
      <c r="O1213" s="22" t="str">
        <f>VLOOKUP(A1213,[1]CustomerAddress!$A$1:$F$3997,2)</f>
        <v>7 Dahle Avenue</v>
      </c>
      <c r="P1213" s="22">
        <f>VLOOKUP(A1213,[1]CustomerAddress!$A$1:$F$3997,3)</f>
        <v>2620</v>
      </c>
      <c r="Q1213" s="22" t="str">
        <f>VLOOKUP(A1213,[1]CustomerAddress!$A$1:$F$3997,4)</f>
        <v>NSW</v>
      </c>
      <c r="R1213" s="22" t="str">
        <f>VLOOKUP(A1213,[1]CustomerAddress!$A$1:$F$3997,5)</f>
        <v>Australia</v>
      </c>
      <c r="S1213" s="22">
        <f>VLOOKUP(A1213,[1]CustomerAddress!$A$1:$F$3997,6)</f>
        <v>9</v>
      </c>
      <c r="T1213" s="22" t="str">
        <f>VLOOKUP(A1213,Labels!$A$5:$I$3497,9)</f>
        <v>High Risk Customer</v>
      </c>
    </row>
    <row r="1214" spans="1:20" s="22" customFormat="1" ht="15.75" customHeight="1" x14ac:dyDescent="0.25">
      <c r="A1214" s="23">
        <v>1213</v>
      </c>
      <c r="B1214" s="24" t="s">
        <v>497</v>
      </c>
      <c r="C1214" s="24" t="s">
        <v>2518</v>
      </c>
      <c r="D1214" s="24" t="s">
        <v>48</v>
      </c>
      <c r="E1214" s="23">
        <v>80</v>
      </c>
      <c r="F1214" s="25">
        <v>26958</v>
      </c>
      <c r="G1214" s="23">
        <f t="shared" ca="1" si="94"/>
        <v>47.489899210109073</v>
      </c>
      <c r="H1214" s="23" t="str">
        <f t="shared" ca="1" si="95"/>
        <v>41-50</v>
      </c>
      <c r="I1214" s="24" t="s">
        <v>733</v>
      </c>
      <c r="J1214" s="24" t="s">
        <v>61</v>
      </c>
      <c r="K1214" s="24" t="s">
        <v>66</v>
      </c>
      <c r="L1214" s="24" t="s">
        <v>44</v>
      </c>
      <c r="M1214" s="24" t="s">
        <v>57</v>
      </c>
      <c r="N1214" s="23">
        <v>15</v>
      </c>
      <c r="O1214" s="22" t="str">
        <f>VLOOKUP(A1214,[1]CustomerAddress!$A$1:$F$3997,2)</f>
        <v>7 Magdeline Trail</v>
      </c>
      <c r="P1214" s="22">
        <f>VLOOKUP(A1214,[1]CustomerAddress!$A$1:$F$3997,3)</f>
        <v>3034</v>
      </c>
      <c r="Q1214" s="22" t="str">
        <f>VLOOKUP(A1214,[1]CustomerAddress!$A$1:$F$3997,4)</f>
        <v>VIC</v>
      </c>
      <c r="R1214" s="22" t="str">
        <f>VLOOKUP(A1214,[1]CustomerAddress!$A$1:$F$3997,5)</f>
        <v>Australia</v>
      </c>
      <c r="S1214" s="22">
        <f>VLOOKUP(A1214,[1]CustomerAddress!$A$1:$F$3997,6)</f>
        <v>10</v>
      </c>
      <c r="T1214" s="22" t="str">
        <f>VLOOKUP(A1214,Labels!$A$5:$I$3497,9)</f>
        <v>Losing Customer</v>
      </c>
    </row>
    <row r="1215" spans="1:20" s="22" customFormat="1" ht="15.75" customHeight="1" x14ac:dyDescent="0.25">
      <c r="A1215" s="23">
        <v>1214</v>
      </c>
      <c r="B1215" s="24" t="s">
        <v>2519</v>
      </c>
      <c r="C1215" s="24" t="s">
        <v>2520</v>
      </c>
      <c r="D1215" s="24" t="s">
        <v>48</v>
      </c>
      <c r="E1215" s="23">
        <v>0</v>
      </c>
      <c r="F1215" s="25">
        <v>32629</v>
      </c>
      <c r="G1215" s="23">
        <f t="shared" ca="1" si="94"/>
        <v>31.952912909056323</v>
      </c>
      <c r="H1215" s="23" t="str">
        <f t="shared" ca="1" si="95"/>
        <v>31-40</v>
      </c>
      <c r="I1215" s="24" t="s">
        <v>274</v>
      </c>
      <c r="J1215" s="24" t="s">
        <v>54</v>
      </c>
      <c r="K1215" s="24" t="s">
        <v>66</v>
      </c>
      <c r="L1215" s="24" t="s">
        <v>44</v>
      </c>
      <c r="M1215" s="24" t="s">
        <v>57</v>
      </c>
      <c r="N1215" s="23">
        <v>15</v>
      </c>
      <c r="O1215" s="22" t="str">
        <f>VLOOKUP(A1215,[1]CustomerAddress!$A$1:$F$3997,2)</f>
        <v>275 Lindbergh Parkway</v>
      </c>
      <c r="P1215" s="22">
        <f>VLOOKUP(A1215,[1]CustomerAddress!$A$1:$F$3997,3)</f>
        <v>2086</v>
      </c>
      <c r="Q1215" s="22" t="str">
        <f>VLOOKUP(A1215,[1]CustomerAddress!$A$1:$F$3997,4)</f>
        <v>NSW</v>
      </c>
      <c r="R1215" s="22" t="str">
        <f>VLOOKUP(A1215,[1]CustomerAddress!$A$1:$F$3997,5)</f>
        <v>Australia</v>
      </c>
      <c r="S1215" s="22">
        <f>VLOOKUP(A1215,[1]CustomerAddress!$A$1:$F$3997,6)</f>
        <v>11</v>
      </c>
      <c r="T1215" s="22" t="str">
        <f>VLOOKUP(A1215,Labels!$A$5:$I$3497,9)</f>
        <v>Late Bloomer</v>
      </c>
    </row>
    <row r="1216" spans="1:20" s="22" customFormat="1" ht="15.75" customHeight="1" x14ac:dyDescent="0.25">
      <c r="A1216" s="23">
        <v>1215</v>
      </c>
      <c r="B1216" s="24" t="s">
        <v>2521</v>
      </c>
      <c r="C1216" s="24" t="s">
        <v>2522</v>
      </c>
      <c r="D1216" s="24" t="s">
        <v>40</v>
      </c>
      <c r="E1216" s="23">
        <v>79</v>
      </c>
      <c r="F1216" s="25">
        <v>24529</v>
      </c>
      <c r="G1216" s="23">
        <f t="shared" ca="1" si="94"/>
        <v>54.144693730657018</v>
      </c>
      <c r="H1216" s="23" t="str">
        <f t="shared" ca="1" si="95"/>
        <v>51-60</v>
      </c>
      <c r="I1216" s="24" t="s">
        <v>154</v>
      </c>
      <c r="J1216" s="24" t="s">
        <v>84</v>
      </c>
      <c r="K1216" s="24" t="s">
        <v>43</v>
      </c>
      <c r="L1216" s="24" t="s">
        <v>44</v>
      </c>
      <c r="M1216" s="24" t="s">
        <v>57</v>
      </c>
      <c r="N1216" s="23">
        <v>11</v>
      </c>
      <c r="O1216" s="22" t="str">
        <f>VLOOKUP(A1216,[1]CustomerAddress!$A$1:$F$3997,2)</f>
        <v>592 Tennessee Alley</v>
      </c>
      <c r="P1216" s="22">
        <f>VLOOKUP(A1216,[1]CustomerAddress!$A$1:$F$3997,3)</f>
        <v>2231</v>
      </c>
      <c r="Q1216" s="22" t="str">
        <f>VLOOKUP(A1216,[1]CustomerAddress!$A$1:$F$3997,4)</f>
        <v>NSW</v>
      </c>
      <c r="R1216" s="22" t="str">
        <f>VLOOKUP(A1216,[1]CustomerAddress!$A$1:$F$3997,5)</f>
        <v>Australia</v>
      </c>
      <c r="S1216" s="22">
        <f>VLOOKUP(A1216,[1]CustomerAddress!$A$1:$F$3997,6)</f>
        <v>10</v>
      </c>
      <c r="T1216" s="22" t="str">
        <f>VLOOKUP(A1216,Labels!$A$5:$I$3497,9)</f>
        <v>Losing Customer</v>
      </c>
    </row>
    <row r="1217" spans="1:20" s="22" customFormat="1" ht="15.75" customHeight="1" x14ac:dyDescent="0.25">
      <c r="A1217" s="23">
        <v>1216</v>
      </c>
      <c r="B1217" s="24" t="s">
        <v>2523</v>
      </c>
      <c r="C1217" s="24" t="s">
        <v>2524</v>
      </c>
      <c r="D1217" s="24" t="s">
        <v>40</v>
      </c>
      <c r="E1217" s="23">
        <v>15</v>
      </c>
      <c r="F1217" s="25">
        <v>21726</v>
      </c>
      <c r="G1217" s="23">
        <f t="shared" ca="1" si="94"/>
        <v>61.82414578576865</v>
      </c>
      <c r="H1217" s="23" t="str">
        <f t="shared" ca="1" si="95"/>
        <v>61-70</v>
      </c>
      <c r="I1217" s="24" t="s">
        <v>516</v>
      </c>
      <c r="J1217" s="24" t="s">
        <v>138</v>
      </c>
      <c r="K1217" s="24" t="s">
        <v>62</v>
      </c>
      <c r="L1217" s="24" t="s">
        <v>44</v>
      </c>
      <c r="M1217" s="24" t="s">
        <v>45</v>
      </c>
      <c r="N1217" s="23">
        <v>10</v>
      </c>
      <c r="O1217" s="22" t="str">
        <f>VLOOKUP(A1217,[1]CustomerAddress!$A$1:$F$3997,2)</f>
        <v>0 American Ash Parkway</v>
      </c>
      <c r="P1217" s="22">
        <f>VLOOKUP(A1217,[1]CustomerAddress!$A$1:$F$3997,3)</f>
        <v>3175</v>
      </c>
      <c r="Q1217" s="22" t="str">
        <f>VLOOKUP(A1217,[1]CustomerAddress!$A$1:$F$3997,4)</f>
        <v>VIC</v>
      </c>
      <c r="R1217" s="22" t="str">
        <f>VLOOKUP(A1217,[1]CustomerAddress!$A$1:$F$3997,5)</f>
        <v>Australia</v>
      </c>
      <c r="S1217" s="22">
        <f>VLOOKUP(A1217,[1]CustomerAddress!$A$1:$F$3997,6)</f>
        <v>7</v>
      </c>
      <c r="T1217" s="22" t="str">
        <f>VLOOKUP(A1217,Labels!$A$5:$I$3497,9)</f>
        <v>Recent Customer</v>
      </c>
    </row>
    <row r="1218" spans="1:20" s="22" customFormat="1" ht="15.75" customHeight="1" x14ac:dyDescent="0.25">
      <c r="A1218" s="23">
        <v>1217</v>
      </c>
      <c r="B1218" s="24" t="s">
        <v>2525</v>
      </c>
      <c r="C1218" s="24" t="s">
        <v>2526</v>
      </c>
      <c r="D1218" s="24" t="s">
        <v>40</v>
      </c>
      <c r="E1218" s="23">
        <v>67</v>
      </c>
      <c r="F1218" s="25">
        <v>25069</v>
      </c>
      <c r="G1218" s="23">
        <f t="shared" ca="1" si="94"/>
        <v>52.665241675862497</v>
      </c>
      <c r="H1218" s="23" t="str">
        <f t="shared" ca="1" si="95"/>
        <v>51-60</v>
      </c>
      <c r="I1218" s="24" t="s">
        <v>519</v>
      </c>
      <c r="J1218" s="24" t="s">
        <v>84</v>
      </c>
      <c r="K1218" s="24" t="s">
        <v>66</v>
      </c>
      <c r="L1218" s="24" t="s">
        <v>44</v>
      </c>
      <c r="M1218" s="24" t="s">
        <v>57</v>
      </c>
      <c r="N1218" s="23">
        <v>16</v>
      </c>
      <c r="O1218" s="22" t="str">
        <f>VLOOKUP(A1218,[1]CustomerAddress!$A$1:$F$3997,2)</f>
        <v>387 Pawling Drive</v>
      </c>
      <c r="P1218" s="22">
        <f>VLOOKUP(A1218,[1]CustomerAddress!$A$1:$F$3997,3)</f>
        <v>2580</v>
      </c>
      <c r="Q1218" s="22" t="str">
        <f>VLOOKUP(A1218,[1]CustomerAddress!$A$1:$F$3997,4)</f>
        <v>NSW</v>
      </c>
      <c r="R1218" s="22" t="str">
        <f>VLOOKUP(A1218,[1]CustomerAddress!$A$1:$F$3997,5)</f>
        <v>Australia</v>
      </c>
      <c r="S1218" s="22">
        <f>VLOOKUP(A1218,[1]CustomerAddress!$A$1:$F$3997,6)</f>
        <v>4</v>
      </c>
      <c r="T1218" s="22" t="str">
        <f>VLOOKUP(A1218,Labels!$A$5:$I$3497,9)</f>
        <v>Very Loyal</v>
      </c>
    </row>
    <row r="1219" spans="1:20" s="22" customFormat="1" ht="15.75" customHeight="1" x14ac:dyDescent="0.25">
      <c r="A1219" s="23">
        <v>1218</v>
      </c>
      <c r="B1219" s="24" t="s">
        <v>2527</v>
      </c>
      <c r="C1219" s="24" t="s">
        <v>2528</v>
      </c>
      <c r="D1219" s="24" t="s">
        <v>40</v>
      </c>
      <c r="E1219" s="23">
        <v>12</v>
      </c>
      <c r="F1219" s="25">
        <v>29960</v>
      </c>
      <c r="G1219" s="23">
        <f t="shared" ca="1" si="94"/>
        <v>39.265241676179613</v>
      </c>
      <c r="H1219" s="23" t="str">
        <f t="shared" ca="1" si="95"/>
        <v>31-40</v>
      </c>
      <c r="J1219" s="24" t="s">
        <v>61</v>
      </c>
      <c r="K1219" s="24" t="s">
        <v>43</v>
      </c>
      <c r="L1219" s="24" t="s">
        <v>44</v>
      </c>
      <c r="M1219" s="24" t="s">
        <v>45</v>
      </c>
      <c r="N1219" s="23">
        <v>7</v>
      </c>
      <c r="O1219" s="22" t="str">
        <f>VLOOKUP(A1219,[1]CustomerAddress!$A$1:$F$3997,2)</f>
        <v>0 Evergreen Road</v>
      </c>
      <c r="P1219" s="22">
        <f>VLOOKUP(A1219,[1]CustomerAddress!$A$1:$F$3997,3)</f>
        <v>3037</v>
      </c>
      <c r="Q1219" s="22" t="str">
        <f>VLOOKUP(A1219,[1]CustomerAddress!$A$1:$F$3997,4)</f>
        <v>VIC</v>
      </c>
      <c r="R1219" s="22" t="str">
        <f>VLOOKUP(A1219,[1]CustomerAddress!$A$1:$F$3997,5)</f>
        <v>Australia</v>
      </c>
      <c r="S1219" s="22">
        <f>VLOOKUP(A1219,[1]CustomerAddress!$A$1:$F$3997,6)</f>
        <v>7</v>
      </c>
      <c r="T1219" s="22" t="str">
        <f>VLOOKUP(A1219,Labels!$A$5:$I$3497,9)</f>
        <v>Losing Customer</v>
      </c>
    </row>
    <row r="1220" spans="1:20" s="22" customFormat="1" ht="15.75" hidden="1" customHeight="1" x14ac:dyDescent="0.25">
      <c r="A1220" s="23">
        <v>1219</v>
      </c>
      <c r="B1220" s="24" t="s">
        <v>2529</v>
      </c>
      <c r="C1220" s="24" t="s">
        <v>2530</v>
      </c>
      <c r="D1220" s="24" t="s">
        <v>48</v>
      </c>
      <c r="E1220" s="23">
        <v>93</v>
      </c>
      <c r="F1220" s="25">
        <v>26241</v>
      </c>
      <c r="G1220" s="23">
        <f t="shared" ca="1" si="94"/>
        <v>49.454282771752908</v>
      </c>
      <c r="H1220" s="23"/>
      <c r="J1220" s="24" t="s">
        <v>50</v>
      </c>
      <c r="K1220" s="24" t="s">
        <v>43</v>
      </c>
      <c r="L1220" s="24" t="s">
        <v>44</v>
      </c>
      <c r="M1220" s="24" t="s">
        <v>57</v>
      </c>
      <c r="N1220" s="23">
        <v>14</v>
      </c>
    </row>
    <row r="1221" spans="1:20" s="22" customFormat="1" ht="15.75" customHeight="1" x14ac:dyDescent="0.25">
      <c r="A1221" s="23">
        <v>1220</v>
      </c>
      <c r="B1221" s="24" t="s">
        <v>2126</v>
      </c>
      <c r="C1221" s="24" t="s">
        <v>1019</v>
      </c>
      <c r="D1221" s="24" t="s">
        <v>48</v>
      </c>
      <c r="E1221" s="23">
        <v>12</v>
      </c>
      <c r="F1221" s="25">
        <v>31936</v>
      </c>
      <c r="G1221" s="23">
        <f t="shared" ca="1" si="94"/>
        <v>33.851543045725514</v>
      </c>
      <c r="H1221" s="23" t="str">
        <f t="shared" ref="H1221:H1244" ca="1" si="96">IF(G1221&lt;=10,"0-10",IF(AND(G1221&gt;10,G1221&lt;=20),"11-20",IF(AND(G1221&gt;20,G1221&lt;=30),"21-30",IF(AND(G1221&gt;30,G1221&lt;=40),"31-40",IF(AND(G1221&gt;40,G1221&lt;=50),"41-50",IF(AND(G1221&gt;50,G1221&lt;=60),"51-60",IF(AND(G1221&gt;60,G1221&lt;=70),"61-70",IF(AND(G1221&gt;70,G1221&lt;=80),"71-80",IF(AND(G1221&gt;80,G1221&lt;=90),"81-90",IF(G1221&gt;90,"91-100"))))))))))</f>
        <v>31-40</v>
      </c>
      <c r="I1221" s="24" t="s">
        <v>124</v>
      </c>
      <c r="J1221" s="24" t="s">
        <v>61</v>
      </c>
      <c r="K1221" s="24" t="s">
        <v>66</v>
      </c>
      <c r="L1221" s="24" t="s">
        <v>44</v>
      </c>
      <c r="M1221" s="24" t="s">
        <v>57</v>
      </c>
      <c r="N1221" s="23">
        <v>14</v>
      </c>
      <c r="O1221" s="22" t="str">
        <f>VLOOKUP(A1221,[1]CustomerAddress!$A$1:$F$3997,2)</f>
        <v>457 Ryan Road</v>
      </c>
      <c r="P1221" s="22">
        <f>VLOOKUP(A1221,[1]CustomerAddress!$A$1:$F$3997,3)</f>
        <v>3218</v>
      </c>
      <c r="Q1221" s="22" t="str">
        <f>VLOOKUP(A1221,[1]CustomerAddress!$A$1:$F$3997,4)</f>
        <v>VIC</v>
      </c>
      <c r="R1221" s="22" t="str">
        <f>VLOOKUP(A1221,[1]CustomerAddress!$A$1:$F$3997,5)</f>
        <v>Australia</v>
      </c>
      <c r="S1221" s="22">
        <f>VLOOKUP(A1221,[1]CustomerAddress!$A$1:$F$3997,6)</f>
        <v>7</v>
      </c>
      <c r="T1221" s="22" t="str">
        <f>VLOOKUP(A1221,Labels!$A$5:$I$3497,9)</f>
        <v>High Risk Customer</v>
      </c>
    </row>
    <row r="1222" spans="1:20" s="22" customFormat="1" ht="15.75" customHeight="1" x14ac:dyDescent="0.25">
      <c r="A1222" s="23">
        <v>1221</v>
      </c>
      <c r="B1222" s="24" t="s">
        <v>2531</v>
      </c>
      <c r="C1222" s="24" t="s">
        <v>2532</v>
      </c>
      <c r="D1222" s="24" t="s">
        <v>48</v>
      </c>
      <c r="E1222" s="23">
        <v>75</v>
      </c>
      <c r="F1222" s="25">
        <v>34967</v>
      </c>
      <c r="G1222" s="23">
        <f t="shared" ca="1" si="94"/>
        <v>25.547433457001528</v>
      </c>
      <c r="H1222" s="23" t="str">
        <f t="shared" ca="1" si="96"/>
        <v>21-30</v>
      </c>
      <c r="I1222" s="24" t="s">
        <v>253</v>
      </c>
      <c r="J1222" s="24" t="s">
        <v>42</v>
      </c>
      <c r="K1222" s="24" t="s">
        <v>66</v>
      </c>
      <c r="L1222" s="24" t="s">
        <v>44</v>
      </c>
      <c r="M1222" s="24" t="s">
        <v>45</v>
      </c>
      <c r="N1222" s="23">
        <v>14</v>
      </c>
      <c r="O1222" s="22" t="str">
        <f>VLOOKUP(A1222,[1]CustomerAddress!$A$1:$F$3997,2)</f>
        <v>94219 Buell Circle</v>
      </c>
      <c r="P1222" s="22">
        <f>VLOOKUP(A1222,[1]CustomerAddress!$A$1:$F$3997,3)</f>
        <v>2020</v>
      </c>
      <c r="Q1222" s="22" t="str">
        <f>VLOOKUP(A1222,[1]CustomerAddress!$A$1:$F$3997,4)</f>
        <v>NSW</v>
      </c>
      <c r="R1222" s="22" t="str">
        <f>VLOOKUP(A1222,[1]CustomerAddress!$A$1:$F$3997,5)</f>
        <v>Australia</v>
      </c>
      <c r="S1222" s="22">
        <f>VLOOKUP(A1222,[1]CustomerAddress!$A$1:$F$3997,6)</f>
        <v>9</v>
      </c>
      <c r="T1222" s="22" t="str">
        <f>VLOOKUP(A1222,Labels!$A$5:$I$3497,9)</f>
        <v>Becoming Loyal</v>
      </c>
    </row>
    <row r="1223" spans="1:20" s="22" customFormat="1" ht="15.75" customHeight="1" x14ac:dyDescent="0.25">
      <c r="A1223" s="23">
        <v>1222</v>
      </c>
      <c r="B1223" s="24" t="s">
        <v>2533</v>
      </c>
      <c r="C1223" s="24" t="s">
        <v>2534</v>
      </c>
      <c r="D1223" s="24" t="s">
        <v>40</v>
      </c>
      <c r="E1223" s="23">
        <v>83</v>
      </c>
      <c r="F1223" s="25">
        <v>25873</v>
      </c>
      <c r="G1223" s="23">
        <f t="shared" ca="1" si="94"/>
        <v>50.462501949835101</v>
      </c>
      <c r="H1223" s="23" t="str">
        <f t="shared" ca="1" si="96"/>
        <v>51-60</v>
      </c>
      <c r="I1223" s="24" t="s">
        <v>90</v>
      </c>
      <c r="J1223" s="24" t="s">
        <v>54</v>
      </c>
      <c r="K1223" s="24" t="s">
        <v>43</v>
      </c>
      <c r="L1223" s="24" t="s">
        <v>44</v>
      </c>
      <c r="M1223" s="24" t="s">
        <v>57</v>
      </c>
      <c r="N1223" s="23">
        <v>19</v>
      </c>
      <c r="O1223" s="22" t="str">
        <f>VLOOKUP(A1223,[1]CustomerAddress!$A$1:$F$3997,2)</f>
        <v>267 Lukken Park</v>
      </c>
      <c r="P1223" s="22">
        <f>VLOOKUP(A1223,[1]CustomerAddress!$A$1:$F$3997,3)</f>
        <v>3930</v>
      </c>
      <c r="Q1223" s="22" t="str">
        <f>VLOOKUP(A1223,[1]CustomerAddress!$A$1:$F$3997,4)</f>
        <v>VIC</v>
      </c>
      <c r="R1223" s="22" t="str">
        <f>VLOOKUP(A1223,[1]CustomerAddress!$A$1:$F$3997,5)</f>
        <v>Australia</v>
      </c>
      <c r="S1223" s="22">
        <f>VLOOKUP(A1223,[1]CustomerAddress!$A$1:$F$3997,6)</f>
        <v>9</v>
      </c>
      <c r="T1223" s="22" t="str">
        <f>VLOOKUP(A1223,Labels!$A$5:$I$3497,9)</f>
        <v>Almost Lost Customer</v>
      </c>
    </row>
    <row r="1224" spans="1:20" s="22" customFormat="1" ht="15.75" customHeight="1" x14ac:dyDescent="0.25">
      <c r="A1224" s="23">
        <v>1223</v>
      </c>
      <c r="B1224" s="24" t="s">
        <v>2535</v>
      </c>
      <c r="D1224" s="24" t="s">
        <v>40</v>
      </c>
      <c r="E1224" s="23">
        <v>19</v>
      </c>
      <c r="F1224" s="25">
        <v>23747</v>
      </c>
      <c r="G1224" s="23">
        <f t="shared" ca="1" si="94"/>
        <v>56.287159484398792</v>
      </c>
      <c r="H1224" s="23" t="str">
        <f t="shared" ca="1" si="96"/>
        <v>51-60</v>
      </c>
      <c r="I1224" s="24" t="s">
        <v>742</v>
      </c>
      <c r="J1224" s="24" t="s">
        <v>84</v>
      </c>
      <c r="K1224" s="24" t="s">
        <v>43</v>
      </c>
      <c r="L1224" s="24" t="s">
        <v>44</v>
      </c>
      <c r="M1224" s="24" t="s">
        <v>45</v>
      </c>
      <c r="N1224" s="23">
        <v>16</v>
      </c>
      <c r="O1224" s="22" t="str">
        <f>VLOOKUP(A1224,[1]CustomerAddress!$A$1:$F$3997,2)</f>
        <v>54 Harbort Road</v>
      </c>
      <c r="P1224" s="22">
        <f>VLOOKUP(A1224,[1]CustomerAddress!$A$1:$F$3997,3)</f>
        <v>2480</v>
      </c>
      <c r="Q1224" s="22" t="str">
        <f>VLOOKUP(A1224,[1]CustomerAddress!$A$1:$F$3997,4)</f>
        <v>NSW</v>
      </c>
      <c r="R1224" s="22" t="str">
        <f>VLOOKUP(A1224,[1]CustomerAddress!$A$1:$F$3997,5)</f>
        <v>Australia</v>
      </c>
      <c r="S1224" s="22">
        <f>VLOOKUP(A1224,[1]CustomerAddress!$A$1:$F$3997,6)</f>
        <v>7</v>
      </c>
      <c r="T1224" s="22" t="str">
        <f>VLOOKUP(A1224,Labels!$A$5:$I$3497,9)</f>
        <v>Potential Customer</v>
      </c>
    </row>
    <row r="1225" spans="1:20" s="22" customFormat="1" ht="15.75" customHeight="1" x14ac:dyDescent="0.25">
      <c r="A1225" s="23">
        <v>1224</v>
      </c>
      <c r="B1225" s="24" t="s">
        <v>2536</v>
      </c>
      <c r="C1225" s="24" t="s">
        <v>2537</v>
      </c>
      <c r="D1225" s="24" t="s">
        <v>40</v>
      </c>
      <c r="E1225" s="23">
        <v>9</v>
      </c>
      <c r="F1225" s="25">
        <v>28219</v>
      </c>
      <c r="G1225" s="23">
        <f t="shared" ca="1" si="94"/>
        <v>44.03510468956113</v>
      </c>
      <c r="H1225" s="23" t="str">
        <f t="shared" ca="1" si="96"/>
        <v>41-50</v>
      </c>
      <c r="I1225" s="24" t="s">
        <v>93</v>
      </c>
      <c r="J1225" s="24" t="s">
        <v>84</v>
      </c>
      <c r="K1225" s="24" t="s">
        <v>43</v>
      </c>
      <c r="L1225" s="24" t="s">
        <v>44</v>
      </c>
      <c r="M1225" s="24" t="s">
        <v>57</v>
      </c>
      <c r="N1225" s="23">
        <v>16</v>
      </c>
      <c r="O1225" s="22" t="str">
        <f>VLOOKUP(A1225,[1]CustomerAddress!$A$1:$F$3997,2)</f>
        <v>81 American Place</v>
      </c>
      <c r="P1225" s="22">
        <f>VLOOKUP(A1225,[1]CustomerAddress!$A$1:$F$3997,3)</f>
        <v>2259</v>
      </c>
      <c r="Q1225" s="22" t="str">
        <f>VLOOKUP(A1225,[1]CustomerAddress!$A$1:$F$3997,4)</f>
        <v>NSW</v>
      </c>
      <c r="R1225" s="22" t="str">
        <f>VLOOKUP(A1225,[1]CustomerAddress!$A$1:$F$3997,5)</f>
        <v>Australia</v>
      </c>
      <c r="S1225" s="22">
        <f>VLOOKUP(A1225,[1]CustomerAddress!$A$1:$F$3997,6)</f>
        <v>6</v>
      </c>
      <c r="T1225" s="22" t="str">
        <f>VLOOKUP(A1225,Labels!$A$5:$I$3497,9)</f>
        <v>Losing Customer</v>
      </c>
    </row>
    <row r="1226" spans="1:20" s="22" customFormat="1" ht="15.75" customHeight="1" x14ac:dyDescent="0.25">
      <c r="A1226" s="23">
        <v>1225</v>
      </c>
      <c r="B1226" s="24" t="s">
        <v>2538</v>
      </c>
      <c r="C1226" s="24" t="s">
        <v>2539</v>
      </c>
      <c r="D1226" s="24" t="s">
        <v>48</v>
      </c>
      <c r="E1226" s="23">
        <v>5</v>
      </c>
      <c r="F1226" s="25">
        <v>32164</v>
      </c>
      <c r="G1226" s="23">
        <f t="shared" ca="1" si="94"/>
        <v>33.226885511796048</v>
      </c>
      <c r="H1226" s="23" t="str">
        <f t="shared" ca="1" si="96"/>
        <v>31-40</v>
      </c>
      <c r="I1226" s="24" t="s">
        <v>599</v>
      </c>
      <c r="J1226" s="24" t="s">
        <v>42</v>
      </c>
      <c r="K1226" s="24" t="s">
        <v>43</v>
      </c>
      <c r="L1226" s="24" t="s">
        <v>44</v>
      </c>
      <c r="M1226" s="24" t="s">
        <v>45</v>
      </c>
      <c r="N1226" s="23">
        <v>10</v>
      </c>
      <c r="O1226" s="22" t="str">
        <f>VLOOKUP(A1226,[1]CustomerAddress!$A$1:$F$3997,2)</f>
        <v>2388 Thackeray Place</v>
      </c>
      <c r="P1226" s="22">
        <f>VLOOKUP(A1226,[1]CustomerAddress!$A$1:$F$3997,3)</f>
        <v>3130</v>
      </c>
      <c r="Q1226" s="22" t="str">
        <f>VLOOKUP(A1226,[1]CustomerAddress!$A$1:$F$3997,4)</f>
        <v>VIC</v>
      </c>
      <c r="R1226" s="22" t="str">
        <f>VLOOKUP(A1226,[1]CustomerAddress!$A$1:$F$3997,5)</f>
        <v>Australia</v>
      </c>
      <c r="S1226" s="22">
        <f>VLOOKUP(A1226,[1]CustomerAddress!$A$1:$F$3997,6)</f>
        <v>10</v>
      </c>
      <c r="T1226" s="22" t="str">
        <f>VLOOKUP(A1226,Labels!$A$5:$I$3497,9)</f>
        <v>High Risk Customer</v>
      </c>
    </row>
    <row r="1227" spans="1:20" s="22" customFormat="1" ht="15.75" customHeight="1" x14ac:dyDescent="0.25">
      <c r="A1227" s="23">
        <v>1226</v>
      </c>
      <c r="B1227" s="24" t="s">
        <v>2540</v>
      </c>
      <c r="C1227" s="24" t="s">
        <v>2541</v>
      </c>
      <c r="D1227" s="24" t="s">
        <v>40</v>
      </c>
      <c r="E1227" s="23">
        <v>32</v>
      </c>
      <c r="F1227" s="25">
        <v>29661</v>
      </c>
      <c r="G1227" s="23">
        <f t="shared" ca="1" si="94"/>
        <v>40.084419758054281</v>
      </c>
      <c r="H1227" s="23" t="str">
        <f t="shared" ca="1" si="96"/>
        <v>41-50</v>
      </c>
      <c r="I1227" s="24" t="s">
        <v>176</v>
      </c>
      <c r="J1227" s="24" t="s">
        <v>42</v>
      </c>
      <c r="K1227" s="24" t="s">
        <v>43</v>
      </c>
      <c r="L1227" s="24" t="s">
        <v>44</v>
      </c>
      <c r="M1227" s="24" t="s">
        <v>45</v>
      </c>
      <c r="N1227" s="23">
        <v>13</v>
      </c>
      <c r="O1227" s="22" t="str">
        <f>VLOOKUP(A1227,[1]CustomerAddress!$A$1:$F$3997,2)</f>
        <v>85957 Basil Way</v>
      </c>
      <c r="P1227" s="22">
        <f>VLOOKUP(A1227,[1]CustomerAddress!$A$1:$F$3997,3)</f>
        <v>3029</v>
      </c>
      <c r="Q1227" s="22" t="str">
        <f>VLOOKUP(A1227,[1]CustomerAddress!$A$1:$F$3997,4)</f>
        <v>VIC</v>
      </c>
      <c r="R1227" s="22" t="str">
        <f>VLOOKUP(A1227,[1]CustomerAddress!$A$1:$F$3997,5)</f>
        <v>Australia</v>
      </c>
      <c r="S1227" s="22">
        <f>VLOOKUP(A1227,[1]CustomerAddress!$A$1:$F$3997,6)</f>
        <v>7</v>
      </c>
      <c r="T1227" s="22" t="str">
        <f>VLOOKUP(A1227,Labels!$A$5:$I$3497,9)</f>
        <v>Late Bloomer</v>
      </c>
    </row>
    <row r="1228" spans="1:20" s="22" customFormat="1" ht="15.75" customHeight="1" x14ac:dyDescent="0.25">
      <c r="A1228" s="23">
        <v>1227</v>
      </c>
      <c r="B1228" s="24" t="s">
        <v>2542</v>
      </c>
      <c r="C1228" s="24" t="s">
        <v>2543</v>
      </c>
      <c r="D1228" s="24" t="s">
        <v>40</v>
      </c>
      <c r="E1228" s="23">
        <v>63</v>
      </c>
      <c r="F1228" s="25">
        <v>32781</v>
      </c>
      <c r="G1228" s="23">
        <f t="shared" ca="1" si="94"/>
        <v>31.536474552891942</v>
      </c>
      <c r="H1228" s="23" t="str">
        <f t="shared" ca="1" si="96"/>
        <v>31-40</v>
      </c>
      <c r="I1228" s="24" t="s">
        <v>2544</v>
      </c>
      <c r="J1228" s="24" t="s">
        <v>56</v>
      </c>
      <c r="K1228" s="24" t="s">
        <v>62</v>
      </c>
      <c r="L1228" s="24" t="s">
        <v>44</v>
      </c>
      <c r="M1228" s="24" t="s">
        <v>45</v>
      </c>
      <c r="N1228" s="23">
        <v>12</v>
      </c>
      <c r="O1228" s="22" t="str">
        <f>VLOOKUP(A1228,[1]CustomerAddress!$A$1:$F$3997,2)</f>
        <v>01 Cottonwood Junction</v>
      </c>
      <c r="P1228" s="22">
        <f>VLOOKUP(A1228,[1]CustomerAddress!$A$1:$F$3997,3)</f>
        <v>2285</v>
      </c>
      <c r="Q1228" s="22" t="str">
        <f>VLOOKUP(A1228,[1]CustomerAddress!$A$1:$F$3997,4)</f>
        <v>NSW</v>
      </c>
      <c r="R1228" s="22" t="str">
        <f>VLOOKUP(A1228,[1]CustomerAddress!$A$1:$F$3997,5)</f>
        <v>Australia</v>
      </c>
      <c r="S1228" s="22">
        <f>VLOOKUP(A1228,[1]CustomerAddress!$A$1:$F$3997,6)</f>
        <v>7</v>
      </c>
      <c r="T1228" s="22" t="str">
        <f>VLOOKUP(A1228,Labels!$A$5:$I$3497,9)</f>
        <v>Losing Customer</v>
      </c>
    </row>
    <row r="1229" spans="1:20" s="22" customFormat="1" ht="15.75" customHeight="1" x14ac:dyDescent="0.25">
      <c r="A1229" s="23">
        <v>1228</v>
      </c>
      <c r="B1229" s="24" t="s">
        <v>2545</v>
      </c>
      <c r="C1229" s="24" t="s">
        <v>2546</v>
      </c>
      <c r="D1229" s="24" t="s">
        <v>40</v>
      </c>
      <c r="E1229" s="23">
        <v>43</v>
      </c>
      <c r="F1229" s="25">
        <v>22763</v>
      </c>
      <c r="G1229" s="23">
        <f t="shared" ca="1" si="94"/>
        <v>58.98304989504058</v>
      </c>
      <c r="H1229" s="23" t="str">
        <f t="shared" ca="1" si="96"/>
        <v>51-60</v>
      </c>
      <c r="I1229" s="24" t="s">
        <v>160</v>
      </c>
      <c r="J1229" s="24" t="s">
        <v>50</v>
      </c>
      <c r="K1229" s="24" t="s">
        <v>62</v>
      </c>
      <c r="L1229" s="24" t="s">
        <v>44</v>
      </c>
      <c r="M1229" s="24" t="s">
        <v>57</v>
      </c>
      <c r="N1229" s="23">
        <v>6</v>
      </c>
      <c r="O1229" s="22" t="str">
        <f>VLOOKUP(A1229,[1]CustomerAddress!$A$1:$F$3997,2)</f>
        <v>37 Sutherland Terrace</v>
      </c>
      <c r="P1229" s="22">
        <f>VLOOKUP(A1229,[1]CustomerAddress!$A$1:$F$3997,3)</f>
        <v>2830</v>
      </c>
      <c r="Q1229" s="22" t="str">
        <f>VLOOKUP(A1229,[1]CustomerAddress!$A$1:$F$3997,4)</f>
        <v>NSW</v>
      </c>
      <c r="R1229" s="22" t="str">
        <f>VLOOKUP(A1229,[1]CustomerAddress!$A$1:$F$3997,5)</f>
        <v>Australia</v>
      </c>
      <c r="S1229" s="22">
        <f>VLOOKUP(A1229,[1]CustomerAddress!$A$1:$F$3997,6)</f>
        <v>4</v>
      </c>
      <c r="T1229" s="22" t="str">
        <f>VLOOKUP(A1229,Labels!$A$5:$I$3497,9)</f>
        <v>Lost Customer</v>
      </c>
    </row>
    <row r="1230" spans="1:20" s="22" customFormat="1" ht="15.75" customHeight="1" x14ac:dyDescent="0.25">
      <c r="A1230" s="23">
        <v>1229</v>
      </c>
      <c r="B1230" s="24" t="s">
        <v>2547</v>
      </c>
      <c r="C1230" s="24" t="s">
        <v>2548</v>
      </c>
      <c r="D1230" s="24" t="s">
        <v>48</v>
      </c>
      <c r="E1230" s="23">
        <v>38</v>
      </c>
      <c r="F1230" s="25">
        <v>36533</v>
      </c>
      <c r="G1230" s="23">
        <f t="shared" ca="1" si="94"/>
        <v>21.25702249809742</v>
      </c>
      <c r="H1230" s="23" t="str">
        <f t="shared" ca="1" si="96"/>
        <v>21-30</v>
      </c>
      <c r="I1230" s="24" t="s">
        <v>852</v>
      </c>
      <c r="J1230" s="24" t="s">
        <v>84</v>
      </c>
      <c r="K1230" s="24" t="s">
        <v>62</v>
      </c>
      <c r="L1230" s="24" t="s">
        <v>44</v>
      </c>
      <c r="M1230" s="24" t="s">
        <v>45</v>
      </c>
      <c r="N1230" s="23">
        <v>1</v>
      </c>
      <c r="O1230" s="22" t="str">
        <f>VLOOKUP(A1230,[1]CustomerAddress!$A$1:$F$3997,2)</f>
        <v>7929 Grasskamp Trail</v>
      </c>
      <c r="P1230" s="22">
        <f>VLOOKUP(A1230,[1]CustomerAddress!$A$1:$F$3997,3)</f>
        <v>2119</v>
      </c>
      <c r="Q1230" s="22" t="str">
        <f>VLOOKUP(A1230,[1]CustomerAddress!$A$1:$F$3997,4)</f>
        <v>NSW</v>
      </c>
      <c r="R1230" s="22" t="str">
        <f>VLOOKUP(A1230,[1]CustomerAddress!$A$1:$F$3997,5)</f>
        <v>Australia</v>
      </c>
      <c r="S1230" s="22">
        <f>VLOOKUP(A1230,[1]CustomerAddress!$A$1:$F$3997,6)</f>
        <v>11</v>
      </c>
      <c r="T1230" s="22" t="str">
        <f>VLOOKUP(A1230,Labels!$A$5:$I$3497,9)</f>
        <v>Potential Customer</v>
      </c>
    </row>
    <row r="1231" spans="1:20" s="22" customFormat="1" ht="15.75" customHeight="1" x14ac:dyDescent="0.25">
      <c r="A1231" s="23">
        <v>1230</v>
      </c>
      <c r="B1231" s="24" t="s">
        <v>2356</v>
      </c>
      <c r="C1231" s="24" t="s">
        <v>2549</v>
      </c>
      <c r="D1231" s="24" t="s">
        <v>48</v>
      </c>
      <c r="E1231" s="23">
        <v>61</v>
      </c>
      <c r="F1231" s="25">
        <v>31252</v>
      </c>
      <c r="G1231" s="23">
        <f t="shared" ca="1" si="94"/>
        <v>35.72551564846524</v>
      </c>
      <c r="H1231" s="23" t="str">
        <f t="shared" ca="1" si="96"/>
        <v>31-40</v>
      </c>
      <c r="J1231" s="24" t="s">
        <v>50</v>
      </c>
      <c r="K1231" s="24" t="s">
        <v>43</v>
      </c>
      <c r="L1231" s="24" t="s">
        <v>44</v>
      </c>
      <c r="M1231" s="24" t="s">
        <v>45</v>
      </c>
      <c r="N1231" s="23">
        <v>10</v>
      </c>
      <c r="O1231" s="22" t="str">
        <f>VLOOKUP(A1231,[1]CustomerAddress!$A$1:$F$3997,2)</f>
        <v>4 Hoard Pass</v>
      </c>
      <c r="P1231" s="22">
        <f>VLOOKUP(A1231,[1]CustomerAddress!$A$1:$F$3997,3)</f>
        <v>2153</v>
      </c>
      <c r="Q1231" s="22" t="str">
        <f>VLOOKUP(A1231,[1]CustomerAddress!$A$1:$F$3997,4)</f>
        <v>NSW</v>
      </c>
      <c r="R1231" s="22" t="str">
        <f>VLOOKUP(A1231,[1]CustomerAddress!$A$1:$F$3997,5)</f>
        <v>Australia</v>
      </c>
      <c r="S1231" s="22">
        <f>VLOOKUP(A1231,[1]CustomerAddress!$A$1:$F$3997,6)</f>
        <v>9</v>
      </c>
      <c r="T1231" s="22" t="str">
        <f>VLOOKUP(A1231,Labels!$A$5:$I$3497,9)</f>
        <v>Almost Lost Customer</v>
      </c>
    </row>
    <row r="1232" spans="1:20" s="22" customFormat="1" ht="15.75" customHeight="1" x14ac:dyDescent="0.25">
      <c r="A1232" s="23">
        <v>1231</v>
      </c>
      <c r="B1232" s="24" t="s">
        <v>2550</v>
      </c>
      <c r="C1232" s="24" t="s">
        <v>2551</v>
      </c>
      <c r="D1232" s="24" t="s">
        <v>40</v>
      </c>
      <c r="E1232" s="23">
        <v>94</v>
      </c>
      <c r="F1232" s="25">
        <v>26873</v>
      </c>
      <c r="G1232" s="23">
        <f t="shared" ca="1" si="94"/>
        <v>47.722775922754956</v>
      </c>
      <c r="H1232" s="23" t="str">
        <f t="shared" ca="1" si="96"/>
        <v>41-50</v>
      </c>
      <c r="I1232" s="24" t="s">
        <v>157</v>
      </c>
      <c r="J1232" s="24" t="s">
        <v>42</v>
      </c>
      <c r="K1232" s="24" t="s">
        <v>62</v>
      </c>
      <c r="L1232" s="24" t="s">
        <v>44</v>
      </c>
      <c r="M1232" s="24" t="s">
        <v>57</v>
      </c>
      <c r="N1232" s="23">
        <v>18</v>
      </c>
      <c r="O1232" s="22" t="str">
        <f>VLOOKUP(A1232,[1]CustomerAddress!$A$1:$F$3997,2)</f>
        <v>2 Dunning Alley</v>
      </c>
      <c r="P1232" s="22">
        <f>VLOOKUP(A1232,[1]CustomerAddress!$A$1:$F$3997,3)</f>
        <v>2120</v>
      </c>
      <c r="Q1232" s="22" t="str">
        <f>VLOOKUP(A1232,[1]CustomerAddress!$A$1:$F$3997,4)</f>
        <v>NSW</v>
      </c>
      <c r="R1232" s="22" t="str">
        <f>VLOOKUP(A1232,[1]CustomerAddress!$A$1:$F$3997,5)</f>
        <v>Australia</v>
      </c>
      <c r="S1232" s="22">
        <f>VLOOKUP(A1232,[1]CustomerAddress!$A$1:$F$3997,6)</f>
        <v>10</v>
      </c>
      <c r="T1232" s="22" t="str">
        <f>VLOOKUP(A1232,Labels!$A$5:$I$3497,9)</f>
        <v>Lost Customer</v>
      </c>
    </row>
    <row r="1233" spans="1:20" s="22" customFormat="1" ht="15.75" customHeight="1" x14ac:dyDescent="0.25">
      <c r="A1233" s="23">
        <v>1232</v>
      </c>
      <c r="B1233" s="24" t="s">
        <v>2552</v>
      </c>
      <c r="C1233" s="24" t="s">
        <v>2553</v>
      </c>
      <c r="D1233" s="24" t="s">
        <v>48</v>
      </c>
      <c r="E1233" s="23">
        <v>83</v>
      </c>
      <c r="F1233" s="25">
        <v>21805</v>
      </c>
      <c r="G1233" s="23">
        <f t="shared" ca="1" si="94"/>
        <v>61.60770742928716</v>
      </c>
      <c r="H1233" s="23" t="str">
        <f t="shared" ca="1" si="96"/>
        <v>61-70</v>
      </c>
      <c r="I1233" s="24" t="s">
        <v>223</v>
      </c>
      <c r="J1233" s="24" t="s">
        <v>54</v>
      </c>
      <c r="K1233" s="24" t="s">
        <v>62</v>
      </c>
      <c r="L1233" s="24" t="s">
        <v>44</v>
      </c>
      <c r="M1233" s="24" t="s">
        <v>57</v>
      </c>
      <c r="N1233" s="23">
        <v>20</v>
      </c>
      <c r="O1233" s="22" t="str">
        <f>VLOOKUP(A1233,[1]CustomerAddress!$A$1:$F$3997,2)</f>
        <v>61949 7th Road</v>
      </c>
      <c r="P1233" s="22">
        <f>VLOOKUP(A1233,[1]CustomerAddress!$A$1:$F$3997,3)</f>
        <v>4573</v>
      </c>
      <c r="Q1233" s="22" t="str">
        <f>VLOOKUP(A1233,[1]CustomerAddress!$A$1:$F$3997,4)</f>
        <v>QLD</v>
      </c>
      <c r="R1233" s="22" t="str">
        <f>VLOOKUP(A1233,[1]CustomerAddress!$A$1:$F$3997,5)</f>
        <v>Australia</v>
      </c>
      <c r="S1233" s="22">
        <f>VLOOKUP(A1233,[1]CustomerAddress!$A$1:$F$3997,6)</f>
        <v>8</v>
      </c>
      <c r="T1233" s="22" t="str">
        <f>VLOOKUP(A1233,Labels!$A$5:$I$3497,9)</f>
        <v>Platinum Customer</v>
      </c>
    </row>
    <row r="1234" spans="1:20" s="22" customFormat="1" ht="15.75" customHeight="1" x14ac:dyDescent="0.25">
      <c r="A1234" s="23">
        <v>1233</v>
      </c>
      <c r="B1234" s="24" t="s">
        <v>666</v>
      </c>
      <c r="C1234" s="24" t="s">
        <v>2554</v>
      </c>
      <c r="D1234" s="24" t="s">
        <v>40</v>
      </c>
      <c r="E1234" s="23">
        <v>17</v>
      </c>
      <c r="F1234" s="25">
        <v>28678</v>
      </c>
      <c r="G1234" s="23">
        <f t="shared" ca="1" si="94"/>
        <v>42.777570443302899</v>
      </c>
      <c r="H1234" s="23" t="str">
        <f t="shared" ca="1" si="96"/>
        <v>41-50</v>
      </c>
      <c r="J1234" s="24" t="s">
        <v>65</v>
      </c>
      <c r="K1234" s="24" t="s">
        <v>62</v>
      </c>
      <c r="L1234" s="24" t="s">
        <v>44</v>
      </c>
      <c r="M1234" s="24" t="s">
        <v>45</v>
      </c>
      <c r="N1234" s="23">
        <v>16</v>
      </c>
      <c r="O1234" s="22" t="str">
        <f>VLOOKUP(A1234,[1]CustomerAddress!$A$1:$F$3997,2)</f>
        <v>26 Lotheville Court</v>
      </c>
      <c r="P1234" s="22">
        <f>VLOOKUP(A1234,[1]CustomerAddress!$A$1:$F$3997,3)</f>
        <v>2085</v>
      </c>
      <c r="Q1234" s="22" t="str">
        <f>VLOOKUP(A1234,[1]CustomerAddress!$A$1:$F$3997,4)</f>
        <v>NSW</v>
      </c>
      <c r="R1234" s="22" t="str">
        <f>VLOOKUP(A1234,[1]CustomerAddress!$A$1:$F$3997,5)</f>
        <v>Australia</v>
      </c>
      <c r="S1234" s="22">
        <f>VLOOKUP(A1234,[1]CustomerAddress!$A$1:$F$3997,6)</f>
        <v>11</v>
      </c>
      <c r="T1234" s="22" t="str">
        <f>VLOOKUP(A1234,Labels!$A$5:$I$3497,9)</f>
        <v>Platinum Customer</v>
      </c>
    </row>
    <row r="1235" spans="1:20" s="22" customFormat="1" ht="15.75" customHeight="1" x14ac:dyDescent="0.25">
      <c r="A1235" s="23">
        <v>1234</v>
      </c>
      <c r="B1235" s="24" t="s">
        <v>2555</v>
      </c>
      <c r="C1235" s="24" t="s">
        <v>2556</v>
      </c>
      <c r="D1235" s="24" t="s">
        <v>48</v>
      </c>
      <c r="E1235" s="23">
        <v>87</v>
      </c>
      <c r="F1235" s="25">
        <v>23851</v>
      </c>
      <c r="G1235" s="23">
        <f t="shared" ca="1" si="94"/>
        <v>56.002227977232366</v>
      </c>
      <c r="H1235" s="23" t="str">
        <f t="shared" ca="1" si="96"/>
        <v>51-60</v>
      </c>
      <c r="I1235" s="24" t="s">
        <v>719</v>
      </c>
      <c r="J1235" s="24" t="s">
        <v>61</v>
      </c>
      <c r="K1235" s="24" t="s">
        <v>43</v>
      </c>
      <c r="L1235" s="24" t="s">
        <v>44</v>
      </c>
      <c r="M1235" s="24" t="s">
        <v>57</v>
      </c>
      <c r="N1235" s="23">
        <v>17</v>
      </c>
      <c r="O1235" s="22" t="str">
        <f>VLOOKUP(A1235,[1]CustomerAddress!$A$1:$F$3997,2)</f>
        <v>3765 Mandrake Alley</v>
      </c>
      <c r="P1235" s="22">
        <f>VLOOKUP(A1235,[1]CustomerAddress!$A$1:$F$3997,3)</f>
        <v>2763</v>
      </c>
      <c r="Q1235" s="22" t="str">
        <f>VLOOKUP(A1235,[1]CustomerAddress!$A$1:$F$3997,4)</f>
        <v>NSW</v>
      </c>
      <c r="R1235" s="22" t="str">
        <f>VLOOKUP(A1235,[1]CustomerAddress!$A$1:$F$3997,5)</f>
        <v>Australia</v>
      </c>
      <c r="S1235" s="22">
        <f>VLOOKUP(A1235,[1]CustomerAddress!$A$1:$F$3997,6)</f>
        <v>9</v>
      </c>
      <c r="T1235" s="22" t="str">
        <f>VLOOKUP(A1235,Labels!$A$5:$I$3497,9)</f>
        <v>Losing Customer</v>
      </c>
    </row>
    <row r="1236" spans="1:20" s="22" customFormat="1" ht="15.75" customHeight="1" x14ac:dyDescent="0.25">
      <c r="A1236" s="23">
        <v>1235</v>
      </c>
      <c r="B1236" s="24" t="s">
        <v>2557</v>
      </c>
      <c r="C1236" s="24" t="s">
        <v>2558</v>
      </c>
      <c r="D1236" s="24" t="s">
        <v>40</v>
      </c>
      <c r="E1236" s="23">
        <v>24</v>
      </c>
      <c r="F1236" s="25">
        <v>25262</v>
      </c>
      <c r="G1236" s="23">
        <f t="shared" ca="1" si="94"/>
        <v>52.13647455289194</v>
      </c>
      <c r="H1236" s="23" t="str">
        <f t="shared" ca="1" si="96"/>
        <v>51-60</v>
      </c>
      <c r="I1236" s="24" t="s">
        <v>683</v>
      </c>
      <c r="J1236" s="24" t="s">
        <v>42</v>
      </c>
      <c r="K1236" s="24" t="s">
        <v>43</v>
      </c>
      <c r="L1236" s="24" t="s">
        <v>44</v>
      </c>
      <c r="M1236" s="24" t="s">
        <v>57</v>
      </c>
      <c r="N1236" s="23">
        <v>9</v>
      </c>
      <c r="O1236" s="22" t="str">
        <f>VLOOKUP(A1236,[1]CustomerAddress!$A$1:$F$3997,2)</f>
        <v>67348 Lakewood Gardens Road</v>
      </c>
      <c r="P1236" s="22">
        <f>VLOOKUP(A1236,[1]CustomerAddress!$A$1:$F$3997,3)</f>
        <v>2852</v>
      </c>
      <c r="Q1236" s="22" t="str">
        <f>VLOOKUP(A1236,[1]CustomerAddress!$A$1:$F$3997,4)</f>
        <v>NSW</v>
      </c>
      <c r="R1236" s="22" t="str">
        <f>VLOOKUP(A1236,[1]CustomerAddress!$A$1:$F$3997,5)</f>
        <v>Australia</v>
      </c>
      <c r="S1236" s="22">
        <f>VLOOKUP(A1236,[1]CustomerAddress!$A$1:$F$3997,6)</f>
        <v>2</v>
      </c>
      <c r="T1236" s="22" t="str">
        <f>VLOOKUP(A1236,Labels!$A$5:$I$3497,9)</f>
        <v>High Risk Customer</v>
      </c>
    </row>
    <row r="1237" spans="1:20" s="22" customFormat="1" ht="15.75" customHeight="1" x14ac:dyDescent="0.25">
      <c r="A1237" s="23">
        <v>1236</v>
      </c>
      <c r="B1237" s="24" t="s">
        <v>2559</v>
      </c>
      <c r="C1237" s="24" t="s">
        <v>2560</v>
      </c>
      <c r="D1237" s="24" t="s">
        <v>48</v>
      </c>
      <c r="E1237" s="23">
        <v>75</v>
      </c>
      <c r="F1237" s="25">
        <v>27170</v>
      </c>
      <c r="G1237" s="23">
        <f t="shared" ca="1" si="94"/>
        <v>46.909077292300857</v>
      </c>
      <c r="H1237" s="23" t="str">
        <f t="shared" ca="1" si="96"/>
        <v>41-50</v>
      </c>
      <c r="I1237" s="24" t="s">
        <v>1615</v>
      </c>
      <c r="J1237" s="24" t="s">
        <v>50</v>
      </c>
      <c r="K1237" s="24" t="s">
        <v>66</v>
      </c>
      <c r="L1237" s="24" t="s">
        <v>44</v>
      </c>
      <c r="M1237" s="24" t="s">
        <v>45</v>
      </c>
      <c r="N1237" s="23">
        <v>18</v>
      </c>
      <c r="O1237" s="22" t="str">
        <f>VLOOKUP(A1237,[1]CustomerAddress!$A$1:$F$3997,2)</f>
        <v>014 Birchwood Parkway</v>
      </c>
      <c r="P1237" s="22">
        <f>VLOOKUP(A1237,[1]CustomerAddress!$A$1:$F$3997,3)</f>
        <v>3030</v>
      </c>
      <c r="Q1237" s="22" t="str">
        <f>VLOOKUP(A1237,[1]CustomerAddress!$A$1:$F$3997,4)</f>
        <v>VIC</v>
      </c>
      <c r="R1237" s="22" t="str">
        <f>VLOOKUP(A1237,[1]CustomerAddress!$A$1:$F$3997,5)</f>
        <v>Australia</v>
      </c>
      <c r="S1237" s="22">
        <f>VLOOKUP(A1237,[1]CustomerAddress!$A$1:$F$3997,6)</f>
        <v>7</v>
      </c>
      <c r="T1237" s="22" t="str">
        <f>VLOOKUP(A1237,Labels!$A$5:$I$3497,9)</f>
        <v>Potential Customer</v>
      </c>
    </row>
    <row r="1238" spans="1:20" s="22" customFormat="1" ht="15.75" customHeight="1" x14ac:dyDescent="0.25">
      <c r="A1238" s="23">
        <v>1237</v>
      </c>
      <c r="B1238" s="24" t="s">
        <v>2561</v>
      </c>
      <c r="C1238" s="24" t="s">
        <v>2562</v>
      </c>
      <c r="D1238" s="24" t="s">
        <v>40</v>
      </c>
      <c r="E1238" s="23">
        <v>6</v>
      </c>
      <c r="F1238" s="25">
        <v>25568</v>
      </c>
      <c r="G1238" s="23">
        <f t="shared" ca="1" si="94"/>
        <v>51.298118388508378</v>
      </c>
      <c r="H1238" s="23" t="str">
        <f t="shared" ca="1" si="96"/>
        <v>51-60</v>
      </c>
      <c r="I1238" s="24" t="s">
        <v>127</v>
      </c>
      <c r="J1238" s="24" t="s">
        <v>42</v>
      </c>
      <c r="K1238" s="24" t="s">
        <v>66</v>
      </c>
      <c r="L1238" s="24" t="s">
        <v>44</v>
      </c>
      <c r="M1238" s="24" t="s">
        <v>57</v>
      </c>
      <c r="N1238" s="23">
        <v>16</v>
      </c>
      <c r="O1238" s="22" t="str">
        <f>VLOOKUP(A1238,[1]CustomerAddress!$A$1:$F$3997,2)</f>
        <v>17357 Katie Center</v>
      </c>
      <c r="P1238" s="22">
        <f>VLOOKUP(A1238,[1]CustomerAddress!$A$1:$F$3997,3)</f>
        <v>3677</v>
      </c>
      <c r="Q1238" s="22" t="str">
        <f>VLOOKUP(A1238,[1]CustomerAddress!$A$1:$F$3997,4)</f>
        <v>VIC</v>
      </c>
      <c r="R1238" s="22" t="str">
        <f>VLOOKUP(A1238,[1]CustomerAddress!$A$1:$F$3997,5)</f>
        <v>Australia</v>
      </c>
      <c r="S1238" s="22">
        <f>VLOOKUP(A1238,[1]CustomerAddress!$A$1:$F$3997,6)</f>
        <v>4</v>
      </c>
      <c r="T1238" s="22" t="str">
        <f>VLOOKUP(A1238,Labels!$A$5:$I$3497,9)</f>
        <v>Recent Customer</v>
      </c>
    </row>
    <row r="1239" spans="1:20" s="22" customFormat="1" ht="15.75" customHeight="1" x14ac:dyDescent="0.25">
      <c r="A1239" s="23">
        <v>1238</v>
      </c>
      <c r="B1239" s="24" t="s">
        <v>2563</v>
      </c>
      <c r="C1239" s="24" t="s">
        <v>2564</v>
      </c>
      <c r="D1239" s="24" t="s">
        <v>48</v>
      </c>
      <c r="E1239" s="23">
        <v>24</v>
      </c>
      <c r="F1239" s="25">
        <v>28642</v>
      </c>
      <c r="G1239" s="23">
        <f t="shared" ca="1" si="94"/>
        <v>42.876200579972085</v>
      </c>
      <c r="H1239" s="23" t="str">
        <f t="shared" ca="1" si="96"/>
        <v>41-50</v>
      </c>
      <c r="I1239" s="24" t="s">
        <v>367</v>
      </c>
      <c r="J1239" s="24" t="s">
        <v>61</v>
      </c>
      <c r="K1239" s="24" t="s">
        <v>62</v>
      </c>
      <c r="L1239" s="24" t="s">
        <v>44</v>
      </c>
      <c r="M1239" s="24" t="s">
        <v>45</v>
      </c>
      <c r="N1239" s="23">
        <v>6</v>
      </c>
      <c r="O1239" s="22" t="str">
        <f>VLOOKUP(A1239,[1]CustomerAddress!$A$1:$F$3997,2)</f>
        <v>5772 Kennedy Junction</v>
      </c>
      <c r="P1239" s="22">
        <f>VLOOKUP(A1239,[1]CustomerAddress!$A$1:$F$3997,3)</f>
        <v>3030</v>
      </c>
      <c r="Q1239" s="22" t="str">
        <f>VLOOKUP(A1239,[1]CustomerAddress!$A$1:$F$3997,4)</f>
        <v>VIC</v>
      </c>
      <c r="R1239" s="22" t="str">
        <f>VLOOKUP(A1239,[1]CustomerAddress!$A$1:$F$3997,5)</f>
        <v>Australia</v>
      </c>
      <c r="S1239" s="22">
        <f>VLOOKUP(A1239,[1]CustomerAddress!$A$1:$F$3997,6)</f>
        <v>5</v>
      </c>
      <c r="T1239" s="22" t="str">
        <f>VLOOKUP(A1239,Labels!$A$5:$I$3497,9)</f>
        <v>Evasive Customer</v>
      </c>
    </row>
    <row r="1240" spans="1:20" s="22" customFormat="1" ht="15.75" customHeight="1" x14ac:dyDescent="0.25">
      <c r="A1240" s="23">
        <v>1239</v>
      </c>
      <c r="B1240" s="24" t="s">
        <v>2565</v>
      </c>
      <c r="C1240" s="24" t="s">
        <v>2566</v>
      </c>
      <c r="D1240" s="24" t="s">
        <v>48</v>
      </c>
      <c r="E1240" s="23">
        <v>9</v>
      </c>
      <c r="F1240" s="25">
        <v>28549</v>
      </c>
      <c r="G1240" s="23">
        <f t="shared" ca="1" si="94"/>
        <v>43.130995100837147</v>
      </c>
      <c r="H1240" s="23" t="str">
        <f t="shared" ca="1" si="96"/>
        <v>41-50</v>
      </c>
      <c r="J1240" s="24" t="s">
        <v>61</v>
      </c>
      <c r="K1240" s="24" t="s">
        <v>43</v>
      </c>
      <c r="L1240" s="24" t="s">
        <v>44</v>
      </c>
      <c r="M1240" s="24" t="s">
        <v>45</v>
      </c>
      <c r="N1240" s="23">
        <v>17</v>
      </c>
      <c r="O1240" s="22" t="str">
        <f>VLOOKUP(A1240,[1]CustomerAddress!$A$1:$F$3997,2)</f>
        <v>560 Melody Alley</v>
      </c>
      <c r="P1240" s="22">
        <f>VLOOKUP(A1240,[1]CustomerAddress!$A$1:$F$3997,3)</f>
        <v>4122</v>
      </c>
      <c r="Q1240" s="22" t="str">
        <f>VLOOKUP(A1240,[1]CustomerAddress!$A$1:$F$3997,4)</f>
        <v>QLD</v>
      </c>
      <c r="R1240" s="22" t="str">
        <f>VLOOKUP(A1240,[1]CustomerAddress!$A$1:$F$3997,5)</f>
        <v>Australia</v>
      </c>
      <c r="S1240" s="22">
        <f>VLOOKUP(A1240,[1]CustomerAddress!$A$1:$F$3997,6)</f>
        <v>7</v>
      </c>
      <c r="T1240" s="22" t="str">
        <f>VLOOKUP(A1240,Labels!$A$5:$I$3497,9)</f>
        <v>Potential Customer</v>
      </c>
    </row>
    <row r="1241" spans="1:20" s="22" customFormat="1" ht="15.75" customHeight="1" x14ac:dyDescent="0.25">
      <c r="A1241" s="23">
        <v>1240</v>
      </c>
      <c r="B1241" s="24" t="s">
        <v>2567</v>
      </c>
      <c r="C1241" s="24" t="s">
        <v>2568</v>
      </c>
      <c r="D1241" s="24" t="s">
        <v>40</v>
      </c>
      <c r="E1241" s="23">
        <v>64</v>
      </c>
      <c r="F1241" s="25">
        <v>23875</v>
      </c>
      <c r="G1241" s="23">
        <f t="shared" ca="1" si="94"/>
        <v>55.936474552574829</v>
      </c>
      <c r="H1241" s="23" t="str">
        <f t="shared" ca="1" si="96"/>
        <v>51-60</v>
      </c>
      <c r="I1241" s="24" t="s">
        <v>99</v>
      </c>
      <c r="J1241" s="24" t="s">
        <v>84</v>
      </c>
      <c r="K1241" s="24" t="s">
        <v>43</v>
      </c>
      <c r="L1241" s="24" t="s">
        <v>44</v>
      </c>
      <c r="M1241" s="24" t="s">
        <v>45</v>
      </c>
      <c r="N1241" s="23">
        <v>19</v>
      </c>
      <c r="O1241" s="22" t="str">
        <f>VLOOKUP(A1241,[1]CustomerAddress!$A$1:$F$3997,2)</f>
        <v>92 Waubesa Center</v>
      </c>
      <c r="P1241" s="22">
        <f>VLOOKUP(A1241,[1]CustomerAddress!$A$1:$F$3997,3)</f>
        <v>2760</v>
      </c>
      <c r="Q1241" s="22" t="str">
        <f>VLOOKUP(A1241,[1]CustomerAddress!$A$1:$F$3997,4)</f>
        <v>NSW</v>
      </c>
      <c r="R1241" s="22" t="str">
        <f>VLOOKUP(A1241,[1]CustomerAddress!$A$1:$F$3997,5)</f>
        <v>Australia</v>
      </c>
      <c r="S1241" s="22">
        <f>VLOOKUP(A1241,[1]CustomerAddress!$A$1:$F$3997,6)</f>
        <v>8</v>
      </c>
      <c r="T1241" s="22" t="str">
        <f>VLOOKUP(A1241,Labels!$A$5:$I$3497,9)</f>
        <v>Recent Customer</v>
      </c>
    </row>
    <row r="1242" spans="1:20" s="22" customFormat="1" ht="15.75" customHeight="1" x14ac:dyDescent="0.25">
      <c r="A1242" s="23">
        <v>1241</v>
      </c>
      <c r="B1242" s="24" t="s">
        <v>2569</v>
      </c>
      <c r="C1242" s="24" t="s">
        <v>2570</v>
      </c>
      <c r="D1242" s="24" t="s">
        <v>40</v>
      </c>
      <c r="E1242" s="23">
        <v>23</v>
      </c>
      <c r="F1242" s="25">
        <v>31493</v>
      </c>
      <c r="G1242" s="23">
        <f t="shared" ca="1" si="94"/>
        <v>35.06524167617961</v>
      </c>
      <c r="H1242" s="23" t="str">
        <f t="shared" ca="1" si="96"/>
        <v>31-40</v>
      </c>
      <c r="I1242" s="24" t="s">
        <v>480</v>
      </c>
      <c r="J1242" s="24" t="s">
        <v>42</v>
      </c>
      <c r="K1242" s="24" t="s">
        <v>62</v>
      </c>
      <c r="L1242" s="24" t="s">
        <v>44</v>
      </c>
      <c r="M1242" s="24" t="s">
        <v>45</v>
      </c>
      <c r="N1242" s="23">
        <v>11</v>
      </c>
      <c r="O1242" s="22" t="str">
        <f>VLOOKUP(A1242,[1]CustomerAddress!$A$1:$F$3997,2)</f>
        <v>359 Kropf Point</v>
      </c>
      <c r="P1242" s="22">
        <f>VLOOKUP(A1242,[1]CustomerAddress!$A$1:$F$3997,3)</f>
        <v>2750</v>
      </c>
      <c r="Q1242" s="22" t="str">
        <f>VLOOKUP(A1242,[1]CustomerAddress!$A$1:$F$3997,4)</f>
        <v>NSW</v>
      </c>
      <c r="R1242" s="22" t="str">
        <f>VLOOKUP(A1242,[1]CustomerAddress!$A$1:$F$3997,5)</f>
        <v>Australia</v>
      </c>
      <c r="S1242" s="22">
        <f>VLOOKUP(A1242,[1]CustomerAddress!$A$1:$F$3997,6)</f>
        <v>9</v>
      </c>
      <c r="T1242" s="22" t="str">
        <f>VLOOKUP(A1242,Labels!$A$5:$I$3497,9)</f>
        <v>Losing Customer</v>
      </c>
    </row>
    <row r="1243" spans="1:20" s="22" customFormat="1" ht="15.75" customHeight="1" x14ac:dyDescent="0.25">
      <c r="A1243" s="23">
        <v>1242</v>
      </c>
      <c r="B1243" s="24" t="s">
        <v>2571</v>
      </c>
      <c r="C1243" s="24" t="s">
        <v>2572</v>
      </c>
      <c r="D1243" s="24" t="s">
        <v>48</v>
      </c>
      <c r="E1243" s="23">
        <v>36</v>
      </c>
      <c r="F1243" s="25">
        <v>26699</v>
      </c>
      <c r="G1243" s="23">
        <f t="shared" ca="1" si="94"/>
        <v>48.199488251204968</v>
      </c>
      <c r="H1243" s="23" t="str">
        <f t="shared" ca="1" si="96"/>
        <v>41-50</v>
      </c>
      <c r="I1243" s="24" t="s">
        <v>2573</v>
      </c>
      <c r="J1243" s="24" t="s">
        <v>54</v>
      </c>
      <c r="K1243" s="24" t="s">
        <v>66</v>
      </c>
      <c r="L1243" s="24" t="s">
        <v>44</v>
      </c>
      <c r="M1243" s="24" t="s">
        <v>45</v>
      </c>
      <c r="N1243" s="23">
        <v>18</v>
      </c>
      <c r="O1243" s="22" t="str">
        <f>VLOOKUP(A1243,[1]CustomerAddress!$A$1:$F$3997,2)</f>
        <v>75 Scott Place</v>
      </c>
      <c r="P1243" s="22">
        <f>VLOOKUP(A1243,[1]CustomerAddress!$A$1:$F$3997,3)</f>
        <v>3806</v>
      </c>
      <c r="Q1243" s="22" t="str">
        <f>VLOOKUP(A1243,[1]CustomerAddress!$A$1:$F$3997,4)</f>
        <v>VIC</v>
      </c>
      <c r="R1243" s="22" t="str">
        <f>VLOOKUP(A1243,[1]CustomerAddress!$A$1:$F$3997,5)</f>
        <v>Australia</v>
      </c>
      <c r="S1243" s="22">
        <f>VLOOKUP(A1243,[1]CustomerAddress!$A$1:$F$3997,6)</f>
        <v>7</v>
      </c>
      <c r="T1243" s="22" t="str">
        <f>VLOOKUP(A1243,Labels!$A$5:$I$3497,9)</f>
        <v>Recent Customer</v>
      </c>
    </row>
    <row r="1244" spans="1:20" s="22" customFormat="1" ht="15.75" customHeight="1" x14ac:dyDescent="0.25">
      <c r="A1244" s="23">
        <v>1243</v>
      </c>
      <c r="B1244" s="24" t="s">
        <v>2574</v>
      </c>
      <c r="C1244" s="24" t="s">
        <v>2575</v>
      </c>
      <c r="D1244" s="24" t="s">
        <v>48</v>
      </c>
      <c r="E1244" s="23">
        <v>73</v>
      </c>
      <c r="F1244" s="25">
        <v>19580</v>
      </c>
      <c r="G1244" s="23">
        <f t="shared" ca="1" si="94"/>
        <v>67.703597840563177</v>
      </c>
      <c r="H1244" s="23" t="str">
        <f t="shared" ca="1" si="96"/>
        <v>61-70</v>
      </c>
      <c r="I1244" s="24" t="s">
        <v>1414</v>
      </c>
      <c r="J1244" s="24" t="s">
        <v>65</v>
      </c>
      <c r="K1244" s="24" t="s">
        <v>43</v>
      </c>
      <c r="L1244" s="24" t="s">
        <v>44</v>
      </c>
      <c r="M1244" s="24" t="s">
        <v>57</v>
      </c>
      <c r="N1244" s="23">
        <v>8</v>
      </c>
      <c r="O1244" s="22" t="str">
        <f>VLOOKUP(A1244,[1]CustomerAddress!$A$1:$F$3997,2)</f>
        <v>2 Eliot Lane</v>
      </c>
      <c r="P1244" s="22">
        <f>VLOOKUP(A1244,[1]CustomerAddress!$A$1:$F$3997,3)</f>
        <v>2155</v>
      </c>
      <c r="Q1244" s="22" t="str">
        <f>VLOOKUP(A1244,[1]CustomerAddress!$A$1:$F$3997,4)</f>
        <v>NSW</v>
      </c>
      <c r="R1244" s="22" t="str">
        <f>VLOOKUP(A1244,[1]CustomerAddress!$A$1:$F$3997,5)</f>
        <v>Australia</v>
      </c>
      <c r="S1244" s="22">
        <f>VLOOKUP(A1244,[1]CustomerAddress!$A$1:$F$3997,6)</f>
        <v>11</v>
      </c>
      <c r="T1244" s="22" t="str">
        <f>VLOOKUP(A1244,Labels!$A$5:$I$3497,9)</f>
        <v>Almost Lost Customer</v>
      </c>
    </row>
    <row r="1245" spans="1:20" s="22" customFormat="1" ht="15.75" hidden="1" customHeight="1" x14ac:dyDescent="0.25">
      <c r="A1245" s="23">
        <v>1244</v>
      </c>
      <c r="B1245" s="24" t="s">
        <v>2576</v>
      </c>
      <c r="C1245" s="24" t="s">
        <v>2577</v>
      </c>
      <c r="D1245" s="24" t="s">
        <v>147</v>
      </c>
      <c r="E1245" s="23">
        <v>80</v>
      </c>
      <c r="F1245" s="25"/>
      <c r="G1245" s="23"/>
      <c r="H1245" s="23"/>
      <c r="I1245" s="24" t="s">
        <v>728</v>
      </c>
      <c r="J1245" s="24" t="s">
        <v>50</v>
      </c>
      <c r="K1245" s="24" t="s">
        <v>43</v>
      </c>
      <c r="L1245" s="24" t="s">
        <v>44</v>
      </c>
      <c r="M1245" s="24" t="s">
        <v>45</v>
      </c>
      <c r="N1245" s="23"/>
    </row>
    <row r="1246" spans="1:20" s="22" customFormat="1" ht="15.75" customHeight="1" x14ac:dyDescent="0.25">
      <c r="A1246" s="23">
        <v>1245</v>
      </c>
      <c r="B1246" s="24" t="s">
        <v>2578</v>
      </c>
      <c r="C1246" s="24" t="s">
        <v>2579</v>
      </c>
      <c r="D1246" s="24" t="s">
        <v>48</v>
      </c>
      <c r="E1246" s="23">
        <v>34</v>
      </c>
      <c r="F1246" s="25">
        <v>34485</v>
      </c>
      <c r="G1246" s="23">
        <f t="shared" ref="G1246:G1309" ca="1" si="97">(NOW()-F1246)/365</f>
        <v>26.867981401889896</v>
      </c>
      <c r="H1246" s="23" t="str">
        <f t="shared" ref="H1246:H1261" ca="1" si="98">IF(G1246&lt;=10,"0-10",IF(AND(G1246&gt;10,G1246&lt;=20),"11-20",IF(AND(G1246&gt;20,G1246&lt;=30),"21-30",IF(AND(G1246&gt;30,G1246&lt;=40),"31-40",IF(AND(G1246&gt;40,G1246&lt;=50),"41-50",IF(AND(G1246&gt;50,G1246&lt;=60),"51-60",IF(AND(G1246&gt;60,G1246&lt;=70),"61-70",IF(AND(G1246&gt;70,G1246&lt;=80),"71-80",IF(AND(G1246&gt;80,G1246&lt;=90),"81-90",IF(G1246&gt;90,"91-100"))))))))))</f>
        <v>21-30</v>
      </c>
      <c r="I1246" s="24" t="s">
        <v>144</v>
      </c>
      <c r="J1246" s="24" t="s">
        <v>84</v>
      </c>
      <c r="K1246" s="24" t="s">
        <v>62</v>
      </c>
      <c r="L1246" s="24" t="s">
        <v>44</v>
      </c>
      <c r="M1246" s="24" t="s">
        <v>57</v>
      </c>
      <c r="N1246" s="23">
        <v>1</v>
      </c>
      <c r="O1246" s="22" t="str">
        <f>VLOOKUP(A1246,[1]CustomerAddress!$A$1:$F$3997,2)</f>
        <v>9 7th Terrace</v>
      </c>
      <c r="P1246" s="22">
        <f>VLOOKUP(A1246,[1]CustomerAddress!$A$1:$F$3997,3)</f>
        <v>2155</v>
      </c>
      <c r="Q1246" s="22" t="str">
        <f>VLOOKUP(A1246,[1]CustomerAddress!$A$1:$F$3997,4)</f>
        <v>NSW</v>
      </c>
      <c r="R1246" s="22" t="str">
        <f>VLOOKUP(A1246,[1]CustomerAddress!$A$1:$F$3997,5)</f>
        <v>Australia</v>
      </c>
      <c r="S1246" s="22">
        <f>VLOOKUP(A1246,[1]CustomerAddress!$A$1:$F$3997,6)</f>
        <v>10</v>
      </c>
      <c r="T1246" s="22" t="str">
        <f>VLOOKUP(A1246,Labels!$A$5:$I$3497,9)</f>
        <v>Losing Customer</v>
      </c>
    </row>
    <row r="1247" spans="1:20" s="22" customFormat="1" ht="15.75" customHeight="1" x14ac:dyDescent="0.25">
      <c r="A1247" s="23">
        <v>1246</v>
      </c>
      <c r="B1247" s="24" t="s">
        <v>2580</v>
      </c>
      <c r="C1247" s="24" t="s">
        <v>2581</v>
      </c>
      <c r="D1247" s="24" t="s">
        <v>48</v>
      </c>
      <c r="E1247" s="23">
        <v>94</v>
      </c>
      <c r="F1247" s="25">
        <v>34191</v>
      </c>
      <c r="G1247" s="23">
        <f t="shared" ca="1" si="97"/>
        <v>27.673460854261805</v>
      </c>
      <c r="H1247" s="23" t="str">
        <f t="shared" ca="1" si="98"/>
        <v>21-30</v>
      </c>
      <c r="J1247" s="24" t="s">
        <v>61</v>
      </c>
      <c r="K1247" s="24" t="s">
        <v>66</v>
      </c>
      <c r="L1247" s="24" t="s">
        <v>44</v>
      </c>
      <c r="M1247" s="24" t="s">
        <v>57</v>
      </c>
      <c r="N1247" s="23">
        <v>6</v>
      </c>
      <c r="O1247" s="22" t="str">
        <f>VLOOKUP(A1247,[1]CustomerAddress!$A$1:$F$3997,2)</f>
        <v>65209 Merrick Avenue</v>
      </c>
      <c r="P1247" s="22">
        <f>VLOOKUP(A1247,[1]CustomerAddress!$A$1:$F$3997,3)</f>
        <v>4873</v>
      </c>
      <c r="Q1247" s="22" t="str">
        <f>VLOOKUP(A1247,[1]CustomerAddress!$A$1:$F$3997,4)</f>
        <v>QLD</v>
      </c>
      <c r="R1247" s="22" t="str">
        <f>VLOOKUP(A1247,[1]CustomerAddress!$A$1:$F$3997,5)</f>
        <v>Australia</v>
      </c>
      <c r="S1247" s="22">
        <f>VLOOKUP(A1247,[1]CustomerAddress!$A$1:$F$3997,6)</f>
        <v>2</v>
      </c>
      <c r="T1247" s="22" t="str">
        <f>VLOOKUP(A1247,Labels!$A$5:$I$3497,9)</f>
        <v>Lost Customer</v>
      </c>
    </row>
    <row r="1248" spans="1:20" s="22" customFormat="1" ht="15.75" customHeight="1" x14ac:dyDescent="0.25">
      <c r="A1248" s="23">
        <v>1247</v>
      </c>
      <c r="B1248" s="24" t="s">
        <v>2582</v>
      </c>
      <c r="C1248" s="24" t="s">
        <v>2583</v>
      </c>
      <c r="D1248" s="24" t="s">
        <v>40</v>
      </c>
      <c r="E1248" s="23">
        <v>15</v>
      </c>
      <c r="F1248" s="25">
        <v>22194</v>
      </c>
      <c r="G1248" s="23">
        <f t="shared" ca="1" si="97"/>
        <v>60.541954004629623</v>
      </c>
      <c r="H1248" s="23" t="str">
        <f t="shared" ca="1" si="98"/>
        <v>61-70</v>
      </c>
      <c r="I1248" s="24" t="s">
        <v>719</v>
      </c>
      <c r="J1248" s="24" t="s">
        <v>164</v>
      </c>
      <c r="K1248" s="24" t="s">
        <v>62</v>
      </c>
      <c r="L1248" s="24" t="s">
        <v>44</v>
      </c>
      <c r="M1248" s="24" t="s">
        <v>57</v>
      </c>
      <c r="N1248" s="23">
        <v>11</v>
      </c>
      <c r="O1248" s="22" t="str">
        <f>VLOOKUP(A1248,[1]CustomerAddress!$A$1:$F$3997,2)</f>
        <v>90351 Duke Junction</v>
      </c>
      <c r="P1248" s="22">
        <f>VLOOKUP(A1248,[1]CustomerAddress!$A$1:$F$3997,3)</f>
        <v>4820</v>
      </c>
      <c r="Q1248" s="22" t="str">
        <f>VLOOKUP(A1248,[1]CustomerAddress!$A$1:$F$3997,4)</f>
        <v>QLD</v>
      </c>
      <c r="R1248" s="22" t="str">
        <f>VLOOKUP(A1248,[1]CustomerAddress!$A$1:$F$3997,5)</f>
        <v>Australia</v>
      </c>
      <c r="S1248" s="22">
        <f>VLOOKUP(A1248,[1]CustomerAddress!$A$1:$F$3997,6)</f>
        <v>1</v>
      </c>
      <c r="T1248" s="22" t="str">
        <f>VLOOKUP(A1248,Labels!$A$5:$I$3497,9)</f>
        <v>Evasive Customer</v>
      </c>
    </row>
    <row r="1249" spans="1:20" s="22" customFormat="1" ht="15.75" customHeight="1" x14ac:dyDescent="0.25">
      <c r="A1249" s="23">
        <v>1248</v>
      </c>
      <c r="B1249" s="24" t="s">
        <v>2584</v>
      </c>
      <c r="C1249" s="24" t="s">
        <v>2585</v>
      </c>
      <c r="D1249" s="24" t="s">
        <v>40</v>
      </c>
      <c r="E1249" s="23">
        <v>31</v>
      </c>
      <c r="F1249" s="25">
        <v>23363</v>
      </c>
      <c r="G1249" s="23">
        <f t="shared" ca="1" si="97"/>
        <v>57.339214278919336</v>
      </c>
      <c r="H1249" s="23" t="str">
        <f t="shared" ca="1" si="98"/>
        <v>51-60</v>
      </c>
      <c r="I1249" s="24" t="s">
        <v>317</v>
      </c>
      <c r="J1249" s="24" t="s">
        <v>61</v>
      </c>
      <c r="K1249" s="24" t="s">
        <v>62</v>
      </c>
      <c r="L1249" s="24" t="s">
        <v>44</v>
      </c>
      <c r="M1249" s="24" t="s">
        <v>45</v>
      </c>
      <c r="N1249" s="23">
        <v>7</v>
      </c>
      <c r="O1249" s="22" t="str">
        <f>VLOOKUP(A1249,[1]CustomerAddress!$A$1:$F$3997,2)</f>
        <v>47 Glacier Hill Junction</v>
      </c>
      <c r="P1249" s="22">
        <f>VLOOKUP(A1249,[1]CustomerAddress!$A$1:$F$3997,3)</f>
        <v>4873</v>
      </c>
      <c r="Q1249" s="22" t="str">
        <f>VLOOKUP(A1249,[1]CustomerAddress!$A$1:$F$3997,4)</f>
        <v>QLD</v>
      </c>
      <c r="R1249" s="22" t="str">
        <f>VLOOKUP(A1249,[1]CustomerAddress!$A$1:$F$3997,5)</f>
        <v>Australia</v>
      </c>
      <c r="S1249" s="22">
        <f>VLOOKUP(A1249,[1]CustomerAddress!$A$1:$F$3997,6)</f>
        <v>2</v>
      </c>
      <c r="T1249" s="22" t="str">
        <f>VLOOKUP(A1249,Labels!$A$5:$I$3497,9)</f>
        <v>Almost Lost Customer</v>
      </c>
    </row>
    <row r="1250" spans="1:20" s="22" customFormat="1" ht="15.75" customHeight="1" x14ac:dyDescent="0.25">
      <c r="A1250" s="23">
        <v>1249</v>
      </c>
      <c r="B1250" s="24" t="s">
        <v>2586</v>
      </c>
      <c r="C1250" s="24" t="s">
        <v>2587</v>
      </c>
      <c r="D1250" s="24" t="s">
        <v>48</v>
      </c>
      <c r="E1250" s="23">
        <v>11</v>
      </c>
      <c r="F1250" s="25">
        <v>24776</v>
      </c>
      <c r="G1250" s="23">
        <f t="shared" ca="1" si="97"/>
        <v>53.467981401889894</v>
      </c>
      <c r="H1250" s="23" t="str">
        <f t="shared" ca="1" si="98"/>
        <v>51-60</v>
      </c>
      <c r="J1250" s="24" t="s">
        <v>138</v>
      </c>
      <c r="K1250" s="24" t="s">
        <v>43</v>
      </c>
      <c r="L1250" s="24" t="s">
        <v>44</v>
      </c>
      <c r="M1250" s="24" t="s">
        <v>57</v>
      </c>
      <c r="N1250" s="23">
        <v>16</v>
      </c>
      <c r="O1250" s="22" t="str">
        <f>VLOOKUP(A1250,[1]CustomerAddress!$A$1:$F$3997,2)</f>
        <v>7978 Carberry Way</v>
      </c>
      <c r="P1250" s="22">
        <f>VLOOKUP(A1250,[1]CustomerAddress!$A$1:$F$3997,3)</f>
        <v>4817</v>
      </c>
      <c r="Q1250" s="22" t="str">
        <f>VLOOKUP(A1250,[1]CustomerAddress!$A$1:$F$3997,4)</f>
        <v>QLD</v>
      </c>
      <c r="R1250" s="22" t="str">
        <f>VLOOKUP(A1250,[1]CustomerAddress!$A$1:$F$3997,5)</f>
        <v>Australia</v>
      </c>
      <c r="S1250" s="22">
        <f>VLOOKUP(A1250,[1]CustomerAddress!$A$1:$F$3997,6)</f>
        <v>2</v>
      </c>
      <c r="T1250" s="22" t="str">
        <f>VLOOKUP(A1250,Labels!$A$5:$I$3497,9)</f>
        <v>Almost Lost Customer</v>
      </c>
    </row>
    <row r="1251" spans="1:20" s="22" customFormat="1" ht="15.75" customHeight="1" x14ac:dyDescent="0.25">
      <c r="A1251" s="23">
        <v>1250</v>
      </c>
      <c r="B1251" s="24" t="s">
        <v>2588</v>
      </c>
      <c r="C1251" s="24" t="s">
        <v>2589</v>
      </c>
      <c r="D1251" s="24" t="s">
        <v>40</v>
      </c>
      <c r="E1251" s="23">
        <v>42</v>
      </c>
      <c r="F1251" s="25">
        <v>37197</v>
      </c>
      <c r="G1251" s="23">
        <f t="shared" ca="1" si="97"/>
        <v>19.437844415905641</v>
      </c>
      <c r="H1251" s="23" t="str">
        <f t="shared" ca="1" si="98"/>
        <v>11-20</v>
      </c>
      <c r="I1251" s="24" t="s">
        <v>1066</v>
      </c>
      <c r="J1251" s="24" t="s">
        <v>84</v>
      </c>
      <c r="K1251" s="24" t="s">
        <v>43</v>
      </c>
      <c r="L1251" s="24" t="s">
        <v>44</v>
      </c>
      <c r="M1251" s="24" t="s">
        <v>57</v>
      </c>
      <c r="N1251" s="23">
        <v>1</v>
      </c>
      <c r="O1251" s="22" t="str">
        <f>VLOOKUP(A1251,[1]CustomerAddress!$A$1:$F$3997,2)</f>
        <v>795 Arapahoe Hill</v>
      </c>
      <c r="P1251" s="22">
        <f>VLOOKUP(A1251,[1]CustomerAddress!$A$1:$F$3997,3)</f>
        <v>4818</v>
      </c>
      <c r="Q1251" s="22" t="str">
        <f>VLOOKUP(A1251,[1]CustomerAddress!$A$1:$F$3997,4)</f>
        <v>QLD</v>
      </c>
      <c r="R1251" s="22" t="str">
        <f>VLOOKUP(A1251,[1]CustomerAddress!$A$1:$F$3997,5)</f>
        <v>Australia</v>
      </c>
      <c r="S1251" s="22">
        <f>VLOOKUP(A1251,[1]CustomerAddress!$A$1:$F$3997,6)</f>
        <v>7</v>
      </c>
      <c r="T1251" s="22" t="str">
        <f>VLOOKUP(A1251,Labels!$A$5:$I$3497,9)</f>
        <v>Recent Customer</v>
      </c>
    </row>
    <row r="1252" spans="1:20" s="22" customFormat="1" ht="15.75" customHeight="1" x14ac:dyDescent="0.25">
      <c r="A1252" s="23">
        <v>1251</v>
      </c>
      <c r="B1252" s="24" t="s">
        <v>2590</v>
      </c>
      <c r="C1252" s="24" t="s">
        <v>2591</v>
      </c>
      <c r="D1252" s="24" t="s">
        <v>48</v>
      </c>
      <c r="E1252" s="23">
        <v>63</v>
      </c>
      <c r="F1252" s="25">
        <v>35704</v>
      </c>
      <c r="G1252" s="23">
        <f t="shared" ca="1" si="97"/>
        <v>23.528255374492637</v>
      </c>
      <c r="H1252" s="23" t="str">
        <f t="shared" ca="1" si="98"/>
        <v>21-30</v>
      </c>
      <c r="I1252" s="24" t="s">
        <v>574</v>
      </c>
      <c r="J1252" s="24" t="s">
        <v>54</v>
      </c>
      <c r="K1252" s="24" t="s">
        <v>43</v>
      </c>
      <c r="L1252" s="24" t="s">
        <v>44</v>
      </c>
      <c r="M1252" s="24" t="s">
        <v>57</v>
      </c>
      <c r="N1252" s="23">
        <v>2</v>
      </c>
      <c r="O1252" s="22" t="str">
        <f>VLOOKUP(A1252,[1]CustomerAddress!$A$1:$F$3997,2)</f>
        <v>6 Lerdahl Plaza</v>
      </c>
      <c r="P1252" s="22">
        <f>VLOOKUP(A1252,[1]CustomerAddress!$A$1:$F$3997,3)</f>
        <v>4519</v>
      </c>
      <c r="Q1252" s="22" t="str">
        <f>VLOOKUP(A1252,[1]CustomerAddress!$A$1:$F$3997,4)</f>
        <v>QLD</v>
      </c>
      <c r="R1252" s="22" t="str">
        <f>VLOOKUP(A1252,[1]CustomerAddress!$A$1:$F$3997,5)</f>
        <v>Australia</v>
      </c>
      <c r="S1252" s="22">
        <f>VLOOKUP(A1252,[1]CustomerAddress!$A$1:$F$3997,6)</f>
        <v>6</v>
      </c>
      <c r="T1252" s="22" t="str">
        <f>VLOOKUP(A1252,Labels!$A$5:$I$3497,9)</f>
        <v>Almost Lost Customer</v>
      </c>
    </row>
    <row r="1253" spans="1:20" s="22" customFormat="1" ht="15.75" customHeight="1" x14ac:dyDescent="0.25">
      <c r="A1253" s="23">
        <v>1252</v>
      </c>
      <c r="B1253" s="24" t="s">
        <v>1448</v>
      </c>
      <c r="C1253" s="24" t="s">
        <v>2592</v>
      </c>
      <c r="D1253" s="24" t="s">
        <v>48</v>
      </c>
      <c r="E1253" s="23">
        <v>46</v>
      </c>
      <c r="F1253" s="25">
        <v>23758</v>
      </c>
      <c r="G1253" s="23">
        <f t="shared" ca="1" si="97"/>
        <v>56.25702249809742</v>
      </c>
      <c r="H1253" s="23" t="str">
        <f t="shared" ca="1" si="98"/>
        <v>51-60</v>
      </c>
      <c r="I1253" s="24" t="s">
        <v>53</v>
      </c>
      <c r="J1253" s="24" t="s">
        <v>84</v>
      </c>
      <c r="K1253" s="24" t="s">
        <v>43</v>
      </c>
      <c r="L1253" s="24" t="s">
        <v>44</v>
      </c>
      <c r="M1253" s="24" t="s">
        <v>45</v>
      </c>
      <c r="N1253" s="23">
        <v>14</v>
      </c>
      <c r="O1253" s="22" t="str">
        <f>VLOOKUP(A1253,[1]CustomerAddress!$A$1:$F$3997,2)</f>
        <v>60320 Emmet Road</v>
      </c>
      <c r="P1253" s="22">
        <f>VLOOKUP(A1253,[1]CustomerAddress!$A$1:$F$3997,3)</f>
        <v>4806</v>
      </c>
      <c r="Q1253" s="22" t="str">
        <f>VLOOKUP(A1253,[1]CustomerAddress!$A$1:$F$3997,4)</f>
        <v>QLD</v>
      </c>
      <c r="R1253" s="22" t="str">
        <f>VLOOKUP(A1253,[1]CustomerAddress!$A$1:$F$3997,5)</f>
        <v>Australia</v>
      </c>
      <c r="S1253" s="22">
        <f>VLOOKUP(A1253,[1]CustomerAddress!$A$1:$F$3997,6)</f>
        <v>4</v>
      </c>
      <c r="T1253" s="22" t="str">
        <f>VLOOKUP(A1253,Labels!$A$5:$I$3497,9)</f>
        <v>Very Loyal</v>
      </c>
    </row>
    <row r="1254" spans="1:20" s="22" customFormat="1" ht="15.75" customHeight="1" x14ac:dyDescent="0.25">
      <c r="A1254" s="23">
        <v>1253</v>
      </c>
      <c r="B1254" s="24" t="s">
        <v>2593</v>
      </c>
      <c r="D1254" s="24" t="s">
        <v>40</v>
      </c>
      <c r="E1254" s="23">
        <v>81</v>
      </c>
      <c r="F1254" s="25">
        <v>35296</v>
      </c>
      <c r="G1254" s="23">
        <f t="shared" ca="1" si="97"/>
        <v>24.646063593670718</v>
      </c>
      <c r="H1254" s="23" t="str">
        <f t="shared" ca="1" si="98"/>
        <v>21-30</v>
      </c>
      <c r="I1254" s="24" t="s">
        <v>118</v>
      </c>
      <c r="J1254" s="24" t="s">
        <v>84</v>
      </c>
      <c r="K1254" s="24" t="s">
        <v>43</v>
      </c>
      <c r="L1254" s="24" t="s">
        <v>44</v>
      </c>
      <c r="M1254" s="24" t="s">
        <v>57</v>
      </c>
      <c r="N1254" s="23">
        <v>5</v>
      </c>
      <c r="O1254" s="22" t="str">
        <f>VLOOKUP(A1254,[1]CustomerAddress!$A$1:$F$3997,2)</f>
        <v>11 Golf Pass</v>
      </c>
      <c r="P1254" s="22">
        <f>VLOOKUP(A1254,[1]CustomerAddress!$A$1:$F$3997,3)</f>
        <v>4805</v>
      </c>
      <c r="Q1254" s="22" t="str">
        <f>VLOOKUP(A1254,[1]CustomerAddress!$A$1:$F$3997,4)</f>
        <v>QLD</v>
      </c>
      <c r="R1254" s="22" t="str">
        <f>VLOOKUP(A1254,[1]CustomerAddress!$A$1:$F$3997,5)</f>
        <v>Australia</v>
      </c>
      <c r="S1254" s="22">
        <f>VLOOKUP(A1254,[1]CustomerAddress!$A$1:$F$3997,6)</f>
        <v>2</v>
      </c>
      <c r="T1254" s="22" t="str">
        <f>VLOOKUP(A1254,Labels!$A$5:$I$3497,9)</f>
        <v>Recent Customer</v>
      </c>
    </row>
    <row r="1255" spans="1:20" s="22" customFormat="1" ht="15.75" customHeight="1" x14ac:dyDescent="0.25">
      <c r="A1255" s="23">
        <v>1254</v>
      </c>
      <c r="B1255" s="24" t="s">
        <v>638</v>
      </c>
      <c r="C1255" s="24" t="s">
        <v>2594</v>
      </c>
      <c r="D1255" s="24" t="s">
        <v>48</v>
      </c>
      <c r="E1255" s="23">
        <v>60</v>
      </c>
      <c r="F1255" s="25">
        <v>21537</v>
      </c>
      <c r="G1255" s="23">
        <f t="shared" ca="1" si="97"/>
        <v>62.341954004946736</v>
      </c>
      <c r="H1255" s="23" t="str">
        <f t="shared" ca="1" si="98"/>
        <v>61-70</v>
      </c>
      <c r="I1255" s="24" t="s">
        <v>367</v>
      </c>
      <c r="J1255" s="24" t="s">
        <v>65</v>
      </c>
      <c r="K1255" s="24" t="s">
        <v>43</v>
      </c>
      <c r="L1255" s="24" t="s">
        <v>44</v>
      </c>
      <c r="M1255" s="24" t="s">
        <v>45</v>
      </c>
      <c r="N1255" s="23">
        <v>5</v>
      </c>
      <c r="O1255" s="22" t="str">
        <f>VLOOKUP(A1255,[1]CustomerAddress!$A$1:$F$3997,2)</f>
        <v>563 Northport Drive</v>
      </c>
      <c r="P1255" s="22">
        <f>VLOOKUP(A1255,[1]CustomerAddress!$A$1:$F$3997,3)</f>
        <v>4701</v>
      </c>
      <c r="Q1255" s="22" t="str">
        <f>VLOOKUP(A1255,[1]CustomerAddress!$A$1:$F$3997,4)</f>
        <v>QLD</v>
      </c>
      <c r="R1255" s="22" t="str">
        <f>VLOOKUP(A1255,[1]CustomerAddress!$A$1:$F$3997,5)</f>
        <v>Australia</v>
      </c>
      <c r="S1255" s="22">
        <f>VLOOKUP(A1255,[1]CustomerAddress!$A$1:$F$3997,6)</f>
        <v>1</v>
      </c>
      <c r="T1255" s="22" t="str">
        <f>VLOOKUP(A1255,Labels!$A$5:$I$3497,9)</f>
        <v>Potential Customer</v>
      </c>
    </row>
    <row r="1256" spans="1:20" s="22" customFormat="1" ht="15.75" customHeight="1" x14ac:dyDescent="0.25">
      <c r="A1256" s="23">
        <v>1255</v>
      </c>
      <c r="B1256" s="24" t="s">
        <v>2595</v>
      </c>
      <c r="C1256" s="24" t="s">
        <v>2596</v>
      </c>
      <c r="D1256" s="24" t="s">
        <v>48</v>
      </c>
      <c r="E1256" s="23">
        <v>5</v>
      </c>
      <c r="F1256" s="25">
        <v>30091</v>
      </c>
      <c r="G1256" s="23">
        <f t="shared" ca="1" si="97"/>
        <v>38.906337566273457</v>
      </c>
      <c r="H1256" s="23" t="str">
        <f t="shared" ca="1" si="98"/>
        <v>31-40</v>
      </c>
      <c r="J1256" s="24" t="s">
        <v>42</v>
      </c>
      <c r="K1256" s="24" t="s">
        <v>62</v>
      </c>
      <c r="L1256" s="24" t="s">
        <v>44</v>
      </c>
      <c r="M1256" s="24" t="s">
        <v>57</v>
      </c>
      <c r="N1256" s="23">
        <v>11</v>
      </c>
      <c r="O1256" s="22" t="str">
        <f>VLOOKUP(A1256,[1]CustomerAddress!$A$1:$F$3997,2)</f>
        <v>8 Eggendart Court</v>
      </c>
      <c r="P1256" s="22">
        <f>VLOOKUP(A1256,[1]CustomerAddress!$A$1:$F$3997,3)</f>
        <v>2478</v>
      </c>
      <c r="Q1256" s="22" t="str">
        <f>VLOOKUP(A1256,[1]CustomerAddress!$A$1:$F$3997,4)</f>
        <v>NSW</v>
      </c>
      <c r="R1256" s="22" t="str">
        <f>VLOOKUP(A1256,[1]CustomerAddress!$A$1:$F$3997,5)</f>
        <v>Australia</v>
      </c>
      <c r="S1256" s="22">
        <f>VLOOKUP(A1256,[1]CustomerAddress!$A$1:$F$3997,6)</f>
        <v>9</v>
      </c>
      <c r="T1256" s="22" t="str">
        <f>VLOOKUP(A1256,Labels!$A$5:$I$3497,9)</f>
        <v>Almost Lost Customer</v>
      </c>
    </row>
    <row r="1257" spans="1:20" s="22" customFormat="1" ht="15.75" customHeight="1" x14ac:dyDescent="0.25">
      <c r="A1257" s="23">
        <v>1256</v>
      </c>
      <c r="B1257" s="24" t="s">
        <v>2597</v>
      </c>
      <c r="C1257" s="24" t="s">
        <v>2598</v>
      </c>
      <c r="D1257" s="24" t="s">
        <v>48</v>
      </c>
      <c r="E1257" s="23">
        <v>8</v>
      </c>
      <c r="F1257" s="25">
        <v>31543</v>
      </c>
      <c r="G1257" s="23">
        <f t="shared" ca="1" si="97"/>
        <v>34.928255374809751</v>
      </c>
      <c r="H1257" s="23" t="str">
        <f t="shared" ca="1" si="98"/>
        <v>31-40</v>
      </c>
      <c r="I1257" s="24" t="s">
        <v>170</v>
      </c>
      <c r="J1257" s="24" t="s">
        <v>42</v>
      </c>
      <c r="K1257" s="24" t="s">
        <v>66</v>
      </c>
      <c r="L1257" s="24" t="s">
        <v>44</v>
      </c>
      <c r="M1257" s="24" t="s">
        <v>57</v>
      </c>
      <c r="N1257" s="23">
        <v>9</v>
      </c>
      <c r="O1257" s="22" t="str">
        <f>VLOOKUP(A1257,[1]CustomerAddress!$A$1:$F$3997,2)</f>
        <v>91336 Spenser Street</v>
      </c>
      <c r="P1257" s="22">
        <f>VLOOKUP(A1257,[1]CustomerAddress!$A$1:$F$3997,3)</f>
        <v>4560</v>
      </c>
      <c r="Q1257" s="22" t="str">
        <f>VLOOKUP(A1257,[1]CustomerAddress!$A$1:$F$3997,4)</f>
        <v>QLD</v>
      </c>
      <c r="R1257" s="22" t="str">
        <f>VLOOKUP(A1257,[1]CustomerAddress!$A$1:$F$3997,5)</f>
        <v>Australia</v>
      </c>
      <c r="S1257" s="22">
        <f>VLOOKUP(A1257,[1]CustomerAddress!$A$1:$F$3997,6)</f>
        <v>6</v>
      </c>
      <c r="T1257" s="22" t="str">
        <f>VLOOKUP(A1257,Labels!$A$5:$I$3497,9)</f>
        <v>High Risk Customer</v>
      </c>
    </row>
    <row r="1258" spans="1:20" s="22" customFormat="1" ht="15.75" customHeight="1" x14ac:dyDescent="0.25">
      <c r="A1258" s="23">
        <v>1257</v>
      </c>
      <c r="B1258" s="24" t="s">
        <v>2599</v>
      </c>
      <c r="C1258" s="24" t="s">
        <v>2600</v>
      </c>
      <c r="D1258" s="24" t="s">
        <v>48</v>
      </c>
      <c r="E1258" s="23">
        <v>40</v>
      </c>
      <c r="F1258" s="25">
        <v>26469</v>
      </c>
      <c r="G1258" s="23">
        <f t="shared" ca="1" si="97"/>
        <v>48.829625237506335</v>
      </c>
      <c r="H1258" s="23" t="str">
        <f t="shared" ca="1" si="98"/>
        <v>41-50</v>
      </c>
      <c r="I1258" s="24" t="s">
        <v>354</v>
      </c>
      <c r="J1258" s="24" t="s">
        <v>54</v>
      </c>
      <c r="K1258" s="24" t="s">
        <v>62</v>
      </c>
      <c r="L1258" s="24" t="s">
        <v>44</v>
      </c>
      <c r="M1258" s="24" t="s">
        <v>45</v>
      </c>
      <c r="N1258" s="23">
        <v>9</v>
      </c>
      <c r="O1258" s="22" t="str">
        <f>VLOOKUP(A1258,[1]CustomerAddress!$A$1:$F$3997,2)</f>
        <v>33 Rockefeller Avenue</v>
      </c>
      <c r="P1258" s="22">
        <f>VLOOKUP(A1258,[1]CustomerAddress!$A$1:$F$3997,3)</f>
        <v>4740</v>
      </c>
      <c r="Q1258" s="22" t="str">
        <f>VLOOKUP(A1258,[1]CustomerAddress!$A$1:$F$3997,4)</f>
        <v>QLD</v>
      </c>
      <c r="R1258" s="22" t="str">
        <f>VLOOKUP(A1258,[1]CustomerAddress!$A$1:$F$3997,5)</f>
        <v>Australia</v>
      </c>
      <c r="S1258" s="22">
        <f>VLOOKUP(A1258,[1]CustomerAddress!$A$1:$F$3997,6)</f>
        <v>2</v>
      </c>
      <c r="T1258" s="22" t="str">
        <f>VLOOKUP(A1258,Labels!$A$5:$I$3497,9)</f>
        <v>Evasive Customer</v>
      </c>
    </row>
    <row r="1259" spans="1:20" s="22" customFormat="1" ht="15.75" customHeight="1" x14ac:dyDescent="0.25">
      <c r="A1259" s="23">
        <v>1258</v>
      </c>
      <c r="B1259" s="24" t="s">
        <v>2601</v>
      </c>
      <c r="C1259" s="24" t="s">
        <v>2602</v>
      </c>
      <c r="D1259" s="24" t="s">
        <v>48</v>
      </c>
      <c r="E1259" s="23">
        <v>89</v>
      </c>
      <c r="F1259" s="25">
        <v>28601</v>
      </c>
      <c r="G1259" s="23">
        <f t="shared" ca="1" si="97"/>
        <v>42.988529347095373</v>
      </c>
      <c r="H1259" s="23" t="str">
        <f t="shared" ca="1" si="98"/>
        <v>41-50</v>
      </c>
      <c r="I1259" s="24" t="s">
        <v>105</v>
      </c>
      <c r="J1259" s="24" t="s">
        <v>84</v>
      </c>
      <c r="K1259" s="24" t="s">
        <v>43</v>
      </c>
      <c r="L1259" s="24" t="s">
        <v>44</v>
      </c>
      <c r="M1259" s="24" t="s">
        <v>57</v>
      </c>
      <c r="N1259" s="23">
        <v>6</v>
      </c>
      <c r="O1259" s="22" t="str">
        <f>VLOOKUP(A1259,[1]CustomerAddress!$A$1:$F$3997,2)</f>
        <v>71 Sundown Circle</v>
      </c>
      <c r="P1259" s="22">
        <f>VLOOKUP(A1259,[1]CustomerAddress!$A$1:$F$3997,3)</f>
        <v>4720</v>
      </c>
      <c r="Q1259" s="22" t="str">
        <f>VLOOKUP(A1259,[1]CustomerAddress!$A$1:$F$3997,4)</f>
        <v>QLD</v>
      </c>
      <c r="R1259" s="22" t="str">
        <f>VLOOKUP(A1259,[1]CustomerAddress!$A$1:$F$3997,5)</f>
        <v>Australia</v>
      </c>
      <c r="S1259" s="22">
        <f>VLOOKUP(A1259,[1]CustomerAddress!$A$1:$F$3997,6)</f>
        <v>1</v>
      </c>
      <c r="T1259" s="22" t="str">
        <f>VLOOKUP(A1259,Labels!$A$5:$I$3497,9)</f>
        <v>Losing Customer</v>
      </c>
    </row>
    <row r="1260" spans="1:20" s="22" customFormat="1" ht="15.75" customHeight="1" x14ac:dyDescent="0.25">
      <c r="A1260" s="23">
        <v>1259</v>
      </c>
      <c r="B1260" s="24" t="s">
        <v>2603</v>
      </c>
      <c r="C1260" s="24" t="s">
        <v>2604</v>
      </c>
      <c r="D1260" s="24" t="s">
        <v>40</v>
      </c>
      <c r="E1260" s="23">
        <v>23</v>
      </c>
      <c r="F1260" s="25">
        <v>26992</v>
      </c>
      <c r="G1260" s="23">
        <f t="shared" ca="1" si="97"/>
        <v>47.396748525177571</v>
      </c>
      <c r="H1260" s="23" t="str">
        <f t="shared" ca="1" si="98"/>
        <v>41-50</v>
      </c>
      <c r="I1260" s="24" t="s">
        <v>354</v>
      </c>
      <c r="J1260" s="24" t="s">
        <v>50</v>
      </c>
      <c r="K1260" s="24" t="s">
        <v>43</v>
      </c>
      <c r="L1260" s="24" t="s">
        <v>44</v>
      </c>
      <c r="M1260" s="24" t="s">
        <v>57</v>
      </c>
      <c r="N1260" s="23">
        <v>9</v>
      </c>
      <c r="O1260" s="22" t="str">
        <f>VLOOKUP(A1260,[1]CustomerAddress!$A$1:$F$3997,2)</f>
        <v>33 Bayside Way</v>
      </c>
      <c r="P1260" s="22">
        <f>VLOOKUP(A1260,[1]CustomerAddress!$A$1:$F$3997,3)</f>
        <v>4702</v>
      </c>
      <c r="Q1260" s="22" t="str">
        <f>VLOOKUP(A1260,[1]CustomerAddress!$A$1:$F$3997,4)</f>
        <v>QLD</v>
      </c>
      <c r="R1260" s="22" t="str">
        <f>VLOOKUP(A1260,[1]CustomerAddress!$A$1:$F$3997,5)</f>
        <v>Australia</v>
      </c>
      <c r="S1260" s="22">
        <f>VLOOKUP(A1260,[1]CustomerAddress!$A$1:$F$3997,6)</f>
        <v>1</v>
      </c>
      <c r="T1260" s="22" t="str">
        <f>VLOOKUP(A1260,Labels!$A$5:$I$3497,9)</f>
        <v>Potential Customer</v>
      </c>
    </row>
    <row r="1261" spans="1:20" s="22" customFormat="1" ht="15.75" customHeight="1" x14ac:dyDescent="0.25">
      <c r="A1261" s="23">
        <v>1260</v>
      </c>
      <c r="B1261" s="24" t="s">
        <v>2605</v>
      </c>
      <c r="C1261" s="24" t="s">
        <v>2606</v>
      </c>
      <c r="D1261" s="24" t="s">
        <v>48</v>
      </c>
      <c r="E1261" s="23">
        <v>92</v>
      </c>
      <c r="F1261" s="25">
        <v>32782</v>
      </c>
      <c r="G1261" s="23">
        <f t="shared" ca="1" si="97"/>
        <v>31.53373482654743</v>
      </c>
      <c r="H1261" s="23" t="str">
        <f t="shared" ca="1" si="98"/>
        <v>31-40</v>
      </c>
      <c r="I1261" s="24" t="s">
        <v>596</v>
      </c>
      <c r="J1261" s="24" t="s">
        <v>54</v>
      </c>
      <c r="K1261" s="24" t="s">
        <v>43</v>
      </c>
      <c r="L1261" s="24" t="s">
        <v>44</v>
      </c>
      <c r="M1261" s="24" t="s">
        <v>57</v>
      </c>
      <c r="N1261" s="23">
        <v>9</v>
      </c>
      <c r="O1261" s="22" t="str">
        <f>VLOOKUP(A1261,[1]CustomerAddress!$A$1:$F$3997,2)</f>
        <v>23 Hollow Ridge Avenue</v>
      </c>
      <c r="P1261" s="22">
        <f>VLOOKUP(A1261,[1]CustomerAddress!$A$1:$F$3997,3)</f>
        <v>4702</v>
      </c>
      <c r="Q1261" s="22" t="str">
        <f>VLOOKUP(A1261,[1]CustomerAddress!$A$1:$F$3997,4)</f>
        <v>QLD</v>
      </c>
      <c r="R1261" s="22" t="str">
        <f>VLOOKUP(A1261,[1]CustomerAddress!$A$1:$F$3997,5)</f>
        <v>Australia</v>
      </c>
      <c r="S1261" s="22">
        <f>VLOOKUP(A1261,[1]CustomerAddress!$A$1:$F$3997,6)</f>
        <v>2</v>
      </c>
      <c r="T1261" s="22" t="str">
        <f>VLOOKUP(A1261,Labels!$A$5:$I$3497,9)</f>
        <v>High Risk Customer</v>
      </c>
    </row>
    <row r="1262" spans="1:20" s="22" customFormat="1" ht="15.75" hidden="1" customHeight="1" x14ac:dyDescent="0.25">
      <c r="A1262" s="23">
        <v>1261</v>
      </c>
      <c r="B1262" s="24" t="s">
        <v>2607</v>
      </c>
      <c r="C1262" s="24" t="s">
        <v>2608</v>
      </c>
      <c r="D1262" s="24" t="s">
        <v>40</v>
      </c>
      <c r="E1262" s="23">
        <v>61</v>
      </c>
      <c r="F1262" s="25">
        <v>25980</v>
      </c>
      <c r="G1262" s="23">
        <f t="shared" ca="1" si="97"/>
        <v>50.169351264903597</v>
      </c>
      <c r="H1262" s="23"/>
      <c r="I1262" s="24" t="s">
        <v>141</v>
      </c>
      <c r="J1262" s="24" t="s">
        <v>84</v>
      </c>
      <c r="K1262" s="24" t="s">
        <v>43</v>
      </c>
      <c r="L1262" s="24" t="s">
        <v>44</v>
      </c>
      <c r="M1262" s="24" t="s">
        <v>57</v>
      </c>
      <c r="N1262" s="23">
        <v>4</v>
      </c>
    </row>
    <row r="1263" spans="1:20" s="22" customFormat="1" ht="15.75" customHeight="1" x14ac:dyDescent="0.25">
      <c r="A1263" s="23">
        <v>1262</v>
      </c>
      <c r="B1263" s="24" t="s">
        <v>2609</v>
      </c>
      <c r="C1263" s="24" t="s">
        <v>2610</v>
      </c>
      <c r="D1263" s="24" t="s">
        <v>40</v>
      </c>
      <c r="E1263" s="23">
        <v>90</v>
      </c>
      <c r="F1263" s="25">
        <v>24813</v>
      </c>
      <c r="G1263" s="23">
        <f t="shared" ca="1" si="97"/>
        <v>53.366611539193308</v>
      </c>
      <c r="H1263" s="23" t="str">
        <f t="shared" ref="H1263:H1300" ca="1" si="99">IF(G1263&lt;=10,"0-10",IF(AND(G1263&gt;10,G1263&lt;=20),"11-20",IF(AND(G1263&gt;20,G1263&lt;=30),"21-30",IF(AND(G1263&gt;30,G1263&lt;=40),"31-40",IF(AND(G1263&gt;40,G1263&lt;=50),"41-50",IF(AND(G1263&gt;50,G1263&lt;=60),"51-60",IF(AND(G1263&gt;60,G1263&lt;=70),"61-70",IF(AND(G1263&gt;70,G1263&lt;=80),"71-80",IF(AND(G1263&gt;80,G1263&lt;=90),"81-90",IF(G1263&gt;90,"91-100"))))))))))</f>
        <v>51-60</v>
      </c>
      <c r="I1263" s="24" t="s">
        <v>651</v>
      </c>
      <c r="J1263" s="24" t="s">
        <v>61</v>
      </c>
      <c r="K1263" s="24" t="s">
        <v>66</v>
      </c>
      <c r="L1263" s="24" t="s">
        <v>44</v>
      </c>
      <c r="M1263" s="24" t="s">
        <v>45</v>
      </c>
      <c r="N1263" s="23">
        <v>19</v>
      </c>
      <c r="O1263" s="22" t="str">
        <f>VLOOKUP(A1263,[1]CustomerAddress!$A$1:$F$3997,2)</f>
        <v>884 Shoshone Lane</v>
      </c>
      <c r="P1263" s="22">
        <f>VLOOKUP(A1263,[1]CustomerAddress!$A$1:$F$3997,3)</f>
        <v>4670</v>
      </c>
      <c r="Q1263" s="22" t="str">
        <f>VLOOKUP(A1263,[1]CustomerAddress!$A$1:$F$3997,4)</f>
        <v>QLD</v>
      </c>
      <c r="R1263" s="22" t="str">
        <f>VLOOKUP(A1263,[1]CustomerAddress!$A$1:$F$3997,5)</f>
        <v>Australia</v>
      </c>
      <c r="S1263" s="22">
        <f>VLOOKUP(A1263,[1]CustomerAddress!$A$1:$F$3997,6)</f>
        <v>3</v>
      </c>
      <c r="T1263" s="22" t="str">
        <f>VLOOKUP(A1263,Labels!$A$5:$I$3497,9)</f>
        <v>Late Bloomer</v>
      </c>
    </row>
    <row r="1264" spans="1:20" s="22" customFormat="1" ht="15.75" customHeight="1" x14ac:dyDescent="0.25">
      <c r="A1264" s="23">
        <v>1263</v>
      </c>
      <c r="B1264" s="24" t="s">
        <v>2611</v>
      </c>
      <c r="C1264" s="24" t="s">
        <v>2612</v>
      </c>
      <c r="D1264" s="24" t="s">
        <v>48</v>
      </c>
      <c r="E1264" s="23">
        <v>41</v>
      </c>
      <c r="F1264" s="25">
        <v>26831</v>
      </c>
      <c r="G1264" s="23">
        <f t="shared" ca="1" si="97"/>
        <v>47.837844415588528</v>
      </c>
      <c r="H1264" s="23" t="str">
        <f t="shared" ca="1" si="99"/>
        <v>41-50</v>
      </c>
      <c r="I1264" s="24" t="s">
        <v>642</v>
      </c>
      <c r="J1264" s="24" t="s">
        <v>84</v>
      </c>
      <c r="K1264" s="24" t="s">
        <v>62</v>
      </c>
      <c r="L1264" s="24" t="s">
        <v>44</v>
      </c>
      <c r="M1264" s="24" t="s">
        <v>57</v>
      </c>
      <c r="N1264" s="23">
        <v>8</v>
      </c>
      <c r="O1264" s="22" t="str">
        <f>VLOOKUP(A1264,[1]CustomerAddress!$A$1:$F$3997,2)</f>
        <v>12 Prentice Point</v>
      </c>
      <c r="P1264" s="22">
        <f>VLOOKUP(A1264,[1]CustomerAddress!$A$1:$F$3997,3)</f>
        <v>4670</v>
      </c>
      <c r="Q1264" s="22" t="str">
        <f>VLOOKUP(A1264,[1]CustomerAddress!$A$1:$F$3997,4)</f>
        <v>QLD</v>
      </c>
      <c r="R1264" s="22" t="str">
        <f>VLOOKUP(A1264,[1]CustomerAddress!$A$1:$F$3997,5)</f>
        <v>Australia</v>
      </c>
      <c r="S1264" s="22">
        <f>VLOOKUP(A1264,[1]CustomerAddress!$A$1:$F$3997,6)</f>
        <v>1</v>
      </c>
      <c r="T1264" s="22" t="str">
        <f>VLOOKUP(A1264,Labels!$A$5:$I$3497,9)</f>
        <v>Potential Customer</v>
      </c>
    </row>
    <row r="1265" spans="1:20" s="22" customFormat="1" ht="15.75" customHeight="1" x14ac:dyDescent="0.25">
      <c r="A1265" s="23">
        <v>1264</v>
      </c>
      <c r="B1265" s="24" t="s">
        <v>2613</v>
      </c>
      <c r="C1265" s="24" t="s">
        <v>2614</v>
      </c>
      <c r="D1265" s="24" t="s">
        <v>48</v>
      </c>
      <c r="E1265" s="23">
        <v>48</v>
      </c>
      <c r="F1265" s="25">
        <v>34393</v>
      </c>
      <c r="G1265" s="23">
        <f t="shared" ca="1" si="97"/>
        <v>27.120036196727558</v>
      </c>
      <c r="H1265" s="23" t="str">
        <f t="shared" ca="1" si="99"/>
        <v>21-30</v>
      </c>
      <c r="J1265" s="24" t="s">
        <v>42</v>
      </c>
      <c r="K1265" s="24" t="s">
        <v>43</v>
      </c>
      <c r="L1265" s="24" t="s">
        <v>44</v>
      </c>
      <c r="M1265" s="24" t="s">
        <v>45</v>
      </c>
      <c r="N1265" s="23">
        <v>7</v>
      </c>
      <c r="O1265" s="22" t="str">
        <f>VLOOKUP(A1265,[1]CustomerAddress!$A$1:$F$3997,2)</f>
        <v>7008 Warner Park</v>
      </c>
      <c r="P1265" s="22">
        <f>VLOOKUP(A1265,[1]CustomerAddress!$A$1:$F$3997,3)</f>
        <v>4670</v>
      </c>
      <c r="Q1265" s="22" t="str">
        <f>VLOOKUP(A1265,[1]CustomerAddress!$A$1:$F$3997,4)</f>
        <v>QLD</v>
      </c>
      <c r="R1265" s="22" t="str">
        <f>VLOOKUP(A1265,[1]CustomerAddress!$A$1:$F$3997,5)</f>
        <v>Australia</v>
      </c>
      <c r="S1265" s="22">
        <f>VLOOKUP(A1265,[1]CustomerAddress!$A$1:$F$3997,6)</f>
        <v>2</v>
      </c>
      <c r="T1265" s="22" t="str">
        <f>VLOOKUP(A1265,Labels!$A$5:$I$3497,9)</f>
        <v>Recent Customer</v>
      </c>
    </row>
    <row r="1266" spans="1:20" s="22" customFormat="1" ht="15.75" customHeight="1" x14ac:dyDescent="0.25">
      <c r="A1266" s="23">
        <v>1265</v>
      </c>
      <c r="B1266" s="24" t="s">
        <v>2615</v>
      </c>
      <c r="C1266" s="24" t="s">
        <v>2616</v>
      </c>
      <c r="D1266" s="24" t="s">
        <v>48</v>
      </c>
      <c r="E1266" s="23">
        <v>72</v>
      </c>
      <c r="F1266" s="25">
        <v>31980</v>
      </c>
      <c r="G1266" s="23">
        <f t="shared" ca="1" si="97"/>
        <v>33.730995100520033</v>
      </c>
      <c r="H1266" s="23" t="str">
        <f t="shared" ca="1" si="99"/>
        <v>31-40</v>
      </c>
      <c r="I1266" s="24" t="s">
        <v>1962</v>
      </c>
      <c r="J1266" s="24" t="s">
        <v>54</v>
      </c>
      <c r="K1266" s="24" t="s">
        <v>43</v>
      </c>
      <c r="L1266" s="24" t="s">
        <v>44</v>
      </c>
      <c r="M1266" s="24" t="s">
        <v>45</v>
      </c>
      <c r="N1266" s="23">
        <v>2</v>
      </c>
      <c r="O1266" s="22" t="str">
        <f>VLOOKUP(A1266,[1]CustomerAddress!$A$1:$F$3997,2)</f>
        <v>51673 Heffernan Park</v>
      </c>
      <c r="P1266" s="22">
        <f>VLOOKUP(A1266,[1]CustomerAddress!$A$1:$F$3997,3)</f>
        <v>4655</v>
      </c>
      <c r="Q1266" s="22" t="str">
        <f>VLOOKUP(A1266,[1]CustomerAddress!$A$1:$F$3997,4)</f>
        <v>QLD</v>
      </c>
      <c r="R1266" s="22" t="str">
        <f>VLOOKUP(A1266,[1]CustomerAddress!$A$1:$F$3997,5)</f>
        <v>Australia</v>
      </c>
      <c r="S1266" s="22">
        <f>VLOOKUP(A1266,[1]CustomerAddress!$A$1:$F$3997,6)</f>
        <v>3</v>
      </c>
      <c r="T1266" s="22" t="str">
        <f>VLOOKUP(A1266,Labels!$A$5:$I$3497,9)</f>
        <v>Recent Customer</v>
      </c>
    </row>
    <row r="1267" spans="1:20" s="22" customFormat="1" ht="15.75" customHeight="1" x14ac:dyDescent="0.25">
      <c r="A1267" s="23">
        <v>1266</v>
      </c>
      <c r="B1267" s="24" t="s">
        <v>2617</v>
      </c>
      <c r="D1267" s="24" t="s">
        <v>48</v>
      </c>
      <c r="E1267" s="23">
        <v>68</v>
      </c>
      <c r="F1267" s="25">
        <v>28612</v>
      </c>
      <c r="G1267" s="23">
        <f t="shared" ca="1" si="97"/>
        <v>42.958392361111116</v>
      </c>
      <c r="H1267" s="23" t="str">
        <f t="shared" ca="1" si="99"/>
        <v>41-50</v>
      </c>
      <c r="I1267" s="24" t="s">
        <v>847</v>
      </c>
      <c r="J1267" s="24" t="s">
        <v>42</v>
      </c>
      <c r="K1267" s="24" t="s">
        <v>43</v>
      </c>
      <c r="L1267" s="24" t="s">
        <v>44</v>
      </c>
      <c r="M1267" s="24" t="s">
        <v>45</v>
      </c>
      <c r="N1267" s="23">
        <v>10</v>
      </c>
      <c r="O1267" s="22" t="str">
        <f>VLOOKUP(A1267,[1]CustomerAddress!$A$1:$F$3997,2)</f>
        <v>32 Meadow Ridge Alley</v>
      </c>
      <c r="P1267" s="22">
        <f>VLOOKUP(A1267,[1]CustomerAddress!$A$1:$F$3997,3)</f>
        <v>4610</v>
      </c>
      <c r="Q1267" s="22" t="str">
        <f>VLOOKUP(A1267,[1]CustomerAddress!$A$1:$F$3997,4)</f>
        <v>QLD</v>
      </c>
      <c r="R1267" s="22" t="str">
        <f>VLOOKUP(A1267,[1]CustomerAddress!$A$1:$F$3997,5)</f>
        <v>Australia</v>
      </c>
      <c r="S1267" s="22">
        <f>VLOOKUP(A1267,[1]CustomerAddress!$A$1:$F$3997,6)</f>
        <v>1</v>
      </c>
      <c r="T1267" s="22" t="str">
        <f>VLOOKUP(A1267,Labels!$A$5:$I$3497,9)</f>
        <v>Evasive Customer</v>
      </c>
    </row>
    <row r="1268" spans="1:20" s="22" customFormat="1" ht="15.75" customHeight="1" x14ac:dyDescent="0.25">
      <c r="A1268" s="23">
        <v>1267</v>
      </c>
      <c r="B1268" s="24" t="s">
        <v>2618</v>
      </c>
      <c r="C1268" s="24" t="s">
        <v>2619</v>
      </c>
      <c r="D1268" s="24" t="s">
        <v>48</v>
      </c>
      <c r="E1268" s="23">
        <v>39</v>
      </c>
      <c r="F1268" s="25">
        <v>29009</v>
      </c>
      <c r="G1268" s="23">
        <f t="shared" ca="1" si="97"/>
        <v>41.870721127917292</v>
      </c>
      <c r="H1268" s="23" t="str">
        <f t="shared" ca="1" si="99"/>
        <v>41-50</v>
      </c>
      <c r="I1268" s="24" t="s">
        <v>311</v>
      </c>
      <c r="J1268" s="24" t="s">
        <v>164</v>
      </c>
      <c r="K1268" s="24" t="s">
        <v>62</v>
      </c>
      <c r="L1268" s="24" t="s">
        <v>44</v>
      </c>
      <c r="M1268" s="24" t="s">
        <v>45</v>
      </c>
      <c r="N1268" s="23">
        <v>19</v>
      </c>
      <c r="O1268" s="22" t="str">
        <f>VLOOKUP(A1268,[1]CustomerAddress!$A$1:$F$3997,2)</f>
        <v>37 Clarendon Lane</v>
      </c>
      <c r="P1268" s="22">
        <f>VLOOKUP(A1268,[1]CustomerAddress!$A$1:$F$3997,3)</f>
        <v>4655</v>
      </c>
      <c r="Q1268" s="22" t="str">
        <f>VLOOKUP(A1268,[1]CustomerAddress!$A$1:$F$3997,4)</f>
        <v>QLD</v>
      </c>
      <c r="R1268" s="22" t="str">
        <f>VLOOKUP(A1268,[1]CustomerAddress!$A$1:$F$3997,5)</f>
        <v>Australia</v>
      </c>
      <c r="S1268" s="22">
        <f>VLOOKUP(A1268,[1]CustomerAddress!$A$1:$F$3997,6)</f>
        <v>3</v>
      </c>
      <c r="T1268" s="22" t="str">
        <f>VLOOKUP(A1268,Labels!$A$5:$I$3497,9)</f>
        <v>Evasive Customer</v>
      </c>
    </row>
    <row r="1269" spans="1:20" s="22" customFormat="1" ht="15.75" customHeight="1" x14ac:dyDescent="0.25">
      <c r="A1269" s="23">
        <v>1268</v>
      </c>
      <c r="B1269" s="24" t="s">
        <v>2620</v>
      </c>
      <c r="C1269" s="24" t="s">
        <v>2621</v>
      </c>
      <c r="D1269" s="24" t="s">
        <v>48</v>
      </c>
      <c r="E1269" s="23">
        <v>20</v>
      </c>
      <c r="F1269" s="25">
        <v>32848</v>
      </c>
      <c r="G1269" s="23">
        <f t="shared" ca="1" si="97"/>
        <v>31.352912909056325</v>
      </c>
      <c r="H1269" s="23" t="str">
        <f t="shared" ca="1" si="99"/>
        <v>31-40</v>
      </c>
      <c r="J1269" s="24" t="s">
        <v>50</v>
      </c>
      <c r="K1269" s="24" t="s">
        <v>66</v>
      </c>
      <c r="L1269" s="24" t="s">
        <v>44</v>
      </c>
      <c r="M1269" s="24" t="s">
        <v>45</v>
      </c>
      <c r="N1269" s="23">
        <v>2</v>
      </c>
      <c r="O1269" s="22" t="str">
        <f>VLOOKUP(A1269,[1]CustomerAddress!$A$1:$F$3997,2)</f>
        <v>7 Onsgard Court</v>
      </c>
      <c r="P1269" s="22">
        <f>VLOOKUP(A1269,[1]CustomerAddress!$A$1:$F$3997,3)</f>
        <v>4551</v>
      </c>
      <c r="Q1269" s="22" t="str">
        <f>VLOOKUP(A1269,[1]CustomerAddress!$A$1:$F$3997,4)</f>
        <v>QLD</v>
      </c>
      <c r="R1269" s="22" t="str">
        <f>VLOOKUP(A1269,[1]CustomerAddress!$A$1:$F$3997,5)</f>
        <v>Australia</v>
      </c>
      <c r="S1269" s="22">
        <f>VLOOKUP(A1269,[1]CustomerAddress!$A$1:$F$3997,6)</f>
        <v>9</v>
      </c>
      <c r="T1269" s="22" t="str">
        <f>VLOOKUP(A1269,Labels!$A$5:$I$3497,9)</f>
        <v>Almost Lost Customer</v>
      </c>
    </row>
    <row r="1270" spans="1:20" s="22" customFormat="1" ht="15.75" customHeight="1" x14ac:dyDescent="0.25">
      <c r="A1270" s="23">
        <v>1269</v>
      </c>
      <c r="B1270" s="24" t="s">
        <v>2622</v>
      </c>
      <c r="C1270" s="24" t="s">
        <v>2623</v>
      </c>
      <c r="D1270" s="24" t="s">
        <v>48</v>
      </c>
      <c r="E1270" s="23">
        <v>56</v>
      </c>
      <c r="F1270" s="25">
        <v>33110</v>
      </c>
      <c r="G1270" s="23">
        <f t="shared" ca="1" si="97"/>
        <v>30.635104689561128</v>
      </c>
      <c r="H1270" s="23" t="str">
        <f t="shared" ca="1" si="99"/>
        <v>31-40</v>
      </c>
      <c r="I1270" s="24" t="s">
        <v>630</v>
      </c>
      <c r="J1270" s="24" t="s">
        <v>54</v>
      </c>
      <c r="K1270" s="24" t="s">
        <v>66</v>
      </c>
      <c r="L1270" s="24" t="s">
        <v>44</v>
      </c>
      <c r="M1270" s="24" t="s">
        <v>45</v>
      </c>
      <c r="N1270" s="23">
        <v>7</v>
      </c>
      <c r="O1270" s="22" t="str">
        <f>VLOOKUP(A1270,[1]CustomerAddress!$A$1:$F$3997,2)</f>
        <v>543 VIC Park</v>
      </c>
      <c r="P1270" s="22">
        <f>VLOOKUP(A1270,[1]CustomerAddress!$A$1:$F$3997,3)</f>
        <v>4702</v>
      </c>
      <c r="Q1270" s="22" t="str">
        <f>VLOOKUP(A1270,[1]CustomerAddress!$A$1:$F$3997,4)</f>
        <v>QLD</v>
      </c>
      <c r="R1270" s="22" t="str">
        <f>VLOOKUP(A1270,[1]CustomerAddress!$A$1:$F$3997,5)</f>
        <v>Australia</v>
      </c>
      <c r="S1270" s="22">
        <f>VLOOKUP(A1270,[1]CustomerAddress!$A$1:$F$3997,6)</f>
        <v>6</v>
      </c>
      <c r="T1270" s="22" t="str">
        <f>VLOOKUP(A1270,Labels!$A$5:$I$3497,9)</f>
        <v>Lost Customer</v>
      </c>
    </row>
    <row r="1271" spans="1:20" s="22" customFormat="1" ht="15.75" customHeight="1" x14ac:dyDescent="0.25">
      <c r="A1271" s="23">
        <v>1270</v>
      </c>
      <c r="B1271" s="24" t="s">
        <v>2624</v>
      </c>
      <c r="C1271" s="24" t="s">
        <v>2625</v>
      </c>
      <c r="D1271" s="24" t="s">
        <v>48</v>
      </c>
      <c r="E1271" s="23">
        <v>72</v>
      </c>
      <c r="F1271" s="25">
        <v>30374</v>
      </c>
      <c r="G1271" s="23">
        <f t="shared" ca="1" si="97"/>
        <v>38.130995100837147</v>
      </c>
      <c r="H1271" s="23" t="str">
        <f t="shared" ca="1" si="99"/>
        <v>31-40</v>
      </c>
      <c r="I1271" s="24" t="s">
        <v>206</v>
      </c>
      <c r="J1271" s="24" t="s">
        <v>50</v>
      </c>
      <c r="K1271" s="24" t="s">
        <v>62</v>
      </c>
      <c r="L1271" s="24" t="s">
        <v>44</v>
      </c>
      <c r="M1271" s="24" t="s">
        <v>57</v>
      </c>
      <c r="N1271" s="23">
        <v>10</v>
      </c>
      <c r="O1271" s="22" t="str">
        <f>VLOOKUP(A1271,[1]CustomerAddress!$A$1:$F$3997,2)</f>
        <v>640 Toban Hill</v>
      </c>
      <c r="P1271" s="22">
        <f>VLOOKUP(A1271,[1]CustomerAddress!$A$1:$F$3997,3)</f>
        <v>4702</v>
      </c>
      <c r="Q1271" s="22" t="str">
        <f>VLOOKUP(A1271,[1]CustomerAddress!$A$1:$F$3997,4)</f>
        <v>QLD</v>
      </c>
      <c r="R1271" s="22" t="str">
        <f>VLOOKUP(A1271,[1]CustomerAddress!$A$1:$F$3997,5)</f>
        <v>Australia</v>
      </c>
      <c r="S1271" s="22">
        <f>VLOOKUP(A1271,[1]CustomerAddress!$A$1:$F$3997,6)</f>
        <v>6</v>
      </c>
      <c r="T1271" s="22" t="str">
        <f>VLOOKUP(A1271,Labels!$A$5:$I$3497,9)</f>
        <v>Evasive Customer</v>
      </c>
    </row>
    <row r="1272" spans="1:20" s="22" customFormat="1" ht="15.75" customHeight="1" x14ac:dyDescent="0.25">
      <c r="A1272" s="23">
        <v>1271</v>
      </c>
      <c r="B1272" s="24" t="s">
        <v>2626</v>
      </c>
      <c r="C1272" s="24" t="s">
        <v>2627</v>
      </c>
      <c r="D1272" s="24" t="s">
        <v>40</v>
      </c>
      <c r="E1272" s="23">
        <v>71</v>
      </c>
      <c r="F1272" s="25">
        <v>34526</v>
      </c>
      <c r="G1272" s="23">
        <f t="shared" ca="1" si="97"/>
        <v>26.755652634766609</v>
      </c>
      <c r="H1272" s="23" t="str">
        <f t="shared" ca="1" si="99"/>
        <v>21-30</v>
      </c>
      <c r="I1272" s="24" t="s">
        <v>733</v>
      </c>
      <c r="J1272" s="24" t="s">
        <v>138</v>
      </c>
      <c r="K1272" s="24" t="s">
        <v>43</v>
      </c>
      <c r="L1272" s="24" t="s">
        <v>44</v>
      </c>
      <c r="M1272" s="24" t="s">
        <v>45</v>
      </c>
      <c r="N1272" s="23">
        <v>6</v>
      </c>
      <c r="O1272" s="22" t="str">
        <f>VLOOKUP(A1272,[1]CustomerAddress!$A$1:$F$3997,2)</f>
        <v>93 Corben Crossing</v>
      </c>
      <c r="P1272" s="22">
        <f>VLOOKUP(A1272,[1]CustomerAddress!$A$1:$F$3997,3)</f>
        <v>4506</v>
      </c>
      <c r="Q1272" s="22" t="str">
        <f>VLOOKUP(A1272,[1]CustomerAddress!$A$1:$F$3997,4)</f>
        <v>QLD</v>
      </c>
      <c r="R1272" s="22" t="str">
        <f>VLOOKUP(A1272,[1]CustomerAddress!$A$1:$F$3997,5)</f>
        <v>Australia</v>
      </c>
      <c r="S1272" s="22">
        <f>VLOOKUP(A1272,[1]CustomerAddress!$A$1:$F$3997,6)</f>
        <v>4</v>
      </c>
      <c r="T1272" s="22" t="str">
        <f>VLOOKUP(A1272,Labels!$A$5:$I$3497,9)</f>
        <v>Lost Customer</v>
      </c>
    </row>
    <row r="1273" spans="1:20" s="22" customFormat="1" ht="15.75" customHeight="1" x14ac:dyDescent="0.25">
      <c r="A1273" s="23">
        <v>1272</v>
      </c>
      <c r="B1273" s="24" t="s">
        <v>1292</v>
      </c>
      <c r="C1273" s="24" t="s">
        <v>2628</v>
      </c>
      <c r="D1273" s="24" t="s">
        <v>40</v>
      </c>
      <c r="E1273" s="23">
        <v>2</v>
      </c>
      <c r="F1273" s="25">
        <v>31141</v>
      </c>
      <c r="G1273" s="23">
        <f t="shared" ca="1" si="97"/>
        <v>36.029625237823446</v>
      </c>
      <c r="H1273" s="23" t="str">
        <f t="shared" ca="1" si="99"/>
        <v>31-40</v>
      </c>
      <c r="J1273" s="24" t="s">
        <v>84</v>
      </c>
      <c r="K1273" s="24" t="s">
        <v>62</v>
      </c>
      <c r="L1273" s="24" t="s">
        <v>44</v>
      </c>
      <c r="M1273" s="24" t="s">
        <v>57</v>
      </c>
      <c r="N1273" s="23">
        <v>17</v>
      </c>
      <c r="O1273" s="22" t="str">
        <f>VLOOKUP(A1273,[1]CustomerAddress!$A$1:$F$3997,2)</f>
        <v>26 Portage Junction</v>
      </c>
      <c r="P1273" s="22">
        <f>VLOOKUP(A1273,[1]CustomerAddress!$A$1:$F$3997,3)</f>
        <v>4503</v>
      </c>
      <c r="Q1273" s="22" t="str">
        <f>VLOOKUP(A1273,[1]CustomerAddress!$A$1:$F$3997,4)</f>
        <v>QLD</v>
      </c>
      <c r="R1273" s="22" t="str">
        <f>VLOOKUP(A1273,[1]CustomerAddress!$A$1:$F$3997,5)</f>
        <v>Australia</v>
      </c>
      <c r="S1273" s="22">
        <f>VLOOKUP(A1273,[1]CustomerAddress!$A$1:$F$3997,6)</f>
        <v>5</v>
      </c>
      <c r="T1273" s="22" t="str">
        <f>VLOOKUP(A1273,Labels!$A$5:$I$3497,9)</f>
        <v>Recent Customer</v>
      </c>
    </row>
    <row r="1274" spans="1:20" s="22" customFormat="1" ht="15.75" customHeight="1" x14ac:dyDescent="0.25">
      <c r="A1274" s="23">
        <v>1273</v>
      </c>
      <c r="B1274" s="24" t="s">
        <v>2629</v>
      </c>
      <c r="C1274" s="24" t="s">
        <v>2630</v>
      </c>
      <c r="D1274" s="24" t="s">
        <v>48</v>
      </c>
      <c r="E1274" s="23">
        <v>48</v>
      </c>
      <c r="F1274" s="25">
        <v>27241</v>
      </c>
      <c r="G1274" s="23">
        <f t="shared" ca="1" si="97"/>
        <v>46.714556744355647</v>
      </c>
      <c r="H1274" s="23" t="str">
        <f t="shared" ca="1" si="99"/>
        <v>41-50</v>
      </c>
      <c r="I1274" s="24" t="s">
        <v>317</v>
      </c>
      <c r="J1274" s="24" t="s">
        <v>50</v>
      </c>
      <c r="K1274" s="24" t="s">
        <v>62</v>
      </c>
      <c r="L1274" s="24" t="s">
        <v>44</v>
      </c>
      <c r="M1274" s="24" t="s">
        <v>45</v>
      </c>
      <c r="N1274" s="23">
        <v>14</v>
      </c>
      <c r="O1274" s="22" t="str">
        <f>VLOOKUP(A1274,[1]CustomerAddress!$A$1:$F$3997,2)</f>
        <v>7928 Mendota Circle</v>
      </c>
      <c r="P1274" s="22">
        <f>VLOOKUP(A1274,[1]CustomerAddress!$A$1:$F$3997,3)</f>
        <v>4503</v>
      </c>
      <c r="Q1274" s="22" t="str">
        <f>VLOOKUP(A1274,[1]CustomerAddress!$A$1:$F$3997,4)</f>
        <v>QLD</v>
      </c>
      <c r="R1274" s="22" t="str">
        <f>VLOOKUP(A1274,[1]CustomerAddress!$A$1:$F$3997,5)</f>
        <v>Australia</v>
      </c>
      <c r="S1274" s="22">
        <f>VLOOKUP(A1274,[1]CustomerAddress!$A$1:$F$3997,6)</f>
        <v>2</v>
      </c>
      <c r="T1274" s="22" t="str">
        <f>VLOOKUP(A1274,Labels!$A$5:$I$3497,9)</f>
        <v>Late Bloomer</v>
      </c>
    </row>
    <row r="1275" spans="1:20" s="22" customFormat="1" ht="15.75" customHeight="1" x14ac:dyDescent="0.25">
      <c r="A1275" s="23">
        <v>1274</v>
      </c>
      <c r="B1275" s="24" t="s">
        <v>2631</v>
      </c>
      <c r="C1275" s="24" t="s">
        <v>2632</v>
      </c>
      <c r="D1275" s="24" t="s">
        <v>48</v>
      </c>
      <c r="E1275" s="23">
        <v>12</v>
      </c>
      <c r="F1275" s="25">
        <v>28445</v>
      </c>
      <c r="G1275" s="23">
        <f t="shared" ca="1" si="97"/>
        <v>43.415926607686458</v>
      </c>
      <c r="H1275" s="23" t="str">
        <f t="shared" ca="1" si="99"/>
        <v>41-50</v>
      </c>
      <c r="I1275" s="24" t="s">
        <v>2170</v>
      </c>
      <c r="J1275" s="24" t="s">
        <v>84</v>
      </c>
      <c r="K1275" s="24" t="s">
        <v>43</v>
      </c>
      <c r="L1275" s="24" t="s">
        <v>44</v>
      </c>
      <c r="M1275" s="24" t="s">
        <v>57</v>
      </c>
      <c r="N1275" s="23">
        <v>20</v>
      </c>
      <c r="O1275" s="22" t="str">
        <f>VLOOKUP(A1275,[1]CustomerAddress!$A$1:$F$3997,2)</f>
        <v>1075 Raven Place</v>
      </c>
      <c r="P1275" s="22">
        <f>VLOOKUP(A1275,[1]CustomerAddress!$A$1:$F$3997,3)</f>
        <v>4512</v>
      </c>
      <c r="Q1275" s="22" t="str">
        <f>VLOOKUP(A1275,[1]CustomerAddress!$A$1:$F$3997,4)</f>
        <v>QLD</v>
      </c>
      <c r="R1275" s="22" t="str">
        <f>VLOOKUP(A1275,[1]CustomerAddress!$A$1:$F$3997,5)</f>
        <v>Australia</v>
      </c>
      <c r="S1275" s="22">
        <f>VLOOKUP(A1275,[1]CustomerAddress!$A$1:$F$3997,6)</f>
        <v>7</v>
      </c>
      <c r="T1275" s="22" t="str">
        <f>VLOOKUP(A1275,Labels!$A$5:$I$3497,9)</f>
        <v>Very Loyal</v>
      </c>
    </row>
    <row r="1276" spans="1:20" s="22" customFormat="1" ht="15.75" customHeight="1" x14ac:dyDescent="0.25">
      <c r="A1276" s="23">
        <v>1275</v>
      </c>
      <c r="B1276" s="24" t="s">
        <v>2633</v>
      </c>
      <c r="C1276" s="24" t="s">
        <v>2634</v>
      </c>
      <c r="D1276" s="24" t="s">
        <v>40</v>
      </c>
      <c r="E1276" s="23">
        <v>70</v>
      </c>
      <c r="F1276" s="25">
        <v>24117</v>
      </c>
      <c r="G1276" s="23">
        <f t="shared" ca="1" si="97"/>
        <v>55.273460853944691</v>
      </c>
      <c r="H1276" s="23" t="str">
        <f t="shared" ca="1" si="99"/>
        <v>51-60</v>
      </c>
      <c r="I1276" s="24" t="s">
        <v>317</v>
      </c>
      <c r="J1276" s="24" t="s">
        <v>42</v>
      </c>
      <c r="K1276" s="24" t="s">
        <v>43</v>
      </c>
      <c r="L1276" s="24" t="s">
        <v>44</v>
      </c>
      <c r="M1276" s="24" t="s">
        <v>45</v>
      </c>
      <c r="N1276" s="23">
        <v>8</v>
      </c>
      <c r="O1276" s="22" t="str">
        <f>VLOOKUP(A1276,[1]CustomerAddress!$A$1:$F$3997,2)</f>
        <v>0 Summerview Pass</v>
      </c>
      <c r="P1276" s="22">
        <f>VLOOKUP(A1276,[1]CustomerAddress!$A$1:$F$3997,3)</f>
        <v>4511</v>
      </c>
      <c r="Q1276" s="22" t="str">
        <f>VLOOKUP(A1276,[1]CustomerAddress!$A$1:$F$3997,4)</f>
        <v>QLD</v>
      </c>
      <c r="R1276" s="22" t="str">
        <f>VLOOKUP(A1276,[1]CustomerAddress!$A$1:$F$3997,5)</f>
        <v>Australia</v>
      </c>
      <c r="S1276" s="22">
        <f>VLOOKUP(A1276,[1]CustomerAddress!$A$1:$F$3997,6)</f>
        <v>2</v>
      </c>
      <c r="T1276" s="22" t="str">
        <f>VLOOKUP(A1276,Labels!$A$5:$I$3497,9)</f>
        <v>Evasive Customer</v>
      </c>
    </row>
    <row r="1277" spans="1:20" s="22" customFormat="1" ht="15.75" customHeight="1" x14ac:dyDescent="0.25">
      <c r="A1277" s="23">
        <v>1276</v>
      </c>
      <c r="B1277" s="24" t="s">
        <v>2635</v>
      </c>
      <c r="C1277" s="24" t="s">
        <v>2636</v>
      </c>
      <c r="D1277" s="24" t="s">
        <v>48</v>
      </c>
      <c r="E1277" s="23">
        <v>24</v>
      </c>
      <c r="F1277" s="25">
        <v>23535</v>
      </c>
      <c r="G1277" s="23">
        <f t="shared" ca="1" si="97"/>
        <v>56.867981402207008</v>
      </c>
      <c r="H1277" s="23" t="str">
        <f t="shared" ca="1" si="99"/>
        <v>51-60</v>
      </c>
      <c r="I1277" s="24" t="s">
        <v>683</v>
      </c>
      <c r="J1277" s="24" t="s">
        <v>42</v>
      </c>
      <c r="K1277" s="24" t="s">
        <v>62</v>
      </c>
      <c r="L1277" s="24" t="s">
        <v>44</v>
      </c>
      <c r="M1277" s="24" t="s">
        <v>57</v>
      </c>
      <c r="N1277" s="23">
        <v>4</v>
      </c>
      <c r="O1277" s="22" t="str">
        <f>VLOOKUP(A1277,[1]CustomerAddress!$A$1:$F$3997,2)</f>
        <v>7310 Shopko Trail</v>
      </c>
      <c r="P1277" s="22">
        <f>VLOOKUP(A1277,[1]CustomerAddress!$A$1:$F$3997,3)</f>
        <v>4500</v>
      </c>
      <c r="Q1277" s="22" t="str">
        <f>VLOOKUP(A1277,[1]CustomerAddress!$A$1:$F$3997,4)</f>
        <v>QLD</v>
      </c>
      <c r="R1277" s="22" t="str">
        <f>VLOOKUP(A1277,[1]CustomerAddress!$A$1:$F$3997,5)</f>
        <v>Australia</v>
      </c>
      <c r="S1277" s="22">
        <f>VLOOKUP(A1277,[1]CustomerAddress!$A$1:$F$3997,6)</f>
        <v>8</v>
      </c>
      <c r="T1277" s="22" t="str">
        <f>VLOOKUP(A1277,Labels!$A$5:$I$3497,9)</f>
        <v>Lost Customer</v>
      </c>
    </row>
    <row r="1278" spans="1:20" s="22" customFormat="1" ht="15.75" customHeight="1" x14ac:dyDescent="0.25">
      <c r="A1278" s="23">
        <v>1277</v>
      </c>
      <c r="B1278" s="24" t="s">
        <v>2637</v>
      </c>
      <c r="C1278" s="24" t="s">
        <v>2638</v>
      </c>
      <c r="D1278" s="24" t="s">
        <v>48</v>
      </c>
      <c r="E1278" s="23">
        <v>26</v>
      </c>
      <c r="F1278" s="25">
        <v>26659</v>
      </c>
      <c r="G1278" s="23">
        <f t="shared" ca="1" si="97"/>
        <v>48.309077292300856</v>
      </c>
      <c r="H1278" s="23" t="str">
        <f t="shared" ca="1" si="99"/>
        <v>41-50</v>
      </c>
      <c r="I1278" s="24" t="s">
        <v>1066</v>
      </c>
      <c r="J1278" s="24" t="s">
        <v>61</v>
      </c>
      <c r="K1278" s="24" t="s">
        <v>43</v>
      </c>
      <c r="L1278" s="24" t="s">
        <v>44</v>
      </c>
      <c r="M1278" s="24" t="s">
        <v>45</v>
      </c>
      <c r="N1278" s="23">
        <v>9</v>
      </c>
      <c r="O1278" s="22" t="str">
        <f>VLOOKUP(A1278,[1]CustomerAddress!$A$1:$F$3997,2)</f>
        <v>6659 Kenwood Plaza</v>
      </c>
      <c r="P1278" s="22">
        <f>VLOOKUP(A1278,[1]CustomerAddress!$A$1:$F$3997,3)</f>
        <v>4380</v>
      </c>
      <c r="Q1278" s="22" t="str">
        <f>VLOOKUP(A1278,[1]CustomerAddress!$A$1:$F$3997,4)</f>
        <v>QLD</v>
      </c>
      <c r="R1278" s="22" t="str">
        <f>VLOOKUP(A1278,[1]CustomerAddress!$A$1:$F$3997,5)</f>
        <v>Australia</v>
      </c>
      <c r="S1278" s="22">
        <f>VLOOKUP(A1278,[1]CustomerAddress!$A$1:$F$3997,6)</f>
        <v>1</v>
      </c>
      <c r="T1278" s="22" t="str">
        <f>VLOOKUP(A1278,Labels!$A$5:$I$3497,9)</f>
        <v>Almost Lost Customer</v>
      </c>
    </row>
    <row r="1279" spans="1:20" s="22" customFormat="1" ht="15.75" customHeight="1" x14ac:dyDescent="0.25">
      <c r="A1279" s="23">
        <v>1278</v>
      </c>
      <c r="B1279" s="24" t="s">
        <v>2639</v>
      </c>
      <c r="C1279" s="24" t="s">
        <v>2640</v>
      </c>
      <c r="D1279" s="24" t="s">
        <v>40</v>
      </c>
      <c r="E1279" s="23">
        <v>14</v>
      </c>
      <c r="F1279" s="25">
        <v>36114</v>
      </c>
      <c r="G1279" s="23">
        <f t="shared" ca="1" si="97"/>
        <v>22.404967703576872</v>
      </c>
      <c r="H1279" s="23" t="str">
        <f t="shared" ca="1" si="99"/>
        <v>21-30</v>
      </c>
      <c r="I1279" s="24" t="s">
        <v>480</v>
      </c>
      <c r="J1279" s="24" t="s">
        <v>42</v>
      </c>
      <c r="K1279" s="24" t="s">
        <v>62</v>
      </c>
      <c r="L1279" s="24" t="s">
        <v>44</v>
      </c>
      <c r="M1279" s="24" t="s">
        <v>57</v>
      </c>
      <c r="N1279" s="23">
        <v>2</v>
      </c>
      <c r="O1279" s="22" t="str">
        <f>VLOOKUP(A1279,[1]CustomerAddress!$A$1:$F$3997,2)</f>
        <v>41 Knutson Alley</v>
      </c>
      <c r="P1279" s="22">
        <f>VLOOKUP(A1279,[1]CustomerAddress!$A$1:$F$3997,3)</f>
        <v>4370</v>
      </c>
      <c r="Q1279" s="22" t="str">
        <f>VLOOKUP(A1279,[1]CustomerAddress!$A$1:$F$3997,4)</f>
        <v>QLD</v>
      </c>
      <c r="R1279" s="22" t="str">
        <f>VLOOKUP(A1279,[1]CustomerAddress!$A$1:$F$3997,5)</f>
        <v>Australia</v>
      </c>
      <c r="S1279" s="22">
        <f>VLOOKUP(A1279,[1]CustomerAddress!$A$1:$F$3997,6)</f>
        <v>4</v>
      </c>
      <c r="T1279" s="22" t="str">
        <f>VLOOKUP(A1279,Labels!$A$5:$I$3497,9)</f>
        <v>Almost Lost Customer</v>
      </c>
    </row>
    <row r="1280" spans="1:20" s="22" customFormat="1" ht="15.75" customHeight="1" x14ac:dyDescent="0.25">
      <c r="A1280" s="23">
        <v>1279</v>
      </c>
      <c r="B1280" s="24" t="s">
        <v>1176</v>
      </c>
      <c r="C1280" s="24" t="s">
        <v>2641</v>
      </c>
      <c r="D1280" s="24" t="s">
        <v>48</v>
      </c>
      <c r="E1280" s="23">
        <v>30</v>
      </c>
      <c r="F1280" s="25">
        <v>22870</v>
      </c>
      <c r="G1280" s="23">
        <f t="shared" ca="1" si="97"/>
        <v>58.689899210109076</v>
      </c>
      <c r="H1280" s="23" t="str">
        <f t="shared" ca="1" si="99"/>
        <v>51-60</v>
      </c>
      <c r="I1280" s="24" t="s">
        <v>2642</v>
      </c>
      <c r="J1280" s="24" t="s">
        <v>50</v>
      </c>
      <c r="K1280" s="24" t="s">
        <v>43</v>
      </c>
      <c r="L1280" s="24" t="s">
        <v>44</v>
      </c>
      <c r="M1280" s="24" t="s">
        <v>57</v>
      </c>
      <c r="N1280" s="23">
        <v>20</v>
      </c>
      <c r="O1280" s="22" t="str">
        <f>VLOOKUP(A1280,[1]CustomerAddress!$A$1:$F$3997,2)</f>
        <v>67396 Roxbury Court</v>
      </c>
      <c r="P1280" s="22">
        <f>VLOOKUP(A1280,[1]CustomerAddress!$A$1:$F$3997,3)</f>
        <v>4817</v>
      </c>
      <c r="Q1280" s="22" t="str">
        <f>VLOOKUP(A1280,[1]CustomerAddress!$A$1:$F$3997,4)</f>
        <v>QLD</v>
      </c>
      <c r="R1280" s="22" t="str">
        <f>VLOOKUP(A1280,[1]CustomerAddress!$A$1:$F$3997,5)</f>
        <v>Australia</v>
      </c>
      <c r="S1280" s="22">
        <f>VLOOKUP(A1280,[1]CustomerAddress!$A$1:$F$3997,6)</f>
        <v>3</v>
      </c>
      <c r="T1280" s="22" t="str">
        <f>VLOOKUP(A1280,Labels!$A$5:$I$3497,9)</f>
        <v>High Risk Customer</v>
      </c>
    </row>
    <row r="1281" spans="1:20" s="22" customFormat="1" ht="15.75" customHeight="1" x14ac:dyDescent="0.25">
      <c r="A1281" s="23">
        <v>1280</v>
      </c>
      <c r="B1281" s="24" t="s">
        <v>2643</v>
      </c>
      <c r="C1281" s="24" t="s">
        <v>2644</v>
      </c>
      <c r="D1281" s="24" t="s">
        <v>48</v>
      </c>
      <c r="E1281" s="23">
        <v>71</v>
      </c>
      <c r="F1281" s="25">
        <v>28514</v>
      </c>
      <c r="G1281" s="23">
        <f t="shared" ca="1" si="97"/>
        <v>43.226885511796048</v>
      </c>
      <c r="H1281" s="23" t="str">
        <f t="shared" ca="1" si="99"/>
        <v>41-50</v>
      </c>
      <c r="I1281" s="24" t="s">
        <v>337</v>
      </c>
      <c r="J1281" s="24" t="s">
        <v>84</v>
      </c>
      <c r="K1281" s="24" t="s">
        <v>66</v>
      </c>
      <c r="L1281" s="24" t="s">
        <v>44</v>
      </c>
      <c r="M1281" s="24" t="s">
        <v>45</v>
      </c>
      <c r="N1281" s="23">
        <v>15</v>
      </c>
      <c r="O1281" s="22" t="str">
        <f>VLOOKUP(A1281,[1]CustomerAddress!$A$1:$F$3997,2)</f>
        <v>55 Hauk Court</v>
      </c>
      <c r="P1281" s="22">
        <f>VLOOKUP(A1281,[1]CustomerAddress!$A$1:$F$3997,3)</f>
        <v>4350</v>
      </c>
      <c r="Q1281" s="22" t="str">
        <f>VLOOKUP(A1281,[1]CustomerAddress!$A$1:$F$3997,4)</f>
        <v>QLD</v>
      </c>
      <c r="R1281" s="22" t="str">
        <f>VLOOKUP(A1281,[1]CustomerAddress!$A$1:$F$3997,5)</f>
        <v>Australia</v>
      </c>
      <c r="S1281" s="22">
        <f>VLOOKUP(A1281,[1]CustomerAddress!$A$1:$F$3997,6)</f>
        <v>7</v>
      </c>
      <c r="T1281" s="22" t="str">
        <f>VLOOKUP(A1281,Labels!$A$5:$I$3497,9)</f>
        <v>Evasive Customer</v>
      </c>
    </row>
    <row r="1282" spans="1:20" s="22" customFormat="1" ht="15.75" customHeight="1" x14ac:dyDescent="0.25">
      <c r="A1282" s="23">
        <v>1281</v>
      </c>
      <c r="B1282" s="24" t="s">
        <v>2146</v>
      </c>
      <c r="C1282" s="24" t="s">
        <v>1432</v>
      </c>
      <c r="D1282" s="24" t="s">
        <v>48</v>
      </c>
      <c r="E1282" s="23">
        <v>29</v>
      </c>
      <c r="F1282" s="25">
        <v>25026</v>
      </c>
      <c r="G1282" s="23">
        <f t="shared" ca="1" si="97"/>
        <v>52.783049895040584</v>
      </c>
      <c r="H1282" s="23" t="str">
        <f t="shared" ca="1" si="99"/>
        <v>51-60</v>
      </c>
      <c r="I1282" s="24" t="s">
        <v>637</v>
      </c>
      <c r="J1282" s="24" t="s">
        <v>84</v>
      </c>
      <c r="K1282" s="24" t="s">
        <v>62</v>
      </c>
      <c r="L1282" s="24" t="s">
        <v>44</v>
      </c>
      <c r="M1282" s="24" t="s">
        <v>45</v>
      </c>
      <c r="N1282" s="23">
        <v>16</v>
      </c>
      <c r="O1282" s="22" t="str">
        <f>VLOOKUP(A1282,[1]CustomerAddress!$A$1:$F$3997,2)</f>
        <v>131 Tony Road</v>
      </c>
      <c r="P1282" s="22">
        <f>VLOOKUP(A1282,[1]CustomerAddress!$A$1:$F$3997,3)</f>
        <v>4213</v>
      </c>
      <c r="Q1282" s="22" t="str">
        <f>VLOOKUP(A1282,[1]CustomerAddress!$A$1:$F$3997,4)</f>
        <v>QLD</v>
      </c>
      <c r="R1282" s="22" t="str">
        <f>VLOOKUP(A1282,[1]CustomerAddress!$A$1:$F$3997,5)</f>
        <v>Australia</v>
      </c>
      <c r="S1282" s="22">
        <f>VLOOKUP(A1282,[1]CustomerAddress!$A$1:$F$3997,6)</f>
        <v>8</v>
      </c>
      <c r="T1282" s="22" t="str">
        <f>VLOOKUP(A1282,Labels!$A$5:$I$3497,9)</f>
        <v>Almost Lost Customer</v>
      </c>
    </row>
    <row r="1283" spans="1:20" s="22" customFormat="1" ht="15.75" customHeight="1" x14ac:dyDescent="0.25">
      <c r="A1283" s="23">
        <v>1282</v>
      </c>
      <c r="B1283" s="24" t="s">
        <v>2645</v>
      </c>
      <c r="C1283" s="24" t="s">
        <v>2646</v>
      </c>
      <c r="D1283" s="24" t="s">
        <v>48</v>
      </c>
      <c r="E1283" s="23">
        <v>99</v>
      </c>
      <c r="F1283" s="25">
        <v>29540</v>
      </c>
      <c r="G1283" s="23">
        <f t="shared" ca="1" si="97"/>
        <v>40.415926607686458</v>
      </c>
      <c r="H1283" s="23" t="str">
        <f t="shared" ca="1" si="99"/>
        <v>41-50</v>
      </c>
      <c r="I1283" s="24" t="s">
        <v>415</v>
      </c>
      <c r="J1283" s="24" t="s">
        <v>164</v>
      </c>
      <c r="K1283" s="24" t="s">
        <v>62</v>
      </c>
      <c r="L1283" s="24" t="s">
        <v>44</v>
      </c>
      <c r="M1283" s="24" t="s">
        <v>45</v>
      </c>
      <c r="N1283" s="23">
        <v>14</v>
      </c>
      <c r="O1283" s="22" t="str">
        <f>VLOOKUP(A1283,[1]CustomerAddress!$A$1:$F$3997,2)</f>
        <v>791 Elgar Trail</v>
      </c>
      <c r="P1283" s="22">
        <f>VLOOKUP(A1283,[1]CustomerAddress!$A$1:$F$3997,3)</f>
        <v>4340</v>
      </c>
      <c r="Q1283" s="22" t="str">
        <f>VLOOKUP(A1283,[1]CustomerAddress!$A$1:$F$3997,4)</f>
        <v>QLD</v>
      </c>
      <c r="R1283" s="22" t="str">
        <f>VLOOKUP(A1283,[1]CustomerAddress!$A$1:$F$3997,5)</f>
        <v>Australia</v>
      </c>
      <c r="S1283" s="22">
        <f>VLOOKUP(A1283,[1]CustomerAddress!$A$1:$F$3997,6)</f>
        <v>5</v>
      </c>
      <c r="T1283" s="22" t="str">
        <f>VLOOKUP(A1283,Labels!$A$5:$I$3497,9)</f>
        <v>Recent Customer</v>
      </c>
    </row>
    <row r="1284" spans="1:20" s="22" customFormat="1" ht="15.75" customHeight="1" x14ac:dyDescent="0.25">
      <c r="A1284" s="23">
        <v>1283</v>
      </c>
      <c r="B1284" s="24" t="s">
        <v>2647</v>
      </c>
      <c r="C1284" s="24" t="s">
        <v>2648</v>
      </c>
      <c r="D1284" s="24" t="s">
        <v>40</v>
      </c>
      <c r="E1284" s="23">
        <v>43</v>
      </c>
      <c r="F1284" s="25">
        <v>34569</v>
      </c>
      <c r="G1284" s="23">
        <f t="shared" ca="1" si="97"/>
        <v>26.637844415588528</v>
      </c>
      <c r="H1284" s="23" t="str">
        <f t="shared" ca="1" si="99"/>
        <v>21-30</v>
      </c>
      <c r="I1284" s="24" t="s">
        <v>599</v>
      </c>
      <c r="J1284" s="24" t="s">
        <v>42</v>
      </c>
      <c r="K1284" s="24" t="s">
        <v>43</v>
      </c>
      <c r="L1284" s="24" t="s">
        <v>44</v>
      </c>
      <c r="M1284" s="24" t="s">
        <v>57</v>
      </c>
      <c r="N1284" s="23">
        <v>1</v>
      </c>
      <c r="O1284" s="22" t="str">
        <f>VLOOKUP(A1284,[1]CustomerAddress!$A$1:$F$3997,2)</f>
        <v>617 Welch Street</v>
      </c>
      <c r="P1284" s="22">
        <f>VLOOKUP(A1284,[1]CustomerAddress!$A$1:$F$3997,3)</f>
        <v>4122</v>
      </c>
      <c r="Q1284" s="22" t="str">
        <f>VLOOKUP(A1284,[1]CustomerAddress!$A$1:$F$3997,4)</f>
        <v>QLD</v>
      </c>
      <c r="R1284" s="22" t="str">
        <f>VLOOKUP(A1284,[1]CustomerAddress!$A$1:$F$3997,5)</f>
        <v>Australia</v>
      </c>
      <c r="S1284" s="22">
        <f>VLOOKUP(A1284,[1]CustomerAddress!$A$1:$F$3997,6)</f>
        <v>7</v>
      </c>
      <c r="T1284" s="22" t="str">
        <f>VLOOKUP(A1284,Labels!$A$5:$I$3497,9)</f>
        <v>Lost Customer</v>
      </c>
    </row>
    <row r="1285" spans="1:20" s="22" customFormat="1" ht="15.75" customHeight="1" x14ac:dyDescent="0.25">
      <c r="A1285" s="23">
        <v>1284</v>
      </c>
      <c r="B1285" s="24" t="s">
        <v>2649</v>
      </c>
      <c r="C1285" s="24" t="s">
        <v>2650</v>
      </c>
      <c r="D1285" s="24" t="s">
        <v>48</v>
      </c>
      <c r="E1285" s="23">
        <v>30</v>
      </c>
      <c r="F1285" s="25">
        <v>27787</v>
      </c>
      <c r="G1285" s="23">
        <f t="shared" ca="1" si="97"/>
        <v>45.218666333713855</v>
      </c>
      <c r="H1285" s="23" t="str">
        <f t="shared" ca="1" si="99"/>
        <v>41-50</v>
      </c>
      <c r="I1285" s="24" t="s">
        <v>93</v>
      </c>
      <c r="J1285" s="24" t="s">
        <v>164</v>
      </c>
      <c r="K1285" s="24" t="s">
        <v>62</v>
      </c>
      <c r="L1285" s="24" t="s">
        <v>44</v>
      </c>
      <c r="M1285" s="24" t="s">
        <v>57</v>
      </c>
      <c r="N1285" s="23">
        <v>11</v>
      </c>
      <c r="O1285" s="22" t="str">
        <f>VLOOKUP(A1285,[1]CustomerAddress!$A$1:$F$3997,2)</f>
        <v>1 Namekagon Plaza</v>
      </c>
      <c r="P1285" s="22">
        <f>VLOOKUP(A1285,[1]CustomerAddress!$A$1:$F$3997,3)</f>
        <v>4306</v>
      </c>
      <c r="Q1285" s="22" t="str">
        <f>VLOOKUP(A1285,[1]CustomerAddress!$A$1:$F$3997,4)</f>
        <v>QLD</v>
      </c>
      <c r="R1285" s="22" t="str">
        <f>VLOOKUP(A1285,[1]CustomerAddress!$A$1:$F$3997,5)</f>
        <v>Australia</v>
      </c>
      <c r="S1285" s="22">
        <f>VLOOKUP(A1285,[1]CustomerAddress!$A$1:$F$3997,6)</f>
        <v>8</v>
      </c>
      <c r="T1285" s="22" t="str">
        <f>VLOOKUP(A1285,Labels!$A$5:$I$3497,9)</f>
        <v>Almost Lost Customer</v>
      </c>
    </row>
    <row r="1286" spans="1:20" s="22" customFormat="1" ht="15.75" customHeight="1" x14ac:dyDescent="0.25">
      <c r="A1286" s="23">
        <v>1285</v>
      </c>
      <c r="B1286" s="24" t="s">
        <v>2651</v>
      </c>
      <c r="C1286" s="24" t="s">
        <v>2652</v>
      </c>
      <c r="D1286" s="24" t="s">
        <v>48</v>
      </c>
      <c r="E1286" s="23">
        <v>44</v>
      </c>
      <c r="F1286" s="25">
        <v>26807</v>
      </c>
      <c r="G1286" s="23">
        <f t="shared" ca="1" si="97"/>
        <v>47.903597840246064</v>
      </c>
      <c r="H1286" s="23" t="str">
        <f t="shared" ca="1" si="99"/>
        <v>41-50</v>
      </c>
      <c r="I1286" s="24" t="s">
        <v>215</v>
      </c>
      <c r="J1286" s="24" t="s">
        <v>84</v>
      </c>
      <c r="K1286" s="24" t="s">
        <v>43</v>
      </c>
      <c r="L1286" s="24" t="s">
        <v>44</v>
      </c>
      <c r="M1286" s="24" t="s">
        <v>45</v>
      </c>
      <c r="N1286" s="23">
        <v>12</v>
      </c>
      <c r="O1286" s="22" t="str">
        <f>VLOOKUP(A1286,[1]CustomerAddress!$A$1:$F$3997,2)</f>
        <v>3 Blaine Road</v>
      </c>
      <c r="P1286" s="22">
        <f>VLOOKUP(A1286,[1]CustomerAddress!$A$1:$F$3997,3)</f>
        <v>4306</v>
      </c>
      <c r="Q1286" s="22" t="str">
        <f>VLOOKUP(A1286,[1]CustomerAddress!$A$1:$F$3997,4)</f>
        <v>QLD</v>
      </c>
      <c r="R1286" s="22" t="str">
        <f>VLOOKUP(A1286,[1]CustomerAddress!$A$1:$F$3997,5)</f>
        <v>Australia</v>
      </c>
      <c r="S1286" s="22">
        <f>VLOOKUP(A1286,[1]CustomerAddress!$A$1:$F$3997,6)</f>
        <v>6</v>
      </c>
      <c r="T1286" s="22" t="str">
        <f>VLOOKUP(A1286,Labels!$A$5:$I$3497,9)</f>
        <v>Almost Lost Customer</v>
      </c>
    </row>
    <row r="1287" spans="1:20" s="22" customFormat="1" ht="15.75" customHeight="1" x14ac:dyDescent="0.25">
      <c r="A1287" s="23">
        <v>1286</v>
      </c>
      <c r="B1287" s="24" t="s">
        <v>2653</v>
      </c>
      <c r="C1287" s="24" t="s">
        <v>2654</v>
      </c>
      <c r="D1287" s="24" t="s">
        <v>40</v>
      </c>
      <c r="E1287" s="23">
        <v>83</v>
      </c>
      <c r="F1287" s="25">
        <v>27573</v>
      </c>
      <c r="G1287" s="23">
        <f t="shared" ca="1" si="97"/>
        <v>45.804967703576871</v>
      </c>
      <c r="H1287" s="23" t="str">
        <f t="shared" ca="1" si="99"/>
        <v>41-50</v>
      </c>
      <c r="I1287" s="24" t="s">
        <v>78</v>
      </c>
      <c r="J1287" s="24" t="s">
        <v>84</v>
      </c>
      <c r="K1287" s="24" t="s">
        <v>66</v>
      </c>
      <c r="L1287" s="24" t="s">
        <v>44</v>
      </c>
      <c r="M1287" s="24" t="s">
        <v>45</v>
      </c>
      <c r="N1287" s="23">
        <v>16</v>
      </c>
      <c r="O1287" s="22" t="str">
        <f>VLOOKUP(A1287,[1]CustomerAddress!$A$1:$F$3997,2)</f>
        <v>77 Pankratz Plaza</v>
      </c>
      <c r="P1287" s="22">
        <f>VLOOKUP(A1287,[1]CustomerAddress!$A$1:$F$3997,3)</f>
        <v>4306</v>
      </c>
      <c r="Q1287" s="22" t="str">
        <f>VLOOKUP(A1287,[1]CustomerAddress!$A$1:$F$3997,4)</f>
        <v>QLD</v>
      </c>
      <c r="R1287" s="22" t="str">
        <f>VLOOKUP(A1287,[1]CustomerAddress!$A$1:$F$3997,5)</f>
        <v>Australia</v>
      </c>
      <c r="S1287" s="22">
        <f>VLOOKUP(A1287,[1]CustomerAddress!$A$1:$F$3997,6)</f>
        <v>8</v>
      </c>
      <c r="T1287" s="22" t="str">
        <f>VLOOKUP(A1287,Labels!$A$5:$I$3497,9)</f>
        <v>Losing Customer</v>
      </c>
    </row>
    <row r="1288" spans="1:20" s="22" customFormat="1" ht="15.75" customHeight="1" x14ac:dyDescent="0.25">
      <c r="A1288" s="23">
        <v>1287</v>
      </c>
      <c r="B1288" s="24" t="s">
        <v>1987</v>
      </c>
      <c r="C1288" s="24" t="s">
        <v>2655</v>
      </c>
      <c r="D1288" s="24" t="s">
        <v>48</v>
      </c>
      <c r="E1288" s="23">
        <v>72</v>
      </c>
      <c r="F1288" s="25">
        <v>22212</v>
      </c>
      <c r="G1288" s="23">
        <f t="shared" ca="1" si="97"/>
        <v>60.492638936136473</v>
      </c>
      <c r="H1288" s="23" t="str">
        <f t="shared" ca="1" si="99"/>
        <v>61-70</v>
      </c>
      <c r="I1288" s="24" t="s">
        <v>1236</v>
      </c>
      <c r="J1288" s="24" t="s">
        <v>50</v>
      </c>
      <c r="K1288" s="24" t="s">
        <v>43</v>
      </c>
      <c r="L1288" s="24" t="s">
        <v>44</v>
      </c>
      <c r="M1288" s="24" t="s">
        <v>45</v>
      </c>
      <c r="N1288" s="23">
        <v>20</v>
      </c>
      <c r="O1288" s="22" t="str">
        <f>VLOOKUP(A1288,[1]CustomerAddress!$A$1:$F$3997,2)</f>
        <v>4081 Veith Lane</v>
      </c>
      <c r="P1288" s="22">
        <f>VLOOKUP(A1288,[1]CustomerAddress!$A$1:$F$3997,3)</f>
        <v>4306</v>
      </c>
      <c r="Q1288" s="22" t="str">
        <f>VLOOKUP(A1288,[1]CustomerAddress!$A$1:$F$3997,4)</f>
        <v>QLD</v>
      </c>
      <c r="R1288" s="22" t="str">
        <f>VLOOKUP(A1288,[1]CustomerAddress!$A$1:$F$3997,5)</f>
        <v>Australia</v>
      </c>
      <c r="S1288" s="22">
        <f>VLOOKUP(A1288,[1]CustomerAddress!$A$1:$F$3997,6)</f>
        <v>4</v>
      </c>
      <c r="T1288" s="22" t="str">
        <f>VLOOKUP(A1288,Labels!$A$5:$I$3497,9)</f>
        <v>Losing Customer</v>
      </c>
    </row>
    <row r="1289" spans="1:20" s="22" customFormat="1" ht="15.75" customHeight="1" x14ac:dyDescent="0.25">
      <c r="A1289" s="23">
        <v>1288</v>
      </c>
      <c r="B1289" s="24" t="s">
        <v>1415</v>
      </c>
      <c r="C1289" s="24" t="s">
        <v>2656</v>
      </c>
      <c r="D1289" s="24" t="s">
        <v>40</v>
      </c>
      <c r="E1289" s="23">
        <v>51</v>
      </c>
      <c r="F1289" s="25">
        <v>29135</v>
      </c>
      <c r="G1289" s="23">
        <f t="shared" ca="1" si="97"/>
        <v>41.525515648782353</v>
      </c>
      <c r="H1289" s="23" t="str">
        <f t="shared" ca="1" si="99"/>
        <v>41-50</v>
      </c>
      <c r="I1289" s="24" t="s">
        <v>574</v>
      </c>
      <c r="J1289" s="24" t="s">
        <v>50</v>
      </c>
      <c r="K1289" s="24" t="s">
        <v>62</v>
      </c>
      <c r="L1289" s="24" t="s">
        <v>44</v>
      </c>
      <c r="M1289" s="24" t="s">
        <v>45</v>
      </c>
      <c r="N1289" s="23">
        <v>18</v>
      </c>
      <c r="O1289" s="22" t="str">
        <f>VLOOKUP(A1289,[1]CustomerAddress!$A$1:$F$3997,2)</f>
        <v>55 Elgar Park</v>
      </c>
      <c r="P1289" s="22">
        <f>VLOOKUP(A1289,[1]CustomerAddress!$A$1:$F$3997,3)</f>
        <v>4306</v>
      </c>
      <c r="Q1289" s="22" t="str">
        <f>VLOOKUP(A1289,[1]CustomerAddress!$A$1:$F$3997,4)</f>
        <v>QLD</v>
      </c>
      <c r="R1289" s="22" t="str">
        <f>VLOOKUP(A1289,[1]CustomerAddress!$A$1:$F$3997,5)</f>
        <v>Australia</v>
      </c>
      <c r="S1289" s="22">
        <f>VLOOKUP(A1289,[1]CustomerAddress!$A$1:$F$3997,6)</f>
        <v>7</v>
      </c>
      <c r="T1289" s="22" t="str">
        <f>VLOOKUP(A1289,Labels!$A$5:$I$3497,9)</f>
        <v>Late Bloomer</v>
      </c>
    </row>
    <row r="1290" spans="1:20" s="22" customFormat="1" ht="15.75" customHeight="1" x14ac:dyDescent="0.25">
      <c r="A1290" s="23">
        <v>1289</v>
      </c>
      <c r="B1290" s="24" t="s">
        <v>2657</v>
      </c>
      <c r="C1290" s="24" t="s">
        <v>2658</v>
      </c>
      <c r="D1290" s="24" t="s">
        <v>48</v>
      </c>
      <c r="E1290" s="23">
        <v>35</v>
      </c>
      <c r="F1290" s="25">
        <v>26861</v>
      </c>
      <c r="G1290" s="23">
        <f t="shared" ca="1" si="97"/>
        <v>47.755652634766612</v>
      </c>
      <c r="H1290" s="23" t="str">
        <f t="shared" ca="1" si="99"/>
        <v>41-50</v>
      </c>
      <c r="J1290" s="24" t="s">
        <v>61</v>
      </c>
      <c r="K1290" s="24" t="s">
        <v>43</v>
      </c>
      <c r="L1290" s="24" t="s">
        <v>44</v>
      </c>
      <c r="M1290" s="24" t="s">
        <v>45</v>
      </c>
      <c r="N1290" s="23">
        <v>8</v>
      </c>
      <c r="O1290" s="22" t="str">
        <f>VLOOKUP(A1290,[1]CustomerAddress!$A$1:$F$3997,2)</f>
        <v>9821 Fair Oaks Trail</v>
      </c>
      <c r="P1290" s="22">
        <f>VLOOKUP(A1290,[1]CustomerAddress!$A$1:$F$3997,3)</f>
        <v>4306</v>
      </c>
      <c r="Q1290" s="22" t="str">
        <f>VLOOKUP(A1290,[1]CustomerAddress!$A$1:$F$3997,4)</f>
        <v>QLD</v>
      </c>
      <c r="R1290" s="22" t="str">
        <f>VLOOKUP(A1290,[1]CustomerAddress!$A$1:$F$3997,5)</f>
        <v>Australia</v>
      </c>
      <c r="S1290" s="22">
        <f>VLOOKUP(A1290,[1]CustomerAddress!$A$1:$F$3997,6)</f>
        <v>1</v>
      </c>
      <c r="T1290" s="22" t="str">
        <f>VLOOKUP(A1290,Labels!$A$5:$I$3497,9)</f>
        <v>Becoming Loyal</v>
      </c>
    </row>
    <row r="1291" spans="1:20" s="22" customFormat="1" ht="15.75" customHeight="1" x14ac:dyDescent="0.25">
      <c r="A1291" s="23">
        <v>1290</v>
      </c>
      <c r="B1291" s="24" t="s">
        <v>2659</v>
      </c>
      <c r="C1291" s="24" t="s">
        <v>2660</v>
      </c>
      <c r="D1291" s="24" t="s">
        <v>48</v>
      </c>
      <c r="E1291" s="23">
        <v>49</v>
      </c>
      <c r="F1291" s="25">
        <v>24692</v>
      </c>
      <c r="G1291" s="23">
        <f t="shared" ca="1" si="97"/>
        <v>53.698118388508377</v>
      </c>
      <c r="H1291" s="23" t="str">
        <f t="shared" ca="1" si="99"/>
        <v>51-60</v>
      </c>
      <c r="I1291" s="24" t="s">
        <v>571</v>
      </c>
      <c r="J1291" s="24" t="s">
        <v>50</v>
      </c>
      <c r="K1291" s="24" t="s">
        <v>66</v>
      </c>
      <c r="L1291" s="24" t="s">
        <v>44</v>
      </c>
      <c r="M1291" s="24" t="s">
        <v>45</v>
      </c>
      <c r="N1291" s="23">
        <v>6</v>
      </c>
      <c r="O1291" s="22" t="str">
        <f>VLOOKUP(A1291,[1]CustomerAddress!$A$1:$F$3997,2)</f>
        <v>19679 Buell Pass</v>
      </c>
      <c r="P1291" s="22">
        <f>VLOOKUP(A1291,[1]CustomerAddress!$A$1:$F$3997,3)</f>
        <v>4305</v>
      </c>
      <c r="Q1291" s="22" t="str">
        <f>VLOOKUP(A1291,[1]CustomerAddress!$A$1:$F$3997,4)</f>
        <v>QLD</v>
      </c>
      <c r="R1291" s="22" t="str">
        <f>VLOOKUP(A1291,[1]CustomerAddress!$A$1:$F$3997,5)</f>
        <v>Australia</v>
      </c>
      <c r="S1291" s="22">
        <f>VLOOKUP(A1291,[1]CustomerAddress!$A$1:$F$3997,6)</f>
        <v>5</v>
      </c>
      <c r="T1291" s="22" t="str">
        <f>VLOOKUP(A1291,Labels!$A$5:$I$3497,9)</f>
        <v>Recent Customer</v>
      </c>
    </row>
    <row r="1292" spans="1:20" s="22" customFormat="1" ht="15.75" customHeight="1" x14ac:dyDescent="0.25">
      <c r="A1292" s="23">
        <v>1291</v>
      </c>
      <c r="B1292" s="24" t="s">
        <v>2661</v>
      </c>
      <c r="C1292" s="24" t="s">
        <v>2662</v>
      </c>
      <c r="D1292" s="24" t="s">
        <v>48</v>
      </c>
      <c r="E1292" s="23">
        <v>0</v>
      </c>
      <c r="F1292" s="25">
        <v>29449</v>
      </c>
      <c r="G1292" s="23">
        <f t="shared" ca="1" si="97"/>
        <v>40.665241675862497</v>
      </c>
      <c r="H1292" s="23" t="str">
        <f t="shared" ca="1" si="99"/>
        <v>41-50</v>
      </c>
      <c r="I1292" s="24" t="s">
        <v>420</v>
      </c>
      <c r="J1292" s="24" t="s">
        <v>42</v>
      </c>
      <c r="K1292" s="24" t="s">
        <v>43</v>
      </c>
      <c r="L1292" s="24" t="s">
        <v>44</v>
      </c>
      <c r="M1292" s="24" t="s">
        <v>57</v>
      </c>
      <c r="N1292" s="23">
        <v>12</v>
      </c>
      <c r="O1292" s="22" t="str">
        <f>VLOOKUP(A1292,[1]CustomerAddress!$A$1:$F$3997,2)</f>
        <v>8 Kinsman Alley</v>
      </c>
      <c r="P1292" s="22">
        <f>VLOOKUP(A1292,[1]CustomerAddress!$A$1:$F$3997,3)</f>
        <v>4304</v>
      </c>
      <c r="Q1292" s="22" t="str">
        <f>VLOOKUP(A1292,[1]CustomerAddress!$A$1:$F$3997,4)</f>
        <v>QLD</v>
      </c>
      <c r="R1292" s="22" t="str">
        <f>VLOOKUP(A1292,[1]CustomerAddress!$A$1:$F$3997,5)</f>
        <v>Australia</v>
      </c>
      <c r="S1292" s="22">
        <f>VLOOKUP(A1292,[1]CustomerAddress!$A$1:$F$3997,6)</f>
        <v>2</v>
      </c>
      <c r="T1292" s="22" t="str">
        <f>VLOOKUP(A1292,Labels!$A$5:$I$3497,9)</f>
        <v>Very Loyal</v>
      </c>
    </row>
    <row r="1293" spans="1:20" s="22" customFormat="1" ht="15.75" customHeight="1" x14ac:dyDescent="0.25">
      <c r="A1293" s="23">
        <v>1292</v>
      </c>
      <c r="B1293" s="24" t="s">
        <v>2663</v>
      </c>
      <c r="C1293" s="24" t="s">
        <v>2664</v>
      </c>
      <c r="D1293" s="24" t="s">
        <v>40</v>
      </c>
      <c r="E1293" s="23">
        <v>56</v>
      </c>
      <c r="F1293" s="25">
        <v>22434</v>
      </c>
      <c r="G1293" s="23">
        <f t="shared" ca="1" si="97"/>
        <v>59.884419758371394</v>
      </c>
      <c r="H1293" s="23" t="str">
        <f t="shared" ca="1" si="99"/>
        <v>51-60</v>
      </c>
      <c r="J1293" s="24" t="s">
        <v>61</v>
      </c>
      <c r="K1293" s="24" t="s">
        <v>62</v>
      </c>
      <c r="L1293" s="24" t="s">
        <v>44</v>
      </c>
      <c r="M1293" s="24" t="s">
        <v>57</v>
      </c>
      <c r="N1293" s="23">
        <v>20</v>
      </c>
      <c r="O1293" s="22" t="str">
        <f>VLOOKUP(A1293,[1]CustomerAddress!$A$1:$F$3997,2)</f>
        <v>9989 Toban Way</v>
      </c>
      <c r="P1293" s="22">
        <f>VLOOKUP(A1293,[1]CustomerAddress!$A$1:$F$3997,3)</f>
        <v>4301</v>
      </c>
      <c r="Q1293" s="22" t="str">
        <f>VLOOKUP(A1293,[1]CustomerAddress!$A$1:$F$3997,4)</f>
        <v>QLD</v>
      </c>
      <c r="R1293" s="22" t="str">
        <f>VLOOKUP(A1293,[1]CustomerAddress!$A$1:$F$3997,5)</f>
        <v>Australia</v>
      </c>
      <c r="S1293" s="22">
        <f>VLOOKUP(A1293,[1]CustomerAddress!$A$1:$F$3997,6)</f>
        <v>3</v>
      </c>
      <c r="T1293" s="22" t="str">
        <f>VLOOKUP(A1293,Labels!$A$5:$I$3497,9)</f>
        <v>Potential Customer</v>
      </c>
    </row>
    <row r="1294" spans="1:20" s="22" customFormat="1" ht="15.75" customHeight="1" x14ac:dyDescent="0.25">
      <c r="A1294" s="23">
        <v>1293</v>
      </c>
      <c r="B1294" s="24" t="s">
        <v>2665</v>
      </c>
      <c r="C1294" s="24" t="s">
        <v>2666</v>
      </c>
      <c r="D1294" s="24" t="s">
        <v>48</v>
      </c>
      <c r="E1294" s="23">
        <v>89</v>
      </c>
      <c r="F1294" s="25">
        <v>29501</v>
      </c>
      <c r="G1294" s="23">
        <f t="shared" ca="1" si="97"/>
        <v>40.522775922437845</v>
      </c>
      <c r="H1294" s="23" t="str">
        <f t="shared" ca="1" si="99"/>
        <v>41-50</v>
      </c>
      <c r="I1294" s="24" t="s">
        <v>420</v>
      </c>
      <c r="J1294" s="24" t="s">
        <v>56</v>
      </c>
      <c r="K1294" s="24" t="s">
        <v>43</v>
      </c>
      <c r="L1294" s="24" t="s">
        <v>44</v>
      </c>
      <c r="M1294" s="24" t="s">
        <v>57</v>
      </c>
      <c r="N1294" s="23">
        <v>8</v>
      </c>
      <c r="O1294" s="22" t="str">
        <f>VLOOKUP(A1294,[1]CustomerAddress!$A$1:$F$3997,2)</f>
        <v>378 Butterfield Pass</v>
      </c>
      <c r="P1294" s="22">
        <f>VLOOKUP(A1294,[1]CustomerAddress!$A$1:$F$3997,3)</f>
        <v>4300</v>
      </c>
      <c r="Q1294" s="22" t="str">
        <f>VLOOKUP(A1294,[1]CustomerAddress!$A$1:$F$3997,4)</f>
        <v>QLD</v>
      </c>
      <c r="R1294" s="22" t="str">
        <f>VLOOKUP(A1294,[1]CustomerAddress!$A$1:$F$3997,5)</f>
        <v>Australia</v>
      </c>
      <c r="S1294" s="22">
        <f>VLOOKUP(A1294,[1]CustomerAddress!$A$1:$F$3997,6)</f>
        <v>6</v>
      </c>
      <c r="T1294" s="22" t="str">
        <f>VLOOKUP(A1294,Labels!$A$5:$I$3497,9)</f>
        <v>Almost Lost Customer</v>
      </c>
    </row>
    <row r="1295" spans="1:20" s="22" customFormat="1" ht="15.75" customHeight="1" x14ac:dyDescent="0.25">
      <c r="A1295" s="23">
        <v>1294</v>
      </c>
      <c r="B1295" s="24" t="s">
        <v>2667</v>
      </c>
      <c r="C1295" s="24" t="s">
        <v>2668</v>
      </c>
      <c r="D1295" s="24" t="s">
        <v>40</v>
      </c>
      <c r="E1295" s="23">
        <v>31</v>
      </c>
      <c r="F1295" s="25">
        <v>27300</v>
      </c>
      <c r="G1295" s="23">
        <f t="shared" ca="1" si="97"/>
        <v>46.552912909056325</v>
      </c>
      <c r="H1295" s="23" t="str">
        <f t="shared" ca="1" si="99"/>
        <v>41-50</v>
      </c>
      <c r="J1295" s="24" t="s">
        <v>84</v>
      </c>
      <c r="K1295" s="24" t="s">
        <v>43</v>
      </c>
      <c r="L1295" s="24" t="s">
        <v>44</v>
      </c>
      <c r="M1295" s="24" t="s">
        <v>45</v>
      </c>
      <c r="N1295" s="23">
        <v>15</v>
      </c>
      <c r="O1295" s="22" t="str">
        <f>VLOOKUP(A1295,[1]CustomerAddress!$A$1:$F$3997,2)</f>
        <v>7 Schurz Parkway</v>
      </c>
      <c r="P1295" s="22">
        <f>VLOOKUP(A1295,[1]CustomerAddress!$A$1:$F$3997,3)</f>
        <v>4212</v>
      </c>
      <c r="Q1295" s="22" t="str">
        <f>VLOOKUP(A1295,[1]CustomerAddress!$A$1:$F$3997,4)</f>
        <v>QLD</v>
      </c>
      <c r="R1295" s="22" t="str">
        <f>VLOOKUP(A1295,[1]CustomerAddress!$A$1:$F$3997,5)</f>
        <v>Australia</v>
      </c>
      <c r="S1295" s="22">
        <f>VLOOKUP(A1295,[1]CustomerAddress!$A$1:$F$3997,6)</f>
        <v>7</v>
      </c>
      <c r="T1295" s="22" t="str">
        <f>VLOOKUP(A1295,Labels!$A$5:$I$3497,9)</f>
        <v>Lost Customer</v>
      </c>
    </row>
    <row r="1296" spans="1:20" s="22" customFormat="1" ht="15.75" customHeight="1" x14ac:dyDescent="0.25">
      <c r="A1296" s="23">
        <v>1295</v>
      </c>
      <c r="B1296" s="24" t="s">
        <v>2669</v>
      </c>
      <c r="C1296" s="24" t="s">
        <v>2670</v>
      </c>
      <c r="D1296" s="24" t="s">
        <v>48</v>
      </c>
      <c r="E1296" s="23">
        <v>66</v>
      </c>
      <c r="F1296" s="25">
        <v>35455</v>
      </c>
      <c r="G1296" s="23">
        <f t="shared" ca="1" si="97"/>
        <v>24.210447155314554</v>
      </c>
      <c r="H1296" s="23" t="str">
        <f t="shared" ca="1" si="99"/>
        <v>21-30</v>
      </c>
      <c r="I1296" s="24" t="s">
        <v>642</v>
      </c>
      <c r="J1296" s="24" t="s">
        <v>75</v>
      </c>
      <c r="K1296" s="24" t="s">
        <v>43</v>
      </c>
      <c r="L1296" s="24" t="s">
        <v>44</v>
      </c>
      <c r="M1296" s="24" t="s">
        <v>45</v>
      </c>
      <c r="N1296" s="23">
        <v>5</v>
      </c>
      <c r="O1296" s="22" t="str">
        <f>VLOOKUP(A1296,[1]CustomerAddress!$A$1:$F$3997,2)</f>
        <v>07780 Autumn Leaf Drive</v>
      </c>
      <c r="P1296" s="22">
        <f>VLOOKUP(A1296,[1]CustomerAddress!$A$1:$F$3997,3)</f>
        <v>4209</v>
      </c>
      <c r="Q1296" s="22" t="str">
        <f>VLOOKUP(A1296,[1]CustomerAddress!$A$1:$F$3997,4)</f>
        <v>QLD</v>
      </c>
      <c r="R1296" s="22" t="str">
        <f>VLOOKUP(A1296,[1]CustomerAddress!$A$1:$F$3997,5)</f>
        <v>Australia</v>
      </c>
      <c r="S1296" s="22">
        <f>VLOOKUP(A1296,[1]CustomerAddress!$A$1:$F$3997,6)</f>
        <v>7</v>
      </c>
      <c r="T1296" s="22" t="str">
        <f>VLOOKUP(A1296,Labels!$A$5:$I$3497,9)</f>
        <v>Potential Customer</v>
      </c>
    </row>
    <row r="1297" spans="1:20" s="22" customFormat="1" ht="15.75" customHeight="1" x14ac:dyDescent="0.25">
      <c r="A1297" s="23">
        <v>1296</v>
      </c>
      <c r="B1297" s="24" t="s">
        <v>2671</v>
      </c>
      <c r="C1297" s="24" t="s">
        <v>2672</v>
      </c>
      <c r="D1297" s="24" t="s">
        <v>40</v>
      </c>
      <c r="E1297" s="23">
        <v>61</v>
      </c>
      <c r="F1297" s="25">
        <v>32578</v>
      </c>
      <c r="G1297" s="23">
        <f t="shared" ca="1" si="97"/>
        <v>32.092638936453582</v>
      </c>
      <c r="H1297" s="23" t="str">
        <f t="shared" ca="1" si="99"/>
        <v>31-40</v>
      </c>
      <c r="I1297" s="24" t="s">
        <v>206</v>
      </c>
      <c r="J1297" s="24" t="s">
        <v>50</v>
      </c>
      <c r="K1297" s="24" t="s">
        <v>62</v>
      </c>
      <c r="L1297" s="24" t="s">
        <v>44</v>
      </c>
      <c r="M1297" s="24" t="s">
        <v>45</v>
      </c>
      <c r="N1297" s="23">
        <v>9</v>
      </c>
      <c r="O1297" s="22" t="str">
        <f>VLOOKUP(A1297,[1]CustomerAddress!$A$1:$F$3997,2)</f>
        <v>87 Reinke Drive</v>
      </c>
      <c r="P1297" s="22">
        <f>VLOOKUP(A1297,[1]CustomerAddress!$A$1:$F$3997,3)</f>
        <v>4211</v>
      </c>
      <c r="Q1297" s="22" t="str">
        <f>VLOOKUP(A1297,[1]CustomerAddress!$A$1:$F$3997,4)</f>
        <v>QLD</v>
      </c>
      <c r="R1297" s="22" t="str">
        <f>VLOOKUP(A1297,[1]CustomerAddress!$A$1:$F$3997,5)</f>
        <v>Australia</v>
      </c>
      <c r="S1297" s="22">
        <f>VLOOKUP(A1297,[1]CustomerAddress!$A$1:$F$3997,6)</f>
        <v>6</v>
      </c>
      <c r="T1297" s="22" t="str">
        <f>VLOOKUP(A1297,Labels!$A$5:$I$3497,9)</f>
        <v>Evasive Customer</v>
      </c>
    </row>
    <row r="1298" spans="1:20" s="22" customFormat="1" ht="15.75" customHeight="1" x14ac:dyDescent="0.25">
      <c r="A1298" s="23">
        <v>1297</v>
      </c>
      <c r="B1298" s="24" t="s">
        <v>2673</v>
      </c>
      <c r="C1298" s="24" t="s">
        <v>2674</v>
      </c>
      <c r="D1298" s="24" t="s">
        <v>48</v>
      </c>
      <c r="E1298" s="23">
        <v>91</v>
      </c>
      <c r="F1298" s="25">
        <v>29629</v>
      </c>
      <c r="G1298" s="23">
        <f t="shared" ca="1" si="97"/>
        <v>40.17209099093099</v>
      </c>
      <c r="H1298" s="23" t="str">
        <f t="shared" ca="1" si="99"/>
        <v>41-50</v>
      </c>
      <c r="I1298" s="24" t="s">
        <v>157</v>
      </c>
      <c r="J1298" s="24" t="s">
        <v>42</v>
      </c>
      <c r="K1298" s="24" t="s">
        <v>43</v>
      </c>
      <c r="L1298" s="24" t="s">
        <v>44</v>
      </c>
      <c r="M1298" s="24" t="s">
        <v>57</v>
      </c>
      <c r="N1298" s="23">
        <v>3</v>
      </c>
      <c r="O1298" s="22" t="str">
        <f>VLOOKUP(A1298,[1]CustomerAddress!$A$1:$F$3997,2)</f>
        <v>3 Gina Center</v>
      </c>
      <c r="P1298" s="22">
        <f>VLOOKUP(A1298,[1]CustomerAddress!$A$1:$F$3997,3)</f>
        <v>4210</v>
      </c>
      <c r="Q1298" s="22" t="str">
        <f>VLOOKUP(A1298,[1]CustomerAddress!$A$1:$F$3997,4)</f>
        <v>QLD</v>
      </c>
      <c r="R1298" s="22" t="str">
        <f>VLOOKUP(A1298,[1]CustomerAddress!$A$1:$F$3997,5)</f>
        <v>Australia</v>
      </c>
      <c r="S1298" s="22">
        <f>VLOOKUP(A1298,[1]CustomerAddress!$A$1:$F$3997,6)</f>
        <v>7</v>
      </c>
      <c r="T1298" s="22" t="str">
        <f>VLOOKUP(A1298,Labels!$A$5:$I$3497,9)</f>
        <v>Becoming Loyal</v>
      </c>
    </row>
    <row r="1299" spans="1:20" s="22" customFormat="1" ht="15.75" customHeight="1" x14ac:dyDescent="0.25">
      <c r="A1299" s="23">
        <v>1298</v>
      </c>
      <c r="B1299" s="24" t="s">
        <v>2675</v>
      </c>
      <c r="C1299" s="24" t="s">
        <v>2676</v>
      </c>
      <c r="D1299" s="24" t="s">
        <v>48</v>
      </c>
      <c r="E1299" s="23">
        <v>35</v>
      </c>
      <c r="F1299" s="25">
        <v>27125</v>
      </c>
      <c r="G1299" s="23">
        <f t="shared" ca="1" si="97"/>
        <v>47.032364963850846</v>
      </c>
      <c r="H1299" s="23" t="str">
        <f t="shared" ca="1" si="99"/>
        <v>41-50</v>
      </c>
      <c r="I1299" s="24" t="s">
        <v>127</v>
      </c>
      <c r="J1299" s="24" t="s">
        <v>42</v>
      </c>
      <c r="K1299" s="24" t="s">
        <v>43</v>
      </c>
      <c r="L1299" s="24" t="s">
        <v>44</v>
      </c>
      <c r="M1299" s="24" t="s">
        <v>57</v>
      </c>
      <c r="N1299" s="23">
        <v>16</v>
      </c>
      <c r="O1299" s="22" t="str">
        <f>VLOOKUP(A1299,[1]CustomerAddress!$A$1:$F$3997,2)</f>
        <v>029 Scott Center</v>
      </c>
      <c r="P1299" s="22">
        <f>VLOOKUP(A1299,[1]CustomerAddress!$A$1:$F$3997,3)</f>
        <v>4205</v>
      </c>
      <c r="Q1299" s="22" t="str">
        <f>VLOOKUP(A1299,[1]CustomerAddress!$A$1:$F$3997,4)</f>
        <v>QLD</v>
      </c>
      <c r="R1299" s="22" t="str">
        <f>VLOOKUP(A1299,[1]CustomerAddress!$A$1:$F$3997,5)</f>
        <v>Australia</v>
      </c>
      <c r="S1299" s="22">
        <f>VLOOKUP(A1299,[1]CustomerAddress!$A$1:$F$3997,6)</f>
        <v>5</v>
      </c>
      <c r="T1299" s="22" t="str">
        <f>VLOOKUP(A1299,Labels!$A$5:$I$3497,9)</f>
        <v>Almost Lost Customer</v>
      </c>
    </row>
    <row r="1300" spans="1:20" s="22" customFormat="1" ht="15.75" customHeight="1" x14ac:dyDescent="0.25">
      <c r="A1300" s="23">
        <v>1299</v>
      </c>
      <c r="B1300" s="24" t="s">
        <v>1711</v>
      </c>
      <c r="C1300" s="24" t="s">
        <v>2677</v>
      </c>
      <c r="D1300" s="24" t="s">
        <v>40</v>
      </c>
      <c r="E1300" s="23">
        <v>72</v>
      </c>
      <c r="F1300" s="25">
        <v>28142</v>
      </c>
      <c r="G1300" s="23">
        <f t="shared" ca="1" si="97"/>
        <v>44.246063593670719</v>
      </c>
      <c r="H1300" s="23" t="str">
        <f t="shared" ca="1" si="99"/>
        <v>41-50</v>
      </c>
      <c r="I1300" s="24" t="s">
        <v>96</v>
      </c>
      <c r="J1300" s="24" t="s">
        <v>61</v>
      </c>
      <c r="K1300" s="24" t="s">
        <v>62</v>
      </c>
      <c r="L1300" s="24" t="s">
        <v>44</v>
      </c>
      <c r="M1300" s="24" t="s">
        <v>57</v>
      </c>
      <c r="N1300" s="23">
        <v>12</v>
      </c>
      <c r="O1300" s="22" t="str">
        <f>VLOOKUP(A1300,[1]CustomerAddress!$A$1:$F$3997,2)</f>
        <v>36072 Lakewood Gardens Court</v>
      </c>
      <c r="P1300" s="22">
        <f>VLOOKUP(A1300,[1]CustomerAddress!$A$1:$F$3997,3)</f>
        <v>4051</v>
      </c>
      <c r="Q1300" s="22" t="str">
        <f>VLOOKUP(A1300,[1]CustomerAddress!$A$1:$F$3997,4)</f>
        <v>QLD</v>
      </c>
      <c r="R1300" s="22" t="str">
        <f>VLOOKUP(A1300,[1]CustomerAddress!$A$1:$F$3997,5)</f>
        <v>Australia</v>
      </c>
      <c r="S1300" s="22">
        <f>VLOOKUP(A1300,[1]CustomerAddress!$A$1:$F$3997,6)</f>
        <v>8</v>
      </c>
      <c r="T1300" s="22" t="str">
        <f>VLOOKUP(A1300,Labels!$A$5:$I$3497,9)</f>
        <v>Very Loyal</v>
      </c>
    </row>
    <row r="1301" spans="1:20" s="22" customFormat="1" ht="15.75" hidden="1" customHeight="1" x14ac:dyDescent="0.25">
      <c r="A1301" s="23">
        <v>1300</v>
      </c>
      <c r="B1301" s="24" t="s">
        <v>1628</v>
      </c>
      <c r="C1301" s="24" t="s">
        <v>2678</v>
      </c>
      <c r="D1301" s="24" t="s">
        <v>40</v>
      </c>
      <c r="E1301" s="23">
        <v>0</v>
      </c>
      <c r="F1301" s="25">
        <v>33307</v>
      </c>
      <c r="G1301" s="23">
        <f t="shared" ca="1" si="97"/>
        <v>30.095378662480982</v>
      </c>
      <c r="H1301" s="23"/>
      <c r="I1301" s="24" t="s">
        <v>218</v>
      </c>
      <c r="J1301" s="24" t="s">
        <v>50</v>
      </c>
      <c r="K1301" s="24" t="s">
        <v>62</v>
      </c>
      <c r="L1301" s="24" t="s">
        <v>44</v>
      </c>
      <c r="M1301" s="24" t="s">
        <v>45</v>
      </c>
      <c r="N1301" s="23">
        <v>9</v>
      </c>
    </row>
    <row r="1302" spans="1:20" s="22" customFormat="1" ht="15.75" hidden="1" customHeight="1" x14ac:dyDescent="0.25">
      <c r="A1302" s="23">
        <v>1301</v>
      </c>
      <c r="B1302" s="24" t="s">
        <v>2679</v>
      </c>
      <c r="D1302" s="24" t="s">
        <v>40</v>
      </c>
      <c r="E1302" s="23">
        <v>17</v>
      </c>
      <c r="F1302" s="25">
        <v>33567</v>
      </c>
      <c r="G1302" s="23">
        <f t="shared" ca="1" si="97"/>
        <v>29.383049895040582</v>
      </c>
      <c r="H1302" s="23"/>
      <c r="I1302" s="24" t="s">
        <v>472</v>
      </c>
      <c r="J1302" s="24" t="s">
        <v>42</v>
      </c>
      <c r="K1302" s="24" t="s">
        <v>43</v>
      </c>
      <c r="L1302" s="24" t="s">
        <v>44</v>
      </c>
      <c r="M1302" s="24" t="s">
        <v>57</v>
      </c>
      <c r="N1302" s="23">
        <v>9</v>
      </c>
    </row>
    <row r="1303" spans="1:20" s="22" customFormat="1" ht="15.75" customHeight="1" x14ac:dyDescent="0.25">
      <c r="A1303" s="23">
        <v>1302</v>
      </c>
      <c r="B1303" s="24" t="s">
        <v>2680</v>
      </c>
      <c r="C1303" s="24" t="s">
        <v>2681</v>
      </c>
      <c r="D1303" s="24" t="s">
        <v>40</v>
      </c>
      <c r="E1303" s="23">
        <v>29</v>
      </c>
      <c r="F1303" s="25">
        <v>35918</v>
      </c>
      <c r="G1303" s="23">
        <f t="shared" ca="1" si="97"/>
        <v>22.941954004629622</v>
      </c>
      <c r="H1303" s="23" t="str">
        <f t="shared" ref="H1303:H1351" ca="1" si="100">IF(G1303&lt;=10,"0-10",IF(AND(G1303&gt;10,G1303&lt;=20),"11-20",IF(AND(G1303&gt;20,G1303&lt;=30),"21-30",IF(AND(G1303&gt;30,G1303&lt;=40),"31-40",IF(AND(G1303&gt;40,G1303&lt;=50),"41-50",IF(AND(G1303&gt;50,G1303&lt;=60),"51-60",IF(AND(G1303&gt;60,G1303&lt;=70),"61-70",IF(AND(G1303&gt;70,G1303&lt;=80),"71-80",IF(AND(G1303&gt;80,G1303&lt;=90),"81-90",IF(G1303&gt;90,"91-100"))))))))))</f>
        <v>21-30</v>
      </c>
      <c r="I1303" s="24" t="s">
        <v>1962</v>
      </c>
      <c r="J1303" s="24" t="s">
        <v>50</v>
      </c>
      <c r="K1303" s="24" t="s">
        <v>62</v>
      </c>
      <c r="L1303" s="24" t="s">
        <v>44</v>
      </c>
      <c r="M1303" s="24" t="s">
        <v>45</v>
      </c>
      <c r="N1303" s="23">
        <v>2</v>
      </c>
      <c r="O1303" s="22" t="str">
        <f>VLOOKUP(A1303,[1]CustomerAddress!$A$1:$F$3997,2)</f>
        <v>9 Sugar Junction</v>
      </c>
      <c r="P1303" s="22">
        <f>VLOOKUP(A1303,[1]CustomerAddress!$A$1:$F$3997,3)</f>
        <v>4053</v>
      </c>
      <c r="Q1303" s="22" t="str">
        <f>VLOOKUP(A1303,[1]CustomerAddress!$A$1:$F$3997,4)</f>
        <v>QLD</v>
      </c>
      <c r="R1303" s="22" t="str">
        <f>VLOOKUP(A1303,[1]CustomerAddress!$A$1:$F$3997,5)</f>
        <v>Australia</v>
      </c>
      <c r="S1303" s="22">
        <f>VLOOKUP(A1303,[1]CustomerAddress!$A$1:$F$3997,6)</f>
        <v>7</v>
      </c>
      <c r="T1303" s="22" t="str">
        <f>VLOOKUP(A1303,Labels!$A$5:$I$3497,9)</f>
        <v>Recent Customer</v>
      </c>
    </row>
    <row r="1304" spans="1:20" s="22" customFormat="1" ht="15.75" customHeight="1" x14ac:dyDescent="0.25">
      <c r="A1304" s="23">
        <v>1303</v>
      </c>
      <c r="B1304" s="24" t="s">
        <v>2682</v>
      </c>
      <c r="C1304" s="24" t="s">
        <v>2683</v>
      </c>
      <c r="D1304" s="24" t="s">
        <v>48</v>
      </c>
      <c r="E1304" s="23">
        <v>64</v>
      </c>
      <c r="F1304" s="25">
        <v>26416</v>
      </c>
      <c r="G1304" s="23">
        <f t="shared" ca="1" si="97"/>
        <v>48.974830717275502</v>
      </c>
      <c r="H1304" s="23" t="str">
        <f t="shared" ca="1" si="100"/>
        <v>41-50</v>
      </c>
      <c r="J1304" s="24" t="s">
        <v>75</v>
      </c>
      <c r="K1304" s="24" t="s">
        <v>43</v>
      </c>
      <c r="L1304" s="24" t="s">
        <v>44</v>
      </c>
      <c r="M1304" s="24" t="s">
        <v>57</v>
      </c>
      <c r="N1304" s="23">
        <v>15</v>
      </c>
      <c r="O1304" s="22" t="str">
        <f>VLOOKUP(A1304,[1]CustomerAddress!$A$1:$F$3997,2)</f>
        <v>0917 Golf View Parkway</v>
      </c>
      <c r="P1304" s="22">
        <f>VLOOKUP(A1304,[1]CustomerAddress!$A$1:$F$3997,3)</f>
        <v>4217</v>
      </c>
      <c r="Q1304" s="22" t="str">
        <f>VLOOKUP(A1304,[1]CustomerAddress!$A$1:$F$3997,4)</f>
        <v>QLD</v>
      </c>
      <c r="R1304" s="22" t="str">
        <f>VLOOKUP(A1304,[1]CustomerAddress!$A$1:$F$3997,5)</f>
        <v>Australia</v>
      </c>
      <c r="S1304" s="22">
        <f>VLOOKUP(A1304,[1]CustomerAddress!$A$1:$F$3997,6)</f>
        <v>1</v>
      </c>
      <c r="T1304" s="22" t="str">
        <f>VLOOKUP(A1304,Labels!$A$5:$I$3497,9)</f>
        <v>Becoming Loyal</v>
      </c>
    </row>
    <row r="1305" spans="1:20" s="22" customFormat="1" ht="15.75" customHeight="1" x14ac:dyDescent="0.25">
      <c r="A1305" s="23">
        <v>1304</v>
      </c>
      <c r="B1305" s="24" t="s">
        <v>2684</v>
      </c>
      <c r="C1305" s="24" t="s">
        <v>2685</v>
      </c>
      <c r="D1305" s="24" t="s">
        <v>48</v>
      </c>
      <c r="E1305" s="23">
        <v>23</v>
      </c>
      <c r="F1305" s="25">
        <v>28445</v>
      </c>
      <c r="G1305" s="23">
        <f t="shared" ca="1" si="97"/>
        <v>43.41592660736935</v>
      </c>
      <c r="H1305" s="23" t="str">
        <f t="shared" ca="1" si="100"/>
        <v>41-50</v>
      </c>
      <c r="I1305" s="24" t="s">
        <v>637</v>
      </c>
      <c r="J1305" s="24" t="s">
        <v>61</v>
      </c>
      <c r="K1305" s="24" t="s">
        <v>66</v>
      </c>
      <c r="L1305" s="24" t="s">
        <v>44</v>
      </c>
      <c r="M1305" s="24" t="s">
        <v>57</v>
      </c>
      <c r="N1305" s="23">
        <v>11</v>
      </c>
      <c r="O1305" s="22" t="str">
        <f>VLOOKUP(A1305,[1]CustomerAddress!$A$1:$F$3997,2)</f>
        <v>16039 Warrior Parkway</v>
      </c>
      <c r="P1305" s="22">
        <f>VLOOKUP(A1305,[1]CustomerAddress!$A$1:$F$3997,3)</f>
        <v>4130</v>
      </c>
      <c r="Q1305" s="22" t="str">
        <f>VLOOKUP(A1305,[1]CustomerAddress!$A$1:$F$3997,4)</f>
        <v>QLD</v>
      </c>
      <c r="R1305" s="22" t="str">
        <f>VLOOKUP(A1305,[1]CustomerAddress!$A$1:$F$3997,5)</f>
        <v>Australia</v>
      </c>
      <c r="S1305" s="22">
        <f>VLOOKUP(A1305,[1]CustomerAddress!$A$1:$F$3997,6)</f>
        <v>7</v>
      </c>
      <c r="T1305" s="22" t="str">
        <f>VLOOKUP(A1305,Labels!$A$5:$I$3497,9)</f>
        <v>Becoming Loyal</v>
      </c>
    </row>
    <row r="1306" spans="1:20" s="22" customFormat="1" ht="15.75" customHeight="1" x14ac:dyDescent="0.25">
      <c r="A1306" s="23">
        <v>1305</v>
      </c>
      <c r="B1306" s="24" t="s">
        <v>2686</v>
      </c>
      <c r="C1306" s="24" t="s">
        <v>2687</v>
      </c>
      <c r="D1306" s="24" t="s">
        <v>48</v>
      </c>
      <c r="E1306" s="23">
        <v>97</v>
      </c>
      <c r="F1306" s="25">
        <v>25628</v>
      </c>
      <c r="G1306" s="23">
        <f t="shared" ca="1" si="97"/>
        <v>51.13373482686454</v>
      </c>
      <c r="H1306" s="23" t="str">
        <f t="shared" ca="1" si="100"/>
        <v>51-60</v>
      </c>
      <c r="I1306" s="24" t="s">
        <v>41</v>
      </c>
      <c r="J1306" s="24" t="s">
        <v>50</v>
      </c>
      <c r="K1306" s="24" t="s">
        <v>66</v>
      </c>
      <c r="L1306" s="24" t="s">
        <v>44</v>
      </c>
      <c r="M1306" s="24" t="s">
        <v>45</v>
      </c>
      <c r="N1306" s="23">
        <v>6</v>
      </c>
      <c r="O1306" s="22" t="str">
        <f>VLOOKUP(A1306,[1]CustomerAddress!$A$1:$F$3997,2)</f>
        <v>3 School Place</v>
      </c>
      <c r="P1306" s="22">
        <f>VLOOKUP(A1306,[1]CustomerAddress!$A$1:$F$3997,3)</f>
        <v>4124</v>
      </c>
      <c r="Q1306" s="22" t="str">
        <f>VLOOKUP(A1306,[1]CustomerAddress!$A$1:$F$3997,4)</f>
        <v>QLD</v>
      </c>
      <c r="R1306" s="22" t="str">
        <f>VLOOKUP(A1306,[1]CustomerAddress!$A$1:$F$3997,5)</f>
        <v>Australia</v>
      </c>
      <c r="S1306" s="22">
        <f>VLOOKUP(A1306,[1]CustomerAddress!$A$1:$F$3997,6)</f>
        <v>4</v>
      </c>
      <c r="T1306" s="22" t="str">
        <f>VLOOKUP(A1306,Labels!$A$5:$I$3497,9)</f>
        <v>Evasive Customer</v>
      </c>
    </row>
    <row r="1307" spans="1:20" s="22" customFormat="1" ht="15.75" customHeight="1" x14ac:dyDescent="0.25">
      <c r="A1307" s="23">
        <v>1306</v>
      </c>
      <c r="B1307" s="24" t="s">
        <v>2688</v>
      </c>
      <c r="C1307" s="24" t="s">
        <v>2689</v>
      </c>
      <c r="D1307" s="24" t="s">
        <v>48</v>
      </c>
      <c r="E1307" s="23">
        <v>13</v>
      </c>
      <c r="F1307" s="25">
        <v>20557</v>
      </c>
      <c r="G1307" s="23">
        <f t="shared" ca="1" si="97"/>
        <v>65.026885511478937</v>
      </c>
      <c r="H1307" s="23" t="str">
        <f t="shared" ca="1" si="100"/>
        <v>61-70</v>
      </c>
      <c r="I1307" s="24" t="s">
        <v>282</v>
      </c>
      <c r="J1307" s="24" t="s">
        <v>42</v>
      </c>
      <c r="K1307" s="24" t="s">
        <v>62</v>
      </c>
      <c r="L1307" s="24" t="s">
        <v>44</v>
      </c>
      <c r="M1307" s="24" t="s">
        <v>45</v>
      </c>
      <c r="N1307" s="23">
        <v>13</v>
      </c>
      <c r="O1307" s="22" t="str">
        <f>VLOOKUP(A1307,[1]CustomerAddress!$A$1:$F$3997,2)</f>
        <v>9120 Corry Avenue</v>
      </c>
      <c r="P1307" s="22">
        <f>VLOOKUP(A1307,[1]CustomerAddress!$A$1:$F$3997,3)</f>
        <v>4208</v>
      </c>
      <c r="Q1307" s="22" t="str">
        <f>VLOOKUP(A1307,[1]CustomerAddress!$A$1:$F$3997,4)</f>
        <v>QLD</v>
      </c>
      <c r="R1307" s="22" t="str">
        <f>VLOOKUP(A1307,[1]CustomerAddress!$A$1:$F$3997,5)</f>
        <v>Australia</v>
      </c>
      <c r="S1307" s="22">
        <f>VLOOKUP(A1307,[1]CustomerAddress!$A$1:$F$3997,6)</f>
        <v>7</v>
      </c>
      <c r="T1307" s="22" t="str">
        <f>VLOOKUP(A1307,Labels!$A$5:$I$3497,9)</f>
        <v>Evasive Customer</v>
      </c>
    </row>
    <row r="1308" spans="1:20" s="22" customFormat="1" ht="15.75" customHeight="1" x14ac:dyDescent="0.25">
      <c r="A1308" s="23">
        <v>1307</v>
      </c>
      <c r="B1308" s="24" t="s">
        <v>1024</v>
      </c>
      <c r="C1308" s="24" t="s">
        <v>2690</v>
      </c>
      <c r="D1308" s="24" t="s">
        <v>40</v>
      </c>
      <c r="E1308" s="23">
        <v>73</v>
      </c>
      <c r="F1308" s="25">
        <v>25817</v>
      </c>
      <c r="G1308" s="23">
        <f t="shared" ca="1" si="97"/>
        <v>50.615926607686461</v>
      </c>
      <c r="H1308" s="23" t="str">
        <f t="shared" ca="1" si="100"/>
        <v>51-60</v>
      </c>
      <c r="I1308" s="24" t="s">
        <v>683</v>
      </c>
      <c r="J1308" s="24" t="s">
        <v>42</v>
      </c>
      <c r="K1308" s="24" t="s">
        <v>66</v>
      </c>
      <c r="L1308" s="24" t="s">
        <v>44</v>
      </c>
      <c r="M1308" s="24" t="s">
        <v>45</v>
      </c>
      <c r="N1308" s="23">
        <v>10</v>
      </c>
      <c r="O1308" s="22" t="str">
        <f>VLOOKUP(A1308,[1]CustomerAddress!$A$1:$F$3997,2)</f>
        <v>2 Shoshone Way</v>
      </c>
      <c r="P1308" s="22">
        <f>VLOOKUP(A1308,[1]CustomerAddress!$A$1:$F$3997,3)</f>
        <v>4123</v>
      </c>
      <c r="Q1308" s="22" t="str">
        <f>VLOOKUP(A1308,[1]CustomerAddress!$A$1:$F$3997,4)</f>
        <v>QLD</v>
      </c>
      <c r="R1308" s="22" t="str">
        <f>VLOOKUP(A1308,[1]CustomerAddress!$A$1:$F$3997,5)</f>
        <v>Australia</v>
      </c>
      <c r="S1308" s="22">
        <f>VLOOKUP(A1308,[1]CustomerAddress!$A$1:$F$3997,6)</f>
        <v>6</v>
      </c>
      <c r="T1308" s="22" t="str">
        <f>VLOOKUP(A1308,Labels!$A$5:$I$3497,9)</f>
        <v>Almost Lost Customer</v>
      </c>
    </row>
    <row r="1309" spans="1:20" s="22" customFormat="1" ht="15.75" customHeight="1" x14ac:dyDescent="0.25">
      <c r="A1309" s="23">
        <v>1308</v>
      </c>
      <c r="B1309" s="24" t="s">
        <v>2691</v>
      </c>
      <c r="C1309" s="24" t="s">
        <v>2692</v>
      </c>
      <c r="D1309" s="24" t="s">
        <v>48</v>
      </c>
      <c r="E1309" s="23">
        <v>34</v>
      </c>
      <c r="F1309" s="25">
        <v>27999</v>
      </c>
      <c r="G1309" s="23">
        <f t="shared" ca="1" si="97"/>
        <v>44.637844415588525</v>
      </c>
      <c r="H1309" s="23" t="str">
        <f t="shared" ca="1" si="100"/>
        <v>41-50</v>
      </c>
      <c r="I1309" s="24" t="s">
        <v>431</v>
      </c>
      <c r="J1309" s="24" t="s">
        <v>61</v>
      </c>
      <c r="K1309" s="24" t="s">
        <v>62</v>
      </c>
      <c r="L1309" s="24" t="s">
        <v>44</v>
      </c>
      <c r="M1309" s="24" t="s">
        <v>45</v>
      </c>
      <c r="N1309" s="23">
        <v>18</v>
      </c>
      <c r="O1309" s="22" t="str">
        <f>VLOOKUP(A1309,[1]CustomerAddress!$A$1:$F$3997,2)</f>
        <v>32 Vidon Point</v>
      </c>
      <c r="P1309" s="22">
        <f>VLOOKUP(A1309,[1]CustomerAddress!$A$1:$F$3997,3)</f>
        <v>4118</v>
      </c>
      <c r="Q1309" s="22" t="str">
        <f>VLOOKUP(A1309,[1]CustomerAddress!$A$1:$F$3997,4)</f>
        <v>QLD</v>
      </c>
      <c r="R1309" s="22" t="str">
        <f>VLOOKUP(A1309,[1]CustomerAddress!$A$1:$F$3997,5)</f>
        <v>Australia</v>
      </c>
      <c r="S1309" s="22">
        <f>VLOOKUP(A1309,[1]CustomerAddress!$A$1:$F$3997,6)</f>
        <v>7</v>
      </c>
      <c r="T1309" s="22" t="str">
        <f>VLOOKUP(A1309,Labels!$A$5:$I$3497,9)</f>
        <v>Becoming Loyal</v>
      </c>
    </row>
    <row r="1310" spans="1:20" s="22" customFormat="1" ht="15.75" customHeight="1" x14ac:dyDescent="0.25">
      <c r="A1310" s="23">
        <v>1309</v>
      </c>
      <c r="B1310" s="24" t="s">
        <v>2693</v>
      </c>
      <c r="C1310" s="24" t="s">
        <v>2694</v>
      </c>
      <c r="D1310" s="24" t="s">
        <v>48</v>
      </c>
      <c r="E1310" s="23">
        <v>95</v>
      </c>
      <c r="F1310" s="25">
        <v>28206</v>
      </c>
      <c r="G1310" s="23">
        <f t="shared" ref="G1310:G1351" ca="1" si="101">(NOW()-F1310)/365</f>
        <v>44.070721128234403</v>
      </c>
      <c r="H1310" s="23" t="str">
        <f t="shared" ca="1" si="100"/>
        <v>41-50</v>
      </c>
      <c r="I1310" s="24" t="s">
        <v>571</v>
      </c>
      <c r="J1310" s="24" t="s">
        <v>61</v>
      </c>
      <c r="K1310" s="24" t="s">
        <v>43</v>
      </c>
      <c r="L1310" s="24" t="s">
        <v>44</v>
      </c>
      <c r="M1310" s="24" t="s">
        <v>57</v>
      </c>
      <c r="N1310" s="23">
        <v>13</v>
      </c>
      <c r="O1310" s="22" t="str">
        <f>VLOOKUP(A1310,[1]CustomerAddress!$A$1:$F$3997,2)</f>
        <v>515 Bunting Point</v>
      </c>
      <c r="P1310" s="22">
        <f>VLOOKUP(A1310,[1]CustomerAddress!$A$1:$F$3997,3)</f>
        <v>4115</v>
      </c>
      <c r="Q1310" s="22" t="str">
        <f>VLOOKUP(A1310,[1]CustomerAddress!$A$1:$F$3997,4)</f>
        <v>QLD</v>
      </c>
      <c r="R1310" s="22" t="str">
        <f>VLOOKUP(A1310,[1]CustomerAddress!$A$1:$F$3997,5)</f>
        <v>Australia</v>
      </c>
      <c r="S1310" s="22">
        <f>VLOOKUP(A1310,[1]CustomerAddress!$A$1:$F$3997,6)</f>
        <v>8</v>
      </c>
      <c r="T1310" s="22" t="str">
        <f>VLOOKUP(A1310,Labels!$A$5:$I$3497,9)</f>
        <v>Almost Lost Customer</v>
      </c>
    </row>
    <row r="1311" spans="1:20" s="22" customFormat="1" ht="15.75" customHeight="1" x14ac:dyDescent="0.25">
      <c r="A1311" s="23">
        <v>1310</v>
      </c>
      <c r="B1311" s="24" t="s">
        <v>2695</v>
      </c>
      <c r="C1311" s="24" t="s">
        <v>2696</v>
      </c>
      <c r="D1311" s="24" t="s">
        <v>48</v>
      </c>
      <c r="E1311" s="23">
        <v>38</v>
      </c>
      <c r="F1311" s="25">
        <v>31766</v>
      </c>
      <c r="G1311" s="23">
        <f t="shared" ca="1" si="101"/>
        <v>34.317296470383049</v>
      </c>
      <c r="H1311" s="23" t="str">
        <f t="shared" ca="1" si="100"/>
        <v>31-40</v>
      </c>
      <c r="I1311" s="24" t="s">
        <v>105</v>
      </c>
      <c r="J1311" s="24" t="s">
        <v>84</v>
      </c>
      <c r="K1311" s="24" t="s">
        <v>66</v>
      </c>
      <c r="L1311" s="24" t="s">
        <v>44</v>
      </c>
      <c r="M1311" s="24" t="s">
        <v>45</v>
      </c>
      <c r="N1311" s="23">
        <v>13</v>
      </c>
      <c r="O1311" s="22" t="str">
        <f>VLOOKUP(A1311,[1]CustomerAddress!$A$1:$F$3997,2)</f>
        <v>67727 Westerfield Hill</v>
      </c>
      <c r="P1311" s="22">
        <f>VLOOKUP(A1311,[1]CustomerAddress!$A$1:$F$3997,3)</f>
        <v>4164</v>
      </c>
      <c r="Q1311" s="22" t="str">
        <f>VLOOKUP(A1311,[1]CustomerAddress!$A$1:$F$3997,4)</f>
        <v>QLD</v>
      </c>
      <c r="R1311" s="22" t="str">
        <f>VLOOKUP(A1311,[1]CustomerAddress!$A$1:$F$3997,5)</f>
        <v>Australia</v>
      </c>
      <c r="S1311" s="22">
        <f>VLOOKUP(A1311,[1]CustomerAddress!$A$1:$F$3997,6)</f>
        <v>9</v>
      </c>
      <c r="T1311" s="22" t="str">
        <f>VLOOKUP(A1311,Labels!$A$5:$I$3497,9)</f>
        <v>Late Bloomer</v>
      </c>
    </row>
    <row r="1312" spans="1:20" s="22" customFormat="1" ht="15.75" customHeight="1" x14ac:dyDescent="0.25">
      <c r="A1312" s="23">
        <v>1311</v>
      </c>
      <c r="B1312" s="24" t="s">
        <v>2697</v>
      </c>
      <c r="C1312" s="24" t="s">
        <v>2698</v>
      </c>
      <c r="D1312" s="24" t="s">
        <v>40</v>
      </c>
      <c r="E1312" s="23">
        <v>89</v>
      </c>
      <c r="F1312" s="25">
        <v>30961</v>
      </c>
      <c r="G1312" s="23">
        <f t="shared" ca="1" si="101"/>
        <v>36.522775922754953</v>
      </c>
      <c r="H1312" s="23" t="str">
        <f t="shared" ca="1" si="100"/>
        <v>31-40</v>
      </c>
      <c r="I1312" s="24" t="s">
        <v>314</v>
      </c>
      <c r="J1312" s="24" t="s">
        <v>50</v>
      </c>
      <c r="K1312" s="24" t="s">
        <v>43</v>
      </c>
      <c r="L1312" s="24" t="s">
        <v>44</v>
      </c>
      <c r="M1312" s="24" t="s">
        <v>45</v>
      </c>
      <c r="N1312" s="23">
        <v>13</v>
      </c>
      <c r="O1312" s="22" t="str">
        <f>VLOOKUP(A1312,[1]CustomerAddress!$A$1:$F$3997,2)</f>
        <v>0 Moland Parkway</v>
      </c>
      <c r="P1312" s="22">
        <f>VLOOKUP(A1312,[1]CustomerAddress!$A$1:$F$3997,3)</f>
        <v>4127</v>
      </c>
      <c r="Q1312" s="22" t="str">
        <f>VLOOKUP(A1312,[1]CustomerAddress!$A$1:$F$3997,4)</f>
        <v>QLD</v>
      </c>
      <c r="R1312" s="22" t="str">
        <f>VLOOKUP(A1312,[1]CustomerAddress!$A$1:$F$3997,5)</f>
        <v>Australia</v>
      </c>
      <c r="S1312" s="22">
        <f>VLOOKUP(A1312,[1]CustomerAddress!$A$1:$F$3997,6)</f>
        <v>7</v>
      </c>
      <c r="T1312" s="22" t="str">
        <f>VLOOKUP(A1312,Labels!$A$5:$I$3497,9)</f>
        <v>High Risk Customer</v>
      </c>
    </row>
    <row r="1313" spans="1:20" s="22" customFormat="1" ht="15.75" customHeight="1" x14ac:dyDescent="0.25">
      <c r="A1313" s="23">
        <v>1312</v>
      </c>
      <c r="B1313" s="24" t="s">
        <v>2699</v>
      </c>
      <c r="C1313" s="24" t="s">
        <v>2700</v>
      </c>
      <c r="D1313" s="24" t="s">
        <v>40</v>
      </c>
      <c r="E1313" s="23">
        <v>96</v>
      </c>
      <c r="F1313" s="25">
        <v>34531</v>
      </c>
      <c r="G1313" s="23">
        <f t="shared" ca="1" si="101"/>
        <v>26.741954004629623</v>
      </c>
      <c r="H1313" s="23" t="str">
        <f t="shared" ca="1" si="100"/>
        <v>21-30</v>
      </c>
      <c r="I1313" s="24" t="s">
        <v>170</v>
      </c>
      <c r="J1313" s="24" t="s">
        <v>42</v>
      </c>
      <c r="K1313" s="24" t="s">
        <v>62</v>
      </c>
      <c r="L1313" s="24" t="s">
        <v>44</v>
      </c>
      <c r="M1313" s="24" t="s">
        <v>57</v>
      </c>
      <c r="N1313" s="23">
        <v>8</v>
      </c>
      <c r="O1313" s="22" t="str">
        <f>VLOOKUP(A1313,[1]CustomerAddress!$A$1:$F$3997,2)</f>
        <v>764 Dahle Alley</v>
      </c>
      <c r="P1313" s="22">
        <f>VLOOKUP(A1313,[1]CustomerAddress!$A$1:$F$3997,3)</f>
        <v>4115</v>
      </c>
      <c r="Q1313" s="22" t="str">
        <f>VLOOKUP(A1313,[1]CustomerAddress!$A$1:$F$3997,4)</f>
        <v>QLD</v>
      </c>
      <c r="R1313" s="22" t="str">
        <f>VLOOKUP(A1313,[1]CustomerAddress!$A$1:$F$3997,5)</f>
        <v>Australia</v>
      </c>
      <c r="S1313" s="22">
        <f>VLOOKUP(A1313,[1]CustomerAddress!$A$1:$F$3997,6)</f>
        <v>8</v>
      </c>
      <c r="T1313" s="22" t="str">
        <f>VLOOKUP(A1313,Labels!$A$5:$I$3497,9)</f>
        <v>Late Bloomer</v>
      </c>
    </row>
    <row r="1314" spans="1:20" s="22" customFormat="1" ht="15.75" customHeight="1" x14ac:dyDescent="0.25">
      <c r="A1314" s="23">
        <v>1313</v>
      </c>
      <c r="B1314" s="24" t="s">
        <v>2701</v>
      </c>
      <c r="C1314" s="24" t="s">
        <v>2702</v>
      </c>
      <c r="D1314" s="24" t="s">
        <v>48</v>
      </c>
      <c r="E1314" s="23">
        <v>59</v>
      </c>
      <c r="F1314" s="25">
        <v>31452</v>
      </c>
      <c r="G1314" s="23">
        <f t="shared" ca="1" si="101"/>
        <v>35.177570443302898</v>
      </c>
      <c r="H1314" s="23" t="str">
        <f t="shared" ca="1" si="100"/>
        <v>31-40</v>
      </c>
      <c r="I1314" s="24" t="s">
        <v>279</v>
      </c>
      <c r="J1314" s="24" t="s">
        <v>54</v>
      </c>
      <c r="K1314" s="24" t="s">
        <v>43</v>
      </c>
      <c r="L1314" s="24" t="s">
        <v>44</v>
      </c>
      <c r="M1314" s="24" t="s">
        <v>57</v>
      </c>
      <c r="N1314" s="23">
        <v>22</v>
      </c>
      <c r="O1314" s="22" t="str">
        <f>VLOOKUP(A1314,[1]CustomerAddress!$A$1:$F$3997,2)</f>
        <v>72 Shasta Plaza</v>
      </c>
      <c r="P1314" s="22">
        <f>VLOOKUP(A1314,[1]CustomerAddress!$A$1:$F$3997,3)</f>
        <v>4152</v>
      </c>
      <c r="Q1314" s="22" t="str">
        <f>VLOOKUP(A1314,[1]CustomerAddress!$A$1:$F$3997,4)</f>
        <v>QLD</v>
      </c>
      <c r="R1314" s="22" t="str">
        <f>VLOOKUP(A1314,[1]CustomerAddress!$A$1:$F$3997,5)</f>
        <v>Australia</v>
      </c>
      <c r="S1314" s="22">
        <f>VLOOKUP(A1314,[1]CustomerAddress!$A$1:$F$3997,6)</f>
        <v>4</v>
      </c>
      <c r="T1314" s="22" t="str">
        <f>VLOOKUP(A1314,Labels!$A$5:$I$3497,9)</f>
        <v>Platinum Customer</v>
      </c>
    </row>
    <row r="1315" spans="1:20" s="22" customFormat="1" ht="15.75" customHeight="1" x14ac:dyDescent="0.25">
      <c r="A1315" s="23">
        <v>1314</v>
      </c>
      <c r="B1315" s="24" t="s">
        <v>810</v>
      </c>
      <c r="C1315" s="24" t="s">
        <v>2703</v>
      </c>
      <c r="D1315" s="24" t="s">
        <v>40</v>
      </c>
      <c r="E1315" s="23">
        <v>25</v>
      </c>
      <c r="F1315" s="25">
        <v>25622</v>
      </c>
      <c r="G1315" s="23">
        <f t="shared" ca="1" si="101"/>
        <v>51.150173182711818</v>
      </c>
      <c r="H1315" s="23" t="str">
        <f t="shared" ca="1" si="100"/>
        <v>51-60</v>
      </c>
      <c r="I1315" s="24" t="s">
        <v>599</v>
      </c>
      <c r="J1315" s="24" t="s">
        <v>42</v>
      </c>
      <c r="K1315" s="24" t="s">
        <v>43</v>
      </c>
      <c r="L1315" s="24" t="s">
        <v>44</v>
      </c>
      <c r="M1315" s="24" t="s">
        <v>45</v>
      </c>
      <c r="N1315" s="23">
        <v>6</v>
      </c>
      <c r="O1315" s="22" t="str">
        <f>VLOOKUP(A1315,[1]CustomerAddress!$A$1:$F$3997,2)</f>
        <v>210 Esch Park</v>
      </c>
      <c r="P1315" s="22">
        <f>VLOOKUP(A1315,[1]CustomerAddress!$A$1:$F$3997,3)</f>
        <v>2452</v>
      </c>
      <c r="Q1315" s="22" t="str">
        <f>VLOOKUP(A1315,[1]CustomerAddress!$A$1:$F$3997,4)</f>
        <v>NSW</v>
      </c>
      <c r="R1315" s="22" t="str">
        <f>VLOOKUP(A1315,[1]CustomerAddress!$A$1:$F$3997,5)</f>
        <v>Australia</v>
      </c>
      <c r="S1315" s="22">
        <f>VLOOKUP(A1315,[1]CustomerAddress!$A$1:$F$3997,6)</f>
        <v>8</v>
      </c>
      <c r="T1315" s="22" t="str">
        <f>VLOOKUP(A1315,Labels!$A$5:$I$3497,9)</f>
        <v>Potential Customer</v>
      </c>
    </row>
    <row r="1316" spans="1:20" s="22" customFormat="1" ht="15.75" customHeight="1" x14ac:dyDescent="0.25">
      <c r="A1316" s="23">
        <v>1315</v>
      </c>
      <c r="B1316" s="24" t="s">
        <v>486</v>
      </c>
      <c r="C1316" s="24" t="s">
        <v>2704</v>
      </c>
      <c r="D1316" s="24" t="s">
        <v>40</v>
      </c>
      <c r="E1316" s="23">
        <v>46</v>
      </c>
      <c r="F1316" s="25">
        <v>26839</v>
      </c>
      <c r="G1316" s="23">
        <f t="shared" ca="1" si="101"/>
        <v>47.815926607686464</v>
      </c>
      <c r="H1316" s="23" t="str">
        <f t="shared" ca="1" si="100"/>
        <v>41-50</v>
      </c>
      <c r="J1316" s="24" t="s">
        <v>56</v>
      </c>
      <c r="K1316" s="24" t="s">
        <v>43</v>
      </c>
      <c r="L1316" s="24" t="s">
        <v>44</v>
      </c>
      <c r="M1316" s="24" t="s">
        <v>45</v>
      </c>
      <c r="N1316" s="23">
        <v>12</v>
      </c>
      <c r="O1316" s="22" t="str">
        <f>VLOOKUP(A1316,[1]CustomerAddress!$A$1:$F$3997,2)</f>
        <v>55326 Fulton Hill</v>
      </c>
      <c r="P1316" s="22">
        <f>VLOOKUP(A1316,[1]CustomerAddress!$A$1:$F$3997,3)</f>
        <v>3931</v>
      </c>
      <c r="Q1316" s="22" t="str">
        <f>VLOOKUP(A1316,[1]CustomerAddress!$A$1:$F$3997,4)</f>
        <v>VIC</v>
      </c>
      <c r="R1316" s="22" t="str">
        <f>VLOOKUP(A1316,[1]CustomerAddress!$A$1:$F$3997,5)</f>
        <v>Australia</v>
      </c>
      <c r="S1316" s="22">
        <f>VLOOKUP(A1316,[1]CustomerAddress!$A$1:$F$3997,6)</f>
        <v>10</v>
      </c>
      <c r="T1316" s="22" t="str">
        <f>VLOOKUP(A1316,Labels!$A$5:$I$3497,9)</f>
        <v>Very Loyal</v>
      </c>
    </row>
    <row r="1317" spans="1:20" s="22" customFormat="1" ht="15.75" customHeight="1" x14ac:dyDescent="0.25">
      <c r="A1317" s="23">
        <v>1316</v>
      </c>
      <c r="B1317" s="24" t="s">
        <v>2705</v>
      </c>
      <c r="C1317" s="24" t="s">
        <v>2706</v>
      </c>
      <c r="D1317" s="24" t="s">
        <v>48</v>
      </c>
      <c r="E1317" s="23">
        <v>79</v>
      </c>
      <c r="F1317" s="25">
        <v>32938</v>
      </c>
      <c r="G1317" s="23">
        <f t="shared" ca="1" si="101"/>
        <v>31.10633756627346</v>
      </c>
      <c r="H1317" s="23" t="str">
        <f t="shared" ca="1" si="100"/>
        <v>31-40</v>
      </c>
      <c r="I1317" s="24" t="s">
        <v>410</v>
      </c>
      <c r="J1317" s="24" t="s">
        <v>65</v>
      </c>
      <c r="K1317" s="24" t="s">
        <v>66</v>
      </c>
      <c r="L1317" s="24" t="s">
        <v>44</v>
      </c>
      <c r="M1317" s="24" t="s">
        <v>45</v>
      </c>
      <c r="N1317" s="23">
        <v>18</v>
      </c>
      <c r="O1317" s="22" t="str">
        <f>VLOOKUP(A1317,[1]CustomerAddress!$A$1:$F$3997,2)</f>
        <v>482 Bartelt Junction</v>
      </c>
      <c r="P1317" s="22">
        <f>VLOOKUP(A1317,[1]CustomerAddress!$A$1:$F$3997,3)</f>
        <v>4280</v>
      </c>
      <c r="Q1317" s="22" t="str">
        <f>VLOOKUP(A1317,[1]CustomerAddress!$A$1:$F$3997,4)</f>
        <v>QLD</v>
      </c>
      <c r="R1317" s="22" t="str">
        <f>VLOOKUP(A1317,[1]CustomerAddress!$A$1:$F$3997,5)</f>
        <v>Australia</v>
      </c>
      <c r="S1317" s="22">
        <f>VLOOKUP(A1317,[1]CustomerAddress!$A$1:$F$3997,6)</f>
        <v>7</v>
      </c>
      <c r="T1317" s="22" t="str">
        <f>VLOOKUP(A1317,Labels!$A$5:$I$3497,9)</f>
        <v>Late Bloomer</v>
      </c>
    </row>
    <row r="1318" spans="1:20" s="22" customFormat="1" ht="15.75" customHeight="1" x14ac:dyDescent="0.25">
      <c r="A1318" s="23">
        <v>1317</v>
      </c>
      <c r="B1318" s="24" t="s">
        <v>2707</v>
      </c>
      <c r="C1318" s="24" t="s">
        <v>2708</v>
      </c>
      <c r="D1318" s="24" t="s">
        <v>48</v>
      </c>
      <c r="E1318" s="23">
        <v>2</v>
      </c>
      <c r="F1318" s="25">
        <v>26682</v>
      </c>
      <c r="G1318" s="23">
        <f t="shared" ca="1" si="101"/>
        <v>48.246063593987827</v>
      </c>
      <c r="H1318" s="23" t="str">
        <f t="shared" ca="1" si="100"/>
        <v>41-50</v>
      </c>
      <c r="I1318" s="24" t="s">
        <v>317</v>
      </c>
      <c r="J1318" s="24" t="s">
        <v>65</v>
      </c>
      <c r="K1318" s="24" t="s">
        <v>43</v>
      </c>
      <c r="L1318" s="24" t="s">
        <v>44</v>
      </c>
      <c r="M1318" s="24" t="s">
        <v>45</v>
      </c>
      <c r="N1318" s="23">
        <v>5</v>
      </c>
      <c r="O1318" s="22" t="str">
        <f>VLOOKUP(A1318,[1]CustomerAddress!$A$1:$F$3997,2)</f>
        <v>58563 Monterey Hill</v>
      </c>
      <c r="P1318" s="22">
        <f>VLOOKUP(A1318,[1]CustomerAddress!$A$1:$F$3997,3)</f>
        <v>4300</v>
      </c>
      <c r="Q1318" s="22" t="str">
        <f>VLOOKUP(A1318,[1]CustomerAddress!$A$1:$F$3997,4)</f>
        <v>QLD</v>
      </c>
      <c r="R1318" s="22" t="str">
        <f>VLOOKUP(A1318,[1]CustomerAddress!$A$1:$F$3997,5)</f>
        <v>Australia</v>
      </c>
      <c r="S1318" s="22">
        <f>VLOOKUP(A1318,[1]CustomerAddress!$A$1:$F$3997,6)</f>
        <v>2</v>
      </c>
      <c r="T1318" s="22" t="str">
        <f>VLOOKUP(A1318,Labels!$A$5:$I$3497,9)</f>
        <v>Platinum Customer</v>
      </c>
    </row>
    <row r="1319" spans="1:20" s="22" customFormat="1" ht="15.75" customHeight="1" x14ac:dyDescent="0.25">
      <c r="A1319" s="23">
        <v>1318</v>
      </c>
      <c r="B1319" s="24" t="s">
        <v>2709</v>
      </c>
      <c r="C1319" s="24" t="s">
        <v>2710</v>
      </c>
      <c r="D1319" s="24" t="s">
        <v>40</v>
      </c>
      <c r="E1319" s="23">
        <v>10</v>
      </c>
      <c r="F1319" s="25">
        <v>24336</v>
      </c>
      <c r="G1319" s="23">
        <f t="shared" ca="1" si="101"/>
        <v>54.67346085394469</v>
      </c>
      <c r="H1319" s="23" t="str">
        <f t="shared" ca="1" si="100"/>
        <v>51-60</v>
      </c>
      <c r="I1319" s="24" t="s">
        <v>404</v>
      </c>
      <c r="J1319" s="24" t="s">
        <v>50</v>
      </c>
      <c r="K1319" s="24" t="s">
        <v>43</v>
      </c>
      <c r="L1319" s="24" t="s">
        <v>44</v>
      </c>
      <c r="M1319" s="24" t="s">
        <v>45</v>
      </c>
      <c r="N1319" s="23">
        <v>4</v>
      </c>
      <c r="O1319" s="22" t="str">
        <f>VLOOKUP(A1319,[1]CustomerAddress!$A$1:$F$3997,2)</f>
        <v>889 Straubel Way</v>
      </c>
      <c r="P1319" s="22">
        <f>VLOOKUP(A1319,[1]CustomerAddress!$A$1:$F$3997,3)</f>
        <v>4055</v>
      </c>
      <c r="Q1319" s="22" t="str">
        <f>VLOOKUP(A1319,[1]CustomerAddress!$A$1:$F$3997,4)</f>
        <v>QLD</v>
      </c>
      <c r="R1319" s="22" t="str">
        <f>VLOOKUP(A1319,[1]CustomerAddress!$A$1:$F$3997,5)</f>
        <v>Australia</v>
      </c>
      <c r="S1319" s="22">
        <f>VLOOKUP(A1319,[1]CustomerAddress!$A$1:$F$3997,6)</f>
        <v>6</v>
      </c>
      <c r="T1319" s="22" t="str">
        <f>VLOOKUP(A1319,Labels!$A$5:$I$3497,9)</f>
        <v>Very Loyal</v>
      </c>
    </row>
    <row r="1320" spans="1:20" s="22" customFormat="1" ht="15.75" customHeight="1" x14ac:dyDescent="0.25">
      <c r="A1320" s="23">
        <v>1319</v>
      </c>
      <c r="B1320" s="24" t="s">
        <v>2711</v>
      </c>
      <c r="C1320" s="24" t="s">
        <v>2712</v>
      </c>
      <c r="D1320" s="24" t="s">
        <v>48</v>
      </c>
      <c r="E1320" s="23">
        <v>20</v>
      </c>
      <c r="F1320" s="25">
        <v>20288</v>
      </c>
      <c r="G1320" s="23">
        <f t="shared" ca="1" si="101"/>
        <v>65.763871813165906</v>
      </c>
      <c r="H1320" s="23" t="str">
        <f t="shared" ca="1" si="100"/>
        <v>61-70</v>
      </c>
      <c r="J1320" s="24" t="s">
        <v>164</v>
      </c>
      <c r="K1320" s="24" t="s">
        <v>43</v>
      </c>
      <c r="L1320" s="24" t="s">
        <v>44</v>
      </c>
      <c r="M1320" s="24" t="s">
        <v>45</v>
      </c>
      <c r="N1320" s="23">
        <v>12</v>
      </c>
      <c r="O1320" s="22" t="str">
        <f>VLOOKUP(A1320,[1]CustomerAddress!$A$1:$F$3997,2)</f>
        <v>9 Dawn Court</v>
      </c>
      <c r="P1320" s="22">
        <f>VLOOKUP(A1320,[1]CustomerAddress!$A$1:$F$3997,3)</f>
        <v>4128</v>
      </c>
      <c r="Q1320" s="22" t="str">
        <f>VLOOKUP(A1320,[1]CustomerAddress!$A$1:$F$3997,4)</f>
        <v>QLD</v>
      </c>
      <c r="R1320" s="22" t="str">
        <f>VLOOKUP(A1320,[1]CustomerAddress!$A$1:$F$3997,5)</f>
        <v>Australia</v>
      </c>
      <c r="S1320" s="22">
        <f>VLOOKUP(A1320,[1]CustomerAddress!$A$1:$F$3997,6)</f>
        <v>2</v>
      </c>
      <c r="T1320" s="22" t="str">
        <f>VLOOKUP(A1320,Labels!$A$5:$I$3497,9)</f>
        <v>Becoming Loyal</v>
      </c>
    </row>
    <row r="1321" spans="1:20" s="22" customFormat="1" ht="15.75" customHeight="1" x14ac:dyDescent="0.25">
      <c r="A1321" s="23">
        <v>1320</v>
      </c>
      <c r="B1321" s="24" t="s">
        <v>2713</v>
      </c>
      <c r="D1321" s="24" t="s">
        <v>40</v>
      </c>
      <c r="E1321" s="23">
        <v>4</v>
      </c>
      <c r="F1321" s="25">
        <v>30618</v>
      </c>
      <c r="G1321" s="23">
        <f t="shared" ca="1" si="101"/>
        <v>37.462501949835101</v>
      </c>
      <c r="H1321" s="23" t="str">
        <f t="shared" ca="1" si="100"/>
        <v>31-40</v>
      </c>
      <c r="J1321" s="24" t="s">
        <v>84</v>
      </c>
      <c r="K1321" s="24" t="s">
        <v>66</v>
      </c>
      <c r="L1321" s="24" t="s">
        <v>44</v>
      </c>
      <c r="M1321" s="24" t="s">
        <v>45</v>
      </c>
      <c r="N1321" s="23">
        <v>7</v>
      </c>
      <c r="O1321" s="22" t="str">
        <f>VLOOKUP(A1321,[1]CustomerAddress!$A$1:$F$3997,2)</f>
        <v>1988 Bartillon Terrace</v>
      </c>
      <c r="P1321" s="22">
        <f>VLOOKUP(A1321,[1]CustomerAddress!$A$1:$F$3997,3)</f>
        <v>4500</v>
      </c>
      <c r="Q1321" s="22" t="str">
        <f>VLOOKUP(A1321,[1]CustomerAddress!$A$1:$F$3997,4)</f>
        <v>QLD</v>
      </c>
      <c r="R1321" s="22" t="str">
        <f>VLOOKUP(A1321,[1]CustomerAddress!$A$1:$F$3997,5)</f>
        <v>Australia</v>
      </c>
      <c r="S1321" s="22">
        <f>VLOOKUP(A1321,[1]CustomerAddress!$A$1:$F$3997,6)</f>
        <v>3</v>
      </c>
      <c r="T1321" s="22" t="str">
        <f>VLOOKUP(A1321,Labels!$A$5:$I$3497,9)</f>
        <v>Evasive Customer</v>
      </c>
    </row>
    <row r="1322" spans="1:20" s="22" customFormat="1" ht="15.75" customHeight="1" x14ac:dyDescent="0.25">
      <c r="A1322" s="23">
        <v>1321</v>
      </c>
      <c r="B1322" s="24" t="s">
        <v>2714</v>
      </c>
      <c r="C1322" s="24" t="s">
        <v>2715</v>
      </c>
      <c r="D1322" s="24" t="s">
        <v>40</v>
      </c>
      <c r="E1322" s="23">
        <v>29</v>
      </c>
      <c r="F1322" s="25">
        <v>34520</v>
      </c>
      <c r="G1322" s="23">
        <f t="shared" ca="1" si="101"/>
        <v>26.772090991248106</v>
      </c>
      <c r="H1322" s="23" t="str">
        <f t="shared" ca="1" si="100"/>
        <v>21-30</v>
      </c>
      <c r="I1322" s="24" t="s">
        <v>124</v>
      </c>
      <c r="J1322" s="24" t="s">
        <v>75</v>
      </c>
      <c r="K1322" s="24" t="s">
        <v>62</v>
      </c>
      <c r="L1322" s="24" t="s">
        <v>44</v>
      </c>
      <c r="M1322" s="24" t="s">
        <v>57</v>
      </c>
      <c r="N1322" s="23">
        <v>8</v>
      </c>
      <c r="O1322" s="22" t="str">
        <f>VLOOKUP(A1322,[1]CustomerAddress!$A$1:$F$3997,2)</f>
        <v>57384 Sycamore Park</v>
      </c>
      <c r="P1322" s="22">
        <f>VLOOKUP(A1322,[1]CustomerAddress!$A$1:$F$3997,3)</f>
        <v>4370</v>
      </c>
      <c r="Q1322" s="22" t="str">
        <f>VLOOKUP(A1322,[1]CustomerAddress!$A$1:$F$3997,4)</f>
        <v>QLD</v>
      </c>
      <c r="R1322" s="22" t="str">
        <f>VLOOKUP(A1322,[1]CustomerAddress!$A$1:$F$3997,5)</f>
        <v>Australia</v>
      </c>
      <c r="S1322" s="22">
        <f>VLOOKUP(A1322,[1]CustomerAddress!$A$1:$F$3997,6)</f>
        <v>6</v>
      </c>
      <c r="T1322" s="22" t="str">
        <f>VLOOKUP(A1322,Labels!$A$5:$I$3497,9)</f>
        <v>Almost Lost Customer</v>
      </c>
    </row>
    <row r="1323" spans="1:20" s="22" customFormat="1" ht="15.75" customHeight="1" x14ac:dyDescent="0.25">
      <c r="A1323" s="23">
        <v>1322</v>
      </c>
      <c r="B1323" s="24" t="s">
        <v>2716</v>
      </c>
      <c r="C1323" s="24" t="s">
        <v>2717</v>
      </c>
      <c r="D1323" s="24" t="s">
        <v>40</v>
      </c>
      <c r="E1323" s="23">
        <v>37</v>
      </c>
      <c r="F1323" s="25">
        <v>37180</v>
      </c>
      <c r="G1323" s="23">
        <f t="shared" ca="1" si="101"/>
        <v>19.48441975805428</v>
      </c>
      <c r="H1323" s="23" t="str">
        <f t="shared" ca="1" si="100"/>
        <v>11-20</v>
      </c>
      <c r="I1323" s="24" t="s">
        <v>266</v>
      </c>
      <c r="J1323" s="24" t="s">
        <v>50</v>
      </c>
      <c r="K1323" s="24" t="s">
        <v>43</v>
      </c>
      <c r="L1323" s="24" t="s">
        <v>44</v>
      </c>
      <c r="M1323" s="24" t="s">
        <v>45</v>
      </c>
      <c r="N1323" s="23">
        <v>1</v>
      </c>
      <c r="O1323" s="22" t="str">
        <f>VLOOKUP(A1323,[1]CustomerAddress!$A$1:$F$3997,2)</f>
        <v>276 Hoffman Road</v>
      </c>
      <c r="P1323" s="22">
        <f>VLOOKUP(A1323,[1]CustomerAddress!$A$1:$F$3997,3)</f>
        <v>4017</v>
      </c>
      <c r="Q1323" s="22" t="str">
        <f>VLOOKUP(A1323,[1]CustomerAddress!$A$1:$F$3997,4)</f>
        <v>QLD</v>
      </c>
      <c r="R1323" s="22" t="str">
        <f>VLOOKUP(A1323,[1]CustomerAddress!$A$1:$F$3997,5)</f>
        <v>Australia</v>
      </c>
      <c r="S1323" s="22">
        <f>VLOOKUP(A1323,[1]CustomerAddress!$A$1:$F$3997,6)</f>
        <v>8</v>
      </c>
      <c r="T1323" s="22" t="str">
        <f>VLOOKUP(A1323,Labels!$A$5:$I$3497,9)</f>
        <v>High Risk Customer</v>
      </c>
    </row>
    <row r="1324" spans="1:20" s="22" customFormat="1" ht="15.75" customHeight="1" x14ac:dyDescent="0.25">
      <c r="A1324" s="23">
        <v>1323</v>
      </c>
      <c r="B1324" s="24" t="s">
        <v>2045</v>
      </c>
      <c r="C1324" s="24" t="s">
        <v>2718</v>
      </c>
      <c r="D1324" s="24" t="s">
        <v>48</v>
      </c>
      <c r="E1324" s="23">
        <v>27</v>
      </c>
      <c r="F1324" s="25">
        <v>32237</v>
      </c>
      <c r="G1324" s="23">
        <f t="shared" ca="1" si="101"/>
        <v>33.026885511796053</v>
      </c>
      <c r="H1324" s="23" t="str">
        <f t="shared" ca="1" si="100"/>
        <v>31-40</v>
      </c>
      <c r="I1324" s="24" t="s">
        <v>90</v>
      </c>
      <c r="J1324" s="24" t="s">
        <v>61</v>
      </c>
      <c r="K1324" s="24" t="s">
        <v>66</v>
      </c>
      <c r="L1324" s="24" t="s">
        <v>44</v>
      </c>
      <c r="M1324" s="24" t="s">
        <v>45</v>
      </c>
      <c r="N1324" s="23">
        <v>9</v>
      </c>
      <c r="O1324" s="22" t="str">
        <f>VLOOKUP(A1324,[1]CustomerAddress!$A$1:$F$3997,2)</f>
        <v>98791 Johnson Way</v>
      </c>
      <c r="P1324" s="22">
        <f>VLOOKUP(A1324,[1]CustomerAddress!$A$1:$F$3997,3)</f>
        <v>4053</v>
      </c>
      <c r="Q1324" s="22" t="str">
        <f>VLOOKUP(A1324,[1]CustomerAddress!$A$1:$F$3997,4)</f>
        <v>QLD</v>
      </c>
      <c r="R1324" s="22" t="str">
        <f>VLOOKUP(A1324,[1]CustomerAddress!$A$1:$F$3997,5)</f>
        <v>Australia</v>
      </c>
      <c r="S1324" s="22">
        <f>VLOOKUP(A1324,[1]CustomerAddress!$A$1:$F$3997,6)</f>
        <v>7</v>
      </c>
      <c r="T1324" s="22" t="str">
        <f>VLOOKUP(A1324,Labels!$A$5:$I$3497,9)</f>
        <v>Losing Customer</v>
      </c>
    </row>
    <row r="1325" spans="1:20" s="22" customFormat="1" ht="15.75" customHeight="1" x14ac:dyDescent="0.25">
      <c r="A1325" s="23">
        <v>1324</v>
      </c>
      <c r="B1325" s="24" t="s">
        <v>2719</v>
      </c>
      <c r="C1325" s="24" t="s">
        <v>2720</v>
      </c>
      <c r="D1325" s="24" t="s">
        <v>40</v>
      </c>
      <c r="E1325" s="23">
        <v>88</v>
      </c>
      <c r="F1325" s="25">
        <v>28543</v>
      </c>
      <c r="G1325" s="23">
        <f t="shared" ca="1" si="101"/>
        <v>43.147433456684418</v>
      </c>
      <c r="H1325" s="23" t="str">
        <f t="shared" ca="1" si="100"/>
        <v>41-50</v>
      </c>
      <c r="I1325" s="24" t="s">
        <v>502</v>
      </c>
      <c r="J1325" s="24" t="s">
        <v>84</v>
      </c>
      <c r="K1325" s="24" t="s">
        <v>43</v>
      </c>
      <c r="L1325" s="24" t="s">
        <v>44</v>
      </c>
      <c r="M1325" s="24" t="s">
        <v>57</v>
      </c>
      <c r="N1325" s="23">
        <v>11</v>
      </c>
      <c r="O1325" s="22" t="str">
        <f>VLOOKUP(A1325,[1]CustomerAddress!$A$1:$F$3997,2)</f>
        <v>7 John Wall Parkway</v>
      </c>
      <c r="P1325" s="22">
        <f>VLOOKUP(A1325,[1]CustomerAddress!$A$1:$F$3997,3)</f>
        <v>4020</v>
      </c>
      <c r="Q1325" s="22" t="str">
        <f>VLOOKUP(A1325,[1]CustomerAddress!$A$1:$F$3997,4)</f>
        <v>QLD</v>
      </c>
      <c r="R1325" s="22" t="str">
        <f>VLOOKUP(A1325,[1]CustomerAddress!$A$1:$F$3997,5)</f>
        <v>Australia</v>
      </c>
      <c r="S1325" s="22">
        <f>VLOOKUP(A1325,[1]CustomerAddress!$A$1:$F$3997,6)</f>
        <v>5</v>
      </c>
      <c r="T1325" s="22" t="str">
        <f>VLOOKUP(A1325,Labels!$A$5:$I$3497,9)</f>
        <v>Losing Customer</v>
      </c>
    </row>
    <row r="1326" spans="1:20" s="22" customFormat="1" ht="15.75" customHeight="1" x14ac:dyDescent="0.25">
      <c r="A1326" s="23">
        <v>1325</v>
      </c>
      <c r="B1326" s="24" t="s">
        <v>2721</v>
      </c>
      <c r="C1326" s="24" t="s">
        <v>2722</v>
      </c>
      <c r="D1326" s="24" t="s">
        <v>48</v>
      </c>
      <c r="E1326" s="23">
        <v>67</v>
      </c>
      <c r="F1326" s="25">
        <v>25075</v>
      </c>
      <c r="G1326" s="23">
        <f t="shared" ca="1" si="101"/>
        <v>52.648803320015226</v>
      </c>
      <c r="H1326" s="23" t="str">
        <f t="shared" ca="1" si="100"/>
        <v>51-60</v>
      </c>
      <c r="I1326" s="24" t="s">
        <v>90</v>
      </c>
      <c r="J1326" s="24" t="s">
        <v>75</v>
      </c>
      <c r="K1326" s="24" t="s">
        <v>66</v>
      </c>
      <c r="L1326" s="24" t="s">
        <v>44</v>
      </c>
      <c r="M1326" s="24" t="s">
        <v>45</v>
      </c>
      <c r="N1326" s="23">
        <v>14</v>
      </c>
      <c r="O1326" s="22" t="str">
        <f>VLOOKUP(A1326,[1]CustomerAddress!$A$1:$F$3997,2)</f>
        <v>0693 Eagan Court</v>
      </c>
      <c r="P1326" s="22">
        <f>VLOOKUP(A1326,[1]CustomerAddress!$A$1:$F$3997,3)</f>
        <v>4019</v>
      </c>
      <c r="Q1326" s="22" t="str">
        <f>VLOOKUP(A1326,[1]CustomerAddress!$A$1:$F$3997,4)</f>
        <v>QLD</v>
      </c>
      <c r="R1326" s="22" t="str">
        <f>VLOOKUP(A1326,[1]CustomerAddress!$A$1:$F$3997,5)</f>
        <v>Australia</v>
      </c>
      <c r="S1326" s="22">
        <f>VLOOKUP(A1326,[1]CustomerAddress!$A$1:$F$3997,6)</f>
        <v>4</v>
      </c>
      <c r="T1326" s="22" t="str">
        <f>VLOOKUP(A1326,Labels!$A$5:$I$3497,9)</f>
        <v>Almost Lost Customer</v>
      </c>
    </row>
    <row r="1327" spans="1:20" s="22" customFormat="1" ht="15.75" customHeight="1" x14ac:dyDescent="0.25">
      <c r="A1327" s="23">
        <v>1326</v>
      </c>
      <c r="B1327" s="24" t="s">
        <v>2723</v>
      </c>
      <c r="C1327" s="24" t="s">
        <v>2724</v>
      </c>
      <c r="D1327" s="24" t="s">
        <v>48</v>
      </c>
      <c r="E1327" s="23">
        <v>15</v>
      </c>
      <c r="F1327" s="25">
        <v>24161</v>
      </c>
      <c r="G1327" s="23">
        <f t="shared" ca="1" si="101"/>
        <v>55.152912908739211</v>
      </c>
      <c r="H1327" s="23" t="str">
        <f t="shared" ca="1" si="100"/>
        <v>51-60</v>
      </c>
      <c r="I1327" s="24" t="s">
        <v>1768</v>
      </c>
      <c r="J1327" s="24" t="s">
        <v>42</v>
      </c>
      <c r="K1327" s="24" t="s">
        <v>62</v>
      </c>
      <c r="L1327" s="24" t="s">
        <v>44</v>
      </c>
      <c r="M1327" s="24" t="s">
        <v>45</v>
      </c>
      <c r="N1327" s="23">
        <v>5</v>
      </c>
      <c r="O1327" s="22" t="str">
        <f>VLOOKUP(A1327,[1]CustomerAddress!$A$1:$F$3997,2)</f>
        <v>38 Main Park</v>
      </c>
      <c r="P1327" s="22">
        <f>VLOOKUP(A1327,[1]CustomerAddress!$A$1:$F$3997,3)</f>
        <v>3188</v>
      </c>
      <c r="Q1327" s="22" t="str">
        <f>VLOOKUP(A1327,[1]CustomerAddress!$A$1:$F$3997,4)</f>
        <v>VIC</v>
      </c>
      <c r="R1327" s="22" t="str">
        <f>VLOOKUP(A1327,[1]CustomerAddress!$A$1:$F$3997,5)</f>
        <v>Australia</v>
      </c>
      <c r="S1327" s="22">
        <f>VLOOKUP(A1327,[1]CustomerAddress!$A$1:$F$3997,6)</f>
        <v>8</v>
      </c>
      <c r="T1327" s="22" t="str">
        <f>VLOOKUP(A1327,Labels!$A$5:$I$3497,9)</f>
        <v>Becoming Loyal</v>
      </c>
    </row>
    <row r="1328" spans="1:20" s="22" customFormat="1" ht="15.75" customHeight="1" x14ac:dyDescent="0.25">
      <c r="A1328" s="23">
        <v>1327</v>
      </c>
      <c r="B1328" s="24" t="s">
        <v>2725</v>
      </c>
      <c r="C1328" s="24" t="s">
        <v>2726</v>
      </c>
      <c r="D1328" s="24" t="s">
        <v>40</v>
      </c>
      <c r="E1328" s="23">
        <v>57</v>
      </c>
      <c r="F1328" s="25">
        <v>35028</v>
      </c>
      <c r="G1328" s="23">
        <f t="shared" ca="1" si="101"/>
        <v>25.380310169330297</v>
      </c>
      <c r="H1328" s="23" t="str">
        <f t="shared" ca="1" si="100"/>
        <v>21-30</v>
      </c>
      <c r="I1328" s="24" t="s">
        <v>176</v>
      </c>
      <c r="J1328" s="24" t="s">
        <v>54</v>
      </c>
      <c r="K1328" s="24" t="s">
        <v>62</v>
      </c>
      <c r="L1328" s="24" t="s">
        <v>44</v>
      </c>
      <c r="M1328" s="24" t="s">
        <v>57</v>
      </c>
      <c r="N1328" s="23">
        <v>6</v>
      </c>
      <c r="O1328" s="22" t="str">
        <f>VLOOKUP(A1328,[1]CustomerAddress!$A$1:$F$3997,2)</f>
        <v>2 Shasta Street</v>
      </c>
      <c r="P1328" s="22">
        <f>VLOOKUP(A1328,[1]CustomerAddress!$A$1:$F$3997,3)</f>
        <v>3977</v>
      </c>
      <c r="Q1328" s="22" t="str">
        <f>VLOOKUP(A1328,[1]CustomerAddress!$A$1:$F$3997,4)</f>
        <v>VIC</v>
      </c>
      <c r="R1328" s="22" t="str">
        <f>VLOOKUP(A1328,[1]CustomerAddress!$A$1:$F$3997,5)</f>
        <v>Australia</v>
      </c>
      <c r="S1328" s="22">
        <f>VLOOKUP(A1328,[1]CustomerAddress!$A$1:$F$3997,6)</f>
        <v>8</v>
      </c>
      <c r="T1328" s="22" t="str">
        <f>VLOOKUP(A1328,Labels!$A$5:$I$3497,9)</f>
        <v>Becoming Loyal</v>
      </c>
    </row>
    <row r="1329" spans="1:20" s="22" customFormat="1" ht="15.75" customHeight="1" x14ac:dyDescent="0.25">
      <c r="A1329" s="23">
        <v>1328</v>
      </c>
      <c r="B1329" s="24" t="s">
        <v>2727</v>
      </c>
      <c r="C1329" s="24" t="s">
        <v>2728</v>
      </c>
      <c r="D1329" s="24" t="s">
        <v>48</v>
      </c>
      <c r="E1329" s="23">
        <v>19</v>
      </c>
      <c r="F1329" s="25">
        <v>29831</v>
      </c>
      <c r="G1329" s="23">
        <f t="shared" ca="1" si="101"/>
        <v>39.618666333396746</v>
      </c>
      <c r="H1329" s="23" t="str">
        <f t="shared" ca="1" si="100"/>
        <v>31-40</v>
      </c>
      <c r="I1329" s="24" t="s">
        <v>359</v>
      </c>
      <c r="J1329" s="24" t="s">
        <v>56</v>
      </c>
      <c r="K1329" s="24" t="s">
        <v>43</v>
      </c>
      <c r="L1329" s="24" t="s">
        <v>44</v>
      </c>
      <c r="M1329" s="24" t="s">
        <v>45</v>
      </c>
      <c r="N1329" s="23">
        <v>6</v>
      </c>
      <c r="O1329" s="22" t="str">
        <f>VLOOKUP(A1329,[1]CustomerAddress!$A$1:$F$3997,2)</f>
        <v>27 Farmco Pass</v>
      </c>
      <c r="P1329" s="22">
        <f>VLOOKUP(A1329,[1]CustomerAddress!$A$1:$F$3997,3)</f>
        <v>3806</v>
      </c>
      <c r="Q1329" s="22" t="str">
        <f>VLOOKUP(A1329,[1]CustomerAddress!$A$1:$F$3997,4)</f>
        <v>VIC</v>
      </c>
      <c r="R1329" s="22" t="str">
        <f>VLOOKUP(A1329,[1]CustomerAddress!$A$1:$F$3997,5)</f>
        <v>Australia</v>
      </c>
      <c r="S1329" s="22">
        <f>VLOOKUP(A1329,[1]CustomerAddress!$A$1:$F$3997,6)</f>
        <v>8</v>
      </c>
      <c r="T1329" s="22" t="str">
        <f>VLOOKUP(A1329,Labels!$A$5:$I$3497,9)</f>
        <v>Very Loyal</v>
      </c>
    </row>
    <row r="1330" spans="1:20" s="22" customFormat="1" ht="15.75" customHeight="1" x14ac:dyDescent="0.25">
      <c r="A1330" s="23">
        <v>1329</v>
      </c>
      <c r="B1330" s="24" t="s">
        <v>2729</v>
      </c>
      <c r="C1330" s="24" t="s">
        <v>2730</v>
      </c>
      <c r="D1330" s="24" t="s">
        <v>40</v>
      </c>
      <c r="E1330" s="23">
        <v>65</v>
      </c>
      <c r="F1330" s="25">
        <v>32704</v>
      </c>
      <c r="G1330" s="23">
        <f t="shared" ca="1" si="101"/>
        <v>31.747433457001531</v>
      </c>
      <c r="H1330" s="23" t="str">
        <f t="shared" ca="1" si="100"/>
        <v>31-40</v>
      </c>
      <c r="I1330" s="24" t="s">
        <v>608</v>
      </c>
      <c r="J1330" s="24" t="s">
        <v>61</v>
      </c>
      <c r="K1330" s="24" t="s">
        <v>43</v>
      </c>
      <c r="L1330" s="24" t="s">
        <v>44</v>
      </c>
      <c r="M1330" s="24" t="s">
        <v>57</v>
      </c>
      <c r="N1330" s="23">
        <v>11</v>
      </c>
      <c r="O1330" s="22" t="str">
        <f>VLOOKUP(A1330,[1]CustomerAddress!$A$1:$F$3997,2)</f>
        <v>9985 Barnett Circle</v>
      </c>
      <c r="P1330" s="22">
        <f>VLOOKUP(A1330,[1]CustomerAddress!$A$1:$F$3997,3)</f>
        <v>3940</v>
      </c>
      <c r="Q1330" s="22" t="str">
        <f>VLOOKUP(A1330,[1]CustomerAddress!$A$1:$F$3997,4)</f>
        <v>VIC</v>
      </c>
      <c r="R1330" s="22" t="str">
        <f>VLOOKUP(A1330,[1]CustomerAddress!$A$1:$F$3997,5)</f>
        <v>Australia</v>
      </c>
      <c r="S1330" s="22">
        <f>VLOOKUP(A1330,[1]CustomerAddress!$A$1:$F$3997,6)</f>
        <v>7</v>
      </c>
      <c r="T1330" s="22" t="str">
        <f>VLOOKUP(A1330,Labels!$A$5:$I$3497,9)</f>
        <v>Platinum Customer</v>
      </c>
    </row>
    <row r="1331" spans="1:20" s="22" customFormat="1" ht="15.75" customHeight="1" x14ac:dyDescent="0.25">
      <c r="A1331" s="23">
        <v>1330</v>
      </c>
      <c r="B1331" s="24" t="s">
        <v>2731</v>
      </c>
      <c r="C1331" s="24" t="s">
        <v>2732</v>
      </c>
      <c r="D1331" s="24" t="s">
        <v>48</v>
      </c>
      <c r="E1331" s="23">
        <v>20</v>
      </c>
      <c r="F1331" s="25">
        <v>31261</v>
      </c>
      <c r="G1331" s="23">
        <f t="shared" ca="1" si="101"/>
        <v>35.700858114218661</v>
      </c>
      <c r="H1331" s="23" t="str">
        <f t="shared" ca="1" si="100"/>
        <v>31-40</v>
      </c>
      <c r="I1331" s="24" t="s">
        <v>651</v>
      </c>
      <c r="J1331" s="24" t="s">
        <v>61</v>
      </c>
      <c r="K1331" s="24" t="s">
        <v>62</v>
      </c>
      <c r="L1331" s="24" t="s">
        <v>44</v>
      </c>
      <c r="M1331" s="24" t="s">
        <v>57</v>
      </c>
      <c r="N1331" s="23">
        <v>19</v>
      </c>
      <c r="O1331" s="22" t="str">
        <f>VLOOKUP(A1331,[1]CustomerAddress!$A$1:$F$3997,2)</f>
        <v>60855 Fieldstone Avenue</v>
      </c>
      <c r="P1331" s="22">
        <f>VLOOKUP(A1331,[1]CustomerAddress!$A$1:$F$3997,3)</f>
        <v>3939</v>
      </c>
      <c r="Q1331" s="22" t="str">
        <f>VLOOKUP(A1331,[1]CustomerAddress!$A$1:$F$3997,4)</f>
        <v>VIC</v>
      </c>
      <c r="R1331" s="22" t="str">
        <f>VLOOKUP(A1331,[1]CustomerAddress!$A$1:$F$3997,5)</f>
        <v>Australia</v>
      </c>
      <c r="S1331" s="22">
        <f>VLOOKUP(A1331,[1]CustomerAddress!$A$1:$F$3997,6)</f>
        <v>6</v>
      </c>
      <c r="T1331" s="22" t="str">
        <f>VLOOKUP(A1331,Labels!$A$5:$I$3497,9)</f>
        <v>Losing Customer</v>
      </c>
    </row>
    <row r="1332" spans="1:20" s="22" customFormat="1" ht="15.75" customHeight="1" x14ac:dyDescent="0.25">
      <c r="A1332" s="23">
        <v>1331</v>
      </c>
      <c r="B1332" s="24" t="s">
        <v>2733</v>
      </c>
      <c r="C1332" s="24" t="s">
        <v>2734</v>
      </c>
      <c r="D1332" s="24" t="s">
        <v>48</v>
      </c>
      <c r="E1332" s="23">
        <v>12</v>
      </c>
      <c r="F1332" s="25">
        <v>31860</v>
      </c>
      <c r="G1332" s="23">
        <f t="shared" ca="1" si="101"/>
        <v>34.059762224124817</v>
      </c>
      <c r="H1332" s="23" t="str">
        <f t="shared" ca="1" si="100"/>
        <v>31-40</v>
      </c>
      <c r="I1332" s="24" t="s">
        <v>596</v>
      </c>
      <c r="J1332" s="24" t="s">
        <v>138</v>
      </c>
      <c r="K1332" s="24" t="s">
        <v>66</v>
      </c>
      <c r="L1332" s="24" t="s">
        <v>44</v>
      </c>
      <c r="M1332" s="24" t="s">
        <v>57</v>
      </c>
      <c r="N1332" s="23">
        <v>17</v>
      </c>
      <c r="O1332" s="22" t="str">
        <f>VLOOKUP(A1332,[1]CustomerAddress!$A$1:$F$3997,2)</f>
        <v>2 Dixon Crossing</v>
      </c>
      <c r="P1332" s="22">
        <f>VLOOKUP(A1332,[1]CustomerAddress!$A$1:$F$3997,3)</f>
        <v>3910</v>
      </c>
      <c r="Q1332" s="22" t="str">
        <f>VLOOKUP(A1332,[1]CustomerAddress!$A$1:$F$3997,4)</f>
        <v>VIC</v>
      </c>
      <c r="R1332" s="22" t="str">
        <f>VLOOKUP(A1332,[1]CustomerAddress!$A$1:$F$3997,5)</f>
        <v>Australia</v>
      </c>
      <c r="S1332" s="22">
        <f>VLOOKUP(A1332,[1]CustomerAddress!$A$1:$F$3997,6)</f>
        <v>7</v>
      </c>
      <c r="T1332" s="22" t="str">
        <f>VLOOKUP(A1332,Labels!$A$5:$I$3497,9)</f>
        <v>Platinum Customer</v>
      </c>
    </row>
    <row r="1333" spans="1:20" s="22" customFormat="1" ht="15.75" customHeight="1" x14ac:dyDescent="0.25">
      <c r="A1333" s="23">
        <v>1332</v>
      </c>
      <c r="B1333" s="24" t="s">
        <v>790</v>
      </c>
      <c r="C1333" s="24" t="s">
        <v>2735</v>
      </c>
      <c r="D1333" s="24" t="s">
        <v>48</v>
      </c>
      <c r="E1333" s="23">
        <v>87</v>
      </c>
      <c r="F1333" s="25">
        <v>28611</v>
      </c>
      <c r="G1333" s="23">
        <f t="shared" ca="1" si="101"/>
        <v>42.961132086821401</v>
      </c>
      <c r="H1333" s="23" t="str">
        <f t="shared" ca="1" si="100"/>
        <v>41-50</v>
      </c>
      <c r="I1333" s="24" t="s">
        <v>651</v>
      </c>
      <c r="J1333" s="24" t="s">
        <v>61</v>
      </c>
      <c r="K1333" s="24" t="s">
        <v>43</v>
      </c>
      <c r="L1333" s="24" t="s">
        <v>44</v>
      </c>
      <c r="M1333" s="24" t="s">
        <v>45</v>
      </c>
      <c r="N1333" s="23">
        <v>12</v>
      </c>
      <c r="O1333" s="22" t="str">
        <f>VLOOKUP(A1333,[1]CustomerAddress!$A$1:$F$3997,2)</f>
        <v>7 Canary Trail</v>
      </c>
      <c r="P1333" s="22">
        <f>VLOOKUP(A1333,[1]CustomerAddress!$A$1:$F$3997,3)</f>
        <v>3977</v>
      </c>
      <c r="Q1333" s="22" t="str">
        <f>VLOOKUP(A1333,[1]CustomerAddress!$A$1:$F$3997,4)</f>
        <v>VIC</v>
      </c>
      <c r="R1333" s="22" t="str">
        <f>VLOOKUP(A1333,[1]CustomerAddress!$A$1:$F$3997,5)</f>
        <v>Australia</v>
      </c>
      <c r="S1333" s="22">
        <f>VLOOKUP(A1333,[1]CustomerAddress!$A$1:$F$3997,6)</f>
        <v>10</v>
      </c>
      <c r="T1333" s="22" t="str">
        <f>VLOOKUP(A1333,Labels!$A$5:$I$3497,9)</f>
        <v>Recent Customer</v>
      </c>
    </row>
    <row r="1334" spans="1:20" s="22" customFormat="1" ht="15.75" customHeight="1" x14ac:dyDescent="0.25">
      <c r="A1334" s="23">
        <v>1333</v>
      </c>
      <c r="B1334" s="24" t="s">
        <v>2736</v>
      </c>
      <c r="C1334" s="24" t="s">
        <v>2737</v>
      </c>
      <c r="D1334" s="24" t="s">
        <v>48</v>
      </c>
      <c r="E1334" s="23">
        <v>4</v>
      </c>
      <c r="F1334" s="25">
        <v>26899</v>
      </c>
      <c r="G1334" s="23">
        <f t="shared" ca="1" si="101"/>
        <v>47.651543046042626</v>
      </c>
      <c r="H1334" s="23" t="str">
        <f t="shared" ca="1" si="100"/>
        <v>41-50</v>
      </c>
      <c r="I1334" s="24" t="s">
        <v>381</v>
      </c>
      <c r="J1334" s="24" t="s">
        <v>50</v>
      </c>
      <c r="K1334" s="24" t="s">
        <v>66</v>
      </c>
      <c r="L1334" s="24" t="s">
        <v>44</v>
      </c>
      <c r="M1334" s="24" t="s">
        <v>57</v>
      </c>
      <c r="N1334" s="23">
        <v>9</v>
      </c>
      <c r="O1334" s="22" t="str">
        <f>VLOOKUP(A1334,[1]CustomerAddress!$A$1:$F$3997,2)</f>
        <v>09653 Golf View Way</v>
      </c>
      <c r="P1334" s="22">
        <f>VLOOKUP(A1334,[1]CustomerAddress!$A$1:$F$3997,3)</f>
        <v>3840</v>
      </c>
      <c r="Q1334" s="22" t="str">
        <f>VLOOKUP(A1334,[1]CustomerAddress!$A$1:$F$3997,4)</f>
        <v>VIC</v>
      </c>
      <c r="R1334" s="22" t="str">
        <f>VLOOKUP(A1334,[1]CustomerAddress!$A$1:$F$3997,5)</f>
        <v>Australia</v>
      </c>
      <c r="S1334" s="22">
        <f>VLOOKUP(A1334,[1]CustomerAddress!$A$1:$F$3997,6)</f>
        <v>2</v>
      </c>
      <c r="T1334" s="22" t="str">
        <f>VLOOKUP(A1334,Labels!$A$5:$I$3497,9)</f>
        <v>Recent Customer</v>
      </c>
    </row>
    <row r="1335" spans="1:20" s="22" customFormat="1" ht="15.75" customHeight="1" x14ac:dyDescent="0.25">
      <c r="A1335" s="23">
        <v>1334</v>
      </c>
      <c r="B1335" s="24" t="s">
        <v>2738</v>
      </c>
      <c r="C1335" s="24" t="s">
        <v>2739</v>
      </c>
      <c r="D1335" s="24" t="s">
        <v>40</v>
      </c>
      <c r="E1335" s="23">
        <v>72</v>
      </c>
      <c r="F1335" s="25">
        <v>36091</v>
      </c>
      <c r="G1335" s="23">
        <f t="shared" ca="1" si="101"/>
        <v>22.467981401889897</v>
      </c>
      <c r="H1335" s="23" t="str">
        <f t="shared" ca="1" si="100"/>
        <v>21-30</v>
      </c>
      <c r="I1335" s="24" t="s">
        <v>181</v>
      </c>
      <c r="J1335" s="24" t="s">
        <v>50</v>
      </c>
      <c r="K1335" s="24" t="s">
        <v>43</v>
      </c>
      <c r="L1335" s="24" t="s">
        <v>44</v>
      </c>
      <c r="M1335" s="24" t="s">
        <v>57</v>
      </c>
      <c r="N1335" s="23">
        <v>4</v>
      </c>
      <c r="O1335" s="22" t="str">
        <f>VLOOKUP(A1335,[1]CustomerAddress!$A$1:$F$3997,2)</f>
        <v>433 Mockingbird Center</v>
      </c>
      <c r="P1335" s="22">
        <f>VLOOKUP(A1335,[1]CustomerAddress!$A$1:$F$3997,3)</f>
        <v>3840</v>
      </c>
      <c r="Q1335" s="22" t="str">
        <f>VLOOKUP(A1335,[1]CustomerAddress!$A$1:$F$3997,4)</f>
        <v>VIC</v>
      </c>
      <c r="R1335" s="22" t="str">
        <f>VLOOKUP(A1335,[1]CustomerAddress!$A$1:$F$3997,5)</f>
        <v>Australia</v>
      </c>
      <c r="S1335" s="22">
        <f>VLOOKUP(A1335,[1]CustomerAddress!$A$1:$F$3997,6)</f>
        <v>2</v>
      </c>
      <c r="T1335" s="22" t="str">
        <f>VLOOKUP(A1335,Labels!$A$5:$I$3497,9)</f>
        <v>Lost Customer</v>
      </c>
    </row>
    <row r="1336" spans="1:20" s="22" customFormat="1" ht="15.75" customHeight="1" x14ac:dyDescent="0.25">
      <c r="A1336" s="23">
        <v>1335</v>
      </c>
      <c r="B1336" s="24" t="s">
        <v>2740</v>
      </c>
      <c r="C1336" s="24" t="s">
        <v>2741</v>
      </c>
      <c r="D1336" s="24" t="s">
        <v>40</v>
      </c>
      <c r="E1336" s="23">
        <v>57</v>
      </c>
      <c r="F1336" s="25">
        <v>35656</v>
      </c>
      <c r="G1336" s="23">
        <f t="shared" ca="1" si="101"/>
        <v>23.659762224124815</v>
      </c>
      <c r="H1336" s="23" t="str">
        <f t="shared" ca="1" si="100"/>
        <v>21-30</v>
      </c>
      <c r="J1336" s="24" t="s">
        <v>164</v>
      </c>
      <c r="K1336" s="24" t="s">
        <v>43</v>
      </c>
      <c r="L1336" s="24" t="s">
        <v>44</v>
      </c>
      <c r="M1336" s="24" t="s">
        <v>45</v>
      </c>
      <c r="N1336" s="23">
        <v>3</v>
      </c>
      <c r="O1336" s="22" t="str">
        <f>VLOOKUP(A1336,[1]CustomerAddress!$A$1:$F$3997,2)</f>
        <v>4 Sycamore Pass</v>
      </c>
      <c r="P1336" s="22">
        <f>VLOOKUP(A1336,[1]CustomerAddress!$A$1:$F$3997,3)</f>
        <v>3977</v>
      </c>
      <c r="Q1336" s="22" t="str">
        <f>VLOOKUP(A1336,[1]CustomerAddress!$A$1:$F$3997,4)</f>
        <v>VIC</v>
      </c>
      <c r="R1336" s="22" t="str">
        <f>VLOOKUP(A1336,[1]CustomerAddress!$A$1:$F$3997,5)</f>
        <v>Australia</v>
      </c>
      <c r="S1336" s="22">
        <f>VLOOKUP(A1336,[1]CustomerAddress!$A$1:$F$3997,6)</f>
        <v>5</v>
      </c>
      <c r="T1336" s="22" t="str">
        <f>VLOOKUP(A1336,Labels!$A$5:$I$3497,9)</f>
        <v>Losing Customer</v>
      </c>
    </row>
    <row r="1337" spans="1:20" s="22" customFormat="1" ht="15.75" customHeight="1" x14ac:dyDescent="0.25">
      <c r="A1337" s="23">
        <v>1336</v>
      </c>
      <c r="B1337" s="24" t="s">
        <v>2742</v>
      </c>
      <c r="C1337" s="24" t="s">
        <v>2743</v>
      </c>
      <c r="D1337" s="24" t="s">
        <v>48</v>
      </c>
      <c r="E1337" s="23">
        <v>83</v>
      </c>
      <c r="F1337" s="25">
        <v>32580</v>
      </c>
      <c r="G1337" s="23">
        <f t="shared" ca="1" si="101"/>
        <v>32.087159484081674</v>
      </c>
      <c r="H1337" s="23" t="str">
        <f t="shared" ca="1" si="100"/>
        <v>31-40</v>
      </c>
      <c r="I1337" s="24" t="s">
        <v>218</v>
      </c>
      <c r="J1337" s="24" t="s">
        <v>61</v>
      </c>
      <c r="K1337" s="24" t="s">
        <v>43</v>
      </c>
      <c r="L1337" s="24" t="s">
        <v>44</v>
      </c>
      <c r="M1337" s="24" t="s">
        <v>45</v>
      </c>
      <c r="N1337" s="23">
        <v>15</v>
      </c>
      <c r="O1337" s="22" t="str">
        <f>VLOOKUP(A1337,[1]CustomerAddress!$A$1:$F$3997,2)</f>
        <v>833 Sherman Court</v>
      </c>
      <c r="P1337" s="22">
        <f>VLOOKUP(A1337,[1]CustomerAddress!$A$1:$F$3997,3)</f>
        <v>3810</v>
      </c>
      <c r="Q1337" s="22" t="str">
        <f>VLOOKUP(A1337,[1]CustomerAddress!$A$1:$F$3997,4)</f>
        <v>VIC</v>
      </c>
      <c r="R1337" s="22" t="str">
        <f>VLOOKUP(A1337,[1]CustomerAddress!$A$1:$F$3997,5)</f>
        <v>Australia</v>
      </c>
      <c r="S1337" s="22">
        <f>VLOOKUP(A1337,[1]CustomerAddress!$A$1:$F$3997,6)</f>
        <v>6</v>
      </c>
      <c r="T1337" s="22" t="str">
        <f>VLOOKUP(A1337,Labels!$A$5:$I$3497,9)</f>
        <v>High Risk Customer</v>
      </c>
    </row>
    <row r="1338" spans="1:20" s="22" customFormat="1" ht="15.75" customHeight="1" x14ac:dyDescent="0.25">
      <c r="A1338" s="23">
        <v>1337</v>
      </c>
      <c r="B1338" s="24" t="s">
        <v>2744</v>
      </c>
      <c r="C1338" s="24" t="s">
        <v>2745</v>
      </c>
      <c r="D1338" s="24" t="s">
        <v>40</v>
      </c>
      <c r="E1338" s="23">
        <v>15</v>
      </c>
      <c r="F1338" s="25">
        <v>32210</v>
      </c>
      <c r="G1338" s="23">
        <f t="shared" ca="1" si="101"/>
        <v>33.100858114535775</v>
      </c>
      <c r="H1338" s="23" t="str">
        <f t="shared" ca="1" si="100"/>
        <v>31-40</v>
      </c>
      <c r="I1338" s="24" t="s">
        <v>519</v>
      </c>
      <c r="J1338" s="24" t="s">
        <v>42</v>
      </c>
      <c r="K1338" s="24" t="s">
        <v>43</v>
      </c>
      <c r="L1338" s="24" t="s">
        <v>44</v>
      </c>
      <c r="M1338" s="24" t="s">
        <v>57</v>
      </c>
      <c r="N1338" s="23">
        <v>10</v>
      </c>
      <c r="O1338" s="22" t="str">
        <f>VLOOKUP(A1338,[1]CustomerAddress!$A$1:$F$3997,2)</f>
        <v>0 Fulton Drive</v>
      </c>
      <c r="P1338" s="22">
        <f>VLOOKUP(A1338,[1]CustomerAddress!$A$1:$F$3997,3)</f>
        <v>3806</v>
      </c>
      <c r="Q1338" s="22" t="str">
        <f>VLOOKUP(A1338,[1]CustomerAddress!$A$1:$F$3997,4)</f>
        <v>VIC</v>
      </c>
      <c r="R1338" s="22" t="str">
        <f>VLOOKUP(A1338,[1]CustomerAddress!$A$1:$F$3997,5)</f>
        <v>Australia</v>
      </c>
      <c r="S1338" s="22">
        <f>VLOOKUP(A1338,[1]CustomerAddress!$A$1:$F$3997,6)</f>
        <v>8</v>
      </c>
      <c r="T1338" s="22" t="str">
        <f>VLOOKUP(A1338,Labels!$A$5:$I$3497,9)</f>
        <v>High Risk Customer</v>
      </c>
    </row>
    <row r="1339" spans="1:20" s="22" customFormat="1" ht="15.75" customHeight="1" x14ac:dyDescent="0.25">
      <c r="A1339" s="23">
        <v>1338</v>
      </c>
      <c r="B1339" s="24" t="s">
        <v>2746</v>
      </c>
      <c r="C1339" s="24" t="s">
        <v>2747</v>
      </c>
      <c r="D1339" s="24" t="s">
        <v>48</v>
      </c>
      <c r="E1339" s="23">
        <v>53</v>
      </c>
      <c r="F1339" s="25">
        <v>29549</v>
      </c>
      <c r="G1339" s="23">
        <f t="shared" ca="1" si="101"/>
        <v>40.391269073122771</v>
      </c>
      <c r="H1339" s="23" t="str">
        <f t="shared" ca="1" si="100"/>
        <v>41-50</v>
      </c>
      <c r="I1339" s="24" t="s">
        <v>144</v>
      </c>
      <c r="J1339" s="24" t="s">
        <v>61</v>
      </c>
      <c r="K1339" s="24" t="s">
        <v>66</v>
      </c>
      <c r="L1339" s="24" t="s">
        <v>44</v>
      </c>
      <c r="M1339" s="24" t="s">
        <v>57</v>
      </c>
      <c r="N1339" s="23">
        <v>14</v>
      </c>
      <c r="O1339" s="22" t="str">
        <f>VLOOKUP(A1339,[1]CustomerAddress!$A$1:$F$3997,2)</f>
        <v>02885 Buhler Court</v>
      </c>
      <c r="P1339" s="22">
        <f>VLOOKUP(A1339,[1]CustomerAddress!$A$1:$F$3997,3)</f>
        <v>3804</v>
      </c>
      <c r="Q1339" s="22" t="str">
        <f>VLOOKUP(A1339,[1]CustomerAddress!$A$1:$F$3997,4)</f>
        <v>VIC</v>
      </c>
      <c r="R1339" s="22" t="str">
        <f>VLOOKUP(A1339,[1]CustomerAddress!$A$1:$F$3997,5)</f>
        <v>Australia</v>
      </c>
      <c r="S1339" s="22">
        <f>VLOOKUP(A1339,[1]CustomerAddress!$A$1:$F$3997,6)</f>
        <v>9</v>
      </c>
      <c r="T1339" s="22" t="str">
        <f>VLOOKUP(A1339,Labels!$A$5:$I$3497,9)</f>
        <v>Lost Customer</v>
      </c>
    </row>
    <row r="1340" spans="1:20" s="22" customFormat="1" ht="15.75" customHeight="1" x14ac:dyDescent="0.25">
      <c r="A1340" s="23">
        <v>1339</v>
      </c>
      <c r="B1340" s="24" t="s">
        <v>2748</v>
      </c>
      <c r="C1340" s="24" t="s">
        <v>2749</v>
      </c>
      <c r="D1340" s="24" t="s">
        <v>40</v>
      </c>
      <c r="E1340" s="23">
        <v>82</v>
      </c>
      <c r="F1340" s="25">
        <v>28833</v>
      </c>
      <c r="G1340" s="23">
        <f t="shared" ca="1" si="101"/>
        <v>42.352912909056322</v>
      </c>
      <c r="H1340" s="23" t="str">
        <f t="shared" ca="1" si="100"/>
        <v>41-50</v>
      </c>
      <c r="I1340" s="24" t="s">
        <v>124</v>
      </c>
      <c r="J1340" s="24" t="s">
        <v>56</v>
      </c>
      <c r="K1340" s="24" t="s">
        <v>66</v>
      </c>
      <c r="L1340" s="24" t="s">
        <v>44</v>
      </c>
      <c r="M1340" s="24" t="s">
        <v>57</v>
      </c>
      <c r="N1340" s="23">
        <v>14</v>
      </c>
      <c r="O1340" s="22" t="str">
        <f>VLOOKUP(A1340,[1]CustomerAddress!$A$1:$F$3997,2)</f>
        <v>8766 Onsgard Plaza</v>
      </c>
      <c r="P1340" s="22">
        <f>VLOOKUP(A1340,[1]CustomerAddress!$A$1:$F$3997,3)</f>
        <v>3805</v>
      </c>
      <c r="Q1340" s="22" t="str">
        <f>VLOOKUP(A1340,[1]CustomerAddress!$A$1:$F$3997,4)</f>
        <v>VIC</v>
      </c>
      <c r="R1340" s="22" t="str">
        <f>VLOOKUP(A1340,[1]CustomerAddress!$A$1:$F$3997,5)</f>
        <v>Australia</v>
      </c>
      <c r="S1340" s="22">
        <f>VLOOKUP(A1340,[1]CustomerAddress!$A$1:$F$3997,6)</f>
        <v>8</v>
      </c>
      <c r="T1340" s="22" t="str">
        <f>VLOOKUP(A1340,Labels!$A$5:$I$3497,9)</f>
        <v>Almost Lost Customer</v>
      </c>
    </row>
    <row r="1341" spans="1:20" s="22" customFormat="1" ht="15.75" customHeight="1" x14ac:dyDescent="0.25">
      <c r="A1341" s="23">
        <v>1340</v>
      </c>
      <c r="B1341" s="24" t="s">
        <v>2750</v>
      </c>
      <c r="C1341" s="24" t="s">
        <v>2751</v>
      </c>
      <c r="D1341" s="24" t="s">
        <v>48</v>
      </c>
      <c r="E1341" s="23">
        <v>16</v>
      </c>
      <c r="F1341" s="25">
        <v>28434</v>
      </c>
      <c r="G1341" s="23">
        <f t="shared" ca="1" si="101"/>
        <v>43.446063593670722</v>
      </c>
      <c r="H1341" s="23" t="str">
        <f t="shared" ca="1" si="100"/>
        <v>41-50</v>
      </c>
      <c r="I1341" s="24" t="s">
        <v>561</v>
      </c>
      <c r="J1341" s="24" t="s">
        <v>61</v>
      </c>
      <c r="K1341" s="24" t="s">
        <v>66</v>
      </c>
      <c r="L1341" s="24" t="s">
        <v>44</v>
      </c>
      <c r="M1341" s="24" t="s">
        <v>57</v>
      </c>
      <c r="N1341" s="23">
        <v>18</v>
      </c>
      <c r="O1341" s="22" t="str">
        <f>VLOOKUP(A1341,[1]CustomerAddress!$A$1:$F$3997,2)</f>
        <v>5061 Cottonwood Trail</v>
      </c>
      <c r="P1341" s="22">
        <f>VLOOKUP(A1341,[1]CustomerAddress!$A$1:$F$3997,3)</f>
        <v>3765</v>
      </c>
      <c r="Q1341" s="22" t="str">
        <f>VLOOKUP(A1341,[1]CustomerAddress!$A$1:$F$3997,4)</f>
        <v>VIC</v>
      </c>
      <c r="R1341" s="22" t="str">
        <f>VLOOKUP(A1341,[1]CustomerAddress!$A$1:$F$3997,5)</f>
        <v>Australia</v>
      </c>
      <c r="S1341" s="22">
        <f>VLOOKUP(A1341,[1]CustomerAddress!$A$1:$F$3997,6)</f>
        <v>7</v>
      </c>
      <c r="T1341" s="22" t="str">
        <f>VLOOKUP(A1341,Labels!$A$5:$I$3497,9)</f>
        <v>Potential Customer</v>
      </c>
    </row>
    <row r="1342" spans="1:20" s="22" customFormat="1" ht="15.75" customHeight="1" x14ac:dyDescent="0.25">
      <c r="A1342" s="23">
        <v>1341</v>
      </c>
      <c r="B1342" s="24" t="s">
        <v>2752</v>
      </c>
      <c r="C1342" s="24" t="s">
        <v>2753</v>
      </c>
      <c r="D1342" s="24" t="s">
        <v>48</v>
      </c>
      <c r="E1342" s="23">
        <v>65</v>
      </c>
      <c r="F1342" s="25">
        <v>31550</v>
      </c>
      <c r="G1342" s="23">
        <f t="shared" ca="1" si="101"/>
        <v>34.909077292617965</v>
      </c>
      <c r="H1342" s="23" t="str">
        <f t="shared" ca="1" si="100"/>
        <v>31-40</v>
      </c>
      <c r="I1342" s="24" t="s">
        <v>816</v>
      </c>
      <c r="J1342" s="24" t="s">
        <v>50</v>
      </c>
      <c r="K1342" s="24" t="s">
        <v>62</v>
      </c>
      <c r="L1342" s="24" t="s">
        <v>44</v>
      </c>
      <c r="M1342" s="24" t="s">
        <v>57</v>
      </c>
      <c r="N1342" s="23">
        <v>15</v>
      </c>
      <c r="O1342" s="22" t="str">
        <f>VLOOKUP(A1342,[1]CustomerAddress!$A$1:$F$3997,2)</f>
        <v>05 Dahle Drive</v>
      </c>
      <c r="P1342" s="22">
        <f>VLOOKUP(A1342,[1]CustomerAddress!$A$1:$F$3997,3)</f>
        <v>3757</v>
      </c>
      <c r="Q1342" s="22" t="str">
        <f>VLOOKUP(A1342,[1]CustomerAddress!$A$1:$F$3997,4)</f>
        <v>VIC</v>
      </c>
      <c r="R1342" s="22" t="str">
        <f>VLOOKUP(A1342,[1]CustomerAddress!$A$1:$F$3997,5)</f>
        <v>Australia</v>
      </c>
      <c r="S1342" s="22">
        <f>VLOOKUP(A1342,[1]CustomerAddress!$A$1:$F$3997,6)</f>
        <v>7</v>
      </c>
      <c r="T1342" s="22" t="str">
        <f>VLOOKUP(A1342,Labels!$A$5:$I$3497,9)</f>
        <v>Recent Customer</v>
      </c>
    </row>
    <row r="1343" spans="1:20" s="22" customFormat="1" ht="15.75" customHeight="1" x14ac:dyDescent="0.25">
      <c r="A1343" s="23">
        <v>1342</v>
      </c>
      <c r="B1343" s="24" t="s">
        <v>2754</v>
      </c>
      <c r="C1343" s="24" t="s">
        <v>2755</v>
      </c>
      <c r="D1343" s="24" t="s">
        <v>48</v>
      </c>
      <c r="E1343" s="23">
        <v>14</v>
      </c>
      <c r="F1343" s="25">
        <v>22747</v>
      </c>
      <c r="G1343" s="23">
        <f t="shared" ca="1" si="101"/>
        <v>59.026885511478937</v>
      </c>
      <c r="H1343" s="23" t="str">
        <f t="shared" ca="1" si="100"/>
        <v>51-60</v>
      </c>
      <c r="J1343" s="24" t="s">
        <v>65</v>
      </c>
      <c r="K1343" s="24" t="s">
        <v>62</v>
      </c>
      <c r="L1343" s="24" t="s">
        <v>44</v>
      </c>
      <c r="M1343" s="24" t="s">
        <v>45</v>
      </c>
      <c r="N1343" s="23">
        <v>11</v>
      </c>
      <c r="O1343" s="22" t="str">
        <f>VLOOKUP(A1343,[1]CustomerAddress!$A$1:$F$3997,2)</f>
        <v>5063 Shopko Pass</v>
      </c>
      <c r="P1343" s="22">
        <f>VLOOKUP(A1343,[1]CustomerAddress!$A$1:$F$3997,3)</f>
        <v>2582</v>
      </c>
      <c r="Q1343" s="22" t="str">
        <f>VLOOKUP(A1343,[1]CustomerAddress!$A$1:$F$3997,4)</f>
        <v>NSW</v>
      </c>
      <c r="R1343" s="22" t="str">
        <f>VLOOKUP(A1343,[1]CustomerAddress!$A$1:$F$3997,5)</f>
        <v>Australia</v>
      </c>
      <c r="S1343" s="22">
        <f>VLOOKUP(A1343,[1]CustomerAddress!$A$1:$F$3997,6)</f>
        <v>8</v>
      </c>
      <c r="T1343" s="22" t="str">
        <f>VLOOKUP(A1343,Labels!$A$5:$I$3497,9)</f>
        <v>Becoming Loyal</v>
      </c>
    </row>
    <row r="1344" spans="1:20" s="22" customFormat="1" ht="15.75" customHeight="1" x14ac:dyDescent="0.25">
      <c r="A1344" s="23">
        <v>1343</v>
      </c>
      <c r="B1344" s="24" t="s">
        <v>2756</v>
      </c>
      <c r="C1344" s="24" t="s">
        <v>2757</v>
      </c>
      <c r="D1344" s="24" t="s">
        <v>48</v>
      </c>
      <c r="E1344" s="23">
        <v>67</v>
      </c>
      <c r="F1344" s="25">
        <v>29199</v>
      </c>
      <c r="G1344" s="23">
        <f t="shared" ca="1" si="101"/>
        <v>41.350173183028929</v>
      </c>
      <c r="H1344" s="23" t="str">
        <f t="shared" ca="1" si="100"/>
        <v>41-50</v>
      </c>
      <c r="I1344" s="24" t="s">
        <v>683</v>
      </c>
      <c r="J1344" s="24" t="s">
        <v>42</v>
      </c>
      <c r="K1344" s="24" t="s">
        <v>66</v>
      </c>
      <c r="L1344" s="24" t="s">
        <v>44</v>
      </c>
      <c r="M1344" s="24" t="s">
        <v>57</v>
      </c>
      <c r="N1344" s="23">
        <v>5</v>
      </c>
      <c r="O1344" s="22" t="str">
        <f>VLOOKUP(A1344,[1]CustomerAddress!$A$1:$F$3997,2)</f>
        <v>09 Hagan Pass</v>
      </c>
      <c r="P1344" s="22">
        <f>VLOOKUP(A1344,[1]CustomerAddress!$A$1:$F$3997,3)</f>
        <v>3196</v>
      </c>
      <c r="Q1344" s="22" t="str">
        <f>VLOOKUP(A1344,[1]CustomerAddress!$A$1:$F$3997,4)</f>
        <v>VIC</v>
      </c>
      <c r="R1344" s="22" t="str">
        <f>VLOOKUP(A1344,[1]CustomerAddress!$A$1:$F$3997,5)</f>
        <v>Australia</v>
      </c>
      <c r="S1344" s="22">
        <f>VLOOKUP(A1344,[1]CustomerAddress!$A$1:$F$3997,6)</f>
        <v>8</v>
      </c>
      <c r="T1344" s="22" t="str">
        <f>VLOOKUP(A1344,Labels!$A$5:$I$3497,9)</f>
        <v>Late Bloomer</v>
      </c>
    </row>
    <row r="1345" spans="1:20" s="22" customFormat="1" ht="15.75" customHeight="1" x14ac:dyDescent="0.25">
      <c r="A1345" s="23">
        <v>1344</v>
      </c>
      <c r="B1345" s="24" t="s">
        <v>2758</v>
      </c>
      <c r="C1345" s="24" t="s">
        <v>2759</v>
      </c>
      <c r="D1345" s="24" t="s">
        <v>40</v>
      </c>
      <c r="E1345" s="23">
        <v>20</v>
      </c>
      <c r="F1345" s="25">
        <v>35005</v>
      </c>
      <c r="G1345" s="23">
        <f t="shared" ca="1" si="101"/>
        <v>25.443323867643322</v>
      </c>
      <c r="H1345" s="23" t="str">
        <f t="shared" ca="1" si="100"/>
        <v>21-30</v>
      </c>
      <c r="I1345" s="24" t="s">
        <v>596</v>
      </c>
      <c r="J1345" s="24" t="s">
        <v>84</v>
      </c>
      <c r="K1345" s="24" t="s">
        <v>43</v>
      </c>
      <c r="L1345" s="24" t="s">
        <v>44</v>
      </c>
      <c r="M1345" s="24" t="s">
        <v>57</v>
      </c>
      <c r="N1345" s="23">
        <v>4</v>
      </c>
      <c r="O1345" s="22" t="str">
        <f>VLOOKUP(A1345,[1]CustomerAddress!$A$1:$F$3997,2)</f>
        <v>87897 Lighthouse Bay Pass</v>
      </c>
      <c r="P1345" s="22">
        <f>VLOOKUP(A1345,[1]CustomerAddress!$A$1:$F$3997,3)</f>
        <v>3747</v>
      </c>
      <c r="Q1345" s="22" t="str">
        <f>VLOOKUP(A1345,[1]CustomerAddress!$A$1:$F$3997,4)</f>
        <v>VIC</v>
      </c>
      <c r="R1345" s="22" t="str">
        <f>VLOOKUP(A1345,[1]CustomerAddress!$A$1:$F$3997,5)</f>
        <v>Australia</v>
      </c>
      <c r="S1345" s="22">
        <f>VLOOKUP(A1345,[1]CustomerAddress!$A$1:$F$3997,6)</f>
        <v>4</v>
      </c>
      <c r="T1345" s="22" t="str">
        <f>VLOOKUP(A1345,Labels!$A$5:$I$3497,9)</f>
        <v>Late Bloomer</v>
      </c>
    </row>
    <row r="1346" spans="1:20" s="22" customFormat="1" ht="15.75" customHeight="1" x14ac:dyDescent="0.25">
      <c r="A1346" s="23">
        <v>1345</v>
      </c>
      <c r="B1346" s="24" t="s">
        <v>2760</v>
      </c>
      <c r="C1346" s="24" t="s">
        <v>2761</v>
      </c>
      <c r="D1346" s="24" t="s">
        <v>48</v>
      </c>
      <c r="E1346" s="23">
        <v>94</v>
      </c>
      <c r="F1346" s="25">
        <v>22170</v>
      </c>
      <c r="G1346" s="23">
        <f t="shared" ca="1" si="101"/>
        <v>60.607707429604268</v>
      </c>
      <c r="H1346" s="23" t="str">
        <f t="shared" ca="1" si="100"/>
        <v>61-70</v>
      </c>
      <c r="I1346" s="24" t="s">
        <v>742</v>
      </c>
      <c r="J1346" s="24" t="s">
        <v>84</v>
      </c>
      <c r="K1346" s="24" t="s">
        <v>43</v>
      </c>
      <c r="L1346" s="24" t="s">
        <v>44</v>
      </c>
      <c r="M1346" s="24" t="s">
        <v>57</v>
      </c>
      <c r="N1346" s="23">
        <v>12</v>
      </c>
      <c r="O1346" s="22" t="str">
        <f>VLOOKUP(A1346,[1]CustomerAddress!$A$1:$F$3997,2)</f>
        <v>294 Lawn Junction</v>
      </c>
      <c r="P1346" s="22">
        <f>VLOOKUP(A1346,[1]CustomerAddress!$A$1:$F$3997,3)</f>
        <v>3677</v>
      </c>
      <c r="Q1346" s="22" t="str">
        <f>VLOOKUP(A1346,[1]CustomerAddress!$A$1:$F$3997,4)</f>
        <v>VIC</v>
      </c>
      <c r="R1346" s="22" t="str">
        <f>VLOOKUP(A1346,[1]CustomerAddress!$A$1:$F$3997,5)</f>
        <v>Australia</v>
      </c>
      <c r="S1346" s="22">
        <f>VLOOKUP(A1346,[1]CustomerAddress!$A$1:$F$3997,6)</f>
        <v>1</v>
      </c>
      <c r="T1346" s="22" t="str">
        <f>VLOOKUP(A1346,Labels!$A$5:$I$3497,9)</f>
        <v>Potential Customer</v>
      </c>
    </row>
    <row r="1347" spans="1:20" s="22" customFormat="1" ht="15.75" customHeight="1" x14ac:dyDescent="0.25">
      <c r="A1347" s="23">
        <v>1346</v>
      </c>
      <c r="B1347" s="24" t="s">
        <v>2762</v>
      </c>
      <c r="C1347" s="24" t="s">
        <v>2763</v>
      </c>
      <c r="D1347" s="24" t="s">
        <v>48</v>
      </c>
      <c r="E1347" s="23">
        <v>9</v>
      </c>
      <c r="F1347" s="25">
        <v>25738</v>
      </c>
      <c r="G1347" s="23">
        <f t="shared" ca="1" si="101"/>
        <v>50.832364963533735</v>
      </c>
      <c r="H1347" s="23" t="str">
        <f t="shared" ca="1" si="100"/>
        <v>51-60</v>
      </c>
      <c r="I1347" s="24" t="s">
        <v>2078</v>
      </c>
      <c r="J1347" s="24" t="s">
        <v>138</v>
      </c>
      <c r="K1347" s="24" t="s">
        <v>43</v>
      </c>
      <c r="L1347" s="24" t="s">
        <v>44</v>
      </c>
      <c r="M1347" s="24" t="s">
        <v>57</v>
      </c>
      <c r="N1347" s="23">
        <v>19</v>
      </c>
      <c r="O1347" s="22" t="str">
        <f>VLOOKUP(A1347,[1]CustomerAddress!$A$1:$F$3997,2)</f>
        <v>5 Springview Terrace</v>
      </c>
      <c r="P1347" s="22">
        <f>VLOOKUP(A1347,[1]CustomerAddress!$A$1:$F$3997,3)</f>
        <v>3620</v>
      </c>
      <c r="Q1347" s="22" t="str">
        <f>VLOOKUP(A1347,[1]CustomerAddress!$A$1:$F$3997,4)</f>
        <v>VIC</v>
      </c>
      <c r="R1347" s="22" t="str">
        <f>VLOOKUP(A1347,[1]CustomerAddress!$A$1:$F$3997,5)</f>
        <v>Australia</v>
      </c>
      <c r="S1347" s="22">
        <f>VLOOKUP(A1347,[1]CustomerAddress!$A$1:$F$3997,6)</f>
        <v>4</v>
      </c>
      <c r="T1347" s="22" t="str">
        <f>VLOOKUP(A1347,Labels!$A$5:$I$3497,9)</f>
        <v>Platinum Customer</v>
      </c>
    </row>
    <row r="1348" spans="1:20" s="22" customFormat="1" ht="15.75" customHeight="1" x14ac:dyDescent="0.25">
      <c r="A1348" s="23">
        <v>1347</v>
      </c>
      <c r="B1348" s="24" t="s">
        <v>2764</v>
      </c>
      <c r="C1348" s="24" t="s">
        <v>2765</v>
      </c>
      <c r="D1348" s="24" t="s">
        <v>40</v>
      </c>
      <c r="E1348" s="23">
        <v>14</v>
      </c>
      <c r="F1348" s="25">
        <v>28475</v>
      </c>
      <c r="G1348" s="23">
        <f t="shared" ca="1" si="101"/>
        <v>43.333734826864543</v>
      </c>
      <c r="H1348" s="23" t="str">
        <f t="shared" ca="1" si="100"/>
        <v>41-50</v>
      </c>
      <c r="I1348" s="24" t="s">
        <v>223</v>
      </c>
      <c r="J1348" s="24" t="s">
        <v>84</v>
      </c>
      <c r="K1348" s="24" t="s">
        <v>43</v>
      </c>
      <c r="L1348" s="24" t="s">
        <v>44</v>
      </c>
      <c r="M1348" s="24" t="s">
        <v>45</v>
      </c>
      <c r="N1348" s="23">
        <v>14</v>
      </c>
      <c r="O1348" s="22" t="str">
        <f>VLOOKUP(A1348,[1]CustomerAddress!$A$1:$F$3997,2)</f>
        <v>9 Logan Drive</v>
      </c>
      <c r="P1348" s="22">
        <f>VLOOKUP(A1348,[1]CustomerAddress!$A$1:$F$3997,3)</f>
        <v>3620</v>
      </c>
      <c r="Q1348" s="22" t="str">
        <f>VLOOKUP(A1348,[1]CustomerAddress!$A$1:$F$3997,4)</f>
        <v>VIC</v>
      </c>
      <c r="R1348" s="22" t="str">
        <f>VLOOKUP(A1348,[1]CustomerAddress!$A$1:$F$3997,5)</f>
        <v>Australia</v>
      </c>
      <c r="S1348" s="22">
        <f>VLOOKUP(A1348,[1]CustomerAddress!$A$1:$F$3997,6)</f>
        <v>2</v>
      </c>
      <c r="T1348" s="22" t="str">
        <f>VLOOKUP(A1348,Labels!$A$5:$I$3497,9)</f>
        <v>Evasive Customer</v>
      </c>
    </row>
    <row r="1349" spans="1:20" s="22" customFormat="1" ht="15.75" customHeight="1" x14ac:dyDescent="0.25">
      <c r="A1349" s="23">
        <v>1348</v>
      </c>
      <c r="B1349" s="24" t="s">
        <v>2766</v>
      </c>
      <c r="C1349" s="24" t="s">
        <v>716</v>
      </c>
      <c r="D1349" s="24" t="s">
        <v>48</v>
      </c>
      <c r="E1349" s="23">
        <v>88</v>
      </c>
      <c r="F1349" s="25">
        <v>30782</v>
      </c>
      <c r="G1349" s="23">
        <f t="shared" ca="1" si="101"/>
        <v>37.013186881341952</v>
      </c>
      <c r="H1349" s="23" t="str">
        <f t="shared" ca="1" si="100"/>
        <v>31-40</v>
      </c>
      <c r="I1349" s="24" t="s">
        <v>209</v>
      </c>
      <c r="J1349" s="24" t="s">
        <v>61</v>
      </c>
      <c r="K1349" s="24" t="s">
        <v>66</v>
      </c>
      <c r="L1349" s="24" t="s">
        <v>44</v>
      </c>
      <c r="M1349" s="24" t="s">
        <v>57</v>
      </c>
      <c r="N1349" s="23">
        <v>13</v>
      </c>
      <c r="O1349" s="22" t="str">
        <f>VLOOKUP(A1349,[1]CustomerAddress!$A$1:$F$3997,2)</f>
        <v>6002 Del Sol Trail</v>
      </c>
      <c r="P1349" s="22">
        <f>VLOOKUP(A1349,[1]CustomerAddress!$A$1:$F$3997,3)</f>
        <v>3630</v>
      </c>
      <c r="Q1349" s="22" t="str">
        <f>VLOOKUP(A1349,[1]CustomerAddress!$A$1:$F$3997,4)</f>
        <v>VIC</v>
      </c>
      <c r="R1349" s="22" t="str">
        <f>VLOOKUP(A1349,[1]CustomerAddress!$A$1:$F$3997,5)</f>
        <v>Australia</v>
      </c>
      <c r="S1349" s="22">
        <f>VLOOKUP(A1349,[1]CustomerAddress!$A$1:$F$3997,6)</f>
        <v>2</v>
      </c>
      <c r="T1349" s="22" t="str">
        <f>VLOOKUP(A1349,Labels!$A$5:$I$3497,9)</f>
        <v>Almost Lost Customer</v>
      </c>
    </row>
    <row r="1350" spans="1:20" s="22" customFormat="1" ht="15.75" customHeight="1" x14ac:dyDescent="0.25">
      <c r="A1350" s="23">
        <v>1349</v>
      </c>
      <c r="B1350" s="24" t="s">
        <v>197</v>
      </c>
      <c r="C1350" s="24" t="s">
        <v>2767</v>
      </c>
      <c r="D1350" s="24" t="s">
        <v>48</v>
      </c>
      <c r="E1350" s="23">
        <v>83</v>
      </c>
      <c r="F1350" s="25">
        <v>35557</v>
      </c>
      <c r="G1350" s="23">
        <f t="shared" ca="1" si="101"/>
        <v>23.930995100837144</v>
      </c>
      <c r="H1350" s="23" t="str">
        <f t="shared" ca="1" si="100"/>
        <v>21-30</v>
      </c>
      <c r="I1350" s="24" t="s">
        <v>593</v>
      </c>
      <c r="J1350" s="24" t="s">
        <v>84</v>
      </c>
      <c r="K1350" s="24" t="s">
        <v>62</v>
      </c>
      <c r="L1350" s="24" t="s">
        <v>44</v>
      </c>
      <c r="M1350" s="24" t="s">
        <v>57</v>
      </c>
      <c r="N1350" s="23">
        <v>1</v>
      </c>
      <c r="O1350" s="22" t="str">
        <f>VLOOKUP(A1350,[1]CustomerAddress!$A$1:$F$3997,2)</f>
        <v>77 Acker Alley</v>
      </c>
      <c r="P1350" s="22">
        <f>VLOOKUP(A1350,[1]CustomerAddress!$A$1:$F$3997,3)</f>
        <v>3151</v>
      </c>
      <c r="Q1350" s="22" t="str">
        <f>VLOOKUP(A1350,[1]CustomerAddress!$A$1:$F$3997,4)</f>
        <v>VIC</v>
      </c>
      <c r="R1350" s="22" t="str">
        <f>VLOOKUP(A1350,[1]CustomerAddress!$A$1:$F$3997,5)</f>
        <v>Australia</v>
      </c>
      <c r="S1350" s="22">
        <f>VLOOKUP(A1350,[1]CustomerAddress!$A$1:$F$3997,6)</f>
        <v>10</v>
      </c>
      <c r="T1350" s="22" t="str">
        <f>VLOOKUP(A1350,Labels!$A$5:$I$3497,9)</f>
        <v>Late Bloomer</v>
      </c>
    </row>
    <row r="1351" spans="1:20" s="22" customFormat="1" ht="15.75" customHeight="1" x14ac:dyDescent="0.25">
      <c r="A1351" s="23">
        <v>1350</v>
      </c>
      <c r="B1351" s="24" t="s">
        <v>2768</v>
      </c>
      <c r="C1351" s="24" t="s">
        <v>2769</v>
      </c>
      <c r="D1351" s="24" t="s">
        <v>48</v>
      </c>
      <c r="E1351" s="23">
        <v>10</v>
      </c>
      <c r="F1351" s="25">
        <v>21093</v>
      </c>
      <c r="G1351" s="23">
        <f t="shared" ca="1" si="101"/>
        <v>63.558392360794009</v>
      </c>
      <c r="H1351" s="23" t="str">
        <f t="shared" ca="1" si="100"/>
        <v>61-70</v>
      </c>
      <c r="I1351" s="24" t="s">
        <v>347</v>
      </c>
      <c r="J1351" s="24" t="s">
        <v>65</v>
      </c>
      <c r="K1351" s="24" t="s">
        <v>43</v>
      </c>
      <c r="L1351" s="24" t="s">
        <v>44</v>
      </c>
      <c r="M1351" s="24" t="s">
        <v>45</v>
      </c>
      <c r="N1351" s="23">
        <v>8</v>
      </c>
      <c r="O1351" s="22" t="str">
        <f>VLOOKUP(A1351,[1]CustomerAddress!$A$1:$F$3997,2)</f>
        <v>38 Hansons Place</v>
      </c>
      <c r="P1351" s="22">
        <f>VLOOKUP(A1351,[1]CustomerAddress!$A$1:$F$3997,3)</f>
        <v>3023</v>
      </c>
      <c r="Q1351" s="22" t="str">
        <f>VLOOKUP(A1351,[1]CustomerAddress!$A$1:$F$3997,4)</f>
        <v>VIC</v>
      </c>
      <c r="R1351" s="22" t="str">
        <f>VLOOKUP(A1351,[1]CustomerAddress!$A$1:$F$3997,5)</f>
        <v>Australia</v>
      </c>
      <c r="S1351" s="22">
        <f>VLOOKUP(A1351,[1]CustomerAddress!$A$1:$F$3997,6)</f>
        <v>7</v>
      </c>
      <c r="T1351" s="22" t="str">
        <f>VLOOKUP(A1351,Labels!$A$5:$I$3497,9)</f>
        <v>Lost Customer</v>
      </c>
    </row>
    <row r="1352" spans="1:20" s="22" customFormat="1" ht="15.75" hidden="1" customHeight="1" x14ac:dyDescent="0.25">
      <c r="A1352" s="23">
        <v>1351</v>
      </c>
      <c r="B1352" s="24" t="s">
        <v>2296</v>
      </c>
      <c r="D1352" s="24" t="s">
        <v>147</v>
      </c>
      <c r="E1352" s="23">
        <v>32</v>
      </c>
      <c r="F1352" s="25"/>
      <c r="G1352" s="23"/>
      <c r="H1352" s="23"/>
      <c r="I1352" s="24" t="s">
        <v>2392</v>
      </c>
      <c r="J1352" s="24" t="s">
        <v>56</v>
      </c>
      <c r="K1352" s="24" t="s">
        <v>66</v>
      </c>
      <c r="L1352" s="24" t="s">
        <v>44</v>
      </c>
      <c r="M1352" s="24" t="s">
        <v>57</v>
      </c>
      <c r="N1352" s="23"/>
    </row>
    <row r="1353" spans="1:20" s="22" customFormat="1" ht="15.75" customHeight="1" x14ac:dyDescent="0.25">
      <c r="A1353" s="23">
        <v>1352</v>
      </c>
      <c r="B1353" s="24" t="s">
        <v>2770</v>
      </c>
      <c r="C1353" s="24" t="s">
        <v>2771</v>
      </c>
      <c r="D1353" s="24" t="s">
        <v>48</v>
      </c>
      <c r="E1353" s="23">
        <v>53</v>
      </c>
      <c r="F1353" s="25">
        <v>20086</v>
      </c>
      <c r="G1353" s="23">
        <f t="shared" ref="G1353:G1416" ca="1" si="102">(NOW()-F1353)/365</f>
        <v>66.317296470700157</v>
      </c>
      <c r="H1353" s="23" t="str">
        <f t="shared" ref="H1353:H1412" ca="1" si="103">IF(G1353&lt;=10,"0-10",IF(AND(G1353&gt;10,G1353&lt;=20),"11-20",IF(AND(G1353&gt;20,G1353&lt;=30),"21-30",IF(AND(G1353&gt;30,G1353&lt;=40),"31-40",IF(AND(G1353&gt;40,G1353&lt;=50),"41-50",IF(AND(G1353&gt;50,G1353&lt;=60),"51-60",IF(AND(G1353&gt;60,G1353&lt;=70),"61-70",IF(AND(G1353&gt;70,G1353&lt;=80),"71-80",IF(AND(G1353&gt;80,G1353&lt;=90),"81-90",IF(G1353&gt;90,"91-100"))))))))))</f>
        <v>61-70</v>
      </c>
      <c r="I1353" s="24" t="s">
        <v>593</v>
      </c>
      <c r="J1353" s="24" t="s">
        <v>84</v>
      </c>
      <c r="K1353" s="24" t="s">
        <v>66</v>
      </c>
      <c r="L1353" s="24" t="s">
        <v>44</v>
      </c>
      <c r="M1353" s="24" t="s">
        <v>57</v>
      </c>
      <c r="N1353" s="23">
        <v>18</v>
      </c>
      <c r="O1353" s="22" t="str">
        <f>VLOOKUP(A1353,[1]CustomerAddress!$A$1:$F$3997,2)</f>
        <v>0784 Utah Plaza</v>
      </c>
      <c r="P1353" s="22">
        <f>VLOOKUP(A1353,[1]CustomerAddress!$A$1:$F$3997,3)</f>
        <v>3199</v>
      </c>
      <c r="Q1353" s="22" t="str">
        <f>VLOOKUP(A1353,[1]CustomerAddress!$A$1:$F$3997,4)</f>
        <v>VIC</v>
      </c>
      <c r="R1353" s="22" t="str">
        <f>VLOOKUP(A1353,[1]CustomerAddress!$A$1:$F$3997,5)</f>
        <v>Australia</v>
      </c>
      <c r="S1353" s="22">
        <f>VLOOKUP(A1353,[1]CustomerAddress!$A$1:$F$3997,6)</f>
        <v>7</v>
      </c>
      <c r="T1353" s="22" t="str">
        <f>VLOOKUP(A1353,Labels!$A$5:$I$3497,9)</f>
        <v>Almost Lost Customer</v>
      </c>
    </row>
    <row r="1354" spans="1:20" s="22" customFormat="1" ht="15.75" customHeight="1" x14ac:dyDescent="0.25">
      <c r="A1354" s="23">
        <v>1353</v>
      </c>
      <c r="B1354" s="24" t="s">
        <v>2772</v>
      </c>
      <c r="C1354" s="24" t="s">
        <v>2773</v>
      </c>
      <c r="D1354" s="24" t="s">
        <v>40</v>
      </c>
      <c r="E1354" s="23">
        <v>1</v>
      </c>
      <c r="F1354" s="25">
        <v>29311</v>
      </c>
      <c r="G1354" s="23">
        <f t="shared" ca="1" si="102"/>
        <v>41.043323867643323</v>
      </c>
      <c r="H1354" s="23" t="str">
        <f t="shared" ca="1" si="103"/>
        <v>41-50</v>
      </c>
      <c r="I1354" s="24" t="s">
        <v>599</v>
      </c>
      <c r="J1354" s="24" t="s">
        <v>42</v>
      </c>
      <c r="K1354" s="24" t="s">
        <v>43</v>
      </c>
      <c r="L1354" s="24" t="s">
        <v>44</v>
      </c>
      <c r="M1354" s="24" t="s">
        <v>45</v>
      </c>
      <c r="N1354" s="23">
        <v>11</v>
      </c>
      <c r="O1354" s="22" t="str">
        <f>VLOOKUP(A1354,[1]CustomerAddress!$A$1:$F$3997,2)</f>
        <v>5298 Nevada Circle</v>
      </c>
      <c r="P1354" s="22">
        <f>VLOOKUP(A1354,[1]CustomerAddress!$A$1:$F$3997,3)</f>
        <v>3500</v>
      </c>
      <c r="Q1354" s="22" t="str">
        <f>VLOOKUP(A1354,[1]CustomerAddress!$A$1:$F$3997,4)</f>
        <v>VIC</v>
      </c>
      <c r="R1354" s="22" t="str">
        <f>VLOOKUP(A1354,[1]CustomerAddress!$A$1:$F$3997,5)</f>
        <v>Australia</v>
      </c>
      <c r="S1354" s="22">
        <f>VLOOKUP(A1354,[1]CustomerAddress!$A$1:$F$3997,6)</f>
        <v>1</v>
      </c>
      <c r="T1354" s="22" t="str">
        <f>VLOOKUP(A1354,Labels!$A$5:$I$3497,9)</f>
        <v>Very Loyal</v>
      </c>
    </row>
    <row r="1355" spans="1:20" s="22" customFormat="1" ht="15.75" customHeight="1" x14ac:dyDescent="0.25">
      <c r="A1355" s="23">
        <v>1354</v>
      </c>
      <c r="B1355" s="24" t="s">
        <v>2774</v>
      </c>
      <c r="C1355" s="24" t="s">
        <v>2775</v>
      </c>
      <c r="D1355" s="24" t="s">
        <v>40</v>
      </c>
      <c r="E1355" s="23">
        <v>0</v>
      </c>
      <c r="F1355" s="25">
        <v>36814</v>
      </c>
      <c r="G1355" s="23">
        <f t="shared" ca="1" si="102"/>
        <v>20.487159484398791</v>
      </c>
      <c r="H1355" s="23" t="str">
        <f t="shared" ca="1" si="103"/>
        <v>21-30</v>
      </c>
      <c r="I1355" s="24" t="s">
        <v>279</v>
      </c>
      <c r="J1355" s="24" t="s">
        <v>50</v>
      </c>
      <c r="K1355" s="24" t="s">
        <v>62</v>
      </c>
      <c r="L1355" s="24" t="s">
        <v>44</v>
      </c>
      <c r="M1355" s="24" t="s">
        <v>57</v>
      </c>
      <c r="N1355" s="23">
        <v>2</v>
      </c>
      <c r="O1355" s="22" t="str">
        <f>VLOOKUP(A1355,[1]CustomerAddress!$A$1:$F$3997,2)</f>
        <v>0 Ramsey Place</v>
      </c>
      <c r="P1355" s="22">
        <f>VLOOKUP(A1355,[1]CustomerAddress!$A$1:$F$3997,3)</f>
        <v>3444</v>
      </c>
      <c r="Q1355" s="22" t="str">
        <f>VLOOKUP(A1355,[1]CustomerAddress!$A$1:$F$3997,4)</f>
        <v>VIC</v>
      </c>
      <c r="R1355" s="22" t="str">
        <f>VLOOKUP(A1355,[1]CustomerAddress!$A$1:$F$3997,5)</f>
        <v>Australia</v>
      </c>
      <c r="S1355" s="22">
        <f>VLOOKUP(A1355,[1]CustomerAddress!$A$1:$F$3997,6)</f>
        <v>4</v>
      </c>
      <c r="T1355" s="22" t="str">
        <f>VLOOKUP(A1355,Labels!$A$5:$I$3497,9)</f>
        <v>High Risk Customer</v>
      </c>
    </row>
    <row r="1356" spans="1:20" s="22" customFormat="1" ht="15.75" customHeight="1" x14ac:dyDescent="0.25">
      <c r="A1356" s="23">
        <v>1355</v>
      </c>
      <c r="B1356" s="24" t="s">
        <v>2776</v>
      </c>
      <c r="C1356" s="24" t="s">
        <v>2777</v>
      </c>
      <c r="D1356" s="24" t="s">
        <v>48</v>
      </c>
      <c r="E1356" s="23">
        <v>37</v>
      </c>
      <c r="F1356" s="25">
        <v>36985</v>
      </c>
      <c r="G1356" s="23">
        <f t="shared" ca="1" si="102"/>
        <v>20.018666333396745</v>
      </c>
      <c r="H1356" s="23" t="str">
        <f t="shared" ca="1" si="103"/>
        <v>21-30</v>
      </c>
      <c r="I1356" s="24" t="s">
        <v>154</v>
      </c>
      <c r="J1356" s="24" t="s">
        <v>54</v>
      </c>
      <c r="K1356" s="24" t="s">
        <v>43</v>
      </c>
      <c r="L1356" s="24" t="s">
        <v>44</v>
      </c>
      <c r="M1356" s="24" t="s">
        <v>57</v>
      </c>
      <c r="N1356" s="23">
        <v>1</v>
      </c>
      <c r="O1356" s="22" t="str">
        <f>VLOOKUP(A1356,[1]CustomerAddress!$A$1:$F$3997,2)</f>
        <v>7006 Miller Avenue</v>
      </c>
      <c r="P1356" s="22">
        <f>VLOOKUP(A1356,[1]CustomerAddress!$A$1:$F$3997,3)</f>
        <v>3444</v>
      </c>
      <c r="Q1356" s="22" t="str">
        <f>VLOOKUP(A1356,[1]CustomerAddress!$A$1:$F$3997,4)</f>
        <v>VIC</v>
      </c>
      <c r="R1356" s="22" t="str">
        <f>VLOOKUP(A1356,[1]CustomerAddress!$A$1:$F$3997,5)</f>
        <v>Australia</v>
      </c>
      <c r="S1356" s="22">
        <f>VLOOKUP(A1356,[1]CustomerAddress!$A$1:$F$3997,6)</f>
        <v>4</v>
      </c>
      <c r="T1356" s="22" t="str">
        <f>VLOOKUP(A1356,Labels!$A$5:$I$3497,9)</f>
        <v>Becoming Loyal</v>
      </c>
    </row>
    <row r="1357" spans="1:20" s="22" customFormat="1" ht="15.75" customHeight="1" x14ac:dyDescent="0.25">
      <c r="A1357" s="23">
        <v>1356</v>
      </c>
      <c r="B1357" s="24" t="s">
        <v>2778</v>
      </c>
      <c r="C1357" s="24" t="s">
        <v>2779</v>
      </c>
      <c r="D1357" s="24" t="s">
        <v>40</v>
      </c>
      <c r="E1357" s="23">
        <v>12</v>
      </c>
      <c r="F1357" s="25">
        <v>29641</v>
      </c>
      <c r="G1357" s="23">
        <f t="shared" ca="1" si="102"/>
        <v>40.13921427891934</v>
      </c>
      <c r="H1357" s="23" t="str">
        <f t="shared" ca="1" si="103"/>
        <v>41-50</v>
      </c>
      <c r="I1357" s="24" t="s">
        <v>1886</v>
      </c>
      <c r="J1357" s="24" t="s">
        <v>61</v>
      </c>
      <c r="K1357" s="24" t="s">
        <v>66</v>
      </c>
      <c r="L1357" s="24" t="s">
        <v>44</v>
      </c>
      <c r="M1357" s="24" t="s">
        <v>57</v>
      </c>
      <c r="N1357" s="23">
        <v>13</v>
      </c>
      <c r="O1357" s="22" t="str">
        <f>VLOOKUP(A1357,[1]CustomerAddress!$A$1:$F$3997,2)</f>
        <v>1 Bayside Pass</v>
      </c>
      <c r="P1357" s="22">
        <f>VLOOKUP(A1357,[1]CustomerAddress!$A$1:$F$3997,3)</f>
        <v>3076</v>
      </c>
      <c r="Q1357" s="22" t="str">
        <f>VLOOKUP(A1357,[1]CustomerAddress!$A$1:$F$3997,4)</f>
        <v>VIC</v>
      </c>
      <c r="R1357" s="22" t="str">
        <f>VLOOKUP(A1357,[1]CustomerAddress!$A$1:$F$3997,5)</f>
        <v>Australia</v>
      </c>
      <c r="S1357" s="22">
        <f>VLOOKUP(A1357,[1]CustomerAddress!$A$1:$F$3997,6)</f>
        <v>8</v>
      </c>
      <c r="T1357" s="22" t="str">
        <f>VLOOKUP(A1357,Labels!$A$5:$I$3497,9)</f>
        <v>Potential Customer</v>
      </c>
    </row>
    <row r="1358" spans="1:20" s="22" customFormat="1" ht="15.75" customHeight="1" x14ac:dyDescent="0.25">
      <c r="A1358" s="23">
        <v>1357</v>
      </c>
      <c r="B1358" s="24" t="s">
        <v>2780</v>
      </c>
      <c r="C1358" s="24" t="s">
        <v>2781</v>
      </c>
      <c r="D1358" s="24" t="s">
        <v>48</v>
      </c>
      <c r="E1358" s="23">
        <v>69</v>
      </c>
      <c r="F1358" s="25">
        <v>34103</v>
      </c>
      <c r="G1358" s="23">
        <f t="shared" ca="1" si="102"/>
        <v>27.91455674435565</v>
      </c>
      <c r="H1358" s="23" t="str">
        <f t="shared" ca="1" si="103"/>
        <v>21-30</v>
      </c>
      <c r="I1358" s="24" t="s">
        <v>127</v>
      </c>
      <c r="J1358" s="24" t="s">
        <v>42</v>
      </c>
      <c r="K1358" s="24" t="s">
        <v>66</v>
      </c>
      <c r="L1358" s="24" t="s">
        <v>44</v>
      </c>
      <c r="M1358" s="24" t="s">
        <v>57</v>
      </c>
      <c r="N1358" s="23">
        <v>6</v>
      </c>
      <c r="O1358" s="22" t="str">
        <f>VLOOKUP(A1358,[1]CustomerAddress!$A$1:$F$3997,2)</f>
        <v>43811 Golf View Road</v>
      </c>
      <c r="P1358" s="22">
        <f>VLOOKUP(A1358,[1]CustomerAddress!$A$1:$F$3997,3)</f>
        <v>3380</v>
      </c>
      <c r="Q1358" s="22" t="str">
        <f>VLOOKUP(A1358,[1]CustomerAddress!$A$1:$F$3997,4)</f>
        <v>VIC</v>
      </c>
      <c r="R1358" s="22" t="str">
        <f>VLOOKUP(A1358,[1]CustomerAddress!$A$1:$F$3997,5)</f>
        <v>Australia</v>
      </c>
      <c r="S1358" s="22">
        <f>VLOOKUP(A1358,[1]CustomerAddress!$A$1:$F$3997,6)</f>
        <v>1</v>
      </c>
      <c r="T1358" s="22" t="str">
        <f>VLOOKUP(A1358,Labels!$A$5:$I$3497,9)</f>
        <v>Platinum Customer</v>
      </c>
    </row>
    <row r="1359" spans="1:20" s="22" customFormat="1" ht="15.75" customHeight="1" x14ac:dyDescent="0.25">
      <c r="A1359" s="23">
        <v>1358</v>
      </c>
      <c r="B1359" s="24" t="s">
        <v>2782</v>
      </c>
      <c r="C1359" s="24" t="s">
        <v>2783</v>
      </c>
      <c r="D1359" s="24" t="s">
        <v>48</v>
      </c>
      <c r="E1359" s="23">
        <v>8</v>
      </c>
      <c r="F1359" s="25">
        <v>34435</v>
      </c>
      <c r="G1359" s="23">
        <f t="shared" ca="1" si="102"/>
        <v>27.00496770357687</v>
      </c>
      <c r="H1359" s="23" t="str">
        <f t="shared" ca="1" si="103"/>
        <v>21-30</v>
      </c>
      <c r="I1359" s="24" t="s">
        <v>683</v>
      </c>
      <c r="J1359" s="24" t="s">
        <v>42</v>
      </c>
      <c r="K1359" s="24" t="s">
        <v>66</v>
      </c>
      <c r="L1359" s="24" t="s">
        <v>44</v>
      </c>
      <c r="M1359" s="24" t="s">
        <v>57</v>
      </c>
      <c r="N1359" s="23">
        <v>6</v>
      </c>
      <c r="O1359" s="22" t="str">
        <f>VLOOKUP(A1359,[1]CustomerAddress!$A$1:$F$3997,2)</f>
        <v>19 Green Ridge Avenue</v>
      </c>
      <c r="P1359" s="22">
        <f>VLOOKUP(A1359,[1]CustomerAddress!$A$1:$F$3997,3)</f>
        <v>3340</v>
      </c>
      <c r="Q1359" s="22" t="str">
        <f>VLOOKUP(A1359,[1]CustomerAddress!$A$1:$F$3997,4)</f>
        <v>VIC</v>
      </c>
      <c r="R1359" s="22" t="str">
        <f>VLOOKUP(A1359,[1]CustomerAddress!$A$1:$F$3997,5)</f>
        <v>Australia</v>
      </c>
      <c r="S1359" s="22">
        <f>VLOOKUP(A1359,[1]CustomerAddress!$A$1:$F$3997,6)</f>
        <v>3</v>
      </c>
      <c r="T1359" s="22" t="str">
        <f>VLOOKUP(A1359,Labels!$A$5:$I$3497,9)</f>
        <v>Platinum Customer</v>
      </c>
    </row>
    <row r="1360" spans="1:20" s="22" customFormat="1" ht="15.75" customHeight="1" x14ac:dyDescent="0.25">
      <c r="A1360" s="23">
        <v>1359</v>
      </c>
      <c r="B1360" s="24" t="s">
        <v>2784</v>
      </c>
      <c r="C1360" s="24" t="s">
        <v>2785</v>
      </c>
      <c r="D1360" s="24" t="s">
        <v>40</v>
      </c>
      <c r="E1360" s="23">
        <v>54</v>
      </c>
      <c r="F1360" s="25">
        <v>34024</v>
      </c>
      <c r="G1360" s="23">
        <f t="shared" ca="1" si="102"/>
        <v>28.130995100520035</v>
      </c>
      <c r="H1360" s="23" t="str">
        <f t="shared" ca="1" si="103"/>
        <v>21-30</v>
      </c>
      <c r="I1360" s="24" t="s">
        <v>1066</v>
      </c>
      <c r="J1360" s="24" t="s">
        <v>65</v>
      </c>
      <c r="K1360" s="24" t="s">
        <v>43</v>
      </c>
      <c r="L1360" s="24" t="s">
        <v>44</v>
      </c>
      <c r="M1360" s="24" t="s">
        <v>57</v>
      </c>
      <c r="N1360" s="23">
        <v>6</v>
      </c>
      <c r="O1360" s="22" t="str">
        <f>VLOOKUP(A1360,[1]CustomerAddress!$A$1:$F$3997,2)</f>
        <v>91079 Lukken Way</v>
      </c>
      <c r="P1360" s="22">
        <f>VLOOKUP(A1360,[1]CustomerAddress!$A$1:$F$3997,3)</f>
        <v>3338</v>
      </c>
      <c r="Q1360" s="22" t="str">
        <f>VLOOKUP(A1360,[1]CustomerAddress!$A$1:$F$3997,4)</f>
        <v>VIC</v>
      </c>
      <c r="R1360" s="22" t="str">
        <f>VLOOKUP(A1360,[1]CustomerAddress!$A$1:$F$3997,5)</f>
        <v>Australia</v>
      </c>
      <c r="S1360" s="22">
        <f>VLOOKUP(A1360,[1]CustomerAddress!$A$1:$F$3997,6)</f>
        <v>5</v>
      </c>
      <c r="T1360" s="22" t="str">
        <f>VLOOKUP(A1360,Labels!$A$5:$I$3497,9)</f>
        <v>Recent Customer</v>
      </c>
    </row>
    <row r="1361" spans="1:20" s="22" customFormat="1" ht="15.75" customHeight="1" x14ac:dyDescent="0.25">
      <c r="A1361" s="23">
        <v>1360</v>
      </c>
      <c r="B1361" s="24" t="s">
        <v>2786</v>
      </c>
      <c r="C1361" s="24" t="s">
        <v>2787</v>
      </c>
      <c r="D1361" s="24" t="s">
        <v>48</v>
      </c>
      <c r="E1361" s="23">
        <v>41</v>
      </c>
      <c r="F1361" s="25">
        <v>25753</v>
      </c>
      <c r="G1361" s="23">
        <f t="shared" ca="1" si="102"/>
        <v>50.791269073439885</v>
      </c>
      <c r="H1361" s="23" t="str">
        <f t="shared" ca="1" si="103"/>
        <v>51-60</v>
      </c>
      <c r="I1361" s="24" t="s">
        <v>550</v>
      </c>
      <c r="J1361" s="24" t="s">
        <v>84</v>
      </c>
      <c r="K1361" s="24" t="s">
        <v>43</v>
      </c>
      <c r="L1361" s="24" t="s">
        <v>44</v>
      </c>
      <c r="M1361" s="24" t="s">
        <v>45</v>
      </c>
      <c r="N1361" s="23">
        <v>15</v>
      </c>
      <c r="O1361" s="22" t="str">
        <f>VLOOKUP(A1361,[1]CustomerAddress!$A$1:$F$3997,2)</f>
        <v>1450 Gulseth Park</v>
      </c>
      <c r="P1361" s="22">
        <f>VLOOKUP(A1361,[1]CustomerAddress!$A$1:$F$3997,3)</f>
        <v>3337</v>
      </c>
      <c r="Q1361" s="22" t="str">
        <f>VLOOKUP(A1361,[1]CustomerAddress!$A$1:$F$3997,4)</f>
        <v>VIC</v>
      </c>
      <c r="R1361" s="22" t="str">
        <f>VLOOKUP(A1361,[1]CustomerAddress!$A$1:$F$3997,5)</f>
        <v>Australia</v>
      </c>
      <c r="S1361" s="22">
        <f>VLOOKUP(A1361,[1]CustomerAddress!$A$1:$F$3997,6)</f>
        <v>5</v>
      </c>
      <c r="T1361" s="22" t="str">
        <f>VLOOKUP(A1361,Labels!$A$5:$I$3497,9)</f>
        <v>Evasive Customer</v>
      </c>
    </row>
    <row r="1362" spans="1:20" s="22" customFormat="1" ht="15.75" customHeight="1" x14ac:dyDescent="0.25">
      <c r="A1362" s="23">
        <v>1361</v>
      </c>
      <c r="B1362" s="24" t="s">
        <v>2788</v>
      </c>
      <c r="C1362" s="24" t="s">
        <v>2789</v>
      </c>
      <c r="D1362" s="24" t="s">
        <v>48</v>
      </c>
      <c r="E1362" s="23">
        <v>56</v>
      </c>
      <c r="F1362" s="25">
        <v>23723</v>
      </c>
      <c r="G1362" s="23">
        <f t="shared" ca="1" si="102"/>
        <v>56.352912908739214</v>
      </c>
      <c r="H1362" s="23" t="str">
        <f t="shared" ca="1" si="103"/>
        <v>51-60</v>
      </c>
      <c r="I1362" s="24" t="s">
        <v>102</v>
      </c>
      <c r="J1362" s="24" t="s">
        <v>84</v>
      </c>
      <c r="K1362" s="24" t="s">
        <v>62</v>
      </c>
      <c r="L1362" s="24" t="s">
        <v>44</v>
      </c>
      <c r="M1362" s="24" t="s">
        <v>57</v>
      </c>
      <c r="N1362" s="23">
        <v>19</v>
      </c>
      <c r="O1362" s="22" t="str">
        <f>VLOOKUP(A1362,[1]CustomerAddress!$A$1:$F$3997,2)</f>
        <v>1 Boyd Terrace</v>
      </c>
      <c r="P1362" s="22">
        <f>VLOOKUP(A1362,[1]CustomerAddress!$A$1:$F$3997,3)</f>
        <v>3280</v>
      </c>
      <c r="Q1362" s="22" t="str">
        <f>VLOOKUP(A1362,[1]CustomerAddress!$A$1:$F$3997,4)</f>
        <v>VIC</v>
      </c>
      <c r="R1362" s="22" t="str">
        <f>VLOOKUP(A1362,[1]CustomerAddress!$A$1:$F$3997,5)</f>
        <v>Australia</v>
      </c>
      <c r="S1362" s="22">
        <f>VLOOKUP(A1362,[1]CustomerAddress!$A$1:$F$3997,6)</f>
        <v>4</v>
      </c>
      <c r="T1362" s="22" t="str">
        <f>VLOOKUP(A1362,Labels!$A$5:$I$3497,9)</f>
        <v>Potential Customer</v>
      </c>
    </row>
    <row r="1363" spans="1:20" s="22" customFormat="1" ht="15.75" customHeight="1" x14ac:dyDescent="0.25">
      <c r="A1363" s="23">
        <v>1362</v>
      </c>
      <c r="B1363" s="24" t="s">
        <v>2790</v>
      </c>
      <c r="C1363" s="24" t="s">
        <v>2791</v>
      </c>
      <c r="D1363" s="24" t="s">
        <v>40</v>
      </c>
      <c r="E1363" s="23">
        <v>20</v>
      </c>
      <c r="F1363" s="25">
        <v>26715</v>
      </c>
      <c r="G1363" s="23">
        <f t="shared" ca="1" si="102"/>
        <v>48.155652635083719</v>
      </c>
      <c r="H1363" s="23" t="str">
        <f t="shared" ca="1" si="103"/>
        <v>41-50</v>
      </c>
      <c r="I1363" s="24" t="s">
        <v>90</v>
      </c>
      <c r="J1363" s="24" t="s">
        <v>84</v>
      </c>
      <c r="K1363" s="24" t="s">
        <v>62</v>
      </c>
      <c r="L1363" s="24" t="s">
        <v>44</v>
      </c>
      <c r="M1363" s="24" t="s">
        <v>45</v>
      </c>
      <c r="N1363" s="23">
        <v>15</v>
      </c>
      <c r="O1363" s="22" t="str">
        <f>VLOOKUP(A1363,[1]CustomerAddress!$A$1:$F$3997,2)</f>
        <v>9 Almo Alley</v>
      </c>
      <c r="P1363" s="22">
        <f>VLOOKUP(A1363,[1]CustomerAddress!$A$1:$F$3997,3)</f>
        <v>3224</v>
      </c>
      <c r="Q1363" s="22" t="str">
        <f>VLOOKUP(A1363,[1]CustomerAddress!$A$1:$F$3997,4)</f>
        <v>VIC</v>
      </c>
      <c r="R1363" s="22" t="str">
        <f>VLOOKUP(A1363,[1]CustomerAddress!$A$1:$F$3997,5)</f>
        <v>Australia</v>
      </c>
      <c r="S1363" s="22">
        <f>VLOOKUP(A1363,[1]CustomerAddress!$A$1:$F$3997,6)</f>
        <v>5</v>
      </c>
      <c r="T1363" s="22" t="str">
        <f>VLOOKUP(A1363,Labels!$A$5:$I$3497,9)</f>
        <v>Lost Customer</v>
      </c>
    </row>
    <row r="1364" spans="1:20" s="22" customFormat="1" ht="15.75" customHeight="1" x14ac:dyDescent="0.25">
      <c r="A1364" s="23">
        <v>1363</v>
      </c>
      <c r="B1364" s="24" t="s">
        <v>2792</v>
      </c>
      <c r="C1364" s="24" t="s">
        <v>2793</v>
      </c>
      <c r="D1364" s="24" t="s">
        <v>48</v>
      </c>
      <c r="E1364" s="23">
        <v>7</v>
      </c>
      <c r="F1364" s="25">
        <v>22570</v>
      </c>
      <c r="G1364" s="23">
        <f t="shared" ca="1" si="102"/>
        <v>59.511817018328252</v>
      </c>
      <c r="H1364" s="23" t="str">
        <f t="shared" ca="1" si="103"/>
        <v>51-60</v>
      </c>
      <c r="I1364" s="24" t="s">
        <v>362</v>
      </c>
      <c r="J1364" s="24" t="s">
        <v>50</v>
      </c>
      <c r="K1364" s="24" t="s">
        <v>43</v>
      </c>
      <c r="L1364" s="24" t="s">
        <v>44</v>
      </c>
      <c r="M1364" s="24" t="s">
        <v>57</v>
      </c>
      <c r="N1364" s="23">
        <v>18</v>
      </c>
      <c r="O1364" s="22" t="str">
        <f>VLOOKUP(A1364,[1]CustomerAddress!$A$1:$F$3997,2)</f>
        <v>016 Tony Street</v>
      </c>
      <c r="P1364" s="22">
        <f>VLOOKUP(A1364,[1]CustomerAddress!$A$1:$F$3997,3)</f>
        <v>3222</v>
      </c>
      <c r="Q1364" s="22" t="str">
        <f>VLOOKUP(A1364,[1]CustomerAddress!$A$1:$F$3997,4)</f>
        <v>VIC</v>
      </c>
      <c r="R1364" s="22" t="str">
        <f>VLOOKUP(A1364,[1]CustomerAddress!$A$1:$F$3997,5)</f>
        <v>Australia</v>
      </c>
      <c r="S1364" s="22">
        <f>VLOOKUP(A1364,[1]CustomerAddress!$A$1:$F$3997,6)</f>
        <v>5</v>
      </c>
      <c r="T1364" s="22" t="str">
        <f>VLOOKUP(A1364,Labels!$A$5:$I$3497,9)</f>
        <v>Potential Customer</v>
      </c>
    </row>
    <row r="1365" spans="1:20" s="22" customFormat="1" ht="15.75" customHeight="1" x14ac:dyDescent="0.25">
      <c r="A1365" s="23">
        <v>1364</v>
      </c>
      <c r="B1365" s="24" t="s">
        <v>2794</v>
      </c>
      <c r="C1365" s="24" t="s">
        <v>2795</v>
      </c>
      <c r="D1365" s="24" t="s">
        <v>48</v>
      </c>
      <c r="E1365" s="23">
        <v>99</v>
      </c>
      <c r="F1365" s="25">
        <v>28600</v>
      </c>
      <c r="G1365" s="23">
        <f t="shared" ca="1" si="102"/>
        <v>42.991269073439888</v>
      </c>
      <c r="H1365" s="23" t="str">
        <f t="shared" ca="1" si="103"/>
        <v>41-50</v>
      </c>
      <c r="I1365" s="24" t="s">
        <v>93</v>
      </c>
      <c r="J1365" s="24" t="s">
        <v>84</v>
      </c>
      <c r="K1365" s="24" t="s">
        <v>43</v>
      </c>
      <c r="L1365" s="24" t="s">
        <v>44</v>
      </c>
      <c r="M1365" s="24" t="s">
        <v>57</v>
      </c>
      <c r="N1365" s="23">
        <v>21</v>
      </c>
      <c r="O1365" s="22" t="str">
        <f>VLOOKUP(A1365,[1]CustomerAddress!$A$1:$F$3997,2)</f>
        <v>02505 Mariners Cove Street</v>
      </c>
      <c r="P1365" s="22">
        <f>VLOOKUP(A1365,[1]CustomerAddress!$A$1:$F$3997,3)</f>
        <v>3222</v>
      </c>
      <c r="Q1365" s="22" t="str">
        <f>VLOOKUP(A1365,[1]CustomerAddress!$A$1:$F$3997,4)</f>
        <v>VIC</v>
      </c>
      <c r="R1365" s="22" t="str">
        <f>VLOOKUP(A1365,[1]CustomerAddress!$A$1:$F$3997,5)</f>
        <v>Australia</v>
      </c>
      <c r="S1365" s="22">
        <f>VLOOKUP(A1365,[1]CustomerAddress!$A$1:$F$3997,6)</f>
        <v>6</v>
      </c>
      <c r="T1365" s="22" t="str">
        <f>VLOOKUP(A1365,Labels!$A$5:$I$3497,9)</f>
        <v>High Risk Customer</v>
      </c>
    </row>
    <row r="1366" spans="1:20" s="22" customFormat="1" ht="15.75" customHeight="1" x14ac:dyDescent="0.25">
      <c r="A1366" s="23">
        <v>1365</v>
      </c>
      <c r="B1366" s="24" t="s">
        <v>2796</v>
      </c>
      <c r="C1366" s="24" t="s">
        <v>2797</v>
      </c>
      <c r="D1366" s="24" t="s">
        <v>48</v>
      </c>
      <c r="E1366" s="23">
        <v>97</v>
      </c>
      <c r="F1366" s="25">
        <v>33713</v>
      </c>
      <c r="G1366" s="23">
        <f t="shared" ca="1" si="102"/>
        <v>28.983049895040583</v>
      </c>
      <c r="H1366" s="23" t="str">
        <f t="shared" ca="1" si="103"/>
        <v>21-30</v>
      </c>
      <c r="I1366" s="24" t="s">
        <v>243</v>
      </c>
      <c r="J1366" s="24" t="s">
        <v>42</v>
      </c>
      <c r="K1366" s="24" t="s">
        <v>43</v>
      </c>
      <c r="L1366" s="24" t="s">
        <v>44</v>
      </c>
      <c r="M1366" s="24" t="s">
        <v>57</v>
      </c>
      <c r="N1366" s="23">
        <v>3</v>
      </c>
      <c r="O1366" s="22" t="str">
        <f>VLOOKUP(A1366,[1]CustomerAddress!$A$1:$F$3997,2)</f>
        <v>970 Sundown Place</v>
      </c>
      <c r="P1366" s="22">
        <f>VLOOKUP(A1366,[1]CustomerAddress!$A$1:$F$3997,3)</f>
        <v>3222</v>
      </c>
      <c r="Q1366" s="22" t="str">
        <f>VLOOKUP(A1366,[1]CustomerAddress!$A$1:$F$3997,4)</f>
        <v>VIC</v>
      </c>
      <c r="R1366" s="22" t="str">
        <f>VLOOKUP(A1366,[1]CustomerAddress!$A$1:$F$3997,5)</f>
        <v>Australia</v>
      </c>
      <c r="S1366" s="22">
        <f>VLOOKUP(A1366,[1]CustomerAddress!$A$1:$F$3997,6)</f>
        <v>5</v>
      </c>
      <c r="T1366" s="22" t="str">
        <f>VLOOKUP(A1366,Labels!$A$5:$I$3497,9)</f>
        <v>Lost Customer</v>
      </c>
    </row>
    <row r="1367" spans="1:20" s="22" customFormat="1" ht="15.75" customHeight="1" x14ac:dyDescent="0.25">
      <c r="A1367" s="23">
        <v>1366</v>
      </c>
      <c r="B1367" s="24" t="s">
        <v>2798</v>
      </c>
      <c r="C1367" s="24" t="s">
        <v>2799</v>
      </c>
      <c r="D1367" s="24" t="s">
        <v>48</v>
      </c>
      <c r="E1367" s="23">
        <v>10</v>
      </c>
      <c r="F1367" s="25">
        <v>27210</v>
      </c>
      <c r="G1367" s="23">
        <f t="shared" ca="1" si="102"/>
        <v>46.799488251522078</v>
      </c>
      <c r="H1367" s="23" t="str">
        <f t="shared" ca="1" si="103"/>
        <v>41-50</v>
      </c>
      <c r="I1367" s="24" t="s">
        <v>706</v>
      </c>
      <c r="J1367" s="24" t="s">
        <v>65</v>
      </c>
      <c r="K1367" s="24" t="s">
        <v>62</v>
      </c>
      <c r="L1367" s="24" t="s">
        <v>44</v>
      </c>
      <c r="M1367" s="24" t="s">
        <v>57</v>
      </c>
      <c r="N1367" s="23">
        <v>22</v>
      </c>
      <c r="O1367" s="22" t="str">
        <f>VLOOKUP(A1367,[1]CustomerAddress!$A$1:$F$3997,2)</f>
        <v>0261 Roxbury Crossing</v>
      </c>
      <c r="P1367" s="22">
        <f>VLOOKUP(A1367,[1]CustomerAddress!$A$1:$F$3997,3)</f>
        <v>4164</v>
      </c>
      <c r="Q1367" s="22" t="str">
        <f>VLOOKUP(A1367,[1]CustomerAddress!$A$1:$F$3997,4)</f>
        <v>QLD</v>
      </c>
      <c r="R1367" s="22" t="str">
        <f>VLOOKUP(A1367,[1]CustomerAddress!$A$1:$F$3997,5)</f>
        <v>Australia</v>
      </c>
      <c r="S1367" s="22">
        <f>VLOOKUP(A1367,[1]CustomerAddress!$A$1:$F$3997,6)</f>
        <v>9</v>
      </c>
      <c r="T1367" s="22" t="str">
        <f>VLOOKUP(A1367,Labels!$A$5:$I$3497,9)</f>
        <v>High Risk Customer</v>
      </c>
    </row>
    <row r="1368" spans="1:20" s="22" customFormat="1" ht="15.75" customHeight="1" x14ac:dyDescent="0.25">
      <c r="A1368" s="23">
        <v>1367</v>
      </c>
      <c r="B1368" s="24" t="s">
        <v>2800</v>
      </c>
      <c r="C1368" s="24" t="s">
        <v>2801</v>
      </c>
      <c r="D1368" s="24" t="s">
        <v>40</v>
      </c>
      <c r="E1368" s="23">
        <v>63</v>
      </c>
      <c r="F1368" s="25">
        <v>26844</v>
      </c>
      <c r="G1368" s="23">
        <f t="shared" ca="1" si="102"/>
        <v>47.802227977232363</v>
      </c>
      <c r="H1368" s="23" t="str">
        <f t="shared" ca="1" si="103"/>
        <v>41-50</v>
      </c>
      <c r="I1368" s="24" t="s">
        <v>274</v>
      </c>
      <c r="J1368" s="24" t="s">
        <v>65</v>
      </c>
      <c r="K1368" s="24" t="s">
        <v>43</v>
      </c>
      <c r="L1368" s="24" t="s">
        <v>44</v>
      </c>
      <c r="M1368" s="24" t="s">
        <v>57</v>
      </c>
      <c r="N1368" s="23">
        <v>18</v>
      </c>
      <c r="O1368" s="22" t="str">
        <f>VLOOKUP(A1368,[1]CustomerAddress!$A$1:$F$3997,2)</f>
        <v>5413 Harbort Terrace</v>
      </c>
      <c r="P1368" s="22">
        <f>VLOOKUP(A1368,[1]CustomerAddress!$A$1:$F$3997,3)</f>
        <v>3226</v>
      </c>
      <c r="Q1368" s="22" t="str">
        <f>VLOOKUP(A1368,[1]CustomerAddress!$A$1:$F$3997,4)</f>
        <v>VIC</v>
      </c>
      <c r="R1368" s="22" t="str">
        <f>VLOOKUP(A1368,[1]CustomerAddress!$A$1:$F$3997,5)</f>
        <v>Australia</v>
      </c>
      <c r="S1368" s="22">
        <f>VLOOKUP(A1368,[1]CustomerAddress!$A$1:$F$3997,6)</f>
        <v>7</v>
      </c>
      <c r="T1368" s="22" t="str">
        <f>VLOOKUP(A1368,Labels!$A$5:$I$3497,9)</f>
        <v>Becoming Loyal</v>
      </c>
    </row>
    <row r="1369" spans="1:20" s="22" customFormat="1" ht="15.75" customHeight="1" x14ac:dyDescent="0.25">
      <c r="A1369" s="23">
        <v>1368</v>
      </c>
      <c r="B1369" s="24" t="s">
        <v>466</v>
      </c>
      <c r="C1369" s="24" t="s">
        <v>2802</v>
      </c>
      <c r="D1369" s="24" t="s">
        <v>40</v>
      </c>
      <c r="E1369" s="23">
        <v>54</v>
      </c>
      <c r="F1369" s="25">
        <v>26768</v>
      </c>
      <c r="G1369" s="23">
        <f t="shared" ca="1" si="102"/>
        <v>48.010447155631667</v>
      </c>
      <c r="H1369" s="23" t="str">
        <f t="shared" ca="1" si="103"/>
        <v>41-50</v>
      </c>
      <c r="J1369" s="24" t="s">
        <v>54</v>
      </c>
      <c r="K1369" s="24" t="s">
        <v>43</v>
      </c>
      <c r="L1369" s="24" t="s">
        <v>44</v>
      </c>
      <c r="M1369" s="24" t="s">
        <v>57</v>
      </c>
      <c r="N1369" s="23">
        <v>4</v>
      </c>
      <c r="O1369" s="22" t="str">
        <f>VLOOKUP(A1369,[1]CustomerAddress!$A$1:$F$3997,2)</f>
        <v>03444 Scott Lane</v>
      </c>
      <c r="P1369" s="22">
        <f>VLOOKUP(A1369,[1]CustomerAddress!$A$1:$F$3997,3)</f>
        <v>3204</v>
      </c>
      <c r="Q1369" s="22" t="str">
        <f>VLOOKUP(A1369,[1]CustomerAddress!$A$1:$F$3997,4)</f>
        <v>VIC</v>
      </c>
      <c r="R1369" s="22" t="str">
        <f>VLOOKUP(A1369,[1]CustomerAddress!$A$1:$F$3997,5)</f>
        <v>Australia</v>
      </c>
      <c r="S1369" s="22">
        <f>VLOOKUP(A1369,[1]CustomerAddress!$A$1:$F$3997,6)</f>
        <v>10</v>
      </c>
      <c r="T1369" s="22" t="str">
        <f>VLOOKUP(A1369,Labels!$A$5:$I$3497,9)</f>
        <v>High Risk Customer</v>
      </c>
    </row>
    <row r="1370" spans="1:20" s="22" customFormat="1" ht="15.75" customHeight="1" x14ac:dyDescent="0.25">
      <c r="A1370" s="23">
        <v>1369</v>
      </c>
      <c r="B1370" s="24" t="s">
        <v>2803</v>
      </c>
      <c r="C1370" s="24" t="s">
        <v>2804</v>
      </c>
      <c r="D1370" s="24" t="s">
        <v>40</v>
      </c>
      <c r="E1370" s="23">
        <v>51</v>
      </c>
      <c r="F1370" s="25">
        <v>34462</v>
      </c>
      <c r="G1370" s="23">
        <f t="shared" ca="1" si="102"/>
        <v>26.930995100520033</v>
      </c>
      <c r="H1370" s="23" t="str">
        <f t="shared" ca="1" si="103"/>
        <v>21-30</v>
      </c>
      <c r="I1370" s="24" t="s">
        <v>301</v>
      </c>
      <c r="J1370" s="24" t="s">
        <v>84</v>
      </c>
      <c r="K1370" s="24" t="s">
        <v>43</v>
      </c>
      <c r="L1370" s="24" t="s">
        <v>44</v>
      </c>
      <c r="M1370" s="24" t="s">
        <v>45</v>
      </c>
      <c r="N1370" s="23">
        <v>6</v>
      </c>
      <c r="O1370" s="22" t="str">
        <f>VLOOKUP(A1370,[1]CustomerAddress!$A$1:$F$3997,2)</f>
        <v>3 Schlimgen Alley</v>
      </c>
      <c r="P1370" s="22">
        <f>VLOOKUP(A1370,[1]CustomerAddress!$A$1:$F$3997,3)</f>
        <v>3201</v>
      </c>
      <c r="Q1370" s="22" t="str">
        <f>VLOOKUP(A1370,[1]CustomerAddress!$A$1:$F$3997,4)</f>
        <v>VIC</v>
      </c>
      <c r="R1370" s="22" t="str">
        <f>VLOOKUP(A1370,[1]CustomerAddress!$A$1:$F$3997,5)</f>
        <v>Australia</v>
      </c>
      <c r="S1370" s="22">
        <f>VLOOKUP(A1370,[1]CustomerAddress!$A$1:$F$3997,6)</f>
        <v>6</v>
      </c>
      <c r="T1370" s="22" t="str">
        <f>VLOOKUP(A1370,Labels!$A$5:$I$3497,9)</f>
        <v>Evasive Customer</v>
      </c>
    </row>
    <row r="1371" spans="1:20" s="22" customFormat="1" ht="15.75" customHeight="1" x14ac:dyDescent="0.25">
      <c r="A1371" s="23">
        <v>1370</v>
      </c>
      <c r="B1371" s="24" t="s">
        <v>2805</v>
      </c>
      <c r="C1371" s="24" t="s">
        <v>2806</v>
      </c>
      <c r="D1371" s="24" t="s">
        <v>40</v>
      </c>
      <c r="E1371" s="23">
        <v>44</v>
      </c>
      <c r="F1371" s="25">
        <v>31708</v>
      </c>
      <c r="G1371" s="23">
        <f t="shared" ca="1" si="102"/>
        <v>34.476200580289202</v>
      </c>
      <c r="H1371" s="23" t="str">
        <f t="shared" ca="1" si="103"/>
        <v>31-40</v>
      </c>
      <c r="I1371" s="24" t="s">
        <v>706</v>
      </c>
      <c r="J1371" s="24" t="s">
        <v>54</v>
      </c>
      <c r="K1371" s="24" t="s">
        <v>43</v>
      </c>
      <c r="L1371" s="24" t="s">
        <v>44</v>
      </c>
      <c r="M1371" s="24" t="s">
        <v>57</v>
      </c>
      <c r="N1371" s="23">
        <v>18</v>
      </c>
      <c r="O1371" s="22" t="str">
        <f>VLOOKUP(A1371,[1]CustomerAddress!$A$1:$F$3997,2)</f>
        <v>0162 Darwin Alley</v>
      </c>
      <c r="P1371" s="22">
        <f>VLOOKUP(A1371,[1]CustomerAddress!$A$1:$F$3997,3)</f>
        <v>3201</v>
      </c>
      <c r="Q1371" s="22" t="str">
        <f>VLOOKUP(A1371,[1]CustomerAddress!$A$1:$F$3997,4)</f>
        <v>VIC</v>
      </c>
      <c r="R1371" s="22" t="str">
        <f>VLOOKUP(A1371,[1]CustomerAddress!$A$1:$F$3997,5)</f>
        <v>Australia</v>
      </c>
      <c r="S1371" s="22">
        <f>VLOOKUP(A1371,[1]CustomerAddress!$A$1:$F$3997,6)</f>
        <v>6</v>
      </c>
      <c r="T1371" s="22" t="str">
        <f>VLOOKUP(A1371,Labels!$A$5:$I$3497,9)</f>
        <v>Late Bloomer</v>
      </c>
    </row>
    <row r="1372" spans="1:20" s="22" customFormat="1" ht="15.75" customHeight="1" x14ac:dyDescent="0.25">
      <c r="A1372" s="23">
        <v>1371</v>
      </c>
      <c r="B1372" s="24" t="s">
        <v>2807</v>
      </c>
      <c r="C1372" s="24" t="s">
        <v>2808</v>
      </c>
      <c r="D1372" s="24" t="s">
        <v>40</v>
      </c>
      <c r="E1372" s="23">
        <v>39</v>
      </c>
      <c r="F1372" s="25">
        <v>21764</v>
      </c>
      <c r="G1372" s="23">
        <f t="shared" ca="1" si="102"/>
        <v>61.720036196410447</v>
      </c>
      <c r="H1372" s="23" t="str">
        <f t="shared" ca="1" si="103"/>
        <v>61-70</v>
      </c>
      <c r="I1372" s="24" t="s">
        <v>550</v>
      </c>
      <c r="J1372" s="24" t="s">
        <v>65</v>
      </c>
      <c r="K1372" s="24" t="s">
        <v>43</v>
      </c>
      <c r="L1372" s="24" t="s">
        <v>44</v>
      </c>
      <c r="M1372" s="24" t="s">
        <v>45</v>
      </c>
      <c r="N1372" s="23">
        <v>13</v>
      </c>
      <c r="O1372" s="22" t="str">
        <f>VLOOKUP(A1372,[1]CustomerAddress!$A$1:$F$3997,2)</f>
        <v>66 Division Pass</v>
      </c>
      <c r="P1372" s="22">
        <f>VLOOKUP(A1372,[1]CustomerAddress!$A$1:$F$3997,3)</f>
        <v>3840</v>
      </c>
      <c r="Q1372" s="22" t="str">
        <f>VLOOKUP(A1372,[1]CustomerAddress!$A$1:$F$3997,4)</f>
        <v>VIC</v>
      </c>
      <c r="R1372" s="22" t="str">
        <f>VLOOKUP(A1372,[1]CustomerAddress!$A$1:$F$3997,5)</f>
        <v>Australia</v>
      </c>
      <c r="S1372" s="22">
        <f>VLOOKUP(A1372,[1]CustomerAddress!$A$1:$F$3997,6)</f>
        <v>1</v>
      </c>
      <c r="T1372" s="22" t="str">
        <f>VLOOKUP(A1372,Labels!$A$5:$I$3497,9)</f>
        <v>Late Bloomer</v>
      </c>
    </row>
    <row r="1373" spans="1:20" s="22" customFormat="1" ht="15.75" customHeight="1" x14ac:dyDescent="0.25">
      <c r="A1373" s="23">
        <v>1372</v>
      </c>
      <c r="B1373" s="24" t="s">
        <v>2809</v>
      </c>
      <c r="C1373" s="24" t="s">
        <v>2810</v>
      </c>
      <c r="D1373" s="24" t="s">
        <v>48</v>
      </c>
      <c r="E1373" s="23">
        <v>44</v>
      </c>
      <c r="F1373" s="25">
        <v>29404</v>
      </c>
      <c r="G1373" s="23">
        <f t="shared" ca="1" si="102"/>
        <v>40.788529347412485</v>
      </c>
      <c r="H1373" s="23" t="str">
        <f t="shared" ca="1" si="103"/>
        <v>41-50</v>
      </c>
      <c r="I1373" s="24" t="s">
        <v>2811</v>
      </c>
      <c r="J1373" s="24" t="s">
        <v>84</v>
      </c>
      <c r="K1373" s="24" t="s">
        <v>62</v>
      </c>
      <c r="L1373" s="24" t="s">
        <v>44</v>
      </c>
      <c r="M1373" s="24" t="s">
        <v>57</v>
      </c>
      <c r="N1373" s="23">
        <v>17</v>
      </c>
      <c r="O1373" s="22" t="str">
        <f>VLOOKUP(A1373,[1]CustomerAddress!$A$1:$F$3997,2)</f>
        <v>6 Forster Crossing</v>
      </c>
      <c r="P1373" s="22">
        <f>VLOOKUP(A1373,[1]CustomerAddress!$A$1:$F$3997,3)</f>
        <v>3198</v>
      </c>
      <c r="Q1373" s="22" t="str">
        <f>VLOOKUP(A1373,[1]CustomerAddress!$A$1:$F$3997,4)</f>
        <v>VIC</v>
      </c>
      <c r="R1373" s="22" t="str">
        <f>VLOOKUP(A1373,[1]CustomerAddress!$A$1:$F$3997,5)</f>
        <v>Australia</v>
      </c>
      <c r="S1373" s="22">
        <f>VLOOKUP(A1373,[1]CustomerAddress!$A$1:$F$3997,6)</f>
        <v>8</v>
      </c>
      <c r="T1373" s="22" t="str">
        <f>VLOOKUP(A1373,Labels!$A$5:$I$3497,9)</f>
        <v>High Risk Customer</v>
      </c>
    </row>
    <row r="1374" spans="1:20" s="22" customFormat="1" ht="15.75" customHeight="1" x14ac:dyDescent="0.25">
      <c r="A1374" s="23">
        <v>1373</v>
      </c>
      <c r="B1374" s="24" t="s">
        <v>2812</v>
      </c>
      <c r="C1374" s="24" t="s">
        <v>2813</v>
      </c>
      <c r="D1374" s="24" t="s">
        <v>40</v>
      </c>
      <c r="E1374" s="23">
        <v>3</v>
      </c>
      <c r="F1374" s="25">
        <v>21451</v>
      </c>
      <c r="G1374" s="23">
        <f t="shared" ca="1" si="102"/>
        <v>62.577570442985788</v>
      </c>
      <c r="H1374" s="23" t="str">
        <f t="shared" ca="1" si="103"/>
        <v>61-70</v>
      </c>
      <c r="I1374" s="24" t="s">
        <v>176</v>
      </c>
      <c r="J1374" s="24" t="s">
        <v>50</v>
      </c>
      <c r="K1374" s="24" t="s">
        <v>43</v>
      </c>
      <c r="L1374" s="24" t="s">
        <v>44</v>
      </c>
      <c r="M1374" s="24" t="s">
        <v>45</v>
      </c>
      <c r="N1374" s="23">
        <v>12</v>
      </c>
      <c r="O1374" s="22" t="str">
        <f>VLOOKUP(A1374,[1]CustomerAddress!$A$1:$F$3997,2)</f>
        <v>939 Hermina Drive</v>
      </c>
      <c r="P1374" s="22">
        <f>VLOOKUP(A1374,[1]CustomerAddress!$A$1:$F$3997,3)</f>
        <v>3198</v>
      </c>
      <c r="Q1374" s="22" t="str">
        <f>VLOOKUP(A1374,[1]CustomerAddress!$A$1:$F$3997,4)</f>
        <v>VIC</v>
      </c>
      <c r="R1374" s="22" t="str">
        <f>VLOOKUP(A1374,[1]CustomerAddress!$A$1:$F$3997,5)</f>
        <v>Australia</v>
      </c>
      <c r="S1374" s="22">
        <f>VLOOKUP(A1374,[1]CustomerAddress!$A$1:$F$3997,6)</f>
        <v>8</v>
      </c>
      <c r="T1374" s="22" t="str">
        <f>VLOOKUP(A1374,Labels!$A$5:$I$3497,9)</f>
        <v>High Risk Customer</v>
      </c>
    </row>
    <row r="1375" spans="1:20" s="22" customFormat="1" ht="15.75" customHeight="1" x14ac:dyDescent="0.25">
      <c r="A1375" s="23">
        <v>1374</v>
      </c>
      <c r="B1375" s="24" t="s">
        <v>2814</v>
      </c>
      <c r="C1375" s="24" t="s">
        <v>2815</v>
      </c>
      <c r="D1375" s="24" t="s">
        <v>48</v>
      </c>
      <c r="E1375" s="23">
        <v>76</v>
      </c>
      <c r="F1375" s="25">
        <v>27772</v>
      </c>
      <c r="G1375" s="23">
        <f t="shared" ca="1" si="102"/>
        <v>45.25976222412482</v>
      </c>
      <c r="H1375" s="23" t="str">
        <f t="shared" ca="1" si="103"/>
        <v>41-50</v>
      </c>
      <c r="J1375" s="24" t="s">
        <v>84</v>
      </c>
      <c r="K1375" s="24" t="s">
        <v>43</v>
      </c>
      <c r="L1375" s="24" t="s">
        <v>44</v>
      </c>
      <c r="M1375" s="24" t="s">
        <v>57</v>
      </c>
      <c r="N1375" s="23">
        <v>8</v>
      </c>
      <c r="O1375" s="22" t="str">
        <f>VLOOKUP(A1375,[1]CustomerAddress!$A$1:$F$3997,2)</f>
        <v>393 Warrior Crossing</v>
      </c>
      <c r="P1375" s="22">
        <f>VLOOKUP(A1375,[1]CustomerAddress!$A$1:$F$3997,3)</f>
        <v>3190</v>
      </c>
      <c r="Q1375" s="22" t="str">
        <f>VLOOKUP(A1375,[1]CustomerAddress!$A$1:$F$3997,4)</f>
        <v>VIC</v>
      </c>
      <c r="R1375" s="22" t="str">
        <f>VLOOKUP(A1375,[1]CustomerAddress!$A$1:$F$3997,5)</f>
        <v>Australia</v>
      </c>
      <c r="S1375" s="22">
        <f>VLOOKUP(A1375,[1]CustomerAddress!$A$1:$F$3997,6)</f>
        <v>10</v>
      </c>
      <c r="T1375" s="22" t="str">
        <f>VLOOKUP(A1375,Labels!$A$5:$I$3497,9)</f>
        <v>Recent Customer</v>
      </c>
    </row>
    <row r="1376" spans="1:20" s="22" customFormat="1" ht="15.75" customHeight="1" x14ac:dyDescent="0.25">
      <c r="A1376" s="23">
        <v>1375</v>
      </c>
      <c r="B1376" s="24" t="s">
        <v>2816</v>
      </c>
      <c r="C1376" s="24" t="s">
        <v>2817</v>
      </c>
      <c r="D1376" s="24" t="s">
        <v>48</v>
      </c>
      <c r="E1376" s="23">
        <v>36</v>
      </c>
      <c r="F1376" s="25">
        <v>28831</v>
      </c>
      <c r="G1376" s="23">
        <f t="shared" ca="1" si="102"/>
        <v>42.358392360794006</v>
      </c>
      <c r="H1376" s="23" t="str">
        <f t="shared" ca="1" si="103"/>
        <v>41-50</v>
      </c>
      <c r="I1376" s="24" t="s">
        <v>431</v>
      </c>
      <c r="J1376" s="24" t="s">
        <v>50</v>
      </c>
      <c r="K1376" s="24" t="s">
        <v>62</v>
      </c>
      <c r="L1376" s="24" t="s">
        <v>44</v>
      </c>
      <c r="M1376" s="24" t="s">
        <v>57</v>
      </c>
      <c r="N1376" s="23">
        <v>18</v>
      </c>
      <c r="O1376" s="22" t="str">
        <f>VLOOKUP(A1376,[1]CustomerAddress!$A$1:$F$3997,2)</f>
        <v>3962 Rigney Center</v>
      </c>
      <c r="P1376" s="22">
        <f>VLOOKUP(A1376,[1]CustomerAddress!$A$1:$F$3997,3)</f>
        <v>3156</v>
      </c>
      <c r="Q1376" s="22" t="str">
        <f>VLOOKUP(A1376,[1]CustomerAddress!$A$1:$F$3997,4)</f>
        <v>VIC</v>
      </c>
      <c r="R1376" s="22" t="str">
        <f>VLOOKUP(A1376,[1]CustomerAddress!$A$1:$F$3997,5)</f>
        <v>Australia</v>
      </c>
      <c r="S1376" s="22">
        <f>VLOOKUP(A1376,[1]CustomerAddress!$A$1:$F$3997,6)</f>
        <v>8</v>
      </c>
      <c r="T1376" s="22" t="str">
        <f>VLOOKUP(A1376,Labels!$A$5:$I$3497,9)</f>
        <v>High Risk Customer</v>
      </c>
    </row>
    <row r="1377" spans="1:20" s="22" customFormat="1" ht="15.75" customHeight="1" x14ac:dyDescent="0.25">
      <c r="A1377" s="23">
        <v>1376</v>
      </c>
      <c r="B1377" s="24" t="s">
        <v>1154</v>
      </c>
      <c r="D1377" s="24" t="s">
        <v>48</v>
      </c>
      <c r="E1377" s="23">
        <v>89</v>
      </c>
      <c r="F1377" s="25">
        <v>24178</v>
      </c>
      <c r="G1377" s="23">
        <f t="shared" ca="1" si="102"/>
        <v>55.106337566590568</v>
      </c>
      <c r="H1377" s="23" t="str">
        <f t="shared" ca="1" si="103"/>
        <v>51-60</v>
      </c>
      <c r="I1377" s="24" t="s">
        <v>425</v>
      </c>
      <c r="J1377" s="24" t="s">
        <v>42</v>
      </c>
      <c r="K1377" s="24" t="s">
        <v>43</v>
      </c>
      <c r="L1377" s="24" t="s">
        <v>44</v>
      </c>
      <c r="M1377" s="24" t="s">
        <v>45</v>
      </c>
      <c r="N1377" s="23">
        <v>18</v>
      </c>
      <c r="O1377" s="22" t="str">
        <f>VLOOKUP(A1377,[1]CustomerAddress!$A$1:$F$3997,2)</f>
        <v>64201 Bonner Point</v>
      </c>
      <c r="P1377" s="22">
        <f>VLOOKUP(A1377,[1]CustomerAddress!$A$1:$F$3997,3)</f>
        <v>3169</v>
      </c>
      <c r="Q1377" s="22" t="str">
        <f>VLOOKUP(A1377,[1]CustomerAddress!$A$1:$F$3997,4)</f>
        <v>VIC</v>
      </c>
      <c r="R1377" s="22" t="str">
        <f>VLOOKUP(A1377,[1]CustomerAddress!$A$1:$F$3997,5)</f>
        <v>Australia</v>
      </c>
      <c r="S1377" s="22">
        <f>VLOOKUP(A1377,[1]CustomerAddress!$A$1:$F$3997,6)</f>
        <v>5</v>
      </c>
      <c r="T1377" s="22" t="str">
        <f>VLOOKUP(A1377,Labels!$A$5:$I$3497,9)</f>
        <v>Almost Lost Customer</v>
      </c>
    </row>
    <row r="1378" spans="1:20" s="22" customFormat="1" ht="15.75" customHeight="1" x14ac:dyDescent="0.25">
      <c r="A1378" s="23">
        <v>1377</v>
      </c>
      <c r="B1378" s="24" t="s">
        <v>1254</v>
      </c>
      <c r="C1378" s="24" t="s">
        <v>2818</v>
      </c>
      <c r="D1378" s="24" t="s">
        <v>48</v>
      </c>
      <c r="E1378" s="23">
        <v>86</v>
      </c>
      <c r="F1378" s="25">
        <v>32639</v>
      </c>
      <c r="G1378" s="23">
        <f t="shared" ca="1" si="102"/>
        <v>31.92551564846524</v>
      </c>
      <c r="H1378" s="23" t="str">
        <f t="shared" ca="1" si="103"/>
        <v>31-40</v>
      </c>
      <c r="I1378" s="24" t="s">
        <v>2170</v>
      </c>
      <c r="J1378" s="24" t="s">
        <v>65</v>
      </c>
      <c r="K1378" s="24" t="s">
        <v>43</v>
      </c>
      <c r="L1378" s="24" t="s">
        <v>44</v>
      </c>
      <c r="M1378" s="24" t="s">
        <v>45</v>
      </c>
      <c r="N1378" s="23">
        <v>2</v>
      </c>
      <c r="O1378" s="22" t="str">
        <f>VLOOKUP(A1378,[1]CustomerAddress!$A$1:$F$3997,2)</f>
        <v>0 Grasskamp Pass</v>
      </c>
      <c r="P1378" s="22">
        <f>VLOOKUP(A1378,[1]CustomerAddress!$A$1:$F$3997,3)</f>
        <v>3170</v>
      </c>
      <c r="Q1378" s="22" t="str">
        <f>VLOOKUP(A1378,[1]CustomerAddress!$A$1:$F$3997,4)</f>
        <v>VIC</v>
      </c>
      <c r="R1378" s="22" t="str">
        <f>VLOOKUP(A1378,[1]CustomerAddress!$A$1:$F$3997,5)</f>
        <v>Australia</v>
      </c>
      <c r="S1378" s="22">
        <f>VLOOKUP(A1378,[1]CustomerAddress!$A$1:$F$3997,6)</f>
        <v>10</v>
      </c>
      <c r="T1378" s="22" t="str">
        <f>VLOOKUP(A1378,Labels!$A$5:$I$3497,9)</f>
        <v>High Risk Customer</v>
      </c>
    </row>
    <row r="1379" spans="1:20" s="22" customFormat="1" ht="15.75" customHeight="1" x14ac:dyDescent="0.25">
      <c r="A1379" s="23">
        <v>1378</v>
      </c>
      <c r="B1379" s="24" t="s">
        <v>2819</v>
      </c>
      <c r="C1379" s="24" t="s">
        <v>2820</v>
      </c>
      <c r="D1379" s="24" t="s">
        <v>40</v>
      </c>
      <c r="E1379" s="23">
        <v>36</v>
      </c>
      <c r="F1379" s="25">
        <v>28659</v>
      </c>
      <c r="G1379" s="23">
        <f t="shared" ca="1" si="102"/>
        <v>42.82962523782345</v>
      </c>
      <c r="H1379" s="23" t="str">
        <f t="shared" ca="1" si="103"/>
        <v>41-50</v>
      </c>
      <c r="J1379" s="24" t="s">
        <v>54</v>
      </c>
      <c r="K1379" s="24" t="s">
        <v>62</v>
      </c>
      <c r="L1379" s="24" t="s">
        <v>44</v>
      </c>
      <c r="M1379" s="24" t="s">
        <v>45</v>
      </c>
      <c r="N1379" s="23">
        <v>7</v>
      </c>
      <c r="O1379" s="22" t="str">
        <f>VLOOKUP(A1379,[1]CustomerAddress!$A$1:$F$3997,2)</f>
        <v>3831 Paget Road</v>
      </c>
      <c r="P1379" s="22">
        <f>VLOOKUP(A1379,[1]CustomerAddress!$A$1:$F$3997,3)</f>
        <v>3163</v>
      </c>
      <c r="Q1379" s="22" t="str">
        <f>VLOOKUP(A1379,[1]CustomerAddress!$A$1:$F$3997,4)</f>
        <v>VIC</v>
      </c>
      <c r="R1379" s="22" t="str">
        <f>VLOOKUP(A1379,[1]CustomerAddress!$A$1:$F$3997,5)</f>
        <v>Australia</v>
      </c>
      <c r="S1379" s="22">
        <f>VLOOKUP(A1379,[1]CustomerAddress!$A$1:$F$3997,6)</f>
        <v>6</v>
      </c>
      <c r="T1379" s="22" t="str">
        <f>VLOOKUP(A1379,Labels!$A$5:$I$3497,9)</f>
        <v>Becoming Loyal</v>
      </c>
    </row>
    <row r="1380" spans="1:20" s="22" customFormat="1" ht="15.75" customHeight="1" x14ac:dyDescent="0.25">
      <c r="A1380" s="23">
        <v>1379</v>
      </c>
      <c r="B1380" s="24" t="s">
        <v>2821</v>
      </c>
      <c r="C1380" s="24" t="s">
        <v>2822</v>
      </c>
      <c r="D1380" s="24" t="s">
        <v>40</v>
      </c>
      <c r="E1380" s="23">
        <v>63</v>
      </c>
      <c r="F1380" s="25">
        <v>32675</v>
      </c>
      <c r="G1380" s="23">
        <f t="shared" ca="1" si="102"/>
        <v>31.826885511478938</v>
      </c>
      <c r="H1380" s="23" t="str">
        <f t="shared" ca="1" si="103"/>
        <v>31-40</v>
      </c>
      <c r="I1380" s="24" t="s">
        <v>141</v>
      </c>
      <c r="J1380" s="24" t="s">
        <v>50</v>
      </c>
      <c r="K1380" s="24" t="s">
        <v>43</v>
      </c>
      <c r="L1380" s="24" t="s">
        <v>44</v>
      </c>
      <c r="M1380" s="24" t="s">
        <v>45</v>
      </c>
      <c r="N1380" s="23">
        <v>7</v>
      </c>
      <c r="O1380" s="22" t="str">
        <f>VLOOKUP(A1380,[1]CustomerAddress!$A$1:$F$3997,2)</f>
        <v>46523 Mcbride Circle</v>
      </c>
      <c r="P1380" s="22">
        <f>VLOOKUP(A1380,[1]CustomerAddress!$A$1:$F$3997,3)</f>
        <v>3161</v>
      </c>
      <c r="Q1380" s="22" t="str">
        <f>VLOOKUP(A1380,[1]CustomerAddress!$A$1:$F$3997,4)</f>
        <v>VIC</v>
      </c>
      <c r="R1380" s="22" t="str">
        <f>VLOOKUP(A1380,[1]CustomerAddress!$A$1:$F$3997,5)</f>
        <v>Australia</v>
      </c>
      <c r="S1380" s="22">
        <f>VLOOKUP(A1380,[1]CustomerAddress!$A$1:$F$3997,6)</f>
        <v>9</v>
      </c>
      <c r="T1380" s="22" t="str">
        <f>VLOOKUP(A1380,Labels!$A$5:$I$3497,9)</f>
        <v>Potential Customer</v>
      </c>
    </row>
    <row r="1381" spans="1:20" s="22" customFormat="1" ht="15.75" customHeight="1" x14ac:dyDescent="0.25">
      <c r="A1381" s="23">
        <v>1380</v>
      </c>
      <c r="B1381" s="24" t="s">
        <v>2823</v>
      </c>
      <c r="C1381" s="24" t="s">
        <v>2824</v>
      </c>
      <c r="D1381" s="24" t="s">
        <v>40</v>
      </c>
      <c r="E1381" s="23">
        <v>99</v>
      </c>
      <c r="F1381" s="25">
        <v>36068</v>
      </c>
      <c r="G1381" s="23">
        <f t="shared" ca="1" si="102"/>
        <v>22.530995100837146</v>
      </c>
      <c r="H1381" s="23" t="str">
        <f t="shared" ca="1" si="103"/>
        <v>21-30</v>
      </c>
      <c r="I1381" s="24" t="s">
        <v>728</v>
      </c>
      <c r="J1381" s="24" t="s">
        <v>50</v>
      </c>
      <c r="K1381" s="24" t="s">
        <v>43</v>
      </c>
      <c r="L1381" s="24" t="s">
        <v>44</v>
      </c>
      <c r="M1381" s="24" t="s">
        <v>57</v>
      </c>
      <c r="N1381" s="23">
        <v>3</v>
      </c>
      <c r="O1381" s="22" t="str">
        <f>VLOOKUP(A1381,[1]CustomerAddress!$A$1:$F$3997,2)</f>
        <v>29 Mallory Circle</v>
      </c>
      <c r="P1381" s="22">
        <f>VLOOKUP(A1381,[1]CustomerAddress!$A$1:$F$3997,3)</f>
        <v>3791</v>
      </c>
      <c r="Q1381" s="22" t="str">
        <f>VLOOKUP(A1381,[1]CustomerAddress!$A$1:$F$3997,4)</f>
        <v>VIC</v>
      </c>
      <c r="R1381" s="22" t="str">
        <f>VLOOKUP(A1381,[1]CustomerAddress!$A$1:$F$3997,5)</f>
        <v>Australia</v>
      </c>
      <c r="S1381" s="22">
        <f>VLOOKUP(A1381,[1]CustomerAddress!$A$1:$F$3997,6)</f>
        <v>9</v>
      </c>
      <c r="T1381" s="22" t="str">
        <f>VLOOKUP(A1381,Labels!$A$5:$I$3497,9)</f>
        <v>Evasive Customer</v>
      </c>
    </row>
    <row r="1382" spans="1:20" s="22" customFormat="1" ht="15.75" customHeight="1" x14ac:dyDescent="0.25">
      <c r="A1382" s="23">
        <v>1381</v>
      </c>
      <c r="B1382" s="24" t="s">
        <v>2825</v>
      </c>
      <c r="C1382" s="24" t="s">
        <v>2826</v>
      </c>
      <c r="D1382" s="24" t="s">
        <v>48</v>
      </c>
      <c r="E1382" s="23">
        <v>79</v>
      </c>
      <c r="F1382" s="25">
        <v>31117</v>
      </c>
      <c r="G1382" s="23">
        <f t="shared" ca="1" si="102"/>
        <v>36.095378662163867</v>
      </c>
      <c r="H1382" s="23" t="str">
        <f t="shared" ca="1" si="103"/>
        <v>31-40</v>
      </c>
      <c r="I1382" s="24" t="s">
        <v>2256</v>
      </c>
      <c r="J1382" s="24" t="s">
        <v>84</v>
      </c>
      <c r="K1382" s="24" t="s">
        <v>62</v>
      </c>
      <c r="L1382" s="24" t="s">
        <v>44</v>
      </c>
      <c r="M1382" s="24" t="s">
        <v>45</v>
      </c>
      <c r="N1382" s="23">
        <v>15</v>
      </c>
      <c r="O1382" s="22" t="str">
        <f>VLOOKUP(A1382,[1]CustomerAddress!$A$1:$F$3997,2)</f>
        <v>6229 Amoth Place</v>
      </c>
      <c r="P1382" s="22">
        <f>VLOOKUP(A1382,[1]CustomerAddress!$A$1:$F$3997,3)</f>
        <v>3156</v>
      </c>
      <c r="Q1382" s="22" t="str">
        <f>VLOOKUP(A1382,[1]CustomerAddress!$A$1:$F$3997,4)</f>
        <v>VIC</v>
      </c>
      <c r="R1382" s="22" t="str">
        <f>VLOOKUP(A1382,[1]CustomerAddress!$A$1:$F$3997,5)</f>
        <v>Australia</v>
      </c>
      <c r="S1382" s="22">
        <f>VLOOKUP(A1382,[1]CustomerAddress!$A$1:$F$3997,6)</f>
        <v>8</v>
      </c>
      <c r="T1382" s="22" t="str">
        <f>VLOOKUP(A1382,Labels!$A$5:$I$3497,9)</f>
        <v>Almost Lost Customer</v>
      </c>
    </row>
    <row r="1383" spans="1:20" s="22" customFormat="1" ht="15.75" customHeight="1" x14ac:dyDescent="0.25">
      <c r="A1383" s="23">
        <v>1382</v>
      </c>
      <c r="B1383" s="24" t="s">
        <v>2827</v>
      </c>
      <c r="C1383" s="24" t="s">
        <v>2828</v>
      </c>
      <c r="D1383" s="24" t="s">
        <v>48</v>
      </c>
      <c r="E1383" s="23">
        <v>27</v>
      </c>
      <c r="F1383" s="25">
        <v>32804</v>
      </c>
      <c r="G1383" s="23">
        <f t="shared" ca="1" si="102"/>
        <v>31.473460854261802</v>
      </c>
      <c r="H1383" s="23" t="str">
        <f t="shared" ca="1" si="103"/>
        <v>31-40</v>
      </c>
      <c r="I1383" s="24" t="s">
        <v>266</v>
      </c>
      <c r="J1383" s="24" t="s">
        <v>84</v>
      </c>
      <c r="K1383" s="24" t="s">
        <v>66</v>
      </c>
      <c r="L1383" s="24" t="s">
        <v>44</v>
      </c>
      <c r="M1383" s="24" t="s">
        <v>45</v>
      </c>
      <c r="N1383" s="23">
        <v>20</v>
      </c>
      <c r="O1383" s="22" t="str">
        <f>VLOOKUP(A1383,[1]CustomerAddress!$A$1:$F$3997,2)</f>
        <v>952 Fairview Hill</v>
      </c>
      <c r="P1383" s="22">
        <f>VLOOKUP(A1383,[1]CustomerAddress!$A$1:$F$3997,3)</f>
        <v>3155</v>
      </c>
      <c r="Q1383" s="22" t="str">
        <f>VLOOKUP(A1383,[1]CustomerAddress!$A$1:$F$3997,4)</f>
        <v>VIC</v>
      </c>
      <c r="R1383" s="22" t="str">
        <f>VLOOKUP(A1383,[1]CustomerAddress!$A$1:$F$3997,5)</f>
        <v>Australia</v>
      </c>
      <c r="S1383" s="22">
        <f>VLOOKUP(A1383,[1]CustomerAddress!$A$1:$F$3997,6)</f>
        <v>8</v>
      </c>
      <c r="T1383" s="22" t="str">
        <f>VLOOKUP(A1383,Labels!$A$5:$I$3497,9)</f>
        <v>Evasive Customer</v>
      </c>
    </row>
    <row r="1384" spans="1:20" s="22" customFormat="1" ht="15.75" customHeight="1" x14ac:dyDescent="0.25">
      <c r="A1384" s="23">
        <v>1383</v>
      </c>
      <c r="B1384" s="24" t="s">
        <v>2370</v>
      </c>
      <c r="C1384" s="24" t="s">
        <v>2829</v>
      </c>
      <c r="D1384" s="24" t="s">
        <v>40</v>
      </c>
      <c r="E1384" s="23">
        <v>81</v>
      </c>
      <c r="F1384" s="25">
        <v>21122</v>
      </c>
      <c r="G1384" s="23">
        <f t="shared" ca="1" si="102"/>
        <v>63.478940305999487</v>
      </c>
      <c r="H1384" s="23" t="str">
        <f t="shared" ca="1" si="103"/>
        <v>61-70</v>
      </c>
      <c r="I1384" s="24" t="s">
        <v>1005</v>
      </c>
      <c r="J1384" s="24" t="s">
        <v>56</v>
      </c>
      <c r="K1384" s="24" t="s">
        <v>62</v>
      </c>
      <c r="L1384" s="24" t="s">
        <v>44</v>
      </c>
      <c r="M1384" s="24" t="s">
        <v>57</v>
      </c>
      <c r="N1384" s="23">
        <v>8</v>
      </c>
      <c r="O1384" s="22" t="str">
        <f>VLOOKUP(A1384,[1]CustomerAddress!$A$1:$F$3997,2)</f>
        <v>6 La Follette Lane</v>
      </c>
      <c r="P1384" s="22">
        <f>VLOOKUP(A1384,[1]CustomerAddress!$A$1:$F$3997,3)</f>
        <v>3977</v>
      </c>
      <c r="Q1384" s="22" t="str">
        <f>VLOOKUP(A1384,[1]CustomerAddress!$A$1:$F$3997,4)</f>
        <v>VIC</v>
      </c>
      <c r="R1384" s="22" t="str">
        <f>VLOOKUP(A1384,[1]CustomerAddress!$A$1:$F$3997,5)</f>
        <v>Australia</v>
      </c>
      <c r="S1384" s="22">
        <f>VLOOKUP(A1384,[1]CustomerAddress!$A$1:$F$3997,6)</f>
        <v>6</v>
      </c>
      <c r="T1384" s="22" t="str">
        <f>VLOOKUP(A1384,Labels!$A$5:$I$3497,9)</f>
        <v>High Risk Customer</v>
      </c>
    </row>
    <row r="1385" spans="1:20" s="22" customFormat="1" ht="15.75" customHeight="1" x14ac:dyDescent="0.25">
      <c r="A1385" s="23">
        <v>1384</v>
      </c>
      <c r="B1385" s="24" t="s">
        <v>2830</v>
      </c>
      <c r="C1385" s="24" t="s">
        <v>2831</v>
      </c>
      <c r="D1385" s="24" t="s">
        <v>40</v>
      </c>
      <c r="E1385" s="23">
        <v>48</v>
      </c>
      <c r="F1385" s="25">
        <v>36047</v>
      </c>
      <c r="G1385" s="23">
        <f t="shared" ca="1" si="102"/>
        <v>22.588529347412489</v>
      </c>
      <c r="H1385" s="23" t="str">
        <f t="shared" ca="1" si="103"/>
        <v>21-30</v>
      </c>
      <c r="I1385" s="24" t="s">
        <v>292</v>
      </c>
      <c r="J1385" s="24" t="s">
        <v>84</v>
      </c>
      <c r="K1385" s="24" t="s">
        <v>43</v>
      </c>
      <c r="L1385" s="24" t="s">
        <v>44</v>
      </c>
      <c r="M1385" s="24" t="s">
        <v>57</v>
      </c>
      <c r="N1385" s="23">
        <v>2</v>
      </c>
      <c r="O1385" s="22" t="str">
        <f>VLOOKUP(A1385,[1]CustomerAddress!$A$1:$F$3997,2)</f>
        <v>6837 West Pass</v>
      </c>
      <c r="P1385" s="22">
        <f>VLOOKUP(A1385,[1]CustomerAddress!$A$1:$F$3997,3)</f>
        <v>4119</v>
      </c>
      <c r="Q1385" s="22" t="str">
        <f>VLOOKUP(A1385,[1]CustomerAddress!$A$1:$F$3997,4)</f>
        <v>QLD</v>
      </c>
      <c r="R1385" s="22" t="str">
        <f>VLOOKUP(A1385,[1]CustomerAddress!$A$1:$F$3997,5)</f>
        <v>Australia</v>
      </c>
      <c r="S1385" s="22">
        <f>VLOOKUP(A1385,[1]CustomerAddress!$A$1:$F$3997,6)</f>
        <v>7</v>
      </c>
      <c r="T1385" s="22" t="str">
        <f>VLOOKUP(A1385,Labels!$A$5:$I$3497,9)</f>
        <v>Potential Customer</v>
      </c>
    </row>
    <row r="1386" spans="1:20" s="22" customFormat="1" ht="15.75" customHeight="1" x14ac:dyDescent="0.25">
      <c r="A1386" s="23">
        <v>1385</v>
      </c>
      <c r="B1386" s="24" t="s">
        <v>2832</v>
      </c>
      <c r="C1386" s="24" t="s">
        <v>2833</v>
      </c>
      <c r="D1386" s="24" t="s">
        <v>40</v>
      </c>
      <c r="E1386" s="23">
        <v>39</v>
      </c>
      <c r="F1386" s="25">
        <v>21049</v>
      </c>
      <c r="G1386" s="23">
        <f t="shared" ca="1" si="102"/>
        <v>63.678940305999483</v>
      </c>
      <c r="H1386" s="23" t="str">
        <f t="shared" ca="1" si="103"/>
        <v>61-70</v>
      </c>
      <c r="I1386" s="24" t="s">
        <v>438</v>
      </c>
      <c r="J1386" s="24" t="s">
        <v>50</v>
      </c>
      <c r="K1386" s="24" t="s">
        <v>43</v>
      </c>
      <c r="L1386" s="24" t="s">
        <v>44</v>
      </c>
      <c r="M1386" s="24" t="s">
        <v>57</v>
      </c>
      <c r="N1386" s="23">
        <v>16</v>
      </c>
      <c r="O1386" s="22" t="str">
        <f>VLOOKUP(A1386,[1]CustomerAddress!$A$1:$F$3997,2)</f>
        <v>28 Menomonie Street</v>
      </c>
      <c r="P1386" s="22">
        <f>VLOOKUP(A1386,[1]CustomerAddress!$A$1:$F$3997,3)</f>
        <v>3140</v>
      </c>
      <c r="Q1386" s="22" t="str">
        <f>VLOOKUP(A1386,[1]CustomerAddress!$A$1:$F$3997,4)</f>
        <v>VIC</v>
      </c>
      <c r="R1386" s="22" t="str">
        <f>VLOOKUP(A1386,[1]CustomerAddress!$A$1:$F$3997,5)</f>
        <v>Australia</v>
      </c>
      <c r="S1386" s="22">
        <f>VLOOKUP(A1386,[1]CustomerAddress!$A$1:$F$3997,6)</f>
        <v>10</v>
      </c>
      <c r="T1386" s="22" t="str">
        <f>VLOOKUP(A1386,Labels!$A$5:$I$3497,9)</f>
        <v>Evasive Customer</v>
      </c>
    </row>
    <row r="1387" spans="1:20" s="22" customFormat="1" ht="15.75" customHeight="1" x14ac:dyDescent="0.25">
      <c r="A1387" s="23">
        <v>1386</v>
      </c>
      <c r="B1387" s="24" t="s">
        <v>2834</v>
      </c>
      <c r="C1387" s="24" t="s">
        <v>2835</v>
      </c>
      <c r="D1387" s="24" t="s">
        <v>40</v>
      </c>
      <c r="E1387" s="23">
        <v>71</v>
      </c>
      <c r="F1387" s="25">
        <v>24635</v>
      </c>
      <c r="G1387" s="23">
        <f t="shared" ca="1" si="102"/>
        <v>53.854282772070022</v>
      </c>
      <c r="H1387" s="23" t="str">
        <f t="shared" ca="1" si="103"/>
        <v>51-60</v>
      </c>
      <c r="I1387" s="24" t="s">
        <v>1066</v>
      </c>
      <c r="J1387" s="24" t="s">
        <v>65</v>
      </c>
      <c r="K1387" s="24" t="s">
        <v>43</v>
      </c>
      <c r="L1387" s="24" t="s">
        <v>44</v>
      </c>
      <c r="M1387" s="24" t="s">
        <v>45</v>
      </c>
      <c r="N1387" s="23">
        <v>12</v>
      </c>
      <c r="O1387" s="22" t="str">
        <f>VLOOKUP(A1387,[1]CustomerAddress!$A$1:$F$3997,2)</f>
        <v>94 Sheridan Parkway</v>
      </c>
      <c r="P1387" s="22">
        <f>VLOOKUP(A1387,[1]CustomerAddress!$A$1:$F$3997,3)</f>
        <v>3136</v>
      </c>
      <c r="Q1387" s="22" t="str">
        <f>VLOOKUP(A1387,[1]CustomerAddress!$A$1:$F$3997,4)</f>
        <v>VIC</v>
      </c>
      <c r="R1387" s="22" t="str">
        <f>VLOOKUP(A1387,[1]CustomerAddress!$A$1:$F$3997,5)</f>
        <v>Australia</v>
      </c>
      <c r="S1387" s="22">
        <f>VLOOKUP(A1387,[1]CustomerAddress!$A$1:$F$3997,6)</f>
        <v>9</v>
      </c>
      <c r="T1387" s="22" t="str">
        <f>VLOOKUP(A1387,Labels!$A$5:$I$3497,9)</f>
        <v>Evasive Customer</v>
      </c>
    </row>
    <row r="1388" spans="1:20" s="22" customFormat="1" ht="15.75" customHeight="1" x14ac:dyDescent="0.25">
      <c r="A1388" s="23">
        <v>1387</v>
      </c>
      <c r="B1388" s="24" t="s">
        <v>1074</v>
      </c>
      <c r="C1388" s="24" t="s">
        <v>2704</v>
      </c>
      <c r="D1388" s="24" t="s">
        <v>40</v>
      </c>
      <c r="E1388" s="23">
        <v>33</v>
      </c>
      <c r="F1388" s="25">
        <v>28317</v>
      </c>
      <c r="G1388" s="23">
        <f t="shared" ca="1" si="102"/>
        <v>43.766611538876198</v>
      </c>
      <c r="H1388" s="23" t="str">
        <f t="shared" ca="1" si="103"/>
        <v>41-50</v>
      </c>
      <c r="I1388" s="24" t="s">
        <v>390</v>
      </c>
      <c r="J1388" s="24" t="s">
        <v>84</v>
      </c>
      <c r="K1388" s="24" t="s">
        <v>43</v>
      </c>
      <c r="L1388" s="24" t="s">
        <v>44</v>
      </c>
      <c r="M1388" s="24" t="s">
        <v>45</v>
      </c>
      <c r="N1388" s="23">
        <v>4</v>
      </c>
      <c r="O1388" s="22" t="str">
        <f>VLOOKUP(A1388,[1]CustomerAddress!$A$1:$F$3997,2)</f>
        <v>50 Claremont Junction</v>
      </c>
      <c r="P1388" s="22">
        <f>VLOOKUP(A1388,[1]CustomerAddress!$A$1:$F$3997,3)</f>
        <v>3818</v>
      </c>
      <c r="Q1388" s="22" t="str">
        <f>VLOOKUP(A1388,[1]CustomerAddress!$A$1:$F$3997,4)</f>
        <v>VIC</v>
      </c>
      <c r="R1388" s="22" t="str">
        <f>VLOOKUP(A1388,[1]CustomerAddress!$A$1:$F$3997,5)</f>
        <v>Australia</v>
      </c>
      <c r="S1388" s="22">
        <f>VLOOKUP(A1388,[1]CustomerAddress!$A$1:$F$3997,6)</f>
        <v>6</v>
      </c>
      <c r="T1388" s="22" t="str">
        <f>VLOOKUP(A1388,Labels!$A$5:$I$3497,9)</f>
        <v>Lost Customer</v>
      </c>
    </row>
    <row r="1389" spans="1:20" s="22" customFormat="1" ht="15.75" customHeight="1" x14ac:dyDescent="0.25">
      <c r="A1389" s="23">
        <v>1388</v>
      </c>
      <c r="B1389" s="24" t="s">
        <v>2836</v>
      </c>
      <c r="C1389" s="24" t="s">
        <v>2837</v>
      </c>
      <c r="D1389" s="24" t="s">
        <v>48</v>
      </c>
      <c r="E1389" s="23">
        <v>86</v>
      </c>
      <c r="F1389" s="25">
        <v>26525</v>
      </c>
      <c r="G1389" s="23">
        <f t="shared" ca="1" si="102"/>
        <v>48.676200580289198</v>
      </c>
      <c r="H1389" s="23" t="str">
        <f t="shared" ca="1" si="103"/>
        <v>41-50</v>
      </c>
      <c r="I1389" s="24" t="s">
        <v>274</v>
      </c>
      <c r="J1389" s="24" t="s">
        <v>50</v>
      </c>
      <c r="K1389" s="24" t="s">
        <v>43</v>
      </c>
      <c r="L1389" s="24" t="s">
        <v>44</v>
      </c>
      <c r="M1389" s="24" t="s">
        <v>57</v>
      </c>
      <c r="N1389" s="23">
        <v>7</v>
      </c>
      <c r="O1389" s="22" t="str">
        <f>VLOOKUP(A1389,[1]CustomerAddress!$A$1:$F$3997,2)</f>
        <v>70676 Eggendart Trail</v>
      </c>
      <c r="P1389" s="22">
        <f>VLOOKUP(A1389,[1]CustomerAddress!$A$1:$F$3997,3)</f>
        <v>3028</v>
      </c>
      <c r="Q1389" s="22" t="str">
        <f>VLOOKUP(A1389,[1]CustomerAddress!$A$1:$F$3997,4)</f>
        <v>VIC</v>
      </c>
      <c r="R1389" s="22" t="str">
        <f>VLOOKUP(A1389,[1]CustomerAddress!$A$1:$F$3997,5)</f>
        <v>Australia</v>
      </c>
      <c r="S1389" s="22">
        <f>VLOOKUP(A1389,[1]CustomerAddress!$A$1:$F$3997,6)</f>
        <v>8</v>
      </c>
      <c r="T1389" s="22" t="str">
        <f>VLOOKUP(A1389,Labels!$A$5:$I$3497,9)</f>
        <v>Potential Customer</v>
      </c>
    </row>
    <row r="1390" spans="1:20" s="22" customFormat="1" ht="15.75" customHeight="1" x14ac:dyDescent="0.25">
      <c r="A1390" s="23">
        <v>1389</v>
      </c>
      <c r="B1390" s="24" t="s">
        <v>2838</v>
      </c>
      <c r="C1390" s="24" t="s">
        <v>2839</v>
      </c>
      <c r="D1390" s="24" t="s">
        <v>40</v>
      </c>
      <c r="E1390" s="23">
        <v>27</v>
      </c>
      <c r="F1390" s="25">
        <v>22780</v>
      </c>
      <c r="G1390" s="23">
        <f t="shared" ca="1" si="102"/>
        <v>58.936474552574829</v>
      </c>
      <c r="H1390" s="23" t="str">
        <f t="shared" ca="1" si="103"/>
        <v>51-60</v>
      </c>
      <c r="J1390" s="24" t="s">
        <v>42</v>
      </c>
      <c r="K1390" s="24" t="s">
        <v>62</v>
      </c>
      <c r="L1390" s="24" t="s">
        <v>44</v>
      </c>
      <c r="M1390" s="24" t="s">
        <v>57</v>
      </c>
      <c r="N1390" s="23">
        <v>15</v>
      </c>
      <c r="O1390" s="22" t="str">
        <f>VLOOKUP(A1390,[1]CustomerAddress!$A$1:$F$3997,2)</f>
        <v>5586 Buena Vista Avenue</v>
      </c>
      <c r="P1390" s="22">
        <f>VLOOKUP(A1390,[1]CustomerAddress!$A$1:$F$3997,3)</f>
        <v>3106</v>
      </c>
      <c r="Q1390" s="22" t="str">
        <f>VLOOKUP(A1390,[1]CustomerAddress!$A$1:$F$3997,4)</f>
        <v>VIC</v>
      </c>
      <c r="R1390" s="22" t="str">
        <f>VLOOKUP(A1390,[1]CustomerAddress!$A$1:$F$3997,5)</f>
        <v>Australia</v>
      </c>
      <c r="S1390" s="22">
        <f>VLOOKUP(A1390,[1]CustomerAddress!$A$1:$F$3997,6)</f>
        <v>10</v>
      </c>
      <c r="T1390" s="22" t="str">
        <f>VLOOKUP(A1390,Labels!$A$5:$I$3497,9)</f>
        <v>Losing Customer</v>
      </c>
    </row>
    <row r="1391" spans="1:20" s="22" customFormat="1" ht="15.75" customHeight="1" x14ac:dyDescent="0.25">
      <c r="A1391" s="23">
        <v>1390</v>
      </c>
      <c r="B1391" s="24" t="s">
        <v>2840</v>
      </c>
      <c r="C1391" s="24" t="s">
        <v>2841</v>
      </c>
      <c r="D1391" s="24" t="s">
        <v>40</v>
      </c>
      <c r="E1391" s="23">
        <v>74</v>
      </c>
      <c r="F1391" s="25">
        <v>36550</v>
      </c>
      <c r="G1391" s="23">
        <f t="shared" ca="1" si="102"/>
        <v>21.210447155631666</v>
      </c>
      <c r="H1391" s="23" t="str">
        <f t="shared" ca="1" si="103"/>
        <v>21-30</v>
      </c>
      <c r="I1391" s="24" t="s">
        <v>1382</v>
      </c>
      <c r="J1391" s="24" t="s">
        <v>65</v>
      </c>
      <c r="K1391" s="24" t="s">
        <v>66</v>
      </c>
      <c r="L1391" s="24" t="s">
        <v>44</v>
      </c>
      <c r="M1391" s="24" t="s">
        <v>45</v>
      </c>
      <c r="N1391" s="23">
        <v>1</v>
      </c>
      <c r="O1391" s="22" t="str">
        <f>VLOOKUP(A1391,[1]CustomerAddress!$A$1:$F$3997,2)</f>
        <v>02701 Talmadge Junction</v>
      </c>
      <c r="P1391" s="22">
        <f>VLOOKUP(A1391,[1]CustomerAddress!$A$1:$F$3997,3)</f>
        <v>3082</v>
      </c>
      <c r="Q1391" s="22" t="str">
        <f>VLOOKUP(A1391,[1]CustomerAddress!$A$1:$F$3997,4)</f>
        <v>VIC</v>
      </c>
      <c r="R1391" s="22" t="str">
        <f>VLOOKUP(A1391,[1]CustomerAddress!$A$1:$F$3997,5)</f>
        <v>Australia</v>
      </c>
      <c r="S1391" s="22">
        <f>VLOOKUP(A1391,[1]CustomerAddress!$A$1:$F$3997,6)</f>
        <v>7</v>
      </c>
      <c r="T1391" s="22" t="str">
        <f>VLOOKUP(A1391,Labels!$A$5:$I$3497,9)</f>
        <v>Very Loyal</v>
      </c>
    </row>
    <row r="1392" spans="1:20" s="22" customFormat="1" ht="15.75" customHeight="1" x14ac:dyDescent="0.25">
      <c r="A1392" s="23">
        <v>1391</v>
      </c>
      <c r="B1392" s="24" t="s">
        <v>2842</v>
      </c>
      <c r="C1392" s="24" t="s">
        <v>2843</v>
      </c>
      <c r="D1392" s="24" t="s">
        <v>40</v>
      </c>
      <c r="E1392" s="23">
        <v>62</v>
      </c>
      <c r="F1392" s="25">
        <v>27977</v>
      </c>
      <c r="G1392" s="23">
        <f t="shared" ca="1" si="102"/>
        <v>44.698118388191268</v>
      </c>
      <c r="H1392" s="23" t="str">
        <f t="shared" ca="1" si="103"/>
        <v>41-50</v>
      </c>
      <c r="I1392" s="24" t="s">
        <v>337</v>
      </c>
      <c r="J1392" s="24" t="s">
        <v>65</v>
      </c>
      <c r="K1392" s="24" t="s">
        <v>66</v>
      </c>
      <c r="L1392" s="24" t="s">
        <v>44</v>
      </c>
      <c r="M1392" s="24" t="s">
        <v>57</v>
      </c>
      <c r="N1392" s="23">
        <v>12</v>
      </c>
      <c r="O1392" s="22" t="str">
        <f>VLOOKUP(A1392,[1]CustomerAddress!$A$1:$F$3997,2)</f>
        <v>220 Mitchell Place</v>
      </c>
      <c r="P1392" s="22">
        <f>VLOOKUP(A1392,[1]CustomerAddress!$A$1:$F$3997,3)</f>
        <v>3099</v>
      </c>
      <c r="Q1392" s="22" t="str">
        <f>VLOOKUP(A1392,[1]CustomerAddress!$A$1:$F$3997,4)</f>
        <v>VIC</v>
      </c>
      <c r="R1392" s="22" t="str">
        <f>VLOOKUP(A1392,[1]CustomerAddress!$A$1:$F$3997,5)</f>
        <v>Australia</v>
      </c>
      <c r="S1392" s="22">
        <f>VLOOKUP(A1392,[1]CustomerAddress!$A$1:$F$3997,6)</f>
        <v>9</v>
      </c>
      <c r="T1392" s="22" t="str">
        <f>VLOOKUP(A1392,Labels!$A$5:$I$3497,9)</f>
        <v>High Risk Customer</v>
      </c>
    </row>
    <row r="1393" spans="1:20" s="22" customFormat="1" ht="15.75" customHeight="1" x14ac:dyDescent="0.25">
      <c r="A1393" s="23">
        <v>1392</v>
      </c>
      <c r="B1393" s="24" t="s">
        <v>2844</v>
      </c>
      <c r="C1393" s="24" t="s">
        <v>2845</v>
      </c>
      <c r="D1393" s="24" t="s">
        <v>40</v>
      </c>
      <c r="E1393" s="23">
        <v>28</v>
      </c>
      <c r="F1393" s="25">
        <v>36540</v>
      </c>
      <c r="G1393" s="23">
        <f t="shared" ca="1" si="102"/>
        <v>21.237844415905638</v>
      </c>
      <c r="H1393" s="23" t="str">
        <f t="shared" ca="1" si="103"/>
        <v>21-30</v>
      </c>
      <c r="I1393" s="24" t="s">
        <v>847</v>
      </c>
      <c r="J1393" s="24" t="s">
        <v>50</v>
      </c>
      <c r="K1393" s="24" t="s">
        <v>43</v>
      </c>
      <c r="L1393" s="24" t="s">
        <v>44</v>
      </c>
      <c r="M1393" s="24" t="s">
        <v>57</v>
      </c>
      <c r="N1393" s="23">
        <v>1</v>
      </c>
      <c r="O1393" s="22" t="str">
        <f>VLOOKUP(A1393,[1]CustomerAddress!$A$1:$F$3997,2)</f>
        <v>02570 Tony Way</v>
      </c>
      <c r="P1393" s="22">
        <f>VLOOKUP(A1393,[1]CustomerAddress!$A$1:$F$3997,3)</f>
        <v>3752</v>
      </c>
      <c r="Q1393" s="22" t="str">
        <f>VLOOKUP(A1393,[1]CustomerAddress!$A$1:$F$3997,4)</f>
        <v>VIC</v>
      </c>
      <c r="R1393" s="22" t="str">
        <f>VLOOKUP(A1393,[1]CustomerAddress!$A$1:$F$3997,5)</f>
        <v>Australia</v>
      </c>
      <c r="S1393" s="22">
        <f>VLOOKUP(A1393,[1]CustomerAddress!$A$1:$F$3997,6)</f>
        <v>6</v>
      </c>
      <c r="T1393" s="22" t="str">
        <f>VLOOKUP(A1393,Labels!$A$5:$I$3497,9)</f>
        <v>Evasive Customer</v>
      </c>
    </row>
    <row r="1394" spans="1:20" s="22" customFormat="1" ht="15.75" customHeight="1" x14ac:dyDescent="0.25">
      <c r="A1394" s="23">
        <v>1393</v>
      </c>
      <c r="B1394" s="24" t="s">
        <v>2846</v>
      </c>
      <c r="C1394" s="24" t="s">
        <v>2847</v>
      </c>
      <c r="D1394" s="24" t="s">
        <v>40</v>
      </c>
      <c r="E1394" s="23">
        <v>96</v>
      </c>
      <c r="F1394" s="25">
        <v>27829</v>
      </c>
      <c r="G1394" s="23">
        <f t="shared" ca="1" si="102"/>
        <v>45.10359784024606</v>
      </c>
      <c r="H1394" s="23" t="str">
        <f t="shared" ca="1" si="103"/>
        <v>41-50</v>
      </c>
      <c r="J1394" s="24" t="s">
        <v>84</v>
      </c>
      <c r="K1394" s="24" t="s">
        <v>43</v>
      </c>
      <c r="L1394" s="24" t="s">
        <v>44</v>
      </c>
      <c r="M1394" s="24" t="s">
        <v>57</v>
      </c>
      <c r="N1394" s="23">
        <v>20</v>
      </c>
      <c r="O1394" s="22" t="str">
        <f>VLOOKUP(A1394,[1]CustomerAddress!$A$1:$F$3997,2)</f>
        <v>12 Alpine Lane</v>
      </c>
      <c r="P1394" s="22">
        <f>VLOOKUP(A1394,[1]CustomerAddress!$A$1:$F$3997,3)</f>
        <v>3754</v>
      </c>
      <c r="Q1394" s="22" t="str">
        <f>VLOOKUP(A1394,[1]CustomerAddress!$A$1:$F$3997,4)</f>
        <v>VIC</v>
      </c>
      <c r="R1394" s="22" t="str">
        <f>VLOOKUP(A1394,[1]CustomerAddress!$A$1:$F$3997,5)</f>
        <v>Australia</v>
      </c>
      <c r="S1394" s="22">
        <f>VLOOKUP(A1394,[1]CustomerAddress!$A$1:$F$3997,6)</f>
        <v>8</v>
      </c>
      <c r="T1394" s="22" t="str">
        <f>VLOOKUP(A1394,Labels!$A$5:$I$3497,9)</f>
        <v>Late Bloomer</v>
      </c>
    </row>
    <row r="1395" spans="1:20" s="22" customFormat="1" ht="15.75" customHeight="1" x14ac:dyDescent="0.25">
      <c r="A1395" s="23">
        <v>1394</v>
      </c>
      <c r="B1395" s="24" t="s">
        <v>2848</v>
      </c>
      <c r="C1395" s="24" t="s">
        <v>2849</v>
      </c>
      <c r="D1395" s="24" t="s">
        <v>48</v>
      </c>
      <c r="E1395" s="23">
        <v>50</v>
      </c>
      <c r="F1395" s="25">
        <v>28517</v>
      </c>
      <c r="G1395" s="23">
        <f t="shared" ca="1" si="102"/>
        <v>43.218666333713855</v>
      </c>
      <c r="H1395" s="23" t="str">
        <f t="shared" ca="1" si="103"/>
        <v>41-50</v>
      </c>
      <c r="J1395" s="24" t="s">
        <v>42</v>
      </c>
      <c r="K1395" s="24" t="s">
        <v>43</v>
      </c>
      <c r="L1395" s="24" t="s">
        <v>44</v>
      </c>
      <c r="M1395" s="24" t="s">
        <v>45</v>
      </c>
      <c r="N1395" s="23">
        <v>8</v>
      </c>
      <c r="O1395" s="22" t="str">
        <f>VLOOKUP(A1395,[1]CustomerAddress!$A$1:$F$3997,2)</f>
        <v>6 Northfield Point</v>
      </c>
      <c r="P1395" s="22">
        <f>VLOOKUP(A1395,[1]CustomerAddress!$A$1:$F$3997,3)</f>
        <v>3140</v>
      </c>
      <c r="Q1395" s="22" t="str">
        <f>VLOOKUP(A1395,[1]CustomerAddress!$A$1:$F$3997,4)</f>
        <v>VIC</v>
      </c>
      <c r="R1395" s="22" t="str">
        <f>VLOOKUP(A1395,[1]CustomerAddress!$A$1:$F$3997,5)</f>
        <v>Australia</v>
      </c>
      <c r="S1395" s="22">
        <f>VLOOKUP(A1395,[1]CustomerAddress!$A$1:$F$3997,6)</f>
        <v>9</v>
      </c>
      <c r="T1395" s="22" t="str">
        <f>VLOOKUP(A1395,Labels!$A$5:$I$3497,9)</f>
        <v>Evasive Customer</v>
      </c>
    </row>
    <row r="1396" spans="1:20" s="22" customFormat="1" ht="15.75" customHeight="1" x14ac:dyDescent="0.25">
      <c r="A1396" s="23">
        <v>1395</v>
      </c>
      <c r="B1396" s="24" t="s">
        <v>2850</v>
      </c>
      <c r="C1396" s="24" t="s">
        <v>2851</v>
      </c>
      <c r="D1396" s="24" t="s">
        <v>40</v>
      </c>
      <c r="E1396" s="23">
        <v>83</v>
      </c>
      <c r="F1396" s="25">
        <v>21177</v>
      </c>
      <c r="G1396" s="23">
        <f t="shared" ca="1" si="102"/>
        <v>63.328255374492635</v>
      </c>
      <c r="H1396" s="23" t="str">
        <f t="shared" ca="1" si="103"/>
        <v>61-70</v>
      </c>
      <c r="I1396" s="24" t="s">
        <v>253</v>
      </c>
      <c r="J1396" s="24" t="s">
        <v>61</v>
      </c>
      <c r="K1396" s="24" t="s">
        <v>66</v>
      </c>
      <c r="L1396" s="24" t="s">
        <v>44</v>
      </c>
      <c r="M1396" s="24" t="s">
        <v>45</v>
      </c>
      <c r="N1396" s="23">
        <v>16</v>
      </c>
      <c r="O1396" s="22" t="str">
        <f>VLOOKUP(A1396,[1]CustomerAddress!$A$1:$F$3997,2)</f>
        <v>7709 Bluestem Place</v>
      </c>
      <c r="P1396" s="22">
        <f>VLOOKUP(A1396,[1]CustomerAddress!$A$1:$F$3997,3)</f>
        <v>3068</v>
      </c>
      <c r="Q1396" s="22" t="str">
        <f>VLOOKUP(A1396,[1]CustomerAddress!$A$1:$F$3997,4)</f>
        <v>VIC</v>
      </c>
      <c r="R1396" s="22" t="str">
        <f>VLOOKUP(A1396,[1]CustomerAddress!$A$1:$F$3997,5)</f>
        <v>Australia</v>
      </c>
      <c r="S1396" s="22">
        <f>VLOOKUP(A1396,[1]CustomerAddress!$A$1:$F$3997,6)</f>
        <v>5</v>
      </c>
      <c r="T1396" s="22" t="str">
        <f>VLOOKUP(A1396,Labels!$A$5:$I$3497,9)</f>
        <v>Almost Lost Customer</v>
      </c>
    </row>
    <row r="1397" spans="1:20" s="22" customFormat="1" ht="15.75" customHeight="1" x14ac:dyDescent="0.25">
      <c r="A1397" s="23">
        <v>1396</v>
      </c>
      <c r="B1397" s="24" t="s">
        <v>979</v>
      </c>
      <c r="C1397" s="24" t="s">
        <v>2852</v>
      </c>
      <c r="D1397" s="24" t="s">
        <v>48</v>
      </c>
      <c r="E1397" s="23">
        <v>20</v>
      </c>
      <c r="F1397" s="25">
        <v>32057</v>
      </c>
      <c r="G1397" s="23">
        <f t="shared" ca="1" si="102"/>
        <v>33.52003619672756</v>
      </c>
      <c r="H1397" s="23" t="str">
        <f t="shared" ca="1" si="103"/>
        <v>31-40</v>
      </c>
      <c r="I1397" s="24" t="s">
        <v>438</v>
      </c>
      <c r="J1397" s="24" t="s">
        <v>50</v>
      </c>
      <c r="K1397" s="24" t="s">
        <v>43</v>
      </c>
      <c r="L1397" s="24" t="s">
        <v>44</v>
      </c>
      <c r="M1397" s="24" t="s">
        <v>57</v>
      </c>
      <c r="N1397" s="23">
        <v>18</v>
      </c>
      <c r="O1397" s="22" t="str">
        <f>VLOOKUP(A1397,[1]CustomerAddress!$A$1:$F$3997,2)</f>
        <v>8108 Clyde Gallagher Crossing</v>
      </c>
      <c r="P1397" s="22">
        <f>VLOOKUP(A1397,[1]CustomerAddress!$A$1:$F$3997,3)</f>
        <v>3756</v>
      </c>
      <c r="Q1397" s="22" t="str">
        <f>VLOOKUP(A1397,[1]CustomerAddress!$A$1:$F$3997,4)</f>
        <v>VIC</v>
      </c>
      <c r="R1397" s="22" t="str">
        <f>VLOOKUP(A1397,[1]CustomerAddress!$A$1:$F$3997,5)</f>
        <v>Australia</v>
      </c>
      <c r="S1397" s="22">
        <f>VLOOKUP(A1397,[1]CustomerAddress!$A$1:$F$3997,6)</f>
        <v>4</v>
      </c>
      <c r="T1397" s="22" t="str">
        <f>VLOOKUP(A1397,Labels!$A$5:$I$3497,9)</f>
        <v>Platinum Customer</v>
      </c>
    </row>
    <row r="1398" spans="1:20" s="22" customFormat="1" ht="15.75" customHeight="1" x14ac:dyDescent="0.25">
      <c r="A1398" s="23">
        <v>1397</v>
      </c>
      <c r="B1398" s="24" t="s">
        <v>2853</v>
      </c>
      <c r="C1398" s="24" t="s">
        <v>2854</v>
      </c>
      <c r="D1398" s="24" t="s">
        <v>48</v>
      </c>
      <c r="E1398" s="23">
        <v>29</v>
      </c>
      <c r="F1398" s="25">
        <v>28876</v>
      </c>
      <c r="G1398" s="23">
        <f t="shared" ca="1" si="102"/>
        <v>42.235104689561126</v>
      </c>
      <c r="H1398" s="23" t="str">
        <f t="shared" ca="1" si="103"/>
        <v>41-50</v>
      </c>
      <c r="I1398" s="24" t="s">
        <v>141</v>
      </c>
      <c r="J1398" s="24" t="s">
        <v>84</v>
      </c>
      <c r="K1398" s="24" t="s">
        <v>43</v>
      </c>
      <c r="L1398" s="24" t="s">
        <v>44</v>
      </c>
      <c r="M1398" s="24" t="s">
        <v>45</v>
      </c>
      <c r="N1398" s="23">
        <v>14</v>
      </c>
      <c r="O1398" s="22" t="str">
        <f>VLOOKUP(A1398,[1]CustomerAddress!$A$1:$F$3997,2)</f>
        <v>79206 Independence Drive</v>
      </c>
      <c r="P1398" s="22">
        <f>VLOOKUP(A1398,[1]CustomerAddress!$A$1:$F$3997,3)</f>
        <v>3061</v>
      </c>
      <c r="Q1398" s="22" t="str">
        <f>VLOOKUP(A1398,[1]CustomerAddress!$A$1:$F$3997,4)</f>
        <v>VIC</v>
      </c>
      <c r="R1398" s="22" t="str">
        <f>VLOOKUP(A1398,[1]CustomerAddress!$A$1:$F$3997,5)</f>
        <v>Australia</v>
      </c>
      <c r="S1398" s="22">
        <f>VLOOKUP(A1398,[1]CustomerAddress!$A$1:$F$3997,6)</f>
        <v>5</v>
      </c>
      <c r="T1398" s="22" t="str">
        <f>VLOOKUP(A1398,Labels!$A$5:$I$3497,9)</f>
        <v>Almost Lost Customer</v>
      </c>
    </row>
    <row r="1399" spans="1:20" s="22" customFormat="1" ht="15.75" customHeight="1" x14ac:dyDescent="0.25">
      <c r="A1399" s="23">
        <v>1398</v>
      </c>
      <c r="B1399" s="24" t="s">
        <v>2018</v>
      </c>
      <c r="C1399" s="24" t="s">
        <v>2855</v>
      </c>
      <c r="D1399" s="24" t="s">
        <v>40</v>
      </c>
      <c r="E1399" s="23">
        <v>11</v>
      </c>
      <c r="F1399" s="25">
        <v>24440</v>
      </c>
      <c r="G1399" s="23">
        <f t="shared" ca="1" si="102"/>
        <v>54.388529347412486</v>
      </c>
      <c r="H1399" s="23" t="str">
        <f t="shared" ca="1" si="103"/>
        <v>51-60</v>
      </c>
      <c r="I1399" s="24" t="s">
        <v>108</v>
      </c>
      <c r="J1399" s="24" t="s">
        <v>84</v>
      </c>
      <c r="K1399" s="24" t="s">
        <v>43</v>
      </c>
      <c r="L1399" s="24" t="s">
        <v>44</v>
      </c>
      <c r="M1399" s="24" t="s">
        <v>57</v>
      </c>
      <c r="N1399" s="23">
        <v>17</v>
      </c>
      <c r="O1399" s="22" t="str">
        <f>VLOOKUP(A1399,[1]CustomerAddress!$A$1:$F$3997,2)</f>
        <v>60447 Ridgeway Plaza</v>
      </c>
      <c r="P1399" s="22">
        <f>VLOOKUP(A1399,[1]CustomerAddress!$A$1:$F$3997,3)</f>
        <v>3048</v>
      </c>
      <c r="Q1399" s="22" t="str">
        <f>VLOOKUP(A1399,[1]CustomerAddress!$A$1:$F$3997,4)</f>
        <v>VIC</v>
      </c>
      <c r="R1399" s="22" t="str">
        <f>VLOOKUP(A1399,[1]CustomerAddress!$A$1:$F$3997,5)</f>
        <v>Australia</v>
      </c>
      <c r="S1399" s="22">
        <f>VLOOKUP(A1399,[1]CustomerAddress!$A$1:$F$3997,6)</f>
        <v>6</v>
      </c>
      <c r="T1399" s="22" t="str">
        <f>VLOOKUP(A1399,Labels!$A$5:$I$3497,9)</f>
        <v>Potential Customer</v>
      </c>
    </row>
    <row r="1400" spans="1:20" s="22" customFormat="1" ht="15.75" customHeight="1" x14ac:dyDescent="0.25">
      <c r="A1400" s="23">
        <v>1399</v>
      </c>
      <c r="B1400" s="24" t="s">
        <v>2856</v>
      </c>
      <c r="C1400" s="24" t="s">
        <v>2857</v>
      </c>
      <c r="D1400" s="24" t="s">
        <v>40</v>
      </c>
      <c r="E1400" s="23">
        <v>84</v>
      </c>
      <c r="F1400" s="25">
        <v>24723</v>
      </c>
      <c r="G1400" s="23">
        <f t="shared" ca="1" si="102"/>
        <v>53.613186881341953</v>
      </c>
      <c r="H1400" s="23" t="str">
        <f t="shared" ca="1" si="103"/>
        <v>51-60</v>
      </c>
      <c r="I1400" s="24" t="s">
        <v>347</v>
      </c>
      <c r="J1400" s="24" t="s">
        <v>84</v>
      </c>
      <c r="K1400" s="24" t="s">
        <v>43</v>
      </c>
      <c r="L1400" s="24" t="s">
        <v>44</v>
      </c>
      <c r="M1400" s="24" t="s">
        <v>57</v>
      </c>
      <c r="N1400" s="23">
        <v>15</v>
      </c>
      <c r="O1400" s="22" t="str">
        <f>VLOOKUP(A1400,[1]CustomerAddress!$A$1:$F$3997,2)</f>
        <v>4 Milwaukee Park</v>
      </c>
      <c r="P1400" s="22">
        <f>VLOOKUP(A1400,[1]CustomerAddress!$A$1:$F$3997,3)</f>
        <v>3046</v>
      </c>
      <c r="Q1400" s="22" t="str">
        <f>VLOOKUP(A1400,[1]CustomerAddress!$A$1:$F$3997,4)</f>
        <v>VIC</v>
      </c>
      <c r="R1400" s="22" t="str">
        <f>VLOOKUP(A1400,[1]CustomerAddress!$A$1:$F$3997,5)</f>
        <v>Australia</v>
      </c>
      <c r="S1400" s="22">
        <f>VLOOKUP(A1400,[1]CustomerAddress!$A$1:$F$3997,6)</f>
        <v>9</v>
      </c>
      <c r="T1400" s="22" t="str">
        <f>VLOOKUP(A1400,Labels!$A$5:$I$3497,9)</f>
        <v>Recent Customer</v>
      </c>
    </row>
    <row r="1401" spans="1:20" s="22" customFormat="1" ht="15.75" customHeight="1" x14ac:dyDescent="0.25">
      <c r="A1401" s="23">
        <v>1400</v>
      </c>
      <c r="B1401" s="24" t="s">
        <v>2858</v>
      </c>
      <c r="C1401" s="24" t="s">
        <v>2859</v>
      </c>
      <c r="D1401" s="24" t="s">
        <v>40</v>
      </c>
      <c r="E1401" s="23">
        <v>51</v>
      </c>
      <c r="F1401" s="25">
        <v>30094</v>
      </c>
      <c r="G1401" s="23">
        <f t="shared" ca="1" si="102"/>
        <v>38.898118388508379</v>
      </c>
      <c r="H1401" s="23" t="str">
        <f t="shared" ca="1" si="103"/>
        <v>31-40</v>
      </c>
      <c r="I1401" s="24" t="s">
        <v>404</v>
      </c>
      <c r="J1401" s="24" t="s">
        <v>84</v>
      </c>
      <c r="K1401" s="24" t="s">
        <v>62</v>
      </c>
      <c r="L1401" s="24" t="s">
        <v>44</v>
      </c>
      <c r="M1401" s="24" t="s">
        <v>45</v>
      </c>
      <c r="N1401" s="23">
        <v>7</v>
      </c>
      <c r="O1401" s="22" t="str">
        <f>VLOOKUP(A1401,[1]CustomerAddress!$A$1:$F$3997,2)</f>
        <v>73506 Cordelia Lane</v>
      </c>
      <c r="P1401" s="22">
        <f>VLOOKUP(A1401,[1]CustomerAddress!$A$1:$F$3997,3)</f>
        <v>4217</v>
      </c>
      <c r="Q1401" s="22" t="str">
        <f>VLOOKUP(A1401,[1]CustomerAddress!$A$1:$F$3997,4)</f>
        <v>QLD</v>
      </c>
      <c r="R1401" s="22" t="str">
        <f>VLOOKUP(A1401,[1]CustomerAddress!$A$1:$F$3997,5)</f>
        <v>Australia</v>
      </c>
      <c r="S1401" s="22">
        <f>VLOOKUP(A1401,[1]CustomerAddress!$A$1:$F$3997,6)</f>
        <v>4</v>
      </c>
      <c r="T1401" s="22" t="str">
        <f>VLOOKUP(A1401,Labels!$A$5:$I$3497,9)</f>
        <v>Losing Customer</v>
      </c>
    </row>
    <row r="1402" spans="1:20" s="22" customFormat="1" ht="15.75" customHeight="1" x14ac:dyDescent="0.25">
      <c r="A1402" s="23">
        <v>1401</v>
      </c>
      <c r="B1402" s="24" t="s">
        <v>2860</v>
      </c>
      <c r="C1402" s="24" t="s">
        <v>2861</v>
      </c>
      <c r="D1402" s="24" t="s">
        <v>40</v>
      </c>
      <c r="E1402" s="23">
        <v>68</v>
      </c>
      <c r="F1402" s="25">
        <v>28763</v>
      </c>
      <c r="G1402" s="23">
        <f t="shared" ca="1" si="102"/>
        <v>42.544693730657023</v>
      </c>
      <c r="H1402" s="23" t="str">
        <f t="shared" ca="1" si="103"/>
        <v>41-50</v>
      </c>
      <c r="J1402" s="24" t="s">
        <v>50</v>
      </c>
      <c r="K1402" s="24" t="s">
        <v>66</v>
      </c>
      <c r="L1402" s="24" t="s">
        <v>44</v>
      </c>
      <c r="M1402" s="24" t="s">
        <v>57</v>
      </c>
      <c r="N1402" s="23">
        <v>10</v>
      </c>
      <c r="O1402" s="22" t="str">
        <f>VLOOKUP(A1402,[1]CustomerAddress!$A$1:$F$3997,2)</f>
        <v>0 Rowland Road</v>
      </c>
      <c r="P1402" s="22">
        <f>VLOOKUP(A1402,[1]CustomerAddress!$A$1:$F$3997,3)</f>
        <v>3036</v>
      </c>
      <c r="Q1402" s="22" t="str">
        <f>VLOOKUP(A1402,[1]CustomerAddress!$A$1:$F$3997,4)</f>
        <v>VIC</v>
      </c>
      <c r="R1402" s="22" t="str">
        <f>VLOOKUP(A1402,[1]CustomerAddress!$A$1:$F$3997,5)</f>
        <v>Australia</v>
      </c>
      <c r="S1402" s="22">
        <f>VLOOKUP(A1402,[1]CustomerAddress!$A$1:$F$3997,6)</f>
        <v>9</v>
      </c>
      <c r="T1402" s="22" t="str">
        <f>VLOOKUP(A1402,Labels!$A$5:$I$3497,9)</f>
        <v>High Risk Customer</v>
      </c>
    </row>
    <row r="1403" spans="1:20" s="22" customFormat="1" ht="15.75" customHeight="1" x14ac:dyDescent="0.25">
      <c r="A1403" s="23">
        <v>1402</v>
      </c>
      <c r="B1403" s="24" t="s">
        <v>2862</v>
      </c>
      <c r="C1403" s="24" t="s">
        <v>2863</v>
      </c>
      <c r="D1403" s="24" t="s">
        <v>48</v>
      </c>
      <c r="E1403" s="23">
        <v>58</v>
      </c>
      <c r="F1403" s="25">
        <v>37233</v>
      </c>
      <c r="G1403" s="23">
        <f t="shared" ca="1" si="102"/>
        <v>19.339214278919339</v>
      </c>
      <c r="H1403" s="23" t="str">
        <f t="shared" ca="1" si="103"/>
        <v>11-20</v>
      </c>
      <c r="I1403" s="24" t="s">
        <v>354</v>
      </c>
      <c r="J1403" s="24" t="s">
        <v>138</v>
      </c>
      <c r="K1403" s="24" t="s">
        <v>43</v>
      </c>
      <c r="L1403" s="24" t="s">
        <v>44</v>
      </c>
      <c r="M1403" s="24" t="s">
        <v>57</v>
      </c>
      <c r="N1403" s="23">
        <v>1</v>
      </c>
      <c r="O1403" s="22" t="str">
        <f>VLOOKUP(A1403,[1]CustomerAddress!$A$1:$F$3997,2)</f>
        <v>42829 Charing Cross Road</v>
      </c>
      <c r="P1403" s="22">
        <f>VLOOKUP(A1403,[1]CustomerAddress!$A$1:$F$3997,3)</f>
        <v>3107</v>
      </c>
      <c r="Q1403" s="22" t="str">
        <f>VLOOKUP(A1403,[1]CustomerAddress!$A$1:$F$3997,4)</f>
        <v>VIC</v>
      </c>
      <c r="R1403" s="22" t="str">
        <f>VLOOKUP(A1403,[1]CustomerAddress!$A$1:$F$3997,5)</f>
        <v>Australia</v>
      </c>
      <c r="S1403" s="22">
        <f>VLOOKUP(A1403,[1]CustomerAddress!$A$1:$F$3997,6)</f>
        <v>8</v>
      </c>
      <c r="T1403" s="22" t="str">
        <f>VLOOKUP(A1403,Labels!$A$5:$I$3497,9)</f>
        <v>Potential Customer</v>
      </c>
    </row>
    <row r="1404" spans="1:20" s="22" customFormat="1" ht="15.75" customHeight="1" x14ac:dyDescent="0.25">
      <c r="A1404" s="23">
        <v>1403</v>
      </c>
      <c r="B1404" s="24" t="s">
        <v>2864</v>
      </c>
      <c r="C1404" s="24" t="s">
        <v>2865</v>
      </c>
      <c r="D1404" s="24" t="s">
        <v>40</v>
      </c>
      <c r="E1404" s="23">
        <v>18</v>
      </c>
      <c r="F1404" s="25">
        <v>29556</v>
      </c>
      <c r="G1404" s="23">
        <f t="shared" ca="1" si="102"/>
        <v>40.372090990930992</v>
      </c>
      <c r="H1404" s="23" t="str">
        <f t="shared" ca="1" si="103"/>
        <v>41-50</v>
      </c>
      <c r="I1404" s="24" t="s">
        <v>2866</v>
      </c>
      <c r="J1404" s="24" t="s">
        <v>65</v>
      </c>
      <c r="K1404" s="24" t="s">
        <v>43</v>
      </c>
      <c r="L1404" s="24" t="s">
        <v>44</v>
      </c>
      <c r="M1404" s="24" t="s">
        <v>57</v>
      </c>
      <c r="N1404" s="23">
        <v>16</v>
      </c>
      <c r="O1404" s="22" t="str">
        <f>VLOOKUP(A1404,[1]CustomerAddress!$A$1:$F$3997,2)</f>
        <v>7530 Sutteridge Hill</v>
      </c>
      <c r="P1404" s="22">
        <f>VLOOKUP(A1404,[1]CustomerAddress!$A$1:$F$3997,3)</f>
        <v>3030</v>
      </c>
      <c r="Q1404" s="22" t="str">
        <f>VLOOKUP(A1404,[1]CustomerAddress!$A$1:$F$3997,4)</f>
        <v>VIC</v>
      </c>
      <c r="R1404" s="22" t="str">
        <f>VLOOKUP(A1404,[1]CustomerAddress!$A$1:$F$3997,5)</f>
        <v>Australia</v>
      </c>
      <c r="S1404" s="22">
        <f>VLOOKUP(A1404,[1]CustomerAddress!$A$1:$F$3997,6)</f>
        <v>7</v>
      </c>
      <c r="T1404" s="22" t="str">
        <f>VLOOKUP(A1404,Labels!$A$5:$I$3497,9)</f>
        <v>Lost Customer</v>
      </c>
    </row>
    <row r="1405" spans="1:20" s="22" customFormat="1" ht="15.75" customHeight="1" x14ac:dyDescent="0.25">
      <c r="A1405" s="23">
        <v>1404</v>
      </c>
      <c r="B1405" s="24" t="s">
        <v>2867</v>
      </c>
      <c r="C1405" s="24" t="s">
        <v>2868</v>
      </c>
      <c r="D1405" s="24" t="s">
        <v>48</v>
      </c>
      <c r="E1405" s="23">
        <v>78</v>
      </c>
      <c r="F1405" s="25">
        <v>21031</v>
      </c>
      <c r="G1405" s="23">
        <f t="shared" ca="1" si="102"/>
        <v>63.728255374809748</v>
      </c>
      <c r="H1405" s="23" t="str">
        <f t="shared" ca="1" si="103"/>
        <v>61-70</v>
      </c>
      <c r="I1405" s="24" t="s">
        <v>390</v>
      </c>
      <c r="J1405" s="24" t="s">
        <v>84</v>
      </c>
      <c r="K1405" s="24" t="s">
        <v>43</v>
      </c>
      <c r="L1405" s="24" t="s">
        <v>44</v>
      </c>
      <c r="M1405" s="24" t="s">
        <v>45</v>
      </c>
      <c r="N1405" s="23">
        <v>14</v>
      </c>
      <c r="O1405" s="22" t="str">
        <f>VLOOKUP(A1405,[1]CustomerAddress!$A$1:$F$3997,2)</f>
        <v>88545 Milwaukee Center</v>
      </c>
      <c r="P1405" s="22">
        <f>VLOOKUP(A1405,[1]CustomerAddress!$A$1:$F$3997,3)</f>
        <v>3022</v>
      </c>
      <c r="Q1405" s="22" t="str">
        <f>VLOOKUP(A1405,[1]CustomerAddress!$A$1:$F$3997,4)</f>
        <v>VIC</v>
      </c>
      <c r="R1405" s="22" t="str">
        <f>VLOOKUP(A1405,[1]CustomerAddress!$A$1:$F$3997,5)</f>
        <v>Australia</v>
      </c>
      <c r="S1405" s="22">
        <f>VLOOKUP(A1405,[1]CustomerAddress!$A$1:$F$3997,6)</f>
        <v>8</v>
      </c>
      <c r="T1405" s="22" t="str">
        <f>VLOOKUP(A1405,Labels!$A$5:$I$3497,9)</f>
        <v>Platinum Customer</v>
      </c>
    </row>
    <row r="1406" spans="1:20" s="22" customFormat="1" ht="15.75" customHeight="1" x14ac:dyDescent="0.25">
      <c r="A1406" s="23">
        <v>1405</v>
      </c>
      <c r="B1406" s="24" t="s">
        <v>2869</v>
      </c>
      <c r="C1406" s="24" t="s">
        <v>2870</v>
      </c>
      <c r="D1406" s="24" t="s">
        <v>40</v>
      </c>
      <c r="E1406" s="23">
        <v>52</v>
      </c>
      <c r="F1406" s="25">
        <v>21280</v>
      </c>
      <c r="G1406" s="23">
        <f t="shared" ca="1" si="102"/>
        <v>63.046063593670716</v>
      </c>
      <c r="H1406" s="23" t="str">
        <f t="shared" ca="1" si="103"/>
        <v>61-70</v>
      </c>
      <c r="I1406" s="24" t="s">
        <v>253</v>
      </c>
      <c r="J1406" s="24" t="s">
        <v>84</v>
      </c>
      <c r="K1406" s="24" t="s">
        <v>66</v>
      </c>
      <c r="L1406" s="24" t="s">
        <v>44</v>
      </c>
      <c r="M1406" s="24" t="s">
        <v>45</v>
      </c>
      <c r="N1406" s="23">
        <v>11</v>
      </c>
      <c r="O1406" s="22" t="str">
        <f>VLOOKUP(A1406,[1]CustomerAddress!$A$1:$F$3997,2)</f>
        <v>070 Shelley Terrace</v>
      </c>
      <c r="P1406" s="22">
        <f>VLOOKUP(A1406,[1]CustomerAddress!$A$1:$F$3997,3)</f>
        <v>3020</v>
      </c>
      <c r="Q1406" s="22" t="str">
        <f>VLOOKUP(A1406,[1]CustomerAddress!$A$1:$F$3997,4)</f>
        <v>VIC</v>
      </c>
      <c r="R1406" s="22" t="str">
        <f>VLOOKUP(A1406,[1]CustomerAddress!$A$1:$F$3997,5)</f>
        <v>Australia</v>
      </c>
      <c r="S1406" s="22">
        <f>VLOOKUP(A1406,[1]CustomerAddress!$A$1:$F$3997,6)</f>
        <v>4</v>
      </c>
      <c r="T1406" s="22" t="str">
        <f>VLOOKUP(A1406,Labels!$A$5:$I$3497,9)</f>
        <v>Potential Customer</v>
      </c>
    </row>
    <row r="1407" spans="1:20" s="22" customFormat="1" ht="15.75" customHeight="1" x14ac:dyDescent="0.25">
      <c r="A1407" s="23">
        <v>1406</v>
      </c>
      <c r="B1407" s="24" t="s">
        <v>2871</v>
      </c>
      <c r="C1407" s="24" t="s">
        <v>2872</v>
      </c>
      <c r="D1407" s="24" t="s">
        <v>48</v>
      </c>
      <c r="E1407" s="23">
        <v>3</v>
      </c>
      <c r="F1407" s="25">
        <v>25693</v>
      </c>
      <c r="G1407" s="23">
        <f t="shared" ca="1" si="102"/>
        <v>50.955652635083723</v>
      </c>
      <c r="H1407" s="23" t="str">
        <f t="shared" ca="1" si="103"/>
        <v>51-60</v>
      </c>
      <c r="I1407" s="24" t="s">
        <v>438</v>
      </c>
      <c r="J1407" s="24" t="s">
        <v>50</v>
      </c>
      <c r="K1407" s="24" t="s">
        <v>66</v>
      </c>
      <c r="L1407" s="24" t="s">
        <v>44</v>
      </c>
      <c r="M1407" s="24" t="s">
        <v>45</v>
      </c>
      <c r="N1407" s="23">
        <v>17</v>
      </c>
      <c r="O1407" s="22" t="str">
        <f>VLOOKUP(A1407,[1]CustomerAddress!$A$1:$F$3997,2)</f>
        <v>12439 Kropf Way</v>
      </c>
      <c r="P1407" s="22">
        <f>VLOOKUP(A1407,[1]CustomerAddress!$A$1:$F$3997,3)</f>
        <v>3049</v>
      </c>
      <c r="Q1407" s="22" t="str">
        <f>VLOOKUP(A1407,[1]CustomerAddress!$A$1:$F$3997,4)</f>
        <v>VIC</v>
      </c>
      <c r="R1407" s="22" t="str">
        <f>VLOOKUP(A1407,[1]CustomerAddress!$A$1:$F$3997,5)</f>
        <v>Australia</v>
      </c>
      <c r="S1407" s="22">
        <f>VLOOKUP(A1407,[1]CustomerAddress!$A$1:$F$3997,6)</f>
        <v>6</v>
      </c>
      <c r="T1407" s="22" t="str">
        <f>VLOOKUP(A1407,Labels!$A$5:$I$3497,9)</f>
        <v>Late Bloomer</v>
      </c>
    </row>
    <row r="1408" spans="1:20" s="22" customFormat="1" ht="15.75" customHeight="1" x14ac:dyDescent="0.25">
      <c r="A1408" s="23">
        <v>1407</v>
      </c>
      <c r="B1408" s="24" t="s">
        <v>2873</v>
      </c>
      <c r="C1408" s="24" t="s">
        <v>2874</v>
      </c>
      <c r="D1408" s="24" t="s">
        <v>40</v>
      </c>
      <c r="E1408" s="23">
        <v>43</v>
      </c>
      <c r="F1408" s="25">
        <v>29498</v>
      </c>
      <c r="G1408" s="23">
        <f t="shared" ca="1" si="102"/>
        <v>40.53099510052003</v>
      </c>
      <c r="H1408" s="23" t="str">
        <f t="shared" ca="1" si="103"/>
        <v>41-50</v>
      </c>
      <c r="I1408" s="24" t="s">
        <v>472</v>
      </c>
      <c r="J1408" s="24" t="s">
        <v>84</v>
      </c>
      <c r="K1408" s="24" t="s">
        <v>43</v>
      </c>
      <c r="L1408" s="24" t="s">
        <v>44</v>
      </c>
      <c r="M1408" s="24" t="s">
        <v>45</v>
      </c>
      <c r="N1408" s="23">
        <v>9</v>
      </c>
      <c r="O1408" s="22" t="str">
        <f>VLOOKUP(A1408,[1]CustomerAddress!$A$1:$F$3997,2)</f>
        <v>931 Rigney Terrace</v>
      </c>
      <c r="P1408" s="22">
        <f>VLOOKUP(A1408,[1]CustomerAddress!$A$1:$F$3997,3)</f>
        <v>3015</v>
      </c>
      <c r="Q1408" s="22" t="str">
        <f>VLOOKUP(A1408,[1]CustomerAddress!$A$1:$F$3997,4)</f>
        <v>VIC</v>
      </c>
      <c r="R1408" s="22" t="str">
        <f>VLOOKUP(A1408,[1]CustomerAddress!$A$1:$F$3997,5)</f>
        <v>Australia</v>
      </c>
      <c r="S1408" s="22">
        <f>VLOOKUP(A1408,[1]CustomerAddress!$A$1:$F$3997,6)</f>
        <v>10</v>
      </c>
      <c r="T1408" s="22" t="str">
        <f>VLOOKUP(A1408,Labels!$A$5:$I$3497,9)</f>
        <v>Very Loyal</v>
      </c>
    </row>
    <row r="1409" spans="1:20" s="22" customFormat="1" ht="15.75" customHeight="1" x14ac:dyDescent="0.25">
      <c r="A1409" s="23">
        <v>1408</v>
      </c>
      <c r="B1409" s="24" t="s">
        <v>2235</v>
      </c>
      <c r="C1409" s="24" t="s">
        <v>2875</v>
      </c>
      <c r="D1409" s="24" t="s">
        <v>48</v>
      </c>
      <c r="E1409" s="23">
        <v>14</v>
      </c>
      <c r="F1409" s="25">
        <v>35603</v>
      </c>
      <c r="G1409" s="23">
        <f t="shared" ca="1" si="102"/>
        <v>23.804967703576871</v>
      </c>
      <c r="H1409" s="23" t="str">
        <f t="shared" ca="1" si="103"/>
        <v>21-30</v>
      </c>
      <c r="I1409" s="24" t="s">
        <v>683</v>
      </c>
      <c r="J1409" s="24" t="s">
        <v>42</v>
      </c>
      <c r="K1409" s="24" t="s">
        <v>66</v>
      </c>
      <c r="L1409" s="24" t="s">
        <v>44</v>
      </c>
      <c r="M1409" s="24" t="s">
        <v>57</v>
      </c>
      <c r="N1409" s="23">
        <v>4</v>
      </c>
      <c r="O1409" s="22" t="str">
        <f>VLOOKUP(A1409,[1]CustomerAddress!$A$1:$F$3997,2)</f>
        <v>6 Anderson Court</v>
      </c>
      <c r="P1409" s="22">
        <f>VLOOKUP(A1409,[1]CustomerAddress!$A$1:$F$3997,3)</f>
        <v>2880</v>
      </c>
      <c r="Q1409" s="22" t="str">
        <f>VLOOKUP(A1409,[1]CustomerAddress!$A$1:$F$3997,4)</f>
        <v>NSW</v>
      </c>
      <c r="R1409" s="22" t="str">
        <f>VLOOKUP(A1409,[1]CustomerAddress!$A$1:$F$3997,5)</f>
        <v>Australia</v>
      </c>
      <c r="S1409" s="22">
        <f>VLOOKUP(A1409,[1]CustomerAddress!$A$1:$F$3997,6)</f>
        <v>1</v>
      </c>
      <c r="T1409" s="22" t="str">
        <f>VLOOKUP(A1409,Labels!$A$5:$I$3497,9)</f>
        <v>Recent Customer</v>
      </c>
    </row>
    <row r="1410" spans="1:20" s="22" customFormat="1" ht="15.75" customHeight="1" x14ac:dyDescent="0.25">
      <c r="A1410" s="23">
        <v>1409</v>
      </c>
      <c r="B1410" s="24" t="s">
        <v>2876</v>
      </c>
      <c r="C1410" s="24" t="s">
        <v>2877</v>
      </c>
      <c r="D1410" s="24" t="s">
        <v>40</v>
      </c>
      <c r="E1410" s="23">
        <v>69</v>
      </c>
      <c r="F1410" s="25">
        <v>35192</v>
      </c>
      <c r="G1410" s="23">
        <f t="shared" ca="1" si="102"/>
        <v>24.930995100520033</v>
      </c>
      <c r="H1410" s="23" t="str">
        <f t="shared" ca="1" si="103"/>
        <v>21-30</v>
      </c>
      <c r="I1410" s="24" t="s">
        <v>1066</v>
      </c>
      <c r="J1410" s="24" t="s">
        <v>61</v>
      </c>
      <c r="K1410" s="24" t="s">
        <v>43</v>
      </c>
      <c r="L1410" s="24" t="s">
        <v>44</v>
      </c>
      <c r="M1410" s="24" t="s">
        <v>57</v>
      </c>
      <c r="N1410" s="23">
        <v>4</v>
      </c>
      <c r="O1410" s="22" t="str">
        <f>VLOOKUP(A1410,[1]CustomerAddress!$A$1:$F$3997,2)</f>
        <v>11207 Lukken Center</v>
      </c>
      <c r="P1410" s="22">
        <f>VLOOKUP(A1410,[1]CustomerAddress!$A$1:$F$3997,3)</f>
        <v>3500</v>
      </c>
      <c r="Q1410" s="22" t="str">
        <f>VLOOKUP(A1410,[1]CustomerAddress!$A$1:$F$3997,4)</f>
        <v>VIC</v>
      </c>
      <c r="R1410" s="22" t="str">
        <f>VLOOKUP(A1410,[1]CustomerAddress!$A$1:$F$3997,5)</f>
        <v>Australia</v>
      </c>
      <c r="S1410" s="22">
        <f>VLOOKUP(A1410,[1]CustomerAddress!$A$1:$F$3997,6)</f>
        <v>2</v>
      </c>
      <c r="T1410" s="22" t="str">
        <f>VLOOKUP(A1410,Labels!$A$5:$I$3497,9)</f>
        <v>Late Bloomer</v>
      </c>
    </row>
    <row r="1411" spans="1:20" s="22" customFormat="1" ht="15.75" customHeight="1" x14ac:dyDescent="0.25">
      <c r="A1411" s="23">
        <v>1410</v>
      </c>
      <c r="B1411" s="24" t="s">
        <v>2878</v>
      </c>
      <c r="C1411" s="24" t="s">
        <v>2879</v>
      </c>
      <c r="D1411" s="24" t="s">
        <v>40</v>
      </c>
      <c r="E1411" s="23">
        <v>10</v>
      </c>
      <c r="F1411" s="25">
        <v>35452</v>
      </c>
      <c r="G1411" s="23">
        <f t="shared" ca="1" si="102"/>
        <v>24.218666333713859</v>
      </c>
      <c r="H1411" s="23" t="str">
        <f t="shared" ca="1" si="103"/>
        <v>21-30</v>
      </c>
      <c r="I1411" s="24" t="s">
        <v>344</v>
      </c>
      <c r="J1411" s="24" t="s">
        <v>65</v>
      </c>
      <c r="K1411" s="24" t="s">
        <v>66</v>
      </c>
      <c r="L1411" s="24" t="s">
        <v>44</v>
      </c>
      <c r="M1411" s="24" t="s">
        <v>45</v>
      </c>
      <c r="N1411" s="23">
        <v>6</v>
      </c>
      <c r="O1411" s="22" t="str">
        <f>VLOOKUP(A1411,[1]CustomerAddress!$A$1:$F$3997,2)</f>
        <v>4370 Haas Trail</v>
      </c>
      <c r="P1411" s="22">
        <f>VLOOKUP(A1411,[1]CustomerAddress!$A$1:$F$3997,3)</f>
        <v>2870</v>
      </c>
      <c r="Q1411" s="22" t="str">
        <f>VLOOKUP(A1411,[1]CustomerAddress!$A$1:$F$3997,4)</f>
        <v>NSW</v>
      </c>
      <c r="R1411" s="22" t="str">
        <f>VLOOKUP(A1411,[1]CustomerAddress!$A$1:$F$3997,5)</f>
        <v>Australia</v>
      </c>
      <c r="S1411" s="22">
        <f>VLOOKUP(A1411,[1]CustomerAddress!$A$1:$F$3997,6)</f>
        <v>5</v>
      </c>
      <c r="T1411" s="22" t="str">
        <f>VLOOKUP(A1411,Labels!$A$5:$I$3497,9)</f>
        <v>Losing Customer</v>
      </c>
    </row>
    <row r="1412" spans="1:20" s="22" customFormat="1" ht="15.75" customHeight="1" x14ac:dyDescent="0.25">
      <c r="A1412" s="23">
        <v>1411</v>
      </c>
      <c r="B1412" s="24" t="s">
        <v>1996</v>
      </c>
      <c r="C1412" s="24" t="s">
        <v>2880</v>
      </c>
      <c r="D1412" s="24" t="s">
        <v>40</v>
      </c>
      <c r="E1412" s="23">
        <v>24</v>
      </c>
      <c r="F1412" s="25">
        <v>34458</v>
      </c>
      <c r="G1412" s="23">
        <f t="shared" ca="1" si="102"/>
        <v>26.941954004629622</v>
      </c>
      <c r="H1412" s="23" t="str">
        <f t="shared" ca="1" si="103"/>
        <v>21-30</v>
      </c>
      <c r="I1412" s="24" t="s">
        <v>186</v>
      </c>
      <c r="J1412" s="24" t="s">
        <v>42</v>
      </c>
      <c r="K1412" s="24" t="s">
        <v>43</v>
      </c>
      <c r="L1412" s="24" t="s">
        <v>44</v>
      </c>
      <c r="M1412" s="24" t="s">
        <v>45</v>
      </c>
      <c r="N1412" s="23">
        <v>5</v>
      </c>
      <c r="O1412" s="22" t="str">
        <f>VLOOKUP(A1412,[1]CustomerAddress!$A$1:$F$3997,2)</f>
        <v>45 Tony Trail</v>
      </c>
      <c r="P1412" s="22">
        <f>VLOOKUP(A1412,[1]CustomerAddress!$A$1:$F$3997,3)</f>
        <v>2259</v>
      </c>
      <c r="Q1412" s="22" t="str">
        <f>VLOOKUP(A1412,[1]CustomerAddress!$A$1:$F$3997,4)</f>
        <v>NSW</v>
      </c>
      <c r="R1412" s="22" t="str">
        <f>VLOOKUP(A1412,[1]CustomerAddress!$A$1:$F$3997,5)</f>
        <v>Australia</v>
      </c>
      <c r="S1412" s="22">
        <f>VLOOKUP(A1412,[1]CustomerAddress!$A$1:$F$3997,6)</f>
        <v>7</v>
      </c>
      <c r="T1412" s="22" t="str">
        <f>VLOOKUP(A1412,Labels!$A$5:$I$3497,9)</f>
        <v>Potential Customer</v>
      </c>
    </row>
    <row r="1413" spans="1:20" s="22" customFormat="1" ht="15.75" hidden="1" customHeight="1" x14ac:dyDescent="0.25">
      <c r="A1413" s="23">
        <v>1412</v>
      </c>
      <c r="B1413" s="24" t="s">
        <v>2881</v>
      </c>
      <c r="C1413" s="24" t="s">
        <v>2882</v>
      </c>
      <c r="D1413" s="24" t="s">
        <v>40</v>
      </c>
      <c r="E1413" s="23">
        <v>20</v>
      </c>
      <c r="F1413" s="25">
        <v>33485</v>
      </c>
      <c r="G1413" s="23">
        <f t="shared" ca="1" si="102"/>
        <v>29.607707429604268</v>
      </c>
      <c r="H1413" s="23"/>
      <c r="I1413" s="24" t="s">
        <v>596</v>
      </c>
      <c r="J1413" s="24" t="s">
        <v>61</v>
      </c>
      <c r="K1413" s="24" t="s">
        <v>43</v>
      </c>
      <c r="L1413" s="24" t="s">
        <v>44</v>
      </c>
      <c r="M1413" s="24" t="s">
        <v>45</v>
      </c>
      <c r="N1413" s="23">
        <v>4</v>
      </c>
    </row>
    <row r="1414" spans="1:20" s="22" customFormat="1" ht="15.75" customHeight="1" x14ac:dyDescent="0.25">
      <c r="A1414" s="23">
        <v>1413</v>
      </c>
      <c r="B1414" s="24" t="s">
        <v>2883</v>
      </c>
      <c r="C1414" s="24" t="s">
        <v>2884</v>
      </c>
      <c r="D1414" s="24" t="s">
        <v>40</v>
      </c>
      <c r="E1414" s="23">
        <v>47</v>
      </c>
      <c r="F1414" s="25">
        <v>35909</v>
      </c>
      <c r="G1414" s="23">
        <f t="shared" ca="1" si="102"/>
        <v>22.966611538876197</v>
      </c>
      <c r="H1414" s="23" t="str">
        <f t="shared" ref="H1414:H1465" ca="1" si="104">IF(G1414&lt;=10,"0-10",IF(AND(G1414&gt;10,G1414&lt;=20),"11-20",IF(AND(G1414&gt;20,G1414&lt;=30),"21-30",IF(AND(G1414&gt;30,G1414&lt;=40),"31-40",IF(AND(G1414&gt;40,G1414&lt;=50),"41-50",IF(AND(G1414&gt;50,G1414&lt;=60),"51-60",IF(AND(G1414&gt;60,G1414&lt;=70),"61-70",IF(AND(G1414&gt;70,G1414&lt;=80),"71-80",IF(AND(G1414&gt;80,G1414&lt;=90),"81-90",IF(G1414&gt;90,"91-100"))))))))))</f>
        <v>21-30</v>
      </c>
      <c r="I1414" s="24" t="s">
        <v>374</v>
      </c>
      <c r="J1414" s="24" t="s">
        <v>50</v>
      </c>
      <c r="K1414" s="24" t="s">
        <v>43</v>
      </c>
      <c r="L1414" s="24" t="s">
        <v>44</v>
      </c>
      <c r="M1414" s="24" t="s">
        <v>57</v>
      </c>
      <c r="N1414" s="23">
        <v>3</v>
      </c>
      <c r="O1414" s="22" t="str">
        <f>VLOOKUP(A1414,[1]CustomerAddress!$A$1:$F$3997,2)</f>
        <v>967 Farmco Road</v>
      </c>
      <c r="P1414" s="22">
        <f>VLOOKUP(A1414,[1]CustomerAddress!$A$1:$F$3997,3)</f>
        <v>2880</v>
      </c>
      <c r="Q1414" s="22" t="str">
        <f>VLOOKUP(A1414,[1]CustomerAddress!$A$1:$F$3997,4)</f>
        <v>NSW</v>
      </c>
      <c r="R1414" s="22" t="str">
        <f>VLOOKUP(A1414,[1]CustomerAddress!$A$1:$F$3997,5)</f>
        <v>Australia</v>
      </c>
      <c r="S1414" s="22">
        <f>VLOOKUP(A1414,[1]CustomerAddress!$A$1:$F$3997,6)</f>
        <v>1</v>
      </c>
      <c r="T1414" s="22" t="str">
        <f>VLOOKUP(A1414,Labels!$A$5:$I$3497,9)</f>
        <v>Becoming Loyal</v>
      </c>
    </row>
    <row r="1415" spans="1:20" s="22" customFormat="1" ht="15.75" customHeight="1" x14ac:dyDescent="0.25">
      <c r="A1415" s="23">
        <v>1414</v>
      </c>
      <c r="B1415" s="24" t="s">
        <v>2885</v>
      </c>
      <c r="C1415" s="24" t="s">
        <v>2886</v>
      </c>
      <c r="D1415" s="24" t="s">
        <v>40</v>
      </c>
      <c r="E1415" s="23">
        <v>57</v>
      </c>
      <c r="F1415" s="25">
        <v>29280</v>
      </c>
      <c r="G1415" s="23">
        <f t="shared" ca="1" si="102"/>
        <v>41.128255374492639</v>
      </c>
      <c r="H1415" s="23" t="str">
        <f t="shared" ca="1" si="104"/>
        <v>41-50</v>
      </c>
      <c r="I1415" s="24" t="s">
        <v>1066</v>
      </c>
      <c r="J1415" s="24" t="s">
        <v>65</v>
      </c>
      <c r="K1415" s="24" t="s">
        <v>43</v>
      </c>
      <c r="L1415" s="24" t="s">
        <v>44</v>
      </c>
      <c r="M1415" s="24" t="s">
        <v>45</v>
      </c>
      <c r="N1415" s="23">
        <v>10</v>
      </c>
      <c r="O1415" s="22" t="str">
        <f>VLOOKUP(A1415,[1]CustomerAddress!$A$1:$F$3997,2)</f>
        <v>623 Talisman Way</v>
      </c>
      <c r="P1415" s="22">
        <f>VLOOKUP(A1415,[1]CustomerAddress!$A$1:$F$3997,3)</f>
        <v>2763</v>
      </c>
      <c r="Q1415" s="22" t="str">
        <f>VLOOKUP(A1415,[1]CustomerAddress!$A$1:$F$3997,4)</f>
        <v>NSW</v>
      </c>
      <c r="R1415" s="22" t="str">
        <f>VLOOKUP(A1415,[1]CustomerAddress!$A$1:$F$3997,5)</f>
        <v>Australia</v>
      </c>
      <c r="S1415" s="22">
        <f>VLOOKUP(A1415,[1]CustomerAddress!$A$1:$F$3997,6)</f>
        <v>8</v>
      </c>
      <c r="T1415" s="22" t="str">
        <f>VLOOKUP(A1415,Labels!$A$5:$I$3497,9)</f>
        <v>Recent Customer</v>
      </c>
    </row>
    <row r="1416" spans="1:20" s="22" customFormat="1" ht="15.75" customHeight="1" x14ac:dyDescent="0.25">
      <c r="A1416" s="23">
        <v>1415</v>
      </c>
      <c r="B1416" s="24" t="s">
        <v>2887</v>
      </c>
      <c r="C1416" s="24" t="s">
        <v>2888</v>
      </c>
      <c r="D1416" s="24" t="s">
        <v>40</v>
      </c>
      <c r="E1416" s="23">
        <v>68</v>
      </c>
      <c r="F1416" s="25">
        <v>36143</v>
      </c>
      <c r="G1416" s="23">
        <f t="shared" ca="1" si="102"/>
        <v>22.325515648465238</v>
      </c>
      <c r="H1416" s="23" t="str">
        <f t="shared" ca="1" si="104"/>
        <v>21-30</v>
      </c>
      <c r="I1416" s="24" t="s">
        <v>41</v>
      </c>
      <c r="J1416" s="24" t="s">
        <v>54</v>
      </c>
      <c r="K1416" s="24" t="s">
        <v>66</v>
      </c>
      <c r="L1416" s="24" t="s">
        <v>44</v>
      </c>
      <c r="M1416" s="24" t="s">
        <v>45</v>
      </c>
      <c r="N1416" s="23">
        <v>3</v>
      </c>
      <c r="O1416" s="22" t="str">
        <f>VLOOKUP(A1416,[1]CustomerAddress!$A$1:$F$3997,2)</f>
        <v>837 Evergreen Junction</v>
      </c>
      <c r="P1416" s="22">
        <f>VLOOKUP(A1416,[1]CustomerAddress!$A$1:$F$3997,3)</f>
        <v>2774</v>
      </c>
      <c r="Q1416" s="22" t="str">
        <f>VLOOKUP(A1416,[1]CustomerAddress!$A$1:$F$3997,4)</f>
        <v>NSW</v>
      </c>
      <c r="R1416" s="22" t="str">
        <f>VLOOKUP(A1416,[1]CustomerAddress!$A$1:$F$3997,5)</f>
        <v>Australia</v>
      </c>
      <c r="S1416" s="22">
        <f>VLOOKUP(A1416,[1]CustomerAddress!$A$1:$F$3997,6)</f>
        <v>8</v>
      </c>
      <c r="T1416" s="22" t="str">
        <f>VLOOKUP(A1416,Labels!$A$5:$I$3497,9)</f>
        <v>High Risk Customer</v>
      </c>
    </row>
    <row r="1417" spans="1:20" s="22" customFormat="1" ht="15.75" customHeight="1" x14ac:dyDescent="0.25">
      <c r="A1417" s="23">
        <v>1416</v>
      </c>
      <c r="B1417" s="24" t="s">
        <v>2889</v>
      </c>
      <c r="C1417" s="24" t="s">
        <v>2890</v>
      </c>
      <c r="D1417" s="24" t="s">
        <v>48</v>
      </c>
      <c r="E1417" s="23">
        <v>90</v>
      </c>
      <c r="F1417" s="25">
        <v>24592</v>
      </c>
      <c r="G1417" s="23">
        <f t="shared" ref="G1417:G1477" ca="1" si="105">(NOW()-F1417)/365</f>
        <v>53.972090990930994</v>
      </c>
      <c r="H1417" s="23" t="str">
        <f t="shared" ca="1" si="104"/>
        <v>51-60</v>
      </c>
      <c r="I1417" s="24" t="s">
        <v>483</v>
      </c>
      <c r="J1417" s="24" t="s">
        <v>61</v>
      </c>
      <c r="K1417" s="24" t="s">
        <v>66</v>
      </c>
      <c r="L1417" s="24" t="s">
        <v>44</v>
      </c>
      <c r="M1417" s="24" t="s">
        <v>45</v>
      </c>
      <c r="N1417" s="23">
        <v>5</v>
      </c>
      <c r="O1417" s="22" t="str">
        <f>VLOOKUP(A1417,[1]CustomerAddress!$A$1:$F$3997,2)</f>
        <v>21 West Avenue</v>
      </c>
      <c r="P1417" s="22">
        <f>VLOOKUP(A1417,[1]CustomerAddress!$A$1:$F$3997,3)</f>
        <v>2155</v>
      </c>
      <c r="Q1417" s="22" t="str">
        <f>VLOOKUP(A1417,[1]CustomerAddress!$A$1:$F$3997,4)</f>
        <v>NSW</v>
      </c>
      <c r="R1417" s="22" t="str">
        <f>VLOOKUP(A1417,[1]CustomerAddress!$A$1:$F$3997,5)</f>
        <v>Australia</v>
      </c>
      <c r="S1417" s="22">
        <f>VLOOKUP(A1417,[1]CustomerAddress!$A$1:$F$3997,6)</f>
        <v>10</v>
      </c>
      <c r="T1417" s="22" t="str">
        <f>VLOOKUP(A1417,Labels!$A$5:$I$3497,9)</f>
        <v>Evasive Customer</v>
      </c>
    </row>
    <row r="1418" spans="1:20" s="22" customFormat="1" ht="15.75" customHeight="1" x14ac:dyDescent="0.25">
      <c r="A1418" s="23">
        <v>1417</v>
      </c>
      <c r="B1418" s="24" t="s">
        <v>2891</v>
      </c>
      <c r="C1418" s="24" t="s">
        <v>2892</v>
      </c>
      <c r="D1418" s="24" t="s">
        <v>40</v>
      </c>
      <c r="E1418" s="23">
        <v>12</v>
      </c>
      <c r="F1418" s="25">
        <v>21868</v>
      </c>
      <c r="G1418" s="23">
        <f t="shared" ca="1" si="105"/>
        <v>61.435104689561129</v>
      </c>
      <c r="H1418" s="23" t="str">
        <f t="shared" ca="1" si="104"/>
        <v>61-70</v>
      </c>
      <c r="J1418" s="24" t="s">
        <v>84</v>
      </c>
      <c r="K1418" s="24" t="s">
        <v>66</v>
      </c>
      <c r="L1418" s="24" t="s">
        <v>44</v>
      </c>
      <c r="M1418" s="24" t="s">
        <v>45</v>
      </c>
      <c r="N1418" s="23">
        <v>20</v>
      </c>
      <c r="O1418" s="22" t="str">
        <f>VLOOKUP(A1418,[1]CustomerAddress!$A$1:$F$3997,2)</f>
        <v>83758 Kings Hill</v>
      </c>
      <c r="P1418" s="22">
        <f>VLOOKUP(A1418,[1]CustomerAddress!$A$1:$F$3997,3)</f>
        <v>2770</v>
      </c>
      <c r="Q1418" s="22" t="str">
        <f>VLOOKUP(A1418,[1]CustomerAddress!$A$1:$F$3997,4)</f>
        <v>NSW</v>
      </c>
      <c r="R1418" s="22" t="str">
        <f>VLOOKUP(A1418,[1]CustomerAddress!$A$1:$F$3997,5)</f>
        <v>Australia</v>
      </c>
      <c r="S1418" s="22">
        <f>VLOOKUP(A1418,[1]CustomerAddress!$A$1:$F$3997,6)</f>
        <v>7</v>
      </c>
      <c r="T1418" s="22" t="str">
        <f>VLOOKUP(A1418,Labels!$A$5:$I$3497,9)</f>
        <v>Losing Customer</v>
      </c>
    </row>
    <row r="1419" spans="1:20" s="22" customFormat="1" ht="15.75" customHeight="1" x14ac:dyDescent="0.25">
      <c r="A1419" s="23">
        <v>1418</v>
      </c>
      <c r="B1419" s="24" t="s">
        <v>2893</v>
      </c>
      <c r="C1419" s="24" t="s">
        <v>1887</v>
      </c>
      <c r="D1419" s="24" t="s">
        <v>40</v>
      </c>
      <c r="E1419" s="23">
        <v>80</v>
      </c>
      <c r="F1419" s="25">
        <v>28093</v>
      </c>
      <c r="G1419" s="23">
        <f t="shared" ca="1" si="105"/>
        <v>44.380310169013185</v>
      </c>
      <c r="H1419" s="23" t="str">
        <f t="shared" ca="1" si="104"/>
        <v>41-50</v>
      </c>
      <c r="I1419" s="24" t="s">
        <v>742</v>
      </c>
      <c r="J1419" s="24" t="s">
        <v>56</v>
      </c>
      <c r="K1419" s="24" t="s">
        <v>62</v>
      </c>
      <c r="L1419" s="24" t="s">
        <v>44</v>
      </c>
      <c r="M1419" s="24" t="s">
        <v>45</v>
      </c>
      <c r="N1419" s="23">
        <v>21</v>
      </c>
      <c r="O1419" s="22" t="str">
        <f>VLOOKUP(A1419,[1]CustomerAddress!$A$1:$F$3997,2)</f>
        <v>8 Veith Alley</v>
      </c>
      <c r="P1419" s="22">
        <f>VLOOKUP(A1419,[1]CustomerAddress!$A$1:$F$3997,3)</f>
        <v>2750</v>
      </c>
      <c r="Q1419" s="22" t="str">
        <f>VLOOKUP(A1419,[1]CustomerAddress!$A$1:$F$3997,4)</f>
        <v>NSW</v>
      </c>
      <c r="R1419" s="22" t="str">
        <f>VLOOKUP(A1419,[1]CustomerAddress!$A$1:$F$3997,5)</f>
        <v>Australia</v>
      </c>
      <c r="S1419" s="22">
        <f>VLOOKUP(A1419,[1]CustomerAddress!$A$1:$F$3997,6)</f>
        <v>5</v>
      </c>
      <c r="T1419" s="22" t="str">
        <f>VLOOKUP(A1419,Labels!$A$5:$I$3497,9)</f>
        <v>Losing Customer</v>
      </c>
    </row>
    <row r="1420" spans="1:20" s="22" customFormat="1" ht="15.75" customHeight="1" x14ac:dyDescent="0.25">
      <c r="A1420" s="23">
        <v>1419</v>
      </c>
      <c r="B1420" s="24" t="s">
        <v>2894</v>
      </c>
      <c r="C1420" s="24" t="s">
        <v>2895</v>
      </c>
      <c r="D1420" s="24" t="s">
        <v>48</v>
      </c>
      <c r="E1420" s="23">
        <v>5</v>
      </c>
      <c r="F1420" s="25">
        <v>24483</v>
      </c>
      <c r="G1420" s="23">
        <f t="shared" ca="1" si="105"/>
        <v>54.270721127917291</v>
      </c>
      <c r="H1420" s="23" t="str">
        <f t="shared" ca="1" si="104"/>
        <v>51-60</v>
      </c>
      <c r="I1420" s="24" t="s">
        <v>218</v>
      </c>
      <c r="J1420" s="24" t="s">
        <v>50</v>
      </c>
      <c r="K1420" s="24" t="s">
        <v>43</v>
      </c>
      <c r="L1420" s="24" t="s">
        <v>44</v>
      </c>
      <c r="M1420" s="24" t="s">
        <v>45</v>
      </c>
      <c r="N1420" s="23">
        <v>4</v>
      </c>
      <c r="O1420" s="22" t="str">
        <f>VLOOKUP(A1420,[1]CustomerAddress!$A$1:$F$3997,2)</f>
        <v>9 Pond Avenue</v>
      </c>
      <c r="P1420" s="22">
        <f>VLOOKUP(A1420,[1]CustomerAddress!$A$1:$F$3997,3)</f>
        <v>2767</v>
      </c>
      <c r="Q1420" s="22" t="str">
        <f>VLOOKUP(A1420,[1]CustomerAddress!$A$1:$F$3997,4)</f>
        <v>NSW</v>
      </c>
      <c r="R1420" s="22" t="str">
        <f>VLOOKUP(A1420,[1]CustomerAddress!$A$1:$F$3997,5)</f>
        <v>Australia</v>
      </c>
      <c r="S1420" s="22">
        <f>VLOOKUP(A1420,[1]CustomerAddress!$A$1:$F$3997,6)</f>
        <v>9</v>
      </c>
      <c r="T1420" s="22" t="str">
        <f>VLOOKUP(A1420,Labels!$A$5:$I$3497,9)</f>
        <v>Late Bloomer</v>
      </c>
    </row>
    <row r="1421" spans="1:20" s="22" customFormat="1" ht="15.75" customHeight="1" x14ac:dyDescent="0.25">
      <c r="A1421" s="23">
        <v>1420</v>
      </c>
      <c r="B1421" s="24" t="s">
        <v>1466</v>
      </c>
      <c r="C1421" s="24" t="s">
        <v>2896</v>
      </c>
      <c r="D1421" s="24" t="s">
        <v>40</v>
      </c>
      <c r="E1421" s="23">
        <v>14</v>
      </c>
      <c r="F1421" s="25">
        <v>21835</v>
      </c>
      <c r="G1421" s="23">
        <f t="shared" ca="1" si="105"/>
        <v>61.525515648465237</v>
      </c>
      <c r="H1421" s="23" t="str">
        <f t="shared" ca="1" si="104"/>
        <v>61-70</v>
      </c>
      <c r="I1421" s="24" t="s">
        <v>683</v>
      </c>
      <c r="J1421" s="24" t="s">
        <v>42</v>
      </c>
      <c r="K1421" s="24" t="s">
        <v>43</v>
      </c>
      <c r="L1421" s="24" t="s">
        <v>44</v>
      </c>
      <c r="M1421" s="24" t="s">
        <v>57</v>
      </c>
      <c r="N1421" s="23">
        <v>11</v>
      </c>
      <c r="O1421" s="22" t="str">
        <f>VLOOKUP(A1421,[1]CustomerAddress!$A$1:$F$3997,2)</f>
        <v>255 Doe Crossing Terrace</v>
      </c>
      <c r="P1421" s="22">
        <f>VLOOKUP(A1421,[1]CustomerAddress!$A$1:$F$3997,3)</f>
        <v>2767</v>
      </c>
      <c r="Q1421" s="22" t="str">
        <f>VLOOKUP(A1421,[1]CustomerAddress!$A$1:$F$3997,4)</f>
        <v>NSW</v>
      </c>
      <c r="R1421" s="22" t="str">
        <f>VLOOKUP(A1421,[1]CustomerAddress!$A$1:$F$3997,5)</f>
        <v>Australia</v>
      </c>
      <c r="S1421" s="22">
        <f>VLOOKUP(A1421,[1]CustomerAddress!$A$1:$F$3997,6)</f>
        <v>8</v>
      </c>
      <c r="T1421" s="22" t="str">
        <f>VLOOKUP(A1421,Labels!$A$5:$I$3497,9)</f>
        <v>Late Bloomer</v>
      </c>
    </row>
    <row r="1422" spans="1:20" s="22" customFormat="1" ht="15.75" customHeight="1" x14ac:dyDescent="0.25">
      <c r="A1422" s="23">
        <v>1421</v>
      </c>
      <c r="B1422" s="24" t="s">
        <v>2897</v>
      </c>
      <c r="C1422" s="24" t="s">
        <v>2898</v>
      </c>
      <c r="D1422" s="24" t="s">
        <v>40</v>
      </c>
      <c r="E1422" s="23">
        <v>74</v>
      </c>
      <c r="F1422" s="25">
        <v>20559</v>
      </c>
      <c r="G1422" s="23">
        <f t="shared" ca="1" si="105"/>
        <v>65.021406059424137</v>
      </c>
      <c r="H1422" s="23" t="str">
        <f t="shared" ca="1" si="104"/>
        <v>61-70</v>
      </c>
      <c r="I1422" s="24" t="s">
        <v>60</v>
      </c>
      <c r="J1422" s="24" t="s">
        <v>54</v>
      </c>
      <c r="K1422" s="24" t="s">
        <v>43</v>
      </c>
      <c r="L1422" s="24" t="s">
        <v>44</v>
      </c>
      <c r="M1422" s="24" t="s">
        <v>57</v>
      </c>
      <c r="N1422" s="23">
        <v>20</v>
      </c>
      <c r="O1422" s="22" t="str">
        <f>VLOOKUP(A1422,[1]CustomerAddress!$A$1:$F$3997,2)</f>
        <v>2 Alpine Circle</v>
      </c>
      <c r="P1422" s="22">
        <f>VLOOKUP(A1422,[1]CustomerAddress!$A$1:$F$3997,3)</f>
        <v>2765</v>
      </c>
      <c r="Q1422" s="22" t="str">
        <f>VLOOKUP(A1422,[1]CustomerAddress!$A$1:$F$3997,4)</f>
        <v>NSW</v>
      </c>
      <c r="R1422" s="22" t="str">
        <f>VLOOKUP(A1422,[1]CustomerAddress!$A$1:$F$3997,5)</f>
        <v>Australia</v>
      </c>
      <c r="S1422" s="22">
        <f>VLOOKUP(A1422,[1]CustomerAddress!$A$1:$F$3997,6)</f>
        <v>10</v>
      </c>
      <c r="T1422" s="22" t="str">
        <f>VLOOKUP(A1422,Labels!$A$5:$I$3497,9)</f>
        <v>High Risk Customer</v>
      </c>
    </row>
    <row r="1423" spans="1:20" s="22" customFormat="1" ht="15.75" customHeight="1" x14ac:dyDescent="0.25">
      <c r="A1423" s="23">
        <v>1422</v>
      </c>
      <c r="B1423" s="24" t="s">
        <v>2899</v>
      </c>
      <c r="C1423" s="24" t="s">
        <v>2900</v>
      </c>
      <c r="D1423" s="24" t="s">
        <v>48</v>
      </c>
      <c r="E1423" s="23">
        <v>31</v>
      </c>
      <c r="F1423" s="25">
        <v>26371</v>
      </c>
      <c r="G1423" s="23">
        <f t="shared" ca="1" si="105"/>
        <v>49.098118388191267</v>
      </c>
      <c r="H1423" s="23" t="str">
        <f t="shared" ca="1" si="104"/>
        <v>41-50</v>
      </c>
      <c r="I1423" s="24" t="s">
        <v>83</v>
      </c>
      <c r="J1423" s="24" t="s">
        <v>84</v>
      </c>
      <c r="K1423" s="24" t="s">
        <v>62</v>
      </c>
      <c r="L1423" s="24" t="s">
        <v>44</v>
      </c>
      <c r="M1423" s="24" t="s">
        <v>45</v>
      </c>
      <c r="N1423" s="23">
        <v>16</v>
      </c>
      <c r="O1423" s="22" t="str">
        <f>VLOOKUP(A1423,[1]CustomerAddress!$A$1:$F$3997,2)</f>
        <v>0 Talisman Trail</v>
      </c>
      <c r="P1423" s="22">
        <f>VLOOKUP(A1423,[1]CustomerAddress!$A$1:$F$3997,3)</f>
        <v>2769</v>
      </c>
      <c r="Q1423" s="22" t="str">
        <f>VLOOKUP(A1423,[1]CustomerAddress!$A$1:$F$3997,4)</f>
        <v>NSW</v>
      </c>
      <c r="R1423" s="22" t="str">
        <f>VLOOKUP(A1423,[1]CustomerAddress!$A$1:$F$3997,5)</f>
        <v>Australia</v>
      </c>
      <c r="S1423" s="22">
        <f>VLOOKUP(A1423,[1]CustomerAddress!$A$1:$F$3997,6)</f>
        <v>10</v>
      </c>
      <c r="T1423" s="22" t="str">
        <f>VLOOKUP(A1423,Labels!$A$5:$I$3497,9)</f>
        <v>Losing Customer</v>
      </c>
    </row>
    <row r="1424" spans="1:20" s="22" customFormat="1" ht="15.75" customHeight="1" x14ac:dyDescent="0.25">
      <c r="A1424" s="23">
        <v>1423</v>
      </c>
      <c r="B1424" s="24" t="s">
        <v>2901</v>
      </c>
      <c r="C1424" s="24" t="s">
        <v>2902</v>
      </c>
      <c r="D1424" s="24" t="s">
        <v>40</v>
      </c>
      <c r="E1424" s="23">
        <v>51</v>
      </c>
      <c r="F1424" s="25">
        <v>21718</v>
      </c>
      <c r="G1424" s="23">
        <f t="shared" ca="1" si="105"/>
        <v>61.846063593670721</v>
      </c>
      <c r="H1424" s="23" t="str">
        <f t="shared" ca="1" si="104"/>
        <v>61-70</v>
      </c>
      <c r="I1424" s="24" t="s">
        <v>108</v>
      </c>
      <c r="J1424" s="24" t="s">
        <v>84</v>
      </c>
      <c r="K1424" s="24" t="s">
        <v>43</v>
      </c>
      <c r="L1424" s="24" t="s">
        <v>44</v>
      </c>
      <c r="M1424" s="24" t="s">
        <v>57</v>
      </c>
      <c r="N1424" s="23">
        <v>19</v>
      </c>
      <c r="O1424" s="22" t="str">
        <f>VLOOKUP(A1424,[1]CustomerAddress!$A$1:$F$3997,2)</f>
        <v>5700 Banding Lane</v>
      </c>
      <c r="P1424" s="22">
        <f>VLOOKUP(A1424,[1]CustomerAddress!$A$1:$F$3997,3)</f>
        <v>2762</v>
      </c>
      <c r="Q1424" s="22" t="str">
        <f>VLOOKUP(A1424,[1]CustomerAddress!$A$1:$F$3997,4)</f>
        <v>NSW</v>
      </c>
      <c r="R1424" s="22" t="str">
        <f>VLOOKUP(A1424,[1]CustomerAddress!$A$1:$F$3997,5)</f>
        <v>Australia</v>
      </c>
      <c r="S1424" s="22">
        <f>VLOOKUP(A1424,[1]CustomerAddress!$A$1:$F$3997,6)</f>
        <v>9</v>
      </c>
      <c r="T1424" s="22" t="str">
        <f>VLOOKUP(A1424,Labels!$A$5:$I$3497,9)</f>
        <v>Potential Customer</v>
      </c>
    </row>
    <row r="1425" spans="1:20" s="22" customFormat="1" ht="15.75" customHeight="1" x14ac:dyDescent="0.25">
      <c r="A1425" s="23">
        <v>1424</v>
      </c>
      <c r="B1425" s="24" t="s">
        <v>183</v>
      </c>
      <c r="C1425" s="24" t="s">
        <v>2903</v>
      </c>
      <c r="D1425" s="24" t="s">
        <v>48</v>
      </c>
      <c r="E1425" s="23">
        <v>56</v>
      </c>
      <c r="F1425" s="25">
        <v>27244</v>
      </c>
      <c r="G1425" s="23">
        <f t="shared" ca="1" si="105"/>
        <v>46.706337566273461</v>
      </c>
      <c r="H1425" s="23" t="str">
        <f t="shared" ca="1" si="104"/>
        <v>41-50</v>
      </c>
      <c r="I1425" s="24" t="s">
        <v>282</v>
      </c>
      <c r="J1425" s="24" t="s">
        <v>42</v>
      </c>
      <c r="K1425" s="24" t="s">
        <v>66</v>
      </c>
      <c r="L1425" s="24" t="s">
        <v>44</v>
      </c>
      <c r="M1425" s="24" t="s">
        <v>45</v>
      </c>
      <c r="N1425" s="23">
        <v>14</v>
      </c>
      <c r="O1425" s="22" t="str">
        <f>VLOOKUP(A1425,[1]CustomerAddress!$A$1:$F$3997,2)</f>
        <v>94079 Eggendart Point</v>
      </c>
      <c r="P1425" s="22">
        <f>VLOOKUP(A1425,[1]CustomerAddress!$A$1:$F$3997,3)</f>
        <v>2745</v>
      </c>
      <c r="Q1425" s="22" t="str">
        <f>VLOOKUP(A1425,[1]CustomerAddress!$A$1:$F$3997,4)</f>
        <v>NSW</v>
      </c>
      <c r="R1425" s="22" t="str">
        <f>VLOOKUP(A1425,[1]CustomerAddress!$A$1:$F$3997,5)</f>
        <v>Australia</v>
      </c>
      <c r="S1425" s="22">
        <f>VLOOKUP(A1425,[1]CustomerAddress!$A$1:$F$3997,6)</f>
        <v>9</v>
      </c>
      <c r="T1425" s="22" t="str">
        <f>VLOOKUP(A1425,Labels!$A$5:$I$3497,9)</f>
        <v>Almost Lost Customer</v>
      </c>
    </row>
    <row r="1426" spans="1:20" s="22" customFormat="1" ht="15.75" customHeight="1" x14ac:dyDescent="0.25">
      <c r="A1426" s="23">
        <v>1425</v>
      </c>
      <c r="B1426" s="24" t="s">
        <v>2262</v>
      </c>
      <c r="C1426" s="24" t="s">
        <v>2904</v>
      </c>
      <c r="D1426" s="24" t="s">
        <v>48</v>
      </c>
      <c r="E1426" s="23">
        <v>20</v>
      </c>
      <c r="F1426" s="25">
        <v>31599</v>
      </c>
      <c r="G1426" s="23">
        <f t="shared" ca="1" si="105"/>
        <v>34.774830716958391</v>
      </c>
      <c r="H1426" s="23" t="str">
        <f t="shared" ca="1" si="104"/>
        <v>31-40</v>
      </c>
      <c r="I1426" s="24" t="s">
        <v>317</v>
      </c>
      <c r="J1426" s="24" t="s">
        <v>65</v>
      </c>
      <c r="K1426" s="24" t="s">
        <v>66</v>
      </c>
      <c r="L1426" s="24" t="s">
        <v>44</v>
      </c>
      <c r="M1426" s="24" t="s">
        <v>45</v>
      </c>
      <c r="N1426" s="23">
        <v>11</v>
      </c>
      <c r="O1426" s="22" t="str">
        <f>VLOOKUP(A1426,[1]CustomerAddress!$A$1:$F$3997,2)</f>
        <v>87038 Sauthoff Road</v>
      </c>
      <c r="P1426" s="22">
        <f>VLOOKUP(A1426,[1]CustomerAddress!$A$1:$F$3997,3)</f>
        <v>2761</v>
      </c>
      <c r="Q1426" s="22" t="str">
        <f>VLOOKUP(A1426,[1]CustomerAddress!$A$1:$F$3997,4)</f>
        <v>NSW</v>
      </c>
      <c r="R1426" s="22" t="str">
        <f>VLOOKUP(A1426,[1]CustomerAddress!$A$1:$F$3997,5)</f>
        <v>Australia</v>
      </c>
      <c r="S1426" s="22">
        <f>VLOOKUP(A1426,[1]CustomerAddress!$A$1:$F$3997,6)</f>
        <v>7</v>
      </c>
      <c r="T1426" s="22" t="str">
        <f>VLOOKUP(A1426,Labels!$A$5:$I$3497,9)</f>
        <v>Recent Customer</v>
      </c>
    </row>
    <row r="1427" spans="1:20" s="22" customFormat="1" ht="15.75" customHeight="1" x14ac:dyDescent="0.25">
      <c r="A1427" s="23">
        <v>1426</v>
      </c>
      <c r="B1427" s="24" t="s">
        <v>2905</v>
      </c>
      <c r="C1427" s="24" t="s">
        <v>2906</v>
      </c>
      <c r="D1427" s="24" t="s">
        <v>40</v>
      </c>
      <c r="E1427" s="23">
        <v>72</v>
      </c>
      <c r="F1427" s="25">
        <v>20690</v>
      </c>
      <c r="G1427" s="23">
        <f t="shared" ca="1" si="105"/>
        <v>64.662501949835104</v>
      </c>
      <c r="H1427" s="23" t="str">
        <f t="shared" ca="1" si="104"/>
        <v>61-70</v>
      </c>
      <c r="I1427" s="24" t="s">
        <v>387</v>
      </c>
      <c r="J1427" s="24" t="s">
        <v>50</v>
      </c>
      <c r="K1427" s="24" t="s">
        <v>43</v>
      </c>
      <c r="L1427" s="24" t="s">
        <v>44</v>
      </c>
      <c r="M1427" s="24" t="s">
        <v>57</v>
      </c>
      <c r="N1427" s="23">
        <v>17</v>
      </c>
      <c r="O1427" s="22" t="str">
        <f>VLOOKUP(A1427,[1]CustomerAddress!$A$1:$F$3997,2)</f>
        <v>4817 Fulton Junction</v>
      </c>
      <c r="P1427" s="22">
        <f>VLOOKUP(A1427,[1]CustomerAddress!$A$1:$F$3997,3)</f>
        <v>2761</v>
      </c>
      <c r="Q1427" s="22" t="str">
        <f>VLOOKUP(A1427,[1]CustomerAddress!$A$1:$F$3997,4)</f>
        <v>NSW</v>
      </c>
      <c r="R1427" s="22" t="str">
        <f>VLOOKUP(A1427,[1]CustomerAddress!$A$1:$F$3997,5)</f>
        <v>Australia</v>
      </c>
      <c r="S1427" s="22">
        <f>VLOOKUP(A1427,[1]CustomerAddress!$A$1:$F$3997,6)</f>
        <v>8</v>
      </c>
      <c r="T1427" s="22" t="str">
        <f>VLOOKUP(A1427,Labels!$A$5:$I$3497,9)</f>
        <v>Losing Customer</v>
      </c>
    </row>
    <row r="1428" spans="1:20" s="22" customFormat="1" ht="15.75" customHeight="1" x14ac:dyDescent="0.25">
      <c r="A1428" s="23">
        <v>1427</v>
      </c>
      <c r="B1428" s="24" t="s">
        <v>2907</v>
      </c>
      <c r="C1428" s="24" t="s">
        <v>2269</v>
      </c>
      <c r="D1428" s="24" t="s">
        <v>48</v>
      </c>
      <c r="E1428" s="23">
        <v>14</v>
      </c>
      <c r="F1428" s="25">
        <v>34312</v>
      </c>
      <c r="G1428" s="23">
        <f t="shared" ca="1" si="105"/>
        <v>27.341954004629624</v>
      </c>
      <c r="H1428" s="23" t="str">
        <f t="shared" ca="1" si="104"/>
        <v>21-30</v>
      </c>
      <c r="I1428" s="24" t="s">
        <v>799</v>
      </c>
      <c r="J1428" s="24" t="s">
        <v>50</v>
      </c>
      <c r="K1428" s="24" t="s">
        <v>66</v>
      </c>
      <c r="L1428" s="24" t="s">
        <v>44</v>
      </c>
      <c r="M1428" s="24" t="s">
        <v>57</v>
      </c>
      <c r="N1428" s="23">
        <v>8</v>
      </c>
      <c r="O1428" s="22" t="str">
        <f>VLOOKUP(A1428,[1]CustomerAddress!$A$1:$F$3997,2)</f>
        <v>22 Transport Alley</v>
      </c>
      <c r="P1428" s="22">
        <f>VLOOKUP(A1428,[1]CustomerAddress!$A$1:$F$3997,3)</f>
        <v>2761</v>
      </c>
      <c r="Q1428" s="22" t="str">
        <f>VLOOKUP(A1428,[1]CustomerAddress!$A$1:$F$3997,4)</f>
        <v>NSW</v>
      </c>
      <c r="R1428" s="22" t="str">
        <f>VLOOKUP(A1428,[1]CustomerAddress!$A$1:$F$3997,5)</f>
        <v>Australia</v>
      </c>
      <c r="S1428" s="22">
        <f>VLOOKUP(A1428,[1]CustomerAddress!$A$1:$F$3997,6)</f>
        <v>9</v>
      </c>
      <c r="T1428" s="22" t="str">
        <f>VLOOKUP(A1428,Labels!$A$5:$I$3497,9)</f>
        <v>High Risk Customer</v>
      </c>
    </row>
    <row r="1429" spans="1:20" s="22" customFormat="1" ht="15.75" customHeight="1" x14ac:dyDescent="0.25">
      <c r="A1429" s="23">
        <v>1428</v>
      </c>
      <c r="B1429" s="24" t="s">
        <v>2908</v>
      </c>
      <c r="C1429" s="24" t="s">
        <v>2909</v>
      </c>
      <c r="D1429" s="24" t="s">
        <v>40</v>
      </c>
      <c r="E1429" s="23">
        <v>93</v>
      </c>
      <c r="F1429" s="25">
        <v>36114</v>
      </c>
      <c r="G1429" s="23">
        <f t="shared" ca="1" si="105"/>
        <v>22.404967703259761</v>
      </c>
      <c r="H1429" s="23" t="str">
        <f t="shared" ca="1" si="104"/>
        <v>21-30</v>
      </c>
      <c r="I1429" s="24" t="s">
        <v>688</v>
      </c>
      <c r="J1429" s="24" t="s">
        <v>65</v>
      </c>
      <c r="K1429" s="24" t="s">
        <v>66</v>
      </c>
      <c r="L1429" s="24" t="s">
        <v>44</v>
      </c>
      <c r="M1429" s="24" t="s">
        <v>57</v>
      </c>
      <c r="N1429" s="23">
        <v>1</v>
      </c>
      <c r="O1429" s="22" t="str">
        <f>VLOOKUP(A1429,[1]CustomerAddress!$A$1:$F$3997,2)</f>
        <v>1231 Grim Road</v>
      </c>
      <c r="P1429" s="22">
        <f>VLOOKUP(A1429,[1]CustomerAddress!$A$1:$F$3997,3)</f>
        <v>2760</v>
      </c>
      <c r="Q1429" s="22" t="str">
        <f>VLOOKUP(A1429,[1]CustomerAddress!$A$1:$F$3997,4)</f>
        <v>NSW</v>
      </c>
      <c r="R1429" s="22" t="str">
        <f>VLOOKUP(A1429,[1]CustomerAddress!$A$1:$F$3997,5)</f>
        <v>Australia</v>
      </c>
      <c r="S1429" s="22">
        <f>VLOOKUP(A1429,[1]CustomerAddress!$A$1:$F$3997,6)</f>
        <v>8</v>
      </c>
      <c r="T1429" s="22" t="str">
        <f>VLOOKUP(A1429,Labels!$A$5:$I$3497,9)</f>
        <v>Platinum Customer</v>
      </c>
    </row>
    <row r="1430" spans="1:20" s="22" customFormat="1" ht="15.75" customHeight="1" x14ac:dyDescent="0.25">
      <c r="A1430" s="23">
        <v>1429</v>
      </c>
      <c r="B1430" s="24" t="s">
        <v>2910</v>
      </c>
      <c r="C1430" s="24" t="s">
        <v>2911</v>
      </c>
      <c r="D1430" s="24" t="s">
        <v>48</v>
      </c>
      <c r="E1430" s="23">
        <v>94</v>
      </c>
      <c r="F1430" s="25">
        <v>29558</v>
      </c>
      <c r="G1430" s="23">
        <f t="shared" ca="1" si="105"/>
        <v>40.366611538876199</v>
      </c>
      <c r="H1430" s="23" t="str">
        <f t="shared" ca="1" si="104"/>
        <v>41-50</v>
      </c>
      <c r="I1430" s="24" t="s">
        <v>141</v>
      </c>
      <c r="J1430" s="24" t="s">
        <v>42</v>
      </c>
      <c r="K1430" s="24" t="s">
        <v>43</v>
      </c>
      <c r="L1430" s="24" t="s">
        <v>44</v>
      </c>
      <c r="M1430" s="24" t="s">
        <v>45</v>
      </c>
      <c r="N1430" s="23">
        <v>12</v>
      </c>
      <c r="O1430" s="22" t="str">
        <f>VLOOKUP(A1430,[1]CustomerAddress!$A$1:$F$3997,2)</f>
        <v>3 Rigney Center</v>
      </c>
      <c r="P1430" s="22">
        <f>VLOOKUP(A1430,[1]CustomerAddress!$A$1:$F$3997,3)</f>
        <v>2794</v>
      </c>
      <c r="Q1430" s="22" t="str">
        <f>VLOOKUP(A1430,[1]CustomerAddress!$A$1:$F$3997,4)</f>
        <v>NSW</v>
      </c>
      <c r="R1430" s="22" t="str">
        <f>VLOOKUP(A1430,[1]CustomerAddress!$A$1:$F$3997,5)</f>
        <v>Australia</v>
      </c>
      <c r="S1430" s="22">
        <f>VLOOKUP(A1430,[1]CustomerAddress!$A$1:$F$3997,6)</f>
        <v>2</v>
      </c>
      <c r="T1430" s="22" t="str">
        <f>VLOOKUP(A1430,Labels!$A$5:$I$3497,9)</f>
        <v>Potential Customer</v>
      </c>
    </row>
    <row r="1431" spans="1:20" s="22" customFormat="1" ht="15.75" customHeight="1" x14ac:dyDescent="0.25">
      <c r="A1431" s="23">
        <v>1430</v>
      </c>
      <c r="B1431" s="24" t="s">
        <v>2912</v>
      </c>
      <c r="C1431" s="24" t="s">
        <v>2913</v>
      </c>
      <c r="D1431" s="24" t="s">
        <v>40</v>
      </c>
      <c r="E1431" s="23">
        <v>86</v>
      </c>
      <c r="F1431" s="25">
        <v>36365</v>
      </c>
      <c r="G1431" s="23">
        <f t="shared" ca="1" si="105"/>
        <v>21.717296470383047</v>
      </c>
      <c r="H1431" s="23" t="str">
        <f t="shared" ca="1" si="104"/>
        <v>21-30</v>
      </c>
      <c r="I1431" s="24" t="s">
        <v>1962</v>
      </c>
      <c r="J1431" s="24" t="s">
        <v>84</v>
      </c>
      <c r="K1431" s="24" t="s">
        <v>43</v>
      </c>
      <c r="L1431" s="24" t="s">
        <v>44</v>
      </c>
      <c r="M1431" s="24" t="s">
        <v>45</v>
      </c>
      <c r="N1431" s="23">
        <v>3</v>
      </c>
      <c r="O1431" s="22" t="str">
        <f>VLOOKUP(A1431,[1]CustomerAddress!$A$1:$F$3997,2)</f>
        <v>7847 Buell Trail</v>
      </c>
      <c r="P1431" s="22">
        <f>VLOOKUP(A1431,[1]CustomerAddress!$A$1:$F$3997,3)</f>
        <v>2759</v>
      </c>
      <c r="Q1431" s="22" t="str">
        <f>VLOOKUP(A1431,[1]CustomerAddress!$A$1:$F$3997,4)</f>
        <v>NSW</v>
      </c>
      <c r="R1431" s="22" t="str">
        <f>VLOOKUP(A1431,[1]CustomerAddress!$A$1:$F$3997,5)</f>
        <v>Australia</v>
      </c>
      <c r="S1431" s="22">
        <f>VLOOKUP(A1431,[1]CustomerAddress!$A$1:$F$3997,6)</f>
        <v>8</v>
      </c>
      <c r="T1431" s="22" t="str">
        <f>VLOOKUP(A1431,Labels!$A$5:$I$3497,9)</f>
        <v>Evasive Customer</v>
      </c>
    </row>
    <row r="1432" spans="1:20" s="22" customFormat="1" ht="15.75" customHeight="1" x14ac:dyDescent="0.25">
      <c r="A1432" s="23">
        <v>1431</v>
      </c>
      <c r="B1432" s="24" t="s">
        <v>2914</v>
      </c>
      <c r="C1432" s="24" t="s">
        <v>2915</v>
      </c>
      <c r="D1432" s="24" t="s">
        <v>48</v>
      </c>
      <c r="E1432" s="23">
        <v>29</v>
      </c>
      <c r="F1432" s="25">
        <v>27527</v>
      </c>
      <c r="G1432" s="23">
        <f t="shared" ca="1" si="105"/>
        <v>45.930995100520036</v>
      </c>
      <c r="H1432" s="23" t="str">
        <f t="shared" ca="1" si="104"/>
        <v>41-50</v>
      </c>
      <c r="I1432" s="24" t="s">
        <v>99</v>
      </c>
      <c r="J1432" s="24" t="s">
        <v>50</v>
      </c>
      <c r="K1432" s="24" t="s">
        <v>62</v>
      </c>
      <c r="L1432" s="24" t="s">
        <v>44</v>
      </c>
      <c r="M1432" s="24" t="s">
        <v>45</v>
      </c>
      <c r="N1432" s="23">
        <v>17</v>
      </c>
      <c r="O1432" s="22" t="str">
        <f>VLOOKUP(A1432,[1]CustomerAddress!$A$1:$F$3997,2)</f>
        <v>42946 Fieldstone Pass</v>
      </c>
      <c r="P1432" s="22">
        <f>VLOOKUP(A1432,[1]CustomerAddress!$A$1:$F$3997,3)</f>
        <v>2750</v>
      </c>
      <c r="Q1432" s="22" t="str">
        <f>VLOOKUP(A1432,[1]CustomerAddress!$A$1:$F$3997,4)</f>
        <v>NSW</v>
      </c>
      <c r="R1432" s="22" t="str">
        <f>VLOOKUP(A1432,[1]CustomerAddress!$A$1:$F$3997,5)</f>
        <v>Australia</v>
      </c>
      <c r="S1432" s="22">
        <f>VLOOKUP(A1432,[1]CustomerAddress!$A$1:$F$3997,6)</f>
        <v>9</v>
      </c>
      <c r="T1432" s="22" t="str">
        <f>VLOOKUP(A1432,Labels!$A$5:$I$3497,9)</f>
        <v>Late Bloomer</v>
      </c>
    </row>
    <row r="1433" spans="1:20" s="22" customFormat="1" ht="15.75" customHeight="1" x14ac:dyDescent="0.25">
      <c r="A1433" s="23">
        <v>1432</v>
      </c>
      <c r="B1433" s="24" t="s">
        <v>2916</v>
      </c>
      <c r="C1433" s="24" t="s">
        <v>2917</v>
      </c>
      <c r="D1433" s="24" t="s">
        <v>48</v>
      </c>
      <c r="E1433" s="23">
        <v>70</v>
      </c>
      <c r="F1433" s="25">
        <v>36125</v>
      </c>
      <c r="G1433" s="23">
        <f t="shared" ca="1" si="105"/>
        <v>22.374830716958389</v>
      </c>
      <c r="H1433" s="23" t="str">
        <f t="shared" ca="1" si="104"/>
        <v>21-30</v>
      </c>
      <c r="I1433" s="24" t="s">
        <v>596</v>
      </c>
      <c r="J1433" s="24" t="s">
        <v>75</v>
      </c>
      <c r="K1433" s="24" t="s">
        <v>66</v>
      </c>
      <c r="L1433" s="24" t="s">
        <v>44</v>
      </c>
      <c r="M1433" s="24" t="s">
        <v>45</v>
      </c>
      <c r="N1433" s="23">
        <v>2</v>
      </c>
      <c r="O1433" s="22" t="str">
        <f>VLOOKUP(A1433,[1]CustomerAddress!$A$1:$F$3997,2)</f>
        <v>1617 Beilfuss Street</v>
      </c>
      <c r="P1433" s="22">
        <f>VLOOKUP(A1433,[1]CustomerAddress!$A$1:$F$3997,3)</f>
        <v>2759</v>
      </c>
      <c r="Q1433" s="22" t="str">
        <f>VLOOKUP(A1433,[1]CustomerAddress!$A$1:$F$3997,4)</f>
        <v>NSW</v>
      </c>
      <c r="R1433" s="22" t="str">
        <f>VLOOKUP(A1433,[1]CustomerAddress!$A$1:$F$3997,5)</f>
        <v>Australia</v>
      </c>
      <c r="S1433" s="22">
        <f>VLOOKUP(A1433,[1]CustomerAddress!$A$1:$F$3997,6)</f>
        <v>8</v>
      </c>
      <c r="T1433" s="22" t="str">
        <f>VLOOKUP(A1433,Labels!$A$5:$I$3497,9)</f>
        <v>Potential Customer</v>
      </c>
    </row>
    <row r="1434" spans="1:20" s="22" customFormat="1" ht="15.75" customHeight="1" x14ac:dyDescent="0.25">
      <c r="A1434" s="23">
        <v>1433</v>
      </c>
      <c r="B1434" s="24" t="s">
        <v>2918</v>
      </c>
      <c r="C1434" s="24" t="s">
        <v>2919</v>
      </c>
      <c r="D1434" s="24" t="s">
        <v>40</v>
      </c>
      <c r="E1434" s="23">
        <v>15</v>
      </c>
      <c r="F1434" s="25">
        <v>21453</v>
      </c>
      <c r="G1434" s="23">
        <f t="shared" ca="1" si="105"/>
        <v>62.572090990930995</v>
      </c>
      <c r="H1434" s="23" t="str">
        <f t="shared" ca="1" si="104"/>
        <v>61-70</v>
      </c>
      <c r="I1434" s="24" t="s">
        <v>630</v>
      </c>
      <c r="J1434" s="24" t="s">
        <v>56</v>
      </c>
      <c r="K1434" s="24" t="s">
        <v>43</v>
      </c>
      <c r="L1434" s="24" t="s">
        <v>44</v>
      </c>
      <c r="M1434" s="24" t="s">
        <v>57</v>
      </c>
      <c r="N1434" s="23">
        <v>20</v>
      </c>
      <c r="O1434" s="22" t="str">
        <f>VLOOKUP(A1434,[1]CustomerAddress!$A$1:$F$3997,2)</f>
        <v>64 Everett Circle</v>
      </c>
      <c r="P1434" s="22">
        <f>VLOOKUP(A1434,[1]CustomerAddress!$A$1:$F$3997,3)</f>
        <v>2756</v>
      </c>
      <c r="Q1434" s="22" t="str">
        <f>VLOOKUP(A1434,[1]CustomerAddress!$A$1:$F$3997,4)</f>
        <v>NSW</v>
      </c>
      <c r="R1434" s="22" t="str">
        <f>VLOOKUP(A1434,[1]CustomerAddress!$A$1:$F$3997,5)</f>
        <v>Australia</v>
      </c>
      <c r="S1434" s="22">
        <f>VLOOKUP(A1434,[1]CustomerAddress!$A$1:$F$3997,6)</f>
        <v>8</v>
      </c>
      <c r="T1434" s="22" t="str">
        <f>VLOOKUP(A1434,Labels!$A$5:$I$3497,9)</f>
        <v>Evasive Customer</v>
      </c>
    </row>
    <row r="1435" spans="1:20" s="22" customFormat="1" ht="15.75" customHeight="1" x14ac:dyDescent="0.25">
      <c r="A1435" s="23">
        <v>1434</v>
      </c>
      <c r="B1435" s="24" t="s">
        <v>2920</v>
      </c>
      <c r="C1435" s="24" t="s">
        <v>2921</v>
      </c>
      <c r="D1435" s="24" t="s">
        <v>48</v>
      </c>
      <c r="E1435" s="23">
        <v>42</v>
      </c>
      <c r="F1435" s="25">
        <v>26890</v>
      </c>
      <c r="G1435" s="23">
        <f t="shared" ca="1" si="105"/>
        <v>47.67620057997209</v>
      </c>
      <c r="H1435" s="23" t="str">
        <f t="shared" ca="1" si="104"/>
        <v>41-50</v>
      </c>
      <c r="I1435" s="24" t="s">
        <v>561</v>
      </c>
      <c r="J1435" s="24" t="s">
        <v>54</v>
      </c>
      <c r="K1435" s="24" t="s">
        <v>66</v>
      </c>
      <c r="L1435" s="24" t="s">
        <v>44</v>
      </c>
      <c r="M1435" s="24" t="s">
        <v>57</v>
      </c>
      <c r="N1435" s="23">
        <v>9</v>
      </c>
      <c r="O1435" s="22" t="str">
        <f>VLOOKUP(A1435,[1]CustomerAddress!$A$1:$F$3997,2)</f>
        <v>184 Melrose Pass</v>
      </c>
      <c r="P1435" s="22">
        <f>VLOOKUP(A1435,[1]CustomerAddress!$A$1:$F$3997,3)</f>
        <v>2756</v>
      </c>
      <c r="Q1435" s="22" t="str">
        <f>VLOOKUP(A1435,[1]CustomerAddress!$A$1:$F$3997,4)</f>
        <v>NSW</v>
      </c>
      <c r="R1435" s="22" t="str">
        <f>VLOOKUP(A1435,[1]CustomerAddress!$A$1:$F$3997,5)</f>
        <v>Australia</v>
      </c>
      <c r="S1435" s="22">
        <f>VLOOKUP(A1435,[1]CustomerAddress!$A$1:$F$3997,6)</f>
        <v>11</v>
      </c>
      <c r="T1435" s="22" t="str">
        <f>VLOOKUP(A1435,Labels!$A$5:$I$3497,9)</f>
        <v>Lost Customer</v>
      </c>
    </row>
    <row r="1436" spans="1:20" s="22" customFormat="1" ht="15.75" customHeight="1" x14ac:dyDescent="0.25">
      <c r="A1436" s="23">
        <v>1435</v>
      </c>
      <c r="B1436" s="24" t="s">
        <v>2914</v>
      </c>
      <c r="C1436" s="24" t="s">
        <v>2922</v>
      </c>
      <c r="D1436" s="24" t="s">
        <v>48</v>
      </c>
      <c r="E1436" s="23">
        <v>96</v>
      </c>
      <c r="F1436" s="25">
        <v>24955</v>
      </c>
      <c r="G1436" s="23">
        <f t="shared" ca="1" si="105"/>
        <v>52.977570442985787</v>
      </c>
      <c r="H1436" s="23" t="str">
        <f t="shared" ca="1" si="104"/>
        <v>51-60</v>
      </c>
      <c r="I1436" s="24" t="s">
        <v>1325</v>
      </c>
      <c r="J1436" s="24" t="s">
        <v>138</v>
      </c>
      <c r="K1436" s="24" t="s">
        <v>62</v>
      </c>
      <c r="L1436" s="24" t="s">
        <v>44</v>
      </c>
      <c r="M1436" s="24" t="s">
        <v>45</v>
      </c>
      <c r="N1436" s="23">
        <v>19</v>
      </c>
      <c r="O1436" s="22" t="str">
        <f>VLOOKUP(A1436,[1]CustomerAddress!$A$1:$F$3997,2)</f>
        <v>8934 Park Meadow Street</v>
      </c>
      <c r="P1436" s="22">
        <f>VLOOKUP(A1436,[1]CustomerAddress!$A$1:$F$3997,3)</f>
        <v>2756</v>
      </c>
      <c r="Q1436" s="22" t="str">
        <f>VLOOKUP(A1436,[1]CustomerAddress!$A$1:$F$3997,4)</f>
        <v>NSW</v>
      </c>
      <c r="R1436" s="22" t="str">
        <f>VLOOKUP(A1436,[1]CustomerAddress!$A$1:$F$3997,5)</f>
        <v>Australia</v>
      </c>
      <c r="S1436" s="22">
        <f>VLOOKUP(A1436,[1]CustomerAddress!$A$1:$F$3997,6)</f>
        <v>8</v>
      </c>
      <c r="T1436" s="22" t="str">
        <f>VLOOKUP(A1436,Labels!$A$5:$I$3497,9)</f>
        <v>Potential Customer</v>
      </c>
    </row>
    <row r="1437" spans="1:20" s="22" customFormat="1" ht="15.75" customHeight="1" x14ac:dyDescent="0.25">
      <c r="A1437" s="23">
        <v>1436</v>
      </c>
      <c r="B1437" s="24" t="s">
        <v>2923</v>
      </c>
      <c r="C1437" s="24" t="s">
        <v>2924</v>
      </c>
      <c r="D1437" s="24" t="s">
        <v>48</v>
      </c>
      <c r="E1437" s="23">
        <v>40</v>
      </c>
      <c r="F1437" s="25">
        <v>36462</v>
      </c>
      <c r="G1437" s="23">
        <f t="shared" ca="1" si="105"/>
        <v>21.451543045725511</v>
      </c>
      <c r="H1437" s="23" t="str">
        <f t="shared" ca="1" si="104"/>
        <v>21-30</v>
      </c>
      <c r="I1437" s="24" t="s">
        <v>317</v>
      </c>
      <c r="J1437" s="24" t="s">
        <v>61</v>
      </c>
      <c r="K1437" s="24" t="s">
        <v>62</v>
      </c>
      <c r="L1437" s="24" t="s">
        <v>44</v>
      </c>
      <c r="M1437" s="24" t="s">
        <v>57</v>
      </c>
      <c r="N1437" s="23">
        <v>3</v>
      </c>
      <c r="O1437" s="22" t="str">
        <f>VLOOKUP(A1437,[1]CustomerAddress!$A$1:$F$3997,2)</f>
        <v>14155 Evergreen Way</v>
      </c>
      <c r="P1437" s="22">
        <f>VLOOKUP(A1437,[1]CustomerAddress!$A$1:$F$3997,3)</f>
        <v>2756</v>
      </c>
      <c r="Q1437" s="22" t="str">
        <f>VLOOKUP(A1437,[1]CustomerAddress!$A$1:$F$3997,4)</f>
        <v>NSW</v>
      </c>
      <c r="R1437" s="22" t="str">
        <f>VLOOKUP(A1437,[1]CustomerAddress!$A$1:$F$3997,5)</f>
        <v>Australia</v>
      </c>
      <c r="S1437" s="22">
        <f>VLOOKUP(A1437,[1]CustomerAddress!$A$1:$F$3997,6)</f>
        <v>8</v>
      </c>
      <c r="T1437" s="22" t="str">
        <f>VLOOKUP(A1437,Labels!$A$5:$I$3497,9)</f>
        <v>High Risk Customer</v>
      </c>
    </row>
    <row r="1438" spans="1:20" s="22" customFormat="1" ht="15.75" customHeight="1" x14ac:dyDescent="0.25">
      <c r="A1438" s="23">
        <v>1437</v>
      </c>
      <c r="B1438" s="24" t="s">
        <v>2925</v>
      </c>
      <c r="C1438" s="24" t="s">
        <v>2926</v>
      </c>
      <c r="D1438" s="24" t="s">
        <v>48</v>
      </c>
      <c r="E1438" s="23">
        <v>35</v>
      </c>
      <c r="F1438" s="25">
        <v>27284</v>
      </c>
      <c r="G1438" s="23">
        <f t="shared" ca="1" si="105"/>
        <v>46.596748525177567</v>
      </c>
      <c r="H1438" s="23" t="str">
        <f t="shared" ca="1" si="104"/>
        <v>41-50</v>
      </c>
      <c r="I1438" s="24" t="s">
        <v>593</v>
      </c>
      <c r="J1438" s="24" t="s">
        <v>84</v>
      </c>
      <c r="K1438" s="24" t="s">
        <v>62</v>
      </c>
      <c r="L1438" s="24" t="s">
        <v>44</v>
      </c>
      <c r="M1438" s="24" t="s">
        <v>57</v>
      </c>
      <c r="N1438" s="23">
        <v>20</v>
      </c>
      <c r="O1438" s="22" t="str">
        <f>VLOOKUP(A1438,[1]CustomerAddress!$A$1:$F$3997,2)</f>
        <v>26607 West Hill</v>
      </c>
      <c r="P1438" s="22">
        <f>VLOOKUP(A1438,[1]CustomerAddress!$A$1:$F$3997,3)</f>
        <v>2777</v>
      </c>
      <c r="Q1438" s="22" t="str">
        <f>VLOOKUP(A1438,[1]CustomerAddress!$A$1:$F$3997,4)</f>
        <v>NSW</v>
      </c>
      <c r="R1438" s="22" t="str">
        <f>VLOOKUP(A1438,[1]CustomerAddress!$A$1:$F$3997,5)</f>
        <v>Australia</v>
      </c>
      <c r="S1438" s="22">
        <f>VLOOKUP(A1438,[1]CustomerAddress!$A$1:$F$3997,6)</f>
        <v>9</v>
      </c>
      <c r="T1438" s="22" t="str">
        <f>VLOOKUP(A1438,Labels!$A$5:$I$3497,9)</f>
        <v>Evasive Customer</v>
      </c>
    </row>
    <row r="1439" spans="1:20" s="22" customFormat="1" ht="15.75" customHeight="1" x14ac:dyDescent="0.25">
      <c r="A1439" s="23">
        <v>1438</v>
      </c>
      <c r="B1439" s="24" t="s">
        <v>2927</v>
      </c>
      <c r="C1439" s="24" t="s">
        <v>2928</v>
      </c>
      <c r="D1439" s="24" t="s">
        <v>40</v>
      </c>
      <c r="E1439" s="23">
        <v>27</v>
      </c>
      <c r="F1439" s="25">
        <v>27699</v>
      </c>
      <c r="G1439" s="23">
        <f t="shared" ca="1" si="105"/>
        <v>45.459762223807708</v>
      </c>
      <c r="H1439" s="23" t="str">
        <f t="shared" ca="1" si="104"/>
        <v>41-50</v>
      </c>
      <c r="I1439" s="24" t="s">
        <v>157</v>
      </c>
      <c r="J1439" s="24" t="s">
        <v>42</v>
      </c>
      <c r="K1439" s="24" t="s">
        <v>43</v>
      </c>
      <c r="L1439" s="24" t="s">
        <v>44</v>
      </c>
      <c r="M1439" s="24" t="s">
        <v>45</v>
      </c>
      <c r="N1439" s="23">
        <v>14</v>
      </c>
      <c r="O1439" s="22" t="str">
        <f>VLOOKUP(A1439,[1]CustomerAddress!$A$1:$F$3997,2)</f>
        <v>53649 Mandrake Place</v>
      </c>
      <c r="P1439" s="22">
        <f>VLOOKUP(A1439,[1]CustomerAddress!$A$1:$F$3997,3)</f>
        <v>2749</v>
      </c>
      <c r="Q1439" s="22" t="str">
        <f>VLOOKUP(A1439,[1]CustomerAddress!$A$1:$F$3997,4)</f>
        <v>NSW</v>
      </c>
      <c r="R1439" s="22" t="str">
        <f>VLOOKUP(A1439,[1]CustomerAddress!$A$1:$F$3997,5)</f>
        <v>Australia</v>
      </c>
      <c r="S1439" s="22">
        <f>VLOOKUP(A1439,[1]CustomerAddress!$A$1:$F$3997,6)</f>
        <v>8</v>
      </c>
      <c r="T1439" s="22" t="str">
        <f>VLOOKUP(A1439,Labels!$A$5:$I$3497,9)</f>
        <v>Platinum Customer</v>
      </c>
    </row>
    <row r="1440" spans="1:20" s="22" customFormat="1" ht="15.75" customHeight="1" x14ac:dyDescent="0.25">
      <c r="A1440" s="23">
        <v>1439</v>
      </c>
      <c r="B1440" s="24" t="s">
        <v>2929</v>
      </c>
      <c r="C1440" s="24" t="s">
        <v>2930</v>
      </c>
      <c r="D1440" s="24" t="s">
        <v>48</v>
      </c>
      <c r="E1440" s="23">
        <v>97</v>
      </c>
      <c r="F1440" s="25">
        <v>23951</v>
      </c>
      <c r="G1440" s="23">
        <f t="shared" ca="1" si="105"/>
        <v>55.728255374492633</v>
      </c>
      <c r="H1440" s="23" t="str">
        <f t="shared" ca="1" si="104"/>
        <v>51-60</v>
      </c>
      <c r="I1440" s="24" t="s">
        <v>852</v>
      </c>
      <c r="J1440" s="24" t="s">
        <v>65</v>
      </c>
      <c r="K1440" s="24" t="s">
        <v>43</v>
      </c>
      <c r="L1440" s="24" t="s">
        <v>44</v>
      </c>
      <c r="M1440" s="24" t="s">
        <v>57</v>
      </c>
      <c r="N1440" s="23">
        <v>19</v>
      </c>
      <c r="O1440" s="22" t="str">
        <f>VLOOKUP(A1440,[1]CustomerAddress!$A$1:$F$3997,2)</f>
        <v>223 Trailsway Parkway</v>
      </c>
      <c r="P1440" s="22">
        <f>VLOOKUP(A1440,[1]CustomerAddress!$A$1:$F$3997,3)</f>
        <v>2154</v>
      </c>
      <c r="Q1440" s="22" t="str">
        <f>VLOOKUP(A1440,[1]CustomerAddress!$A$1:$F$3997,4)</f>
        <v>NSW</v>
      </c>
      <c r="R1440" s="22" t="str">
        <f>VLOOKUP(A1440,[1]CustomerAddress!$A$1:$F$3997,5)</f>
        <v>Australia</v>
      </c>
      <c r="S1440" s="22">
        <f>VLOOKUP(A1440,[1]CustomerAddress!$A$1:$F$3997,6)</f>
        <v>10</v>
      </c>
      <c r="T1440" s="22" t="str">
        <f>VLOOKUP(A1440,Labels!$A$5:$I$3497,9)</f>
        <v>Almost Lost Customer</v>
      </c>
    </row>
    <row r="1441" spans="1:20" s="22" customFormat="1" ht="15.75" customHeight="1" x14ac:dyDescent="0.25">
      <c r="A1441" s="23">
        <v>1440</v>
      </c>
      <c r="B1441" s="24" t="s">
        <v>2931</v>
      </c>
      <c r="C1441" s="24" t="s">
        <v>2932</v>
      </c>
      <c r="D1441" s="24" t="s">
        <v>40</v>
      </c>
      <c r="E1441" s="23">
        <v>19</v>
      </c>
      <c r="F1441" s="25">
        <v>24068</v>
      </c>
      <c r="G1441" s="23">
        <f t="shared" ca="1" si="105"/>
        <v>55.407707429287157</v>
      </c>
      <c r="H1441" s="23" t="str">
        <f t="shared" ca="1" si="104"/>
        <v>51-60</v>
      </c>
      <c r="I1441" s="24" t="s">
        <v>847</v>
      </c>
      <c r="J1441" s="24" t="s">
        <v>50</v>
      </c>
      <c r="K1441" s="24" t="s">
        <v>66</v>
      </c>
      <c r="L1441" s="24" t="s">
        <v>44</v>
      </c>
      <c r="M1441" s="24" t="s">
        <v>45</v>
      </c>
      <c r="N1441" s="23">
        <v>12</v>
      </c>
      <c r="O1441" s="22" t="str">
        <f>VLOOKUP(A1441,[1]CustomerAddress!$A$1:$F$3997,2)</f>
        <v>8999 Elmside Pass</v>
      </c>
      <c r="P1441" s="22">
        <f>VLOOKUP(A1441,[1]CustomerAddress!$A$1:$F$3997,3)</f>
        <v>2749</v>
      </c>
      <c r="Q1441" s="22" t="str">
        <f>VLOOKUP(A1441,[1]CustomerAddress!$A$1:$F$3997,4)</f>
        <v>NSW</v>
      </c>
      <c r="R1441" s="22" t="str">
        <f>VLOOKUP(A1441,[1]CustomerAddress!$A$1:$F$3997,5)</f>
        <v>Australia</v>
      </c>
      <c r="S1441" s="22">
        <f>VLOOKUP(A1441,[1]CustomerAddress!$A$1:$F$3997,6)</f>
        <v>9</v>
      </c>
      <c r="T1441" s="22" t="str">
        <f>VLOOKUP(A1441,Labels!$A$5:$I$3497,9)</f>
        <v>Potential Customer</v>
      </c>
    </row>
    <row r="1442" spans="1:20" s="22" customFormat="1" ht="15.75" customHeight="1" x14ac:dyDescent="0.25">
      <c r="A1442" s="23">
        <v>1441</v>
      </c>
      <c r="B1442" s="24" t="s">
        <v>2933</v>
      </c>
      <c r="C1442" s="24" t="s">
        <v>2934</v>
      </c>
      <c r="D1442" s="24" t="s">
        <v>40</v>
      </c>
      <c r="E1442" s="23">
        <v>23</v>
      </c>
      <c r="F1442" s="25">
        <v>28191</v>
      </c>
      <c r="G1442" s="23">
        <f t="shared" ca="1" si="105"/>
        <v>44.111817018328253</v>
      </c>
      <c r="H1442" s="23" t="str">
        <f t="shared" ca="1" si="104"/>
        <v>41-50</v>
      </c>
      <c r="J1442" s="24" t="s">
        <v>84</v>
      </c>
      <c r="K1442" s="24" t="s">
        <v>62</v>
      </c>
      <c r="L1442" s="24" t="s">
        <v>44</v>
      </c>
      <c r="M1442" s="24" t="s">
        <v>57</v>
      </c>
      <c r="N1442" s="23">
        <v>5</v>
      </c>
      <c r="O1442" s="22" t="str">
        <f>VLOOKUP(A1442,[1]CustomerAddress!$A$1:$F$3997,2)</f>
        <v>53 Steensland Parkway</v>
      </c>
      <c r="P1442" s="22">
        <f>VLOOKUP(A1442,[1]CustomerAddress!$A$1:$F$3997,3)</f>
        <v>2773</v>
      </c>
      <c r="Q1442" s="22" t="str">
        <f>VLOOKUP(A1442,[1]CustomerAddress!$A$1:$F$3997,4)</f>
        <v>NSW</v>
      </c>
      <c r="R1442" s="22" t="str">
        <f>VLOOKUP(A1442,[1]CustomerAddress!$A$1:$F$3997,5)</f>
        <v>Australia</v>
      </c>
      <c r="S1442" s="22">
        <f>VLOOKUP(A1442,[1]CustomerAddress!$A$1:$F$3997,6)</f>
        <v>10</v>
      </c>
      <c r="T1442" s="22" t="str">
        <f>VLOOKUP(A1442,Labels!$A$5:$I$3497,9)</f>
        <v>Lost Customer</v>
      </c>
    </row>
    <row r="1443" spans="1:20" s="22" customFormat="1" ht="15.75" customHeight="1" x14ac:dyDescent="0.25">
      <c r="A1443" s="23">
        <v>1442</v>
      </c>
      <c r="B1443" s="24" t="s">
        <v>2935</v>
      </c>
      <c r="C1443" s="24" t="s">
        <v>2936</v>
      </c>
      <c r="D1443" s="24" t="s">
        <v>48</v>
      </c>
      <c r="E1443" s="23">
        <v>1</v>
      </c>
      <c r="F1443" s="25">
        <v>23077</v>
      </c>
      <c r="G1443" s="23">
        <f t="shared" ca="1" si="105"/>
        <v>58.122775922437839</v>
      </c>
      <c r="H1443" s="23" t="str">
        <f t="shared" ca="1" si="104"/>
        <v>51-60</v>
      </c>
      <c r="J1443" s="24" t="s">
        <v>84</v>
      </c>
      <c r="K1443" s="24" t="s">
        <v>62</v>
      </c>
      <c r="L1443" s="24" t="s">
        <v>44</v>
      </c>
      <c r="M1443" s="24" t="s">
        <v>57</v>
      </c>
      <c r="N1443" s="23">
        <v>17</v>
      </c>
      <c r="O1443" s="22" t="str">
        <f>VLOOKUP(A1443,[1]CustomerAddress!$A$1:$F$3997,2)</f>
        <v>8 Prairie Rose Circle</v>
      </c>
      <c r="P1443" s="22">
        <f>VLOOKUP(A1443,[1]CustomerAddress!$A$1:$F$3997,3)</f>
        <v>2745</v>
      </c>
      <c r="Q1443" s="22" t="str">
        <f>VLOOKUP(A1443,[1]CustomerAddress!$A$1:$F$3997,4)</f>
        <v>NSW</v>
      </c>
      <c r="R1443" s="22" t="str">
        <f>VLOOKUP(A1443,[1]CustomerAddress!$A$1:$F$3997,5)</f>
        <v>Australia</v>
      </c>
      <c r="S1443" s="22">
        <f>VLOOKUP(A1443,[1]CustomerAddress!$A$1:$F$3997,6)</f>
        <v>9</v>
      </c>
      <c r="T1443" s="22" t="str">
        <f>VLOOKUP(A1443,Labels!$A$5:$I$3497,9)</f>
        <v>Almost Lost Customer</v>
      </c>
    </row>
    <row r="1444" spans="1:20" s="22" customFormat="1" ht="15.75" customHeight="1" x14ac:dyDescent="0.25">
      <c r="A1444" s="23">
        <v>1443</v>
      </c>
      <c r="B1444" s="24" t="s">
        <v>2937</v>
      </c>
      <c r="C1444" s="24" t="s">
        <v>2938</v>
      </c>
      <c r="D1444" s="24" t="s">
        <v>40</v>
      </c>
      <c r="E1444" s="23">
        <v>47</v>
      </c>
      <c r="F1444" s="25">
        <v>31618</v>
      </c>
      <c r="G1444" s="23">
        <f t="shared" ca="1" si="105"/>
        <v>34.72277592243784</v>
      </c>
      <c r="H1444" s="23" t="str">
        <f t="shared" ca="1" si="104"/>
        <v>31-40</v>
      </c>
      <c r="J1444" s="24" t="s">
        <v>50</v>
      </c>
      <c r="K1444" s="24" t="s">
        <v>62</v>
      </c>
      <c r="L1444" s="24" t="s">
        <v>44</v>
      </c>
      <c r="M1444" s="24" t="s">
        <v>45</v>
      </c>
      <c r="N1444" s="23">
        <v>22</v>
      </c>
      <c r="O1444" s="22" t="str">
        <f>VLOOKUP(A1444,[1]CustomerAddress!$A$1:$F$3997,2)</f>
        <v>3416 Texas Pass</v>
      </c>
      <c r="P1444" s="22">
        <f>VLOOKUP(A1444,[1]CustomerAddress!$A$1:$F$3997,3)</f>
        <v>2747</v>
      </c>
      <c r="Q1444" s="22" t="str">
        <f>VLOOKUP(A1444,[1]CustomerAddress!$A$1:$F$3997,4)</f>
        <v>NSW</v>
      </c>
      <c r="R1444" s="22" t="str">
        <f>VLOOKUP(A1444,[1]CustomerAddress!$A$1:$F$3997,5)</f>
        <v>Australia</v>
      </c>
      <c r="S1444" s="22">
        <f>VLOOKUP(A1444,[1]CustomerAddress!$A$1:$F$3997,6)</f>
        <v>7</v>
      </c>
      <c r="T1444" s="22" t="str">
        <f>VLOOKUP(A1444,Labels!$A$5:$I$3497,9)</f>
        <v>Recent Customer</v>
      </c>
    </row>
    <row r="1445" spans="1:20" s="22" customFormat="1" ht="15.75" customHeight="1" x14ac:dyDescent="0.25">
      <c r="A1445" s="23">
        <v>1444</v>
      </c>
      <c r="B1445" s="24" t="s">
        <v>2939</v>
      </c>
      <c r="C1445" s="24" t="s">
        <v>2940</v>
      </c>
      <c r="D1445" s="24" t="s">
        <v>48</v>
      </c>
      <c r="E1445" s="23">
        <v>97</v>
      </c>
      <c r="F1445" s="25">
        <v>27498</v>
      </c>
      <c r="G1445" s="23">
        <f t="shared" ca="1" si="105"/>
        <v>46.010447155314552</v>
      </c>
      <c r="H1445" s="23" t="str">
        <f t="shared" ca="1" si="104"/>
        <v>41-50</v>
      </c>
      <c r="I1445" s="24" t="s">
        <v>167</v>
      </c>
      <c r="J1445" s="24" t="s">
        <v>42</v>
      </c>
      <c r="K1445" s="24" t="s">
        <v>43</v>
      </c>
      <c r="L1445" s="24" t="s">
        <v>44</v>
      </c>
      <c r="M1445" s="24" t="s">
        <v>57</v>
      </c>
      <c r="N1445" s="23">
        <v>8</v>
      </c>
      <c r="O1445" s="22" t="str">
        <f>VLOOKUP(A1445,[1]CustomerAddress!$A$1:$F$3997,2)</f>
        <v>8088 Macpherson Hill</v>
      </c>
      <c r="P1445" s="22">
        <f>VLOOKUP(A1445,[1]CustomerAddress!$A$1:$F$3997,3)</f>
        <v>2323</v>
      </c>
      <c r="Q1445" s="22" t="str">
        <f>VLOOKUP(A1445,[1]CustomerAddress!$A$1:$F$3997,4)</f>
        <v>NSW</v>
      </c>
      <c r="R1445" s="22" t="str">
        <f>VLOOKUP(A1445,[1]CustomerAddress!$A$1:$F$3997,5)</f>
        <v>Australia</v>
      </c>
      <c r="S1445" s="22">
        <f>VLOOKUP(A1445,[1]CustomerAddress!$A$1:$F$3997,6)</f>
        <v>5</v>
      </c>
      <c r="T1445" s="22" t="str">
        <f>VLOOKUP(A1445,Labels!$A$5:$I$3497,9)</f>
        <v>Late Bloomer</v>
      </c>
    </row>
    <row r="1446" spans="1:20" s="22" customFormat="1" ht="15.75" customHeight="1" x14ac:dyDescent="0.25">
      <c r="A1446" s="23">
        <v>1445</v>
      </c>
      <c r="B1446" s="24" t="s">
        <v>2941</v>
      </c>
      <c r="C1446" s="24" t="s">
        <v>2942</v>
      </c>
      <c r="D1446" s="24" t="s">
        <v>40</v>
      </c>
      <c r="E1446" s="23">
        <v>57</v>
      </c>
      <c r="F1446" s="25">
        <v>26752</v>
      </c>
      <c r="G1446" s="23">
        <f t="shared" ca="1" si="105"/>
        <v>48.054282771752909</v>
      </c>
      <c r="H1446" s="23" t="str">
        <f t="shared" ca="1" si="104"/>
        <v>41-50</v>
      </c>
      <c r="I1446" s="24" t="s">
        <v>2943</v>
      </c>
      <c r="J1446" s="24" t="s">
        <v>56</v>
      </c>
      <c r="K1446" s="24" t="s">
        <v>62</v>
      </c>
      <c r="L1446" s="24" t="s">
        <v>44</v>
      </c>
      <c r="M1446" s="24" t="s">
        <v>57</v>
      </c>
      <c r="N1446" s="23">
        <v>18</v>
      </c>
      <c r="O1446" s="22" t="str">
        <f>VLOOKUP(A1446,[1]CustomerAddress!$A$1:$F$3997,2)</f>
        <v>6418 Jenna Trail</v>
      </c>
      <c r="P1446" s="22">
        <f>VLOOKUP(A1446,[1]CustomerAddress!$A$1:$F$3997,3)</f>
        <v>2640</v>
      </c>
      <c r="Q1446" s="22" t="str">
        <f>VLOOKUP(A1446,[1]CustomerAddress!$A$1:$F$3997,4)</f>
        <v>NSW</v>
      </c>
      <c r="R1446" s="22" t="str">
        <f>VLOOKUP(A1446,[1]CustomerAddress!$A$1:$F$3997,5)</f>
        <v>Australia</v>
      </c>
      <c r="S1446" s="22">
        <f>VLOOKUP(A1446,[1]CustomerAddress!$A$1:$F$3997,6)</f>
        <v>4</v>
      </c>
      <c r="T1446" s="22" t="str">
        <f>VLOOKUP(A1446,Labels!$A$5:$I$3497,9)</f>
        <v>Becoming Loyal</v>
      </c>
    </row>
    <row r="1447" spans="1:20" s="22" customFormat="1" ht="15.75" customHeight="1" x14ac:dyDescent="0.25">
      <c r="A1447" s="23">
        <v>1446</v>
      </c>
      <c r="B1447" s="24" t="s">
        <v>2944</v>
      </c>
      <c r="C1447" s="24" t="s">
        <v>2945</v>
      </c>
      <c r="D1447" s="24" t="s">
        <v>48</v>
      </c>
      <c r="E1447" s="23">
        <v>51</v>
      </c>
      <c r="F1447" s="25">
        <v>31882</v>
      </c>
      <c r="G1447" s="23">
        <f t="shared" ca="1" si="105"/>
        <v>33.999488251204966</v>
      </c>
      <c r="H1447" s="23" t="str">
        <f t="shared" ca="1" si="104"/>
        <v>31-40</v>
      </c>
      <c r="I1447" s="24" t="s">
        <v>760</v>
      </c>
      <c r="J1447" s="24" t="s">
        <v>84</v>
      </c>
      <c r="K1447" s="24" t="s">
        <v>43</v>
      </c>
      <c r="L1447" s="24" t="s">
        <v>44</v>
      </c>
      <c r="M1447" s="24" t="s">
        <v>57</v>
      </c>
      <c r="N1447" s="23">
        <v>17</v>
      </c>
      <c r="O1447" s="22" t="str">
        <f>VLOOKUP(A1447,[1]CustomerAddress!$A$1:$F$3997,2)</f>
        <v>70262 Hermina Court</v>
      </c>
      <c r="P1447" s="22">
        <f>VLOOKUP(A1447,[1]CustomerAddress!$A$1:$F$3997,3)</f>
        <v>3690</v>
      </c>
      <c r="Q1447" s="22" t="str">
        <f>VLOOKUP(A1447,[1]CustomerAddress!$A$1:$F$3997,4)</f>
        <v>VIC</v>
      </c>
      <c r="R1447" s="22" t="str">
        <f>VLOOKUP(A1447,[1]CustomerAddress!$A$1:$F$3997,5)</f>
        <v>Australia</v>
      </c>
      <c r="S1447" s="22">
        <f>VLOOKUP(A1447,[1]CustomerAddress!$A$1:$F$3997,6)</f>
        <v>2</v>
      </c>
      <c r="T1447" s="22" t="str">
        <f>VLOOKUP(A1447,Labels!$A$5:$I$3497,9)</f>
        <v>Very Loyal</v>
      </c>
    </row>
    <row r="1448" spans="1:20" s="22" customFormat="1" ht="15.75" customHeight="1" x14ac:dyDescent="0.25">
      <c r="A1448" s="23">
        <v>1447</v>
      </c>
      <c r="B1448" s="24" t="s">
        <v>2946</v>
      </c>
      <c r="C1448" s="24" t="s">
        <v>2947</v>
      </c>
      <c r="D1448" s="24" t="s">
        <v>48</v>
      </c>
      <c r="E1448" s="23">
        <v>29</v>
      </c>
      <c r="F1448" s="25">
        <v>35232</v>
      </c>
      <c r="G1448" s="23">
        <f t="shared" ca="1" si="105"/>
        <v>24.821406059424142</v>
      </c>
      <c r="H1448" s="23" t="str">
        <f t="shared" ca="1" si="104"/>
        <v>21-30</v>
      </c>
      <c r="I1448" s="24" t="s">
        <v>301</v>
      </c>
      <c r="J1448" s="24" t="s">
        <v>84</v>
      </c>
      <c r="K1448" s="24" t="s">
        <v>43</v>
      </c>
      <c r="L1448" s="24" t="s">
        <v>44</v>
      </c>
      <c r="M1448" s="24" t="s">
        <v>57</v>
      </c>
      <c r="N1448" s="23">
        <v>4</v>
      </c>
      <c r="O1448" s="22" t="str">
        <f>VLOOKUP(A1448,[1]CustomerAddress!$A$1:$F$3997,2)</f>
        <v>89684 Coolidge Hill</v>
      </c>
      <c r="P1448" s="22">
        <f>VLOOKUP(A1448,[1]CustomerAddress!$A$1:$F$3997,3)</f>
        <v>2630</v>
      </c>
      <c r="Q1448" s="22" t="str">
        <f>VLOOKUP(A1448,[1]CustomerAddress!$A$1:$F$3997,4)</f>
        <v>NSW</v>
      </c>
      <c r="R1448" s="22" t="str">
        <f>VLOOKUP(A1448,[1]CustomerAddress!$A$1:$F$3997,5)</f>
        <v>Australia</v>
      </c>
      <c r="S1448" s="22">
        <f>VLOOKUP(A1448,[1]CustomerAddress!$A$1:$F$3997,6)</f>
        <v>1</v>
      </c>
      <c r="T1448" s="22" t="str">
        <f>VLOOKUP(A1448,Labels!$A$5:$I$3497,9)</f>
        <v>Almost Lost Customer</v>
      </c>
    </row>
    <row r="1449" spans="1:20" s="22" customFormat="1" ht="15.75" customHeight="1" x14ac:dyDescent="0.25">
      <c r="A1449" s="23">
        <v>1448</v>
      </c>
      <c r="B1449" s="24" t="s">
        <v>2948</v>
      </c>
      <c r="C1449" s="24" t="s">
        <v>2949</v>
      </c>
      <c r="D1449" s="24" t="s">
        <v>48</v>
      </c>
      <c r="E1449" s="23">
        <v>40</v>
      </c>
      <c r="F1449" s="25">
        <v>32364</v>
      </c>
      <c r="G1449" s="23">
        <f t="shared" ca="1" si="105"/>
        <v>32.678940305999483</v>
      </c>
      <c r="H1449" s="23" t="str">
        <f t="shared" ca="1" si="104"/>
        <v>31-40</v>
      </c>
      <c r="I1449" s="24" t="s">
        <v>253</v>
      </c>
      <c r="J1449" s="24" t="s">
        <v>54</v>
      </c>
      <c r="K1449" s="24" t="s">
        <v>43</v>
      </c>
      <c r="L1449" s="24" t="s">
        <v>44</v>
      </c>
      <c r="M1449" s="24" t="s">
        <v>57</v>
      </c>
      <c r="N1449" s="23">
        <v>20</v>
      </c>
      <c r="O1449" s="22" t="str">
        <f>VLOOKUP(A1449,[1]CustomerAddress!$A$1:$F$3997,2)</f>
        <v>00 International Junction</v>
      </c>
      <c r="P1449" s="22">
        <f>VLOOKUP(A1449,[1]CustomerAddress!$A$1:$F$3997,3)</f>
        <v>2260</v>
      </c>
      <c r="Q1449" s="22" t="str">
        <f>VLOOKUP(A1449,[1]CustomerAddress!$A$1:$F$3997,4)</f>
        <v>NSW</v>
      </c>
      <c r="R1449" s="22" t="str">
        <f>VLOOKUP(A1449,[1]CustomerAddress!$A$1:$F$3997,5)</f>
        <v>Australia</v>
      </c>
      <c r="S1449" s="22">
        <f>VLOOKUP(A1449,[1]CustomerAddress!$A$1:$F$3997,6)</f>
        <v>8</v>
      </c>
      <c r="T1449" s="22" t="str">
        <f>VLOOKUP(A1449,Labels!$A$5:$I$3497,9)</f>
        <v>Lost Customer</v>
      </c>
    </row>
    <row r="1450" spans="1:20" s="22" customFormat="1" ht="15.75" customHeight="1" x14ac:dyDescent="0.25">
      <c r="A1450" s="23">
        <v>1449</v>
      </c>
      <c r="B1450" s="24" t="s">
        <v>2950</v>
      </c>
      <c r="C1450" s="24" t="s">
        <v>2951</v>
      </c>
      <c r="D1450" s="24" t="s">
        <v>40</v>
      </c>
      <c r="E1450" s="23">
        <v>38</v>
      </c>
      <c r="F1450" s="25">
        <v>24710</v>
      </c>
      <c r="G1450" s="23">
        <f t="shared" ca="1" si="105"/>
        <v>53.648803319698118</v>
      </c>
      <c r="H1450" s="23" t="str">
        <f t="shared" ca="1" si="104"/>
        <v>51-60</v>
      </c>
      <c r="I1450" s="24" t="s">
        <v>2952</v>
      </c>
      <c r="J1450" s="24" t="s">
        <v>61</v>
      </c>
      <c r="K1450" s="24" t="s">
        <v>66</v>
      </c>
      <c r="L1450" s="24" t="s">
        <v>44</v>
      </c>
      <c r="M1450" s="24" t="s">
        <v>57</v>
      </c>
      <c r="N1450" s="23">
        <v>4</v>
      </c>
      <c r="O1450" s="22" t="str">
        <f>VLOOKUP(A1450,[1]CustomerAddress!$A$1:$F$3997,2)</f>
        <v>5 Carioca Pass</v>
      </c>
      <c r="P1450" s="22">
        <f>VLOOKUP(A1450,[1]CustomerAddress!$A$1:$F$3997,3)</f>
        <v>2594</v>
      </c>
      <c r="Q1450" s="22" t="str">
        <f>VLOOKUP(A1450,[1]CustomerAddress!$A$1:$F$3997,4)</f>
        <v>NSW</v>
      </c>
      <c r="R1450" s="22" t="str">
        <f>VLOOKUP(A1450,[1]CustomerAddress!$A$1:$F$3997,5)</f>
        <v>Australia</v>
      </c>
      <c r="S1450" s="22">
        <f>VLOOKUP(A1450,[1]CustomerAddress!$A$1:$F$3997,6)</f>
        <v>3</v>
      </c>
      <c r="T1450" s="22" t="str">
        <f>VLOOKUP(A1450,Labels!$A$5:$I$3497,9)</f>
        <v>Becoming Loyal</v>
      </c>
    </row>
    <row r="1451" spans="1:20" s="22" customFormat="1" ht="15.75" customHeight="1" x14ac:dyDescent="0.25">
      <c r="A1451" s="23">
        <v>1450</v>
      </c>
      <c r="B1451" s="24" t="s">
        <v>2953</v>
      </c>
      <c r="C1451" s="24" t="s">
        <v>2954</v>
      </c>
      <c r="D1451" s="24" t="s">
        <v>40</v>
      </c>
      <c r="E1451" s="23">
        <v>23</v>
      </c>
      <c r="F1451" s="25">
        <v>23400</v>
      </c>
      <c r="G1451" s="23">
        <f t="shared" ca="1" si="105"/>
        <v>57.237844415588526</v>
      </c>
      <c r="H1451" s="23" t="str">
        <f t="shared" ca="1" si="104"/>
        <v>51-60</v>
      </c>
      <c r="I1451" s="24" t="s">
        <v>561</v>
      </c>
      <c r="J1451" s="24" t="s">
        <v>84</v>
      </c>
      <c r="K1451" s="24" t="s">
        <v>62</v>
      </c>
      <c r="L1451" s="24" t="s">
        <v>44</v>
      </c>
      <c r="M1451" s="24" t="s">
        <v>57</v>
      </c>
      <c r="N1451" s="23">
        <v>6</v>
      </c>
      <c r="O1451" s="22" t="str">
        <f>VLOOKUP(A1451,[1]CustomerAddress!$A$1:$F$3997,2)</f>
        <v>6386 Raven Road</v>
      </c>
      <c r="P1451" s="22">
        <f>VLOOKUP(A1451,[1]CustomerAddress!$A$1:$F$3997,3)</f>
        <v>2579</v>
      </c>
      <c r="Q1451" s="22" t="str">
        <f>VLOOKUP(A1451,[1]CustomerAddress!$A$1:$F$3997,4)</f>
        <v>NSW</v>
      </c>
      <c r="R1451" s="22" t="str">
        <f>VLOOKUP(A1451,[1]CustomerAddress!$A$1:$F$3997,5)</f>
        <v>Australia</v>
      </c>
      <c r="S1451" s="22">
        <f>VLOOKUP(A1451,[1]CustomerAddress!$A$1:$F$3997,6)</f>
        <v>2</v>
      </c>
      <c r="T1451" s="22" t="str">
        <f>VLOOKUP(A1451,Labels!$A$5:$I$3497,9)</f>
        <v>Potential Customer</v>
      </c>
    </row>
    <row r="1452" spans="1:20" s="22" customFormat="1" ht="15.75" customHeight="1" x14ac:dyDescent="0.25">
      <c r="A1452" s="23">
        <v>1451</v>
      </c>
      <c r="B1452" s="24" t="s">
        <v>2955</v>
      </c>
      <c r="C1452" s="24" t="s">
        <v>2956</v>
      </c>
      <c r="D1452" s="24" t="s">
        <v>40</v>
      </c>
      <c r="E1452" s="23">
        <v>32</v>
      </c>
      <c r="F1452" s="25">
        <v>28157</v>
      </c>
      <c r="G1452" s="23">
        <f t="shared" ca="1" si="105"/>
        <v>44.204967703259761</v>
      </c>
      <c r="H1452" s="23" t="str">
        <f t="shared" ca="1" si="104"/>
        <v>41-50</v>
      </c>
      <c r="I1452" s="24" t="s">
        <v>93</v>
      </c>
      <c r="J1452" s="24" t="s">
        <v>75</v>
      </c>
      <c r="K1452" s="24" t="s">
        <v>43</v>
      </c>
      <c r="L1452" s="24" t="s">
        <v>44</v>
      </c>
      <c r="M1452" s="24" t="s">
        <v>45</v>
      </c>
      <c r="N1452" s="23">
        <v>16</v>
      </c>
      <c r="O1452" s="22" t="str">
        <f>VLOOKUP(A1452,[1]CustomerAddress!$A$1:$F$3997,2)</f>
        <v>8 Mendota Plaza</v>
      </c>
      <c r="P1452" s="22">
        <f>VLOOKUP(A1452,[1]CustomerAddress!$A$1:$F$3997,3)</f>
        <v>2567</v>
      </c>
      <c r="Q1452" s="22" t="str">
        <f>VLOOKUP(A1452,[1]CustomerAddress!$A$1:$F$3997,4)</f>
        <v>NSW</v>
      </c>
      <c r="R1452" s="22" t="str">
        <f>VLOOKUP(A1452,[1]CustomerAddress!$A$1:$F$3997,5)</f>
        <v>Australia</v>
      </c>
      <c r="S1452" s="22">
        <f>VLOOKUP(A1452,[1]CustomerAddress!$A$1:$F$3997,6)</f>
        <v>9</v>
      </c>
      <c r="T1452" s="22" t="str">
        <f>VLOOKUP(A1452,Labels!$A$5:$I$3497,9)</f>
        <v>Losing Customer</v>
      </c>
    </row>
    <row r="1453" spans="1:20" s="22" customFormat="1" ht="15.75" customHeight="1" x14ac:dyDescent="0.25">
      <c r="A1453" s="23">
        <v>1452</v>
      </c>
      <c r="B1453" s="24" t="s">
        <v>2957</v>
      </c>
      <c r="C1453" s="24" t="s">
        <v>2958</v>
      </c>
      <c r="D1453" s="24" t="s">
        <v>48</v>
      </c>
      <c r="E1453" s="23">
        <v>99</v>
      </c>
      <c r="F1453" s="25">
        <v>20454</v>
      </c>
      <c r="G1453" s="23">
        <f t="shared" ca="1" si="105"/>
        <v>65.309077292300856</v>
      </c>
      <c r="H1453" s="23" t="str">
        <f t="shared" ca="1" si="104"/>
        <v>61-70</v>
      </c>
      <c r="I1453" s="24" t="s">
        <v>132</v>
      </c>
      <c r="J1453" s="24" t="s">
        <v>65</v>
      </c>
      <c r="K1453" s="24" t="s">
        <v>43</v>
      </c>
      <c r="L1453" s="24" t="s">
        <v>44</v>
      </c>
      <c r="M1453" s="24" t="s">
        <v>57</v>
      </c>
      <c r="N1453" s="23">
        <v>20</v>
      </c>
      <c r="O1453" s="22" t="str">
        <f>VLOOKUP(A1453,[1]CustomerAddress!$A$1:$F$3997,2)</f>
        <v>913 Londonderry Trail</v>
      </c>
      <c r="P1453" s="22">
        <f>VLOOKUP(A1453,[1]CustomerAddress!$A$1:$F$3997,3)</f>
        <v>2567</v>
      </c>
      <c r="Q1453" s="22" t="str">
        <f>VLOOKUP(A1453,[1]CustomerAddress!$A$1:$F$3997,4)</f>
        <v>NSW</v>
      </c>
      <c r="R1453" s="22" t="str">
        <f>VLOOKUP(A1453,[1]CustomerAddress!$A$1:$F$3997,5)</f>
        <v>Australia</v>
      </c>
      <c r="S1453" s="22">
        <f>VLOOKUP(A1453,[1]CustomerAddress!$A$1:$F$3997,6)</f>
        <v>8</v>
      </c>
      <c r="T1453" s="22" t="str">
        <f>VLOOKUP(A1453,Labels!$A$5:$I$3497,9)</f>
        <v>Becoming Loyal</v>
      </c>
    </row>
    <row r="1454" spans="1:20" s="22" customFormat="1" ht="15.75" customHeight="1" x14ac:dyDescent="0.25">
      <c r="A1454" s="23">
        <v>1453</v>
      </c>
      <c r="B1454" s="24" t="s">
        <v>2959</v>
      </c>
      <c r="D1454" s="24" t="s">
        <v>48</v>
      </c>
      <c r="E1454" s="23">
        <v>54</v>
      </c>
      <c r="F1454" s="25">
        <v>28336</v>
      </c>
      <c r="G1454" s="23">
        <f t="shared" ca="1" si="105"/>
        <v>43.714556744355647</v>
      </c>
      <c r="H1454" s="23" t="str">
        <f t="shared" ca="1" si="104"/>
        <v>41-50</v>
      </c>
      <c r="I1454" s="24" t="s">
        <v>816</v>
      </c>
      <c r="J1454" s="24" t="s">
        <v>42</v>
      </c>
      <c r="K1454" s="24" t="s">
        <v>66</v>
      </c>
      <c r="L1454" s="24" t="s">
        <v>44</v>
      </c>
      <c r="M1454" s="24" t="s">
        <v>57</v>
      </c>
      <c r="N1454" s="23">
        <v>13</v>
      </c>
      <c r="O1454" s="22" t="str">
        <f>VLOOKUP(A1454,[1]CustomerAddress!$A$1:$F$3997,2)</f>
        <v>58516 Tony Plaza</v>
      </c>
      <c r="P1454" s="22">
        <f>VLOOKUP(A1454,[1]CustomerAddress!$A$1:$F$3997,3)</f>
        <v>2567</v>
      </c>
      <c r="Q1454" s="22" t="str">
        <f>VLOOKUP(A1454,[1]CustomerAddress!$A$1:$F$3997,4)</f>
        <v>NSW</v>
      </c>
      <c r="R1454" s="22" t="str">
        <f>VLOOKUP(A1454,[1]CustomerAddress!$A$1:$F$3997,5)</f>
        <v>Australia</v>
      </c>
      <c r="S1454" s="22">
        <f>VLOOKUP(A1454,[1]CustomerAddress!$A$1:$F$3997,6)</f>
        <v>8</v>
      </c>
      <c r="T1454" s="22" t="str">
        <f>VLOOKUP(A1454,Labels!$A$5:$I$3497,9)</f>
        <v>Becoming Loyal</v>
      </c>
    </row>
    <row r="1455" spans="1:20" s="22" customFormat="1" ht="15.75" customHeight="1" x14ac:dyDescent="0.25">
      <c r="A1455" s="23">
        <v>1454</v>
      </c>
      <c r="B1455" s="24" t="s">
        <v>2960</v>
      </c>
      <c r="C1455" s="24" t="s">
        <v>2961</v>
      </c>
      <c r="D1455" s="24" t="s">
        <v>48</v>
      </c>
      <c r="E1455" s="23">
        <v>4</v>
      </c>
      <c r="F1455" s="25">
        <v>28952</v>
      </c>
      <c r="G1455" s="23">
        <f t="shared" ca="1" si="105"/>
        <v>42.026885511478937</v>
      </c>
      <c r="H1455" s="23" t="str">
        <f t="shared" ca="1" si="104"/>
        <v>41-50</v>
      </c>
      <c r="I1455" s="24" t="s">
        <v>218</v>
      </c>
      <c r="J1455" s="24" t="s">
        <v>75</v>
      </c>
      <c r="K1455" s="24" t="s">
        <v>43</v>
      </c>
      <c r="L1455" s="24" t="s">
        <v>44</v>
      </c>
      <c r="M1455" s="24" t="s">
        <v>45</v>
      </c>
      <c r="N1455" s="23">
        <v>3</v>
      </c>
      <c r="O1455" s="22" t="str">
        <f>VLOOKUP(A1455,[1]CustomerAddress!$A$1:$F$3997,2)</f>
        <v>583 Jenna Pass</v>
      </c>
      <c r="P1455" s="22">
        <f>VLOOKUP(A1455,[1]CustomerAddress!$A$1:$F$3997,3)</f>
        <v>2567</v>
      </c>
      <c r="Q1455" s="22" t="str">
        <f>VLOOKUP(A1455,[1]CustomerAddress!$A$1:$F$3997,4)</f>
        <v>NSW</v>
      </c>
      <c r="R1455" s="22" t="str">
        <f>VLOOKUP(A1455,[1]CustomerAddress!$A$1:$F$3997,5)</f>
        <v>Australia</v>
      </c>
      <c r="S1455" s="22">
        <f>VLOOKUP(A1455,[1]CustomerAddress!$A$1:$F$3997,6)</f>
        <v>9</v>
      </c>
      <c r="T1455" s="22" t="str">
        <f>VLOOKUP(A1455,Labels!$A$5:$I$3497,9)</f>
        <v>Becoming Loyal</v>
      </c>
    </row>
    <row r="1456" spans="1:20" s="22" customFormat="1" ht="15.75" customHeight="1" x14ac:dyDescent="0.25">
      <c r="A1456" s="23">
        <v>1455</v>
      </c>
      <c r="B1456" s="24" t="s">
        <v>2962</v>
      </c>
      <c r="D1456" s="24" t="s">
        <v>40</v>
      </c>
      <c r="E1456" s="23">
        <v>2</v>
      </c>
      <c r="F1456" s="25">
        <v>33811</v>
      </c>
      <c r="G1456" s="23">
        <f t="shared" ca="1" si="105"/>
        <v>28.714556744355651</v>
      </c>
      <c r="H1456" s="23" t="str">
        <f t="shared" ca="1" si="104"/>
        <v>21-30</v>
      </c>
      <c r="I1456" s="24" t="s">
        <v>2544</v>
      </c>
      <c r="J1456" s="24" t="s">
        <v>54</v>
      </c>
      <c r="K1456" s="24" t="s">
        <v>62</v>
      </c>
      <c r="L1456" s="24" t="s">
        <v>44</v>
      </c>
      <c r="M1456" s="24" t="s">
        <v>57</v>
      </c>
      <c r="N1456" s="23">
        <v>8</v>
      </c>
      <c r="O1456" s="22" t="str">
        <f>VLOOKUP(A1456,[1]CustomerAddress!$A$1:$F$3997,2)</f>
        <v>77729 Kim Plaza</v>
      </c>
      <c r="P1456" s="22">
        <f>VLOOKUP(A1456,[1]CustomerAddress!$A$1:$F$3997,3)</f>
        <v>2560</v>
      </c>
      <c r="Q1456" s="22" t="str">
        <f>VLOOKUP(A1456,[1]CustomerAddress!$A$1:$F$3997,4)</f>
        <v>NSW</v>
      </c>
      <c r="R1456" s="22" t="str">
        <f>VLOOKUP(A1456,[1]CustomerAddress!$A$1:$F$3997,5)</f>
        <v>Australia</v>
      </c>
      <c r="S1456" s="22">
        <f>VLOOKUP(A1456,[1]CustomerAddress!$A$1:$F$3997,6)</f>
        <v>7</v>
      </c>
      <c r="T1456" s="22" t="str">
        <f>VLOOKUP(A1456,Labels!$A$5:$I$3497,9)</f>
        <v>Late Bloomer</v>
      </c>
    </row>
    <row r="1457" spans="1:20" s="22" customFormat="1" ht="15.75" customHeight="1" x14ac:dyDescent="0.25">
      <c r="A1457" s="23">
        <v>1456</v>
      </c>
      <c r="B1457" s="24" t="s">
        <v>2963</v>
      </c>
      <c r="C1457" s="24" t="s">
        <v>2964</v>
      </c>
      <c r="D1457" s="24" t="s">
        <v>48</v>
      </c>
      <c r="E1457" s="23">
        <v>97</v>
      </c>
      <c r="F1457" s="25">
        <v>23722</v>
      </c>
      <c r="G1457" s="23">
        <f t="shared" ca="1" si="105"/>
        <v>56.355652634766606</v>
      </c>
      <c r="H1457" s="23" t="str">
        <f t="shared" ca="1" si="104"/>
        <v>51-60</v>
      </c>
      <c r="I1457" s="24" t="s">
        <v>1184</v>
      </c>
      <c r="J1457" s="24" t="s">
        <v>54</v>
      </c>
      <c r="K1457" s="24" t="s">
        <v>43</v>
      </c>
      <c r="L1457" s="24" t="s">
        <v>44</v>
      </c>
      <c r="M1457" s="24" t="s">
        <v>45</v>
      </c>
      <c r="N1457" s="23">
        <v>6</v>
      </c>
      <c r="O1457" s="22" t="str">
        <f>VLOOKUP(A1457,[1]CustomerAddress!$A$1:$F$3997,2)</f>
        <v>1253 Ridge Oak Center</v>
      </c>
      <c r="P1457" s="22">
        <f>VLOOKUP(A1457,[1]CustomerAddress!$A$1:$F$3997,3)</f>
        <v>2560</v>
      </c>
      <c r="Q1457" s="22" t="str">
        <f>VLOOKUP(A1457,[1]CustomerAddress!$A$1:$F$3997,4)</f>
        <v>NSW</v>
      </c>
      <c r="R1457" s="22" t="str">
        <f>VLOOKUP(A1457,[1]CustomerAddress!$A$1:$F$3997,5)</f>
        <v>Australia</v>
      </c>
      <c r="S1457" s="22">
        <f>VLOOKUP(A1457,[1]CustomerAddress!$A$1:$F$3997,6)</f>
        <v>4</v>
      </c>
      <c r="T1457" s="22" t="str">
        <f>VLOOKUP(A1457,Labels!$A$5:$I$3497,9)</f>
        <v>Recent Customer</v>
      </c>
    </row>
    <row r="1458" spans="1:20" s="22" customFormat="1" ht="15.75" customHeight="1" x14ac:dyDescent="0.25">
      <c r="A1458" s="23">
        <v>1457</v>
      </c>
      <c r="B1458" s="24" t="s">
        <v>2965</v>
      </c>
      <c r="C1458" s="24" t="s">
        <v>2966</v>
      </c>
      <c r="D1458" s="24" t="s">
        <v>40</v>
      </c>
      <c r="E1458" s="23">
        <v>99</v>
      </c>
      <c r="F1458" s="25">
        <v>28722</v>
      </c>
      <c r="G1458" s="23">
        <f t="shared" ca="1" si="105"/>
        <v>42.657022497780311</v>
      </c>
      <c r="H1458" s="23" t="str">
        <f t="shared" ca="1" si="104"/>
        <v>41-50</v>
      </c>
      <c r="I1458" s="24" t="s">
        <v>289</v>
      </c>
      <c r="J1458" s="24" t="s">
        <v>61</v>
      </c>
      <c r="K1458" s="24" t="s">
        <v>62</v>
      </c>
      <c r="L1458" s="24" t="s">
        <v>44</v>
      </c>
      <c r="M1458" s="24" t="s">
        <v>45</v>
      </c>
      <c r="N1458" s="23">
        <v>12</v>
      </c>
      <c r="O1458" s="22" t="str">
        <f>VLOOKUP(A1458,[1]CustomerAddress!$A$1:$F$3997,2)</f>
        <v>975 Melby Street</v>
      </c>
      <c r="P1458" s="22">
        <f>VLOOKUP(A1458,[1]CustomerAddress!$A$1:$F$3997,3)</f>
        <v>2564</v>
      </c>
      <c r="Q1458" s="22" t="str">
        <f>VLOOKUP(A1458,[1]CustomerAddress!$A$1:$F$3997,4)</f>
        <v>NSW</v>
      </c>
      <c r="R1458" s="22" t="str">
        <f>VLOOKUP(A1458,[1]CustomerAddress!$A$1:$F$3997,5)</f>
        <v>Australia</v>
      </c>
      <c r="S1458" s="22">
        <f>VLOOKUP(A1458,[1]CustomerAddress!$A$1:$F$3997,6)</f>
        <v>8</v>
      </c>
      <c r="T1458" s="22" t="str">
        <f>VLOOKUP(A1458,Labels!$A$5:$I$3497,9)</f>
        <v>Losing Customer</v>
      </c>
    </row>
    <row r="1459" spans="1:20" s="22" customFormat="1" ht="15.75" customHeight="1" x14ac:dyDescent="0.25">
      <c r="A1459" s="23">
        <v>1458</v>
      </c>
      <c r="B1459" s="24" t="s">
        <v>2967</v>
      </c>
      <c r="C1459" s="24" t="s">
        <v>2968</v>
      </c>
      <c r="D1459" s="24" t="s">
        <v>48</v>
      </c>
      <c r="E1459" s="23">
        <v>40</v>
      </c>
      <c r="F1459" s="25">
        <v>20750</v>
      </c>
      <c r="G1459" s="23">
        <f t="shared" ca="1" si="105"/>
        <v>64.498118388191273</v>
      </c>
      <c r="H1459" s="23" t="str">
        <f t="shared" ca="1" si="104"/>
        <v>61-70</v>
      </c>
      <c r="I1459" s="24" t="s">
        <v>826</v>
      </c>
      <c r="J1459" s="24" t="s">
        <v>138</v>
      </c>
      <c r="K1459" s="24" t="s">
        <v>62</v>
      </c>
      <c r="L1459" s="24" t="s">
        <v>44</v>
      </c>
      <c r="M1459" s="24" t="s">
        <v>57</v>
      </c>
      <c r="N1459" s="23">
        <v>11</v>
      </c>
      <c r="O1459" s="22" t="str">
        <f>VLOOKUP(A1459,[1]CustomerAddress!$A$1:$F$3997,2)</f>
        <v>6279 Lien Junction</v>
      </c>
      <c r="P1459" s="22">
        <f>VLOOKUP(A1459,[1]CustomerAddress!$A$1:$F$3997,3)</f>
        <v>2560</v>
      </c>
      <c r="Q1459" s="22" t="str">
        <f>VLOOKUP(A1459,[1]CustomerAddress!$A$1:$F$3997,4)</f>
        <v>NSW</v>
      </c>
      <c r="R1459" s="22" t="str">
        <f>VLOOKUP(A1459,[1]CustomerAddress!$A$1:$F$3997,5)</f>
        <v>Australia</v>
      </c>
      <c r="S1459" s="22">
        <f>VLOOKUP(A1459,[1]CustomerAddress!$A$1:$F$3997,6)</f>
        <v>6</v>
      </c>
      <c r="T1459" s="22" t="str">
        <f>VLOOKUP(A1459,Labels!$A$5:$I$3497,9)</f>
        <v>Evasive Customer</v>
      </c>
    </row>
    <row r="1460" spans="1:20" s="22" customFormat="1" ht="15.75" customHeight="1" x14ac:dyDescent="0.25">
      <c r="A1460" s="23">
        <v>1459</v>
      </c>
      <c r="B1460" s="24" t="s">
        <v>2969</v>
      </c>
      <c r="C1460" s="24" t="s">
        <v>2970</v>
      </c>
      <c r="D1460" s="24" t="s">
        <v>48</v>
      </c>
      <c r="E1460" s="23">
        <v>89</v>
      </c>
      <c r="F1460" s="25">
        <v>35962</v>
      </c>
      <c r="G1460" s="23">
        <f t="shared" ca="1" si="105"/>
        <v>22.821406059424142</v>
      </c>
      <c r="H1460" s="23" t="str">
        <f t="shared" ca="1" si="104"/>
        <v>21-30</v>
      </c>
      <c r="I1460" s="24" t="s">
        <v>742</v>
      </c>
      <c r="J1460" s="24" t="s">
        <v>84</v>
      </c>
      <c r="K1460" s="24" t="s">
        <v>43</v>
      </c>
      <c r="L1460" s="24" t="s">
        <v>44</v>
      </c>
      <c r="M1460" s="24" t="s">
        <v>57</v>
      </c>
      <c r="N1460" s="23">
        <v>4</v>
      </c>
      <c r="O1460" s="22" t="str">
        <f>VLOOKUP(A1460,[1]CustomerAddress!$A$1:$F$3997,2)</f>
        <v>1435 Lukken Trail</v>
      </c>
      <c r="P1460" s="22">
        <f>VLOOKUP(A1460,[1]CustomerAddress!$A$1:$F$3997,3)</f>
        <v>2570</v>
      </c>
      <c r="Q1460" s="22" t="str">
        <f>VLOOKUP(A1460,[1]CustomerAddress!$A$1:$F$3997,4)</f>
        <v>NSW</v>
      </c>
      <c r="R1460" s="22" t="str">
        <f>VLOOKUP(A1460,[1]CustomerAddress!$A$1:$F$3997,5)</f>
        <v>Australia</v>
      </c>
      <c r="S1460" s="22">
        <f>VLOOKUP(A1460,[1]CustomerAddress!$A$1:$F$3997,6)</f>
        <v>8</v>
      </c>
      <c r="T1460" s="22" t="str">
        <f>VLOOKUP(A1460,Labels!$A$5:$I$3497,9)</f>
        <v>Evasive Customer</v>
      </c>
    </row>
    <row r="1461" spans="1:20" s="22" customFormat="1" ht="15.75" customHeight="1" x14ac:dyDescent="0.25">
      <c r="A1461" s="23">
        <v>1460</v>
      </c>
      <c r="B1461" s="24" t="s">
        <v>1279</v>
      </c>
      <c r="C1461" s="24" t="s">
        <v>2971</v>
      </c>
      <c r="D1461" s="24" t="s">
        <v>48</v>
      </c>
      <c r="E1461" s="23">
        <v>92</v>
      </c>
      <c r="F1461" s="25">
        <v>26848</v>
      </c>
      <c r="G1461" s="23">
        <f t="shared" ca="1" si="105"/>
        <v>47.791269073122777</v>
      </c>
      <c r="H1461" s="23" t="str">
        <f t="shared" ca="1" si="104"/>
        <v>41-50</v>
      </c>
      <c r="I1461" s="24" t="s">
        <v>151</v>
      </c>
      <c r="J1461" s="24" t="s">
        <v>50</v>
      </c>
      <c r="K1461" s="24" t="s">
        <v>66</v>
      </c>
      <c r="L1461" s="24" t="s">
        <v>44</v>
      </c>
      <c r="M1461" s="24" t="s">
        <v>45</v>
      </c>
      <c r="N1461" s="23">
        <v>13</v>
      </c>
      <c r="O1461" s="22" t="str">
        <f>VLOOKUP(A1461,[1]CustomerAddress!$A$1:$F$3997,2)</f>
        <v>25 Darwin Terrace</v>
      </c>
      <c r="P1461" s="22">
        <f>VLOOKUP(A1461,[1]CustomerAddress!$A$1:$F$3997,3)</f>
        <v>2207</v>
      </c>
      <c r="Q1461" s="22" t="str">
        <f>VLOOKUP(A1461,[1]CustomerAddress!$A$1:$F$3997,4)</f>
        <v>NSW</v>
      </c>
      <c r="R1461" s="22" t="str">
        <f>VLOOKUP(A1461,[1]CustomerAddress!$A$1:$F$3997,5)</f>
        <v>Australia</v>
      </c>
      <c r="S1461" s="22">
        <f>VLOOKUP(A1461,[1]CustomerAddress!$A$1:$F$3997,6)</f>
        <v>9</v>
      </c>
      <c r="T1461" s="22" t="str">
        <f>VLOOKUP(A1461,Labels!$A$5:$I$3497,9)</f>
        <v>Platinum Customer</v>
      </c>
    </row>
    <row r="1462" spans="1:20" s="22" customFormat="1" ht="15.75" customHeight="1" x14ac:dyDescent="0.25">
      <c r="A1462" s="23">
        <v>1461</v>
      </c>
      <c r="B1462" s="24" t="s">
        <v>2972</v>
      </c>
      <c r="C1462" s="24" t="s">
        <v>2973</v>
      </c>
      <c r="D1462" s="24" t="s">
        <v>48</v>
      </c>
      <c r="E1462" s="23">
        <v>71</v>
      </c>
      <c r="F1462" s="25">
        <v>20824</v>
      </c>
      <c r="G1462" s="23">
        <f t="shared" ca="1" si="105"/>
        <v>64.29537866216387</v>
      </c>
      <c r="H1462" s="23" t="str">
        <f t="shared" ca="1" si="104"/>
        <v>61-70</v>
      </c>
      <c r="J1462" s="24" t="s">
        <v>65</v>
      </c>
      <c r="K1462" s="24" t="s">
        <v>43</v>
      </c>
      <c r="L1462" s="24" t="s">
        <v>44</v>
      </c>
      <c r="M1462" s="24" t="s">
        <v>45</v>
      </c>
      <c r="N1462" s="23">
        <v>9</v>
      </c>
      <c r="O1462" s="22" t="str">
        <f>VLOOKUP(A1462,[1]CustomerAddress!$A$1:$F$3997,2)</f>
        <v>3 Independence Hill</v>
      </c>
      <c r="P1462" s="22">
        <f>VLOOKUP(A1462,[1]CustomerAddress!$A$1:$F$3997,3)</f>
        <v>2560</v>
      </c>
      <c r="Q1462" s="22" t="str">
        <f>VLOOKUP(A1462,[1]CustomerAddress!$A$1:$F$3997,4)</f>
        <v>NSW</v>
      </c>
      <c r="R1462" s="22" t="str">
        <f>VLOOKUP(A1462,[1]CustomerAddress!$A$1:$F$3997,5)</f>
        <v>Australia</v>
      </c>
      <c r="S1462" s="22">
        <f>VLOOKUP(A1462,[1]CustomerAddress!$A$1:$F$3997,6)</f>
        <v>9</v>
      </c>
      <c r="T1462" s="22" t="str">
        <f>VLOOKUP(A1462,Labels!$A$5:$I$3497,9)</f>
        <v>Very Loyal</v>
      </c>
    </row>
    <row r="1463" spans="1:20" s="22" customFormat="1" ht="15.75" customHeight="1" x14ac:dyDescent="0.25">
      <c r="A1463" s="23">
        <v>1462</v>
      </c>
      <c r="B1463" s="24" t="s">
        <v>2974</v>
      </c>
      <c r="C1463" s="24" t="s">
        <v>2975</v>
      </c>
      <c r="D1463" s="24" t="s">
        <v>48</v>
      </c>
      <c r="E1463" s="23">
        <v>16</v>
      </c>
      <c r="F1463" s="25">
        <v>35010</v>
      </c>
      <c r="G1463" s="23">
        <f t="shared" ca="1" si="105"/>
        <v>25.429625237506336</v>
      </c>
      <c r="H1463" s="23" t="str">
        <f t="shared" ca="1" si="104"/>
        <v>21-30</v>
      </c>
      <c r="I1463" s="24" t="s">
        <v>314</v>
      </c>
      <c r="J1463" s="24" t="s">
        <v>50</v>
      </c>
      <c r="K1463" s="24" t="s">
        <v>43</v>
      </c>
      <c r="L1463" s="24" t="s">
        <v>44</v>
      </c>
      <c r="M1463" s="24" t="s">
        <v>45</v>
      </c>
      <c r="N1463" s="23">
        <v>1</v>
      </c>
      <c r="O1463" s="22" t="str">
        <f>VLOOKUP(A1463,[1]CustomerAddress!$A$1:$F$3997,2)</f>
        <v>4 Stone Corner Avenue</v>
      </c>
      <c r="P1463" s="22">
        <f>VLOOKUP(A1463,[1]CustomerAddress!$A$1:$F$3997,3)</f>
        <v>4503</v>
      </c>
      <c r="Q1463" s="22" t="str">
        <f>VLOOKUP(A1463,[1]CustomerAddress!$A$1:$F$3997,4)</f>
        <v>QLD</v>
      </c>
      <c r="R1463" s="22" t="str">
        <f>VLOOKUP(A1463,[1]CustomerAddress!$A$1:$F$3997,5)</f>
        <v>Australia</v>
      </c>
      <c r="S1463" s="22">
        <f>VLOOKUP(A1463,[1]CustomerAddress!$A$1:$F$3997,6)</f>
        <v>6</v>
      </c>
      <c r="T1463" s="22" t="str">
        <f>VLOOKUP(A1463,Labels!$A$5:$I$3497,9)</f>
        <v>High Risk Customer</v>
      </c>
    </row>
    <row r="1464" spans="1:20" s="22" customFormat="1" ht="15.75" customHeight="1" x14ac:dyDescent="0.25">
      <c r="A1464" s="23">
        <v>1463</v>
      </c>
      <c r="B1464" s="24" t="s">
        <v>2976</v>
      </c>
      <c r="C1464" s="24" t="s">
        <v>2977</v>
      </c>
      <c r="D1464" s="24" t="s">
        <v>48</v>
      </c>
      <c r="E1464" s="23">
        <v>53</v>
      </c>
      <c r="F1464" s="25">
        <v>23850</v>
      </c>
      <c r="G1464" s="23">
        <f t="shared" ca="1" si="105"/>
        <v>56.004967703259759</v>
      </c>
      <c r="H1464" s="23" t="str">
        <f t="shared" ca="1" si="104"/>
        <v>51-60</v>
      </c>
      <c r="I1464" s="24" t="s">
        <v>212</v>
      </c>
      <c r="J1464" s="24" t="s">
        <v>54</v>
      </c>
      <c r="K1464" s="24" t="s">
        <v>66</v>
      </c>
      <c r="L1464" s="24" t="s">
        <v>44</v>
      </c>
      <c r="M1464" s="24" t="s">
        <v>45</v>
      </c>
      <c r="N1464" s="23">
        <v>18</v>
      </c>
      <c r="O1464" s="22" t="str">
        <f>VLOOKUP(A1464,[1]CustomerAddress!$A$1:$F$3997,2)</f>
        <v>14179 Springs Drive</v>
      </c>
      <c r="P1464" s="22">
        <f>VLOOKUP(A1464,[1]CustomerAddress!$A$1:$F$3997,3)</f>
        <v>2557</v>
      </c>
      <c r="Q1464" s="22" t="str">
        <f>VLOOKUP(A1464,[1]CustomerAddress!$A$1:$F$3997,4)</f>
        <v>NSW</v>
      </c>
      <c r="R1464" s="22" t="str">
        <f>VLOOKUP(A1464,[1]CustomerAddress!$A$1:$F$3997,5)</f>
        <v>Australia</v>
      </c>
      <c r="S1464" s="22">
        <f>VLOOKUP(A1464,[1]CustomerAddress!$A$1:$F$3997,6)</f>
        <v>9</v>
      </c>
      <c r="T1464" s="22" t="str">
        <f>VLOOKUP(A1464,Labels!$A$5:$I$3497,9)</f>
        <v>Evasive Customer</v>
      </c>
    </row>
    <row r="1465" spans="1:20" s="22" customFormat="1" ht="15.75" customHeight="1" x14ac:dyDescent="0.25">
      <c r="A1465" s="23">
        <v>1464</v>
      </c>
      <c r="B1465" s="24" t="s">
        <v>2978</v>
      </c>
      <c r="C1465" s="24" t="s">
        <v>2979</v>
      </c>
      <c r="D1465" s="24" t="s">
        <v>48</v>
      </c>
      <c r="E1465" s="23">
        <v>20</v>
      </c>
      <c r="F1465" s="25">
        <v>30958</v>
      </c>
      <c r="G1465" s="23">
        <f t="shared" ca="1" si="105"/>
        <v>36.53099510052003</v>
      </c>
      <c r="H1465" s="23" t="str">
        <f t="shared" ca="1" si="104"/>
        <v>31-40</v>
      </c>
      <c r="I1465" s="24" t="s">
        <v>407</v>
      </c>
      <c r="J1465" s="24" t="s">
        <v>61</v>
      </c>
      <c r="K1465" s="24" t="s">
        <v>62</v>
      </c>
      <c r="L1465" s="24" t="s">
        <v>44</v>
      </c>
      <c r="M1465" s="24" t="s">
        <v>45</v>
      </c>
      <c r="N1465" s="23">
        <v>10</v>
      </c>
      <c r="O1465" s="22" t="str">
        <f>VLOOKUP(A1465,[1]CustomerAddress!$A$1:$F$3997,2)</f>
        <v>8 Green Ridge Place</v>
      </c>
      <c r="P1465" s="22">
        <f>VLOOKUP(A1465,[1]CustomerAddress!$A$1:$F$3997,3)</f>
        <v>2565</v>
      </c>
      <c r="Q1465" s="22" t="str">
        <f>VLOOKUP(A1465,[1]CustomerAddress!$A$1:$F$3997,4)</f>
        <v>NSW</v>
      </c>
      <c r="R1465" s="22" t="str">
        <f>VLOOKUP(A1465,[1]CustomerAddress!$A$1:$F$3997,5)</f>
        <v>Australia</v>
      </c>
      <c r="S1465" s="22">
        <f>VLOOKUP(A1465,[1]CustomerAddress!$A$1:$F$3997,6)</f>
        <v>9</v>
      </c>
      <c r="T1465" s="22" t="str">
        <f>VLOOKUP(A1465,Labels!$A$5:$I$3497,9)</f>
        <v>Almost Lost Customer</v>
      </c>
    </row>
    <row r="1466" spans="1:20" s="22" customFormat="1" ht="15.75" hidden="1" customHeight="1" x14ac:dyDescent="0.25">
      <c r="A1466" s="23">
        <v>1465</v>
      </c>
      <c r="B1466" s="24" t="s">
        <v>2980</v>
      </c>
      <c r="C1466" s="24" t="s">
        <v>2981</v>
      </c>
      <c r="D1466" s="24" t="s">
        <v>40</v>
      </c>
      <c r="E1466" s="23">
        <v>53</v>
      </c>
      <c r="F1466" s="25">
        <v>25982</v>
      </c>
      <c r="G1466" s="23">
        <f t="shared" ca="1" si="105"/>
        <v>50.163871812848804</v>
      </c>
      <c r="H1466" s="23"/>
      <c r="I1466" s="24" t="s">
        <v>2170</v>
      </c>
      <c r="J1466" s="24" t="s">
        <v>50</v>
      </c>
      <c r="K1466" s="24" t="s">
        <v>43</v>
      </c>
      <c r="L1466" s="24" t="s">
        <v>44</v>
      </c>
      <c r="M1466" s="24" t="s">
        <v>45</v>
      </c>
      <c r="N1466" s="23">
        <v>5</v>
      </c>
    </row>
    <row r="1467" spans="1:20" s="22" customFormat="1" ht="15.75" customHeight="1" x14ac:dyDescent="0.25">
      <c r="A1467" s="23">
        <v>1466</v>
      </c>
      <c r="B1467" s="24" t="s">
        <v>2982</v>
      </c>
      <c r="C1467" s="24" t="s">
        <v>2983</v>
      </c>
      <c r="D1467" s="24" t="s">
        <v>40</v>
      </c>
      <c r="E1467" s="23">
        <v>62</v>
      </c>
      <c r="F1467" s="25">
        <v>35800</v>
      </c>
      <c r="G1467" s="23">
        <f t="shared" ca="1" si="105"/>
        <v>23.265241675862498</v>
      </c>
      <c r="H1467" s="23" t="str">
        <f t="shared" ref="H1467:H1477" ca="1" si="106">IF(G1467&lt;=10,"0-10",IF(AND(G1467&gt;10,G1467&lt;=20),"11-20",IF(AND(G1467&gt;20,G1467&lt;=30),"21-30",IF(AND(G1467&gt;30,G1467&lt;=40),"31-40",IF(AND(G1467&gt;40,G1467&lt;=50),"41-50",IF(AND(G1467&gt;50,G1467&lt;=60),"51-60",IF(AND(G1467&gt;60,G1467&lt;=70),"61-70",IF(AND(G1467&gt;70,G1467&lt;=80),"71-80",IF(AND(G1467&gt;80,G1467&lt;=90),"81-90",IF(G1467&gt;90,"91-100"))))))))))</f>
        <v>21-30</v>
      </c>
      <c r="I1467" s="24" t="s">
        <v>438</v>
      </c>
      <c r="J1467" s="24" t="s">
        <v>50</v>
      </c>
      <c r="K1467" s="24" t="s">
        <v>66</v>
      </c>
      <c r="L1467" s="24" t="s">
        <v>44</v>
      </c>
      <c r="M1467" s="24" t="s">
        <v>45</v>
      </c>
      <c r="N1467" s="23">
        <v>2</v>
      </c>
      <c r="O1467" s="22" t="str">
        <f>VLOOKUP(A1467,[1]CustomerAddress!$A$1:$F$3997,2)</f>
        <v>21 Spohn Drive</v>
      </c>
      <c r="P1467" s="22">
        <f>VLOOKUP(A1467,[1]CustomerAddress!$A$1:$F$3997,3)</f>
        <v>2530</v>
      </c>
      <c r="Q1467" s="22" t="str">
        <f>VLOOKUP(A1467,[1]CustomerAddress!$A$1:$F$3997,4)</f>
        <v>NSW</v>
      </c>
      <c r="R1467" s="22" t="str">
        <f>VLOOKUP(A1467,[1]CustomerAddress!$A$1:$F$3997,5)</f>
        <v>Australia</v>
      </c>
      <c r="S1467" s="22">
        <f>VLOOKUP(A1467,[1]CustomerAddress!$A$1:$F$3997,6)</f>
        <v>8</v>
      </c>
      <c r="T1467" s="22" t="str">
        <f>VLOOKUP(A1467,Labels!$A$5:$I$3497,9)</f>
        <v>Late Bloomer</v>
      </c>
    </row>
    <row r="1468" spans="1:20" s="22" customFormat="1" ht="15.75" customHeight="1" x14ac:dyDescent="0.25">
      <c r="A1468" s="23">
        <v>1467</v>
      </c>
      <c r="B1468" s="24" t="s">
        <v>2984</v>
      </c>
      <c r="C1468" s="24" t="s">
        <v>2985</v>
      </c>
      <c r="D1468" s="24" t="s">
        <v>40</v>
      </c>
      <c r="E1468" s="23">
        <v>1</v>
      </c>
      <c r="F1468" s="25">
        <v>27744</v>
      </c>
      <c r="G1468" s="23">
        <f t="shared" ca="1" si="105"/>
        <v>45.336474552891943</v>
      </c>
      <c r="H1468" s="23" t="str">
        <f t="shared" ca="1" si="106"/>
        <v>41-50</v>
      </c>
      <c r="J1468" s="24" t="s">
        <v>84</v>
      </c>
      <c r="K1468" s="24" t="s">
        <v>43</v>
      </c>
      <c r="L1468" s="24" t="s">
        <v>44</v>
      </c>
      <c r="M1468" s="24" t="s">
        <v>45</v>
      </c>
      <c r="N1468" s="23">
        <v>6</v>
      </c>
      <c r="O1468" s="22" t="str">
        <f>VLOOKUP(A1468,[1]CustomerAddress!$A$1:$F$3997,2)</f>
        <v>11606 Myrtle Street</v>
      </c>
      <c r="P1468" s="22">
        <f>VLOOKUP(A1468,[1]CustomerAddress!$A$1:$F$3997,3)</f>
        <v>2207</v>
      </c>
      <c r="Q1468" s="22" t="str">
        <f>VLOOKUP(A1468,[1]CustomerAddress!$A$1:$F$3997,4)</f>
        <v>NSW</v>
      </c>
      <c r="R1468" s="22" t="str">
        <f>VLOOKUP(A1468,[1]CustomerAddress!$A$1:$F$3997,5)</f>
        <v>Australia</v>
      </c>
      <c r="S1468" s="22">
        <f>VLOOKUP(A1468,[1]CustomerAddress!$A$1:$F$3997,6)</f>
        <v>8</v>
      </c>
      <c r="T1468" s="22" t="str">
        <f>VLOOKUP(A1468,Labels!$A$5:$I$3497,9)</f>
        <v>Becoming Loyal</v>
      </c>
    </row>
    <row r="1469" spans="1:20" s="22" customFormat="1" ht="15.75" customHeight="1" x14ac:dyDescent="0.25">
      <c r="A1469" s="23">
        <v>1468</v>
      </c>
      <c r="B1469" s="24" t="s">
        <v>2986</v>
      </c>
      <c r="C1469" s="24" t="s">
        <v>2987</v>
      </c>
      <c r="D1469" s="24" t="s">
        <v>40</v>
      </c>
      <c r="E1469" s="23">
        <v>37</v>
      </c>
      <c r="F1469" s="25">
        <v>28500</v>
      </c>
      <c r="G1469" s="23">
        <f t="shared" ca="1" si="105"/>
        <v>43.265241675862498</v>
      </c>
      <c r="H1469" s="23" t="str">
        <f t="shared" ca="1" si="106"/>
        <v>41-50</v>
      </c>
      <c r="I1469" s="24" t="s">
        <v>387</v>
      </c>
      <c r="J1469" s="24" t="s">
        <v>50</v>
      </c>
      <c r="K1469" s="24" t="s">
        <v>43</v>
      </c>
      <c r="L1469" s="24" t="s">
        <v>44</v>
      </c>
      <c r="M1469" s="24" t="s">
        <v>57</v>
      </c>
      <c r="N1469" s="23">
        <v>22</v>
      </c>
      <c r="O1469" s="22" t="str">
        <f>VLOOKUP(A1469,[1]CustomerAddress!$A$1:$F$3997,2)</f>
        <v>45725 Hagan Pass</v>
      </c>
      <c r="P1469" s="22">
        <f>VLOOKUP(A1469,[1]CustomerAddress!$A$1:$F$3997,3)</f>
        <v>2519</v>
      </c>
      <c r="Q1469" s="22" t="str">
        <f>VLOOKUP(A1469,[1]CustomerAddress!$A$1:$F$3997,4)</f>
        <v>NSW</v>
      </c>
      <c r="R1469" s="22" t="str">
        <f>VLOOKUP(A1469,[1]CustomerAddress!$A$1:$F$3997,5)</f>
        <v>Australia</v>
      </c>
      <c r="S1469" s="22">
        <f>VLOOKUP(A1469,[1]CustomerAddress!$A$1:$F$3997,6)</f>
        <v>9</v>
      </c>
      <c r="T1469" s="22" t="str">
        <f>VLOOKUP(A1469,Labels!$A$5:$I$3497,9)</f>
        <v>Almost Lost Customer</v>
      </c>
    </row>
    <row r="1470" spans="1:20" s="22" customFormat="1" ht="15.75" customHeight="1" x14ac:dyDescent="0.25">
      <c r="A1470" s="23">
        <v>1469</v>
      </c>
      <c r="B1470" s="24" t="s">
        <v>2988</v>
      </c>
      <c r="D1470" s="24" t="s">
        <v>48</v>
      </c>
      <c r="E1470" s="23">
        <v>77</v>
      </c>
      <c r="F1470" s="25">
        <v>21000</v>
      </c>
      <c r="G1470" s="23">
        <f t="shared" ca="1" si="105"/>
        <v>63.813186881659064</v>
      </c>
      <c r="H1470" s="23" t="str">
        <f t="shared" ca="1" si="106"/>
        <v>61-70</v>
      </c>
      <c r="I1470" s="24" t="s">
        <v>387</v>
      </c>
      <c r="J1470" s="24" t="s">
        <v>50</v>
      </c>
      <c r="K1470" s="24" t="s">
        <v>62</v>
      </c>
      <c r="L1470" s="24" t="s">
        <v>44</v>
      </c>
      <c r="M1470" s="24" t="s">
        <v>45</v>
      </c>
      <c r="N1470" s="23">
        <v>14</v>
      </c>
      <c r="O1470" s="22" t="str">
        <f>VLOOKUP(A1470,[1]CustomerAddress!$A$1:$F$3997,2)</f>
        <v>93482 Jenifer Alley</v>
      </c>
      <c r="P1470" s="22">
        <f>VLOOKUP(A1470,[1]CustomerAddress!$A$1:$F$3997,3)</f>
        <v>2439</v>
      </c>
      <c r="Q1470" s="22" t="str">
        <f>VLOOKUP(A1470,[1]CustomerAddress!$A$1:$F$3997,4)</f>
        <v>NSW</v>
      </c>
      <c r="R1470" s="22" t="str">
        <f>VLOOKUP(A1470,[1]CustomerAddress!$A$1:$F$3997,5)</f>
        <v>Australia</v>
      </c>
      <c r="S1470" s="22">
        <f>VLOOKUP(A1470,[1]CustomerAddress!$A$1:$F$3997,6)</f>
        <v>10</v>
      </c>
      <c r="T1470" s="22" t="str">
        <f>VLOOKUP(A1470,Labels!$A$5:$I$3497,9)</f>
        <v>High Risk Customer</v>
      </c>
    </row>
    <row r="1471" spans="1:20" s="22" customFormat="1" ht="15.75" customHeight="1" x14ac:dyDescent="0.25">
      <c r="A1471" s="23">
        <v>1470</v>
      </c>
      <c r="B1471" s="24" t="s">
        <v>2989</v>
      </c>
      <c r="C1471" s="24" t="s">
        <v>2990</v>
      </c>
      <c r="D1471" s="24" t="s">
        <v>48</v>
      </c>
      <c r="E1471" s="23">
        <v>62</v>
      </c>
      <c r="F1471" s="25">
        <v>35037</v>
      </c>
      <c r="G1471" s="23">
        <f t="shared" ca="1" si="105"/>
        <v>25.35565263476661</v>
      </c>
      <c r="H1471" s="23" t="str">
        <f t="shared" ca="1" si="106"/>
        <v>21-30</v>
      </c>
      <c r="I1471" s="24" t="s">
        <v>160</v>
      </c>
      <c r="J1471" s="24" t="s">
        <v>50</v>
      </c>
      <c r="K1471" s="24" t="s">
        <v>66</v>
      </c>
      <c r="L1471" s="24" t="s">
        <v>44</v>
      </c>
      <c r="M1471" s="24" t="s">
        <v>45</v>
      </c>
      <c r="N1471" s="23">
        <v>8</v>
      </c>
      <c r="O1471" s="22" t="str">
        <f>VLOOKUP(A1471,[1]CustomerAddress!$A$1:$F$3997,2)</f>
        <v>04 Gulseth Plaza</v>
      </c>
      <c r="P1471" s="22">
        <f>VLOOKUP(A1471,[1]CustomerAddress!$A$1:$F$3997,3)</f>
        <v>2528</v>
      </c>
      <c r="Q1471" s="22" t="str">
        <f>VLOOKUP(A1471,[1]CustomerAddress!$A$1:$F$3997,4)</f>
        <v>NSW</v>
      </c>
      <c r="R1471" s="22" t="str">
        <f>VLOOKUP(A1471,[1]CustomerAddress!$A$1:$F$3997,5)</f>
        <v>Australia</v>
      </c>
      <c r="S1471" s="22">
        <f>VLOOKUP(A1471,[1]CustomerAddress!$A$1:$F$3997,6)</f>
        <v>8</v>
      </c>
      <c r="T1471" s="22" t="str">
        <f>VLOOKUP(A1471,Labels!$A$5:$I$3497,9)</f>
        <v>Very Loyal</v>
      </c>
    </row>
    <row r="1472" spans="1:20" s="22" customFormat="1" ht="15.75" customHeight="1" x14ac:dyDescent="0.25">
      <c r="A1472" s="23">
        <v>1471</v>
      </c>
      <c r="B1472" s="24" t="s">
        <v>1250</v>
      </c>
      <c r="C1472" s="24" t="s">
        <v>1634</v>
      </c>
      <c r="D1472" s="24" t="s">
        <v>40</v>
      </c>
      <c r="E1472" s="23">
        <v>88</v>
      </c>
      <c r="F1472" s="25">
        <v>28545</v>
      </c>
      <c r="G1472" s="23">
        <f t="shared" ca="1" si="105"/>
        <v>43.141954004946733</v>
      </c>
      <c r="H1472" s="23" t="str">
        <f t="shared" ca="1" si="106"/>
        <v>41-50</v>
      </c>
      <c r="J1472" s="24" t="s">
        <v>50</v>
      </c>
      <c r="K1472" s="24" t="s">
        <v>43</v>
      </c>
      <c r="L1472" s="24" t="s">
        <v>44</v>
      </c>
      <c r="M1472" s="24" t="s">
        <v>57</v>
      </c>
      <c r="N1472" s="23">
        <v>15</v>
      </c>
      <c r="O1472" s="22" t="str">
        <f>VLOOKUP(A1472,[1]CustomerAddress!$A$1:$F$3997,2)</f>
        <v>0 Canary Parkway</v>
      </c>
      <c r="P1472" s="22">
        <f>VLOOKUP(A1472,[1]CustomerAddress!$A$1:$F$3997,3)</f>
        <v>2506</v>
      </c>
      <c r="Q1472" s="22" t="str">
        <f>VLOOKUP(A1472,[1]CustomerAddress!$A$1:$F$3997,4)</f>
        <v>NSW</v>
      </c>
      <c r="R1472" s="22" t="str">
        <f>VLOOKUP(A1472,[1]CustomerAddress!$A$1:$F$3997,5)</f>
        <v>Australia</v>
      </c>
      <c r="S1472" s="22">
        <f>VLOOKUP(A1472,[1]CustomerAddress!$A$1:$F$3997,6)</f>
        <v>9</v>
      </c>
      <c r="T1472" s="22" t="str">
        <f>VLOOKUP(A1472,Labels!$A$5:$I$3497,9)</f>
        <v>Becoming Loyal</v>
      </c>
    </row>
    <row r="1473" spans="1:20" s="22" customFormat="1" ht="15.75" customHeight="1" x14ac:dyDescent="0.25">
      <c r="A1473" s="23">
        <v>1472</v>
      </c>
      <c r="B1473" s="24" t="s">
        <v>2991</v>
      </c>
      <c r="C1473" s="24" t="s">
        <v>2992</v>
      </c>
      <c r="D1473" s="24" t="s">
        <v>40</v>
      </c>
      <c r="E1473" s="23">
        <v>3</v>
      </c>
      <c r="F1473" s="25">
        <v>23439</v>
      </c>
      <c r="G1473" s="23">
        <f t="shared" ca="1" si="105"/>
        <v>57.130995100520032</v>
      </c>
      <c r="H1473" s="23" t="str">
        <f t="shared" ca="1" si="106"/>
        <v>51-60</v>
      </c>
      <c r="I1473" s="24" t="s">
        <v>799</v>
      </c>
      <c r="J1473" s="24" t="s">
        <v>50</v>
      </c>
      <c r="K1473" s="24" t="s">
        <v>43</v>
      </c>
      <c r="L1473" s="24" t="s">
        <v>44</v>
      </c>
      <c r="M1473" s="24" t="s">
        <v>57</v>
      </c>
      <c r="N1473" s="23">
        <v>17</v>
      </c>
      <c r="O1473" s="22" t="str">
        <f>VLOOKUP(A1473,[1]CustomerAddress!$A$1:$F$3997,2)</f>
        <v>2 Dayton Center</v>
      </c>
      <c r="P1473" s="22">
        <f>VLOOKUP(A1473,[1]CustomerAddress!$A$1:$F$3997,3)</f>
        <v>2487</v>
      </c>
      <c r="Q1473" s="22" t="str">
        <f>VLOOKUP(A1473,[1]CustomerAddress!$A$1:$F$3997,4)</f>
        <v>NSW</v>
      </c>
      <c r="R1473" s="22" t="str">
        <f>VLOOKUP(A1473,[1]CustomerAddress!$A$1:$F$3997,5)</f>
        <v>Australia</v>
      </c>
      <c r="S1473" s="22">
        <f>VLOOKUP(A1473,[1]CustomerAddress!$A$1:$F$3997,6)</f>
        <v>9</v>
      </c>
      <c r="T1473" s="22" t="str">
        <f>VLOOKUP(A1473,Labels!$A$5:$I$3497,9)</f>
        <v>Losing Customer</v>
      </c>
    </row>
    <row r="1474" spans="1:20" s="22" customFormat="1" ht="15.75" customHeight="1" x14ac:dyDescent="0.25">
      <c r="A1474" s="23">
        <v>1473</v>
      </c>
      <c r="B1474" s="24" t="s">
        <v>133</v>
      </c>
      <c r="C1474" s="24" t="s">
        <v>2993</v>
      </c>
      <c r="D1474" s="24" t="s">
        <v>48</v>
      </c>
      <c r="E1474" s="23">
        <v>49</v>
      </c>
      <c r="F1474" s="25">
        <v>22027</v>
      </c>
      <c r="G1474" s="23">
        <f t="shared" ca="1" si="105"/>
        <v>60.999488251522081</v>
      </c>
      <c r="H1474" s="23" t="str">
        <f t="shared" ca="1" si="106"/>
        <v>61-70</v>
      </c>
      <c r="I1474" s="24" t="s">
        <v>253</v>
      </c>
      <c r="J1474" s="24" t="s">
        <v>61</v>
      </c>
      <c r="K1474" s="24" t="s">
        <v>43</v>
      </c>
      <c r="L1474" s="24" t="s">
        <v>44</v>
      </c>
      <c r="M1474" s="24" t="s">
        <v>45</v>
      </c>
      <c r="N1474" s="23">
        <v>20</v>
      </c>
      <c r="O1474" s="22" t="str">
        <f>VLOOKUP(A1474,[1]CustomerAddress!$A$1:$F$3997,2)</f>
        <v>25607 Summer Ridge Way</v>
      </c>
      <c r="P1474" s="22">
        <f>VLOOKUP(A1474,[1]CustomerAddress!$A$1:$F$3997,3)</f>
        <v>2448</v>
      </c>
      <c r="Q1474" s="22" t="str">
        <f>VLOOKUP(A1474,[1]CustomerAddress!$A$1:$F$3997,4)</f>
        <v>NSW</v>
      </c>
      <c r="R1474" s="22" t="str">
        <f>VLOOKUP(A1474,[1]CustomerAddress!$A$1:$F$3997,5)</f>
        <v>Australia</v>
      </c>
      <c r="S1474" s="22">
        <f>VLOOKUP(A1474,[1]CustomerAddress!$A$1:$F$3997,6)</f>
        <v>5</v>
      </c>
      <c r="T1474" s="22" t="str">
        <f>VLOOKUP(A1474,Labels!$A$5:$I$3497,9)</f>
        <v>Recent Customer</v>
      </c>
    </row>
    <row r="1475" spans="1:20" s="22" customFormat="1" ht="15.75" customHeight="1" x14ac:dyDescent="0.25">
      <c r="A1475" s="23">
        <v>1474</v>
      </c>
      <c r="B1475" s="24" t="s">
        <v>2994</v>
      </c>
      <c r="C1475" s="24" t="s">
        <v>2995</v>
      </c>
      <c r="D1475" s="24" t="s">
        <v>48</v>
      </c>
      <c r="E1475" s="23">
        <v>54</v>
      </c>
      <c r="F1475" s="25">
        <v>31559</v>
      </c>
      <c r="G1475" s="23">
        <f t="shared" ca="1" si="105"/>
        <v>34.884419758054278</v>
      </c>
      <c r="H1475" s="23" t="str">
        <f t="shared" ca="1" si="106"/>
        <v>31-40</v>
      </c>
      <c r="I1475" s="24" t="s">
        <v>472</v>
      </c>
      <c r="J1475" s="24" t="s">
        <v>42</v>
      </c>
      <c r="K1475" s="24" t="s">
        <v>43</v>
      </c>
      <c r="L1475" s="24" t="s">
        <v>44</v>
      </c>
      <c r="M1475" s="24" t="s">
        <v>45</v>
      </c>
      <c r="N1475" s="23">
        <v>21</v>
      </c>
      <c r="O1475" s="22" t="str">
        <f>VLOOKUP(A1475,[1]CustomerAddress!$A$1:$F$3997,2)</f>
        <v>828 Schlimgen Circle</v>
      </c>
      <c r="P1475" s="22">
        <f>VLOOKUP(A1475,[1]CustomerAddress!$A$1:$F$3997,3)</f>
        <v>2450</v>
      </c>
      <c r="Q1475" s="22" t="str">
        <f>VLOOKUP(A1475,[1]CustomerAddress!$A$1:$F$3997,4)</f>
        <v>NSW</v>
      </c>
      <c r="R1475" s="22" t="str">
        <f>VLOOKUP(A1475,[1]CustomerAddress!$A$1:$F$3997,5)</f>
        <v>Australia</v>
      </c>
      <c r="S1475" s="22">
        <f>VLOOKUP(A1475,[1]CustomerAddress!$A$1:$F$3997,6)</f>
        <v>5</v>
      </c>
      <c r="T1475" s="22" t="str">
        <f>VLOOKUP(A1475,Labels!$A$5:$I$3497,9)</f>
        <v>High Risk Customer</v>
      </c>
    </row>
    <row r="1476" spans="1:20" s="22" customFormat="1" ht="15.75" customHeight="1" x14ac:dyDescent="0.25">
      <c r="A1476" s="23">
        <v>1475</v>
      </c>
      <c r="B1476" s="24" t="s">
        <v>1501</v>
      </c>
      <c r="C1476" s="24" t="s">
        <v>2996</v>
      </c>
      <c r="D1476" s="24" t="s">
        <v>48</v>
      </c>
      <c r="E1476" s="23">
        <v>41</v>
      </c>
      <c r="F1476" s="25">
        <v>31249</v>
      </c>
      <c r="G1476" s="23">
        <f t="shared" ca="1" si="105"/>
        <v>35.733734826864541</v>
      </c>
      <c r="H1476" s="23" t="str">
        <f t="shared" ca="1" si="106"/>
        <v>31-40</v>
      </c>
      <c r="I1476" s="24" t="s">
        <v>53</v>
      </c>
      <c r="J1476" s="24" t="s">
        <v>65</v>
      </c>
      <c r="K1476" s="24" t="s">
        <v>62</v>
      </c>
      <c r="L1476" s="24" t="s">
        <v>44</v>
      </c>
      <c r="M1476" s="24" t="s">
        <v>45</v>
      </c>
      <c r="N1476" s="23">
        <v>7</v>
      </c>
      <c r="O1476" s="22" t="str">
        <f>VLOOKUP(A1476,[1]CustomerAddress!$A$1:$F$3997,2)</f>
        <v>558 Thompson Junction</v>
      </c>
      <c r="P1476" s="22">
        <f>VLOOKUP(A1476,[1]CustomerAddress!$A$1:$F$3997,3)</f>
        <v>2440</v>
      </c>
      <c r="Q1476" s="22" t="str">
        <f>VLOOKUP(A1476,[1]CustomerAddress!$A$1:$F$3997,4)</f>
        <v>NSW</v>
      </c>
      <c r="R1476" s="22" t="str">
        <f>VLOOKUP(A1476,[1]CustomerAddress!$A$1:$F$3997,5)</f>
        <v>Australia</v>
      </c>
      <c r="S1476" s="22">
        <f>VLOOKUP(A1476,[1]CustomerAddress!$A$1:$F$3997,6)</f>
        <v>6</v>
      </c>
      <c r="T1476" s="22" t="str">
        <f>VLOOKUP(A1476,Labels!$A$5:$I$3497,9)</f>
        <v>Losing Customer</v>
      </c>
    </row>
    <row r="1477" spans="1:20" s="22" customFormat="1" ht="15.75" customHeight="1" x14ac:dyDescent="0.25">
      <c r="A1477" s="23">
        <v>1476</v>
      </c>
      <c r="B1477" s="24" t="s">
        <v>405</v>
      </c>
      <c r="C1477" s="24" t="s">
        <v>2997</v>
      </c>
      <c r="D1477" s="24" t="s">
        <v>48</v>
      </c>
      <c r="E1477" s="23">
        <v>25</v>
      </c>
      <c r="F1477" s="25">
        <v>31737</v>
      </c>
      <c r="G1477" s="23">
        <f t="shared" ca="1" si="105"/>
        <v>34.396748525177571</v>
      </c>
      <c r="H1477" s="23" t="str">
        <f t="shared" ca="1" si="106"/>
        <v>31-40</v>
      </c>
      <c r="I1477" s="24" t="s">
        <v>472</v>
      </c>
      <c r="J1477" s="24" t="s">
        <v>61</v>
      </c>
      <c r="K1477" s="24" t="s">
        <v>62</v>
      </c>
      <c r="L1477" s="24" t="s">
        <v>44</v>
      </c>
      <c r="M1477" s="24" t="s">
        <v>45</v>
      </c>
      <c r="N1477" s="23">
        <v>20</v>
      </c>
      <c r="O1477" s="22" t="str">
        <f>VLOOKUP(A1477,[1]CustomerAddress!$A$1:$F$3997,2)</f>
        <v>589 Main Plaza</v>
      </c>
      <c r="P1477" s="22">
        <f>VLOOKUP(A1477,[1]CustomerAddress!$A$1:$F$3997,3)</f>
        <v>2290</v>
      </c>
      <c r="Q1477" s="22" t="str">
        <f>VLOOKUP(A1477,[1]CustomerAddress!$A$1:$F$3997,4)</f>
        <v>NSW</v>
      </c>
      <c r="R1477" s="22" t="str">
        <f>VLOOKUP(A1477,[1]CustomerAddress!$A$1:$F$3997,5)</f>
        <v>Australia</v>
      </c>
      <c r="S1477" s="22">
        <f>VLOOKUP(A1477,[1]CustomerAddress!$A$1:$F$3997,6)</f>
        <v>4</v>
      </c>
      <c r="T1477" s="22" t="str">
        <f>VLOOKUP(A1477,Labels!$A$5:$I$3497,9)</f>
        <v>Late Bloomer</v>
      </c>
    </row>
    <row r="1478" spans="1:20" s="22" customFormat="1" ht="15.75" hidden="1" customHeight="1" x14ac:dyDescent="0.25">
      <c r="A1478" s="23">
        <v>1477</v>
      </c>
      <c r="B1478" s="24" t="s">
        <v>2998</v>
      </c>
      <c r="C1478" s="24" t="s">
        <v>2999</v>
      </c>
      <c r="D1478" s="24" t="s">
        <v>147</v>
      </c>
      <c r="E1478" s="23">
        <v>42</v>
      </c>
      <c r="F1478" s="25"/>
      <c r="G1478" s="23"/>
      <c r="H1478" s="23"/>
      <c r="I1478" s="24" t="s">
        <v>577</v>
      </c>
      <c r="J1478" s="24" t="s">
        <v>50</v>
      </c>
      <c r="K1478" s="24" t="s">
        <v>43</v>
      </c>
      <c r="L1478" s="24" t="s">
        <v>44</v>
      </c>
      <c r="M1478" s="24" t="s">
        <v>45</v>
      </c>
      <c r="N1478" s="23"/>
    </row>
    <row r="1479" spans="1:20" s="22" customFormat="1" ht="15.75" customHeight="1" x14ac:dyDescent="0.25">
      <c r="A1479" s="23">
        <v>1478</v>
      </c>
      <c r="B1479" s="24" t="s">
        <v>3000</v>
      </c>
      <c r="C1479" s="24" t="s">
        <v>3001</v>
      </c>
      <c r="D1479" s="24" t="s">
        <v>48</v>
      </c>
      <c r="E1479" s="23">
        <v>40</v>
      </c>
      <c r="F1479" s="25">
        <v>33943</v>
      </c>
      <c r="G1479" s="23">
        <f t="shared" ref="G1479:G1509" ca="1" si="107">(NOW()-F1479)/365</f>
        <v>28.352912909056325</v>
      </c>
      <c r="H1479" s="23" t="str">
        <f t="shared" ref="H1479:H1483" ca="1" si="108">IF(G1479&lt;=10,"0-10",IF(AND(G1479&gt;10,G1479&lt;=20),"11-20",IF(AND(G1479&gt;20,G1479&lt;=30),"21-30",IF(AND(G1479&gt;30,G1479&lt;=40),"31-40",IF(AND(G1479&gt;40,G1479&lt;=50),"41-50",IF(AND(G1479&gt;50,G1479&lt;=60),"51-60",IF(AND(G1479&gt;60,G1479&lt;=70),"61-70",IF(AND(G1479&gt;70,G1479&lt;=80),"71-80",IF(AND(G1479&gt;80,G1479&lt;=90),"81-90",IF(G1479&gt;90,"91-100"))))))))))</f>
        <v>21-30</v>
      </c>
      <c r="I1479" s="24" t="s">
        <v>154</v>
      </c>
      <c r="J1479" s="24" t="s">
        <v>50</v>
      </c>
      <c r="K1479" s="24" t="s">
        <v>66</v>
      </c>
      <c r="L1479" s="24" t="s">
        <v>44</v>
      </c>
      <c r="M1479" s="24" t="s">
        <v>57</v>
      </c>
      <c r="N1479" s="23">
        <v>9</v>
      </c>
      <c r="O1479" s="22" t="str">
        <f>VLOOKUP(A1479,[1]CustomerAddress!$A$1:$F$3997,2)</f>
        <v>12 Express Pass</v>
      </c>
      <c r="P1479" s="22">
        <f>VLOOKUP(A1479,[1]CustomerAddress!$A$1:$F$3997,3)</f>
        <v>2340</v>
      </c>
      <c r="Q1479" s="22" t="str">
        <f>VLOOKUP(A1479,[1]CustomerAddress!$A$1:$F$3997,4)</f>
        <v>NSW</v>
      </c>
      <c r="R1479" s="22" t="str">
        <f>VLOOKUP(A1479,[1]CustomerAddress!$A$1:$F$3997,5)</f>
        <v>Australia</v>
      </c>
      <c r="S1479" s="22">
        <f>VLOOKUP(A1479,[1]CustomerAddress!$A$1:$F$3997,6)</f>
        <v>2</v>
      </c>
      <c r="T1479" s="22" t="str">
        <f>VLOOKUP(A1479,Labels!$A$5:$I$3497,9)</f>
        <v>Very Loyal</v>
      </c>
    </row>
    <row r="1480" spans="1:20" s="22" customFormat="1" ht="15.75" customHeight="1" x14ac:dyDescent="0.25">
      <c r="A1480" s="23">
        <v>1479</v>
      </c>
      <c r="B1480" s="24" t="s">
        <v>3002</v>
      </c>
      <c r="C1480" s="24" t="s">
        <v>3003</v>
      </c>
      <c r="D1480" s="24" t="s">
        <v>48</v>
      </c>
      <c r="E1480" s="23">
        <v>25</v>
      </c>
      <c r="F1480" s="25">
        <v>28418</v>
      </c>
      <c r="G1480" s="23">
        <f t="shared" ca="1" si="107"/>
        <v>43.489899210109073</v>
      </c>
      <c r="H1480" s="23" t="str">
        <f t="shared" ca="1" si="108"/>
        <v>41-50</v>
      </c>
      <c r="I1480" s="24" t="s">
        <v>1066</v>
      </c>
      <c r="J1480" s="24" t="s">
        <v>75</v>
      </c>
      <c r="K1480" s="24" t="s">
        <v>43</v>
      </c>
      <c r="L1480" s="24" t="s">
        <v>44</v>
      </c>
      <c r="M1480" s="24" t="s">
        <v>57</v>
      </c>
      <c r="N1480" s="23">
        <v>21</v>
      </c>
      <c r="O1480" s="22" t="str">
        <f>VLOOKUP(A1480,[1]CustomerAddress!$A$1:$F$3997,2)</f>
        <v>76 Norway Maple Drive</v>
      </c>
      <c r="P1480" s="22">
        <f>VLOOKUP(A1480,[1]CustomerAddress!$A$1:$F$3997,3)</f>
        <v>4509</v>
      </c>
      <c r="Q1480" s="22" t="str">
        <f>VLOOKUP(A1480,[1]CustomerAddress!$A$1:$F$3997,4)</f>
        <v>QLD</v>
      </c>
      <c r="R1480" s="22" t="str">
        <f>VLOOKUP(A1480,[1]CustomerAddress!$A$1:$F$3997,5)</f>
        <v>Australia</v>
      </c>
      <c r="S1480" s="22">
        <f>VLOOKUP(A1480,[1]CustomerAddress!$A$1:$F$3997,6)</f>
        <v>6</v>
      </c>
      <c r="T1480" s="22" t="str">
        <f>VLOOKUP(A1480,Labels!$A$5:$I$3497,9)</f>
        <v>High Risk Customer</v>
      </c>
    </row>
    <row r="1481" spans="1:20" s="22" customFormat="1" ht="15.75" customHeight="1" x14ac:dyDescent="0.25">
      <c r="A1481" s="23">
        <v>1480</v>
      </c>
      <c r="B1481" s="24" t="s">
        <v>3004</v>
      </c>
      <c r="C1481" s="24" t="s">
        <v>3005</v>
      </c>
      <c r="D1481" s="24" t="s">
        <v>40</v>
      </c>
      <c r="E1481" s="23">
        <v>83</v>
      </c>
      <c r="F1481" s="25">
        <v>34840</v>
      </c>
      <c r="G1481" s="23">
        <f t="shared" ca="1" si="107"/>
        <v>25.895378662480983</v>
      </c>
      <c r="H1481" s="23" t="str">
        <f t="shared" ca="1" si="108"/>
        <v>21-30</v>
      </c>
      <c r="I1481" s="24" t="s">
        <v>141</v>
      </c>
      <c r="J1481" s="24" t="s">
        <v>61</v>
      </c>
      <c r="K1481" s="24" t="s">
        <v>66</v>
      </c>
      <c r="L1481" s="24" t="s">
        <v>44</v>
      </c>
      <c r="M1481" s="24" t="s">
        <v>45</v>
      </c>
      <c r="N1481" s="23">
        <v>5</v>
      </c>
      <c r="O1481" s="22" t="str">
        <f>VLOOKUP(A1481,[1]CustomerAddress!$A$1:$F$3997,2)</f>
        <v>4 Oriole Hill</v>
      </c>
      <c r="P1481" s="22">
        <f>VLOOKUP(A1481,[1]CustomerAddress!$A$1:$F$3997,3)</f>
        <v>2340</v>
      </c>
      <c r="Q1481" s="22" t="str">
        <f>VLOOKUP(A1481,[1]CustomerAddress!$A$1:$F$3997,4)</f>
        <v>NSW</v>
      </c>
      <c r="R1481" s="22" t="str">
        <f>VLOOKUP(A1481,[1]CustomerAddress!$A$1:$F$3997,5)</f>
        <v>Australia</v>
      </c>
      <c r="S1481" s="22">
        <f>VLOOKUP(A1481,[1]CustomerAddress!$A$1:$F$3997,6)</f>
        <v>7</v>
      </c>
      <c r="T1481" s="22" t="str">
        <f>VLOOKUP(A1481,Labels!$A$5:$I$3497,9)</f>
        <v>Very Loyal</v>
      </c>
    </row>
    <row r="1482" spans="1:20" s="22" customFormat="1" ht="15.75" customHeight="1" x14ac:dyDescent="0.25">
      <c r="A1482" s="23">
        <v>1481</v>
      </c>
      <c r="B1482" s="24" t="s">
        <v>3006</v>
      </c>
      <c r="C1482" s="24" t="s">
        <v>3007</v>
      </c>
      <c r="D1482" s="24" t="s">
        <v>40</v>
      </c>
      <c r="E1482" s="23">
        <v>93</v>
      </c>
      <c r="F1482" s="25">
        <v>27937</v>
      </c>
      <c r="G1482" s="23">
        <f t="shared" ca="1" si="107"/>
        <v>44.807707429287156</v>
      </c>
      <c r="H1482" s="23" t="str">
        <f t="shared" ca="1" si="108"/>
        <v>41-50</v>
      </c>
      <c r="I1482" s="24" t="s">
        <v>181</v>
      </c>
      <c r="J1482" s="24" t="s">
        <v>50</v>
      </c>
      <c r="K1482" s="24" t="s">
        <v>62</v>
      </c>
      <c r="L1482" s="24" t="s">
        <v>44</v>
      </c>
      <c r="M1482" s="24" t="s">
        <v>57</v>
      </c>
      <c r="N1482" s="23">
        <v>14</v>
      </c>
      <c r="O1482" s="22" t="str">
        <f>VLOOKUP(A1482,[1]CustomerAddress!$A$1:$F$3997,2)</f>
        <v>038 North Court</v>
      </c>
      <c r="P1482" s="22">
        <f>VLOOKUP(A1482,[1]CustomerAddress!$A$1:$F$3997,3)</f>
        <v>2333</v>
      </c>
      <c r="Q1482" s="22" t="str">
        <f>VLOOKUP(A1482,[1]CustomerAddress!$A$1:$F$3997,4)</f>
        <v>NSW</v>
      </c>
      <c r="R1482" s="22" t="str">
        <f>VLOOKUP(A1482,[1]CustomerAddress!$A$1:$F$3997,5)</f>
        <v>Australia</v>
      </c>
      <c r="S1482" s="22">
        <f>VLOOKUP(A1482,[1]CustomerAddress!$A$1:$F$3997,6)</f>
        <v>3</v>
      </c>
      <c r="T1482" s="22" t="str">
        <f>VLOOKUP(A1482,Labels!$A$5:$I$3497,9)</f>
        <v>Potential Customer</v>
      </c>
    </row>
    <row r="1483" spans="1:20" s="22" customFormat="1" ht="15.75" customHeight="1" x14ac:dyDescent="0.25">
      <c r="A1483" s="23">
        <v>1482</v>
      </c>
      <c r="B1483" s="24" t="s">
        <v>3008</v>
      </c>
      <c r="C1483" s="24" t="s">
        <v>3009</v>
      </c>
      <c r="D1483" s="24" t="s">
        <v>48</v>
      </c>
      <c r="E1483" s="23">
        <v>29</v>
      </c>
      <c r="F1483" s="25">
        <v>28975</v>
      </c>
      <c r="G1483" s="23">
        <f t="shared" ca="1" si="107"/>
        <v>41.963871813165916</v>
      </c>
      <c r="H1483" s="23" t="str">
        <f t="shared" ca="1" si="108"/>
        <v>41-50</v>
      </c>
      <c r="I1483" s="24" t="s">
        <v>593</v>
      </c>
      <c r="J1483" s="24" t="s">
        <v>84</v>
      </c>
      <c r="K1483" s="24" t="s">
        <v>43</v>
      </c>
      <c r="L1483" s="24" t="s">
        <v>44</v>
      </c>
      <c r="M1483" s="24" t="s">
        <v>57</v>
      </c>
      <c r="N1483" s="23">
        <v>12</v>
      </c>
      <c r="O1483" s="22" t="str">
        <f>VLOOKUP(A1483,[1]CustomerAddress!$A$1:$F$3997,2)</f>
        <v>7231 Pepper Wood Point</v>
      </c>
      <c r="P1483" s="22">
        <f>VLOOKUP(A1483,[1]CustomerAddress!$A$1:$F$3997,3)</f>
        <v>2428</v>
      </c>
      <c r="Q1483" s="22" t="str">
        <f>VLOOKUP(A1483,[1]CustomerAddress!$A$1:$F$3997,4)</f>
        <v>NSW</v>
      </c>
      <c r="R1483" s="22" t="str">
        <f>VLOOKUP(A1483,[1]CustomerAddress!$A$1:$F$3997,5)</f>
        <v>Australia</v>
      </c>
      <c r="S1483" s="22">
        <f>VLOOKUP(A1483,[1]CustomerAddress!$A$1:$F$3997,6)</f>
        <v>8</v>
      </c>
      <c r="T1483" s="22" t="str">
        <f>VLOOKUP(A1483,Labels!$A$5:$I$3497,9)</f>
        <v>Losing Customer</v>
      </c>
    </row>
    <row r="1484" spans="1:20" s="22" customFormat="1" ht="15.75" hidden="1" customHeight="1" x14ac:dyDescent="0.25">
      <c r="A1484" s="23">
        <v>1483</v>
      </c>
      <c r="B1484" s="24" t="s">
        <v>3010</v>
      </c>
      <c r="C1484" s="24" t="s">
        <v>3011</v>
      </c>
      <c r="D1484" s="24" t="s">
        <v>40</v>
      </c>
      <c r="E1484" s="23">
        <v>55</v>
      </c>
      <c r="F1484" s="25">
        <v>26278</v>
      </c>
      <c r="G1484" s="23">
        <f t="shared" ca="1" si="107"/>
        <v>49.352912908739214</v>
      </c>
      <c r="H1484" s="23"/>
      <c r="I1484" s="24" t="s">
        <v>78</v>
      </c>
      <c r="J1484" s="24" t="s">
        <v>138</v>
      </c>
      <c r="K1484" s="24" t="s">
        <v>43</v>
      </c>
      <c r="L1484" s="24" t="s">
        <v>44</v>
      </c>
      <c r="M1484" s="24" t="s">
        <v>45</v>
      </c>
      <c r="N1484" s="23">
        <v>14</v>
      </c>
    </row>
    <row r="1485" spans="1:20" s="22" customFormat="1" ht="15.75" customHeight="1" x14ac:dyDescent="0.25">
      <c r="A1485" s="23">
        <v>1484</v>
      </c>
      <c r="B1485" s="24" t="s">
        <v>3012</v>
      </c>
      <c r="C1485" s="24" t="s">
        <v>3013</v>
      </c>
      <c r="D1485" s="24" t="s">
        <v>40</v>
      </c>
      <c r="E1485" s="23">
        <v>26</v>
      </c>
      <c r="F1485" s="25">
        <v>31476</v>
      </c>
      <c r="G1485" s="23">
        <f t="shared" ca="1" si="107"/>
        <v>35.111817018328253</v>
      </c>
      <c r="H1485" s="23" t="str">
        <f t="shared" ref="H1485:H1509" ca="1" si="109">IF(G1485&lt;=10,"0-10",IF(AND(G1485&gt;10,G1485&lt;=20),"11-20",IF(AND(G1485&gt;20,G1485&lt;=30),"21-30",IF(AND(G1485&gt;30,G1485&lt;=40),"31-40",IF(AND(G1485&gt;40,G1485&lt;=50),"41-50",IF(AND(G1485&gt;50,G1485&lt;=60),"51-60",IF(AND(G1485&gt;60,G1485&lt;=70),"61-70",IF(AND(G1485&gt;70,G1485&lt;=80),"71-80",IF(AND(G1485&gt;80,G1485&lt;=90),"81-90",IF(G1485&gt;90,"91-100"))))))))))</f>
        <v>31-40</v>
      </c>
      <c r="I1485" s="24" t="s">
        <v>2078</v>
      </c>
      <c r="J1485" s="24" t="s">
        <v>61</v>
      </c>
      <c r="K1485" s="24" t="s">
        <v>43</v>
      </c>
      <c r="L1485" s="24" t="s">
        <v>44</v>
      </c>
      <c r="M1485" s="24" t="s">
        <v>57</v>
      </c>
      <c r="N1485" s="23">
        <v>18</v>
      </c>
      <c r="O1485" s="22" t="str">
        <f>VLOOKUP(A1485,[1]CustomerAddress!$A$1:$F$3997,2)</f>
        <v>2 Barby Trail</v>
      </c>
      <c r="P1485" s="22">
        <f>VLOOKUP(A1485,[1]CustomerAddress!$A$1:$F$3997,3)</f>
        <v>2769</v>
      </c>
      <c r="Q1485" s="22" t="str">
        <f>VLOOKUP(A1485,[1]CustomerAddress!$A$1:$F$3997,4)</f>
        <v>NSW</v>
      </c>
      <c r="R1485" s="22" t="str">
        <f>VLOOKUP(A1485,[1]CustomerAddress!$A$1:$F$3997,5)</f>
        <v>Australia</v>
      </c>
      <c r="S1485" s="22">
        <f>VLOOKUP(A1485,[1]CustomerAddress!$A$1:$F$3997,6)</f>
        <v>10</v>
      </c>
      <c r="T1485" s="22" t="str">
        <f>VLOOKUP(A1485,Labels!$A$5:$I$3497,9)</f>
        <v>Becoming Loyal</v>
      </c>
    </row>
    <row r="1486" spans="1:20" s="22" customFormat="1" ht="15.75" customHeight="1" x14ac:dyDescent="0.25">
      <c r="A1486" s="23">
        <v>1485</v>
      </c>
      <c r="B1486" s="24" t="s">
        <v>3014</v>
      </c>
      <c r="C1486" s="24" t="s">
        <v>3015</v>
      </c>
      <c r="D1486" s="24" t="s">
        <v>48</v>
      </c>
      <c r="E1486" s="23">
        <v>50</v>
      </c>
      <c r="F1486" s="25">
        <v>25417</v>
      </c>
      <c r="G1486" s="23">
        <f t="shared" ca="1" si="107"/>
        <v>51.711817018328254</v>
      </c>
      <c r="H1486" s="23" t="str">
        <f t="shared" ca="1" si="109"/>
        <v>51-60</v>
      </c>
      <c r="I1486" s="24" t="s">
        <v>170</v>
      </c>
      <c r="J1486" s="24" t="s">
        <v>42</v>
      </c>
      <c r="K1486" s="24" t="s">
        <v>43</v>
      </c>
      <c r="L1486" s="24" t="s">
        <v>44</v>
      </c>
      <c r="M1486" s="24" t="s">
        <v>45</v>
      </c>
      <c r="N1486" s="23">
        <v>6</v>
      </c>
      <c r="O1486" s="22" t="str">
        <f>VLOOKUP(A1486,[1]CustomerAddress!$A$1:$F$3997,2)</f>
        <v>29133 Canary Circle</v>
      </c>
      <c r="P1486" s="22">
        <f>VLOOKUP(A1486,[1]CustomerAddress!$A$1:$F$3997,3)</f>
        <v>2282</v>
      </c>
      <c r="Q1486" s="22" t="str">
        <f>VLOOKUP(A1486,[1]CustomerAddress!$A$1:$F$3997,4)</f>
        <v>NSW</v>
      </c>
      <c r="R1486" s="22" t="str">
        <f>VLOOKUP(A1486,[1]CustomerAddress!$A$1:$F$3997,5)</f>
        <v>Australia</v>
      </c>
      <c r="S1486" s="22">
        <f>VLOOKUP(A1486,[1]CustomerAddress!$A$1:$F$3997,6)</f>
        <v>8</v>
      </c>
      <c r="T1486" s="22" t="str">
        <f>VLOOKUP(A1486,Labels!$A$5:$I$3497,9)</f>
        <v>Recent Customer</v>
      </c>
    </row>
    <row r="1487" spans="1:20" s="22" customFormat="1" ht="15.75" customHeight="1" x14ac:dyDescent="0.25">
      <c r="A1487" s="23">
        <v>1486</v>
      </c>
      <c r="B1487" s="24" t="s">
        <v>3016</v>
      </c>
      <c r="C1487" s="24" t="s">
        <v>3017</v>
      </c>
      <c r="D1487" s="24" t="s">
        <v>48</v>
      </c>
      <c r="E1487" s="23">
        <v>14</v>
      </c>
      <c r="F1487" s="25">
        <v>28709</v>
      </c>
      <c r="G1487" s="23">
        <f t="shared" ca="1" si="107"/>
        <v>42.692638936136476</v>
      </c>
      <c r="H1487" s="23" t="str">
        <f t="shared" ca="1" si="109"/>
        <v>41-50</v>
      </c>
      <c r="I1487" s="24" t="s">
        <v>105</v>
      </c>
      <c r="J1487" s="24" t="s">
        <v>84</v>
      </c>
      <c r="K1487" s="24" t="s">
        <v>43</v>
      </c>
      <c r="L1487" s="24" t="s">
        <v>44</v>
      </c>
      <c r="M1487" s="24" t="s">
        <v>57</v>
      </c>
      <c r="N1487" s="23">
        <v>10</v>
      </c>
      <c r="O1487" s="22" t="str">
        <f>VLOOKUP(A1487,[1]CustomerAddress!$A$1:$F$3997,2)</f>
        <v>12 Redwing Street</v>
      </c>
      <c r="P1487" s="22">
        <f>VLOOKUP(A1487,[1]CustomerAddress!$A$1:$F$3997,3)</f>
        <v>2325</v>
      </c>
      <c r="Q1487" s="22" t="str">
        <f>VLOOKUP(A1487,[1]CustomerAddress!$A$1:$F$3997,4)</f>
        <v>NSW</v>
      </c>
      <c r="R1487" s="22" t="str">
        <f>VLOOKUP(A1487,[1]CustomerAddress!$A$1:$F$3997,5)</f>
        <v>Australia</v>
      </c>
      <c r="S1487" s="22">
        <f>VLOOKUP(A1487,[1]CustomerAddress!$A$1:$F$3997,6)</f>
        <v>4</v>
      </c>
      <c r="T1487" s="22" t="str">
        <f>VLOOKUP(A1487,Labels!$A$5:$I$3497,9)</f>
        <v>Potential Customer</v>
      </c>
    </row>
    <row r="1488" spans="1:20" s="22" customFormat="1" ht="15.75" customHeight="1" x14ac:dyDescent="0.25">
      <c r="A1488" s="23">
        <v>1487</v>
      </c>
      <c r="B1488" s="24" t="s">
        <v>3018</v>
      </c>
      <c r="C1488" s="24" t="s">
        <v>3019</v>
      </c>
      <c r="D1488" s="24" t="s">
        <v>40</v>
      </c>
      <c r="E1488" s="23">
        <v>58</v>
      </c>
      <c r="F1488" s="25">
        <v>28998</v>
      </c>
      <c r="G1488" s="23">
        <f t="shared" ca="1" si="107"/>
        <v>41.900858114218664</v>
      </c>
      <c r="H1488" s="23" t="str">
        <f t="shared" ca="1" si="109"/>
        <v>41-50</v>
      </c>
      <c r="I1488" s="24" t="s">
        <v>1615</v>
      </c>
      <c r="J1488" s="24" t="s">
        <v>61</v>
      </c>
      <c r="K1488" s="24" t="s">
        <v>62</v>
      </c>
      <c r="L1488" s="24" t="s">
        <v>44</v>
      </c>
      <c r="M1488" s="24" t="s">
        <v>45</v>
      </c>
      <c r="N1488" s="23">
        <v>5</v>
      </c>
      <c r="O1488" s="22" t="str">
        <f>VLOOKUP(A1488,[1]CustomerAddress!$A$1:$F$3997,2)</f>
        <v>57835 Ruskin Lane</v>
      </c>
      <c r="P1488" s="22">
        <f>VLOOKUP(A1488,[1]CustomerAddress!$A$1:$F$3997,3)</f>
        <v>2325</v>
      </c>
      <c r="Q1488" s="22" t="str">
        <f>VLOOKUP(A1488,[1]CustomerAddress!$A$1:$F$3997,4)</f>
        <v>NSW</v>
      </c>
      <c r="R1488" s="22" t="str">
        <f>VLOOKUP(A1488,[1]CustomerAddress!$A$1:$F$3997,5)</f>
        <v>Australia</v>
      </c>
      <c r="S1488" s="22">
        <f>VLOOKUP(A1488,[1]CustomerAddress!$A$1:$F$3997,6)</f>
        <v>5</v>
      </c>
      <c r="T1488" s="22" t="str">
        <f>VLOOKUP(A1488,Labels!$A$5:$I$3497,9)</f>
        <v>Recent Customer</v>
      </c>
    </row>
    <row r="1489" spans="1:20" s="22" customFormat="1" ht="15.75" customHeight="1" x14ac:dyDescent="0.25">
      <c r="A1489" s="23">
        <v>1488</v>
      </c>
      <c r="B1489" s="24" t="s">
        <v>3020</v>
      </c>
      <c r="C1489" s="24" t="s">
        <v>3021</v>
      </c>
      <c r="D1489" s="24" t="s">
        <v>40</v>
      </c>
      <c r="E1489" s="23">
        <v>82</v>
      </c>
      <c r="F1489" s="25">
        <v>31685</v>
      </c>
      <c r="G1489" s="23">
        <f t="shared" ca="1" si="107"/>
        <v>34.539214278602223</v>
      </c>
      <c r="H1489" s="23" t="str">
        <f t="shared" ca="1" si="109"/>
        <v>31-40</v>
      </c>
      <c r="I1489" s="24" t="s">
        <v>483</v>
      </c>
      <c r="J1489" s="24" t="s">
        <v>61</v>
      </c>
      <c r="K1489" s="24" t="s">
        <v>43</v>
      </c>
      <c r="L1489" s="24" t="s">
        <v>44</v>
      </c>
      <c r="M1489" s="24" t="s">
        <v>45</v>
      </c>
      <c r="N1489" s="23">
        <v>17</v>
      </c>
      <c r="O1489" s="22" t="str">
        <f>VLOOKUP(A1489,[1]CustomerAddress!$A$1:$F$3997,2)</f>
        <v>7 Mifflin Terrace</v>
      </c>
      <c r="P1489" s="22">
        <f>VLOOKUP(A1489,[1]CustomerAddress!$A$1:$F$3997,3)</f>
        <v>2323</v>
      </c>
      <c r="Q1489" s="22" t="str">
        <f>VLOOKUP(A1489,[1]CustomerAddress!$A$1:$F$3997,4)</f>
        <v>NSW</v>
      </c>
      <c r="R1489" s="22" t="str">
        <f>VLOOKUP(A1489,[1]CustomerAddress!$A$1:$F$3997,5)</f>
        <v>Australia</v>
      </c>
      <c r="S1489" s="22">
        <f>VLOOKUP(A1489,[1]CustomerAddress!$A$1:$F$3997,6)</f>
        <v>3</v>
      </c>
      <c r="T1489" s="22" t="str">
        <f>VLOOKUP(A1489,Labels!$A$5:$I$3497,9)</f>
        <v>Late Bloomer</v>
      </c>
    </row>
    <row r="1490" spans="1:20" s="22" customFormat="1" ht="15.75" customHeight="1" x14ac:dyDescent="0.25">
      <c r="A1490" s="23">
        <v>1489</v>
      </c>
      <c r="B1490" s="24" t="s">
        <v>622</v>
      </c>
      <c r="C1490" s="24" t="s">
        <v>3022</v>
      </c>
      <c r="D1490" s="24" t="s">
        <v>48</v>
      </c>
      <c r="E1490" s="23">
        <v>17</v>
      </c>
      <c r="F1490" s="25">
        <v>34102</v>
      </c>
      <c r="G1490" s="23">
        <f t="shared" ca="1" si="107"/>
        <v>27.917296470383047</v>
      </c>
      <c r="H1490" s="23" t="str">
        <f t="shared" ca="1" si="109"/>
        <v>21-30</v>
      </c>
      <c r="I1490" s="24" t="s">
        <v>248</v>
      </c>
      <c r="J1490" s="24" t="s">
        <v>42</v>
      </c>
      <c r="K1490" s="24" t="s">
        <v>43</v>
      </c>
      <c r="L1490" s="24" t="s">
        <v>44</v>
      </c>
      <c r="M1490" s="24" t="s">
        <v>57</v>
      </c>
      <c r="N1490" s="23">
        <v>4</v>
      </c>
      <c r="O1490" s="22" t="str">
        <f>VLOOKUP(A1490,[1]CustomerAddress!$A$1:$F$3997,2)</f>
        <v>7509 Prairieview Center</v>
      </c>
      <c r="P1490" s="22">
        <f>VLOOKUP(A1490,[1]CustomerAddress!$A$1:$F$3997,3)</f>
        <v>2289</v>
      </c>
      <c r="Q1490" s="22" t="str">
        <f>VLOOKUP(A1490,[1]CustomerAddress!$A$1:$F$3997,4)</f>
        <v>NSW</v>
      </c>
      <c r="R1490" s="22" t="str">
        <f>VLOOKUP(A1490,[1]CustomerAddress!$A$1:$F$3997,5)</f>
        <v>Australia</v>
      </c>
      <c r="S1490" s="22">
        <f>VLOOKUP(A1490,[1]CustomerAddress!$A$1:$F$3997,6)</f>
        <v>9</v>
      </c>
      <c r="T1490" s="22" t="str">
        <f>VLOOKUP(A1490,Labels!$A$5:$I$3497,9)</f>
        <v>High Risk Customer</v>
      </c>
    </row>
    <row r="1491" spans="1:20" s="22" customFormat="1" ht="15.75" customHeight="1" x14ac:dyDescent="0.25">
      <c r="A1491" s="23">
        <v>1490</v>
      </c>
      <c r="B1491" s="24" t="s">
        <v>3023</v>
      </c>
      <c r="C1491" s="24" t="s">
        <v>3024</v>
      </c>
      <c r="D1491" s="24" t="s">
        <v>40</v>
      </c>
      <c r="E1491" s="23">
        <v>36</v>
      </c>
      <c r="F1491" s="25">
        <v>25571</v>
      </c>
      <c r="G1491" s="23">
        <f t="shared" ca="1" si="107"/>
        <v>51.289899210109077</v>
      </c>
      <c r="H1491" s="23" t="str">
        <f t="shared" ca="1" si="109"/>
        <v>51-60</v>
      </c>
      <c r="I1491" s="24" t="s">
        <v>438</v>
      </c>
      <c r="J1491" s="24" t="s">
        <v>50</v>
      </c>
      <c r="K1491" s="24" t="s">
        <v>43</v>
      </c>
      <c r="L1491" s="24" t="s">
        <v>44</v>
      </c>
      <c r="M1491" s="24" t="s">
        <v>45</v>
      </c>
      <c r="N1491" s="23">
        <v>6</v>
      </c>
      <c r="O1491" s="22" t="str">
        <f>VLOOKUP(A1491,[1]CustomerAddress!$A$1:$F$3997,2)</f>
        <v>7 Delaware Hill</v>
      </c>
      <c r="P1491" s="22">
        <f>VLOOKUP(A1491,[1]CustomerAddress!$A$1:$F$3997,3)</f>
        <v>2320</v>
      </c>
      <c r="Q1491" s="22" t="str">
        <f>VLOOKUP(A1491,[1]CustomerAddress!$A$1:$F$3997,4)</f>
        <v>NSW</v>
      </c>
      <c r="R1491" s="22" t="str">
        <f>VLOOKUP(A1491,[1]CustomerAddress!$A$1:$F$3997,5)</f>
        <v>Australia</v>
      </c>
      <c r="S1491" s="22">
        <f>VLOOKUP(A1491,[1]CustomerAddress!$A$1:$F$3997,6)</f>
        <v>6</v>
      </c>
      <c r="T1491" s="22" t="str">
        <f>VLOOKUP(A1491,Labels!$A$5:$I$3497,9)</f>
        <v>High Risk Customer</v>
      </c>
    </row>
    <row r="1492" spans="1:20" s="22" customFormat="1" ht="15.75" customHeight="1" x14ac:dyDescent="0.25">
      <c r="A1492" s="23">
        <v>1491</v>
      </c>
      <c r="B1492" s="24" t="s">
        <v>3025</v>
      </c>
      <c r="C1492" s="24" t="s">
        <v>3026</v>
      </c>
      <c r="D1492" s="24" t="s">
        <v>40</v>
      </c>
      <c r="E1492" s="23">
        <v>96</v>
      </c>
      <c r="F1492" s="25">
        <v>35645</v>
      </c>
      <c r="G1492" s="23">
        <f t="shared" ca="1" si="107"/>
        <v>23.689899210109076</v>
      </c>
      <c r="H1492" s="23" t="str">
        <f t="shared" ca="1" si="109"/>
        <v>21-30</v>
      </c>
      <c r="I1492" s="24" t="s">
        <v>742</v>
      </c>
      <c r="J1492" s="24" t="s">
        <v>42</v>
      </c>
      <c r="K1492" s="24" t="s">
        <v>43</v>
      </c>
      <c r="L1492" s="24" t="s">
        <v>44</v>
      </c>
      <c r="M1492" s="24" t="s">
        <v>45</v>
      </c>
      <c r="N1492" s="23">
        <v>4</v>
      </c>
      <c r="O1492" s="22" t="str">
        <f>VLOOKUP(A1492,[1]CustomerAddress!$A$1:$F$3997,2)</f>
        <v>15012 Oneill Plaza</v>
      </c>
      <c r="P1492" s="22">
        <f>VLOOKUP(A1492,[1]CustomerAddress!$A$1:$F$3997,3)</f>
        <v>2285</v>
      </c>
      <c r="Q1492" s="22" t="str">
        <f>VLOOKUP(A1492,[1]CustomerAddress!$A$1:$F$3997,4)</f>
        <v>NSW</v>
      </c>
      <c r="R1492" s="22" t="str">
        <f>VLOOKUP(A1492,[1]CustomerAddress!$A$1:$F$3997,5)</f>
        <v>Australia</v>
      </c>
      <c r="S1492" s="22">
        <f>VLOOKUP(A1492,[1]CustomerAddress!$A$1:$F$3997,6)</f>
        <v>5</v>
      </c>
      <c r="T1492" s="22" t="str">
        <f>VLOOKUP(A1492,Labels!$A$5:$I$3497,9)</f>
        <v>Lost Customer</v>
      </c>
    </row>
    <row r="1493" spans="1:20" s="22" customFormat="1" ht="15.75" customHeight="1" x14ac:dyDescent="0.25">
      <c r="A1493" s="23">
        <v>1492</v>
      </c>
      <c r="B1493" s="24" t="s">
        <v>3027</v>
      </c>
      <c r="C1493" s="24" t="s">
        <v>3028</v>
      </c>
      <c r="D1493" s="24" t="s">
        <v>40</v>
      </c>
      <c r="E1493" s="23">
        <v>51</v>
      </c>
      <c r="F1493" s="25">
        <v>29231</v>
      </c>
      <c r="G1493" s="23">
        <f t="shared" ca="1" si="107"/>
        <v>41.262501949835105</v>
      </c>
      <c r="H1493" s="23" t="str">
        <f t="shared" ca="1" si="109"/>
        <v>41-50</v>
      </c>
      <c r="I1493" s="24" t="s">
        <v>71</v>
      </c>
      <c r="J1493" s="24" t="s">
        <v>61</v>
      </c>
      <c r="K1493" s="24" t="s">
        <v>43</v>
      </c>
      <c r="L1493" s="24" t="s">
        <v>44</v>
      </c>
      <c r="M1493" s="24" t="s">
        <v>57</v>
      </c>
      <c r="N1493" s="23">
        <v>7</v>
      </c>
      <c r="O1493" s="22" t="str">
        <f>VLOOKUP(A1493,[1]CustomerAddress!$A$1:$F$3997,2)</f>
        <v>4861 School Park</v>
      </c>
      <c r="P1493" s="22">
        <f>VLOOKUP(A1493,[1]CustomerAddress!$A$1:$F$3997,3)</f>
        <v>2290</v>
      </c>
      <c r="Q1493" s="22" t="str">
        <f>VLOOKUP(A1493,[1]CustomerAddress!$A$1:$F$3997,4)</f>
        <v>NSW</v>
      </c>
      <c r="R1493" s="22" t="str">
        <f>VLOOKUP(A1493,[1]CustomerAddress!$A$1:$F$3997,5)</f>
        <v>Australia</v>
      </c>
      <c r="S1493" s="22">
        <f>VLOOKUP(A1493,[1]CustomerAddress!$A$1:$F$3997,6)</f>
        <v>3</v>
      </c>
      <c r="T1493" s="22" t="str">
        <f>VLOOKUP(A1493,Labels!$A$5:$I$3497,9)</f>
        <v>Platinum Customer</v>
      </c>
    </row>
    <row r="1494" spans="1:20" s="22" customFormat="1" ht="15.75" customHeight="1" x14ac:dyDescent="0.25">
      <c r="A1494" s="23">
        <v>1493</v>
      </c>
      <c r="B1494" s="24" t="s">
        <v>3029</v>
      </c>
      <c r="C1494" s="24" t="s">
        <v>3030</v>
      </c>
      <c r="D1494" s="24" t="s">
        <v>40</v>
      </c>
      <c r="E1494" s="23">
        <v>51</v>
      </c>
      <c r="F1494" s="25">
        <v>32001</v>
      </c>
      <c r="G1494" s="23">
        <f t="shared" ca="1" si="107"/>
        <v>33.67346085394469</v>
      </c>
      <c r="H1494" s="23" t="str">
        <f t="shared" ca="1" si="109"/>
        <v>31-40</v>
      </c>
      <c r="I1494" s="24" t="s">
        <v>1163</v>
      </c>
      <c r="J1494" s="24" t="s">
        <v>75</v>
      </c>
      <c r="K1494" s="24" t="s">
        <v>66</v>
      </c>
      <c r="L1494" s="24" t="s">
        <v>44</v>
      </c>
      <c r="M1494" s="24" t="s">
        <v>57</v>
      </c>
      <c r="N1494" s="23">
        <v>22</v>
      </c>
      <c r="O1494" s="22" t="str">
        <f>VLOOKUP(A1494,[1]CustomerAddress!$A$1:$F$3997,2)</f>
        <v>9 Sycamore Pass</v>
      </c>
      <c r="P1494" s="22">
        <f>VLOOKUP(A1494,[1]CustomerAddress!$A$1:$F$3997,3)</f>
        <v>2287</v>
      </c>
      <c r="Q1494" s="22" t="str">
        <f>VLOOKUP(A1494,[1]CustomerAddress!$A$1:$F$3997,4)</f>
        <v>NSW</v>
      </c>
      <c r="R1494" s="22" t="str">
        <f>VLOOKUP(A1494,[1]CustomerAddress!$A$1:$F$3997,5)</f>
        <v>Australia</v>
      </c>
      <c r="S1494" s="22">
        <f>VLOOKUP(A1494,[1]CustomerAddress!$A$1:$F$3997,6)</f>
        <v>5</v>
      </c>
      <c r="T1494" s="22" t="str">
        <f>VLOOKUP(A1494,Labels!$A$5:$I$3497,9)</f>
        <v>Recent Customer</v>
      </c>
    </row>
    <row r="1495" spans="1:20" s="22" customFormat="1" ht="15.75" customHeight="1" x14ac:dyDescent="0.25">
      <c r="A1495" s="23">
        <v>1494</v>
      </c>
      <c r="B1495" s="24" t="s">
        <v>3031</v>
      </c>
      <c r="C1495" s="24" t="s">
        <v>3032</v>
      </c>
      <c r="D1495" s="24" t="s">
        <v>48</v>
      </c>
      <c r="E1495" s="23">
        <v>46</v>
      </c>
      <c r="F1495" s="25">
        <v>31719</v>
      </c>
      <c r="G1495" s="23">
        <f t="shared" ca="1" si="107"/>
        <v>34.446063593670722</v>
      </c>
      <c r="H1495" s="23" t="str">
        <f t="shared" ca="1" si="109"/>
        <v>31-40</v>
      </c>
      <c r="I1495" s="24" t="s">
        <v>719</v>
      </c>
      <c r="J1495" s="24" t="s">
        <v>61</v>
      </c>
      <c r="K1495" s="24" t="s">
        <v>43</v>
      </c>
      <c r="L1495" s="24" t="s">
        <v>44</v>
      </c>
      <c r="M1495" s="24" t="s">
        <v>45</v>
      </c>
      <c r="N1495" s="23">
        <v>7</v>
      </c>
      <c r="O1495" s="22" t="str">
        <f>VLOOKUP(A1495,[1]CustomerAddress!$A$1:$F$3997,2)</f>
        <v>005 Prentice Circle</v>
      </c>
      <c r="P1495" s="22">
        <f>VLOOKUP(A1495,[1]CustomerAddress!$A$1:$F$3997,3)</f>
        <v>2307</v>
      </c>
      <c r="Q1495" s="22" t="str">
        <f>VLOOKUP(A1495,[1]CustomerAddress!$A$1:$F$3997,4)</f>
        <v>NSW</v>
      </c>
      <c r="R1495" s="22" t="str">
        <f>VLOOKUP(A1495,[1]CustomerAddress!$A$1:$F$3997,5)</f>
        <v>Australia</v>
      </c>
      <c r="S1495" s="22">
        <f>VLOOKUP(A1495,[1]CustomerAddress!$A$1:$F$3997,6)</f>
        <v>5</v>
      </c>
      <c r="T1495" s="22" t="str">
        <f>VLOOKUP(A1495,Labels!$A$5:$I$3497,9)</f>
        <v>Platinum Customer</v>
      </c>
    </row>
    <row r="1496" spans="1:20" s="22" customFormat="1" ht="15.75" customHeight="1" x14ac:dyDescent="0.25">
      <c r="A1496" s="23">
        <v>1495</v>
      </c>
      <c r="B1496" s="24" t="s">
        <v>3033</v>
      </c>
      <c r="C1496" s="24" t="s">
        <v>782</v>
      </c>
      <c r="D1496" s="24" t="s">
        <v>40</v>
      </c>
      <c r="E1496" s="23">
        <v>4</v>
      </c>
      <c r="F1496" s="25">
        <v>32734</v>
      </c>
      <c r="G1496" s="23">
        <f t="shared" ca="1" si="107"/>
        <v>31.6652416758625</v>
      </c>
      <c r="H1496" s="23" t="str">
        <f t="shared" ca="1" si="109"/>
        <v>31-40</v>
      </c>
      <c r="I1496" s="24" t="s">
        <v>218</v>
      </c>
      <c r="J1496" s="24" t="s">
        <v>42</v>
      </c>
      <c r="K1496" s="24" t="s">
        <v>66</v>
      </c>
      <c r="L1496" s="24" t="s">
        <v>44</v>
      </c>
      <c r="M1496" s="24" t="s">
        <v>45</v>
      </c>
      <c r="N1496" s="23">
        <v>8</v>
      </c>
      <c r="O1496" s="22" t="str">
        <f>VLOOKUP(A1496,[1]CustomerAddress!$A$1:$F$3997,2)</f>
        <v>81 Artisan Park</v>
      </c>
      <c r="P1496" s="22">
        <f>VLOOKUP(A1496,[1]CustomerAddress!$A$1:$F$3997,3)</f>
        <v>2259</v>
      </c>
      <c r="Q1496" s="22" t="str">
        <f>VLOOKUP(A1496,[1]CustomerAddress!$A$1:$F$3997,4)</f>
        <v>NSW</v>
      </c>
      <c r="R1496" s="22" t="str">
        <f>VLOOKUP(A1496,[1]CustomerAddress!$A$1:$F$3997,5)</f>
        <v>Australia</v>
      </c>
      <c r="S1496" s="22">
        <f>VLOOKUP(A1496,[1]CustomerAddress!$A$1:$F$3997,6)</f>
        <v>5</v>
      </c>
      <c r="T1496" s="22" t="str">
        <f>VLOOKUP(A1496,Labels!$A$5:$I$3497,9)</f>
        <v>Recent Customer</v>
      </c>
    </row>
    <row r="1497" spans="1:20" s="22" customFormat="1" ht="15.75" customHeight="1" x14ac:dyDescent="0.25">
      <c r="A1497" s="23">
        <v>1496</v>
      </c>
      <c r="B1497" s="24" t="s">
        <v>679</v>
      </c>
      <c r="C1497" s="24" t="s">
        <v>3034</v>
      </c>
      <c r="D1497" s="24" t="s">
        <v>40</v>
      </c>
      <c r="E1497" s="23">
        <v>22</v>
      </c>
      <c r="F1497" s="25">
        <v>35917</v>
      </c>
      <c r="G1497" s="23">
        <f t="shared" ca="1" si="107"/>
        <v>22.944693730657018</v>
      </c>
      <c r="H1497" s="23" t="str">
        <f t="shared" ca="1" si="109"/>
        <v>21-30</v>
      </c>
      <c r="I1497" s="24" t="s">
        <v>847</v>
      </c>
      <c r="J1497" s="24" t="s">
        <v>56</v>
      </c>
      <c r="K1497" s="24" t="s">
        <v>62</v>
      </c>
      <c r="L1497" s="24" t="s">
        <v>44</v>
      </c>
      <c r="M1497" s="24" t="s">
        <v>57</v>
      </c>
      <c r="N1497" s="23">
        <v>3</v>
      </c>
      <c r="O1497" s="22" t="str">
        <f>VLOOKUP(A1497,[1]CustomerAddress!$A$1:$F$3997,2)</f>
        <v>7764 Declaration Hill</v>
      </c>
      <c r="P1497" s="22">
        <f>VLOOKUP(A1497,[1]CustomerAddress!$A$1:$F$3997,3)</f>
        <v>2261</v>
      </c>
      <c r="Q1497" s="22" t="str">
        <f>VLOOKUP(A1497,[1]CustomerAddress!$A$1:$F$3997,4)</f>
        <v>NSW</v>
      </c>
      <c r="R1497" s="22" t="str">
        <f>VLOOKUP(A1497,[1]CustomerAddress!$A$1:$F$3997,5)</f>
        <v>Australia</v>
      </c>
      <c r="S1497" s="22">
        <f>VLOOKUP(A1497,[1]CustomerAddress!$A$1:$F$3997,6)</f>
        <v>9</v>
      </c>
      <c r="T1497" s="22" t="str">
        <f>VLOOKUP(A1497,Labels!$A$5:$I$3497,9)</f>
        <v>High Risk Customer</v>
      </c>
    </row>
    <row r="1498" spans="1:20" s="22" customFormat="1" ht="15.75" customHeight="1" x14ac:dyDescent="0.25">
      <c r="A1498" s="23">
        <v>1497</v>
      </c>
      <c r="B1498" s="24" t="s">
        <v>3035</v>
      </c>
      <c r="C1498" s="24" t="s">
        <v>3036</v>
      </c>
      <c r="D1498" s="24" t="s">
        <v>40</v>
      </c>
      <c r="E1498" s="23">
        <v>70</v>
      </c>
      <c r="F1498" s="25">
        <v>26976</v>
      </c>
      <c r="G1498" s="23">
        <f t="shared" ca="1" si="107"/>
        <v>47.440584141615922</v>
      </c>
      <c r="H1498" s="23" t="str">
        <f t="shared" ca="1" si="109"/>
        <v>41-50</v>
      </c>
      <c r="I1498" s="24" t="s">
        <v>337</v>
      </c>
      <c r="J1498" s="24" t="s">
        <v>65</v>
      </c>
      <c r="K1498" s="24" t="s">
        <v>66</v>
      </c>
      <c r="L1498" s="24" t="s">
        <v>44</v>
      </c>
      <c r="M1498" s="24" t="s">
        <v>57</v>
      </c>
      <c r="N1498" s="23">
        <v>14</v>
      </c>
      <c r="O1498" s="22" t="str">
        <f>VLOOKUP(A1498,[1]CustomerAddress!$A$1:$F$3997,2)</f>
        <v>7049 Sutteridge Lane</v>
      </c>
      <c r="P1498" s="22">
        <f>VLOOKUP(A1498,[1]CustomerAddress!$A$1:$F$3997,3)</f>
        <v>2251</v>
      </c>
      <c r="Q1498" s="22" t="str">
        <f>VLOOKUP(A1498,[1]CustomerAddress!$A$1:$F$3997,4)</f>
        <v>NSW</v>
      </c>
      <c r="R1498" s="22" t="str">
        <f>VLOOKUP(A1498,[1]CustomerAddress!$A$1:$F$3997,5)</f>
        <v>Australia</v>
      </c>
      <c r="S1498" s="22">
        <f>VLOOKUP(A1498,[1]CustomerAddress!$A$1:$F$3997,6)</f>
        <v>8</v>
      </c>
      <c r="T1498" s="22" t="str">
        <f>VLOOKUP(A1498,Labels!$A$5:$I$3497,9)</f>
        <v>Evasive Customer</v>
      </c>
    </row>
    <row r="1499" spans="1:20" s="22" customFormat="1" ht="15.75" customHeight="1" x14ac:dyDescent="0.25">
      <c r="A1499" s="23">
        <v>1498</v>
      </c>
      <c r="B1499" s="24" t="s">
        <v>3037</v>
      </c>
      <c r="C1499" s="24" t="s">
        <v>3038</v>
      </c>
      <c r="D1499" s="24" t="s">
        <v>40</v>
      </c>
      <c r="E1499" s="23">
        <v>84</v>
      </c>
      <c r="F1499" s="25">
        <v>32778</v>
      </c>
      <c r="G1499" s="23">
        <f t="shared" ca="1" si="107"/>
        <v>31.54469373065702</v>
      </c>
      <c r="H1499" s="23" t="str">
        <f t="shared" ca="1" si="109"/>
        <v>31-40</v>
      </c>
      <c r="I1499" s="24" t="s">
        <v>642</v>
      </c>
      <c r="J1499" s="24" t="s">
        <v>61</v>
      </c>
      <c r="K1499" s="24" t="s">
        <v>62</v>
      </c>
      <c r="L1499" s="24" t="s">
        <v>44</v>
      </c>
      <c r="M1499" s="24" t="s">
        <v>45</v>
      </c>
      <c r="N1499" s="23">
        <v>13</v>
      </c>
      <c r="O1499" s="22" t="str">
        <f>VLOOKUP(A1499,[1]CustomerAddress!$A$1:$F$3997,2)</f>
        <v>40 Dexter Crossing</v>
      </c>
      <c r="P1499" s="22">
        <f>VLOOKUP(A1499,[1]CustomerAddress!$A$1:$F$3997,3)</f>
        <v>2250</v>
      </c>
      <c r="Q1499" s="22" t="str">
        <f>VLOOKUP(A1499,[1]CustomerAddress!$A$1:$F$3997,4)</f>
        <v>NSW</v>
      </c>
      <c r="R1499" s="22" t="str">
        <f>VLOOKUP(A1499,[1]CustomerAddress!$A$1:$F$3997,5)</f>
        <v>Australia</v>
      </c>
      <c r="S1499" s="22">
        <f>VLOOKUP(A1499,[1]CustomerAddress!$A$1:$F$3997,6)</f>
        <v>9</v>
      </c>
      <c r="T1499" s="22" t="str">
        <f>VLOOKUP(A1499,Labels!$A$5:$I$3497,9)</f>
        <v>Late Bloomer</v>
      </c>
    </row>
    <row r="1500" spans="1:20" s="22" customFormat="1" ht="15.75" customHeight="1" x14ac:dyDescent="0.25">
      <c r="A1500" s="23">
        <v>1499</v>
      </c>
      <c r="B1500" s="24" t="s">
        <v>3039</v>
      </c>
      <c r="C1500" s="24" t="s">
        <v>3040</v>
      </c>
      <c r="D1500" s="24" t="s">
        <v>48</v>
      </c>
      <c r="E1500" s="23">
        <v>88</v>
      </c>
      <c r="F1500" s="25">
        <v>26894</v>
      </c>
      <c r="G1500" s="23">
        <f t="shared" ca="1" si="107"/>
        <v>47.665241675862497</v>
      </c>
      <c r="H1500" s="23" t="str">
        <f t="shared" ca="1" si="109"/>
        <v>41-50</v>
      </c>
      <c r="I1500" s="24" t="s">
        <v>550</v>
      </c>
      <c r="J1500" s="24" t="s">
        <v>84</v>
      </c>
      <c r="K1500" s="24" t="s">
        <v>43</v>
      </c>
      <c r="L1500" s="24" t="s">
        <v>44</v>
      </c>
      <c r="M1500" s="24" t="s">
        <v>45</v>
      </c>
      <c r="N1500" s="23">
        <v>11</v>
      </c>
      <c r="O1500" s="22" t="str">
        <f>VLOOKUP(A1500,[1]CustomerAddress!$A$1:$F$3997,2)</f>
        <v>543 Morrow Terrace</v>
      </c>
      <c r="P1500" s="22">
        <f>VLOOKUP(A1500,[1]CustomerAddress!$A$1:$F$3997,3)</f>
        <v>2261</v>
      </c>
      <c r="Q1500" s="22" t="str">
        <f>VLOOKUP(A1500,[1]CustomerAddress!$A$1:$F$3997,4)</f>
        <v>NSW</v>
      </c>
      <c r="R1500" s="22" t="str">
        <f>VLOOKUP(A1500,[1]CustomerAddress!$A$1:$F$3997,5)</f>
        <v>Australia</v>
      </c>
      <c r="S1500" s="22">
        <f>VLOOKUP(A1500,[1]CustomerAddress!$A$1:$F$3997,6)</f>
        <v>8</v>
      </c>
      <c r="T1500" s="22" t="str">
        <f>VLOOKUP(A1500,Labels!$A$5:$I$3497,9)</f>
        <v>Evasive Customer</v>
      </c>
    </row>
    <row r="1501" spans="1:20" s="22" customFormat="1" ht="15.75" customHeight="1" x14ac:dyDescent="0.25">
      <c r="A1501" s="23">
        <v>1500</v>
      </c>
      <c r="B1501" s="24" t="s">
        <v>3041</v>
      </c>
      <c r="C1501" s="24" t="s">
        <v>3042</v>
      </c>
      <c r="D1501" s="24" t="s">
        <v>40</v>
      </c>
      <c r="E1501" s="23">
        <v>82</v>
      </c>
      <c r="F1501" s="25">
        <v>21939</v>
      </c>
      <c r="G1501" s="23">
        <f t="shared" ca="1" si="107"/>
        <v>61.240584141615926</v>
      </c>
      <c r="H1501" s="23" t="str">
        <f t="shared" ca="1" si="109"/>
        <v>61-70</v>
      </c>
      <c r="J1501" s="24" t="s">
        <v>61</v>
      </c>
      <c r="K1501" s="24" t="s">
        <v>43</v>
      </c>
      <c r="L1501" s="24" t="s">
        <v>44</v>
      </c>
      <c r="M1501" s="24" t="s">
        <v>57</v>
      </c>
      <c r="N1501" s="23">
        <v>9</v>
      </c>
      <c r="O1501" s="22" t="str">
        <f>VLOOKUP(A1501,[1]CustomerAddress!$A$1:$F$3997,2)</f>
        <v>36 Marquette Center</v>
      </c>
      <c r="P1501" s="22">
        <f>VLOOKUP(A1501,[1]CustomerAddress!$A$1:$F$3997,3)</f>
        <v>2250</v>
      </c>
      <c r="Q1501" s="22" t="str">
        <f>VLOOKUP(A1501,[1]CustomerAddress!$A$1:$F$3997,4)</f>
        <v>NSW</v>
      </c>
      <c r="R1501" s="22" t="str">
        <f>VLOOKUP(A1501,[1]CustomerAddress!$A$1:$F$3997,5)</f>
        <v>Australia</v>
      </c>
      <c r="S1501" s="22">
        <f>VLOOKUP(A1501,[1]CustomerAddress!$A$1:$F$3997,6)</f>
        <v>7</v>
      </c>
      <c r="T1501" s="22" t="str">
        <f>VLOOKUP(A1501,Labels!$A$5:$I$3497,9)</f>
        <v>Becoming Loyal</v>
      </c>
    </row>
    <row r="1502" spans="1:20" s="22" customFormat="1" ht="15.75" customHeight="1" x14ac:dyDescent="0.25">
      <c r="A1502" s="23">
        <v>1501</v>
      </c>
      <c r="B1502" s="24" t="s">
        <v>3043</v>
      </c>
      <c r="C1502" s="24" t="s">
        <v>3044</v>
      </c>
      <c r="D1502" s="24" t="s">
        <v>40</v>
      </c>
      <c r="E1502" s="23">
        <v>74</v>
      </c>
      <c r="F1502" s="25">
        <v>26876</v>
      </c>
      <c r="G1502" s="23">
        <f t="shared" ca="1" si="107"/>
        <v>47.714556744355647</v>
      </c>
      <c r="H1502" s="23" t="str">
        <f t="shared" ca="1" si="109"/>
        <v>41-50</v>
      </c>
      <c r="I1502" s="24" t="s">
        <v>90</v>
      </c>
      <c r="J1502" s="24" t="s">
        <v>54</v>
      </c>
      <c r="K1502" s="24" t="s">
        <v>43</v>
      </c>
      <c r="L1502" s="24" t="s">
        <v>44</v>
      </c>
      <c r="M1502" s="24" t="s">
        <v>45</v>
      </c>
      <c r="N1502" s="23">
        <v>14</v>
      </c>
      <c r="O1502" s="22" t="str">
        <f>VLOOKUP(A1502,[1]CustomerAddress!$A$1:$F$3997,2)</f>
        <v>8 Arizona Way</v>
      </c>
      <c r="P1502" s="22">
        <f>VLOOKUP(A1502,[1]CustomerAddress!$A$1:$F$3997,3)</f>
        <v>2233</v>
      </c>
      <c r="Q1502" s="22" t="str">
        <f>VLOOKUP(A1502,[1]CustomerAddress!$A$1:$F$3997,4)</f>
        <v>NSW</v>
      </c>
      <c r="R1502" s="22" t="str">
        <f>VLOOKUP(A1502,[1]CustomerAddress!$A$1:$F$3997,5)</f>
        <v>Australia</v>
      </c>
      <c r="S1502" s="22">
        <f>VLOOKUP(A1502,[1]CustomerAddress!$A$1:$F$3997,6)</f>
        <v>9</v>
      </c>
      <c r="T1502" s="22" t="str">
        <f>VLOOKUP(A1502,Labels!$A$5:$I$3497,9)</f>
        <v>High Risk Customer</v>
      </c>
    </row>
    <row r="1503" spans="1:20" s="22" customFormat="1" ht="15.75" customHeight="1" x14ac:dyDescent="0.25">
      <c r="A1503" s="23">
        <v>1502</v>
      </c>
      <c r="B1503" s="24" t="s">
        <v>1383</v>
      </c>
      <c r="C1503" s="24" t="s">
        <v>3045</v>
      </c>
      <c r="D1503" s="24" t="s">
        <v>40</v>
      </c>
      <c r="E1503" s="23">
        <v>52</v>
      </c>
      <c r="F1503" s="25">
        <v>32958</v>
      </c>
      <c r="G1503" s="23">
        <f t="shared" ca="1" si="107"/>
        <v>31.051543045725513</v>
      </c>
      <c r="H1503" s="23" t="str">
        <f t="shared" ca="1" si="109"/>
        <v>31-40</v>
      </c>
      <c r="I1503" s="24" t="s">
        <v>550</v>
      </c>
      <c r="J1503" s="24" t="s">
        <v>50</v>
      </c>
      <c r="K1503" s="24" t="s">
        <v>62</v>
      </c>
      <c r="L1503" s="24" t="s">
        <v>44</v>
      </c>
      <c r="M1503" s="24" t="s">
        <v>45</v>
      </c>
      <c r="N1503" s="23">
        <v>11</v>
      </c>
      <c r="O1503" s="22" t="str">
        <f>VLOOKUP(A1503,[1]CustomerAddress!$A$1:$F$3997,2)</f>
        <v>78960 Schiller Lane</v>
      </c>
      <c r="P1503" s="22">
        <f>VLOOKUP(A1503,[1]CustomerAddress!$A$1:$F$3997,3)</f>
        <v>2450</v>
      </c>
      <c r="Q1503" s="22" t="str">
        <f>VLOOKUP(A1503,[1]CustomerAddress!$A$1:$F$3997,4)</f>
        <v>NSW</v>
      </c>
      <c r="R1503" s="22" t="str">
        <f>VLOOKUP(A1503,[1]CustomerAddress!$A$1:$F$3997,5)</f>
        <v>Australia</v>
      </c>
      <c r="S1503" s="22">
        <f>VLOOKUP(A1503,[1]CustomerAddress!$A$1:$F$3997,6)</f>
        <v>4</v>
      </c>
      <c r="T1503" s="22" t="str">
        <f>VLOOKUP(A1503,Labels!$A$5:$I$3497,9)</f>
        <v>Recent Customer</v>
      </c>
    </row>
    <row r="1504" spans="1:20" s="22" customFormat="1" ht="15.75" customHeight="1" x14ac:dyDescent="0.25">
      <c r="A1504" s="23">
        <v>1503</v>
      </c>
      <c r="B1504" s="24" t="s">
        <v>3046</v>
      </c>
      <c r="C1504" s="24" t="s">
        <v>3047</v>
      </c>
      <c r="D1504" s="24" t="s">
        <v>40</v>
      </c>
      <c r="E1504" s="23">
        <v>1</v>
      </c>
      <c r="F1504" s="25">
        <v>24893</v>
      </c>
      <c r="G1504" s="23">
        <f t="shared" ca="1" si="107"/>
        <v>53.147433456684418</v>
      </c>
      <c r="H1504" s="23" t="str">
        <f t="shared" ca="1" si="109"/>
        <v>51-60</v>
      </c>
      <c r="I1504" s="24" t="s">
        <v>1548</v>
      </c>
      <c r="J1504" s="24" t="s">
        <v>61</v>
      </c>
      <c r="K1504" s="24" t="s">
        <v>62</v>
      </c>
      <c r="L1504" s="24" t="s">
        <v>44</v>
      </c>
      <c r="M1504" s="24" t="s">
        <v>57</v>
      </c>
      <c r="N1504" s="23">
        <v>6</v>
      </c>
      <c r="O1504" s="22" t="str">
        <f>VLOOKUP(A1504,[1]CustomerAddress!$A$1:$F$3997,2)</f>
        <v>75 Hoepker Street</v>
      </c>
      <c r="P1504" s="22">
        <f>VLOOKUP(A1504,[1]CustomerAddress!$A$1:$F$3997,3)</f>
        <v>2232</v>
      </c>
      <c r="Q1504" s="22" t="str">
        <f>VLOOKUP(A1504,[1]CustomerAddress!$A$1:$F$3997,4)</f>
        <v>NSW</v>
      </c>
      <c r="R1504" s="22" t="str">
        <f>VLOOKUP(A1504,[1]CustomerAddress!$A$1:$F$3997,5)</f>
        <v>Australia</v>
      </c>
      <c r="S1504" s="22">
        <f>VLOOKUP(A1504,[1]CustomerAddress!$A$1:$F$3997,6)</f>
        <v>10</v>
      </c>
      <c r="T1504" s="22" t="str">
        <f>VLOOKUP(A1504,Labels!$A$5:$I$3497,9)</f>
        <v>Almost Lost Customer</v>
      </c>
    </row>
    <row r="1505" spans="1:20" s="22" customFormat="1" ht="15.75" customHeight="1" x14ac:dyDescent="0.25">
      <c r="A1505" s="23">
        <v>1504</v>
      </c>
      <c r="B1505" s="24" t="s">
        <v>3048</v>
      </c>
      <c r="C1505" s="24" t="s">
        <v>3049</v>
      </c>
      <c r="D1505" s="24" t="s">
        <v>48</v>
      </c>
      <c r="E1505" s="23">
        <v>98</v>
      </c>
      <c r="F1505" s="25">
        <v>27397</v>
      </c>
      <c r="G1505" s="23">
        <f t="shared" ca="1" si="107"/>
        <v>46.287159484081677</v>
      </c>
      <c r="H1505" s="23" t="str">
        <f t="shared" ca="1" si="109"/>
        <v>41-50</v>
      </c>
      <c r="I1505" s="24" t="s">
        <v>266</v>
      </c>
      <c r="J1505" s="24" t="s">
        <v>54</v>
      </c>
      <c r="K1505" s="24" t="s">
        <v>62</v>
      </c>
      <c r="L1505" s="24" t="s">
        <v>44</v>
      </c>
      <c r="M1505" s="24" t="s">
        <v>45</v>
      </c>
      <c r="N1505" s="23">
        <v>13</v>
      </c>
      <c r="O1505" s="22" t="str">
        <f>VLOOKUP(A1505,[1]CustomerAddress!$A$1:$F$3997,2)</f>
        <v>39677 Emmet Terrace</v>
      </c>
      <c r="P1505" s="22">
        <f>VLOOKUP(A1505,[1]CustomerAddress!$A$1:$F$3997,3)</f>
        <v>2211</v>
      </c>
      <c r="Q1505" s="22" t="str">
        <f>VLOOKUP(A1505,[1]CustomerAddress!$A$1:$F$3997,4)</f>
        <v>NSW</v>
      </c>
      <c r="R1505" s="22" t="str">
        <f>VLOOKUP(A1505,[1]CustomerAddress!$A$1:$F$3997,5)</f>
        <v>Australia</v>
      </c>
      <c r="S1505" s="22">
        <f>VLOOKUP(A1505,[1]CustomerAddress!$A$1:$F$3997,6)</f>
        <v>10</v>
      </c>
      <c r="T1505" s="22" t="str">
        <f>VLOOKUP(A1505,Labels!$A$5:$I$3497,9)</f>
        <v>Becoming Loyal</v>
      </c>
    </row>
    <row r="1506" spans="1:20" s="22" customFormat="1" ht="15.75" customHeight="1" x14ac:dyDescent="0.25">
      <c r="A1506" s="23">
        <v>1505</v>
      </c>
      <c r="B1506" s="24" t="s">
        <v>2009</v>
      </c>
      <c r="C1506" s="24" t="s">
        <v>3050</v>
      </c>
      <c r="D1506" s="24" t="s">
        <v>48</v>
      </c>
      <c r="E1506" s="23">
        <v>90</v>
      </c>
      <c r="F1506" s="25">
        <v>34263</v>
      </c>
      <c r="G1506" s="23">
        <f t="shared" ca="1" si="107"/>
        <v>27.476200579972087</v>
      </c>
      <c r="H1506" s="23" t="str">
        <f t="shared" ca="1" si="109"/>
        <v>21-30</v>
      </c>
      <c r="I1506" s="24" t="s">
        <v>53</v>
      </c>
      <c r="J1506" s="24" t="s">
        <v>50</v>
      </c>
      <c r="K1506" s="24" t="s">
        <v>43</v>
      </c>
      <c r="L1506" s="24" t="s">
        <v>44</v>
      </c>
      <c r="M1506" s="24" t="s">
        <v>57</v>
      </c>
      <c r="N1506" s="23">
        <v>3</v>
      </c>
      <c r="O1506" s="22" t="str">
        <f>VLOOKUP(A1506,[1]CustomerAddress!$A$1:$F$3997,2)</f>
        <v>30 Bay Hill</v>
      </c>
      <c r="P1506" s="22">
        <f>VLOOKUP(A1506,[1]CustomerAddress!$A$1:$F$3997,3)</f>
        <v>2229</v>
      </c>
      <c r="Q1506" s="22" t="str">
        <f>VLOOKUP(A1506,[1]CustomerAddress!$A$1:$F$3997,4)</f>
        <v>NSW</v>
      </c>
      <c r="R1506" s="22" t="str">
        <f>VLOOKUP(A1506,[1]CustomerAddress!$A$1:$F$3997,5)</f>
        <v>Australia</v>
      </c>
      <c r="S1506" s="22">
        <f>VLOOKUP(A1506,[1]CustomerAddress!$A$1:$F$3997,6)</f>
        <v>12</v>
      </c>
      <c r="T1506" s="22" t="str">
        <f>VLOOKUP(A1506,Labels!$A$5:$I$3497,9)</f>
        <v>Becoming Loyal</v>
      </c>
    </row>
    <row r="1507" spans="1:20" s="22" customFormat="1" ht="15.75" customHeight="1" x14ac:dyDescent="0.25">
      <c r="A1507" s="23">
        <v>1506</v>
      </c>
      <c r="B1507" s="24" t="s">
        <v>2081</v>
      </c>
      <c r="C1507" s="24" t="s">
        <v>3051</v>
      </c>
      <c r="D1507" s="24" t="s">
        <v>48</v>
      </c>
      <c r="E1507" s="23">
        <v>21</v>
      </c>
      <c r="F1507" s="25">
        <v>21237</v>
      </c>
      <c r="G1507" s="23">
        <f t="shared" ca="1" si="107"/>
        <v>63.163871812848804</v>
      </c>
      <c r="H1507" s="23" t="str">
        <f t="shared" ca="1" si="109"/>
        <v>61-70</v>
      </c>
      <c r="J1507" s="24" t="s">
        <v>54</v>
      </c>
      <c r="K1507" s="24" t="s">
        <v>43</v>
      </c>
      <c r="L1507" s="24" t="s">
        <v>44</v>
      </c>
      <c r="M1507" s="24" t="s">
        <v>57</v>
      </c>
      <c r="N1507" s="23">
        <v>17</v>
      </c>
      <c r="O1507" s="22" t="str">
        <f>VLOOKUP(A1507,[1]CustomerAddress!$A$1:$F$3997,2)</f>
        <v>6 Canary Plaza</v>
      </c>
      <c r="P1507" s="22">
        <f>VLOOKUP(A1507,[1]CustomerAddress!$A$1:$F$3997,3)</f>
        <v>2223</v>
      </c>
      <c r="Q1507" s="22" t="str">
        <f>VLOOKUP(A1507,[1]CustomerAddress!$A$1:$F$3997,4)</f>
        <v>NSW</v>
      </c>
      <c r="R1507" s="22" t="str">
        <f>VLOOKUP(A1507,[1]CustomerAddress!$A$1:$F$3997,5)</f>
        <v>Australia</v>
      </c>
      <c r="S1507" s="22">
        <f>VLOOKUP(A1507,[1]CustomerAddress!$A$1:$F$3997,6)</f>
        <v>8</v>
      </c>
      <c r="T1507" s="22" t="str">
        <f>VLOOKUP(A1507,Labels!$A$5:$I$3497,9)</f>
        <v>Platinum Customer</v>
      </c>
    </row>
    <row r="1508" spans="1:20" s="22" customFormat="1" ht="15.75" customHeight="1" x14ac:dyDescent="0.25">
      <c r="A1508" s="23">
        <v>1507</v>
      </c>
      <c r="B1508" s="24" t="s">
        <v>3052</v>
      </c>
      <c r="C1508" s="24" t="s">
        <v>3053</v>
      </c>
      <c r="D1508" s="24" t="s">
        <v>48</v>
      </c>
      <c r="E1508" s="23">
        <v>97</v>
      </c>
      <c r="F1508" s="25">
        <v>28439</v>
      </c>
      <c r="G1508" s="23">
        <f t="shared" ca="1" si="107"/>
        <v>43.432364963533729</v>
      </c>
      <c r="H1508" s="23" t="str">
        <f t="shared" ca="1" si="109"/>
        <v>41-50</v>
      </c>
      <c r="J1508" s="24" t="s">
        <v>84</v>
      </c>
      <c r="K1508" s="24" t="s">
        <v>66</v>
      </c>
      <c r="L1508" s="24" t="s">
        <v>44</v>
      </c>
      <c r="M1508" s="24" t="s">
        <v>45</v>
      </c>
      <c r="N1508" s="23">
        <v>22</v>
      </c>
      <c r="O1508" s="22" t="str">
        <f>VLOOKUP(A1508,[1]CustomerAddress!$A$1:$F$3997,2)</f>
        <v>4 Maywood Court</v>
      </c>
      <c r="P1508" s="22">
        <f>VLOOKUP(A1508,[1]CustomerAddress!$A$1:$F$3997,3)</f>
        <v>2228</v>
      </c>
      <c r="Q1508" s="22" t="str">
        <f>VLOOKUP(A1508,[1]CustomerAddress!$A$1:$F$3997,4)</f>
        <v>NSW</v>
      </c>
      <c r="R1508" s="22" t="str">
        <f>VLOOKUP(A1508,[1]CustomerAddress!$A$1:$F$3997,5)</f>
        <v>Australia</v>
      </c>
      <c r="S1508" s="22">
        <f>VLOOKUP(A1508,[1]CustomerAddress!$A$1:$F$3997,6)</f>
        <v>10</v>
      </c>
      <c r="T1508" s="22" t="str">
        <f>VLOOKUP(A1508,Labels!$A$5:$I$3497,9)</f>
        <v>Recent Customer</v>
      </c>
    </row>
    <row r="1509" spans="1:20" s="22" customFormat="1" ht="15.75" customHeight="1" x14ac:dyDescent="0.25">
      <c r="A1509" s="23">
        <v>1508</v>
      </c>
      <c r="B1509" s="24" t="s">
        <v>3054</v>
      </c>
      <c r="C1509" s="24" t="s">
        <v>3055</v>
      </c>
      <c r="D1509" s="24" t="s">
        <v>48</v>
      </c>
      <c r="E1509" s="23">
        <v>80</v>
      </c>
      <c r="F1509" s="25">
        <v>31652</v>
      </c>
      <c r="G1509" s="23">
        <f t="shared" ca="1" si="107"/>
        <v>34.629625237506332</v>
      </c>
      <c r="H1509" s="23" t="str">
        <f t="shared" ca="1" si="109"/>
        <v>31-40</v>
      </c>
      <c r="I1509" s="24" t="s">
        <v>599</v>
      </c>
      <c r="J1509" s="24" t="s">
        <v>42</v>
      </c>
      <c r="K1509" s="24" t="s">
        <v>62</v>
      </c>
      <c r="L1509" s="24" t="s">
        <v>44</v>
      </c>
      <c r="M1509" s="24" t="s">
        <v>45</v>
      </c>
      <c r="N1509" s="23">
        <v>11</v>
      </c>
      <c r="O1509" s="22" t="str">
        <f>VLOOKUP(A1509,[1]CustomerAddress!$A$1:$F$3997,2)</f>
        <v>04489 Corscot Hill</v>
      </c>
      <c r="P1509" s="22">
        <f>VLOOKUP(A1509,[1]CustomerAddress!$A$1:$F$3997,3)</f>
        <v>2232</v>
      </c>
      <c r="Q1509" s="22" t="str">
        <f>VLOOKUP(A1509,[1]CustomerAddress!$A$1:$F$3997,4)</f>
        <v>NSW</v>
      </c>
      <c r="R1509" s="22" t="str">
        <f>VLOOKUP(A1509,[1]CustomerAddress!$A$1:$F$3997,5)</f>
        <v>Australia</v>
      </c>
      <c r="S1509" s="22">
        <f>VLOOKUP(A1509,[1]CustomerAddress!$A$1:$F$3997,6)</f>
        <v>10</v>
      </c>
      <c r="T1509" s="22" t="str">
        <f>VLOOKUP(A1509,Labels!$A$5:$I$3497,9)</f>
        <v>High Risk Customer</v>
      </c>
    </row>
    <row r="1510" spans="1:20" s="22" customFormat="1" ht="15.75" hidden="1" customHeight="1" x14ac:dyDescent="0.25">
      <c r="A1510" s="23">
        <v>1509</v>
      </c>
      <c r="B1510" s="24" t="s">
        <v>3056</v>
      </c>
      <c r="C1510" s="24" t="s">
        <v>3057</v>
      </c>
      <c r="D1510" s="24" t="s">
        <v>147</v>
      </c>
      <c r="E1510" s="23">
        <v>10</v>
      </c>
      <c r="F1510" s="25"/>
      <c r="G1510" s="23"/>
      <c r="H1510" s="23"/>
      <c r="I1510" s="24" t="s">
        <v>816</v>
      </c>
      <c r="J1510" s="24" t="s">
        <v>56</v>
      </c>
      <c r="K1510" s="24" t="s">
        <v>66</v>
      </c>
      <c r="L1510" s="24" t="s">
        <v>44</v>
      </c>
      <c r="M1510" s="24" t="s">
        <v>45</v>
      </c>
      <c r="N1510" s="23"/>
    </row>
    <row r="1511" spans="1:20" s="22" customFormat="1" ht="15.75" customHeight="1" x14ac:dyDescent="0.25">
      <c r="A1511" s="23">
        <v>1510</v>
      </c>
      <c r="B1511" s="24" t="s">
        <v>862</v>
      </c>
      <c r="C1511" s="24" t="s">
        <v>3058</v>
      </c>
      <c r="D1511" s="24" t="s">
        <v>48</v>
      </c>
      <c r="E1511" s="23">
        <v>94</v>
      </c>
      <c r="F1511" s="25">
        <v>21586</v>
      </c>
      <c r="G1511" s="23">
        <f t="shared" ref="G1511:G1574" ca="1" si="110">(NOW()-F1511)/365</f>
        <v>62.207707429287154</v>
      </c>
      <c r="H1511" s="23" t="str">
        <f t="shared" ref="H1511:H1558" ca="1" si="111">IF(G1511&lt;=10,"0-10",IF(AND(G1511&gt;10,G1511&lt;=20),"11-20",IF(AND(G1511&gt;20,G1511&lt;=30),"21-30",IF(AND(G1511&gt;30,G1511&lt;=40),"31-40",IF(AND(G1511&gt;40,G1511&lt;=50),"41-50",IF(AND(G1511&gt;50,G1511&lt;=60),"51-60",IF(AND(G1511&gt;60,G1511&lt;=70),"61-70",IF(AND(G1511&gt;70,G1511&lt;=80),"71-80",IF(AND(G1511&gt;80,G1511&lt;=90),"81-90",IF(G1511&gt;90,"91-100"))))))))))</f>
        <v>61-70</v>
      </c>
      <c r="I1511" s="24" t="s">
        <v>577</v>
      </c>
      <c r="J1511" s="24" t="s">
        <v>50</v>
      </c>
      <c r="K1511" s="24" t="s">
        <v>43</v>
      </c>
      <c r="L1511" s="24" t="s">
        <v>44</v>
      </c>
      <c r="M1511" s="24" t="s">
        <v>57</v>
      </c>
      <c r="N1511" s="23">
        <v>18</v>
      </c>
      <c r="O1511" s="22" t="str">
        <f>VLOOKUP(A1511,[1]CustomerAddress!$A$1:$F$3997,2)</f>
        <v>09 Bayside Place</v>
      </c>
      <c r="P1511" s="22">
        <f>VLOOKUP(A1511,[1]CustomerAddress!$A$1:$F$3997,3)</f>
        <v>2223</v>
      </c>
      <c r="Q1511" s="22" t="str">
        <f>VLOOKUP(A1511,[1]CustomerAddress!$A$1:$F$3997,4)</f>
        <v>NSW</v>
      </c>
      <c r="R1511" s="22" t="str">
        <f>VLOOKUP(A1511,[1]CustomerAddress!$A$1:$F$3997,5)</f>
        <v>Australia</v>
      </c>
      <c r="S1511" s="22">
        <f>VLOOKUP(A1511,[1]CustomerAddress!$A$1:$F$3997,6)</f>
        <v>10</v>
      </c>
      <c r="T1511" s="22" t="str">
        <f>VLOOKUP(A1511,Labels!$A$5:$I$3497,9)</f>
        <v>High Risk Customer</v>
      </c>
    </row>
    <row r="1512" spans="1:20" s="22" customFormat="1" ht="15.75" customHeight="1" x14ac:dyDescent="0.25">
      <c r="A1512" s="23">
        <v>1511</v>
      </c>
      <c r="B1512" s="24" t="s">
        <v>3059</v>
      </c>
      <c r="C1512" s="24" t="s">
        <v>3060</v>
      </c>
      <c r="D1512" s="24" t="s">
        <v>48</v>
      </c>
      <c r="E1512" s="23">
        <v>97</v>
      </c>
      <c r="F1512" s="25">
        <v>33062</v>
      </c>
      <c r="G1512" s="23">
        <f t="shared" ca="1" si="110"/>
        <v>30.766611538876198</v>
      </c>
      <c r="H1512" s="23" t="str">
        <f t="shared" ca="1" si="111"/>
        <v>31-40</v>
      </c>
      <c r="I1512" s="24" t="s">
        <v>274</v>
      </c>
      <c r="J1512" s="24" t="s">
        <v>50</v>
      </c>
      <c r="K1512" s="24" t="s">
        <v>43</v>
      </c>
      <c r="L1512" s="24" t="s">
        <v>44</v>
      </c>
      <c r="M1512" s="24" t="s">
        <v>57</v>
      </c>
      <c r="N1512" s="23">
        <v>4</v>
      </c>
      <c r="O1512" s="22" t="str">
        <f>VLOOKUP(A1512,[1]CustomerAddress!$A$1:$F$3997,2)</f>
        <v>8802 Fisk Street</v>
      </c>
      <c r="P1512" s="22">
        <f>VLOOKUP(A1512,[1]CustomerAddress!$A$1:$F$3997,3)</f>
        <v>2234</v>
      </c>
      <c r="Q1512" s="22" t="str">
        <f>VLOOKUP(A1512,[1]CustomerAddress!$A$1:$F$3997,4)</f>
        <v>NSW</v>
      </c>
      <c r="R1512" s="22" t="str">
        <f>VLOOKUP(A1512,[1]CustomerAddress!$A$1:$F$3997,5)</f>
        <v>Australia</v>
      </c>
      <c r="S1512" s="22">
        <f>VLOOKUP(A1512,[1]CustomerAddress!$A$1:$F$3997,6)</f>
        <v>10</v>
      </c>
      <c r="T1512" s="22" t="str">
        <f>VLOOKUP(A1512,Labels!$A$5:$I$3497,9)</f>
        <v>Very Loyal</v>
      </c>
    </row>
    <row r="1513" spans="1:20" s="22" customFormat="1" ht="15.75" customHeight="1" x14ac:dyDescent="0.25">
      <c r="A1513" s="23">
        <v>1512</v>
      </c>
      <c r="B1513" s="24" t="s">
        <v>3061</v>
      </c>
      <c r="D1513" s="24" t="s">
        <v>48</v>
      </c>
      <c r="E1513" s="23">
        <v>89</v>
      </c>
      <c r="F1513" s="25">
        <v>28955</v>
      </c>
      <c r="G1513" s="23">
        <f t="shared" ca="1" si="110"/>
        <v>42.018666333396745</v>
      </c>
      <c r="H1513" s="23" t="str">
        <f t="shared" ca="1" si="111"/>
        <v>41-50</v>
      </c>
      <c r="I1513" s="24" t="s">
        <v>248</v>
      </c>
      <c r="J1513" s="24" t="s">
        <v>61</v>
      </c>
      <c r="K1513" s="24" t="s">
        <v>66</v>
      </c>
      <c r="L1513" s="24" t="s">
        <v>44</v>
      </c>
      <c r="M1513" s="24" t="s">
        <v>57</v>
      </c>
      <c r="N1513" s="23">
        <v>4</v>
      </c>
      <c r="O1513" s="22" t="str">
        <f>VLOOKUP(A1513,[1]CustomerAddress!$A$1:$F$3997,2)</f>
        <v>81 Darwin Court</v>
      </c>
      <c r="P1513" s="22">
        <f>VLOOKUP(A1513,[1]CustomerAddress!$A$1:$F$3997,3)</f>
        <v>2210</v>
      </c>
      <c r="Q1513" s="22" t="str">
        <f>VLOOKUP(A1513,[1]CustomerAddress!$A$1:$F$3997,4)</f>
        <v>NSW</v>
      </c>
      <c r="R1513" s="22" t="str">
        <f>VLOOKUP(A1513,[1]CustomerAddress!$A$1:$F$3997,5)</f>
        <v>Australia</v>
      </c>
      <c r="S1513" s="22">
        <f>VLOOKUP(A1513,[1]CustomerAddress!$A$1:$F$3997,6)</f>
        <v>10</v>
      </c>
      <c r="T1513" s="22" t="str">
        <f>VLOOKUP(A1513,Labels!$A$5:$I$3497,9)</f>
        <v>Evasive Customer</v>
      </c>
    </row>
    <row r="1514" spans="1:20" s="22" customFormat="1" ht="15.75" customHeight="1" x14ac:dyDescent="0.25">
      <c r="A1514" s="23">
        <v>1513</v>
      </c>
      <c r="B1514" s="24" t="s">
        <v>3062</v>
      </c>
      <c r="C1514" s="24" t="s">
        <v>3063</v>
      </c>
      <c r="D1514" s="24" t="s">
        <v>48</v>
      </c>
      <c r="E1514" s="23">
        <v>13</v>
      </c>
      <c r="F1514" s="25">
        <v>25724</v>
      </c>
      <c r="G1514" s="23">
        <f t="shared" ca="1" si="110"/>
        <v>50.870721127917292</v>
      </c>
      <c r="H1514" s="23" t="str">
        <f t="shared" ca="1" si="111"/>
        <v>51-60</v>
      </c>
      <c r="I1514" s="24" t="s">
        <v>420</v>
      </c>
      <c r="J1514" s="24" t="s">
        <v>61</v>
      </c>
      <c r="K1514" s="24" t="s">
        <v>62</v>
      </c>
      <c r="L1514" s="24" t="s">
        <v>44</v>
      </c>
      <c r="M1514" s="24" t="s">
        <v>45</v>
      </c>
      <c r="N1514" s="23">
        <v>16</v>
      </c>
      <c r="O1514" s="22" t="str">
        <f>VLOOKUP(A1514,[1]CustomerAddress!$A$1:$F$3997,2)</f>
        <v>54295 Dorton Hill</v>
      </c>
      <c r="P1514" s="22">
        <f>VLOOKUP(A1514,[1]CustomerAddress!$A$1:$F$3997,3)</f>
        <v>2219</v>
      </c>
      <c r="Q1514" s="22" t="str">
        <f>VLOOKUP(A1514,[1]CustomerAddress!$A$1:$F$3997,4)</f>
        <v>NSW</v>
      </c>
      <c r="R1514" s="22" t="str">
        <f>VLOOKUP(A1514,[1]CustomerAddress!$A$1:$F$3997,5)</f>
        <v>Australia</v>
      </c>
      <c r="S1514" s="22">
        <f>VLOOKUP(A1514,[1]CustomerAddress!$A$1:$F$3997,6)</f>
        <v>10</v>
      </c>
      <c r="T1514" s="22" t="str">
        <f>VLOOKUP(A1514,Labels!$A$5:$I$3497,9)</f>
        <v>Evasive Customer</v>
      </c>
    </row>
    <row r="1515" spans="1:20" s="22" customFormat="1" ht="15.75" customHeight="1" x14ac:dyDescent="0.25">
      <c r="A1515" s="23">
        <v>1514</v>
      </c>
      <c r="B1515" s="24" t="s">
        <v>3064</v>
      </c>
      <c r="C1515" s="24" t="s">
        <v>3065</v>
      </c>
      <c r="D1515" s="24" t="s">
        <v>48</v>
      </c>
      <c r="E1515" s="23">
        <v>15</v>
      </c>
      <c r="F1515" s="25">
        <v>22662</v>
      </c>
      <c r="G1515" s="23">
        <f t="shared" ca="1" si="110"/>
        <v>59.259762223807705</v>
      </c>
      <c r="H1515" s="23" t="str">
        <f t="shared" ca="1" si="111"/>
        <v>51-60</v>
      </c>
      <c r="I1515" s="24" t="s">
        <v>102</v>
      </c>
      <c r="J1515" s="24" t="s">
        <v>61</v>
      </c>
      <c r="K1515" s="24" t="s">
        <v>43</v>
      </c>
      <c r="L1515" s="24" t="s">
        <v>44</v>
      </c>
      <c r="M1515" s="24" t="s">
        <v>57</v>
      </c>
      <c r="N1515" s="23">
        <v>14</v>
      </c>
      <c r="O1515" s="22" t="str">
        <f>VLOOKUP(A1515,[1]CustomerAddress!$A$1:$F$3997,2)</f>
        <v>29 Spohn Drive</v>
      </c>
      <c r="P1515" s="22">
        <f>VLOOKUP(A1515,[1]CustomerAddress!$A$1:$F$3997,3)</f>
        <v>2212</v>
      </c>
      <c r="Q1515" s="22" t="str">
        <f>VLOOKUP(A1515,[1]CustomerAddress!$A$1:$F$3997,4)</f>
        <v>NSW</v>
      </c>
      <c r="R1515" s="22" t="str">
        <f>VLOOKUP(A1515,[1]CustomerAddress!$A$1:$F$3997,5)</f>
        <v>Australia</v>
      </c>
      <c r="S1515" s="22">
        <f>VLOOKUP(A1515,[1]CustomerAddress!$A$1:$F$3997,6)</f>
        <v>10</v>
      </c>
      <c r="T1515" s="22" t="str">
        <f>VLOOKUP(A1515,Labels!$A$5:$I$3497,9)</f>
        <v>Losing Customer</v>
      </c>
    </row>
    <row r="1516" spans="1:20" s="22" customFormat="1" ht="15.75" customHeight="1" x14ac:dyDescent="0.25">
      <c r="A1516" s="23">
        <v>1515</v>
      </c>
      <c r="B1516" s="24" t="s">
        <v>3066</v>
      </c>
      <c r="C1516" s="24" t="s">
        <v>3067</v>
      </c>
      <c r="D1516" s="24" t="s">
        <v>48</v>
      </c>
      <c r="E1516" s="23">
        <v>80</v>
      </c>
      <c r="F1516" s="25">
        <v>33104</v>
      </c>
      <c r="G1516" s="23">
        <f t="shared" ca="1" si="110"/>
        <v>30.651543045725514</v>
      </c>
      <c r="H1516" s="23" t="str">
        <f t="shared" ca="1" si="111"/>
        <v>31-40</v>
      </c>
      <c r="I1516" s="24" t="s">
        <v>105</v>
      </c>
      <c r="J1516" s="24" t="s">
        <v>84</v>
      </c>
      <c r="K1516" s="24" t="s">
        <v>43</v>
      </c>
      <c r="L1516" s="24" t="s">
        <v>44</v>
      </c>
      <c r="M1516" s="24" t="s">
        <v>45</v>
      </c>
      <c r="N1516" s="23">
        <v>2</v>
      </c>
      <c r="O1516" s="22" t="str">
        <f>VLOOKUP(A1516,[1]CustomerAddress!$A$1:$F$3997,2)</f>
        <v>87746 Bellgrove Park</v>
      </c>
      <c r="P1516" s="22">
        <f>VLOOKUP(A1516,[1]CustomerAddress!$A$1:$F$3997,3)</f>
        <v>2211</v>
      </c>
      <c r="Q1516" s="22" t="str">
        <f>VLOOKUP(A1516,[1]CustomerAddress!$A$1:$F$3997,4)</f>
        <v>NSW</v>
      </c>
      <c r="R1516" s="22" t="str">
        <f>VLOOKUP(A1516,[1]CustomerAddress!$A$1:$F$3997,5)</f>
        <v>Australia</v>
      </c>
      <c r="S1516" s="22">
        <f>VLOOKUP(A1516,[1]CustomerAddress!$A$1:$F$3997,6)</f>
        <v>10</v>
      </c>
      <c r="T1516" s="22" t="str">
        <f>VLOOKUP(A1516,Labels!$A$5:$I$3497,9)</f>
        <v>Becoming Loyal</v>
      </c>
    </row>
    <row r="1517" spans="1:20" s="22" customFormat="1" ht="15.75" customHeight="1" x14ac:dyDescent="0.25">
      <c r="A1517" s="23">
        <v>1516</v>
      </c>
      <c r="B1517" s="24" t="s">
        <v>1620</v>
      </c>
      <c r="C1517" s="24" t="s">
        <v>3068</v>
      </c>
      <c r="D1517" s="24" t="s">
        <v>48</v>
      </c>
      <c r="E1517" s="23">
        <v>6</v>
      </c>
      <c r="F1517" s="25">
        <v>24665</v>
      </c>
      <c r="G1517" s="23">
        <f t="shared" ca="1" si="110"/>
        <v>53.772090990930991</v>
      </c>
      <c r="H1517" s="23" t="str">
        <f t="shared" ca="1" si="111"/>
        <v>51-60</v>
      </c>
      <c r="I1517" s="24" t="s">
        <v>209</v>
      </c>
      <c r="J1517" s="24" t="s">
        <v>56</v>
      </c>
      <c r="K1517" s="24" t="s">
        <v>62</v>
      </c>
      <c r="L1517" s="24" t="s">
        <v>44</v>
      </c>
      <c r="M1517" s="24" t="s">
        <v>57</v>
      </c>
      <c r="N1517" s="23">
        <v>19</v>
      </c>
      <c r="O1517" s="22" t="str">
        <f>VLOOKUP(A1517,[1]CustomerAddress!$A$1:$F$3997,2)</f>
        <v>4517 Colorado Place</v>
      </c>
      <c r="P1517" s="22">
        <f>VLOOKUP(A1517,[1]CustomerAddress!$A$1:$F$3997,3)</f>
        <v>2210</v>
      </c>
      <c r="Q1517" s="22" t="str">
        <f>VLOOKUP(A1517,[1]CustomerAddress!$A$1:$F$3997,4)</f>
        <v>NSW</v>
      </c>
      <c r="R1517" s="22" t="str">
        <f>VLOOKUP(A1517,[1]CustomerAddress!$A$1:$F$3997,5)</f>
        <v>Australia</v>
      </c>
      <c r="S1517" s="22">
        <f>VLOOKUP(A1517,[1]CustomerAddress!$A$1:$F$3997,6)</f>
        <v>10</v>
      </c>
      <c r="T1517" s="22" t="str">
        <f>VLOOKUP(A1517,Labels!$A$5:$I$3497,9)</f>
        <v>Potential Customer</v>
      </c>
    </row>
    <row r="1518" spans="1:20" s="22" customFormat="1" ht="15.75" customHeight="1" x14ac:dyDescent="0.25">
      <c r="A1518" s="23">
        <v>1517</v>
      </c>
      <c r="B1518" s="24" t="s">
        <v>3069</v>
      </c>
      <c r="C1518" s="24" t="s">
        <v>3070</v>
      </c>
      <c r="D1518" s="24" t="s">
        <v>48</v>
      </c>
      <c r="E1518" s="23">
        <v>90</v>
      </c>
      <c r="F1518" s="25">
        <v>32035</v>
      </c>
      <c r="G1518" s="23">
        <f t="shared" ca="1" si="110"/>
        <v>33.580310169013181</v>
      </c>
      <c r="H1518" s="23" t="str">
        <f t="shared" ca="1" si="111"/>
        <v>31-40</v>
      </c>
      <c r="I1518" s="24" t="s">
        <v>412</v>
      </c>
      <c r="J1518" s="24" t="s">
        <v>56</v>
      </c>
      <c r="K1518" s="24" t="s">
        <v>62</v>
      </c>
      <c r="L1518" s="24" t="s">
        <v>44</v>
      </c>
      <c r="M1518" s="24" t="s">
        <v>57</v>
      </c>
      <c r="N1518" s="23">
        <v>12</v>
      </c>
      <c r="O1518" s="22" t="str">
        <f>VLOOKUP(A1518,[1]CustomerAddress!$A$1:$F$3997,2)</f>
        <v>91433 Hollow Ridge Crossing</v>
      </c>
      <c r="P1518" s="22">
        <f>VLOOKUP(A1518,[1]CustomerAddress!$A$1:$F$3997,3)</f>
        <v>2210</v>
      </c>
      <c r="Q1518" s="22" t="str">
        <f>VLOOKUP(A1518,[1]CustomerAddress!$A$1:$F$3997,4)</f>
        <v>NSW</v>
      </c>
      <c r="R1518" s="22" t="str">
        <f>VLOOKUP(A1518,[1]CustomerAddress!$A$1:$F$3997,5)</f>
        <v>Australia</v>
      </c>
      <c r="S1518" s="22">
        <f>VLOOKUP(A1518,[1]CustomerAddress!$A$1:$F$3997,6)</f>
        <v>10</v>
      </c>
      <c r="T1518" s="22" t="str">
        <f>VLOOKUP(A1518,Labels!$A$5:$I$3497,9)</f>
        <v>Recent Customer</v>
      </c>
    </row>
    <row r="1519" spans="1:20" s="22" customFormat="1" ht="15.75" customHeight="1" x14ac:dyDescent="0.25">
      <c r="A1519" s="23">
        <v>1518</v>
      </c>
      <c r="B1519" s="24" t="s">
        <v>3071</v>
      </c>
      <c r="C1519" s="24" t="s">
        <v>3072</v>
      </c>
      <c r="D1519" s="24" t="s">
        <v>48</v>
      </c>
      <c r="E1519" s="23">
        <v>66</v>
      </c>
      <c r="F1519" s="25">
        <v>25935</v>
      </c>
      <c r="G1519" s="23">
        <f t="shared" ca="1" si="110"/>
        <v>50.29263893613647</v>
      </c>
      <c r="H1519" s="23" t="str">
        <f t="shared" ca="1" si="111"/>
        <v>51-60</v>
      </c>
      <c r="I1519" s="24" t="s">
        <v>311</v>
      </c>
      <c r="J1519" s="24" t="s">
        <v>54</v>
      </c>
      <c r="K1519" s="24" t="s">
        <v>62</v>
      </c>
      <c r="L1519" s="24" t="s">
        <v>44</v>
      </c>
      <c r="M1519" s="24" t="s">
        <v>57</v>
      </c>
      <c r="N1519" s="23">
        <v>18</v>
      </c>
      <c r="O1519" s="22" t="str">
        <f>VLOOKUP(A1519,[1]CustomerAddress!$A$1:$F$3997,2)</f>
        <v>237 Garrison Way</v>
      </c>
      <c r="P1519" s="22">
        <f>VLOOKUP(A1519,[1]CustomerAddress!$A$1:$F$3997,3)</f>
        <v>2207</v>
      </c>
      <c r="Q1519" s="22" t="str">
        <f>VLOOKUP(A1519,[1]CustomerAddress!$A$1:$F$3997,4)</f>
        <v>NSW</v>
      </c>
      <c r="R1519" s="22" t="str">
        <f>VLOOKUP(A1519,[1]CustomerAddress!$A$1:$F$3997,5)</f>
        <v>Australia</v>
      </c>
      <c r="S1519" s="22">
        <f>VLOOKUP(A1519,[1]CustomerAddress!$A$1:$F$3997,6)</f>
        <v>8</v>
      </c>
      <c r="T1519" s="22" t="str">
        <f>VLOOKUP(A1519,Labels!$A$5:$I$3497,9)</f>
        <v>Evasive Customer</v>
      </c>
    </row>
    <row r="1520" spans="1:20" s="22" customFormat="1" ht="15.75" customHeight="1" x14ac:dyDescent="0.25">
      <c r="A1520" s="23">
        <v>1519</v>
      </c>
      <c r="B1520" s="24" t="s">
        <v>3073</v>
      </c>
      <c r="C1520" s="24" t="s">
        <v>3074</v>
      </c>
      <c r="D1520" s="24" t="s">
        <v>48</v>
      </c>
      <c r="E1520" s="23">
        <v>35</v>
      </c>
      <c r="F1520" s="25">
        <v>37225</v>
      </c>
      <c r="G1520" s="23">
        <f t="shared" ca="1" si="110"/>
        <v>19.361132086821403</v>
      </c>
      <c r="H1520" s="23" t="str">
        <f t="shared" ca="1" si="111"/>
        <v>11-20</v>
      </c>
      <c r="I1520" s="24" t="s">
        <v>2078</v>
      </c>
      <c r="J1520" s="24" t="s">
        <v>138</v>
      </c>
      <c r="K1520" s="24" t="s">
        <v>66</v>
      </c>
      <c r="L1520" s="24" t="s">
        <v>44</v>
      </c>
      <c r="M1520" s="24" t="s">
        <v>45</v>
      </c>
      <c r="N1520" s="23">
        <v>1</v>
      </c>
      <c r="O1520" s="22" t="str">
        <f>VLOOKUP(A1520,[1]CustomerAddress!$A$1:$F$3997,2)</f>
        <v>7 Bartillon Circle</v>
      </c>
      <c r="P1520" s="22">
        <f>VLOOKUP(A1520,[1]CustomerAddress!$A$1:$F$3997,3)</f>
        <v>2260</v>
      </c>
      <c r="Q1520" s="22" t="str">
        <f>VLOOKUP(A1520,[1]CustomerAddress!$A$1:$F$3997,4)</f>
        <v>NSW</v>
      </c>
      <c r="R1520" s="22" t="str">
        <f>VLOOKUP(A1520,[1]CustomerAddress!$A$1:$F$3997,5)</f>
        <v>Australia</v>
      </c>
      <c r="S1520" s="22">
        <f>VLOOKUP(A1520,[1]CustomerAddress!$A$1:$F$3997,6)</f>
        <v>8</v>
      </c>
      <c r="T1520" s="22" t="str">
        <f>VLOOKUP(A1520,Labels!$A$5:$I$3497,9)</f>
        <v>Very Loyal</v>
      </c>
    </row>
    <row r="1521" spans="1:20" s="22" customFormat="1" ht="15.75" customHeight="1" x14ac:dyDescent="0.25">
      <c r="A1521" s="23">
        <v>1520</v>
      </c>
      <c r="B1521" s="24" t="s">
        <v>3075</v>
      </c>
      <c r="C1521" s="24" t="s">
        <v>3076</v>
      </c>
      <c r="D1521" s="24" t="s">
        <v>48</v>
      </c>
      <c r="E1521" s="23">
        <v>95</v>
      </c>
      <c r="F1521" s="25">
        <v>24064</v>
      </c>
      <c r="G1521" s="23">
        <f t="shared" ca="1" si="110"/>
        <v>55.418666333396743</v>
      </c>
      <c r="H1521" s="23" t="str">
        <f t="shared" ca="1" si="111"/>
        <v>51-60</v>
      </c>
      <c r="J1521" s="24" t="s">
        <v>65</v>
      </c>
      <c r="K1521" s="24" t="s">
        <v>43</v>
      </c>
      <c r="L1521" s="24" t="s">
        <v>44</v>
      </c>
      <c r="M1521" s="24" t="s">
        <v>57</v>
      </c>
      <c r="N1521" s="23">
        <v>19</v>
      </c>
      <c r="O1521" s="22" t="str">
        <f>VLOOKUP(A1521,[1]CustomerAddress!$A$1:$F$3997,2)</f>
        <v>22 Nelson Terrace</v>
      </c>
      <c r="P1521" s="22">
        <f>VLOOKUP(A1521,[1]CustomerAddress!$A$1:$F$3997,3)</f>
        <v>2190</v>
      </c>
      <c r="Q1521" s="22" t="str">
        <f>VLOOKUP(A1521,[1]CustomerAddress!$A$1:$F$3997,4)</f>
        <v>NSW</v>
      </c>
      <c r="R1521" s="22" t="str">
        <f>VLOOKUP(A1521,[1]CustomerAddress!$A$1:$F$3997,5)</f>
        <v>Australia</v>
      </c>
      <c r="S1521" s="22">
        <f>VLOOKUP(A1521,[1]CustomerAddress!$A$1:$F$3997,6)</f>
        <v>10</v>
      </c>
      <c r="T1521" s="22" t="str">
        <f>VLOOKUP(A1521,Labels!$A$5:$I$3497,9)</f>
        <v>Lost Customer</v>
      </c>
    </row>
    <row r="1522" spans="1:20" s="22" customFormat="1" ht="15.75" customHeight="1" x14ac:dyDescent="0.25">
      <c r="A1522" s="23">
        <v>1521</v>
      </c>
      <c r="B1522" s="24" t="s">
        <v>913</v>
      </c>
      <c r="C1522" s="24" t="s">
        <v>3077</v>
      </c>
      <c r="D1522" s="24" t="s">
        <v>48</v>
      </c>
      <c r="E1522" s="23">
        <v>49</v>
      </c>
      <c r="F1522" s="25">
        <v>35016</v>
      </c>
      <c r="G1522" s="23">
        <f t="shared" ca="1" si="110"/>
        <v>25.41318688134195</v>
      </c>
      <c r="H1522" s="23" t="str">
        <f t="shared" ca="1" si="111"/>
        <v>21-30</v>
      </c>
      <c r="I1522" s="24" t="s">
        <v>74</v>
      </c>
      <c r="J1522" s="24" t="s">
        <v>50</v>
      </c>
      <c r="K1522" s="24" t="s">
        <v>62</v>
      </c>
      <c r="L1522" s="24" t="s">
        <v>44</v>
      </c>
      <c r="M1522" s="24" t="s">
        <v>45</v>
      </c>
      <c r="N1522" s="23">
        <v>22</v>
      </c>
      <c r="O1522" s="22" t="str">
        <f>VLOOKUP(A1522,[1]CustomerAddress!$A$1:$F$3997,2)</f>
        <v>96 Pepper Wood Drive</v>
      </c>
      <c r="P1522" s="22">
        <f>VLOOKUP(A1522,[1]CustomerAddress!$A$1:$F$3997,3)</f>
        <v>2567</v>
      </c>
      <c r="Q1522" s="22" t="str">
        <f>VLOOKUP(A1522,[1]CustomerAddress!$A$1:$F$3997,4)</f>
        <v>NSW</v>
      </c>
      <c r="R1522" s="22" t="str">
        <f>VLOOKUP(A1522,[1]CustomerAddress!$A$1:$F$3997,5)</f>
        <v>Australia</v>
      </c>
      <c r="S1522" s="22">
        <f>VLOOKUP(A1522,[1]CustomerAddress!$A$1:$F$3997,6)</f>
        <v>10</v>
      </c>
      <c r="T1522" s="22" t="str">
        <f>VLOOKUP(A1522,Labels!$A$5:$I$3497,9)</f>
        <v>Lost Customer</v>
      </c>
    </row>
    <row r="1523" spans="1:20" s="22" customFormat="1" ht="15.75" customHeight="1" x14ac:dyDescent="0.25">
      <c r="A1523" s="23">
        <v>1522</v>
      </c>
      <c r="B1523" s="24" t="s">
        <v>3078</v>
      </c>
      <c r="C1523" s="24" t="s">
        <v>3079</v>
      </c>
      <c r="D1523" s="24" t="s">
        <v>48</v>
      </c>
      <c r="E1523" s="23">
        <v>57</v>
      </c>
      <c r="F1523" s="25">
        <v>34498</v>
      </c>
      <c r="G1523" s="23">
        <f t="shared" ca="1" si="110"/>
        <v>26.832364963533731</v>
      </c>
      <c r="H1523" s="23" t="str">
        <f t="shared" ca="1" si="111"/>
        <v>21-30</v>
      </c>
      <c r="I1523" s="24" t="s">
        <v>206</v>
      </c>
      <c r="J1523" s="24" t="s">
        <v>50</v>
      </c>
      <c r="K1523" s="24" t="s">
        <v>43</v>
      </c>
      <c r="L1523" s="24" t="s">
        <v>44</v>
      </c>
      <c r="M1523" s="24" t="s">
        <v>57</v>
      </c>
      <c r="N1523" s="23">
        <v>7</v>
      </c>
      <c r="O1523" s="22" t="str">
        <f>VLOOKUP(A1523,[1]CustomerAddress!$A$1:$F$3997,2)</f>
        <v>79055 Moose Terrace</v>
      </c>
      <c r="P1523" s="22">
        <f>VLOOKUP(A1523,[1]CustomerAddress!$A$1:$F$3997,3)</f>
        <v>2176</v>
      </c>
      <c r="Q1523" s="22" t="str">
        <f>VLOOKUP(A1523,[1]CustomerAddress!$A$1:$F$3997,4)</f>
        <v>NSW</v>
      </c>
      <c r="R1523" s="22" t="str">
        <f>VLOOKUP(A1523,[1]CustomerAddress!$A$1:$F$3997,5)</f>
        <v>Australia</v>
      </c>
      <c r="S1523" s="22">
        <f>VLOOKUP(A1523,[1]CustomerAddress!$A$1:$F$3997,6)</f>
        <v>9</v>
      </c>
      <c r="T1523" s="22" t="str">
        <f>VLOOKUP(A1523,Labels!$A$5:$I$3497,9)</f>
        <v>Becoming Loyal</v>
      </c>
    </row>
    <row r="1524" spans="1:20" s="22" customFormat="1" ht="15.75" customHeight="1" x14ac:dyDescent="0.25">
      <c r="A1524" s="23">
        <v>1523</v>
      </c>
      <c r="B1524" s="24" t="s">
        <v>3080</v>
      </c>
      <c r="C1524" s="24" t="s">
        <v>3081</v>
      </c>
      <c r="D1524" s="24" t="s">
        <v>48</v>
      </c>
      <c r="E1524" s="23">
        <v>78</v>
      </c>
      <c r="F1524" s="25">
        <v>21799</v>
      </c>
      <c r="G1524" s="23">
        <f t="shared" ca="1" si="110"/>
        <v>61.624145785451539</v>
      </c>
      <c r="H1524" s="23" t="str">
        <f t="shared" ca="1" si="111"/>
        <v>61-70</v>
      </c>
      <c r="I1524" s="24" t="s">
        <v>144</v>
      </c>
      <c r="J1524" s="24" t="s">
        <v>50</v>
      </c>
      <c r="K1524" s="24" t="s">
        <v>43</v>
      </c>
      <c r="L1524" s="24" t="s">
        <v>44</v>
      </c>
      <c r="M1524" s="24" t="s">
        <v>45</v>
      </c>
      <c r="N1524" s="23">
        <v>17</v>
      </c>
      <c r="O1524" s="22" t="str">
        <f>VLOOKUP(A1524,[1]CustomerAddress!$A$1:$F$3997,2)</f>
        <v>520 Mesta Alley</v>
      </c>
      <c r="P1524" s="22">
        <f>VLOOKUP(A1524,[1]CustomerAddress!$A$1:$F$3997,3)</f>
        <v>2200</v>
      </c>
      <c r="Q1524" s="22" t="str">
        <f>VLOOKUP(A1524,[1]CustomerAddress!$A$1:$F$3997,4)</f>
        <v>NSW</v>
      </c>
      <c r="R1524" s="22" t="str">
        <f>VLOOKUP(A1524,[1]CustomerAddress!$A$1:$F$3997,5)</f>
        <v>Australia</v>
      </c>
      <c r="S1524" s="22">
        <f>VLOOKUP(A1524,[1]CustomerAddress!$A$1:$F$3997,6)</f>
        <v>8</v>
      </c>
      <c r="T1524" s="22" t="str">
        <f>VLOOKUP(A1524,Labels!$A$5:$I$3497,9)</f>
        <v>Late Bloomer</v>
      </c>
    </row>
    <row r="1525" spans="1:20" s="22" customFormat="1" ht="15.75" customHeight="1" x14ac:dyDescent="0.25">
      <c r="A1525" s="23">
        <v>1524</v>
      </c>
      <c r="B1525" s="24" t="s">
        <v>3082</v>
      </c>
      <c r="C1525" s="24" t="s">
        <v>3083</v>
      </c>
      <c r="D1525" s="24" t="s">
        <v>40</v>
      </c>
      <c r="E1525" s="23">
        <v>7</v>
      </c>
      <c r="F1525" s="25">
        <v>27513</v>
      </c>
      <c r="G1525" s="23">
        <f t="shared" ca="1" si="110"/>
        <v>45.969351264903594</v>
      </c>
      <c r="H1525" s="23" t="str">
        <f t="shared" ca="1" si="111"/>
        <v>41-50</v>
      </c>
      <c r="I1525" s="24" t="s">
        <v>49</v>
      </c>
      <c r="J1525" s="24" t="s">
        <v>50</v>
      </c>
      <c r="K1525" s="24" t="s">
        <v>43</v>
      </c>
      <c r="L1525" s="24" t="s">
        <v>44</v>
      </c>
      <c r="M1525" s="24" t="s">
        <v>45</v>
      </c>
      <c r="N1525" s="23">
        <v>16</v>
      </c>
      <c r="O1525" s="22" t="str">
        <f>VLOOKUP(A1525,[1]CustomerAddress!$A$1:$F$3997,2)</f>
        <v>0534 Bartelt Trail</v>
      </c>
      <c r="P1525" s="22">
        <f>VLOOKUP(A1525,[1]CustomerAddress!$A$1:$F$3997,3)</f>
        <v>2760</v>
      </c>
      <c r="Q1525" s="22" t="str">
        <f>VLOOKUP(A1525,[1]CustomerAddress!$A$1:$F$3997,4)</f>
        <v>NSW</v>
      </c>
      <c r="R1525" s="22" t="str">
        <f>VLOOKUP(A1525,[1]CustomerAddress!$A$1:$F$3997,5)</f>
        <v>Australia</v>
      </c>
      <c r="S1525" s="22">
        <f>VLOOKUP(A1525,[1]CustomerAddress!$A$1:$F$3997,6)</f>
        <v>8</v>
      </c>
      <c r="T1525" s="22" t="str">
        <f>VLOOKUP(A1525,Labels!$A$5:$I$3497,9)</f>
        <v>Potential Customer</v>
      </c>
    </row>
    <row r="1526" spans="1:20" s="22" customFormat="1" ht="15.75" customHeight="1" x14ac:dyDescent="0.25">
      <c r="A1526" s="23">
        <v>1525</v>
      </c>
      <c r="B1526" s="24" t="s">
        <v>3084</v>
      </c>
      <c r="C1526" s="24" t="s">
        <v>3085</v>
      </c>
      <c r="D1526" s="24" t="s">
        <v>40</v>
      </c>
      <c r="E1526" s="23">
        <v>43</v>
      </c>
      <c r="F1526" s="25">
        <v>24303</v>
      </c>
      <c r="G1526" s="23">
        <f t="shared" ca="1" si="110"/>
        <v>54.763871812848798</v>
      </c>
      <c r="H1526" s="23" t="str">
        <f t="shared" ca="1" si="111"/>
        <v>51-60</v>
      </c>
      <c r="I1526" s="24" t="s">
        <v>590</v>
      </c>
      <c r="J1526" s="24" t="s">
        <v>50</v>
      </c>
      <c r="K1526" s="24" t="s">
        <v>66</v>
      </c>
      <c r="L1526" s="24" t="s">
        <v>44</v>
      </c>
      <c r="M1526" s="24" t="s">
        <v>57</v>
      </c>
      <c r="N1526" s="23">
        <v>5</v>
      </c>
      <c r="O1526" s="22" t="str">
        <f>VLOOKUP(A1526,[1]CustomerAddress!$A$1:$F$3997,2)</f>
        <v>3009 Duke Crossing</v>
      </c>
      <c r="P1526" s="22">
        <f>VLOOKUP(A1526,[1]CustomerAddress!$A$1:$F$3997,3)</f>
        <v>2200</v>
      </c>
      <c r="Q1526" s="22" t="str">
        <f>VLOOKUP(A1526,[1]CustomerAddress!$A$1:$F$3997,4)</f>
        <v>NSW</v>
      </c>
      <c r="R1526" s="22" t="str">
        <f>VLOOKUP(A1526,[1]CustomerAddress!$A$1:$F$3997,5)</f>
        <v>Australia</v>
      </c>
      <c r="S1526" s="22">
        <f>VLOOKUP(A1526,[1]CustomerAddress!$A$1:$F$3997,6)</f>
        <v>8</v>
      </c>
      <c r="T1526" s="22" t="str">
        <f>VLOOKUP(A1526,Labels!$A$5:$I$3497,9)</f>
        <v>Late Bloomer</v>
      </c>
    </row>
    <row r="1527" spans="1:20" s="22" customFormat="1" ht="15.75" customHeight="1" x14ac:dyDescent="0.25">
      <c r="A1527" s="23">
        <v>1526</v>
      </c>
      <c r="B1527" s="24" t="s">
        <v>3086</v>
      </c>
      <c r="C1527" s="24" t="s">
        <v>3087</v>
      </c>
      <c r="D1527" s="24" t="s">
        <v>48</v>
      </c>
      <c r="E1527" s="23">
        <v>50</v>
      </c>
      <c r="F1527" s="25">
        <v>23688</v>
      </c>
      <c r="G1527" s="23">
        <f t="shared" ca="1" si="110"/>
        <v>56.448803319698115</v>
      </c>
      <c r="H1527" s="23" t="str">
        <f t="shared" ca="1" si="111"/>
        <v>51-60</v>
      </c>
      <c r="I1527" s="24" t="s">
        <v>124</v>
      </c>
      <c r="J1527" s="24" t="s">
        <v>84</v>
      </c>
      <c r="K1527" s="24" t="s">
        <v>43</v>
      </c>
      <c r="L1527" s="24" t="s">
        <v>44</v>
      </c>
      <c r="M1527" s="24" t="s">
        <v>45</v>
      </c>
      <c r="N1527" s="23">
        <v>19</v>
      </c>
      <c r="O1527" s="22" t="str">
        <f>VLOOKUP(A1527,[1]CustomerAddress!$A$1:$F$3997,2)</f>
        <v>484 Lindbergh Street</v>
      </c>
      <c r="P1527" s="22">
        <f>VLOOKUP(A1527,[1]CustomerAddress!$A$1:$F$3997,3)</f>
        <v>2161</v>
      </c>
      <c r="Q1527" s="22" t="str">
        <f>VLOOKUP(A1527,[1]CustomerAddress!$A$1:$F$3997,4)</f>
        <v>NSW</v>
      </c>
      <c r="R1527" s="22" t="str">
        <f>VLOOKUP(A1527,[1]CustomerAddress!$A$1:$F$3997,5)</f>
        <v>Australia</v>
      </c>
      <c r="S1527" s="22">
        <f>VLOOKUP(A1527,[1]CustomerAddress!$A$1:$F$3997,6)</f>
        <v>6</v>
      </c>
      <c r="T1527" s="22" t="str">
        <f>VLOOKUP(A1527,Labels!$A$5:$I$3497,9)</f>
        <v>Evasive Customer</v>
      </c>
    </row>
    <row r="1528" spans="1:20" s="22" customFormat="1" ht="15.75" customHeight="1" x14ac:dyDescent="0.25">
      <c r="A1528" s="23">
        <v>1527</v>
      </c>
      <c r="B1528" s="24" t="s">
        <v>227</v>
      </c>
      <c r="C1528" s="24" t="s">
        <v>752</v>
      </c>
      <c r="D1528" s="24" t="s">
        <v>48</v>
      </c>
      <c r="E1528" s="23">
        <v>23</v>
      </c>
      <c r="F1528" s="25">
        <v>35718</v>
      </c>
      <c r="G1528" s="23">
        <f t="shared" ca="1" si="110"/>
        <v>23.489899210109076</v>
      </c>
      <c r="H1528" s="23" t="str">
        <f t="shared" ca="1" si="111"/>
        <v>21-30</v>
      </c>
      <c r="I1528" s="24" t="s">
        <v>390</v>
      </c>
      <c r="J1528" s="24" t="s">
        <v>84</v>
      </c>
      <c r="K1528" s="24" t="s">
        <v>43</v>
      </c>
      <c r="L1528" s="24" t="s">
        <v>44</v>
      </c>
      <c r="M1528" s="24" t="s">
        <v>57</v>
      </c>
      <c r="N1528" s="23">
        <v>2</v>
      </c>
      <c r="O1528" s="22" t="str">
        <f>VLOOKUP(A1528,[1]CustomerAddress!$A$1:$F$3997,2)</f>
        <v>83 Luster Drive</v>
      </c>
      <c r="P1528" s="22">
        <f>VLOOKUP(A1528,[1]CustomerAddress!$A$1:$F$3997,3)</f>
        <v>2848</v>
      </c>
      <c r="Q1528" s="22" t="str">
        <f>VLOOKUP(A1528,[1]CustomerAddress!$A$1:$F$3997,4)</f>
        <v>NSW</v>
      </c>
      <c r="R1528" s="22" t="str">
        <f>VLOOKUP(A1528,[1]CustomerAddress!$A$1:$F$3997,5)</f>
        <v>Australia</v>
      </c>
      <c r="S1528" s="22">
        <f>VLOOKUP(A1528,[1]CustomerAddress!$A$1:$F$3997,6)</f>
        <v>1</v>
      </c>
      <c r="T1528" s="22" t="str">
        <f>VLOOKUP(A1528,Labels!$A$5:$I$3497,9)</f>
        <v>Potential Customer</v>
      </c>
    </row>
    <row r="1529" spans="1:20" s="22" customFormat="1" ht="15.75" customHeight="1" x14ac:dyDescent="0.25">
      <c r="A1529" s="23">
        <v>1528</v>
      </c>
      <c r="B1529" s="24" t="s">
        <v>3088</v>
      </c>
      <c r="C1529" s="24" t="s">
        <v>3089</v>
      </c>
      <c r="D1529" s="24" t="s">
        <v>40</v>
      </c>
      <c r="E1529" s="23">
        <v>78</v>
      </c>
      <c r="F1529" s="25">
        <v>30682</v>
      </c>
      <c r="G1529" s="23">
        <f t="shared" ca="1" si="110"/>
        <v>37.287159484081677</v>
      </c>
      <c r="H1529" s="23" t="str">
        <f t="shared" ca="1" si="111"/>
        <v>31-40</v>
      </c>
      <c r="J1529" s="24" t="s">
        <v>84</v>
      </c>
      <c r="K1529" s="24" t="s">
        <v>66</v>
      </c>
      <c r="L1529" s="24" t="s">
        <v>44</v>
      </c>
      <c r="M1529" s="24" t="s">
        <v>57</v>
      </c>
      <c r="N1529" s="23">
        <v>3</v>
      </c>
      <c r="O1529" s="22" t="str">
        <f>VLOOKUP(A1529,[1]CustomerAddress!$A$1:$F$3997,2)</f>
        <v>28 Mcguire Junction</v>
      </c>
      <c r="P1529" s="22">
        <f>VLOOKUP(A1529,[1]CustomerAddress!$A$1:$F$3997,3)</f>
        <v>2171</v>
      </c>
      <c r="Q1529" s="22" t="str">
        <f>VLOOKUP(A1529,[1]CustomerAddress!$A$1:$F$3997,4)</f>
        <v>NSW</v>
      </c>
      <c r="R1529" s="22" t="str">
        <f>VLOOKUP(A1529,[1]CustomerAddress!$A$1:$F$3997,5)</f>
        <v>Australia</v>
      </c>
      <c r="S1529" s="22">
        <f>VLOOKUP(A1529,[1]CustomerAddress!$A$1:$F$3997,6)</f>
        <v>10</v>
      </c>
      <c r="T1529" s="22" t="str">
        <f>VLOOKUP(A1529,Labels!$A$5:$I$3497,9)</f>
        <v>Losing Customer</v>
      </c>
    </row>
    <row r="1530" spans="1:20" s="22" customFormat="1" ht="15.75" customHeight="1" x14ac:dyDescent="0.25">
      <c r="A1530" s="23">
        <v>1529</v>
      </c>
      <c r="B1530" s="24" t="s">
        <v>3090</v>
      </c>
      <c r="C1530" s="24" t="s">
        <v>3091</v>
      </c>
      <c r="D1530" s="24" t="s">
        <v>40</v>
      </c>
      <c r="E1530" s="23">
        <v>0</v>
      </c>
      <c r="F1530" s="25">
        <v>31706</v>
      </c>
      <c r="G1530" s="23">
        <f t="shared" ca="1" si="110"/>
        <v>34.48168003202688</v>
      </c>
      <c r="H1530" s="23" t="str">
        <f t="shared" ca="1" si="111"/>
        <v>31-40</v>
      </c>
      <c r="I1530" s="24" t="s">
        <v>1548</v>
      </c>
      <c r="J1530" s="24" t="s">
        <v>50</v>
      </c>
      <c r="K1530" s="24" t="s">
        <v>66</v>
      </c>
      <c r="L1530" s="24" t="s">
        <v>44</v>
      </c>
      <c r="M1530" s="24" t="s">
        <v>45</v>
      </c>
      <c r="N1530" s="23">
        <v>5</v>
      </c>
      <c r="O1530" s="22" t="str">
        <f>VLOOKUP(A1530,[1]CustomerAddress!$A$1:$F$3997,2)</f>
        <v>6750 Truax Trail</v>
      </c>
      <c r="P1530" s="22">
        <f>VLOOKUP(A1530,[1]CustomerAddress!$A$1:$F$3997,3)</f>
        <v>2145</v>
      </c>
      <c r="Q1530" s="22" t="str">
        <f>VLOOKUP(A1530,[1]CustomerAddress!$A$1:$F$3997,4)</f>
        <v>NSW</v>
      </c>
      <c r="R1530" s="22" t="str">
        <f>VLOOKUP(A1530,[1]CustomerAddress!$A$1:$F$3997,5)</f>
        <v>Australia</v>
      </c>
      <c r="S1530" s="22">
        <f>VLOOKUP(A1530,[1]CustomerAddress!$A$1:$F$3997,6)</f>
        <v>8</v>
      </c>
      <c r="T1530" s="22" t="str">
        <f>VLOOKUP(A1530,Labels!$A$5:$I$3497,9)</f>
        <v>Lost Customer</v>
      </c>
    </row>
    <row r="1531" spans="1:20" s="22" customFormat="1" ht="15.75" customHeight="1" x14ac:dyDescent="0.25">
      <c r="A1531" s="23">
        <v>1530</v>
      </c>
      <c r="B1531" s="24" t="s">
        <v>3092</v>
      </c>
      <c r="C1531" s="24" t="s">
        <v>3093</v>
      </c>
      <c r="D1531" s="24" t="s">
        <v>48</v>
      </c>
      <c r="E1531" s="23">
        <v>89</v>
      </c>
      <c r="F1531" s="25">
        <v>27771</v>
      </c>
      <c r="G1531" s="23">
        <f t="shared" ca="1" si="110"/>
        <v>45.262501949835105</v>
      </c>
      <c r="H1531" s="23" t="str">
        <f t="shared" ca="1" si="111"/>
        <v>41-50</v>
      </c>
      <c r="I1531" s="24" t="s">
        <v>480</v>
      </c>
      <c r="J1531" s="24" t="s">
        <v>42</v>
      </c>
      <c r="K1531" s="24" t="s">
        <v>43</v>
      </c>
      <c r="L1531" s="24" t="s">
        <v>44</v>
      </c>
      <c r="M1531" s="24" t="s">
        <v>45</v>
      </c>
      <c r="N1531" s="23">
        <v>9</v>
      </c>
      <c r="O1531" s="22" t="str">
        <f>VLOOKUP(A1531,[1]CustomerAddress!$A$1:$F$3997,2)</f>
        <v>84749 Holy Cross Terrace</v>
      </c>
      <c r="P1531" s="22">
        <f>VLOOKUP(A1531,[1]CustomerAddress!$A$1:$F$3997,3)</f>
        <v>2767</v>
      </c>
      <c r="Q1531" s="22" t="str">
        <f>VLOOKUP(A1531,[1]CustomerAddress!$A$1:$F$3997,4)</f>
        <v>NSW</v>
      </c>
      <c r="R1531" s="22" t="str">
        <f>VLOOKUP(A1531,[1]CustomerAddress!$A$1:$F$3997,5)</f>
        <v>Australia</v>
      </c>
      <c r="S1531" s="22">
        <f>VLOOKUP(A1531,[1]CustomerAddress!$A$1:$F$3997,6)</f>
        <v>8</v>
      </c>
      <c r="T1531" s="22" t="str">
        <f>VLOOKUP(A1531,Labels!$A$5:$I$3497,9)</f>
        <v>Platinum Customer</v>
      </c>
    </row>
    <row r="1532" spans="1:20" s="22" customFormat="1" ht="15.75" customHeight="1" x14ac:dyDescent="0.25">
      <c r="A1532" s="23">
        <v>1531</v>
      </c>
      <c r="B1532" s="24" t="s">
        <v>3094</v>
      </c>
      <c r="C1532" s="24" t="s">
        <v>3095</v>
      </c>
      <c r="D1532" s="24" t="s">
        <v>40</v>
      </c>
      <c r="E1532" s="23">
        <v>20</v>
      </c>
      <c r="F1532" s="25">
        <v>24183</v>
      </c>
      <c r="G1532" s="23">
        <f t="shared" ca="1" si="110"/>
        <v>55.092638936136474</v>
      </c>
      <c r="H1532" s="23" t="str">
        <f t="shared" ca="1" si="111"/>
        <v>51-60</v>
      </c>
      <c r="I1532" s="24" t="s">
        <v>637</v>
      </c>
      <c r="J1532" s="24" t="s">
        <v>50</v>
      </c>
      <c r="K1532" s="24" t="s">
        <v>43</v>
      </c>
      <c r="L1532" s="24" t="s">
        <v>44</v>
      </c>
      <c r="M1532" s="24" t="s">
        <v>45</v>
      </c>
      <c r="N1532" s="23">
        <v>13</v>
      </c>
      <c r="O1532" s="22" t="str">
        <f>VLOOKUP(A1532,[1]CustomerAddress!$A$1:$F$3997,2)</f>
        <v>486 Clyde Gallagher Road</v>
      </c>
      <c r="P1532" s="22">
        <f>VLOOKUP(A1532,[1]CustomerAddress!$A$1:$F$3997,3)</f>
        <v>2170</v>
      </c>
      <c r="Q1532" s="22" t="str">
        <f>VLOOKUP(A1532,[1]CustomerAddress!$A$1:$F$3997,4)</f>
        <v>NSW</v>
      </c>
      <c r="R1532" s="22" t="str">
        <f>VLOOKUP(A1532,[1]CustomerAddress!$A$1:$F$3997,5)</f>
        <v>Australia</v>
      </c>
      <c r="S1532" s="22">
        <f>VLOOKUP(A1532,[1]CustomerAddress!$A$1:$F$3997,6)</f>
        <v>9</v>
      </c>
      <c r="T1532" s="22" t="str">
        <f>VLOOKUP(A1532,Labels!$A$5:$I$3497,9)</f>
        <v>Potential Customer</v>
      </c>
    </row>
    <row r="1533" spans="1:20" s="22" customFormat="1" ht="15.75" customHeight="1" x14ac:dyDescent="0.25">
      <c r="A1533" s="23">
        <v>1532</v>
      </c>
      <c r="B1533" s="24" t="s">
        <v>1476</v>
      </c>
      <c r="C1533" s="24" t="s">
        <v>3096</v>
      </c>
      <c r="D1533" s="24" t="s">
        <v>40</v>
      </c>
      <c r="E1533" s="23">
        <v>27</v>
      </c>
      <c r="F1533" s="25">
        <v>26598</v>
      </c>
      <c r="G1533" s="23">
        <f t="shared" ca="1" si="110"/>
        <v>48.476200579972087</v>
      </c>
      <c r="H1533" s="23" t="str">
        <f t="shared" ca="1" si="111"/>
        <v>41-50</v>
      </c>
      <c r="I1533" s="24" t="s">
        <v>314</v>
      </c>
      <c r="J1533" s="24" t="s">
        <v>50</v>
      </c>
      <c r="K1533" s="24" t="s">
        <v>43</v>
      </c>
      <c r="L1533" s="24" t="s">
        <v>44</v>
      </c>
      <c r="M1533" s="24" t="s">
        <v>45</v>
      </c>
      <c r="N1533" s="23">
        <v>10</v>
      </c>
      <c r="O1533" s="22" t="str">
        <f>VLOOKUP(A1533,[1]CustomerAddress!$A$1:$F$3997,2)</f>
        <v>305 Vera Lane</v>
      </c>
      <c r="P1533" s="22">
        <f>VLOOKUP(A1533,[1]CustomerAddress!$A$1:$F$3997,3)</f>
        <v>2165</v>
      </c>
      <c r="Q1533" s="22" t="str">
        <f>VLOOKUP(A1533,[1]CustomerAddress!$A$1:$F$3997,4)</f>
        <v>NSW</v>
      </c>
      <c r="R1533" s="22" t="str">
        <f>VLOOKUP(A1533,[1]CustomerAddress!$A$1:$F$3997,5)</f>
        <v>Australia</v>
      </c>
      <c r="S1533" s="22">
        <f>VLOOKUP(A1533,[1]CustomerAddress!$A$1:$F$3997,6)</f>
        <v>8</v>
      </c>
      <c r="T1533" s="22" t="str">
        <f>VLOOKUP(A1533,Labels!$A$5:$I$3497,9)</f>
        <v>Becoming Loyal</v>
      </c>
    </row>
    <row r="1534" spans="1:20" s="22" customFormat="1" ht="15.75" customHeight="1" x14ac:dyDescent="0.25">
      <c r="A1534" s="23">
        <v>1533</v>
      </c>
      <c r="B1534" s="24" t="s">
        <v>3097</v>
      </c>
      <c r="C1534" s="24" t="s">
        <v>3098</v>
      </c>
      <c r="D1534" s="24" t="s">
        <v>40</v>
      </c>
      <c r="E1534" s="23">
        <v>59</v>
      </c>
      <c r="F1534" s="25">
        <v>28308</v>
      </c>
      <c r="G1534" s="23">
        <f t="shared" ca="1" si="110"/>
        <v>43.791269073122777</v>
      </c>
      <c r="H1534" s="23" t="str">
        <f t="shared" ca="1" si="111"/>
        <v>41-50</v>
      </c>
      <c r="I1534" s="24" t="s">
        <v>157</v>
      </c>
      <c r="J1534" s="24" t="s">
        <v>42</v>
      </c>
      <c r="K1534" s="24" t="s">
        <v>62</v>
      </c>
      <c r="L1534" s="24" t="s">
        <v>44</v>
      </c>
      <c r="M1534" s="24" t="s">
        <v>45</v>
      </c>
      <c r="N1534" s="23">
        <v>8</v>
      </c>
      <c r="O1534" s="22" t="str">
        <f>VLOOKUP(A1534,[1]CustomerAddress!$A$1:$F$3997,2)</f>
        <v>2 Moulton Drive</v>
      </c>
      <c r="P1534" s="22">
        <f>VLOOKUP(A1534,[1]CustomerAddress!$A$1:$F$3997,3)</f>
        <v>2567</v>
      </c>
      <c r="Q1534" s="22" t="str">
        <f>VLOOKUP(A1534,[1]CustomerAddress!$A$1:$F$3997,4)</f>
        <v>NSW</v>
      </c>
      <c r="R1534" s="22" t="str">
        <f>VLOOKUP(A1534,[1]CustomerAddress!$A$1:$F$3997,5)</f>
        <v>Australia</v>
      </c>
      <c r="S1534" s="22">
        <f>VLOOKUP(A1534,[1]CustomerAddress!$A$1:$F$3997,6)</f>
        <v>10</v>
      </c>
      <c r="T1534" s="22" t="str">
        <f>VLOOKUP(A1534,Labels!$A$5:$I$3497,9)</f>
        <v>Almost Lost Customer</v>
      </c>
    </row>
    <row r="1535" spans="1:20" s="22" customFormat="1" ht="15.75" customHeight="1" x14ac:dyDescent="0.25">
      <c r="A1535" s="23">
        <v>1534</v>
      </c>
      <c r="B1535" s="24" t="s">
        <v>3099</v>
      </c>
      <c r="C1535" s="24" t="s">
        <v>3100</v>
      </c>
      <c r="D1535" s="24" t="s">
        <v>40</v>
      </c>
      <c r="E1535" s="23">
        <v>74</v>
      </c>
      <c r="F1535" s="25">
        <v>36129</v>
      </c>
      <c r="G1535" s="23">
        <f t="shared" ca="1" si="110"/>
        <v>22.363871812848799</v>
      </c>
      <c r="H1535" s="23" t="str">
        <f t="shared" ca="1" si="111"/>
        <v>21-30</v>
      </c>
      <c r="I1535" s="24" t="s">
        <v>1106</v>
      </c>
      <c r="J1535" s="24" t="s">
        <v>84</v>
      </c>
      <c r="K1535" s="24" t="s">
        <v>43</v>
      </c>
      <c r="L1535" s="24" t="s">
        <v>44</v>
      </c>
      <c r="M1535" s="24" t="s">
        <v>57</v>
      </c>
      <c r="N1535" s="23">
        <v>4</v>
      </c>
      <c r="O1535" s="22" t="str">
        <f>VLOOKUP(A1535,[1]CustomerAddress!$A$1:$F$3997,2)</f>
        <v>213 Alpine Avenue</v>
      </c>
      <c r="P1535" s="22">
        <f>VLOOKUP(A1535,[1]CustomerAddress!$A$1:$F$3997,3)</f>
        <v>2168</v>
      </c>
      <c r="Q1535" s="22" t="str">
        <f>VLOOKUP(A1535,[1]CustomerAddress!$A$1:$F$3997,4)</f>
        <v>NSW</v>
      </c>
      <c r="R1535" s="22" t="str">
        <f>VLOOKUP(A1535,[1]CustomerAddress!$A$1:$F$3997,5)</f>
        <v>Australia</v>
      </c>
      <c r="S1535" s="22">
        <f>VLOOKUP(A1535,[1]CustomerAddress!$A$1:$F$3997,6)</f>
        <v>9</v>
      </c>
      <c r="T1535" s="22" t="str">
        <f>VLOOKUP(A1535,Labels!$A$5:$I$3497,9)</f>
        <v>Losing Customer</v>
      </c>
    </row>
    <row r="1536" spans="1:20" s="22" customFormat="1" ht="15.75" customHeight="1" x14ac:dyDescent="0.25">
      <c r="A1536" s="23">
        <v>1535</v>
      </c>
      <c r="B1536" s="24" t="s">
        <v>3101</v>
      </c>
      <c r="C1536" s="24" t="s">
        <v>3102</v>
      </c>
      <c r="D1536" s="24" t="s">
        <v>48</v>
      </c>
      <c r="E1536" s="23">
        <v>80</v>
      </c>
      <c r="F1536" s="25">
        <v>35528</v>
      </c>
      <c r="G1536" s="23">
        <f t="shared" ca="1" si="110"/>
        <v>24.010447155314555</v>
      </c>
      <c r="H1536" s="23" t="str">
        <f t="shared" ca="1" si="111"/>
        <v>21-30</v>
      </c>
      <c r="I1536" s="24" t="s">
        <v>438</v>
      </c>
      <c r="J1536" s="24" t="s">
        <v>50</v>
      </c>
      <c r="K1536" s="24" t="s">
        <v>62</v>
      </c>
      <c r="L1536" s="24" t="s">
        <v>44</v>
      </c>
      <c r="M1536" s="24" t="s">
        <v>45</v>
      </c>
      <c r="N1536" s="23">
        <v>3</v>
      </c>
      <c r="O1536" s="22" t="str">
        <f>VLOOKUP(A1536,[1]CustomerAddress!$A$1:$F$3997,2)</f>
        <v>2 Saint Paul Parkway</v>
      </c>
      <c r="P1536" s="22">
        <f>VLOOKUP(A1536,[1]CustomerAddress!$A$1:$F$3997,3)</f>
        <v>2040</v>
      </c>
      <c r="Q1536" s="22" t="str">
        <f>VLOOKUP(A1536,[1]CustomerAddress!$A$1:$F$3997,4)</f>
        <v>NSW</v>
      </c>
      <c r="R1536" s="22" t="str">
        <f>VLOOKUP(A1536,[1]CustomerAddress!$A$1:$F$3997,5)</f>
        <v>Australia</v>
      </c>
      <c r="S1536" s="22">
        <f>VLOOKUP(A1536,[1]CustomerAddress!$A$1:$F$3997,6)</f>
        <v>12</v>
      </c>
      <c r="T1536" s="22" t="str">
        <f>VLOOKUP(A1536,Labels!$A$5:$I$3497,9)</f>
        <v>Evasive Customer</v>
      </c>
    </row>
    <row r="1537" spans="1:20" s="22" customFormat="1" ht="15.75" customHeight="1" x14ac:dyDescent="0.25">
      <c r="A1537" s="23">
        <v>1536</v>
      </c>
      <c r="B1537" s="24" t="s">
        <v>3103</v>
      </c>
      <c r="C1537" s="24" t="s">
        <v>3104</v>
      </c>
      <c r="D1537" s="24" t="s">
        <v>40</v>
      </c>
      <c r="E1537" s="23">
        <v>28</v>
      </c>
      <c r="F1537" s="25">
        <v>29132</v>
      </c>
      <c r="G1537" s="23">
        <f t="shared" ca="1" si="110"/>
        <v>41.53373482654743</v>
      </c>
      <c r="H1537" s="23" t="str">
        <f t="shared" ca="1" si="111"/>
        <v>41-50</v>
      </c>
      <c r="I1537" s="24" t="s">
        <v>1005</v>
      </c>
      <c r="J1537" s="24" t="s">
        <v>50</v>
      </c>
      <c r="K1537" s="24" t="s">
        <v>62</v>
      </c>
      <c r="L1537" s="24" t="s">
        <v>44</v>
      </c>
      <c r="M1537" s="24" t="s">
        <v>45</v>
      </c>
      <c r="N1537" s="23">
        <v>15</v>
      </c>
      <c r="O1537" s="22" t="str">
        <f>VLOOKUP(A1537,[1]CustomerAddress!$A$1:$F$3997,2)</f>
        <v>7921 Trailsway Center</v>
      </c>
      <c r="P1537" s="22">
        <f>VLOOKUP(A1537,[1]CustomerAddress!$A$1:$F$3997,3)</f>
        <v>2759</v>
      </c>
      <c r="Q1537" s="22" t="str">
        <f>VLOOKUP(A1537,[1]CustomerAddress!$A$1:$F$3997,4)</f>
        <v>NSW</v>
      </c>
      <c r="R1537" s="22" t="str">
        <f>VLOOKUP(A1537,[1]CustomerAddress!$A$1:$F$3997,5)</f>
        <v>Australia</v>
      </c>
      <c r="S1537" s="22">
        <f>VLOOKUP(A1537,[1]CustomerAddress!$A$1:$F$3997,6)</f>
        <v>9</v>
      </c>
      <c r="T1537" s="22" t="str">
        <f>VLOOKUP(A1537,Labels!$A$5:$I$3497,9)</f>
        <v>Late Bloomer</v>
      </c>
    </row>
    <row r="1538" spans="1:20" s="22" customFormat="1" ht="15.75" customHeight="1" x14ac:dyDescent="0.25">
      <c r="A1538" s="23">
        <v>1537</v>
      </c>
      <c r="B1538" s="24" t="s">
        <v>3105</v>
      </c>
      <c r="C1538" s="24" t="s">
        <v>3106</v>
      </c>
      <c r="D1538" s="24" t="s">
        <v>48</v>
      </c>
      <c r="E1538" s="23">
        <v>23</v>
      </c>
      <c r="F1538" s="25">
        <v>25524</v>
      </c>
      <c r="G1538" s="23">
        <f t="shared" ca="1" si="110"/>
        <v>51.418666333396743</v>
      </c>
      <c r="H1538" s="23" t="str">
        <f t="shared" ca="1" si="111"/>
        <v>51-60</v>
      </c>
      <c r="I1538" s="24" t="s">
        <v>465</v>
      </c>
      <c r="J1538" s="24" t="s">
        <v>164</v>
      </c>
      <c r="K1538" s="24" t="s">
        <v>43</v>
      </c>
      <c r="L1538" s="24" t="s">
        <v>44</v>
      </c>
      <c r="M1538" s="24" t="s">
        <v>57</v>
      </c>
      <c r="N1538" s="23">
        <v>10</v>
      </c>
      <c r="O1538" s="22" t="str">
        <f>VLOOKUP(A1538,[1]CustomerAddress!$A$1:$F$3997,2)</f>
        <v>90323 Pine View Hill</v>
      </c>
      <c r="P1538" s="22">
        <f>VLOOKUP(A1538,[1]CustomerAddress!$A$1:$F$3997,3)</f>
        <v>2148</v>
      </c>
      <c r="Q1538" s="22" t="str">
        <f>VLOOKUP(A1538,[1]CustomerAddress!$A$1:$F$3997,4)</f>
        <v>NSW</v>
      </c>
      <c r="R1538" s="22" t="str">
        <f>VLOOKUP(A1538,[1]CustomerAddress!$A$1:$F$3997,5)</f>
        <v>Australia</v>
      </c>
      <c r="S1538" s="22">
        <f>VLOOKUP(A1538,[1]CustomerAddress!$A$1:$F$3997,6)</f>
        <v>8</v>
      </c>
      <c r="T1538" s="22" t="str">
        <f>VLOOKUP(A1538,Labels!$A$5:$I$3497,9)</f>
        <v>Recent Customer</v>
      </c>
    </row>
    <row r="1539" spans="1:20" s="22" customFormat="1" ht="15.75" customHeight="1" x14ac:dyDescent="0.25">
      <c r="A1539" s="23">
        <v>1538</v>
      </c>
      <c r="B1539" s="24" t="s">
        <v>2959</v>
      </c>
      <c r="C1539" s="24" t="s">
        <v>3107</v>
      </c>
      <c r="D1539" s="24" t="s">
        <v>48</v>
      </c>
      <c r="E1539" s="23">
        <v>74</v>
      </c>
      <c r="F1539" s="25">
        <v>32620</v>
      </c>
      <c r="G1539" s="23">
        <f t="shared" ca="1" si="110"/>
        <v>31.977570442985787</v>
      </c>
      <c r="H1539" s="23" t="str">
        <f t="shared" ca="1" si="111"/>
        <v>31-40</v>
      </c>
      <c r="I1539" s="24" t="s">
        <v>480</v>
      </c>
      <c r="J1539" s="24" t="s">
        <v>42</v>
      </c>
      <c r="K1539" s="24" t="s">
        <v>66</v>
      </c>
      <c r="L1539" s="24" t="s">
        <v>44</v>
      </c>
      <c r="M1539" s="24" t="s">
        <v>45</v>
      </c>
      <c r="N1539" s="23">
        <v>12</v>
      </c>
      <c r="O1539" s="22" t="str">
        <f>VLOOKUP(A1539,[1]CustomerAddress!$A$1:$F$3997,2)</f>
        <v>27 Hooker Plaza</v>
      </c>
      <c r="P1539" s="22">
        <f>VLOOKUP(A1539,[1]CustomerAddress!$A$1:$F$3997,3)</f>
        <v>2177</v>
      </c>
      <c r="Q1539" s="22" t="str">
        <f>VLOOKUP(A1539,[1]CustomerAddress!$A$1:$F$3997,4)</f>
        <v>NSW</v>
      </c>
      <c r="R1539" s="22" t="str">
        <f>VLOOKUP(A1539,[1]CustomerAddress!$A$1:$F$3997,5)</f>
        <v>Australia</v>
      </c>
      <c r="S1539" s="22">
        <f>VLOOKUP(A1539,[1]CustomerAddress!$A$1:$F$3997,6)</f>
        <v>8</v>
      </c>
      <c r="T1539" s="22" t="str">
        <f>VLOOKUP(A1539,Labels!$A$5:$I$3497,9)</f>
        <v>Recent Customer</v>
      </c>
    </row>
    <row r="1540" spans="1:20" s="22" customFormat="1" ht="15.75" customHeight="1" x14ac:dyDescent="0.25">
      <c r="A1540" s="23">
        <v>1539</v>
      </c>
      <c r="B1540" s="24" t="s">
        <v>3108</v>
      </c>
      <c r="C1540" s="24" t="s">
        <v>3109</v>
      </c>
      <c r="D1540" s="24" t="s">
        <v>48</v>
      </c>
      <c r="E1540" s="23">
        <v>3</v>
      </c>
      <c r="F1540" s="25">
        <v>28446</v>
      </c>
      <c r="G1540" s="23">
        <f t="shared" ca="1" si="110"/>
        <v>43.41318688134195</v>
      </c>
      <c r="H1540" s="23" t="str">
        <f t="shared" ca="1" si="111"/>
        <v>41-50</v>
      </c>
      <c r="I1540" s="24" t="s">
        <v>90</v>
      </c>
      <c r="J1540" s="24" t="s">
        <v>61</v>
      </c>
      <c r="K1540" s="24" t="s">
        <v>43</v>
      </c>
      <c r="L1540" s="24" t="s">
        <v>44</v>
      </c>
      <c r="M1540" s="24" t="s">
        <v>45</v>
      </c>
      <c r="N1540" s="23">
        <v>16</v>
      </c>
      <c r="O1540" s="22" t="str">
        <f>VLOOKUP(A1540,[1]CustomerAddress!$A$1:$F$3997,2)</f>
        <v>193 Bluejay Hill</v>
      </c>
      <c r="P1540" s="22">
        <f>VLOOKUP(A1540,[1]CustomerAddress!$A$1:$F$3997,3)</f>
        <v>2160</v>
      </c>
      <c r="Q1540" s="22" t="str">
        <f>VLOOKUP(A1540,[1]CustomerAddress!$A$1:$F$3997,4)</f>
        <v>NSW</v>
      </c>
      <c r="R1540" s="22" t="str">
        <f>VLOOKUP(A1540,[1]CustomerAddress!$A$1:$F$3997,5)</f>
        <v>Australia</v>
      </c>
      <c r="S1540" s="22">
        <f>VLOOKUP(A1540,[1]CustomerAddress!$A$1:$F$3997,6)</f>
        <v>9</v>
      </c>
      <c r="T1540" s="22" t="str">
        <f>VLOOKUP(A1540,Labels!$A$5:$I$3497,9)</f>
        <v>Losing Customer</v>
      </c>
    </row>
    <row r="1541" spans="1:20" s="22" customFormat="1" ht="15.75" customHeight="1" x14ac:dyDescent="0.25">
      <c r="A1541" s="23">
        <v>1540</v>
      </c>
      <c r="B1541" s="24" t="s">
        <v>3110</v>
      </c>
      <c r="C1541" s="24" t="s">
        <v>3111</v>
      </c>
      <c r="D1541" s="24" t="s">
        <v>40</v>
      </c>
      <c r="E1541" s="23">
        <v>53</v>
      </c>
      <c r="F1541" s="25">
        <v>22722</v>
      </c>
      <c r="G1541" s="23">
        <f t="shared" ca="1" si="110"/>
        <v>59.095378662163867</v>
      </c>
      <c r="H1541" s="23" t="str">
        <f t="shared" ca="1" si="111"/>
        <v>51-60</v>
      </c>
      <c r="I1541" s="24" t="s">
        <v>2170</v>
      </c>
      <c r="J1541" s="24" t="s">
        <v>54</v>
      </c>
      <c r="K1541" s="24" t="s">
        <v>43</v>
      </c>
      <c r="L1541" s="24" t="s">
        <v>44</v>
      </c>
      <c r="M1541" s="24" t="s">
        <v>45</v>
      </c>
      <c r="N1541" s="23">
        <v>19</v>
      </c>
      <c r="O1541" s="22" t="str">
        <f>VLOOKUP(A1541,[1]CustomerAddress!$A$1:$F$3997,2)</f>
        <v>8 Monument Junction</v>
      </c>
      <c r="P1541" s="22">
        <f>VLOOKUP(A1541,[1]CustomerAddress!$A$1:$F$3997,3)</f>
        <v>2154</v>
      </c>
      <c r="Q1541" s="22" t="str">
        <f>VLOOKUP(A1541,[1]CustomerAddress!$A$1:$F$3997,4)</f>
        <v>NSW</v>
      </c>
      <c r="R1541" s="22" t="str">
        <f>VLOOKUP(A1541,[1]CustomerAddress!$A$1:$F$3997,5)</f>
        <v>Australia</v>
      </c>
      <c r="S1541" s="22">
        <f>VLOOKUP(A1541,[1]CustomerAddress!$A$1:$F$3997,6)</f>
        <v>11</v>
      </c>
      <c r="T1541" s="22" t="str">
        <f>VLOOKUP(A1541,Labels!$A$5:$I$3497,9)</f>
        <v>Becoming Loyal</v>
      </c>
    </row>
    <row r="1542" spans="1:20" s="22" customFormat="1" ht="15.75" customHeight="1" x14ac:dyDescent="0.25">
      <c r="A1542" s="23">
        <v>1541</v>
      </c>
      <c r="B1542" s="24" t="s">
        <v>3112</v>
      </c>
      <c r="C1542" s="24" t="s">
        <v>3113</v>
      </c>
      <c r="D1542" s="24" t="s">
        <v>40</v>
      </c>
      <c r="E1542" s="23">
        <v>7</v>
      </c>
      <c r="F1542" s="25">
        <v>20086</v>
      </c>
      <c r="G1542" s="23">
        <f t="shared" ca="1" si="110"/>
        <v>66.317296470383042</v>
      </c>
      <c r="H1542" s="23" t="str">
        <f t="shared" ca="1" si="111"/>
        <v>61-70</v>
      </c>
      <c r="I1542" s="24" t="s">
        <v>519</v>
      </c>
      <c r="J1542" s="24" t="s">
        <v>75</v>
      </c>
      <c r="K1542" s="24" t="s">
        <v>43</v>
      </c>
      <c r="L1542" s="24" t="s">
        <v>44</v>
      </c>
      <c r="M1542" s="24" t="s">
        <v>45</v>
      </c>
      <c r="N1542" s="23">
        <v>13</v>
      </c>
      <c r="O1542" s="22" t="str">
        <f>VLOOKUP(A1542,[1]CustomerAddress!$A$1:$F$3997,2)</f>
        <v>22 Portage Road</v>
      </c>
      <c r="P1542" s="22">
        <f>VLOOKUP(A1542,[1]CustomerAddress!$A$1:$F$3997,3)</f>
        <v>2155</v>
      </c>
      <c r="Q1542" s="22" t="str">
        <f>VLOOKUP(A1542,[1]CustomerAddress!$A$1:$F$3997,4)</f>
        <v>NSW</v>
      </c>
      <c r="R1542" s="22" t="str">
        <f>VLOOKUP(A1542,[1]CustomerAddress!$A$1:$F$3997,5)</f>
        <v>Australia</v>
      </c>
      <c r="S1542" s="22">
        <f>VLOOKUP(A1542,[1]CustomerAddress!$A$1:$F$3997,6)</f>
        <v>9</v>
      </c>
      <c r="T1542" s="22" t="str">
        <f>VLOOKUP(A1542,Labels!$A$5:$I$3497,9)</f>
        <v>High Risk Customer</v>
      </c>
    </row>
    <row r="1543" spans="1:20" s="22" customFormat="1" ht="15.75" customHeight="1" x14ac:dyDescent="0.25">
      <c r="A1543" s="23">
        <v>1542</v>
      </c>
      <c r="B1543" s="24" t="s">
        <v>3114</v>
      </c>
      <c r="C1543" s="24" t="s">
        <v>3115</v>
      </c>
      <c r="D1543" s="24" t="s">
        <v>48</v>
      </c>
      <c r="E1543" s="23">
        <v>56</v>
      </c>
      <c r="F1543" s="25">
        <v>28698</v>
      </c>
      <c r="G1543" s="23">
        <f t="shared" ca="1" si="110"/>
        <v>42.72277592243784</v>
      </c>
      <c r="H1543" s="23" t="str">
        <f t="shared" ca="1" si="111"/>
        <v>41-50</v>
      </c>
      <c r="I1543" s="24" t="s">
        <v>170</v>
      </c>
      <c r="J1543" s="24" t="s">
        <v>42</v>
      </c>
      <c r="K1543" s="24" t="s">
        <v>43</v>
      </c>
      <c r="L1543" s="24" t="s">
        <v>44</v>
      </c>
      <c r="M1543" s="24" t="s">
        <v>45</v>
      </c>
      <c r="N1543" s="23">
        <v>12</v>
      </c>
      <c r="O1543" s="22" t="str">
        <f>VLOOKUP(A1543,[1]CustomerAddress!$A$1:$F$3997,2)</f>
        <v>243 Mosinee Place</v>
      </c>
      <c r="P1543" s="22">
        <f>VLOOKUP(A1543,[1]CustomerAddress!$A$1:$F$3997,3)</f>
        <v>2155</v>
      </c>
      <c r="Q1543" s="22" t="str">
        <f>VLOOKUP(A1543,[1]CustomerAddress!$A$1:$F$3997,4)</f>
        <v>NSW</v>
      </c>
      <c r="R1543" s="22" t="str">
        <f>VLOOKUP(A1543,[1]CustomerAddress!$A$1:$F$3997,5)</f>
        <v>Australia</v>
      </c>
      <c r="S1543" s="22">
        <f>VLOOKUP(A1543,[1]CustomerAddress!$A$1:$F$3997,6)</f>
        <v>10</v>
      </c>
      <c r="T1543" s="22" t="str">
        <f>VLOOKUP(A1543,Labels!$A$5:$I$3497,9)</f>
        <v>Evasive Customer</v>
      </c>
    </row>
    <row r="1544" spans="1:20" s="22" customFormat="1" ht="15.75" customHeight="1" x14ac:dyDescent="0.25">
      <c r="A1544" s="23">
        <v>1543</v>
      </c>
      <c r="B1544" s="24" t="s">
        <v>3116</v>
      </c>
      <c r="C1544" s="24" t="s">
        <v>3117</v>
      </c>
      <c r="D1544" s="24" t="s">
        <v>40</v>
      </c>
      <c r="E1544" s="23">
        <v>25</v>
      </c>
      <c r="F1544" s="25">
        <v>34255</v>
      </c>
      <c r="G1544" s="23">
        <f t="shared" ca="1" si="110"/>
        <v>27.498118388191266</v>
      </c>
      <c r="H1544" s="23" t="str">
        <f t="shared" ca="1" si="111"/>
        <v>21-30</v>
      </c>
      <c r="I1544" s="24" t="s">
        <v>590</v>
      </c>
      <c r="J1544" s="24" t="s">
        <v>61</v>
      </c>
      <c r="K1544" s="24" t="s">
        <v>66</v>
      </c>
      <c r="L1544" s="24" t="s">
        <v>44</v>
      </c>
      <c r="M1544" s="24" t="s">
        <v>57</v>
      </c>
      <c r="N1544" s="23">
        <v>9</v>
      </c>
      <c r="O1544" s="22" t="str">
        <f>VLOOKUP(A1544,[1]CustomerAddress!$A$1:$F$3997,2)</f>
        <v>65 Southridge Alley</v>
      </c>
      <c r="P1544" s="22">
        <f>VLOOKUP(A1544,[1]CustomerAddress!$A$1:$F$3997,3)</f>
        <v>2745</v>
      </c>
      <c r="Q1544" s="22" t="str">
        <f>VLOOKUP(A1544,[1]CustomerAddress!$A$1:$F$3997,4)</f>
        <v>NSW</v>
      </c>
      <c r="R1544" s="22" t="str">
        <f>VLOOKUP(A1544,[1]CustomerAddress!$A$1:$F$3997,5)</f>
        <v>Australia</v>
      </c>
      <c r="S1544" s="22">
        <f>VLOOKUP(A1544,[1]CustomerAddress!$A$1:$F$3997,6)</f>
        <v>10</v>
      </c>
      <c r="T1544" s="22" t="str">
        <f>VLOOKUP(A1544,Labels!$A$5:$I$3497,9)</f>
        <v>Almost Lost Customer</v>
      </c>
    </row>
    <row r="1545" spans="1:20" s="22" customFormat="1" ht="15.75" customHeight="1" x14ac:dyDescent="0.25">
      <c r="A1545" s="23">
        <v>1544</v>
      </c>
      <c r="B1545" s="24" t="s">
        <v>2695</v>
      </c>
      <c r="C1545" s="24" t="s">
        <v>3118</v>
      </c>
      <c r="D1545" s="24" t="s">
        <v>48</v>
      </c>
      <c r="E1545" s="23">
        <v>75</v>
      </c>
      <c r="F1545" s="25">
        <v>23245</v>
      </c>
      <c r="G1545" s="23">
        <f t="shared" ca="1" si="110"/>
        <v>57.662501949835104</v>
      </c>
      <c r="H1545" s="23" t="str">
        <f t="shared" ca="1" si="111"/>
        <v>51-60</v>
      </c>
      <c r="I1545" s="24" t="s">
        <v>683</v>
      </c>
      <c r="J1545" s="24" t="s">
        <v>42</v>
      </c>
      <c r="K1545" s="24" t="s">
        <v>62</v>
      </c>
      <c r="L1545" s="24" t="s">
        <v>44</v>
      </c>
      <c r="M1545" s="24" t="s">
        <v>45</v>
      </c>
      <c r="N1545" s="23">
        <v>11</v>
      </c>
      <c r="O1545" s="22" t="str">
        <f>VLOOKUP(A1545,[1]CustomerAddress!$A$1:$F$3997,2)</f>
        <v>16 Maple Wood Center</v>
      </c>
      <c r="P1545" s="22">
        <f>VLOOKUP(A1545,[1]CustomerAddress!$A$1:$F$3997,3)</f>
        <v>2155</v>
      </c>
      <c r="Q1545" s="22" t="str">
        <f>VLOOKUP(A1545,[1]CustomerAddress!$A$1:$F$3997,4)</f>
        <v>NSW</v>
      </c>
      <c r="R1545" s="22" t="str">
        <f>VLOOKUP(A1545,[1]CustomerAddress!$A$1:$F$3997,5)</f>
        <v>Australia</v>
      </c>
      <c r="S1545" s="22">
        <f>VLOOKUP(A1545,[1]CustomerAddress!$A$1:$F$3997,6)</f>
        <v>10</v>
      </c>
      <c r="T1545" s="22" t="str">
        <f>VLOOKUP(A1545,Labels!$A$5:$I$3497,9)</f>
        <v>Lost Customer</v>
      </c>
    </row>
    <row r="1546" spans="1:20" s="22" customFormat="1" ht="15.75" customHeight="1" x14ac:dyDescent="0.25">
      <c r="A1546" s="23">
        <v>1545</v>
      </c>
      <c r="B1546" s="24" t="s">
        <v>1540</v>
      </c>
      <c r="C1546" s="24" t="s">
        <v>3119</v>
      </c>
      <c r="D1546" s="24" t="s">
        <v>48</v>
      </c>
      <c r="E1546" s="23">
        <v>34</v>
      </c>
      <c r="F1546" s="25">
        <v>28374</v>
      </c>
      <c r="G1546" s="23">
        <f t="shared" ca="1" si="110"/>
        <v>43.610447155314553</v>
      </c>
      <c r="H1546" s="23" t="str">
        <f t="shared" ca="1" si="111"/>
        <v>41-50</v>
      </c>
      <c r="I1546" s="24" t="s">
        <v>362</v>
      </c>
      <c r="J1546" s="24" t="s">
        <v>42</v>
      </c>
      <c r="K1546" s="24" t="s">
        <v>43</v>
      </c>
      <c r="L1546" s="24" t="s">
        <v>44</v>
      </c>
      <c r="M1546" s="24" t="s">
        <v>45</v>
      </c>
      <c r="N1546" s="23">
        <v>15</v>
      </c>
      <c r="O1546" s="22" t="str">
        <f>VLOOKUP(A1546,[1]CustomerAddress!$A$1:$F$3997,2)</f>
        <v>8595 Ruskin Plaza</v>
      </c>
      <c r="P1546" s="22">
        <f>VLOOKUP(A1546,[1]CustomerAddress!$A$1:$F$3997,3)</f>
        <v>3196</v>
      </c>
      <c r="Q1546" s="22" t="str">
        <f>VLOOKUP(A1546,[1]CustomerAddress!$A$1:$F$3997,4)</f>
        <v>VIC</v>
      </c>
      <c r="R1546" s="22" t="str">
        <f>VLOOKUP(A1546,[1]CustomerAddress!$A$1:$F$3997,5)</f>
        <v>Australia</v>
      </c>
      <c r="S1546" s="22">
        <f>VLOOKUP(A1546,[1]CustomerAddress!$A$1:$F$3997,6)</f>
        <v>10</v>
      </c>
      <c r="T1546" s="22" t="str">
        <f>VLOOKUP(A1546,Labels!$A$5:$I$3497,9)</f>
        <v>Becoming Loyal</v>
      </c>
    </row>
    <row r="1547" spans="1:20" s="22" customFormat="1" ht="15.75" customHeight="1" x14ac:dyDescent="0.25">
      <c r="A1547" s="23">
        <v>1546</v>
      </c>
      <c r="B1547" s="24" t="s">
        <v>3120</v>
      </c>
      <c r="C1547" s="24" t="s">
        <v>3121</v>
      </c>
      <c r="D1547" s="24" t="s">
        <v>40</v>
      </c>
      <c r="E1547" s="23">
        <v>22</v>
      </c>
      <c r="F1547" s="25">
        <v>20756</v>
      </c>
      <c r="G1547" s="23">
        <f t="shared" ca="1" si="110"/>
        <v>64.481680032026887</v>
      </c>
      <c r="H1547" s="23" t="str">
        <f t="shared" ca="1" si="111"/>
        <v>61-70</v>
      </c>
      <c r="I1547" s="24" t="s">
        <v>381</v>
      </c>
      <c r="J1547" s="24" t="s">
        <v>50</v>
      </c>
      <c r="K1547" s="24" t="s">
        <v>43</v>
      </c>
      <c r="L1547" s="24" t="s">
        <v>44</v>
      </c>
      <c r="M1547" s="24" t="s">
        <v>45</v>
      </c>
      <c r="N1547" s="23">
        <v>8</v>
      </c>
      <c r="O1547" s="22" t="str">
        <f>VLOOKUP(A1547,[1]CustomerAddress!$A$1:$F$3997,2)</f>
        <v>2 Eastwood Street</v>
      </c>
      <c r="P1547" s="22">
        <f>VLOOKUP(A1547,[1]CustomerAddress!$A$1:$F$3997,3)</f>
        <v>2153</v>
      </c>
      <c r="Q1547" s="22" t="str">
        <f>VLOOKUP(A1547,[1]CustomerAddress!$A$1:$F$3997,4)</f>
        <v>NSW</v>
      </c>
      <c r="R1547" s="22" t="str">
        <f>VLOOKUP(A1547,[1]CustomerAddress!$A$1:$F$3997,5)</f>
        <v>Australia</v>
      </c>
      <c r="S1547" s="22">
        <f>VLOOKUP(A1547,[1]CustomerAddress!$A$1:$F$3997,6)</f>
        <v>10</v>
      </c>
      <c r="T1547" s="22" t="str">
        <f>VLOOKUP(A1547,Labels!$A$5:$I$3497,9)</f>
        <v>Losing Customer</v>
      </c>
    </row>
    <row r="1548" spans="1:20" s="22" customFormat="1" ht="15.75" customHeight="1" x14ac:dyDescent="0.25">
      <c r="A1548" s="23">
        <v>1547</v>
      </c>
      <c r="B1548" s="24" t="s">
        <v>171</v>
      </c>
      <c r="C1548" s="24" t="s">
        <v>3122</v>
      </c>
      <c r="D1548" s="24" t="s">
        <v>40</v>
      </c>
      <c r="E1548" s="23">
        <v>82</v>
      </c>
      <c r="F1548" s="25">
        <v>32930</v>
      </c>
      <c r="G1548" s="23">
        <f t="shared" ca="1" si="110"/>
        <v>31.128255374492635</v>
      </c>
      <c r="H1548" s="23" t="str">
        <f t="shared" ca="1" si="111"/>
        <v>31-40</v>
      </c>
      <c r="I1548" s="24" t="s">
        <v>630</v>
      </c>
      <c r="J1548" s="24" t="s">
        <v>61</v>
      </c>
      <c r="K1548" s="24" t="s">
        <v>43</v>
      </c>
      <c r="L1548" s="24" t="s">
        <v>44</v>
      </c>
      <c r="M1548" s="24" t="s">
        <v>45</v>
      </c>
      <c r="N1548" s="23">
        <v>12</v>
      </c>
      <c r="O1548" s="22" t="str">
        <f>VLOOKUP(A1548,[1]CustomerAddress!$A$1:$F$3997,2)</f>
        <v>68 Delaware Avenue</v>
      </c>
      <c r="P1548" s="22">
        <f>VLOOKUP(A1548,[1]CustomerAddress!$A$1:$F$3997,3)</f>
        <v>2768</v>
      </c>
      <c r="Q1548" s="22" t="str">
        <f>VLOOKUP(A1548,[1]CustomerAddress!$A$1:$F$3997,4)</f>
        <v>NSW</v>
      </c>
      <c r="R1548" s="22" t="str">
        <f>VLOOKUP(A1548,[1]CustomerAddress!$A$1:$F$3997,5)</f>
        <v>Australia</v>
      </c>
      <c r="S1548" s="22">
        <f>VLOOKUP(A1548,[1]CustomerAddress!$A$1:$F$3997,6)</f>
        <v>10</v>
      </c>
      <c r="T1548" s="22" t="str">
        <f>VLOOKUP(A1548,Labels!$A$5:$I$3497,9)</f>
        <v>Recent Customer</v>
      </c>
    </row>
    <row r="1549" spans="1:20" s="22" customFormat="1" ht="15.75" customHeight="1" x14ac:dyDescent="0.25">
      <c r="A1549" s="23">
        <v>1548</v>
      </c>
      <c r="B1549" s="24" t="s">
        <v>3123</v>
      </c>
      <c r="C1549" s="24" t="s">
        <v>3124</v>
      </c>
      <c r="D1549" s="24" t="s">
        <v>40</v>
      </c>
      <c r="E1549" s="23">
        <v>70</v>
      </c>
      <c r="F1549" s="25">
        <v>34733</v>
      </c>
      <c r="G1549" s="23">
        <f t="shared" ca="1" si="110"/>
        <v>26.188529347095375</v>
      </c>
      <c r="H1549" s="23" t="str">
        <f t="shared" ca="1" si="111"/>
        <v>21-30</v>
      </c>
      <c r="J1549" s="24" t="s">
        <v>84</v>
      </c>
      <c r="K1549" s="24" t="s">
        <v>43</v>
      </c>
      <c r="L1549" s="24" t="s">
        <v>44</v>
      </c>
      <c r="M1549" s="24" t="s">
        <v>45</v>
      </c>
      <c r="N1549" s="23">
        <v>2</v>
      </c>
      <c r="O1549" s="22" t="str">
        <f>VLOOKUP(A1549,[1]CustomerAddress!$A$1:$F$3997,2)</f>
        <v>08167 Buhler Avenue</v>
      </c>
      <c r="P1549" s="22">
        <f>VLOOKUP(A1549,[1]CustomerAddress!$A$1:$F$3997,3)</f>
        <v>2153</v>
      </c>
      <c r="Q1549" s="22" t="str">
        <f>VLOOKUP(A1549,[1]CustomerAddress!$A$1:$F$3997,4)</f>
        <v>NSW</v>
      </c>
      <c r="R1549" s="22" t="str">
        <f>VLOOKUP(A1549,[1]CustomerAddress!$A$1:$F$3997,5)</f>
        <v>Australia</v>
      </c>
      <c r="S1549" s="22">
        <f>VLOOKUP(A1549,[1]CustomerAddress!$A$1:$F$3997,6)</f>
        <v>10</v>
      </c>
      <c r="T1549" s="22" t="str">
        <f>VLOOKUP(A1549,Labels!$A$5:$I$3497,9)</f>
        <v>Late Bloomer</v>
      </c>
    </row>
    <row r="1550" spans="1:20" s="22" customFormat="1" ht="15.75" customHeight="1" x14ac:dyDescent="0.25">
      <c r="A1550" s="23">
        <v>1549</v>
      </c>
      <c r="B1550" s="24" t="s">
        <v>3125</v>
      </c>
      <c r="C1550" s="24" t="s">
        <v>3126</v>
      </c>
      <c r="D1550" s="24" t="s">
        <v>40</v>
      </c>
      <c r="E1550" s="23">
        <v>87</v>
      </c>
      <c r="F1550" s="25">
        <v>35648</v>
      </c>
      <c r="G1550" s="23">
        <f t="shared" ca="1" si="110"/>
        <v>23.681680032026883</v>
      </c>
      <c r="H1550" s="23" t="str">
        <f t="shared" ca="1" si="111"/>
        <v>21-30</v>
      </c>
      <c r="J1550" s="24" t="s">
        <v>50</v>
      </c>
      <c r="K1550" s="24" t="s">
        <v>62</v>
      </c>
      <c r="L1550" s="24" t="s">
        <v>44</v>
      </c>
      <c r="M1550" s="24" t="s">
        <v>45</v>
      </c>
      <c r="N1550" s="23">
        <v>4</v>
      </c>
      <c r="O1550" s="22" t="str">
        <f>VLOOKUP(A1550,[1]CustomerAddress!$A$1:$F$3997,2)</f>
        <v>0046 Grim Pass</v>
      </c>
      <c r="P1550" s="22">
        <f>VLOOKUP(A1550,[1]CustomerAddress!$A$1:$F$3997,3)</f>
        <v>2148</v>
      </c>
      <c r="Q1550" s="22" t="str">
        <f>VLOOKUP(A1550,[1]CustomerAddress!$A$1:$F$3997,4)</f>
        <v>NSW</v>
      </c>
      <c r="R1550" s="22" t="str">
        <f>VLOOKUP(A1550,[1]CustomerAddress!$A$1:$F$3997,5)</f>
        <v>Australia</v>
      </c>
      <c r="S1550" s="22">
        <f>VLOOKUP(A1550,[1]CustomerAddress!$A$1:$F$3997,6)</f>
        <v>7</v>
      </c>
      <c r="T1550" s="22" t="str">
        <f>VLOOKUP(A1550,Labels!$A$5:$I$3497,9)</f>
        <v>Very Loyal</v>
      </c>
    </row>
    <row r="1551" spans="1:20" s="22" customFormat="1" ht="15.75" customHeight="1" x14ac:dyDescent="0.25">
      <c r="A1551" s="23">
        <v>1550</v>
      </c>
      <c r="B1551" s="24" t="s">
        <v>2945</v>
      </c>
      <c r="C1551" s="24" t="s">
        <v>3127</v>
      </c>
      <c r="D1551" s="24" t="s">
        <v>40</v>
      </c>
      <c r="E1551" s="23">
        <v>3</v>
      </c>
      <c r="F1551" s="25">
        <v>31667</v>
      </c>
      <c r="G1551" s="23">
        <f t="shared" ca="1" si="110"/>
        <v>34.588529347095374</v>
      </c>
      <c r="H1551" s="23" t="str">
        <f t="shared" ca="1" si="111"/>
        <v>31-40</v>
      </c>
      <c r="I1551" s="24" t="s">
        <v>540</v>
      </c>
      <c r="J1551" s="24" t="s">
        <v>56</v>
      </c>
      <c r="K1551" s="24" t="s">
        <v>43</v>
      </c>
      <c r="L1551" s="24" t="s">
        <v>44</v>
      </c>
      <c r="M1551" s="24" t="s">
        <v>45</v>
      </c>
      <c r="N1551" s="23">
        <v>12</v>
      </c>
      <c r="O1551" s="22" t="str">
        <f>VLOOKUP(A1551,[1]CustomerAddress!$A$1:$F$3997,2)</f>
        <v>4 Sutteridge Trail</v>
      </c>
      <c r="P1551" s="22">
        <f>VLOOKUP(A1551,[1]CustomerAddress!$A$1:$F$3997,3)</f>
        <v>2153</v>
      </c>
      <c r="Q1551" s="22" t="str">
        <f>VLOOKUP(A1551,[1]CustomerAddress!$A$1:$F$3997,4)</f>
        <v>NSW</v>
      </c>
      <c r="R1551" s="22" t="str">
        <f>VLOOKUP(A1551,[1]CustomerAddress!$A$1:$F$3997,5)</f>
        <v>Australia</v>
      </c>
      <c r="S1551" s="22">
        <f>VLOOKUP(A1551,[1]CustomerAddress!$A$1:$F$3997,6)</f>
        <v>10</v>
      </c>
      <c r="T1551" s="22" t="str">
        <f>VLOOKUP(A1551,Labels!$A$5:$I$3497,9)</f>
        <v>Potential Customer</v>
      </c>
    </row>
    <row r="1552" spans="1:20" s="22" customFormat="1" ht="15.75" customHeight="1" x14ac:dyDescent="0.25">
      <c r="A1552" s="23">
        <v>1551</v>
      </c>
      <c r="B1552" s="24" t="s">
        <v>3128</v>
      </c>
      <c r="C1552" s="24" t="s">
        <v>3129</v>
      </c>
      <c r="D1552" s="24" t="s">
        <v>40</v>
      </c>
      <c r="E1552" s="23">
        <v>37</v>
      </c>
      <c r="F1552" s="25">
        <v>27544</v>
      </c>
      <c r="G1552" s="23">
        <f t="shared" ca="1" si="110"/>
        <v>45.884419758054278</v>
      </c>
      <c r="H1552" s="23" t="str">
        <f t="shared" ca="1" si="111"/>
        <v>41-50</v>
      </c>
      <c r="I1552" s="24" t="s">
        <v>816</v>
      </c>
      <c r="J1552" s="24" t="s">
        <v>164</v>
      </c>
      <c r="K1552" s="24" t="s">
        <v>62</v>
      </c>
      <c r="L1552" s="24" t="s">
        <v>44</v>
      </c>
      <c r="M1552" s="24" t="s">
        <v>57</v>
      </c>
      <c r="N1552" s="23">
        <v>17</v>
      </c>
      <c r="O1552" s="22" t="str">
        <f>VLOOKUP(A1552,[1]CustomerAddress!$A$1:$F$3997,2)</f>
        <v>8 Boyd Road</v>
      </c>
      <c r="P1552" s="22">
        <f>VLOOKUP(A1552,[1]CustomerAddress!$A$1:$F$3997,3)</f>
        <v>2075</v>
      </c>
      <c r="Q1552" s="22" t="str">
        <f>VLOOKUP(A1552,[1]CustomerAddress!$A$1:$F$3997,4)</f>
        <v>NSW</v>
      </c>
      <c r="R1552" s="22" t="str">
        <f>VLOOKUP(A1552,[1]CustomerAddress!$A$1:$F$3997,5)</f>
        <v>Australia</v>
      </c>
      <c r="S1552" s="22">
        <f>VLOOKUP(A1552,[1]CustomerAddress!$A$1:$F$3997,6)</f>
        <v>12</v>
      </c>
      <c r="T1552" s="22" t="str">
        <f>VLOOKUP(A1552,Labels!$A$5:$I$3497,9)</f>
        <v>Potential Customer</v>
      </c>
    </row>
    <row r="1553" spans="1:20" s="22" customFormat="1" ht="15.75" customHeight="1" x14ac:dyDescent="0.25">
      <c r="A1553" s="23">
        <v>1552</v>
      </c>
      <c r="B1553" s="24" t="s">
        <v>3130</v>
      </c>
      <c r="C1553" s="24" t="s">
        <v>3131</v>
      </c>
      <c r="D1553" s="24" t="s">
        <v>48</v>
      </c>
      <c r="E1553" s="23">
        <v>80</v>
      </c>
      <c r="F1553" s="25">
        <v>32300</v>
      </c>
      <c r="G1553" s="23">
        <f t="shared" ca="1" si="110"/>
        <v>32.854282771752914</v>
      </c>
      <c r="H1553" s="23" t="str">
        <f t="shared" ca="1" si="111"/>
        <v>31-40</v>
      </c>
      <c r="I1553" s="24" t="s">
        <v>243</v>
      </c>
      <c r="J1553" s="24" t="s">
        <v>164</v>
      </c>
      <c r="K1553" s="24" t="s">
        <v>43</v>
      </c>
      <c r="L1553" s="24" t="s">
        <v>44</v>
      </c>
      <c r="M1553" s="24" t="s">
        <v>45</v>
      </c>
      <c r="N1553" s="23">
        <v>8</v>
      </c>
      <c r="O1553" s="22" t="str">
        <f>VLOOKUP(A1553,[1]CustomerAddress!$A$1:$F$3997,2)</f>
        <v>8 Bobwhite Park</v>
      </c>
      <c r="P1553" s="22">
        <f>VLOOKUP(A1553,[1]CustomerAddress!$A$1:$F$3997,3)</f>
        <v>2768</v>
      </c>
      <c r="Q1553" s="22" t="str">
        <f>VLOOKUP(A1553,[1]CustomerAddress!$A$1:$F$3997,4)</f>
        <v>NSW</v>
      </c>
      <c r="R1553" s="22" t="str">
        <f>VLOOKUP(A1553,[1]CustomerAddress!$A$1:$F$3997,5)</f>
        <v>Australia</v>
      </c>
      <c r="S1553" s="22">
        <f>VLOOKUP(A1553,[1]CustomerAddress!$A$1:$F$3997,6)</f>
        <v>10</v>
      </c>
      <c r="T1553" s="22" t="str">
        <f>VLOOKUP(A1553,Labels!$A$5:$I$3497,9)</f>
        <v>Almost Lost Customer</v>
      </c>
    </row>
    <row r="1554" spans="1:20" s="22" customFormat="1" ht="15.75" customHeight="1" x14ac:dyDescent="0.25">
      <c r="A1554" s="23">
        <v>1553</v>
      </c>
      <c r="B1554" s="24" t="s">
        <v>3132</v>
      </c>
      <c r="C1554" s="24" t="s">
        <v>3133</v>
      </c>
      <c r="D1554" s="24" t="s">
        <v>40</v>
      </c>
      <c r="E1554" s="23">
        <v>68</v>
      </c>
      <c r="F1554" s="25">
        <v>20606</v>
      </c>
      <c r="G1554" s="23">
        <f t="shared" ca="1" si="110"/>
        <v>64.892638936136478</v>
      </c>
      <c r="H1554" s="23" t="str">
        <f t="shared" ca="1" si="111"/>
        <v>61-70</v>
      </c>
      <c r="I1554" s="24" t="s">
        <v>2078</v>
      </c>
      <c r="J1554" s="24" t="s">
        <v>65</v>
      </c>
      <c r="K1554" s="24" t="s">
        <v>66</v>
      </c>
      <c r="L1554" s="24" t="s">
        <v>44</v>
      </c>
      <c r="M1554" s="24" t="s">
        <v>57</v>
      </c>
      <c r="N1554" s="23">
        <v>7</v>
      </c>
      <c r="O1554" s="22" t="str">
        <f>VLOOKUP(A1554,[1]CustomerAddress!$A$1:$F$3997,2)</f>
        <v>62047 Ludington Terrace</v>
      </c>
      <c r="P1554" s="22">
        <f>VLOOKUP(A1554,[1]CustomerAddress!$A$1:$F$3997,3)</f>
        <v>2148</v>
      </c>
      <c r="Q1554" s="22" t="str">
        <f>VLOOKUP(A1554,[1]CustomerAddress!$A$1:$F$3997,4)</f>
        <v>NSW</v>
      </c>
      <c r="R1554" s="22" t="str">
        <f>VLOOKUP(A1554,[1]CustomerAddress!$A$1:$F$3997,5)</f>
        <v>Australia</v>
      </c>
      <c r="S1554" s="22">
        <f>VLOOKUP(A1554,[1]CustomerAddress!$A$1:$F$3997,6)</f>
        <v>8</v>
      </c>
      <c r="T1554" s="22" t="str">
        <f>VLOOKUP(A1554,Labels!$A$5:$I$3497,9)</f>
        <v>High Risk Customer</v>
      </c>
    </row>
    <row r="1555" spans="1:20" s="22" customFormat="1" ht="15.75" customHeight="1" x14ac:dyDescent="0.25">
      <c r="A1555" s="23">
        <v>1554</v>
      </c>
      <c r="B1555" s="24" t="s">
        <v>3134</v>
      </c>
      <c r="C1555" s="24" t="s">
        <v>3135</v>
      </c>
      <c r="D1555" s="24" t="s">
        <v>48</v>
      </c>
      <c r="E1555" s="23">
        <v>83</v>
      </c>
      <c r="F1555" s="25">
        <v>34558</v>
      </c>
      <c r="G1555" s="23">
        <f t="shared" ca="1" si="110"/>
        <v>26.667981401889897</v>
      </c>
      <c r="H1555" s="23" t="str">
        <f t="shared" ca="1" si="111"/>
        <v>21-30</v>
      </c>
      <c r="I1555" s="24" t="s">
        <v>483</v>
      </c>
      <c r="J1555" s="24" t="s">
        <v>65</v>
      </c>
      <c r="K1555" s="24" t="s">
        <v>62</v>
      </c>
      <c r="L1555" s="24" t="s">
        <v>44</v>
      </c>
      <c r="M1555" s="24" t="s">
        <v>57</v>
      </c>
      <c r="N1555" s="23">
        <v>3</v>
      </c>
      <c r="O1555" s="22" t="str">
        <f>VLOOKUP(A1555,[1]CustomerAddress!$A$1:$F$3997,2)</f>
        <v>277 Maple Circle</v>
      </c>
      <c r="P1555" s="22">
        <f>VLOOKUP(A1555,[1]CustomerAddress!$A$1:$F$3997,3)</f>
        <v>2768</v>
      </c>
      <c r="Q1555" s="22" t="str">
        <f>VLOOKUP(A1555,[1]CustomerAddress!$A$1:$F$3997,4)</f>
        <v>NSW</v>
      </c>
      <c r="R1555" s="22" t="str">
        <f>VLOOKUP(A1555,[1]CustomerAddress!$A$1:$F$3997,5)</f>
        <v>Australia</v>
      </c>
      <c r="S1555" s="22">
        <f>VLOOKUP(A1555,[1]CustomerAddress!$A$1:$F$3997,6)</f>
        <v>8</v>
      </c>
      <c r="T1555" s="22" t="str">
        <f>VLOOKUP(A1555,Labels!$A$5:$I$3497,9)</f>
        <v>Potential Customer</v>
      </c>
    </row>
    <row r="1556" spans="1:20" s="22" customFormat="1" ht="15.75" customHeight="1" x14ac:dyDescent="0.25">
      <c r="A1556" s="23">
        <v>1555</v>
      </c>
      <c r="B1556" s="24" t="s">
        <v>3136</v>
      </c>
      <c r="C1556" s="24" t="s">
        <v>3137</v>
      </c>
      <c r="D1556" s="24" t="s">
        <v>48</v>
      </c>
      <c r="E1556" s="23">
        <v>60</v>
      </c>
      <c r="F1556" s="25">
        <v>22877</v>
      </c>
      <c r="G1556" s="23">
        <f t="shared" ca="1" si="110"/>
        <v>58.670721127917297</v>
      </c>
      <c r="H1556" s="23" t="str">
        <f t="shared" ca="1" si="111"/>
        <v>51-60</v>
      </c>
      <c r="I1556" s="24" t="s">
        <v>596</v>
      </c>
      <c r="J1556" s="24" t="s">
        <v>42</v>
      </c>
      <c r="K1556" s="24" t="s">
        <v>66</v>
      </c>
      <c r="L1556" s="24" t="s">
        <v>44</v>
      </c>
      <c r="M1556" s="24" t="s">
        <v>57</v>
      </c>
      <c r="N1556" s="23">
        <v>15</v>
      </c>
      <c r="O1556" s="22" t="str">
        <f>VLOOKUP(A1556,[1]CustomerAddress!$A$1:$F$3997,2)</f>
        <v>845 Mendota Center</v>
      </c>
      <c r="P1556" s="22">
        <f>VLOOKUP(A1556,[1]CustomerAddress!$A$1:$F$3997,3)</f>
        <v>2148</v>
      </c>
      <c r="Q1556" s="22" t="str">
        <f>VLOOKUP(A1556,[1]CustomerAddress!$A$1:$F$3997,4)</f>
        <v>NSW</v>
      </c>
      <c r="R1556" s="22" t="str">
        <f>VLOOKUP(A1556,[1]CustomerAddress!$A$1:$F$3997,5)</f>
        <v>Australia</v>
      </c>
      <c r="S1556" s="22">
        <f>VLOOKUP(A1556,[1]CustomerAddress!$A$1:$F$3997,6)</f>
        <v>8</v>
      </c>
      <c r="T1556" s="22" t="str">
        <f>VLOOKUP(A1556,Labels!$A$5:$I$3497,9)</f>
        <v>Almost Lost Customer</v>
      </c>
    </row>
    <row r="1557" spans="1:20" s="22" customFormat="1" ht="15.75" customHeight="1" x14ac:dyDescent="0.25">
      <c r="A1557" s="23">
        <v>1556</v>
      </c>
      <c r="B1557" s="24" t="s">
        <v>3138</v>
      </c>
      <c r="C1557" s="24" t="s">
        <v>3139</v>
      </c>
      <c r="D1557" s="24" t="s">
        <v>48</v>
      </c>
      <c r="E1557" s="23">
        <v>30</v>
      </c>
      <c r="F1557" s="25">
        <v>31496</v>
      </c>
      <c r="G1557" s="23">
        <f t="shared" ca="1" si="110"/>
        <v>35.057022497780309</v>
      </c>
      <c r="H1557" s="23" t="str">
        <f t="shared" ca="1" si="111"/>
        <v>31-40</v>
      </c>
      <c r="I1557" s="24" t="s">
        <v>535</v>
      </c>
      <c r="J1557" s="24" t="s">
        <v>84</v>
      </c>
      <c r="K1557" s="24" t="s">
        <v>43</v>
      </c>
      <c r="L1557" s="24" t="s">
        <v>44</v>
      </c>
      <c r="M1557" s="24" t="s">
        <v>45</v>
      </c>
      <c r="N1557" s="23">
        <v>6</v>
      </c>
      <c r="O1557" s="22" t="str">
        <f>VLOOKUP(A1557,[1]CustomerAddress!$A$1:$F$3997,2)</f>
        <v>13795 Corscot Drive</v>
      </c>
      <c r="P1557" s="22">
        <f>VLOOKUP(A1557,[1]CustomerAddress!$A$1:$F$3997,3)</f>
        <v>2147</v>
      </c>
      <c r="Q1557" s="22" t="str">
        <f>VLOOKUP(A1557,[1]CustomerAddress!$A$1:$F$3997,4)</f>
        <v>NSW</v>
      </c>
      <c r="R1557" s="22" t="str">
        <f>VLOOKUP(A1557,[1]CustomerAddress!$A$1:$F$3997,5)</f>
        <v>Australia</v>
      </c>
      <c r="S1557" s="22">
        <f>VLOOKUP(A1557,[1]CustomerAddress!$A$1:$F$3997,6)</f>
        <v>9</v>
      </c>
      <c r="T1557" s="22" t="str">
        <f>VLOOKUP(A1557,Labels!$A$5:$I$3497,9)</f>
        <v>High Risk Customer</v>
      </c>
    </row>
    <row r="1558" spans="1:20" s="22" customFormat="1" ht="15.75" customHeight="1" x14ac:dyDescent="0.25">
      <c r="A1558" s="23">
        <v>1557</v>
      </c>
      <c r="B1558" s="24" t="s">
        <v>3140</v>
      </c>
      <c r="C1558" s="24" t="s">
        <v>3141</v>
      </c>
      <c r="D1558" s="24" t="s">
        <v>48</v>
      </c>
      <c r="E1558" s="23">
        <v>64</v>
      </c>
      <c r="F1558" s="25">
        <v>27620</v>
      </c>
      <c r="G1558" s="23">
        <f t="shared" ca="1" si="110"/>
        <v>45.67620057997209</v>
      </c>
      <c r="H1558" s="23" t="str">
        <f t="shared" ca="1" si="111"/>
        <v>41-50</v>
      </c>
      <c r="I1558" s="24" t="s">
        <v>289</v>
      </c>
      <c r="J1558" s="24" t="s">
        <v>50</v>
      </c>
      <c r="K1558" s="24" t="s">
        <v>43</v>
      </c>
      <c r="L1558" s="24" t="s">
        <v>44</v>
      </c>
      <c r="M1558" s="24" t="s">
        <v>57</v>
      </c>
      <c r="N1558" s="23">
        <v>6</v>
      </c>
      <c r="O1558" s="22" t="str">
        <f>VLOOKUP(A1558,[1]CustomerAddress!$A$1:$F$3997,2)</f>
        <v>08 Twin Pines Place</v>
      </c>
      <c r="P1558" s="22">
        <f>VLOOKUP(A1558,[1]CustomerAddress!$A$1:$F$3997,3)</f>
        <v>2768</v>
      </c>
      <c r="Q1558" s="22" t="str">
        <f>VLOOKUP(A1558,[1]CustomerAddress!$A$1:$F$3997,4)</f>
        <v>NSW</v>
      </c>
      <c r="R1558" s="22" t="str">
        <f>VLOOKUP(A1558,[1]CustomerAddress!$A$1:$F$3997,5)</f>
        <v>Australia</v>
      </c>
      <c r="S1558" s="22">
        <f>VLOOKUP(A1558,[1]CustomerAddress!$A$1:$F$3997,6)</f>
        <v>9</v>
      </c>
      <c r="T1558" s="22" t="str">
        <f>VLOOKUP(A1558,Labels!$A$5:$I$3497,9)</f>
        <v>Losing Customer</v>
      </c>
    </row>
    <row r="1559" spans="1:20" s="22" customFormat="1" ht="15.75" hidden="1" customHeight="1" x14ac:dyDescent="0.25">
      <c r="A1559" s="23">
        <v>1558</v>
      </c>
      <c r="B1559" s="24" t="s">
        <v>3142</v>
      </c>
      <c r="C1559" s="24" t="s">
        <v>3143</v>
      </c>
      <c r="D1559" s="24" t="s">
        <v>48</v>
      </c>
      <c r="E1559" s="23">
        <v>14</v>
      </c>
      <c r="F1559" s="25">
        <v>33370</v>
      </c>
      <c r="G1559" s="23">
        <f t="shared" ca="1" si="110"/>
        <v>29.922775922437843</v>
      </c>
      <c r="H1559" s="23"/>
      <c r="I1559" s="24" t="s">
        <v>151</v>
      </c>
      <c r="J1559" s="24" t="s">
        <v>50</v>
      </c>
      <c r="K1559" s="24" t="s">
        <v>62</v>
      </c>
      <c r="L1559" s="24" t="s">
        <v>44</v>
      </c>
      <c r="M1559" s="24" t="s">
        <v>57</v>
      </c>
      <c r="N1559" s="23">
        <v>2</v>
      </c>
    </row>
    <row r="1560" spans="1:20" s="22" customFormat="1" ht="15.75" customHeight="1" x14ac:dyDescent="0.25">
      <c r="A1560" s="23">
        <v>1559</v>
      </c>
      <c r="B1560" s="24" t="s">
        <v>484</v>
      </c>
      <c r="C1560" s="24" t="s">
        <v>3144</v>
      </c>
      <c r="D1560" s="24" t="s">
        <v>48</v>
      </c>
      <c r="E1560" s="23">
        <v>63</v>
      </c>
      <c r="F1560" s="25">
        <v>27681</v>
      </c>
      <c r="G1560" s="23">
        <f t="shared" ca="1" si="110"/>
        <v>45.509077292300859</v>
      </c>
      <c r="H1560" s="23" t="str">
        <f t="shared" ref="H1560:H1567" ca="1" si="112">IF(G1560&lt;=10,"0-10",IF(AND(G1560&gt;10,G1560&lt;=20),"11-20",IF(AND(G1560&gt;20,G1560&lt;=30),"21-30",IF(AND(G1560&gt;30,G1560&lt;=40),"31-40",IF(AND(G1560&gt;40,G1560&lt;=50),"41-50",IF(AND(G1560&gt;50,G1560&lt;=60),"51-60",IF(AND(G1560&gt;60,G1560&lt;=70),"61-70",IF(AND(G1560&gt;70,G1560&lt;=80),"71-80",IF(AND(G1560&gt;80,G1560&lt;=90),"81-90",IF(G1560&gt;90,"91-100"))))))))))</f>
        <v>41-50</v>
      </c>
      <c r="J1560" s="24" t="s">
        <v>42</v>
      </c>
      <c r="K1560" s="24" t="s">
        <v>66</v>
      </c>
      <c r="L1560" s="24" t="s">
        <v>44</v>
      </c>
      <c r="M1560" s="24" t="s">
        <v>45</v>
      </c>
      <c r="N1560" s="23">
        <v>12</v>
      </c>
      <c r="O1560" s="22" t="str">
        <f>VLOOKUP(A1560,[1]CustomerAddress!$A$1:$F$3997,2)</f>
        <v>2 Darwin Parkway</v>
      </c>
      <c r="P1560" s="22">
        <f>VLOOKUP(A1560,[1]CustomerAddress!$A$1:$F$3997,3)</f>
        <v>2118</v>
      </c>
      <c r="Q1560" s="22" t="str">
        <f>VLOOKUP(A1560,[1]CustomerAddress!$A$1:$F$3997,4)</f>
        <v>NSW</v>
      </c>
      <c r="R1560" s="22" t="str">
        <f>VLOOKUP(A1560,[1]CustomerAddress!$A$1:$F$3997,5)</f>
        <v>Australia</v>
      </c>
      <c r="S1560" s="22">
        <f>VLOOKUP(A1560,[1]CustomerAddress!$A$1:$F$3997,6)</f>
        <v>9</v>
      </c>
      <c r="T1560" s="22" t="str">
        <f>VLOOKUP(A1560,Labels!$A$5:$I$3497,9)</f>
        <v>Losing Customer</v>
      </c>
    </row>
    <row r="1561" spans="1:20" s="22" customFormat="1" ht="15.75" customHeight="1" x14ac:dyDescent="0.25">
      <c r="A1561" s="23">
        <v>1560</v>
      </c>
      <c r="B1561" s="24" t="s">
        <v>3145</v>
      </c>
      <c r="C1561" s="24" t="s">
        <v>3146</v>
      </c>
      <c r="D1561" s="24" t="s">
        <v>48</v>
      </c>
      <c r="E1561" s="23">
        <v>14</v>
      </c>
      <c r="F1561" s="25">
        <v>26676</v>
      </c>
      <c r="G1561" s="23">
        <f t="shared" ca="1" si="110"/>
        <v>48.262501950152213</v>
      </c>
      <c r="H1561" s="23" t="str">
        <f t="shared" ca="1" si="112"/>
        <v>41-50</v>
      </c>
      <c r="J1561" s="24" t="s">
        <v>65</v>
      </c>
      <c r="K1561" s="24" t="s">
        <v>43</v>
      </c>
      <c r="L1561" s="24" t="s">
        <v>44</v>
      </c>
      <c r="M1561" s="24" t="s">
        <v>57</v>
      </c>
      <c r="N1561" s="23">
        <v>5</v>
      </c>
      <c r="O1561" s="22" t="str">
        <f>VLOOKUP(A1561,[1]CustomerAddress!$A$1:$F$3997,2)</f>
        <v>57878 Northfield Crossing</v>
      </c>
      <c r="P1561" s="22">
        <f>VLOOKUP(A1561,[1]CustomerAddress!$A$1:$F$3997,3)</f>
        <v>2144</v>
      </c>
      <c r="Q1561" s="22" t="str">
        <f>VLOOKUP(A1561,[1]CustomerAddress!$A$1:$F$3997,4)</f>
        <v>NSW</v>
      </c>
      <c r="R1561" s="22" t="str">
        <f>VLOOKUP(A1561,[1]CustomerAddress!$A$1:$F$3997,5)</f>
        <v>Australia</v>
      </c>
      <c r="S1561" s="22">
        <f>VLOOKUP(A1561,[1]CustomerAddress!$A$1:$F$3997,6)</f>
        <v>10</v>
      </c>
      <c r="T1561" s="22" t="str">
        <f>VLOOKUP(A1561,Labels!$A$5:$I$3497,9)</f>
        <v>Lost Customer</v>
      </c>
    </row>
    <row r="1562" spans="1:20" s="22" customFormat="1" ht="15.75" customHeight="1" x14ac:dyDescent="0.25">
      <c r="A1562" s="23">
        <v>1561</v>
      </c>
      <c r="B1562" s="24" t="s">
        <v>3147</v>
      </c>
      <c r="C1562" s="24" t="s">
        <v>3148</v>
      </c>
      <c r="D1562" s="24" t="s">
        <v>48</v>
      </c>
      <c r="E1562" s="23">
        <v>47</v>
      </c>
      <c r="F1562" s="25">
        <v>27467</v>
      </c>
      <c r="G1562" s="23">
        <f t="shared" ca="1" si="110"/>
        <v>46.095378662163867</v>
      </c>
      <c r="H1562" s="23" t="str">
        <f t="shared" ca="1" si="112"/>
        <v>41-50</v>
      </c>
      <c r="I1562" s="24" t="s">
        <v>367</v>
      </c>
      <c r="J1562" s="24" t="s">
        <v>84</v>
      </c>
      <c r="K1562" s="24" t="s">
        <v>43</v>
      </c>
      <c r="L1562" s="24" t="s">
        <v>44</v>
      </c>
      <c r="M1562" s="24" t="s">
        <v>45</v>
      </c>
      <c r="N1562" s="23">
        <v>14</v>
      </c>
      <c r="O1562" s="22" t="str">
        <f>VLOOKUP(A1562,[1]CustomerAddress!$A$1:$F$3997,2)</f>
        <v>61 Donald Crossing</v>
      </c>
      <c r="P1562" s="22">
        <f>VLOOKUP(A1562,[1]CustomerAddress!$A$1:$F$3997,3)</f>
        <v>2142</v>
      </c>
      <c r="Q1562" s="22" t="str">
        <f>VLOOKUP(A1562,[1]CustomerAddress!$A$1:$F$3997,4)</f>
        <v>NSW</v>
      </c>
      <c r="R1562" s="22" t="str">
        <f>VLOOKUP(A1562,[1]CustomerAddress!$A$1:$F$3997,5)</f>
        <v>Australia</v>
      </c>
      <c r="S1562" s="22">
        <f>VLOOKUP(A1562,[1]CustomerAddress!$A$1:$F$3997,6)</f>
        <v>9</v>
      </c>
      <c r="T1562" s="22" t="str">
        <f>VLOOKUP(A1562,Labels!$A$5:$I$3497,9)</f>
        <v>Recent Customer</v>
      </c>
    </row>
    <row r="1563" spans="1:20" s="22" customFormat="1" ht="15.75" customHeight="1" x14ac:dyDescent="0.25">
      <c r="A1563" s="23">
        <v>1562</v>
      </c>
      <c r="B1563" s="24" t="s">
        <v>3149</v>
      </c>
      <c r="C1563" s="24" t="s">
        <v>3150</v>
      </c>
      <c r="D1563" s="24" t="s">
        <v>40</v>
      </c>
      <c r="E1563" s="23">
        <v>29</v>
      </c>
      <c r="F1563" s="25">
        <v>30874</v>
      </c>
      <c r="G1563" s="23">
        <f t="shared" ca="1" si="110"/>
        <v>36.761132087138513</v>
      </c>
      <c r="H1563" s="23" t="str">
        <f t="shared" ca="1" si="112"/>
        <v>31-40</v>
      </c>
      <c r="I1563" s="24" t="s">
        <v>347</v>
      </c>
      <c r="J1563" s="24" t="s">
        <v>61</v>
      </c>
      <c r="K1563" s="24" t="s">
        <v>62</v>
      </c>
      <c r="L1563" s="24" t="s">
        <v>44</v>
      </c>
      <c r="M1563" s="24" t="s">
        <v>45</v>
      </c>
      <c r="N1563" s="23">
        <v>3</v>
      </c>
      <c r="O1563" s="22" t="str">
        <f>VLOOKUP(A1563,[1]CustomerAddress!$A$1:$F$3997,2)</f>
        <v>842 Rutledge Parkway</v>
      </c>
      <c r="P1563" s="22">
        <f>VLOOKUP(A1563,[1]CustomerAddress!$A$1:$F$3997,3)</f>
        <v>2145</v>
      </c>
      <c r="Q1563" s="22" t="str">
        <f>VLOOKUP(A1563,[1]CustomerAddress!$A$1:$F$3997,4)</f>
        <v>NSW</v>
      </c>
      <c r="R1563" s="22" t="str">
        <f>VLOOKUP(A1563,[1]CustomerAddress!$A$1:$F$3997,5)</f>
        <v>Australia</v>
      </c>
      <c r="S1563" s="22">
        <f>VLOOKUP(A1563,[1]CustomerAddress!$A$1:$F$3997,6)</f>
        <v>9</v>
      </c>
      <c r="T1563" s="22" t="str">
        <f>VLOOKUP(A1563,Labels!$A$5:$I$3497,9)</f>
        <v>Evasive Customer</v>
      </c>
    </row>
    <row r="1564" spans="1:20" s="22" customFormat="1" ht="15.75" customHeight="1" x14ac:dyDescent="0.25">
      <c r="A1564" s="23">
        <v>1563</v>
      </c>
      <c r="B1564" s="24" t="s">
        <v>512</v>
      </c>
      <c r="C1564" s="24" t="s">
        <v>3151</v>
      </c>
      <c r="D1564" s="24" t="s">
        <v>48</v>
      </c>
      <c r="E1564" s="23">
        <v>39</v>
      </c>
      <c r="F1564" s="25">
        <v>33673</v>
      </c>
      <c r="G1564" s="23">
        <f t="shared" ca="1" si="110"/>
        <v>29.092638936136471</v>
      </c>
      <c r="H1564" s="23" t="str">
        <f t="shared" ca="1" si="112"/>
        <v>21-30</v>
      </c>
      <c r="I1564" s="24" t="s">
        <v>826</v>
      </c>
      <c r="J1564" s="24" t="s">
        <v>54</v>
      </c>
      <c r="K1564" s="24" t="s">
        <v>43</v>
      </c>
      <c r="L1564" s="24" t="s">
        <v>44</v>
      </c>
      <c r="M1564" s="24" t="s">
        <v>57</v>
      </c>
      <c r="N1564" s="23">
        <v>9</v>
      </c>
      <c r="O1564" s="22" t="str">
        <f>VLOOKUP(A1564,[1]CustomerAddress!$A$1:$F$3997,2)</f>
        <v>8462 Emmet Trail</v>
      </c>
      <c r="P1564" s="22">
        <f>VLOOKUP(A1564,[1]CustomerAddress!$A$1:$F$3997,3)</f>
        <v>4878</v>
      </c>
      <c r="Q1564" s="22" t="str">
        <f>VLOOKUP(A1564,[1]CustomerAddress!$A$1:$F$3997,4)</f>
        <v>QLD</v>
      </c>
      <c r="R1564" s="22" t="str">
        <f>VLOOKUP(A1564,[1]CustomerAddress!$A$1:$F$3997,5)</f>
        <v>Australia</v>
      </c>
      <c r="S1564" s="22">
        <f>VLOOKUP(A1564,[1]CustomerAddress!$A$1:$F$3997,6)</f>
        <v>4</v>
      </c>
      <c r="T1564" s="22" t="str">
        <f>VLOOKUP(A1564,Labels!$A$5:$I$3497,9)</f>
        <v>Evasive Customer</v>
      </c>
    </row>
    <row r="1565" spans="1:20" s="22" customFormat="1" ht="15.75" customHeight="1" x14ac:dyDescent="0.25">
      <c r="A1565" s="23">
        <v>1564</v>
      </c>
      <c r="B1565" s="24" t="s">
        <v>338</v>
      </c>
      <c r="C1565" s="24" t="s">
        <v>3152</v>
      </c>
      <c r="D1565" s="24" t="s">
        <v>40</v>
      </c>
      <c r="E1565" s="23">
        <v>42</v>
      </c>
      <c r="F1565" s="25">
        <v>23434</v>
      </c>
      <c r="G1565" s="23">
        <f t="shared" ca="1" si="110"/>
        <v>57.144693730974133</v>
      </c>
      <c r="H1565" s="23" t="str">
        <f t="shared" ca="1" si="112"/>
        <v>51-60</v>
      </c>
      <c r="I1565" s="24" t="s">
        <v>509</v>
      </c>
      <c r="J1565" s="24" t="s">
        <v>65</v>
      </c>
      <c r="K1565" s="24" t="s">
        <v>43</v>
      </c>
      <c r="L1565" s="24" t="s">
        <v>44</v>
      </c>
      <c r="M1565" s="24" t="s">
        <v>57</v>
      </c>
      <c r="N1565" s="23">
        <v>16</v>
      </c>
      <c r="O1565" s="22" t="str">
        <f>VLOOKUP(A1565,[1]CustomerAddress!$A$1:$F$3997,2)</f>
        <v>6265 Moland Terrace</v>
      </c>
      <c r="P1565" s="22">
        <f>VLOOKUP(A1565,[1]CustomerAddress!$A$1:$F$3997,3)</f>
        <v>2076</v>
      </c>
      <c r="Q1565" s="22" t="str">
        <f>VLOOKUP(A1565,[1]CustomerAddress!$A$1:$F$3997,4)</f>
        <v>NSW</v>
      </c>
      <c r="R1565" s="22" t="str">
        <f>VLOOKUP(A1565,[1]CustomerAddress!$A$1:$F$3997,5)</f>
        <v>Australia</v>
      </c>
      <c r="S1565" s="22">
        <f>VLOOKUP(A1565,[1]CustomerAddress!$A$1:$F$3997,6)</f>
        <v>10</v>
      </c>
      <c r="T1565" s="22" t="str">
        <f>VLOOKUP(A1565,Labels!$A$5:$I$3497,9)</f>
        <v>Recent Customer</v>
      </c>
    </row>
    <row r="1566" spans="1:20" s="22" customFormat="1" ht="15.75" customHeight="1" x14ac:dyDescent="0.25">
      <c r="A1566" s="23">
        <v>1565</v>
      </c>
      <c r="B1566" s="24" t="s">
        <v>3153</v>
      </c>
      <c r="C1566" s="24" t="s">
        <v>3154</v>
      </c>
      <c r="D1566" s="24" t="s">
        <v>48</v>
      </c>
      <c r="E1566" s="23">
        <v>71</v>
      </c>
      <c r="F1566" s="25">
        <v>19588</v>
      </c>
      <c r="G1566" s="23">
        <f t="shared" ca="1" si="110"/>
        <v>67.68168003202689</v>
      </c>
      <c r="H1566" s="23" t="str">
        <f t="shared" ca="1" si="112"/>
        <v>61-70</v>
      </c>
      <c r="I1566" s="24" t="s">
        <v>688</v>
      </c>
      <c r="J1566" s="24" t="s">
        <v>65</v>
      </c>
      <c r="K1566" s="24" t="s">
        <v>66</v>
      </c>
      <c r="L1566" s="24" t="s">
        <v>44</v>
      </c>
      <c r="M1566" s="24" t="s">
        <v>45</v>
      </c>
      <c r="N1566" s="23">
        <v>11</v>
      </c>
      <c r="O1566" s="22" t="str">
        <f>VLOOKUP(A1566,[1]CustomerAddress!$A$1:$F$3997,2)</f>
        <v>4 Rowland Way</v>
      </c>
      <c r="P1566" s="22">
        <f>VLOOKUP(A1566,[1]CustomerAddress!$A$1:$F$3997,3)</f>
        <v>2126</v>
      </c>
      <c r="Q1566" s="22" t="str">
        <f>VLOOKUP(A1566,[1]CustomerAddress!$A$1:$F$3997,4)</f>
        <v>NSW</v>
      </c>
      <c r="R1566" s="22" t="str">
        <f>VLOOKUP(A1566,[1]CustomerAddress!$A$1:$F$3997,5)</f>
        <v>Australia</v>
      </c>
      <c r="S1566" s="22">
        <f>VLOOKUP(A1566,[1]CustomerAddress!$A$1:$F$3997,6)</f>
        <v>10</v>
      </c>
      <c r="T1566" s="22" t="str">
        <f>VLOOKUP(A1566,Labels!$A$5:$I$3497,9)</f>
        <v>Recent Customer</v>
      </c>
    </row>
    <row r="1567" spans="1:20" s="22" customFormat="1" ht="15.75" customHeight="1" x14ac:dyDescent="0.25">
      <c r="A1567" s="23">
        <v>1566</v>
      </c>
      <c r="B1567" s="24" t="s">
        <v>3155</v>
      </c>
      <c r="C1567" s="24" t="s">
        <v>3156</v>
      </c>
      <c r="D1567" s="24" t="s">
        <v>48</v>
      </c>
      <c r="E1567" s="23">
        <v>95</v>
      </c>
      <c r="F1567" s="25">
        <v>22649</v>
      </c>
      <c r="G1567" s="23">
        <f t="shared" ca="1" si="110"/>
        <v>59.295378662480978</v>
      </c>
      <c r="H1567" s="23" t="str">
        <f t="shared" ca="1" si="112"/>
        <v>51-60</v>
      </c>
      <c r="I1567" s="24" t="s">
        <v>41</v>
      </c>
      <c r="J1567" s="24" t="s">
        <v>75</v>
      </c>
      <c r="K1567" s="24" t="s">
        <v>43</v>
      </c>
      <c r="L1567" s="24" t="s">
        <v>44</v>
      </c>
      <c r="M1567" s="24" t="s">
        <v>57</v>
      </c>
      <c r="N1567" s="23">
        <v>17</v>
      </c>
      <c r="O1567" s="22" t="str">
        <f>VLOOKUP(A1567,[1]CustomerAddress!$A$1:$F$3997,2)</f>
        <v>04488 Jenna Alley</v>
      </c>
      <c r="P1567" s="22">
        <f>VLOOKUP(A1567,[1]CustomerAddress!$A$1:$F$3997,3)</f>
        <v>2289</v>
      </c>
      <c r="Q1567" s="22" t="str">
        <f>VLOOKUP(A1567,[1]CustomerAddress!$A$1:$F$3997,4)</f>
        <v>NSW</v>
      </c>
      <c r="R1567" s="22" t="str">
        <f>VLOOKUP(A1567,[1]CustomerAddress!$A$1:$F$3997,5)</f>
        <v>Australia</v>
      </c>
      <c r="S1567" s="22">
        <f>VLOOKUP(A1567,[1]CustomerAddress!$A$1:$F$3997,6)</f>
        <v>9</v>
      </c>
      <c r="T1567" s="22" t="str">
        <f>VLOOKUP(A1567,Labels!$A$5:$I$3497,9)</f>
        <v>Almost Lost Customer</v>
      </c>
    </row>
    <row r="1568" spans="1:20" s="22" customFormat="1" ht="15.75" hidden="1" customHeight="1" x14ac:dyDescent="0.25">
      <c r="A1568" s="23">
        <v>1567</v>
      </c>
      <c r="B1568" s="24" t="s">
        <v>3157</v>
      </c>
      <c r="C1568" s="24" t="s">
        <v>3158</v>
      </c>
      <c r="D1568" s="24" t="s">
        <v>40</v>
      </c>
      <c r="E1568" s="23">
        <v>18</v>
      </c>
      <c r="F1568" s="25">
        <v>26283</v>
      </c>
      <c r="G1568" s="23">
        <f t="shared" ca="1" si="110"/>
        <v>49.339214278602228</v>
      </c>
      <c r="H1568" s="23"/>
      <c r="I1568" s="24" t="s">
        <v>248</v>
      </c>
      <c r="J1568" s="24" t="s">
        <v>61</v>
      </c>
      <c r="K1568" s="24" t="s">
        <v>43</v>
      </c>
      <c r="L1568" s="24" t="s">
        <v>44</v>
      </c>
      <c r="M1568" s="24" t="s">
        <v>57</v>
      </c>
      <c r="N1568" s="23">
        <v>16</v>
      </c>
    </row>
    <row r="1569" spans="1:20" s="22" customFormat="1" ht="15.75" customHeight="1" x14ac:dyDescent="0.25">
      <c r="A1569" s="23">
        <v>1568</v>
      </c>
      <c r="B1569" s="24" t="s">
        <v>3159</v>
      </c>
      <c r="C1569" s="24" t="s">
        <v>3160</v>
      </c>
      <c r="D1569" s="24" t="s">
        <v>40</v>
      </c>
      <c r="E1569" s="23">
        <v>78</v>
      </c>
      <c r="F1569" s="25">
        <v>29364</v>
      </c>
      <c r="G1569" s="23">
        <f t="shared" ca="1" si="110"/>
        <v>40.898118388191264</v>
      </c>
      <c r="H1569" s="23" t="str">
        <f t="shared" ref="H1569:H1583" ca="1" si="113">IF(G1569&lt;=10,"0-10",IF(AND(G1569&gt;10,G1569&lt;=20),"11-20",IF(AND(G1569&gt;20,G1569&lt;=30),"21-30",IF(AND(G1569&gt;30,G1569&lt;=40),"31-40",IF(AND(G1569&gt;40,G1569&lt;=50),"41-50",IF(AND(G1569&gt;50,G1569&lt;=60),"51-60",IF(AND(G1569&gt;60,G1569&lt;=70),"61-70",IF(AND(G1569&gt;70,G1569&lt;=80),"71-80",IF(AND(G1569&gt;80,G1569&lt;=90),"81-90",IF(G1569&gt;90,"91-100"))))))))))</f>
        <v>41-50</v>
      </c>
      <c r="I1569" s="24" t="s">
        <v>390</v>
      </c>
      <c r="J1569" s="24" t="s">
        <v>84</v>
      </c>
      <c r="K1569" s="24" t="s">
        <v>43</v>
      </c>
      <c r="L1569" s="24" t="s">
        <v>44</v>
      </c>
      <c r="M1569" s="24" t="s">
        <v>45</v>
      </c>
      <c r="N1569" s="23">
        <v>9</v>
      </c>
      <c r="O1569" s="22" t="str">
        <f>VLOOKUP(A1569,[1]CustomerAddress!$A$1:$F$3997,2)</f>
        <v>5 Manley Avenue</v>
      </c>
      <c r="P1569" s="22">
        <f>VLOOKUP(A1569,[1]CustomerAddress!$A$1:$F$3997,3)</f>
        <v>2122</v>
      </c>
      <c r="Q1569" s="22" t="str">
        <f>VLOOKUP(A1569,[1]CustomerAddress!$A$1:$F$3997,4)</f>
        <v>NSW</v>
      </c>
      <c r="R1569" s="22" t="str">
        <f>VLOOKUP(A1569,[1]CustomerAddress!$A$1:$F$3997,5)</f>
        <v>Australia</v>
      </c>
      <c r="S1569" s="22">
        <f>VLOOKUP(A1569,[1]CustomerAddress!$A$1:$F$3997,6)</f>
        <v>11</v>
      </c>
      <c r="T1569" s="22" t="str">
        <f>VLOOKUP(A1569,Labels!$A$5:$I$3497,9)</f>
        <v>Evasive Customer</v>
      </c>
    </row>
    <row r="1570" spans="1:20" s="22" customFormat="1" ht="15.75" customHeight="1" x14ac:dyDescent="0.25">
      <c r="A1570" s="23">
        <v>1569</v>
      </c>
      <c r="B1570" s="24" t="s">
        <v>3161</v>
      </c>
      <c r="C1570" s="24" t="s">
        <v>2117</v>
      </c>
      <c r="D1570" s="24" t="s">
        <v>48</v>
      </c>
      <c r="E1570" s="23">
        <v>87</v>
      </c>
      <c r="F1570" s="25">
        <v>31931</v>
      </c>
      <c r="G1570" s="23">
        <f t="shared" ca="1" si="110"/>
        <v>33.865241675862499</v>
      </c>
      <c r="H1570" s="23" t="str">
        <f t="shared" ca="1" si="113"/>
        <v>31-40</v>
      </c>
      <c r="I1570" s="24" t="s">
        <v>472</v>
      </c>
      <c r="J1570" s="24" t="s">
        <v>61</v>
      </c>
      <c r="K1570" s="24" t="s">
        <v>43</v>
      </c>
      <c r="L1570" s="24" t="s">
        <v>44</v>
      </c>
      <c r="M1570" s="24" t="s">
        <v>57</v>
      </c>
      <c r="N1570" s="23">
        <v>8</v>
      </c>
      <c r="O1570" s="22" t="str">
        <f>VLOOKUP(A1570,[1]CustomerAddress!$A$1:$F$3997,2)</f>
        <v>9 Eastlawn Court</v>
      </c>
      <c r="P1570" s="22">
        <f>VLOOKUP(A1570,[1]CustomerAddress!$A$1:$F$3997,3)</f>
        <v>2155</v>
      </c>
      <c r="Q1570" s="22" t="str">
        <f>VLOOKUP(A1570,[1]CustomerAddress!$A$1:$F$3997,4)</f>
        <v>NSW</v>
      </c>
      <c r="R1570" s="22" t="str">
        <f>VLOOKUP(A1570,[1]CustomerAddress!$A$1:$F$3997,5)</f>
        <v>Australia</v>
      </c>
      <c r="S1570" s="22">
        <f>VLOOKUP(A1570,[1]CustomerAddress!$A$1:$F$3997,6)</f>
        <v>10</v>
      </c>
      <c r="T1570" s="22" t="str">
        <f>VLOOKUP(A1570,Labels!$A$5:$I$3497,9)</f>
        <v>Almost Lost Customer</v>
      </c>
    </row>
    <row r="1571" spans="1:20" s="22" customFormat="1" ht="15.75" customHeight="1" x14ac:dyDescent="0.25">
      <c r="A1571" s="23">
        <v>1570</v>
      </c>
      <c r="B1571" s="24" t="s">
        <v>3162</v>
      </c>
      <c r="C1571" s="24" t="s">
        <v>3163</v>
      </c>
      <c r="D1571" s="24" t="s">
        <v>40</v>
      </c>
      <c r="E1571" s="23">
        <v>70</v>
      </c>
      <c r="F1571" s="25">
        <v>35023</v>
      </c>
      <c r="G1571" s="23">
        <f t="shared" ca="1" si="110"/>
        <v>25.394008799150171</v>
      </c>
      <c r="H1571" s="23" t="str">
        <f t="shared" ca="1" si="113"/>
        <v>21-30</v>
      </c>
      <c r="I1571" s="24" t="s">
        <v>137</v>
      </c>
      <c r="J1571" s="24" t="s">
        <v>164</v>
      </c>
      <c r="K1571" s="24" t="s">
        <v>43</v>
      </c>
      <c r="L1571" s="24" t="s">
        <v>44</v>
      </c>
      <c r="M1571" s="24" t="s">
        <v>57</v>
      </c>
      <c r="N1571" s="23">
        <v>17</v>
      </c>
      <c r="O1571" s="22" t="str">
        <f>VLOOKUP(A1571,[1]CustomerAddress!$A$1:$F$3997,2)</f>
        <v>97910 Leroy Junction</v>
      </c>
      <c r="P1571" s="22">
        <f>VLOOKUP(A1571,[1]CustomerAddress!$A$1:$F$3997,3)</f>
        <v>2073</v>
      </c>
      <c r="Q1571" s="22" t="str">
        <f>VLOOKUP(A1571,[1]CustomerAddress!$A$1:$F$3997,4)</f>
        <v>NSW</v>
      </c>
      <c r="R1571" s="22" t="str">
        <f>VLOOKUP(A1571,[1]CustomerAddress!$A$1:$F$3997,5)</f>
        <v>Australia</v>
      </c>
      <c r="S1571" s="22">
        <f>VLOOKUP(A1571,[1]CustomerAddress!$A$1:$F$3997,6)</f>
        <v>12</v>
      </c>
      <c r="T1571" s="22" t="str">
        <f>VLOOKUP(A1571,Labels!$A$5:$I$3497,9)</f>
        <v>Recent Customer</v>
      </c>
    </row>
    <row r="1572" spans="1:20" s="22" customFormat="1" ht="15.75" customHeight="1" x14ac:dyDescent="0.25">
      <c r="A1572" s="23">
        <v>1571</v>
      </c>
      <c r="B1572" s="24" t="s">
        <v>3164</v>
      </c>
      <c r="C1572" s="24" t="s">
        <v>3165</v>
      </c>
      <c r="D1572" s="24" t="s">
        <v>48</v>
      </c>
      <c r="E1572" s="23">
        <v>19</v>
      </c>
      <c r="F1572" s="25">
        <v>29472</v>
      </c>
      <c r="G1572" s="23">
        <f t="shared" ca="1" si="110"/>
        <v>40.60222797723236</v>
      </c>
      <c r="H1572" s="23" t="str">
        <f t="shared" ca="1" si="113"/>
        <v>41-50</v>
      </c>
      <c r="I1572" s="24" t="s">
        <v>599</v>
      </c>
      <c r="J1572" s="24" t="s">
        <v>42</v>
      </c>
      <c r="K1572" s="24" t="s">
        <v>43</v>
      </c>
      <c r="L1572" s="24" t="s">
        <v>44</v>
      </c>
      <c r="M1572" s="24" t="s">
        <v>45</v>
      </c>
      <c r="N1572" s="23">
        <v>22</v>
      </c>
      <c r="O1572" s="22" t="str">
        <f>VLOOKUP(A1572,[1]CustomerAddress!$A$1:$F$3997,2)</f>
        <v>608 Rutledge Drive</v>
      </c>
      <c r="P1572" s="22">
        <f>VLOOKUP(A1572,[1]CustomerAddress!$A$1:$F$3997,3)</f>
        <v>2121</v>
      </c>
      <c r="Q1572" s="22" t="str">
        <f>VLOOKUP(A1572,[1]CustomerAddress!$A$1:$F$3997,4)</f>
        <v>NSW</v>
      </c>
      <c r="R1572" s="22" t="str">
        <f>VLOOKUP(A1572,[1]CustomerAddress!$A$1:$F$3997,5)</f>
        <v>Australia</v>
      </c>
      <c r="S1572" s="22">
        <f>VLOOKUP(A1572,[1]CustomerAddress!$A$1:$F$3997,6)</f>
        <v>11</v>
      </c>
      <c r="T1572" s="22" t="str">
        <f>VLOOKUP(A1572,Labels!$A$5:$I$3497,9)</f>
        <v>Recent Customer</v>
      </c>
    </row>
    <row r="1573" spans="1:20" s="22" customFormat="1" ht="15.75" customHeight="1" x14ac:dyDescent="0.25">
      <c r="A1573" s="23">
        <v>1572</v>
      </c>
      <c r="B1573" s="24" t="s">
        <v>3166</v>
      </c>
      <c r="C1573" s="24" t="s">
        <v>3167</v>
      </c>
      <c r="D1573" s="24" t="s">
        <v>48</v>
      </c>
      <c r="E1573" s="23">
        <v>51</v>
      </c>
      <c r="F1573" s="25">
        <v>21027</v>
      </c>
      <c r="G1573" s="23">
        <f t="shared" ca="1" si="110"/>
        <v>63.739214278602226</v>
      </c>
      <c r="H1573" s="23" t="str">
        <f t="shared" ca="1" si="113"/>
        <v>61-70</v>
      </c>
      <c r="I1573" s="24" t="s">
        <v>53</v>
      </c>
      <c r="J1573" s="24" t="s">
        <v>50</v>
      </c>
      <c r="K1573" s="24" t="s">
        <v>66</v>
      </c>
      <c r="L1573" s="24" t="s">
        <v>44</v>
      </c>
      <c r="M1573" s="24" t="s">
        <v>45</v>
      </c>
      <c r="N1573" s="23">
        <v>16</v>
      </c>
      <c r="O1573" s="22" t="str">
        <f>VLOOKUP(A1573,[1]CustomerAddress!$A$1:$F$3997,2)</f>
        <v>8 Heffernan Crossing</v>
      </c>
      <c r="P1573" s="22">
        <f>VLOOKUP(A1573,[1]CustomerAddress!$A$1:$F$3997,3)</f>
        <v>2126</v>
      </c>
      <c r="Q1573" s="22" t="str">
        <f>VLOOKUP(A1573,[1]CustomerAddress!$A$1:$F$3997,4)</f>
        <v>NSW</v>
      </c>
      <c r="R1573" s="22" t="str">
        <f>VLOOKUP(A1573,[1]CustomerAddress!$A$1:$F$3997,5)</f>
        <v>Australia</v>
      </c>
      <c r="S1573" s="22">
        <f>VLOOKUP(A1573,[1]CustomerAddress!$A$1:$F$3997,6)</f>
        <v>12</v>
      </c>
      <c r="T1573" s="22" t="str">
        <f>VLOOKUP(A1573,Labels!$A$5:$I$3497,9)</f>
        <v>Losing Customer</v>
      </c>
    </row>
    <row r="1574" spans="1:20" s="22" customFormat="1" ht="15.75" customHeight="1" x14ac:dyDescent="0.25">
      <c r="A1574" s="23">
        <v>1573</v>
      </c>
      <c r="B1574" s="24" t="s">
        <v>3168</v>
      </c>
      <c r="C1574" s="24" t="s">
        <v>3169</v>
      </c>
      <c r="D1574" s="24" t="s">
        <v>40</v>
      </c>
      <c r="E1574" s="23">
        <v>48</v>
      </c>
      <c r="F1574" s="25">
        <v>34520</v>
      </c>
      <c r="G1574" s="23">
        <f t="shared" ca="1" si="110"/>
        <v>26.772090990930991</v>
      </c>
      <c r="H1574" s="23" t="str">
        <f t="shared" ca="1" si="113"/>
        <v>21-30</v>
      </c>
      <c r="I1574" s="24" t="s">
        <v>395</v>
      </c>
      <c r="J1574" s="24" t="s">
        <v>54</v>
      </c>
      <c r="K1574" s="24" t="s">
        <v>43</v>
      </c>
      <c r="L1574" s="24" t="s">
        <v>44</v>
      </c>
      <c r="M1574" s="24" t="s">
        <v>45</v>
      </c>
      <c r="N1574" s="23">
        <v>4</v>
      </c>
      <c r="O1574" s="22" t="str">
        <f>VLOOKUP(A1574,[1]CustomerAddress!$A$1:$F$3997,2)</f>
        <v>9 Northfield Circle</v>
      </c>
      <c r="P1574" s="22">
        <f>VLOOKUP(A1574,[1]CustomerAddress!$A$1:$F$3997,3)</f>
        <v>2121</v>
      </c>
      <c r="Q1574" s="22" t="str">
        <f>VLOOKUP(A1574,[1]CustomerAddress!$A$1:$F$3997,4)</f>
        <v>NSW</v>
      </c>
      <c r="R1574" s="22" t="str">
        <f>VLOOKUP(A1574,[1]CustomerAddress!$A$1:$F$3997,5)</f>
        <v>Australia</v>
      </c>
      <c r="S1574" s="22">
        <f>VLOOKUP(A1574,[1]CustomerAddress!$A$1:$F$3997,6)</f>
        <v>12</v>
      </c>
      <c r="T1574" s="22" t="str">
        <f>VLOOKUP(A1574,Labels!$A$5:$I$3497,9)</f>
        <v>High Risk Customer</v>
      </c>
    </row>
    <row r="1575" spans="1:20" s="22" customFormat="1" ht="15.75" customHeight="1" x14ac:dyDescent="0.25">
      <c r="A1575" s="23">
        <v>1574</v>
      </c>
      <c r="B1575" s="24" t="s">
        <v>3170</v>
      </c>
      <c r="C1575" s="24" t="s">
        <v>3171</v>
      </c>
      <c r="D1575" s="24" t="s">
        <v>48</v>
      </c>
      <c r="E1575" s="23">
        <v>16</v>
      </c>
      <c r="F1575" s="25">
        <v>35018</v>
      </c>
      <c r="G1575" s="23">
        <f t="shared" ref="G1575:G1583" ca="1" si="114">(NOW()-F1575)/365</f>
        <v>25.407707429287157</v>
      </c>
      <c r="H1575" s="23" t="str">
        <f t="shared" ca="1" si="113"/>
        <v>21-30</v>
      </c>
      <c r="I1575" s="24" t="s">
        <v>783</v>
      </c>
      <c r="J1575" s="24" t="s">
        <v>61</v>
      </c>
      <c r="K1575" s="24" t="s">
        <v>62</v>
      </c>
      <c r="L1575" s="24" t="s">
        <v>44</v>
      </c>
      <c r="M1575" s="24" t="s">
        <v>45</v>
      </c>
      <c r="N1575" s="23">
        <v>2</v>
      </c>
      <c r="O1575" s="22" t="str">
        <f>VLOOKUP(A1575,[1]CustomerAddress!$A$1:$F$3997,2)</f>
        <v>996 Morning Parkway</v>
      </c>
      <c r="P1575" s="22">
        <f>VLOOKUP(A1575,[1]CustomerAddress!$A$1:$F$3997,3)</f>
        <v>2119</v>
      </c>
      <c r="Q1575" s="22" t="str">
        <f>VLOOKUP(A1575,[1]CustomerAddress!$A$1:$F$3997,4)</f>
        <v>NSW</v>
      </c>
      <c r="R1575" s="22" t="str">
        <f>VLOOKUP(A1575,[1]CustomerAddress!$A$1:$F$3997,5)</f>
        <v>Australia</v>
      </c>
      <c r="S1575" s="22">
        <f>VLOOKUP(A1575,[1]CustomerAddress!$A$1:$F$3997,6)</f>
        <v>11</v>
      </c>
      <c r="T1575" s="22" t="str">
        <f>VLOOKUP(A1575,Labels!$A$5:$I$3497,9)</f>
        <v>Losing Customer</v>
      </c>
    </row>
    <row r="1576" spans="1:20" s="22" customFormat="1" ht="15.75" customHeight="1" x14ac:dyDescent="0.25">
      <c r="A1576" s="23">
        <v>1575</v>
      </c>
      <c r="B1576" s="24" t="s">
        <v>3172</v>
      </c>
      <c r="C1576" s="24" t="s">
        <v>3173</v>
      </c>
      <c r="D1576" s="24" t="s">
        <v>40</v>
      </c>
      <c r="E1576" s="23">
        <v>82</v>
      </c>
      <c r="F1576" s="25">
        <v>32580</v>
      </c>
      <c r="G1576" s="23">
        <f t="shared" ca="1" si="114"/>
        <v>32.087159484081674</v>
      </c>
      <c r="H1576" s="23" t="str">
        <f t="shared" ca="1" si="113"/>
        <v>31-40</v>
      </c>
      <c r="I1576" s="24" t="s">
        <v>550</v>
      </c>
      <c r="J1576" s="24" t="s">
        <v>65</v>
      </c>
      <c r="K1576" s="24" t="s">
        <v>43</v>
      </c>
      <c r="L1576" s="24" t="s">
        <v>44</v>
      </c>
      <c r="M1576" s="24" t="s">
        <v>57</v>
      </c>
      <c r="N1576" s="23">
        <v>17</v>
      </c>
      <c r="O1576" s="22" t="str">
        <f>VLOOKUP(A1576,[1]CustomerAddress!$A$1:$F$3997,2)</f>
        <v>7015 Hintze Parkway</v>
      </c>
      <c r="P1576" s="22">
        <f>VLOOKUP(A1576,[1]CustomerAddress!$A$1:$F$3997,3)</f>
        <v>2153</v>
      </c>
      <c r="Q1576" s="22" t="str">
        <f>VLOOKUP(A1576,[1]CustomerAddress!$A$1:$F$3997,4)</f>
        <v>NSW</v>
      </c>
      <c r="R1576" s="22" t="str">
        <f>VLOOKUP(A1576,[1]CustomerAddress!$A$1:$F$3997,5)</f>
        <v>Australia</v>
      </c>
      <c r="S1576" s="22">
        <f>VLOOKUP(A1576,[1]CustomerAddress!$A$1:$F$3997,6)</f>
        <v>11</v>
      </c>
      <c r="T1576" s="22" t="str">
        <f>VLOOKUP(A1576,Labels!$A$5:$I$3497,9)</f>
        <v>Almost Lost Customer</v>
      </c>
    </row>
    <row r="1577" spans="1:20" s="22" customFormat="1" ht="15.75" customHeight="1" x14ac:dyDescent="0.25">
      <c r="A1577" s="23">
        <v>1576</v>
      </c>
      <c r="B1577" s="24" t="s">
        <v>3174</v>
      </c>
      <c r="C1577" s="24" t="s">
        <v>3175</v>
      </c>
      <c r="D1577" s="24" t="s">
        <v>48</v>
      </c>
      <c r="E1577" s="23">
        <v>77</v>
      </c>
      <c r="F1577" s="25">
        <v>31361</v>
      </c>
      <c r="G1577" s="23">
        <f t="shared" ca="1" si="114"/>
        <v>35.426885511478936</v>
      </c>
      <c r="H1577" s="23" t="str">
        <f t="shared" ca="1" si="113"/>
        <v>31-40</v>
      </c>
      <c r="I1577" s="24" t="s">
        <v>571</v>
      </c>
      <c r="J1577" s="24" t="s">
        <v>50</v>
      </c>
      <c r="K1577" s="24" t="s">
        <v>43</v>
      </c>
      <c r="L1577" s="24" t="s">
        <v>44</v>
      </c>
      <c r="M1577" s="24" t="s">
        <v>57</v>
      </c>
      <c r="N1577" s="23">
        <v>20</v>
      </c>
      <c r="O1577" s="22" t="str">
        <f>VLOOKUP(A1577,[1]CustomerAddress!$A$1:$F$3997,2)</f>
        <v>3525 Buena Vista Plaza</v>
      </c>
      <c r="P1577" s="22">
        <f>VLOOKUP(A1577,[1]CustomerAddress!$A$1:$F$3997,3)</f>
        <v>2120</v>
      </c>
      <c r="Q1577" s="22" t="str">
        <f>VLOOKUP(A1577,[1]CustomerAddress!$A$1:$F$3997,4)</f>
        <v>NSW</v>
      </c>
      <c r="R1577" s="22" t="str">
        <f>VLOOKUP(A1577,[1]CustomerAddress!$A$1:$F$3997,5)</f>
        <v>Australia</v>
      </c>
      <c r="S1577" s="22">
        <f>VLOOKUP(A1577,[1]CustomerAddress!$A$1:$F$3997,6)</f>
        <v>9</v>
      </c>
      <c r="T1577" s="22" t="str">
        <f>VLOOKUP(A1577,Labels!$A$5:$I$3497,9)</f>
        <v>Recent Customer</v>
      </c>
    </row>
    <row r="1578" spans="1:20" s="22" customFormat="1" ht="15.75" customHeight="1" x14ac:dyDescent="0.25">
      <c r="A1578" s="23">
        <v>1577</v>
      </c>
      <c r="B1578" s="24" t="s">
        <v>3176</v>
      </c>
      <c r="C1578" s="24" t="s">
        <v>3177</v>
      </c>
      <c r="D1578" s="24" t="s">
        <v>40</v>
      </c>
      <c r="E1578" s="23">
        <v>87</v>
      </c>
      <c r="F1578" s="25">
        <v>28011</v>
      </c>
      <c r="G1578" s="23">
        <f t="shared" ca="1" si="114"/>
        <v>44.60496770325976</v>
      </c>
      <c r="H1578" s="23" t="str">
        <f t="shared" ca="1" si="113"/>
        <v>41-50</v>
      </c>
      <c r="I1578" s="24" t="s">
        <v>1083</v>
      </c>
      <c r="J1578" s="24" t="s">
        <v>84</v>
      </c>
      <c r="K1578" s="24" t="s">
        <v>66</v>
      </c>
      <c r="L1578" s="24" t="s">
        <v>44</v>
      </c>
      <c r="M1578" s="24" t="s">
        <v>57</v>
      </c>
      <c r="N1578" s="23">
        <v>10</v>
      </c>
      <c r="O1578" s="22" t="str">
        <f>VLOOKUP(A1578,[1]CustomerAddress!$A$1:$F$3997,2)</f>
        <v>6 Hallows Pass</v>
      </c>
      <c r="P1578" s="22">
        <f>VLOOKUP(A1578,[1]CustomerAddress!$A$1:$F$3997,3)</f>
        <v>2118</v>
      </c>
      <c r="Q1578" s="22" t="str">
        <f>VLOOKUP(A1578,[1]CustomerAddress!$A$1:$F$3997,4)</f>
        <v>NSW</v>
      </c>
      <c r="R1578" s="22" t="str">
        <f>VLOOKUP(A1578,[1]CustomerAddress!$A$1:$F$3997,5)</f>
        <v>Australia</v>
      </c>
      <c r="S1578" s="22">
        <f>VLOOKUP(A1578,[1]CustomerAddress!$A$1:$F$3997,6)</f>
        <v>11</v>
      </c>
      <c r="T1578" s="22" t="str">
        <f>VLOOKUP(A1578,Labels!$A$5:$I$3497,9)</f>
        <v>Very Loyal</v>
      </c>
    </row>
    <row r="1579" spans="1:20" s="22" customFormat="1" ht="15.75" customHeight="1" x14ac:dyDescent="0.25">
      <c r="A1579" s="23">
        <v>1578</v>
      </c>
      <c r="B1579" s="24" t="s">
        <v>1649</v>
      </c>
      <c r="C1579" s="24" t="s">
        <v>3178</v>
      </c>
      <c r="D1579" s="24" t="s">
        <v>48</v>
      </c>
      <c r="E1579" s="23">
        <v>60</v>
      </c>
      <c r="F1579" s="25">
        <v>28594</v>
      </c>
      <c r="G1579" s="23">
        <f t="shared" ca="1" si="114"/>
        <v>43.007707429287159</v>
      </c>
      <c r="H1579" s="23" t="str">
        <f t="shared" ca="1" si="113"/>
        <v>41-50</v>
      </c>
      <c r="J1579" s="24" t="s">
        <v>42</v>
      </c>
      <c r="K1579" s="24" t="s">
        <v>66</v>
      </c>
      <c r="L1579" s="24" t="s">
        <v>44</v>
      </c>
      <c r="M1579" s="24" t="s">
        <v>45</v>
      </c>
      <c r="N1579" s="23">
        <v>11</v>
      </c>
      <c r="O1579" s="22" t="str">
        <f>VLOOKUP(A1579,[1]CustomerAddress!$A$1:$F$3997,2)</f>
        <v>7317 Huxley Alley</v>
      </c>
      <c r="P1579" s="22">
        <f>VLOOKUP(A1579,[1]CustomerAddress!$A$1:$F$3997,3)</f>
        <v>2112</v>
      </c>
      <c r="Q1579" s="22" t="str">
        <f>VLOOKUP(A1579,[1]CustomerAddress!$A$1:$F$3997,4)</f>
        <v>NSW</v>
      </c>
      <c r="R1579" s="22" t="str">
        <f>VLOOKUP(A1579,[1]CustomerAddress!$A$1:$F$3997,5)</f>
        <v>Australia</v>
      </c>
      <c r="S1579" s="22">
        <f>VLOOKUP(A1579,[1]CustomerAddress!$A$1:$F$3997,6)</f>
        <v>8</v>
      </c>
      <c r="T1579" s="22" t="str">
        <f>VLOOKUP(A1579,Labels!$A$5:$I$3497,9)</f>
        <v>Very Loyal</v>
      </c>
    </row>
    <row r="1580" spans="1:20" s="22" customFormat="1" ht="15.75" customHeight="1" x14ac:dyDescent="0.25">
      <c r="A1580" s="23">
        <v>1579</v>
      </c>
      <c r="B1580" s="24" t="s">
        <v>3179</v>
      </c>
      <c r="C1580" s="24" t="s">
        <v>1716</v>
      </c>
      <c r="D1580" s="24" t="s">
        <v>40</v>
      </c>
      <c r="E1580" s="23">
        <v>40</v>
      </c>
      <c r="F1580" s="25">
        <v>28517</v>
      </c>
      <c r="G1580" s="23">
        <f t="shared" ca="1" si="114"/>
        <v>43.218666333396747</v>
      </c>
      <c r="H1580" s="23" t="str">
        <f t="shared" ca="1" si="113"/>
        <v>41-50</v>
      </c>
      <c r="I1580" s="24" t="s">
        <v>574</v>
      </c>
      <c r="J1580" s="24" t="s">
        <v>50</v>
      </c>
      <c r="K1580" s="24" t="s">
        <v>62</v>
      </c>
      <c r="L1580" s="24" t="s">
        <v>44</v>
      </c>
      <c r="M1580" s="24" t="s">
        <v>45</v>
      </c>
      <c r="N1580" s="23">
        <v>17</v>
      </c>
      <c r="O1580" s="22" t="str">
        <f>VLOOKUP(A1580,[1]CustomerAddress!$A$1:$F$3997,2)</f>
        <v>82 Hanover Avenue</v>
      </c>
      <c r="P1580" s="22">
        <f>VLOOKUP(A1580,[1]CustomerAddress!$A$1:$F$3997,3)</f>
        <v>2101</v>
      </c>
      <c r="Q1580" s="22" t="str">
        <f>VLOOKUP(A1580,[1]CustomerAddress!$A$1:$F$3997,4)</f>
        <v>NSW</v>
      </c>
      <c r="R1580" s="22" t="str">
        <f>VLOOKUP(A1580,[1]CustomerAddress!$A$1:$F$3997,5)</f>
        <v>Australia</v>
      </c>
      <c r="S1580" s="22">
        <f>VLOOKUP(A1580,[1]CustomerAddress!$A$1:$F$3997,6)</f>
        <v>10</v>
      </c>
      <c r="T1580" s="22" t="str">
        <f>VLOOKUP(A1580,Labels!$A$5:$I$3497,9)</f>
        <v>Recent Customer</v>
      </c>
    </row>
    <row r="1581" spans="1:20" s="22" customFormat="1" ht="15.75" customHeight="1" x14ac:dyDescent="0.25">
      <c r="A1581" s="23">
        <v>1580</v>
      </c>
      <c r="B1581" s="24" t="s">
        <v>3180</v>
      </c>
      <c r="C1581" s="24" t="s">
        <v>3181</v>
      </c>
      <c r="D1581" s="24" t="s">
        <v>48</v>
      </c>
      <c r="E1581" s="23">
        <v>23</v>
      </c>
      <c r="F1581" s="25">
        <v>29758</v>
      </c>
      <c r="G1581" s="23">
        <f t="shared" ca="1" si="114"/>
        <v>39.818666333396749</v>
      </c>
      <c r="H1581" s="23" t="str">
        <f t="shared" ca="1" si="113"/>
        <v>31-40</v>
      </c>
      <c r="I1581" s="24" t="s">
        <v>362</v>
      </c>
      <c r="J1581" s="24" t="s">
        <v>65</v>
      </c>
      <c r="K1581" s="24" t="s">
        <v>66</v>
      </c>
      <c r="L1581" s="24" t="s">
        <v>44</v>
      </c>
      <c r="M1581" s="24" t="s">
        <v>57</v>
      </c>
      <c r="N1581" s="23">
        <v>5</v>
      </c>
      <c r="O1581" s="22" t="str">
        <f>VLOOKUP(A1581,[1]CustomerAddress!$A$1:$F$3997,2)</f>
        <v>3384 Nelson Circle</v>
      </c>
      <c r="P1581" s="22">
        <f>VLOOKUP(A1581,[1]CustomerAddress!$A$1:$F$3997,3)</f>
        <v>4227</v>
      </c>
      <c r="Q1581" s="22" t="str">
        <f>VLOOKUP(A1581,[1]CustomerAddress!$A$1:$F$3997,4)</f>
        <v>QLD</v>
      </c>
      <c r="R1581" s="22" t="str">
        <f>VLOOKUP(A1581,[1]CustomerAddress!$A$1:$F$3997,5)</f>
        <v>Australia</v>
      </c>
      <c r="S1581" s="22">
        <f>VLOOKUP(A1581,[1]CustomerAddress!$A$1:$F$3997,6)</f>
        <v>3</v>
      </c>
      <c r="T1581" s="22" t="str">
        <f>VLOOKUP(A1581,Labels!$A$5:$I$3497,9)</f>
        <v>Losing Customer</v>
      </c>
    </row>
    <row r="1582" spans="1:20" s="22" customFormat="1" ht="15.75" customHeight="1" x14ac:dyDescent="0.25">
      <c r="A1582" s="23">
        <v>1581</v>
      </c>
      <c r="B1582" s="24" t="s">
        <v>3182</v>
      </c>
      <c r="C1582" s="24" t="s">
        <v>3183</v>
      </c>
      <c r="D1582" s="24" t="s">
        <v>40</v>
      </c>
      <c r="E1582" s="23">
        <v>26</v>
      </c>
      <c r="F1582" s="25">
        <v>27132</v>
      </c>
      <c r="G1582" s="23">
        <f t="shared" ca="1" si="114"/>
        <v>47.013186881341952</v>
      </c>
      <c r="H1582" s="23" t="str">
        <f t="shared" ca="1" si="113"/>
        <v>41-50</v>
      </c>
      <c r="I1582" s="24" t="s">
        <v>410</v>
      </c>
      <c r="J1582" s="24" t="s">
        <v>75</v>
      </c>
      <c r="K1582" s="24" t="s">
        <v>43</v>
      </c>
      <c r="L1582" s="24" t="s">
        <v>44</v>
      </c>
      <c r="M1582" s="24" t="s">
        <v>57</v>
      </c>
      <c r="N1582" s="23">
        <v>13</v>
      </c>
      <c r="O1582" s="22" t="str">
        <f>VLOOKUP(A1582,[1]CustomerAddress!$A$1:$F$3997,2)</f>
        <v>45314 Pepper Wood Junction</v>
      </c>
      <c r="P1582" s="22">
        <f>VLOOKUP(A1582,[1]CustomerAddress!$A$1:$F$3997,3)</f>
        <v>2251</v>
      </c>
      <c r="Q1582" s="22" t="str">
        <f>VLOOKUP(A1582,[1]CustomerAddress!$A$1:$F$3997,4)</f>
        <v>NSW</v>
      </c>
      <c r="R1582" s="22" t="str">
        <f>VLOOKUP(A1582,[1]CustomerAddress!$A$1:$F$3997,5)</f>
        <v>Australia</v>
      </c>
      <c r="S1582" s="22">
        <f>VLOOKUP(A1582,[1]CustomerAddress!$A$1:$F$3997,6)</f>
        <v>6</v>
      </c>
      <c r="T1582" s="22" t="str">
        <f>VLOOKUP(A1582,Labels!$A$5:$I$3497,9)</f>
        <v>Potential Customer</v>
      </c>
    </row>
    <row r="1583" spans="1:20" s="22" customFormat="1" ht="15.75" customHeight="1" x14ac:dyDescent="0.25">
      <c r="A1583" s="23">
        <v>1582</v>
      </c>
      <c r="B1583" s="24" t="s">
        <v>3184</v>
      </c>
      <c r="C1583" s="24" t="s">
        <v>3185</v>
      </c>
      <c r="D1583" s="24" t="s">
        <v>48</v>
      </c>
      <c r="E1583" s="23">
        <v>32</v>
      </c>
      <c r="F1583" s="25">
        <v>28504</v>
      </c>
      <c r="G1583" s="23">
        <f t="shared" ca="1" si="114"/>
        <v>43.254282771752912</v>
      </c>
      <c r="H1583" s="23" t="str">
        <f t="shared" ca="1" si="113"/>
        <v>41-50</v>
      </c>
      <c r="I1583" s="24" t="s">
        <v>215</v>
      </c>
      <c r="J1583" s="24" t="s">
        <v>54</v>
      </c>
      <c r="K1583" s="24" t="s">
        <v>43</v>
      </c>
      <c r="L1583" s="24" t="s">
        <v>44</v>
      </c>
      <c r="M1583" s="24" t="s">
        <v>57</v>
      </c>
      <c r="N1583" s="23">
        <v>4</v>
      </c>
      <c r="O1583" s="22" t="str">
        <f>VLOOKUP(A1583,[1]CustomerAddress!$A$1:$F$3997,2)</f>
        <v>85301 John Wall Road</v>
      </c>
      <c r="P1583" s="22">
        <f>VLOOKUP(A1583,[1]CustomerAddress!$A$1:$F$3997,3)</f>
        <v>2101</v>
      </c>
      <c r="Q1583" s="22" t="str">
        <f>VLOOKUP(A1583,[1]CustomerAddress!$A$1:$F$3997,4)</f>
        <v>NSW</v>
      </c>
      <c r="R1583" s="22" t="str">
        <f>VLOOKUP(A1583,[1]CustomerAddress!$A$1:$F$3997,5)</f>
        <v>Australia</v>
      </c>
      <c r="S1583" s="22">
        <f>VLOOKUP(A1583,[1]CustomerAddress!$A$1:$F$3997,6)</f>
        <v>11</v>
      </c>
      <c r="T1583" s="22" t="str">
        <f>VLOOKUP(A1583,Labels!$A$5:$I$3497,9)</f>
        <v>High Risk Customer</v>
      </c>
    </row>
    <row r="1584" spans="1:20" s="22" customFormat="1" ht="15.75" hidden="1" customHeight="1" x14ac:dyDescent="0.25">
      <c r="A1584" s="23">
        <v>1583</v>
      </c>
      <c r="B1584" s="24" t="s">
        <v>3186</v>
      </c>
      <c r="C1584" s="24" t="s">
        <v>3187</v>
      </c>
      <c r="D1584" s="24" t="s">
        <v>147</v>
      </c>
      <c r="E1584" s="23">
        <v>18</v>
      </c>
      <c r="F1584" s="25"/>
      <c r="G1584" s="23"/>
      <c r="H1584" s="23"/>
      <c r="I1584" s="24" t="s">
        <v>1121</v>
      </c>
      <c r="J1584" s="24" t="s">
        <v>56</v>
      </c>
      <c r="K1584" s="24" t="s">
        <v>43</v>
      </c>
      <c r="L1584" s="24" t="s">
        <v>44</v>
      </c>
      <c r="M1584" s="24" t="s">
        <v>45</v>
      </c>
      <c r="N1584" s="23"/>
    </row>
    <row r="1585" spans="1:20" s="22" customFormat="1" ht="15.75" customHeight="1" x14ac:dyDescent="0.25">
      <c r="A1585" s="23">
        <v>1584</v>
      </c>
      <c r="B1585" s="24" t="s">
        <v>3188</v>
      </c>
      <c r="D1585" s="24" t="s">
        <v>40</v>
      </c>
      <c r="E1585" s="23">
        <v>93</v>
      </c>
      <c r="F1585" s="25">
        <v>33721</v>
      </c>
      <c r="G1585" s="23">
        <f t="shared" ref="G1585:G1628" ca="1" si="115">(NOW()-F1585)/365</f>
        <v>28.961132086821404</v>
      </c>
      <c r="H1585" s="23" t="str">
        <f t="shared" ref="H1585:H1611" ca="1" si="116">IF(G1585&lt;=10,"0-10",IF(AND(G1585&gt;10,G1585&lt;=20),"11-20",IF(AND(G1585&gt;20,G1585&lt;=30),"21-30",IF(AND(G1585&gt;30,G1585&lt;=40),"31-40",IF(AND(G1585&gt;40,G1585&lt;=50),"41-50",IF(AND(G1585&gt;50,G1585&lt;=60),"51-60",IF(AND(G1585&gt;60,G1585&lt;=70),"61-70",IF(AND(G1585&gt;70,G1585&lt;=80),"71-80",IF(AND(G1585&gt;80,G1585&lt;=90),"81-90",IF(G1585&gt;90,"91-100"))))))))))</f>
        <v>21-30</v>
      </c>
      <c r="I1585" s="24" t="s">
        <v>141</v>
      </c>
      <c r="J1585" s="24" t="s">
        <v>84</v>
      </c>
      <c r="K1585" s="24" t="s">
        <v>43</v>
      </c>
      <c r="L1585" s="24" t="s">
        <v>44</v>
      </c>
      <c r="M1585" s="24" t="s">
        <v>57</v>
      </c>
      <c r="N1585" s="23">
        <v>9</v>
      </c>
      <c r="O1585" s="22" t="str">
        <f>VLOOKUP(A1585,[1]CustomerAddress!$A$1:$F$3997,2)</f>
        <v>6 Logan Junction</v>
      </c>
      <c r="P1585" s="22">
        <f>VLOOKUP(A1585,[1]CustomerAddress!$A$1:$F$3997,3)</f>
        <v>2148</v>
      </c>
      <c r="Q1585" s="22" t="str">
        <f>VLOOKUP(A1585,[1]CustomerAddress!$A$1:$F$3997,4)</f>
        <v>NSW</v>
      </c>
      <c r="R1585" s="22" t="str">
        <f>VLOOKUP(A1585,[1]CustomerAddress!$A$1:$F$3997,5)</f>
        <v>Australia</v>
      </c>
      <c r="S1585" s="22">
        <f>VLOOKUP(A1585,[1]CustomerAddress!$A$1:$F$3997,6)</f>
        <v>9</v>
      </c>
      <c r="T1585" s="22" t="str">
        <f>VLOOKUP(A1585,Labels!$A$5:$I$3497,9)</f>
        <v>Recent Customer</v>
      </c>
    </row>
    <row r="1586" spans="1:20" s="22" customFormat="1" ht="15.75" customHeight="1" x14ac:dyDescent="0.25">
      <c r="A1586" s="23">
        <v>1585</v>
      </c>
      <c r="B1586" s="24" t="s">
        <v>3189</v>
      </c>
      <c r="C1586" s="24" t="s">
        <v>3190</v>
      </c>
      <c r="D1586" s="24" t="s">
        <v>48</v>
      </c>
      <c r="E1586" s="23">
        <v>87</v>
      </c>
      <c r="F1586" s="25">
        <v>22378</v>
      </c>
      <c r="G1586" s="23">
        <f t="shared" ca="1" si="115"/>
        <v>60.037844415588523</v>
      </c>
      <c r="H1586" s="23" t="str">
        <f t="shared" ca="1" si="116"/>
        <v>61-70</v>
      </c>
      <c r="I1586" s="24" t="s">
        <v>480</v>
      </c>
      <c r="J1586" s="24" t="s">
        <v>42</v>
      </c>
      <c r="K1586" s="24" t="s">
        <v>43</v>
      </c>
      <c r="L1586" s="24" t="s">
        <v>44</v>
      </c>
      <c r="M1586" s="24" t="s">
        <v>45</v>
      </c>
      <c r="N1586" s="23">
        <v>5</v>
      </c>
      <c r="O1586" s="22" t="str">
        <f>VLOOKUP(A1586,[1]CustomerAddress!$A$1:$F$3997,2)</f>
        <v>70416 Becker Court</v>
      </c>
      <c r="P1586" s="22">
        <f>VLOOKUP(A1586,[1]CustomerAddress!$A$1:$F$3997,3)</f>
        <v>2099</v>
      </c>
      <c r="Q1586" s="22" t="str">
        <f>VLOOKUP(A1586,[1]CustomerAddress!$A$1:$F$3997,4)</f>
        <v>NSW</v>
      </c>
      <c r="R1586" s="22" t="str">
        <f>VLOOKUP(A1586,[1]CustomerAddress!$A$1:$F$3997,5)</f>
        <v>Australia</v>
      </c>
      <c r="S1586" s="22">
        <f>VLOOKUP(A1586,[1]CustomerAddress!$A$1:$F$3997,6)</f>
        <v>10</v>
      </c>
      <c r="T1586" s="22" t="str">
        <f>VLOOKUP(A1586,Labels!$A$5:$I$3497,9)</f>
        <v>Potential Customer</v>
      </c>
    </row>
    <row r="1587" spans="1:20" s="22" customFormat="1" ht="15.75" customHeight="1" x14ac:dyDescent="0.25">
      <c r="A1587" s="23">
        <v>1586</v>
      </c>
      <c r="B1587" s="24" t="s">
        <v>3191</v>
      </c>
      <c r="C1587" s="24" t="s">
        <v>3192</v>
      </c>
      <c r="D1587" s="24" t="s">
        <v>40</v>
      </c>
      <c r="E1587" s="23">
        <v>47</v>
      </c>
      <c r="F1587" s="25">
        <v>31408</v>
      </c>
      <c r="G1587" s="23">
        <f t="shared" ca="1" si="115"/>
        <v>35.29811838819127</v>
      </c>
      <c r="H1587" s="23" t="str">
        <f t="shared" ca="1" si="116"/>
        <v>31-40</v>
      </c>
      <c r="I1587" s="24" t="s">
        <v>218</v>
      </c>
      <c r="J1587" s="24" t="s">
        <v>84</v>
      </c>
      <c r="K1587" s="24" t="s">
        <v>66</v>
      </c>
      <c r="L1587" s="24" t="s">
        <v>44</v>
      </c>
      <c r="M1587" s="24" t="s">
        <v>57</v>
      </c>
      <c r="N1587" s="23">
        <v>15</v>
      </c>
      <c r="O1587" s="22" t="str">
        <f>VLOOKUP(A1587,[1]CustomerAddress!$A$1:$F$3997,2)</f>
        <v>256 Fordem Street</v>
      </c>
      <c r="P1587" s="22">
        <f>VLOOKUP(A1587,[1]CustomerAddress!$A$1:$F$3997,3)</f>
        <v>2119</v>
      </c>
      <c r="Q1587" s="22" t="str">
        <f>VLOOKUP(A1587,[1]CustomerAddress!$A$1:$F$3997,4)</f>
        <v>NSW</v>
      </c>
      <c r="R1587" s="22" t="str">
        <f>VLOOKUP(A1587,[1]CustomerAddress!$A$1:$F$3997,5)</f>
        <v>Australia</v>
      </c>
      <c r="S1587" s="22">
        <f>VLOOKUP(A1587,[1]CustomerAddress!$A$1:$F$3997,6)</f>
        <v>11</v>
      </c>
      <c r="T1587" s="22" t="str">
        <f>VLOOKUP(A1587,Labels!$A$5:$I$3497,9)</f>
        <v>Becoming Loyal</v>
      </c>
    </row>
    <row r="1588" spans="1:20" s="22" customFormat="1" ht="15.75" customHeight="1" x14ac:dyDescent="0.25">
      <c r="A1588" s="23">
        <v>1587</v>
      </c>
      <c r="B1588" s="24" t="s">
        <v>1549</v>
      </c>
      <c r="C1588" s="24" t="s">
        <v>3193</v>
      </c>
      <c r="D1588" s="24" t="s">
        <v>48</v>
      </c>
      <c r="E1588" s="23">
        <v>17</v>
      </c>
      <c r="F1588" s="25">
        <v>31640</v>
      </c>
      <c r="G1588" s="23">
        <f t="shared" ca="1" si="115"/>
        <v>34.662501949835104</v>
      </c>
      <c r="H1588" s="23" t="str">
        <f t="shared" ca="1" si="116"/>
        <v>31-40</v>
      </c>
      <c r="I1588" s="24" t="s">
        <v>271</v>
      </c>
      <c r="J1588" s="24" t="s">
        <v>164</v>
      </c>
      <c r="K1588" s="24" t="s">
        <v>62</v>
      </c>
      <c r="L1588" s="24" t="s">
        <v>44</v>
      </c>
      <c r="M1588" s="24" t="s">
        <v>45</v>
      </c>
      <c r="N1588" s="23">
        <v>12</v>
      </c>
      <c r="O1588" s="22" t="str">
        <f>VLOOKUP(A1588,[1]CustomerAddress!$A$1:$F$3997,2)</f>
        <v>7 Laurel Junction</v>
      </c>
      <c r="P1588" s="22">
        <f>VLOOKUP(A1588,[1]CustomerAddress!$A$1:$F$3997,3)</f>
        <v>2079</v>
      </c>
      <c r="Q1588" s="22" t="str">
        <f>VLOOKUP(A1588,[1]CustomerAddress!$A$1:$F$3997,4)</f>
        <v>NSW</v>
      </c>
      <c r="R1588" s="22" t="str">
        <f>VLOOKUP(A1588,[1]CustomerAddress!$A$1:$F$3997,5)</f>
        <v>Australia</v>
      </c>
      <c r="S1588" s="22">
        <f>VLOOKUP(A1588,[1]CustomerAddress!$A$1:$F$3997,6)</f>
        <v>10</v>
      </c>
      <c r="T1588" s="22" t="str">
        <f>VLOOKUP(A1588,Labels!$A$5:$I$3497,9)</f>
        <v>High Risk Customer</v>
      </c>
    </row>
    <row r="1589" spans="1:20" s="22" customFormat="1" ht="15.75" customHeight="1" x14ac:dyDescent="0.25">
      <c r="A1589" s="23">
        <v>1588</v>
      </c>
      <c r="B1589" s="24" t="s">
        <v>3194</v>
      </c>
      <c r="C1589" s="24" t="s">
        <v>3195</v>
      </c>
      <c r="D1589" s="24" t="s">
        <v>48</v>
      </c>
      <c r="E1589" s="23">
        <v>24</v>
      </c>
      <c r="F1589" s="25">
        <v>30344</v>
      </c>
      <c r="G1589" s="23">
        <f t="shared" ca="1" si="115"/>
        <v>38.213186881341954</v>
      </c>
      <c r="H1589" s="23" t="str">
        <f t="shared" ca="1" si="116"/>
        <v>31-40</v>
      </c>
      <c r="I1589" s="24" t="s">
        <v>49</v>
      </c>
      <c r="J1589" s="24" t="s">
        <v>56</v>
      </c>
      <c r="K1589" s="24" t="s">
        <v>66</v>
      </c>
      <c r="L1589" s="24" t="s">
        <v>44</v>
      </c>
      <c r="M1589" s="24" t="s">
        <v>45</v>
      </c>
      <c r="N1589" s="23">
        <v>7</v>
      </c>
      <c r="O1589" s="22" t="str">
        <f>VLOOKUP(A1589,[1]CustomerAddress!$A$1:$F$3997,2)</f>
        <v>7032 Hallows Drive</v>
      </c>
      <c r="P1589" s="22">
        <f>VLOOKUP(A1589,[1]CustomerAddress!$A$1:$F$3997,3)</f>
        <v>2126</v>
      </c>
      <c r="Q1589" s="22" t="str">
        <f>VLOOKUP(A1589,[1]CustomerAddress!$A$1:$F$3997,4)</f>
        <v>NSW</v>
      </c>
      <c r="R1589" s="22" t="str">
        <f>VLOOKUP(A1589,[1]CustomerAddress!$A$1:$F$3997,5)</f>
        <v>Australia</v>
      </c>
      <c r="S1589" s="22">
        <f>VLOOKUP(A1589,[1]CustomerAddress!$A$1:$F$3997,6)</f>
        <v>11</v>
      </c>
      <c r="T1589" s="22" t="str">
        <f>VLOOKUP(A1589,Labels!$A$5:$I$3497,9)</f>
        <v>Potential Customer</v>
      </c>
    </row>
    <row r="1590" spans="1:20" s="22" customFormat="1" ht="15.75" customHeight="1" x14ac:dyDescent="0.25">
      <c r="A1590" s="23">
        <v>1589</v>
      </c>
      <c r="B1590" s="24" t="s">
        <v>3196</v>
      </c>
      <c r="C1590" s="24" t="s">
        <v>3197</v>
      </c>
      <c r="D1590" s="24" t="s">
        <v>48</v>
      </c>
      <c r="E1590" s="23">
        <v>83</v>
      </c>
      <c r="F1590" s="25">
        <v>32697</v>
      </c>
      <c r="G1590" s="23">
        <f t="shared" ca="1" si="115"/>
        <v>31.766611538876198</v>
      </c>
      <c r="H1590" s="23" t="str">
        <f t="shared" ca="1" si="116"/>
        <v>31-40</v>
      </c>
      <c r="I1590" s="24" t="s">
        <v>847</v>
      </c>
      <c r="J1590" s="24" t="s">
        <v>42</v>
      </c>
      <c r="K1590" s="24" t="s">
        <v>43</v>
      </c>
      <c r="L1590" s="24" t="s">
        <v>44</v>
      </c>
      <c r="M1590" s="24" t="s">
        <v>45</v>
      </c>
      <c r="N1590" s="23">
        <v>4</v>
      </c>
      <c r="O1590" s="22" t="str">
        <f>VLOOKUP(A1590,[1]CustomerAddress!$A$1:$F$3997,2)</f>
        <v>78000 Arrowood Center</v>
      </c>
      <c r="P1590" s="22">
        <f>VLOOKUP(A1590,[1]CustomerAddress!$A$1:$F$3997,3)</f>
        <v>2775</v>
      </c>
      <c r="Q1590" s="22" t="str">
        <f>VLOOKUP(A1590,[1]CustomerAddress!$A$1:$F$3997,4)</f>
        <v>NSW</v>
      </c>
      <c r="R1590" s="22" t="str">
        <f>VLOOKUP(A1590,[1]CustomerAddress!$A$1:$F$3997,5)</f>
        <v>Australia</v>
      </c>
      <c r="S1590" s="22">
        <f>VLOOKUP(A1590,[1]CustomerAddress!$A$1:$F$3997,6)</f>
        <v>9</v>
      </c>
      <c r="T1590" s="22" t="str">
        <f>VLOOKUP(A1590,Labels!$A$5:$I$3497,9)</f>
        <v>Becoming Loyal</v>
      </c>
    </row>
    <row r="1591" spans="1:20" s="22" customFormat="1" ht="15.75" customHeight="1" x14ac:dyDescent="0.25">
      <c r="A1591" s="23">
        <v>1590</v>
      </c>
      <c r="B1591" s="24" t="s">
        <v>3198</v>
      </c>
      <c r="C1591" s="24" t="s">
        <v>3199</v>
      </c>
      <c r="D1591" s="24" t="s">
        <v>40</v>
      </c>
      <c r="E1591" s="23">
        <v>8</v>
      </c>
      <c r="F1591" s="25">
        <v>24085</v>
      </c>
      <c r="G1591" s="23">
        <f t="shared" ca="1" si="115"/>
        <v>55.361132086821407</v>
      </c>
      <c r="H1591" s="23" t="str">
        <f t="shared" ca="1" si="116"/>
        <v>51-60</v>
      </c>
      <c r="I1591" s="24" t="s">
        <v>483</v>
      </c>
      <c r="J1591" s="24" t="s">
        <v>65</v>
      </c>
      <c r="K1591" s="24" t="s">
        <v>43</v>
      </c>
      <c r="L1591" s="24" t="s">
        <v>44</v>
      </c>
      <c r="M1591" s="24" t="s">
        <v>57</v>
      </c>
      <c r="N1591" s="23">
        <v>14</v>
      </c>
      <c r="O1591" s="22" t="str">
        <f>VLOOKUP(A1591,[1]CustomerAddress!$A$1:$F$3997,2)</f>
        <v>5 Elgar Place</v>
      </c>
      <c r="P1591" s="22">
        <f>VLOOKUP(A1591,[1]CustomerAddress!$A$1:$F$3997,3)</f>
        <v>4132</v>
      </c>
      <c r="Q1591" s="22" t="str">
        <f>VLOOKUP(A1591,[1]CustomerAddress!$A$1:$F$3997,4)</f>
        <v>QLD</v>
      </c>
      <c r="R1591" s="22" t="str">
        <f>VLOOKUP(A1591,[1]CustomerAddress!$A$1:$F$3997,5)</f>
        <v>Australia</v>
      </c>
      <c r="S1591" s="22">
        <f>VLOOKUP(A1591,[1]CustomerAddress!$A$1:$F$3997,6)</f>
        <v>5</v>
      </c>
      <c r="T1591" s="22" t="str">
        <f>VLOOKUP(A1591,Labels!$A$5:$I$3497,9)</f>
        <v>High Risk Customer</v>
      </c>
    </row>
    <row r="1592" spans="1:20" s="22" customFormat="1" ht="15.75" customHeight="1" x14ac:dyDescent="0.25">
      <c r="A1592" s="23">
        <v>1591</v>
      </c>
      <c r="B1592" s="24" t="s">
        <v>3200</v>
      </c>
      <c r="C1592" s="24" t="s">
        <v>3201</v>
      </c>
      <c r="D1592" s="24" t="s">
        <v>48</v>
      </c>
      <c r="E1592" s="23">
        <v>4</v>
      </c>
      <c r="F1592" s="25">
        <v>28017</v>
      </c>
      <c r="G1592" s="23">
        <f t="shared" ca="1" si="115"/>
        <v>44.588529347095374</v>
      </c>
      <c r="H1592" s="23" t="str">
        <f t="shared" ca="1" si="116"/>
        <v>41-50</v>
      </c>
      <c r="I1592" s="24" t="s">
        <v>412</v>
      </c>
      <c r="J1592" s="24" t="s">
        <v>84</v>
      </c>
      <c r="K1592" s="24" t="s">
        <v>43</v>
      </c>
      <c r="L1592" s="24" t="s">
        <v>44</v>
      </c>
      <c r="M1592" s="24" t="s">
        <v>45</v>
      </c>
      <c r="N1592" s="23">
        <v>14</v>
      </c>
      <c r="O1592" s="22" t="str">
        <f>VLOOKUP(A1592,[1]CustomerAddress!$A$1:$F$3997,2)</f>
        <v>54 Veith Drive</v>
      </c>
      <c r="P1592" s="22">
        <f>VLOOKUP(A1592,[1]CustomerAddress!$A$1:$F$3997,3)</f>
        <v>2073</v>
      </c>
      <c r="Q1592" s="22" t="str">
        <f>VLOOKUP(A1592,[1]CustomerAddress!$A$1:$F$3997,4)</f>
        <v>NSW</v>
      </c>
      <c r="R1592" s="22" t="str">
        <f>VLOOKUP(A1592,[1]CustomerAddress!$A$1:$F$3997,5)</f>
        <v>Australia</v>
      </c>
      <c r="S1592" s="22">
        <f>VLOOKUP(A1592,[1]CustomerAddress!$A$1:$F$3997,6)</f>
        <v>12</v>
      </c>
      <c r="T1592" s="22" t="str">
        <f>VLOOKUP(A1592,Labels!$A$5:$I$3497,9)</f>
        <v>Recent Customer</v>
      </c>
    </row>
    <row r="1593" spans="1:20" s="22" customFormat="1" ht="15.75" customHeight="1" x14ac:dyDescent="0.25">
      <c r="A1593" s="23">
        <v>1592</v>
      </c>
      <c r="B1593" s="24" t="s">
        <v>999</v>
      </c>
      <c r="C1593" s="24" t="s">
        <v>3202</v>
      </c>
      <c r="D1593" s="24" t="s">
        <v>48</v>
      </c>
      <c r="E1593" s="23">
        <v>21</v>
      </c>
      <c r="F1593" s="25">
        <v>31628</v>
      </c>
      <c r="G1593" s="23">
        <f t="shared" ca="1" si="115"/>
        <v>34.695378662163868</v>
      </c>
      <c r="H1593" s="23" t="str">
        <f t="shared" ca="1" si="116"/>
        <v>31-40</v>
      </c>
      <c r="I1593" s="24" t="s">
        <v>271</v>
      </c>
      <c r="J1593" s="24" t="s">
        <v>61</v>
      </c>
      <c r="K1593" s="24" t="s">
        <v>43</v>
      </c>
      <c r="L1593" s="24" t="s">
        <v>44</v>
      </c>
      <c r="M1593" s="24" t="s">
        <v>45</v>
      </c>
      <c r="N1593" s="23">
        <v>14</v>
      </c>
      <c r="O1593" s="22" t="str">
        <f>VLOOKUP(A1593,[1]CustomerAddress!$A$1:$F$3997,2)</f>
        <v>0 Michigan Plaza</v>
      </c>
      <c r="P1593" s="22">
        <f>VLOOKUP(A1593,[1]CustomerAddress!$A$1:$F$3997,3)</f>
        <v>2077</v>
      </c>
      <c r="Q1593" s="22" t="str">
        <f>VLOOKUP(A1593,[1]CustomerAddress!$A$1:$F$3997,4)</f>
        <v>NSW</v>
      </c>
      <c r="R1593" s="22" t="str">
        <f>VLOOKUP(A1593,[1]CustomerAddress!$A$1:$F$3997,5)</f>
        <v>Australia</v>
      </c>
      <c r="S1593" s="22">
        <f>VLOOKUP(A1593,[1]CustomerAddress!$A$1:$F$3997,6)</f>
        <v>10</v>
      </c>
      <c r="T1593" s="22" t="str">
        <f>VLOOKUP(A1593,Labels!$A$5:$I$3497,9)</f>
        <v>Evasive Customer</v>
      </c>
    </row>
    <row r="1594" spans="1:20" s="22" customFormat="1" ht="15.75" customHeight="1" x14ac:dyDescent="0.25">
      <c r="A1594" s="23">
        <v>1593</v>
      </c>
      <c r="B1594" s="24" t="s">
        <v>3203</v>
      </c>
      <c r="C1594" s="24" t="s">
        <v>3204</v>
      </c>
      <c r="D1594" s="24" t="s">
        <v>40</v>
      </c>
      <c r="E1594" s="23">
        <v>69</v>
      </c>
      <c r="F1594" s="25">
        <v>29139</v>
      </c>
      <c r="G1594" s="23">
        <f t="shared" ca="1" si="115"/>
        <v>41.514556744355652</v>
      </c>
      <c r="H1594" s="23" t="str">
        <f t="shared" ca="1" si="116"/>
        <v>41-50</v>
      </c>
      <c r="I1594" s="24" t="s">
        <v>596</v>
      </c>
      <c r="J1594" s="24" t="s">
        <v>56</v>
      </c>
      <c r="K1594" s="24" t="s">
        <v>43</v>
      </c>
      <c r="L1594" s="24" t="s">
        <v>44</v>
      </c>
      <c r="M1594" s="24" t="s">
        <v>57</v>
      </c>
      <c r="N1594" s="23">
        <v>17</v>
      </c>
      <c r="O1594" s="22" t="str">
        <f>VLOOKUP(A1594,[1]CustomerAddress!$A$1:$F$3997,2)</f>
        <v>2272 Buena Vista Center</v>
      </c>
      <c r="P1594" s="22">
        <f>VLOOKUP(A1594,[1]CustomerAddress!$A$1:$F$3997,3)</f>
        <v>2065</v>
      </c>
      <c r="Q1594" s="22" t="str">
        <f>VLOOKUP(A1594,[1]CustomerAddress!$A$1:$F$3997,4)</f>
        <v>NSW</v>
      </c>
      <c r="R1594" s="22" t="str">
        <f>VLOOKUP(A1594,[1]CustomerAddress!$A$1:$F$3997,5)</f>
        <v>Australia</v>
      </c>
      <c r="S1594" s="22">
        <f>VLOOKUP(A1594,[1]CustomerAddress!$A$1:$F$3997,6)</f>
        <v>12</v>
      </c>
      <c r="T1594" s="22" t="str">
        <f>VLOOKUP(A1594,Labels!$A$5:$I$3497,9)</f>
        <v>High Risk Customer</v>
      </c>
    </row>
    <row r="1595" spans="1:20" s="22" customFormat="1" ht="15.75" customHeight="1" x14ac:dyDescent="0.25">
      <c r="A1595" s="23">
        <v>1594</v>
      </c>
      <c r="B1595" s="24" t="s">
        <v>2180</v>
      </c>
      <c r="C1595" s="24" t="s">
        <v>3205</v>
      </c>
      <c r="D1595" s="24" t="s">
        <v>48</v>
      </c>
      <c r="E1595" s="23">
        <v>62</v>
      </c>
      <c r="F1595" s="25">
        <v>29916</v>
      </c>
      <c r="G1595" s="23">
        <f t="shared" ca="1" si="115"/>
        <v>39.385789621067978</v>
      </c>
      <c r="H1595" s="23" t="str">
        <f t="shared" ca="1" si="116"/>
        <v>31-40</v>
      </c>
      <c r="I1595" s="24" t="s">
        <v>847</v>
      </c>
      <c r="J1595" s="24" t="s">
        <v>54</v>
      </c>
      <c r="K1595" s="24" t="s">
        <v>43</v>
      </c>
      <c r="L1595" s="24" t="s">
        <v>44</v>
      </c>
      <c r="M1595" s="24" t="s">
        <v>57</v>
      </c>
      <c r="N1595" s="23">
        <v>7</v>
      </c>
      <c r="O1595" s="22" t="str">
        <f>VLOOKUP(A1595,[1]CustomerAddress!$A$1:$F$3997,2)</f>
        <v>0 Thackeray Avenue</v>
      </c>
      <c r="P1595" s="22">
        <f>VLOOKUP(A1595,[1]CustomerAddress!$A$1:$F$3997,3)</f>
        <v>2100</v>
      </c>
      <c r="Q1595" s="22" t="str">
        <f>VLOOKUP(A1595,[1]CustomerAddress!$A$1:$F$3997,4)</f>
        <v>NSW</v>
      </c>
      <c r="R1595" s="22" t="str">
        <f>VLOOKUP(A1595,[1]CustomerAddress!$A$1:$F$3997,5)</f>
        <v>Australia</v>
      </c>
      <c r="S1595" s="22">
        <f>VLOOKUP(A1595,[1]CustomerAddress!$A$1:$F$3997,6)</f>
        <v>10</v>
      </c>
      <c r="T1595" s="22" t="str">
        <f>VLOOKUP(A1595,Labels!$A$5:$I$3497,9)</f>
        <v>Becoming Loyal</v>
      </c>
    </row>
    <row r="1596" spans="1:20" s="22" customFormat="1" ht="15.75" customHeight="1" x14ac:dyDescent="0.25">
      <c r="A1596" s="23">
        <v>1595</v>
      </c>
      <c r="B1596" s="24" t="s">
        <v>3206</v>
      </c>
      <c r="C1596" s="24" t="s">
        <v>3207</v>
      </c>
      <c r="D1596" s="24" t="s">
        <v>40</v>
      </c>
      <c r="E1596" s="23">
        <v>15</v>
      </c>
      <c r="F1596" s="25">
        <v>27811</v>
      </c>
      <c r="G1596" s="23">
        <f t="shared" ca="1" si="115"/>
        <v>45.152912908739211</v>
      </c>
      <c r="H1596" s="23" t="str">
        <f t="shared" ca="1" si="116"/>
        <v>41-50</v>
      </c>
      <c r="I1596" s="24" t="s">
        <v>181</v>
      </c>
      <c r="J1596" s="24" t="s">
        <v>50</v>
      </c>
      <c r="K1596" s="24" t="s">
        <v>66</v>
      </c>
      <c r="L1596" s="24" t="s">
        <v>44</v>
      </c>
      <c r="M1596" s="24" t="s">
        <v>45</v>
      </c>
      <c r="N1596" s="23">
        <v>11</v>
      </c>
      <c r="O1596" s="22" t="str">
        <f>VLOOKUP(A1596,[1]CustomerAddress!$A$1:$F$3997,2)</f>
        <v>8 Warrior Avenue</v>
      </c>
      <c r="P1596" s="22">
        <f>VLOOKUP(A1596,[1]CustomerAddress!$A$1:$F$3997,3)</f>
        <v>3197</v>
      </c>
      <c r="Q1596" s="22" t="str">
        <f>VLOOKUP(A1596,[1]CustomerAddress!$A$1:$F$3997,4)</f>
        <v>VIC</v>
      </c>
      <c r="R1596" s="22" t="str">
        <f>VLOOKUP(A1596,[1]CustomerAddress!$A$1:$F$3997,5)</f>
        <v>Australia</v>
      </c>
      <c r="S1596" s="22">
        <f>VLOOKUP(A1596,[1]CustomerAddress!$A$1:$F$3997,6)</f>
        <v>9</v>
      </c>
      <c r="T1596" s="22" t="str">
        <f>VLOOKUP(A1596,Labels!$A$5:$I$3497,9)</f>
        <v>Losing Customer</v>
      </c>
    </row>
    <row r="1597" spans="1:20" s="22" customFormat="1" ht="15.75" customHeight="1" x14ac:dyDescent="0.25">
      <c r="A1597" s="23">
        <v>1596</v>
      </c>
      <c r="B1597" s="24" t="s">
        <v>868</v>
      </c>
      <c r="C1597" s="24" t="s">
        <v>3208</v>
      </c>
      <c r="D1597" s="24" t="s">
        <v>48</v>
      </c>
      <c r="E1597" s="23">
        <v>2</v>
      </c>
      <c r="F1597" s="25">
        <v>25385</v>
      </c>
      <c r="G1597" s="23">
        <f t="shared" ca="1" si="115"/>
        <v>51.799488251204963</v>
      </c>
      <c r="H1597" s="23" t="str">
        <f t="shared" ca="1" si="116"/>
        <v>51-60</v>
      </c>
      <c r="I1597" s="24" t="s">
        <v>438</v>
      </c>
      <c r="J1597" s="24" t="s">
        <v>50</v>
      </c>
      <c r="K1597" s="24" t="s">
        <v>66</v>
      </c>
      <c r="L1597" s="24" t="s">
        <v>44</v>
      </c>
      <c r="M1597" s="24" t="s">
        <v>45</v>
      </c>
      <c r="N1597" s="23">
        <v>8</v>
      </c>
      <c r="O1597" s="22" t="str">
        <f>VLOOKUP(A1597,[1]CustomerAddress!$A$1:$F$3997,2)</f>
        <v>5447 Weeping Birch Place</v>
      </c>
      <c r="P1597" s="22">
        <f>VLOOKUP(A1597,[1]CustomerAddress!$A$1:$F$3997,3)</f>
        <v>2086</v>
      </c>
      <c r="Q1597" s="22" t="str">
        <f>VLOOKUP(A1597,[1]CustomerAddress!$A$1:$F$3997,4)</f>
        <v>NSW</v>
      </c>
      <c r="R1597" s="22" t="str">
        <f>VLOOKUP(A1597,[1]CustomerAddress!$A$1:$F$3997,5)</f>
        <v>Australia</v>
      </c>
      <c r="S1597" s="22">
        <f>VLOOKUP(A1597,[1]CustomerAddress!$A$1:$F$3997,6)</f>
        <v>12</v>
      </c>
      <c r="T1597" s="22" t="str">
        <f>VLOOKUP(A1597,Labels!$A$5:$I$3497,9)</f>
        <v>Evasive Customer</v>
      </c>
    </row>
    <row r="1598" spans="1:20" s="22" customFormat="1" ht="15.75" customHeight="1" x14ac:dyDescent="0.25">
      <c r="A1598" s="23">
        <v>1597</v>
      </c>
      <c r="B1598" s="24" t="s">
        <v>3209</v>
      </c>
      <c r="C1598" s="24" t="s">
        <v>3210</v>
      </c>
      <c r="D1598" s="24" t="s">
        <v>48</v>
      </c>
      <c r="E1598" s="23">
        <v>93</v>
      </c>
      <c r="F1598" s="25">
        <v>28157</v>
      </c>
      <c r="G1598" s="23">
        <f t="shared" ca="1" si="115"/>
        <v>44.204967703259761</v>
      </c>
      <c r="H1598" s="23" t="str">
        <f t="shared" ca="1" si="116"/>
        <v>41-50</v>
      </c>
      <c r="I1598" s="24" t="s">
        <v>320</v>
      </c>
      <c r="J1598" s="24" t="s">
        <v>65</v>
      </c>
      <c r="K1598" s="24" t="s">
        <v>62</v>
      </c>
      <c r="L1598" s="24" t="s">
        <v>44</v>
      </c>
      <c r="M1598" s="24" t="s">
        <v>57</v>
      </c>
      <c r="N1598" s="23">
        <v>14</v>
      </c>
      <c r="O1598" s="22" t="str">
        <f>VLOOKUP(A1598,[1]CustomerAddress!$A$1:$F$3997,2)</f>
        <v>019 Derek Hill</v>
      </c>
      <c r="P1598" s="22">
        <f>VLOOKUP(A1598,[1]CustomerAddress!$A$1:$F$3997,3)</f>
        <v>2224</v>
      </c>
      <c r="Q1598" s="22" t="str">
        <f>VLOOKUP(A1598,[1]CustomerAddress!$A$1:$F$3997,4)</f>
        <v>NSW</v>
      </c>
      <c r="R1598" s="22" t="str">
        <f>VLOOKUP(A1598,[1]CustomerAddress!$A$1:$F$3997,5)</f>
        <v>Australia</v>
      </c>
      <c r="S1598" s="22">
        <f>VLOOKUP(A1598,[1]CustomerAddress!$A$1:$F$3997,6)</f>
        <v>10</v>
      </c>
      <c r="T1598" s="22" t="str">
        <f>VLOOKUP(A1598,Labels!$A$5:$I$3497,9)</f>
        <v>Recent Customer</v>
      </c>
    </row>
    <row r="1599" spans="1:20" s="22" customFormat="1" ht="15.75" customHeight="1" x14ac:dyDescent="0.25">
      <c r="A1599" s="23">
        <v>1598</v>
      </c>
      <c r="B1599" s="24" t="s">
        <v>3211</v>
      </c>
      <c r="C1599" s="24" t="s">
        <v>3212</v>
      </c>
      <c r="D1599" s="24" t="s">
        <v>40</v>
      </c>
      <c r="E1599" s="23">
        <v>87</v>
      </c>
      <c r="F1599" s="25">
        <v>27000</v>
      </c>
      <c r="G1599" s="23">
        <f t="shared" ca="1" si="115"/>
        <v>47.374830716958392</v>
      </c>
      <c r="H1599" s="23" t="str">
        <f t="shared" ca="1" si="116"/>
        <v>41-50</v>
      </c>
      <c r="I1599" s="24" t="s">
        <v>132</v>
      </c>
      <c r="J1599" s="24" t="s">
        <v>61</v>
      </c>
      <c r="K1599" s="24" t="s">
        <v>43</v>
      </c>
      <c r="L1599" s="24" t="s">
        <v>44</v>
      </c>
      <c r="M1599" s="24" t="s">
        <v>57</v>
      </c>
      <c r="N1599" s="23">
        <v>11</v>
      </c>
      <c r="O1599" s="22" t="str">
        <f>VLOOKUP(A1599,[1]CustomerAddress!$A$1:$F$3997,2)</f>
        <v>4 Florence Street</v>
      </c>
      <c r="P1599" s="22">
        <f>VLOOKUP(A1599,[1]CustomerAddress!$A$1:$F$3997,3)</f>
        <v>2032</v>
      </c>
      <c r="Q1599" s="22" t="str">
        <f>VLOOKUP(A1599,[1]CustomerAddress!$A$1:$F$3997,4)</f>
        <v>NSW</v>
      </c>
      <c r="R1599" s="22" t="str">
        <f>VLOOKUP(A1599,[1]CustomerAddress!$A$1:$F$3997,5)</f>
        <v>Australia</v>
      </c>
      <c r="S1599" s="22">
        <f>VLOOKUP(A1599,[1]CustomerAddress!$A$1:$F$3997,6)</f>
        <v>11</v>
      </c>
      <c r="T1599" s="22" t="str">
        <f>VLOOKUP(A1599,Labels!$A$5:$I$3497,9)</f>
        <v>Evasive Customer</v>
      </c>
    </row>
    <row r="1600" spans="1:20" s="22" customFormat="1" ht="15.75" customHeight="1" x14ac:dyDescent="0.25">
      <c r="A1600" s="23">
        <v>1599</v>
      </c>
      <c r="B1600" s="24" t="s">
        <v>3213</v>
      </c>
      <c r="C1600" s="24" t="s">
        <v>3214</v>
      </c>
      <c r="D1600" s="24" t="s">
        <v>48</v>
      </c>
      <c r="E1600" s="23">
        <v>65</v>
      </c>
      <c r="F1600" s="25">
        <v>36488</v>
      </c>
      <c r="G1600" s="23">
        <f t="shared" ca="1" si="115"/>
        <v>21.380310169013185</v>
      </c>
      <c r="H1600" s="23" t="str">
        <f t="shared" ca="1" si="116"/>
        <v>21-30</v>
      </c>
      <c r="J1600" s="24" t="s">
        <v>61</v>
      </c>
      <c r="K1600" s="24" t="s">
        <v>62</v>
      </c>
      <c r="L1600" s="24" t="s">
        <v>44</v>
      </c>
      <c r="M1600" s="24" t="s">
        <v>57</v>
      </c>
      <c r="N1600" s="23">
        <v>1</v>
      </c>
      <c r="O1600" s="22" t="str">
        <f>VLOOKUP(A1600,[1]CustomerAddress!$A$1:$F$3997,2)</f>
        <v>2390 Blackbird Point</v>
      </c>
      <c r="P1600" s="22">
        <f>VLOOKUP(A1600,[1]CustomerAddress!$A$1:$F$3997,3)</f>
        <v>2035</v>
      </c>
      <c r="Q1600" s="22" t="str">
        <f>VLOOKUP(A1600,[1]CustomerAddress!$A$1:$F$3997,4)</f>
        <v>NSW</v>
      </c>
      <c r="R1600" s="22" t="str">
        <f>VLOOKUP(A1600,[1]CustomerAddress!$A$1:$F$3997,5)</f>
        <v>Australia</v>
      </c>
      <c r="S1600" s="22">
        <f>VLOOKUP(A1600,[1]CustomerAddress!$A$1:$F$3997,6)</f>
        <v>11</v>
      </c>
      <c r="T1600" s="22" t="str">
        <f>VLOOKUP(A1600,Labels!$A$5:$I$3497,9)</f>
        <v>Recent Customer</v>
      </c>
    </row>
    <row r="1601" spans="1:20" s="22" customFormat="1" ht="15.75" customHeight="1" x14ac:dyDescent="0.25">
      <c r="A1601" s="23">
        <v>1600</v>
      </c>
      <c r="B1601" s="24" t="s">
        <v>3215</v>
      </c>
      <c r="C1601" s="24" t="s">
        <v>3216</v>
      </c>
      <c r="D1601" s="24" t="s">
        <v>40</v>
      </c>
      <c r="E1601" s="23">
        <v>20</v>
      </c>
      <c r="F1601" s="25">
        <v>31188</v>
      </c>
      <c r="G1601" s="23">
        <f t="shared" ca="1" si="115"/>
        <v>35.900858114218664</v>
      </c>
      <c r="H1601" s="23" t="str">
        <f t="shared" ca="1" si="116"/>
        <v>31-40</v>
      </c>
      <c r="I1601" s="24" t="s">
        <v>181</v>
      </c>
      <c r="J1601" s="24" t="s">
        <v>50</v>
      </c>
      <c r="K1601" s="24" t="s">
        <v>66</v>
      </c>
      <c r="L1601" s="24" t="s">
        <v>44</v>
      </c>
      <c r="M1601" s="24" t="s">
        <v>57</v>
      </c>
      <c r="N1601" s="23">
        <v>2</v>
      </c>
      <c r="O1601" s="22" t="str">
        <f>VLOOKUP(A1601,[1]CustomerAddress!$A$1:$F$3997,2)</f>
        <v>96 Sundown Point</v>
      </c>
      <c r="P1601" s="22">
        <f>VLOOKUP(A1601,[1]CustomerAddress!$A$1:$F$3997,3)</f>
        <v>4220</v>
      </c>
      <c r="Q1601" s="22" t="str">
        <f>VLOOKUP(A1601,[1]CustomerAddress!$A$1:$F$3997,4)</f>
        <v>QLD</v>
      </c>
      <c r="R1601" s="22" t="str">
        <f>VLOOKUP(A1601,[1]CustomerAddress!$A$1:$F$3997,5)</f>
        <v>Australia</v>
      </c>
      <c r="S1601" s="22">
        <f>VLOOKUP(A1601,[1]CustomerAddress!$A$1:$F$3997,6)</f>
        <v>9</v>
      </c>
      <c r="T1601" s="22" t="str">
        <f>VLOOKUP(A1601,Labels!$A$5:$I$3497,9)</f>
        <v>Very Loyal</v>
      </c>
    </row>
    <row r="1602" spans="1:20" s="22" customFormat="1" ht="15.75" customHeight="1" x14ac:dyDescent="0.25">
      <c r="A1602" s="23">
        <v>1601</v>
      </c>
      <c r="B1602" s="24" t="s">
        <v>3217</v>
      </c>
      <c r="C1602" s="24" t="s">
        <v>3218</v>
      </c>
      <c r="D1602" s="24" t="s">
        <v>40</v>
      </c>
      <c r="E1602" s="23">
        <v>45</v>
      </c>
      <c r="F1602" s="25">
        <v>34011</v>
      </c>
      <c r="G1602" s="23">
        <f t="shared" ca="1" si="115"/>
        <v>28.166611538876197</v>
      </c>
      <c r="H1602" s="23" t="str">
        <f t="shared" ca="1" si="116"/>
        <v>21-30</v>
      </c>
      <c r="I1602" s="24" t="s">
        <v>574</v>
      </c>
      <c r="J1602" s="24" t="s">
        <v>84</v>
      </c>
      <c r="K1602" s="24" t="s">
        <v>62</v>
      </c>
      <c r="L1602" s="24" t="s">
        <v>44</v>
      </c>
      <c r="M1602" s="24" t="s">
        <v>57</v>
      </c>
      <c r="N1602" s="23">
        <v>1</v>
      </c>
      <c r="O1602" s="22" t="str">
        <f>VLOOKUP(A1602,[1]CustomerAddress!$A$1:$F$3997,2)</f>
        <v>5447 Buell Hill</v>
      </c>
      <c r="P1602" s="22">
        <f>VLOOKUP(A1602,[1]CustomerAddress!$A$1:$F$3997,3)</f>
        <v>2567</v>
      </c>
      <c r="Q1602" s="22" t="str">
        <f>VLOOKUP(A1602,[1]CustomerAddress!$A$1:$F$3997,4)</f>
        <v>NSW</v>
      </c>
      <c r="R1602" s="22" t="str">
        <f>VLOOKUP(A1602,[1]CustomerAddress!$A$1:$F$3997,5)</f>
        <v>Australia</v>
      </c>
      <c r="S1602" s="22">
        <f>VLOOKUP(A1602,[1]CustomerAddress!$A$1:$F$3997,6)</f>
        <v>9</v>
      </c>
      <c r="T1602" s="22" t="str">
        <f>VLOOKUP(A1602,Labels!$A$5:$I$3497,9)</f>
        <v>Late Bloomer</v>
      </c>
    </row>
    <row r="1603" spans="1:20" s="22" customFormat="1" ht="15.75" customHeight="1" x14ac:dyDescent="0.25">
      <c r="A1603" s="23">
        <v>1602</v>
      </c>
      <c r="B1603" s="24" t="s">
        <v>1673</v>
      </c>
      <c r="C1603" s="24" t="s">
        <v>3219</v>
      </c>
      <c r="D1603" s="24" t="s">
        <v>48</v>
      </c>
      <c r="E1603" s="23">
        <v>68</v>
      </c>
      <c r="F1603" s="25">
        <v>28864</v>
      </c>
      <c r="G1603" s="23">
        <f t="shared" ca="1" si="115"/>
        <v>42.267981401889898</v>
      </c>
      <c r="H1603" s="23" t="str">
        <f t="shared" ca="1" si="116"/>
        <v>41-50</v>
      </c>
      <c r="I1603" s="24" t="s">
        <v>102</v>
      </c>
      <c r="J1603" s="24" t="s">
        <v>65</v>
      </c>
      <c r="K1603" s="24" t="s">
        <v>43</v>
      </c>
      <c r="L1603" s="24" t="s">
        <v>44</v>
      </c>
      <c r="M1603" s="24" t="s">
        <v>57</v>
      </c>
      <c r="N1603" s="23">
        <v>15</v>
      </c>
      <c r="O1603" s="22" t="str">
        <f>VLOOKUP(A1603,[1]CustomerAddress!$A$1:$F$3997,2)</f>
        <v>978 Valley Edge Park</v>
      </c>
      <c r="P1603" s="22">
        <f>VLOOKUP(A1603,[1]CustomerAddress!$A$1:$F$3997,3)</f>
        <v>2777</v>
      </c>
      <c r="Q1603" s="22" t="str">
        <f>VLOOKUP(A1603,[1]CustomerAddress!$A$1:$F$3997,4)</f>
        <v>NSW</v>
      </c>
      <c r="R1603" s="22" t="str">
        <f>VLOOKUP(A1603,[1]CustomerAddress!$A$1:$F$3997,5)</f>
        <v>Australia</v>
      </c>
      <c r="S1603" s="22">
        <f>VLOOKUP(A1603,[1]CustomerAddress!$A$1:$F$3997,6)</f>
        <v>9</v>
      </c>
      <c r="T1603" s="22" t="str">
        <f>VLOOKUP(A1603,Labels!$A$5:$I$3497,9)</f>
        <v>Becoming Loyal</v>
      </c>
    </row>
    <row r="1604" spans="1:20" s="22" customFormat="1" ht="15.75" customHeight="1" x14ac:dyDescent="0.25">
      <c r="A1604" s="23">
        <v>1603</v>
      </c>
      <c r="B1604" s="24" t="s">
        <v>2981</v>
      </c>
      <c r="C1604" s="24" t="s">
        <v>3220</v>
      </c>
      <c r="D1604" s="24" t="s">
        <v>48</v>
      </c>
      <c r="E1604" s="23">
        <v>89</v>
      </c>
      <c r="F1604" s="25">
        <v>32467</v>
      </c>
      <c r="G1604" s="23">
        <f t="shared" ca="1" si="115"/>
        <v>32.396748525177571</v>
      </c>
      <c r="H1604" s="23" t="str">
        <f t="shared" ca="1" si="116"/>
        <v>31-40</v>
      </c>
      <c r="I1604" s="24" t="s">
        <v>420</v>
      </c>
      <c r="J1604" s="24" t="s">
        <v>84</v>
      </c>
      <c r="K1604" s="24" t="s">
        <v>62</v>
      </c>
      <c r="L1604" s="24" t="s">
        <v>44</v>
      </c>
      <c r="M1604" s="24" t="s">
        <v>45</v>
      </c>
      <c r="N1604" s="23">
        <v>20</v>
      </c>
      <c r="O1604" s="22" t="str">
        <f>VLOOKUP(A1604,[1]CustomerAddress!$A$1:$F$3997,2)</f>
        <v>46 Dunning Junction</v>
      </c>
      <c r="P1604" s="22">
        <f>VLOOKUP(A1604,[1]CustomerAddress!$A$1:$F$3997,3)</f>
        <v>4220</v>
      </c>
      <c r="Q1604" s="22" t="str">
        <f>VLOOKUP(A1604,[1]CustomerAddress!$A$1:$F$3997,4)</f>
        <v>QLD</v>
      </c>
      <c r="R1604" s="22" t="str">
        <f>VLOOKUP(A1604,[1]CustomerAddress!$A$1:$F$3997,5)</f>
        <v>Australia</v>
      </c>
      <c r="S1604" s="22">
        <f>VLOOKUP(A1604,[1]CustomerAddress!$A$1:$F$3997,6)</f>
        <v>9</v>
      </c>
      <c r="T1604" s="22" t="str">
        <f>VLOOKUP(A1604,Labels!$A$5:$I$3497,9)</f>
        <v>Late Bloomer</v>
      </c>
    </row>
    <row r="1605" spans="1:20" s="22" customFormat="1" ht="15.75" customHeight="1" x14ac:dyDescent="0.25">
      <c r="A1605" s="23">
        <v>1604</v>
      </c>
      <c r="B1605" s="24" t="s">
        <v>3221</v>
      </c>
      <c r="C1605" s="24" t="s">
        <v>3222</v>
      </c>
      <c r="D1605" s="24" t="s">
        <v>48</v>
      </c>
      <c r="E1605" s="23">
        <v>51</v>
      </c>
      <c r="F1605" s="25">
        <v>22017</v>
      </c>
      <c r="G1605" s="23">
        <f t="shared" ca="1" si="115"/>
        <v>61.026885511478937</v>
      </c>
      <c r="H1605" s="23" t="str">
        <f t="shared" ca="1" si="116"/>
        <v>61-70</v>
      </c>
      <c r="J1605" s="24" t="s">
        <v>50</v>
      </c>
      <c r="K1605" s="24" t="s">
        <v>66</v>
      </c>
      <c r="L1605" s="24" t="s">
        <v>44</v>
      </c>
      <c r="M1605" s="24" t="s">
        <v>57</v>
      </c>
      <c r="N1605" s="23">
        <v>20</v>
      </c>
      <c r="O1605" s="22" t="str">
        <f>VLOOKUP(A1605,[1]CustomerAddress!$A$1:$F$3997,2)</f>
        <v>848 Dawn Drive</v>
      </c>
      <c r="P1605" s="22">
        <f>VLOOKUP(A1605,[1]CustomerAddress!$A$1:$F$3997,3)</f>
        <v>4818</v>
      </c>
      <c r="Q1605" s="22" t="str">
        <f>VLOOKUP(A1605,[1]CustomerAddress!$A$1:$F$3997,4)</f>
        <v>QLD</v>
      </c>
      <c r="R1605" s="22" t="str">
        <f>VLOOKUP(A1605,[1]CustomerAddress!$A$1:$F$3997,5)</f>
        <v>Australia</v>
      </c>
      <c r="S1605" s="22">
        <f>VLOOKUP(A1605,[1]CustomerAddress!$A$1:$F$3997,6)</f>
        <v>5</v>
      </c>
      <c r="T1605" s="22" t="str">
        <f>VLOOKUP(A1605,Labels!$A$5:$I$3497,9)</f>
        <v>Lost Customer</v>
      </c>
    </row>
    <row r="1606" spans="1:20" s="22" customFormat="1" ht="15.75" customHeight="1" x14ac:dyDescent="0.25">
      <c r="A1606" s="23">
        <v>1605</v>
      </c>
      <c r="B1606" s="24" t="s">
        <v>3223</v>
      </c>
      <c r="C1606" s="24" t="s">
        <v>3224</v>
      </c>
      <c r="D1606" s="24" t="s">
        <v>40</v>
      </c>
      <c r="E1606" s="23">
        <v>72</v>
      </c>
      <c r="F1606" s="25">
        <v>32203</v>
      </c>
      <c r="G1606" s="23">
        <f t="shared" ca="1" si="115"/>
        <v>33.120036196410446</v>
      </c>
      <c r="H1606" s="23" t="str">
        <f t="shared" ca="1" si="116"/>
        <v>31-40</v>
      </c>
      <c r="J1606" s="24" t="s">
        <v>61</v>
      </c>
      <c r="K1606" s="24" t="s">
        <v>62</v>
      </c>
      <c r="L1606" s="24" t="s">
        <v>44</v>
      </c>
      <c r="M1606" s="24" t="s">
        <v>57</v>
      </c>
      <c r="N1606" s="23">
        <v>9</v>
      </c>
      <c r="O1606" s="22" t="str">
        <f>VLOOKUP(A1606,[1]CustomerAddress!$A$1:$F$3997,2)</f>
        <v>2517 Glacier Hill Point</v>
      </c>
      <c r="P1606" s="22">
        <f>VLOOKUP(A1606,[1]CustomerAddress!$A$1:$F$3997,3)</f>
        <v>3219</v>
      </c>
      <c r="Q1606" s="22" t="str">
        <f>VLOOKUP(A1606,[1]CustomerAddress!$A$1:$F$3997,4)</f>
        <v>VIC</v>
      </c>
      <c r="R1606" s="22" t="str">
        <f>VLOOKUP(A1606,[1]CustomerAddress!$A$1:$F$3997,5)</f>
        <v>Australia</v>
      </c>
      <c r="S1606" s="22">
        <f>VLOOKUP(A1606,[1]CustomerAddress!$A$1:$F$3997,6)</f>
        <v>3</v>
      </c>
      <c r="T1606" s="22" t="str">
        <f>VLOOKUP(A1606,Labels!$A$5:$I$3497,9)</f>
        <v>Lost Customer</v>
      </c>
    </row>
    <row r="1607" spans="1:20" s="22" customFormat="1" ht="15.75" customHeight="1" x14ac:dyDescent="0.25">
      <c r="A1607" s="23">
        <v>1606</v>
      </c>
      <c r="B1607" s="24" t="s">
        <v>3225</v>
      </c>
      <c r="C1607" s="24" t="s">
        <v>3226</v>
      </c>
      <c r="D1607" s="24" t="s">
        <v>40</v>
      </c>
      <c r="E1607" s="23">
        <v>93</v>
      </c>
      <c r="F1607" s="25">
        <v>29550</v>
      </c>
      <c r="G1607" s="23">
        <f t="shared" ca="1" si="115"/>
        <v>40.388529347095378</v>
      </c>
      <c r="H1607" s="23" t="str">
        <f t="shared" ca="1" si="116"/>
        <v>41-50</v>
      </c>
      <c r="I1607" s="24" t="s">
        <v>799</v>
      </c>
      <c r="J1607" s="24" t="s">
        <v>61</v>
      </c>
      <c r="K1607" s="24" t="s">
        <v>62</v>
      </c>
      <c r="L1607" s="24" t="s">
        <v>44</v>
      </c>
      <c r="M1607" s="24" t="s">
        <v>45</v>
      </c>
      <c r="N1607" s="23">
        <v>9</v>
      </c>
      <c r="O1607" s="22" t="str">
        <f>VLOOKUP(A1607,[1]CustomerAddress!$A$1:$F$3997,2)</f>
        <v>658 Northfield Junction</v>
      </c>
      <c r="P1607" s="22">
        <f>VLOOKUP(A1607,[1]CustomerAddress!$A$1:$F$3997,3)</f>
        <v>3023</v>
      </c>
      <c r="Q1607" s="22" t="str">
        <f>VLOOKUP(A1607,[1]CustomerAddress!$A$1:$F$3997,4)</f>
        <v>VIC</v>
      </c>
      <c r="R1607" s="22" t="str">
        <f>VLOOKUP(A1607,[1]CustomerAddress!$A$1:$F$3997,5)</f>
        <v>Australia</v>
      </c>
      <c r="S1607" s="22">
        <f>VLOOKUP(A1607,[1]CustomerAddress!$A$1:$F$3997,6)</f>
        <v>7</v>
      </c>
      <c r="T1607" s="22" t="str">
        <f>VLOOKUP(A1607,Labels!$A$5:$I$3497,9)</f>
        <v>Late Bloomer</v>
      </c>
    </row>
    <row r="1608" spans="1:20" s="22" customFormat="1" ht="15.75" customHeight="1" x14ac:dyDescent="0.25">
      <c r="A1608" s="23">
        <v>1607</v>
      </c>
      <c r="B1608" s="24" t="s">
        <v>3227</v>
      </c>
      <c r="C1608" s="24" t="s">
        <v>3228</v>
      </c>
      <c r="D1608" s="24" t="s">
        <v>40</v>
      </c>
      <c r="E1608" s="23">
        <v>39</v>
      </c>
      <c r="F1608" s="25">
        <v>32164</v>
      </c>
      <c r="G1608" s="23">
        <f t="shared" ca="1" si="115"/>
        <v>33.22688551147894</v>
      </c>
      <c r="H1608" s="23" t="str">
        <f t="shared" ca="1" si="116"/>
        <v>31-40</v>
      </c>
      <c r="I1608" s="24" t="s">
        <v>337</v>
      </c>
      <c r="J1608" s="24" t="s">
        <v>65</v>
      </c>
      <c r="K1608" s="24" t="s">
        <v>43</v>
      </c>
      <c r="L1608" s="24" t="s">
        <v>44</v>
      </c>
      <c r="M1608" s="24" t="s">
        <v>45</v>
      </c>
      <c r="N1608" s="23">
        <v>15</v>
      </c>
      <c r="O1608" s="22" t="str">
        <f>VLOOKUP(A1608,[1]CustomerAddress!$A$1:$F$3997,2)</f>
        <v>5 Algoma Point</v>
      </c>
      <c r="P1608" s="22">
        <f>VLOOKUP(A1608,[1]CustomerAddress!$A$1:$F$3997,3)</f>
        <v>3809</v>
      </c>
      <c r="Q1608" s="22" t="str">
        <f>VLOOKUP(A1608,[1]CustomerAddress!$A$1:$F$3997,4)</f>
        <v>VIC</v>
      </c>
      <c r="R1608" s="22" t="str">
        <f>VLOOKUP(A1608,[1]CustomerAddress!$A$1:$F$3997,5)</f>
        <v>Australia</v>
      </c>
      <c r="S1608" s="22">
        <f>VLOOKUP(A1608,[1]CustomerAddress!$A$1:$F$3997,6)</f>
        <v>5</v>
      </c>
      <c r="T1608" s="22" t="str">
        <f>VLOOKUP(A1608,Labels!$A$5:$I$3497,9)</f>
        <v>Becoming Loyal</v>
      </c>
    </row>
    <row r="1609" spans="1:20" s="22" customFormat="1" ht="15.75" customHeight="1" x14ac:dyDescent="0.25">
      <c r="A1609" s="23">
        <v>1608</v>
      </c>
      <c r="B1609" s="24" t="s">
        <v>3229</v>
      </c>
      <c r="C1609" s="24" t="s">
        <v>3230</v>
      </c>
      <c r="D1609" s="24" t="s">
        <v>40</v>
      </c>
      <c r="E1609" s="23">
        <v>87</v>
      </c>
      <c r="F1609" s="25">
        <v>21449</v>
      </c>
      <c r="G1609" s="23">
        <f t="shared" ca="1" si="115"/>
        <v>62.583049895040581</v>
      </c>
      <c r="H1609" s="23" t="str">
        <f t="shared" ca="1" si="116"/>
        <v>61-70</v>
      </c>
      <c r="I1609" s="24" t="s">
        <v>304</v>
      </c>
      <c r="J1609" s="24" t="s">
        <v>61</v>
      </c>
      <c r="K1609" s="24" t="s">
        <v>43</v>
      </c>
      <c r="L1609" s="24" t="s">
        <v>44</v>
      </c>
      <c r="M1609" s="24" t="s">
        <v>45</v>
      </c>
      <c r="N1609" s="23">
        <v>6</v>
      </c>
      <c r="O1609" s="22" t="str">
        <f>VLOOKUP(A1609,[1]CustomerAddress!$A$1:$F$3997,2)</f>
        <v>1617 Lakewood Gardens Lane</v>
      </c>
      <c r="P1609" s="22">
        <f>VLOOKUP(A1609,[1]CustomerAddress!$A$1:$F$3997,3)</f>
        <v>2090</v>
      </c>
      <c r="Q1609" s="22" t="str">
        <f>VLOOKUP(A1609,[1]CustomerAddress!$A$1:$F$3997,4)</f>
        <v>NSW</v>
      </c>
      <c r="R1609" s="22" t="str">
        <f>VLOOKUP(A1609,[1]CustomerAddress!$A$1:$F$3997,5)</f>
        <v>Australia</v>
      </c>
      <c r="S1609" s="22">
        <f>VLOOKUP(A1609,[1]CustomerAddress!$A$1:$F$3997,6)</f>
        <v>11</v>
      </c>
      <c r="T1609" s="22" t="str">
        <f>VLOOKUP(A1609,Labels!$A$5:$I$3497,9)</f>
        <v>Recent Customer</v>
      </c>
    </row>
    <row r="1610" spans="1:20" s="22" customFormat="1" ht="15.75" customHeight="1" x14ac:dyDescent="0.25">
      <c r="A1610" s="23">
        <v>1609</v>
      </c>
      <c r="B1610" s="24" t="s">
        <v>628</v>
      </c>
      <c r="C1610" s="24" t="s">
        <v>3231</v>
      </c>
      <c r="D1610" s="24" t="s">
        <v>48</v>
      </c>
      <c r="E1610" s="23">
        <v>64</v>
      </c>
      <c r="F1610" s="25">
        <v>35395</v>
      </c>
      <c r="G1610" s="23">
        <f t="shared" ca="1" si="115"/>
        <v>24.374830716958389</v>
      </c>
      <c r="H1610" s="23" t="str">
        <f t="shared" ca="1" si="116"/>
        <v>21-30</v>
      </c>
      <c r="I1610" s="24" t="s">
        <v>102</v>
      </c>
      <c r="J1610" s="24" t="s">
        <v>54</v>
      </c>
      <c r="K1610" s="24" t="s">
        <v>43</v>
      </c>
      <c r="L1610" s="24" t="s">
        <v>44</v>
      </c>
      <c r="M1610" s="24" t="s">
        <v>45</v>
      </c>
      <c r="N1610" s="23">
        <v>3</v>
      </c>
      <c r="O1610" s="22" t="str">
        <f>VLOOKUP(A1610,[1]CustomerAddress!$A$1:$F$3997,2)</f>
        <v>373 Oak Valley Avenue</v>
      </c>
      <c r="P1610" s="22">
        <f>VLOOKUP(A1610,[1]CustomerAddress!$A$1:$F$3997,3)</f>
        <v>2048</v>
      </c>
      <c r="Q1610" s="22" t="str">
        <f>VLOOKUP(A1610,[1]CustomerAddress!$A$1:$F$3997,4)</f>
        <v>NSW</v>
      </c>
      <c r="R1610" s="22" t="str">
        <f>VLOOKUP(A1610,[1]CustomerAddress!$A$1:$F$3997,5)</f>
        <v>Australia</v>
      </c>
      <c r="S1610" s="22">
        <f>VLOOKUP(A1610,[1]CustomerAddress!$A$1:$F$3997,6)</f>
        <v>11</v>
      </c>
      <c r="T1610" s="22" t="str">
        <f>VLOOKUP(A1610,Labels!$A$5:$I$3497,9)</f>
        <v>High Risk Customer</v>
      </c>
    </row>
    <row r="1611" spans="1:20" s="22" customFormat="1" ht="15.75" customHeight="1" x14ac:dyDescent="0.25">
      <c r="A1611" s="23">
        <v>1610</v>
      </c>
      <c r="B1611" s="24" t="s">
        <v>3232</v>
      </c>
      <c r="C1611" s="24" t="s">
        <v>3233</v>
      </c>
      <c r="D1611" s="24" t="s">
        <v>40</v>
      </c>
      <c r="E1611" s="23">
        <v>75</v>
      </c>
      <c r="F1611" s="25">
        <v>20130</v>
      </c>
      <c r="G1611" s="23">
        <f t="shared" ca="1" si="115"/>
        <v>66.196748525177568</v>
      </c>
      <c r="H1611" s="23" t="str">
        <f t="shared" ca="1" si="116"/>
        <v>61-70</v>
      </c>
      <c r="I1611" s="24" t="s">
        <v>519</v>
      </c>
      <c r="J1611" s="24" t="s">
        <v>61</v>
      </c>
      <c r="K1611" s="24" t="s">
        <v>66</v>
      </c>
      <c r="L1611" s="24" t="s">
        <v>44</v>
      </c>
      <c r="M1611" s="24" t="s">
        <v>45</v>
      </c>
      <c r="N1611" s="23">
        <v>9</v>
      </c>
      <c r="O1611" s="22" t="str">
        <f>VLOOKUP(A1611,[1]CustomerAddress!$A$1:$F$3997,2)</f>
        <v>75164 Sherman Crossing</v>
      </c>
      <c r="P1611" s="22">
        <f>VLOOKUP(A1611,[1]CustomerAddress!$A$1:$F$3997,3)</f>
        <v>2031</v>
      </c>
      <c r="Q1611" s="22" t="str">
        <f>VLOOKUP(A1611,[1]CustomerAddress!$A$1:$F$3997,4)</f>
        <v>NSW</v>
      </c>
      <c r="R1611" s="22" t="str">
        <f>VLOOKUP(A1611,[1]CustomerAddress!$A$1:$F$3997,5)</f>
        <v>Australia</v>
      </c>
      <c r="S1611" s="22">
        <f>VLOOKUP(A1611,[1]CustomerAddress!$A$1:$F$3997,6)</f>
        <v>11</v>
      </c>
      <c r="T1611" s="22" t="str">
        <f>VLOOKUP(A1611,Labels!$A$5:$I$3497,9)</f>
        <v>Becoming Loyal</v>
      </c>
    </row>
    <row r="1612" spans="1:20" s="22" customFormat="1" ht="15.75" hidden="1" customHeight="1" x14ac:dyDescent="0.25">
      <c r="A1612" s="23">
        <v>1611</v>
      </c>
      <c r="B1612" s="24" t="s">
        <v>3234</v>
      </c>
      <c r="D1612" s="24" t="s">
        <v>48</v>
      </c>
      <c r="E1612" s="23">
        <v>93</v>
      </c>
      <c r="F1612" s="25">
        <v>26259</v>
      </c>
      <c r="G1612" s="23">
        <f t="shared" ca="1" si="115"/>
        <v>49.404967703259757</v>
      </c>
      <c r="H1612" s="23"/>
      <c r="I1612" s="24" t="s">
        <v>768</v>
      </c>
      <c r="J1612" s="24" t="s">
        <v>42</v>
      </c>
      <c r="K1612" s="24" t="s">
        <v>66</v>
      </c>
      <c r="L1612" s="24" t="s">
        <v>44</v>
      </c>
      <c r="M1612" s="24" t="s">
        <v>45</v>
      </c>
      <c r="N1612" s="23">
        <v>13</v>
      </c>
    </row>
    <row r="1613" spans="1:20" s="22" customFormat="1" ht="15.75" customHeight="1" x14ac:dyDescent="0.25">
      <c r="A1613" s="23">
        <v>1612</v>
      </c>
      <c r="B1613" s="24" t="s">
        <v>3062</v>
      </c>
      <c r="C1613" s="24" t="s">
        <v>3235</v>
      </c>
      <c r="D1613" s="24" t="s">
        <v>48</v>
      </c>
      <c r="E1613" s="23">
        <v>70</v>
      </c>
      <c r="F1613" s="25">
        <v>31884</v>
      </c>
      <c r="G1613" s="23">
        <f t="shared" ca="1" si="115"/>
        <v>33.994008799467281</v>
      </c>
      <c r="H1613" s="23" t="str">
        <f t="shared" ref="H1613:H1615" ca="1" si="117">IF(G1613&lt;=10,"0-10",IF(AND(G1613&gt;10,G1613&lt;=20),"11-20",IF(AND(G1613&gt;20,G1613&lt;=30),"21-30",IF(AND(G1613&gt;30,G1613&lt;=40),"31-40",IF(AND(G1613&gt;40,G1613&lt;=50),"41-50",IF(AND(G1613&gt;50,G1613&lt;=60),"51-60",IF(AND(G1613&gt;60,G1613&lt;=70),"61-70",IF(AND(G1613&gt;70,G1613&lt;=80),"71-80",IF(AND(G1613&gt;80,G1613&lt;=90),"81-90",IF(G1613&gt;90,"91-100"))))))))))</f>
        <v>31-40</v>
      </c>
      <c r="I1613" s="24" t="s">
        <v>308</v>
      </c>
      <c r="J1613" s="24" t="s">
        <v>50</v>
      </c>
      <c r="K1613" s="24" t="s">
        <v>66</v>
      </c>
      <c r="L1613" s="24" t="s">
        <v>44</v>
      </c>
      <c r="M1613" s="24" t="s">
        <v>45</v>
      </c>
      <c r="N1613" s="23">
        <v>22</v>
      </c>
      <c r="O1613" s="22" t="str">
        <f>VLOOKUP(A1613,[1]CustomerAddress!$A$1:$F$3997,2)</f>
        <v>84504 Doe Crossing Road</v>
      </c>
      <c r="P1613" s="22">
        <f>VLOOKUP(A1613,[1]CustomerAddress!$A$1:$F$3997,3)</f>
        <v>2441</v>
      </c>
      <c r="Q1613" s="22" t="str">
        <f>VLOOKUP(A1613,[1]CustomerAddress!$A$1:$F$3997,4)</f>
        <v>NSW</v>
      </c>
      <c r="R1613" s="22" t="str">
        <f>VLOOKUP(A1613,[1]CustomerAddress!$A$1:$F$3997,5)</f>
        <v>Australia</v>
      </c>
      <c r="S1613" s="22">
        <f>VLOOKUP(A1613,[1]CustomerAddress!$A$1:$F$3997,6)</f>
        <v>4</v>
      </c>
      <c r="T1613" s="22" t="str">
        <f>VLOOKUP(A1613,Labels!$A$5:$I$3497,9)</f>
        <v>High Risk Customer</v>
      </c>
    </row>
    <row r="1614" spans="1:20" s="22" customFormat="1" ht="15.75" customHeight="1" x14ac:dyDescent="0.25">
      <c r="A1614" s="23">
        <v>1613</v>
      </c>
      <c r="B1614" s="24" t="s">
        <v>3236</v>
      </c>
      <c r="C1614" s="24" t="s">
        <v>3237</v>
      </c>
      <c r="D1614" s="24" t="s">
        <v>40</v>
      </c>
      <c r="E1614" s="23">
        <v>18</v>
      </c>
      <c r="F1614" s="25">
        <v>28270</v>
      </c>
      <c r="G1614" s="23">
        <f t="shared" ca="1" si="115"/>
        <v>43.895378662163871</v>
      </c>
      <c r="H1614" s="23" t="str">
        <f t="shared" ca="1" si="117"/>
        <v>41-50</v>
      </c>
      <c r="J1614" s="24" t="s">
        <v>54</v>
      </c>
      <c r="K1614" s="24" t="s">
        <v>43</v>
      </c>
      <c r="L1614" s="24" t="s">
        <v>44</v>
      </c>
      <c r="M1614" s="24" t="s">
        <v>57</v>
      </c>
      <c r="N1614" s="23">
        <v>19</v>
      </c>
      <c r="O1614" s="22" t="str">
        <f>VLOOKUP(A1614,[1]CustomerAddress!$A$1:$F$3997,2)</f>
        <v>55433 Schmedeman Lane</v>
      </c>
      <c r="P1614" s="22">
        <f>VLOOKUP(A1614,[1]CustomerAddress!$A$1:$F$3997,3)</f>
        <v>2263</v>
      </c>
      <c r="Q1614" s="22" t="str">
        <f>VLOOKUP(A1614,[1]CustomerAddress!$A$1:$F$3997,4)</f>
        <v>NSW</v>
      </c>
      <c r="R1614" s="22" t="str">
        <f>VLOOKUP(A1614,[1]CustomerAddress!$A$1:$F$3997,5)</f>
        <v>Australia</v>
      </c>
      <c r="S1614" s="22">
        <f>VLOOKUP(A1614,[1]CustomerAddress!$A$1:$F$3997,6)</f>
        <v>8</v>
      </c>
      <c r="T1614" s="22" t="str">
        <f>VLOOKUP(A1614,Labels!$A$5:$I$3497,9)</f>
        <v>Potential Customer</v>
      </c>
    </row>
    <row r="1615" spans="1:20" s="22" customFormat="1" ht="15.75" customHeight="1" x14ac:dyDescent="0.25">
      <c r="A1615" s="23">
        <v>1614</v>
      </c>
      <c r="B1615" s="24" t="s">
        <v>3238</v>
      </c>
      <c r="C1615" s="24" t="s">
        <v>3239</v>
      </c>
      <c r="D1615" s="24" t="s">
        <v>48</v>
      </c>
      <c r="E1615" s="23">
        <v>2</v>
      </c>
      <c r="F1615" s="25">
        <v>30906</v>
      </c>
      <c r="G1615" s="23">
        <f t="shared" ca="1" si="115"/>
        <v>36.673460854261805</v>
      </c>
      <c r="H1615" s="23" t="str">
        <f t="shared" ca="1" si="117"/>
        <v>31-40</v>
      </c>
      <c r="J1615" s="24" t="s">
        <v>61</v>
      </c>
      <c r="K1615" s="24" t="s">
        <v>66</v>
      </c>
      <c r="L1615" s="24" t="s">
        <v>44</v>
      </c>
      <c r="M1615" s="24" t="s">
        <v>57</v>
      </c>
      <c r="N1615" s="23">
        <v>8</v>
      </c>
      <c r="O1615" s="22" t="str">
        <f>VLOOKUP(A1615,[1]CustomerAddress!$A$1:$F$3997,2)</f>
        <v>835 Thackeray Place</v>
      </c>
      <c r="P1615" s="22">
        <f>VLOOKUP(A1615,[1]CustomerAddress!$A$1:$F$3997,3)</f>
        <v>2261</v>
      </c>
      <c r="Q1615" s="22" t="str">
        <f>VLOOKUP(A1615,[1]CustomerAddress!$A$1:$F$3997,4)</f>
        <v>NSW</v>
      </c>
      <c r="R1615" s="22" t="str">
        <f>VLOOKUP(A1615,[1]CustomerAddress!$A$1:$F$3997,5)</f>
        <v>Australia</v>
      </c>
      <c r="S1615" s="22">
        <f>VLOOKUP(A1615,[1]CustomerAddress!$A$1:$F$3997,6)</f>
        <v>6</v>
      </c>
      <c r="T1615" s="22" t="str">
        <f>VLOOKUP(A1615,Labels!$A$5:$I$3497,9)</f>
        <v>Losing Customer</v>
      </c>
    </row>
    <row r="1616" spans="1:20" s="22" customFormat="1" ht="15.75" hidden="1" customHeight="1" x14ac:dyDescent="0.25">
      <c r="A1616" s="23">
        <v>1615</v>
      </c>
      <c r="B1616" s="24" t="s">
        <v>3240</v>
      </c>
      <c r="C1616" s="24" t="s">
        <v>1068</v>
      </c>
      <c r="D1616" s="24" t="s">
        <v>40</v>
      </c>
      <c r="E1616" s="23">
        <v>75</v>
      </c>
      <c r="F1616" s="25">
        <v>25968</v>
      </c>
      <c r="G1616" s="23">
        <f t="shared" ca="1" si="115"/>
        <v>50.202227977232361</v>
      </c>
      <c r="H1616" s="23"/>
      <c r="J1616" s="24" t="s">
        <v>164</v>
      </c>
      <c r="K1616" s="24" t="s">
        <v>43</v>
      </c>
      <c r="L1616" s="24" t="s">
        <v>44</v>
      </c>
      <c r="M1616" s="24" t="s">
        <v>45</v>
      </c>
      <c r="N1616" s="23">
        <v>7</v>
      </c>
    </row>
    <row r="1617" spans="1:20" s="22" customFormat="1" ht="15.75" customHeight="1" x14ac:dyDescent="0.25">
      <c r="A1617" s="23">
        <v>1616</v>
      </c>
      <c r="B1617" s="24" t="s">
        <v>1673</v>
      </c>
      <c r="C1617" s="24" t="s">
        <v>3241</v>
      </c>
      <c r="D1617" s="24" t="s">
        <v>48</v>
      </c>
      <c r="E1617" s="23">
        <v>75</v>
      </c>
      <c r="F1617" s="25">
        <v>20317</v>
      </c>
      <c r="G1617" s="23">
        <f t="shared" ca="1" si="115"/>
        <v>65.684419758054275</v>
      </c>
      <c r="H1617" s="23" t="str">
        <f t="shared" ref="H1617:H1619" ca="1" si="118">IF(G1617&lt;=10,"0-10",IF(AND(G1617&gt;10,G1617&lt;=20),"11-20",IF(AND(G1617&gt;20,G1617&lt;=30),"21-30",IF(AND(G1617&gt;30,G1617&lt;=40),"31-40",IF(AND(G1617&gt;40,G1617&lt;=50),"41-50",IF(AND(G1617&gt;50,G1617&lt;=60),"51-60",IF(AND(G1617&gt;60,G1617&lt;=70),"61-70",IF(AND(G1617&gt;70,G1617&lt;=80),"71-80",IF(AND(G1617&gt;80,G1617&lt;=90),"81-90",IF(G1617&gt;90,"91-100"))))))))))</f>
        <v>61-70</v>
      </c>
      <c r="I1617" s="24" t="s">
        <v>1126</v>
      </c>
      <c r="J1617" s="24" t="s">
        <v>65</v>
      </c>
      <c r="K1617" s="24" t="s">
        <v>66</v>
      </c>
      <c r="L1617" s="24" t="s">
        <v>44</v>
      </c>
      <c r="M1617" s="24" t="s">
        <v>45</v>
      </c>
      <c r="N1617" s="23">
        <v>19</v>
      </c>
      <c r="O1617" s="22" t="str">
        <f>VLOOKUP(A1617,[1]CustomerAddress!$A$1:$F$3997,2)</f>
        <v>5333 Aberg Lane</v>
      </c>
      <c r="P1617" s="22">
        <f>VLOOKUP(A1617,[1]CustomerAddress!$A$1:$F$3997,3)</f>
        <v>4877</v>
      </c>
      <c r="Q1617" s="22" t="str">
        <f>VLOOKUP(A1617,[1]CustomerAddress!$A$1:$F$3997,4)</f>
        <v>QLD</v>
      </c>
      <c r="R1617" s="22" t="str">
        <f>VLOOKUP(A1617,[1]CustomerAddress!$A$1:$F$3997,5)</f>
        <v>Australia</v>
      </c>
      <c r="S1617" s="22">
        <f>VLOOKUP(A1617,[1]CustomerAddress!$A$1:$F$3997,6)</f>
        <v>4</v>
      </c>
      <c r="T1617" s="22" t="str">
        <f>VLOOKUP(A1617,Labels!$A$5:$I$3497,9)</f>
        <v>Potential Customer</v>
      </c>
    </row>
    <row r="1618" spans="1:20" s="22" customFormat="1" ht="15.75" customHeight="1" x14ac:dyDescent="0.25">
      <c r="A1618" s="23">
        <v>1617</v>
      </c>
      <c r="B1618" s="24" t="s">
        <v>1239</v>
      </c>
      <c r="C1618" s="24" t="s">
        <v>3242</v>
      </c>
      <c r="D1618" s="24" t="s">
        <v>40</v>
      </c>
      <c r="E1618" s="23">
        <v>97</v>
      </c>
      <c r="F1618" s="25">
        <v>28677</v>
      </c>
      <c r="G1618" s="23">
        <f t="shared" ca="1" si="115"/>
        <v>42.780310169013184</v>
      </c>
      <c r="H1618" s="23" t="str">
        <f t="shared" ca="1" si="118"/>
        <v>41-50</v>
      </c>
      <c r="I1618" s="24" t="s">
        <v>381</v>
      </c>
      <c r="J1618" s="24" t="s">
        <v>50</v>
      </c>
      <c r="K1618" s="24" t="s">
        <v>62</v>
      </c>
      <c r="L1618" s="24" t="s">
        <v>44</v>
      </c>
      <c r="M1618" s="24" t="s">
        <v>57</v>
      </c>
      <c r="N1618" s="23">
        <v>10</v>
      </c>
      <c r="O1618" s="22" t="str">
        <f>VLOOKUP(A1618,[1]CustomerAddress!$A$1:$F$3997,2)</f>
        <v>6 Melody Plaza</v>
      </c>
      <c r="P1618" s="22">
        <f>VLOOKUP(A1618,[1]CustomerAddress!$A$1:$F$3997,3)</f>
        <v>4215</v>
      </c>
      <c r="Q1618" s="22" t="str">
        <f>VLOOKUP(A1618,[1]CustomerAddress!$A$1:$F$3997,4)</f>
        <v>QLD</v>
      </c>
      <c r="R1618" s="22" t="str">
        <f>VLOOKUP(A1618,[1]CustomerAddress!$A$1:$F$3997,5)</f>
        <v>Australia</v>
      </c>
      <c r="S1618" s="22">
        <f>VLOOKUP(A1618,[1]CustomerAddress!$A$1:$F$3997,6)</f>
        <v>8</v>
      </c>
      <c r="T1618" s="22" t="str">
        <f>VLOOKUP(A1618,Labels!$A$5:$I$3497,9)</f>
        <v>Becoming Loyal</v>
      </c>
    </row>
    <row r="1619" spans="1:20" s="22" customFormat="1" ht="15.75" customHeight="1" x14ac:dyDescent="0.25">
      <c r="A1619" s="23">
        <v>1618</v>
      </c>
      <c r="B1619" s="24" t="s">
        <v>1259</v>
      </c>
      <c r="C1619" s="24" t="s">
        <v>3243</v>
      </c>
      <c r="D1619" s="24" t="s">
        <v>40</v>
      </c>
      <c r="E1619" s="23">
        <v>90</v>
      </c>
      <c r="F1619" s="25">
        <v>24167</v>
      </c>
      <c r="G1619" s="23">
        <f t="shared" ca="1" si="115"/>
        <v>55.136474552574825</v>
      </c>
      <c r="H1619" s="23" t="str">
        <f t="shared" ca="1" si="118"/>
        <v>51-60</v>
      </c>
      <c r="I1619" s="24" t="s">
        <v>404</v>
      </c>
      <c r="J1619" s="24" t="s">
        <v>61</v>
      </c>
      <c r="K1619" s="24" t="s">
        <v>43</v>
      </c>
      <c r="L1619" s="24" t="s">
        <v>44</v>
      </c>
      <c r="M1619" s="24" t="s">
        <v>57</v>
      </c>
      <c r="N1619" s="23">
        <v>19</v>
      </c>
      <c r="O1619" s="22" t="str">
        <f>VLOOKUP(A1619,[1]CustomerAddress!$A$1:$F$3997,2)</f>
        <v>50 Dahle Crossing</v>
      </c>
      <c r="P1619" s="22">
        <f>VLOOKUP(A1619,[1]CustomerAddress!$A$1:$F$3997,3)</f>
        <v>3199</v>
      </c>
      <c r="Q1619" s="22" t="str">
        <f>VLOOKUP(A1619,[1]CustomerAddress!$A$1:$F$3997,4)</f>
        <v>VIC</v>
      </c>
      <c r="R1619" s="22" t="str">
        <f>VLOOKUP(A1619,[1]CustomerAddress!$A$1:$F$3997,5)</f>
        <v>Australia</v>
      </c>
      <c r="S1619" s="22">
        <f>VLOOKUP(A1619,[1]CustomerAddress!$A$1:$F$3997,6)</f>
        <v>9</v>
      </c>
      <c r="T1619" s="22" t="str">
        <f>VLOOKUP(A1619,Labels!$A$5:$I$3497,9)</f>
        <v>Late Bloomer</v>
      </c>
    </row>
    <row r="1620" spans="1:20" s="22" customFormat="1" ht="15.75" hidden="1" customHeight="1" x14ac:dyDescent="0.25">
      <c r="A1620" s="23">
        <v>1619</v>
      </c>
      <c r="B1620" s="24" t="s">
        <v>3244</v>
      </c>
      <c r="C1620" s="24" t="s">
        <v>3245</v>
      </c>
      <c r="D1620" s="24" t="s">
        <v>48</v>
      </c>
      <c r="E1620" s="23">
        <v>83</v>
      </c>
      <c r="F1620" s="25">
        <v>26289</v>
      </c>
      <c r="G1620" s="23">
        <f t="shared" ca="1" si="115"/>
        <v>49.322775922437842</v>
      </c>
      <c r="H1620" s="23"/>
      <c r="I1620" s="24" t="s">
        <v>137</v>
      </c>
      <c r="J1620" s="24" t="s">
        <v>61</v>
      </c>
      <c r="K1620" s="24" t="s">
        <v>43</v>
      </c>
      <c r="L1620" s="24" t="s">
        <v>44</v>
      </c>
      <c r="M1620" s="24" t="s">
        <v>45</v>
      </c>
      <c r="N1620" s="23">
        <v>6</v>
      </c>
    </row>
    <row r="1621" spans="1:20" s="22" customFormat="1" ht="15.75" customHeight="1" x14ac:dyDescent="0.25">
      <c r="A1621" s="23">
        <v>1620</v>
      </c>
      <c r="B1621" s="24" t="s">
        <v>3246</v>
      </c>
      <c r="C1621" s="24" t="s">
        <v>3247</v>
      </c>
      <c r="D1621" s="24" t="s">
        <v>48</v>
      </c>
      <c r="E1621" s="23">
        <v>18</v>
      </c>
      <c r="F1621" s="25">
        <v>33812</v>
      </c>
      <c r="G1621" s="23">
        <f t="shared" ca="1" si="115"/>
        <v>28.711817018328254</v>
      </c>
      <c r="H1621" s="23" t="str">
        <f t="shared" ref="H1621:H1628" ca="1" si="119">IF(G1621&lt;=10,"0-10",IF(AND(G1621&gt;10,G1621&lt;=20),"11-20",IF(AND(G1621&gt;20,G1621&lt;=30),"21-30",IF(AND(G1621&gt;30,G1621&lt;=40),"31-40",IF(AND(G1621&gt;40,G1621&lt;=50),"41-50",IF(AND(G1621&gt;50,G1621&lt;=60),"51-60",IF(AND(G1621&gt;60,G1621&lt;=70),"61-70",IF(AND(G1621&gt;70,G1621&lt;=80),"71-80",IF(AND(G1621&gt;80,G1621&lt;=90),"81-90",IF(G1621&gt;90,"91-100"))))))))))</f>
        <v>21-30</v>
      </c>
      <c r="I1621" s="24" t="s">
        <v>472</v>
      </c>
      <c r="J1621" s="24" t="s">
        <v>61</v>
      </c>
      <c r="K1621" s="24" t="s">
        <v>66</v>
      </c>
      <c r="L1621" s="24" t="s">
        <v>44</v>
      </c>
      <c r="M1621" s="24" t="s">
        <v>45</v>
      </c>
      <c r="N1621" s="23">
        <v>2</v>
      </c>
      <c r="O1621" s="22" t="str">
        <f>VLOOKUP(A1621,[1]CustomerAddress!$A$1:$F$3997,2)</f>
        <v>9020 Anhalt Park</v>
      </c>
      <c r="P1621" s="22">
        <f>VLOOKUP(A1621,[1]CustomerAddress!$A$1:$F$3997,3)</f>
        <v>2528</v>
      </c>
      <c r="Q1621" s="22" t="str">
        <f>VLOOKUP(A1621,[1]CustomerAddress!$A$1:$F$3997,4)</f>
        <v>NSW</v>
      </c>
      <c r="R1621" s="22" t="str">
        <f>VLOOKUP(A1621,[1]CustomerAddress!$A$1:$F$3997,5)</f>
        <v>Australia</v>
      </c>
      <c r="S1621" s="22">
        <f>VLOOKUP(A1621,[1]CustomerAddress!$A$1:$F$3997,6)</f>
        <v>7</v>
      </c>
      <c r="T1621" s="22" t="str">
        <f>VLOOKUP(A1621,Labels!$A$5:$I$3497,9)</f>
        <v>Lost Customer</v>
      </c>
    </row>
    <row r="1622" spans="1:20" s="22" customFormat="1" ht="15.75" customHeight="1" x14ac:dyDescent="0.25">
      <c r="A1622" s="23">
        <v>1621</v>
      </c>
      <c r="B1622" s="24" t="s">
        <v>3056</v>
      </c>
      <c r="C1622" s="24" t="s">
        <v>3248</v>
      </c>
      <c r="D1622" s="24" t="s">
        <v>40</v>
      </c>
      <c r="E1622" s="23">
        <v>10</v>
      </c>
      <c r="F1622" s="25">
        <v>27281</v>
      </c>
      <c r="G1622" s="23">
        <f t="shared" ca="1" si="115"/>
        <v>46.604967703576875</v>
      </c>
      <c r="H1622" s="23" t="str">
        <f t="shared" ca="1" si="119"/>
        <v>41-50</v>
      </c>
      <c r="I1622" s="24" t="s">
        <v>157</v>
      </c>
      <c r="J1622" s="24" t="s">
        <v>42</v>
      </c>
      <c r="K1622" s="24" t="s">
        <v>43</v>
      </c>
      <c r="L1622" s="24" t="s">
        <v>44</v>
      </c>
      <c r="M1622" s="24" t="s">
        <v>57</v>
      </c>
      <c r="N1622" s="23">
        <v>22</v>
      </c>
      <c r="O1622" s="22" t="str">
        <f>VLOOKUP(A1622,[1]CustomerAddress!$A$1:$F$3997,2)</f>
        <v>48 Melby Trail</v>
      </c>
      <c r="P1622" s="22">
        <f>VLOOKUP(A1622,[1]CustomerAddress!$A$1:$F$3997,3)</f>
        <v>2131</v>
      </c>
      <c r="Q1622" s="22" t="str">
        <f>VLOOKUP(A1622,[1]CustomerAddress!$A$1:$F$3997,4)</f>
        <v>NSW</v>
      </c>
      <c r="R1622" s="22" t="str">
        <f>VLOOKUP(A1622,[1]CustomerAddress!$A$1:$F$3997,5)</f>
        <v>Australia</v>
      </c>
      <c r="S1622" s="22">
        <f>VLOOKUP(A1622,[1]CustomerAddress!$A$1:$F$3997,6)</f>
        <v>8</v>
      </c>
      <c r="T1622" s="22" t="str">
        <f>VLOOKUP(A1622,Labels!$A$5:$I$3497,9)</f>
        <v>High Risk Customer</v>
      </c>
    </row>
    <row r="1623" spans="1:20" s="22" customFormat="1" ht="15.75" customHeight="1" x14ac:dyDescent="0.25">
      <c r="A1623" s="23">
        <v>1622</v>
      </c>
      <c r="B1623" s="24" t="s">
        <v>3249</v>
      </c>
      <c r="C1623" s="24" t="s">
        <v>3250</v>
      </c>
      <c r="D1623" s="24" t="s">
        <v>48</v>
      </c>
      <c r="E1623" s="23">
        <v>44</v>
      </c>
      <c r="F1623" s="25">
        <v>28640</v>
      </c>
      <c r="G1623" s="23">
        <f t="shared" ca="1" si="115"/>
        <v>42.881680032026885</v>
      </c>
      <c r="H1623" s="23" t="str">
        <f t="shared" ca="1" si="119"/>
        <v>41-50</v>
      </c>
      <c r="I1623" s="24" t="s">
        <v>78</v>
      </c>
      <c r="J1623" s="24" t="s">
        <v>61</v>
      </c>
      <c r="K1623" s="24" t="s">
        <v>66</v>
      </c>
      <c r="L1623" s="24" t="s">
        <v>44</v>
      </c>
      <c r="M1623" s="24" t="s">
        <v>57</v>
      </c>
      <c r="N1623" s="23">
        <v>16</v>
      </c>
      <c r="O1623" s="22" t="str">
        <f>VLOOKUP(A1623,[1]CustomerAddress!$A$1:$F$3997,2)</f>
        <v>1 Eliot Road</v>
      </c>
      <c r="P1623" s="22">
        <f>VLOOKUP(A1623,[1]CustomerAddress!$A$1:$F$3997,3)</f>
        <v>3910</v>
      </c>
      <c r="Q1623" s="22" t="str">
        <f>VLOOKUP(A1623,[1]CustomerAddress!$A$1:$F$3997,4)</f>
        <v>VIC</v>
      </c>
      <c r="R1623" s="22" t="str">
        <f>VLOOKUP(A1623,[1]CustomerAddress!$A$1:$F$3997,5)</f>
        <v>Australia</v>
      </c>
      <c r="S1623" s="22">
        <f>VLOOKUP(A1623,[1]CustomerAddress!$A$1:$F$3997,6)</f>
        <v>8</v>
      </c>
      <c r="T1623" s="22" t="str">
        <f>VLOOKUP(A1623,Labels!$A$5:$I$3497,9)</f>
        <v>Almost Lost Customer</v>
      </c>
    </row>
    <row r="1624" spans="1:20" s="22" customFormat="1" ht="15.75" customHeight="1" x14ac:dyDescent="0.25">
      <c r="A1624" s="23">
        <v>1623</v>
      </c>
      <c r="B1624" s="24" t="s">
        <v>3251</v>
      </c>
      <c r="C1624" s="24" t="s">
        <v>3252</v>
      </c>
      <c r="D1624" s="24" t="s">
        <v>40</v>
      </c>
      <c r="E1624" s="23">
        <v>29</v>
      </c>
      <c r="F1624" s="25">
        <v>35788</v>
      </c>
      <c r="G1624" s="23">
        <f t="shared" ca="1" si="115"/>
        <v>23.298118388508378</v>
      </c>
      <c r="H1624" s="23" t="str">
        <f t="shared" ca="1" si="119"/>
        <v>21-30</v>
      </c>
      <c r="I1624" s="24" t="s">
        <v>271</v>
      </c>
      <c r="J1624" s="24" t="s">
        <v>164</v>
      </c>
      <c r="K1624" s="24" t="s">
        <v>66</v>
      </c>
      <c r="L1624" s="24" t="s">
        <v>44</v>
      </c>
      <c r="M1624" s="24" t="s">
        <v>45</v>
      </c>
      <c r="N1624" s="23">
        <v>2</v>
      </c>
      <c r="O1624" s="22" t="str">
        <f>VLOOKUP(A1624,[1]CustomerAddress!$A$1:$F$3997,2)</f>
        <v>94181 South Park</v>
      </c>
      <c r="P1624" s="22">
        <f>VLOOKUP(A1624,[1]CustomerAddress!$A$1:$F$3997,3)</f>
        <v>3264</v>
      </c>
      <c r="Q1624" s="22" t="str">
        <f>VLOOKUP(A1624,[1]CustomerAddress!$A$1:$F$3997,4)</f>
        <v>VIC</v>
      </c>
      <c r="R1624" s="22" t="str">
        <f>VLOOKUP(A1624,[1]CustomerAddress!$A$1:$F$3997,5)</f>
        <v>Australia</v>
      </c>
      <c r="S1624" s="22">
        <f>VLOOKUP(A1624,[1]CustomerAddress!$A$1:$F$3997,6)</f>
        <v>1</v>
      </c>
      <c r="T1624" s="22" t="str">
        <f>VLOOKUP(A1624,Labels!$A$5:$I$3497,9)</f>
        <v>Becoming Loyal</v>
      </c>
    </row>
    <row r="1625" spans="1:20" s="22" customFormat="1" ht="15.75" customHeight="1" x14ac:dyDescent="0.25">
      <c r="A1625" s="23">
        <v>1624</v>
      </c>
      <c r="B1625" s="24" t="s">
        <v>3253</v>
      </c>
      <c r="C1625" s="24" t="s">
        <v>3254</v>
      </c>
      <c r="D1625" s="24" t="s">
        <v>48</v>
      </c>
      <c r="E1625" s="23">
        <v>18</v>
      </c>
      <c r="F1625" s="25">
        <v>29345</v>
      </c>
      <c r="G1625" s="23">
        <f t="shared" ca="1" si="115"/>
        <v>40.950173182711815</v>
      </c>
      <c r="H1625" s="23" t="str">
        <f t="shared" ca="1" si="119"/>
        <v>41-50</v>
      </c>
      <c r="I1625" s="24" t="s">
        <v>381</v>
      </c>
      <c r="J1625" s="24" t="s">
        <v>50</v>
      </c>
      <c r="K1625" s="24" t="s">
        <v>43</v>
      </c>
      <c r="L1625" s="24" t="s">
        <v>44</v>
      </c>
      <c r="M1625" s="24" t="s">
        <v>45</v>
      </c>
      <c r="N1625" s="23">
        <v>6</v>
      </c>
      <c r="O1625" s="22" t="str">
        <f>VLOOKUP(A1625,[1]CustomerAddress!$A$1:$F$3997,2)</f>
        <v>718 Colorado Court</v>
      </c>
      <c r="P1625" s="22">
        <f>VLOOKUP(A1625,[1]CustomerAddress!$A$1:$F$3997,3)</f>
        <v>2220</v>
      </c>
      <c r="Q1625" s="22" t="str">
        <f>VLOOKUP(A1625,[1]CustomerAddress!$A$1:$F$3997,4)</f>
        <v>NSW</v>
      </c>
      <c r="R1625" s="22" t="str">
        <f>VLOOKUP(A1625,[1]CustomerAddress!$A$1:$F$3997,5)</f>
        <v>Australia</v>
      </c>
      <c r="S1625" s="22">
        <f>VLOOKUP(A1625,[1]CustomerAddress!$A$1:$F$3997,6)</f>
        <v>8</v>
      </c>
      <c r="T1625" s="22" t="str">
        <f>VLOOKUP(A1625,Labels!$A$5:$I$3497,9)</f>
        <v>Becoming Loyal</v>
      </c>
    </row>
    <row r="1626" spans="1:20" s="22" customFormat="1" ht="15.75" customHeight="1" x14ac:dyDescent="0.25">
      <c r="A1626" s="23">
        <v>1625</v>
      </c>
      <c r="B1626" s="24" t="s">
        <v>1897</v>
      </c>
      <c r="C1626" s="24" t="s">
        <v>3255</v>
      </c>
      <c r="D1626" s="24" t="s">
        <v>48</v>
      </c>
      <c r="E1626" s="23">
        <v>20</v>
      </c>
      <c r="F1626" s="25">
        <v>28468</v>
      </c>
      <c r="G1626" s="23">
        <f t="shared" ca="1" si="115"/>
        <v>43.352912909056322</v>
      </c>
      <c r="H1626" s="23" t="str">
        <f t="shared" ca="1" si="119"/>
        <v>41-50</v>
      </c>
      <c r="I1626" s="24" t="s">
        <v>151</v>
      </c>
      <c r="J1626" s="24" t="s">
        <v>54</v>
      </c>
      <c r="K1626" s="24" t="s">
        <v>43</v>
      </c>
      <c r="L1626" s="24" t="s">
        <v>44</v>
      </c>
      <c r="M1626" s="24" t="s">
        <v>45</v>
      </c>
      <c r="N1626" s="23">
        <v>10</v>
      </c>
      <c r="O1626" s="22" t="str">
        <f>VLOOKUP(A1626,[1]CustomerAddress!$A$1:$F$3997,2)</f>
        <v>2 Southridge Crossing</v>
      </c>
      <c r="P1626" s="22">
        <f>VLOOKUP(A1626,[1]CustomerAddress!$A$1:$F$3997,3)</f>
        <v>2763</v>
      </c>
      <c r="Q1626" s="22" t="str">
        <f>VLOOKUP(A1626,[1]CustomerAddress!$A$1:$F$3997,4)</f>
        <v>NSW</v>
      </c>
      <c r="R1626" s="22" t="str">
        <f>VLOOKUP(A1626,[1]CustomerAddress!$A$1:$F$3997,5)</f>
        <v>Australia</v>
      </c>
      <c r="S1626" s="22">
        <f>VLOOKUP(A1626,[1]CustomerAddress!$A$1:$F$3997,6)</f>
        <v>8</v>
      </c>
      <c r="T1626" s="22" t="str">
        <f>VLOOKUP(A1626,Labels!$A$5:$I$3497,9)</f>
        <v>Platinum Customer</v>
      </c>
    </row>
    <row r="1627" spans="1:20" s="22" customFormat="1" ht="15.75" customHeight="1" x14ac:dyDescent="0.25">
      <c r="A1627" s="23">
        <v>1626</v>
      </c>
      <c r="B1627" s="24" t="s">
        <v>3256</v>
      </c>
      <c r="C1627" s="24" t="s">
        <v>3257</v>
      </c>
      <c r="D1627" s="24" t="s">
        <v>40</v>
      </c>
      <c r="E1627" s="23">
        <v>82</v>
      </c>
      <c r="F1627" s="25">
        <v>28964</v>
      </c>
      <c r="G1627" s="23">
        <f t="shared" ca="1" si="115"/>
        <v>41.994008799150173</v>
      </c>
      <c r="H1627" s="23" t="str">
        <f t="shared" ca="1" si="119"/>
        <v>41-50</v>
      </c>
      <c r="I1627" s="24" t="s">
        <v>314</v>
      </c>
      <c r="J1627" s="24" t="s">
        <v>50</v>
      </c>
      <c r="K1627" s="24" t="s">
        <v>43</v>
      </c>
      <c r="L1627" s="24" t="s">
        <v>44</v>
      </c>
      <c r="M1627" s="24" t="s">
        <v>57</v>
      </c>
      <c r="N1627" s="23">
        <v>14</v>
      </c>
      <c r="O1627" s="22" t="str">
        <f>VLOOKUP(A1627,[1]CustomerAddress!$A$1:$F$3997,2)</f>
        <v>0 Westport Terrace</v>
      </c>
      <c r="P1627" s="22">
        <f>VLOOKUP(A1627,[1]CustomerAddress!$A$1:$F$3997,3)</f>
        <v>4570</v>
      </c>
      <c r="Q1627" s="22" t="str">
        <f>VLOOKUP(A1627,[1]CustomerAddress!$A$1:$F$3997,4)</f>
        <v>QLD</v>
      </c>
      <c r="R1627" s="22" t="str">
        <f>VLOOKUP(A1627,[1]CustomerAddress!$A$1:$F$3997,5)</f>
        <v>Australia</v>
      </c>
      <c r="S1627" s="22">
        <f>VLOOKUP(A1627,[1]CustomerAddress!$A$1:$F$3997,6)</f>
        <v>5</v>
      </c>
      <c r="T1627" s="22" t="str">
        <f>VLOOKUP(A1627,Labels!$A$5:$I$3497,9)</f>
        <v>Lost Customer</v>
      </c>
    </row>
    <row r="1628" spans="1:20" s="22" customFormat="1" ht="15.75" customHeight="1" x14ac:dyDescent="0.25">
      <c r="A1628" s="23">
        <v>1627</v>
      </c>
      <c r="B1628" s="24" t="s">
        <v>3258</v>
      </c>
      <c r="C1628" s="24" t="s">
        <v>3259</v>
      </c>
      <c r="D1628" s="24" t="s">
        <v>48</v>
      </c>
      <c r="E1628" s="23">
        <v>44</v>
      </c>
      <c r="F1628" s="25">
        <v>22604</v>
      </c>
      <c r="G1628" s="23">
        <f t="shared" ca="1" si="115"/>
        <v>59.418666333713858</v>
      </c>
      <c r="H1628" s="23" t="str">
        <f t="shared" ca="1" si="119"/>
        <v>51-60</v>
      </c>
      <c r="I1628" s="24" t="s">
        <v>465</v>
      </c>
      <c r="J1628" s="24" t="s">
        <v>164</v>
      </c>
      <c r="K1628" s="24" t="s">
        <v>62</v>
      </c>
      <c r="L1628" s="24" t="s">
        <v>44</v>
      </c>
      <c r="M1628" s="24" t="s">
        <v>57</v>
      </c>
      <c r="N1628" s="23">
        <v>16</v>
      </c>
      <c r="O1628" s="22" t="str">
        <f>VLOOKUP(A1628,[1]CustomerAddress!$A$1:$F$3997,2)</f>
        <v>0 Namekagon Circle</v>
      </c>
      <c r="P1628" s="22">
        <f>VLOOKUP(A1628,[1]CustomerAddress!$A$1:$F$3997,3)</f>
        <v>3150</v>
      </c>
      <c r="Q1628" s="22" t="str">
        <f>VLOOKUP(A1628,[1]CustomerAddress!$A$1:$F$3997,4)</f>
        <v>VIC</v>
      </c>
      <c r="R1628" s="22" t="str">
        <f>VLOOKUP(A1628,[1]CustomerAddress!$A$1:$F$3997,5)</f>
        <v>Australia</v>
      </c>
      <c r="S1628" s="22">
        <f>VLOOKUP(A1628,[1]CustomerAddress!$A$1:$F$3997,6)</f>
        <v>9</v>
      </c>
      <c r="T1628" s="22" t="str">
        <f>VLOOKUP(A1628,Labels!$A$5:$I$3497,9)</f>
        <v>Recent Customer</v>
      </c>
    </row>
    <row r="1629" spans="1:20" s="22" customFormat="1" ht="15.75" hidden="1" customHeight="1" x14ac:dyDescent="0.25">
      <c r="A1629" s="23">
        <v>1628</v>
      </c>
      <c r="B1629" s="24" t="s">
        <v>3260</v>
      </c>
      <c r="C1629" s="24" t="s">
        <v>3261</v>
      </c>
      <c r="D1629" s="24" t="s">
        <v>147</v>
      </c>
      <c r="E1629" s="23">
        <v>13</v>
      </c>
      <c r="F1629" s="25"/>
      <c r="G1629" s="23"/>
      <c r="H1629" s="23"/>
      <c r="I1629" s="24" t="s">
        <v>483</v>
      </c>
      <c r="J1629" s="24" t="s">
        <v>56</v>
      </c>
      <c r="K1629" s="24" t="s">
        <v>43</v>
      </c>
      <c r="L1629" s="24" t="s">
        <v>44</v>
      </c>
      <c r="M1629" s="24" t="s">
        <v>57</v>
      </c>
      <c r="N1629" s="23"/>
    </row>
    <row r="1630" spans="1:20" s="22" customFormat="1" ht="15.75" customHeight="1" x14ac:dyDescent="0.25">
      <c r="A1630" s="23">
        <v>1629</v>
      </c>
      <c r="B1630" s="24" t="s">
        <v>3262</v>
      </c>
      <c r="C1630" s="24" t="s">
        <v>3263</v>
      </c>
      <c r="D1630" s="24" t="s">
        <v>48</v>
      </c>
      <c r="E1630" s="23">
        <v>46</v>
      </c>
      <c r="F1630" s="25">
        <v>27262</v>
      </c>
      <c r="G1630" s="23">
        <f t="shared" ref="G1630:G1683" ca="1" si="120">(NOW()-F1630)/365</f>
        <v>46.657022497780311</v>
      </c>
      <c r="H1630" s="23" t="str">
        <f t="shared" ref="H1630:H1635" ca="1" si="121">IF(G1630&lt;=10,"0-10",IF(AND(G1630&gt;10,G1630&lt;=20),"11-20",IF(AND(G1630&gt;20,G1630&lt;=30),"21-30",IF(AND(G1630&gt;30,G1630&lt;=40),"31-40",IF(AND(G1630&gt;40,G1630&lt;=50),"41-50",IF(AND(G1630&gt;50,G1630&lt;=60),"51-60",IF(AND(G1630&gt;60,G1630&lt;=70),"61-70",IF(AND(G1630&gt;70,G1630&lt;=80),"71-80",IF(AND(G1630&gt;80,G1630&lt;=90),"81-90",IF(G1630&gt;90,"91-100"))))))))))</f>
        <v>41-50</v>
      </c>
      <c r="I1630" s="24" t="s">
        <v>314</v>
      </c>
      <c r="J1630" s="24" t="s">
        <v>50</v>
      </c>
      <c r="K1630" s="24" t="s">
        <v>43</v>
      </c>
      <c r="L1630" s="24" t="s">
        <v>44</v>
      </c>
      <c r="M1630" s="24" t="s">
        <v>57</v>
      </c>
      <c r="N1630" s="23">
        <v>14</v>
      </c>
      <c r="O1630" s="22" t="str">
        <f>VLOOKUP(A1630,[1]CustomerAddress!$A$1:$F$3997,2)</f>
        <v>10 Hazelcrest Street</v>
      </c>
      <c r="P1630" s="22">
        <f>VLOOKUP(A1630,[1]CustomerAddress!$A$1:$F$3997,3)</f>
        <v>4413</v>
      </c>
      <c r="Q1630" s="22" t="str">
        <f>VLOOKUP(A1630,[1]CustomerAddress!$A$1:$F$3997,4)</f>
        <v>QLD</v>
      </c>
      <c r="R1630" s="22" t="str">
        <f>VLOOKUP(A1630,[1]CustomerAddress!$A$1:$F$3997,5)</f>
        <v>Australia</v>
      </c>
      <c r="S1630" s="22">
        <f>VLOOKUP(A1630,[1]CustomerAddress!$A$1:$F$3997,6)</f>
        <v>5</v>
      </c>
      <c r="T1630" s="22" t="str">
        <f>VLOOKUP(A1630,Labels!$A$5:$I$3497,9)</f>
        <v>Very Loyal</v>
      </c>
    </row>
    <row r="1631" spans="1:20" s="22" customFormat="1" ht="15.75" customHeight="1" x14ac:dyDescent="0.25">
      <c r="A1631" s="23">
        <v>1630</v>
      </c>
      <c r="B1631" s="24" t="s">
        <v>3264</v>
      </c>
      <c r="C1631" s="24" t="s">
        <v>3265</v>
      </c>
      <c r="D1631" s="24" t="s">
        <v>40</v>
      </c>
      <c r="E1631" s="23">
        <v>63</v>
      </c>
      <c r="F1631" s="25">
        <v>30941</v>
      </c>
      <c r="G1631" s="23">
        <f t="shared" ca="1" si="120"/>
        <v>36.577570443302896</v>
      </c>
      <c r="H1631" s="23" t="str">
        <f t="shared" ca="1" si="121"/>
        <v>31-40</v>
      </c>
      <c r="I1631" s="24" t="s">
        <v>102</v>
      </c>
      <c r="J1631" s="24" t="s">
        <v>84</v>
      </c>
      <c r="K1631" s="24" t="s">
        <v>43</v>
      </c>
      <c r="L1631" s="24" t="s">
        <v>44</v>
      </c>
      <c r="M1631" s="24" t="s">
        <v>57</v>
      </c>
      <c r="N1631" s="23">
        <v>16</v>
      </c>
      <c r="O1631" s="22" t="str">
        <f>VLOOKUP(A1631,[1]CustomerAddress!$A$1:$F$3997,2)</f>
        <v>5528 North Hill</v>
      </c>
      <c r="P1631" s="22">
        <f>VLOOKUP(A1631,[1]CustomerAddress!$A$1:$F$3997,3)</f>
        <v>2681</v>
      </c>
      <c r="Q1631" s="22" t="str">
        <f>VLOOKUP(A1631,[1]CustomerAddress!$A$1:$F$3997,4)</f>
        <v>NSW</v>
      </c>
      <c r="R1631" s="22" t="str">
        <f>VLOOKUP(A1631,[1]CustomerAddress!$A$1:$F$3997,5)</f>
        <v>Australia</v>
      </c>
      <c r="S1631" s="22">
        <f>VLOOKUP(A1631,[1]CustomerAddress!$A$1:$F$3997,6)</f>
        <v>1</v>
      </c>
      <c r="T1631" s="22" t="str">
        <f>VLOOKUP(A1631,Labels!$A$5:$I$3497,9)</f>
        <v>Late Bloomer</v>
      </c>
    </row>
    <row r="1632" spans="1:20" s="22" customFormat="1" ht="15.75" customHeight="1" x14ac:dyDescent="0.25">
      <c r="A1632" s="23">
        <v>1631</v>
      </c>
      <c r="B1632" s="24" t="s">
        <v>3266</v>
      </c>
      <c r="C1632" s="24" t="s">
        <v>3267</v>
      </c>
      <c r="D1632" s="24" t="s">
        <v>48</v>
      </c>
      <c r="E1632" s="23">
        <v>11</v>
      </c>
      <c r="F1632" s="25">
        <v>35311</v>
      </c>
      <c r="G1632" s="23">
        <f t="shared" ca="1" si="120"/>
        <v>24.60496770325976</v>
      </c>
      <c r="H1632" s="23" t="str">
        <f t="shared" ca="1" si="121"/>
        <v>21-30</v>
      </c>
      <c r="I1632" s="24" t="s">
        <v>289</v>
      </c>
      <c r="J1632" s="24" t="s">
        <v>50</v>
      </c>
      <c r="K1632" s="24" t="s">
        <v>62</v>
      </c>
      <c r="L1632" s="24" t="s">
        <v>44</v>
      </c>
      <c r="M1632" s="24" t="s">
        <v>57</v>
      </c>
      <c r="N1632" s="23">
        <v>1</v>
      </c>
      <c r="O1632" s="22" t="str">
        <f>VLOOKUP(A1632,[1]CustomerAddress!$A$1:$F$3997,2)</f>
        <v>9179 Sunfield Terrace</v>
      </c>
      <c r="P1632" s="22">
        <f>VLOOKUP(A1632,[1]CustomerAddress!$A$1:$F$3997,3)</f>
        <v>4510</v>
      </c>
      <c r="Q1632" s="22" t="str">
        <f>VLOOKUP(A1632,[1]CustomerAddress!$A$1:$F$3997,4)</f>
        <v>QLD</v>
      </c>
      <c r="R1632" s="22" t="str">
        <f>VLOOKUP(A1632,[1]CustomerAddress!$A$1:$F$3997,5)</f>
        <v>Australia</v>
      </c>
      <c r="S1632" s="22">
        <f>VLOOKUP(A1632,[1]CustomerAddress!$A$1:$F$3997,6)</f>
        <v>2</v>
      </c>
      <c r="T1632" s="22" t="str">
        <f>VLOOKUP(A1632,Labels!$A$5:$I$3497,9)</f>
        <v>Evasive Customer</v>
      </c>
    </row>
    <row r="1633" spans="1:20" s="22" customFormat="1" ht="15.75" customHeight="1" x14ac:dyDescent="0.25">
      <c r="A1633" s="23">
        <v>1632</v>
      </c>
      <c r="B1633" s="24" t="s">
        <v>3268</v>
      </c>
      <c r="C1633" s="24" t="s">
        <v>3269</v>
      </c>
      <c r="D1633" s="24" t="s">
        <v>48</v>
      </c>
      <c r="E1633" s="23">
        <v>43</v>
      </c>
      <c r="F1633" s="25">
        <v>31271</v>
      </c>
      <c r="G1633" s="23">
        <f t="shared" ca="1" si="120"/>
        <v>35.673460854261805</v>
      </c>
      <c r="H1633" s="23" t="str">
        <f t="shared" ca="1" si="121"/>
        <v>31-40</v>
      </c>
      <c r="I1633" s="24" t="s">
        <v>593</v>
      </c>
      <c r="J1633" s="24" t="s">
        <v>84</v>
      </c>
      <c r="K1633" s="24" t="s">
        <v>66</v>
      </c>
      <c r="L1633" s="24" t="s">
        <v>44</v>
      </c>
      <c r="M1633" s="24" t="s">
        <v>45</v>
      </c>
      <c r="N1633" s="23">
        <v>3</v>
      </c>
      <c r="O1633" s="22" t="str">
        <f>VLOOKUP(A1633,[1]CustomerAddress!$A$1:$F$3997,2)</f>
        <v>18708 Darwin Park</v>
      </c>
      <c r="P1633" s="22">
        <f>VLOOKUP(A1633,[1]CustomerAddress!$A$1:$F$3997,3)</f>
        <v>3977</v>
      </c>
      <c r="Q1633" s="22" t="str">
        <f>VLOOKUP(A1633,[1]CustomerAddress!$A$1:$F$3997,4)</f>
        <v>VIC</v>
      </c>
      <c r="R1633" s="22" t="str">
        <f>VLOOKUP(A1633,[1]CustomerAddress!$A$1:$F$3997,5)</f>
        <v>Australia</v>
      </c>
      <c r="S1633" s="22">
        <f>VLOOKUP(A1633,[1]CustomerAddress!$A$1:$F$3997,6)</f>
        <v>7</v>
      </c>
      <c r="T1633" s="22" t="str">
        <f>VLOOKUP(A1633,Labels!$A$5:$I$3497,9)</f>
        <v>Lost Customer</v>
      </c>
    </row>
    <row r="1634" spans="1:20" s="22" customFormat="1" ht="15.75" customHeight="1" x14ac:dyDescent="0.25">
      <c r="A1634" s="23">
        <v>1633</v>
      </c>
      <c r="B1634" s="24" t="s">
        <v>3270</v>
      </c>
      <c r="C1634" s="24" t="s">
        <v>3271</v>
      </c>
      <c r="D1634" s="24" t="s">
        <v>40</v>
      </c>
      <c r="E1634" s="23">
        <v>16</v>
      </c>
      <c r="F1634" s="25">
        <v>23566</v>
      </c>
      <c r="G1634" s="23">
        <f t="shared" ca="1" si="120"/>
        <v>56.783049895040584</v>
      </c>
      <c r="H1634" s="23" t="str">
        <f t="shared" ca="1" si="121"/>
        <v>51-60</v>
      </c>
      <c r="I1634" s="24" t="s">
        <v>2170</v>
      </c>
      <c r="J1634" s="24" t="s">
        <v>54</v>
      </c>
      <c r="K1634" s="24" t="s">
        <v>66</v>
      </c>
      <c r="L1634" s="24" t="s">
        <v>44</v>
      </c>
      <c r="M1634" s="24" t="s">
        <v>45</v>
      </c>
      <c r="N1634" s="23">
        <v>14</v>
      </c>
      <c r="O1634" s="22" t="str">
        <f>VLOOKUP(A1634,[1]CustomerAddress!$A$1:$F$3997,2)</f>
        <v>46310 Raven Trail</v>
      </c>
      <c r="P1634" s="22">
        <f>VLOOKUP(A1634,[1]CustomerAddress!$A$1:$F$3997,3)</f>
        <v>4220</v>
      </c>
      <c r="Q1634" s="22" t="str">
        <f>VLOOKUP(A1634,[1]CustomerAddress!$A$1:$F$3997,4)</f>
        <v>QLD</v>
      </c>
      <c r="R1634" s="22" t="str">
        <f>VLOOKUP(A1634,[1]CustomerAddress!$A$1:$F$3997,5)</f>
        <v>Australia</v>
      </c>
      <c r="S1634" s="22">
        <f>VLOOKUP(A1634,[1]CustomerAddress!$A$1:$F$3997,6)</f>
        <v>4</v>
      </c>
      <c r="T1634" s="22" t="str">
        <f>VLOOKUP(A1634,Labels!$A$5:$I$3497,9)</f>
        <v>Recent Customer</v>
      </c>
    </row>
    <row r="1635" spans="1:20" s="22" customFormat="1" ht="15.75" customHeight="1" x14ac:dyDescent="0.25">
      <c r="A1635" s="23">
        <v>1634</v>
      </c>
      <c r="B1635" s="24" t="s">
        <v>3272</v>
      </c>
      <c r="C1635" s="24" t="s">
        <v>3273</v>
      </c>
      <c r="D1635" s="24" t="s">
        <v>40</v>
      </c>
      <c r="E1635" s="23">
        <v>20</v>
      </c>
      <c r="F1635" s="25">
        <v>25811</v>
      </c>
      <c r="G1635" s="23">
        <f t="shared" ca="1" si="120"/>
        <v>50.632364963850847</v>
      </c>
      <c r="H1635" s="23" t="str">
        <f t="shared" ca="1" si="121"/>
        <v>51-60</v>
      </c>
      <c r="I1635" s="24" t="s">
        <v>176</v>
      </c>
      <c r="J1635" s="24" t="s">
        <v>84</v>
      </c>
      <c r="K1635" s="24" t="s">
        <v>62</v>
      </c>
      <c r="L1635" s="24" t="s">
        <v>44</v>
      </c>
      <c r="M1635" s="24" t="s">
        <v>57</v>
      </c>
      <c r="N1635" s="23">
        <v>12</v>
      </c>
      <c r="O1635" s="22" t="str">
        <f>VLOOKUP(A1635,[1]CustomerAddress!$A$1:$F$3997,2)</f>
        <v>49932 Messerschmidt Point</v>
      </c>
      <c r="P1635" s="22">
        <f>VLOOKUP(A1635,[1]CustomerAddress!$A$1:$F$3997,3)</f>
        <v>2138</v>
      </c>
      <c r="Q1635" s="22" t="str">
        <f>VLOOKUP(A1635,[1]CustomerAddress!$A$1:$F$3997,4)</f>
        <v>NSW</v>
      </c>
      <c r="R1635" s="22" t="str">
        <f>VLOOKUP(A1635,[1]CustomerAddress!$A$1:$F$3997,5)</f>
        <v>Australia</v>
      </c>
      <c r="S1635" s="22">
        <f>VLOOKUP(A1635,[1]CustomerAddress!$A$1:$F$3997,6)</f>
        <v>11</v>
      </c>
      <c r="T1635" s="22" t="str">
        <f>VLOOKUP(A1635,Labels!$A$5:$I$3497,9)</f>
        <v>Late Bloomer</v>
      </c>
    </row>
    <row r="1636" spans="1:20" s="22" customFormat="1" ht="15.75" hidden="1" customHeight="1" x14ac:dyDescent="0.25">
      <c r="A1636" s="23">
        <v>1635</v>
      </c>
      <c r="B1636" s="24" t="s">
        <v>174</v>
      </c>
      <c r="C1636" s="24" t="s">
        <v>3274</v>
      </c>
      <c r="D1636" s="24" t="s">
        <v>40</v>
      </c>
      <c r="E1636" s="23">
        <v>36</v>
      </c>
      <c r="F1636" s="25">
        <v>26178</v>
      </c>
      <c r="G1636" s="23">
        <f t="shared" ca="1" si="120"/>
        <v>49.626885511478939</v>
      </c>
      <c r="H1636" s="23"/>
      <c r="I1636" s="24" t="s">
        <v>311</v>
      </c>
      <c r="J1636" s="24" t="s">
        <v>50</v>
      </c>
      <c r="K1636" s="24" t="s">
        <v>43</v>
      </c>
      <c r="L1636" s="24" t="s">
        <v>44</v>
      </c>
      <c r="M1636" s="24" t="s">
        <v>57</v>
      </c>
      <c r="N1636" s="23">
        <v>7</v>
      </c>
    </row>
    <row r="1637" spans="1:20" s="22" customFormat="1" ht="15.75" customHeight="1" x14ac:dyDescent="0.25">
      <c r="A1637" s="23">
        <v>1636</v>
      </c>
      <c r="B1637" s="24" t="s">
        <v>3275</v>
      </c>
      <c r="C1637" s="24" t="s">
        <v>3276</v>
      </c>
      <c r="D1637" s="24" t="s">
        <v>40</v>
      </c>
      <c r="E1637" s="23">
        <v>65</v>
      </c>
      <c r="F1637" s="25">
        <v>29353</v>
      </c>
      <c r="G1637" s="23">
        <f t="shared" ca="1" si="120"/>
        <v>40.928255374492636</v>
      </c>
      <c r="H1637" s="23" t="str">
        <f t="shared" ref="H1637:H1683" ca="1" si="122">IF(G1637&lt;=10,"0-10",IF(AND(G1637&gt;10,G1637&lt;=20),"11-20",IF(AND(G1637&gt;20,G1637&lt;=30),"21-30",IF(AND(G1637&gt;30,G1637&lt;=40),"31-40",IF(AND(G1637&gt;40,G1637&lt;=50),"41-50",IF(AND(G1637&gt;50,G1637&lt;=60),"51-60",IF(AND(G1637&gt;60,G1637&lt;=70),"61-70",IF(AND(G1637&gt;70,G1637&lt;=80),"71-80",IF(AND(G1637&gt;80,G1637&lt;=90),"81-90",IF(G1637&gt;90,"91-100"))))))))))</f>
        <v>41-50</v>
      </c>
      <c r="I1637" s="24" t="s">
        <v>390</v>
      </c>
      <c r="J1637" s="24" t="s">
        <v>84</v>
      </c>
      <c r="K1637" s="24" t="s">
        <v>66</v>
      </c>
      <c r="L1637" s="24" t="s">
        <v>44</v>
      </c>
      <c r="M1637" s="24" t="s">
        <v>45</v>
      </c>
      <c r="N1637" s="23">
        <v>5</v>
      </c>
      <c r="O1637" s="22" t="str">
        <f>VLOOKUP(A1637,[1]CustomerAddress!$A$1:$F$3997,2)</f>
        <v>2 Green Ridge Park</v>
      </c>
      <c r="P1637" s="22">
        <f>VLOOKUP(A1637,[1]CustomerAddress!$A$1:$F$3997,3)</f>
        <v>2478</v>
      </c>
      <c r="Q1637" s="22" t="str">
        <f>VLOOKUP(A1637,[1]CustomerAddress!$A$1:$F$3997,4)</f>
        <v>NSW</v>
      </c>
      <c r="R1637" s="22" t="str">
        <f>VLOOKUP(A1637,[1]CustomerAddress!$A$1:$F$3997,5)</f>
        <v>Australia</v>
      </c>
      <c r="S1637" s="22">
        <f>VLOOKUP(A1637,[1]CustomerAddress!$A$1:$F$3997,6)</f>
        <v>8</v>
      </c>
      <c r="T1637" s="22" t="str">
        <f>VLOOKUP(A1637,Labels!$A$5:$I$3497,9)</f>
        <v>Potential Customer</v>
      </c>
    </row>
    <row r="1638" spans="1:20" s="22" customFormat="1" ht="15.75" customHeight="1" x14ac:dyDescent="0.25">
      <c r="A1638" s="23">
        <v>1637</v>
      </c>
      <c r="B1638" s="24" t="s">
        <v>3277</v>
      </c>
      <c r="C1638" s="24" t="s">
        <v>3278</v>
      </c>
      <c r="D1638" s="24" t="s">
        <v>48</v>
      </c>
      <c r="E1638" s="23">
        <v>78</v>
      </c>
      <c r="F1638" s="25">
        <v>25241</v>
      </c>
      <c r="G1638" s="23">
        <f t="shared" ca="1" si="120"/>
        <v>52.194008799150168</v>
      </c>
      <c r="H1638" s="23" t="str">
        <f t="shared" ca="1" si="122"/>
        <v>51-60</v>
      </c>
      <c r="I1638" s="24" t="s">
        <v>256</v>
      </c>
      <c r="J1638" s="24" t="s">
        <v>84</v>
      </c>
      <c r="K1638" s="24" t="s">
        <v>66</v>
      </c>
      <c r="L1638" s="24" t="s">
        <v>44</v>
      </c>
      <c r="M1638" s="24" t="s">
        <v>57</v>
      </c>
      <c r="N1638" s="23">
        <v>6</v>
      </c>
      <c r="O1638" s="22" t="str">
        <f>VLOOKUP(A1638,[1]CustomerAddress!$A$1:$F$3997,2)</f>
        <v>60 Briar Crest Circle</v>
      </c>
      <c r="P1638" s="22">
        <f>VLOOKUP(A1638,[1]CustomerAddress!$A$1:$F$3997,3)</f>
        <v>2170</v>
      </c>
      <c r="Q1638" s="22" t="str">
        <f>VLOOKUP(A1638,[1]CustomerAddress!$A$1:$F$3997,4)</f>
        <v>NSW</v>
      </c>
      <c r="R1638" s="22" t="str">
        <f>VLOOKUP(A1638,[1]CustomerAddress!$A$1:$F$3997,5)</f>
        <v>Australia</v>
      </c>
      <c r="S1638" s="22">
        <f>VLOOKUP(A1638,[1]CustomerAddress!$A$1:$F$3997,6)</f>
        <v>9</v>
      </c>
      <c r="T1638" s="22" t="str">
        <f>VLOOKUP(A1638,Labels!$A$5:$I$3497,9)</f>
        <v>Almost Lost Customer</v>
      </c>
    </row>
    <row r="1639" spans="1:20" s="22" customFormat="1" ht="15.75" customHeight="1" x14ac:dyDescent="0.25">
      <c r="A1639" s="23">
        <v>1638</v>
      </c>
      <c r="B1639" s="24" t="s">
        <v>2957</v>
      </c>
      <c r="C1639" s="24" t="s">
        <v>3279</v>
      </c>
      <c r="D1639" s="24" t="s">
        <v>48</v>
      </c>
      <c r="E1639" s="23">
        <v>55</v>
      </c>
      <c r="F1639" s="25">
        <v>33736</v>
      </c>
      <c r="G1639" s="23">
        <f t="shared" ca="1" si="120"/>
        <v>28.920036196410443</v>
      </c>
      <c r="H1639" s="23" t="str">
        <f t="shared" ca="1" si="122"/>
        <v>21-30</v>
      </c>
      <c r="I1639" s="24" t="s">
        <v>289</v>
      </c>
      <c r="J1639" s="24" t="s">
        <v>50</v>
      </c>
      <c r="K1639" s="24" t="s">
        <v>43</v>
      </c>
      <c r="L1639" s="24" t="s">
        <v>44</v>
      </c>
      <c r="M1639" s="24" t="s">
        <v>45</v>
      </c>
      <c r="N1639" s="23">
        <v>10</v>
      </c>
      <c r="O1639" s="22" t="str">
        <f>VLOOKUP(A1639,[1]CustomerAddress!$A$1:$F$3997,2)</f>
        <v>313 Schiller Trail</v>
      </c>
      <c r="P1639" s="22">
        <f>VLOOKUP(A1639,[1]CustomerAddress!$A$1:$F$3997,3)</f>
        <v>3018</v>
      </c>
      <c r="Q1639" s="22" t="str">
        <f>VLOOKUP(A1639,[1]CustomerAddress!$A$1:$F$3997,4)</f>
        <v>VIC</v>
      </c>
      <c r="R1639" s="22" t="str">
        <f>VLOOKUP(A1639,[1]CustomerAddress!$A$1:$F$3997,5)</f>
        <v>Australia</v>
      </c>
      <c r="S1639" s="22">
        <f>VLOOKUP(A1639,[1]CustomerAddress!$A$1:$F$3997,6)</f>
        <v>4</v>
      </c>
      <c r="T1639" s="22" t="str">
        <f>VLOOKUP(A1639,Labels!$A$5:$I$3497,9)</f>
        <v>Recent Customer</v>
      </c>
    </row>
    <row r="1640" spans="1:20" s="22" customFormat="1" ht="15.75" customHeight="1" x14ac:dyDescent="0.25">
      <c r="A1640" s="23">
        <v>1639</v>
      </c>
      <c r="B1640" s="24" t="s">
        <v>3280</v>
      </c>
      <c r="C1640" s="24" t="s">
        <v>3281</v>
      </c>
      <c r="D1640" s="24" t="s">
        <v>40</v>
      </c>
      <c r="E1640" s="23">
        <v>9</v>
      </c>
      <c r="F1640" s="25">
        <v>22997</v>
      </c>
      <c r="G1640" s="23">
        <f t="shared" ca="1" si="120"/>
        <v>58.341954004629621</v>
      </c>
      <c r="H1640" s="23" t="str">
        <f t="shared" ca="1" si="122"/>
        <v>51-60</v>
      </c>
      <c r="J1640" s="24" t="s">
        <v>84</v>
      </c>
      <c r="K1640" s="24" t="s">
        <v>43</v>
      </c>
      <c r="L1640" s="24" t="s">
        <v>44</v>
      </c>
      <c r="M1640" s="24" t="s">
        <v>45</v>
      </c>
      <c r="N1640" s="23">
        <v>12</v>
      </c>
      <c r="O1640" s="22" t="str">
        <f>VLOOKUP(A1640,[1]CustomerAddress!$A$1:$F$3997,2)</f>
        <v>89 Bartillon Plaza</v>
      </c>
      <c r="P1640" s="22">
        <f>VLOOKUP(A1640,[1]CustomerAddress!$A$1:$F$3997,3)</f>
        <v>2753</v>
      </c>
      <c r="Q1640" s="22" t="str">
        <f>VLOOKUP(A1640,[1]CustomerAddress!$A$1:$F$3997,4)</f>
        <v>NSW</v>
      </c>
      <c r="R1640" s="22" t="str">
        <f>VLOOKUP(A1640,[1]CustomerAddress!$A$1:$F$3997,5)</f>
        <v>Australia</v>
      </c>
      <c r="S1640" s="22">
        <f>VLOOKUP(A1640,[1]CustomerAddress!$A$1:$F$3997,6)</f>
        <v>10</v>
      </c>
      <c r="T1640" s="22" t="str">
        <f>VLOOKUP(A1640,Labels!$A$5:$I$3497,9)</f>
        <v>Potential Customer</v>
      </c>
    </row>
    <row r="1641" spans="1:20" s="22" customFormat="1" ht="15.75" customHeight="1" x14ac:dyDescent="0.25">
      <c r="A1641" s="23">
        <v>1640</v>
      </c>
      <c r="B1641" s="24" t="s">
        <v>3282</v>
      </c>
      <c r="C1641" s="24" t="s">
        <v>3283</v>
      </c>
      <c r="D1641" s="24" t="s">
        <v>48</v>
      </c>
      <c r="E1641" s="23">
        <v>37</v>
      </c>
      <c r="F1641" s="25">
        <v>34747</v>
      </c>
      <c r="G1641" s="23">
        <f t="shared" ca="1" si="120"/>
        <v>26.150173182711814</v>
      </c>
      <c r="H1641" s="23" t="str">
        <f t="shared" ca="1" si="122"/>
        <v>21-30</v>
      </c>
      <c r="I1641" s="24" t="s">
        <v>494</v>
      </c>
      <c r="J1641" s="24" t="s">
        <v>61</v>
      </c>
      <c r="K1641" s="24" t="s">
        <v>66</v>
      </c>
      <c r="L1641" s="24" t="s">
        <v>44</v>
      </c>
      <c r="M1641" s="24" t="s">
        <v>45</v>
      </c>
      <c r="N1641" s="23">
        <v>3</v>
      </c>
      <c r="O1641" s="22" t="str">
        <f>VLOOKUP(A1641,[1]CustomerAddress!$A$1:$F$3997,2)</f>
        <v>5 Moland Court</v>
      </c>
      <c r="P1641" s="22">
        <f>VLOOKUP(A1641,[1]CustomerAddress!$A$1:$F$3997,3)</f>
        <v>4551</v>
      </c>
      <c r="Q1641" s="22" t="str">
        <f>VLOOKUP(A1641,[1]CustomerAddress!$A$1:$F$3997,4)</f>
        <v>QLD</v>
      </c>
      <c r="R1641" s="22" t="str">
        <f>VLOOKUP(A1641,[1]CustomerAddress!$A$1:$F$3997,5)</f>
        <v>Australia</v>
      </c>
      <c r="S1641" s="22">
        <f>VLOOKUP(A1641,[1]CustomerAddress!$A$1:$F$3997,6)</f>
        <v>6</v>
      </c>
      <c r="T1641" s="22" t="str">
        <f>VLOOKUP(A1641,Labels!$A$5:$I$3497,9)</f>
        <v>Losing Customer</v>
      </c>
    </row>
    <row r="1642" spans="1:20" s="22" customFormat="1" ht="15.75" customHeight="1" x14ac:dyDescent="0.25">
      <c r="A1642" s="23">
        <v>1641</v>
      </c>
      <c r="B1642" s="24" t="s">
        <v>3284</v>
      </c>
      <c r="C1642" s="24" t="s">
        <v>3285</v>
      </c>
      <c r="D1642" s="24" t="s">
        <v>48</v>
      </c>
      <c r="E1642" s="23">
        <v>29</v>
      </c>
      <c r="F1642" s="25">
        <v>26543</v>
      </c>
      <c r="G1642" s="23">
        <f t="shared" ca="1" si="120"/>
        <v>48.626885511478939</v>
      </c>
      <c r="H1642" s="23" t="str">
        <f t="shared" ca="1" si="122"/>
        <v>41-50</v>
      </c>
      <c r="I1642" s="24" t="s">
        <v>308</v>
      </c>
      <c r="J1642" s="24" t="s">
        <v>50</v>
      </c>
      <c r="K1642" s="24" t="s">
        <v>43</v>
      </c>
      <c r="L1642" s="24" t="s">
        <v>44</v>
      </c>
      <c r="M1642" s="24" t="s">
        <v>57</v>
      </c>
      <c r="N1642" s="23">
        <v>14</v>
      </c>
      <c r="O1642" s="22" t="str">
        <f>VLOOKUP(A1642,[1]CustomerAddress!$A$1:$F$3997,2)</f>
        <v>20 Mcguire Hill</v>
      </c>
      <c r="P1642" s="22">
        <f>VLOOKUP(A1642,[1]CustomerAddress!$A$1:$F$3997,3)</f>
        <v>3198</v>
      </c>
      <c r="Q1642" s="22" t="str">
        <f>VLOOKUP(A1642,[1]CustomerAddress!$A$1:$F$3997,4)</f>
        <v>VIC</v>
      </c>
      <c r="R1642" s="22" t="str">
        <f>VLOOKUP(A1642,[1]CustomerAddress!$A$1:$F$3997,5)</f>
        <v>Australia</v>
      </c>
      <c r="S1642" s="22">
        <f>VLOOKUP(A1642,[1]CustomerAddress!$A$1:$F$3997,6)</f>
        <v>4</v>
      </c>
      <c r="T1642" s="22" t="str">
        <f>VLOOKUP(A1642,Labels!$A$5:$I$3497,9)</f>
        <v>Losing Customer</v>
      </c>
    </row>
    <row r="1643" spans="1:20" s="22" customFormat="1" ht="15.75" customHeight="1" x14ac:dyDescent="0.25">
      <c r="A1643" s="23">
        <v>1642</v>
      </c>
      <c r="B1643" s="24" t="s">
        <v>2682</v>
      </c>
      <c r="C1643" s="24" t="s">
        <v>3286</v>
      </c>
      <c r="D1643" s="24" t="s">
        <v>48</v>
      </c>
      <c r="E1643" s="23">
        <v>97</v>
      </c>
      <c r="F1643" s="25">
        <v>30235</v>
      </c>
      <c r="G1643" s="23">
        <f t="shared" ca="1" si="120"/>
        <v>38.511817018328252</v>
      </c>
      <c r="H1643" s="23" t="str">
        <f t="shared" ca="1" si="122"/>
        <v>31-40</v>
      </c>
      <c r="I1643" s="24" t="s">
        <v>613</v>
      </c>
      <c r="J1643" s="24" t="s">
        <v>84</v>
      </c>
      <c r="K1643" s="24" t="s">
        <v>62</v>
      </c>
      <c r="L1643" s="24" t="s">
        <v>44</v>
      </c>
      <c r="M1643" s="24" t="s">
        <v>45</v>
      </c>
      <c r="N1643" s="23">
        <v>3</v>
      </c>
      <c r="O1643" s="22" t="str">
        <f>VLOOKUP(A1643,[1]CustomerAddress!$A$1:$F$3997,2)</f>
        <v>2 Ridgeway Circle</v>
      </c>
      <c r="P1643" s="22">
        <f>VLOOKUP(A1643,[1]CustomerAddress!$A$1:$F$3997,3)</f>
        <v>2090</v>
      </c>
      <c r="Q1643" s="22" t="str">
        <f>VLOOKUP(A1643,[1]CustomerAddress!$A$1:$F$3997,4)</f>
        <v>NSW</v>
      </c>
      <c r="R1643" s="22" t="str">
        <f>VLOOKUP(A1643,[1]CustomerAddress!$A$1:$F$3997,5)</f>
        <v>Australia</v>
      </c>
      <c r="S1643" s="22">
        <f>VLOOKUP(A1643,[1]CustomerAddress!$A$1:$F$3997,6)</f>
        <v>10</v>
      </c>
      <c r="T1643" s="22" t="str">
        <f>VLOOKUP(A1643,Labels!$A$5:$I$3497,9)</f>
        <v>High Risk Customer</v>
      </c>
    </row>
    <row r="1644" spans="1:20" s="22" customFormat="1" ht="15.75" customHeight="1" x14ac:dyDescent="0.25">
      <c r="A1644" s="23">
        <v>1643</v>
      </c>
      <c r="B1644" s="24" t="s">
        <v>3287</v>
      </c>
      <c r="C1644" s="24" t="s">
        <v>3288</v>
      </c>
      <c r="D1644" s="24" t="s">
        <v>40</v>
      </c>
      <c r="E1644" s="23">
        <v>13</v>
      </c>
      <c r="F1644" s="25">
        <v>22288</v>
      </c>
      <c r="G1644" s="23">
        <f t="shared" ca="1" si="120"/>
        <v>60.284419758054277</v>
      </c>
      <c r="H1644" s="23" t="str">
        <f t="shared" ca="1" si="122"/>
        <v>61-70</v>
      </c>
      <c r="J1644" s="24" t="s">
        <v>65</v>
      </c>
      <c r="K1644" s="24" t="s">
        <v>43</v>
      </c>
      <c r="L1644" s="24" t="s">
        <v>44</v>
      </c>
      <c r="M1644" s="24" t="s">
        <v>57</v>
      </c>
      <c r="N1644" s="23">
        <v>19</v>
      </c>
      <c r="O1644" s="22" t="str">
        <f>VLOOKUP(A1644,[1]CustomerAddress!$A$1:$F$3997,2)</f>
        <v>78 Bultman Junction</v>
      </c>
      <c r="P1644" s="22">
        <f>VLOOKUP(A1644,[1]CustomerAddress!$A$1:$F$3997,3)</f>
        <v>2047</v>
      </c>
      <c r="Q1644" s="22" t="str">
        <f>VLOOKUP(A1644,[1]CustomerAddress!$A$1:$F$3997,4)</f>
        <v>NSW</v>
      </c>
      <c r="R1644" s="22" t="str">
        <f>VLOOKUP(A1644,[1]CustomerAddress!$A$1:$F$3997,5)</f>
        <v>Australia</v>
      </c>
      <c r="S1644" s="22">
        <f>VLOOKUP(A1644,[1]CustomerAddress!$A$1:$F$3997,6)</f>
        <v>10</v>
      </c>
      <c r="T1644" s="22" t="str">
        <f>VLOOKUP(A1644,Labels!$A$5:$I$3497,9)</f>
        <v>Recent Customer</v>
      </c>
    </row>
    <row r="1645" spans="1:20" s="22" customFormat="1" ht="15.75" customHeight="1" x14ac:dyDescent="0.25">
      <c r="A1645" s="23">
        <v>1644</v>
      </c>
      <c r="B1645" s="24" t="s">
        <v>1158</v>
      </c>
      <c r="C1645" s="24" t="s">
        <v>3289</v>
      </c>
      <c r="D1645" s="24" t="s">
        <v>48</v>
      </c>
      <c r="E1645" s="23">
        <v>57</v>
      </c>
      <c r="F1645" s="25">
        <v>25538</v>
      </c>
      <c r="G1645" s="23">
        <f t="shared" ca="1" si="120"/>
        <v>51.380310169013185</v>
      </c>
      <c r="H1645" s="23" t="str">
        <f t="shared" ca="1" si="122"/>
        <v>51-60</v>
      </c>
      <c r="I1645" s="24" t="s">
        <v>289</v>
      </c>
      <c r="J1645" s="24" t="s">
        <v>42</v>
      </c>
      <c r="K1645" s="24" t="s">
        <v>43</v>
      </c>
      <c r="L1645" s="24" t="s">
        <v>44</v>
      </c>
      <c r="M1645" s="24" t="s">
        <v>57</v>
      </c>
      <c r="N1645" s="23">
        <v>10</v>
      </c>
      <c r="O1645" s="22" t="str">
        <f>VLOOKUP(A1645,[1]CustomerAddress!$A$1:$F$3997,2)</f>
        <v>4 Mariners Cove Street</v>
      </c>
      <c r="P1645" s="22">
        <f>VLOOKUP(A1645,[1]CustomerAddress!$A$1:$F$3997,3)</f>
        <v>2043</v>
      </c>
      <c r="Q1645" s="22" t="str">
        <f>VLOOKUP(A1645,[1]CustomerAddress!$A$1:$F$3997,4)</f>
        <v>NSW</v>
      </c>
      <c r="R1645" s="22" t="str">
        <f>VLOOKUP(A1645,[1]CustomerAddress!$A$1:$F$3997,5)</f>
        <v>Australia</v>
      </c>
      <c r="S1645" s="22">
        <f>VLOOKUP(A1645,[1]CustomerAddress!$A$1:$F$3997,6)</f>
        <v>9</v>
      </c>
      <c r="T1645" s="22" t="str">
        <f>VLOOKUP(A1645,Labels!$A$5:$I$3497,9)</f>
        <v>Potential Customer</v>
      </c>
    </row>
    <row r="1646" spans="1:20" s="22" customFormat="1" ht="15.75" customHeight="1" x14ac:dyDescent="0.25">
      <c r="A1646" s="23">
        <v>1645</v>
      </c>
      <c r="B1646" s="24" t="s">
        <v>3290</v>
      </c>
      <c r="C1646" s="24" t="s">
        <v>3291</v>
      </c>
      <c r="D1646" s="24" t="s">
        <v>48</v>
      </c>
      <c r="E1646" s="23">
        <v>34</v>
      </c>
      <c r="F1646" s="25">
        <v>34862</v>
      </c>
      <c r="G1646" s="23">
        <f t="shared" ca="1" si="120"/>
        <v>25.835104689561131</v>
      </c>
      <c r="H1646" s="23" t="str">
        <f t="shared" ca="1" si="122"/>
        <v>21-30</v>
      </c>
      <c r="I1646" s="24" t="s">
        <v>243</v>
      </c>
      <c r="J1646" s="24" t="s">
        <v>61</v>
      </c>
      <c r="K1646" s="24" t="s">
        <v>62</v>
      </c>
      <c r="L1646" s="24" t="s">
        <v>44</v>
      </c>
      <c r="M1646" s="24" t="s">
        <v>45</v>
      </c>
      <c r="N1646" s="23">
        <v>5</v>
      </c>
      <c r="O1646" s="22" t="str">
        <f>VLOOKUP(A1646,[1]CustomerAddress!$A$1:$F$3997,2)</f>
        <v>38330 Badeau Place</v>
      </c>
      <c r="P1646" s="22">
        <f>VLOOKUP(A1646,[1]CustomerAddress!$A$1:$F$3997,3)</f>
        <v>2154</v>
      </c>
      <c r="Q1646" s="22" t="str">
        <f>VLOOKUP(A1646,[1]CustomerAddress!$A$1:$F$3997,4)</f>
        <v>NSW</v>
      </c>
      <c r="R1646" s="22" t="str">
        <f>VLOOKUP(A1646,[1]CustomerAddress!$A$1:$F$3997,5)</f>
        <v>Australia</v>
      </c>
      <c r="S1646" s="22">
        <f>VLOOKUP(A1646,[1]CustomerAddress!$A$1:$F$3997,6)</f>
        <v>11</v>
      </c>
      <c r="T1646" s="22" t="str">
        <f>VLOOKUP(A1646,Labels!$A$5:$I$3497,9)</f>
        <v>Almost Lost Customer</v>
      </c>
    </row>
    <row r="1647" spans="1:20" s="22" customFormat="1" ht="15.75" customHeight="1" x14ac:dyDescent="0.25">
      <c r="A1647" s="23">
        <v>1646</v>
      </c>
      <c r="B1647" s="24" t="s">
        <v>3292</v>
      </c>
      <c r="C1647" s="24" t="s">
        <v>3293</v>
      </c>
      <c r="D1647" s="24" t="s">
        <v>40</v>
      </c>
      <c r="E1647" s="23">
        <v>39</v>
      </c>
      <c r="F1647" s="25">
        <v>34505</v>
      </c>
      <c r="G1647" s="23">
        <f t="shared" ca="1" si="120"/>
        <v>26.813186881341952</v>
      </c>
      <c r="H1647" s="23" t="str">
        <f t="shared" ca="1" si="122"/>
        <v>21-30</v>
      </c>
      <c r="I1647" s="24" t="s">
        <v>181</v>
      </c>
      <c r="J1647" s="24" t="s">
        <v>50</v>
      </c>
      <c r="K1647" s="24" t="s">
        <v>43</v>
      </c>
      <c r="L1647" s="24" t="s">
        <v>44</v>
      </c>
      <c r="M1647" s="24" t="s">
        <v>45</v>
      </c>
      <c r="N1647" s="23">
        <v>1</v>
      </c>
      <c r="O1647" s="22" t="str">
        <f>VLOOKUP(A1647,[1]CustomerAddress!$A$1:$F$3997,2)</f>
        <v>515 Monterey Terrace</v>
      </c>
      <c r="P1647" s="22">
        <f>VLOOKUP(A1647,[1]CustomerAddress!$A$1:$F$3997,3)</f>
        <v>2107</v>
      </c>
      <c r="Q1647" s="22" t="str">
        <f>VLOOKUP(A1647,[1]CustomerAddress!$A$1:$F$3997,4)</f>
        <v>NSW</v>
      </c>
      <c r="R1647" s="22" t="str">
        <f>VLOOKUP(A1647,[1]CustomerAddress!$A$1:$F$3997,5)</f>
        <v>Australia</v>
      </c>
      <c r="S1647" s="22">
        <f>VLOOKUP(A1647,[1]CustomerAddress!$A$1:$F$3997,6)</f>
        <v>12</v>
      </c>
      <c r="T1647" s="22" t="str">
        <f>VLOOKUP(A1647,Labels!$A$5:$I$3497,9)</f>
        <v>Potential Customer</v>
      </c>
    </row>
    <row r="1648" spans="1:20" s="22" customFormat="1" ht="15.75" customHeight="1" x14ac:dyDescent="0.25">
      <c r="A1648" s="23">
        <v>1647</v>
      </c>
      <c r="B1648" s="24" t="s">
        <v>3294</v>
      </c>
      <c r="C1648" s="24" t="s">
        <v>3295</v>
      </c>
      <c r="D1648" s="24" t="s">
        <v>40</v>
      </c>
      <c r="E1648" s="23">
        <v>21</v>
      </c>
      <c r="F1648" s="25">
        <v>28377</v>
      </c>
      <c r="G1648" s="23">
        <f t="shared" ca="1" si="120"/>
        <v>43.60222797723236</v>
      </c>
      <c r="H1648" s="23" t="str">
        <f t="shared" ca="1" si="122"/>
        <v>41-50</v>
      </c>
      <c r="J1648" s="24" t="s">
        <v>50</v>
      </c>
      <c r="K1648" s="24" t="s">
        <v>66</v>
      </c>
      <c r="L1648" s="24" t="s">
        <v>44</v>
      </c>
      <c r="M1648" s="24" t="s">
        <v>45</v>
      </c>
      <c r="N1648" s="23">
        <v>17</v>
      </c>
      <c r="O1648" s="22" t="str">
        <f>VLOOKUP(A1648,[1]CustomerAddress!$A$1:$F$3997,2)</f>
        <v>73363 Butterfield Crossing</v>
      </c>
      <c r="P1648" s="22">
        <f>VLOOKUP(A1648,[1]CustomerAddress!$A$1:$F$3997,3)</f>
        <v>4567</v>
      </c>
      <c r="Q1648" s="22" t="str">
        <f>VLOOKUP(A1648,[1]CustomerAddress!$A$1:$F$3997,4)</f>
        <v>QLD</v>
      </c>
      <c r="R1648" s="22" t="str">
        <f>VLOOKUP(A1648,[1]CustomerAddress!$A$1:$F$3997,5)</f>
        <v>Australia</v>
      </c>
      <c r="S1648" s="22">
        <f>VLOOKUP(A1648,[1]CustomerAddress!$A$1:$F$3997,6)</f>
        <v>9</v>
      </c>
      <c r="T1648" s="22" t="str">
        <f>VLOOKUP(A1648,Labels!$A$5:$I$3497,9)</f>
        <v>Almost Lost Customer</v>
      </c>
    </row>
    <row r="1649" spans="1:20" s="22" customFormat="1" ht="15.75" customHeight="1" x14ac:dyDescent="0.25">
      <c r="A1649" s="23">
        <v>1648</v>
      </c>
      <c r="B1649" s="24" t="s">
        <v>3296</v>
      </c>
      <c r="C1649" s="24" t="s">
        <v>3297</v>
      </c>
      <c r="D1649" s="24" t="s">
        <v>40</v>
      </c>
      <c r="E1649" s="23">
        <v>22</v>
      </c>
      <c r="F1649" s="25">
        <v>29746</v>
      </c>
      <c r="G1649" s="23">
        <f t="shared" ca="1" si="120"/>
        <v>39.851543045725514</v>
      </c>
      <c r="H1649" s="23" t="str">
        <f t="shared" ca="1" si="122"/>
        <v>31-40</v>
      </c>
      <c r="I1649" s="24" t="s">
        <v>314</v>
      </c>
      <c r="J1649" s="24" t="s">
        <v>50</v>
      </c>
      <c r="K1649" s="24" t="s">
        <v>43</v>
      </c>
      <c r="L1649" s="24" t="s">
        <v>44</v>
      </c>
      <c r="M1649" s="24" t="s">
        <v>57</v>
      </c>
      <c r="N1649" s="23">
        <v>8</v>
      </c>
      <c r="O1649" s="22" t="str">
        <f>VLOOKUP(A1649,[1]CustomerAddress!$A$1:$F$3997,2)</f>
        <v>65387 Thackeray Parkway</v>
      </c>
      <c r="P1649" s="22">
        <f>VLOOKUP(A1649,[1]CustomerAddress!$A$1:$F$3997,3)</f>
        <v>3197</v>
      </c>
      <c r="Q1649" s="22" t="str">
        <f>VLOOKUP(A1649,[1]CustomerAddress!$A$1:$F$3997,4)</f>
        <v>VIC</v>
      </c>
      <c r="R1649" s="22" t="str">
        <f>VLOOKUP(A1649,[1]CustomerAddress!$A$1:$F$3997,5)</f>
        <v>Australia</v>
      </c>
      <c r="S1649" s="22">
        <f>VLOOKUP(A1649,[1]CustomerAddress!$A$1:$F$3997,6)</f>
        <v>10</v>
      </c>
      <c r="T1649" s="22" t="str">
        <f>VLOOKUP(A1649,Labels!$A$5:$I$3497,9)</f>
        <v>Recent Customer</v>
      </c>
    </row>
    <row r="1650" spans="1:20" s="22" customFormat="1" ht="15.75" customHeight="1" x14ac:dyDescent="0.25">
      <c r="A1650" s="23">
        <v>1649</v>
      </c>
      <c r="B1650" s="24" t="s">
        <v>3298</v>
      </c>
      <c r="C1650" s="24" t="s">
        <v>3299</v>
      </c>
      <c r="D1650" s="24" t="s">
        <v>48</v>
      </c>
      <c r="E1650" s="23">
        <v>6</v>
      </c>
      <c r="F1650" s="25">
        <v>22844</v>
      </c>
      <c r="G1650" s="23">
        <f t="shared" ca="1" si="120"/>
        <v>58.761132086821405</v>
      </c>
      <c r="H1650" s="23" t="str">
        <f t="shared" ca="1" si="122"/>
        <v>51-60</v>
      </c>
      <c r="I1650" s="24" t="s">
        <v>212</v>
      </c>
      <c r="J1650" s="24" t="s">
        <v>54</v>
      </c>
      <c r="K1650" s="24" t="s">
        <v>43</v>
      </c>
      <c r="L1650" s="24" t="s">
        <v>44</v>
      </c>
      <c r="M1650" s="24" t="s">
        <v>57</v>
      </c>
      <c r="N1650" s="23">
        <v>7</v>
      </c>
      <c r="O1650" s="22" t="str">
        <f>VLOOKUP(A1650,[1]CustomerAddress!$A$1:$F$3997,2)</f>
        <v>06 Hudson Parkway</v>
      </c>
      <c r="P1650" s="22">
        <f>VLOOKUP(A1650,[1]CustomerAddress!$A$1:$F$3997,3)</f>
        <v>2250</v>
      </c>
      <c r="Q1650" s="22" t="str">
        <f>VLOOKUP(A1650,[1]CustomerAddress!$A$1:$F$3997,4)</f>
        <v>NSW</v>
      </c>
      <c r="R1650" s="22" t="str">
        <f>VLOOKUP(A1650,[1]CustomerAddress!$A$1:$F$3997,5)</f>
        <v>Australia</v>
      </c>
      <c r="S1650" s="22">
        <f>VLOOKUP(A1650,[1]CustomerAddress!$A$1:$F$3997,6)</f>
        <v>8</v>
      </c>
      <c r="T1650" s="22" t="str">
        <f>VLOOKUP(A1650,Labels!$A$5:$I$3497,9)</f>
        <v>High Risk Customer</v>
      </c>
    </row>
    <row r="1651" spans="1:20" s="22" customFormat="1" ht="15.75" customHeight="1" x14ac:dyDescent="0.25">
      <c r="A1651" s="23">
        <v>1650</v>
      </c>
      <c r="B1651" s="24" t="s">
        <v>3300</v>
      </c>
      <c r="C1651" s="24" t="s">
        <v>3301</v>
      </c>
      <c r="D1651" s="24" t="s">
        <v>40</v>
      </c>
      <c r="E1651" s="23">
        <v>44</v>
      </c>
      <c r="F1651" s="25">
        <v>29344</v>
      </c>
      <c r="G1651" s="23">
        <f t="shared" ca="1" si="120"/>
        <v>40.952912908739215</v>
      </c>
      <c r="H1651" s="23" t="str">
        <f t="shared" ca="1" si="122"/>
        <v>41-50</v>
      </c>
      <c r="I1651" s="24" t="s">
        <v>596</v>
      </c>
      <c r="J1651" s="24" t="s">
        <v>61</v>
      </c>
      <c r="K1651" s="24" t="s">
        <v>66</v>
      </c>
      <c r="L1651" s="24" t="s">
        <v>44</v>
      </c>
      <c r="M1651" s="24" t="s">
        <v>57</v>
      </c>
      <c r="N1651" s="23">
        <v>16</v>
      </c>
      <c r="O1651" s="22" t="str">
        <f>VLOOKUP(A1651,[1]CustomerAddress!$A$1:$F$3997,2)</f>
        <v>5274 Lindbergh Alley</v>
      </c>
      <c r="P1651" s="22">
        <f>VLOOKUP(A1651,[1]CustomerAddress!$A$1:$F$3997,3)</f>
        <v>4217</v>
      </c>
      <c r="Q1651" s="22" t="str">
        <f>VLOOKUP(A1651,[1]CustomerAddress!$A$1:$F$3997,4)</f>
        <v>QLD</v>
      </c>
      <c r="R1651" s="22" t="str">
        <f>VLOOKUP(A1651,[1]CustomerAddress!$A$1:$F$3997,5)</f>
        <v>Australia</v>
      </c>
      <c r="S1651" s="22">
        <f>VLOOKUP(A1651,[1]CustomerAddress!$A$1:$F$3997,6)</f>
        <v>1</v>
      </c>
      <c r="T1651" s="22" t="str">
        <f>VLOOKUP(A1651,Labels!$A$5:$I$3497,9)</f>
        <v>Becoming Loyal</v>
      </c>
    </row>
    <row r="1652" spans="1:20" s="22" customFormat="1" ht="15.75" customHeight="1" x14ac:dyDescent="0.25">
      <c r="A1652" s="23">
        <v>1651</v>
      </c>
      <c r="B1652" s="24" t="s">
        <v>1571</v>
      </c>
      <c r="D1652" s="24" t="s">
        <v>40</v>
      </c>
      <c r="E1652" s="23">
        <v>9</v>
      </c>
      <c r="F1652" s="25">
        <v>35394</v>
      </c>
      <c r="G1652" s="23">
        <f t="shared" ca="1" si="120"/>
        <v>24.377570442985789</v>
      </c>
      <c r="H1652" s="23" t="str">
        <f t="shared" ca="1" si="122"/>
        <v>21-30</v>
      </c>
      <c r="I1652" s="24" t="s">
        <v>395</v>
      </c>
      <c r="J1652" s="24" t="s">
        <v>138</v>
      </c>
      <c r="K1652" s="24" t="s">
        <v>43</v>
      </c>
      <c r="L1652" s="24" t="s">
        <v>44</v>
      </c>
      <c r="M1652" s="24" t="s">
        <v>45</v>
      </c>
      <c r="N1652" s="23">
        <v>4</v>
      </c>
      <c r="O1652" s="22" t="str">
        <f>VLOOKUP(A1652,[1]CustomerAddress!$A$1:$F$3997,2)</f>
        <v>81942 Scott Street</v>
      </c>
      <c r="P1652" s="22">
        <f>VLOOKUP(A1652,[1]CustomerAddress!$A$1:$F$3997,3)</f>
        <v>2066</v>
      </c>
      <c r="Q1652" s="22" t="str">
        <f>VLOOKUP(A1652,[1]CustomerAddress!$A$1:$F$3997,4)</f>
        <v>NSW</v>
      </c>
      <c r="R1652" s="22" t="str">
        <f>VLOOKUP(A1652,[1]CustomerAddress!$A$1:$F$3997,5)</f>
        <v>Australia</v>
      </c>
      <c r="S1652" s="22">
        <f>VLOOKUP(A1652,[1]CustomerAddress!$A$1:$F$3997,6)</f>
        <v>10</v>
      </c>
      <c r="T1652" s="22" t="str">
        <f>VLOOKUP(A1652,Labels!$A$5:$I$3497,9)</f>
        <v>Evasive Customer</v>
      </c>
    </row>
    <row r="1653" spans="1:20" s="22" customFormat="1" ht="15.75" customHeight="1" x14ac:dyDescent="0.25">
      <c r="A1653" s="23">
        <v>1652</v>
      </c>
      <c r="B1653" s="24" t="s">
        <v>3302</v>
      </c>
      <c r="C1653" s="24" t="s">
        <v>3303</v>
      </c>
      <c r="D1653" s="24" t="s">
        <v>40</v>
      </c>
      <c r="E1653" s="23">
        <v>53</v>
      </c>
      <c r="F1653" s="25">
        <v>29853</v>
      </c>
      <c r="G1653" s="23">
        <f t="shared" ca="1" si="120"/>
        <v>39.558392360794009</v>
      </c>
      <c r="H1653" s="23" t="str">
        <f t="shared" ca="1" si="122"/>
        <v>31-40</v>
      </c>
      <c r="I1653" s="24" t="s">
        <v>412</v>
      </c>
      <c r="J1653" s="24" t="s">
        <v>84</v>
      </c>
      <c r="K1653" s="24" t="s">
        <v>66</v>
      </c>
      <c r="L1653" s="24" t="s">
        <v>44</v>
      </c>
      <c r="M1653" s="24" t="s">
        <v>45</v>
      </c>
      <c r="N1653" s="23">
        <v>7</v>
      </c>
      <c r="O1653" s="22" t="str">
        <f>VLOOKUP(A1653,[1]CustomerAddress!$A$1:$F$3997,2)</f>
        <v>3 Fordem Park</v>
      </c>
      <c r="P1653" s="22">
        <f>VLOOKUP(A1653,[1]CustomerAddress!$A$1:$F$3997,3)</f>
        <v>4011</v>
      </c>
      <c r="Q1653" s="22" t="str">
        <f>VLOOKUP(A1653,[1]CustomerAddress!$A$1:$F$3997,4)</f>
        <v>QLD</v>
      </c>
      <c r="R1653" s="22" t="str">
        <f>VLOOKUP(A1653,[1]CustomerAddress!$A$1:$F$3997,5)</f>
        <v>Australia</v>
      </c>
      <c r="S1653" s="22">
        <f>VLOOKUP(A1653,[1]CustomerAddress!$A$1:$F$3997,6)</f>
        <v>10</v>
      </c>
      <c r="T1653" s="22" t="str">
        <f>VLOOKUP(A1653,Labels!$A$5:$I$3497,9)</f>
        <v>Evasive Customer</v>
      </c>
    </row>
    <row r="1654" spans="1:20" s="22" customFormat="1" ht="15.75" customHeight="1" x14ac:dyDescent="0.25">
      <c r="A1654" s="23">
        <v>1653</v>
      </c>
      <c r="B1654" s="24" t="s">
        <v>3304</v>
      </c>
      <c r="C1654" s="24" t="s">
        <v>3305</v>
      </c>
      <c r="D1654" s="24" t="s">
        <v>40</v>
      </c>
      <c r="E1654" s="23">
        <v>80</v>
      </c>
      <c r="F1654" s="25">
        <v>31896</v>
      </c>
      <c r="G1654" s="23">
        <f t="shared" ca="1" si="120"/>
        <v>33.961132086821401</v>
      </c>
      <c r="H1654" s="23" t="str">
        <f t="shared" ca="1" si="122"/>
        <v>31-40</v>
      </c>
      <c r="J1654" s="24" t="s">
        <v>75</v>
      </c>
      <c r="K1654" s="24" t="s">
        <v>43</v>
      </c>
      <c r="L1654" s="24" t="s">
        <v>44</v>
      </c>
      <c r="M1654" s="24" t="s">
        <v>45</v>
      </c>
      <c r="N1654" s="23">
        <v>12</v>
      </c>
      <c r="O1654" s="22" t="str">
        <f>VLOOKUP(A1654,[1]CustomerAddress!$A$1:$F$3997,2)</f>
        <v>8012 American Parkway</v>
      </c>
      <c r="P1654" s="22">
        <f>VLOOKUP(A1654,[1]CustomerAddress!$A$1:$F$3997,3)</f>
        <v>2138</v>
      </c>
      <c r="Q1654" s="22" t="str">
        <f>VLOOKUP(A1654,[1]CustomerAddress!$A$1:$F$3997,4)</f>
        <v>NSW</v>
      </c>
      <c r="R1654" s="22" t="str">
        <f>VLOOKUP(A1654,[1]CustomerAddress!$A$1:$F$3997,5)</f>
        <v>Australia</v>
      </c>
      <c r="S1654" s="22">
        <f>VLOOKUP(A1654,[1]CustomerAddress!$A$1:$F$3997,6)</f>
        <v>11</v>
      </c>
      <c r="T1654" s="22" t="str">
        <f>VLOOKUP(A1654,Labels!$A$5:$I$3497,9)</f>
        <v>Late Bloomer</v>
      </c>
    </row>
    <row r="1655" spans="1:20" s="22" customFormat="1" ht="15.75" customHeight="1" x14ac:dyDescent="0.25">
      <c r="A1655" s="23">
        <v>1654</v>
      </c>
      <c r="B1655" s="24" t="s">
        <v>3306</v>
      </c>
      <c r="C1655" s="24" t="s">
        <v>3307</v>
      </c>
      <c r="D1655" s="24" t="s">
        <v>40</v>
      </c>
      <c r="E1655" s="23">
        <v>67</v>
      </c>
      <c r="F1655" s="25">
        <v>32572</v>
      </c>
      <c r="G1655" s="23">
        <f t="shared" ca="1" si="120"/>
        <v>32.109077292300853</v>
      </c>
      <c r="H1655" s="23" t="str">
        <f t="shared" ca="1" si="122"/>
        <v>31-40</v>
      </c>
      <c r="I1655" s="24" t="s">
        <v>102</v>
      </c>
      <c r="J1655" s="24" t="s">
        <v>56</v>
      </c>
      <c r="K1655" s="24" t="s">
        <v>66</v>
      </c>
      <c r="L1655" s="24" t="s">
        <v>44</v>
      </c>
      <c r="M1655" s="24" t="s">
        <v>45</v>
      </c>
      <c r="N1655" s="23">
        <v>9</v>
      </c>
      <c r="O1655" s="22" t="str">
        <f>VLOOKUP(A1655,[1]CustomerAddress!$A$1:$F$3997,2)</f>
        <v>461 Esker Court</v>
      </c>
      <c r="P1655" s="22">
        <f>VLOOKUP(A1655,[1]CustomerAddress!$A$1:$F$3997,3)</f>
        <v>3630</v>
      </c>
      <c r="Q1655" s="22" t="str">
        <f>VLOOKUP(A1655,[1]CustomerAddress!$A$1:$F$3997,4)</f>
        <v>VIC</v>
      </c>
      <c r="R1655" s="22" t="str">
        <f>VLOOKUP(A1655,[1]CustomerAddress!$A$1:$F$3997,5)</f>
        <v>Australia</v>
      </c>
      <c r="S1655" s="22">
        <f>VLOOKUP(A1655,[1]CustomerAddress!$A$1:$F$3997,6)</f>
        <v>1</v>
      </c>
      <c r="T1655" s="22" t="str">
        <f>VLOOKUP(A1655,Labels!$A$5:$I$3497,9)</f>
        <v>Almost Lost Customer</v>
      </c>
    </row>
    <row r="1656" spans="1:20" s="22" customFormat="1" ht="15.75" customHeight="1" x14ac:dyDescent="0.25">
      <c r="A1656" s="23">
        <v>1655</v>
      </c>
      <c r="B1656" s="24" t="s">
        <v>3308</v>
      </c>
      <c r="C1656" s="24" t="s">
        <v>3309</v>
      </c>
      <c r="D1656" s="24" t="s">
        <v>48</v>
      </c>
      <c r="E1656" s="23">
        <v>38</v>
      </c>
      <c r="F1656" s="25">
        <v>30362</v>
      </c>
      <c r="G1656" s="23">
        <f t="shared" ca="1" si="120"/>
        <v>38.163871812848804</v>
      </c>
      <c r="H1656" s="23" t="str">
        <f t="shared" ca="1" si="122"/>
        <v>31-40</v>
      </c>
      <c r="I1656" s="24" t="s">
        <v>593</v>
      </c>
      <c r="J1656" s="24" t="s">
        <v>84</v>
      </c>
      <c r="K1656" s="24" t="s">
        <v>62</v>
      </c>
      <c r="L1656" s="24" t="s">
        <v>44</v>
      </c>
      <c r="M1656" s="24" t="s">
        <v>45</v>
      </c>
      <c r="N1656" s="23">
        <v>13</v>
      </c>
      <c r="O1656" s="22" t="str">
        <f>VLOOKUP(A1656,[1]CustomerAddress!$A$1:$F$3997,2)</f>
        <v>22 Badeau Avenue</v>
      </c>
      <c r="P1656" s="22">
        <f>VLOOKUP(A1656,[1]CustomerAddress!$A$1:$F$3997,3)</f>
        <v>3161</v>
      </c>
      <c r="Q1656" s="22" t="str">
        <f>VLOOKUP(A1656,[1]CustomerAddress!$A$1:$F$3997,4)</f>
        <v>VIC</v>
      </c>
      <c r="R1656" s="22" t="str">
        <f>VLOOKUP(A1656,[1]CustomerAddress!$A$1:$F$3997,5)</f>
        <v>Australia</v>
      </c>
      <c r="S1656" s="22">
        <f>VLOOKUP(A1656,[1]CustomerAddress!$A$1:$F$3997,6)</f>
        <v>11</v>
      </c>
      <c r="T1656" s="22" t="str">
        <f>VLOOKUP(A1656,Labels!$A$5:$I$3497,9)</f>
        <v>Recent Customer</v>
      </c>
    </row>
    <row r="1657" spans="1:20" s="22" customFormat="1" ht="15.75" customHeight="1" x14ac:dyDescent="0.25">
      <c r="A1657" s="23">
        <v>1656</v>
      </c>
      <c r="B1657" s="24" t="s">
        <v>1406</v>
      </c>
      <c r="C1657" s="24" t="s">
        <v>3310</v>
      </c>
      <c r="D1657" s="24" t="s">
        <v>48</v>
      </c>
      <c r="E1657" s="23">
        <v>59</v>
      </c>
      <c r="F1657" s="25">
        <v>28328</v>
      </c>
      <c r="G1657" s="23">
        <f t="shared" ca="1" si="120"/>
        <v>43.736474552574826</v>
      </c>
      <c r="H1657" s="23" t="str">
        <f t="shared" ca="1" si="122"/>
        <v>41-50</v>
      </c>
      <c r="I1657" s="24" t="s">
        <v>212</v>
      </c>
      <c r="J1657" s="24" t="s">
        <v>50</v>
      </c>
      <c r="K1657" s="24" t="s">
        <v>43</v>
      </c>
      <c r="L1657" s="24" t="s">
        <v>44</v>
      </c>
      <c r="M1657" s="24" t="s">
        <v>45</v>
      </c>
      <c r="N1657" s="23">
        <v>7</v>
      </c>
      <c r="O1657" s="22" t="str">
        <f>VLOOKUP(A1657,[1]CustomerAddress!$A$1:$F$3997,2)</f>
        <v>58 Kipling Avenue</v>
      </c>
      <c r="P1657" s="22">
        <f>VLOOKUP(A1657,[1]CustomerAddress!$A$1:$F$3997,3)</f>
        <v>4560</v>
      </c>
      <c r="Q1657" s="22" t="str">
        <f>VLOOKUP(A1657,[1]CustomerAddress!$A$1:$F$3997,4)</f>
        <v>QLD</v>
      </c>
      <c r="R1657" s="22" t="str">
        <f>VLOOKUP(A1657,[1]CustomerAddress!$A$1:$F$3997,5)</f>
        <v>Australia</v>
      </c>
      <c r="S1657" s="22">
        <f>VLOOKUP(A1657,[1]CustomerAddress!$A$1:$F$3997,6)</f>
        <v>8</v>
      </c>
      <c r="T1657" s="22" t="str">
        <f>VLOOKUP(A1657,Labels!$A$5:$I$3497,9)</f>
        <v>Losing Customer</v>
      </c>
    </row>
    <row r="1658" spans="1:20" s="22" customFormat="1" ht="15.75" customHeight="1" x14ac:dyDescent="0.25">
      <c r="A1658" s="23">
        <v>1657</v>
      </c>
      <c r="B1658" s="24" t="s">
        <v>3311</v>
      </c>
      <c r="C1658" s="24" t="s">
        <v>3312</v>
      </c>
      <c r="D1658" s="24" t="s">
        <v>48</v>
      </c>
      <c r="E1658" s="23">
        <v>11</v>
      </c>
      <c r="F1658" s="25">
        <v>28192</v>
      </c>
      <c r="G1658" s="23">
        <f t="shared" ca="1" si="120"/>
        <v>44.109077292300853</v>
      </c>
      <c r="H1658" s="23" t="str">
        <f t="shared" ca="1" si="122"/>
        <v>41-50</v>
      </c>
      <c r="I1658" s="24" t="s">
        <v>2811</v>
      </c>
      <c r="J1658" s="24" t="s">
        <v>50</v>
      </c>
      <c r="K1658" s="24" t="s">
        <v>43</v>
      </c>
      <c r="L1658" s="24" t="s">
        <v>44</v>
      </c>
      <c r="M1658" s="24" t="s">
        <v>57</v>
      </c>
      <c r="N1658" s="23">
        <v>5</v>
      </c>
      <c r="O1658" s="22" t="str">
        <f>VLOOKUP(A1658,[1]CustomerAddress!$A$1:$F$3997,2)</f>
        <v>4 Jay Court</v>
      </c>
      <c r="P1658" s="22">
        <f>VLOOKUP(A1658,[1]CustomerAddress!$A$1:$F$3997,3)</f>
        <v>2763</v>
      </c>
      <c r="Q1658" s="22" t="str">
        <f>VLOOKUP(A1658,[1]CustomerAddress!$A$1:$F$3997,4)</f>
        <v>NSW</v>
      </c>
      <c r="R1658" s="22" t="str">
        <f>VLOOKUP(A1658,[1]CustomerAddress!$A$1:$F$3997,5)</f>
        <v>Australia</v>
      </c>
      <c r="S1658" s="22">
        <f>VLOOKUP(A1658,[1]CustomerAddress!$A$1:$F$3997,6)</f>
        <v>9</v>
      </c>
      <c r="T1658" s="22" t="str">
        <f>VLOOKUP(A1658,Labels!$A$5:$I$3497,9)</f>
        <v>High Risk Customer</v>
      </c>
    </row>
    <row r="1659" spans="1:20" s="22" customFormat="1" ht="15.75" customHeight="1" x14ac:dyDescent="0.25">
      <c r="A1659" s="23">
        <v>1658</v>
      </c>
      <c r="B1659" s="24" t="s">
        <v>3313</v>
      </c>
      <c r="C1659" s="24" t="s">
        <v>3314</v>
      </c>
      <c r="D1659" s="24" t="s">
        <v>40</v>
      </c>
      <c r="E1659" s="23">
        <v>17</v>
      </c>
      <c r="F1659" s="25">
        <v>34308</v>
      </c>
      <c r="G1659" s="23">
        <f t="shared" ca="1" si="120"/>
        <v>27.352912908739214</v>
      </c>
      <c r="H1659" s="23" t="str">
        <f t="shared" ca="1" si="122"/>
        <v>21-30</v>
      </c>
      <c r="I1659" s="24" t="s">
        <v>688</v>
      </c>
      <c r="J1659" s="24" t="s">
        <v>65</v>
      </c>
      <c r="K1659" s="24" t="s">
        <v>43</v>
      </c>
      <c r="L1659" s="24" t="s">
        <v>44</v>
      </c>
      <c r="M1659" s="24" t="s">
        <v>45</v>
      </c>
      <c r="N1659" s="23">
        <v>5</v>
      </c>
      <c r="O1659" s="22" t="str">
        <f>VLOOKUP(A1659,[1]CustomerAddress!$A$1:$F$3997,2)</f>
        <v>17974 Kedzie Circle</v>
      </c>
      <c r="P1659" s="22">
        <f>VLOOKUP(A1659,[1]CustomerAddress!$A$1:$F$3997,3)</f>
        <v>2795</v>
      </c>
      <c r="Q1659" s="22" t="str">
        <f>VLOOKUP(A1659,[1]CustomerAddress!$A$1:$F$3997,4)</f>
        <v>NSW</v>
      </c>
      <c r="R1659" s="22" t="str">
        <f>VLOOKUP(A1659,[1]CustomerAddress!$A$1:$F$3997,5)</f>
        <v>Australia</v>
      </c>
      <c r="S1659" s="22">
        <f>VLOOKUP(A1659,[1]CustomerAddress!$A$1:$F$3997,6)</f>
        <v>7</v>
      </c>
      <c r="T1659" s="22" t="str">
        <f>VLOOKUP(A1659,Labels!$A$5:$I$3497,9)</f>
        <v>Lost Customer</v>
      </c>
    </row>
    <row r="1660" spans="1:20" s="22" customFormat="1" ht="15.75" customHeight="1" x14ac:dyDescent="0.25">
      <c r="A1660" s="23">
        <v>1659</v>
      </c>
      <c r="B1660" s="24" t="s">
        <v>3315</v>
      </c>
      <c r="C1660" s="24" t="s">
        <v>3316</v>
      </c>
      <c r="D1660" s="24" t="s">
        <v>40</v>
      </c>
      <c r="E1660" s="23">
        <v>75</v>
      </c>
      <c r="F1660" s="25">
        <v>32826</v>
      </c>
      <c r="G1660" s="23">
        <f t="shared" ca="1" si="120"/>
        <v>31.41318688134195</v>
      </c>
      <c r="H1660" s="23" t="str">
        <f t="shared" ca="1" si="122"/>
        <v>31-40</v>
      </c>
      <c r="I1660" s="24" t="s">
        <v>1005</v>
      </c>
      <c r="J1660" s="24" t="s">
        <v>54</v>
      </c>
      <c r="K1660" s="24" t="s">
        <v>66</v>
      </c>
      <c r="L1660" s="24" t="s">
        <v>44</v>
      </c>
      <c r="M1660" s="24" t="s">
        <v>45</v>
      </c>
      <c r="N1660" s="23">
        <v>13</v>
      </c>
      <c r="O1660" s="22" t="str">
        <f>VLOOKUP(A1660,[1]CustomerAddress!$A$1:$F$3997,2)</f>
        <v>82598 Arkansas Hill</v>
      </c>
      <c r="P1660" s="22">
        <f>VLOOKUP(A1660,[1]CustomerAddress!$A$1:$F$3997,3)</f>
        <v>2088</v>
      </c>
      <c r="Q1660" s="22" t="str">
        <f>VLOOKUP(A1660,[1]CustomerAddress!$A$1:$F$3997,4)</f>
        <v>NSW</v>
      </c>
      <c r="R1660" s="22" t="str">
        <f>VLOOKUP(A1660,[1]CustomerAddress!$A$1:$F$3997,5)</f>
        <v>Australia</v>
      </c>
      <c r="S1660" s="22">
        <f>VLOOKUP(A1660,[1]CustomerAddress!$A$1:$F$3997,6)</f>
        <v>12</v>
      </c>
      <c r="T1660" s="22" t="str">
        <f>VLOOKUP(A1660,Labels!$A$5:$I$3497,9)</f>
        <v>Losing Customer</v>
      </c>
    </row>
    <row r="1661" spans="1:20" s="22" customFormat="1" ht="15.75" customHeight="1" x14ac:dyDescent="0.25">
      <c r="A1661" s="23">
        <v>1660</v>
      </c>
      <c r="B1661" s="24" t="s">
        <v>3317</v>
      </c>
      <c r="C1661" s="24" t="s">
        <v>3318</v>
      </c>
      <c r="D1661" s="24" t="s">
        <v>48</v>
      </c>
      <c r="E1661" s="23">
        <v>85</v>
      </c>
      <c r="F1661" s="25">
        <v>29296</v>
      </c>
      <c r="G1661" s="23">
        <f t="shared" ca="1" si="120"/>
        <v>41.084419758054281</v>
      </c>
      <c r="H1661" s="23" t="str">
        <f t="shared" ca="1" si="122"/>
        <v>41-50</v>
      </c>
      <c r="I1661" s="24" t="s">
        <v>274</v>
      </c>
      <c r="J1661" s="24" t="s">
        <v>65</v>
      </c>
      <c r="K1661" s="24" t="s">
        <v>62</v>
      </c>
      <c r="L1661" s="24" t="s">
        <v>44</v>
      </c>
      <c r="M1661" s="24" t="s">
        <v>57</v>
      </c>
      <c r="N1661" s="23">
        <v>15</v>
      </c>
      <c r="O1661" s="22" t="str">
        <f>VLOOKUP(A1661,[1]CustomerAddress!$A$1:$F$3997,2)</f>
        <v>208 Golden Leaf Pass</v>
      </c>
      <c r="P1661" s="22">
        <f>VLOOKUP(A1661,[1]CustomerAddress!$A$1:$F$3997,3)</f>
        <v>3195</v>
      </c>
      <c r="Q1661" s="22" t="str">
        <f>VLOOKUP(A1661,[1]CustomerAddress!$A$1:$F$3997,4)</f>
        <v>VIC</v>
      </c>
      <c r="R1661" s="22" t="str">
        <f>VLOOKUP(A1661,[1]CustomerAddress!$A$1:$F$3997,5)</f>
        <v>Australia</v>
      </c>
      <c r="S1661" s="22">
        <f>VLOOKUP(A1661,[1]CustomerAddress!$A$1:$F$3997,6)</f>
        <v>10</v>
      </c>
      <c r="T1661" s="22" t="str">
        <f>VLOOKUP(A1661,Labels!$A$5:$I$3497,9)</f>
        <v>High Risk Customer</v>
      </c>
    </row>
    <row r="1662" spans="1:20" s="22" customFormat="1" ht="15.75" customHeight="1" x14ac:dyDescent="0.25">
      <c r="A1662" s="23">
        <v>1661</v>
      </c>
      <c r="B1662" s="24" t="s">
        <v>3319</v>
      </c>
      <c r="C1662" s="24" t="s">
        <v>3320</v>
      </c>
      <c r="D1662" s="24" t="s">
        <v>40</v>
      </c>
      <c r="E1662" s="23">
        <v>21</v>
      </c>
      <c r="F1662" s="25">
        <v>29008</v>
      </c>
      <c r="G1662" s="23">
        <f t="shared" ca="1" si="120"/>
        <v>41.873460853944692</v>
      </c>
      <c r="H1662" s="23" t="str">
        <f t="shared" ca="1" si="122"/>
        <v>41-50</v>
      </c>
      <c r="I1662" s="24" t="s">
        <v>2078</v>
      </c>
      <c r="J1662" s="24" t="s">
        <v>42</v>
      </c>
      <c r="K1662" s="24" t="s">
        <v>62</v>
      </c>
      <c r="L1662" s="24" t="s">
        <v>44</v>
      </c>
      <c r="M1662" s="24" t="s">
        <v>57</v>
      </c>
      <c r="N1662" s="23">
        <v>10</v>
      </c>
      <c r="O1662" s="22" t="str">
        <f>VLOOKUP(A1662,[1]CustomerAddress!$A$1:$F$3997,2)</f>
        <v>4 Pankratz Street</v>
      </c>
      <c r="P1662" s="22">
        <f>VLOOKUP(A1662,[1]CustomerAddress!$A$1:$F$3997,3)</f>
        <v>2101</v>
      </c>
      <c r="Q1662" s="22" t="str">
        <f>VLOOKUP(A1662,[1]CustomerAddress!$A$1:$F$3997,4)</f>
        <v>NSW</v>
      </c>
      <c r="R1662" s="22" t="str">
        <f>VLOOKUP(A1662,[1]CustomerAddress!$A$1:$F$3997,5)</f>
        <v>Australia</v>
      </c>
      <c r="S1662" s="22">
        <f>VLOOKUP(A1662,[1]CustomerAddress!$A$1:$F$3997,6)</f>
        <v>11</v>
      </c>
      <c r="T1662" s="22" t="str">
        <f>VLOOKUP(A1662,Labels!$A$5:$I$3497,9)</f>
        <v>Almost Lost Customer</v>
      </c>
    </row>
    <row r="1663" spans="1:20" s="22" customFormat="1" ht="15.75" customHeight="1" x14ac:dyDescent="0.25">
      <c r="A1663" s="23">
        <v>1662</v>
      </c>
      <c r="B1663" s="24" t="s">
        <v>3321</v>
      </c>
      <c r="C1663" s="24" t="s">
        <v>3322</v>
      </c>
      <c r="D1663" s="24" t="s">
        <v>40</v>
      </c>
      <c r="E1663" s="23">
        <v>40</v>
      </c>
      <c r="F1663" s="25">
        <v>20546</v>
      </c>
      <c r="G1663" s="23">
        <f t="shared" ca="1" si="120"/>
        <v>65.057022497780309</v>
      </c>
      <c r="H1663" s="23" t="str">
        <f t="shared" ca="1" si="122"/>
        <v>61-70</v>
      </c>
      <c r="I1663" s="24" t="s">
        <v>593</v>
      </c>
      <c r="J1663" s="24" t="s">
        <v>84</v>
      </c>
      <c r="K1663" s="24" t="s">
        <v>66</v>
      </c>
      <c r="L1663" s="24" t="s">
        <v>44</v>
      </c>
      <c r="M1663" s="24" t="s">
        <v>57</v>
      </c>
      <c r="N1663" s="23">
        <v>11</v>
      </c>
      <c r="O1663" s="22" t="str">
        <f>VLOOKUP(A1663,[1]CustomerAddress!$A$1:$F$3997,2)</f>
        <v>83 Graceland Avenue</v>
      </c>
      <c r="P1663" s="22">
        <f>VLOOKUP(A1663,[1]CustomerAddress!$A$1:$F$3997,3)</f>
        <v>3977</v>
      </c>
      <c r="Q1663" s="22" t="str">
        <f>VLOOKUP(A1663,[1]CustomerAddress!$A$1:$F$3997,4)</f>
        <v>VIC</v>
      </c>
      <c r="R1663" s="22" t="str">
        <f>VLOOKUP(A1663,[1]CustomerAddress!$A$1:$F$3997,5)</f>
        <v>Australia</v>
      </c>
      <c r="S1663" s="22">
        <f>VLOOKUP(A1663,[1]CustomerAddress!$A$1:$F$3997,6)</f>
        <v>3</v>
      </c>
      <c r="T1663" s="22" t="str">
        <f>VLOOKUP(A1663,Labels!$A$5:$I$3497,9)</f>
        <v>High Risk Customer</v>
      </c>
    </row>
    <row r="1664" spans="1:20" s="22" customFormat="1" ht="15.75" customHeight="1" x14ac:dyDescent="0.25">
      <c r="A1664" s="23">
        <v>1663</v>
      </c>
      <c r="B1664" s="24" t="s">
        <v>3323</v>
      </c>
      <c r="C1664" s="24" t="s">
        <v>3324</v>
      </c>
      <c r="D1664" s="24" t="s">
        <v>40</v>
      </c>
      <c r="E1664" s="23">
        <v>68</v>
      </c>
      <c r="F1664" s="25">
        <v>28520</v>
      </c>
      <c r="G1664" s="23">
        <f t="shared" ca="1" si="120"/>
        <v>43.210447155314554</v>
      </c>
      <c r="H1664" s="23" t="str">
        <f t="shared" ca="1" si="122"/>
        <v>41-50</v>
      </c>
      <c r="I1664" s="24" t="s">
        <v>154</v>
      </c>
      <c r="J1664" s="24" t="s">
        <v>54</v>
      </c>
      <c r="K1664" s="24" t="s">
        <v>66</v>
      </c>
      <c r="L1664" s="24" t="s">
        <v>44</v>
      </c>
      <c r="M1664" s="24" t="s">
        <v>45</v>
      </c>
      <c r="N1664" s="23">
        <v>9</v>
      </c>
      <c r="O1664" s="22" t="str">
        <f>VLOOKUP(A1664,[1]CustomerAddress!$A$1:$F$3997,2)</f>
        <v>1041 Center Road</v>
      </c>
      <c r="P1664" s="22">
        <f>VLOOKUP(A1664,[1]CustomerAddress!$A$1:$F$3997,3)</f>
        <v>2155</v>
      </c>
      <c r="Q1664" s="22" t="str">
        <f>VLOOKUP(A1664,[1]CustomerAddress!$A$1:$F$3997,4)</f>
        <v>NSW</v>
      </c>
      <c r="R1664" s="22" t="str">
        <f>VLOOKUP(A1664,[1]CustomerAddress!$A$1:$F$3997,5)</f>
        <v>Australia</v>
      </c>
      <c r="S1664" s="22">
        <f>VLOOKUP(A1664,[1]CustomerAddress!$A$1:$F$3997,6)</f>
        <v>10</v>
      </c>
      <c r="T1664" s="22" t="str">
        <f>VLOOKUP(A1664,Labels!$A$5:$I$3497,9)</f>
        <v>Becoming Loyal</v>
      </c>
    </row>
    <row r="1665" spans="1:20" s="22" customFormat="1" ht="15.75" customHeight="1" x14ac:dyDescent="0.25">
      <c r="A1665" s="23">
        <v>1664</v>
      </c>
      <c r="B1665" s="24" t="s">
        <v>3325</v>
      </c>
      <c r="C1665" s="24" t="s">
        <v>3326</v>
      </c>
      <c r="D1665" s="24" t="s">
        <v>48</v>
      </c>
      <c r="E1665" s="23">
        <v>11</v>
      </c>
      <c r="F1665" s="25">
        <v>27758</v>
      </c>
      <c r="G1665" s="23">
        <f t="shared" ca="1" si="120"/>
        <v>45.29811838819127</v>
      </c>
      <c r="H1665" s="23" t="str">
        <f t="shared" ca="1" si="122"/>
        <v>41-50</v>
      </c>
      <c r="I1665" s="24" t="s">
        <v>390</v>
      </c>
      <c r="J1665" s="24" t="s">
        <v>84</v>
      </c>
      <c r="K1665" s="24" t="s">
        <v>62</v>
      </c>
      <c r="L1665" s="24" t="s">
        <v>44</v>
      </c>
      <c r="M1665" s="24" t="s">
        <v>45</v>
      </c>
      <c r="N1665" s="23">
        <v>9</v>
      </c>
      <c r="O1665" s="22" t="str">
        <f>VLOOKUP(A1665,[1]CustomerAddress!$A$1:$F$3997,2)</f>
        <v>9161 Macpherson Terrace</v>
      </c>
      <c r="P1665" s="22">
        <f>VLOOKUP(A1665,[1]CustomerAddress!$A$1:$F$3997,3)</f>
        <v>4680</v>
      </c>
      <c r="Q1665" s="22" t="str">
        <f>VLOOKUP(A1665,[1]CustomerAddress!$A$1:$F$3997,4)</f>
        <v>QLD</v>
      </c>
      <c r="R1665" s="22" t="str">
        <f>VLOOKUP(A1665,[1]CustomerAddress!$A$1:$F$3997,5)</f>
        <v>Australia</v>
      </c>
      <c r="S1665" s="22">
        <f>VLOOKUP(A1665,[1]CustomerAddress!$A$1:$F$3997,6)</f>
        <v>2</v>
      </c>
      <c r="T1665" s="22" t="str">
        <f>VLOOKUP(A1665,Labels!$A$5:$I$3497,9)</f>
        <v>Potential Customer</v>
      </c>
    </row>
    <row r="1666" spans="1:20" s="22" customFormat="1" ht="15.75" customHeight="1" x14ac:dyDescent="0.25">
      <c r="A1666" s="23">
        <v>1665</v>
      </c>
      <c r="B1666" s="24" t="s">
        <v>3327</v>
      </c>
      <c r="C1666" s="24" t="s">
        <v>1666</v>
      </c>
      <c r="D1666" s="24" t="s">
        <v>48</v>
      </c>
      <c r="E1666" s="23">
        <v>48</v>
      </c>
      <c r="F1666" s="25">
        <v>28447</v>
      </c>
      <c r="G1666" s="23">
        <f t="shared" ca="1" si="120"/>
        <v>43.410447155314557</v>
      </c>
      <c r="H1666" s="23" t="str">
        <f t="shared" ca="1" si="122"/>
        <v>41-50</v>
      </c>
      <c r="I1666" s="24" t="s">
        <v>420</v>
      </c>
      <c r="J1666" s="24" t="s">
        <v>138</v>
      </c>
      <c r="K1666" s="24" t="s">
        <v>43</v>
      </c>
      <c r="L1666" s="24" t="s">
        <v>44</v>
      </c>
      <c r="M1666" s="24" t="s">
        <v>57</v>
      </c>
      <c r="N1666" s="23">
        <v>11</v>
      </c>
      <c r="O1666" s="22" t="str">
        <f>VLOOKUP(A1666,[1]CustomerAddress!$A$1:$F$3997,2)</f>
        <v>816 Gale Pass</v>
      </c>
      <c r="P1666" s="22">
        <f>VLOOKUP(A1666,[1]CustomerAddress!$A$1:$F$3997,3)</f>
        <v>2261</v>
      </c>
      <c r="Q1666" s="22" t="str">
        <f>VLOOKUP(A1666,[1]CustomerAddress!$A$1:$F$3997,4)</f>
        <v>NSW</v>
      </c>
      <c r="R1666" s="22" t="str">
        <f>VLOOKUP(A1666,[1]CustomerAddress!$A$1:$F$3997,5)</f>
        <v>Australia</v>
      </c>
      <c r="S1666" s="22">
        <f>VLOOKUP(A1666,[1]CustomerAddress!$A$1:$F$3997,6)</f>
        <v>7</v>
      </c>
      <c r="T1666" s="22" t="str">
        <f>VLOOKUP(A1666,Labels!$A$5:$I$3497,9)</f>
        <v>Losing Customer</v>
      </c>
    </row>
    <row r="1667" spans="1:20" s="22" customFormat="1" ht="15.75" customHeight="1" x14ac:dyDescent="0.25">
      <c r="A1667" s="23">
        <v>1666</v>
      </c>
      <c r="B1667" s="24" t="s">
        <v>3328</v>
      </c>
      <c r="C1667" s="24" t="s">
        <v>3329</v>
      </c>
      <c r="D1667" s="24" t="s">
        <v>48</v>
      </c>
      <c r="E1667" s="23">
        <v>73</v>
      </c>
      <c r="F1667" s="25">
        <v>28217</v>
      </c>
      <c r="G1667" s="23">
        <f t="shared" ca="1" si="120"/>
        <v>44.040584141615923</v>
      </c>
      <c r="H1667" s="23" t="str">
        <f t="shared" ca="1" si="122"/>
        <v>41-50</v>
      </c>
      <c r="I1667" s="24" t="s">
        <v>53</v>
      </c>
      <c r="J1667" s="24" t="s">
        <v>61</v>
      </c>
      <c r="K1667" s="24" t="s">
        <v>43</v>
      </c>
      <c r="L1667" s="24" t="s">
        <v>44</v>
      </c>
      <c r="M1667" s="24" t="s">
        <v>57</v>
      </c>
      <c r="N1667" s="23">
        <v>14</v>
      </c>
      <c r="O1667" s="22" t="str">
        <f>VLOOKUP(A1667,[1]CustomerAddress!$A$1:$F$3997,2)</f>
        <v>17485 Tennyson Pass</v>
      </c>
      <c r="P1667" s="22">
        <f>VLOOKUP(A1667,[1]CustomerAddress!$A$1:$F$3997,3)</f>
        <v>2221</v>
      </c>
      <c r="Q1667" s="22" t="str">
        <f>VLOOKUP(A1667,[1]CustomerAddress!$A$1:$F$3997,4)</f>
        <v>NSW</v>
      </c>
      <c r="R1667" s="22" t="str">
        <f>VLOOKUP(A1667,[1]CustomerAddress!$A$1:$F$3997,5)</f>
        <v>Australia</v>
      </c>
      <c r="S1667" s="22">
        <f>VLOOKUP(A1667,[1]CustomerAddress!$A$1:$F$3997,6)</f>
        <v>10</v>
      </c>
      <c r="T1667" s="22" t="str">
        <f>VLOOKUP(A1667,Labels!$A$5:$I$3497,9)</f>
        <v>Almost Lost Customer</v>
      </c>
    </row>
    <row r="1668" spans="1:20" s="22" customFormat="1" ht="15.75" customHeight="1" x14ac:dyDescent="0.25">
      <c r="A1668" s="23">
        <v>1667</v>
      </c>
      <c r="B1668" s="24" t="s">
        <v>1302</v>
      </c>
      <c r="C1668" s="24" t="s">
        <v>3330</v>
      </c>
      <c r="D1668" s="24" t="s">
        <v>48</v>
      </c>
      <c r="E1668" s="23">
        <v>67</v>
      </c>
      <c r="F1668" s="25">
        <v>20138</v>
      </c>
      <c r="G1668" s="23">
        <f t="shared" ca="1" si="120"/>
        <v>66.174830716958397</v>
      </c>
      <c r="H1668" s="23" t="str">
        <f t="shared" ca="1" si="122"/>
        <v>61-70</v>
      </c>
      <c r="I1668" s="24" t="s">
        <v>105</v>
      </c>
      <c r="J1668" s="24" t="s">
        <v>84</v>
      </c>
      <c r="K1668" s="24" t="s">
        <v>66</v>
      </c>
      <c r="L1668" s="24" t="s">
        <v>44</v>
      </c>
      <c r="M1668" s="24" t="s">
        <v>57</v>
      </c>
      <c r="N1668" s="23">
        <v>18</v>
      </c>
      <c r="O1668" s="22" t="str">
        <f>VLOOKUP(A1668,[1]CustomerAddress!$A$1:$F$3997,2)</f>
        <v>9168 Thackeray Place</v>
      </c>
      <c r="P1668" s="22">
        <f>VLOOKUP(A1668,[1]CustomerAddress!$A$1:$F$3997,3)</f>
        <v>2026</v>
      </c>
      <c r="Q1668" s="22" t="str">
        <f>VLOOKUP(A1668,[1]CustomerAddress!$A$1:$F$3997,4)</f>
        <v>NSW</v>
      </c>
      <c r="R1668" s="22" t="str">
        <f>VLOOKUP(A1668,[1]CustomerAddress!$A$1:$F$3997,5)</f>
        <v>Australia</v>
      </c>
      <c r="S1668" s="22">
        <f>VLOOKUP(A1668,[1]CustomerAddress!$A$1:$F$3997,6)</f>
        <v>12</v>
      </c>
      <c r="T1668" s="22" t="str">
        <f>VLOOKUP(A1668,Labels!$A$5:$I$3497,9)</f>
        <v>Losing Customer</v>
      </c>
    </row>
    <row r="1669" spans="1:20" s="22" customFormat="1" ht="15.75" customHeight="1" x14ac:dyDescent="0.25">
      <c r="A1669" s="23">
        <v>1668</v>
      </c>
      <c r="B1669" s="24" t="s">
        <v>3331</v>
      </c>
      <c r="C1669" s="24" t="s">
        <v>3332</v>
      </c>
      <c r="D1669" s="24" t="s">
        <v>40</v>
      </c>
      <c r="E1669" s="23">
        <v>75</v>
      </c>
      <c r="F1669" s="25">
        <v>23906</v>
      </c>
      <c r="G1669" s="23">
        <f t="shared" ca="1" si="120"/>
        <v>55.851543045725514</v>
      </c>
      <c r="H1669" s="23" t="str">
        <f t="shared" ca="1" si="122"/>
        <v>51-60</v>
      </c>
      <c r="I1669" s="24" t="s">
        <v>387</v>
      </c>
      <c r="J1669" s="24" t="s">
        <v>50</v>
      </c>
      <c r="K1669" s="24" t="s">
        <v>43</v>
      </c>
      <c r="L1669" s="24" t="s">
        <v>44</v>
      </c>
      <c r="M1669" s="24" t="s">
        <v>57</v>
      </c>
      <c r="N1669" s="23">
        <v>8</v>
      </c>
      <c r="O1669" s="22" t="str">
        <f>VLOOKUP(A1669,[1]CustomerAddress!$A$1:$F$3997,2)</f>
        <v>4889 Tomscot Park</v>
      </c>
      <c r="P1669" s="22">
        <f>VLOOKUP(A1669,[1]CustomerAddress!$A$1:$F$3997,3)</f>
        <v>2093</v>
      </c>
      <c r="Q1669" s="22" t="str">
        <f>VLOOKUP(A1669,[1]CustomerAddress!$A$1:$F$3997,4)</f>
        <v>NSW</v>
      </c>
      <c r="R1669" s="22" t="str">
        <f>VLOOKUP(A1669,[1]CustomerAddress!$A$1:$F$3997,5)</f>
        <v>Australia</v>
      </c>
      <c r="S1669" s="22">
        <f>VLOOKUP(A1669,[1]CustomerAddress!$A$1:$F$3997,6)</f>
        <v>11</v>
      </c>
      <c r="T1669" s="22" t="str">
        <f>VLOOKUP(A1669,Labels!$A$5:$I$3497,9)</f>
        <v>Becoming Loyal</v>
      </c>
    </row>
    <row r="1670" spans="1:20" s="22" customFormat="1" ht="15.75" customHeight="1" x14ac:dyDescent="0.25">
      <c r="A1670" s="23">
        <v>1669</v>
      </c>
      <c r="B1670" s="24" t="s">
        <v>3333</v>
      </c>
      <c r="C1670" s="24" t="s">
        <v>3334</v>
      </c>
      <c r="D1670" s="24" t="s">
        <v>48</v>
      </c>
      <c r="E1670" s="23">
        <v>74</v>
      </c>
      <c r="F1670" s="25">
        <v>28567</v>
      </c>
      <c r="G1670" s="23">
        <f t="shared" ca="1" si="120"/>
        <v>43.081680032026881</v>
      </c>
      <c r="H1670" s="23" t="str">
        <f t="shared" ca="1" si="122"/>
        <v>41-50</v>
      </c>
      <c r="I1670" s="24" t="s">
        <v>314</v>
      </c>
      <c r="J1670" s="24" t="s">
        <v>50</v>
      </c>
      <c r="K1670" s="24" t="s">
        <v>66</v>
      </c>
      <c r="L1670" s="24" t="s">
        <v>44</v>
      </c>
      <c r="M1670" s="24" t="s">
        <v>45</v>
      </c>
      <c r="N1670" s="23">
        <v>21</v>
      </c>
      <c r="O1670" s="22" t="str">
        <f>VLOOKUP(A1670,[1]CustomerAddress!$A$1:$F$3997,2)</f>
        <v>709 Schmedeman Street</v>
      </c>
      <c r="P1670" s="22">
        <f>VLOOKUP(A1670,[1]CustomerAddress!$A$1:$F$3997,3)</f>
        <v>2155</v>
      </c>
      <c r="Q1670" s="22" t="str">
        <f>VLOOKUP(A1670,[1]CustomerAddress!$A$1:$F$3997,4)</f>
        <v>NSW</v>
      </c>
      <c r="R1670" s="22" t="str">
        <f>VLOOKUP(A1670,[1]CustomerAddress!$A$1:$F$3997,5)</f>
        <v>Australia</v>
      </c>
      <c r="S1670" s="22">
        <f>VLOOKUP(A1670,[1]CustomerAddress!$A$1:$F$3997,6)</f>
        <v>11</v>
      </c>
      <c r="T1670" s="22" t="str">
        <f>VLOOKUP(A1670,Labels!$A$5:$I$3497,9)</f>
        <v>High Risk Customer</v>
      </c>
    </row>
    <row r="1671" spans="1:20" s="22" customFormat="1" ht="15.75" customHeight="1" x14ac:dyDescent="0.25">
      <c r="A1671" s="23">
        <v>1670</v>
      </c>
      <c r="B1671" s="24" t="s">
        <v>3335</v>
      </c>
      <c r="C1671" s="24" t="s">
        <v>3336</v>
      </c>
      <c r="D1671" s="24" t="s">
        <v>40</v>
      </c>
      <c r="E1671" s="23">
        <v>30</v>
      </c>
      <c r="F1671" s="25">
        <v>28714</v>
      </c>
      <c r="G1671" s="23">
        <f t="shared" ca="1" si="120"/>
        <v>42.678940305999483</v>
      </c>
      <c r="H1671" s="23" t="str">
        <f t="shared" ca="1" si="122"/>
        <v>41-50</v>
      </c>
      <c r="I1671" s="24" t="s">
        <v>2943</v>
      </c>
      <c r="J1671" s="24" t="s">
        <v>65</v>
      </c>
      <c r="K1671" s="24" t="s">
        <v>43</v>
      </c>
      <c r="L1671" s="24" t="s">
        <v>44</v>
      </c>
      <c r="M1671" s="24" t="s">
        <v>57</v>
      </c>
      <c r="N1671" s="23">
        <v>19</v>
      </c>
      <c r="O1671" s="22" t="str">
        <f>VLOOKUP(A1671,[1]CustomerAddress!$A$1:$F$3997,2)</f>
        <v>59 Steensland Alley</v>
      </c>
      <c r="P1671" s="22">
        <f>VLOOKUP(A1671,[1]CustomerAddress!$A$1:$F$3997,3)</f>
        <v>2018</v>
      </c>
      <c r="Q1671" s="22" t="str">
        <f>VLOOKUP(A1671,[1]CustomerAddress!$A$1:$F$3997,4)</f>
        <v>NSW</v>
      </c>
      <c r="R1671" s="22" t="str">
        <f>VLOOKUP(A1671,[1]CustomerAddress!$A$1:$F$3997,5)</f>
        <v>Australia</v>
      </c>
      <c r="S1671" s="22">
        <f>VLOOKUP(A1671,[1]CustomerAddress!$A$1:$F$3997,6)</f>
        <v>11</v>
      </c>
      <c r="T1671" s="22" t="str">
        <f>VLOOKUP(A1671,Labels!$A$5:$I$3497,9)</f>
        <v>Losing Customer</v>
      </c>
    </row>
    <row r="1672" spans="1:20" s="22" customFormat="1" ht="15.75" customHeight="1" x14ac:dyDescent="0.25">
      <c r="A1672" s="23">
        <v>1671</v>
      </c>
      <c r="B1672" s="24" t="s">
        <v>3337</v>
      </c>
      <c r="C1672" s="24" t="s">
        <v>3338</v>
      </c>
      <c r="D1672" s="24" t="s">
        <v>40</v>
      </c>
      <c r="E1672" s="23">
        <v>69</v>
      </c>
      <c r="F1672" s="25">
        <v>20843</v>
      </c>
      <c r="G1672" s="23">
        <f t="shared" ca="1" si="120"/>
        <v>64.243323867643326</v>
      </c>
      <c r="H1672" s="23" t="str">
        <f t="shared" ca="1" si="122"/>
        <v>61-70</v>
      </c>
      <c r="I1672" s="24" t="s">
        <v>90</v>
      </c>
      <c r="J1672" s="24" t="s">
        <v>54</v>
      </c>
      <c r="K1672" s="24" t="s">
        <v>43</v>
      </c>
      <c r="L1672" s="24" t="s">
        <v>44</v>
      </c>
      <c r="M1672" s="24" t="s">
        <v>45</v>
      </c>
      <c r="N1672" s="23">
        <v>14</v>
      </c>
      <c r="O1672" s="22" t="str">
        <f>VLOOKUP(A1672,[1]CustomerAddress!$A$1:$F$3997,2)</f>
        <v>59643 Reindahl Plaza</v>
      </c>
      <c r="P1672" s="22">
        <f>VLOOKUP(A1672,[1]CustomerAddress!$A$1:$F$3997,3)</f>
        <v>3127</v>
      </c>
      <c r="Q1672" s="22" t="str">
        <f>VLOOKUP(A1672,[1]CustomerAddress!$A$1:$F$3997,4)</f>
        <v>VIC</v>
      </c>
      <c r="R1672" s="22" t="str">
        <f>VLOOKUP(A1672,[1]CustomerAddress!$A$1:$F$3997,5)</f>
        <v>Australia</v>
      </c>
      <c r="S1672" s="22">
        <f>VLOOKUP(A1672,[1]CustomerAddress!$A$1:$F$3997,6)</f>
        <v>11</v>
      </c>
      <c r="T1672" s="22" t="str">
        <f>VLOOKUP(A1672,Labels!$A$5:$I$3497,9)</f>
        <v>Late Bloomer</v>
      </c>
    </row>
    <row r="1673" spans="1:20" s="22" customFormat="1" ht="15.75" customHeight="1" x14ac:dyDescent="0.25">
      <c r="A1673" s="23">
        <v>1672</v>
      </c>
      <c r="B1673" s="24" t="s">
        <v>3339</v>
      </c>
      <c r="C1673" s="24" t="s">
        <v>3340</v>
      </c>
      <c r="D1673" s="24" t="s">
        <v>40</v>
      </c>
      <c r="E1673" s="23">
        <v>21</v>
      </c>
      <c r="F1673" s="25">
        <v>23128</v>
      </c>
      <c r="G1673" s="23">
        <f t="shared" ca="1" si="120"/>
        <v>57.98304989504058</v>
      </c>
      <c r="H1673" s="23" t="str">
        <f t="shared" ca="1" si="122"/>
        <v>51-60</v>
      </c>
      <c r="I1673" s="24" t="s">
        <v>550</v>
      </c>
      <c r="J1673" s="24" t="s">
        <v>56</v>
      </c>
      <c r="K1673" s="24" t="s">
        <v>62</v>
      </c>
      <c r="L1673" s="24" t="s">
        <v>44</v>
      </c>
      <c r="M1673" s="24" t="s">
        <v>45</v>
      </c>
      <c r="N1673" s="23">
        <v>9</v>
      </c>
      <c r="O1673" s="22" t="str">
        <f>VLOOKUP(A1673,[1]CustomerAddress!$A$1:$F$3997,2)</f>
        <v>29438 Swallow Crossing</v>
      </c>
      <c r="P1673" s="22">
        <f>VLOOKUP(A1673,[1]CustomerAddress!$A$1:$F$3997,3)</f>
        <v>2217</v>
      </c>
      <c r="Q1673" s="22" t="str">
        <f>VLOOKUP(A1673,[1]CustomerAddress!$A$1:$F$3997,4)</f>
        <v>NSW</v>
      </c>
      <c r="R1673" s="22" t="str">
        <f>VLOOKUP(A1673,[1]CustomerAddress!$A$1:$F$3997,5)</f>
        <v>Australia</v>
      </c>
      <c r="S1673" s="22">
        <f>VLOOKUP(A1673,[1]CustomerAddress!$A$1:$F$3997,6)</f>
        <v>11</v>
      </c>
      <c r="T1673" s="22" t="str">
        <f>VLOOKUP(A1673,Labels!$A$5:$I$3497,9)</f>
        <v>Recent Customer</v>
      </c>
    </row>
    <row r="1674" spans="1:20" s="22" customFormat="1" ht="15.75" customHeight="1" x14ac:dyDescent="0.25">
      <c r="A1674" s="23">
        <v>1673</v>
      </c>
      <c r="B1674" s="24" t="s">
        <v>3341</v>
      </c>
      <c r="C1674" s="24" t="s">
        <v>3342</v>
      </c>
      <c r="D1674" s="24" t="s">
        <v>40</v>
      </c>
      <c r="E1674" s="23">
        <v>45</v>
      </c>
      <c r="F1674" s="25">
        <v>28803</v>
      </c>
      <c r="G1674" s="23">
        <f t="shared" ca="1" si="120"/>
        <v>42.435104689561129</v>
      </c>
      <c r="H1674" s="23" t="str">
        <f t="shared" ca="1" si="122"/>
        <v>41-50</v>
      </c>
      <c r="I1674" s="24" t="s">
        <v>102</v>
      </c>
      <c r="J1674" s="24" t="s">
        <v>50</v>
      </c>
      <c r="K1674" s="24" t="s">
        <v>62</v>
      </c>
      <c r="L1674" s="24" t="s">
        <v>44</v>
      </c>
      <c r="M1674" s="24" t="s">
        <v>45</v>
      </c>
      <c r="N1674" s="23">
        <v>21</v>
      </c>
      <c r="O1674" s="22" t="str">
        <f>VLOOKUP(A1674,[1]CustomerAddress!$A$1:$F$3997,2)</f>
        <v>1 Fallview Street</v>
      </c>
      <c r="P1674" s="22">
        <f>VLOOKUP(A1674,[1]CustomerAddress!$A$1:$F$3997,3)</f>
        <v>2155</v>
      </c>
      <c r="Q1674" s="22" t="str">
        <f>VLOOKUP(A1674,[1]CustomerAddress!$A$1:$F$3997,4)</f>
        <v>NSW</v>
      </c>
      <c r="R1674" s="22" t="str">
        <f>VLOOKUP(A1674,[1]CustomerAddress!$A$1:$F$3997,5)</f>
        <v>Australia</v>
      </c>
      <c r="S1674" s="22">
        <f>VLOOKUP(A1674,[1]CustomerAddress!$A$1:$F$3997,6)</f>
        <v>10</v>
      </c>
      <c r="T1674" s="22" t="str">
        <f>VLOOKUP(A1674,Labels!$A$5:$I$3497,9)</f>
        <v>Lost Customer</v>
      </c>
    </row>
    <row r="1675" spans="1:20" s="22" customFormat="1" ht="15.75" customHeight="1" x14ac:dyDescent="0.25">
      <c r="A1675" s="23">
        <v>1674</v>
      </c>
      <c r="B1675" s="24" t="s">
        <v>3343</v>
      </c>
      <c r="C1675" s="24" t="s">
        <v>3344</v>
      </c>
      <c r="D1675" s="24" t="s">
        <v>40</v>
      </c>
      <c r="E1675" s="23">
        <v>97</v>
      </c>
      <c r="F1675" s="25">
        <v>28424</v>
      </c>
      <c r="G1675" s="23">
        <f t="shared" ca="1" si="120"/>
        <v>43.473460853944694</v>
      </c>
      <c r="H1675" s="23" t="str">
        <f t="shared" ca="1" si="122"/>
        <v>41-50</v>
      </c>
      <c r="I1675" s="24" t="s">
        <v>301</v>
      </c>
      <c r="J1675" s="24" t="s">
        <v>84</v>
      </c>
      <c r="K1675" s="24" t="s">
        <v>66</v>
      </c>
      <c r="L1675" s="24" t="s">
        <v>44</v>
      </c>
      <c r="M1675" s="24" t="s">
        <v>57</v>
      </c>
      <c r="N1675" s="23">
        <v>20</v>
      </c>
      <c r="O1675" s="22" t="str">
        <f>VLOOKUP(A1675,[1]CustomerAddress!$A$1:$F$3997,2)</f>
        <v>54 Bowman Park</v>
      </c>
      <c r="P1675" s="22">
        <f>VLOOKUP(A1675,[1]CustomerAddress!$A$1:$F$3997,3)</f>
        <v>2031</v>
      </c>
      <c r="Q1675" s="22" t="str">
        <f>VLOOKUP(A1675,[1]CustomerAddress!$A$1:$F$3997,4)</f>
        <v>NSW</v>
      </c>
      <c r="R1675" s="22" t="str">
        <f>VLOOKUP(A1675,[1]CustomerAddress!$A$1:$F$3997,5)</f>
        <v>Australia</v>
      </c>
      <c r="S1675" s="22">
        <f>VLOOKUP(A1675,[1]CustomerAddress!$A$1:$F$3997,6)</f>
        <v>10</v>
      </c>
      <c r="T1675" s="22" t="str">
        <f>VLOOKUP(A1675,Labels!$A$5:$I$3497,9)</f>
        <v>High Risk Customer</v>
      </c>
    </row>
    <row r="1676" spans="1:20" s="22" customFormat="1" ht="15.75" customHeight="1" x14ac:dyDescent="0.25">
      <c r="A1676" s="23">
        <v>1675</v>
      </c>
      <c r="B1676" s="24" t="s">
        <v>3345</v>
      </c>
      <c r="C1676" s="24" t="s">
        <v>3346</v>
      </c>
      <c r="D1676" s="24" t="s">
        <v>48</v>
      </c>
      <c r="E1676" s="23">
        <v>76</v>
      </c>
      <c r="F1676" s="25">
        <v>20315</v>
      </c>
      <c r="G1676" s="23">
        <f t="shared" ca="1" si="120"/>
        <v>65.689899210109076</v>
      </c>
      <c r="H1676" s="23" t="str">
        <f t="shared" ca="1" si="122"/>
        <v>61-70</v>
      </c>
      <c r="I1676" s="24" t="s">
        <v>760</v>
      </c>
      <c r="J1676" s="24" t="s">
        <v>84</v>
      </c>
      <c r="K1676" s="24" t="s">
        <v>62</v>
      </c>
      <c r="L1676" s="24" t="s">
        <v>44</v>
      </c>
      <c r="M1676" s="24" t="s">
        <v>45</v>
      </c>
      <c r="N1676" s="23">
        <v>14</v>
      </c>
      <c r="O1676" s="22" t="str">
        <f>VLOOKUP(A1676,[1]CustomerAddress!$A$1:$F$3997,2)</f>
        <v>7 Monterey Street</v>
      </c>
      <c r="P1676" s="22">
        <f>VLOOKUP(A1676,[1]CustomerAddress!$A$1:$F$3997,3)</f>
        <v>3068</v>
      </c>
      <c r="Q1676" s="22" t="str">
        <f>VLOOKUP(A1676,[1]CustomerAddress!$A$1:$F$3997,4)</f>
        <v>VIC</v>
      </c>
      <c r="R1676" s="22" t="str">
        <f>VLOOKUP(A1676,[1]CustomerAddress!$A$1:$F$3997,5)</f>
        <v>Australia</v>
      </c>
      <c r="S1676" s="22">
        <f>VLOOKUP(A1676,[1]CustomerAddress!$A$1:$F$3997,6)</f>
        <v>12</v>
      </c>
      <c r="T1676" s="22" t="str">
        <f>VLOOKUP(A1676,Labels!$A$5:$I$3497,9)</f>
        <v>Evasive Customer</v>
      </c>
    </row>
    <row r="1677" spans="1:20" s="22" customFormat="1" ht="15.75" customHeight="1" x14ac:dyDescent="0.25">
      <c r="A1677" s="23">
        <v>1676</v>
      </c>
      <c r="B1677" s="24" t="s">
        <v>3213</v>
      </c>
      <c r="C1677" s="24" t="s">
        <v>3347</v>
      </c>
      <c r="D1677" s="24" t="s">
        <v>48</v>
      </c>
      <c r="E1677" s="23">
        <v>63</v>
      </c>
      <c r="F1677" s="25">
        <v>27484</v>
      </c>
      <c r="G1677" s="23">
        <f t="shared" ca="1" si="120"/>
        <v>46.048803319698116</v>
      </c>
      <c r="H1677" s="23" t="str">
        <f t="shared" ca="1" si="122"/>
        <v>41-50</v>
      </c>
      <c r="I1677" s="24" t="s">
        <v>151</v>
      </c>
      <c r="J1677" s="24" t="s">
        <v>42</v>
      </c>
      <c r="K1677" s="24" t="s">
        <v>43</v>
      </c>
      <c r="L1677" s="24" t="s">
        <v>44</v>
      </c>
      <c r="M1677" s="24" t="s">
        <v>57</v>
      </c>
      <c r="N1677" s="23">
        <v>13</v>
      </c>
      <c r="O1677" s="22" t="str">
        <f>VLOOKUP(A1677,[1]CustomerAddress!$A$1:$F$3997,2)</f>
        <v>1 Morning Circle</v>
      </c>
      <c r="P1677" s="22">
        <f>VLOOKUP(A1677,[1]CustomerAddress!$A$1:$F$3997,3)</f>
        <v>2250</v>
      </c>
      <c r="Q1677" s="22" t="str">
        <f>VLOOKUP(A1677,[1]CustomerAddress!$A$1:$F$3997,4)</f>
        <v>NSW</v>
      </c>
      <c r="R1677" s="22" t="str">
        <f>VLOOKUP(A1677,[1]CustomerAddress!$A$1:$F$3997,5)</f>
        <v>Australia</v>
      </c>
      <c r="S1677" s="22">
        <f>VLOOKUP(A1677,[1]CustomerAddress!$A$1:$F$3997,6)</f>
        <v>8</v>
      </c>
      <c r="T1677" s="22" t="str">
        <f>VLOOKUP(A1677,Labels!$A$5:$I$3497,9)</f>
        <v>Losing Customer</v>
      </c>
    </row>
    <row r="1678" spans="1:20" s="22" customFormat="1" ht="15.75" customHeight="1" x14ac:dyDescent="0.25">
      <c r="A1678" s="23">
        <v>1677</v>
      </c>
      <c r="B1678" s="24" t="s">
        <v>3348</v>
      </c>
      <c r="C1678" s="24" t="s">
        <v>3349</v>
      </c>
      <c r="D1678" s="24" t="s">
        <v>40</v>
      </c>
      <c r="E1678" s="23">
        <v>56</v>
      </c>
      <c r="F1678" s="25">
        <v>21333</v>
      </c>
      <c r="G1678" s="23">
        <f t="shared" ca="1" si="120"/>
        <v>62.900858114218664</v>
      </c>
      <c r="H1678" s="23" t="str">
        <f t="shared" ca="1" si="122"/>
        <v>61-70</v>
      </c>
      <c r="I1678" s="24" t="s">
        <v>124</v>
      </c>
      <c r="J1678" s="24" t="s">
        <v>42</v>
      </c>
      <c r="K1678" s="24" t="s">
        <v>62</v>
      </c>
      <c r="L1678" s="24" t="s">
        <v>44</v>
      </c>
      <c r="M1678" s="24" t="s">
        <v>45</v>
      </c>
      <c r="N1678" s="23">
        <v>16</v>
      </c>
      <c r="O1678" s="22" t="str">
        <f>VLOOKUP(A1678,[1]CustomerAddress!$A$1:$F$3997,2)</f>
        <v>41 Vahlen Park</v>
      </c>
      <c r="P1678" s="22">
        <f>VLOOKUP(A1678,[1]CustomerAddress!$A$1:$F$3997,3)</f>
        <v>2230</v>
      </c>
      <c r="Q1678" s="22" t="str">
        <f>VLOOKUP(A1678,[1]CustomerAddress!$A$1:$F$3997,4)</f>
        <v>NSW</v>
      </c>
      <c r="R1678" s="22" t="str">
        <f>VLOOKUP(A1678,[1]CustomerAddress!$A$1:$F$3997,5)</f>
        <v>Australia</v>
      </c>
      <c r="S1678" s="22">
        <f>VLOOKUP(A1678,[1]CustomerAddress!$A$1:$F$3997,6)</f>
        <v>12</v>
      </c>
      <c r="T1678" s="22" t="str">
        <f>VLOOKUP(A1678,Labels!$A$5:$I$3497,9)</f>
        <v>Almost Lost Customer</v>
      </c>
    </row>
    <row r="1679" spans="1:20" s="22" customFormat="1" ht="15.75" customHeight="1" x14ac:dyDescent="0.25">
      <c r="A1679" s="23">
        <v>1678</v>
      </c>
      <c r="B1679" s="24" t="s">
        <v>3350</v>
      </c>
      <c r="C1679" s="24" t="s">
        <v>3351</v>
      </c>
      <c r="D1679" s="24" t="s">
        <v>40</v>
      </c>
      <c r="E1679" s="23">
        <v>20</v>
      </c>
      <c r="F1679" s="25">
        <v>28405</v>
      </c>
      <c r="G1679" s="23">
        <f t="shared" ca="1" si="120"/>
        <v>43.525515648465237</v>
      </c>
      <c r="H1679" s="23" t="str">
        <f t="shared" ca="1" si="122"/>
        <v>41-50</v>
      </c>
      <c r="J1679" s="24" t="s">
        <v>50</v>
      </c>
      <c r="K1679" s="24" t="s">
        <v>66</v>
      </c>
      <c r="L1679" s="24" t="s">
        <v>44</v>
      </c>
      <c r="M1679" s="24" t="s">
        <v>45</v>
      </c>
      <c r="N1679" s="23">
        <v>13</v>
      </c>
      <c r="O1679" s="22" t="str">
        <f>VLOOKUP(A1679,[1]CustomerAddress!$A$1:$F$3997,2)</f>
        <v>9175 Ryan Street</v>
      </c>
      <c r="P1679" s="22">
        <f>VLOOKUP(A1679,[1]CustomerAddress!$A$1:$F$3997,3)</f>
        <v>2088</v>
      </c>
      <c r="Q1679" s="22" t="str">
        <f>VLOOKUP(A1679,[1]CustomerAddress!$A$1:$F$3997,4)</f>
        <v>NSW</v>
      </c>
      <c r="R1679" s="22" t="str">
        <f>VLOOKUP(A1679,[1]CustomerAddress!$A$1:$F$3997,5)</f>
        <v>Australia</v>
      </c>
      <c r="S1679" s="22">
        <f>VLOOKUP(A1679,[1]CustomerAddress!$A$1:$F$3997,6)</f>
        <v>12</v>
      </c>
      <c r="T1679" s="22" t="str">
        <f>VLOOKUP(A1679,Labels!$A$5:$I$3497,9)</f>
        <v>Losing Customer</v>
      </c>
    </row>
    <row r="1680" spans="1:20" s="22" customFormat="1" ht="15.75" customHeight="1" x14ac:dyDescent="0.25">
      <c r="A1680" s="23">
        <v>1679</v>
      </c>
      <c r="B1680" s="24" t="s">
        <v>3352</v>
      </c>
      <c r="C1680" s="24" t="s">
        <v>3353</v>
      </c>
      <c r="D1680" s="24" t="s">
        <v>40</v>
      </c>
      <c r="E1680" s="23">
        <v>92</v>
      </c>
      <c r="F1680" s="25">
        <v>27701</v>
      </c>
      <c r="G1680" s="23">
        <f t="shared" ca="1" si="120"/>
        <v>45.454282771752908</v>
      </c>
      <c r="H1680" s="23" t="str">
        <f t="shared" ca="1" si="122"/>
        <v>41-50</v>
      </c>
      <c r="I1680" s="24" t="s">
        <v>906</v>
      </c>
      <c r="J1680" s="24" t="s">
        <v>42</v>
      </c>
      <c r="K1680" s="24" t="s">
        <v>43</v>
      </c>
      <c r="L1680" s="24" t="s">
        <v>44</v>
      </c>
      <c r="M1680" s="24" t="s">
        <v>45</v>
      </c>
      <c r="N1680" s="23">
        <v>13</v>
      </c>
      <c r="O1680" s="22" t="str">
        <f>VLOOKUP(A1680,[1]CustomerAddress!$A$1:$F$3997,2)</f>
        <v>2 Pankratz Place</v>
      </c>
      <c r="P1680" s="22">
        <f>VLOOKUP(A1680,[1]CustomerAddress!$A$1:$F$3997,3)</f>
        <v>2063</v>
      </c>
      <c r="Q1680" s="22" t="str">
        <f>VLOOKUP(A1680,[1]CustomerAddress!$A$1:$F$3997,4)</f>
        <v>NSW</v>
      </c>
      <c r="R1680" s="22" t="str">
        <f>VLOOKUP(A1680,[1]CustomerAddress!$A$1:$F$3997,5)</f>
        <v>Australia</v>
      </c>
      <c r="S1680" s="22">
        <f>VLOOKUP(A1680,[1]CustomerAddress!$A$1:$F$3997,6)</f>
        <v>11</v>
      </c>
      <c r="T1680" s="22" t="str">
        <f>VLOOKUP(A1680,Labels!$A$5:$I$3497,9)</f>
        <v>Evasive Customer</v>
      </c>
    </row>
    <row r="1681" spans="1:20" s="22" customFormat="1" ht="15.75" customHeight="1" x14ac:dyDescent="0.25">
      <c r="A1681" s="23">
        <v>1680</v>
      </c>
      <c r="B1681" s="24" t="s">
        <v>3354</v>
      </c>
      <c r="C1681" s="24" t="s">
        <v>3355</v>
      </c>
      <c r="D1681" s="24" t="s">
        <v>40</v>
      </c>
      <c r="E1681" s="23">
        <v>5</v>
      </c>
      <c r="F1681" s="25">
        <v>36004</v>
      </c>
      <c r="G1681" s="23">
        <f t="shared" ca="1" si="120"/>
        <v>22.706337566273458</v>
      </c>
      <c r="H1681" s="23" t="str">
        <f t="shared" ca="1" si="122"/>
        <v>21-30</v>
      </c>
      <c r="I1681" s="24" t="s">
        <v>574</v>
      </c>
      <c r="J1681" s="24" t="s">
        <v>54</v>
      </c>
      <c r="K1681" s="24" t="s">
        <v>43</v>
      </c>
      <c r="L1681" s="24" t="s">
        <v>44</v>
      </c>
      <c r="M1681" s="24" t="s">
        <v>45</v>
      </c>
      <c r="N1681" s="23">
        <v>4</v>
      </c>
      <c r="O1681" s="22" t="str">
        <f>VLOOKUP(A1681,[1]CustomerAddress!$A$1:$F$3997,2)</f>
        <v>018 Superior Plaza</v>
      </c>
      <c r="P1681" s="22">
        <f>VLOOKUP(A1681,[1]CustomerAddress!$A$1:$F$3997,3)</f>
        <v>2068</v>
      </c>
      <c r="Q1681" s="22" t="str">
        <f>VLOOKUP(A1681,[1]CustomerAddress!$A$1:$F$3997,4)</f>
        <v>NSW</v>
      </c>
      <c r="R1681" s="22" t="str">
        <f>VLOOKUP(A1681,[1]CustomerAddress!$A$1:$F$3997,5)</f>
        <v>Australia</v>
      </c>
      <c r="S1681" s="22">
        <f>VLOOKUP(A1681,[1]CustomerAddress!$A$1:$F$3997,6)</f>
        <v>10</v>
      </c>
      <c r="T1681" s="22" t="str">
        <f>VLOOKUP(A1681,Labels!$A$5:$I$3497,9)</f>
        <v>Evasive Customer</v>
      </c>
    </row>
    <row r="1682" spans="1:20" s="22" customFormat="1" ht="15.75" customHeight="1" x14ac:dyDescent="0.25">
      <c r="A1682" s="23">
        <v>1681</v>
      </c>
      <c r="B1682" s="24" t="s">
        <v>3356</v>
      </c>
      <c r="C1682" s="24" t="s">
        <v>3357</v>
      </c>
      <c r="D1682" s="24" t="s">
        <v>48</v>
      </c>
      <c r="E1682" s="23">
        <v>78</v>
      </c>
      <c r="F1682" s="25">
        <v>29196</v>
      </c>
      <c r="G1682" s="23">
        <f t="shared" ca="1" si="120"/>
        <v>41.358392360794006</v>
      </c>
      <c r="H1682" s="23" t="str">
        <f t="shared" ca="1" si="122"/>
        <v>41-50</v>
      </c>
      <c r="J1682" s="24" t="s">
        <v>42</v>
      </c>
      <c r="K1682" s="24" t="s">
        <v>66</v>
      </c>
      <c r="L1682" s="24" t="s">
        <v>44</v>
      </c>
      <c r="M1682" s="24" t="s">
        <v>45</v>
      </c>
      <c r="N1682" s="23">
        <v>6</v>
      </c>
      <c r="O1682" s="22" t="str">
        <f>VLOOKUP(A1682,[1]CustomerAddress!$A$1:$F$3997,2)</f>
        <v>9737 Vernon Junction</v>
      </c>
      <c r="P1682" s="22">
        <f>VLOOKUP(A1682,[1]CustomerAddress!$A$1:$F$3997,3)</f>
        <v>3152</v>
      </c>
      <c r="Q1682" s="22" t="str">
        <f>VLOOKUP(A1682,[1]CustomerAddress!$A$1:$F$3997,4)</f>
        <v>VIC</v>
      </c>
      <c r="R1682" s="22" t="str">
        <f>VLOOKUP(A1682,[1]CustomerAddress!$A$1:$F$3997,5)</f>
        <v>Australia</v>
      </c>
      <c r="S1682" s="22">
        <f>VLOOKUP(A1682,[1]CustomerAddress!$A$1:$F$3997,6)</f>
        <v>9</v>
      </c>
      <c r="T1682" s="22" t="str">
        <f>VLOOKUP(A1682,Labels!$A$5:$I$3497,9)</f>
        <v>Becoming Loyal</v>
      </c>
    </row>
    <row r="1683" spans="1:20" s="22" customFormat="1" ht="15.75" customHeight="1" x14ac:dyDescent="0.25">
      <c r="A1683" s="23">
        <v>1682</v>
      </c>
      <c r="B1683" s="24" t="s">
        <v>2353</v>
      </c>
      <c r="C1683" s="24" t="s">
        <v>3358</v>
      </c>
      <c r="D1683" s="24" t="s">
        <v>40</v>
      </c>
      <c r="E1683" s="23">
        <v>93</v>
      </c>
      <c r="F1683" s="25">
        <v>22031</v>
      </c>
      <c r="G1683" s="23">
        <f t="shared" ca="1" si="120"/>
        <v>60.988529347095373</v>
      </c>
      <c r="H1683" s="23" t="str">
        <f t="shared" ca="1" si="122"/>
        <v>61-70</v>
      </c>
      <c r="I1683" s="24" t="s">
        <v>519</v>
      </c>
      <c r="J1683" s="24" t="s">
        <v>84</v>
      </c>
      <c r="K1683" s="24" t="s">
        <v>62</v>
      </c>
      <c r="L1683" s="24" t="s">
        <v>44</v>
      </c>
      <c r="M1683" s="24" t="s">
        <v>45</v>
      </c>
      <c r="N1683" s="23">
        <v>6</v>
      </c>
      <c r="O1683" s="22" t="str">
        <f>VLOOKUP(A1683,[1]CustomerAddress!$A$1:$F$3997,2)</f>
        <v>290 Havey Crossing</v>
      </c>
      <c r="P1683" s="22">
        <f>VLOOKUP(A1683,[1]CustomerAddress!$A$1:$F$3997,3)</f>
        <v>3145</v>
      </c>
      <c r="Q1683" s="22" t="str">
        <f>VLOOKUP(A1683,[1]CustomerAddress!$A$1:$F$3997,4)</f>
        <v>VIC</v>
      </c>
      <c r="R1683" s="22" t="str">
        <f>VLOOKUP(A1683,[1]CustomerAddress!$A$1:$F$3997,5)</f>
        <v>Australia</v>
      </c>
      <c r="S1683" s="22">
        <f>VLOOKUP(A1683,[1]CustomerAddress!$A$1:$F$3997,6)</f>
        <v>12</v>
      </c>
      <c r="T1683" s="22" t="str">
        <f>VLOOKUP(A1683,Labels!$A$5:$I$3497,9)</f>
        <v>Losing Customer</v>
      </c>
    </row>
    <row r="1684" spans="1:20" s="22" customFormat="1" ht="15.75" hidden="1" customHeight="1" x14ac:dyDescent="0.25">
      <c r="A1684" s="23">
        <v>1683</v>
      </c>
      <c r="B1684" s="24" t="s">
        <v>3359</v>
      </c>
      <c r="C1684" s="24" t="s">
        <v>3360</v>
      </c>
      <c r="D1684" s="24" t="s">
        <v>147</v>
      </c>
      <c r="E1684" s="23">
        <v>72</v>
      </c>
      <c r="F1684" s="25"/>
      <c r="G1684" s="23"/>
      <c r="H1684" s="23"/>
      <c r="I1684" s="24" t="s">
        <v>763</v>
      </c>
      <c r="J1684" s="24" t="s">
        <v>56</v>
      </c>
      <c r="K1684" s="24" t="s">
        <v>43</v>
      </c>
      <c r="L1684" s="24" t="s">
        <v>44</v>
      </c>
      <c r="M1684" s="24" t="s">
        <v>45</v>
      </c>
      <c r="N1684" s="23"/>
    </row>
    <row r="1685" spans="1:20" s="22" customFormat="1" ht="15.75" customHeight="1" x14ac:dyDescent="0.25">
      <c r="A1685" s="23">
        <v>1684</v>
      </c>
      <c r="B1685" s="24" t="s">
        <v>3361</v>
      </c>
      <c r="C1685" s="24" t="s">
        <v>3362</v>
      </c>
      <c r="D1685" s="24" t="s">
        <v>40</v>
      </c>
      <c r="E1685" s="23">
        <v>96</v>
      </c>
      <c r="F1685" s="25">
        <v>29046</v>
      </c>
      <c r="G1685" s="23">
        <f t="shared" ref="G1685:G1740" ca="1" si="123">(NOW()-F1685)/365</f>
        <v>41.769351264903598</v>
      </c>
      <c r="H1685" s="23" t="str">
        <f t="shared" ref="H1685:H1687" ca="1" si="124">IF(G1685&lt;=10,"0-10",IF(AND(G1685&gt;10,G1685&lt;=20),"11-20",IF(AND(G1685&gt;20,G1685&lt;=30),"21-30",IF(AND(G1685&gt;30,G1685&lt;=40),"31-40",IF(AND(G1685&gt;40,G1685&lt;=50),"41-50",IF(AND(G1685&gt;50,G1685&lt;=60),"51-60",IF(AND(G1685&gt;60,G1685&lt;=70),"61-70",IF(AND(G1685&gt;70,G1685&lt;=80),"71-80",IF(AND(G1685&gt;80,G1685&lt;=90),"81-90",IF(G1685&gt;90,"91-100"))))))))))</f>
        <v>41-50</v>
      </c>
      <c r="I1685" s="24" t="s">
        <v>425</v>
      </c>
      <c r="J1685" s="24" t="s">
        <v>84</v>
      </c>
      <c r="K1685" s="24" t="s">
        <v>43</v>
      </c>
      <c r="L1685" s="24" t="s">
        <v>44</v>
      </c>
      <c r="M1685" s="24" t="s">
        <v>57</v>
      </c>
      <c r="N1685" s="23">
        <v>6</v>
      </c>
      <c r="O1685" s="22" t="str">
        <f>VLOOKUP(A1685,[1]CustomerAddress!$A$1:$F$3997,2)</f>
        <v>087 Fallview Plaza</v>
      </c>
      <c r="P1685" s="22">
        <f>VLOOKUP(A1685,[1]CustomerAddress!$A$1:$F$3997,3)</f>
        <v>4209</v>
      </c>
      <c r="Q1685" s="22" t="str">
        <f>VLOOKUP(A1685,[1]CustomerAddress!$A$1:$F$3997,4)</f>
        <v>QLD</v>
      </c>
      <c r="R1685" s="22" t="str">
        <f>VLOOKUP(A1685,[1]CustomerAddress!$A$1:$F$3997,5)</f>
        <v>Australia</v>
      </c>
      <c r="S1685" s="22">
        <f>VLOOKUP(A1685,[1]CustomerAddress!$A$1:$F$3997,6)</f>
        <v>5</v>
      </c>
      <c r="T1685" s="22" t="str">
        <f>VLOOKUP(A1685,Labels!$A$5:$I$3497,9)</f>
        <v>Becoming Loyal</v>
      </c>
    </row>
    <row r="1686" spans="1:20" s="22" customFormat="1" ht="15.75" customHeight="1" x14ac:dyDescent="0.25">
      <c r="A1686" s="23">
        <v>1685</v>
      </c>
      <c r="B1686" s="24" t="s">
        <v>2918</v>
      </c>
      <c r="C1686" s="24" t="s">
        <v>3363</v>
      </c>
      <c r="D1686" s="24" t="s">
        <v>40</v>
      </c>
      <c r="E1686" s="23">
        <v>32</v>
      </c>
      <c r="F1686" s="25">
        <v>26374</v>
      </c>
      <c r="G1686" s="23">
        <f t="shared" ca="1" si="123"/>
        <v>49.089899210109074</v>
      </c>
      <c r="H1686" s="23" t="str">
        <f t="shared" ca="1" si="124"/>
        <v>41-50</v>
      </c>
      <c r="I1686" s="24" t="s">
        <v>699</v>
      </c>
      <c r="J1686" s="24" t="s">
        <v>56</v>
      </c>
      <c r="K1686" s="24" t="s">
        <v>43</v>
      </c>
      <c r="L1686" s="24" t="s">
        <v>44</v>
      </c>
      <c r="M1686" s="24" t="s">
        <v>57</v>
      </c>
      <c r="N1686" s="23">
        <v>8</v>
      </c>
      <c r="O1686" s="22" t="str">
        <f>VLOOKUP(A1686,[1]CustomerAddress!$A$1:$F$3997,2)</f>
        <v>116 Sullivan Avenue</v>
      </c>
      <c r="P1686" s="22">
        <f>VLOOKUP(A1686,[1]CustomerAddress!$A$1:$F$3997,3)</f>
        <v>3941</v>
      </c>
      <c r="Q1686" s="22" t="str">
        <f>VLOOKUP(A1686,[1]CustomerAddress!$A$1:$F$3997,4)</f>
        <v>VIC</v>
      </c>
      <c r="R1686" s="22" t="str">
        <f>VLOOKUP(A1686,[1]CustomerAddress!$A$1:$F$3997,5)</f>
        <v>Australia</v>
      </c>
      <c r="S1686" s="22">
        <f>VLOOKUP(A1686,[1]CustomerAddress!$A$1:$F$3997,6)</f>
        <v>9</v>
      </c>
      <c r="T1686" s="22" t="str">
        <f>VLOOKUP(A1686,Labels!$A$5:$I$3497,9)</f>
        <v>Late Bloomer</v>
      </c>
    </row>
    <row r="1687" spans="1:20" s="22" customFormat="1" ht="15.75" customHeight="1" x14ac:dyDescent="0.25">
      <c r="A1687" s="23">
        <v>1686</v>
      </c>
      <c r="B1687" s="24" t="s">
        <v>2605</v>
      </c>
      <c r="C1687" s="24" t="s">
        <v>3364</v>
      </c>
      <c r="D1687" s="24" t="s">
        <v>48</v>
      </c>
      <c r="E1687" s="23">
        <v>95</v>
      </c>
      <c r="F1687" s="25">
        <v>29408</v>
      </c>
      <c r="G1687" s="23">
        <f t="shared" ca="1" si="123"/>
        <v>40.777570442985784</v>
      </c>
      <c r="H1687" s="23" t="str">
        <f t="shared" ca="1" si="124"/>
        <v>41-50</v>
      </c>
      <c r="I1687" s="24" t="s">
        <v>826</v>
      </c>
      <c r="J1687" s="24" t="s">
        <v>75</v>
      </c>
      <c r="K1687" s="24" t="s">
        <v>43</v>
      </c>
      <c r="L1687" s="24" t="s">
        <v>44</v>
      </c>
      <c r="M1687" s="24" t="s">
        <v>45</v>
      </c>
      <c r="N1687" s="23">
        <v>16</v>
      </c>
      <c r="O1687" s="22" t="str">
        <f>VLOOKUP(A1687,[1]CustomerAddress!$A$1:$F$3997,2)</f>
        <v>309 Oneill Way</v>
      </c>
      <c r="P1687" s="22">
        <f>VLOOKUP(A1687,[1]CustomerAddress!$A$1:$F$3997,3)</f>
        <v>2068</v>
      </c>
      <c r="Q1687" s="22" t="str">
        <f>VLOOKUP(A1687,[1]CustomerAddress!$A$1:$F$3997,4)</f>
        <v>NSW</v>
      </c>
      <c r="R1687" s="22" t="str">
        <f>VLOOKUP(A1687,[1]CustomerAddress!$A$1:$F$3997,5)</f>
        <v>Australia</v>
      </c>
      <c r="S1687" s="22">
        <f>VLOOKUP(A1687,[1]CustomerAddress!$A$1:$F$3997,6)</f>
        <v>10</v>
      </c>
      <c r="T1687" s="22" t="str">
        <f>VLOOKUP(A1687,Labels!$A$5:$I$3497,9)</f>
        <v>Losing Customer</v>
      </c>
    </row>
    <row r="1688" spans="1:20" s="22" customFormat="1" ht="15.75" hidden="1" customHeight="1" x14ac:dyDescent="0.25">
      <c r="A1688" s="23">
        <v>1687</v>
      </c>
      <c r="B1688" s="24" t="s">
        <v>3365</v>
      </c>
      <c r="C1688" s="24" t="s">
        <v>3366</v>
      </c>
      <c r="D1688" s="24" t="s">
        <v>48</v>
      </c>
      <c r="E1688" s="23">
        <v>16</v>
      </c>
      <c r="F1688" s="25">
        <v>33367</v>
      </c>
      <c r="G1688" s="23">
        <f t="shared" ca="1" si="123"/>
        <v>29.930995100520033</v>
      </c>
      <c r="H1688" s="23"/>
      <c r="J1688" s="24" t="s">
        <v>84</v>
      </c>
      <c r="K1688" s="24" t="s">
        <v>62</v>
      </c>
      <c r="L1688" s="24" t="s">
        <v>44</v>
      </c>
      <c r="M1688" s="24" t="s">
        <v>45</v>
      </c>
      <c r="N1688" s="23">
        <v>8</v>
      </c>
    </row>
    <row r="1689" spans="1:20" s="22" customFormat="1" ht="15.75" customHeight="1" x14ac:dyDescent="0.25">
      <c r="A1689" s="23">
        <v>1688</v>
      </c>
      <c r="B1689" s="24" t="s">
        <v>3367</v>
      </c>
      <c r="C1689" s="24" t="s">
        <v>3368</v>
      </c>
      <c r="D1689" s="24" t="s">
        <v>40</v>
      </c>
      <c r="E1689" s="23">
        <v>80</v>
      </c>
      <c r="F1689" s="25">
        <v>28829</v>
      </c>
      <c r="G1689" s="23">
        <f t="shared" ca="1" si="123"/>
        <v>42.363871813165915</v>
      </c>
      <c r="H1689" s="23" t="str">
        <f t="shared" ref="H1689:H1695" ca="1" si="125">IF(G1689&lt;=10,"0-10",IF(AND(G1689&gt;10,G1689&lt;=20),"11-20",IF(AND(G1689&gt;20,G1689&lt;=30),"21-30",IF(AND(G1689&gt;30,G1689&lt;=40),"31-40",IF(AND(G1689&gt;40,G1689&lt;=50),"41-50",IF(AND(G1689&gt;50,G1689&lt;=60),"51-60",IF(AND(G1689&gt;60,G1689&lt;=70),"61-70",IF(AND(G1689&gt;70,G1689&lt;=80),"71-80",IF(AND(G1689&gt;80,G1689&lt;=90),"81-90",IF(G1689&gt;90,"91-100"))))))))))</f>
        <v>41-50</v>
      </c>
      <c r="I1689" s="24" t="s">
        <v>613</v>
      </c>
      <c r="J1689" s="24" t="s">
        <v>61</v>
      </c>
      <c r="K1689" s="24" t="s">
        <v>43</v>
      </c>
      <c r="L1689" s="24" t="s">
        <v>44</v>
      </c>
      <c r="M1689" s="24" t="s">
        <v>57</v>
      </c>
      <c r="N1689" s="23">
        <v>15</v>
      </c>
      <c r="O1689" s="22" t="str">
        <f>VLOOKUP(A1689,[1]CustomerAddress!$A$1:$F$3997,2)</f>
        <v>72 Mosinee Court</v>
      </c>
      <c r="P1689" s="22">
        <f>VLOOKUP(A1689,[1]CustomerAddress!$A$1:$F$3997,3)</f>
        <v>3146</v>
      </c>
      <c r="Q1689" s="22" t="str">
        <f>VLOOKUP(A1689,[1]CustomerAddress!$A$1:$F$3997,4)</f>
        <v>VIC</v>
      </c>
      <c r="R1689" s="22" t="str">
        <f>VLOOKUP(A1689,[1]CustomerAddress!$A$1:$F$3997,5)</f>
        <v>Australia</v>
      </c>
      <c r="S1689" s="22">
        <f>VLOOKUP(A1689,[1]CustomerAddress!$A$1:$F$3997,6)</f>
        <v>9</v>
      </c>
      <c r="T1689" s="22" t="str">
        <f>VLOOKUP(A1689,Labels!$A$5:$I$3497,9)</f>
        <v>Potential Customer</v>
      </c>
    </row>
    <row r="1690" spans="1:20" s="22" customFormat="1" ht="15.75" customHeight="1" x14ac:dyDescent="0.25">
      <c r="A1690" s="23">
        <v>1689</v>
      </c>
      <c r="B1690" s="24" t="s">
        <v>3369</v>
      </c>
      <c r="C1690" s="24" t="s">
        <v>3370</v>
      </c>
      <c r="D1690" s="24" t="s">
        <v>48</v>
      </c>
      <c r="E1690" s="23">
        <v>48</v>
      </c>
      <c r="F1690" s="25">
        <v>34868</v>
      </c>
      <c r="G1690" s="23">
        <f t="shared" ca="1" si="123"/>
        <v>25.818666333396745</v>
      </c>
      <c r="H1690" s="23" t="str">
        <f t="shared" ca="1" si="125"/>
        <v>21-30</v>
      </c>
      <c r="I1690" s="24" t="s">
        <v>292</v>
      </c>
      <c r="J1690" s="24" t="s">
        <v>50</v>
      </c>
      <c r="K1690" s="24" t="s">
        <v>43</v>
      </c>
      <c r="L1690" s="24" t="s">
        <v>44</v>
      </c>
      <c r="M1690" s="24" t="s">
        <v>45</v>
      </c>
      <c r="N1690" s="23">
        <v>4</v>
      </c>
      <c r="O1690" s="22" t="str">
        <f>VLOOKUP(A1690,[1]CustomerAddress!$A$1:$F$3997,2)</f>
        <v>16 Saint Paul Street</v>
      </c>
      <c r="P1690" s="22">
        <f>VLOOKUP(A1690,[1]CustomerAddress!$A$1:$F$3997,3)</f>
        <v>4670</v>
      </c>
      <c r="Q1690" s="22" t="str">
        <f>VLOOKUP(A1690,[1]CustomerAddress!$A$1:$F$3997,4)</f>
        <v>QLD</v>
      </c>
      <c r="R1690" s="22" t="str">
        <f>VLOOKUP(A1690,[1]CustomerAddress!$A$1:$F$3997,5)</f>
        <v>Australia</v>
      </c>
      <c r="S1690" s="22">
        <f>VLOOKUP(A1690,[1]CustomerAddress!$A$1:$F$3997,6)</f>
        <v>2</v>
      </c>
      <c r="T1690" s="22" t="str">
        <f>VLOOKUP(A1690,Labels!$A$5:$I$3497,9)</f>
        <v>Evasive Customer</v>
      </c>
    </row>
    <row r="1691" spans="1:20" s="22" customFormat="1" ht="15.75" customHeight="1" x14ac:dyDescent="0.25">
      <c r="A1691" s="23">
        <v>1690</v>
      </c>
      <c r="B1691" s="24" t="s">
        <v>3371</v>
      </c>
      <c r="C1691" s="24" t="s">
        <v>3372</v>
      </c>
      <c r="D1691" s="24" t="s">
        <v>48</v>
      </c>
      <c r="E1691" s="23">
        <v>6</v>
      </c>
      <c r="F1691" s="25">
        <v>32496</v>
      </c>
      <c r="G1691" s="23">
        <f t="shared" ca="1" si="123"/>
        <v>32.317296470700157</v>
      </c>
      <c r="H1691" s="23" t="str">
        <f t="shared" ca="1" si="125"/>
        <v>31-40</v>
      </c>
      <c r="I1691" s="24" t="s">
        <v>170</v>
      </c>
      <c r="J1691" s="24" t="s">
        <v>42</v>
      </c>
      <c r="K1691" s="24" t="s">
        <v>62</v>
      </c>
      <c r="L1691" s="24" t="s">
        <v>44</v>
      </c>
      <c r="M1691" s="24" t="s">
        <v>45</v>
      </c>
      <c r="N1691" s="23">
        <v>16</v>
      </c>
      <c r="O1691" s="22" t="str">
        <f>VLOOKUP(A1691,[1]CustomerAddress!$A$1:$F$3997,2)</f>
        <v>8 Northridge Drive</v>
      </c>
      <c r="P1691" s="22">
        <f>VLOOKUP(A1691,[1]CustomerAddress!$A$1:$F$3997,3)</f>
        <v>2072</v>
      </c>
      <c r="Q1691" s="22" t="str">
        <f>VLOOKUP(A1691,[1]CustomerAddress!$A$1:$F$3997,4)</f>
        <v>NSW</v>
      </c>
      <c r="R1691" s="22" t="str">
        <f>VLOOKUP(A1691,[1]CustomerAddress!$A$1:$F$3997,5)</f>
        <v>Australia</v>
      </c>
      <c r="S1691" s="22">
        <f>VLOOKUP(A1691,[1]CustomerAddress!$A$1:$F$3997,6)</f>
        <v>10</v>
      </c>
      <c r="T1691" s="22" t="str">
        <f>VLOOKUP(A1691,Labels!$A$5:$I$3497,9)</f>
        <v>Very Loyal</v>
      </c>
    </row>
    <row r="1692" spans="1:20" s="22" customFormat="1" ht="15.75" customHeight="1" x14ac:dyDescent="0.25">
      <c r="A1692" s="23">
        <v>1691</v>
      </c>
      <c r="B1692" s="24" t="s">
        <v>1452</v>
      </c>
      <c r="D1692" s="24" t="s">
        <v>48</v>
      </c>
      <c r="E1692" s="23">
        <v>50</v>
      </c>
      <c r="F1692" s="25">
        <v>29175</v>
      </c>
      <c r="G1692" s="23">
        <f t="shared" ca="1" si="123"/>
        <v>41.41592660736935</v>
      </c>
      <c r="H1692" s="23" t="str">
        <f t="shared" ca="1" si="125"/>
        <v>41-50</v>
      </c>
      <c r="I1692" s="24" t="s">
        <v>630</v>
      </c>
      <c r="J1692" s="24" t="s">
        <v>61</v>
      </c>
      <c r="K1692" s="24" t="s">
        <v>66</v>
      </c>
      <c r="L1692" s="24" t="s">
        <v>44</v>
      </c>
      <c r="M1692" s="24" t="s">
        <v>45</v>
      </c>
      <c r="N1692" s="23">
        <v>7</v>
      </c>
      <c r="O1692" s="22" t="str">
        <f>VLOOKUP(A1692,[1]CustomerAddress!$A$1:$F$3997,2)</f>
        <v>091 Hoard Street</v>
      </c>
      <c r="P1692" s="22">
        <f>VLOOKUP(A1692,[1]CustomerAddress!$A$1:$F$3997,3)</f>
        <v>2229</v>
      </c>
      <c r="Q1692" s="22" t="str">
        <f>VLOOKUP(A1692,[1]CustomerAddress!$A$1:$F$3997,4)</f>
        <v>NSW</v>
      </c>
      <c r="R1692" s="22" t="str">
        <f>VLOOKUP(A1692,[1]CustomerAddress!$A$1:$F$3997,5)</f>
        <v>Australia</v>
      </c>
      <c r="S1692" s="22">
        <f>VLOOKUP(A1692,[1]CustomerAddress!$A$1:$F$3997,6)</f>
        <v>12</v>
      </c>
      <c r="T1692" s="22" t="str">
        <f>VLOOKUP(A1692,Labels!$A$5:$I$3497,9)</f>
        <v>Very Loyal</v>
      </c>
    </row>
    <row r="1693" spans="1:20" s="22" customFormat="1" ht="15.75" customHeight="1" x14ac:dyDescent="0.25">
      <c r="A1693" s="23">
        <v>1692</v>
      </c>
      <c r="B1693" s="24" t="s">
        <v>3373</v>
      </c>
      <c r="C1693" s="24" t="s">
        <v>3374</v>
      </c>
      <c r="D1693" s="24" t="s">
        <v>40</v>
      </c>
      <c r="E1693" s="23">
        <v>85</v>
      </c>
      <c r="F1693" s="25">
        <v>24569</v>
      </c>
      <c r="G1693" s="23">
        <f t="shared" ca="1" si="123"/>
        <v>54.035104689878239</v>
      </c>
      <c r="H1693" s="23" t="str">
        <f t="shared" ca="1" si="125"/>
        <v>51-60</v>
      </c>
      <c r="I1693" s="24" t="s">
        <v>78</v>
      </c>
      <c r="J1693" s="24" t="s">
        <v>42</v>
      </c>
      <c r="K1693" s="24" t="s">
        <v>43</v>
      </c>
      <c r="L1693" s="24" t="s">
        <v>44</v>
      </c>
      <c r="M1693" s="24" t="s">
        <v>45</v>
      </c>
      <c r="N1693" s="23">
        <v>17</v>
      </c>
      <c r="O1693" s="22" t="str">
        <f>VLOOKUP(A1693,[1]CustomerAddress!$A$1:$F$3997,2)</f>
        <v>36445 Meadow Valley Road</v>
      </c>
      <c r="P1693" s="22">
        <f>VLOOKUP(A1693,[1]CustomerAddress!$A$1:$F$3997,3)</f>
        <v>3087</v>
      </c>
      <c r="Q1693" s="22" t="str">
        <f>VLOOKUP(A1693,[1]CustomerAddress!$A$1:$F$3997,4)</f>
        <v>VIC</v>
      </c>
      <c r="R1693" s="22" t="str">
        <f>VLOOKUP(A1693,[1]CustomerAddress!$A$1:$F$3997,5)</f>
        <v>Australia</v>
      </c>
      <c r="S1693" s="22">
        <f>VLOOKUP(A1693,[1]CustomerAddress!$A$1:$F$3997,6)</f>
        <v>9</v>
      </c>
      <c r="T1693" s="22" t="str">
        <f>VLOOKUP(A1693,Labels!$A$5:$I$3497,9)</f>
        <v>Evasive Customer</v>
      </c>
    </row>
    <row r="1694" spans="1:20" s="22" customFormat="1" ht="15.75" customHeight="1" x14ac:dyDescent="0.25">
      <c r="A1694" s="23">
        <v>1693</v>
      </c>
      <c r="B1694" s="24" t="s">
        <v>3375</v>
      </c>
      <c r="C1694" s="24" t="s">
        <v>3376</v>
      </c>
      <c r="D1694" s="24" t="s">
        <v>48</v>
      </c>
      <c r="E1694" s="23">
        <v>79</v>
      </c>
      <c r="F1694" s="25">
        <v>24052</v>
      </c>
      <c r="G1694" s="23">
        <f t="shared" ca="1" si="123"/>
        <v>55.451543045725515</v>
      </c>
      <c r="H1694" s="23" t="str">
        <f t="shared" ca="1" si="125"/>
        <v>51-60</v>
      </c>
      <c r="I1694" s="24" t="s">
        <v>494</v>
      </c>
      <c r="J1694" s="24" t="s">
        <v>42</v>
      </c>
      <c r="K1694" s="24" t="s">
        <v>62</v>
      </c>
      <c r="L1694" s="24" t="s">
        <v>44</v>
      </c>
      <c r="M1694" s="24" t="s">
        <v>57</v>
      </c>
      <c r="N1694" s="23">
        <v>4</v>
      </c>
      <c r="O1694" s="22" t="str">
        <f>VLOOKUP(A1694,[1]CustomerAddress!$A$1:$F$3997,2)</f>
        <v>419 2nd Center</v>
      </c>
      <c r="P1694" s="22">
        <f>VLOOKUP(A1694,[1]CustomerAddress!$A$1:$F$3997,3)</f>
        <v>4220</v>
      </c>
      <c r="Q1694" s="22" t="str">
        <f>VLOOKUP(A1694,[1]CustomerAddress!$A$1:$F$3997,4)</f>
        <v>QLD</v>
      </c>
      <c r="R1694" s="22" t="str">
        <f>VLOOKUP(A1694,[1]CustomerAddress!$A$1:$F$3997,5)</f>
        <v>Australia</v>
      </c>
      <c r="S1694" s="22">
        <f>VLOOKUP(A1694,[1]CustomerAddress!$A$1:$F$3997,6)</f>
        <v>9</v>
      </c>
      <c r="T1694" s="22" t="str">
        <f>VLOOKUP(A1694,Labels!$A$5:$I$3497,9)</f>
        <v>Losing Customer</v>
      </c>
    </row>
    <row r="1695" spans="1:20" s="22" customFormat="1" ht="15.75" customHeight="1" x14ac:dyDescent="0.25">
      <c r="A1695" s="23">
        <v>1694</v>
      </c>
      <c r="B1695" s="24" t="s">
        <v>2923</v>
      </c>
      <c r="C1695" s="24" t="s">
        <v>3377</v>
      </c>
      <c r="D1695" s="24" t="s">
        <v>48</v>
      </c>
      <c r="E1695" s="23">
        <v>11</v>
      </c>
      <c r="F1695" s="25">
        <v>21834</v>
      </c>
      <c r="G1695" s="23">
        <f t="shared" ca="1" si="123"/>
        <v>61.528255374809746</v>
      </c>
      <c r="H1695" s="23" t="str">
        <f t="shared" ca="1" si="125"/>
        <v>61-70</v>
      </c>
      <c r="J1695" s="24" t="s">
        <v>56</v>
      </c>
      <c r="K1695" s="24" t="s">
        <v>43</v>
      </c>
      <c r="L1695" s="24" t="s">
        <v>44</v>
      </c>
      <c r="M1695" s="24" t="s">
        <v>45</v>
      </c>
      <c r="N1695" s="23">
        <v>19</v>
      </c>
      <c r="O1695" s="22" t="str">
        <f>VLOOKUP(A1695,[1]CustomerAddress!$A$1:$F$3997,2)</f>
        <v>41 Dwight Way</v>
      </c>
      <c r="P1695" s="22">
        <f>VLOOKUP(A1695,[1]CustomerAddress!$A$1:$F$3997,3)</f>
        <v>3585</v>
      </c>
      <c r="Q1695" s="22" t="str">
        <f>VLOOKUP(A1695,[1]CustomerAddress!$A$1:$F$3997,4)</f>
        <v>VIC</v>
      </c>
      <c r="R1695" s="22" t="str">
        <f>VLOOKUP(A1695,[1]CustomerAddress!$A$1:$F$3997,5)</f>
        <v>Australia</v>
      </c>
      <c r="S1695" s="22">
        <f>VLOOKUP(A1695,[1]CustomerAddress!$A$1:$F$3997,6)</f>
        <v>1</v>
      </c>
      <c r="T1695" s="22" t="str">
        <f>VLOOKUP(A1695,Labels!$A$5:$I$3497,9)</f>
        <v>Potential Customer</v>
      </c>
    </row>
    <row r="1696" spans="1:20" s="22" customFormat="1" ht="15.75" hidden="1" customHeight="1" x14ac:dyDescent="0.25">
      <c r="A1696" s="23">
        <v>1695</v>
      </c>
      <c r="B1696" s="24" t="s">
        <v>3378</v>
      </c>
      <c r="C1696" s="24" t="s">
        <v>3379</v>
      </c>
      <c r="D1696" s="24" t="s">
        <v>40</v>
      </c>
      <c r="E1696" s="23">
        <v>11</v>
      </c>
      <c r="F1696" s="25">
        <v>33376</v>
      </c>
      <c r="G1696" s="23">
        <f t="shared" ca="1" si="123"/>
        <v>29.906337566273457</v>
      </c>
      <c r="H1696" s="23"/>
      <c r="I1696" s="24" t="s">
        <v>799</v>
      </c>
      <c r="J1696" s="24" t="s">
        <v>61</v>
      </c>
      <c r="K1696" s="24" t="s">
        <v>66</v>
      </c>
      <c r="L1696" s="24" t="s">
        <v>44</v>
      </c>
      <c r="M1696" s="24" t="s">
        <v>45</v>
      </c>
      <c r="N1696" s="23">
        <v>4</v>
      </c>
    </row>
    <row r="1697" spans="1:20" s="22" customFormat="1" ht="15.75" hidden="1" customHeight="1" x14ac:dyDescent="0.25">
      <c r="A1697" s="23">
        <v>1696</v>
      </c>
      <c r="B1697" s="24" t="s">
        <v>3380</v>
      </c>
      <c r="C1697" s="24" t="s">
        <v>3381</v>
      </c>
      <c r="D1697" s="24" t="s">
        <v>48</v>
      </c>
      <c r="E1697" s="23">
        <v>48</v>
      </c>
      <c r="F1697" s="25">
        <v>33396</v>
      </c>
      <c r="G1697" s="23">
        <f t="shared" ca="1" si="123"/>
        <v>29.851543045725514</v>
      </c>
      <c r="H1697" s="23"/>
      <c r="I1697" s="24" t="s">
        <v>465</v>
      </c>
      <c r="J1697" s="24" t="s">
        <v>164</v>
      </c>
      <c r="K1697" s="24" t="s">
        <v>66</v>
      </c>
      <c r="L1697" s="24" t="s">
        <v>44</v>
      </c>
      <c r="M1697" s="24" t="s">
        <v>57</v>
      </c>
      <c r="N1697" s="23">
        <v>2</v>
      </c>
    </row>
    <row r="1698" spans="1:20" s="22" customFormat="1" ht="15.75" customHeight="1" x14ac:dyDescent="0.25">
      <c r="A1698" s="23">
        <v>1697</v>
      </c>
      <c r="B1698" s="24" t="s">
        <v>3382</v>
      </c>
      <c r="C1698" s="24" t="s">
        <v>3383</v>
      </c>
      <c r="D1698" s="24" t="s">
        <v>40</v>
      </c>
      <c r="E1698" s="23">
        <v>44</v>
      </c>
      <c r="F1698" s="25">
        <v>25291</v>
      </c>
      <c r="G1698" s="23">
        <f t="shared" ca="1" si="123"/>
        <v>52.057022498097417</v>
      </c>
      <c r="H1698" s="23" t="str">
        <f ca="1">IF(G1698&lt;=10,"0-10",IF(AND(G1698&gt;10,G1698&lt;=20),"11-20",IF(AND(G1698&gt;20,G1698&lt;=30),"21-30",IF(AND(G1698&gt;30,G1698&lt;=40),"31-40",IF(AND(G1698&gt;40,G1698&lt;=50),"41-50",IF(AND(G1698&gt;50,G1698&lt;=60),"51-60",IF(AND(G1698&gt;60,G1698&lt;=70),"61-70",IF(AND(G1698&gt;70,G1698&lt;=80),"71-80",IF(AND(G1698&gt;80,G1698&lt;=90),"81-90",IF(G1698&gt;90,"91-100"))))))))))</f>
        <v>51-60</v>
      </c>
      <c r="I1698" s="24" t="s">
        <v>282</v>
      </c>
      <c r="J1698" s="24" t="s">
        <v>42</v>
      </c>
      <c r="K1698" s="24" t="s">
        <v>43</v>
      </c>
      <c r="L1698" s="24" t="s">
        <v>44</v>
      </c>
      <c r="M1698" s="24" t="s">
        <v>45</v>
      </c>
      <c r="N1698" s="23">
        <v>12</v>
      </c>
      <c r="O1698" s="22" t="str">
        <f>VLOOKUP(A1698,[1]CustomerAddress!$A$1:$F$3997,2)</f>
        <v>9037 Norway Maple Junction</v>
      </c>
      <c r="P1698" s="22">
        <f>VLOOKUP(A1698,[1]CustomerAddress!$A$1:$F$3997,3)</f>
        <v>2087</v>
      </c>
      <c r="Q1698" s="22" t="str">
        <f>VLOOKUP(A1698,[1]CustomerAddress!$A$1:$F$3997,4)</f>
        <v>NSW</v>
      </c>
      <c r="R1698" s="22" t="str">
        <f>VLOOKUP(A1698,[1]CustomerAddress!$A$1:$F$3997,5)</f>
        <v>Australia</v>
      </c>
      <c r="S1698" s="22">
        <f>VLOOKUP(A1698,[1]CustomerAddress!$A$1:$F$3997,6)</f>
        <v>11</v>
      </c>
      <c r="T1698" s="22" t="str">
        <f>VLOOKUP(A1698,Labels!$A$5:$I$3497,9)</f>
        <v>Potential Customer</v>
      </c>
    </row>
    <row r="1699" spans="1:20" s="22" customFormat="1" ht="15.75" hidden="1" customHeight="1" x14ac:dyDescent="0.25">
      <c r="A1699" s="23">
        <v>1698</v>
      </c>
      <c r="B1699" s="24" t="s">
        <v>3384</v>
      </c>
      <c r="C1699" s="24" t="s">
        <v>3385</v>
      </c>
      <c r="D1699" s="24" t="s">
        <v>40</v>
      </c>
      <c r="E1699" s="23">
        <v>58</v>
      </c>
      <c r="F1699" s="25">
        <v>26169</v>
      </c>
      <c r="G1699" s="23">
        <f t="shared" ca="1" si="123"/>
        <v>49.651543045725511</v>
      </c>
      <c r="H1699" s="23"/>
      <c r="J1699" s="24" t="s">
        <v>42</v>
      </c>
      <c r="K1699" s="24" t="s">
        <v>62</v>
      </c>
      <c r="L1699" s="24" t="s">
        <v>44</v>
      </c>
      <c r="M1699" s="24" t="s">
        <v>45</v>
      </c>
      <c r="N1699" s="23">
        <v>18</v>
      </c>
    </row>
    <row r="1700" spans="1:20" s="22" customFormat="1" ht="15.75" customHeight="1" x14ac:dyDescent="0.25">
      <c r="A1700" s="23">
        <v>1699</v>
      </c>
      <c r="B1700" s="24" t="s">
        <v>3386</v>
      </c>
      <c r="C1700" s="24" t="s">
        <v>3387</v>
      </c>
      <c r="D1700" s="24" t="s">
        <v>48</v>
      </c>
      <c r="E1700" s="23">
        <v>33</v>
      </c>
      <c r="F1700" s="25">
        <v>21313</v>
      </c>
      <c r="G1700" s="23">
        <f t="shared" ca="1" si="123"/>
        <v>62.955652634766608</v>
      </c>
      <c r="H1700" s="23" t="str">
        <f t="shared" ref="H1700:H1703" ca="1" si="126">IF(G1700&lt;=10,"0-10",IF(AND(G1700&gt;10,G1700&lt;=20),"11-20",IF(AND(G1700&gt;20,G1700&lt;=30),"21-30",IF(AND(G1700&gt;30,G1700&lt;=40),"31-40",IF(AND(G1700&gt;40,G1700&lt;=50),"41-50",IF(AND(G1700&gt;50,G1700&lt;=60),"51-60",IF(AND(G1700&gt;60,G1700&lt;=70),"61-70",IF(AND(G1700&gt;70,G1700&lt;=80),"71-80",IF(AND(G1700&gt;80,G1700&lt;=90),"81-90",IF(G1700&gt;90,"91-100"))))))))))</f>
        <v>61-70</v>
      </c>
      <c r="I1700" s="24" t="s">
        <v>83</v>
      </c>
      <c r="J1700" s="24" t="s">
        <v>84</v>
      </c>
      <c r="K1700" s="24" t="s">
        <v>43</v>
      </c>
      <c r="L1700" s="24" t="s">
        <v>44</v>
      </c>
      <c r="M1700" s="24" t="s">
        <v>45</v>
      </c>
      <c r="N1700" s="23">
        <v>8</v>
      </c>
      <c r="O1700" s="22" t="str">
        <f>VLOOKUP(A1700,[1]CustomerAddress!$A$1:$F$3997,2)</f>
        <v>3205 Service Park</v>
      </c>
      <c r="P1700" s="22">
        <f>VLOOKUP(A1700,[1]CustomerAddress!$A$1:$F$3997,3)</f>
        <v>2158</v>
      </c>
      <c r="Q1700" s="22" t="str">
        <f>VLOOKUP(A1700,[1]CustomerAddress!$A$1:$F$3997,4)</f>
        <v>NSW</v>
      </c>
      <c r="R1700" s="22" t="str">
        <f>VLOOKUP(A1700,[1]CustomerAddress!$A$1:$F$3997,5)</f>
        <v>Australia</v>
      </c>
      <c r="S1700" s="22">
        <f>VLOOKUP(A1700,[1]CustomerAddress!$A$1:$F$3997,6)</f>
        <v>10</v>
      </c>
      <c r="T1700" s="22" t="str">
        <f>VLOOKUP(A1700,Labels!$A$5:$I$3497,9)</f>
        <v>Losing Customer</v>
      </c>
    </row>
    <row r="1701" spans="1:20" s="22" customFormat="1" ht="15.75" customHeight="1" x14ac:dyDescent="0.25">
      <c r="A1701" s="23">
        <v>1700</v>
      </c>
      <c r="B1701" s="24" t="s">
        <v>3388</v>
      </c>
      <c r="C1701" s="24" t="s">
        <v>3389</v>
      </c>
      <c r="D1701" s="24" t="s">
        <v>40</v>
      </c>
      <c r="E1701" s="23">
        <v>28</v>
      </c>
      <c r="F1701" s="25">
        <v>25464</v>
      </c>
      <c r="G1701" s="23">
        <f t="shared" ca="1" si="123"/>
        <v>51.583049895040581</v>
      </c>
      <c r="H1701" s="23" t="str">
        <f t="shared" ca="1" si="126"/>
        <v>51-60</v>
      </c>
      <c r="I1701" s="24" t="s">
        <v>593</v>
      </c>
      <c r="J1701" s="24" t="s">
        <v>84</v>
      </c>
      <c r="K1701" s="24" t="s">
        <v>66</v>
      </c>
      <c r="L1701" s="24" t="s">
        <v>44</v>
      </c>
      <c r="M1701" s="24" t="s">
        <v>45</v>
      </c>
      <c r="N1701" s="23">
        <v>14</v>
      </c>
      <c r="O1701" s="22" t="str">
        <f>VLOOKUP(A1701,[1]CustomerAddress!$A$1:$F$3997,2)</f>
        <v>906 Pawling Place</v>
      </c>
      <c r="P1701" s="22">
        <f>VLOOKUP(A1701,[1]CustomerAddress!$A$1:$F$3997,3)</f>
        <v>4352</v>
      </c>
      <c r="Q1701" s="22" t="str">
        <f>VLOOKUP(A1701,[1]CustomerAddress!$A$1:$F$3997,4)</f>
        <v>QLD</v>
      </c>
      <c r="R1701" s="22" t="str">
        <f>VLOOKUP(A1701,[1]CustomerAddress!$A$1:$F$3997,5)</f>
        <v>Australia</v>
      </c>
      <c r="S1701" s="22">
        <f>VLOOKUP(A1701,[1]CustomerAddress!$A$1:$F$3997,6)</f>
        <v>6</v>
      </c>
      <c r="T1701" s="22" t="str">
        <f>VLOOKUP(A1701,Labels!$A$5:$I$3497,9)</f>
        <v>Losing Customer</v>
      </c>
    </row>
    <row r="1702" spans="1:20" s="22" customFormat="1" ht="15.75" customHeight="1" x14ac:dyDescent="0.25">
      <c r="A1702" s="23">
        <v>1701</v>
      </c>
      <c r="B1702" s="24" t="s">
        <v>3390</v>
      </c>
      <c r="C1702" s="24" t="s">
        <v>3391</v>
      </c>
      <c r="D1702" s="24" t="s">
        <v>48</v>
      </c>
      <c r="E1702" s="23">
        <v>11</v>
      </c>
      <c r="F1702" s="25">
        <v>23125</v>
      </c>
      <c r="G1702" s="23">
        <f t="shared" ca="1" si="123"/>
        <v>57.991269073122773</v>
      </c>
      <c r="H1702" s="23" t="str">
        <f t="shared" ca="1" si="126"/>
        <v>51-60</v>
      </c>
      <c r="J1702" s="24" t="s">
        <v>84</v>
      </c>
      <c r="K1702" s="24" t="s">
        <v>66</v>
      </c>
      <c r="L1702" s="24" t="s">
        <v>44</v>
      </c>
      <c r="M1702" s="24" t="s">
        <v>57</v>
      </c>
      <c r="N1702" s="23">
        <v>17</v>
      </c>
      <c r="O1702" s="22" t="str">
        <f>VLOOKUP(A1702,[1]CustomerAddress!$A$1:$F$3997,2)</f>
        <v>53141 Merrick Street</v>
      </c>
      <c r="P1702" s="22">
        <f>VLOOKUP(A1702,[1]CustomerAddress!$A$1:$F$3997,3)</f>
        <v>2064</v>
      </c>
      <c r="Q1702" s="22" t="str">
        <f>VLOOKUP(A1702,[1]CustomerAddress!$A$1:$F$3997,4)</f>
        <v>NSW</v>
      </c>
      <c r="R1702" s="22" t="str">
        <f>VLOOKUP(A1702,[1]CustomerAddress!$A$1:$F$3997,5)</f>
        <v>Australia</v>
      </c>
      <c r="S1702" s="22">
        <f>VLOOKUP(A1702,[1]CustomerAddress!$A$1:$F$3997,6)</f>
        <v>12</v>
      </c>
      <c r="T1702" s="22" t="str">
        <f>VLOOKUP(A1702,Labels!$A$5:$I$3497,9)</f>
        <v>Becoming Loyal</v>
      </c>
    </row>
    <row r="1703" spans="1:20" s="22" customFormat="1" ht="15.75" customHeight="1" x14ac:dyDescent="0.25">
      <c r="A1703" s="23">
        <v>1702</v>
      </c>
      <c r="B1703" s="24" t="s">
        <v>3392</v>
      </c>
      <c r="C1703" s="24" t="s">
        <v>3393</v>
      </c>
      <c r="D1703" s="24" t="s">
        <v>48</v>
      </c>
      <c r="E1703" s="23">
        <v>14</v>
      </c>
      <c r="F1703" s="25">
        <v>20548</v>
      </c>
      <c r="G1703" s="23">
        <f t="shared" ca="1" si="123"/>
        <v>65.051543045725509</v>
      </c>
      <c r="H1703" s="23" t="str">
        <f t="shared" ca="1" si="126"/>
        <v>61-70</v>
      </c>
      <c r="I1703" s="24" t="s">
        <v>127</v>
      </c>
      <c r="J1703" s="24" t="s">
        <v>42</v>
      </c>
      <c r="K1703" s="24" t="s">
        <v>43</v>
      </c>
      <c r="L1703" s="24" t="s">
        <v>44</v>
      </c>
      <c r="M1703" s="24" t="s">
        <v>57</v>
      </c>
      <c r="N1703" s="23">
        <v>17</v>
      </c>
      <c r="O1703" s="22" t="str">
        <f>VLOOKUP(A1703,[1]CustomerAddress!$A$1:$F$3997,2)</f>
        <v>51 Hollow Ridge Terrace</v>
      </c>
      <c r="P1703" s="22">
        <f>VLOOKUP(A1703,[1]CustomerAddress!$A$1:$F$3997,3)</f>
        <v>2768</v>
      </c>
      <c r="Q1703" s="22" t="str">
        <f>VLOOKUP(A1703,[1]CustomerAddress!$A$1:$F$3997,4)</f>
        <v>NSW</v>
      </c>
      <c r="R1703" s="22" t="str">
        <f>VLOOKUP(A1703,[1]CustomerAddress!$A$1:$F$3997,5)</f>
        <v>Australia</v>
      </c>
      <c r="S1703" s="22">
        <f>VLOOKUP(A1703,[1]CustomerAddress!$A$1:$F$3997,6)</f>
        <v>9</v>
      </c>
      <c r="T1703" s="22" t="str">
        <f>VLOOKUP(A1703,Labels!$A$5:$I$3497,9)</f>
        <v>Becoming Loyal</v>
      </c>
    </row>
    <row r="1704" spans="1:20" s="22" customFormat="1" ht="15.75" hidden="1" customHeight="1" x14ac:dyDescent="0.25">
      <c r="A1704" s="23">
        <v>1703</v>
      </c>
      <c r="B1704" s="24" t="s">
        <v>3394</v>
      </c>
      <c r="C1704" s="24" t="s">
        <v>3395</v>
      </c>
      <c r="D1704" s="24" t="s">
        <v>40</v>
      </c>
      <c r="E1704" s="23">
        <v>14</v>
      </c>
      <c r="F1704" s="25">
        <v>33329</v>
      </c>
      <c r="G1704" s="23">
        <f t="shared" ca="1" si="123"/>
        <v>30.03510468956113</v>
      </c>
      <c r="H1704" s="23"/>
      <c r="I1704" s="24" t="s">
        <v>144</v>
      </c>
      <c r="J1704" s="24" t="s">
        <v>138</v>
      </c>
      <c r="K1704" s="24" t="s">
        <v>43</v>
      </c>
      <c r="L1704" s="24" t="s">
        <v>44</v>
      </c>
      <c r="M1704" s="24" t="s">
        <v>45</v>
      </c>
      <c r="N1704" s="23">
        <v>3</v>
      </c>
    </row>
    <row r="1705" spans="1:20" s="22" customFormat="1" ht="15.75" customHeight="1" x14ac:dyDescent="0.25">
      <c r="A1705" s="23">
        <v>1704</v>
      </c>
      <c r="B1705" s="24" t="s">
        <v>3396</v>
      </c>
      <c r="C1705" s="24" t="s">
        <v>3397</v>
      </c>
      <c r="D1705" s="24" t="s">
        <v>48</v>
      </c>
      <c r="E1705" s="23">
        <v>96</v>
      </c>
      <c r="F1705" s="25">
        <v>22941</v>
      </c>
      <c r="G1705" s="23">
        <f t="shared" ca="1" si="123"/>
        <v>58.495378662480981</v>
      </c>
      <c r="H1705" s="23" t="str">
        <f t="shared" ref="H1705:H1740" ca="1" si="127">IF(G1705&lt;=10,"0-10",IF(AND(G1705&gt;10,G1705&lt;=20),"11-20",IF(AND(G1705&gt;20,G1705&lt;=30),"21-30",IF(AND(G1705&gt;30,G1705&lt;=40),"31-40",IF(AND(G1705&gt;40,G1705&lt;=50),"41-50",IF(AND(G1705&gt;50,G1705&lt;=60),"51-60",IF(AND(G1705&gt;60,G1705&lt;=70),"61-70",IF(AND(G1705&gt;70,G1705&lt;=80),"71-80",IF(AND(G1705&gt;80,G1705&lt;=90),"81-90",IF(G1705&gt;90,"91-100"))))))))))</f>
        <v>51-60</v>
      </c>
      <c r="I1705" s="24" t="s">
        <v>279</v>
      </c>
      <c r="J1705" s="24" t="s">
        <v>56</v>
      </c>
      <c r="K1705" s="24" t="s">
        <v>66</v>
      </c>
      <c r="L1705" s="24" t="s">
        <v>44</v>
      </c>
      <c r="M1705" s="24" t="s">
        <v>57</v>
      </c>
      <c r="N1705" s="23">
        <v>12</v>
      </c>
      <c r="O1705" s="22" t="str">
        <f>VLOOKUP(A1705,[1]CustomerAddress!$A$1:$F$3997,2)</f>
        <v>21800 Duke Parkway</v>
      </c>
      <c r="P1705" s="22">
        <f>VLOOKUP(A1705,[1]CustomerAddress!$A$1:$F$3997,3)</f>
        <v>3219</v>
      </c>
      <c r="Q1705" s="22" t="str">
        <f>VLOOKUP(A1705,[1]CustomerAddress!$A$1:$F$3997,4)</f>
        <v>VIC</v>
      </c>
      <c r="R1705" s="22" t="str">
        <f>VLOOKUP(A1705,[1]CustomerAddress!$A$1:$F$3997,5)</f>
        <v>Australia</v>
      </c>
      <c r="S1705" s="22">
        <f>VLOOKUP(A1705,[1]CustomerAddress!$A$1:$F$3997,6)</f>
        <v>3</v>
      </c>
      <c r="T1705" s="22" t="str">
        <f>VLOOKUP(A1705,Labels!$A$5:$I$3497,9)</f>
        <v>Lost Customer</v>
      </c>
    </row>
    <row r="1706" spans="1:20" s="22" customFormat="1" ht="15.75" customHeight="1" x14ac:dyDescent="0.25">
      <c r="A1706" s="23">
        <v>1705</v>
      </c>
      <c r="B1706" s="24" t="s">
        <v>3398</v>
      </c>
      <c r="C1706" s="24" t="s">
        <v>3399</v>
      </c>
      <c r="D1706" s="24" t="s">
        <v>40</v>
      </c>
      <c r="E1706" s="23">
        <v>1</v>
      </c>
      <c r="F1706" s="25">
        <v>29081</v>
      </c>
      <c r="G1706" s="23">
        <f t="shared" ca="1" si="123"/>
        <v>41.67346085394469</v>
      </c>
      <c r="H1706" s="23" t="str">
        <f t="shared" ca="1" si="127"/>
        <v>41-50</v>
      </c>
      <c r="I1706" s="24" t="s">
        <v>243</v>
      </c>
      <c r="J1706" s="24" t="s">
        <v>50</v>
      </c>
      <c r="K1706" s="24" t="s">
        <v>43</v>
      </c>
      <c r="L1706" s="24" t="s">
        <v>44</v>
      </c>
      <c r="M1706" s="24" t="s">
        <v>45</v>
      </c>
      <c r="N1706" s="23">
        <v>9</v>
      </c>
      <c r="O1706" s="22" t="str">
        <f>VLOOKUP(A1706,[1]CustomerAddress!$A$1:$F$3997,2)</f>
        <v>3 Buena Vista Pass</v>
      </c>
      <c r="P1706" s="22">
        <f>VLOOKUP(A1706,[1]CustomerAddress!$A$1:$F$3997,3)</f>
        <v>4209</v>
      </c>
      <c r="Q1706" s="22" t="str">
        <f>VLOOKUP(A1706,[1]CustomerAddress!$A$1:$F$3997,4)</f>
        <v>QLD</v>
      </c>
      <c r="R1706" s="22" t="str">
        <f>VLOOKUP(A1706,[1]CustomerAddress!$A$1:$F$3997,5)</f>
        <v>Australia</v>
      </c>
      <c r="S1706" s="22">
        <f>VLOOKUP(A1706,[1]CustomerAddress!$A$1:$F$3997,6)</f>
        <v>5</v>
      </c>
      <c r="T1706" s="22" t="str">
        <f>VLOOKUP(A1706,Labels!$A$5:$I$3497,9)</f>
        <v>Recent Customer</v>
      </c>
    </row>
    <row r="1707" spans="1:20" s="22" customFormat="1" ht="15.75" customHeight="1" x14ac:dyDescent="0.25">
      <c r="A1707" s="23">
        <v>1706</v>
      </c>
      <c r="B1707" s="24" t="s">
        <v>3400</v>
      </c>
      <c r="C1707" s="24" t="s">
        <v>3401</v>
      </c>
      <c r="D1707" s="24" t="s">
        <v>48</v>
      </c>
      <c r="E1707" s="23">
        <v>32</v>
      </c>
      <c r="F1707" s="25">
        <v>22512</v>
      </c>
      <c r="G1707" s="23">
        <f t="shared" ca="1" si="123"/>
        <v>59.670721128234405</v>
      </c>
      <c r="H1707" s="23" t="str">
        <f t="shared" ca="1" si="127"/>
        <v>51-60</v>
      </c>
      <c r="J1707" s="24" t="s">
        <v>50</v>
      </c>
      <c r="K1707" s="24" t="s">
        <v>66</v>
      </c>
      <c r="L1707" s="24" t="s">
        <v>44</v>
      </c>
      <c r="M1707" s="24" t="s">
        <v>45</v>
      </c>
      <c r="N1707" s="23">
        <v>10</v>
      </c>
      <c r="O1707" s="22" t="str">
        <f>VLOOKUP(A1707,[1]CustomerAddress!$A$1:$F$3997,2)</f>
        <v>11 VIC Place</v>
      </c>
      <c r="P1707" s="22">
        <f>VLOOKUP(A1707,[1]CustomerAddress!$A$1:$F$3997,3)</f>
        <v>2036</v>
      </c>
      <c r="Q1707" s="22" t="str">
        <f>VLOOKUP(A1707,[1]CustomerAddress!$A$1:$F$3997,4)</f>
        <v>NSW</v>
      </c>
      <c r="R1707" s="22" t="str">
        <f>VLOOKUP(A1707,[1]CustomerAddress!$A$1:$F$3997,5)</f>
        <v>Australia</v>
      </c>
      <c r="S1707" s="22">
        <f>VLOOKUP(A1707,[1]CustomerAddress!$A$1:$F$3997,6)</f>
        <v>11</v>
      </c>
      <c r="T1707" s="22" t="str">
        <f>VLOOKUP(A1707,Labels!$A$5:$I$3497,9)</f>
        <v>Platinum Customer</v>
      </c>
    </row>
    <row r="1708" spans="1:20" s="22" customFormat="1" ht="15.75" customHeight="1" x14ac:dyDescent="0.25">
      <c r="A1708" s="23">
        <v>1707</v>
      </c>
      <c r="B1708" s="24" t="s">
        <v>3402</v>
      </c>
      <c r="C1708" s="24" t="s">
        <v>3403</v>
      </c>
      <c r="D1708" s="24" t="s">
        <v>48</v>
      </c>
      <c r="E1708" s="23">
        <v>18</v>
      </c>
      <c r="F1708" s="25">
        <v>34336</v>
      </c>
      <c r="G1708" s="23">
        <f t="shared" ca="1" si="123"/>
        <v>27.276200579972087</v>
      </c>
      <c r="H1708" s="23" t="str">
        <f t="shared" ca="1" si="127"/>
        <v>21-30</v>
      </c>
      <c r="I1708" s="24" t="s">
        <v>438</v>
      </c>
      <c r="J1708" s="24" t="s">
        <v>50</v>
      </c>
      <c r="K1708" s="24" t="s">
        <v>66</v>
      </c>
      <c r="L1708" s="24" t="s">
        <v>44</v>
      </c>
      <c r="M1708" s="24" t="s">
        <v>57</v>
      </c>
      <c r="N1708" s="23">
        <v>7</v>
      </c>
      <c r="O1708" s="22" t="str">
        <f>VLOOKUP(A1708,[1]CustomerAddress!$A$1:$F$3997,2)</f>
        <v>78 Colorado Park</v>
      </c>
      <c r="P1708" s="22">
        <f>VLOOKUP(A1708,[1]CustomerAddress!$A$1:$F$3997,3)</f>
        <v>4105</v>
      </c>
      <c r="Q1708" s="22" t="str">
        <f>VLOOKUP(A1708,[1]CustomerAddress!$A$1:$F$3997,4)</f>
        <v>QLD</v>
      </c>
      <c r="R1708" s="22" t="str">
        <f>VLOOKUP(A1708,[1]CustomerAddress!$A$1:$F$3997,5)</f>
        <v>Australia</v>
      </c>
      <c r="S1708" s="22">
        <f>VLOOKUP(A1708,[1]CustomerAddress!$A$1:$F$3997,6)</f>
        <v>8</v>
      </c>
      <c r="T1708" s="22" t="str">
        <f>VLOOKUP(A1708,Labels!$A$5:$I$3497,9)</f>
        <v>Very Loyal</v>
      </c>
    </row>
    <row r="1709" spans="1:20" s="22" customFormat="1" ht="15.75" customHeight="1" x14ac:dyDescent="0.25">
      <c r="A1709" s="23">
        <v>1708</v>
      </c>
      <c r="B1709" s="24" t="s">
        <v>3404</v>
      </c>
      <c r="C1709" s="24" t="s">
        <v>3405</v>
      </c>
      <c r="D1709" s="24" t="s">
        <v>40</v>
      </c>
      <c r="E1709" s="23">
        <v>39</v>
      </c>
      <c r="F1709" s="25">
        <v>32507</v>
      </c>
      <c r="G1709" s="23">
        <f t="shared" ca="1" si="123"/>
        <v>32.287159484398792</v>
      </c>
      <c r="H1709" s="23" t="str">
        <f t="shared" ca="1" si="127"/>
        <v>31-40</v>
      </c>
      <c r="I1709" s="24" t="s">
        <v>344</v>
      </c>
      <c r="J1709" s="24" t="s">
        <v>54</v>
      </c>
      <c r="K1709" s="24" t="s">
        <v>66</v>
      </c>
      <c r="L1709" s="24" t="s">
        <v>44</v>
      </c>
      <c r="M1709" s="24" t="s">
        <v>57</v>
      </c>
      <c r="N1709" s="23">
        <v>20</v>
      </c>
      <c r="O1709" s="22" t="str">
        <f>VLOOKUP(A1709,[1]CustomerAddress!$A$1:$F$3997,2)</f>
        <v>39846 Springs Crossing</v>
      </c>
      <c r="P1709" s="22">
        <f>VLOOKUP(A1709,[1]CustomerAddress!$A$1:$F$3997,3)</f>
        <v>2154</v>
      </c>
      <c r="Q1709" s="22" t="str">
        <f>VLOOKUP(A1709,[1]CustomerAddress!$A$1:$F$3997,4)</f>
        <v>NSW</v>
      </c>
      <c r="R1709" s="22" t="str">
        <f>VLOOKUP(A1709,[1]CustomerAddress!$A$1:$F$3997,5)</f>
        <v>Australia</v>
      </c>
      <c r="S1709" s="22">
        <f>VLOOKUP(A1709,[1]CustomerAddress!$A$1:$F$3997,6)</f>
        <v>10</v>
      </c>
      <c r="T1709" s="22" t="str">
        <f>VLOOKUP(A1709,Labels!$A$5:$I$3497,9)</f>
        <v>Evasive Customer</v>
      </c>
    </row>
    <row r="1710" spans="1:20" s="22" customFormat="1" ht="15.75" customHeight="1" x14ac:dyDescent="0.25">
      <c r="A1710" s="23">
        <v>1709</v>
      </c>
      <c r="B1710" s="24" t="s">
        <v>2981</v>
      </c>
      <c r="C1710" s="24" t="s">
        <v>3406</v>
      </c>
      <c r="D1710" s="24" t="s">
        <v>48</v>
      </c>
      <c r="E1710" s="23">
        <v>36</v>
      </c>
      <c r="F1710" s="25">
        <v>27302</v>
      </c>
      <c r="G1710" s="23">
        <f t="shared" ca="1" si="123"/>
        <v>46.547433456684416</v>
      </c>
      <c r="H1710" s="23" t="str">
        <f t="shared" ca="1" si="127"/>
        <v>41-50</v>
      </c>
      <c r="I1710" s="24" t="s">
        <v>170</v>
      </c>
      <c r="J1710" s="24" t="s">
        <v>42</v>
      </c>
      <c r="K1710" s="24" t="s">
        <v>62</v>
      </c>
      <c r="L1710" s="24" t="s">
        <v>44</v>
      </c>
      <c r="M1710" s="24" t="s">
        <v>57</v>
      </c>
      <c r="N1710" s="23">
        <v>6</v>
      </c>
      <c r="O1710" s="22" t="str">
        <f>VLOOKUP(A1710,[1]CustomerAddress!$A$1:$F$3997,2)</f>
        <v>8 Talisman Avenue</v>
      </c>
      <c r="P1710" s="22">
        <f>VLOOKUP(A1710,[1]CustomerAddress!$A$1:$F$3997,3)</f>
        <v>2211</v>
      </c>
      <c r="Q1710" s="22" t="str">
        <f>VLOOKUP(A1710,[1]CustomerAddress!$A$1:$F$3997,4)</f>
        <v>NSW</v>
      </c>
      <c r="R1710" s="22" t="str">
        <f>VLOOKUP(A1710,[1]CustomerAddress!$A$1:$F$3997,5)</f>
        <v>Australia</v>
      </c>
      <c r="S1710" s="22">
        <f>VLOOKUP(A1710,[1]CustomerAddress!$A$1:$F$3997,6)</f>
        <v>10</v>
      </c>
      <c r="T1710" s="22" t="str">
        <f>VLOOKUP(A1710,Labels!$A$5:$I$3497,9)</f>
        <v>Becoming Loyal</v>
      </c>
    </row>
    <row r="1711" spans="1:20" s="22" customFormat="1" ht="15.75" customHeight="1" x14ac:dyDescent="0.25">
      <c r="A1711" s="23">
        <v>1710</v>
      </c>
      <c r="B1711" s="24" t="s">
        <v>3407</v>
      </c>
      <c r="C1711" s="24" t="s">
        <v>3408</v>
      </c>
      <c r="D1711" s="24" t="s">
        <v>40</v>
      </c>
      <c r="E1711" s="23">
        <v>49</v>
      </c>
      <c r="F1711" s="25">
        <v>19905</v>
      </c>
      <c r="G1711" s="23">
        <f t="shared" ca="1" si="123"/>
        <v>66.813186881659064</v>
      </c>
      <c r="H1711" s="23" t="str">
        <f t="shared" ca="1" si="127"/>
        <v>61-70</v>
      </c>
      <c r="I1711" s="24" t="s">
        <v>1525</v>
      </c>
      <c r="J1711" s="24" t="s">
        <v>42</v>
      </c>
      <c r="K1711" s="24" t="s">
        <v>66</v>
      </c>
      <c r="L1711" s="24" t="s">
        <v>44</v>
      </c>
      <c r="M1711" s="24" t="s">
        <v>57</v>
      </c>
      <c r="N1711" s="23">
        <v>17</v>
      </c>
      <c r="O1711" s="22" t="str">
        <f>VLOOKUP(A1711,[1]CustomerAddress!$A$1:$F$3997,2)</f>
        <v>147 Waubesa Point</v>
      </c>
      <c r="P1711" s="22">
        <f>VLOOKUP(A1711,[1]CustomerAddress!$A$1:$F$3997,3)</f>
        <v>2094</v>
      </c>
      <c r="Q1711" s="22" t="str">
        <f>VLOOKUP(A1711,[1]CustomerAddress!$A$1:$F$3997,4)</f>
        <v>NSW</v>
      </c>
      <c r="R1711" s="22" t="str">
        <f>VLOOKUP(A1711,[1]CustomerAddress!$A$1:$F$3997,5)</f>
        <v>Australia</v>
      </c>
      <c r="S1711" s="22">
        <f>VLOOKUP(A1711,[1]CustomerAddress!$A$1:$F$3997,6)</f>
        <v>12</v>
      </c>
      <c r="T1711" s="22" t="str">
        <f>VLOOKUP(A1711,Labels!$A$5:$I$3497,9)</f>
        <v>Almost Lost Customer</v>
      </c>
    </row>
    <row r="1712" spans="1:20" s="22" customFormat="1" ht="15.75" customHeight="1" x14ac:dyDescent="0.25">
      <c r="A1712" s="23">
        <v>1711</v>
      </c>
      <c r="B1712" s="24" t="s">
        <v>3409</v>
      </c>
      <c r="C1712" s="24" t="s">
        <v>3410</v>
      </c>
      <c r="D1712" s="24" t="s">
        <v>40</v>
      </c>
      <c r="E1712" s="23">
        <v>81</v>
      </c>
      <c r="F1712" s="25">
        <v>34238</v>
      </c>
      <c r="G1712" s="23">
        <f t="shared" ca="1" si="123"/>
        <v>27.54469373065702</v>
      </c>
      <c r="H1712" s="23" t="str">
        <f t="shared" ca="1" si="127"/>
        <v>21-30</v>
      </c>
      <c r="J1712" s="24" t="s">
        <v>84</v>
      </c>
      <c r="K1712" s="24" t="s">
        <v>66</v>
      </c>
      <c r="L1712" s="24" t="s">
        <v>44</v>
      </c>
      <c r="M1712" s="24" t="s">
        <v>45</v>
      </c>
      <c r="N1712" s="23">
        <v>7</v>
      </c>
      <c r="O1712" s="22" t="str">
        <f>VLOOKUP(A1712,[1]CustomerAddress!$A$1:$F$3997,2)</f>
        <v>2 Dwight Point</v>
      </c>
      <c r="P1712" s="22">
        <f>VLOOKUP(A1712,[1]CustomerAddress!$A$1:$F$3997,3)</f>
        <v>4133</v>
      </c>
      <c r="Q1712" s="22" t="str">
        <f>VLOOKUP(A1712,[1]CustomerAddress!$A$1:$F$3997,4)</f>
        <v>QLD</v>
      </c>
      <c r="R1712" s="22" t="str">
        <f>VLOOKUP(A1712,[1]CustomerAddress!$A$1:$F$3997,5)</f>
        <v>Australia</v>
      </c>
      <c r="S1712" s="22">
        <f>VLOOKUP(A1712,[1]CustomerAddress!$A$1:$F$3997,6)</f>
        <v>5</v>
      </c>
      <c r="T1712" s="22" t="str">
        <f>VLOOKUP(A1712,Labels!$A$5:$I$3497,9)</f>
        <v>Potential Customer</v>
      </c>
    </row>
    <row r="1713" spans="1:20" s="22" customFormat="1" ht="15.75" customHeight="1" x14ac:dyDescent="0.25">
      <c r="A1713" s="23">
        <v>1712</v>
      </c>
      <c r="B1713" s="24" t="s">
        <v>451</v>
      </c>
      <c r="D1713" s="24" t="s">
        <v>40</v>
      </c>
      <c r="E1713" s="23">
        <v>63</v>
      </c>
      <c r="F1713" s="25">
        <v>28045</v>
      </c>
      <c r="G1713" s="23">
        <f t="shared" ca="1" si="123"/>
        <v>44.511817018645367</v>
      </c>
      <c r="H1713" s="23" t="str">
        <f t="shared" ca="1" si="127"/>
        <v>41-50</v>
      </c>
      <c r="I1713" s="24" t="s">
        <v>683</v>
      </c>
      <c r="J1713" s="24" t="s">
        <v>42</v>
      </c>
      <c r="K1713" s="24" t="s">
        <v>66</v>
      </c>
      <c r="L1713" s="24" t="s">
        <v>44</v>
      </c>
      <c r="M1713" s="24" t="s">
        <v>45</v>
      </c>
      <c r="N1713" s="23">
        <v>7</v>
      </c>
      <c r="O1713" s="22" t="str">
        <f>VLOOKUP(A1713,[1]CustomerAddress!$A$1:$F$3997,2)</f>
        <v>62 Mallard Avenue</v>
      </c>
      <c r="P1713" s="22">
        <f>VLOOKUP(A1713,[1]CustomerAddress!$A$1:$F$3997,3)</f>
        <v>3437</v>
      </c>
      <c r="Q1713" s="22" t="str">
        <f>VLOOKUP(A1713,[1]CustomerAddress!$A$1:$F$3997,4)</f>
        <v>VIC</v>
      </c>
      <c r="R1713" s="22" t="str">
        <f>VLOOKUP(A1713,[1]CustomerAddress!$A$1:$F$3997,5)</f>
        <v>Australia</v>
      </c>
      <c r="S1713" s="22">
        <f>VLOOKUP(A1713,[1]CustomerAddress!$A$1:$F$3997,6)</f>
        <v>7</v>
      </c>
      <c r="T1713" s="22" t="str">
        <f>VLOOKUP(A1713,Labels!$A$5:$I$3497,9)</f>
        <v>Lost Customer</v>
      </c>
    </row>
    <row r="1714" spans="1:20" s="22" customFormat="1" ht="15.75" customHeight="1" x14ac:dyDescent="0.25">
      <c r="A1714" s="23">
        <v>1713</v>
      </c>
      <c r="B1714" s="24" t="s">
        <v>3411</v>
      </c>
      <c r="C1714" s="24" t="s">
        <v>3412</v>
      </c>
      <c r="D1714" s="24" t="s">
        <v>40</v>
      </c>
      <c r="E1714" s="23">
        <v>89</v>
      </c>
      <c r="F1714" s="25">
        <v>32455</v>
      </c>
      <c r="G1714" s="23">
        <f t="shared" ca="1" si="123"/>
        <v>32.429625237506336</v>
      </c>
      <c r="H1714" s="23" t="str">
        <f t="shared" ca="1" si="127"/>
        <v>31-40</v>
      </c>
      <c r="I1714" s="24" t="s">
        <v>248</v>
      </c>
      <c r="J1714" s="24" t="s">
        <v>65</v>
      </c>
      <c r="K1714" s="24" t="s">
        <v>66</v>
      </c>
      <c r="L1714" s="24" t="s">
        <v>44</v>
      </c>
      <c r="M1714" s="24" t="s">
        <v>45</v>
      </c>
      <c r="N1714" s="23">
        <v>21</v>
      </c>
      <c r="O1714" s="22" t="str">
        <f>VLOOKUP(A1714,[1]CustomerAddress!$A$1:$F$3997,2)</f>
        <v>9 Onsgard Court</v>
      </c>
      <c r="P1714" s="22">
        <f>VLOOKUP(A1714,[1]CustomerAddress!$A$1:$F$3997,3)</f>
        <v>3170</v>
      </c>
      <c r="Q1714" s="22" t="str">
        <f>VLOOKUP(A1714,[1]CustomerAddress!$A$1:$F$3997,4)</f>
        <v>VIC</v>
      </c>
      <c r="R1714" s="22" t="str">
        <f>VLOOKUP(A1714,[1]CustomerAddress!$A$1:$F$3997,5)</f>
        <v>Australia</v>
      </c>
      <c r="S1714" s="22">
        <f>VLOOKUP(A1714,[1]CustomerAddress!$A$1:$F$3997,6)</f>
        <v>9</v>
      </c>
      <c r="T1714" s="22" t="str">
        <f>VLOOKUP(A1714,Labels!$A$5:$I$3497,9)</f>
        <v>Very Loyal</v>
      </c>
    </row>
    <row r="1715" spans="1:20" s="22" customFormat="1" ht="15.75" customHeight="1" x14ac:dyDescent="0.25">
      <c r="A1715" s="23">
        <v>1714</v>
      </c>
      <c r="B1715" s="24" t="s">
        <v>3413</v>
      </c>
      <c r="C1715" s="24" t="s">
        <v>3414</v>
      </c>
      <c r="D1715" s="24" t="s">
        <v>40</v>
      </c>
      <c r="E1715" s="23">
        <v>80</v>
      </c>
      <c r="F1715" s="25">
        <v>35972</v>
      </c>
      <c r="G1715" s="23">
        <f t="shared" ca="1" si="123"/>
        <v>22.794008799467282</v>
      </c>
      <c r="H1715" s="23" t="str">
        <f t="shared" ca="1" si="127"/>
        <v>21-30</v>
      </c>
      <c r="I1715" s="24" t="s">
        <v>742</v>
      </c>
      <c r="J1715" s="24" t="s">
        <v>54</v>
      </c>
      <c r="K1715" s="24" t="s">
        <v>66</v>
      </c>
      <c r="L1715" s="24" t="s">
        <v>44</v>
      </c>
      <c r="M1715" s="24" t="s">
        <v>45</v>
      </c>
      <c r="N1715" s="23">
        <v>4</v>
      </c>
      <c r="O1715" s="22" t="str">
        <f>VLOOKUP(A1715,[1]CustomerAddress!$A$1:$F$3997,2)</f>
        <v>20415 Clyde Gallagher Parkway</v>
      </c>
      <c r="P1715" s="22">
        <f>VLOOKUP(A1715,[1]CustomerAddress!$A$1:$F$3997,3)</f>
        <v>2333</v>
      </c>
      <c r="Q1715" s="22" t="str">
        <f>VLOOKUP(A1715,[1]CustomerAddress!$A$1:$F$3997,4)</f>
        <v>NSW</v>
      </c>
      <c r="R1715" s="22" t="str">
        <f>VLOOKUP(A1715,[1]CustomerAddress!$A$1:$F$3997,5)</f>
        <v>Australia</v>
      </c>
      <c r="S1715" s="22">
        <f>VLOOKUP(A1715,[1]CustomerAddress!$A$1:$F$3997,6)</f>
        <v>5</v>
      </c>
      <c r="T1715" s="22" t="str">
        <f>VLOOKUP(A1715,Labels!$A$5:$I$3497,9)</f>
        <v>Potential Customer</v>
      </c>
    </row>
    <row r="1716" spans="1:20" s="22" customFormat="1" ht="15.75" customHeight="1" x14ac:dyDescent="0.25">
      <c r="A1716" s="23">
        <v>1715</v>
      </c>
      <c r="B1716" s="24" t="s">
        <v>3415</v>
      </c>
      <c r="C1716" s="24" t="s">
        <v>3416</v>
      </c>
      <c r="D1716" s="24" t="s">
        <v>48</v>
      </c>
      <c r="E1716" s="23">
        <v>41</v>
      </c>
      <c r="F1716" s="25">
        <v>32295</v>
      </c>
      <c r="G1716" s="23">
        <f t="shared" ca="1" si="123"/>
        <v>32.867981401889899</v>
      </c>
      <c r="H1716" s="23" t="str">
        <f t="shared" ca="1" si="127"/>
        <v>31-40</v>
      </c>
      <c r="I1716" s="24" t="s">
        <v>535</v>
      </c>
      <c r="J1716" s="24" t="s">
        <v>164</v>
      </c>
      <c r="K1716" s="24" t="s">
        <v>43</v>
      </c>
      <c r="L1716" s="24" t="s">
        <v>44</v>
      </c>
      <c r="M1716" s="24" t="s">
        <v>45</v>
      </c>
      <c r="N1716" s="23">
        <v>12</v>
      </c>
      <c r="O1716" s="22" t="str">
        <f>VLOOKUP(A1716,[1]CustomerAddress!$A$1:$F$3997,2)</f>
        <v>32 Hagan Junction</v>
      </c>
      <c r="P1716" s="22">
        <f>VLOOKUP(A1716,[1]CustomerAddress!$A$1:$F$3997,3)</f>
        <v>2570</v>
      </c>
      <c r="Q1716" s="22" t="str">
        <f>VLOOKUP(A1716,[1]CustomerAddress!$A$1:$F$3997,4)</f>
        <v>NSW</v>
      </c>
      <c r="R1716" s="22" t="str">
        <f>VLOOKUP(A1716,[1]CustomerAddress!$A$1:$F$3997,5)</f>
        <v>Australia</v>
      </c>
      <c r="S1716" s="22">
        <f>VLOOKUP(A1716,[1]CustomerAddress!$A$1:$F$3997,6)</f>
        <v>9</v>
      </c>
      <c r="T1716" s="22" t="str">
        <f>VLOOKUP(A1716,Labels!$A$5:$I$3497,9)</f>
        <v>Lost Customer</v>
      </c>
    </row>
    <row r="1717" spans="1:20" s="22" customFormat="1" ht="15.75" customHeight="1" x14ac:dyDescent="0.25">
      <c r="A1717" s="23">
        <v>1716</v>
      </c>
      <c r="B1717" s="24" t="s">
        <v>2821</v>
      </c>
      <c r="C1717" s="24" t="s">
        <v>3417</v>
      </c>
      <c r="D1717" s="24" t="s">
        <v>40</v>
      </c>
      <c r="E1717" s="23">
        <v>42</v>
      </c>
      <c r="F1717" s="25">
        <v>31807</v>
      </c>
      <c r="G1717" s="23">
        <f t="shared" ca="1" si="123"/>
        <v>34.20496770357687</v>
      </c>
      <c r="H1717" s="23" t="str">
        <f t="shared" ca="1" si="127"/>
        <v>31-40</v>
      </c>
      <c r="I1717" s="24" t="s">
        <v>404</v>
      </c>
      <c r="J1717" s="24" t="s">
        <v>138</v>
      </c>
      <c r="K1717" s="24" t="s">
        <v>62</v>
      </c>
      <c r="L1717" s="24" t="s">
        <v>44</v>
      </c>
      <c r="M1717" s="24" t="s">
        <v>57</v>
      </c>
      <c r="N1717" s="23">
        <v>5</v>
      </c>
      <c r="O1717" s="22" t="str">
        <f>VLOOKUP(A1717,[1]CustomerAddress!$A$1:$F$3997,2)</f>
        <v>5 Spohn Alley</v>
      </c>
      <c r="P1717" s="22">
        <f>VLOOKUP(A1717,[1]CustomerAddress!$A$1:$F$3997,3)</f>
        <v>2121</v>
      </c>
      <c r="Q1717" s="22" t="str">
        <f>VLOOKUP(A1717,[1]CustomerAddress!$A$1:$F$3997,4)</f>
        <v>NSW</v>
      </c>
      <c r="R1717" s="22" t="str">
        <f>VLOOKUP(A1717,[1]CustomerAddress!$A$1:$F$3997,5)</f>
        <v>Australia</v>
      </c>
      <c r="S1717" s="22">
        <f>VLOOKUP(A1717,[1]CustomerAddress!$A$1:$F$3997,6)</f>
        <v>11</v>
      </c>
      <c r="T1717" s="22" t="str">
        <f>VLOOKUP(A1717,Labels!$A$5:$I$3497,9)</f>
        <v>Lost Customer</v>
      </c>
    </row>
    <row r="1718" spans="1:20" s="22" customFormat="1" ht="15.75" customHeight="1" x14ac:dyDescent="0.25">
      <c r="A1718" s="23">
        <v>1717</v>
      </c>
      <c r="B1718" s="24" t="s">
        <v>3418</v>
      </c>
      <c r="C1718" s="24" t="s">
        <v>3419</v>
      </c>
      <c r="D1718" s="24" t="s">
        <v>48</v>
      </c>
      <c r="E1718" s="23">
        <v>96</v>
      </c>
      <c r="F1718" s="25">
        <v>28808</v>
      </c>
      <c r="G1718" s="23">
        <f t="shared" ca="1" si="123"/>
        <v>42.421406059424143</v>
      </c>
      <c r="H1718" s="23" t="str">
        <f t="shared" ca="1" si="127"/>
        <v>41-50</v>
      </c>
      <c r="I1718" s="24" t="s">
        <v>301</v>
      </c>
      <c r="J1718" s="24" t="s">
        <v>84</v>
      </c>
      <c r="K1718" s="24" t="s">
        <v>43</v>
      </c>
      <c r="L1718" s="24" t="s">
        <v>44</v>
      </c>
      <c r="M1718" s="24" t="s">
        <v>57</v>
      </c>
      <c r="N1718" s="23">
        <v>6</v>
      </c>
      <c r="O1718" s="22" t="str">
        <f>VLOOKUP(A1718,[1]CustomerAddress!$A$1:$F$3997,2)</f>
        <v>8 Scott Street</v>
      </c>
      <c r="P1718" s="22">
        <f>VLOOKUP(A1718,[1]CustomerAddress!$A$1:$F$3997,3)</f>
        <v>3205</v>
      </c>
      <c r="Q1718" s="22" t="str">
        <f>VLOOKUP(A1718,[1]CustomerAddress!$A$1:$F$3997,4)</f>
        <v>VIC</v>
      </c>
      <c r="R1718" s="22" t="str">
        <f>VLOOKUP(A1718,[1]CustomerAddress!$A$1:$F$3997,5)</f>
        <v>Australia</v>
      </c>
      <c r="S1718" s="22">
        <f>VLOOKUP(A1718,[1]CustomerAddress!$A$1:$F$3997,6)</f>
        <v>8</v>
      </c>
      <c r="T1718" s="22" t="str">
        <f>VLOOKUP(A1718,Labels!$A$5:$I$3497,9)</f>
        <v>High Risk Customer</v>
      </c>
    </row>
    <row r="1719" spans="1:20" s="22" customFormat="1" ht="15.75" customHeight="1" x14ac:dyDescent="0.25">
      <c r="A1719" s="23">
        <v>1718</v>
      </c>
      <c r="B1719" s="24" t="s">
        <v>3420</v>
      </c>
      <c r="C1719" s="24" t="s">
        <v>3421</v>
      </c>
      <c r="D1719" s="24" t="s">
        <v>40</v>
      </c>
      <c r="E1719" s="23">
        <v>13</v>
      </c>
      <c r="F1719" s="25">
        <v>34443</v>
      </c>
      <c r="G1719" s="23">
        <f t="shared" ca="1" si="123"/>
        <v>26.983049895357695</v>
      </c>
      <c r="H1719" s="23" t="str">
        <f t="shared" ca="1" si="127"/>
        <v>21-30</v>
      </c>
      <c r="I1719" s="24" t="s">
        <v>102</v>
      </c>
      <c r="J1719" s="24" t="s">
        <v>50</v>
      </c>
      <c r="K1719" s="24" t="s">
        <v>66</v>
      </c>
      <c r="L1719" s="24" t="s">
        <v>44</v>
      </c>
      <c r="M1719" s="24" t="s">
        <v>45</v>
      </c>
      <c r="N1719" s="23">
        <v>4</v>
      </c>
      <c r="O1719" s="22" t="str">
        <f>VLOOKUP(A1719,[1]CustomerAddress!$A$1:$F$3997,2)</f>
        <v>02862 Esker Crossing</v>
      </c>
      <c r="P1719" s="22">
        <f>VLOOKUP(A1719,[1]CustomerAddress!$A$1:$F$3997,3)</f>
        <v>2173</v>
      </c>
      <c r="Q1719" s="22" t="str">
        <f>VLOOKUP(A1719,[1]CustomerAddress!$A$1:$F$3997,4)</f>
        <v>NSW</v>
      </c>
      <c r="R1719" s="22" t="str">
        <f>VLOOKUP(A1719,[1]CustomerAddress!$A$1:$F$3997,5)</f>
        <v>Australia</v>
      </c>
      <c r="S1719" s="22">
        <f>VLOOKUP(A1719,[1]CustomerAddress!$A$1:$F$3997,6)</f>
        <v>9</v>
      </c>
      <c r="T1719" s="22" t="str">
        <f>VLOOKUP(A1719,Labels!$A$5:$I$3497,9)</f>
        <v>Late Bloomer</v>
      </c>
    </row>
    <row r="1720" spans="1:20" s="22" customFormat="1" ht="15.75" customHeight="1" x14ac:dyDescent="0.25">
      <c r="A1720" s="23">
        <v>1719</v>
      </c>
      <c r="B1720" s="24" t="s">
        <v>3422</v>
      </c>
      <c r="C1720" s="24" t="s">
        <v>3423</v>
      </c>
      <c r="D1720" s="24" t="s">
        <v>48</v>
      </c>
      <c r="E1720" s="23">
        <v>71</v>
      </c>
      <c r="F1720" s="25">
        <v>26849</v>
      </c>
      <c r="G1720" s="23">
        <f t="shared" ca="1" si="123"/>
        <v>47.788529347095377</v>
      </c>
      <c r="H1720" s="23" t="str">
        <f t="shared" ca="1" si="127"/>
        <v>41-50</v>
      </c>
      <c r="I1720" s="24" t="s">
        <v>96</v>
      </c>
      <c r="J1720" s="24" t="s">
        <v>50</v>
      </c>
      <c r="K1720" s="24" t="s">
        <v>66</v>
      </c>
      <c r="L1720" s="24" t="s">
        <v>44</v>
      </c>
      <c r="M1720" s="24" t="s">
        <v>57</v>
      </c>
      <c r="N1720" s="23">
        <v>18</v>
      </c>
      <c r="O1720" s="22" t="str">
        <f>VLOOKUP(A1720,[1]CustomerAddress!$A$1:$F$3997,2)</f>
        <v>03 Lillian Street</v>
      </c>
      <c r="P1720" s="22">
        <f>VLOOKUP(A1720,[1]CustomerAddress!$A$1:$F$3997,3)</f>
        <v>3071</v>
      </c>
      <c r="Q1720" s="22" t="str">
        <f>VLOOKUP(A1720,[1]CustomerAddress!$A$1:$F$3997,4)</f>
        <v>VIC</v>
      </c>
      <c r="R1720" s="22" t="str">
        <f>VLOOKUP(A1720,[1]CustomerAddress!$A$1:$F$3997,5)</f>
        <v>Australia</v>
      </c>
      <c r="S1720" s="22">
        <f>VLOOKUP(A1720,[1]CustomerAddress!$A$1:$F$3997,6)</f>
        <v>8</v>
      </c>
      <c r="T1720" s="22" t="str">
        <f>VLOOKUP(A1720,Labels!$A$5:$I$3497,9)</f>
        <v>Late Bloomer</v>
      </c>
    </row>
    <row r="1721" spans="1:20" s="22" customFormat="1" ht="15.75" customHeight="1" x14ac:dyDescent="0.25">
      <c r="A1721" s="23">
        <v>1720</v>
      </c>
      <c r="B1721" s="24" t="s">
        <v>3424</v>
      </c>
      <c r="C1721" s="24" t="s">
        <v>3425</v>
      </c>
      <c r="D1721" s="24" t="s">
        <v>40</v>
      </c>
      <c r="E1721" s="23">
        <v>96</v>
      </c>
      <c r="F1721" s="25">
        <v>31691</v>
      </c>
      <c r="G1721" s="23">
        <f t="shared" ca="1" si="123"/>
        <v>34.522775922754953</v>
      </c>
      <c r="H1721" s="23" t="str">
        <f t="shared" ca="1" si="127"/>
        <v>31-40</v>
      </c>
      <c r="I1721" s="24" t="s">
        <v>654</v>
      </c>
      <c r="J1721" s="24" t="s">
        <v>50</v>
      </c>
      <c r="K1721" s="24" t="s">
        <v>43</v>
      </c>
      <c r="L1721" s="24" t="s">
        <v>44</v>
      </c>
      <c r="M1721" s="24" t="s">
        <v>45</v>
      </c>
      <c r="N1721" s="23">
        <v>13</v>
      </c>
      <c r="O1721" s="22" t="str">
        <f>VLOOKUP(A1721,[1]CustomerAddress!$A$1:$F$3997,2)</f>
        <v>644 Karstens Place</v>
      </c>
      <c r="P1721" s="22">
        <f>VLOOKUP(A1721,[1]CustomerAddress!$A$1:$F$3997,3)</f>
        <v>3040</v>
      </c>
      <c r="Q1721" s="22" t="str">
        <f>VLOOKUP(A1721,[1]CustomerAddress!$A$1:$F$3997,4)</f>
        <v>VIC</v>
      </c>
      <c r="R1721" s="22" t="str">
        <f>VLOOKUP(A1721,[1]CustomerAddress!$A$1:$F$3997,5)</f>
        <v>Australia</v>
      </c>
      <c r="S1721" s="22">
        <f>VLOOKUP(A1721,[1]CustomerAddress!$A$1:$F$3997,6)</f>
        <v>11</v>
      </c>
      <c r="T1721" s="22" t="str">
        <f>VLOOKUP(A1721,Labels!$A$5:$I$3497,9)</f>
        <v>Potential Customer</v>
      </c>
    </row>
    <row r="1722" spans="1:20" s="22" customFormat="1" ht="15.75" customHeight="1" x14ac:dyDescent="0.25">
      <c r="A1722" s="23">
        <v>1721</v>
      </c>
      <c r="B1722" s="24" t="s">
        <v>3426</v>
      </c>
      <c r="C1722" s="24" t="s">
        <v>3427</v>
      </c>
      <c r="D1722" s="24" t="s">
        <v>40</v>
      </c>
      <c r="E1722" s="23">
        <v>82</v>
      </c>
      <c r="F1722" s="25">
        <v>29516</v>
      </c>
      <c r="G1722" s="23">
        <f t="shared" ca="1" si="123"/>
        <v>40.48168003202688</v>
      </c>
      <c r="H1722" s="23" t="str">
        <f t="shared" ca="1" si="127"/>
        <v>41-50</v>
      </c>
      <c r="I1722" s="24" t="s">
        <v>78</v>
      </c>
      <c r="J1722" s="24" t="s">
        <v>50</v>
      </c>
      <c r="K1722" s="24" t="s">
        <v>66</v>
      </c>
      <c r="L1722" s="24" t="s">
        <v>44</v>
      </c>
      <c r="M1722" s="24" t="s">
        <v>57</v>
      </c>
      <c r="N1722" s="23">
        <v>14</v>
      </c>
      <c r="O1722" s="22" t="str">
        <f>VLOOKUP(A1722,[1]CustomerAddress!$A$1:$F$3997,2)</f>
        <v>0 Graedel Drive</v>
      </c>
      <c r="P1722" s="22">
        <f>VLOOKUP(A1722,[1]CustomerAddress!$A$1:$F$3997,3)</f>
        <v>4817</v>
      </c>
      <c r="Q1722" s="22" t="str">
        <f>VLOOKUP(A1722,[1]CustomerAddress!$A$1:$F$3997,4)</f>
        <v>QLD</v>
      </c>
      <c r="R1722" s="22" t="str">
        <f>VLOOKUP(A1722,[1]CustomerAddress!$A$1:$F$3997,5)</f>
        <v>Australia</v>
      </c>
      <c r="S1722" s="22">
        <f>VLOOKUP(A1722,[1]CustomerAddress!$A$1:$F$3997,6)</f>
        <v>4</v>
      </c>
      <c r="T1722" s="22" t="str">
        <f>VLOOKUP(A1722,Labels!$A$5:$I$3497,9)</f>
        <v>Very Loyal</v>
      </c>
    </row>
    <row r="1723" spans="1:20" s="22" customFormat="1" ht="15.75" customHeight="1" x14ac:dyDescent="0.25">
      <c r="A1723" s="23">
        <v>1722</v>
      </c>
      <c r="B1723" s="24" t="s">
        <v>3428</v>
      </c>
      <c r="C1723" s="24" t="s">
        <v>3429</v>
      </c>
      <c r="D1723" s="24" t="s">
        <v>48</v>
      </c>
      <c r="E1723" s="23">
        <v>52</v>
      </c>
      <c r="F1723" s="25">
        <v>23209</v>
      </c>
      <c r="G1723" s="23">
        <f t="shared" ca="1" si="123"/>
        <v>57.761132087138513</v>
      </c>
      <c r="H1723" s="23" t="str">
        <f t="shared" ca="1" si="127"/>
        <v>51-60</v>
      </c>
      <c r="I1723" s="24" t="s">
        <v>438</v>
      </c>
      <c r="J1723" s="24" t="s">
        <v>50</v>
      </c>
      <c r="K1723" s="24" t="s">
        <v>43</v>
      </c>
      <c r="L1723" s="24" t="s">
        <v>44</v>
      </c>
      <c r="M1723" s="24" t="s">
        <v>57</v>
      </c>
      <c r="N1723" s="23">
        <v>4</v>
      </c>
      <c r="O1723" s="22" t="str">
        <f>VLOOKUP(A1723,[1]CustomerAddress!$A$1:$F$3997,2)</f>
        <v>86 Menomonie Plaza</v>
      </c>
      <c r="P1723" s="22">
        <f>VLOOKUP(A1723,[1]CustomerAddress!$A$1:$F$3997,3)</f>
        <v>2290</v>
      </c>
      <c r="Q1723" s="22" t="str">
        <f>VLOOKUP(A1723,[1]CustomerAddress!$A$1:$F$3997,4)</f>
        <v>NSW</v>
      </c>
      <c r="R1723" s="22" t="str">
        <f>VLOOKUP(A1723,[1]CustomerAddress!$A$1:$F$3997,5)</f>
        <v>Australia</v>
      </c>
      <c r="S1723" s="22">
        <f>VLOOKUP(A1723,[1]CustomerAddress!$A$1:$F$3997,6)</f>
        <v>4</v>
      </c>
      <c r="T1723" s="22" t="str">
        <f>VLOOKUP(A1723,Labels!$A$5:$I$3497,9)</f>
        <v>Platinum Customer</v>
      </c>
    </row>
    <row r="1724" spans="1:20" s="22" customFormat="1" ht="15.75" customHeight="1" x14ac:dyDescent="0.25">
      <c r="A1724" s="23">
        <v>1723</v>
      </c>
      <c r="B1724" s="24" t="s">
        <v>890</v>
      </c>
      <c r="C1724" s="24" t="s">
        <v>3430</v>
      </c>
      <c r="D1724" s="24" t="s">
        <v>40</v>
      </c>
      <c r="E1724" s="23">
        <v>90</v>
      </c>
      <c r="F1724" s="25">
        <v>31709</v>
      </c>
      <c r="G1724" s="23">
        <f t="shared" ca="1" si="123"/>
        <v>34.473460853944694</v>
      </c>
      <c r="H1724" s="23" t="str">
        <f t="shared" ca="1" si="127"/>
        <v>31-40</v>
      </c>
      <c r="I1724" s="24" t="s">
        <v>1121</v>
      </c>
      <c r="J1724" s="24" t="s">
        <v>61</v>
      </c>
      <c r="K1724" s="24" t="s">
        <v>43</v>
      </c>
      <c r="L1724" s="24" t="s">
        <v>44</v>
      </c>
      <c r="M1724" s="24" t="s">
        <v>45</v>
      </c>
      <c r="N1724" s="23">
        <v>7</v>
      </c>
      <c r="O1724" s="22" t="str">
        <f>VLOOKUP(A1724,[1]CustomerAddress!$A$1:$F$3997,2)</f>
        <v>7233 Lerdahl Lane</v>
      </c>
      <c r="P1724" s="22">
        <f>VLOOKUP(A1724,[1]CustomerAddress!$A$1:$F$3997,3)</f>
        <v>4212</v>
      </c>
      <c r="Q1724" s="22" t="str">
        <f>VLOOKUP(A1724,[1]CustomerAddress!$A$1:$F$3997,4)</f>
        <v>QLD</v>
      </c>
      <c r="R1724" s="22" t="str">
        <f>VLOOKUP(A1724,[1]CustomerAddress!$A$1:$F$3997,5)</f>
        <v>Australia</v>
      </c>
      <c r="S1724" s="22">
        <f>VLOOKUP(A1724,[1]CustomerAddress!$A$1:$F$3997,6)</f>
        <v>7</v>
      </c>
      <c r="T1724" s="22" t="str">
        <f>VLOOKUP(A1724,Labels!$A$5:$I$3497,9)</f>
        <v>Becoming Loyal</v>
      </c>
    </row>
    <row r="1725" spans="1:20" s="22" customFormat="1" ht="15.75" customHeight="1" x14ac:dyDescent="0.25">
      <c r="A1725" s="23">
        <v>1724</v>
      </c>
      <c r="B1725" s="24" t="s">
        <v>3431</v>
      </c>
      <c r="C1725" s="24" t="s">
        <v>329</v>
      </c>
      <c r="D1725" s="24" t="s">
        <v>40</v>
      </c>
      <c r="E1725" s="23">
        <v>28</v>
      </c>
      <c r="F1725" s="25">
        <v>36184</v>
      </c>
      <c r="G1725" s="23">
        <f t="shared" ca="1" si="123"/>
        <v>22.213186881659063</v>
      </c>
      <c r="H1725" s="23" t="str">
        <f t="shared" ca="1" si="127"/>
        <v>21-30</v>
      </c>
      <c r="I1725" s="24" t="s">
        <v>163</v>
      </c>
      <c r="J1725" s="24" t="s">
        <v>164</v>
      </c>
      <c r="K1725" s="24" t="s">
        <v>66</v>
      </c>
      <c r="L1725" s="24" t="s">
        <v>44</v>
      </c>
      <c r="M1725" s="24" t="s">
        <v>45</v>
      </c>
      <c r="N1725" s="23">
        <v>4</v>
      </c>
      <c r="O1725" s="22" t="str">
        <f>VLOOKUP(A1725,[1]CustomerAddress!$A$1:$F$3997,2)</f>
        <v>5676 Golf View Junction</v>
      </c>
      <c r="P1725" s="22">
        <f>VLOOKUP(A1725,[1]CustomerAddress!$A$1:$F$3997,3)</f>
        <v>2137</v>
      </c>
      <c r="Q1725" s="22" t="str">
        <f>VLOOKUP(A1725,[1]CustomerAddress!$A$1:$F$3997,4)</f>
        <v>NSW</v>
      </c>
      <c r="R1725" s="22" t="str">
        <f>VLOOKUP(A1725,[1]CustomerAddress!$A$1:$F$3997,5)</f>
        <v>Australia</v>
      </c>
      <c r="S1725" s="22">
        <f>VLOOKUP(A1725,[1]CustomerAddress!$A$1:$F$3997,6)</f>
        <v>12</v>
      </c>
      <c r="T1725" s="22" t="str">
        <f>VLOOKUP(A1725,Labels!$A$5:$I$3497,9)</f>
        <v>Lost Customer</v>
      </c>
    </row>
    <row r="1726" spans="1:20" s="22" customFormat="1" ht="15.75" customHeight="1" x14ac:dyDescent="0.25">
      <c r="A1726" s="23">
        <v>1725</v>
      </c>
      <c r="B1726" s="24" t="s">
        <v>3432</v>
      </c>
      <c r="C1726" s="24" t="s">
        <v>3433</v>
      </c>
      <c r="D1726" s="24" t="s">
        <v>40</v>
      </c>
      <c r="E1726" s="23">
        <v>80</v>
      </c>
      <c r="F1726" s="25">
        <v>29055</v>
      </c>
      <c r="G1726" s="23">
        <f t="shared" ca="1" si="123"/>
        <v>41.744693730657019</v>
      </c>
      <c r="H1726" s="23" t="str">
        <f t="shared" ca="1" si="127"/>
        <v>41-50</v>
      </c>
      <c r="I1726" s="24" t="s">
        <v>93</v>
      </c>
      <c r="J1726" s="24" t="s">
        <v>84</v>
      </c>
      <c r="K1726" s="24" t="s">
        <v>66</v>
      </c>
      <c r="L1726" s="24" t="s">
        <v>44</v>
      </c>
      <c r="M1726" s="24" t="s">
        <v>45</v>
      </c>
      <c r="N1726" s="23">
        <v>16</v>
      </c>
      <c r="O1726" s="22" t="str">
        <f>VLOOKUP(A1726,[1]CustomerAddress!$A$1:$F$3997,2)</f>
        <v>2 Mcguire Terrace</v>
      </c>
      <c r="P1726" s="22">
        <f>VLOOKUP(A1726,[1]CustomerAddress!$A$1:$F$3997,3)</f>
        <v>2323</v>
      </c>
      <c r="Q1726" s="22" t="str">
        <f>VLOOKUP(A1726,[1]CustomerAddress!$A$1:$F$3997,4)</f>
        <v>NSW</v>
      </c>
      <c r="R1726" s="22" t="str">
        <f>VLOOKUP(A1726,[1]CustomerAddress!$A$1:$F$3997,5)</f>
        <v>Australia</v>
      </c>
      <c r="S1726" s="22">
        <f>VLOOKUP(A1726,[1]CustomerAddress!$A$1:$F$3997,6)</f>
        <v>7</v>
      </c>
      <c r="T1726" s="22" t="str">
        <f>VLOOKUP(A1726,Labels!$A$5:$I$3497,9)</f>
        <v>Losing Customer</v>
      </c>
    </row>
    <row r="1727" spans="1:20" s="22" customFormat="1" ht="15.75" customHeight="1" x14ac:dyDescent="0.25">
      <c r="A1727" s="23">
        <v>1726</v>
      </c>
      <c r="B1727" s="24" t="s">
        <v>3434</v>
      </c>
      <c r="C1727" s="24" t="s">
        <v>3435</v>
      </c>
      <c r="D1727" s="24" t="s">
        <v>40</v>
      </c>
      <c r="E1727" s="23">
        <v>41</v>
      </c>
      <c r="F1727" s="25">
        <v>26882</v>
      </c>
      <c r="G1727" s="23">
        <f t="shared" ca="1" si="123"/>
        <v>47.698118388508377</v>
      </c>
      <c r="H1727" s="23" t="str">
        <f t="shared" ca="1" si="127"/>
        <v>41-50</v>
      </c>
      <c r="I1727" s="24" t="s">
        <v>93</v>
      </c>
      <c r="J1727" s="24" t="s">
        <v>50</v>
      </c>
      <c r="K1727" s="24" t="s">
        <v>66</v>
      </c>
      <c r="L1727" s="24" t="s">
        <v>44</v>
      </c>
      <c r="M1727" s="24" t="s">
        <v>57</v>
      </c>
      <c r="N1727" s="23">
        <v>11</v>
      </c>
      <c r="O1727" s="22" t="str">
        <f>VLOOKUP(A1727,[1]CustomerAddress!$A$1:$F$3997,2)</f>
        <v>773 Tomscot Plaza</v>
      </c>
      <c r="P1727" s="22">
        <f>VLOOKUP(A1727,[1]CustomerAddress!$A$1:$F$3997,3)</f>
        <v>2203</v>
      </c>
      <c r="Q1727" s="22" t="str">
        <f>VLOOKUP(A1727,[1]CustomerAddress!$A$1:$F$3997,4)</f>
        <v>NSW</v>
      </c>
      <c r="R1727" s="22" t="str">
        <f>VLOOKUP(A1727,[1]CustomerAddress!$A$1:$F$3997,5)</f>
        <v>Australia</v>
      </c>
      <c r="S1727" s="22">
        <f>VLOOKUP(A1727,[1]CustomerAddress!$A$1:$F$3997,6)</f>
        <v>10</v>
      </c>
      <c r="T1727" s="22" t="str">
        <f>VLOOKUP(A1727,Labels!$A$5:$I$3497,9)</f>
        <v>Almost Lost Customer</v>
      </c>
    </row>
    <row r="1728" spans="1:20" s="22" customFormat="1" ht="15.75" customHeight="1" x14ac:dyDescent="0.25">
      <c r="A1728" s="23">
        <v>1727</v>
      </c>
      <c r="B1728" s="24" t="s">
        <v>3436</v>
      </c>
      <c r="D1728" s="24" t="s">
        <v>48</v>
      </c>
      <c r="E1728" s="23">
        <v>43</v>
      </c>
      <c r="F1728" s="25">
        <v>28620</v>
      </c>
      <c r="G1728" s="23">
        <f t="shared" ca="1" si="123"/>
        <v>42.936474552574829</v>
      </c>
      <c r="H1728" s="23" t="str">
        <f t="shared" ca="1" si="127"/>
        <v>41-50</v>
      </c>
      <c r="I1728" s="24" t="s">
        <v>163</v>
      </c>
      <c r="J1728" s="24" t="s">
        <v>164</v>
      </c>
      <c r="K1728" s="24" t="s">
        <v>66</v>
      </c>
      <c r="L1728" s="24" t="s">
        <v>44</v>
      </c>
      <c r="M1728" s="24" t="s">
        <v>57</v>
      </c>
      <c r="N1728" s="23">
        <v>6</v>
      </c>
      <c r="O1728" s="22" t="str">
        <f>VLOOKUP(A1728,[1]CustomerAddress!$A$1:$F$3997,2)</f>
        <v>5 Fisk Way</v>
      </c>
      <c r="P1728" s="22">
        <f>VLOOKUP(A1728,[1]CustomerAddress!$A$1:$F$3997,3)</f>
        <v>2230</v>
      </c>
      <c r="Q1728" s="22" t="str">
        <f>VLOOKUP(A1728,[1]CustomerAddress!$A$1:$F$3997,4)</f>
        <v>NSW</v>
      </c>
      <c r="R1728" s="22" t="str">
        <f>VLOOKUP(A1728,[1]CustomerAddress!$A$1:$F$3997,5)</f>
        <v>Australia</v>
      </c>
      <c r="S1728" s="22">
        <f>VLOOKUP(A1728,[1]CustomerAddress!$A$1:$F$3997,6)</f>
        <v>12</v>
      </c>
      <c r="T1728" s="22" t="str">
        <f>VLOOKUP(A1728,Labels!$A$5:$I$3497,9)</f>
        <v>Losing Customer</v>
      </c>
    </row>
    <row r="1729" spans="1:20" s="22" customFormat="1" ht="15.75" customHeight="1" x14ac:dyDescent="0.25">
      <c r="A1729" s="23">
        <v>1728</v>
      </c>
      <c r="B1729" s="24" t="s">
        <v>3437</v>
      </c>
      <c r="C1729" s="24" t="s">
        <v>3438</v>
      </c>
      <c r="D1729" s="24" t="s">
        <v>48</v>
      </c>
      <c r="E1729" s="23">
        <v>41</v>
      </c>
      <c r="F1729" s="25">
        <v>28249</v>
      </c>
      <c r="G1729" s="23">
        <f t="shared" ca="1" si="123"/>
        <v>43.952912909056323</v>
      </c>
      <c r="H1729" s="23" t="str">
        <f t="shared" ca="1" si="127"/>
        <v>41-50</v>
      </c>
      <c r="I1729" s="24" t="s">
        <v>206</v>
      </c>
      <c r="J1729" s="24" t="s">
        <v>50</v>
      </c>
      <c r="K1729" s="24" t="s">
        <v>62</v>
      </c>
      <c r="L1729" s="24" t="s">
        <v>44</v>
      </c>
      <c r="M1729" s="24" t="s">
        <v>57</v>
      </c>
      <c r="N1729" s="23">
        <v>22</v>
      </c>
      <c r="O1729" s="22" t="str">
        <f>VLOOKUP(A1729,[1]CustomerAddress!$A$1:$F$3997,2)</f>
        <v>0 Pierstorff Place</v>
      </c>
      <c r="P1729" s="22">
        <f>VLOOKUP(A1729,[1]CustomerAddress!$A$1:$F$3997,3)</f>
        <v>2770</v>
      </c>
      <c r="Q1729" s="22" t="str">
        <f>VLOOKUP(A1729,[1]CustomerAddress!$A$1:$F$3997,4)</f>
        <v>NSW</v>
      </c>
      <c r="R1729" s="22" t="str">
        <f>VLOOKUP(A1729,[1]CustomerAddress!$A$1:$F$3997,5)</f>
        <v>Australia</v>
      </c>
      <c r="S1729" s="22">
        <f>VLOOKUP(A1729,[1]CustomerAddress!$A$1:$F$3997,6)</f>
        <v>8</v>
      </c>
      <c r="T1729" s="22" t="str">
        <f>VLOOKUP(A1729,Labels!$A$5:$I$3497,9)</f>
        <v>Potential Customer</v>
      </c>
    </row>
    <row r="1730" spans="1:20" s="22" customFormat="1" ht="15.75" customHeight="1" x14ac:dyDescent="0.25">
      <c r="A1730" s="23">
        <v>1729</v>
      </c>
      <c r="B1730" s="24" t="s">
        <v>3439</v>
      </c>
      <c r="C1730" s="24" t="s">
        <v>3440</v>
      </c>
      <c r="D1730" s="24" t="s">
        <v>40</v>
      </c>
      <c r="E1730" s="23">
        <v>37</v>
      </c>
      <c r="F1730" s="25">
        <v>32097</v>
      </c>
      <c r="G1730" s="23">
        <f t="shared" ca="1" si="123"/>
        <v>33.410447155314557</v>
      </c>
      <c r="H1730" s="23" t="str">
        <f t="shared" ca="1" si="127"/>
        <v>31-40</v>
      </c>
      <c r="I1730" s="24" t="s">
        <v>2170</v>
      </c>
      <c r="J1730" s="24" t="s">
        <v>75</v>
      </c>
      <c r="K1730" s="24" t="s">
        <v>66</v>
      </c>
      <c r="L1730" s="24" t="s">
        <v>44</v>
      </c>
      <c r="M1730" s="24" t="s">
        <v>57</v>
      </c>
      <c r="N1730" s="23">
        <v>7</v>
      </c>
      <c r="O1730" s="22" t="str">
        <f>VLOOKUP(A1730,[1]CustomerAddress!$A$1:$F$3997,2)</f>
        <v>25253 Straubel Trail</v>
      </c>
      <c r="P1730" s="22">
        <f>VLOOKUP(A1730,[1]CustomerAddress!$A$1:$F$3997,3)</f>
        <v>2153</v>
      </c>
      <c r="Q1730" s="22" t="str">
        <f>VLOOKUP(A1730,[1]CustomerAddress!$A$1:$F$3997,4)</f>
        <v>NSW</v>
      </c>
      <c r="R1730" s="22" t="str">
        <f>VLOOKUP(A1730,[1]CustomerAddress!$A$1:$F$3997,5)</f>
        <v>Australia</v>
      </c>
      <c r="S1730" s="22">
        <f>VLOOKUP(A1730,[1]CustomerAddress!$A$1:$F$3997,6)</f>
        <v>10</v>
      </c>
      <c r="T1730" s="22" t="str">
        <f>VLOOKUP(A1730,Labels!$A$5:$I$3497,9)</f>
        <v>Losing Customer</v>
      </c>
    </row>
    <row r="1731" spans="1:20" s="22" customFormat="1" ht="15.75" customHeight="1" x14ac:dyDescent="0.25">
      <c r="A1731" s="23">
        <v>1730</v>
      </c>
      <c r="B1731" s="24" t="s">
        <v>3441</v>
      </c>
      <c r="C1731" s="24" t="s">
        <v>3442</v>
      </c>
      <c r="D1731" s="24" t="s">
        <v>40</v>
      </c>
      <c r="E1731" s="23">
        <v>29</v>
      </c>
      <c r="F1731" s="25">
        <v>31402</v>
      </c>
      <c r="G1731" s="23">
        <f t="shared" ca="1" si="123"/>
        <v>35.314556744672764</v>
      </c>
      <c r="H1731" s="23" t="str">
        <f t="shared" ca="1" si="127"/>
        <v>31-40</v>
      </c>
      <c r="I1731" s="24" t="s">
        <v>181</v>
      </c>
      <c r="J1731" s="24" t="s">
        <v>50</v>
      </c>
      <c r="K1731" s="24" t="s">
        <v>43</v>
      </c>
      <c r="L1731" s="24" t="s">
        <v>44</v>
      </c>
      <c r="M1731" s="24" t="s">
        <v>57</v>
      </c>
      <c r="N1731" s="23">
        <v>20</v>
      </c>
      <c r="O1731" s="22" t="str">
        <f>VLOOKUP(A1731,[1]CustomerAddress!$A$1:$F$3997,2)</f>
        <v>752 Nevada Circle</v>
      </c>
      <c r="P1731" s="22">
        <f>VLOOKUP(A1731,[1]CustomerAddress!$A$1:$F$3997,3)</f>
        <v>2089</v>
      </c>
      <c r="Q1731" s="22" t="str">
        <f>VLOOKUP(A1731,[1]CustomerAddress!$A$1:$F$3997,4)</f>
        <v>NSW</v>
      </c>
      <c r="R1731" s="22" t="str">
        <f>VLOOKUP(A1731,[1]CustomerAddress!$A$1:$F$3997,5)</f>
        <v>Australia</v>
      </c>
      <c r="S1731" s="22">
        <f>VLOOKUP(A1731,[1]CustomerAddress!$A$1:$F$3997,6)</f>
        <v>10</v>
      </c>
      <c r="T1731" s="22" t="str">
        <f>VLOOKUP(A1731,Labels!$A$5:$I$3497,9)</f>
        <v>Late Bloomer</v>
      </c>
    </row>
    <row r="1732" spans="1:20" s="22" customFormat="1" ht="15.75" customHeight="1" x14ac:dyDescent="0.25">
      <c r="A1732" s="23">
        <v>1731</v>
      </c>
      <c r="B1732" s="24" t="s">
        <v>3443</v>
      </c>
      <c r="C1732" s="24" t="s">
        <v>3444</v>
      </c>
      <c r="D1732" s="24" t="s">
        <v>40</v>
      </c>
      <c r="E1732" s="23">
        <v>26</v>
      </c>
      <c r="F1732" s="25">
        <v>21620</v>
      </c>
      <c r="G1732" s="23">
        <f t="shared" ca="1" si="123"/>
        <v>62.114556744355653</v>
      </c>
      <c r="H1732" s="23" t="str">
        <f t="shared" ca="1" si="127"/>
        <v>61-70</v>
      </c>
      <c r="I1732" s="24" t="s">
        <v>2358</v>
      </c>
      <c r="J1732" s="24" t="s">
        <v>42</v>
      </c>
      <c r="K1732" s="24" t="s">
        <v>66</v>
      </c>
      <c r="L1732" s="24" t="s">
        <v>44</v>
      </c>
      <c r="M1732" s="24" t="s">
        <v>45</v>
      </c>
      <c r="N1732" s="23">
        <v>19</v>
      </c>
      <c r="O1732" s="22" t="str">
        <f>VLOOKUP(A1732,[1]CustomerAddress!$A$1:$F$3997,2)</f>
        <v>0672 Mitchell Terrace</v>
      </c>
      <c r="P1732" s="22">
        <f>VLOOKUP(A1732,[1]CustomerAddress!$A$1:$F$3997,3)</f>
        <v>4161</v>
      </c>
      <c r="Q1732" s="22" t="str">
        <f>VLOOKUP(A1732,[1]CustomerAddress!$A$1:$F$3997,4)</f>
        <v>QLD</v>
      </c>
      <c r="R1732" s="22" t="str">
        <f>VLOOKUP(A1732,[1]CustomerAddress!$A$1:$F$3997,5)</f>
        <v>Australia</v>
      </c>
      <c r="S1732" s="22">
        <f>VLOOKUP(A1732,[1]CustomerAddress!$A$1:$F$3997,6)</f>
        <v>5</v>
      </c>
      <c r="T1732" s="22" t="str">
        <f>VLOOKUP(A1732,Labels!$A$5:$I$3497,9)</f>
        <v>Potential Customer</v>
      </c>
    </row>
    <row r="1733" spans="1:20" s="22" customFormat="1" ht="15.75" customHeight="1" x14ac:dyDescent="0.25">
      <c r="A1733" s="23">
        <v>1732</v>
      </c>
      <c r="B1733" s="24" t="s">
        <v>3445</v>
      </c>
      <c r="C1733" s="24" t="s">
        <v>3446</v>
      </c>
      <c r="D1733" s="24" t="s">
        <v>48</v>
      </c>
      <c r="E1733" s="23">
        <v>95</v>
      </c>
      <c r="F1733" s="25">
        <v>28678</v>
      </c>
      <c r="G1733" s="23">
        <f t="shared" ca="1" si="123"/>
        <v>42.777570443302899</v>
      </c>
      <c r="H1733" s="23" t="str">
        <f t="shared" ca="1" si="127"/>
        <v>41-50</v>
      </c>
      <c r="I1733" s="24" t="s">
        <v>574</v>
      </c>
      <c r="J1733" s="24" t="s">
        <v>75</v>
      </c>
      <c r="K1733" s="24" t="s">
        <v>43</v>
      </c>
      <c r="L1733" s="24" t="s">
        <v>44</v>
      </c>
      <c r="M1733" s="24" t="s">
        <v>45</v>
      </c>
      <c r="N1733" s="23">
        <v>10</v>
      </c>
      <c r="O1733" s="22" t="str">
        <f>VLOOKUP(A1733,[1]CustomerAddress!$A$1:$F$3997,2)</f>
        <v>78 Parkside Trail</v>
      </c>
      <c r="P1733" s="22">
        <f>VLOOKUP(A1733,[1]CustomerAddress!$A$1:$F$3997,3)</f>
        <v>3046</v>
      </c>
      <c r="Q1733" s="22" t="str">
        <f>VLOOKUP(A1733,[1]CustomerAddress!$A$1:$F$3997,4)</f>
        <v>VIC</v>
      </c>
      <c r="R1733" s="22" t="str">
        <f>VLOOKUP(A1733,[1]CustomerAddress!$A$1:$F$3997,5)</f>
        <v>Australia</v>
      </c>
      <c r="S1733" s="22">
        <f>VLOOKUP(A1733,[1]CustomerAddress!$A$1:$F$3997,6)</f>
        <v>8</v>
      </c>
      <c r="T1733" s="22" t="str">
        <f>VLOOKUP(A1733,Labels!$A$5:$I$3497,9)</f>
        <v>Evasive Customer</v>
      </c>
    </row>
    <row r="1734" spans="1:20" s="22" customFormat="1" ht="15.75" customHeight="1" x14ac:dyDescent="0.25">
      <c r="A1734" s="23">
        <v>1733</v>
      </c>
      <c r="B1734" s="24" t="s">
        <v>3447</v>
      </c>
      <c r="C1734" s="24" t="s">
        <v>3448</v>
      </c>
      <c r="D1734" s="24" t="s">
        <v>48</v>
      </c>
      <c r="E1734" s="23">
        <v>10</v>
      </c>
      <c r="F1734" s="25">
        <v>31558</v>
      </c>
      <c r="G1734" s="23">
        <f t="shared" ca="1" si="123"/>
        <v>34.887159484081678</v>
      </c>
      <c r="H1734" s="23" t="str">
        <f t="shared" ca="1" si="127"/>
        <v>31-40</v>
      </c>
      <c r="I1734" s="24" t="s">
        <v>362</v>
      </c>
      <c r="J1734" s="24" t="s">
        <v>50</v>
      </c>
      <c r="K1734" s="24" t="s">
        <v>66</v>
      </c>
      <c r="L1734" s="24" t="s">
        <v>44</v>
      </c>
      <c r="M1734" s="24" t="s">
        <v>57</v>
      </c>
      <c r="N1734" s="23">
        <v>20</v>
      </c>
      <c r="O1734" s="22" t="str">
        <f>VLOOKUP(A1734,[1]CustomerAddress!$A$1:$F$3997,2)</f>
        <v>7962 Dottie Park</v>
      </c>
      <c r="P1734" s="22">
        <f>VLOOKUP(A1734,[1]CustomerAddress!$A$1:$F$3997,3)</f>
        <v>2284</v>
      </c>
      <c r="Q1734" s="22" t="str">
        <f>VLOOKUP(A1734,[1]CustomerAddress!$A$1:$F$3997,4)</f>
        <v>NSW</v>
      </c>
      <c r="R1734" s="22" t="str">
        <f>VLOOKUP(A1734,[1]CustomerAddress!$A$1:$F$3997,5)</f>
        <v>Australia</v>
      </c>
      <c r="S1734" s="22">
        <f>VLOOKUP(A1734,[1]CustomerAddress!$A$1:$F$3997,6)</f>
        <v>5</v>
      </c>
      <c r="T1734" s="22" t="str">
        <f>VLOOKUP(A1734,Labels!$A$5:$I$3497,9)</f>
        <v>High Risk Customer</v>
      </c>
    </row>
    <row r="1735" spans="1:20" s="22" customFormat="1" ht="15.75" customHeight="1" x14ac:dyDescent="0.25">
      <c r="A1735" s="23">
        <v>1734</v>
      </c>
      <c r="B1735" s="24" t="s">
        <v>3449</v>
      </c>
      <c r="C1735" s="24" t="s">
        <v>3450</v>
      </c>
      <c r="D1735" s="24" t="s">
        <v>40</v>
      </c>
      <c r="E1735" s="23">
        <v>88</v>
      </c>
      <c r="F1735" s="25">
        <v>28408</v>
      </c>
      <c r="G1735" s="23">
        <f t="shared" ca="1" si="123"/>
        <v>43.51729647070016</v>
      </c>
      <c r="H1735" s="23" t="str">
        <f t="shared" ca="1" si="127"/>
        <v>41-50</v>
      </c>
      <c r="I1735" s="24" t="s">
        <v>308</v>
      </c>
      <c r="J1735" s="24" t="s">
        <v>65</v>
      </c>
      <c r="K1735" s="24" t="s">
        <v>43</v>
      </c>
      <c r="L1735" s="24" t="s">
        <v>44</v>
      </c>
      <c r="M1735" s="24" t="s">
        <v>45</v>
      </c>
      <c r="N1735" s="23">
        <v>11</v>
      </c>
      <c r="O1735" s="22" t="str">
        <f>VLOOKUP(A1735,[1]CustomerAddress!$A$1:$F$3997,2)</f>
        <v>0 Westport Center</v>
      </c>
      <c r="P1735" s="22">
        <f>VLOOKUP(A1735,[1]CustomerAddress!$A$1:$F$3997,3)</f>
        <v>4558</v>
      </c>
      <c r="Q1735" s="22" t="str">
        <f>VLOOKUP(A1735,[1]CustomerAddress!$A$1:$F$3997,4)</f>
        <v>QLD</v>
      </c>
      <c r="R1735" s="22" t="str">
        <f>VLOOKUP(A1735,[1]CustomerAddress!$A$1:$F$3997,5)</f>
        <v>Australia</v>
      </c>
      <c r="S1735" s="22">
        <f>VLOOKUP(A1735,[1]CustomerAddress!$A$1:$F$3997,6)</f>
        <v>4</v>
      </c>
      <c r="T1735" s="22" t="str">
        <f>VLOOKUP(A1735,Labels!$A$5:$I$3497,9)</f>
        <v>Late Bloomer</v>
      </c>
    </row>
    <row r="1736" spans="1:20" s="22" customFormat="1" ht="15.75" customHeight="1" x14ac:dyDescent="0.25">
      <c r="A1736" s="23">
        <v>1735</v>
      </c>
      <c r="B1736" s="24" t="s">
        <v>3451</v>
      </c>
      <c r="C1736" s="24" t="s">
        <v>3452</v>
      </c>
      <c r="D1736" s="24" t="s">
        <v>48</v>
      </c>
      <c r="E1736" s="23">
        <v>7</v>
      </c>
      <c r="F1736" s="25">
        <v>24357</v>
      </c>
      <c r="G1736" s="23">
        <f t="shared" ca="1" si="123"/>
        <v>54.615926607369346</v>
      </c>
      <c r="H1736" s="23" t="str">
        <f t="shared" ca="1" si="127"/>
        <v>51-60</v>
      </c>
      <c r="I1736" s="24" t="s">
        <v>282</v>
      </c>
      <c r="J1736" s="24" t="s">
        <v>42</v>
      </c>
      <c r="K1736" s="24" t="s">
        <v>43</v>
      </c>
      <c r="L1736" s="24" t="s">
        <v>44</v>
      </c>
      <c r="M1736" s="24" t="s">
        <v>57</v>
      </c>
      <c r="N1736" s="23">
        <v>8</v>
      </c>
      <c r="O1736" s="22" t="str">
        <f>VLOOKUP(A1736,[1]CustomerAddress!$A$1:$F$3997,2)</f>
        <v>63862 Dawn Park</v>
      </c>
      <c r="P1736" s="22">
        <f>VLOOKUP(A1736,[1]CustomerAddress!$A$1:$F$3997,3)</f>
        <v>4655</v>
      </c>
      <c r="Q1736" s="22" t="str">
        <f>VLOOKUP(A1736,[1]CustomerAddress!$A$1:$F$3997,4)</f>
        <v>QLD</v>
      </c>
      <c r="R1736" s="22" t="str">
        <f>VLOOKUP(A1736,[1]CustomerAddress!$A$1:$F$3997,5)</f>
        <v>Australia</v>
      </c>
      <c r="S1736" s="22">
        <f>VLOOKUP(A1736,[1]CustomerAddress!$A$1:$F$3997,6)</f>
        <v>2</v>
      </c>
      <c r="T1736" s="22" t="str">
        <f>VLOOKUP(A1736,Labels!$A$5:$I$3497,9)</f>
        <v>High Risk Customer</v>
      </c>
    </row>
    <row r="1737" spans="1:20" s="22" customFormat="1" ht="15.75" customHeight="1" x14ac:dyDescent="0.25">
      <c r="A1737" s="23">
        <v>1736</v>
      </c>
      <c r="B1737" s="24" t="s">
        <v>1984</v>
      </c>
      <c r="C1737" s="24" t="s">
        <v>3453</v>
      </c>
      <c r="D1737" s="24" t="s">
        <v>48</v>
      </c>
      <c r="E1737" s="23">
        <v>83</v>
      </c>
      <c r="F1737" s="25">
        <v>35925</v>
      </c>
      <c r="G1737" s="23">
        <f t="shared" ca="1" si="123"/>
        <v>22.922775922754955</v>
      </c>
      <c r="H1737" s="23" t="str">
        <f t="shared" ca="1" si="127"/>
        <v>21-30</v>
      </c>
      <c r="I1737" s="24" t="s">
        <v>362</v>
      </c>
      <c r="J1737" s="24" t="s">
        <v>56</v>
      </c>
      <c r="K1737" s="24" t="s">
        <v>62</v>
      </c>
      <c r="L1737" s="24" t="s">
        <v>44</v>
      </c>
      <c r="M1737" s="24" t="s">
        <v>57</v>
      </c>
      <c r="N1737" s="23">
        <v>4</v>
      </c>
      <c r="O1737" s="22" t="str">
        <f>VLOOKUP(A1737,[1]CustomerAddress!$A$1:$F$3997,2)</f>
        <v>2538 Gateway Pass</v>
      </c>
      <c r="P1737" s="22">
        <f>VLOOKUP(A1737,[1]CustomerAddress!$A$1:$F$3997,3)</f>
        <v>4152</v>
      </c>
      <c r="Q1737" s="22" t="str">
        <f>VLOOKUP(A1737,[1]CustomerAddress!$A$1:$F$3997,4)</f>
        <v>QLD</v>
      </c>
      <c r="R1737" s="22" t="str">
        <f>VLOOKUP(A1737,[1]CustomerAddress!$A$1:$F$3997,5)</f>
        <v>Australia</v>
      </c>
      <c r="S1737" s="22">
        <f>VLOOKUP(A1737,[1]CustomerAddress!$A$1:$F$3997,6)</f>
        <v>4</v>
      </c>
      <c r="T1737" s="22" t="str">
        <f>VLOOKUP(A1737,Labels!$A$5:$I$3497,9)</f>
        <v>High Risk Customer</v>
      </c>
    </row>
    <row r="1738" spans="1:20" s="22" customFormat="1" ht="15.75" customHeight="1" x14ac:dyDescent="0.25">
      <c r="A1738" s="23">
        <v>1737</v>
      </c>
      <c r="B1738" s="24" t="s">
        <v>3454</v>
      </c>
      <c r="C1738" s="24" t="s">
        <v>3455</v>
      </c>
      <c r="D1738" s="24" t="s">
        <v>40</v>
      </c>
      <c r="E1738" s="23">
        <v>21</v>
      </c>
      <c r="F1738" s="25">
        <v>28009</v>
      </c>
      <c r="G1738" s="23">
        <f t="shared" ca="1" si="123"/>
        <v>44.610447155314553</v>
      </c>
      <c r="H1738" s="23" t="str">
        <f t="shared" ca="1" si="127"/>
        <v>41-50</v>
      </c>
      <c r="I1738" s="24" t="s">
        <v>404</v>
      </c>
      <c r="J1738" s="24" t="s">
        <v>54</v>
      </c>
      <c r="K1738" s="24" t="s">
        <v>62</v>
      </c>
      <c r="L1738" s="24" t="s">
        <v>44</v>
      </c>
      <c r="M1738" s="24" t="s">
        <v>45</v>
      </c>
      <c r="N1738" s="23">
        <v>13</v>
      </c>
      <c r="O1738" s="22" t="str">
        <f>VLOOKUP(A1738,[1]CustomerAddress!$A$1:$F$3997,2)</f>
        <v>33006 Petterle Trail</v>
      </c>
      <c r="P1738" s="22">
        <f>VLOOKUP(A1738,[1]CustomerAddress!$A$1:$F$3997,3)</f>
        <v>4121</v>
      </c>
      <c r="Q1738" s="22" t="str">
        <f>VLOOKUP(A1738,[1]CustomerAddress!$A$1:$F$3997,4)</f>
        <v>QLD</v>
      </c>
      <c r="R1738" s="22" t="str">
        <f>VLOOKUP(A1738,[1]CustomerAddress!$A$1:$F$3997,5)</f>
        <v>Australia</v>
      </c>
      <c r="S1738" s="22">
        <f>VLOOKUP(A1738,[1]CustomerAddress!$A$1:$F$3997,6)</f>
        <v>8</v>
      </c>
      <c r="T1738" s="22" t="str">
        <f>VLOOKUP(A1738,Labels!$A$5:$I$3497,9)</f>
        <v>Late Bloomer</v>
      </c>
    </row>
    <row r="1739" spans="1:20" s="22" customFormat="1" ht="15.75" customHeight="1" x14ac:dyDescent="0.25">
      <c r="A1739" s="23">
        <v>1738</v>
      </c>
      <c r="B1739" s="24" t="s">
        <v>3456</v>
      </c>
      <c r="C1739" s="24" t="s">
        <v>3457</v>
      </c>
      <c r="D1739" s="24" t="s">
        <v>48</v>
      </c>
      <c r="E1739" s="23">
        <v>39</v>
      </c>
      <c r="F1739" s="25">
        <v>31161</v>
      </c>
      <c r="G1739" s="23">
        <f t="shared" ca="1" si="123"/>
        <v>35.974830717275502</v>
      </c>
      <c r="H1739" s="23" t="str">
        <f t="shared" ca="1" si="127"/>
        <v>31-40</v>
      </c>
      <c r="I1739" s="24" t="s">
        <v>1163</v>
      </c>
      <c r="J1739" s="24" t="s">
        <v>75</v>
      </c>
      <c r="K1739" s="24" t="s">
        <v>66</v>
      </c>
      <c r="L1739" s="24" t="s">
        <v>44</v>
      </c>
      <c r="M1739" s="24" t="s">
        <v>45</v>
      </c>
      <c r="N1739" s="23">
        <v>14</v>
      </c>
      <c r="O1739" s="22" t="str">
        <f>VLOOKUP(A1739,[1]CustomerAddress!$A$1:$F$3997,2)</f>
        <v>0130 Loeprich Lane</v>
      </c>
      <c r="P1739" s="22">
        <f>VLOOKUP(A1739,[1]CustomerAddress!$A$1:$F$3997,3)</f>
        <v>3808</v>
      </c>
      <c r="Q1739" s="22" t="str">
        <f>VLOOKUP(A1739,[1]CustomerAddress!$A$1:$F$3997,4)</f>
        <v>VIC</v>
      </c>
      <c r="R1739" s="22" t="str">
        <f>VLOOKUP(A1739,[1]CustomerAddress!$A$1:$F$3997,5)</f>
        <v>Australia</v>
      </c>
      <c r="S1739" s="22">
        <f>VLOOKUP(A1739,[1]CustomerAddress!$A$1:$F$3997,6)</f>
        <v>9</v>
      </c>
      <c r="T1739" s="22" t="str">
        <f>VLOOKUP(A1739,Labels!$A$5:$I$3497,9)</f>
        <v>Late Bloomer</v>
      </c>
    </row>
    <row r="1740" spans="1:20" s="22" customFormat="1" ht="15.75" customHeight="1" x14ac:dyDescent="0.25">
      <c r="A1740" s="23">
        <v>1739</v>
      </c>
      <c r="B1740" s="24" t="s">
        <v>3458</v>
      </c>
      <c r="C1740" s="24" t="s">
        <v>3459</v>
      </c>
      <c r="D1740" s="24" t="s">
        <v>48</v>
      </c>
      <c r="E1740" s="23">
        <v>20</v>
      </c>
      <c r="F1740" s="25">
        <v>20003</v>
      </c>
      <c r="G1740" s="23">
        <f t="shared" ca="1" si="123"/>
        <v>66.544693730657016</v>
      </c>
      <c r="H1740" s="23" t="str">
        <f t="shared" ca="1" si="127"/>
        <v>61-70</v>
      </c>
      <c r="I1740" s="24" t="s">
        <v>1005</v>
      </c>
      <c r="J1740" s="24" t="s">
        <v>164</v>
      </c>
      <c r="K1740" s="24" t="s">
        <v>43</v>
      </c>
      <c r="L1740" s="24" t="s">
        <v>44</v>
      </c>
      <c r="M1740" s="24" t="s">
        <v>57</v>
      </c>
      <c r="N1740" s="23">
        <v>7</v>
      </c>
      <c r="O1740" s="22" t="str">
        <f>VLOOKUP(A1740,[1]CustomerAddress!$A$1:$F$3997,2)</f>
        <v>0 Warner Road</v>
      </c>
      <c r="P1740" s="22">
        <f>VLOOKUP(A1740,[1]CustomerAddress!$A$1:$F$3997,3)</f>
        <v>2680</v>
      </c>
      <c r="Q1740" s="22" t="str">
        <f>VLOOKUP(A1740,[1]CustomerAddress!$A$1:$F$3997,4)</f>
        <v>NSW</v>
      </c>
      <c r="R1740" s="22" t="str">
        <f>VLOOKUP(A1740,[1]CustomerAddress!$A$1:$F$3997,5)</f>
        <v>Australia</v>
      </c>
      <c r="S1740" s="22">
        <f>VLOOKUP(A1740,[1]CustomerAddress!$A$1:$F$3997,6)</f>
        <v>4</v>
      </c>
      <c r="T1740" s="22" t="str">
        <f>VLOOKUP(A1740,Labels!$A$5:$I$3497,9)</f>
        <v>Late Bloomer</v>
      </c>
    </row>
    <row r="1741" spans="1:20" s="22" customFormat="1" ht="15.75" hidden="1" customHeight="1" x14ac:dyDescent="0.25">
      <c r="A1741" s="23">
        <v>1740</v>
      </c>
      <c r="B1741" s="24" t="s">
        <v>3460</v>
      </c>
      <c r="C1741" s="24" t="s">
        <v>3461</v>
      </c>
      <c r="D1741" s="24" t="s">
        <v>147</v>
      </c>
      <c r="E1741" s="23">
        <v>83</v>
      </c>
      <c r="F1741" s="25"/>
      <c r="G1741" s="23"/>
      <c r="H1741" s="23"/>
      <c r="I1741" s="24" t="s">
        <v>243</v>
      </c>
      <c r="J1741" s="24" t="s">
        <v>56</v>
      </c>
      <c r="K1741" s="24" t="s">
        <v>43</v>
      </c>
      <c r="L1741" s="24" t="s">
        <v>44</v>
      </c>
      <c r="M1741" s="24" t="s">
        <v>45</v>
      </c>
      <c r="N1741" s="23"/>
    </row>
    <row r="1742" spans="1:20" s="22" customFormat="1" ht="15.75" customHeight="1" x14ac:dyDescent="0.25">
      <c r="A1742" s="23">
        <v>1741</v>
      </c>
      <c r="B1742" s="24" t="s">
        <v>3462</v>
      </c>
      <c r="C1742" s="24" t="s">
        <v>3463</v>
      </c>
      <c r="D1742" s="24" t="s">
        <v>48</v>
      </c>
      <c r="E1742" s="23">
        <v>18</v>
      </c>
      <c r="F1742" s="25">
        <v>34526</v>
      </c>
      <c r="G1742" s="23">
        <f t="shared" ref="G1742:G1773" ca="1" si="128">(NOW()-F1742)/365</f>
        <v>26.75565263508372</v>
      </c>
      <c r="H1742" s="23" t="str">
        <f t="shared" ref="H1742:H1758" ca="1" si="129">IF(G1742&lt;=10,"0-10",IF(AND(G1742&gt;10,G1742&lt;=20),"11-20",IF(AND(G1742&gt;20,G1742&lt;=30),"21-30",IF(AND(G1742&gt;30,G1742&lt;=40),"31-40",IF(AND(G1742&gt;40,G1742&lt;=50),"41-50",IF(AND(G1742&gt;50,G1742&lt;=60),"51-60",IF(AND(G1742&gt;60,G1742&lt;=70),"61-70",IF(AND(G1742&gt;70,G1742&lt;=80),"71-80",IF(AND(G1742&gt;80,G1742&lt;=90),"81-90",IF(G1742&gt;90,"91-100"))))))))))</f>
        <v>21-30</v>
      </c>
      <c r="I1742" s="24" t="s">
        <v>317</v>
      </c>
      <c r="J1742" s="24" t="s">
        <v>50</v>
      </c>
      <c r="K1742" s="24" t="s">
        <v>66</v>
      </c>
      <c r="L1742" s="24" t="s">
        <v>44</v>
      </c>
      <c r="M1742" s="24" t="s">
        <v>57</v>
      </c>
      <c r="N1742" s="23">
        <v>3</v>
      </c>
      <c r="O1742" s="22" t="str">
        <f>VLOOKUP(A1742,[1]CustomerAddress!$A$1:$F$3997,2)</f>
        <v>27 Evergreen Terrace</v>
      </c>
      <c r="P1742" s="22">
        <f>VLOOKUP(A1742,[1]CustomerAddress!$A$1:$F$3997,3)</f>
        <v>2261</v>
      </c>
      <c r="Q1742" s="22" t="str">
        <f>VLOOKUP(A1742,[1]CustomerAddress!$A$1:$F$3997,4)</f>
        <v>NSW</v>
      </c>
      <c r="R1742" s="22" t="str">
        <f>VLOOKUP(A1742,[1]CustomerAddress!$A$1:$F$3997,5)</f>
        <v>Australia</v>
      </c>
      <c r="S1742" s="22">
        <f>VLOOKUP(A1742,[1]CustomerAddress!$A$1:$F$3997,6)</f>
        <v>9</v>
      </c>
      <c r="T1742" s="22" t="str">
        <f>VLOOKUP(A1742,Labels!$A$5:$I$3497,9)</f>
        <v>High Risk Customer</v>
      </c>
    </row>
    <row r="1743" spans="1:20" s="22" customFormat="1" ht="15.75" customHeight="1" x14ac:dyDescent="0.25">
      <c r="A1743" s="23">
        <v>1742</v>
      </c>
      <c r="B1743" s="24" t="s">
        <v>3464</v>
      </c>
      <c r="C1743" s="24" t="s">
        <v>3465</v>
      </c>
      <c r="D1743" s="24" t="s">
        <v>48</v>
      </c>
      <c r="E1743" s="23">
        <v>48</v>
      </c>
      <c r="F1743" s="25">
        <v>21414</v>
      </c>
      <c r="G1743" s="23">
        <f t="shared" ca="1" si="128"/>
        <v>62.678940305999483</v>
      </c>
      <c r="H1743" s="23" t="str">
        <f t="shared" ca="1" si="129"/>
        <v>61-70</v>
      </c>
      <c r="I1743" s="24" t="s">
        <v>596</v>
      </c>
      <c r="J1743" s="24" t="s">
        <v>61</v>
      </c>
      <c r="K1743" s="24" t="s">
        <v>66</v>
      </c>
      <c r="L1743" s="24" t="s">
        <v>44</v>
      </c>
      <c r="M1743" s="24" t="s">
        <v>57</v>
      </c>
      <c r="N1743" s="23">
        <v>13</v>
      </c>
      <c r="O1743" s="22" t="str">
        <f>VLOOKUP(A1743,[1]CustomerAddress!$A$1:$F$3997,2)</f>
        <v>17 Ohio Drive</v>
      </c>
      <c r="P1743" s="22">
        <f>VLOOKUP(A1743,[1]CustomerAddress!$A$1:$F$3997,3)</f>
        <v>4053</v>
      </c>
      <c r="Q1743" s="22" t="str">
        <f>VLOOKUP(A1743,[1]CustomerAddress!$A$1:$F$3997,4)</f>
        <v>QLD</v>
      </c>
      <c r="R1743" s="22" t="str">
        <f>VLOOKUP(A1743,[1]CustomerAddress!$A$1:$F$3997,5)</f>
        <v>Australia</v>
      </c>
      <c r="S1743" s="22">
        <f>VLOOKUP(A1743,[1]CustomerAddress!$A$1:$F$3997,6)</f>
        <v>7</v>
      </c>
      <c r="T1743" s="22" t="str">
        <f>VLOOKUP(A1743,Labels!$A$5:$I$3497,9)</f>
        <v>High Risk Customer</v>
      </c>
    </row>
    <row r="1744" spans="1:20" s="22" customFormat="1" ht="15.75" customHeight="1" x14ac:dyDescent="0.25">
      <c r="A1744" s="23">
        <v>1743</v>
      </c>
      <c r="B1744" s="24" t="s">
        <v>3466</v>
      </c>
      <c r="C1744" s="24" t="s">
        <v>3467</v>
      </c>
      <c r="D1744" s="24" t="s">
        <v>48</v>
      </c>
      <c r="E1744" s="23">
        <v>80</v>
      </c>
      <c r="F1744" s="25">
        <v>29792</v>
      </c>
      <c r="G1744" s="23">
        <f t="shared" ca="1" si="128"/>
        <v>39.725515648782348</v>
      </c>
      <c r="H1744" s="23" t="str">
        <f t="shared" ca="1" si="129"/>
        <v>31-40</v>
      </c>
      <c r="I1744" s="24" t="s">
        <v>176</v>
      </c>
      <c r="J1744" s="24" t="s">
        <v>84</v>
      </c>
      <c r="K1744" s="24" t="s">
        <v>62</v>
      </c>
      <c r="L1744" s="24" t="s">
        <v>44</v>
      </c>
      <c r="M1744" s="24" t="s">
        <v>45</v>
      </c>
      <c r="N1744" s="23">
        <v>8</v>
      </c>
      <c r="O1744" s="22" t="str">
        <f>VLOOKUP(A1744,[1]CustomerAddress!$A$1:$F$3997,2)</f>
        <v>4912 Lukken Way</v>
      </c>
      <c r="P1744" s="22">
        <f>VLOOKUP(A1744,[1]CustomerAddress!$A$1:$F$3997,3)</f>
        <v>4570</v>
      </c>
      <c r="Q1744" s="22" t="str">
        <f>VLOOKUP(A1744,[1]CustomerAddress!$A$1:$F$3997,4)</f>
        <v>QLD</v>
      </c>
      <c r="R1744" s="22" t="str">
        <f>VLOOKUP(A1744,[1]CustomerAddress!$A$1:$F$3997,5)</f>
        <v>Australia</v>
      </c>
      <c r="S1744" s="22">
        <f>VLOOKUP(A1744,[1]CustomerAddress!$A$1:$F$3997,6)</f>
        <v>3</v>
      </c>
      <c r="T1744" s="22" t="str">
        <f>VLOOKUP(A1744,Labels!$A$5:$I$3497,9)</f>
        <v>Losing Customer</v>
      </c>
    </row>
    <row r="1745" spans="1:20" s="22" customFormat="1" ht="15.75" customHeight="1" x14ac:dyDescent="0.25">
      <c r="A1745" s="23">
        <v>1744</v>
      </c>
      <c r="B1745" s="24" t="s">
        <v>3468</v>
      </c>
      <c r="C1745" s="24" t="s">
        <v>3469</v>
      </c>
      <c r="D1745" s="24" t="s">
        <v>40</v>
      </c>
      <c r="E1745" s="23">
        <v>41</v>
      </c>
      <c r="F1745" s="25">
        <v>26319</v>
      </c>
      <c r="G1745" s="23">
        <f t="shared" ca="1" si="128"/>
        <v>49.240584141615926</v>
      </c>
      <c r="H1745" s="23" t="str">
        <f t="shared" ca="1" si="129"/>
        <v>41-50</v>
      </c>
      <c r="I1745" s="24" t="s">
        <v>320</v>
      </c>
      <c r="J1745" s="24" t="s">
        <v>50</v>
      </c>
      <c r="K1745" s="24" t="s">
        <v>66</v>
      </c>
      <c r="L1745" s="24" t="s">
        <v>44</v>
      </c>
      <c r="M1745" s="24" t="s">
        <v>57</v>
      </c>
      <c r="N1745" s="23">
        <v>12</v>
      </c>
      <c r="O1745" s="22" t="str">
        <f>VLOOKUP(A1745,[1]CustomerAddress!$A$1:$F$3997,2)</f>
        <v>89 Cherokee Road</v>
      </c>
      <c r="P1745" s="22">
        <f>VLOOKUP(A1745,[1]CustomerAddress!$A$1:$F$3997,3)</f>
        <v>4211</v>
      </c>
      <c r="Q1745" s="22" t="str">
        <f>VLOOKUP(A1745,[1]CustomerAddress!$A$1:$F$3997,4)</f>
        <v>QLD</v>
      </c>
      <c r="R1745" s="22" t="str">
        <f>VLOOKUP(A1745,[1]CustomerAddress!$A$1:$F$3997,5)</f>
        <v>Australia</v>
      </c>
      <c r="S1745" s="22">
        <f>VLOOKUP(A1745,[1]CustomerAddress!$A$1:$F$3997,6)</f>
        <v>8</v>
      </c>
      <c r="T1745" s="22" t="str">
        <f>VLOOKUP(A1745,Labels!$A$5:$I$3497,9)</f>
        <v>Lost Customer</v>
      </c>
    </row>
    <row r="1746" spans="1:20" s="22" customFormat="1" ht="15.75" customHeight="1" x14ac:dyDescent="0.25">
      <c r="A1746" s="23">
        <v>1745</v>
      </c>
      <c r="B1746" s="24" t="s">
        <v>3470</v>
      </c>
      <c r="C1746" s="24" t="s">
        <v>3471</v>
      </c>
      <c r="D1746" s="24" t="s">
        <v>40</v>
      </c>
      <c r="E1746" s="23">
        <v>37</v>
      </c>
      <c r="F1746" s="25">
        <v>20324</v>
      </c>
      <c r="G1746" s="23">
        <f t="shared" ca="1" si="128"/>
        <v>65.665241676179605</v>
      </c>
      <c r="H1746" s="23" t="str">
        <f t="shared" ca="1" si="129"/>
        <v>61-70</v>
      </c>
      <c r="I1746" s="24" t="s">
        <v>212</v>
      </c>
      <c r="J1746" s="24" t="s">
        <v>50</v>
      </c>
      <c r="K1746" s="24" t="s">
        <v>43</v>
      </c>
      <c r="L1746" s="24" t="s">
        <v>44</v>
      </c>
      <c r="M1746" s="24" t="s">
        <v>45</v>
      </c>
      <c r="N1746" s="23">
        <v>6</v>
      </c>
      <c r="O1746" s="22" t="str">
        <f>VLOOKUP(A1746,[1]CustomerAddress!$A$1:$F$3997,2)</f>
        <v>4216 Annamark Pass</v>
      </c>
      <c r="P1746" s="22">
        <f>VLOOKUP(A1746,[1]CustomerAddress!$A$1:$F$3997,3)</f>
        <v>4300</v>
      </c>
      <c r="Q1746" s="22" t="str">
        <f>VLOOKUP(A1746,[1]CustomerAddress!$A$1:$F$3997,4)</f>
        <v>QLD</v>
      </c>
      <c r="R1746" s="22" t="str">
        <f>VLOOKUP(A1746,[1]CustomerAddress!$A$1:$F$3997,5)</f>
        <v>Australia</v>
      </c>
      <c r="S1746" s="22">
        <f>VLOOKUP(A1746,[1]CustomerAddress!$A$1:$F$3997,6)</f>
        <v>4</v>
      </c>
      <c r="T1746" s="22" t="str">
        <f>VLOOKUP(A1746,Labels!$A$5:$I$3497,9)</f>
        <v>Very Loyal</v>
      </c>
    </row>
    <row r="1747" spans="1:20" s="22" customFormat="1" ht="15.75" customHeight="1" x14ac:dyDescent="0.25">
      <c r="A1747" s="23">
        <v>1746</v>
      </c>
      <c r="B1747" s="24" t="s">
        <v>3472</v>
      </c>
      <c r="D1747" s="24" t="s">
        <v>48</v>
      </c>
      <c r="E1747" s="23">
        <v>58</v>
      </c>
      <c r="F1747" s="25">
        <v>22651</v>
      </c>
      <c r="G1747" s="23">
        <f t="shared" ca="1" si="128"/>
        <v>59.289899210109077</v>
      </c>
      <c r="H1747" s="23" t="str">
        <f t="shared" ca="1" si="129"/>
        <v>51-60</v>
      </c>
      <c r="I1747" s="24" t="s">
        <v>412</v>
      </c>
      <c r="J1747" s="24" t="s">
        <v>56</v>
      </c>
      <c r="K1747" s="24" t="s">
        <v>66</v>
      </c>
      <c r="L1747" s="24" t="s">
        <v>44</v>
      </c>
      <c r="M1747" s="24" t="s">
        <v>57</v>
      </c>
      <c r="N1747" s="23">
        <v>6</v>
      </c>
      <c r="O1747" s="22" t="str">
        <f>VLOOKUP(A1747,[1]CustomerAddress!$A$1:$F$3997,2)</f>
        <v>6 Forest Dale Parkway</v>
      </c>
      <c r="P1747" s="22">
        <f>VLOOKUP(A1747,[1]CustomerAddress!$A$1:$F$3997,3)</f>
        <v>4017</v>
      </c>
      <c r="Q1747" s="22" t="str">
        <f>VLOOKUP(A1747,[1]CustomerAddress!$A$1:$F$3997,4)</f>
        <v>QLD</v>
      </c>
      <c r="R1747" s="22" t="str">
        <f>VLOOKUP(A1747,[1]CustomerAddress!$A$1:$F$3997,5)</f>
        <v>Australia</v>
      </c>
      <c r="S1747" s="22">
        <f>VLOOKUP(A1747,[1]CustomerAddress!$A$1:$F$3997,6)</f>
        <v>4</v>
      </c>
      <c r="T1747" s="22" t="str">
        <f>VLOOKUP(A1747,Labels!$A$5:$I$3497,9)</f>
        <v>Evasive Customer</v>
      </c>
    </row>
    <row r="1748" spans="1:20" s="22" customFormat="1" ht="15.75" customHeight="1" x14ac:dyDescent="0.25">
      <c r="A1748" s="23">
        <v>1747</v>
      </c>
      <c r="B1748" s="24" t="s">
        <v>3473</v>
      </c>
      <c r="C1748" s="24" t="s">
        <v>3474</v>
      </c>
      <c r="D1748" s="24" t="s">
        <v>48</v>
      </c>
      <c r="E1748" s="23">
        <v>46</v>
      </c>
      <c r="F1748" s="25">
        <v>31850</v>
      </c>
      <c r="G1748" s="23">
        <f t="shared" ca="1" si="128"/>
        <v>34.087159484398789</v>
      </c>
      <c r="H1748" s="23" t="str">
        <f t="shared" ca="1" si="129"/>
        <v>31-40</v>
      </c>
      <c r="I1748" s="24" t="s">
        <v>1414</v>
      </c>
      <c r="J1748" s="24" t="s">
        <v>50</v>
      </c>
      <c r="K1748" s="24" t="s">
        <v>62</v>
      </c>
      <c r="L1748" s="24" t="s">
        <v>44</v>
      </c>
      <c r="M1748" s="24" t="s">
        <v>57</v>
      </c>
      <c r="N1748" s="23">
        <v>14</v>
      </c>
      <c r="O1748" s="22" t="str">
        <f>VLOOKUP(A1748,[1]CustomerAddress!$A$1:$F$3997,2)</f>
        <v>1 Namekagon Parkway</v>
      </c>
      <c r="P1748" s="22">
        <f>VLOOKUP(A1748,[1]CustomerAddress!$A$1:$F$3997,3)</f>
        <v>4075</v>
      </c>
      <c r="Q1748" s="22" t="str">
        <f>VLOOKUP(A1748,[1]CustomerAddress!$A$1:$F$3997,4)</f>
        <v>QLD</v>
      </c>
      <c r="R1748" s="22" t="str">
        <f>VLOOKUP(A1748,[1]CustomerAddress!$A$1:$F$3997,5)</f>
        <v>Australia</v>
      </c>
      <c r="S1748" s="22">
        <f>VLOOKUP(A1748,[1]CustomerAddress!$A$1:$F$3997,6)</f>
        <v>5</v>
      </c>
      <c r="T1748" s="22" t="str">
        <f>VLOOKUP(A1748,Labels!$A$5:$I$3497,9)</f>
        <v>Lost Customer</v>
      </c>
    </row>
    <row r="1749" spans="1:20" s="22" customFormat="1" ht="15.75" customHeight="1" x14ac:dyDescent="0.25">
      <c r="A1749" s="23">
        <v>1748</v>
      </c>
      <c r="B1749" s="24" t="s">
        <v>3475</v>
      </c>
      <c r="C1749" s="24" t="s">
        <v>3476</v>
      </c>
      <c r="D1749" s="24" t="s">
        <v>48</v>
      </c>
      <c r="E1749" s="23">
        <v>83</v>
      </c>
      <c r="F1749" s="25">
        <v>20613</v>
      </c>
      <c r="G1749" s="23">
        <f t="shared" ca="1" si="128"/>
        <v>64.873460853944692</v>
      </c>
      <c r="H1749" s="23" t="str">
        <f t="shared" ca="1" si="129"/>
        <v>61-70</v>
      </c>
      <c r="I1749" s="24" t="s">
        <v>410</v>
      </c>
      <c r="J1749" s="24" t="s">
        <v>84</v>
      </c>
      <c r="K1749" s="24" t="s">
        <v>43</v>
      </c>
      <c r="L1749" s="24" t="s">
        <v>44</v>
      </c>
      <c r="M1749" s="24" t="s">
        <v>45</v>
      </c>
      <c r="N1749" s="23">
        <v>10</v>
      </c>
      <c r="O1749" s="22" t="str">
        <f>VLOOKUP(A1749,[1]CustomerAddress!$A$1:$F$3997,2)</f>
        <v>09810 Dayton Hill</v>
      </c>
      <c r="P1749" s="22">
        <f>VLOOKUP(A1749,[1]CustomerAddress!$A$1:$F$3997,3)</f>
        <v>4035</v>
      </c>
      <c r="Q1749" s="22" t="str">
        <f>VLOOKUP(A1749,[1]CustomerAddress!$A$1:$F$3997,4)</f>
        <v>QLD</v>
      </c>
      <c r="R1749" s="22" t="str">
        <f>VLOOKUP(A1749,[1]CustomerAddress!$A$1:$F$3997,5)</f>
        <v>Australia</v>
      </c>
      <c r="S1749" s="22">
        <f>VLOOKUP(A1749,[1]CustomerAddress!$A$1:$F$3997,6)</f>
        <v>8</v>
      </c>
      <c r="T1749" s="22" t="str">
        <f>VLOOKUP(A1749,Labels!$A$5:$I$3497,9)</f>
        <v>Platinum Customer</v>
      </c>
    </row>
    <row r="1750" spans="1:20" s="22" customFormat="1" ht="15.75" customHeight="1" x14ac:dyDescent="0.25">
      <c r="A1750" s="23">
        <v>1749</v>
      </c>
      <c r="B1750" s="24" t="s">
        <v>832</v>
      </c>
      <c r="C1750" s="24" t="s">
        <v>1465</v>
      </c>
      <c r="D1750" s="24" t="s">
        <v>40</v>
      </c>
      <c r="E1750" s="23">
        <v>66</v>
      </c>
      <c r="F1750" s="25">
        <v>29516</v>
      </c>
      <c r="G1750" s="23">
        <f t="shared" ca="1" si="128"/>
        <v>40.481680032343995</v>
      </c>
      <c r="H1750" s="23" t="str">
        <f t="shared" ca="1" si="129"/>
        <v>41-50</v>
      </c>
      <c r="J1750" s="24" t="s">
        <v>138</v>
      </c>
      <c r="K1750" s="24" t="s">
        <v>66</v>
      </c>
      <c r="L1750" s="24" t="s">
        <v>44</v>
      </c>
      <c r="M1750" s="24" t="s">
        <v>57</v>
      </c>
      <c r="N1750" s="23">
        <v>4</v>
      </c>
      <c r="O1750" s="22" t="str">
        <f>VLOOKUP(A1750,[1]CustomerAddress!$A$1:$F$3997,2)</f>
        <v>85 Magdeline Crossing</v>
      </c>
      <c r="P1750" s="22">
        <f>VLOOKUP(A1750,[1]CustomerAddress!$A$1:$F$3997,3)</f>
        <v>3149</v>
      </c>
      <c r="Q1750" s="22" t="str">
        <f>VLOOKUP(A1750,[1]CustomerAddress!$A$1:$F$3997,4)</f>
        <v>VIC</v>
      </c>
      <c r="R1750" s="22" t="str">
        <f>VLOOKUP(A1750,[1]CustomerAddress!$A$1:$F$3997,5)</f>
        <v>Australia</v>
      </c>
      <c r="S1750" s="22">
        <f>VLOOKUP(A1750,[1]CustomerAddress!$A$1:$F$3997,6)</f>
        <v>9</v>
      </c>
      <c r="T1750" s="22" t="str">
        <f>VLOOKUP(A1750,Labels!$A$5:$I$3497,9)</f>
        <v>High Risk Customer</v>
      </c>
    </row>
    <row r="1751" spans="1:20" s="22" customFormat="1" ht="15.75" customHeight="1" x14ac:dyDescent="0.25">
      <c r="A1751" s="23">
        <v>1750</v>
      </c>
      <c r="B1751" s="24" t="s">
        <v>3477</v>
      </c>
      <c r="C1751" s="24" t="s">
        <v>3478</v>
      </c>
      <c r="D1751" s="24" t="s">
        <v>48</v>
      </c>
      <c r="E1751" s="23">
        <v>14</v>
      </c>
      <c r="F1751" s="25">
        <v>21683</v>
      </c>
      <c r="G1751" s="23">
        <f t="shared" ca="1" si="128"/>
        <v>61.941954004629622</v>
      </c>
      <c r="H1751" s="23" t="str">
        <f t="shared" ca="1" si="129"/>
        <v>61-70</v>
      </c>
      <c r="I1751" s="24" t="s">
        <v>274</v>
      </c>
      <c r="J1751" s="24" t="s">
        <v>164</v>
      </c>
      <c r="K1751" s="24" t="s">
        <v>43</v>
      </c>
      <c r="L1751" s="24" t="s">
        <v>44</v>
      </c>
      <c r="M1751" s="24" t="s">
        <v>45</v>
      </c>
      <c r="N1751" s="23">
        <v>16</v>
      </c>
      <c r="O1751" s="22" t="str">
        <f>VLOOKUP(A1751,[1]CustomerAddress!$A$1:$F$3997,2)</f>
        <v>7 Laurel Avenue</v>
      </c>
      <c r="P1751" s="22">
        <f>VLOOKUP(A1751,[1]CustomerAddress!$A$1:$F$3997,3)</f>
        <v>2125</v>
      </c>
      <c r="Q1751" s="22" t="str">
        <f>VLOOKUP(A1751,[1]CustomerAddress!$A$1:$F$3997,4)</f>
        <v>NSW</v>
      </c>
      <c r="R1751" s="22" t="str">
        <f>VLOOKUP(A1751,[1]CustomerAddress!$A$1:$F$3997,5)</f>
        <v>Australia</v>
      </c>
      <c r="S1751" s="22">
        <f>VLOOKUP(A1751,[1]CustomerAddress!$A$1:$F$3997,6)</f>
        <v>12</v>
      </c>
      <c r="T1751" s="22" t="str">
        <f>VLOOKUP(A1751,Labels!$A$5:$I$3497,9)</f>
        <v>Losing Customer</v>
      </c>
    </row>
    <row r="1752" spans="1:20" s="22" customFormat="1" ht="15.75" customHeight="1" x14ac:dyDescent="0.25">
      <c r="A1752" s="23">
        <v>1751</v>
      </c>
      <c r="B1752" s="24" t="s">
        <v>3479</v>
      </c>
      <c r="C1752" s="24" t="s">
        <v>3480</v>
      </c>
      <c r="D1752" s="24" t="s">
        <v>40</v>
      </c>
      <c r="E1752" s="23">
        <v>49</v>
      </c>
      <c r="F1752" s="25">
        <v>25285</v>
      </c>
      <c r="G1752" s="23">
        <f t="shared" ca="1" si="128"/>
        <v>52.073460854261803</v>
      </c>
      <c r="H1752" s="23" t="str">
        <f t="shared" ca="1" si="129"/>
        <v>51-60</v>
      </c>
      <c r="J1752" s="24" t="s">
        <v>42</v>
      </c>
      <c r="K1752" s="24" t="s">
        <v>43</v>
      </c>
      <c r="L1752" s="24" t="s">
        <v>44</v>
      </c>
      <c r="M1752" s="24" t="s">
        <v>57</v>
      </c>
      <c r="N1752" s="23">
        <v>4</v>
      </c>
      <c r="O1752" s="22" t="str">
        <f>VLOOKUP(A1752,[1]CustomerAddress!$A$1:$F$3997,2)</f>
        <v>441 Old Shore Circle</v>
      </c>
      <c r="P1752" s="22">
        <f>VLOOKUP(A1752,[1]CustomerAddress!$A$1:$F$3997,3)</f>
        <v>2131</v>
      </c>
      <c r="Q1752" s="22" t="str">
        <f>VLOOKUP(A1752,[1]CustomerAddress!$A$1:$F$3997,4)</f>
        <v>NSW</v>
      </c>
      <c r="R1752" s="22" t="str">
        <f>VLOOKUP(A1752,[1]CustomerAddress!$A$1:$F$3997,5)</f>
        <v>Australia</v>
      </c>
      <c r="S1752" s="22">
        <f>VLOOKUP(A1752,[1]CustomerAddress!$A$1:$F$3997,6)</f>
        <v>11</v>
      </c>
      <c r="T1752" s="22" t="str">
        <f>VLOOKUP(A1752,Labels!$A$5:$I$3497,9)</f>
        <v>Recent Customer</v>
      </c>
    </row>
    <row r="1753" spans="1:20" s="22" customFormat="1" ht="15.75" customHeight="1" x14ac:dyDescent="0.25">
      <c r="A1753" s="23">
        <v>1752</v>
      </c>
      <c r="B1753" s="24" t="s">
        <v>3481</v>
      </c>
      <c r="C1753" s="24" t="s">
        <v>3482</v>
      </c>
      <c r="D1753" s="24" t="s">
        <v>40</v>
      </c>
      <c r="E1753" s="23">
        <v>92</v>
      </c>
      <c r="F1753" s="25">
        <v>28152</v>
      </c>
      <c r="G1753" s="23">
        <f t="shared" ca="1" si="128"/>
        <v>44.218666333396747</v>
      </c>
      <c r="H1753" s="23" t="str">
        <f t="shared" ca="1" si="129"/>
        <v>41-50</v>
      </c>
      <c r="I1753" s="24" t="s">
        <v>613</v>
      </c>
      <c r="J1753" s="24" t="s">
        <v>61</v>
      </c>
      <c r="K1753" s="24" t="s">
        <v>43</v>
      </c>
      <c r="L1753" s="24" t="s">
        <v>44</v>
      </c>
      <c r="M1753" s="24" t="s">
        <v>57</v>
      </c>
      <c r="N1753" s="23">
        <v>17</v>
      </c>
      <c r="O1753" s="22" t="str">
        <f>VLOOKUP(A1753,[1]CustomerAddress!$A$1:$F$3997,2)</f>
        <v>5 Huxley Point</v>
      </c>
      <c r="P1753" s="22">
        <f>VLOOKUP(A1753,[1]CustomerAddress!$A$1:$F$3997,3)</f>
        <v>2154</v>
      </c>
      <c r="Q1753" s="22" t="str">
        <f>VLOOKUP(A1753,[1]CustomerAddress!$A$1:$F$3997,4)</f>
        <v>NSW</v>
      </c>
      <c r="R1753" s="22" t="str">
        <f>VLOOKUP(A1753,[1]CustomerAddress!$A$1:$F$3997,5)</f>
        <v>Australia</v>
      </c>
      <c r="S1753" s="22">
        <f>VLOOKUP(A1753,[1]CustomerAddress!$A$1:$F$3997,6)</f>
        <v>10</v>
      </c>
      <c r="T1753" s="22" t="str">
        <f>VLOOKUP(A1753,Labels!$A$5:$I$3497,9)</f>
        <v>Potential Customer</v>
      </c>
    </row>
    <row r="1754" spans="1:20" s="22" customFormat="1" ht="15.75" customHeight="1" x14ac:dyDescent="0.25">
      <c r="A1754" s="23">
        <v>1753</v>
      </c>
      <c r="B1754" s="24" t="s">
        <v>2456</v>
      </c>
      <c r="C1754" s="24" t="s">
        <v>828</v>
      </c>
      <c r="D1754" s="24" t="s">
        <v>40</v>
      </c>
      <c r="E1754" s="23">
        <v>6</v>
      </c>
      <c r="F1754" s="25">
        <v>35715</v>
      </c>
      <c r="G1754" s="23">
        <f t="shared" ca="1" si="128"/>
        <v>23.498118388508377</v>
      </c>
      <c r="H1754" s="23" t="str">
        <f t="shared" ca="1" si="129"/>
        <v>21-30</v>
      </c>
      <c r="I1754" s="24" t="s">
        <v>253</v>
      </c>
      <c r="J1754" s="24" t="s">
        <v>42</v>
      </c>
      <c r="K1754" s="24" t="s">
        <v>66</v>
      </c>
      <c r="L1754" s="24" t="s">
        <v>44</v>
      </c>
      <c r="M1754" s="24" t="s">
        <v>45</v>
      </c>
      <c r="N1754" s="23">
        <v>1</v>
      </c>
      <c r="O1754" s="22" t="str">
        <f>VLOOKUP(A1754,[1]CustomerAddress!$A$1:$F$3997,2)</f>
        <v>3483 Burrows Hill</v>
      </c>
      <c r="P1754" s="22">
        <f>VLOOKUP(A1754,[1]CustomerAddress!$A$1:$F$3997,3)</f>
        <v>2137</v>
      </c>
      <c r="Q1754" s="22" t="str">
        <f>VLOOKUP(A1754,[1]CustomerAddress!$A$1:$F$3997,4)</f>
        <v>NSW</v>
      </c>
      <c r="R1754" s="22" t="str">
        <f>VLOOKUP(A1754,[1]CustomerAddress!$A$1:$F$3997,5)</f>
        <v>Australia</v>
      </c>
      <c r="S1754" s="22">
        <f>VLOOKUP(A1754,[1]CustomerAddress!$A$1:$F$3997,6)</f>
        <v>11</v>
      </c>
      <c r="T1754" s="22" t="str">
        <f>VLOOKUP(A1754,Labels!$A$5:$I$3497,9)</f>
        <v>Late Bloomer</v>
      </c>
    </row>
    <row r="1755" spans="1:20" s="22" customFormat="1" ht="15.75" customHeight="1" x14ac:dyDescent="0.25">
      <c r="A1755" s="23">
        <v>1754</v>
      </c>
      <c r="B1755" s="24" t="s">
        <v>3483</v>
      </c>
      <c r="C1755" s="24" t="s">
        <v>3484</v>
      </c>
      <c r="D1755" s="24" t="s">
        <v>40</v>
      </c>
      <c r="E1755" s="23">
        <v>24</v>
      </c>
      <c r="F1755" s="25">
        <v>24073</v>
      </c>
      <c r="G1755" s="23">
        <f t="shared" ca="1" si="128"/>
        <v>55.394008799150171</v>
      </c>
      <c r="H1755" s="23" t="str">
        <f t="shared" ca="1" si="129"/>
        <v>51-60</v>
      </c>
      <c r="J1755" s="24" t="s">
        <v>65</v>
      </c>
      <c r="K1755" s="24" t="s">
        <v>43</v>
      </c>
      <c r="L1755" s="24" t="s">
        <v>44</v>
      </c>
      <c r="M1755" s="24" t="s">
        <v>45</v>
      </c>
      <c r="N1755" s="23">
        <v>15</v>
      </c>
      <c r="O1755" s="22" t="str">
        <f>VLOOKUP(A1755,[1]CustomerAddress!$A$1:$F$3997,2)</f>
        <v>84707 Harper Circle</v>
      </c>
      <c r="P1755" s="22">
        <f>VLOOKUP(A1755,[1]CustomerAddress!$A$1:$F$3997,3)</f>
        <v>3114</v>
      </c>
      <c r="Q1755" s="22" t="str">
        <f>VLOOKUP(A1755,[1]CustomerAddress!$A$1:$F$3997,4)</f>
        <v>VIC</v>
      </c>
      <c r="R1755" s="22" t="str">
        <f>VLOOKUP(A1755,[1]CustomerAddress!$A$1:$F$3997,5)</f>
        <v>Australia</v>
      </c>
      <c r="S1755" s="22">
        <f>VLOOKUP(A1755,[1]CustomerAddress!$A$1:$F$3997,6)</f>
        <v>10</v>
      </c>
      <c r="T1755" s="22" t="str">
        <f>VLOOKUP(A1755,Labels!$A$5:$I$3497,9)</f>
        <v>Evasive Customer</v>
      </c>
    </row>
    <row r="1756" spans="1:20" s="22" customFormat="1" ht="15.75" customHeight="1" x14ac:dyDescent="0.25">
      <c r="A1756" s="23">
        <v>1755</v>
      </c>
      <c r="B1756" s="24" t="s">
        <v>3485</v>
      </c>
      <c r="C1756" s="24" t="s">
        <v>3486</v>
      </c>
      <c r="D1756" s="24" t="s">
        <v>40</v>
      </c>
      <c r="E1756" s="23">
        <v>38</v>
      </c>
      <c r="F1756" s="25">
        <v>31647</v>
      </c>
      <c r="G1756" s="23">
        <f t="shared" ca="1" si="128"/>
        <v>34.643323867960433</v>
      </c>
      <c r="H1756" s="23" t="str">
        <f t="shared" ca="1" si="129"/>
        <v>31-40</v>
      </c>
      <c r="I1756" s="24" t="s">
        <v>596</v>
      </c>
      <c r="J1756" s="24" t="s">
        <v>54</v>
      </c>
      <c r="K1756" s="24" t="s">
        <v>43</v>
      </c>
      <c r="L1756" s="24" t="s">
        <v>44</v>
      </c>
      <c r="M1756" s="24" t="s">
        <v>57</v>
      </c>
      <c r="N1756" s="23">
        <v>20</v>
      </c>
      <c r="O1756" s="22" t="str">
        <f>VLOOKUP(A1756,[1]CustomerAddress!$A$1:$F$3997,2)</f>
        <v>78 Jackson Point</v>
      </c>
      <c r="P1756" s="22">
        <f>VLOOKUP(A1756,[1]CustomerAddress!$A$1:$F$3997,3)</f>
        <v>2047</v>
      </c>
      <c r="Q1756" s="22" t="str">
        <f>VLOOKUP(A1756,[1]CustomerAddress!$A$1:$F$3997,4)</f>
        <v>NSW</v>
      </c>
      <c r="R1756" s="22" t="str">
        <f>VLOOKUP(A1756,[1]CustomerAddress!$A$1:$F$3997,5)</f>
        <v>Australia</v>
      </c>
      <c r="S1756" s="22">
        <f>VLOOKUP(A1756,[1]CustomerAddress!$A$1:$F$3997,6)</f>
        <v>11</v>
      </c>
      <c r="T1756" s="22" t="str">
        <f>VLOOKUP(A1756,Labels!$A$5:$I$3497,9)</f>
        <v>High Risk Customer</v>
      </c>
    </row>
    <row r="1757" spans="1:20" s="22" customFormat="1" ht="15.75" customHeight="1" x14ac:dyDescent="0.25">
      <c r="A1757" s="23">
        <v>1756</v>
      </c>
      <c r="B1757" s="24" t="s">
        <v>3487</v>
      </c>
      <c r="D1757" s="24" t="s">
        <v>40</v>
      </c>
      <c r="E1757" s="23">
        <v>92</v>
      </c>
      <c r="F1757" s="25">
        <v>28111</v>
      </c>
      <c r="G1757" s="23">
        <f t="shared" ca="1" si="128"/>
        <v>44.330995100520035</v>
      </c>
      <c r="H1757" s="23" t="str">
        <f t="shared" ca="1" si="129"/>
        <v>41-50</v>
      </c>
      <c r="I1757" s="24" t="s">
        <v>93</v>
      </c>
      <c r="J1757" s="24" t="s">
        <v>61</v>
      </c>
      <c r="K1757" s="24" t="s">
        <v>66</v>
      </c>
      <c r="L1757" s="24" t="s">
        <v>44</v>
      </c>
      <c r="M1757" s="24" t="s">
        <v>57</v>
      </c>
      <c r="N1757" s="23">
        <v>7</v>
      </c>
      <c r="O1757" s="22" t="str">
        <f>VLOOKUP(A1757,[1]CustomerAddress!$A$1:$F$3997,2)</f>
        <v>8 Armistice Circle</v>
      </c>
      <c r="P1757" s="22">
        <f>VLOOKUP(A1757,[1]CustomerAddress!$A$1:$F$3997,3)</f>
        <v>3977</v>
      </c>
      <c r="Q1757" s="22" t="str">
        <f>VLOOKUP(A1757,[1]CustomerAddress!$A$1:$F$3997,4)</f>
        <v>VIC</v>
      </c>
      <c r="R1757" s="22" t="str">
        <f>VLOOKUP(A1757,[1]CustomerAddress!$A$1:$F$3997,5)</f>
        <v>Australia</v>
      </c>
      <c r="S1757" s="22">
        <f>VLOOKUP(A1757,[1]CustomerAddress!$A$1:$F$3997,6)</f>
        <v>6</v>
      </c>
      <c r="T1757" s="22" t="str">
        <f>VLOOKUP(A1757,Labels!$A$5:$I$3497,9)</f>
        <v>High Risk Customer</v>
      </c>
    </row>
    <row r="1758" spans="1:20" s="22" customFormat="1" ht="15.75" customHeight="1" x14ac:dyDescent="0.25">
      <c r="A1758" s="23">
        <v>1757</v>
      </c>
      <c r="B1758" s="24" t="s">
        <v>1298</v>
      </c>
      <c r="C1758" s="24" t="s">
        <v>3488</v>
      </c>
      <c r="D1758" s="24" t="s">
        <v>48</v>
      </c>
      <c r="E1758" s="23">
        <v>68</v>
      </c>
      <c r="F1758" s="25">
        <v>24169</v>
      </c>
      <c r="G1758" s="23">
        <f t="shared" ca="1" si="128"/>
        <v>55.130995100837147</v>
      </c>
      <c r="H1758" s="23" t="str">
        <f t="shared" ca="1" si="129"/>
        <v>51-60</v>
      </c>
      <c r="J1758" s="24" t="s">
        <v>56</v>
      </c>
      <c r="K1758" s="24" t="s">
        <v>66</v>
      </c>
      <c r="L1758" s="24" t="s">
        <v>44</v>
      </c>
      <c r="M1758" s="24" t="s">
        <v>57</v>
      </c>
      <c r="N1758" s="23">
        <v>7</v>
      </c>
      <c r="O1758" s="22" t="str">
        <f>VLOOKUP(A1758,[1]CustomerAddress!$A$1:$F$3997,2)</f>
        <v>73425 Mitchell Court</v>
      </c>
      <c r="P1758" s="22">
        <f>VLOOKUP(A1758,[1]CustomerAddress!$A$1:$F$3997,3)</f>
        <v>4304</v>
      </c>
      <c r="Q1758" s="22" t="str">
        <f>VLOOKUP(A1758,[1]CustomerAddress!$A$1:$F$3997,4)</f>
        <v>QLD</v>
      </c>
      <c r="R1758" s="22" t="str">
        <f>VLOOKUP(A1758,[1]CustomerAddress!$A$1:$F$3997,5)</f>
        <v>Australia</v>
      </c>
      <c r="S1758" s="22">
        <f>VLOOKUP(A1758,[1]CustomerAddress!$A$1:$F$3997,6)</f>
        <v>3</v>
      </c>
      <c r="T1758" s="22" t="str">
        <f>VLOOKUP(A1758,Labels!$A$5:$I$3497,9)</f>
        <v>Lost Customer</v>
      </c>
    </row>
    <row r="1759" spans="1:20" s="22" customFormat="1" ht="15.75" hidden="1" customHeight="1" x14ac:dyDescent="0.25">
      <c r="A1759" s="23">
        <v>1758</v>
      </c>
      <c r="B1759" s="24" t="s">
        <v>3489</v>
      </c>
      <c r="C1759" s="24" t="s">
        <v>3490</v>
      </c>
      <c r="D1759" s="24" t="s">
        <v>40</v>
      </c>
      <c r="E1759" s="23">
        <v>16</v>
      </c>
      <c r="F1759" s="25">
        <v>26234</v>
      </c>
      <c r="G1759" s="23">
        <f t="shared" ca="1" si="128"/>
        <v>49.473460853944694</v>
      </c>
      <c r="H1759" s="23"/>
      <c r="I1759" s="24" t="s">
        <v>1511</v>
      </c>
      <c r="J1759" s="24" t="s">
        <v>75</v>
      </c>
      <c r="K1759" s="24" t="s">
        <v>43</v>
      </c>
      <c r="L1759" s="24" t="s">
        <v>44</v>
      </c>
      <c r="M1759" s="24" t="s">
        <v>45</v>
      </c>
      <c r="N1759" s="23">
        <v>6</v>
      </c>
    </row>
    <row r="1760" spans="1:20" s="22" customFormat="1" ht="15.75" customHeight="1" x14ac:dyDescent="0.25">
      <c r="A1760" s="23">
        <v>1759</v>
      </c>
      <c r="B1760" s="24" t="s">
        <v>638</v>
      </c>
      <c r="C1760" s="24" t="s">
        <v>3491</v>
      </c>
      <c r="D1760" s="24" t="s">
        <v>48</v>
      </c>
      <c r="E1760" s="23">
        <v>52</v>
      </c>
      <c r="F1760" s="25">
        <v>25356</v>
      </c>
      <c r="G1760" s="23">
        <f t="shared" ca="1" si="128"/>
        <v>51.878940305999485</v>
      </c>
      <c r="H1760" s="23" t="str">
        <f t="shared" ref="H1760:H1773" ca="1" si="130">IF(G1760&lt;=10,"0-10",IF(AND(G1760&gt;10,G1760&lt;=20),"11-20",IF(AND(G1760&gt;20,G1760&lt;=30),"21-30",IF(AND(G1760&gt;30,G1760&lt;=40),"31-40",IF(AND(G1760&gt;40,G1760&lt;=50),"41-50",IF(AND(G1760&gt;50,G1760&lt;=60),"51-60",IF(AND(G1760&gt;60,G1760&lt;=70),"61-70",IF(AND(G1760&gt;70,G1760&lt;=80),"71-80",IF(AND(G1760&gt;80,G1760&lt;=90),"81-90",IF(G1760&gt;90,"91-100"))))))))))</f>
        <v>51-60</v>
      </c>
      <c r="I1760" s="24" t="s">
        <v>1008</v>
      </c>
      <c r="J1760" s="24" t="s">
        <v>50</v>
      </c>
      <c r="K1760" s="24" t="s">
        <v>66</v>
      </c>
      <c r="L1760" s="24" t="s">
        <v>44</v>
      </c>
      <c r="M1760" s="24" t="s">
        <v>57</v>
      </c>
      <c r="N1760" s="23">
        <v>15</v>
      </c>
      <c r="O1760" s="22" t="str">
        <f>VLOOKUP(A1760,[1]CustomerAddress!$A$1:$F$3997,2)</f>
        <v>096 Anniversary Point</v>
      </c>
      <c r="P1760" s="22">
        <f>VLOOKUP(A1760,[1]CustomerAddress!$A$1:$F$3997,3)</f>
        <v>2030</v>
      </c>
      <c r="Q1760" s="22" t="str">
        <f>VLOOKUP(A1760,[1]CustomerAddress!$A$1:$F$3997,4)</f>
        <v>NSW</v>
      </c>
      <c r="R1760" s="22" t="str">
        <f>VLOOKUP(A1760,[1]CustomerAddress!$A$1:$F$3997,5)</f>
        <v>Australia</v>
      </c>
      <c r="S1760" s="22">
        <f>VLOOKUP(A1760,[1]CustomerAddress!$A$1:$F$3997,6)</f>
        <v>12</v>
      </c>
      <c r="T1760" s="22" t="str">
        <f>VLOOKUP(A1760,Labels!$A$5:$I$3497,9)</f>
        <v>Becoming Loyal</v>
      </c>
    </row>
    <row r="1761" spans="1:20" s="22" customFormat="1" ht="15.75" customHeight="1" x14ac:dyDescent="0.25">
      <c r="A1761" s="23">
        <v>1760</v>
      </c>
      <c r="B1761" s="24" t="s">
        <v>3492</v>
      </c>
      <c r="C1761" s="24" t="s">
        <v>3493</v>
      </c>
      <c r="D1761" s="24" t="s">
        <v>40</v>
      </c>
      <c r="E1761" s="23">
        <v>68</v>
      </c>
      <c r="F1761" s="25">
        <v>24224</v>
      </c>
      <c r="G1761" s="23">
        <f t="shared" ca="1" si="128"/>
        <v>54.980310169013187</v>
      </c>
      <c r="H1761" s="23" t="str">
        <f t="shared" ca="1" si="130"/>
        <v>51-60</v>
      </c>
      <c r="I1761" s="24" t="s">
        <v>683</v>
      </c>
      <c r="J1761" s="24" t="s">
        <v>42</v>
      </c>
      <c r="K1761" s="24" t="s">
        <v>66</v>
      </c>
      <c r="L1761" s="24" t="s">
        <v>44</v>
      </c>
      <c r="M1761" s="24" t="s">
        <v>57</v>
      </c>
      <c r="N1761" s="23">
        <v>15</v>
      </c>
      <c r="O1761" s="22" t="str">
        <f>VLOOKUP(A1761,[1]CustomerAddress!$A$1:$F$3997,2)</f>
        <v>7714 Heffernan Circle</v>
      </c>
      <c r="P1761" s="22">
        <f>VLOOKUP(A1761,[1]CustomerAddress!$A$1:$F$3997,3)</f>
        <v>3130</v>
      </c>
      <c r="Q1761" s="22" t="str">
        <f>VLOOKUP(A1761,[1]CustomerAddress!$A$1:$F$3997,4)</f>
        <v>VIC</v>
      </c>
      <c r="R1761" s="22" t="str">
        <f>VLOOKUP(A1761,[1]CustomerAddress!$A$1:$F$3997,5)</f>
        <v>Australia</v>
      </c>
      <c r="S1761" s="22">
        <f>VLOOKUP(A1761,[1]CustomerAddress!$A$1:$F$3997,6)</f>
        <v>8</v>
      </c>
      <c r="T1761" s="22" t="str">
        <f>VLOOKUP(A1761,Labels!$A$5:$I$3497,9)</f>
        <v>Very Loyal</v>
      </c>
    </row>
    <row r="1762" spans="1:20" s="22" customFormat="1" ht="15.75" customHeight="1" x14ac:dyDescent="0.25">
      <c r="A1762" s="23">
        <v>1761</v>
      </c>
      <c r="B1762" s="24" t="s">
        <v>3494</v>
      </c>
      <c r="C1762" s="24" t="s">
        <v>3495</v>
      </c>
      <c r="D1762" s="24" t="s">
        <v>40</v>
      </c>
      <c r="E1762" s="23">
        <v>96</v>
      </c>
      <c r="F1762" s="25">
        <v>27270</v>
      </c>
      <c r="G1762" s="23">
        <f t="shared" ca="1" si="128"/>
        <v>46.635104689561132</v>
      </c>
      <c r="H1762" s="23" t="str">
        <f t="shared" ca="1" si="130"/>
        <v>41-50</v>
      </c>
      <c r="I1762" s="24" t="s">
        <v>141</v>
      </c>
      <c r="J1762" s="24" t="s">
        <v>84</v>
      </c>
      <c r="K1762" s="24" t="s">
        <v>43</v>
      </c>
      <c r="L1762" s="24" t="s">
        <v>44</v>
      </c>
      <c r="M1762" s="24" t="s">
        <v>45</v>
      </c>
      <c r="N1762" s="23">
        <v>14</v>
      </c>
      <c r="O1762" s="22" t="str">
        <f>VLOOKUP(A1762,[1]CustomerAddress!$A$1:$F$3997,2)</f>
        <v>2 Portage Avenue</v>
      </c>
      <c r="P1762" s="22">
        <f>VLOOKUP(A1762,[1]CustomerAddress!$A$1:$F$3997,3)</f>
        <v>2170</v>
      </c>
      <c r="Q1762" s="22" t="str">
        <f>VLOOKUP(A1762,[1]CustomerAddress!$A$1:$F$3997,4)</f>
        <v>NSW</v>
      </c>
      <c r="R1762" s="22" t="str">
        <f>VLOOKUP(A1762,[1]CustomerAddress!$A$1:$F$3997,5)</f>
        <v>Australia</v>
      </c>
      <c r="S1762" s="22">
        <f>VLOOKUP(A1762,[1]CustomerAddress!$A$1:$F$3997,6)</f>
        <v>9</v>
      </c>
      <c r="T1762" s="22" t="str">
        <f>VLOOKUP(A1762,Labels!$A$5:$I$3497,9)</f>
        <v>Becoming Loyal</v>
      </c>
    </row>
    <row r="1763" spans="1:20" s="22" customFormat="1" ht="15.75" customHeight="1" x14ac:dyDescent="0.25">
      <c r="A1763" s="23">
        <v>1762</v>
      </c>
      <c r="B1763" s="24" t="s">
        <v>2458</v>
      </c>
      <c r="C1763" s="24" t="s">
        <v>3496</v>
      </c>
      <c r="D1763" s="24" t="s">
        <v>40</v>
      </c>
      <c r="E1763" s="23">
        <v>49</v>
      </c>
      <c r="F1763" s="25">
        <v>28610</v>
      </c>
      <c r="G1763" s="23">
        <f t="shared" ca="1" si="128"/>
        <v>42.963871812848801</v>
      </c>
      <c r="H1763" s="23" t="str">
        <f t="shared" ca="1" si="130"/>
        <v>41-50</v>
      </c>
      <c r="I1763" s="24" t="s">
        <v>1414</v>
      </c>
      <c r="J1763" s="24" t="s">
        <v>42</v>
      </c>
      <c r="K1763" s="24" t="s">
        <v>43</v>
      </c>
      <c r="L1763" s="24" t="s">
        <v>44</v>
      </c>
      <c r="M1763" s="24" t="s">
        <v>45</v>
      </c>
      <c r="N1763" s="23">
        <v>18</v>
      </c>
      <c r="O1763" s="22" t="str">
        <f>VLOOKUP(A1763,[1]CustomerAddress!$A$1:$F$3997,2)</f>
        <v>636 Debs Circle</v>
      </c>
      <c r="P1763" s="22">
        <f>VLOOKUP(A1763,[1]CustomerAddress!$A$1:$F$3997,3)</f>
        <v>3039</v>
      </c>
      <c r="Q1763" s="22" t="str">
        <f>VLOOKUP(A1763,[1]CustomerAddress!$A$1:$F$3997,4)</f>
        <v>VIC</v>
      </c>
      <c r="R1763" s="22" t="str">
        <f>VLOOKUP(A1763,[1]CustomerAddress!$A$1:$F$3997,5)</f>
        <v>Australia</v>
      </c>
      <c r="S1763" s="22">
        <f>VLOOKUP(A1763,[1]CustomerAddress!$A$1:$F$3997,6)</f>
        <v>9</v>
      </c>
      <c r="T1763" s="22" t="str">
        <f>VLOOKUP(A1763,Labels!$A$5:$I$3497,9)</f>
        <v>Recent Customer</v>
      </c>
    </row>
    <row r="1764" spans="1:20" s="22" customFormat="1" ht="15.75" customHeight="1" x14ac:dyDescent="0.25">
      <c r="A1764" s="23">
        <v>1763</v>
      </c>
      <c r="B1764" s="24" t="s">
        <v>3341</v>
      </c>
      <c r="C1764" s="24" t="s">
        <v>3497</v>
      </c>
      <c r="D1764" s="24" t="s">
        <v>40</v>
      </c>
      <c r="E1764" s="23">
        <v>96</v>
      </c>
      <c r="F1764" s="25">
        <v>34637</v>
      </c>
      <c r="G1764" s="23">
        <f t="shared" ca="1" si="128"/>
        <v>26.451543045725511</v>
      </c>
      <c r="H1764" s="23" t="str">
        <f t="shared" ca="1" si="130"/>
        <v>21-30</v>
      </c>
      <c r="I1764" s="24" t="s">
        <v>1083</v>
      </c>
      <c r="J1764" s="24" t="s">
        <v>84</v>
      </c>
      <c r="K1764" s="24" t="s">
        <v>62</v>
      </c>
      <c r="L1764" s="24" t="s">
        <v>44</v>
      </c>
      <c r="M1764" s="24" t="s">
        <v>45</v>
      </c>
      <c r="N1764" s="23">
        <v>7</v>
      </c>
      <c r="O1764" s="22" t="str">
        <f>VLOOKUP(A1764,[1]CustomerAddress!$A$1:$F$3997,2)</f>
        <v>08731 Coleman Lane</v>
      </c>
      <c r="P1764" s="22">
        <f>VLOOKUP(A1764,[1]CustomerAddress!$A$1:$F$3997,3)</f>
        <v>3352</v>
      </c>
      <c r="Q1764" s="22" t="str">
        <f>VLOOKUP(A1764,[1]CustomerAddress!$A$1:$F$3997,4)</f>
        <v>VIC</v>
      </c>
      <c r="R1764" s="22" t="str">
        <f>VLOOKUP(A1764,[1]CustomerAddress!$A$1:$F$3997,5)</f>
        <v>Australia</v>
      </c>
      <c r="S1764" s="22">
        <f>VLOOKUP(A1764,[1]CustomerAddress!$A$1:$F$3997,6)</f>
        <v>6</v>
      </c>
      <c r="T1764" s="22" t="str">
        <f>VLOOKUP(A1764,Labels!$A$5:$I$3497,9)</f>
        <v>Very Loyal</v>
      </c>
    </row>
    <row r="1765" spans="1:20" s="22" customFormat="1" ht="15.75" customHeight="1" x14ac:dyDescent="0.25">
      <c r="A1765" s="23">
        <v>1764</v>
      </c>
      <c r="B1765" s="24" t="s">
        <v>618</v>
      </c>
      <c r="C1765" s="24" t="s">
        <v>3498</v>
      </c>
      <c r="D1765" s="24" t="s">
        <v>40</v>
      </c>
      <c r="E1765" s="23">
        <v>36</v>
      </c>
      <c r="F1765" s="25">
        <v>22088</v>
      </c>
      <c r="G1765" s="23">
        <f t="shared" ca="1" si="128"/>
        <v>60.832364963533735</v>
      </c>
      <c r="H1765" s="23" t="str">
        <f t="shared" ca="1" si="130"/>
        <v>61-70</v>
      </c>
      <c r="I1765" s="24" t="s">
        <v>574</v>
      </c>
      <c r="J1765" s="24" t="s">
        <v>61</v>
      </c>
      <c r="K1765" s="24" t="s">
        <v>43</v>
      </c>
      <c r="L1765" s="24" t="s">
        <v>44</v>
      </c>
      <c r="M1765" s="24" t="s">
        <v>45</v>
      </c>
      <c r="N1765" s="23">
        <v>10</v>
      </c>
      <c r="O1765" s="22" t="str">
        <f>VLOOKUP(A1765,[1]CustomerAddress!$A$1:$F$3997,2)</f>
        <v>12860 Warner Court</v>
      </c>
      <c r="P1765" s="22">
        <f>VLOOKUP(A1765,[1]CustomerAddress!$A$1:$F$3997,3)</f>
        <v>3129</v>
      </c>
      <c r="Q1765" s="22" t="str">
        <f>VLOOKUP(A1765,[1]CustomerAddress!$A$1:$F$3997,4)</f>
        <v>VIC</v>
      </c>
      <c r="R1765" s="22" t="str">
        <f>VLOOKUP(A1765,[1]CustomerAddress!$A$1:$F$3997,5)</f>
        <v>Australia</v>
      </c>
      <c r="S1765" s="22">
        <f>VLOOKUP(A1765,[1]CustomerAddress!$A$1:$F$3997,6)</f>
        <v>8</v>
      </c>
      <c r="T1765" s="22" t="str">
        <f>VLOOKUP(A1765,Labels!$A$5:$I$3497,9)</f>
        <v>Recent Customer</v>
      </c>
    </row>
    <row r="1766" spans="1:20" s="22" customFormat="1" ht="15.75" customHeight="1" x14ac:dyDescent="0.25">
      <c r="A1766" s="23">
        <v>1765</v>
      </c>
      <c r="B1766" s="24" t="s">
        <v>3499</v>
      </c>
      <c r="C1766" s="24" t="s">
        <v>3500</v>
      </c>
      <c r="D1766" s="24" t="s">
        <v>40</v>
      </c>
      <c r="E1766" s="23">
        <v>48</v>
      </c>
      <c r="F1766" s="25">
        <v>24516</v>
      </c>
      <c r="G1766" s="23">
        <f t="shared" ca="1" si="128"/>
        <v>54.180310169013183</v>
      </c>
      <c r="H1766" s="23" t="str">
        <f t="shared" ca="1" si="130"/>
        <v>51-60</v>
      </c>
      <c r="I1766" s="24" t="s">
        <v>78</v>
      </c>
      <c r="J1766" s="24" t="s">
        <v>61</v>
      </c>
      <c r="K1766" s="24" t="s">
        <v>66</v>
      </c>
      <c r="L1766" s="24" t="s">
        <v>44</v>
      </c>
      <c r="M1766" s="24" t="s">
        <v>57</v>
      </c>
      <c r="N1766" s="23">
        <v>10</v>
      </c>
      <c r="O1766" s="22" t="str">
        <f>VLOOKUP(A1766,[1]CustomerAddress!$A$1:$F$3997,2)</f>
        <v>10 Cambridge Street</v>
      </c>
      <c r="P1766" s="22">
        <f>VLOOKUP(A1766,[1]CustomerAddress!$A$1:$F$3997,3)</f>
        <v>4567</v>
      </c>
      <c r="Q1766" s="22" t="str">
        <f>VLOOKUP(A1766,[1]CustomerAddress!$A$1:$F$3997,4)</f>
        <v>QLD</v>
      </c>
      <c r="R1766" s="22" t="str">
        <f>VLOOKUP(A1766,[1]CustomerAddress!$A$1:$F$3997,5)</f>
        <v>Australia</v>
      </c>
      <c r="S1766" s="22">
        <f>VLOOKUP(A1766,[1]CustomerAddress!$A$1:$F$3997,6)</f>
        <v>7</v>
      </c>
      <c r="T1766" s="22" t="str">
        <f>VLOOKUP(A1766,Labels!$A$5:$I$3497,9)</f>
        <v>Losing Customer</v>
      </c>
    </row>
    <row r="1767" spans="1:20" s="22" customFormat="1" ht="15.75" customHeight="1" x14ac:dyDescent="0.25">
      <c r="A1767" s="23">
        <v>1766</v>
      </c>
      <c r="B1767" s="24" t="s">
        <v>3501</v>
      </c>
      <c r="C1767" s="24" t="s">
        <v>3502</v>
      </c>
      <c r="D1767" s="24" t="s">
        <v>40</v>
      </c>
      <c r="E1767" s="23">
        <v>53</v>
      </c>
      <c r="F1767" s="25">
        <v>31340</v>
      </c>
      <c r="G1767" s="23">
        <f t="shared" ca="1" si="128"/>
        <v>35.48441975805428</v>
      </c>
      <c r="H1767" s="23" t="str">
        <f t="shared" ca="1" si="130"/>
        <v>31-40</v>
      </c>
      <c r="I1767" s="24" t="s">
        <v>78</v>
      </c>
      <c r="J1767" s="24" t="s">
        <v>61</v>
      </c>
      <c r="K1767" s="24" t="s">
        <v>62</v>
      </c>
      <c r="L1767" s="24" t="s">
        <v>44</v>
      </c>
      <c r="M1767" s="24" t="s">
        <v>57</v>
      </c>
      <c r="N1767" s="23">
        <v>21</v>
      </c>
      <c r="O1767" s="22" t="str">
        <f>VLOOKUP(A1767,[1]CustomerAddress!$A$1:$F$3997,2)</f>
        <v>8943 Knutson Point</v>
      </c>
      <c r="P1767" s="22">
        <f>VLOOKUP(A1767,[1]CustomerAddress!$A$1:$F$3997,3)</f>
        <v>4154</v>
      </c>
      <c r="Q1767" s="22" t="str">
        <f>VLOOKUP(A1767,[1]CustomerAddress!$A$1:$F$3997,4)</f>
        <v>QLD</v>
      </c>
      <c r="R1767" s="22" t="str">
        <f>VLOOKUP(A1767,[1]CustomerAddress!$A$1:$F$3997,5)</f>
        <v>Australia</v>
      </c>
      <c r="S1767" s="22">
        <f>VLOOKUP(A1767,[1]CustomerAddress!$A$1:$F$3997,6)</f>
        <v>9</v>
      </c>
      <c r="T1767" s="22" t="str">
        <f>VLOOKUP(A1767,Labels!$A$5:$I$3497,9)</f>
        <v>Evasive Customer</v>
      </c>
    </row>
    <row r="1768" spans="1:20" s="22" customFormat="1" ht="15.75" customHeight="1" x14ac:dyDescent="0.25">
      <c r="A1768" s="23">
        <v>1767</v>
      </c>
      <c r="B1768" s="24" t="s">
        <v>3503</v>
      </c>
      <c r="C1768" s="24" t="s">
        <v>3504</v>
      </c>
      <c r="D1768" s="24" t="s">
        <v>40</v>
      </c>
      <c r="E1768" s="23">
        <v>28</v>
      </c>
      <c r="F1768" s="25">
        <v>21619</v>
      </c>
      <c r="G1768" s="23">
        <f t="shared" ca="1" si="128"/>
        <v>62.117296470383046</v>
      </c>
      <c r="H1768" s="23" t="str">
        <f t="shared" ca="1" si="130"/>
        <v>61-70</v>
      </c>
      <c r="I1768" s="24" t="s">
        <v>893</v>
      </c>
      <c r="J1768" s="24" t="s">
        <v>84</v>
      </c>
      <c r="K1768" s="24" t="s">
        <v>62</v>
      </c>
      <c r="L1768" s="24" t="s">
        <v>44</v>
      </c>
      <c r="M1768" s="24" t="s">
        <v>45</v>
      </c>
      <c r="N1768" s="23">
        <v>19</v>
      </c>
      <c r="O1768" s="22" t="str">
        <f>VLOOKUP(A1768,[1]CustomerAddress!$A$1:$F$3997,2)</f>
        <v>3 Nevada Road</v>
      </c>
      <c r="P1768" s="22">
        <f>VLOOKUP(A1768,[1]CustomerAddress!$A$1:$F$3997,3)</f>
        <v>4215</v>
      </c>
      <c r="Q1768" s="22" t="str">
        <f>VLOOKUP(A1768,[1]CustomerAddress!$A$1:$F$3997,4)</f>
        <v>QLD</v>
      </c>
      <c r="R1768" s="22" t="str">
        <f>VLOOKUP(A1768,[1]CustomerAddress!$A$1:$F$3997,5)</f>
        <v>Australia</v>
      </c>
      <c r="S1768" s="22">
        <f>VLOOKUP(A1768,[1]CustomerAddress!$A$1:$F$3997,6)</f>
        <v>3</v>
      </c>
      <c r="T1768" s="22" t="str">
        <f>VLOOKUP(A1768,Labels!$A$5:$I$3497,9)</f>
        <v>Becoming Loyal</v>
      </c>
    </row>
    <row r="1769" spans="1:20" s="22" customFormat="1" ht="15.75" customHeight="1" x14ac:dyDescent="0.25">
      <c r="A1769" s="23">
        <v>1768</v>
      </c>
      <c r="B1769" s="24" t="s">
        <v>3505</v>
      </c>
      <c r="C1769" s="24" t="s">
        <v>3506</v>
      </c>
      <c r="D1769" s="24" t="s">
        <v>48</v>
      </c>
      <c r="E1769" s="23">
        <v>36</v>
      </c>
      <c r="F1769" s="25">
        <v>27069</v>
      </c>
      <c r="G1769" s="23">
        <f t="shared" ca="1" si="128"/>
        <v>47.185789621067975</v>
      </c>
      <c r="H1769" s="23" t="str">
        <f t="shared" ca="1" si="130"/>
        <v>41-50</v>
      </c>
      <c r="I1769" s="24" t="s">
        <v>1747</v>
      </c>
      <c r="J1769" s="24" t="s">
        <v>84</v>
      </c>
      <c r="K1769" s="24" t="s">
        <v>66</v>
      </c>
      <c r="L1769" s="24" t="s">
        <v>44</v>
      </c>
      <c r="M1769" s="24" t="s">
        <v>57</v>
      </c>
      <c r="N1769" s="23">
        <v>13</v>
      </c>
      <c r="O1769" s="22" t="str">
        <f>VLOOKUP(A1769,[1]CustomerAddress!$A$1:$F$3997,2)</f>
        <v>01 Havey Drive</v>
      </c>
      <c r="P1769" s="22">
        <f>VLOOKUP(A1769,[1]CustomerAddress!$A$1:$F$3997,3)</f>
        <v>2099</v>
      </c>
      <c r="Q1769" s="22" t="str">
        <f>VLOOKUP(A1769,[1]CustomerAddress!$A$1:$F$3997,4)</f>
        <v>NSW</v>
      </c>
      <c r="R1769" s="22" t="str">
        <f>VLOOKUP(A1769,[1]CustomerAddress!$A$1:$F$3997,5)</f>
        <v>Australia</v>
      </c>
      <c r="S1769" s="22">
        <f>VLOOKUP(A1769,[1]CustomerAddress!$A$1:$F$3997,6)</f>
        <v>12</v>
      </c>
      <c r="T1769" s="22" t="str">
        <f>VLOOKUP(A1769,Labels!$A$5:$I$3497,9)</f>
        <v>Lost Customer</v>
      </c>
    </row>
    <row r="1770" spans="1:20" s="22" customFormat="1" ht="15.75" customHeight="1" x14ac:dyDescent="0.25">
      <c r="A1770" s="23">
        <v>1769</v>
      </c>
      <c r="B1770" s="24" t="s">
        <v>3507</v>
      </c>
      <c r="C1770" s="24" t="s">
        <v>3508</v>
      </c>
      <c r="D1770" s="24" t="s">
        <v>48</v>
      </c>
      <c r="E1770" s="23">
        <v>13</v>
      </c>
      <c r="F1770" s="25">
        <v>22246</v>
      </c>
      <c r="G1770" s="23">
        <f t="shared" ca="1" si="128"/>
        <v>60.399488251204964</v>
      </c>
      <c r="H1770" s="23" t="str">
        <f t="shared" ca="1" si="130"/>
        <v>61-70</v>
      </c>
      <c r="J1770" s="24" t="s">
        <v>61</v>
      </c>
      <c r="K1770" s="24" t="s">
        <v>43</v>
      </c>
      <c r="L1770" s="24" t="s">
        <v>44</v>
      </c>
      <c r="M1770" s="24" t="s">
        <v>45</v>
      </c>
      <c r="N1770" s="23">
        <v>5</v>
      </c>
      <c r="O1770" s="22" t="str">
        <f>VLOOKUP(A1770,[1]CustomerAddress!$A$1:$F$3997,2)</f>
        <v>466 Westport Drive</v>
      </c>
      <c r="P1770" s="22">
        <f>VLOOKUP(A1770,[1]CustomerAddress!$A$1:$F$3997,3)</f>
        <v>2263</v>
      </c>
      <c r="Q1770" s="22" t="str">
        <f>VLOOKUP(A1770,[1]CustomerAddress!$A$1:$F$3997,4)</f>
        <v>NSW</v>
      </c>
      <c r="R1770" s="22" t="str">
        <f>VLOOKUP(A1770,[1]CustomerAddress!$A$1:$F$3997,5)</f>
        <v>Australia</v>
      </c>
      <c r="S1770" s="22">
        <f>VLOOKUP(A1770,[1]CustomerAddress!$A$1:$F$3997,6)</f>
        <v>7</v>
      </c>
      <c r="T1770" s="22" t="str">
        <f>VLOOKUP(A1770,Labels!$A$5:$I$3497,9)</f>
        <v>Late Bloomer</v>
      </c>
    </row>
    <row r="1771" spans="1:20" s="22" customFormat="1" ht="15.75" customHeight="1" x14ac:dyDescent="0.25">
      <c r="A1771" s="23">
        <v>1770</v>
      </c>
      <c r="B1771" s="24" t="s">
        <v>3509</v>
      </c>
      <c r="C1771" s="24" t="s">
        <v>3510</v>
      </c>
      <c r="D1771" s="24" t="s">
        <v>40</v>
      </c>
      <c r="E1771" s="23">
        <v>63</v>
      </c>
      <c r="F1771" s="25">
        <v>34799</v>
      </c>
      <c r="G1771" s="23">
        <f t="shared" ca="1" si="128"/>
        <v>26.007707429287159</v>
      </c>
      <c r="H1771" s="23" t="str">
        <f t="shared" ca="1" si="130"/>
        <v>21-30</v>
      </c>
      <c r="I1771" s="24" t="s">
        <v>93</v>
      </c>
      <c r="J1771" s="24" t="s">
        <v>61</v>
      </c>
      <c r="K1771" s="24" t="s">
        <v>43</v>
      </c>
      <c r="L1771" s="24" t="s">
        <v>44</v>
      </c>
      <c r="M1771" s="24" t="s">
        <v>45</v>
      </c>
      <c r="N1771" s="23">
        <v>7</v>
      </c>
      <c r="O1771" s="22" t="str">
        <f>VLOOKUP(A1771,[1]CustomerAddress!$A$1:$F$3997,2)</f>
        <v>40985 Cherokee Junction</v>
      </c>
      <c r="P1771" s="22">
        <f>VLOOKUP(A1771,[1]CustomerAddress!$A$1:$F$3997,3)</f>
        <v>2155</v>
      </c>
      <c r="Q1771" s="22" t="str">
        <f>VLOOKUP(A1771,[1]CustomerAddress!$A$1:$F$3997,4)</f>
        <v>NSW</v>
      </c>
      <c r="R1771" s="22" t="str">
        <f>VLOOKUP(A1771,[1]CustomerAddress!$A$1:$F$3997,5)</f>
        <v>Australia</v>
      </c>
      <c r="S1771" s="22">
        <f>VLOOKUP(A1771,[1]CustomerAddress!$A$1:$F$3997,6)</f>
        <v>10</v>
      </c>
      <c r="T1771" s="22" t="str">
        <f>VLOOKUP(A1771,Labels!$A$5:$I$3497,9)</f>
        <v>Very Loyal</v>
      </c>
    </row>
    <row r="1772" spans="1:20" s="22" customFormat="1" ht="15.75" customHeight="1" x14ac:dyDescent="0.25">
      <c r="A1772" s="23">
        <v>1771</v>
      </c>
      <c r="B1772" s="24" t="s">
        <v>3511</v>
      </c>
      <c r="C1772" s="24" t="s">
        <v>3512</v>
      </c>
      <c r="D1772" s="24" t="s">
        <v>40</v>
      </c>
      <c r="E1772" s="23">
        <v>1</v>
      </c>
      <c r="F1772" s="25">
        <v>27334</v>
      </c>
      <c r="G1772" s="23">
        <f t="shared" ca="1" si="128"/>
        <v>46.459762223807708</v>
      </c>
      <c r="H1772" s="23" t="str">
        <f t="shared" ca="1" si="130"/>
        <v>41-50</v>
      </c>
      <c r="I1772" s="24" t="s">
        <v>105</v>
      </c>
      <c r="J1772" s="24" t="s">
        <v>84</v>
      </c>
      <c r="K1772" s="24" t="s">
        <v>43</v>
      </c>
      <c r="L1772" s="24" t="s">
        <v>44</v>
      </c>
      <c r="M1772" s="24" t="s">
        <v>45</v>
      </c>
      <c r="N1772" s="23">
        <v>14</v>
      </c>
      <c r="O1772" s="22" t="str">
        <f>VLOOKUP(A1772,[1]CustomerAddress!$A$1:$F$3997,2)</f>
        <v>410 Hoepker Pass</v>
      </c>
      <c r="P1772" s="22">
        <f>VLOOKUP(A1772,[1]CustomerAddress!$A$1:$F$3997,3)</f>
        <v>4123</v>
      </c>
      <c r="Q1772" s="22" t="str">
        <f>VLOOKUP(A1772,[1]CustomerAddress!$A$1:$F$3997,4)</f>
        <v>QLD</v>
      </c>
      <c r="R1772" s="22" t="str">
        <f>VLOOKUP(A1772,[1]CustomerAddress!$A$1:$F$3997,5)</f>
        <v>Australia</v>
      </c>
      <c r="S1772" s="22">
        <f>VLOOKUP(A1772,[1]CustomerAddress!$A$1:$F$3997,6)</f>
        <v>5</v>
      </c>
      <c r="T1772" s="22" t="str">
        <f>VLOOKUP(A1772,Labels!$A$5:$I$3497,9)</f>
        <v>Late Bloomer</v>
      </c>
    </row>
    <row r="1773" spans="1:20" s="22" customFormat="1" ht="15.75" customHeight="1" x14ac:dyDescent="0.25">
      <c r="A1773" s="23">
        <v>1772</v>
      </c>
      <c r="B1773" s="24" t="s">
        <v>3513</v>
      </c>
      <c r="C1773" s="24" t="s">
        <v>3514</v>
      </c>
      <c r="D1773" s="24" t="s">
        <v>48</v>
      </c>
      <c r="E1773" s="23">
        <v>98</v>
      </c>
      <c r="F1773" s="25">
        <v>30870</v>
      </c>
      <c r="G1773" s="23">
        <f t="shared" ca="1" si="128"/>
        <v>36.772090990930991</v>
      </c>
      <c r="H1773" s="23" t="str">
        <f t="shared" ca="1" si="130"/>
        <v>31-40</v>
      </c>
      <c r="I1773" s="24" t="s">
        <v>728</v>
      </c>
      <c r="J1773" s="24" t="s">
        <v>50</v>
      </c>
      <c r="K1773" s="24" t="s">
        <v>66</v>
      </c>
      <c r="L1773" s="24" t="s">
        <v>44</v>
      </c>
      <c r="M1773" s="24" t="s">
        <v>45</v>
      </c>
      <c r="N1773" s="23">
        <v>14</v>
      </c>
      <c r="O1773" s="22" t="str">
        <f>VLOOKUP(A1773,[1]CustomerAddress!$A$1:$F$3997,2)</f>
        <v>6 Reinke Street</v>
      </c>
      <c r="P1773" s="22">
        <f>VLOOKUP(A1773,[1]CustomerAddress!$A$1:$F$3997,3)</f>
        <v>2768</v>
      </c>
      <c r="Q1773" s="22" t="str">
        <f>VLOOKUP(A1773,[1]CustomerAddress!$A$1:$F$3997,4)</f>
        <v>NSW</v>
      </c>
      <c r="R1773" s="22" t="str">
        <f>VLOOKUP(A1773,[1]CustomerAddress!$A$1:$F$3997,5)</f>
        <v>Australia</v>
      </c>
      <c r="S1773" s="22">
        <f>VLOOKUP(A1773,[1]CustomerAddress!$A$1:$F$3997,6)</f>
        <v>10</v>
      </c>
      <c r="T1773" s="22" t="str">
        <f>VLOOKUP(A1773,Labels!$A$5:$I$3497,9)</f>
        <v>Lost Customer</v>
      </c>
    </row>
    <row r="1774" spans="1:20" s="22" customFormat="1" ht="15.75" hidden="1" customHeight="1" x14ac:dyDescent="0.25">
      <c r="A1774" s="23">
        <v>1773</v>
      </c>
      <c r="B1774" s="24" t="s">
        <v>3515</v>
      </c>
      <c r="C1774" s="24" t="s">
        <v>3516</v>
      </c>
      <c r="D1774" s="24" t="s">
        <v>147</v>
      </c>
      <c r="E1774" s="23">
        <v>82</v>
      </c>
      <c r="F1774" s="25"/>
      <c r="G1774" s="23"/>
      <c r="H1774" s="23"/>
      <c r="J1774" s="24" t="s">
        <v>56</v>
      </c>
      <c r="K1774" s="24" t="s">
        <v>43</v>
      </c>
      <c r="L1774" s="24" t="s">
        <v>44</v>
      </c>
      <c r="M1774" s="24" t="s">
        <v>45</v>
      </c>
      <c r="N1774" s="23"/>
    </row>
    <row r="1775" spans="1:20" s="22" customFormat="1" ht="15.75" customHeight="1" x14ac:dyDescent="0.25">
      <c r="A1775" s="23">
        <v>1774</v>
      </c>
      <c r="B1775" s="24" t="s">
        <v>3517</v>
      </c>
      <c r="C1775" s="24" t="s">
        <v>3518</v>
      </c>
      <c r="D1775" s="24" t="s">
        <v>48</v>
      </c>
      <c r="E1775" s="23">
        <v>48</v>
      </c>
      <c r="F1775" s="25">
        <v>28795</v>
      </c>
      <c r="G1775" s="23">
        <f t="shared" ref="G1775:G1780" ca="1" si="131">(NOW()-F1775)/365</f>
        <v>42.457022497780308</v>
      </c>
      <c r="H1775" s="23" t="str">
        <f t="shared" ref="H1775:H1780" ca="1" si="132">IF(G1775&lt;=10,"0-10",IF(AND(G1775&gt;10,G1775&lt;=20),"11-20",IF(AND(G1775&gt;20,G1775&lt;=30),"21-30",IF(AND(G1775&gt;30,G1775&lt;=40),"31-40",IF(AND(G1775&gt;40,G1775&lt;=50),"41-50",IF(AND(G1775&gt;50,G1775&lt;=60),"51-60",IF(AND(G1775&gt;60,G1775&lt;=70),"61-70",IF(AND(G1775&gt;70,G1775&lt;=80),"71-80",IF(AND(G1775&gt;80,G1775&lt;=90),"81-90",IF(G1775&gt;90,"91-100"))))))))))</f>
        <v>41-50</v>
      </c>
      <c r="I1775" s="24" t="s">
        <v>381</v>
      </c>
      <c r="J1775" s="24" t="s">
        <v>50</v>
      </c>
      <c r="K1775" s="24" t="s">
        <v>43</v>
      </c>
      <c r="L1775" s="24" t="s">
        <v>44</v>
      </c>
      <c r="M1775" s="24" t="s">
        <v>45</v>
      </c>
      <c r="N1775" s="23">
        <v>18</v>
      </c>
      <c r="O1775" s="22" t="str">
        <f>VLOOKUP(A1775,[1]CustomerAddress!$A$1:$F$3997,2)</f>
        <v>6 Hansons Park</v>
      </c>
      <c r="P1775" s="22">
        <f>VLOOKUP(A1775,[1]CustomerAddress!$A$1:$F$3997,3)</f>
        <v>2145</v>
      </c>
      <c r="Q1775" s="22" t="str">
        <f>VLOOKUP(A1775,[1]CustomerAddress!$A$1:$F$3997,4)</f>
        <v>NSW</v>
      </c>
      <c r="R1775" s="22" t="str">
        <f>VLOOKUP(A1775,[1]CustomerAddress!$A$1:$F$3997,5)</f>
        <v>Australia</v>
      </c>
      <c r="S1775" s="22">
        <f>VLOOKUP(A1775,[1]CustomerAddress!$A$1:$F$3997,6)</f>
        <v>7</v>
      </c>
      <c r="T1775" s="22" t="str">
        <f>VLOOKUP(A1775,Labels!$A$5:$I$3497,9)</f>
        <v>Lost Customer</v>
      </c>
    </row>
    <row r="1776" spans="1:20" s="22" customFormat="1" ht="15.75" customHeight="1" x14ac:dyDescent="0.25">
      <c r="A1776" s="23">
        <v>1775</v>
      </c>
      <c r="B1776" s="24" t="s">
        <v>3519</v>
      </c>
      <c r="C1776" s="24" t="s">
        <v>3520</v>
      </c>
      <c r="D1776" s="24" t="s">
        <v>40</v>
      </c>
      <c r="E1776" s="23">
        <v>73</v>
      </c>
      <c r="F1776" s="25">
        <v>34973</v>
      </c>
      <c r="G1776" s="23">
        <f t="shared" ca="1" si="131"/>
        <v>25.530995100520034</v>
      </c>
      <c r="H1776" s="23" t="str">
        <f t="shared" ca="1" si="132"/>
        <v>21-30</v>
      </c>
      <c r="I1776" s="24" t="s">
        <v>577</v>
      </c>
      <c r="J1776" s="24" t="s">
        <v>50</v>
      </c>
      <c r="K1776" s="24" t="s">
        <v>62</v>
      </c>
      <c r="L1776" s="24" t="s">
        <v>44</v>
      </c>
      <c r="M1776" s="24" t="s">
        <v>57</v>
      </c>
      <c r="N1776" s="23">
        <v>3</v>
      </c>
      <c r="O1776" s="22" t="str">
        <f>VLOOKUP(A1776,[1]CustomerAddress!$A$1:$F$3997,2)</f>
        <v>5394 Dryden Terrace</v>
      </c>
      <c r="P1776" s="22">
        <f>VLOOKUP(A1776,[1]CustomerAddress!$A$1:$F$3997,3)</f>
        <v>3149</v>
      </c>
      <c r="Q1776" s="22" t="str">
        <f>VLOOKUP(A1776,[1]CustomerAddress!$A$1:$F$3997,4)</f>
        <v>VIC</v>
      </c>
      <c r="R1776" s="22" t="str">
        <f>VLOOKUP(A1776,[1]CustomerAddress!$A$1:$F$3997,5)</f>
        <v>Australia</v>
      </c>
      <c r="S1776" s="22">
        <f>VLOOKUP(A1776,[1]CustomerAddress!$A$1:$F$3997,6)</f>
        <v>11</v>
      </c>
      <c r="T1776" s="22" t="str">
        <f>VLOOKUP(A1776,Labels!$A$5:$I$3497,9)</f>
        <v>High Risk Customer</v>
      </c>
    </row>
    <row r="1777" spans="1:20" s="22" customFormat="1" ht="15.75" customHeight="1" x14ac:dyDescent="0.25">
      <c r="A1777" s="23">
        <v>1776</v>
      </c>
      <c r="B1777" s="24" t="s">
        <v>3521</v>
      </c>
      <c r="C1777" s="24" t="s">
        <v>3522</v>
      </c>
      <c r="D1777" s="24" t="s">
        <v>48</v>
      </c>
      <c r="E1777" s="23">
        <v>77</v>
      </c>
      <c r="F1777" s="25">
        <v>28728</v>
      </c>
      <c r="G1777" s="23">
        <f t="shared" ca="1" si="131"/>
        <v>42.640584141615925</v>
      </c>
      <c r="H1777" s="23" t="str">
        <f t="shared" ca="1" si="132"/>
        <v>41-50</v>
      </c>
      <c r="I1777" s="24" t="s">
        <v>494</v>
      </c>
      <c r="J1777" s="24" t="s">
        <v>50</v>
      </c>
      <c r="K1777" s="24" t="s">
        <v>62</v>
      </c>
      <c r="L1777" s="24" t="s">
        <v>44</v>
      </c>
      <c r="M1777" s="24" t="s">
        <v>57</v>
      </c>
      <c r="N1777" s="23">
        <v>10</v>
      </c>
      <c r="O1777" s="22" t="str">
        <f>VLOOKUP(A1777,[1]CustomerAddress!$A$1:$F$3997,2)</f>
        <v>56 Bultman Parkway</v>
      </c>
      <c r="P1777" s="22">
        <f>VLOOKUP(A1777,[1]CustomerAddress!$A$1:$F$3997,3)</f>
        <v>4721</v>
      </c>
      <c r="Q1777" s="22" t="str">
        <f>VLOOKUP(A1777,[1]CustomerAddress!$A$1:$F$3997,4)</f>
        <v>QLD</v>
      </c>
      <c r="R1777" s="22" t="str">
        <f>VLOOKUP(A1777,[1]CustomerAddress!$A$1:$F$3997,5)</f>
        <v>Australia</v>
      </c>
      <c r="S1777" s="22">
        <f>VLOOKUP(A1777,[1]CustomerAddress!$A$1:$F$3997,6)</f>
        <v>1</v>
      </c>
      <c r="T1777" s="22" t="str">
        <f>VLOOKUP(A1777,Labels!$A$5:$I$3497,9)</f>
        <v>Potential Customer</v>
      </c>
    </row>
    <row r="1778" spans="1:20" s="22" customFormat="1" ht="15.75" customHeight="1" x14ac:dyDescent="0.25">
      <c r="A1778" s="23">
        <v>1777</v>
      </c>
      <c r="B1778" s="24" t="s">
        <v>3523</v>
      </c>
      <c r="C1778" s="24" t="s">
        <v>3524</v>
      </c>
      <c r="D1778" s="24" t="s">
        <v>40</v>
      </c>
      <c r="E1778" s="23">
        <v>47</v>
      </c>
      <c r="F1778" s="25">
        <v>34456</v>
      </c>
      <c r="G1778" s="23">
        <f t="shared" ca="1" si="131"/>
        <v>26.947433456684418</v>
      </c>
      <c r="H1778" s="23" t="str">
        <f t="shared" ca="1" si="132"/>
        <v>21-30</v>
      </c>
      <c r="I1778" s="24" t="s">
        <v>688</v>
      </c>
      <c r="J1778" s="24" t="s">
        <v>65</v>
      </c>
      <c r="K1778" s="24" t="s">
        <v>62</v>
      </c>
      <c r="L1778" s="24" t="s">
        <v>44</v>
      </c>
      <c r="M1778" s="24" t="s">
        <v>57</v>
      </c>
      <c r="N1778" s="23">
        <v>1</v>
      </c>
      <c r="O1778" s="22" t="str">
        <f>VLOOKUP(A1778,[1]CustomerAddress!$A$1:$F$3997,2)</f>
        <v>835 West Hill</v>
      </c>
      <c r="P1778" s="22">
        <f>VLOOKUP(A1778,[1]CustomerAddress!$A$1:$F$3997,3)</f>
        <v>2118</v>
      </c>
      <c r="Q1778" s="22" t="str">
        <f>VLOOKUP(A1778,[1]CustomerAddress!$A$1:$F$3997,4)</f>
        <v>NSW</v>
      </c>
      <c r="R1778" s="22" t="str">
        <f>VLOOKUP(A1778,[1]CustomerAddress!$A$1:$F$3997,5)</f>
        <v>Australia</v>
      </c>
      <c r="S1778" s="22">
        <f>VLOOKUP(A1778,[1]CustomerAddress!$A$1:$F$3997,6)</f>
        <v>11</v>
      </c>
      <c r="T1778" s="22" t="str">
        <f>VLOOKUP(A1778,Labels!$A$5:$I$3497,9)</f>
        <v>Losing Customer</v>
      </c>
    </row>
    <row r="1779" spans="1:20" s="22" customFormat="1" ht="15.75" customHeight="1" x14ac:dyDescent="0.25">
      <c r="A1779" s="23">
        <v>1778</v>
      </c>
      <c r="B1779" s="24" t="s">
        <v>3525</v>
      </c>
      <c r="C1779" s="24" t="s">
        <v>3526</v>
      </c>
      <c r="D1779" s="24" t="s">
        <v>40</v>
      </c>
      <c r="E1779" s="23">
        <v>72</v>
      </c>
      <c r="F1779" s="25">
        <v>36737</v>
      </c>
      <c r="G1779" s="23">
        <f t="shared" ca="1" si="131"/>
        <v>20.698118388191265</v>
      </c>
      <c r="H1779" s="23" t="str">
        <f t="shared" ca="1" si="132"/>
        <v>21-30</v>
      </c>
      <c r="I1779" s="24" t="s">
        <v>137</v>
      </c>
      <c r="J1779" s="24" t="s">
        <v>61</v>
      </c>
      <c r="K1779" s="24" t="s">
        <v>43</v>
      </c>
      <c r="L1779" s="24" t="s">
        <v>44</v>
      </c>
      <c r="M1779" s="24" t="s">
        <v>45</v>
      </c>
      <c r="N1779" s="23">
        <v>2</v>
      </c>
      <c r="O1779" s="22" t="str">
        <f>VLOOKUP(A1779,[1]CustomerAddress!$A$1:$F$3997,2)</f>
        <v>8 Vermont Pass</v>
      </c>
      <c r="P1779" s="22">
        <f>VLOOKUP(A1779,[1]CustomerAddress!$A$1:$F$3997,3)</f>
        <v>3930</v>
      </c>
      <c r="Q1779" s="22" t="str">
        <f>VLOOKUP(A1779,[1]CustomerAddress!$A$1:$F$3997,4)</f>
        <v>VIC</v>
      </c>
      <c r="R1779" s="22" t="str">
        <f>VLOOKUP(A1779,[1]CustomerAddress!$A$1:$F$3997,5)</f>
        <v>Australia</v>
      </c>
      <c r="S1779" s="22">
        <f>VLOOKUP(A1779,[1]CustomerAddress!$A$1:$F$3997,6)</f>
        <v>9</v>
      </c>
      <c r="T1779" s="22" t="str">
        <f>VLOOKUP(A1779,Labels!$A$5:$I$3497,9)</f>
        <v>Evasive Customer</v>
      </c>
    </row>
    <row r="1780" spans="1:20" s="22" customFormat="1" ht="15.75" customHeight="1" x14ac:dyDescent="0.25">
      <c r="A1780" s="23">
        <v>1779</v>
      </c>
      <c r="B1780" s="24" t="s">
        <v>3527</v>
      </c>
      <c r="C1780" s="24" t="s">
        <v>3528</v>
      </c>
      <c r="D1780" s="24" t="s">
        <v>48</v>
      </c>
      <c r="E1780" s="23">
        <v>55</v>
      </c>
      <c r="F1780" s="25">
        <v>35388</v>
      </c>
      <c r="G1780" s="23">
        <f t="shared" ca="1" si="131"/>
        <v>24.394008799150171</v>
      </c>
      <c r="H1780" s="23" t="str">
        <f t="shared" ca="1" si="132"/>
        <v>21-30</v>
      </c>
      <c r="I1780" s="24" t="s">
        <v>151</v>
      </c>
      <c r="J1780" s="24" t="s">
        <v>75</v>
      </c>
      <c r="K1780" s="24" t="s">
        <v>62</v>
      </c>
      <c r="L1780" s="24" t="s">
        <v>44</v>
      </c>
      <c r="M1780" s="24" t="s">
        <v>57</v>
      </c>
      <c r="N1780" s="23">
        <v>5</v>
      </c>
      <c r="O1780" s="22" t="str">
        <f>VLOOKUP(A1780,[1]CustomerAddress!$A$1:$F$3997,2)</f>
        <v>6238 Hanover Crossing</v>
      </c>
      <c r="P1780" s="22">
        <f>VLOOKUP(A1780,[1]CustomerAddress!$A$1:$F$3997,3)</f>
        <v>3141</v>
      </c>
      <c r="Q1780" s="22" t="str">
        <f>VLOOKUP(A1780,[1]CustomerAddress!$A$1:$F$3997,4)</f>
        <v>VIC</v>
      </c>
      <c r="R1780" s="22" t="str">
        <f>VLOOKUP(A1780,[1]CustomerAddress!$A$1:$F$3997,5)</f>
        <v>Australia</v>
      </c>
      <c r="S1780" s="22">
        <f>VLOOKUP(A1780,[1]CustomerAddress!$A$1:$F$3997,6)</f>
        <v>7</v>
      </c>
      <c r="T1780" s="22" t="str">
        <f>VLOOKUP(A1780,Labels!$A$5:$I$3497,9)</f>
        <v>Almost Lost Customer</v>
      </c>
    </row>
    <row r="1781" spans="1:20" s="22" customFormat="1" ht="15.75" hidden="1" customHeight="1" x14ac:dyDescent="0.25">
      <c r="A1781" s="23">
        <v>1780</v>
      </c>
      <c r="B1781" s="24" t="s">
        <v>3529</v>
      </c>
      <c r="C1781" s="24" t="s">
        <v>3530</v>
      </c>
      <c r="D1781" s="24" t="s">
        <v>147</v>
      </c>
      <c r="E1781" s="23">
        <v>52</v>
      </c>
      <c r="F1781" s="25"/>
      <c r="G1781" s="23"/>
      <c r="H1781" s="23"/>
      <c r="I1781" s="24" t="s">
        <v>243</v>
      </c>
      <c r="J1781" s="24" t="s">
        <v>56</v>
      </c>
      <c r="K1781" s="24" t="s">
        <v>43</v>
      </c>
      <c r="L1781" s="24" t="s">
        <v>44</v>
      </c>
      <c r="M1781" s="24" t="s">
        <v>57</v>
      </c>
      <c r="N1781" s="23"/>
    </row>
    <row r="1782" spans="1:20" s="22" customFormat="1" ht="15.75" customHeight="1" x14ac:dyDescent="0.25">
      <c r="A1782" s="23">
        <v>1781</v>
      </c>
      <c r="B1782" s="24" t="s">
        <v>3531</v>
      </c>
      <c r="C1782" s="24" t="s">
        <v>3532</v>
      </c>
      <c r="D1782" s="24" t="s">
        <v>48</v>
      </c>
      <c r="E1782" s="23">
        <v>63</v>
      </c>
      <c r="F1782" s="25">
        <v>23949</v>
      </c>
      <c r="G1782" s="23">
        <f t="shared" ref="G1782:G1806" ca="1" si="133">(NOW()-F1782)/365</f>
        <v>55.733734826547433</v>
      </c>
      <c r="H1782" s="23" t="str">
        <f t="shared" ref="H1782:H1806" ca="1" si="134">IF(G1782&lt;=10,"0-10",IF(AND(G1782&gt;10,G1782&lt;=20),"11-20",IF(AND(G1782&gt;20,G1782&lt;=30),"21-30",IF(AND(G1782&gt;30,G1782&lt;=40),"31-40",IF(AND(G1782&gt;40,G1782&lt;=50),"41-50",IF(AND(G1782&gt;50,G1782&lt;=60),"51-60",IF(AND(G1782&gt;60,G1782&lt;=70),"61-70",IF(AND(G1782&gt;70,G1782&lt;=80),"71-80",IF(AND(G1782&gt;80,G1782&lt;=90),"81-90",IF(G1782&gt;90,"91-100"))))))))))</f>
        <v>51-60</v>
      </c>
      <c r="I1782" s="24" t="s">
        <v>266</v>
      </c>
      <c r="J1782" s="24" t="s">
        <v>61</v>
      </c>
      <c r="K1782" s="24" t="s">
        <v>62</v>
      </c>
      <c r="L1782" s="24" t="s">
        <v>44</v>
      </c>
      <c r="M1782" s="24" t="s">
        <v>57</v>
      </c>
      <c r="N1782" s="23">
        <v>17</v>
      </c>
      <c r="O1782" s="22" t="str">
        <f>VLOOKUP(A1782,[1]CustomerAddress!$A$1:$F$3997,2)</f>
        <v>71776 Express Avenue</v>
      </c>
      <c r="P1782" s="22">
        <f>VLOOKUP(A1782,[1]CustomerAddress!$A$1:$F$3997,3)</f>
        <v>2749</v>
      </c>
      <c r="Q1782" s="22" t="str">
        <f>VLOOKUP(A1782,[1]CustomerAddress!$A$1:$F$3997,4)</f>
        <v>NSW</v>
      </c>
      <c r="R1782" s="22" t="str">
        <f>VLOOKUP(A1782,[1]CustomerAddress!$A$1:$F$3997,5)</f>
        <v>Australia</v>
      </c>
      <c r="S1782" s="22">
        <f>VLOOKUP(A1782,[1]CustomerAddress!$A$1:$F$3997,6)</f>
        <v>8</v>
      </c>
      <c r="T1782" s="22" t="str">
        <f>VLOOKUP(A1782,Labels!$A$5:$I$3497,9)</f>
        <v>Recent Customer</v>
      </c>
    </row>
    <row r="1783" spans="1:20" s="22" customFormat="1" ht="15.75" customHeight="1" x14ac:dyDescent="0.25">
      <c r="A1783" s="23">
        <v>1782</v>
      </c>
      <c r="B1783" s="24" t="s">
        <v>3533</v>
      </c>
      <c r="C1783" s="24" t="s">
        <v>3534</v>
      </c>
      <c r="D1783" s="24" t="s">
        <v>48</v>
      </c>
      <c r="E1783" s="23">
        <v>47</v>
      </c>
      <c r="F1783" s="25">
        <v>24463</v>
      </c>
      <c r="G1783" s="23">
        <f t="shared" ca="1" si="133"/>
        <v>54.325515648465242</v>
      </c>
      <c r="H1783" s="23" t="str">
        <f t="shared" ca="1" si="134"/>
        <v>51-60</v>
      </c>
      <c r="I1783" s="24" t="s">
        <v>480</v>
      </c>
      <c r="J1783" s="24" t="s">
        <v>42</v>
      </c>
      <c r="K1783" s="24" t="s">
        <v>62</v>
      </c>
      <c r="L1783" s="24" t="s">
        <v>44</v>
      </c>
      <c r="M1783" s="24" t="s">
        <v>45</v>
      </c>
      <c r="N1783" s="23">
        <v>9</v>
      </c>
      <c r="O1783" s="22" t="str">
        <f>VLOOKUP(A1783,[1]CustomerAddress!$A$1:$F$3997,2)</f>
        <v>162 Golf View Hill</v>
      </c>
      <c r="P1783" s="22">
        <f>VLOOKUP(A1783,[1]CustomerAddress!$A$1:$F$3997,3)</f>
        <v>2011</v>
      </c>
      <c r="Q1783" s="22" t="str">
        <f>VLOOKUP(A1783,[1]CustomerAddress!$A$1:$F$3997,4)</f>
        <v>NSW</v>
      </c>
      <c r="R1783" s="22" t="str">
        <f>VLOOKUP(A1783,[1]CustomerAddress!$A$1:$F$3997,5)</f>
        <v>Australia</v>
      </c>
      <c r="S1783" s="22">
        <f>VLOOKUP(A1783,[1]CustomerAddress!$A$1:$F$3997,6)</f>
        <v>6</v>
      </c>
      <c r="T1783" s="22" t="str">
        <f>VLOOKUP(A1783,Labels!$A$5:$I$3497,9)</f>
        <v>High Risk Customer</v>
      </c>
    </row>
    <row r="1784" spans="1:20" s="22" customFormat="1" ht="15.75" customHeight="1" x14ac:dyDescent="0.25">
      <c r="A1784" s="23">
        <v>1783</v>
      </c>
      <c r="B1784" s="24" t="s">
        <v>1182</v>
      </c>
      <c r="C1784" s="24" t="s">
        <v>3535</v>
      </c>
      <c r="D1784" s="24" t="s">
        <v>48</v>
      </c>
      <c r="E1784" s="23">
        <v>55</v>
      </c>
      <c r="F1784" s="25">
        <v>34910</v>
      </c>
      <c r="G1784" s="23">
        <f t="shared" ca="1" si="133"/>
        <v>25.703597840246061</v>
      </c>
      <c r="H1784" s="23" t="str">
        <f t="shared" ca="1" si="134"/>
        <v>21-30</v>
      </c>
      <c r="J1784" s="24" t="s">
        <v>65</v>
      </c>
      <c r="K1784" s="24" t="s">
        <v>43</v>
      </c>
      <c r="L1784" s="24" t="s">
        <v>44</v>
      </c>
      <c r="M1784" s="24" t="s">
        <v>45</v>
      </c>
      <c r="N1784" s="23">
        <v>7</v>
      </c>
      <c r="O1784" s="22" t="str">
        <f>VLOOKUP(A1784,[1]CustomerAddress!$A$1:$F$3997,2)</f>
        <v>7389 Union Place</v>
      </c>
      <c r="P1784" s="22">
        <f>VLOOKUP(A1784,[1]CustomerAddress!$A$1:$F$3997,3)</f>
        <v>2745</v>
      </c>
      <c r="Q1784" s="22" t="str">
        <f>VLOOKUP(A1784,[1]CustomerAddress!$A$1:$F$3997,4)</f>
        <v>NSW</v>
      </c>
      <c r="R1784" s="22" t="str">
        <f>VLOOKUP(A1784,[1]CustomerAddress!$A$1:$F$3997,5)</f>
        <v>Australia</v>
      </c>
      <c r="S1784" s="22">
        <f>VLOOKUP(A1784,[1]CustomerAddress!$A$1:$F$3997,6)</f>
        <v>8</v>
      </c>
      <c r="T1784" s="22" t="str">
        <f>VLOOKUP(A1784,Labels!$A$5:$I$3497,9)</f>
        <v>Losing Customer</v>
      </c>
    </row>
    <row r="1785" spans="1:20" s="22" customFormat="1" ht="15.75" customHeight="1" x14ac:dyDescent="0.25">
      <c r="A1785" s="23">
        <v>1784</v>
      </c>
      <c r="B1785" s="24" t="s">
        <v>3536</v>
      </c>
      <c r="C1785" s="24" t="s">
        <v>3537</v>
      </c>
      <c r="D1785" s="24" t="s">
        <v>40</v>
      </c>
      <c r="E1785" s="23">
        <v>37</v>
      </c>
      <c r="F1785" s="25">
        <v>34622</v>
      </c>
      <c r="G1785" s="23">
        <f t="shared" ca="1" si="133"/>
        <v>26.492638936136473</v>
      </c>
      <c r="H1785" s="23" t="str">
        <f t="shared" ca="1" si="134"/>
        <v>21-30</v>
      </c>
      <c r="I1785" s="24" t="s">
        <v>852</v>
      </c>
      <c r="J1785" s="24" t="s">
        <v>84</v>
      </c>
      <c r="K1785" s="24" t="s">
        <v>43</v>
      </c>
      <c r="L1785" s="24" t="s">
        <v>44</v>
      </c>
      <c r="M1785" s="24" t="s">
        <v>45</v>
      </c>
      <c r="N1785" s="23">
        <v>6</v>
      </c>
      <c r="O1785" s="22" t="str">
        <f>VLOOKUP(A1785,[1]CustomerAddress!$A$1:$F$3997,2)</f>
        <v>07 Miller Pass</v>
      </c>
      <c r="P1785" s="22">
        <f>VLOOKUP(A1785,[1]CustomerAddress!$A$1:$F$3997,3)</f>
        <v>2017</v>
      </c>
      <c r="Q1785" s="22" t="str">
        <f>VLOOKUP(A1785,[1]CustomerAddress!$A$1:$F$3997,4)</f>
        <v>NSW</v>
      </c>
      <c r="R1785" s="22" t="str">
        <f>VLOOKUP(A1785,[1]CustomerAddress!$A$1:$F$3997,5)</f>
        <v>Australia</v>
      </c>
      <c r="S1785" s="22">
        <f>VLOOKUP(A1785,[1]CustomerAddress!$A$1:$F$3997,6)</f>
        <v>9</v>
      </c>
      <c r="T1785" s="22" t="str">
        <f>VLOOKUP(A1785,Labels!$A$5:$I$3497,9)</f>
        <v>Almost Lost Customer</v>
      </c>
    </row>
    <row r="1786" spans="1:20" s="22" customFormat="1" ht="15.75" customHeight="1" x14ac:dyDescent="0.25">
      <c r="A1786" s="23">
        <v>1785</v>
      </c>
      <c r="B1786" s="24" t="s">
        <v>1476</v>
      </c>
      <c r="C1786" s="24" t="s">
        <v>3538</v>
      </c>
      <c r="D1786" s="24" t="s">
        <v>48</v>
      </c>
      <c r="E1786" s="23">
        <v>23</v>
      </c>
      <c r="F1786" s="25">
        <v>22260</v>
      </c>
      <c r="G1786" s="23">
        <f t="shared" ca="1" si="133"/>
        <v>60.361132086821407</v>
      </c>
      <c r="H1786" s="23" t="str">
        <f t="shared" ca="1" si="134"/>
        <v>61-70</v>
      </c>
      <c r="I1786" s="24" t="s">
        <v>599</v>
      </c>
      <c r="J1786" s="24" t="s">
        <v>42</v>
      </c>
      <c r="K1786" s="24" t="s">
        <v>43</v>
      </c>
      <c r="L1786" s="24" t="s">
        <v>44</v>
      </c>
      <c r="M1786" s="24" t="s">
        <v>57</v>
      </c>
      <c r="N1786" s="23">
        <v>19</v>
      </c>
      <c r="O1786" s="22" t="str">
        <f>VLOOKUP(A1786,[1]CustomerAddress!$A$1:$F$3997,2)</f>
        <v>30 Delladonna Plaza</v>
      </c>
      <c r="P1786" s="22">
        <f>VLOOKUP(A1786,[1]CustomerAddress!$A$1:$F$3997,3)</f>
        <v>3046</v>
      </c>
      <c r="Q1786" s="22" t="str">
        <f>VLOOKUP(A1786,[1]CustomerAddress!$A$1:$F$3997,4)</f>
        <v>VIC</v>
      </c>
      <c r="R1786" s="22" t="str">
        <f>VLOOKUP(A1786,[1]CustomerAddress!$A$1:$F$3997,5)</f>
        <v>Australia</v>
      </c>
      <c r="S1786" s="22">
        <f>VLOOKUP(A1786,[1]CustomerAddress!$A$1:$F$3997,6)</f>
        <v>8</v>
      </c>
      <c r="T1786" s="22" t="str">
        <f>VLOOKUP(A1786,Labels!$A$5:$I$3497,9)</f>
        <v>Potential Customer</v>
      </c>
    </row>
    <row r="1787" spans="1:20" s="22" customFormat="1" ht="15.75" customHeight="1" x14ac:dyDescent="0.25">
      <c r="A1787" s="23">
        <v>1786</v>
      </c>
      <c r="B1787" s="24" t="s">
        <v>3539</v>
      </c>
      <c r="C1787" s="24" t="s">
        <v>3540</v>
      </c>
      <c r="D1787" s="24" t="s">
        <v>40</v>
      </c>
      <c r="E1787" s="23">
        <v>70</v>
      </c>
      <c r="F1787" s="25">
        <v>22725</v>
      </c>
      <c r="G1787" s="23">
        <f t="shared" ca="1" si="133"/>
        <v>59.087159484081674</v>
      </c>
      <c r="H1787" s="23" t="str">
        <f t="shared" ca="1" si="134"/>
        <v>51-60</v>
      </c>
      <c r="I1787" s="24" t="s">
        <v>637</v>
      </c>
      <c r="J1787" s="24" t="s">
        <v>75</v>
      </c>
      <c r="K1787" s="24" t="s">
        <v>66</v>
      </c>
      <c r="L1787" s="24" t="s">
        <v>44</v>
      </c>
      <c r="M1787" s="24" t="s">
        <v>45</v>
      </c>
      <c r="N1787" s="23">
        <v>11</v>
      </c>
      <c r="O1787" s="22" t="str">
        <f>VLOOKUP(A1787,[1]CustomerAddress!$A$1:$F$3997,2)</f>
        <v>7395 Blackbird Lane</v>
      </c>
      <c r="P1787" s="22">
        <f>VLOOKUP(A1787,[1]CustomerAddress!$A$1:$F$3997,3)</f>
        <v>2134</v>
      </c>
      <c r="Q1787" s="22" t="str">
        <f>VLOOKUP(A1787,[1]CustomerAddress!$A$1:$F$3997,4)</f>
        <v>NSW</v>
      </c>
      <c r="R1787" s="22" t="str">
        <f>VLOOKUP(A1787,[1]CustomerAddress!$A$1:$F$3997,5)</f>
        <v>Australia</v>
      </c>
      <c r="S1787" s="22">
        <f>VLOOKUP(A1787,[1]CustomerAddress!$A$1:$F$3997,6)</f>
        <v>9</v>
      </c>
      <c r="T1787" s="22" t="str">
        <f>VLOOKUP(A1787,Labels!$A$5:$I$3497,9)</f>
        <v>Lost Customer</v>
      </c>
    </row>
    <row r="1788" spans="1:20" s="22" customFormat="1" ht="15.75" customHeight="1" x14ac:dyDescent="0.25">
      <c r="A1788" s="23">
        <v>1787</v>
      </c>
      <c r="B1788" s="24" t="s">
        <v>3541</v>
      </c>
      <c r="C1788" s="27" t="s">
        <v>3542</v>
      </c>
      <c r="D1788" s="24" t="s">
        <v>48</v>
      </c>
      <c r="E1788" s="23">
        <v>2</v>
      </c>
      <c r="F1788" s="25">
        <v>28085</v>
      </c>
      <c r="G1788" s="23">
        <f t="shared" ca="1" si="133"/>
        <v>44.402227977232364</v>
      </c>
      <c r="H1788" s="23" t="str">
        <f t="shared" ca="1" si="134"/>
        <v>41-50</v>
      </c>
      <c r="I1788" s="24" t="s">
        <v>41</v>
      </c>
      <c r="J1788" s="24" t="s">
        <v>65</v>
      </c>
      <c r="K1788" s="24" t="s">
        <v>66</v>
      </c>
      <c r="L1788" s="24" t="s">
        <v>44</v>
      </c>
      <c r="M1788" s="24" t="s">
        <v>45</v>
      </c>
      <c r="N1788" s="23">
        <v>13</v>
      </c>
      <c r="O1788" s="22" t="str">
        <f>VLOOKUP(A1788,[1]CustomerAddress!$A$1:$F$3997,2)</f>
        <v>79427 Hudson Trail</v>
      </c>
      <c r="P1788" s="22">
        <f>VLOOKUP(A1788,[1]CustomerAddress!$A$1:$F$3997,3)</f>
        <v>3677</v>
      </c>
      <c r="Q1788" s="22" t="str">
        <f>VLOOKUP(A1788,[1]CustomerAddress!$A$1:$F$3997,4)</f>
        <v>VIC</v>
      </c>
      <c r="R1788" s="22" t="str">
        <f>VLOOKUP(A1788,[1]CustomerAddress!$A$1:$F$3997,5)</f>
        <v>Australia</v>
      </c>
      <c r="S1788" s="22">
        <f>VLOOKUP(A1788,[1]CustomerAddress!$A$1:$F$3997,6)</f>
        <v>1</v>
      </c>
      <c r="T1788" s="22" t="str">
        <f>VLOOKUP(A1788,Labels!$A$5:$I$3497,9)</f>
        <v>Becoming Loyal</v>
      </c>
    </row>
    <row r="1789" spans="1:20" s="22" customFormat="1" ht="15.75" customHeight="1" x14ac:dyDescent="0.25">
      <c r="A1789" s="23">
        <v>1788</v>
      </c>
      <c r="B1789" s="24" t="s">
        <v>3543</v>
      </c>
      <c r="C1789" s="24" t="s">
        <v>3544</v>
      </c>
      <c r="D1789" s="24" t="s">
        <v>40</v>
      </c>
      <c r="E1789" s="23">
        <v>79</v>
      </c>
      <c r="F1789" s="25">
        <v>23599</v>
      </c>
      <c r="G1789" s="23">
        <f t="shared" ca="1" si="133"/>
        <v>56.692638936136476</v>
      </c>
      <c r="H1789" s="23" t="str">
        <f t="shared" ca="1" si="134"/>
        <v>51-60</v>
      </c>
      <c r="I1789" s="24" t="s">
        <v>826</v>
      </c>
      <c r="J1789" s="24" t="s">
        <v>50</v>
      </c>
      <c r="K1789" s="24" t="s">
        <v>66</v>
      </c>
      <c r="L1789" s="24" t="s">
        <v>44</v>
      </c>
      <c r="M1789" s="24" t="s">
        <v>45</v>
      </c>
      <c r="N1789" s="23">
        <v>10</v>
      </c>
      <c r="O1789" s="22" t="str">
        <f>VLOOKUP(A1789,[1]CustomerAddress!$A$1:$F$3997,2)</f>
        <v>67 Hooker Place</v>
      </c>
      <c r="P1789" s="22">
        <f>VLOOKUP(A1789,[1]CustomerAddress!$A$1:$F$3997,3)</f>
        <v>2380</v>
      </c>
      <c r="Q1789" s="22" t="str">
        <f>VLOOKUP(A1789,[1]CustomerAddress!$A$1:$F$3997,4)</f>
        <v>NSW</v>
      </c>
      <c r="R1789" s="22" t="str">
        <f>VLOOKUP(A1789,[1]CustomerAddress!$A$1:$F$3997,5)</f>
        <v>Australia</v>
      </c>
      <c r="S1789" s="22">
        <f>VLOOKUP(A1789,[1]CustomerAddress!$A$1:$F$3997,6)</f>
        <v>5</v>
      </c>
      <c r="T1789" s="22" t="str">
        <f>VLOOKUP(A1789,Labels!$A$5:$I$3497,9)</f>
        <v>Recent Customer</v>
      </c>
    </row>
    <row r="1790" spans="1:20" s="22" customFormat="1" ht="15.75" customHeight="1" x14ac:dyDescent="0.25">
      <c r="A1790" s="23">
        <v>1789</v>
      </c>
      <c r="B1790" s="24" t="s">
        <v>3545</v>
      </c>
      <c r="C1790" s="24" t="s">
        <v>3546</v>
      </c>
      <c r="D1790" s="24" t="s">
        <v>40</v>
      </c>
      <c r="E1790" s="23">
        <v>44</v>
      </c>
      <c r="F1790" s="25">
        <v>31653</v>
      </c>
      <c r="G1790" s="23">
        <f t="shared" ca="1" si="133"/>
        <v>34.626885511478939</v>
      </c>
      <c r="H1790" s="23" t="str">
        <f t="shared" ca="1" si="134"/>
        <v>31-40</v>
      </c>
      <c r="I1790" s="24" t="s">
        <v>431</v>
      </c>
      <c r="J1790" s="24" t="s">
        <v>54</v>
      </c>
      <c r="K1790" s="24" t="s">
        <v>43</v>
      </c>
      <c r="L1790" s="24" t="s">
        <v>44</v>
      </c>
      <c r="M1790" s="24" t="s">
        <v>57</v>
      </c>
      <c r="N1790" s="23">
        <v>9</v>
      </c>
      <c r="O1790" s="22" t="str">
        <f>VLOOKUP(A1790,[1]CustomerAddress!$A$1:$F$3997,2)</f>
        <v>0380 Chinook Avenue</v>
      </c>
      <c r="P1790" s="22">
        <f>VLOOKUP(A1790,[1]CustomerAddress!$A$1:$F$3997,3)</f>
        <v>2047</v>
      </c>
      <c r="Q1790" s="22" t="str">
        <f>VLOOKUP(A1790,[1]CustomerAddress!$A$1:$F$3997,4)</f>
        <v>NSW</v>
      </c>
      <c r="R1790" s="22" t="str">
        <f>VLOOKUP(A1790,[1]CustomerAddress!$A$1:$F$3997,5)</f>
        <v>Australia</v>
      </c>
      <c r="S1790" s="22">
        <f>VLOOKUP(A1790,[1]CustomerAddress!$A$1:$F$3997,6)</f>
        <v>12</v>
      </c>
      <c r="T1790" s="22" t="str">
        <f>VLOOKUP(A1790,Labels!$A$5:$I$3497,9)</f>
        <v>High Risk Customer</v>
      </c>
    </row>
    <row r="1791" spans="1:20" s="22" customFormat="1" ht="15.75" customHeight="1" x14ac:dyDescent="0.25">
      <c r="A1791" s="23">
        <v>1790</v>
      </c>
      <c r="B1791" s="24" t="s">
        <v>3547</v>
      </c>
      <c r="C1791" s="24" t="s">
        <v>3548</v>
      </c>
      <c r="D1791" s="24" t="s">
        <v>48</v>
      </c>
      <c r="E1791" s="23">
        <v>90</v>
      </c>
      <c r="F1791" s="25">
        <v>34237</v>
      </c>
      <c r="G1791" s="23">
        <f t="shared" ca="1" si="133"/>
        <v>27.547433456684416</v>
      </c>
      <c r="H1791" s="23" t="str">
        <f t="shared" ca="1" si="134"/>
        <v>21-30</v>
      </c>
      <c r="I1791" s="24" t="s">
        <v>359</v>
      </c>
      <c r="J1791" s="24" t="s">
        <v>42</v>
      </c>
      <c r="K1791" s="24" t="s">
        <v>62</v>
      </c>
      <c r="L1791" s="24" t="s">
        <v>44</v>
      </c>
      <c r="M1791" s="24" t="s">
        <v>57</v>
      </c>
      <c r="N1791" s="23">
        <v>1</v>
      </c>
      <c r="O1791" s="22" t="str">
        <f>VLOOKUP(A1791,[1]CustomerAddress!$A$1:$F$3997,2)</f>
        <v>4092 Brentwood Trail</v>
      </c>
      <c r="P1791" s="22">
        <f>VLOOKUP(A1791,[1]CustomerAddress!$A$1:$F$3997,3)</f>
        <v>2147</v>
      </c>
      <c r="Q1791" s="22" t="str">
        <f>VLOOKUP(A1791,[1]CustomerAddress!$A$1:$F$3997,4)</f>
        <v>NSW</v>
      </c>
      <c r="R1791" s="22" t="str">
        <f>VLOOKUP(A1791,[1]CustomerAddress!$A$1:$F$3997,5)</f>
        <v>Australia</v>
      </c>
      <c r="S1791" s="22">
        <f>VLOOKUP(A1791,[1]CustomerAddress!$A$1:$F$3997,6)</f>
        <v>10</v>
      </c>
      <c r="T1791" s="22" t="str">
        <f>VLOOKUP(A1791,Labels!$A$5:$I$3497,9)</f>
        <v>Late Bloomer</v>
      </c>
    </row>
    <row r="1792" spans="1:20" s="22" customFormat="1" ht="15.75" customHeight="1" x14ac:dyDescent="0.25">
      <c r="A1792" s="23">
        <v>1791</v>
      </c>
      <c r="B1792" s="24" t="s">
        <v>3549</v>
      </c>
      <c r="C1792" s="24" t="s">
        <v>3550</v>
      </c>
      <c r="D1792" s="24" t="s">
        <v>40</v>
      </c>
      <c r="E1792" s="23">
        <v>20</v>
      </c>
      <c r="F1792" s="25">
        <v>27388</v>
      </c>
      <c r="G1792" s="23">
        <f t="shared" ca="1" si="133"/>
        <v>46.311817018328256</v>
      </c>
      <c r="H1792" s="23" t="str">
        <f t="shared" ca="1" si="134"/>
        <v>41-50</v>
      </c>
      <c r="I1792" s="24" t="s">
        <v>266</v>
      </c>
      <c r="J1792" s="24" t="s">
        <v>56</v>
      </c>
      <c r="K1792" s="24" t="s">
        <v>62</v>
      </c>
      <c r="L1792" s="24" t="s">
        <v>44</v>
      </c>
      <c r="M1792" s="24" t="s">
        <v>45</v>
      </c>
      <c r="N1792" s="23">
        <v>19</v>
      </c>
      <c r="O1792" s="22" t="str">
        <f>VLOOKUP(A1792,[1]CustomerAddress!$A$1:$F$3997,2)</f>
        <v>613 Mayfield Trail</v>
      </c>
      <c r="P1792" s="22">
        <f>VLOOKUP(A1792,[1]CustomerAddress!$A$1:$F$3997,3)</f>
        <v>4012</v>
      </c>
      <c r="Q1792" s="22" t="str">
        <f>VLOOKUP(A1792,[1]CustomerAddress!$A$1:$F$3997,4)</f>
        <v>QLD</v>
      </c>
      <c r="R1792" s="22" t="str">
        <f>VLOOKUP(A1792,[1]CustomerAddress!$A$1:$F$3997,5)</f>
        <v>Australia</v>
      </c>
      <c r="S1792" s="22">
        <f>VLOOKUP(A1792,[1]CustomerAddress!$A$1:$F$3997,6)</f>
        <v>6</v>
      </c>
      <c r="T1792" s="22" t="str">
        <f>VLOOKUP(A1792,Labels!$A$5:$I$3497,9)</f>
        <v>Evasive Customer</v>
      </c>
    </row>
    <row r="1793" spans="1:20" s="22" customFormat="1" ht="15.75" customHeight="1" x14ac:dyDescent="0.25">
      <c r="A1793" s="23">
        <v>1792</v>
      </c>
      <c r="B1793" s="24" t="s">
        <v>3551</v>
      </c>
      <c r="C1793" s="24" t="s">
        <v>3552</v>
      </c>
      <c r="D1793" s="24" t="s">
        <v>48</v>
      </c>
      <c r="E1793" s="23">
        <v>1</v>
      </c>
      <c r="F1793" s="25">
        <v>32240</v>
      </c>
      <c r="G1793" s="23">
        <f t="shared" ca="1" si="133"/>
        <v>33.018666333396745</v>
      </c>
      <c r="H1793" s="23" t="str">
        <f t="shared" ca="1" si="134"/>
        <v>31-40</v>
      </c>
      <c r="J1793" s="24" t="s">
        <v>50</v>
      </c>
      <c r="K1793" s="24" t="s">
        <v>43</v>
      </c>
      <c r="L1793" s="24" t="s">
        <v>44</v>
      </c>
      <c r="M1793" s="24" t="s">
        <v>57</v>
      </c>
      <c r="N1793" s="23">
        <v>15</v>
      </c>
      <c r="O1793" s="22" t="str">
        <f>VLOOKUP(A1793,[1]CustomerAddress!$A$1:$F$3997,2)</f>
        <v>2 Spohn Court</v>
      </c>
      <c r="P1793" s="22">
        <f>VLOOKUP(A1793,[1]CustomerAddress!$A$1:$F$3997,3)</f>
        <v>2750</v>
      </c>
      <c r="Q1793" s="22" t="str">
        <f>VLOOKUP(A1793,[1]CustomerAddress!$A$1:$F$3997,4)</f>
        <v>NSW</v>
      </c>
      <c r="R1793" s="22" t="str">
        <f>VLOOKUP(A1793,[1]CustomerAddress!$A$1:$F$3997,5)</f>
        <v>Australia</v>
      </c>
      <c r="S1793" s="22">
        <f>VLOOKUP(A1793,[1]CustomerAddress!$A$1:$F$3997,6)</f>
        <v>9</v>
      </c>
      <c r="T1793" s="22" t="str">
        <f>VLOOKUP(A1793,Labels!$A$5:$I$3497,9)</f>
        <v>Platinum Customer</v>
      </c>
    </row>
    <row r="1794" spans="1:20" s="22" customFormat="1" ht="15.75" customHeight="1" x14ac:dyDescent="0.25">
      <c r="A1794" s="23">
        <v>1793</v>
      </c>
      <c r="B1794" s="24" t="s">
        <v>3553</v>
      </c>
      <c r="C1794" s="24" t="s">
        <v>3554</v>
      </c>
      <c r="D1794" s="24" t="s">
        <v>48</v>
      </c>
      <c r="E1794" s="23">
        <v>19</v>
      </c>
      <c r="F1794" s="25">
        <v>32673</v>
      </c>
      <c r="G1794" s="23">
        <f t="shared" ca="1" si="133"/>
        <v>31.832364963533731</v>
      </c>
      <c r="H1794" s="23" t="str">
        <f t="shared" ca="1" si="134"/>
        <v>31-40</v>
      </c>
      <c r="I1794" s="24" t="s">
        <v>577</v>
      </c>
      <c r="J1794" s="24" t="s">
        <v>50</v>
      </c>
      <c r="K1794" s="24" t="s">
        <v>43</v>
      </c>
      <c r="L1794" s="24" t="s">
        <v>44</v>
      </c>
      <c r="M1794" s="24" t="s">
        <v>45</v>
      </c>
      <c r="N1794" s="23">
        <v>2</v>
      </c>
      <c r="O1794" s="22" t="str">
        <f>VLOOKUP(A1794,[1]CustomerAddress!$A$1:$F$3997,2)</f>
        <v>05239 Springs Circle</v>
      </c>
      <c r="P1794" s="22">
        <f>VLOOKUP(A1794,[1]CustomerAddress!$A$1:$F$3997,3)</f>
        <v>3030</v>
      </c>
      <c r="Q1794" s="22" t="str">
        <f>VLOOKUP(A1794,[1]CustomerAddress!$A$1:$F$3997,4)</f>
        <v>VIC</v>
      </c>
      <c r="R1794" s="22" t="str">
        <f>VLOOKUP(A1794,[1]CustomerAddress!$A$1:$F$3997,5)</f>
        <v>Australia</v>
      </c>
      <c r="S1794" s="22">
        <f>VLOOKUP(A1794,[1]CustomerAddress!$A$1:$F$3997,6)</f>
        <v>7</v>
      </c>
      <c r="T1794" s="22" t="str">
        <f>VLOOKUP(A1794,Labels!$A$5:$I$3497,9)</f>
        <v>Losing Customer</v>
      </c>
    </row>
    <row r="1795" spans="1:20" s="22" customFormat="1" ht="15.75" customHeight="1" x14ac:dyDescent="0.25">
      <c r="A1795" s="23">
        <v>1794</v>
      </c>
      <c r="B1795" s="24" t="s">
        <v>3555</v>
      </c>
      <c r="C1795" s="24" t="s">
        <v>3556</v>
      </c>
      <c r="D1795" s="24" t="s">
        <v>40</v>
      </c>
      <c r="E1795" s="23">
        <v>53</v>
      </c>
      <c r="F1795" s="25">
        <v>25272</v>
      </c>
      <c r="G1795" s="23">
        <f t="shared" ca="1" si="133"/>
        <v>52.109077292300853</v>
      </c>
      <c r="H1795" s="23" t="str">
        <f t="shared" ca="1" si="134"/>
        <v>51-60</v>
      </c>
      <c r="I1795" s="24" t="s">
        <v>49</v>
      </c>
      <c r="J1795" s="24" t="s">
        <v>54</v>
      </c>
      <c r="K1795" s="24" t="s">
        <v>43</v>
      </c>
      <c r="L1795" s="24" t="s">
        <v>44</v>
      </c>
      <c r="M1795" s="24" t="s">
        <v>57</v>
      </c>
      <c r="N1795" s="23">
        <v>8</v>
      </c>
      <c r="O1795" s="22" t="str">
        <f>VLOOKUP(A1795,[1]CustomerAddress!$A$1:$F$3997,2)</f>
        <v>59 Old Gate Drive</v>
      </c>
      <c r="P1795" s="22">
        <f>VLOOKUP(A1795,[1]CustomerAddress!$A$1:$F$3997,3)</f>
        <v>4878</v>
      </c>
      <c r="Q1795" s="22" t="str">
        <f>VLOOKUP(A1795,[1]CustomerAddress!$A$1:$F$3997,4)</f>
        <v>QLD</v>
      </c>
      <c r="R1795" s="22" t="str">
        <f>VLOOKUP(A1795,[1]CustomerAddress!$A$1:$F$3997,5)</f>
        <v>Australia</v>
      </c>
      <c r="S1795" s="22">
        <f>VLOOKUP(A1795,[1]CustomerAddress!$A$1:$F$3997,6)</f>
        <v>5</v>
      </c>
      <c r="T1795" s="22" t="str">
        <f>VLOOKUP(A1795,Labels!$A$5:$I$3497,9)</f>
        <v>Becoming Loyal</v>
      </c>
    </row>
    <row r="1796" spans="1:20" s="22" customFormat="1" ht="15.75" customHeight="1" x14ac:dyDescent="0.25">
      <c r="A1796" s="23">
        <v>1795</v>
      </c>
      <c r="B1796" s="24" t="s">
        <v>3557</v>
      </c>
      <c r="C1796" s="24" t="s">
        <v>3558</v>
      </c>
      <c r="D1796" s="24" t="s">
        <v>48</v>
      </c>
      <c r="E1796" s="23">
        <v>40</v>
      </c>
      <c r="F1796" s="25">
        <v>28389</v>
      </c>
      <c r="G1796" s="23">
        <f t="shared" ca="1" si="133"/>
        <v>43.569351264903595</v>
      </c>
      <c r="H1796" s="23" t="str">
        <f t="shared" ca="1" si="134"/>
        <v>41-50</v>
      </c>
      <c r="I1796" s="24" t="s">
        <v>274</v>
      </c>
      <c r="J1796" s="24" t="s">
        <v>84</v>
      </c>
      <c r="K1796" s="24" t="s">
        <v>62</v>
      </c>
      <c r="L1796" s="24" t="s">
        <v>44</v>
      </c>
      <c r="M1796" s="24" t="s">
        <v>57</v>
      </c>
      <c r="N1796" s="23">
        <v>7</v>
      </c>
      <c r="O1796" s="22" t="str">
        <f>VLOOKUP(A1796,[1]CustomerAddress!$A$1:$F$3997,2)</f>
        <v>31186 Hoard Junction</v>
      </c>
      <c r="P1796" s="22">
        <f>VLOOKUP(A1796,[1]CustomerAddress!$A$1:$F$3997,3)</f>
        <v>2015</v>
      </c>
      <c r="Q1796" s="22" t="str">
        <f>VLOOKUP(A1796,[1]CustomerAddress!$A$1:$F$3997,4)</f>
        <v>NSW</v>
      </c>
      <c r="R1796" s="22" t="str">
        <f>VLOOKUP(A1796,[1]CustomerAddress!$A$1:$F$3997,5)</f>
        <v>Australia</v>
      </c>
      <c r="S1796" s="22">
        <f>VLOOKUP(A1796,[1]CustomerAddress!$A$1:$F$3997,6)</f>
        <v>12</v>
      </c>
      <c r="T1796" s="22" t="str">
        <f>VLOOKUP(A1796,Labels!$A$5:$I$3497,9)</f>
        <v>Becoming Loyal</v>
      </c>
    </row>
    <row r="1797" spans="1:20" s="22" customFormat="1" ht="15.75" customHeight="1" x14ac:dyDescent="0.25">
      <c r="A1797" s="23">
        <v>1796</v>
      </c>
      <c r="B1797" s="24" t="s">
        <v>3559</v>
      </c>
      <c r="C1797" s="24" t="s">
        <v>3560</v>
      </c>
      <c r="D1797" s="24" t="s">
        <v>40</v>
      </c>
      <c r="E1797" s="23">
        <v>79</v>
      </c>
      <c r="F1797" s="25">
        <v>25535</v>
      </c>
      <c r="G1797" s="23">
        <f t="shared" ca="1" si="133"/>
        <v>51.388529347095378</v>
      </c>
      <c r="H1797" s="23" t="str">
        <f t="shared" ca="1" si="134"/>
        <v>51-60</v>
      </c>
      <c r="I1797" s="24" t="s">
        <v>574</v>
      </c>
      <c r="J1797" s="24" t="s">
        <v>84</v>
      </c>
      <c r="K1797" s="24" t="s">
        <v>66</v>
      </c>
      <c r="L1797" s="24" t="s">
        <v>44</v>
      </c>
      <c r="M1797" s="24" t="s">
        <v>45</v>
      </c>
      <c r="N1797" s="23">
        <v>8</v>
      </c>
      <c r="O1797" s="22" t="str">
        <f>VLOOKUP(A1797,[1]CustomerAddress!$A$1:$F$3997,2)</f>
        <v>2 Crest Line Crossing</v>
      </c>
      <c r="P1797" s="22">
        <f>VLOOKUP(A1797,[1]CustomerAddress!$A$1:$F$3997,3)</f>
        <v>2072</v>
      </c>
      <c r="Q1797" s="22" t="str">
        <f>VLOOKUP(A1797,[1]CustomerAddress!$A$1:$F$3997,4)</f>
        <v>NSW</v>
      </c>
      <c r="R1797" s="22" t="str">
        <f>VLOOKUP(A1797,[1]CustomerAddress!$A$1:$F$3997,5)</f>
        <v>Australia</v>
      </c>
      <c r="S1797" s="22">
        <f>VLOOKUP(A1797,[1]CustomerAddress!$A$1:$F$3997,6)</f>
        <v>9</v>
      </c>
      <c r="T1797" s="22" t="str">
        <f>VLOOKUP(A1797,Labels!$A$5:$I$3497,9)</f>
        <v>Lost Customer</v>
      </c>
    </row>
    <row r="1798" spans="1:20" s="22" customFormat="1" ht="15.75" customHeight="1" x14ac:dyDescent="0.25">
      <c r="A1798" s="23">
        <v>1797</v>
      </c>
      <c r="B1798" s="24" t="s">
        <v>106</v>
      </c>
      <c r="C1798" s="24" t="s">
        <v>3561</v>
      </c>
      <c r="D1798" s="24" t="s">
        <v>48</v>
      </c>
      <c r="E1798" s="23">
        <v>49</v>
      </c>
      <c r="F1798" s="25">
        <v>27165</v>
      </c>
      <c r="G1798" s="23">
        <f t="shared" ca="1" si="133"/>
        <v>46.922775922437843</v>
      </c>
      <c r="H1798" s="23" t="str">
        <f t="shared" ca="1" si="134"/>
        <v>41-50</v>
      </c>
      <c r="I1798" s="24" t="s">
        <v>354</v>
      </c>
      <c r="J1798" s="24" t="s">
        <v>61</v>
      </c>
      <c r="K1798" s="24" t="s">
        <v>43</v>
      </c>
      <c r="L1798" s="24" t="s">
        <v>44</v>
      </c>
      <c r="M1798" s="24" t="s">
        <v>57</v>
      </c>
      <c r="N1798" s="23">
        <v>8</v>
      </c>
      <c r="O1798" s="22" t="str">
        <f>VLOOKUP(A1798,[1]CustomerAddress!$A$1:$F$3997,2)</f>
        <v>18083 Mallard Drive</v>
      </c>
      <c r="P1798" s="22">
        <f>VLOOKUP(A1798,[1]CustomerAddress!$A$1:$F$3997,3)</f>
        <v>3075</v>
      </c>
      <c r="Q1798" s="22" t="str">
        <f>VLOOKUP(A1798,[1]CustomerAddress!$A$1:$F$3997,4)</f>
        <v>VIC</v>
      </c>
      <c r="R1798" s="22" t="str">
        <f>VLOOKUP(A1798,[1]CustomerAddress!$A$1:$F$3997,5)</f>
        <v>Australia</v>
      </c>
      <c r="S1798" s="22">
        <f>VLOOKUP(A1798,[1]CustomerAddress!$A$1:$F$3997,6)</f>
        <v>7</v>
      </c>
      <c r="T1798" s="22" t="str">
        <f>VLOOKUP(A1798,Labels!$A$5:$I$3497,9)</f>
        <v>Losing Customer</v>
      </c>
    </row>
    <row r="1799" spans="1:20" s="22" customFormat="1" ht="15.75" customHeight="1" x14ac:dyDescent="0.25">
      <c r="A1799" s="23">
        <v>1798</v>
      </c>
      <c r="B1799" s="24" t="s">
        <v>3562</v>
      </c>
      <c r="C1799" s="24" t="s">
        <v>3563</v>
      </c>
      <c r="D1799" s="24" t="s">
        <v>40</v>
      </c>
      <c r="E1799" s="23">
        <v>46</v>
      </c>
      <c r="F1799" s="25">
        <v>36810</v>
      </c>
      <c r="G1799" s="23">
        <f t="shared" ca="1" si="133"/>
        <v>20.498118388191266</v>
      </c>
      <c r="H1799" s="23" t="str">
        <f t="shared" ca="1" si="134"/>
        <v>21-30</v>
      </c>
      <c r="I1799" s="24" t="s">
        <v>593</v>
      </c>
      <c r="J1799" s="24" t="s">
        <v>84</v>
      </c>
      <c r="K1799" s="24" t="s">
        <v>66</v>
      </c>
      <c r="L1799" s="24" t="s">
        <v>44</v>
      </c>
      <c r="M1799" s="24" t="s">
        <v>45</v>
      </c>
      <c r="N1799" s="23">
        <v>1</v>
      </c>
      <c r="O1799" s="22" t="str">
        <f>VLOOKUP(A1799,[1]CustomerAddress!$A$1:$F$3997,2)</f>
        <v>93 Lakeland Court</v>
      </c>
      <c r="P1799" s="22">
        <f>VLOOKUP(A1799,[1]CustomerAddress!$A$1:$F$3997,3)</f>
        <v>3810</v>
      </c>
      <c r="Q1799" s="22" t="str">
        <f>VLOOKUP(A1799,[1]CustomerAddress!$A$1:$F$3997,4)</f>
        <v>VIC</v>
      </c>
      <c r="R1799" s="22" t="str">
        <f>VLOOKUP(A1799,[1]CustomerAddress!$A$1:$F$3997,5)</f>
        <v>Australia</v>
      </c>
      <c r="S1799" s="22">
        <f>VLOOKUP(A1799,[1]CustomerAddress!$A$1:$F$3997,6)</f>
        <v>6</v>
      </c>
      <c r="T1799" s="22" t="str">
        <f>VLOOKUP(A1799,Labels!$A$5:$I$3497,9)</f>
        <v>Very Loyal</v>
      </c>
    </row>
    <row r="1800" spans="1:20" s="22" customFormat="1" ht="15.75" customHeight="1" x14ac:dyDescent="0.25">
      <c r="A1800" s="23">
        <v>1799</v>
      </c>
      <c r="B1800" s="24" t="s">
        <v>3564</v>
      </c>
      <c r="C1800" s="24" t="s">
        <v>3565</v>
      </c>
      <c r="D1800" s="24" t="s">
        <v>48</v>
      </c>
      <c r="E1800" s="23">
        <v>81</v>
      </c>
      <c r="F1800" s="25">
        <v>28482</v>
      </c>
      <c r="G1800" s="23">
        <f t="shared" ca="1" si="133"/>
        <v>43.314556744355649</v>
      </c>
      <c r="H1800" s="23" t="str">
        <f t="shared" ca="1" si="134"/>
        <v>41-50</v>
      </c>
      <c r="J1800" s="24" t="s">
        <v>61</v>
      </c>
      <c r="K1800" s="24" t="s">
        <v>62</v>
      </c>
      <c r="L1800" s="24" t="s">
        <v>44</v>
      </c>
      <c r="M1800" s="24" t="s">
        <v>57</v>
      </c>
      <c r="N1800" s="23">
        <v>17</v>
      </c>
      <c r="O1800" s="22" t="str">
        <f>VLOOKUP(A1800,[1]CustomerAddress!$A$1:$F$3997,2)</f>
        <v>023 Thackeray Lane</v>
      </c>
      <c r="P1800" s="22">
        <f>VLOOKUP(A1800,[1]CustomerAddress!$A$1:$F$3997,3)</f>
        <v>2070</v>
      </c>
      <c r="Q1800" s="22" t="str">
        <f>VLOOKUP(A1800,[1]CustomerAddress!$A$1:$F$3997,4)</f>
        <v>NSW</v>
      </c>
      <c r="R1800" s="22" t="str">
        <f>VLOOKUP(A1800,[1]CustomerAddress!$A$1:$F$3997,5)</f>
        <v>Australia</v>
      </c>
      <c r="S1800" s="22">
        <f>VLOOKUP(A1800,[1]CustomerAddress!$A$1:$F$3997,6)</f>
        <v>12</v>
      </c>
      <c r="T1800" s="22" t="str">
        <f>VLOOKUP(A1800,Labels!$A$5:$I$3497,9)</f>
        <v>High Risk Customer</v>
      </c>
    </row>
    <row r="1801" spans="1:20" s="22" customFormat="1" ht="15.75" customHeight="1" x14ac:dyDescent="0.25">
      <c r="A1801" s="23">
        <v>1800</v>
      </c>
      <c r="B1801" s="24" t="s">
        <v>3566</v>
      </c>
      <c r="C1801" s="24" t="s">
        <v>3567</v>
      </c>
      <c r="D1801" s="24" t="s">
        <v>40</v>
      </c>
      <c r="E1801" s="23">
        <v>30</v>
      </c>
      <c r="F1801" s="25">
        <v>20355</v>
      </c>
      <c r="G1801" s="23">
        <f t="shared" ca="1" si="133"/>
        <v>65.580310169013188</v>
      </c>
      <c r="H1801" s="23" t="str">
        <f t="shared" ca="1" si="134"/>
        <v>61-70</v>
      </c>
      <c r="I1801" s="24" t="s">
        <v>41</v>
      </c>
      <c r="J1801" s="24" t="s">
        <v>75</v>
      </c>
      <c r="K1801" s="24" t="s">
        <v>66</v>
      </c>
      <c r="L1801" s="24" t="s">
        <v>44</v>
      </c>
      <c r="M1801" s="24" t="s">
        <v>57</v>
      </c>
      <c r="N1801" s="23">
        <v>11</v>
      </c>
      <c r="O1801" s="22" t="str">
        <f>VLOOKUP(A1801,[1]CustomerAddress!$A$1:$F$3997,2)</f>
        <v>79737 Hollow Ridge Trail</v>
      </c>
      <c r="P1801" s="22">
        <f>VLOOKUP(A1801,[1]CustomerAddress!$A$1:$F$3997,3)</f>
        <v>2199</v>
      </c>
      <c r="Q1801" s="22" t="str">
        <f>VLOOKUP(A1801,[1]CustomerAddress!$A$1:$F$3997,4)</f>
        <v>NSW</v>
      </c>
      <c r="R1801" s="22" t="str">
        <f>VLOOKUP(A1801,[1]CustomerAddress!$A$1:$F$3997,5)</f>
        <v>Australia</v>
      </c>
      <c r="S1801" s="22">
        <f>VLOOKUP(A1801,[1]CustomerAddress!$A$1:$F$3997,6)</f>
        <v>9</v>
      </c>
      <c r="T1801" s="22" t="str">
        <f>VLOOKUP(A1801,Labels!$A$5:$I$3497,9)</f>
        <v>Evasive Customer</v>
      </c>
    </row>
    <row r="1802" spans="1:20" s="22" customFormat="1" ht="15.75" customHeight="1" x14ac:dyDescent="0.25">
      <c r="A1802" s="23">
        <v>1801</v>
      </c>
      <c r="B1802" s="24" t="s">
        <v>3568</v>
      </c>
      <c r="C1802" s="24" t="s">
        <v>3569</v>
      </c>
      <c r="D1802" s="24" t="s">
        <v>48</v>
      </c>
      <c r="E1802" s="23">
        <v>48</v>
      </c>
      <c r="F1802" s="25">
        <v>28117</v>
      </c>
      <c r="G1802" s="23">
        <f t="shared" ca="1" si="133"/>
        <v>44.314556744355649</v>
      </c>
      <c r="H1802" s="23" t="str">
        <f t="shared" ca="1" si="134"/>
        <v>41-50</v>
      </c>
      <c r="I1802" s="24" t="s">
        <v>141</v>
      </c>
      <c r="J1802" s="24" t="s">
        <v>84</v>
      </c>
      <c r="K1802" s="24" t="s">
        <v>62</v>
      </c>
      <c r="L1802" s="24" t="s">
        <v>44</v>
      </c>
      <c r="M1802" s="24" t="s">
        <v>57</v>
      </c>
      <c r="N1802" s="23">
        <v>21</v>
      </c>
      <c r="O1802" s="22" t="str">
        <f>VLOOKUP(A1802,[1]CustomerAddress!$A$1:$F$3997,2)</f>
        <v>95465 Union Plaza</v>
      </c>
      <c r="P1802" s="22">
        <f>VLOOKUP(A1802,[1]CustomerAddress!$A$1:$F$3997,3)</f>
        <v>4055</v>
      </c>
      <c r="Q1802" s="22" t="str">
        <f>VLOOKUP(A1802,[1]CustomerAddress!$A$1:$F$3997,4)</f>
        <v>QLD</v>
      </c>
      <c r="R1802" s="22" t="str">
        <f>VLOOKUP(A1802,[1]CustomerAddress!$A$1:$F$3997,5)</f>
        <v>Australia</v>
      </c>
      <c r="S1802" s="22">
        <f>VLOOKUP(A1802,[1]CustomerAddress!$A$1:$F$3997,6)</f>
        <v>7</v>
      </c>
      <c r="T1802" s="22" t="str">
        <f>VLOOKUP(A1802,Labels!$A$5:$I$3497,9)</f>
        <v>Losing Customer</v>
      </c>
    </row>
    <row r="1803" spans="1:20" s="22" customFormat="1" ht="15.75" customHeight="1" x14ac:dyDescent="0.25">
      <c r="A1803" s="23">
        <v>1802</v>
      </c>
      <c r="B1803" s="24" t="s">
        <v>3570</v>
      </c>
      <c r="C1803" s="24" t="s">
        <v>1365</v>
      </c>
      <c r="D1803" s="24" t="s">
        <v>40</v>
      </c>
      <c r="E1803" s="23">
        <v>3</v>
      </c>
      <c r="F1803" s="25">
        <v>26765</v>
      </c>
      <c r="G1803" s="23">
        <f t="shared" ca="1" si="133"/>
        <v>48.018666333396745</v>
      </c>
      <c r="H1803" s="23" t="str">
        <f t="shared" ca="1" si="134"/>
        <v>41-50</v>
      </c>
      <c r="I1803" s="24" t="s">
        <v>83</v>
      </c>
      <c r="J1803" s="24" t="s">
        <v>84</v>
      </c>
      <c r="K1803" s="24" t="s">
        <v>43</v>
      </c>
      <c r="L1803" s="24" t="s">
        <v>44</v>
      </c>
      <c r="M1803" s="24" t="s">
        <v>57</v>
      </c>
      <c r="N1803" s="23">
        <v>7</v>
      </c>
      <c r="O1803" s="22" t="str">
        <f>VLOOKUP(A1803,[1]CustomerAddress!$A$1:$F$3997,2)</f>
        <v>66238 Old Gate Circle</v>
      </c>
      <c r="P1803" s="22">
        <f>VLOOKUP(A1803,[1]CustomerAddress!$A$1:$F$3997,3)</f>
        <v>4157</v>
      </c>
      <c r="Q1803" s="22" t="str">
        <f>VLOOKUP(A1803,[1]CustomerAddress!$A$1:$F$3997,4)</f>
        <v>QLD</v>
      </c>
      <c r="R1803" s="22" t="str">
        <f>VLOOKUP(A1803,[1]CustomerAddress!$A$1:$F$3997,5)</f>
        <v>Australia</v>
      </c>
      <c r="S1803" s="22">
        <f>VLOOKUP(A1803,[1]CustomerAddress!$A$1:$F$3997,6)</f>
        <v>9</v>
      </c>
      <c r="T1803" s="22" t="str">
        <f>VLOOKUP(A1803,Labels!$A$5:$I$3497,9)</f>
        <v>Platinum Customer</v>
      </c>
    </row>
    <row r="1804" spans="1:20" s="22" customFormat="1" ht="15.75" customHeight="1" x14ac:dyDescent="0.25">
      <c r="A1804" s="23">
        <v>1803</v>
      </c>
      <c r="B1804" s="24" t="s">
        <v>3571</v>
      </c>
      <c r="C1804" s="24" t="s">
        <v>3572</v>
      </c>
      <c r="D1804" s="24" t="s">
        <v>40</v>
      </c>
      <c r="E1804" s="23">
        <v>75</v>
      </c>
      <c r="F1804" s="25">
        <v>32155</v>
      </c>
      <c r="G1804" s="23">
        <f t="shared" ca="1" si="133"/>
        <v>33.251543045725512</v>
      </c>
      <c r="H1804" s="23" t="str">
        <f t="shared" ca="1" si="134"/>
        <v>31-40</v>
      </c>
      <c r="J1804" s="24" t="s">
        <v>61</v>
      </c>
      <c r="K1804" s="24" t="s">
        <v>43</v>
      </c>
      <c r="L1804" s="24" t="s">
        <v>44</v>
      </c>
      <c r="M1804" s="24" t="s">
        <v>57</v>
      </c>
      <c r="N1804" s="23">
        <v>6</v>
      </c>
      <c r="O1804" s="22" t="str">
        <f>VLOOKUP(A1804,[1]CustomerAddress!$A$1:$F$3997,2)</f>
        <v>3 Delladonna Street</v>
      </c>
      <c r="P1804" s="22">
        <f>VLOOKUP(A1804,[1]CustomerAddress!$A$1:$F$3997,3)</f>
        <v>4799</v>
      </c>
      <c r="Q1804" s="22" t="str">
        <f>VLOOKUP(A1804,[1]CustomerAddress!$A$1:$F$3997,4)</f>
        <v>QLD</v>
      </c>
      <c r="R1804" s="22" t="str">
        <f>VLOOKUP(A1804,[1]CustomerAddress!$A$1:$F$3997,5)</f>
        <v>Australia</v>
      </c>
      <c r="S1804" s="22">
        <f>VLOOKUP(A1804,[1]CustomerAddress!$A$1:$F$3997,6)</f>
        <v>3</v>
      </c>
      <c r="T1804" s="22" t="str">
        <f>VLOOKUP(A1804,Labels!$A$5:$I$3497,9)</f>
        <v>Almost Lost Customer</v>
      </c>
    </row>
    <row r="1805" spans="1:20" s="22" customFormat="1" ht="15.75" customHeight="1" x14ac:dyDescent="0.25">
      <c r="A1805" s="23">
        <v>1804</v>
      </c>
      <c r="B1805" s="24" t="s">
        <v>3573</v>
      </c>
      <c r="C1805" s="24" t="s">
        <v>3574</v>
      </c>
      <c r="D1805" s="24" t="s">
        <v>40</v>
      </c>
      <c r="E1805" s="23">
        <v>91</v>
      </c>
      <c r="F1805" s="25">
        <v>23098</v>
      </c>
      <c r="G1805" s="23">
        <f t="shared" ca="1" si="133"/>
        <v>58.065241675862502</v>
      </c>
      <c r="H1805" s="23" t="str">
        <f t="shared" ca="1" si="134"/>
        <v>51-60</v>
      </c>
      <c r="I1805" s="24" t="s">
        <v>144</v>
      </c>
      <c r="J1805" s="24" t="s">
        <v>54</v>
      </c>
      <c r="K1805" s="24" t="s">
        <v>62</v>
      </c>
      <c r="L1805" s="24" t="s">
        <v>44</v>
      </c>
      <c r="M1805" s="24" t="s">
        <v>57</v>
      </c>
      <c r="N1805" s="23">
        <v>4</v>
      </c>
      <c r="O1805" s="22" t="str">
        <f>VLOOKUP(A1805,[1]CustomerAddress!$A$1:$F$3997,2)</f>
        <v>3 Mallard Center</v>
      </c>
      <c r="P1805" s="22">
        <f>VLOOKUP(A1805,[1]CustomerAddress!$A$1:$F$3997,3)</f>
        <v>2251</v>
      </c>
      <c r="Q1805" s="22" t="str">
        <f>VLOOKUP(A1805,[1]CustomerAddress!$A$1:$F$3997,4)</f>
        <v>NSW</v>
      </c>
      <c r="R1805" s="22" t="str">
        <f>VLOOKUP(A1805,[1]CustomerAddress!$A$1:$F$3997,5)</f>
        <v>Australia</v>
      </c>
      <c r="S1805" s="22">
        <f>VLOOKUP(A1805,[1]CustomerAddress!$A$1:$F$3997,6)</f>
        <v>8</v>
      </c>
      <c r="T1805" s="22" t="str">
        <f>VLOOKUP(A1805,Labels!$A$5:$I$3497,9)</f>
        <v>Late Bloomer</v>
      </c>
    </row>
    <row r="1806" spans="1:20" s="22" customFormat="1" ht="15.75" customHeight="1" x14ac:dyDescent="0.25">
      <c r="A1806" s="23">
        <v>1805</v>
      </c>
      <c r="B1806" s="24" t="s">
        <v>3575</v>
      </c>
      <c r="C1806" s="24" t="s">
        <v>3576</v>
      </c>
      <c r="D1806" s="24" t="s">
        <v>40</v>
      </c>
      <c r="E1806" s="23">
        <v>90</v>
      </c>
      <c r="F1806" s="25">
        <v>28048</v>
      </c>
      <c r="G1806" s="23">
        <f t="shared" ca="1" si="133"/>
        <v>44.503597840246059</v>
      </c>
      <c r="H1806" s="23" t="str">
        <f t="shared" ca="1" si="134"/>
        <v>41-50</v>
      </c>
      <c r="I1806" s="24" t="s">
        <v>1688</v>
      </c>
      <c r="J1806" s="24" t="s">
        <v>50</v>
      </c>
      <c r="K1806" s="24" t="s">
        <v>43</v>
      </c>
      <c r="L1806" s="24" t="s">
        <v>44</v>
      </c>
      <c r="M1806" s="24" t="s">
        <v>57</v>
      </c>
      <c r="N1806" s="23">
        <v>12</v>
      </c>
      <c r="O1806" s="22" t="str">
        <f>VLOOKUP(A1806,[1]CustomerAddress!$A$1:$F$3997,2)</f>
        <v>31 Eastwood Circle</v>
      </c>
      <c r="P1806" s="22">
        <f>VLOOKUP(A1806,[1]CustomerAddress!$A$1:$F$3997,3)</f>
        <v>2460</v>
      </c>
      <c r="Q1806" s="22" t="str">
        <f>VLOOKUP(A1806,[1]CustomerAddress!$A$1:$F$3997,4)</f>
        <v>NSW</v>
      </c>
      <c r="R1806" s="22" t="str">
        <f>VLOOKUP(A1806,[1]CustomerAddress!$A$1:$F$3997,5)</f>
        <v>Australia</v>
      </c>
      <c r="S1806" s="22">
        <f>VLOOKUP(A1806,[1]CustomerAddress!$A$1:$F$3997,6)</f>
        <v>3</v>
      </c>
      <c r="T1806" s="22" t="str">
        <f>VLOOKUP(A1806,Labels!$A$5:$I$3497,9)</f>
        <v>Lost Customer</v>
      </c>
    </row>
    <row r="1807" spans="1:20" s="22" customFormat="1" ht="15.75" hidden="1" customHeight="1" x14ac:dyDescent="0.25">
      <c r="A1807" s="23">
        <v>1806</v>
      </c>
      <c r="B1807" s="24" t="s">
        <v>3577</v>
      </c>
      <c r="C1807" s="24" t="s">
        <v>3578</v>
      </c>
      <c r="D1807" s="24" t="s">
        <v>147</v>
      </c>
      <c r="E1807" s="23">
        <v>95</v>
      </c>
      <c r="F1807" s="25"/>
      <c r="G1807" s="23"/>
      <c r="H1807" s="23"/>
      <c r="I1807" s="24" t="s">
        <v>1771</v>
      </c>
      <c r="J1807" s="24" t="s">
        <v>56</v>
      </c>
      <c r="K1807" s="24" t="s">
        <v>43</v>
      </c>
      <c r="L1807" s="24" t="s">
        <v>44</v>
      </c>
      <c r="M1807" s="24" t="s">
        <v>57</v>
      </c>
      <c r="N1807" s="23"/>
    </row>
    <row r="1808" spans="1:20" s="22" customFormat="1" ht="15.75" customHeight="1" x14ac:dyDescent="0.25">
      <c r="A1808" s="23">
        <v>1807</v>
      </c>
      <c r="B1808" s="24" t="s">
        <v>3579</v>
      </c>
      <c r="C1808" s="24" t="s">
        <v>3580</v>
      </c>
      <c r="D1808" s="24" t="s">
        <v>40</v>
      </c>
      <c r="E1808" s="23">
        <v>45</v>
      </c>
      <c r="F1808" s="25">
        <v>20163</v>
      </c>
      <c r="G1808" s="23">
        <f t="shared" ref="G1808:G1871" ca="1" si="135">(NOW()-F1808)/365</f>
        <v>66.106337566273453</v>
      </c>
      <c r="H1808" s="23" t="str">
        <f t="shared" ref="H1808:H1855" ca="1" si="136">IF(G1808&lt;=10,"0-10",IF(AND(G1808&gt;10,G1808&lt;=20),"11-20",IF(AND(G1808&gt;20,G1808&lt;=30),"21-30",IF(AND(G1808&gt;30,G1808&lt;=40),"31-40",IF(AND(G1808&gt;40,G1808&lt;=50),"41-50",IF(AND(G1808&gt;50,G1808&lt;=60),"51-60",IF(AND(G1808&gt;60,G1808&lt;=70),"61-70",IF(AND(G1808&gt;70,G1808&lt;=80),"71-80",IF(AND(G1808&gt;80,G1808&lt;=90),"81-90",IF(G1808&gt;90,"91-100"))))))))))</f>
        <v>61-70</v>
      </c>
      <c r="I1808" s="24" t="s">
        <v>223</v>
      </c>
      <c r="J1808" s="24" t="s">
        <v>61</v>
      </c>
      <c r="K1808" s="24" t="s">
        <v>66</v>
      </c>
      <c r="L1808" s="24" t="s">
        <v>44</v>
      </c>
      <c r="M1808" s="24" t="s">
        <v>45</v>
      </c>
      <c r="N1808" s="23">
        <v>16</v>
      </c>
      <c r="O1808" s="22" t="str">
        <f>VLOOKUP(A1808,[1]CustomerAddress!$A$1:$F$3997,2)</f>
        <v>69555 Dakota Alley</v>
      </c>
      <c r="P1808" s="22">
        <f>VLOOKUP(A1808,[1]CustomerAddress!$A$1:$F$3997,3)</f>
        <v>4211</v>
      </c>
      <c r="Q1808" s="22" t="str">
        <f>VLOOKUP(A1808,[1]CustomerAddress!$A$1:$F$3997,4)</f>
        <v>QLD</v>
      </c>
      <c r="R1808" s="22" t="str">
        <f>VLOOKUP(A1808,[1]CustomerAddress!$A$1:$F$3997,5)</f>
        <v>Australia</v>
      </c>
      <c r="S1808" s="22">
        <f>VLOOKUP(A1808,[1]CustomerAddress!$A$1:$F$3997,6)</f>
        <v>5</v>
      </c>
      <c r="T1808" s="22" t="str">
        <f>VLOOKUP(A1808,Labels!$A$5:$I$3497,9)</f>
        <v>High Risk Customer</v>
      </c>
    </row>
    <row r="1809" spans="1:20" s="22" customFormat="1" ht="15.75" customHeight="1" x14ac:dyDescent="0.25">
      <c r="A1809" s="23">
        <v>1808</v>
      </c>
      <c r="B1809" s="24" t="s">
        <v>3581</v>
      </c>
      <c r="C1809" s="24" t="s">
        <v>2831</v>
      </c>
      <c r="D1809" s="24" t="s">
        <v>48</v>
      </c>
      <c r="E1809" s="23">
        <v>98</v>
      </c>
      <c r="F1809" s="25">
        <v>24091</v>
      </c>
      <c r="G1809" s="23">
        <f t="shared" ca="1" si="135"/>
        <v>55.344693730657021</v>
      </c>
      <c r="H1809" s="23" t="str">
        <f t="shared" ca="1" si="136"/>
        <v>51-60</v>
      </c>
      <c r="I1809" s="24" t="s">
        <v>151</v>
      </c>
      <c r="J1809" s="24" t="s">
        <v>65</v>
      </c>
      <c r="K1809" s="24" t="s">
        <v>66</v>
      </c>
      <c r="L1809" s="24" t="s">
        <v>44</v>
      </c>
      <c r="M1809" s="24" t="s">
        <v>57</v>
      </c>
      <c r="N1809" s="23">
        <v>17</v>
      </c>
      <c r="O1809" s="22" t="str">
        <f>VLOOKUP(A1809,[1]CustomerAddress!$A$1:$F$3997,2)</f>
        <v>21969 Lawn Court</v>
      </c>
      <c r="P1809" s="22">
        <f>VLOOKUP(A1809,[1]CustomerAddress!$A$1:$F$3997,3)</f>
        <v>2095</v>
      </c>
      <c r="Q1809" s="22" t="str">
        <f>VLOOKUP(A1809,[1]CustomerAddress!$A$1:$F$3997,4)</f>
        <v>NSW</v>
      </c>
      <c r="R1809" s="22" t="str">
        <f>VLOOKUP(A1809,[1]CustomerAddress!$A$1:$F$3997,5)</f>
        <v>Australia</v>
      </c>
      <c r="S1809" s="22">
        <f>VLOOKUP(A1809,[1]CustomerAddress!$A$1:$F$3997,6)</f>
        <v>9</v>
      </c>
      <c r="T1809" s="22" t="str">
        <f>VLOOKUP(A1809,Labels!$A$5:$I$3497,9)</f>
        <v>Losing Customer</v>
      </c>
    </row>
    <row r="1810" spans="1:20" s="22" customFormat="1" ht="15.75" customHeight="1" x14ac:dyDescent="0.25">
      <c r="A1810" s="23">
        <v>1809</v>
      </c>
      <c r="B1810" s="24" t="s">
        <v>3582</v>
      </c>
      <c r="C1810" s="24" t="s">
        <v>3583</v>
      </c>
      <c r="D1810" s="24" t="s">
        <v>40</v>
      </c>
      <c r="E1810" s="23">
        <v>67</v>
      </c>
      <c r="F1810" s="25">
        <v>22307</v>
      </c>
      <c r="G1810" s="23">
        <f t="shared" ca="1" si="135"/>
        <v>60.232364963533733</v>
      </c>
      <c r="H1810" s="23" t="str">
        <f t="shared" ca="1" si="136"/>
        <v>61-70</v>
      </c>
      <c r="I1810" s="24" t="s">
        <v>906</v>
      </c>
      <c r="J1810" s="24" t="s">
        <v>42</v>
      </c>
      <c r="K1810" s="24" t="s">
        <v>43</v>
      </c>
      <c r="L1810" s="24" t="s">
        <v>44</v>
      </c>
      <c r="M1810" s="24" t="s">
        <v>45</v>
      </c>
      <c r="N1810" s="23">
        <v>19</v>
      </c>
      <c r="O1810" s="22" t="str">
        <f>VLOOKUP(A1810,[1]CustomerAddress!$A$1:$F$3997,2)</f>
        <v>7 Erie Court</v>
      </c>
      <c r="P1810" s="22">
        <f>VLOOKUP(A1810,[1]CustomerAddress!$A$1:$F$3997,3)</f>
        <v>2263</v>
      </c>
      <c r="Q1810" s="22" t="str">
        <f>VLOOKUP(A1810,[1]CustomerAddress!$A$1:$F$3997,4)</f>
        <v>NSW</v>
      </c>
      <c r="R1810" s="22" t="str">
        <f>VLOOKUP(A1810,[1]CustomerAddress!$A$1:$F$3997,5)</f>
        <v>Australia</v>
      </c>
      <c r="S1810" s="22">
        <f>VLOOKUP(A1810,[1]CustomerAddress!$A$1:$F$3997,6)</f>
        <v>7</v>
      </c>
      <c r="T1810" s="22" t="str">
        <f>VLOOKUP(A1810,Labels!$A$5:$I$3497,9)</f>
        <v>Potential Customer</v>
      </c>
    </row>
    <row r="1811" spans="1:20" s="22" customFormat="1" ht="15.75" customHeight="1" x14ac:dyDescent="0.25">
      <c r="A1811" s="23">
        <v>1810</v>
      </c>
      <c r="B1811" s="24" t="s">
        <v>950</v>
      </c>
      <c r="C1811" s="24" t="s">
        <v>3584</v>
      </c>
      <c r="D1811" s="24" t="s">
        <v>48</v>
      </c>
      <c r="E1811" s="23">
        <v>98</v>
      </c>
      <c r="F1811" s="25">
        <v>21676</v>
      </c>
      <c r="G1811" s="23">
        <f t="shared" ca="1" si="135"/>
        <v>61.961132086821401</v>
      </c>
      <c r="H1811" s="23" t="str">
        <f t="shared" ca="1" si="136"/>
        <v>61-70</v>
      </c>
      <c r="I1811" s="24" t="s">
        <v>105</v>
      </c>
      <c r="J1811" s="24" t="s">
        <v>84</v>
      </c>
      <c r="K1811" s="24" t="s">
        <v>66</v>
      </c>
      <c r="L1811" s="24" t="s">
        <v>44</v>
      </c>
      <c r="M1811" s="24" t="s">
        <v>57</v>
      </c>
      <c r="N1811" s="23">
        <v>16</v>
      </c>
      <c r="O1811" s="22" t="str">
        <f>VLOOKUP(A1811,[1]CustomerAddress!$A$1:$F$3997,2)</f>
        <v>0724 Oxford Crossing</v>
      </c>
      <c r="P1811" s="22">
        <f>VLOOKUP(A1811,[1]CustomerAddress!$A$1:$F$3997,3)</f>
        <v>2146</v>
      </c>
      <c r="Q1811" s="22" t="str">
        <f>VLOOKUP(A1811,[1]CustomerAddress!$A$1:$F$3997,4)</f>
        <v>NSW</v>
      </c>
      <c r="R1811" s="22" t="str">
        <f>VLOOKUP(A1811,[1]CustomerAddress!$A$1:$F$3997,5)</f>
        <v>Australia</v>
      </c>
      <c r="S1811" s="22">
        <f>VLOOKUP(A1811,[1]CustomerAddress!$A$1:$F$3997,6)</f>
        <v>9</v>
      </c>
      <c r="T1811" s="22" t="str">
        <f>VLOOKUP(A1811,Labels!$A$5:$I$3497,9)</f>
        <v>Recent Customer</v>
      </c>
    </row>
    <row r="1812" spans="1:20" s="22" customFormat="1" ht="15.75" customHeight="1" x14ac:dyDescent="0.25">
      <c r="A1812" s="23">
        <v>1811</v>
      </c>
      <c r="B1812" s="24" t="s">
        <v>1847</v>
      </c>
      <c r="C1812" s="24" t="s">
        <v>3585</v>
      </c>
      <c r="D1812" s="24" t="s">
        <v>48</v>
      </c>
      <c r="E1812" s="23">
        <v>59</v>
      </c>
      <c r="F1812" s="25">
        <v>36446</v>
      </c>
      <c r="G1812" s="23">
        <f t="shared" ca="1" si="135"/>
        <v>21.495378662163869</v>
      </c>
      <c r="H1812" s="23" t="str">
        <f t="shared" ca="1" si="136"/>
        <v>21-30</v>
      </c>
      <c r="J1812" s="24" t="s">
        <v>50</v>
      </c>
      <c r="K1812" s="24" t="s">
        <v>43</v>
      </c>
      <c r="L1812" s="24" t="s">
        <v>44</v>
      </c>
      <c r="M1812" s="24" t="s">
        <v>57</v>
      </c>
      <c r="N1812" s="23">
        <v>1</v>
      </c>
      <c r="O1812" s="22" t="str">
        <f>VLOOKUP(A1812,[1]CustomerAddress!$A$1:$F$3997,2)</f>
        <v>1 Monterey Terrace</v>
      </c>
      <c r="P1812" s="22">
        <f>VLOOKUP(A1812,[1]CustomerAddress!$A$1:$F$3997,3)</f>
        <v>2011</v>
      </c>
      <c r="Q1812" s="22" t="str">
        <f>VLOOKUP(A1812,[1]CustomerAddress!$A$1:$F$3997,4)</f>
        <v>NSW</v>
      </c>
      <c r="R1812" s="22" t="str">
        <f>VLOOKUP(A1812,[1]CustomerAddress!$A$1:$F$3997,5)</f>
        <v>Australia</v>
      </c>
      <c r="S1812" s="22">
        <f>VLOOKUP(A1812,[1]CustomerAddress!$A$1:$F$3997,6)</f>
        <v>12</v>
      </c>
      <c r="T1812" s="22" t="str">
        <f>VLOOKUP(A1812,Labels!$A$5:$I$3497,9)</f>
        <v>Recent Customer</v>
      </c>
    </row>
    <row r="1813" spans="1:20" s="22" customFormat="1" ht="15.75" customHeight="1" x14ac:dyDescent="0.25">
      <c r="A1813" s="23">
        <v>1812</v>
      </c>
      <c r="B1813" s="24" t="s">
        <v>3586</v>
      </c>
      <c r="C1813" s="24" t="s">
        <v>3587</v>
      </c>
      <c r="D1813" s="24" t="s">
        <v>40</v>
      </c>
      <c r="E1813" s="23">
        <v>20</v>
      </c>
      <c r="F1813" s="25">
        <v>21742</v>
      </c>
      <c r="G1813" s="23">
        <f t="shared" ca="1" si="135"/>
        <v>61.780310169013184</v>
      </c>
      <c r="H1813" s="23" t="str">
        <f t="shared" ca="1" si="136"/>
        <v>61-70</v>
      </c>
      <c r="I1813" s="24" t="s">
        <v>599</v>
      </c>
      <c r="J1813" s="24" t="s">
        <v>42</v>
      </c>
      <c r="K1813" s="24" t="s">
        <v>62</v>
      </c>
      <c r="L1813" s="24" t="s">
        <v>44</v>
      </c>
      <c r="M1813" s="24" t="s">
        <v>57</v>
      </c>
      <c r="N1813" s="23">
        <v>14</v>
      </c>
      <c r="O1813" s="22" t="str">
        <f>VLOOKUP(A1813,[1]CustomerAddress!$A$1:$F$3997,2)</f>
        <v>75 Duke Plaza</v>
      </c>
      <c r="P1813" s="22">
        <f>VLOOKUP(A1813,[1]CustomerAddress!$A$1:$F$3997,3)</f>
        <v>2147</v>
      </c>
      <c r="Q1813" s="22" t="str">
        <f>VLOOKUP(A1813,[1]CustomerAddress!$A$1:$F$3997,4)</f>
        <v>NSW</v>
      </c>
      <c r="R1813" s="22" t="str">
        <f>VLOOKUP(A1813,[1]CustomerAddress!$A$1:$F$3997,5)</f>
        <v>Australia</v>
      </c>
      <c r="S1813" s="22">
        <f>VLOOKUP(A1813,[1]CustomerAddress!$A$1:$F$3997,6)</f>
        <v>9</v>
      </c>
      <c r="T1813" s="22" t="str">
        <f>VLOOKUP(A1813,Labels!$A$5:$I$3497,9)</f>
        <v>Potential Customer</v>
      </c>
    </row>
    <row r="1814" spans="1:20" s="22" customFormat="1" ht="15.75" customHeight="1" x14ac:dyDescent="0.25">
      <c r="A1814" s="23">
        <v>1813</v>
      </c>
      <c r="B1814" s="24" t="s">
        <v>3588</v>
      </c>
      <c r="C1814" s="24" t="s">
        <v>3589</v>
      </c>
      <c r="D1814" s="24" t="s">
        <v>40</v>
      </c>
      <c r="E1814" s="23">
        <v>45</v>
      </c>
      <c r="F1814" s="25">
        <v>37030</v>
      </c>
      <c r="G1814" s="23">
        <f t="shared" ca="1" si="135"/>
        <v>19.895378662163868</v>
      </c>
      <c r="H1814" s="23" t="str">
        <f t="shared" ca="1" si="136"/>
        <v>11-20</v>
      </c>
      <c r="I1814" s="24" t="s">
        <v>651</v>
      </c>
      <c r="J1814" s="24" t="s">
        <v>84</v>
      </c>
      <c r="K1814" s="24" t="s">
        <v>43</v>
      </c>
      <c r="L1814" s="24" t="s">
        <v>44</v>
      </c>
      <c r="M1814" s="24" t="s">
        <v>57</v>
      </c>
      <c r="N1814" s="23">
        <v>1</v>
      </c>
      <c r="O1814" s="22" t="str">
        <f>VLOOKUP(A1814,[1]CustomerAddress!$A$1:$F$3997,2)</f>
        <v>156 Lakeland Way</v>
      </c>
      <c r="P1814" s="22">
        <f>VLOOKUP(A1814,[1]CustomerAddress!$A$1:$F$3997,3)</f>
        <v>4035</v>
      </c>
      <c r="Q1814" s="22" t="str">
        <f>VLOOKUP(A1814,[1]CustomerAddress!$A$1:$F$3997,4)</f>
        <v>QLD</v>
      </c>
      <c r="R1814" s="22" t="str">
        <f>VLOOKUP(A1814,[1]CustomerAddress!$A$1:$F$3997,5)</f>
        <v>Australia</v>
      </c>
      <c r="S1814" s="22">
        <f>VLOOKUP(A1814,[1]CustomerAddress!$A$1:$F$3997,6)</f>
        <v>9</v>
      </c>
      <c r="T1814" s="22" t="str">
        <f>VLOOKUP(A1814,Labels!$A$5:$I$3497,9)</f>
        <v>Becoming Loyal</v>
      </c>
    </row>
    <row r="1815" spans="1:20" s="22" customFormat="1" ht="15.75" customHeight="1" x14ac:dyDescent="0.25">
      <c r="A1815" s="23">
        <v>1814</v>
      </c>
      <c r="B1815" s="24" t="s">
        <v>3590</v>
      </c>
      <c r="C1815" s="24" t="s">
        <v>3591</v>
      </c>
      <c r="D1815" s="24" t="s">
        <v>40</v>
      </c>
      <c r="E1815" s="23">
        <v>33</v>
      </c>
      <c r="F1815" s="25">
        <v>32373</v>
      </c>
      <c r="G1815" s="23">
        <f t="shared" ca="1" si="135"/>
        <v>32.654282771752911</v>
      </c>
      <c r="H1815" s="23" t="str">
        <f t="shared" ca="1" si="136"/>
        <v>31-40</v>
      </c>
      <c r="I1815" s="24" t="s">
        <v>1615</v>
      </c>
      <c r="J1815" s="24" t="s">
        <v>65</v>
      </c>
      <c r="K1815" s="24" t="s">
        <v>62</v>
      </c>
      <c r="L1815" s="24" t="s">
        <v>44</v>
      </c>
      <c r="M1815" s="24" t="s">
        <v>57</v>
      </c>
      <c r="N1815" s="23">
        <v>17</v>
      </c>
      <c r="O1815" s="22" t="str">
        <f>VLOOKUP(A1815,[1]CustomerAddress!$A$1:$F$3997,2)</f>
        <v>91 Mosinee Point</v>
      </c>
      <c r="P1815" s="22">
        <f>VLOOKUP(A1815,[1]CustomerAddress!$A$1:$F$3997,3)</f>
        <v>2166</v>
      </c>
      <c r="Q1815" s="22" t="str">
        <f>VLOOKUP(A1815,[1]CustomerAddress!$A$1:$F$3997,4)</f>
        <v>NSW</v>
      </c>
      <c r="R1815" s="22" t="str">
        <f>VLOOKUP(A1815,[1]CustomerAddress!$A$1:$F$3997,5)</f>
        <v>Australia</v>
      </c>
      <c r="S1815" s="22">
        <f>VLOOKUP(A1815,[1]CustomerAddress!$A$1:$F$3997,6)</f>
        <v>5</v>
      </c>
      <c r="T1815" s="22" t="str">
        <f>VLOOKUP(A1815,Labels!$A$5:$I$3497,9)</f>
        <v>High Risk Customer</v>
      </c>
    </row>
    <row r="1816" spans="1:20" s="22" customFormat="1" ht="15.75" customHeight="1" x14ac:dyDescent="0.25">
      <c r="A1816" s="23">
        <v>1815</v>
      </c>
      <c r="B1816" s="24" t="s">
        <v>3592</v>
      </c>
      <c r="C1816" s="24" t="s">
        <v>3593</v>
      </c>
      <c r="D1816" s="24" t="s">
        <v>40</v>
      </c>
      <c r="E1816" s="23">
        <v>23</v>
      </c>
      <c r="F1816" s="25">
        <v>19809</v>
      </c>
      <c r="G1816" s="23">
        <f t="shared" ca="1" si="135"/>
        <v>67.076200579972095</v>
      </c>
      <c r="H1816" s="23" t="str">
        <f t="shared" ca="1" si="136"/>
        <v>61-70</v>
      </c>
      <c r="I1816" s="24" t="s">
        <v>516</v>
      </c>
      <c r="J1816" s="24" t="s">
        <v>75</v>
      </c>
      <c r="K1816" s="24" t="s">
        <v>43</v>
      </c>
      <c r="L1816" s="24" t="s">
        <v>44</v>
      </c>
      <c r="M1816" s="24" t="s">
        <v>45</v>
      </c>
      <c r="N1816" s="23">
        <v>19</v>
      </c>
      <c r="O1816" s="22" t="str">
        <f>VLOOKUP(A1816,[1]CustomerAddress!$A$1:$F$3997,2)</f>
        <v>1508 Hooker Avenue</v>
      </c>
      <c r="P1816" s="22">
        <f>VLOOKUP(A1816,[1]CustomerAddress!$A$1:$F$3997,3)</f>
        <v>2000</v>
      </c>
      <c r="Q1816" s="22" t="str">
        <f>VLOOKUP(A1816,[1]CustomerAddress!$A$1:$F$3997,4)</f>
        <v>NSW</v>
      </c>
      <c r="R1816" s="22" t="str">
        <f>VLOOKUP(A1816,[1]CustomerAddress!$A$1:$F$3997,5)</f>
        <v>Australia</v>
      </c>
      <c r="S1816" s="22">
        <f>VLOOKUP(A1816,[1]CustomerAddress!$A$1:$F$3997,6)</f>
        <v>8</v>
      </c>
      <c r="T1816" s="22" t="str">
        <f>VLOOKUP(A1816,Labels!$A$5:$I$3497,9)</f>
        <v>Becoming Loyal</v>
      </c>
    </row>
    <row r="1817" spans="1:20" s="22" customFormat="1" ht="15.75" customHeight="1" x14ac:dyDescent="0.25">
      <c r="A1817" s="23">
        <v>1816</v>
      </c>
      <c r="B1817" s="24" t="s">
        <v>3594</v>
      </c>
      <c r="C1817" s="24" t="s">
        <v>3595</v>
      </c>
      <c r="D1817" s="24" t="s">
        <v>40</v>
      </c>
      <c r="E1817" s="23">
        <v>68</v>
      </c>
      <c r="F1817" s="25">
        <v>28181</v>
      </c>
      <c r="G1817" s="23">
        <f t="shared" ca="1" si="135"/>
        <v>44.139214278602225</v>
      </c>
      <c r="H1817" s="23" t="str">
        <f t="shared" ca="1" si="136"/>
        <v>41-50</v>
      </c>
      <c r="J1817" s="24" t="s">
        <v>75</v>
      </c>
      <c r="K1817" s="24" t="s">
        <v>43</v>
      </c>
      <c r="L1817" s="24" t="s">
        <v>44</v>
      </c>
      <c r="M1817" s="24" t="s">
        <v>57</v>
      </c>
      <c r="N1817" s="23">
        <v>18</v>
      </c>
      <c r="O1817" s="22" t="str">
        <f>VLOOKUP(A1817,[1]CustomerAddress!$A$1:$F$3997,2)</f>
        <v>3202 Ridge Oak Alley</v>
      </c>
      <c r="P1817" s="22">
        <f>VLOOKUP(A1817,[1]CustomerAddress!$A$1:$F$3997,3)</f>
        <v>4121</v>
      </c>
      <c r="Q1817" s="22" t="str">
        <f>VLOOKUP(A1817,[1]CustomerAddress!$A$1:$F$3997,4)</f>
        <v>QLD</v>
      </c>
      <c r="R1817" s="22" t="str">
        <f>VLOOKUP(A1817,[1]CustomerAddress!$A$1:$F$3997,5)</f>
        <v>Australia</v>
      </c>
      <c r="S1817" s="22">
        <f>VLOOKUP(A1817,[1]CustomerAddress!$A$1:$F$3997,6)</f>
        <v>9</v>
      </c>
      <c r="T1817" s="22" t="str">
        <f>VLOOKUP(A1817,Labels!$A$5:$I$3497,9)</f>
        <v>High Risk Customer</v>
      </c>
    </row>
    <row r="1818" spans="1:20" s="22" customFormat="1" ht="15.75" customHeight="1" x14ac:dyDescent="0.25">
      <c r="A1818" s="23">
        <v>1817</v>
      </c>
      <c r="B1818" s="24" t="s">
        <v>3596</v>
      </c>
      <c r="C1818" s="24" t="s">
        <v>3597</v>
      </c>
      <c r="D1818" s="24" t="s">
        <v>48</v>
      </c>
      <c r="E1818" s="23">
        <v>32</v>
      </c>
      <c r="F1818" s="25">
        <v>27466</v>
      </c>
      <c r="G1818" s="23">
        <f t="shared" ca="1" si="135"/>
        <v>46.098118388191267</v>
      </c>
      <c r="H1818" s="23" t="str">
        <f t="shared" ca="1" si="136"/>
        <v>41-50</v>
      </c>
      <c r="I1818" s="24" t="s">
        <v>367</v>
      </c>
      <c r="J1818" s="24" t="s">
        <v>61</v>
      </c>
      <c r="K1818" s="24" t="s">
        <v>66</v>
      </c>
      <c r="L1818" s="24" t="s">
        <v>44</v>
      </c>
      <c r="M1818" s="24" t="s">
        <v>57</v>
      </c>
      <c r="N1818" s="23">
        <v>19</v>
      </c>
      <c r="O1818" s="22" t="str">
        <f>VLOOKUP(A1818,[1]CustomerAddress!$A$1:$F$3997,2)</f>
        <v>5510 Pepper Wood Street</v>
      </c>
      <c r="P1818" s="22">
        <f>VLOOKUP(A1818,[1]CustomerAddress!$A$1:$F$3997,3)</f>
        <v>3429</v>
      </c>
      <c r="Q1818" s="22" t="str">
        <f>VLOOKUP(A1818,[1]CustomerAddress!$A$1:$F$3997,4)</f>
        <v>VIC</v>
      </c>
      <c r="R1818" s="22" t="str">
        <f>VLOOKUP(A1818,[1]CustomerAddress!$A$1:$F$3997,5)</f>
        <v>Australia</v>
      </c>
      <c r="S1818" s="22">
        <f>VLOOKUP(A1818,[1]CustomerAddress!$A$1:$F$3997,6)</f>
        <v>6</v>
      </c>
      <c r="T1818" s="22" t="str">
        <f>VLOOKUP(A1818,Labels!$A$5:$I$3497,9)</f>
        <v>Recent Customer</v>
      </c>
    </row>
    <row r="1819" spans="1:20" s="22" customFormat="1" ht="15.75" customHeight="1" x14ac:dyDescent="0.25">
      <c r="A1819" s="23">
        <v>1818</v>
      </c>
      <c r="B1819" s="24" t="s">
        <v>3598</v>
      </c>
      <c r="C1819" s="24" t="s">
        <v>3599</v>
      </c>
      <c r="D1819" s="24" t="s">
        <v>40</v>
      </c>
      <c r="E1819" s="23">
        <v>64</v>
      </c>
      <c r="F1819" s="25">
        <v>24563</v>
      </c>
      <c r="G1819" s="23">
        <f t="shared" ca="1" si="135"/>
        <v>54.051543045725516</v>
      </c>
      <c r="H1819" s="23" t="str">
        <f t="shared" ca="1" si="136"/>
        <v>51-60</v>
      </c>
      <c r="I1819" s="24" t="s">
        <v>163</v>
      </c>
      <c r="J1819" s="24" t="s">
        <v>164</v>
      </c>
      <c r="K1819" s="24" t="s">
        <v>43</v>
      </c>
      <c r="L1819" s="24" t="s">
        <v>44</v>
      </c>
      <c r="M1819" s="24" t="s">
        <v>45</v>
      </c>
      <c r="N1819" s="23">
        <v>11</v>
      </c>
      <c r="O1819" s="22" t="str">
        <f>VLOOKUP(A1819,[1]CustomerAddress!$A$1:$F$3997,2)</f>
        <v>42952 Fairfield Center</v>
      </c>
      <c r="P1819" s="22">
        <f>VLOOKUP(A1819,[1]CustomerAddress!$A$1:$F$3997,3)</f>
        <v>3012</v>
      </c>
      <c r="Q1819" s="22" t="str">
        <f>VLOOKUP(A1819,[1]CustomerAddress!$A$1:$F$3997,4)</f>
        <v>VIC</v>
      </c>
      <c r="R1819" s="22" t="str">
        <f>VLOOKUP(A1819,[1]CustomerAddress!$A$1:$F$3997,5)</f>
        <v>Australia</v>
      </c>
      <c r="S1819" s="22">
        <f>VLOOKUP(A1819,[1]CustomerAddress!$A$1:$F$3997,6)</f>
        <v>8</v>
      </c>
      <c r="T1819" s="22" t="str">
        <f>VLOOKUP(A1819,Labels!$A$5:$I$3497,9)</f>
        <v>Potential Customer</v>
      </c>
    </row>
    <row r="1820" spans="1:20" s="22" customFormat="1" ht="15.75" customHeight="1" x14ac:dyDescent="0.25">
      <c r="A1820" s="23">
        <v>1819</v>
      </c>
      <c r="B1820" s="24" t="s">
        <v>3600</v>
      </c>
      <c r="C1820" s="24" t="s">
        <v>3601</v>
      </c>
      <c r="D1820" s="24" t="s">
        <v>40</v>
      </c>
      <c r="E1820" s="23">
        <v>26</v>
      </c>
      <c r="F1820" s="25">
        <v>34661</v>
      </c>
      <c r="G1820" s="23">
        <f t="shared" ca="1" si="135"/>
        <v>26.385789621067978</v>
      </c>
      <c r="H1820" s="23" t="str">
        <f t="shared" ca="1" si="136"/>
        <v>21-30</v>
      </c>
      <c r="I1820" s="24" t="s">
        <v>367</v>
      </c>
      <c r="J1820" s="24" t="s">
        <v>164</v>
      </c>
      <c r="K1820" s="24" t="s">
        <v>43</v>
      </c>
      <c r="L1820" s="24" t="s">
        <v>44</v>
      </c>
      <c r="M1820" s="24" t="s">
        <v>45</v>
      </c>
      <c r="N1820" s="23">
        <v>8</v>
      </c>
      <c r="O1820" s="22" t="str">
        <f>VLOOKUP(A1820,[1]CustomerAddress!$A$1:$F$3997,2)</f>
        <v>1 Garrison Street</v>
      </c>
      <c r="P1820" s="22">
        <f>VLOOKUP(A1820,[1]CustomerAddress!$A$1:$F$3997,3)</f>
        <v>3103</v>
      </c>
      <c r="Q1820" s="22" t="str">
        <f>VLOOKUP(A1820,[1]CustomerAddress!$A$1:$F$3997,4)</f>
        <v>VIC</v>
      </c>
      <c r="R1820" s="22" t="str">
        <f>VLOOKUP(A1820,[1]CustomerAddress!$A$1:$F$3997,5)</f>
        <v>Australia</v>
      </c>
      <c r="S1820" s="22">
        <f>VLOOKUP(A1820,[1]CustomerAddress!$A$1:$F$3997,6)</f>
        <v>12</v>
      </c>
      <c r="T1820" s="22" t="str">
        <f>VLOOKUP(A1820,Labels!$A$5:$I$3497,9)</f>
        <v>Lost Customer</v>
      </c>
    </row>
    <row r="1821" spans="1:20" s="22" customFormat="1" ht="15.75" customHeight="1" x14ac:dyDescent="0.25">
      <c r="A1821" s="23">
        <v>1820</v>
      </c>
      <c r="B1821" s="24" t="s">
        <v>3602</v>
      </c>
      <c r="C1821" s="24" t="s">
        <v>3603</v>
      </c>
      <c r="D1821" s="24" t="s">
        <v>48</v>
      </c>
      <c r="E1821" s="23">
        <v>12</v>
      </c>
      <c r="F1821" s="25">
        <v>35157</v>
      </c>
      <c r="G1821" s="23">
        <f t="shared" ca="1" si="135"/>
        <v>25.026885511478937</v>
      </c>
      <c r="H1821" s="23" t="str">
        <f t="shared" ca="1" si="136"/>
        <v>21-30</v>
      </c>
      <c r="I1821" s="24" t="s">
        <v>1325</v>
      </c>
      <c r="J1821" s="24" t="s">
        <v>56</v>
      </c>
      <c r="K1821" s="24" t="s">
        <v>62</v>
      </c>
      <c r="L1821" s="24" t="s">
        <v>44</v>
      </c>
      <c r="M1821" s="24" t="s">
        <v>57</v>
      </c>
      <c r="N1821" s="23">
        <v>5</v>
      </c>
      <c r="O1821" s="22" t="str">
        <f>VLOOKUP(A1821,[1]CustomerAddress!$A$1:$F$3997,2)</f>
        <v>013 Armistice Street</v>
      </c>
      <c r="P1821" s="22">
        <f>VLOOKUP(A1821,[1]CustomerAddress!$A$1:$F$3997,3)</f>
        <v>2769</v>
      </c>
      <c r="Q1821" s="22" t="str">
        <f>VLOOKUP(A1821,[1]CustomerAddress!$A$1:$F$3997,4)</f>
        <v>NSW</v>
      </c>
      <c r="R1821" s="22" t="str">
        <f>VLOOKUP(A1821,[1]CustomerAddress!$A$1:$F$3997,5)</f>
        <v>Australia</v>
      </c>
      <c r="S1821" s="22">
        <f>VLOOKUP(A1821,[1]CustomerAddress!$A$1:$F$3997,6)</f>
        <v>10</v>
      </c>
      <c r="T1821" s="22" t="str">
        <f>VLOOKUP(A1821,Labels!$A$5:$I$3497,9)</f>
        <v>Recent Customer</v>
      </c>
    </row>
    <row r="1822" spans="1:20" s="22" customFormat="1" ht="15.75" customHeight="1" x14ac:dyDescent="0.25">
      <c r="A1822" s="23">
        <v>1821</v>
      </c>
      <c r="B1822" s="24" t="s">
        <v>283</v>
      </c>
      <c r="C1822" s="24" t="s">
        <v>3604</v>
      </c>
      <c r="D1822" s="24" t="s">
        <v>48</v>
      </c>
      <c r="E1822" s="23">
        <v>89</v>
      </c>
      <c r="F1822" s="25">
        <v>26367</v>
      </c>
      <c r="G1822" s="23">
        <f t="shared" ca="1" si="135"/>
        <v>49.109077292300853</v>
      </c>
      <c r="H1822" s="23" t="str">
        <f t="shared" ca="1" si="136"/>
        <v>41-50</v>
      </c>
      <c r="I1822" s="24" t="s">
        <v>1691</v>
      </c>
      <c r="J1822" s="24" t="s">
        <v>164</v>
      </c>
      <c r="K1822" s="24" t="s">
        <v>66</v>
      </c>
      <c r="L1822" s="24" t="s">
        <v>44</v>
      </c>
      <c r="M1822" s="24" t="s">
        <v>45</v>
      </c>
      <c r="N1822" s="23">
        <v>15</v>
      </c>
      <c r="O1822" s="22" t="str">
        <f>VLOOKUP(A1822,[1]CustomerAddress!$A$1:$F$3997,2)</f>
        <v>3201 Canary Center</v>
      </c>
      <c r="P1822" s="22">
        <f>VLOOKUP(A1822,[1]CustomerAddress!$A$1:$F$3997,3)</f>
        <v>2540</v>
      </c>
      <c r="Q1822" s="22" t="str">
        <f>VLOOKUP(A1822,[1]CustomerAddress!$A$1:$F$3997,4)</f>
        <v>NSW</v>
      </c>
      <c r="R1822" s="22" t="str">
        <f>VLOOKUP(A1822,[1]CustomerAddress!$A$1:$F$3997,5)</f>
        <v>Australia</v>
      </c>
      <c r="S1822" s="22">
        <f>VLOOKUP(A1822,[1]CustomerAddress!$A$1:$F$3997,6)</f>
        <v>9</v>
      </c>
      <c r="T1822" s="22" t="str">
        <f>VLOOKUP(A1822,Labels!$A$5:$I$3497,9)</f>
        <v>Recent Customer</v>
      </c>
    </row>
    <row r="1823" spans="1:20" s="22" customFormat="1" ht="15.75" customHeight="1" x14ac:dyDescent="0.25">
      <c r="A1823" s="23">
        <v>1822</v>
      </c>
      <c r="B1823" s="24" t="s">
        <v>3605</v>
      </c>
      <c r="C1823" s="24" t="s">
        <v>1848</v>
      </c>
      <c r="D1823" s="24" t="s">
        <v>40</v>
      </c>
      <c r="E1823" s="23">
        <v>67</v>
      </c>
      <c r="F1823" s="25">
        <v>22907</v>
      </c>
      <c r="G1823" s="23">
        <f t="shared" ca="1" si="135"/>
        <v>58.588529347095374</v>
      </c>
      <c r="H1823" s="23" t="str">
        <f t="shared" ca="1" si="136"/>
        <v>51-60</v>
      </c>
      <c r="J1823" s="24" t="s">
        <v>50</v>
      </c>
      <c r="K1823" s="24" t="s">
        <v>43</v>
      </c>
      <c r="L1823" s="24" t="s">
        <v>44</v>
      </c>
      <c r="M1823" s="24" t="s">
        <v>57</v>
      </c>
      <c r="N1823" s="23">
        <v>9</v>
      </c>
      <c r="O1823" s="22" t="str">
        <f>VLOOKUP(A1823,[1]CustomerAddress!$A$1:$F$3997,2)</f>
        <v>4365 Basil Junction</v>
      </c>
      <c r="P1823" s="22">
        <f>VLOOKUP(A1823,[1]CustomerAddress!$A$1:$F$3997,3)</f>
        <v>2539</v>
      </c>
      <c r="Q1823" s="22" t="str">
        <f>VLOOKUP(A1823,[1]CustomerAddress!$A$1:$F$3997,4)</f>
        <v>NSW</v>
      </c>
      <c r="R1823" s="22" t="str">
        <f>VLOOKUP(A1823,[1]CustomerAddress!$A$1:$F$3997,5)</f>
        <v>Australia</v>
      </c>
      <c r="S1823" s="22">
        <f>VLOOKUP(A1823,[1]CustomerAddress!$A$1:$F$3997,6)</f>
        <v>7</v>
      </c>
      <c r="T1823" s="22" t="str">
        <f>VLOOKUP(A1823,Labels!$A$5:$I$3497,9)</f>
        <v>Becoming Loyal</v>
      </c>
    </row>
    <row r="1824" spans="1:20" s="22" customFormat="1" ht="15.75" customHeight="1" x14ac:dyDescent="0.25">
      <c r="A1824" s="23">
        <v>1823</v>
      </c>
      <c r="B1824" s="24" t="s">
        <v>3606</v>
      </c>
      <c r="C1824" s="24" t="s">
        <v>3607</v>
      </c>
      <c r="D1824" s="24" t="s">
        <v>40</v>
      </c>
      <c r="E1824" s="23">
        <v>29</v>
      </c>
      <c r="F1824" s="25">
        <v>27173</v>
      </c>
      <c r="G1824" s="23">
        <f t="shared" ca="1" si="135"/>
        <v>46.900858114218664</v>
      </c>
      <c r="H1824" s="23" t="str">
        <f t="shared" ca="1" si="136"/>
        <v>41-50</v>
      </c>
      <c r="I1824" s="24" t="s">
        <v>154</v>
      </c>
      <c r="J1824" s="24" t="s">
        <v>61</v>
      </c>
      <c r="K1824" s="24" t="s">
        <v>66</v>
      </c>
      <c r="L1824" s="24" t="s">
        <v>44</v>
      </c>
      <c r="M1824" s="24" t="s">
        <v>57</v>
      </c>
      <c r="N1824" s="23">
        <v>10</v>
      </c>
      <c r="O1824" s="22" t="str">
        <f>VLOOKUP(A1824,[1]CustomerAddress!$A$1:$F$3997,2)</f>
        <v>1164 Toban Road</v>
      </c>
      <c r="P1824" s="22">
        <f>VLOOKUP(A1824,[1]CustomerAddress!$A$1:$F$3997,3)</f>
        <v>3806</v>
      </c>
      <c r="Q1824" s="22" t="str">
        <f>VLOOKUP(A1824,[1]CustomerAddress!$A$1:$F$3997,4)</f>
        <v>VIC</v>
      </c>
      <c r="R1824" s="22" t="str">
        <f>VLOOKUP(A1824,[1]CustomerAddress!$A$1:$F$3997,5)</f>
        <v>Australia</v>
      </c>
      <c r="S1824" s="22">
        <f>VLOOKUP(A1824,[1]CustomerAddress!$A$1:$F$3997,6)</f>
        <v>5</v>
      </c>
      <c r="T1824" s="22" t="str">
        <f>VLOOKUP(A1824,Labels!$A$5:$I$3497,9)</f>
        <v>Evasive Customer</v>
      </c>
    </row>
    <row r="1825" spans="1:20" s="22" customFormat="1" ht="15.75" customHeight="1" x14ac:dyDescent="0.25">
      <c r="A1825" s="23">
        <v>1824</v>
      </c>
      <c r="B1825" s="24" t="s">
        <v>1700</v>
      </c>
      <c r="C1825" s="24" t="s">
        <v>3608</v>
      </c>
      <c r="D1825" s="24" t="s">
        <v>40</v>
      </c>
      <c r="E1825" s="23">
        <v>12</v>
      </c>
      <c r="F1825" s="25">
        <v>21835</v>
      </c>
      <c r="G1825" s="23">
        <f t="shared" ca="1" si="135"/>
        <v>61.525515648465237</v>
      </c>
      <c r="H1825" s="23" t="str">
        <f t="shared" ca="1" si="136"/>
        <v>61-70</v>
      </c>
      <c r="I1825" s="24" t="s">
        <v>132</v>
      </c>
      <c r="J1825" s="24" t="s">
        <v>84</v>
      </c>
      <c r="K1825" s="24" t="s">
        <v>62</v>
      </c>
      <c r="L1825" s="24" t="s">
        <v>44</v>
      </c>
      <c r="M1825" s="24" t="s">
        <v>45</v>
      </c>
      <c r="N1825" s="23">
        <v>5</v>
      </c>
      <c r="O1825" s="22" t="str">
        <f>VLOOKUP(A1825,[1]CustomerAddress!$A$1:$F$3997,2)</f>
        <v>2364 Dovetail Way</v>
      </c>
      <c r="P1825" s="22">
        <f>VLOOKUP(A1825,[1]CustomerAddress!$A$1:$F$3997,3)</f>
        <v>3048</v>
      </c>
      <c r="Q1825" s="22" t="str">
        <f>VLOOKUP(A1825,[1]CustomerAddress!$A$1:$F$3997,4)</f>
        <v>VIC</v>
      </c>
      <c r="R1825" s="22" t="str">
        <f>VLOOKUP(A1825,[1]CustomerAddress!$A$1:$F$3997,5)</f>
        <v>Australia</v>
      </c>
      <c r="S1825" s="22">
        <f>VLOOKUP(A1825,[1]CustomerAddress!$A$1:$F$3997,6)</f>
        <v>6</v>
      </c>
      <c r="T1825" s="22" t="str">
        <f>VLOOKUP(A1825,Labels!$A$5:$I$3497,9)</f>
        <v>Very Loyal</v>
      </c>
    </row>
    <row r="1826" spans="1:20" s="22" customFormat="1" ht="15.75" customHeight="1" x14ac:dyDescent="0.25">
      <c r="A1826" s="23">
        <v>1825</v>
      </c>
      <c r="B1826" s="24" t="s">
        <v>3609</v>
      </c>
      <c r="C1826" s="24" t="s">
        <v>3610</v>
      </c>
      <c r="D1826" s="24" t="s">
        <v>48</v>
      </c>
      <c r="E1826" s="23">
        <v>82</v>
      </c>
      <c r="F1826" s="25">
        <v>24517</v>
      </c>
      <c r="G1826" s="23">
        <f t="shared" ca="1" si="135"/>
        <v>54.17757044298579</v>
      </c>
      <c r="H1826" s="23" t="str">
        <f t="shared" ca="1" si="136"/>
        <v>51-60</v>
      </c>
      <c r="I1826" s="24" t="s">
        <v>154</v>
      </c>
      <c r="J1826" s="24" t="s">
        <v>50</v>
      </c>
      <c r="K1826" s="24" t="s">
        <v>43</v>
      </c>
      <c r="L1826" s="24" t="s">
        <v>44</v>
      </c>
      <c r="M1826" s="24" t="s">
        <v>45</v>
      </c>
      <c r="N1826" s="23">
        <v>17</v>
      </c>
      <c r="O1826" s="22" t="str">
        <f>VLOOKUP(A1826,[1]CustomerAddress!$A$1:$F$3997,2)</f>
        <v>738 Sloan Place</v>
      </c>
      <c r="P1826" s="22">
        <f>VLOOKUP(A1826,[1]CustomerAddress!$A$1:$F$3997,3)</f>
        <v>3212</v>
      </c>
      <c r="Q1826" s="22" t="str">
        <f>VLOOKUP(A1826,[1]CustomerAddress!$A$1:$F$3997,4)</f>
        <v>VIC</v>
      </c>
      <c r="R1826" s="22" t="str">
        <f>VLOOKUP(A1826,[1]CustomerAddress!$A$1:$F$3997,5)</f>
        <v>Australia</v>
      </c>
      <c r="S1826" s="22">
        <f>VLOOKUP(A1826,[1]CustomerAddress!$A$1:$F$3997,6)</f>
        <v>5</v>
      </c>
      <c r="T1826" s="22" t="str">
        <f>VLOOKUP(A1826,Labels!$A$5:$I$3497,9)</f>
        <v>Potential Customer</v>
      </c>
    </row>
    <row r="1827" spans="1:20" s="22" customFormat="1" ht="15.75" customHeight="1" x14ac:dyDescent="0.25">
      <c r="A1827" s="23">
        <v>1826</v>
      </c>
      <c r="B1827" s="24" t="s">
        <v>3611</v>
      </c>
      <c r="C1827" s="24" t="s">
        <v>3612</v>
      </c>
      <c r="D1827" s="24" t="s">
        <v>48</v>
      </c>
      <c r="E1827" s="23">
        <v>33</v>
      </c>
      <c r="F1827" s="25">
        <v>22291</v>
      </c>
      <c r="G1827" s="23">
        <f t="shared" ca="1" si="135"/>
        <v>60.276200579972091</v>
      </c>
      <c r="H1827" s="23" t="str">
        <f t="shared" ca="1" si="136"/>
        <v>61-70</v>
      </c>
      <c r="I1827" s="24" t="s">
        <v>390</v>
      </c>
      <c r="J1827" s="24" t="s">
        <v>84</v>
      </c>
      <c r="K1827" s="24" t="s">
        <v>66</v>
      </c>
      <c r="L1827" s="24" t="s">
        <v>44</v>
      </c>
      <c r="M1827" s="24" t="s">
        <v>45</v>
      </c>
      <c r="N1827" s="23">
        <v>7</v>
      </c>
      <c r="O1827" s="22" t="str">
        <f>VLOOKUP(A1827,[1]CustomerAddress!$A$1:$F$3997,2)</f>
        <v>318 Jenifer Alley</v>
      </c>
      <c r="P1827" s="22">
        <f>VLOOKUP(A1827,[1]CustomerAddress!$A$1:$F$3997,3)</f>
        <v>2119</v>
      </c>
      <c r="Q1827" s="22" t="str">
        <f>VLOOKUP(A1827,[1]CustomerAddress!$A$1:$F$3997,4)</f>
        <v>NSW</v>
      </c>
      <c r="R1827" s="22" t="str">
        <f>VLOOKUP(A1827,[1]CustomerAddress!$A$1:$F$3997,5)</f>
        <v>Australia</v>
      </c>
      <c r="S1827" s="22">
        <f>VLOOKUP(A1827,[1]CustomerAddress!$A$1:$F$3997,6)</f>
        <v>11</v>
      </c>
      <c r="T1827" s="22" t="str">
        <f>VLOOKUP(A1827,Labels!$A$5:$I$3497,9)</f>
        <v>Potential Customer</v>
      </c>
    </row>
    <row r="1828" spans="1:20" s="22" customFormat="1" ht="15.75" customHeight="1" x14ac:dyDescent="0.25">
      <c r="A1828" s="23">
        <v>1827</v>
      </c>
      <c r="B1828" s="24" t="s">
        <v>3613</v>
      </c>
      <c r="C1828" s="24" t="s">
        <v>3614</v>
      </c>
      <c r="D1828" s="24" t="s">
        <v>40</v>
      </c>
      <c r="E1828" s="23">
        <v>92</v>
      </c>
      <c r="F1828" s="25">
        <v>28505</v>
      </c>
      <c r="G1828" s="23">
        <f t="shared" ca="1" si="135"/>
        <v>43.251543045725512</v>
      </c>
      <c r="H1828" s="23" t="str">
        <f t="shared" ca="1" si="136"/>
        <v>41-50</v>
      </c>
      <c r="I1828" s="24" t="s">
        <v>688</v>
      </c>
      <c r="J1828" s="24" t="s">
        <v>65</v>
      </c>
      <c r="K1828" s="24" t="s">
        <v>62</v>
      </c>
      <c r="L1828" s="24" t="s">
        <v>44</v>
      </c>
      <c r="M1828" s="24" t="s">
        <v>45</v>
      </c>
      <c r="N1828" s="23">
        <v>18</v>
      </c>
      <c r="O1828" s="22" t="str">
        <f>VLOOKUP(A1828,[1]CustomerAddress!$A$1:$F$3997,2)</f>
        <v>6395 Anthes Hill</v>
      </c>
      <c r="P1828" s="22">
        <f>VLOOKUP(A1828,[1]CustomerAddress!$A$1:$F$3997,3)</f>
        <v>4504</v>
      </c>
      <c r="Q1828" s="22" t="str">
        <f>VLOOKUP(A1828,[1]CustomerAddress!$A$1:$F$3997,4)</f>
        <v>QLD</v>
      </c>
      <c r="R1828" s="22" t="str">
        <f>VLOOKUP(A1828,[1]CustomerAddress!$A$1:$F$3997,5)</f>
        <v>Australia</v>
      </c>
      <c r="S1828" s="22">
        <f>VLOOKUP(A1828,[1]CustomerAddress!$A$1:$F$3997,6)</f>
        <v>4</v>
      </c>
      <c r="T1828" s="22" t="str">
        <f>VLOOKUP(A1828,Labels!$A$5:$I$3497,9)</f>
        <v>Late Bloomer</v>
      </c>
    </row>
    <row r="1829" spans="1:20" s="22" customFormat="1" ht="15.75" customHeight="1" x14ac:dyDescent="0.25">
      <c r="A1829" s="23">
        <v>1828</v>
      </c>
      <c r="B1829" s="24" t="s">
        <v>3470</v>
      </c>
      <c r="C1829" s="24" t="s">
        <v>3615</v>
      </c>
      <c r="D1829" s="24" t="s">
        <v>40</v>
      </c>
      <c r="E1829" s="23">
        <v>65</v>
      </c>
      <c r="F1829" s="25">
        <v>32113</v>
      </c>
      <c r="G1829" s="23">
        <f t="shared" ca="1" si="135"/>
        <v>33.366611538876199</v>
      </c>
      <c r="H1829" s="23" t="str">
        <f t="shared" ca="1" si="136"/>
        <v>31-40</v>
      </c>
      <c r="I1829" s="24" t="s">
        <v>93</v>
      </c>
      <c r="J1829" s="24" t="s">
        <v>84</v>
      </c>
      <c r="K1829" s="24" t="s">
        <v>62</v>
      </c>
      <c r="L1829" s="24" t="s">
        <v>44</v>
      </c>
      <c r="M1829" s="24" t="s">
        <v>57</v>
      </c>
      <c r="N1829" s="23">
        <v>14</v>
      </c>
      <c r="O1829" s="22" t="str">
        <f>VLOOKUP(A1829,[1]CustomerAddress!$A$1:$F$3997,2)</f>
        <v>36516 Forster Lane</v>
      </c>
      <c r="P1829" s="22">
        <f>VLOOKUP(A1829,[1]CustomerAddress!$A$1:$F$3997,3)</f>
        <v>4034</v>
      </c>
      <c r="Q1829" s="22" t="str">
        <f>VLOOKUP(A1829,[1]CustomerAddress!$A$1:$F$3997,4)</f>
        <v>QLD</v>
      </c>
      <c r="R1829" s="22" t="str">
        <f>VLOOKUP(A1829,[1]CustomerAddress!$A$1:$F$3997,5)</f>
        <v>Australia</v>
      </c>
      <c r="S1829" s="22">
        <f>VLOOKUP(A1829,[1]CustomerAddress!$A$1:$F$3997,6)</f>
        <v>7</v>
      </c>
      <c r="T1829" s="22" t="str">
        <f>VLOOKUP(A1829,Labels!$A$5:$I$3497,9)</f>
        <v>Lost Customer</v>
      </c>
    </row>
    <row r="1830" spans="1:20" s="22" customFormat="1" ht="15.75" customHeight="1" x14ac:dyDescent="0.25">
      <c r="A1830" s="23">
        <v>1829</v>
      </c>
      <c r="B1830" s="24" t="s">
        <v>3616</v>
      </c>
      <c r="C1830" s="24" t="s">
        <v>3617</v>
      </c>
      <c r="D1830" s="24" t="s">
        <v>48</v>
      </c>
      <c r="E1830" s="23">
        <v>82</v>
      </c>
      <c r="F1830" s="25">
        <v>29523</v>
      </c>
      <c r="G1830" s="23">
        <f t="shared" ca="1" si="135"/>
        <v>40.462501949835101</v>
      </c>
      <c r="H1830" s="23" t="str">
        <f t="shared" ca="1" si="136"/>
        <v>41-50</v>
      </c>
      <c r="I1830" s="24" t="s">
        <v>124</v>
      </c>
      <c r="J1830" s="24" t="s">
        <v>61</v>
      </c>
      <c r="K1830" s="24" t="s">
        <v>43</v>
      </c>
      <c r="L1830" s="24" t="s">
        <v>44</v>
      </c>
      <c r="M1830" s="24" t="s">
        <v>57</v>
      </c>
      <c r="N1830" s="23">
        <v>14</v>
      </c>
      <c r="O1830" s="22" t="str">
        <f>VLOOKUP(A1830,[1]CustomerAddress!$A$1:$F$3997,2)</f>
        <v>107 Garrison Plaza</v>
      </c>
      <c r="P1830" s="22">
        <f>VLOOKUP(A1830,[1]CustomerAddress!$A$1:$F$3997,3)</f>
        <v>2200</v>
      </c>
      <c r="Q1830" s="22" t="str">
        <f>VLOOKUP(A1830,[1]CustomerAddress!$A$1:$F$3997,4)</f>
        <v>NSW</v>
      </c>
      <c r="R1830" s="22" t="str">
        <f>VLOOKUP(A1830,[1]CustomerAddress!$A$1:$F$3997,5)</f>
        <v>Australia</v>
      </c>
      <c r="S1830" s="22">
        <f>VLOOKUP(A1830,[1]CustomerAddress!$A$1:$F$3997,6)</f>
        <v>10</v>
      </c>
      <c r="T1830" s="22" t="str">
        <f>VLOOKUP(A1830,Labels!$A$5:$I$3497,9)</f>
        <v>Recent Customer</v>
      </c>
    </row>
    <row r="1831" spans="1:20" s="22" customFormat="1" ht="15.75" customHeight="1" x14ac:dyDescent="0.25">
      <c r="A1831" s="23">
        <v>1830</v>
      </c>
      <c r="B1831" s="24" t="s">
        <v>3618</v>
      </c>
      <c r="C1831" s="24" t="s">
        <v>3619</v>
      </c>
      <c r="D1831" s="24" t="s">
        <v>48</v>
      </c>
      <c r="E1831" s="23">
        <v>98</v>
      </c>
      <c r="F1831" s="25">
        <v>31167</v>
      </c>
      <c r="G1831" s="23">
        <f t="shared" ca="1" si="135"/>
        <v>35.958392360794008</v>
      </c>
      <c r="H1831" s="23" t="str">
        <f t="shared" ca="1" si="136"/>
        <v>31-40</v>
      </c>
      <c r="I1831" s="24" t="s">
        <v>1005</v>
      </c>
      <c r="J1831" s="24" t="s">
        <v>84</v>
      </c>
      <c r="K1831" s="24" t="s">
        <v>66</v>
      </c>
      <c r="L1831" s="24" t="s">
        <v>44</v>
      </c>
      <c r="M1831" s="24" t="s">
        <v>57</v>
      </c>
      <c r="N1831" s="23">
        <v>12</v>
      </c>
      <c r="O1831" s="22" t="str">
        <f>VLOOKUP(A1831,[1]CustomerAddress!$A$1:$F$3997,2)</f>
        <v>717 Oakridge Way</v>
      </c>
      <c r="P1831" s="22">
        <f>VLOOKUP(A1831,[1]CustomerAddress!$A$1:$F$3997,3)</f>
        <v>2117</v>
      </c>
      <c r="Q1831" s="22" t="str">
        <f>VLOOKUP(A1831,[1]CustomerAddress!$A$1:$F$3997,4)</f>
        <v>NSW</v>
      </c>
      <c r="R1831" s="22" t="str">
        <f>VLOOKUP(A1831,[1]CustomerAddress!$A$1:$F$3997,5)</f>
        <v>Australia</v>
      </c>
      <c r="S1831" s="22">
        <f>VLOOKUP(A1831,[1]CustomerAddress!$A$1:$F$3997,6)</f>
        <v>8</v>
      </c>
      <c r="T1831" s="22" t="str">
        <f>VLOOKUP(A1831,Labels!$A$5:$I$3497,9)</f>
        <v>Platinum Customer</v>
      </c>
    </row>
    <row r="1832" spans="1:20" s="22" customFormat="1" ht="15.75" customHeight="1" x14ac:dyDescent="0.25">
      <c r="A1832" s="23">
        <v>1831</v>
      </c>
      <c r="B1832" s="24" t="s">
        <v>3620</v>
      </c>
      <c r="C1832" s="24" t="s">
        <v>3621</v>
      </c>
      <c r="D1832" s="24" t="s">
        <v>48</v>
      </c>
      <c r="E1832" s="23">
        <v>58</v>
      </c>
      <c r="F1832" s="25">
        <v>28442</v>
      </c>
      <c r="G1832" s="23">
        <f t="shared" ca="1" si="135"/>
        <v>43.424145785451543</v>
      </c>
      <c r="H1832" s="23" t="str">
        <f t="shared" ca="1" si="136"/>
        <v>41-50</v>
      </c>
      <c r="I1832" s="24" t="s">
        <v>157</v>
      </c>
      <c r="J1832" s="24" t="s">
        <v>42</v>
      </c>
      <c r="K1832" s="24" t="s">
        <v>43</v>
      </c>
      <c r="L1832" s="24" t="s">
        <v>44</v>
      </c>
      <c r="M1832" s="24" t="s">
        <v>57</v>
      </c>
      <c r="N1832" s="23">
        <v>15</v>
      </c>
      <c r="O1832" s="22" t="str">
        <f>VLOOKUP(A1832,[1]CustomerAddress!$A$1:$F$3997,2)</f>
        <v>16405 Doe Crossing Parkway</v>
      </c>
      <c r="P1832" s="22">
        <f>VLOOKUP(A1832,[1]CustomerAddress!$A$1:$F$3997,3)</f>
        <v>3630</v>
      </c>
      <c r="Q1832" s="22" t="str">
        <f>VLOOKUP(A1832,[1]CustomerAddress!$A$1:$F$3997,4)</f>
        <v>VIC</v>
      </c>
      <c r="R1832" s="22" t="str">
        <f>VLOOKUP(A1832,[1]CustomerAddress!$A$1:$F$3997,5)</f>
        <v>Australia</v>
      </c>
      <c r="S1832" s="22">
        <f>VLOOKUP(A1832,[1]CustomerAddress!$A$1:$F$3997,6)</f>
        <v>3</v>
      </c>
      <c r="T1832" s="22" t="str">
        <f>VLOOKUP(A1832,Labels!$A$5:$I$3497,9)</f>
        <v>Almost Lost Customer</v>
      </c>
    </row>
    <row r="1833" spans="1:20" s="22" customFormat="1" ht="15.75" customHeight="1" x14ac:dyDescent="0.25">
      <c r="A1833" s="23">
        <v>1832</v>
      </c>
      <c r="B1833" s="24" t="s">
        <v>800</v>
      </c>
      <c r="C1833" s="24" t="s">
        <v>3622</v>
      </c>
      <c r="D1833" s="24" t="s">
        <v>40</v>
      </c>
      <c r="E1833" s="23">
        <v>53</v>
      </c>
      <c r="F1833" s="25">
        <v>23686</v>
      </c>
      <c r="G1833" s="23">
        <f t="shared" ca="1" si="135"/>
        <v>56.454282771752908</v>
      </c>
      <c r="H1833" s="23" t="str">
        <f t="shared" ca="1" si="136"/>
        <v>51-60</v>
      </c>
      <c r="I1833" s="24" t="s">
        <v>415</v>
      </c>
      <c r="J1833" s="24" t="s">
        <v>84</v>
      </c>
      <c r="K1833" s="24" t="s">
        <v>43</v>
      </c>
      <c r="L1833" s="24" t="s">
        <v>44</v>
      </c>
      <c r="M1833" s="24" t="s">
        <v>45</v>
      </c>
      <c r="N1833" s="23">
        <v>12</v>
      </c>
      <c r="O1833" s="22" t="str">
        <f>VLOOKUP(A1833,[1]CustomerAddress!$A$1:$F$3997,2)</f>
        <v>16 Monument Place</v>
      </c>
      <c r="P1833" s="22">
        <f>VLOOKUP(A1833,[1]CustomerAddress!$A$1:$F$3997,3)</f>
        <v>4701</v>
      </c>
      <c r="Q1833" s="22" t="str">
        <f>VLOOKUP(A1833,[1]CustomerAddress!$A$1:$F$3997,4)</f>
        <v>QLD</v>
      </c>
      <c r="R1833" s="22" t="str">
        <f>VLOOKUP(A1833,[1]CustomerAddress!$A$1:$F$3997,5)</f>
        <v>Australia</v>
      </c>
      <c r="S1833" s="22">
        <f>VLOOKUP(A1833,[1]CustomerAddress!$A$1:$F$3997,6)</f>
        <v>3</v>
      </c>
      <c r="T1833" s="22" t="str">
        <f>VLOOKUP(A1833,Labels!$A$5:$I$3497,9)</f>
        <v>Losing Customer</v>
      </c>
    </row>
    <row r="1834" spans="1:20" s="22" customFormat="1" ht="15.75" customHeight="1" x14ac:dyDescent="0.25">
      <c r="A1834" s="23">
        <v>1833</v>
      </c>
      <c r="B1834" s="24" t="s">
        <v>3623</v>
      </c>
      <c r="C1834" s="24" t="s">
        <v>3624</v>
      </c>
      <c r="D1834" s="24" t="s">
        <v>48</v>
      </c>
      <c r="E1834" s="23">
        <v>67</v>
      </c>
      <c r="F1834" s="25">
        <v>24546</v>
      </c>
      <c r="G1834" s="23">
        <f t="shared" ca="1" si="135"/>
        <v>54.098118388191267</v>
      </c>
      <c r="H1834" s="23" t="str">
        <f t="shared" ca="1" si="136"/>
        <v>51-60</v>
      </c>
      <c r="I1834" s="24" t="s">
        <v>577</v>
      </c>
      <c r="J1834" s="24" t="s">
        <v>50</v>
      </c>
      <c r="K1834" s="24" t="s">
        <v>66</v>
      </c>
      <c r="L1834" s="24" t="s">
        <v>44</v>
      </c>
      <c r="M1834" s="24" t="s">
        <v>45</v>
      </c>
      <c r="N1834" s="23">
        <v>19</v>
      </c>
      <c r="O1834" s="22" t="str">
        <f>VLOOKUP(A1834,[1]CustomerAddress!$A$1:$F$3997,2)</f>
        <v>99841 Talisman Street</v>
      </c>
      <c r="P1834" s="22">
        <f>VLOOKUP(A1834,[1]CustomerAddress!$A$1:$F$3997,3)</f>
        <v>4224</v>
      </c>
      <c r="Q1834" s="22" t="str">
        <f>VLOOKUP(A1834,[1]CustomerAddress!$A$1:$F$3997,4)</f>
        <v>QLD</v>
      </c>
      <c r="R1834" s="22" t="str">
        <f>VLOOKUP(A1834,[1]CustomerAddress!$A$1:$F$3997,5)</f>
        <v>Australia</v>
      </c>
      <c r="S1834" s="22">
        <f>VLOOKUP(A1834,[1]CustomerAddress!$A$1:$F$3997,6)</f>
        <v>3</v>
      </c>
      <c r="T1834" s="22" t="str">
        <f>VLOOKUP(A1834,Labels!$A$5:$I$3497,9)</f>
        <v>Becoming Loyal</v>
      </c>
    </row>
    <row r="1835" spans="1:20" s="22" customFormat="1" ht="15.75" customHeight="1" x14ac:dyDescent="0.25">
      <c r="A1835" s="23">
        <v>1834</v>
      </c>
      <c r="B1835" s="24" t="s">
        <v>3625</v>
      </c>
      <c r="C1835" s="24" t="s">
        <v>1879</v>
      </c>
      <c r="D1835" s="24" t="s">
        <v>48</v>
      </c>
      <c r="E1835" s="23">
        <v>84</v>
      </c>
      <c r="F1835" s="25">
        <v>28306</v>
      </c>
      <c r="G1835" s="23">
        <f t="shared" ca="1" si="135"/>
        <v>43.79674852517757</v>
      </c>
      <c r="H1835" s="23" t="str">
        <f t="shared" ca="1" si="136"/>
        <v>41-50</v>
      </c>
      <c r="I1835" s="24" t="s">
        <v>176</v>
      </c>
      <c r="J1835" s="24" t="s">
        <v>50</v>
      </c>
      <c r="K1835" s="24" t="s">
        <v>66</v>
      </c>
      <c r="L1835" s="24" t="s">
        <v>44</v>
      </c>
      <c r="M1835" s="24" t="s">
        <v>45</v>
      </c>
      <c r="N1835" s="23">
        <v>11</v>
      </c>
      <c r="O1835" s="22" t="str">
        <f>VLOOKUP(A1835,[1]CustomerAddress!$A$1:$F$3997,2)</f>
        <v>21 Duke Hill</v>
      </c>
      <c r="P1835" s="22">
        <f>VLOOKUP(A1835,[1]CustomerAddress!$A$1:$F$3997,3)</f>
        <v>4344</v>
      </c>
      <c r="Q1835" s="22" t="str">
        <f>VLOOKUP(A1835,[1]CustomerAddress!$A$1:$F$3997,4)</f>
        <v>QLD</v>
      </c>
      <c r="R1835" s="22" t="str">
        <f>VLOOKUP(A1835,[1]CustomerAddress!$A$1:$F$3997,5)</f>
        <v>Australia</v>
      </c>
      <c r="S1835" s="22">
        <f>VLOOKUP(A1835,[1]CustomerAddress!$A$1:$F$3997,6)</f>
        <v>4</v>
      </c>
      <c r="T1835" s="22" t="str">
        <f>VLOOKUP(A1835,Labels!$A$5:$I$3497,9)</f>
        <v>Evasive Customer</v>
      </c>
    </row>
    <row r="1836" spans="1:20" s="22" customFormat="1" ht="15.75" customHeight="1" x14ac:dyDescent="0.25">
      <c r="A1836" s="23">
        <v>1835</v>
      </c>
      <c r="B1836" s="24" t="s">
        <v>3626</v>
      </c>
      <c r="C1836" s="24" t="s">
        <v>3627</v>
      </c>
      <c r="D1836" s="24" t="s">
        <v>48</v>
      </c>
      <c r="E1836" s="23">
        <v>48</v>
      </c>
      <c r="F1836" s="25">
        <v>34150</v>
      </c>
      <c r="G1836" s="23">
        <f t="shared" ca="1" si="135"/>
        <v>27.78578962106798</v>
      </c>
      <c r="H1836" s="23" t="str">
        <f t="shared" ca="1" si="136"/>
        <v>21-30</v>
      </c>
      <c r="I1836" s="24" t="s">
        <v>387</v>
      </c>
      <c r="J1836" s="24" t="s">
        <v>50</v>
      </c>
      <c r="K1836" s="24" t="s">
        <v>62</v>
      </c>
      <c r="L1836" s="24" t="s">
        <v>44</v>
      </c>
      <c r="M1836" s="24" t="s">
        <v>45</v>
      </c>
      <c r="N1836" s="23">
        <v>1</v>
      </c>
      <c r="O1836" s="22" t="str">
        <f>VLOOKUP(A1836,[1]CustomerAddress!$A$1:$F$3997,2)</f>
        <v>891 Anderson Parkway</v>
      </c>
      <c r="P1836" s="22">
        <f>VLOOKUP(A1836,[1]CustomerAddress!$A$1:$F$3997,3)</f>
        <v>2009</v>
      </c>
      <c r="Q1836" s="22" t="str">
        <f>VLOOKUP(A1836,[1]CustomerAddress!$A$1:$F$3997,4)</f>
        <v>NSW</v>
      </c>
      <c r="R1836" s="22" t="str">
        <f>VLOOKUP(A1836,[1]CustomerAddress!$A$1:$F$3997,5)</f>
        <v>Australia</v>
      </c>
      <c r="S1836" s="22">
        <f>VLOOKUP(A1836,[1]CustomerAddress!$A$1:$F$3997,6)</f>
        <v>10</v>
      </c>
      <c r="T1836" s="22" t="str">
        <f>VLOOKUP(A1836,Labels!$A$5:$I$3497,9)</f>
        <v>Late Bloomer</v>
      </c>
    </row>
    <row r="1837" spans="1:20" s="22" customFormat="1" ht="15.75" customHeight="1" x14ac:dyDescent="0.25">
      <c r="A1837" s="23">
        <v>1836</v>
      </c>
      <c r="B1837" s="24" t="s">
        <v>3628</v>
      </c>
      <c r="C1837" s="24" t="s">
        <v>3629</v>
      </c>
      <c r="D1837" s="24" t="s">
        <v>40</v>
      </c>
      <c r="E1837" s="23">
        <v>54</v>
      </c>
      <c r="F1837" s="25">
        <v>20245</v>
      </c>
      <c r="G1837" s="23">
        <f t="shared" ca="1" si="135"/>
        <v>65.881680032026878</v>
      </c>
      <c r="H1837" s="23" t="str">
        <f t="shared" ca="1" si="136"/>
        <v>61-70</v>
      </c>
      <c r="I1837" s="24" t="s">
        <v>127</v>
      </c>
      <c r="J1837" s="24" t="s">
        <v>42</v>
      </c>
      <c r="K1837" s="24" t="s">
        <v>43</v>
      </c>
      <c r="L1837" s="24" t="s">
        <v>44</v>
      </c>
      <c r="M1837" s="24" t="s">
        <v>45</v>
      </c>
      <c r="N1837" s="23">
        <v>13</v>
      </c>
      <c r="O1837" s="22" t="str">
        <f>VLOOKUP(A1837,[1]CustomerAddress!$A$1:$F$3997,2)</f>
        <v>9446 Holmberg Court</v>
      </c>
      <c r="P1837" s="22">
        <f>VLOOKUP(A1837,[1]CustomerAddress!$A$1:$F$3997,3)</f>
        <v>2133</v>
      </c>
      <c r="Q1837" s="22" t="str">
        <f>VLOOKUP(A1837,[1]CustomerAddress!$A$1:$F$3997,4)</f>
        <v>NSW</v>
      </c>
      <c r="R1837" s="22" t="str">
        <f>VLOOKUP(A1837,[1]CustomerAddress!$A$1:$F$3997,5)</f>
        <v>Australia</v>
      </c>
      <c r="S1837" s="22">
        <f>VLOOKUP(A1837,[1]CustomerAddress!$A$1:$F$3997,6)</f>
        <v>11</v>
      </c>
      <c r="T1837" s="22" t="str">
        <f>VLOOKUP(A1837,Labels!$A$5:$I$3497,9)</f>
        <v>Lost Customer</v>
      </c>
    </row>
    <row r="1838" spans="1:20" s="22" customFormat="1" ht="15.75" customHeight="1" x14ac:dyDescent="0.25">
      <c r="A1838" s="23">
        <v>1837</v>
      </c>
      <c r="B1838" s="24" t="s">
        <v>1332</v>
      </c>
      <c r="C1838" s="24" t="s">
        <v>3630</v>
      </c>
      <c r="D1838" s="24" t="s">
        <v>48</v>
      </c>
      <c r="E1838" s="23">
        <v>9</v>
      </c>
      <c r="F1838" s="25">
        <v>27027</v>
      </c>
      <c r="G1838" s="23">
        <f t="shared" ca="1" si="135"/>
        <v>47.300858114218663</v>
      </c>
      <c r="H1838" s="23" t="str">
        <f t="shared" ca="1" si="136"/>
        <v>41-50</v>
      </c>
      <c r="I1838" s="24" t="s">
        <v>630</v>
      </c>
      <c r="J1838" s="24" t="s">
        <v>84</v>
      </c>
      <c r="K1838" s="24" t="s">
        <v>43</v>
      </c>
      <c r="L1838" s="24" t="s">
        <v>44</v>
      </c>
      <c r="M1838" s="24" t="s">
        <v>45</v>
      </c>
      <c r="N1838" s="23">
        <v>19</v>
      </c>
      <c r="O1838" s="22" t="str">
        <f>VLOOKUP(A1838,[1]CustomerAddress!$A$1:$F$3997,2)</f>
        <v>46512 Cambridge Avenue</v>
      </c>
      <c r="P1838" s="22">
        <f>VLOOKUP(A1838,[1]CustomerAddress!$A$1:$F$3997,3)</f>
        <v>2759</v>
      </c>
      <c r="Q1838" s="22" t="str">
        <f>VLOOKUP(A1838,[1]CustomerAddress!$A$1:$F$3997,4)</f>
        <v>NSW</v>
      </c>
      <c r="R1838" s="22" t="str">
        <f>VLOOKUP(A1838,[1]CustomerAddress!$A$1:$F$3997,5)</f>
        <v>Australia</v>
      </c>
      <c r="S1838" s="22">
        <f>VLOOKUP(A1838,[1]CustomerAddress!$A$1:$F$3997,6)</f>
        <v>8</v>
      </c>
      <c r="T1838" s="22" t="str">
        <f>VLOOKUP(A1838,Labels!$A$5:$I$3497,9)</f>
        <v>Potential Customer</v>
      </c>
    </row>
    <row r="1839" spans="1:20" s="22" customFormat="1" ht="15.75" customHeight="1" x14ac:dyDescent="0.25">
      <c r="A1839" s="23">
        <v>1838</v>
      </c>
      <c r="B1839" s="24" t="s">
        <v>3631</v>
      </c>
      <c r="C1839" s="24" t="s">
        <v>3632</v>
      </c>
      <c r="D1839" s="24" t="s">
        <v>40</v>
      </c>
      <c r="E1839" s="23">
        <v>14</v>
      </c>
      <c r="F1839" s="25">
        <v>23706</v>
      </c>
      <c r="G1839" s="23">
        <f t="shared" ca="1" si="135"/>
        <v>56.399488251204964</v>
      </c>
      <c r="H1839" s="23" t="str">
        <f t="shared" ca="1" si="136"/>
        <v>51-60</v>
      </c>
      <c r="I1839" s="24" t="s">
        <v>74</v>
      </c>
      <c r="J1839" s="24" t="s">
        <v>50</v>
      </c>
      <c r="K1839" s="24" t="s">
        <v>62</v>
      </c>
      <c r="L1839" s="24" t="s">
        <v>44</v>
      </c>
      <c r="M1839" s="24" t="s">
        <v>45</v>
      </c>
      <c r="N1839" s="23">
        <v>12</v>
      </c>
      <c r="O1839" s="22" t="str">
        <f>VLOOKUP(A1839,[1]CustomerAddress!$A$1:$F$3997,2)</f>
        <v>54250 Welch Pass</v>
      </c>
      <c r="P1839" s="22">
        <f>VLOOKUP(A1839,[1]CustomerAddress!$A$1:$F$3997,3)</f>
        <v>3145</v>
      </c>
      <c r="Q1839" s="22" t="str">
        <f>VLOOKUP(A1839,[1]CustomerAddress!$A$1:$F$3997,4)</f>
        <v>VIC</v>
      </c>
      <c r="R1839" s="22" t="str">
        <f>VLOOKUP(A1839,[1]CustomerAddress!$A$1:$F$3997,5)</f>
        <v>Australia</v>
      </c>
      <c r="S1839" s="22">
        <f>VLOOKUP(A1839,[1]CustomerAddress!$A$1:$F$3997,6)</f>
        <v>11</v>
      </c>
      <c r="T1839" s="22" t="str">
        <f>VLOOKUP(A1839,Labels!$A$5:$I$3497,9)</f>
        <v>Losing Customer</v>
      </c>
    </row>
    <row r="1840" spans="1:20" s="22" customFormat="1" ht="15.75" customHeight="1" x14ac:dyDescent="0.25">
      <c r="A1840" s="23">
        <v>1839</v>
      </c>
      <c r="B1840" s="24" t="s">
        <v>3460</v>
      </c>
      <c r="C1840" s="24" t="s">
        <v>3633</v>
      </c>
      <c r="D1840" s="24" t="s">
        <v>40</v>
      </c>
      <c r="E1840" s="23">
        <v>60</v>
      </c>
      <c r="F1840" s="25">
        <v>31905</v>
      </c>
      <c r="G1840" s="23">
        <f t="shared" ca="1" si="135"/>
        <v>33.936474552574829</v>
      </c>
      <c r="H1840" s="23" t="str">
        <f t="shared" ca="1" si="136"/>
        <v>31-40</v>
      </c>
      <c r="I1840" s="24" t="s">
        <v>274</v>
      </c>
      <c r="J1840" s="24" t="s">
        <v>164</v>
      </c>
      <c r="K1840" s="24" t="s">
        <v>66</v>
      </c>
      <c r="L1840" s="24" t="s">
        <v>44</v>
      </c>
      <c r="M1840" s="24" t="s">
        <v>45</v>
      </c>
      <c r="N1840" s="23">
        <v>5</v>
      </c>
      <c r="O1840" s="22" t="str">
        <f>VLOOKUP(A1840,[1]CustomerAddress!$A$1:$F$3997,2)</f>
        <v>734 South Court</v>
      </c>
      <c r="P1840" s="22">
        <f>VLOOKUP(A1840,[1]CustomerAddress!$A$1:$F$3997,3)</f>
        <v>4152</v>
      </c>
      <c r="Q1840" s="22" t="str">
        <f>VLOOKUP(A1840,[1]CustomerAddress!$A$1:$F$3997,4)</f>
        <v>QLD</v>
      </c>
      <c r="R1840" s="22" t="str">
        <f>VLOOKUP(A1840,[1]CustomerAddress!$A$1:$F$3997,5)</f>
        <v>Australia</v>
      </c>
      <c r="S1840" s="22">
        <f>VLOOKUP(A1840,[1]CustomerAddress!$A$1:$F$3997,6)</f>
        <v>8</v>
      </c>
      <c r="T1840" s="22" t="str">
        <f>VLOOKUP(A1840,Labels!$A$5:$I$3497,9)</f>
        <v>Losing Customer</v>
      </c>
    </row>
    <row r="1841" spans="1:20" s="22" customFormat="1" ht="15.75" customHeight="1" x14ac:dyDescent="0.25">
      <c r="A1841" s="23">
        <v>1840</v>
      </c>
      <c r="B1841" s="24" t="s">
        <v>2322</v>
      </c>
      <c r="C1841" s="24" t="s">
        <v>3634</v>
      </c>
      <c r="D1841" s="24" t="s">
        <v>48</v>
      </c>
      <c r="E1841" s="23">
        <v>22</v>
      </c>
      <c r="F1841" s="25">
        <v>28433</v>
      </c>
      <c r="G1841" s="23">
        <f t="shared" ca="1" si="135"/>
        <v>43.448803319698115</v>
      </c>
      <c r="H1841" s="23" t="str">
        <f t="shared" ca="1" si="136"/>
        <v>41-50</v>
      </c>
      <c r="I1841" s="24" t="s">
        <v>347</v>
      </c>
      <c r="J1841" s="24" t="s">
        <v>75</v>
      </c>
      <c r="K1841" s="24" t="s">
        <v>66</v>
      </c>
      <c r="L1841" s="24" t="s">
        <v>44</v>
      </c>
      <c r="M1841" s="24" t="s">
        <v>45</v>
      </c>
      <c r="N1841" s="23">
        <v>20</v>
      </c>
      <c r="O1841" s="22" t="str">
        <f>VLOOKUP(A1841,[1]CustomerAddress!$A$1:$F$3997,2)</f>
        <v>769 Banding Avenue</v>
      </c>
      <c r="P1841" s="22">
        <f>VLOOKUP(A1841,[1]CustomerAddress!$A$1:$F$3997,3)</f>
        <v>2151</v>
      </c>
      <c r="Q1841" s="22" t="str">
        <f>VLOOKUP(A1841,[1]CustomerAddress!$A$1:$F$3997,4)</f>
        <v>NSW</v>
      </c>
      <c r="R1841" s="22" t="str">
        <f>VLOOKUP(A1841,[1]CustomerAddress!$A$1:$F$3997,5)</f>
        <v>Australia</v>
      </c>
      <c r="S1841" s="22">
        <f>VLOOKUP(A1841,[1]CustomerAddress!$A$1:$F$3997,6)</f>
        <v>10</v>
      </c>
      <c r="T1841" s="22" t="str">
        <f>VLOOKUP(A1841,Labels!$A$5:$I$3497,9)</f>
        <v>Almost Lost Customer</v>
      </c>
    </row>
    <row r="1842" spans="1:20" s="22" customFormat="1" ht="15.75" customHeight="1" x14ac:dyDescent="0.25">
      <c r="A1842" s="23">
        <v>1841</v>
      </c>
      <c r="B1842" s="24" t="s">
        <v>3635</v>
      </c>
      <c r="C1842" s="24" t="s">
        <v>3636</v>
      </c>
      <c r="D1842" s="24" t="s">
        <v>48</v>
      </c>
      <c r="E1842" s="23">
        <v>63</v>
      </c>
      <c r="F1842" s="25">
        <v>34994</v>
      </c>
      <c r="G1842" s="23">
        <f t="shared" ca="1" si="135"/>
        <v>25.47346085394469</v>
      </c>
      <c r="H1842" s="23" t="str">
        <f t="shared" ca="1" si="136"/>
        <v>21-30</v>
      </c>
      <c r="I1842" s="24" t="s">
        <v>637</v>
      </c>
      <c r="J1842" s="24" t="s">
        <v>75</v>
      </c>
      <c r="K1842" s="24" t="s">
        <v>62</v>
      </c>
      <c r="L1842" s="24" t="s">
        <v>44</v>
      </c>
      <c r="M1842" s="24" t="s">
        <v>57</v>
      </c>
      <c r="N1842" s="23">
        <v>2</v>
      </c>
      <c r="O1842" s="22" t="str">
        <f>VLOOKUP(A1842,[1]CustomerAddress!$A$1:$F$3997,2)</f>
        <v>2590 Northport Hill</v>
      </c>
      <c r="P1842" s="22">
        <f>VLOOKUP(A1842,[1]CustomerAddress!$A$1:$F$3997,3)</f>
        <v>2070</v>
      </c>
      <c r="Q1842" s="22" t="str">
        <f>VLOOKUP(A1842,[1]CustomerAddress!$A$1:$F$3997,4)</f>
        <v>NSW</v>
      </c>
      <c r="R1842" s="22" t="str">
        <f>VLOOKUP(A1842,[1]CustomerAddress!$A$1:$F$3997,5)</f>
        <v>Australia</v>
      </c>
      <c r="S1842" s="22">
        <f>VLOOKUP(A1842,[1]CustomerAddress!$A$1:$F$3997,6)</f>
        <v>11</v>
      </c>
      <c r="T1842" s="22" t="str">
        <f>VLOOKUP(A1842,Labels!$A$5:$I$3497,9)</f>
        <v>Late Bloomer</v>
      </c>
    </row>
    <row r="1843" spans="1:20" s="22" customFormat="1" ht="15.75" customHeight="1" x14ac:dyDescent="0.25">
      <c r="A1843" s="23">
        <v>1842</v>
      </c>
      <c r="B1843" s="24" t="s">
        <v>3637</v>
      </c>
      <c r="C1843" s="24" t="s">
        <v>3638</v>
      </c>
      <c r="D1843" s="24" t="s">
        <v>48</v>
      </c>
      <c r="E1843" s="23">
        <v>89</v>
      </c>
      <c r="F1843" s="25">
        <v>28183</v>
      </c>
      <c r="G1843" s="23">
        <f t="shared" ca="1" si="135"/>
        <v>44.133734826547432</v>
      </c>
      <c r="H1843" s="23" t="str">
        <f t="shared" ca="1" si="136"/>
        <v>41-50</v>
      </c>
      <c r="I1843" s="24" t="s">
        <v>1922</v>
      </c>
      <c r="J1843" s="24" t="s">
        <v>50</v>
      </c>
      <c r="K1843" s="24" t="s">
        <v>43</v>
      </c>
      <c r="L1843" s="24" t="s">
        <v>44</v>
      </c>
      <c r="M1843" s="24" t="s">
        <v>57</v>
      </c>
      <c r="N1843" s="23">
        <v>8</v>
      </c>
      <c r="O1843" s="22" t="str">
        <f>VLOOKUP(A1843,[1]CustomerAddress!$A$1:$F$3997,2)</f>
        <v>9649 Cascade Way</v>
      </c>
      <c r="P1843" s="22">
        <f>VLOOKUP(A1843,[1]CustomerAddress!$A$1:$F$3997,3)</f>
        <v>2250</v>
      </c>
      <c r="Q1843" s="22" t="str">
        <f>VLOOKUP(A1843,[1]CustomerAddress!$A$1:$F$3997,4)</f>
        <v>NSW</v>
      </c>
      <c r="R1843" s="22" t="str">
        <f>VLOOKUP(A1843,[1]CustomerAddress!$A$1:$F$3997,5)</f>
        <v>Australia</v>
      </c>
      <c r="S1843" s="22">
        <f>VLOOKUP(A1843,[1]CustomerAddress!$A$1:$F$3997,6)</f>
        <v>8</v>
      </c>
      <c r="T1843" s="22" t="str">
        <f>VLOOKUP(A1843,Labels!$A$5:$I$3497,9)</f>
        <v>Evasive Customer</v>
      </c>
    </row>
    <row r="1844" spans="1:20" s="22" customFormat="1" ht="15.75" customHeight="1" x14ac:dyDescent="0.25">
      <c r="A1844" s="23">
        <v>1843</v>
      </c>
      <c r="B1844" s="24" t="s">
        <v>3639</v>
      </c>
      <c r="C1844" s="24" t="s">
        <v>3640</v>
      </c>
      <c r="D1844" s="24" t="s">
        <v>48</v>
      </c>
      <c r="E1844" s="23">
        <v>96</v>
      </c>
      <c r="F1844" s="25">
        <v>30933</v>
      </c>
      <c r="G1844" s="23">
        <f t="shared" ca="1" si="135"/>
        <v>36.599488251204967</v>
      </c>
      <c r="H1844" s="23" t="str">
        <f t="shared" ca="1" si="136"/>
        <v>31-40</v>
      </c>
      <c r="I1844" s="24" t="s">
        <v>53</v>
      </c>
      <c r="J1844" s="24" t="s">
        <v>61</v>
      </c>
      <c r="K1844" s="24" t="s">
        <v>43</v>
      </c>
      <c r="L1844" s="24" t="s">
        <v>44</v>
      </c>
      <c r="M1844" s="24" t="s">
        <v>45</v>
      </c>
      <c r="N1844" s="23">
        <v>4</v>
      </c>
      <c r="O1844" s="22" t="str">
        <f>VLOOKUP(A1844,[1]CustomerAddress!$A$1:$F$3997,2)</f>
        <v>69 Valley Edge Lane</v>
      </c>
      <c r="P1844" s="22">
        <f>VLOOKUP(A1844,[1]CustomerAddress!$A$1:$F$3997,3)</f>
        <v>3144</v>
      </c>
      <c r="Q1844" s="22" t="str">
        <f>VLOOKUP(A1844,[1]CustomerAddress!$A$1:$F$3997,4)</f>
        <v>VIC</v>
      </c>
      <c r="R1844" s="22" t="str">
        <f>VLOOKUP(A1844,[1]CustomerAddress!$A$1:$F$3997,5)</f>
        <v>Australia</v>
      </c>
      <c r="S1844" s="22">
        <f>VLOOKUP(A1844,[1]CustomerAddress!$A$1:$F$3997,6)</f>
        <v>8</v>
      </c>
      <c r="T1844" s="22" t="str">
        <f>VLOOKUP(A1844,Labels!$A$5:$I$3497,9)</f>
        <v>Evasive Customer</v>
      </c>
    </row>
    <row r="1845" spans="1:20" s="22" customFormat="1" ht="15.75" customHeight="1" x14ac:dyDescent="0.25">
      <c r="A1845" s="23">
        <v>1844</v>
      </c>
      <c r="B1845" s="24" t="s">
        <v>3641</v>
      </c>
      <c r="C1845" s="24" t="s">
        <v>3642</v>
      </c>
      <c r="D1845" s="24" t="s">
        <v>40</v>
      </c>
      <c r="E1845" s="23">
        <v>71</v>
      </c>
      <c r="F1845" s="25">
        <v>27688</v>
      </c>
      <c r="G1845" s="23">
        <f t="shared" ca="1" si="135"/>
        <v>45.489899210109073</v>
      </c>
      <c r="H1845" s="23" t="str">
        <f t="shared" ca="1" si="136"/>
        <v>41-50</v>
      </c>
      <c r="I1845" s="24" t="s">
        <v>144</v>
      </c>
      <c r="J1845" s="24" t="s">
        <v>61</v>
      </c>
      <c r="K1845" s="24" t="s">
        <v>43</v>
      </c>
      <c r="L1845" s="24" t="s">
        <v>44</v>
      </c>
      <c r="M1845" s="24" t="s">
        <v>57</v>
      </c>
      <c r="N1845" s="23">
        <v>12</v>
      </c>
      <c r="O1845" s="22" t="str">
        <f>VLOOKUP(A1845,[1]CustomerAddress!$A$1:$F$3997,2)</f>
        <v>327 Monument Street</v>
      </c>
      <c r="P1845" s="22">
        <f>VLOOKUP(A1845,[1]CustomerAddress!$A$1:$F$3997,3)</f>
        <v>3201</v>
      </c>
      <c r="Q1845" s="22" t="str">
        <f>VLOOKUP(A1845,[1]CustomerAddress!$A$1:$F$3997,4)</f>
        <v>VIC</v>
      </c>
      <c r="R1845" s="22" t="str">
        <f>VLOOKUP(A1845,[1]CustomerAddress!$A$1:$F$3997,5)</f>
        <v>Australia</v>
      </c>
      <c r="S1845" s="22">
        <f>VLOOKUP(A1845,[1]CustomerAddress!$A$1:$F$3997,6)</f>
        <v>4</v>
      </c>
      <c r="T1845" s="22" t="str">
        <f>VLOOKUP(A1845,Labels!$A$5:$I$3497,9)</f>
        <v>Potential Customer</v>
      </c>
    </row>
    <row r="1846" spans="1:20" s="22" customFormat="1" ht="15.75" customHeight="1" x14ac:dyDescent="0.25">
      <c r="A1846" s="23">
        <v>1845</v>
      </c>
      <c r="B1846" s="24" t="s">
        <v>3643</v>
      </c>
      <c r="C1846" s="24" t="s">
        <v>3644</v>
      </c>
      <c r="D1846" s="24" t="s">
        <v>48</v>
      </c>
      <c r="E1846" s="23">
        <v>34</v>
      </c>
      <c r="F1846" s="25">
        <v>28506</v>
      </c>
      <c r="G1846" s="23">
        <f t="shared" ca="1" si="135"/>
        <v>43.248803319698119</v>
      </c>
      <c r="H1846" s="23" t="str">
        <f t="shared" ca="1" si="136"/>
        <v>41-50</v>
      </c>
      <c r="I1846" s="24" t="s">
        <v>317</v>
      </c>
      <c r="J1846" s="24" t="s">
        <v>50</v>
      </c>
      <c r="K1846" s="24" t="s">
        <v>43</v>
      </c>
      <c r="L1846" s="24" t="s">
        <v>44</v>
      </c>
      <c r="M1846" s="24" t="s">
        <v>57</v>
      </c>
      <c r="N1846" s="23">
        <v>6</v>
      </c>
      <c r="O1846" s="22" t="str">
        <f>VLOOKUP(A1846,[1]CustomerAddress!$A$1:$F$3997,2)</f>
        <v>4 Sunnyside Crossing</v>
      </c>
      <c r="P1846" s="22">
        <f>VLOOKUP(A1846,[1]CustomerAddress!$A$1:$F$3997,3)</f>
        <v>2125</v>
      </c>
      <c r="Q1846" s="22" t="str">
        <f>VLOOKUP(A1846,[1]CustomerAddress!$A$1:$F$3997,4)</f>
        <v>NSW</v>
      </c>
      <c r="R1846" s="22" t="str">
        <f>VLOOKUP(A1846,[1]CustomerAddress!$A$1:$F$3997,5)</f>
        <v>Australia</v>
      </c>
      <c r="S1846" s="22">
        <f>VLOOKUP(A1846,[1]CustomerAddress!$A$1:$F$3997,6)</f>
        <v>12</v>
      </c>
      <c r="T1846" s="22" t="str">
        <f>VLOOKUP(A1846,Labels!$A$5:$I$3497,9)</f>
        <v>Potential Customer</v>
      </c>
    </row>
    <row r="1847" spans="1:20" s="22" customFormat="1" ht="15.75" customHeight="1" x14ac:dyDescent="0.25">
      <c r="A1847" s="23">
        <v>1846</v>
      </c>
      <c r="B1847" s="24" t="s">
        <v>3645</v>
      </c>
      <c r="C1847" s="24" t="s">
        <v>3646</v>
      </c>
      <c r="D1847" s="24" t="s">
        <v>40</v>
      </c>
      <c r="E1847" s="23">
        <v>4</v>
      </c>
      <c r="F1847" s="25">
        <v>28842</v>
      </c>
      <c r="G1847" s="23">
        <f t="shared" ca="1" si="135"/>
        <v>42.328255374492635</v>
      </c>
      <c r="H1847" s="23" t="str">
        <f t="shared" ca="1" si="136"/>
        <v>41-50</v>
      </c>
      <c r="I1847" s="24" t="s">
        <v>60</v>
      </c>
      <c r="J1847" s="24" t="s">
        <v>84</v>
      </c>
      <c r="K1847" s="24" t="s">
        <v>62</v>
      </c>
      <c r="L1847" s="24" t="s">
        <v>44</v>
      </c>
      <c r="M1847" s="24" t="s">
        <v>57</v>
      </c>
      <c r="N1847" s="23">
        <v>7</v>
      </c>
      <c r="O1847" s="22" t="str">
        <f>VLOOKUP(A1847,[1]CustomerAddress!$A$1:$F$3997,2)</f>
        <v>8 Hoffman Alley</v>
      </c>
      <c r="P1847" s="22">
        <f>VLOOKUP(A1847,[1]CustomerAddress!$A$1:$F$3997,3)</f>
        <v>3181</v>
      </c>
      <c r="Q1847" s="22" t="str">
        <f>VLOOKUP(A1847,[1]CustomerAddress!$A$1:$F$3997,4)</f>
        <v>VIC</v>
      </c>
      <c r="R1847" s="22" t="str">
        <f>VLOOKUP(A1847,[1]CustomerAddress!$A$1:$F$3997,5)</f>
        <v>Australia</v>
      </c>
      <c r="S1847" s="22">
        <f>VLOOKUP(A1847,[1]CustomerAddress!$A$1:$F$3997,6)</f>
        <v>10</v>
      </c>
      <c r="T1847" s="22" t="str">
        <f>VLOOKUP(A1847,Labels!$A$5:$I$3497,9)</f>
        <v>Lost Customer</v>
      </c>
    </row>
    <row r="1848" spans="1:20" s="22" customFormat="1" ht="15.75" customHeight="1" x14ac:dyDescent="0.25">
      <c r="A1848" s="23">
        <v>1847</v>
      </c>
      <c r="B1848" s="24" t="s">
        <v>3647</v>
      </c>
      <c r="C1848" s="24" t="s">
        <v>3648</v>
      </c>
      <c r="D1848" s="24" t="s">
        <v>40</v>
      </c>
      <c r="E1848" s="23">
        <v>68</v>
      </c>
      <c r="F1848" s="25">
        <v>28525</v>
      </c>
      <c r="G1848" s="23">
        <f t="shared" ca="1" si="135"/>
        <v>43.196748525177568</v>
      </c>
      <c r="H1848" s="23" t="str">
        <f t="shared" ca="1" si="136"/>
        <v>41-50</v>
      </c>
      <c r="I1848" s="24" t="s">
        <v>41</v>
      </c>
      <c r="J1848" s="24" t="s">
        <v>84</v>
      </c>
      <c r="K1848" s="24" t="s">
        <v>43</v>
      </c>
      <c r="L1848" s="24" t="s">
        <v>44</v>
      </c>
      <c r="M1848" s="24" t="s">
        <v>57</v>
      </c>
      <c r="N1848" s="23">
        <v>6</v>
      </c>
      <c r="O1848" s="22" t="str">
        <f>VLOOKUP(A1848,[1]CustomerAddress!$A$1:$F$3997,2)</f>
        <v>894 Duke Crossing</v>
      </c>
      <c r="P1848" s="22">
        <f>VLOOKUP(A1848,[1]CustomerAddress!$A$1:$F$3997,3)</f>
        <v>2665</v>
      </c>
      <c r="Q1848" s="22" t="str">
        <f>VLOOKUP(A1848,[1]CustomerAddress!$A$1:$F$3997,4)</f>
        <v>NSW</v>
      </c>
      <c r="R1848" s="22" t="str">
        <f>VLOOKUP(A1848,[1]CustomerAddress!$A$1:$F$3997,5)</f>
        <v>Australia</v>
      </c>
      <c r="S1848" s="22">
        <f>VLOOKUP(A1848,[1]CustomerAddress!$A$1:$F$3997,6)</f>
        <v>1</v>
      </c>
      <c r="T1848" s="22" t="str">
        <f>VLOOKUP(A1848,Labels!$A$5:$I$3497,9)</f>
        <v>Late Bloomer</v>
      </c>
    </row>
    <row r="1849" spans="1:20" s="22" customFormat="1" ht="15.75" customHeight="1" x14ac:dyDescent="0.25">
      <c r="A1849" s="23">
        <v>1848</v>
      </c>
      <c r="B1849" s="24" t="s">
        <v>872</v>
      </c>
      <c r="C1849" s="24" t="s">
        <v>3649</v>
      </c>
      <c r="D1849" s="24" t="s">
        <v>48</v>
      </c>
      <c r="E1849" s="23">
        <v>22</v>
      </c>
      <c r="F1849" s="25">
        <v>28089</v>
      </c>
      <c r="G1849" s="23">
        <f t="shared" ca="1" si="135"/>
        <v>44.391269073122771</v>
      </c>
      <c r="H1849" s="23" t="str">
        <f t="shared" ca="1" si="136"/>
        <v>41-50</v>
      </c>
      <c r="I1849" s="24" t="s">
        <v>151</v>
      </c>
      <c r="J1849" s="24" t="s">
        <v>84</v>
      </c>
      <c r="K1849" s="24" t="s">
        <v>43</v>
      </c>
      <c r="L1849" s="24" t="s">
        <v>44</v>
      </c>
      <c r="M1849" s="24" t="s">
        <v>57</v>
      </c>
      <c r="N1849" s="23">
        <v>9</v>
      </c>
      <c r="O1849" s="22" t="str">
        <f>VLOOKUP(A1849,[1]CustomerAddress!$A$1:$F$3997,2)</f>
        <v>01714 Claremont Center</v>
      </c>
      <c r="P1849" s="22">
        <f>VLOOKUP(A1849,[1]CustomerAddress!$A$1:$F$3997,3)</f>
        <v>2474</v>
      </c>
      <c r="Q1849" s="22" t="str">
        <f>VLOOKUP(A1849,[1]CustomerAddress!$A$1:$F$3997,4)</f>
        <v>NSW</v>
      </c>
      <c r="R1849" s="22" t="str">
        <f>VLOOKUP(A1849,[1]CustomerAddress!$A$1:$F$3997,5)</f>
        <v>Australia</v>
      </c>
      <c r="S1849" s="22">
        <f>VLOOKUP(A1849,[1]CustomerAddress!$A$1:$F$3997,6)</f>
        <v>3</v>
      </c>
      <c r="T1849" s="22" t="str">
        <f>VLOOKUP(A1849,Labels!$A$5:$I$3497,9)</f>
        <v>Potential Customer</v>
      </c>
    </row>
    <row r="1850" spans="1:20" s="22" customFormat="1" ht="15.75" customHeight="1" x14ac:dyDescent="0.25">
      <c r="A1850" s="23">
        <v>1849</v>
      </c>
      <c r="B1850" s="24" t="s">
        <v>2996</v>
      </c>
      <c r="C1850" s="24" t="s">
        <v>3650</v>
      </c>
      <c r="D1850" s="24" t="s">
        <v>48</v>
      </c>
      <c r="E1850" s="23">
        <v>6</v>
      </c>
      <c r="F1850" s="25">
        <v>21367</v>
      </c>
      <c r="G1850" s="23">
        <f t="shared" ca="1" si="135"/>
        <v>62.807707429287156</v>
      </c>
      <c r="H1850" s="23" t="str">
        <f t="shared" ca="1" si="136"/>
        <v>61-70</v>
      </c>
      <c r="J1850" s="24" t="s">
        <v>65</v>
      </c>
      <c r="K1850" s="24" t="s">
        <v>43</v>
      </c>
      <c r="L1850" s="24" t="s">
        <v>44</v>
      </c>
      <c r="M1850" s="24" t="s">
        <v>45</v>
      </c>
      <c r="N1850" s="23">
        <v>5</v>
      </c>
      <c r="O1850" s="22" t="str">
        <f>VLOOKUP(A1850,[1]CustomerAddress!$A$1:$F$3997,2)</f>
        <v>6809 Maple Park</v>
      </c>
      <c r="P1850" s="22">
        <f>VLOOKUP(A1850,[1]CustomerAddress!$A$1:$F$3997,3)</f>
        <v>3023</v>
      </c>
      <c r="Q1850" s="22" t="str">
        <f>VLOOKUP(A1850,[1]CustomerAddress!$A$1:$F$3997,4)</f>
        <v>VIC</v>
      </c>
      <c r="R1850" s="22" t="str">
        <f>VLOOKUP(A1850,[1]CustomerAddress!$A$1:$F$3997,5)</f>
        <v>Australia</v>
      </c>
      <c r="S1850" s="22">
        <f>VLOOKUP(A1850,[1]CustomerAddress!$A$1:$F$3997,6)</f>
        <v>8</v>
      </c>
      <c r="T1850" s="22" t="str">
        <f>VLOOKUP(A1850,Labels!$A$5:$I$3497,9)</f>
        <v>Evasive Customer</v>
      </c>
    </row>
    <row r="1851" spans="1:20" s="22" customFormat="1" ht="15.75" customHeight="1" x14ac:dyDescent="0.25">
      <c r="A1851" s="23">
        <v>1850</v>
      </c>
      <c r="B1851" s="24" t="s">
        <v>3651</v>
      </c>
      <c r="C1851" s="24" t="s">
        <v>851</v>
      </c>
      <c r="D1851" s="24" t="s">
        <v>48</v>
      </c>
      <c r="E1851" s="23">
        <v>4</v>
      </c>
      <c r="F1851" s="25">
        <v>28626</v>
      </c>
      <c r="G1851" s="23">
        <f t="shared" ca="1" si="135"/>
        <v>42.920036196410443</v>
      </c>
      <c r="H1851" s="23" t="str">
        <f t="shared" ca="1" si="136"/>
        <v>41-50</v>
      </c>
      <c r="I1851" s="24" t="s">
        <v>189</v>
      </c>
      <c r="J1851" s="24" t="s">
        <v>84</v>
      </c>
      <c r="K1851" s="24" t="s">
        <v>66</v>
      </c>
      <c r="L1851" s="24" t="s">
        <v>44</v>
      </c>
      <c r="M1851" s="24" t="s">
        <v>57</v>
      </c>
      <c r="N1851" s="23">
        <v>7</v>
      </c>
      <c r="O1851" s="22" t="str">
        <f>VLOOKUP(A1851,[1]CustomerAddress!$A$1:$F$3997,2)</f>
        <v>95294 Karstens Park</v>
      </c>
      <c r="P1851" s="22">
        <f>VLOOKUP(A1851,[1]CustomerAddress!$A$1:$F$3997,3)</f>
        <v>2155</v>
      </c>
      <c r="Q1851" s="22" t="str">
        <f>VLOOKUP(A1851,[1]CustomerAddress!$A$1:$F$3997,4)</f>
        <v>NSW</v>
      </c>
      <c r="R1851" s="22" t="str">
        <f>VLOOKUP(A1851,[1]CustomerAddress!$A$1:$F$3997,5)</f>
        <v>Australia</v>
      </c>
      <c r="S1851" s="22">
        <f>VLOOKUP(A1851,[1]CustomerAddress!$A$1:$F$3997,6)</f>
        <v>9</v>
      </c>
      <c r="T1851" s="22" t="str">
        <f>VLOOKUP(A1851,Labels!$A$5:$I$3497,9)</f>
        <v>Potential Customer</v>
      </c>
    </row>
    <row r="1852" spans="1:20" s="22" customFormat="1" ht="15.75" customHeight="1" x14ac:dyDescent="0.25">
      <c r="A1852" s="23">
        <v>1851</v>
      </c>
      <c r="B1852" s="24" t="s">
        <v>3652</v>
      </c>
      <c r="C1852" s="24" t="s">
        <v>3653</v>
      </c>
      <c r="D1852" s="24" t="s">
        <v>48</v>
      </c>
      <c r="E1852" s="23">
        <v>20</v>
      </c>
      <c r="F1852" s="25">
        <v>27106</v>
      </c>
      <c r="G1852" s="23">
        <f t="shared" ca="1" si="135"/>
        <v>47.084419758054281</v>
      </c>
      <c r="H1852" s="23" t="str">
        <f t="shared" ca="1" si="136"/>
        <v>41-50</v>
      </c>
      <c r="I1852" s="24" t="s">
        <v>3654</v>
      </c>
      <c r="J1852" s="24" t="s">
        <v>61</v>
      </c>
      <c r="K1852" s="24" t="s">
        <v>43</v>
      </c>
      <c r="L1852" s="24" t="s">
        <v>44</v>
      </c>
      <c r="M1852" s="24" t="s">
        <v>57</v>
      </c>
      <c r="N1852" s="23">
        <v>13</v>
      </c>
      <c r="O1852" s="22" t="str">
        <f>VLOOKUP(A1852,[1]CustomerAddress!$A$1:$F$3997,2)</f>
        <v>8872 Bunker Hill Crossing</v>
      </c>
      <c r="P1852" s="22">
        <f>VLOOKUP(A1852,[1]CustomerAddress!$A$1:$F$3997,3)</f>
        <v>2196</v>
      </c>
      <c r="Q1852" s="22" t="str">
        <f>VLOOKUP(A1852,[1]CustomerAddress!$A$1:$F$3997,4)</f>
        <v>NSW</v>
      </c>
      <c r="R1852" s="22" t="str">
        <f>VLOOKUP(A1852,[1]CustomerAddress!$A$1:$F$3997,5)</f>
        <v>Australia</v>
      </c>
      <c r="S1852" s="22">
        <f>VLOOKUP(A1852,[1]CustomerAddress!$A$1:$F$3997,6)</f>
        <v>9</v>
      </c>
      <c r="T1852" s="22" t="str">
        <f>VLOOKUP(A1852,Labels!$A$5:$I$3497,9)</f>
        <v>Lost Customer</v>
      </c>
    </row>
    <row r="1853" spans="1:20" s="22" customFormat="1" ht="15.75" customHeight="1" x14ac:dyDescent="0.25">
      <c r="A1853" s="23">
        <v>1852</v>
      </c>
      <c r="B1853" s="24" t="s">
        <v>3655</v>
      </c>
      <c r="C1853" s="24" t="s">
        <v>3656</v>
      </c>
      <c r="D1853" s="24" t="s">
        <v>40</v>
      </c>
      <c r="E1853" s="23">
        <v>22</v>
      </c>
      <c r="F1853" s="25">
        <v>28511</v>
      </c>
      <c r="G1853" s="23">
        <f t="shared" ca="1" si="135"/>
        <v>43.235104689561126</v>
      </c>
      <c r="H1853" s="23" t="str">
        <f t="shared" ca="1" si="136"/>
        <v>41-50</v>
      </c>
      <c r="I1853" s="24" t="s">
        <v>243</v>
      </c>
      <c r="J1853" s="24" t="s">
        <v>84</v>
      </c>
      <c r="K1853" s="24" t="s">
        <v>62</v>
      </c>
      <c r="L1853" s="24" t="s">
        <v>44</v>
      </c>
      <c r="M1853" s="24" t="s">
        <v>57</v>
      </c>
      <c r="N1853" s="23">
        <v>18</v>
      </c>
      <c r="O1853" s="22" t="str">
        <f>VLOOKUP(A1853,[1]CustomerAddress!$A$1:$F$3997,2)</f>
        <v>14 Westport Pass</v>
      </c>
      <c r="P1853" s="22">
        <f>VLOOKUP(A1853,[1]CustomerAddress!$A$1:$F$3997,3)</f>
        <v>3029</v>
      </c>
      <c r="Q1853" s="22" t="str">
        <f>VLOOKUP(A1853,[1]CustomerAddress!$A$1:$F$3997,4)</f>
        <v>VIC</v>
      </c>
      <c r="R1853" s="22" t="str">
        <f>VLOOKUP(A1853,[1]CustomerAddress!$A$1:$F$3997,5)</f>
        <v>Australia</v>
      </c>
      <c r="S1853" s="22">
        <f>VLOOKUP(A1853,[1]CustomerAddress!$A$1:$F$3997,6)</f>
        <v>6</v>
      </c>
      <c r="T1853" s="22" t="str">
        <f>VLOOKUP(A1853,Labels!$A$5:$I$3497,9)</f>
        <v>Evasive Customer</v>
      </c>
    </row>
    <row r="1854" spans="1:20" s="22" customFormat="1" ht="15.75" customHeight="1" x14ac:dyDescent="0.25">
      <c r="A1854" s="23">
        <v>1853</v>
      </c>
      <c r="B1854" s="24" t="s">
        <v>3657</v>
      </c>
      <c r="C1854" s="24" t="s">
        <v>3658</v>
      </c>
      <c r="D1854" s="24" t="s">
        <v>40</v>
      </c>
      <c r="E1854" s="23">
        <v>67</v>
      </c>
      <c r="F1854" s="25">
        <v>31948</v>
      </c>
      <c r="G1854" s="23">
        <f t="shared" ca="1" si="135"/>
        <v>33.818666333396749</v>
      </c>
      <c r="H1854" s="23" t="str">
        <f t="shared" ca="1" si="136"/>
        <v>31-40</v>
      </c>
      <c r="I1854" s="24" t="s">
        <v>410</v>
      </c>
      <c r="J1854" s="24" t="s">
        <v>61</v>
      </c>
      <c r="K1854" s="24" t="s">
        <v>43</v>
      </c>
      <c r="L1854" s="24" t="s">
        <v>44</v>
      </c>
      <c r="M1854" s="24" t="s">
        <v>45</v>
      </c>
      <c r="N1854" s="23">
        <v>17</v>
      </c>
      <c r="O1854" s="22" t="str">
        <f>VLOOKUP(A1854,[1]CustomerAddress!$A$1:$F$3997,2)</f>
        <v>867 Grim Terrace</v>
      </c>
      <c r="P1854" s="22">
        <f>VLOOKUP(A1854,[1]CustomerAddress!$A$1:$F$3997,3)</f>
        <v>3754</v>
      </c>
      <c r="Q1854" s="22" t="str">
        <f>VLOOKUP(A1854,[1]CustomerAddress!$A$1:$F$3997,4)</f>
        <v>VIC</v>
      </c>
      <c r="R1854" s="22" t="str">
        <f>VLOOKUP(A1854,[1]CustomerAddress!$A$1:$F$3997,5)</f>
        <v>Australia</v>
      </c>
      <c r="S1854" s="22">
        <f>VLOOKUP(A1854,[1]CustomerAddress!$A$1:$F$3997,6)</f>
        <v>6</v>
      </c>
      <c r="T1854" s="22" t="str">
        <f>VLOOKUP(A1854,Labels!$A$5:$I$3497,9)</f>
        <v>Recent Customer</v>
      </c>
    </row>
    <row r="1855" spans="1:20" s="22" customFormat="1" ht="15.75" customHeight="1" x14ac:dyDescent="0.25">
      <c r="A1855" s="23">
        <v>1854</v>
      </c>
      <c r="B1855" s="24" t="s">
        <v>3659</v>
      </c>
      <c r="C1855" s="24" t="s">
        <v>3660</v>
      </c>
      <c r="D1855" s="24" t="s">
        <v>40</v>
      </c>
      <c r="E1855" s="23">
        <v>11</v>
      </c>
      <c r="F1855" s="25">
        <v>28745</v>
      </c>
      <c r="G1855" s="23">
        <f t="shared" ca="1" si="135"/>
        <v>42.594008799150174</v>
      </c>
      <c r="H1855" s="23" t="str">
        <f t="shared" ca="1" si="136"/>
        <v>41-50</v>
      </c>
      <c r="I1855" s="24" t="s">
        <v>308</v>
      </c>
      <c r="J1855" s="24" t="s">
        <v>61</v>
      </c>
      <c r="K1855" s="24" t="s">
        <v>66</v>
      </c>
      <c r="L1855" s="24" t="s">
        <v>44</v>
      </c>
      <c r="M1855" s="24" t="s">
        <v>45</v>
      </c>
      <c r="N1855" s="23">
        <v>17</v>
      </c>
      <c r="O1855" s="22" t="str">
        <f>VLOOKUP(A1855,[1]CustomerAddress!$A$1:$F$3997,2)</f>
        <v>48023 International Way</v>
      </c>
      <c r="P1855" s="22">
        <f>VLOOKUP(A1855,[1]CustomerAddress!$A$1:$F$3997,3)</f>
        <v>3630</v>
      </c>
      <c r="Q1855" s="22" t="str">
        <f>VLOOKUP(A1855,[1]CustomerAddress!$A$1:$F$3997,4)</f>
        <v>VIC</v>
      </c>
      <c r="R1855" s="22" t="str">
        <f>VLOOKUP(A1855,[1]CustomerAddress!$A$1:$F$3997,5)</f>
        <v>Australia</v>
      </c>
      <c r="S1855" s="22">
        <f>VLOOKUP(A1855,[1]CustomerAddress!$A$1:$F$3997,6)</f>
        <v>1</v>
      </c>
      <c r="T1855" s="22" t="str">
        <f>VLOOKUP(A1855,Labels!$A$5:$I$3497,9)</f>
        <v>Recent Customer</v>
      </c>
    </row>
    <row r="1856" spans="1:20" s="22" customFormat="1" ht="15.75" hidden="1" customHeight="1" x14ac:dyDescent="0.25">
      <c r="A1856" s="23">
        <v>1855</v>
      </c>
      <c r="B1856" s="24" t="s">
        <v>531</v>
      </c>
      <c r="C1856" s="24" t="s">
        <v>3661</v>
      </c>
      <c r="D1856" s="24" t="s">
        <v>48</v>
      </c>
      <c r="E1856" s="23">
        <v>2</v>
      </c>
      <c r="F1856" s="25">
        <v>26122</v>
      </c>
      <c r="G1856" s="23">
        <f t="shared" ca="1" si="135"/>
        <v>49.780310169013184</v>
      </c>
      <c r="H1856" s="23"/>
      <c r="I1856" s="24" t="s">
        <v>465</v>
      </c>
      <c r="J1856" s="24" t="s">
        <v>164</v>
      </c>
      <c r="K1856" s="24" t="s">
        <v>43</v>
      </c>
      <c r="L1856" s="24" t="s">
        <v>44</v>
      </c>
      <c r="M1856" s="24" t="s">
        <v>45</v>
      </c>
      <c r="N1856" s="23">
        <v>18</v>
      </c>
    </row>
    <row r="1857" spans="1:20" s="22" customFormat="1" ht="15.75" customHeight="1" x14ac:dyDescent="0.25">
      <c r="A1857" s="23">
        <v>1856</v>
      </c>
      <c r="B1857" s="24" t="s">
        <v>3662</v>
      </c>
      <c r="C1857" s="24" t="s">
        <v>3663</v>
      </c>
      <c r="D1857" s="24" t="s">
        <v>40</v>
      </c>
      <c r="E1857" s="23">
        <v>57</v>
      </c>
      <c r="F1857" s="25">
        <v>25404</v>
      </c>
      <c r="G1857" s="23">
        <f t="shared" ca="1" si="135"/>
        <v>51.747433456684419</v>
      </c>
      <c r="H1857" s="23" t="str">
        <f t="shared" ref="H1857:H1883" ca="1" si="137">IF(G1857&lt;=10,"0-10",IF(AND(G1857&gt;10,G1857&lt;=20),"11-20",IF(AND(G1857&gt;20,G1857&lt;=30),"21-30",IF(AND(G1857&gt;30,G1857&lt;=40),"31-40",IF(AND(G1857&gt;40,G1857&lt;=50),"41-50",IF(AND(G1857&gt;50,G1857&lt;=60),"51-60",IF(AND(G1857&gt;60,G1857&lt;=70),"61-70",IF(AND(G1857&gt;70,G1857&lt;=80),"71-80",IF(AND(G1857&gt;80,G1857&lt;=90),"81-90",IF(G1857&gt;90,"91-100"))))))))))</f>
        <v>51-60</v>
      </c>
      <c r="I1857" s="24" t="s">
        <v>362</v>
      </c>
      <c r="J1857" s="24" t="s">
        <v>65</v>
      </c>
      <c r="K1857" s="24" t="s">
        <v>43</v>
      </c>
      <c r="L1857" s="24" t="s">
        <v>44</v>
      </c>
      <c r="M1857" s="24" t="s">
        <v>57</v>
      </c>
      <c r="N1857" s="23">
        <v>4</v>
      </c>
      <c r="O1857" s="22" t="str">
        <f>VLOOKUP(A1857,[1]CustomerAddress!$A$1:$F$3997,2)</f>
        <v>56145 Porter Lane</v>
      </c>
      <c r="P1857" s="22">
        <f>VLOOKUP(A1857,[1]CustomerAddress!$A$1:$F$3997,3)</f>
        <v>2010</v>
      </c>
      <c r="Q1857" s="22" t="str">
        <f>VLOOKUP(A1857,[1]CustomerAddress!$A$1:$F$3997,4)</f>
        <v>NSW</v>
      </c>
      <c r="R1857" s="22" t="str">
        <f>VLOOKUP(A1857,[1]CustomerAddress!$A$1:$F$3997,5)</f>
        <v>Australia</v>
      </c>
      <c r="S1857" s="22">
        <f>VLOOKUP(A1857,[1]CustomerAddress!$A$1:$F$3997,6)</f>
        <v>10</v>
      </c>
      <c r="T1857" s="22" t="str">
        <f>VLOOKUP(A1857,Labels!$A$5:$I$3497,9)</f>
        <v>Lost Customer</v>
      </c>
    </row>
    <row r="1858" spans="1:20" s="22" customFormat="1" ht="15.75" customHeight="1" x14ac:dyDescent="0.25">
      <c r="A1858" s="23">
        <v>1857</v>
      </c>
      <c r="B1858" s="24" t="s">
        <v>3664</v>
      </c>
      <c r="C1858" s="24" t="s">
        <v>3665</v>
      </c>
      <c r="D1858" s="24" t="s">
        <v>48</v>
      </c>
      <c r="E1858" s="23">
        <v>57</v>
      </c>
      <c r="F1858" s="25">
        <v>25101</v>
      </c>
      <c r="G1858" s="23">
        <f t="shared" ca="1" si="135"/>
        <v>52.577570443302896</v>
      </c>
      <c r="H1858" s="23" t="str">
        <f t="shared" ca="1" si="137"/>
        <v>51-60</v>
      </c>
      <c r="I1858" s="24" t="s">
        <v>344</v>
      </c>
      <c r="J1858" s="24" t="s">
        <v>84</v>
      </c>
      <c r="K1858" s="24" t="s">
        <v>62</v>
      </c>
      <c r="L1858" s="24" t="s">
        <v>44</v>
      </c>
      <c r="M1858" s="24" t="s">
        <v>45</v>
      </c>
      <c r="N1858" s="23">
        <v>5</v>
      </c>
      <c r="O1858" s="22" t="str">
        <f>VLOOKUP(A1858,[1]CustomerAddress!$A$1:$F$3997,2)</f>
        <v>509 Ridgeway Junction</v>
      </c>
      <c r="P1858" s="22">
        <f>VLOOKUP(A1858,[1]CustomerAddress!$A$1:$F$3997,3)</f>
        <v>3166</v>
      </c>
      <c r="Q1858" s="22" t="str">
        <f>VLOOKUP(A1858,[1]CustomerAddress!$A$1:$F$3997,4)</f>
        <v>VIC</v>
      </c>
      <c r="R1858" s="22" t="str">
        <f>VLOOKUP(A1858,[1]CustomerAddress!$A$1:$F$3997,5)</f>
        <v>Australia</v>
      </c>
      <c r="S1858" s="22">
        <f>VLOOKUP(A1858,[1]CustomerAddress!$A$1:$F$3997,6)</f>
        <v>10</v>
      </c>
      <c r="T1858" s="22" t="str">
        <f>VLOOKUP(A1858,Labels!$A$5:$I$3497,9)</f>
        <v>High Risk Customer</v>
      </c>
    </row>
    <row r="1859" spans="1:20" s="22" customFormat="1" ht="15.75" customHeight="1" x14ac:dyDescent="0.25">
      <c r="A1859" s="23">
        <v>1858</v>
      </c>
      <c r="B1859" s="24" t="s">
        <v>3666</v>
      </c>
      <c r="D1859" s="24" t="s">
        <v>40</v>
      </c>
      <c r="E1859" s="23">
        <v>30</v>
      </c>
      <c r="F1859" s="25">
        <v>20936</v>
      </c>
      <c r="G1859" s="23">
        <f t="shared" ca="1" si="135"/>
        <v>63.988529347095373</v>
      </c>
      <c r="H1859" s="23" t="str">
        <f t="shared" ca="1" si="137"/>
        <v>61-70</v>
      </c>
      <c r="I1859" s="24" t="s">
        <v>742</v>
      </c>
      <c r="J1859" s="24" t="s">
        <v>84</v>
      </c>
      <c r="K1859" s="24" t="s">
        <v>66</v>
      </c>
      <c r="L1859" s="24" t="s">
        <v>44</v>
      </c>
      <c r="M1859" s="24" t="s">
        <v>45</v>
      </c>
      <c r="N1859" s="23">
        <v>11</v>
      </c>
      <c r="O1859" s="22" t="str">
        <f>VLOOKUP(A1859,[1]CustomerAddress!$A$1:$F$3997,2)</f>
        <v>41 Eagan Junction</v>
      </c>
      <c r="P1859" s="22">
        <f>VLOOKUP(A1859,[1]CustomerAddress!$A$1:$F$3997,3)</f>
        <v>2570</v>
      </c>
      <c r="Q1859" s="22" t="str">
        <f>VLOOKUP(A1859,[1]CustomerAddress!$A$1:$F$3997,4)</f>
        <v>NSW</v>
      </c>
      <c r="R1859" s="22" t="str">
        <f>VLOOKUP(A1859,[1]CustomerAddress!$A$1:$F$3997,5)</f>
        <v>Australia</v>
      </c>
      <c r="S1859" s="22">
        <f>VLOOKUP(A1859,[1]CustomerAddress!$A$1:$F$3997,6)</f>
        <v>8</v>
      </c>
      <c r="T1859" s="22" t="str">
        <f>VLOOKUP(A1859,Labels!$A$5:$I$3497,9)</f>
        <v>Recent Customer</v>
      </c>
    </row>
    <row r="1860" spans="1:20" s="22" customFormat="1" ht="15.75" customHeight="1" x14ac:dyDescent="0.25">
      <c r="A1860" s="23">
        <v>1859</v>
      </c>
      <c r="B1860" s="24" t="s">
        <v>3667</v>
      </c>
      <c r="C1860" s="24" t="s">
        <v>3668</v>
      </c>
      <c r="D1860" s="24" t="s">
        <v>40</v>
      </c>
      <c r="E1860" s="23">
        <v>81</v>
      </c>
      <c r="F1860" s="25">
        <v>32971</v>
      </c>
      <c r="G1860" s="23">
        <f t="shared" ca="1" si="135"/>
        <v>31.01592660768646</v>
      </c>
      <c r="H1860" s="23" t="str">
        <f t="shared" ca="1" si="137"/>
        <v>31-40</v>
      </c>
      <c r="I1860" s="24" t="s">
        <v>1922</v>
      </c>
      <c r="J1860" s="24" t="s">
        <v>56</v>
      </c>
      <c r="K1860" s="24" t="s">
        <v>66</v>
      </c>
      <c r="L1860" s="24" t="s">
        <v>44</v>
      </c>
      <c r="M1860" s="24" t="s">
        <v>45</v>
      </c>
      <c r="N1860" s="23">
        <v>12</v>
      </c>
      <c r="O1860" s="22" t="str">
        <f>VLOOKUP(A1860,[1]CustomerAddress!$A$1:$F$3997,2)</f>
        <v>5290 Lunder Park</v>
      </c>
      <c r="P1860" s="22">
        <f>VLOOKUP(A1860,[1]CustomerAddress!$A$1:$F$3997,3)</f>
        <v>2287</v>
      </c>
      <c r="Q1860" s="22" t="str">
        <f>VLOOKUP(A1860,[1]CustomerAddress!$A$1:$F$3997,4)</f>
        <v>NSW</v>
      </c>
      <c r="R1860" s="22" t="str">
        <f>VLOOKUP(A1860,[1]CustomerAddress!$A$1:$F$3997,5)</f>
        <v>Australia</v>
      </c>
      <c r="S1860" s="22">
        <f>VLOOKUP(A1860,[1]CustomerAddress!$A$1:$F$3997,6)</f>
        <v>7</v>
      </c>
      <c r="T1860" s="22" t="str">
        <f>VLOOKUP(A1860,Labels!$A$5:$I$3497,9)</f>
        <v>High Risk Customer</v>
      </c>
    </row>
    <row r="1861" spans="1:20" s="22" customFormat="1" ht="15.75" customHeight="1" x14ac:dyDescent="0.25">
      <c r="A1861" s="23">
        <v>1860</v>
      </c>
      <c r="B1861" s="24" t="s">
        <v>3669</v>
      </c>
      <c r="C1861" s="24" t="s">
        <v>3670</v>
      </c>
      <c r="D1861" s="24" t="s">
        <v>40</v>
      </c>
      <c r="E1861" s="23">
        <v>4</v>
      </c>
      <c r="F1861" s="25">
        <v>28122</v>
      </c>
      <c r="G1861" s="23">
        <f t="shared" ca="1" si="135"/>
        <v>44.300858114218663</v>
      </c>
      <c r="H1861" s="23" t="str">
        <f t="shared" ca="1" si="137"/>
        <v>41-50</v>
      </c>
      <c r="I1861" s="24" t="s">
        <v>83</v>
      </c>
      <c r="J1861" s="24" t="s">
        <v>84</v>
      </c>
      <c r="K1861" s="24" t="s">
        <v>43</v>
      </c>
      <c r="L1861" s="24" t="s">
        <v>44</v>
      </c>
      <c r="M1861" s="24" t="s">
        <v>45</v>
      </c>
      <c r="N1861" s="23">
        <v>17</v>
      </c>
      <c r="O1861" s="22" t="str">
        <f>VLOOKUP(A1861,[1]CustomerAddress!$A$1:$F$3997,2)</f>
        <v>52425 Prairie Rose Road</v>
      </c>
      <c r="P1861" s="22">
        <f>VLOOKUP(A1861,[1]CustomerAddress!$A$1:$F$3997,3)</f>
        <v>4500</v>
      </c>
      <c r="Q1861" s="22" t="str">
        <f>VLOOKUP(A1861,[1]CustomerAddress!$A$1:$F$3997,4)</f>
        <v>QLD</v>
      </c>
      <c r="R1861" s="22" t="str">
        <f>VLOOKUP(A1861,[1]CustomerAddress!$A$1:$F$3997,5)</f>
        <v>Australia</v>
      </c>
      <c r="S1861" s="22">
        <f>VLOOKUP(A1861,[1]CustomerAddress!$A$1:$F$3997,6)</f>
        <v>6</v>
      </c>
      <c r="T1861" s="22" t="str">
        <f>VLOOKUP(A1861,Labels!$A$5:$I$3497,9)</f>
        <v>Becoming Loyal</v>
      </c>
    </row>
    <row r="1862" spans="1:20" s="22" customFormat="1" ht="15.75" customHeight="1" x14ac:dyDescent="0.25">
      <c r="A1862" s="23">
        <v>1861</v>
      </c>
      <c r="B1862" s="24" t="s">
        <v>3671</v>
      </c>
      <c r="C1862" s="24" t="s">
        <v>3271</v>
      </c>
      <c r="D1862" s="24" t="s">
        <v>40</v>
      </c>
      <c r="E1862" s="23">
        <v>26</v>
      </c>
      <c r="F1862" s="25">
        <v>24671</v>
      </c>
      <c r="G1862" s="23">
        <f t="shared" ca="1" si="135"/>
        <v>53.75565263508372</v>
      </c>
      <c r="H1862" s="23" t="str">
        <f t="shared" ca="1" si="137"/>
        <v>51-60</v>
      </c>
      <c r="I1862" s="24" t="s">
        <v>105</v>
      </c>
      <c r="J1862" s="24" t="s">
        <v>84</v>
      </c>
      <c r="K1862" s="24" t="s">
        <v>43</v>
      </c>
      <c r="L1862" s="24" t="s">
        <v>44</v>
      </c>
      <c r="M1862" s="24" t="s">
        <v>45</v>
      </c>
      <c r="N1862" s="23">
        <v>8</v>
      </c>
      <c r="O1862" s="22" t="str">
        <f>VLOOKUP(A1862,[1]CustomerAddress!$A$1:$F$3997,2)</f>
        <v>7939 Toban Crossing</v>
      </c>
      <c r="P1862" s="22">
        <f>VLOOKUP(A1862,[1]CustomerAddress!$A$1:$F$3997,3)</f>
        <v>2770</v>
      </c>
      <c r="Q1862" s="22" t="str">
        <f>VLOOKUP(A1862,[1]CustomerAddress!$A$1:$F$3997,4)</f>
        <v>NSW</v>
      </c>
      <c r="R1862" s="22" t="str">
        <f>VLOOKUP(A1862,[1]CustomerAddress!$A$1:$F$3997,5)</f>
        <v>Australia</v>
      </c>
      <c r="S1862" s="22">
        <f>VLOOKUP(A1862,[1]CustomerAddress!$A$1:$F$3997,6)</f>
        <v>7</v>
      </c>
      <c r="T1862" s="22" t="str">
        <f>VLOOKUP(A1862,Labels!$A$5:$I$3497,9)</f>
        <v>Potential Customer</v>
      </c>
    </row>
    <row r="1863" spans="1:20" s="22" customFormat="1" ht="15.75" customHeight="1" x14ac:dyDescent="0.25">
      <c r="A1863" s="23">
        <v>1862</v>
      </c>
      <c r="B1863" s="24" t="s">
        <v>3487</v>
      </c>
      <c r="C1863" s="24" t="s">
        <v>3672</v>
      </c>
      <c r="D1863" s="24" t="s">
        <v>40</v>
      </c>
      <c r="E1863" s="23">
        <v>24</v>
      </c>
      <c r="F1863" s="25">
        <v>29401</v>
      </c>
      <c r="G1863" s="23">
        <f t="shared" ca="1" si="135"/>
        <v>40.79674852517757</v>
      </c>
      <c r="H1863" s="23" t="str">
        <f t="shared" ca="1" si="137"/>
        <v>41-50</v>
      </c>
      <c r="J1863" s="24" t="s">
        <v>42</v>
      </c>
      <c r="K1863" s="24" t="s">
        <v>66</v>
      </c>
      <c r="L1863" s="24" t="s">
        <v>44</v>
      </c>
      <c r="M1863" s="24" t="s">
        <v>45</v>
      </c>
      <c r="N1863" s="23">
        <v>4</v>
      </c>
      <c r="O1863" s="22" t="str">
        <f>VLOOKUP(A1863,[1]CustomerAddress!$A$1:$F$3997,2)</f>
        <v>0672 Lyons Pass</v>
      </c>
      <c r="P1863" s="22">
        <f>VLOOKUP(A1863,[1]CustomerAddress!$A$1:$F$3997,3)</f>
        <v>2153</v>
      </c>
      <c r="Q1863" s="22" t="str">
        <f>VLOOKUP(A1863,[1]CustomerAddress!$A$1:$F$3997,4)</f>
        <v>NSW</v>
      </c>
      <c r="R1863" s="22" t="str">
        <f>VLOOKUP(A1863,[1]CustomerAddress!$A$1:$F$3997,5)</f>
        <v>Australia</v>
      </c>
      <c r="S1863" s="22">
        <f>VLOOKUP(A1863,[1]CustomerAddress!$A$1:$F$3997,6)</f>
        <v>10</v>
      </c>
      <c r="T1863" s="22" t="str">
        <f>VLOOKUP(A1863,Labels!$A$5:$I$3497,9)</f>
        <v>Losing Customer</v>
      </c>
    </row>
    <row r="1864" spans="1:20" s="22" customFormat="1" ht="15.75" customHeight="1" x14ac:dyDescent="0.25">
      <c r="A1864" s="23">
        <v>1863</v>
      </c>
      <c r="B1864" s="24" t="s">
        <v>3673</v>
      </c>
      <c r="C1864" s="24" t="s">
        <v>3674</v>
      </c>
      <c r="D1864" s="24" t="s">
        <v>48</v>
      </c>
      <c r="E1864" s="23">
        <v>10</v>
      </c>
      <c r="F1864" s="25">
        <v>28621</v>
      </c>
      <c r="G1864" s="23">
        <f t="shared" ca="1" si="135"/>
        <v>42.933734826864544</v>
      </c>
      <c r="H1864" s="23" t="str">
        <f t="shared" ca="1" si="137"/>
        <v>41-50</v>
      </c>
      <c r="I1864" s="24" t="s">
        <v>253</v>
      </c>
      <c r="J1864" s="24" t="s">
        <v>138</v>
      </c>
      <c r="K1864" s="24" t="s">
        <v>66</v>
      </c>
      <c r="L1864" s="24" t="s">
        <v>44</v>
      </c>
      <c r="M1864" s="24" t="s">
        <v>57</v>
      </c>
      <c r="N1864" s="23">
        <v>20</v>
      </c>
      <c r="O1864" s="22" t="str">
        <f>VLOOKUP(A1864,[1]CustomerAddress!$A$1:$F$3997,2)</f>
        <v>904 Mandrake Parkway</v>
      </c>
      <c r="P1864" s="22">
        <f>VLOOKUP(A1864,[1]CustomerAddress!$A$1:$F$3997,3)</f>
        <v>2820</v>
      </c>
      <c r="Q1864" s="22" t="str">
        <f>VLOOKUP(A1864,[1]CustomerAddress!$A$1:$F$3997,4)</f>
        <v>NSW</v>
      </c>
      <c r="R1864" s="22" t="str">
        <f>VLOOKUP(A1864,[1]CustomerAddress!$A$1:$F$3997,5)</f>
        <v>Australia</v>
      </c>
      <c r="S1864" s="22">
        <f>VLOOKUP(A1864,[1]CustomerAddress!$A$1:$F$3997,6)</f>
        <v>1</v>
      </c>
      <c r="T1864" s="22" t="str">
        <f>VLOOKUP(A1864,Labels!$A$5:$I$3497,9)</f>
        <v>Almost Lost Customer</v>
      </c>
    </row>
    <row r="1865" spans="1:20" s="22" customFormat="1" ht="15.75" customHeight="1" x14ac:dyDescent="0.25">
      <c r="A1865" s="23">
        <v>1864</v>
      </c>
      <c r="B1865" s="24" t="s">
        <v>3675</v>
      </c>
      <c r="C1865" s="24" t="s">
        <v>3676</v>
      </c>
      <c r="D1865" s="24" t="s">
        <v>40</v>
      </c>
      <c r="E1865" s="23">
        <v>45</v>
      </c>
      <c r="F1865" s="25">
        <v>22100</v>
      </c>
      <c r="G1865" s="23">
        <f t="shared" ca="1" si="135"/>
        <v>60.799488251204963</v>
      </c>
      <c r="H1865" s="23" t="str">
        <f t="shared" ca="1" si="137"/>
        <v>61-70</v>
      </c>
      <c r="I1865" s="24" t="s">
        <v>78</v>
      </c>
      <c r="J1865" s="24" t="s">
        <v>65</v>
      </c>
      <c r="K1865" s="24" t="s">
        <v>43</v>
      </c>
      <c r="L1865" s="24" t="s">
        <v>44</v>
      </c>
      <c r="M1865" s="24" t="s">
        <v>57</v>
      </c>
      <c r="N1865" s="23">
        <v>18</v>
      </c>
      <c r="O1865" s="22" t="str">
        <f>VLOOKUP(A1865,[1]CustomerAddress!$A$1:$F$3997,2)</f>
        <v>3007 Summer Ridge Street</v>
      </c>
      <c r="P1865" s="22">
        <f>VLOOKUP(A1865,[1]CustomerAddress!$A$1:$F$3997,3)</f>
        <v>4511</v>
      </c>
      <c r="Q1865" s="22" t="str">
        <f>VLOOKUP(A1865,[1]CustomerAddress!$A$1:$F$3997,4)</f>
        <v>QLD</v>
      </c>
      <c r="R1865" s="22" t="str">
        <f>VLOOKUP(A1865,[1]CustomerAddress!$A$1:$F$3997,5)</f>
        <v>Australia</v>
      </c>
      <c r="S1865" s="22">
        <f>VLOOKUP(A1865,[1]CustomerAddress!$A$1:$F$3997,6)</f>
        <v>7</v>
      </c>
      <c r="T1865" s="22" t="str">
        <f>VLOOKUP(A1865,Labels!$A$5:$I$3497,9)</f>
        <v>Potential Customer</v>
      </c>
    </row>
    <row r="1866" spans="1:20" s="22" customFormat="1" ht="15.75" customHeight="1" x14ac:dyDescent="0.25">
      <c r="A1866" s="23">
        <v>1865</v>
      </c>
      <c r="B1866" s="24" t="s">
        <v>3677</v>
      </c>
      <c r="C1866" s="24" t="s">
        <v>3678</v>
      </c>
      <c r="D1866" s="24" t="s">
        <v>40</v>
      </c>
      <c r="E1866" s="23">
        <v>35</v>
      </c>
      <c r="F1866" s="25">
        <v>35788</v>
      </c>
      <c r="G1866" s="23">
        <f t="shared" ca="1" si="135"/>
        <v>23.298118388508378</v>
      </c>
      <c r="H1866" s="23" t="str">
        <f t="shared" ca="1" si="137"/>
        <v>21-30</v>
      </c>
      <c r="I1866" s="24" t="s">
        <v>215</v>
      </c>
      <c r="J1866" s="24" t="s">
        <v>61</v>
      </c>
      <c r="K1866" s="24" t="s">
        <v>43</v>
      </c>
      <c r="L1866" s="24" t="s">
        <v>44</v>
      </c>
      <c r="M1866" s="24" t="s">
        <v>57</v>
      </c>
      <c r="N1866" s="23">
        <v>3</v>
      </c>
      <c r="O1866" s="22" t="str">
        <f>VLOOKUP(A1866,[1]CustomerAddress!$A$1:$F$3997,2)</f>
        <v>47 Veith Junction</v>
      </c>
      <c r="P1866" s="22">
        <f>VLOOKUP(A1866,[1]CustomerAddress!$A$1:$F$3997,3)</f>
        <v>3196</v>
      </c>
      <c r="Q1866" s="22" t="str">
        <f>VLOOKUP(A1866,[1]CustomerAddress!$A$1:$F$3997,4)</f>
        <v>VIC</v>
      </c>
      <c r="R1866" s="22" t="str">
        <f>VLOOKUP(A1866,[1]CustomerAddress!$A$1:$F$3997,5)</f>
        <v>Australia</v>
      </c>
      <c r="S1866" s="22">
        <f>VLOOKUP(A1866,[1]CustomerAddress!$A$1:$F$3997,6)</f>
        <v>9</v>
      </c>
      <c r="T1866" s="22" t="str">
        <f>VLOOKUP(A1866,Labels!$A$5:$I$3497,9)</f>
        <v>Lost Customer</v>
      </c>
    </row>
    <row r="1867" spans="1:20" s="22" customFormat="1" ht="15.75" customHeight="1" x14ac:dyDescent="0.25">
      <c r="A1867" s="23">
        <v>1866</v>
      </c>
      <c r="B1867" s="24" t="s">
        <v>3679</v>
      </c>
      <c r="C1867" s="24" t="s">
        <v>3680</v>
      </c>
      <c r="D1867" s="24" t="s">
        <v>48</v>
      </c>
      <c r="E1867" s="23">
        <v>27</v>
      </c>
      <c r="F1867" s="25">
        <v>33884</v>
      </c>
      <c r="G1867" s="23">
        <f t="shared" ca="1" si="135"/>
        <v>28.514556744355652</v>
      </c>
      <c r="H1867" s="23" t="str">
        <f t="shared" ca="1" si="137"/>
        <v>21-30</v>
      </c>
      <c r="I1867" s="24" t="s">
        <v>344</v>
      </c>
      <c r="J1867" s="24" t="s">
        <v>84</v>
      </c>
      <c r="K1867" s="24" t="s">
        <v>43</v>
      </c>
      <c r="L1867" s="24" t="s">
        <v>44</v>
      </c>
      <c r="M1867" s="24" t="s">
        <v>57</v>
      </c>
      <c r="N1867" s="23">
        <v>2</v>
      </c>
      <c r="O1867" s="22" t="str">
        <f>VLOOKUP(A1867,[1]CustomerAddress!$A$1:$F$3997,2)</f>
        <v>007 Canary Circle</v>
      </c>
      <c r="P1867" s="22">
        <f>VLOOKUP(A1867,[1]CustomerAddress!$A$1:$F$3997,3)</f>
        <v>2047</v>
      </c>
      <c r="Q1867" s="22" t="str">
        <f>VLOOKUP(A1867,[1]CustomerAddress!$A$1:$F$3997,4)</f>
        <v>NSW</v>
      </c>
      <c r="R1867" s="22" t="str">
        <f>VLOOKUP(A1867,[1]CustomerAddress!$A$1:$F$3997,5)</f>
        <v>Australia</v>
      </c>
      <c r="S1867" s="22">
        <f>VLOOKUP(A1867,[1]CustomerAddress!$A$1:$F$3997,6)</f>
        <v>12</v>
      </c>
      <c r="T1867" s="22" t="str">
        <f>VLOOKUP(A1867,Labels!$A$5:$I$3497,9)</f>
        <v>Recent Customer</v>
      </c>
    </row>
    <row r="1868" spans="1:20" s="22" customFormat="1" ht="15.75" customHeight="1" x14ac:dyDescent="0.25">
      <c r="A1868" s="23">
        <v>1867</v>
      </c>
      <c r="B1868" s="24" t="s">
        <v>3681</v>
      </c>
      <c r="C1868" s="24" t="s">
        <v>3682</v>
      </c>
      <c r="D1868" s="24" t="s">
        <v>40</v>
      </c>
      <c r="E1868" s="23">
        <v>96</v>
      </c>
      <c r="F1868" s="25">
        <v>31518</v>
      </c>
      <c r="G1868" s="23">
        <f t="shared" ca="1" si="135"/>
        <v>34.996748525494681</v>
      </c>
      <c r="H1868" s="23" t="str">
        <f t="shared" ca="1" si="137"/>
        <v>31-40</v>
      </c>
      <c r="I1868" s="24" t="s">
        <v>404</v>
      </c>
      <c r="J1868" s="24" t="s">
        <v>61</v>
      </c>
      <c r="K1868" s="24" t="s">
        <v>62</v>
      </c>
      <c r="L1868" s="24" t="s">
        <v>44</v>
      </c>
      <c r="M1868" s="24" t="s">
        <v>57</v>
      </c>
      <c r="N1868" s="23">
        <v>3</v>
      </c>
      <c r="O1868" s="22" t="str">
        <f>VLOOKUP(A1868,[1]CustomerAddress!$A$1:$F$3997,2)</f>
        <v>1 Saint Paul Terrace</v>
      </c>
      <c r="P1868" s="22">
        <f>VLOOKUP(A1868,[1]CustomerAddress!$A$1:$F$3997,3)</f>
        <v>2161</v>
      </c>
      <c r="Q1868" s="22" t="str">
        <f>VLOOKUP(A1868,[1]CustomerAddress!$A$1:$F$3997,4)</f>
        <v>NSW</v>
      </c>
      <c r="R1868" s="22" t="str">
        <f>VLOOKUP(A1868,[1]CustomerAddress!$A$1:$F$3997,5)</f>
        <v>Australia</v>
      </c>
      <c r="S1868" s="22">
        <f>VLOOKUP(A1868,[1]CustomerAddress!$A$1:$F$3997,6)</f>
        <v>6</v>
      </c>
      <c r="T1868" s="22" t="str">
        <f>VLOOKUP(A1868,Labels!$A$5:$I$3497,9)</f>
        <v>Very Loyal</v>
      </c>
    </row>
    <row r="1869" spans="1:20" s="22" customFormat="1" ht="15.75" customHeight="1" x14ac:dyDescent="0.25">
      <c r="A1869" s="23">
        <v>1868</v>
      </c>
      <c r="B1869" s="24" t="s">
        <v>2550</v>
      </c>
      <c r="C1869" s="24" t="s">
        <v>3683</v>
      </c>
      <c r="D1869" s="24" t="s">
        <v>40</v>
      </c>
      <c r="E1869" s="23">
        <v>11</v>
      </c>
      <c r="F1869" s="25">
        <v>32316</v>
      </c>
      <c r="G1869" s="23">
        <f t="shared" ca="1" si="135"/>
        <v>32.810447155314556</v>
      </c>
      <c r="H1869" s="23" t="str">
        <f t="shared" ca="1" si="137"/>
        <v>31-40</v>
      </c>
      <c r="I1869" s="24" t="s">
        <v>483</v>
      </c>
      <c r="J1869" s="24" t="s">
        <v>65</v>
      </c>
      <c r="K1869" s="24" t="s">
        <v>43</v>
      </c>
      <c r="L1869" s="24" t="s">
        <v>44</v>
      </c>
      <c r="M1869" s="24" t="s">
        <v>57</v>
      </c>
      <c r="N1869" s="23">
        <v>10</v>
      </c>
      <c r="O1869" s="22" t="str">
        <f>VLOOKUP(A1869,[1]CustomerAddress!$A$1:$F$3997,2)</f>
        <v>87705 Hovde Center</v>
      </c>
      <c r="P1869" s="22">
        <f>VLOOKUP(A1869,[1]CustomerAddress!$A$1:$F$3997,3)</f>
        <v>4870</v>
      </c>
      <c r="Q1869" s="22" t="str">
        <f>VLOOKUP(A1869,[1]CustomerAddress!$A$1:$F$3997,4)</f>
        <v>QLD</v>
      </c>
      <c r="R1869" s="22" t="str">
        <f>VLOOKUP(A1869,[1]CustomerAddress!$A$1:$F$3997,5)</f>
        <v>Australia</v>
      </c>
      <c r="S1869" s="22">
        <f>VLOOKUP(A1869,[1]CustomerAddress!$A$1:$F$3997,6)</f>
        <v>5</v>
      </c>
      <c r="T1869" s="22" t="str">
        <f>VLOOKUP(A1869,Labels!$A$5:$I$3497,9)</f>
        <v>Potential Customer</v>
      </c>
    </row>
    <row r="1870" spans="1:20" s="22" customFormat="1" ht="15.75" customHeight="1" x14ac:dyDescent="0.25">
      <c r="A1870" s="23">
        <v>1869</v>
      </c>
      <c r="B1870" s="24" t="s">
        <v>3684</v>
      </c>
      <c r="C1870" s="24" t="s">
        <v>3685</v>
      </c>
      <c r="D1870" s="24" t="s">
        <v>40</v>
      </c>
      <c r="E1870" s="23">
        <v>73</v>
      </c>
      <c r="F1870" s="25">
        <v>28417</v>
      </c>
      <c r="G1870" s="23">
        <f t="shared" ca="1" si="135"/>
        <v>43.492638936453581</v>
      </c>
      <c r="H1870" s="23" t="str">
        <f t="shared" ca="1" si="137"/>
        <v>41-50</v>
      </c>
      <c r="I1870" s="24" t="s">
        <v>1121</v>
      </c>
      <c r="J1870" s="24" t="s">
        <v>50</v>
      </c>
      <c r="K1870" s="24" t="s">
        <v>66</v>
      </c>
      <c r="L1870" s="24" t="s">
        <v>44</v>
      </c>
      <c r="M1870" s="24" t="s">
        <v>45</v>
      </c>
      <c r="N1870" s="23">
        <v>9</v>
      </c>
      <c r="O1870" s="22" t="str">
        <f>VLOOKUP(A1870,[1]CustomerAddress!$A$1:$F$3997,2)</f>
        <v>765 6th Plaza</v>
      </c>
      <c r="P1870" s="22">
        <f>VLOOKUP(A1870,[1]CustomerAddress!$A$1:$F$3997,3)</f>
        <v>4226</v>
      </c>
      <c r="Q1870" s="22" t="str">
        <f>VLOOKUP(A1870,[1]CustomerAddress!$A$1:$F$3997,4)</f>
        <v>QLD</v>
      </c>
      <c r="R1870" s="22" t="str">
        <f>VLOOKUP(A1870,[1]CustomerAddress!$A$1:$F$3997,5)</f>
        <v>Australia</v>
      </c>
      <c r="S1870" s="22">
        <f>VLOOKUP(A1870,[1]CustomerAddress!$A$1:$F$3997,6)</f>
        <v>7</v>
      </c>
      <c r="T1870" s="22" t="str">
        <f>VLOOKUP(A1870,Labels!$A$5:$I$3497,9)</f>
        <v>Late Bloomer</v>
      </c>
    </row>
    <row r="1871" spans="1:20" s="22" customFormat="1" ht="15.75" customHeight="1" x14ac:dyDescent="0.25">
      <c r="A1871" s="23">
        <v>1870</v>
      </c>
      <c r="B1871" s="24" t="s">
        <v>3686</v>
      </c>
      <c r="C1871" s="24" t="s">
        <v>3687</v>
      </c>
      <c r="D1871" s="24" t="s">
        <v>40</v>
      </c>
      <c r="E1871" s="23">
        <v>24</v>
      </c>
      <c r="F1871" s="25">
        <v>26680</v>
      </c>
      <c r="G1871" s="23">
        <f t="shared" ca="1" si="135"/>
        <v>48.251543045725512</v>
      </c>
      <c r="H1871" s="23" t="str">
        <f t="shared" ca="1" si="137"/>
        <v>41-50</v>
      </c>
      <c r="I1871" s="24" t="s">
        <v>367</v>
      </c>
      <c r="J1871" s="24" t="s">
        <v>61</v>
      </c>
      <c r="K1871" s="24" t="s">
        <v>62</v>
      </c>
      <c r="L1871" s="24" t="s">
        <v>44</v>
      </c>
      <c r="M1871" s="24" t="s">
        <v>57</v>
      </c>
      <c r="N1871" s="23">
        <v>9</v>
      </c>
      <c r="O1871" s="22" t="str">
        <f>VLOOKUP(A1871,[1]CustomerAddress!$A$1:$F$3997,2)</f>
        <v>248 Bartillon Plaza</v>
      </c>
      <c r="P1871" s="22">
        <f>VLOOKUP(A1871,[1]CustomerAddress!$A$1:$F$3997,3)</f>
        <v>4059</v>
      </c>
      <c r="Q1871" s="22" t="str">
        <f>VLOOKUP(A1871,[1]CustomerAddress!$A$1:$F$3997,4)</f>
        <v>QLD</v>
      </c>
      <c r="R1871" s="22" t="str">
        <f>VLOOKUP(A1871,[1]CustomerAddress!$A$1:$F$3997,5)</f>
        <v>Australia</v>
      </c>
      <c r="S1871" s="22">
        <f>VLOOKUP(A1871,[1]CustomerAddress!$A$1:$F$3997,6)</f>
        <v>9</v>
      </c>
      <c r="T1871" s="22" t="str">
        <f>VLOOKUP(A1871,Labels!$A$5:$I$3497,9)</f>
        <v>Potential Customer</v>
      </c>
    </row>
    <row r="1872" spans="1:20" s="22" customFormat="1" ht="15.75" customHeight="1" x14ac:dyDescent="0.25">
      <c r="A1872" s="23">
        <v>1871</v>
      </c>
      <c r="B1872" s="24" t="s">
        <v>3688</v>
      </c>
      <c r="C1872" s="24" t="s">
        <v>3689</v>
      </c>
      <c r="D1872" s="24" t="s">
        <v>40</v>
      </c>
      <c r="E1872" s="23">
        <v>52</v>
      </c>
      <c r="F1872" s="25">
        <v>34357</v>
      </c>
      <c r="G1872" s="23">
        <f t="shared" ref="G1872:G1918" ca="1" si="138">(NOW()-F1872)/365</f>
        <v>27.218666333713859</v>
      </c>
      <c r="H1872" s="23" t="str">
        <f t="shared" ca="1" si="137"/>
        <v>21-30</v>
      </c>
      <c r="I1872" s="24" t="s">
        <v>160</v>
      </c>
      <c r="J1872" s="24" t="s">
        <v>50</v>
      </c>
      <c r="K1872" s="24" t="s">
        <v>66</v>
      </c>
      <c r="L1872" s="24" t="s">
        <v>44</v>
      </c>
      <c r="M1872" s="24" t="s">
        <v>45</v>
      </c>
      <c r="N1872" s="23">
        <v>8</v>
      </c>
      <c r="O1872" s="22" t="str">
        <f>VLOOKUP(A1872,[1]CustomerAddress!$A$1:$F$3997,2)</f>
        <v>66811 Lerdahl Way</v>
      </c>
      <c r="P1872" s="22">
        <f>VLOOKUP(A1872,[1]CustomerAddress!$A$1:$F$3997,3)</f>
        <v>4160</v>
      </c>
      <c r="Q1872" s="22" t="str">
        <f>VLOOKUP(A1872,[1]CustomerAddress!$A$1:$F$3997,4)</f>
        <v>QLD</v>
      </c>
      <c r="R1872" s="22" t="str">
        <f>VLOOKUP(A1872,[1]CustomerAddress!$A$1:$F$3997,5)</f>
        <v>Australia</v>
      </c>
      <c r="S1872" s="22">
        <f>VLOOKUP(A1872,[1]CustomerAddress!$A$1:$F$3997,6)</f>
        <v>4</v>
      </c>
      <c r="T1872" s="22" t="str">
        <f>VLOOKUP(A1872,Labels!$A$5:$I$3497,9)</f>
        <v>Evasive Customer</v>
      </c>
    </row>
    <row r="1873" spans="1:20" s="22" customFormat="1" ht="15.75" customHeight="1" x14ac:dyDescent="0.25">
      <c r="A1873" s="23">
        <v>1872</v>
      </c>
      <c r="B1873" s="24" t="s">
        <v>3690</v>
      </c>
      <c r="C1873" s="24" t="s">
        <v>3691</v>
      </c>
      <c r="D1873" s="24" t="s">
        <v>48</v>
      </c>
      <c r="E1873" s="23">
        <v>75</v>
      </c>
      <c r="F1873" s="25">
        <v>26812</v>
      </c>
      <c r="G1873" s="23">
        <f t="shared" ca="1" si="138"/>
        <v>47.889899210109078</v>
      </c>
      <c r="H1873" s="23" t="str">
        <f t="shared" ca="1" si="137"/>
        <v>41-50</v>
      </c>
      <c r="I1873" s="24" t="s">
        <v>1066</v>
      </c>
      <c r="J1873" s="24" t="s">
        <v>84</v>
      </c>
      <c r="K1873" s="24" t="s">
        <v>43</v>
      </c>
      <c r="L1873" s="24" t="s">
        <v>44</v>
      </c>
      <c r="M1873" s="24" t="s">
        <v>45</v>
      </c>
      <c r="N1873" s="23">
        <v>14</v>
      </c>
      <c r="O1873" s="22" t="str">
        <f>VLOOKUP(A1873,[1]CustomerAddress!$A$1:$F$3997,2)</f>
        <v>5809 Coolidge Avenue</v>
      </c>
      <c r="P1873" s="22">
        <f>VLOOKUP(A1873,[1]CustomerAddress!$A$1:$F$3997,3)</f>
        <v>2747</v>
      </c>
      <c r="Q1873" s="22" t="str">
        <f>VLOOKUP(A1873,[1]CustomerAddress!$A$1:$F$3997,4)</f>
        <v>NSW</v>
      </c>
      <c r="R1873" s="22" t="str">
        <f>VLOOKUP(A1873,[1]CustomerAddress!$A$1:$F$3997,5)</f>
        <v>Australia</v>
      </c>
      <c r="S1873" s="22">
        <f>VLOOKUP(A1873,[1]CustomerAddress!$A$1:$F$3997,6)</f>
        <v>6</v>
      </c>
      <c r="T1873" s="22" t="str">
        <f>VLOOKUP(A1873,Labels!$A$5:$I$3497,9)</f>
        <v>Evasive Customer</v>
      </c>
    </row>
    <row r="1874" spans="1:20" s="22" customFormat="1" ht="15.75" customHeight="1" x14ac:dyDescent="0.25">
      <c r="A1874" s="23">
        <v>1873</v>
      </c>
      <c r="B1874" s="24" t="s">
        <v>3692</v>
      </c>
      <c r="C1874" s="24" t="s">
        <v>3693</v>
      </c>
      <c r="D1874" s="24" t="s">
        <v>48</v>
      </c>
      <c r="E1874" s="23">
        <v>49</v>
      </c>
      <c r="F1874" s="25">
        <v>33794</v>
      </c>
      <c r="G1874" s="23">
        <f t="shared" ca="1" si="138"/>
        <v>28.761132087138517</v>
      </c>
      <c r="H1874" s="23" t="str">
        <f t="shared" ca="1" si="137"/>
        <v>21-30</v>
      </c>
      <c r="I1874" s="24" t="s">
        <v>317</v>
      </c>
      <c r="J1874" s="24" t="s">
        <v>84</v>
      </c>
      <c r="K1874" s="24" t="s">
        <v>62</v>
      </c>
      <c r="L1874" s="24" t="s">
        <v>44</v>
      </c>
      <c r="M1874" s="24" t="s">
        <v>45</v>
      </c>
      <c r="N1874" s="23">
        <v>4</v>
      </c>
      <c r="O1874" s="22" t="str">
        <f>VLOOKUP(A1874,[1]CustomerAddress!$A$1:$F$3997,2)</f>
        <v>2769 Banding Avenue</v>
      </c>
      <c r="P1874" s="22">
        <f>VLOOKUP(A1874,[1]CustomerAddress!$A$1:$F$3997,3)</f>
        <v>3189</v>
      </c>
      <c r="Q1874" s="22" t="str">
        <f>VLOOKUP(A1874,[1]CustomerAddress!$A$1:$F$3997,4)</f>
        <v>VIC</v>
      </c>
      <c r="R1874" s="22" t="str">
        <f>VLOOKUP(A1874,[1]CustomerAddress!$A$1:$F$3997,5)</f>
        <v>Australia</v>
      </c>
      <c r="S1874" s="22">
        <f>VLOOKUP(A1874,[1]CustomerAddress!$A$1:$F$3997,6)</f>
        <v>10</v>
      </c>
      <c r="T1874" s="22" t="str">
        <f>VLOOKUP(A1874,Labels!$A$5:$I$3497,9)</f>
        <v>Recent Customer</v>
      </c>
    </row>
    <row r="1875" spans="1:20" s="22" customFormat="1" ht="15.75" customHeight="1" x14ac:dyDescent="0.25">
      <c r="A1875" s="23">
        <v>1874</v>
      </c>
      <c r="B1875" s="24" t="s">
        <v>3694</v>
      </c>
      <c r="C1875" s="24" t="s">
        <v>3695</v>
      </c>
      <c r="D1875" s="24" t="s">
        <v>48</v>
      </c>
      <c r="E1875" s="23">
        <v>17</v>
      </c>
      <c r="F1875" s="25">
        <v>21092</v>
      </c>
      <c r="G1875" s="23">
        <f t="shared" ca="1" si="138"/>
        <v>63.561132086821402</v>
      </c>
      <c r="H1875" s="23" t="str">
        <f t="shared" ca="1" si="137"/>
        <v>61-70</v>
      </c>
      <c r="J1875" s="24" t="s">
        <v>75</v>
      </c>
      <c r="K1875" s="24" t="s">
        <v>66</v>
      </c>
      <c r="L1875" s="24" t="s">
        <v>44</v>
      </c>
      <c r="M1875" s="24" t="s">
        <v>45</v>
      </c>
      <c r="N1875" s="23">
        <v>7</v>
      </c>
      <c r="O1875" s="22" t="str">
        <f>VLOOKUP(A1875,[1]CustomerAddress!$A$1:$F$3997,2)</f>
        <v>3 Monterey Trail</v>
      </c>
      <c r="P1875" s="22">
        <f>VLOOKUP(A1875,[1]CustomerAddress!$A$1:$F$3997,3)</f>
        <v>2582</v>
      </c>
      <c r="Q1875" s="22" t="str">
        <f>VLOOKUP(A1875,[1]CustomerAddress!$A$1:$F$3997,4)</f>
        <v>NSW</v>
      </c>
      <c r="R1875" s="22" t="str">
        <f>VLOOKUP(A1875,[1]CustomerAddress!$A$1:$F$3997,5)</f>
        <v>Australia</v>
      </c>
      <c r="S1875" s="22">
        <f>VLOOKUP(A1875,[1]CustomerAddress!$A$1:$F$3997,6)</f>
        <v>9</v>
      </c>
      <c r="T1875" s="22" t="str">
        <f>VLOOKUP(A1875,Labels!$A$5:$I$3497,9)</f>
        <v>Evasive Customer</v>
      </c>
    </row>
    <row r="1876" spans="1:20" s="22" customFormat="1" ht="15.75" customHeight="1" x14ac:dyDescent="0.25">
      <c r="A1876" s="23">
        <v>1875</v>
      </c>
      <c r="B1876" s="24" t="s">
        <v>3696</v>
      </c>
      <c r="C1876" s="24" t="s">
        <v>3697</v>
      </c>
      <c r="D1876" s="24" t="s">
        <v>48</v>
      </c>
      <c r="E1876" s="23">
        <v>4</v>
      </c>
      <c r="F1876" s="25">
        <v>21561</v>
      </c>
      <c r="G1876" s="23">
        <f t="shared" ca="1" si="138"/>
        <v>62.276200580289199</v>
      </c>
      <c r="H1876" s="23" t="str">
        <f t="shared" ca="1" si="137"/>
        <v>61-70</v>
      </c>
      <c r="I1876" s="24" t="s">
        <v>347</v>
      </c>
      <c r="J1876" s="24" t="s">
        <v>65</v>
      </c>
      <c r="K1876" s="24" t="s">
        <v>66</v>
      </c>
      <c r="L1876" s="24" t="s">
        <v>44</v>
      </c>
      <c r="M1876" s="24" t="s">
        <v>45</v>
      </c>
      <c r="N1876" s="23">
        <v>19</v>
      </c>
      <c r="O1876" s="22" t="str">
        <f>VLOOKUP(A1876,[1]CustomerAddress!$A$1:$F$3997,2)</f>
        <v>85549 Sheridan Parkway</v>
      </c>
      <c r="P1876" s="22">
        <f>VLOOKUP(A1876,[1]CustomerAddress!$A$1:$F$3997,3)</f>
        <v>4170</v>
      </c>
      <c r="Q1876" s="22" t="str">
        <f>VLOOKUP(A1876,[1]CustomerAddress!$A$1:$F$3997,4)</f>
        <v>QLD</v>
      </c>
      <c r="R1876" s="22" t="str">
        <f>VLOOKUP(A1876,[1]CustomerAddress!$A$1:$F$3997,5)</f>
        <v>Australia</v>
      </c>
      <c r="S1876" s="22">
        <f>VLOOKUP(A1876,[1]CustomerAddress!$A$1:$F$3997,6)</f>
        <v>8</v>
      </c>
      <c r="T1876" s="22" t="str">
        <f>VLOOKUP(A1876,Labels!$A$5:$I$3497,9)</f>
        <v>Evasive Customer</v>
      </c>
    </row>
    <row r="1877" spans="1:20" s="22" customFormat="1" ht="15.75" customHeight="1" x14ac:dyDescent="0.25">
      <c r="A1877" s="23">
        <v>1876</v>
      </c>
      <c r="B1877" s="24" t="s">
        <v>3698</v>
      </c>
      <c r="C1877" s="24" t="s">
        <v>3699</v>
      </c>
      <c r="D1877" s="24" t="s">
        <v>48</v>
      </c>
      <c r="E1877" s="23">
        <v>16</v>
      </c>
      <c r="F1877" s="25">
        <v>28273</v>
      </c>
      <c r="G1877" s="23">
        <f t="shared" ca="1" si="138"/>
        <v>43.887159484081678</v>
      </c>
      <c r="H1877" s="23" t="str">
        <f t="shared" ca="1" si="137"/>
        <v>41-50</v>
      </c>
      <c r="I1877" s="24" t="s">
        <v>53</v>
      </c>
      <c r="J1877" s="24" t="s">
        <v>50</v>
      </c>
      <c r="K1877" s="24" t="s">
        <v>62</v>
      </c>
      <c r="L1877" s="24" t="s">
        <v>44</v>
      </c>
      <c r="M1877" s="24" t="s">
        <v>57</v>
      </c>
      <c r="N1877" s="23">
        <v>21</v>
      </c>
      <c r="O1877" s="22" t="str">
        <f>VLOOKUP(A1877,[1]CustomerAddress!$A$1:$F$3997,2)</f>
        <v>4498 Donald Crossing</v>
      </c>
      <c r="P1877" s="22">
        <f>VLOOKUP(A1877,[1]CustomerAddress!$A$1:$F$3997,3)</f>
        <v>2525</v>
      </c>
      <c r="Q1877" s="22" t="str">
        <f>VLOOKUP(A1877,[1]CustomerAddress!$A$1:$F$3997,4)</f>
        <v>NSW</v>
      </c>
      <c r="R1877" s="22" t="str">
        <f>VLOOKUP(A1877,[1]CustomerAddress!$A$1:$F$3997,5)</f>
        <v>Australia</v>
      </c>
      <c r="S1877" s="22">
        <f>VLOOKUP(A1877,[1]CustomerAddress!$A$1:$F$3997,6)</f>
        <v>10</v>
      </c>
      <c r="T1877" s="22" t="str">
        <f>VLOOKUP(A1877,Labels!$A$5:$I$3497,9)</f>
        <v>Evasive Customer</v>
      </c>
    </row>
    <row r="1878" spans="1:20" s="22" customFormat="1" ht="15.75" customHeight="1" x14ac:dyDescent="0.25">
      <c r="A1878" s="23">
        <v>1877</v>
      </c>
      <c r="B1878" s="24" t="s">
        <v>3700</v>
      </c>
      <c r="C1878" s="24" t="s">
        <v>3701</v>
      </c>
      <c r="D1878" s="24" t="s">
        <v>48</v>
      </c>
      <c r="E1878" s="23">
        <v>13</v>
      </c>
      <c r="F1878" s="25">
        <v>24359</v>
      </c>
      <c r="G1878" s="23">
        <f t="shared" ca="1" si="138"/>
        <v>54.610447155631668</v>
      </c>
      <c r="H1878" s="23" t="str">
        <f t="shared" ca="1" si="137"/>
        <v>51-60</v>
      </c>
      <c r="I1878" s="24" t="s">
        <v>362</v>
      </c>
      <c r="J1878" s="24" t="s">
        <v>50</v>
      </c>
      <c r="K1878" s="24" t="s">
        <v>66</v>
      </c>
      <c r="L1878" s="24" t="s">
        <v>44</v>
      </c>
      <c r="M1878" s="24" t="s">
        <v>45</v>
      </c>
      <c r="N1878" s="23">
        <v>16</v>
      </c>
      <c r="O1878" s="22" t="str">
        <f>VLOOKUP(A1878,[1]CustomerAddress!$A$1:$F$3997,2)</f>
        <v>4 Ridgeway Court</v>
      </c>
      <c r="P1878" s="22">
        <f>VLOOKUP(A1878,[1]CustomerAddress!$A$1:$F$3997,3)</f>
        <v>4030</v>
      </c>
      <c r="Q1878" s="22" t="str">
        <f>VLOOKUP(A1878,[1]CustomerAddress!$A$1:$F$3997,4)</f>
        <v>QLD</v>
      </c>
      <c r="R1878" s="22" t="str">
        <f>VLOOKUP(A1878,[1]CustomerAddress!$A$1:$F$3997,5)</f>
        <v>Australia</v>
      </c>
      <c r="S1878" s="22">
        <f>VLOOKUP(A1878,[1]CustomerAddress!$A$1:$F$3997,6)</f>
        <v>4</v>
      </c>
      <c r="T1878" s="22" t="str">
        <f>VLOOKUP(A1878,Labels!$A$5:$I$3497,9)</f>
        <v>High Risk Customer</v>
      </c>
    </row>
    <row r="1879" spans="1:20" s="22" customFormat="1" ht="15.75" customHeight="1" x14ac:dyDescent="0.25">
      <c r="A1879" s="23">
        <v>1878</v>
      </c>
      <c r="B1879" s="24" t="s">
        <v>2567</v>
      </c>
      <c r="C1879" s="24" t="s">
        <v>3702</v>
      </c>
      <c r="D1879" s="24" t="s">
        <v>48</v>
      </c>
      <c r="E1879" s="23">
        <v>6</v>
      </c>
      <c r="F1879" s="25">
        <v>20034</v>
      </c>
      <c r="G1879" s="23">
        <f t="shared" ca="1" si="138"/>
        <v>66.459762223807701</v>
      </c>
      <c r="H1879" s="23" t="str">
        <f t="shared" ca="1" si="137"/>
        <v>61-70</v>
      </c>
      <c r="I1879" s="24" t="s">
        <v>630</v>
      </c>
      <c r="J1879" s="24" t="s">
        <v>42</v>
      </c>
      <c r="K1879" s="24" t="s">
        <v>62</v>
      </c>
      <c r="L1879" s="24" t="s">
        <v>44</v>
      </c>
      <c r="M1879" s="24" t="s">
        <v>57</v>
      </c>
      <c r="N1879" s="23">
        <v>10</v>
      </c>
      <c r="O1879" s="22" t="str">
        <f>VLOOKUP(A1879,[1]CustomerAddress!$A$1:$F$3997,2)</f>
        <v>4 Bartelt Hill</v>
      </c>
      <c r="P1879" s="22">
        <f>VLOOKUP(A1879,[1]CustomerAddress!$A$1:$F$3997,3)</f>
        <v>4510</v>
      </c>
      <c r="Q1879" s="22" t="str">
        <f>VLOOKUP(A1879,[1]CustomerAddress!$A$1:$F$3997,4)</f>
        <v>QLD</v>
      </c>
      <c r="R1879" s="22" t="str">
        <f>VLOOKUP(A1879,[1]CustomerAddress!$A$1:$F$3997,5)</f>
        <v>Australia</v>
      </c>
      <c r="S1879" s="22">
        <f>VLOOKUP(A1879,[1]CustomerAddress!$A$1:$F$3997,6)</f>
        <v>1</v>
      </c>
      <c r="T1879" s="22" t="str">
        <f>VLOOKUP(A1879,Labels!$A$5:$I$3497,9)</f>
        <v>Late Bloomer</v>
      </c>
    </row>
    <row r="1880" spans="1:20" s="22" customFormat="1" ht="15.75" customHeight="1" x14ac:dyDescent="0.25">
      <c r="A1880" s="23">
        <v>1879</v>
      </c>
      <c r="B1880" s="24" t="s">
        <v>3703</v>
      </c>
      <c r="C1880" s="24" t="s">
        <v>3704</v>
      </c>
      <c r="D1880" s="24" t="s">
        <v>48</v>
      </c>
      <c r="E1880" s="23">
        <v>4</v>
      </c>
      <c r="F1880" s="25">
        <v>24587</v>
      </c>
      <c r="G1880" s="23">
        <f t="shared" ca="1" si="138"/>
        <v>53.985789621385088</v>
      </c>
      <c r="H1880" s="23" t="str">
        <f t="shared" ca="1" si="137"/>
        <v>51-60</v>
      </c>
      <c r="I1880" s="24" t="s">
        <v>1886</v>
      </c>
      <c r="J1880" s="24" t="s">
        <v>84</v>
      </c>
      <c r="K1880" s="24" t="s">
        <v>66</v>
      </c>
      <c r="L1880" s="24" t="s">
        <v>44</v>
      </c>
      <c r="M1880" s="24" t="s">
        <v>57</v>
      </c>
      <c r="N1880" s="23">
        <v>5</v>
      </c>
      <c r="O1880" s="22" t="str">
        <f>VLOOKUP(A1880,[1]CustomerAddress!$A$1:$F$3997,2)</f>
        <v>91116 Riverside Plaza</v>
      </c>
      <c r="P1880" s="22">
        <f>VLOOKUP(A1880,[1]CustomerAddress!$A$1:$F$3997,3)</f>
        <v>2114</v>
      </c>
      <c r="Q1880" s="22" t="str">
        <f>VLOOKUP(A1880,[1]CustomerAddress!$A$1:$F$3997,4)</f>
        <v>NSW</v>
      </c>
      <c r="R1880" s="22" t="str">
        <f>VLOOKUP(A1880,[1]CustomerAddress!$A$1:$F$3997,5)</f>
        <v>Australia</v>
      </c>
      <c r="S1880" s="22">
        <f>VLOOKUP(A1880,[1]CustomerAddress!$A$1:$F$3997,6)</f>
        <v>8</v>
      </c>
      <c r="T1880" s="22" t="str">
        <f>VLOOKUP(A1880,Labels!$A$5:$I$3497,9)</f>
        <v>Losing Customer</v>
      </c>
    </row>
    <row r="1881" spans="1:20" s="22" customFormat="1" ht="15.75" customHeight="1" x14ac:dyDescent="0.25">
      <c r="A1881" s="23">
        <v>1880</v>
      </c>
      <c r="B1881" s="24" t="s">
        <v>3705</v>
      </c>
      <c r="C1881" s="24" t="s">
        <v>3706</v>
      </c>
      <c r="D1881" s="24" t="s">
        <v>48</v>
      </c>
      <c r="E1881" s="23">
        <v>50</v>
      </c>
      <c r="F1881" s="25">
        <v>26522</v>
      </c>
      <c r="G1881" s="23">
        <f t="shared" ca="1" si="138"/>
        <v>48.684419758054283</v>
      </c>
      <c r="H1881" s="23" t="str">
        <f t="shared" ca="1" si="137"/>
        <v>41-50</v>
      </c>
      <c r="J1881" s="24" t="s">
        <v>61</v>
      </c>
      <c r="K1881" s="24" t="s">
        <v>66</v>
      </c>
      <c r="L1881" s="24" t="s">
        <v>44</v>
      </c>
      <c r="M1881" s="24" t="s">
        <v>57</v>
      </c>
      <c r="N1881" s="23">
        <v>17</v>
      </c>
      <c r="O1881" s="22" t="str">
        <f>VLOOKUP(A1881,[1]CustomerAddress!$A$1:$F$3997,2)</f>
        <v>60911 Almo Point</v>
      </c>
      <c r="P1881" s="22">
        <f>VLOOKUP(A1881,[1]CustomerAddress!$A$1:$F$3997,3)</f>
        <v>2066</v>
      </c>
      <c r="Q1881" s="22" t="str">
        <f>VLOOKUP(A1881,[1]CustomerAddress!$A$1:$F$3997,4)</f>
        <v>NSW</v>
      </c>
      <c r="R1881" s="22" t="str">
        <f>VLOOKUP(A1881,[1]CustomerAddress!$A$1:$F$3997,5)</f>
        <v>Australia</v>
      </c>
      <c r="S1881" s="22">
        <f>VLOOKUP(A1881,[1]CustomerAddress!$A$1:$F$3997,6)</f>
        <v>12</v>
      </c>
      <c r="T1881" s="22" t="str">
        <f>VLOOKUP(A1881,Labels!$A$5:$I$3497,9)</f>
        <v>Losing Customer</v>
      </c>
    </row>
    <row r="1882" spans="1:20" s="22" customFormat="1" ht="15.75" customHeight="1" x14ac:dyDescent="0.25">
      <c r="A1882" s="23">
        <v>1881</v>
      </c>
      <c r="B1882" s="24" t="s">
        <v>3707</v>
      </c>
      <c r="C1882" s="24" t="s">
        <v>3708</v>
      </c>
      <c r="D1882" s="24" t="s">
        <v>48</v>
      </c>
      <c r="E1882" s="23">
        <v>61</v>
      </c>
      <c r="F1882" s="25">
        <v>21164</v>
      </c>
      <c r="G1882" s="23">
        <f t="shared" ca="1" si="138"/>
        <v>63.363871813165915</v>
      </c>
      <c r="H1882" s="23" t="str">
        <f t="shared" ca="1" si="137"/>
        <v>61-70</v>
      </c>
      <c r="I1882" s="24" t="s">
        <v>292</v>
      </c>
      <c r="J1882" s="24" t="s">
        <v>61</v>
      </c>
      <c r="K1882" s="24" t="s">
        <v>62</v>
      </c>
      <c r="L1882" s="24" t="s">
        <v>44</v>
      </c>
      <c r="M1882" s="24" t="s">
        <v>45</v>
      </c>
      <c r="N1882" s="23">
        <v>12</v>
      </c>
      <c r="O1882" s="22" t="str">
        <f>VLOOKUP(A1882,[1]CustomerAddress!$A$1:$F$3997,2)</f>
        <v>0 Superior Pass</v>
      </c>
      <c r="P1882" s="22">
        <f>VLOOKUP(A1882,[1]CustomerAddress!$A$1:$F$3997,3)</f>
        <v>2050</v>
      </c>
      <c r="Q1882" s="22" t="str">
        <f>VLOOKUP(A1882,[1]CustomerAddress!$A$1:$F$3997,4)</f>
        <v>NSW</v>
      </c>
      <c r="R1882" s="22" t="str">
        <f>VLOOKUP(A1882,[1]CustomerAddress!$A$1:$F$3997,5)</f>
        <v>Australia</v>
      </c>
      <c r="S1882" s="22">
        <f>VLOOKUP(A1882,[1]CustomerAddress!$A$1:$F$3997,6)</f>
        <v>8</v>
      </c>
      <c r="T1882" s="22" t="str">
        <f>VLOOKUP(A1882,Labels!$A$5:$I$3497,9)</f>
        <v>Potential Customer</v>
      </c>
    </row>
    <row r="1883" spans="1:20" s="22" customFormat="1" ht="15.75" customHeight="1" x14ac:dyDescent="0.25">
      <c r="A1883" s="23">
        <v>1882</v>
      </c>
      <c r="B1883" s="24" t="s">
        <v>3709</v>
      </c>
      <c r="C1883" s="24" t="s">
        <v>3710</v>
      </c>
      <c r="D1883" s="24" t="s">
        <v>48</v>
      </c>
      <c r="E1883" s="23">
        <v>86</v>
      </c>
      <c r="F1883" s="25">
        <v>23502</v>
      </c>
      <c r="G1883" s="23">
        <f t="shared" ca="1" si="138"/>
        <v>56.958392360794008</v>
      </c>
      <c r="H1883" s="23" t="str">
        <f t="shared" ca="1" si="137"/>
        <v>51-60</v>
      </c>
      <c r="I1883" s="24" t="s">
        <v>90</v>
      </c>
      <c r="J1883" s="24" t="s">
        <v>84</v>
      </c>
      <c r="K1883" s="24" t="s">
        <v>62</v>
      </c>
      <c r="L1883" s="24" t="s">
        <v>44</v>
      </c>
      <c r="M1883" s="24" t="s">
        <v>57</v>
      </c>
      <c r="N1883" s="23">
        <v>10</v>
      </c>
      <c r="O1883" s="22" t="str">
        <f>VLOOKUP(A1883,[1]CustomerAddress!$A$1:$F$3997,2)</f>
        <v>9 Superior Terrace</v>
      </c>
      <c r="P1883" s="22">
        <f>VLOOKUP(A1883,[1]CustomerAddress!$A$1:$F$3997,3)</f>
        <v>2199</v>
      </c>
      <c r="Q1883" s="22" t="str">
        <f>VLOOKUP(A1883,[1]CustomerAddress!$A$1:$F$3997,4)</f>
        <v>NSW</v>
      </c>
      <c r="R1883" s="22" t="str">
        <f>VLOOKUP(A1883,[1]CustomerAddress!$A$1:$F$3997,5)</f>
        <v>Australia</v>
      </c>
      <c r="S1883" s="22">
        <f>VLOOKUP(A1883,[1]CustomerAddress!$A$1:$F$3997,6)</f>
        <v>9</v>
      </c>
      <c r="T1883" s="22" t="str">
        <f>VLOOKUP(A1883,Labels!$A$5:$I$3497,9)</f>
        <v>Evasive Customer</v>
      </c>
    </row>
    <row r="1884" spans="1:20" s="22" customFormat="1" ht="15.75" hidden="1" customHeight="1" x14ac:dyDescent="0.25">
      <c r="A1884" s="23">
        <v>1883</v>
      </c>
      <c r="B1884" s="24" t="s">
        <v>3711</v>
      </c>
      <c r="C1884" s="24" t="s">
        <v>3712</v>
      </c>
      <c r="D1884" s="24" t="s">
        <v>40</v>
      </c>
      <c r="E1884" s="23">
        <v>6</v>
      </c>
      <c r="F1884" s="25">
        <v>33463</v>
      </c>
      <c r="G1884" s="23">
        <f t="shared" ca="1" si="138"/>
        <v>29.667981402207008</v>
      </c>
      <c r="H1884" s="23"/>
      <c r="J1884" s="24" t="s">
        <v>42</v>
      </c>
      <c r="K1884" s="24" t="s">
        <v>43</v>
      </c>
      <c r="L1884" s="24" t="s">
        <v>44</v>
      </c>
      <c r="M1884" s="24" t="s">
        <v>57</v>
      </c>
      <c r="N1884" s="23">
        <v>6</v>
      </c>
    </row>
    <row r="1885" spans="1:20" s="22" customFormat="1" ht="15.75" customHeight="1" x14ac:dyDescent="0.25">
      <c r="A1885" s="23">
        <v>1884</v>
      </c>
      <c r="B1885" s="24" t="s">
        <v>3713</v>
      </c>
      <c r="C1885" s="24" t="s">
        <v>3714</v>
      </c>
      <c r="D1885" s="24" t="s">
        <v>40</v>
      </c>
      <c r="E1885" s="23">
        <v>19</v>
      </c>
      <c r="F1885" s="25">
        <v>25532</v>
      </c>
      <c r="G1885" s="23">
        <f t="shared" ca="1" si="138"/>
        <v>51.396748525177571</v>
      </c>
      <c r="H1885" s="23" t="str">
        <f t="shared" ref="H1885:H1918" ca="1" si="139">IF(G1885&lt;=10,"0-10",IF(AND(G1885&gt;10,G1885&lt;=20),"11-20",IF(AND(G1885&gt;20,G1885&lt;=30),"21-30",IF(AND(G1885&gt;30,G1885&lt;=40),"31-40",IF(AND(G1885&gt;40,G1885&lt;=50),"41-50",IF(AND(G1885&gt;50,G1885&lt;=60),"51-60",IF(AND(G1885&gt;60,G1885&lt;=70),"61-70",IF(AND(G1885&gt;70,G1885&lt;=80),"71-80",IF(AND(G1885&gt;80,G1885&lt;=90),"81-90",IF(G1885&gt;90,"91-100"))))))))))</f>
        <v>51-60</v>
      </c>
      <c r="J1885" s="24" t="s">
        <v>84</v>
      </c>
      <c r="K1885" s="24" t="s">
        <v>43</v>
      </c>
      <c r="L1885" s="24" t="s">
        <v>44</v>
      </c>
      <c r="M1885" s="24" t="s">
        <v>45</v>
      </c>
      <c r="N1885" s="23">
        <v>17</v>
      </c>
      <c r="O1885" s="22" t="str">
        <f>VLOOKUP(A1885,[1]CustomerAddress!$A$1:$F$3997,2)</f>
        <v>36 Sommers Place</v>
      </c>
      <c r="P1885" s="22">
        <f>VLOOKUP(A1885,[1]CustomerAddress!$A$1:$F$3997,3)</f>
        <v>2096</v>
      </c>
      <c r="Q1885" s="22" t="str">
        <f>VLOOKUP(A1885,[1]CustomerAddress!$A$1:$F$3997,4)</f>
        <v>NSW</v>
      </c>
      <c r="R1885" s="22" t="str">
        <f>VLOOKUP(A1885,[1]CustomerAddress!$A$1:$F$3997,5)</f>
        <v>Australia</v>
      </c>
      <c r="S1885" s="22">
        <f>VLOOKUP(A1885,[1]CustomerAddress!$A$1:$F$3997,6)</f>
        <v>12</v>
      </c>
      <c r="T1885" s="22" t="str">
        <f>VLOOKUP(A1885,Labels!$A$5:$I$3497,9)</f>
        <v>Potential Customer</v>
      </c>
    </row>
    <row r="1886" spans="1:20" s="22" customFormat="1" ht="15.75" customHeight="1" x14ac:dyDescent="0.25">
      <c r="A1886" s="23">
        <v>1885</v>
      </c>
      <c r="B1886" s="24" t="s">
        <v>1042</v>
      </c>
      <c r="C1886" s="24" t="s">
        <v>3715</v>
      </c>
      <c r="D1886" s="24" t="s">
        <v>48</v>
      </c>
      <c r="E1886" s="23">
        <v>18</v>
      </c>
      <c r="F1886" s="25">
        <v>30251</v>
      </c>
      <c r="G1886" s="23">
        <f t="shared" ca="1" si="138"/>
        <v>38.467981401889894</v>
      </c>
      <c r="H1886" s="23" t="str">
        <f t="shared" ca="1" si="139"/>
        <v>31-40</v>
      </c>
      <c r="I1886" s="24" t="s">
        <v>1005</v>
      </c>
      <c r="J1886" s="24" t="s">
        <v>42</v>
      </c>
      <c r="K1886" s="24" t="s">
        <v>66</v>
      </c>
      <c r="L1886" s="24" t="s">
        <v>44</v>
      </c>
      <c r="M1886" s="24" t="s">
        <v>45</v>
      </c>
      <c r="N1886" s="23">
        <v>11</v>
      </c>
      <c r="O1886" s="22" t="str">
        <f>VLOOKUP(A1886,[1]CustomerAddress!$A$1:$F$3997,2)</f>
        <v>83148 Rowland Alley</v>
      </c>
      <c r="P1886" s="22">
        <f>VLOOKUP(A1886,[1]CustomerAddress!$A$1:$F$3997,3)</f>
        <v>2530</v>
      </c>
      <c r="Q1886" s="22" t="str">
        <f>VLOOKUP(A1886,[1]CustomerAddress!$A$1:$F$3997,4)</f>
        <v>NSW</v>
      </c>
      <c r="R1886" s="22" t="str">
        <f>VLOOKUP(A1886,[1]CustomerAddress!$A$1:$F$3997,5)</f>
        <v>Australia</v>
      </c>
      <c r="S1886" s="22">
        <f>VLOOKUP(A1886,[1]CustomerAddress!$A$1:$F$3997,6)</f>
        <v>8</v>
      </c>
      <c r="T1886" s="22" t="str">
        <f>VLOOKUP(A1886,Labels!$A$5:$I$3497,9)</f>
        <v>Platinum Customer</v>
      </c>
    </row>
    <row r="1887" spans="1:20" s="22" customFormat="1" ht="15.75" customHeight="1" x14ac:dyDescent="0.25">
      <c r="A1887" s="23">
        <v>1886</v>
      </c>
      <c r="B1887" s="24" t="s">
        <v>1078</v>
      </c>
      <c r="C1887" s="24" t="s">
        <v>3716</v>
      </c>
      <c r="D1887" s="24" t="s">
        <v>40</v>
      </c>
      <c r="E1887" s="23">
        <v>35</v>
      </c>
      <c r="F1887" s="25">
        <v>28755</v>
      </c>
      <c r="G1887" s="23">
        <f t="shared" ca="1" si="138"/>
        <v>42.566611538876195</v>
      </c>
      <c r="H1887" s="23" t="str">
        <f t="shared" ca="1" si="139"/>
        <v>41-50</v>
      </c>
      <c r="I1887" s="24" t="s">
        <v>642</v>
      </c>
      <c r="J1887" s="24" t="s">
        <v>56</v>
      </c>
      <c r="K1887" s="24" t="s">
        <v>62</v>
      </c>
      <c r="L1887" s="24" t="s">
        <v>44</v>
      </c>
      <c r="M1887" s="24" t="s">
        <v>57</v>
      </c>
      <c r="N1887" s="23">
        <v>18</v>
      </c>
      <c r="O1887" s="22" t="str">
        <f>VLOOKUP(A1887,[1]CustomerAddress!$A$1:$F$3997,2)</f>
        <v>34 Arrowood Pass</v>
      </c>
      <c r="P1887" s="22">
        <f>VLOOKUP(A1887,[1]CustomerAddress!$A$1:$F$3997,3)</f>
        <v>2567</v>
      </c>
      <c r="Q1887" s="22" t="str">
        <f>VLOOKUP(A1887,[1]CustomerAddress!$A$1:$F$3997,4)</f>
        <v>NSW</v>
      </c>
      <c r="R1887" s="22" t="str">
        <f>VLOOKUP(A1887,[1]CustomerAddress!$A$1:$F$3997,5)</f>
        <v>Australia</v>
      </c>
      <c r="S1887" s="22">
        <f>VLOOKUP(A1887,[1]CustomerAddress!$A$1:$F$3997,6)</f>
        <v>9</v>
      </c>
      <c r="T1887" s="22" t="str">
        <f>VLOOKUP(A1887,Labels!$A$5:$I$3497,9)</f>
        <v>Recent Customer</v>
      </c>
    </row>
    <row r="1888" spans="1:20" s="22" customFormat="1" ht="15.75" customHeight="1" x14ac:dyDescent="0.25">
      <c r="A1888" s="23">
        <v>1887</v>
      </c>
      <c r="B1888" s="24" t="s">
        <v>3717</v>
      </c>
      <c r="C1888" s="24" t="s">
        <v>3718</v>
      </c>
      <c r="D1888" s="24" t="s">
        <v>40</v>
      </c>
      <c r="E1888" s="23">
        <v>22</v>
      </c>
      <c r="F1888" s="25">
        <v>23915</v>
      </c>
      <c r="G1888" s="23">
        <f t="shared" ca="1" si="138"/>
        <v>55.826885511478935</v>
      </c>
      <c r="H1888" s="23" t="str">
        <f t="shared" ca="1" si="139"/>
        <v>51-60</v>
      </c>
      <c r="I1888" s="24" t="s">
        <v>176</v>
      </c>
      <c r="J1888" s="24" t="s">
        <v>56</v>
      </c>
      <c r="K1888" s="24" t="s">
        <v>62</v>
      </c>
      <c r="L1888" s="24" t="s">
        <v>44</v>
      </c>
      <c r="M1888" s="24" t="s">
        <v>45</v>
      </c>
      <c r="N1888" s="23">
        <v>8</v>
      </c>
      <c r="O1888" s="22" t="str">
        <f>VLOOKUP(A1888,[1]CustomerAddress!$A$1:$F$3997,2)</f>
        <v>72 Mandrake Court</v>
      </c>
      <c r="P1888" s="22">
        <f>VLOOKUP(A1888,[1]CustomerAddress!$A$1:$F$3997,3)</f>
        <v>3183</v>
      </c>
      <c r="Q1888" s="22" t="str">
        <f>VLOOKUP(A1888,[1]CustomerAddress!$A$1:$F$3997,4)</f>
        <v>VIC</v>
      </c>
      <c r="R1888" s="22" t="str">
        <f>VLOOKUP(A1888,[1]CustomerAddress!$A$1:$F$3997,5)</f>
        <v>Australia</v>
      </c>
      <c r="S1888" s="22">
        <f>VLOOKUP(A1888,[1]CustomerAddress!$A$1:$F$3997,6)</f>
        <v>9</v>
      </c>
      <c r="T1888" s="22" t="str">
        <f>VLOOKUP(A1888,Labels!$A$5:$I$3497,9)</f>
        <v>Almost Lost Customer</v>
      </c>
    </row>
    <row r="1889" spans="1:20" s="22" customFormat="1" ht="15.75" customHeight="1" x14ac:dyDescent="0.25">
      <c r="A1889" s="23">
        <v>1888</v>
      </c>
      <c r="B1889" s="24" t="s">
        <v>2324</v>
      </c>
      <c r="C1889" s="24" t="s">
        <v>3719</v>
      </c>
      <c r="D1889" s="24" t="s">
        <v>40</v>
      </c>
      <c r="E1889" s="23">
        <v>67</v>
      </c>
      <c r="F1889" s="25">
        <v>37282</v>
      </c>
      <c r="G1889" s="23">
        <f t="shared" ca="1" si="138"/>
        <v>19.204967703259761</v>
      </c>
      <c r="H1889" s="23" t="str">
        <f t="shared" ca="1" si="139"/>
        <v>11-20</v>
      </c>
      <c r="I1889" s="24" t="s">
        <v>170</v>
      </c>
      <c r="J1889" s="24" t="s">
        <v>42</v>
      </c>
      <c r="K1889" s="24" t="s">
        <v>43</v>
      </c>
      <c r="L1889" s="24" t="s">
        <v>44</v>
      </c>
      <c r="M1889" s="24" t="s">
        <v>45</v>
      </c>
      <c r="N1889" s="23">
        <v>1</v>
      </c>
      <c r="O1889" s="22" t="str">
        <f>VLOOKUP(A1889,[1]CustomerAddress!$A$1:$F$3997,2)</f>
        <v>9 Emmet Hill</v>
      </c>
      <c r="P1889" s="22">
        <f>VLOOKUP(A1889,[1]CustomerAddress!$A$1:$F$3997,3)</f>
        <v>2042</v>
      </c>
      <c r="Q1889" s="22" t="str">
        <f>VLOOKUP(A1889,[1]CustomerAddress!$A$1:$F$3997,4)</f>
        <v>NSW</v>
      </c>
      <c r="R1889" s="22" t="str">
        <f>VLOOKUP(A1889,[1]CustomerAddress!$A$1:$F$3997,5)</f>
        <v>Australia</v>
      </c>
      <c r="S1889" s="22">
        <f>VLOOKUP(A1889,[1]CustomerAddress!$A$1:$F$3997,6)</f>
        <v>10</v>
      </c>
      <c r="T1889" s="22" t="str">
        <f>VLOOKUP(A1889,Labels!$A$5:$I$3497,9)</f>
        <v>High Risk Customer</v>
      </c>
    </row>
    <row r="1890" spans="1:20" s="22" customFormat="1" ht="15.75" customHeight="1" x14ac:dyDescent="0.25">
      <c r="A1890" s="23">
        <v>1889</v>
      </c>
      <c r="B1890" s="24" t="s">
        <v>3651</v>
      </c>
      <c r="D1890" s="24" t="s">
        <v>48</v>
      </c>
      <c r="E1890" s="23">
        <v>98</v>
      </c>
      <c r="F1890" s="25">
        <v>26852</v>
      </c>
      <c r="G1890" s="23">
        <f t="shared" ca="1" si="138"/>
        <v>47.780310169013184</v>
      </c>
      <c r="H1890" s="23" t="str">
        <f t="shared" ca="1" si="139"/>
        <v>41-50</v>
      </c>
      <c r="I1890" s="24" t="s">
        <v>292</v>
      </c>
      <c r="J1890" s="24" t="s">
        <v>65</v>
      </c>
      <c r="K1890" s="24" t="s">
        <v>62</v>
      </c>
      <c r="L1890" s="24" t="s">
        <v>44</v>
      </c>
      <c r="M1890" s="24" t="s">
        <v>57</v>
      </c>
      <c r="N1890" s="23">
        <v>11</v>
      </c>
      <c r="O1890" s="22" t="str">
        <f>VLOOKUP(A1890,[1]CustomerAddress!$A$1:$F$3997,2)</f>
        <v>16984 Pankratz Park</v>
      </c>
      <c r="P1890" s="22">
        <f>VLOOKUP(A1890,[1]CustomerAddress!$A$1:$F$3997,3)</f>
        <v>2324</v>
      </c>
      <c r="Q1890" s="22" t="str">
        <f>VLOOKUP(A1890,[1]CustomerAddress!$A$1:$F$3997,4)</f>
        <v>NSW</v>
      </c>
      <c r="R1890" s="22" t="str">
        <f>VLOOKUP(A1890,[1]CustomerAddress!$A$1:$F$3997,5)</f>
        <v>Australia</v>
      </c>
      <c r="S1890" s="22">
        <f>VLOOKUP(A1890,[1]CustomerAddress!$A$1:$F$3997,6)</f>
        <v>7</v>
      </c>
      <c r="T1890" s="22" t="str">
        <f>VLOOKUP(A1890,Labels!$A$5:$I$3497,9)</f>
        <v>Evasive Customer</v>
      </c>
    </row>
    <row r="1891" spans="1:20" s="22" customFormat="1" ht="15.75" customHeight="1" x14ac:dyDescent="0.25">
      <c r="A1891" s="23">
        <v>1890</v>
      </c>
      <c r="B1891" s="24" t="s">
        <v>3720</v>
      </c>
      <c r="C1891" s="24" t="s">
        <v>3721</v>
      </c>
      <c r="D1891" s="24" t="s">
        <v>48</v>
      </c>
      <c r="E1891" s="23">
        <v>89</v>
      </c>
      <c r="F1891" s="25">
        <v>26580</v>
      </c>
      <c r="G1891" s="23">
        <f t="shared" ca="1" si="138"/>
        <v>48.525515648465237</v>
      </c>
      <c r="H1891" s="23" t="str">
        <f t="shared" ca="1" si="139"/>
        <v>41-50</v>
      </c>
      <c r="I1891" s="24" t="s">
        <v>279</v>
      </c>
      <c r="J1891" s="24" t="s">
        <v>50</v>
      </c>
      <c r="K1891" s="24" t="s">
        <v>43</v>
      </c>
      <c r="L1891" s="24" t="s">
        <v>44</v>
      </c>
      <c r="M1891" s="24" t="s">
        <v>57</v>
      </c>
      <c r="N1891" s="23">
        <v>7</v>
      </c>
      <c r="O1891" s="22" t="str">
        <f>VLOOKUP(A1891,[1]CustomerAddress!$A$1:$F$3997,2)</f>
        <v>9460 Laurel Crossing</v>
      </c>
      <c r="P1891" s="22">
        <f>VLOOKUP(A1891,[1]CustomerAddress!$A$1:$F$3997,3)</f>
        <v>4032</v>
      </c>
      <c r="Q1891" s="22" t="str">
        <f>VLOOKUP(A1891,[1]CustomerAddress!$A$1:$F$3997,4)</f>
        <v>QLD</v>
      </c>
      <c r="R1891" s="22" t="str">
        <f>VLOOKUP(A1891,[1]CustomerAddress!$A$1:$F$3997,5)</f>
        <v>Australia</v>
      </c>
      <c r="S1891" s="22">
        <f>VLOOKUP(A1891,[1]CustomerAddress!$A$1:$F$3997,6)</f>
        <v>7</v>
      </c>
      <c r="T1891" s="22" t="str">
        <f>VLOOKUP(A1891,Labels!$A$5:$I$3497,9)</f>
        <v>Recent Customer</v>
      </c>
    </row>
    <row r="1892" spans="1:20" s="22" customFormat="1" ht="15.75" customHeight="1" x14ac:dyDescent="0.25">
      <c r="A1892" s="23">
        <v>1891</v>
      </c>
      <c r="B1892" s="24" t="s">
        <v>3722</v>
      </c>
      <c r="C1892" s="24" t="s">
        <v>3723</v>
      </c>
      <c r="D1892" s="24" t="s">
        <v>48</v>
      </c>
      <c r="E1892" s="23">
        <v>6</v>
      </c>
      <c r="F1892" s="25">
        <v>32934</v>
      </c>
      <c r="G1892" s="23">
        <f t="shared" ca="1" si="138"/>
        <v>31.117296470383046</v>
      </c>
      <c r="H1892" s="23" t="str">
        <f t="shared" ca="1" si="139"/>
        <v>31-40</v>
      </c>
      <c r="I1892" s="24" t="s">
        <v>344</v>
      </c>
      <c r="J1892" s="24" t="s">
        <v>65</v>
      </c>
      <c r="K1892" s="24" t="s">
        <v>43</v>
      </c>
      <c r="L1892" s="24" t="s">
        <v>44</v>
      </c>
      <c r="M1892" s="24" t="s">
        <v>45</v>
      </c>
      <c r="N1892" s="23">
        <v>19</v>
      </c>
      <c r="O1892" s="22" t="str">
        <f>VLOOKUP(A1892,[1]CustomerAddress!$A$1:$F$3997,2)</f>
        <v>5786 Kinsman Point</v>
      </c>
      <c r="P1892" s="22">
        <f>VLOOKUP(A1892,[1]CustomerAddress!$A$1:$F$3997,3)</f>
        <v>2127</v>
      </c>
      <c r="Q1892" s="22" t="str">
        <f>VLOOKUP(A1892,[1]CustomerAddress!$A$1:$F$3997,4)</f>
        <v>NSW</v>
      </c>
      <c r="R1892" s="22" t="str">
        <f>VLOOKUP(A1892,[1]CustomerAddress!$A$1:$F$3997,5)</f>
        <v>Australia</v>
      </c>
      <c r="S1892" s="22">
        <f>VLOOKUP(A1892,[1]CustomerAddress!$A$1:$F$3997,6)</f>
        <v>8</v>
      </c>
      <c r="T1892" s="22" t="str">
        <f>VLOOKUP(A1892,Labels!$A$5:$I$3497,9)</f>
        <v>Losing Customer</v>
      </c>
    </row>
    <row r="1893" spans="1:20" s="22" customFormat="1" ht="15.75" customHeight="1" x14ac:dyDescent="0.25">
      <c r="A1893" s="23">
        <v>1892</v>
      </c>
      <c r="B1893" s="24" t="s">
        <v>3724</v>
      </c>
      <c r="C1893" s="24" t="s">
        <v>3725</v>
      </c>
      <c r="D1893" s="24" t="s">
        <v>40</v>
      </c>
      <c r="E1893" s="23">
        <v>48</v>
      </c>
      <c r="F1893" s="25">
        <v>34949</v>
      </c>
      <c r="G1893" s="23">
        <f t="shared" ca="1" si="138"/>
        <v>25.596748525177567</v>
      </c>
      <c r="H1893" s="23" t="str">
        <f t="shared" ca="1" si="139"/>
        <v>21-30</v>
      </c>
      <c r="J1893" s="24" t="s">
        <v>65</v>
      </c>
      <c r="K1893" s="24" t="s">
        <v>66</v>
      </c>
      <c r="L1893" s="24" t="s">
        <v>44</v>
      </c>
      <c r="M1893" s="24" t="s">
        <v>45</v>
      </c>
      <c r="N1893" s="23">
        <v>2</v>
      </c>
      <c r="O1893" s="22" t="str">
        <f>VLOOKUP(A1893,[1]CustomerAddress!$A$1:$F$3997,2)</f>
        <v>4 Fairfield Way</v>
      </c>
      <c r="P1893" s="22">
        <f>VLOOKUP(A1893,[1]CustomerAddress!$A$1:$F$3997,3)</f>
        <v>2487</v>
      </c>
      <c r="Q1893" s="22" t="str">
        <f>VLOOKUP(A1893,[1]CustomerAddress!$A$1:$F$3997,4)</f>
        <v>NSW</v>
      </c>
      <c r="R1893" s="22" t="str">
        <f>VLOOKUP(A1893,[1]CustomerAddress!$A$1:$F$3997,5)</f>
        <v>Australia</v>
      </c>
      <c r="S1893" s="22">
        <f>VLOOKUP(A1893,[1]CustomerAddress!$A$1:$F$3997,6)</f>
        <v>10</v>
      </c>
      <c r="T1893" s="22" t="str">
        <f>VLOOKUP(A1893,Labels!$A$5:$I$3497,9)</f>
        <v>Evasive Customer</v>
      </c>
    </row>
    <row r="1894" spans="1:20" s="22" customFormat="1" ht="15.75" customHeight="1" x14ac:dyDescent="0.25">
      <c r="A1894" s="23">
        <v>1893</v>
      </c>
      <c r="B1894" s="24" t="s">
        <v>2514</v>
      </c>
      <c r="C1894" s="24" t="s">
        <v>3726</v>
      </c>
      <c r="D1894" s="24" t="s">
        <v>48</v>
      </c>
      <c r="E1894" s="23">
        <v>25</v>
      </c>
      <c r="F1894" s="25">
        <v>24950</v>
      </c>
      <c r="G1894" s="23">
        <f t="shared" ca="1" si="138"/>
        <v>52.991269073122773</v>
      </c>
      <c r="H1894" s="23" t="str">
        <f t="shared" ca="1" si="139"/>
        <v>51-60</v>
      </c>
      <c r="I1894" s="24" t="s">
        <v>49</v>
      </c>
      <c r="J1894" s="24" t="s">
        <v>61</v>
      </c>
      <c r="K1894" s="24" t="s">
        <v>43</v>
      </c>
      <c r="L1894" s="24" t="s">
        <v>44</v>
      </c>
      <c r="M1894" s="24" t="s">
        <v>57</v>
      </c>
      <c r="N1894" s="23">
        <v>5</v>
      </c>
      <c r="O1894" s="22" t="str">
        <f>VLOOKUP(A1894,[1]CustomerAddress!$A$1:$F$3997,2)</f>
        <v>319 Michigan Way</v>
      </c>
      <c r="P1894" s="22">
        <f>VLOOKUP(A1894,[1]CustomerAddress!$A$1:$F$3997,3)</f>
        <v>4350</v>
      </c>
      <c r="Q1894" s="22" t="str">
        <f>VLOOKUP(A1894,[1]CustomerAddress!$A$1:$F$3997,4)</f>
        <v>QLD</v>
      </c>
      <c r="R1894" s="22" t="str">
        <f>VLOOKUP(A1894,[1]CustomerAddress!$A$1:$F$3997,5)</f>
        <v>Australia</v>
      </c>
      <c r="S1894" s="22">
        <f>VLOOKUP(A1894,[1]CustomerAddress!$A$1:$F$3997,6)</f>
        <v>4</v>
      </c>
      <c r="T1894" s="22" t="str">
        <f>VLOOKUP(A1894,Labels!$A$5:$I$3497,9)</f>
        <v>Very Loyal</v>
      </c>
    </row>
    <row r="1895" spans="1:20" s="22" customFormat="1" ht="15.75" customHeight="1" x14ac:dyDescent="0.25">
      <c r="A1895" s="23">
        <v>1894</v>
      </c>
      <c r="B1895" s="24" t="s">
        <v>3727</v>
      </c>
      <c r="C1895" s="24" t="s">
        <v>3728</v>
      </c>
      <c r="D1895" s="24" t="s">
        <v>48</v>
      </c>
      <c r="E1895" s="23">
        <v>86</v>
      </c>
      <c r="F1895" s="25">
        <v>27851</v>
      </c>
      <c r="G1895" s="23">
        <f t="shared" ca="1" si="138"/>
        <v>45.043323867643323</v>
      </c>
      <c r="H1895" s="23" t="str">
        <f t="shared" ca="1" si="139"/>
        <v>41-50</v>
      </c>
      <c r="I1895" s="24" t="s">
        <v>1478</v>
      </c>
      <c r="J1895" s="24" t="s">
        <v>84</v>
      </c>
      <c r="K1895" s="24" t="s">
        <v>66</v>
      </c>
      <c r="L1895" s="24" t="s">
        <v>44</v>
      </c>
      <c r="M1895" s="24" t="s">
        <v>45</v>
      </c>
      <c r="N1895" s="23">
        <v>17</v>
      </c>
      <c r="O1895" s="22" t="str">
        <f>VLOOKUP(A1895,[1]CustomerAddress!$A$1:$F$3997,2)</f>
        <v>49 Fulton Park</v>
      </c>
      <c r="P1895" s="22">
        <f>VLOOKUP(A1895,[1]CustomerAddress!$A$1:$F$3997,3)</f>
        <v>3156</v>
      </c>
      <c r="Q1895" s="22" t="str">
        <f>VLOOKUP(A1895,[1]CustomerAddress!$A$1:$F$3997,4)</f>
        <v>VIC</v>
      </c>
      <c r="R1895" s="22" t="str">
        <f>VLOOKUP(A1895,[1]CustomerAddress!$A$1:$F$3997,5)</f>
        <v>Australia</v>
      </c>
      <c r="S1895" s="22">
        <f>VLOOKUP(A1895,[1]CustomerAddress!$A$1:$F$3997,6)</f>
        <v>8</v>
      </c>
      <c r="T1895" s="22" t="str">
        <f>VLOOKUP(A1895,Labels!$A$5:$I$3497,9)</f>
        <v>Late Bloomer</v>
      </c>
    </row>
    <row r="1896" spans="1:20" s="22" customFormat="1" ht="15.75" customHeight="1" x14ac:dyDescent="0.25">
      <c r="A1896" s="23">
        <v>1895</v>
      </c>
      <c r="B1896" s="24" t="s">
        <v>3729</v>
      </c>
      <c r="C1896" s="24" t="s">
        <v>3730</v>
      </c>
      <c r="D1896" s="24" t="s">
        <v>40</v>
      </c>
      <c r="E1896" s="23">
        <v>53</v>
      </c>
      <c r="F1896" s="25">
        <v>27639</v>
      </c>
      <c r="G1896" s="23">
        <f t="shared" ca="1" si="138"/>
        <v>45.624145785451539</v>
      </c>
      <c r="H1896" s="23" t="str">
        <f t="shared" ca="1" si="139"/>
        <v>41-50</v>
      </c>
      <c r="I1896" s="24" t="s">
        <v>651</v>
      </c>
      <c r="J1896" s="24" t="s">
        <v>84</v>
      </c>
      <c r="K1896" s="24" t="s">
        <v>43</v>
      </c>
      <c r="L1896" s="24" t="s">
        <v>44</v>
      </c>
      <c r="M1896" s="24" t="s">
        <v>57</v>
      </c>
      <c r="N1896" s="23">
        <v>15</v>
      </c>
      <c r="O1896" s="22" t="str">
        <f>VLOOKUP(A1896,[1]CustomerAddress!$A$1:$F$3997,2)</f>
        <v>0 Corben Court</v>
      </c>
      <c r="P1896" s="22">
        <f>VLOOKUP(A1896,[1]CustomerAddress!$A$1:$F$3997,3)</f>
        <v>3121</v>
      </c>
      <c r="Q1896" s="22" t="str">
        <f>VLOOKUP(A1896,[1]CustomerAddress!$A$1:$F$3997,4)</f>
        <v>VIC</v>
      </c>
      <c r="R1896" s="22" t="str">
        <f>VLOOKUP(A1896,[1]CustomerAddress!$A$1:$F$3997,5)</f>
        <v>Australia</v>
      </c>
      <c r="S1896" s="22">
        <f>VLOOKUP(A1896,[1]CustomerAddress!$A$1:$F$3997,6)</f>
        <v>11</v>
      </c>
      <c r="T1896" s="22" t="str">
        <f>VLOOKUP(A1896,Labels!$A$5:$I$3497,9)</f>
        <v>Becoming Loyal</v>
      </c>
    </row>
    <row r="1897" spans="1:20" s="22" customFormat="1" ht="15.75" customHeight="1" x14ac:dyDescent="0.25">
      <c r="A1897" s="23">
        <v>1896</v>
      </c>
      <c r="B1897" s="24" t="s">
        <v>2645</v>
      </c>
      <c r="C1897" s="24" t="s">
        <v>3731</v>
      </c>
      <c r="D1897" s="24" t="s">
        <v>48</v>
      </c>
      <c r="E1897" s="23">
        <v>13</v>
      </c>
      <c r="F1897" s="25">
        <v>34819</v>
      </c>
      <c r="G1897" s="23">
        <f t="shared" ca="1" si="138"/>
        <v>25.952912908739211</v>
      </c>
      <c r="H1897" s="23" t="str">
        <f t="shared" ca="1" si="139"/>
        <v>21-30</v>
      </c>
      <c r="I1897" s="24" t="s">
        <v>108</v>
      </c>
      <c r="J1897" s="24" t="s">
        <v>61</v>
      </c>
      <c r="K1897" s="24" t="s">
        <v>66</v>
      </c>
      <c r="L1897" s="24" t="s">
        <v>44</v>
      </c>
      <c r="M1897" s="24" t="s">
        <v>57</v>
      </c>
      <c r="N1897" s="23">
        <v>1</v>
      </c>
      <c r="O1897" s="22" t="str">
        <f>VLOOKUP(A1897,[1]CustomerAddress!$A$1:$F$3997,2)</f>
        <v>8 Drewry Street</v>
      </c>
      <c r="P1897" s="22">
        <f>VLOOKUP(A1897,[1]CustomerAddress!$A$1:$F$3997,3)</f>
        <v>4655</v>
      </c>
      <c r="Q1897" s="22" t="str">
        <f>VLOOKUP(A1897,[1]CustomerAddress!$A$1:$F$3997,4)</f>
        <v>QLD</v>
      </c>
      <c r="R1897" s="22" t="str">
        <f>VLOOKUP(A1897,[1]CustomerAddress!$A$1:$F$3997,5)</f>
        <v>Australia</v>
      </c>
      <c r="S1897" s="22">
        <f>VLOOKUP(A1897,[1]CustomerAddress!$A$1:$F$3997,6)</f>
        <v>5</v>
      </c>
      <c r="T1897" s="22" t="str">
        <f>VLOOKUP(A1897,Labels!$A$5:$I$3497,9)</f>
        <v>Evasive Customer</v>
      </c>
    </row>
    <row r="1898" spans="1:20" s="22" customFormat="1" ht="15.75" customHeight="1" x14ac:dyDescent="0.25">
      <c r="A1898" s="23">
        <v>1897</v>
      </c>
      <c r="B1898" s="24" t="s">
        <v>3732</v>
      </c>
      <c r="C1898" s="24" t="s">
        <v>3733</v>
      </c>
      <c r="D1898" s="24" t="s">
        <v>40</v>
      </c>
      <c r="E1898" s="23">
        <v>58</v>
      </c>
      <c r="F1898" s="25">
        <v>35662</v>
      </c>
      <c r="G1898" s="23">
        <f t="shared" ca="1" si="138"/>
        <v>23.643323867643321</v>
      </c>
      <c r="H1898" s="23" t="str">
        <f t="shared" ca="1" si="139"/>
        <v>21-30</v>
      </c>
      <c r="I1898" s="24" t="s">
        <v>144</v>
      </c>
      <c r="J1898" s="24" t="s">
        <v>61</v>
      </c>
      <c r="K1898" s="24" t="s">
        <v>43</v>
      </c>
      <c r="L1898" s="24" t="s">
        <v>44</v>
      </c>
      <c r="M1898" s="24" t="s">
        <v>45</v>
      </c>
      <c r="N1898" s="23">
        <v>1</v>
      </c>
      <c r="O1898" s="22" t="str">
        <f>VLOOKUP(A1898,[1]CustomerAddress!$A$1:$F$3997,2)</f>
        <v>48 Dawn Center</v>
      </c>
      <c r="P1898" s="22">
        <f>VLOOKUP(A1898,[1]CustomerAddress!$A$1:$F$3997,3)</f>
        <v>4132</v>
      </c>
      <c r="Q1898" s="22" t="str">
        <f>VLOOKUP(A1898,[1]CustomerAddress!$A$1:$F$3997,4)</f>
        <v>QLD</v>
      </c>
      <c r="R1898" s="22" t="str">
        <f>VLOOKUP(A1898,[1]CustomerAddress!$A$1:$F$3997,5)</f>
        <v>Australia</v>
      </c>
      <c r="S1898" s="22">
        <f>VLOOKUP(A1898,[1]CustomerAddress!$A$1:$F$3997,6)</f>
        <v>3</v>
      </c>
      <c r="T1898" s="22" t="str">
        <f>VLOOKUP(A1898,Labels!$A$5:$I$3497,9)</f>
        <v>Losing Customer</v>
      </c>
    </row>
    <row r="1899" spans="1:20" s="22" customFormat="1" ht="15.75" customHeight="1" x14ac:dyDescent="0.25">
      <c r="A1899" s="23">
        <v>1898</v>
      </c>
      <c r="B1899" s="24" t="s">
        <v>3734</v>
      </c>
      <c r="C1899" s="24" t="s">
        <v>3735</v>
      </c>
      <c r="D1899" s="24" t="s">
        <v>40</v>
      </c>
      <c r="E1899" s="23">
        <v>67</v>
      </c>
      <c r="F1899" s="25">
        <v>29183</v>
      </c>
      <c r="G1899" s="23">
        <f t="shared" ca="1" si="138"/>
        <v>41.394008799150171</v>
      </c>
      <c r="H1899" s="23" t="str">
        <f t="shared" ca="1" si="139"/>
        <v>41-50</v>
      </c>
      <c r="I1899" s="24" t="s">
        <v>1101</v>
      </c>
      <c r="J1899" s="24" t="s">
        <v>84</v>
      </c>
      <c r="K1899" s="24" t="s">
        <v>62</v>
      </c>
      <c r="L1899" s="24" t="s">
        <v>44</v>
      </c>
      <c r="M1899" s="24" t="s">
        <v>45</v>
      </c>
      <c r="N1899" s="23">
        <v>12</v>
      </c>
      <c r="O1899" s="22" t="str">
        <f>VLOOKUP(A1899,[1]CustomerAddress!$A$1:$F$3997,2)</f>
        <v>6244 Forest Point</v>
      </c>
      <c r="P1899" s="22">
        <f>VLOOKUP(A1899,[1]CustomerAddress!$A$1:$F$3997,3)</f>
        <v>4103</v>
      </c>
      <c r="Q1899" s="22" t="str">
        <f>VLOOKUP(A1899,[1]CustomerAddress!$A$1:$F$3997,4)</f>
        <v>QLD</v>
      </c>
      <c r="R1899" s="22" t="str">
        <f>VLOOKUP(A1899,[1]CustomerAddress!$A$1:$F$3997,5)</f>
        <v>Australia</v>
      </c>
      <c r="S1899" s="22">
        <f>VLOOKUP(A1899,[1]CustomerAddress!$A$1:$F$3997,6)</f>
        <v>9</v>
      </c>
      <c r="T1899" s="22" t="str">
        <f>VLOOKUP(A1899,Labels!$A$5:$I$3497,9)</f>
        <v>Losing Customer</v>
      </c>
    </row>
    <row r="1900" spans="1:20" s="22" customFormat="1" ht="15.75" customHeight="1" x14ac:dyDescent="0.25">
      <c r="A1900" s="23">
        <v>1899</v>
      </c>
      <c r="B1900" s="24" t="s">
        <v>3736</v>
      </c>
      <c r="C1900" s="24" t="s">
        <v>3737</v>
      </c>
      <c r="D1900" s="24" t="s">
        <v>48</v>
      </c>
      <c r="E1900" s="23">
        <v>29</v>
      </c>
      <c r="F1900" s="25">
        <v>35675</v>
      </c>
      <c r="G1900" s="23">
        <f t="shared" ca="1" si="138"/>
        <v>23.607707429287156</v>
      </c>
      <c r="H1900" s="23" t="str">
        <f t="shared" ca="1" si="139"/>
        <v>21-30</v>
      </c>
      <c r="J1900" s="24" t="s">
        <v>65</v>
      </c>
      <c r="K1900" s="24" t="s">
        <v>62</v>
      </c>
      <c r="L1900" s="24" t="s">
        <v>44</v>
      </c>
      <c r="M1900" s="24" t="s">
        <v>45</v>
      </c>
      <c r="N1900" s="23">
        <v>4</v>
      </c>
      <c r="O1900" s="22" t="str">
        <f>VLOOKUP(A1900,[1]CustomerAddress!$A$1:$F$3997,2)</f>
        <v>0306 Donald Court</v>
      </c>
      <c r="P1900" s="22">
        <f>VLOOKUP(A1900,[1]CustomerAddress!$A$1:$F$3997,3)</f>
        <v>3844</v>
      </c>
      <c r="Q1900" s="22" t="str">
        <f>VLOOKUP(A1900,[1]CustomerAddress!$A$1:$F$3997,4)</f>
        <v>VIC</v>
      </c>
      <c r="R1900" s="22" t="str">
        <f>VLOOKUP(A1900,[1]CustomerAddress!$A$1:$F$3997,5)</f>
        <v>Australia</v>
      </c>
      <c r="S1900" s="22">
        <f>VLOOKUP(A1900,[1]CustomerAddress!$A$1:$F$3997,6)</f>
        <v>1</v>
      </c>
      <c r="T1900" s="22" t="str">
        <f>VLOOKUP(A1900,Labels!$A$5:$I$3497,9)</f>
        <v>High Risk Customer</v>
      </c>
    </row>
    <row r="1901" spans="1:20" s="22" customFormat="1" ht="15.75" customHeight="1" x14ac:dyDescent="0.25">
      <c r="A1901" s="23">
        <v>1900</v>
      </c>
      <c r="B1901" s="24" t="s">
        <v>3738</v>
      </c>
      <c r="C1901" s="24" t="s">
        <v>3739</v>
      </c>
      <c r="D1901" s="24" t="s">
        <v>48</v>
      </c>
      <c r="E1901" s="23">
        <v>67</v>
      </c>
      <c r="F1901" s="25">
        <v>29448</v>
      </c>
      <c r="G1901" s="23">
        <f t="shared" ca="1" si="138"/>
        <v>40.667981401889897</v>
      </c>
      <c r="H1901" s="23" t="str">
        <f t="shared" ca="1" si="139"/>
        <v>41-50</v>
      </c>
      <c r="I1901" s="24" t="s">
        <v>522</v>
      </c>
      <c r="J1901" s="24" t="s">
        <v>50</v>
      </c>
      <c r="K1901" s="24" t="s">
        <v>62</v>
      </c>
      <c r="L1901" s="24" t="s">
        <v>44</v>
      </c>
      <c r="M1901" s="24" t="s">
        <v>45</v>
      </c>
      <c r="N1901" s="23">
        <v>19</v>
      </c>
      <c r="O1901" s="22" t="str">
        <f>VLOOKUP(A1901,[1]CustomerAddress!$A$1:$F$3997,2)</f>
        <v>3762 VIC Alley</v>
      </c>
      <c r="P1901" s="22">
        <f>VLOOKUP(A1901,[1]CustomerAddress!$A$1:$F$3997,3)</f>
        <v>4078</v>
      </c>
      <c r="Q1901" s="22" t="str">
        <f>VLOOKUP(A1901,[1]CustomerAddress!$A$1:$F$3997,4)</f>
        <v>QLD</v>
      </c>
      <c r="R1901" s="22" t="str">
        <f>VLOOKUP(A1901,[1]CustomerAddress!$A$1:$F$3997,5)</f>
        <v>Australia</v>
      </c>
      <c r="S1901" s="22">
        <f>VLOOKUP(A1901,[1]CustomerAddress!$A$1:$F$3997,6)</f>
        <v>6</v>
      </c>
      <c r="T1901" s="22" t="str">
        <f>VLOOKUP(A1901,Labels!$A$5:$I$3497,9)</f>
        <v>Almost Lost Customer</v>
      </c>
    </row>
    <row r="1902" spans="1:20" s="22" customFormat="1" ht="15.75" customHeight="1" x14ac:dyDescent="0.25">
      <c r="A1902" s="23">
        <v>1901</v>
      </c>
      <c r="B1902" s="24" t="s">
        <v>3740</v>
      </c>
      <c r="C1902" s="24" t="s">
        <v>3741</v>
      </c>
      <c r="D1902" s="24" t="s">
        <v>48</v>
      </c>
      <c r="E1902" s="23">
        <v>40</v>
      </c>
      <c r="F1902" s="25">
        <v>28359</v>
      </c>
      <c r="G1902" s="23">
        <f t="shared" ca="1" si="138"/>
        <v>43.651543045725511</v>
      </c>
      <c r="H1902" s="23" t="str">
        <f t="shared" ca="1" si="139"/>
        <v>41-50</v>
      </c>
      <c r="I1902" s="24" t="s">
        <v>763</v>
      </c>
      <c r="J1902" s="24" t="s">
        <v>75</v>
      </c>
      <c r="K1902" s="24" t="s">
        <v>62</v>
      </c>
      <c r="L1902" s="24" t="s">
        <v>44</v>
      </c>
      <c r="M1902" s="24" t="s">
        <v>57</v>
      </c>
      <c r="N1902" s="23">
        <v>8</v>
      </c>
      <c r="O1902" s="22" t="str">
        <f>VLOOKUP(A1902,[1]CustomerAddress!$A$1:$F$3997,2)</f>
        <v>3 Manley Crossing</v>
      </c>
      <c r="P1902" s="22">
        <f>VLOOKUP(A1902,[1]CustomerAddress!$A$1:$F$3997,3)</f>
        <v>4074</v>
      </c>
      <c r="Q1902" s="22" t="str">
        <f>VLOOKUP(A1902,[1]CustomerAddress!$A$1:$F$3997,4)</f>
        <v>QLD</v>
      </c>
      <c r="R1902" s="22" t="str">
        <f>VLOOKUP(A1902,[1]CustomerAddress!$A$1:$F$3997,5)</f>
        <v>Australia</v>
      </c>
      <c r="S1902" s="22">
        <f>VLOOKUP(A1902,[1]CustomerAddress!$A$1:$F$3997,6)</f>
        <v>6</v>
      </c>
      <c r="T1902" s="22" t="str">
        <f>VLOOKUP(A1902,Labels!$A$5:$I$3497,9)</f>
        <v>Almost Lost Customer</v>
      </c>
    </row>
    <row r="1903" spans="1:20" s="22" customFormat="1" ht="15.75" customHeight="1" x14ac:dyDescent="0.25">
      <c r="A1903" s="23">
        <v>1902</v>
      </c>
      <c r="B1903" s="24" t="s">
        <v>3742</v>
      </c>
      <c r="C1903" s="24" t="s">
        <v>3743</v>
      </c>
      <c r="D1903" s="24" t="s">
        <v>40</v>
      </c>
      <c r="E1903" s="23">
        <v>48</v>
      </c>
      <c r="F1903" s="25">
        <v>23712</v>
      </c>
      <c r="G1903" s="23">
        <f t="shared" ca="1" si="138"/>
        <v>56.383049895040578</v>
      </c>
      <c r="H1903" s="23" t="str">
        <f t="shared" ca="1" si="139"/>
        <v>51-60</v>
      </c>
      <c r="I1903" s="24" t="s">
        <v>425</v>
      </c>
      <c r="J1903" s="24" t="s">
        <v>50</v>
      </c>
      <c r="K1903" s="24" t="s">
        <v>43</v>
      </c>
      <c r="L1903" s="24" t="s">
        <v>44</v>
      </c>
      <c r="M1903" s="24" t="s">
        <v>45</v>
      </c>
      <c r="N1903" s="23">
        <v>4</v>
      </c>
      <c r="O1903" s="22" t="str">
        <f>VLOOKUP(A1903,[1]CustomerAddress!$A$1:$F$3997,2)</f>
        <v>36866 Summit Point</v>
      </c>
      <c r="P1903" s="22">
        <f>VLOOKUP(A1903,[1]CustomerAddress!$A$1:$F$3997,3)</f>
        <v>3750</v>
      </c>
      <c r="Q1903" s="22" t="str">
        <f>VLOOKUP(A1903,[1]CustomerAddress!$A$1:$F$3997,4)</f>
        <v>VIC</v>
      </c>
      <c r="R1903" s="22" t="str">
        <f>VLOOKUP(A1903,[1]CustomerAddress!$A$1:$F$3997,5)</f>
        <v>Australia</v>
      </c>
      <c r="S1903" s="22">
        <f>VLOOKUP(A1903,[1]CustomerAddress!$A$1:$F$3997,6)</f>
        <v>9</v>
      </c>
      <c r="T1903" s="22" t="str">
        <f>VLOOKUP(A1903,Labels!$A$5:$I$3497,9)</f>
        <v>High Risk Customer</v>
      </c>
    </row>
    <row r="1904" spans="1:20" s="22" customFormat="1" ht="15.75" customHeight="1" x14ac:dyDescent="0.25">
      <c r="A1904" s="23">
        <v>1903</v>
      </c>
      <c r="B1904" s="24" t="s">
        <v>3744</v>
      </c>
      <c r="C1904" s="24" t="s">
        <v>3745</v>
      </c>
      <c r="D1904" s="24" t="s">
        <v>48</v>
      </c>
      <c r="E1904" s="23">
        <v>8</v>
      </c>
      <c r="F1904" s="25">
        <v>26988</v>
      </c>
      <c r="G1904" s="23">
        <f t="shared" ca="1" si="138"/>
        <v>47.407707429287157</v>
      </c>
      <c r="H1904" s="23" t="str">
        <f t="shared" ca="1" si="139"/>
        <v>41-50</v>
      </c>
      <c r="I1904" s="24" t="s">
        <v>108</v>
      </c>
      <c r="J1904" s="24" t="s">
        <v>61</v>
      </c>
      <c r="K1904" s="24" t="s">
        <v>66</v>
      </c>
      <c r="L1904" s="24" t="s">
        <v>44</v>
      </c>
      <c r="M1904" s="24" t="s">
        <v>45</v>
      </c>
      <c r="N1904" s="23">
        <v>4</v>
      </c>
      <c r="O1904" s="22" t="str">
        <f>VLOOKUP(A1904,[1]CustomerAddress!$A$1:$F$3997,2)</f>
        <v>9 Pearson Plaza</v>
      </c>
      <c r="P1904" s="22">
        <f>VLOOKUP(A1904,[1]CustomerAddress!$A$1:$F$3997,3)</f>
        <v>3177</v>
      </c>
      <c r="Q1904" s="22" t="str">
        <f>VLOOKUP(A1904,[1]CustomerAddress!$A$1:$F$3997,4)</f>
        <v>VIC</v>
      </c>
      <c r="R1904" s="22" t="str">
        <f>VLOOKUP(A1904,[1]CustomerAddress!$A$1:$F$3997,5)</f>
        <v>Australia</v>
      </c>
      <c r="S1904" s="22">
        <f>VLOOKUP(A1904,[1]CustomerAddress!$A$1:$F$3997,6)</f>
        <v>7</v>
      </c>
      <c r="T1904" s="22" t="str">
        <f>VLOOKUP(A1904,Labels!$A$5:$I$3497,9)</f>
        <v>Recent Customer</v>
      </c>
    </row>
    <row r="1905" spans="1:20" s="22" customFormat="1" ht="15.75" customHeight="1" x14ac:dyDescent="0.25">
      <c r="A1905" s="23">
        <v>1904</v>
      </c>
      <c r="B1905" s="24" t="s">
        <v>3746</v>
      </c>
      <c r="C1905" s="24" t="s">
        <v>3747</v>
      </c>
      <c r="D1905" s="24" t="s">
        <v>40</v>
      </c>
      <c r="E1905" s="23">
        <v>60</v>
      </c>
      <c r="F1905" s="25">
        <v>28515</v>
      </c>
      <c r="G1905" s="23">
        <f t="shared" ca="1" si="138"/>
        <v>43.22414578545154</v>
      </c>
      <c r="H1905" s="23" t="str">
        <f t="shared" ca="1" si="139"/>
        <v>41-50</v>
      </c>
      <c r="I1905" s="24" t="s">
        <v>651</v>
      </c>
      <c r="J1905" s="24" t="s">
        <v>56</v>
      </c>
      <c r="K1905" s="24" t="s">
        <v>66</v>
      </c>
      <c r="L1905" s="24" t="s">
        <v>44</v>
      </c>
      <c r="M1905" s="24" t="s">
        <v>45</v>
      </c>
      <c r="N1905" s="23">
        <v>14</v>
      </c>
      <c r="O1905" s="22" t="str">
        <f>VLOOKUP(A1905,[1]CustomerAddress!$A$1:$F$3997,2)</f>
        <v>7450 Prairie Rose Drive</v>
      </c>
      <c r="P1905" s="22">
        <f>VLOOKUP(A1905,[1]CustomerAddress!$A$1:$F$3997,3)</f>
        <v>2868</v>
      </c>
      <c r="Q1905" s="22" t="str">
        <f>VLOOKUP(A1905,[1]CustomerAddress!$A$1:$F$3997,4)</f>
        <v>NSW</v>
      </c>
      <c r="R1905" s="22" t="str">
        <f>VLOOKUP(A1905,[1]CustomerAddress!$A$1:$F$3997,5)</f>
        <v>Australia</v>
      </c>
      <c r="S1905" s="22">
        <f>VLOOKUP(A1905,[1]CustomerAddress!$A$1:$F$3997,6)</f>
        <v>1</v>
      </c>
      <c r="T1905" s="22" t="str">
        <f>VLOOKUP(A1905,Labels!$A$5:$I$3497,9)</f>
        <v>Almost Lost Customer</v>
      </c>
    </row>
    <row r="1906" spans="1:20" s="22" customFormat="1" ht="15.75" customHeight="1" x14ac:dyDescent="0.25">
      <c r="A1906" s="23">
        <v>1905</v>
      </c>
      <c r="B1906" s="24" t="s">
        <v>761</v>
      </c>
      <c r="D1906" s="24" t="s">
        <v>40</v>
      </c>
      <c r="E1906" s="23">
        <v>21</v>
      </c>
      <c r="F1906" s="25">
        <v>19619</v>
      </c>
      <c r="G1906" s="23">
        <f t="shared" ca="1" si="138"/>
        <v>67.596748525177574</v>
      </c>
      <c r="H1906" s="23" t="str">
        <f t="shared" ca="1" si="139"/>
        <v>61-70</v>
      </c>
      <c r="I1906" s="24" t="s">
        <v>1066</v>
      </c>
      <c r="J1906" s="24" t="s">
        <v>84</v>
      </c>
      <c r="K1906" s="24" t="s">
        <v>62</v>
      </c>
      <c r="L1906" s="24" t="s">
        <v>44</v>
      </c>
      <c r="M1906" s="24" t="s">
        <v>57</v>
      </c>
      <c r="N1906" s="23">
        <v>15</v>
      </c>
      <c r="O1906" s="22" t="str">
        <f>VLOOKUP(A1906,[1]CustomerAddress!$A$1:$F$3997,2)</f>
        <v>83975 Rowland Place</v>
      </c>
      <c r="P1906" s="22">
        <f>VLOOKUP(A1906,[1]CustomerAddress!$A$1:$F$3997,3)</f>
        <v>2166</v>
      </c>
      <c r="Q1906" s="22" t="str">
        <f>VLOOKUP(A1906,[1]CustomerAddress!$A$1:$F$3997,4)</f>
        <v>NSW</v>
      </c>
      <c r="R1906" s="22" t="str">
        <f>VLOOKUP(A1906,[1]CustomerAddress!$A$1:$F$3997,5)</f>
        <v>Australia</v>
      </c>
      <c r="S1906" s="22">
        <f>VLOOKUP(A1906,[1]CustomerAddress!$A$1:$F$3997,6)</f>
        <v>6</v>
      </c>
      <c r="T1906" s="22" t="str">
        <f>VLOOKUP(A1906,Labels!$A$5:$I$3497,9)</f>
        <v>Platinum Customer</v>
      </c>
    </row>
    <row r="1907" spans="1:20" s="22" customFormat="1" ht="15.75" customHeight="1" x14ac:dyDescent="0.25">
      <c r="A1907" s="23">
        <v>1906</v>
      </c>
      <c r="B1907" s="24" t="s">
        <v>3748</v>
      </c>
      <c r="C1907" s="24" t="s">
        <v>3749</v>
      </c>
      <c r="D1907" s="24" t="s">
        <v>48</v>
      </c>
      <c r="E1907" s="23">
        <v>69</v>
      </c>
      <c r="F1907" s="25">
        <v>32257</v>
      </c>
      <c r="G1907" s="23">
        <f t="shared" ca="1" si="138"/>
        <v>32.972090990930994</v>
      </c>
      <c r="H1907" s="23" t="str">
        <f t="shared" ca="1" si="139"/>
        <v>31-40</v>
      </c>
      <c r="I1907" s="24" t="s">
        <v>144</v>
      </c>
      <c r="J1907" s="24" t="s">
        <v>65</v>
      </c>
      <c r="K1907" s="24" t="s">
        <v>43</v>
      </c>
      <c r="L1907" s="24" t="s">
        <v>44</v>
      </c>
      <c r="M1907" s="24" t="s">
        <v>57</v>
      </c>
      <c r="N1907" s="23">
        <v>22</v>
      </c>
      <c r="O1907" s="22" t="str">
        <f>VLOOKUP(A1907,[1]CustomerAddress!$A$1:$F$3997,2)</f>
        <v>01 Weeping Birch Plaza</v>
      </c>
      <c r="P1907" s="22">
        <f>VLOOKUP(A1907,[1]CustomerAddress!$A$1:$F$3997,3)</f>
        <v>2640</v>
      </c>
      <c r="Q1907" s="22" t="str">
        <f>VLOOKUP(A1907,[1]CustomerAddress!$A$1:$F$3997,4)</f>
        <v>NSW</v>
      </c>
      <c r="R1907" s="22" t="str">
        <f>VLOOKUP(A1907,[1]CustomerAddress!$A$1:$F$3997,5)</f>
        <v>Australia</v>
      </c>
      <c r="S1907" s="22">
        <f>VLOOKUP(A1907,[1]CustomerAddress!$A$1:$F$3997,6)</f>
        <v>4</v>
      </c>
      <c r="T1907" s="22" t="str">
        <f>VLOOKUP(A1907,Labels!$A$5:$I$3497,9)</f>
        <v>Becoming Loyal</v>
      </c>
    </row>
    <row r="1908" spans="1:20" s="22" customFormat="1" ht="15.75" customHeight="1" x14ac:dyDescent="0.25">
      <c r="A1908" s="23">
        <v>1907</v>
      </c>
      <c r="B1908" s="24" t="s">
        <v>73</v>
      </c>
      <c r="C1908" s="24" t="s">
        <v>3750</v>
      </c>
      <c r="D1908" s="24" t="s">
        <v>48</v>
      </c>
      <c r="E1908" s="23">
        <v>69</v>
      </c>
      <c r="F1908" s="25">
        <v>27337</v>
      </c>
      <c r="G1908" s="23">
        <f t="shared" ca="1" si="138"/>
        <v>46.451543045725515</v>
      </c>
      <c r="H1908" s="23" t="str">
        <f t="shared" ca="1" si="139"/>
        <v>41-50</v>
      </c>
      <c r="I1908" s="24" t="s">
        <v>209</v>
      </c>
      <c r="J1908" s="24" t="s">
        <v>42</v>
      </c>
      <c r="K1908" s="24" t="s">
        <v>66</v>
      </c>
      <c r="L1908" s="24" t="s">
        <v>44</v>
      </c>
      <c r="M1908" s="24" t="s">
        <v>57</v>
      </c>
      <c r="N1908" s="23">
        <v>18</v>
      </c>
      <c r="O1908" s="22" t="str">
        <f>VLOOKUP(A1908,[1]CustomerAddress!$A$1:$F$3997,2)</f>
        <v>738 Dixon Drive</v>
      </c>
      <c r="P1908" s="22">
        <f>VLOOKUP(A1908,[1]CustomerAddress!$A$1:$F$3997,3)</f>
        <v>2575</v>
      </c>
      <c r="Q1908" s="22" t="str">
        <f>VLOOKUP(A1908,[1]CustomerAddress!$A$1:$F$3997,4)</f>
        <v>NSW</v>
      </c>
      <c r="R1908" s="22" t="str">
        <f>VLOOKUP(A1908,[1]CustomerAddress!$A$1:$F$3997,5)</f>
        <v>Australia</v>
      </c>
      <c r="S1908" s="22">
        <f>VLOOKUP(A1908,[1]CustomerAddress!$A$1:$F$3997,6)</f>
        <v>8</v>
      </c>
      <c r="T1908" s="22" t="str">
        <f>VLOOKUP(A1908,Labels!$A$5:$I$3497,9)</f>
        <v>Lost Customer</v>
      </c>
    </row>
    <row r="1909" spans="1:20" s="22" customFormat="1" ht="15.75" customHeight="1" x14ac:dyDescent="0.25">
      <c r="A1909" s="23">
        <v>1908</v>
      </c>
      <c r="B1909" s="24" t="s">
        <v>3751</v>
      </c>
      <c r="C1909" s="24" t="s">
        <v>3752</v>
      </c>
      <c r="D1909" s="24" t="s">
        <v>40</v>
      </c>
      <c r="E1909" s="23">
        <v>2</v>
      </c>
      <c r="F1909" s="25">
        <v>23355</v>
      </c>
      <c r="G1909" s="23">
        <f t="shared" ca="1" si="138"/>
        <v>57.361132086821407</v>
      </c>
      <c r="H1909" s="23" t="str">
        <f t="shared" ca="1" si="139"/>
        <v>51-60</v>
      </c>
      <c r="I1909" s="24" t="s">
        <v>1066</v>
      </c>
      <c r="J1909" s="24" t="s">
        <v>50</v>
      </c>
      <c r="K1909" s="24" t="s">
        <v>66</v>
      </c>
      <c r="L1909" s="24" t="s">
        <v>44</v>
      </c>
      <c r="M1909" s="24" t="s">
        <v>45</v>
      </c>
      <c r="N1909" s="23">
        <v>6</v>
      </c>
      <c r="O1909" s="22" t="str">
        <f>VLOOKUP(A1909,[1]CustomerAddress!$A$1:$F$3997,2)</f>
        <v>5766 Pearson Court</v>
      </c>
      <c r="P1909" s="22">
        <f>VLOOKUP(A1909,[1]CustomerAddress!$A$1:$F$3997,3)</f>
        <v>2227</v>
      </c>
      <c r="Q1909" s="22" t="str">
        <f>VLOOKUP(A1909,[1]CustomerAddress!$A$1:$F$3997,4)</f>
        <v>NSW</v>
      </c>
      <c r="R1909" s="22" t="str">
        <f>VLOOKUP(A1909,[1]CustomerAddress!$A$1:$F$3997,5)</f>
        <v>Australia</v>
      </c>
      <c r="S1909" s="22">
        <f>VLOOKUP(A1909,[1]CustomerAddress!$A$1:$F$3997,6)</f>
        <v>8</v>
      </c>
      <c r="T1909" s="22" t="str">
        <f>VLOOKUP(A1909,Labels!$A$5:$I$3497,9)</f>
        <v>Evasive Customer</v>
      </c>
    </row>
    <row r="1910" spans="1:20" s="22" customFormat="1" ht="15.75" customHeight="1" x14ac:dyDescent="0.25">
      <c r="A1910" s="23">
        <v>1909</v>
      </c>
      <c r="B1910" s="24" t="s">
        <v>3753</v>
      </c>
      <c r="C1910" s="24" t="s">
        <v>3754</v>
      </c>
      <c r="D1910" s="24" t="s">
        <v>40</v>
      </c>
      <c r="E1910" s="23">
        <v>32</v>
      </c>
      <c r="F1910" s="25">
        <v>31027</v>
      </c>
      <c r="G1910" s="23">
        <f t="shared" ca="1" si="138"/>
        <v>36.341954004629621</v>
      </c>
      <c r="H1910" s="23" t="str">
        <f t="shared" ca="1" si="139"/>
        <v>31-40</v>
      </c>
      <c r="I1910" s="24" t="s">
        <v>1414</v>
      </c>
      <c r="J1910" s="24" t="s">
        <v>75</v>
      </c>
      <c r="K1910" s="24" t="s">
        <v>62</v>
      </c>
      <c r="L1910" s="24" t="s">
        <v>44</v>
      </c>
      <c r="M1910" s="24" t="s">
        <v>45</v>
      </c>
      <c r="N1910" s="23">
        <v>13</v>
      </c>
      <c r="O1910" s="22" t="str">
        <f>VLOOKUP(A1910,[1]CustomerAddress!$A$1:$F$3997,2)</f>
        <v>9 Shelley Center</v>
      </c>
      <c r="P1910" s="22">
        <f>VLOOKUP(A1910,[1]CustomerAddress!$A$1:$F$3997,3)</f>
        <v>2170</v>
      </c>
      <c r="Q1910" s="22" t="str">
        <f>VLOOKUP(A1910,[1]CustomerAddress!$A$1:$F$3997,4)</f>
        <v>NSW</v>
      </c>
      <c r="R1910" s="22" t="str">
        <f>VLOOKUP(A1910,[1]CustomerAddress!$A$1:$F$3997,5)</f>
        <v>Australia</v>
      </c>
      <c r="S1910" s="22">
        <f>VLOOKUP(A1910,[1]CustomerAddress!$A$1:$F$3997,6)</f>
        <v>7</v>
      </c>
      <c r="T1910" s="22" t="str">
        <f>VLOOKUP(A1910,Labels!$A$5:$I$3497,9)</f>
        <v>High Risk Customer</v>
      </c>
    </row>
    <row r="1911" spans="1:20" s="22" customFormat="1" ht="15.75" customHeight="1" x14ac:dyDescent="0.25">
      <c r="A1911" s="23">
        <v>1910</v>
      </c>
      <c r="B1911" s="24" t="s">
        <v>3755</v>
      </c>
      <c r="C1911" s="24" t="s">
        <v>3756</v>
      </c>
      <c r="D1911" s="24" t="s">
        <v>40</v>
      </c>
      <c r="E1911" s="23">
        <v>20</v>
      </c>
      <c r="F1911" s="25">
        <v>21744</v>
      </c>
      <c r="G1911" s="23">
        <f t="shared" ca="1" si="138"/>
        <v>61.774830716958391</v>
      </c>
      <c r="H1911" s="23" t="str">
        <f t="shared" ca="1" si="139"/>
        <v>61-70</v>
      </c>
      <c r="I1911" s="24" t="s">
        <v>1236</v>
      </c>
      <c r="J1911" s="24" t="s">
        <v>54</v>
      </c>
      <c r="K1911" s="24" t="s">
        <v>66</v>
      </c>
      <c r="L1911" s="24" t="s">
        <v>44</v>
      </c>
      <c r="M1911" s="24" t="s">
        <v>45</v>
      </c>
      <c r="N1911" s="23">
        <v>14</v>
      </c>
      <c r="O1911" s="22" t="str">
        <f>VLOOKUP(A1911,[1]CustomerAddress!$A$1:$F$3997,2)</f>
        <v>07273 Sundown Trail</v>
      </c>
      <c r="P1911" s="22">
        <f>VLOOKUP(A1911,[1]CustomerAddress!$A$1:$F$3997,3)</f>
        <v>2358</v>
      </c>
      <c r="Q1911" s="22" t="str">
        <f>VLOOKUP(A1911,[1]CustomerAddress!$A$1:$F$3997,4)</f>
        <v>NSW</v>
      </c>
      <c r="R1911" s="22" t="str">
        <f>VLOOKUP(A1911,[1]CustomerAddress!$A$1:$F$3997,5)</f>
        <v>Australia</v>
      </c>
      <c r="S1911" s="22">
        <f>VLOOKUP(A1911,[1]CustomerAddress!$A$1:$F$3997,6)</f>
        <v>2</v>
      </c>
      <c r="T1911" s="22" t="str">
        <f>VLOOKUP(A1911,Labels!$A$5:$I$3497,9)</f>
        <v>Recent Customer</v>
      </c>
    </row>
    <row r="1912" spans="1:20" s="22" customFormat="1" ht="15.75" customHeight="1" x14ac:dyDescent="0.25">
      <c r="A1912" s="23">
        <v>1911</v>
      </c>
      <c r="B1912" s="24" t="s">
        <v>3757</v>
      </c>
      <c r="C1912" s="24" t="s">
        <v>3758</v>
      </c>
      <c r="D1912" s="24" t="s">
        <v>48</v>
      </c>
      <c r="E1912" s="23">
        <v>22</v>
      </c>
      <c r="F1912" s="25">
        <v>29380</v>
      </c>
      <c r="G1912" s="23">
        <f t="shared" ca="1" si="138"/>
        <v>40.854282771752914</v>
      </c>
      <c r="H1912" s="23" t="str">
        <f t="shared" ca="1" si="139"/>
        <v>41-50</v>
      </c>
      <c r="I1912" s="24" t="s">
        <v>176</v>
      </c>
      <c r="J1912" s="24" t="s">
        <v>84</v>
      </c>
      <c r="K1912" s="24" t="s">
        <v>43</v>
      </c>
      <c r="L1912" s="24" t="s">
        <v>44</v>
      </c>
      <c r="M1912" s="24" t="s">
        <v>57</v>
      </c>
      <c r="N1912" s="23">
        <v>3</v>
      </c>
      <c r="O1912" s="22" t="str">
        <f>VLOOKUP(A1912,[1]CustomerAddress!$A$1:$F$3997,2)</f>
        <v>2 Maryland Drive</v>
      </c>
      <c r="P1912" s="22">
        <f>VLOOKUP(A1912,[1]CustomerAddress!$A$1:$F$3997,3)</f>
        <v>4227</v>
      </c>
      <c r="Q1912" s="22" t="str">
        <f>VLOOKUP(A1912,[1]CustomerAddress!$A$1:$F$3997,4)</f>
        <v>QLD</v>
      </c>
      <c r="R1912" s="22" t="str">
        <f>VLOOKUP(A1912,[1]CustomerAddress!$A$1:$F$3997,5)</f>
        <v>Australia</v>
      </c>
      <c r="S1912" s="22">
        <f>VLOOKUP(A1912,[1]CustomerAddress!$A$1:$F$3997,6)</f>
        <v>7</v>
      </c>
      <c r="T1912" s="22" t="str">
        <f>VLOOKUP(A1912,Labels!$A$5:$I$3497,9)</f>
        <v>Almost Lost Customer</v>
      </c>
    </row>
    <row r="1913" spans="1:20" s="22" customFormat="1" ht="15.75" customHeight="1" x14ac:dyDescent="0.25">
      <c r="A1913" s="23">
        <v>1912</v>
      </c>
      <c r="B1913" s="24" t="s">
        <v>3759</v>
      </c>
      <c r="C1913" s="24" t="s">
        <v>3760</v>
      </c>
      <c r="D1913" s="24" t="s">
        <v>48</v>
      </c>
      <c r="E1913" s="23">
        <v>36</v>
      </c>
      <c r="F1913" s="25">
        <v>33912</v>
      </c>
      <c r="G1913" s="23">
        <f t="shared" ca="1" si="138"/>
        <v>28.437844415588525</v>
      </c>
      <c r="H1913" s="23" t="str">
        <f t="shared" ca="1" si="139"/>
        <v>21-30</v>
      </c>
      <c r="I1913" s="24" t="s">
        <v>630</v>
      </c>
      <c r="J1913" s="24" t="s">
        <v>84</v>
      </c>
      <c r="K1913" s="24" t="s">
        <v>66</v>
      </c>
      <c r="L1913" s="24" t="s">
        <v>44</v>
      </c>
      <c r="M1913" s="24" t="s">
        <v>57</v>
      </c>
      <c r="N1913" s="23">
        <v>7</v>
      </c>
      <c r="O1913" s="22" t="str">
        <f>VLOOKUP(A1913,[1]CustomerAddress!$A$1:$F$3997,2)</f>
        <v>3 Roth Place</v>
      </c>
      <c r="P1913" s="22">
        <f>VLOOKUP(A1913,[1]CustomerAddress!$A$1:$F$3997,3)</f>
        <v>2449</v>
      </c>
      <c r="Q1913" s="22" t="str">
        <f>VLOOKUP(A1913,[1]CustomerAddress!$A$1:$F$3997,4)</f>
        <v>NSW</v>
      </c>
      <c r="R1913" s="22" t="str">
        <f>VLOOKUP(A1913,[1]CustomerAddress!$A$1:$F$3997,5)</f>
        <v>Australia</v>
      </c>
      <c r="S1913" s="22">
        <f>VLOOKUP(A1913,[1]CustomerAddress!$A$1:$F$3997,6)</f>
        <v>2</v>
      </c>
      <c r="T1913" s="22" t="str">
        <f>VLOOKUP(A1913,Labels!$A$5:$I$3497,9)</f>
        <v>Potential Customer</v>
      </c>
    </row>
    <row r="1914" spans="1:20" s="22" customFormat="1" ht="15.75" customHeight="1" x14ac:dyDescent="0.25">
      <c r="A1914" s="23">
        <v>1913</v>
      </c>
      <c r="B1914" s="24" t="s">
        <v>3761</v>
      </c>
      <c r="C1914" s="24" t="s">
        <v>3762</v>
      </c>
      <c r="D1914" s="24" t="s">
        <v>40</v>
      </c>
      <c r="E1914" s="23">
        <v>36</v>
      </c>
      <c r="F1914" s="25">
        <v>26970</v>
      </c>
      <c r="G1914" s="23">
        <f t="shared" ca="1" si="138"/>
        <v>47.457022497780308</v>
      </c>
      <c r="H1914" s="23" t="str">
        <f t="shared" ca="1" si="139"/>
        <v>41-50</v>
      </c>
      <c r="I1914" s="24" t="s">
        <v>683</v>
      </c>
      <c r="J1914" s="24" t="s">
        <v>42</v>
      </c>
      <c r="K1914" s="24" t="s">
        <v>43</v>
      </c>
      <c r="L1914" s="24" t="s">
        <v>44</v>
      </c>
      <c r="M1914" s="24" t="s">
        <v>45</v>
      </c>
      <c r="N1914" s="23">
        <v>17</v>
      </c>
      <c r="O1914" s="22" t="str">
        <f>VLOOKUP(A1914,[1]CustomerAddress!$A$1:$F$3997,2)</f>
        <v>81856 Express Lane</v>
      </c>
      <c r="P1914" s="22">
        <f>VLOOKUP(A1914,[1]CustomerAddress!$A$1:$F$3997,3)</f>
        <v>2299</v>
      </c>
      <c r="Q1914" s="22" t="str">
        <f>VLOOKUP(A1914,[1]CustomerAddress!$A$1:$F$3997,4)</f>
        <v>NSW</v>
      </c>
      <c r="R1914" s="22" t="str">
        <f>VLOOKUP(A1914,[1]CustomerAddress!$A$1:$F$3997,5)</f>
        <v>Australia</v>
      </c>
      <c r="S1914" s="22">
        <f>VLOOKUP(A1914,[1]CustomerAddress!$A$1:$F$3997,6)</f>
        <v>6</v>
      </c>
      <c r="T1914" s="22" t="str">
        <f>VLOOKUP(A1914,Labels!$A$5:$I$3497,9)</f>
        <v>Potential Customer</v>
      </c>
    </row>
    <row r="1915" spans="1:20" s="22" customFormat="1" ht="15.75" customHeight="1" x14ac:dyDescent="0.25">
      <c r="A1915" s="23">
        <v>1914</v>
      </c>
      <c r="B1915" s="24" t="s">
        <v>3763</v>
      </c>
      <c r="C1915" s="24" t="s">
        <v>3764</v>
      </c>
      <c r="D1915" s="24" t="s">
        <v>48</v>
      </c>
      <c r="E1915" s="23">
        <v>72</v>
      </c>
      <c r="F1915" s="25">
        <v>25010</v>
      </c>
      <c r="G1915" s="23">
        <f t="shared" ca="1" si="138"/>
        <v>52.826885511478935</v>
      </c>
      <c r="H1915" s="23" t="str">
        <f t="shared" ca="1" si="139"/>
        <v>51-60</v>
      </c>
      <c r="I1915" s="24" t="s">
        <v>253</v>
      </c>
      <c r="J1915" s="24" t="s">
        <v>50</v>
      </c>
      <c r="K1915" s="24" t="s">
        <v>43</v>
      </c>
      <c r="L1915" s="24" t="s">
        <v>44</v>
      </c>
      <c r="M1915" s="24" t="s">
        <v>57</v>
      </c>
      <c r="N1915" s="23">
        <v>5</v>
      </c>
      <c r="O1915" s="22" t="str">
        <f>VLOOKUP(A1915,[1]CustomerAddress!$A$1:$F$3997,2)</f>
        <v>5 Porter Road</v>
      </c>
      <c r="P1915" s="22">
        <f>VLOOKUP(A1915,[1]CustomerAddress!$A$1:$F$3997,3)</f>
        <v>4014</v>
      </c>
      <c r="Q1915" s="22" t="str">
        <f>VLOOKUP(A1915,[1]CustomerAddress!$A$1:$F$3997,4)</f>
        <v>QLD</v>
      </c>
      <c r="R1915" s="22" t="str">
        <f>VLOOKUP(A1915,[1]CustomerAddress!$A$1:$F$3997,5)</f>
        <v>Australia</v>
      </c>
      <c r="S1915" s="22">
        <f>VLOOKUP(A1915,[1]CustomerAddress!$A$1:$F$3997,6)</f>
        <v>6</v>
      </c>
      <c r="T1915" s="22" t="str">
        <f>VLOOKUP(A1915,Labels!$A$5:$I$3497,9)</f>
        <v>Very Loyal</v>
      </c>
    </row>
    <row r="1916" spans="1:20" s="22" customFormat="1" ht="15.75" customHeight="1" x14ac:dyDescent="0.25">
      <c r="A1916" s="23">
        <v>1915</v>
      </c>
      <c r="B1916" s="24" t="s">
        <v>3765</v>
      </c>
      <c r="C1916" s="24" t="s">
        <v>3766</v>
      </c>
      <c r="D1916" s="24" t="s">
        <v>40</v>
      </c>
      <c r="E1916" s="23">
        <v>40</v>
      </c>
      <c r="F1916" s="25">
        <v>19644</v>
      </c>
      <c r="G1916" s="23">
        <f t="shared" ca="1" si="138"/>
        <v>67.52825537449263</v>
      </c>
      <c r="H1916" s="23" t="str">
        <f t="shared" ca="1" si="139"/>
        <v>61-70</v>
      </c>
      <c r="I1916" s="24" t="s">
        <v>157</v>
      </c>
      <c r="J1916" s="24" t="s">
        <v>42</v>
      </c>
      <c r="K1916" s="24" t="s">
        <v>43</v>
      </c>
      <c r="L1916" s="24" t="s">
        <v>44</v>
      </c>
      <c r="M1916" s="24" t="s">
        <v>45</v>
      </c>
      <c r="N1916" s="23">
        <v>12</v>
      </c>
      <c r="O1916" s="22" t="str">
        <f>VLOOKUP(A1916,[1]CustomerAddress!$A$1:$F$3997,2)</f>
        <v>59 Waywood Road</v>
      </c>
      <c r="P1916" s="22">
        <f>VLOOKUP(A1916,[1]CustomerAddress!$A$1:$F$3997,3)</f>
        <v>3163</v>
      </c>
      <c r="Q1916" s="22" t="str">
        <f>VLOOKUP(A1916,[1]CustomerAddress!$A$1:$F$3997,4)</f>
        <v>VIC</v>
      </c>
      <c r="R1916" s="22" t="str">
        <f>VLOOKUP(A1916,[1]CustomerAddress!$A$1:$F$3997,5)</f>
        <v>Australia</v>
      </c>
      <c r="S1916" s="22">
        <f>VLOOKUP(A1916,[1]CustomerAddress!$A$1:$F$3997,6)</f>
        <v>8</v>
      </c>
      <c r="T1916" s="22" t="str">
        <f>VLOOKUP(A1916,Labels!$A$5:$I$3497,9)</f>
        <v>High Risk Customer</v>
      </c>
    </row>
    <row r="1917" spans="1:20" s="22" customFormat="1" ht="15.75" customHeight="1" x14ac:dyDescent="0.25">
      <c r="A1917" s="23">
        <v>1916</v>
      </c>
      <c r="B1917" s="24" t="s">
        <v>3767</v>
      </c>
      <c r="C1917" s="24" t="s">
        <v>3768</v>
      </c>
      <c r="D1917" s="24" t="s">
        <v>48</v>
      </c>
      <c r="E1917" s="23">
        <v>71</v>
      </c>
      <c r="F1917" s="25">
        <v>34763</v>
      </c>
      <c r="G1917" s="23">
        <f t="shared" ca="1" si="138"/>
        <v>26.10633756627346</v>
      </c>
      <c r="H1917" s="23" t="str">
        <f t="shared" ca="1" si="139"/>
        <v>21-30</v>
      </c>
      <c r="I1917" s="24" t="s">
        <v>196</v>
      </c>
      <c r="J1917" s="24" t="s">
        <v>65</v>
      </c>
      <c r="K1917" s="24" t="s">
        <v>66</v>
      </c>
      <c r="L1917" s="24" t="s">
        <v>44</v>
      </c>
      <c r="M1917" s="24" t="s">
        <v>45</v>
      </c>
      <c r="N1917" s="23">
        <v>7</v>
      </c>
      <c r="O1917" s="22" t="str">
        <f>VLOOKUP(A1917,[1]CustomerAddress!$A$1:$F$3997,2)</f>
        <v>6838 Anniversary Junction</v>
      </c>
      <c r="P1917" s="22">
        <f>VLOOKUP(A1917,[1]CustomerAddress!$A$1:$F$3997,3)</f>
        <v>2484</v>
      </c>
      <c r="Q1917" s="22" t="str">
        <f>VLOOKUP(A1917,[1]CustomerAddress!$A$1:$F$3997,4)</f>
        <v>NSW</v>
      </c>
      <c r="R1917" s="22" t="str">
        <f>VLOOKUP(A1917,[1]CustomerAddress!$A$1:$F$3997,5)</f>
        <v>Australia</v>
      </c>
      <c r="S1917" s="22">
        <f>VLOOKUP(A1917,[1]CustomerAddress!$A$1:$F$3997,6)</f>
        <v>4</v>
      </c>
      <c r="T1917" s="22" t="str">
        <f>VLOOKUP(A1917,Labels!$A$5:$I$3497,9)</f>
        <v>Losing Customer</v>
      </c>
    </row>
    <row r="1918" spans="1:20" s="22" customFormat="1" ht="15.75" customHeight="1" x14ac:dyDescent="0.25">
      <c r="A1918" s="23">
        <v>1917</v>
      </c>
      <c r="B1918" s="24" t="s">
        <v>927</v>
      </c>
      <c r="C1918" s="24" t="s">
        <v>3769</v>
      </c>
      <c r="D1918" s="24" t="s">
        <v>40</v>
      </c>
      <c r="E1918" s="23">
        <v>7</v>
      </c>
      <c r="F1918" s="25">
        <v>26873</v>
      </c>
      <c r="G1918" s="23">
        <f t="shared" ca="1" si="138"/>
        <v>47.72277592243784</v>
      </c>
      <c r="H1918" s="23" t="str">
        <f t="shared" ca="1" si="139"/>
        <v>41-50</v>
      </c>
      <c r="I1918" s="24" t="s">
        <v>742</v>
      </c>
      <c r="J1918" s="24" t="s">
        <v>75</v>
      </c>
      <c r="K1918" s="24" t="s">
        <v>62</v>
      </c>
      <c r="L1918" s="24" t="s">
        <v>44</v>
      </c>
      <c r="M1918" s="24" t="s">
        <v>45</v>
      </c>
      <c r="N1918" s="23">
        <v>8</v>
      </c>
      <c r="O1918" s="22" t="str">
        <f>VLOOKUP(A1918,[1]CustomerAddress!$A$1:$F$3997,2)</f>
        <v>90128 Caliangt Place</v>
      </c>
      <c r="P1918" s="22">
        <f>VLOOKUP(A1918,[1]CustomerAddress!$A$1:$F$3997,3)</f>
        <v>2484</v>
      </c>
      <c r="Q1918" s="22" t="str">
        <f>VLOOKUP(A1918,[1]CustomerAddress!$A$1:$F$3997,4)</f>
        <v>NSW</v>
      </c>
      <c r="R1918" s="22" t="str">
        <f>VLOOKUP(A1918,[1]CustomerAddress!$A$1:$F$3997,5)</f>
        <v>Australia</v>
      </c>
      <c r="S1918" s="22">
        <f>VLOOKUP(A1918,[1]CustomerAddress!$A$1:$F$3997,6)</f>
        <v>4</v>
      </c>
      <c r="T1918" s="22" t="str">
        <f>VLOOKUP(A1918,Labels!$A$5:$I$3497,9)</f>
        <v>Potential Customer</v>
      </c>
    </row>
    <row r="1919" spans="1:20" s="22" customFormat="1" ht="15.75" hidden="1" customHeight="1" x14ac:dyDescent="0.25">
      <c r="A1919" s="23">
        <v>1918</v>
      </c>
      <c r="B1919" s="24" t="s">
        <v>3770</v>
      </c>
      <c r="C1919" s="24" t="s">
        <v>3771</v>
      </c>
      <c r="D1919" s="24" t="s">
        <v>147</v>
      </c>
      <c r="E1919" s="23">
        <v>83</v>
      </c>
      <c r="F1919" s="25"/>
      <c r="G1919" s="23"/>
      <c r="H1919" s="23"/>
      <c r="I1919" s="24" t="s">
        <v>654</v>
      </c>
      <c r="J1919" s="24" t="s">
        <v>56</v>
      </c>
      <c r="K1919" s="24" t="s">
        <v>62</v>
      </c>
      <c r="L1919" s="24" t="s">
        <v>44</v>
      </c>
      <c r="M1919" s="24" t="s">
        <v>57</v>
      </c>
      <c r="N1919" s="23"/>
    </row>
    <row r="1920" spans="1:20" s="22" customFormat="1" ht="15.75" customHeight="1" x14ac:dyDescent="0.25">
      <c r="A1920" s="23">
        <v>1919</v>
      </c>
      <c r="B1920" s="24" t="s">
        <v>3772</v>
      </c>
      <c r="C1920" s="24" t="s">
        <v>3773</v>
      </c>
      <c r="D1920" s="24" t="s">
        <v>48</v>
      </c>
      <c r="E1920" s="23">
        <v>40</v>
      </c>
      <c r="F1920" s="25">
        <v>22273</v>
      </c>
      <c r="G1920" s="23">
        <f t="shared" ref="G1920:G1938" ca="1" si="140">(NOW()-F1920)/365</f>
        <v>60.325515648465242</v>
      </c>
      <c r="H1920" s="23" t="str">
        <f t="shared" ref="H1920:H1938" ca="1" si="141">IF(G1920&lt;=10,"0-10",IF(AND(G1920&gt;10,G1920&lt;=20),"11-20",IF(AND(G1920&gt;20,G1920&lt;=30),"21-30",IF(AND(G1920&gt;30,G1920&lt;=40),"31-40",IF(AND(G1920&gt;40,G1920&lt;=50),"41-50",IF(AND(G1920&gt;50,G1920&lt;=60),"51-60",IF(AND(G1920&gt;60,G1920&lt;=70),"61-70",IF(AND(G1920&gt;70,G1920&lt;=80),"71-80",IF(AND(G1920&gt;80,G1920&lt;=90),"81-90",IF(G1920&gt;90,"91-100"))))))))))</f>
        <v>61-70</v>
      </c>
      <c r="I1920" s="24" t="s">
        <v>253</v>
      </c>
      <c r="J1920" s="24" t="s">
        <v>75</v>
      </c>
      <c r="K1920" s="24" t="s">
        <v>43</v>
      </c>
      <c r="L1920" s="24" t="s">
        <v>44</v>
      </c>
      <c r="M1920" s="24" t="s">
        <v>45</v>
      </c>
      <c r="N1920" s="23">
        <v>19</v>
      </c>
      <c r="O1920" s="22" t="str">
        <f>VLOOKUP(A1920,[1]CustomerAddress!$A$1:$F$3997,2)</f>
        <v>9 Utah Road</v>
      </c>
      <c r="P1920" s="22">
        <f>VLOOKUP(A1920,[1]CustomerAddress!$A$1:$F$3997,3)</f>
        <v>4179</v>
      </c>
      <c r="Q1920" s="22" t="str">
        <f>VLOOKUP(A1920,[1]CustomerAddress!$A$1:$F$3997,4)</f>
        <v>QLD</v>
      </c>
      <c r="R1920" s="22" t="str">
        <f>VLOOKUP(A1920,[1]CustomerAddress!$A$1:$F$3997,5)</f>
        <v>Australia</v>
      </c>
      <c r="S1920" s="22">
        <f>VLOOKUP(A1920,[1]CustomerAddress!$A$1:$F$3997,6)</f>
        <v>8</v>
      </c>
      <c r="T1920" s="22" t="str">
        <f>VLOOKUP(A1920,Labels!$A$5:$I$3497,9)</f>
        <v>Late Bloomer</v>
      </c>
    </row>
    <row r="1921" spans="1:20" s="22" customFormat="1" ht="15.75" customHeight="1" x14ac:dyDescent="0.25">
      <c r="A1921" s="23">
        <v>1920</v>
      </c>
      <c r="B1921" s="24" t="s">
        <v>564</v>
      </c>
      <c r="C1921" s="24" t="s">
        <v>3774</v>
      </c>
      <c r="D1921" s="24" t="s">
        <v>48</v>
      </c>
      <c r="E1921" s="23">
        <v>29</v>
      </c>
      <c r="F1921" s="25">
        <v>32148</v>
      </c>
      <c r="G1921" s="23">
        <f t="shared" ca="1" si="140"/>
        <v>33.270721127917291</v>
      </c>
      <c r="H1921" s="23" t="str">
        <f t="shared" ca="1" si="141"/>
        <v>31-40</v>
      </c>
      <c r="I1921" s="24" t="s">
        <v>99</v>
      </c>
      <c r="J1921" s="24" t="s">
        <v>50</v>
      </c>
      <c r="K1921" s="24" t="s">
        <v>43</v>
      </c>
      <c r="L1921" s="24" t="s">
        <v>44</v>
      </c>
      <c r="M1921" s="24" t="s">
        <v>57</v>
      </c>
      <c r="N1921" s="23">
        <v>13</v>
      </c>
      <c r="O1921" s="22" t="str">
        <f>VLOOKUP(A1921,[1]CustomerAddress!$A$1:$F$3997,2)</f>
        <v>00213 Atwood Pass</v>
      </c>
      <c r="P1921" s="22">
        <f>VLOOKUP(A1921,[1]CustomerAddress!$A$1:$F$3997,3)</f>
        <v>2340</v>
      </c>
      <c r="Q1921" s="22" t="str">
        <f>VLOOKUP(A1921,[1]CustomerAddress!$A$1:$F$3997,4)</f>
        <v>NSW</v>
      </c>
      <c r="R1921" s="22" t="str">
        <f>VLOOKUP(A1921,[1]CustomerAddress!$A$1:$F$3997,5)</f>
        <v>Australia</v>
      </c>
      <c r="S1921" s="22">
        <f>VLOOKUP(A1921,[1]CustomerAddress!$A$1:$F$3997,6)</f>
        <v>1</v>
      </c>
      <c r="T1921" s="22" t="str">
        <f>VLOOKUP(A1921,Labels!$A$5:$I$3497,9)</f>
        <v>Almost Lost Customer</v>
      </c>
    </row>
    <row r="1922" spans="1:20" s="22" customFormat="1" ht="15.75" customHeight="1" x14ac:dyDescent="0.25">
      <c r="A1922" s="23">
        <v>1921</v>
      </c>
      <c r="B1922" s="24" t="s">
        <v>3775</v>
      </c>
      <c r="C1922" s="24" t="s">
        <v>3776</v>
      </c>
      <c r="D1922" s="24" t="s">
        <v>40</v>
      </c>
      <c r="E1922" s="23">
        <v>70</v>
      </c>
      <c r="F1922" s="25">
        <v>30288</v>
      </c>
      <c r="G1922" s="23">
        <f t="shared" ca="1" si="140"/>
        <v>38.366611538876199</v>
      </c>
      <c r="H1922" s="23" t="str">
        <f t="shared" ca="1" si="141"/>
        <v>31-40</v>
      </c>
      <c r="I1922" s="24" t="s">
        <v>173</v>
      </c>
      <c r="J1922" s="24" t="s">
        <v>61</v>
      </c>
      <c r="K1922" s="24" t="s">
        <v>43</v>
      </c>
      <c r="L1922" s="24" t="s">
        <v>44</v>
      </c>
      <c r="M1922" s="24" t="s">
        <v>57</v>
      </c>
      <c r="N1922" s="23">
        <v>17</v>
      </c>
      <c r="O1922" s="22" t="str">
        <f>VLOOKUP(A1922,[1]CustomerAddress!$A$1:$F$3997,2)</f>
        <v>7230 Montana Place</v>
      </c>
      <c r="P1922" s="22">
        <f>VLOOKUP(A1922,[1]CustomerAddress!$A$1:$F$3997,3)</f>
        <v>2777</v>
      </c>
      <c r="Q1922" s="22" t="str">
        <f>VLOOKUP(A1922,[1]CustomerAddress!$A$1:$F$3997,4)</f>
        <v>NSW</v>
      </c>
      <c r="R1922" s="22" t="str">
        <f>VLOOKUP(A1922,[1]CustomerAddress!$A$1:$F$3997,5)</f>
        <v>Australia</v>
      </c>
      <c r="S1922" s="22">
        <f>VLOOKUP(A1922,[1]CustomerAddress!$A$1:$F$3997,6)</f>
        <v>9</v>
      </c>
      <c r="T1922" s="22" t="str">
        <f>VLOOKUP(A1922,Labels!$A$5:$I$3497,9)</f>
        <v>Late Bloomer</v>
      </c>
    </row>
    <row r="1923" spans="1:20" s="22" customFormat="1" ht="15.75" customHeight="1" x14ac:dyDescent="0.25">
      <c r="A1923" s="23">
        <v>1922</v>
      </c>
      <c r="B1923" s="24" t="s">
        <v>3777</v>
      </c>
      <c r="C1923" s="24" t="s">
        <v>3778</v>
      </c>
      <c r="D1923" s="24" t="s">
        <v>40</v>
      </c>
      <c r="E1923" s="23">
        <v>7</v>
      </c>
      <c r="F1923" s="25">
        <v>25518</v>
      </c>
      <c r="G1923" s="23">
        <f t="shared" ca="1" si="140"/>
        <v>51.435104689561129</v>
      </c>
      <c r="H1923" s="23" t="str">
        <f t="shared" ca="1" si="141"/>
        <v>51-60</v>
      </c>
      <c r="I1923" s="24" t="s">
        <v>289</v>
      </c>
      <c r="J1923" s="24" t="s">
        <v>61</v>
      </c>
      <c r="K1923" s="24" t="s">
        <v>66</v>
      </c>
      <c r="L1923" s="24" t="s">
        <v>44</v>
      </c>
      <c r="M1923" s="24" t="s">
        <v>45</v>
      </c>
      <c r="N1923" s="23">
        <v>5</v>
      </c>
      <c r="O1923" s="22" t="str">
        <f>VLOOKUP(A1923,[1]CustomerAddress!$A$1:$F$3997,2)</f>
        <v>51763 Carey Place</v>
      </c>
      <c r="P1923" s="22">
        <f>VLOOKUP(A1923,[1]CustomerAddress!$A$1:$F$3997,3)</f>
        <v>3056</v>
      </c>
      <c r="Q1923" s="22" t="str">
        <f>VLOOKUP(A1923,[1]CustomerAddress!$A$1:$F$3997,4)</f>
        <v>VIC</v>
      </c>
      <c r="R1923" s="22" t="str">
        <f>VLOOKUP(A1923,[1]CustomerAddress!$A$1:$F$3997,5)</f>
        <v>Australia</v>
      </c>
      <c r="S1923" s="22">
        <f>VLOOKUP(A1923,[1]CustomerAddress!$A$1:$F$3997,6)</f>
        <v>7</v>
      </c>
      <c r="T1923" s="22" t="str">
        <f>VLOOKUP(A1923,Labels!$A$5:$I$3497,9)</f>
        <v>Lost Customer</v>
      </c>
    </row>
    <row r="1924" spans="1:20" s="22" customFormat="1" ht="15.75" customHeight="1" x14ac:dyDescent="0.25">
      <c r="A1924" s="23">
        <v>1923</v>
      </c>
      <c r="B1924" s="24" t="s">
        <v>3779</v>
      </c>
      <c r="C1924" s="24" t="s">
        <v>3780</v>
      </c>
      <c r="D1924" s="24" t="s">
        <v>48</v>
      </c>
      <c r="E1924" s="23">
        <v>52</v>
      </c>
      <c r="F1924" s="25">
        <v>25803</v>
      </c>
      <c r="G1924" s="23">
        <f t="shared" ca="1" si="140"/>
        <v>50.654282771752911</v>
      </c>
      <c r="H1924" s="23" t="str">
        <f t="shared" ca="1" si="141"/>
        <v>51-60</v>
      </c>
      <c r="I1924" s="24" t="s">
        <v>1525</v>
      </c>
      <c r="J1924" s="24" t="s">
        <v>42</v>
      </c>
      <c r="K1924" s="24" t="s">
        <v>43</v>
      </c>
      <c r="L1924" s="24" t="s">
        <v>44</v>
      </c>
      <c r="M1924" s="24" t="s">
        <v>57</v>
      </c>
      <c r="N1924" s="23">
        <v>9</v>
      </c>
      <c r="O1924" s="22" t="str">
        <f>VLOOKUP(A1924,[1]CustomerAddress!$A$1:$F$3997,2)</f>
        <v>4 Susan Center</v>
      </c>
      <c r="P1924" s="22">
        <f>VLOOKUP(A1924,[1]CustomerAddress!$A$1:$F$3997,3)</f>
        <v>3170</v>
      </c>
      <c r="Q1924" s="22" t="str">
        <f>VLOOKUP(A1924,[1]CustomerAddress!$A$1:$F$3997,4)</f>
        <v>VIC</v>
      </c>
      <c r="R1924" s="22" t="str">
        <f>VLOOKUP(A1924,[1]CustomerAddress!$A$1:$F$3997,5)</f>
        <v>Australia</v>
      </c>
      <c r="S1924" s="22">
        <f>VLOOKUP(A1924,[1]CustomerAddress!$A$1:$F$3997,6)</f>
        <v>9</v>
      </c>
      <c r="T1924" s="22" t="str">
        <f>VLOOKUP(A1924,Labels!$A$5:$I$3497,9)</f>
        <v>Recent Customer</v>
      </c>
    </row>
    <row r="1925" spans="1:20" s="22" customFormat="1" ht="15.75" customHeight="1" x14ac:dyDescent="0.25">
      <c r="A1925" s="23">
        <v>1924</v>
      </c>
      <c r="B1925" s="24" t="s">
        <v>3781</v>
      </c>
      <c r="C1925" s="24" t="s">
        <v>3782</v>
      </c>
      <c r="D1925" s="24" t="s">
        <v>40</v>
      </c>
      <c r="E1925" s="23">
        <v>94</v>
      </c>
      <c r="F1925" s="25">
        <v>24077</v>
      </c>
      <c r="G1925" s="23">
        <f t="shared" ca="1" si="140"/>
        <v>55.383049895040578</v>
      </c>
      <c r="H1925" s="23" t="str">
        <f t="shared" ca="1" si="141"/>
        <v>51-60</v>
      </c>
      <c r="I1925" s="24" t="s">
        <v>253</v>
      </c>
      <c r="J1925" s="24" t="s">
        <v>61</v>
      </c>
      <c r="K1925" s="24" t="s">
        <v>43</v>
      </c>
      <c r="L1925" s="24" t="s">
        <v>44</v>
      </c>
      <c r="M1925" s="24" t="s">
        <v>45</v>
      </c>
      <c r="N1925" s="23">
        <v>14</v>
      </c>
      <c r="O1925" s="22" t="str">
        <f>VLOOKUP(A1925,[1]CustomerAddress!$A$1:$F$3997,2)</f>
        <v>745 Troy Avenue</v>
      </c>
      <c r="P1925" s="22">
        <f>VLOOKUP(A1925,[1]CustomerAddress!$A$1:$F$3997,3)</f>
        <v>2769</v>
      </c>
      <c r="Q1925" s="22" t="str">
        <f>VLOOKUP(A1925,[1]CustomerAddress!$A$1:$F$3997,4)</f>
        <v>NSW</v>
      </c>
      <c r="R1925" s="22" t="str">
        <f>VLOOKUP(A1925,[1]CustomerAddress!$A$1:$F$3997,5)</f>
        <v>Australia</v>
      </c>
      <c r="S1925" s="22">
        <f>VLOOKUP(A1925,[1]CustomerAddress!$A$1:$F$3997,6)</f>
        <v>9</v>
      </c>
      <c r="T1925" s="22" t="str">
        <f>VLOOKUP(A1925,Labels!$A$5:$I$3497,9)</f>
        <v>Late Bloomer</v>
      </c>
    </row>
    <row r="1926" spans="1:20" s="22" customFormat="1" ht="15.75" customHeight="1" x14ac:dyDescent="0.25">
      <c r="A1926" s="23">
        <v>1925</v>
      </c>
      <c r="B1926" s="24" t="s">
        <v>3641</v>
      </c>
      <c r="C1926" s="24" t="s">
        <v>3783</v>
      </c>
      <c r="D1926" s="24" t="s">
        <v>40</v>
      </c>
      <c r="E1926" s="23">
        <v>34</v>
      </c>
      <c r="F1926" s="25">
        <v>29979</v>
      </c>
      <c r="G1926" s="23">
        <f t="shared" ca="1" si="140"/>
        <v>39.213186881341954</v>
      </c>
      <c r="H1926" s="23" t="str">
        <f t="shared" ca="1" si="141"/>
        <v>31-40</v>
      </c>
      <c r="J1926" s="24" t="s">
        <v>61</v>
      </c>
      <c r="K1926" s="24" t="s">
        <v>43</v>
      </c>
      <c r="L1926" s="24" t="s">
        <v>44</v>
      </c>
      <c r="M1926" s="24" t="s">
        <v>45</v>
      </c>
      <c r="N1926" s="23">
        <v>7</v>
      </c>
      <c r="O1926" s="22" t="str">
        <f>VLOOKUP(A1926,[1]CustomerAddress!$A$1:$F$3997,2)</f>
        <v>6 Upham Place</v>
      </c>
      <c r="P1926" s="22">
        <f>VLOOKUP(A1926,[1]CustomerAddress!$A$1:$F$3997,3)</f>
        <v>4556</v>
      </c>
      <c r="Q1926" s="22" t="str">
        <f>VLOOKUP(A1926,[1]CustomerAddress!$A$1:$F$3997,4)</f>
        <v>QLD</v>
      </c>
      <c r="R1926" s="22" t="str">
        <f>VLOOKUP(A1926,[1]CustomerAddress!$A$1:$F$3997,5)</f>
        <v>Australia</v>
      </c>
      <c r="S1926" s="22">
        <f>VLOOKUP(A1926,[1]CustomerAddress!$A$1:$F$3997,6)</f>
        <v>7</v>
      </c>
      <c r="T1926" s="22" t="str">
        <f>VLOOKUP(A1926,Labels!$A$5:$I$3497,9)</f>
        <v>Becoming Loyal</v>
      </c>
    </row>
    <row r="1927" spans="1:20" s="22" customFormat="1" ht="15.75" customHeight="1" x14ac:dyDescent="0.25">
      <c r="A1927" s="23">
        <v>1926</v>
      </c>
      <c r="B1927" s="24" t="s">
        <v>1978</v>
      </c>
      <c r="C1927" s="24" t="s">
        <v>3784</v>
      </c>
      <c r="D1927" s="24" t="s">
        <v>48</v>
      </c>
      <c r="E1927" s="23">
        <v>72</v>
      </c>
      <c r="F1927" s="25">
        <v>21139</v>
      </c>
      <c r="G1927" s="23">
        <f t="shared" ca="1" si="140"/>
        <v>63.432364963533729</v>
      </c>
      <c r="H1927" s="23" t="str">
        <f t="shared" ca="1" si="141"/>
        <v>61-70</v>
      </c>
      <c r="I1927" s="24" t="s">
        <v>160</v>
      </c>
      <c r="J1927" s="24" t="s">
        <v>50</v>
      </c>
      <c r="K1927" s="24" t="s">
        <v>66</v>
      </c>
      <c r="L1927" s="24" t="s">
        <v>44</v>
      </c>
      <c r="M1927" s="24" t="s">
        <v>45</v>
      </c>
      <c r="N1927" s="23">
        <v>10</v>
      </c>
      <c r="O1927" s="22" t="str">
        <f>VLOOKUP(A1927,[1]CustomerAddress!$A$1:$F$3997,2)</f>
        <v>34694 Sugar Place</v>
      </c>
      <c r="P1927" s="22">
        <f>VLOOKUP(A1927,[1]CustomerAddress!$A$1:$F$3997,3)</f>
        <v>4740</v>
      </c>
      <c r="Q1927" s="22" t="str">
        <f>VLOOKUP(A1927,[1]CustomerAddress!$A$1:$F$3997,4)</f>
        <v>QLD</v>
      </c>
      <c r="R1927" s="22" t="str">
        <f>VLOOKUP(A1927,[1]CustomerAddress!$A$1:$F$3997,5)</f>
        <v>Australia</v>
      </c>
      <c r="S1927" s="22">
        <f>VLOOKUP(A1927,[1]CustomerAddress!$A$1:$F$3997,6)</f>
        <v>5</v>
      </c>
      <c r="T1927" s="22" t="str">
        <f>VLOOKUP(A1927,Labels!$A$5:$I$3497,9)</f>
        <v>Becoming Loyal</v>
      </c>
    </row>
    <row r="1928" spans="1:20" s="22" customFormat="1" ht="15.75" customHeight="1" x14ac:dyDescent="0.25">
      <c r="A1928" s="23">
        <v>1927</v>
      </c>
      <c r="B1928" s="24" t="s">
        <v>3785</v>
      </c>
      <c r="C1928" s="24" t="s">
        <v>3786</v>
      </c>
      <c r="D1928" s="24" t="s">
        <v>40</v>
      </c>
      <c r="E1928" s="23">
        <v>11</v>
      </c>
      <c r="F1928" s="25">
        <v>27590</v>
      </c>
      <c r="G1928" s="23">
        <f t="shared" ca="1" si="140"/>
        <v>45.758392360794005</v>
      </c>
      <c r="H1928" s="23" t="str">
        <f t="shared" ca="1" si="141"/>
        <v>41-50</v>
      </c>
      <c r="I1928" s="24" t="s">
        <v>516</v>
      </c>
      <c r="J1928" s="24" t="s">
        <v>84</v>
      </c>
      <c r="K1928" s="24" t="s">
        <v>62</v>
      </c>
      <c r="L1928" s="24" t="s">
        <v>44</v>
      </c>
      <c r="M1928" s="24" t="s">
        <v>45</v>
      </c>
      <c r="N1928" s="23">
        <v>8</v>
      </c>
      <c r="O1928" s="22" t="str">
        <f>VLOOKUP(A1928,[1]CustomerAddress!$A$1:$F$3997,2)</f>
        <v>26876 Lyons Court</v>
      </c>
      <c r="P1928" s="22">
        <f>VLOOKUP(A1928,[1]CustomerAddress!$A$1:$F$3997,3)</f>
        <v>3166</v>
      </c>
      <c r="Q1928" s="22" t="str">
        <f>VLOOKUP(A1928,[1]CustomerAddress!$A$1:$F$3997,4)</f>
        <v>VIC</v>
      </c>
      <c r="R1928" s="22" t="str">
        <f>VLOOKUP(A1928,[1]CustomerAddress!$A$1:$F$3997,5)</f>
        <v>Australia</v>
      </c>
      <c r="S1928" s="22">
        <f>VLOOKUP(A1928,[1]CustomerAddress!$A$1:$F$3997,6)</f>
        <v>10</v>
      </c>
      <c r="T1928" s="22" t="str">
        <f>VLOOKUP(A1928,Labels!$A$5:$I$3497,9)</f>
        <v>Evasive Customer</v>
      </c>
    </row>
    <row r="1929" spans="1:20" s="22" customFormat="1" ht="15.75" customHeight="1" x14ac:dyDescent="0.25">
      <c r="A1929" s="23">
        <v>1928</v>
      </c>
      <c r="B1929" s="24" t="s">
        <v>3787</v>
      </c>
      <c r="C1929" s="24" t="s">
        <v>3788</v>
      </c>
      <c r="D1929" s="24" t="s">
        <v>48</v>
      </c>
      <c r="E1929" s="23">
        <v>2</v>
      </c>
      <c r="F1929" s="25">
        <v>28392</v>
      </c>
      <c r="G1929" s="23">
        <f t="shared" ca="1" si="140"/>
        <v>43.561132086821402</v>
      </c>
      <c r="H1929" s="23" t="str">
        <f t="shared" ca="1" si="141"/>
        <v>41-50</v>
      </c>
      <c r="I1929" s="24" t="s">
        <v>390</v>
      </c>
      <c r="J1929" s="24" t="s">
        <v>84</v>
      </c>
      <c r="K1929" s="24" t="s">
        <v>66</v>
      </c>
      <c r="L1929" s="24" t="s">
        <v>44</v>
      </c>
      <c r="M1929" s="24" t="s">
        <v>45</v>
      </c>
      <c r="N1929" s="23">
        <v>13</v>
      </c>
      <c r="O1929" s="22" t="str">
        <f>VLOOKUP(A1929,[1]CustomerAddress!$A$1:$F$3997,2)</f>
        <v>8308 Linden Place</v>
      </c>
      <c r="P1929" s="22">
        <f>VLOOKUP(A1929,[1]CustomerAddress!$A$1:$F$3997,3)</f>
        <v>2570</v>
      </c>
      <c r="Q1929" s="22" t="str">
        <f>VLOOKUP(A1929,[1]CustomerAddress!$A$1:$F$3997,4)</f>
        <v>NSW</v>
      </c>
      <c r="R1929" s="22" t="str">
        <f>VLOOKUP(A1929,[1]CustomerAddress!$A$1:$F$3997,5)</f>
        <v>Australia</v>
      </c>
      <c r="S1929" s="22">
        <f>VLOOKUP(A1929,[1]CustomerAddress!$A$1:$F$3997,6)</f>
        <v>9</v>
      </c>
      <c r="T1929" s="22" t="str">
        <f>VLOOKUP(A1929,Labels!$A$5:$I$3497,9)</f>
        <v>Late Bloomer</v>
      </c>
    </row>
    <row r="1930" spans="1:20" s="22" customFormat="1" ht="15.75" customHeight="1" x14ac:dyDescent="0.25">
      <c r="A1930" s="23">
        <v>1929</v>
      </c>
      <c r="B1930" s="24" t="s">
        <v>3789</v>
      </c>
      <c r="C1930" s="24" t="s">
        <v>3790</v>
      </c>
      <c r="D1930" s="24" t="s">
        <v>40</v>
      </c>
      <c r="E1930" s="23">
        <v>79</v>
      </c>
      <c r="F1930" s="25">
        <v>31697</v>
      </c>
      <c r="G1930" s="23">
        <f t="shared" ca="1" si="140"/>
        <v>34.506337566273459</v>
      </c>
      <c r="H1930" s="23" t="str">
        <f t="shared" ca="1" si="141"/>
        <v>31-40</v>
      </c>
      <c r="I1930" s="24" t="s">
        <v>170</v>
      </c>
      <c r="J1930" s="24" t="s">
        <v>42</v>
      </c>
      <c r="K1930" s="24" t="s">
        <v>62</v>
      </c>
      <c r="L1930" s="24" t="s">
        <v>44</v>
      </c>
      <c r="M1930" s="24" t="s">
        <v>57</v>
      </c>
      <c r="N1930" s="23">
        <v>20</v>
      </c>
      <c r="O1930" s="22" t="str">
        <f>VLOOKUP(A1930,[1]CustomerAddress!$A$1:$F$3997,2)</f>
        <v>32708 Bluestem Alley</v>
      </c>
      <c r="P1930" s="22">
        <f>VLOOKUP(A1930,[1]CustomerAddress!$A$1:$F$3997,3)</f>
        <v>3976</v>
      </c>
      <c r="Q1930" s="22" t="str">
        <f>VLOOKUP(A1930,[1]CustomerAddress!$A$1:$F$3997,4)</f>
        <v>VIC</v>
      </c>
      <c r="R1930" s="22" t="str">
        <f>VLOOKUP(A1930,[1]CustomerAddress!$A$1:$F$3997,5)</f>
        <v>Australia</v>
      </c>
      <c r="S1930" s="22">
        <f>VLOOKUP(A1930,[1]CustomerAddress!$A$1:$F$3997,6)</f>
        <v>7</v>
      </c>
      <c r="T1930" s="22" t="str">
        <f>VLOOKUP(A1930,Labels!$A$5:$I$3497,9)</f>
        <v>Late Bloomer</v>
      </c>
    </row>
    <row r="1931" spans="1:20" s="22" customFormat="1" ht="15.75" customHeight="1" x14ac:dyDescent="0.25">
      <c r="A1931" s="23">
        <v>1930</v>
      </c>
      <c r="B1931" s="24" t="s">
        <v>2427</v>
      </c>
      <c r="C1931" s="24" t="s">
        <v>3791</v>
      </c>
      <c r="D1931" s="24" t="s">
        <v>48</v>
      </c>
      <c r="E1931" s="23">
        <v>27</v>
      </c>
      <c r="F1931" s="25">
        <v>35230</v>
      </c>
      <c r="G1931" s="23">
        <f t="shared" ca="1" si="140"/>
        <v>24.826885511478938</v>
      </c>
      <c r="H1931" s="23" t="str">
        <f t="shared" ca="1" si="141"/>
        <v>21-30</v>
      </c>
      <c r="I1931" s="24" t="s">
        <v>289</v>
      </c>
      <c r="J1931" s="24" t="s">
        <v>84</v>
      </c>
      <c r="K1931" s="24" t="s">
        <v>66</v>
      </c>
      <c r="L1931" s="24" t="s">
        <v>44</v>
      </c>
      <c r="M1931" s="24" t="s">
        <v>57</v>
      </c>
      <c r="N1931" s="23">
        <v>3</v>
      </c>
      <c r="O1931" s="22" t="str">
        <f>VLOOKUP(A1931,[1]CustomerAddress!$A$1:$F$3997,2)</f>
        <v>3542 Arkansas Place</v>
      </c>
      <c r="P1931" s="22">
        <f>VLOOKUP(A1931,[1]CustomerAddress!$A$1:$F$3997,3)</f>
        <v>3380</v>
      </c>
      <c r="Q1931" s="22" t="str">
        <f>VLOOKUP(A1931,[1]CustomerAddress!$A$1:$F$3997,4)</f>
        <v>VIC</v>
      </c>
      <c r="R1931" s="22" t="str">
        <f>VLOOKUP(A1931,[1]CustomerAddress!$A$1:$F$3997,5)</f>
        <v>Australia</v>
      </c>
      <c r="S1931" s="22">
        <f>VLOOKUP(A1931,[1]CustomerAddress!$A$1:$F$3997,6)</f>
        <v>1</v>
      </c>
      <c r="T1931" s="22" t="str">
        <f>VLOOKUP(A1931,Labels!$A$5:$I$3497,9)</f>
        <v>Late Bloomer</v>
      </c>
    </row>
    <row r="1932" spans="1:20" s="22" customFormat="1" ht="15.75" customHeight="1" x14ac:dyDescent="0.25">
      <c r="A1932" s="23">
        <v>1931</v>
      </c>
      <c r="B1932" s="24" t="s">
        <v>3792</v>
      </c>
      <c r="C1932" s="24" t="s">
        <v>3793</v>
      </c>
      <c r="D1932" s="24" t="s">
        <v>48</v>
      </c>
      <c r="E1932" s="23">
        <v>85</v>
      </c>
      <c r="F1932" s="25">
        <v>26974</v>
      </c>
      <c r="G1932" s="23">
        <f t="shared" ca="1" si="140"/>
        <v>47.446063593670722</v>
      </c>
      <c r="H1932" s="23" t="str">
        <f t="shared" ca="1" si="141"/>
        <v>41-50</v>
      </c>
      <c r="I1932" s="24" t="s">
        <v>404</v>
      </c>
      <c r="J1932" s="24" t="s">
        <v>42</v>
      </c>
      <c r="K1932" s="24" t="s">
        <v>62</v>
      </c>
      <c r="L1932" s="24" t="s">
        <v>44</v>
      </c>
      <c r="M1932" s="24" t="s">
        <v>57</v>
      </c>
      <c r="N1932" s="23">
        <v>6</v>
      </c>
      <c r="O1932" s="22" t="str">
        <f>VLOOKUP(A1932,[1]CustomerAddress!$A$1:$F$3997,2)</f>
        <v>642 Anderson Circle</v>
      </c>
      <c r="P1932" s="22">
        <f>VLOOKUP(A1932,[1]CustomerAddress!$A$1:$F$3997,3)</f>
        <v>4132</v>
      </c>
      <c r="Q1932" s="22" t="str">
        <f>VLOOKUP(A1932,[1]CustomerAddress!$A$1:$F$3997,4)</f>
        <v>QLD</v>
      </c>
      <c r="R1932" s="22" t="str">
        <f>VLOOKUP(A1932,[1]CustomerAddress!$A$1:$F$3997,5)</f>
        <v>Australia</v>
      </c>
      <c r="S1932" s="22">
        <f>VLOOKUP(A1932,[1]CustomerAddress!$A$1:$F$3997,6)</f>
        <v>5</v>
      </c>
      <c r="T1932" s="22" t="str">
        <f>VLOOKUP(A1932,Labels!$A$5:$I$3497,9)</f>
        <v>Late Bloomer</v>
      </c>
    </row>
    <row r="1933" spans="1:20" s="22" customFormat="1" ht="15.75" customHeight="1" x14ac:dyDescent="0.25">
      <c r="A1933" s="23">
        <v>1932</v>
      </c>
      <c r="B1933" s="24" t="s">
        <v>3794</v>
      </c>
      <c r="C1933" s="24" t="s">
        <v>3795</v>
      </c>
      <c r="D1933" s="24" t="s">
        <v>40</v>
      </c>
      <c r="E1933" s="23">
        <v>98</v>
      </c>
      <c r="F1933" s="25">
        <v>28128</v>
      </c>
      <c r="G1933" s="23">
        <f t="shared" ca="1" si="140"/>
        <v>44.284419758054277</v>
      </c>
      <c r="H1933" s="23" t="str">
        <f t="shared" ca="1" si="141"/>
        <v>41-50</v>
      </c>
      <c r="I1933" s="24" t="s">
        <v>465</v>
      </c>
      <c r="J1933" s="24" t="s">
        <v>164</v>
      </c>
      <c r="K1933" s="24" t="s">
        <v>62</v>
      </c>
      <c r="L1933" s="24" t="s">
        <v>44</v>
      </c>
      <c r="M1933" s="24" t="s">
        <v>45</v>
      </c>
      <c r="N1933" s="23">
        <v>3</v>
      </c>
      <c r="O1933" s="22" t="str">
        <f>VLOOKUP(A1933,[1]CustomerAddress!$A$1:$F$3997,2)</f>
        <v>8318 Continental Alley</v>
      </c>
      <c r="P1933" s="22">
        <f>VLOOKUP(A1933,[1]CustomerAddress!$A$1:$F$3997,3)</f>
        <v>3175</v>
      </c>
      <c r="Q1933" s="22" t="str">
        <f>VLOOKUP(A1933,[1]CustomerAddress!$A$1:$F$3997,4)</f>
        <v>VIC</v>
      </c>
      <c r="R1933" s="22" t="str">
        <f>VLOOKUP(A1933,[1]CustomerAddress!$A$1:$F$3997,5)</f>
        <v>Australia</v>
      </c>
      <c r="S1933" s="22">
        <f>VLOOKUP(A1933,[1]CustomerAddress!$A$1:$F$3997,6)</f>
        <v>7</v>
      </c>
      <c r="T1933" s="22" t="str">
        <f>VLOOKUP(A1933,Labels!$A$5:$I$3497,9)</f>
        <v>Almost Lost Customer</v>
      </c>
    </row>
    <row r="1934" spans="1:20" s="22" customFormat="1" ht="15.75" customHeight="1" x14ac:dyDescent="0.25">
      <c r="A1934" s="23">
        <v>1933</v>
      </c>
      <c r="B1934" s="24" t="s">
        <v>3796</v>
      </c>
      <c r="C1934" s="24" t="s">
        <v>3797</v>
      </c>
      <c r="D1934" s="24" t="s">
        <v>48</v>
      </c>
      <c r="E1934" s="23">
        <v>72</v>
      </c>
      <c r="F1934" s="25">
        <v>29474</v>
      </c>
      <c r="G1934" s="23">
        <f t="shared" ca="1" si="140"/>
        <v>40.596748525177567</v>
      </c>
      <c r="H1934" s="23" t="str">
        <f t="shared" ca="1" si="141"/>
        <v>41-50</v>
      </c>
      <c r="I1934" s="24" t="s">
        <v>1083</v>
      </c>
      <c r="J1934" s="24" t="s">
        <v>84</v>
      </c>
      <c r="K1934" s="24" t="s">
        <v>62</v>
      </c>
      <c r="L1934" s="24" t="s">
        <v>44</v>
      </c>
      <c r="M1934" s="24" t="s">
        <v>57</v>
      </c>
      <c r="N1934" s="23">
        <v>18</v>
      </c>
      <c r="O1934" s="22" t="str">
        <f>VLOOKUP(A1934,[1]CustomerAddress!$A$1:$F$3997,2)</f>
        <v>7202 Prairieview Court</v>
      </c>
      <c r="P1934" s="22">
        <f>VLOOKUP(A1934,[1]CustomerAddress!$A$1:$F$3997,3)</f>
        <v>2221</v>
      </c>
      <c r="Q1934" s="22" t="str">
        <f>VLOOKUP(A1934,[1]CustomerAddress!$A$1:$F$3997,4)</f>
        <v>NSW</v>
      </c>
      <c r="R1934" s="22" t="str">
        <f>VLOOKUP(A1934,[1]CustomerAddress!$A$1:$F$3997,5)</f>
        <v>Australia</v>
      </c>
      <c r="S1934" s="22">
        <f>VLOOKUP(A1934,[1]CustomerAddress!$A$1:$F$3997,6)</f>
        <v>11</v>
      </c>
      <c r="T1934" s="22" t="str">
        <f>VLOOKUP(A1934,Labels!$A$5:$I$3497,9)</f>
        <v>Recent Customer</v>
      </c>
    </row>
    <row r="1935" spans="1:20" s="22" customFormat="1" ht="15.75" customHeight="1" x14ac:dyDescent="0.25">
      <c r="A1935" s="23">
        <v>1934</v>
      </c>
      <c r="B1935" s="24" t="s">
        <v>3798</v>
      </c>
      <c r="C1935" s="24" t="s">
        <v>1188</v>
      </c>
      <c r="D1935" s="24" t="s">
        <v>48</v>
      </c>
      <c r="E1935" s="23">
        <v>70</v>
      </c>
      <c r="F1935" s="25">
        <v>23028</v>
      </c>
      <c r="G1935" s="23">
        <f t="shared" ca="1" si="140"/>
        <v>58.257022497780305</v>
      </c>
      <c r="H1935" s="23" t="str">
        <f t="shared" ca="1" si="141"/>
        <v>51-60</v>
      </c>
      <c r="I1935" s="24" t="s">
        <v>359</v>
      </c>
      <c r="J1935" s="24" t="s">
        <v>61</v>
      </c>
      <c r="K1935" s="24" t="s">
        <v>62</v>
      </c>
      <c r="L1935" s="24" t="s">
        <v>44</v>
      </c>
      <c r="M1935" s="24" t="s">
        <v>45</v>
      </c>
      <c r="N1935" s="23">
        <v>14</v>
      </c>
      <c r="O1935" s="22" t="str">
        <f>VLOOKUP(A1935,[1]CustomerAddress!$A$1:$F$3997,2)</f>
        <v>64610 Sachtjen Center</v>
      </c>
      <c r="P1935" s="22">
        <f>VLOOKUP(A1935,[1]CustomerAddress!$A$1:$F$3997,3)</f>
        <v>2575</v>
      </c>
      <c r="Q1935" s="22" t="str">
        <f>VLOOKUP(A1935,[1]CustomerAddress!$A$1:$F$3997,4)</f>
        <v>NSW</v>
      </c>
      <c r="R1935" s="22" t="str">
        <f>VLOOKUP(A1935,[1]CustomerAddress!$A$1:$F$3997,5)</f>
        <v>Australia</v>
      </c>
      <c r="S1935" s="22">
        <f>VLOOKUP(A1935,[1]CustomerAddress!$A$1:$F$3997,6)</f>
        <v>10</v>
      </c>
      <c r="T1935" s="22" t="str">
        <f>VLOOKUP(A1935,Labels!$A$5:$I$3497,9)</f>
        <v>Becoming Loyal</v>
      </c>
    </row>
    <row r="1936" spans="1:20" s="22" customFormat="1" ht="15.75" customHeight="1" x14ac:dyDescent="0.25">
      <c r="A1936" s="23">
        <v>1935</v>
      </c>
      <c r="B1936" s="24" t="s">
        <v>3799</v>
      </c>
      <c r="D1936" s="24" t="s">
        <v>48</v>
      </c>
      <c r="E1936" s="23">
        <v>72</v>
      </c>
      <c r="F1936" s="25">
        <v>27346</v>
      </c>
      <c r="G1936" s="23">
        <f t="shared" ca="1" si="140"/>
        <v>46.426885511478936</v>
      </c>
      <c r="H1936" s="23" t="str">
        <f t="shared" ca="1" si="141"/>
        <v>41-50</v>
      </c>
      <c r="I1936" s="24" t="s">
        <v>742</v>
      </c>
      <c r="J1936" s="24" t="s">
        <v>61</v>
      </c>
      <c r="K1936" s="24" t="s">
        <v>43</v>
      </c>
      <c r="L1936" s="24" t="s">
        <v>44</v>
      </c>
      <c r="M1936" s="24" t="s">
        <v>57</v>
      </c>
      <c r="N1936" s="23">
        <v>9</v>
      </c>
      <c r="O1936" s="22" t="str">
        <f>VLOOKUP(A1936,[1]CustomerAddress!$A$1:$F$3997,2)</f>
        <v>53 Muir Terrace</v>
      </c>
      <c r="P1936" s="22">
        <f>VLOOKUP(A1936,[1]CustomerAddress!$A$1:$F$3997,3)</f>
        <v>2170</v>
      </c>
      <c r="Q1936" s="22" t="str">
        <f>VLOOKUP(A1936,[1]CustomerAddress!$A$1:$F$3997,4)</f>
        <v>NSW</v>
      </c>
      <c r="R1936" s="22" t="str">
        <f>VLOOKUP(A1936,[1]CustomerAddress!$A$1:$F$3997,5)</f>
        <v>Australia</v>
      </c>
      <c r="S1936" s="22">
        <f>VLOOKUP(A1936,[1]CustomerAddress!$A$1:$F$3997,6)</f>
        <v>8</v>
      </c>
      <c r="T1936" s="22" t="str">
        <f>VLOOKUP(A1936,Labels!$A$5:$I$3497,9)</f>
        <v>High Risk Customer</v>
      </c>
    </row>
    <row r="1937" spans="1:20" s="22" customFormat="1" ht="15.75" customHeight="1" x14ac:dyDescent="0.25">
      <c r="A1937" s="23">
        <v>1936</v>
      </c>
      <c r="B1937" s="24" t="s">
        <v>3335</v>
      </c>
      <c r="C1937" s="24" t="s">
        <v>3800</v>
      </c>
      <c r="D1937" s="24" t="s">
        <v>40</v>
      </c>
      <c r="E1937" s="23">
        <v>36</v>
      </c>
      <c r="F1937" s="25">
        <v>23566</v>
      </c>
      <c r="G1937" s="23">
        <f t="shared" ca="1" si="140"/>
        <v>56.783049895040584</v>
      </c>
      <c r="H1937" s="23" t="str">
        <f t="shared" ca="1" si="141"/>
        <v>51-60</v>
      </c>
      <c r="I1937" s="24" t="s">
        <v>93</v>
      </c>
      <c r="J1937" s="24" t="s">
        <v>84</v>
      </c>
      <c r="K1937" s="24" t="s">
        <v>43</v>
      </c>
      <c r="L1937" s="24" t="s">
        <v>44</v>
      </c>
      <c r="M1937" s="24" t="s">
        <v>45</v>
      </c>
      <c r="N1937" s="23">
        <v>12</v>
      </c>
      <c r="O1937" s="22" t="str">
        <f>VLOOKUP(A1937,[1]CustomerAddress!$A$1:$F$3997,2)</f>
        <v>710 Schiller Plaza</v>
      </c>
      <c r="P1937" s="22">
        <f>VLOOKUP(A1937,[1]CustomerAddress!$A$1:$F$3997,3)</f>
        <v>3338</v>
      </c>
      <c r="Q1937" s="22" t="str">
        <f>VLOOKUP(A1937,[1]CustomerAddress!$A$1:$F$3997,4)</f>
        <v>VIC</v>
      </c>
      <c r="R1937" s="22" t="str">
        <f>VLOOKUP(A1937,[1]CustomerAddress!$A$1:$F$3997,5)</f>
        <v>Australia</v>
      </c>
      <c r="S1937" s="22">
        <f>VLOOKUP(A1937,[1]CustomerAddress!$A$1:$F$3997,6)</f>
        <v>1</v>
      </c>
      <c r="T1937" s="22" t="str">
        <f>VLOOKUP(A1937,Labels!$A$5:$I$3497,9)</f>
        <v>Losing Customer</v>
      </c>
    </row>
    <row r="1938" spans="1:20" s="22" customFormat="1" ht="15.75" customHeight="1" x14ac:dyDescent="0.25">
      <c r="A1938" s="23">
        <v>1937</v>
      </c>
      <c r="B1938" s="24" t="s">
        <v>3801</v>
      </c>
      <c r="C1938" s="24" t="s">
        <v>3802</v>
      </c>
      <c r="D1938" s="24" t="s">
        <v>48</v>
      </c>
      <c r="E1938" s="23">
        <v>69</v>
      </c>
      <c r="F1938" s="25">
        <v>27037</v>
      </c>
      <c r="G1938" s="23">
        <f t="shared" ca="1" si="140"/>
        <v>47.273460853944691</v>
      </c>
      <c r="H1938" s="23" t="str">
        <f t="shared" ca="1" si="141"/>
        <v>41-50</v>
      </c>
      <c r="I1938" s="24" t="s">
        <v>420</v>
      </c>
      <c r="J1938" s="24" t="s">
        <v>42</v>
      </c>
      <c r="K1938" s="24" t="s">
        <v>43</v>
      </c>
      <c r="L1938" s="24" t="s">
        <v>44</v>
      </c>
      <c r="M1938" s="24" t="s">
        <v>57</v>
      </c>
      <c r="N1938" s="23">
        <v>19</v>
      </c>
      <c r="O1938" s="22" t="str">
        <f>VLOOKUP(A1938,[1]CustomerAddress!$A$1:$F$3997,2)</f>
        <v>698 Old Gate Lane</v>
      </c>
      <c r="P1938" s="22">
        <f>VLOOKUP(A1938,[1]CustomerAddress!$A$1:$F$3997,3)</f>
        <v>2619</v>
      </c>
      <c r="Q1938" s="22" t="str">
        <f>VLOOKUP(A1938,[1]CustomerAddress!$A$1:$F$3997,4)</f>
        <v>NSW</v>
      </c>
      <c r="R1938" s="22" t="str">
        <f>VLOOKUP(A1938,[1]CustomerAddress!$A$1:$F$3997,5)</f>
        <v>Australia</v>
      </c>
      <c r="S1938" s="22">
        <f>VLOOKUP(A1938,[1]CustomerAddress!$A$1:$F$3997,6)</f>
        <v>3</v>
      </c>
      <c r="T1938" s="22" t="str">
        <f>VLOOKUP(A1938,Labels!$A$5:$I$3497,9)</f>
        <v>Potential Customer</v>
      </c>
    </row>
    <row r="1939" spans="1:20" s="22" customFormat="1" ht="15.75" hidden="1" customHeight="1" x14ac:dyDescent="0.25">
      <c r="A1939" s="23">
        <v>1938</v>
      </c>
      <c r="B1939" s="24" t="s">
        <v>3803</v>
      </c>
      <c r="C1939" s="24" t="s">
        <v>3804</v>
      </c>
      <c r="D1939" s="24" t="s">
        <v>147</v>
      </c>
      <c r="E1939" s="23">
        <v>47</v>
      </c>
      <c r="F1939" s="25"/>
      <c r="G1939" s="23"/>
      <c r="H1939" s="23"/>
      <c r="I1939" s="24" t="s">
        <v>259</v>
      </c>
      <c r="J1939" s="24" t="s">
        <v>56</v>
      </c>
      <c r="K1939" s="24" t="s">
        <v>43</v>
      </c>
      <c r="L1939" s="24" t="s">
        <v>44</v>
      </c>
      <c r="M1939" s="24" t="s">
        <v>45</v>
      </c>
      <c r="N1939" s="23"/>
    </row>
    <row r="1940" spans="1:20" s="22" customFormat="1" ht="15.75" customHeight="1" x14ac:dyDescent="0.25">
      <c r="A1940" s="23">
        <v>1939</v>
      </c>
      <c r="B1940" s="24" t="s">
        <v>3805</v>
      </c>
      <c r="C1940" s="24" t="s">
        <v>3806</v>
      </c>
      <c r="D1940" s="24" t="s">
        <v>48</v>
      </c>
      <c r="E1940" s="23">
        <v>81</v>
      </c>
      <c r="F1940" s="25">
        <v>33727</v>
      </c>
      <c r="G1940" s="23">
        <f t="shared" ref="G1940:G1990" ca="1" si="142">(NOW()-F1940)/365</f>
        <v>28.944693730657018</v>
      </c>
      <c r="H1940" s="23" t="str">
        <f t="shared" ref="H1940:H1990" ca="1" si="143">IF(G1940&lt;=10,"0-10",IF(AND(G1940&gt;10,G1940&lt;=20),"11-20",IF(AND(G1940&gt;20,G1940&lt;=30),"21-30",IF(AND(G1940&gt;30,G1940&lt;=40),"31-40",IF(AND(G1940&gt;40,G1940&lt;=50),"41-50",IF(AND(G1940&gt;50,G1940&lt;=60),"51-60",IF(AND(G1940&gt;60,G1940&lt;=70),"61-70",IF(AND(G1940&gt;70,G1940&lt;=80),"71-80",IF(AND(G1940&gt;80,G1940&lt;=90),"81-90",IF(G1940&gt;90,"91-100"))))))))))</f>
        <v>21-30</v>
      </c>
      <c r="I1940" s="24" t="s">
        <v>111</v>
      </c>
      <c r="J1940" s="24" t="s">
        <v>61</v>
      </c>
      <c r="K1940" s="24" t="s">
        <v>43</v>
      </c>
      <c r="L1940" s="24" t="s">
        <v>44</v>
      </c>
      <c r="M1940" s="24" t="s">
        <v>45</v>
      </c>
      <c r="N1940" s="23">
        <v>8</v>
      </c>
      <c r="O1940" s="22" t="str">
        <f>VLOOKUP(A1940,[1]CustomerAddress!$A$1:$F$3997,2)</f>
        <v>1979 Arapahoe Trail</v>
      </c>
      <c r="P1940" s="22">
        <f>VLOOKUP(A1940,[1]CustomerAddress!$A$1:$F$3997,3)</f>
        <v>4701</v>
      </c>
      <c r="Q1940" s="22" t="str">
        <f>VLOOKUP(A1940,[1]CustomerAddress!$A$1:$F$3997,4)</f>
        <v>QLD</v>
      </c>
      <c r="R1940" s="22" t="str">
        <f>VLOOKUP(A1940,[1]CustomerAddress!$A$1:$F$3997,5)</f>
        <v>Australia</v>
      </c>
      <c r="S1940" s="22">
        <f>VLOOKUP(A1940,[1]CustomerAddress!$A$1:$F$3997,6)</f>
        <v>3</v>
      </c>
      <c r="T1940" s="22" t="str">
        <f>VLOOKUP(A1940,Labels!$A$5:$I$3497,9)</f>
        <v>Almost Lost Customer</v>
      </c>
    </row>
    <row r="1941" spans="1:20" s="22" customFormat="1" ht="15.75" customHeight="1" x14ac:dyDescent="0.25">
      <c r="A1941" s="23">
        <v>1940</v>
      </c>
      <c r="B1941" s="24" t="s">
        <v>3807</v>
      </c>
      <c r="C1941" s="24" t="s">
        <v>3808</v>
      </c>
      <c r="D1941" s="24" t="s">
        <v>40</v>
      </c>
      <c r="E1941" s="23">
        <v>52</v>
      </c>
      <c r="F1941" s="25">
        <v>28186</v>
      </c>
      <c r="G1941" s="23">
        <f t="shared" ca="1" si="142"/>
        <v>44.125515648465239</v>
      </c>
      <c r="H1941" s="23" t="str">
        <f t="shared" ca="1" si="143"/>
        <v>41-50</v>
      </c>
      <c r="I1941" s="24" t="s">
        <v>248</v>
      </c>
      <c r="J1941" s="24" t="s">
        <v>84</v>
      </c>
      <c r="K1941" s="24" t="s">
        <v>66</v>
      </c>
      <c r="L1941" s="24" t="s">
        <v>44</v>
      </c>
      <c r="M1941" s="24" t="s">
        <v>45</v>
      </c>
      <c r="N1941" s="23">
        <v>8</v>
      </c>
      <c r="O1941" s="22" t="str">
        <f>VLOOKUP(A1941,[1]CustomerAddress!$A$1:$F$3997,2)</f>
        <v>1 Vernon Terrace</v>
      </c>
      <c r="P1941" s="22">
        <f>VLOOKUP(A1941,[1]CustomerAddress!$A$1:$F$3997,3)</f>
        <v>4226</v>
      </c>
      <c r="Q1941" s="22" t="str">
        <f>VLOOKUP(A1941,[1]CustomerAddress!$A$1:$F$3997,4)</f>
        <v>QLD</v>
      </c>
      <c r="R1941" s="22" t="str">
        <f>VLOOKUP(A1941,[1]CustomerAddress!$A$1:$F$3997,5)</f>
        <v>Australia</v>
      </c>
      <c r="S1941" s="22">
        <f>VLOOKUP(A1941,[1]CustomerAddress!$A$1:$F$3997,6)</f>
        <v>6</v>
      </c>
      <c r="T1941" s="22" t="str">
        <f>VLOOKUP(A1941,Labels!$A$5:$I$3497,9)</f>
        <v>High Risk Customer</v>
      </c>
    </row>
    <row r="1942" spans="1:20" s="22" customFormat="1" ht="15.75" customHeight="1" x14ac:dyDescent="0.25">
      <c r="A1942" s="23">
        <v>1941</v>
      </c>
      <c r="B1942" s="24" t="s">
        <v>3809</v>
      </c>
      <c r="C1942" s="24" t="s">
        <v>3810</v>
      </c>
      <c r="D1942" s="24" t="s">
        <v>48</v>
      </c>
      <c r="E1942" s="23">
        <v>83</v>
      </c>
      <c r="F1942" s="25">
        <v>33747</v>
      </c>
      <c r="G1942" s="23">
        <f t="shared" ca="1" si="142"/>
        <v>28.889899210109075</v>
      </c>
      <c r="H1942" s="23" t="str">
        <f t="shared" ca="1" si="143"/>
        <v>21-30</v>
      </c>
      <c r="I1942" s="24" t="s">
        <v>465</v>
      </c>
      <c r="J1942" s="24" t="s">
        <v>164</v>
      </c>
      <c r="K1942" s="24" t="s">
        <v>43</v>
      </c>
      <c r="L1942" s="24" t="s">
        <v>44</v>
      </c>
      <c r="M1942" s="24" t="s">
        <v>57</v>
      </c>
      <c r="N1942" s="23">
        <v>2</v>
      </c>
      <c r="O1942" s="22" t="str">
        <f>VLOOKUP(A1942,[1]CustomerAddress!$A$1:$F$3997,2)</f>
        <v>79862 Darwin Crossing</v>
      </c>
      <c r="P1942" s="22">
        <f>VLOOKUP(A1942,[1]CustomerAddress!$A$1:$F$3997,3)</f>
        <v>4215</v>
      </c>
      <c r="Q1942" s="22" t="str">
        <f>VLOOKUP(A1942,[1]CustomerAddress!$A$1:$F$3997,4)</f>
        <v>QLD</v>
      </c>
      <c r="R1942" s="22" t="str">
        <f>VLOOKUP(A1942,[1]CustomerAddress!$A$1:$F$3997,5)</f>
        <v>Australia</v>
      </c>
      <c r="S1942" s="22">
        <f>VLOOKUP(A1942,[1]CustomerAddress!$A$1:$F$3997,6)</f>
        <v>8</v>
      </c>
      <c r="T1942" s="22" t="str">
        <f>VLOOKUP(A1942,Labels!$A$5:$I$3497,9)</f>
        <v>Recent Customer</v>
      </c>
    </row>
    <row r="1943" spans="1:20" s="22" customFormat="1" ht="15.75" customHeight="1" x14ac:dyDescent="0.25">
      <c r="A1943" s="23">
        <v>1942</v>
      </c>
      <c r="B1943" s="24" t="s">
        <v>2276</v>
      </c>
      <c r="C1943" s="24" t="s">
        <v>3811</v>
      </c>
      <c r="D1943" s="24" t="s">
        <v>48</v>
      </c>
      <c r="E1943" s="23">
        <v>0</v>
      </c>
      <c r="F1943" s="25">
        <v>31785</v>
      </c>
      <c r="G1943" s="23">
        <f t="shared" ca="1" si="142"/>
        <v>34.265241675862498</v>
      </c>
      <c r="H1943" s="23" t="str">
        <f t="shared" ca="1" si="143"/>
        <v>31-40</v>
      </c>
      <c r="I1943" s="24" t="s">
        <v>540</v>
      </c>
      <c r="J1943" s="24" t="s">
        <v>50</v>
      </c>
      <c r="K1943" s="24" t="s">
        <v>66</v>
      </c>
      <c r="L1943" s="24" t="s">
        <v>44</v>
      </c>
      <c r="M1943" s="24" t="s">
        <v>57</v>
      </c>
      <c r="N1943" s="23">
        <v>19</v>
      </c>
      <c r="O1943" s="22" t="str">
        <f>VLOOKUP(A1943,[1]CustomerAddress!$A$1:$F$3997,2)</f>
        <v>184 Hoepker Way</v>
      </c>
      <c r="P1943" s="22">
        <f>VLOOKUP(A1943,[1]CustomerAddress!$A$1:$F$3997,3)</f>
        <v>2197</v>
      </c>
      <c r="Q1943" s="22" t="str">
        <f>VLOOKUP(A1943,[1]CustomerAddress!$A$1:$F$3997,4)</f>
        <v>NSW</v>
      </c>
      <c r="R1943" s="22" t="str">
        <f>VLOOKUP(A1943,[1]CustomerAddress!$A$1:$F$3997,5)</f>
        <v>Australia</v>
      </c>
      <c r="S1943" s="22">
        <f>VLOOKUP(A1943,[1]CustomerAddress!$A$1:$F$3997,6)</f>
        <v>9</v>
      </c>
      <c r="T1943" s="22" t="str">
        <f>VLOOKUP(A1943,Labels!$A$5:$I$3497,9)</f>
        <v>Platinum Customer</v>
      </c>
    </row>
    <row r="1944" spans="1:20" s="22" customFormat="1" ht="15.75" customHeight="1" x14ac:dyDescent="0.25">
      <c r="A1944" s="23">
        <v>1943</v>
      </c>
      <c r="B1944" s="24" t="s">
        <v>3812</v>
      </c>
      <c r="C1944" s="24" t="s">
        <v>3813</v>
      </c>
      <c r="D1944" s="24" t="s">
        <v>48</v>
      </c>
      <c r="E1944" s="23">
        <v>35</v>
      </c>
      <c r="F1944" s="25">
        <v>31323</v>
      </c>
      <c r="G1944" s="23">
        <f t="shared" ca="1" si="142"/>
        <v>35.53099510052003</v>
      </c>
      <c r="H1944" s="23" t="str">
        <f t="shared" ca="1" si="143"/>
        <v>31-40</v>
      </c>
      <c r="I1944" s="24" t="s">
        <v>160</v>
      </c>
      <c r="J1944" s="24" t="s">
        <v>50</v>
      </c>
      <c r="K1944" s="24" t="s">
        <v>62</v>
      </c>
      <c r="L1944" s="24" t="s">
        <v>44</v>
      </c>
      <c r="M1944" s="24" t="s">
        <v>45</v>
      </c>
      <c r="N1944" s="23">
        <v>13</v>
      </c>
      <c r="O1944" s="22" t="str">
        <f>VLOOKUP(A1944,[1]CustomerAddress!$A$1:$F$3997,2)</f>
        <v>40 New Castle Avenue</v>
      </c>
      <c r="P1944" s="22">
        <f>VLOOKUP(A1944,[1]CustomerAddress!$A$1:$F$3997,3)</f>
        <v>2043</v>
      </c>
      <c r="Q1944" s="22" t="str">
        <f>VLOOKUP(A1944,[1]CustomerAddress!$A$1:$F$3997,4)</f>
        <v>NSW</v>
      </c>
      <c r="R1944" s="22" t="str">
        <f>VLOOKUP(A1944,[1]CustomerAddress!$A$1:$F$3997,5)</f>
        <v>Australia</v>
      </c>
      <c r="S1944" s="22">
        <f>VLOOKUP(A1944,[1]CustomerAddress!$A$1:$F$3997,6)</f>
        <v>11</v>
      </c>
      <c r="T1944" s="22" t="str">
        <f>VLOOKUP(A1944,Labels!$A$5:$I$3497,9)</f>
        <v>Lost Customer</v>
      </c>
    </row>
    <row r="1945" spans="1:20" s="22" customFormat="1" ht="15.75" customHeight="1" x14ac:dyDescent="0.25">
      <c r="A1945" s="23">
        <v>1944</v>
      </c>
      <c r="B1945" s="24" t="s">
        <v>3814</v>
      </c>
      <c r="C1945" s="24" t="s">
        <v>3815</v>
      </c>
      <c r="D1945" s="24" t="s">
        <v>48</v>
      </c>
      <c r="E1945" s="23">
        <v>73</v>
      </c>
      <c r="F1945" s="25">
        <v>29432</v>
      </c>
      <c r="G1945" s="23">
        <f t="shared" ca="1" si="142"/>
        <v>40.711817018328254</v>
      </c>
      <c r="H1945" s="23" t="str">
        <f t="shared" ca="1" si="143"/>
        <v>41-50</v>
      </c>
      <c r="I1945" s="24" t="s">
        <v>632</v>
      </c>
      <c r="J1945" s="24" t="s">
        <v>75</v>
      </c>
      <c r="K1945" s="24" t="s">
        <v>66</v>
      </c>
      <c r="L1945" s="24" t="s">
        <v>44</v>
      </c>
      <c r="M1945" s="24" t="s">
        <v>45</v>
      </c>
      <c r="N1945" s="23">
        <v>8</v>
      </c>
      <c r="O1945" s="22" t="str">
        <f>VLOOKUP(A1945,[1]CustomerAddress!$A$1:$F$3997,2)</f>
        <v>9525 Johnson Place</v>
      </c>
      <c r="P1945" s="22">
        <f>VLOOKUP(A1945,[1]CustomerAddress!$A$1:$F$3997,3)</f>
        <v>3190</v>
      </c>
      <c r="Q1945" s="22" t="str">
        <f>VLOOKUP(A1945,[1]CustomerAddress!$A$1:$F$3997,4)</f>
        <v>VIC</v>
      </c>
      <c r="R1945" s="22" t="str">
        <f>VLOOKUP(A1945,[1]CustomerAddress!$A$1:$F$3997,5)</f>
        <v>Australia</v>
      </c>
      <c r="S1945" s="22">
        <f>VLOOKUP(A1945,[1]CustomerAddress!$A$1:$F$3997,6)</f>
        <v>8</v>
      </c>
      <c r="T1945" s="22" t="str">
        <f>VLOOKUP(A1945,Labels!$A$5:$I$3497,9)</f>
        <v>Becoming Loyal</v>
      </c>
    </row>
    <row r="1946" spans="1:20" s="22" customFormat="1" ht="15.75" customHeight="1" x14ac:dyDescent="0.25">
      <c r="A1946" s="23">
        <v>1945</v>
      </c>
      <c r="B1946" s="24" t="s">
        <v>3816</v>
      </c>
      <c r="C1946" s="24" t="s">
        <v>3817</v>
      </c>
      <c r="D1946" s="24" t="s">
        <v>48</v>
      </c>
      <c r="E1946" s="23">
        <v>88</v>
      </c>
      <c r="F1946" s="25">
        <v>28681</v>
      </c>
      <c r="G1946" s="23">
        <f t="shared" ca="1" si="142"/>
        <v>42.769351264903598</v>
      </c>
      <c r="H1946" s="23" t="str">
        <f t="shared" ca="1" si="143"/>
        <v>41-50</v>
      </c>
      <c r="I1946" s="24" t="s">
        <v>201</v>
      </c>
      <c r="J1946" s="24" t="s">
        <v>61</v>
      </c>
      <c r="K1946" s="24" t="s">
        <v>66</v>
      </c>
      <c r="L1946" s="24" t="s">
        <v>44</v>
      </c>
      <c r="M1946" s="24" t="s">
        <v>45</v>
      </c>
      <c r="N1946" s="23">
        <v>9</v>
      </c>
      <c r="O1946" s="22" t="str">
        <f>VLOOKUP(A1946,[1]CustomerAddress!$A$1:$F$3997,2)</f>
        <v>8 Pearson Trail</v>
      </c>
      <c r="P1946" s="22">
        <f>VLOOKUP(A1946,[1]CustomerAddress!$A$1:$F$3997,3)</f>
        <v>2166</v>
      </c>
      <c r="Q1946" s="22" t="str">
        <f>VLOOKUP(A1946,[1]CustomerAddress!$A$1:$F$3997,4)</f>
        <v>NSW</v>
      </c>
      <c r="R1946" s="22" t="str">
        <f>VLOOKUP(A1946,[1]CustomerAddress!$A$1:$F$3997,5)</f>
        <v>Australia</v>
      </c>
      <c r="S1946" s="22">
        <f>VLOOKUP(A1946,[1]CustomerAddress!$A$1:$F$3997,6)</f>
        <v>9</v>
      </c>
      <c r="T1946" s="22" t="str">
        <f>VLOOKUP(A1946,Labels!$A$5:$I$3497,9)</f>
        <v>Lost Customer</v>
      </c>
    </row>
    <row r="1947" spans="1:20" s="22" customFormat="1" ht="15.75" customHeight="1" x14ac:dyDescent="0.25">
      <c r="A1947" s="23">
        <v>1946</v>
      </c>
      <c r="B1947" s="24" t="s">
        <v>3818</v>
      </c>
      <c r="C1947" s="24" t="s">
        <v>3819</v>
      </c>
      <c r="D1947" s="24" t="s">
        <v>48</v>
      </c>
      <c r="E1947" s="23">
        <v>37</v>
      </c>
      <c r="F1947" s="25">
        <v>21554</v>
      </c>
      <c r="G1947" s="23">
        <f t="shared" ca="1" si="142"/>
        <v>62.29537866216387</v>
      </c>
      <c r="H1947" s="23" t="str">
        <f t="shared" ca="1" si="143"/>
        <v>61-70</v>
      </c>
      <c r="I1947" s="24" t="s">
        <v>384</v>
      </c>
      <c r="J1947" s="24" t="s">
        <v>61</v>
      </c>
      <c r="K1947" s="24" t="s">
        <v>43</v>
      </c>
      <c r="L1947" s="24" t="s">
        <v>44</v>
      </c>
      <c r="M1947" s="24" t="s">
        <v>57</v>
      </c>
      <c r="N1947" s="23">
        <v>8</v>
      </c>
      <c r="O1947" s="22" t="str">
        <f>VLOOKUP(A1947,[1]CustomerAddress!$A$1:$F$3997,2)</f>
        <v>53 Dakota Court</v>
      </c>
      <c r="P1947" s="22">
        <f>VLOOKUP(A1947,[1]CustomerAddress!$A$1:$F$3997,3)</f>
        <v>2027</v>
      </c>
      <c r="Q1947" s="22" t="str">
        <f>VLOOKUP(A1947,[1]CustomerAddress!$A$1:$F$3997,4)</f>
        <v>NSW</v>
      </c>
      <c r="R1947" s="22" t="str">
        <f>VLOOKUP(A1947,[1]CustomerAddress!$A$1:$F$3997,5)</f>
        <v>Australia</v>
      </c>
      <c r="S1947" s="22">
        <f>VLOOKUP(A1947,[1]CustomerAddress!$A$1:$F$3997,6)</f>
        <v>9</v>
      </c>
      <c r="T1947" s="22" t="str">
        <f>VLOOKUP(A1947,Labels!$A$5:$I$3497,9)</f>
        <v>Losing Customer</v>
      </c>
    </row>
    <row r="1948" spans="1:20" s="22" customFormat="1" ht="15.75" customHeight="1" x14ac:dyDescent="0.25">
      <c r="A1948" s="23">
        <v>1947</v>
      </c>
      <c r="B1948" s="24" t="s">
        <v>3820</v>
      </c>
      <c r="C1948" s="24" t="s">
        <v>3821</v>
      </c>
      <c r="D1948" s="24" t="s">
        <v>40</v>
      </c>
      <c r="E1948" s="23">
        <v>66</v>
      </c>
      <c r="F1948" s="25">
        <v>23356</v>
      </c>
      <c r="G1948" s="23">
        <f t="shared" ca="1" si="142"/>
        <v>57.358392360794006</v>
      </c>
      <c r="H1948" s="23" t="str">
        <f t="shared" ca="1" si="143"/>
        <v>51-60</v>
      </c>
      <c r="I1948" s="24" t="s">
        <v>2866</v>
      </c>
      <c r="J1948" s="24" t="s">
        <v>138</v>
      </c>
      <c r="K1948" s="24" t="s">
        <v>62</v>
      </c>
      <c r="L1948" s="24" t="s">
        <v>44</v>
      </c>
      <c r="M1948" s="24" t="s">
        <v>45</v>
      </c>
      <c r="N1948" s="23">
        <v>18</v>
      </c>
      <c r="O1948" s="22" t="str">
        <f>VLOOKUP(A1948,[1]CustomerAddress!$A$1:$F$3997,2)</f>
        <v>4262 Melvin Avenue</v>
      </c>
      <c r="P1948" s="22">
        <f>VLOOKUP(A1948,[1]CustomerAddress!$A$1:$F$3997,3)</f>
        <v>2759</v>
      </c>
      <c r="Q1948" s="22" t="str">
        <f>VLOOKUP(A1948,[1]CustomerAddress!$A$1:$F$3997,4)</f>
        <v>NSW</v>
      </c>
      <c r="R1948" s="22" t="str">
        <f>VLOOKUP(A1948,[1]CustomerAddress!$A$1:$F$3997,5)</f>
        <v>Australia</v>
      </c>
      <c r="S1948" s="22">
        <f>VLOOKUP(A1948,[1]CustomerAddress!$A$1:$F$3997,6)</f>
        <v>8</v>
      </c>
      <c r="T1948" s="22" t="str">
        <f>VLOOKUP(A1948,Labels!$A$5:$I$3497,9)</f>
        <v>Potential Customer</v>
      </c>
    </row>
    <row r="1949" spans="1:20" s="22" customFormat="1" ht="15.75" customHeight="1" x14ac:dyDescent="0.25">
      <c r="A1949" s="23">
        <v>1948</v>
      </c>
      <c r="B1949" s="24" t="s">
        <v>3822</v>
      </c>
      <c r="C1949" s="24" t="s">
        <v>3823</v>
      </c>
      <c r="D1949" s="24" t="s">
        <v>40</v>
      </c>
      <c r="E1949" s="23">
        <v>30</v>
      </c>
      <c r="F1949" s="25">
        <v>23536</v>
      </c>
      <c r="G1949" s="23">
        <f t="shared" ca="1" si="142"/>
        <v>56.865241675862499</v>
      </c>
      <c r="H1949" s="23" t="str">
        <f t="shared" ca="1" si="143"/>
        <v>51-60</v>
      </c>
      <c r="J1949" s="24" t="s">
        <v>164</v>
      </c>
      <c r="K1949" s="24" t="s">
        <v>43</v>
      </c>
      <c r="L1949" s="24" t="s">
        <v>44</v>
      </c>
      <c r="M1949" s="24" t="s">
        <v>57</v>
      </c>
      <c r="N1949" s="23">
        <v>11</v>
      </c>
      <c r="O1949" s="22" t="str">
        <f>VLOOKUP(A1949,[1]CustomerAddress!$A$1:$F$3997,2)</f>
        <v>4415 Dwight Center</v>
      </c>
      <c r="P1949" s="22">
        <f>VLOOKUP(A1949,[1]CustomerAddress!$A$1:$F$3997,3)</f>
        <v>2528</v>
      </c>
      <c r="Q1949" s="22" t="str">
        <f>VLOOKUP(A1949,[1]CustomerAddress!$A$1:$F$3997,4)</f>
        <v>NSW</v>
      </c>
      <c r="R1949" s="22" t="str">
        <f>VLOOKUP(A1949,[1]CustomerAddress!$A$1:$F$3997,5)</f>
        <v>Australia</v>
      </c>
      <c r="S1949" s="22">
        <f>VLOOKUP(A1949,[1]CustomerAddress!$A$1:$F$3997,6)</f>
        <v>7</v>
      </c>
      <c r="T1949" s="22" t="str">
        <f>VLOOKUP(A1949,Labels!$A$5:$I$3497,9)</f>
        <v>Evasive Customer</v>
      </c>
    </row>
    <row r="1950" spans="1:20" s="22" customFormat="1" ht="15.75" customHeight="1" x14ac:dyDescent="0.25">
      <c r="A1950" s="23">
        <v>1949</v>
      </c>
      <c r="B1950" s="24" t="s">
        <v>3824</v>
      </c>
      <c r="C1950" s="24" t="s">
        <v>3825</v>
      </c>
      <c r="D1950" s="24" t="s">
        <v>40</v>
      </c>
      <c r="E1950" s="23">
        <v>9</v>
      </c>
      <c r="F1950" s="25">
        <v>19854</v>
      </c>
      <c r="G1950" s="23">
        <f t="shared" ca="1" si="142"/>
        <v>66.952912908739208</v>
      </c>
      <c r="H1950" s="23" t="str">
        <f t="shared" ca="1" si="143"/>
        <v>61-70</v>
      </c>
      <c r="I1950" s="24" t="s">
        <v>141</v>
      </c>
      <c r="J1950" s="24" t="s">
        <v>84</v>
      </c>
      <c r="K1950" s="24" t="s">
        <v>43</v>
      </c>
      <c r="L1950" s="24" t="s">
        <v>44</v>
      </c>
      <c r="M1950" s="24" t="s">
        <v>57</v>
      </c>
      <c r="N1950" s="23">
        <v>7</v>
      </c>
      <c r="O1950" s="22" t="str">
        <f>VLOOKUP(A1950,[1]CustomerAddress!$A$1:$F$3997,2)</f>
        <v>1197 Carey Junction</v>
      </c>
      <c r="P1950" s="22">
        <f>VLOOKUP(A1950,[1]CustomerAddress!$A$1:$F$3997,3)</f>
        <v>2280</v>
      </c>
      <c r="Q1950" s="22" t="str">
        <f>VLOOKUP(A1950,[1]CustomerAddress!$A$1:$F$3997,4)</f>
        <v>NSW</v>
      </c>
      <c r="R1950" s="22" t="str">
        <f>VLOOKUP(A1950,[1]CustomerAddress!$A$1:$F$3997,5)</f>
        <v>Australia</v>
      </c>
      <c r="S1950" s="22">
        <f>VLOOKUP(A1950,[1]CustomerAddress!$A$1:$F$3997,6)</f>
        <v>7</v>
      </c>
      <c r="T1950" s="22" t="str">
        <f>VLOOKUP(A1950,Labels!$A$5:$I$3497,9)</f>
        <v>Potential Customer</v>
      </c>
    </row>
    <row r="1951" spans="1:20" s="22" customFormat="1" ht="15.75" customHeight="1" x14ac:dyDescent="0.25">
      <c r="A1951" s="23">
        <v>1950</v>
      </c>
      <c r="B1951" s="24" t="s">
        <v>975</v>
      </c>
      <c r="C1951" s="24" t="s">
        <v>3826</v>
      </c>
      <c r="D1951" s="24" t="s">
        <v>48</v>
      </c>
      <c r="E1951" s="23">
        <v>27</v>
      </c>
      <c r="F1951" s="25">
        <v>23291</v>
      </c>
      <c r="G1951" s="23">
        <f t="shared" ca="1" si="142"/>
        <v>57.53647455257483</v>
      </c>
      <c r="H1951" s="23" t="str">
        <f t="shared" ca="1" si="143"/>
        <v>51-60</v>
      </c>
      <c r="I1951" s="24" t="s">
        <v>234</v>
      </c>
      <c r="J1951" s="24" t="s">
        <v>84</v>
      </c>
      <c r="K1951" s="24" t="s">
        <v>62</v>
      </c>
      <c r="L1951" s="24" t="s">
        <v>44</v>
      </c>
      <c r="M1951" s="24" t="s">
        <v>45</v>
      </c>
      <c r="N1951" s="23">
        <v>19</v>
      </c>
      <c r="O1951" s="22" t="str">
        <f>VLOOKUP(A1951,[1]CustomerAddress!$A$1:$F$3997,2)</f>
        <v>227 Havey Trail</v>
      </c>
      <c r="P1951" s="22">
        <f>VLOOKUP(A1951,[1]CustomerAddress!$A$1:$F$3997,3)</f>
        <v>2795</v>
      </c>
      <c r="Q1951" s="22" t="str">
        <f>VLOOKUP(A1951,[1]CustomerAddress!$A$1:$F$3997,4)</f>
        <v>NSW</v>
      </c>
      <c r="R1951" s="22" t="str">
        <f>VLOOKUP(A1951,[1]CustomerAddress!$A$1:$F$3997,5)</f>
        <v>Australia</v>
      </c>
      <c r="S1951" s="22">
        <f>VLOOKUP(A1951,[1]CustomerAddress!$A$1:$F$3997,6)</f>
        <v>6</v>
      </c>
      <c r="T1951" s="22" t="str">
        <f>VLOOKUP(A1951,Labels!$A$5:$I$3497,9)</f>
        <v>Very Loyal</v>
      </c>
    </row>
    <row r="1952" spans="1:20" s="22" customFormat="1" ht="15.75" customHeight="1" x14ac:dyDescent="0.25">
      <c r="A1952" s="23">
        <v>1951</v>
      </c>
      <c r="B1952" s="24" t="s">
        <v>2809</v>
      </c>
      <c r="C1952" s="24" t="s">
        <v>3827</v>
      </c>
      <c r="D1952" s="24" t="s">
        <v>48</v>
      </c>
      <c r="E1952" s="23">
        <v>93</v>
      </c>
      <c r="F1952" s="25">
        <v>36684</v>
      </c>
      <c r="G1952" s="23">
        <f t="shared" ca="1" si="142"/>
        <v>20.843323867643321</v>
      </c>
      <c r="H1952" s="23" t="str">
        <f t="shared" ca="1" si="143"/>
        <v>21-30</v>
      </c>
      <c r="I1952" s="24" t="s">
        <v>1184</v>
      </c>
      <c r="J1952" s="24" t="s">
        <v>84</v>
      </c>
      <c r="K1952" s="24" t="s">
        <v>43</v>
      </c>
      <c r="L1952" s="24" t="s">
        <v>44</v>
      </c>
      <c r="M1952" s="24" t="s">
        <v>45</v>
      </c>
      <c r="N1952" s="23">
        <v>2</v>
      </c>
      <c r="O1952" s="22" t="str">
        <f>VLOOKUP(A1952,[1]CustomerAddress!$A$1:$F$3997,2)</f>
        <v>2 Manufacturers Parkway</v>
      </c>
      <c r="P1952" s="22">
        <f>VLOOKUP(A1952,[1]CustomerAddress!$A$1:$F$3997,3)</f>
        <v>3199</v>
      </c>
      <c r="Q1952" s="22" t="str">
        <f>VLOOKUP(A1952,[1]CustomerAddress!$A$1:$F$3997,4)</f>
        <v>VIC</v>
      </c>
      <c r="R1952" s="22" t="str">
        <f>VLOOKUP(A1952,[1]CustomerAddress!$A$1:$F$3997,5)</f>
        <v>Australia</v>
      </c>
      <c r="S1952" s="22">
        <f>VLOOKUP(A1952,[1]CustomerAddress!$A$1:$F$3997,6)</f>
        <v>6</v>
      </c>
      <c r="T1952" s="22" t="str">
        <f>VLOOKUP(A1952,Labels!$A$5:$I$3497,9)</f>
        <v>Almost Lost Customer</v>
      </c>
    </row>
    <row r="1953" spans="1:20" s="22" customFormat="1" ht="15.75" customHeight="1" x14ac:dyDescent="0.25">
      <c r="A1953" s="23">
        <v>1952</v>
      </c>
      <c r="B1953" s="24" t="s">
        <v>3828</v>
      </c>
      <c r="C1953" s="24" t="s">
        <v>3829</v>
      </c>
      <c r="D1953" s="24" t="s">
        <v>40</v>
      </c>
      <c r="E1953" s="23">
        <v>35</v>
      </c>
      <c r="F1953" s="25">
        <v>27058</v>
      </c>
      <c r="G1953" s="23">
        <f t="shared" ca="1" si="142"/>
        <v>47.215926607369347</v>
      </c>
      <c r="H1953" s="23" t="str">
        <f t="shared" ca="1" si="143"/>
        <v>41-50</v>
      </c>
      <c r="I1953" s="24" t="s">
        <v>167</v>
      </c>
      <c r="J1953" s="24" t="s">
        <v>42</v>
      </c>
      <c r="K1953" s="24" t="s">
        <v>43</v>
      </c>
      <c r="L1953" s="24" t="s">
        <v>44</v>
      </c>
      <c r="M1953" s="24" t="s">
        <v>45</v>
      </c>
      <c r="N1953" s="23">
        <v>9</v>
      </c>
      <c r="O1953" s="22" t="str">
        <f>VLOOKUP(A1953,[1]CustomerAddress!$A$1:$F$3997,2)</f>
        <v>9175 Stephen Drive</v>
      </c>
      <c r="P1953" s="22">
        <f>VLOOKUP(A1953,[1]CustomerAddress!$A$1:$F$3997,3)</f>
        <v>4035</v>
      </c>
      <c r="Q1953" s="22" t="str">
        <f>VLOOKUP(A1953,[1]CustomerAddress!$A$1:$F$3997,4)</f>
        <v>QLD</v>
      </c>
      <c r="R1953" s="22" t="str">
        <f>VLOOKUP(A1953,[1]CustomerAddress!$A$1:$F$3997,5)</f>
        <v>Australia</v>
      </c>
      <c r="S1953" s="22">
        <f>VLOOKUP(A1953,[1]CustomerAddress!$A$1:$F$3997,6)</f>
        <v>8</v>
      </c>
      <c r="T1953" s="22" t="str">
        <f>VLOOKUP(A1953,Labels!$A$5:$I$3497,9)</f>
        <v>Losing Customer</v>
      </c>
    </row>
    <row r="1954" spans="1:20" s="22" customFormat="1" ht="15.75" customHeight="1" x14ac:dyDescent="0.25">
      <c r="A1954" s="23">
        <v>1953</v>
      </c>
      <c r="B1954" s="24" t="s">
        <v>3830</v>
      </c>
      <c r="C1954" s="24" t="s">
        <v>3831</v>
      </c>
      <c r="D1954" s="24" t="s">
        <v>40</v>
      </c>
      <c r="E1954" s="23">
        <v>23</v>
      </c>
      <c r="F1954" s="25">
        <v>28646</v>
      </c>
      <c r="G1954" s="23">
        <f t="shared" ca="1" si="142"/>
        <v>42.865241675862499</v>
      </c>
      <c r="H1954" s="23" t="str">
        <f t="shared" ca="1" si="143"/>
        <v>41-50</v>
      </c>
      <c r="I1954" s="24" t="s">
        <v>206</v>
      </c>
      <c r="J1954" s="24" t="s">
        <v>50</v>
      </c>
      <c r="K1954" s="24" t="s">
        <v>66</v>
      </c>
      <c r="L1954" s="24" t="s">
        <v>44</v>
      </c>
      <c r="M1954" s="24" t="s">
        <v>57</v>
      </c>
      <c r="N1954" s="23">
        <v>12</v>
      </c>
      <c r="O1954" s="22" t="str">
        <f>VLOOKUP(A1954,[1]CustomerAddress!$A$1:$F$3997,2)</f>
        <v>299 Pine View Parkway</v>
      </c>
      <c r="P1954" s="22">
        <f>VLOOKUP(A1954,[1]CustomerAddress!$A$1:$F$3997,3)</f>
        <v>3121</v>
      </c>
      <c r="Q1954" s="22" t="str">
        <f>VLOOKUP(A1954,[1]CustomerAddress!$A$1:$F$3997,4)</f>
        <v>VIC</v>
      </c>
      <c r="R1954" s="22" t="str">
        <f>VLOOKUP(A1954,[1]CustomerAddress!$A$1:$F$3997,5)</f>
        <v>Australia</v>
      </c>
      <c r="S1954" s="22">
        <f>VLOOKUP(A1954,[1]CustomerAddress!$A$1:$F$3997,6)</f>
        <v>12</v>
      </c>
      <c r="T1954" s="22" t="str">
        <f>VLOOKUP(A1954,Labels!$A$5:$I$3497,9)</f>
        <v>Very Loyal</v>
      </c>
    </row>
    <row r="1955" spans="1:20" s="22" customFormat="1" ht="15.75" customHeight="1" x14ac:dyDescent="0.25">
      <c r="A1955" s="23">
        <v>1954</v>
      </c>
      <c r="B1955" s="24" t="s">
        <v>3832</v>
      </c>
      <c r="C1955" s="24" t="s">
        <v>3833</v>
      </c>
      <c r="D1955" s="24" t="s">
        <v>48</v>
      </c>
      <c r="E1955" s="23">
        <v>88</v>
      </c>
      <c r="F1955" s="25">
        <v>24805</v>
      </c>
      <c r="G1955" s="23">
        <f t="shared" ca="1" si="142"/>
        <v>53.388529347095378</v>
      </c>
      <c r="H1955" s="23" t="str">
        <f t="shared" ca="1" si="143"/>
        <v>51-60</v>
      </c>
      <c r="I1955" s="24" t="s">
        <v>209</v>
      </c>
      <c r="J1955" s="24" t="s">
        <v>84</v>
      </c>
      <c r="K1955" s="24" t="s">
        <v>62</v>
      </c>
      <c r="L1955" s="24" t="s">
        <v>44</v>
      </c>
      <c r="M1955" s="24" t="s">
        <v>57</v>
      </c>
      <c r="N1955" s="23">
        <v>5</v>
      </c>
      <c r="O1955" s="22" t="str">
        <f>VLOOKUP(A1955,[1]CustomerAddress!$A$1:$F$3997,2)</f>
        <v>71 Orin Crossing</v>
      </c>
      <c r="P1955" s="22">
        <f>VLOOKUP(A1955,[1]CustomerAddress!$A$1:$F$3997,3)</f>
        <v>2155</v>
      </c>
      <c r="Q1955" s="22" t="str">
        <f>VLOOKUP(A1955,[1]CustomerAddress!$A$1:$F$3997,4)</f>
        <v>NSW</v>
      </c>
      <c r="R1955" s="22" t="str">
        <f>VLOOKUP(A1955,[1]CustomerAddress!$A$1:$F$3997,5)</f>
        <v>Australia</v>
      </c>
      <c r="S1955" s="22">
        <f>VLOOKUP(A1955,[1]CustomerAddress!$A$1:$F$3997,6)</f>
        <v>9</v>
      </c>
      <c r="T1955" s="22" t="str">
        <f>VLOOKUP(A1955,Labels!$A$5:$I$3497,9)</f>
        <v>Almost Lost Customer</v>
      </c>
    </row>
    <row r="1956" spans="1:20" s="22" customFormat="1" ht="15.75" customHeight="1" x14ac:dyDescent="0.25">
      <c r="A1956" s="23">
        <v>1955</v>
      </c>
      <c r="B1956" s="24" t="s">
        <v>3834</v>
      </c>
      <c r="C1956" s="24" t="s">
        <v>3835</v>
      </c>
      <c r="D1956" s="24" t="s">
        <v>48</v>
      </c>
      <c r="E1956" s="23">
        <v>18</v>
      </c>
      <c r="F1956" s="25">
        <v>29547</v>
      </c>
      <c r="G1956" s="23">
        <f t="shared" ca="1" si="142"/>
        <v>40.396748525177571</v>
      </c>
      <c r="H1956" s="23" t="str">
        <f t="shared" ca="1" si="143"/>
        <v>41-50</v>
      </c>
      <c r="I1956" s="24" t="s">
        <v>799</v>
      </c>
      <c r="J1956" s="24" t="s">
        <v>61</v>
      </c>
      <c r="K1956" s="24" t="s">
        <v>43</v>
      </c>
      <c r="L1956" s="24" t="s">
        <v>44</v>
      </c>
      <c r="M1956" s="24" t="s">
        <v>57</v>
      </c>
      <c r="N1956" s="23">
        <v>11</v>
      </c>
      <c r="O1956" s="22" t="str">
        <f>VLOOKUP(A1956,[1]CustomerAddress!$A$1:$F$3997,2)</f>
        <v>134 Knutson Street</v>
      </c>
      <c r="P1956" s="22">
        <f>VLOOKUP(A1956,[1]CustomerAddress!$A$1:$F$3997,3)</f>
        <v>2281</v>
      </c>
      <c r="Q1956" s="22" t="str">
        <f>VLOOKUP(A1956,[1]CustomerAddress!$A$1:$F$3997,4)</f>
        <v>NSW</v>
      </c>
      <c r="R1956" s="22" t="str">
        <f>VLOOKUP(A1956,[1]CustomerAddress!$A$1:$F$3997,5)</f>
        <v>Australia</v>
      </c>
      <c r="S1956" s="22">
        <f>VLOOKUP(A1956,[1]CustomerAddress!$A$1:$F$3997,6)</f>
        <v>9</v>
      </c>
      <c r="T1956" s="22" t="str">
        <f>VLOOKUP(A1956,Labels!$A$5:$I$3497,9)</f>
        <v>Almost Lost Customer</v>
      </c>
    </row>
    <row r="1957" spans="1:20" s="22" customFormat="1" ht="15.75" customHeight="1" x14ac:dyDescent="0.25">
      <c r="A1957" s="23">
        <v>1956</v>
      </c>
      <c r="B1957" s="24" t="s">
        <v>2974</v>
      </c>
      <c r="C1957" s="24" t="s">
        <v>3836</v>
      </c>
      <c r="D1957" s="24" t="s">
        <v>48</v>
      </c>
      <c r="E1957" s="23">
        <v>36</v>
      </c>
      <c r="F1957" s="25">
        <v>34523</v>
      </c>
      <c r="G1957" s="23">
        <f t="shared" ca="1" si="142"/>
        <v>26.763871812848802</v>
      </c>
      <c r="H1957" s="23" t="str">
        <f t="shared" ca="1" si="143"/>
        <v>21-30</v>
      </c>
      <c r="I1957" s="24" t="s">
        <v>1106</v>
      </c>
      <c r="J1957" s="24" t="s">
        <v>42</v>
      </c>
      <c r="K1957" s="24" t="s">
        <v>62</v>
      </c>
      <c r="L1957" s="24" t="s">
        <v>44</v>
      </c>
      <c r="M1957" s="24" t="s">
        <v>45</v>
      </c>
      <c r="N1957" s="23">
        <v>3</v>
      </c>
      <c r="O1957" s="22" t="str">
        <f>VLOOKUP(A1957,[1]CustomerAddress!$A$1:$F$3997,2)</f>
        <v>37 Mockingbird Street</v>
      </c>
      <c r="P1957" s="22">
        <f>VLOOKUP(A1957,[1]CustomerAddress!$A$1:$F$3997,3)</f>
        <v>4017</v>
      </c>
      <c r="Q1957" s="22" t="str">
        <f>VLOOKUP(A1957,[1]CustomerAddress!$A$1:$F$3997,4)</f>
        <v>QLD</v>
      </c>
      <c r="R1957" s="22" t="str">
        <f>VLOOKUP(A1957,[1]CustomerAddress!$A$1:$F$3997,5)</f>
        <v>Australia</v>
      </c>
      <c r="S1957" s="22">
        <f>VLOOKUP(A1957,[1]CustomerAddress!$A$1:$F$3997,6)</f>
        <v>3</v>
      </c>
      <c r="T1957" s="22" t="str">
        <f>VLOOKUP(A1957,Labels!$A$5:$I$3497,9)</f>
        <v>Late Bloomer</v>
      </c>
    </row>
    <row r="1958" spans="1:20" s="22" customFormat="1" ht="15.75" customHeight="1" x14ac:dyDescent="0.25">
      <c r="A1958" s="23">
        <v>1957</v>
      </c>
      <c r="B1958" s="24" t="s">
        <v>3837</v>
      </c>
      <c r="C1958" s="24" t="s">
        <v>3838</v>
      </c>
      <c r="D1958" s="24" t="s">
        <v>48</v>
      </c>
      <c r="E1958" s="23">
        <v>1</v>
      </c>
      <c r="F1958" s="25">
        <v>28387</v>
      </c>
      <c r="G1958" s="23">
        <f t="shared" ca="1" si="142"/>
        <v>43.574830716958388</v>
      </c>
      <c r="H1958" s="23" t="str">
        <f t="shared" ca="1" si="143"/>
        <v>41-50</v>
      </c>
      <c r="I1958" s="24" t="s">
        <v>1922</v>
      </c>
      <c r="J1958" s="24" t="s">
        <v>54</v>
      </c>
      <c r="K1958" s="24" t="s">
        <v>62</v>
      </c>
      <c r="L1958" s="24" t="s">
        <v>44</v>
      </c>
      <c r="M1958" s="24" t="s">
        <v>57</v>
      </c>
      <c r="N1958" s="23">
        <v>4</v>
      </c>
      <c r="O1958" s="22" t="str">
        <f>VLOOKUP(A1958,[1]CustomerAddress!$A$1:$F$3997,2)</f>
        <v>00969 Gale Way</v>
      </c>
      <c r="P1958" s="22">
        <f>VLOOKUP(A1958,[1]CustomerAddress!$A$1:$F$3997,3)</f>
        <v>3108</v>
      </c>
      <c r="Q1958" s="22" t="str">
        <f>VLOOKUP(A1958,[1]CustomerAddress!$A$1:$F$3997,4)</f>
        <v>VIC</v>
      </c>
      <c r="R1958" s="22" t="str">
        <f>VLOOKUP(A1958,[1]CustomerAddress!$A$1:$F$3997,5)</f>
        <v>Australia</v>
      </c>
      <c r="S1958" s="22">
        <f>VLOOKUP(A1958,[1]CustomerAddress!$A$1:$F$3997,6)</f>
        <v>10</v>
      </c>
      <c r="T1958" s="22" t="str">
        <f>VLOOKUP(A1958,Labels!$A$5:$I$3497,9)</f>
        <v>Recent Customer</v>
      </c>
    </row>
    <row r="1959" spans="1:20" s="22" customFormat="1" ht="15.75" customHeight="1" x14ac:dyDescent="0.25">
      <c r="A1959" s="23">
        <v>1958</v>
      </c>
      <c r="B1959" s="24" t="s">
        <v>3839</v>
      </c>
      <c r="C1959" s="24" t="s">
        <v>3840</v>
      </c>
      <c r="D1959" s="24" t="s">
        <v>40</v>
      </c>
      <c r="E1959" s="23">
        <v>62</v>
      </c>
      <c r="F1959" s="25">
        <v>31291</v>
      </c>
      <c r="G1959" s="23">
        <f t="shared" ca="1" si="142"/>
        <v>35.618666333396746</v>
      </c>
      <c r="H1959" s="23" t="str">
        <f t="shared" ca="1" si="143"/>
        <v>31-40</v>
      </c>
      <c r="I1959" s="24" t="s">
        <v>102</v>
      </c>
      <c r="J1959" s="24" t="s">
        <v>61</v>
      </c>
      <c r="K1959" s="24" t="s">
        <v>43</v>
      </c>
      <c r="L1959" s="24" t="s">
        <v>44</v>
      </c>
      <c r="M1959" s="24" t="s">
        <v>57</v>
      </c>
      <c r="N1959" s="23">
        <v>22</v>
      </c>
      <c r="O1959" s="22" t="str">
        <f>VLOOKUP(A1959,[1]CustomerAddress!$A$1:$F$3997,2)</f>
        <v>05665 Dottie Circle</v>
      </c>
      <c r="P1959" s="22">
        <f>VLOOKUP(A1959,[1]CustomerAddress!$A$1:$F$3997,3)</f>
        <v>2085</v>
      </c>
      <c r="Q1959" s="22" t="str">
        <f>VLOOKUP(A1959,[1]CustomerAddress!$A$1:$F$3997,4)</f>
        <v>NSW</v>
      </c>
      <c r="R1959" s="22" t="str">
        <f>VLOOKUP(A1959,[1]CustomerAddress!$A$1:$F$3997,5)</f>
        <v>Australia</v>
      </c>
      <c r="S1959" s="22">
        <f>VLOOKUP(A1959,[1]CustomerAddress!$A$1:$F$3997,6)</f>
        <v>11</v>
      </c>
      <c r="T1959" s="22" t="str">
        <f>VLOOKUP(A1959,Labels!$A$5:$I$3497,9)</f>
        <v>Almost Lost Customer</v>
      </c>
    </row>
    <row r="1960" spans="1:20" s="22" customFormat="1" ht="15.75" customHeight="1" x14ac:dyDescent="0.25">
      <c r="A1960" s="23">
        <v>1959</v>
      </c>
      <c r="B1960" s="24" t="s">
        <v>3841</v>
      </c>
      <c r="C1960" s="24" t="s">
        <v>2902</v>
      </c>
      <c r="D1960" s="24" t="s">
        <v>48</v>
      </c>
      <c r="E1960" s="23">
        <v>3</v>
      </c>
      <c r="F1960" s="25">
        <v>28751</v>
      </c>
      <c r="G1960" s="23">
        <f t="shared" ca="1" si="142"/>
        <v>42.577570442985788</v>
      </c>
      <c r="H1960" s="23" t="str">
        <f t="shared" ca="1" si="143"/>
        <v>41-50</v>
      </c>
      <c r="I1960" s="24" t="s">
        <v>176</v>
      </c>
      <c r="J1960" s="24" t="s">
        <v>42</v>
      </c>
      <c r="K1960" s="24" t="s">
        <v>43</v>
      </c>
      <c r="L1960" s="24" t="s">
        <v>44</v>
      </c>
      <c r="M1960" s="24" t="s">
        <v>45</v>
      </c>
      <c r="N1960" s="23">
        <v>16</v>
      </c>
      <c r="O1960" s="22" t="str">
        <f>VLOOKUP(A1960,[1]CustomerAddress!$A$1:$F$3997,2)</f>
        <v>83 Wayridge Circle</v>
      </c>
      <c r="P1960" s="22">
        <f>VLOOKUP(A1960,[1]CustomerAddress!$A$1:$F$3997,3)</f>
        <v>4152</v>
      </c>
      <c r="Q1960" s="22" t="str">
        <f>VLOOKUP(A1960,[1]CustomerAddress!$A$1:$F$3997,4)</f>
        <v>QLD</v>
      </c>
      <c r="R1960" s="22" t="str">
        <f>VLOOKUP(A1960,[1]CustomerAddress!$A$1:$F$3997,5)</f>
        <v>Australia</v>
      </c>
      <c r="S1960" s="22">
        <f>VLOOKUP(A1960,[1]CustomerAddress!$A$1:$F$3997,6)</f>
        <v>9</v>
      </c>
      <c r="T1960" s="22" t="str">
        <f>VLOOKUP(A1960,Labels!$A$5:$I$3497,9)</f>
        <v>Almost Lost Customer</v>
      </c>
    </row>
    <row r="1961" spans="1:20" s="22" customFormat="1" ht="15.75" customHeight="1" x14ac:dyDescent="0.25">
      <c r="A1961" s="23">
        <v>1960</v>
      </c>
      <c r="B1961" s="24" t="s">
        <v>3842</v>
      </c>
      <c r="C1961" s="24" t="s">
        <v>3843</v>
      </c>
      <c r="D1961" s="24" t="s">
        <v>48</v>
      </c>
      <c r="E1961" s="23">
        <v>86</v>
      </c>
      <c r="F1961" s="25">
        <v>28674</v>
      </c>
      <c r="G1961" s="23">
        <f t="shared" ca="1" si="142"/>
        <v>42.788529347095377</v>
      </c>
      <c r="H1961" s="23" t="str">
        <f t="shared" ca="1" si="143"/>
        <v>41-50</v>
      </c>
      <c r="I1961" s="24" t="s">
        <v>1325</v>
      </c>
      <c r="J1961" s="24" t="s">
        <v>61</v>
      </c>
      <c r="K1961" s="24" t="s">
        <v>43</v>
      </c>
      <c r="L1961" s="24" t="s">
        <v>44</v>
      </c>
      <c r="M1961" s="24" t="s">
        <v>45</v>
      </c>
      <c r="N1961" s="23">
        <v>10</v>
      </c>
      <c r="O1961" s="22" t="str">
        <f>VLOOKUP(A1961,[1]CustomerAddress!$A$1:$F$3997,2)</f>
        <v>8 Carioca Terrace</v>
      </c>
      <c r="P1961" s="22">
        <f>VLOOKUP(A1961,[1]CustomerAddress!$A$1:$F$3997,3)</f>
        <v>4007</v>
      </c>
      <c r="Q1961" s="22" t="str">
        <f>VLOOKUP(A1961,[1]CustomerAddress!$A$1:$F$3997,4)</f>
        <v>QLD</v>
      </c>
      <c r="R1961" s="22" t="str">
        <f>VLOOKUP(A1961,[1]CustomerAddress!$A$1:$F$3997,5)</f>
        <v>Australia</v>
      </c>
      <c r="S1961" s="22">
        <f>VLOOKUP(A1961,[1]CustomerAddress!$A$1:$F$3997,6)</f>
        <v>8</v>
      </c>
      <c r="T1961" s="22" t="str">
        <f>VLOOKUP(A1961,Labels!$A$5:$I$3497,9)</f>
        <v>High Risk Customer</v>
      </c>
    </row>
    <row r="1962" spans="1:20" s="22" customFormat="1" ht="15.75" customHeight="1" x14ac:dyDescent="0.25">
      <c r="A1962" s="23">
        <v>1961</v>
      </c>
      <c r="B1962" s="24" t="s">
        <v>3844</v>
      </c>
      <c r="C1962" s="24" t="s">
        <v>3845</v>
      </c>
      <c r="D1962" s="24" t="s">
        <v>40</v>
      </c>
      <c r="E1962" s="23">
        <v>10</v>
      </c>
      <c r="F1962" s="25">
        <v>22242</v>
      </c>
      <c r="G1962" s="23">
        <f t="shared" ca="1" si="142"/>
        <v>60.410447155314557</v>
      </c>
      <c r="H1962" s="23" t="str">
        <f t="shared" ca="1" si="143"/>
        <v>61-70</v>
      </c>
      <c r="I1962" s="24" t="s">
        <v>218</v>
      </c>
      <c r="J1962" s="24" t="s">
        <v>61</v>
      </c>
      <c r="K1962" s="24" t="s">
        <v>43</v>
      </c>
      <c r="L1962" s="24" t="s">
        <v>44</v>
      </c>
      <c r="M1962" s="24" t="s">
        <v>45</v>
      </c>
      <c r="N1962" s="23">
        <v>15</v>
      </c>
      <c r="O1962" s="22" t="str">
        <f>VLOOKUP(A1962,[1]CustomerAddress!$A$1:$F$3997,2)</f>
        <v>5 Kenwood Road</v>
      </c>
      <c r="P1962" s="22">
        <f>VLOOKUP(A1962,[1]CustomerAddress!$A$1:$F$3997,3)</f>
        <v>2075</v>
      </c>
      <c r="Q1962" s="22" t="str">
        <f>VLOOKUP(A1962,[1]CustomerAddress!$A$1:$F$3997,4)</f>
        <v>NSW</v>
      </c>
      <c r="R1962" s="22" t="str">
        <f>VLOOKUP(A1962,[1]CustomerAddress!$A$1:$F$3997,5)</f>
        <v>Australia</v>
      </c>
      <c r="S1962" s="22">
        <f>VLOOKUP(A1962,[1]CustomerAddress!$A$1:$F$3997,6)</f>
        <v>11</v>
      </c>
      <c r="T1962" s="22" t="str">
        <f>VLOOKUP(A1962,Labels!$A$5:$I$3497,9)</f>
        <v>Late Bloomer</v>
      </c>
    </row>
    <row r="1963" spans="1:20" s="22" customFormat="1" ht="15.75" customHeight="1" x14ac:dyDescent="0.25">
      <c r="A1963" s="23">
        <v>1962</v>
      </c>
      <c r="B1963" s="24" t="s">
        <v>3846</v>
      </c>
      <c r="C1963" s="24" t="s">
        <v>3847</v>
      </c>
      <c r="D1963" s="24" t="s">
        <v>48</v>
      </c>
      <c r="E1963" s="23">
        <v>13</v>
      </c>
      <c r="F1963" s="25">
        <v>28430</v>
      </c>
      <c r="G1963" s="23">
        <f t="shared" ca="1" si="142"/>
        <v>43.457022497780308</v>
      </c>
      <c r="H1963" s="23" t="str">
        <f t="shared" ca="1" si="143"/>
        <v>41-50</v>
      </c>
      <c r="I1963" s="24" t="s">
        <v>688</v>
      </c>
      <c r="J1963" s="24" t="s">
        <v>65</v>
      </c>
      <c r="K1963" s="24" t="s">
        <v>43</v>
      </c>
      <c r="L1963" s="24" t="s">
        <v>44</v>
      </c>
      <c r="M1963" s="24" t="s">
        <v>45</v>
      </c>
      <c r="N1963" s="23">
        <v>22</v>
      </c>
      <c r="O1963" s="22" t="str">
        <f>VLOOKUP(A1963,[1]CustomerAddress!$A$1:$F$3997,2)</f>
        <v>29 Hansons Crossing</v>
      </c>
      <c r="P1963" s="22">
        <f>VLOOKUP(A1963,[1]CustomerAddress!$A$1:$F$3997,3)</f>
        <v>2318</v>
      </c>
      <c r="Q1963" s="22" t="str">
        <f>VLOOKUP(A1963,[1]CustomerAddress!$A$1:$F$3997,4)</f>
        <v>NSW</v>
      </c>
      <c r="R1963" s="22" t="str">
        <f>VLOOKUP(A1963,[1]CustomerAddress!$A$1:$F$3997,5)</f>
        <v>Australia</v>
      </c>
      <c r="S1963" s="22">
        <f>VLOOKUP(A1963,[1]CustomerAddress!$A$1:$F$3997,6)</f>
        <v>4</v>
      </c>
      <c r="T1963" s="22" t="str">
        <f>VLOOKUP(A1963,Labels!$A$5:$I$3497,9)</f>
        <v>Lost Customer</v>
      </c>
    </row>
    <row r="1964" spans="1:20" s="22" customFormat="1" ht="15.75" customHeight="1" x14ac:dyDescent="0.25">
      <c r="A1964" s="23">
        <v>1963</v>
      </c>
      <c r="B1964" s="24" t="s">
        <v>3848</v>
      </c>
      <c r="C1964" s="24" t="s">
        <v>3849</v>
      </c>
      <c r="D1964" s="24" t="s">
        <v>48</v>
      </c>
      <c r="E1964" s="23">
        <v>81</v>
      </c>
      <c r="F1964" s="25">
        <v>35872</v>
      </c>
      <c r="G1964" s="23">
        <f t="shared" ca="1" si="142"/>
        <v>23.067981401889895</v>
      </c>
      <c r="H1964" s="23" t="str">
        <f t="shared" ca="1" si="143"/>
        <v>21-30</v>
      </c>
      <c r="I1964" s="24" t="s">
        <v>1962</v>
      </c>
      <c r="J1964" s="24" t="s">
        <v>75</v>
      </c>
      <c r="K1964" s="24" t="s">
        <v>43</v>
      </c>
      <c r="L1964" s="24" t="s">
        <v>44</v>
      </c>
      <c r="M1964" s="24" t="s">
        <v>45</v>
      </c>
      <c r="N1964" s="23">
        <v>4</v>
      </c>
      <c r="O1964" s="22" t="str">
        <f>VLOOKUP(A1964,[1]CustomerAddress!$A$1:$F$3997,2)</f>
        <v>493 Buell Point</v>
      </c>
      <c r="P1964" s="22">
        <f>VLOOKUP(A1964,[1]CustomerAddress!$A$1:$F$3997,3)</f>
        <v>4500</v>
      </c>
      <c r="Q1964" s="22" t="str">
        <f>VLOOKUP(A1964,[1]CustomerAddress!$A$1:$F$3997,4)</f>
        <v>QLD</v>
      </c>
      <c r="R1964" s="22" t="str">
        <f>VLOOKUP(A1964,[1]CustomerAddress!$A$1:$F$3997,5)</f>
        <v>Australia</v>
      </c>
      <c r="S1964" s="22">
        <f>VLOOKUP(A1964,[1]CustomerAddress!$A$1:$F$3997,6)</f>
        <v>8</v>
      </c>
      <c r="T1964" s="22" t="str">
        <f>VLOOKUP(A1964,Labels!$A$5:$I$3497,9)</f>
        <v>Recent Customer</v>
      </c>
    </row>
    <row r="1965" spans="1:20" s="22" customFormat="1" ht="15.75" customHeight="1" x14ac:dyDescent="0.25">
      <c r="A1965" s="23">
        <v>1964</v>
      </c>
      <c r="B1965" s="24" t="s">
        <v>3850</v>
      </c>
      <c r="C1965" s="24" t="s">
        <v>3851</v>
      </c>
      <c r="D1965" s="24" t="s">
        <v>40</v>
      </c>
      <c r="E1965" s="23">
        <v>60</v>
      </c>
      <c r="F1965" s="25">
        <v>23547</v>
      </c>
      <c r="G1965" s="23">
        <f t="shared" ca="1" si="142"/>
        <v>56.835104689561128</v>
      </c>
      <c r="H1965" s="23" t="str">
        <f t="shared" ca="1" si="143"/>
        <v>51-60</v>
      </c>
      <c r="I1965" s="24" t="s">
        <v>2170</v>
      </c>
      <c r="J1965" s="24" t="s">
        <v>50</v>
      </c>
      <c r="K1965" s="24" t="s">
        <v>62</v>
      </c>
      <c r="L1965" s="24" t="s">
        <v>44</v>
      </c>
      <c r="M1965" s="24" t="s">
        <v>45</v>
      </c>
      <c r="N1965" s="23">
        <v>9</v>
      </c>
      <c r="O1965" s="22" t="str">
        <f>VLOOKUP(A1965,[1]CustomerAddress!$A$1:$F$3997,2)</f>
        <v>7 Del Mar Crossing</v>
      </c>
      <c r="P1965" s="22">
        <f>VLOOKUP(A1965,[1]CustomerAddress!$A$1:$F$3997,3)</f>
        <v>4680</v>
      </c>
      <c r="Q1965" s="22" t="str">
        <f>VLOOKUP(A1965,[1]CustomerAddress!$A$1:$F$3997,4)</f>
        <v>QLD</v>
      </c>
      <c r="R1965" s="22" t="str">
        <f>VLOOKUP(A1965,[1]CustomerAddress!$A$1:$F$3997,5)</f>
        <v>Australia</v>
      </c>
      <c r="S1965" s="22">
        <f>VLOOKUP(A1965,[1]CustomerAddress!$A$1:$F$3997,6)</f>
        <v>7</v>
      </c>
      <c r="T1965" s="22" t="str">
        <f>VLOOKUP(A1965,Labels!$A$5:$I$3497,9)</f>
        <v>Almost Lost Customer</v>
      </c>
    </row>
    <row r="1966" spans="1:20" s="22" customFormat="1" ht="15.75" customHeight="1" x14ac:dyDescent="0.25">
      <c r="A1966" s="23">
        <v>1965</v>
      </c>
      <c r="B1966" s="24" t="s">
        <v>3852</v>
      </c>
      <c r="C1966" s="24" t="s">
        <v>3853</v>
      </c>
      <c r="D1966" s="24" t="s">
        <v>48</v>
      </c>
      <c r="E1966" s="23">
        <v>81</v>
      </c>
      <c r="F1966" s="25">
        <v>27012</v>
      </c>
      <c r="G1966" s="23">
        <f t="shared" ca="1" si="142"/>
        <v>47.341954004629621</v>
      </c>
      <c r="H1966" s="23" t="str">
        <f t="shared" ca="1" si="143"/>
        <v>41-50</v>
      </c>
      <c r="I1966" s="24" t="s">
        <v>502</v>
      </c>
      <c r="J1966" s="24" t="s">
        <v>65</v>
      </c>
      <c r="K1966" s="24" t="s">
        <v>43</v>
      </c>
      <c r="L1966" s="24" t="s">
        <v>44</v>
      </c>
      <c r="M1966" s="24" t="s">
        <v>45</v>
      </c>
      <c r="N1966" s="23">
        <v>3</v>
      </c>
      <c r="O1966" s="22" t="str">
        <f>VLOOKUP(A1966,[1]CustomerAddress!$A$1:$F$3997,2)</f>
        <v>7 Elgar Plaza</v>
      </c>
      <c r="P1966" s="22">
        <f>VLOOKUP(A1966,[1]CustomerAddress!$A$1:$F$3997,3)</f>
        <v>2250</v>
      </c>
      <c r="Q1966" s="22" t="str">
        <f>VLOOKUP(A1966,[1]CustomerAddress!$A$1:$F$3997,4)</f>
        <v>NSW</v>
      </c>
      <c r="R1966" s="22" t="str">
        <f>VLOOKUP(A1966,[1]CustomerAddress!$A$1:$F$3997,5)</f>
        <v>Australia</v>
      </c>
      <c r="S1966" s="22">
        <f>VLOOKUP(A1966,[1]CustomerAddress!$A$1:$F$3997,6)</f>
        <v>9</v>
      </c>
      <c r="T1966" s="22" t="str">
        <f>VLOOKUP(A1966,Labels!$A$5:$I$3497,9)</f>
        <v>Becoming Loyal</v>
      </c>
    </row>
    <row r="1967" spans="1:20" s="22" customFormat="1" ht="15.75" customHeight="1" x14ac:dyDescent="0.25">
      <c r="A1967" s="23">
        <v>1966</v>
      </c>
      <c r="B1967" s="24" t="s">
        <v>3854</v>
      </c>
      <c r="C1967" s="24" t="s">
        <v>3855</v>
      </c>
      <c r="D1967" s="24" t="s">
        <v>48</v>
      </c>
      <c r="E1967" s="23">
        <v>75</v>
      </c>
      <c r="F1967" s="25">
        <v>34273</v>
      </c>
      <c r="G1967" s="23">
        <f t="shared" ca="1" si="142"/>
        <v>27.448803319698115</v>
      </c>
      <c r="H1967" s="23" t="str">
        <f t="shared" ca="1" si="143"/>
        <v>21-30</v>
      </c>
      <c r="J1967" s="24" t="s">
        <v>50</v>
      </c>
      <c r="K1967" s="24" t="s">
        <v>66</v>
      </c>
      <c r="L1967" s="24" t="s">
        <v>44</v>
      </c>
      <c r="M1967" s="24" t="s">
        <v>57</v>
      </c>
      <c r="N1967" s="23">
        <v>3</v>
      </c>
      <c r="O1967" s="22" t="str">
        <f>VLOOKUP(A1967,[1]CustomerAddress!$A$1:$F$3997,2)</f>
        <v>425 Marquette Way</v>
      </c>
      <c r="P1967" s="22">
        <f>VLOOKUP(A1967,[1]CustomerAddress!$A$1:$F$3997,3)</f>
        <v>2116</v>
      </c>
      <c r="Q1967" s="22" t="str">
        <f>VLOOKUP(A1967,[1]CustomerAddress!$A$1:$F$3997,4)</f>
        <v>NSW</v>
      </c>
      <c r="R1967" s="22" t="str">
        <f>VLOOKUP(A1967,[1]CustomerAddress!$A$1:$F$3997,5)</f>
        <v>Australia</v>
      </c>
      <c r="S1967" s="22">
        <f>VLOOKUP(A1967,[1]CustomerAddress!$A$1:$F$3997,6)</f>
        <v>10</v>
      </c>
      <c r="T1967" s="22" t="str">
        <f>VLOOKUP(A1967,Labels!$A$5:$I$3497,9)</f>
        <v>Evasive Customer</v>
      </c>
    </row>
    <row r="1968" spans="1:20" s="22" customFormat="1" ht="15.75" customHeight="1" x14ac:dyDescent="0.25">
      <c r="A1968" s="23">
        <v>1967</v>
      </c>
      <c r="B1968" s="24" t="s">
        <v>302</v>
      </c>
      <c r="D1968" s="24" t="s">
        <v>40</v>
      </c>
      <c r="E1968" s="23">
        <v>88</v>
      </c>
      <c r="F1968" s="25">
        <v>31370</v>
      </c>
      <c r="G1968" s="23">
        <f t="shared" ca="1" si="142"/>
        <v>35.402227977232364</v>
      </c>
      <c r="H1968" s="23" t="str">
        <f t="shared" ca="1" si="143"/>
        <v>31-40</v>
      </c>
      <c r="I1968" s="24" t="s">
        <v>390</v>
      </c>
      <c r="J1968" s="24" t="s">
        <v>84</v>
      </c>
      <c r="K1968" s="24" t="s">
        <v>62</v>
      </c>
      <c r="L1968" s="24" t="s">
        <v>44</v>
      </c>
      <c r="M1968" s="24" t="s">
        <v>45</v>
      </c>
      <c r="N1968" s="23">
        <v>17</v>
      </c>
      <c r="O1968" s="22" t="str">
        <f>VLOOKUP(A1968,[1]CustomerAddress!$A$1:$F$3997,2)</f>
        <v>67104 Bunting Crossing</v>
      </c>
      <c r="P1968" s="22">
        <f>VLOOKUP(A1968,[1]CustomerAddress!$A$1:$F$3997,3)</f>
        <v>2043</v>
      </c>
      <c r="Q1968" s="22" t="str">
        <f>VLOOKUP(A1968,[1]CustomerAddress!$A$1:$F$3997,4)</f>
        <v>NSW</v>
      </c>
      <c r="R1968" s="22" t="str">
        <f>VLOOKUP(A1968,[1]CustomerAddress!$A$1:$F$3997,5)</f>
        <v>Australia</v>
      </c>
      <c r="S1968" s="22">
        <f>VLOOKUP(A1968,[1]CustomerAddress!$A$1:$F$3997,6)</f>
        <v>9</v>
      </c>
      <c r="T1968" s="22" t="str">
        <f>VLOOKUP(A1968,Labels!$A$5:$I$3497,9)</f>
        <v>Potential Customer</v>
      </c>
    </row>
    <row r="1969" spans="1:20" s="22" customFormat="1" ht="15.75" customHeight="1" x14ac:dyDescent="0.25">
      <c r="A1969" s="23">
        <v>1968</v>
      </c>
      <c r="B1969" s="24" t="s">
        <v>3856</v>
      </c>
      <c r="C1969" s="24" t="s">
        <v>3857</v>
      </c>
      <c r="D1969" s="24" t="s">
        <v>40</v>
      </c>
      <c r="E1969" s="23">
        <v>31</v>
      </c>
      <c r="F1969" s="25">
        <v>34497</v>
      </c>
      <c r="G1969" s="23">
        <f t="shared" ca="1" si="142"/>
        <v>26.835104689561131</v>
      </c>
      <c r="H1969" s="23" t="str">
        <f t="shared" ca="1" si="143"/>
        <v>21-30</v>
      </c>
      <c r="I1969" s="24" t="s">
        <v>465</v>
      </c>
      <c r="J1969" s="24" t="s">
        <v>164</v>
      </c>
      <c r="K1969" s="24" t="s">
        <v>43</v>
      </c>
      <c r="L1969" s="24" t="s">
        <v>44</v>
      </c>
      <c r="M1969" s="24" t="s">
        <v>57</v>
      </c>
      <c r="N1969" s="23">
        <v>1</v>
      </c>
      <c r="O1969" s="22" t="str">
        <f>VLOOKUP(A1969,[1]CustomerAddress!$A$1:$F$3997,2)</f>
        <v>243 Raven Drive</v>
      </c>
      <c r="P1969" s="22">
        <f>VLOOKUP(A1969,[1]CustomerAddress!$A$1:$F$3997,3)</f>
        <v>4815</v>
      </c>
      <c r="Q1969" s="22" t="str">
        <f>VLOOKUP(A1969,[1]CustomerAddress!$A$1:$F$3997,4)</f>
        <v>QLD</v>
      </c>
      <c r="R1969" s="22" t="str">
        <f>VLOOKUP(A1969,[1]CustomerAddress!$A$1:$F$3997,5)</f>
        <v>Australia</v>
      </c>
      <c r="S1969" s="22">
        <f>VLOOKUP(A1969,[1]CustomerAddress!$A$1:$F$3997,6)</f>
        <v>3</v>
      </c>
      <c r="T1969" s="22" t="str">
        <f>VLOOKUP(A1969,Labels!$A$5:$I$3497,9)</f>
        <v>Evasive Customer</v>
      </c>
    </row>
    <row r="1970" spans="1:20" s="22" customFormat="1" ht="15.75" customHeight="1" x14ac:dyDescent="0.25">
      <c r="A1970" s="23">
        <v>1969</v>
      </c>
      <c r="B1970" s="24" t="s">
        <v>3858</v>
      </c>
      <c r="C1970" s="24" t="s">
        <v>3859</v>
      </c>
      <c r="D1970" s="24" t="s">
        <v>48</v>
      </c>
      <c r="E1970" s="23">
        <v>54</v>
      </c>
      <c r="F1970" s="25">
        <v>22468</v>
      </c>
      <c r="G1970" s="23">
        <f t="shared" ca="1" si="142"/>
        <v>59.791269073122777</v>
      </c>
      <c r="H1970" s="23" t="str">
        <f t="shared" ca="1" si="143"/>
        <v>51-60</v>
      </c>
      <c r="I1970" s="24" t="s">
        <v>248</v>
      </c>
      <c r="J1970" s="24" t="s">
        <v>56</v>
      </c>
      <c r="K1970" s="24" t="s">
        <v>43</v>
      </c>
      <c r="L1970" s="24" t="s">
        <v>44</v>
      </c>
      <c r="M1970" s="24" t="s">
        <v>45</v>
      </c>
      <c r="N1970" s="23">
        <v>19</v>
      </c>
      <c r="O1970" s="22" t="str">
        <f>VLOOKUP(A1970,[1]CustomerAddress!$A$1:$F$3997,2)</f>
        <v>248 School Park</v>
      </c>
      <c r="P1970" s="22">
        <f>VLOOKUP(A1970,[1]CustomerAddress!$A$1:$F$3997,3)</f>
        <v>3156</v>
      </c>
      <c r="Q1970" s="22" t="str">
        <f>VLOOKUP(A1970,[1]CustomerAddress!$A$1:$F$3997,4)</f>
        <v>VIC</v>
      </c>
      <c r="R1970" s="22" t="str">
        <f>VLOOKUP(A1970,[1]CustomerAddress!$A$1:$F$3997,5)</f>
        <v>Australia</v>
      </c>
      <c r="S1970" s="22">
        <f>VLOOKUP(A1970,[1]CustomerAddress!$A$1:$F$3997,6)</f>
        <v>8</v>
      </c>
      <c r="T1970" s="22" t="str">
        <f>VLOOKUP(A1970,Labels!$A$5:$I$3497,9)</f>
        <v>Becoming Loyal</v>
      </c>
    </row>
    <row r="1971" spans="1:20" s="22" customFormat="1" ht="15.75" customHeight="1" x14ac:dyDescent="0.25">
      <c r="A1971" s="23">
        <v>1970</v>
      </c>
      <c r="B1971" s="24" t="s">
        <v>3860</v>
      </c>
      <c r="C1971" s="24" t="s">
        <v>3861</v>
      </c>
      <c r="D1971" s="24" t="s">
        <v>48</v>
      </c>
      <c r="E1971" s="23">
        <v>51</v>
      </c>
      <c r="F1971" s="25">
        <v>30186</v>
      </c>
      <c r="G1971" s="23">
        <f t="shared" ca="1" si="142"/>
        <v>38.646063593670718</v>
      </c>
      <c r="H1971" s="23" t="str">
        <f t="shared" ca="1" si="143"/>
        <v>31-40</v>
      </c>
      <c r="I1971" s="24" t="s">
        <v>574</v>
      </c>
      <c r="J1971" s="24" t="s">
        <v>84</v>
      </c>
      <c r="K1971" s="24" t="s">
        <v>43</v>
      </c>
      <c r="L1971" s="24" t="s">
        <v>44</v>
      </c>
      <c r="M1971" s="24" t="s">
        <v>57</v>
      </c>
      <c r="N1971" s="23">
        <v>7</v>
      </c>
      <c r="O1971" s="22" t="str">
        <f>VLOOKUP(A1971,[1]CustomerAddress!$A$1:$F$3997,2)</f>
        <v>5 Onsgard Plaza</v>
      </c>
      <c r="P1971" s="22">
        <f>VLOOKUP(A1971,[1]CustomerAddress!$A$1:$F$3997,3)</f>
        <v>3134</v>
      </c>
      <c r="Q1971" s="22" t="str">
        <f>VLOOKUP(A1971,[1]CustomerAddress!$A$1:$F$3997,4)</f>
        <v>VIC</v>
      </c>
      <c r="R1971" s="22" t="str">
        <f>VLOOKUP(A1971,[1]CustomerAddress!$A$1:$F$3997,5)</f>
        <v>Australia</v>
      </c>
      <c r="S1971" s="22">
        <f>VLOOKUP(A1971,[1]CustomerAddress!$A$1:$F$3997,6)</f>
        <v>10</v>
      </c>
      <c r="T1971" s="22" t="str">
        <f>VLOOKUP(A1971,Labels!$A$5:$I$3497,9)</f>
        <v>Very Loyal</v>
      </c>
    </row>
    <row r="1972" spans="1:20" s="22" customFormat="1" ht="15.75" customHeight="1" x14ac:dyDescent="0.25">
      <c r="A1972" s="23">
        <v>1971</v>
      </c>
      <c r="B1972" s="24" t="s">
        <v>3862</v>
      </c>
      <c r="C1972" s="24" t="s">
        <v>2084</v>
      </c>
      <c r="D1972" s="24" t="s">
        <v>40</v>
      </c>
      <c r="E1972" s="23">
        <v>49</v>
      </c>
      <c r="F1972" s="25">
        <v>35836</v>
      </c>
      <c r="G1972" s="23">
        <f t="shared" ca="1" si="142"/>
        <v>23.166611538876197</v>
      </c>
      <c r="H1972" s="23" t="str">
        <f t="shared" ca="1" si="143"/>
        <v>21-30</v>
      </c>
      <c r="J1972" s="24" t="s">
        <v>84</v>
      </c>
      <c r="K1972" s="24" t="s">
        <v>43</v>
      </c>
      <c r="L1972" s="24" t="s">
        <v>44</v>
      </c>
      <c r="M1972" s="24" t="s">
        <v>45</v>
      </c>
      <c r="N1972" s="23">
        <v>4</v>
      </c>
      <c r="O1972" s="22" t="str">
        <f>VLOOKUP(A1972,[1]CustomerAddress!$A$1:$F$3997,2)</f>
        <v>38 Havey Place</v>
      </c>
      <c r="P1972" s="22">
        <f>VLOOKUP(A1972,[1]CustomerAddress!$A$1:$F$3997,3)</f>
        <v>3049</v>
      </c>
      <c r="Q1972" s="22" t="str">
        <f>VLOOKUP(A1972,[1]CustomerAddress!$A$1:$F$3997,4)</f>
        <v>VIC</v>
      </c>
      <c r="R1972" s="22" t="str">
        <f>VLOOKUP(A1972,[1]CustomerAddress!$A$1:$F$3997,5)</f>
        <v>Australia</v>
      </c>
      <c r="S1972" s="22">
        <f>VLOOKUP(A1972,[1]CustomerAddress!$A$1:$F$3997,6)</f>
        <v>5</v>
      </c>
      <c r="T1972" s="22" t="str">
        <f>VLOOKUP(A1972,Labels!$A$5:$I$3497,9)</f>
        <v>Losing Customer</v>
      </c>
    </row>
    <row r="1973" spans="1:20" s="22" customFormat="1" ht="15.75" customHeight="1" x14ac:dyDescent="0.25">
      <c r="A1973" s="23">
        <v>1972</v>
      </c>
      <c r="B1973" s="24" t="s">
        <v>3863</v>
      </c>
      <c r="C1973" s="24" t="s">
        <v>3864</v>
      </c>
      <c r="D1973" s="24" t="s">
        <v>48</v>
      </c>
      <c r="E1973" s="23">
        <v>12</v>
      </c>
      <c r="F1973" s="25">
        <v>32703</v>
      </c>
      <c r="G1973" s="23">
        <f t="shared" ca="1" si="142"/>
        <v>31.750173182711816</v>
      </c>
      <c r="H1973" s="23" t="str">
        <f t="shared" ca="1" si="143"/>
        <v>31-40</v>
      </c>
      <c r="J1973" s="24" t="s">
        <v>56</v>
      </c>
      <c r="K1973" s="24" t="s">
        <v>43</v>
      </c>
      <c r="L1973" s="24" t="s">
        <v>44</v>
      </c>
      <c r="M1973" s="24" t="s">
        <v>45</v>
      </c>
      <c r="N1973" s="23">
        <v>2</v>
      </c>
      <c r="O1973" s="22" t="str">
        <f>VLOOKUP(A1973,[1]CustomerAddress!$A$1:$F$3997,2)</f>
        <v>38 Armistice Alley</v>
      </c>
      <c r="P1973" s="22">
        <f>VLOOKUP(A1973,[1]CustomerAddress!$A$1:$F$3997,3)</f>
        <v>2018</v>
      </c>
      <c r="Q1973" s="22" t="str">
        <f>VLOOKUP(A1973,[1]CustomerAddress!$A$1:$F$3997,4)</f>
        <v>NSW</v>
      </c>
      <c r="R1973" s="22" t="str">
        <f>VLOOKUP(A1973,[1]CustomerAddress!$A$1:$F$3997,5)</f>
        <v>Australia</v>
      </c>
      <c r="S1973" s="22">
        <f>VLOOKUP(A1973,[1]CustomerAddress!$A$1:$F$3997,6)</f>
        <v>8</v>
      </c>
      <c r="T1973" s="22" t="str">
        <f>VLOOKUP(A1973,Labels!$A$5:$I$3497,9)</f>
        <v>Becoming Loyal</v>
      </c>
    </row>
    <row r="1974" spans="1:20" s="22" customFormat="1" ht="15.75" customHeight="1" x14ac:dyDescent="0.25">
      <c r="A1974" s="23">
        <v>1973</v>
      </c>
      <c r="B1974" s="24" t="s">
        <v>2433</v>
      </c>
      <c r="C1974" s="24" t="s">
        <v>3865</v>
      </c>
      <c r="D1974" s="24" t="s">
        <v>40</v>
      </c>
      <c r="E1974" s="23">
        <v>52</v>
      </c>
      <c r="F1974" s="25">
        <v>29231</v>
      </c>
      <c r="G1974" s="23">
        <f t="shared" ca="1" si="142"/>
        <v>41.262501949835105</v>
      </c>
      <c r="H1974" s="23" t="str">
        <f t="shared" ca="1" si="143"/>
        <v>41-50</v>
      </c>
      <c r="I1974" s="24" t="s">
        <v>96</v>
      </c>
      <c r="J1974" s="24" t="s">
        <v>50</v>
      </c>
      <c r="K1974" s="24" t="s">
        <v>66</v>
      </c>
      <c r="L1974" s="24" t="s">
        <v>44</v>
      </c>
      <c r="M1974" s="24" t="s">
        <v>57</v>
      </c>
      <c r="N1974" s="23">
        <v>5</v>
      </c>
      <c r="O1974" s="22" t="str">
        <f>VLOOKUP(A1974,[1]CustomerAddress!$A$1:$F$3997,2)</f>
        <v>34953 Oak Circle</v>
      </c>
      <c r="P1974" s="22">
        <f>VLOOKUP(A1974,[1]CustomerAddress!$A$1:$F$3997,3)</f>
        <v>2153</v>
      </c>
      <c r="Q1974" s="22" t="str">
        <f>VLOOKUP(A1974,[1]CustomerAddress!$A$1:$F$3997,4)</f>
        <v>NSW</v>
      </c>
      <c r="R1974" s="22" t="str">
        <f>VLOOKUP(A1974,[1]CustomerAddress!$A$1:$F$3997,5)</f>
        <v>Australia</v>
      </c>
      <c r="S1974" s="22">
        <f>VLOOKUP(A1974,[1]CustomerAddress!$A$1:$F$3997,6)</f>
        <v>10</v>
      </c>
      <c r="T1974" s="22" t="str">
        <f>VLOOKUP(A1974,Labels!$A$5:$I$3497,9)</f>
        <v>High Risk Customer</v>
      </c>
    </row>
    <row r="1975" spans="1:20" s="22" customFormat="1" ht="15.75" customHeight="1" x14ac:dyDescent="0.25">
      <c r="A1975" s="23">
        <v>1974</v>
      </c>
      <c r="B1975" s="24" t="s">
        <v>3866</v>
      </c>
      <c r="C1975" s="24" t="s">
        <v>3867</v>
      </c>
      <c r="D1975" s="24" t="s">
        <v>48</v>
      </c>
      <c r="E1975" s="23">
        <v>67</v>
      </c>
      <c r="F1975" s="25">
        <v>21351</v>
      </c>
      <c r="G1975" s="23">
        <f t="shared" ca="1" si="142"/>
        <v>62.851543045725514</v>
      </c>
      <c r="H1975" s="23" t="str">
        <f t="shared" ca="1" si="143"/>
        <v>61-70</v>
      </c>
      <c r="I1975" s="24" t="s">
        <v>49</v>
      </c>
      <c r="J1975" s="24" t="s">
        <v>61</v>
      </c>
      <c r="K1975" s="24" t="s">
        <v>43</v>
      </c>
      <c r="L1975" s="24" t="s">
        <v>44</v>
      </c>
      <c r="M1975" s="24" t="s">
        <v>45</v>
      </c>
      <c r="N1975" s="23">
        <v>15</v>
      </c>
      <c r="O1975" s="22" t="str">
        <f>VLOOKUP(A1975,[1]CustomerAddress!$A$1:$F$3997,2)</f>
        <v>18 Express Street</v>
      </c>
      <c r="P1975" s="22">
        <f>VLOOKUP(A1975,[1]CustomerAddress!$A$1:$F$3997,3)</f>
        <v>2165</v>
      </c>
      <c r="Q1975" s="22" t="str">
        <f>VLOOKUP(A1975,[1]CustomerAddress!$A$1:$F$3997,4)</f>
        <v>NSW</v>
      </c>
      <c r="R1975" s="22" t="str">
        <f>VLOOKUP(A1975,[1]CustomerAddress!$A$1:$F$3997,5)</f>
        <v>Australia</v>
      </c>
      <c r="S1975" s="22">
        <f>VLOOKUP(A1975,[1]CustomerAddress!$A$1:$F$3997,6)</f>
        <v>9</v>
      </c>
      <c r="T1975" s="22" t="str">
        <f>VLOOKUP(A1975,Labels!$A$5:$I$3497,9)</f>
        <v>Late Bloomer</v>
      </c>
    </row>
    <row r="1976" spans="1:20" s="22" customFormat="1" ht="15.75" customHeight="1" x14ac:dyDescent="0.25">
      <c r="A1976" s="23">
        <v>1975</v>
      </c>
      <c r="B1976" s="24" t="s">
        <v>1156</v>
      </c>
      <c r="C1976" s="24" t="s">
        <v>3868</v>
      </c>
      <c r="D1976" s="24" t="s">
        <v>40</v>
      </c>
      <c r="E1976" s="23">
        <v>39</v>
      </c>
      <c r="F1976" s="25">
        <v>24034</v>
      </c>
      <c r="G1976" s="23">
        <f t="shared" ca="1" si="142"/>
        <v>55.500858114218666</v>
      </c>
      <c r="H1976" s="23" t="str">
        <f t="shared" ca="1" si="143"/>
        <v>51-60</v>
      </c>
      <c r="I1976" s="24" t="s">
        <v>144</v>
      </c>
      <c r="J1976" s="24" t="s">
        <v>42</v>
      </c>
      <c r="K1976" s="24" t="s">
        <v>62</v>
      </c>
      <c r="L1976" s="24" t="s">
        <v>44</v>
      </c>
      <c r="M1976" s="24" t="s">
        <v>57</v>
      </c>
      <c r="N1976" s="23">
        <v>4</v>
      </c>
      <c r="O1976" s="22" t="str">
        <f>VLOOKUP(A1976,[1]CustomerAddress!$A$1:$F$3997,2)</f>
        <v>04046 Summit Avenue</v>
      </c>
      <c r="P1976" s="22">
        <f>VLOOKUP(A1976,[1]CustomerAddress!$A$1:$F$3997,3)</f>
        <v>4217</v>
      </c>
      <c r="Q1976" s="22" t="str">
        <f>VLOOKUP(A1976,[1]CustomerAddress!$A$1:$F$3997,4)</f>
        <v>QLD</v>
      </c>
      <c r="R1976" s="22" t="str">
        <f>VLOOKUP(A1976,[1]CustomerAddress!$A$1:$F$3997,5)</f>
        <v>Australia</v>
      </c>
      <c r="S1976" s="22">
        <f>VLOOKUP(A1976,[1]CustomerAddress!$A$1:$F$3997,6)</f>
        <v>9</v>
      </c>
      <c r="T1976" s="22" t="str">
        <f>VLOOKUP(A1976,Labels!$A$5:$I$3497,9)</f>
        <v>Lost Customer</v>
      </c>
    </row>
    <row r="1977" spans="1:20" s="22" customFormat="1" ht="15.75" customHeight="1" x14ac:dyDescent="0.25">
      <c r="A1977" s="23">
        <v>1976</v>
      </c>
      <c r="B1977" s="24" t="s">
        <v>3869</v>
      </c>
      <c r="C1977" s="24" t="s">
        <v>3870</v>
      </c>
      <c r="D1977" s="24" t="s">
        <v>40</v>
      </c>
      <c r="E1977" s="23">
        <v>84</v>
      </c>
      <c r="F1977" s="25">
        <v>27622</v>
      </c>
      <c r="G1977" s="23">
        <f t="shared" ca="1" si="142"/>
        <v>45.670721127917297</v>
      </c>
      <c r="H1977" s="23" t="str">
        <f t="shared" ca="1" si="143"/>
        <v>41-50</v>
      </c>
      <c r="I1977" s="24" t="s">
        <v>144</v>
      </c>
      <c r="J1977" s="24" t="s">
        <v>84</v>
      </c>
      <c r="K1977" s="24" t="s">
        <v>43</v>
      </c>
      <c r="L1977" s="24" t="s">
        <v>44</v>
      </c>
      <c r="M1977" s="24" t="s">
        <v>57</v>
      </c>
      <c r="N1977" s="23">
        <v>11</v>
      </c>
      <c r="O1977" s="22" t="str">
        <f>VLOOKUP(A1977,[1]CustomerAddress!$A$1:$F$3997,2)</f>
        <v>986 Hollow Ridge Crossing</v>
      </c>
      <c r="P1977" s="22">
        <f>VLOOKUP(A1977,[1]CustomerAddress!$A$1:$F$3997,3)</f>
        <v>3821</v>
      </c>
      <c r="Q1977" s="22" t="str">
        <f>VLOOKUP(A1977,[1]CustomerAddress!$A$1:$F$3997,4)</f>
        <v>VIC</v>
      </c>
      <c r="R1977" s="22" t="str">
        <f>VLOOKUP(A1977,[1]CustomerAddress!$A$1:$F$3997,5)</f>
        <v>Australia</v>
      </c>
      <c r="S1977" s="22">
        <f>VLOOKUP(A1977,[1]CustomerAddress!$A$1:$F$3997,6)</f>
        <v>7</v>
      </c>
      <c r="T1977" s="22" t="str">
        <f>VLOOKUP(A1977,Labels!$A$5:$I$3497,9)</f>
        <v>Evasive Customer</v>
      </c>
    </row>
    <row r="1978" spans="1:20" s="22" customFormat="1" ht="15.75" customHeight="1" x14ac:dyDescent="0.25">
      <c r="A1978" s="23">
        <v>1977</v>
      </c>
      <c r="B1978" s="24" t="s">
        <v>3871</v>
      </c>
      <c r="C1978" s="24" t="s">
        <v>3872</v>
      </c>
      <c r="D1978" s="24" t="s">
        <v>40</v>
      </c>
      <c r="E1978" s="23">
        <v>28</v>
      </c>
      <c r="F1978" s="25">
        <v>28402</v>
      </c>
      <c r="G1978" s="23">
        <f t="shared" ca="1" si="142"/>
        <v>43.53373482654743</v>
      </c>
      <c r="H1978" s="23" t="str">
        <f t="shared" ca="1" si="143"/>
        <v>41-50</v>
      </c>
      <c r="J1978" s="24" t="s">
        <v>84</v>
      </c>
      <c r="K1978" s="24" t="s">
        <v>43</v>
      </c>
      <c r="L1978" s="24" t="s">
        <v>44</v>
      </c>
      <c r="M1978" s="24" t="s">
        <v>45</v>
      </c>
      <c r="N1978" s="23">
        <v>5</v>
      </c>
      <c r="O1978" s="22" t="str">
        <f>VLOOKUP(A1978,[1]CustomerAddress!$A$1:$F$3997,2)</f>
        <v>4622 Dixon Junction</v>
      </c>
      <c r="P1978" s="22">
        <f>VLOOKUP(A1978,[1]CustomerAddress!$A$1:$F$3997,3)</f>
        <v>2048</v>
      </c>
      <c r="Q1978" s="22" t="str">
        <f>VLOOKUP(A1978,[1]CustomerAddress!$A$1:$F$3997,4)</f>
        <v>NSW</v>
      </c>
      <c r="R1978" s="22" t="str">
        <f>VLOOKUP(A1978,[1]CustomerAddress!$A$1:$F$3997,5)</f>
        <v>Australia</v>
      </c>
      <c r="S1978" s="22">
        <f>VLOOKUP(A1978,[1]CustomerAddress!$A$1:$F$3997,6)</f>
        <v>8</v>
      </c>
      <c r="T1978" s="22" t="str">
        <f>VLOOKUP(A1978,Labels!$A$5:$I$3497,9)</f>
        <v>High Risk Customer</v>
      </c>
    </row>
    <row r="1979" spans="1:20" s="22" customFormat="1" ht="15.75" customHeight="1" x14ac:dyDescent="0.25">
      <c r="A1979" s="23">
        <v>1978</v>
      </c>
      <c r="B1979" s="24" t="s">
        <v>3873</v>
      </c>
      <c r="C1979" s="24" t="s">
        <v>3874</v>
      </c>
      <c r="D1979" s="24" t="s">
        <v>40</v>
      </c>
      <c r="E1979" s="23">
        <v>53</v>
      </c>
      <c r="F1979" s="25">
        <v>20095</v>
      </c>
      <c r="G1979" s="23">
        <f t="shared" ca="1" si="142"/>
        <v>66.29263893613647</v>
      </c>
      <c r="H1979" s="23" t="str">
        <f t="shared" ca="1" si="143"/>
        <v>61-70</v>
      </c>
      <c r="I1979" s="24" t="s">
        <v>683</v>
      </c>
      <c r="J1979" s="24" t="s">
        <v>42</v>
      </c>
      <c r="K1979" s="24" t="s">
        <v>43</v>
      </c>
      <c r="L1979" s="24" t="s">
        <v>44</v>
      </c>
      <c r="M1979" s="24" t="s">
        <v>57</v>
      </c>
      <c r="N1979" s="23">
        <v>16</v>
      </c>
      <c r="O1979" s="22" t="str">
        <f>VLOOKUP(A1979,[1]CustomerAddress!$A$1:$F$3997,2)</f>
        <v>3563 Darwin Avenue</v>
      </c>
      <c r="P1979" s="22">
        <f>VLOOKUP(A1979,[1]CustomerAddress!$A$1:$F$3997,3)</f>
        <v>3095</v>
      </c>
      <c r="Q1979" s="22" t="str">
        <f>VLOOKUP(A1979,[1]CustomerAddress!$A$1:$F$3997,4)</f>
        <v>VIC</v>
      </c>
      <c r="R1979" s="22" t="str">
        <f>VLOOKUP(A1979,[1]CustomerAddress!$A$1:$F$3997,5)</f>
        <v>Australia</v>
      </c>
      <c r="S1979" s="22">
        <f>VLOOKUP(A1979,[1]CustomerAddress!$A$1:$F$3997,6)</f>
        <v>9</v>
      </c>
      <c r="T1979" s="22" t="str">
        <f>VLOOKUP(A1979,Labels!$A$5:$I$3497,9)</f>
        <v>Lost Customer</v>
      </c>
    </row>
    <row r="1980" spans="1:20" s="22" customFormat="1" ht="15.75" customHeight="1" x14ac:dyDescent="0.25">
      <c r="A1980" s="23">
        <v>1979</v>
      </c>
      <c r="B1980" s="24" t="s">
        <v>3875</v>
      </c>
      <c r="C1980" s="24" t="s">
        <v>3876</v>
      </c>
      <c r="D1980" s="24" t="s">
        <v>48</v>
      </c>
      <c r="E1980" s="23">
        <v>98</v>
      </c>
      <c r="F1980" s="25">
        <v>22051</v>
      </c>
      <c r="G1980" s="23">
        <f t="shared" ca="1" si="142"/>
        <v>60.933734826547429</v>
      </c>
      <c r="H1980" s="23" t="str">
        <f t="shared" ca="1" si="143"/>
        <v>61-70</v>
      </c>
      <c r="I1980" s="24" t="s">
        <v>1142</v>
      </c>
      <c r="J1980" s="24" t="s">
        <v>84</v>
      </c>
      <c r="K1980" s="24" t="s">
        <v>43</v>
      </c>
      <c r="L1980" s="24" t="s">
        <v>44</v>
      </c>
      <c r="M1980" s="24" t="s">
        <v>45</v>
      </c>
      <c r="N1980" s="23">
        <v>11</v>
      </c>
      <c r="O1980" s="22" t="str">
        <f>VLOOKUP(A1980,[1]CustomerAddress!$A$1:$F$3997,2)</f>
        <v>38759 Butterfield Avenue</v>
      </c>
      <c r="P1980" s="22">
        <f>VLOOKUP(A1980,[1]CustomerAddress!$A$1:$F$3997,3)</f>
        <v>4305</v>
      </c>
      <c r="Q1980" s="22" t="str">
        <f>VLOOKUP(A1980,[1]CustomerAddress!$A$1:$F$3997,4)</f>
        <v>QLD</v>
      </c>
      <c r="R1980" s="22" t="str">
        <f>VLOOKUP(A1980,[1]CustomerAddress!$A$1:$F$3997,5)</f>
        <v>Australia</v>
      </c>
      <c r="S1980" s="22">
        <f>VLOOKUP(A1980,[1]CustomerAddress!$A$1:$F$3997,6)</f>
        <v>2</v>
      </c>
      <c r="T1980" s="22" t="str">
        <f>VLOOKUP(A1980,Labels!$A$5:$I$3497,9)</f>
        <v>Potential Customer</v>
      </c>
    </row>
    <row r="1981" spans="1:20" s="22" customFormat="1" ht="15.75" customHeight="1" x14ac:dyDescent="0.25">
      <c r="A1981" s="23">
        <v>1980</v>
      </c>
      <c r="B1981" s="24" t="s">
        <v>3877</v>
      </c>
      <c r="C1981" s="24" t="s">
        <v>3878</v>
      </c>
      <c r="D1981" s="24" t="s">
        <v>48</v>
      </c>
      <c r="E1981" s="23">
        <v>97</v>
      </c>
      <c r="F1981" s="25">
        <v>33775</v>
      </c>
      <c r="G1981" s="23">
        <f t="shared" ca="1" si="142"/>
        <v>28.813186881341952</v>
      </c>
      <c r="H1981" s="23" t="str">
        <f t="shared" ca="1" si="143"/>
        <v>21-30</v>
      </c>
      <c r="I1981" s="24" t="s">
        <v>170</v>
      </c>
      <c r="J1981" s="24" t="s">
        <v>42</v>
      </c>
      <c r="K1981" s="24" t="s">
        <v>66</v>
      </c>
      <c r="L1981" s="24" t="s">
        <v>44</v>
      </c>
      <c r="M1981" s="24" t="s">
        <v>45</v>
      </c>
      <c r="N1981" s="23">
        <v>7</v>
      </c>
      <c r="O1981" s="22" t="str">
        <f>VLOOKUP(A1981,[1]CustomerAddress!$A$1:$F$3997,2)</f>
        <v>67125 Melody Place</v>
      </c>
      <c r="P1981" s="22">
        <f>VLOOKUP(A1981,[1]CustomerAddress!$A$1:$F$3997,3)</f>
        <v>2747</v>
      </c>
      <c r="Q1981" s="22" t="str">
        <f>VLOOKUP(A1981,[1]CustomerAddress!$A$1:$F$3997,4)</f>
        <v>NSW</v>
      </c>
      <c r="R1981" s="22" t="str">
        <f>VLOOKUP(A1981,[1]CustomerAddress!$A$1:$F$3997,5)</f>
        <v>Australia</v>
      </c>
      <c r="S1981" s="22">
        <f>VLOOKUP(A1981,[1]CustomerAddress!$A$1:$F$3997,6)</f>
        <v>8</v>
      </c>
      <c r="T1981" s="22" t="str">
        <f>VLOOKUP(A1981,Labels!$A$5:$I$3497,9)</f>
        <v>Losing Customer</v>
      </c>
    </row>
    <row r="1982" spans="1:20" s="22" customFormat="1" ht="15.75" customHeight="1" x14ac:dyDescent="0.25">
      <c r="A1982" s="23">
        <v>1981</v>
      </c>
      <c r="B1982" s="24" t="s">
        <v>3879</v>
      </c>
      <c r="C1982" s="24" t="s">
        <v>3880</v>
      </c>
      <c r="D1982" s="24" t="s">
        <v>48</v>
      </c>
      <c r="E1982" s="23">
        <v>62</v>
      </c>
      <c r="F1982" s="25">
        <v>31442</v>
      </c>
      <c r="G1982" s="23">
        <f t="shared" ca="1" si="142"/>
        <v>35.204967703259761</v>
      </c>
      <c r="H1982" s="23" t="str">
        <f t="shared" ca="1" si="143"/>
        <v>31-40</v>
      </c>
      <c r="I1982" s="24" t="s">
        <v>99</v>
      </c>
      <c r="J1982" s="24" t="s">
        <v>61</v>
      </c>
      <c r="K1982" s="24" t="s">
        <v>62</v>
      </c>
      <c r="L1982" s="24" t="s">
        <v>44</v>
      </c>
      <c r="M1982" s="24" t="s">
        <v>57</v>
      </c>
      <c r="N1982" s="23">
        <v>12</v>
      </c>
      <c r="O1982" s="22" t="str">
        <f>VLOOKUP(A1982,[1]CustomerAddress!$A$1:$F$3997,2)</f>
        <v>31 Northwestern Court</v>
      </c>
      <c r="P1982" s="22">
        <f>VLOOKUP(A1982,[1]CustomerAddress!$A$1:$F$3997,3)</f>
        <v>2206</v>
      </c>
      <c r="Q1982" s="22" t="str">
        <f>VLOOKUP(A1982,[1]CustomerAddress!$A$1:$F$3997,4)</f>
        <v>NSW</v>
      </c>
      <c r="R1982" s="22" t="str">
        <f>VLOOKUP(A1982,[1]CustomerAddress!$A$1:$F$3997,5)</f>
        <v>Australia</v>
      </c>
      <c r="S1982" s="22">
        <f>VLOOKUP(A1982,[1]CustomerAddress!$A$1:$F$3997,6)</f>
        <v>10</v>
      </c>
      <c r="T1982" s="22" t="str">
        <f>VLOOKUP(A1982,Labels!$A$5:$I$3497,9)</f>
        <v>Evasive Customer</v>
      </c>
    </row>
    <row r="1983" spans="1:20" s="22" customFormat="1" ht="15.75" customHeight="1" x14ac:dyDescent="0.25">
      <c r="A1983" s="23">
        <v>1982</v>
      </c>
      <c r="B1983" s="24" t="s">
        <v>729</v>
      </c>
      <c r="C1983" s="24" t="s">
        <v>3881</v>
      </c>
      <c r="D1983" s="24" t="s">
        <v>40</v>
      </c>
      <c r="E1983" s="23">
        <v>80</v>
      </c>
      <c r="F1983" s="25">
        <v>24927</v>
      </c>
      <c r="G1983" s="23">
        <f t="shared" ca="1" si="142"/>
        <v>53.054282771752909</v>
      </c>
      <c r="H1983" s="23" t="str">
        <f t="shared" ca="1" si="143"/>
        <v>51-60</v>
      </c>
      <c r="I1983" s="24" t="s">
        <v>160</v>
      </c>
      <c r="J1983" s="24" t="s">
        <v>50</v>
      </c>
      <c r="K1983" s="24" t="s">
        <v>66</v>
      </c>
      <c r="L1983" s="24" t="s">
        <v>44</v>
      </c>
      <c r="M1983" s="24" t="s">
        <v>45</v>
      </c>
      <c r="N1983" s="23">
        <v>16</v>
      </c>
      <c r="O1983" s="22" t="str">
        <f>VLOOKUP(A1983,[1]CustomerAddress!$A$1:$F$3997,2)</f>
        <v>8 Farwell Parkway</v>
      </c>
      <c r="P1983" s="22">
        <f>VLOOKUP(A1983,[1]CustomerAddress!$A$1:$F$3997,3)</f>
        <v>2428</v>
      </c>
      <c r="Q1983" s="22" t="str">
        <f>VLOOKUP(A1983,[1]CustomerAddress!$A$1:$F$3997,4)</f>
        <v>NSW</v>
      </c>
      <c r="R1983" s="22" t="str">
        <f>VLOOKUP(A1983,[1]CustomerAddress!$A$1:$F$3997,5)</f>
        <v>Australia</v>
      </c>
      <c r="S1983" s="22">
        <f>VLOOKUP(A1983,[1]CustomerAddress!$A$1:$F$3997,6)</f>
        <v>2</v>
      </c>
      <c r="T1983" s="22" t="str">
        <f>VLOOKUP(A1983,Labels!$A$5:$I$3497,9)</f>
        <v>Losing Customer</v>
      </c>
    </row>
    <row r="1984" spans="1:20" s="22" customFormat="1" ht="15.75" customHeight="1" x14ac:dyDescent="0.25">
      <c r="A1984" s="23">
        <v>1983</v>
      </c>
      <c r="B1984" s="24" t="s">
        <v>3882</v>
      </c>
      <c r="C1984" s="24" t="s">
        <v>3883</v>
      </c>
      <c r="D1984" s="24" t="s">
        <v>40</v>
      </c>
      <c r="E1984" s="23">
        <v>6</v>
      </c>
      <c r="F1984" s="25">
        <v>23080</v>
      </c>
      <c r="G1984" s="23">
        <f t="shared" ca="1" si="142"/>
        <v>58.114556744355653</v>
      </c>
      <c r="H1984" s="23" t="str">
        <f t="shared" ca="1" si="143"/>
        <v>51-60</v>
      </c>
      <c r="I1984" s="24" t="s">
        <v>163</v>
      </c>
      <c r="J1984" s="24" t="s">
        <v>164</v>
      </c>
      <c r="K1984" s="24" t="s">
        <v>62</v>
      </c>
      <c r="L1984" s="24" t="s">
        <v>44</v>
      </c>
      <c r="M1984" s="24" t="s">
        <v>45</v>
      </c>
      <c r="N1984" s="23">
        <v>18</v>
      </c>
      <c r="O1984" s="22" t="str">
        <f>VLOOKUP(A1984,[1]CustomerAddress!$A$1:$F$3997,2)</f>
        <v>19 Barby Parkway</v>
      </c>
      <c r="P1984" s="22">
        <f>VLOOKUP(A1984,[1]CustomerAddress!$A$1:$F$3997,3)</f>
        <v>4127</v>
      </c>
      <c r="Q1984" s="22" t="str">
        <f>VLOOKUP(A1984,[1]CustomerAddress!$A$1:$F$3997,4)</f>
        <v>QLD</v>
      </c>
      <c r="R1984" s="22" t="str">
        <f>VLOOKUP(A1984,[1]CustomerAddress!$A$1:$F$3997,5)</f>
        <v>Australia</v>
      </c>
      <c r="S1984" s="22">
        <f>VLOOKUP(A1984,[1]CustomerAddress!$A$1:$F$3997,6)</f>
        <v>4</v>
      </c>
      <c r="T1984" s="22" t="str">
        <f>VLOOKUP(A1984,Labels!$A$5:$I$3497,9)</f>
        <v>Recent Customer</v>
      </c>
    </row>
    <row r="1985" spans="1:20" s="22" customFormat="1" ht="15.75" customHeight="1" x14ac:dyDescent="0.25">
      <c r="A1985" s="23">
        <v>1984</v>
      </c>
      <c r="B1985" s="24" t="s">
        <v>3553</v>
      </c>
      <c r="C1985" s="24" t="s">
        <v>3884</v>
      </c>
      <c r="D1985" s="24" t="s">
        <v>48</v>
      </c>
      <c r="E1985" s="23">
        <v>70</v>
      </c>
      <c r="F1985" s="25">
        <v>36312</v>
      </c>
      <c r="G1985" s="23">
        <f t="shared" ca="1" si="142"/>
        <v>21.862501949835103</v>
      </c>
      <c r="H1985" s="23" t="str">
        <f t="shared" ca="1" si="143"/>
        <v>21-30</v>
      </c>
      <c r="I1985" s="24" t="s">
        <v>151</v>
      </c>
      <c r="J1985" s="24" t="s">
        <v>42</v>
      </c>
      <c r="K1985" s="24" t="s">
        <v>43</v>
      </c>
      <c r="L1985" s="24" t="s">
        <v>44</v>
      </c>
      <c r="M1985" s="24" t="s">
        <v>45</v>
      </c>
      <c r="N1985" s="23">
        <v>1</v>
      </c>
      <c r="O1985" s="22" t="str">
        <f>VLOOKUP(A1985,[1]CustomerAddress!$A$1:$F$3997,2)</f>
        <v>681 School Avenue</v>
      </c>
      <c r="P1985" s="22">
        <f>VLOOKUP(A1985,[1]CustomerAddress!$A$1:$F$3997,3)</f>
        <v>2077</v>
      </c>
      <c r="Q1985" s="22" t="str">
        <f>VLOOKUP(A1985,[1]CustomerAddress!$A$1:$F$3997,4)</f>
        <v>NSW</v>
      </c>
      <c r="R1985" s="22" t="str">
        <f>VLOOKUP(A1985,[1]CustomerAddress!$A$1:$F$3997,5)</f>
        <v>Australia</v>
      </c>
      <c r="S1985" s="22">
        <f>VLOOKUP(A1985,[1]CustomerAddress!$A$1:$F$3997,6)</f>
        <v>10</v>
      </c>
      <c r="T1985" s="22" t="str">
        <f>VLOOKUP(A1985,Labels!$A$5:$I$3497,9)</f>
        <v>Losing Customer</v>
      </c>
    </row>
    <row r="1986" spans="1:20" s="22" customFormat="1" ht="15.75" customHeight="1" x14ac:dyDescent="0.25">
      <c r="A1986" s="23">
        <v>1985</v>
      </c>
      <c r="B1986" s="24" t="s">
        <v>3509</v>
      </c>
      <c r="C1986" s="24" t="s">
        <v>3885</v>
      </c>
      <c r="D1986" s="24" t="s">
        <v>40</v>
      </c>
      <c r="E1986" s="23">
        <v>1</v>
      </c>
      <c r="F1986" s="25">
        <v>28826</v>
      </c>
      <c r="G1986" s="23">
        <f t="shared" ca="1" si="142"/>
        <v>42.372090990930992</v>
      </c>
      <c r="H1986" s="23" t="str">
        <f t="shared" ca="1" si="143"/>
        <v>41-50</v>
      </c>
      <c r="I1986" s="24" t="s">
        <v>816</v>
      </c>
      <c r="J1986" s="24" t="s">
        <v>61</v>
      </c>
      <c r="K1986" s="24" t="s">
        <v>43</v>
      </c>
      <c r="L1986" s="24" t="s">
        <v>44</v>
      </c>
      <c r="M1986" s="24" t="s">
        <v>45</v>
      </c>
      <c r="N1986" s="23">
        <v>16</v>
      </c>
      <c r="O1986" s="22" t="str">
        <f>VLOOKUP(A1986,[1]CustomerAddress!$A$1:$F$3997,2)</f>
        <v>27 Dawn Lane</v>
      </c>
      <c r="P1986" s="22">
        <f>VLOOKUP(A1986,[1]CustomerAddress!$A$1:$F$3997,3)</f>
        <v>2233</v>
      </c>
      <c r="Q1986" s="22" t="str">
        <f>VLOOKUP(A1986,[1]CustomerAddress!$A$1:$F$3997,4)</f>
        <v>NSW</v>
      </c>
      <c r="R1986" s="22" t="str">
        <f>VLOOKUP(A1986,[1]CustomerAddress!$A$1:$F$3997,5)</f>
        <v>Australia</v>
      </c>
      <c r="S1986" s="22">
        <f>VLOOKUP(A1986,[1]CustomerAddress!$A$1:$F$3997,6)</f>
        <v>10</v>
      </c>
      <c r="T1986" s="22" t="str">
        <f>VLOOKUP(A1986,Labels!$A$5:$I$3497,9)</f>
        <v>Becoming Loyal</v>
      </c>
    </row>
    <row r="1987" spans="1:20" s="22" customFormat="1" ht="15.75" customHeight="1" x14ac:dyDescent="0.25">
      <c r="A1987" s="23">
        <v>1986</v>
      </c>
      <c r="B1987" s="24" t="s">
        <v>3886</v>
      </c>
      <c r="C1987" s="24" t="s">
        <v>3887</v>
      </c>
      <c r="D1987" s="24" t="s">
        <v>40</v>
      </c>
      <c r="E1987" s="23">
        <v>53</v>
      </c>
      <c r="F1987" s="25">
        <v>29950</v>
      </c>
      <c r="G1987" s="23">
        <f t="shared" ca="1" si="142"/>
        <v>39.29263893613647</v>
      </c>
      <c r="H1987" s="23" t="str">
        <f t="shared" ca="1" si="143"/>
        <v>31-40</v>
      </c>
      <c r="J1987" s="24" t="s">
        <v>65</v>
      </c>
      <c r="K1987" s="24" t="s">
        <v>43</v>
      </c>
      <c r="L1987" s="24" t="s">
        <v>44</v>
      </c>
      <c r="M1987" s="24" t="s">
        <v>57</v>
      </c>
      <c r="N1987" s="23">
        <v>16</v>
      </c>
      <c r="O1987" s="22" t="str">
        <f>VLOOKUP(A1987,[1]CustomerAddress!$A$1:$F$3997,2)</f>
        <v>366 International Way</v>
      </c>
      <c r="P1987" s="22">
        <f>VLOOKUP(A1987,[1]CustomerAddress!$A$1:$F$3997,3)</f>
        <v>2170</v>
      </c>
      <c r="Q1987" s="22" t="str">
        <f>VLOOKUP(A1987,[1]CustomerAddress!$A$1:$F$3997,4)</f>
        <v>NSW</v>
      </c>
      <c r="R1987" s="22" t="str">
        <f>VLOOKUP(A1987,[1]CustomerAddress!$A$1:$F$3997,5)</f>
        <v>Australia</v>
      </c>
      <c r="S1987" s="22">
        <f>VLOOKUP(A1987,[1]CustomerAddress!$A$1:$F$3997,6)</f>
        <v>8</v>
      </c>
      <c r="T1987" s="22" t="str">
        <f>VLOOKUP(A1987,Labels!$A$5:$I$3497,9)</f>
        <v>Late Bloomer</v>
      </c>
    </row>
    <row r="1988" spans="1:20" s="22" customFormat="1" ht="15.75" customHeight="1" x14ac:dyDescent="0.25">
      <c r="A1988" s="23">
        <v>1987</v>
      </c>
      <c r="B1988" s="24" t="s">
        <v>3888</v>
      </c>
      <c r="C1988" s="24" t="s">
        <v>3889</v>
      </c>
      <c r="D1988" s="24" t="s">
        <v>48</v>
      </c>
      <c r="E1988" s="23">
        <v>56</v>
      </c>
      <c r="F1988" s="25">
        <v>20614</v>
      </c>
      <c r="G1988" s="23">
        <f t="shared" ca="1" si="142"/>
        <v>64.870721127917292</v>
      </c>
      <c r="H1988" s="23" t="str">
        <f t="shared" ca="1" si="143"/>
        <v>61-70</v>
      </c>
      <c r="I1988" s="24" t="s">
        <v>243</v>
      </c>
      <c r="J1988" s="24" t="s">
        <v>42</v>
      </c>
      <c r="K1988" s="24" t="s">
        <v>62</v>
      </c>
      <c r="L1988" s="24" t="s">
        <v>44</v>
      </c>
      <c r="M1988" s="24" t="s">
        <v>57</v>
      </c>
      <c r="N1988" s="23">
        <v>8</v>
      </c>
      <c r="O1988" s="22" t="str">
        <f>VLOOKUP(A1988,[1]CustomerAddress!$A$1:$F$3997,2)</f>
        <v>427 Rockefeller Drive</v>
      </c>
      <c r="P1988" s="22">
        <f>VLOOKUP(A1988,[1]CustomerAddress!$A$1:$F$3997,3)</f>
        <v>2093</v>
      </c>
      <c r="Q1988" s="22" t="str">
        <f>VLOOKUP(A1988,[1]CustomerAddress!$A$1:$F$3997,4)</f>
        <v>NSW</v>
      </c>
      <c r="R1988" s="22" t="str">
        <f>VLOOKUP(A1988,[1]CustomerAddress!$A$1:$F$3997,5)</f>
        <v>Australia</v>
      </c>
      <c r="S1988" s="22">
        <f>VLOOKUP(A1988,[1]CustomerAddress!$A$1:$F$3997,6)</f>
        <v>12</v>
      </c>
      <c r="T1988" s="22" t="str">
        <f>VLOOKUP(A1988,Labels!$A$5:$I$3497,9)</f>
        <v>Late Bloomer</v>
      </c>
    </row>
    <row r="1989" spans="1:20" s="22" customFormat="1" ht="15.75" customHeight="1" x14ac:dyDescent="0.25">
      <c r="A1989" s="23">
        <v>1988</v>
      </c>
      <c r="B1989" s="24" t="s">
        <v>3890</v>
      </c>
      <c r="C1989" s="24" t="s">
        <v>3891</v>
      </c>
      <c r="D1989" s="24" t="s">
        <v>48</v>
      </c>
      <c r="E1989" s="23">
        <v>27</v>
      </c>
      <c r="F1989" s="25">
        <v>20925</v>
      </c>
      <c r="G1989" s="23">
        <f t="shared" ca="1" si="142"/>
        <v>64.018666333396752</v>
      </c>
      <c r="H1989" s="23" t="str">
        <f t="shared" ca="1" si="143"/>
        <v>61-70</v>
      </c>
      <c r="I1989" s="24" t="s">
        <v>53</v>
      </c>
      <c r="J1989" s="24" t="s">
        <v>54</v>
      </c>
      <c r="K1989" s="24" t="s">
        <v>43</v>
      </c>
      <c r="L1989" s="24" t="s">
        <v>44</v>
      </c>
      <c r="M1989" s="24" t="s">
        <v>57</v>
      </c>
      <c r="N1989" s="23">
        <v>8</v>
      </c>
      <c r="O1989" s="22" t="str">
        <f>VLOOKUP(A1989,[1]CustomerAddress!$A$1:$F$3997,2)</f>
        <v>5176 Division Hill</v>
      </c>
      <c r="P1989" s="22">
        <f>VLOOKUP(A1989,[1]CustomerAddress!$A$1:$F$3997,3)</f>
        <v>3216</v>
      </c>
      <c r="Q1989" s="22" t="str">
        <f>VLOOKUP(A1989,[1]CustomerAddress!$A$1:$F$3997,4)</f>
        <v>VIC</v>
      </c>
      <c r="R1989" s="22" t="str">
        <f>VLOOKUP(A1989,[1]CustomerAddress!$A$1:$F$3997,5)</f>
        <v>Australia</v>
      </c>
      <c r="S1989" s="22">
        <f>VLOOKUP(A1989,[1]CustomerAddress!$A$1:$F$3997,6)</f>
        <v>5</v>
      </c>
      <c r="T1989" s="22" t="str">
        <f>VLOOKUP(A1989,Labels!$A$5:$I$3497,9)</f>
        <v>Almost Lost Customer</v>
      </c>
    </row>
    <row r="1990" spans="1:20" s="22" customFormat="1" ht="15.75" customHeight="1" x14ac:dyDescent="0.25">
      <c r="A1990" s="23">
        <v>1989</v>
      </c>
      <c r="B1990" s="24" t="s">
        <v>3892</v>
      </c>
      <c r="C1990" s="24" t="s">
        <v>3893</v>
      </c>
      <c r="D1990" s="24" t="s">
        <v>40</v>
      </c>
      <c r="E1990" s="23">
        <v>46</v>
      </c>
      <c r="F1990" s="25">
        <v>26866</v>
      </c>
      <c r="G1990" s="23">
        <f t="shared" ca="1" si="142"/>
        <v>47.741954004629626</v>
      </c>
      <c r="H1990" s="23" t="str">
        <f t="shared" ca="1" si="143"/>
        <v>41-50</v>
      </c>
      <c r="I1990" s="24" t="s">
        <v>367</v>
      </c>
      <c r="J1990" s="24" t="s">
        <v>54</v>
      </c>
      <c r="K1990" s="24" t="s">
        <v>66</v>
      </c>
      <c r="L1990" s="24" t="s">
        <v>44</v>
      </c>
      <c r="M1990" s="24" t="s">
        <v>45</v>
      </c>
      <c r="N1990" s="23">
        <v>17</v>
      </c>
      <c r="O1990" s="22" t="str">
        <f>VLOOKUP(A1990,[1]CustomerAddress!$A$1:$F$3997,2)</f>
        <v>1 Raven Place</v>
      </c>
      <c r="P1990" s="22">
        <f>VLOOKUP(A1990,[1]CustomerAddress!$A$1:$F$3997,3)</f>
        <v>2160</v>
      </c>
      <c r="Q1990" s="22" t="str">
        <f>VLOOKUP(A1990,[1]CustomerAddress!$A$1:$F$3997,4)</f>
        <v>NSW</v>
      </c>
      <c r="R1990" s="22" t="str">
        <f>VLOOKUP(A1990,[1]CustomerAddress!$A$1:$F$3997,5)</f>
        <v>Australia</v>
      </c>
      <c r="S1990" s="22">
        <f>VLOOKUP(A1990,[1]CustomerAddress!$A$1:$F$3997,6)</f>
        <v>6</v>
      </c>
      <c r="T1990" s="22" t="str">
        <f>VLOOKUP(A1990,Labels!$A$5:$I$3497,9)</f>
        <v>Late Bloomer</v>
      </c>
    </row>
    <row r="1991" spans="1:20" s="22" customFormat="1" ht="15.75" hidden="1" customHeight="1" x14ac:dyDescent="0.25">
      <c r="A1991" s="23">
        <v>1990</v>
      </c>
      <c r="B1991" s="24" t="s">
        <v>3894</v>
      </c>
      <c r="C1991" s="24" t="s">
        <v>3895</v>
      </c>
      <c r="D1991" s="24" t="s">
        <v>147</v>
      </c>
      <c r="E1991" s="23">
        <v>9</v>
      </c>
      <c r="F1991" s="25"/>
      <c r="G1991" s="23"/>
      <c r="H1991" s="23"/>
      <c r="I1991" s="24" t="s">
        <v>181</v>
      </c>
      <c r="J1991" s="24" t="s">
        <v>50</v>
      </c>
      <c r="K1991" s="24" t="s">
        <v>66</v>
      </c>
      <c r="L1991" s="24" t="s">
        <v>44</v>
      </c>
      <c r="M1991" s="24" t="s">
        <v>57</v>
      </c>
      <c r="N1991" s="23"/>
    </row>
    <row r="1992" spans="1:20" s="22" customFormat="1" ht="15.75" customHeight="1" x14ac:dyDescent="0.25">
      <c r="A1992" s="23">
        <v>1991</v>
      </c>
      <c r="B1992" s="24" t="s">
        <v>1189</v>
      </c>
      <c r="C1992" s="24" t="s">
        <v>3896</v>
      </c>
      <c r="D1992" s="24" t="s">
        <v>48</v>
      </c>
      <c r="E1992" s="23">
        <v>35</v>
      </c>
      <c r="F1992" s="25">
        <v>34239</v>
      </c>
      <c r="G1992" s="23">
        <f t="shared" ref="G1992:G2000" ca="1" si="144">(NOW()-F1992)/365</f>
        <v>27.541954004629623</v>
      </c>
      <c r="H1992" s="23" t="str">
        <f t="shared" ref="H1992:H2000" ca="1" si="145">IF(G1992&lt;=10,"0-10",IF(AND(G1992&gt;10,G1992&lt;=20),"11-20",IF(AND(G1992&gt;20,G1992&lt;=30),"21-30",IF(AND(G1992&gt;30,G1992&lt;=40),"31-40",IF(AND(G1992&gt;40,G1992&lt;=50),"41-50",IF(AND(G1992&gt;50,G1992&lt;=60),"51-60",IF(AND(G1992&gt;60,G1992&lt;=70),"61-70",IF(AND(G1992&gt;70,G1992&lt;=80),"71-80",IF(AND(G1992&gt;80,G1992&lt;=90),"81-90",IF(G1992&gt;90,"91-100"))))))))))</f>
        <v>21-30</v>
      </c>
      <c r="I1992" s="24" t="s">
        <v>127</v>
      </c>
      <c r="J1992" s="24" t="s">
        <v>42</v>
      </c>
      <c r="K1992" s="24" t="s">
        <v>43</v>
      </c>
      <c r="L1992" s="24" t="s">
        <v>44</v>
      </c>
      <c r="M1992" s="24" t="s">
        <v>45</v>
      </c>
      <c r="N1992" s="23">
        <v>8</v>
      </c>
      <c r="O1992" s="22" t="str">
        <f>VLOOKUP(A1992,[1]CustomerAddress!$A$1:$F$3997,2)</f>
        <v>42554 Burrows Court</v>
      </c>
      <c r="P1992" s="22">
        <f>VLOOKUP(A1992,[1]CustomerAddress!$A$1:$F$3997,3)</f>
        <v>2117</v>
      </c>
      <c r="Q1992" s="22" t="str">
        <f>VLOOKUP(A1992,[1]CustomerAddress!$A$1:$F$3997,4)</f>
        <v>NSW</v>
      </c>
      <c r="R1992" s="22" t="str">
        <f>VLOOKUP(A1992,[1]CustomerAddress!$A$1:$F$3997,5)</f>
        <v>Australia</v>
      </c>
      <c r="S1992" s="22">
        <f>VLOOKUP(A1992,[1]CustomerAddress!$A$1:$F$3997,6)</f>
        <v>10</v>
      </c>
      <c r="T1992" s="22" t="str">
        <f>VLOOKUP(A1992,Labels!$A$5:$I$3497,9)</f>
        <v>Platinum Customer</v>
      </c>
    </row>
    <row r="1993" spans="1:20" s="22" customFormat="1" ht="15.75" customHeight="1" x14ac:dyDescent="0.25">
      <c r="A1993" s="23">
        <v>1992</v>
      </c>
      <c r="B1993" s="24" t="s">
        <v>1418</v>
      </c>
      <c r="C1993" s="24" t="s">
        <v>3897</v>
      </c>
      <c r="D1993" s="24" t="s">
        <v>40</v>
      </c>
      <c r="E1993" s="23">
        <v>28</v>
      </c>
      <c r="F1993" s="25">
        <v>34993</v>
      </c>
      <c r="G1993" s="23">
        <f t="shared" ca="1" si="144"/>
        <v>25.476200579972087</v>
      </c>
      <c r="H1993" s="23" t="str">
        <f t="shared" ca="1" si="145"/>
        <v>21-30</v>
      </c>
      <c r="I1993" s="24" t="s">
        <v>1322</v>
      </c>
      <c r="J1993" s="24" t="s">
        <v>84</v>
      </c>
      <c r="K1993" s="24" t="s">
        <v>43</v>
      </c>
      <c r="L1993" s="24" t="s">
        <v>44</v>
      </c>
      <c r="M1993" s="24" t="s">
        <v>45</v>
      </c>
      <c r="N1993" s="23">
        <v>3</v>
      </c>
      <c r="O1993" s="22" t="str">
        <f>VLOOKUP(A1993,[1]CustomerAddress!$A$1:$F$3997,2)</f>
        <v>726 Warrior Center</v>
      </c>
      <c r="P1993" s="22">
        <f>VLOOKUP(A1993,[1]CustomerAddress!$A$1:$F$3997,3)</f>
        <v>2077</v>
      </c>
      <c r="Q1993" s="22" t="str">
        <f>VLOOKUP(A1993,[1]CustomerAddress!$A$1:$F$3997,4)</f>
        <v>NSW</v>
      </c>
      <c r="R1993" s="22" t="str">
        <f>VLOOKUP(A1993,[1]CustomerAddress!$A$1:$F$3997,5)</f>
        <v>Australia</v>
      </c>
      <c r="S1993" s="22">
        <f>VLOOKUP(A1993,[1]CustomerAddress!$A$1:$F$3997,6)</f>
        <v>10</v>
      </c>
      <c r="T1993" s="22" t="str">
        <f>VLOOKUP(A1993,Labels!$A$5:$I$3497,9)</f>
        <v>Almost Lost Customer</v>
      </c>
    </row>
    <row r="1994" spans="1:20" s="22" customFormat="1" ht="15.75" customHeight="1" x14ac:dyDescent="0.25">
      <c r="A1994" s="23">
        <v>1993</v>
      </c>
      <c r="B1994" s="24" t="s">
        <v>3898</v>
      </c>
      <c r="C1994" s="24" t="s">
        <v>3899</v>
      </c>
      <c r="D1994" s="24" t="s">
        <v>48</v>
      </c>
      <c r="E1994" s="23">
        <v>82</v>
      </c>
      <c r="F1994" s="25">
        <v>29429</v>
      </c>
      <c r="G1994" s="23">
        <f t="shared" ca="1" si="144"/>
        <v>40.720036196410447</v>
      </c>
      <c r="H1994" s="23" t="str">
        <f t="shared" ca="1" si="145"/>
        <v>41-50</v>
      </c>
      <c r="I1994" s="24" t="s">
        <v>733</v>
      </c>
      <c r="J1994" s="24" t="s">
        <v>61</v>
      </c>
      <c r="K1994" s="24" t="s">
        <v>66</v>
      </c>
      <c r="L1994" s="24" t="s">
        <v>44</v>
      </c>
      <c r="M1994" s="24" t="s">
        <v>45</v>
      </c>
      <c r="N1994" s="23">
        <v>3</v>
      </c>
      <c r="O1994" s="22" t="str">
        <f>VLOOKUP(A1994,[1]CustomerAddress!$A$1:$F$3997,2)</f>
        <v>500 VIC Plaza</v>
      </c>
      <c r="P1994" s="22">
        <f>VLOOKUP(A1994,[1]CustomerAddress!$A$1:$F$3997,3)</f>
        <v>2147</v>
      </c>
      <c r="Q1994" s="22" t="str">
        <f>VLOOKUP(A1994,[1]CustomerAddress!$A$1:$F$3997,4)</f>
        <v>NSW</v>
      </c>
      <c r="R1994" s="22" t="str">
        <f>VLOOKUP(A1994,[1]CustomerAddress!$A$1:$F$3997,5)</f>
        <v>Australia</v>
      </c>
      <c r="S1994" s="22">
        <f>VLOOKUP(A1994,[1]CustomerAddress!$A$1:$F$3997,6)</f>
        <v>9</v>
      </c>
      <c r="T1994" s="22" t="str">
        <f>VLOOKUP(A1994,Labels!$A$5:$I$3497,9)</f>
        <v>Losing Customer</v>
      </c>
    </row>
    <row r="1995" spans="1:20" s="22" customFormat="1" ht="15.75" customHeight="1" x14ac:dyDescent="0.25">
      <c r="A1995" s="23">
        <v>1994</v>
      </c>
      <c r="B1995" s="24" t="s">
        <v>3900</v>
      </c>
      <c r="C1995" s="24" t="s">
        <v>3901</v>
      </c>
      <c r="D1995" s="24" t="s">
        <v>40</v>
      </c>
      <c r="E1995" s="23">
        <v>71</v>
      </c>
      <c r="F1995" s="25">
        <v>31527</v>
      </c>
      <c r="G1995" s="23">
        <f t="shared" ca="1" si="144"/>
        <v>34.972090990930994</v>
      </c>
      <c r="H1995" s="23" t="str">
        <f t="shared" ca="1" si="145"/>
        <v>31-40</v>
      </c>
      <c r="J1995" s="24" t="s">
        <v>84</v>
      </c>
      <c r="K1995" s="24" t="s">
        <v>66</v>
      </c>
      <c r="L1995" s="24" t="s">
        <v>44</v>
      </c>
      <c r="M1995" s="24" t="s">
        <v>57</v>
      </c>
      <c r="N1995" s="23">
        <v>11</v>
      </c>
      <c r="O1995" s="22" t="str">
        <f>VLOOKUP(A1995,[1]CustomerAddress!$A$1:$F$3997,2)</f>
        <v>35 Debra Way</v>
      </c>
      <c r="P1995" s="22">
        <f>VLOOKUP(A1995,[1]CustomerAddress!$A$1:$F$3997,3)</f>
        <v>3201</v>
      </c>
      <c r="Q1995" s="22" t="str">
        <f>VLOOKUP(A1995,[1]CustomerAddress!$A$1:$F$3997,4)</f>
        <v>VIC</v>
      </c>
      <c r="R1995" s="22" t="str">
        <f>VLOOKUP(A1995,[1]CustomerAddress!$A$1:$F$3997,5)</f>
        <v>Australia</v>
      </c>
      <c r="S1995" s="22">
        <f>VLOOKUP(A1995,[1]CustomerAddress!$A$1:$F$3997,6)</f>
        <v>6</v>
      </c>
      <c r="T1995" s="22" t="str">
        <f>VLOOKUP(A1995,Labels!$A$5:$I$3497,9)</f>
        <v>Becoming Loyal</v>
      </c>
    </row>
    <row r="1996" spans="1:20" s="22" customFormat="1" ht="15.75" customHeight="1" x14ac:dyDescent="0.25">
      <c r="A1996" s="23">
        <v>1995</v>
      </c>
      <c r="B1996" s="24" t="s">
        <v>2506</v>
      </c>
      <c r="C1996" s="24" t="s">
        <v>3902</v>
      </c>
      <c r="D1996" s="24" t="s">
        <v>40</v>
      </c>
      <c r="E1996" s="23">
        <v>6</v>
      </c>
      <c r="F1996" s="25">
        <v>25288</v>
      </c>
      <c r="G1996" s="23">
        <f t="shared" ca="1" si="144"/>
        <v>52.065241675862502</v>
      </c>
      <c r="H1996" s="23" t="str">
        <f t="shared" ca="1" si="145"/>
        <v>51-60</v>
      </c>
      <c r="I1996" s="24" t="s">
        <v>327</v>
      </c>
      <c r="J1996" s="24" t="s">
        <v>61</v>
      </c>
      <c r="K1996" s="24" t="s">
        <v>43</v>
      </c>
      <c r="L1996" s="24" t="s">
        <v>44</v>
      </c>
      <c r="M1996" s="24" t="s">
        <v>45</v>
      </c>
      <c r="N1996" s="23">
        <v>11</v>
      </c>
      <c r="O1996" s="22" t="str">
        <f>VLOOKUP(A1996,[1]CustomerAddress!$A$1:$F$3997,2)</f>
        <v>62965 Morningstar Junction</v>
      </c>
      <c r="P1996" s="22">
        <f>VLOOKUP(A1996,[1]CustomerAddress!$A$1:$F$3997,3)</f>
        <v>4109</v>
      </c>
      <c r="Q1996" s="22" t="str">
        <f>VLOOKUP(A1996,[1]CustomerAddress!$A$1:$F$3997,4)</f>
        <v>QLD</v>
      </c>
      <c r="R1996" s="22" t="str">
        <f>VLOOKUP(A1996,[1]CustomerAddress!$A$1:$F$3997,5)</f>
        <v>Australia</v>
      </c>
      <c r="S1996" s="22">
        <f>VLOOKUP(A1996,[1]CustomerAddress!$A$1:$F$3997,6)</f>
        <v>9</v>
      </c>
      <c r="T1996" s="22" t="str">
        <f>VLOOKUP(A1996,Labels!$A$5:$I$3497,9)</f>
        <v>Evasive Customer</v>
      </c>
    </row>
    <row r="1997" spans="1:20" s="22" customFormat="1" ht="15.75" customHeight="1" x14ac:dyDescent="0.25">
      <c r="A1997" s="23">
        <v>1996</v>
      </c>
      <c r="B1997" s="24" t="s">
        <v>3903</v>
      </c>
      <c r="C1997" s="24" t="s">
        <v>3904</v>
      </c>
      <c r="D1997" s="24" t="s">
        <v>48</v>
      </c>
      <c r="E1997" s="23">
        <v>4</v>
      </c>
      <c r="F1997" s="25">
        <v>31410</v>
      </c>
      <c r="G1997" s="23">
        <f t="shared" ca="1" si="144"/>
        <v>35.29263893613647</v>
      </c>
      <c r="H1997" s="23" t="str">
        <f t="shared" ca="1" si="145"/>
        <v>31-40</v>
      </c>
      <c r="I1997" s="24" t="s">
        <v>519</v>
      </c>
      <c r="J1997" s="24" t="s">
        <v>84</v>
      </c>
      <c r="K1997" s="24" t="s">
        <v>43</v>
      </c>
      <c r="L1997" s="24" t="s">
        <v>44</v>
      </c>
      <c r="M1997" s="24" t="s">
        <v>57</v>
      </c>
      <c r="N1997" s="23">
        <v>4</v>
      </c>
      <c r="O1997" s="22" t="str">
        <f>VLOOKUP(A1997,[1]CustomerAddress!$A$1:$F$3997,2)</f>
        <v>6698 Melody Crossing</v>
      </c>
      <c r="P1997" s="22">
        <f>VLOOKUP(A1997,[1]CustomerAddress!$A$1:$F$3997,3)</f>
        <v>4556</v>
      </c>
      <c r="Q1997" s="22" t="str">
        <f>VLOOKUP(A1997,[1]CustomerAddress!$A$1:$F$3997,4)</f>
        <v>QLD</v>
      </c>
      <c r="R1997" s="22" t="str">
        <f>VLOOKUP(A1997,[1]CustomerAddress!$A$1:$F$3997,5)</f>
        <v>Australia</v>
      </c>
      <c r="S1997" s="22">
        <f>VLOOKUP(A1997,[1]CustomerAddress!$A$1:$F$3997,6)</f>
        <v>8</v>
      </c>
      <c r="T1997" s="22" t="str">
        <f>VLOOKUP(A1997,Labels!$A$5:$I$3497,9)</f>
        <v>Becoming Loyal</v>
      </c>
    </row>
    <row r="1998" spans="1:20" s="22" customFormat="1" ht="15.75" customHeight="1" x14ac:dyDescent="0.25">
      <c r="A1998" s="23">
        <v>1997</v>
      </c>
      <c r="B1998" s="24" t="s">
        <v>3905</v>
      </c>
      <c r="C1998" s="24" t="s">
        <v>3906</v>
      </c>
      <c r="D1998" s="24" t="s">
        <v>48</v>
      </c>
      <c r="E1998" s="23">
        <v>57</v>
      </c>
      <c r="F1998" s="25">
        <v>35335</v>
      </c>
      <c r="G1998" s="23">
        <f t="shared" ca="1" si="144"/>
        <v>24.539214278602227</v>
      </c>
      <c r="H1998" s="23" t="str">
        <f t="shared" ca="1" si="145"/>
        <v>21-30</v>
      </c>
      <c r="I1998" s="24" t="s">
        <v>519</v>
      </c>
      <c r="J1998" s="24" t="s">
        <v>61</v>
      </c>
      <c r="K1998" s="24" t="s">
        <v>43</v>
      </c>
      <c r="L1998" s="24" t="s">
        <v>44</v>
      </c>
      <c r="M1998" s="24" t="s">
        <v>57</v>
      </c>
      <c r="N1998" s="23">
        <v>5</v>
      </c>
      <c r="O1998" s="22" t="str">
        <f>VLOOKUP(A1998,[1]CustomerAddress!$A$1:$F$3997,2)</f>
        <v>05919 Morning Parkway</v>
      </c>
      <c r="P1998" s="22">
        <f>VLOOKUP(A1998,[1]CustomerAddress!$A$1:$F$3997,3)</f>
        <v>2034</v>
      </c>
      <c r="Q1998" s="22" t="str">
        <f>VLOOKUP(A1998,[1]CustomerAddress!$A$1:$F$3997,4)</f>
        <v>NSW</v>
      </c>
      <c r="R1998" s="22" t="str">
        <f>VLOOKUP(A1998,[1]CustomerAddress!$A$1:$F$3997,5)</f>
        <v>Australia</v>
      </c>
      <c r="S1998" s="22">
        <f>VLOOKUP(A1998,[1]CustomerAddress!$A$1:$F$3997,6)</f>
        <v>11</v>
      </c>
      <c r="T1998" s="22" t="str">
        <f>VLOOKUP(A1998,Labels!$A$5:$I$3497,9)</f>
        <v>High Risk Customer</v>
      </c>
    </row>
    <row r="1999" spans="1:20" s="22" customFormat="1" ht="15.75" customHeight="1" x14ac:dyDescent="0.25">
      <c r="A1999" s="23">
        <v>1998</v>
      </c>
      <c r="B1999" s="24" t="s">
        <v>3907</v>
      </c>
      <c r="C1999" s="24" t="s">
        <v>3908</v>
      </c>
      <c r="D1999" s="24" t="s">
        <v>48</v>
      </c>
      <c r="E1999" s="23">
        <v>13</v>
      </c>
      <c r="F1999" s="25">
        <v>27479</v>
      </c>
      <c r="G1999" s="23">
        <f t="shared" ca="1" si="144"/>
        <v>46.062501949835102</v>
      </c>
      <c r="H1999" s="23" t="str">
        <f t="shared" ca="1" si="145"/>
        <v>41-50</v>
      </c>
      <c r="I1999" s="24" t="s">
        <v>96</v>
      </c>
      <c r="J1999" s="24" t="s">
        <v>84</v>
      </c>
      <c r="K1999" s="24" t="s">
        <v>66</v>
      </c>
      <c r="L1999" s="24" t="s">
        <v>44</v>
      </c>
      <c r="M1999" s="24" t="s">
        <v>57</v>
      </c>
      <c r="N1999" s="23">
        <v>21</v>
      </c>
      <c r="O1999" s="22" t="str">
        <f>VLOOKUP(A1999,[1]CustomerAddress!$A$1:$F$3997,2)</f>
        <v>6 Rockefeller Pass</v>
      </c>
      <c r="P1999" s="22">
        <f>VLOOKUP(A1999,[1]CustomerAddress!$A$1:$F$3997,3)</f>
        <v>3075</v>
      </c>
      <c r="Q1999" s="22" t="str">
        <f>VLOOKUP(A1999,[1]CustomerAddress!$A$1:$F$3997,4)</f>
        <v>VIC</v>
      </c>
      <c r="R1999" s="22" t="str">
        <f>VLOOKUP(A1999,[1]CustomerAddress!$A$1:$F$3997,5)</f>
        <v>Australia</v>
      </c>
      <c r="S1999" s="22">
        <f>VLOOKUP(A1999,[1]CustomerAddress!$A$1:$F$3997,6)</f>
        <v>7</v>
      </c>
      <c r="T1999" s="22" t="str">
        <f>VLOOKUP(A1999,Labels!$A$5:$I$3497,9)</f>
        <v>Evasive Customer</v>
      </c>
    </row>
    <row r="2000" spans="1:20" s="22" customFormat="1" ht="15.75" customHeight="1" x14ac:dyDescent="0.25">
      <c r="A2000" s="23">
        <v>1999</v>
      </c>
      <c r="B2000" s="24" t="s">
        <v>3909</v>
      </c>
      <c r="C2000" s="24" t="s">
        <v>3910</v>
      </c>
      <c r="D2000" s="24" t="s">
        <v>40</v>
      </c>
      <c r="E2000" s="23">
        <v>6</v>
      </c>
      <c r="F2000" s="25">
        <v>22874</v>
      </c>
      <c r="G2000" s="23">
        <f t="shared" ca="1" si="144"/>
        <v>58.678940305999483</v>
      </c>
      <c r="H2000" s="23" t="str">
        <f t="shared" ca="1" si="145"/>
        <v>51-60</v>
      </c>
      <c r="I2000" s="24" t="s">
        <v>83</v>
      </c>
      <c r="J2000" s="24" t="s">
        <v>84</v>
      </c>
      <c r="K2000" s="24" t="s">
        <v>43</v>
      </c>
      <c r="L2000" s="24" t="s">
        <v>44</v>
      </c>
      <c r="M2000" s="24" t="s">
        <v>45</v>
      </c>
      <c r="N2000" s="23">
        <v>7</v>
      </c>
      <c r="O2000" s="22" t="str">
        <f>VLOOKUP(A2000,[1]CustomerAddress!$A$1:$F$3997,2)</f>
        <v>7875 Fieldstone Pass</v>
      </c>
      <c r="P2000" s="22">
        <f>VLOOKUP(A2000,[1]CustomerAddress!$A$1:$F$3997,3)</f>
        <v>4216</v>
      </c>
      <c r="Q2000" s="22" t="str">
        <f>VLOOKUP(A2000,[1]CustomerAddress!$A$1:$F$3997,4)</f>
        <v>QLD</v>
      </c>
      <c r="R2000" s="22" t="str">
        <f>VLOOKUP(A2000,[1]CustomerAddress!$A$1:$F$3997,5)</f>
        <v>Australia</v>
      </c>
      <c r="S2000" s="22">
        <f>VLOOKUP(A2000,[1]CustomerAddress!$A$1:$F$3997,6)</f>
        <v>10</v>
      </c>
      <c r="T2000" s="22" t="str">
        <f>VLOOKUP(A2000,Labels!$A$5:$I$3497,9)</f>
        <v>Becoming Loyal</v>
      </c>
    </row>
    <row r="2001" spans="1:20" s="22" customFormat="1" ht="15.75" hidden="1" customHeight="1" x14ac:dyDescent="0.25">
      <c r="A2001" s="23">
        <v>2000</v>
      </c>
      <c r="B2001" s="24" t="s">
        <v>3911</v>
      </c>
      <c r="C2001" s="24" t="s">
        <v>3912</v>
      </c>
      <c r="D2001" s="24" t="s">
        <v>147</v>
      </c>
      <c r="E2001" s="23">
        <v>68</v>
      </c>
      <c r="F2001" s="25"/>
      <c r="G2001" s="23"/>
      <c r="H2001" s="23"/>
      <c r="I2001" s="24" t="s">
        <v>354</v>
      </c>
      <c r="J2001" s="24" t="s">
        <v>56</v>
      </c>
      <c r="K2001" s="24" t="s">
        <v>66</v>
      </c>
      <c r="L2001" s="24" t="s">
        <v>44</v>
      </c>
      <c r="M2001" s="24" t="s">
        <v>45</v>
      </c>
      <c r="N2001" s="23"/>
    </row>
    <row r="2002" spans="1:20" s="22" customFormat="1" ht="15.75" customHeight="1" x14ac:dyDescent="0.25">
      <c r="A2002" s="23">
        <v>2001</v>
      </c>
      <c r="B2002" s="24" t="s">
        <v>3913</v>
      </c>
      <c r="C2002" s="24" t="s">
        <v>3914</v>
      </c>
      <c r="D2002" s="24" t="s">
        <v>40</v>
      </c>
      <c r="E2002" s="23">
        <v>21</v>
      </c>
      <c r="F2002" s="25">
        <v>28404</v>
      </c>
      <c r="G2002" s="23">
        <f t="shared" ref="G2002:G2021" ca="1" si="146">(NOW()-F2002)/365</f>
        <v>43.528255374492637</v>
      </c>
      <c r="H2002" s="23" t="str">
        <f ca="1">IF(G2002&lt;=10,"0-10",IF(AND(G2002&gt;10,G2002&lt;=20),"11-20",IF(AND(G2002&gt;20,G2002&lt;=30),"21-30",IF(AND(G2002&gt;30,G2002&lt;=40),"31-40",IF(AND(G2002&gt;40,G2002&lt;=50),"41-50",IF(AND(G2002&gt;50,G2002&lt;=60),"51-60",IF(AND(G2002&gt;60,G2002&lt;=70),"61-70",IF(AND(G2002&gt;70,G2002&lt;=80),"71-80",IF(AND(G2002&gt;80,G2002&lt;=90),"81-90",IF(G2002&gt;90,"91-100"))))))))))</f>
        <v>41-50</v>
      </c>
      <c r="I2002" s="24" t="s">
        <v>431</v>
      </c>
      <c r="J2002" s="24" t="s">
        <v>84</v>
      </c>
      <c r="K2002" s="24" t="s">
        <v>43</v>
      </c>
      <c r="L2002" s="24" t="s">
        <v>44</v>
      </c>
      <c r="M2002" s="24" t="s">
        <v>45</v>
      </c>
      <c r="N2002" s="23">
        <v>3</v>
      </c>
      <c r="O2002" s="22" t="str">
        <f>VLOOKUP(A2002,[1]CustomerAddress!$A$1:$F$3997,2)</f>
        <v>3 Bonner Point</v>
      </c>
      <c r="P2002" s="22">
        <f>VLOOKUP(A2002,[1]CustomerAddress!$A$1:$F$3997,3)</f>
        <v>2800</v>
      </c>
      <c r="Q2002" s="22" t="str">
        <f>VLOOKUP(A2002,[1]CustomerAddress!$A$1:$F$3997,4)</f>
        <v>NSW</v>
      </c>
      <c r="R2002" s="22" t="str">
        <f>VLOOKUP(A2002,[1]CustomerAddress!$A$1:$F$3997,5)</f>
        <v>Australia</v>
      </c>
      <c r="S2002" s="22">
        <f>VLOOKUP(A2002,[1]CustomerAddress!$A$1:$F$3997,6)</f>
        <v>4</v>
      </c>
      <c r="T2002" s="22" t="str">
        <f>VLOOKUP(A2002,Labels!$A$5:$I$3497,9)</f>
        <v>Losing Customer</v>
      </c>
    </row>
    <row r="2003" spans="1:20" s="22" customFormat="1" ht="15.75" hidden="1" customHeight="1" x14ac:dyDescent="0.25">
      <c r="A2003" s="23">
        <v>2002</v>
      </c>
      <c r="B2003" s="24" t="s">
        <v>3407</v>
      </c>
      <c r="C2003" s="24" t="s">
        <v>3915</v>
      </c>
      <c r="D2003" s="24" t="s">
        <v>40</v>
      </c>
      <c r="E2003" s="23">
        <v>55</v>
      </c>
      <c r="F2003" s="25">
        <v>26104</v>
      </c>
      <c r="G2003" s="23">
        <f t="shared" ca="1" si="146"/>
        <v>49.829625237506335</v>
      </c>
      <c r="H2003" s="23"/>
      <c r="I2003" s="24" t="s">
        <v>2170</v>
      </c>
      <c r="J2003" s="24" t="s">
        <v>50</v>
      </c>
      <c r="K2003" s="24" t="s">
        <v>43</v>
      </c>
      <c r="L2003" s="24" t="s">
        <v>44</v>
      </c>
      <c r="M2003" s="24" t="s">
        <v>57</v>
      </c>
      <c r="N2003" s="23">
        <v>12</v>
      </c>
    </row>
    <row r="2004" spans="1:20" s="22" customFormat="1" ht="15.75" customHeight="1" x14ac:dyDescent="0.25">
      <c r="A2004" s="23">
        <v>2003</v>
      </c>
      <c r="B2004" s="24" t="s">
        <v>3916</v>
      </c>
      <c r="C2004" s="24" t="s">
        <v>3917</v>
      </c>
      <c r="D2004" s="24" t="s">
        <v>40</v>
      </c>
      <c r="E2004" s="23">
        <v>80</v>
      </c>
      <c r="F2004" s="25">
        <v>22818</v>
      </c>
      <c r="G2004" s="23">
        <f t="shared" ca="1" si="146"/>
        <v>58.832364963533735</v>
      </c>
      <c r="H2004" s="23" t="str">
        <f t="shared" ref="H2004:H2020" ca="1" si="147">IF(G2004&lt;=10,"0-10",IF(AND(G2004&gt;10,G2004&lt;=20),"11-20",IF(AND(G2004&gt;20,G2004&lt;=30),"21-30",IF(AND(G2004&gt;30,G2004&lt;=40),"31-40",IF(AND(G2004&gt;40,G2004&lt;=50),"41-50",IF(AND(G2004&gt;50,G2004&lt;=60),"51-60",IF(AND(G2004&gt;60,G2004&lt;=70),"61-70",IF(AND(G2004&gt;70,G2004&lt;=80),"71-80",IF(AND(G2004&gt;80,G2004&lt;=90),"81-90",IF(G2004&gt;90,"91-100"))))))))))</f>
        <v>51-60</v>
      </c>
      <c r="I2004" s="24" t="s">
        <v>1142</v>
      </c>
      <c r="J2004" s="24" t="s">
        <v>84</v>
      </c>
      <c r="K2004" s="24" t="s">
        <v>66</v>
      </c>
      <c r="L2004" s="24" t="s">
        <v>44</v>
      </c>
      <c r="M2004" s="24" t="s">
        <v>45</v>
      </c>
      <c r="N2004" s="23">
        <v>8</v>
      </c>
      <c r="O2004" s="22" t="str">
        <f>VLOOKUP(A2004,[1]CustomerAddress!$A$1:$F$3997,2)</f>
        <v>064 Fallview Terrace</v>
      </c>
      <c r="P2004" s="22">
        <f>VLOOKUP(A2004,[1]CustomerAddress!$A$1:$F$3997,3)</f>
        <v>4500</v>
      </c>
      <c r="Q2004" s="22" t="str">
        <f>VLOOKUP(A2004,[1]CustomerAddress!$A$1:$F$3997,4)</f>
        <v>QLD</v>
      </c>
      <c r="R2004" s="22" t="str">
        <f>VLOOKUP(A2004,[1]CustomerAddress!$A$1:$F$3997,5)</f>
        <v>Australia</v>
      </c>
      <c r="S2004" s="22">
        <f>VLOOKUP(A2004,[1]CustomerAddress!$A$1:$F$3997,6)</f>
        <v>7</v>
      </c>
      <c r="T2004" s="22" t="str">
        <f>VLOOKUP(A2004,Labels!$A$5:$I$3497,9)</f>
        <v>Lost Customer</v>
      </c>
    </row>
    <row r="2005" spans="1:20" s="22" customFormat="1" ht="15.75" customHeight="1" x14ac:dyDescent="0.25">
      <c r="A2005" s="23">
        <v>2004</v>
      </c>
      <c r="B2005" s="24" t="s">
        <v>3918</v>
      </c>
      <c r="C2005" s="24" t="s">
        <v>3919</v>
      </c>
      <c r="D2005" s="24" t="s">
        <v>48</v>
      </c>
      <c r="E2005" s="23">
        <v>16</v>
      </c>
      <c r="F2005" s="25">
        <v>23174</v>
      </c>
      <c r="G2005" s="23">
        <f t="shared" ca="1" si="146"/>
        <v>57.857022498097422</v>
      </c>
      <c r="H2005" s="23" t="str">
        <f t="shared" ca="1" si="147"/>
        <v>51-60</v>
      </c>
      <c r="I2005" s="24" t="s">
        <v>83</v>
      </c>
      <c r="J2005" s="24" t="s">
        <v>84</v>
      </c>
      <c r="K2005" s="24" t="s">
        <v>62</v>
      </c>
      <c r="L2005" s="24" t="s">
        <v>44</v>
      </c>
      <c r="M2005" s="24" t="s">
        <v>45</v>
      </c>
      <c r="N2005" s="23">
        <v>10</v>
      </c>
      <c r="O2005" s="22" t="str">
        <f>VLOOKUP(A2005,[1]CustomerAddress!$A$1:$F$3997,2)</f>
        <v>32 Sutteridge Trail</v>
      </c>
      <c r="P2005" s="22">
        <f>VLOOKUP(A2005,[1]CustomerAddress!$A$1:$F$3997,3)</f>
        <v>2470</v>
      </c>
      <c r="Q2005" s="22" t="str">
        <f>VLOOKUP(A2005,[1]CustomerAddress!$A$1:$F$3997,4)</f>
        <v>NSW</v>
      </c>
      <c r="R2005" s="22" t="str">
        <f>VLOOKUP(A2005,[1]CustomerAddress!$A$1:$F$3997,5)</f>
        <v>Australia</v>
      </c>
      <c r="S2005" s="22">
        <f>VLOOKUP(A2005,[1]CustomerAddress!$A$1:$F$3997,6)</f>
        <v>1</v>
      </c>
      <c r="T2005" s="22" t="str">
        <f>VLOOKUP(A2005,Labels!$A$5:$I$3497,9)</f>
        <v>High Risk Customer</v>
      </c>
    </row>
    <row r="2006" spans="1:20" s="22" customFormat="1" ht="15.75" customHeight="1" x14ac:dyDescent="0.25">
      <c r="A2006" s="23">
        <v>2005</v>
      </c>
      <c r="B2006" s="24" t="s">
        <v>2034</v>
      </c>
      <c r="C2006" s="24" t="s">
        <v>3920</v>
      </c>
      <c r="D2006" s="24" t="s">
        <v>40</v>
      </c>
      <c r="E2006" s="23">
        <v>41</v>
      </c>
      <c r="F2006" s="25">
        <v>28722</v>
      </c>
      <c r="G2006" s="23">
        <f t="shared" ca="1" si="146"/>
        <v>42.657022497780311</v>
      </c>
      <c r="H2006" s="23" t="str">
        <f t="shared" ca="1" si="147"/>
        <v>41-50</v>
      </c>
      <c r="I2006" s="24" t="s">
        <v>494</v>
      </c>
      <c r="J2006" s="24" t="s">
        <v>84</v>
      </c>
      <c r="K2006" s="24" t="s">
        <v>66</v>
      </c>
      <c r="L2006" s="24" t="s">
        <v>44</v>
      </c>
      <c r="M2006" s="24" t="s">
        <v>57</v>
      </c>
      <c r="N2006" s="23">
        <v>17</v>
      </c>
      <c r="O2006" s="22" t="str">
        <f>VLOOKUP(A2006,[1]CustomerAddress!$A$1:$F$3997,2)</f>
        <v>3984 Clove Street</v>
      </c>
      <c r="P2006" s="22">
        <f>VLOOKUP(A2006,[1]CustomerAddress!$A$1:$F$3997,3)</f>
        <v>3192</v>
      </c>
      <c r="Q2006" s="22" t="str">
        <f>VLOOKUP(A2006,[1]CustomerAddress!$A$1:$F$3997,4)</f>
        <v>VIC</v>
      </c>
      <c r="R2006" s="22" t="str">
        <f>VLOOKUP(A2006,[1]CustomerAddress!$A$1:$F$3997,5)</f>
        <v>Australia</v>
      </c>
      <c r="S2006" s="22">
        <f>VLOOKUP(A2006,[1]CustomerAddress!$A$1:$F$3997,6)</f>
        <v>10</v>
      </c>
      <c r="T2006" s="22" t="str">
        <f>VLOOKUP(A2006,Labels!$A$5:$I$3497,9)</f>
        <v>Becoming Loyal</v>
      </c>
    </row>
    <row r="2007" spans="1:20" s="22" customFormat="1" ht="15.75" customHeight="1" x14ac:dyDescent="0.25">
      <c r="A2007" s="23">
        <v>2006</v>
      </c>
      <c r="B2007" s="24" t="s">
        <v>3921</v>
      </c>
      <c r="C2007" s="24" t="s">
        <v>3922</v>
      </c>
      <c r="D2007" s="24" t="s">
        <v>40</v>
      </c>
      <c r="E2007" s="23">
        <v>33</v>
      </c>
      <c r="F2007" s="25">
        <v>36437</v>
      </c>
      <c r="G2007" s="23">
        <f t="shared" ca="1" si="146"/>
        <v>21.520036196727556</v>
      </c>
      <c r="H2007" s="23" t="str">
        <f t="shared" ca="1" si="147"/>
        <v>21-30</v>
      </c>
      <c r="I2007" s="24" t="s">
        <v>404</v>
      </c>
      <c r="J2007" s="24" t="s">
        <v>54</v>
      </c>
      <c r="K2007" s="24" t="s">
        <v>66</v>
      </c>
      <c r="L2007" s="24" t="s">
        <v>44</v>
      </c>
      <c r="M2007" s="24" t="s">
        <v>45</v>
      </c>
      <c r="N2007" s="23">
        <v>2</v>
      </c>
      <c r="O2007" s="22" t="str">
        <f>VLOOKUP(A2007,[1]CustomerAddress!$A$1:$F$3997,2)</f>
        <v>4 Rowland Plaza</v>
      </c>
      <c r="P2007" s="22">
        <f>VLOOKUP(A2007,[1]CustomerAddress!$A$1:$F$3997,3)</f>
        <v>2324</v>
      </c>
      <c r="Q2007" s="22" t="str">
        <f>VLOOKUP(A2007,[1]CustomerAddress!$A$1:$F$3997,4)</f>
        <v>NSW</v>
      </c>
      <c r="R2007" s="22" t="str">
        <f>VLOOKUP(A2007,[1]CustomerAddress!$A$1:$F$3997,5)</f>
        <v>Australia</v>
      </c>
      <c r="S2007" s="22">
        <f>VLOOKUP(A2007,[1]CustomerAddress!$A$1:$F$3997,6)</f>
        <v>4</v>
      </c>
      <c r="T2007" s="22" t="str">
        <f>VLOOKUP(A2007,Labels!$A$5:$I$3497,9)</f>
        <v>Evasive Customer</v>
      </c>
    </row>
    <row r="2008" spans="1:20" s="22" customFormat="1" ht="15.75" customHeight="1" x14ac:dyDescent="0.25">
      <c r="A2008" s="23">
        <v>2007</v>
      </c>
      <c r="B2008" s="24" t="s">
        <v>3923</v>
      </c>
      <c r="C2008" s="24" t="s">
        <v>3924</v>
      </c>
      <c r="D2008" s="24" t="s">
        <v>48</v>
      </c>
      <c r="E2008" s="23">
        <v>8</v>
      </c>
      <c r="F2008" s="25">
        <v>25671</v>
      </c>
      <c r="G2008" s="23">
        <f t="shared" ca="1" si="146"/>
        <v>51.015926607369352</v>
      </c>
      <c r="H2008" s="23" t="str">
        <f t="shared" ca="1" si="147"/>
        <v>51-60</v>
      </c>
      <c r="I2008" s="24" t="s">
        <v>1747</v>
      </c>
      <c r="J2008" s="24" t="s">
        <v>84</v>
      </c>
      <c r="K2008" s="24" t="s">
        <v>43</v>
      </c>
      <c r="L2008" s="24" t="s">
        <v>44</v>
      </c>
      <c r="M2008" s="24" t="s">
        <v>45</v>
      </c>
      <c r="N2008" s="23">
        <v>15</v>
      </c>
      <c r="O2008" s="22" t="str">
        <f>VLOOKUP(A2008,[1]CustomerAddress!$A$1:$F$3997,2)</f>
        <v>5157 Maple Wood Circle</v>
      </c>
      <c r="P2008" s="22">
        <f>VLOOKUP(A2008,[1]CustomerAddress!$A$1:$F$3997,3)</f>
        <v>2537</v>
      </c>
      <c r="Q2008" s="22" t="str">
        <f>VLOOKUP(A2008,[1]CustomerAddress!$A$1:$F$3997,4)</f>
        <v>NSW</v>
      </c>
      <c r="R2008" s="22" t="str">
        <f>VLOOKUP(A2008,[1]CustomerAddress!$A$1:$F$3997,5)</f>
        <v>Australia</v>
      </c>
      <c r="S2008" s="22">
        <f>VLOOKUP(A2008,[1]CustomerAddress!$A$1:$F$3997,6)</f>
        <v>8</v>
      </c>
      <c r="T2008" s="22" t="str">
        <f>VLOOKUP(A2008,Labels!$A$5:$I$3497,9)</f>
        <v>Late Bloomer</v>
      </c>
    </row>
    <row r="2009" spans="1:20" s="22" customFormat="1" ht="15.75" customHeight="1" x14ac:dyDescent="0.25">
      <c r="A2009" s="23">
        <v>2008</v>
      </c>
      <c r="B2009" s="24" t="s">
        <v>3925</v>
      </c>
      <c r="C2009" s="24" t="s">
        <v>3926</v>
      </c>
      <c r="D2009" s="24" t="s">
        <v>48</v>
      </c>
      <c r="E2009" s="23">
        <v>77</v>
      </c>
      <c r="F2009" s="25">
        <v>34177</v>
      </c>
      <c r="G2009" s="23">
        <f t="shared" ca="1" si="146"/>
        <v>27.711817018645366</v>
      </c>
      <c r="H2009" s="23" t="str">
        <f t="shared" ca="1" si="147"/>
        <v>21-30</v>
      </c>
      <c r="I2009" s="24" t="s">
        <v>279</v>
      </c>
      <c r="J2009" s="24" t="s">
        <v>50</v>
      </c>
      <c r="K2009" s="24" t="s">
        <v>43</v>
      </c>
      <c r="L2009" s="24" t="s">
        <v>44</v>
      </c>
      <c r="M2009" s="24" t="s">
        <v>45</v>
      </c>
      <c r="N2009" s="23">
        <v>3</v>
      </c>
      <c r="O2009" s="22" t="str">
        <f>VLOOKUP(A2009,[1]CustomerAddress!$A$1:$F$3997,2)</f>
        <v>559 Blackbird Street</v>
      </c>
      <c r="P2009" s="22">
        <f>VLOOKUP(A2009,[1]CustomerAddress!$A$1:$F$3997,3)</f>
        <v>4580</v>
      </c>
      <c r="Q2009" s="22" t="str">
        <f>VLOOKUP(A2009,[1]CustomerAddress!$A$1:$F$3997,4)</f>
        <v>QLD</v>
      </c>
      <c r="R2009" s="22" t="str">
        <f>VLOOKUP(A2009,[1]CustomerAddress!$A$1:$F$3997,5)</f>
        <v>Australia</v>
      </c>
      <c r="S2009" s="22">
        <f>VLOOKUP(A2009,[1]CustomerAddress!$A$1:$F$3997,6)</f>
        <v>2</v>
      </c>
      <c r="T2009" s="22" t="str">
        <f>VLOOKUP(A2009,Labels!$A$5:$I$3497,9)</f>
        <v>Potential Customer</v>
      </c>
    </row>
    <row r="2010" spans="1:20" s="22" customFormat="1" ht="15.75" customHeight="1" x14ac:dyDescent="0.25">
      <c r="A2010" s="23">
        <v>2009</v>
      </c>
      <c r="B2010" s="24" t="s">
        <v>3927</v>
      </c>
      <c r="C2010" s="24" t="s">
        <v>3928</v>
      </c>
      <c r="D2010" s="24" t="s">
        <v>40</v>
      </c>
      <c r="E2010" s="23">
        <v>19</v>
      </c>
      <c r="F2010" s="25">
        <v>21991</v>
      </c>
      <c r="G2010" s="23">
        <f t="shared" ca="1" si="146"/>
        <v>61.098118388191267</v>
      </c>
      <c r="H2010" s="23" t="str">
        <f t="shared" ca="1" si="147"/>
        <v>61-70</v>
      </c>
      <c r="I2010" s="24" t="s">
        <v>2952</v>
      </c>
      <c r="J2010" s="24" t="s">
        <v>42</v>
      </c>
      <c r="K2010" s="24" t="s">
        <v>62</v>
      </c>
      <c r="L2010" s="24" t="s">
        <v>44</v>
      </c>
      <c r="M2010" s="24" t="s">
        <v>45</v>
      </c>
      <c r="N2010" s="23">
        <v>19</v>
      </c>
      <c r="O2010" s="22" t="str">
        <f>VLOOKUP(A2010,[1]CustomerAddress!$A$1:$F$3997,2)</f>
        <v>6466 Troy Street</v>
      </c>
      <c r="P2010" s="22">
        <f>VLOOKUP(A2010,[1]CustomerAddress!$A$1:$F$3997,3)</f>
        <v>2763</v>
      </c>
      <c r="Q2010" s="22" t="str">
        <f>VLOOKUP(A2010,[1]CustomerAddress!$A$1:$F$3997,4)</f>
        <v>NSW</v>
      </c>
      <c r="R2010" s="22" t="str">
        <f>VLOOKUP(A2010,[1]CustomerAddress!$A$1:$F$3997,5)</f>
        <v>Australia</v>
      </c>
      <c r="S2010" s="22">
        <f>VLOOKUP(A2010,[1]CustomerAddress!$A$1:$F$3997,6)</f>
        <v>8</v>
      </c>
      <c r="T2010" s="22" t="str">
        <f>VLOOKUP(A2010,Labels!$A$5:$I$3497,9)</f>
        <v>Becoming Loyal</v>
      </c>
    </row>
    <row r="2011" spans="1:20" s="22" customFormat="1" ht="15.75" customHeight="1" x14ac:dyDescent="0.25">
      <c r="A2011" s="23">
        <v>2010</v>
      </c>
      <c r="B2011" s="24" t="s">
        <v>1344</v>
      </c>
      <c r="C2011" s="24" t="s">
        <v>3929</v>
      </c>
      <c r="D2011" s="24" t="s">
        <v>48</v>
      </c>
      <c r="E2011" s="23">
        <v>88</v>
      </c>
      <c r="F2011" s="25">
        <v>27060</v>
      </c>
      <c r="G2011" s="23">
        <f t="shared" ca="1" si="146"/>
        <v>47.21044715563167</v>
      </c>
      <c r="H2011" s="23" t="str">
        <f t="shared" ca="1" si="147"/>
        <v>41-50</v>
      </c>
      <c r="I2011" s="24" t="s">
        <v>266</v>
      </c>
      <c r="J2011" s="24" t="s">
        <v>84</v>
      </c>
      <c r="K2011" s="24" t="s">
        <v>66</v>
      </c>
      <c r="L2011" s="24" t="s">
        <v>44</v>
      </c>
      <c r="M2011" s="24" t="s">
        <v>45</v>
      </c>
      <c r="N2011" s="23">
        <v>7</v>
      </c>
      <c r="O2011" s="22" t="str">
        <f>VLOOKUP(A2011,[1]CustomerAddress!$A$1:$F$3997,2)</f>
        <v>7135 Ruskin Avenue</v>
      </c>
      <c r="P2011" s="22">
        <f>VLOOKUP(A2011,[1]CustomerAddress!$A$1:$F$3997,3)</f>
        <v>2563</v>
      </c>
      <c r="Q2011" s="22" t="str">
        <f>VLOOKUP(A2011,[1]CustomerAddress!$A$1:$F$3997,4)</f>
        <v>NSW</v>
      </c>
      <c r="R2011" s="22" t="str">
        <f>VLOOKUP(A2011,[1]CustomerAddress!$A$1:$F$3997,5)</f>
        <v>Australia</v>
      </c>
      <c r="S2011" s="22">
        <f>VLOOKUP(A2011,[1]CustomerAddress!$A$1:$F$3997,6)</f>
        <v>11</v>
      </c>
      <c r="T2011" s="22" t="str">
        <f>VLOOKUP(A2011,Labels!$A$5:$I$3497,9)</f>
        <v>Late Bloomer</v>
      </c>
    </row>
    <row r="2012" spans="1:20" s="22" customFormat="1" ht="15.75" customHeight="1" x14ac:dyDescent="0.25">
      <c r="A2012" s="23">
        <v>2011</v>
      </c>
      <c r="B2012" s="24" t="s">
        <v>3930</v>
      </c>
      <c r="C2012" s="24" t="s">
        <v>3931</v>
      </c>
      <c r="D2012" s="24" t="s">
        <v>48</v>
      </c>
      <c r="E2012" s="23">
        <v>68</v>
      </c>
      <c r="F2012" s="25">
        <v>28512</v>
      </c>
      <c r="G2012" s="23">
        <f t="shared" ca="1" si="146"/>
        <v>43.232364963533733</v>
      </c>
      <c r="H2012" s="23" t="str">
        <f t="shared" ca="1" si="147"/>
        <v>41-50</v>
      </c>
      <c r="I2012" s="24" t="s">
        <v>209</v>
      </c>
      <c r="J2012" s="24" t="s">
        <v>84</v>
      </c>
      <c r="K2012" s="24" t="s">
        <v>66</v>
      </c>
      <c r="L2012" s="24" t="s">
        <v>44</v>
      </c>
      <c r="M2012" s="24" t="s">
        <v>45</v>
      </c>
      <c r="N2012" s="23">
        <v>12</v>
      </c>
      <c r="O2012" s="22" t="str">
        <f>VLOOKUP(A2012,[1]CustomerAddress!$A$1:$F$3997,2)</f>
        <v>5 Loftsgordon Avenue</v>
      </c>
      <c r="P2012" s="22">
        <f>VLOOKUP(A2012,[1]CustomerAddress!$A$1:$F$3997,3)</f>
        <v>2068</v>
      </c>
      <c r="Q2012" s="22" t="str">
        <f>VLOOKUP(A2012,[1]CustomerAddress!$A$1:$F$3997,4)</f>
        <v>NSW</v>
      </c>
      <c r="R2012" s="22" t="str">
        <f>VLOOKUP(A2012,[1]CustomerAddress!$A$1:$F$3997,5)</f>
        <v>Australia</v>
      </c>
      <c r="S2012" s="22">
        <f>VLOOKUP(A2012,[1]CustomerAddress!$A$1:$F$3997,6)</f>
        <v>12</v>
      </c>
      <c r="T2012" s="22" t="str">
        <f>VLOOKUP(A2012,Labels!$A$5:$I$3497,9)</f>
        <v>Lost Customer</v>
      </c>
    </row>
    <row r="2013" spans="1:20" s="22" customFormat="1" ht="15.75" customHeight="1" x14ac:dyDescent="0.25">
      <c r="A2013" s="23">
        <v>2012</v>
      </c>
      <c r="B2013" s="24" t="s">
        <v>3932</v>
      </c>
      <c r="C2013" s="24" t="s">
        <v>3933</v>
      </c>
      <c r="D2013" s="24" t="s">
        <v>40</v>
      </c>
      <c r="E2013" s="23">
        <v>55</v>
      </c>
      <c r="F2013" s="25">
        <v>26549</v>
      </c>
      <c r="G2013" s="23">
        <f t="shared" ca="1" si="146"/>
        <v>48.610447155631668</v>
      </c>
      <c r="H2013" s="23" t="str">
        <f t="shared" ca="1" si="147"/>
        <v>41-50</v>
      </c>
      <c r="I2013" s="24" t="s">
        <v>1440</v>
      </c>
      <c r="J2013" s="24" t="s">
        <v>42</v>
      </c>
      <c r="K2013" s="24" t="s">
        <v>66</v>
      </c>
      <c r="L2013" s="24" t="s">
        <v>44</v>
      </c>
      <c r="M2013" s="24" t="s">
        <v>57</v>
      </c>
      <c r="N2013" s="23">
        <v>4</v>
      </c>
      <c r="O2013" s="22" t="str">
        <f>VLOOKUP(A2013,[1]CustomerAddress!$A$1:$F$3997,2)</f>
        <v>33 Del Mar Junction</v>
      </c>
      <c r="P2013" s="22">
        <f>VLOOKUP(A2013,[1]CustomerAddress!$A$1:$F$3997,3)</f>
        <v>2264</v>
      </c>
      <c r="Q2013" s="22" t="str">
        <f>VLOOKUP(A2013,[1]CustomerAddress!$A$1:$F$3997,4)</f>
        <v>NSW</v>
      </c>
      <c r="R2013" s="22" t="str">
        <f>VLOOKUP(A2013,[1]CustomerAddress!$A$1:$F$3997,5)</f>
        <v>Australia</v>
      </c>
      <c r="S2013" s="22">
        <f>VLOOKUP(A2013,[1]CustomerAddress!$A$1:$F$3997,6)</f>
        <v>8</v>
      </c>
      <c r="T2013" s="22" t="str">
        <f>VLOOKUP(A2013,Labels!$A$5:$I$3497,9)</f>
        <v>Becoming Loyal</v>
      </c>
    </row>
    <row r="2014" spans="1:20" s="22" customFormat="1" ht="15.75" customHeight="1" x14ac:dyDescent="0.25">
      <c r="A2014" s="23">
        <v>2013</v>
      </c>
      <c r="B2014" s="24" t="s">
        <v>3873</v>
      </c>
      <c r="C2014" s="24" t="s">
        <v>3934</v>
      </c>
      <c r="D2014" s="24" t="s">
        <v>40</v>
      </c>
      <c r="E2014" s="23">
        <v>99</v>
      </c>
      <c r="F2014" s="25">
        <v>34921</v>
      </c>
      <c r="G2014" s="23">
        <f t="shared" ca="1" si="146"/>
        <v>25.67346085394469</v>
      </c>
      <c r="H2014" s="23" t="str">
        <f t="shared" ca="1" si="147"/>
        <v>21-30</v>
      </c>
      <c r="I2014" s="24" t="s">
        <v>186</v>
      </c>
      <c r="J2014" s="24" t="s">
        <v>42</v>
      </c>
      <c r="K2014" s="24" t="s">
        <v>62</v>
      </c>
      <c r="L2014" s="24" t="s">
        <v>44</v>
      </c>
      <c r="M2014" s="24" t="s">
        <v>45</v>
      </c>
      <c r="N2014" s="23">
        <v>19</v>
      </c>
      <c r="O2014" s="22" t="str">
        <f>VLOOKUP(A2014,[1]CustomerAddress!$A$1:$F$3997,2)</f>
        <v>06069 Hayes Road</v>
      </c>
      <c r="P2014" s="22">
        <f>VLOOKUP(A2014,[1]CustomerAddress!$A$1:$F$3997,3)</f>
        <v>2099</v>
      </c>
      <c r="Q2014" s="22" t="str">
        <f>VLOOKUP(A2014,[1]CustomerAddress!$A$1:$F$3997,4)</f>
        <v>NSW</v>
      </c>
      <c r="R2014" s="22" t="str">
        <f>VLOOKUP(A2014,[1]CustomerAddress!$A$1:$F$3997,5)</f>
        <v>Australia</v>
      </c>
      <c r="S2014" s="22">
        <f>VLOOKUP(A2014,[1]CustomerAddress!$A$1:$F$3997,6)</f>
        <v>8</v>
      </c>
      <c r="T2014" s="22" t="str">
        <f>VLOOKUP(A2014,Labels!$A$5:$I$3497,9)</f>
        <v>Platinum Customer</v>
      </c>
    </row>
    <row r="2015" spans="1:20" s="22" customFormat="1" ht="15.75" customHeight="1" x14ac:dyDescent="0.25">
      <c r="A2015" s="23">
        <v>2014</v>
      </c>
      <c r="B2015" s="24" t="s">
        <v>3935</v>
      </c>
      <c r="C2015" s="24" t="s">
        <v>3936</v>
      </c>
      <c r="D2015" s="24" t="s">
        <v>40</v>
      </c>
      <c r="E2015" s="23">
        <v>49</v>
      </c>
      <c r="F2015" s="25">
        <v>33018</v>
      </c>
      <c r="G2015" s="23">
        <f t="shared" ca="1" si="146"/>
        <v>30.88715948439879</v>
      </c>
      <c r="H2015" s="23" t="str">
        <f t="shared" ca="1" si="147"/>
        <v>31-40</v>
      </c>
      <c r="I2015" s="24" t="s">
        <v>362</v>
      </c>
      <c r="J2015" s="24" t="s">
        <v>84</v>
      </c>
      <c r="K2015" s="24" t="s">
        <v>43</v>
      </c>
      <c r="L2015" s="24" t="s">
        <v>44</v>
      </c>
      <c r="M2015" s="24" t="s">
        <v>45</v>
      </c>
      <c r="N2015" s="23">
        <v>8</v>
      </c>
      <c r="O2015" s="22" t="str">
        <f>VLOOKUP(A2015,[1]CustomerAddress!$A$1:$F$3997,2)</f>
        <v>828 Waubesa Pass</v>
      </c>
      <c r="P2015" s="22">
        <f>VLOOKUP(A2015,[1]CustomerAddress!$A$1:$F$3997,3)</f>
        <v>2234</v>
      </c>
      <c r="Q2015" s="22" t="str">
        <f>VLOOKUP(A2015,[1]CustomerAddress!$A$1:$F$3997,4)</f>
        <v>NSW</v>
      </c>
      <c r="R2015" s="22" t="str">
        <f>VLOOKUP(A2015,[1]CustomerAddress!$A$1:$F$3997,5)</f>
        <v>Australia</v>
      </c>
      <c r="S2015" s="22">
        <f>VLOOKUP(A2015,[1]CustomerAddress!$A$1:$F$3997,6)</f>
        <v>10</v>
      </c>
      <c r="T2015" s="22" t="str">
        <f>VLOOKUP(A2015,Labels!$A$5:$I$3497,9)</f>
        <v>Losing Customer</v>
      </c>
    </row>
    <row r="2016" spans="1:20" s="22" customFormat="1" ht="15.75" customHeight="1" x14ac:dyDescent="0.25">
      <c r="A2016" s="23">
        <v>2015</v>
      </c>
      <c r="B2016" s="24" t="s">
        <v>1320</v>
      </c>
      <c r="C2016" s="24" t="s">
        <v>3937</v>
      </c>
      <c r="D2016" s="24" t="s">
        <v>40</v>
      </c>
      <c r="E2016" s="23">
        <v>6</v>
      </c>
      <c r="F2016" s="25">
        <v>27079</v>
      </c>
      <c r="G2016" s="23">
        <f t="shared" ca="1" si="146"/>
        <v>47.158392360794004</v>
      </c>
      <c r="H2016" s="23" t="str">
        <f t="shared" ca="1" si="147"/>
        <v>41-50</v>
      </c>
      <c r="I2016" s="24" t="s">
        <v>1525</v>
      </c>
      <c r="J2016" s="24" t="s">
        <v>42</v>
      </c>
      <c r="K2016" s="24" t="s">
        <v>62</v>
      </c>
      <c r="L2016" s="24" t="s">
        <v>44</v>
      </c>
      <c r="M2016" s="24" t="s">
        <v>57</v>
      </c>
      <c r="N2016" s="23">
        <v>7</v>
      </c>
      <c r="O2016" s="22" t="str">
        <f>VLOOKUP(A2016,[1]CustomerAddress!$A$1:$F$3997,2)</f>
        <v>1 Bobwhite Circle</v>
      </c>
      <c r="P2016" s="22">
        <f>VLOOKUP(A2016,[1]CustomerAddress!$A$1:$F$3997,3)</f>
        <v>2230</v>
      </c>
      <c r="Q2016" s="22" t="str">
        <f>VLOOKUP(A2016,[1]CustomerAddress!$A$1:$F$3997,4)</f>
        <v>NSW</v>
      </c>
      <c r="R2016" s="22" t="str">
        <f>VLOOKUP(A2016,[1]CustomerAddress!$A$1:$F$3997,5)</f>
        <v>Australia</v>
      </c>
      <c r="S2016" s="22">
        <f>VLOOKUP(A2016,[1]CustomerAddress!$A$1:$F$3997,6)</f>
        <v>9</v>
      </c>
      <c r="T2016" s="22" t="str">
        <f>VLOOKUP(A2016,Labels!$A$5:$I$3497,9)</f>
        <v>Losing Customer</v>
      </c>
    </row>
    <row r="2017" spans="1:20" s="22" customFormat="1" ht="15.75" customHeight="1" x14ac:dyDescent="0.25">
      <c r="A2017" s="23">
        <v>2016</v>
      </c>
      <c r="B2017" s="24" t="s">
        <v>38</v>
      </c>
      <c r="C2017" s="24" t="s">
        <v>3938</v>
      </c>
      <c r="D2017" s="24" t="s">
        <v>40</v>
      </c>
      <c r="E2017" s="23">
        <v>89</v>
      </c>
      <c r="F2017" s="25">
        <v>36118</v>
      </c>
      <c r="G2017" s="23">
        <f t="shared" ca="1" si="146"/>
        <v>22.394008799467283</v>
      </c>
      <c r="H2017" s="23" t="str">
        <f t="shared" ca="1" si="147"/>
        <v>21-30</v>
      </c>
      <c r="I2017" s="24" t="s">
        <v>41</v>
      </c>
      <c r="J2017" s="24" t="s">
        <v>65</v>
      </c>
      <c r="K2017" s="24" t="s">
        <v>62</v>
      </c>
      <c r="L2017" s="24" t="s">
        <v>44</v>
      </c>
      <c r="M2017" s="24" t="s">
        <v>45</v>
      </c>
      <c r="N2017" s="23">
        <v>1</v>
      </c>
      <c r="O2017" s="22" t="str">
        <f>VLOOKUP(A2017,[1]CustomerAddress!$A$1:$F$3997,2)</f>
        <v>3 Memorial Junction</v>
      </c>
      <c r="P2017" s="22">
        <f>VLOOKUP(A2017,[1]CustomerAddress!$A$1:$F$3997,3)</f>
        <v>2126</v>
      </c>
      <c r="Q2017" s="22" t="str">
        <f>VLOOKUP(A2017,[1]CustomerAddress!$A$1:$F$3997,4)</f>
        <v>NSW</v>
      </c>
      <c r="R2017" s="22" t="str">
        <f>VLOOKUP(A2017,[1]CustomerAddress!$A$1:$F$3997,5)</f>
        <v>Australia</v>
      </c>
      <c r="S2017" s="22">
        <f>VLOOKUP(A2017,[1]CustomerAddress!$A$1:$F$3997,6)</f>
        <v>11</v>
      </c>
      <c r="T2017" s="22" t="str">
        <f>VLOOKUP(A2017,Labels!$A$5:$I$3497,9)</f>
        <v>High Risk Customer</v>
      </c>
    </row>
    <row r="2018" spans="1:20" s="22" customFormat="1" ht="15.75" customHeight="1" x14ac:dyDescent="0.25">
      <c r="A2018" s="23">
        <v>2017</v>
      </c>
      <c r="B2018" s="24" t="s">
        <v>3939</v>
      </c>
      <c r="C2018" s="24" t="s">
        <v>3940</v>
      </c>
      <c r="D2018" s="24" t="s">
        <v>48</v>
      </c>
      <c r="E2018" s="23">
        <v>67</v>
      </c>
      <c r="F2018" s="25">
        <v>34741</v>
      </c>
      <c r="G2018" s="23">
        <f t="shared" ca="1" si="146"/>
        <v>26.166611538876197</v>
      </c>
      <c r="H2018" s="23" t="str">
        <f t="shared" ca="1" si="147"/>
        <v>21-30</v>
      </c>
      <c r="I2018" s="24" t="s">
        <v>906</v>
      </c>
      <c r="J2018" s="24" t="s">
        <v>50</v>
      </c>
      <c r="K2018" s="24" t="s">
        <v>62</v>
      </c>
      <c r="L2018" s="24" t="s">
        <v>44</v>
      </c>
      <c r="M2018" s="24" t="s">
        <v>45</v>
      </c>
      <c r="N2018" s="23">
        <v>6</v>
      </c>
      <c r="O2018" s="22" t="str">
        <f>VLOOKUP(A2018,[1]CustomerAddress!$A$1:$F$3997,2)</f>
        <v>644 Mcbride Street</v>
      </c>
      <c r="P2018" s="22">
        <f>VLOOKUP(A2018,[1]CustomerAddress!$A$1:$F$3997,3)</f>
        <v>2086</v>
      </c>
      <c r="Q2018" s="22" t="str">
        <f>VLOOKUP(A2018,[1]CustomerAddress!$A$1:$F$3997,4)</f>
        <v>NSW</v>
      </c>
      <c r="R2018" s="22" t="str">
        <f>VLOOKUP(A2018,[1]CustomerAddress!$A$1:$F$3997,5)</f>
        <v>Australia</v>
      </c>
      <c r="S2018" s="22">
        <f>VLOOKUP(A2018,[1]CustomerAddress!$A$1:$F$3997,6)</f>
        <v>11</v>
      </c>
      <c r="T2018" s="22" t="str">
        <f>VLOOKUP(A2018,Labels!$A$5:$I$3497,9)</f>
        <v>Becoming Loyal</v>
      </c>
    </row>
    <row r="2019" spans="1:20" s="22" customFormat="1" ht="15.75" customHeight="1" x14ac:dyDescent="0.25">
      <c r="A2019" s="23">
        <v>2018</v>
      </c>
      <c r="B2019" s="24" t="s">
        <v>3941</v>
      </c>
      <c r="C2019" s="24" t="s">
        <v>3133</v>
      </c>
      <c r="D2019" s="24" t="s">
        <v>48</v>
      </c>
      <c r="E2019" s="23">
        <v>80</v>
      </c>
      <c r="F2019" s="25">
        <v>23041</v>
      </c>
      <c r="G2019" s="23">
        <f t="shared" ca="1" si="146"/>
        <v>58.221406059741255</v>
      </c>
      <c r="H2019" s="23" t="str">
        <f t="shared" ca="1" si="147"/>
        <v>51-60</v>
      </c>
      <c r="I2019" s="24" t="s">
        <v>404</v>
      </c>
      <c r="J2019" s="24" t="s">
        <v>50</v>
      </c>
      <c r="K2019" s="24" t="s">
        <v>62</v>
      </c>
      <c r="L2019" s="24" t="s">
        <v>44</v>
      </c>
      <c r="M2019" s="24" t="s">
        <v>57</v>
      </c>
      <c r="N2019" s="23">
        <v>12</v>
      </c>
      <c r="O2019" s="22" t="str">
        <f>VLOOKUP(A2019,[1]CustomerAddress!$A$1:$F$3997,2)</f>
        <v>23700 Dennis Way</v>
      </c>
      <c r="P2019" s="22">
        <f>VLOOKUP(A2019,[1]CustomerAddress!$A$1:$F$3997,3)</f>
        <v>2075</v>
      </c>
      <c r="Q2019" s="22" t="str">
        <f>VLOOKUP(A2019,[1]CustomerAddress!$A$1:$F$3997,4)</f>
        <v>NSW</v>
      </c>
      <c r="R2019" s="22" t="str">
        <f>VLOOKUP(A2019,[1]CustomerAddress!$A$1:$F$3997,5)</f>
        <v>Australia</v>
      </c>
      <c r="S2019" s="22">
        <f>VLOOKUP(A2019,[1]CustomerAddress!$A$1:$F$3997,6)</f>
        <v>11</v>
      </c>
      <c r="T2019" s="22" t="str">
        <f>VLOOKUP(A2019,Labels!$A$5:$I$3497,9)</f>
        <v>Potential Customer</v>
      </c>
    </row>
    <row r="2020" spans="1:20" s="22" customFormat="1" ht="15.75" customHeight="1" x14ac:dyDescent="0.25">
      <c r="A2020" s="23">
        <v>2019</v>
      </c>
      <c r="B2020" s="24" t="s">
        <v>3684</v>
      </c>
      <c r="C2020" s="24" t="s">
        <v>3942</v>
      </c>
      <c r="D2020" s="24" t="s">
        <v>40</v>
      </c>
      <c r="E2020" s="23">
        <v>48</v>
      </c>
      <c r="F2020" s="25">
        <v>19615</v>
      </c>
      <c r="G2020" s="23">
        <f t="shared" ca="1" si="146"/>
        <v>67.60770742928716</v>
      </c>
      <c r="H2020" s="23" t="str">
        <f t="shared" ca="1" si="147"/>
        <v>61-70</v>
      </c>
      <c r="I2020" s="24" t="s">
        <v>571</v>
      </c>
      <c r="J2020" s="24" t="s">
        <v>164</v>
      </c>
      <c r="K2020" s="24" t="s">
        <v>66</v>
      </c>
      <c r="L2020" s="24" t="s">
        <v>44</v>
      </c>
      <c r="M2020" s="24" t="s">
        <v>57</v>
      </c>
      <c r="N2020" s="23">
        <v>17</v>
      </c>
      <c r="O2020" s="22" t="str">
        <f>VLOOKUP(A2020,[1]CustomerAddress!$A$1:$F$3997,2)</f>
        <v>5795 Comanche Circle</v>
      </c>
      <c r="P2020" s="22">
        <f>VLOOKUP(A2020,[1]CustomerAddress!$A$1:$F$3997,3)</f>
        <v>4825</v>
      </c>
      <c r="Q2020" s="22" t="str">
        <f>VLOOKUP(A2020,[1]CustomerAddress!$A$1:$F$3997,4)</f>
        <v>QLD</v>
      </c>
      <c r="R2020" s="22" t="str">
        <f>VLOOKUP(A2020,[1]CustomerAddress!$A$1:$F$3997,5)</f>
        <v>Australia</v>
      </c>
      <c r="S2020" s="22">
        <f>VLOOKUP(A2020,[1]CustomerAddress!$A$1:$F$3997,6)</f>
        <v>2</v>
      </c>
      <c r="T2020" s="22" t="str">
        <f>VLOOKUP(A2020,Labels!$A$5:$I$3497,9)</f>
        <v>Losing Customer</v>
      </c>
    </row>
    <row r="2021" spans="1:20" s="22" customFormat="1" ht="15.75" hidden="1" customHeight="1" x14ac:dyDescent="0.25">
      <c r="A2021" s="23">
        <v>2020</v>
      </c>
      <c r="B2021" s="24" t="s">
        <v>3943</v>
      </c>
      <c r="C2021" s="24" t="s">
        <v>3944</v>
      </c>
      <c r="D2021" s="24" t="s">
        <v>40</v>
      </c>
      <c r="E2021" s="23">
        <v>50</v>
      </c>
      <c r="F2021" s="25">
        <v>26059</v>
      </c>
      <c r="G2021" s="23">
        <f t="shared" ca="1" si="146"/>
        <v>49.952912909056323</v>
      </c>
      <c r="H2021" s="23"/>
      <c r="I2021" s="24" t="s">
        <v>1008</v>
      </c>
      <c r="J2021" s="24" t="s">
        <v>54</v>
      </c>
      <c r="K2021" s="24" t="s">
        <v>62</v>
      </c>
      <c r="L2021" s="24" t="s">
        <v>44</v>
      </c>
      <c r="M2021" s="24" t="s">
        <v>45</v>
      </c>
      <c r="N2021" s="23">
        <v>14</v>
      </c>
    </row>
    <row r="2022" spans="1:20" s="22" customFormat="1" ht="15.75" hidden="1" customHeight="1" x14ac:dyDescent="0.25">
      <c r="A2022" s="23">
        <v>2021</v>
      </c>
      <c r="B2022" s="24" t="s">
        <v>3945</v>
      </c>
      <c r="C2022" s="24" t="s">
        <v>3946</v>
      </c>
      <c r="D2022" s="24" t="s">
        <v>147</v>
      </c>
      <c r="E2022" s="23">
        <v>31</v>
      </c>
      <c r="F2022" s="25"/>
      <c r="G2022" s="23"/>
      <c r="H2022" s="23"/>
      <c r="I2022" s="24" t="s">
        <v>516</v>
      </c>
      <c r="J2022" s="24" t="s">
        <v>56</v>
      </c>
      <c r="K2022" s="24" t="s">
        <v>66</v>
      </c>
      <c r="L2022" s="24" t="s">
        <v>44</v>
      </c>
      <c r="M2022" s="24" t="s">
        <v>45</v>
      </c>
      <c r="N2022" s="23"/>
    </row>
    <row r="2023" spans="1:20" s="22" customFormat="1" ht="15.75" customHeight="1" x14ac:dyDescent="0.25">
      <c r="A2023" s="23">
        <v>2022</v>
      </c>
      <c r="B2023" s="24" t="s">
        <v>3947</v>
      </c>
      <c r="C2023" s="24" t="s">
        <v>3948</v>
      </c>
      <c r="D2023" s="24" t="s">
        <v>48</v>
      </c>
      <c r="E2023" s="23">
        <v>79</v>
      </c>
      <c r="F2023" s="25">
        <v>30135</v>
      </c>
      <c r="G2023" s="23">
        <f t="shared" ref="G2023:G2069" ca="1" si="148">(NOW()-F2023)/365</f>
        <v>38.785789621067977</v>
      </c>
      <c r="H2023" s="23" t="str">
        <f t="shared" ref="H2023:H2033" ca="1" si="149">IF(G2023&lt;=10,"0-10",IF(AND(G2023&gt;10,G2023&lt;=20),"11-20",IF(AND(G2023&gt;20,G2023&lt;=30),"21-30",IF(AND(G2023&gt;30,G2023&lt;=40),"31-40",IF(AND(G2023&gt;40,G2023&lt;=50),"41-50",IF(AND(G2023&gt;50,G2023&lt;=60),"51-60",IF(AND(G2023&gt;60,G2023&lt;=70),"61-70",IF(AND(G2023&gt;70,G2023&lt;=80),"71-80",IF(AND(G2023&gt;80,G2023&lt;=90),"81-90",IF(G2023&gt;90,"91-100"))))))))))</f>
        <v>31-40</v>
      </c>
      <c r="J2023" s="24" t="s">
        <v>56</v>
      </c>
      <c r="K2023" s="24" t="s">
        <v>62</v>
      </c>
      <c r="L2023" s="24" t="s">
        <v>44</v>
      </c>
      <c r="M2023" s="24" t="s">
        <v>57</v>
      </c>
      <c r="N2023" s="23">
        <v>7</v>
      </c>
      <c r="O2023" s="22" t="str">
        <f>VLOOKUP(A2023,[1]CustomerAddress!$A$1:$F$3997,2)</f>
        <v>5468 Moose Lane</v>
      </c>
      <c r="P2023" s="22">
        <f>VLOOKUP(A2023,[1]CustomerAddress!$A$1:$F$3997,3)</f>
        <v>2445</v>
      </c>
      <c r="Q2023" s="22" t="str">
        <f>VLOOKUP(A2023,[1]CustomerAddress!$A$1:$F$3997,4)</f>
        <v>NSW</v>
      </c>
      <c r="R2023" s="22" t="str">
        <f>VLOOKUP(A2023,[1]CustomerAddress!$A$1:$F$3997,5)</f>
        <v>Australia</v>
      </c>
      <c r="S2023" s="22">
        <f>VLOOKUP(A2023,[1]CustomerAddress!$A$1:$F$3997,6)</f>
        <v>7</v>
      </c>
      <c r="T2023" s="22" t="str">
        <f>VLOOKUP(A2023,Labels!$A$5:$I$3497,9)</f>
        <v>Becoming Loyal</v>
      </c>
    </row>
    <row r="2024" spans="1:20" s="22" customFormat="1" ht="15.75" customHeight="1" x14ac:dyDescent="0.25">
      <c r="A2024" s="23">
        <v>2023</v>
      </c>
      <c r="B2024" s="24" t="s">
        <v>3949</v>
      </c>
      <c r="C2024" s="24" t="s">
        <v>3950</v>
      </c>
      <c r="D2024" s="24" t="s">
        <v>48</v>
      </c>
      <c r="E2024" s="23">
        <v>15</v>
      </c>
      <c r="F2024" s="25">
        <v>25944</v>
      </c>
      <c r="G2024" s="23">
        <f t="shared" ca="1" si="148"/>
        <v>50.267981401889898</v>
      </c>
      <c r="H2024" s="23" t="str">
        <f t="shared" ca="1" si="149"/>
        <v>51-60</v>
      </c>
      <c r="I2024" s="24" t="s">
        <v>362</v>
      </c>
      <c r="J2024" s="24" t="s">
        <v>61</v>
      </c>
      <c r="K2024" s="24" t="s">
        <v>66</v>
      </c>
      <c r="L2024" s="24" t="s">
        <v>44</v>
      </c>
      <c r="M2024" s="24" t="s">
        <v>57</v>
      </c>
      <c r="N2024" s="23">
        <v>10</v>
      </c>
      <c r="O2024" s="22" t="str">
        <f>VLOOKUP(A2024,[1]CustomerAddress!$A$1:$F$3997,2)</f>
        <v>174 Calypso Crossing</v>
      </c>
      <c r="P2024" s="22">
        <f>VLOOKUP(A2024,[1]CustomerAddress!$A$1:$F$3997,3)</f>
        <v>2770</v>
      </c>
      <c r="Q2024" s="22" t="str">
        <f>VLOOKUP(A2024,[1]CustomerAddress!$A$1:$F$3997,4)</f>
        <v>NSW</v>
      </c>
      <c r="R2024" s="22" t="str">
        <f>VLOOKUP(A2024,[1]CustomerAddress!$A$1:$F$3997,5)</f>
        <v>Australia</v>
      </c>
      <c r="S2024" s="22">
        <f>VLOOKUP(A2024,[1]CustomerAddress!$A$1:$F$3997,6)</f>
        <v>7</v>
      </c>
      <c r="T2024" s="22" t="str">
        <f>VLOOKUP(A2024,Labels!$A$5:$I$3497,9)</f>
        <v>Platinum Customer</v>
      </c>
    </row>
    <row r="2025" spans="1:20" s="22" customFormat="1" ht="15.75" customHeight="1" x14ac:dyDescent="0.25">
      <c r="A2025" s="23">
        <v>2024</v>
      </c>
      <c r="B2025" s="24" t="s">
        <v>3951</v>
      </c>
      <c r="C2025" s="24" t="s">
        <v>3952</v>
      </c>
      <c r="D2025" s="24" t="s">
        <v>40</v>
      </c>
      <c r="E2025" s="23">
        <v>69</v>
      </c>
      <c r="F2025" s="25">
        <v>36721</v>
      </c>
      <c r="G2025" s="23">
        <f t="shared" ca="1" si="148"/>
        <v>20.741954004629623</v>
      </c>
      <c r="H2025" s="23" t="str">
        <f t="shared" ca="1" si="149"/>
        <v>21-30</v>
      </c>
      <c r="I2025" s="24" t="s">
        <v>209</v>
      </c>
      <c r="J2025" s="24" t="s">
        <v>56</v>
      </c>
      <c r="K2025" s="24" t="s">
        <v>43</v>
      </c>
      <c r="L2025" s="24" t="s">
        <v>44</v>
      </c>
      <c r="M2025" s="24" t="s">
        <v>45</v>
      </c>
      <c r="N2025" s="23">
        <v>2</v>
      </c>
      <c r="O2025" s="22" t="str">
        <f>VLOOKUP(A2025,[1]CustomerAddress!$A$1:$F$3997,2)</f>
        <v>53358 David Circle</v>
      </c>
      <c r="P2025" s="22">
        <f>VLOOKUP(A2025,[1]CustomerAddress!$A$1:$F$3997,3)</f>
        <v>4306</v>
      </c>
      <c r="Q2025" s="22" t="str">
        <f>VLOOKUP(A2025,[1]CustomerAddress!$A$1:$F$3997,4)</f>
        <v>QLD</v>
      </c>
      <c r="R2025" s="22" t="str">
        <f>VLOOKUP(A2025,[1]CustomerAddress!$A$1:$F$3997,5)</f>
        <v>Australia</v>
      </c>
      <c r="S2025" s="22">
        <f>VLOOKUP(A2025,[1]CustomerAddress!$A$1:$F$3997,6)</f>
        <v>3</v>
      </c>
      <c r="T2025" s="22" t="str">
        <f>VLOOKUP(A2025,Labels!$A$5:$I$3497,9)</f>
        <v>Potential Customer</v>
      </c>
    </row>
    <row r="2026" spans="1:20" s="22" customFormat="1" ht="15.75" customHeight="1" x14ac:dyDescent="0.25">
      <c r="A2026" s="23">
        <v>2025</v>
      </c>
      <c r="B2026" s="24" t="s">
        <v>3953</v>
      </c>
      <c r="C2026" s="24" t="s">
        <v>3954</v>
      </c>
      <c r="D2026" s="24" t="s">
        <v>48</v>
      </c>
      <c r="E2026" s="23">
        <v>59</v>
      </c>
      <c r="F2026" s="25">
        <v>30056</v>
      </c>
      <c r="G2026" s="23">
        <f t="shared" ca="1" si="148"/>
        <v>39.002227977232366</v>
      </c>
      <c r="H2026" s="23" t="str">
        <f t="shared" ca="1" si="149"/>
        <v>31-40</v>
      </c>
      <c r="I2026" s="24" t="s">
        <v>154</v>
      </c>
      <c r="J2026" s="24" t="s">
        <v>61</v>
      </c>
      <c r="K2026" s="24" t="s">
        <v>43</v>
      </c>
      <c r="L2026" s="24" t="s">
        <v>44</v>
      </c>
      <c r="M2026" s="24" t="s">
        <v>45</v>
      </c>
      <c r="N2026" s="23">
        <v>3</v>
      </c>
      <c r="O2026" s="22" t="str">
        <f>VLOOKUP(A2026,[1]CustomerAddress!$A$1:$F$3997,2)</f>
        <v>0 3rd Road</v>
      </c>
      <c r="P2026" s="22">
        <f>VLOOKUP(A2026,[1]CustomerAddress!$A$1:$F$3997,3)</f>
        <v>4060</v>
      </c>
      <c r="Q2026" s="22" t="str">
        <f>VLOOKUP(A2026,[1]CustomerAddress!$A$1:$F$3997,4)</f>
        <v>QLD</v>
      </c>
      <c r="R2026" s="22" t="str">
        <f>VLOOKUP(A2026,[1]CustomerAddress!$A$1:$F$3997,5)</f>
        <v>Australia</v>
      </c>
      <c r="S2026" s="22">
        <f>VLOOKUP(A2026,[1]CustomerAddress!$A$1:$F$3997,6)</f>
        <v>9</v>
      </c>
      <c r="T2026" s="22" t="str">
        <f>VLOOKUP(A2026,Labels!$A$5:$I$3497,9)</f>
        <v>Evasive Customer</v>
      </c>
    </row>
    <row r="2027" spans="1:20" s="22" customFormat="1" ht="15.75" customHeight="1" x14ac:dyDescent="0.25">
      <c r="A2027" s="23">
        <v>2026</v>
      </c>
      <c r="B2027" s="24" t="s">
        <v>3955</v>
      </c>
      <c r="C2027" s="24" t="s">
        <v>3956</v>
      </c>
      <c r="D2027" s="24" t="s">
        <v>40</v>
      </c>
      <c r="E2027" s="23">
        <v>62</v>
      </c>
      <c r="F2027" s="25">
        <v>32038</v>
      </c>
      <c r="G2027" s="23">
        <f t="shared" ca="1" si="148"/>
        <v>33.572090990930995</v>
      </c>
      <c r="H2027" s="23" t="str">
        <f t="shared" ca="1" si="149"/>
        <v>31-40</v>
      </c>
      <c r="I2027" s="24" t="s">
        <v>519</v>
      </c>
      <c r="J2027" s="24" t="s">
        <v>54</v>
      </c>
      <c r="K2027" s="24" t="s">
        <v>43</v>
      </c>
      <c r="L2027" s="24" t="s">
        <v>44</v>
      </c>
      <c r="M2027" s="24" t="s">
        <v>45</v>
      </c>
      <c r="N2027" s="23">
        <v>7</v>
      </c>
      <c r="O2027" s="22" t="str">
        <f>VLOOKUP(A2027,[1]CustomerAddress!$A$1:$F$3997,2)</f>
        <v>9 Melvin Drive</v>
      </c>
      <c r="P2027" s="22">
        <f>VLOOKUP(A2027,[1]CustomerAddress!$A$1:$F$3997,3)</f>
        <v>2144</v>
      </c>
      <c r="Q2027" s="22" t="str">
        <f>VLOOKUP(A2027,[1]CustomerAddress!$A$1:$F$3997,4)</f>
        <v>NSW</v>
      </c>
      <c r="R2027" s="22" t="str">
        <f>VLOOKUP(A2027,[1]CustomerAddress!$A$1:$F$3997,5)</f>
        <v>Australia</v>
      </c>
      <c r="S2027" s="22">
        <f>VLOOKUP(A2027,[1]CustomerAddress!$A$1:$F$3997,6)</f>
        <v>7</v>
      </c>
      <c r="T2027" s="22" t="str">
        <f>VLOOKUP(A2027,Labels!$A$5:$I$3497,9)</f>
        <v>Evasive Customer</v>
      </c>
    </row>
    <row r="2028" spans="1:20" s="22" customFormat="1" ht="15.75" customHeight="1" x14ac:dyDescent="0.25">
      <c r="A2028" s="23">
        <v>2027</v>
      </c>
      <c r="B2028" s="24" t="s">
        <v>3957</v>
      </c>
      <c r="C2028" s="24" t="s">
        <v>3342</v>
      </c>
      <c r="D2028" s="24" t="s">
        <v>48</v>
      </c>
      <c r="E2028" s="23">
        <v>89</v>
      </c>
      <c r="F2028" s="25">
        <v>23622</v>
      </c>
      <c r="G2028" s="23">
        <f t="shared" ca="1" si="148"/>
        <v>56.629625237506332</v>
      </c>
      <c r="H2028" s="23" t="str">
        <f t="shared" ca="1" si="149"/>
        <v>51-60</v>
      </c>
      <c r="I2028" s="24" t="s">
        <v>253</v>
      </c>
      <c r="J2028" s="24" t="s">
        <v>61</v>
      </c>
      <c r="K2028" s="24" t="s">
        <v>66</v>
      </c>
      <c r="L2028" s="24" t="s">
        <v>44</v>
      </c>
      <c r="M2028" s="24" t="s">
        <v>57</v>
      </c>
      <c r="N2028" s="23">
        <v>10</v>
      </c>
      <c r="O2028" s="22" t="str">
        <f>VLOOKUP(A2028,[1]CustomerAddress!$A$1:$F$3997,2)</f>
        <v>9670 4th Point</v>
      </c>
      <c r="P2028" s="22">
        <f>VLOOKUP(A2028,[1]CustomerAddress!$A$1:$F$3997,3)</f>
        <v>2065</v>
      </c>
      <c r="Q2028" s="22" t="str">
        <f>VLOOKUP(A2028,[1]CustomerAddress!$A$1:$F$3997,4)</f>
        <v>NSW</v>
      </c>
      <c r="R2028" s="22" t="str">
        <f>VLOOKUP(A2028,[1]CustomerAddress!$A$1:$F$3997,5)</f>
        <v>Australia</v>
      </c>
      <c r="S2028" s="22">
        <f>VLOOKUP(A2028,[1]CustomerAddress!$A$1:$F$3997,6)</f>
        <v>10</v>
      </c>
      <c r="T2028" s="22" t="str">
        <f>VLOOKUP(A2028,Labels!$A$5:$I$3497,9)</f>
        <v>Very Loyal</v>
      </c>
    </row>
    <row r="2029" spans="1:20" s="22" customFormat="1" ht="15.75" customHeight="1" x14ac:dyDescent="0.25">
      <c r="A2029" s="23">
        <v>2028</v>
      </c>
      <c r="B2029" s="24" t="s">
        <v>3958</v>
      </c>
      <c r="C2029" s="24" t="s">
        <v>3959</v>
      </c>
      <c r="D2029" s="24" t="s">
        <v>40</v>
      </c>
      <c r="E2029" s="23">
        <v>25</v>
      </c>
      <c r="F2029" s="25">
        <v>28104</v>
      </c>
      <c r="G2029" s="23">
        <f t="shared" ca="1" si="148"/>
        <v>44.350173182711814</v>
      </c>
      <c r="H2029" s="23" t="str">
        <f t="shared" ca="1" si="149"/>
        <v>41-50</v>
      </c>
      <c r="I2029" s="24" t="s">
        <v>176</v>
      </c>
      <c r="J2029" s="24" t="s">
        <v>65</v>
      </c>
      <c r="K2029" s="24" t="s">
        <v>62</v>
      </c>
      <c r="L2029" s="24" t="s">
        <v>44</v>
      </c>
      <c r="M2029" s="24" t="s">
        <v>45</v>
      </c>
      <c r="N2029" s="23">
        <v>18</v>
      </c>
      <c r="O2029" s="22" t="str">
        <f>VLOOKUP(A2029,[1]CustomerAddress!$A$1:$F$3997,2)</f>
        <v>2228 Steensland Terrace</v>
      </c>
      <c r="P2029" s="22">
        <f>VLOOKUP(A2029,[1]CustomerAddress!$A$1:$F$3997,3)</f>
        <v>2148</v>
      </c>
      <c r="Q2029" s="22" t="str">
        <f>VLOOKUP(A2029,[1]CustomerAddress!$A$1:$F$3997,4)</f>
        <v>NSW</v>
      </c>
      <c r="R2029" s="22" t="str">
        <f>VLOOKUP(A2029,[1]CustomerAddress!$A$1:$F$3997,5)</f>
        <v>Australia</v>
      </c>
      <c r="S2029" s="22">
        <f>VLOOKUP(A2029,[1]CustomerAddress!$A$1:$F$3997,6)</f>
        <v>8</v>
      </c>
      <c r="T2029" s="22" t="str">
        <f>VLOOKUP(A2029,Labels!$A$5:$I$3497,9)</f>
        <v>Potential Customer</v>
      </c>
    </row>
    <row r="2030" spans="1:20" s="22" customFormat="1" ht="15.75" customHeight="1" x14ac:dyDescent="0.25">
      <c r="A2030" s="23">
        <v>2029</v>
      </c>
      <c r="B2030" s="24" t="s">
        <v>3086</v>
      </c>
      <c r="C2030" s="24" t="s">
        <v>3960</v>
      </c>
      <c r="D2030" s="24" t="s">
        <v>48</v>
      </c>
      <c r="E2030" s="23">
        <v>10</v>
      </c>
      <c r="F2030" s="25">
        <v>33673</v>
      </c>
      <c r="G2030" s="23">
        <f t="shared" ca="1" si="148"/>
        <v>29.092638936136471</v>
      </c>
      <c r="H2030" s="23" t="str">
        <f t="shared" ca="1" si="149"/>
        <v>21-30</v>
      </c>
      <c r="I2030" s="24" t="s">
        <v>642</v>
      </c>
      <c r="J2030" s="24" t="s">
        <v>84</v>
      </c>
      <c r="K2030" s="24" t="s">
        <v>43</v>
      </c>
      <c r="L2030" s="24" t="s">
        <v>44</v>
      </c>
      <c r="M2030" s="24" t="s">
        <v>57</v>
      </c>
      <c r="N2030" s="23">
        <v>7</v>
      </c>
      <c r="O2030" s="22" t="str">
        <f>VLOOKUP(A2030,[1]CustomerAddress!$A$1:$F$3997,2)</f>
        <v>2 Thierer Place</v>
      </c>
      <c r="P2030" s="22">
        <f>VLOOKUP(A2030,[1]CustomerAddress!$A$1:$F$3997,3)</f>
        <v>4053</v>
      </c>
      <c r="Q2030" s="22" t="str">
        <f>VLOOKUP(A2030,[1]CustomerAddress!$A$1:$F$3997,4)</f>
        <v>QLD</v>
      </c>
      <c r="R2030" s="22" t="str">
        <f>VLOOKUP(A2030,[1]CustomerAddress!$A$1:$F$3997,5)</f>
        <v>Australia</v>
      </c>
      <c r="S2030" s="22">
        <f>VLOOKUP(A2030,[1]CustomerAddress!$A$1:$F$3997,6)</f>
        <v>8</v>
      </c>
      <c r="T2030" s="22" t="str">
        <f>VLOOKUP(A2030,Labels!$A$5:$I$3497,9)</f>
        <v>Platinum Customer</v>
      </c>
    </row>
    <row r="2031" spans="1:20" s="22" customFormat="1" ht="15.75" customHeight="1" x14ac:dyDescent="0.25">
      <c r="A2031" s="23">
        <v>2030</v>
      </c>
      <c r="B2031" s="24" t="s">
        <v>3961</v>
      </c>
      <c r="C2031" s="24" t="s">
        <v>3962</v>
      </c>
      <c r="D2031" s="24" t="s">
        <v>48</v>
      </c>
      <c r="E2031" s="23">
        <v>3</v>
      </c>
      <c r="F2031" s="25">
        <v>22290</v>
      </c>
      <c r="G2031" s="23">
        <f t="shared" ca="1" si="148"/>
        <v>60.278940305999484</v>
      </c>
      <c r="H2031" s="23" t="str">
        <f t="shared" ca="1" si="149"/>
        <v>61-70</v>
      </c>
      <c r="I2031" s="24" t="s">
        <v>49</v>
      </c>
      <c r="J2031" s="24" t="s">
        <v>54</v>
      </c>
      <c r="K2031" s="24" t="s">
        <v>66</v>
      </c>
      <c r="L2031" s="24" t="s">
        <v>44</v>
      </c>
      <c r="M2031" s="24" t="s">
        <v>57</v>
      </c>
      <c r="N2031" s="23">
        <v>15</v>
      </c>
      <c r="O2031" s="22" t="str">
        <f>VLOOKUP(A2031,[1]CustomerAddress!$A$1:$F$3997,2)</f>
        <v>23 Huxley Road</v>
      </c>
      <c r="P2031" s="22">
        <f>VLOOKUP(A2031,[1]CustomerAddress!$A$1:$F$3997,3)</f>
        <v>3064</v>
      </c>
      <c r="Q2031" s="22" t="str">
        <f>VLOOKUP(A2031,[1]CustomerAddress!$A$1:$F$3997,4)</f>
        <v>VIC</v>
      </c>
      <c r="R2031" s="22" t="str">
        <f>VLOOKUP(A2031,[1]CustomerAddress!$A$1:$F$3997,5)</f>
        <v>Australia</v>
      </c>
      <c r="S2031" s="22">
        <f>VLOOKUP(A2031,[1]CustomerAddress!$A$1:$F$3997,6)</f>
        <v>7</v>
      </c>
      <c r="T2031" s="22" t="str">
        <f>VLOOKUP(A2031,Labels!$A$5:$I$3497,9)</f>
        <v>Evasive Customer</v>
      </c>
    </row>
    <row r="2032" spans="1:20" s="22" customFormat="1" ht="15.75" customHeight="1" x14ac:dyDescent="0.25">
      <c r="A2032" s="23">
        <v>2031</v>
      </c>
      <c r="B2032" s="24" t="s">
        <v>3963</v>
      </c>
      <c r="C2032" s="24" t="s">
        <v>3964</v>
      </c>
      <c r="D2032" s="24" t="s">
        <v>48</v>
      </c>
      <c r="E2032" s="23">
        <v>99</v>
      </c>
      <c r="F2032" s="25">
        <v>31798</v>
      </c>
      <c r="G2032" s="23">
        <f t="shared" ca="1" si="148"/>
        <v>34.229625237506333</v>
      </c>
      <c r="H2032" s="23" t="str">
        <f t="shared" ca="1" si="149"/>
        <v>31-40</v>
      </c>
      <c r="I2032" s="24" t="s">
        <v>509</v>
      </c>
      <c r="J2032" s="24" t="s">
        <v>61</v>
      </c>
      <c r="K2032" s="24" t="s">
        <v>43</v>
      </c>
      <c r="L2032" s="24" t="s">
        <v>44</v>
      </c>
      <c r="M2032" s="24" t="s">
        <v>57</v>
      </c>
      <c r="N2032" s="23">
        <v>12</v>
      </c>
      <c r="O2032" s="22" t="str">
        <f>VLOOKUP(A2032,[1]CustomerAddress!$A$1:$F$3997,2)</f>
        <v>34 3rd Place</v>
      </c>
      <c r="P2032" s="22">
        <f>VLOOKUP(A2032,[1]CustomerAddress!$A$1:$F$3997,3)</f>
        <v>3030</v>
      </c>
      <c r="Q2032" s="22" t="str">
        <f>VLOOKUP(A2032,[1]CustomerAddress!$A$1:$F$3997,4)</f>
        <v>VIC</v>
      </c>
      <c r="R2032" s="22" t="str">
        <f>VLOOKUP(A2032,[1]CustomerAddress!$A$1:$F$3997,5)</f>
        <v>Australia</v>
      </c>
      <c r="S2032" s="22">
        <f>VLOOKUP(A2032,[1]CustomerAddress!$A$1:$F$3997,6)</f>
        <v>8</v>
      </c>
      <c r="T2032" s="22" t="str">
        <f>VLOOKUP(A2032,Labels!$A$5:$I$3497,9)</f>
        <v>Late Bloomer</v>
      </c>
    </row>
    <row r="2033" spans="1:20" s="22" customFormat="1" ht="15.75" customHeight="1" x14ac:dyDescent="0.25">
      <c r="A2033" s="23">
        <v>2032</v>
      </c>
      <c r="B2033" s="24" t="s">
        <v>3965</v>
      </c>
      <c r="C2033" s="24" t="s">
        <v>3966</v>
      </c>
      <c r="D2033" s="24" t="s">
        <v>48</v>
      </c>
      <c r="E2033" s="23">
        <v>98</v>
      </c>
      <c r="F2033" s="25">
        <v>30568</v>
      </c>
      <c r="G2033" s="23">
        <f t="shared" ca="1" si="148"/>
        <v>37.599488251204967</v>
      </c>
      <c r="H2033" s="23" t="str">
        <f t="shared" ca="1" si="149"/>
        <v>31-40</v>
      </c>
      <c r="I2033" s="24" t="s">
        <v>292</v>
      </c>
      <c r="J2033" s="24" t="s">
        <v>54</v>
      </c>
      <c r="K2033" s="24" t="s">
        <v>43</v>
      </c>
      <c r="L2033" s="24" t="s">
        <v>44</v>
      </c>
      <c r="M2033" s="24" t="s">
        <v>45</v>
      </c>
      <c r="N2033" s="23">
        <v>9</v>
      </c>
      <c r="O2033" s="22" t="str">
        <f>VLOOKUP(A2033,[1]CustomerAddress!$A$1:$F$3997,2)</f>
        <v>63 Golf Crossing</v>
      </c>
      <c r="P2033" s="22">
        <f>VLOOKUP(A2033,[1]CustomerAddress!$A$1:$F$3997,3)</f>
        <v>2217</v>
      </c>
      <c r="Q2033" s="22" t="str">
        <f>VLOOKUP(A2033,[1]CustomerAddress!$A$1:$F$3997,4)</f>
        <v>NSW</v>
      </c>
      <c r="R2033" s="22" t="str">
        <f>VLOOKUP(A2033,[1]CustomerAddress!$A$1:$F$3997,5)</f>
        <v>Australia</v>
      </c>
      <c r="S2033" s="22">
        <f>VLOOKUP(A2033,[1]CustomerAddress!$A$1:$F$3997,6)</f>
        <v>8</v>
      </c>
      <c r="T2033" s="22" t="str">
        <f>VLOOKUP(A2033,Labels!$A$5:$I$3497,9)</f>
        <v>Recent Customer</v>
      </c>
    </row>
    <row r="2034" spans="1:20" s="22" customFormat="1" ht="15.75" hidden="1" customHeight="1" x14ac:dyDescent="0.25">
      <c r="A2034" s="23">
        <v>2033</v>
      </c>
      <c r="B2034" s="24" t="s">
        <v>3967</v>
      </c>
      <c r="C2034" s="24" t="s">
        <v>3968</v>
      </c>
      <c r="D2034" s="24" t="s">
        <v>48</v>
      </c>
      <c r="E2034" s="23">
        <v>36</v>
      </c>
      <c r="F2034" s="25">
        <v>26176</v>
      </c>
      <c r="G2034" s="23">
        <f t="shared" ca="1" si="148"/>
        <v>49.632364963533732</v>
      </c>
      <c r="H2034" s="23"/>
      <c r="I2034" s="24" t="s">
        <v>683</v>
      </c>
      <c r="J2034" s="24" t="s">
        <v>42</v>
      </c>
      <c r="K2034" s="24" t="s">
        <v>66</v>
      </c>
      <c r="L2034" s="24" t="s">
        <v>44</v>
      </c>
      <c r="M2034" s="24" t="s">
        <v>57</v>
      </c>
      <c r="N2034" s="23">
        <v>10</v>
      </c>
    </row>
    <row r="2035" spans="1:20" s="22" customFormat="1" ht="15.75" customHeight="1" x14ac:dyDescent="0.25">
      <c r="A2035" s="23">
        <v>2034</v>
      </c>
      <c r="B2035" s="24" t="s">
        <v>3969</v>
      </c>
      <c r="C2035" s="24" t="s">
        <v>3970</v>
      </c>
      <c r="D2035" s="24" t="s">
        <v>40</v>
      </c>
      <c r="E2035" s="23">
        <v>87</v>
      </c>
      <c r="F2035" s="25">
        <v>27039</v>
      </c>
      <c r="G2035" s="23">
        <f t="shared" ca="1" si="148"/>
        <v>47.267981402207006</v>
      </c>
      <c r="H2035" s="23" t="str">
        <f t="shared" ref="H2035:H2069" ca="1" si="150">IF(G2035&lt;=10,"0-10",IF(AND(G2035&gt;10,G2035&lt;=20),"11-20",IF(AND(G2035&gt;20,G2035&lt;=30),"21-30",IF(AND(G2035&gt;30,G2035&lt;=40),"31-40",IF(AND(G2035&gt;40,G2035&lt;=50),"41-50",IF(AND(G2035&gt;50,G2035&lt;=60),"51-60",IF(AND(G2035&gt;60,G2035&lt;=70),"61-70",IF(AND(G2035&gt;70,G2035&lt;=80),"71-80",IF(AND(G2035&gt;80,G2035&lt;=90),"81-90",IF(G2035&gt;90,"91-100"))))))))))</f>
        <v>41-50</v>
      </c>
      <c r="I2035" s="24" t="s">
        <v>289</v>
      </c>
      <c r="J2035" s="24" t="s">
        <v>84</v>
      </c>
      <c r="K2035" s="24" t="s">
        <v>43</v>
      </c>
      <c r="L2035" s="24" t="s">
        <v>44</v>
      </c>
      <c r="M2035" s="24" t="s">
        <v>57</v>
      </c>
      <c r="N2035" s="23">
        <v>8</v>
      </c>
      <c r="O2035" s="22" t="str">
        <f>VLOOKUP(A2035,[1]CustomerAddress!$A$1:$F$3997,2)</f>
        <v>056 Pierstorff Alley</v>
      </c>
      <c r="P2035" s="22">
        <f>VLOOKUP(A2035,[1]CustomerAddress!$A$1:$F$3997,3)</f>
        <v>2040</v>
      </c>
      <c r="Q2035" s="22" t="str">
        <f>VLOOKUP(A2035,[1]CustomerAddress!$A$1:$F$3997,4)</f>
        <v>NSW</v>
      </c>
      <c r="R2035" s="22" t="str">
        <f>VLOOKUP(A2035,[1]CustomerAddress!$A$1:$F$3997,5)</f>
        <v>Australia</v>
      </c>
      <c r="S2035" s="22">
        <f>VLOOKUP(A2035,[1]CustomerAddress!$A$1:$F$3997,6)</f>
        <v>11</v>
      </c>
      <c r="T2035" s="22" t="str">
        <f>VLOOKUP(A2035,Labels!$A$5:$I$3497,9)</f>
        <v>Almost Lost Customer</v>
      </c>
    </row>
    <row r="2036" spans="1:20" s="22" customFormat="1" ht="15.75" customHeight="1" x14ac:dyDescent="0.25">
      <c r="A2036" s="23">
        <v>2035</v>
      </c>
      <c r="B2036" s="24" t="s">
        <v>2869</v>
      </c>
      <c r="C2036" s="24" t="s">
        <v>3971</v>
      </c>
      <c r="D2036" s="24" t="s">
        <v>48</v>
      </c>
      <c r="E2036" s="23">
        <v>40</v>
      </c>
      <c r="F2036" s="25">
        <v>29007</v>
      </c>
      <c r="G2036" s="23">
        <f t="shared" ca="1" si="148"/>
        <v>41.876200579972085</v>
      </c>
      <c r="H2036" s="23" t="str">
        <f t="shared" ca="1" si="150"/>
        <v>41-50</v>
      </c>
      <c r="I2036" s="24" t="s">
        <v>404</v>
      </c>
      <c r="J2036" s="24" t="s">
        <v>42</v>
      </c>
      <c r="K2036" s="24" t="s">
        <v>43</v>
      </c>
      <c r="L2036" s="24" t="s">
        <v>44</v>
      </c>
      <c r="M2036" s="24" t="s">
        <v>57</v>
      </c>
      <c r="N2036" s="23">
        <v>19</v>
      </c>
      <c r="O2036" s="22" t="str">
        <f>VLOOKUP(A2036,[1]CustomerAddress!$A$1:$F$3997,2)</f>
        <v>177 Anniversary Parkway</v>
      </c>
      <c r="P2036" s="22">
        <f>VLOOKUP(A2036,[1]CustomerAddress!$A$1:$F$3997,3)</f>
        <v>2428</v>
      </c>
      <c r="Q2036" s="22" t="str">
        <f>VLOOKUP(A2036,[1]CustomerAddress!$A$1:$F$3997,4)</f>
        <v>NSW</v>
      </c>
      <c r="R2036" s="22" t="str">
        <f>VLOOKUP(A2036,[1]CustomerAddress!$A$1:$F$3997,5)</f>
        <v>Australia</v>
      </c>
      <c r="S2036" s="22">
        <f>VLOOKUP(A2036,[1]CustomerAddress!$A$1:$F$3997,6)</f>
        <v>7</v>
      </c>
      <c r="T2036" s="22" t="str">
        <f>VLOOKUP(A2036,Labels!$A$5:$I$3497,9)</f>
        <v>Lost Customer</v>
      </c>
    </row>
    <row r="2037" spans="1:20" s="22" customFormat="1" ht="15.75" customHeight="1" x14ac:dyDescent="0.25">
      <c r="A2037" s="23">
        <v>2036</v>
      </c>
      <c r="B2037" s="24" t="s">
        <v>3972</v>
      </c>
      <c r="C2037" s="24" t="s">
        <v>3973</v>
      </c>
      <c r="D2037" s="24" t="s">
        <v>40</v>
      </c>
      <c r="E2037" s="23">
        <v>11</v>
      </c>
      <c r="F2037" s="25">
        <v>28244</v>
      </c>
      <c r="G2037" s="23">
        <f t="shared" ca="1" si="148"/>
        <v>43.966611539193309</v>
      </c>
      <c r="H2037" s="23" t="str">
        <f t="shared" ca="1" si="150"/>
        <v>41-50</v>
      </c>
      <c r="J2037" s="24" t="s">
        <v>61</v>
      </c>
      <c r="K2037" s="24" t="s">
        <v>43</v>
      </c>
      <c r="L2037" s="24" t="s">
        <v>44</v>
      </c>
      <c r="M2037" s="24" t="s">
        <v>57</v>
      </c>
      <c r="N2037" s="23">
        <v>17</v>
      </c>
      <c r="O2037" s="22" t="str">
        <f>VLOOKUP(A2037,[1]CustomerAddress!$A$1:$F$3997,2)</f>
        <v>18 Karstens Drive</v>
      </c>
      <c r="P2037" s="22">
        <f>VLOOKUP(A2037,[1]CustomerAddress!$A$1:$F$3997,3)</f>
        <v>2233</v>
      </c>
      <c r="Q2037" s="22" t="str">
        <f>VLOOKUP(A2037,[1]CustomerAddress!$A$1:$F$3997,4)</f>
        <v>NSW</v>
      </c>
      <c r="R2037" s="22" t="str">
        <f>VLOOKUP(A2037,[1]CustomerAddress!$A$1:$F$3997,5)</f>
        <v>Australia</v>
      </c>
      <c r="S2037" s="22">
        <f>VLOOKUP(A2037,[1]CustomerAddress!$A$1:$F$3997,6)</f>
        <v>10</v>
      </c>
      <c r="T2037" s="22" t="str">
        <f>VLOOKUP(A2037,Labels!$A$5:$I$3497,9)</f>
        <v>Recent Customer</v>
      </c>
    </row>
    <row r="2038" spans="1:20" s="22" customFormat="1" ht="15.75" customHeight="1" x14ac:dyDescent="0.25">
      <c r="A2038" s="23">
        <v>2037</v>
      </c>
      <c r="B2038" s="24" t="s">
        <v>3974</v>
      </c>
      <c r="C2038" s="24" t="s">
        <v>3975</v>
      </c>
      <c r="D2038" s="24" t="s">
        <v>48</v>
      </c>
      <c r="E2038" s="23">
        <v>19</v>
      </c>
      <c r="F2038" s="25">
        <v>32512</v>
      </c>
      <c r="G2038" s="23">
        <f t="shared" ca="1" si="148"/>
        <v>32.273460853944691</v>
      </c>
      <c r="H2038" s="23" t="str">
        <f t="shared" ca="1" si="150"/>
        <v>31-40</v>
      </c>
      <c r="I2038" s="24" t="s">
        <v>571</v>
      </c>
      <c r="J2038" s="24" t="s">
        <v>56</v>
      </c>
      <c r="K2038" s="24" t="s">
        <v>43</v>
      </c>
      <c r="L2038" s="24" t="s">
        <v>44</v>
      </c>
      <c r="M2038" s="24" t="s">
        <v>57</v>
      </c>
      <c r="N2038" s="23">
        <v>6</v>
      </c>
      <c r="O2038" s="22" t="str">
        <f>VLOOKUP(A2038,[1]CustomerAddress!$A$1:$F$3997,2)</f>
        <v>6950 Morrow Street</v>
      </c>
      <c r="P2038" s="22">
        <f>VLOOKUP(A2038,[1]CustomerAddress!$A$1:$F$3997,3)</f>
        <v>2326</v>
      </c>
      <c r="Q2038" s="22" t="str">
        <f>VLOOKUP(A2038,[1]CustomerAddress!$A$1:$F$3997,4)</f>
        <v>NSW</v>
      </c>
      <c r="R2038" s="22" t="str">
        <f>VLOOKUP(A2038,[1]CustomerAddress!$A$1:$F$3997,5)</f>
        <v>Australia</v>
      </c>
      <c r="S2038" s="22">
        <f>VLOOKUP(A2038,[1]CustomerAddress!$A$1:$F$3997,6)</f>
        <v>3</v>
      </c>
      <c r="T2038" s="22" t="str">
        <f>VLOOKUP(A2038,Labels!$A$5:$I$3497,9)</f>
        <v>Evasive Customer</v>
      </c>
    </row>
    <row r="2039" spans="1:20" s="22" customFormat="1" ht="15.75" customHeight="1" x14ac:dyDescent="0.25">
      <c r="A2039" s="23">
        <v>2038</v>
      </c>
      <c r="B2039" s="24" t="s">
        <v>2713</v>
      </c>
      <c r="C2039" s="24" t="s">
        <v>1035</v>
      </c>
      <c r="D2039" s="24" t="s">
        <v>40</v>
      </c>
      <c r="E2039" s="23">
        <v>9</v>
      </c>
      <c r="F2039" s="25">
        <v>21880</v>
      </c>
      <c r="G2039" s="23">
        <f t="shared" ca="1" si="148"/>
        <v>61.402227977549472</v>
      </c>
      <c r="H2039" s="23" t="str">
        <f t="shared" ca="1" si="150"/>
        <v>61-70</v>
      </c>
      <c r="I2039" s="24" t="s">
        <v>519</v>
      </c>
      <c r="J2039" s="24" t="s">
        <v>50</v>
      </c>
      <c r="K2039" s="24" t="s">
        <v>43</v>
      </c>
      <c r="L2039" s="24" t="s">
        <v>44</v>
      </c>
      <c r="M2039" s="24" t="s">
        <v>45</v>
      </c>
      <c r="N2039" s="23">
        <v>5</v>
      </c>
      <c r="O2039" s="22" t="str">
        <f>VLOOKUP(A2039,[1]CustomerAddress!$A$1:$F$3997,2)</f>
        <v>8492 Autumn Leaf Center</v>
      </c>
      <c r="P2039" s="22">
        <f>VLOOKUP(A2039,[1]CustomerAddress!$A$1:$F$3997,3)</f>
        <v>3214</v>
      </c>
      <c r="Q2039" s="22" t="str">
        <f>VLOOKUP(A2039,[1]CustomerAddress!$A$1:$F$3997,4)</f>
        <v>VIC</v>
      </c>
      <c r="R2039" s="22" t="str">
        <f>VLOOKUP(A2039,[1]CustomerAddress!$A$1:$F$3997,5)</f>
        <v>Australia</v>
      </c>
      <c r="S2039" s="22">
        <f>VLOOKUP(A2039,[1]CustomerAddress!$A$1:$F$3997,6)</f>
        <v>2</v>
      </c>
      <c r="T2039" s="22" t="str">
        <f>VLOOKUP(A2039,Labels!$A$5:$I$3497,9)</f>
        <v>Recent Customer</v>
      </c>
    </row>
    <row r="2040" spans="1:20" s="22" customFormat="1" ht="15.75" customHeight="1" x14ac:dyDescent="0.25">
      <c r="A2040" s="23">
        <v>2039</v>
      </c>
      <c r="B2040" s="24" t="s">
        <v>3976</v>
      </c>
      <c r="C2040" s="24" t="s">
        <v>3977</v>
      </c>
      <c r="D2040" s="24" t="s">
        <v>40</v>
      </c>
      <c r="E2040" s="23">
        <v>38</v>
      </c>
      <c r="F2040" s="25">
        <v>28575</v>
      </c>
      <c r="G2040" s="23">
        <f t="shared" ca="1" si="148"/>
        <v>43.059762223807702</v>
      </c>
      <c r="H2040" s="23" t="str">
        <f t="shared" ca="1" si="150"/>
        <v>41-50</v>
      </c>
      <c r="I2040" s="24" t="s">
        <v>404</v>
      </c>
      <c r="J2040" s="24" t="s">
        <v>56</v>
      </c>
      <c r="K2040" s="24" t="s">
        <v>66</v>
      </c>
      <c r="L2040" s="24" t="s">
        <v>44</v>
      </c>
      <c r="M2040" s="24" t="s">
        <v>45</v>
      </c>
      <c r="N2040" s="23">
        <v>7</v>
      </c>
      <c r="O2040" s="22" t="str">
        <f>VLOOKUP(A2040,[1]CustomerAddress!$A$1:$F$3997,2)</f>
        <v>91749 Portage Park</v>
      </c>
      <c r="P2040" s="22">
        <f>VLOOKUP(A2040,[1]CustomerAddress!$A$1:$F$3997,3)</f>
        <v>2528</v>
      </c>
      <c r="Q2040" s="22" t="str">
        <f>VLOOKUP(A2040,[1]CustomerAddress!$A$1:$F$3997,4)</f>
        <v>NSW</v>
      </c>
      <c r="R2040" s="22" t="str">
        <f>VLOOKUP(A2040,[1]CustomerAddress!$A$1:$F$3997,5)</f>
        <v>Australia</v>
      </c>
      <c r="S2040" s="22">
        <f>VLOOKUP(A2040,[1]CustomerAddress!$A$1:$F$3997,6)</f>
        <v>8</v>
      </c>
      <c r="T2040" s="22" t="str">
        <f>VLOOKUP(A2040,Labels!$A$5:$I$3497,9)</f>
        <v>Evasive Customer</v>
      </c>
    </row>
    <row r="2041" spans="1:20" s="22" customFormat="1" ht="15.75" customHeight="1" x14ac:dyDescent="0.25">
      <c r="A2041" s="23">
        <v>2040</v>
      </c>
      <c r="B2041" s="24" t="s">
        <v>3978</v>
      </c>
      <c r="C2041" s="24" t="s">
        <v>3979</v>
      </c>
      <c r="D2041" s="24" t="s">
        <v>48</v>
      </c>
      <c r="E2041" s="23">
        <v>25</v>
      </c>
      <c r="F2041" s="25">
        <v>25451</v>
      </c>
      <c r="G2041" s="23">
        <f t="shared" ca="1" si="148"/>
        <v>51.618666333713861</v>
      </c>
      <c r="H2041" s="23" t="str">
        <f t="shared" ca="1" si="150"/>
        <v>51-60</v>
      </c>
      <c r="I2041" s="24" t="s">
        <v>209</v>
      </c>
      <c r="J2041" s="24" t="s">
        <v>65</v>
      </c>
      <c r="K2041" s="24" t="s">
        <v>62</v>
      </c>
      <c r="L2041" s="24" t="s">
        <v>44</v>
      </c>
      <c r="M2041" s="24" t="s">
        <v>45</v>
      </c>
      <c r="N2041" s="23">
        <v>12</v>
      </c>
      <c r="O2041" s="22" t="str">
        <f>VLOOKUP(A2041,[1]CustomerAddress!$A$1:$F$3997,2)</f>
        <v>45 Waubesa Lane</v>
      </c>
      <c r="P2041" s="22">
        <f>VLOOKUP(A2041,[1]CustomerAddress!$A$1:$F$3997,3)</f>
        <v>4213</v>
      </c>
      <c r="Q2041" s="22" t="str">
        <f>VLOOKUP(A2041,[1]CustomerAddress!$A$1:$F$3997,4)</f>
        <v>QLD</v>
      </c>
      <c r="R2041" s="22" t="str">
        <f>VLOOKUP(A2041,[1]CustomerAddress!$A$1:$F$3997,5)</f>
        <v>Australia</v>
      </c>
      <c r="S2041" s="22">
        <f>VLOOKUP(A2041,[1]CustomerAddress!$A$1:$F$3997,6)</f>
        <v>9</v>
      </c>
      <c r="T2041" s="22" t="str">
        <f>VLOOKUP(A2041,Labels!$A$5:$I$3497,9)</f>
        <v>Lost Customer</v>
      </c>
    </row>
    <row r="2042" spans="1:20" s="22" customFormat="1" ht="15.75" customHeight="1" x14ac:dyDescent="0.25">
      <c r="A2042" s="23">
        <v>2041</v>
      </c>
      <c r="B2042" s="24" t="s">
        <v>3980</v>
      </c>
      <c r="C2042" s="24" t="s">
        <v>97</v>
      </c>
      <c r="D2042" s="24" t="s">
        <v>48</v>
      </c>
      <c r="E2042" s="23">
        <v>52</v>
      </c>
      <c r="F2042" s="25">
        <v>21120</v>
      </c>
      <c r="G2042" s="23">
        <f t="shared" ca="1" si="148"/>
        <v>63.48441975805428</v>
      </c>
      <c r="H2042" s="23" t="str">
        <f t="shared" ca="1" si="150"/>
        <v>61-70</v>
      </c>
      <c r="I2042" s="24" t="s">
        <v>314</v>
      </c>
      <c r="J2042" s="24" t="s">
        <v>50</v>
      </c>
      <c r="K2042" s="24" t="s">
        <v>43</v>
      </c>
      <c r="L2042" s="24" t="s">
        <v>44</v>
      </c>
      <c r="M2042" s="24" t="s">
        <v>57</v>
      </c>
      <c r="N2042" s="23">
        <v>17</v>
      </c>
      <c r="O2042" s="22" t="str">
        <f>VLOOKUP(A2042,[1]CustomerAddress!$A$1:$F$3997,2)</f>
        <v>51739 Sundown Hill</v>
      </c>
      <c r="P2042" s="22">
        <f>VLOOKUP(A2042,[1]CustomerAddress!$A$1:$F$3997,3)</f>
        <v>2009</v>
      </c>
      <c r="Q2042" s="22" t="str">
        <f>VLOOKUP(A2042,[1]CustomerAddress!$A$1:$F$3997,4)</f>
        <v>NSW</v>
      </c>
      <c r="R2042" s="22" t="str">
        <f>VLOOKUP(A2042,[1]CustomerAddress!$A$1:$F$3997,5)</f>
        <v>Australia</v>
      </c>
      <c r="S2042" s="22">
        <f>VLOOKUP(A2042,[1]CustomerAddress!$A$1:$F$3997,6)</f>
        <v>9</v>
      </c>
      <c r="T2042" s="22" t="str">
        <f>VLOOKUP(A2042,Labels!$A$5:$I$3497,9)</f>
        <v>High Risk Customer</v>
      </c>
    </row>
    <row r="2043" spans="1:20" s="22" customFormat="1" ht="15.75" customHeight="1" x14ac:dyDescent="0.25">
      <c r="A2043" s="23">
        <v>2042</v>
      </c>
      <c r="B2043" s="24" t="s">
        <v>3568</v>
      </c>
      <c r="C2043" s="24" t="s">
        <v>3981</v>
      </c>
      <c r="D2043" s="24" t="s">
        <v>48</v>
      </c>
      <c r="E2043" s="23">
        <v>65</v>
      </c>
      <c r="F2043" s="25">
        <v>25064</v>
      </c>
      <c r="G2043" s="23">
        <f t="shared" ca="1" si="148"/>
        <v>52.678940306316598</v>
      </c>
      <c r="H2043" s="23" t="str">
        <f t="shared" ca="1" si="150"/>
        <v>51-60</v>
      </c>
      <c r="I2043" s="24" t="s">
        <v>186</v>
      </c>
      <c r="J2043" s="24" t="s">
        <v>42</v>
      </c>
      <c r="K2043" s="24" t="s">
        <v>43</v>
      </c>
      <c r="L2043" s="24" t="s">
        <v>44</v>
      </c>
      <c r="M2043" s="24" t="s">
        <v>57</v>
      </c>
      <c r="N2043" s="23">
        <v>17</v>
      </c>
      <c r="O2043" s="22" t="str">
        <f>VLOOKUP(A2043,[1]CustomerAddress!$A$1:$F$3997,2)</f>
        <v>95 Butterfield Circle</v>
      </c>
      <c r="P2043" s="22">
        <f>VLOOKUP(A2043,[1]CustomerAddress!$A$1:$F$3997,3)</f>
        <v>3352</v>
      </c>
      <c r="Q2043" s="22" t="str">
        <f>VLOOKUP(A2043,[1]CustomerAddress!$A$1:$F$3997,4)</f>
        <v>VIC</v>
      </c>
      <c r="R2043" s="22" t="str">
        <f>VLOOKUP(A2043,[1]CustomerAddress!$A$1:$F$3997,5)</f>
        <v>Australia</v>
      </c>
      <c r="S2043" s="22">
        <f>VLOOKUP(A2043,[1]CustomerAddress!$A$1:$F$3997,6)</f>
        <v>4</v>
      </c>
      <c r="T2043" s="22" t="str">
        <f>VLOOKUP(A2043,Labels!$A$5:$I$3497,9)</f>
        <v>Recent Customer</v>
      </c>
    </row>
    <row r="2044" spans="1:20" s="22" customFormat="1" ht="15.75" customHeight="1" x14ac:dyDescent="0.25">
      <c r="A2044" s="23">
        <v>2043</v>
      </c>
      <c r="B2044" s="24" t="s">
        <v>3982</v>
      </c>
      <c r="C2044" s="24" t="s">
        <v>3983</v>
      </c>
      <c r="D2044" s="24" t="s">
        <v>40</v>
      </c>
      <c r="E2044" s="23">
        <v>67</v>
      </c>
      <c r="F2044" s="25">
        <v>28373</v>
      </c>
      <c r="G2044" s="23">
        <f t="shared" ca="1" si="148"/>
        <v>43.613186881341953</v>
      </c>
      <c r="H2044" s="23" t="str">
        <f t="shared" ca="1" si="150"/>
        <v>41-50</v>
      </c>
      <c r="I2044" s="24" t="s">
        <v>1005</v>
      </c>
      <c r="J2044" s="24" t="s">
        <v>61</v>
      </c>
      <c r="K2044" s="24" t="s">
        <v>43</v>
      </c>
      <c r="L2044" s="24" t="s">
        <v>44</v>
      </c>
      <c r="M2044" s="24" t="s">
        <v>57</v>
      </c>
      <c r="N2044" s="23">
        <v>7</v>
      </c>
      <c r="O2044" s="22" t="str">
        <f>VLOOKUP(A2044,[1]CustomerAddress!$A$1:$F$3997,2)</f>
        <v>9 Porter Pass</v>
      </c>
      <c r="P2044" s="22">
        <f>VLOOKUP(A2044,[1]CustomerAddress!$A$1:$F$3997,3)</f>
        <v>4077</v>
      </c>
      <c r="Q2044" s="22" t="str">
        <f>VLOOKUP(A2044,[1]CustomerAddress!$A$1:$F$3997,4)</f>
        <v>QLD</v>
      </c>
      <c r="R2044" s="22" t="str">
        <f>VLOOKUP(A2044,[1]CustomerAddress!$A$1:$F$3997,5)</f>
        <v>Australia</v>
      </c>
      <c r="S2044" s="22">
        <f>VLOOKUP(A2044,[1]CustomerAddress!$A$1:$F$3997,6)</f>
        <v>6</v>
      </c>
      <c r="T2044" s="22" t="str">
        <f>VLOOKUP(A2044,Labels!$A$5:$I$3497,9)</f>
        <v>Evasive Customer</v>
      </c>
    </row>
    <row r="2045" spans="1:20" s="22" customFormat="1" ht="15.75" customHeight="1" x14ac:dyDescent="0.25">
      <c r="A2045" s="23">
        <v>2044</v>
      </c>
      <c r="B2045" s="24" t="s">
        <v>3984</v>
      </c>
      <c r="C2045" s="24" t="s">
        <v>3985</v>
      </c>
      <c r="D2045" s="24" t="s">
        <v>40</v>
      </c>
      <c r="E2045" s="23">
        <v>84</v>
      </c>
      <c r="F2045" s="25">
        <v>36009</v>
      </c>
      <c r="G2045" s="23">
        <f t="shared" ca="1" si="148"/>
        <v>22.692638936453584</v>
      </c>
      <c r="H2045" s="23" t="str">
        <f t="shared" ca="1" si="150"/>
        <v>21-30</v>
      </c>
      <c r="I2045" s="24" t="s">
        <v>420</v>
      </c>
      <c r="J2045" s="24" t="s">
        <v>42</v>
      </c>
      <c r="K2045" s="24" t="s">
        <v>43</v>
      </c>
      <c r="L2045" s="24" t="s">
        <v>44</v>
      </c>
      <c r="M2045" s="24" t="s">
        <v>45</v>
      </c>
      <c r="N2045" s="23">
        <v>1</v>
      </c>
      <c r="O2045" s="22" t="str">
        <f>VLOOKUP(A2045,[1]CustomerAddress!$A$1:$F$3997,2)</f>
        <v>236 Fremont Alley</v>
      </c>
      <c r="P2045" s="22">
        <f>VLOOKUP(A2045,[1]CustomerAddress!$A$1:$F$3997,3)</f>
        <v>2156</v>
      </c>
      <c r="Q2045" s="22" t="str">
        <f>VLOOKUP(A2045,[1]CustomerAddress!$A$1:$F$3997,4)</f>
        <v>NSW</v>
      </c>
      <c r="R2045" s="22" t="str">
        <f>VLOOKUP(A2045,[1]CustomerAddress!$A$1:$F$3997,5)</f>
        <v>Australia</v>
      </c>
      <c r="S2045" s="22">
        <f>VLOOKUP(A2045,[1]CustomerAddress!$A$1:$F$3997,6)</f>
        <v>12</v>
      </c>
      <c r="T2045" s="22" t="str">
        <f>VLOOKUP(A2045,Labels!$A$5:$I$3497,9)</f>
        <v>Becoming Loyal</v>
      </c>
    </row>
    <row r="2046" spans="1:20" s="22" customFormat="1" ht="15.75" customHeight="1" x14ac:dyDescent="0.25">
      <c r="A2046" s="23">
        <v>2045</v>
      </c>
      <c r="B2046" s="24" t="s">
        <v>3986</v>
      </c>
      <c r="C2046" s="24" t="s">
        <v>3987</v>
      </c>
      <c r="D2046" s="24" t="s">
        <v>40</v>
      </c>
      <c r="E2046" s="23">
        <v>15</v>
      </c>
      <c r="F2046" s="25">
        <v>30866</v>
      </c>
      <c r="G2046" s="23">
        <f t="shared" ca="1" si="148"/>
        <v>36.783049895040584</v>
      </c>
      <c r="H2046" s="23" t="str">
        <f t="shared" ca="1" si="150"/>
        <v>31-40</v>
      </c>
      <c r="I2046" s="24" t="s">
        <v>209</v>
      </c>
      <c r="J2046" s="24" t="s">
        <v>50</v>
      </c>
      <c r="K2046" s="24" t="s">
        <v>66</v>
      </c>
      <c r="L2046" s="24" t="s">
        <v>44</v>
      </c>
      <c r="M2046" s="24" t="s">
        <v>57</v>
      </c>
      <c r="N2046" s="23">
        <v>15</v>
      </c>
      <c r="O2046" s="22" t="str">
        <f>VLOOKUP(A2046,[1]CustomerAddress!$A$1:$F$3997,2)</f>
        <v>46031 Hudson Place</v>
      </c>
      <c r="P2046" s="22">
        <f>VLOOKUP(A2046,[1]CustomerAddress!$A$1:$F$3997,3)</f>
        <v>2075</v>
      </c>
      <c r="Q2046" s="22" t="str">
        <f>VLOOKUP(A2046,[1]CustomerAddress!$A$1:$F$3997,4)</f>
        <v>NSW</v>
      </c>
      <c r="R2046" s="22" t="str">
        <f>VLOOKUP(A2046,[1]CustomerAddress!$A$1:$F$3997,5)</f>
        <v>Australia</v>
      </c>
      <c r="S2046" s="22">
        <f>VLOOKUP(A2046,[1]CustomerAddress!$A$1:$F$3997,6)</f>
        <v>11</v>
      </c>
      <c r="T2046" s="22" t="str">
        <f>VLOOKUP(A2046,Labels!$A$5:$I$3497,9)</f>
        <v>Losing Customer</v>
      </c>
    </row>
    <row r="2047" spans="1:20" s="22" customFormat="1" ht="15.75" customHeight="1" x14ac:dyDescent="0.25">
      <c r="A2047" s="23">
        <v>2046</v>
      </c>
      <c r="B2047" s="24" t="s">
        <v>1827</v>
      </c>
      <c r="C2047" s="24" t="s">
        <v>3988</v>
      </c>
      <c r="D2047" s="24" t="s">
        <v>40</v>
      </c>
      <c r="E2047" s="23">
        <v>3</v>
      </c>
      <c r="F2047" s="25">
        <v>21758</v>
      </c>
      <c r="G2047" s="23">
        <f t="shared" ca="1" si="148"/>
        <v>61.736474552891941</v>
      </c>
      <c r="H2047" s="23" t="str">
        <f t="shared" ca="1" si="150"/>
        <v>61-70</v>
      </c>
      <c r="I2047" s="24" t="s">
        <v>344</v>
      </c>
      <c r="J2047" s="24" t="s">
        <v>61</v>
      </c>
      <c r="K2047" s="24" t="s">
        <v>43</v>
      </c>
      <c r="L2047" s="24" t="s">
        <v>44</v>
      </c>
      <c r="M2047" s="24" t="s">
        <v>45</v>
      </c>
      <c r="N2047" s="23">
        <v>13</v>
      </c>
      <c r="O2047" s="22" t="str">
        <f>VLOOKUP(A2047,[1]CustomerAddress!$A$1:$F$3997,2)</f>
        <v>8 Crowley Terrace</v>
      </c>
      <c r="P2047" s="22">
        <f>VLOOKUP(A2047,[1]CustomerAddress!$A$1:$F$3997,3)</f>
        <v>2760</v>
      </c>
      <c r="Q2047" s="22" t="str">
        <f>VLOOKUP(A2047,[1]CustomerAddress!$A$1:$F$3997,4)</f>
        <v>NSW</v>
      </c>
      <c r="R2047" s="22" t="str">
        <f>VLOOKUP(A2047,[1]CustomerAddress!$A$1:$F$3997,5)</f>
        <v>Australia</v>
      </c>
      <c r="S2047" s="22">
        <f>VLOOKUP(A2047,[1]CustomerAddress!$A$1:$F$3997,6)</f>
        <v>8</v>
      </c>
      <c r="T2047" s="22" t="str">
        <f>VLOOKUP(A2047,Labels!$A$5:$I$3497,9)</f>
        <v>Recent Customer</v>
      </c>
    </row>
    <row r="2048" spans="1:20" s="22" customFormat="1" ht="15.75" customHeight="1" x14ac:dyDescent="0.25">
      <c r="A2048" s="23">
        <v>2047</v>
      </c>
      <c r="B2048" s="24" t="s">
        <v>2364</v>
      </c>
      <c r="C2048" s="24" t="s">
        <v>3989</v>
      </c>
      <c r="D2048" s="24" t="s">
        <v>40</v>
      </c>
      <c r="E2048" s="23">
        <v>45</v>
      </c>
      <c r="F2048" s="25">
        <v>27497</v>
      </c>
      <c r="G2048" s="23">
        <f t="shared" ca="1" si="148"/>
        <v>46.013186881341952</v>
      </c>
      <c r="H2048" s="23" t="str">
        <f t="shared" ca="1" si="150"/>
        <v>41-50</v>
      </c>
      <c r="I2048" s="24" t="s">
        <v>206</v>
      </c>
      <c r="J2048" s="24" t="s">
        <v>50</v>
      </c>
      <c r="K2048" s="24" t="s">
        <v>62</v>
      </c>
      <c r="L2048" s="24" t="s">
        <v>44</v>
      </c>
      <c r="M2048" s="24" t="s">
        <v>45</v>
      </c>
      <c r="N2048" s="23">
        <v>21</v>
      </c>
      <c r="O2048" s="22" t="str">
        <f>VLOOKUP(A2048,[1]CustomerAddress!$A$1:$F$3997,2)</f>
        <v>50532 Hoard Center</v>
      </c>
      <c r="P2048" s="22">
        <f>VLOOKUP(A2048,[1]CustomerAddress!$A$1:$F$3997,3)</f>
        <v>4209</v>
      </c>
      <c r="Q2048" s="22" t="str">
        <f>VLOOKUP(A2048,[1]CustomerAddress!$A$1:$F$3997,4)</f>
        <v>QLD</v>
      </c>
      <c r="R2048" s="22" t="str">
        <f>VLOOKUP(A2048,[1]CustomerAddress!$A$1:$F$3997,5)</f>
        <v>Australia</v>
      </c>
      <c r="S2048" s="22">
        <f>VLOOKUP(A2048,[1]CustomerAddress!$A$1:$F$3997,6)</f>
        <v>7</v>
      </c>
      <c r="T2048" s="22" t="str">
        <f>VLOOKUP(A2048,Labels!$A$5:$I$3497,9)</f>
        <v>Lost Customer</v>
      </c>
    </row>
    <row r="2049" spans="1:20" s="22" customFormat="1" ht="15.75" customHeight="1" x14ac:dyDescent="0.25">
      <c r="A2049" s="23">
        <v>2048</v>
      </c>
      <c r="B2049" s="24" t="s">
        <v>103</v>
      </c>
      <c r="C2049" s="24" t="s">
        <v>3990</v>
      </c>
      <c r="D2049" s="24" t="s">
        <v>40</v>
      </c>
      <c r="E2049" s="23">
        <v>22</v>
      </c>
      <c r="F2049" s="25">
        <v>22019</v>
      </c>
      <c r="G2049" s="23">
        <f t="shared" ca="1" si="148"/>
        <v>61.021406059741253</v>
      </c>
      <c r="H2049" s="23" t="str">
        <f t="shared" ca="1" si="150"/>
        <v>61-70</v>
      </c>
      <c r="I2049" s="24" t="s">
        <v>387</v>
      </c>
      <c r="J2049" s="24" t="s">
        <v>50</v>
      </c>
      <c r="K2049" s="24" t="s">
        <v>66</v>
      </c>
      <c r="L2049" s="24" t="s">
        <v>44</v>
      </c>
      <c r="M2049" s="24" t="s">
        <v>57</v>
      </c>
      <c r="N2049" s="23">
        <v>13</v>
      </c>
      <c r="O2049" s="22" t="str">
        <f>VLOOKUP(A2049,[1]CustomerAddress!$A$1:$F$3997,2)</f>
        <v>56 Sommers Point</v>
      </c>
      <c r="P2049" s="22">
        <f>VLOOKUP(A2049,[1]CustomerAddress!$A$1:$F$3997,3)</f>
        <v>2204</v>
      </c>
      <c r="Q2049" s="22" t="str">
        <f>VLOOKUP(A2049,[1]CustomerAddress!$A$1:$F$3997,4)</f>
        <v>NSW</v>
      </c>
      <c r="R2049" s="22" t="str">
        <f>VLOOKUP(A2049,[1]CustomerAddress!$A$1:$F$3997,5)</f>
        <v>Australia</v>
      </c>
      <c r="S2049" s="22">
        <f>VLOOKUP(A2049,[1]CustomerAddress!$A$1:$F$3997,6)</f>
        <v>8</v>
      </c>
      <c r="T2049" s="22" t="str">
        <f>VLOOKUP(A2049,Labels!$A$5:$I$3497,9)</f>
        <v>Losing Customer</v>
      </c>
    </row>
    <row r="2050" spans="1:20" s="22" customFormat="1" ht="15.75" customHeight="1" x14ac:dyDescent="0.25">
      <c r="A2050" s="23">
        <v>2049</v>
      </c>
      <c r="B2050" s="24" t="s">
        <v>3991</v>
      </c>
      <c r="C2050" s="24" t="s">
        <v>3992</v>
      </c>
      <c r="D2050" s="24" t="s">
        <v>48</v>
      </c>
      <c r="E2050" s="23">
        <v>21</v>
      </c>
      <c r="F2050" s="25">
        <v>22689</v>
      </c>
      <c r="G2050" s="23">
        <f t="shared" ca="1" si="148"/>
        <v>59.185789621067975</v>
      </c>
      <c r="H2050" s="23" t="str">
        <f t="shared" ca="1" si="150"/>
        <v>51-60</v>
      </c>
      <c r="I2050" s="24" t="s">
        <v>354</v>
      </c>
      <c r="J2050" s="24" t="s">
        <v>84</v>
      </c>
      <c r="K2050" s="24" t="s">
        <v>66</v>
      </c>
      <c r="L2050" s="24" t="s">
        <v>44</v>
      </c>
      <c r="M2050" s="24" t="s">
        <v>57</v>
      </c>
      <c r="N2050" s="23">
        <v>5</v>
      </c>
      <c r="O2050" s="22" t="str">
        <f>VLOOKUP(A2050,[1]CustomerAddress!$A$1:$F$3997,2)</f>
        <v>0 Red Cloud Place</v>
      </c>
      <c r="P2050" s="22">
        <f>VLOOKUP(A2050,[1]CustomerAddress!$A$1:$F$3997,3)</f>
        <v>2217</v>
      </c>
      <c r="Q2050" s="22" t="str">
        <f>VLOOKUP(A2050,[1]CustomerAddress!$A$1:$F$3997,4)</f>
        <v>NSW</v>
      </c>
      <c r="R2050" s="22" t="str">
        <f>VLOOKUP(A2050,[1]CustomerAddress!$A$1:$F$3997,5)</f>
        <v>Australia</v>
      </c>
      <c r="S2050" s="22">
        <f>VLOOKUP(A2050,[1]CustomerAddress!$A$1:$F$3997,6)</f>
        <v>8</v>
      </c>
      <c r="T2050" s="22" t="str">
        <f>VLOOKUP(A2050,Labels!$A$5:$I$3497,9)</f>
        <v>High Risk Customer</v>
      </c>
    </row>
    <row r="2051" spans="1:20" s="22" customFormat="1" ht="15.75" customHeight="1" x14ac:dyDescent="0.25">
      <c r="A2051" s="23">
        <v>2050</v>
      </c>
      <c r="B2051" s="24" t="s">
        <v>3993</v>
      </c>
      <c r="C2051" s="24" t="s">
        <v>3994</v>
      </c>
      <c r="D2051" s="24" t="s">
        <v>40</v>
      </c>
      <c r="E2051" s="23">
        <v>22</v>
      </c>
      <c r="F2051" s="25">
        <v>19901</v>
      </c>
      <c r="G2051" s="23">
        <f t="shared" ca="1" si="148"/>
        <v>66.824145785451535</v>
      </c>
      <c r="H2051" s="23" t="str">
        <f t="shared" ca="1" si="150"/>
        <v>61-70</v>
      </c>
      <c r="I2051" s="24" t="s">
        <v>74</v>
      </c>
      <c r="J2051" s="24" t="s">
        <v>61</v>
      </c>
      <c r="K2051" s="24" t="s">
        <v>43</v>
      </c>
      <c r="L2051" s="24" t="s">
        <v>44</v>
      </c>
      <c r="M2051" s="24" t="s">
        <v>45</v>
      </c>
      <c r="N2051" s="23">
        <v>5</v>
      </c>
      <c r="O2051" s="22" t="str">
        <f>VLOOKUP(A2051,[1]CustomerAddress!$A$1:$F$3997,2)</f>
        <v>24951 Michigan Pass</v>
      </c>
      <c r="P2051" s="22">
        <f>VLOOKUP(A2051,[1]CustomerAddress!$A$1:$F$3997,3)</f>
        <v>2176</v>
      </c>
      <c r="Q2051" s="22" t="str">
        <f>VLOOKUP(A2051,[1]CustomerAddress!$A$1:$F$3997,4)</f>
        <v>NSW</v>
      </c>
      <c r="R2051" s="22" t="str">
        <f>VLOOKUP(A2051,[1]CustomerAddress!$A$1:$F$3997,5)</f>
        <v>Australia</v>
      </c>
      <c r="S2051" s="22">
        <f>VLOOKUP(A2051,[1]CustomerAddress!$A$1:$F$3997,6)</f>
        <v>10</v>
      </c>
      <c r="T2051" s="22" t="str">
        <f>VLOOKUP(A2051,Labels!$A$5:$I$3497,9)</f>
        <v>Recent Customer</v>
      </c>
    </row>
    <row r="2052" spans="1:20" s="22" customFormat="1" ht="15.75" customHeight="1" x14ac:dyDescent="0.25">
      <c r="A2052" s="23">
        <v>2051</v>
      </c>
      <c r="B2052" s="24" t="s">
        <v>3995</v>
      </c>
      <c r="C2052" s="24" t="s">
        <v>3996</v>
      </c>
      <c r="D2052" s="24" t="s">
        <v>40</v>
      </c>
      <c r="E2052" s="23">
        <v>8</v>
      </c>
      <c r="F2052" s="25">
        <v>21716</v>
      </c>
      <c r="G2052" s="23">
        <f t="shared" ca="1" si="148"/>
        <v>61.851543045725514</v>
      </c>
      <c r="H2052" s="23" t="str">
        <f t="shared" ca="1" si="150"/>
        <v>61-70</v>
      </c>
      <c r="I2052" s="24" t="s">
        <v>105</v>
      </c>
      <c r="J2052" s="24" t="s">
        <v>84</v>
      </c>
      <c r="K2052" s="24" t="s">
        <v>62</v>
      </c>
      <c r="L2052" s="24" t="s">
        <v>44</v>
      </c>
      <c r="M2052" s="24" t="s">
        <v>57</v>
      </c>
      <c r="N2052" s="23">
        <v>20</v>
      </c>
      <c r="O2052" s="22" t="str">
        <f>VLOOKUP(A2052,[1]CustomerAddress!$A$1:$F$3997,2)</f>
        <v>51960 Gulseth Point</v>
      </c>
      <c r="P2052" s="22">
        <f>VLOOKUP(A2052,[1]CustomerAddress!$A$1:$F$3997,3)</f>
        <v>2009</v>
      </c>
      <c r="Q2052" s="22" t="str">
        <f>VLOOKUP(A2052,[1]CustomerAddress!$A$1:$F$3997,4)</f>
        <v>NSW</v>
      </c>
      <c r="R2052" s="22" t="str">
        <f>VLOOKUP(A2052,[1]CustomerAddress!$A$1:$F$3997,5)</f>
        <v>Australia</v>
      </c>
      <c r="S2052" s="22">
        <f>VLOOKUP(A2052,[1]CustomerAddress!$A$1:$F$3997,6)</f>
        <v>12</v>
      </c>
      <c r="T2052" s="22" t="str">
        <f>VLOOKUP(A2052,Labels!$A$5:$I$3497,9)</f>
        <v>Losing Customer</v>
      </c>
    </row>
    <row r="2053" spans="1:20" s="22" customFormat="1" ht="15.75" customHeight="1" x14ac:dyDescent="0.25">
      <c r="A2053" s="23">
        <v>2052</v>
      </c>
      <c r="B2053" s="24" t="s">
        <v>3997</v>
      </c>
      <c r="C2053" s="24" t="s">
        <v>3998</v>
      </c>
      <c r="D2053" s="24" t="s">
        <v>48</v>
      </c>
      <c r="E2053" s="23">
        <v>5</v>
      </c>
      <c r="F2053" s="25">
        <v>20423</v>
      </c>
      <c r="G2053" s="23">
        <f t="shared" ca="1" si="148"/>
        <v>65.394008799150171</v>
      </c>
      <c r="H2053" s="23" t="str">
        <f t="shared" ca="1" si="150"/>
        <v>61-70</v>
      </c>
      <c r="J2053" s="24" t="s">
        <v>65</v>
      </c>
      <c r="K2053" s="24" t="s">
        <v>43</v>
      </c>
      <c r="L2053" s="24" t="s">
        <v>44</v>
      </c>
      <c r="M2053" s="24" t="s">
        <v>45</v>
      </c>
      <c r="N2053" s="23">
        <v>8</v>
      </c>
      <c r="O2053" s="22" t="str">
        <f>VLOOKUP(A2053,[1]CustomerAddress!$A$1:$F$3997,2)</f>
        <v>144 Parkside Parkway</v>
      </c>
      <c r="P2053" s="22">
        <f>VLOOKUP(A2053,[1]CustomerAddress!$A$1:$F$3997,3)</f>
        <v>4655</v>
      </c>
      <c r="Q2053" s="22" t="str">
        <f>VLOOKUP(A2053,[1]CustomerAddress!$A$1:$F$3997,4)</f>
        <v>QLD</v>
      </c>
      <c r="R2053" s="22" t="str">
        <f>VLOOKUP(A2053,[1]CustomerAddress!$A$1:$F$3997,5)</f>
        <v>Australia</v>
      </c>
      <c r="S2053" s="22">
        <f>VLOOKUP(A2053,[1]CustomerAddress!$A$1:$F$3997,6)</f>
        <v>3</v>
      </c>
      <c r="T2053" s="22" t="str">
        <f>VLOOKUP(A2053,Labels!$A$5:$I$3497,9)</f>
        <v>Losing Customer</v>
      </c>
    </row>
    <row r="2054" spans="1:20" s="22" customFormat="1" ht="15.75" customHeight="1" x14ac:dyDescent="0.25">
      <c r="A2054" s="23">
        <v>2053</v>
      </c>
      <c r="B2054" s="24" t="s">
        <v>3999</v>
      </c>
      <c r="C2054" s="24" t="s">
        <v>2123</v>
      </c>
      <c r="D2054" s="24" t="s">
        <v>48</v>
      </c>
      <c r="E2054" s="23">
        <v>7</v>
      </c>
      <c r="F2054" s="25">
        <v>28638</v>
      </c>
      <c r="G2054" s="23">
        <f t="shared" ca="1" si="148"/>
        <v>42.887159484081678</v>
      </c>
      <c r="H2054" s="23" t="str">
        <f t="shared" ca="1" si="150"/>
        <v>41-50</v>
      </c>
      <c r="J2054" s="24" t="s">
        <v>50</v>
      </c>
      <c r="K2054" s="24" t="s">
        <v>62</v>
      </c>
      <c r="L2054" s="24" t="s">
        <v>44</v>
      </c>
      <c r="M2054" s="24" t="s">
        <v>45</v>
      </c>
      <c r="N2054" s="23">
        <v>11</v>
      </c>
      <c r="O2054" s="22" t="str">
        <f>VLOOKUP(A2054,[1]CustomerAddress!$A$1:$F$3997,2)</f>
        <v>896 Helena Parkway</v>
      </c>
      <c r="P2054" s="22">
        <f>VLOOKUP(A2054,[1]CustomerAddress!$A$1:$F$3997,3)</f>
        <v>4551</v>
      </c>
      <c r="Q2054" s="22" t="str">
        <f>VLOOKUP(A2054,[1]CustomerAddress!$A$1:$F$3997,4)</f>
        <v>QLD</v>
      </c>
      <c r="R2054" s="22" t="str">
        <f>VLOOKUP(A2054,[1]CustomerAddress!$A$1:$F$3997,5)</f>
        <v>Australia</v>
      </c>
      <c r="S2054" s="22">
        <f>VLOOKUP(A2054,[1]CustomerAddress!$A$1:$F$3997,6)</f>
        <v>7</v>
      </c>
      <c r="T2054" s="22" t="str">
        <f>VLOOKUP(A2054,Labels!$A$5:$I$3497,9)</f>
        <v>Becoming Loyal</v>
      </c>
    </row>
    <row r="2055" spans="1:20" s="22" customFormat="1" ht="15.75" customHeight="1" x14ac:dyDescent="0.25">
      <c r="A2055" s="23">
        <v>2054</v>
      </c>
      <c r="B2055" s="24" t="s">
        <v>4000</v>
      </c>
      <c r="C2055" s="24" t="s">
        <v>4001</v>
      </c>
      <c r="D2055" s="24" t="s">
        <v>48</v>
      </c>
      <c r="E2055" s="23">
        <v>12</v>
      </c>
      <c r="F2055" s="25">
        <v>34932</v>
      </c>
      <c r="G2055" s="23">
        <f t="shared" ca="1" si="148"/>
        <v>25.643323867643321</v>
      </c>
      <c r="H2055" s="23" t="str">
        <f t="shared" ca="1" si="150"/>
        <v>21-30</v>
      </c>
      <c r="J2055" s="24" t="s">
        <v>84</v>
      </c>
      <c r="K2055" s="24" t="s">
        <v>43</v>
      </c>
      <c r="L2055" s="24" t="s">
        <v>44</v>
      </c>
      <c r="M2055" s="24" t="s">
        <v>45</v>
      </c>
      <c r="N2055" s="23">
        <v>22</v>
      </c>
      <c r="O2055" s="22" t="str">
        <f>VLOOKUP(A2055,[1]CustomerAddress!$A$1:$F$3997,2)</f>
        <v>89 Anhalt Park</v>
      </c>
      <c r="P2055" s="22">
        <f>VLOOKUP(A2055,[1]CustomerAddress!$A$1:$F$3997,3)</f>
        <v>2106</v>
      </c>
      <c r="Q2055" s="22" t="str">
        <f>VLOOKUP(A2055,[1]CustomerAddress!$A$1:$F$3997,4)</f>
        <v>NSW</v>
      </c>
      <c r="R2055" s="22" t="str">
        <f>VLOOKUP(A2055,[1]CustomerAddress!$A$1:$F$3997,5)</f>
        <v>Australia</v>
      </c>
      <c r="S2055" s="22">
        <f>VLOOKUP(A2055,[1]CustomerAddress!$A$1:$F$3997,6)</f>
        <v>11</v>
      </c>
      <c r="T2055" s="22" t="str">
        <f>VLOOKUP(A2055,Labels!$A$5:$I$3497,9)</f>
        <v>Recent Customer</v>
      </c>
    </row>
    <row r="2056" spans="1:20" s="22" customFormat="1" ht="15.75" customHeight="1" x14ac:dyDescent="0.25">
      <c r="A2056" s="23">
        <v>2055</v>
      </c>
      <c r="B2056" s="24" t="s">
        <v>4002</v>
      </c>
      <c r="C2056" s="24" t="s">
        <v>4003</v>
      </c>
      <c r="D2056" s="24" t="s">
        <v>48</v>
      </c>
      <c r="E2056" s="23">
        <v>46</v>
      </c>
      <c r="F2056" s="25">
        <v>29478</v>
      </c>
      <c r="G2056" s="23">
        <f t="shared" ca="1" si="148"/>
        <v>40.585789621067981</v>
      </c>
      <c r="H2056" s="23" t="str">
        <f t="shared" ca="1" si="150"/>
        <v>41-50</v>
      </c>
      <c r="I2056" s="24" t="s">
        <v>637</v>
      </c>
      <c r="J2056" s="24" t="s">
        <v>65</v>
      </c>
      <c r="K2056" s="24" t="s">
        <v>66</v>
      </c>
      <c r="L2056" s="24" t="s">
        <v>44</v>
      </c>
      <c r="M2056" s="24" t="s">
        <v>57</v>
      </c>
      <c r="N2056" s="23">
        <v>7</v>
      </c>
      <c r="O2056" s="22" t="str">
        <f>VLOOKUP(A2056,[1]CustomerAddress!$A$1:$F$3997,2)</f>
        <v>1786 Orin Street</v>
      </c>
      <c r="P2056" s="22">
        <f>VLOOKUP(A2056,[1]CustomerAddress!$A$1:$F$3997,3)</f>
        <v>2327</v>
      </c>
      <c r="Q2056" s="22" t="str">
        <f>VLOOKUP(A2056,[1]CustomerAddress!$A$1:$F$3997,4)</f>
        <v>NSW</v>
      </c>
      <c r="R2056" s="22" t="str">
        <f>VLOOKUP(A2056,[1]CustomerAddress!$A$1:$F$3997,5)</f>
        <v>Australia</v>
      </c>
      <c r="S2056" s="22">
        <f>VLOOKUP(A2056,[1]CustomerAddress!$A$1:$F$3997,6)</f>
        <v>3</v>
      </c>
      <c r="T2056" s="22" t="str">
        <f>VLOOKUP(A2056,Labels!$A$5:$I$3497,9)</f>
        <v>Platinum Customer</v>
      </c>
    </row>
    <row r="2057" spans="1:20" s="22" customFormat="1" ht="15.75" customHeight="1" x14ac:dyDescent="0.25">
      <c r="A2057" s="23">
        <v>2056</v>
      </c>
      <c r="B2057" s="24" t="s">
        <v>4004</v>
      </c>
      <c r="C2057" s="24" t="s">
        <v>4005</v>
      </c>
      <c r="D2057" s="24" t="s">
        <v>40</v>
      </c>
      <c r="E2057" s="23">
        <v>65</v>
      </c>
      <c r="F2057" s="25">
        <v>31475</v>
      </c>
      <c r="G2057" s="23">
        <f t="shared" ca="1" si="148"/>
        <v>35.114556744355653</v>
      </c>
      <c r="H2057" s="23" t="str">
        <f t="shared" ca="1" si="150"/>
        <v>31-40</v>
      </c>
      <c r="I2057" s="24" t="s">
        <v>1008</v>
      </c>
      <c r="J2057" s="24" t="s">
        <v>54</v>
      </c>
      <c r="K2057" s="24" t="s">
        <v>66</v>
      </c>
      <c r="L2057" s="24" t="s">
        <v>44</v>
      </c>
      <c r="M2057" s="24" t="s">
        <v>57</v>
      </c>
      <c r="N2057" s="23">
        <v>22</v>
      </c>
      <c r="O2057" s="22" t="str">
        <f>VLOOKUP(A2057,[1]CustomerAddress!$A$1:$F$3997,2)</f>
        <v>7 Green Ridge Way</v>
      </c>
      <c r="P2057" s="22">
        <f>VLOOKUP(A2057,[1]CustomerAddress!$A$1:$F$3997,3)</f>
        <v>2763</v>
      </c>
      <c r="Q2057" s="22" t="str">
        <f>VLOOKUP(A2057,[1]CustomerAddress!$A$1:$F$3997,4)</f>
        <v>NSW</v>
      </c>
      <c r="R2057" s="22" t="str">
        <f>VLOOKUP(A2057,[1]CustomerAddress!$A$1:$F$3997,5)</f>
        <v>Australia</v>
      </c>
      <c r="S2057" s="22">
        <f>VLOOKUP(A2057,[1]CustomerAddress!$A$1:$F$3997,6)</f>
        <v>8</v>
      </c>
      <c r="T2057" s="22" t="str">
        <f>VLOOKUP(A2057,Labels!$A$5:$I$3497,9)</f>
        <v>Almost Lost Customer</v>
      </c>
    </row>
    <row r="2058" spans="1:20" s="22" customFormat="1" ht="15.75" customHeight="1" x14ac:dyDescent="0.25">
      <c r="A2058" s="23">
        <v>2057</v>
      </c>
      <c r="B2058" s="24" t="s">
        <v>4006</v>
      </c>
      <c r="C2058" s="24" t="s">
        <v>2472</v>
      </c>
      <c r="D2058" s="24" t="s">
        <v>40</v>
      </c>
      <c r="E2058" s="23">
        <v>99</v>
      </c>
      <c r="F2058" s="25">
        <v>21827</v>
      </c>
      <c r="G2058" s="23">
        <f t="shared" ca="1" si="148"/>
        <v>61.547433456684416</v>
      </c>
      <c r="H2058" s="23" t="str">
        <f t="shared" ca="1" si="150"/>
        <v>61-70</v>
      </c>
      <c r="I2058" s="24" t="s">
        <v>887</v>
      </c>
      <c r="J2058" s="24" t="s">
        <v>84</v>
      </c>
      <c r="K2058" s="24" t="s">
        <v>62</v>
      </c>
      <c r="L2058" s="24" t="s">
        <v>44</v>
      </c>
      <c r="M2058" s="24" t="s">
        <v>45</v>
      </c>
      <c r="N2058" s="23">
        <v>15</v>
      </c>
      <c r="O2058" s="22" t="str">
        <f>VLOOKUP(A2058,[1]CustomerAddress!$A$1:$F$3997,2)</f>
        <v>2807 Northwestern Pass</v>
      </c>
      <c r="P2058" s="22">
        <f>VLOOKUP(A2058,[1]CustomerAddress!$A$1:$F$3997,3)</f>
        <v>3182</v>
      </c>
      <c r="Q2058" s="22" t="str">
        <f>VLOOKUP(A2058,[1]CustomerAddress!$A$1:$F$3997,4)</f>
        <v>VIC</v>
      </c>
      <c r="R2058" s="22" t="str">
        <f>VLOOKUP(A2058,[1]CustomerAddress!$A$1:$F$3997,5)</f>
        <v>Australia</v>
      </c>
      <c r="S2058" s="22">
        <f>VLOOKUP(A2058,[1]CustomerAddress!$A$1:$F$3997,6)</f>
        <v>8</v>
      </c>
      <c r="T2058" s="22" t="str">
        <f>VLOOKUP(A2058,Labels!$A$5:$I$3497,9)</f>
        <v>Becoming Loyal</v>
      </c>
    </row>
    <row r="2059" spans="1:20" s="22" customFormat="1" ht="15.75" customHeight="1" x14ac:dyDescent="0.25">
      <c r="A2059" s="23">
        <v>2058</v>
      </c>
      <c r="B2059" s="24" t="s">
        <v>4007</v>
      </c>
      <c r="C2059" s="24" t="s">
        <v>4008</v>
      </c>
      <c r="D2059" s="24" t="s">
        <v>40</v>
      </c>
      <c r="E2059" s="23">
        <v>99</v>
      </c>
      <c r="F2059" s="25">
        <v>28525</v>
      </c>
      <c r="G2059" s="23">
        <f t="shared" ca="1" si="148"/>
        <v>43.196748525177568</v>
      </c>
      <c r="H2059" s="23" t="str">
        <f t="shared" ca="1" si="150"/>
        <v>41-50</v>
      </c>
      <c r="I2059" s="24" t="s">
        <v>783</v>
      </c>
      <c r="J2059" s="24" t="s">
        <v>75</v>
      </c>
      <c r="K2059" s="24" t="s">
        <v>66</v>
      </c>
      <c r="L2059" s="24" t="s">
        <v>44</v>
      </c>
      <c r="M2059" s="24" t="s">
        <v>57</v>
      </c>
      <c r="N2059" s="23">
        <v>7</v>
      </c>
      <c r="O2059" s="22" t="str">
        <f>VLOOKUP(A2059,[1]CustomerAddress!$A$1:$F$3997,2)</f>
        <v>9362 Grim Plaza</v>
      </c>
      <c r="P2059" s="22">
        <f>VLOOKUP(A2059,[1]CustomerAddress!$A$1:$F$3997,3)</f>
        <v>4702</v>
      </c>
      <c r="Q2059" s="22" t="str">
        <f>VLOOKUP(A2059,[1]CustomerAddress!$A$1:$F$3997,4)</f>
        <v>QLD</v>
      </c>
      <c r="R2059" s="22" t="str">
        <f>VLOOKUP(A2059,[1]CustomerAddress!$A$1:$F$3997,5)</f>
        <v>Australia</v>
      </c>
      <c r="S2059" s="22">
        <f>VLOOKUP(A2059,[1]CustomerAddress!$A$1:$F$3997,6)</f>
        <v>1</v>
      </c>
      <c r="T2059" s="22" t="str">
        <f>VLOOKUP(A2059,Labels!$A$5:$I$3497,9)</f>
        <v>Almost Lost Customer</v>
      </c>
    </row>
    <row r="2060" spans="1:20" s="22" customFormat="1" ht="15.75" customHeight="1" x14ac:dyDescent="0.25">
      <c r="A2060" s="23">
        <v>2059</v>
      </c>
      <c r="B2060" s="24" t="s">
        <v>4009</v>
      </c>
      <c r="C2060" s="24" t="s">
        <v>4010</v>
      </c>
      <c r="D2060" s="24" t="s">
        <v>40</v>
      </c>
      <c r="E2060" s="23">
        <v>21</v>
      </c>
      <c r="F2060" s="25">
        <v>28171</v>
      </c>
      <c r="G2060" s="23">
        <f t="shared" ca="1" si="148"/>
        <v>44.166611538876197</v>
      </c>
      <c r="H2060" s="23" t="str">
        <f t="shared" ca="1" si="150"/>
        <v>41-50</v>
      </c>
      <c r="I2060" s="24" t="s">
        <v>367</v>
      </c>
      <c r="J2060" s="24" t="s">
        <v>61</v>
      </c>
      <c r="K2060" s="24" t="s">
        <v>66</v>
      </c>
      <c r="L2060" s="24" t="s">
        <v>44</v>
      </c>
      <c r="M2060" s="24" t="s">
        <v>57</v>
      </c>
      <c r="N2060" s="23">
        <v>12</v>
      </c>
      <c r="O2060" s="22" t="str">
        <f>VLOOKUP(A2060,[1]CustomerAddress!$A$1:$F$3997,2)</f>
        <v>2 Sommers Drive</v>
      </c>
      <c r="P2060" s="22">
        <f>VLOOKUP(A2060,[1]CustomerAddress!$A$1:$F$3997,3)</f>
        <v>3181</v>
      </c>
      <c r="Q2060" s="22" t="str">
        <f>VLOOKUP(A2060,[1]CustomerAddress!$A$1:$F$3997,4)</f>
        <v>VIC</v>
      </c>
      <c r="R2060" s="22" t="str">
        <f>VLOOKUP(A2060,[1]CustomerAddress!$A$1:$F$3997,5)</f>
        <v>Australia</v>
      </c>
      <c r="S2060" s="22">
        <f>VLOOKUP(A2060,[1]CustomerAddress!$A$1:$F$3997,6)</f>
        <v>10</v>
      </c>
      <c r="T2060" s="22" t="str">
        <f>VLOOKUP(A2060,Labels!$A$5:$I$3497,9)</f>
        <v>Lost Customer</v>
      </c>
    </row>
    <row r="2061" spans="1:20" s="22" customFormat="1" ht="15.75" customHeight="1" x14ac:dyDescent="0.25">
      <c r="A2061" s="23">
        <v>2060</v>
      </c>
      <c r="B2061" s="24" t="s">
        <v>4011</v>
      </c>
      <c r="C2061" s="24" t="s">
        <v>4012</v>
      </c>
      <c r="D2061" s="24" t="s">
        <v>40</v>
      </c>
      <c r="E2061" s="23">
        <v>17</v>
      </c>
      <c r="F2061" s="25">
        <v>21573</v>
      </c>
      <c r="G2061" s="23">
        <f t="shared" ca="1" si="148"/>
        <v>62.243323867643319</v>
      </c>
      <c r="H2061" s="23" t="str">
        <f t="shared" ca="1" si="150"/>
        <v>61-70</v>
      </c>
      <c r="I2061" s="24" t="s">
        <v>256</v>
      </c>
      <c r="J2061" s="24" t="s">
        <v>50</v>
      </c>
      <c r="K2061" s="24" t="s">
        <v>43</v>
      </c>
      <c r="L2061" s="24" t="s">
        <v>44</v>
      </c>
      <c r="M2061" s="24" t="s">
        <v>57</v>
      </c>
      <c r="N2061" s="23">
        <v>17</v>
      </c>
      <c r="O2061" s="22" t="str">
        <f>VLOOKUP(A2061,[1]CustomerAddress!$A$1:$F$3997,2)</f>
        <v>74164 Village Green Parkway</v>
      </c>
      <c r="P2061" s="22">
        <f>VLOOKUP(A2061,[1]CustomerAddress!$A$1:$F$3997,3)</f>
        <v>3037</v>
      </c>
      <c r="Q2061" s="22" t="str">
        <f>VLOOKUP(A2061,[1]CustomerAddress!$A$1:$F$3997,4)</f>
        <v>VIC</v>
      </c>
      <c r="R2061" s="22" t="str">
        <f>VLOOKUP(A2061,[1]CustomerAddress!$A$1:$F$3997,5)</f>
        <v>Australia</v>
      </c>
      <c r="S2061" s="22">
        <f>VLOOKUP(A2061,[1]CustomerAddress!$A$1:$F$3997,6)</f>
        <v>9</v>
      </c>
      <c r="T2061" s="22" t="str">
        <f>VLOOKUP(A2061,Labels!$A$5:$I$3497,9)</f>
        <v>Platinum Customer</v>
      </c>
    </row>
    <row r="2062" spans="1:20" s="22" customFormat="1" ht="15.75" customHeight="1" x14ac:dyDescent="0.25">
      <c r="A2062" s="23">
        <v>2061</v>
      </c>
      <c r="B2062" s="24" t="s">
        <v>202</v>
      </c>
      <c r="D2062" s="24" t="s">
        <v>40</v>
      </c>
      <c r="E2062" s="23">
        <v>71</v>
      </c>
      <c r="F2062" s="25">
        <v>30340</v>
      </c>
      <c r="G2062" s="23">
        <f t="shared" ca="1" si="148"/>
        <v>38.22414578545154</v>
      </c>
      <c r="H2062" s="23" t="str">
        <f t="shared" ca="1" si="150"/>
        <v>31-40</v>
      </c>
      <c r="I2062" s="24" t="s">
        <v>651</v>
      </c>
      <c r="J2062" s="24" t="s">
        <v>84</v>
      </c>
      <c r="K2062" s="24" t="s">
        <v>66</v>
      </c>
      <c r="L2062" s="24" t="s">
        <v>44</v>
      </c>
      <c r="M2062" s="24" t="s">
        <v>57</v>
      </c>
      <c r="N2062" s="23">
        <v>4</v>
      </c>
      <c r="O2062" s="22" t="str">
        <f>VLOOKUP(A2062,[1]CustomerAddress!$A$1:$F$3997,2)</f>
        <v>623 Melody Avenue</v>
      </c>
      <c r="P2062" s="22">
        <f>VLOOKUP(A2062,[1]CustomerAddress!$A$1:$F$3997,3)</f>
        <v>4500</v>
      </c>
      <c r="Q2062" s="22" t="str">
        <f>VLOOKUP(A2062,[1]CustomerAddress!$A$1:$F$3997,4)</f>
        <v>QLD</v>
      </c>
      <c r="R2062" s="22" t="str">
        <f>VLOOKUP(A2062,[1]CustomerAddress!$A$1:$F$3997,5)</f>
        <v>Australia</v>
      </c>
      <c r="S2062" s="22">
        <f>VLOOKUP(A2062,[1]CustomerAddress!$A$1:$F$3997,6)</f>
        <v>4</v>
      </c>
      <c r="T2062" s="22" t="str">
        <f>VLOOKUP(A2062,Labels!$A$5:$I$3497,9)</f>
        <v>Evasive Customer</v>
      </c>
    </row>
    <row r="2063" spans="1:20" s="22" customFormat="1" ht="15.75" customHeight="1" x14ac:dyDescent="0.25">
      <c r="A2063" s="23">
        <v>2062</v>
      </c>
      <c r="B2063" s="24" t="s">
        <v>4013</v>
      </c>
      <c r="C2063" s="24" t="s">
        <v>4014</v>
      </c>
      <c r="D2063" s="24" t="s">
        <v>48</v>
      </c>
      <c r="E2063" s="23">
        <v>67</v>
      </c>
      <c r="F2063" s="25">
        <v>27991</v>
      </c>
      <c r="G2063" s="23">
        <f t="shared" ca="1" si="148"/>
        <v>44.659762223807704</v>
      </c>
      <c r="H2063" s="23" t="str">
        <f t="shared" ca="1" si="150"/>
        <v>41-50</v>
      </c>
      <c r="I2063" s="24" t="s">
        <v>93</v>
      </c>
      <c r="J2063" s="24" t="s">
        <v>65</v>
      </c>
      <c r="K2063" s="24" t="s">
        <v>43</v>
      </c>
      <c r="L2063" s="24" t="s">
        <v>44</v>
      </c>
      <c r="M2063" s="24" t="s">
        <v>57</v>
      </c>
      <c r="N2063" s="23">
        <v>18</v>
      </c>
      <c r="O2063" s="22" t="str">
        <f>VLOOKUP(A2063,[1]CustomerAddress!$A$1:$F$3997,2)</f>
        <v>9 Roth Park</v>
      </c>
      <c r="P2063" s="22">
        <f>VLOOKUP(A2063,[1]CustomerAddress!$A$1:$F$3997,3)</f>
        <v>4104</v>
      </c>
      <c r="Q2063" s="22" t="str">
        <f>VLOOKUP(A2063,[1]CustomerAddress!$A$1:$F$3997,4)</f>
        <v>QLD</v>
      </c>
      <c r="R2063" s="22" t="str">
        <f>VLOOKUP(A2063,[1]CustomerAddress!$A$1:$F$3997,5)</f>
        <v>Australia</v>
      </c>
      <c r="S2063" s="22">
        <f>VLOOKUP(A2063,[1]CustomerAddress!$A$1:$F$3997,6)</f>
        <v>7</v>
      </c>
      <c r="T2063" s="22" t="str">
        <f>VLOOKUP(A2063,Labels!$A$5:$I$3497,9)</f>
        <v>Potential Customer</v>
      </c>
    </row>
    <row r="2064" spans="1:20" s="22" customFormat="1" ht="15.75" customHeight="1" x14ac:dyDescent="0.25">
      <c r="A2064" s="23">
        <v>2063</v>
      </c>
      <c r="B2064" s="24" t="s">
        <v>3454</v>
      </c>
      <c r="C2064" s="24" t="s">
        <v>4015</v>
      </c>
      <c r="D2064" s="24" t="s">
        <v>48</v>
      </c>
      <c r="E2064" s="23">
        <v>55</v>
      </c>
      <c r="F2064" s="25">
        <v>23179</v>
      </c>
      <c r="G2064" s="23">
        <f t="shared" ca="1" si="148"/>
        <v>57.843323867643321</v>
      </c>
      <c r="H2064" s="23" t="str">
        <f t="shared" ca="1" si="150"/>
        <v>51-60</v>
      </c>
      <c r="I2064" s="24" t="s">
        <v>599</v>
      </c>
      <c r="J2064" s="24" t="s">
        <v>42</v>
      </c>
      <c r="K2064" s="24" t="s">
        <v>62</v>
      </c>
      <c r="L2064" s="24" t="s">
        <v>44</v>
      </c>
      <c r="M2064" s="24" t="s">
        <v>57</v>
      </c>
      <c r="N2064" s="23">
        <v>16</v>
      </c>
      <c r="O2064" s="22" t="str">
        <f>VLOOKUP(A2064,[1]CustomerAddress!$A$1:$F$3997,2)</f>
        <v>18 Buhler Court</v>
      </c>
      <c r="P2064" s="22">
        <f>VLOOKUP(A2064,[1]CustomerAddress!$A$1:$F$3997,3)</f>
        <v>3186</v>
      </c>
      <c r="Q2064" s="22" t="str">
        <f>VLOOKUP(A2064,[1]CustomerAddress!$A$1:$F$3997,4)</f>
        <v>VIC</v>
      </c>
      <c r="R2064" s="22" t="str">
        <f>VLOOKUP(A2064,[1]CustomerAddress!$A$1:$F$3997,5)</f>
        <v>Australia</v>
      </c>
      <c r="S2064" s="22">
        <f>VLOOKUP(A2064,[1]CustomerAddress!$A$1:$F$3997,6)</f>
        <v>12</v>
      </c>
      <c r="T2064" s="22" t="str">
        <f>VLOOKUP(A2064,Labels!$A$5:$I$3497,9)</f>
        <v>Becoming Loyal</v>
      </c>
    </row>
    <row r="2065" spans="1:20" s="22" customFormat="1" ht="15.75" customHeight="1" x14ac:dyDescent="0.25">
      <c r="A2065" s="23">
        <v>2064</v>
      </c>
      <c r="B2065" s="24" t="s">
        <v>4016</v>
      </c>
      <c r="C2065" s="24" t="s">
        <v>4017</v>
      </c>
      <c r="D2065" s="24" t="s">
        <v>48</v>
      </c>
      <c r="E2065" s="23">
        <v>99</v>
      </c>
      <c r="F2065" s="25">
        <v>25342</v>
      </c>
      <c r="G2065" s="23">
        <f t="shared" ca="1" si="148"/>
        <v>51.91729647038305</v>
      </c>
      <c r="H2065" s="23" t="str">
        <f t="shared" ca="1" si="150"/>
        <v>51-60</v>
      </c>
      <c r="I2065" s="24" t="s">
        <v>571</v>
      </c>
      <c r="J2065" s="24" t="s">
        <v>42</v>
      </c>
      <c r="K2065" s="24" t="s">
        <v>43</v>
      </c>
      <c r="L2065" s="24" t="s">
        <v>44</v>
      </c>
      <c r="M2065" s="24" t="s">
        <v>45</v>
      </c>
      <c r="N2065" s="23">
        <v>18</v>
      </c>
      <c r="O2065" s="22" t="str">
        <f>VLOOKUP(A2065,[1]CustomerAddress!$A$1:$F$3997,2)</f>
        <v>4 Sachtjen Drive</v>
      </c>
      <c r="P2065" s="22">
        <f>VLOOKUP(A2065,[1]CustomerAddress!$A$1:$F$3997,3)</f>
        <v>4701</v>
      </c>
      <c r="Q2065" s="22" t="str">
        <f>VLOOKUP(A2065,[1]CustomerAddress!$A$1:$F$3997,4)</f>
        <v>QLD</v>
      </c>
      <c r="R2065" s="22" t="str">
        <f>VLOOKUP(A2065,[1]CustomerAddress!$A$1:$F$3997,5)</f>
        <v>Australia</v>
      </c>
      <c r="S2065" s="22">
        <f>VLOOKUP(A2065,[1]CustomerAddress!$A$1:$F$3997,6)</f>
        <v>3</v>
      </c>
      <c r="T2065" s="22" t="str">
        <f>VLOOKUP(A2065,Labels!$A$5:$I$3497,9)</f>
        <v>Evasive Customer</v>
      </c>
    </row>
    <row r="2066" spans="1:20" s="22" customFormat="1" ht="15.75" customHeight="1" x14ac:dyDescent="0.25">
      <c r="A2066" s="23">
        <v>2065</v>
      </c>
      <c r="B2066" s="24" t="s">
        <v>4018</v>
      </c>
      <c r="C2066" s="24" t="s">
        <v>4019</v>
      </c>
      <c r="D2066" s="24" t="s">
        <v>48</v>
      </c>
      <c r="E2066" s="23">
        <v>66</v>
      </c>
      <c r="F2066" s="25">
        <v>28562</v>
      </c>
      <c r="G2066" s="23">
        <f t="shared" ca="1" si="148"/>
        <v>43.095378662163867</v>
      </c>
      <c r="H2066" s="23" t="str">
        <f t="shared" ca="1" si="150"/>
        <v>41-50</v>
      </c>
      <c r="I2066" s="24" t="s">
        <v>651</v>
      </c>
      <c r="J2066" s="24" t="s">
        <v>65</v>
      </c>
      <c r="K2066" s="24" t="s">
        <v>43</v>
      </c>
      <c r="L2066" s="24" t="s">
        <v>44</v>
      </c>
      <c r="M2066" s="24" t="s">
        <v>45</v>
      </c>
      <c r="N2066" s="23">
        <v>12</v>
      </c>
      <c r="O2066" s="22" t="str">
        <f>VLOOKUP(A2066,[1]CustomerAddress!$A$1:$F$3997,2)</f>
        <v>130 Hayes Crossing</v>
      </c>
      <c r="P2066" s="22">
        <f>VLOOKUP(A2066,[1]CustomerAddress!$A$1:$F$3997,3)</f>
        <v>2170</v>
      </c>
      <c r="Q2066" s="22" t="str">
        <f>VLOOKUP(A2066,[1]CustomerAddress!$A$1:$F$3997,4)</f>
        <v>NSW</v>
      </c>
      <c r="R2066" s="22" t="str">
        <f>VLOOKUP(A2066,[1]CustomerAddress!$A$1:$F$3997,5)</f>
        <v>Australia</v>
      </c>
      <c r="S2066" s="22">
        <f>VLOOKUP(A2066,[1]CustomerAddress!$A$1:$F$3997,6)</f>
        <v>9</v>
      </c>
      <c r="T2066" s="22" t="str">
        <f>VLOOKUP(A2066,Labels!$A$5:$I$3497,9)</f>
        <v>Evasive Customer</v>
      </c>
    </row>
    <row r="2067" spans="1:20" s="22" customFormat="1" ht="15.75" customHeight="1" x14ac:dyDescent="0.25">
      <c r="A2067" s="23">
        <v>2066</v>
      </c>
      <c r="B2067" s="24" t="s">
        <v>4020</v>
      </c>
      <c r="C2067" s="24" t="s">
        <v>4021</v>
      </c>
      <c r="D2067" s="24" t="s">
        <v>48</v>
      </c>
      <c r="E2067" s="23">
        <v>91</v>
      </c>
      <c r="F2067" s="25">
        <v>25558</v>
      </c>
      <c r="G2067" s="23">
        <f t="shared" ca="1" si="148"/>
        <v>51.325515648465242</v>
      </c>
      <c r="H2067" s="23" t="str">
        <f t="shared" ca="1" si="150"/>
        <v>51-60</v>
      </c>
      <c r="I2067" s="24" t="s">
        <v>170</v>
      </c>
      <c r="J2067" s="24" t="s">
        <v>42</v>
      </c>
      <c r="K2067" s="24" t="s">
        <v>66</v>
      </c>
      <c r="L2067" s="24" t="s">
        <v>44</v>
      </c>
      <c r="M2067" s="24" t="s">
        <v>45</v>
      </c>
      <c r="N2067" s="23">
        <v>12</v>
      </c>
      <c r="O2067" s="22" t="str">
        <f>VLOOKUP(A2067,[1]CustomerAddress!$A$1:$F$3997,2)</f>
        <v>9 Logan Court</v>
      </c>
      <c r="P2067" s="22">
        <f>VLOOKUP(A2067,[1]CustomerAddress!$A$1:$F$3997,3)</f>
        <v>2570</v>
      </c>
      <c r="Q2067" s="22" t="str">
        <f>VLOOKUP(A2067,[1]CustomerAddress!$A$1:$F$3997,4)</f>
        <v>NSW</v>
      </c>
      <c r="R2067" s="22" t="str">
        <f>VLOOKUP(A2067,[1]CustomerAddress!$A$1:$F$3997,5)</f>
        <v>Australia</v>
      </c>
      <c r="S2067" s="22">
        <f>VLOOKUP(A2067,[1]CustomerAddress!$A$1:$F$3997,6)</f>
        <v>9</v>
      </c>
      <c r="T2067" s="22" t="str">
        <f>VLOOKUP(A2067,Labels!$A$5:$I$3497,9)</f>
        <v>Evasive Customer</v>
      </c>
    </row>
    <row r="2068" spans="1:20" s="22" customFormat="1" ht="15.75" customHeight="1" x14ac:dyDescent="0.25">
      <c r="A2068" s="23">
        <v>2067</v>
      </c>
      <c r="B2068" s="24" t="s">
        <v>3400</v>
      </c>
      <c r="C2068" s="24" t="s">
        <v>4022</v>
      </c>
      <c r="D2068" s="24" t="s">
        <v>48</v>
      </c>
      <c r="E2068" s="23">
        <v>81</v>
      </c>
      <c r="F2068" s="25">
        <v>28980</v>
      </c>
      <c r="G2068" s="23">
        <f t="shared" ca="1" si="148"/>
        <v>41.950173182711815</v>
      </c>
      <c r="H2068" s="23" t="str">
        <f t="shared" ca="1" si="150"/>
        <v>41-50</v>
      </c>
      <c r="I2068" s="24" t="s">
        <v>186</v>
      </c>
      <c r="J2068" s="24" t="s">
        <v>42</v>
      </c>
      <c r="K2068" s="24" t="s">
        <v>43</v>
      </c>
      <c r="L2068" s="24" t="s">
        <v>44</v>
      </c>
      <c r="M2068" s="24" t="s">
        <v>57</v>
      </c>
      <c r="N2068" s="23">
        <v>17</v>
      </c>
      <c r="O2068" s="22" t="str">
        <f>VLOOKUP(A2068,[1]CustomerAddress!$A$1:$F$3997,2)</f>
        <v>8 Superior Hill</v>
      </c>
      <c r="P2068" s="22">
        <f>VLOOKUP(A2068,[1]CustomerAddress!$A$1:$F$3997,3)</f>
        <v>2153</v>
      </c>
      <c r="Q2068" s="22" t="str">
        <f>VLOOKUP(A2068,[1]CustomerAddress!$A$1:$F$3997,4)</f>
        <v>NSW</v>
      </c>
      <c r="R2068" s="22" t="str">
        <f>VLOOKUP(A2068,[1]CustomerAddress!$A$1:$F$3997,5)</f>
        <v>Australia</v>
      </c>
      <c r="S2068" s="22">
        <f>VLOOKUP(A2068,[1]CustomerAddress!$A$1:$F$3997,6)</f>
        <v>10</v>
      </c>
      <c r="T2068" s="22" t="str">
        <f>VLOOKUP(A2068,Labels!$A$5:$I$3497,9)</f>
        <v>Potential Customer</v>
      </c>
    </row>
    <row r="2069" spans="1:20" s="22" customFormat="1" ht="15.75" customHeight="1" x14ac:dyDescent="0.25">
      <c r="A2069" s="23">
        <v>2068</v>
      </c>
      <c r="B2069" s="24" t="s">
        <v>4023</v>
      </c>
      <c r="C2069" s="24" t="s">
        <v>4024</v>
      </c>
      <c r="D2069" s="24" t="s">
        <v>40</v>
      </c>
      <c r="E2069" s="23">
        <v>23</v>
      </c>
      <c r="F2069" s="25">
        <v>20675</v>
      </c>
      <c r="G2069" s="23">
        <f t="shared" ca="1" si="148"/>
        <v>64.703597840246061</v>
      </c>
      <c r="H2069" s="23" t="str">
        <f t="shared" ca="1" si="150"/>
        <v>61-70</v>
      </c>
      <c r="I2069" s="24" t="s">
        <v>1886</v>
      </c>
      <c r="J2069" s="24" t="s">
        <v>61</v>
      </c>
      <c r="K2069" s="24" t="s">
        <v>66</v>
      </c>
      <c r="L2069" s="24" t="s">
        <v>44</v>
      </c>
      <c r="M2069" s="24" t="s">
        <v>57</v>
      </c>
      <c r="N2069" s="23">
        <v>8</v>
      </c>
      <c r="O2069" s="22" t="str">
        <f>VLOOKUP(A2069,[1]CustomerAddress!$A$1:$F$3997,2)</f>
        <v>575 Katie Terrace</v>
      </c>
      <c r="P2069" s="22">
        <f>VLOOKUP(A2069,[1]CustomerAddress!$A$1:$F$3997,3)</f>
        <v>2835</v>
      </c>
      <c r="Q2069" s="22" t="str">
        <f>VLOOKUP(A2069,[1]CustomerAddress!$A$1:$F$3997,4)</f>
        <v>NSW</v>
      </c>
      <c r="R2069" s="22" t="str">
        <f>VLOOKUP(A2069,[1]CustomerAddress!$A$1:$F$3997,5)</f>
        <v>Australia</v>
      </c>
      <c r="S2069" s="22">
        <f>VLOOKUP(A2069,[1]CustomerAddress!$A$1:$F$3997,6)</f>
        <v>1</v>
      </c>
      <c r="T2069" s="22" t="str">
        <f>VLOOKUP(A2069,Labels!$A$5:$I$3497,9)</f>
        <v>Evasive Customer</v>
      </c>
    </row>
    <row r="2070" spans="1:20" s="22" customFormat="1" ht="15.75" hidden="1" customHeight="1" x14ac:dyDescent="0.25">
      <c r="A2070" s="23">
        <v>2069</v>
      </c>
      <c r="B2070" s="24" t="s">
        <v>4025</v>
      </c>
      <c r="C2070" s="24" t="s">
        <v>4026</v>
      </c>
      <c r="D2070" s="24" t="s">
        <v>147</v>
      </c>
      <c r="E2070" s="23">
        <v>32</v>
      </c>
      <c r="F2070" s="25"/>
      <c r="G2070" s="23"/>
      <c r="H2070" s="23"/>
      <c r="I2070" s="24" t="s">
        <v>1771</v>
      </c>
      <c r="J2070" s="24" t="s">
        <v>56</v>
      </c>
      <c r="K2070" s="24" t="s">
        <v>43</v>
      </c>
      <c r="L2070" s="24" t="s">
        <v>44</v>
      </c>
      <c r="M2070" s="24" t="s">
        <v>45</v>
      </c>
      <c r="N2070" s="23"/>
    </row>
    <row r="2071" spans="1:20" s="22" customFormat="1" ht="15.75" customHeight="1" x14ac:dyDescent="0.25">
      <c r="A2071" s="23">
        <v>2070</v>
      </c>
      <c r="B2071" s="24" t="s">
        <v>1336</v>
      </c>
      <c r="C2071" s="24" t="s">
        <v>4027</v>
      </c>
      <c r="D2071" s="24" t="s">
        <v>40</v>
      </c>
      <c r="E2071" s="23">
        <v>0</v>
      </c>
      <c r="F2071" s="25">
        <v>29925</v>
      </c>
      <c r="G2071" s="23">
        <f t="shared" ref="G2071:G2134" ca="1" si="151">(NOW()-F2071)/365</f>
        <v>39.361132086821407</v>
      </c>
      <c r="H2071" s="23" t="str">
        <f t="shared" ref="H2071:H2105" ca="1" si="152">IF(G2071&lt;=10,"0-10",IF(AND(G2071&gt;10,G2071&lt;=20),"11-20",IF(AND(G2071&gt;20,G2071&lt;=30),"21-30",IF(AND(G2071&gt;30,G2071&lt;=40),"31-40",IF(AND(G2071&gt;40,G2071&lt;=50),"41-50",IF(AND(G2071&gt;50,G2071&lt;=60),"51-60",IF(AND(G2071&gt;60,G2071&lt;=70),"61-70",IF(AND(G2071&gt;70,G2071&lt;=80),"71-80",IF(AND(G2071&gt;80,G2071&lt;=90),"81-90",IF(G2071&gt;90,"91-100"))))))))))</f>
        <v>31-40</v>
      </c>
      <c r="I2071" s="24" t="s">
        <v>53</v>
      </c>
      <c r="J2071" s="24" t="s">
        <v>61</v>
      </c>
      <c r="K2071" s="24" t="s">
        <v>43</v>
      </c>
      <c r="L2071" s="24" t="s">
        <v>44</v>
      </c>
      <c r="M2071" s="24" t="s">
        <v>57</v>
      </c>
      <c r="N2071" s="23">
        <v>8</v>
      </c>
      <c r="O2071" s="22" t="str">
        <f>VLOOKUP(A2071,[1]CustomerAddress!$A$1:$F$3997,2)</f>
        <v>7949 Waywood Way</v>
      </c>
      <c r="P2071" s="22">
        <f>VLOOKUP(A2071,[1]CustomerAddress!$A$1:$F$3997,3)</f>
        <v>2318</v>
      </c>
      <c r="Q2071" s="22" t="str">
        <f>VLOOKUP(A2071,[1]CustomerAddress!$A$1:$F$3997,4)</f>
        <v>NSW</v>
      </c>
      <c r="R2071" s="22" t="str">
        <f>VLOOKUP(A2071,[1]CustomerAddress!$A$1:$F$3997,5)</f>
        <v>Australia</v>
      </c>
      <c r="S2071" s="22">
        <f>VLOOKUP(A2071,[1]CustomerAddress!$A$1:$F$3997,6)</f>
        <v>7</v>
      </c>
      <c r="T2071" s="22" t="str">
        <f>VLOOKUP(A2071,Labels!$A$5:$I$3497,9)</f>
        <v>Platinum Customer</v>
      </c>
    </row>
    <row r="2072" spans="1:20" s="22" customFormat="1" ht="15.75" customHeight="1" x14ac:dyDescent="0.25">
      <c r="A2072" s="23">
        <v>2071</v>
      </c>
      <c r="B2072" s="24" t="s">
        <v>1792</v>
      </c>
      <c r="C2072" s="24" t="s">
        <v>4028</v>
      </c>
      <c r="D2072" s="24" t="s">
        <v>40</v>
      </c>
      <c r="E2072" s="23">
        <v>69</v>
      </c>
      <c r="F2072" s="25">
        <v>28528</v>
      </c>
      <c r="G2072" s="23">
        <f t="shared" ca="1" si="151"/>
        <v>43.188529347095375</v>
      </c>
      <c r="H2072" s="23" t="str">
        <f t="shared" ca="1" si="152"/>
        <v>41-50</v>
      </c>
      <c r="J2072" s="24" t="s">
        <v>61</v>
      </c>
      <c r="K2072" s="24" t="s">
        <v>43</v>
      </c>
      <c r="L2072" s="24" t="s">
        <v>44</v>
      </c>
      <c r="M2072" s="24" t="s">
        <v>57</v>
      </c>
      <c r="N2072" s="23">
        <v>10</v>
      </c>
      <c r="O2072" s="22" t="str">
        <f>VLOOKUP(A2072,[1]CustomerAddress!$A$1:$F$3997,2)</f>
        <v>2982 Monterey Way</v>
      </c>
      <c r="P2072" s="22">
        <f>VLOOKUP(A2072,[1]CustomerAddress!$A$1:$F$3997,3)</f>
        <v>3182</v>
      </c>
      <c r="Q2072" s="22" t="str">
        <f>VLOOKUP(A2072,[1]CustomerAddress!$A$1:$F$3997,4)</f>
        <v>VIC</v>
      </c>
      <c r="R2072" s="22" t="str">
        <f>VLOOKUP(A2072,[1]CustomerAddress!$A$1:$F$3997,5)</f>
        <v>Australia</v>
      </c>
      <c r="S2072" s="22">
        <f>VLOOKUP(A2072,[1]CustomerAddress!$A$1:$F$3997,6)</f>
        <v>10</v>
      </c>
      <c r="T2072" s="22" t="str">
        <f>VLOOKUP(A2072,Labels!$A$5:$I$3497,9)</f>
        <v>Potential Customer</v>
      </c>
    </row>
    <row r="2073" spans="1:20" s="22" customFormat="1" ht="15.75" customHeight="1" x14ac:dyDescent="0.25">
      <c r="A2073" s="23">
        <v>2072</v>
      </c>
      <c r="B2073" s="24" t="s">
        <v>4029</v>
      </c>
      <c r="C2073" s="24" t="s">
        <v>4030</v>
      </c>
      <c r="D2073" s="24" t="s">
        <v>40</v>
      </c>
      <c r="E2073" s="23">
        <v>30</v>
      </c>
      <c r="F2073" s="25">
        <v>22026</v>
      </c>
      <c r="G2073" s="23">
        <f t="shared" ca="1" si="151"/>
        <v>61.002227977232366</v>
      </c>
      <c r="H2073" s="23" t="str">
        <f t="shared" ca="1" si="152"/>
        <v>61-70</v>
      </c>
      <c r="I2073" s="24" t="s">
        <v>799</v>
      </c>
      <c r="J2073" s="24" t="s">
        <v>50</v>
      </c>
      <c r="K2073" s="24" t="s">
        <v>43</v>
      </c>
      <c r="L2073" s="24" t="s">
        <v>44</v>
      </c>
      <c r="M2073" s="24" t="s">
        <v>45</v>
      </c>
      <c r="N2073" s="23">
        <v>9</v>
      </c>
      <c r="O2073" s="22" t="str">
        <f>VLOOKUP(A2073,[1]CustomerAddress!$A$1:$F$3997,2)</f>
        <v>692 Leroy Parkway</v>
      </c>
      <c r="P2073" s="22">
        <f>VLOOKUP(A2073,[1]CustomerAddress!$A$1:$F$3997,3)</f>
        <v>3043</v>
      </c>
      <c r="Q2073" s="22" t="str">
        <f>VLOOKUP(A2073,[1]CustomerAddress!$A$1:$F$3997,4)</f>
        <v>VIC</v>
      </c>
      <c r="R2073" s="22" t="str">
        <f>VLOOKUP(A2073,[1]CustomerAddress!$A$1:$F$3997,5)</f>
        <v>Australia</v>
      </c>
      <c r="S2073" s="22">
        <f>VLOOKUP(A2073,[1]CustomerAddress!$A$1:$F$3997,6)</f>
        <v>9</v>
      </c>
      <c r="T2073" s="22" t="str">
        <f>VLOOKUP(A2073,Labels!$A$5:$I$3497,9)</f>
        <v>Platinum Customer</v>
      </c>
    </row>
    <row r="2074" spans="1:20" s="22" customFormat="1" ht="15.75" customHeight="1" x14ac:dyDescent="0.25">
      <c r="A2074" s="23">
        <v>2073</v>
      </c>
      <c r="B2074" s="24" t="s">
        <v>4031</v>
      </c>
      <c r="D2074" s="24" t="s">
        <v>40</v>
      </c>
      <c r="E2074" s="23">
        <v>87</v>
      </c>
      <c r="F2074" s="25">
        <v>27059</v>
      </c>
      <c r="G2074" s="23">
        <f t="shared" ca="1" si="151"/>
        <v>47.213186881341954</v>
      </c>
      <c r="H2074" s="23" t="str">
        <f t="shared" ca="1" si="152"/>
        <v>41-50</v>
      </c>
      <c r="J2074" s="24" t="s">
        <v>84</v>
      </c>
      <c r="K2074" s="24" t="s">
        <v>66</v>
      </c>
      <c r="L2074" s="24" t="s">
        <v>44</v>
      </c>
      <c r="M2074" s="24" t="s">
        <v>45</v>
      </c>
      <c r="N2074" s="23">
        <v>10</v>
      </c>
      <c r="O2074" s="22" t="str">
        <f>VLOOKUP(A2074,[1]CustomerAddress!$A$1:$F$3997,2)</f>
        <v>9499 Alpine Drive</v>
      </c>
      <c r="P2074" s="22">
        <f>VLOOKUP(A2074,[1]CustomerAddress!$A$1:$F$3997,3)</f>
        <v>3175</v>
      </c>
      <c r="Q2074" s="22" t="str">
        <f>VLOOKUP(A2074,[1]CustomerAddress!$A$1:$F$3997,4)</f>
        <v>VIC</v>
      </c>
      <c r="R2074" s="22" t="str">
        <f>VLOOKUP(A2074,[1]CustomerAddress!$A$1:$F$3997,5)</f>
        <v>Australia</v>
      </c>
      <c r="S2074" s="22">
        <f>VLOOKUP(A2074,[1]CustomerAddress!$A$1:$F$3997,6)</f>
        <v>8</v>
      </c>
      <c r="T2074" s="22" t="str">
        <f>VLOOKUP(A2074,Labels!$A$5:$I$3497,9)</f>
        <v>Losing Customer</v>
      </c>
    </row>
    <row r="2075" spans="1:20" s="22" customFormat="1" ht="15.75" customHeight="1" x14ac:dyDescent="0.25">
      <c r="A2075" s="23">
        <v>2074</v>
      </c>
      <c r="B2075" s="24" t="s">
        <v>4032</v>
      </c>
      <c r="C2075" s="24" t="s">
        <v>4033</v>
      </c>
      <c r="D2075" s="24" t="s">
        <v>40</v>
      </c>
      <c r="E2075" s="23">
        <v>90</v>
      </c>
      <c r="F2075" s="25">
        <v>35592</v>
      </c>
      <c r="G2075" s="23">
        <f t="shared" ca="1" si="151"/>
        <v>23.835104689561131</v>
      </c>
      <c r="H2075" s="23" t="str">
        <f t="shared" ca="1" si="152"/>
        <v>21-30</v>
      </c>
      <c r="J2075" s="24" t="s">
        <v>50</v>
      </c>
      <c r="K2075" s="24" t="s">
        <v>43</v>
      </c>
      <c r="L2075" s="24" t="s">
        <v>44</v>
      </c>
      <c r="M2075" s="24" t="s">
        <v>57</v>
      </c>
      <c r="N2075" s="23">
        <v>4</v>
      </c>
      <c r="O2075" s="22" t="str">
        <f>VLOOKUP(A2075,[1]CustomerAddress!$A$1:$F$3997,2)</f>
        <v>0442 Debra Point</v>
      </c>
      <c r="P2075" s="22">
        <f>VLOOKUP(A2075,[1]CustomerAddress!$A$1:$F$3997,3)</f>
        <v>2281</v>
      </c>
      <c r="Q2075" s="22" t="str">
        <f>VLOOKUP(A2075,[1]CustomerAddress!$A$1:$F$3997,4)</f>
        <v>NSW</v>
      </c>
      <c r="R2075" s="22" t="str">
        <f>VLOOKUP(A2075,[1]CustomerAddress!$A$1:$F$3997,5)</f>
        <v>Australia</v>
      </c>
      <c r="S2075" s="22">
        <f>VLOOKUP(A2075,[1]CustomerAddress!$A$1:$F$3997,6)</f>
        <v>7</v>
      </c>
      <c r="T2075" s="22" t="str">
        <f>VLOOKUP(A2075,Labels!$A$5:$I$3497,9)</f>
        <v>Losing Customer</v>
      </c>
    </row>
    <row r="2076" spans="1:20" s="22" customFormat="1" ht="15.75" customHeight="1" x14ac:dyDescent="0.25">
      <c r="A2076" s="23">
        <v>2075</v>
      </c>
      <c r="B2076" s="24" t="s">
        <v>4034</v>
      </c>
      <c r="C2076" s="24" t="s">
        <v>4035</v>
      </c>
      <c r="D2076" s="24" t="s">
        <v>40</v>
      </c>
      <c r="E2076" s="23">
        <v>95</v>
      </c>
      <c r="F2076" s="25">
        <v>26777</v>
      </c>
      <c r="G2076" s="23">
        <f t="shared" ca="1" si="151"/>
        <v>47.98578962106798</v>
      </c>
      <c r="H2076" s="23" t="str">
        <f t="shared" ca="1" si="152"/>
        <v>41-50</v>
      </c>
      <c r="I2076" s="24" t="s">
        <v>425</v>
      </c>
      <c r="J2076" s="24" t="s">
        <v>84</v>
      </c>
      <c r="K2076" s="24" t="s">
        <v>43</v>
      </c>
      <c r="L2076" s="24" t="s">
        <v>44</v>
      </c>
      <c r="M2076" s="24" t="s">
        <v>57</v>
      </c>
      <c r="N2076" s="23">
        <v>8</v>
      </c>
      <c r="O2076" s="22" t="str">
        <f>VLOOKUP(A2076,[1]CustomerAddress!$A$1:$F$3997,2)</f>
        <v>61 Upham Parkway</v>
      </c>
      <c r="P2076" s="22">
        <f>VLOOKUP(A2076,[1]CustomerAddress!$A$1:$F$3997,3)</f>
        <v>4558</v>
      </c>
      <c r="Q2076" s="22" t="str">
        <f>VLOOKUP(A2076,[1]CustomerAddress!$A$1:$F$3997,4)</f>
        <v>QLD</v>
      </c>
      <c r="R2076" s="22" t="str">
        <f>VLOOKUP(A2076,[1]CustomerAddress!$A$1:$F$3997,5)</f>
        <v>Australia</v>
      </c>
      <c r="S2076" s="22">
        <f>VLOOKUP(A2076,[1]CustomerAddress!$A$1:$F$3997,6)</f>
        <v>4</v>
      </c>
      <c r="T2076" s="22" t="str">
        <f>VLOOKUP(A2076,Labels!$A$5:$I$3497,9)</f>
        <v>Recent Customer</v>
      </c>
    </row>
    <row r="2077" spans="1:20" s="22" customFormat="1" ht="15.75" customHeight="1" x14ac:dyDescent="0.25">
      <c r="A2077" s="23">
        <v>2076</v>
      </c>
      <c r="B2077" s="24" t="s">
        <v>4036</v>
      </c>
      <c r="C2077" s="24" t="s">
        <v>4037</v>
      </c>
      <c r="D2077" s="24" t="s">
        <v>40</v>
      </c>
      <c r="E2077" s="23">
        <v>73</v>
      </c>
      <c r="F2077" s="25">
        <v>25357</v>
      </c>
      <c r="G2077" s="23">
        <f t="shared" ca="1" si="151"/>
        <v>51.876200579972085</v>
      </c>
      <c r="H2077" s="23" t="str">
        <f t="shared" ca="1" si="152"/>
        <v>51-60</v>
      </c>
      <c r="I2077" s="24" t="s">
        <v>483</v>
      </c>
      <c r="J2077" s="24" t="s">
        <v>84</v>
      </c>
      <c r="K2077" s="24" t="s">
        <v>43</v>
      </c>
      <c r="L2077" s="24" t="s">
        <v>44</v>
      </c>
      <c r="M2077" s="24" t="s">
        <v>45</v>
      </c>
      <c r="N2077" s="23">
        <v>5</v>
      </c>
      <c r="O2077" s="22" t="str">
        <f>VLOOKUP(A2077,[1]CustomerAddress!$A$1:$F$3997,2)</f>
        <v>63832 Maple Wood Court</v>
      </c>
      <c r="P2077" s="22">
        <f>VLOOKUP(A2077,[1]CustomerAddress!$A$1:$F$3997,3)</f>
        <v>3172</v>
      </c>
      <c r="Q2077" s="22" t="str">
        <f>VLOOKUP(A2077,[1]CustomerAddress!$A$1:$F$3997,4)</f>
        <v>VIC</v>
      </c>
      <c r="R2077" s="22" t="str">
        <f>VLOOKUP(A2077,[1]CustomerAddress!$A$1:$F$3997,5)</f>
        <v>Australia</v>
      </c>
      <c r="S2077" s="22">
        <f>VLOOKUP(A2077,[1]CustomerAddress!$A$1:$F$3997,6)</f>
        <v>9</v>
      </c>
      <c r="T2077" s="22" t="str">
        <f>VLOOKUP(A2077,Labels!$A$5:$I$3497,9)</f>
        <v>Recent Customer</v>
      </c>
    </row>
    <row r="2078" spans="1:20" s="22" customFormat="1" ht="15.75" customHeight="1" x14ac:dyDescent="0.25">
      <c r="A2078" s="23">
        <v>2077</v>
      </c>
      <c r="B2078" s="24" t="s">
        <v>1189</v>
      </c>
      <c r="C2078" s="24" t="s">
        <v>4038</v>
      </c>
      <c r="D2078" s="24" t="s">
        <v>40</v>
      </c>
      <c r="E2078" s="23">
        <v>67</v>
      </c>
      <c r="F2078" s="25">
        <v>33660</v>
      </c>
      <c r="G2078" s="23">
        <f t="shared" ca="1" si="151"/>
        <v>29.128255374492635</v>
      </c>
      <c r="H2078" s="23" t="str">
        <f t="shared" ca="1" si="152"/>
        <v>21-30</v>
      </c>
      <c r="I2078" s="24" t="s">
        <v>438</v>
      </c>
      <c r="J2078" s="24" t="s">
        <v>50</v>
      </c>
      <c r="K2078" s="24" t="s">
        <v>43</v>
      </c>
      <c r="L2078" s="24" t="s">
        <v>44</v>
      </c>
      <c r="M2078" s="24" t="s">
        <v>45</v>
      </c>
      <c r="N2078" s="23">
        <v>7</v>
      </c>
      <c r="O2078" s="22" t="str">
        <f>VLOOKUP(A2078,[1]CustomerAddress!$A$1:$F$3997,2)</f>
        <v>27 Rockefeller Plaza</v>
      </c>
      <c r="P2078" s="22">
        <f>VLOOKUP(A2078,[1]CustomerAddress!$A$1:$F$3997,3)</f>
        <v>4556</v>
      </c>
      <c r="Q2078" s="22" t="str">
        <f>VLOOKUP(A2078,[1]CustomerAddress!$A$1:$F$3997,4)</f>
        <v>QLD</v>
      </c>
      <c r="R2078" s="22" t="str">
        <f>VLOOKUP(A2078,[1]CustomerAddress!$A$1:$F$3997,5)</f>
        <v>Australia</v>
      </c>
      <c r="S2078" s="22">
        <f>VLOOKUP(A2078,[1]CustomerAddress!$A$1:$F$3997,6)</f>
        <v>8</v>
      </c>
      <c r="T2078" s="22" t="str">
        <f>VLOOKUP(A2078,Labels!$A$5:$I$3497,9)</f>
        <v>Evasive Customer</v>
      </c>
    </row>
    <row r="2079" spans="1:20" s="22" customFormat="1" ht="15.75" customHeight="1" x14ac:dyDescent="0.25">
      <c r="A2079" s="23">
        <v>2078</v>
      </c>
      <c r="B2079" s="24" t="s">
        <v>4039</v>
      </c>
      <c r="C2079" s="24" t="s">
        <v>4040</v>
      </c>
      <c r="D2079" s="24" t="s">
        <v>40</v>
      </c>
      <c r="E2079" s="23">
        <v>15</v>
      </c>
      <c r="F2079" s="25">
        <v>32750</v>
      </c>
      <c r="G2079" s="23">
        <f t="shared" ca="1" si="151"/>
        <v>31.621406059424142</v>
      </c>
      <c r="H2079" s="23" t="str">
        <f t="shared" ca="1" si="152"/>
        <v>31-40</v>
      </c>
      <c r="I2079" s="24" t="s">
        <v>2811</v>
      </c>
      <c r="J2079" s="24" t="s">
        <v>84</v>
      </c>
      <c r="K2079" s="24" t="s">
        <v>43</v>
      </c>
      <c r="L2079" s="24" t="s">
        <v>44</v>
      </c>
      <c r="M2079" s="24" t="s">
        <v>57</v>
      </c>
      <c r="N2079" s="23">
        <v>3</v>
      </c>
      <c r="O2079" s="22" t="str">
        <f>VLOOKUP(A2079,[1]CustomerAddress!$A$1:$F$3997,2)</f>
        <v>95483 Washington Junction</v>
      </c>
      <c r="P2079" s="22">
        <f>VLOOKUP(A2079,[1]CustomerAddress!$A$1:$F$3997,3)</f>
        <v>2505</v>
      </c>
      <c r="Q2079" s="22" t="str">
        <f>VLOOKUP(A2079,[1]CustomerAddress!$A$1:$F$3997,4)</f>
        <v>NSW</v>
      </c>
      <c r="R2079" s="22" t="str">
        <f>VLOOKUP(A2079,[1]CustomerAddress!$A$1:$F$3997,5)</f>
        <v>Australia</v>
      </c>
      <c r="S2079" s="22">
        <f>VLOOKUP(A2079,[1]CustomerAddress!$A$1:$F$3997,6)</f>
        <v>9</v>
      </c>
      <c r="T2079" s="22" t="str">
        <f>VLOOKUP(A2079,Labels!$A$5:$I$3497,9)</f>
        <v>High Risk Customer</v>
      </c>
    </row>
    <row r="2080" spans="1:20" s="22" customFormat="1" ht="15.75" customHeight="1" x14ac:dyDescent="0.25">
      <c r="A2080" s="23">
        <v>2079</v>
      </c>
      <c r="B2080" s="24" t="s">
        <v>4041</v>
      </c>
      <c r="D2080" s="24" t="s">
        <v>40</v>
      </c>
      <c r="E2080" s="23">
        <v>49</v>
      </c>
      <c r="F2080" s="25">
        <v>20665</v>
      </c>
      <c r="G2080" s="23">
        <f t="shared" ca="1" si="151"/>
        <v>64.730995100520033</v>
      </c>
      <c r="H2080" s="23" t="str">
        <f t="shared" ca="1" si="152"/>
        <v>61-70</v>
      </c>
      <c r="I2080" s="24" t="s">
        <v>90</v>
      </c>
      <c r="J2080" s="24" t="s">
        <v>61</v>
      </c>
      <c r="K2080" s="24" t="s">
        <v>66</v>
      </c>
      <c r="L2080" s="24" t="s">
        <v>44</v>
      </c>
      <c r="M2080" s="24" t="s">
        <v>57</v>
      </c>
      <c r="N2080" s="23">
        <v>11</v>
      </c>
      <c r="O2080" s="22" t="str">
        <f>VLOOKUP(A2080,[1]CustomerAddress!$A$1:$F$3997,2)</f>
        <v>1396 Sugar Terrace</v>
      </c>
      <c r="P2080" s="22">
        <f>VLOOKUP(A2080,[1]CustomerAddress!$A$1:$F$3997,3)</f>
        <v>2145</v>
      </c>
      <c r="Q2080" s="22" t="str">
        <f>VLOOKUP(A2080,[1]CustomerAddress!$A$1:$F$3997,4)</f>
        <v>NSW</v>
      </c>
      <c r="R2080" s="22" t="str">
        <f>VLOOKUP(A2080,[1]CustomerAddress!$A$1:$F$3997,5)</f>
        <v>Australia</v>
      </c>
      <c r="S2080" s="22">
        <f>VLOOKUP(A2080,[1]CustomerAddress!$A$1:$F$3997,6)</f>
        <v>10</v>
      </c>
      <c r="T2080" s="22" t="str">
        <f>VLOOKUP(A2080,Labels!$A$5:$I$3497,9)</f>
        <v>Recent Customer</v>
      </c>
    </row>
    <row r="2081" spans="1:20" s="22" customFormat="1" ht="15.75" customHeight="1" x14ac:dyDescent="0.25">
      <c r="A2081" s="23">
        <v>2080</v>
      </c>
      <c r="B2081" s="24" t="s">
        <v>4042</v>
      </c>
      <c r="C2081" s="24" t="s">
        <v>4043</v>
      </c>
      <c r="D2081" s="24" t="s">
        <v>40</v>
      </c>
      <c r="E2081" s="23">
        <v>15</v>
      </c>
      <c r="F2081" s="25">
        <v>21769</v>
      </c>
      <c r="G2081" s="23">
        <f t="shared" ca="1" si="151"/>
        <v>61.706337566273461</v>
      </c>
      <c r="H2081" s="23" t="str">
        <f t="shared" ca="1" si="152"/>
        <v>61-70</v>
      </c>
      <c r="I2081" s="24" t="s">
        <v>2008</v>
      </c>
      <c r="J2081" s="24" t="s">
        <v>61</v>
      </c>
      <c r="K2081" s="24" t="s">
        <v>66</v>
      </c>
      <c r="L2081" s="24" t="s">
        <v>44</v>
      </c>
      <c r="M2081" s="24" t="s">
        <v>57</v>
      </c>
      <c r="N2081" s="23">
        <v>17</v>
      </c>
      <c r="O2081" s="22" t="str">
        <f>VLOOKUP(A2081,[1]CustomerAddress!$A$1:$F$3997,2)</f>
        <v>8454 Pierstorff Way</v>
      </c>
      <c r="P2081" s="22">
        <f>VLOOKUP(A2081,[1]CustomerAddress!$A$1:$F$3997,3)</f>
        <v>2115</v>
      </c>
      <c r="Q2081" s="22" t="str">
        <f>VLOOKUP(A2081,[1]CustomerAddress!$A$1:$F$3997,4)</f>
        <v>NSW</v>
      </c>
      <c r="R2081" s="22" t="str">
        <f>VLOOKUP(A2081,[1]CustomerAddress!$A$1:$F$3997,5)</f>
        <v>Australia</v>
      </c>
      <c r="S2081" s="22">
        <f>VLOOKUP(A2081,[1]CustomerAddress!$A$1:$F$3997,6)</f>
        <v>11</v>
      </c>
      <c r="T2081" s="22" t="str">
        <f>VLOOKUP(A2081,Labels!$A$5:$I$3497,9)</f>
        <v>Evasive Customer</v>
      </c>
    </row>
    <row r="2082" spans="1:20" s="22" customFormat="1" ht="15.75" customHeight="1" x14ac:dyDescent="0.25">
      <c r="A2082" s="23">
        <v>2081</v>
      </c>
      <c r="B2082" s="24" t="s">
        <v>745</v>
      </c>
      <c r="C2082" s="24" t="s">
        <v>4044</v>
      </c>
      <c r="D2082" s="24" t="s">
        <v>40</v>
      </c>
      <c r="E2082" s="23">
        <v>69</v>
      </c>
      <c r="F2082" s="25">
        <v>26471</v>
      </c>
      <c r="G2082" s="23">
        <f t="shared" ca="1" si="151"/>
        <v>48.824145785451542</v>
      </c>
      <c r="H2082" s="23" t="str">
        <f t="shared" ca="1" si="152"/>
        <v>41-50</v>
      </c>
      <c r="I2082" s="24" t="s">
        <v>60</v>
      </c>
      <c r="J2082" s="24" t="s">
        <v>50</v>
      </c>
      <c r="K2082" s="24" t="s">
        <v>43</v>
      </c>
      <c r="L2082" s="24" t="s">
        <v>44</v>
      </c>
      <c r="M2082" s="24" t="s">
        <v>57</v>
      </c>
      <c r="N2082" s="23">
        <v>13</v>
      </c>
      <c r="O2082" s="22" t="str">
        <f>VLOOKUP(A2082,[1]CustomerAddress!$A$1:$F$3997,2)</f>
        <v>2444 Aberg Hill</v>
      </c>
      <c r="P2082" s="22">
        <f>VLOOKUP(A2082,[1]CustomerAddress!$A$1:$F$3997,3)</f>
        <v>2067</v>
      </c>
      <c r="Q2082" s="22" t="str">
        <f>VLOOKUP(A2082,[1]CustomerAddress!$A$1:$F$3997,4)</f>
        <v>NSW</v>
      </c>
      <c r="R2082" s="22" t="str">
        <f>VLOOKUP(A2082,[1]CustomerAddress!$A$1:$F$3997,5)</f>
        <v>Australia</v>
      </c>
      <c r="S2082" s="22">
        <f>VLOOKUP(A2082,[1]CustomerAddress!$A$1:$F$3997,6)</f>
        <v>12</v>
      </c>
      <c r="T2082" s="22" t="str">
        <f>VLOOKUP(A2082,Labels!$A$5:$I$3497,9)</f>
        <v>Becoming Loyal</v>
      </c>
    </row>
    <row r="2083" spans="1:20" s="22" customFormat="1" ht="15.75" customHeight="1" x14ac:dyDescent="0.25">
      <c r="A2083" s="23">
        <v>2082</v>
      </c>
      <c r="B2083" s="24" t="s">
        <v>4045</v>
      </c>
      <c r="C2083" s="24" t="s">
        <v>4046</v>
      </c>
      <c r="D2083" s="24" t="s">
        <v>40</v>
      </c>
      <c r="E2083" s="23">
        <v>38</v>
      </c>
      <c r="F2083" s="25">
        <v>29196</v>
      </c>
      <c r="G2083" s="23">
        <f t="shared" ca="1" si="151"/>
        <v>41.358392360794006</v>
      </c>
      <c r="H2083" s="23" t="str">
        <f t="shared" ca="1" si="152"/>
        <v>41-50</v>
      </c>
      <c r="I2083" s="24" t="s">
        <v>141</v>
      </c>
      <c r="J2083" s="24" t="s">
        <v>42</v>
      </c>
      <c r="K2083" s="24" t="s">
        <v>62</v>
      </c>
      <c r="L2083" s="24" t="s">
        <v>44</v>
      </c>
      <c r="M2083" s="24" t="s">
        <v>45</v>
      </c>
      <c r="N2083" s="23">
        <v>19</v>
      </c>
      <c r="O2083" s="22" t="str">
        <f>VLOOKUP(A2083,[1]CustomerAddress!$A$1:$F$3997,2)</f>
        <v>73637 Nancy Street</v>
      </c>
      <c r="P2083" s="22">
        <f>VLOOKUP(A2083,[1]CustomerAddress!$A$1:$F$3997,3)</f>
        <v>2469</v>
      </c>
      <c r="Q2083" s="22" t="str">
        <f>VLOOKUP(A2083,[1]CustomerAddress!$A$1:$F$3997,4)</f>
        <v>NSW</v>
      </c>
      <c r="R2083" s="22" t="str">
        <f>VLOOKUP(A2083,[1]CustomerAddress!$A$1:$F$3997,5)</f>
        <v>Australia</v>
      </c>
      <c r="S2083" s="22">
        <f>VLOOKUP(A2083,[1]CustomerAddress!$A$1:$F$3997,6)</f>
        <v>1</v>
      </c>
      <c r="T2083" s="22" t="str">
        <f>VLOOKUP(A2083,Labels!$A$5:$I$3497,9)</f>
        <v>Very Loyal</v>
      </c>
    </row>
    <row r="2084" spans="1:20" s="22" customFormat="1" ht="15.75" customHeight="1" x14ac:dyDescent="0.25">
      <c r="A2084" s="23">
        <v>2083</v>
      </c>
      <c r="B2084" s="24" t="s">
        <v>2774</v>
      </c>
      <c r="C2084" s="24" t="s">
        <v>4047</v>
      </c>
      <c r="D2084" s="24" t="s">
        <v>40</v>
      </c>
      <c r="E2084" s="23">
        <v>5</v>
      </c>
      <c r="F2084" s="25">
        <v>29420</v>
      </c>
      <c r="G2084" s="23">
        <f t="shared" ca="1" si="151"/>
        <v>40.744693730657019</v>
      </c>
      <c r="H2084" s="23" t="str">
        <f t="shared" ca="1" si="152"/>
        <v>41-50</v>
      </c>
      <c r="J2084" s="24" t="s">
        <v>61</v>
      </c>
      <c r="K2084" s="24" t="s">
        <v>43</v>
      </c>
      <c r="L2084" s="24" t="s">
        <v>44</v>
      </c>
      <c r="M2084" s="24" t="s">
        <v>57</v>
      </c>
      <c r="N2084" s="23">
        <v>4</v>
      </c>
      <c r="O2084" s="22" t="str">
        <f>VLOOKUP(A2084,[1]CustomerAddress!$A$1:$F$3997,2)</f>
        <v>9 Beilfuss Crossing</v>
      </c>
      <c r="P2084" s="22">
        <f>VLOOKUP(A2084,[1]CustomerAddress!$A$1:$F$3997,3)</f>
        <v>2705</v>
      </c>
      <c r="Q2084" s="22" t="str">
        <f>VLOOKUP(A2084,[1]CustomerAddress!$A$1:$F$3997,4)</f>
        <v>NSW</v>
      </c>
      <c r="R2084" s="22" t="str">
        <f>VLOOKUP(A2084,[1]CustomerAddress!$A$1:$F$3997,5)</f>
        <v>Australia</v>
      </c>
      <c r="S2084" s="22">
        <f>VLOOKUP(A2084,[1]CustomerAddress!$A$1:$F$3997,6)</f>
        <v>3</v>
      </c>
      <c r="T2084" s="22" t="str">
        <f>VLOOKUP(A2084,Labels!$A$5:$I$3497,9)</f>
        <v>Platinum Customer</v>
      </c>
    </row>
    <row r="2085" spans="1:20" s="22" customFormat="1" ht="15.75" customHeight="1" x14ac:dyDescent="0.25">
      <c r="A2085" s="23">
        <v>2084</v>
      </c>
      <c r="B2085" s="24" t="s">
        <v>4048</v>
      </c>
      <c r="C2085" s="24" t="s">
        <v>4049</v>
      </c>
      <c r="D2085" s="24" t="s">
        <v>40</v>
      </c>
      <c r="E2085" s="23">
        <v>6</v>
      </c>
      <c r="F2085" s="25">
        <v>31688</v>
      </c>
      <c r="G2085" s="23">
        <f t="shared" ca="1" si="151"/>
        <v>34.53099510052003</v>
      </c>
      <c r="H2085" s="23" t="str">
        <f t="shared" ca="1" si="152"/>
        <v>31-40</v>
      </c>
      <c r="J2085" s="24" t="s">
        <v>56</v>
      </c>
      <c r="K2085" s="24" t="s">
        <v>43</v>
      </c>
      <c r="L2085" s="24" t="s">
        <v>44</v>
      </c>
      <c r="M2085" s="24" t="s">
        <v>45</v>
      </c>
      <c r="N2085" s="23">
        <v>17</v>
      </c>
      <c r="O2085" s="22" t="str">
        <f>VLOOKUP(A2085,[1]CustomerAddress!$A$1:$F$3997,2)</f>
        <v>891 Mendota Junction</v>
      </c>
      <c r="P2085" s="22">
        <f>VLOOKUP(A2085,[1]CustomerAddress!$A$1:$F$3997,3)</f>
        <v>4127</v>
      </c>
      <c r="Q2085" s="22" t="str">
        <f>VLOOKUP(A2085,[1]CustomerAddress!$A$1:$F$3997,4)</f>
        <v>QLD</v>
      </c>
      <c r="R2085" s="22" t="str">
        <f>VLOOKUP(A2085,[1]CustomerAddress!$A$1:$F$3997,5)</f>
        <v>Australia</v>
      </c>
      <c r="S2085" s="22">
        <f>VLOOKUP(A2085,[1]CustomerAddress!$A$1:$F$3997,6)</f>
        <v>2</v>
      </c>
      <c r="T2085" s="22" t="str">
        <f>VLOOKUP(A2085,Labels!$A$5:$I$3497,9)</f>
        <v>Lost Customer</v>
      </c>
    </row>
    <row r="2086" spans="1:20" s="22" customFormat="1" ht="15.75" customHeight="1" x14ac:dyDescent="0.25">
      <c r="A2086" s="23">
        <v>2085</v>
      </c>
      <c r="B2086" s="24" t="s">
        <v>4050</v>
      </c>
      <c r="C2086" s="24" t="s">
        <v>4051</v>
      </c>
      <c r="D2086" s="24" t="s">
        <v>40</v>
      </c>
      <c r="E2086" s="23">
        <v>83</v>
      </c>
      <c r="F2086" s="25">
        <v>20578</v>
      </c>
      <c r="G2086" s="23">
        <f t="shared" ca="1" si="151"/>
        <v>64.969351264903594</v>
      </c>
      <c r="H2086" s="23" t="str">
        <f t="shared" ca="1" si="152"/>
        <v>61-70</v>
      </c>
      <c r="I2086" s="24" t="s">
        <v>480</v>
      </c>
      <c r="J2086" s="24" t="s">
        <v>42</v>
      </c>
      <c r="K2086" s="24" t="s">
        <v>43</v>
      </c>
      <c r="L2086" s="24" t="s">
        <v>44</v>
      </c>
      <c r="M2086" s="24" t="s">
        <v>57</v>
      </c>
      <c r="N2086" s="23">
        <v>11</v>
      </c>
      <c r="O2086" s="22" t="str">
        <f>VLOOKUP(A2086,[1]CustomerAddress!$A$1:$F$3997,2)</f>
        <v>73 Muir Trail</v>
      </c>
      <c r="P2086" s="22">
        <f>VLOOKUP(A2086,[1]CustomerAddress!$A$1:$F$3997,3)</f>
        <v>3196</v>
      </c>
      <c r="Q2086" s="22" t="str">
        <f>VLOOKUP(A2086,[1]CustomerAddress!$A$1:$F$3997,4)</f>
        <v>VIC</v>
      </c>
      <c r="R2086" s="22" t="str">
        <f>VLOOKUP(A2086,[1]CustomerAddress!$A$1:$F$3997,5)</f>
        <v>Australia</v>
      </c>
      <c r="S2086" s="22">
        <f>VLOOKUP(A2086,[1]CustomerAddress!$A$1:$F$3997,6)</f>
        <v>7</v>
      </c>
      <c r="T2086" s="22" t="str">
        <f>VLOOKUP(A2086,Labels!$A$5:$I$3497,9)</f>
        <v>Late Bloomer</v>
      </c>
    </row>
    <row r="2087" spans="1:20" s="22" customFormat="1" ht="15.75" customHeight="1" x14ac:dyDescent="0.25">
      <c r="A2087" s="23">
        <v>2086</v>
      </c>
      <c r="B2087" s="24" t="s">
        <v>4052</v>
      </c>
      <c r="C2087" s="24" t="s">
        <v>4053</v>
      </c>
      <c r="D2087" s="24" t="s">
        <v>48</v>
      </c>
      <c r="E2087" s="23">
        <v>68</v>
      </c>
      <c r="F2087" s="25">
        <v>35433</v>
      </c>
      <c r="G2087" s="23">
        <f t="shared" ca="1" si="151"/>
        <v>24.270721127917295</v>
      </c>
      <c r="H2087" s="23" t="str">
        <f t="shared" ca="1" si="152"/>
        <v>21-30</v>
      </c>
      <c r="I2087" s="24" t="s">
        <v>160</v>
      </c>
      <c r="J2087" s="24" t="s">
        <v>50</v>
      </c>
      <c r="K2087" s="24" t="s">
        <v>66</v>
      </c>
      <c r="L2087" s="24" t="s">
        <v>44</v>
      </c>
      <c r="M2087" s="24" t="s">
        <v>57</v>
      </c>
      <c r="N2087" s="23">
        <v>1</v>
      </c>
      <c r="O2087" s="22" t="str">
        <f>VLOOKUP(A2087,[1]CustomerAddress!$A$1:$F$3997,2)</f>
        <v>1 Raven Circle</v>
      </c>
      <c r="P2087" s="22">
        <f>VLOOKUP(A2087,[1]CustomerAddress!$A$1:$F$3997,3)</f>
        <v>2450</v>
      </c>
      <c r="Q2087" s="22" t="str">
        <f>VLOOKUP(A2087,[1]CustomerAddress!$A$1:$F$3997,4)</f>
        <v>NSW</v>
      </c>
      <c r="R2087" s="22" t="str">
        <f>VLOOKUP(A2087,[1]CustomerAddress!$A$1:$F$3997,5)</f>
        <v>Australia</v>
      </c>
      <c r="S2087" s="22">
        <f>VLOOKUP(A2087,[1]CustomerAddress!$A$1:$F$3997,6)</f>
        <v>7</v>
      </c>
      <c r="T2087" s="22" t="str">
        <f>VLOOKUP(A2087,Labels!$A$5:$I$3497,9)</f>
        <v>Lost Customer</v>
      </c>
    </row>
    <row r="2088" spans="1:20" s="22" customFormat="1" ht="15.75" customHeight="1" x14ac:dyDescent="0.25">
      <c r="A2088" s="23">
        <v>2087</v>
      </c>
      <c r="B2088" s="24" t="s">
        <v>4054</v>
      </c>
      <c r="C2088" s="24" t="s">
        <v>4055</v>
      </c>
      <c r="D2088" s="24" t="s">
        <v>48</v>
      </c>
      <c r="E2088" s="23">
        <v>76</v>
      </c>
      <c r="F2088" s="25">
        <v>25362</v>
      </c>
      <c r="G2088" s="23">
        <f t="shared" ca="1" si="151"/>
        <v>51.862501949835099</v>
      </c>
      <c r="H2088" s="23" t="str">
        <f t="shared" ca="1" si="152"/>
        <v>51-60</v>
      </c>
      <c r="I2088" s="24" t="s">
        <v>49</v>
      </c>
      <c r="J2088" s="24" t="s">
        <v>56</v>
      </c>
      <c r="K2088" s="24" t="s">
        <v>43</v>
      </c>
      <c r="L2088" s="24" t="s">
        <v>44</v>
      </c>
      <c r="M2088" s="24" t="s">
        <v>45</v>
      </c>
      <c r="N2088" s="23">
        <v>15</v>
      </c>
      <c r="O2088" s="22" t="str">
        <f>VLOOKUP(A2088,[1]CustomerAddress!$A$1:$F$3997,2)</f>
        <v>6563 Susan Pass</v>
      </c>
      <c r="P2088" s="22">
        <f>VLOOKUP(A2088,[1]CustomerAddress!$A$1:$F$3997,3)</f>
        <v>3024</v>
      </c>
      <c r="Q2088" s="22" t="str">
        <f>VLOOKUP(A2088,[1]CustomerAddress!$A$1:$F$3997,4)</f>
        <v>VIC</v>
      </c>
      <c r="R2088" s="22" t="str">
        <f>VLOOKUP(A2088,[1]CustomerAddress!$A$1:$F$3997,5)</f>
        <v>Australia</v>
      </c>
      <c r="S2088" s="22">
        <f>VLOOKUP(A2088,[1]CustomerAddress!$A$1:$F$3997,6)</f>
        <v>7</v>
      </c>
      <c r="T2088" s="22" t="str">
        <f>VLOOKUP(A2088,Labels!$A$5:$I$3497,9)</f>
        <v>High Risk Customer</v>
      </c>
    </row>
    <row r="2089" spans="1:20" s="22" customFormat="1" ht="15.75" customHeight="1" x14ac:dyDescent="0.25">
      <c r="A2089" s="23">
        <v>2088</v>
      </c>
      <c r="B2089" s="24" t="s">
        <v>4056</v>
      </c>
      <c r="C2089" s="24" t="s">
        <v>4057</v>
      </c>
      <c r="D2089" s="24" t="s">
        <v>48</v>
      </c>
      <c r="E2089" s="23">
        <v>2</v>
      </c>
      <c r="F2089" s="25">
        <v>25485</v>
      </c>
      <c r="G2089" s="23">
        <f t="shared" ca="1" si="151"/>
        <v>51.525515648465237</v>
      </c>
      <c r="H2089" s="23" t="str">
        <f t="shared" ca="1" si="152"/>
        <v>51-60</v>
      </c>
      <c r="I2089" s="24" t="s">
        <v>181</v>
      </c>
      <c r="J2089" s="24" t="s">
        <v>50</v>
      </c>
      <c r="K2089" s="24" t="s">
        <v>43</v>
      </c>
      <c r="L2089" s="24" t="s">
        <v>44</v>
      </c>
      <c r="M2089" s="24" t="s">
        <v>45</v>
      </c>
      <c r="N2089" s="23">
        <v>14</v>
      </c>
      <c r="O2089" s="22" t="str">
        <f>VLOOKUP(A2089,[1]CustomerAddress!$A$1:$F$3997,2)</f>
        <v>59 Prentice Lane</v>
      </c>
      <c r="P2089" s="22">
        <f>VLOOKUP(A2089,[1]CustomerAddress!$A$1:$F$3997,3)</f>
        <v>4551</v>
      </c>
      <c r="Q2089" s="22" t="str">
        <f>VLOOKUP(A2089,[1]CustomerAddress!$A$1:$F$3997,4)</f>
        <v>QLD</v>
      </c>
      <c r="R2089" s="22" t="str">
        <f>VLOOKUP(A2089,[1]CustomerAddress!$A$1:$F$3997,5)</f>
        <v>Australia</v>
      </c>
      <c r="S2089" s="22">
        <f>VLOOKUP(A2089,[1]CustomerAddress!$A$1:$F$3997,6)</f>
        <v>7</v>
      </c>
      <c r="T2089" s="22" t="str">
        <f>VLOOKUP(A2089,Labels!$A$5:$I$3497,9)</f>
        <v>Very Loyal</v>
      </c>
    </row>
    <row r="2090" spans="1:20" s="22" customFormat="1" ht="15.75" customHeight="1" x14ac:dyDescent="0.25">
      <c r="A2090" s="23">
        <v>2089</v>
      </c>
      <c r="B2090" s="24" t="s">
        <v>3282</v>
      </c>
      <c r="C2090" s="24" t="s">
        <v>4058</v>
      </c>
      <c r="D2090" s="24" t="s">
        <v>48</v>
      </c>
      <c r="E2090" s="23">
        <v>93</v>
      </c>
      <c r="F2090" s="25">
        <v>21192</v>
      </c>
      <c r="G2090" s="23">
        <f t="shared" ca="1" si="151"/>
        <v>63.287159484081677</v>
      </c>
      <c r="H2090" s="23" t="str">
        <f t="shared" ca="1" si="152"/>
        <v>61-70</v>
      </c>
      <c r="I2090" s="24" t="s">
        <v>111</v>
      </c>
      <c r="J2090" s="24" t="s">
        <v>50</v>
      </c>
      <c r="K2090" s="24" t="s">
        <v>66</v>
      </c>
      <c r="L2090" s="24" t="s">
        <v>44</v>
      </c>
      <c r="M2090" s="24" t="s">
        <v>57</v>
      </c>
      <c r="N2090" s="23">
        <v>15</v>
      </c>
      <c r="O2090" s="22" t="str">
        <f>VLOOKUP(A2090,[1]CustomerAddress!$A$1:$F$3997,2)</f>
        <v>65880 Cascade Drive</v>
      </c>
      <c r="P2090" s="22">
        <f>VLOOKUP(A2090,[1]CustomerAddress!$A$1:$F$3997,3)</f>
        <v>2164</v>
      </c>
      <c r="Q2090" s="22" t="str">
        <f>VLOOKUP(A2090,[1]CustomerAddress!$A$1:$F$3997,4)</f>
        <v>NSW</v>
      </c>
      <c r="R2090" s="22" t="str">
        <f>VLOOKUP(A2090,[1]CustomerAddress!$A$1:$F$3997,5)</f>
        <v>Australia</v>
      </c>
      <c r="S2090" s="22">
        <f>VLOOKUP(A2090,[1]CustomerAddress!$A$1:$F$3997,6)</f>
        <v>9</v>
      </c>
      <c r="T2090" s="22" t="str">
        <f>VLOOKUP(A2090,Labels!$A$5:$I$3497,9)</f>
        <v>Lost Customer</v>
      </c>
    </row>
    <row r="2091" spans="1:20" s="22" customFormat="1" ht="15.75" customHeight="1" x14ac:dyDescent="0.25">
      <c r="A2091" s="23">
        <v>2090</v>
      </c>
      <c r="B2091" s="24" t="s">
        <v>4059</v>
      </c>
      <c r="C2091" s="24" t="s">
        <v>4060</v>
      </c>
      <c r="D2091" s="24" t="s">
        <v>48</v>
      </c>
      <c r="E2091" s="23">
        <v>63</v>
      </c>
      <c r="F2091" s="25">
        <v>23716</v>
      </c>
      <c r="G2091" s="23">
        <f t="shared" ca="1" si="151"/>
        <v>56.372090990930992</v>
      </c>
      <c r="H2091" s="23" t="str">
        <f t="shared" ca="1" si="152"/>
        <v>51-60</v>
      </c>
      <c r="I2091" s="24" t="s">
        <v>1066</v>
      </c>
      <c r="J2091" s="24" t="s">
        <v>50</v>
      </c>
      <c r="K2091" s="24" t="s">
        <v>43</v>
      </c>
      <c r="L2091" s="24" t="s">
        <v>44</v>
      </c>
      <c r="M2091" s="24" t="s">
        <v>45</v>
      </c>
      <c r="N2091" s="23">
        <v>17</v>
      </c>
      <c r="O2091" s="22" t="str">
        <f>VLOOKUP(A2091,[1]CustomerAddress!$A$1:$F$3997,2)</f>
        <v>6632 Truax Hill</v>
      </c>
      <c r="P2091" s="22">
        <f>VLOOKUP(A2091,[1]CustomerAddress!$A$1:$F$3997,3)</f>
        <v>2230</v>
      </c>
      <c r="Q2091" s="22" t="str">
        <f>VLOOKUP(A2091,[1]CustomerAddress!$A$1:$F$3997,4)</f>
        <v>NSW</v>
      </c>
      <c r="R2091" s="22" t="str">
        <f>VLOOKUP(A2091,[1]CustomerAddress!$A$1:$F$3997,5)</f>
        <v>Australia</v>
      </c>
      <c r="S2091" s="22">
        <f>VLOOKUP(A2091,[1]CustomerAddress!$A$1:$F$3997,6)</f>
        <v>9</v>
      </c>
      <c r="T2091" s="22" t="str">
        <f>VLOOKUP(A2091,Labels!$A$5:$I$3497,9)</f>
        <v>Lost Customer</v>
      </c>
    </row>
    <row r="2092" spans="1:20" s="22" customFormat="1" ht="15.75" customHeight="1" x14ac:dyDescent="0.25">
      <c r="A2092" s="23">
        <v>2091</v>
      </c>
      <c r="B2092" s="24" t="s">
        <v>4061</v>
      </c>
      <c r="C2092" s="24" t="s">
        <v>4062</v>
      </c>
      <c r="D2092" s="24" t="s">
        <v>40</v>
      </c>
      <c r="E2092" s="23">
        <v>27</v>
      </c>
      <c r="F2092" s="25">
        <v>29394</v>
      </c>
      <c r="G2092" s="23">
        <f t="shared" ca="1" si="151"/>
        <v>40.815926607369349</v>
      </c>
      <c r="H2092" s="23" t="str">
        <f t="shared" ca="1" si="152"/>
        <v>41-50</v>
      </c>
      <c r="I2092" s="24" t="s">
        <v>407</v>
      </c>
      <c r="J2092" s="24" t="s">
        <v>75</v>
      </c>
      <c r="K2092" s="24" t="s">
        <v>43</v>
      </c>
      <c r="L2092" s="24" t="s">
        <v>44</v>
      </c>
      <c r="M2092" s="24" t="s">
        <v>57</v>
      </c>
      <c r="N2092" s="23">
        <v>9</v>
      </c>
      <c r="O2092" s="22" t="str">
        <f>VLOOKUP(A2092,[1]CustomerAddress!$A$1:$F$3997,2)</f>
        <v>68882 Commercial Crossing</v>
      </c>
      <c r="P2092" s="22">
        <f>VLOOKUP(A2092,[1]CustomerAddress!$A$1:$F$3997,3)</f>
        <v>2320</v>
      </c>
      <c r="Q2092" s="22" t="str">
        <f>VLOOKUP(A2092,[1]CustomerAddress!$A$1:$F$3997,4)</f>
        <v>NSW</v>
      </c>
      <c r="R2092" s="22" t="str">
        <f>VLOOKUP(A2092,[1]CustomerAddress!$A$1:$F$3997,5)</f>
        <v>Australia</v>
      </c>
      <c r="S2092" s="22">
        <f>VLOOKUP(A2092,[1]CustomerAddress!$A$1:$F$3997,6)</f>
        <v>3</v>
      </c>
      <c r="T2092" s="22" t="str">
        <f>VLOOKUP(A2092,Labels!$A$5:$I$3497,9)</f>
        <v>Evasive Customer</v>
      </c>
    </row>
    <row r="2093" spans="1:20" s="22" customFormat="1" ht="15.75" customHeight="1" x14ac:dyDescent="0.25">
      <c r="A2093" s="23">
        <v>2092</v>
      </c>
      <c r="B2093" s="24" t="s">
        <v>3155</v>
      </c>
      <c r="C2093" s="24" t="s">
        <v>4063</v>
      </c>
      <c r="D2093" s="24" t="s">
        <v>48</v>
      </c>
      <c r="E2093" s="23">
        <v>14</v>
      </c>
      <c r="F2093" s="25">
        <v>28481</v>
      </c>
      <c r="G2093" s="23">
        <f t="shared" ca="1" si="151"/>
        <v>43.317296470383049</v>
      </c>
      <c r="H2093" s="23" t="str">
        <f t="shared" ca="1" si="152"/>
        <v>41-50</v>
      </c>
      <c r="I2093" s="24" t="s">
        <v>311</v>
      </c>
      <c r="J2093" s="24" t="s">
        <v>84</v>
      </c>
      <c r="K2093" s="24" t="s">
        <v>66</v>
      </c>
      <c r="L2093" s="24" t="s">
        <v>44</v>
      </c>
      <c r="M2093" s="24" t="s">
        <v>57</v>
      </c>
      <c r="N2093" s="23">
        <v>18</v>
      </c>
      <c r="O2093" s="22" t="str">
        <f>VLOOKUP(A2093,[1]CustomerAddress!$A$1:$F$3997,2)</f>
        <v>949 Marquette Avenue</v>
      </c>
      <c r="P2093" s="22">
        <f>VLOOKUP(A2093,[1]CustomerAddress!$A$1:$F$3997,3)</f>
        <v>3028</v>
      </c>
      <c r="Q2093" s="22" t="str">
        <f>VLOOKUP(A2093,[1]CustomerAddress!$A$1:$F$3997,4)</f>
        <v>VIC</v>
      </c>
      <c r="R2093" s="22" t="str">
        <f>VLOOKUP(A2093,[1]CustomerAddress!$A$1:$F$3997,5)</f>
        <v>Australia</v>
      </c>
      <c r="S2093" s="22">
        <f>VLOOKUP(A2093,[1]CustomerAddress!$A$1:$F$3997,6)</f>
        <v>7</v>
      </c>
      <c r="T2093" s="22" t="str">
        <f>VLOOKUP(A2093,Labels!$A$5:$I$3497,9)</f>
        <v>Becoming Loyal</v>
      </c>
    </row>
    <row r="2094" spans="1:20" s="22" customFormat="1" ht="15.75" customHeight="1" x14ac:dyDescent="0.25">
      <c r="A2094" s="23">
        <v>2093</v>
      </c>
      <c r="B2094" s="24" t="s">
        <v>548</v>
      </c>
      <c r="C2094" s="24" t="s">
        <v>4064</v>
      </c>
      <c r="D2094" s="24" t="s">
        <v>48</v>
      </c>
      <c r="E2094" s="23">
        <v>94</v>
      </c>
      <c r="F2094" s="25">
        <v>36413</v>
      </c>
      <c r="G2094" s="23">
        <f t="shared" ca="1" si="151"/>
        <v>21.585789621067978</v>
      </c>
      <c r="H2094" s="23" t="str">
        <f t="shared" ca="1" si="152"/>
        <v>21-30</v>
      </c>
      <c r="I2094" s="24" t="s">
        <v>906</v>
      </c>
      <c r="J2094" s="24" t="s">
        <v>50</v>
      </c>
      <c r="K2094" s="24" t="s">
        <v>66</v>
      </c>
      <c r="L2094" s="24" t="s">
        <v>44</v>
      </c>
      <c r="M2094" s="24" t="s">
        <v>57</v>
      </c>
      <c r="N2094" s="23">
        <v>2</v>
      </c>
      <c r="O2094" s="22" t="str">
        <f>VLOOKUP(A2094,[1]CustomerAddress!$A$1:$F$3997,2)</f>
        <v>9953 Kim Lane</v>
      </c>
      <c r="P2094" s="22">
        <f>VLOOKUP(A2094,[1]CustomerAddress!$A$1:$F$3997,3)</f>
        <v>2330</v>
      </c>
      <c r="Q2094" s="22" t="str">
        <f>VLOOKUP(A2094,[1]CustomerAddress!$A$1:$F$3997,4)</f>
        <v>NSW</v>
      </c>
      <c r="R2094" s="22" t="str">
        <f>VLOOKUP(A2094,[1]CustomerAddress!$A$1:$F$3997,5)</f>
        <v>Australia</v>
      </c>
      <c r="S2094" s="22">
        <f>VLOOKUP(A2094,[1]CustomerAddress!$A$1:$F$3997,6)</f>
        <v>4</v>
      </c>
      <c r="T2094" s="22" t="str">
        <f>VLOOKUP(A2094,Labels!$A$5:$I$3497,9)</f>
        <v>High Risk Customer</v>
      </c>
    </row>
    <row r="2095" spans="1:20" s="22" customFormat="1" ht="15.75" customHeight="1" x14ac:dyDescent="0.25">
      <c r="A2095" s="23">
        <v>2094</v>
      </c>
      <c r="B2095" s="24" t="s">
        <v>4065</v>
      </c>
      <c r="C2095" s="24" t="s">
        <v>4066</v>
      </c>
      <c r="D2095" s="24" t="s">
        <v>48</v>
      </c>
      <c r="E2095" s="23">
        <v>15</v>
      </c>
      <c r="F2095" s="25">
        <v>30708</v>
      </c>
      <c r="G2095" s="23">
        <f t="shared" ca="1" si="151"/>
        <v>37.215926607369347</v>
      </c>
      <c r="H2095" s="23" t="str">
        <f t="shared" ca="1" si="152"/>
        <v>31-40</v>
      </c>
      <c r="I2095" s="24" t="s">
        <v>1008</v>
      </c>
      <c r="J2095" s="24" t="s">
        <v>61</v>
      </c>
      <c r="K2095" s="24" t="s">
        <v>43</v>
      </c>
      <c r="L2095" s="24" t="s">
        <v>44</v>
      </c>
      <c r="M2095" s="24" t="s">
        <v>57</v>
      </c>
      <c r="N2095" s="23">
        <v>16</v>
      </c>
      <c r="O2095" s="22" t="str">
        <f>VLOOKUP(A2095,[1]CustomerAddress!$A$1:$F$3997,2)</f>
        <v>09 Pierstorff Point</v>
      </c>
      <c r="P2095" s="22">
        <f>VLOOKUP(A2095,[1]CustomerAddress!$A$1:$F$3997,3)</f>
        <v>4514</v>
      </c>
      <c r="Q2095" s="22" t="str">
        <f>VLOOKUP(A2095,[1]CustomerAddress!$A$1:$F$3997,4)</f>
        <v>QLD</v>
      </c>
      <c r="R2095" s="22" t="str">
        <f>VLOOKUP(A2095,[1]CustomerAddress!$A$1:$F$3997,5)</f>
        <v>Australia</v>
      </c>
      <c r="S2095" s="22">
        <f>VLOOKUP(A2095,[1]CustomerAddress!$A$1:$F$3997,6)</f>
        <v>6</v>
      </c>
      <c r="T2095" s="22" t="str">
        <f>VLOOKUP(A2095,Labels!$A$5:$I$3497,9)</f>
        <v>Late Bloomer</v>
      </c>
    </row>
    <row r="2096" spans="1:20" s="22" customFormat="1" ht="15.75" customHeight="1" x14ac:dyDescent="0.25">
      <c r="A2096" s="23">
        <v>2095</v>
      </c>
      <c r="B2096" s="24" t="s">
        <v>4067</v>
      </c>
      <c r="C2096" s="24" t="s">
        <v>4068</v>
      </c>
      <c r="D2096" s="24" t="s">
        <v>40</v>
      </c>
      <c r="E2096" s="23">
        <v>69</v>
      </c>
      <c r="F2096" s="25">
        <v>32825</v>
      </c>
      <c r="G2096" s="23">
        <f t="shared" ca="1" si="151"/>
        <v>31.41592660736935</v>
      </c>
      <c r="H2096" s="23" t="str">
        <f t="shared" ca="1" si="152"/>
        <v>31-40</v>
      </c>
      <c r="I2096" s="24" t="s">
        <v>90</v>
      </c>
      <c r="J2096" s="24" t="s">
        <v>84</v>
      </c>
      <c r="K2096" s="24" t="s">
        <v>62</v>
      </c>
      <c r="L2096" s="24" t="s">
        <v>44</v>
      </c>
      <c r="M2096" s="24" t="s">
        <v>57</v>
      </c>
      <c r="N2096" s="23">
        <v>8</v>
      </c>
      <c r="O2096" s="22" t="str">
        <f>VLOOKUP(A2096,[1]CustomerAddress!$A$1:$F$3997,2)</f>
        <v>158 Lindbergh Crossing</v>
      </c>
      <c r="P2096" s="22">
        <f>VLOOKUP(A2096,[1]CustomerAddress!$A$1:$F$3997,3)</f>
        <v>3136</v>
      </c>
      <c r="Q2096" s="22" t="str">
        <f>VLOOKUP(A2096,[1]CustomerAddress!$A$1:$F$3997,4)</f>
        <v>VIC</v>
      </c>
      <c r="R2096" s="22" t="str">
        <f>VLOOKUP(A2096,[1]CustomerAddress!$A$1:$F$3997,5)</f>
        <v>Australia</v>
      </c>
      <c r="S2096" s="22">
        <f>VLOOKUP(A2096,[1]CustomerAddress!$A$1:$F$3997,6)</f>
        <v>9</v>
      </c>
      <c r="T2096" s="22" t="str">
        <f>VLOOKUP(A2096,Labels!$A$5:$I$3497,9)</f>
        <v>Recent Customer</v>
      </c>
    </row>
    <row r="2097" spans="1:20" s="22" customFormat="1" ht="15.75" customHeight="1" x14ac:dyDescent="0.25">
      <c r="A2097" s="23">
        <v>2096</v>
      </c>
      <c r="B2097" s="24" t="s">
        <v>4069</v>
      </c>
      <c r="C2097" s="24" t="s">
        <v>4070</v>
      </c>
      <c r="D2097" s="24" t="s">
        <v>40</v>
      </c>
      <c r="E2097" s="23">
        <v>74</v>
      </c>
      <c r="F2097" s="25">
        <v>25344</v>
      </c>
      <c r="G2097" s="23">
        <f t="shared" ca="1" si="151"/>
        <v>51.91181701832825</v>
      </c>
      <c r="H2097" s="23" t="str">
        <f t="shared" ca="1" si="152"/>
        <v>51-60</v>
      </c>
      <c r="I2097" s="24" t="s">
        <v>632</v>
      </c>
      <c r="J2097" s="24" t="s">
        <v>138</v>
      </c>
      <c r="K2097" s="24" t="s">
        <v>66</v>
      </c>
      <c r="L2097" s="24" t="s">
        <v>44</v>
      </c>
      <c r="M2097" s="24" t="s">
        <v>45</v>
      </c>
      <c r="N2097" s="23">
        <v>12</v>
      </c>
      <c r="O2097" s="22" t="str">
        <f>VLOOKUP(A2097,[1]CustomerAddress!$A$1:$F$3997,2)</f>
        <v>72 Ilene Point</v>
      </c>
      <c r="P2097" s="22">
        <f>VLOOKUP(A2097,[1]CustomerAddress!$A$1:$F$3997,3)</f>
        <v>2575</v>
      </c>
      <c r="Q2097" s="22" t="str">
        <f>VLOOKUP(A2097,[1]CustomerAddress!$A$1:$F$3997,4)</f>
        <v>NSW</v>
      </c>
      <c r="R2097" s="22" t="str">
        <f>VLOOKUP(A2097,[1]CustomerAddress!$A$1:$F$3997,5)</f>
        <v>Australia</v>
      </c>
      <c r="S2097" s="22">
        <f>VLOOKUP(A2097,[1]CustomerAddress!$A$1:$F$3997,6)</f>
        <v>8</v>
      </c>
      <c r="T2097" s="22" t="str">
        <f>VLOOKUP(A2097,Labels!$A$5:$I$3497,9)</f>
        <v>Almost Lost Customer</v>
      </c>
    </row>
    <row r="2098" spans="1:20" s="22" customFormat="1" ht="15.75" customHeight="1" x14ac:dyDescent="0.25">
      <c r="A2098" s="23">
        <v>2097</v>
      </c>
      <c r="B2098" s="24" t="s">
        <v>4071</v>
      </c>
      <c r="C2098" s="24" t="s">
        <v>4072</v>
      </c>
      <c r="D2098" s="24" t="s">
        <v>48</v>
      </c>
      <c r="E2098" s="23">
        <v>38</v>
      </c>
      <c r="F2098" s="25">
        <v>32241</v>
      </c>
      <c r="G2098" s="23">
        <f t="shared" ca="1" si="151"/>
        <v>33.015926607369352</v>
      </c>
      <c r="H2098" s="23" t="str">
        <f t="shared" ca="1" si="152"/>
        <v>31-40</v>
      </c>
      <c r="I2098" s="24" t="s">
        <v>410</v>
      </c>
      <c r="J2098" s="24" t="s">
        <v>138</v>
      </c>
      <c r="K2098" s="24" t="s">
        <v>43</v>
      </c>
      <c r="L2098" s="24" t="s">
        <v>44</v>
      </c>
      <c r="M2098" s="24" t="s">
        <v>57</v>
      </c>
      <c r="N2098" s="23">
        <v>21</v>
      </c>
      <c r="O2098" s="22" t="str">
        <f>VLOOKUP(A2098,[1]CustomerAddress!$A$1:$F$3997,2)</f>
        <v>4081 Lighthouse Bay Alley</v>
      </c>
      <c r="P2098" s="22">
        <f>VLOOKUP(A2098,[1]CustomerAddress!$A$1:$F$3997,3)</f>
        <v>4053</v>
      </c>
      <c r="Q2098" s="22" t="str">
        <f>VLOOKUP(A2098,[1]CustomerAddress!$A$1:$F$3997,4)</f>
        <v>QLD</v>
      </c>
      <c r="R2098" s="22" t="str">
        <f>VLOOKUP(A2098,[1]CustomerAddress!$A$1:$F$3997,5)</f>
        <v>Australia</v>
      </c>
      <c r="S2098" s="22">
        <f>VLOOKUP(A2098,[1]CustomerAddress!$A$1:$F$3997,6)</f>
        <v>9</v>
      </c>
      <c r="T2098" s="22" t="str">
        <f>VLOOKUP(A2098,Labels!$A$5:$I$3497,9)</f>
        <v>Potential Customer</v>
      </c>
    </row>
    <row r="2099" spans="1:20" s="22" customFormat="1" ht="15.75" customHeight="1" x14ac:dyDescent="0.25">
      <c r="A2099" s="23">
        <v>2098</v>
      </c>
      <c r="B2099" s="24" t="s">
        <v>4073</v>
      </c>
      <c r="C2099" s="24" t="s">
        <v>4074</v>
      </c>
      <c r="D2099" s="24" t="s">
        <v>40</v>
      </c>
      <c r="E2099" s="23">
        <v>82</v>
      </c>
      <c r="F2099" s="25">
        <v>25550</v>
      </c>
      <c r="G2099" s="23">
        <f t="shared" ca="1" si="151"/>
        <v>51.347433456684421</v>
      </c>
      <c r="H2099" s="23" t="str">
        <f t="shared" ca="1" si="152"/>
        <v>51-60</v>
      </c>
      <c r="I2099" s="24" t="s">
        <v>683</v>
      </c>
      <c r="J2099" s="24" t="s">
        <v>42</v>
      </c>
      <c r="K2099" s="24" t="s">
        <v>66</v>
      </c>
      <c r="L2099" s="24" t="s">
        <v>44</v>
      </c>
      <c r="M2099" s="24" t="s">
        <v>57</v>
      </c>
      <c r="N2099" s="23">
        <v>16</v>
      </c>
      <c r="O2099" s="22" t="str">
        <f>VLOOKUP(A2099,[1]CustomerAddress!$A$1:$F$3997,2)</f>
        <v>794 Kennedy Court</v>
      </c>
      <c r="P2099" s="22">
        <f>VLOOKUP(A2099,[1]CustomerAddress!$A$1:$F$3997,3)</f>
        <v>4740</v>
      </c>
      <c r="Q2099" s="22" t="str">
        <f>VLOOKUP(A2099,[1]CustomerAddress!$A$1:$F$3997,4)</f>
        <v>QLD</v>
      </c>
      <c r="R2099" s="22" t="str">
        <f>VLOOKUP(A2099,[1]CustomerAddress!$A$1:$F$3997,5)</f>
        <v>Australia</v>
      </c>
      <c r="S2099" s="22">
        <f>VLOOKUP(A2099,[1]CustomerAddress!$A$1:$F$3997,6)</f>
        <v>2</v>
      </c>
      <c r="T2099" s="22" t="str">
        <f>VLOOKUP(A2099,Labels!$A$5:$I$3497,9)</f>
        <v>Becoming Loyal</v>
      </c>
    </row>
    <row r="2100" spans="1:20" s="22" customFormat="1" ht="15.75" customHeight="1" x14ac:dyDescent="0.25">
      <c r="A2100" s="23">
        <v>2099</v>
      </c>
      <c r="B2100" s="24" t="s">
        <v>4075</v>
      </c>
      <c r="C2100" s="24" t="s">
        <v>4076</v>
      </c>
      <c r="D2100" s="24" t="s">
        <v>48</v>
      </c>
      <c r="E2100" s="23">
        <v>40</v>
      </c>
      <c r="F2100" s="25">
        <v>21826</v>
      </c>
      <c r="G2100" s="23">
        <f t="shared" ca="1" si="151"/>
        <v>61.550173182711816</v>
      </c>
      <c r="H2100" s="23" t="str">
        <f t="shared" ca="1" si="152"/>
        <v>61-70</v>
      </c>
      <c r="I2100" s="24" t="s">
        <v>160</v>
      </c>
      <c r="J2100" s="24" t="s">
        <v>50</v>
      </c>
      <c r="K2100" s="24" t="s">
        <v>66</v>
      </c>
      <c r="L2100" s="24" t="s">
        <v>44</v>
      </c>
      <c r="M2100" s="24" t="s">
        <v>45</v>
      </c>
      <c r="N2100" s="23">
        <v>19</v>
      </c>
      <c r="O2100" s="22" t="str">
        <f>VLOOKUP(A2100,[1]CustomerAddress!$A$1:$F$3997,2)</f>
        <v>3981 Karstens Place</v>
      </c>
      <c r="P2100" s="22">
        <f>VLOOKUP(A2100,[1]CustomerAddress!$A$1:$F$3997,3)</f>
        <v>2570</v>
      </c>
      <c r="Q2100" s="22" t="str">
        <f>VLOOKUP(A2100,[1]CustomerAddress!$A$1:$F$3997,4)</f>
        <v>NSW</v>
      </c>
      <c r="R2100" s="22" t="str">
        <f>VLOOKUP(A2100,[1]CustomerAddress!$A$1:$F$3997,5)</f>
        <v>Australia</v>
      </c>
      <c r="S2100" s="22">
        <f>VLOOKUP(A2100,[1]CustomerAddress!$A$1:$F$3997,6)</f>
        <v>8</v>
      </c>
      <c r="T2100" s="22" t="str">
        <f>VLOOKUP(A2100,Labels!$A$5:$I$3497,9)</f>
        <v>Losing Customer</v>
      </c>
    </row>
    <row r="2101" spans="1:20" s="22" customFormat="1" ht="15.75" customHeight="1" x14ac:dyDescent="0.25">
      <c r="A2101" s="23">
        <v>2100</v>
      </c>
      <c r="B2101" s="24" t="s">
        <v>4077</v>
      </c>
      <c r="C2101" s="24" t="s">
        <v>4078</v>
      </c>
      <c r="D2101" s="24" t="s">
        <v>48</v>
      </c>
      <c r="E2101" s="23">
        <v>34</v>
      </c>
      <c r="F2101" s="25">
        <v>28640</v>
      </c>
      <c r="G2101" s="23">
        <f t="shared" ca="1" si="151"/>
        <v>42.881680032026885</v>
      </c>
      <c r="H2101" s="23" t="str">
        <f t="shared" ca="1" si="152"/>
        <v>41-50</v>
      </c>
      <c r="I2101" s="24" t="s">
        <v>337</v>
      </c>
      <c r="J2101" s="24" t="s">
        <v>56</v>
      </c>
      <c r="K2101" s="24" t="s">
        <v>43</v>
      </c>
      <c r="L2101" s="24" t="s">
        <v>44</v>
      </c>
      <c r="M2101" s="24" t="s">
        <v>57</v>
      </c>
      <c r="N2101" s="23">
        <v>14</v>
      </c>
      <c r="O2101" s="22" t="str">
        <f>VLOOKUP(A2101,[1]CustomerAddress!$A$1:$F$3997,2)</f>
        <v>88039 Melody Lane</v>
      </c>
      <c r="P2101" s="22">
        <f>VLOOKUP(A2101,[1]CustomerAddress!$A$1:$F$3997,3)</f>
        <v>3088</v>
      </c>
      <c r="Q2101" s="22" t="str">
        <f>VLOOKUP(A2101,[1]CustomerAddress!$A$1:$F$3997,4)</f>
        <v>VIC</v>
      </c>
      <c r="R2101" s="22" t="str">
        <f>VLOOKUP(A2101,[1]CustomerAddress!$A$1:$F$3997,5)</f>
        <v>Australia</v>
      </c>
      <c r="S2101" s="22">
        <f>VLOOKUP(A2101,[1]CustomerAddress!$A$1:$F$3997,6)</f>
        <v>9</v>
      </c>
      <c r="T2101" s="22" t="str">
        <f>VLOOKUP(A2101,Labels!$A$5:$I$3497,9)</f>
        <v>Becoming Loyal</v>
      </c>
    </row>
    <row r="2102" spans="1:20" s="22" customFormat="1" ht="15.75" customHeight="1" x14ac:dyDescent="0.25">
      <c r="A2102" s="23">
        <v>2101</v>
      </c>
      <c r="B2102" s="24" t="s">
        <v>4079</v>
      </c>
      <c r="D2102" s="24" t="s">
        <v>40</v>
      </c>
      <c r="E2102" s="23">
        <v>71</v>
      </c>
      <c r="F2102" s="25">
        <v>35862</v>
      </c>
      <c r="G2102" s="23">
        <f t="shared" ca="1" si="151"/>
        <v>23.095378662163871</v>
      </c>
      <c r="H2102" s="23" t="str">
        <f t="shared" ca="1" si="152"/>
        <v>21-30</v>
      </c>
      <c r="I2102" s="24" t="s">
        <v>317</v>
      </c>
      <c r="J2102" s="24" t="s">
        <v>61</v>
      </c>
      <c r="K2102" s="24" t="s">
        <v>43</v>
      </c>
      <c r="L2102" s="24" t="s">
        <v>44</v>
      </c>
      <c r="M2102" s="24" t="s">
        <v>45</v>
      </c>
      <c r="N2102" s="23">
        <v>2</v>
      </c>
      <c r="O2102" s="22" t="str">
        <f>VLOOKUP(A2102,[1]CustomerAddress!$A$1:$F$3997,2)</f>
        <v>344 Rockefeller Way</v>
      </c>
      <c r="P2102" s="22">
        <f>VLOOKUP(A2102,[1]CustomerAddress!$A$1:$F$3997,3)</f>
        <v>3966</v>
      </c>
      <c r="Q2102" s="22" t="str">
        <f>VLOOKUP(A2102,[1]CustomerAddress!$A$1:$F$3997,4)</f>
        <v>VIC</v>
      </c>
      <c r="R2102" s="22" t="str">
        <f>VLOOKUP(A2102,[1]CustomerAddress!$A$1:$F$3997,5)</f>
        <v>Australia</v>
      </c>
      <c r="S2102" s="22">
        <f>VLOOKUP(A2102,[1]CustomerAddress!$A$1:$F$3997,6)</f>
        <v>2</v>
      </c>
      <c r="T2102" s="22" t="str">
        <f>VLOOKUP(A2102,Labels!$A$5:$I$3497,9)</f>
        <v>Recent Customer</v>
      </c>
    </row>
    <row r="2103" spans="1:20" s="22" customFormat="1" ht="15.75" customHeight="1" x14ac:dyDescent="0.25">
      <c r="A2103" s="23">
        <v>2102</v>
      </c>
      <c r="B2103" s="24" t="s">
        <v>3860</v>
      </c>
      <c r="C2103" s="24" t="s">
        <v>4080</v>
      </c>
      <c r="D2103" s="24" t="s">
        <v>48</v>
      </c>
      <c r="E2103" s="23">
        <v>80</v>
      </c>
      <c r="F2103" s="25">
        <v>27767</v>
      </c>
      <c r="G2103" s="23">
        <f t="shared" ca="1" si="151"/>
        <v>45.273460853944691</v>
      </c>
      <c r="H2103" s="23" t="str">
        <f t="shared" ca="1" si="152"/>
        <v>41-50</v>
      </c>
      <c r="I2103" s="24" t="s">
        <v>60</v>
      </c>
      <c r="J2103" s="24" t="s">
        <v>61</v>
      </c>
      <c r="K2103" s="24" t="s">
        <v>62</v>
      </c>
      <c r="L2103" s="24" t="s">
        <v>44</v>
      </c>
      <c r="M2103" s="24" t="s">
        <v>57</v>
      </c>
      <c r="N2103" s="23">
        <v>5</v>
      </c>
      <c r="O2103" s="22" t="str">
        <f>VLOOKUP(A2103,[1]CustomerAddress!$A$1:$F$3997,2)</f>
        <v>434 Eggendart Circle</v>
      </c>
      <c r="P2103" s="22">
        <f>VLOOKUP(A2103,[1]CustomerAddress!$A$1:$F$3997,3)</f>
        <v>2260</v>
      </c>
      <c r="Q2103" s="22" t="str">
        <f>VLOOKUP(A2103,[1]CustomerAddress!$A$1:$F$3997,4)</f>
        <v>NSW</v>
      </c>
      <c r="R2103" s="22" t="str">
        <f>VLOOKUP(A2103,[1]CustomerAddress!$A$1:$F$3997,5)</f>
        <v>Australia</v>
      </c>
      <c r="S2103" s="22">
        <f>VLOOKUP(A2103,[1]CustomerAddress!$A$1:$F$3997,6)</f>
        <v>12</v>
      </c>
      <c r="T2103" s="22" t="str">
        <f>VLOOKUP(A2103,Labels!$A$5:$I$3497,9)</f>
        <v>Very Loyal</v>
      </c>
    </row>
    <row r="2104" spans="1:20" s="22" customFormat="1" ht="15.75" customHeight="1" x14ac:dyDescent="0.25">
      <c r="A2104" s="23">
        <v>2103</v>
      </c>
      <c r="B2104" s="24" t="s">
        <v>1338</v>
      </c>
      <c r="C2104" s="24" t="s">
        <v>4081</v>
      </c>
      <c r="D2104" s="24" t="s">
        <v>48</v>
      </c>
      <c r="E2104" s="23">
        <v>94</v>
      </c>
      <c r="F2104" s="25">
        <v>27659</v>
      </c>
      <c r="G2104" s="23">
        <f t="shared" ca="1" si="151"/>
        <v>45.569351264903595</v>
      </c>
      <c r="H2104" s="23" t="str">
        <f t="shared" ca="1" si="152"/>
        <v>41-50</v>
      </c>
      <c r="I2104" s="24" t="s">
        <v>74</v>
      </c>
      <c r="J2104" s="24" t="s">
        <v>50</v>
      </c>
      <c r="K2104" s="24" t="s">
        <v>62</v>
      </c>
      <c r="L2104" s="24" t="s">
        <v>44</v>
      </c>
      <c r="M2104" s="24" t="s">
        <v>57</v>
      </c>
      <c r="N2104" s="23">
        <v>18</v>
      </c>
      <c r="O2104" s="22" t="str">
        <f>VLOOKUP(A2104,[1]CustomerAddress!$A$1:$F$3997,2)</f>
        <v>0 Waubesa Alley</v>
      </c>
      <c r="P2104" s="22">
        <f>VLOOKUP(A2104,[1]CustomerAddress!$A$1:$F$3997,3)</f>
        <v>2265</v>
      </c>
      <c r="Q2104" s="22" t="str">
        <f>VLOOKUP(A2104,[1]CustomerAddress!$A$1:$F$3997,4)</f>
        <v>NSW</v>
      </c>
      <c r="R2104" s="22" t="str">
        <f>VLOOKUP(A2104,[1]CustomerAddress!$A$1:$F$3997,5)</f>
        <v>Australia</v>
      </c>
      <c r="S2104" s="22">
        <f>VLOOKUP(A2104,[1]CustomerAddress!$A$1:$F$3997,6)</f>
        <v>6</v>
      </c>
      <c r="T2104" s="22" t="str">
        <f>VLOOKUP(A2104,Labels!$A$5:$I$3497,9)</f>
        <v>Platinum Customer</v>
      </c>
    </row>
    <row r="2105" spans="1:20" s="22" customFormat="1" ht="15.75" customHeight="1" x14ac:dyDescent="0.25">
      <c r="A2105" s="23">
        <v>2104</v>
      </c>
      <c r="B2105" s="24" t="s">
        <v>4082</v>
      </c>
      <c r="C2105" s="24" t="s">
        <v>4083</v>
      </c>
      <c r="D2105" s="24" t="s">
        <v>40</v>
      </c>
      <c r="E2105" s="23">
        <v>31</v>
      </c>
      <c r="F2105" s="25">
        <v>28884</v>
      </c>
      <c r="G2105" s="23">
        <f t="shared" ca="1" si="151"/>
        <v>42.213186881341954</v>
      </c>
      <c r="H2105" s="23" t="str">
        <f t="shared" ca="1" si="152"/>
        <v>41-50</v>
      </c>
      <c r="I2105" s="24" t="s">
        <v>472</v>
      </c>
      <c r="J2105" s="24" t="s">
        <v>50</v>
      </c>
      <c r="K2105" s="24" t="s">
        <v>43</v>
      </c>
      <c r="L2105" s="24" t="s">
        <v>44</v>
      </c>
      <c r="M2105" s="24" t="s">
        <v>57</v>
      </c>
      <c r="N2105" s="23">
        <v>11</v>
      </c>
      <c r="O2105" s="22" t="str">
        <f>VLOOKUP(A2105,[1]CustomerAddress!$A$1:$F$3997,2)</f>
        <v>831 Prairieview Trail</v>
      </c>
      <c r="P2105" s="22">
        <f>VLOOKUP(A2105,[1]CustomerAddress!$A$1:$F$3997,3)</f>
        <v>4405</v>
      </c>
      <c r="Q2105" s="22" t="str">
        <f>VLOOKUP(A2105,[1]CustomerAddress!$A$1:$F$3997,4)</f>
        <v>QLD</v>
      </c>
      <c r="R2105" s="22" t="str">
        <f>VLOOKUP(A2105,[1]CustomerAddress!$A$1:$F$3997,5)</f>
        <v>Australia</v>
      </c>
      <c r="S2105" s="22">
        <f>VLOOKUP(A2105,[1]CustomerAddress!$A$1:$F$3997,6)</f>
        <v>1</v>
      </c>
      <c r="T2105" s="22" t="str">
        <f>VLOOKUP(A2105,Labels!$A$5:$I$3497,9)</f>
        <v>Losing Customer</v>
      </c>
    </row>
    <row r="2106" spans="1:20" s="22" customFormat="1" ht="15.75" hidden="1" customHeight="1" x14ac:dyDescent="0.25">
      <c r="A2106" s="23">
        <v>2105</v>
      </c>
      <c r="B2106" s="24" t="s">
        <v>4084</v>
      </c>
      <c r="C2106" s="24" t="s">
        <v>4085</v>
      </c>
      <c r="D2106" s="24" t="s">
        <v>48</v>
      </c>
      <c r="E2106" s="23">
        <v>29</v>
      </c>
      <c r="F2106" s="25">
        <v>26248</v>
      </c>
      <c r="G2106" s="23">
        <f t="shared" ca="1" si="151"/>
        <v>49.435104689561129</v>
      </c>
      <c r="H2106" s="23"/>
      <c r="I2106" s="24" t="s">
        <v>170</v>
      </c>
      <c r="J2106" s="24" t="s">
        <v>42</v>
      </c>
      <c r="K2106" s="24" t="s">
        <v>66</v>
      </c>
      <c r="L2106" s="24" t="s">
        <v>44</v>
      </c>
      <c r="M2106" s="24" t="s">
        <v>45</v>
      </c>
      <c r="N2106" s="23">
        <v>6</v>
      </c>
    </row>
    <row r="2107" spans="1:20" s="22" customFormat="1" ht="15.75" customHeight="1" x14ac:dyDescent="0.25">
      <c r="A2107" s="23">
        <v>2106</v>
      </c>
      <c r="B2107" s="24" t="s">
        <v>4086</v>
      </c>
      <c r="C2107" s="24" t="s">
        <v>4087</v>
      </c>
      <c r="D2107" s="24" t="s">
        <v>48</v>
      </c>
      <c r="E2107" s="23">
        <v>91</v>
      </c>
      <c r="F2107" s="25">
        <v>25646</v>
      </c>
      <c r="G2107" s="23">
        <f t="shared" ca="1" si="151"/>
        <v>51.084419758054281</v>
      </c>
      <c r="H2107" s="23" t="str">
        <f t="shared" ref="H2107:H2113" ca="1" si="153">IF(G2107&lt;=10,"0-10",IF(AND(G2107&gt;10,G2107&lt;=20),"11-20",IF(AND(G2107&gt;20,G2107&lt;=30),"21-30",IF(AND(G2107&gt;30,G2107&lt;=40),"31-40",IF(AND(G2107&gt;40,G2107&lt;=50),"41-50",IF(AND(G2107&gt;50,G2107&lt;=60),"51-60",IF(AND(G2107&gt;60,G2107&lt;=70),"61-70",IF(AND(G2107&gt;70,G2107&lt;=80),"71-80",IF(AND(G2107&gt;80,G2107&lt;=90),"81-90",IF(G2107&gt;90,"91-100"))))))))))</f>
        <v>51-60</v>
      </c>
      <c r="I2107" s="24" t="s">
        <v>108</v>
      </c>
      <c r="J2107" s="24" t="s">
        <v>50</v>
      </c>
      <c r="K2107" s="24" t="s">
        <v>66</v>
      </c>
      <c r="L2107" s="24" t="s">
        <v>44</v>
      </c>
      <c r="M2107" s="24" t="s">
        <v>45</v>
      </c>
      <c r="N2107" s="23">
        <v>13</v>
      </c>
      <c r="O2107" s="22" t="str">
        <f>VLOOKUP(A2107,[1]CustomerAddress!$A$1:$F$3997,2)</f>
        <v>60424 Bultman Terrace</v>
      </c>
      <c r="P2107" s="22">
        <f>VLOOKUP(A2107,[1]CustomerAddress!$A$1:$F$3997,3)</f>
        <v>2120</v>
      </c>
      <c r="Q2107" s="22" t="str">
        <f>VLOOKUP(A2107,[1]CustomerAddress!$A$1:$F$3997,4)</f>
        <v>NSW</v>
      </c>
      <c r="R2107" s="22" t="str">
        <f>VLOOKUP(A2107,[1]CustomerAddress!$A$1:$F$3997,5)</f>
        <v>Australia</v>
      </c>
      <c r="S2107" s="22">
        <f>VLOOKUP(A2107,[1]CustomerAddress!$A$1:$F$3997,6)</f>
        <v>10</v>
      </c>
      <c r="T2107" s="22" t="str">
        <f>VLOOKUP(A2107,Labels!$A$5:$I$3497,9)</f>
        <v>Recent Customer</v>
      </c>
    </row>
    <row r="2108" spans="1:20" s="22" customFormat="1" ht="15.75" customHeight="1" x14ac:dyDescent="0.25">
      <c r="A2108" s="23">
        <v>2107</v>
      </c>
      <c r="B2108" s="24" t="s">
        <v>4088</v>
      </c>
      <c r="C2108" s="24" t="s">
        <v>4089</v>
      </c>
      <c r="D2108" s="24" t="s">
        <v>40</v>
      </c>
      <c r="E2108" s="23">
        <v>2</v>
      </c>
      <c r="F2108" s="25">
        <v>33795</v>
      </c>
      <c r="G2108" s="23">
        <f t="shared" ca="1" si="151"/>
        <v>28.758392360794005</v>
      </c>
      <c r="H2108" s="23" t="str">
        <f t="shared" ca="1" si="153"/>
        <v>21-30</v>
      </c>
      <c r="I2108" s="24" t="s">
        <v>1008</v>
      </c>
      <c r="J2108" s="24" t="s">
        <v>56</v>
      </c>
      <c r="K2108" s="24" t="s">
        <v>62</v>
      </c>
      <c r="L2108" s="24" t="s">
        <v>44</v>
      </c>
      <c r="M2108" s="24" t="s">
        <v>45</v>
      </c>
      <c r="N2108" s="23">
        <v>4</v>
      </c>
      <c r="O2108" s="22" t="str">
        <f>VLOOKUP(A2108,[1]CustomerAddress!$A$1:$F$3997,2)</f>
        <v>882 Merry Trail</v>
      </c>
      <c r="P2108" s="22">
        <f>VLOOKUP(A2108,[1]CustomerAddress!$A$1:$F$3997,3)</f>
        <v>4701</v>
      </c>
      <c r="Q2108" s="22" t="str">
        <f>VLOOKUP(A2108,[1]CustomerAddress!$A$1:$F$3997,4)</f>
        <v>QLD</v>
      </c>
      <c r="R2108" s="22" t="str">
        <f>VLOOKUP(A2108,[1]CustomerAddress!$A$1:$F$3997,5)</f>
        <v>Australia</v>
      </c>
      <c r="S2108" s="22">
        <f>VLOOKUP(A2108,[1]CustomerAddress!$A$1:$F$3997,6)</f>
        <v>4</v>
      </c>
      <c r="T2108" s="22" t="str">
        <f>VLOOKUP(A2108,Labels!$A$5:$I$3497,9)</f>
        <v>Almost Lost Customer</v>
      </c>
    </row>
    <row r="2109" spans="1:20" s="22" customFormat="1" ht="15.75" customHeight="1" x14ac:dyDescent="0.25">
      <c r="A2109" s="23">
        <v>2108</v>
      </c>
      <c r="B2109" s="24" t="s">
        <v>4090</v>
      </c>
      <c r="C2109" s="24" t="s">
        <v>4091</v>
      </c>
      <c r="D2109" s="24" t="s">
        <v>40</v>
      </c>
      <c r="E2109" s="23">
        <v>41</v>
      </c>
      <c r="F2109" s="25">
        <v>31375</v>
      </c>
      <c r="G2109" s="23">
        <f t="shared" ca="1" si="151"/>
        <v>35.388529347095378</v>
      </c>
      <c r="H2109" s="23" t="str">
        <f t="shared" ca="1" si="153"/>
        <v>31-40</v>
      </c>
      <c r="I2109" s="24" t="s">
        <v>1771</v>
      </c>
      <c r="J2109" s="24" t="s">
        <v>54</v>
      </c>
      <c r="K2109" s="24" t="s">
        <v>43</v>
      </c>
      <c r="L2109" s="24" t="s">
        <v>44</v>
      </c>
      <c r="M2109" s="24" t="s">
        <v>45</v>
      </c>
      <c r="N2109" s="23">
        <v>18</v>
      </c>
      <c r="O2109" s="22" t="str">
        <f>VLOOKUP(A2109,[1]CustomerAddress!$A$1:$F$3997,2)</f>
        <v>47878 Pond Park</v>
      </c>
      <c r="P2109" s="22">
        <f>VLOOKUP(A2109,[1]CustomerAddress!$A$1:$F$3997,3)</f>
        <v>4133</v>
      </c>
      <c r="Q2109" s="22" t="str">
        <f>VLOOKUP(A2109,[1]CustomerAddress!$A$1:$F$3997,4)</f>
        <v>QLD</v>
      </c>
      <c r="R2109" s="22" t="str">
        <f>VLOOKUP(A2109,[1]CustomerAddress!$A$1:$F$3997,5)</f>
        <v>Australia</v>
      </c>
      <c r="S2109" s="22">
        <f>VLOOKUP(A2109,[1]CustomerAddress!$A$1:$F$3997,6)</f>
        <v>3</v>
      </c>
      <c r="T2109" s="22" t="str">
        <f>VLOOKUP(A2109,Labels!$A$5:$I$3497,9)</f>
        <v>Recent Customer</v>
      </c>
    </row>
    <row r="2110" spans="1:20" s="22" customFormat="1" ht="15.75" customHeight="1" x14ac:dyDescent="0.25">
      <c r="A2110" s="23">
        <v>2109</v>
      </c>
      <c r="B2110" s="24" t="s">
        <v>4092</v>
      </c>
      <c r="C2110" s="24" t="s">
        <v>4093</v>
      </c>
      <c r="D2110" s="24" t="s">
        <v>40</v>
      </c>
      <c r="E2110" s="23">
        <v>14</v>
      </c>
      <c r="F2110" s="25">
        <v>23845</v>
      </c>
      <c r="G2110" s="23">
        <f t="shared" ca="1" si="151"/>
        <v>56.018666333396745</v>
      </c>
      <c r="H2110" s="23" t="str">
        <f t="shared" ca="1" si="153"/>
        <v>51-60</v>
      </c>
      <c r="I2110" s="24" t="s">
        <v>3654</v>
      </c>
      <c r="J2110" s="24" t="s">
        <v>42</v>
      </c>
      <c r="K2110" s="24" t="s">
        <v>66</v>
      </c>
      <c r="L2110" s="24" t="s">
        <v>44</v>
      </c>
      <c r="M2110" s="24" t="s">
        <v>45</v>
      </c>
      <c r="N2110" s="23">
        <v>18</v>
      </c>
      <c r="O2110" s="22" t="str">
        <f>VLOOKUP(A2110,[1]CustomerAddress!$A$1:$F$3997,2)</f>
        <v>7 Porter Parkway</v>
      </c>
      <c r="P2110" s="22">
        <f>VLOOKUP(A2110,[1]CustomerAddress!$A$1:$F$3997,3)</f>
        <v>2261</v>
      </c>
      <c r="Q2110" s="22" t="str">
        <f>VLOOKUP(A2110,[1]CustomerAddress!$A$1:$F$3997,4)</f>
        <v>NSW</v>
      </c>
      <c r="R2110" s="22" t="str">
        <f>VLOOKUP(A2110,[1]CustomerAddress!$A$1:$F$3997,5)</f>
        <v>Australia</v>
      </c>
      <c r="S2110" s="22">
        <f>VLOOKUP(A2110,[1]CustomerAddress!$A$1:$F$3997,6)</f>
        <v>8</v>
      </c>
      <c r="T2110" s="22" t="str">
        <f>VLOOKUP(A2110,Labels!$A$5:$I$3497,9)</f>
        <v>Platinum Customer</v>
      </c>
    </row>
    <row r="2111" spans="1:20" s="22" customFormat="1" ht="15.75" customHeight="1" x14ac:dyDescent="0.25">
      <c r="A2111" s="23">
        <v>2110</v>
      </c>
      <c r="B2111" s="24" t="s">
        <v>4094</v>
      </c>
      <c r="C2111" s="24" t="s">
        <v>2844</v>
      </c>
      <c r="D2111" s="24" t="s">
        <v>48</v>
      </c>
      <c r="E2111" s="23">
        <v>29</v>
      </c>
      <c r="F2111" s="25">
        <v>26876</v>
      </c>
      <c r="G2111" s="23">
        <f t="shared" ca="1" si="151"/>
        <v>47.714556744355647</v>
      </c>
      <c r="H2111" s="23" t="str">
        <f t="shared" ca="1" si="153"/>
        <v>41-50</v>
      </c>
      <c r="I2111" s="24" t="s">
        <v>2573</v>
      </c>
      <c r="J2111" s="24" t="s">
        <v>84</v>
      </c>
      <c r="K2111" s="24" t="s">
        <v>66</v>
      </c>
      <c r="L2111" s="24" t="s">
        <v>44</v>
      </c>
      <c r="M2111" s="24" t="s">
        <v>57</v>
      </c>
      <c r="N2111" s="23">
        <v>14</v>
      </c>
      <c r="O2111" s="22" t="str">
        <f>VLOOKUP(A2111,[1]CustomerAddress!$A$1:$F$3997,2)</f>
        <v>984 Waubesa Pass</v>
      </c>
      <c r="P2111" s="22">
        <f>VLOOKUP(A2111,[1]CustomerAddress!$A$1:$F$3997,3)</f>
        <v>4034</v>
      </c>
      <c r="Q2111" s="22" t="str">
        <f>VLOOKUP(A2111,[1]CustomerAddress!$A$1:$F$3997,4)</f>
        <v>QLD</v>
      </c>
      <c r="R2111" s="22" t="str">
        <f>VLOOKUP(A2111,[1]CustomerAddress!$A$1:$F$3997,5)</f>
        <v>Australia</v>
      </c>
      <c r="S2111" s="22">
        <f>VLOOKUP(A2111,[1]CustomerAddress!$A$1:$F$3997,6)</f>
        <v>6</v>
      </c>
      <c r="T2111" s="22" t="str">
        <f>VLOOKUP(A2111,Labels!$A$5:$I$3497,9)</f>
        <v>Potential Customer</v>
      </c>
    </row>
    <row r="2112" spans="1:20" s="22" customFormat="1" ht="15.75" customHeight="1" x14ac:dyDescent="0.25">
      <c r="A2112" s="23">
        <v>2111</v>
      </c>
      <c r="B2112" s="24" t="s">
        <v>4095</v>
      </c>
      <c r="C2112" s="24" t="s">
        <v>4096</v>
      </c>
      <c r="D2112" s="24" t="s">
        <v>48</v>
      </c>
      <c r="E2112" s="23">
        <v>98</v>
      </c>
      <c r="F2112" s="25">
        <v>27026</v>
      </c>
      <c r="G2112" s="23">
        <f t="shared" ca="1" si="151"/>
        <v>47.303597840246063</v>
      </c>
      <c r="H2112" s="23" t="str">
        <f t="shared" ca="1" si="153"/>
        <v>41-50</v>
      </c>
      <c r="I2112" s="24" t="s">
        <v>289</v>
      </c>
      <c r="J2112" s="24" t="s">
        <v>54</v>
      </c>
      <c r="K2112" s="24" t="s">
        <v>62</v>
      </c>
      <c r="L2112" s="24" t="s">
        <v>44</v>
      </c>
      <c r="M2112" s="24" t="s">
        <v>45</v>
      </c>
      <c r="N2112" s="23">
        <v>12</v>
      </c>
      <c r="O2112" s="22" t="str">
        <f>VLOOKUP(A2112,[1]CustomerAddress!$A$1:$F$3997,2)</f>
        <v>91933 Artisan Avenue</v>
      </c>
      <c r="P2112" s="22">
        <f>VLOOKUP(A2112,[1]CustomerAddress!$A$1:$F$3997,3)</f>
        <v>2753</v>
      </c>
      <c r="Q2112" s="22" t="str">
        <f>VLOOKUP(A2112,[1]CustomerAddress!$A$1:$F$3997,4)</f>
        <v>NSW</v>
      </c>
      <c r="R2112" s="22" t="str">
        <f>VLOOKUP(A2112,[1]CustomerAddress!$A$1:$F$3997,5)</f>
        <v>Australia</v>
      </c>
      <c r="S2112" s="22">
        <f>VLOOKUP(A2112,[1]CustomerAddress!$A$1:$F$3997,6)</f>
        <v>9</v>
      </c>
      <c r="T2112" s="22" t="str">
        <f>VLOOKUP(A2112,Labels!$A$5:$I$3497,9)</f>
        <v>Platinum Customer</v>
      </c>
    </row>
    <row r="2113" spans="1:20" s="22" customFormat="1" ht="15.75" customHeight="1" x14ac:dyDescent="0.25">
      <c r="A2113" s="23">
        <v>2112</v>
      </c>
      <c r="B2113" s="24" t="s">
        <v>4097</v>
      </c>
      <c r="C2113" s="24" t="s">
        <v>4098</v>
      </c>
      <c r="D2113" s="24" t="s">
        <v>40</v>
      </c>
      <c r="E2113" s="23">
        <v>64</v>
      </c>
      <c r="F2113" s="25">
        <v>34106</v>
      </c>
      <c r="G2113" s="23">
        <f t="shared" ca="1" si="151"/>
        <v>27.906337566273457</v>
      </c>
      <c r="H2113" s="23" t="str">
        <f t="shared" ca="1" si="153"/>
        <v>21-30</v>
      </c>
      <c r="I2113" s="24" t="s">
        <v>1382</v>
      </c>
      <c r="J2113" s="24" t="s">
        <v>50</v>
      </c>
      <c r="K2113" s="24" t="s">
        <v>43</v>
      </c>
      <c r="L2113" s="24" t="s">
        <v>44</v>
      </c>
      <c r="M2113" s="24" t="s">
        <v>45</v>
      </c>
      <c r="N2113" s="23">
        <v>6</v>
      </c>
      <c r="O2113" s="22" t="str">
        <f>VLOOKUP(A2113,[1]CustomerAddress!$A$1:$F$3997,2)</f>
        <v>624 Atwood Circle</v>
      </c>
      <c r="P2113" s="22">
        <f>VLOOKUP(A2113,[1]CustomerAddress!$A$1:$F$3997,3)</f>
        <v>2164</v>
      </c>
      <c r="Q2113" s="22" t="str">
        <f>VLOOKUP(A2113,[1]CustomerAddress!$A$1:$F$3997,4)</f>
        <v>NSW</v>
      </c>
      <c r="R2113" s="22" t="str">
        <f>VLOOKUP(A2113,[1]CustomerAddress!$A$1:$F$3997,5)</f>
        <v>Australia</v>
      </c>
      <c r="S2113" s="22">
        <f>VLOOKUP(A2113,[1]CustomerAddress!$A$1:$F$3997,6)</f>
        <v>8</v>
      </c>
      <c r="T2113" s="22" t="str">
        <f>VLOOKUP(A2113,Labels!$A$5:$I$3497,9)</f>
        <v>Recent Customer</v>
      </c>
    </row>
    <row r="2114" spans="1:20" s="22" customFormat="1" ht="15.75" hidden="1" customHeight="1" x14ac:dyDescent="0.25">
      <c r="A2114" s="23">
        <v>2113</v>
      </c>
      <c r="B2114" s="24" t="s">
        <v>3217</v>
      </c>
      <c r="C2114" s="24" t="s">
        <v>4099</v>
      </c>
      <c r="D2114" s="24" t="s">
        <v>40</v>
      </c>
      <c r="E2114" s="23">
        <v>91</v>
      </c>
      <c r="F2114" s="25">
        <v>26304</v>
      </c>
      <c r="G2114" s="23">
        <f t="shared" ca="1" si="151"/>
        <v>49.281680032026884</v>
      </c>
      <c r="H2114" s="23"/>
      <c r="I2114" s="24" t="s">
        <v>274</v>
      </c>
      <c r="J2114" s="24" t="s">
        <v>84</v>
      </c>
      <c r="K2114" s="24" t="s">
        <v>62</v>
      </c>
      <c r="L2114" s="24" t="s">
        <v>44</v>
      </c>
      <c r="M2114" s="24" t="s">
        <v>57</v>
      </c>
      <c r="N2114" s="23">
        <v>17</v>
      </c>
    </row>
    <row r="2115" spans="1:20" s="22" customFormat="1" ht="15.75" customHeight="1" x14ac:dyDescent="0.25">
      <c r="A2115" s="23">
        <v>2114</v>
      </c>
      <c r="B2115" s="24" t="s">
        <v>4100</v>
      </c>
      <c r="C2115" s="24" t="s">
        <v>4101</v>
      </c>
      <c r="D2115" s="24" t="s">
        <v>48</v>
      </c>
      <c r="E2115" s="23">
        <v>78</v>
      </c>
      <c r="F2115" s="25">
        <v>20057</v>
      </c>
      <c r="G2115" s="23">
        <f t="shared" ca="1" si="151"/>
        <v>66.396748525177571</v>
      </c>
      <c r="H2115" s="23" t="str">
        <f t="shared" ref="H2115:H2131" ca="1" si="154">IF(G2115&lt;=10,"0-10",IF(AND(G2115&gt;10,G2115&lt;=20),"11-20",IF(AND(G2115&gt;20,G2115&lt;=30),"21-30",IF(AND(G2115&gt;30,G2115&lt;=40),"31-40",IF(AND(G2115&gt;40,G2115&lt;=50),"41-50",IF(AND(G2115&gt;50,G2115&lt;=60),"51-60",IF(AND(G2115&gt;60,G2115&lt;=70),"61-70",IF(AND(G2115&gt;70,G2115&lt;=80),"71-80",IF(AND(G2115&gt;80,G2115&lt;=90),"81-90",IF(G2115&gt;90,"91-100"))))))))))</f>
        <v>61-70</v>
      </c>
      <c r="I2115" s="24" t="s">
        <v>132</v>
      </c>
      <c r="J2115" s="24" t="s">
        <v>75</v>
      </c>
      <c r="K2115" s="24" t="s">
        <v>66</v>
      </c>
      <c r="L2115" s="24" t="s">
        <v>44</v>
      </c>
      <c r="M2115" s="24" t="s">
        <v>57</v>
      </c>
      <c r="N2115" s="23">
        <v>19</v>
      </c>
      <c r="O2115" s="22" t="str">
        <f>VLOOKUP(A2115,[1]CustomerAddress!$A$1:$F$3997,2)</f>
        <v>21 South Avenue</v>
      </c>
      <c r="P2115" s="22">
        <f>VLOOKUP(A2115,[1]CustomerAddress!$A$1:$F$3997,3)</f>
        <v>2076</v>
      </c>
      <c r="Q2115" s="22" t="str">
        <f>VLOOKUP(A2115,[1]CustomerAddress!$A$1:$F$3997,4)</f>
        <v>NSW</v>
      </c>
      <c r="R2115" s="22" t="str">
        <f>VLOOKUP(A2115,[1]CustomerAddress!$A$1:$F$3997,5)</f>
        <v>Australia</v>
      </c>
      <c r="S2115" s="22">
        <f>VLOOKUP(A2115,[1]CustomerAddress!$A$1:$F$3997,6)</f>
        <v>11</v>
      </c>
      <c r="T2115" s="22" t="str">
        <f>VLOOKUP(A2115,Labels!$A$5:$I$3497,9)</f>
        <v>Becoming Loyal</v>
      </c>
    </row>
    <row r="2116" spans="1:20" s="22" customFormat="1" ht="15.75" customHeight="1" x14ac:dyDescent="0.25">
      <c r="A2116" s="23">
        <v>2115</v>
      </c>
      <c r="B2116" s="24" t="s">
        <v>4102</v>
      </c>
      <c r="C2116" s="24" t="s">
        <v>4103</v>
      </c>
      <c r="D2116" s="24" t="s">
        <v>48</v>
      </c>
      <c r="E2116" s="23">
        <v>17</v>
      </c>
      <c r="F2116" s="25">
        <v>27637</v>
      </c>
      <c r="G2116" s="23">
        <f t="shared" ca="1" si="151"/>
        <v>45.629625237506332</v>
      </c>
      <c r="H2116" s="23" t="str">
        <f t="shared" ca="1" si="154"/>
        <v>41-50</v>
      </c>
      <c r="I2116" s="24" t="s">
        <v>170</v>
      </c>
      <c r="J2116" s="24" t="s">
        <v>42</v>
      </c>
      <c r="K2116" s="24" t="s">
        <v>43</v>
      </c>
      <c r="L2116" s="24" t="s">
        <v>44</v>
      </c>
      <c r="M2116" s="24" t="s">
        <v>45</v>
      </c>
      <c r="N2116" s="23">
        <v>17</v>
      </c>
      <c r="O2116" s="22" t="str">
        <f>VLOOKUP(A2116,[1]CustomerAddress!$A$1:$F$3997,2)</f>
        <v>4 Macpherson Street</v>
      </c>
      <c r="P2116" s="22">
        <f>VLOOKUP(A2116,[1]CustomerAddress!$A$1:$F$3997,3)</f>
        <v>3143</v>
      </c>
      <c r="Q2116" s="22" t="str">
        <f>VLOOKUP(A2116,[1]CustomerAddress!$A$1:$F$3997,4)</f>
        <v>VIC</v>
      </c>
      <c r="R2116" s="22" t="str">
        <f>VLOOKUP(A2116,[1]CustomerAddress!$A$1:$F$3997,5)</f>
        <v>Australia</v>
      </c>
      <c r="S2116" s="22">
        <f>VLOOKUP(A2116,[1]CustomerAddress!$A$1:$F$3997,6)</f>
        <v>4</v>
      </c>
      <c r="T2116" s="22" t="str">
        <f>VLOOKUP(A2116,Labels!$A$5:$I$3497,9)</f>
        <v>Almost Lost Customer</v>
      </c>
    </row>
    <row r="2117" spans="1:20" s="22" customFormat="1" ht="15.75" customHeight="1" x14ac:dyDescent="0.25">
      <c r="A2117" s="23">
        <v>2116</v>
      </c>
      <c r="B2117" s="24" t="s">
        <v>4104</v>
      </c>
      <c r="C2117" s="24" t="s">
        <v>4105</v>
      </c>
      <c r="D2117" s="24" t="s">
        <v>48</v>
      </c>
      <c r="E2117" s="23">
        <v>81</v>
      </c>
      <c r="F2117" s="25">
        <v>28875</v>
      </c>
      <c r="G2117" s="23">
        <f t="shared" ca="1" si="151"/>
        <v>42.237844415588526</v>
      </c>
      <c r="H2117" s="23" t="str">
        <f t="shared" ca="1" si="154"/>
        <v>41-50</v>
      </c>
      <c r="I2117" s="24" t="s">
        <v>243</v>
      </c>
      <c r="J2117" s="24" t="s">
        <v>50</v>
      </c>
      <c r="K2117" s="24" t="s">
        <v>62</v>
      </c>
      <c r="L2117" s="24" t="s">
        <v>44</v>
      </c>
      <c r="M2117" s="24" t="s">
        <v>45</v>
      </c>
      <c r="N2117" s="23">
        <v>9</v>
      </c>
      <c r="O2117" s="22" t="str">
        <f>VLOOKUP(A2117,[1]CustomerAddress!$A$1:$F$3997,2)</f>
        <v>5965 Glacier Hill Terrace</v>
      </c>
      <c r="P2117" s="22">
        <f>VLOOKUP(A2117,[1]CustomerAddress!$A$1:$F$3997,3)</f>
        <v>3025</v>
      </c>
      <c r="Q2117" s="22" t="str">
        <f>VLOOKUP(A2117,[1]CustomerAddress!$A$1:$F$3997,4)</f>
        <v>VIC</v>
      </c>
      <c r="R2117" s="22" t="str">
        <f>VLOOKUP(A2117,[1]CustomerAddress!$A$1:$F$3997,5)</f>
        <v>Australia</v>
      </c>
      <c r="S2117" s="22">
        <f>VLOOKUP(A2117,[1]CustomerAddress!$A$1:$F$3997,6)</f>
        <v>9</v>
      </c>
      <c r="T2117" s="22" t="str">
        <f>VLOOKUP(A2117,Labels!$A$5:$I$3497,9)</f>
        <v>Evasive Customer</v>
      </c>
    </row>
    <row r="2118" spans="1:20" s="22" customFormat="1" ht="15.75" customHeight="1" x14ac:dyDescent="0.25">
      <c r="A2118" s="23">
        <v>2117</v>
      </c>
      <c r="B2118" s="24" t="s">
        <v>4106</v>
      </c>
      <c r="C2118" s="24" t="s">
        <v>4107</v>
      </c>
      <c r="D2118" s="24" t="s">
        <v>48</v>
      </c>
      <c r="E2118" s="23">
        <v>76</v>
      </c>
      <c r="F2118" s="25">
        <v>34864</v>
      </c>
      <c r="G2118" s="23">
        <f t="shared" ca="1" si="151"/>
        <v>25.829625237506335</v>
      </c>
      <c r="H2118" s="23" t="str">
        <f t="shared" ca="1" si="154"/>
        <v>21-30</v>
      </c>
      <c r="I2118" s="24" t="s">
        <v>816</v>
      </c>
      <c r="J2118" s="24" t="s">
        <v>42</v>
      </c>
      <c r="K2118" s="24" t="s">
        <v>62</v>
      </c>
      <c r="L2118" s="24" t="s">
        <v>44</v>
      </c>
      <c r="M2118" s="24" t="s">
        <v>57</v>
      </c>
      <c r="N2118" s="23">
        <v>3</v>
      </c>
      <c r="O2118" s="22" t="str">
        <f>VLOOKUP(A2118,[1]CustomerAddress!$A$1:$F$3997,2)</f>
        <v>556 Esch Street</v>
      </c>
      <c r="P2118" s="22">
        <f>VLOOKUP(A2118,[1]CustomerAddress!$A$1:$F$3997,3)</f>
        <v>2090</v>
      </c>
      <c r="Q2118" s="22" t="str">
        <f>VLOOKUP(A2118,[1]CustomerAddress!$A$1:$F$3997,4)</f>
        <v>NSW</v>
      </c>
      <c r="R2118" s="22" t="str">
        <f>VLOOKUP(A2118,[1]CustomerAddress!$A$1:$F$3997,5)</f>
        <v>Australia</v>
      </c>
      <c r="S2118" s="22">
        <f>VLOOKUP(A2118,[1]CustomerAddress!$A$1:$F$3997,6)</f>
        <v>12</v>
      </c>
      <c r="T2118" s="22" t="str">
        <f>VLOOKUP(A2118,Labels!$A$5:$I$3497,9)</f>
        <v>Late Bloomer</v>
      </c>
    </row>
    <row r="2119" spans="1:20" s="22" customFormat="1" ht="15.75" customHeight="1" x14ac:dyDescent="0.25">
      <c r="A2119" s="23">
        <v>2118</v>
      </c>
      <c r="B2119" s="24" t="s">
        <v>4108</v>
      </c>
      <c r="C2119" s="24" t="s">
        <v>4109</v>
      </c>
      <c r="D2119" s="24" t="s">
        <v>48</v>
      </c>
      <c r="E2119" s="23">
        <v>29</v>
      </c>
      <c r="F2119" s="25">
        <v>28693</v>
      </c>
      <c r="G2119" s="23">
        <f t="shared" ca="1" si="151"/>
        <v>42.736474552574826</v>
      </c>
      <c r="H2119" s="23" t="str">
        <f t="shared" ca="1" si="154"/>
        <v>41-50</v>
      </c>
      <c r="I2119" s="24" t="s">
        <v>1101</v>
      </c>
      <c r="J2119" s="24" t="s">
        <v>61</v>
      </c>
      <c r="K2119" s="24" t="s">
        <v>66</v>
      </c>
      <c r="L2119" s="24" t="s">
        <v>44</v>
      </c>
      <c r="M2119" s="24" t="s">
        <v>57</v>
      </c>
      <c r="N2119" s="23">
        <v>7</v>
      </c>
      <c r="O2119" s="22" t="str">
        <f>VLOOKUP(A2119,[1]CustomerAddress!$A$1:$F$3997,2)</f>
        <v>25943 Montana Street</v>
      </c>
      <c r="P2119" s="22">
        <f>VLOOKUP(A2119,[1]CustomerAddress!$A$1:$F$3997,3)</f>
        <v>2747</v>
      </c>
      <c r="Q2119" s="22" t="str">
        <f>VLOOKUP(A2119,[1]CustomerAddress!$A$1:$F$3997,4)</f>
        <v>NSW</v>
      </c>
      <c r="R2119" s="22" t="str">
        <f>VLOOKUP(A2119,[1]CustomerAddress!$A$1:$F$3997,5)</f>
        <v>Australia</v>
      </c>
      <c r="S2119" s="22">
        <f>VLOOKUP(A2119,[1]CustomerAddress!$A$1:$F$3997,6)</f>
        <v>8</v>
      </c>
      <c r="T2119" s="22" t="str">
        <f>VLOOKUP(A2119,Labels!$A$5:$I$3497,9)</f>
        <v>Evasive Customer</v>
      </c>
    </row>
    <row r="2120" spans="1:20" s="22" customFormat="1" ht="15.75" customHeight="1" x14ac:dyDescent="0.25">
      <c r="A2120" s="23">
        <v>2119</v>
      </c>
      <c r="B2120" s="24" t="s">
        <v>4110</v>
      </c>
      <c r="C2120" s="24" t="s">
        <v>4111</v>
      </c>
      <c r="D2120" s="24" t="s">
        <v>40</v>
      </c>
      <c r="E2120" s="23">
        <v>51</v>
      </c>
      <c r="F2120" s="25">
        <v>31107</v>
      </c>
      <c r="G2120" s="23">
        <f t="shared" ca="1" si="151"/>
        <v>36.122775922437839</v>
      </c>
      <c r="H2120" s="23" t="str">
        <f t="shared" ca="1" si="154"/>
        <v>31-40</v>
      </c>
      <c r="I2120" s="24" t="s">
        <v>160</v>
      </c>
      <c r="J2120" s="24" t="s">
        <v>50</v>
      </c>
      <c r="K2120" s="24" t="s">
        <v>43</v>
      </c>
      <c r="L2120" s="24" t="s">
        <v>44</v>
      </c>
      <c r="M2120" s="24" t="s">
        <v>57</v>
      </c>
      <c r="N2120" s="23">
        <v>17</v>
      </c>
      <c r="O2120" s="22" t="str">
        <f>VLOOKUP(A2120,[1]CustomerAddress!$A$1:$F$3997,2)</f>
        <v>2 Dawn Avenue</v>
      </c>
      <c r="P2120" s="22">
        <f>VLOOKUP(A2120,[1]CustomerAddress!$A$1:$F$3997,3)</f>
        <v>4118</v>
      </c>
      <c r="Q2120" s="22" t="str">
        <f>VLOOKUP(A2120,[1]CustomerAddress!$A$1:$F$3997,4)</f>
        <v>QLD</v>
      </c>
      <c r="R2120" s="22" t="str">
        <f>VLOOKUP(A2120,[1]CustomerAddress!$A$1:$F$3997,5)</f>
        <v>Australia</v>
      </c>
      <c r="S2120" s="22">
        <f>VLOOKUP(A2120,[1]CustomerAddress!$A$1:$F$3997,6)</f>
        <v>5</v>
      </c>
      <c r="T2120" s="22" t="str">
        <f>VLOOKUP(A2120,Labels!$A$5:$I$3497,9)</f>
        <v>High Risk Customer</v>
      </c>
    </row>
    <row r="2121" spans="1:20" s="22" customFormat="1" ht="15.75" customHeight="1" x14ac:dyDescent="0.25">
      <c r="A2121" s="23">
        <v>2120</v>
      </c>
      <c r="B2121" s="24" t="s">
        <v>4112</v>
      </c>
      <c r="C2121" s="24" t="s">
        <v>4113</v>
      </c>
      <c r="D2121" s="24" t="s">
        <v>48</v>
      </c>
      <c r="E2121" s="23">
        <v>80</v>
      </c>
      <c r="F2121" s="25">
        <v>35433</v>
      </c>
      <c r="G2121" s="23">
        <f t="shared" ca="1" si="151"/>
        <v>24.270721127917295</v>
      </c>
      <c r="H2121" s="23" t="str">
        <f t="shared" ca="1" si="154"/>
        <v>21-30</v>
      </c>
      <c r="I2121" s="24" t="s">
        <v>502</v>
      </c>
      <c r="J2121" s="24" t="s">
        <v>84</v>
      </c>
      <c r="K2121" s="24" t="s">
        <v>43</v>
      </c>
      <c r="L2121" s="24" t="s">
        <v>44</v>
      </c>
      <c r="M2121" s="24" t="s">
        <v>57</v>
      </c>
      <c r="N2121" s="23">
        <v>1</v>
      </c>
      <c r="O2121" s="22" t="str">
        <f>VLOOKUP(A2121,[1]CustomerAddress!$A$1:$F$3997,2)</f>
        <v>35 Harbort Way</v>
      </c>
      <c r="P2121" s="22">
        <f>VLOOKUP(A2121,[1]CustomerAddress!$A$1:$F$3997,3)</f>
        <v>2446</v>
      </c>
      <c r="Q2121" s="22" t="str">
        <f>VLOOKUP(A2121,[1]CustomerAddress!$A$1:$F$3997,4)</f>
        <v>NSW</v>
      </c>
      <c r="R2121" s="22" t="str">
        <f>VLOOKUP(A2121,[1]CustomerAddress!$A$1:$F$3997,5)</f>
        <v>Australia</v>
      </c>
      <c r="S2121" s="22">
        <f>VLOOKUP(A2121,[1]CustomerAddress!$A$1:$F$3997,6)</f>
        <v>8</v>
      </c>
      <c r="T2121" s="22" t="str">
        <f>VLOOKUP(A2121,Labels!$A$5:$I$3497,9)</f>
        <v>Platinum Customer</v>
      </c>
    </row>
    <row r="2122" spans="1:20" s="22" customFormat="1" ht="15.75" customHeight="1" x14ac:dyDescent="0.25">
      <c r="A2122" s="23">
        <v>2121</v>
      </c>
      <c r="B2122" s="24" t="s">
        <v>2301</v>
      </c>
      <c r="C2122" s="24" t="s">
        <v>4114</v>
      </c>
      <c r="D2122" s="24" t="s">
        <v>40</v>
      </c>
      <c r="E2122" s="23">
        <v>35</v>
      </c>
      <c r="F2122" s="25">
        <v>32554</v>
      </c>
      <c r="G2122" s="23">
        <f t="shared" ca="1" si="151"/>
        <v>32.158392360794004</v>
      </c>
      <c r="H2122" s="23" t="str">
        <f t="shared" ca="1" si="154"/>
        <v>31-40</v>
      </c>
      <c r="I2122" s="24" t="s">
        <v>642</v>
      </c>
      <c r="J2122" s="24" t="s">
        <v>50</v>
      </c>
      <c r="K2122" s="24" t="s">
        <v>43</v>
      </c>
      <c r="L2122" s="24" t="s">
        <v>44</v>
      </c>
      <c r="M2122" s="24" t="s">
        <v>45</v>
      </c>
      <c r="N2122" s="23">
        <v>22</v>
      </c>
      <c r="O2122" s="22" t="str">
        <f>VLOOKUP(A2122,[1]CustomerAddress!$A$1:$F$3997,2)</f>
        <v>464 Bonner Place</v>
      </c>
      <c r="P2122" s="22">
        <f>VLOOKUP(A2122,[1]CustomerAddress!$A$1:$F$3997,3)</f>
        <v>3012</v>
      </c>
      <c r="Q2122" s="22" t="str">
        <f>VLOOKUP(A2122,[1]CustomerAddress!$A$1:$F$3997,4)</f>
        <v>VIC</v>
      </c>
      <c r="R2122" s="22" t="str">
        <f>VLOOKUP(A2122,[1]CustomerAddress!$A$1:$F$3997,5)</f>
        <v>Australia</v>
      </c>
      <c r="S2122" s="22">
        <f>VLOOKUP(A2122,[1]CustomerAddress!$A$1:$F$3997,6)</f>
        <v>8</v>
      </c>
      <c r="T2122" s="22" t="str">
        <f>VLOOKUP(A2122,Labels!$A$5:$I$3497,9)</f>
        <v>Almost Lost Customer</v>
      </c>
    </row>
    <row r="2123" spans="1:20" s="22" customFormat="1" ht="15.75" customHeight="1" x14ac:dyDescent="0.25">
      <c r="A2123" s="23">
        <v>2122</v>
      </c>
      <c r="B2123" s="24" t="s">
        <v>4115</v>
      </c>
      <c r="C2123" s="24" t="s">
        <v>4116</v>
      </c>
      <c r="D2123" s="24" t="s">
        <v>48</v>
      </c>
      <c r="E2123" s="23">
        <v>85</v>
      </c>
      <c r="F2123" s="25">
        <v>26691</v>
      </c>
      <c r="G2123" s="23">
        <f t="shared" ca="1" si="151"/>
        <v>48.22140605942414</v>
      </c>
      <c r="H2123" s="23" t="str">
        <f t="shared" ca="1" si="154"/>
        <v>41-50</v>
      </c>
      <c r="I2123" s="24" t="s">
        <v>186</v>
      </c>
      <c r="J2123" s="24" t="s">
        <v>42</v>
      </c>
      <c r="K2123" s="24" t="s">
        <v>66</v>
      </c>
      <c r="L2123" s="24" t="s">
        <v>44</v>
      </c>
      <c r="M2123" s="24" t="s">
        <v>45</v>
      </c>
      <c r="N2123" s="23">
        <v>11</v>
      </c>
      <c r="O2123" s="22" t="str">
        <f>VLOOKUP(A2123,[1]CustomerAddress!$A$1:$F$3997,2)</f>
        <v>0899 Judy Pass</v>
      </c>
      <c r="P2123" s="22">
        <f>VLOOKUP(A2123,[1]CustomerAddress!$A$1:$F$3997,3)</f>
        <v>3072</v>
      </c>
      <c r="Q2123" s="22" t="str">
        <f>VLOOKUP(A2123,[1]CustomerAddress!$A$1:$F$3997,4)</f>
        <v>VIC</v>
      </c>
      <c r="R2123" s="22" t="str">
        <f>VLOOKUP(A2123,[1]CustomerAddress!$A$1:$F$3997,5)</f>
        <v>Australia</v>
      </c>
      <c r="S2123" s="22">
        <f>VLOOKUP(A2123,[1]CustomerAddress!$A$1:$F$3997,6)</f>
        <v>10</v>
      </c>
      <c r="T2123" s="22" t="str">
        <f>VLOOKUP(A2123,Labels!$A$5:$I$3497,9)</f>
        <v>Recent Customer</v>
      </c>
    </row>
    <row r="2124" spans="1:20" s="22" customFormat="1" ht="15.75" customHeight="1" x14ac:dyDescent="0.25">
      <c r="A2124" s="23">
        <v>2123</v>
      </c>
      <c r="B2124" s="24" t="s">
        <v>2015</v>
      </c>
      <c r="C2124" s="24" t="s">
        <v>4117</v>
      </c>
      <c r="D2124" s="24" t="s">
        <v>40</v>
      </c>
      <c r="E2124" s="23">
        <v>36</v>
      </c>
      <c r="F2124" s="25">
        <v>34047</v>
      </c>
      <c r="G2124" s="23">
        <f t="shared" ca="1" si="151"/>
        <v>28.067981401889895</v>
      </c>
      <c r="H2124" s="23" t="str">
        <f t="shared" ca="1" si="154"/>
        <v>21-30</v>
      </c>
      <c r="I2124" s="24" t="s">
        <v>1325</v>
      </c>
      <c r="J2124" s="24" t="s">
        <v>84</v>
      </c>
      <c r="K2124" s="24" t="s">
        <v>62</v>
      </c>
      <c r="L2124" s="24" t="s">
        <v>44</v>
      </c>
      <c r="M2124" s="24" t="s">
        <v>57</v>
      </c>
      <c r="N2124" s="23">
        <v>2</v>
      </c>
      <c r="O2124" s="22" t="str">
        <f>VLOOKUP(A2124,[1]CustomerAddress!$A$1:$F$3997,2)</f>
        <v>43 Sunbrook Terrace</v>
      </c>
      <c r="P2124" s="22">
        <f>VLOOKUP(A2124,[1]CustomerAddress!$A$1:$F$3997,3)</f>
        <v>4160</v>
      </c>
      <c r="Q2124" s="22" t="str">
        <f>VLOOKUP(A2124,[1]CustomerAddress!$A$1:$F$3997,4)</f>
        <v>QLD</v>
      </c>
      <c r="R2124" s="22" t="str">
        <f>VLOOKUP(A2124,[1]CustomerAddress!$A$1:$F$3997,5)</f>
        <v>Australia</v>
      </c>
      <c r="S2124" s="22">
        <f>VLOOKUP(A2124,[1]CustomerAddress!$A$1:$F$3997,6)</f>
        <v>10</v>
      </c>
      <c r="T2124" s="22" t="str">
        <f>VLOOKUP(A2124,Labels!$A$5:$I$3497,9)</f>
        <v>Evasive Customer</v>
      </c>
    </row>
    <row r="2125" spans="1:20" s="22" customFormat="1" ht="15.75" customHeight="1" x14ac:dyDescent="0.25">
      <c r="A2125" s="23">
        <v>2124</v>
      </c>
      <c r="B2125" s="24" t="s">
        <v>4118</v>
      </c>
      <c r="C2125" s="24" t="s">
        <v>4119</v>
      </c>
      <c r="D2125" s="24" t="s">
        <v>48</v>
      </c>
      <c r="E2125" s="23">
        <v>17</v>
      </c>
      <c r="F2125" s="25">
        <v>28520</v>
      </c>
      <c r="G2125" s="23">
        <f t="shared" ca="1" si="151"/>
        <v>43.210447155314554</v>
      </c>
      <c r="H2125" s="23" t="str">
        <f t="shared" ca="1" si="154"/>
        <v>41-50</v>
      </c>
      <c r="J2125" s="24" t="s">
        <v>65</v>
      </c>
      <c r="K2125" s="24" t="s">
        <v>66</v>
      </c>
      <c r="L2125" s="24" t="s">
        <v>44</v>
      </c>
      <c r="M2125" s="24" t="s">
        <v>57</v>
      </c>
      <c r="N2125" s="23">
        <v>18</v>
      </c>
      <c r="O2125" s="22" t="str">
        <f>VLOOKUP(A2125,[1]CustomerAddress!$A$1:$F$3997,2)</f>
        <v>34 Vidon Way</v>
      </c>
      <c r="P2125" s="22">
        <f>VLOOKUP(A2125,[1]CustomerAddress!$A$1:$F$3997,3)</f>
        <v>3037</v>
      </c>
      <c r="Q2125" s="22" t="str">
        <f>VLOOKUP(A2125,[1]CustomerAddress!$A$1:$F$3997,4)</f>
        <v>VIC</v>
      </c>
      <c r="R2125" s="22" t="str">
        <f>VLOOKUP(A2125,[1]CustomerAddress!$A$1:$F$3997,5)</f>
        <v>Australia</v>
      </c>
      <c r="S2125" s="22">
        <f>VLOOKUP(A2125,[1]CustomerAddress!$A$1:$F$3997,6)</f>
        <v>8</v>
      </c>
      <c r="T2125" s="22" t="str">
        <f>VLOOKUP(A2125,Labels!$A$5:$I$3497,9)</f>
        <v>High Risk Customer</v>
      </c>
    </row>
    <row r="2126" spans="1:20" s="22" customFormat="1" ht="15.75" customHeight="1" x14ac:dyDescent="0.25">
      <c r="A2126" s="23">
        <v>2125</v>
      </c>
      <c r="B2126" s="24" t="s">
        <v>4120</v>
      </c>
      <c r="C2126" s="24" t="s">
        <v>4121</v>
      </c>
      <c r="D2126" s="24" t="s">
        <v>40</v>
      </c>
      <c r="E2126" s="23">
        <v>9</v>
      </c>
      <c r="F2126" s="25">
        <v>27421</v>
      </c>
      <c r="G2126" s="23">
        <f t="shared" ca="1" si="151"/>
        <v>46.22140605942414</v>
      </c>
      <c r="H2126" s="23" t="str">
        <f t="shared" ca="1" si="154"/>
        <v>41-50</v>
      </c>
      <c r="I2126" s="24" t="s">
        <v>154</v>
      </c>
      <c r="J2126" s="24" t="s">
        <v>50</v>
      </c>
      <c r="K2126" s="24" t="s">
        <v>66</v>
      </c>
      <c r="L2126" s="24" t="s">
        <v>44</v>
      </c>
      <c r="M2126" s="24" t="s">
        <v>57</v>
      </c>
      <c r="N2126" s="23">
        <v>18</v>
      </c>
      <c r="O2126" s="22" t="str">
        <f>VLOOKUP(A2126,[1]CustomerAddress!$A$1:$F$3997,2)</f>
        <v>85 Cody Hill</v>
      </c>
      <c r="P2126" s="22">
        <f>VLOOKUP(A2126,[1]CustomerAddress!$A$1:$F$3997,3)</f>
        <v>2770</v>
      </c>
      <c r="Q2126" s="22" t="str">
        <f>VLOOKUP(A2126,[1]CustomerAddress!$A$1:$F$3997,4)</f>
        <v>NSW</v>
      </c>
      <c r="R2126" s="22" t="str">
        <f>VLOOKUP(A2126,[1]CustomerAddress!$A$1:$F$3997,5)</f>
        <v>Australia</v>
      </c>
      <c r="S2126" s="22">
        <f>VLOOKUP(A2126,[1]CustomerAddress!$A$1:$F$3997,6)</f>
        <v>8</v>
      </c>
      <c r="T2126" s="22" t="str">
        <f>VLOOKUP(A2126,Labels!$A$5:$I$3497,9)</f>
        <v>Becoming Loyal</v>
      </c>
    </row>
    <row r="2127" spans="1:20" s="22" customFormat="1" ht="15.75" customHeight="1" x14ac:dyDescent="0.25">
      <c r="A2127" s="23">
        <v>2126</v>
      </c>
      <c r="B2127" s="24" t="s">
        <v>4122</v>
      </c>
      <c r="C2127" s="24" t="s">
        <v>4123</v>
      </c>
      <c r="D2127" s="24" t="s">
        <v>48</v>
      </c>
      <c r="E2127" s="23">
        <v>65</v>
      </c>
      <c r="F2127" s="25">
        <v>21273</v>
      </c>
      <c r="G2127" s="23">
        <f t="shared" ca="1" si="151"/>
        <v>63.065241675862502</v>
      </c>
      <c r="H2127" s="23" t="str">
        <f t="shared" ca="1" si="154"/>
        <v>61-70</v>
      </c>
      <c r="I2127" s="24" t="s">
        <v>144</v>
      </c>
      <c r="J2127" s="24" t="s">
        <v>42</v>
      </c>
      <c r="K2127" s="24" t="s">
        <v>43</v>
      </c>
      <c r="L2127" s="24" t="s">
        <v>44</v>
      </c>
      <c r="M2127" s="24" t="s">
        <v>45</v>
      </c>
      <c r="N2127" s="23">
        <v>17</v>
      </c>
      <c r="O2127" s="22" t="str">
        <f>VLOOKUP(A2127,[1]CustomerAddress!$A$1:$F$3997,2)</f>
        <v>8209 Tony Plaza</v>
      </c>
      <c r="P2127" s="22">
        <f>VLOOKUP(A2127,[1]CustomerAddress!$A$1:$F$3997,3)</f>
        <v>2810</v>
      </c>
      <c r="Q2127" s="22" t="str">
        <f>VLOOKUP(A2127,[1]CustomerAddress!$A$1:$F$3997,4)</f>
        <v>NSW</v>
      </c>
      <c r="R2127" s="22" t="str">
        <f>VLOOKUP(A2127,[1]CustomerAddress!$A$1:$F$3997,5)</f>
        <v>Australia</v>
      </c>
      <c r="S2127" s="22">
        <f>VLOOKUP(A2127,[1]CustomerAddress!$A$1:$F$3997,6)</f>
        <v>1</v>
      </c>
      <c r="T2127" s="22" t="str">
        <f>VLOOKUP(A2127,Labels!$A$5:$I$3497,9)</f>
        <v>Late Bloomer</v>
      </c>
    </row>
    <row r="2128" spans="1:20" s="22" customFormat="1" ht="15.75" customHeight="1" x14ac:dyDescent="0.25">
      <c r="A2128" s="23">
        <v>2127</v>
      </c>
      <c r="B2128" s="24" t="s">
        <v>4124</v>
      </c>
      <c r="C2128" s="24" t="s">
        <v>4125</v>
      </c>
      <c r="D2128" s="24" t="s">
        <v>40</v>
      </c>
      <c r="E2128" s="23">
        <v>66</v>
      </c>
      <c r="F2128" s="25">
        <v>27075</v>
      </c>
      <c r="G2128" s="23">
        <f t="shared" ca="1" si="151"/>
        <v>47.169351264903597</v>
      </c>
      <c r="H2128" s="23" t="str">
        <f t="shared" ca="1" si="154"/>
        <v>41-50</v>
      </c>
      <c r="I2128" s="24" t="s">
        <v>395</v>
      </c>
      <c r="J2128" s="24" t="s">
        <v>84</v>
      </c>
      <c r="K2128" s="24" t="s">
        <v>43</v>
      </c>
      <c r="L2128" s="24" t="s">
        <v>44</v>
      </c>
      <c r="M2128" s="24" t="s">
        <v>57</v>
      </c>
      <c r="N2128" s="23">
        <v>7</v>
      </c>
      <c r="O2128" s="22" t="str">
        <f>VLOOKUP(A2128,[1]CustomerAddress!$A$1:$F$3997,2)</f>
        <v>65675 Spenser Way</v>
      </c>
      <c r="P2128" s="22">
        <f>VLOOKUP(A2128,[1]CustomerAddress!$A$1:$F$3997,3)</f>
        <v>3207</v>
      </c>
      <c r="Q2128" s="22" t="str">
        <f>VLOOKUP(A2128,[1]CustomerAddress!$A$1:$F$3997,4)</f>
        <v>VIC</v>
      </c>
      <c r="R2128" s="22" t="str">
        <f>VLOOKUP(A2128,[1]CustomerAddress!$A$1:$F$3997,5)</f>
        <v>Australia</v>
      </c>
      <c r="S2128" s="22">
        <f>VLOOKUP(A2128,[1]CustomerAddress!$A$1:$F$3997,6)</f>
        <v>12</v>
      </c>
      <c r="T2128" s="22" t="str">
        <f>VLOOKUP(A2128,Labels!$A$5:$I$3497,9)</f>
        <v>Late Bloomer</v>
      </c>
    </row>
    <row r="2129" spans="1:20" s="22" customFormat="1" ht="15.75" customHeight="1" x14ac:dyDescent="0.25">
      <c r="A2129" s="23">
        <v>2128</v>
      </c>
      <c r="B2129" s="24" t="s">
        <v>4126</v>
      </c>
      <c r="C2129" s="24" t="s">
        <v>4127</v>
      </c>
      <c r="D2129" s="24" t="s">
        <v>48</v>
      </c>
      <c r="E2129" s="23">
        <v>31</v>
      </c>
      <c r="F2129" s="25">
        <v>28028</v>
      </c>
      <c r="G2129" s="23">
        <f t="shared" ca="1" si="151"/>
        <v>44.558392360794009</v>
      </c>
      <c r="H2129" s="23" t="str">
        <f t="shared" ca="1" si="154"/>
        <v>41-50</v>
      </c>
      <c r="I2129" s="24" t="s">
        <v>266</v>
      </c>
      <c r="J2129" s="24" t="s">
        <v>54</v>
      </c>
      <c r="K2129" s="24" t="s">
        <v>62</v>
      </c>
      <c r="L2129" s="24" t="s">
        <v>44</v>
      </c>
      <c r="M2129" s="24" t="s">
        <v>45</v>
      </c>
      <c r="N2129" s="23">
        <v>16</v>
      </c>
      <c r="O2129" s="22" t="str">
        <f>VLOOKUP(A2129,[1]CustomerAddress!$A$1:$F$3997,2)</f>
        <v>042 Saint Paul Parkway</v>
      </c>
      <c r="P2129" s="22">
        <f>VLOOKUP(A2129,[1]CustomerAddress!$A$1:$F$3997,3)</f>
        <v>2769</v>
      </c>
      <c r="Q2129" s="22" t="str">
        <f>VLOOKUP(A2129,[1]CustomerAddress!$A$1:$F$3997,4)</f>
        <v>NSW</v>
      </c>
      <c r="R2129" s="22" t="str">
        <f>VLOOKUP(A2129,[1]CustomerAddress!$A$1:$F$3997,5)</f>
        <v>Australia</v>
      </c>
      <c r="S2129" s="22">
        <f>VLOOKUP(A2129,[1]CustomerAddress!$A$1:$F$3997,6)</f>
        <v>10</v>
      </c>
      <c r="T2129" s="22" t="str">
        <f>VLOOKUP(A2129,Labels!$A$5:$I$3497,9)</f>
        <v>Recent Customer</v>
      </c>
    </row>
    <row r="2130" spans="1:20" s="22" customFormat="1" ht="15.75" customHeight="1" x14ac:dyDescent="0.25">
      <c r="A2130" s="23">
        <v>2129</v>
      </c>
      <c r="B2130" s="24" t="s">
        <v>4128</v>
      </c>
      <c r="C2130" s="24" t="s">
        <v>4129</v>
      </c>
      <c r="D2130" s="24" t="s">
        <v>48</v>
      </c>
      <c r="E2130" s="23">
        <v>26</v>
      </c>
      <c r="F2130" s="25">
        <v>29501</v>
      </c>
      <c r="G2130" s="23">
        <f t="shared" ca="1" si="151"/>
        <v>40.522775922437845</v>
      </c>
      <c r="H2130" s="23" t="str">
        <f t="shared" ca="1" si="154"/>
        <v>41-50</v>
      </c>
      <c r="I2130" s="24" t="s">
        <v>593</v>
      </c>
      <c r="J2130" s="24" t="s">
        <v>84</v>
      </c>
      <c r="K2130" s="24" t="s">
        <v>66</v>
      </c>
      <c r="L2130" s="24" t="s">
        <v>44</v>
      </c>
      <c r="M2130" s="24" t="s">
        <v>57</v>
      </c>
      <c r="N2130" s="23">
        <v>3</v>
      </c>
      <c r="O2130" s="22" t="str">
        <f>VLOOKUP(A2130,[1]CustomerAddress!$A$1:$F$3997,2)</f>
        <v>3516 Kensington Lane</v>
      </c>
      <c r="P2130" s="22">
        <f>VLOOKUP(A2130,[1]CustomerAddress!$A$1:$F$3997,3)</f>
        <v>2164</v>
      </c>
      <c r="Q2130" s="22" t="str">
        <f>VLOOKUP(A2130,[1]CustomerAddress!$A$1:$F$3997,4)</f>
        <v>NSW</v>
      </c>
      <c r="R2130" s="22" t="str">
        <f>VLOOKUP(A2130,[1]CustomerAddress!$A$1:$F$3997,5)</f>
        <v>Australia</v>
      </c>
      <c r="S2130" s="22">
        <f>VLOOKUP(A2130,[1]CustomerAddress!$A$1:$F$3997,6)</f>
        <v>9</v>
      </c>
      <c r="T2130" s="22" t="str">
        <f>VLOOKUP(A2130,Labels!$A$5:$I$3497,9)</f>
        <v>Lost Customer</v>
      </c>
    </row>
    <row r="2131" spans="1:20" s="22" customFormat="1" ht="15.75" customHeight="1" x14ac:dyDescent="0.25">
      <c r="A2131" s="23">
        <v>2130</v>
      </c>
      <c r="B2131" s="24" t="s">
        <v>4130</v>
      </c>
      <c r="C2131" s="24" t="s">
        <v>4131</v>
      </c>
      <c r="D2131" s="24" t="s">
        <v>40</v>
      </c>
      <c r="E2131" s="23">
        <v>95</v>
      </c>
      <c r="F2131" s="25">
        <v>32874</v>
      </c>
      <c r="G2131" s="23">
        <f t="shared" ca="1" si="151"/>
        <v>31.281680032026884</v>
      </c>
      <c r="H2131" s="23" t="str">
        <f t="shared" ca="1" si="154"/>
        <v>31-40</v>
      </c>
      <c r="I2131" s="24" t="s">
        <v>519</v>
      </c>
      <c r="J2131" s="24" t="s">
        <v>54</v>
      </c>
      <c r="K2131" s="24" t="s">
        <v>66</v>
      </c>
      <c r="L2131" s="24" t="s">
        <v>44</v>
      </c>
      <c r="M2131" s="24" t="s">
        <v>45</v>
      </c>
      <c r="N2131" s="23">
        <v>16</v>
      </c>
      <c r="O2131" s="22" t="str">
        <f>VLOOKUP(A2131,[1]CustomerAddress!$A$1:$F$3997,2)</f>
        <v>26064 Morningstar Junction</v>
      </c>
      <c r="P2131" s="22">
        <f>VLOOKUP(A2131,[1]CustomerAddress!$A$1:$F$3997,3)</f>
        <v>2480</v>
      </c>
      <c r="Q2131" s="22" t="str">
        <f>VLOOKUP(A2131,[1]CustomerAddress!$A$1:$F$3997,4)</f>
        <v>NSW</v>
      </c>
      <c r="R2131" s="22" t="str">
        <f>VLOOKUP(A2131,[1]CustomerAddress!$A$1:$F$3997,5)</f>
        <v>Australia</v>
      </c>
      <c r="S2131" s="22">
        <f>VLOOKUP(A2131,[1]CustomerAddress!$A$1:$F$3997,6)</f>
        <v>2</v>
      </c>
      <c r="T2131" s="22" t="str">
        <f>VLOOKUP(A2131,Labels!$A$5:$I$3497,9)</f>
        <v>Platinum Customer</v>
      </c>
    </row>
    <row r="2132" spans="1:20" s="22" customFormat="1" ht="15.75" hidden="1" customHeight="1" x14ac:dyDescent="0.25">
      <c r="A2132" s="23">
        <v>2131</v>
      </c>
      <c r="B2132" s="24" t="s">
        <v>4132</v>
      </c>
      <c r="C2132" s="24" t="s">
        <v>4133</v>
      </c>
      <c r="D2132" s="24" t="s">
        <v>40</v>
      </c>
      <c r="E2132" s="23">
        <v>12</v>
      </c>
      <c r="F2132" s="25">
        <v>26013</v>
      </c>
      <c r="G2132" s="23">
        <f t="shared" ca="1" si="151"/>
        <v>50.078940305999488</v>
      </c>
      <c r="H2132" s="23"/>
      <c r="I2132" s="24" t="s">
        <v>167</v>
      </c>
      <c r="J2132" s="24" t="s">
        <v>61</v>
      </c>
      <c r="K2132" s="24" t="s">
        <v>43</v>
      </c>
      <c r="L2132" s="24" t="s">
        <v>44</v>
      </c>
      <c r="M2132" s="24" t="s">
        <v>45</v>
      </c>
      <c r="N2132" s="23">
        <v>7</v>
      </c>
    </row>
    <row r="2133" spans="1:20" s="22" customFormat="1" ht="15.75" customHeight="1" x14ac:dyDescent="0.25">
      <c r="A2133" s="23">
        <v>2132</v>
      </c>
      <c r="B2133" s="24" t="s">
        <v>4134</v>
      </c>
      <c r="C2133" s="24" t="s">
        <v>4135</v>
      </c>
      <c r="D2133" s="24" t="s">
        <v>40</v>
      </c>
      <c r="E2133" s="23">
        <v>16</v>
      </c>
      <c r="F2133" s="25">
        <v>31080</v>
      </c>
      <c r="G2133" s="23">
        <f t="shared" ca="1" si="151"/>
        <v>36.196748525177568</v>
      </c>
      <c r="H2133" s="23" t="str">
        <f t="shared" ref="H2133:H2137" ca="1" si="155">IF(G2133&lt;=10,"0-10",IF(AND(G2133&gt;10,G2133&lt;=20),"11-20",IF(AND(G2133&gt;20,G2133&lt;=30),"21-30",IF(AND(G2133&gt;30,G2133&lt;=40),"31-40",IF(AND(G2133&gt;40,G2133&lt;=50),"41-50",IF(AND(G2133&gt;50,G2133&lt;=60),"51-60",IF(AND(G2133&gt;60,G2133&lt;=70),"61-70",IF(AND(G2133&gt;70,G2133&lt;=80),"71-80",IF(AND(G2133&gt;80,G2133&lt;=90),"81-90",IF(G2133&gt;90,"91-100"))))))))))</f>
        <v>31-40</v>
      </c>
      <c r="I2133" s="24" t="s">
        <v>847</v>
      </c>
      <c r="J2133" s="24" t="s">
        <v>50</v>
      </c>
      <c r="K2133" s="24" t="s">
        <v>66</v>
      </c>
      <c r="L2133" s="24" t="s">
        <v>44</v>
      </c>
      <c r="M2133" s="24" t="s">
        <v>45</v>
      </c>
      <c r="N2133" s="23">
        <v>22</v>
      </c>
      <c r="O2133" s="22" t="str">
        <f>VLOOKUP(A2133,[1]CustomerAddress!$A$1:$F$3997,2)</f>
        <v>7518 Canary Parkway</v>
      </c>
      <c r="P2133" s="22">
        <f>VLOOKUP(A2133,[1]CustomerAddress!$A$1:$F$3997,3)</f>
        <v>2145</v>
      </c>
      <c r="Q2133" s="22" t="str">
        <f>VLOOKUP(A2133,[1]CustomerAddress!$A$1:$F$3997,4)</f>
        <v>NSW</v>
      </c>
      <c r="R2133" s="22" t="str">
        <f>VLOOKUP(A2133,[1]CustomerAddress!$A$1:$F$3997,5)</f>
        <v>Australia</v>
      </c>
      <c r="S2133" s="22">
        <f>VLOOKUP(A2133,[1]CustomerAddress!$A$1:$F$3997,6)</f>
        <v>9</v>
      </c>
      <c r="T2133" s="22" t="str">
        <f>VLOOKUP(A2133,Labels!$A$5:$I$3497,9)</f>
        <v>Platinum Customer</v>
      </c>
    </row>
    <row r="2134" spans="1:20" s="22" customFormat="1" ht="15.75" customHeight="1" x14ac:dyDescent="0.25">
      <c r="A2134" s="23">
        <v>2133</v>
      </c>
      <c r="B2134" s="24" t="s">
        <v>4136</v>
      </c>
      <c r="C2134" s="24" t="s">
        <v>4137</v>
      </c>
      <c r="D2134" s="24" t="s">
        <v>40</v>
      </c>
      <c r="E2134" s="23">
        <v>44</v>
      </c>
      <c r="F2134" s="25">
        <v>35815</v>
      </c>
      <c r="G2134" s="23">
        <f t="shared" ca="1" si="151"/>
        <v>23.22414578545154</v>
      </c>
      <c r="H2134" s="23" t="str">
        <f t="shared" ca="1" si="155"/>
        <v>21-30</v>
      </c>
      <c r="I2134" s="24" t="s">
        <v>317</v>
      </c>
      <c r="J2134" s="24" t="s">
        <v>50</v>
      </c>
      <c r="K2134" s="24" t="s">
        <v>66</v>
      </c>
      <c r="L2134" s="24" t="s">
        <v>44</v>
      </c>
      <c r="M2134" s="24" t="s">
        <v>57</v>
      </c>
      <c r="N2134" s="23">
        <v>3</v>
      </c>
      <c r="O2134" s="22" t="str">
        <f>VLOOKUP(A2134,[1]CustomerAddress!$A$1:$F$3997,2)</f>
        <v>32 Spenser Crossing</v>
      </c>
      <c r="P2134" s="22">
        <f>VLOOKUP(A2134,[1]CustomerAddress!$A$1:$F$3997,3)</f>
        <v>2880</v>
      </c>
      <c r="Q2134" s="22" t="str">
        <f>VLOOKUP(A2134,[1]CustomerAddress!$A$1:$F$3997,4)</f>
        <v>NSW</v>
      </c>
      <c r="R2134" s="22" t="str">
        <f>VLOOKUP(A2134,[1]CustomerAddress!$A$1:$F$3997,5)</f>
        <v>Australia</v>
      </c>
      <c r="S2134" s="22">
        <f>VLOOKUP(A2134,[1]CustomerAddress!$A$1:$F$3997,6)</f>
        <v>1</v>
      </c>
      <c r="T2134" s="22" t="str">
        <f>VLOOKUP(A2134,Labels!$A$5:$I$3497,9)</f>
        <v>Evasive Customer</v>
      </c>
    </row>
    <row r="2135" spans="1:20" s="22" customFormat="1" ht="15.75" customHeight="1" x14ac:dyDescent="0.25">
      <c r="A2135" s="23">
        <v>2134</v>
      </c>
      <c r="B2135" s="24" t="s">
        <v>512</v>
      </c>
      <c r="C2135" s="24" t="s">
        <v>4138</v>
      </c>
      <c r="D2135" s="24" t="s">
        <v>48</v>
      </c>
      <c r="E2135" s="23">
        <v>16</v>
      </c>
      <c r="F2135" s="25">
        <v>36577</v>
      </c>
      <c r="G2135" s="23">
        <f t="shared" ref="G2135:G2165" ca="1" si="156">(NOW()-F2135)/365</f>
        <v>21.136474552574828</v>
      </c>
      <c r="H2135" s="23" t="str">
        <f t="shared" ca="1" si="155"/>
        <v>21-30</v>
      </c>
      <c r="I2135" s="24" t="s">
        <v>642</v>
      </c>
      <c r="J2135" s="24" t="s">
        <v>84</v>
      </c>
      <c r="K2135" s="24" t="s">
        <v>62</v>
      </c>
      <c r="L2135" s="24" t="s">
        <v>44</v>
      </c>
      <c r="M2135" s="24" t="s">
        <v>57</v>
      </c>
      <c r="N2135" s="23">
        <v>2</v>
      </c>
      <c r="O2135" s="22" t="str">
        <f>VLOOKUP(A2135,[1]CustomerAddress!$A$1:$F$3997,2)</f>
        <v>654 Kim Parkway</v>
      </c>
      <c r="P2135" s="22">
        <f>VLOOKUP(A2135,[1]CustomerAddress!$A$1:$F$3997,3)</f>
        <v>3175</v>
      </c>
      <c r="Q2135" s="22" t="str">
        <f>VLOOKUP(A2135,[1]CustomerAddress!$A$1:$F$3997,4)</f>
        <v>VIC</v>
      </c>
      <c r="R2135" s="22" t="str">
        <f>VLOOKUP(A2135,[1]CustomerAddress!$A$1:$F$3997,5)</f>
        <v>Australia</v>
      </c>
      <c r="S2135" s="22">
        <f>VLOOKUP(A2135,[1]CustomerAddress!$A$1:$F$3997,6)</f>
        <v>3</v>
      </c>
      <c r="T2135" s="22" t="str">
        <f>VLOOKUP(A2135,Labels!$A$5:$I$3497,9)</f>
        <v>High Risk Customer</v>
      </c>
    </row>
    <row r="2136" spans="1:20" s="22" customFormat="1" ht="15.75" customHeight="1" x14ac:dyDescent="0.25">
      <c r="A2136" s="23">
        <v>2135</v>
      </c>
      <c r="B2136" s="24" t="s">
        <v>4139</v>
      </c>
      <c r="C2136" s="24" t="s">
        <v>4140</v>
      </c>
      <c r="D2136" s="24" t="s">
        <v>48</v>
      </c>
      <c r="E2136" s="23">
        <v>97</v>
      </c>
      <c r="F2136" s="25">
        <v>29482</v>
      </c>
      <c r="G2136" s="23">
        <f t="shared" ca="1" si="156"/>
        <v>40.574830716958388</v>
      </c>
      <c r="H2136" s="23" t="str">
        <f t="shared" ca="1" si="155"/>
        <v>41-50</v>
      </c>
      <c r="I2136" s="24" t="s">
        <v>519</v>
      </c>
      <c r="J2136" s="24" t="s">
        <v>61</v>
      </c>
      <c r="K2136" s="24" t="s">
        <v>43</v>
      </c>
      <c r="L2136" s="24" t="s">
        <v>44</v>
      </c>
      <c r="M2136" s="24" t="s">
        <v>45</v>
      </c>
      <c r="N2136" s="23">
        <v>15</v>
      </c>
      <c r="O2136" s="22" t="str">
        <f>VLOOKUP(A2136,[1]CustomerAddress!$A$1:$F$3997,2)</f>
        <v>0 Moose Court</v>
      </c>
      <c r="P2136" s="22">
        <f>VLOOKUP(A2136,[1]CustomerAddress!$A$1:$F$3997,3)</f>
        <v>2063</v>
      </c>
      <c r="Q2136" s="22" t="str">
        <f>VLOOKUP(A2136,[1]CustomerAddress!$A$1:$F$3997,4)</f>
        <v>NSW</v>
      </c>
      <c r="R2136" s="22" t="str">
        <f>VLOOKUP(A2136,[1]CustomerAddress!$A$1:$F$3997,5)</f>
        <v>Australia</v>
      </c>
      <c r="S2136" s="22">
        <f>VLOOKUP(A2136,[1]CustomerAddress!$A$1:$F$3997,6)</f>
        <v>12</v>
      </c>
      <c r="T2136" s="22" t="str">
        <f>VLOOKUP(A2136,Labels!$A$5:$I$3497,9)</f>
        <v>Lost Customer</v>
      </c>
    </row>
    <row r="2137" spans="1:20" s="22" customFormat="1" ht="15.75" customHeight="1" x14ac:dyDescent="0.25">
      <c r="A2137" s="23">
        <v>2136</v>
      </c>
      <c r="B2137" s="24" t="s">
        <v>4141</v>
      </c>
      <c r="C2137" s="24" t="s">
        <v>4142</v>
      </c>
      <c r="D2137" s="24" t="s">
        <v>40</v>
      </c>
      <c r="E2137" s="23">
        <v>21</v>
      </c>
      <c r="F2137" s="25">
        <v>23935</v>
      </c>
      <c r="G2137" s="23">
        <f t="shared" ca="1" si="156"/>
        <v>55.772090990930991</v>
      </c>
      <c r="H2137" s="23" t="str">
        <f t="shared" ca="1" si="155"/>
        <v>51-60</v>
      </c>
      <c r="I2137" s="24" t="s">
        <v>2102</v>
      </c>
      <c r="J2137" s="24" t="s">
        <v>42</v>
      </c>
      <c r="K2137" s="24" t="s">
        <v>66</v>
      </c>
      <c r="L2137" s="24" t="s">
        <v>44</v>
      </c>
      <c r="M2137" s="24" t="s">
        <v>45</v>
      </c>
      <c r="N2137" s="23">
        <v>5</v>
      </c>
      <c r="O2137" s="22" t="str">
        <f>VLOOKUP(A2137,[1]CustomerAddress!$A$1:$F$3997,2)</f>
        <v>99000 Petterle Drive</v>
      </c>
      <c r="P2137" s="22">
        <f>VLOOKUP(A2137,[1]CustomerAddress!$A$1:$F$3997,3)</f>
        <v>2062</v>
      </c>
      <c r="Q2137" s="22" t="str">
        <f>VLOOKUP(A2137,[1]CustomerAddress!$A$1:$F$3997,4)</f>
        <v>NSW</v>
      </c>
      <c r="R2137" s="22" t="str">
        <f>VLOOKUP(A2137,[1]CustomerAddress!$A$1:$F$3997,5)</f>
        <v>Australia</v>
      </c>
      <c r="S2137" s="22">
        <f>VLOOKUP(A2137,[1]CustomerAddress!$A$1:$F$3997,6)</f>
        <v>9</v>
      </c>
      <c r="T2137" s="22" t="str">
        <f>VLOOKUP(A2137,Labels!$A$5:$I$3497,9)</f>
        <v>Recent Customer</v>
      </c>
    </row>
    <row r="2138" spans="1:20" s="22" customFormat="1" ht="15.75" hidden="1" customHeight="1" x14ac:dyDescent="0.25">
      <c r="A2138" s="23">
        <v>2137</v>
      </c>
      <c r="B2138" s="24" t="s">
        <v>4143</v>
      </c>
      <c r="D2138" s="24" t="s">
        <v>40</v>
      </c>
      <c r="E2138" s="23">
        <v>46</v>
      </c>
      <c r="F2138" s="25">
        <v>26106</v>
      </c>
      <c r="G2138" s="23">
        <f t="shared" ca="1" si="156"/>
        <v>49.824145785451542</v>
      </c>
      <c r="H2138" s="23"/>
      <c r="I2138" s="24" t="s">
        <v>390</v>
      </c>
      <c r="J2138" s="24" t="s">
        <v>84</v>
      </c>
      <c r="K2138" s="24" t="s">
        <v>62</v>
      </c>
      <c r="L2138" s="24" t="s">
        <v>44</v>
      </c>
      <c r="M2138" s="24" t="s">
        <v>57</v>
      </c>
      <c r="N2138" s="23">
        <v>5</v>
      </c>
    </row>
    <row r="2139" spans="1:20" s="22" customFormat="1" ht="15.75" customHeight="1" x14ac:dyDescent="0.25">
      <c r="A2139" s="23">
        <v>2138</v>
      </c>
      <c r="B2139" s="24" t="s">
        <v>4144</v>
      </c>
      <c r="C2139" s="24" t="s">
        <v>4145</v>
      </c>
      <c r="D2139" s="24" t="s">
        <v>40</v>
      </c>
      <c r="E2139" s="23">
        <v>23</v>
      </c>
      <c r="F2139" s="25">
        <v>28822</v>
      </c>
      <c r="G2139" s="23">
        <f t="shared" ca="1" si="156"/>
        <v>42.383049895040578</v>
      </c>
      <c r="H2139" s="23" t="str">
        <f t="shared" ref="H2139:H2160" ca="1" si="157">IF(G2139&lt;=10,"0-10",IF(AND(G2139&gt;10,G2139&lt;=20),"11-20",IF(AND(G2139&gt;20,G2139&lt;=30),"21-30",IF(AND(G2139&gt;30,G2139&lt;=40),"31-40",IF(AND(G2139&gt;40,G2139&lt;=50),"41-50",IF(AND(G2139&gt;50,G2139&lt;=60),"51-60",IF(AND(G2139&gt;60,G2139&lt;=70),"61-70",IF(AND(G2139&gt;70,G2139&lt;=80),"71-80",IF(AND(G2139&gt;80,G2139&lt;=90),"81-90",IF(G2139&gt;90,"91-100"))))))))))</f>
        <v>41-50</v>
      </c>
      <c r="I2139" s="24" t="s">
        <v>367</v>
      </c>
      <c r="J2139" s="24" t="s">
        <v>84</v>
      </c>
      <c r="K2139" s="24" t="s">
        <v>66</v>
      </c>
      <c r="L2139" s="24" t="s">
        <v>44</v>
      </c>
      <c r="M2139" s="24" t="s">
        <v>57</v>
      </c>
      <c r="N2139" s="23">
        <v>15</v>
      </c>
      <c r="O2139" s="22" t="str">
        <f>VLOOKUP(A2139,[1]CustomerAddress!$A$1:$F$3997,2)</f>
        <v>1861 Golf Course Circle</v>
      </c>
      <c r="P2139" s="22">
        <f>VLOOKUP(A2139,[1]CustomerAddress!$A$1:$F$3997,3)</f>
        <v>2216</v>
      </c>
      <c r="Q2139" s="22" t="str">
        <f>VLOOKUP(A2139,[1]CustomerAddress!$A$1:$F$3997,4)</f>
        <v>NSW</v>
      </c>
      <c r="R2139" s="22" t="str">
        <f>VLOOKUP(A2139,[1]CustomerAddress!$A$1:$F$3997,5)</f>
        <v>Australia</v>
      </c>
      <c r="S2139" s="22">
        <f>VLOOKUP(A2139,[1]CustomerAddress!$A$1:$F$3997,6)</f>
        <v>8</v>
      </c>
      <c r="T2139" s="22" t="str">
        <f>VLOOKUP(A2139,Labels!$A$5:$I$3497,9)</f>
        <v>Recent Customer</v>
      </c>
    </row>
    <row r="2140" spans="1:20" s="22" customFormat="1" ht="15.75" customHeight="1" x14ac:dyDescent="0.25">
      <c r="A2140" s="23">
        <v>2139</v>
      </c>
      <c r="B2140" s="24" t="s">
        <v>4146</v>
      </c>
      <c r="C2140" s="24" t="s">
        <v>4147</v>
      </c>
      <c r="D2140" s="24" t="s">
        <v>40</v>
      </c>
      <c r="E2140" s="23">
        <v>87</v>
      </c>
      <c r="F2140" s="25">
        <v>29988</v>
      </c>
      <c r="G2140" s="23">
        <f t="shared" ca="1" si="156"/>
        <v>39.188529347095375</v>
      </c>
      <c r="H2140" s="23" t="str">
        <f t="shared" ca="1" si="157"/>
        <v>31-40</v>
      </c>
      <c r="I2140" s="24" t="s">
        <v>1462</v>
      </c>
      <c r="J2140" s="24" t="s">
        <v>56</v>
      </c>
      <c r="K2140" s="24" t="s">
        <v>62</v>
      </c>
      <c r="L2140" s="24" t="s">
        <v>44</v>
      </c>
      <c r="M2140" s="24" t="s">
        <v>45</v>
      </c>
      <c r="N2140" s="23">
        <v>7</v>
      </c>
      <c r="O2140" s="22" t="str">
        <f>VLOOKUP(A2140,[1]CustomerAddress!$A$1:$F$3997,2)</f>
        <v>27 Mayer Lane</v>
      </c>
      <c r="P2140" s="22">
        <f>VLOOKUP(A2140,[1]CustomerAddress!$A$1:$F$3997,3)</f>
        <v>3756</v>
      </c>
      <c r="Q2140" s="22" t="str">
        <f>VLOOKUP(A2140,[1]CustomerAddress!$A$1:$F$3997,4)</f>
        <v>VIC</v>
      </c>
      <c r="R2140" s="22" t="str">
        <f>VLOOKUP(A2140,[1]CustomerAddress!$A$1:$F$3997,5)</f>
        <v>Australia</v>
      </c>
      <c r="S2140" s="22">
        <f>VLOOKUP(A2140,[1]CustomerAddress!$A$1:$F$3997,6)</f>
        <v>7</v>
      </c>
      <c r="T2140" s="22" t="str">
        <f>VLOOKUP(A2140,Labels!$A$5:$I$3497,9)</f>
        <v>Losing Customer</v>
      </c>
    </row>
    <row r="2141" spans="1:20" s="22" customFormat="1" ht="15.75" customHeight="1" x14ac:dyDescent="0.25">
      <c r="A2141" s="23">
        <v>2140</v>
      </c>
      <c r="B2141" s="24" t="s">
        <v>4148</v>
      </c>
      <c r="C2141" s="24" t="s">
        <v>3158</v>
      </c>
      <c r="D2141" s="24" t="s">
        <v>48</v>
      </c>
      <c r="E2141" s="23">
        <v>59</v>
      </c>
      <c r="F2141" s="25">
        <v>28033</v>
      </c>
      <c r="G2141" s="23">
        <f t="shared" ca="1" si="156"/>
        <v>44.544693730657023</v>
      </c>
      <c r="H2141" s="23" t="str">
        <f t="shared" ca="1" si="157"/>
        <v>41-50</v>
      </c>
      <c r="I2141" s="24" t="s">
        <v>223</v>
      </c>
      <c r="J2141" s="24" t="s">
        <v>138</v>
      </c>
      <c r="K2141" s="24" t="s">
        <v>66</v>
      </c>
      <c r="L2141" s="24" t="s">
        <v>44</v>
      </c>
      <c r="M2141" s="24" t="s">
        <v>57</v>
      </c>
      <c r="N2141" s="23">
        <v>21</v>
      </c>
      <c r="O2141" s="22" t="str">
        <f>VLOOKUP(A2141,[1]CustomerAddress!$A$1:$F$3997,2)</f>
        <v>47336 Garrison Court</v>
      </c>
      <c r="P2141" s="22">
        <f>VLOOKUP(A2141,[1]CustomerAddress!$A$1:$F$3997,3)</f>
        <v>4670</v>
      </c>
      <c r="Q2141" s="22" t="str">
        <f>VLOOKUP(A2141,[1]CustomerAddress!$A$1:$F$3997,4)</f>
        <v>QLD</v>
      </c>
      <c r="R2141" s="22" t="str">
        <f>VLOOKUP(A2141,[1]CustomerAddress!$A$1:$F$3997,5)</f>
        <v>Australia</v>
      </c>
      <c r="S2141" s="22">
        <f>VLOOKUP(A2141,[1]CustomerAddress!$A$1:$F$3997,6)</f>
        <v>1</v>
      </c>
      <c r="T2141" s="22" t="str">
        <f>VLOOKUP(A2141,Labels!$A$5:$I$3497,9)</f>
        <v>Almost Lost Customer</v>
      </c>
    </row>
    <row r="2142" spans="1:20" s="22" customFormat="1" ht="15.75" customHeight="1" x14ac:dyDescent="0.25">
      <c r="A2142" s="23">
        <v>2141</v>
      </c>
      <c r="B2142" s="24" t="s">
        <v>1261</v>
      </c>
      <c r="C2142" s="24" t="s">
        <v>4149</v>
      </c>
      <c r="D2142" s="24" t="s">
        <v>40</v>
      </c>
      <c r="E2142" s="23">
        <v>50</v>
      </c>
      <c r="F2142" s="25">
        <v>23610</v>
      </c>
      <c r="G2142" s="23">
        <f t="shared" ca="1" si="156"/>
        <v>56.662501949835104</v>
      </c>
      <c r="H2142" s="23" t="str">
        <f t="shared" ca="1" si="157"/>
        <v>51-60</v>
      </c>
      <c r="I2142" s="24" t="s">
        <v>1747</v>
      </c>
      <c r="J2142" s="24" t="s">
        <v>50</v>
      </c>
      <c r="K2142" s="24" t="s">
        <v>66</v>
      </c>
      <c r="L2142" s="24" t="s">
        <v>44</v>
      </c>
      <c r="M2142" s="24" t="s">
        <v>45</v>
      </c>
      <c r="N2142" s="23">
        <v>4</v>
      </c>
      <c r="O2142" s="22" t="str">
        <f>VLOOKUP(A2142,[1]CustomerAddress!$A$1:$F$3997,2)</f>
        <v>27 Drewry Road</v>
      </c>
      <c r="P2142" s="22">
        <f>VLOOKUP(A2142,[1]CustomerAddress!$A$1:$F$3997,3)</f>
        <v>2102</v>
      </c>
      <c r="Q2142" s="22" t="str">
        <f>VLOOKUP(A2142,[1]CustomerAddress!$A$1:$F$3997,4)</f>
        <v>NSW</v>
      </c>
      <c r="R2142" s="22" t="str">
        <f>VLOOKUP(A2142,[1]CustomerAddress!$A$1:$F$3997,5)</f>
        <v>Australia</v>
      </c>
      <c r="S2142" s="22">
        <f>VLOOKUP(A2142,[1]CustomerAddress!$A$1:$F$3997,6)</f>
        <v>10</v>
      </c>
      <c r="T2142" s="22" t="str">
        <f>VLOOKUP(A2142,Labels!$A$5:$I$3497,9)</f>
        <v>High Risk Customer</v>
      </c>
    </row>
    <row r="2143" spans="1:20" s="22" customFormat="1" ht="15.75" customHeight="1" x14ac:dyDescent="0.25">
      <c r="A2143" s="23">
        <v>2142</v>
      </c>
      <c r="B2143" s="24" t="s">
        <v>2545</v>
      </c>
      <c r="C2143" s="24" t="s">
        <v>4150</v>
      </c>
      <c r="D2143" s="24" t="s">
        <v>40</v>
      </c>
      <c r="E2143" s="23">
        <v>61</v>
      </c>
      <c r="F2143" s="25">
        <v>29038</v>
      </c>
      <c r="G2143" s="23">
        <f t="shared" ca="1" si="156"/>
        <v>41.791269073122777</v>
      </c>
      <c r="H2143" s="23" t="str">
        <f t="shared" ca="1" si="157"/>
        <v>41-50</v>
      </c>
      <c r="I2143" s="24" t="s">
        <v>1008</v>
      </c>
      <c r="J2143" s="24" t="s">
        <v>61</v>
      </c>
      <c r="K2143" s="24" t="s">
        <v>62</v>
      </c>
      <c r="L2143" s="24" t="s">
        <v>44</v>
      </c>
      <c r="M2143" s="24" t="s">
        <v>57</v>
      </c>
      <c r="N2143" s="23">
        <v>7</v>
      </c>
      <c r="O2143" s="22" t="str">
        <f>VLOOKUP(A2143,[1]CustomerAddress!$A$1:$F$3997,2)</f>
        <v>75581 Express Center</v>
      </c>
      <c r="P2143" s="22">
        <f>VLOOKUP(A2143,[1]CustomerAddress!$A$1:$F$3997,3)</f>
        <v>4503</v>
      </c>
      <c r="Q2143" s="22" t="str">
        <f>VLOOKUP(A2143,[1]CustomerAddress!$A$1:$F$3997,4)</f>
        <v>QLD</v>
      </c>
      <c r="R2143" s="22" t="str">
        <f>VLOOKUP(A2143,[1]CustomerAddress!$A$1:$F$3997,5)</f>
        <v>Australia</v>
      </c>
      <c r="S2143" s="22">
        <f>VLOOKUP(A2143,[1]CustomerAddress!$A$1:$F$3997,6)</f>
        <v>3</v>
      </c>
      <c r="T2143" s="22" t="str">
        <f>VLOOKUP(A2143,Labels!$A$5:$I$3497,9)</f>
        <v>Losing Customer</v>
      </c>
    </row>
    <row r="2144" spans="1:20" s="22" customFormat="1" ht="15.75" customHeight="1" x14ac:dyDescent="0.25">
      <c r="A2144" s="23">
        <v>2143</v>
      </c>
      <c r="B2144" s="24" t="s">
        <v>4151</v>
      </c>
      <c r="C2144" s="24" t="s">
        <v>4152</v>
      </c>
      <c r="D2144" s="24" t="s">
        <v>48</v>
      </c>
      <c r="E2144" s="23">
        <v>53</v>
      </c>
      <c r="F2144" s="25">
        <v>23368</v>
      </c>
      <c r="G2144" s="23">
        <f t="shared" ca="1" si="156"/>
        <v>57.325515648465242</v>
      </c>
      <c r="H2144" s="23" t="str">
        <f t="shared" ca="1" si="157"/>
        <v>51-60</v>
      </c>
      <c r="I2144" s="24" t="s">
        <v>74</v>
      </c>
      <c r="J2144" s="24" t="s">
        <v>61</v>
      </c>
      <c r="K2144" s="24" t="s">
        <v>66</v>
      </c>
      <c r="L2144" s="24" t="s">
        <v>44</v>
      </c>
      <c r="M2144" s="24" t="s">
        <v>45</v>
      </c>
      <c r="N2144" s="23">
        <v>10</v>
      </c>
      <c r="O2144" s="22" t="str">
        <f>VLOOKUP(A2144,[1]CustomerAddress!$A$1:$F$3997,2)</f>
        <v>5 Fairfield Parkway</v>
      </c>
      <c r="P2144" s="22">
        <f>VLOOKUP(A2144,[1]CustomerAddress!$A$1:$F$3997,3)</f>
        <v>2557</v>
      </c>
      <c r="Q2144" s="22" t="str">
        <f>VLOOKUP(A2144,[1]CustomerAddress!$A$1:$F$3997,4)</f>
        <v>NSW</v>
      </c>
      <c r="R2144" s="22" t="str">
        <f>VLOOKUP(A2144,[1]CustomerAddress!$A$1:$F$3997,5)</f>
        <v>Australia</v>
      </c>
      <c r="S2144" s="22">
        <f>VLOOKUP(A2144,[1]CustomerAddress!$A$1:$F$3997,6)</f>
        <v>8</v>
      </c>
      <c r="T2144" s="22" t="str">
        <f>VLOOKUP(A2144,Labels!$A$5:$I$3497,9)</f>
        <v>Late Bloomer</v>
      </c>
    </row>
    <row r="2145" spans="1:20" s="22" customFormat="1" ht="15.75" customHeight="1" x14ac:dyDescent="0.25">
      <c r="A2145" s="23">
        <v>2144</v>
      </c>
      <c r="B2145" s="24" t="s">
        <v>4153</v>
      </c>
      <c r="C2145" s="24" t="s">
        <v>4154</v>
      </c>
      <c r="D2145" s="24" t="s">
        <v>40</v>
      </c>
      <c r="E2145" s="23">
        <v>12</v>
      </c>
      <c r="F2145" s="25">
        <v>28591</v>
      </c>
      <c r="G2145" s="23">
        <f t="shared" ca="1" si="156"/>
        <v>43.015926607369352</v>
      </c>
      <c r="H2145" s="23" t="str">
        <f t="shared" ca="1" si="157"/>
        <v>41-50</v>
      </c>
      <c r="I2145" s="24" t="s">
        <v>2392</v>
      </c>
      <c r="J2145" s="24" t="s">
        <v>54</v>
      </c>
      <c r="K2145" s="24" t="s">
        <v>43</v>
      </c>
      <c r="L2145" s="24" t="s">
        <v>44</v>
      </c>
      <c r="M2145" s="24" t="s">
        <v>45</v>
      </c>
      <c r="N2145" s="23">
        <v>9</v>
      </c>
      <c r="O2145" s="22" t="str">
        <f>VLOOKUP(A2145,[1]CustomerAddress!$A$1:$F$3997,2)</f>
        <v>47 Kensington Avenue</v>
      </c>
      <c r="P2145" s="22">
        <f>VLOOKUP(A2145,[1]CustomerAddress!$A$1:$F$3997,3)</f>
        <v>2650</v>
      </c>
      <c r="Q2145" s="22" t="str">
        <f>VLOOKUP(A2145,[1]CustomerAddress!$A$1:$F$3997,4)</f>
        <v>NSW</v>
      </c>
      <c r="R2145" s="22" t="str">
        <f>VLOOKUP(A2145,[1]CustomerAddress!$A$1:$F$3997,5)</f>
        <v>Australia</v>
      </c>
      <c r="S2145" s="22">
        <f>VLOOKUP(A2145,[1]CustomerAddress!$A$1:$F$3997,6)</f>
        <v>4</v>
      </c>
      <c r="T2145" s="22" t="str">
        <f>VLOOKUP(A2145,Labels!$A$5:$I$3497,9)</f>
        <v>Losing Customer</v>
      </c>
    </row>
    <row r="2146" spans="1:20" s="22" customFormat="1" ht="15.75" customHeight="1" x14ac:dyDescent="0.25">
      <c r="A2146" s="23">
        <v>2145</v>
      </c>
      <c r="B2146" s="24" t="s">
        <v>4155</v>
      </c>
      <c r="C2146" s="24" t="s">
        <v>4156</v>
      </c>
      <c r="D2146" s="24" t="s">
        <v>40</v>
      </c>
      <c r="E2146" s="23">
        <v>44</v>
      </c>
      <c r="F2146" s="25">
        <v>21865</v>
      </c>
      <c r="G2146" s="23">
        <f t="shared" ca="1" si="156"/>
        <v>61.443323867643322</v>
      </c>
      <c r="H2146" s="23" t="str">
        <f t="shared" ca="1" si="157"/>
        <v>61-70</v>
      </c>
      <c r="I2146" s="24" t="s">
        <v>465</v>
      </c>
      <c r="J2146" s="24" t="s">
        <v>164</v>
      </c>
      <c r="K2146" s="24" t="s">
        <v>62</v>
      </c>
      <c r="L2146" s="24" t="s">
        <v>44</v>
      </c>
      <c r="M2146" s="24" t="s">
        <v>45</v>
      </c>
      <c r="N2146" s="23">
        <v>19</v>
      </c>
      <c r="O2146" s="22" t="str">
        <f>VLOOKUP(A2146,[1]CustomerAddress!$A$1:$F$3997,2)</f>
        <v>9870 Brickson Park Trail</v>
      </c>
      <c r="P2146" s="22">
        <f>VLOOKUP(A2146,[1]CustomerAddress!$A$1:$F$3997,3)</f>
        <v>2216</v>
      </c>
      <c r="Q2146" s="22" t="str">
        <f>VLOOKUP(A2146,[1]CustomerAddress!$A$1:$F$3997,4)</f>
        <v>NSW</v>
      </c>
      <c r="R2146" s="22" t="str">
        <f>VLOOKUP(A2146,[1]CustomerAddress!$A$1:$F$3997,5)</f>
        <v>Australia</v>
      </c>
      <c r="S2146" s="22">
        <f>VLOOKUP(A2146,[1]CustomerAddress!$A$1:$F$3997,6)</f>
        <v>8</v>
      </c>
      <c r="T2146" s="22" t="str">
        <f>VLOOKUP(A2146,Labels!$A$5:$I$3497,9)</f>
        <v>Lost Customer</v>
      </c>
    </row>
    <row r="2147" spans="1:20" s="22" customFormat="1" ht="15.75" customHeight="1" x14ac:dyDescent="0.25">
      <c r="A2147" s="23">
        <v>2146</v>
      </c>
      <c r="B2147" s="24" t="s">
        <v>862</v>
      </c>
      <c r="C2147" s="24" t="s">
        <v>4157</v>
      </c>
      <c r="D2147" s="24" t="s">
        <v>48</v>
      </c>
      <c r="E2147" s="23">
        <v>75</v>
      </c>
      <c r="F2147" s="25">
        <v>24497</v>
      </c>
      <c r="G2147" s="23">
        <f t="shared" ca="1" si="156"/>
        <v>54.232364963533733</v>
      </c>
      <c r="H2147" s="23" t="str">
        <f t="shared" ca="1" si="157"/>
        <v>51-60</v>
      </c>
      <c r="J2147" s="24" t="s">
        <v>61</v>
      </c>
      <c r="K2147" s="24" t="s">
        <v>43</v>
      </c>
      <c r="L2147" s="24" t="s">
        <v>44</v>
      </c>
      <c r="M2147" s="24" t="s">
        <v>57</v>
      </c>
      <c r="N2147" s="23">
        <v>13</v>
      </c>
      <c r="O2147" s="22" t="str">
        <f>VLOOKUP(A2147,[1]CustomerAddress!$A$1:$F$3997,2)</f>
        <v>3 Memorial Terrace</v>
      </c>
      <c r="P2147" s="22">
        <f>VLOOKUP(A2147,[1]CustomerAddress!$A$1:$F$3997,3)</f>
        <v>2234</v>
      </c>
      <c r="Q2147" s="22" t="str">
        <f>VLOOKUP(A2147,[1]CustomerAddress!$A$1:$F$3997,4)</f>
        <v>NSW</v>
      </c>
      <c r="R2147" s="22" t="str">
        <f>VLOOKUP(A2147,[1]CustomerAddress!$A$1:$F$3997,5)</f>
        <v>Australia</v>
      </c>
      <c r="S2147" s="22">
        <f>VLOOKUP(A2147,[1]CustomerAddress!$A$1:$F$3997,6)</f>
        <v>10</v>
      </c>
      <c r="T2147" s="22" t="str">
        <f>VLOOKUP(A2147,Labels!$A$5:$I$3497,9)</f>
        <v>Almost Lost Customer</v>
      </c>
    </row>
    <row r="2148" spans="1:20" s="22" customFormat="1" ht="15.75" customHeight="1" x14ac:dyDescent="0.25">
      <c r="A2148" s="23">
        <v>2147</v>
      </c>
      <c r="B2148" s="24" t="s">
        <v>4158</v>
      </c>
      <c r="C2148" s="24" t="s">
        <v>4159</v>
      </c>
      <c r="D2148" s="24" t="s">
        <v>48</v>
      </c>
      <c r="E2148" s="23">
        <v>42</v>
      </c>
      <c r="F2148" s="25">
        <v>36103</v>
      </c>
      <c r="G2148" s="23">
        <f t="shared" ca="1" si="156"/>
        <v>22.435104689561129</v>
      </c>
      <c r="H2148" s="23" t="str">
        <f t="shared" ca="1" si="157"/>
        <v>21-30</v>
      </c>
      <c r="I2148" s="24" t="s">
        <v>2256</v>
      </c>
      <c r="J2148" s="24" t="s">
        <v>61</v>
      </c>
      <c r="K2148" s="24" t="s">
        <v>66</v>
      </c>
      <c r="L2148" s="24" t="s">
        <v>44</v>
      </c>
      <c r="M2148" s="24" t="s">
        <v>45</v>
      </c>
      <c r="N2148" s="23">
        <v>1</v>
      </c>
      <c r="O2148" s="22" t="str">
        <f>VLOOKUP(A2148,[1]CustomerAddress!$A$1:$F$3997,2)</f>
        <v>4559 Sundown Trail</v>
      </c>
      <c r="P2148" s="22">
        <f>VLOOKUP(A2148,[1]CustomerAddress!$A$1:$F$3997,3)</f>
        <v>2148</v>
      </c>
      <c r="Q2148" s="22" t="str">
        <f>VLOOKUP(A2148,[1]CustomerAddress!$A$1:$F$3997,4)</f>
        <v>NSW</v>
      </c>
      <c r="R2148" s="22" t="str">
        <f>VLOOKUP(A2148,[1]CustomerAddress!$A$1:$F$3997,5)</f>
        <v>Australia</v>
      </c>
      <c r="S2148" s="22">
        <f>VLOOKUP(A2148,[1]CustomerAddress!$A$1:$F$3997,6)</f>
        <v>8</v>
      </c>
      <c r="T2148" s="22" t="str">
        <f>VLOOKUP(A2148,Labels!$A$5:$I$3497,9)</f>
        <v>Lost Customer</v>
      </c>
    </row>
    <row r="2149" spans="1:20" s="22" customFormat="1" ht="15.75" customHeight="1" x14ac:dyDescent="0.25">
      <c r="A2149" s="23">
        <v>2148</v>
      </c>
      <c r="B2149" s="24" t="s">
        <v>4160</v>
      </c>
      <c r="C2149" s="24" t="s">
        <v>4161</v>
      </c>
      <c r="D2149" s="24" t="s">
        <v>40</v>
      </c>
      <c r="E2149" s="23">
        <v>78</v>
      </c>
      <c r="F2149" s="25">
        <v>32587</v>
      </c>
      <c r="G2149" s="23">
        <f t="shared" ca="1" si="156"/>
        <v>32.067981401889895</v>
      </c>
      <c r="H2149" s="23" t="str">
        <f t="shared" ca="1" si="157"/>
        <v>31-40</v>
      </c>
      <c r="I2149" s="24" t="s">
        <v>760</v>
      </c>
      <c r="J2149" s="24" t="s">
        <v>84</v>
      </c>
      <c r="K2149" s="24" t="s">
        <v>43</v>
      </c>
      <c r="L2149" s="24" t="s">
        <v>44</v>
      </c>
      <c r="M2149" s="24" t="s">
        <v>45</v>
      </c>
      <c r="N2149" s="23">
        <v>15</v>
      </c>
      <c r="O2149" s="22" t="str">
        <f>VLOOKUP(A2149,[1]CustomerAddress!$A$1:$F$3997,2)</f>
        <v>45613 Meadow Valley Center</v>
      </c>
      <c r="P2149" s="22">
        <f>VLOOKUP(A2149,[1]CustomerAddress!$A$1:$F$3997,3)</f>
        <v>3976</v>
      </c>
      <c r="Q2149" s="22" t="str">
        <f>VLOOKUP(A2149,[1]CustomerAddress!$A$1:$F$3997,4)</f>
        <v>VIC</v>
      </c>
      <c r="R2149" s="22" t="str">
        <f>VLOOKUP(A2149,[1]CustomerAddress!$A$1:$F$3997,5)</f>
        <v>Australia</v>
      </c>
      <c r="S2149" s="22">
        <f>VLOOKUP(A2149,[1]CustomerAddress!$A$1:$F$3997,6)</f>
        <v>6</v>
      </c>
      <c r="T2149" s="22" t="str">
        <f>VLOOKUP(A2149,Labels!$A$5:$I$3497,9)</f>
        <v>Evasive Customer</v>
      </c>
    </row>
    <row r="2150" spans="1:20" s="22" customFormat="1" ht="15.75" customHeight="1" x14ac:dyDescent="0.25">
      <c r="A2150" s="23">
        <v>2149</v>
      </c>
      <c r="B2150" s="24" t="s">
        <v>4162</v>
      </c>
      <c r="C2150" s="24" t="s">
        <v>4163</v>
      </c>
      <c r="D2150" s="24" t="s">
        <v>40</v>
      </c>
      <c r="E2150" s="23">
        <v>26</v>
      </c>
      <c r="F2150" s="25">
        <v>28629</v>
      </c>
      <c r="G2150" s="23">
        <f t="shared" ca="1" si="156"/>
        <v>42.91181701832825</v>
      </c>
      <c r="H2150" s="23" t="str">
        <f t="shared" ca="1" si="157"/>
        <v>41-50</v>
      </c>
      <c r="I2150" s="24" t="s">
        <v>102</v>
      </c>
      <c r="J2150" s="24" t="s">
        <v>61</v>
      </c>
      <c r="K2150" s="24" t="s">
        <v>66</v>
      </c>
      <c r="L2150" s="24" t="s">
        <v>44</v>
      </c>
      <c r="M2150" s="24" t="s">
        <v>57</v>
      </c>
      <c r="N2150" s="23">
        <v>6</v>
      </c>
      <c r="O2150" s="22" t="str">
        <f>VLOOKUP(A2150,[1]CustomerAddress!$A$1:$F$3997,2)</f>
        <v>2 Spaight Road</v>
      </c>
      <c r="P2150" s="22">
        <f>VLOOKUP(A2150,[1]CustomerAddress!$A$1:$F$3997,3)</f>
        <v>2210</v>
      </c>
      <c r="Q2150" s="22" t="str">
        <f>VLOOKUP(A2150,[1]CustomerAddress!$A$1:$F$3997,4)</f>
        <v>NSW</v>
      </c>
      <c r="R2150" s="22" t="str">
        <f>VLOOKUP(A2150,[1]CustomerAddress!$A$1:$F$3997,5)</f>
        <v>Australia</v>
      </c>
      <c r="S2150" s="22">
        <f>VLOOKUP(A2150,[1]CustomerAddress!$A$1:$F$3997,6)</f>
        <v>10</v>
      </c>
      <c r="T2150" s="22" t="str">
        <f>VLOOKUP(A2150,Labels!$A$5:$I$3497,9)</f>
        <v>Very Loyal</v>
      </c>
    </row>
    <row r="2151" spans="1:20" s="22" customFormat="1" ht="15.75" customHeight="1" x14ac:dyDescent="0.25">
      <c r="A2151" s="23">
        <v>2150</v>
      </c>
      <c r="B2151" s="24" t="s">
        <v>4164</v>
      </c>
      <c r="C2151" s="24" t="s">
        <v>4165</v>
      </c>
      <c r="D2151" s="24" t="s">
        <v>48</v>
      </c>
      <c r="E2151" s="23">
        <v>75</v>
      </c>
      <c r="F2151" s="25">
        <v>21798</v>
      </c>
      <c r="G2151" s="23">
        <f t="shared" ca="1" si="156"/>
        <v>61.626885511478939</v>
      </c>
      <c r="H2151" s="23" t="str">
        <f t="shared" ca="1" si="157"/>
        <v>61-70</v>
      </c>
      <c r="J2151" s="24" t="s">
        <v>65</v>
      </c>
      <c r="K2151" s="24" t="s">
        <v>62</v>
      </c>
      <c r="L2151" s="24" t="s">
        <v>44</v>
      </c>
      <c r="M2151" s="24" t="s">
        <v>45</v>
      </c>
      <c r="N2151" s="23">
        <v>8</v>
      </c>
      <c r="O2151" s="22" t="str">
        <f>VLOOKUP(A2151,[1]CustomerAddress!$A$1:$F$3997,2)</f>
        <v>59694 1st Crossing</v>
      </c>
      <c r="P2151" s="22">
        <f>VLOOKUP(A2151,[1]CustomerAddress!$A$1:$F$3997,3)</f>
        <v>4503</v>
      </c>
      <c r="Q2151" s="22" t="str">
        <f>VLOOKUP(A2151,[1]CustomerAddress!$A$1:$F$3997,4)</f>
        <v>QLD</v>
      </c>
      <c r="R2151" s="22" t="str">
        <f>VLOOKUP(A2151,[1]CustomerAddress!$A$1:$F$3997,5)</f>
        <v>Australia</v>
      </c>
      <c r="S2151" s="22">
        <f>VLOOKUP(A2151,[1]CustomerAddress!$A$1:$F$3997,6)</f>
        <v>7</v>
      </c>
      <c r="T2151" s="22" t="str">
        <f>VLOOKUP(A2151,Labels!$A$5:$I$3497,9)</f>
        <v>Evasive Customer</v>
      </c>
    </row>
    <row r="2152" spans="1:20" s="22" customFormat="1" ht="15.75" customHeight="1" x14ac:dyDescent="0.25">
      <c r="A2152" s="23">
        <v>2151</v>
      </c>
      <c r="B2152" s="24" t="s">
        <v>4166</v>
      </c>
      <c r="C2152" s="24" t="s">
        <v>4167</v>
      </c>
      <c r="D2152" s="24" t="s">
        <v>48</v>
      </c>
      <c r="E2152" s="23">
        <v>9</v>
      </c>
      <c r="F2152" s="25">
        <v>31708</v>
      </c>
      <c r="G2152" s="23">
        <f t="shared" ca="1" si="156"/>
        <v>34.476200579972087</v>
      </c>
      <c r="H2152" s="23" t="str">
        <f t="shared" ca="1" si="157"/>
        <v>31-40</v>
      </c>
      <c r="J2152" s="24" t="s">
        <v>164</v>
      </c>
      <c r="K2152" s="24" t="s">
        <v>62</v>
      </c>
      <c r="L2152" s="24" t="s">
        <v>44</v>
      </c>
      <c r="M2152" s="24" t="s">
        <v>57</v>
      </c>
      <c r="N2152" s="23">
        <v>6</v>
      </c>
      <c r="O2152" s="22" t="str">
        <f>VLOOKUP(A2152,[1]CustomerAddress!$A$1:$F$3997,2)</f>
        <v>124 Fulton Crossing</v>
      </c>
      <c r="P2152" s="22">
        <f>VLOOKUP(A2152,[1]CustomerAddress!$A$1:$F$3997,3)</f>
        <v>4680</v>
      </c>
      <c r="Q2152" s="22" t="str">
        <f>VLOOKUP(A2152,[1]CustomerAddress!$A$1:$F$3997,4)</f>
        <v>QLD</v>
      </c>
      <c r="R2152" s="22" t="str">
        <f>VLOOKUP(A2152,[1]CustomerAddress!$A$1:$F$3997,5)</f>
        <v>Australia</v>
      </c>
      <c r="S2152" s="22">
        <f>VLOOKUP(A2152,[1]CustomerAddress!$A$1:$F$3997,6)</f>
        <v>3</v>
      </c>
      <c r="T2152" s="22" t="str">
        <f>VLOOKUP(A2152,Labels!$A$5:$I$3497,9)</f>
        <v>Almost Lost Customer</v>
      </c>
    </row>
    <row r="2153" spans="1:20" s="22" customFormat="1" ht="15.75" customHeight="1" x14ac:dyDescent="0.25">
      <c r="A2153" s="23">
        <v>2152</v>
      </c>
      <c r="B2153" s="24" t="s">
        <v>4168</v>
      </c>
      <c r="C2153" s="24" t="s">
        <v>4169</v>
      </c>
      <c r="D2153" s="24" t="s">
        <v>40</v>
      </c>
      <c r="E2153" s="23">
        <v>40</v>
      </c>
      <c r="F2153" s="25">
        <v>25147</v>
      </c>
      <c r="G2153" s="23">
        <f t="shared" ca="1" si="156"/>
        <v>52.451543045725515</v>
      </c>
      <c r="H2153" s="23" t="str">
        <f t="shared" ca="1" si="157"/>
        <v>51-60</v>
      </c>
      <c r="I2153" s="24" t="s">
        <v>590</v>
      </c>
      <c r="J2153" s="24" t="s">
        <v>84</v>
      </c>
      <c r="K2153" s="24" t="s">
        <v>43</v>
      </c>
      <c r="L2153" s="24" t="s">
        <v>44</v>
      </c>
      <c r="M2153" s="24" t="s">
        <v>45</v>
      </c>
      <c r="N2153" s="23">
        <v>19</v>
      </c>
      <c r="O2153" s="22" t="str">
        <f>VLOOKUP(A2153,[1]CustomerAddress!$A$1:$F$3997,2)</f>
        <v>2800 Dottie Trail</v>
      </c>
      <c r="P2153" s="22">
        <f>VLOOKUP(A2153,[1]CustomerAddress!$A$1:$F$3997,3)</f>
        <v>3071</v>
      </c>
      <c r="Q2153" s="22" t="str">
        <f>VLOOKUP(A2153,[1]CustomerAddress!$A$1:$F$3997,4)</f>
        <v>VIC</v>
      </c>
      <c r="R2153" s="22" t="str">
        <f>VLOOKUP(A2153,[1]CustomerAddress!$A$1:$F$3997,5)</f>
        <v>Australia</v>
      </c>
      <c r="S2153" s="22">
        <f>VLOOKUP(A2153,[1]CustomerAddress!$A$1:$F$3997,6)</f>
        <v>10</v>
      </c>
      <c r="T2153" s="22" t="str">
        <f>VLOOKUP(A2153,Labels!$A$5:$I$3497,9)</f>
        <v>Platinum Customer</v>
      </c>
    </row>
    <row r="2154" spans="1:20" s="22" customFormat="1" ht="15.75" customHeight="1" x14ac:dyDescent="0.25">
      <c r="A2154" s="23">
        <v>2153</v>
      </c>
      <c r="B2154" s="24" t="s">
        <v>4170</v>
      </c>
      <c r="D2154" s="24" t="s">
        <v>48</v>
      </c>
      <c r="E2154" s="23">
        <v>22</v>
      </c>
      <c r="F2154" s="25">
        <v>31698</v>
      </c>
      <c r="G2154" s="23">
        <f t="shared" ca="1" si="156"/>
        <v>34.503597840246059</v>
      </c>
      <c r="H2154" s="23" t="str">
        <f t="shared" ca="1" si="157"/>
        <v>31-40</v>
      </c>
      <c r="I2154" s="24" t="s">
        <v>728</v>
      </c>
      <c r="J2154" s="24" t="s">
        <v>50</v>
      </c>
      <c r="K2154" s="24" t="s">
        <v>43</v>
      </c>
      <c r="L2154" s="24" t="s">
        <v>44</v>
      </c>
      <c r="M2154" s="24" t="s">
        <v>57</v>
      </c>
      <c r="N2154" s="23">
        <v>10</v>
      </c>
      <c r="O2154" s="22" t="str">
        <f>VLOOKUP(A2154,[1]CustomerAddress!$A$1:$F$3997,2)</f>
        <v>4 Mosinee Lane</v>
      </c>
      <c r="P2154" s="22">
        <f>VLOOKUP(A2154,[1]CustomerAddress!$A$1:$F$3997,3)</f>
        <v>4165</v>
      </c>
      <c r="Q2154" s="22" t="str">
        <f>VLOOKUP(A2154,[1]CustomerAddress!$A$1:$F$3997,4)</f>
        <v>QLD</v>
      </c>
      <c r="R2154" s="22" t="str">
        <f>VLOOKUP(A2154,[1]CustomerAddress!$A$1:$F$3997,5)</f>
        <v>Australia</v>
      </c>
      <c r="S2154" s="22">
        <f>VLOOKUP(A2154,[1]CustomerAddress!$A$1:$F$3997,6)</f>
        <v>5</v>
      </c>
      <c r="T2154" s="22" t="str">
        <f>VLOOKUP(A2154,Labels!$A$5:$I$3497,9)</f>
        <v>Losing Customer</v>
      </c>
    </row>
    <row r="2155" spans="1:20" s="22" customFormat="1" ht="15.75" customHeight="1" x14ac:dyDescent="0.25">
      <c r="A2155" s="23">
        <v>2154</v>
      </c>
      <c r="B2155" s="24" t="s">
        <v>3004</v>
      </c>
      <c r="C2155" s="24" t="s">
        <v>4171</v>
      </c>
      <c r="D2155" s="24" t="s">
        <v>40</v>
      </c>
      <c r="E2155" s="23">
        <v>86</v>
      </c>
      <c r="F2155" s="25">
        <v>29228</v>
      </c>
      <c r="G2155" s="23">
        <f t="shared" ca="1" si="156"/>
        <v>41.270721127917291</v>
      </c>
      <c r="H2155" s="23" t="str">
        <f t="shared" ca="1" si="157"/>
        <v>41-50</v>
      </c>
      <c r="I2155" s="24" t="s">
        <v>390</v>
      </c>
      <c r="J2155" s="24" t="s">
        <v>84</v>
      </c>
      <c r="K2155" s="24" t="s">
        <v>66</v>
      </c>
      <c r="L2155" s="24" t="s">
        <v>44</v>
      </c>
      <c r="M2155" s="24" t="s">
        <v>57</v>
      </c>
      <c r="N2155" s="23">
        <v>6</v>
      </c>
      <c r="O2155" s="22" t="str">
        <f>VLOOKUP(A2155,[1]CustomerAddress!$A$1:$F$3997,2)</f>
        <v>0799 Florence Street</v>
      </c>
      <c r="P2155" s="22">
        <f>VLOOKUP(A2155,[1]CustomerAddress!$A$1:$F$3997,3)</f>
        <v>2089</v>
      </c>
      <c r="Q2155" s="22" t="str">
        <f>VLOOKUP(A2155,[1]CustomerAddress!$A$1:$F$3997,4)</f>
        <v>NSW</v>
      </c>
      <c r="R2155" s="22" t="str">
        <f>VLOOKUP(A2155,[1]CustomerAddress!$A$1:$F$3997,5)</f>
        <v>Australia</v>
      </c>
      <c r="S2155" s="22">
        <f>VLOOKUP(A2155,[1]CustomerAddress!$A$1:$F$3997,6)</f>
        <v>9</v>
      </c>
      <c r="T2155" s="22" t="str">
        <f>VLOOKUP(A2155,Labels!$A$5:$I$3497,9)</f>
        <v>Potential Customer</v>
      </c>
    </row>
    <row r="2156" spans="1:20" s="22" customFormat="1" ht="15.75" customHeight="1" x14ac:dyDescent="0.25">
      <c r="A2156" s="23">
        <v>2155</v>
      </c>
      <c r="B2156" s="24" t="s">
        <v>4172</v>
      </c>
      <c r="C2156" s="24" t="s">
        <v>4173</v>
      </c>
      <c r="D2156" s="24" t="s">
        <v>40</v>
      </c>
      <c r="E2156" s="23">
        <v>24</v>
      </c>
      <c r="F2156" s="25">
        <v>23385</v>
      </c>
      <c r="G2156" s="23">
        <f t="shared" ca="1" si="156"/>
        <v>57.278940305999484</v>
      </c>
      <c r="H2156" s="23" t="str">
        <f t="shared" ca="1" si="157"/>
        <v>51-60</v>
      </c>
      <c r="I2156" s="24" t="s">
        <v>266</v>
      </c>
      <c r="J2156" s="24" t="s">
        <v>61</v>
      </c>
      <c r="K2156" s="24" t="s">
        <v>43</v>
      </c>
      <c r="L2156" s="24" t="s">
        <v>44</v>
      </c>
      <c r="M2156" s="24" t="s">
        <v>57</v>
      </c>
      <c r="N2156" s="23">
        <v>14</v>
      </c>
      <c r="O2156" s="22" t="str">
        <f>VLOOKUP(A2156,[1]CustomerAddress!$A$1:$F$3997,2)</f>
        <v>5882 American Ash Point</v>
      </c>
      <c r="P2156" s="22">
        <f>VLOOKUP(A2156,[1]CustomerAddress!$A$1:$F$3997,3)</f>
        <v>3214</v>
      </c>
      <c r="Q2156" s="22" t="str">
        <f>VLOOKUP(A2156,[1]CustomerAddress!$A$1:$F$3997,4)</f>
        <v>VIC</v>
      </c>
      <c r="R2156" s="22" t="str">
        <f>VLOOKUP(A2156,[1]CustomerAddress!$A$1:$F$3997,5)</f>
        <v>Australia</v>
      </c>
      <c r="S2156" s="22">
        <f>VLOOKUP(A2156,[1]CustomerAddress!$A$1:$F$3997,6)</f>
        <v>3</v>
      </c>
      <c r="T2156" s="22" t="str">
        <f>VLOOKUP(A2156,Labels!$A$5:$I$3497,9)</f>
        <v>Recent Customer</v>
      </c>
    </row>
    <row r="2157" spans="1:20" s="22" customFormat="1" ht="15.75" customHeight="1" x14ac:dyDescent="0.25">
      <c r="A2157" s="23">
        <v>2156</v>
      </c>
      <c r="B2157" s="24" t="s">
        <v>4174</v>
      </c>
      <c r="C2157" s="24" t="s">
        <v>4175</v>
      </c>
      <c r="D2157" s="24" t="s">
        <v>48</v>
      </c>
      <c r="E2157" s="23">
        <v>96</v>
      </c>
      <c r="F2157" s="25">
        <v>28223</v>
      </c>
      <c r="G2157" s="23">
        <f t="shared" ca="1" si="156"/>
        <v>44.024145785451537</v>
      </c>
      <c r="H2157" s="23" t="str">
        <f t="shared" ca="1" si="157"/>
        <v>41-50</v>
      </c>
      <c r="I2157" s="24" t="s">
        <v>574</v>
      </c>
      <c r="J2157" s="24" t="s">
        <v>65</v>
      </c>
      <c r="K2157" s="24" t="s">
        <v>43</v>
      </c>
      <c r="L2157" s="24" t="s">
        <v>44</v>
      </c>
      <c r="M2157" s="24" t="s">
        <v>45</v>
      </c>
      <c r="N2157" s="23">
        <v>18</v>
      </c>
      <c r="O2157" s="22" t="str">
        <f>VLOOKUP(A2157,[1]CustomerAddress!$A$1:$F$3997,2)</f>
        <v>13852 Burning Wood Terrace</v>
      </c>
      <c r="P2157" s="22">
        <f>VLOOKUP(A2157,[1]CustomerAddress!$A$1:$F$3997,3)</f>
        <v>2199</v>
      </c>
      <c r="Q2157" s="22" t="str">
        <f>VLOOKUP(A2157,[1]CustomerAddress!$A$1:$F$3997,4)</f>
        <v>NSW</v>
      </c>
      <c r="R2157" s="22" t="str">
        <f>VLOOKUP(A2157,[1]CustomerAddress!$A$1:$F$3997,5)</f>
        <v>Australia</v>
      </c>
      <c r="S2157" s="22">
        <f>VLOOKUP(A2157,[1]CustomerAddress!$A$1:$F$3997,6)</f>
        <v>1</v>
      </c>
      <c r="T2157" s="22" t="str">
        <f>VLOOKUP(A2157,Labels!$A$5:$I$3497,9)</f>
        <v>Evasive Customer</v>
      </c>
    </row>
    <row r="2158" spans="1:20" s="22" customFormat="1" ht="15.75" customHeight="1" x14ac:dyDescent="0.25">
      <c r="A2158" s="23">
        <v>2157</v>
      </c>
      <c r="B2158" s="24" t="s">
        <v>1371</v>
      </c>
      <c r="C2158" s="24" t="s">
        <v>4176</v>
      </c>
      <c r="D2158" s="24" t="s">
        <v>40</v>
      </c>
      <c r="E2158" s="23">
        <v>52</v>
      </c>
      <c r="F2158" s="25">
        <v>28520</v>
      </c>
      <c r="G2158" s="23">
        <f t="shared" ca="1" si="156"/>
        <v>43.210447155314554</v>
      </c>
      <c r="H2158" s="23" t="str">
        <f t="shared" ca="1" si="157"/>
        <v>41-50</v>
      </c>
      <c r="I2158" s="24" t="s">
        <v>308</v>
      </c>
      <c r="J2158" s="24" t="s">
        <v>54</v>
      </c>
      <c r="K2158" s="24" t="s">
        <v>43</v>
      </c>
      <c r="L2158" s="24" t="s">
        <v>44</v>
      </c>
      <c r="M2158" s="24" t="s">
        <v>57</v>
      </c>
      <c r="N2158" s="23">
        <v>19</v>
      </c>
      <c r="O2158" s="22" t="str">
        <f>VLOOKUP(A2158,[1]CustomerAddress!$A$1:$F$3997,2)</f>
        <v>735 Eastlawn Place</v>
      </c>
      <c r="P2158" s="22">
        <f>VLOOKUP(A2158,[1]CustomerAddress!$A$1:$F$3997,3)</f>
        <v>4160</v>
      </c>
      <c r="Q2158" s="22" t="str">
        <f>VLOOKUP(A2158,[1]CustomerAddress!$A$1:$F$3997,4)</f>
        <v>QLD</v>
      </c>
      <c r="R2158" s="22" t="str">
        <f>VLOOKUP(A2158,[1]CustomerAddress!$A$1:$F$3997,5)</f>
        <v>Australia</v>
      </c>
      <c r="S2158" s="22">
        <f>VLOOKUP(A2158,[1]CustomerAddress!$A$1:$F$3997,6)</f>
        <v>8</v>
      </c>
      <c r="T2158" s="22" t="str">
        <f>VLOOKUP(A2158,Labels!$A$5:$I$3497,9)</f>
        <v>Lost Customer</v>
      </c>
    </row>
    <row r="2159" spans="1:20" s="22" customFormat="1" ht="15.75" customHeight="1" x14ac:dyDescent="0.25">
      <c r="A2159" s="23">
        <v>2158</v>
      </c>
      <c r="B2159" s="24" t="s">
        <v>2960</v>
      </c>
      <c r="C2159" s="24" t="s">
        <v>4177</v>
      </c>
      <c r="D2159" s="24" t="s">
        <v>48</v>
      </c>
      <c r="E2159" s="23">
        <v>11</v>
      </c>
      <c r="F2159" s="25">
        <v>22268</v>
      </c>
      <c r="G2159" s="23">
        <f t="shared" ca="1" si="156"/>
        <v>60.339214278602228</v>
      </c>
      <c r="H2159" s="23" t="str">
        <f t="shared" ca="1" si="157"/>
        <v>61-70</v>
      </c>
      <c r="I2159" s="24" t="s">
        <v>218</v>
      </c>
      <c r="J2159" s="24" t="s">
        <v>164</v>
      </c>
      <c r="K2159" s="24" t="s">
        <v>43</v>
      </c>
      <c r="L2159" s="24" t="s">
        <v>44</v>
      </c>
      <c r="M2159" s="24" t="s">
        <v>57</v>
      </c>
      <c r="N2159" s="23">
        <v>6</v>
      </c>
      <c r="O2159" s="22" t="str">
        <f>VLOOKUP(A2159,[1]CustomerAddress!$A$1:$F$3997,2)</f>
        <v>6 Sauthoff Court</v>
      </c>
      <c r="P2159" s="22">
        <f>VLOOKUP(A2159,[1]CustomerAddress!$A$1:$F$3997,3)</f>
        <v>2144</v>
      </c>
      <c r="Q2159" s="22" t="str">
        <f>VLOOKUP(A2159,[1]CustomerAddress!$A$1:$F$3997,4)</f>
        <v>NSW</v>
      </c>
      <c r="R2159" s="22" t="str">
        <f>VLOOKUP(A2159,[1]CustomerAddress!$A$1:$F$3997,5)</f>
        <v>Australia</v>
      </c>
      <c r="S2159" s="22">
        <f>VLOOKUP(A2159,[1]CustomerAddress!$A$1:$F$3997,6)</f>
        <v>9</v>
      </c>
      <c r="T2159" s="22" t="str">
        <f>VLOOKUP(A2159,Labels!$A$5:$I$3497,9)</f>
        <v>High Risk Customer</v>
      </c>
    </row>
    <row r="2160" spans="1:20" s="22" customFormat="1" ht="15.75" customHeight="1" x14ac:dyDescent="0.25">
      <c r="A2160" s="23">
        <v>2159</v>
      </c>
      <c r="B2160" s="24" t="s">
        <v>4178</v>
      </c>
      <c r="C2160" s="24" t="s">
        <v>4179</v>
      </c>
      <c r="D2160" s="24" t="s">
        <v>48</v>
      </c>
      <c r="E2160" s="23">
        <v>19</v>
      </c>
      <c r="F2160" s="25">
        <v>23289</v>
      </c>
      <c r="G2160" s="23">
        <f t="shared" ca="1" si="156"/>
        <v>57.541954004629623</v>
      </c>
      <c r="H2160" s="23" t="str">
        <f t="shared" ca="1" si="157"/>
        <v>51-60</v>
      </c>
      <c r="J2160" s="24" t="s">
        <v>61</v>
      </c>
      <c r="K2160" s="24" t="s">
        <v>66</v>
      </c>
      <c r="L2160" s="24" t="s">
        <v>44</v>
      </c>
      <c r="M2160" s="24" t="s">
        <v>45</v>
      </c>
      <c r="N2160" s="23">
        <v>6</v>
      </c>
      <c r="O2160" s="22" t="str">
        <f>VLOOKUP(A2160,[1]CustomerAddress!$A$1:$F$3997,2)</f>
        <v>1788 Columbus Trail</v>
      </c>
      <c r="P2160" s="22">
        <f>VLOOKUP(A2160,[1]CustomerAddress!$A$1:$F$3997,3)</f>
        <v>4510</v>
      </c>
      <c r="Q2160" s="22" t="str">
        <f>VLOOKUP(A2160,[1]CustomerAddress!$A$1:$F$3997,4)</f>
        <v>QLD</v>
      </c>
      <c r="R2160" s="22" t="str">
        <f>VLOOKUP(A2160,[1]CustomerAddress!$A$1:$F$3997,5)</f>
        <v>Australia</v>
      </c>
      <c r="S2160" s="22">
        <f>VLOOKUP(A2160,[1]CustomerAddress!$A$1:$F$3997,6)</f>
        <v>4</v>
      </c>
      <c r="T2160" s="22" t="str">
        <f>VLOOKUP(A2160,Labels!$A$5:$I$3497,9)</f>
        <v>Becoming Loyal</v>
      </c>
    </row>
    <row r="2161" spans="1:20" s="22" customFormat="1" ht="15.75" hidden="1" customHeight="1" x14ac:dyDescent="0.25">
      <c r="A2161" s="23">
        <v>2160</v>
      </c>
      <c r="B2161" s="24" t="s">
        <v>4180</v>
      </c>
      <c r="C2161" s="24" t="s">
        <v>4181</v>
      </c>
      <c r="D2161" s="24" t="s">
        <v>40</v>
      </c>
      <c r="E2161" s="23">
        <v>64</v>
      </c>
      <c r="F2161" s="25">
        <v>26110</v>
      </c>
      <c r="G2161" s="23">
        <f t="shared" ca="1" si="156"/>
        <v>49.813186881341949</v>
      </c>
      <c r="H2161" s="23"/>
      <c r="I2161" s="24" t="s">
        <v>410</v>
      </c>
      <c r="J2161" s="24" t="s">
        <v>42</v>
      </c>
      <c r="K2161" s="24" t="s">
        <v>43</v>
      </c>
      <c r="L2161" s="24" t="s">
        <v>44</v>
      </c>
      <c r="M2161" s="24" t="s">
        <v>45</v>
      </c>
      <c r="N2161" s="23">
        <v>15</v>
      </c>
    </row>
    <row r="2162" spans="1:20" s="22" customFormat="1" ht="15.75" customHeight="1" x14ac:dyDescent="0.25">
      <c r="A2162" s="23">
        <v>2161</v>
      </c>
      <c r="B2162" s="24" t="s">
        <v>1156</v>
      </c>
      <c r="C2162" s="24" t="s">
        <v>4182</v>
      </c>
      <c r="D2162" s="24" t="s">
        <v>48</v>
      </c>
      <c r="E2162" s="23">
        <v>35</v>
      </c>
      <c r="F2162" s="25">
        <v>35809</v>
      </c>
      <c r="G2162" s="23">
        <f t="shared" ca="1" si="156"/>
        <v>23.240584141615923</v>
      </c>
      <c r="H2162" s="23" t="str">
        <f t="shared" ref="H2162:H2165" ca="1" si="158">IF(G2162&lt;=10,"0-10",IF(AND(G2162&gt;10,G2162&lt;=20),"11-20",IF(AND(G2162&gt;20,G2162&lt;=30),"21-30",IF(AND(G2162&gt;30,G2162&lt;=40),"31-40",IF(AND(G2162&gt;40,G2162&lt;=50),"41-50",IF(AND(G2162&gt;50,G2162&lt;=60),"51-60",IF(AND(G2162&gt;60,G2162&lt;=70),"61-70",IF(AND(G2162&gt;70,G2162&lt;=80),"71-80",IF(AND(G2162&gt;80,G2162&lt;=90),"81-90",IF(G2162&gt;90,"91-100"))))))))))</f>
        <v>21-30</v>
      </c>
      <c r="J2162" s="24" t="s">
        <v>50</v>
      </c>
      <c r="K2162" s="24" t="s">
        <v>43</v>
      </c>
      <c r="L2162" s="24" t="s">
        <v>44</v>
      </c>
      <c r="M2162" s="24" t="s">
        <v>57</v>
      </c>
      <c r="N2162" s="23">
        <v>4</v>
      </c>
      <c r="O2162" s="22" t="str">
        <f>VLOOKUP(A2162,[1]CustomerAddress!$A$1:$F$3997,2)</f>
        <v>0 Delladonna Parkway</v>
      </c>
      <c r="P2162" s="22">
        <f>VLOOKUP(A2162,[1]CustomerAddress!$A$1:$F$3997,3)</f>
        <v>3189</v>
      </c>
      <c r="Q2162" s="22" t="str">
        <f>VLOOKUP(A2162,[1]CustomerAddress!$A$1:$F$3997,4)</f>
        <v>VIC</v>
      </c>
      <c r="R2162" s="22" t="str">
        <f>VLOOKUP(A2162,[1]CustomerAddress!$A$1:$F$3997,5)</f>
        <v>Australia</v>
      </c>
      <c r="S2162" s="22">
        <f>VLOOKUP(A2162,[1]CustomerAddress!$A$1:$F$3997,6)</f>
        <v>10</v>
      </c>
      <c r="T2162" s="22" t="str">
        <f>VLOOKUP(A2162,Labels!$A$5:$I$3497,9)</f>
        <v>High Risk Customer</v>
      </c>
    </row>
    <row r="2163" spans="1:20" s="22" customFormat="1" ht="15.75" customHeight="1" x14ac:dyDescent="0.25">
      <c r="A2163" s="23">
        <v>2162</v>
      </c>
      <c r="B2163" s="24" t="s">
        <v>4183</v>
      </c>
      <c r="C2163" s="24" t="s">
        <v>4184</v>
      </c>
      <c r="D2163" s="24" t="s">
        <v>48</v>
      </c>
      <c r="E2163" s="23">
        <v>49</v>
      </c>
      <c r="F2163" s="25">
        <v>27158</v>
      </c>
      <c r="G2163" s="23">
        <f t="shared" ca="1" si="156"/>
        <v>46.941954004629622</v>
      </c>
      <c r="H2163" s="23" t="str">
        <f t="shared" ca="1" si="158"/>
        <v>41-50</v>
      </c>
      <c r="I2163" s="24" t="s">
        <v>206</v>
      </c>
      <c r="J2163" s="24" t="s">
        <v>50</v>
      </c>
      <c r="K2163" s="24" t="s">
        <v>66</v>
      </c>
      <c r="L2163" s="24" t="s">
        <v>44</v>
      </c>
      <c r="M2163" s="24" t="s">
        <v>45</v>
      </c>
      <c r="N2163" s="23">
        <v>10</v>
      </c>
      <c r="O2163" s="22" t="str">
        <f>VLOOKUP(A2163,[1]CustomerAddress!$A$1:$F$3997,2)</f>
        <v>79291 3rd Circle</v>
      </c>
      <c r="P2163" s="22">
        <f>VLOOKUP(A2163,[1]CustomerAddress!$A$1:$F$3997,3)</f>
        <v>2760</v>
      </c>
      <c r="Q2163" s="22" t="str">
        <f>VLOOKUP(A2163,[1]CustomerAddress!$A$1:$F$3997,4)</f>
        <v>NSW</v>
      </c>
      <c r="R2163" s="22" t="str">
        <f>VLOOKUP(A2163,[1]CustomerAddress!$A$1:$F$3997,5)</f>
        <v>Australia</v>
      </c>
      <c r="S2163" s="22">
        <f>VLOOKUP(A2163,[1]CustomerAddress!$A$1:$F$3997,6)</f>
        <v>8</v>
      </c>
      <c r="T2163" s="22" t="str">
        <f>VLOOKUP(A2163,Labels!$A$5:$I$3497,9)</f>
        <v>Almost Lost Customer</v>
      </c>
    </row>
    <row r="2164" spans="1:20" s="22" customFormat="1" ht="15.75" customHeight="1" x14ac:dyDescent="0.25">
      <c r="A2164" s="23">
        <v>2163</v>
      </c>
      <c r="B2164" s="24" t="s">
        <v>4185</v>
      </c>
      <c r="C2164" s="24" t="s">
        <v>2683</v>
      </c>
      <c r="D2164" s="24" t="s">
        <v>48</v>
      </c>
      <c r="E2164" s="23">
        <v>41</v>
      </c>
      <c r="F2164" s="25">
        <v>35424</v>
      </c>
      <c r="G2164" s="23">
        <f t="shared" ca="1" si="156"/>
        <v>24.29537866216387</v>
      </c>
      <c r="H2164" s="23" t="str">
        <f t="shared" ca="1" si="158"/>
        <v>21-30</v>
      </c>
      <c r="I2164" s="24" t="s">
        <v>253</v>
      </c>
      <c r="J2164" s="24" t="s">
        <v>61</v>
      </c>
      <c r="K2164" s="24" t="s">
        <v>43</v>
      </c>
      <c r="L2164" s="24" t="s">
        <v>44</v>
      </c>
      <c r="M2164" s="24" t="s">
        <v>45</v>
      </c>
      <c r="N2164" s="23">
        <v>6</v>
      </c>
      <c r="O2164" s="22" t="str">
        <f>VLOOKUP(A2164,[1]CustomerAddress!$A$1:$F$3997,2)</f>
        <v>8 Bunting Hill</v>
      </c>
      <c r="P2164" s="22">
        <f>VLOOKUP(A2164,[1]CustomerAddress!$A$1:$F$3997,3)</f>
        <v>2155</v>
      </c>
      <c r="Q2164" s="22" t="str">
        <f>VLOOKUP(A2164,[1]CustomerAddress!$A$1:$F$3997,4)</f>
        <v>NSW</v>
      </c>
      <c r="R2164" s="22" t="str">
        <f>VLOOKUP(A2164,[1]CustomerAddress!$A$1:$F$3997,5)</f>
        <v>Australia</v>
      </c>
      <c r="S2164" s="22">
        <f>VLOOKUP(A2164,[1]CustomerAddress!$A$1:$F$3997,6)</f>
        <v>10</v>
      </c>
      <c r="T2164" s="22" t="str">
        <f>VLOOKUP(A2164,Labels!$A$5:$I$3497,9)</f>
        <v>High Risk Customer</v>
      </c>
    </row>
    <row r="2165" spans="1:20" s="22" customFormat="1" ht="15.75" customHeight="1" x14ac:dyDescent="0.25">
      <c r="A2165" s="23">
        <v>2164</v>
      </c>
      <c r="B2165" s="24" t="s">
        <v>4186</v>
      </c>
      <c r="C2165" s="24" t="s">
        <v>4187</v>
      </c>
      <c r="D2165" s="24" t="s">
        <v>40</v>
      </c>
      <c r="E2165" s="23">
        <v>12</v>
      </c>
      <c r="F2165" s="25">
        <v>26892</v>
      </c>
      <c r="G2165" s="23">
        <f t="shared" ca="1" si="156"/>
        <v>47.670721127917297</v>
      </c>
      <c r="H2165" s="23" t="str">
        <f t="shared" ca="1" si="158"/>
        <v>41-50</v>
      </c>
      <c r="I2165" s="24" t="s">
        <v>728</v>
      </c>
      <c r="J2165" s="24" t="s">
        <v>50</v>
      </c>
      <c r="K2165" s="24" t="s">
        <v>43</v>
      </c>
      <c r="L2165" s="24" t="s">
        <v>44</v>
      </c>
      <c r="M2165" s="24" t="s">
        <v>45</v>
      </c>
      <c r="N2165" s="23">
        <v>18</v>
      </c>
      <c r="O2165" s="22" t="str">
        <f>VLOOKUP(A2165,[1]CustomerAddress!$A$1:$F$3997,2)</f>
        <v>63 School Plaza</v>
      </c>
      <c r="P2165" s="22">
        <f>VLOOKUP(A2165,[1]CustomerAddress!$A$1:$F$3997,3)</f>
        <v>2145</v>
      </c>
      <c r="Q2165" s="22" t="str">
        <f>VLOOKUP(A2165,[1]CustomerAddress!$A$1:$F$3997,4)</f>
        <v>NSW</v>
      </c>
      <c r="R2165" s="22" t="str">
        <f>VLOOKUP(A2165,[1]CustomerAddress!$A$1:$F$3997,5)</f>
        <v>Australia</v>
      </c>
      <c r="S2165" s="22">
        <f>VLOOKUP(A2165,[1]CustomerAddress!$A$1:$F$3997,6)</f>
        <v>9</v>
      </c>
      <c r="T2165" s="22" t="str">
        <f>VLOOKUP(A2165,Labels!$A$5:$I$3497,9)</f>
        <v>Losing Customer</v>
      </c>
    </row>
    <row r="2166" spans="1:20" s="22" customFormat="1" ht="15.75" hidden="1" customHeight="1" x14ac:dyDescent="0.25">
      <c r="A2166" s="23">
        <v>2165</v>
      </c>
      <c r="B2166" s="24" t="s">
        <v>2527</v>
      </c>
      <c r="C2166" s="24" t="s">
        <v>4188</v>
      </c>
      <c r="D2166" s="24" t="s">
        <v>147</v>
      </c>
      <c r="E2166" s="23">
        <v>16</v>
      </c>
      <c r="F2166" s="25"/>
      <c r="G2166" s="23"/>
      <c r="H2166" s="23"/>
      <c r="I2166" s="24" t="s">
        <v>301</v>
      </c>
      <c r="J2166" s="24" t="s">
        <v>84</v>
      </c>
      <c r="K2166" s="24" t="s">
        <v>62</v>
      </c>
      <c r="L2166" s="24" t="s">
        <v>44</v>
      </c>
      <c r="M2166" s="24" t="s">
        <v>57</v>
      </c>
      <c r="N2166" s="23"/>
    </row>
    <row r="2167" spans="1:20" s="22" customFormat="1" ht="15.75" customHeight="1" x14ac:dyDescent="0.25">
      <c r="A2167" s="23">
        <v>2166</v>
      </c>
      <c r="B2167" s="24" t="s">
        <v>4189</v>
      </c>
      <c r="C2167" s="24" t="s">
        <v>4190</v>
      </c>
      <c r="D2167" s="24" t="s">
        <v>40</v>
      </c>
      <c r="E2167" s="23">
        <v>78</v>
      </c>
      <c r="F2167" s="25">
        <v>30995</v>
      </c>
      <c r="G2167" s="23">
        <f t="shared" ref="G2167:G2230" ca="1" si="159">(NOW()-F2167)/365</f>
        <v>36.429625237506336</v>
      </c>
      <c r="H2167" s="23" t="str">
        <f t="shared" ref="H2167:H2184" ca="1" si="160">IF(G2167&lt;=10,"0-10",IF(AND(G2167&gt;10,G2167&lt;=20),"11-20",IF(AND(G2167&gt;20,G2167&lt;=30),"21-30",IF(AND(G2167&gt;30,G2167&lt;=40),"31-40",IF(AND(G2167&gt;40,G2167&lt;=50),"41-50",IF(AND(G2167&gt;50,G2167&lt;=60),"51-60",IF(AND(G2167&gt;60,G2167&lt;=70),"61-70",IF(AND(G2167&gt;70,G2167&lt;=80),"71-80",IF(AND(G2167&gt;80,G2167&lt;=90),"81-90",IF(G2167&gt;90,"91-100"))))))))))</f>
        <v>31-40</v>
      </c>
      <c r="I2167" s="24" t="s">
        <v>642</v>
      </c>
      <c r="J2167" s="24" t="s">
        <v>54</v>
      </c>
      <c r="K2167" s="24" t="s">
        <v>43</v>
      </c>
      <c r="L2167" s="24" t="s">
        <v>44</v>
      </c>
      <c r="M2167" s="24" t="s">
        <v>57</v>
      </c>
      <c r="N2167" s="23">
        <v>16</v>
      </c>
      <c r="O2167" s="22" t="str">
        <f>VLOOKUP(A2167,[1]CustomerAddress!$A$1:$F$3997,2)</f>
        <v>47204 Rigney Street</v>
      </c>
      <c r="P2167" s="22">
        <f>VLOOKUP(A2167,[1]CustomerAddress!$A$1:$F$3997,3)</f>
        <v>2770</v>
      </c>
      <c r="Q2167" s="22" t="str">
        <f>VLOOKUP(A2167,[1]CustomerAddress!$A$1:$F$3997,4)</f>
        <v>NSW</v>
      </c>
      <c r="R2167" s="22" t="str">
        <f>VLOOKUP(A2167,[1]CustomerAddress!$A$1:$F$3997,5)</f>
        <v>Australia</v>
      </c>
      <c r="S2167" s="22">
        <f>VLOOKUP(A2167,[1]CustomerAddress!$A$1:$F$3997,6)</f>
        <v>6</v>
      </c>
      <c r="T2167" s="22" t="str">
        <f>VLOOKUP(A2167,Labels!$A$5:$I$3497,9)</f>
        <v>High Risk Customer</v>
      </c>
    </row>
    <row r="2168" spans="1:20" s="22" customFormat="1" ht="15.75" customHeight="1" x14ac:dyDescent="0.25">
      <c r="A2168" s="23">
        <v>2167</v>
      </c>
      <c r="B2168" s="24" t="s">
        <v>4191</v>
      </c>
      <c r="C2168" s="24" t="s">
        <v>4192</v>
      </c>
      <c r="D2168" s="24" t="s">
        <v>40</v>
      </c>
      <c r="E2168" s="23">
        <v>31</v>
      </c>
      <c r="F2168" s="25">
        <v>35622</v>
      </c>
      <c r="G2168" s="23">
        <f t="shared" ca="1" si="159"/>
        <v>23.752912908739212</v>
      </c>
      <c r="H2168" s="23" t="str">
        <f t="shared" ca="1" si="160"/>
        <v>21-30</v>
      </c>
      <c r="I2168" s="24" t="s">
        <v>465</v>
      </c>
      <c r="J2168" s="24" t="s">
        <v>164</v>
      </c>
      <c r="K2168" s="24" t="s">
        <v>43</v>
      </c>
      <c r="L2168" s="24" t="s">
        <v>44</v>
      </c>
      <c r="M2168" s="24" t="s">
        <v>57</v>
      </c>
      <c r="N2168" s="23">
        <v>1</v>
      </c>
      <c r="O2168" s="22" t="str">
        <f>VLOOKUP(A2168,[1]CustomerAddress!$A$1:$F$3997,2)</f>
        <v>9732 Swallow Way</v>
      </c>
      <c r="P2168" s="22">
        <f>VLOOKUP(A2168,[1]CustomerAddress!$A$1:$F$3997,3)</f>
        <v>2750</v>
      </c>
      <c r="Q2168" s="22" t="str">
        <f>VLOOKUP(A2168,[1]CustomerAddress!$A$1:$F$3997,4)</f>
        <v>NSW</v>
      </c>
      <c r="R2168" s="22" t="str">
        <f>VLOOKUP(A2168,[1]CustomerAddress!$A$1:$F$3997,5)</f>
        <v>Australia</v>
      </c>
      <c r="S2168" s="22">
        <f>VLOOKUP(A2168,[1]CustomerAddress!$A$1:$F$3997,6)</f>
        <v>8</v>
      </c>
      <c r="T2168" s="22" t="str">
        <f>VLOOKUP(A2168,Labels!$A$5:$I$3497,9)</f>
        <v>Evasive Customer</v>
      </c>
    </row>
    <row r="2169" spans="1:20" s="22" customFormat="1" ht="15.75" customHeight="1" x14ac:dyDescent="0.25">
      <c r="A2169" s="23">
        <v>2168</v>
      </c>
      <c r="B2169" s="24" t="s">
        <v>3031</v>
      </c>
      <c r="C2169" s="24" t="s">
        <v>4193</v>
      </c>
      <c r="D2169" s="24" t="s">
        <v>48</v>
      </c>
      <c r="E2169" s="23">
        <v>83</v>
      </c>
      <c r="F2169" s="25">
        <v>27349</v>
      </c>
      <c r="G2169" s="23">
        <f t="shared" ca="1" si="159"/>
        <v>46.418666333396743</v>
      </c>
      <c r="H2169" s="23" t="str">
        <f t="shared" ca="1" si="160"/>
        <v>41-50</v>
      </c>
      <c r="I2169" s="24" t="s">
        <v>314</v>
      </c>
      <c r="J2169" s="24" t="s">
        <v>50</v>
      </c>
      <c r="K2169" s="24" t="s">
        <v>43</v>
      </c>
      <c r="L2169" s="24" t="s">
        <v>44</v>
      </c>
      <c r="M2169" s="24" t="s">
        <v>45</v>
      </c>
      <c r="N2169" s="23">
        <v>17</v>
      </c>
      <c r="O2169" s="22" t="str">
        <f>VLOOKUP(A2169,[1]CustomerAddress!$A$1:$F$3997,2)</f>
        <v>80 Cordelia Street</v>
      </c>
      <c r="P2169" s="22">
        <f>VLOOKUP(A2169,[1]CustomerAddress!$A$1:$F$3997,3)</f>
        <v>4061</v>
      </c>
      <c r="Q2169" s="22" t="str">
        <f>VLOOKUP(A2169,[1]CustomerAddress!$A$1:$F$3997,4)</f>
        <v>QLD</v>
      </c>
      <c r="R2169" s="22" t="str">
        <f>VLOOKUP(A2169,[1]CustomerAddress!$A$1:$F$3997,5)</f>
        <v>Australia</v>
      </c>
      <c r="S2169" s="22">
        <f>VLOOKUP(A2169,[1]CustomerAddress!$A$1:$F$3997,6)</f>
        <v>5</v>
      </c>
      <c r="T2169" s="22" t="str">
        <f>VLOOKUP(A2169,Labels!$A$5:$I$3497,9)</f>
        <v>Recent Customer</v>
      </c>
    </row>
    <row r="2170" spans="1:20" s="22" customFormat="1" ht="15.75" customHeight="1" x14ac:dyDescent="0.25">
      <c r="A2170" s="23">
        <v>2169</v>
      </c>
      <c r="B2170" s="24" t="s">
        <v>4194</v>
      </c>
      <c r="C2170" s="24" t="s">
        <v>4195</v>
      </c>
      <c r="D2170" s="24" t="s">
        <v>48</v>
      </c>
      <c r="E2170" s="23">
        <v>80</v>
      </c>
      <c r="F2170" s="25">
        <v>28914</v>
      </c>
      <c r="G2170" s="23">
        <f t="shared" ca="1" si="159"/>
        <v>42.130995100520032</v>
      </c>
      <c r="H2170" s="23" t="str">
        <f t="shared" ca="1" si="160"/>
        <v>41-50</v>
      </c>
      <c r="I2170" s="24" t="s">
        <v>181</v>
      </c>
      <c r="J2170" s="24" t="s">
        <v>50</v>
      </c>
      <c r="K2170" s="24" t="s">
        <v>43</v>
      </c>
      <c r="L2170" s="24" t="s">
        <v>44</v>
      </c>
      <c r="M2170" s="24" t="s">
        <v>57</v>
      </c>
      <c r="N2170" s="23">
        <v>18</v>
      </c>
      <c r="O2170" s="22" t="str">
        <f>VLOOKUP(A2170,[1]CustomerAddress!$A$1:$F$3997,2)</f>
        <v>88175 Center Road</v>
      </c>
      <c r="P2170" s="22">
        <f>VLOOKUP(A2170,[1]CustomerAddress!$A$1:$F$3997,3)</f>
        <v>2283</v>
      </c>
      <c r="Q2170" s="22" t="str">
        <f>VLOOKUP(A2170,[1]CustomerAddress!$A$1:$F$3997,4)</f>
        <v>NSW</v>
      </c>
      <c r="R2170" s="22" t="str">
        <f>VLOOKUP(A2170,[1]CustomerAddress!$A$1:$F$3997,5)</f>
        <v>Australia</v>
      </c>
      <c r="S2170" s="22">
        <f>VLOOKUP(A2170,[1]CustomerAddress!$A$1:$F$3997,6)</f>
        <v>4</v>
      </c>
      <c r="T2170" s="22" t="str">
        <f>VLOOKUP(A2170,Labels!$A$5:$I$3497,9)</f>
        <v>Almost Lost Customer</v>
      </c>
    </row>
    <row r="2171" spans="1:20" s="22" customFormat="1" ht="15.75" customHeight="1" x14ac:dyDescent="0.25">
      <c r="A2171" s="23">
        <v>2170</v>
      </c>
      <c r="B2171" s="24" t="s">
        <v>4196</v>
      </c>
      <c r="C2171" s="24" t="s">
        <v>4197</v>
      </c>
      <c r="D2171" s="24" t="s">
        <v>48</v>
      </c>
      <c r="E2171" s="23">
        <v>27</v>
      </c>
      <c r="F2171" s="25">
        <v>23128</v>
      </c>
      <c r="G2171" s="23">
        <f t="shared" ca="1" si="159"/>
        <v>57.98304989504058</v>
      </c>
      <c r="H2171" s="23" t="str">
        <f t="shared" ca="1" si="160"/>
        <v>51-60</v>
      </c>
      <c r="I2171" s="24" t="s">
        <v>105</v>
      </c>
      <c r="J2171" s="24" t="s">
        <v>84</v>
      </c>
      <c r="K2171" s="24" t="s">
        <v>62</v>
      </c>
      <c r="L2171" s="24" t="s">
        <v>44</v>
      </c>
      <c r="M2171" s="24" t="s">
        <v>57</v>
      </c>
      <c r="N2171" s="23">
        <v>6</v>
      </c>
      <c r="O2171" s="22" t="str">
        <f>VLOOKUP(A2171,[1]CustomerAddress!$A$1:$F$3997,2)</f>
        <v>5 Muir Circle</v>
      </c>
      <c r="P2171" s="22">
        <f>VLOOKUP(A2171,[1]CustomerAddress!$A$1:$F$3997,3)</f>
        <v>2030</v>
      </c>
      <c r="Q2171" s="22" t="str">
        <f>VLOOKUP(A2171,[1]CustomerAddress!$A$1:$F$3997,4)</f>
        <v>NSW</v>
      </c>
      <c r="R2171" s="22" t="str">
        <f>VLOOKUP(A2171,[1]CustomerAddress!$A$1:$F$3997,5)</f>
        <v>Australia</v>
      </c>
      <c r="S2171" s="22">
        <f>VLOOKUP(A2171,[1]CustomerAddress!$A$1:$F$3997,6)</f>
        <v>12</v>
      </c>
      <c r="T2171" s="22" t="str">
        <f>VLOOKUP(A2171,Labels!$A$5:$I$3497,9)</f>
        <v>Potential Customer</v>
      </c>
    </row>
    <row r="2172" spans="1:20" s="22" customFormat="1" ht="15.75" customHeight="1" x14ac:dyDescent="0.25">
      <c r="A2172" s="23">
        <v>2171</v>
      </c>
      <c r="B2172" s="24" t="s">
        <v>2237</v>
      </c>
      <c r="C2172" s="24" t="s">
        <v>4198</v>
      </c>
      <c r="D2172" s="24" t="s">
        <v>40</v>
      </c>
      <c r="E2172" s="23">
        <v>21</v>
      </c>
      <c r="F2172" s="25">
        <v>25609</v>
      </c>
      <c r="G2172" s="23">
        <f t="shared" ca="1" si="159"/>
        <v>51.185789621067975</v>
      </c>
      <c r="H2172" s="23" t="str">
        <f t="shared" ca="1" si="160"/>
        <v>51-60</v>
      </c>
      <c r="I2172" s="24" t="s">
        <v>480</v>
      </c>
      <c r="J2172" s="24" t="s">
        <v>42</v>
      </c>
      <c r="K2172" s="24" t="s">
        <v>66</v>
      </c>
      <c r="L2172" s="24" t="s">
        <v>44</v>
      </c>
      <c r="M2172" s="24" t="s">
        <v>57</v>
      </c>
      <c r="N2172" s="23">
        <v>10</v>
      </c>
      <c r="O2172" s="22" t="str">
        <f>VLOOKUP(A2172,[1]CustomerAddress!$A$1:$F$3997,2)</f>
        <v>6 Tennyson Place</v>
      </c>
      <c r="P2172" s="22">
        <f>VLOOKUP(A2172,[1]CustomerAddress!$A$1:$F$3997,3)</f>
        <v>2138</v>
      </c>
      <c r="Q2172" s="22" t="str">
        <f>VLOOKUP(A2172,[1]CustomerAddress!$A$1:$F$3997,4)</f>
        <v>NSW</v>
      </c>
      <c r="R2172" s="22" t="str">
        <f>VLOOKUP(A2172,[1]CustomerAddress!$A$1:$F$3997,5)</f>
        <v>Australia</v>
      </c>
      <c r="S2172" s="22">
        <f>VLOOKUP(A2172,[1]CustomerAddress!$A$1:$F$3997,6)</f>
        <v>9</v>
      </c>
      <c r="T2172" s="22" t="str">
        <f>VLOOKUP(A2172,Labels!$A$5:$I$3497,9)</f>
        <v>Late Bloomer</v>
      </c>
    </row>
    <row r="2173" spans="1:20" s="22" customFormat="1" ht="15.75" customHeight="1" x14ac:dyDescent="0.25">
      <c r="A2173" s="23">
        <v>2172</v>
      </c>
      <c r="B2173" s="24" t="s">
        <v>4199</v>
      </c>
      <c r="C2173" s="24" t="s">
        <v>4200</v>
      </c>
      <c r="D2173" s="24" t="s">
        <v>48</v>
      </c>
      <c r="E2173" s="23">
        <v>6</v>
      </c>
      <c r="F2173" s="25">
        <v>28860</v>
      </c>
      <c r="G2173" s="23">
        <f t="shared" ca="1" si="159"/>
        <v>42.278940305999484</v>
      </c>
      <c r="H2173" s="23" t="str">
        <f t="shared" ca="1" si="160"/>
        <v>41-50</v>
      </c>
      <c r="I2173" s="24" t="s">
        <v>151</v>
      </c>
      <c r="J2173" s="24" t="s">
        <v>42</v>
      </c>
      <c r="K2173" s="24" t="s">
        <v>62</v>
      </c>
      <c r="L2173" s="24" t="s">
        <v>44</v>
      </c>
      <c r="M2173" s="24" t="s">
        <v>45</v>
      </c>
      <c r="N2173" s="23">
        <v>13</v>
      </c>
      <c r="O2173" s="22" t="str">
        <f>VLOOKUP(A2173,[1]CustomerAddress!$A$1:$F$3997,2)</f>
        <v>698 Lunder Point</v>
      </c>
      <c r="P2173" s="22">
        <f>VLOOKUP(A2173,[1]CustomerAddress!$A$1:$F$3997,3)</f>
        <v>2016</v>
      </c>
      <c r="Q2173" s="22" t="str">
        <f>VLOOKUP(A2173,[1]CustomerAddress!$A$1:$F$3997,4)</f>
        <v>NSW</v>
      </c>
      <c r="R2173" s="22" t="str">
        <f>VLOOKUP(A2173,[1]CustomerAddress!$A$1:$F$3997,5)</f>
        <v>Australia</v>
      </c>
      <c r="S2173" s="22">
        <f>VLOOKUP(A2173,[1]CustomerAddress!$A$1:$F$3997,6)</f>
        <v>10</v>
      </c>
      <c r="T2173" s="22" t="str">
        <f>VLOOKUP(A2173,Labels!$A$5:$I$3497,9)</f>
        <v>Late Bloomer</v>
      </c>
    </row>
    <row r="2174" spans="1:20" s="22" customFormat="1" ht="15.75" customHeight="1" x14ac:dyDescent="0.25">
      <c r="A2174" s="23">
        <v>2173</v>
      </c>
      <c r="B2174" s="24" t="s">
        <v>4201</v>
      </c>
      <c r="C2174" s="24" t="s">
        <v>4202</v>
      </c>
      <c r="D2174" s="24" t="s">
        <v>40</v>
      </c>
      <c r="E2174" s="23">
        <v>27</v>
      </c>
      <c r="F2174" s="25">
        <v>28024</v>
      </c>
      <c r="G2174" s="23">
        <f t="shared" ca="1" si="159"/>
        <v>44.569351264903595</v>
      </c>
      <c r="H2174" s="23" t="str">
        <f t="shared" ca="1" si="160"/>
        <v>41-50</v>
      </c>
      <c r="I2174" s="24" t="s">
        <v>1066</v>
      </c>
      <c r="J2174" s="24" t="s">
        <v>56</v>
      </c>
      <c r="K2174" s="24" t="s">
        <v>43</v>
      </c>
      <c r="L2174" s="24" t="s">
        <v>44</v>
      </c>
      <c r="M2174" s="24" t="s">
        <v>45</v>
      </c>
      <c r="N2174" s="23">
        <v>22</v>
      </c>
      <c r="O2174" s="22" t="str">
        <f>VLOOKUP(A2174,[1]CustomerAddress!$A$1:$F$3997,2)</f>
        <v>5 Dixon Junction</v>
      </c>
      <c r="P2174" s="22">
        <f>VLOOKUP(A2174,[1]CustomerAddress!$A$1:$F$3997,3)</f>
        <v>2340</v>
      </c>
      <c r="Q2174" s="22" t="str">
        <f>VLOOKUP(A2174,[1]CustomerAddress!$A$1:$F$3997,4)</f>
        <v>NSW</v>
      </c>
      <c r="R2174" s="22" t="str">
        <f>VLOOKUP(A2174,[1]CustomerAddress!$A$1:$F$3997,5)</f>
        <v>Australia</v>
      </c>
      <c r="S2174" s="22">
        <f>VLOOKUP(A2174,[1]CustomerAddress!$A$1:$F$3997,6)</f>
        <v>2</v>
      </c>
      <c r="T2174" s="22" t="str">
        <f>VLOOKUP(A2174,Labels!$A$5:$I$3497,9)</f>
        <v>Evasive Customer</v>
      </c>
    </row>
    <row r="2175" spans="1:20" s="22" customFormat="1" ht="15.75" customHeight="1" x14ac:dyDescent="0.25">
      <c r="A2175" s="23">
        <v>2174</v>
      </c>
      <c r="B2175" s="24" t="s">
        <v>4203</v>
      </c>
      <c r="C2175" s="24" t="s">
        <v>4204</v>
      </c>
      <c r="D2175" s="24" t="s">
        <v>48</v>
      </c>
      <c r="E2175" s="23">
        <v>32</v>
      </c>
      <c r="F2175" s="25">
        <v>22910</v>
      </c>
      <c r="G2175" s="23">
        <f t="shared" ca="1" si="159"/>
        <v>58.580310169013181</v>
      </c>
      <c r="H2175" s="23" t="str">
        <f t="shared" ca="1" si="160"/>
        <v>51-60</v>
      </c>
      <c r="I2175" s="24" t="s">
        <v>90</v>
      </c>
      <c r="J2175" s="24" t="s">
        <v>75</v>
      </c>
      <c r="K2175" s="24" t="s">
        <v>66</v>
      </c>
      <c r="L2175" s="24" t="s">
        <v>44</v>
      </c>
      <c r="M2175" s="24" t="s">
        <v>57</v>
      </c>
      <c r="N2175" s="23">
        <v>11</v>
      </c>
      <c r="O2175" s="22" t="str">
        <f>VLOOKUP(A2175,[1]CustomerAddress!$A$1:$F$3997,2)</f>
        <v>5890 Comanche Trail</v>
      </c>
      <c r="P2175" s="22">
        <f>VLOOKUP(A2175,[1]CustomerAddress!$A$1:$F$3997,3)</f>
        <v>3429</v>
      </c>
      <c r="Q2175" s="22" t="str">
        <f>VLOOKUP(A2175,[1]CustomerAddress!$A$1:$F$3997,4)</f>
        <v>VIC</v>
      </c>
      <c r="R2175" s="22" t="str">
        <f>VLOOKUP(A2175,[1]CustomerAddress!$A$1:$F$3997,5)</f>
        <v>Australia</v>
      </c>
      <c r="S2175" s="22">
        <f>VLOOKUP(A2175,[1]CustomerAddress!$A$1:$F$3997,6)</f>
        <v>6</v>
      </c>
      <c r="T2175" s="22" t="str">
        <f>VLOOKUP(A2175,Labels!$A$5:$I$3497,9)</f>
        <v>High Risk Customer</v>
      </c>
    </row>
    <row r="2176" spans="1:20" s="22" customFormat="1" ht="15.75" customHeight="1" x14ac:dyDescent="0.25">
      <c r="A2176" s="23">
        <v>2175</v>
      </c>
      <c r="B2176" s="24" t="s">
        <v>4205</v>
      </c>
      <c r="C2176" s="24" t="s">
        <v>4206</v>
      </c>
      <c r="D2176" s="24" t="s">
        <v>48</v>
      </c>
      <c r="E2176" s="23">
        <v>23</v>
      </c>
      <c r="F2176" s="25">
        <v>31352</v>
      </c>
      <c r="G2176" s="23">
        <f t="shared" ca="1" si="159"/>
        <v>35.451543045725515</v>
      </c>
      <c r="H2176" s="23" t="str">
        <f t="shared" ca="1" si="160"/>
        <v>31-40</v>
      </c>
      <c r="I2176" s="24" t="s">
        <v>535</v>
      </c>
      <c r="J2176" s="24" t="s">
        <v>42</v>
      </c>
      <c r="K2176" s="24" t="s">
        <v>43</v>
      </c>
      <c r="L2176" s="24" t="s">
        <v>44</v>
      </c>
      <c r="M2176" s="24" t="s">
        <v>57</v>
      </c>
      <c r="N2176" s="23">
        <v>13</v>
      </c>
      <c r="O2176" s="22" t="str">
        <f>VLOOKUP(A2176,[1]CustomerAddress!$A$1:$F$3997,2)</f>
        <v>6621 Carberry Crossing</v>
      </c>
      <c r="P2176" s="22">
        <f>VLOOKUP(A2176,[1]CustomerAddress!$A$1:$F$3997,3)</f>
        <v>3083</v>
      </c>
      <c r="Q2176" s="22" t="str">
        <f>VLOOKUP(A2176,[1]CustomerAddress!$A$1:$F$3997,4)</f>
        <v>VIC</v>
      </c>
      <c r="R2176" s="22" t="str">
        <f>VLOOKUP(A2176,[1]CustomerAddress!$A$1:$F$3997,5)</f>
        <v>Australia</v>
      </c>
      <c r="S2176" s="22">
        <f>VLOOKUP(A2176,[1]CustomerAddress!$A$1:$F$3997,6)</f>
        <v>8</v>
      </c>
      <c r="T2176" s="22" t="str">
        <f>VLOOKUP(A2176,Labels!$A$5:$I$3497,9)</f>
        <v>High Risk Customer</v>
      </c>
    </row>
    <row r="2177" spans="1:20" s="22" customFormat="1" ht="15.75" customHeight="1" x14ac:dyDescent="0.25">
      <c r="A2177" s="23">
        <v>2176</v>
      </c>
      <c r="B2177" s="24" t="s">
        <v>4207</v>
      </c>
      <c r="C2177" s="24" t="s">
        <v>4208</v>
      </c>
      <c r="D2177" s="24" t="s">
        <v>40</v>
      </c>
      <c r="E2177" s="23">
        <v>79</v>
      </c>
      <c r="F2177" s="25">
        <v>22959</v>
      </c>
      <c r="G2177" s="23">
        <f t="shared" ca="1" si="159"/>
        <v>58.446063593670722</v>
      </c>
      <c r="H2177" s="23" t="str">
        <f t="shared" ca="1" si="160"/>
        <v>51-60</v>
      </c>
      <c r="I2177" s="24" t="s">
        <v>1462</v>
      </c>
      <c r="J2177" s="24" t="s">
        <v>54</v>
      </c>
      <c r="K2177" s="24" t="s">
        <v>66</v>
      </c>
      <c r="L2177" s="24" t="s">
        <v>44</v>
      </c>
      <c r="M2177" s="24" t="s">
        <v>45</v>
      </c>
      <c r="N2177" s="23">
        <v>12</v>
      </c>
      <c r="O2177" s="22" t="str">
        <f>VLOOKUP(A2177,[1]CustomerAddress!$A$1:$F$3997,2)</f>
        <v>322 Scott Plaza</v>
      </c>
      <c r="P2177" s="22">
        <f>VLOOKUP(A2177,[1]CustomerAddress!$A$1:$F$3997,3)</f>
        <v>2170</v>
      </c>
      <c r="Q2177" s="22" t="str">
        <f>VLOOKUP(A2177,[1]CustomerAddress!$A$1:$F$3997,4)</f>
        <v>NSW</v>
      </c>
      <c r="R2177" s="22" t="str">
        <f>VLOOKUP(A2177,[1]CustomerAddress!$A$1:$F$3997,5)</f>
        <v>Australia</v>
      </c>
      <c r="S2177" s="22">
        <f>VLOOKUP(A2177,[1]CustomerAddress!$A$1:$F$3997,6)</f>
        <v>5</v>
      </c>
      <c r="T2177" s="22" t="str">
        <f>VLOOKUP(A2177,Labels!$A$5:$I$3497,9)</f>
        <v>Late Bloomer</v>
      </c>
    </row>
    <row r="2178" spans="1:20" s="22" customFormat="1" ht="15.75" customHeight="1" x14ac:dyDescent="0.25">
      <c r="A2178" s="23">
        <v>2177</v>
      </c>
      <c r="B2178" s="24" t="s">
        <v>4209</v>
      </c>
      <c r="C2178" s="24" t="s">
        <v>3340</v>
      </c>
      <c r="D2178" s="24" t="s">
        <v>48</v>
      </c>
      <c r="E2178" s="23">
        <v>35</v>
      </c>
      <c r="F2178" s="25">
        <v>28406</v>
      </c>
      <c r="G2178" s="23">
        <f t="shared" ca="1" si="159"/>
        <v>43.522775922437845</v>
      </c>
      <c r="H2178" s="23" t="str">
        <f t="shared" ca="1" si="160"/>
        <v>41-50</v>
      </c>
      <c r="I2178" s="24" t="s">
        <v>157</v>
      </c>
      <c r="J2178" s="24" t="s">
        <v>42</v>
      </c>
      <c r="K2178" s="24" t="s">
        <v>43</v>
      </c>
      <c r="L2178" s="24" t="s">
        <v>44</v>
      </c>
      <c r="M2178" s="24" t="s">
        <v>57</v>
      </c>
      <c r="N2178" s="23">
        <v>9</v>
      </c>
      <c r="O2178" s="22" t="str">
        <f>VLOOKUP(A2178,[1]CustomerAddress!$A$1:$F$3997,2)</f>
        <v>15811 La Follette Park</v>
      </c>
      <c r="P2178" s="22">
        <f>VLOOKUP(A2178,[1]CustomerAddress!$A$1:$F$3997,3)</f>
        <v>2770</v>
      </c>
      <c r="Q2178" s="22" t="str">
        <f>VLOOKUP(A2178,[1]CustomerAddress!$A$1:$F$3997,4)</f>
        <v>NSW</v>
      </c>
      <c r="R2178" s="22" t="str">
        <f>VLOOKUP(A2178,[1]CustomerAddress!$A$1:$F$3997,5)</f>
        <v>Australia</v>
      </c>
      <c r="S2178" s="22">
        <f>VLOOKUP(A2178,[1]CustomerAddress!$A$1:$F$3997,6)</f>
        <v>7</v>
      </c>
      <c r="T2178" s="22" t="str">
        <f>VLOOKUP(A2178,Labels!$A$5:$I$3497,9)</f>
        <v>Evasive Customer</v>
      </c>
    </row>
    <row r="2179" spans="1:20" s="22" customFormat="1" ht="15.75" customHeight="1" x14ac:dyDescent="0.25">
      <c r="A2179" s="23">
        <v>2178</v>
      </c>
      <c r="B2179" s="24" t="s">
        <v>4210</v>
      </c>
      <c r="C2179" s="24" t="s">
        <v>4211</v>
      </c>
      <c r="D2179" s="24" t="s">
        <v>40</v>
      </c>
      <c r="E2179" s="23">
        <v>20</v>
      </c>
      <c r="F2179" s="25">
        <v>19801</v>
      </c>
      <c r="G2179" s="23">
        <f t="shared" ca="1" si="159"/>
        <v>67.098118388191267</v>
      </c>
      <c r="H2179" s="23" t="str">
        <f t="shared" ca="1" si="160"/>
        <v>61-70</v>
      </c>
      <c r="I2179" s="24" t="s">
        <v>2170</v>
      </c>
      <c r="J2179" s="24" t="s">
        <v>65</v>
      </c>
      <c r="K2179" s="24" t="s">
        <v>43</v>
      </c>
      <c r="L2179" s="24" t="s">
        <v>44</v>
      </c>
      <c r="M2179" s="24" t="s">
        <v>57</v>
      </c>
      <c r="N2179" s="23">
        <v>12</v>
      </c>
      <c r="O2179" s="22" t="str">
        <f>VLOOKUP(A2179,[1]CustomerAddress!$A$1:$F$3997,2)</f>
        <v>67143 Bluejay Court</v>
      </c>
      <c r="P2179" s="22">
        <f>VLOOKUP(A2179,[1]CustomerAddress!$A$1:$F$3997,3)</f>
        <v>4214</v>
      </c>
      <c r="Q2179" s="22" t="str">
        <f>VLOOKUP(A2179,[1]CustomerAddress!$A$1:$F$3997,4)</f>
        <v>QLD</v>
      </c>
      <c r="R2179" s="22" t="str">
        <f>VLOOKUP(A2179,[1]CustomerAddress!$A$1:$F$3997,5)</f>
        <v>Australia</v>
      </c>
      <c r="S2179" s="22">
        <f>VLOOKUP(A2179,[1]CustomerAddress!$A$1:$F$3997,6)</f>
        <v>8</v>
      </c>
      <c r="T2179" s="22" t="str">
        <f>VLOOKUP(A2179,Labels!$A$5:$I$3497,9)</f>
        <v>Almost Lost Customer</v>
      </c>
    </row>
    <row r="2180" spans="1:20" s="22" customFormat="1" ht="15.75" customHeight="1" x14ac:dyDescent="0.25">
      <c r="A2180" s="23">
        <v>2179</v>
      </c>
      <c r="B2180" s="24" t="s">
        <v>4212</v>
      </c>
      <c r="C2180" s="24" t="s">
        <v>4213</v>
      </c>
      <c r="D2180" s="24" t="s">
        <v>48</v>
      </c>
      <c r="E2180" s="23">
        <v>15</v>
      </c>
      <c r="F2180" s="25">
        <v>22148</v>
      </c>
      <c r="G2180" s="23">
        <f t="shared" ca="1" si="159"/>
        <v>60.667981401889897</v>
      </c>
      <c r="H2180" s="23" t="str">
        <f t="shared" ca="1" si="160"/>
        <v>61-70</v>
      </c>
      <c r="I2180" s="24" t="s">
        <v>574</v>
      </c>
      <c r="J2180" s="24" t="s">
        <v>84</v>
      </c>
      <c r="K2180" s="24" t="s">
        <v>43</v>
      </c>
      <c r="L2180" s="24" t="s">
        <v>44</v>
      </c>
      <c r="M2180" s="24" t="s">
        <v>57</v>
      </c>
      <c r="N2180" s="23">
        <v>17</v>
      </c>
      <c r="O2180" s="22" t="str">
        <f>VLOOKUP(A2180,[1]CustomerAddress!$A$1:$F$3997,2)</f>
        <v>966 Emmet Trail</v>
      </c>
      <c r="P2180" s="22">
        <f>VLOOKUP(A2180,[1]CustomerAddress!$A$1:$F$3997,3)</f>
        <v>3015</v>
      </c>
      <c r="Q2180" s="22" t="str">
        <f>VLOOKUP(A2180,[1]CustomerAddress!$A$1:$F$3997,4)</f>
        <v>VIC</v>
      </c>
      <c r="R2180" s="22" t="str">
        <f>VLOOKUP(A2180,[1]CustomerAddress!$A$1:$F$3997,5)</f>
        <v>Australia</v>
      </c>
      <c r="S2180" s="22">
        <f>VLOOKUP(A2180,[1]CustomerAddress!$A$1:$F$3997,6)</f>
        <v>10</v>
      </c>
      <c r="T2180" s="22" t="str">
        <f>VLOOKUP(A2180,Labels!$A$5:$I$3497,9)</f>
        <v>Potential Customer</v>
      </c>
    </row>
    <row r="2181" spans="1:20" s="22" customFormat="1" ht="15.75" customHeight="1" x14ac:dyDescent="0.25">
      <c r="A2181" s="23">
        <v>2180</v>
      </c>
      <c r="B2181" s="24" t="s">
        <v>4214</v>
      </c>
      <c r="C2181" s="24" t="s">
        <v>4215</v>
      </c>
      <c r="D2181" s="24" t="s">
        <v>48</v>
      </c>
      <c r="E2181" s="23">
        <v>98</v>
      </c>
      <c r="F2181" s="25">
        <v>21926</v>
      </c>
      <c r="G2181" s="23">
        <f t="shared" ca="1" si="159"/>
        <v>61.276200579972091</v>
      </c>
      <c r="H2181" s="23" t="str">
        <f t="shared" ca="1" si="160"/>
        <v>61-70</v>
      </c>
      <c r="I2181" s="24" t="s">
        <v>212</v>
      </c>
      <c r="J2181" s="24" t="s">
        <v>61</v>
      </c>
      <c r="K2181" s="24" t="s">
        <v>66</v>
      </c>
      <c r="L2181" s="24" t="s">
        <v>44</v>
      </c>
      <c r="M2181" s="24" t="s">
        <v>45</v>
      </c>
      <c r="N2181" s="23">
        <v>13</v>
      </c>
      <c r="O2181" s="22" t="str">
        <f>VLOOKUP(A2181,[1]CustomerAddress!$A$1:$F$3997,2)</f>
        <v>49530 Evergreen Lane</v>
      </c>
      <c r="P2181" s="22">
        <f>VLOOKUP(A2181,[1]CustomerAddress!$A$1:$F$3997,3)</f>
        <v>3163</v>
      </c>
      <c r="Q2181" s="22" t="str">
        <f>VLOOKUP(A2181,[1]CustomerAddress!$A$1:$F$3997,4)</f>
        <v>VIC</v>
      </c>
      <c r="R2181" s="22" t="str">
        <f>VLOOKUP(A2181,[1]CustomerAddress!$A$1:$F$3997,5)</f>
        <v>Australia</v>
      </c>
      <c r="S2181" s="22">
        <f>VLOOKUP(A2181,[1]CustomerAddress!$A$1:$F$3997,6)</f>
        <v>10</v>
      </c>
      <c r="T2181" s="22" t="str">
        <f>VLOOKUP(A2181,Labels!$A$5:$I$3497,9)</f>
        <v>High Risk Customer</v>
      </c>
    </row>
    <row r="2182" spans="1:20" s="22" customFormat="1" ht="15.75" customHeight="1" x14ac:dyDescent="0.25">
      <c r="A2182" s="23">
        <v>2181</v>
      </c>
      <c r="B2182" s="24" t="s">
        <v>1189</v>
      </c>
      <c r="C2182" s="24" t="s">
        <v>4216</v>
      </c>
      <c r="D2182" s="24" t="s">
        <v>48</v>
      </c>
      <c r="E2182" s="23">
        <v>99</v>
      </c>
      <c r="F2182" s="25">
        <v>27227</v>
      </c>
      <c r="G2182" s="23">
        <f t="shared" ca="1" si="159"/>
        <v>46.752912908739212</v>
      </c>
      <c r="H2182" s="23" t="str">
        <f t="shared" ca="1" si="160"/>
        <v>41-50</v>
      </c>
      <c r="I2182" s="24" t="s">
        <v>90</v>
      </c>
      <c r="J2182" s="24" t="s">
        <v>56</v>
      </c>
      <c r="K2182" s="24" t="s">
        <v>43</v>
      </c>
      <c r="L2182" s="24" t="s">
        <v>44</v>
      </c>
      <c r="M2182" s="24" t="s">
        <v>45</v>
      </c>
      <c r="N2182" s="23">
        <v>8</v>
      </c>
      <c r="O2182" s="22" t="str">
        <f>VLOOKUP(A2182,[1]CustomerAddress!$A$1:$F$3997,2)</f>
        <v>9582 Fremont Center</v>
      </c>
      <c r="P2182" s="22">
        <f>VLOOKUP(A2182,[1]CustomerAddress!$A$1:$F$3997,3)</f>
        <v>2032</v>
      </c>
      <c r="Q2182" s="22" t="str">
        <f>VLOOKUP(A2182,[1]CustomerAddress!$A$1:$F$3997,4)</f>
        <v>NSW</v>
      </c>
      <c r="R2182" s="22" t="str">
        <f>VLOOKUP(A2182,[1]CustomerAddress!$A$1:$F$3997,5)</f>
        <v>Australia</v>
      </c>
      <c r="S2182" s="22">
        <f>VLOOKUP(A2182,[1]CustomerAddress!$A$1:$F$3997,6)</f>
        <v>11</v>
      </c>
      <c r="T2182" s="22" t="str">
        <f>VLOOKUP(A2182,Labels!$A$5:$I$3497,9)</f>
        <v>Losing Customer</v>
      </c>
    </row>
    <row r="2183" spans="1:20" s="22" customFormat="1" ht="15.75" customHeight="1" x14ac:dyDescent="0.25">
      <c r="A2183" s="23">
        <v>2182</v>
      </c>
      <c r="B2183" s="24" t="s">
        <v>4217</v>
      </c>
      <c r="C2183" s="24" t="s">
        <v>4218</v>
      </c>
      <c r="D2183" s="24" t="s">
        <v>48</v>
      </c>
      <c r="E2183" s="23">
        <v>47</v>
      </c>
      <c r="F2183" s="25">
        <v>24585</v>
      </c>
      <c r="G2183" s="23">
        <f t="shared" ca="1" si="159"/>
        <v>53.991269073122773</v>
      </c>
      <c r="H2183" s="23" t="str">
        <f t="shared" ca="1" si="160"/>
        <v>51-60</v>
      </c>
      <c r="I2183" s="24" t="s">
        <v>163</v>
      </c>
      <c r="J2183" s="24" t="s">
        <v>164</v>
      </c>
      <c r="K2183" s="24" t="s">
        <v>66</v>
      </c>
      <c r="L2183" s="24" t="s">
        <v>44</v>
      </c>
      <c r="M2183" s="24" t="s">
        <v>45</v>
      </c>
      <c r="N2183" s="23">
        <v>16</v>
      </c>
      <c r="O2183" s="22" t="str">
        <f>VLOOKUP(A2183,[1]CustomerAddress!$A$1:$F$3997,2)</f>
        <v>3 Declaration Circle</v>
      </c>
      <c r="P2183" s="22">
        <f>VLOOKUP(A2183,[1]CustomerAddress!$A$1:$F$3997,3)</f>
        <v>4350</v>
      </c>
      <c r="Q2183" s="22" t="str">
        <f>VLOOKUP(A2183,[1]CustomerAddress!$A$1:$F$3997,4)</f>
        <v>QLD</v>
      </c>
      <c r="R2183" s="22" t="str">
        <f>VLOOKUP(A2183,[1]CustomerAddress!$A$1:$F$3997,5)</f>
        <v>Australia</v>
      </c>
      <c r="S2183" s="22">
        <f>VLOOKUP(A2183,[1]CustomerAddress!$A$1:$F$3997,6)</f>
        <v>7</v>
      </c>
      <c r="T2183" s="22" t="str">
        <f>VLOOKUP(A2183,Labels!$A$5:$I$3497,9)</f>
        <v>Platinum Customer</v>
      </c>
    </row>
    <row r="2184" spans="1:20" s="22" customFormat="1" ht="15.75" customHeight="1" x14ac:dyDescent="0.25">
      <c r="A2184" s="23">
        <v>2183</v>
      </c>
      <c r="B2184" s="24" t="s">
        <v>4219</v>
      </c>
      <c r="C2184" s="24" t="s">
        <v>1674</v>
      </c>
      <c r="D2184" s="24" t="s">
        <v>40</v>
      </c>
      <c r="E2184" s="23">
        <v>61</v>
      </c>
      <c r="F2184" s="25">
        <v>26336</v>
      </c>
      <c r="G2184" s="23">
        <f t="shared" ca="1" si="159"/>
        <v>49.194008799150168</v>
      </c>
      <c r="H2184" s="23" t="str">
        <f t="shared" ca="1" si="160"/>
        <v>41-50</v>
      </c>
      <c r="I2184" s="24" t="s">
        <v>1435</v>
      </c>
      <c r="J2184" s="24" t="s">
        <v>84</v>
      </c>
      <c r="K2184" s="24" t="s">
        <v>43</v>
      </c>
      <c r="L2184" s="24" t="s">
        <v>44</v>
      </c>
      <c r="M2184" s="24" t="s">
        <v>45</v>
      </c>
      <c r="N2184" s="23">
        <v>7</v>
      </c>
      <c r="O2184" s="22" t="str">
        <f>VLOOKUP(A2184,[1]CustomerAddress!$A$1:$F$3997,2)</f>
        <v>8142 Tomscot Drive</v>
      </c>
      <c r="P2184" s="22">
        <f>VLOOKUP(A2184,[1]CustomerAddress!$A$1:$F$3997,3)</f>
        <v>4132</v>
      </c>
      <c r="Q2184" s="22" t="str">
        <f>VLOOKUP(A2184,[1]CustomerAddress!$A$1:$F$3997,4)</f>
        <v>QLD</v>
      </c>
      <c r="R2184" s="22" t="str">
        <f>VLOOKUP(A2184,[1]CustomerAddress!$A$1:$F$3997,5)</f>
        <v>Australia</v>
      </c>
      <c r="S2184" s="22">
        <f>VLOOKUP(A2184,[1]CustomerAddress!$A$1:$F$3997,6)</f>
        <v>4</v>
      </c>
      <c r="T2184" s="22" t="str">
        <f>VLOOKUP(A2184,Labels!$A$5:$I$3497,9)</f>
        <v>Platinum Customer</v>
      </c>
    </row>
    <row r="2185" spans="1:20" s="22" customFormat="1" ht="15.75" hidden="1" customHeight="1" x14ac:dyDescent="0.25">
      <c r="A2185" s="23">
        <v>2184</v>
      </c>
      <c r="B2185" s="24" t="s">
        <v>4220</v>
      </c>
      <c r="C2185" s="24" t="s">
        <v>3819</v>
      </c>
      <c r="D2185" s="24" t="s">
        <v>48</v>
      </c>
      <c r="E2185" s="23">
        <v>49</v>
      </c>
      <c r="F2185" s="25">
        <v>26272</v>
      </c>
      <c r="G2185" s="23">
        <f t="shared" ca="1" si="159"/>
        <v>49.369351264903592</v>
      </c>
      <c r="H2185" s="23"/>
      <c r="I2185" s="24" t="s">
        <v>1142</v>
      </c>
      <c r="J2185" s="24" t="s">
        <v>42</v>
      </c>
      <c r="K2185" s="24" t="s">
        <v>43</v>
      </c>
      <c r="L2185" s="24" t="s">
        <v>44</v>
      </c>
      <c r="M2185" s="24" t="s">
        <v>57</v>
      </c>
      <c r="N2185" s="23">
        <v>11</v>
      </c>
    </row>
    <row r="2186" spans="1:20" s="22" customFormat="1" ht="15.75" customHeight="1" x14ac:dyDescent="0.25">
      <c r="A2186" s="23">
        <v>2185</v>
      </c>
      <c r="B2186" s="24" t="s">
        <v>4052</v>
      </c>
      <c r="C2186" s="24" t="s">
        <v>4221</v>
      </c>
      <c r="D2186" s="24" t="s">
        <v>40</v>
      </c>
      <c r="E2186" s="23">
        <v>40</v>
      </c>
      <c r="F2186" s="25">
        <v>23299</v>
      </c>
      <c r="G2186" s="23">
        <f t="shared" ca="1" si="159"/>
        <v>57.514556744355652</v>
      </c>
      <c r="H2186" s="23" t="str">
        <f t="shared" ref="H2186:H2205" ca="1" si="161">IF(G2186&lt;=10,"0-10",IF(AND(G2186&gt;10,G2186&lt;=20),"11-20",IF(AND(G2186&gt;20,G2186&lt;=30),"21-30",IF(AND(G2186&gt;30,G2186&lt;=40),"31-40",IF(AND(G2186&gt;40,G2186&lt;=50),"41-50",IF(AND(G2186&gt;50,G2186&lt;=60),"51-60",IF(AND(G2186&gt;60,G2186&lt;=70),"61-70",IF(AND(G2186&gt;70,G2186&lt;=80),"71-80",IF(AND(G2186&gt;80,G2186&lt;=90),"81-90",IF(G2186&gt;90,"91-100"))))))))))</f>
        <v>51-60</v>
      </c>
      <c r="I2186" s="24" t="s">
        <v>2166</v>
      </c>
      <c r="J2186" s="24" t="s">
        <v>54</v>
      </c>
      <c r="K2186" s="24" t="s">
        <v>43</v>
      </c>
      <c r="L2186" s="24" t="s">
        <v>44</v>
      </c>
      <c r="M2186" s="24" t="s">
        <v>57</v>
      </c>
      <c r="N2186" s="23">
        <v>19</v>
      </c>
      <c r="O2186" s="22" t="str">
        <f>VLOOKUP(A2186,[1]CustomerAddress!$A$1:$F$3997,2)</f>
        <v>1 Melby Way</v>
      </c>
      <c r="P2186" s="22">
        <f>VLOOKUP(A2186,[1]CustomerAddress!$A$1:$F$3997,3)</f>
        <v>2527</v>
      </c>
      <c r="Q2186" s="22" t="str">
        <f>VLOOKUP(A2186,[1]CustomerAddress!$A$1:$F$3997,4)</f>
        <v>NSW</v>
      </c>
      <c r="R2186" s="22" t="str">
        <f>VLOOKUP(A2186,[1]CustomerAddress!$A$1:$F$3997,5)</f>
        <v>Australia</v>
      </c>
      <c r="S2186" s="22">
        <f>VLOOKUP(A2186,[1]CustomerAddress!$A$1:$F$3997,6)</f>
        <v>7</v>
      </c>
      <c r="T2186" s="22" t="str">
        <f>VLOOKUP(A2186,Labels!$A$5:$I$3497,9)</f>
        <v>Almost Lost Customer</v>
      </c>
    </row>
    <row r="2187" spans="1:20" s="22" customFormat="1" ht="15.75" customHeight="1" x14ac:dyDescent="0.25">
      <c r="A2187" s="23">
        <v>2186</v>
      </c>
      <c r="B2187" s="24" t="s">
        <v>4146</v>
      </c>
      <c r="C2187" s="24" t="s">
        <v>4222</v>
      </c>
      <c r="D2187" s="24" t="s">
        <v>40</v>
      </c>
      <c r="E2187" s="23">
        <v>61</v>
      </c>
      <c r="F2187" s="25">
        <v>23088</v>
      </c>
      <c r="G2187" s="23">
        <f t="shared" ca="1" si="159"/>
        <v>58.092638936136474</v>
      </c>
      <c r="H2187" s="23" t="str">
        <f t="shared" ca="1" si="161"/>
        <v>51-60</v>
      </c>
      <c r="I2187" s="24" t="s">
        <v>599</v>
      </c>
      <c r="J2187" s="24" t="s">
        <v>42</v>
      </c>
      <c r="K2187" s="24" t="s">
        <v>66</v>
      </c>
      <c r="L2187" s="24" t="s">
        <v>44</v>
      </c>
      <c r="M2187" s="24" t="s">
        <v>57</v>
      </c>
      <c r="N2187" s="23">
        <v>5</v>
      </c>
      <c r="O2187" s="22" t="str">
        <f>VLOOKUP(A2187,[1]CustomerAddress!$A$1:$F$3997,2)</f>
        <v>53221 Namekagon Parkway</v>
      </c>
      <c r="P2187" s="22">
        <f>VLOOKUP(A2187,[1]CustomerAddress!$A$1:$F$3997,3)</f>
        <v>2557</v>
      </c>
      <c r="Q2187" s="22" t="str">
        <f>VLOOKUP(A2187,[1]CustomerAddress!$A$1:$F$3997,4)</f>
        <v>NSW</v>
      </c>
      <c r="R2187" s="22" t="str">
        <f>VLOOKUP(A2187,[1]CustomerAddress!$A$1:$F$3997,5)</f>
        <v>Australia</v>
      </c>
      <c r="S2187" s="22">
        <f>VLOOKUP(A2187,[1]CustomerAddress!$A$1:$F$3997,6)</f>
        <v>9</v>
      </c>
      <c r="T2187" s="22" t="str">
        <f>VLOOKUP(A2187,Labels!$A$5:$I$3497,9)</f>
        <v>Evasive Customer</v>
      </c>
    </row>
    <row r="2188" spans="1:20" s="22" customFormat="1" ht="15.75" customHeight="1" x14ac:dyDescent="0.25">
      <c r="A2188" s="23">
        <v>2187</v>
      </c>
      <c r="B2188" s="24" t="s">
        <v>4223</v>
      </c>
      <c r="C2188" s="24" t="s">
        <v>421</v>
      </c>
      <c r="D2188" s="24" t="s">
        <v>40</v>
      </c>
      <c r="E2188" s="23">
        <v>52</v>
      </c>
      <c r="F2188" s="25">
        <v>35791</v>
      </c>
      <c r="G2188" s="23">
        <f t="shared" ca="1" si="159"/>
        <v>23.289899210109073</v>
      </c>
      <c r="H2188" s="23" t="str">
        <f t="shared" ca="1" si="161"/>
        <v>21-30</v>
      </c>
      <c r="I2188" s="24" t="s">
        <v>763</v>
      </c>
      <c r="J2188" s="24" t="s">
        <v>42</v>
      </c>
      <c r="K2188" s="24" t="s">
        <v>43</v>
      </c>
      <c r="L2188" s="24" t="s">
        <v>44</v>
      </c>
      <c r="M2188" s="24" t="s">
        <v>57</v>
      </c>
      <c r="N2188" s="23">
        <v>2</v>
      </c>
      <c r="O2188" s="22" t="str">
        <f>VLOOKUP(A2188,[1]CustomerAddress!$A$1:$F$3997,2)</f>
        <v>6 Dovetail Circle</v>
      </c>
      <c r="P2188" s="22">
        <f>VLOOKUP(A2188,[1]CustomerAddress!$A$1:$F$3997,3)</f>
        <v>2200</v>
      </c>
      <c r="Q2188" s="22" t="str">
        <f>VLOOKUP(A2188,[1]CustomerAddress!$A$1:$F$3997,4)</f>
        <v>NSW</v>
      </c>
      <c r="R2188" s="22" t="str">
        <f>VLOOKUP(A2188,[1]CustomerAddress!$A$1:$F$3997,5)</f>
        <v>Australia</v>
      </c>
      <c r="S2188" s="22">
        <f>VLOOKUP(A2188,[1]CustomerAddress!$A$1:$F$3997,6)</f>
        <v>9</v>
      </c>
      <c r="T2188" s="22" t="str">
        <f>VLOOKUP(A2188,Labels!$A$5:$I$3497,9)</f>
        <v>Losing Customer</v>
      </c>
    </row>
    <row r="2189" spans="1:20" s="22" customFormat="1" ht="15.75" customHeight="1" x14ac:dyDescent="0.25">
      <c r="A2189" s="23">
        <v>2188</v>
      </c>
      <c r="B2189" s="24" t="s">
        <v>3483</v>
      </c>
      <c r="C2189" s="24" t="s">
        <v>4224</v>
      </c>
      <c r="D2189" s="24" t="s">
        <v>40</v>
      </c>
      <c r="E2189" s="23">
        <v>85</v>
      </c>
      <c r="F2189" s="25">
        <v>26392</v>
      </c>
      <c r="G2189" s="23">
        <f t="shared" ca="1" si="159"/>
        <v>49.040584141615923</v>
      </c>
      <c r="H2189" s="23" t="str">
        <f t="shared" ca="1" si="161"/>
        <v>41-50</v>
      </c>
      <c r="I2189" s="24" t="s">
        <v>320</v>
      </c>
      <c r="J2189" s="24" t="s">
        <v>61</v>
      </c>
      <c r="K2189" s="24" t="s">
        <v>43</v>
      </c>
      <c r="L2189" s="24" t="s">
        <v>44</v>
      </c>
      <c r="M2189" s="24" t="s">
        <v>57</v>
      </c>
      <c r="N2189" s="23">
        <v>17</v>
      </c>
      <c r="O2189" s="22" t="str">
        <f>VLOOKUP(A2189,[1]CustomerAddress!$A$1:$F$3997,2)</f>
        <v>67 Carioca Road</v>
      </c>
      <c r="P2189" s="22">
        <f>VLOOKUP(A2189,[1]CustomerAddress!$A$1:$F$3997,3)</f>
        <v>4211</v>
      </c>
      <c r="Q2189" s="22" t="str">
        <f>VLOOKUP(A2189,[1]CustomerAddress!$A$1:$F$3997,4)</f>
        <v>QLD</v>
      </c>
      <c r="R2189" s="22" t="str">
        <f>VLOOKUP(A2189,[1]CustomerAddress!$A$1:$F$3997,5)</f>
        <v>Australia</v>
      </c>
      <c r="S2189" s="22">
        <f>VLOOKUP(A2189,[1]CustomerAddress!$A$1:$F$3997,6)</f>
        <v>9</v>
      </c>
      <c r="T2189" s="22" t="str">
        <f>VLOOKUP(A2189,Labels!$A$5:$I$3497,9)</f>
        <v>Losing Customer</v>
      </c>
    </row>
    <row r="2190" spans="1:20" s="22" customFormat="1" ht="15.75" customHeight="1" x14ac:dyDescent="0.25">
      <c r="A2190" s="23">
        <v>2189</v>
      </c>
      <c r="B2190" s="24" t="s">
        <v>4225</v>
      </c>
      <c r="D2190" s="24" t="s">
        <v>48</v>
      </c>
      <c r="E2190" s="23">
        <v>43</v>
      </c>
      <c r="F2190" s="25">
        <v>35851</v>
      </c>
      <c r="G2190" s="23">
        <f t="shared" ca="1" si="159"/>
        <v>23.125515648465239</v>
      </c>
      <c r="H2190" s="23" t="str">
        <f t="shared" ca="1" si="161"/>
        <v>21-30</v>
      </c>
      <c r="I2190" s="24" t="s">
        <v>522</v>
      </c>
      <c r="J2190" s="24" t="s">
        <v>50</v>
      </c>
      <c r="K2190" s="24" t="s">
        <v>66</v>
      </c>
      <c r="L2190" s="24" t="s">
        <v>44</v>
      </c>
      <c r="M2190" s="24" t="s">
        <v>57</v>
      </c>
      <c r="N2190" s="23">
        <v>4</v>
      </c>
      <c r="O2190" s="22" t="str">
        <f>VLOOKUP(A2190,[1]CustomerAddress!$A$1:$F$3997,2)</f>
        <v>63123 Merry Alley</v>
      </c>
      <c r="P2190" s="22">
        <f>VLOOKUP(A2190,[1]CustomerAddress!$A$1:$F$3997,3)</f>
        <v>4500</v>
      </c>
      <c r="Q2190" s="22" t="str">
        <f>VLOOKUP(A2190,[1]CustomerAddress!$A$1:$F$3997,4)</f>
        <v>QLD</v>
      </c>
      <c r="R2190" s="22" t="str">
        <f>VLOOKUP(A2190,[1]CustomerAddress!$A$1:$F$3997,5)</f>
        <v>Australia</v>
      </c>
      <c r="S2190" s="22">
        <f>VLOOKUP(A2190,[1]CustomerAddress!$A$1:$F$3997,6)</f>
        <v>8</v>
      </c>
      <c r="T2190" s="22" t="str">
        <f>VLOOKUP(A2190,Labels!$A$5:$I$3497,9)</f>
        <v>Recent Customer</v>
      </c>
    </row>
    <row r="2191" spans="1:20" s="22" customFormat="1" ht="15.75" customHeight="1" x14ac:dyDescent="0.25">
      <c r="A2191" s="23">
        <v>2190</v>
      </c>
      <c r="B2191" s="24" t="s">
        <v>4226</v>
      </c>
      <c r="C2191" s="24" t="s">
        <v>4227</v>
      </c>
      <c r="D2191" s="24" t="s">
        <v>40</v>
      </c>
      <c r="E2191" s="23">
        <v>77</v>
      </c>
      <c r="F2191" s="25">
        <v>28962</v>
      </c>
      <c r="G2191" s="23">
        <f t="shared" ca="1" si="159"/>
        <v>41.999488251204966</v>
      </c>
      <c r="H2191" s="23" t="str">
        <f t="shared" ca="1" si="161"/>
        <v>41-50</v>
      </c>
      <c r="J2191" s="24" t="s">
        <v>56</v>
      </c>
      <c r="K2191" s="24" t="s">
        <v>62</v>
      </c>
      <c r="L2191" s="24" t="s">
        <v>44</v>
      </c>
      <c r="M2191" s="24" t="s">
        <v>57</v>
      </c>
      <c r="N2191" s="23">
        <v>13</v>
      </c>
      <c r="O2191" s="22" t="str">
        <f>VLOOKUP(A2191,[1]CustomerAddress!$A$1:$F$3997,2)</f>
        <v>4478 Banding Way</v>
      </c>
      <c r="P2191" s="22">
        <f>VLOOKUP(A2191,[1]CustomerAddress!$A$1:$F$3997,3)</f>
        <v>2830</v>
      </c>
      <c r="Q2191" s="22" t="str">
        <f>VLOOKUP(A2191,[1]CustomerAddress!$A$1:$F$3997,4)</f>
        <v>NSW</v>
      </c>
      <c r="R2191" s="22" t="str">
        <f>VLOOKUP(A2191,[1]CustomerAddress!$A$1:$F$3997,5)</f>
        <v>Australia</v>
      </c>
      <c r="S2191" s="22">
        <f>VLOOKUP(A2191,[1]CustomerAddress!$A$1:$F$3997,6)</f>
        <v>3</v>
      </c>
      <c r="T2191" s="22" t="str">
        <f>VLOOKUP(A2191,Labels!$A$5:$I$3497,9)</f>
        <v>Recent Customer</v>
      </c>
    </row>
    <row r="2192" spans="1:20" s="22" customFormat="1" ht="15.75" customHeight="1" x14ac:dyDescent="0.25">
      <c r="A2192" s="23">
        <v>2191</v>
      </c>
      <c r="B2192" s="24" t="s">
        <v>4228</v>
      </c>
      <c r="C2192" s="24" t="s">
        <v>4229</v>
      </c>
      <c r="D2192" s="24" t="s">
        <v>48</v>
      </c>
      <c r="E2192" s="23">
        <v>2</v>
      </c>
      <c r="F2192" s="25">
        <v>27891</v>
      </c>
      <c r="G2192" s="23">
        <f t="shared" ca="1" si="159"/>
        <v>44.933734826547429</v>
      </c>
      <c r="H2192" s="23" t="str">
        <f t="shared" ca="1" si="161"/>
        <v>41-50</v>
      </c>
      <c r="I2192" s="24" t="s">
        <v>167</v>
      </c>
      <c r="J2192" s="24" t="s">
        <v>61</v>
      </c>
      <c r="K2192" s="24" t="s">
        <v>43</v>
      </c>
      <c r="L2192" s="24" t="s">
        <v>44</v>
      </c>
      <c r="M2192" s="24" t="s">
        <v>45</v>
      </c>
      <c r="N2192" s="23">
        <v>4</v>
      </c>
      <c r="O2192" s="22" t="str">
        <f>VLOOKUP(A2192,[1]CustomerAddress!$A$1:$F$3997,2)</f>
        <v>28928 Mariners Cove Pass</v>
      </c>
      <c r="P2192" s="22">
        <f>VLOOKUP(A2192,[1]CustomerAddress!$A$1:$F$3997,3)</f>
        <v>3040</v>
      </c>
      <c r="Q2192" s="22" t="str">
        <f>VLOOKUP(A2192,[1]CustomerAddress!$A$1:$F$3997,4)</f>
        <v>VIC</v>
      </c>
      <c r="R2192" s="22" t="str">
        <f>VLOOKUP(A2192,[1]CustomerAddress!$A$1:$F$3997,5)</f>
        <v>Australia</v>
      </c>
      <c r="S2192" s="22">
        <f>VLOOKUP(A2192,[1]CustomerAddress!$A$1:$F$3997,6)</f>
        <v>11</v>
      </c>
      <c r="T2192" s="22" t="str">
        <f>VLOOKUP(A2192,Labels!$A$5:$I$3497,9)</f>
        <v>Becoming Loyal</v>
      </c>
    </row>
    <row r="2193" spans="1:20" s="22" customFormat="1" ht="15.75" customHeight="1" x14ac:dyDescent="0.25">
      <c r="A2193" s="23">
        <v>2192</v>
      </c>
      <c r="B2193" s="24" t="s">
        <v>3078</v>
      </c>
      <c r="C2193" s="24" t="s">
        <v>4230</v>
      </c>
      <c r="D2193" s="24" t="s">
        <v>48</v>
      </c>
      <c r="E2193" s="23">
        <v>93</v>
      </c>
      <c r="F2193" s="25">
        <v>24346</v>
      </c>
      <c r="G2193" s="23">
        <f t="shared" ca="1" si="159"/>
        <v>54.646063593670718</v>
      </c>
      <c r="H2193" s="23" t="str">
        <f t="shared" ca="1" si="161"/>
        <v>51-60</v>
      </c>
      <c r="I2193" s="24" t="s">
        <v>654</v>
      </c>
      <c r="J2193" s="24" t="s">
        <v>61</v>
      </c>
      <c r="K2193" s="24" t="s">
        <v>43</v>
      </c>
      <c r="L2193" s="24" t="s">
        <v>44</v>
      </c>
      <c r="M2193" s="24" t="s">
        <v>57</v>
      </c>
      <c r="N2193" s="23">
        <v>14</v>
      </c>
      <c r="O2193" s="22" t="str">
        <f>VLOOKUP(A2193,[1]CustomerAddress!$A$1:$F$3997,2)</f>
        <v>3 Thierer Plaza</v>
      </c>
      <c r="P2193" s="22">
        <f>VLOOKUP(A2193,[1]CustomerAddress!$A$1:$F$3997,3)</f>
        <v>4815</v>
      </c>
      <c r="Q2193" s="22" t="str">
        <f>VLOOKUP(A2193,[1]CustomerAddress!$A$1:$F$3997,4)</f>
        <v>QLD</v>
      </c>
      <c r="R2193" s="22" t="str">
        <f>VLOOKUP(A2193,[1]CustomerAddress!$A$1:$F$3997,5)</f>
        <v>Australia</v>
      </c>
      <c r="S2193" s="22">
        <f>VLOOKUP(A2193,[1]CustomerAddress!$A$1:$F$3997,6)</f>
        <v>1</v>
      </c>
      <c r="T2193" s="22" t="str">
        <f>VLOOKUP(A2193,Labels!$A$5:$I$3497,9)</f>
        <v>Late Bloomer</v>
      </c>
    </row>
    <row r="2194" spans="1:20" s="22" customFormat="1" ht="15.75" customHeight="1" x14ac:dyDescent="0.25">
      <c r="A2194" s="23">
        <v>2193</v>
      </c>
      <c r="B2194" s="24" t="s">
        <v>4231</v>
      </c>
      <c r="C2194" s="24" t="s">
        <v>4232</v>
      </c>
      <c r="D2194" s="24" t="s">
        <v>48</v>
      </c>
      <c r="E2194" s="23">
        <v>66</v>
      </c>
      <c r="F2194" s="25">
        <v>20439</v>
      </c>
      <c r="G2194" s="23">
        <f t="shared" ca="1" si="159"/>
        <v>65.350173182711814</v>
      </c>
      <c r="H2194" s="23" t="str">
        <f t="shared" ca="1" si="161"/>
        <v>61-70</v>
      </c>
      <c r="I2194" s="24" t="s">
        <v>1101</v>
      </c>
      <c r="J2194" s="24" t="s">
        <v>61</v>
      </c>
      <c r="K2194" s="24" t="s">
        <v>43</v>
      </c>
      <c r="L2194" s="24" t="s">
        <v>44</v>
      </c>
      <c r="M2194" s="24" t="s">
        <v>45</v>
      </c>
      <c r="N2194" s="23">
        <v>6</v>
      </c>
      <c r="O2194" s="22" t="str">
        <f>VLOOKUP(A2194,[1]CustomerAddress!$A$1:$F$3997,2)</f>
        <v>9 Hauk Alley</v>
      </c>
      <c r="P2194" s="22">
        <f>VLOOKUP(A2194,[1]CustomerAddress!$A$1:$F$3997,3)</f>
        <v>3915</v>
      </c>
      <c r="Q2194" s="22" t="str">
        <f>VLOOKUP(A2194,[1]CustomerAddress!$A$1:$F$3997,4)</f>
        <v>VIC</v>
      </c>
      <c r="R2194" s="22" t="str">
        <f>VLOOKUP(A2194,[1]CustomerAddress!$A$1:$F$3997,5)</f>
        <v>Australia</v>
      </c>
      <c r="S2194" s="22">
        <f>VLOOKUP(A2194,[1]CustomerAddress!$A$1:$F$3997,6)</f>
        <v>4</v>
      </c>
      <c r="T2194" s="22" t="str">
        <f>VLOOKUP(A2194,Labels!$A$5:$I$3497,9)</f>
        <v>High Risk Customer</v>
      </c>
    </row>
    <row r="2195" spans="1:20" s="22" customFormat="1" ht="15.75" customHeight="1" x14ac:dyDescent="0.25">
      <c r="A2195" s="23">
        <v>2194</v>
      </c>
      <c r="B2195" s="24" t="s">
        <v>4233</v>
      </c>
      <c r="C2195" s="24" t="s">
        <v>4234</v>
      </c>
      <c r="D2195" s="24" t="s">
        <v>40</v>
      </c>
      <c r="E2195" s="23">
        <v>79</v>
      </c>
      <c r="F2195" s="25">
        <v>21438</v>
      </c>
      <c r="G2195" s="23">
        <f t="shared" ca="1" si="159"/>
        <v>62.613186881341953</v>
      </c>
      <c r="H2195" s="23" t="str">
        <f t="shared" ca="1" si="161"/>
        <v>61-70</v>
      </c>
      <c r="I2195" s="24" t="s">
        <v>593</v>
      </c>
      <c r="J2195" s="24" t="s">
        <v>84</v>
      </c>
      <c r="K2195" s="24" t="s">
        <v>62</v>
      </c>
      <c r="L2195" s="24" t="s">
        <v>44</v>
      </c>
      <c r="M2195" s="24" t="s">
        <v>45</v>
      </c>
      <c r="N2195" s="23">
        <v>11</v>
      </c>
      <c r="O2195" s="22" t="str">
        <f>VLOOKUP(A2195,[1]CustomerAddress!$A$1:$F$3997,2)</f>
        <v>9045 Kings Avenue</v>
      </c>
      <c r="P2195" s="22">
        <f>VLOOKUP(A2195,[1]CustomerAddress!$A$1:$F$3997,3)</f>
        <v>4153</v>
      </c>
      <c r="Q2195" s="22" t="str">
        <f>VLOOKUP(A2195,[1]CustomerAddress!$A$1:$F$3997,4)</f>
        <v>QLD</v>
      </c>
      <c r="R2195" s="22" t="str">
        <f>VLOOKUP(A2195,[1]CustomerAddress!$A$1:$F$3997,5)</f>
        <v>Australia</v>
      </c>
      <c r="S2195" s="22">
        <f>VLOOKUP(A2195,[1]CustomerAddress!$A$1:$F$3997,6)</f>
        <v>11</v>
      </c>
      <c r="T2195" s="22" t="str">
        <f>VLOOKUP(A2195,Labels!$A$5:$I$3497,9)</f>
        <v>Recent Customer</v>
      </c>
    </row>
    <row r="2196" spans="1:20" s="22" customFormat="1" ht="15.75" customHeight="1" x14ac:dyDescent="0.25">
      <c r="A2196" s="23">
        <v>2195</v>
      </c>
      <c r="B2196" s="24" t="s">
        <v>1766</v>
      </c>
      <c r="C2196" s="24" t="s">
        <v>4235</v>
      </c>
      <c r="D2196" s="24" t="s">
        <v>40</v>
      </c>
      <c r="E2196" s="23">
        <v>94</v>
      </c>
      <c r="F2196" s="25">
        <v>31899</v>
      </c>
      <c r="G2196" s="23">
        <f t="shared" ca="1" si="159"/>
        <v>33.952912908739215</v>
      </c>
      <c r="H2196" s="23" t="str">
        <f t="shared" ca="1" si="161"/>
        <v>31-40</v>
      </c>
      <c r="I2196" s="24" t="s">
        <v>852</v>
      </c>
      <c r="J2196" s="24" t="s">
        <v>50</v>
      </c>
      <c r="K2196" s="24" t="s">
        <v>62</v>
      </c>
      <c r="L2196" s="24" t="s">
        <v>44</v>
      </c>
      <c r="M2196" s="24" t="s">
        <v>45</v>
      </c>
      <c r="N2196" s="23">
        <v>13</v>
      </c>
      <c r="O2196" s="22" t="str">
        <f>VLOOKUP(A2196,[1]CustomerAddress!$A$1:$F$3997,2)</f>
        <v>9 Barnett Street</v>
      </c>
      <c r="P2196" s="22">
        <f>VLOOKUP(A2196,[1]CustomerAddress!$A$1:$F$3997,3)</f>
        <v>4179</v>
      </c>
      <c r="Q2196" s="22" t="str">
        <f>VLOOKUP(A2196,[1]CustomerAddress!$A$1:$F$3997,4)</f>
        <v>QLD</v>
      </c>
      <c r="R2196" s="22" t="str">
        <f>VLOOKUP(A2196,[1]CustomerAddress!$A$1:$F$3997,5)</f>
        <v>Australia</v>
      </c>
      <c r="S2196" s="22">
        <f>VLOOKUP(A2196,[1]CustomerAddress!$A$1:$F$3997,6)</f>
        <v>10</v>
      </c>
      <c r="T2196" s="22" t="str">
        <f>VLOOKUP(A2196,Labels!$A$5:$I$3497,9)</f>
        <v>Becoming Loyal</v>
      </c>
    </row>
    <row r="2197" spans="1:20" s="22" customFormat="1" ht="15.75" customHeight="1" x14ac:dyDescent="0.25">
      <c r="A2197" s="23">
        <v>2196</v>
      </c>
      <c r="B2197" s="24" t="s">
        <v>4236</v>
      </c>
      <c r="C2197" s="24" t="s">
        <v>4237</v>
      </c>
      <c r="D2197" s="24" t="s">
        <v>48</v>
      </c>
      <c r="E2197" s="23">
        <v>66</v>
      </c>
      <c r="F2197" s="25">
        <v>27919</v>
      </c>
      <c r="G2197" s="23">
        <f t="shared" ca="1" si="159"/>
        <v>44.857022497780306</v>
      </c>
      <c r="H2197" s="23" t="str">
        <f t="shared" ca="1" si="161"/>
        <v>41-50</v>
      </c>
      <c r="I2197" s="24" t="s">
        <v>71</v>
      </c>
      <c r="J2197" s="24" t="s">
        <v>65</v>
      </c>
      <c r="K2197" s="24" t="s">
        <v>66</v>
      </c>
      <c r="L2197" s="24" t="s">
        <v>44</v>
      </c>
      <c r="M2197" s="24" t="s">
        <v>45</v>
      </c>
      <c r="N2197" s="23">
        <v>7</v>
      </c>
      <c r="O2197" s="22" t="str">
        <f>VLOOKUP(A2197,[1]CustomerAddress!$A$1:$F$3997,2)</f>
        <v>6779 Melrose Way</v>
      </c>
      <c r="P2197" s="22">
        <f>VLOOKUP(A2197,[1]CustomerAddress!$A$1:$F$3997,3)</f>
        <v>2450</v>
      </c>
      <c r="Q2197" s="22" t="str">
        <f>VLOOKUP(A2197,[1]CustomerAddress!$A$1:$F$3997,4)</f>
        <v>NSW</v>
      </c>
      <c r="R2197" s="22" t="str">
        <f>VLOOKUP(A2197,[1]CustomerAddress!$A$1:$F$3997,5)</f>
        <v>Australia</v>
      </c>
      <c r="S2197" s="22">
        <f>VLOOKUP(A2197,[1]CustomerAddress!$A$1:$F$3997,6)</f>
        <v>7</v>
      </c>
      <c r="T2197" s="22" t="str">
        <f>VLOOKUP(A2197,Labels!$A$5:$I$3497,9)</f>
        <v>High Risk Customer</v>
      </c>
    </row>
    <row r="2198" spans="1:20" s="22" customFormat="1" ht="15.75" customHeight="1" x14ac:dyDescent="0.25">
      <c r="A2198" s="23">
        <v>2197</v>
      </c>
      <c r="B2198" s="24" t="s">
        <v>4238</v>
      </c>
      <c r="C2198" s="24" t="s">
        <v>4239</v>
      </c>
      <c r="D2198" s="24" t="s">
        <v>48</v>
      </c>
      <c r="E2198" s="23">
        <v>32</v>
      </c>
      <c r="F2198" s="25">
        <v>34228</v>
      </c>
      <c r="G2198" s="23">
        <f t="shared" ca="1" si="159"/>
        <v>27.572090990930992</v>
      </c>
      <c r="H2198" s="23" t="str">
        <f t="shared" ca="1" si="161"/>
        <v>21-30</v>
      </c>
      <c r="I2198" s="24" t="s">
        <v>4240</v>
      </c>
      <c r="J2198" s="24" t="s">
        <v>50</v>
      </c>
      <c r="K2198" s="24" t="s">
        <v>43</v>
      </c>
      <c r="L2198" s="24" t="s">
        <v>44</v>
      </c>
      <c r="M2198" s="24" t="s">
        <v>57</v>
      </c>
      <c r="N2198" s="23">
        <v>7</v>
      </c>
      <c r="O2198" s="22" t="str">
        <f>VLOOKUP(A2198,[1]CustomerAddress!$A$1:$F$3997,2)</f>
        <v>42473 Sycamore Pass</v>
      </c>
      <c r="P2198" s="22">
        <f>VLOOKUP(A2198,[1]CustomerAddress!$A$1:$F$3997,3)</f>
        <v>3355</v>
      </c>
      <c r="Q2198" s="22" t="str">
        <f>VLOOKUP(A2198,[1]CustomerAddress!$A$1:$F$3997,4)</f>
        <v>VIC</v>
      </c>
      <c r="R2198" s="22" t="str">
        <f>VLOOKUP(A2198,[1]CustomerAddress!$A$1:$F$3997,5)</f>
        <v>Australia</v>
      </c>
      <c r="S2198" s="22">
        <f>VLOOKUP(A2198,[1]CustomerAddress!$A$1:$F$3997,6)</f>
        <v>4</v>
      </c>
      <c r="T2198" s="22" t="str">
        <f>VLOOKUP(A2198,Labels!$A$5:$I$3497,9)</f>
        <v>Lost Customer</v>
      </c>
    </row>
    <row r="2199" spans="1:20" s="22" customFormat="1" ht="15.75" customHeight="1" x14ac:dyDescent="0.25">
      <c r="A2199" s="23">
        <v>2198</v>
      </c>
      <c r="B2199" s="24" t="s">
        <v>4241</v>
      </c>
      <c r="C2199" s="24" t="s">
        <v>4242</v>
      </c>
      <c r="D2199" s="24" t="s">
        <v>48</v>
      </c>
      <c r="E2199" s="23">
        <v>1</v>
      </c>
      <c r="F2199" s="25">
        <v>35805</v>
      </c>
      <c r="G2199" s="23">
        <f t="shared" ca="1" si="159"/>
        <v>23.251543045725512</v>
      </c>
      <c r="H2199" s="23" t="str">
        <f t="shared" ca="1" si="161"/>
        <v>21-30</v>
      </c>
      <c r="I2199" s="24" t="s">
        <v>124</v>
      </c>
      <c r="J2199" s="24" t="s">
        <v>54</v>
      </c>
      <c r="K2199" s="24" t="s">
        <v>62</v>
      </c>
      <c r="L2199" s="24" t="s">
        <v>44</v>
      </c>
      <c r="M2199" s="24" t="s">
        <v>45</v>
      </c>
      <c r="N2199" s="23">
        <v>1</v>
      </c>
      <c r="O2199" s="22" t="str">
        <f>VLOOKUP(A2199,[1]CustomerAddress!$A$1:$F$3997,2)</f>
        <v>6631 Farragut Terrace</v>
      </c>
      <c r="P2199" s="22">
        <f>VLOOKUP(A2199,[1]CustomerAddress!$A$1:$F$3997,3)</f>
        <v>2148</v>
      </c>
      <c r="Q2199" s="22" t="str">
        <f>VLOOKUP(A2199,[1]CustomerAddress!$A$1:$F$3997,4)</f>
        <v>NSW</v>
      </c>
      <c r="R2199" s="22" t="str">
        <f>VLOOKUP(A2199,[1]CustomerAddress!$A$1:$F$3997,5)</f>
        <v>Australia</v>
      </c>
      <c r="S2199" s="22">
        <f>VLOOKUP(A2199,[1]CustomerAddress!$A$1:$F$3997,6)</f>
        <v>6</v>
      </c>
      <c r="T2199" s="22" t="str">
        <f>VLOOKUP(A2199,Labels!$A$5:$I$3497,9)</f>
        <v>Late Bloomer</v>
      </c>
    </row>
    <row r="2200" spans="1:20" s="22" customFormat="1" ht="15.75" customHeight="1" x14ac:dyDescent="0.25">
      <c r="A2200" s="23">
        <v>2199</v>
      </c>
      <c r="B2200" s="24" t="s">
        <v>3470</v>
      </c>
      <c r="C2200" s="24" t="s">
        <v>4243</v>
      </c>
      <c r="D2200" s="24" t="s">
        <v>40</v>
      </c>
      <c r="E2200" s="23">
        <v>89</v>
      </c>
      <c r="F2200" s="25">
        <v>30356</v>
      </c>
      <c r="G2200" s="23">
        <f t="shared" ca="1" si="159"/>
        <v>38.180310169013183</v>
      </c>
      <c r="H2200" s="23" t="str">
        <f t="shared" ca="1" si="161"/>
        <v>31-40</v>
      </c>
      <c r="I2200" s="24" t="s">
        <v>630</v>
      </c>
      <c r="J2200" s="24" t="s">
        <v>54</v>
      </c>
      <c r="K2200" s="24" t="s">
        <v>66</v>
      </c>
      <c r="L2200" s="24" t="s">
        <v>44</v>
      </c>
      <c r="M2200" s="24" t="s">
        <v>45</v>
      </c>
      <c r="N2200" s="23">
        <v>13</v>
      </c>
      <c r="O2200" s="22" t="str">
        <f>VLOOKUP(A2200,[1]CustomerAddress!$A$1:$F$3997,2)</f>
        <v>886 Rusk Pass</v>
      </c>
      <c r="P2200" s="22">
        <f>VLOOKUP(A2200,[1]CustomerAddress!$A$1:$F$3997,3)</f>
        <v>2321</v>
      </c>
      <c r="Q2200" s="22" t="str">
        <f>VLOOKUP(A2200,[1]CustomerAddress!$A$1:$F$3997,4)</f>
        <v>NSW</v>
      </c>
      <c r="R2200" s="22" t="str">
        <f>VLOOKUP(A2200,[1]CustomerAddress!$A$1:$F$3997,5)</f>
        <v>Australia</v>
      </c>
      <c r="S2200" s="22">
        <f>VLOOKUP(A2200,[1]CustomerAddress!$A$1:$F$3997,6)</f>
        <v>4</v>
      </c>
      <c r="T2200" s="22" t="str">
        <f>VLOOKUP(A2200,Labels!$A$5:$I$3497,9)</f>
        <v>Late Bloomer</v>
      </c>
    </row>
    <row r="2201" spans="1:20" s="22" customFormat="1" ht="15.75" customHeight="1" x14ac:dyDescent="0.25">
      <c r="A2201" s="23">
        <v>2200</v>
      </c>
      <c r="B2201" s="24" t="s">
        <v>4244</v>
      </c>
      <c r="C2201" s="24" t="s">
        <v>4245</v>
      </c>
      <c r="D2201" s="24" t="s">
        <v>48</v>
      </c>
      <c r="E2201" s="23">
        <v>23</v>
      </c>
      <c r="F2201" s="25">
        <v>31606</v>
      </c>
      <c r="G2201" s="23">
        <f t="shared" ca="1" si="159"/>
        <v>34.755652634766612</v>
      </c>
      <c r="H2201" s="23" t="str">
        <f t="shared" ca="1" si="161"/>
        <v>31-40</v>
      </c>
      <c r="I2201" s="24" t="s">
        <v>308</v>
      </c>
      <c r="J2201" s="24" t="s">
        <v>61</v>
      </c>
      <c r="K2201" s="24" t="s">
        <v>62</v>
      </c>
      <c r="L2201" s="24" t="s">
        <v>44</v>
      </c>
      <c r="M2201" s="24" t="s">
        <v>45</v>
      </c>
      <c r="N2201" s="23">
        <v>16</v>
      </c>
      <c r="O2201" s="22" t="str">
        <f>VLOOKUP(A2201,[1]CustomerAddress!$A$1:$F$3997,2)</f>
        <v>3 Bashford Plaza</v>
      </c>
      <c r="P2201" s="22">
        <f>VLOOKUP(A2201,[1]CustomerAddress!$A$1:$F$3997,3)</f>
        <v>2267</v>
      </c>
      <c r="Q2201" s="22" t="str">
        <f>VLOOKUP(A2201,[1]CustomerAddress!$A$1:$F$3997,4)</f>
        <v>NSW</v>
      </c>
      <c r="R2201" s="22" t="str">
        <f>VLOOKUP(A2201,[1]CustomerAddress!$A$1:$F$3997,5)</f>
        <v>Australia</v>
      </c>
      <c r="S2201" s="22">
        <f>VLOOKUP(A2201,[1]CustomerAddress!$A$1:$F$3997,6)</f>
        <v>5</v>
      </c>
      <c r="T2201" s="22" t="str">
        <f>VLOOKUP(A2201,Labels!$A$5:$I$3497,9)</f>
        <v>Lost Customer</v>
      </c>
    </row>
    <row r="2202" spans="1:20" s="22" customFormat="1" ht="15.75" customHeight="1" x14ac:dyDescent="0.25">
      <c r="A2202" s="23">
        <v>2201</v>
      </c>
      <c r="B2202" s="24" t="s">
        <v>501</v>
      </c>
      <c r="C2202" s="24" t="s">
        <v>4246</v>
      </c>
      <c r="D2202" s="24" t="s">
        <v>40</v>
      </c>
      <c r="E2202" s="23">
        <v>56</v>
      </c>
      <c r="F2202" s="25">
        <v>36141</v>
      </c>
      <c r="G2202" s="23">
        <f t="shared" ca="1" si="159"/>
        <v>22.330995100520035</v>
      </c>
      <c r="H2202" s="23" t="str">
        <f t="shared" ca="1" si="161"/>
        <v>21-30</v>
      </c>
      <c r="I2202" s="24" t="s">
        <v>550</v>
      </c>
      <c r="J2202" s="24" t="s">
        <v>50</v>
      </c>
      <c r="K2202" s="24" t="s">
        <v>62</v>
      </c>
      <c r="L2202" s="24" t="s">
        <v>44</v>
      </c>
      <c r="M2202" s="24" t="s">
        <v>45</v>
      </c>
      <c r="N2202" s="23">
        <v>1</v>
      </c>
      <c r="O2202" s="22" t="str">
        <f>VLOOKUP(A2202,[1]CustomerAddress!$A$1:$F$3997,2)</f>
        <v>11 Sage Place</v>
      </c>
      <c r="P2202" s="22">
        <f>VLOOKUP(A2202,[1]CustomerAddress!$A$1:$F$3997,3)</f>
        <v>4055</v>
      </c>
      <c r="Q2202" s="22" t="str">
        <f>VLOOKUP(A2202,[1]CustomerAddress!$A$1:$F$3997,4)</f>
        <v>QLD</v>
      </c>
      <c r="R2202" s="22" t="str">
        <f>VLOOKUP(A2202,[1]CustomerAddress!$A$1:$F$3997,5)</f>
        <v>Australia</v>
      </c>
      <c r="S2202" s="22">
        <f>VLOOKUP(A2202,[1]CustomerAddress!$A$1:$F$3997,6)</f>
        <v>7</v>
      </c>
      <c r="T2202" s="22" t="str">
        <f>VLOOKUP(A2202,Labels!$A$5:$I$3497,9)</f>
        <v>Recent Customer</v>
      </c>
    </row>
    <row r="2203" spans="1:20" s="22" customFormat="1" ht="15.75" customHeight="1" x14ac:dyDescent="0.25">
      <c r="A2203" s="23">
        <v>2202</v>
      </c>
      <c r="B2203" s="24" t="s">
        <v>3176</v>
      </c>
      <c r="C2203" s="24" t="s">
        <v>969</v>
      </c>
      <c r="D2203" s="24" t="s">
        <v>40</v>
      </c>
      <c r="E2203" s="23">
        <v>46</v>
      </c>
      <c r="F2203" s="25">
        <v>28356</v>
      </c>
      <c r="G2203" s="23">
        <f t="shared" ca="1" si="159"/>
        <v>43.659762223807704</v>
      </c>
      <c r="H2203" s="23" t="str">
        <f t="shared" ca="1" si="161"/>
        <v>41-50</v>
      </c>
      <c r="I2203" s="24" t="s">
        <v>218</v>
      </c>
      <c r="J2203" s="24" t="s">
        <v>50</v>
      </c>
      <c r="K2203" s="24" t="s">
        <v>62</v>
      </c>
      <c r="L2203" s="24" t="s">
        <v>44</v>
      </c>
      <c r="M2203" s="24" t="s">
        <v>45</v>
      </c>
      <c r="N2203" s="23">
        <v>8</v>
      </c>
      <c r="O2203" s="22" t="str">
        <f>VLOOKUP(A2203,[1]CustomerAddress!$A$1:$F$3997,2)</f>
        <v>26049 Straubel Point</v>
      </c>
      <c r="P2203" s="22">
        <f>VLOOKUP(A2203,[1]CustomerAddress!$A$1:$F$3997,3)</f>
        <v>2099</v>
      </c>
      <c r="Q2203" s="22" t="str">
        <f>VLOOKUP(A2203,[1]CustomerAddress!$A$1:$F$3997,4)</f>
        <v>NSW</v>
      </c>
      <c r="R2203" s="22" t="str">
        <f>VLOOKUP(A2203,[1]CustomerAddress!$A$1:$F$3997,5)</f>
        <v>Australia</v>
      </c>
      <c r="S2203" s="22">
        <f>VLOOKUP(A2203,[1]CustomerAddress!$A$1:$F$3997,6)</f>
        <v>11</v>
      </c>
      <c r="T2203" s="22" t="str">
        <f>VLOOKUP(A2203,Labels!$A$5:$I$3497,9)</f>
        <v>Losing Customer</v>
      </c>
    </row>
    <row r="2204" spans="1:20" s="22" customFormat="1" ht="15.75" customHeight="1" x14ac:dyDescent="0.25">
      <c r="A2204" s="23">
        <v>2203</v>
      </c>
      <c r="B2204" s="24" t="s">
        <v>3997</v>
      </c>
      <c r="C2204" s="24" t="s">
        <v>4247</v>
      </c>
      <c r="D2204" s="24" t="s">
        <v>48</v>
      </c>
      <c r="E2204" s="23">
        <v>13</v>
      </c>
      <c r="F2204" s="25">
        <v>36152</v>
      </c>
      <c r="G2204" s="23">
        <f t="shared" ca="1" si="159"/>
        <v>22.300858114218663</v>
      </c>
      <c r="H2204" s="23" t="str">
        <f t="shared" ca="1" si="161"/>
        <v>21-30</v>
      </c>
      <c r="I2204" s="24" t="s">
        <v>99</v>
      </c>
      <c r="J2204" s="24" t="s">
        <v>42</v>
      </c>
      <c r="K2204" s="24" t="s">
        <v>66</v>
      </c>
      <c r="L2204" s="24" t="s">
        <v>44</v>
      </c>
      <c r="M2204" s="24" t="s">
        <v>45</v>
      </c>
      <c r="N2204" s="23">
        <v>2</v>
      </c>
      <c r="O2204" s="22" t="str">
        <f>VLOOKUP(A2204,[1]CustomerAddress!$A$1:$F$3997,2)</f>
        <v>59929 West Alley</v>
      </c>
      <c r="P2204" s="22">
        <f>VLOOKUP(A2204,[1]CustomerAddress!$A$1:$F$3997,3)</f>
        <v>2026</v>
      </c>
      <c r="Q2204" s="22" t="str">
        <f>VLOOKUP(A2204,[1]CustomerAddress!$A$1:$F$3997,4)</f>
        <v>NSW</v>
      </c>
      <c r="R2204" s="22" t="str">
        <f>VLOOKUP(A2204,[1]CustomerAddress!$A$1:$F$3997,5)</f>
        <v>Australia</v>
      </c>
      <c r="S2204" s="22">
        <f>VLOOKUP(A2204,[1]CustomerAddress!$A$1:$F$3997,6)</f>
        <v>10</v>
      </c>
      <c r="T2204" s="22" t="str">
        <f>VLOOKUP(A2204,Labels!$A$5:$I$3497,9)</f>
        <v>High Risk Customer</v>
      </c>
    </row>
    <row r="2205" spans="1:20" s="22" customFormat="1" ht="15.75" customHeight="1" x14ac:dyDescent="0.25">
      <c r="A2205" s="23">
        <v>2204</v>
      </c>
      <c r="B2205" s="24" t="s">
        <v>693</v>
      </c>
      <c r="C2205" s="24" t="s">
        <v>4248</v>
      </c>
      <c r="D2205" s="24" t="s">
        <v>40</v>
      </c>
      <c r="E2205" s="23">
        <v>16</v>
      </c>
      <c r="F2205" s="25">
        <v>24722</v>
      </c>
      <c r="G2205" s="23">
        <f t="shared" ca="1" si="159"/>
        <v>53.615926607369346</v>
      </c>
      <c r="H2205" s="23" t="str">
        <f t="shared" ca="1" si="161"/>
        <v>51-60</v>
      </c>
      <c r="I2205" s="24" t="s">
        <v>465</v>
      </c>
      <c r="J2205" s="24" t="s">
        <v>164</v>
      </c>
      <c r="K2205" s="24" t="s">
        <v>66</v>
      </c>
      <c r="L2205" s="24" t="s">
        <v>44</v>
      </c>
      <c r="M2205" s="24" t="s">
        <v>57</v>
      </c>
      <c r="N2205" s="23">
        <v>7</v>
      </c>
      <c r="O2205" s="22" t="str">
        <f>VLOOKUP(A2205,[1]CustomerAddress!$A$1:$F$3997,2)</f>
        <v>94 Vernon Parkway</v>
      </c>
      <c r="P2205" s="22">
        <f>VLOOKUP(A2205,[1]CustomerAddress!$A$1:$F$3997,3)</f>
        <v>2762</v>
      </c>
      <c r="Q2205" s="22" t="str">
        <f>VLOOKUP(A2205,[1]CustomerAddress!$A$1:$F$3997,4)</f>
        <v>NSW</v>
      </c>
      <c r="R2205" s="22" t="str">
        <f>VLOOKUP(A2205,[1]CustomerAddress!$A$1:$F$3997,5)</f>
        <v>Australia</v>
      </c>
      <c r="S2205" s="22">
        <f>VLOOKUP(A2205,[1]CustomerAddress!$A$1:$F$3997,6)</f>
        <v>9</v>
      </c>
      <c r="T2205" s="22" t="str">
        <f>VLOOKUP(A2205,Labels!$A$5:$I$3497,9)</f>
        <v>Very Loyal</v>
      </c>
    </row>
    <row r="2206" spans="1:20" s="22" customFormat="1" ht="15.75" hidden="1" customHeight="1" x14ac:dyDescent="0.25">
      <c r="A2206" s="23">
        <v>2205</v>
      </c>
      <c r="B2206" s="24" t="s">
        <v>4249</v>
      </c>
      <c r="C2206" s="24" t="s">
        <v>4250</v>
      </c>
      <c r="D2206" s="24" t="s">
        <v>147</v>
      </c>
      <c r="E2206" s="23">
        <v>76</v>
      </c>
      <c r="F2206" s="25"/>
      <c r="G2206" s="23"/>
      <c r="H2206" s="23"/>
      <c r="I2206" s="24" t="s">
        <v>121</v>
      </c>
      <c r="J2206" s="24" t="s">
        <v>56</v>
      </c>
      <c r="K2206" s="24" t="s">
        <v>43</v>
      </c>
      <c r="L2206" s="24" t="s">
        <v>44</v>
      </c>
      <c r="M2206" s="24" t="s">
        <v>57</v>
      </c>
      <c r="N2206" s="23"/>
    </row>
    <row r="2207" spans="1:20" s="22" customFormat="1" ht="15.75" customHeight="1" x14ac:dyDescent="0.25">
      <c r="A2207" s="23">
        <v>2206</v>
      </c>
      <c r="B2207" s="24" t="s">
        <v>4251</v>
      </c>
      <c r="C2207" s="24" t="s">
        <v>4252</v>
      </c>
      <c r="D2207" s="24" t="s">
        <v>48</v>
      </c>
      <c r="E2207" s="23">
        <v>60</v>
      </c>
      <c r="F2207" s="25">
        <v>20965</v>
      </c>
      <c r="G2207" s="23">
        <f t="shared" ca="1" si="159"/>
        <v>63.909077292300857</v>
      </c>
      <c r="H2207" s="23" t="str">
        <f t="shared" ref="H2207:H2215" ca="1" si="162">IF(G2207&lt;=10,"0-10",IF(AND(G2207&gt;10,G2207&lt;=20),"11-20",IF(AND(G2207&gt;20,G2207&lt;=30),"21-30",IF(AND(G2207&gt;30,G2207&lt;=40),"31-40",IF(AND(G2207&gt;40,G2207&lt;=50),"41-50",IF(AND(G2207&gt;50,G2207&lt;=60),"51-60",IF(AND(G2207&gt;60,G2207&lt;=70),"61-70",IF(AND(G2207&gt;70,G2207&lt;=80),"71-80",IF(AND(G2207&gt;80,G2207&lt;=90),"81-90",IF(G2207&gt;90,"91-100"))))))))))</f>
        <v>61-70</v>
      </c>
      <c r="I2207" s="24" t="s">
        <v>519</v>
      </c>
      <c r="J2207" s="24" t="s">
        <v>50</v>
      </c>
      <c r="K2207" s="24" t="s">
        <v>62</v>
      </c>
      <c r="L2207" s="24" t="s">
        <v>44</v>
      </c>
      <c r="M2207" s="24" t="s">
        <v>57</v>
      </c>
      <c r="N2207" s="23">
        <v>14</v>
      </c>
      <c r="O2207" s="22" t="str">
        <f>VLOOKUP(A2207,[1]CustomerAddress!$A$1:$F$3997,2)</f>
        <v>7 Novick Parkway</v>
      </c>
      <c r="P2207" s="22">
        <f>VLOOKUP(A2207,[1]CustomerAddress!$A$1:$F$3997,3)</f>
        <v>2160</v>
      </c>
      <c r="Q2207" s="22" t="str">
        <f>VLOOKUP(A2207,[1]CustomerAddress!$A$1:$F$3997,4)</f>
        <v>NSW</v>
      </c>
      <c r="R2207" s="22" t="str">
        <f>VLOOKUP(A2207,[1]CustomerAddress!$A$1:$F$3997,5)</f>
        <v>Australia</v>
      </c>
      <c r="S2207" s="22">
        <f>VLOOKUP(A2207,[1]CustomerAddress!$A$1:$F$3997,6)</f>
        <v>5</v>
      </c>
      <c r="T2207" s="22" t="str">
        <f>VLOOKUP(A2207,Labels!$A$5:$I$3497,9)</f>
        <v>Almost Lost Customer</v>
      </c>
    </row>
    <row r="2208" spans="1:20" s="22" customFormat="1" ht="15.75" customHeight="1" x14ac:dyDescent="0.25">
      <c r="A2208" s="23">
        <v>2207</v>
      </c>
      <c r="B2208" s="24" t="s">
        <v>2561</v>
      </c>
      <c r="C2208" s="24" t="s">
        <v>4253</v>
      </c>
      <c r="D2208" s="24" t="s">
        <v>40</v>
      </c>
      <c r="E2208" s="23">
        <v>93</v>
      </c>
      <c r="F2208" s="25">
        <v>28881</v>
      </c>
      <c r="G2208" s="23">
        <f t="shared" ca="1" si="159"/>
        <v>42.22140605942414</v>
      </c>
      <c r="H2208" s="23" t="str">
        <f t="shared" ca="1" si="162"/>
        <v>41-50</v>
      </c>
      <c r="I2208" s="24" t="s">
        <v>1615</v>
      </c>
      <c r="J2208" s="24" t="s">
        <v>84</v>
      </c>
      <c r="K2208" s="24" t="s">
        <v>43</v>
      </c>
      <c r="L2208" s="24" t="s">
        <v>44</v>
      </c>
      <c r="M2208" s="24" t="s">
        <v>45</v>
      </c>
      <c r="N2208" s="23">
        <v>16</v>
      </c>
      <c r="O2208" s="22" t="str">
        <f>VLOOKUP(A2208,[1]CustomerAddress!$A$1:$F$3997,2)</f>
        <v>02 Del Mar Center</v>
      </c>
      <c r="P2208" s="22">
        <f>VLOOKUP(A2208,[1]CustomerAddress!$A$1:$F$3997,3)</f>
        <v>4121</v>
      </c>
      <c r="Q2208" s="22" t="str">
        <f>VLOOKUP(A2208,[1]CustomerAddress!$A$1:$F$3997,4)</f>
        <v>QLD</v>
      </c>
      <c r="R2208" s="22" t="str">
        <f>VLOOKUP(A2208,[1]CustomerAddress!$A$1:$F$3997,5)</f>
        <v>Australia</v>
      </c>
      <c r="S2208" s="22">
        <f>VLOOKUP(A2208,[1]CustomerAddress!$A$1:$F$3997,6)</f>
        <v>8</v>
      </c>
      <c r="T2208" s="22" t="str">
        <f>VLOOKUP(A2208,Labels!$A$5:$I$3497,9)</f>
        <v>High Risk Customer</v>
      </c>
    </row>
    <row r="2209" spans="1:20" s="22" customFormat="1" ht="15.75" customHeight="1" x14ac:dyDescent="0.25">
      <c r="A2209" s="23">
        <v>2208</v>
      </c>
      <c r="B2209" s="24" t="s">
        <v>4254</v>
      </c>
      <c r="C2209" s="24" t="s">
        <v>4255</v>
      </c>
      <c r="D2209" s="24" t="s">
        <v>40</v>
      </c>
      <c r="E2209" s="23">
        <v>59</v>
      </c>
      <c r="F2209" s="25">
        <v>19851</v>
      </c>
      <c r="G2209" s="23">
        <f t="shared" ca="1" si="159"/>
        <v>66.961132086821408</v>
      </c>
      <c r="H2209" s="23" t="str">
        <f t="shared" ca="1" si="162"/>
        <v>61-70</v>
      </c>
      <c r="J2209" s="24" t="s">
        <v>61</v>
      </c>
      <c r="K2209" s="24" t="s">
        <v>43</v>
      </c>
      <c r="L2209" s="24" t="s">
        <v>44</v>
      </c>
      <c r="M2209" s="24" t="s">
        <v>57</v>
      </c>
      <c r="N2209" s="23">
        <v>9</v>
      </c>
      <c r="O2209" s="22" t="str">
        <f>VLOOKUP(A2209,[1]CustomerAddress!$A$1:$F$3997,2)</f>
        <v>0 Shasta Terrace</v>
      </c>
      <c r="P2209" s="22">
        <f>VLOOKUP(A2209,[1]CustomerAddress!$A$1:$F$3997,3)</f>
        <v>2289</v>
      </c>
      <c r="Q2209" s="22" t="str">
        <f>VLOOKUP(A2209,[1]CustomerAddress!$A$1:$F$3997,4)</f>
        <v>NSW</v>
      </c>
      <c r="R2209" s="22" t="str">
        <f>VLOOKUP(A2209,[1]CustomerAddress!$A$1:$F$3997,5)</f>
        <v>Australia</v>
      </c>
      <c r="S2209" s="22">
        <f>VLOOKUP(A2209,[1]CustomerAddress!$A$1:$F$3997,6)</f>
        <v>7</v>
      </c>
      <c r="T2209" s="22" t="str">
        <f>VLOOKUP(A2209,Labels!$A$5:$I$3497,9)</f>
        <v>Evasive Customer</v>
      </c>
    </row>
    <row r="2210" spans="1:20" s="22" customFormat="1" ht="15.75" customHeight="1" x14ac:dyDescent="0.25">
      <c r="A2210" s="23">
        <v>2209</v>
      </c>
      <c r="B2210" s="24" t="s">
        <v>4256</v>
      </c>
      <c r="C2210" s="24" t="s">
        <v>4257</v>
      </c>
      <c r="D2210" s="24" t="s">
        <v>48</v>
      </c>
      <c r="E2210" s="23">
        <v>4</v>
      </c>
      <c r="F2210" s="25">
        <v>34185</v>
      </c>
      <c r="G2210" s="23">
        <f t="shared" ca="1" si="159"/>
        <v>27.689899210109076</v>
      </c>
      <c r="H2210" s="23" t="str">
        <f t="shared" ca="1" si="162"/>
        <v>21-30</v>
      </c>
      <c r="I2210" s="24" t="s">
        <v>186</v>
      </c>
      <c r="J2210" s="24" t="s">
        <v>42</v>
      </c>
      <c r="K2210" s="24" t="s">
        <v>62</v>
      </c>
      <c r="L2210" s="24" t="s">
        <v>44</v>
      </c>
      <c r="M2210" s="24" t="s">
        <v>45</v>
      </c>
      <c r="N2210" s="23">
        <v>3</v>
      </c>
      <c r="O2210" s="22" t="str">
        <f>VLOOKUP(A2210,[1]CustomerAddress!$A$1:$F$3997,2)</f>
        <v>90 East Way</v>
      </c>
      <c r="P2210" s="22">
        <f>VLOOKUP(A2210,[1]CustomerAddress!$A$1:$F$3997,3)</f>
        <v>2145</v>
      </c>
      <c r="Q2210" s="22" t="str">
        <f>VLOOKUP(A2210,[1]CustomerAddress!$A$1:$F$3997,4)</f>
        <v>NSW</v>
      </c>
      <c r="R2210" s="22" t="str">
        <f>VLOOKUP(A2210,[1]CustomerAddress!$A$1:$F$3997,5)</f>
        <v>Australia</v>
      </c>
      <c r="S2210" s="22">
        <f>VLOOKUP(A2210,[1]CustomerAddress!$A$1:$F$3997,6)</f>
        <v>8</v>
      </c>
      <c r="T2210" s="22" t="str">
        <f>VLOOKUP(A2210,Labels!$A$5:$I$3497,9)</f>
        <v>Lost Customer</v>
      </c>
    </row>
    <row r="2211" spans="1:20" s="22" customFormat="1" ht="15.75" customHeight="1" x14ac:dyDescent="0.25">
      <c r="A2211" s="23">
        <v>2210</v>
      </c>
      <c r="B2211" s="24" t="s">
        <v>4258</v>
      </c>
      <c r="C2211" s="24" t="s">
        <v>1692</v>
      </c>
      <c r="D2211" s="24" t="s">
        <v>48</v>
      </c>
      <c r="E2211" s="23">
        <v>16</v>
      </c>
      <c r="F2211" s="25">
        <v>31375</v>
      </c>
      <c r="G2211" s="23">
        <f t="shared" ca="1" si="159"/>
        <v>35.388529347095378</v>
      </c>
      <c r="H2211" s="23" t="str">
        <f t="shared" ca="1" si="162"/>
        <v>31-40</v>
      </c>
      <c r="I2211" s="24" t="s">
        <v>186</v>
      </c>
      <c r="J2211" s="24" t="s">
        <v>42</v>
      </c>
      <c r="K2211" s="24" t="s">
        <v>66</v>
      </c>
      <c r="L2211" s="24" t="s">
        <v>44</v>
      </c>
      <c r="M2211" s="24" t="s">
        <v>57</v>
      </c>
      <c r="N2211" s="23">
        <v>5</v>
      </c>
      <c r="O2211" s="22" t="str">
        <f>VLOOKUP(A2211,[1]CustomerAddress!$A$1:$F$3997,2)</f>
        <v>2 Goodland Lane</v>
      </c>
      <c r="P2211" s="22">
        <f>VLOOKUP(A2211,[1]CustomerAddress!$A$1:$F$3997,3)</f>
        <v>3977</v>
      </c>
      <c r="Q2211" s="22" t="str">
        <f>VLOOKUP(A2211,[1]CustomerAddress!$A$1:$F$3997,4)</f>
        <v>VIC</v>
      </c>
      <c r="R2211" s="22" t="str">
        <f>VLOOKUP(A2211,[1]CustomerAddress!$A$1:$F$3997,5)</f>
        <v>Australia</v>
      </c>
      <c r="S2211" s="22">
        <f>VLOOKUP(A2211,[1]CustomerAddress!$A$1:$F$3997,6)</f>
        <v>5</v>
      </c>
      <c r="T2211" s="22" t="str">
        <f>VLOOKUP(A2211,Labels!$A$5:$I$3497,9)</f>
        <v>Recent Customer</v>
      </c>
    </row>
    <row r="2212" spans="1:20" s="22" customFormat="1" ht="15.75" customHeight="1" x14ac:dyDescent="0.25">
      <c r="A2212" s="23">
        <v>2211</v>
      </c>
      <c r="B2212" s="24" t="s">
        <v>4259</v>
      </c>
      <c r="C2212" s="24" t="s">
        <v>4260</v>
      </c>
      <c r="D2212" s="24" t="s">
        <v>40</v>
      </c>
      <c r="E2212" s="23">
        <v>3</v>
      </c>
      <c r="F2212" s="25">
        <v>27633</v>
      </c>
      <c r="G2212" s="23">
        <f t="shared" ca="1" si="159"/>
        <v>45.640584141615925</v>
      </c>
      <c r="H2212" s="23" t="str">
        <f t="shared" ca="1" si="162"/>
        <v>41-50</v>
      </c>
      <c r="J2212" s="24" t="s">
        <v>84</v>
      </c>
      <c r="K2212" s="24" t="s">
        <v>43</v>
      </c>
      <c r="L2212" s="24" t="s">
        <v>44</v>
      </c>
      <c r="M2212" s="24" t="s">
        <v>45</v>
      </c>
      <c r="N2212" s="23">
        <v>18</v>
      </c>
      <c r="O2212" s="22" t="str">
        <f>VLOOKUP(A2212,[1]CustomerAddress!$A$1:$F$3997,2)</f>
        <v>7 Vernon Lane</v>
      </c>
      <c r="P2212" s="22">
        <f>VLOOKUP(A2212,[1]CustomerAddress!$A$1:$F$3997,3)</f>
        <v>2232</v>
      </c>
      <c r="Q2212" s="22" t="str">
        <f>VLOOKUP(A2212,[1]CustomerAddress!$A$1:$F$3997,4)</f>
        <v>NSW</v>
      </c>
      <c r="R2212" s="22" t="str">
        <f>VLOOKUP(A2212,[1]CustomerAddress!$A$1:$F$3997,5)</f>
        <v>Australia</v>
      </c>
      <c r="S2212" s="22">
        <f>VLOOKUP(A2212,[1]CustomerAddress!$A$1:$F$3997,6)</f>
        <v>10</v>
      </c>
      <c r="T2212" s="22" t="str">
        <f>VLOOKUP(A2212,Labels!$A$5:$I$3497,9)</f>
        <v>Lost Customer</v>
      </c>
    </row>
    <row r="2213" spans="1:20" s="22" customFormat="1" ht="15.75" customHeight="1" x14ac:dyDescent="0.25">
      <c r="A2213" s="23">
        <v>2212</v>
      </c>
      <c r="B2213" s="24" t="s">
        <v>4261</v>
      </c>
      <c r="C2213" s="24" t="s">
        <v>4262</v>
      </c>
      <c r="D2213" s="24" t="s">
        <v>40</v>
      </c>
      <c r="E2213" s="23">
        <v>22</v>
      </c>
      <c r="F2213" s="25">
        <v>27162</v>
      </c>
      <c r="G2213" s="23">
        <f t="shared" ca="1" si="159"/>
        <v>46.930995100520036</v>
      </c>
      <c r="H2213" s="23" t="str">
        <f t="shared" ca="1" si="162"/>
        <v>41-50</v>
      </c>
      <c r="I2213" s="24" t="s">
        <v>651</v>
      </c>
      <c r="J2213" s="24" t="s">
        <v>84</v>
      </c>
      <c r="K2213" s="24" t="s">
        <v>62</v>
      </c>
      <c r="L2213" s="24" t="s">
        <v>44</v>
      </c>
      <c r="M2213" s="24" t="s">
        <v>45</v>
      </c>
      <c r="N2213" s="23">
        <v>20</v>
      </c>
      <c r="O2213" s="22" t="str">
        <f>VLOOKUP(A2213,[1]CustomerAddress!$A$1:$F$3997,2)</f>
        <v>9 Killdeer Avenue</v>
      </c>
      <c r="P2213" s="22">
        <f>VLOOKUP(A2213,[1]CustomerAddress!$A$1:$F$3997,3)</f>
        <v>4227</v>
      </c>
      <c r="Q2213" s="22" t="str">
        <f>VLOOKUP(A2213,[1]CustomerAddress!$A$1:$F$3997,4)</f>
        <v>QLD</v>
      </c>
      <c r="R2213" s="22" t="str">
        <f>VLOOKUP(A2213,[1]CustomerAddress!$A$1:$F$3997,5)</f>
        <v>Australia</v>
      </c>
      <c r="S2213" s="22">
        <f>VLOOKUP(A2213,[1]CustomerAddress!$A$1:$F$3997,6)</f>
        <v>7</v>
      </c>
      <c r="T2213" s="22" t="str">
        <f>VLOOKUP(A2213,Labels!$A$5:$I$3497,9)</f>
        <v>Late Bloomer</v>
      </c>
    </row>
    <row r="2214" spans="1:20" s="22" customFormat="1" ht="15.75" customHeight="1" x14ac:dyDescent="0.25">
      <c r="A2214" s="23">
        <v>2213</v>
      </c>
      <c r="B2214" s="24" t="s">
        <v>4263</v>
      </c>
      <c r="C2214" s="24" t="s">
        <v>3379</v>
      </c>
      <c r="D2214" s="24" t="s">
        <v>40</v>
      </c>
      <c r="E2214" s="23">
        <v>70</v>
      </c>
      <c r="F2214" s="25">
        <v>35192</v>
      </c>
      <c r="G2214" s="23">
        <f t="shared" ca="1" si="159"/>
        <v>24.930995100520033</v>
      </c>
      <c r="H2214" s="23" t="str">
        <f t="shared" ca="1" si="162"/>
        <v>21-30</v>
      </c>
      <c r="I2214" s="24" t="s">
        <v>141</v>
      </c>
      <c r="J2214" s="24" t="s">
        <v>61</v>
      </c>
      <c r="K2214" s="24" t="s">
        <v>62</v>
      </c>
      <c r="L2214" s="24" t="s">
        <v>44</v>
      </c>
      <c r="M2214" s="24" t="s">
        <v>45</v>
      </c>
      <c r="N2214" s="23">
        <v>6</v>
      </c>
      <c r="O2214" s="22" t="str">
        <f>VLOOKUP(A2214,[1]CustomerAddress!$A$1:$F$3997,2)</f>
        <v>152 Larry Alley</v>
      </c>
      <c r="P2214" s="22">
        <f>VLOOKUP(A2214,[1]CustomerAddress!$A$1:$F$3997,3)</f>
        <v>2756</v>
      </c>
      <c r="Q2214" s="22" t="str">
        <f>VLOOKUP(A2214,[1]CustomerAddress!$A$1:$F$3997,4)</f>
        <v>NSW</v>
      </c>
      <c r="R2214" s="22" t="str">
        <f>VLOOKUP(A2214,[1]CustomerAddress!$A$1:$F$3997,5)</f>
        <v>Australia</v>
      </c>
      <c r="S2214" s="22">
        <f>VLOOKUP(A2214,[1]CustomerAddress!$A$1:$F$3997,6)</f>
        <v>9</v>
      </c>
      <c r="T2214" s="22" t="str">
        <f>VLOOKUP(A2214,Labels!$A$5:$I$3497,9)</f>
        <v>Becoming Loyal</v>
      </c>
    </row>
    <row r="2215" spans="1:20" s="22" customFormat="1" ht="15.75" customHeight="1" x14ac:dyDescent="0.25">
      <c r="A2215" s="23">
        <v>2214</v>
      </c>
      <c r="B2215" s="24" t="s">
        <v>4264</v>
      </c>
      <c r="C2215" s="24" t="s">
        <v>4265</v>
      </c>
      <c r="D2215" s="24" t="s">
        <v>48</v>
      </c>
      <c r="E2215" s="23">
        <v>52</v>
      </c>
      <c r="F2215" s="25">
        <v>20905</v>
      </c>
      <c r="G2215" s="23">
        <f t="shared" ca="1" si="159"/>
        <v>64.073460853944695</v>
      </c>
      <c r="H2215" s="23" t="str">
        <f t="shared" ca="1" si="162"/>
        <v>61-70</v>
      </c>
      <c r="J2215" s="24" t="s">
        <v>84</v>
      </c>
      <c r="K2215" s="24" t="s">
        <v>66</v>
      </c>
      <c r="L2215" s="24" t="s">
        <v>44</v>
      </c>
      <c r="M2215" s="24" t="s">
        <v>45</v>
      </c>
      <c r="N2215" s="23">
        <v>8</v>
      </c>
      <c r="O2215" s="22" t="str">
        <f>VLOOKUP(A2215,[1]CustomerAddress!$A$1:$F$3997,2)</f>
        <v>85 Hudson Street</v>
      </c>
      <c r="P2215" s="22">
        <f>VLOOKUP(A2215,[1]CustomerAddress!$A$1:$F$3997,3)</f>
        <v>2505</v>
      </c>
      <c r="Q2215" s="22" t="str">
        <f>VLOOKUP(A2215,[1]CustomerAddress!$A$1:$F$3997,4)</f>
        <v>NSW</v>
      </c>
      <c r="R2215" s="22" t="str">
        <f>VLOOKUP(A2215,[1]CustomerAddress!$A$1:$F$3997,5)</f>
        <v>Australia</v>
      </c>
      <c r="S2215" s="22">
        <f>VLOOKUP(A2215,[1]CustomerAddress!$A$1:$F$3997,6)</f>
        <v>8</v>
      </c>
      <c r="T2215" s="22" t="str">
        <f>VLOOKUP(A2215,Labels!$A$5:$I$3497,9)</f>
        <v>Late Bloomer</v>
      </c>
    </row>
    <row r="2216" spans="1:20" s="22" customFormat="1" ht="15.75" hidden="1" customHeight="1" x14ac:dyDescent="0.25">
      <c r="A2216" s="23">
        <v>2215</v>
      </c>
      <c r="B2216" s="24" t="s">
        <v>4266</v>
      </c>
      <c r="C2216" s="24" t="s">
        <v>4267</v>
      </c>
      <c r="D2216" s="24" t="s">
        <v>40</v>
      </c>
      <c r="E2216" s="23">
        <v>50</v>
      </c>
      <c r="F2216" s="25">
        <v>25984</v>
      </c>
      <c r="G2216" s="23">
        <f t="shared" ca="1" si="159"/>
        <v>50.158392360794004</v>
      </c>
      <c r="H2216" s="23"/>
      <c r="I2216" s="24" t="s">
        <v>519</v>
      </c>
      <c r="J2216" s="24" t="s">
        <v>50</v>
      </c>
      <c r="K2216" s="24" t="s">
        <v>43</v>
      </c>
      <c r="L2216" s="24" t="s">
        <v>44</v>
      </c>
      <c r="M2216" s="24" t="s">
        <v>45</v>
      </c>
      <c r="N2216" s="23">
        <v>18</v>
      </c>
    </row>
    <row r="2217" spans="1:20" s="22" customFormat="1" ht="15.75" customHeight="1" x14ac:dyDescent="0.25">
      <c r="A2217" s="23">
        <v>2216</v>
      </c>
      <c r="B2217" s="24" t="s">
        <v>3571</v>
      </c>
      <c r="C2217" s="24" t="s">
        <v>4268</v>
      </c>
      <c r="D2217" s="24" t="s">
        <v>40</v>
      </c>
      <c r="E2217" s="23">
        <v>29</v>
      </c>
      <c r="F2217" s="25">
        <v>22648</v>
      </c>
      <c r="G2217" s="23">
        <f t="shared" ca="1" si="159"/>
        <v>59.29811838819127</v>
      </c>
      <c r="H2217" s="23" t="str">
        <f t="shared" ref="H2217:H2252" ca="1" si="163">IF(G2217&lt;=10,"0-10",IF(AND(G2217&gt;10,G2217&lt;=20),"11-20",IF(AND(G2217&gt;20,G2217&lt;=30),"21-30",IF(AND(G2217&gt;30,G2217&lt;=40),"31-40",IF(AND(G2217&gt;40,G2217&lt;=50),"41-50",IF(AND(G2217&gt;50,G2217&lt;=60),"51-60",IF(AND(G2217&gt;60,G2217&lt;=70),"61-70",IF(AND(G2217&gt;70,G2217&lt;=80),"71-80",IF(AND(G2217&gt;80,G2217&lt;=90),"81-90",IF(G2217&gt;90,"91-100"))))))))))</f>
        <v>51-60</v>
      </c>
      <c r="I2217" s="24" t="s">
        <v>613</v>
      </c>
      <c r="J2217" s="24" t="s">
        <v>54</v>
      </c>
      <c r="K2217" s="24" t="s">
        <v>66</v>
      </c>
      <c r="L2217" s="24" t="s">
        <v>44</v>
      </c>
      <c r="M2217" s="24" t="s">
        <v>45</v>
      </c>
      <c r="N2217" s="23">
        <v>10</v>
      </c>
      <c r="O2217" s="22" t="str">
        <f>VLOOKUP(A2217,[1]CustomerAddress!$A$1:$F$3997,2)</f>
        <v>43491 Jenifer Street</v>
      </c>
      <c r="P2217" s="22">
        <f>VLOOKUP(A2217,[1]CustomerAddress!$A$1:$F$3997,3)</f>
        <v>2750</v>
      </c>
      <c r="Q2217" s="22" t="str">
        <f>VLOOKUP(A2217,[1]CustomerAddress!$A$1:$F$3997,4)</f>
        <v>NSW</v>
      </c>
      <c r="R2217" s="22" t="str">
        <f>VLOOKUP(A2217,[1]CustomerAddress!$A$1:$F$3997,5)</f>
        <v>Australia</v>
      </c>
      <c r="S2217" s="22">
        <f>VLOOKUP(A2217,[1]CustomerAddress!$A$1:$F$3997,6)</f>
        <v>7</v>
      </c>
      <c r="T2217" s="22" t="str">
        <f>VLOOKUP(A2217,Labels!$A$5:$I$3497,9)</f>
        <v>Almost Lost Customer</v>
      </c>
    </row>
    <row r="2218" spans="1:20" s="22" customFormat="1" ht="15.75" customHeight="1" x14ac:dyDescent="0.25">
      <c r="A2218" s="23">
        <v>2217</v>
      </c>
      <c r="B2218" s="24" t="s">
        <v>2045</v>
      </c>
      <c r="C2218" s="24" t="s">
        <v>4269</v>
      </c>
      <c r="D2218" s="24" t="s">
        <v>48</v>
      </c>
      <c r="E2218" s="23">
        <v>98</v>
      </c>
      <c r="F2218" s="25">
        <v>29876</v>
      </c>
      <c r="G2218" s="23">
        <f t="shared" ca="1" si="159"/>
        <v>39.495378662163873</v>
      </c>
      <c r="H2218" s="23" t="str">
        <f t="shared" ca="1" si="163"/>
        <v>31-40</v>
      </c>
      <c r="I2218" s="24" t="s">
        <v>206</v>
      </c>
      <c r="J2218" s="24" t="s">
        <v>50</v>
      </c>
      <c r="K2218" s="24" t="s">
        <v>43</v>
      </c>
      <c r="L2218" s="24" t="s">
        <v>44</v>
      </c>
      <c r="M2218" s="24" t="s">
        <v>57</v>
      </c>
      <c r="N2218" s="23">
        <v>16</v>
      </c>
      <c r="O2218" s="22" t="str">
        <f>VLOOKUP(A2218,[1]CustomerAddress!$A$1:$F$3997,2)</f>
        <v>47 Chinook Road</v>
      </c>
      <c r="P2218" s="22">
        <f>VLOOKUP(A2218,[1]CustomerAddress!$A$1:$F$3997,3)</f>
        <v>4421</v>
      </c>
      <c r="Q2218" s="22" t="str">
        <f>VLOOKUP(A2218,[1]CustomerAddress!$A$1:$F$3997,4)</f>
        <v>QLD</v>
      </c>
      <c r="R2218" s="22" t="str">
        <f>VLOOKUP(A2218,[1]CustomerAddress!$A$1:$F$3997,5)</f>
        <v>Australia</v>
      </c>
      <c r="S2218" s="22">
        <f>VLOOKUP(A2218,[1]CustomerAddress!$A$1:$F$3997,6)</f>
        <v>2</v>
      </c>
      <c r="T2218" s="22" t="str">
        <f>VLOOKUP(A2218,Labels!$A$5:$I$3497,9)</f>
        <v>Potential Customer</v>
      </c>
    </row>
    <row r="2219" spans="1:20" s="22" customFormat="1" ht="15.75" customHeight="1" x14ac:dyDescent="0.25">
      <c r="A2219" s="23">
        <v>2218</v>
      </c>
      <c r="B2219" s="24" t="s">
        <v>3191</v>
      </c>
      <c r="C2219" s="24" t="s">
        <v>4270</v>
      </c>
      <c r="D2219" s="24" t="s">
        <v>40</v>
      </c>
      <c r="E2219" s="23">
        <v>94</v>
      </c>
      <c r="F2219" s="25">
        <v>33751</v>
      </c>
      <c r="G2219" s="23">
        <f t="shared" ca="1" si="159"/>
        <v>28.878940305999485</v>
      </c>
      <c r="H2219" s="23" t="str">
        <f t="shared" ca="1" si="163"/>
        <v>21-30</v>
      </c>
      <c r="I2219" s="24" t="s">
        <v>742</v>
      </c>
      <c r="J2219" s="24" t="s">
        <v>42</v>
      </c>
      <c r="K2219" s="24" t="s">
        <v>62</v>
      </c>
      <c r="L2219" s="24" t="s">
        <v>44</v>
      </c>
      <c r="M2219" s="24" t="s">
        <v>57</v>
      </c>
      <c r="N2219" s="23">
        <v>4</v>
      </c>
      <c r="O2219" s="22" t="str">
        <f>VLOOKUP(A2219,[1]CustomerAddress!$A$1:$F$3997,2)</f>
        <v>3468 Rigney Place</v>
      </c>
      <c r="P2219" s="22">
        <f>VLOOKUP(A2219,[1]CustomerAddress!$A$1:$F$3997,3)</f>
        <v>3505</v>
      </c>
      <c r="Q2219" s="22" t="str">
        <f>VLOOKUP(A2219,[1]CustomerAddress!$A$1:$F$3997,4)</f>
        <v>VIC</v>
      </c>
      <c r="R2219" s="22" t="str">
        <f>VLOOKUP(A2219,[1]CustomerAddress!$A$1:$F$3997,5)</f>
        <v>Australia</v>
      </c>
      <c r="S2219" s="22">
        <f>VLOOKUP(A2219,[1]CustomerAddress!$A$1:$F$3997,6)</f>
        <v>1</v>
      </c>
      <c r="T2219" s="22" t="str">
        <f>VLOOKUP(A2219,Labels!$A$5:$I$3497,9)</f>
        <v>Late Bloomer</v>
      </c>
    </row>
    <row r="2220" spans="1:20" s="22" customFormat="1" ht="15.75" customHeight="1" x14ac:dyDescent="0.25">
      <c r="A2220" s="23">
        <v>2219</v>
      </c>
      <c r="B2220" s="24" t="s">
        <v>4271</v>
      </c>
      <c r="C2220" s="24" t="s">
        <v>4272</v>
      </c>
      <c r="D2220" s="24" t="s">
        <v>48</v>
      </c>
      <c r="E2220" s="23">
        <v>73</v>
      </c>
      <c r="F2220" s="25">
        <v>30011</v>
      </c>
      <c r="G2220" s="23">
        <f t="shared" ca="1" si="159"/>
        <v>39.125515648465239</v>
      </c>
      <c r="H2220" s="23" t="str">
        <f t="shared" ca="1" si="163"/>
        <v>31-40</v>
      </c>
      <c r="I2220" s="24" t="s">
        <v>78</v>
      </c>
      <c r="J2220" s="24" t="s">
        <v>61</v>
      </c>
      <c r="K2220" s="24" t="s">
        <v>66</v>
      </c>
      <c r="L2220" s="24" t="s">
        <v>44</v>
      </c>
      <c r="M2220" s="24" t="s">
        <v>45</v>
      </c>
      <c r="N2220" s="23">
        <v>3</v>
      </c>
      <c r="O2220" s="22" t="str">
        <f>VLOOKUP(A2220,[1]CustomerAddress!$A$1:$F$3997,2)</f>
        <v>079 Katie Alley</v>
      </c>
      <c r="P2220" s="22">
        <f>VLOOKUP(A2220,[1]CustomerAddress!$A$1:$F$3997,3)</f>
        <v>3216</v>
      </c>
      <c r="Q2220" s="22" t="str">
        <f>VLOOKUP(A2220,[1]CustomerAddress!$A$1:$F$3997,4)</f>
        <v>VIC</v>
      </c>
      <c r="R2220" s="22" t="str">
        <f>VLOOKUP(A2220,[1]CustomerAddress!$A$1:$F$3997,5)</f>
        <v>Australia</v>
      </c>
      <c r="S2220" s="22">
        <f>VLOOKUP(A2220,[1]CustomerAddress!$A$1:$F$3997,6)</f>
        <v>9</v>
      </c>
      <c r="T2220" s="22" t="str">
        <f>VLOOKUP(A2220,Labels!$A$5:$I$3497,9)</f>
        <v>High Risk Customer</v>
      </c>
    </row>
    <row r="2221" spans="1:20" s="22" customFormat="1" ht="15.75" customHeight="1" x14ac:dyDescent="0.25">
      <c r="A2221" s="23">
        <v>2220</v>
      </c>
      <c r="B2221" s="24" t="s">
        <v>63</v>
      </c>
      <c r="C2221" s="24" t="s">
        <v>4273</v>
      </c>
      <c r="D2221" s="24" t="s">
        <v>48</v>
      </c>
      <c r="E2221" s="23">
        <v>35</v>
      </c>
      <c r="F2221" s="25">
        <v>21683</v>
      </c>
      <c r="G2221" s="23">
        <f t="shared" ca="1" si="159"/>
        <v>61.941954004629622</v>
      </c>
      <c r="H2221" s="23" t="str">
        <f t="shared" ca="1" si="163"/>
        <v>61-70</v>
      </c>
      <c r="I2221" s="24" t="s">
        <v>141</v>
      </c>
      <c r="J2221" s="24" t="s">
        <v>50</v>
      </c>
      <c r="K2221" s="24" t="s">
        <v>43</v>
      </c>
      <c r="L2221" s="24" t="s">
        <v>44</v>
      </c>
      <c r="M2221" s="24" t="s">
        <v>45</v>
      </c>
      <c r="N2221" s="23">
        <v>13</v>
      </c>
      <c r="O2221" s="22" t="str">
        <f>VLOOKUP(A2221,[1]CustomerAddress!$A$1:$F$3997,2)</f>
        <v>681 Butterfield Lane</v>
      </c>
      <c r="P2221" s="22">
        <f>VLOOKUP(A2221,[1]CustomerAddress!$A$1:$F$3997,3)</f>
        <v>2233</v>
      </c>
      <c r="Q2221" s="22" t="str">
        <f>VLOOKUP(A2221,[1]CustomerAddress!$A$1:$F$3997,4)</f>
        <v>NSW</v>
      </c>
      <c r="R2221" s="22" t="str">
        <f>VLOOKUP(A2221,[1]CustomerAddress!$A$1:$F$3997,5)</f>
        <v>Australia</v>
      </c>
      <c r="S2221" s="22">
        <f>VLOOKUP(A2221,[1]CustomerAddress!$A$1:$F$3997,6)</f>
        <v>9</v>
      </c>
      <c r="T2221" s="22" t="str">
        <f>VLOOKUP(A2221,Labels!$A$5:$I$3497,9)</f>
        <v>High Risk Customer</v>
      </c>
    </row>
    <row r="2222" spans="1:20" s="22" customFormat="1" ht="15.75" customHeight="1" x14ac:dyDescent="0.25">
      <c r="A2222" s="23">
        <v>2221</v>
      </c>
      <c r="B2222" s="24" t="s">
        <v>2013</v>
      </c>
      <c r="C2222" s="24" t="s">
        <v>4274</v>
      </c>
      <c r="D2222" s="24" t="s">
        <v>48</v>
      </c>
      <c r="E2222" s="23">
        <v>80</v>
      </c>
      <c r="F2222" s="25">
        <v>35010</v>
      </c>
      <c r="G2222" s="23">
        <f t="shared" ca="1" si="159"/>
        <v>25.429625237506336</v>
      </c>
      <c r="H2222" s="23" t="str">
        <f t="shared" ca="1" si="163"/>
        <v>21-30</v>
      </c>
      <c r="I2222" s="24" t="s">
        <v>317</v>
      </c>
      <c r="J2222" s="24" t="s">
        <v>75</v>
      </c>
      <c r="K2222" s="24" t="s">
        <v>62</v>
      </c>
      <c r="L2222" s="24" t="s">
        <v>44</v>
      </c>
      <c r="M2222" s="24" t="s">
        <v>57</v>
      </c>
      <c r="N2222" s="23">
        <v>7</v>
      </c>
      <c r="O2222" s="22" t="str">
        <f>VLOOKUP(A2222,[1]CustomerAddress!$A$1:$F$3997,2)</f>
        <v>48 Laurel Parkway</v>
      </c>
      <c r="P2222" s="22">
        <f>VLOOKUP(A2222,[1]CustomerAddress!$A$1:$F$3997,3)</f>
        <v>4017</v>
      </c>
      <c r="Q2222" s="22" t="str">
        <f>VLOOKUP(A2222,[1]CustomerAddress!$A$1:$F$3997,4)</f>
        <v>QLD</v>
      </c>
      <c r="R2222" s="22" t="str">
        <f>VLOOKUP(A2222,[1]CustomerAddress!$A$1:$F$3997,5)</f>
        <v>Australia</v>
      </c>
      <c r="S2222" s="22">
        <f>VLOOKUP(A2222,[1]CustomerAddress!$A$1:$F$3997,6)</f>
        <v>5</v>
      </c>
      <c r="T2222" s="22" t="str">
        <f>VLOOKUP(A2222,Labels!$A$5:$I$3497,9)</f>
        <v>Almost Lost Customer</v>
      </c>
    </row>
    <row r="2223" spans="1:20" s="22" customFormat="1" ht="15.75" customHeight="1" x14ac:dyDescent="0.25">
      <c r="A2223" s="23">
        <v>2222</v>
      </c>
      <c r="B2223" s="24" t="s">
        <v>4275</v>
      </c>
      <c r="C2223" s="24" t="s">
        <v>4276</v>
      </c>
      <c r="D2223" s="24" t="s">
        <v>40</v>
      </c>
      <c r="E2223" s="23">
        <v>20</v>
      </c>
      <c r="F2223" s="25">
        <v>27267</v>
      </c>
      <c r="G2223" s="23">
        <f t="shared" ca="1" si="159"/>
        <v>46.643323867643325</v>
      </c>
      <c r="H2223" s="23" t="str">
        <f t="shared" ca="1" si="163"/>
        <v>41-50</v>
      </c>
      <c r="I2223" s="24" t="s">
        <v>102</v>
      </c>
      <c r="J2223" s="24" t="s">
        <v>50</v>
      </c>
      <c r="K2223" s="24" t="s">
        <v>43</v>
      </c>
      <c r="L2223" s="24" t="s">
        <v>44</v>
      </c>
      <c r="M2223" s="24" t="s">
        <v>57</v>
      </c>
      <c r="N2223" s="23">
        <v>14</v>
      </c>
      <c r="O2223" s="22" t="str">
        <f>VLOOKUP(A2223,[1]CustomerAddress!$A$1:$F$3997,2)</f>
        <v>9115 Mockingbird Crossing</v>
      </c>
      <c r="P2223" s="22">
        <f>VLOOKUP(A2223,[1]CustomerAddress!$A$1:$F$3997,3)</f>
        <v>2145</v>
      </c>
      <c r="Q2223" s="22" t="str">
        <f>VLOOKUP(A2223,[1]CustomerAddress!$A$1:$F$3997,4)</f>
        <v>NSW</v>
      </c>
      <c r="R2223" s="22" t="str">
        <f>VLOOKUP(A2223,[1]CustomerAddress!$A$1:$F$3997,5)</f>
        <v>Australia</v>
      </c>
      <c r="S2223" s="22">
        <f>VLOOKUP(A2223,[1]CustomerAddress!$A$1:$F$3997,6)</f>
        <v>6</v>
      </c>
      <c r="T2223" s="22" t="str">
        <f>VLOOKUP(A2223,Labels!$A$5:$I$3497,9)</f>
        <v>High Risk Customer</v>
      </c>
    </row>
    <row r="2224" spans="1:20" s="22" customFormat="1" ht="15.75" customHeight="1" x14ac:dyDescent="0.25">
      <c r="A2224" s="23">
        <v>2223</v>
      </c>
      <c r="B2224" s="24" t="s">
        <v>2725</v>
      </c>
      <c r="C2224" s="24" t="s">
        <v>4277</v>
      </c>
      <c r="D2224" s="24" t="s">
        <v>40</v>
      </c>
      <c r="E2224" s="23">
        <v>38</v>
      </c>
      <c r="F2224" s="25">
        <v>29615</v>
      </c>
      <c r="G2224" s="23">
        <f t="shared" ca="1" si="159"/>
        <v>40.210447155314554</v>
      </c>
      <c r="H2224" s="23" t="str">
        <f t="shared" ca="1" si="163"/>
        <v>41-50</v>
      </c>
      <c r="I2224" s="24" t="s">
        <v>102</v>
      </c>
      <c r="J2224" s="24" t="s">
        <v>42</v>
      </c>
      <c r="K2224" s="24" t="s">
        <v>43</v>
      </c>
      <c r="L2224" s="24" t="s">
        <v>44</v>
      </c>
      <c r="M2224" s="24" t="s">
        <v>57</v>
      </c>
      <c r="N2224" s="23">
        <v>12</v>
      </c>
      <c r="O2224" s="22" t="str">
        <f>VLOOKUP(A2224,[1]CustomerAddress!$A$1:$F$3997,2)</f>
        <v>2 Michigan Parkway</v>
      </c>
      <c r="P2224" s="22">
        <f>VLOOKUP(A2224,[1]CustomerAddress!$A$1:$F$3997,3)</f>
        <v>3006</v>
      </c>
      <c r="Q2224" s="22" t="str">
        <f>VLOOKUP(A2224,[1]CustomerAddress!$A$1:$F$3997,4)</f>
        <v>VIC</v>
      </c>
      <c r="R2224" s="22" t="str">
        <f>VLOOKUP(A2224,[1]CustomerAddress!$A$1:$F$3997,5)</f>
        <v>Australia</v>
      </c>
      <c r="S2224" s="22">
        <f>VLOOKUP(A2224,[1]CustomerAddress!$A$1:$F$3997,6)</f>
        <v>5</v>
      </c>
      <c r="T2224" s="22" t="str">
        <f>VLOOKUP(A2224,Labels!$A$5:$I$3497,9)</f>
        <v>Losing Customer</v>
      </c>
    </row>
    <row r="2225" spans="1:20" s="22" customFormat="1" ht="15.75" customHeight="1" x14ac:dyDescent="0.25">
      <c r="A2225" s="23">
        <v>2224</v>
      </c>
      <c r="B2225" s="24" t="s">
        <v>4278</v>
      </c>
      <c r="C2225" s="24" t="s">
        <v>4279</v>
      </c>
      <c r="D2225" s="24" t="s">
        <v>40</v>
      </c>
      <c r="E2225" s="23">
        <v>3</v>
      </c>
      <c r="F2225" s="25">
        <v>36025</v>
      </c>
      <c r="G2225" s="23">
        <f t="shared" ca="1" si="159"/>
        <v>22.648803319698114</v>
      </c>
      <c r="H2225" s="23" t="str">
        <f t="shared" ca="1" si="163"/>
        <v>21-30</v>
      </c>
      <c r="I2225" s="24" t="s">
        <v>699</v>
      </c>
      <c r="J2225" s="24" t="s">
        <v>65</v>
      </c>
      <c r="K2225" s="24" t="s">
        <v>66</v>
      </c>
      <c r="L2225" s="24" t="s">
        <v>44</v>
      </c>
      <c r="M2225" s="24" t="s">
        <v>45</v>
      </c>
      <c r="N2225" s="23">
        <v>4</v>
      </c>
      <c r="O2225" s="22" t="str">
        <f>VLOOKUP(A2225,[1]CustomerAddress!$A$1:$F$3997,2)</f>
        <v>24 Hermina Alley</v>
      </c>
      <c r="P2225" s="22">
        <f>VLOOKUP(A2225,[1]CustomerAddress!$A$1:$F$3997,3)</f>
        <v>2262</v>
      </c>
      <c r="Q2225" s="22" t="str">
        <f>VLOOKUP(A2225,[1]CustomerAddress!$A$1:$F$3997,4)</f>
        <v>NSW</v>
      </c>
      <c r="R2225" s="22" t="str">
        <f>VLOOKUP(A2225,[1]CustomerAddress!$A$1:$F$3997,5)</f>
        <v>Australia</v>
      </c>
      <c r="S2225" s="22">
        <f>VLOOKUP(A2225,[1]CustomerAddress!$A$1:$F$3997,6)</f>
        <v>6</v>
      </c>
      <c r="T2225" s="22" t="str">
        <f>VLOOKUP(A2225,Labels!$A$5:$I$3497,9)</f>
        <v>Lost Customer</v>
      </c>
    </row>
    <row r="2226" spans="1:20" s="22" customFormat="1" ht="15.75" customHeight="1" x14ac:dyDescent="0.25">
      <c r="A2226" s="23">
        <v>2225</v>
      </c>
      <c r="B2226" s="24" t="s">
        <v>4280</v>
      </c>
      <c r="C2226" s="24" t="s">
        <v>4281</v>
      </c>
      <c r="D2226" s="24" t="s">
        <v>40</v>
      </c>
      <c r="E2226" s="23">
        <v>45</v>
      </c>
      <c r="F2226" s="25">
        <v>32235</v>
      </c>
      <c r="G2226" s="23">
        <f t="shared" ca="1" si="159"/>
        <v>33.03236496353373</v>
      </c>
      <c r="H2226" s="23" t="str">
        <f t="shared" ca="1" si="163"/>
        <v>31-40</v>
      </c>
      <c r="I2226" s="24" t="s">
        <v>282</v>
      </c>
      <c r="J2226" s="24" t="s">
        <v>42</v>
      </c>
      <c r="K2226" s="24" t="s">
        <v>62</v>
      </c>
      <c r="L2226" s="24" t="s">
        <v>44</v>
      </c>
      <c r="M2226" s="24" t="s">
        <v>57</v>
      </c>
      <c r="N2226" s="23">
        <v>19</v>
      </c>
      <c r="O2226" s="22" t="str">
        <f>VLOOKUP(A2226,[1]CustomerAddress!$A$1:$F$3997,2)</f>
        <v>82237 Dapin Court</v>
      </c>
      <c r="P2226" s="22">
        <f>VLOOKUP(A2226,[1]CustomerAddress!$A$1:$F$3997,3)</f>
        <v>4570</v>
      </c>
      <c r="Q2226" s="22" t="str">
        <f>VLOOKUP(A2226,[1]CustomerAddress!$A$1:$F$3997,4)</f>
        <v>QLD</v>
      </c>
      <c r="R2226" s="22" t="str">
        <f>VLOOKUP(A2226,[1]CustomerAddress!$A$1:$F$3997,5)</f>
        <v>Australia</v>
      </c>
      <c r="S2226" s="22">
        <f>VLOOKUP(A2226,[1]CustomerAddress!$A$1:$F$3997,6)</f>
        <v>4</v>
      </c>
      <c r="T2226" s="22" t="str">
        <f>VLOOKUP(A2226,Labels!$A$5:$I$3497,9)</f>
        <v>Evasive Customer</v>
      </c>
    </row>
    <row r="2227" spans="1:20" s="22" customFormat="1" ht="15.75" customHeight="1" x14ac:dyDescent="0.25">
      <c r="A2227" s="23">
        <v>2226</v>
      </c>
      <c r="B2227" s="24" t="s">
        <v>4282</v>
      </c>
      <c r="C2227" s="24" t="s">
        <v>4283</v>
      </c>
      <c r="D2227" s="24" t="s">
        <v>40</v>
      </c>
      <c r="E2227" s="23">
        <v>10</v>
      </c>
      <c r="F2227" s="25">
        <v>20292</v>
      </c>
      <c r="G2227" s="23">
        <f t="shared" ca="1" si="159"/>
        <v>65.752912908739205</v>
      </c>
      <c r="H2227" s="23" t="str">
        <f t="shared" ca="1" si="163"/>
        <v>61-70</v>
      </c>
      <c r="I2227" s="24" t="s">
        <v>189</v>
      </c>
      <c r="J2227" s="24" t="s">
        <v>164</v>
      </c>
      <c r="K2227" s="24" t="s">
        <v>43</v>
      </c>
      <c r="L2227" s="24" t="s">
        <v>44</v>
      </c>
      <c r="M2227" s="24" t="s">
        <v>57</v>
      </c>
      <c r="N2227" s="23">
        <v>11</v>
      </c>
      <c r="O2227" s="22" t="str">
        <f>VLOOKUP(A2227,[1]CustomerAddress!$A$1:$F$3997,2)</f>
        <v>1 Basil Street</v>
      </c>
      <c r="P2227" s="22">
        <f>VLOOKUP(A2227,[1]CustomerAddress!$A$1:$F$3997,3)</f>
        <v>4037</v>
      </c>
      <c r="Q2227" s="22" t="str">
        <f>VLOOKUP(A2227,[1]CustomerAddress!$A$1:$F$3997,4)</f>
        <v>QLD</v>
      </c>
      <c r="R2227" s="22" t="str">
        <f>VLOOKUP(A2227,[1]CustomerAddress!$A$1:$F$3997,5)</f>
        <v>Australia</v>
      </c>
      <c r="S2227" s="22">
        <f>VLOOKUP(A2227,[1]CustomerAddress!$A$1:$F$3997,6)</f>
        <v>8</v>
      </c>
      <c r="T2227" s="22" t="str">
        <f>VLOOKUP(A2227,Labels!$A$5:$I$3497,9)</f>
        <v>Losing Customer</v>
      </c>
    </row>
    <row r="2228" spans="1:20" s="22" customFormat="1" ht="15.75" customHeight="1" x14ac:dyDescent="0.25">
      <c r="A2228" s="23">
        <v>2227</v>
      </c>
      <c r="B2228" s="24" t="s">
        <v>1344</v>
      </c>
      <c r="C2228" s="24" t="s">
        <v>4284</v>
      </c>
      <c r="D2228" s="24" t="s">
        <v>48</v>
      </c>
      <c r="E2228" s="23">
        <v>45</v>
      </c>
      <c r="F2228" s="25">
        <v>27957</v>
      </c>
      <c r="G2228" s="23">
        <f t="shared" ca="1" si="159"/>
        <v>44.752912908739212</v>
      </c>
      <c r="H2228" s="23" t="str">
        <f t="shared" ca="1" si="163"/>
        <v>41-50</v>
      </c>
      <c r="I2228" s="24" t="s">
        <v>1236</v>
      </c>
      <c r="J2228" s="24" t="s">
        <v>54</v>
      </c>
      <c r="K2228" s="24" t="s">
        <v>62</v>
      </c>
      <c r="L2228" s="24" t="s">
        <v>44</v>
      </c>
      <c r="M2228" s="24" t="s">
        <v>45</v>
      </c>
      <c r="N2228" s="23">
        <v>9</v>
      </c>
      <c r="O2228" s="22" t="str">
        <f>VLOOKUP(A2228,[1]CustomerAddress!$A$1:$F$3997,2)</f>
        <v>60650 Mcbride Point</v>
      </c>
      <c r="P2228" s="22">
        <f>VLOOKUP(A2228,[1]CustomerAddress!$A$1:$F$3997,3)</f>
        <v>3918</v>
      </c>
      <c r="Q2228" s="22" t="str">
        <f>VLOOKUP(A2228,[1]CustomerAddress!$A$1:$F$3997,4)</f>
        <v>VIC</v>
      </c>
      <c r="R2228" s="22" t="str">
        <f>VLOOKUP(A2228,[1]CustomerAddress!$A$1:$F$3997,5)</f>
        <v>Australia</v>
      </c>
      <c r="S2228" s="22">
        <f>VLOOKUP(A2228,[1]CustomerAddress!$A$1:$F$3997,6)</f>
        <v>7</v>
      </c>
      <c r="T2228" s="22" t="str">
        <f>VLOOKUP(A2228,Labels!$A$5:$I$3497,9)</f>
        <v>Late Bloomer</v>
      </c>
    </row>
    <row r="2229" spans="1:20" s="22" customFormat="1" ht="15.75" customHeight="1" x14ac:dyDescent="0.25">
      <c r="A2229" s="23">
        <v>2228</v>
      </c>
      <c r="B2229" s="24" t="s">
        <v>4285</v>
      </c>
      <c r="C2229" s="24" t="s">
        <v>4286</v>
      </c>
      <c r="D2229" s="24" t="s">
        <v>40</v>
      </c>
      <c r="E2229" s="23">
        <v>12</v>
      </c>
      <c r="F2229" s="25">
        <v>20523</v>
      </c>
      <c r="G2229" s="23">
        <f t="shared" ca="1" si="159"/>
        <v>65.120036196410439</v>
      </c>
      <c r="H2229" s="23" t="str">
        <f t="shared" ca="1" si="163"/>
        <v>61-70</v>
      </c>
      <c r="I2229" s="24" t="s">
        <v>105</v>
      </c>
      <c r="J2229" s="24" t="s">
        <v>84</v>
      </c>
      <c r="K2229" s="24" t="s">
        <v>66</v>
      </c>
      <c r="L2229" s="24" t="s">
        <v>44</v>
      </c>
      <c r="M2229" s="24" t="s">
        <v>57</v>
      </c>
      <c r="N2229" s="23">
        <v>9</v>
      </c>
      <c r="O2229" s="22" t="str">
        <f>VLOOKUP(A2229,[1]CustomerAddress!$A$1:$F$3997,2)</f>
        <v>81 Lien Drive</v>
      </c>
      <c r="P2229" s="22">
        <f>VLOOKUP(A2229,[1]CustomerAddress!$A$1:$F$3997,3)</f>
        <v>3216</v>
      </c>
      <c r="Q2229" s="22" t="str">
        <f>VLOOKUP(A2229,[1]CustomerAddress!$A$1:$F$3997,4)</f>
        <v>VIC</v>
      </c>
      <c r="R2229" s="22" t="str">
        <f>VLOOKUP(A2229,[1]CustomerAddress!$A$1:$F$3997,5)</f>
        <v>Australia</v>
      </c>
      <c r="S2229" s="22">
        <f>VLOOKUP(A2229,[1]CustomerAddress!$A$1:$F$3997,6)</f>
        <v>3</v>
      </c>
      <c r="T2229" s="22" t="str">
        <f>VLOOKUP(A2229,Labels!$A$5:$I$3497,9)</f>
        <v>Lost Customer</v>
      </c>
    </row>
    <row r="2230" spans="1:20" s="22" customFormat="1" ht="15.75" customHeight="1" x14ac:dyDescent="0.25">
      <c r="A2230" s="23">
        <v>2229</v>
      </c>
      <c r="B2230" s="24" t="s">
        <v>4287</v>
      </c>
      <c r="C2230" s="24" t="s">
        <v>4288</v>
      </c>
      <c r="D2230" s="24" t="s">
        <v>40</v>
      </c>
      <c r="E2230" s="23">
        <v>76</v>
      </c>
      <c r="F2230" s="25">
        <v>21650</v>
      </c>
      <c r="G2230" s="23">
        <f t="shared" ca="1" si="159"/>
        <v>62.03236496353373</v>
      </c>
      <c r="H2230" s="23" t="str">
        <f t="shared" ca="1" si="163"/>
        <v>61-70</v>
      </c>
      <c r="I2230" s="24" t="s">
        <v>438</v>
      </c>
      <c r="J2230" s="24" t="s">
        <v>50</v>
      </c>
      <c r="K2230" s="24" t="s">
        <v>62</v>
      </c>
      <c r="L2230" s="24" t="s">
        <v>44</v>
      </c>
      <c r="M2230" s="24" t="s">
        <v>45</v>
      </c>
      <c r="N2230" s="23">
        <v>7</v>
      </c>
      <c r="O2230" s="22" t="str">
        <f>VLOOKUP(A2230,[1]CustomerAddress!$A$1:$F$3997,2)</f>
        <v>37353 Alpine Circle</v>
      </c>
      <c r="P2230" s="22">
        <f>VLOOKUP(A2230,[1]CustomerAddress!$A$1:$F$3997,3)</f>
        <v>2214</v>
      </c>
      <c r="Q2230" s="22" t="str">
        <f>VLOOKUP(A2230,[1]CustomerAddress!$A$1:$F$3997,4)</f>
        <v>NSW</v>
      </c>
      <c r="R2230" s="22" t="str">
        <f>VLOOKUP(A2230,[1]CustomerAddress!$A$1:$F$3997,5)</f>
        <v>Australia</v>
      </c>
      <c r="S2230" s="22">
        <f>VLOOKUP(A2230,[1]CustomerAddress!$A$1:$F$3997,6)</f>
        <v>8</v>
      </c>
      <c r="T2230" s="22" t="str">
        <f>VLOOKUP(A2230,Labels!$A$5:$I$3497,9)</f>
        <v>Late Bloomer</v>
      </c>
    </row>
    <row r="2231" spans="1:20" s="22" customFormat="1" ht="15.75" customHeight="1" x14ac:dyDescent="0.25">
      <c r="A2231" s="23">
        <v>2230</v>
      </c>
      <c r="B2231" s="24" t="s">
        <v>4289</v>
      </c>
      <c r="C2231" s="24" t="s">
        <v>4290</v>
      </c>
      <c r="D2231" s="24" t="s">
        <v>40</v>
      </c>
      <c r="E2231" s="23">
        <v>53</v>
      </c>
      <c r="F2231" s="25">
        <v>28481</v>
      </c>
      <c r="G2231" s="23">
        <f t="shared" ref="G2231:G2252" ca="1" si="164">(NOW()-F2231)/365</f>
        <v>43.317296470383049</v>
      </c>
      <c r="H2231" s="23" t="str">
        <f t="shared" ca="1" si="163"/>
        <v>41-50</v>
      </c>
      <c r="J2231" s="24" t="s">
        <v>61</v>
      </c>
      <c r="K2231" s="24" t="s">
        <v>43</v>
      </c>
      <c r="L2231" s="24" t="s">
        <v>44</v>
      </c>
      <c r="M2231" s="24" t="s">
        <v>57</v>
      </c>
      <c r="N2231" s="23">
        <v>19</v>
      </c>
      <c r="O2231" s="22" t="str">
        <f>VLOOKUP(A2231,[1]CustomerAddress!$A$1:$F$3997,2)</f>
        <v>581 Granby Parkway</v>
      </c>
      <c r="P2231" s="22">
        <f>VLOOKUP(A2231,[1]CustomerAddress!$A$1:$F$3997,3)</f>
        <v>3025</v>
      </c>
      <c r="Q2231" s="22" t="str">
        <f>VLOOKUP(A2231,[1]CustomerAddress!$A$1:$F$3997,4)</f>
        <v>VIC</v>
      </c>
      <c r="R2231" s="22" t="str">
        <f>VLOOKUP(A2231,[1]CustomerAddress!$A$1:$F$3997,5)</f>
        <v>Australia</v>
      </c>
      <c r="S2231" s="22">
        <f>VLOOKUP(A2231,[1]CustomerAddress!$A$1:$F$3997,6)</f>
        <v>8</v>
      </c>
      <c r="T2231" s="22" t="str">
        <f>VLOOKUP(A2231,Labels!$A$5:$I$3497,9)</f>
        <v>Losing Customer</v>
      </c>
    </row>
    <row r="2232" spans="1:20" s="22" customFormat="1" ht="15.75" customHeight="1" x14ac:dyDescent="0.25">
      <c r="A2232" s="23">
        <v>2231</v>
      </c>
      <c r="B2232" s="24" t="s">
        <v>4291</v>
      </c>
      <c r="C2232" s="24" t="s">
        <v>4292</v>
      </c>
      <c r="D2232" s="24" t="s">
        <v>40</v>
      </c>
      <c r="E2232" s="23">
        <v>68</v>
      </c>
      <c r="F2232" s="25">
        <v>21818</v>
      </c>
      <c r="G2232" s="23">
        <f t="shared" ca="1" si="164"/>
        <v>61.572090990930995</v>
      </c>
      <c r="H2232" s="23" t="str">
        <f t="shared" ca="1" si="163"/>
        <v>61-70</v>
      </c>
      <c r="I2232" s="24" t="s">
        <v>733</v>
      </c>
      <c r="J2232" s="24" t="s">
        <v>61</v>
      </c>
      <c r="K2232" s="24" t="s">
        <v>43</v>
      </c>
      <c r="L2232" s="24" t="s">
        <v>44</v>
      </c>
      <c r="M2232" s="24" t="s">
        <v>57</v>
      </c>
      <c r="N2232" s="23">
        <v>13</v>
      </c>
      <c r="O2232" s="22" t="str">
        <f>VLOOKUP(A2232,[1]CustomerAddress!$A$1:$F$3997,2)</f>
        <v>3073 Golf View Terrace</v>
      </c>
      <c r="P2232" s="22">
        <f>VLOOKUP(A2232,[1]CustomerAddress!$A$1:$F$3997,3)</f>
        <v>4165</v>
      </c>
      <c r="Q2232" s="22" t="str">
        <f>VLOOKUP(A2232,[1]CustomerAddress!$A$1:$F$3997,4)</f>
        <v>QLD</v>
      </c>
      <c r="R2232" s="22" t="str">
        <f>VLOOKUP(A2232,[1]CustomerAddress!$A$1:$F$3997,5)</f>
        <v>Australia</v>
      </c>
      <c r="S2232" s="22">
        <f>VLOOKUP(A2232,[1]CustomerAddress!$A$1:$F$3997,6)</f>
        <v>8</v>
      </c>
      <c r="T2232" s="22" t="str">
        <f>VLOOKUP(A2232,Labels!$A$5:$I$3497,9)</f>
        <v>High Risk Customer</v>
      </c>
    </row>
    <row r="2233" spans="1:20" s="22" customFormat="1" ht="15.75" customHeight="1" x14ac:dyDescent="0.25">
      <c r="A2233" s="23">
        <v>2232</v>
      </c>
      <c r="B2233" s="24" t="s">
        <v>597</v>
      </c>
      <c r="C2233" s="24" t="s">
        <v>4293</v>
      </c>
      <c r="D2233" s="24" t="s">
        <v>48</v>
      </c>
      <c r="E2233" s="23">
        <v>69</v>
      </c>
      <c r="F2233" s="25">
        <v>33000</v>
      </c>
      <c r="G2233" s="23">
        <f t="shared" ca="1" si="164"/>
        <v>30.936474552574829</v>
      </c>
      <c r="H2233" s="23" t="str">
        <f t="shared" ca="1" si="163"/>
        <v>31-40</v>
      </c>
      <c r="I2233" s="24" t="s">
        <v>1066</v>
      </c>
      <c r="J2233" s="24" t="s">
        <v>61</v>
      </c>
      <c r="K2233" s="24" t="s">
        <v>43</v>
      </c>
      <c r="L2233" s="24" t="s">
        <v>44</v>
      </c>
      <c r="M2233" s="24" t="s">
        <v>45</v>
      </c>
      <c r="N2233" s="23">
        <v>11</v>
      </c>
      <c r="O2233" s="22" t="str">
        <f>VLOOKUP(A2233,[1]CustomerAddress!$A$1:$F$3997,2)</f>
        <v>95 Riverside Way</v>
      </c>
      <c r="P2233" s="22">
        <f>VLOOKUP(A2233,[1]CustomerAddress!$A$1:$F$3997,3)</f>
        <v>2640</v>
      </c>
      <c r="Q2233" s="22" t="str">
        <f>VLOOKUP(A2233,[1]CustomerAddress!$A$1:$F$3997,4)</f>
        <v>NSW</v>
      </c>
      <c r="R2233" s="22" t="str">
        <f>VLOOKUP(A2233,[1]CustomerAddress!$A$1:$F$3997,5)</f>
        <v>Australia</v>
      </c>
      <c r="S2233" s="22">
        <f>VLOOKUP(A2233,[1]CustomerAddress!$A$1:$F$3997,6)</f>
        <v>1</v>
      </c>
      <c r="T2233" s="22" t="str">
        <f>VLOOKUP(A2233,Labels!$A$5:$I$3497,9)</f>
        <v>High Risk Customer</v>
      </c>
    </row>
    <row r="2234" spans="1:20" s="22" customFormat="1" ht="15.75" customHeight="1" x14ac:dyDescent="0.25">
      <c r="A2234" s="23">
        <v>2233</v>
      </c>
      <c r="B2234" s="24" t="s">
        <v>4294</v>
      </c>
      <c r="C2234" s="24" t="s">
        <v>4295</v>
      </c>
      <c r="D2234" s="24" t="s">
        <v>40</v>
      </c>
      <c r="E2234" s="23">
        <v>49</v>
      </c>
      <c r="F2234" s="25">
        <v>26911</v>
      </c>
      <c r="G2234" s="23">
        <f t="shared" ca="1" si="164"/>
        <v>47.618666333396746</v>
      </c>
      <c r="H2234" s="23" t="str">
        <f t="shared" ca="1" si="163"/>
        <v>41-50</v>
      </c>
      <c r="I2234" s="24" t="s">
        <v>99</v>
      </c>
      <c r="J2234" s="24" t="s">
        <v>61</v>
      </c>
      <c r="K2234" s="24" t="s">
        <v>43</v>
      </c>
      <c r="L2234" s="24" t="s">
        <v>44</v>
      </c>
      <c r="M2234" s="24" t="s">
        <v>45</v>
      </c>
      <c r="N2234" s="23">
        <v>8</v>
      </c>
      <c r="O2234" s="22" t="str">
        <f>VLOOKUP(A2234,[1]CustomerAddress!$A$1:$F$3997,2)</f>
        <v>390 Meadow Vale Circle</v>
      </c>
      <c r="P2234" s="22">
        <f>VLOOKUP(A2234,[1]CustomerAddress!$A$1:$F$3997,3)</f>
        <v>2560</v>
      </c>
      <c r="Q2234" s="22" t="str">
        <f>VLOOKUP(A2234,[1]CustomerAddress!$A$1:$F$3997,4)</f>
        <v>NSW</v>
      </c>
      <c r="R2234" s="22" t="str">
        <f>VLOOKUP(A2234,[1]CustomerAddress!$A$1:$F$3997,5)</f>
        <v>Australia</v>
      </c>
      <c r="S2234" s="22">
        <f>VLOOKUP(A2234,[1]CustomerAddress!$A$1:$F$3997,6)</f>
        <v>9</v>
      </c>
      <c r="T2234" s="22" t="str">
        <f>VLOOKUP(A2234,Labels!$A$5:$I$3497,9)</f>
        <v>Losing Customer</v>
      </c>
    </row>
    <row r="2235" spans="1:20" s="22" customFormat="1" ht="15.75" customHeight="1" x14ac:dyDescent="0.25">
      <c r="A2235" s="23">
        <v>2234</v>
      </c>
      <c r="B2235" s="24" t="s">
        <v>293</v>
      </c>
      <c r="C2235" s="24" t="s">
        <v>4296</v>
      </c>
      <c r="D2235" s="24" t="s">
        <v>48</v>
      </c>
      <c r="E2235" s="23">
        <v>48</v>
      </c>
      <c r="F2235" s="25">
        <v>31664</v>
      </c>
      <c r="G2235" s="23">
        <f t="shared" ca="1" si="164"/>
        <v>34.596748525177567</v>
      </c>
      <c r="H2235" s="23" t="str">
        <f t="shared" ca="1" si="163"/>
        <v>31-40</v>
      </c>
      <c r="I2235" s="24" t="s">
        <v>593</v>
      </c>
      <c r="J2235" s="24" t="s">
        <v>84</v>
      </c>
      <c r="K2235" s="24" t="s">
        <v>43</v>
      </c>
      <c r="L2235" s="24" t="s">
        <v>44</v>
      </c>
      <c r="M2235" s="24" t="s">
        <v>57</v>
      </c>
      <c r="N2235" s="23">
        <v>18</v>
      </c>
      <c r="O2235" s="22" t="str">
        <f>VLOOKUP(A2235,[1]CustomerAddress!$A$1:$F$3997,2)</f>
        <v>501 Reindahl Alley</v>
      </c>
      <c r="P2235" s="22">
        <f>VLOOKUP(A2235,[1]CustomerAddress!$A$1:$F$3997,3)</f>
        <v>2069</v>
      </c>
      <c r="Q2235" s="22" t="str">
        <f>VLOOKUP(A2235,[1]CustomerAddress!$A$1:$F$3997,4)</f>
        <v>NSW</v>
      </c>
      <c r="R2235" s="22" t="str">
        <f>VLOOKUP(A2235,[1]CustomerAddress!$A$1:$F$3997,5)</f>
        <v>Australia</v>
      </c>
      <c r="S2235" s="22">
        <f>VLOOKUP(A2235,[1]CustomerAddress!$A$1:$F$3997,6)</f>
        <v>12</v>
      </c>
      <c r="T2235" s="22" t="str">
        <f>VLOOKUP(A2235,Labels!$A$5:$I$3497,9)</f>
        <v>Almost Lost Customer</v>
      </c>
    </row>
    <row r="2236" spans="1:20" s="22" customFormat="1" ht="15.75" customHeight="1" x14ac:dyDescent="0.25">
      <c r="A2236" s="23">
        <v>2235</v>
      </c>
      <c r="B2236" s="24" t="s">
        <v>4297</v>
      </c>
      <c r="C2236" s="24" t="s">
        <v>4298</v>
      </c>
      <c r="D2236" s="24" t="s">
        <v>40</v>
      </c>
      <c r="E2236" s="23">
        <v>75</v>
      </c>
      <c r="F2236" s="25">
        <v>29130</v>
      </c>
      <c r="G2236" s="23">
        <f t="shared" ca="1" si="164"/>
        <v>41.539214278602223</v>
      </c>
      <c r="H2236" s="23" t="str">
        <f t="shared" ca="1" si="163"/>
        <v>41-50</v>
      </c>
      <c r="I2236" s="24" t="s">
        <v>157</v>
      </c>
      <c r="J2236" s="24" t="s">
        <v>42</v>
      </c>
      <c r="K2236" s="24" t="s">
        <v>62</v>
      </c>
      <c r="L2236" s="24" t="s">
        <v>44</v>
      </c>
      <c r="M2236" s="24" t="s">
        <v>57</v>
      </c>
      <c r="N2236" s="23">
        <v>16</v>
      </c>
      <c r="O2236" s="22" t="str">
        <f>VLOOKUP(A2236,[1]CustomerAddress!$A$1:$F$3997,2)</f>
        <v>0 Mifflin Alley</v>
      </c>
      <c r="P2236" s="22">
        <f>VLOOKUP(A2236,[1]CustomerAddress!$A$1:$F$3997,3)</f>
        <v>4818</v>
      </c>
      <c r="Q2236" s="22" t="str">
        <f>VLOOKUP(A2236,[1]CustomerAddress!$A$1:$F$3997,4)</f>
        <v>QLD</v>
      </c>
      <c r="R2236" s="22" t="str">
        <f>VLOOKUP(A2236,[1]CustomerAddress!$A$1:$F$3997,5)</f>
        <v>Australia</v>
      </c>
      <c r="S2236" s="22">
        <f>VLOOKUP(A2236,[1]CustomerAddress!$A$1:$F$3997,6)</f>
        <v>5</v>
      </c>
      <c r="T2236" s="22" t="str">
        <f>VLOOKUP(A2236,Labels!$A$5:$I$3497,9)</f>
        <v>High Risk Customer</v>
      </c>
    </row>
    <row r="2237" spans="1:20" s="22" customFormat="1" ht="15.75" customHeight="1" x14ac:dyDescent="0.25">
      <c r="A2237" s="23">
        <v>2236</v>
      </c>
      <c r="B2237" s="24" t="s">
        <v>455</v>
      </c>
      <c r="C2237" s="24" t="s">
        <v>4299</v>
      </c>
      <c r="D2237" s="24" t="s">
        <v>48</v>
      </c>
      <c r="E2237" s="23">
        <v>0</v>
      </c>
      <c r="F2237" s="25">
        <v>24944</v>
      </c>
      <c r="G2237" s="23">
        <f t="shared" ca="1" si="164"/>
        <v>53.007707429287159</v>
      </c>
      <c r="H2237" s="23" t="str">
        <f t="shared" ca="1" si="163"/>
        <v>51-60</v>
      </c>
      <c r="I2237" s="24" t="s">
        <v>266</v>
      </c>
      <c r="J2237" s="24" t="s">
        <v>84</v>
      </c>
      <c r="K2237" s="24" t="s">
        <v>62</v>
      </c>
      <c r="L2237" s="24" t="s">
        <v>44</v>
      </c>
      <c r="M2237" s="24" t="s">
        <v>45</v>
      </c>
      <c r="N2237" s="23">
        <v>13</v>
      </c>
      <c r="O2237" s="22" t="str">
        <f>VLOOKUP(A2237,[1]CustomerAddress!$A$1:$F$3997,2)</f>
        <v>261 Mosinee Avenue</v>
      </c>
      <c r="P2237" s="22">
        <f>VLOOKUP(A2237,[1]CustomerAddress!$A$1:$F$3997,3)</f>
        <v>2335</v>
      </c>
      <c r="Q2237" s="22" t="str">
        <f>VLOOKUP(A2237,[1]CustomerAddress!$A$1:$F$3997,4)</f>
        <v>NSW</v>
      </c>
      <c r="R2237" s="22" t="str">
        <f>VLOOKUP(A2237,[1]CustomerAddress!$A$1:$F$3997,5)</f>
        <v>Australia</v>
      </c>
      <c r="S2237" s="22">
        <f>VLOOKUP(A2237,[1]CustomerAddress!$A$1:$F$3997,6)</f>
        <v>5</v>
      </c>
      <c r="T2237" s="22" t="str">
        <f>VLOOKUP(A2237,Labels!$A$5:$I$3497,9)</f>
        <v>Recent Customer</v>
      </c>
    </row>
    <row r="2238" spans="1:20" s="22" customFormat="1" ht="15.75" customHeight="1" x14ac:dyDescent="0.25">
      <c r="A2238" s="23">
        <v>2237</v>
      </c>
      <c r="B2238" s="24" t="s">
        <v>4300</v>
      </c>
      <c r="C2238" s="24" t="s">
        <v>4301</v>
      </c>
      <c r="D2238" s="24" t="s">
        <v>40</v>
      </c>
      <c r="E2238" s="23">
        <v>83</v>
      </c>
      <c r="F2238" s="25">
        <v>25380</v>
      </c>
      <c r="G2238" s="23">
        <f t="shared" ca="1" si="164"/>
        <v>51.813186881341949</v>
      </c>
      <c r="H2238" s="23" t="str">
        <f t="shared" ca="1" si="163"/>
        <v>51-60</v>
      </c>
      <c r="J2238" s="24" t="s">
        <v>61</v>
      </c>
      <c r="K2238" s="24" t="s">
        <v>43</v>
      </c>
      <c r="L2238" s="24" t="s">
        <v>44</v>
      </c>
      <c r="M2238" s="24" t="s">
        <v>45</v>
      </c>
      <c r="N2238" s="23">
        <v>9</v>
      </c>
      <c r="O2238" s="22" t="str">
        <f>VLOOKUP(A2238,[1]CustomerAddress!$A$1:$F$3997,2)</f>
        <v>57 Boyd Avenue</v>
      </c>
      <c r="P2238" s="22">
        <f>VLOOKUP(A2238,[1]CustomerAddress!$A$1:$F$3997,3)</f>
        <v>2287</v>
      </c>
      <c r="Q2238" s="22" t="str">
        <f>VLOOKUP(A2238,[1]CustomerAddress!$A$1:$F$3997,4)</f>
        <v>NSW</v>
      </c>
      <c r="R2238" s="22" t="str">
        <f>VLOOKUP(A2238,[1]CustomerAddress!$A$1:$F$3997,5)</f>
        <v>Australia</v>
      </c>
      <c r="S2238" s="22">
        <f>VLOOKUP(A2238,[1]CustomerAddress!$A$1:$F$3997,6)</f>
        <v>7</v>
      </c>
      <c r="T2238" s="22" t="str">
        <f>VLOOKUP(A2238,Labels!$A$5:$I$3497,9)</f>
        <v>Potential Customer</v>
      </c>
    </row>
    <row r="2239" spans="1:20" s="22" customFormat="1" ht="15.75" customHeight="1" x14ac:dyDescent="0.25">
      <c r="A2239" s="23">
        <v>2238</v>
      </c>
      <c r="B2239" s="24" t="s">
        <v>4302</v>
      </c>
      <c r="C2239" s="24" t="s">
        <v>4303</v>
      </c>
      <c r="D2239" s="24" t="s">
        <v>40</v>
      </c>
      <c r="E2239" s="23">
        <v>96</v>
      </c>
      <c r="F2239" s="25">
        <v>28747</v>
      </c>
      <c r="G2239" s="23">
        <f t="shared" ca="1" si="164"/>
        <v>42.588529347095374</v>
      </c>
      <c r="H2239" s="23" t="str">
        <f t="shared" ca="1" si="163"/>
        <v>41-50</v>
      </c>
      <c r="I2239" s="24" t="s">
        <v>176</v>
      </c>
      <c r="J2239" s="24" t="s">
        <v>65</v>
      </c>
      <c r="K2239" s="24" t="s">
        <v>43</v>
      </c>
      <c r="L2239" s="24" t="s">
        <v>44</v>
      </c>
      <c r="M2239" s="24" t="s">
        <v>45</v>
      </c>
      <c r="N2239" s="23">
        <v>14</v>
      </c>
      <c r="O2239" s="22" t="str">
        <f>VLOOKUP(A2239,[1]CustomerAddress!$A$1:$F$3997,2)</f>
        <v>9 Washington Drive</v>
      </c>
      <c r="P2239" s="22">
        <f>VLOOKUP(A2239,[1]CustomerAddress!$A$1:$F$3997,3)</f>
        <v>3079</v>
      </c>
      <c r="Q2239" s="22" t="str">
        <f>VLOOKUP(A2239,[1]CustomerAddress!$A$1:$F$3997,4)</f>
        <v>VIC</v>
      </c>
      <c r="R2239" s="22" t="str">
        <f>VLOOKUP(A2239,[1]CustomerAddress!$A$1:$F$3997,5)</f>
        <v>Australia</v>
      </c>
      <c r="S2239" s="22">
        <f>VLOOKUP(A2239,[1]CustomerAddress!$A$1:$F$3997,6)</f>
        <v>9</v>
      </c>
      <c r="T2239" s="22" t="str">
        <f>VLOOKUP(A2239,Labels!$A$5:$I$3497,9)</f>
        <v>Evasive Customer</v>
      </c>
    </row>
    <row r="2240" spans="1:20" s="22" customFormat="1" ht="15.75" customHeight="1" x14ac:dyDescent="0.25">
      <c r="A2240" s="23">
        <v>2239</v>
      </c>
      <c r="B2240" s="24" t="s">
        <v>4304</v>
      </c>
      <c r="C2240" s="24" t="s">
        <v>4305</v>
      </c>
      <c r="D2240" s="24" t="s">
        <v>40</v>
      </c>
      <c r="E2240" s="23">
        <v>0</v>
      </c>
      <c r="F2240" s="25">
        <v>21926</v>
      </c>
      <c r="G2240" s="23">
        <f t="shared" ca="1" si="164"/>
        <v>61.276200579972091</v>
      </c>
      <c r="H2240" s="23" t="str">
        <f t="shared" ca="1" si="163"/>
        <v>61-70</v>
      </c>
      <c r="I2240" s="24" t="s">
        <v>362</v>
      </c>
      <c r="J2240" s="24" t="s">
        <v>54</v>
      </c>
      <c r="K2240" s="24" t="s">
        <v>66</v>
      </c>
      <c r="L2240" s="24" t="s">
        <v>44</v>
      </c>
      <c r="M2240" s="24" t="s">
        <v>45</v>
      </c>
      <c r="N2240" s="23">
        <v>8</v>
      </c>
      <c r="O2240" s="22" t="str">
        <f>VLOOKUP(A2240,[1]CustomerAddress!$A$1:$F$3997,2)</f>
        <v>48 Straubel Court</v>
      </c>
      <c r="P2240" s="22">
        <f>VLOOKUP(A2240,[1]CustomerAddress!$A$1:$F$3997,3)</f>
        <v>2400</v>
      </c>
      <c r="Q2240" s="22" t="str">
        <f>VLOOKUP(A2240,[1]CustomerAddress!$A$1:$F$3997,4)</f>
        <v>NSW</v>
      </c>
      <c r="R2240" s="22" t="str">
        <f>VLOOKUP(A2240,[1]CustomerAddress!$A$1:$F$3997,5)</f>
        <v>Australia</v>
      </c>
      <c r="S2240" s="22">
        <f>VLOOKUP(A2240,[1]CustomerAddress!$A$1:$F$3997,6)</f>
        <v>1</v>
      </c>
      <c r="T2240" s="22" t="str">
        <f>VLOOKUP(A2240,Labels!$A$5:$I$3497,9)</f>
        <v>Late Bloomer</v>
      </c>
    </row>
    <row r="2241" spans="1:20" s="22" customFormat="1" ht="15.75" customHeight="1" x14ac:dyDescent="0.25">
      <c r="A2241" s="23">
        <v>2240</v>
      </c>
      <c r="B2241" s="24" t="s">
        <v>4306</v>
      </c>
      <c r="C2241" s="24" t="s">
        <v>4307</v>
      </c>
      <c r="D2241" s="24" t="s">
        <v>48</v>
      </c>
      <c r="E2241" s="23">
        <v>4</v>
      </c>
      <c r="F2241" s="25">
        <v>25409</v>
      </c>
      <c r="G2241" s="23">
        <f t="shared" ca="1" si="164"/>
        <v>51.733734826547433</v>
      </c>
      <c r="H2241" s="23" t="str">
        <f t="shared" ca="1" si="163"/>
        <v>51-60</v>
      </c>
      <c r="I2241" s="24" t="s">
        <v>1478</v>
      </c>
      <c r="J2241" s="24" t="s">
        <v>84</v>
      </c>
      <c r="K2241" s="24" t="s">
        <v>66</v>
      </c>
      <c r="L2241" s="24" t="s">
        <v>44</v>
      </c>
      <c r="M2241" s="24" t="s">
        <v>45</v>
      </c>
      <c r="N2241" s="23">
        <v>16</v>
      </c>
      <c r="O2241" s="22" t="str">
        <f>VLOOKUP(A2241,[1]CustomerAddress!$A$1:$F$3997,2)</f>
        <v>70 Old Gate Avenue</v>
      </c>
      <c r="P2241" s="22">
        <f>VLOOKUP(A2241,[1]CustomerAddress!$A$1:$F$3997,3)</f>
        <v>3043</v>
      </c>
      <c r="Q2241" s="22" t="str">
        <f>VLOOKUP(A2241,[1]CustomerAddress!$A$1:$F$3997,4)</f>
        <v>VIC</v>
      </c>
      <c r="R2241" s="22" t="str">
        <f>VLOOKUP(A2241,[1]CustomerAddress!$A$1:$F$3997,5)</f>
        <v>Australia</v>
      </c>
      <c r="S2241" s="22">
        <f>VLOOKUP(A2241,[1]CustomerAddress!$A$1:$F$3997,6)</f>
        <v>7</v>
      </c>
      <c r="T2241" s="22" t="str">
        <f>VLOOKUP(A2241,Labels!$A$5:$I$3497,9)</f>
        <v>Recent Customer</v>
      </c>
    </row>
    <row r="2242" spans="1:20" s="22" customFormat="1" ht="15.75" customHeight="1" x14ac:dyDescent="0.25">
      <c r="A2242" s="23">
        <v>2241</v>
      </c>
      <c r="B2242" s="24" t="s">
        <v>4308</v>
      </c>
      <c r="C2242" s="24" t="s">
        <v>4309</v>
      </c>
      <c r="D2242" s="24" t="s">
        <v>48</v>
      </c>
      <c r="E2242" s="23">
        <v>45</v>
      </c>
      <c r="F2242" s="25">
        <v>27448</v>
      </c>
      <c r="G2242" s="23">
        <f t="shared" ca="1" si="164"/>
        <v>46.147433456684418</v>
      </c>
      <c r="H2242" s="23" t="str">
        <f t="shared" ca="1" si="163"/>
        <v>41-50</v>
      </c>
      <c r="I2242" s="24" t="s">
        <v>206</v>
      </c>
      <c r="J2242" s="24" t="s">
        <v>50</v>
      </c>
      <c r="K2242" s="24" t="s">
        <v>66</v>
      </c>
      <c r="L2242" s="24" t="s">
        <v>44</v>
      </c>
      <c r="M2242" s="24" t="s">
        <v>57</v>
      </c>
      <c r="N2242" s="23">
        <v>10</v>
      </c>
      <c r="O2242" s="22" t="str">
        <f>VLOOKUP(A2242,[1]CustomerAddress!$A$1:$F$3997,2)</f>
        <v>40062 Steensland Center</v>
      </c>
      <c r="P2242" s="22">
        <f>VLOOKUP(A2242,[1]CustomerAddress!$A$1:$F$3997,3)</f>
        <v>3977</v>
      </c>
      <c r="Q2242" s="22" t="str">
        <f>VLOOKUP(A2242,[1]CustomerAddress!$A$1:$F$3997,4)</f>
        <v>VIC</v>
      </c>
      <c r="R2242" s="22" t="str">
        <f>VLOOKUP(A2242,[1]CustomerAddress!$A$1:$F$3997,5)</f>
        <v>Australia</v>
      </c>
      <c r="S2242" s="22">
        <f>VLOOKUP(A2242,[1]CustomerAddress!$A$1:$F$3997,6)</f>
        <v>6</v>
      </c>
      <c r="T2242" s="22" t="str">
        <f>VLOOKUP(A2242,Labels!$A$5:$I$3497,9)</f>
        <v>Recent Customer</v>
      </c>
    </row>
    <row r="2243" spans="1:20" s="22" customFormat="1" ht="15.75" customHeight="1" x14ac:dyDescent="0.25">
      <c r="A2243" s="23">
        <v>2242</v>
      </c>
      <c r="B2243" s="24" t="s">
        <v>1181</v>
      </c>
      <c r="C2243" s="24" t="s">
        <v>4310</v>
      </c>
      <c r="D2243" s="24" t="s">
        <v>40</v>
      </c>
      <c r="E2243" s="23">
        <v>25</v>
      </c>
      <c r="F2243" s="25">
        <v>28392</v>
      </c>
      <c r="G2243" s="23">
        <f t="shared" ca="1" si="164"/>
        <v>43.561132086821402</v>
      </c>
      <c r="H2243" s="23" t="str">
        <f t="shared" ca="1" si="163"/>
        <v>41-50</v>
      </c>
      <c r="I2243" s="24" t="s">
        <v>209</v>
      </c>
      <c r="J2243" s="24" t="s">
        <v>61</v>
      </c>
      <c r="K2243" s="24" t="s">
        <v>43</v>
      </c>
      <c r="L2243" s="24" t="s">
        <v>44</v>
      </c>
      <c r="M2243" s="24" t="s">
        <v>45</v>
      </c>
      <c r="N2243" s="23">
        <v>21</v>
      </c>
      <c r="O2243" s="22" t="str">
        <f>VLOOKUP(A2243,[1]CustomerAddress!$A$1:$F$3997,2)</f>
        <v>39179 Bayside Terrace</v>
      </c>
      <c r="P2243" s="22">
        <f>VLOOKUP(A2243,[1]CustomerAddress!$A$1:$F$3997,3)</f>
        <v>3148</v>
      </c>
      <c r="Q2243" s="22" t="str">
        <f>VLOOKUP(A2243,[1]CustomerAddress!$A$1:$F$3997,4)</f>
        <v>VIC</v>
      </c>
      <c r="R2243" s="22" t="str">
        <f>VLOOKUP(A2243,[1]CustomerAddress!$A$1:$F$3997,5)</f>
        <v>Australia</v>
      </c>
      <c r="S2243" s="22">
        <f>VLOOKUP(A2243,[1]CustomerAddress!$A$1:$F$3997,6)</f>
        <v>9</v>
      </c>
      <c r="T2243" s="22" t="str">
        <f>VLOOKUP(A2243,Labels!$A$5:$I$3497,9)</f>
        <v>Lost Customer</v>
      </c>
    </row>
    <row r="2244" spans="1:20" s="22" customFormat="1" ht="15.75" customHeight="1" x14ac:dyDescent="0.25">
      <c r="A2244" s="23">
        <v>2243</v>
      </c>
      <c r="B2244" s="24" t="s">
        <v>751</v>
      </c>
      <c r="C2244" s="24" t="s">
        <v>4311</v>
      </c>
      <c r="D2244" s="24" t="s">
        <v>40</v>
      </c>
      <c r="E2244" s="23">
        <v>76</v>
      </c>
      <c r="F2244" s="25">
        <v>28000</v>
      </c>
      <c r="G2244" s="23">
        <f t="shared" ca="1" si="164"/>
        <v>44.635104689561132</v>
      </c>
      <c r="H2244" s="23" t="str">
        <f t="shared" ca="1" si="163"/>
        <v>41-50</v>
      </c>
      <c r="I2244" s="24" t="s">
        <v>74</v>
      </c>
      <c r="J2244" s="24" t="s">
        <v>61</v>
      </c>
      <c r="K2244" s="24" t="s">
        <v>62</v>
      </c>
      <c r="L2244" s="24" t="s">
        <v>44</v>
      </c>
      <c r="M2244" s="24" t="s">
        <v>45</v>
      </c>
      <c r="N2244" s="23">
        <v>7</v>
      </c>
      <c r="O2244" s="22" t="str">
        <f>VLOOKUP(A2244,[1]CustomerAddress!$A$1:$F$3997,2)</f>
        <v>04488 Amoth Parkway</v>
      </c>
      <c r="P2244" s="22">
        <f>VLOOKUP(A2244,[1]CustomerAddress!$A$1:$F$3997,3)</f>
        <v>2036</v>
      </c>
      <c r="Q2244" s="22" t="str">
        <f>VLOOKUP(A2244,[1]CustomerAddress!$A$1:$F$3997,4)</f>
        <v>NSW</v>
      </c>
      <c r="R2244" s="22" t="str">
        <f>VLOOKUP(A2244,[1]CustomerAddress!$A$1:$F$3997,5)</f>
        <v>Australia</v>
      </c>
      <c r="S2244" s="22">
        <f>VLOOKUP(A2244,[1]CustomerAddress!$A$1:$F$3997,6)</f>
        <v>8</v>
      </c>
      <c r="T2244" s="22" t="str">
        <f>VLOOKUP(A2244,Labels!$A$5:$I$3497,9)</f>
        <v>Lost Customer</v>
      </c>
    </row>
    <row r="2245" spans="1:20" s="22" customFormat="1" ht="15.75" customHeight="1" x14ac:dyDescent="0.25">
      <c r="A2245" s="23">
        <v>2244</v>
      </c>
      <c r="B2245" s="24" t="s">
        <v>4312</v>
      </c>
      <c r="C2245" s="24" t="s">
        <v>4313</v>
      </c>
      <c r="D2245" s="24" t="s">
        <v>48</v>
      </c>
      <c r="E2245" s="23">
        <v>97</v>
      </c>
      <c r="F2245" s="25">
        <v>26429</v>
      </c>
      <c r="G2245" s="23">
        <f t="shared" ca="1" si="164"/>
        <v>48.939214278602222</v>
      </c>
      <c r="H2245" s="23" t="str">
        <f t="shared" ca="1" si="163"/>
        <v>41-50</v>
      </c>
      <c r="I2245" s="24" t="s">
        <v>271</v>
      </c>
      <c r="J2245" s="24" t="s">
        <v>84</v>
      </c>
      <c r="K2245" s="24" t="s">
        <v>43</v>
      </c>
      <c r="L2245" s="24" t="s">
        <v>44</v>
      </c>
      <c r="M2245" s="24" t="s">
        <v>57</v>
      </c>
      <c r="N2245" s="23">
        <v>5</v>
      </c>
      <c r="O2245" s="22" t="str">
        <f>VLOOKUP(A2245,[1]CustomerAddress!$A$1:$F$3997,2)</f>
        <v>259 Homewood Pass</v>
      </c>
      <c r="P2245" s="22">
        <f>VLOOKUP(A2245,[1]CustomerAddress!$A$1:$F$3997,3)</f>
        <v>2092</v>
      </c>
      <c r="Q2245" s="22" t="str">
        <f>VLOOKUP(A2245,[1]CustomerAddress!$A$1:$F$3997,4)</f>
        <v>NSW</v>
      </c>
      <c r="R2245" s="22" t="str">
        <f>VLOOKUP(A2245,[1]CustomerAddress!$A$1:$F$3997,5)</f>
        <v>Australia</v>
      </c>
      <c r="S2245" s="22">
        <f>VLOOKUP(A2245,[1]CustomerAddress!$A$1:$F$3997,6)</f>
        <v>10</v>
      </c>
      <c r="T2245" s="22" t="str">
        <f>VLOOKUP(A2245,Labels!$A$5:$I$3497,9)</f>
        <v>High Risk Customer</v>
      </c>
    </row>
    <row r="2246" spans="1:20" s="22" customFormat="1" ht="15.75" customHeight="1" x14ac:dyDescent="0.25">
      <c r="A2246" s="23">
        <v>2245</v>
      </c>
      <c r="B2246" s="24" t="s">
        <v>4314</v>
      </c>
      <c r="C2246" s="24" t="s">
        <v>4315</v>
      </c>
      <c r="D2246" s="24" t="s">
        <v>40</v>
      </c>
      <c r="E2246" s="23">
        <v>11</v>
      </c>
      <c r="F2246" s="25">
        <v>29332</v>
      </c>
      <c r="G2246" s="23">
        <f t="shared" ca="1" si="164"/>
        <v>40.98578962106798</v>
      </c>
      <c r="H2246" s="23" t="str">
        <f t="shared" ca="1" si="163"/>
        <v>41-50</v>
      </c>
      <c r="I2246" s="24" t="s">
        <v>344</v>
      </c>
      <c r="J2246" s="24" t="s">
        <v>75</v>
      </c>
      <c r="K2246" s="24" t="s">
        <v>43</v>
      </c>
      <c r="L2246" s="24" t="s">
        <v>44</v>
      </c>
      <c r="M2246" s="24" t="s">
        <v>57</v>
      </c>
      <c r="N2246" s="23">
        <v>3</v>
      </c>
      <c r="O2246" s="22" t="str">
        <f>VLOOKUP(A2246,[1]CustomerAddress!$A$1:$F$3997,2)</f>
        <v>863 Crescent Oaks Hill</v>
      </c>
      <c r="P2246" s="22">
        <f>VLOOKUP(A2246,[1]CustomerAddress!$A$1:$F$3997,3)</f>
        <v>4215</v>
      </c>
      <c r="Q2246" s="22" t="str">
        <f>VLOOKUP(A2246,[1]CustomerAddress!$A$1:$F$3997,4)</f>
        <v>QLD</v>
      </c>
      <c r="R2246" s="22" t="str">
        <f>VLOOKUP(A2246,[1]CustomerAddress!$A$1:$F$3997,5)</f>
        <v>Australia</v>
      </c>
      <c r="S2246" s="22">
        <f>VLOOKUP(A2246,[1]CustomerAddress!$A$1:$F$3997,6)</f>
        <v>1</v>
      </c>
      <c r="T2246" s="22" t="str">
        <f>VLOOKUP(A2246,Labels!$A$5:$I$3497,9)</f>
        <v>Losing Customer</v>
      </c>
    </row>
    <row r="2247" spans="1:20" s="22" customFormat="1" ht="15.75" customHeight="1" x14ac:dyDescent="0.25">
      <c r="A2247" s="23">
        <v>2246</v>
      </c>
      <c r="B2247" s="24" t="s">
        <v>4316</v>
      </c>
      <c r="C2247" s="24" t="s">
        <v>4317</v>
      </c>
      <c r="D2247" s="24" t="s">
        <v>48</v>
      </c>
      <c r="E2247" s="23">
        <v>16</v>
      </c>
      <c r="F2247" s="25">
        <v>28879</v>
      </c>
      <c r="G2247" s="23">
        <f t="shared" ca="1" si="164"/>
        <v>42.22688551147894</v>
      </c>
      <c r="H2247" s="23" t="str">
        <f t="shared" ca="1" si="163"/>
        <v>41-50</v>
      </c>
      <c r="I2247" s="24" t="s">
        <v>590</v>
      </c>
      <c r="J2247" s="24" t="s">
        <v>61</v>
      </c>
      <c r="K2247" s="24" t="s">
        <v>43</v>
      </c>
      <c r="L2247" s="24" t="s">
        <v>44</v>
      </c>
      <c r="M2247" s="24" t="s">
        <v>45</v>
      </c>
      <c r="N2247" s="23">
        <v>13</v>
      </c>
      <c r="O2247" s="22" t="str">
        <f>VLOOKUP(A2247,[1]CustomerAddress!$A$1:$F$3997,2)</f>
        <v>353 Scott Road</v>
      </c>
      <c r="P2247" s="22">
        <f>VLOOKUP(A2247,[1]CustomerAddress!$A$1:$F$3997,3)</f>
        <v>2770</v>
      </c>
      <c r="Q2247" s="22" t="str">
        <f>VLOOKUP(A2247,[1]CustomerAddress!$A$1:$F$3997,4)</f>
        <v>NSW</v>
      </c>
      <c r="R2247" s="22" t="str">
        <f>VLOOKUP(A2247,[1]CustomerAddress!$A$1:$F$3997,5)</f>
        <v>Australia</v>
      </c>
      <c r="S2247" s="22">
        <f>VLOOKUP(A2247,[1]CustomerAddress!$A$1:$F$3997,6)</f>
        <v>7</v>
      </c>
      <c r="T2247" s="22" t="str">
        <f>VLOOKUP(A2247,Labels!$A$5:$I$3497,9)</f>
        <v>Evasive Customer</v>
      </c>
    </row>
    <row r="2248" spans="1:20" s="22" customFormat="1" ht="15.75" customHeight="1" x14ac:dyDescent="0.25">
      <c r="A2248" s="23">
        <v>2247</v>
      </c>
      <c r="B2248" s="24" t="s">
        <v>4318</v>
      </c>
      <c r="C2248" s="24" t="s">
        <v>4319</v>
      </c>
      <c r="D2248" s="24" t="s">
        <v>40</v>
      </c>
      <c r="E2248" s="23">
        <v>17</v>
      </c>
      <c r="F2248" s="25">
        <v>34719</v>
      </c>
      <c r="G2248" s="23">
        <f t="shared" ca="1" si="164"/>
        <v>26.226885511478937</v>
      </c>
      <c r="H2248" s="23" t="str">
        <f t="shared" ca="1" si="163"/>
        <v>21-30</v>
      </c>
      <c r="I2248" s="24" t="s">
        <v>248</v>
      </c>
      <c r="J2248" s="24" t="s">
        <v>65</v>
      </c>
      <c r="K2248" s="24" t="s">
        <v>66</v>
      </c>
      <c r="L2248" s="24" t="s">
        <v>44</v>
      </c>
      <c r="M2248" s="24" t="s">
        <v>45</v>
      </c>
      <c r="N2248" s="23">
        <v>1</v>
      </c>
      <c r="O2248" s="22" t="str">
        <f>VLOOKUP(A2248,[1]CustomerAddress!$A$1:$F$3997,2)</f>
        <v>97 Randy Junction</v>
      </c>
      <c r="P2248" s="22">
        <f>VLOOKUP(A2248,[1]CustomerAddress!$A$1:$F$3997,3)</f>
        <v>2040</v>
      </c>
      <c r="Q2248" s="22" t="str">
        <f>VLOOKUP(A2248,[1]CustomerAddress!$A$1:$F$3997,4)</f>
        <v>NSW</v>
      </c>
      <c r="R2248" s="22" t="str">
        <f>VLOOKUP(A2248,[1]CustomerAddress!$A$1:$F$3997,5)</f>
        <v>Australia</v>
      </c>
      <c r="S2248" s="22">
        <f>VLOOKUP(A2248,[1]CustomerAddress!$A$1:$F$3997,6)</f>
        <v>12</v>
      </c>
      <c r="T2248" s="22" t="str">
        <f>VLOOKUP(A2248,Labels!$A$5:$I$3497,9)</f>
        <v>Potential Customer</v>
      </c>
    </row>
    <row r="2249" spans="1:20" s="22" customFormat="1" ht="15.75" customHeight="1" x14ac:dyDescent="0.25">
      <c r="A2249" s="23">
        <v>2248</v>
      </c>
      <c r="B2249" s="24" t="s">
        <v>4320</v>
      </c>
      <c r="C2249" s="24" t="s">
        <v>4321</v>
      </c>
      <c r="D2249" s="24" t="s">
        <v>40</v>
      </c>
      <c r="E2249" s="23">
        <v>33</v>
      </c>
      <c r="F2249" s="25">
        <v>35208</v>
      </c>
      <c r="G2249" s="23">
        <f t="shared" ca="1" si="164"/>
        <v>24.887159484081678</v>
      </c>
      <c r="H2249" s="23" t="str">
        <f t="shared" ca="1" si="163"/>
        <v>21-30</v>
      </c>
      <c r="I2249" s="24" t="s">
        <v>2544</v>
      </c>
      <c r="J2249" s="24" t="s">
        <v>84</v>
      </c>
      <c r="K2249" s="24" t="s">
        <v>43</v>
      </c>
      <c r="L2249" s="24" t="s">
        <v>44</v>
      </c>
      <c r="M2249" s="24" t="s">
        <v>57</v>
      </c>
      <c r="N2249" s="23">
        <v>1</v>
      </c>
      <c r="O2249" s="22" t="str">
        <f>VLOOKUP(A2249,[1]CustomerAddress!$A$1:$F$3997,2)</f>
        <v>047 Northfield Trail</v>
      </c>
      <c r="P2249" s="22">
        <f>VLOOKUP(A2249,[1]CustomerAddress!$A$1:$F$3997,3)</f>
        <v>3127</v>
      </c>
      <c r="Q2249" s="22" t="str">
        <f>VLOOKUP(A2249,[1]CustomerAddress!$A$1:$F$3997,4)</f>
        <v>VIC</v>
      </c>
      <c r="R2249" s="22" t="str">
        <f>VLOOKUP(A2249,[1]CustomerAddress!$A$1:$F$3997,5)</f>
        <v>Australia</v>
      </c>
      <c r="S2249" s="22">
        <f>VLOOKUP(A2249,[1]CustomerAddress!$A$1:$F$3997,6)</f>
        <v>12</v>
      </c>
      <c r="T2249" s="22" t="str">
        <f>VLOOKUP(A2249,Labels!$A$5:$I$3497,9)</f>
        <v>Losing Customer</v>
      </c>
    </row>
    <row r="2250" spans="1:20" s="22" customFormat="1" ht="15.75" customHeight="1" x14ac:dyDescent="0.25">
      <c r="A2250" s="23">
        <v>2249</v>
      </c>
      <c r="B2250" s="24" t="s">
        <v>4322</v>
      </c>
      <c r="C2250" s="24" t="s">
        <v>3649</v>
      </c>
      <c r="D2250" s="24" t="s">
        <v>40</v>
      </c>
      <c r="E2250" s="23">
        <v>7</v>
      </c>
      <c r="F2250" s="25">
        <v>35380</v>
      </c>
      <c r="G2250" s="23">
        <f t="shared" ca="1" si="164"/>
        <v>24.41592660736935</v>
      </c>
      <c r="H2250" s="23" t="str">
        <f t="shared" ca="1" si="163"/>
        <v>21-30</v>
      </c>
      <c r="J2250" s="24" t="s">
        <v>50</v>
      </c>
      <c r="K2250" s="24" t="s">
        <v>43</v>
      </c>
      <c r="L2250" s="24" t="s">
        <v>44</v>
      </c>
      <c r="M2250" s="24" t="s">
        <v>57</v>
      </c>
      <c r="N2250" s="23">
        <v>5</v>
      </c>
      <c r="O2250" s="22" t="str">
        <f>VLOOKUP(A2250,[1]CustomerAddress!$A$1:$F$3997,2)</f>
        <v>0132 Merrick Way</v>
      </c>
      <c r="P2250" s="22">
        <f>VLOOKUP(A2250,[1]CustomerAddress!$A$1:$F$3997,3)</f>
        <v>2770</v>
      </c>
      <c r="Q2250" s="22" t="str">
        <f>VLOOKUP(A2250,[1]CustomerAddress!$A$1:$F$3997,4)</f>
        <v>NSW</v>
      </c>
      <c r="R2250" s="22" t="str">
        <f>VLOOKUP(A2250,[1]CustomerAddress!$A$1:$F$3997,5)</f>
        <v>Australia</v>
      </c>
      <c r="S2250" s="22">
        <f>VLOOKUP(A2250,[1]CustomerAddress!$A$1:$F$3997,6)</f>
        <v>9</v>
      </c>
      <c r="T2250" s="22" t="str">
        <f>VLOOKUP(A2250,Labels!$A$5:$I$3497,9)</f>
        <v>Evasive Customer</v>
      </c>
    </row>
    <row r="2251" spans="1:20" s="22" customFormat="1" ht="15.75" customHeight="1" x14ac:dyDescent="0.25">
      <c r="A2251" s="23">
        <v>2250</v>
      </c>
      <c r="B2251" s="24" t="s">
        <v>4323</v>
      </c>
      <c r="C2251" s="24" t="s">
        <v>4324</v>
      </c>
      <c r="D2251" s="24" t="s">
        <v>48</v>
      </c>
      <c r="E2251" s="23">
        <v>72</v>
      </c>
      <c r="F2251" s="25">
        <v>33781</v>
      </c>
      <c r="G2251" s="23">
        <f t="shared" ca="1" si="164"/>
        <v>28.796748525177566</v>
      </c>
      <c r="H2251" s="23" t="str">
        <f t="shared" ca="1" si="163"/>
        <v>21-30</v>
      </c>
      <c r="J2251" s="24" t="s">
        <v>138</v>
      </c>
      <c r="K2251" s="24" t="s">
        <v>66</v>
      </c>
      <c r="L2251" s="24" t="s">
        <v>44</v>
      </c>
      <c r="M2251" s="24" t="s">
        <v>57</v>
      </c>
      <c r="N2251" s="23">
        <v>7</v>
      </c>
      <c r="O2251" s="22" t="str">
        <f>VLOOKUP(A2251,[1]CustomerAddress!$A$1:$F$3997,2)</f>
        <v>9248 Ludington Circle</v>
      </c>
      <c r="P2251" s="22">
        <f>VLOOKUP(A2251,[1]CustomerAddress!$A$1:$F$3997,3)</f>
        <v>2714</v>
      </c>
      <c r="Q2251" s="22" t="str">
        <f>VLOOKUP(A2251,[1]CustomerAddress!$A$1:$F$3997,4)</f>
        <v>NSW</v>
      </c>
      <c r="R2251" s="22" t="str">
        <f>VLOOKUP(A2251,[1]CustomerAddress!$A$1:$F$3997,5)</f>
        <v>Australia</v>
      </c>
      <c r="S2251" s="22">
        <f>VLOOKUP(A2251,[1]CustomerAddress!$A$1:$F$3997,6)</f>
        <v>1</v>
      </c>
      <c r="T2251" s="22" t="str">
        <f>VLOOKUP(A2251,Labels!$A$5:$I$3497,9)</f>
        <v>Lost Customer</v>
      </c>
    </row>
    <row r="2252" spans="1:20" s="22" customFormat="1" ht="15.75" customHeight="1" x14ac:dyDescent="0.25">
      <c r="A2252" s="23">
        <v>2251</v>
      </c>
      <c r="B2252" s="24" t="s">
        <v>4325</v>
      </c>
      <c r="C2252" s="24" t="s">
        <v>4326</v>
      </c>
      <c r="D2252" s="24" t="s">
        <v>48</v>
      </c>
      <c r="E2252" s="23">
        <v>68</v>
      </c>
      <c r="F2252" s="25">
        <v>21781</v>
      </c>
      <c r="G2252" s="23">
        <f t="shared" ca="1" si="164"/>
        <v>61.67346085394469</v>
      </c>
      <c r="H2252" s="23" t="str">
        <f t="shared" ca="1" si="163"/>
        <v>61-70</v>
      </c>
      <c r="J2252" s="24" t="s">
        <v>54</v>
      </c>
      <c r="K2252" s="24" t="s">
        <v>66</v>
      </c>
      <c r="L2252" s="24" t="s">
        <v>44</v>
      </c>
      <c r="M2252" s="24" t="s">
        <v>57</v>
      </c>
      <c r="N2252" s="23">
        <v>19</v>
      </c>
      <c r="O2252" s="22" t="str">
        <f>VLOOKUP(A2252,[1]CustomerAddress!$A$1:$F$3997,2)</f>
        <v>81 Forest Dale Center</v>
      </c>
      <c r="P2252" s="22">
        <f>VLOOKUP(A2252,[1]CustomerAddress!$A$1:$F$3997,3)</f>
        <v>3555</v>
      </c>
      <c r="Q2252" s="22" t="str">
        <f>VLOOKUP(A2252,[1]CustomerAddress!$A$1:$F$3997,4)</f>
        <v>VIC</v>
      </c>
      <c r="R2252" s="22" t="str">
        <f>VLOOKUP(A2252,[1]CustomerAddress!$A$1:$F$3997,5)</f>
        <v>Australia</v>
      </c>
      <c r="S2252" s="22">
        <f>VLOOKUP(A2252,[1]CustomerAddress!$A$1:$F$3997,6)</f>
        <v>3</v>
      </c>
      <c r="T2252" s="22" t="str">
        <f>VLOOKUP(A2252,Labels!$A$5:$I$3497,9)</f>
        <v>Becoming Loyal</v>
      </c>
    </row>
    <row r="2253" spans="1:20" s="22" customFormat="1" ht="15.75" hidden="1" customHeight="1" x14ac:dyDescent="0.25">
      <c r="A2253" s="23">
        <v>2252</v>
      </c>
      <c r="B2253" s="24" t="s">
        <v>1127</v>
      </c>
      <c r="C2253" s="24" t="s">
        <v>4160</v>
      </c>
      <c r="D2253" s="24" t="s">
        <v>147</v>
      </c>
      <c r="E2253" s="23">
        <v>31</v>
      </c>
      <c r="F2253" s="25"/>
      <c r="G2253" s="23"/>
      <c r="H2253" s="23"/>
      <c r="I2253" s="24" t="s">
        <v>248</v>
      </c>
      <c r="J2253" s="24" t="s">
        <v>56</v>
      </c>
      <c r="K2253" s="24" t="s">
        <v>66</v>
      </c>
      <c r="L2253" s="24" t="s">
        <v>44</v>
      </c>
      <c r="M2253" s="24" t="s">
        <v>45</v>
      </c>
      <c r="N2253" s="23"/>
    </row>
    <row r="2254" spans="1:20" s="22" customFormat="1" ht="15.75" customHeight="1" x14ac:dyDescent="0.25">
      <c r="A2254" s="23">
        <v>2253</v>
      </c>
      <c r="B2254" s="24" t="s">
        <v>1237</v>
      </c>
      <c r="C2254" s="24" t="s">
        <v>4327</v>
      </c>
      <c r="D2254" s="24" t="s">
        <v>40</v>
      </c>
      <c r="E2254" s="23">
        <v>28</v>
      </c>
      <c r="F2254" s="25">
        <v>21589</v>
      </c>
      <c r="G2254" s="23">
        <f t="shared" ref="G2254:G2295" ca="1" si="165">(NOW()-F2254)/365</f>
        <v>62.199488251204968</v>
      </c>
      <c r="H2254" s="23" t="str">
        <f t="shared" ref="H2254:H2291" ca="1" si="166">IF(G2254&lt;=10,"0-10",IF(AND(G2254&gt;10,G2254&lt;=20),"11-20",IF(AND(G2254&gt;20,G2254&lt;=30),"21-30",IF(AND(G2254&gt;30,G2254&lt;=40),"31-40",IF(AND(G2254&gt;40,G2254&lt;=50),"41-50",IF(AND(G2254&gt;50,G2254&lt;=60),"51-60",IF(AND(G2254&gt;60,G2254&lt;=70),"61-70",IF(AND(G2254&gt;70,G2254&lt;=80),"71-80",IF(AND(G2254&gt;80,G2254&lt;=90),"81-90",IF(G2254&gt;90,"91-100"))))))))))</f>
        <v>61-70</v>
      </c>
      <c r="I2254" s="24" t="s">
        <v>2102</v>
      </c>
      <c r="J2254" s="24" t="s">
        <v>84</v>
      </c>
      <c r="K2254" s="24" t="s">
        <v>62</v>
      </c>
      <c r="L2254" s="24" t="s">
        <v>44</v>
      </c>
      <c r="M2254" s="24" t="s">
        <v>45</v>
      </c>
      <c r="N2254" s="23">
        <v>13</v>
      </c>
      <c r="O2254" s="22" t="str">
        <f>VLOOKUP(A2254,[1]CustomerAddress!$A$1:$F$3997,2)</f>
        <v>90 2nd Lane</v>
      </c>
      <c r="P2254" s="22">
        <f>VLOOKUP(A2254,[1]CustomerAddress!$A$1:$F$3997,3)</f>
        <v>2768</v>
      </c>
      <c r="Q2254" s="22" t="str">
        <f>VLOOKUP(A2254,[1]CustomerAddress!$A$1:$F$3997,4)</f>
        <v>NSW</v>
      </c>
      <c r="R2254" s="22" t="str">
        <f>VLOOKUP(A2254,[1]CustomerAddress!$A$1:$F$3997,5)</f>
        <v>Australia</v>
      </c>
      <c r="S2254" s="22">
        <f>VLOOKUP(A2254,[1]CustomerAddress!$A$1:$F$3997,6)</f>
        <v>10</v>
      </c>
      <c r="T2254" s="22" t="str">
        <f>VLOOKUP(A2254,Labels!$A$5:$I$3497,9)</f>
        <v>High Risk Customer</v>
      </c>
    </row>
    <row r="2255" spans="1:20" s="22" customFormat="1" ht="15.75" customHeight="1" x14ac:dyDescent="0.25">
      <c r="A2255" s="23">
        <v>2254</v>
      </c>
      <c r="B2255" s="24" t="s">
        <v>4328</v>
      </c>
      <c r="C2255" s="24" t="s">
        <v>4329</v>
      </c>
      <c r="D2255" s="24" t="s">
        <v>40</v>
      </c>
      <c r="E2255" s="23">
        <v>36</v>
      </c>
      <c r="F2255" s="25">
        <v>20383</v>
      </c>
      <c r="G2255" s="23">
        <f t="shared" ca="1" si="165"/>
        <v>65.503597840246059</v>
      </c>
      <c r="H2255" s="23" t="str">
        <f t="shared" ca="1" si="166"/>
        <v>61-70</v>
      </c>
      <c r="I2255" s="24" t="s">
        <v>540</v>
      </c>
      <c r="J2255" s="24" t="s">
        <v>42</v>
      </c>
      <c r="K2255" s="24" t="s">
        <v>62</v>
      </c>
      <c r="L2255" s="24" t="s">
        <v>44</v>
      </c>
      <c r="M2255" s="24" t="s">
        <v>57</v>
      </c>
      <c r="N2255" s="23">
        <v>18</v>
      </c>
      <c r="O2255" s="22" t="str">
        <f>VLOOKUP(A2255,[1]CustomerAddress!$A$1:$F$3997,2)</f>
        <v>8718 Warner Avenue</v>
      </c>
      <c r="P2255" s="22">
        <f>VLOOKUP(A2255,[1]CustomerAddress!$A$1:$F$3997,3)</f>
        <v>2148</v>
      </c>
      <c r="Q2255" s="22" t="str">
        <f>VLOOKUP(A2255,[1]CustomerAddress!$A$1:$F$3997,4)</f>
        <v>NSW</v>
      </c>
      <c r="R2255" s="22" t="str">
        <f>VLOOKUP(A2255,[1]CustomerAddress!$A$1:$F$3997,5)</f>
        <v>Australia</v>
      </c>
      <c r="S2255" s="22">
        <f>VLOOKUP(A2255,[1]CustomerAddress!$A$1:$F$3997,6)</f>
        <v>8</v>
      </c>
      <c r="T2255" s="22" t="str">
        <f>VLOOKUP(A2255,Labels!$A$5:$I$3497,9)</f>
        <v>Becoming Loyal</v>
      </c>
    </row>
    <row r="2256" spans="1:20" s="22" customFormat="1" ht="15.75" customHeight="1" x14ac:dyDescent="0.25">
      <c r="A2256" s="23">
        <v>2255</v>
      </c>
      <c r="B2256" s="24" t="s">
        <v>4330</v>
      </c>
      <c r="C2256" s="24" t="s">
        <v>4331</v>
      </c>
      <c r="D2256" s="24" t="s">
        <v>48</v>
      </c>
      <c r="E2256" s="23">
        <v>92</v>
      </c>
      <c r="F2256" s="25">
        <v>33796</v>
      </c>
      <c r="G2256" s="23">
        <f t="shared" ca="1" si="165"/>
        <v>28.755652634766609</v>
      </c>
      <c r="H2256" s="23" t="str">
        <f t="shared" ca="1" si="166"/>
        <v>21-30</v>
      </c>
      <c r="I2256" s="24" t="s">
        <v>683</v>
      </c>
      <c r="J2256" s="24" t="s">
        <v>42</v>
      </c>
      <c r="K2256" s="24" t="s">
        <v>62</v>
      </c>
      <c r="L2256" s="24" t="s">
        <v>44</v>
      </c>
      <c r="M2256" s="24" t="s">
        <v>45</v>
      </c>
      <c r="N2256" s="23">
        <v>5</v>
      </c>
      <c r="O2256" s="22" t="str">
        <f>VLOOKUP(A2256,[1]CustomerAddress!$A$1:$F$3997,2)</f>
        <v>4 Mallory Hill</v>
      </c>
      <c r="P2256" s="22">
        <f>VLOOKUP(A2256,[1]CustomerAddress!$A$1:$F$3997,3)</f>
        <v>2880</v>
      </c>
      <c r="Q2256" s="22" t="str">
        <f>VLOOKUP(A2256,[1]CustomerAddress!$A$1:$F$3997,4)</f>
        <v>NSW</v>
      </c>
      <c r="R2256" s="22" t="str">
        <f>VLOOKUP(A2256,[1]CustomerAddress!$A$1:$F$3997,5)</f>
        <v>Australia</v>
      </c>
      <c r="S2256" s="22">
        <f>VLOOKUP(A2256,[1]CustomerAddress!$A$1:$F$3997,6)</f>
        <v>1</v>
      </c>
      <c r="T2256" s="22" t="str">
        <f>VLOOKUP(A2256,Labels!$A$5:$I$3497,9)</f>
        <v>Lost Customer</v>
      </c>
    </row>
    <row r="2257" spans="1:20" s="22" customFormat="1" ht="15.75" customHeight="1" x14ac:dyDescent="0.25">
      <c r="A2257" s="23">
        <v>2256</v>
      </c>
      <c r="B2257" s="24" t="s">
        <v>594</v>
      </c>
      <c r="C2257" s="24" t="s">
        <v>4332</v>
      </c>
      <c r="D2257" s="24" t="s">
        <v>40</v>
      </c>
      <c r="E2257" s="23">
        <v>28</v>
      </c>
      <c r="F2257" s="25">
        <v>28547</v>
      </c>
      <c r="G2257" s="23">
        <f t="shared" ca="1" si="165"/>
        <v>43.136474552574825</v>
      </c>
      <c r="H2257" s="23" t="str">
        <f t="shared" ca="1" si="166"/>
        <v>41-50</v>
      </c>
      <c r="I2257" s="24" t="s">
        <v>344</v>
      </c>
      <c r="J2257" s="24" t="s">
        <v>65</v>
      </c>
      <c r="K2257" s="24" t="s">
        <v>43</v>
      </c>
      <c r="L2257" s="24" t="s">
        <v>44</v>
      </c>
      <c r="M2257" s="24" t="s">
        <v>57</v>
      </c>
      <c r="N2257" s="23">
        <v>15</v>
      </c>
      <c r="O2257" s="22" t="str">
        <f>VLOOKUP(A2257,[1]CustomerAddress!$A$1:$F$3997,2)</f>
        <v>29180 American Ash Circle</v>
      </c>
      <c r="P2257" s="22">
        <f>VLOOKUP(A2257,[1]CustomerAddress!$A$1:$F$3997,3)</f>
        <v>2560</v>
      </c>
      <c r="Q2257" s="22" t="str">
        <f>VLOOKUP(A2257,[1]CustomerAddress!$A$1:$F$3997,4)</f>
        <v>NSW</v>
      </c>
      <c r="R2257" s="22" t="str">
        <f>VLOOKUP(A2257,[1]CustomerAddress!$A$1:$F$3997,5)</f>
        <v>Australia</v>
      </c>
      <c r="S2257" s="22">
        <f>VLOOKUP(A2257,[1]CustomerAddress!$A$1:$F$3997,6)</f>
        <v>9</v>
      </c>
      <c r="T2257" s="22" t="str">
        <f>VLOOKUP(A2257,Labels!$A$5:$I$3497,9)</f>
        <v>Lost Customer</v>
      </c>
    </row>
    <row r="2258" spans="1:20" s="22" customFormat="1" ht="15.75" customHeight="1" x14ac:dyDescent="0.25">
      <c r="A2258" s="23">
        <v>2257</v>
      </c>
      <c r="B2258" s="24" t="s">
        <v>4333</v>
      </c>
      <c r="C2258" s="24" t="s">
        <v>4334</v>
      </c>
      <c r="D2258" s="24" t="s">
        <v>48</v>
      </c>
      <c r="E2258" s="23">
        <v>27</v>
      </c>
      <c r="F2258" s="25">
        <v>28411</v>
      </c>
      <c r="G2258" s="23">
        <f t="shared" ca="1" si="165"/>
        <v>43.509077292300859</v>
      </c>
      <c r="H2258" s="23" t="str">
        <f t="shared" ca="1" si="166"/>
        <v>41-50</v>
      </c>
      <c r="I2258" s="24" t="s">
        <v>465</v>
      </c>
      <c r="J2258" s="24" t="s">
        <v>164</v>
      </c>
      <c r="K2258" s="24" t="s">
        <v>43</v>
      </c>
      <c r="L2258" s="24" t="s">
        <v>44</v>
      </c>
      <c r="M2258" s="24" t="s">
        <v>57</v>
      </c>
      <c r="N2258" s="23">
        <v>15</v>
      </c>
      <c r="O2258" s="22" t="str">
        <f>VLOOKUP(A2258,[1]CustomerAddress!$A$1:$F$3997,2)</f>
        <v>6471 Meadow Valley Court</v>
      </c>
      <c r="P2258" s="22">
        <f>VLOOKUP(A2258,[1]CustomerAddress!$A$1:$F$3997,3)</f>
        <v>2097</v>
      </c>
      <c r="Q2258" s="22" t="str">
        <f>VLOOKUP(A2258,[1]CustomerAddress!$A$1:$F$3997,4)</f>
        <v>NSW</v>
      </c>
      <c r="R2258" s="22" t="str">
        <f>VLOOKUP(A2258,[1]CustomerAddress!$A$1:$F$3997,5)</f>
        <v>Australia</v>
      </c>
      <c r="S2258" s="22">
        <f>VLOOKUP(A2258,[1]CustomerAddress!$A$1:$F$3997,6)</f>
        <v>11</v>
      </c>
      <c r="T2258" s="22" t="str">
        <f>VLOOKUP(A2258,Labels!$A$5:$I$3497,9)</f>
        <v>Losing Customer</v>
      </c>
    </row>
    <row r="2259" spans="1:20" s="22" customFormat="1" ht="15.75" customHeight="1" x14ac:dyDescent="0.25">
      <c r="A2259" s="23">
        <v>2258</v>
      </c>
      <c r="B2259" s="24" t="s">
        <v>3958</v>
      </c>
      <c r="C2259" s="24" t="s">
        <v>4335</v>
      </c>
      <c r="D2259" s="24" t="s">
        <v>40</v>
      </c>
      <c r="E2259" s="23">
        <v>63</v>
      </c>
      <c r="F2259" s="25">
        <v>27109</v>
      </c>
      <c r="G2259" s="23">
        <f t="shared" ca="1" si="165"/>
        <v>47.076200579972088</v>
      </c>
      <c r="H2259" s="23" t="str">
        <f t="shared" ca="1" si="166"/>
        <v>41-50</v>
      </c>
      <c r="I2259" s="24" t="s">
        <v>90</v>
      </c>
      <c r="J2259" s="24" t="s">
        <v>65</v>
      </c>
      <c r="K2259" s="24" t="s">
        <v>66</v>
      </c>
      <c r="L2259" s="24" t="s">
        <v>44</v>
      </c>
      <c r="M2259" s="24" t="s">
        <v>57</v>
      </c>
      <c r="N2259" s="23">
        <v>7</v>
      </c>
      <c r="O2259" s="22" t="str">
        <f>VLOOKUP(A2259,[1]CustomerAddress!$A$1:$F$3997,2)</f>
        <v>9 Waxwing Pass</v>
      </c>
      <c r="P2259" s="22">
        <f>VLOOKUP(A2259,[1]CustomerAddress!$A$1:$F$3997,3)</f>
        <v>2008</v>
      </c>
      <c r="Q2259" s="22" t="str">
        <f>VLOOKUP(A2259,[1]CustomerAddress!$A$1:$F$3997,4)</f>
        <v>NSW</v>
      </c>
      <c r="R2259" s="22" t="str">
        <f>VLOOKUP(A2259,[1]CustomerAddress!$A$1:$F$3997,5)</f>
        <v>Australia</v>
      </c>
      <c r="S2259" s="22">
        <f>VLOOKUP(A2259,[1]CustomerAddress!$A$1:$F$3997,6)</f>
        <v>11</v>
      </c>
      <c r="T2259" s="22" t="str">
        <f>VLOOKUP(A2259,Labels!$A$5:$I$3497,9)</f>
        <v>Losing Customer</v>
      </c>
    </row>
    <row r="2260" spans="1:20" s="22" customFormat="1" ht="15.75" customHeight="1" x14ac:dyDescent="0.25">
      <c r="A2260" s="23">
        <v>2259</v>
      </c>
      <c r="B2260" s="24" t="s">
        <v>4336</v>
      </c>
      <c r="C2260" s="24" t="s">
        <v>4337</v>
      </c>
      <c r="D2260" s="24" t="s">
        <v>40</v>
      </c>
      <c r="E2260" s="23">
        <v>83</v>
      </c>
      <c r="F2260" s="25">
        <v>36343</v>
      </c>
      <c r="G2260" s="23">
        <f t="shared" ca="1" si="165"/>
        <v>21.777570442985787</v>
      </c>
      <c r="H2260" s="23" t="str">
        <f t="shared" ca="1" si="166"/>
        <v>21-30</v>
      </c>
      <c r="I2260" s="24" t="s">
        <v>799</v>
      </c>
      <c r="J2260" s="24" t="s">
        <v>61</v>
      </c>
      <c r="K2260" s="24" t="s">
        <v>62</v>
      </c>
      <c r="L2260" s="24" t="s">
        <v>44</v>
      </c>
      <c r="M2260" s="24" t="s">
        <v>57</v>
      </c>
      <c r="N2260" s="23">
        <v>2</v>
      </c>
      <c r="O2260" s="22" t="str">
        <f>VLOOKUP(A2260,[1]CustomerAddress!$A$1:$F$3997,2)</f>
        <v>8 Buell Crossing</v>
      </c>
      <c r="P2260" s="22">
        <f>VLOOKUP(A2260,[1]CustomerAddress!$A$1:$F$3997,3)</f>
        <v>2320</v>
      </c>
      <c r="Q2260" s="22" t="str">
        <f>VLOOKUP(A2260,[1]CustomerAddress!$A$1:$F$3997,4)</f>
        <v>NSW</v>
      </c>
      <c r="R2260" s="22" t="str">
        <f>VLOOKUP(A2260,[1]CustomerAddress!$A$1:$F$3997,5)</f>
        <v>Australia</v>
      </c>
      <c r="S2260" s="22">
        <f>VLOOKUP(A2260,[1]CustomerAddress!$A$1:$F$3997,6)</f>
        <v>5</v>
      </c>
      <c r="T2260" s="22" t="str">
        <f>VLOOKUP(A2260,Labels!$A$5:$I$3497,9)</f>
        <v>Evasive Customer</v>
      </c>
    </row>
    <row r="2261" spans="1:20" s="22" customFormat="1" ht="15.75" customHeight="1" x14ac:dyDescent="0.25">
      <c r="A2261" s="23">
        <v>2260</v>
      </c>
      <c r="B2261" s="24" t="s">
        <v>1102</v>
      </c>
      <c r="C2261" s="24" t="s">
        <v>4338</v>
      </c>
      <c r="D2261" s="24" t="s">
        <v>48</v>
      </c>
      <c r="E2261" s="23">
        <v>38</v>
      </c>
      <c r="F2261" s="25">
        <v>24512</v>
      </c>
      <c r="G2261" s="23">
        <f t="shared" ca="1" si="165"/>
        <v>54.191269073122776</v>
      </c>
      <c r="H2261" s="23" t="str">
        <f t="shared" ca="1" si="166"/>
        <v>51-60</v>
      </c>
      <c r="I2261" s="24" t="s">
        <v>2078</v>
      </c>
      <c r="J2261" s="24" t="s">
        <v>75</v>
      </c>
      <c r="K2261" s="24" t="s">
        <v>66</v>
      </c>
      <c r="L2261" s="24" t="s">
        <v>44</v>
      </c>
      <c r="M2261" s="24" t="s">
        <v>57</v>
      </c>
      <c r="N2261" s="23">
        <v>11</v>
      </c>
      <c r="O2261" s="22" t="str">
        <f>VLOOKUP(A2261,[1]CustomerAddress!$A$1:$F$3997,2)</f>
        <v>40 Rigney Street</v>
      </c>
      <c r="P2261" s="22">
        <f>VLOOKUP(A2261,[1]CustomerAddress!$A$1:$F$3997,3)</f>
        <v>2200</v>
      </c>
      <c r="Q2261" s="22" t="str">
        <f>VLOOKUP(A2261,[1]CustomerAddress!$A$1:$F$3997,4)</f>
        <v>NSW</v>
      </c>
      <c r="R2261" s="22" t="str">
        <f>VLOOKUP(A2261,[1]CustomerAddress!$A$1:$F$3997,5)</f>
        <v>Australia</v>
      </c>
      <c r="S2261" s="22">
        <f>VLOOKUP(A2261,[1]CustomerAddress!$A$1:$F$3997,6)</f>
        <v>8</v>
      </c>
      <c r="T2261" s="22" t="str">
        <f>VLOOKUP(A2261,Labels!$A$5:$I$3497,9)</f>
        <v>Becoming Loyal</v>
      </c>
    </row>
    <row r="2262" spans="1:20" s="22" customFormat="1" ht="15.75" customHeight="1" x14ac:dyDescent="0.25">
      <c r="A2262" s="23">
        <v>2261</v>
      </c>
      <c r="B2262" s="24" t="s">
        <v>2782</v>
      </c>
      <c r="C2262" s="24" t="s">
        <v>4339</v>
      </c>
      <c r="D2262" s="24" t="s">
        <v>48</v>
      </c>
      <c r="E2262" s="23">
        <v>81</v>
      </c>
      <c r="F2262" s="25">
        <v>29485</v>
      </c>
      <c r="G2262" s="23">
        <f t="shared" ca="1" si="165"/>
        <v>40.566611538876195</v>
      </c>
      <c r="H2262" s="23" t="str">
        <f t="shared" ca="1" si="166"/>
        <v>41-50</v>
      </c>
      <c r="I2262" s="24" t="s">
        <v>3654</v>
      </c>
      <c r="J2262" s="24" t="s">
        <v>42</v>
      </c>
      <c r="K2262" s="24" t="s">
        <v>43</v>
      </c>
      <c r="L2262" s="24" t="s">
        <v>44</v>
      </c>
      <c r="M2262" s="24" t="s">
        <v>45</v>
      </c>
      <c r="N2262" s="23">
        <v>13</v>
      </c>
      <c r="O2262" s="22" t="str">
        <f>VLOOKUP(A2262,[1]CustomerAddress!$A$1:$F$3997,2)</f>
        <v>7035 Crest Line Place</v>
      </c>
      <c r="P2262" s="22">
        <f>VLOOKUP(A2262,[1]CustomerAddress!$A$1:$F$3997,3)</f>
        <v>3101</v>
      </c>
      <c r="Q2262" s="22" t="str">
        <f>VLOOKUP(A2262,[1]CustomerAddress!$A$1:$F$3997,4)</f>
        <v>VIC</v>
      </c>
      <c r="R2262" s="22" t="str">
        <f>VLOOKUP(A2262,[1]CustomerAddress!$A$1:$F$3997,5)</f>
        <v>Australia</v>
      </c>
      <c r="S2262" s="22">
        <f>VLOOKUP(A2262,[1]CustomerAddress!$A$1:$F$3997,6)</f>
        <v>11</v>
      </c>
      <c r="T2262" s="22" t="str">
        <f>VLOOKUP(A2262,Labels!$A$5:$I$3497,9)</f>
        <v>Late Bloomer</v>
      </c>
    </row>
    <row r="2263" spans="1:20" s="22" customFormat="1" ht="15.75" customHeight="1" x14ac:dyDescent="0.25">
      <c r="A2263" s="23">
        <v>2262</v>
      </c>
      <c r="B2263" s="24" t="s">
        <v>4340</v>
      </c>
      <c r="C2263" s="24" t="s">
        <v>4341</v>
      </c>
      <c r="D2263" s="24" t="s">
        <v>40</v>
      </c>
      <c r="E2263" s="23">
        <v>90</v>
      </c>
      <c r="F2263" s="25">
        <v>30793</v>
      </c>
      <c r="G2263" s="23">
        <f t="shared" ca="1" si="165"/>
        <v>36.98304989504058</v>
      </c>
      <c r="H2263" s="23" t="str">
        <f t="shared" ca="1" si="166"/>
        <v>31-40</v>
      </c>
      <c r="I2263" s="24" t="s">
        <v>480</v>
      </c>
      <c r="J2263" s="24" t="s">
        <v>42</v>
      </c>
      <c r="K2263" s="24" t="s">
        <v>43</v>
      </c>
      <c r="L2263" s="24" t="s">
        <v>44</v>
      </c>
      <c r="M2263" s="24" t="s">
        <v>45</v>
      </c>
      <c r="N2263" s="23">
        <v>2</v>
      </c>
      <c r="O2263" s="22" t="str">
        <f>VLOOKUP(A2263,[1]CustomerAddress!$A$1:$F$3997,2)</f>
        <v>9129 Gale Court</v>
      </c>
      <c r="P2263" s="22">
        <f>VLOOKUP(A2263,[1]CustomerAddress!$A$1:$F$3997,3)</f>
        <v>4226</v>
      </c>
      <c r="Q2263" s="22" t="str">
        <f>VLOOKUP(A2263,[1]CustomerAddress!$A$1:$F$3997,4)</f>
        <v>QLD</v>
      </c>
      <c r="R2263" s="22" t="str">
        <f>VLOOKUP(A2263,[1]CustomerAddress!$A$1:$F$3997,5)</f>
        <v>Australia</v>
      </c>
      <c r="S2263" s="22">
        <f>VLOOKUP(A2263,[1]CustomerAddress!$A$1:$F$3997,6)</f>
        <v>8</v>
      </c>
      <c r="T2263" s="22" t="str">
        <f>VLOOKUP(A2263,Labels!$A$5:$I$3497,9)</f>
        <v>Almost Lost Customer</v>
      </c>
    </row>
    <row r="2264" spans="1:20" s="22" customFormat="1" ht="15.75" customHeight="1" x14ac:dyDescent="0.25">
      <c r="A2264" s="23">
        <v>2263</v>
      </c>
      <c r="B2264" s="24" t="s">
        <v>4342</v>
      </c>
      <c r="C2264" s="24" t="s">
        <v>4343</v>
      </c>
      <c r="D2264" s="24" t="s">
        <v>40</v>
      </c>
      <c r="E2264" s="23">
        <v>79</v>
      </c>
      <c r="F2264" s="25">
        <v>31814</v>
      </c>
      <c r="G2264" s="23">
        <f t="shared" ca="1" si="165"/>
        <v>34.185789621067975</v>
      </c>
      <c r="H2264" s="23" t="str">
        <f t="shared" ca="1" si="166"/>
        <v>31-40</v>
      </c>
      <c r="I2264" s="24" t="s">
        <v>102</v>
      </c>
      <c r="J2264" s="24" t="s">
        <v>75</v>
      </c>
      <c r="K2264" s="24" t="s">
        <v>43</v>
      </c>
      <c r="L2264" s="24" t="s">
        <v>44</v>
      </c>
      <c r="M2264" s="24" t="s">
        <v>45</v>
      </c>
      <c r="N2264" s="23">
        <v>21</v>
      </c>
      <c r="O2264" s="22" t="str">
        <f>VLOOKUP(A2264,[1]CustomerAddress!$A$1:$F$3997,2)</f>
        <v>71109 Vernon Way</v>
      </c>
      <c r="P2264" s="22">
        <f>VLOOKUP(A2264,[1]CustomerAddress!$A$1:$F$3997,3)</f>
        <v>3350</v>
      </c>
      <c r="Q2264" s="22" t="str">
        <f>VLOOKUP(A2264,[1]CustomerAddress!$A$1:$F$3997,4)</f>
        <v>VIC</v>
      </c>
      <c r="R2264" s="22" t="str">
        <f>VLOOKUP(A2264,[1]CustomerAddress!$A$1:$F$3997,5)</f>
        <v>Australia</v>
      </c>
      <c r="S2264" s="22">
        <f>VLOOKUP(A2264,[1]CustomerAddress!$A$1:$F$3997,6)</f>
        <v>4</v>
      </c>
      <c r="T2264" s="22" t="str">
        <f>VLOOKUP(A2264,Labels!$A$5:$I$3497,9)</f>
        <v>Potential Customer</v>
      </c>
    </row>
    <row r="2265" spans="1:20" s="22" customFormat="1" ht="15.75" customHeight="1" x14ac:dyDescent="0.25">
      <c r="A2265" s="23">
        <v>2264</v>
      </c>
      <c r="B2265" s="24" t="s">
        <v>1925</v>
      </c>
      <c r="C2265" s="24" t="s">
        <v>2015</v>
      </c>
      <c r="D2265" s="24" t="s">
        <v>40</v>
      </c>
      <c r="E2265" s="23">
        <v>18</v>
      </c>
      <c r="F2265" s="25">
        <v>26497</v>
      </c>
      <c r="G2265" s="23">
        <f t="shared" ca="1" si="165"/>
        <v>48.752912908739212</v>
      </c>
      <c r="H2265" s="23" t="str">
        <f t="shared" ca="1" si="166"/>
        <v>41-50</v>
      </c>
      <c r="I2265" s="24" t="s">
        <v>282</v>
      </c>
      <c r="J2265" s="24" t="s">
        <v>42</v>
      </c>
      <c r="K2265" s="24" t="s">
        <v>62</v>
      </c>
      <c r="L2265" s="24" t="s">
        <v>44</v>
      </c>
      <c r="M2265" s="24" t="s">
        <v>57</v>
      </c>
      <c r="N2265" s="23">
        <v>9</v>
      </c>
      <c r="O2265" s="22" t="str">
        <f>VLOOKUP(A2265,[1]CustomerAddress!$A$1:$F$3997,2)</f>
        <v>883 Almo Terrace</v>
      </c>
      <c r="P2265" s="22">
        <f>VLOOKUP(A2265,[1]CustomerAddress!$A$1:$F$3997,3)</f>
        <v>3977</v>
      </c>
      <c r="Q2265" s="22" t="str">
        <f>VLOOKUP(A2265,[1]CustomerAddress!$A$1:$F$3997,4)</f>
        <v>VIC</v>
      </c>
      <c r="R2265" s="22" t="str">
        <f>VLOOKUP(A2265,[1]CustomerAddress!$A$1:$F$3997,5)</f>
        <v>Australia</v>
      </c>
      <c r="S2265" s="22">
        <f>VLOOKUP(A2265,[1]CustomerAddress!$A$1:$F$3997,6)</f>
        <v>6</v>
      </c>
      <c r="T2265" s="22" t="str">
        <f>VLOOKUP(A2265,Labels!$A$5:$I$3497,9)</f>
        <v>Evasive Customer</v>
      </c>
    </row>
    <row r="2266" spans="1:20" s="22" customFormat="1" ht="15.75" customHeight="1" x14ac:dyDescent="0.25">
      <c r="A2266" s="23">
        <v>2265</v>
      </c>
      <c r="B2266" s="24" t="s">
        <v>4344</v>
      </c>
      <c r="C2266" s="24" t="s">
        <v>4345</v>
      </c>
      <c r="D2266" s="24" t="s">
        <v>48</v>
      </c>
      <c r="E2266" s="23">
        <v>55</v>
      </c>
      <c r="F2266" s="25">
        <v>29431</v>
      </c>
      <c r="G2266" s="23">
        <f t="shared" ca="1" si="165"/>
        <v>40.714556744355647</v>
      </c>
      <c r="H2266" s="23" t="str">
        <f t="shared" ca="1" si="166"/>
        <v>41-50</v>
      </c>
      <c r="J2266" s="24" t="s">
        <v>54</v>
      </c>
      <c r="K2266" s="24" t="s">
        <v>43</v>
      </c>
      <c r="L2266" s="24" t="s">
        <v>44</v>
      </c>
      <c r="M2266" s="24" t="s">
        <v>45</v>
      </c>
      <c r="N2266" s="23">
        <v>5</v>
      </c>
      <c r="O2266" s="22" t="str">
        <f>VLOOKUP(A2266,[1]CustomerAddress!$A$1:$F$3997,2)</f>
        <v>987 VIC Trail</v>
      </c>
      <c r="P2266" s="22">
        <f>VLOOKUP(A2266,[1]CustomerAddress!$A$1:$F$3997,3)</f>
        <v>4006</v>
      </c>
      <c r="Q2266" s="22" t="str">
        <f>VLOOKUP(A2266,[1]CustomerAddress!$A$1:$F$3997,4)</f>
        <v>QLD</v>
      </c>
      <c r="R2266" s="22" t="str">
        <f>VLOOKUP(A2266,[1]CustomerAddress!$A$1:$F$3997,5)</f>
        <v>Australia</v>
      </c>
      <c r="S2266" s="22">
        <f>VLOOKUP(A2266,[1]CustomerAddress!$A$1:$F$3997,6)</f>
        <v>8</v>
      </c>
      <c r="T2266" s="22" t="str">
        <f>VLOOKUP(A2266,Labels!$A$5:$I$3497,9)</f>
        <v>Evasive Customer</v>
      </c>
    </row>
    <row r="2267" spans="1:20" s="22" customFormat="1" ht="15.75" customHeight="1" x14ac:dyDescent="0.25">
      <c r="A2267" s="23">
        <v>2266</v>
      </c>
      <c r="B2267" s="24" t="s">
        <v>2760</v>
      </c>
      <c r="C2267" s="24" t="s">
        <v>4346</v>
      </c>
      <c r="D2267" s="24" t="s">
        <v>48</v>
      </c>
      <c r="E2267" s="23">
        <v>74</v>
      </c>
      <c r="F2267" s="25">
        <v>36079</v>
      </c>
      <c r="G2267" s="23">
        <f t="shared" ca="1" si="165"/>
        <v>22.500858114218662</v>
      </c>
      <c r="H2267" s="23" t="str">
        <f t="shared" ca="1" si="166"/>
        <v>21-30</v>
      </c>
      <c r="J2267" s="24" t="s">
        <v>65</v>
      </c>
      <c r="K2267" s="24" t="s">
        <v>66</v>
      </c>
      <c r="L2267" s="24" t="s">
        <v>44</v>
      </c>
      <c r="M2267" s="24" t="s">
        <v>57</v>
      </c>
      <c r="N2267" s="23">
        <v>1</v>
      </c>
      <c r="O2267" s="22" t="str">
        <f>VLOOKUP(A2267,[1]CustomerAddress!$A$1:$F$3997,2)</f>
        <v>7037 North Park</v>
      </c>
      <c r="P2267" s="22">
        <f>VLOOKUP(A2267,[1]CustomerAddress!$A$1:$F$3997,3)</f>
        <v>2484</v>
      </c>
      <c r="Q2267" s="22" t="str">
        <f>VLOOKUP(A2267,[1]CustomerAddress!$A$1:$F$3997,4)</f>
        <v>NSW</v>
      </c>
      <c r="R2267" s="22" t="str">
        <f>VLOOKUP(A2267,[1]CustomerAddress!$A$1:$F$3997,5)</f>
        <v>Australia</v>
      </c>
      <c r="S2267" s="22">
        <f>VLOOKUP(A2267,[1]CustomerAddress!$A$1:$F$3997,6)</f>
        <v>6</v>
      </c>
      <c r="T2267" s="22" t="str">
        <f>VLOOKUP(A2267,Labels!$A$5:$I$3497,9)</f>
        <v>Recent Customer</v>
      </c>
    </row>
    <row r="2268" spans="1:20" s="22" customFormat="1" ht="15.75" customHeight="1" x14ac:dyDescent="0.25">
      <c r="A2268" s="23">
        <v>2267</v>
      </c>
      <c r="B2268" s="24" t="s">
        <v>4347</v>
      </c>
      <c r="C2268" s="24" t="s">
        <v>4348</v>
      </c>
      <c r="D2268" s="24" t="s">
        <v>40</v>
      </c>
      <c r="E2268" s="23">
        <v>78</v>
      </c>
      <c r="F2268" s="25">
        <v>23495</v>
      </c>
      <c r="G2268" s="23">
        <f t="shared" ca="1" si="165"/>
        <v>56.977570442985787</v>
      </c>
      <c r="H2268" s="23" t="str">
        <f t="shared" ca="1" si="166"/>
        <v>51-60</v>
      </c>
      <c r="I2268" s="24" t="s">
        <v>74</v>
      </c>
      <c r="J2268" s="24" t="s">
        <v>61</v>
      </c>
      <c r="K2268" s="24" t="s">
        <v>62</v>
      </c>
      <c r="L2268" s="24" t="s">
        <v>44</v>
      </c>
      <c r="M2268" s="24" t="s">
        <v>57</v>
      </c>
      <c r="N2268" s="23">
        <v>14</v>
      </c>
      <c r="O2268" s="22" t="str">
        <f>VLOOKUP(A2268,[1]CustomerAddress!$A$1:$F$3997,2)</f>
        <v>93 Shasta Avenue</v>
      </c>
      <c r="P2268" s="22">
        <f>VLOOKUP(A2268,[1]CustomerAddress!$A$1:$F$3997,3)</f>
        <v>4171</v>
      </c>
      <c r="Q2268" s="22" t="str">
        <f>VLOOKUP(A2268,[1]CustomerAddress!$A$1:$F$3997,4)</f>
        <v>QLD</v>
      </c>
      <c r="R2268" s="22" t="str">
        <f>VLOOKUP(A2268,[1]CustomerAddress!$A$1:$F$3997,5)</f>
        <v>Australia</v>
      </c>
      <c r="S2268" s="22">
        <f>VLOOKUP(A2268,[1]CustomerAddress!$A$1:$F$3997,6)</f>
        <v>10</v>
      </c>
      <c r="T2268" s="22" t="str">
        <f>VLOOKUP(A2268,Labels!$A$5:$I$3497,9)</f>
        <v>Evasive Customer</v>
      </c>
    </row>
    <row r="2269" spans="1:20" s="22" customFormat="1" ht="15.75" customHeight="1" x14ac:dyDescent="0.25">
      <c r="A2269" s="23">
        <v>2268</v>
      </c>
      <c r="B2269" s="24" t="s">
        <v>4349</v>
      </c>
      <c r="C2269" s="24" t="s">
        <v>4350</v>
      </c>
      <c r="D2269" s="24" t="s">
        <v>40</v>
      </c>
      <c r="E2269" s="23">
        <v>66</v>
      </c>
      <c r="F2269" s="25">
        <v>24022</v>
      </c>
      <c r="G2269" s="23">
        <f t="shared" ca="1" si="165"/>
        <v>55.53373482654743</v>
      </c>
      <c r="H2269" s="23" t="str">
        <f t="shared" ca="1" si="166"/>
        <v>51-60</v>
      </c>
      <c r="I2269" s="24" t="s">
        <v>480</v>
      </c>
      <c r="J2269" s="24" t="s">
        <v>42</v>
      </c>
      <c r="K2269" s="24" t="s">
        <v>43</v>
      </c>
      <c r="L2269" s="24" t="s">
        <v>44</v>
      </c>
      <c r="M2269" s="24" t="s">
        <v>57</v>
      </c>
      <c r="N2269" s="23">
        <v>19</v>
      </c>
      <c r="O2269" s="22" t="str">
        <f>VLOOKUP(A2269,[1]CustomerAddress!$A$1:$F$3997,2)</f>
        <v>9574 David Lane</v>
      </c>
      <c r="P2269" s="22">
        <f>VLOOKUP(A2269,[1]CustomerAddress!$A$1:$F$3997,3)</f>
        <v>3218</v>
      </c>
      <c r="Q2269" s="22" t="str">
        <f>VLOOKUP(A2269,[1]CustomerAddress!$A$1:$F$3997,4)</f>
        <v>VIC</v>
      </c>
      <c r="R2269" s="22" t="str">
        <f>VLOOKUP(A2269,[1]CustomerAddress!$A$1:$F$3997,5)</f>
        <v>Australia</v>
      </c>
      <c r="S2269" s="22">
        <f>VLOOKUP(A2269,[1]CustomerAddress!$A$1:$F$3997,6)</f>
        <v>8</v>
      </c>
      <c r="T2269" s="22" t="str">
        <f>VLOOKUP(A2269,Labels!$A$5:$I$3497,9)</f>
        <v>Recent Customer</v>
      </c>
    </row>
    <row r="2270" spans="1:20" s="22" customFormat="1" ht="15.75" customHeight="1" x14ac:dyDescent="0.25">
      <c r="A2270" s="23">
        <v>2269</v>
      </c>
      <c r="B2270" s="24" t="s">
        <v>570</v>
      </c>
      <c r="C2270" s="24" t="s">
        <v>4351</v>
      </c>
      <c r="D2270" s="24" t="s">
        <v>40</v>
      </c>
      <c r="E2270" s="23">
        <v>33</v>
      </c>
      <c r="F2270" s="25">
        <v>32823</v>
      </c>
      <c r="G2270" s="23">
        <f t="shared" ca="1" si="165"/>
        <v>31.421406059424143</v>
      </c>
      <c r="H2270" s="23" t="str">
        <f t="shared" ca="1" si="166"/>
        <v>31-40</v>
      </c>
      <c r="I2270" s="24" t="s">
        <v>144</v>
      </c>
      <c r="J2270" s="24" t="s">
        <v>61</v>
      </c>
      <c r="K2270" s="24" t="s">
        <v>43</v>
      </c>
      <c r="L2270" s="24" t="s">
        <v>44</v>
      </c>
      <c r="M2270" s="24" t="s">
        <v>57</v>
      </c>
      <c r="N2270" s="23">
        <v>9</v>
      </c>
      <c r="O2270" s="22" t="str">
        <f>VLOOKUP(A2270,[1]CustomerAddress!$A$1:$F$3997,2)</f>
        <v>1 Del Sol Center</v>
      </c>
      <c r="P2270" s="22">
        <f>VLOOKUP(A2270,[1]CustomerAddress!$A$1:$F$3997,3)</f>
        <v>2323</v>
      </c>
      <c r="Q2270" s="22" t="str">
        <f>VLOOKUP(A2270,[1]CustomerAddress!$A$1:$F$3997,4)</f>
        <v>NSW</v>
      </c>
      <c r="R2270" s="22" t="str">
        <f>VLOOKUP(A2270,[1]CustomerAddress!$A$1:$F$3997,5)</f>
        <v>Australia</v>
      </c>
      <c r="S2270" s="22">
        <f>VLOOKUP(A2270,[1]CustomerAddress!$A$1:$F$3997,6)</f>
        <v>3</v>
      </c>
      <c r="T2270" s="22" t="str">
        <f>VLOOKUP(A2270,Labels!$A$5:$I$3497,9)</f>
        <v>Losing Customer</v>
      </c>
    </row>
    <row r="2271" spans="1:20" s="22" customFormat="1" ht="15.75" customHeight="1" x14ac:dyDescent="0.25">
      <c r="A2271" s="23">
        <v>2270</v>
      </c>
      <c r="B2271" s="24" t="s">
        <v>4352</v>
      </c>
      <c r="C2271" s="24" t="s">
        <v>4353</v>
      </c>
      <c r="D2271" s="24" t="s">
        <v>48</v>
      </c>
      <c r="E2271" s="23">
        <v>50</v>
      </c>
      <c r="F2271" s="25">
        <v>24378</v>
      </c>
      <c r="G2271" s="23">
        <f t="shared" ca="1" si="165"/>
        <v>54.558392360794009</v>
      </c>
      <c r="H2271" s="23" t="str">
        <f t="shared" ca="1" si="166"/>
        <v>51-60</v>
      </c>
      <c r="I2271" s="24" t="s">
        <v>151</v>
      </c>
      <c r="J2271" s="24" t="s">
        <v>65</v>
      </c>
      <c r="K2271" s="24" t="s">
        <v>62</v>
      </c>
      <c r="L2271" s="24" t="s">
        <v>44</v>
      </c>
      <c r="M2271" s="24" t="s">
        <v>57</v>
      </c>
      <c r="N2271" s="23">
        <v>9</v>
      </c>
      <c r="O2271" s="22" t="str">
        <f>VLOOKUP(A2271,[1]CustomerAddress!$A$1:$F$3997,2)</f>
        <v>38 Valley Edge Plaza</v>
      </c>
      <c r="P2271" s="22">
        <f>VLOOKUP(A2271,[1]CustomerAddress!$A$1:$F$3997,3)</f>
        <v>3095</v>
      </c>
      <c r="Q2271" s="22" t="str">
        <f>VLOOKUP(A2271,[1]CustomerAddress!$A$1:$F$3997,4)</f>
        <v>VIC</v>
      </c>
      <c r="R2271" s="22" t="str">
        <f>VLOOKUP(A2271,[1]CustomerAddress!$A$1:$F$3997,5)</f>
        <v>Australia</v>
      </c>
      <c r="S2271" s="22">
        <f>VLOOKUP(A2271,[1]CustomerAddress!$A$1:$F$3997,6)</f>
        <v>10</v>
      </c>
      <c r="T2271" s="22" t="str">
        <f>VLOOKUP(A2271,Labels!$A$5:$I$3497,9)</f>
        <v>Almost Lost Customer</v>
      </c>
    </row>
    <row r="2272" spans="1:20" s="22" customFormat="1" ht="15.75" customHeight="1" x14ac:dyDescent="0.25">
      <c r="A2272" s="23">
        <v>2271</v>
      </c>
      <c r="B2272" s="24" t="s">
        <v>4354</v>
      </c>
      <c r="C2272" s="24" t="s">
        <v>4355</v>
      </c>
      <c r="D2272" s="24" t="s">
        <v>48</v>
      </c>
      <c r="E2272" s="23">
        <v>96</v>
      </c>
      <c r="F2272" s="25">
        <v>27114</v>
      </c>
      <c r="G2272" s="23">
        <f t="shared" ca="1" si="165"/>
        <v>47.062501949835102</v>
      </c>
      <c r="H2272" s="23" t="str">
        <f t="shared" ca="1" si="166"/>
        <v>41-50</v>
      </c>
      <c r="J2272" s="24" t="s">
        <v>138</v>
      </c>
      <c r="K2272" s="24" t="s">
        <v>43</v>
      </c>
      <c r="L2272" s="24" t="s">
        <v>44</v>
      </c>
      <c r="M2272" s="24" t="s">
        <v>45</v>
      </c>
      <c r="N2272" s="23">
        <v>18</v>
      </c>
      <c r="O2272" s="22" t="str">
        <f>VLOOKUP(A2272,[1]CustomerAddress!$A$1:$F$3997,2)</f>
        <v>004 Gulseth Junction</v>
      </c>
      <c r="P2272" s="22">
        <f>VLOOKUP(A2272,[1]CustomerAddress!$A$1:$F$3997,3)</f>
        <v>2619</v>
      </c>
      <c r="Q2272" s="22" t="str">
        <f>VLOOKUP(A2272,[1]CustomerAddress!$A$1:$F$3997,4)</f>
        <v>NSW</v>
      </c>
      <c r="R2272" s="22" t="str">
        <f>VLOOKUP(A2272,[1]CustomerAddress!$A$1:$F$3997,5)</f>
        <v>Australia</v>
      </c>
      <c r="S2272" s="22">
        <f>VLOOKUP(A2272,[1]CustomerAddress!$A$1:$F$3997,6)</f>
        <v>8</v>
      </c>
      <c r="T2272" s="22" t="str">
        <f>VLOOKUP(A2272,Labels!$A$5:$I$3497,9)</f>
        <v>Lost Customer</v>
      </c>
    </row>
    <row r="2273" spans="1:20" s="22" customFormat="1" ht="15.75" customHeight="1" x14ac:dyDescent="0.25">
      <c r="A2273" s="23">
        <v>2272</v>
      </c>
      <c r="B2273" s="24" t="s">
        <v>4356</v>
      </c>
      <c r="C2273" s="24" t="s">
        <v>4357</v>
      </c>
      <c r="D2273" s="24" t="s">
        <v>40</v>
      </c>
      <c r="E2273" s="23">
        <v>82</v>
      </c>
      <c r="F2273" s="25">
        <v>34689</v>
      </c>
      <c r="G2273" s="23">
        <f t="shared" ca="1" si="165"/>
        <v>26.309077292300856</v>
      </c>
      <c r="H2273" s="23" t="str">
        <f t="shared" ca="1" si="166"/>
        <v>21-30</v>
      </c>
      <c r="I2273" s="24" t="s">
        <v>274</v>
      </c>
      <c r="J2273" s="24" t="s">
        <v>84</v>
      </c>
      <c r="K2273" s="24" t="s">
        <v>43</v>
      </c>
      <c r="L2273" s="24" t="s">
        <v>44</v>
      </c>
      <c r="M2273" s="24" t="s">
        <v>57</v>
      </c>
      <c r="N2273" s="23">
        <v>1</v>
      </c>
      <c r="O2273" s="22" t="str">
        <f>VLOOKUP(A2273,[1]CustomerAddress!$A$1:$F$3997,2)</f>
        <v>503 Clove Crossing</v>
      </c>
      <c r="P2273" s="22">
        <f>VLOOKUP(A2273,[1]CustomerAddress!$A$1:$F$3997,3)</f>
        <v>4306</v>
      </c>
      <c r="Q2273" s="22" t="str">
        <f>VLOOKUP(A2273,[1]CustomerAddress!$A$1:$F$3997,4)</f>
        <v>QLD</v>
      </c>
      <c r="R2273" s="22" t="str">
        <f>VLOOKUP(A2273,[1]CustomerAddress!$A$1:$F$3997,5)</f>
        <v>Australia</v>
      </c>
      <c r="S2273" s="22">
        <f>VLOOKUP(A2273,[1]CustomerAddress!$A$1:$F$3997,6)</f>
        <v>4</v>
      </c>
      <c r="T2273" s="22" t="str">
        <f>VLOOKUP(A2273,Labels!$A$5:$I$3497,9)</f>
        <v>Evasive Customer</v>
      </c>
    </row>
    <row r="2274" spans="1:20" s="22" customFormat="1" ht="15.75" customHeight="1" x14ac:dyDescent="0.25">
      <c r="A2274" s="23">
        <v>2273</v>
      </c>
      <c r="B2274" s="24" t="s">
        <v>2056</v>
      </c>
      <c r="C2274" s="24" t="s">
        <v>4358</v>
      </c>
      <c r="D2274" s="24" t="s">
        <v>40</v>
      </c>
      <c r="E2274" s="23">
        <v>71</v>
      </c>
      <c r="F2274" s="25">
        <v>23593</v>
      </c>
      <c r="G2274" s="23">
        <f t="shared" ca="1" si="165"/>
        <v>56.709077292300854</v>
      </c>
      <c r="H2274" s="23" t="str">
        <f t="shared" ca="1" si="166"/>
        <v>51-60</v>
      </c>
      <c r="I2274" s="24" t="s">
        <v>354</v>
      </c>
      <c r="J2274" s="24" t="s">
        <v>61</v>
      </c>
      <c r="K2274" s="24" t="s">
        <v>43</v>
      </c>
      <c r="L2274" s="24" t="s">
        <v>44</v>
      </c>
      <c r="M2274" s="24" t="s">
        <v>45</v>
      </c>
      <c r="N2274" s="23">
        <v>9</v>
      </c>
      <c r="O2274" s="22" t="str">
        <f>VLOOKUP(A2274,[1]CustomerAddress!$A$1:$F$3997,2)</f>
        <v>0346 Dayton Hill</v>
      </c>
      <c r="P2274" s="22">
        <f>VLOOKUP(A2274,[1]CustomerAddress!$A$1:$F$3997,3)</f>
        <v>2092</v>
      </c>
      <c r="Q2274" s="22" t="str">
        <f>VLOOKUP(A2274,[1]CustomerAddress!$A$1:$F$3997,4)</f>
        <v>NSW</v>
      </c>
      <c r="R2274" s="22" t="str">
        <f>VLOOKUP(A2274,[1]CustomerAddress!$A$1:$F$3997,5)</f>
        <v>Australia</v>
      </c>
      <c r="S2274" s="22">
        <f>VLOOKUP(A2274,[1]CustomerAddress!$A$1:$F$3997,6)</f>
        <v>12</v>
      </c>
      <c r="T2274" s="22" t="str">
        <f>VLOOKUP(A2274,Labels!$A$5:$I$3497,9)</f>
        <v>Potential Customer</v>
      </c>
    </row>
    <row r="2275" spans="1:20" s="22" customFormat="1" ht="15.75" customHeight="1" x14ac:dyDescent="0.25">
      <c r="A2275" s="23">
        <v>2274</v>
      </c>
      <c r="B2275" s="24" t="s">
        <v>4359</v>
      </c>
      <c r="C2275" s="24" t="s">
        <v>4360</v>
      </c>
      <c r="D2275" s="24" t="s">
        <v>40</v>
      </c>
      <c r="E2275" s="23">
        <v>15</v>
      </c>
      <c r="F2275" s="25">
        <v>29185</v>
      </c>
      <c r="G2275" s="23">
        <f t="shared" ca="1" si="165"/>
        <v>41.388529347095378</v>
      </c>
      <c r="H2275" s="23" t="str">
        <f t="shared" ca="1" si="166"/>
        <v>41-50</v>
      </c>
      <c r="I2275" s="24" t="s">
        <v>359</v>
      </c>
      <c r="J2275" s="24" t="s">
        <v>84</v>
      </c>
      <c r="K2275" s="24" t="s">
        <v>43</v>
      </c>
      <c r="L2275" s="24" t="s">
        <v>44</v>
      </c>
      <c r="M2275" s="24" t="s">
        <v>45</v>
      </c>
      <c r="N2275" s="23">
        <v>13</v>
      </c>
      <c r="O2275" s="22" t="str">
        <f>VLOOKUP(A2275,[1]CustomerAddress!$A$1:$F$3997,2)</f>
        <v>5 Derek Pass</v>
      </c>
      <c r="P2275" s="22">
        <f>VLOOKUP(A2275,[1]CustomerAddress!$A$1:$F$3997,3)</f>
        <v>2090</v>
      </c>
      <c r="Q2275" s="22" t="str">
        <f>VLOOKUP(A2275,[1]CustomerAddress!$A$1:$F$3997,4)</f>
        <v>NSW</v>
      </c>
      <c r="R2275" s="22" t="str">
        <f>VLOOKUP(A2275,[1]CustomerAddress!$A$1:$F$3997,5)</f>
        <v>Australia</v>
      </c>
      <c r="S2275" s="22">
        <f>VLOOKUP(A2275,[1]CustomerAddress!$A$1:$F$3997,6)</f>
        <v>10</v>
      </c>
      <c r="T2275" s="22" t="str">
        <f>VLOOKUP(A2275,Labels!$A$5:$I$3497,9)</f>
        <v>Almost Lost Customer</v>
      </c>
    </row>
    <row r="2276" spans="1:20" s="22" customFormat="1" ht="15.75" customHeight="1" x14ac:dyDescent="0.25">
      <c r="A2276" s="23">
        <v>2275</v>
      </c>
      <c r="B2276" s="24" t="s">
        <v>4361</v>
      </c>
      <c r="C2276" s="24" t="s">
        <v>1760</v>
      </c>
      <c r="D2276" s="24" t="s">
        <v>40</v>
      </c>
      <c r="E2276" s="23">
        <v>77</v>
      </c>
      <c r="F2276" s="25">
        <v>33804</v>
      </c>
      <c r="G2276" s="23">
        <f t="shared" ca="1" si="165"/>
        <v>28.73373482654743</v>
      </c>
      <c r="H2276" s="23" t="str">
        <f t="shared" ca="1" si="166"/>
        <v>21-30</v>
      </c>
      <c r="I2276" s="24" t="s">
        <v>2166</v>
      </c>
      <c r="J2276" s="24" t="s">
        <v>50</v>
      </c>
      <c r="K2276" s="24" t="s">
        <v>66</v>
      </c>
      <c r="L2276" s="24" t="s">
        <v>44</v>
      </c>
      <c r="M2276" s="24" t="s">
        <v>45</v>
      </c>
      <c r="N2276" s="23">
        <v>8</v>
      </c>
      <c r="O2276" s="22" t="str">
        <f>VLOOKUP(A2276,[1]CustomerAddress!$A$1:$F$3997,2)</f>
        <v>3417 Huxley Pass</v>
      </c>
      <c r="P2276" s="22">
        <f>VLOOKUP(A2276,[1]CustomerAddress!$A$1:$F$3997,3)</f>
        <v>3355</v>
      </c>
      <c r="Q2276" s="22" t="str">
        <f>VLOOKUP(A2276,[1]CustomerAddress!$A$1:$F$3997,4)</f>
        <v>VIC</v>
      </c>
      <c r="R2276" s="22" t="str">
        <f>VLOOKUP(A2276,[1]CustomerAddress!$A$1:$F$3997,5)</f>
        <v>Australia</v>
      </c>
      <c r="S2276" s="22">
        <f>VLOOKUP(A2276,[1]CustomerAddress!$A$1:$F$3997,6)</f>
        <v>2</v>
      </c>
      <c r="T2276" s="22" t="str">
        <f>VLOOKUP(A2276,Labels!$A$5:$I$3497,9)</f>
        <v>Almost Lost Customer</v>
      </c>
    </row>
    <row r="2277" spans="1:20" s="22" customFormat="1" ht="15.75" customHeight="1" x14ac:dyDescent="0.25">
      <c r="A2277" s="23">
        <v>2276</v>
      </c>
      <c r="B2277" s="24" t="s">
        <v>4362</v>
      </c>
      <c r="C2277" s="24" t="s">
        <v>4363</v>
      </c>
      <c r="D2277" s="24" t="s">
        <v>40</v>
      </c>
      <c r="E2277" s="23">
        <v>90</v>
      </c>
      <c r="F2277" s="25">
        <v>31326</v>
      </c>
      <c r="G2277" s="23">
        <f t="shared" ca="1" si="165"/>
        <v>35.522775922437845</v>
      </c>
      <c r="H2277" s="23" t="str">
        <f t="shared" ca="1" si="166"/>
        <v>31-40</v>
      </c>
      <c r="I2277" s="24" t="s">
        <v>574</v>
      </c>
      <c r="J2277" s="24" t="s">
        <v>61</v>
      </c>
      <c r="K2277" s="24" t="s">
        <v>43</v>
      </c>
      <c r="L2277" s="24" t="s">
        <v>44</v>
      </c>
      <c r="M2277" s="24" t="s">
        <v>45</v>
      </c>
      <c r="N2277" s="23">
        <v>12</v>
      </c>
      <c r="O2277" s="22" t="str">
        <f>VLOOKUP(A2277,[1]CustomerAddress!$A$1:$F$3997,2)</f>
        <v>163 Gale Center</v>
      </c>
      <c r="P2277" s="22">
        <f>VLOOKUP(A2277,[1]CustomerAddress!$A$1:$F$3997,3)</f>
        <v>2077</v>
      </c>
      <c r="Q2277" s="22" t="str">
        <f>VLOOKUP(A2277,[1]CustomerAddress!$A$1:$F$3997,4)</f>
        <v>NSW</v>
      </c>
      <c r="R2277" s="22" t="str">
        <f>VLOOKUP(A2277,[1]CustomerAddress!$A$1:$F$3997,5)</f>
        <v>Australia</v>
      </c>
      <c r="S2277" s="22">
        <f>VLOOKUP(A2277,[1]CustomerAddress!$A$1:$F$3997,6)</f>
        <v>10</v>
      </c>
      <c r="T2277" s="22" t="str">
        <f>VLOOKUP(A2277,Labels!$A$5:$I$3497,9)</f>
        <v>Recent Customer</v>
      </c>
    </row>
    <row r="2278" spans="1:20" s="22" customFormat="1" ht="15.75" customHeight="1" x14ac:dyDescent="0.25">
      <c r="A2278" s="23">
        <v>2277</v>
      </c>
      <c r="B2278" s="24" t="s">
        <v>4364</v>
      </c>
      <c r="C2278" s="24" t="s">
        <v>779</v>
      </c>
      <c r="D2278" s="24" t="s">
        <v>40</v>
      </c>
      <c r="E2278" s="23">
        <v>44</v>
      </c>
      <c r="F2278" s="25">
        <v>23245</v>
      </c>
      <c r="G2278" s="23">
        <f t="shared" ca="1" si="165"/>
        <v>57.662501949835104</v>
      </c>
      <c r="H2278" s="23" t="str">
        <f t="shared" ca="1" si="166"/>
        <v>51-60</v>
      </c>
      <c r="I2278" s="24" t="s">
        <v>438</v>
      </c>
      <c r="J2278" s="24" t="s">
        <v>50</v>
      </c>
      <c r="K2278" s="24" t="s">
        <v>66</v>
      </c>
      <c r="L2278" s="24" t="s">
        <v>44</v>
      </c>
      <c r="M2278" s="24" t="s">
        <v>45</v>
      </c>
      <c r="N2278" s="23">
        <v>7</v>
      </c>
      <c r="O2278" s="22" t="str">
        <f>VLOOKUP(A2278,[1]CustomerAddress!$A$1:$F$3997,2)</f>
        <v>09 Grim Lane</v>
      </c>
      <c r="P2278" s="22">
        <f>VLOOKUP(A2278,[1]CustomerAddress!$A$1:$F$3997,3)</f>
        <v>3752</v>
      </c>
      <c r="Q2278" s="22" t="str">
        <f>VLOOKUP(A2278,[1]CustomerAddress!$A$1:$F$3997,4)</f>
        <v>VIC</v>
      </c>
      <c r="R2278" s="22" t="str">
        <f>VLOOKUP(A2278,[1]CustomerAddress!$A$1:$F$3997,5)</f>
        <v>Australia</v>
      </c>
      <c r="S2278" s="22">
        <f>VLOOKUP(A2278,[1]CustomerAddress!$A$1:$F$3997,6)</f>
        <v>4</v>
      </c>
      <c r="T2278" s="22" t="str">
        <f>VLOOKUP(A2278,Labels!$A$5:$I$3497,9)</f>
        <v>Late Bloomer</v>
      </c>
    </row>
    <row r="2279" spans="1:20" s="22" customFormat="1" ht="15.75" customHeight="1" x14ac:dyDescent="0.25">
      <c r="A2279" s="23">
        <v>2278</v>
      </c>
      <c r="B2279" s="24" t="s">
        <v>4365</v>
      </c>
      <c r="C2279" s="24" t="s">
        <v>4366</v>
      </c>
      <c r="D2279" s="24" t="s">
        <v>48</v>
      </c>
      <c r="E2279" s="23">
        <v>11</v>
      </c>
      <c r="F2279" s="25">
        <v>28393</v>
      </c>
      <c r="G2279" s="23">
        <f t="shared" ca="1" si="165"/>
        <v>43.558392360794009</v>
      </c>
      <c r="H2279" s="23" t="str">
        <f t="shared" ca="1" si="166"/>
        <v>41-50</v>
      </c>
      <c r="I2279" s="24" t="s">
        <v>144</v>
      </c>
      <c r="J2279" s="24" t="s">
        <v>42</v>
      </c>
      <c r="K2279" s="24" t="s">
        <v>62</v>
      </c>
      <c r="L2279" s="24" t="s">
        <v>44</v>
      </c>
      <c r="M2279" s="24" t="s">
        <v>45</v>
      </c>
      <c r="N2279" s="23">
        <v>8</v>
      </c>
      <c r="O2279" s="22" t="str">
        <f>VLOOKUP(A2279,[1]CustomerAddress!$A$1:$F$3997,2)</f>
        <v>31953 Dixon Way</v>
      </c>
      <c r="P2279" s="22">
        <f>VLOOKUP(A2279,[1]CustomerAddress!$A$1:$F$3997,3)</f>
        <v>2580</v>
      </c>
      <c r="Q2279" s="22" t="str">
        <f>VLOOKUP(A2279,[1]CustomerAddress!$A$1:$F$3997,4)</f>
        <v>NSW</v>
      </c>
      <c r="R2279" s="22" t="str">
        <f>VLOOKUP(A2279,[1]CustomerAddress!$A$1:$F$3997,5)</f>
        <v>Australia</v>
      </c>
      <c r="S2279" s="22">
        <f>VLOOKUP(A2279,[1]CustomerAddress!$A$1:$F$3997,6)</f>
        <v>4</v>
      </c>
      <c r="T2279" s="22" t="str">
        <f>VLOOKUP(A2279,Labels!$A$5:$I$3497,9)</f>
        <v>Late Bloomer</v>
      </c>
    </row>
    <row r="2280" spans="1:20" s="22" customFormat="1" ht="15.75" customHeight="1" x14ac:dyDescent="0.25">
      <c r="A2280" s="23">
        <v>2279</v>
      </c>
      <c r="B2280" s="24" t="s">
        <v>3705</v>
      </c>
      <c r="C2280" s="24" t="s">
        <v>4367</v>
      </c>
      <c r="D2280" s="24" t="s">
        <v>48</v>
      </c>
      <c r="E2280" s="23">
        <v>42</v>
      </c>
      <c r="F2280" s="25">
        <v>28933</v>
      </c>
      <c r="G2280" s="23">
        <f t="shared" ca="1" si="165"/>
        <v>42.078940305999488</v>
      </c>
      <c r="H2280" s="23" t="str">
        <f t="shared" ca="1" si="166"/>
        <v>41-50</v>
      </c>
      <c r="I2280" s="24" t="s">
        <v>2166</v>
      </c>
      <c r="J2280" s="24" t="s">
        <v>42</v>
      </c>
      <c r="K2280" s="24" t="s">
        <v>43</v>
      </c>
      <c r="L2280" s="24" t="s">
        <v>44</v>
      </c>
      <c r="M2280" s="24" t="s">
        <v>57</v>
      </c>
      <c r="N2280" s="23">
        <v>3</v>
      </c>
      <c r="O2280" s="22" t="str">
        <f>VLOOKUP(A2280,[1]CustomerAddress!$A$1:$F$3997,2)</f>
        <v>463 Rowland Drive</v>
      </c>
      <c r="P2280" s="22">
        <f>VLOOKUP(A2280,[1]CustomerAddress!$A$1:$F$3997,3)</f>
        <v>2066</v>
      </c>
      <c r="Q2280" s="22" t="str">
        <f>VLOOKUP(A2280,[1]CustomerAddress!$A$1:$F$3997,4)</f>
        <v>NSW</v>
      </c>
      <c r="R2280" s="22" t="str">
        <f>VLOOKUP(A2280,[1]CustomerAddress!$A$1:$F$3997,5)</f>
        <v>Australia</v>
      </c>
      <c r="S2280" s="22">
        <f>VLOOKUP(A2280,[1]CustomerAddress!$A$1:$F$3997,6)</f>
        <v>9</v>
      </c>
      <c r="T2280" s="22" t="str">
        <f>VLOOKUP(A2280,Labels!$A$5:$I$3497,9)</f>
        <v>Potential Customer</v>
      </c>
    </row>
    <row r="2281" spans="1:20" s="22" customFormat="1" ht="15.75" customHeight="1" x14ac:dyDescent="0.25">
      <c r="A2281" s="23">
        <v>2280</v>
      </c>
      <c r="B2281" s="24" t="s">
        <v>4368</v>
      </c>
      <c r="C2281" s="24" t="s">
        <v>4369</v>
      </c>
      <c r="D2281" s="24" t="s">
        <v>40</v>
      </c>
      <c r="E2281" s="23">
        <v>93</v>
      </c>
      <c r="F2281" s="25">
        <v>22238</v>
      </c>
      <c r="G2281" s="23">
        <f t="shared" ca="1" si="165"/>
        <v>60.421406059424143</v>
      </c>
      <c r="H2281" s="23" t="str">
        <f t="shared" ca="1" si="166"/>
        <v>61-70</v>
      </c>
      <c r="I2281" s="24" t="s">
        <v>763</v>
      </c>
      <c r="J2281" s="24" t="s">
        <v>61</v>
      </c>
      <c r="K2281" s="24" t="s">
        <v>43</v>
      </c>
      <c r="L2281" s="24" t="s">
        <v>44</v>
      </c>
      <c r="M2281" s="24" t="s">
        <v>57</v>
      </c>
      <c r="N2281" s="23">
        <v>9</v>
      </c>
      <c r="O2281" s="22" t="str">
        <f>VLOOKUP(A2281,[1]CustomerAddress!$A$1:$F$3997,2)</f>
        <v>054 Mesta Drive</v>
      </c>
      <c r="P2281" s="22">
        <f>VLOOKUP(A2281,[1]CustomerAddress!$A$1:$F$3997,3)</f>
        <v>3620</v>
      </c>
      <c r="Q2281" s="22" t="str">
        <f>VLOOKUP(A2281,[1]CustomerAddress!$A$1:$F$3997,4)</f>
        <v>VIC</v>
      </c>
      <c r="R2281" s="22" t="str">
        <f>VLOOKUP(A2281,[1]CustomerAddress!$A$1:$F$3997,5)</f>
        <v>Australia</v>
      </c>
      <c r="S2281" s="22">
        <f>VLOOKUP(A2281,[1]CustomerAddress!$A$1:$F$3997,6)</f>
        <v>1</v>
      </c>
      <c r="T2281" s="22" t="str">
        <f>VLOOKUP(A2281,Labels!$A$5:$I$3497,9)</f>
        <v>Late Bloomer</v>
      </c>
    </row>
    <row r="2282" spans="1:20" s="22" customFormat="1" ht="15.75" customHeight="1" x14ac:dyDescent="0.25">
      <c r="A2282" s="23">
        <v>2281</v>
      </c>
      <c r="B2282" s="24" t="s">
        <v>2893</v>
      </c>
      <c r="C2282" s="24" t="s">
        <v>4370</v>
      </c>
      <c r="D2282" s="24" t="s">
        <v>40</v>
      </c>
      <c r="E2282" s="23">
        <v>56</v>
      </c>
      <c r="F2282" s="25">
        <v>32638</v>
      </c>
      <c r="G2282" s="23">
        <f t="shared" ca="1" si="165"/>
        <v>31.928255374492636</v>
      </c>
      <c r="H2282" s="23" t="str">
        <f t="shared" ca="1" si="166"/>
        <v>31-40</v>
      </c>
      <c r="J2282" s="24" t="s">
        <v>61</v>
      </c>
      <c r="K2282" s="24" t="s">
        <v>66</v>
      </c>
      <c r="L2282" s="24" t="s">
        <v>44</v>
      </c>
      <c r="M2282" s="24" t="s">
        <v>45</v>
      </c>
      <c r="N2282" s="23">
        <v>14</v>
      </c>
      <c r="O2282" s="22" t="str">
        <f>VLOOKUP(A2282,[1]CustomerAddress!$A$1:$F$3997,2)</f>
        <v>33550 Spohn Terrace</v>
      </c>
      <c r="P2282" s="22">
        <f>VLOOKUP(A2282,[1]CustomerAddress!$A$1:$F$3997,3)</f>
        <v>3630</v>
      </c>
      <c r="Q2282" s="22" t="str">
        <f>VLOOKUP(A2282,[1]CustomerAddress!$A$1:$F$3997,4)</f>
        <v>VIC</v>
      </c>
      <c r="R2282" s="22" t="str">
        <f>VLOOKUP(A2282,[1]CustomerAddress!$A$1:$F$3997,5)</f>
        <v>Australia</v>
      </c>
      <c r="S2282" s="22">
        <f>VLOOKUP(A2282,[1]CustomerAddress!$A$1:$F$3997,6)</f>
        <v>1</v>
      </c>
      <c r="T2282" s="22" t="str">
        <f>VLOOKUP(A2282,Labels!$A$5:$I$3497,9)</f>
        <v>Potential Customer</v>
      </c>
    </row>
    <row r="2283" spans="1:20" s="22" customFormat="1" ht="15.75" customHeight="1" x14ac:dyDescent="0.25">
      <c r="A2283" s="23">
        <v>2282</v>
      </c>
      <c r="B2283" s="24" t="s">
        <v>4371</v>
      </c>
      <c r="C2283" s="24" t="s">
        <v>4372</v>
      </c>
      <c r="D2283" s="24" t="s">
        <v>48</v>
      </c>
      <c r="E2283" s="23">
        <v>81</v>
      </c>
      <c r="F2283" s="25">
        <v>20876</v>
      </c>
      <c r="G2283" s="23">
        <f t="shared" ca="1" si="165"/>
        <v>64.152912908739211</v>
      </c>
      <c r="H2283" s="23" t="str">
        <f t="shared" ca="1" si="166"/>
        <v>61-70</v>
      </c>
      <c r="I2283" s="24" t="s">
        <v>181</v>
      </c>
      <c r="J2283" s="24" t="s">
        <v>50</v>
      </c>
      <c r="K2283" s="24" t="s">
        <v>62</v>
      </c>
      <c r="L2283" s="24" t="s">
        <v>44</v>
      </c>
      <c r="M2283" s="24" t="s">
        <v>45</v>
      </c>
      <c r="N2283" s="23">
        <v>7</v>
      </c>
      <c r="O2283" s="22" t="str">
        <f>VLOOKUP(A2283,[1]CustomerAddress!$A$1:$F$3997,2)</f>
        <v>953 Del Sol Point</v>
      </c>
      <c r="P2283" s="22">
        <f>VLOOKUP(A2283,[1]CustomerAddress!$A$1:$F$3997,3)</f>
        <v>3630</v>
      </c>
      <c r="Q2283" s="22" t="str">
        <f>VLOOKUP(A2283,[1]CustomerAddress!$A$1:$F$3997,4)</f>
        <v>VIC</v>
      </c>
      <c r="R2283" s="22" t="str">
        <f>VLOOKUP(A2283,[1]CustomerAddress!$A$1:$F$3997,5)</f>
        <v>Australia</v>
      </c>
      <c r="S2283" s="22">
        <f>VLOOKUP(A2283,[1]CustomerAddress!$A$1:$F$3997,6)</f>
        <v>4</v>
      </c>
      <c r="T2283" s="22" t="str">
        <f>VLOOKUP(A2283,Labels!$A$5:$I$3497,9)</f>
        <v>Becoming Loyal</v>
      </c>
    </row>
    <row r="2284" spans="1:20" s="22" customFormat="1" ht="15.75" customHeight="1" x14ac:dyDescent="0.25">
      <c r="A2284" s="23">
        <v>2283</v>
      </c>
      <c r="B2284" s="24" t="s">
        <v>4373</v>
      </c>
      <c r="C2284" s="24" t="s">
        <v>4374</v>
      </c>
      <c r="D2284" s="24" t="s">
        <v>48</v>
      </c>
      <c r="E2284" s="23">
        <v>44</v>
      </c>
      <c r="F2284" s="25">
        <v>19763</v>
      </c>
      <c r="G2284" s="23">
        <f t="shared" ca="1" si="165"/>
        <v>67.202227977232369</v>
      </c>
      <c r="H2284" s="23" t="str">
        <f t="shared" ca="1" si="166"/>
        <v>61-70</v>
      </c>
      <c r="I2284" s="24" t="s">
        <v>1005</v>
      </c>
      <c r="J2284" s="24" t="s">
        <v>61</v>
      </c>
      <c r="K2284" s="24" t="s">
        <v>66</v>
      </c>
      <c r="L2284" s="24" t="s">
        <v>44</v>
      </c>
      <c r="M2284" s="24" t="s">
        <v>57</v>
      </c>
      <c r="N2284" s="23">
        <v>16</v>
      </c>
      <c r="O2284" s="22" t="str">
        <f>VLOOKUP(A2284,[1]CustomerAddress!$A$1:$F$3997,2)</f>
        <v>369 Milwaukee Court</v>
      </c>
      <c r="P2284" s="22">
        <f>VLOOKUP(A2284,[1]CustomerAddress!$A$1:$F$3997,3)</f>
        <v>3630</v>
      </c>
      <c r="Q2284" s="22" t="str">
        <f>VLOOKUP(A2284,[1]CustomerAddress!$A$1:$F$3997,4)</f>
        <v>VIC</v>
      </c>
      <c r="R2284" s="22" t="str">
        <f>VLOOKUP(A2284,[1]CustomerAddress!$A$1:$F$3997,5)</f>
        <v>Australia</v>
      </c>
      <c r="S2284" s="22">
        <f>VLOOKUP(A2284,[1]CustomerAddress!$A$1:$F$3997,6)</f>
        <v>2</v>
      </c>
      <c r="T2284" s="22" t="str">
        <f>VLOOKUP(A2284,Labels!$A$5:$I$3497,9)</f>
        <v>Potential Customer</v>
      </c>
    </row>
    <row r="2285" spans="1:20" s="22" customFormat="1" ht="15.75" customHeight="1" x14ac:dyDescent="0.25">
      <c r="A2285" s="23">
        <v>2284</v>
      </c>
      <c r="B2285" s="24" t="s">
        <v>4375</v>
      </c>
      <c r="C2285" s="24" t="s">
        <v>4376</v>
      </c>
      <c r="D2285" s="24" t="s">
        <v>40</v>
      </c>
      <c r="E2285" s="23">
        <v>83</v>
      </c>
      <c r="F2285" s="25">
        <v>27076</v>
      </c>
      <c r="G2285" s="23">
        <f t="shared" ca="1" si="165"/>
        <v>47.166611538876197</v>
      </c>
      <c r="H2285" s="23" t="str">
        <f t="shared" ca="1" si="166"/>
        <v>41-50</v>
      </c>
      <c r="I2285" s="24" t="s">
        <v>2952</v>
      </c>
      <c r="J2285" s="24" t="s">
        <v>138</v>
      </c>
      <c r="K2285" s="24" t="s">
        <v>66</v>
      </c>
      <c r="L2285" s="24" t="s">
        <v>44</v>
      </c>
      <c r="M2285" s="24" t="s">
        <v>57</v>
      </c>
      <c r="N2285" s="23">
        <v>14</v>
      </c>
      <c r="O2285" s="22" t="str">
        <f>VLOOKUP(A2285,[1]CustomerAddress!$A$1:$F$3997,2)</f>
        <v>10055 Old Shore Lane</v>
      </c>
      <c r="P2285" s="22">
        <f>VLOOKUP(A2285,[1]CustomerAddress!$A$1:$F$3997,3)</f>
        <v>3630</v>
      </c>
      <c r="Q2285" s="22" t="str">
        <f>VLOOKUP(A2285,[1]CustomerAddress!$A$1:$F$3997,4)</f>
        <v>VIC</v>
      </c>
      <c r="R2285" s="22" t="str">
        <f>VLOOKUP(A2285,[1]CustomerAddress!$A$1:$F$3997,5)</f>
        <v>Australia</v>
      </c>
      <c r="S2285" s="22">
        <f>VLOOKUP(A2285,[1]CustomerAddress!$A$1:$F$3997,6)</f>
        <v>1</v>
      </c>
      <c r="T2285" s="22" t="str">
        <f>VLOOKUP(A2285,Labels!$A$5:$I$3497,9)</f>
        <v>Potential Customer</v>
      </c>
    </row>
    <row r="2286" spans="1:20" s="22" customFormat="1" ht="15.75" customHeight="1" x14ac:dyDescent="0.25">
      <c r="A2286" s="23">
        <v>2285</v>
      </c>
      <c r="B2286" s="24" t="s">
        <v>4377</v>
      </c>
      <c r="C2286" s="24" t="s">
        <v>4378</v>
      </c>
      <c r="D2286" s="24" t="s">
        <v>40</v>
      </c>
      <c r="E2286" s="23">
        <v>71</v>
      </c>
      <c r="F2286" s="25">
        <v>26964</v>
      </c>
      <c r="G2286" s="23">
        <f t="shared" ca="1" si="165"/>
        <v>47.473460853944694</v>
      </c>
      <c r="H2286" s="23" t="str">
        <f t="shared" ca="1" si="166"/>
        <v>41-50</v>
      </c>
      <c r="I2286" s="24" t="s">
        <v>292</v>
      </c>
      <c r="J2286" s="24" t="s">
        <v>42</v>
      </c>
      <c r="K2286" s="24" t="s">
        <v>66</v>
      </c>
      <c r="L2286" s="24" t="s">
        <v>44</v>
      </c>
      <c r="M2286" s="24" t="s">
        <v>57</v>
      </c>
      <c r="N2286" s="23">
        <v>5</v>
      </c>
      <c r="O2286" s="22" t="str">
        <f>VLOOKUP(A2286,[1]CustomerAddress!$A$1:$F$3997,2)</f>
        <v>018 Porter Court</v>
      </c>
      <c r="P2286" s="22">
        <f>VLOOKUP(A2286,[1]CustomerAddress!$A$1:$F$3997,3)</f>
        <v>3631</v>
      </c>
      <c r="Q2286" s="22" t="str">
        <f>VLOOKUP(A2286,[1]CustomerAddress!$A$1:$F$3997,4)</f>
        <v>VIC</v>
      </c>
      <c r="R2286" s="22" t="str">
        <f>VLOOKUP(A2286,[1]CustomerAddress!$A$1:$F$3997,5)</f>
        <v>Australia</v>
      </c>
      <c r="S2286" s="22">
        <f>VLOOKUP(A2286,[1]CustomerAddress!$A$1:$F$3997,6)</f>
        <v>6</v>
      </c>
      <c r="T2286" s="22" t="str">
        <f>VLOOKUP(A2286,Labels!$A$5:$I$3497,9)</f>
        <v>Potential Customer</v>
      </c>
    </row>
    <row r="2287" spans="1:20" s="22" customFormat="1" ht="15.75" customHeight="1" x14ac:dyDescent="0.25">
      <c r="A2287" s="23">
        <v>2286</v>
      </c>
      <c r="B2287" s="24" t="s">
        <v>4379</v>
      </c>
      <c r="C2287" s="24" t="s">
        <v>4380</v>
      </c>
      <c r="D2287" s="24" t="s">
        <v>40</v>
      </c>
      <c r="E2287" s="23">
        <v>20</v>
      </c>
      <c r="F2287" s="25">
        <v>34852</v>
      </c>
      <c r="G2287" s="23">
        <f t="shared" ca="1" si="165"/>
        <v>25.862501949835103</v>
      </c>
      <c r="H2287" s="23" t="str">
        <f t="shared" ca="1" si="166"/>
        <v>21-30</v>
      </c>
      <c r="I2287" s="24" t="s">
        <v>347</v>
      </c>
      <c r="J2287" s="24" t="s">
        <v>84</v>
      </c>
      <c r="K2287" s="24" t="s">
        <v>66</v>
      </c>
      <c r="L2287" s="24" t="s">
        <v>44</v>
      </c>
      <c r="M2287" s="24" t="s">
        <v>57</v>
      </c>
      <c r="N2287" s="23">
        <v>5</v>
      </c>
      <c r="O2287" s="22" t="str">
        <f>VLOOKUP(A2287,[1]CustomerAddress!$A$1:$F$3997,2)</f>
        <v>67 Elka Court</v>
      </c>
      <c r="P2287" s="22">
        <f>VLOOKUP(A2287,[1]CustomerAddress!$A$1:$F$3997,3)</f>
        <v>3630</v>
      </c>
      <c r="Q2287" s="22" t="str">
        <f>VLOOKUP(A2287,[1]CustomerAddress!$A$1:$F$3997,4)</f>
        <v>VIC</v>
      </c>
      <c r="R2287" s="22" t="str">
        <f>VLOOKUP(A2287,[1]CustomerAddress!$A$1:$F$3997,5)</f>
        <v>Australia</v>
      </c>
      <c r="S2287" s="22">
        <f>VLOOKUP(A2287,[1]CustomerAddress!$A$1:$F$3997,6)</f>
        <v>3</v>
      </c>
      <c r="T2287" s="22" t="str">
        <f>VLOOKUP(A2287,Labels!$A$5:$I$3497,9)</f>
        <v>High Risk Customer</v>
      </c>
    </row>
    <row r="2288" spans="1:20" s="22" customFormat="1" ht="15.75" customHeight="1" x14ac:dyDescent="0.25">
      <c r="A2288" s="23">
        <v>2287</v>
      </c>
      <c r="B2288" s="24" t="s">
        <v>4381</v>
      </c>
      <c r="C2288" s="24" t="s">
        <v>4382</v>
      </c>
      <c r="D2288" s="24" t="s">
        <v>40</v>
      </c>
      <c r="E2288" s="23">
        <v>53</v>
      </c>
      <c r="F2288" s="25">
        <v>27141</v>
      </c>
      <c r="G2288" s="23">
        <f t="shared" ca="1" si="165"/>
        <v>46.988529347095373</v>
      </c>
      <c r="H2288" s="23" t="str">
        <f t="shared" ca="1" si="166"/>
        <v>41-50</v>
      </c>
      <c r="I2288" s="24" t="s">
        <v>1106</v>
      </c>
      <c r="J2288" s="24" t="s">
        <v>138</v>
      </c>
      <c r="K2288" s="24" t="s">
        <v>66</v>
      </c>
      <c r="L2288" s="24" t="s">
        <v>44</v>
      </c>
      <c r="M2288" s="24" t="s">
        <v>57</v>
      </c>
      <c r="N2288" s="23">
        <v>20</v>
      </c>
      <c r="O2288" s="22" t="str">
        <f>VLOOKUP(A2288,[1]CustomerAddress!$A$1:$F$3997,2)</f>
        <v>5086 Meadow Ridge Circle</v>
      </c>
      <c r="P2288" s="22">
        <f>VLOOKUP(A2288,[1]CustomerAddress!$A$1:$F$3997,3)</f>
        <v>3350</v>
      </c>
      <c r="Q2288" s="22" t="str">
        <f>VLOOKUP(A2288,[1]CustomerAddress!$A$1:$F$3997,4)</f>
        <v>VIC</v>
      </c>
      <c r="R2288" s="22" t="str">
        <f>VLOOKUP(A2288,[1]CustomerAddress!$A$1:$F$3997,5)</f>
        <v>Australia</v>
      </c>
      <c r="S2288" s="22">
        <f>VLOOKUP(A2288,[1]CustomerAddress!$A$1:$F$3997,6)</f>
        <v>7</v>
      </c>
      <c r="T2288" s="22" t="str">
        <f>VLOOKUP(A2288,Labels!$A$5:$I$3497,9)</f>
        <v>Lost Customer</v>
      </c>
    </row>
    <row r="2289" spans="1:20" s="22" customFormat="1" ht="15.75" customHeight="1" x14ac:dyDescent="0.25">
      <c r="A2289" s="23">
        <v>2288</v>
      </c>
      <c r="B2289" s="24" t="s">
        <v>4383</v>
      </c>
      <c r="C2289" s="24" t="s">
        <v>4384</v>
      </c>
      <c r="D2289" s="24" t="s">
        <v>48</v>
      </c>
      <c r="E2289" s="23">
        <v>63</v>
      </c>
      <c r="F2289" s="25">
        <v>23501</v>
      </c>
      <c r="G2289" s="23">
        <f t="shared" ca="1" si="165"/>
        <v>56.961132086821401</v>
      </c>
      <c r="H2289" s="23" t="str">
        <f t="shared" ca="1" si="166"/>
        <v>51-60</v>
      </c>
      <c r="I2289" s="24" t="s">
        <v>347</v>
      </c>
      <c r="J2289" s="24" t="s">
        <v>84</v>
      </c>
      <c r="K2289" s="24" t="s">
        <v>66</v>
      </c>
      <c r="L2289" s="24" t="s">
        <v>44</v>
      </c>
      <c r="M2289" s="24" t="s">
        <v>57</v>
      </c>
      <c r="N2289" s="23">
        <v>8</v>
      </c>
      <c r="O2289" s="22" t="str">
        <f>VLOOKUP(A2289,[1]CustomerAddress!$A$1:$F$3997,2)</f>
        <v>66 Talmadge Terrace</v>
      </c>
      <c r="P2289" s="22">
        <f>VLOOKUP(A2289,[1]CustomerAddress!$A$1:$F$3997,3)</f>
        <v>3630</v>
      </c>
      <c r="Q2289" s="22" t="str">
        <f>VLOOKUP(A2289,[1]CustomerAddress!$A$1:$F$3997,4)</f>
        <v>VIC</v>
      </c>
      <c r="R2289" s="22" t="str">
        <f>VLOOKUP(A2289,[1]CustomerAddress!$A$1:$F$3997,5)</f>
        <v>Australia</v>
      </c>
      <c r="S2289" s="22">
        <f>VLOOKUP(A2289,[1]CustomerAddress!$A$1:$F$3997,6)</f>
        <v>1</v>
      </c>
      <c r="T2289" s="22" t="str">
        <f>VLOOKUP(A2289,Labels!$A$5:$I$3497,9)</f>
        <v>Potential Customer</v>
      </c>
    </row>
    <row r="2290" spans="1:20" s="22" customFormat="1" ht="15.75" customHeight="1" x14ac:dyDescent="0.25">
      <c r="A2290" s="23">
        <v>2289</v>
      </c>
      <c r="B2290" s="24" t="s">
        <v>1733</v>
      </c>
      <c r="C2290" s="24" t="s">
        <v>4385</v>
      </c>
      <c r="D2290" s="24" t="s">
        <v>40</v>
      </c>
      <c r="E2290" s="23">
        <v>97</v>
      </c>
      <c r="F2290" s="25">
        <v>29489</v>
      </c>
      <c r="G2290" s="23">
        <f t="shared" ca="1" si="165"/>
        <v>40.555652634766609</v>
      </c>
      <c r="H2290" s="23" t="str">
        <f t="shared" ca="1" si="166"/>
        <v>41-50</v>
      </c>
      <c r="I2290" s="24" t="s">
        <v>127</v>
      </c>
      <c r="J2290" s="24" t="s">
        <v>42</v>
      </c>
      <c r="K2290" s="24" t="s">
        <v>62</v>
      </c>
      <c r="L2290" s="24" t="s">
        <v>44</v>
      </c>
      <c r="M2290" s="24" t="s">
        <v>45</v>
      </c>
      <c r="N2290" s="23">
        <v>13</v>
      </c>
      <c r="O2290" s="22" t="str">
        <f>VLOOKUP(A2290,[1]CustomerAddress!$A$1:$F$3997,2)</f>
        <v>09356 Badeau Drive</v>
      </c>
      <c r="P2290" s="22">
        <f>VLOOKUP(A2290,[1]CustomerAddress!$A$1:$F$3997,3)</f>
        <v>3630</v>
      </c>
      <c r="Q2290" s="22" t="str">
        <f>VLOOKUP(A2290,[1]CustomerAddress!$A$1:$F$3997,4)</f>
        <v>VIC</v>
      </c>
      <c r="R2290" s="22" t="str">
        <f>VLOOKUP(A2290,[1]CustomerAddress!$A$1:$F$3997,5)</f>
        <v>Australia</v>
      </c>
      <c r="S2290" s="22">
        <f>VLOOKUP(A2290,[1]CustomerAddress!$A$1:$F$3997,6)</f>
        <v>1</v>
      </c>
      <c r="T2290" s="22" t="str">
        <f>VLOOKUP(A2290,Labels!$A$5:$I$3497,9)</f>
        <v>High Risk Customer</v>
      </c>
    </row>
    <row r="2291" spans="1:20" s="22" customFormat="1" ht="15.75" customHeight="1" x14ac:dyDescent="0.25">
      <c r="A2291" s="23">
        <v>2290</v>
      </c>
      <c r="B2291" s="24" t="s">
        <v>4386</v>
      </c>
      <c r="C2291" s="24" t="s">
        <v>4387</v>
      </c>
      <c r="D2291" s="24" t="s">
        <v>48</v>
      </c>
      <c r="E2291" s="23">
        <v>18</v>
      </c>
      <c r="F2291" s="25">
        <v>29655</v>
      </c>
      <c r="G2291" s="23">
        <f t="shared" ca="1" si="165"/>
        <v>40.100858114218667</v>
      </c>
      <c r="H2291" s="23" t="str">
        <f t="shared" ca="1" si="166"/>
        <v>41-50</v>
      </c>
      <c r="I2291" s="24" t="s">
        <v>90</v>
      </c>
      <c r="J2291" s="24" t="s">
        <v>84</v>
      </c>
      <c r="K2291" s="24" t="s">
        <v>43</v>
      </c>
      <c r="L2291" s="24" t="s">
        <v>44</v>
      </c>
      <c r="M2291" s="24" t="s">
        <v>45</v>
      </c>
      <c r="N2291" s="23">
        <v>5</v>
      </c>
      <c r="O2291" s="22" t="str">
        <f>VLOOKUP(A2291,[1]CustomerAddress!$A$1:$F$3997,2)</f>
        <v>1032 Killdeer Place</v>
      </c>
      <c r="P2291" s="22">
        <f>VLOOKUP(A2291,[1]CustomerAddress!$A$1:$F$3997,3)</f>
        <v>3631</v>
      </c>
      <c r="Q2291" s="22" t="str">
        <f>VLOOKUP(A2291,[1]CustomerAddress!$A$1:$F$3997,4)</f>
        <v>VIC</v>
      </c>
      <c r="R2291" s="22" t="str">
        <f>VLOOKUP(A2291,[1]CustomerAddress!$A$1:$F$3997,5)</f>
        <v>Australia</v>
      </c>
      <c r="S2291" s="22">
        <f>VLOOKUP(A2291,[1]CustomerAddress!$A$1:$F$3997,6)</f>
        <v>3</v>
      </c>
      <c r="T2291" s="22" t="str">
        <f>VLOOKUP(A2291,Labels!$A$5:$I$3497,9)</f>
        <v>Losing Customer</v>
      </c>
    </row>
    <row r="2292" spans="1:20" s="22" customFormat="1" ht="15.75" hidden="1" customHeight="1" x14ac:dyDescent="0.25">
      <c r="A2292" s="23">
        <v>2291</v>
      </c>
      <c r="B2292" s="24" t="s">
        <v>4388</v>
      </c>
      <c r="C2292" s="24" t="s">
        <v>4389</v>
      </c>
      <c r="D2292" s="24" t="s">
        <v>48</v>
      </c>
      <c r="E2292" s="23">
        <v>67</v>
      </c>
      <c r="F2292" s="25">
        <v>26036</v>
      </c>
      <c r="G2292" s="23">
        <f t="shared" ca="1" si="165"/>
        <v>50.015926607369352</v>
      </c>
      <c r="H2292" s="23"/>
      <c r="I2292" s="24" t="s">
        <v>1922</v>
      </c>
      <c r="J2292" s="24" t="s">
        <v>84</v>
      </c>
      <c r="K2292" s="24" t="s">
        <v>62</v>
      </c>
      <c r="L2292" s="24" t="s">
        <v>44</v>
      </c>
      <c r="M2292" s="24" t="s">
        <v>45</v>
      </c>
      <c r="N2292" s="23">
        <v>4</v>
      </c>
    </row>
    <row r="2293" spans="1:20" s="22" customFormat="1" ht="15.75" customHeight="1" x14ac:dyDescent="0.25">
      <c r="A2293" s="23">
        <v>2292</v>
      </c>
      <c r="B2293" s="24" t="s">
        <v>2717</v>
      </c>
      <c r="C2293" s="24" t="s">
        <v>4390</v>
      </c>
      <c r="D2293" s="24" t="s">
        <v>40</v>
      </c>
      <c r="E2293" s="23">
        <v>17</v>
      </c>
      <c r="F2293" s="25">
        <v>35948</v>
      </c>
      <c r="G2293" s="23">
        <f t="shared" ca="1" si="165"/>
        <v>22.859762223807707</v>
      </c>
      <c r="H2293" s="23" t="str">
        <f t="shared" ref="H2293:H2295" ca="1" si="167">IF(G2293&lt;=10,"0-10",IF(AND(G2293&gt;10,G2293&lt;=20),"11-20",IF(AND(G2293&gt;20,G2293&lt;=30),"21-30",IF(AND(G2293&gt;30,G2293&lt;=40),"31-40",IF(AND(G2293&gt;40,G2293&lt;=50),"41-50",IF(AND(G2293&gt;50,G2293&lt;=60),"51-60",IF(AND(G2293&gt;60,G2293&lt;=70),"61-70",IF(AND(G2293&gt;70,G2293&lt;=80),"71-80",IF(AND(G2293&gt;80,G2293&lt;=90),"81-90",IF(G2293&gt;90,"91-100"))))))))))</f>
        <v>21-30</v>
      </c>
      <c r="I2293" s="24" t="s">
        <v>127</v>
      </c>
      <c r="J2293" s="24" t="s">
        <v>42</v>
      </c>
      <c r="K2293" s="24" t="s">
        <v>43</v>
      </c>
      <c r="L2293" s="24" t="s">
        <v>44</v>
      </c>
      <c r="M2293" s="24" t="s">
        <v>45</v>
      </c>
      <c r="N2293" s="23">
        <v>2</v>
      </c>
      <c r="O2293" s="22" t="str">
        <f>VLOOKUP(A2293,[1]CustomerAddress!$A$1:$F$3997,2)</f>
        <v>5015 Pawling Park</v>
      </c>
      <c r="P2293" s="22">
        <f>VLOOKUP(A2293,[1]CustomerAddress!$A$1:$F$3997,3)</f>
        <v>2525</v>
      </c>
      <c r="Q2293" s="22" t="str">
        <f>VLOOKUP(A2293,[1]CustomerAddress!$A$1:$F$3997,4)</f>
        <v>NSW</v>
      </c>
      <c r="R2293" s="22" t="str">
        <f>VLOOKUP(A2293,[1]CustomerAddress!$A$1:$F$3997,5)</f>
        <v>Australia</v>
      </c>
      <c r="S2293" s="22">
        <f>VLOOKUP(A2293,[1]CustomerAddress!$A$1:$F$3997,6)</f>
        <v>9</v>
      </c>
      <c r="T2293" s="22" t="str">
        <f>VLOOKUP(A2293,Labels!$A$5:$I$3497,9)</f>
        <v>Potential Customer</v>
      </c>
    </row>
    <row r="2294" spans="1:20" s="22" customFormat="1" ht="15.75" customHeight="1" x14ac:dyDescent="0.25">
      <c r="A2294" s="23">
        <v>2293</v>
      </c>
      <c r="B2294" s="24" t="s">
        <v>4391</v>
      </c>
      <c r="C2294" s="24" t="s">
        <v>4392</v>
      </c>
      <c r="D2294" s="24" t="s">
        <v>40</v>
      </c>
      <c r="E2294" s="23">
        <v>70</v>
      </c>
      <c r="F2294" s="25">
        <v>21251</v>
      </c>
      <c r="G2294" s="23">
        <f t="shared" ca="1" si="165"/>
        <v>63.125515648465239</v>
      </c>
      <c r="H2294" s="23" t="str">
        <f t="shared" ca="1" si="167"/>
        <v>61-70</v>
      </c>
      <c r="I2294" s="24" t="s">
        <v>387</v>
      </c>
      <c r="J2294" s="24" t="s">
        <v>50</v>
      </c>
      <c r="K2294" s="24" t="s">
        <v>62</v>
      </c>
      <c r="L2294" s="24" t="s">
        <v>44</v>
      </c>
      <c r="M2294" s="24" t="s">
        <v>57</v>
      </c>
      <c r="N2294" s="23">
        <v>16</v>
      </c>
      <c r="O2294" s="22" t="str">
        <f>VLOOKUP(A2294,[1]CustomerAddress!$A$1:$F$3997,2)</f>
        <v>5701 Sugar Court</v>
      </c>
      <c r="P2294" s="22">
        <f>VLOOKUP(A2294,[1]CustomerAddress!$A$1:$F$3997,3)</f>
        <v>2880</v>
      </c>
      <c r="Q2294" s="22" t="str">
        <f>VLOOKUP(A2294,[1]CustomerAddress!$A$1:$F$3997,4)</f>
        <v>NSW</v>
      </c>
      <c r="R2294" s="22" t="str">
        <f>VLOOKUP(A2294,[1]CustomerAddress!$A$1:$F$3997,5)</f>
        <v>Australia</v>
      </c>
      <c r="S2294" s="22">
        <f>VLOOKUP(A2294,[1]CustomerAddress!$A$1:$F$3997,6)</f>
        <v>1</v>
      </c>
      <c r="T2294" s="22" t="str">
        <f>VLOOKUP(A2294,Labels!$A$5:$I$3497,9)</f>
        <v>High Risk Customer</v>
      </c>
    </row>
    <row r="2295" spans="1:20" s="22" customFormat="1" ht="15.75" customHeight="1" x14ac:dyDescent="0.25">
      <c r="A2295" s="23">
        <v>2294</v>
      </c>
      <c r="B2295" s="24" t="s">
        <v>4393</v>
      </c>
      <c r="C2295" s="24" t="s">
        <v>679</v>
      </c>
      <c r="D2295" s="24" t="s">
        <v>48</v>
      </c>
      <c r="E2295" s="23">
        <v>25</v>
      </c>
      <c r="F2295" s="25">
        <v>31944</v>
      </c>
      <c r="G2295" s="23">
        <f t="shared" ca="1" si="165"/>
        <v>33.829625237506335</v>
      </c>
      <c r="H2295" s="23" t="str">
        <f t="shared" ca="1" si="167"/>
        <v>31-40</v>
      </c>
      <c r="I2295" s="24" t="s">
        <v>362</v>
      </c>
      <c r="J2295" s="24" t="s">
        <v>84</v>
      </c>
      <c r="K2295" s="24" t="s">
        <v>43</v>
      </c>
      <c r="L2295" s="24" t="s">
        <v>44</v>
      </c>
      <c r="M2295" s="24" t="s">
        <v>57</v>
      </c>
      <c r="N2295" s="23">
        <v>21</v>
      </c>
      <c r="O2295" s="22" t="str">
        <f>VLOOKUP(A2295,[1]CustomerAddress!$A$1:$F$3997,2)</f>
        <v>7 Melrose Circle</v>
      </c>
      <c r="P2295" s="22">
        <f>VLOOKUP(A2295,[1]CustomerAddress!$A$1:$F$3997,3)</f>
        <v>4017</v>
      </c>
      <c r="Q2295" s="22" t="str">
        <f>VLOOKUP(A2295,[1]CustomerAddress!$A$1:$F$3997,4)</f>
        <v>QLD</v>
      </c>
      <c r="R2295" s="22" t="str">
        <f>VLOOKUP(A2295,[1]CustomerAddress!$A$1:$F$3997,5)</f>
        <v>Australia</v>
      </c>
      <c r="S2295" s="22">
        <f>VLOOKUP(A2295,[1]CustomerAddress!$A$1:$F$3997,6)</f>
        <v>5</v>
      </c>
      <c r="T2295" s="22" t="str">
        <f>VLOOKUP(A2295,Labels!$A$5:$I$3497,9)</f>
        <v>Losing Customer</v>
      </c>
    </row>
    <row r="2296" spans="1:20" s="22" customFormat="1" ht="15.75" hidden="1" customHeight="1" x14ac:dyDescent="0.25">
      <c r="A2296" s="23">
        <v>2295</v>
      </c>
      <c r="B2296" s="24" t="s">
        <v>4394</v>
      </c>
      <c r="C2296" s="24" t="s">
        <v>4063</v>
      </c>
      <c r="D2296" s="24" t="s">
        <v>147</v>
      </c>
      <c r="E2296" s="23">
        <v>35</v>
      </c>
      <c r="F2296" s="25"/>
      <c r="G2296" s="23"/>
      <c r="H2296" s="23"/>
      <c r="I2296" s="24" t="s">
        <v>274</v>
      </c>
      <c r="J2296" s="24" t="s">
        <v>56</v>
      </c>
      <c r="K2296" s="24" t="s">
        <v>43</v>
      </c>
      <c r="L2296" s="24" t="s">
        <v>44</v>
      </c>
      <c r="M2296" s="24" t="s">
        <v>45</v>
      </c>
      <c r="N2296" s="23"/>
    </row>
    <row r="2297" spans="1:20" s="22" customFormat="1" ht="15.75" customHeight="1" x14ac:dyDescent="0.25">
      <c r="A2297" s="23">
        <v>2296</v>
      </c>
      <c r="B2297" s="24" t="s">
        <v>4395</v>
      </c>
      <c r="C2297" s="24" t="s">
        <v>4396</v>
      </c>
      <c r="D2297" s="24" t="s">
        <v>40</v>
      </c>
      <c r="E2297" s="23">
        <v>16</v>
      </c>
      <c r="F2297" s="25">
        <v>37257</v>
      </c>
      <c r="G2297" s="23">
        <f t="shared" ref="G2297:G2335" ca="1" si="168">(NOW()-F2297)/365</f>
        <v>19.273460853944691</v>
      </c>
      <c r="H2297" s="23" t="str">
        <f ca="1">IF(G2297&lt;=10,"0-10",IF(AND(G2297&gt;10,G2297&lt;=20),"11-20",IF(AND(G2297&gt;20,G2297&lt;=30),"21-30",IF(AND(G2297&gt;30,G2297&lt;=40),"31-40",IF(AND(G2297&gt;40,G2297&lt;=50),"41-50",IF(AND(G2297&gt;50,G2297&lt;=60),"51-60",IF(AND(G2297&gt;60,G2297&lt;=70),"61-70",IF(AND(G2297&gt;70,G2297&lt;=80),"71-80",IF(AND(G2297&gt;80,G2297&lt;=90),"81-90",IF(G2297&gt;90,"91-100"))))))))))</f>
        <v>11-20</v>
      </c>
      <c r="I2297" s="24" t="s">
        <v>1121</v>
      </c>
      <c r="J2297" s="24" t="s">
        <v>65</v>
      </c>
      <c r="K2297" s="24" t="s">
        <v>62</v>
      </c>
      <c r="L2297" s="24" t="s">
        <v>44</v>
      </c>
      <c r="M2297" s="24" t="s">
        <v>57</v>
      </c>
      <c r="N2297" s="23">
        <v>1</v>
      </c>
      <c r="O2297" s="22" t="str">
        <f>VLOOKUP(A2297,[1]CustomerAddress!$A$1:$F$3997,2)</f>
        <v>23 Village Way</v>
      </c>
      <c r="P2297" s="22">
        <f>VLOOKUP(A2297,[1]CustomerAddress!$A$1:$F$3997,3)</f>
        <v>4215</v>
      </c>
      <c r="Q2297" s="22" t="str">
        <f>VLOOKUP(A2297,[1]CustomerAddress!$A$1:$F$3997,4)</f>
        <v>QLD</v>
      </c>
      <c r="R2297" s="22" t="str">
        <f>VLOOKUP(A2297,[1]CustomerAddress!$A$1:$F$3997,5)</f>
        <v>Australia</v>
      </c>
      <c r="S2297" s="22">
        <f>VLOOKUP(A2297,[1]CustomerAddress!$A$1:$F$3997,6)</f>
        <v>9</v>
      </c>
      <c r="T2297" s="22" t="str">
        <f>VLOOKUP(A2297,Labels!$A$5:$I$3497,9)</f>
        <v>Late Bloomer</v>
      </c>
    </row>
    <row r="2298" spans="1:20" s="22" customFormat="1" ht="15.75" hidden="1" customHeight="1" x14ac:dyDescent="0.25">
      <c r="A2298" s="23">
        <v>2297</v>
      </c>
      <c r="B2298" s="24" t="s">
        <v>4397</v>
      </c>
      <c r="C2298" s="24" t="s">
        <v>3252</v>
      </c>
      <c r="D2298" s="24" t="s">
        <v>40</v>
      </c>
      <c r="E2298" s="23">
        <v>16</v>
      </c>
      <c r="F2298" s="25">
        <v>26264</v>
      </c>
      <c r="G2298" s="23">
        <f t="shared" ca="1" si="168"/>
        <v>49.391269073122771</v>
      </c>
      <c r="H2298" s="23"/>
      <c r="I2298" s="24" t="s">
        <v>105</v>
      </c>
      <c r="J2298" s="24" t="s">
        <v>84</v>
      </c>
      <c r="K2298" s="24" t="s">
        <v>62</v>
      </c>
      <c r="L2298" s="24" t="s">
        <v>44</v>
      </c>
      <c r="M2298" s="24" t="s">
        <v>45</v>
      </c>
      <c r="N2298" s="23">
        <v>19</v>
      </c>
    </row>
    <row r="2299" spans="1:20" s="22" customFormat="1" ht="15.75" customHeight="1" x14ac:dyDescent="0.25">
      <c r="A2299" s="23">
        <v>2298</v>
      </c>
      <c r="B2299" s="24" t="s">
        <v>4398</v>
      </c>
      <c r="C2299" s="24" t="s">
        <v>4399</v>
      </c>
      <c r="D2299" s="24" t="s">
        <v>48</v>
      </c>
      <c r="E2299" s="23">
        <v>64</v>
      </c>
      <c r="F2299" s="25">
        <v>35731</v>
      </c>
      <c r="G2299" s="23">
        <f t="shared" ca="1" si="168"/>
        <v>23.454282771752911</v>
      </c>
      <c r="H2299" s="23" t="str">
        <f t="shared" ref="H2299:H2335" ca="1" si="169">IF(G2299&lt;=10,"0-10",IF(AND(G2299&gt;10,G2299&lt;=20),"11-20",IF(AND(G2299&gt;20,G2299&lt;=30),"21-30",IF(AND(G2299&gt;30,G2299&lt;=40),"31-40",IF(AND(G2299&gt;40,G2299&lt;=50),"41-50",IF(AND(G2299&gt;50,G2299&lt;=60),"51-60",IF(AND(G2299&gt;60,G2299&lt;=70),"61-70",IF(AND(G2299&gt;70,G2299&lt;=80),"71-80",IF(AND(G2299&gt;80,G2299&lt;=90),"81-90",IF(G2299&gt;90,"91-100"))))))))))</f>
        <v>21-30</v>
      </c>
      <c r="I2299" s="24" t="s">
        <v>425</v>
      </c>
      <c r="J2299" s="24" t="s">
        <v>54</v>
      </c>
      <c r="K2299" s="24" t="s">
        <v>43</v>
      </c>
      <c r="L2299" s="24" t="s">
        <v>44</v>
      </c>
      <c r="M2299" s="24" t="s">
        <v>45</v>
      </c>
      <c r="N2299" s="23">
        <v>5</v>
      </c>
      <c r="O2299" s="22" t="str">
        <f>VLOOKUP(A2299,[1]CustomerAddress!$A$1:$F$3997,2)</f>
        <v>974 Fisk Alley</v>
      </c>
      <c r="P2299" s="22">
        <f>VLOOKUP(A2299,[1]CustomerAddress!$A$1:$F$3997,3)</f>
        <v>3977</v>
      </c>
      <c r="Q2299" s="22" t="str">
        <f>VLOOKUP(A2299,[1]CustomerAddress!$A$1:$F$3997,4)</f>
        <v>VIC</v>
      </c>
      <c r="R2299" s="22" t="str">
        <f>VLOOKUP(A2299,[1]CustomerAddress!$A$1:$F$3997,5)</f>
        <v>Australia</v>
      </c>
      <c r="S2299" s="22">
        <f>VLOOKUP(A2299,[1]CustomerAddress!$A$1:$F$3997,6)</f>
        <v>4</v>
      </c>
      <c r="T2299" s="22" t="str">
        <f>VLOOKUP(A2299,Labels!$A$5:$I$3497,9)</f>
        <v>Late Bloomer</v>
      </c>
    </row>
    <row r="2300" spans="1:20" s="22" customFormat="1" ht="15.75" customHeight="1" x14ac:dyDescent="0.25">
      <c r="A2300" s="23">
        <v>2299</v>
      </c>
      <c r="B2300" s="24" t="s">
        <v>4400</v>
      </c>
      <c r="C2300" s="24" t="s">
        <v>4401</v>
      </c>
      <c r="D2300" s="24" t="s">
        <v>48</v>
      </c>
      <c r="E2300" s="23">
        <v>11</v>
      </c>
      <c r="F2300" s="25">
        <v>31706</v>
      </c>
      <c r="G2300" s="23">
        <f t="shared" ca="1" si="168"/>
        <v>34.48168003202688</v>
      </c>
      <c r="H2300" s="23" t="str">
        <f t="shared" ca="1" si="169"/>
        <v>31-40</v>
      </c>
      <c r="I2300" s="24" t="s">
        <v>816</v>
      </c>
      <c r="J2300" s="24" t="s">
        <v>54</v>
      </c>
      <c r="K2300" s="24" t="s">
        <v>66</v>
      </c>
      <c r="L2300" s="24" t="s">
        <v>44</v>
      </c>
      <c r="M2300" s="24" t="s">
        <v>45</v>
      </c>
      <c r="N2300" s="23">
        <v>7</v>
      </c>
      <c r="O2300" s="22" t="str">
        <f>VLOOKUP(A2300,[1]CustomerAddress!$A$1:$F$3997,2)</f>
        <v>531 Springview Lane</v>
      </c>
      <c r="P2300" s="22">
        <f>VLOOKUP(A2300,[1]CustomerAddress!$A$1:$F$3997,3)</f>
        <v>3101</v>
      </c>
      <c r="Q2300" s="22" t="str">
        <f>VLOOKUP(A2300,[1]CustomerAddress!$A$1:$F$3997,4)</f>
        <v>VIC</v>
      </c>
      <c r="R2300" s="22" t="str">
        <f>VLOOKUP(A2300,[1]CustomerAddress!$A$1:$F$3997,5)</f>
        <v>Australia</v>
      </c>
      <c r="S2300" s="22">
        <f>VLOOKUP(A2300,[1]CustomerAddress!$A$1:$F$3997,6)</f>
        <v>10</v>
      </c>
      <c r="T2300" s="22" t="str">
        <f>VLOOKUP(A2300,Labels!$A$5:$I$3497,9)</f>
        <v>High Risk Customer</v>
      </c>
    </row>
    <row r="2301" spans="1:20" s="22" customFormat="1" ht="15.75" customHeight="1" x14ac:dyDescent="0.25">
      <c r="A2301" s="23">
        <v>2300</v>
      </c>
      <c r="B2301" s="24" t="s">
        <v>290</v>
      </c>
      <c r="C2301" s="24" t="s">
        <v>4402</v>
      </c>
      <c r="D2301" s="24" t="s">
        <v>48</v>
      </c>
      <c r="E2301" s="23">
        <v>20</v>
      </c>
      <c r="F2301" s="25">
        <v>36064</v>
      </c>
      <c r="G2301" s="23">
        <f t="shared" ca="1" si="168"/>
        <v>22.541954004629623</v>
      </c>
      <c r="H2301" s="23" t="str">
        <f t="shared" ca="1" si="169"/>
        <v>21-30</v>
      </c>
      <c r="J2301" s="24" t="s">
        <v>50</v>
      </c>
      <c r="K2301" s="24" t="s">
        <v>43</v>
      </c>
      <c r="L2301" s="24" t="s">
        <v>44</v>
      </c>
      <c r="M2301" s="24" t="s">
        <v>45</v>
      </c>
      <c r="N2301" s="23">
        <v>3</v>
      </c>
      <c r="O2301" s="22" t="str">
        <f>VLOOKUP(A2301,[1]CustomerAddress!$A$1:$F$3997,2)</f>
        <v>2 Nova Street</v>
      </c>
      <c r="P2301" s="22">
        <f>VLOOKUP(A2301,[1]CustomerAddress!$A$1:$F$3997,3)</f>
        <v>4228</v>
      </c>
      <c r="Q2301" s="22" t="str">
        <f>VLOOKUP(A2301,[1]CustomerAddress!$A$1:$F$3997,4)</f>
        <v>QLD</v>
      </c>
      <c r="R2301" s="22" t="str">
        <f>VLOOKUP(A2301,[1]CustomerAddress!$A$1:$F$3997,5)</f>
        <v>Australia</v>
      </c>
      <c r="S2301" s="22">
        <f>VLOOKUP(A2301,[1]CustomerAddress!$A$1:$F$3997,6)</f>
        <v>8</v>
      </c>
      <c r="T2301" s="22" t="str">
        <f>VLOOKUP(A2301,Labels!$A$5:$I$3497,9)</f>
        <v>Recent Customer</v>
      </c>
    </row>
    <row r="2302" spans="1:20" s="22" customFormat="1" ht="15.75" customHeight="1" x14ac:dyDescent="0.25">
      <c r="A2302" s="23">
        <v>2301</v>
      </c>
      <c r="B2302" s="24" t="s">
        <v>1367</v>
      </c>
      <c r="C2302" s="24" t="s">
        <v>4403</v>
      </c>
      <c r="D2302" s="24" t="s">
        <v>48</v>
      </c>
      <c r="E2302" s="23">
        <v>66</v>
      </c>
      <c r="F2302" s="25">
        <v>24410</v>
      </c>
      <c r="G2302" s="23">
        <f t="shared" ca="1" si="168"/>
        <v>54.470721127917294</v>
      </c>
      <c r="H2302" s="23" t="str">
        <f t="shared" ca="1" si="169"/>
        <v>51-60</v>
      </c>
      <c r="I2302" s="24" t="s">
        <v>160</v>
      </c>
      <c r="J2302" s="24" t="s">
        <v>50</v>
      </c>
      <c r="K2302" s="24" t="s">
        <v>43</v>
      </c>
      <c r="L2302" s="24" t="s">
        <v>44</v>
      </c>
      <c r="M2302" s="24" t="s">
        <v>45</v>
      </c>
      <c r="N2302" s="23">
        <v>19</v>
      </c>
      <c r="O2302" s="22" t="str">
        <f>VLOOKUP(A2302,[1]CustomerAddress!$A$1:$F$3997,2)</f>
        <v>3242 Arizona Junction</v>
      </c>
      <c r="P2302" s="22">
        <f>VLOOKUP(A2302,[1]CustomerAddress!$A$1:$F$3997,3)</f>
        <v>4101</v>
      </c>
      <c r="Q2302" s="22" t="str">
        <f>VLOOKUP(A2302,[1]CustomerAddress!$A$1:$F$3997,4)</f>
        <v>QLD</v>
      </c>
      <c r="R2302" s="22" t="str">
        <f>VLOOKUP(A2302,[1]CustomerAddress!$A$1:$F$3997,5)</f>
        <v>Australia</v>
      </c>
      <c r="S2302" s="22">
        <f>VLOOKUP(A2302,[1]CustomerAddress!$A$1:$F$3997,6)</f>
        <v>10</v>
      </c>
      <c r="T2302" s="22" t="str">
        <f>VLOOKUP(A2302,Labels!$A$5:$I$3497,9)</f>
        <v>Very Loyal</v>
      </c>
    </row>
    <row r="2303" spans="1:20" s="22" customFormat="1" ht="15.75" customHeight="1" x14ac:dyDescent="0.25">
      <c r="A2303" s="23">
        <v>2302</v>
      </c>
      <c r="B2303" s="24" t="s">
        <v>4404</v>
      </c>
      <c r="C2303" s="24" t="s">
        <v>4405</v>
      </c>
      <c r="D2303" s="24" t="s">
        <v>40</v>
      </c>
      <c r="E2303" s="23">
        <v>43</v>
      </c>
      <c r="F2303" s="25">
        <v>36169</v>
      </c>
      <c r="G2303" s="23">
        <f t="shared" ca="1" si="168"/>
        <v>22.254282771752912</v>
      </c>
      <c r="H2303" s="23" t="str">
        <f t="shared" ca="1" si="169"/>
        <v>21-30</v>
      </c>
      <c r="I2303" s="24" t="s">
        <v>2170</v>
      </c>
      <c r="J2303" s="24" t="s">
        <v>65</v>
      </c>
      <c r="K2303" s="24" t="s">
        <v>43</v>
      </c>
      <c r="L2303" s="24" t="s">
        <v>44</v>
      </c>
      <c r="M2303" s="24" t="s">
        <v>45</v>
      </c>
      <c r="N2303" s="23">
        <v>4</v>
      </c>
      <c r="O2303" s="22" t="str">
        <f>VLOOKUP(A2303,[1]CustomerAddress!$A$1:$F$3997,2)</f>
        <v>4 Delaware Terrace</v>
      </c>
      <c r="P2303" s="22">
        <f>VLOOKUP(A2303,[1]CustomerAddress!$A$1:$F$3997,3)</f>
        <v>3804</v>
      </c>
      <c r="Q2303" s="22" t="str">
        <f>VLOOKUP(A2303,[1]CustomerAddress!$A$1:$F$3997,4)</f>
        <v>VIC</v>
      </c>
      <c r="R2303" s="22" t="str">
        <f>VLOOKUP(A2303,[1]CustomerAddress!$A$1:$F$3997,5)</f>
        <v>Australia</v>
      </c>
      <c r="S2303" s="22">
        <f>VLOOKUP(A2303,[1]CustomerAddress!$A$1:$F$3997,6)</f>
        <v>8</v>
      </c>
      <c r="T2303" s="22" t="str">
        <f>VLOOKUP(A2303,Labels!$A$5:$I$3497,9)</f>
        <v>High Risk Customer</v>
      </c>
    </row>
    <row r="2304" spans="1:20" s="22" customFormat="1" ht="15.75" customHeight="1" x14ac:dyDescent="0.25">
      <c r="A2304" s="23">
        <v>2303</v>
      </c>
      <c r="B2304" s="24" t="s">
        <v>1429</v>
      </c>
      <c r="C2304" s="24" t="s">
        <v>4406</v>
      </c>
      <c r="D2304" s="24" t="s">
        <v>48</v>
      </c>
      <c r="E2304" s="23">
        <v>22</v>
      </c>
      <c r="F2304" s="25">
        <v>34072</v>
      </c>
      <c r="G2304" s="23">
        <f t="shared" ca="1" si="168"/>
        <v>27.999488251204966</v>
      </c>
      <c r="H2304" s="23" t="str">
        <f t="shared" ca="1" si="169"/>
        <v>21-30</v>
      </c>
      <c r="I2304" s="24" t="s">
        <v>608</v>
      </c>
      <c r="J2304" s="24" t="s">
        <v>65</v>
      </c>
      <c r="K2304" s="24" t="s">
        <v>43</v>
      </c>
      <c r="L2304" s="24" t="s">
        <v>44</v>
      </c>
      <c r="M2304" s="24" t="s">
        <v>45</v>
      </c>
      <c r="N2304" s="23">
        <v>4</v>
      </c>
      <c r="O2304" s="22" t="str">
        <f>VLOOKUP(A2304,[1]CustomerAddress!$A$1:$F$3997,2)</f>
        <v>1913 Magdeline Point</v>
      </c>
      <c r="P2304" s="22">
        <f>VLOOKUP(A2304,[1]CustomerAddress!$A$1:$F$3997,3)</f>
        <v>2022</v>
      </c>
      <c r="Q2304" s="22" t="str">
        <f>VLOOKUP(A2304,[1]CustomerAddress!$A$1:$F$3997,4)</f>
        <v>NSW</v>
      </c>
      <c r="R2304" s="22" t="str">
        <f>VLOOKUP(A2304,[1]CustomerAddress!$A$1:$F$3997,5)</f>
        <v>Australia</v>
      </c>
      <c r="S2304" s="22">
        <f>VLOOKUP(A2304,[1]CustomerAddress!$A$1:$F$3997,6)</f>
        <v>12</v>
      </c>
      <c r="T2304" s="22" t="str">
        <f>VLOOKUP(A2304,Labels!$A$5:$I$3497,9)</f>
        <v>Lost Customer</v>
      </c>
    </row>
    <row r="2305" spans="1:20" s="22" customFormat="1" ht="15.75" customHeight="1" x14ac:dyDescent="0.25">
      <c r="A2305" s="23">
        <v>2304</v>
      </c>
      <c r="B2305" s="24" t="s">
        <v>4407</v>
      </c>
      <c r="C2305" s="24" t="s">
        <v>4408</v>
      </c>
      <c r="D2305" s="24" t="s">
        <v>40</v>
      </c>
      <c r="E2305" s="23">
        <v>65</v>
      </c>
      <c r="F2305" s="25">
        <v>20972</v>
      </c>
      <c r="G2305" s="23">
        <f t="shared" ca="1" si="168"/>
        <v>63.889899210109078</v>
      </c>
      <c r="H2305" s="23" t="str">
        <f t="shared" ca="1" si="169"/>
        <v>61-70</v>
      </c>
      <c r="J2305" s="24" t="s">
        <v>61</v>
      </c>
      <c r="K2305" s="24" t="s">
        <v>43</v>
      </c>
      <c r="L2305" s="24" t="s">
        <v>44</v>
      </c>
      <c r="M2305" s="24" t="s">
        <v>45</v>
      </c>
      <c r="N2305" s="23">
        <v>11</v>
      </c>
      <c r="O2305" s="22" t="str">
        <f>VLOOKUP(A2305,[1]CustomerAddress!$A$1:$F$3997,2)</f>
        <v>54 Annamark Place</v>
      </c>
      <c r="P2305" s="22">
        <f>VLOOKUP(A2305,[1]CustomerAddress!$A$1:$F$3997,3)</f>
        <v>2565</v>
      </c>
      <c r="Q2305" s="22" t="str">
        <f>VLOOKUP(A2305,[1]CustomerAddress!$A$1:$F$3997,4)</f>
        <v>NSW</v>
      </c>
      <c r="R2305" s="22" t="str">
        <f>VLOOKUP(A2305,[1]CustomerAddress!$A$1:$F$3997,5)</f>
        <v>Australia</v>
      </c>
      <c r="S2305" s="22">
        <f>VLOOKUP(A2305,[1]CustomerAddress!$A$1:$F$3997,6)</f>
        <v>8</v>
      </c>
      <c r="T2305" s="22" t="str">
        <f>VLOOKUP(A2305,Labels!$A$5:$I$3497,9)</f>
        <v>Very Loyal</v>
      </c>
    </row>
    <row r="2306" spans="1:20" s="22" customFormat="1" ht="15.75" customHeight="1" x14ac:dyDescent="0.25">
      <c r="A2306" s="23">
        <v>2305</v>
      </c>
      <c r="B2306" s="24" t="s">
        <v>4409</v>
      </c>
      <c r="C2306" s="24" t="s">
        <v>4410</v>
      </c>
      <c r="D2306" s="24" t="s">
        <v>40</v>
      </c>
      <c r="E2306" s="23">
        <v>91</v>
      </c>
      <c r="F2306" s="25">
        <v>30872</v>
      </c>
      <c r="G2306" s="23">
        <f t="shared" ca="1" si="168"/>
        <v>36.766611538876198</v>
      </c>
      <c r="H2306" s="23" t="str">
        <f t="shared" ca="1" si="169"/>
        <v>31-40</v>
      </c>
      <c r="I2306" s="24" t="s">
        <v>212</v>
      </c>
      <c r="J2306" s="24" t="s">
        <v>50</v>
      </c>
      <c r="K2306" s="24" t="s">
        <v>62</v>
      </c>
      <c r="L2306" s="24" t="s">
        <v>44</v>
      </c>
      <c r="M2306" s="24" t="s">
        <v>45</v>
      </c>
      <c r="N2306" s="23">
        <v>13</v>
      </c>
      <c r="O2306" s="22" t="str">
        <f>VLOOKUP(A2306,[1]CustomerAddress!$A$1:$F$3997,2)</f>
        <v>84 Main Lane</v>
      </c>
      <c r="P2306" s="22">
        <f>VLOOKUP(A2306,[1]CustomerAddress!$A$1:$F$3997,3)</f>
        <v>3149</v>
      </c>
      <c r="Q2306" s="22" t="str">
        <f>VLOOKUP(A2306,[1]CustomerAddress!$A$1:$F$3997,4)</f>
        <v>VIC</v>
      </c>
      <c r="R2306" s="22" t="str">
        <f>VLOOKUP(A2306,[1]CustomerAddress!$A$1:$F$3997,5)</f>
        <v>Australia</v>
      </c>
      <c r="S2306" s="22">
        <f>VLOOKUP(A2306,[1]CustomerAddress!$A$1:$F$3997,6)</f>
        <v>10</v>
      </c>
      <c r="T2306" s="22" t="str">
        <f>VLOOKUP(A2306,Labels!$A$5:$I$3497,9)</f>
        <v>High Risk Customer</v>
      </c>
    </row>
    <row r="2307" spans="1:20" s="22" customFormat="1" ht="15.75" customHeight="1" x14ac:dyDescent="0.25">
      <c r="A2307" s="23">
        <v>2306</v>
      </c>
      <c r="B2307" s="24" t="s">
        <v>4411</v>
      </c>
      <c r="C2307" s="24" t="s">
        <v>4412</v>
      </c>
      <c r="D2307" s="24" t="s">
        <v>40</v>
      </c>
      <c r="E2307" s="23">
        <v>98</v>
      </c>
      <c r="F2307" s="25">
        <v>22025</v>
      </c>
      <c r="G2307" s="23">
        <f t="shared" ca="1" si="168"/>
        <v>61.004967703259759</v>
      </c>
      <c r="H2307" s="23" t="str">
        <f t="shared" ca="1" si="169"/>
        <v>61-70</v>
      </c>
      <c r="I2307" s="24" t="s">
        <v>206</v>
      </c>
      <c r="J2307" s="24" t="s">
        <v>50</v>
      </c>
      <c r="K2307" s="24" t="s">
        <v>66</v>
      </c>
      <c r="L2307" s="24" t="s">
        <v>44</v>
      </c>
      <c r="M2307" s="24" t="s">
        <v>45</v>
      </c>
      <c r="N2307" s="23">
        <v>9</v>
      </c>
      <c r="O2307" s="22" t="str">
        <f>VLOOKUP(A2307,[1]CustomerAddress!$A$1:$F$3997,2)</f>
        <v>9 Lake View Avenue</v>
      </c>
      <c r="P2307" s="22">
        <f>VLOOKUP(A2307,[1]CustomerAddress!$A$1:$F$3997,3)</f>
        <v>3178</v>
      </c>
      <c r="Q2307" s="22" t="str">
        <f>VLOOKUP(A2307,[1]CustomerAddress!$A$1:$F$3997,4)</f>
        <v>VIC</v>
      </c>
      <c r="R2307" s="22" t="str">
        <f>VLOOKUP(A2307,[1]CustomerAddress!$A$1:$F$3997,5)</f>
        <v>Australia</v>
      </c>
      <c r="S2307" s="22">
        <f>VLOOKUP(A2307,[1]CustomerAddress!$A$1:$F$3997,6)</f>
        <v>9</v>
      </c>
      <c r="T2307" s="22" t="str">
        <f>VLOOKUP(A2307,Labels!$A$5:$I$3497,9)</f>
        <v>Recent Customer</v>
      </c>
    </row>
    <row r="2308" spans="1:20" s="22" customFormat="1" ht="15.75" customHeight="1" x14ac:dyDescent="0.25">
      <c r="A2308" s="23">
        <v>2307</v>
      </c>
      <c r="B2308" s="24" t="s">
        <v>4413</v>
      </c>
      <c r="C2308" s="24" t="s">
        <v>4414</v>
      </c>
      <c r="D2308" s="24" t="s">
        <v>40</v>
      </c>
      <c r="E2308" s="23">
        <v>57</v>
      </c>
      <c r="F2308" s="25">
        <v>28669</v>
      </c>
      <c r="G2308" s="23">
        <f t="shared" ca="1" si="168"/>
        <v>42.802227977232363</v>
      </c>
      <c r="H2308" s="23" t="str">
        <f t="shared" ca="1" si="169"/>
        <v>41-50</v>
      </c>
      <c r="I2308" s="24" t="s">
        <v>574</v>
      </c>
      <c r="J2308" s="24" t="s">
        <v>65</v>
      </c>
      <c r="K2308" s="24" t="s">
        <v>66</v>
      </c>
      <c r="L2308" s="24" t="s">
        <v>44</v>
      </c>
      <c r="M2308" s="24" t="s">
        <v>45</v>
      </c>
      <c r="N2308" s="23">
        <v>13</v>
      </c>
      <c r="O2308" s="22" t="str">
        <f>VLOOKUP(A2308,[1]CustomerAddress!$A$1:$F$3997,2)</f>
        <v>015 Fulton Pass</v>
      </c>
      <c r="P2308" s="22">
        <f>VLOOKUP(A2308,[1]CustomerAddress!$A$1:$F$3997,3)</f>
        <v>4568</v>
      </c>
      <c r="Q2308" s="22" t="str">
        <f>VLOOKUP(A2308,[1]CustomerAddress!$A$1:$F$3997,4)</f>
        <v>QLD</v>
      </c>
      <c r="R2308" s="22" t="str">
        <f>VLOOKUP(A2308,[1]CustomerAddress!$A$1:$F$3997,5)</f>
        <v>Australia</v>
      </c>
      <c r="S2308" s="22">
        <f>VLOOKUP(A2308,[1]CustomerAddress!$A$1:$F$3997,6)</f>
        <v>8</v>
      </c>
      <c r="T2308" s="22" t="str">
        <f>VLOOKUP(A2308,Labels!$A$5:$I$3497,9)</f>
        <v>Losing Customer</v>
      </c>
    </row>
    <row r="2309" spans="1:20" s="22" customFormat="1" ht="15.75" customHeight="1" x14ac:dyDescent="0.25">
      <c r="A2309" s="23">
        <v>2308</v>
      </c>
      <c r="B2309" s="24" t="s">
        <v>4415</v>
      </c>
      <c r="C2309" s="24" t="s">
        <v>4416</v>
      </c>
      <c r="D2309" s="24" t="s">
        <v>40</v>
      </c>
      <c r="E2309" s="23">
        <v>52</v>
      </c>
      <c r="F2309" s="25">
        <v>23089</v>
      </c>
      <c r="G2309" s="23">
        <f t="shared" ca="1" si="168"/>
        <v>58.089899210109074</v>
      </c>
      <c r="H2309" s="23" t="str">
        <f t="shared" ca="1" si="169"/>
        <v>51-60</v>
      </c>
      <c r="I2309" s="24" t="s">
        <v>206</v>
      </c>
      <c r="J2309" s="24" t="s">
        <v>50</v>
      </c>
      <c r="K2309" s="24" t="s">
        <v>43</v>
      </c>
      <c r="L2309" s="24" t="s">
        <v>44</v>
      </c>
      <c r="M2309" s="24" t="s">
        <v>45</v>
      </c>
      <c r="N2309" s="23">
        <v>17</v>
      </c>
      <c r="O2309" s="22" t="str">
        <f>VLOOKUP(A2309,[1]CustomerAddress!$A$1:$F$3997,2)</f>
        <v>00 Marcy Crossing</v>
      </c>
      <c r="P2309" s="22">
        <f>VLOOKUP(A2309,[1]CustomerAddress!$A$1:$F$3997,3)</f>
        <v>3115</v>
      </c>
      <c r="Q2309" s="22" t="str">
        <f>VLOOKUP(A2309,[1]CustomerAddress!$A$1:$F$3997,4)</f>
        <v>VIC</v>
      </c>
      <c r="R2309" s="22" t="str">
        <f>VLOOKUP(A2309,[1]CustomerAddress!$A$1:$F$3997,5)</f>
        <v>Australia</v>
      </c>
      <c r="S2309" s="22">
        <f>VLOOKUP(A2309,[1]CustomerAddress!$A$1:$F$3997,6)</f>
        <v>9</v>
      </c>
      <c r="T2309" s="22" t="str">
        <f>VLOOKUP(A2309,Labels!$A$5:$I$3497,9)</f>
        <v>Platinum Customer</v>
      </c>
    </row>
    <row r="2310" spans="1:20" s="22" customFormat="1" ht="15.75" customHeight="1" x14ac:dyDescent="0.25">
      <c r="A2310" s="23">
        <v>2309</v>
      </c>
      <c r="B2310" s="24" t="s">
        <v>4417</v>
      </c>
      <c r="C2310" s="24" t="s">
        <v>4418</v>
      </c>
      <c r="D2310" s="24" t="s">
        <v>48</v>
      </c>
      <c r="E2310" s="23">
        <v>40</v>
      </c>
      <c r="F2310" s="25">
        <v>31060</v>
      </c>
      <c r="G2310" s="23">
        <f t="shared" ca="1" si="168"/>
        <v>36.251543045725512</v>
      </c>
      <c r="H2310" s="23" t="str">
        <f t="shared" ca="1" si="169"/>
        <v>31-40</v>
      </c>
      <c r="I2310" s="24" t="s">
        <v>1382</v>
      </c>
      <c r="J2310" s="24" t="s">
        <v>84</v>
      </c>
      <c r="K2310" s="24" t="s">
        <v>62</v>
      </c>
      <c r="L2310" s="24" t="s">
        <v>44</v>
      </c>
      <c r="M2310" s="24" t="s">
        <v>57</v>
      </c>
      <c r="N2310" s="23">
        <v>14</v>
      </c>
      <c r="O2310" s="22" t="str">
        <f>VLOOKUP(A2310,[1]CustomerAddress!$A$1:$F$3997,2)</f>
        <v>0991 Commercial Road</v>
      </c>
      <c r="P2310" s="22">
        <f>VLOOKUP(A2310,[1]CustomerAddress!$A$1:$F$3997,3)</f>
        <v>4300</v>
      </c>
      <c r="Q2310" s="22" t="str">
        <f>VLOOKUP(A2310,[1]CustomerAddress!$A$1:$F$3997,4)</f>
        <v>QLD</v>
      </c>
      <c r="R2310" s="22" t="str">
        <f>VLOOKUP(A2310,[1]CustomerAddress!$A$1:$F$3997,5)</f>
        <v>Australia</v>
      </c>
      <c r="S2310" s="22">
        <f>VLOOKUP(A2310,[1]CustomerAddress!$A$1:$F$3997,6)</f>
        <v>5</v>
      </c>
      <c r="T2310" s="22" t="str">
        <f>VLOOKUP(A2310,Labels!$A$5:$I$3497,9)</f>
        <v>Losing Customer</v>
      </c>
    </row>
    <row r="2311" spans="1:20" s="22" customFormat="1" ht="15.75" customHeight="1" x14ac:dyDescent="0.25">
      <c r="A2311" s="23">
        <v>2310</v>
      </c>
      <c r="B2311" s="24" t="s">
        <v>4419</v>
      </c>
      <c r="C2311" s="24" t="s">
        <v>4420</v>
      </c>
      <c r="D2311" s="24" t="s">
        <v>48</v>
      </c>
      <c r="E2311" s="23">
        <v>12</v>
      </c>
      <c r="F2311" s="25">
        <v>25609</v>
      </c>
      <c r="G2311" s="23">
        <f t="shared" ca="1" si="168"/>
        <v>51.185789621067975</v>
      </c>
      <c r="H2311" s="23" t="str">
        <f t="shared" ca="1" si="169"/>
        <v>51-60</v>
      </c>
      <c r="I2311" s="24" t="s">
        <v>41</v>
      </c>
      <c r="J2311" s="24" t="s">
        <v>61</v>
      </c>
      <c r="K2311" s="24" t="s">
        <v>66</v>
      </c>
      <c r="L2311" s="24" t="s">
        <v>44</v>
      </c>
      <c r="M2311" s="24" t="s">
        <v>45</v>
      </c>
      <c r="N2311" s="23">
        <v>11</v>
      </c>
      <c r="O2311" s="22" t="str">
        <f>VLOOKUP(A2311,[1]CustomerAddress!$A$1:$F$3997,2)</f>
        <v>24198 Almo Crossing</v>
      </c>
      <c r="P2311" s="22">
        <f>VLOOKUP(A2311,[1]CustomerAddress!$A$1:$F$3997,3)</f>
        <v>2021</v>
      </c>
      <c r="Q2311" s="22" t="str">
        <f>VLOOKUP(A2311,[1]CustomerAddress!$A$1:$F$3997,4)</f>
        <v>NSW</v>
      </c>
      <c r="R2311" s="22" t="str">
        <f>VLOOKUP(A2311,[1]CustomerAddress!$A$1:$F$3997,5)</f>
        <v>Australia</v>
      </c>
      <c r="S2311" s="22">
        <f>VLOOKUP(A2311,[1]CustomerAddress!$A$1:$F$3997,6)</f>
        <v>12</v>
      </c>
      <c r="T2311" s="22" t="str">
        <f>VLOOKUP(A2311,Labels!$A$5:$I$3497,9)</f>
        <v>Very Loyal</v>
      </c>
    </row>
    <row r="2312" spans="1:20" s="22" customFormat="1" ht="15.75" customHeight="1" x14ac:dyDescent="0.25">
      <c r="A2312" s="23">
        <v>2311</v>
      </c>
      <c r="B2312" s="24" t="s">
        <v>4421</v>
      </c>
      <c r="D2312" s="24" t="s">
        <v>40</v>
      </c>
      <c r="E2312" s="23">
        <v>49</v>
      </c>
      <c r="F2312" s="25">
        <v>32554</v>
      </c>
      <c r="G2312" s="23">
        <f t="shared" ca="1" si="168"/>
        <v>32.158392360794004</v>
      </c>
      <c r="H2312" s="23" t="str">
        <f t="shared" ca="1" si="169"/>
        <v>31-40</v>
      </c>
      <c r="I2312" s="24" t="s">
        <v>550</v>
      </c>
      <c r="J2312" s="24" t="s">
        <v>42</v>
      </c>
      <c r="K2312" s="24" t="s">
        <v>43</v>
      </c>
      <c r="L2312" s="24" t="s">
        <v>44</v>
      </c>
      <c r="M2312" s="24" t="s">
        <v>57</v>
      </c>
      <c r="N2312" s="23">
        <v>16</v>
      </c>
      <c r="O2312" s="22" t="str">
        <f>VLOOKUP(A2312,[1]CustomerAddress!$A$1:$F$3997,2)</f>
        <v>01268 Stuart Hill</v>
      </c>
      <c r="P2312" s="22">
        <f>VLOOKUP(A2312,[1]CustomerAddress!$A$1:$F$3997,3)</f>
        <v>2145</v>
      </c>
      <c r="Q2312" s="22" t="str">
        <f>VLOOKUP(A2312,[1]CustomerAddress!$A$1:$F$3997,4)</f>
        <v>NSW</v>
      </c>
      <c r="R2312" s="22" t="str">
        <f>VLOOKUP(A2312,[1]CustomerAddress!$A$1:$F$3997,5)</f>
        <v>Australia</v>
      </c>
      <c r="S2312" s="22">
        <f>VLOOKUP(A2312,[1]CustomerAddress!$A$1:$F$3997,6)</f>
        <v>10</v>
      </c>
      <c r="T2312" s="22" t="str">
        <f>VLOOKUP(A2312,Labels!$A$5:$I$3497,9)</f>
        <v>Losing Customer</v>
      </c>
    </row>
    <row r="2313" spans="1:20" s="22" customFormat="1" ht="15.75" customHeight="1" x14ac:dyDescent="0.25">
      <c r="A2313" s="23">
        <v>2312</v>
      </c>
      <c r="B2313" s="24" t="s">
        <v>4422</v>
      </c>
      <c r="C2313" s="24" t="s">
        <v>2029</v>
      </c>
      <c r="D2313" s="24" t="s">
        <v>40</v>
      </c>
      <c r="E2313" s="23">
        <v>72</v>
      </c>
      <c r="F2313" s="25">
        <v>29077</v>
      </c>
      <c r="G2313" s="23">
        <f t="shared" ca="1" si="168"/>
        <v>41.684419758054283</v>
      </c>
      <c r="H2313" s="23" t="str">
        <f t="shared" ca="1" si="169"/>
        <v>41-50</v>
      </c>
      <c r="I2313" s="24" t="s">
        <v>483</v>
      </c>
      <c r="J2313" s="24" t="s">
        <v>84</v>
      </c>
      <c r="K2313" s="24" t="s">
        <v>43</v>
      </c>
      <c r="L2313" s="24" t="s">
        <v>44</v>
      </c>
      <c r="M2313" s="24" t="s">
        <v>57</v>
      </c>
      <c r="N2313" s="23">
        <v>18</v>
      </c>
      <c r="O2313" s="22" t="str">
        <f>VLOOKUP(A2313,[1]CustomerAddress!$A$1:$F$3997,2)</f>
        <v>25139 Rockefeller Center</v>
      </c>
      <c r="P2313" s="22">
        <f>VLOOKUP(A2313,[1]CustomerAddress!$A$1:$F$3997,3)</f>
        <v>4350</v>
      </c>
      <c r="Q2313" s="22" t="str">
        <f>VLOOKUP(A2313,[1]CustomerAddress!$A$1:$F$3997,4)</f>
        <v>QLD</v>
      </c>
      <c r="R2313" s="22" t="str">
        <f>VLOOKUP(A2313,[1]CustomerAddress!$A$1:$F$3997,5)</f>
        <v>Australia</v>
      </c>
      <c r="S2313" s="22">
        <f>VLOOKUP(A2313,[1]CustomerAddress!$A$1:$F$3997,6)</f>
        <v>2</v>
      </c>
      <c r="T2313" s="22" t="str">
        <f>VLOOKUP(A2313,Labels!$A$5:$I$3497,9)</f>
        <v>Late Bloomer</v>
      </c>
    </row>
    <row r="2314" spans="1:20" s="22" customFormat="1" ht="15.75" customHeight="1" x14ac:dyDescent="0.25">
      <c r="A2314" s="23">
        <v>2313</v>
      </c>
      <c r="B2314" s="24" t="s">
        <v>4423</v>
      </c>
      <c r="C2314" s="24" t="s">
        <v>4424</v>
      </c>
      <c r="D2314" s="24" t="s">
        <v>40</v>
      </c>
      <c r="E2314" s="23">
        <v>54</v>
      </c>
      <c r="F2314" s="25">
        <v>24298</v>
      </c>
      <c r="G2314" s="23">
        <f t="shared" ca="1" si="168"/>
        <v>54.777570442985784</v>
      </c>
      <c r="H2314" s="23" t="str">
        <f t="shared" ca="1" si="169"/>
        <v>51-60</v>
      </c>
      <c r="I2314" s="24" t="s">
        <v>390</v>
      </c>
      <c r="J2314" s="24" t="s">
        <v>84</v>
      </c>
      <c r="K2314" s="24" t="s">
        <v>43</v>
      </c>
      <c r="L2314" s="24" t="s">
        <v>44</v>
      </c>
      <c r="M2314" s="24" t="s">
        <v>57</v>
      </c>
      <c r="N2314" s="23">
        <v>12</v>
      </c>
      <c r="O2314" s="22" t="str">
        <f>VLOOKUP(A2314,[1]CustomerAddress!$A$1:$F$3997,2)</f>
        <v>159 Graceland Terrace</v>
      </c>
      <c r="P2314" s="22">
        <f>VLOOKUP(A2314,[1]CustomerAddress!$A$1:$F$3997,3)</f>
        <v>4343</v>
      </c>
      <c r="Q2314" s="22" t="str">
        <f>VLOOKUP(A2314,[1]CustomerAddress!$A$1:$F$3997,4)</f>
        <v>QLD</v>
      </c>
      <c r="R2314" s="22" t="str">
        <f>VLOOKUP(A2314,[1]CustomerAddress!$A$1:$F$3997,5)</f>
        <v>Australia</v>
      </c>
      <c r="S2314" s="22">
        <f>VLOOKUP(A2314,[1]CustomerAddress!$A$1:$F$3997,6)</f>
        <v>1</v>
      </c>
      <c r="T2314" s="22" t="str">
        <f>VLOOKUP(A2314,Labels!$A$5:$I$3497,9)</f>
        <v>Potential Customer</v>
      </c>
    </row>
    <row r="2315" spans="1:20" s="22" customFormat="1" ht="15.75" customHeight="1" x14ac:dyDescent="0.25">
      <c r="A2315" s="23">
        <v>2314</v>
      </c>
      <c r="B2315" s="24" t="s">
        <v>2622</v>
      </c>
      <c r="C2315" s="24" t="s">
        <v>4425</v>
      </c>
      <c r="D2315" s="24" t="s">
        <v>48</v>
      </c>
      <c r="E2315" s="23">
        <v>59</v>
      </c>
      <c r="F2315" s="25">
        <v>34325</v>
      </c>
      <c r="G2315" s="23">
        <f t="shared" ca="1" si="168"/>
        <v>27.306337566273459</v>
      </c>
      <c r="H2315" s="23" t="str">
        <f t="shared" ca="1" si="169"/>
        <v>21-30</v>
      </c>
      <c r="I2315" s="24" t="s">
        <v>186</v>
      </c>
      <c r="J2315" s="24" t="s">
        <v>42</v>
      </c>
      <c r="K2315" s="24" t="s">
        <v>66</v>
      </c>
      <c r="L2315" s="24" t="s">
        <v>44</v>
      </c>
      <c r="M2315" s="24" t="s">
        <v>45</v>
      </c>
      <c r="N2315" s="23">
        <v>7</v>
      </c>
      <c r="O2315" s="22" t="str">
        <f>VLOOKUP(A2315,[1]CustomerAddress!$A$1:$F$3997,2)</f>
        <v>0522 Nelson Crossing</v>
      </c>
      <c r="P2315" s="22">
        <f>VLOOKUP(A2315,[1]CustomerAddress!$A$1:$F$3997,3)</f>
        <v>4304</v>
      </c>
      <c r="Q2315" s="22" t="str">
        <f>VLOOKUP(A2315,[1]CustomerAddress!$A$1:$F$3997,4)</f>
        <v>QLD</v>
      </c>
      <c r="R2315" s="22" t="str">
        <f>VLOOKUP(A2315,[1]CustomerAddress!$A$1:$F$3997,5)</f>
        <v>Australia</v>
      </c>
      <c r="S2315" s="22">
        <f>VLOOKUP(A2315,[1]CustomerAddress!$A$1:$F$3997,6)</f>
        <v>3</v>
      </c>
      <c r="T2315" s="22" t="str">
        <f>VLOOKUP(A2315,Labels!$A$5:$I$3497,9)</f>
        <v>High Risk Customer</v>
      </c>
    </row>
    <row r="2316" spans="1:20" s="22" customFormat="1" ht="15.75" customHeight="1" x14ac:dyDescent="0.25">
      <c r="A2316" s="23">
        <v>2315</v>
      </c>
      <c r="B2316" s="24" t="s">
        <v>913</v>
      </c>
      <c r="C2316" s="24" t="s">
        <v>4426</v>
      </c>
      <c r="D2316" s="24" t="s">
        <v>48</v>
      </c>
      <c r="E2316" s="23">
        <v>25</v>
      </c>
      <c r="F2316" s="25">
        <v>34394</v>
      </c>
      <c r="G2316" s="23">
        <f t="shared" ca="1" si="168"/>
        <v>27.117296470383046</v>
      </c>
      <c r="H2316" s="23" t="str">
        <f t="shared" ca="1" si="169"/>
        <v>21-30</v>
      </c>
      <c r="I2316" s="24" t="s">
        <v>308</v>
      </c>
      <c r="J2316" s="24" t="s">
        <v>50</v>
      </c>
      <c r="K2316" s="24" t="s">
        <v>62</v>
      </c>
      <c r="L2316" s="24" t="s">
        <v>44</v>
      </c>
      <c r="M2316" s="24" t="s">
        <v>57</v>
      </c>
      <c r="N2316" s="23">
        <v>8</v>
      </c>
      <c r="O2316" s="22" t="str">
        <f>VLOOKUP(A2316,[1]CustomerAddress!$A$1:$F$3997,2)</f>
        <v>90609 Charing Cross Lane</v>
      </c>
      <c r="P2316" s="22">
        <f>VLOOKUP(A2316,[1]CustomerAddress!$A$1:$F$3997,3)</f>
        <v>2250</v>
      </c>
      <c r="Q2316" s="22" t="str">
        <f>VLOOKUP(A2316,[1]CustomerAddress!$A$1:$F$3997,4)</f>
        <v>NSW</v>
      </c>
      <c r="R2316" s="22" t="str">
        <f>VLOOKUP(A2316,[1]CustomerAddress!$A$1:$F$3997,5)</f>
        <v>Australia</v>
      </c>
      <c r="S2316" s="22">
        <f>VLOOKUP(A2316,[1]CustomerAddress!$A$1:$F$3997,6)</f>
        <v>7</v>
      </c>
      <c r="T2316" s="22" t="str">
        <f>VLOOKUP(A2316,Labels!$A$5:$I$3497,9)</f>
        <v>Evasive Customer</v>
      </c>
    </row>
    <row r="2317" spans="1:20" s="22" customFormat="1" ht="15.75" customHeight="1" x14ac:dyDescent="0.25">
      <c r="A2317" s="23">
        <v>2316</v>
      </c>
      <c r="B2317" s="24" t="s">
        <v>4427</v>
      </c>
      <c r="C2317" s="24" t="s">
        <v>4428</v>
      </c>
      <c r="D2317" s="24" t="s">
        <v>48</v>
      </c>
      <c r="E2317" s="23">
        <v>79</v>
      </c>
      <c r="F2317" s="25">
        <v>28570</v>
      </c>
      <c r="G2317" s="23">
        <f t="shared" ca="1" si="168"/>
        <v>43.073460853944688</v>
      </c>
      <c r="H2317" s="23" t="str">
        <f t="shared" ca="1" si="169"/>
        <v>41-50</v>
      </c>
      <c r="I2317" s="24" t="s">
        <v>706</v>
      </c>
      <c r="J2317" s="24" t="s">
        <v>50</v>
      </c>
      <c r="K2317" s="24" t="s">
        <v>62</v>
      </c>
      <c r="L2317" s="24" t="s">
        <v>44</v>
      </c>
      <c r="M2317" s="24" t="s">
        <v>45</v>
      </c>
      <c r="N2317" s="23">
        <v>11</v>
      </c>
      <c r="O2317" s="22" t="str">
        <f>VLOOKUP(A2317,[1]CustomerAddress!$A$1:$F$3997,2)</f>
        <v>360 Troy Parkway</v>
      </c>
      <c r="P2317" s="22">
        <f>VLOOKUP(A2317,[1]CustomerAddress!$A$1:$F$3997,3)</f>
        <v>3223</v>
      </c>
      <c r="Q2317" s="22" t="str">
        <f>VLOOKUP(A2317,[1]CustomerAddress!$A$1:$F$3997,4)</f>
        <v>VIC</v>
      </c>
      <c r="R2317" s="22" t="str">
        <f>VLOOKUP(A2317,[1]CustomerAddress!$A$1:$F$3997,5)</f>
        <v>Australia</v>
      </c>
      <c r="S2317" s="22">
        <f>VLOOKUP(A2317,[1]CustomerAddress!$A$1:$F$3997,6)</f>
        <v>6</v>
      </c>
      <c r="T2317" s="22" t="str">
        <f>VLOOKUP(A2317,Labels!$A$5:$I$3497,9)</f>
        <v>Almost Lost Customer</v>
      </c>
    </row>
    <row r="2318" spans="1:20" s="22" customFormat="1" ht="15.75" customHeight="1" x14ac:dyDescent="0.25">
      <c r="A2318" s="23">
        <v>2317</v>
      </c>
      <c r="B2318" s="24" t="s">
        <v>4429</v>
      </c>
      <c r="C2318" s="24" t="s">
        <v>4430</v>
      </c>
      <c r="D2318" s="24" t="s">
        <v>48</v>
      </c>
      <c r="E2318" s="23">
        <v>97</v>
      </c>
      <c r="F2318" s="25">
        <v>28101</v>
      </c>
      <c r="G2318" s="23">
        <f t="shared" ca="1" si="168"/>
        <v>44.358392360794006</v>
      </c>
      <c r="H2318" s="23" t="str">
        <f t="shared" ca="1" si="169"/>
        <v>41-50</v>
      </c>
      <c r="I2318" s="24" t="s">
        <v>596</v>
      </c>
      <c r="J2318" s="24" t="s">
        <v>42</v>
      </c>
      <c r="K2318" s="24" t="s">
        <v>43</v>
      </c>
      <c r="L2318" s="24" t="s">
        <v>44</v>
      </c>
      <c r="M2318" s="24" t="s">
        <v>45</v>
      </c>
      <c r="N2318" s="23">
        <v>16</v>
      </c>
      <c r="O2318" s="22" t="str">
        <f>VLOOKUP(A2318,[1]CustomerAddress!$A$1:$F$3997,2)</f>
        <v>08475 Shoshone Park</v>
      </c>
      <c r="P2318" s="22">
        <f>VLOOKUP(A2318,[1]CustomerAddress!$A$1:$F$3997,3)</f>
        <v>3116</v>
      </c>
      <c r="Q2318" s="22" t="str">
        <f>VLOOKUP(A2318,[1]CustomerAddress!$A$1:$F$3997,4)</f>
        <v>VIC</v>
      </c>
      <c r="R2318" s="22" t="str">
        <f>VLOOKUP(A2318,[1]CustomerAddress!$A$1:$F$3997,5)</f>
        <v>Australia</v>
      </c>
      <c r="S2318" s="22">
        <f>VLOOKUP(A2318,[1]CustomerAddress!$A$1:$F$3997,6)</f>
        <v>9</v>
      </c>
      <c r="T2318" s="22" t="str">
        <f>VLOOKUP(A2318,Labels!$A$5:$I$3497,9)</f>
        <v>High Risk Customer</v>
      </c>
    </row>
    <row r="2319" spans="1:20" s="22" customFormat="1" ht="15.75" customHeight="1" x14ac:dyDescent="0.25">
      <c r="A2319" s="23">
        <v>2318</v>
      </c>
      <c r="B2319" s="24" t="s">
        <v>4431</v>
      </c>
      <c r="C2319" s="24" t="s">
        <v>4432</v>
      </c>
      <c r="D2319" s="24" t="s">
        <v>40</v>
      </c>
      <c r="E2319" s="23">
        <v>30</v>
      </c>
      <c r="F2319" s="25">
        <v>32203</v>
      </c>
      <c r="G2319" s="23">
        <f t="shared" ca="1" si="168"/>
        <v>33.120036196410446</v>
      </c>
      <c r="H2319" s="23" t="str">
        <f t="shared" ca="1" si="169"/>
        <v>31-40</v>
      </c>
      <c r="I2319" s="24" t="s">
        <v>1083</v>
      </c>
      <c r="J2319" s="24" t="s">
        <v>84</v>
      </c>
      <c r="K2319" s="24" t="s">
        <v>43</v>
      </c>
      <c r="L2319" s="24" t="s">
        <v>44</v>
      </c>
      <c r="M2319" s="24" t="s">
        <v>45</v>
      </c>
      <c r="N2319" s="23">
        <v>6</v>
      </c>
      <c r="O2319" s="22" t="str">
        <f>VLOOKUP(A2319,[1]CustomerAddress!$A$1:$F$3997,2)</f>
        <v>44778 Bellgrove Crossing</v>
      </c>
      <c r="P2319" s="22">
        <f>VLOOKUP(A2319,[1]CustomerAddress!$A$1:$F$3997,3)</f>
        <v>3205</v>
      </c>
      <c r="Q2319" s="22" t="str">
        <f>VLOOKUP(A2319,[1]CustomerAddress!$A$1:$F$3997,4)</f>
        <v>VIC</v>
      </c>
      <c r="R2319" s="22" t="str">
        <f>VLOOKUP(A2319,[1]CustomerAddress!$A$1:$F$3997,5)</f>
        <v>Australia</v>
      </c>
      <c r="S2319" s="22">
        <f>VLOOKUP(A2319,[1]CustomerAddress!$A$1:$F$3997,6)</f>
        <v>10</v>
      </c>
      <c r="T2319" s="22" t="str">
        <f>VLOOKUP(A2319,Labels!$A$5:$I$3497,9)</f>
        <v>Very Loyal</v>
      </c>
    </row>
    <row r="2320" spans="1:20" s="22" customFormat="1" ht="15.75" customHeight="1" x14ac:dyDescent="0.25">
      <c r="A2320" s="23">
        <v>2319</v>
      </c>
      <c r="B2320" s="24" t="s">
        <v>4433</v>
      </c>
      <c r="C2320" s="24" t="s">
        <v>4434</v>
      </c>
      <c r="D2320" s="24" t="s">
        <v>48</v>
      </c>
      <c r="E2320" s="23">
        <v>63</v>
      </c>
      <c r="F2320" s="25">
        <v>31170</v>
      </c>
      <c r="G2320" s="23">
        <f t="shared" ca="1" si="168"/>
        <v>35.950173182711815</v>
      </c>
      <c r="H2320" s="23" t="str">
        <f t="shared" ca="1" si="169"/>
        <v>31-40</v>
      </c>
      <c r="I2320" s="24" t="s">
        <v>465</v>
      </c>
      <c r="J2320" s="24" t="s">
        <v>164</v>
      </c>
      <c r="K2320" s="24" t="s">
        <v>66</v>
      </c>
      <c r="L2320" s="24" t="s">
        <v>44</v>
      </c>
      <c r="M2320" s="24" t="s">
        <v>57</v>
      </c>
      <c r="N2320" s="23">
        <v>18</v>
      </c>
      <c r="O2320" s="22" t="str">
        <f>VLOOKUP(A2320,[1]CustomerAddress!$A$1:$F$3997,2)</f>
        <v>69444 Mccormick Junction</v>
      </c>
      <c r="P2320" s="22">
        <f>VLOOKUP(A2320,[1]CustomerAddress!$A$1:$F$3997,3)</f>
        <v>2539</v>
      </c>
      <c r="Q2320" s="22" t="str">
        <f>VLOOKUP(A2320,[1]CustomerAddress!$A$1:$F$3997,4)</f>
        <v>NSW</v>
      </c>
      <c r="R2320" s="22" t="str">
        <f>VLOOKUP(A2320,[1]CustomerAddress!$A$1:$F$3997,5)</f>
        <v>Australia</v>
      </c>
      <c r="S2320" s="22">
        <f>VLOOKUP(A2320,[1]CustomerAddress!$A$1:$F$3997,6)</f>
        <v>9</v>
      </c>
      <c r="T2320" s="22" t="str">
        <f>VLOOKUP(A2320,Labels!$A$5:$I$3497,9)</f>
        <v>Recent Customer</v>
      </c>
    </row>
    <row r="2321" spans="1:20" s="22" customFormat="1" ht="15.75" customHeight="1" x14ac:dyDescent="0.25">
      <c r="A2321" s="23">
        <v>2320</v>
      </c>
      <c r="B2321" s="24" t="s">
        <v>4435</v>
      </c>
      <c r="C2321" s="24" t="s">
        <v>4436</v>
      </c>
      <c r="D2321" s="24" t="s">
        <v>40</v>
      </c>
      <c r="E2321" s="23">
        <v>14</v>
      </c>
      <c r="F2321" s="25">
        <v>24097</v>
      </c>
      <c r="G2321" s="23">
        <f t="shared" ca="1" si="168"/>
        <v>55.328255374492635</v>
      </c>
      <c r="H2321" s="23" t="str">
        <f t="shared" ca="1" si="169"/>
        <v>51-60</v>
      </c>
      <c r="I2321" s="24" t="s">
        <v>404</v>
      </c>
      <c r="J2321" s="24" t="s">
        <v>84</v>
      </c>
      <c r="K2321" s="24" t="s">
        <v>62</v>
      </c>
      <c r="L2321" s="24" t="s">
        <v>44</v>
      </c>
      <c r="M2321" s="24" t="s">
        <v>57</v>
      </c>
      <c r="N2321" s="23">
        <v>16</v>
      </c>
      <c r="O2321" s="22" t="str">
        <f>VLOOKUP(A2321,[1]CustomerAddress!$A$1:$F$3997,2)</f>
        <v>64 Macpherson Junction</v>
      </c>
      <c r="P2321" s="22">
        <f>VLOOKUP(A2321,[1]CustomerAddress!$A$1:$F$3997,3)</f>
        <v>2208</v>
      </c>
      <c r="Q2321" s="22" t="str">
        <f>VLOOKUP(A2321,[1]CustomerAddress!$A$1:$F$3997,4)</f>
        <v>NSW</v>
      </c>
      <c r="R2321" s="22" t="str">
        <f>VLOOKUP(A2321,[1]CustomerAddress!$A$1:$F$3997,5)</f>
        <v>Australia</v>
      </c>
      <c r="S2321" s="22">
        <f>VLOOKUP(A2321,[1]CustomerAddress!$A$1:$F$3997,6)</f>
        <v>11</v>
      </c>
      <c r="T2321" s="22" t="str">
        <f>VLOOKUP(A2321,Labels!$A$5:$I$3497,9)</f>
        <v>Late Bloomer</v>
      </c>
    </row>
    <row r="2322" spans="1:20" s="22" customFormat="1" ht="15.75" customHeight="1" x14ac:dyDescent="0.25">
      <c r="A2322" s="23">
        <v>2321</v>
      </c>
      <c r="B2322" s="24" t="s">
        <v>4437</v>
      </c>
      <c r="C2322" s="24" t="s">
        <v>4438</v>
      </c>
      <c r="D2322" s="24" t="s">
        <v>40</v>
      </c>
      <c r="E2322" s="23">
        <v>27</v>
      </c>
      <c r="F2322" s="25">
        <v>29305</v>
      </c>
      <c r="G2322" s="23">
        <f t="shared" ca="1" si="168"/>
        <v>41.059762223807702</v>
      </c>
      <c r="H2322" s="23" t="str">
        <f t="shared" ca="1" si="169"/>
        <v>41-50</v>
      </c>
      <c r="I2322" s="24" t="s">
        <v>83</v>
      </c>
      <c r="J2322" s="24" t="s">
        <v>84</v>
      </c>
      <c r="K2322" s="24" t="s">
        <v>43</v>
      </c>
      <c r="L2322" s="24" t="s">
        <v>44</v>
      </c>
      <c r="M2322" s="24" t="s">
        <v>45</v>
      </c>
      <c r="N2322" s="23">
        <v>20</v>
      </c>
      <c r="O2322" s="22" t="str">
        <f>VLOOKUP(A2322,[1]CustomerAddress!$A$1:$F$3997,2)</f>
        <v>386 Jay Junction</v>
      </c>
      <c r="P2322" s="22">
        <f>VLOOKUP(A2322,[1]CustomerAddress!$A$1:$F$3997,3)</f>
        <v>4218</v>
      </c>
      <c r="Q2322" s="22" t="str">
        <f>VLOOKUP(A2322,[1]CustomerAddress!$A$1:$F$3997,4)</f>
        <v>QLD</v>
      </c>
      <c r="R2322" s="22" t="str">
        <f>VLOOKUP(A2322,[1]CustomerAddress!$A$1:$F$3997,5)</f>
        <v>Australia</v>
      </c>
      <c r="S2322" s="22">
        <f>VLOOKUP(A2322,[1]CustomerAddress!$A$1:$F$3997,6)</f>
        <v>3</v>
      </c>
      <c r="T2322" s="22" t="str">
        <f>VLOOKUP(A2322,Labels!$A$5:$I$3497,9)</f>
        <v>Evasive Customer</v>
      </c>
    </row>
    <row r="2323" spans="1:20" s="22" customFormat="1" ht="15.75" customHeight="1" x14ac:dyDescent="0.25">
      <c r="A2323" s="23">
        <v>2322</v>
      </c>
      <c r="B2323" s="24" t="s">
        <v>3390</v>
      </c>
      <c r="C2323" s="24" t="s">
        <v>4439</v>
      </c>
      <c r="D2323" s="24" t="s">
        <v>48</v>
      </c>
      <c r="E2323" s="23">
        <v>72</v>
      </c>
      <c r="F2323" s="25">
        <v>33748</v>
      </c>
      <c r="G2323" s="23">
        <f t="shared" ca="1" si="168"/>
        <v>28.887159484081678</v>
      </c>
      <c r="H2323" s="23" t="str">
        <f t="shared" ca="1" si="169"/>
        <v>21-30</v>
      </c>
      <c r="I2323" s="24" t="s">
        <v>1768</v>
      </c>
      <c r="J2323" s="24" t="s">
        <v>42</v>
      </c>
      <c r="K2323" s="24" t="s">
        <v>43</v>
      </c>
      <c r="L2323" s="24" t="s">
        <v>44</v>
      </c>
      <c r="M2323" s="24" t="s">
        <v>45</v>
      </c>
      <c r="N2323" s="23">
        <v>2</v>
      </c>
      <c r="O2323" s="22" t="str">
        <f>VLOOKUP(A2323,[1]CustomerAddress!$A$1:$F$3997,2)</f>
        <v>496 Summit Road</v>
      </c>
      <c r="P2323" s="22">
        <f>VLOOKUP(A2323,[1]CustomerAddress!$A$1:$F$3997,3)</f>
        <v>2120</v>
      </c>
      <c r="Q2323" s="22" t="str">
        <f>VLOOKUP(A2323,[1]CustomerAddress!$A$1:$F$3997,4)</f>
        <v>NSW</v>
      </c>
      <c r="R2323" s="22" t="str">
        <f>VLOOKUP(A2323,[1]CustomerAddress!$A$1:$F$3997,5)</f>
        <v>Australia</v>
      </c>
      <c r="S2323" s="22">
        <f>VLOOKUP(A2323,[1]CustomerAddress!$A$1:$F$3997,6)</f>
        <v>10</v>
      </c>
      <c r="T2323" s="22" t="str">
        <f>VLOOKUP(A2323,Labels!$A$5:$I$3497,9)</f>
        <v>High Risk Customer</v>
      </c>
    </row>
    <row r="2324" spans="1:20" s="22" customFormat="1" ht="15.75" customHeight="1" x14ac:dyDescent="0.25">
      <c r="A2324" s="23">
        <v>2323</v>
      </c>
      <c r="B2324" s="24" t="s">
        <v>4440</v>
      </c>
      <c r="C2324" s="24" t="s">
        <v>4441</v>
      </c>
      <c r="D2324" s="24" t="s">
        <v>48</v>
      </c>
      <c r="E2324" s="23">
        <v>2</v>
      </c>
      <c r="F2324" s="25">
        <v>32263</v>
      </c>
      <c r="G2324" s="23">
        <f t="shared" ca="1" si="168"/>
        <v>32.955652634766608</v>
      </c>
      <c r="H2324" s="23" t="str">
        <f t="shared" ca="1" si="169"/>
        <v>31-40</v>
      </c>
      <c r="I2324" s="24" t="s">
        <v>574</v>
      </c>
      <c r="J2324" s="24" t="s">
        <v>54</v>
      </c>
      <c r="K2324" s="24" t="s">
        <v>66</v>
      </c>
      <c r="L2324" s="24" t="s">
        <v>44</v>
      </c>
      <c r="M2324" s="24" t="s">
        <v>57</v>
      </c>
      <c r="N2324" s="23">
        <v>13</v>
      </c>
      <c r="O2324" s="22" t="str">
        <f>VLOOKUP(A2324,[1]CustomerAddress!$A$1:$F$3997,2)</f>
        <v>54970 Veith Hill</v>
      </c>
      <c r="P2324" s="22">
        <f>VLOOKUP(A2324,[1]CustomerAddress!$A$1:$F$3997,3)</f>
        <v>4125</v>
      </c>
      <c r="Q2324" s="22" t="str">
        <f>VLOOKUP(A2324,[1]CustomerAddress!$A$1:$F$3997,4)</f>
        <v>QLD</v>
      </c>
      <c r="R2324" s="22" t="str">
        <f>VLOOKUP(A2324,[1]CustomerAddress!$A$1:$F$3997,5)</f>
        <v>Australia</v>
      </c>
      <c r="S2324" s="22">
        <f>VLOOKUP(A2324,[1]CustomerAddress!$A$1:$F$3997,6)</f>
        <v>7</v>
      </c>
      <c r="T2324" s="22" t="str">
        <f>VLOOKUP(A2324,Labels!$A$5:$I$3497,9)</f>
        <v>Evasive Customer</v>
      </c>
    </row>
    <row r="2325" spans="1:20" s="22" customFormat="1" ht="15.75" customHeight="1" x14ac:dyDescent="0.25">
      <c r="A2325" s="23">
        <v>2324</v>
      </c>
      <c r="B2325" s="24" t="s">
        <v>3246</v>
      </c>
      <c r="C2325" s="24" t="s">
        <v>4442</v>
      </c>
      <c r="D2325" s="24" t="s">
        <v>48</v>
      </c>
      <c r="E2325" s="23">
        <v>44</v>
      </c>
      <c r="F2325" s="25">
        <v>24324</v>
      </c>
      <c r="G2325" s="23">
        <f t="shared" ca="1" si="168"/>
        <v>54.706337566273461</v>
      </c>
      <c r="H2325" s="23" t="str">
        <f t="shared" ca="1" si="169"/>
        <v>51-60</v>
      </c>
      <c r="I2325" s="24" t="s">
        <v>99</v>
      </c>
      <c r="J2325" s="24" t="s">
        <v>84</v>
      </c>
      <c r="K2325" s="24" t="s">
        <v>43</v>
      </c>
      <c r="L2325" s="24" t="s">
        <v>44</v>
      </c>
      <c r="M2325" s="24" t="s">
        <v>45</v>
      </c>
      <c r="N2325" s="23">
        <v>16</v>
      </c>
      <c r="O2325" s="22" t="str">
        <f>VLOOKUP(A2325,[1]CustomerAddress!$A$1:$F$3997,2)</f>
        <v>33477 Trailsway Park</v>
      </c>
      <c r="P2325" s="22">
        <f>VLOOKUP(A2325,[1]CustomerAddress!$A$1:$F$3997,3)</f>
        <v>4818</v>
      </c>
      <c r="Q2325" s="22" t="str">
        <f>VLOOKUP(A2325,[1]CustomerAddress!$A$1:$F$3997,4)</f>
        <v>QLD</v>
      </c>
      <c r="R2325" s="22" t="str">
        <f>VLOOKUP(A2325,[1]CustomerAddress!$A$1:$F$3997,5)</f>
        <v>Australia</v>
      </c>
      <c r="S2325" s="22">
        <f>VLOOKUP(A2325,[1]CustomerAddress!$A$1:$F$3997,6)</f>
        <v>5</v>
      </c>
      <c r="T2325" s="22" t="str">
        <f>VLOOKUP(A2325,Labels!$A$5:$I$3497,9)</f>
        <v>High Risk Customer</v>
      </c>
    </row>
    <row r="2326" spans="1:20" s="22" customFormat="1" ht="15.75" customHeight="1" x14ac:dyDescent="0.25">
      <c r="A2326" s="23">
        <v>2325</v>
      </c>
      <c r="B2326" s="24" t="s">
        <v>4443</v>
      </c>
      <c r="C2326" s="24" t="s">
        <v>4444</v>
      </c>
      <c r="D2326" s="24" t="s">
        <v>48</v>
      </c>
      <c r="E2326" s="23">
        <v>50</v>
      </c>
      <c r="F2326" s="25">
        <v>23382</v>
      </c>
      <c r="G2326" s="23">
        <f t="shared" ca="1" si="168"/>
        <v>57.287159484081677</v>
      </c>
      <c r="H2326" s="23" t="str">
        <f t="shared" ca="1" si="169"/>
        <v>51-60</v>
      </c>
      <c r="I2326" s="24" t="s">
        <v>608</v>
      </c>
      <c r="J2326" s="24" t="s">
        <v>65</v>
      </c>
      <c r="K2326" s="24" t="s">
        <v>66</v>
      </c>
      <c r="L2326" s="24" t="s">
        <v>44</v>
      </c>
      <c r="M2326" s="24" t="s">
        <v>45</v>
      </c>
      <c r="N2326" s="23">
        <v>12</v>
      </c>
      <c r="O2326" s="22" t="str">
        <f>VLOOKUP(A2326,[1]CustomerAddress!$A$1:$F$3997,2)</f>
        <v>92 Schlimgen Hill</v>
      </c>
      <c r="P2326" s="22">
        <f>VLOOKUP(A2326,[1]CustomerAddress!$A$1:$F$3997,3)</f>
        <v>3023</v>
      </c>
      <c r="Q2326" s="22" t="str">
        <f>VLOOKUP(A2326,[1]CustomerAddress!$A$1:$F$3997,4)</f>
        <v>VIC</v>
      </c>
      <c r="R2326" s="22" t="str">
        <f>VLOOKUP(A2326,[1]CustomerAddress!$A$1:$F$3997,5)</f>
        <v>Australia</v>
      </c>
      <c r="S2326" s="22">
        <f>VLOOKUP(A2326,[1]CustomerAddress!$A$1:$F$3997,6)</f>
        <v>8</v>
      </c>
      <c r="T2326" s="22" t="str">
        <f>VLOOKUP(A2326,Labels!$A$5:$I$3497,9)</f>
        <v>Evasive Customer</v>
      </c>
    </row>
    <row r="2327" spans="1:20" s="22" customFormat="1" ht="15.75" customHeight="1" x14ac:dyDescent="0.25">
      <c r="A2327" s="23">
        <v>2326</v>
      </c>
      <c r="B2327" s="24" t="s">
        <v>4445</v>
      </c>
      <c r="C2327" s="24" t="s">
        <v>4446</v>
      </c>
      <c r="D2327" s="24" t="s">
        <v>48</v>
      </c>
      <c r="E2327" s="23">
        <v>64</v>
      </c>
      <c r="F2327" s="25">
        <v>24280</v>
      </c>
      <c r="G2327" s="23">
        <f t="shared" ca="1" si="168"/>
        <v>54.826885511478935</v>
      </c>
      <c r="H2327" s="23" t="str">
        <f t="shared" ca="1" si="169"/>
        <v>51-60</v>
      </c>
      <c r="I2327" s="24" t="s">
        <v>4240</v>
      </c>
      <c r="J2327" s="24" t="s">
        <v>65</v>
      </c>
      <c r="K2327" s="24" t="s">
        <v>66</v>
      </c>
      <c r="L2327" s="24" t="s">
        <v>44</v>
      </c>
      <c r="M2327" s="24" t="s">
        <v>57</v>
      </c>
      <c r="N2327" s="23">
        <v>14</v>
      </c>
      <c r="O2327" s="22" t="str">
        <f>VLOOKUP(A2327,[1]CustomerAddress!$A$1:$F$3997,2)</f>
        <v>3 Talisman Court</v>
      </c>
      <c r="P2327" s="22">
        <f>VLOOKUP(A2327,[1]CustomerAddress!$A$1:$F$3997,3)</f>
        <v>3204</v>
      </c>
      <c r="Q2327" s="22" t="str">
        <f>VLOOKUP(A2327,[1]CustomerAddress!$A$1:$F$3997,4)</f>
        <v>VIC</v>
      </c>
      <c r="R2327" s="22" t="str">
        <f>VLOOKUP(A2327,[1]CustomerAddress!$A$1:$F$3997,5)</f>
        <v>Australia</v>
      </c>
      <c r="S2327" s="22">
        <f>VLOOKUP(A2327,[1]CustomerAddress!$A$1:$F$3997,6)</f>
        <v>11</v>
      </c>
      <c r="T2327" s="22" t="str">
        <f>VLOOKUP(A2327,Labels!$A$5:$I$3497,9)</f>
        <v>Lost Customer</v>
      </c>
    </row>
    <row r="2328" spans="1:20" s="22" customFormat="1" ht="15.75" customHeight="1" x14ac:dyDescent="0.25">
      <c r="A2328" s="23">
        <v>2327</v>
      </c>
      <c r="B2328" s="24" t="s">
        <v>4447</v>
      </c>
      <c r="C2328" s="24" t="s">
        <v>4448</v>
      </c>
      <c r="D2328" s="24" t="s">
        <v>40</v>
      </c>
      <c r="E2328" s="23">
        <v>19</v>
      </c>
      <c r="F2328" s="25">
        <v>23106</v>
      </c>
      <c r="G2328" s="23">
        <f t="shared" ca="1" si="168"/>
        <v>58.043323867643323</v>
      </c>
      <c r="H2328" s="23" t="str">
        <f t="shared" ca="1" si="169"/>
        <v>51-60</v>
      </c>
      <c r="I2328" s="24" t="s">
        <v>1688</v>
      </c>
      <c r="J2328" s="24" t="s">
        <v>61</v>
      </c>
      <c r="K2328" s="24" t="s">
        <v>62</v>
      </c>
      <c r="L2328" s="24" t="s">
        <v>44</v>
      </c>
      <c r="M2328" s="24" t="s">
        <v>57</v>
      </c>
      <c r="N2328" s="23">
        <v>6</v>
      </c>
      <c r="O2328" s="22" t="str">
        <f>VLOOKUP(A2328,[1]CustomerAddress!$A$1:$F$3997,2)</f>
        <v>69893 Loomis Junction</v>
      </c>
      <c r="P2328" s="22">
        <f>VLOOKUP(A2328,[1]CustomerAddress!$A$1:$F$3997,3)</f>
        <v>2229</v>
      </c>
      <c r="Q2328" s="22" t="str">
        <f>VLOOKUP(A2328,[1]CustomerAddress!$A$1:$F$3997,4)</f>
        <v>NSW</v>
      </c>
      <c r="R2328" s="22" t="str">
        <f>VLOOKUP(A2328,[1]CustomerAddress!$A$1:$F$3997,5)</f>
        <v>Australia</v>
      </c>
      <c r="S2328" s="22">
        <f>VLOOKUP(A2328,[1]CustomerAddress!$A$1:$F$3997,6)</f>
        <v>10</v>
      </c>
      <c r="T2328" s="22" t="str">
        <f>VLOOKUP(A2328,Labels!$A$5:$I$3497,9)</f>
        <v>Evasive Customer</v>
      </c>
    </row>
    <row r="2329" spans="1:20" s="22" customFormat="1" ht="15.75" customHeight="1" x14ac:dyDescent="0.25">
      <c r="A2329" s="23">
        <v>2328</v>
      </c>
      <c r="B2329" s="24" t="s">
        <v>4449</v>
      </c>
      <c r="C2329" s="24" t="s">
        <v>4450</v>
      </c>
      <c r="D2329" s="24" t="s">
        <v>48</v>
      </c>
      <c r="E2329" s="23">
        <v>63</v>
      </c>
      <c r="F2329" s="25">
        <v>31566</v>
      </c>
      <c r="G2329" s="23">
        <f t="shared" ca="1" si="168"/>
        <v>34.865241675862499</v>
      </c>
      <c r="H2329" s="23" t="str">
        <f t="shared" ca="1" si="169"/>
        <v>31-40</v>
      </c>
      <c r="I2329" s="24" t="s">
        <v>683</v>
      </c>
      <c r="J2329" s="24" t="s">
        <v>42</v>
      </c>
      <c r="K2329" s="24" t="s">
        <v>43</v>
      </c>
      <c r="L2329" s="24" t="s">
        <v>44</v>
      </c>
      <c r="M2329" s="24" t="s">
        <v>45</v>
      </c>
      <c r="N2329" s="23">
        <v>8</v>
      </c>
      <c r="O2329" s="22" t="str">
        <f>VLOOKUP(A2329,[1]CustomerAddress!$A$1:$F$3997,2)</f>
        <v>6505 Fieldstone Alley</v>
      </c>
      <c r="P2329" s="22">
        <f>VLOOKUP(A2329,[1]CustomerAddress!$A$1:$F$3997,3)</f>
        <v>4037</v>
      </c>
      <c r="Q2329" s="22" t="str">
        <f>VLOOKUP(A2329,[1]CustomerAddress!$A$1:$F$3997,4)</f>
        <v>QLD</v>
      </c>
      <c r="R2329" s="22" t="str">
        <f>VLOOKUP(A2329,[1]CustomerAddress!$A$1:$F$3997,5)</f>
        <v>Australia</v>
      </c>
      <c r="S2329" s="22">
        <f>VLOOKUP(A2329,[1]CustomerAddress!$A$1:$F$3997,6)</f>
        <v>8</v>
      </c>
      <c r="T2329" s="22" t="str">
        <f>VLOOKUP(A2329,Labels!$A$5:$I$3497,9)</f>
        <v>Lost Customer</v>
      </c>
    </row>
    <row r="2330" spans="1:20" s="22" customFormat="1" ht="15.75" customHeight="1" x14ac:dyDescent="0.25">
      <c r="A2330" s="23">
        <v>2329</v>
      </c>
      <c r="B2330" s="24" t="s">
        <v>4451</v>
      </c>
      <c r="C2330" s="24" t="s">
        <v>4452</v>
      </c>
      <c r="D2330" s="24" t="s">
        <v>40</v>
      </c>
      <c r="E2330" s="23">
        <v>7</v>
      </c>
      <c r="F2330" s="25">
        <v>21173</v>
      </c>
      <c r="G2330" s="23">
        <f t="shared" ca="1" si="168"/>
        <v>63.339214278602228</v>
      </c>
      <c r="H2330" s="23" t="str">
        <f t="shared" ca="1" si="169"/>
        <v>61-70</v>
      </c>
      <c r="I2330" s="24" t="s">
        <v>196</v>
      </c>
      <c r="J2330" s="24" t="s">
        <v>56</v>
      </c>
      <c r="K2330" s="24" t="s">
        <v>62</v>
      </c>
      <c r="L2330" s="24" t="s">
        <v>44</v>
      </c>
      <c r="M2330" s="24" t="s">
        <v>57</v>
      </c>
      <c r="N2330" s="23">
        <v>20</v>
      </c>
      <c r="O2330" s="22" t="str">
        <f>VLOOKUP(A2330,[1]CustomerAddress!$A$1:$F$3997,2)</f>
        <v>5 1st Park</v>
      </c>
      <c r="P2330" s="22">
        <f>VLOOKUP(A2330,[1]CustomerAddress!$A$1:$F$3997,3)</f>
        <v>2285</v>
      </c>
      <c r="Q2330" s="22" t="str">
        <f>VLOOKUP(A2330,[1]CustomerAddress!$A$1:$F$3997,4)</f>
        <v>NSW</v>
      </c>
      <c r="R2330" s="22" t="str">
        <f>VLOOKUP(A2330,[1]CustomerAddress!$A$1:$F$3997,5)</f>
        <v>Australia</v>
      </c>
      <c r="S2330" s="22">
        <f>VLOOKUP(A2330,[1]CustomerAddress!$A$1:$F$3997,6)</f>
        <v>6</v>
      </c>
      <c r="T2330" s="22" t="str">
        <f>VLOOKUP(A2330,Labels!$A$5:$I$3497,9)</f>
        <v>Becoming Loyal</v>
      </c>
    </row>
    <row r="2331" spans="1:20" s="22" customFormat="1" ht="15.75" customHeight="1" x14ac:dyDescent="0.25">
      <c r="A2331" s="23">
        <v>2330</v>
      </c>
      <c r="B2331" s="24" t="s">
        <v>2498</v>
      </c>
      <c r="C2331" s="24" t="s">
        <v>4453</v>
      </c>
      <c r="D2331" s="24" t="s">
        <v>40</v>
      </c>
      <c r="E2331" s="23">
        <v>5</v>
      </c>
      <c r="F2331" s="25">
        <v>32890</v>
      </c>
      <c r="G2331" s="23">
        <f t="shared" ca="1" si="168"/>
        <v>31.237844415588526</v>
      </c>
      <c r="H2331" s="23" t="str">
        <f t="shared" ca="1" si="169"/>
        <v>31-40</v>
      </c>
      <c r="I2331" s="24" t="s">
        <v>630</v>
      </c>
      <c r="J2331" s="24" t="s">
        <v>54</v>
      </c>
      <c r="K2331" s="24" t="s">
        <v>43</v>
      </c>
      <c r="L2331" s="24" t="s">
        <v>44</v>
      </c>
      <c r="M2331" s="24" t="s">
        <v>57</v>
      </c>
      <c r="N2331" s="23">
        <v>9</v>
      </c>
      <c r="O2331" s="22" t="str">
        <f>VLOOKUP(A2331,[1]CustomerAddress!$A$1:$F$3997,2)</f>
        <v>83 American Ash Drive</v>
      </c>
      <c r="P2331" s="22">
        <f>VLOOKUP(A2331,[1]CustomerAddress!$A$1:$F$3997,3)</f>
        <v>2261</v>
      </c>
      <c r="Q2331" s="22" t="str">
        <f>VLOOKUP(A2331,[1]CustomerAddress!$A$1:$F$3997,4)</f>
        <v>NSW</v>
      </c>
      <c r="R2331" s="22" t="str">
        <f>VLOOKUP(A2331,[1]CustomerAddress!$A$1:$F$3997,5)</f>
        <v>Australia</v>
      </c>
      <c r="S2331" s="22">
        <f>VLOOKUP(A2331,[1]CustomerAddress!$A$1:$F$3997,6)</f>
        <v>8</v>
      </c>
      <c r="T2331" s="22" t="str">
        <f>VLOOKUP(A2331,Labels!$A$5:$I$3497,9)</f>
        <v>Recent Customer</v>
      </c>
    </row>
    <row r="2332" spans="1:20" s="22" customFormat="1" ht="15.75" customHeight="1" x14ac:dyDescent="0.25">
      <c r="A2332" s="23">
        <v>2331</v>
      </c>
      <c r="B2332" s="24" t="s">
        <v>4454</v>
      </c>
      <c r="C2332" s="24" t="s">
        <v>4455</v>
      </c>
      <c r="D2332" s="24" t="s">
        <v>40</v>
      </c>
      <c r="E2332" s="23">
        <v>48</v>
      </c>
      <c r="F2332" s="25">
        <v>23112</v>
      </c>
      <c r="G2332" s="23">
        <f t="shared" ca="1" si="168"/>
        <v>58.026885511478937</v>
      </c>
      <c r="H2332" s="23" t="str">
        <f t="shared" ca="1" si="169"/>
        <v>51-60</v>
      </c>
      <c r="I2332" s="24" t="s">
        <v>590</v>
      </c>
      <c r="J2332" s="24" t="s">
        <v>50</v>
      </c>
      <c r="K2332" s="24" t="s">
        <v>43</v>
      </c>
      <c r="L2332" s="24" t="s">
        <v>44</v>
      </c>
      <c r="M2332" s="24" t="s">
        <v>45</v>
      </c>
      <c r="N2332" s="23">
        <v>10</v>
      </c>
      <c r="O2332" s="22" t="str">
        <f>VLOOKUP(A2332,[1]CustomerAddress!$A$1:$F$3997,2)</f>
        <v>94 Twin Pines Trail</v>
      </c>
      <c r="P2332" s="22">
        <f>VLOOKUP(A2332,[1]CustomerAddress!$A$1:$F$3997,3)</f>
        <v>2567</v>
      </c>
      <c r="Q2332" s="22" t="str">
        <f>VLOOKUP(A2332,[1]CustomerAddress!$A$1:$F$3997,4)</f>
        <v>NSW</v>
      </c>
      <c r="R2332" s="22" t="str">
        <f>VLOOKUP(A2332,[1]CustomerAddress!$A$1:$F$3997,5)</f>
        <v>Australia</v>
      </c>
      <c r="S2332" s="22">
        <f>VLOOKUP(A2332,[1]CustomerAddress!$A$1:$F$3997,6)</f>
        <v>8</v>
      </c>
      <c r="T2332" s="22" t="str">
        <f>VLOOKUP(A2332,Labels!$A$5:$I$3497,9)</f>
        <v>Potential Customer</v>
      </c>
    </row>
    <row r="2333" spans="1:20" s="22" customFormat="1" ht="15.75" customHeight="1" x14ac:dyDescent="0.25">
      <c r="A2333" s="23">
        <v>2332</v>
      </c>
      <c r="B2333" s="24" t="s">
        <v>4456</v>
      </c>
      <c r="C2333" s="24" t="s">
        <v>4457</v>
      </c>
      <c r="D2333" s="24" t="s">
        <v>48</v>
      </c>
      <c r="E2333" s="23">
        <v>99</v>
      </c>
      <c r="F2333" s="25">
        <v>28235</v>
      </c>
      <c r="G2333" s="23">
        <f t="shared" ca="1" si="168"/>
        <v>43.991269073122773</v>
      </c>
      <c r="H2333" s="23" t="str">
        <f t="shared" ca="1" si="169"/>
        <v>41-50</v>
      </c>
      <c r="I2333" s="24" t="s">
        <v>1101</v>
      </c>
      <c r="J2333" s="24" t="s">
        <v>54</v>
      </c>
      <c r="K2333" s="24" t="s">
        <v>66</v>
      </c>
      <c r="L2333" s="24" t="s">
        <v>44</v>
      </c>
      <c r="M2333" s="24" t="s">
        <v>45</v>
      </c>
      <c r="N2333" s="23">
        <v>10</v>
      </c>
      <c r="O2333" s="22" t="str">
        <f>VLOOKUP(A2333,[1]CustomerAddress!$A$1:$F$3997,2)</f>
        <v>034 Eagan Avenue</v>
      </c>
      <c r="P2333" s="22">
        <f>VLOOKUP(A2333,[1]CustomerAddress!$A$1:$F$3997,3)</f>
        <v>2560</v>
      </c>
      <c r="Q2333" s="22" t="str">
        <f>VLOOKUP(A2333,[1]CustomerAddress!$A$1:$F$3997,4)</f>
        <v>NSW</v>
      </c>
      <c r="R2333" s="22" t="str">
        <f>VLOOKUP(A2333,[1]CustomerAddress!$A$1:$F$3997,5)</f>
        <v>Australia</v>
      </c>
      <c r="S2333" s="22">
        <f>VLOOKUP(A2333,[1]CustomerAddress!$A$1:$F$3997,6)</f>
        <v>6</v>
      </c>
      <c r="T2333" s="22" t="str">
        <f>VLOOKUP(A2333,Labels!$A$5:$I$3497,9)</f>
        <v>Late Bloomer</v>
      </c>
    </row>
    <row r="2334" spans="1:20" s="22" customFormat="1" ht="15.75" customHeight="1" x14ac:dyDescent="0.25">
      <c r="A2334" s="23">
        <v>2333</v>
      </c>
      <c r="B2334" s="24" t="s">
        <v>4458</v>
      </c>
      <c r="C2334" s="24" t="s">
        <v>4459</v>
      </c>
      <c r="D2334" s="24" t="s">
        <v>48</v>
      </c>
      <c r="E2334" s="23">
        <v>82</v>
      </c>
      <c r="F2334" s="25">
        <v>24216</v>
      </c>
      <c r="G2334" s="23">
        <f t="shared" ca="1" si="168"/>
        <v>55.002227977232366</v>
      </c>
      <c r="H2334" s="23" t="str">
        <f t="shared" ca="1" si="169"/>
        <v>51-60</v>
      </c>
      <c r="I2334" s="24" t="s">
        <v>472</v>
      </c>
      <c r="J2334" s="24" t="s">
        <v>50</v>
      </c>
      <c r="K2334" s="24" t="s">
        <v>43</v>
      </c>
      <c r="L2334" s="24" t="s">
        <v>44</v>
      </c>
      <c r="M2334" s="24" t="s">
        <v>45</v>
      </c>
      <c r="N2334" s="23">
        <v>10</v>
      </c>
      <c r="O2334" s="22" t="str">
        <f>VLOOKUP(A2334,[1]CustomerAddress!$A$1:$F$3997,2)</f>
        <v>3 Mariners Cove Terrace</v>
      </c>
      <c r="P2334" s="22">
        <f>VLOOKUP(A2334,[1]CustomerAddress!$A$1:$F$3997,3)</f>
        <v>3108</v>
      </c>
      <c r="Q2334" s="22" t="str">
        <f>VLOOKUP(A2334,[1]CustomerAddress!$A$1:$F$3997,4)</f>
        <v>VIC</v>
      </c>
      <c r="R2334" s="22" t="str">
        <f>VLOOKUP(A2334,[1]CustomerAddress!$A$1:$F$3997,5)</f>
        <v>Australia</v>
      </c>
      <c r="S2334" s="22">
        <f>VLOOKUP(A2334,[1]CustomerAddress!$A$1:$F$3997,6)</f>
        <v>10</v>
      </c>
      <c r="T2334" s="22" t="str">
        <f>VLOOKUP(A2334,Labels!$A$5:$I$3497,9)</f>
        <v>Evasive Customer</v>
      </c>
    </row>
    <row r="2335" spans="1:20" s="22" customFormat="1" ht="15.75" customHeight="1" x14ac:dyDescent="0.25">
      <c r="A2335" s="23">
        <v>2334</v>
      </c>
      <c r="B2335" s="24" t="s">
        <v>1361</v>
      </c>
      <c r="C2335" s="24" t="s">
        <v>4460</v>
      </c>
      <c r="D2335" s="24" t="s">
        <v>48</v>
      </c>
      <c r="E2335" s="23">
        <v>30</v>
      </c>
      <c r="F2335" s="25">
        <v>35140</v>
      </c>
      <c r="G2335" s="23">
        <f t="shared" ca="1" si="168"/>
        <v>25.073460853944692</v>
      </c>
      <c r="H2335" s="23" t="str">
        <f t="shared" ca="1" si="169"/>
        <v>21-30</v>
      </c>
      <c r="I2335" s="24" t="s">
        <v>170</v>
      </c>
      <c r="J2335" s="24" t="s">
        <v>42</v>
      </c>
      <c r="K2335" s="24" t="s">
        <v>62</v>
      </c>
      <c r="L2335" s="24" t="s">
        <v>44</v>
      </c>
      <c r="M2335" s="24" t="s">
        <v>57</v>
      </c>
      <c r="N2335" s="23">
        <v>5</v>
      </c>
      <c r="O2335" s="22" t="str">
        <f>VLOOKUP(A2335,[1]CustomerAddress!$A$1:$F$3997,2)</f>
        <v>2 Raven Way</v>
      </c>
      <c r="P2335" s="22">
        <f>VLOOKUP(A2335,[1]CustomerAddress!$A$1:$F$3997,3)</f>
        <v>3106</v>
      </c>
      <c r="Q2335" s="22" t="str">
        <f>VLOOKUP(A2335,[1]CustomerAddress!$A$1:$F$3997,4)</f>
        <v>VIC</v>
      </c>
      <c r="R2335" s="22" t="str">
        <f>VLOOKUP(A2335,[1]CustomerAddress!$A$1:$F$3997,5)</f>
        <v>Australia</v>
      </c>
      <c r="S2335" s="22">
        <f>VLOOKUP(A2335,[1]CustomerAddress!$A$1:$F$3997,6)</f>
        <v>10</v>
      </c>
      <c r="T2335" s="22" t="str">
        <f>VLOOKUP(A2335,Labels!$A$5:$I$3497,9)</f>
        <v>Almost Lost Customer</v>
      </c>
    </row>
    <row r="2336" spans="1:20" s="22" customFormat="1" ht="15.75" hidden="1" customHeight="1" x14ac:dyDescent="0.25">
      <c r="A2336" s="23">
        <v>2335</v>
      </c>
      <c r="B2336" s="24" t="s">
        <v>4461</v>
      </c>
      <c r="C2336" s="24" t="s">
        <v>4462</v>
      </c>
      <c r="D2336" s="24" t="s">
        <v>147</v>
      </c>
      <c r="E2336" s="23">
        <v>42</v>
      </c>
      <c r="F2336" s="25"/>
      <c r="G2336" s="23"/>
      <c r="H2336" s="23"/>
      <c r="I2336" s="24" t="s">
        <v>90</v>
      </c>
      <c r="J2336" s="24" t="s">
        <v>56</v>
      </c>
      <c r="K2336" s="24" t="s">
        <v>43</v>
      </c>
      <c r="L2336" s="24" t="s">
        <v>44</v>
      </c>
      <c r="M2336" s="24" t="s">
        <v>57</v>
      </c>
      <c r="N2336" s="23"/>
    </row>
    <row r="2337" spans="1:20" s="22" customFormat="1" ht="15.75" customHeight="1" x14ac:dyDescent="0.25">
      <c r="A2337" s="23">
        <v>2336</v>
      </c>
      <c r="B2337" s="24" t="s">
        <v>4463</v>
      </c>
      <c r="C2337" s="24" t="s">
        <v>4464</v>
      </c>
      <c r="D2337" s="24" t="s">
        <v>48</v>
      </c>
      <c r="E2337" s="23">
        <v>59</v>
      </c>
      <c r="F2337" s="25">
        <v>28509</v>
      </c>
      <c r="G2337" s="23">
        <f t="shared" ref="G2337:G2341" ca="1" si="170">(NOW()-F2337)/365</f>
        <v>43.240584141615926</v>
      </c>
      <c r="H2337" s="23" t="str">
        <f t="shared" ref="H2337:H2341" ca="1" si="171">IF(G2337&lt;=10,"0-10",IF(AND(G2337&gt;10,G2337&lt;=20),"11-20",IF(AND(G2337&gt;20,G2337&lt;=30),"21-30",IF(AND(G2337&gt;30,G2337&lt;=40),"31-40",IF(AND(G2337&gt;40,G2337&lt;=50),"41-50",IF(AND(G2337&gt;50,G2337&lt;=60),"51-60",IF(AND(G2337&gt;60,G2337&lt;=70),"61-70",IF(AND(G2337&gt;70,G2337&lt;=80),"71-80",IF(AND(G2337&gt;80,G2337&lt;=90),"81-90",IF(G2337&gt;90,"91-100"))))))))))</f>
        <v>41-50</v>
      </c>
      <c r="I2337" s="24" t="s">
        <v>683</v>
      </c>
      <c r="J2337" s="24" t="s">
        <v>42</v>
      </c>
      <c r="K2337" s="24" t="s">
        <v>62</v>
      </c>
      <c r="L2337" s="24" t="s">
        <v>44</v>
      </c>
      <c r="M2337" s="24" t="s">
        <v>57</v>
      </c>
      <c r="N2337" s="23">
        <v>17</v>
      </c>
      <c r="O2337" s="22" t="str">
        <f>VLOOKUP(A2337,[1]CustomerAddress!$A$1:$F$3997,2)</f>
        <v>366 Hovde Park</v>
      </c>
      <c r="P2337" s="22">
        <f>VLOOKUP(A2337,[1]CustomerAddress!$A$1:$F$3997,3)</f>
        <v>2566</v>
      </c>
      <c r="Q2337" s="22" t="str">
        <f>VLOOKUP(A2337,[1]CustomerAddress!$A$1:$F$3997,4)</f>
        <v>NSW</v>
      </c>
      <c r="R2337" s="22" t="str">
        <f>VLOOKUP(A2337,[1]CustomerAddress!$A$1:$F$3997,5)</f>
        <v>Australia</v>
      </c>
      <c r="S2337" s="22">
        <f>VLOOKUP(A2337,[1]CustomerAddress!$A$1:$F$3997,6)</f>
        <v>8</v>
      </c>
      <c r="T2337" s="22" t="str">
        <f>VLOOKUP(A2337,Labels!$A$5:$I$3497,9)</f>
        <v>Losing Customer</v>
      </c>
    </row>
    <row r="2338" spans="1:20" s="22" customFormat="1" ht="15.75" customHeight="1" x14ac:dyDescent="0.25">
      <c r="A2338" s="23">
        <v>2337</v>
      </c>
      <c r="B2338" s="24" t="s">
        <v>4465</v>
      </c>
      <c r="C2338" s="24" t="s">
        <v>4466</v>
      </c>
      <c r="D2338" s="24" t="s">
        <v>40</v>
      </c>
      <c r="E2338" s="23">
        <v>47</v>
      </c>
      <c r="F2338" s="25">
        <v>36536</v>
      </c>
      <c r="G2338" s="23">
        <f t="shared" ca="1" si="170"/>
        <v>21.248803319698116</v>
      </c>
      <c r="H2338" s="23" t="str">
        <f t="shared" ca="1" si="171"/>
        <v>21-30</v>
      </c>
      <c r="I2338" s="24" t="s">
        <v>540</v>
      </c>
      <c r="J2338" s="24" t="s">
        <v>42</v>
      </c>
      <c r="K2338" s="24" t="s">
        <v>43</v>
      </c>
      <c r="L2338" s="24" t="s">
        <v>44</v>
      </c>
      <c r="M2338" s="24" t="s">
        <v>57</v>
      </c>
      <c r="N2338" s="23">
        <v>1</v>
      </c>
      <c r="O2338" s="22" t="str">
        <f>VLOOKUP(A2338,[1]CustomerAddress!$A$1:$F$3997,2)</f>
        <v>2 Straubel Lane</v>
      </c>
      <c r="P2338" s="22">
        <f>VLOOKUP(A2338,[1]CustomerAddress!$A$1:$F$3997,3)</f>
        <v>2477</v>
      </c>
      <c r="Q2338" s="22" t="str">
        <f>VLOOKUP(A2338,[1]CustomerAddress!$A$1:$F$3997,4)</f>
        <v>NSW</v>
      </c>
      <c r="R2338" s="22" t="str">
        <f>VLOOKUP(A2338,[1]CustomerAddress!$A$1:$F$3997,5)</f>
        <v>Australia</v>
      </c>
      <c r="S2338" s="22">
        <f>VLOOKUP(A2338,[1]CustomerAddress!$A$1:$F$3997,6)</f>
        <v>6</v>
      </c>
      <c r="T2338" s="22" t="str">
        <f>VLOOKUP(A2338,Labels!$A$5:$I$3497,9)</f>
        <v>Lost Customer</v>
      </c>
    </row>
    <row r="2339" spans="1:20" s="22" customFormat="1" ht="15.75" customHeight="1" x14ac:dyDescent="0.25">
      <c r="A2339" s="23">
        <v>2338</v>
      </c>
      <c r="B2339" s="24" t="s">
        <v>4467</v>
      </c>
      <c r="C2339" s="24" t="s">
        <v>556</v>
      </c>
      <c r="D2339" s="24" t="s">
        <v>40</v>
      </c>
      <c r="E2339" s="23">
        <v>13</v>
      </c>
      <c r="F2339" s="25">
        <v>31744</v>
      </c>
      <c r="G2339" s="23">
        <f t="shared" ca="1" si="170"/>
        <v>34.377570442985785</v>
      </c>
      <c r="H2339" s="23" t="str">
        <f t="shared" ca="1" si="171"/>
        <v>31-40</v>
      </c>
      <c r="I2339" s="24" t="s">
        <v>1435</v>
      </c>
      <c r="J2339" s="24" t="s">
        <v>84</v>
      </c>
      <c r="K2339" s="24" t="s">
        <v>43</v>
      </c>
      <c r="L2339" s="24" t="s">
        <v>44</v>
      </c>
      <c r="M2339" s="24" t="s">
        <v>57</v>
      </c>
      <c r="N2339" s="23">
        <v>5</v>
      </c>
      <c r="O2339" s="22" t="str">
        <f>VLOOKUP(A2339,[1]CustomerAddress!$A$1:$F$3997,2)</f>
        <v>0 Butterfield Junction</v>
      </c>
      <c r="P2339" s="22">
        <f>VLOOKUP(A2339,[1]CustomerAddress!$A$1:$F$3997,3)</f>
        <v>2340</v>
      </c>
      <c r="Q2339" s="22" t="str">
        <f>VLOOKUP(A2339,[1]CustomerAddress!$A$1:$F$3997,4)</f>
        <v>NSW</v>
      </c>
      <c r="R2339" s="22" t="str">
        <f>VLOOKUP(A2339,[1]CustomerAddress!$A$1:$F$3997,5)</f>
        <v>Australia</v>
      </c>
      <c r="S2339" s="22">
        <f>VLOOKUP(A2339,[1]CustomerAddress!$A$1:$F$3997,6)</f>
        <v>5</v>
      </c>
      <c r="T2339" s="22" t="str">
        <f>VLOOKUP(A2339,Labels!$A$5:$I$3497,9)</f>
        <v>Potential Customer</v>
      </c>
    </row>
    <row r="2340" spans="1:20" s="22" customFormat="1" ht="15.75" customHeight="1" x14ac:dyDescent="0.25">
      <c r="A2340" s="23">
        <v>2339</v>
      </c>
      <c r="B2340" s="24" t="s">
        <v>4118</v>
      </c>
      <c r="C2340" s="24" t="s">
        <v>4468</v>
      </c>
      <c r="D2340" s="24" t="s">
        <v>48</v>
      </c>
      <c r="E2340" s="23">
        <v>3</v>
      </c>
      <c r="F2340" s="25">
        <v>21547</v>
      </c>
      <c r="G2340" s="23">
        <f t="shared" ca="1" si="170"/>
        <v>62.314556744355649</v>
      </c>
      <c r="H2340" s="23" t="str">
        <f t="shared" ca="1" si="171"/>
        <v>61-70</v>
      </c>
      <c r="I2340" s="24" t="s">
        <v>2943</v>
      </c>
      <c r="J2340" s="24" t="s">
        <v>54</v>
      </c>
      <c r="K2340" s="24" t="s">
        <v>62</v>
      </c>
      <c r="L2340" s="24" t="s">
        <v>44</v>
      </c>
      <c r="M2340" s="24" t="s">
        <v>45</v>
      </c>
      <c r="N2340" s="23">
        <v>16</v>
      </c>
      <c r="O2340" s="22" t="str">
        <f>VLOOKUP(A2340,[1]CustomerAddress!$A$1:$F$3997,2)</f>
        <v>7174 Thackeray Point</v>
      </c>
      <c r="P2340" s="22">
        <f>VLOOKUP(A2340,[1]CustomerAddress!$A$1:$F$3997,3)</f>
        <v>2153</v>
      </c>
      <c r="Q2340" s="22" t="str">
        <f>VLOOKUP(A2340,[1]CustomerAddress!$A$1:$F$3997,4)</f>
        <v>NSW</v>
      </c>
      <c r="R2340" s="22" t="str">
        <f>VLOOKUP(A2340,[1]CustomerAddress!$A$1:$F$3997,5)</f>
        <v>Australia</v>
      </c>
      <c r="S2340" s="22">
        <f>VLOOKUP(A2340,[1]CustomerAddress!$A$1:$F$3997,6)</f>
        <v>10</v>
      </c>
      <c r="T2340" s="22" t="str">
        <f>VLOOKUP(A2340,Labels!$A$5:$I$3497,9)</f>
        <v>Potential Customer</v>
      </c>
    </row>
    <row r="2341" spans="1:20" s="22" customFormat="1" ht="15.75" customHeight="1" x14ac:dyDescent="0.25">
      <c r="A2341" s="23">
        <v>2340</v>
      </c>
      <c r="B2341" s="24" t="s">
        <v>4469</v>
      </c>
      <c r="C2341" s="24" t="s">
        <v>4470</v>
      </c>
      <c r="D2341" s="24" t="s">
        <v>48</v>
      </c>
      <c r="E2341" s="23">
        <v>33</v>
      </c>
      <c r="F2341" s="25">
        <v>28578</v>
      </c>
      <c r="G2341" s="23">
        <f t="shared" ca="1" si="170"/>
        <v>43.051543045725516</v>
      </c>
      <c r="H2341" s="23" t="str">
        <f t="shared" ca="1" si="171"/>
        <v>41-50</v>
      </c>
      <c r="I2341" s="24" t="s">
        <v>1814</v>
      </c>
      <c r="J2341" s="24" t="s">
        <v>42</v>
      </c>
      <c r="K2341" s="24" t="s">
        <v>43</v>
      </c>
      <c r="L2341" s="24" t="s">
        <v>44</v>
      </c>
      <c r="M2341" s="24" t="s">
        <v>45</v>
      </c>
      <c r="N2341" s="23">
        <v>16</v>
      </c>
      <c r="O2341" s="22" t="str">
        <f>VLOOKUP(A2341,[1]CustomerAddress!$A$1:$F$3997,2)</f>
        <v>29 Portage Street</v>
      </c>
      <c r="P2341" s="22">
        <f>VLOOKUP(A2341,[1]CustomerAddress!$A$1:$F$3997,3)</f>
        <v>4070</v>
      </c>
      <c r="Q2341" s="22" t="str">
        <f>VLOOKUP(A2341,[1]CustomerAddress!$A$1:$F$3997,4)</f>
        <v>QLD</v>
      </c>
      <c r="R2341" s="22" t="str">
        <f>VLOOKUP(A2341,[1]CustomerAddress!$A$1:$F$3997,5)</f>
        <v>Australia</v>
      </c>
      <c r="S2341" s="22">
        <f>VLOOKUP(A2341,[1]CustomerAddress!$A$1:$F$3997,6)</f>
        <v>7</v>
      </c>
      <c r="T2341" s="22" t="str">
        <f>VLOOKUP(A2341,Labels!$A$5:$I$3497,9)</f>
        <v>Platinum Customer</v>
      </c>
    </row>
    <row r="2342" spans="1:20" s="22" customFormat="1" ht="15.75" hidden="1" customHeight="1" x14ac:dyDescent="0.25">
      <c r="A2342" s="23">
        <v>2341</v>
      </c>
      <c r="B2342" s="24" t="s">
        <v>4471</v>
      </c>
      <c r="C2342" s="24" t="s">
        <v>4472</v>
      </c>
      <c r="D2342" s="24" t="s">
        <v>147</v>
      </c>
      <c r="E2342" s="23">
        <v>41</v>
      </c>
      <c r="F2342" s="25"/>
      <c r="G2342" s="23"/>
      <c r="H2342" s="23"/>
      <c r="I2342" s="24" t="s">
        <v>2943</v>
      </c>
      <c r="J2342" s="24" t="s">
        <v>56</v>
      </c>
      <c r="K2342" s="24" t="s">
        <v>43</v>
      </c>
      <c r="L2342" s="24" t="s">
        <v>44</v>
      </c>
      <c r="M2342" s="24" t="s">
        <v>45</v>
      </c>
      <c r="N2342" s="23"/>
    </row>
    <row r="2343" spans="1:20" s="22" customFormat="1" ht="15.75" customHeight="1" x14ac:dyDescent="0.25">
      <c r="A2343" s="23">
        <v>2342</v>
      </c>
      <c r="B2343" s="24" t="s">
        <v>3255</v>
      </c>
      <c r="C2343" s="24" t="s">
        <v>4473</v>
      </c>
      <c r="D2343" s="24" t="s">
        <v>40</v>
      </c>
      <c r="E2343" s="23">
        <v>87</v>
      </c>
      <c r="F2343" s="25">
        <v>36420</v>
      </c>
      <c r="G2343" s="23">
        <f t="shared" ref="G2343:G2406" ca="1" si="172">(NOW()-F2343)/365</f>
        <v>21.566611538876199</v>
      </c>
      <c r="H2343" s="23" t="str">
        <f t="shared" ref="H2343:H2352" ca="1" si="173">IF(G2343&lt;=10,"0-10",IF(AND(G2343&gt;10,G2343&lt;=20),"11-20",IF(AND(G2343&gt;20,G2343&lt;=30),"21-30",IF(AND(G2343&gt;30,G2343&lt;=40),"31-40",IF(AND(G2343&gt;40,G2343&lt;=50),"41-50",IF(AND(G2343&gt;50,G2343&lt;=60),"51-60",IF(AND(G2343&gt;60,G2343&lt;=70),"61-70",IF(AND(G2343&gt;70,G2343&lt;=80),"71-80",IF(AND(G2343&gt;80,G2343&lt;=90),"81-90",IF(G2343&gt;90,"91-100"))))))))))</f>
        <v>21-30</v>
      </c>
      <c r="J2343" s="24" t="s">
        <v>61</v>
      </c>
      <c r="K2343" s="24" t="s">
        <v>43</v>
      </c>
      <c r="L2343" s="24" t="s">
        <v>44</v>
      </c>
      <c r="M2343" s="24" t="s">
        <v>57</v>
      </c>
      <c r="N2343" s="23">
        <v>2</v>
      </c>
      <c r="O2343" s="22" t="str">
        <f>VLOOKUP(A2343,[1]CustomerAddress!$A$1:$F$3997,2)</f>
        <v>5 Stoughton Parkway</v>
      </c>
      <c r="P2343" s="22">
        <f>VLOOKUP(A2343,[1]CustomerAddress!$A$1:$F$3997,3)</f>
        <v>2099</v>
      </c>
      <c r="Q2343" s="22" t="str">
        <f>VLOOKUP(A2343,[1]CustomerAddress!$A$1:$F$3997,4)</f>
        <v>NSW</v>
      </c>
      <c r="R2343" s="22" t="str">
        <f>VLOOKUP(A2343,[1]CustomerAddress!$A$1:$F$3997,5)</f>
        <v>Australia</v>
      </c>
      <c r="S2343" s="22">
        <f>VLOOKUP(A2343,[1]CustomerAddress!$A$1:$F$3997,6)</f>
        <v>9</v>
      </c>
      <c r="T2343" s="22" t="str">
        <f>VLOOKUP(A2343,Labels!$A$5:$I$3497,9)</f>
        <v>Almost Lost Customer</v>
      </c>
    </row>
    <row r="2344" spans="1:20" s="22" customFormat="1" ht="15.75" customHeight="1" x14ac:dyDescent="0.25">
      <c r="A2344" s="23">
        <v>2343</v>
      </c>
      <c r="B2344" s="24" t="s">
        <v>4474</v>
      </c>
      <c r="C2344" s="24" t="s">
        <v>4475</v>
      </c>
      <c r="D2344" s="24" t="s">
        <v>48</v>
      </c>
      <c r="E2344" s="23">
        <v>6</v>
      </c>
      <c r="F2344" s="25">
        <v>21633</v>
      </c>
      <c r="G2344" s="23">
        <f t="shared" ca="1" si="172"/>
        <v>62.078940305999488</v>
      </c>
      <c r="H2344" s="23" t="str">
        <f t="shared" ca="1" si="173"/>
        <v>61-70</v>
      </c>
      <c r="I2344" s="24" t="s">
        <v>320</v>
      </c>
      <c r="J2344" s="24" t="s">
        <v>75</v>
      </c>
      <c r="K2344" s="24" t="s">
        <v>66</v>
      </c>
      <c r="L2344" s="24" t="s">
        <v>44</v>
      </c>
      <c r="M2344" s="24" t="s">
        <v>45</v>
      </c>
      <c r="N2344" s="23">
        <v>5</v>
      </c>
      <c r="O2344" s="22" t="str">
        <f>VLOOKUP(A2344,[1]CustomerAddress!$A$1:$F$3997,2)</f>
        <v>533 Ramsey Center</v>
      </c>
      <c r="P2344" s="22">
        <f>VLOOKUP(A2344,[1]CustomerAddress!$A$1:$F$3997,3)</f>
        <v>4507</v>
      </c>
      <c r="Q2344" s="22" t="str">
        <f>VLOOKUP(A2344,[1]CustomerAddress!$A$1:$F$3997,4)</f>
        <v>QLD</v>
      </c>
      <c r="R2344" s="22" t="str">
        <f>VLOOKUP(A2344,[1]CustomerAddress!$A$1:$F$3997,5)</f>
        <v>Australia</v>
      </c>
      <c r="S2344" s="22">
        <f>VLOOKUP(A2344,[1]CustomerAddress!$A$1:$F$3997,6)</f>
        <v>5</v>
      </c>
      <c r="T2344" s="22" t="str">
        <f>VLOOKUP(A2344,Labels!$A$5:$I$3497,9)</f>
        <v>High Risk Customer</v>
      </c>
    </row>
    <row r="2345" spans="1:20" s="22" customFormat="1" ht="15.75" customHeight="1" x14ac:dyDescent="0.25">
      <c r="A2345" s="23">
        <v>2344</v>
      </c>
      <c r="B2345" s="24" t="s">
        <v>4476</v>
      </c>
      <c r="C2345" s="24" t="s">
        <v>1639</v>
      </c>
      <c r="D2345" s="24" t="s">
        <v>48</v>
      </c>
      <c r="E2345" s="23">
        <v>93</v>
      </c>
      <c r="F2345" s="25">
        <v>34032</v>
      </c>
      <c r="G2345" s="23">
        <f t="shared" ca="1" si="172"/>
        <v>28.109077292300856</v>
      </c>
      <c r="H2345" s="23" t="str">
        <f t="shared" ca="1" si="173"/>
        <v>21-30</v>
      </c>
      <c r="I2345" s="24" t="s">
        <v>642</v>
      </c>
      <c r="J2345" s="24" t="s">
        <v>50</v>
      </c>
      <c r="K2345" s="24" t="s">
        <v>43</v>
      </c>
      <c r="L2345" s="24" t="s">
        <v>44</v>
      </c>
      <c r="M2345" s="24" t="s">
        <v>45</v>
      </c>
      <c r="N2345" s="23">
        <v>7</v>
      </c>
      <c r="O2345" s="22" t="str">
        <f>VLOOKUP(A2345,[1]CustomerAddress!$A$1:$F$3997,2)</f>
        <v>694 Northwestern Court</v>
      </c>
      <c r="P2345" s="22">
        <f>VLOOKUP(A2345,[1]CustomerAddress!$A$1:$F$3997,3)</f>
        <v>2155</v>
      </c>
      <c r="Q2345" s="22" t="str">
        <f>VLOOKUP(A2345,[1]CustomerAddress!$A$1:$F$3997,4)</f>
        <v>NSW</v>
      </c>
      <c r="R2345" s="22" t="str">
        <f>VLOOKUP(A2345,[1]CustomerAddress!$A$1:$F$3997,5)</f>
        <v>Australia</v>
      </c>
      <c r="S2345" s="22">
        <f>VLOOKUP(A2345,[1]CustomerAddress!$A$1:$F$3997,6)</f>
        <v>10</v>
      </c>
      <c r="T2345" s="22" t="str">
        <f>VLOOKUP(A2345,Labels!$A$5:$I$3497,9)</f>
        <v>High Risk Customer</v>
      </c>
    </row>
    <row r="2346" spans="1:20" s="22" customFormat="1" ht="15.75" customHeight="1" x14ac:dyDescent="0.25">
      <c r="A2346" s="23">
        <v>2345</v>
      </c>
      <c r="B2346" s="24" t="s">
        <v>4477</v>
      </c>
      <c r="C2346" s="24" t="s">
        <v>4478</v>
      </c>
      <c r="D2346" s="24" t="s">
        <v>40</v>
      </c>
      <c r="E2346" s="23">
        <v>50</v>
      </c>
      <c r="F2346" s="25">
        <v>31608</v>
      </c>
      <c r="G2346" s="23">
        <f t="shared" ca="1" si="172"/>
        <v>34.750173182711812</v>
      </c>
      <c r="H2346" s="23" t="str">
        <f t="shared" ca="1" si="173"/>
        <v>31-40</v>
      </c>
      <c r="I2346" s="24" t="s">
        <v>1236</v>
      </c>
      <c r="J2346" s="24" t="s">
        <v>65</v>
      </c>
      <c r="K2346" s="24" t="s">
        <v>62</v>
      </c>
      <c r="L2346" s="24" t="s">
        <v>44</v>
      </c>
      <c r="M2346" s="24" t="s">
        <v>45</v>
      </c>
      <c r="N2346" s="23">
        <v>3</v>
      </c>
      <c r="O2346" s="22" t="str">
        <f>VLOOKUP(A2346,[1]CustomerAddress!$A$1:$F$3997,2)</f>
        <v>4 Huxley Alley</v>
      </c>
      <c r="P2346" s="22">
        <f>VLOOKUP(A2346,[1]CustomerAddress!$A$1:$F$3997,3)</f>
        <v>4070</v>
      </c>
      <c r="Q2346" s="22" t="str">
        <f>VLOOKUP(A2346,[1]CustomerAddress!$A$1:$F$3997,4)</f>
        <v>QLD</v>
      </c>
      <c r="R2346" s="22" t="str">
        <f>VLOOKUP(A2346,[1]CustomerAddress!$A$1:$F$3997,5)</f>
        <v>Australia</v>
      </c>
      <c r="S2346" s="22">
        <f>VLOOKUP(A2346,[1]CustomerAddress!$A$1:$F$3997,6)</f>
        <v>8</v>
      </c>
      <c r="T2346" s="22" t="str">
        <f>VLOOKUP(A2346,Labels!$A$5:$I$3497,9)</f>
        <v>Becoming Loyal</v>
      </c>
    </row>
    <row r="2347" spans="1:20" s="22" customFormat="1" ht="15.75" customHeight="1" x14ac:dyDescent="0.25">
      <c r="A2347" s="23">
        <v>2346</v>
      </c>
      <c r="B2347" s="24" t="s">
        <v>1441</v>
      </c>
      <c r="C2347" s="24" t="s">
        <v>4479</v>
      </c>
      <c r="D2347" s="24" t="s">
        <v>48</v>
      </c>
      <c r="E2347" s="23">
        <v>89</v>
      </c>
      <c r="F2347" s="25">
        <v>29114</v>
      </c>
      <c r="G2347" s="23">
        <f t="shared" ca="1" si="172"/>
        <v>41.583049895040581</v>
      </c>
      <c r="H2347" s="23" t="str">
        <f t="shared" ca="1" si="173"/>
        <v>41-50</v>
      </c>
      <c r="I2347" s="24" t="s">
        <v>151</v>
      </c>
      <c r="J2347" s="24" t="s">
        <v>61</v>
      </c>
      <c r="K2347" s="24" t="s">
        <v>43</v>
      </c>
      <c r="L2347" s="24" t="s">
        <v>44</v>
      </c>
      <c r="M2347" s="24" t="s">
        <v>45</v>
      </c>
      <c r="N2347" s="23">
        <v>4</v>
      </c>
      <c r="O2347" s="22" t="str">
        <f>VLOOKUP(A2347,[1]CustomerAddress!$A$1:$F$3997,2)</f>
        <v>03961 Sullivan Park</v>
      </c>
      <c r="P2347" s="22">
        <f>VLOOKUP(A2347,[1]CustomerAddress!$A$1:$F$3997,3)</f>
        <v>2114</v>
      </c>
      <c r="Q2347" s="22" t="str">
        <f>VLOOKUP(A2347,[1]CustomerAddress!$A$1:$F$3997,4)</f>
        <v>NSW</v>
      </c>
      <c r="R2347" s="22" t="str">
        <f>VLOOKUP(A2347,[1]CustomerAddress!$A$1:$F$3997,5)</f>
        <v>Australia</v>
      </c>
      <c r="S2347" s="22">
        <f>VLOOKUP(A2347,[1]CustomerAddress!$A$1:$F$3997,6)</f>
        <v>12</v>
      </c>
      <c r="T2347" s="22" t="str">
        <f>VLOOKUP(A2347,Labels!$A$5:$I$3497,9)</f>
        <v>Evasive Customer</v>
      </c>
    </row>
    <row r="2348" spans="1:20" s="22" customFormat="1" ht="15.75" customHeight="1" x14ac:dyDescent="0.25">
      <c r="A2348" s="23">
        <v>2347</v>
      </c>
      <c r="B2348" s="24" t="s">
        <v>4480</v>
      </c>
      <c r="C2348" s="24" t="s">
        <v>4481</v>
      </c>
      <c r="D2348" s="24" t="s">
        <v>40</v>
      </c>
      <c r="E2348" s="23">
        <v>79</v>
      </c>
      <c r="F2348" s="25">
        <v>20883</v>
      </c>
      <c r="G2348" s="23">
        <f t="shared" ca="1" si="172"/>
        <v>64.133734826547425</v>
      </c>
      <c r="H2348" s="23" t="str">
        <f t="shared" ca="1" si="173"/>
        <v>61-70</v>
      </c>
      <c r="I2348" s="24" t="s">
        <v>4240</v>
      </c>
      <c r="J2348" s="24" t="s">
        <v>61</v>
      </c>
      <c r="K2348" s="24" t="s">
        <v>66</v>
      </c>
      <c r="L2348" s="24" t="s">
        <v>44</v>
      </c>
      <c r="M2348" s="24" t="s">
        <v>57</v>
      </c>
      <c r="N2348" s="23">
        <v>11</v>
      </c>
      <c r="O2348" s="22" t="str">
        <f>VLOOKUP(A2348,[1]CustomerAddress!$A$1:$F$3997,2)</f>
        <v>1081 Laurel Park</v>
      </c>
      <c r="P2348" s="22">
        <f>VLOOKUP(A2348,[1]CustomerAddress!$A$1:$F$3997,3)</f>
        <v>2049</v>
      </c>
      <c r="Q2348" s="22" t="str">
        <f>VLOOKUP(A2348,[1]CustomerAddress!$A$1:$F$3997,4)</f>
        <v>NSW</v>
      </c>
      <c r="R2348" s="22" t="str">
        <f>VLOOKUP(A2348,[1]CustomerAddress!$A$1:$F$3997,5)</f>
        <v>Australia</v>
      </c>
      <c r="S2348" s="22">
        <f>VLOOKUP(A2348,[1]CustomerAddress!$A$1:$F$3997,6)</f>
        <v>12</v>
      </c>
      <c r="T2348" s="22" t="str">
        <f>VLOOKUP(A2348,Labels!$A$5:$I$3497,9)</f>
        <v>Losing Customer</v>
      </c>
    </row>
    <row r="2349" spans="1:20" s="22" customFormat="1" ht="15.75" customHeight="1" x14ac:dyDescent="0.25">
      <c r="A2349" s="23">
        <v>2348</v>
      </c>
      <c r="B2349" s="24" t="s">
        <v>666</v>
      </c>
      <c r="C2349" s="24" t="s">
        <v>4482</v>
      </c>
      <c r="D2349" s="24" t="s">
        <v>40</v>
      </c>
      <c r="E2349" s="23">
        <v>2</v>
      </c>
      <c r="F2349" s="25">
        <v>21131</v>
      </c>
      <c r="G2349" s="23">
        <f t="shared" ca="1" si="172"/>
        <v>63.454282771752908</v>
      </c>
      <c r="H2349" s="23" t="str">
        <f t="shared" ca="1" si="173"/>
        <v>61-70</v>
      </c>
      <c r="I2349" s="24" t="s">
        <v>1615</v>
      </c>
      <c r="J2349" s="24" t="s">
        <v>84</v>
      </c>
      <c r="K2349" s="24" t="s">
        <v>43</v>
      </c>
      <c r="L2349" s="24" t="s">
        <v>44</v>
      </c>
      <c r="M2349" s="24" t="s">
        <v>57</v>
      </c>
      <c r="N2349" s="23">
        <v>16</v>
      </c>
      <c r="O2349" s="22" t="str">
        <f>VLOOKUP(A2349,[1]CustomerAddress!$A$1:$F$3997,2)</f>
        <v>24 Corben Terrace</v>
      </c>
      <c r="P2349" s="22">
        <f>VLOOKUP(A2349,[1]CustomerAddress!$A$1:$F$3997,3)</f>
        <v>2164</v>
      </c>
      <c r="Q2349" s="22" t="str">
        <f>VLOOKUP(A2349,[1]CustomerAddress!$A$1:$F$3997,4)</f>
        <v>NSW</v>
      </c>
      <c r="R2349" s="22" t="str">
        <f>VLOOKUP(A2349,[1]CustomerAddress!$A$1:$F$3997,5)</f>
        <v>Australia</v>
      </c>
      <c r="S2349" s="22">
        <f>VLOOKUP(A2349,[1]CustomerAddress!$A$1:$F$3997,6)</f>
        <v>8</v>
      </c>
      <c r="T2349" s="22" t="str">
        <f>VLOOKUP(A2349,Labels!$A$5:$I$3497,9)</f>
        <v>Almost Lost Customer</v>
      </c>
    </row>
    <row r="2350" spans="1:20" s="22" customFormat="1" ht="15.75" customHeight="1" x14ac:dyDescent="0.25">
      <c r="A2350" s="23">
        <v>2349</v>
      </c>
      <c r="B2350" s="24" t="s">
        <v>729</v>
      </c>
      <c r="C2350" s="24" t="s">
        <v>4483</v>
      </c>
      <c r="D2350" s="24" t="s">
        <v>40</v>
      </c>
      <c r="E2350" s="23">
        <v>23</v>
      </c>
      <c r="F2350" s="25">
        <v>28919</v>
      </c>
      <c r="G2350" s="23">
        <f t="shared" ca="1" si="172"/>
        <v>42.117296470383046</v>
      </c>
      <c r="H2350" s="23" t="str">
        <f t="shared" ca="1" si="173"/>
        <v>41-50</v>
      </c>
      <c r="I2350" s="24" t="s">
        <v>41</v>
      </c>
      <c r="J2350" s="24" t="s">
        <v>138</v>
      </c>
      <c r="K2350" s="24" t="s">
        <v>66</v>
      </c>
      <c r="L2350" s="24" t="s">
        <v>44</v>
      </c>
      <c r="M2350" s="24" t="s">
        <v>57</v>
      </c>
      <c r="N2350" s="23">
        <v>3</v>
      </c>
      <c r="O2350" s="22" t="str">
        <f>VLOOKUP(A2350,[1]CustomerAddress!$A$1:$F$3997,2)</f>
        <v>99 Eastlawn Way</v>
      </c>
      <c r="P2350" s="22">
        <f>VLOOKUP(A2350,[1]CustomerAddress!$A$1:$F$3997,3)</f>
        <v>2360</v>
      </c>
      <c r="Q2350" s="22" t="str">
        <f>VLOOKUP(A2350,[1]CustomerAddress!$A$1:$F$3997,4)</f>
        <v>NSW</v>
      </c>
      <c r="R2350" s="22" t="str">
        <f>VLOOKUP(A2350,[1]CustomerAddress!$A$1:$F$3997,5)</f>
        <v>Australia</v>
      </c>
      <c r="S2350" s="22">
        <f>VLOOKUP(A2350,[1]CustomerAddress!$A$1:$F$3997,6)</f>
        <v>1</v>
      </c>
      <c r="T2350" s="22" t="str">
        <f>VLOOKUP(A2350,Labels!$A$5:$I$3497,9)</f>
        <v>High Risk Customer</v>
      </c>
    </row>
    <row r="2351" spans="1:20" s="22" customFormat="1" ht="15.75" customHeight="1" x14ac:dyDescent="0.25">
      <c r="A2351" s="23">
        <v>2350</v>
      </c>
      <c r="B2351" s="24" t="s">
        <v>4484</v>
      </c>
      <c r="C2351" s="24" t="s">
        <v>4485</v>
      </c>
      <c r="D2351" s="24" t="s">
        <v>40</v>
      </c>
      <c r="E2351" s="23">
        <v>32</v>
      </c>
      <c r="F2351" s="25">
        <v>21626</v>
      </c>
      <c r="G2351" s="23">
        <f t="shared" ca="1" si="172"/>
        <v>62.098118388191267</v>
      </c>
      <c r="H2351" s="23" t="str">
        <f t="shared" ca="1" si="173"/>
        <v>61-70</v>
      </c>
      <c r="I2351" s="24" t="s">
        <v>320</v>
      </c>
      <c r="J2351" s="24" t="s">
        <v>61</v>
      </c>
      <c r="K2351" s="24" t="s">
        <v>43</v>
      </c>
      <c r="L2351" s="24" t="s">
        <v>44</v>
      </c>
      <c r="M2351" s="24" t="s">
        <v>45</v>
      </c>
      <c r="N2351" s="23">
        <v>14</v>
      </c>
      <c r="O2351" s="22" t="str">
        <f>VLOOKUP(A2351,[1]CustomerAddress!$A$1:$F$3997,2)</f>
        <v>6 Anniversary Place</v>
      </c>
      <c r="P2351" s="22">
        <f>VLOOKUP(A2351,[1]CustomerAddress!$A$1:$F$3997,3)</f>
        <v>2213</v>
      </c>
      <c r="Q2351" s="22" t="str">
        <f>VLOOKUP(A2351,[1]CustomerAddress!$A$1:$F$3997,4)</f>
        <v>NSW</v>
      </c>
      <c r="R2351" s="22" t="str">
        <f>VLOOKUP(A2351,[1]CustomerAddress!$A$1:$F$3997,5)</f>
        <v>Australia</v>
      </c>
      <c r="S2351" s="22">
        <f>VLOOKUP(A2351,[1]CustomerAddress!$A$1:$F$3997,6)</f>
        <v>10</v>
      </c>
      <c r="T2351" s="22" t="str">
        <f>VLOOKUP(A2351,Labels!$A$5:$I$3497,9)</f>
        <v>Evasive Customer</v>
      </c>
    </row>
    <row r="2352" spans="1:20" s="22" customFormat="1" ht="15.75" customHeight="1" x14ac:dyDescent="0.25">
      <c r="A2352" s="23">
        <v>2351</v>
      </c>
      <c r="B2352" s="24" t="s">
        <v>4486</v>
      </c>
      <c r="C2352" s="24" t="s">
        <v>4487</v>
      </c>
      <c r="D2352" s="24" t="s">
        <v>40</v>
      </c>
      <c r="E2352" s="23">
        <v>35</v>
      </c>
      <c r="F2352" s="25">
        <v>33678</v>
      </c>
      <c r="G2352" s="23">
        <f t="shared" ca="1" si="172"/>
        <v>29.078940305999485</v>
      </c>
      <c r="H2352" s="23" t="str">
        <f t="shared" ca="1" si="173"/>
        <v>21-30</v>
      </c>
      <c r="I2352" s="24" t="s">
        <v>354</v>
      </c>
      <c r="J2352" s="24" t="s">
        <v>65</v>
      </c>
      <c r="K2352" s="24" t="s">
        <v>62</v>
      </c>
      <c r="L2352" s="24" t="s">
        <v>44</v>
      </c>
      <c r="M2352" s="24" t="s">
        <v>45</v>
      </c>
      <c r="N2352" s="23">
        <v>10</v>
      </c>
      <c r="O2352" s="22" t="str">
        <f>VLOOKUP(A2352,[1]CustomerAddress!$A$1:$F$3997,2)</f>
        <v>0866 Pennsylvania Junction</v>
      </c>
      <c r="P2352" s="22">
        <f>VLOOKUP(A2352,[1]CustomerAddress!$A$1:$F$3997,3)</f>
        <v>3181</v>
      </c>
      <c r="Q2352" s="22" t="str">
        <f>VLOOKUP(A2352,[1]CustomerAddress!$A$1:$F$3997,4)</f>
        <v>VIC</v>
      </c>
      <c r="R2352" s="22" t="str">
        <f>VLOOKUP(A2352,[1]CustomerAddress!$A$1:$F$3997,5)</f>
        <v>Australia</v>
      </c>
      <c r="S2352" s="22">
        <f>VLOOKUP(A2352,[1]CustomerAddress!$A$1:$F$3997,6)</f>
        <v>10</v>
      </c>
      <c r="T2352" s="22" t="str">
        <f>VLOOKUP(A2352,Labels!$A$5:$I$3497,9)</f>
        <v>Losing Customer</v>
      </c>
    </row>
    <row r="2353" spans="1:20" s="22" customFormat="1" ht="15.75" hidden="1" customHeight="1" x14ac:dyDescent="0.25">
      <c r="A2353" s="23">
        <v>2352</v>
      </c>
      <c r="B2353" s="24" t="s">
        <v>4488</v>
      </c>
      <c r="C2353" s="24" t="s">
        <v>4489</v>
      </c>
      <c r="D2353" s="24" t="s">
        <v>40</v>
      </c>
      <c r="E2353" s="23">
        <v>76</v>
      </c>
      <c r="F2353" s="25">
        <v>26228</v>
      </c>
      <c r="G2353" s="23">
        <f t="shared" ca="1" si="172"/>
        <v>49.489899210109073</v>
      </c>
      <c r="H2353" s="23"/>
      <c r="I2353" s="24" t="s">
        <v>256</v>
      </c>
      <c r="J2353" s="24" t="s">
        <v>61</v>
      </c>
      <c r="K2353" s="24" t="s">
        <v>43</v>
      </c>
      <c r="L2353" s="24" t="s">
        <v>44</v>
      </c>
      <c r="M2353" s="24" t="s">
        <v>45</v>
      </c>
      <c r="N2353" s="23">
        <v>13</v>
      </c>
    </row>
    <row r="2354" spans="1:20" s="22" customFormat="1" ht="15.75" customHeight="1" x14ac:dyDescent="0.25">
      <c r="A2354" s="23">
        <v>2353</v>
      </c>
      <c r="B2354" s="24" t="s">
        <v>4490</v>
      </c>
      <c r="C2354" s="24" t="s">
        <v>4491</v>
      </c>
      <c r="D2354" s="24" t="s">
        <v>48</v>
      </c>
      <c r="E2354" s="23">
        <v>93</v>
      </c>
      <c r="F2354" s="25">
        <v>28851</v>
      </c>
      <c r="G2354" s="23">
        <f t="shared" ca="1" si="172"/>
        <v>42.303597840246063</v>
      </c>
      <c r="H2354" s="23" t="str">
        <f t="shared" ref="H2354:H2382" ca="1" si="174">IF(G2354&lt;=10,"0-10",IF(AND(G2354&gt;10,G2354&lt;=20),"11-20",IF(AND(G2354&gt;20,G2354&lt;=30),"21-30",IF(AND(G2354&gt;30,G2354&lt;=40),"31-40",IF(AND(G2354&gt;40,G2354&lt;=50),"41-50",IF(AND(G2354&gt;50,G2354&lt;=60),"51-60",IF(AND(G2354&gt;60,G2354&lt;=70),"61-70",IF(AND(G2354&gt;70,G2354&lt;=80),"71-80",IF(AND(G2354&gt;80,G2354&lt;=90),"81-90",IF(G2354&gt;90,"91-100"))))))))))</f>
        <v>41-50</v>
      </c>
      <c r="I2354" s="24" t="s">
        <v>1525</v>
      </c>
      <c r="J2354" s="24" t="s">
        <v>42</v>
      </c>
      <c r="K2354" s="24" t="s">
        <v>62</v>
      </c>
      <c r="L2354" s="24" t="s">
        <v>44</v>
      </c>
      <c r="M2354" s="24" t="s">
        <v>45</v>
      </c>
      <c r="N2354" s="23">
        <v>12</v>
      </c>
      <c r="O2354" s="22" t="str">
        <f>VLOOKUP(A2354,[1]CustomerAddress!$A$1:$F$3997,2)</f>
        <v>22774 Pennsylvania Hill</v>
      </c>
      <c r="P2354" s="22">
        <f>VLOOKUP(A2354,[1]CustomerAddress!$A$1:$F$3997,3)</f>
        <v>2262</v>
      </c>
      <c r="Q2354" s="22" t="str">
        <f>VLOOKUP(A2354,[1]CustomerAddress!$A$1:$F$3997,4)</f>
        <v>NSW</v>
      </c>
      <c r="R2354" s="22" t="str">
        <f>VLOOKUP(A2354,[1]CustomerAddress!$A$1:$F$3997,5)</f>
        <v>Australia</v>
      </c>
      <c r="S2354" s="22">
        <f>VLOOKUP(A2354,[1]CustomerAddress!$A$1:$F$3997,6)</f>
        <v>6</v>
      </c>
      <c r="T2354" s="22" t="str">
        <f>VLOOKUP(A2354,Labels!$A$5:$I$3497,9)</f>
        <v>Losing Customer</v>
      </c>
    </row>
    <row r="2355" spans="1:20" s="22" customFormat="1" ht="15.75" customHeight="1" x14ac:dyDescent="0.25">
      <c r="A2355" s="23">
        <v>2354</v>
      </c>
      <c r="B2355" s="24" t="s">
        <v>4492</v>
      </c>
      <c r="C2355" s="24" t="s">
        <v>4493</v>
      </c>
      <c r="D2355" s="24" t="s">
        <v>40</v>
      </c>
      <c r="E2355" s="23">
        <v>99</v>
      </c>
      <c r="F2355" s="25">
        <v>21538</v>
      </c>
      <c r="G2355" s="23">
        <f t="shared" ca="1" si="172"/>
        <v>62.339214278602228</v>
      </c>
      <c r="H2355" s="23" t="str">
        <f t="shared" ca="1" si="174"/>
        <v>61-70</v>
      </c>
      <c r="I2355" s="24" t="s">
        <v>144</v>
      </c>
      <c r="J2355" s="24" t="s">
        <v>65</v>
      </c>
      <c r="K2355" s="24" t="s">
        <v>43</v>
      </c>
      <c r="L2355" s="24" t="s">
        <v>44</v>
      </c>
      <c r="M2355" s="24" t="s">
        <v>57</v>
      </c>
      <c r="N2355" s="23">
        <v>17</v>
      </c>
      <c r="O2355" s="22" t="str">
        <f>VLOOKUP(A2355,[1]CustomerAddress!$A$1:$F$3997,2)</f>
        <v>9 Merrick Plaza</v>
      </c>
      <c r="P2355" s="22">
        <f>VLOOKUP(A2355,[1]CustomerAddress!$A$1:$F$3997,3)</f>
        <v>3138</v>
      </c>
      <c r="Q2355" s="22" t="str">
        <f>VLOOKUP(A2355,[1]CustomerAddress!$A$1:$F$3997,4)</f>
        <v>VIC</v>
      </c>
      <c r="R2355" s="22" t="str">
        <f>VLOOKUP(A2355,[1]CustomerAddress!$A$1:$F$3997,5)</f>
        <v>Australia</v>
      </c>
      <c r="S2355" s="22">
        <f>VLOOKUP(A2355,[1]CustomerAddress!$A$1:$F$3997,6)</f>
        <v>8</v>
      </c>
      <c r="T2355" s="22" t="str">
        <f>VLOOKUP(A2355,Labels!$A$5:$I$3497,9)</f>
        <v>Potential Customer</v>
      </c>
    </row>
    <row r="2356" spans="1:20" s="22" customFormat="1" ht="15.75" customHeight="1" x14ac:dyDescent="0.25">
      <c r="A2356" s="23">
        <v>2355</v>
      </c>
      <c r="B2356" s="24" t="s">
        <v>2303</v>
      </c>
      <c r="D2356" s="24" t="s">
        <v>48</v>
      </c>
      <c r="E2356" s="23">
        <v>87</v>
      </c>
      <c r="F2356" s="25">
        <v>34322</v>
      </c>
      <c r="G2356" s="23">
        <f t="shared" ca="1" si="172"/>
        <v>27.314556744355649</v>
      </c>
      <c r="H2356" s="23" t="str">
        <f t="shared" ca="1" si="174"/>
        <v>21-30</v>
      </c>
      <c r="I2356" s="24" t="s">
        <v>412</v>
      </c>
      <c r="J2356" s="24" t="s">
        <v>84</v>
      </c>
      <c r="K2356" s="24" t="s">
        <v>43</v>
      </c>
      <c r="L2356" s="24" t="s">
        <v>44</v>
      </c>
      <c r="M2356" s="24" t="s">
        <v>45</v>
      </c>
      <c r="N2356" s="23">
        <v>4</v>
      </c>
      <c r="O2356" s="22" t="str">
        <f>VLOOKUP(A2356,[1]CustomerAddress!$A$1:$F$3997,2)</f>
        <v>52593 Iowa Place</v>
      </c>
      <c r="P2356" s="22">
        <f>VLOOKUP(A2356,[1]CustomerAddress!$A$1:$F$3997,3)</f>
        <v>2529</v>
      </c>
      <c r="Q2356" s="22" t="str">
        <f>VLOOKUP(A2356,[1]CustomerAddress!$A$1:$F$3997,4)</f>
        <v>NSW</v>
      </c>
      <c r="R2356" s="22" t="str">
        <f>VLOOKUP(A2356,[1]CustomerAddress!$A$1:$F$3997,5)</f>
        <v>Australia</v>
      </c>
      <c r="S2356" s="22">
        <f>VLOOKUP(A2356,[1]CustomerAddress!$A$1:$F$3997,6)</f>
        <v>8</v>
      </c>
      <c r="T2356" s="22" t="str">
        <f>VLOOKUP(A2356,Labels!$A$5:$I$3497,9)</f>
        <v>Losing Customer</v>
      </c>
    </row>
    <row r="2357" spans="1:20" s="22" customFormat="1" ht="15.75" customHeight="1" x14ac:dyDescent="0.25">
      <c r="A2357" s="23">
        <v>2356</v>
      </c>
      <c r="B2357" s="24" t="s">
        <v>4494</v>
      </c>
      <c r="C2357" s="24" t="s">
        <v>4495</v>
      </c>
      <c r="D2357" s="24" t="s">
        <v>40</v>
      </c>
      <c r="E2357" s="23">
        <v>58</v>
      </c>
      <c r="F2357" s="25">
        <v>34685</v>
      </c>
      <c r="G2357" s="23">
        <f t="shared" ca="1" si="172"/>
        <v>26.320036196410445</v>
      </c>
      <c r="H2357" s="23" t="str">
        <f t="shared" ca="1" si="174"/>
        <v>21-30</v>
      </c>
      <c r="I2357" s="24" t="s">
        <v>105</v>
      </c>
      <c r="J2357" s="24" t="s">
        <v>84</v>
      </c>
      <c r="K2357" s="24" t="s">
        <v>62</v>
      </c>
      <c r="L2357" s="24" t="s">
        <v>44</v>
      </c>
      <c r="M2357" s="24" t="s">
        <v>57</v>
      </c>
      <c r="N2357" s="23">
        <v>3</v>
      </c>
      <c r="O2357" s="22" t="str">
        <f>VLOOKUP(A2357,[1]CustomerAddress!$A$1:$F$3997,2)</f>
        <v>3 School Drive</v>
      </c>
      <c r="P2357" s="22">
        <f>VLOOKUP(A2357,[1]CustomerAddress!$A$1:$F$3997,3)</f>
        <v>4173</v>
      </c>
      <c r="Q2357" s="22" t="str">
        <f>VLOOKUP(A2357,[1]CustomerAddress!$A$1:$F$3997,4)</f>
        <v>QLD</v>
      </c>
      <c r="R2357" s="22" t="str">
        <f>VLOOKUP(A2357,[1]CustomerAddress!$A$1:$F$3997,5)</f>
        <v>Australia</v>
      </c>
      <c r="S2357" s="22">
        <f>VLOOKUP(A2357,[1]CustomerAddress!$A$1:$F$3997,6)</f>
        <v>7</v>
      </c>
      <c r="T2357" s="22" t="str">
        <f>VLOOKUP(A2357,Labels!$A$5:$I$3497,9)</f>
        <v>Evasive Customer</v>
      </c>
    </row>
    <row r="2358" spans="1:20" s="22" customFormat="1" ht="15.75" customHeight="1" x14ac:dyDescent="0.25">
      <c r="A2358" s="23">
        <v>2357</v>
      </c>
      <c r="B2358" s="24" t="s">
        <v>1774</v>
      </c>
      <c r="C2358" s="24" t="s">
        <v>4496</v>
      </c>
      <c r="D2358" s="24" t="s">
        <v>40</v>
      </c>
      <c r="E2358" s="23">
        <v>39</v>
      </c>
      <c r="F2358" s="25">
        <v>22934</v>
      </c>
      <c r="G2358" s="23">
        <f t="shared" ca="1" si="172"/>
        <v>58.514556744355652</v>
      </c>
      <c r="H2358" s="23" t="str">
        <f t="shared" ca="1" si="174"/>
        <v>51-60</v>
      </c>
      <c r="I2358" s="24" t="s">
        <v>301</v>
      </c>
      <c r="J2358" s="24" t="s">
        <v>84</v>
      </c>
      <c r="K2358" s="24" t="s">
        <v>43</v>
      </c>
      <c r="L2358" s="24" t="s">
        <v>44</v>
      </c>
      <c r="M2358" s="24" t="s">
        <v>57</v>
      </c>
      <c r="N2358" s="23">
        <v>6</v>
      </c>
      <c r="O2358" s="22" t="str">
        <f>VLOOKUP(A2358,[1]CustomerAddress!$A$1:$F$3997,2)</f>
        <v>9292 Mcguire Plaza</v>
      </c>
      <c r="P2358" s="22">
        <f>VLOOKUP(A2358,[1]CustomerAddress!$A$1:$F$3997,3)</f>
        <v>2073</v>
      </c>
      <c r="Q2358" s="22" t="str">
        <f>VLOOKUP(A2358,[1]CustomerAddress!$A$1:$F$3997,4)</f>
        <v>NSW</v>
      </c>
      <c r="R2358" s="22" t="str">
        <f>VLOOKUP(A2358,[1]CustomerAddress!$A$1:$F$3997,5)</f>
        <v>Australia</v>
      </c>
      <c r="S2358" s="22">
        <f>VLOOKUP(A2358,[1]CustomerAddress!$A$1:$F$3997,6)</f>
        <v>12</v>
      </c>
      <c r="T2358" s="22" t="str">
        <f>VLOOKUP(A2358,Labels!$A$5:$I$3497,9)</f>
        <v>Late Bloomer</v>
      </c>
    </row>
    <row r="2359" spans="1:20" s="22" customFormat="1" ht="15.75" customHeight="1" x14ac:dyDescent="0.25">
      <c r="A2359" s="23">
        <v>2358</v>
      </c>
      <c r="B2359" s="24" t="s">
        <v>4497</v>
      </c>
      <c r="C2359" s="24" t="s">
        <v>4498</v>
      </c>
      <c r="D2359" s="24" t="s">
        <v>48</v>
      </c>
      <c r="E2359" s="23">
        <v>26</v>
      </c>
      <c r="F2359" s="25">
        <v>21671</v>
      </c>
      <c r="G2359" s="23">
        <f t="shared" ca="1" si="172"/>
        <v>61.974830716958387</v>
      </c>
      <c r="H2359" s="23" t="str">
        <f t="shared" ca="1" si="174"/>
        <v>61-70</v>
      </c>
      <c r="I2359" s="24" t="s">
        <v>742</v>
      </c>
      <c r="J2359" s="24" t="s">
        <v>65</v>
      </c>
      <c r="K2359" s="24" t="s">
        <v>66</v>
      </c>
      <c r="L2359" s="24" t="s">
        <v>44</v>
      </c>
      <c r="M2359" s="24" t="s">
        <v>45</v>
      </c>
      <c r="N2359" s="23">
        <v>15</v>
      </c>
      <c r="O2359" s="22" t="str">
        <f>VLOOKUP(A2359,[1]CustomerAddress!$A$1:$F$3997,2)</f>
        <v>6 Graceland Court</v>
      </c>
      <c r="P2359" s="22">
        <f>VLOOKUP(A2359,[1]CustomerAddress!$A$1:$F$3997,3)</f>
        <v>4301</v>
      </c>
      <c r="Q2359" s="22" t="str">
        <f>VLOOKUP(A2359,[1]CustomerAddress!$A$1:$F$3997,4)</f>
        <v>QLD</v>
      </c>
      <c r="R2359" s="22" t="str">
        <f>VLOOKUP(A2359,[1]CustomerAddress!$A$1:$F$3997,5)</f>
        <v>Australia</v>
      </c>
      <c r="S2359" s="22">
        <f>VLOOKUP(A2359,[1]CustomerAddress!$A$1:$F$3997,6)</f>
        <v>2</v>
      </c>
      <c r="T2359" s="22" t="str">
        <f>VLOOKUP(A2359,Labels!$A$5:$I$3497,9)</f>
        <v>Very Loyal</v>
      </c>
    </row>
    <row r="2360" spans="1:20" s="22" customFormat="1" ht="15.75" customHeight="1" x14ac:dyDescent="0.25">
      <c r="A2360" s="23">
        <v>2359</v>
      </c>
      <c r="B2360" s="24" t="s">
        <v>4499</v>
      </c>
      <c r="C2360" s="24" t="s">
        <v>4500</v>
      </c>
      <c r="D2360" s="24" t="s">
        <v>40</v>
      </c>
      <c r="E2360" s="23">
        <v>80</v>
      </c>
      <c r="F2360" s="25">
        <v>31496</v>
      </c>
      <c r="G2360" s="23">
        <f t="shared" ca="1" si="172"/>
        <v>35.057022497780309</v>
      </c>
      <c r="H2360" s="23" t="str">
        <f t="shared" ca="1" si="174"/>
        <v>31-40</v>
      </c>
      <c r="I2360" s="24" t="s">
        <v>2170</v>
      </c>
      <c r="J2360" s="24" t="s">
        <v>54</v>
      </c>
      <c r="K2360" s="24" t="s">
        <v>66</v>
      </c>
      <c r="L2360" s="24" t="s">
        <v>44</v>
      </c>
      <c r="M2360" s="24" t="s">
        <v>45</v>
      </c>
      <c r="N2360" s="23">
        <v>7</v>
      </c>
      <c r="O2360" s="22" t="str">
        <f>VLOOKUP(A2360,[1]CustomerAddress!$A$1:$F$3997,2)</f>
        <v>24 Lerdahl Street</v>
      </c>
      <c r="P2360" s="22">
        <f>VLOOKUP(A2360,[1]CustomerAddress!$A$1:$F$3997,3)</f>
        <v>4825</v>
      </c>
      <c r="Q2360" s="22" t="str">
        <f>VLOOKUP(A2360,[1]CustomerAddress!$A$1:$F$3997,4)</f>
        <v>QLD</v>
      </c>
      <c r="R2360" s="22" t="str">
        <f>VLOOKUP(A2360,[1]CustomerAddress!$A$1:$F$3997,5)</f>
        <v>Australia</v>
      </c>
      <c r="S2360" s="22">
        <f>VLOOKUP(A2360,[1]CustomerAddress!$A$1:$F$3997,6)</f>
        <v>3</v>
      </c>
      <c r="T2360" s="22" t="str">
        <f>VLOOKUP(A2360,Labels!$A$5:$I$3497,9)</f>
        <v>Losing Customer</v>
      </c>
    </row>
    <row r="2361" spans="1:20" s="22" customFormat="1" ht="15.75" customHeight="1" x14ac:dyDescent="0.25">
      <c r="A2361" s="23">
        <v>2360</v>
      </c>
      <c r="B2361" s="24" t="s">
        <v>4501</v>
      </c>
      <c r="C2361" s="24" t="s">
        <v>4502</v>
      </c>
      <c r="D2361" s="24" t="s">
        <v>40</v>
      </c>
      <c r="E2361" s="23">
        <v>0</v>
      </c>
      <c r="F2361" s="25">
        <v>27336</v>
      </c>
      <c r="G2361" s="23">
        <f t="shared" ca="1" si="172"/>
        <v>46.454282771752908</v>
      </c>
      <c r="H2361" s="23" t="str">
        <f t="shared" ca="1" si="174"/>
        <v>41-50</v>
      </c>
      <c r="I2361" s="24" t="s">
        <v>314</v>
      </c>
      <c r="J2361" s="24" t="s">
        <v>50</v>
      </c>
      <c r="K2361" s="24" t="s">
        <v>66</v>
      </c>
      <c r="L2361" s="24" t="s">
        <v>44</v>
      </c>
      <c r="M2361" s="24" t="s">
        <v>45</v>
      </c>
      <c r="N2361" s="23">
        <v>5</v>
      </c>
      <c r="O2361" s="22" t="str">
        <f>VLOOKUP(A2361,[1]CustomerAddress!$A$1:$F$3997,2)</f>
        <v>801 Kings Parkway</v>
      </c>
      <c r="P2361" s="22">
        <f>VLOOKUP(A2361,[1]CustomerAddress!$A$1:$F$3997,3)</f>
        <v>2227</v>
      </c>
      <c r="Q2361" s="22" t="str">
        <f>VLOOKUP(A2361,[1]CustomerAddress!$A$1:$F$3997,4)</f>
        <v>NSW</v>
      </c>
      <c r="R2361" s="22" t="str">
        <f>VLOOKUP(A2361,[1]CustomerAddress!$A$1:$F$3997,5)</f>
        <v>Australia</v>
      </c>
      <c r="S2361" s="22">
        <f>VLOOKUP(A2361,[1]CustomerAddress!$A$1:$F$3997,6)</f>
        <v>10</v>
      </c>
      <c r="T2361" s="22" t="str">
        <f>VLOOKUP(A2361,Labels!$A$5:$I$3497,9)</f>
        <v>Potential Customer</v>
      </c>
    </row>
    <row r="2362" spans="1:20" s="22" customFormat="1" ht="15.75" customHeight="1" x14ac:dyDescent="0.25">
      <c r="A2362" s="23">
        <v>2361</v>
      </c>
      <c r="B2362" s="24" t="s">
        <v>4503</v>
      </c>
      <c r="C2362" s="24" t="s">
        <v>4504</v>
      </c>
      <c r="D2362" s="24" t="s">
        <v>40</v>
      </c>
      <c r="E2362" s="23">
        <v>55</v>
      </c>
      <c r="F2362" s="25">
        <v>20056</v>
      </c>
      <c r="G2362" s="23">
        <f t="shared" ca="1" si="172"/>
        <v>66.399488251204971</v>
      </c>
      <c r="H2362" s="23" t="str">
        <f t="shared" ca="1" si="174"/>
        <v>61-70</v>
      </c>
      <c r="I2362" s="24" t="s">
        <v>223</v>
      </c>
      <c r="J2362" s="24" t="s">
        <v>61</v>
      </c>
      <c r="K2362" s="24" t="s">
        <v>66</v>
      </c>
      <c r="L2362" s="24" t="s">
        <v>44</v>
      </c>
      <c r="M2362" s="24" t="s">
        <v>45</v>
      </c>
      <c r="N2362" s="23">
        <v>20</v>
      </c>
      <c r="O2362" s="22" t="str">
        <f>VLOOKUP(A2362,[1]CustomerAddress!$A$1:$F$3997,2)</f>
        <v>89 Pawling Court</v>
      </c>
      <c r="P2362" s="22">
        <f>VLOOKUP(A2362,[1]CustomerAddress!$A$1:$F$3997,3)</f>
        <v>4020</v>
      </c>
      <c r="Q2362" s="22" t="str">
        <f>VLOOKUP(A2362,[1]CustomerAddress!$A$1:$F$3997,4)</f>
        <v>QLD</v>
      </c>
      <c r="R2362" s="22" t="str">
        <f>VLOOKUP(A2362,[1]CustomerAddress!$A$1:$F$3997,5)</f>
        <v>Australia</v>
      </c>
      <c r="S2362" s="22">
        <f>VLOOKUP(A2362,[1]CustomerAddress!$A$1:$F$3997,6)</f>
        <v>7</v>
      </c>
      <c r="T2362" s="22" t="str">
        <f>VLOOKUP(A2362,Labels!$A$5:$I$3497,9)</f>
        <v>Potential Customer</v>
      </c>
    </row>
    <row r="2363" spans="1:20" s="22" customFormat="1" ht="15.75" customHeight="1" x14ac:dyDescent="0.25">
      <c r="A2363" s="23">
        <v>2362</v>
      </c>
      <c r="B2363" s="24" t="s">
        <v>4505</v>
      </c>
      <c r="C2363" s="24" t="s">
        <v>4506</v>
      </c>
      <c r="D2363" s="24" t="s">
        <v>48</v>
      </c>
      <c r="E2363" s="23">
        <v>49</v>
      </c>
      <c r="F2363" s="25">
        <v>26455</v>
      </c>
      <c r="G2363" s="23">
        <f t="shared" ca="1" si="172"/>
        <v>48.867981401889899</v>
      </c>
      <c r="H2363" s="23" t="str">
        <f t="shared" ca="1" si="174"/>
        <v>41-50</v>
      </c>
      <c r="I2363" s="24" t="s">
        <v>1191</v>
      </c>
      <c r="J2363" s="24" t="s">
        <v>50</v>
      </c>
      <c r="K2363" s="24" t="s">
        <v>62</v>
      </c>
      <c r="L2363" s="24" t="s">
        <v>44</v>
      </c>
      <c r="M2363" s="24" t="s">
        <v>45</v>
      </c>
      <c r="N2363" s="23">
        <v>19</v>
      </c>
      <c r="O2363" s="22" t="str">
        <f>VLOOKUP(A2363,[1]CustomerAddress!$A$1:$F$3997,2)</f>
        <v>89972 Graedel Point</v>
      </c>
      <c r="P2363" s="22">
        <f>VLOOKUP(A2363,[1]CustomerAddress!$A$1:$F$3997,3)</f>
        <v>2176</v>
      </c>
      <c r="Q2363" s="22" t="str">
        <f>VLOOKUP(A2363,[1]CustomerAddress!$A$1:$F$3997,4)</f>
        <v>NSW</v>
      </c>
      <c r="R2363" s="22" t="str">
        <f>VLOOKUP(A2363,[1]CustomerAddress!$A$1:$F$3997,5)</f>
        <v>Australia</v>
      </c>
      <c r="S2363" s="22">
        <f>VLOOKUP(A2363,[1]CustomerAddress!$A$1:$F$3997,6)</f>
        <v>9</v>
      </c>
      <c r="T2363" s="22" t="str">
        <f>VLOOKUP(A2363,Labels!$A$5:$I$3497,9)</f>
        <v>Late Bloomer</v>
      </c>
    </row>
    <row r="2364" spans="1:20" s="22" customFormat="1" ht="15.75" customHeight="1" x14ac:dyDescent="0.25">
      <c r="A2364" s="23">
        <v>2363</v>
      </c>
      <c r="B2364" s="24" t="s">
        <v>4507</v>
      </c>
      <c r="C2364" s="24" t="s">
        <v>4508</v>
      </c>
      <c r="D2364" s="24" t="s">
        <v>48</v>
      </c>
      <c r="E2364" s="23">
        <v>92</v>
      </c>
      <c r="F2364" s="25">
        <v>30680</v>
      </c>
      <c r="G2364" s="23">
        <f t="shared" ca="1" si="172"/>
        <v>37.29263893613647</v>
      </c>
      <c r="H2364" s="23" t="str">
        <f t="shared" ca="1" si="174"/>
        <v>31-40</v>
      </c>
      <c r="I2364" s="24" t="s">
        <v>642</v>
      </c>
      <c r="J2364" s="24" t="s">
        <v>164</v>
      </c>
      <c r="K2364" s="24" t="s">
        <v>43</v>
      </c>
      <c r="L2364" s="24" t="s">
        <v>44</v>
      </c>
      <c r="M2364" s="24" t="s">
        <v>45</v>
      </c>
      <c r="N2364" s="23">
        <v>16</v>
      </c>
      <c r="O2364" s="22" t="str">
        <f>VLOOKUP(A2364,[1]CustomerAddress!$A$1:$F$3997,2)</f>
        <v>17123 Northport Circle</v>
      </c>
      <c r="P2364" s="22">
        <f>VLOOKUP(A2364,[1]CustomerAddress!$A$1:$F$3997,3)</f>
        <v>4223</v>
      </c>
      <c r="Q2364" s="22" t="str">
        <f>VLOOKUP(A2364,[1]CustomerAddress!$A$1:$F$3997,4)</f>
        <v>QLD</v>
      </c>
      <c r="R2364" s="22" t="str">
        <f>VLOOKUP(A2364,[1]CustomerAddress!$A$1:$F$3997,5)</f>
        <v>Australia</v>
      </c>
      <c r="S2364" s="22">
        <f>VLOOKUP(A2364,[1]CustomerAddress!$A$1:$F$3997,6)</f>
        <v>9</v>
      </c>
      <c r="T2364" s="22" t="str">
        <f>VLOOKUP(A2364,Labels!$A$5:$I$3497,9)</f>
        <v>High Risk Customer</v>
      </c>
    </row>
    <row r="2365" spans="1:20" s="22" customFormat="1" ht="15.75" customHeight="1" x14ac:dyDescent="0.25">
      <c r="A2365" s="23">
        <v>2364</v>
      </c>
      <c r="B2365" s="24" t="s">
        <v>1319</v>
      </c>
      <c r="C2365" s="24" t="s">
        <v>4509</v>
      </c>
      <c r="D2365" s="24" t="s">
        <v>48</v>
      </c>
      <c r="E2365" s="23">
        <v>19</v>
      </c>
      <c r="F2365" s="25">
        <v>34964</v>
      </c>
      <c r="G2365" s="23">
        <f t="shared" ca="1" si="172"/>
        <v>25.555652634766609</v>
      </c>
      <c r="H2365" s="23" t="str">
        <f t="shared" ca="1" si="174"/>
        <v>21-30</v>
      </c>
      <c r="I2365" s="24" t="s">
        <v>289</v>
      </c>
      <c r="J2365" s="24" t="s">
        <v>61</v>
      </c>
      <c r="K2365" s="24" t="s">
        <v>43</v>
      </c>
      <c r="L2365" s="24" t="s">
        <v>44</v>
      </c>
      <c r="M2365" s="24" t="s">
        <v>45</v>
      </c>
      <c r="N2365" s="23">
        <v>13</v>
      </c>
      <c r="O2365" s="22" t="str">
        <f>VLOOKUP(A2365,[1]CustomerAddress!$A$1:$F$3997,2)</f>
        <v>20 Bluestem Way</v>
      </c>
      <c r="P2365" s="22">
        <f>VLOOKUP(A2365,[1]CustomerAddress!$A$1:$F$3997,3)</f>
        <v>4152</v>
      </c>
      <c r="Q2365" s="22" t="str">
        <f>VLOOKUP(A2365,[1]CustomerAddress!$A$1:$F$3997,4)</f>
        <v>QLD</v>
      </c>
      <c r="R2365" s="22" t="str">
        <f>VLOOKUP(A2365,[1]CustomerAddress!$A$1:$F$3997,5)</f>
        <v>Australia</v>
      </c>
      <c r="S2365" s="22">
        <f>VLOOKUP(A2365,[1]CustomerAddress!$A$1:$F$3997,6)</f>
        <v>9</v>
      </c>
      <c r="T2365" s="22" t="str">
        <f>VLOOKUP(A2365,Labels!$A$5:$I$3497,9)</f>
        <v>Potential Customer</v>
      </c>
    </row>
    <row r="2366" spans="1:20" s="22" customFormat="1" ht="15.75" customHeight="1" x14ac:dyDescent="0.25">
      <c r="A2366" s="23">
        <v>2365</v>
      </c>
      <c r="B2366" s="24" t="s">
        <v>4510</v>
      </c>
      <c r="C2366" s="24" t="s">
        <v>4511</v>
      </c>
      <c r="D2366" s="24" t="s">
        <v>40</v>
      </c>
      <c r="E2366" s="23">
        <v>2</v>
      </c>
      <c r="F2366" s="25">
        <v>36086</v>
      </c>
      <c r="G2366" s="23">
        <f t="shared" ca="1" si="172"/>
        <v>22.481680032026883</v>
      </c>
      <c r="H2366" s="23" t="str">
        <f t="shared" ca="1" si="174"/>
        <v>21-30</v>
      </c>
      <c r="I2366" s="24" t="s">
        <v>472</v>
      </c>
      <c r="J2366" s="24" t="s">
        <v>75</v>
      </c>
      <c r="K2366" s="24" t="s">
        <v>43</v>
      </c>
      <c r="L2366" s="24" t="s">
        <v>44</v>
      </c>
      <c r="M2366" s="24" t="s">
        <v>45</v>
      </c>
      <c r="N2366" s="23">
        <v>3</v>
      </c>
      <c r="O2366" s="22" t="str">
        <f>VLOOKUP(A2366,[1]CustomerAddress!$A$1:$F$3997,2)</f>
        <v>743 Stone Corner Parkway</v>
      </c>
      <c r="P2366" s="22">
        <f>VLOOKUP(A2366,[1]CustomerAddress!$A$1:$F$3997,3)</f>
        <v>4127</v>
      </c>
      <c r="Q2366" s="22" t="str">
        <f>VLOOKUP(A2366,[1]CustomerAddress!$A$1:$F$3997,4)</f>
        <v>QLD</v>
      </c>
      <c r="R2366" s="22" t="str">
        <f>VLOOKUP(A2366,[1]CustomerAddress!$A$1:$F$3997,5)</f>
        <v>Australia</v>
      </c>
      <c r="S2366" s="22">
        <f>VLOOKUP(A2366,[1]CustomerAddress!$A$1:$F$3997,6)</f>
        <v>6</v>
      </c>
      <c r="T2366" s="22" t="str">
        <f>VLOOKUP(A2366,Labels!$A$5:$I$3497,9)</f>
        <v>Becoming Loyal</v>
      </c>
    </row>
    <row r="2367" spans="1:20" s="22" customFormat="1" ht="15.75" customHeight="1" x14ac:dyDescent="0.25">
      <c r="A2367" s="23">
        <v>2366</v>
      </c>
      <c r="B2367" s="24" t="s">
        <v>4512</v>
      </c>
      <c r="C2367" s="24" t="s">
        <v>4513</v>
      </c>
      <c r="D2367" s="24" t="s">
        <v>40</v>
      </c>
      <c r="E2367" s="23">
        <v>51</v>
      </c>
      <c r="F2367" s="25">
        <v>27560</v>
      </c>
      <c r="G2367" s="23">
        <f t="shared" ca="1" si="172"/>
        <v>45.840584141615928</v>
      </c>
      <c r="H2367" s="23" t="str">
        <f t="shared" ca="1" si="174"/>
        <v>41-50</v>
      </c>
      <c r="I2367" s="24" t="s">
        <v>395</v>
      </c>
      <c r="J2367" s="24" t="s">
        <v>42</v>
      </c>
      <c r="K2367" s="24" t="s">
        <v>43</v>
      </c>
      <c r="L2367" s="24" t="s">
        <v>44</v>
      </c>
      <c r="M2367" s="24" t="s">
        <v>45</v>
      </c>
      <c r="N2367" s="23">
        <v>15</v>
      </c>
      <c r="O2367" s="22" t="str">
        <f>VLOOKUP(A2367,[1]CustomerAddress!$A$1:$F$3997,2)</f>
        <v>33 Prentice Street</v>
      </c>
      <c r="P2367" s="22">
        <f>VLOOKUP(A2367,[1]CustomerAddress!$A$1:$F$3997,3)</f>
        <v>2300</v>
      </c>
      <c r="Q2367" s="22" t="str">
        <f>VLOOKUP(A2367,[1]CustomerAddress!$A$1:$F$3997,4)</f>
        <v>NSW</v>
      </c>
      <c r="R2367" s="22" t="str">
        <f>VLOOKUP(A2367,[1]CustomerAddress!$A$1:$F$3997,5)</f>
        <v>Australia</v>
      </c>
      <c r="S2367" s="22">
        <f>VLOOKUP(A2367,[1]CustomerAddress!$A$1:$F$3997,6)</f>
        <v>9</v>
      </c>
      <c r="T2367" s="22" t="str">
        <f>VLOOKUP(A2367,Labels!$A$5:$I$3497,9)</f>
        <v>Late Bloomer</v>
      </c>
    </row>
    <row r="2368" spans="1:20" s="22" customFormat="1" ht="15.75" customHeight="1" x14ac:dyDescent="0.25">
      <c r="A2368" s="23">
        <v>2367</v>
      </c>
      <c r="B2368" s="24" t="s">
        <v>1762</v>
      </c>
      <c r="C2368" s="24" t="s">
        <v>4514</v>
      </c>
      <c r="D2368" s="24" t="s">
        <v>48</v>
      </c>
      <c r="E2368" s="23">
        <v>40</v>
      </c>
      <c r="F2368" s="25">
        <v>20962</v>
      </c>
      <c r="G2368" s="23">
        <f t="shared" ca="1" si="172"/>
        <v>63.91729647038305</v>
      </c>
      <c r="H2368" s="23" t="str">
        <f t="shared" ca="1" si="174"/>
        <v>61-70</v>
      </c>
      <c r="I2368" s="24" t="s">
        <v>593</v>
      </c>
      <c r="J2368" s="24" t="s">
        <v>84</v>
      </c>
      <c r="K2368" s="24" t="s">
        <v>43</v>
      </c>
      <c r="L2368" s="24" t="s">
        <v>44</v>
      </c>
      <c r="M2368" s="24" t="s">
        <v>45</v>
      </c>
      <c r="N2368" s="23">
        <v>16</v>
      </c>
      <c r="O2368" s="22" t="str">
        <f>VLOOKUP(A2368,[1]CustomerAddress!$A$1:$F$3997,2)</f>
        <v>5 Columbus Crossing</v>
      </c>
      <c r="P2368" s="22">
        <f>VLOOKUP(A2368,[1]CustomerAddress!$A$1:$F$3997,3)</f>
        <v>3040</v>
      </c>
      <c r="Q2368" s="22" t="str">
        <f>VLOOKUP(A2368,[1]CustomerAddress!$A$1:$F$3997,4)</f>
        <v>VIC</v>
      </c>
      <c r="R2368" s="22" t="str">
        <f>VLOOKUP(A2368,[1]CustomerAddress!$A$1:$F$3997,5)</f>
        <v>Australia</v>
      </c>
      <c r="S2368" s="22">
        <f>VLOOKUP(A2368,[1]CustomerAddress!$A$1:$F$3997,6)</f>
        <v>10</v>
      </c>
      <c r="T2368" s="22" t="str">
        <f>VLOOKUP(A2368,Labels!$A$5:$I$3497,9)</f>
        <v>Potential Customer</v>
      </c>
    </row>
    <row r="2369" spans="1:20" s="22" customFormat="1" ht="15.75" customHeight="1" x14ac:dyDescent="0.25">
      <c r="A2369" s="23">
        <v>2368</v>
      </c>
      <c r="B2369" s="24" t="s">
        <v>4515</v>
      </c>
      <c r="C2369" s="24" t="s">
        <v>4516</v>
      </c>
      <c r="D2369" s="24" t="s">
        <v>40</v>
      </c>
      <c r="E2369" s="23">
        <v>98</v>
      </c>
      <c r="F2369" s="25">
        <v>33991</v>
      </c>
      <c r="G2369" s="23">
        <f t="shared" ca="1" si="172"/>
        <v>28.221406059424144</v>
      </c>
      <c r="H2369" s="23" t="str">
        <f t="shared" ca="1" si="174"/>
        <v>21-30</v>
      </c>
      <c r="I2369" s="24" t="s">
        <v>390</v>
      </c>
      <c r="J2369" s="24" t="s">
        <v>84</v>
      </c>
      <c r="K2369" s="24" t="s">
        <v>43</v>
      </c>
      <c r="L2369" s="24" t="s">
        <v>44</v>
      </c>
      <c r="M2369" s="24" t="s">
        <v>57</v>
      </c>
      <c r="N2369" s="23">
        <v>10</v>
      </c>
      <c r="O2369" s="22" t="str">
        <f>VLOOKUP(A2369,[1]CustomerAddress!$A$1:$F$3997,2)</f>
        <v>29 Basil Point</v>
      </c>
      <c r="P2369" s="22">
        <f>VLOOKUP(A2369,[1]CustomerAddress!$A$1:$F$3997,3)</f>
        <v>2284</v>
      </c>
      <c r="Q2369" s="22" t="str">
        <f>VLOOKUP(A2369,[1]CustomerAddress!$A$1:$F$3997,4)</f>
        <v>NSW</v>
      </c>
      <c r="R2369" s="22" t="str">
        <f>VLOOKUP(A2369,[1]CustomerAddress!$A$1:$F$3997,5)</f>
        <v>Australia</v>
      </c>
      <c r="S2369" s="22">
        <f>VLOOKUP(A2369,[1]CustomerAddress!$A$1:$F$3997,6)</f>
        <v>5</v>
      </c>
      <c r="T2369" s="22" t="str">
        <f>VLOOKUP(A2369,Labels!$A$5:$I$3497,9)</f>
        <v>Losing Customer</v>
      </c>
    </row>
    <row r="2370" spans="1:20" s="22" customFormat="1" ht="15.75" customHeight="1" x14ac:dyDescent="0.25">
      <c r="A2370" s="23">
        <v>2369</v>
      </c>
      <c r="B2370" s="24" t="s">
        <v>4517</v>
      </c>
      <c r="C2370" s="24" t="s">
        <v>4518</v>
      </c>
      <c r="D2370" s="24" t="s">
        <v>40</v>
      </c>
      <c r="E2370" s="23">
        <v>80</v>
      </c>
      <c r="F2370" s="25">
        <v>35366</v>
      </c>
      <c r="G2370" s="23">
        <f t="shared" ca="1" si="172"/>
        <v>24.454282771752911</v>
      </c>
      <c r="H2370" s="23" t="str">
        <f t="shared" ca="1" si="174"/>
        <v>21-30</v>
      </c>
      <c r="I2370" s="24" t="s">
        <v>728</v>
      </c>
      <c r="J2370" s="24" t="s">
        <v>50</v>
      </c>
      <c r="K2370" s="24" t="s">
        <v>43</v>
      </c>
      <c r="L2370" s="24" t="s">
        <v>44</v>
      </c>
      <c r="M2370" s="24" t="s">
        <v>45</v>
      </c>
      <c r="N2370" s="23">
        <v>1</v>
      </c>
      <c r="O2370" s="22" t="str">
        <f>VLOOKUP(A2370,[1]CustomerAddress!$A$1:$F$3997,2)</f>
        <v>1 Bay Pass</v>
      </c>
      <c r="P2370" s="22">
        <f>VLOOKUP(A2370,[1]CustomerAddress!$A$1:$F$3997,3)</f>
        <v>3219</v>
      </c>
      <c r="Q2370" s="22" t="str">
        <f>VLOOKUP(A2370,[1]CustomerAddress!$A$1:$F$3997,4)</f>
        <v>VIC</v>
      </c>
      <c r="R2370" s="22" t="str">
        <f>VLOOKUP(A2370,[1]CustomerAddress!$A$1:$F$3997,5)</f>
        <v>Australia</v>
      </c>
      <c r="S2370" s="22">
        <f>VLOOKUP(A2370,[1]CustomerAddress!$A$1:$F$3997,6)</f>
        <v>5</v>
      </c>
      <c r="T2370" s="22" t="str">
        <f>VLOOKUP(A2370,Labels!$A$5:$I$3497,9)</f>
        <v>Platinum Customer</v>
      </c>
    </row>
    <row r="2371" spans="1:20" s="22" customFormat="1" ht="15.75" customHeight="1" x14ac:dyDescent="0.25">
      <c r="A2371" s="23">
        <v>2370</v>
      </c>
      <c r="B2371" s="24" t="s">
        <v>4519</v>
      </c>
      <c r="C2371" s="24" t="s">
        <v>4520</v>
      </c>
      <c r="D2371" s="24" t="s">
        <v>40</v>
      </c>
      <c r="E2371" s="23">
        <v>35</v>
      </c>
      <c r="F2371" s="25">
        <v>35143</v>
      </c>
      <c r="G2371" s="23">
        <f t="shared" ca="1" si="172"/>
        <v>25.065241675862499</v>
      </c>
      <c r="H2371" s="23" t="str">
        <f t="shared" ca="1" si="174"/>
        <v>21-30</v>
      </c>
      <c r="I2371" s="24" t="s">
        <v>279</v>
      </c>
      <c r="J2371" s="24" t="s">
        <v>54</v>
      </c>
      <c r="K2371" s="24" t="s">
        <v>66</v>
      </c>
      <c r="L2371" s="24" t="s">
        <v>44</v>
      </c>
      <c r="M2371" s="24" t="s">
        <v>57</v>
      </c>
      <c r="N2371" s="23">
        <v>7</v>
      </c>
      <c r="O2371" s="22" t="str">
        <f>VLOOKUP(A2371,[1]CustomerAddress!$A$1:$F$3997,2)</f>
        <v>89 Oak Hill</v>
      </c>
      <c r="P2371" s="22">
        <f>VLOOKUP(A2371,[1]CustomerAddress!$A$1:$F$3997,3)</f>
        <v>2508</v>
      </c>
      <c r="Q2371" s="22" t="str">
        <f>VLOOKUP(A2371,[1]CustomerAddress!$A$1:$F$3997,4)</f>
        <v>NSW</v>
      </c>
      <c r="R2371" s="22" t="str">
        <f>VLOOKUP(A2371,[1]CustomerAddress!$A$1:$F$3997,5)</f>
        <v>Australia</v>
      </c>
      <c r="S2371" s="22">
        <f>VLOOKUP(A2371,[1]CustomerAddress!$A$1:$F$3997,6)</f>
        <v>10</v>
      </c>
      <c r="T2371" s="22" t="str">
        <f>VLOOKUP(A2371,Labels!$A$5:$I$3497,9)</f>
        <v>Late Bloomer</v>
      </c>
    </row>
    <row r="2372" spans="1:20" s="22" customFormat="1" ht="15.75" customHeight="1" x14ac:dyDescent="0.25">
      <c r="A2372" s="23">
        <v>2371</v>
      </c>
      <c r="B2372" s="24" t="s">
        <v>4521</v>
      </c>
      <c r="C2372" s="24" t="s">
        <v>4522</v>
      </c>
      <c r="D2372" s="24" t="s">
        <v>40</v>
      </c>
      <c r="E2372" s="23">
        <v>22</v>
      </c>
      <c r="F2372" s="25">
        <v>24429</v>
      </c>
      <c r="G2372" s="23">
        <f t="shared" ca="1" si="172"/>
        <v>54.418666333396743</v>
      </c>
      <c r="H2372" s="23" t="str">
        <f t="shared" ca="1" si="174"/>
        <v>51-60</v>
      </c>
      <c r="I2372" s="24" t="s">
        <v>347</v>
      </c>
      <c r="J2372" s="24" t="s">
        <v>84</v>
      </c>
      <c r="K2372" s="24" t="s">
        <v>66</v>
      </c>
      <c r="L2372" s="24" t="s">
        <v>44</v>
      </c>
      <c r="M2372" s="24" t="s">
        <v>45</v>
      </c>
      <c r="N2372" s="23">
        <v>8</v>
      </c>
      <c r="O2372" s="22" t="str">
        <f>VLOOKUP(A2372,[1]CustomerAddress!$A$1:$F$3997,2)</f>
        <v>03 Clarendon Way</v>
      </c>
      <c r="P2372" s="22">
        <f>VLOOKUP(A2372,[1]CustomerAddress!$A$1:$F$3997,3)</f>
        <v>2099</v>
      </c>
      <c r="Q2372" s="22" t="str">
        <f>VLOOKUP(A2372,[1]CustomerAddress!$A$1:$F$3997,4)</f>
        <v>NSW</v>
      </c>
      <c r="R2372" s="22" t="str">
        <f>VLOOKUP(A2372,[1]CustomerAddress!$A$1:$F$3997,5)</f>
        <v>Australia</v>
      </c>
      <c r="S2372" s="22">
        <f>VLOOKUP(A2372,[1]CustomerAddress!$A$1:$F$3997,6)</f>
        <v>10</v>
      </c>
      <c r="T2372" s="22" t="str">
        <f>VLOOKUP(A2372,Labels!$A$5:$I$3497,9)</f>
        <v>Evasive Customer</v>
      </c>
    </row>
    <row r="2373" spans="1:20" s="22" customFormat="1" ht="15.75" customHeight="1" x14ac:dyDescent="0.25">
      <c r="A2373" s="23">
        <v>2372</v>
      </c>
      <c r="B2373" s="24" t="s">
        <v>4523</v>
      </c>
      <c r="C2373" s="24" t="s">
        <v>4524</v>
      </c>
      <c r="D2373" s="24" t="s">
        <v>48</v>
      </c>
      <c r="E2373" s="23">
        <v>14</v>
      </c>
      <c r="F2373" s="25">
        <v>28378</v>
      </c>
      <c r="G2373" s="23">
        <f t="shared" ca="1" si="172"/>
        <v>43.599488251204967</v>
      </c>
      <c r="H2373" s="23" t="str">
        <f t="shared" ca="1" si="174"/>
        <v>41-50</v>
      </c>
      <c r="I2373" s="24" t="s">
        <v>599</v>
      </c>
      <c r="J2373" s="24" t="s">
        <v>42</v>
      </c>
      <c r="K2373" s="24" t="s">
        <v>62</v>
      </c>
      <c r="L2373" s="24" t="s">
        <v>44</v>
      </c>
      <c r="M2373" s="24" t="s">
        <v>57</v>
      </c>
      <c r="N2373" s="23">
        <v>10</v>
      </c>
      <c r="O2373" s="22" t="str">
        <f>VLOOKUP(A2373,[1]CustomerAddress!$A$1:$F$3997,2)</f>
        <v>0 Gateway Road</v>
      </c>
      <c r="P2373" s="22">
        <f>VLOOKUP(A2373,[1]CustomerAddress!$A$1:$F$3997,3)</f>
        <v>3149</v>
      </c>
      <c r="Q2373" s="22" t="str">
        <f>VLOOKUP(A2373,[1]CustomerAddress!$A$1:$F$3997,4)</f>
        <v>VIC</v>
      </c>
      <c r="R2373" s="22" t="str">
        <f>VLOOKUP(A2373,[1]CustomerAddress!$A$1:$F$3997,5)</f>
        <v>Australia</v>
      </c>
      <c r="S2373" s="22">
        <f>VLOOKUP(A2373,[1]CustomerAddress!$A$1:$F$3997,6)</f>
        <v>12</v>
      </c>
      <c r="T2373" s="22" t="str">
        <f>VLOOKUP(A2373,Labels!$A$5:$I$3497,9)</f>
        <v>Very Loyal</v>
      </c>
    </row>
    <row r="2374" spans="1:20" s="22" customFormat="1" ht="15.75" customHeight="1" x14ac:dyDescent="0.25">
      <c r="A2374" s="23">
        <v>2373</v>
      </c>
      <c r="B2374" s="24" t="s">
        <v>4525</v>
      </c>
      <c r="C2374" s="24" t="s">
        <v>4526</v>
      </c>
      <c r="D2374" s="24" t="s">
        <v>40</v>
      </c>
      <c r="E2374" s="23">
        <v>51</v>
      </c>
      <c r="F2374" s="25">
        <v>30093</v>
      </c>
      <c r="G2374" s="23">
        <f t="shared" ca="1" si="172"/>
        <v>38.900858114218664</v>
      </c>
      <c r="H2374" s="23" t="str">
        <f t="shared" ca="1" si="174"/>
        <v>31-40</v>
      </c>
      <c r="I2374" s="24" t="s">
        <v>519</v>
      </c>
      <c r="J2374" s="24" t="s">
        <v>84</v>
      </c>
      <c r="K2374" s="24" t="s">
        <v>66</v>
      </c>
      <c r="L2374" s="24" t="s">
        <v>44</v>
      </c>
      <c r="M2374" s="24" t="s">
        <v>45</v>
      </c>
      <c r="N2374" s="23">
        <v>16</v>
      </c>
      <c r="O2374" s="22" t="str">
        <f>VLOOKUP(A2374,[1]CustomerAddress!$A$1:$F$3997,2)</f>
        <v>631 Fuller Parkway</v>
      </c>
      <c r="P2374" s="22">
        <f>VLOOKUP(A2374,[1]CustomerAddress!$A$1:$F$3997,3)</f>
        <v>3023</v>
      </c>
      <c r="Q2374" s="22" t="str">
        <f>VLOOKUP(A2374,[1]CustomerAddress!$A$1:$F$3997,4)</f>
        <v>VIC</v>
      </c>
      <c r="R2374" s="22" t="str">
        <f>VLOOKUP(A2374,[1]CustomerAddress!$A$1:$F$3997,5)</f>
        <v>Australia</v>
      </c>
      <c r="S2374" s="22">
        <f>VLOOKUP(A2374,[1]CustomerAddress!$A$1:$F$3997,6)</f>
        <v>7</v>
      </c>
      <c r="T2374" s="22" t="str">
        <f>VLOOKUP(A2374,Labels!$A$5:$I$3497,9)</f>
        <v>Late Bloomer</v>
      </c>
    </row>
    <row r="2375" spans="1:20" s="22" customFormat="1" ht="15.75" customHeight="1" x14ac:dyDescent="0.25">
      <c r="A2375" s="23">
        <v>2374</v>
      </c>
      <c r="B2375" s="24" t="s">
        <v>4527</v>
      </c>
      <c r="C2375" s="24" t="s">
        <v>4528</v>
      </c>
      <c r="D2375" s="24" t="s">
        <v>48</v>
      </c>
      <c r="E2375" s="23">
        <v>6</v>
      </c>
      <c r="F2375" s="25">
        <v>34135</v>
      </c>
      <c r="G2375" s="23">
        <f t="shared" ca="1" si="172"/>
        <v>27.826885511478938</v>
      </c>
      <c r="H2375" s="23" t="str">
        <f t="shared" ca="1" si="174"/>
        <v>21-30</v>
      </c>
      <c r="I2375" s="24" t="s">
        <v>550</v>
      </c>
      <c r="J2375" s="24" t="s">
        <v>50</v>
      </c>
      <c r="K2375" s="24" t="s">
        <v>43</v>
      </c>
      <c r="L2375" s="24" t="s">
        <v>44</v>
      </c>
      <c r="M2375" s="24" t="s">
        <v>57</v>
      </c>
      <c r="N2375" s="23">
        <v>9</v>
      </c>
      <c r="O2375" s="22" t="str">
        <f>VLOOKUP(A2375,[1]CustomerAddress!$A$1:$F$3997,2)</f>
        <v>43898 Prentice Court</v>
      </c>
      <c r="P2375" s="22">
        <f>VLOOKUP(A2375,[1]CustomerAddress!$A$1:$F$3997,3)</f>
        <v>3025</v>
      </c>
      <c r="Q2375" s="22" t="str">
        <f>VLOOKUP(A2375,[1]CustomerAddress!$A$1:$F$3997,4)</f>
        <v>VIC</v>
      </c>
      <c r="R2375" s="22" t="str">
        <f>VLOOKUP(A2375,[1]CustomerAddress!$A$1:$F$3997,5)</f>
        <v>Australia</v>
      </c>
      <c r="S2375" s="22">
        <f>VLOOKUP(A2375,[1]CustomerAddress!$A$1:$F$3997,6)</f>
        <v>9</v>
      </c>
      <c r="T2375" s="22" t="str">
        <f>VLOOKUP(A2375,Labels!$A$5:$I$3497,9)</f>
        <v>Very Loyal</v>
      </c>
    </row>
    <row r="2376" spans="1:20" s="22" customFormat="1" ht="15.75" customHeight="1" x14ac:dyDescent="0.25">
      <c r="A2376" s="23">
        <v>2375</v>
      </c>
      <c r="B2376" s="24" t="s">
        <v>4529</v>
      </c>
      <c r="C2376" s="24" t="s">
        <v>4530</v>
      </c>
      <c r="D2376" s="24" t="s">
        <v>40</v>
      </c>
      <c r="E2376" s="23">
        <v>21</v>
      </c>
      <c r="F2376" s="25">
        <v>31853</v>
      </c>
      <c r="G2376" s="23">
        <f t="shared" ca="1" si="172"/>
        <v>34.078940305999488</v>
      </c>
      <c r="H2376" s="23" t="str">
        <f t="shared" ca="1" si="174"/>
        <v>31-40</v>
      </c>
      <c r="I2376" s="24" t="s">
        <v>688</v>
      </c>
      <c r="J2376" s="24" t="s">
        <v>65</v>
      </c>
      <c r="K2376" s="24" t="s">
        <v>62</v>
      </c>
      <c r="L2376" s="24" t="s">
        <v>44</v>
      </c>
      <c r="M2376" s="24" t="s">
        <v>57</v>
      </c>
      <c r="N2376" s="23">
        <v>8</v>
      </c>
      <c r="O2376" s="22" t="str">
        <f>VLOOKUP(A2376,[1]CustomerAddress!$A$1:$F$3997,2)</f>
        <v>2 Melody Alley</v>
      </c>
      <c r="P2376" s="22">
        <f>VLOOKUP(A2376,[1]CustomerAddress!$A$1:$F$3997,3)</f>
        <v>3172</v>
      </c>
      <c r="Q2376" s="22" t="str">
        <f>VLOOKUP(A2376,[1]CustomerAddress!$A$1:$F$3997,4)</f>
        <v>VIC</v>
      </c>
      <c r="R2376" s="22" t="str">
        <f>VLOOKUP(A2376,[1]CustomerAddress!$A$1:$F$3997,5)</f>
        <v>Australia</v>
      </c>
      <c r="S2376" s="22">
        <f>VLOOKUP(A2376,[1]CustomerAddress!$A$1:$F$3997,6)</f>
        <v>8</v>
      </c>
      <c r="T2376" s="22" t="str">
        <f>VLOOKUP(A2376,Labels!$A$5:$I$3497,9)</f>
        <v>Potential Customer</v>
      </c>
    </row>
    <row r="2377" spans="1:20" s="22" customFormat="1" ht="15.75" customHeight="1" x14ac:dyDescent="0.25">
      <c r="A2377" s="23">
        <v>2376</v>
      </c>
      <c r="B2377" s="24" t="s">
        <v>3420</v>
      </c>
      <c r="C2377" s="24" t="s">
        <v>4531</v>
      </c>
      <c r="D2377" s="24" t="s">
        <v>40</v>
      </c>
      <c r="E2377" s="23">
        <v>84</v>
      </c>
      <c r="F2377" s="25">
        <v>21481</v>
      </c>
      <c r="G2377" s="23">
        <f t="shared" ca="1" si="172"/>
        <v>62.495378662163873</v>
      </c>
      <c r="H2377" s="23" t="str">
        <f t="shared" ca="1" si="174"/>
        <v>61-70</v>
      </c>
      <c r="I2377" s="24" t="s">
        <v>308</v>
      </c>
      <c r="J2377" s="24" t="s">
        <v>61</v>
      </c>
      <c r="K2377" s="24" t="s">
        <v>66</v>
      </c>
      <c r="L2377" s="24" t="s">
        <v>44</v>
      </c>
      <c r="M2377" s="24" t="s">
        <v>45</v>
      </c>
      <c r="N2377" s="23">
        <v>12</v>
      </c>
      <c r="O2377" s="22" t="str">
        <f>VLOOKUP(A2377,[1]CustomerAddress!$A$1:$F$3997,2)</f>
        <v>01 Dunning Drive</v>
      </c>
      <c r="P2377" s="22">
        <f>VLOOKUP(A2377,[1]CustomerAddress!$A$1:$F$3997,3)</f>
        <v>2064</v>
      </c>
      <c r="Q2377" s="22" t="str">
        <f>VLOOKUP(A2377,[1]CustomerAddress!$A$1:$F$3997,4)</f>
        <v>NSW</v>
      </c>
      <c r="R2377" s="22" t="str">
        <f>VLOOKUP(A2377,[1]CustomerAddress!$A$1:$F$3997,5)</f>
        <v>Australia</v>
      </c>
      <c r="S2377" s="22">
        <f>VLOOKUP(A2377,[1]CustomerAddress!$A$1:$F$3997,6)</f>
        <v>9</v>
      </c>
      <c r="T2377" s="22" t="str">
        <f>VLOOKUP(A2377,Labels!$A$5:$I$3497,9)</f>
        <v>Recent Customer</v>
      </c>
    </row>
    <row r="2378" spans="1:20" s="22" customFormat="1" ht="15.75" customHeight="1" x14ac:dyDescent="0.25">
      <c r="A2378" s="23">
        <v>2377</v>
      </c>
      <c r="B2378" s="24" t="s">
        <v>4532</v>
      </c>
      <c r="C2378" s="24" t="s">
        <v>4533</v>
      </c>
      <c r="D2378" s="24" t="s">
        <v>40</v>
      </c>
      <c r="E2378" s="23">
        <v>29</v>
      </c>
      <c r="F2378" s="25">
        <v>36070</v>
      </c>
      <c r="G2378" s="23">
        <f t="shared" ca="1" si="172"/>
        <v>22.525515648465237</v>
      </c>
      <c r="H2378" s="23" t="str">
        <f t="shared" ca="1" si="174"/>
        <v>21-30</v>
      </c>
      <c r="I2378" s="24" t="s">
        <v>431</v>
      </c>
      <c r="J2378" s="24" t="s">
        <v>56</v>
      </c>
      <c r="K2378" s="24" t="s">
        <v>66</v>
      </c>
      <c r="L2378" s="24" t="s">
        <v>44</v>
      </c>
      <c r="M2378" s="24" t="s">
        <v>57</v>
      </c>
      <c r="N2378" s="23">
        <v>2</v>
      </c>
      <c r="O2378" s="22" t="str">
        <f>VLOOKUP(A2378,[1]CustomerAddress!$A$1:$F$3997,2)</f>
        <v>86686 Novick Center</v>
      </c>
      <c r="P2378" s="22">
        <f>VLOOKUP(A2378,[1]CustomerAddress!$A$1:$F$3997,3)</f>
        <v>3147</v>
      </c>
      <c r="Q2378" s="22" t="str">
        <f>VLOOKUP(A2378,[1]CustomerAddress!$A$1:$F$3997,4)</f>
        <v>VIC</v>
      </c>
      <c r="R2378" s="22" t="str">
        <f>VLOOKUP(A2378,[1]CustomerAddress!$A$1:$F$3997,5)</f>
        <v>Australia</v>
      </c>
      <c r="S2378" s="22">
        <f>VLOOKUP(A2378,[1]CustomerAddress!$A$1:$F$3997,6)</f>
        <v>11</v>
      </c>
      <c r="T2378" s="22" t="str">
        <f>VLOOKUP(A2378,Labels!$A$5:$I$3497,9)</f>
        <v>Becoming Loyal</v>
      </c>
    </row>
    <row r="2379" spans="1:20" s="22" customFormat="1" ht="15.75" customHeight="1" x14ac:dyDescent="0.25">
      <c r="A2379" s="23">
        <v>2378</v>
      </c>
      <c r="B2379" s="24" t="s">
        <v>4534</v>
      </c>
      <c r="C2379" s="24" t="s">
        <v>4535</v>
      </c>
      <c r="D2379" s="24" t="s">
        <v>40</v>
      </c>
      <c r="E2379" s="23">
        <v>41</v>
      </c>
      <c r="F2379" s="25">
        <v>34449</v>
      </c>
      <c r="G2379" s="23">
        <f t="shared" ca="1" si="172"/>
        <v>26.966611538876197</v>
      </c>
      <c r="H2379" s="23" t="str">
        <f t="shared" ca="1" si="174"/>
        <v>21-30</v>
      </c>
      <c r="I2379" s="24" t="s">
        <v>1414</v>
      </c>
      <c r="J2379" s="24" t="s">
        <v>84</v>
      </c>
      <c r="K2379" s="24" t="s">
        <v>62</v>
      </c>
      <c r="L2379" s="24" t="s">
        <v>44</v>
      </c>
      <c r="M2379" s="24" t="s">
        <v>57</v>
      </c>
      <c r="N2379" s="23">
        <v>1</v>
      </c>
      <c r="O2379" s="22" t="str">
        <f>VLOOKUP(A2379,[1]CustomerAddress!$A$1:$F$3997,2)</f>
        <v>51 Leroy Place</v>
      </c>
      <c r="P2379" s="22">
        <f>VLOOKUP(A2379,[1]CustomerAddress!$A$1:$F$3997,3)</f>
        <v>2065</v>
      </c>
      <c r="Q2379" s="22" t="str">
        <f>VLOOKUP(A2379,[1]CustomerAddress!$A$1:$F$3997,4)</f>
        <v>NSW</v>
      </c>
      <c r="R2379" s="22" t="str">
        <f>VLOOKUP(A2379,[1]CustomerAddress!$A$1:$F$3997,5)</f>
        <v>Australia</v>
      </c>
      <c r="S2379" s="22">
        <f>VLOOKUP(A2379,[1]CustomerAddress!$A$1:$F$3997,6)</f>
        <v>10</v>
      </c>
      <c r="T2379" s="22" t="str">
        <f>VLOOKUP(A2379,Labels!$A$5:$I$3497,9)</f>
        <v>Becoming Loyal</v>
      </c>
    </row>
    <row r="2380" spans="1:20" s="22" customFormat="1" ht="15.75" customHeight="1" x14ac:dyDescent="0.25">
      <c r="A2380" s="23">
        <v>2379</v>
      </c>
      <c r="B2380" s="24" t="s">
        <v>4536</v>
      </c>
      <c r="C2380" s="24" t="s">
        <v>4537</v>
      </c>
      <c r="D2380" s="24" t="s">
        <v>40</v>
      </c>
      <c r="E2380" s="23">
        <v>85</v>
      </c>
      <c r="F2380" s="25">
        <v>29711</v>
      </c>
      <c r="G2380" s="23">
        <f t="shared" ca="1" si="172"/>
        <v>39.947433456684415</v>
      </c>
      <c r="H2380" s="23" t="str">
        <f t="shared" ca="1" si="174"/>
        <v>31-40</v>
      </c>
      <c r="I2380" s="24" t="s">
        <v>282</v>
      </c>
      <c r="J2380" s="24" t="s">
        <v>42</v>
      </c>
      <c r="K2380" s="24" t="s">
        <v>62</v>
      </c>
      <c r="L2380" s="24" t="s">
        <v>44</v>
      </c>
      <c r="M2380" s="24" t="s">
        <v>45</v>
      </c>
      <c r="N2380" s="23">
        <v>15</v>
      </c>
      <c r="O2380" s="22" t="str">
        <f>VLOOKUP(A2380,[1]CustomerAddress!$A$1:$F$3997,2)</f>
        <v>5390 Park Meadow Park</v>
      </c>
      <c r="P2380" s="22">
        <f>VLOOKUP(A2380,[1]CustomerAddress!$A$1:$F$3997,3)</f>
        <v>2222</v>
      </c>
      <c r="Q2380" s="22" t="str">
        <f>VLOOKUP(A2380,[1]CustomerAddress!$A$1:$F$3997,4)</f>
        <v>NSW</v>
      </c>
      <c r="R2380" s="22" t="str">
        <f>VLOOKUP(A2380,[1]CustomerAddress!$A$1:$F$3997,5)</f>
        <v>Australia</v>
      </c>
      <c r="S2380" s="22">
        <f>VLOOKUP(A2380,[1]CustomerAddress!$A$1:$F$3997,6)</f>
        <v>10</v>
      </c>
      <c r="T2380" s="22" t="str">
        <f>VLOOKUP(A2380,Labels!$A$5:$I$3497,9)</f>
        <v>Platinum Customer</v>
      </c>
    </row>
    <row r="2381" spans="1:20" s="22" customFormat="1" ht="15.75" customHeight="1" x14ac:dyDescent="0.25">
      <c r="A2381" s="23">
        <v>2380</v>
      </c>
      <c r="B2381" s="24" t="s">
        <v>4538</v>
      </c>
      <c r="C2381" s="24" t="s">
        <v>4539</v>
      </c>
      <c r="D2381" s="24" t="s">
        <v>40</v>
      </c>
      <c r="E2381" s="23">
        <v>44</v>
      </c>
      <c r="F2381" s="25">
        <v>20554</v>
      </c>
      <c r="G2381" s="23">
        <f t="shared" ca="1" si="172"/>
        <v>65.035104689561123</v>
      </c>
      <c r="H2381" s="23" t="str">
        <f t="shared" ca="1" si="174"/>
        <v>61-70</v>
      </c>
      <c r="I2381" s="24" t="s">
        <v>651</v>
      </c>
      <c r="J2381" s="24" t="s">
        <v>65</v>
      </c>
      <c r="K2381" s="24" t="s">
        <v>43</v>
      </c>
      <c r="L2381" s="24" t="s">
        <v>44</v>
      </c>
      <c r="M2381" s="24" t="s">
        <v>45</v>
      </c>
      <c r="N2381" s="23">
        <v>15</v>
      </c>
      <c r="O2381" s="22" t="str">
        <f>VLOOKUP(A2381,[1]CustomerAddress!$A$1:$F$3997,2)</f>
        <v>4 Judy Park</v>
      </c>
      <c r="P2381" s="22">
        <f>VLOOKUP(A2381,[1]CustomerAddress!$A$1:$F$3997,3)</f>
        <v>2016</v>
      </c>
      <c r="Q2381" s="22" t="str">
        <f>VLOOKUP(A2381,[1]CustomerAddress!$A$1:$F$3997,4)</f>
        <v>NSW</v>
      </c>
      <c r="R2381" s="22" t="str">
        <f>VLOOKUP(A2381,[1]CustomerAddress!$A$1:$F$3997,5)</f>
        <v>Australia</v>
      </c>
      <c r="S2381" s="22">
        <f>VLOOKUP(A2381,[1]CustomerAddress!$A$1:$F$3997,6)</f>
        <v>10</v>
      </c>
      <c r="T2381" s="22" t="str">
        <f>VLOOKUP(A2381,Labels!$A$5:$I$3497,9)</f>
        <v>Potential Customer</v>
      </c>
    </row>
    <row r="2382" spans="1:20" s="22" customFormat="1" ht="15.75" customHeight="1" x14ac:dyDescent="0.25">
      <c r="A2382" s="23">
        <v>2381</v>
      </c>
      <c r="B2382" s="24" t="s">
        <v>4540</v>
      </c>
      <c r="C2382" s="24" t="s">
        <v>4541</v>
      </c>
      <c r="D2382" s="24" t="s">
        <v>40</v>
      </c>
      <c r="E2382" s="23">
        <v>91</v>
      </c>
      <c r="F2382" s="25">
        <v>26707</v>
      </c>
      <c r="G2382" s="23">
        <f t="shared" ca="1" si="172"/>
        <v>48.17757044298579</v>
      </c>
      <c r="H2382" s="23" t="str">
        <f t="shared" ca="1" si="174"/>
        <v>41-50</v>
      </c>
      <c r="I2382" s="24" t="s">
        <v>1747</v>
      </c>
      <c r="J2382" s="24" t="s">
        <v>75</v>
      </c>
      <c r="K2382" s="24" t="s">
        <v>62</v>
      </c>
      <c r="L2382" s="24" t="s">
        <v>44</v>
      </c>
      <c r="M2382" s="24" t="s">
        <v>45</v>
      </c>
      <c r="N2382" s="23">
        <v>5</v>
      </c>
      <c r="O2382" s="22" t="str">
        <f>VLOOKUP(A2382,[1]CustomerAddress!$A$1:$F$3997,2)</f>
        <v>9 American Ash Plaza</v>
      </c>
      <c r="P2382" s="22">
        <f>VLOOKUP(A2382,[1]CustomerAddress!$A$1:$F$3997,3)</f>
        <v>2015</v>
      </c>
      <c r="Q2382" s="22" t="str">
        <f>VLOOKUP(A2382,[1]CustomerAddress!$A$1:$F$3997,4)</f>
        <v>NSW</v>
      </c>
      <c r="R2382" s="22" t="str">
        <f>VLOOKUP(A2382,[1]CustomerAddress!$A$1:$F$3997,5)</f>
        <v>Australia</v>
      </c>
      <c r="S2382" s="22">
        <f>VLOOKUP(A2382,[1]CustomerAddress!$A$1:$F$3997,6)</f>
        <v>9</v>
      </c>
      <c r="T2382" s="22" t="str">
        <f>VLOOKUP(A2382,Labels!$A$5:$I$3497,9)</f>
        <v>Potential Customer</v>
      </c>
    </row>
    <row r="2383" spans="1:20" s="22" customFormat="1" ht="15.75" hidden="1" customHeight="1" x14ac:dyDescent="0.25">
      <c r="A2383" s="23">
        <v>2382</v>
      </c>
      <c r="B2383" s="24" t="s">
        <v>4542</v>
      </c>
      <c r="C2383" s="24" t="s">
        <v>4543</v>
      </c>
      <c r="D2383" s="24" t="s">
        <v>48</v>
      </c>
      <c r="E2383" s="23">
        <v>79</v>
      </c>
      <c r="F2383" s="25">
        <v>26119</v>
      </c>
      <c r="G2383" s="23">
        <f t="shared" ca="1" si="172"/>
        <v>49.788529347095377</v>
      </c>
      <c r="H2383" s="23"/>
      <c r="I2383" s="24" t="s">
        <v>121</v>
      </c>
      <c r="J2383" s="24" t="s">
        <v>65</v>
      </c>
      <c r="K2383" s="24" t="s">
        <v>43</v>
      </c>
      <c r="L2383" s="24" t="s">
        <v>44</v>
      </c>
      <c r="M2383" s="24" t="s">
        <v>45</v>
      </c>
      <c r="N2383" s="23">
        <v>4</v>
      </c>
    </row>
    <row r="2384" spans="1:20" s="22" customFormat="1" ht="15.75" customHeight="1" x14ac:dyDescent="0.25">
      <c r="A2384" s="23">
        <v>2383</v>
      </c>
      <c r="B2384" s="24" t="s">
        <v>618</v>
      </c>
      <c r="C2384" s="24" t="s">
        <v>4544</v>
      </c>
      <c r="D2384" s="24" t="s">
        <v>40</v>
      </c>
      <c r="E2384" s="23">
        <v>34</v>
      </c>
      <c r="F2384" s="25">
        <v>28748</v>
      </c>
      <c r="G2384" s="23">
        <f t="shared" ca="1" si="172"/>
        <v>42.585789621067981</v>
      </c>
      <c r="H2384" s="23" t="str">
        <f t="shared" ref="H2384:H2414" ca="1" si="175">IF(G2384&lt;=10,"0-10",IF(AND(G2384&gt;10,G2384&lt;=20),"11-20",IF(AND(G2384&gt;20,G2384&lt;=30),"21-30",IF(AND(G2384&gt;30,G2384&lt;=40),"31-40",IF(AND(G2384&gt;40,G2384&lt;=50),"41-50",IF(AND(G2384&gt;50,G2384&lt;=60),"51-60",IF(AND(G2384&gt;60,G2384&lt;=70),"61-70",IF(AND(G2384&gt;70,G2384&lt;=80),"71-80",IF(AND(G2384&gt;80,G2384&lt;=90),"81-90",IF(G2384&gt;90,"91-100"))))))))))</f>
        <v>41-50</v>
      </c>
      <c r="I2384" s="24" t="s">
        <v>381</v>
      </c>
      <c r="J2384" s="24" t="s">
        <v>50</v>
      </c>
      <c r="K2384" s="24" t="s">
        <v>43</v>
      </c>
      <c r="L2384" s="24" t="s">
        <v>44</v>
      </c>
      <c r="M2384" s="24" t="s">
        <v>57</v>
      </c>
      <c r="N2384" s="23">
        <v>15</v>
      </c>
      <c r="O2384" s="22" t="str">
        <f>VLOOKUP(A2384,[1]CustomerAddress!$A$1:$F$3997,2)</f>
        <v>25925 Service Crossing</v>
      </c>
      <c r="P2384" s="22">
        <f>VLOOKUP(A2384,[1]CustomerAddress!$A$1:$F$3997,3)</f>
        <v>2147</v>
      </c>
      <c r="Q2384" s="22" t="str">
        <f>VLOOKUP(A2384,[1]CustomerAddress!$A$1:$F$3997,4)</f>
        <v>NSW</v>
      </c>
      <c r="R2384" s="22" t="str">
        <f>VLOOKUP(A2384,[1]CustomerAddress!$A$1:$F$3997,5)</f>
        <v>Australia</v>
      </c>
      <c r="S2384" s="22">
        <f>VLOOKUP(A2384,[1]CustomerAddress!$A$1:$F$3997,6)</f>
        <v>9</v>
      </c>
      <c r="T2384" s="22" t="str">
        <f>VLOOKUP(A2384,Labels!$A$5:$I$3497,9)</f>
        <v>Recent Customer</v>
      </c>
    </row>
    <row r="2385" spans="1:20" s="22" customFormat="1" ht="15.75" customHeight="1" x14ac:dyDescent="0.25">
      <c r="A2385" s="23">
        <v>2384</v>
      </c>
      <c r="B2385" s="24" t="s">
        <v>4545</v>
      </c>
      <c r="C2385" s="24" t="s">
        <v>4546</v>
      </c>
      <c r="D2385" s="24" t="s">
        <v>48</v>
      </c>
      <c r="E2385" s="23">
        <v>96</v>
      </c>
      <c r="F2385" s="25">
        <v>22478</v>
      </c>
      <c r="G2385" s="23">
        <f t="shared" ca="1" si="172"/>
        <v>59.763871812848798</v>
      </c>
      <c r="H2385" s="23" t="str">
        <f t="shared" ca="1" si="175"/>
        <v>51-60</v>
      </c>
      <c r="I2385" s="24" t="s">
        <v>412</v>
      </c>
      <c r="J2385" s="24" t="s">
        <v>42</v>
      </c>
      <c r="K2385" s="24" t="s">
        <v>66</v>
      </c>
      <c r="L2385" s="24" t="s">
        <v>44</v>
      </c>
      <c r="M2385" s="24" t="s">
        <v>45</v>
      </c>
      <c r="N2385" s="23">
        <v>6</v>
      </c>
      <c r="O2385" s="22" t="str">
        <f>VLOOKUP(A2385,[1]CustomerAddress!$A$1:$F$3997,2)</f>
        <v>080 Pond Alley</v>
      </c>
      <c r="P2385" s="22">
        <f>VLOOKUP(A2385,[1]CustomerAddress!$A$1:$F$3997,3)</f>
        <v>2065</v>
      </c>
      <c r="Q2385" s="22" t="str">
        <f>VLOOKUP(A2385,[1]CustomerAddress!$A$1:$F$3997,4)</f>
        <v>NSW</v>
      </c>
      <c r="R2385" s="22" t="str">
        <f>VLOOKUP(A2385,[1]CustomerAddress!$A$1:$F$3997,5)</f>
        <v>Australia</v>
      </c>
      <c r="S2385" s="22">
        <f>VLOOKUP(A2385,[1]CustomerAddress!$A$1:$F$3997,6)</f>
        <v>9</v>
      </c>
      <c r="T2385" s="22" t="str">
        <f>VLOOKUP(A2385,Labels!$A$5:$I$3497,9)</f>
        <v>High Risk Customer</v>
      </c>
    </row>
    <row r="2386" spans="1:20" s="22" customFormat="1" ht="15.75" customHeight="1" x14ac:dyDescent="0.25">
      <c r="A2386" s="23">
        <v>2385</v>
      </c>
      <c r="B2386" s="24" t="s">
        <v>4547</v>
      </c>
      <c r="C2386" s="24" t="s">
        <v>4548</v>
      </c>
      <c r="D2386" s="24" t="s">
        <v>48</v>
      </c>
      <c r="E2386" s="23">
        <v>70</v>
      </c>
      <c r="F2386" s="25">
        <v>21536</v>
      </c>
      <c r="G2386" s="23">
        <f t="shared" ca="1" si="172"/>
        <v>62.344693730657021</v>
      </c>
      <c r="H2386" s="23" t="str">
        <f t="shared" ca="1" si="175"/>
        <v>61-70</v>
      </c>
      <c r="I2386" s="24" t="s">
        <v>683</v>
      </c>
      <c r="J2386" s="24" t="s">
        <v>42</v>
      </c>
      <c r="K2386" s="24" t="s">
        <v>43</v>
      </c>
      <c r="L2386" s="24" t="s">
        <v>44</v>
      </c>
      <c r="M2386" s="24" t="s">
        <v>57</v>
      </c>
      <c r="N2386" s="23">
        <v>8</v>
      </c>
      <c r="O2386" s="22" t="str">
        <f>VLOOKUP(A2386,[1]CustomerAddress!$A$1:$F$3997,2)</f>
        <v>1816 Monument Park</v>
      </c>
      <c r="P2386" s="22">
        <f>VLOOKUP(A2386,[1]CustomerAddress!$A$1:$F$3997,3)</f>
        <v>3074</v>
      </c>
      <c r="Q2386" s="22" t="str">
        <f>VLOOKUP(A2386,[1]CustomerAddress!$A$1:$F$3997,4)</f>
        <v>VIC</v>
      </c>
      <c r="R2386" s="22" t="str">
        <f>VLOOKUP(A2386,[1]CustomerAddress!$A$1:$F$3997,5)</f>
        <v>Australia</v>
      </c>
      <c r="S2386" s="22">
        <f>VLOOKUP(A2386,[1]CustomerAddress!$A$1:$F$3997,6)</f>
        <v>7</v>
      </c>
      <c r="T2386" s="22" t="str">
        <f>VLOOKUP(A2386,Labels!$A$5:$I$3497,9)</f>
        <v>Recent Customer</v>
      </c>
    </row>
    <row r="2387" spans="1:20" s="22" customFormat="1" ht="15.75" customHeight="1" x14ac:dyDescent="0.25">
      <c r="A2387" s="23">
        <v>2386</v>
      </c>
      <c r="B2387" s="24" t="s">
        <v>4261</v>
      </c>
      <c r="C2387" s="24" t="s">
        <v>4549</v>
      </c>
      <c r="D2387" s="24" t="s">
        <v>40</v>
      </c>
      <c r="E2387" s="23">
        <v>93</v>
      </c>
      <c r="F2387" s="25">
        <v>35617</v>
      </c>
      <c r="G2387" s="23">
        <f t="shared" ca="1" si="172"/>
        <v>23.766611538876198</v>
      </c>
      <c r="H2387" s="23" t="str">
        <f t="shared" ca="1" si="175"/>
        <v>21-30</v>
      </c>
      <c r="I2387" s="24" t="s">
        <v>381</v>
      </c>
      <c r="J2387" s="24" t="s">
        <v>50</v>
      </c>
      <c r="K2387" s="24" t="s">
        <v>43</v>
      </c>
      <c r="L2387" s="24" t="s">
        <v>44</v>
      </c>
      <c r="M2387" s="24" t="s">
        <v>57</v>
      </c>
      <c r="N2387" s="23">
        <v>2</v>
      </c>
      <c r="O2387" s="22" t="str">
        <f>VLOOKUP(A2387,[1]CustomerAddress!$A$1:$F$3997,2)</f>
        <v>1 Nova Avenue</v>
      </c>
      <c r="P2387" s="22">
        <f>VLOOKUP(A2387,[1]CustomerAddress!$A$1:$F$3997,3)</f>
        <v>2200</v>
      </c>
      <c r="Q2387" s="22" t="str">
        <f>VLOOKUP(A2387,[1]CustomerAddress!$A$1:$F$3997,4)</f>
        <v>NSW</v>
      </c>
      <c r="R2387" s="22" t="str">
        <f>VLOOKUP(A2387,[1]CustomerAddress!$A$1:$F$3997,5)</f>
        <v>Australia</v>
      </c>
      <c r="S2387" s="22">
        <f>VLOOKUP(A2387,[1]CustomerAddress!$A$1:$F$3997,6)</f>
        <v>9</v>
      </c>
      <c r="T2387" s="22" t="str">
        <f>VLOOKUP(A2387,Labels!$A$5:$I$3497,9)</f>
        <v>Very Loyal</v>
      </c>
    </row>
    <row r="2388" spans="1:20" s="22" customFormat="1" ht="15.75" customHeight="1" x14ac:dyDescent="0.25">
      <c r="A2388" s="23">
        <v>2387</v>
      </c>
      <c r="B2388" s="24" t="s">
        <v>4550</v>
      </c>
      <c r="C2388" s="24" t="s">
        <v>4551</v>
      </c>
      <c r="D2388" s="24" t="s">
        <v>48</v>
      </c>
      <c r="E2388" s="23">
        <v>33</v>
      </c>
      <c r="F2388" s="25">
        <v>28367</v>
      </c>
      <c r="G2388" s="23">
        <f t="shared" ca="1" si="172"/>
        <v>43.629625237506332</v>
      </c>
      <c r="H2388" s="23" t="str">
        <f t="shared" ca="1" si="175"/>
        <v>41-50</v>
      </c>
      <c r="I2388" s="24" t="s">
        <v>642</v>
      </c>
      <c r="J2388" s="24" t="s">
        <v>61</v>
      </c>
      <c r="K2388" s="24" t="s">
        <v>66</v>
      </c>
      <c r="L2388" s="24" t="s">
        <v>44</v>
      </c>
      <c r="M2388" s="24" t="s">
        <v>45</v>
      </c>
      <c r="N2388" s="23">
        <v>9</v>
      </c>
      <c r="O2388" s="22" t="str">
        <f>VLOOKUP(A2388,[1]CustomerAddress!$A$1:$F$3997,2)</f>
        <v>98 Mesta Street</v>
      </c>
      <c r="P2388" s="22">
        <f>VLOOKUP(A2388,[1]CustomerAddress!$A$1:$F$3997,3)</f>
        <v>2038</v>
      </c>
      <c r="Q2388" s="22" t="str">
        <f>VLOOKUP(A2388,[1]CustomerAddress!$A$1:$F$3997,4)</f>
        <v>NSW</v>
      </c>
      <c r="R2388" s="22" t="str">
        <f>VLOOKUP(A2388,[1]CustomerAddress!$A$1:$F$3997,5)</f>
        <v>Australia</v>
      </c>
      <c r="S2388" s="22">
        <f>VLOOKUP(A2388,[1]CustomerAddress!$A$1:$F$3997,6)</f>
        <v>11</v>
      </c>
      <c r="T2388" s="22" t="str">
        <f>VLOOKUP(A2388,Labels!$A$5:$I$3497,9)</f>
        <v>Lost Customer</v>
      </c>
    </row>
    <row r="2389" spans="1:20" s="22" customFormat="1" ht="15.75" customHeight="1" x14ac:dyDescent="0.25">
      <c r="A2389" s="23">
        <v>2388</v>
      </c>
      <c r="B2389" s="24" t="s">
        <v>4552</v>
      </c>
      <c r="C2389" s="24" t="s">
        <v>4553</v>
      </c>
      <c r="D2389" s="24" t="s">
        <v>48</v>
      </c>
      <c r="E2389" s="23">
        <v>84</v>
      </c>
      <c r="F2389" s="25">
        <v>35578</v>
      </c>
      <c r="G2389" s="23">
        <f t="shared" ca="1" si="172"/>
        <v>23.873460853944692</v>
      </c>
      <c r="H2389" s="23" t="str">
        <f t="shared" ca="1" si="175"/>
        <v>21-30</v>
      </c>
      <c r="I2389" s="24" t="s">
        <v>438</v>
      </c>
      <c r="J2389" s="24" t="s">
        <v>50</v>
      </c>
      <c r="K2389" s="24" t="s">
        <v>43</v>
      </c>
      <c r="L2389" s="24" t="s">
        <v>44</v>
      </c>
      <c r="M2389" s="24" t="s">
        <v>57</v>
      </c>
      <c r="N2389" s="23">
        <v>1</v>
      </c>
      <c r="O2389" s="22" t="str">
        <f>VLOOKUP(A2389,[1]CustomerAddress!$A$1:$F$3997,2)</f>
        <v>7256 Forster Crossing</v>
      </c>
      <c r="P2389" s="22">
        <f>VLOOKUP(A2389,[1]CustomerAddress!$A$1:$F$3997,3)</f>
        <v>2533</v>
      </c>
      <c r="Q2389" s="22" t="str">
        <f>VLOOKUP(A2389,[1]CustomerAddress!$A$1:$F$3997,4)</f>
        <v>NSW</v>
      </c>
      <c r="R2389" s="22" t="str">
        <f>VLOOKUP(A2389,[1]CustomerAddress!$A$1:$F$3997,5)</f>
        <v>Australia</v>
      </c>
      <c r="S2389" s="22">
        <f>VLOOKUP(A2389,[1]CustomerAddress!$A$1:$F$3997,6)</f>
        <v>8</v>
      </c>
      <c r="T2389" s="22" t="str">
        <f>VLOOKUP(A2389,Labels!$A$5:$I$3497,9)</f>
        <v>Almost Lost Customer</v>
      </c>
    </row>
    <row r="2390" spans="1:20" s="22" customFormat="1" ht="15.75" customHeight="1" x14ac:dyDescent="0.25">
      <c r="A2390" s="23">
        <v>2389</v>
      </c>
      <c r="B2390" s="24" t="s">
        <v>2324</v>
      </c>
      <c r="C2390" s="24" t="s">
        <v>4554</v>
      </c>
      <c r="D2390" s="24" t="s">
        <v>48</v>
      </c>
      <c r="E2390" s="23">
        <v>18</v>
      </c>
      <c r="F2390" s="25">
        <v>27026</v>
      </c>
      <c r="G2390" s="23">
        <f t="shared" ca="1" si="172"/>
        <v>47.303597840246063</v>
      </c>
      <c r="H2390" s="23" t="str">
        <f t="shared" ca="1" si="175"/>
        <v>41-50</v>
      </c>
      <c r="I2390" s="24" t="s">
        <v>574</v>
      </c>
      <c r="J2390" s="24" t="s">
        <v>65</v>
      </c>
      <c r="K2390" s="24" t="s">
        <v>66</v>
      </c>
      <c r="L2390" s="24" t="s">
        <v>44</v>
      </c>
      <c r="M2390" s="24" t="s">
        <v>57</v>
      </c>
      <c r="N2390" s="23">
        <v>7</v>
      </c>
      <c r="O2390" s="22" t="str">
        <f>VLOOKUP(A2390,[1]CustomerAddress!$A$1:$F$3997,2)</f>
        <v>249 Burning Wood Point</v>
      </c>
      <c r="P2390" s="22">
        <f>VLOOKUP(A2390,[1]CustomerAddress!$A$1:$F$3997,3)</f>
        <v>2758</v>
      </c>
      <c r="Q2390" s="22" t="str">
        <f>VLOOKUP(A2390,[1]CustomerAddress!$A$1:$F$3997,4)</f>
        <v>NSW</v>
      </c>
      <c r="R2390" s="22" t="str">
        <f>VLOOKUP(A2390,[1]CustomerAddress!$A$1:$F$3997,5)</f>
        <v>Australia</v>
      </c>
      <c r="S2390" s="22">
        <f>VLOOKUP(A2390,[1]CustomerAddress!$A$1:$F$3997,6)</f>
        <v>8</v>
      </c>
      <c r="T2390" s="22" t="str">
        <f>VLOOKUP(A2390,Labels!$A$5:$I$3497,9)</f>
        <v>Recent Customer</v>
      </c>
    </row>
    <row r="2391" spans="1:20" s="22" customFormat="1" ht="15.75" customHeight="1" x14ac:dyDescent="0.25">
      <c r="A2391" s="23">
        <v>2390</v>
      </c>
      <c r="B2391" s="24" t="s">
        <v>3681</v>
      </c>
      <c r="C2391" s="24" t="s">
        <v>4555</v>
      </c>
      <c r="D2391" s="24" t="s">
        <v>40</v>
      </c>
      <c r="E2391" s="23">
        <v>48</v>
      </c>
      <c r="F2391" s="25">
        <v>23503</v>
      </c>
      <c r="G2391" s="23">
        <f t="shared" ca="1" si="172"/>
        <v>56.955652634766608</v>
      </c>
      <c r="H2391" s="23" t="str">
        <f t="shared" ca="1" si="175"/>
        <v>51-60</v>
      </c>
      <c r="I2391" s="24" t="s">
        <v>141</v>
      </c>
      <c r="J2391" s="24" t="s">
        <v>54</v>
      </c>
      <c r="K2391" s="24" t="s">
        <v>43</v>
      </c>
      <c r="L2391" s="24" t="s">
        <v>44</v>
      </c>
      <c r="M2391" s="24" t="s">
        <v>57</v>
      </c>
      <c r="N2391" s="23">
        <v>12</v>
      </c>
      <c r="O2391" s="22" t="str">
        <f>VLOOKUP(A2391,[1]CustomerAddress!$A$1:$F$3997,2)</f>
        <v>12651 Lake View Point</v>
      </c>
      <c r="P2391" s="22">
        <f>VLOOKUP(A2391,[1]CustomerAddress!$A$1:$F$3997,3)</f>
        <v>4209</v>
      </c>
      <c r="Q2391" s="22" t="str">
        <f>VLOOKUP(A2391,[1]CustomerAddress!$A$1:$F$3997,4)</f>
        <v>QLD</v>
      </c>
      <c r="R2391" s="22" t="str">
        <f>VLOOKUP(A2391,[1]CustomerAddress!$A$1:$F$3997,5)</f>
        <v>Australia</v>
      </c>
      <c r="S2391" s="22">
        <f>VLOOKUP(A2391,[1]CustomerAddress!$A$1:$F$3997,6)</f>
        <v>7</v>
      </c>
      <c r="T2391" s="22" t="str">
        <f>VLOOKUP(A2391,Labels!$A$5:$I$3497,9)</f>
        <v>Losing Customer</v>
      </c>
    </row>
    <row r="2392" spans="1:20" s="22" customFormat="1" ht="15.75" customHeight="1" x14ac:dyDescent="0.25">
      <c r="A2392" s="23">
        <v>2391</v>
      </c>
      <c r="B2392" s="24" t="s">
        <v>4556</v>
      </c>
      <c r="C2392" s="24" t="s">
        <v>4557</v>
      </c>
      <c r="D2392" s="24" t="s">
        <v>40</v>
      </c>
      <c r="E2392" s="23">
        <v>72</v>
      </c>
      <c r="F2392" s="25">
        <v>22393</v>
      </c>
      <c r="G2392" s="23">
        <f t="shared" ca="1" si="172"/>
        <v>59.996748525177566</v>
      </c>
      <c r="H2392" s="23" t="str">
        <f t="shared" ca="1" si="175"/>
        <v>51-60</v>
      </c>
      <c r="I2392" s="24" t="s">
        <v>320</v>
      </c>
      <c r="J2392" s="24" t="s">
        <v>42</v>
      </c>
      <c r="K2392" s="24" t="s">
        <v>43</v>
      </c>
      <c r="L2392" s="24" t="s">
        <v>44</v>
      </c>
      <c r="M2392" s="24" t="s">
        <v>57</v>
      </c>
      <c r="N2392" s="23">
        <v>14</v>
      </c>
      <c r="O2392" s="22" t="str">
        <f>VLOOKUP(A2392,[1]CustomerAddress!$A$1:$F$3997,2)</f>
        <v>9501 Melby Avenue</v>
      </c>
      <c r="P2392" s="22">
        <f>VLOOKUP(A2392,[1]CustomerAddress!$A$1:$F$3997,3)</f>
        <v>4178</v>
      </c>
      <c r="Q2392" s="22" t="str">
        <f>VLOOKUP(A2392,[1]CustomerAddress!$A$1:$F$3997,4)</f>
        <v>QLD</v>
      </c>
      <c r="R2392" s="22" t="str">
        <f>VLOOKUP(A2392,[1]CustomerAddress!$A$1:$F$3997,5)</f>
        <v>Australia</v>
      </c>
      <c r="S2392" s="22">
        <f>VLOOKUP(A2392,[1]CustomerAddress!$A$1:$F$3997,6)</f>
        <v>7</v>
      </c>
      <c r="T2392" s="22" t="str">
        <f>VLOOKUP(A2392,Labels!$A$5:$I$3497,9)</f>
        <v>Platinum Customer</v>
      </c>
    </row>
    <row r="2393" spans="1:20" s="22" customFormat="1" ht="15.75" customHeight="1" x14ac:dyDescent="0.25">
      <c r="A2393" s="23">
        <v>2392</v>
      </c>
      <c r="B2393" s="24" t="s">
        <v>4558</v>
      </c>
      <c r="C2393" s="24" t="s">
        <v>4559</v>
      </c>
      <c r="D2393" s="24" t="s">
        <v>40</v>
      </c>
      <c r="E2393" s="23">
        <v>48</v>
      </c>
      <c r="F2393" s="25">
        <v>36902</v>
      </c>
      <c r="G2393" s="23">
        <f t="shared" ca="1" si="172"/>
        <v>20.246063593670719</v>
      </c>
      <c r="H2393" s="23" t="str">
        <f t="shared" ca="1" si="175"/>
        <v>21-30</v>
      </c>
      <c r="I2393" s="24" t="s">
        <v>337</v>
      </c>
      <c r="J2393" s="24" t="s">
        <v>84</v>
      </c>
      <c r="K2393" s="24" t="s">
        <v>62</v>
      </c>
      <c r="L2393" s="24" t="s">
        <v>44</v>
      </c>
      <c r="M2393" s="24" t="s">
        <v>57</v>
      </c>
      <c r="N2393" s="23">
        <v>2</v>
      </c>
      <c r="O2393" s="22" t="str">
        <f>VLOOKUP(A2393,[1]CustomerAddress!$A$1:$F$3997,2)</f>
        <v>69810 Westridge Avenue</v>
      </c>
      <c r="P2393" s="22">
        <f>VLOOKUP(A2393,[1]CustomerAddress!$A$1:$F$3997,3)</f>
        <v>2573</v>
      </c>
      <c r="Q2393" s="22" t="str">
        <f>VLOOKUP(A2393,[1]CustomerAddress!$A$1:$F$3997,4)</f>
        <v>NSW</v>
      </c>
      <c r="R2393" s="22" t="str">
        <f>VLOOKUP(A2393,[1]CustomerAddress!$A$1:$F$3997,5)</f>
        <v>Australia</v>
      </c>
      <c r="S2393" s="22">
        <f>VLOOKUP(A2393,[1]CustomerAddress!$A$1:$F$3997,6)</f>
        <v>6</v>
      </c>
      <c r="T2393" s="22" t="str">
        <f>VLOOKUP(A2393,Labels!$A$5:$I$3497,9)</f>
        <v>Late Bloomer</v>
      </c>
    </row>
    <row r="2394" spans="1:20" s="22" customFormat="1" ht="15.75" customHeight="1" x14ac:dyDescent="0.25">
      <c r="A2394" s="23">
        <v>2393</v>
      </c>
      <c r="B2394" s="24" t="s">
        <v>1951</v>
      </c>
      <c r="C2394" s="24" t="s">
        <v>4560</v>
      </c>
      <c r="D2394" s="24" t="s">
        <v>40</v>
      </c>
      <c r="E2394" s="23">
        <v>68</v>
      </c>
      <c r="F2394" s="25">
        <v>29758</v>
      </c>
      <c r="G2394" s="23">
        <f t="shared" ca="1" si="172"/>
        <v>39.818666333396749</v>
      </c>
      <c r="H2394" s="23" t="str">
        <f t="shared" ca="1" si="175"/>
        <v>31-40</v>
      </c>
      <c r="I2394" s="24" t="s">
        <v>186</v>
      </c>
      <c r="J2394" s="24" t="s">
        <v>42</v>
      </c>
      <c r="K2394" s="24" t="s">
        <v>66</v>
      </c>
      <c r="L2394" s="24" t="s">
        <v>44</v>
      </c>
      <c r="M2394" s="24" t="s">
        <v>45</v>
      </c>
      <c r="N2394" s="23">
        <v>11</v>
      </c>
      <c r="O2394" s="22" t="str">
        <f>VLOOKUP(A2394,[1]CustomerAddress!$A$1:$F$3997,2)</f>
        <v>422 Crownhardt Court</v>
      </c>
      <c r="P2394" s="22">
        <f>VLOOKUP(A2394,[1]CustomerAddress!$A$1:$F$3997,3)</f>
        <v>4179</v>
      </c>
      <c r="Q2394" s="22" t="str">
        <f>VLOOKUP(A2394,[1]CustomerAddress!$A$1:$F$3997,4)</f>
        <v>QLD</v>
      </c>
      <c r="R2394" s="22" t="str">
        <f>VLOOKUP(A2394,[1]CustomerAddress!$A$1:$F$3997,5)</f>
        <v>Australia</v>
      </c>
      <c r="S2394" s="22">
        <f>VLOOKUP(A2394,[1]CustomerAddress!$A$1:$F$3997,6)</f>
        <v>7</v>
      </c>
      <c r="T2394" s="22" t="str">
        <f>VLOOKUP(A2394,Labels!$A$5:$I$3497,9)</f>
        <v>Lost Customer</v>
      </c>
    </row>
    <row r="2395" spans="1:20" s="22" customFormat="1" ht="15.75" customHeight="1" x14ac:dyDescent="0.25">
      <c r="A2395" s="23">
        <v>2394</v>
      </c>
      <c r="B2395" s="24" t="s">
        <v>4561</v>
      </c>
      <c r="C2395" s="24" t="s">
        <v>207</v>
      </c>
      <c r="D2395" s="24" t="s">
        <v>40</v>
      </c>
      <c r="E2395" s="23">
        <v>31</v>
      </c>
      <c r="F2395" s="25">
        <v>35015</v>
      </c>
      <c r="G2395" s="23">
        <f t="shared" ca="1" si="172"/>
        <v>25.41592660736935</v>
      </c>
      <c r="H2395" s="23" t="str">
        <f t="shared" ca="1" si="175"/>
        <v>21-30</v>
      </c>
      <c r="I2395" s="24" t="s">
        <v>852</v>
      </c>
      <c r="J2395" s="24" t="s">
        <v>61</v>
      </c>
      <c r="K2395" s="24" t="s">
        <v>43</v>
      </c>
      <c r="L2395" s="24" t="s">
        <v>44</v>
      </c>
      <c r="M2395" s="24" t="s">
        <v>45</v>
      </c>
      <c r="N2395" s="23">
        <v>7</v>
      </c>
      <c r="O2395" s="22" t="str">
        <f>VLOOKUP(A2395,[1]CustomerAddress!$A$1:$F$3997,2)</f>
        <v>4 Londonderry Junction</v>
      </c>
      <c r="P2395" s="22">
        <f>VLOOKUP(A2395,[1]CustomerAddress!$A$1:$F$3997,3)</f>
        <v>4159</v>
      </c>
      <c r="Q2395" s="22" t="str">
        <f>VLOOKUP(A2395,[1]CustomerAddress!$A$1:$F$3997,4)</f>
        <v>QLD</v>
      </c>
      <c r="R2395" s="22" t="str">
        <f>VLOOKUP(A2395,[1]CustomerAddress!$A$1:$F$3997,5)</f>
        <v>Australia</v>
      </c>
      <c r="S2395" s="22">
        <f>VLOOKUP(A2395,[1]CustomerAddress!$A$1:$F$3997,6)</f>
        <v>7</v>
      </c>
      <c r="T2395" s="22" t="str">
        <f>VLOOKUP(A2395,Labels!$A$5:$I$3497,9)</f>
        <v>Lost Customer</v>
      </c>
    </row>
    <row r="2396" spans="1:20" s="22" customFormat="1" ht="15.75" customHeight="1" x14ac:dyDescent="0.25">
      <c r="A2396" s="23">
        <v>2395</v>
      </c>
      <c r="B2396" s="24" t="s">
        <v>4562</v>
      </c>
      <c r="C2396" s="24" t="s">
        <v>4563</v>
      </c>
      <c r="D2396" s="24" t="s">
        <v>48</v>
      </c>
      <c r="E2396" s="23">
        <v>23</v>
      </c>
      <c r="F2396" s="25">
        <v>24164</v>
      </c>
      <c r="G2396" s="23">
        <f t="shared" ca="1" si="172"/>
        <v>55.144693730657018</v>
      </c>
      <c r="H2396" s="23" t="str">
        <f t="shared" ca="1" si="175"/>
        <v>51-60</v>
      </c>
      <c r="I2396" s="24" t="s">
        <v>41</v>
      </c>
      <c r="J2396" s="24" t="s">
        <v>61</v>
      </c>
      <c r="K2396" s="24" t="s">
        <v>66</v>
      </c>
      <c r="L2396" s="24" t="s">
        <v>44</v>
      </c>
      <c r="M2396" s="24" t="s">
        <v>57</v>
      </c>
      <c r="N2396" s="23">
        <v>16</v>
      </c>
      <c r="O2396" s="22" t="str">
        <f>VLOOKUP(A2396,[1]CustomerAddress!$A$1:$F$3997,2)</f>
        <v>7346 Luster Circle</v>
      </c>
      <c r="P2396" s="22">
        <f>VLOOKUP(A2396,[1]CustomerAddress!$A$1:$F$3997,3)</f>
        <v>4131</v>
      </c>
      <c r="Q2396" s="22" t="str">
        <f>VLOOKUP(A2396,[1]CustomerAddress!$A$1:$F$3997,4)</f>
        <v>QLD</v>
      </c>
      <c r="R2396" s="22" t="str">
        <f>VLOOKUP(A2396,[1]CustomerAddress!$A$1:$F$3997,5)</f>
        <v>Australia</v>
      </c>
      <c r="S2396" s="22">
        <f>VLOOKUP(A2396,[1]CustomerAddress!$A$1:$F$3997,6)</f>
        <v>5</v>
      </c>
      <c r="T2396" s="22" t="str">
        <f>VLOOKUP(A2396,Labels!$A$5:$I$3497,9)</f>
        <v>Almost Lost Customer</v>
      </c>
    </row>
    <row r="2397" spans="1:20" s="22" customFormat="1" ht="15.75" customHeight="1" x14ac:dyDescent="0.25">
      <c r="A2397" s="23">
        <v>2396</v>
      </c>
      <c r="B2397" s="24" t="s">
        <v>4564</v>
      </c>
      <c r="C2397" s="24" t="s">
        <v>4565</v>
      </c>
      <c r="D2397" s="24" t="s">
        <v>40</v>
      </c>
      <c r="E2397" s="23">
        <v>40</v>
      </c>
      <c r="F2397" s="25">
        <v>26878</v>
      </c>
      <c r="G2397" s="23">
        <f t="shared" ca="1" si="172"/>
        <v>47.709077292300854</v>
      </c>
      <c r="H2397" s="23" t="str">
        <f t="shared" ca="1" si="175"/>
        <v>41-50</v>
      </c>
      <c r="I2397" s="24" t="s">
        <v>410</v>
      </c>
      <c r="J2397" s="24" t="s">
        <v>65</v>
      </c>
      <c r="K2397" s="24" t="s">
        <v>62</v>
      </c>
      <c r="L2397" s="24" t="s">
        <v>44</v>
      </c>
      <c r="M2397" s="24" t="s">
        <v>45</v>
      </c>
      <c r="N2397" s="23">
        <v>7</v>
      </c>
      <c r="O2397" s="22" t="str">
        <f>VLOOKUP(A2397,[1]CustomerAddress!$A$1:$F$3997,2)</f>
        <v>43 Commercial Road</v>
      </c>
      <c r="P2397" s="22">
        <f>VLOOKUP(A2397,[1]CustomerAddress!$A$1:$F$3997,3)</f>
        <v>4128</v>
      </c>
      <c r="Q2397" s="22" t="str">
        <f>VLOOKUP(A2397,[1]CustomerAddress!$A$1:$F$3997,4)</f>
        <v>QLD</v>
      </c>
      <c r="R2397" s="22" t="str">
        <f>VLOOKUP(A2397,[1]CustomerAddress!$A$1:$F$3997,5)</f>
        <v>Australia</v>
      </c>
      <c r="S2397" s="22">
        <f>VLOOKUP(A2397,[1]CustomerAddress!$A$1:$F$3997,6)</f>
        <v>7</v>
      </c>
      <c r="T2397" s="22" t="str">
        <f>VLOOKUP(A2397,Labels!$A$5:$I$3497,9)</f>
        <v>Becoming Loyal</v>
      </c>
    </row>
    <row r="2398" spans="1:20" s="22" customFormat="1" ht="15.75" customHeight="1" x14ac:dyDescent="0.25">
      <c r="A2398" s="23">
        <v>2397</v>
      </c>
      <c r="B2398" s="24" t="s">
        <v>4566</v>
      </c>
      <c r="C2398" s="24" t="s">
        <v>4567</v>
      </c>
      <c r="D2398" s="24" t="s">
        <v>48</v>
      </c>
      <c r="E2398" s="23">
        <v>33</v>
      </c>
      <c r="F2398" s="25">
        <v>31208</v>
      </c>
      <c r="G2398" s="23">
        <f t="shared" ca="1" si="172"/>
        <v>35.846063593670721</v>
      </c>
      <c r="H2398" s="23" t="str">
        <f t="shared" ca="1" si="175"/>
        <v>31-40</v>
      </c>
      <c r="I2398" s="24" t="s">
        <v>279</v>
      </c>
      <c r="J2398" s="24" t="s">
        <v>65</v>
      </c>
      <c r="K2398" s="24" t="s">
        <v>62</v>
      </c>
      <c r="L2398" s="24" t="s">
        <v>44</v>
      </c>
      <c r="M2398" s="24" t="s">
        <v>45</v>
      </c>
      <c r="N2398" s="23">
        <v>4</v>
      </c>
      <c r="O2398" s="22" t="str">
        <f>VLOOKUP(A2398,[1]CustomerAddress!$A$1:$F$3997,2)</f>
        <v>44083 Village Court</v>
      </c>
      <c r="P2398" s="22">
        <f>VLOOKUP(A2398,[1]CustomerAddress!$A$1:$F$3997,3)</f>
        <v>2142</v>
      </c>
      <c r="Q2398" s="22" t="str">
        <f>VLOOKUP(A2398,[1]CustomerAddress!$A$1:$F$3997,4)</f>
        <v>NSW</v>
      </c>
      <c r="R2398" s="22" t="str">
        <f>VLOOKUP(A2398,[1]CustomerAddress!$A$1:$F$3997,5)</f>
        <v>Australia</v>
      </c>
      <c r="S2398" s="22">
        <f>VLOOKUP(A2398,[1]CustomerAddress!$A$1:$F$3997,6)</f>
        <v>7</v>
      </c>
      <c r="T2398" s="22" t="str">
        <f>VLOOKUP(A2398,Labels!$A$5:$I$3497,9)</f>
        <v>Losing Customer</v>
      </c>
    </row>
    <row r="2399" spans="1:20" s="22" customFormat="1" ht="15.75" customHeight="1" x14ac:dyDescent="0.25">
      <c r="A2399" s="23">
        <v>2398</v>
      </c>
      <c r="B2399" s="24" t="s">
        <v>4568</v>
      </c>
      <c r="D2399" s="24" t="s">
        <v>40</v>
      </c>
      <c r="E2399" s="23">
        <v>6</v>
      </c>
      <c r="F2399" s="25">
        <v>36810</v>
      </c>
      <c r="G2399" s="23">
        <f t="shared" ca="1" si="172"/>
        <v>20.498118388191266</v>
      </c>
      <c r="H2399" s="23" t="str">
        <f t="shared" ca="1" si="175"/>
        <v>21-30</v>
      </c>
      <c r="I2399" s="24" t="s">
        <v>2078</v>
      </c>
      <c r="J2399" s="24" t="s">
        <v>50</v>
      </c>
      <c r="K2399" s="24" t="s">
        <v>66</v>
      </c>
      <c r="L2399" s="24" t="s">
        <v>44</v>
      </c>
      <c r="M2399" s="24" t="s">
        <v>45</v>
      </c>
      <c r="N2399" s="23">
        <v>1</v>
      </c>
      <c r="O2399" s="22" t="str">
        <f>VLOOKUP(A2399,[1]CustomerAddress!$A$1:$F$3997,2)</f>
        <v>57 Tennessee Alley</v>
      </c>
      <c r="P2399" s="22">
        <f>VLOOKUP(A2399,[1]CustomerAddress!$A$1:$F$3997,3)</f>
        <v>4034</v>
      </c>
      <c r="Q2399" s="22" t="str">
        <f>VLOOKUP(A2399,[1]CustomerAddress!$A$1:$F$3997,4)</f>
        <v>QLD</v>
      </c>
      <c r="R2399" s="22" t="str">
        <f>VLOOKUP(A2399,[1]CustomerAddress!$A$1:$F$3997,5)</f>
        <v>Australia</v>
      </c>
      <c r="S2399" s="22">
        <f>VLOOKUP(A2399,[1]CustomerAddress!$A$1:$F$3997,6)</f>
        <v>5</v>
      </c>
      <c r="T2399" s="22" t="str">
        <f>VLOOKUP(A2399,Labels!$A$5:$I$3497,9)</f>
        <v>Lost Customer</v>
      </c>
    </row>
    <row r="2400" spans="1:20" s="22" customFormat="1" ht="15.75" customHeight="1" x14ac:dyDescent="0.25">
      <c r="A2400" s="23">
        <v>2399</v>
      </c>
      <c r="B2400" s="24" t="s">
        <v>4569</v>
      </c>
      <c r="C2400" s="24" t="s">
        <v>4570</v>
      </c>
      <c r="D2400" s="24" t="s">
        <v>40</v>
      </c>
      <c r="E2400" s="23">
        <v>20</v>
      </c>
      <c r="F2400" s="25">
        <v>29383</v>
      </c>
      <c r="G2400" s="23">
        <f t="shared" ca="1" si="172"/>
        <v>40.846063593670721</v>
      </c>
      <c r="H2400" s="23" t="str">
        <f t="shared" ca="1" si="175"/>
        <v>41-50</v>
      </c>
      <c r="I2400" s="24" t="s">
        <v>1005</v>
      </c>
      <c r="J2400" s="24" t="s">
        <v>84</v>
      </c>
      <c r="K2400" s="24" t="s">
        <v>66</v>
      </c>
      <c r="L2400" s="24" t="s">
        <v>44</v>
      </c>
      <c r="M2400" s="24" t="s">
        <v>45</v>
      </c>
      <c r="N2400" s="23">
        <v>14</v>
      </c>
      <c r="O2400" s="22" t="str">
        <f>VLOOKUP(A2400,[1]CustomerAddress!$A$1:$F$3997,2)</f>
        <v>57 Debra Terrace</v>
      </c>
      <c r="P2400" s="22">
        <f>VLOOKUP(A2400,[1]CustomerAddress!$A$1:$F$3997,3)</f>
        <v>2259</v>
      </c>
      <c r="Q2400" s="22" t="str">
        <f>VLOOKUP(A2400,[1]CustomerAddress!$A$1:$F$3997,4)</f>
        <v>NSW</v>
      </c>
      <c r="R2400" s="22" t="str">
        <f>VLOOKUP(A2400,[1]CustomerAddress!$A$1:$F$3997,5)</f>
        <v>Australia</v>
      </c>
      <c r="S2400" s="22">
        <f>VLOOKUP(A2400,[1]CustomerAddress!$A$1:$F$3997,6)</f>
        <v>6</v>
      </c>
      <c r="T2400" s="22" t="str">
        <f>VLOOKUP(A2400,Labels!$A$5:$I$3497,9)</f>
        <v>Late Bloomer</v>
      </c>
    </row>
    <row r="2401" spans="1:20" s="22" customFormat="1" ht="15.75" customHeight="1" x14ac:dyDescent="0.25">
      <c r="A2401" s="23">
        <v>2400</v>
      </c>
      <c r="B2401" s="24" t="s">
        <v>1564</v>
      </c>
      <c r="C2401" s="24" t="s">
        <v>4571</v>
      </c>
      <c r="D2401" s="24" t="s">
        <v>48</v>
      </c>
      <c r="E2401" s="23">
        <v>73</v>
      </c>
      <c r="F2401" s="25">
        <v>28549</v>
      </c>
      <c r="G2401" s="23">
        <f t="shared" ca="1" si="172"/>
        <v>43.130995100520032</v>
      </c>
      <c r="H2401" s="23" t="str">
        <f t="shared" ca="1" si="175"/>
        <v>41-50</v>
      </c>
      <c r="I2401" s="24" t="s">
        <v>215</v>
      </c>
      <c r="J2401" s="24" t="s">
        <v>54</v>
      </c>
      <c r="K2401" s="24" t="s">
        <v>43</v>
      </c>
      <c r="L2401" s="24" t="s">
        <v>44</v>
      </c>
      <c r="M2401" s="24" t="s">
        <v>45</v>
      </c>
      <c r="N2401" s="23">
        <v>22</v>
      </c>
      <c r="O2401" s="22" t="str">
        <f>VLOOKUP(A2401,[1]CustomerAddress!$A$1:$F$3997,2)</f>
        <v>846 Carberry Street</v>
      </c>
      <c r="P2401" s="22">
        <f>VLOOKUP(A2401,[1]CustomerAddress!$A$1:$F$3997,3)</f>
        <v>4218</v>
      </c>
      <c r="Q2401" s="22" t="str">
        <f>VLOOKUP(A2401,[1]CustomerAddress!$A$1:$F$3997,4)</f>
        <v>QLD</v>
      </c>
      <c r="R2401" s="22" t="str">
        <f>VLOOKUP(A2401,[1]CustomerAddress!$A$1:$F$3997,5)</f>
        <v>Australia</v>
      </c>
      <c r="S2401" s="22">
        <f>VLOOKUP(A2401,[1]CustomerAddress!$A$1:$F$3997,6)</f>
        <v>11</v>
      </c>
      <c r="T2401" s="22" t="str">
        <f>VLOOKUP(A2401,Labels!$A$5:$I$3497,9)</f>
        <v>Recent Customer</v>
      </c>
    </row>
    <row r="2402" spans="1:20" s="22" customFormat="1" ht="15.75" customHeight="1" x14ac:dyDescent="0.25">
      <c r="A2402" s="23">
        <v>2401</v>
      </c>
      <c r="B2402" s="24" t="s">
        <v>4572</v>
      </c>
      <c r="C2402" s="24" t="s">
        <v>4573</v>
      </c>
      <c r="D2402" s="24" t="s">
        <v>48</v>
      </c>
      <c r="E2402" s="23">
        <v>7</v>
      </c>
      <c r="F2402" s="25">
        <v>28337</v>
      </c>
      <c r="G2402" s="23">
        <f t="shared" ca="1" si="172"/>
        <v>43.711817018328254</v>
      </c>
      <c r="H2402" s="23" t="str">
        <f t="shared" ca="1" si="175"/>
        <v>41-50</v>
      </c>
      <c r="I2402" s="24" t="s">
        <v>347</v>
      </c>
      <c r="J2402" s="24" t="s">
        <v>61</v>
      </c>
      <c r="K2402" s="24" t="s">
        <v>43</v>
      </c>
      <c r="L2402" s="24" t="s">
        <v>44</v>
      </c>
      <c r="M2402" s="24" t="s">
        <v>45</v>
      </c>
      <c r="N2402" s="23">
        <v>15</v>
      </c>
      <c r="O2402" s="22" t="str">
        <f>VLOOKUP(A2402,[1]CustomerAddress!$A$1:$F$3997,2)</f>
        <v>4 Center Park</v>
      </c>
      <c r="P2402" s="22">
        <f>VLOOKUP(A2402,[1]CustomerAddress!$A$1:$F$3997,3)</f>
        <v>3807</v>
      </c>
      <c r="Q2402" s="22" t="str">
        <f>VLOOKUP(A2402,[1]CustomerAddress!$A$1:$F$3997,4)</f>
        <v>VIC</v>
      </c>
      <c r="R2402" s="22" t="str">
        <f>VLOOKUP(A2402,[1]CustomerAddress!$A$1:$F$3997,5)</f>
        <v>Australia</v>
      </c>
      <c r="S2402" s="22">
        <f>VLOOKUP(A2402,[1]CustomerAddress!$A$1:$F$3997,6)</f>
        <v>6</v>
      </c>
      <c r="T2402" s="22" t="str">
        <f>VLOOKUP(A2402,Labels!$A$5:$I$3497,9)</f>
        <v>Recent Customer</v>
      </c>
    </row>
    <row r="2403" spans="1:20" s="22" customFormat="1" ht="15.75" customHeight="1" x14ac:dyDescent="0.25">
      <c r="A2403" s="23">
        <v>2402</v>
      </c>
      <c r="B2403" s="24" t="s">
        <v>2478</v>
      </c>
      <c r="C2403" s="24" t="s">
        <v>2288</v>
      </c>
      <c r="D2403" s="24" t="s">
        <v>40</v>
      </c>
      <c r="E2403" s="23">
        <v>99</v>
      </c>
      <c r="F2403" s="25">
        <v>20978</v>
      </c>
      <c r="G2403" s="23">
        <f t="shared" ca="1" si="172"/>
        <v>63.873460853944692</v>
      </c>
      <c r="H2403" s="23" t="str">
        <f t="shared" ca="1" si="175"/>
        <v>61-70</v>
      </c>
      <c r="I2403" s="24" t="s">
        <v>438</v>
      </c>
      <c r="J2403" s="24" t="s">
        <v>50</v>
      </c>
      <c r="K2403" s="24" t="s">
        <v>43</v>
      </c>
      <c r="L2403" s="24" t="s">
        <v>44</v>
      </c>
      <c r="M2403" s="24" t="s">
        <v>45</v>
      </c>
      <c r="N2403" s="23">
        <v>8</v>
      </c>
      <c r="O2403" s="22" t="str">
        <f>VLOOKUP(A2403,[1]CustomerAddress!$A$1:$F$3997,2)</f>
        <v>1 Coolidge Plaza</v>
      </c>
      <c r="P2403" s="22">
        <f>VLOOKUP(A2403,[1]CustomerAddress!$A$1:$F$3997,3)</f>
        <v>2150</v>
      </c>
      <c r="Q2403" s="22" t="str">
        <f>VLOOKUP(A2403,[1]CustomerAddress!$A$1:$F$3997,4)</f>
        <v>NSW</v>
      </c>
      <c r="R2403" s="22" t="str">
        <f>VLOOKUP(A2403,[1]CustomerAddress!$A$1:$F$3997,5)</f>
        <v>Australia</v>
      </c>
      <c r="S2403" s="22">
        <f>VLOOKUP(A2403,[1]CustomerAddress!$A$1:$F$3997,6)</f>
        <v>7</v>
      </c>
      <c r="T2403" s="22" t="str">
        <f>VLOOKUP(A2403,Labels!$A$5:$I$3497,9)</f>
        <v>Almost Lost Customer</v>
      </c>
    </row>
    <row r="2404" spans="1:20" s="22" customFormat="1" ht="15.75" customHeight="1" x14ac:dyDescent="0.25">
      <c r="A2404" s="23">
        <v>2403</v>
      </c>
      <c r="B2404" s="24" t="s">
        <v>4574</v>
      </c>
      <c r="C2404" s="24" t="s">
        <v>4575</v>
      </c>
      <c r="D2404" s="24" t="s">
        <v>40</v>
      </c>
      <c r="E2404" s="23">
        <v>41</v>
      </c>
      <c r="F2404" s="25">
        <v>28423</v>
      </c>
      <c r="G2404" s="23">
        <f t="shared" ca="1" si="172"/>
        <v>43.476200579972087</v>
      </c>
      <c r="H2404" s="23" t="str">
        <f t="shared" ca="1" si="175"/>
        <v>41-50</v>
      </c>
      <c r="I2404" s="24" t="s">
        <v>651</v>
      </c>
      <c r="J2404" s="24" t="s">
        <v>50</v>
      </c>
      <c r="K2404" s="24" t="s">
        <v>62</v>
      </c>
      <c r="L2404" s="24" t="s">
        <v>44</v>
      </c>
      <c r="M2404" s="24" t="s">
        <v>57</v>
      </c>
      <c r="N2404" s="23">
        <v>12</v>
      </c>
      <c r="O2404" s="22" t="str">
        <f>VLOOKUP(A2404,[1]CustomerAddress!$A$1:$F$3997,2)</f>
        <v>544 Northland Place</v>
      </c>
      <c r="P2404" s="22">
        <f>VLOOKUP(A2404,[1]CustomerAddress!$A$1:$F$3997,3)</f>
        <v>2190</v>
      </c>
      <c r="Q2404" s="22" t="str">
        <f>VLOOKUP(A2404,[1]CustomerAddress!$A$1:$F$3997,4)</f>
        <v>NSW</v>
      </c>
      <c r="R2404" s="22" t="str">
        <f>VLOOKUP(A2404,[1]CustomerAddress!$A$1:$F$3997,5)</f>
        <v>Australia</v>
      </c>
      <c r="S2404" s="22">
        <f>VLOOKUP(A2404,[1]CustomerAddress!$A$1:$F$3997,6)</f>
        <v>10</v>
      </c>
      <c r="T2404" s="22" t="str">
        <f>VLOOKUP(A2404,Labels!$A$5:$I$3497,9)</f>
        <v>Evasive Customer</v>
      </c>
    </row>
    <row r="2405" spans="1:20" s="22" customFormat="1" ht="15.75" customHeight="1" x14ac:dyDescent="0.25">
      <c r="A2405" s="23">
        <v>2404</v>
      </c>
      <c r="B2405" s="24" t="s">
        <v>4576</v>
      </c>
      <c r="C2405" s="24" t="s">
        <v>4577</v>
      </c>
      <c r="D2405" s="24" t="s">
        <v>48</v>
      </c>
      <c r="E2405" s="23">
        <v>13</v>
      </c>
      <c r="F2405" s="25">
        <v>21989</v>
      </c>
      <c r="G2405" s="23">
        <f t="shared" ca="1" si="172"/>
        <v>61.10359784024606</v>
      </c>
      <c r="H2405" s="23" t="str">
        <f t="shared" ca="1" si="175"/>
        <v>61-70</v>
      </c>
      <c r="I2405" s="24" t="s">
        <v>367</v>
      </c>
      <c r="J2405" s="24" t="s">
        <v>65</v>
      </c>
      <c r="K2405" s="24" t="s">
        <v>43</v>
      </c>
      <c r="L2405" s="24" t="s">
        <v>44</v>
      </c>
      <c r="M2405" s="24" t="s">
        <v>57</v>
      </c>
      <c r="N2405" s="23">
        <v>6</v>
      </c>
      <c r="O2405" s="22" t="str">
        <f>VLOOKUP(A2405,[1]CustomerAddress!$A$1:$F$3997,2)</f>
        <v>91 Norway Maple Hill</v>
      </c>
      <c r="P2405" s="22">
        <f>VLOOKUP(A2405,[1]CustomerAddress!$A$1:$F$3997,3)</f>
        <v>2065</v>
      </c>
      <c r="Q2405" s="22" t="str">
        <f>VLOOKUP(A2405,[1]CustomerAddress!$A$1:$F$3997,4)</f>
        <v>NSW</v>
      </c>
      <c r="R2405" s="22" t="str">
        <f>VLOOKUP(A2405,[1]CustomerAddress!$A$1:$F$3997,5)</f>
        <v>Australia</v>
      </c>
      <c r="S2405" s="22">
        <f>VLOOKUP(A2405,[1]CustomerAddress!$A$1:$F$3997,6)</f>
        <v>11</v>
      </c>
      <c r="T2405" s="22" t="str">
        <f>VLOOKUP(A2405,Labels!$A$5:$I$3497,9)</f>
        <v>Evasive Customer</v>
      </c>
    </row>
    <row r="2406" spans="1:20" s="22" customFormat="1" ht="15.75" customHeight="1" x14ac:dyDescent="0.25">
      <c r="A2406" s="23">
        <v>2405</v>
      </c>
      <c r="B2406" s="24" t="s">
        <v>4578</v>
      </c>
      <c r="C2406" s="24" t="s">
        <v>4579</v>
      </c>
      <c r="D2406" s="24" t="s">
        <v>40</v>
      </c>
      <c r="E2406" s="23">
        <v>16</v>
      </c>
      <c r="F2406" s="25">
        <v>21029</v>
      </c>
      <c r="G2406" s="23">
        <f t="shared" ca="1" si="172"/>
        <v>63.733734826547433</v>
      </c>
      <c r="H2406" s="23" t="str">
        <f t="shared" ca="1" si="175"/>
        <v>61-70</v>
      </c>
      <c r="I2406" s="24" t="s">
        <v>472</v>
      </c>
      <c r="J2406" s="24" t="s">
        <v>61</v>
      </c>
      <c r="K2406" s="24" t="s">
        <v>43</v>
      </c>
      <c r="L2406" s="24" t="s">
        <v>44</v>
      </c>
      <c r="M2406" s="24" t="s">
        <v>57</v>
      </c>
      <c r="N2406" s="23">
        <v>18</v>
      </c>
      <c r="O2406" s="22" t="str">
        <f>VLOOKUP(A2406,[1]CustomerAddress!$A$1:$F$3997,2)</f>
        <v>5 Myrtle Trail</v>
      </c>
      <c r="P2406" s="22">
        <f>VLOOKUP(A2406,[1]CustomerAddress!$A$1:$F$3997,3)</f>
        <v>2285</v>
      </c>
      <c r="Q2406" s="22" t="str">
        <f>VLOOKUP(A2406,[1]CustomerAddress!$A$1:$F$3997,4)</f>
        <v>NSW</v>
      </c>
      <c r="R2406" s="22" t="str">
        <f>VLOOKUP(A2406,[1]CustomerAddress!$A$1:$F$3997,5)</f>
        <v>Australia</v>
      </c>
      <c r="S2406" s="22">
        <f>VLOOKUP(A2406,[1]CustomerAddress!$A$1:$F$3997,6)</f>
        <v>5</v>
      </c>
      <c r="T2406" s="22" t="str">
        <f>VLOOKUP(A2406,Labels!$A$5:$I$3497,9)</f>
        <v>Late Bloomer</v>
      </c>
    </row>
    <row r="2407" spans="1:20" s="22" customFormat="1" ht="15.75" customHeight="1" x14ac:dyDescent="0.25">
      <c r="A2407" s="23">
        <v>2406</v>
      </c>
      <c r="B2407" s="24" t="s">
        <v>4580</v>
      </c>
      <c r="C2407" s="24" t="s">
        <v>4581</v>
      </c>
      <c r="D2407" s="24" t="s">
        <v>48</v>
      </c>
      <c r="E2407" s="23">
        <v>34</v>
      </c>
      <c r="F2407" s="25">
        <v>26826</v>
      </c>
      <c r="G2407" s="23">
        <f t="shared" ref="G2407:G2414" ca="1" si="176">(NOW()-F2407)/365</f>
        <v>47.851543045725514</v>
      </c>
      <c r="H2407" s="23" t="str">
        <f t="shared" ca="1" si="175"/>
        <v>41-50</v>
      </c>
      <c r="I2407" s="24" t="s">
        <v>41</v>
      </c>
      <c r="J2407" s="24" t="s">
        <v>61</v>
      </c>
      <c r="K2407" s="24" t="s">
        <v>62</v>
      </c>
      <c r="L2407" s="24" t="s">
        <v>44</v>
      </c>
      <c r="M2407" s="24" t="s">
        <v>45</v>
      </c>
      <c r="N2407" s="23">
        <v>9</v>
      </c>
      <c r="O2407" s="22" t="str">
        <f>VLOOKUP(A2407,[1]CustomerAddress!$A$1:$F$3997,2)</f>
        <v>645 Thackeray Street</v>
      </c>
      <c r="P2407" s="22">
        <f>VLOOKUP(A2407,[1]CustomerAddress!$A$1:$F$3997,3)</f>
        <v>4879</v>
      </c>
      <c r="Q2407" s="22" t="str">
        <f>VLOOKUP(A2407,[1]CustomerAddress!$A$1:$F$3997,4)</f>
        <v>QLD</v>
      </c>
      <c r="R2407" s="22" t="str">
        <f>VLOOKUP(A2407,[1]CustomerAddress!$A$1:$F$3997,5)</f>
        <v>Australia</v>
      </c>
      <c r="S2407" s="22">
        <f>VLOOKUP(A2407,[1]CustomerAddress!$A$1:$F$3997,6)</f>
        <v>6</v>
      </c>
      <c r="T2407" s="22" t="str">
        <f>VLOOKUP(A2407,Labels!$A$5:$I$3497,9)</f>
        <v>Almost Lost Customer</v>
      </c>
    </row>
    <row r="2408" spans="1:20" s="22" customFormat="1" ht="15.75" customHeight="1" x14ac:dyDescent="0.25">
      <c r="A2408" s="23">
        <v>2407</v>
      </c>
      <c r="B2408" s="24" t="s">
        <v>4582</v>
      </c>
      <c r="D2408" s="24" t="s">
        <v>40</v>
      </c>
      <c r="E2408" s="23">
        <v>24</v>
      </c>
      <c r="F2408" s="25">
        <v>21639</v>
      </c>
      <c r="G2408" s="23">
        <f t="shared" ca="1" si="176"/>
        <v>62.062501949835102</v>
      </c>
      <c r="H2408" s="23" t="str">
        <f t="shared" ca="1" si="175"/>
        <v>61-70</v>
      </c>
      <c r="J2408" s="24" t="s">
        <v>50</v>
      </c>
      <c r="K2408" s="24" t="s">
        <v>66</v>
      </c>
      <c r="L2408" s="24" t="s">
        <v>44</v>
      </c>
      <c r="M2408" s="24" t="s">
        <v>45</v>
      </c>
      <c r="N2408" s="23">
        <v>6</v>
      </c>
      <c r="O2408" s="22" t="str">
        <f>VLOOKUP(A2408,[1]CustomerAddress!$A$1:$F$3997,2)</f>
        <v>1439 Utah Court</v>
      </c>
      <c r="P2408" s="22">
        <f>VLOOKUP(A2408,[1]CustomerAddress!$A$1:$F$3997,3)</f>
        <v>2176</v>
      </c>
      <c r="Q2408" s="22" t="str">
        <f>VLOOKUP(A2408,[1]CustomerAddress!$A$1:$F$3997,4)</f>
        <v>NSW</v>
      </c>
      <c r="R2408" s="22" t="str">
        <f>VLOOKUP(A2408,[1]CustomerAddress!$A$1:$F$3997,5)</f>
        <v>Australia</v>
      </c>
      <c r="S2408" s="22">
        <f>VLOOKUP(A2408,[1]CustomerAddress!$A$1:$F$3997,6)</f>
        <v>9</v>
      </c>
      <c r="T2408" s="22" t="str">
        <f>VLOOKUP(A2408,Labels!$A$5:$I$3497,9)</f>
        <v>High Risk Customer</v>
      </c>
    </row>
    <row r="2409" spans="1:20" s="22" customFormat="1" ht="15.75" customHeight="1" x14ac:dyDescent="0.25">
      <c r="A2409" s="23">
        <v>2408</v>
      </c>
      <c r="B2409" s="24" t="s">
        <v>4583</v>
      </c>
      <c r="D2409" s="24" t="s">
        <v>40</v>
      </c>
      <c r="E2409" s="23">
        <v>38</v>
      </c>
      <c r="F2409" s="25">
        <v>20372</v>
      </c>
      <c r="G2409" s="23">
        <f t="shared" ca="1" si="176"/>
        <v>65.53373482654743</v>
      </c>
      <c r="H2409" s="23" t="str">
        <f t="shared" ca="1" si="175"/>
        <v>61-70</v>
      </c>
      <c r="I2409" s="24" t="s">
        <v>571</v>
      </c>
      <c r="J2409" s="24" t="s">
        <v>42</v>
      </c>
      <c r="K2409" s="24" t="s">
        <v>43</v>
      </c>
      <c r="L2409" s="24" t="s">
        <v>44</v>
      </c>
      <c r="M2409" s="24" t="s">
        <v>57</v>
      </c>
      <c r="N2409" s="23">
        <v>16</v>
      </c>
      <c r="O2409" s="22" t="str">
        <f>VLOOKUP(A2409,[1]CustomerAddress!$A$1:$F$3997,2)</f>
        <v>9 Hollow Ridge Circle</v>
      </c>
      <c r="P2409" s="22">
        <f>VLOOKUP(A2409,[1]CustomerAddress!$A$1:$F$3997,3)</f>
        <v>2500</v>
      </c>
      <c r="Q2409" s="22" t="str">
        <f>VLOOKUP(A2409,[1]CustomerAddress!$A$1:$F$3997,4)</f>
        <v>NSW</v>
      </c>
      <c r="R2409" s="22" t="str">
        <f>VLOOKUP(A2409,[1]CustomerAddress!$A$1:$F$3997,5)</f>
        <v>Australia</v>
      </c>
      <c r="S2409" s="22">
        <f>VLOOKUP(A2409,[1]CustomerAddress!$A$1:$F$3997,6)</f>
        <v>8</v>
      </c>
      <c r="T2409" s="22" t="str">
        <f>VLOOKUP(A2409,Labels!$A$5:$I$3497,9)</f>
        <v>Late Bloomer</v>
      </c>
    </row>
    <row r="2410" spans="1:20" s="22" customFormat="1" ht="15.75" customHeight="1" x14ac:dyDescent="0.25">
      <c r="A2410" s="23">
        <v>2409</v>
      </c>
      <c r="B2410" s="24" t="s">
        <v>4584</v>
      </c>
      <c r="C2410" s="24" t="s">
        <v>4047</v>
      </c>
      <c r="D2410" s="24" t="s">
        <v>40</v>
      </c>
      <c r="E2410" s="23">
        <v>23</v>
      </c>
      <c r="F2410" s="25">
        <v>32702</v>
      </c>
      <c r="G2410" s="23">
        <f t="shared" ca="1" si="176"/>
        <v>31.752912908739212</v>
      </c>
      <c r="H2410" s="23" t="str">
        <f t="shared" ca="1" si="175"/>
        <v>31-40</v>
      </c>
      <c r="J2410" s="24" t="s">
        <v>42</v>
      </c>
      <c r="K2410" s="24" t="s">
        <v>43</v>
      </c>
      <c r="L2410" s="24" t="s">
        <v>44</v>
      </c>
      <c r="M2410" s="24" t="s">
        <v>57</v>
      </c>
      <c r="N2410" s="23">
        <v>12</v>
      </c>
      <c r="O2410" s="22" t="str">
        <f>VLOOKUP(A2410,[1]CustomerAddress!$A$1:$F$3997,2)</f>
        <v>4177 Bluejay Street</v>
      </c>
      <c r="P2410" s="22">
        <f>VLOOKUP(A2410,[1]CustomerAddress!$A$1:$F$3997,3)</f>
        <v>2560</v>
      </c>
      <c r="Q2410" s="22" t="str">
        <f>VLOOKUP(A2410,[1]CustomerAddress!$A$1:$F$3997,4)</f>
        <v>NSW</v>
      </c>
      <c r="R2410" s="22" t="str">
        <f>VLOOKUP(A2410,[1]CustomerAddress!$A$1:$F$3997,5)</f>
        <v>Australia</v>
      </c>
      <c r="S2410" s="22">
        <f>VLOOKUP(A2410,[1]CustomerAddress!$A$1:$F$3997,6)</f>
        <v>8</v>
      </c>
      <c r="T2410" s="22" t="str">
        <f>VLOOKUP(A2410,Labels!$A$5:$I$3497,9)</f>
        <v>Losing Customer</v>
      </c>
    </row>
    <row r="2411" spans="1:20" s="22" customFormat="1" ht="15.75" customHeight="1" x14ac:dyDescent="0.25">
      <c r="A2411" s="23">
        <v>2410</v>
      </c>
      <c r="B2411" s="24" t="s">
        <v>4585</v>
      </c>
      <c r="C2411" s="24" t="s">
        <v>4586</v>
      </c>
      <c r="D2411" s="24" t="s">
        <v>40</v>
      </c>
      <c r="E2411" s="23">
        <v>75</v>
      </c>
      <c r="F2411" s="25">
        <v>27265</v>
      </c>
      <c r="G2411" s="23">
        <f t="shared" ca="1" si="176"/>
        <v>46.648803319698118</v>
      </c>
      <c r="H2411" s="23" t="str">
        <f t="shared" ca="1" si="175"/>
        <v>41-50</v>
      </c>
      <c r="I2411" s="24" t="s">
        <v>105</v>
      </c>
      <c r="J2411" s="24" t="s">
        <v>84</v>
      </c>
      <c r="K2411" s="24" t="s">
        <v>43</v>
      </c>
      <c r="L2411" s="24" t="s">
        <v>44</v>
      </c>
      <c r="M2411" s="24" t="s">
        <v>45</v>
      </c>
      <c r="N2411" s="23">
        <v>21</v>
      </c>
      <c r="O2411" s="22" t="str">
        <f>VLOOKUP(A2411,[1]CustomerAddress!$A$1:$F$3997,2)</f>
        <v>75351 Ridgeview Lane</v>
      </c>
      <c r="P2411" s="22">
        <f>VLOOKUP(A2411,[1]CustomerAddress!$A$1:$F$3997,3)</f>
        <v>3181</v>
      </c>
      <c r="Q2411" s="22" t="str">
        <f>VLOOKUP(A2411,[1]CustomerAddress!$A$1:$F$3997,4)</f>
        <v>VIC</v>
      </c>
      <c r="R2411" s="22" t="str">
        <f>VLOOKUP(A2411,[1]CustomerAddress!$A$1:$F$3997,5)</f>
        <v>Australia</v>
      </c>
      <c r="S2411" s="22">
        <f>VLOOKUP(A2411,[1]CustomerAddress!$A$1:$F$3997,6)</f>
        <v>11</v>
      </c>
      <c r="T2411" s="22" t="str">
        <f>VLOOKUP(A2411,Labels!$A$5:$I$3497,9)</f>
        <v>Potential Customer</v>
      </c>
    </row>
    <row r="2412" spans="1:20" s="22" customFormat="1" ht="15.75" customHeight="1" x14ac:dyDescent="0.25">
      <c r="A2412" s="23">
        <v>2411</v>
      </c>
      <c r="B2412" s="24" t="s">
        <v>4587</v>
      </c>
      <c r="C2412" s="24" t="s">
        <v>4588</v>
      </c>
      <c r="D2412" s="24" t="s">
        <v>48</v>
      </c>
      <c r="E2412" s="23">
        <v>0</v>
      </c>
      <c r="F2412" s="25">
        <v>23524</v>
      </c>
      <c r="G2412" s="23">
        <f t="shared" ca="1" si="176"/>
        <v>56.898118388191264</v>
      </c>
      <c r="H2412" s="23" t="str">
        <f t="shared" ca="1" si="175"/>
        <v>51-60</v>
      </c>
      <c r="I2412" s="24" t="s">
        <v>651</v>
      </c>
      <c r="J2412" s="24" t="s">
        <v>50</v>
      </c>
      <c r="K2412" s="24" t="s">
        <v>66</v>
      </c>
      <c r="L2412" s="24" t="s">
        <v>44</v>
      </c>
      <c r="M2412" s="24" t="s">
        <v>57</v>
      </c>
      <c r="N2412" s="23">
        <v>13</v>
      </c>
      <c r="O2412" s="22" t="str">
        <f>VLOOKUP(A2412,[1]CustomerAddress!$A$1:$F$3997,2)</f>
        <v>4006 Algoma Crossing</v>
      </c>
      <c r="P2412" s="22">
        <f>VLOOKUP(A2412,[1]CustomerAddress!$A$1:$F$3997,3)</f>
        <v>2041</v>
      </c>
      <c r="Q2412" s="22" t="str">
        <f>VLOOKUP(A2412,[1]CustomerAddress!$A$1:$F$3997,4)</f>
        <v>NSW</v>
      </c>
      <c r="R2412" s="22" t="str">
        <f>VLOOKUP(A2412,[1]CustomerAddress!$A$1:$F$3997,5)</f>
        <v>Australia</v>
      </c>
      <c r="S2412" s="22">
        <f>VLOOKUP(A2412,[1]CustomerAddress!$A$1:$F$3997,6)</f>
        <v>12</v>
      </c>
      <c r="T2412" s="22" t="str">
        <f>VLOOKUP(A2412,Labels!$A$5:$I$3497,9)</f>
        <v>Evasive Customer</v>
      </c>
    </row>
    <row r="2413" spans="1:20" s="22" customFormat="1" ht="15.75" customHeight="1" x14ac:dyDescent="0.25">
      <c r="A2413" s="23">
        <v>2412</v>
      </c>
      <c r="B2413" s="24" t="s">
        <v>2876</v>
      </c>
      <c r="C2413" s="24" t="s">
        <v>4589</v>
      </c>
      <c r="D2413" s="24" t="s">
        <v>40</v>
      </c>
      <c r="E2413" s="23">
        <v>77</v>
      </c>
      <c r="F2413" s="25">
        <v>29732</v>
      </c>
      <c r="G2413" s="23">
        <f t="shared" ca="1" si="176"/>
        <v>39.889899210109078</v>
      </c>
      <c r="H2413" s="23" t="str">
        <f t="shared" ca="1" si="175"/>
        <v>31-40</v>
      </c>
      <c r="I2413" s="24" t="s">
        <v>390</v>
      </c>
      <c r="J2413" s="24" t="s">
        <v>84</v>
      </c>
      <c r="K2413" s="24" t="s">
        <v>62</v>
      </c>
      <c r="L2413" s="24" t="s">
        <v>44</v>
      </c>
      <c r="M2413" s="24" t="s">
        <v>57</v>
      </c>
      <c r="N2413" s="23">
        <v>8</v>
      </c>
      <c r="O2413" s="22" t="str">
        <f>VLOOKUP(A2413,[1]CustomerAddress!$A$1:$F$3997,2)</f>
        <v>881 Debs Center</v>
      </c>
      <c r="P2413" s="22">
        <f>VLOOKUP(A2413,[1]CustomerAddress!$A$1:$F$3997,3)</f>
        <v>4051</v>
      </c>
      <c r="Q2413" s="22" t="str">
        <f>VLOOKUP(A2413,[1]CustomerAddress!$A$1:$F$3997,4)</f>
        <v>QLD</v>
      </c>
      <c r="R2413" s="22" t="str">
        <f>VLOOKUP(A2413,[1]CustomerAddress!$A$1:$F$3997,5)</f>
        <v>Australia</v>
      </c>
      <c r="S2413" s="22">
        <f>VLOOKUP(A2413,[1]CustomerAddress!$A$1:$F$3997,6)</f>
        <v>8</v>
      </c>
      <c r="T2413" s="22" t="str">
        <f>VLOOKUP(A2413,Labels!$A$5:$I$3497,9)</f>
        <v>Becoming Loyal</v>
      </c>
    </row>
    <row r="2414" spans="1:20" s="22" customFormat="1" ht="15.75" customHeight="1" x14ac:dyDescent="0.25">
      <c r="A2414" s="23">
        <v>2413</v>
      </c>
      <c r="B2414" s="24" t="s">
        <v>4590</v>
      </c>
      <c r="C2414" s="24" t="s">
        <v>4591</v>
      </c>
      <c r="D2414" s="24" t="s">
        <v>48</v>
      </c>
      <c r="E2414" s="23">
        <v>27</v>
      </c>
      <c r="F2414" s="25">
        <v>15929</v>
      </c>
      <c r="G2414" s="23">
        <f t="shared" ca="1" si="176"/>
        <v>77.706337566273461</v>
      </c>
      <c r="H2414" s="23" t="str">
        <f t="shared" ca="1" si="175"/>
        <v>71-80</v>
      </c>
      <c r="I2414" s="24" t="s">
        <v>799</v>
      </c>
      <c r="J2414" s="24" t="s">
        <v>84</v>
      </c>
      <c r="K2414" s="24" t="s">
        <v>66</v>
      </c>
      <c r="L2414" s="24" t="s">
        <v>44</v>
      </c>
      <c r="M2414" s="24" t="s">
        <v>45</v>
      </c>
      <c r="N2414" s="23">
        <v>17</v>
      </c>
      <c r="O2414" s="22" t="str">
        <f>VLOOKUP(A2414,[1]CustomerAddress!$A$1:$F$3997,2)</f>
        <v>423 Debra Terrace</v>
      </c>
      <c r="P2414" s="22">
        <f>VLOOKUP(A2414,[1]CustomerAddress!$A$1:$F$3997,3)</f>
        <v>3082</v>
      </c>
      <c r="Q2414" s="22" t="str">
        <f>VLOOKUP(A2414,[1]CustomerAddress!$A$1:$F$3997,4)</f>
        <v>VIC</v>
      </c>
      <c r="R2414" s="22" t="str">
        <f>VLOOKUP(A2414,[1]CustomerAddress!$A$1:$F$3997,5)</f>
        <v>Australia</v>
      </c>
      <c r="S2414" s="22">
        <f>VLOOKUP(A2414,[1]CustomerAddress!$A$1:$F$3997,6)</f>
        <v>8</v>
      </c>
      <c r="T2414" s="22" t="str">
        <f>VLOOKUP(A2414,Labels!$A$5:$I$3497,9)</f>
        <v>Losing Customer</v>
      </c>
    </row>
    <row r="2415" spans="1:20" s="22" customFormat="1" ht="15.75" hidden="1" customHeight="1" x14ac:dyDescent="0.25">
      <c r="A2415" s="23">
        <v>2414</v>
      </c>
      <c r="B2415" s="24" t="s">
        <v>106</v>
      </c>
      <c r="C2415" s="24" t="s">
        <v>4592</v>
      </c>
      <c r="D2415" s="24" t="s">
        <v>147</v>
      </c>
      <c r="E2415" s="23">
        <v>18</v>
      </c>
      <c r="F2415" s="25"/>
      <c r="G2415" s="23"/>
      <c r="H2415" s="23"/>
      <c r="I2415" s="24" t="s">
        <v>186</v>
      </c>
      <c r="J2415" s="24" t="s">
        <v>42</v>
      </c>
      <c r="K2415" s="24" t="s">
        <v>43</v>
      </c>
      <c r="L2415" s="24" t="s">
        <v>44</v>
      </c>
      <c r="M2415" s="24" t="s">
        <v>45</v>
      </c>
      <c r="N2415" s="23"/>
    </row>
    <row r="2416" spans="1:20" s="22" customFormat="1" ht="15.75" customHeight="1" x14ac:dyDescent="0.25">
      <c r="A2416" s="23">
        <v>2415</v>
      </c>
      <c r="B2416" s="24" t="s">
        <v>4593</v>
      </c>
      <c r="C2416" s="24" t="s">
        <v>4594</v>
      </c>
      <c r="D2416" s="24" t="s">
        <v>48</v>
      </c>
      <c r="E2416" s="23">
        <v>56</v>
      </c>
      <c r="F2416" s="25">
        <v>28799</v>
      </c>
      <c r="G2416" s="23">
        <f t="shared" ref="G2416:G2426" ca="1" si="177">(NOW()-F2416)/365</f>
        <v>42.446063593670722</v>
      </c>
      <c r="H2416" s="23" t="str">
        <f t="shared" ref="H2416:H2426" ca="1" si="178">IF(G2416&lt;=10,"0-10",IF(AND(G2416&gt;10,G2416&lt;=20),"11-20",IF(AND(G2416&gt;20,G2416&lt;=30),"21-30",IF(AND(G2416&gt;30,G2416&lt;=40),"31-40",IF(AND(G2416&gt;40,G2416&lt;=50),"41-50",IF(AND(G2416&gt;50,G2416&lt;=60),"51-60",IF(AND(G2416&gt;60,G2416&lt;=70),"61-70",IF(AND(G2416&gt;70,G2416&lt;=80),"71-80",IF(AND(G2416&gt;80,G2416&lt;=90),"81-90",IF(G2416&gt;90,"91-100"))))))))))</f>
        <v>41-50</v>
      </c>
      <c r="I2416" s="24" t="s">
        <v>2943</v>
      </c>
      <c r="J2416" s="24" t="s">
        <v>84</v>
      </c>
      <c r="K2416" s="24" t="s">
        <v>43</v>
      </c>
      <c r="L2416" s="24" t="s">
        <v>44</v>
      </c>
      <c r="M2416" s="24" t="s">
        <v>57</v>
      </c>
      <c r="N2416" s="23">
        <v>3</v>
      </c>
      <c r="O2416" s="22" t="str">
        <f>VLOOKUP(A2416,[1]CustomerAddress!$A$1:$F$3997,2)</f>
        <v>6142 Grayhawk Lane</v>
      </c>
      <c r="P2416" s="22">
        <f>VLOOKUP(A2416,[1]CustomerAddress!$A$1:$F$3997,3)</f>
        <v>2298</v>
      </c>
      <c r="Q2416" s="22" t="str">
        <f>VLOOKUP(A2416,[1]CustomerAddress!$A$1:$F$3997,4)</f>
        <v>NSW</v>
      </c>
      <c r="R2416" s="22" t="str">
        <f>VLOOKUP(A2416,[1]CustomerAddress!$A$1:$F$3997,5)</f>
        <v>Australia</v>
      </c>
      <c r="S2416" s="22">
        <f>VLOOKUP(A2416,[1]CustomerAddress!$A$1:$F$3997,6)</f>
        <v>8</v>
      </c>
      <c r="T2416" s="22" t="str">
        <f>VLOOKUP(A2416,Labels!$A$5:$I$3497,9)</f>
        <v>Late Bloomer</v>
      </c>
    </row>
    <row r="2417" spans="1:20" s="22" customFormat="1" ht="15.75" customHeight="1" x14ac:dyDescent="0.25">
      <c r="A2417" s="23">
        <v>2416</v>
      </c>
      <c r="B2417" s="24" t="s">
        <v>4595</v>
      </c>
      <c r="C2417" s="24" t="s">
        <v>4596</v>
      </c>
      <c r="D2417" s="24" t="s">
        <v>48</v>
      </c>
      <c r="E2417" s="23">
        <v>19</v>
      </c>
      <c r="F2417" s="25">
        <v>21913</v>
      </c>
      <c r="G2417" s="23">
        <f t="shared" ca="1" si="177"/>
        <v>61.311817018328256</v>
      </c>
      <c r="H2417" s="23" t="str">
        <f t="shared" ca="1" si="178"/>
        <v>61-70</v>
      </c>
      <c r="I2417" s="24" t="s">
        <v>2102</v>
      </c>
      <c r="J2417" s="24" t="s">
        <v>42</v>
      </c>
      <c r="K2417" s="24" t="s">
        <v>62</v>
      </c>
      <c r="L2417" s="24" t="s">
        <v>44</v>
      </c>
      <c r="M2417" s="24" t="s">
        <v>57</v>
      </c>
      <c r="N2417" s="23">
        <v>16</v>
      </c>
      <c r="O2417" s="22" t="str">
        <f>VLOOKUP(A2417,[1]CustomerAddress!$A$1:$F$3997,2)</f>
        <v>5 Steensland Hill</v>
      </c>
      <c r="P2417" s="22">
        <f>VLOOKUP(A2417,[1]CustomerAddress!$A$1:$F$3997,3)</f>
        <v>2768</v>
      </c>
      <c r="Q2417" s="22" t="str">
        <f>VLOOKUP(A2417,[1]CustomerAddress!$A$1:$F$3997,4)</f>
        <v>NSW</v>
      </c>
      <c r="R2417" s="22" t="str">
        <f>VLOOKUP(A2417,[1]CustomerAddress!$A$1:$F$3997,5)</f>
        <v>Australia</v>
      </c>
      <c r="S2417" s="22">
        <f>VLOOKUP(A2417,[1]CustomerAddress!$A$1:$F$3997,6)</f>
        <v>10</v>
      </c>
      <c r="T2417" s="22" t="str">
        <f>VLOOKUP(A2417,Labels!$A$5:$I$3497,9)</f>
        <v>Lost Customer</v>
      </c>
    </row>
    <row r="2418" spans="1:20" s="22" customFormat="1" ht="15.75" customHeight="1" x14ac:dyDescent="0.25">
      <c r="A2418" s="23">
        <v>2417</v>
      </c>
      <c r="B2418" s="24" t="s">
        <v>4597</v>
      </c>
      <c r="C2418" s="24" t="s">
        <v>4598</v>
      </c>
      <c r="D2418" s="24" t="s">
        <v>40</v>
      </c>
      <c r="E2418" s="23">
        <v>27</v>
      </c>
      <c r="F2418" s="25">
        <v>27204</v>
      </c>
      <c r="G2418" s="23">
        <f t="shared" ca="1" si="177"/>
        <v>46.815926607369349</v>
      </c>
      <c r="H2418" s="23" t="str">
        <f t="shared" ca="1" si="178"/>
        <v>41-50</v>
      </c>
      <c r="I2418" s="24" t="s">
        <v>642</v>
      </c>
      <c r="J2418" s="24" t="s">
        <v>61</v>
      </c>
      <c r="K2418" s="24" t="s">
        <v>62</v>
      </c>
      <c r="L2418" s="24" t="s">
        <v>44</v>
      </c>
      <c r="M2418" s="24" t="s">
        <v>57</v>
      </c>
      <c r="N2418" s="23">
        <v>22</v>
      </c>
      <c r="O2418" s="22" t="str">
        <f>VLOOKUP(A2418,[1]CustomerAddress!$A$1:$F$3997,2)</f>
        <v>37983 Logan Street</v>
      </c>
      <c r="P2418" s="22">
        <f>VLOOKUP(A2418,[1]CustomerAddress!$A$1:$F$3997,3)</f>
        <v>2154</v>
      </c>
      <c r="Q2418" s="22" t="str">
        <f>VLOOKUP(A2418,[1]CustomerAddress!$A$1:$F$3997,4)</f>
        <v>NSW</v>
      </c>
      <c r="R2418" s="22" t="str">
        <f>VLOOKUP(A2418,[1]CustomerAddress!$A$1:$F$3997,5)</f>
        <v>Australia</v>
      </c>
      <c r="S2418" s="22">
        <f>VLOOKUP(A2418,[1]CustomerAddress!$A$1:$F$3997,6)</f>
        <v>11</v>
      </c>
      <c r="T2418" s="22" t="str">
        <f>VLOOKUP(A2418,Labels!$A$5:$I$3497,9)</f>
        <v>Late Bloomer</v>
      </c>
    </row>
    <row r="2419" spans="1:20" s="22" customFormat="1" ht="15.75" customHeight="1" x14ac:dyDescent="0.25">
      <c r="A2419" s="23">
        <v>2418</v>
      </c>
      <c r="B2419" s="24" t="s">
        <v>4599</v>
      </c>
      <c r="C2419" s="24" t="s">
        <v>4600</v>
      </c>
      <c r="D2419" s="24" t="s">
        <v>40</v>
      </c>
      <c r="E2419" s="23">
        <v>82</v>
      </c>
      <c r="F2419" s="25">
        <v>25663</v>
      </c>
      <c r="G2419" s="23">
        <f t="shared" ca="1" si="177"/>
        <v>51.037844415588523</v>
      </c>
      <c r="H2419" s="23" t="str">
        <f t="shared" ca="1" si="178"/>
        <v>51-60</v>
      </c>
      <c r="I2419" s="24" t="s">
        <v>304</v>
      </c>
      <c r="J2419" s="24" t="s">
        <v>54</v>
      </c>
      <c r="K2419" s="24" t="s">
        <v>43</v>
      </c>
      <c r="L2419" s="24" t="s">
        <v>44</v>
      </c>
      <c r="M2419" s="24" t="s">
        <v>45</v>
      </c>
      <c r="N2419" s="23">
        <v>13</v>
      </c>
      <c r="O2419" s="22" t="str">
        <f>VLOOKUP(A2419,[1]CustomerAddress!$A$1:$F$3997,2)</f>
        <v>31168 Messerschmidt Street</v>
      </c>
      <c r="P2419" s="22">
        <f>VLOOKUP(A2419,[1]CustomerAddress!$A$1:$F$3997,3)</f>
        <v>3024</v>
      </c>
      <c r="Q2419" s="22" t="str">
        <f>VLOOKUP(A2419,[1]CustomerAddress!$A$1:$F$3997,4)</f>
        <v>VIC</v>
      </c>
      <c r="R2419" s="22" t="str">
        <f>VLOOKUP(A2419,[1]CustomerAddress!$A$1:$F$3997,5)</f>
        <v>Australia</v>
      </c>
      <c r="S2419" s="22">
        <f>VLOOKUP(A2419,[1]CustomerAddress!$A$1:$F$3997,6)</f>
        <v>5</v>
      </c>
      <c r="T2419" s="22" t="str">
        <f>VLOOKUP(A2419,Labels!$A$5:$I$3497,9)</f>
        <v>Very Loyal</v>
      </c>
    </row>
    <row r="2420" spans="1:20" s="22" customFormat="1" ht="15.75" customHeight="1" x14ac:dyDescent="0.25">
      <c r="A2420" s="23">
        <v>2419</v>
      </c>
      <c r="B2420" s="24" t="s">
        <v>4601</v>
      </c>
      <c r="C2420" s="24" t="s">
        <v>4602</v>
      </c>
      <c r="D2420" s="24" t="s">
        <v>48</v>
      </c>
      <c r="E2420" s="23">
        <v>96</v>
      </c>
      <c r="F2420" s="25">
        <v>28675</v>
      </c>
      <c r="G2420" s="23">
        <f t="shared" ca="1" si="177"/>
        <v>42.785789621067977</v>
      </c>
      <c r="H2420" s="23" t="str">
        <f t="shared" ca="1" si="178"/>
        <v>41-50</v>
      </c>
      <c r="I2420" s="24" t="s">
        <v>218</v>
      </c>
      <c r="J2420" s="24" t="s">
        <v>54</v>
      </c>
      <c r="K2420" s="24" t="s">
        <v>66</v>
      </c>
      <c r="L2420" s="24" t="s">
        <v>44</v>
      </c>
      <c r="M2420" s="24" t="s">
        <v>57</v>
      </c>
      <c r="N2420" s="23">
        <v>9</v>
      </c>
      <c r="O2420" s="22" t="str">
        <f>VLOOKUP(A2420,[1]CustomerAddress!$A$1:$F$3997,2)</f>
        <v>240 Lake View Road</v>
      </c>
      <c r="P2420" s="22">
        <f>VLOOKUP(A2420,[1]CustomerAddress!$A$1:$F$3997,3)</f>
        <v>4118</v>
      </c>
      <c r="Q2420" s="22" t="str">
        <f>VLOOKUP(A2420,[1]CustomerAddress!$A$1:$F$3997,4)</f>
        <v>QLD</v>
      </c>
      <c r="R2420" s="22" t="str">
        <f>VLOOKUP(A2420,[1]CustomerAddress!$A$1:$F$3997,5)</f>
        <v>Australia</v>
      </c>
      <c r="S2420" s="22">
        <f>VLOOKUP(A2420,[1]CustomerAddress!$A$1:$F$3997,6)</f>
        <v>5</v>
      </c>
      <c r="T2420" s="22" t="str">
        <f>VLOOKUP(A2420,Labels!$A$5:$I$3497,9)</f>
        <v>Losing Customer</v>
      </c>
    </row>
    <row r="2421" spans="1:20" s="22" customFormat="1" ht="15.75" customHeight="1" x14ac:dyDescent="0.25">
      <c r="A2421" s="23">
        <v>2420</v>
      </c>
      <c r="B2421" s="24" t="s">
        <v>4603</v>
      </c>
      <c r="C2421" s="24" t="s">
        <v>4604</v>
      </c>
      <c r="D2421" s="24" t="s">
        <v>40</v>
      </c>
      <c r="E2421" s="23">
        <v>10</v>
      </c>
      <c r="F2421" s="25">
        <v>27998</v>
      </c>
      <c r="G2421" s="23">
        <f t="shared" ca="1" si="177"/>
        <v>44.640584141615925</v>
      </c>
      <c r="H2421" s="23" t="str">
        <f t="shared" ca="1" si="178"/>
        <v>41-50</v>
      </c>
      <c r="I2421" s="24" t="s">
        <v>347</v>
      </c>
      <c r="J2421" s="24" t="s">
        <v>50</v>
      </c>
      <c r="K2421" s="24" t="s">
        <v>66</v>
      </c>
      <c r="L2421" s="24" t="s">
        <v>44</v>
      </c>
      <c r="M2421" s="24" t="s">
        <v>57</v>
      </c>
      <c r="N2421" s="23">
        <v>16</v>
      </c>
      <c r="O2421" s="22" t="str">
        <f>VLOOKUP(A2421,[1]CustomerAddress!$A$1:$F$3997,2)</f>
        <v>290 Jay Drive</v>
      </c>
      <c r="P2421" s="22">
        <f>VLOOKUP(A2421,[1]CustomerAddress!$A$1:$F$3997,3)</f>
        <v>4210</v>
      </c>
      <c r="Q2421" s="22" t="str">
        <f>VLOOKUP(A2421,[1]CustomerAddress!$A$1:$F$3997,4)</f>
        <v>QLD</v>
      </c>
      <c r="R2421" s="22" t="str">
        <f>VLOOKUP(A2421,[1]CustomerAddress!$A$1:$F$3997,5)</f>
        <v>Australia</v>
      </c>
      <c r="S2421" s="22">
        <f>VLOOKUP(A2421,[1]CustomerAddress!$A$1:$F$3997,6)</f>
        <v>3</v>
      </c>
      <c r="T2421" s="22" t="str">
        <f>VLOOKUP(A2421,Labels!$A$5:$I$3497,9)</f>
        <v>Lost Customer</v>
      </c>
    </row>
    <row r="2422" spans="1:20" s="22" customFormat="1" ht="15.75" customHeight="1" x14ac:dyDescent="0.25">
      <c r="A2422" s="23">
        <v>2421</v>
      </c>
      <c r="B2422" s="24" t="s">
        <v>1062</v>
      </c>
      <c r="C2422" s="24" t="s">
        <v>4605</v>
      </c>
      <c r="D2422" s="24" t="s">
        <v>40</v>
      </c>
      <c r="E2422" s="23">
        <v>54</v>
      </c>
      <c r="F2422" s="25">
        <v>19952</v>
      </c>
      <c r="G2422" s="23">
        <f t="shared" ca="1" si="177"/>
        <v>66.684419758054275</v>
      </c>
      <c r="H2422" s="23" t="str">
        <f t="shared" ca="1" si="178"/>
        <v>61-70</v>
      </c>
      <c r="I2422" s="24" t="s">
        <v>127</v>
      </c>
      <c r="J2422" s="24" t="s">
        <v>42</v>
      </c>
      <c r="K2422" s="24" t="s">
        <v>62</v>
      </c>
      <c r="L2422" s="24" t="s">
        <v>44</v>
      </c>
      <c r="M2422" s="24" t="s">
        <v>45</v>
      </c>
      <c r="N2422" s="23">
        <v>13</v>
      </c>
      <c r="O2422" s="22" t="str">
        <f>VLOOKUP(A2422,[1]CustomerAddress!$A$1:$F$3997,2)</f>
        <v>1369 Morrow Plaza</v>
      </c>
      <c r="P2422" s="22">
        <f>VLOOKUP(A2422,[1]CustomerAddress!$A$1:$F$3997,3)</f>
        <v>3046</v>
      </c>
      <c r="Q2422" s="22" t="str">
        <f>VLOOKUP(A2422,[1]CustomerAddress!$A$1:$F$3997,4)</f>
        <v>VIC</v>
      </c>
      <c r="R2422" s="22" t="str">
        <f>VLOOKUP(A2422,[1]CustomerAddress!$A$1:$F$3997,5)</f>
        <v>Australia</v>
      </c>
      <c r="S2422" s="22">
        <f>VLOOKUP(A2422,[1]CustomerAddress!$A$1:$F$3997,6)</f>
        <v>8</v>
      </c>
      <c r="T2422" s="22" t="str">
        <f>VLOOKUP(A2422,Labels!$A$5:$I$3497,9)</f>
        <v>Becoming Loyal</v>
      </c>
    </row>
    <row r="2423" spans="1:20" s="22" customFormat="1" ht="15.75" customHeight="1" x14ac:dyDescent="0.25">
      <c r="A2423" s="23">
        <v>2422</v>
      </c>
      <c r="B2423" s="24" t="s">
        <v>4606</v>
      </c>
      <c r="C2423" s="24" t="s">
        <v>4607</v>
      </c>
      <c r="D2423" s="24" t="s">
        <v>40</v>
      </c>
      <c r="E2423" s="23">
        <v>96</v>
      </c>
      <c r="F2423" s="25">
        <v>28824</v>
      </c>
      <c r="G2423" s="23">
        <f t="shared" ca="1" si="177"/>
        <v>42.377570442985785</v>
      </c>
      <c r="H2423" s="23" t="str">
        <f t="shared" ca="1" si="178"/>
        <v>41-50</v>
      </c>
      <c r="I2423" s="24" t="s">
        <v>465</v>
      </c>
      <c r="J2423" s="24" t="s">
        <v>164</v>
      </c>
      <c r="K2423" s="24" t="s">
        <v>66</v>
      </c>
      <c r="L2423" s="24" t="s">
        <v>44</v>
      </c>
      <c r="M2423" s="24" t="s">
        <v>57</v>
      </c>
      <c r="N2423" s="23">
        <v>13</v>
      </c>
      <c r="O2423" s="22" t="str">
        <f>VLOOKUP(A2423,[1]CustomerAddress!$A$1:$F$3997,2)</f>
        <v>61976 Emmet Junction</v>
      </c>
      <c r="P2423" s="22">
        <f>VLOOKUP(A2423,[1]CustomerAddress!$A$1:$F$3997,3)</f>
        <v>2178</v>
      </c>
      <c r="Q2423" s="22" t="str">
        <f>VLOOKUP(A2423,[1]CustomerAddress!$A$1:$F$3997,4)</f>
        <v>NSW</v>
      </c>
      <c r="R2423" s="22" t="str">
        <f>VLOOKUP(A2423,[1]CustomerAddress!$A$1:$F$3997,5)</f>
        <v>Australia</v>
      </c>
      <c r="S2423" s="22">
        <f>VLOOKUP(A2423,[1]CustomerAddress!$A$1:$F$3997,6)</f>
        <v>10</v>
      </c>
      <c r="T2423" s="22" t="str">
        <f>VLOOKUP(A2423,Labels!$A$5:$I$3497,9)</f>
        <v>Late Bloomer</v>
      </c>
    </row>
    <row r="2424" spans="1:20" s="22" customFormat="1" ht="15.75" customHeight="1" x14ac:dyDescent="0.25">
      <c r="A2424" s="23">
        <v>2423</v>
      </c>
      <c r="B2424" s="24" t="s">
        <v>1607</v>
      </c>
      <c r="C2424" s="24" t="s">
        <v>4608</v>
      </c>
      <c r="D2424" s="24" t="s">
        <v>48</v>
      </c>
      <c r="E2424" s="23">
        <v>49</v>
      </c>
      <c r="F2424" s="25">
        <v>29637</v>
      </c>
      <c r="G2424" s="23">
        <f t="shared" ca="1" si="177"/>
        <v>40.150173182711818</v>
      </c>
      <c r="H2424" s="23" t="str">
        <f t="shared" ca="1" si="178"/>
        <v>41-50</v>
      </c>
      <c r="I2424" s="24" t="s">
        <v>102</v>
      </c>
      <c r="J2424" s="24" t="s">
        <v>56</v>
      </c>
      <c r="K2424" s="24" t="s">
        <v>43</v>
      </c>
      <c r="L2424" s="24" t="s">
        <v>44</v>
      </c>
      <c r="M2424" s="24" t="s">
        <v>45</v>
      </c>
      <c r="N2424" s="23">
        <v>20</v>
      </c>
      <c r="O2424" s="22" t="str">
        <f>VLOOKUP(A2424,[1]CustomerAddress!$A$1:$F$3997,2)</f>
        <v>7585 Rutledge Trail</v>
      </c>
      <c r="P2424" s="22">
        <f>VLOOKUP(A2424,[1]CustomerAddress!$A$1:$F$3997,3)</f>
        <v>3161</v>
      </c>
      <c r="Q2424" s="22" t="str">
        <f>VLOOKUP(A2424,[1]CustomerAddress!$A$1:$F$3997,4)</f>
        <v>VIC</v>
      </c>
      <c r="R2424" s="22" t="str">
        <f>VLOOKUP(A2424,[1]CustomerAddress!$A$1:$F$3997,5)</f>
        <v>Australia</v>
      </c>
      <c r="S2424" s="22">
        <f>VLOOKUP(A2424,[1]CustomerAddress!$A$1:$F$3997,6)</f>
        <v>9</v>
      </c>
      <c r="T2424" s="22" t="str">
        <f>VLOOKUP(A2424,Labels!$A$5:$I$3497,9)</f>
        <v>Almost Lost Customer</v>
      </c>
    </row>
    <row r="2425" spans="1:20" s="22" customFormat="1" ht="15.75" customHeight="1" x14ac:dyDescent="0.25">
      <c r="A2425" s="23">
        <v>2424</v>
      </c>
      <c r="B2425" s="24" t="s">
        <v>4609</v>
      </c>
      <c r="C2425" s="24" t="s">
        <v>4610</v>
      </c>
      <c r="D2425" s="24" t="s">
        <v>48</v>
      </c>
      <c r="E2425" s="23">
        <v>17</v>
      </c>
      <c r="F2425" s="25">
        <v>29957</v>
      </c>
      <c r="G2425" s="23">
        <f t="shared" ca="1" si="177"/>
        <v>39.273460853944691</v>
      </c>
      <c r="H2425" s="23" t="str">
        <f t="shared" ca="1" si="178"/>
        <v>31-40</v>
      </c>
      <c r="J2425" s="24" t="s">
        <v>61</v>
      </c>
      <c r="K2425" s="24" t="s">
        <v>62</v>
      </c>
      <c r="L2425" s="24" t="s">
        <v>44</v>
      </c>
      <c r="M2425" s="24" t="s">
        <v>45</v>
      </c>
      <c r="N2425" s="23">
        <v>15</v>
      </c>
      <c r="O2425" s="22" t="str">
        <f>VLOOKUP(A2425,[1]CustomerAddress!$A$1:$F$3997,2)</f>
        <v>9 Northwestern Pass</v>
      </c>
      <c r="P2425" s="22">
        <f>VLOOKUP(A2425,[1]CustomerAddress!$A$1:$F$3997,3)</f>
        <v>4879</v>
      </c>
      <c r="Q2425" s="22" t="str">
        <f>VLOOKUP(A2425,[1]CustomerAddress!$A$1:$F$3997,4)</f>
        <v>QLD</v>
      </c>
      <c r="R2425" s="22" t="str">
        <f>VLOOKUP(A2425,[1]CustomerAddress!$A$1:$F$3997,5)</f>
        <v>Australia</v>
      </c>
      <c r="S2425" s="22">
        <f>VLOOKUP(A2425,[1]CustomerAddress!$A$1:$F$3997,6)</f>
        <v>6</v>
      </c>
      <c r="T2425" s="22" t="str">
        <f>VLOOKUP(A2425,Labels!$A$5:$I$3497,9)</f>
        <v>Losing Customer</v>
      </c>
    </row>
    <row r="2426" spans="1:20" s="22" customFormat="1" ht="15.75" customHeight="1" x14ac:dyDescent="0.25">
      <c r="A2426" s="23">
        <v>2425</v>
      </c>
      <c r="B2426" s="24" t="s">
        <v>4611</v>
      </c>
      <c r="C2426" s="24" t="s">
        <v>4612</v>
      </c>
      <c r="D2426" s="24" t="s">
        <v>48</v>
      </c>
      <c r="E2426" s="23">
        <v>32</v>
      </c>
      <c r="F2426" s="25">
        <v>27838</v>
      </c>
      <c r="G2426" s="23">
        <f t="shared" ca="1" si="177"/>
        <v>45.078940305999488</v>
      </c>
      <c r="H2426" s="23" t="str">
        <f t="shared" ca="1" si="178"/>
        <v>41-50</v>
      </c>
      <c r="I2426" s="24" t="s">
        <v>1066</v>
      </c>
      <c r="J2426" s="24" t="s">
        <v>61</v>
      </c>
      <c r="K2426" s="24" t="s">
        <v>43</v>
      </c>
      <c r="L2426" s="24" t="s">
        <v>44</v>
      </c>
      <c r="M2426" s="24" t="s">
        <v>45</v>
      </c>
      <c r="N2426" s="23">
        <v>11</v>
      </c>
      <c r="O2426" s="22" t="str">
        <f>VLOOKUP(A2426,[1]CustomerAddress!$A$1:$F$3997,2)</f>
        <v>16 Dwight Court</v>
      </c>
      <c r="P2426" s="22">
        <f>VLOOKUP(A2426,[1]CustomerAddress!$A$1:$F$3997,3)</f>
        <v>2154</v>
      </c>
      <c r="Q2426" s="22" t="str">
        <f>VLOOKUP(A2426,[1]CustomerAddress!$A$1:$F$3997,4)</f>
        <v>NSW</v>
      </c>
      <c r="R2426" s="22" t="str">
        <f>VLOOKUP(A2426,[1]CustomerAddress!$A$1:$F$3997,5)</f>
        <v>Australia</v>
      </c>
      <c r="S2426" s="22">
        <f>VLOOKUP(A2426,[1]CustomerAddress!$A$1:$F$3997,6)</f>
        <v>10</v>
      </c>
      <c r="T2426" s="22" t="str">
        <f>VLOOKUP(A2426,Labels!$A$5:$I$3497,9)</f>
        <v>Very Loyal</v>
      </c>
    </row>
    <row r="2427" spans="1:20" s="22" customFormat="1" ht="15.75" hidden="1" customHeight="1" x14ac:dyDescent="0.25">
      <c r="A2427" s="23">
        <v>2426</v>
      </c>
      <c r="B2427" s="24" t="s">
        <v>4613</v>
      </c>
      <c r="C2427" s="24" t="s">
        <v>4614</v>
      </c>
      <c r="D2427" s="24" t="s">
        <v>147</v>
      </c>
      <c r="E2427" s="23">
        <v>64</v>
      </c>
      <c r="F2427" s="25"/>
      <c r="G2427" s="23"/>
      <c r="H2427" s="23"/>
      <c r="J2427" s="24" t="s">
        <v>56</v>
      </c>
      <c r="K2427" s="24" t="s">
        <v>62</v>
      </c>
      <c r="L2427" s="24" t="s">
        <v>44</v>
      </c>
      <c r="M2427" s="24" t="s">
        <v>45</v>
      </c>
      <c r="N2427" s="23"/>
    </row>
    <row r="2428" spans="1:20" s="22" customFormat="1" ht="15.75" customHeight="1" x14ac:dyDescent="0.25">
      <c r="A2428" s="23">
        <v>2427</v>
      </c>
      <c r="B2428" s="24" t="s">
        <v>4615</v>
      </c>
      <c r="C2428" s="24" t="s">
        <v>4616</v>
      </c>
      <c r="D2428" s="24" t="s">
        <v>40</v>
      </c>
      <c r="E2428" s="23">
        <v>20</v>
      </c>
      <c r="F2428" s="25">
        <v>36083</v>
      </c>
      <c r="G2428" s="23">
        <f t="shared" ref="G2428:G2469" ca="1" si="179">(NOW()-F2428)/365</f>
        <v>22.489899210109076</v>
      </c>
      <c r="H2428" s="23" t="str">
        <f t="shared" ref="H2428:H2456" ca="1" si="180">IF(G2428&lt;=10,"0-10",IF(AND(G2428&gt;10,G2428&lt;=20),"11-20",IF(AND(G2428&gt;20,G2428&lt;=30),"21-30",IF(AND(G2428&gt;30,G2428&lt;=40),"31-40",IF(AND(G2428&gt;40,G2428&lt;=50),"41-50",IF(AND(G2428&gt;50,G2428&lt;=60),"51-60",IF(AND(G2428&gt;60,G2428&lt;=70),"61-70",IF(AND(G2428&gt;70,G2428&lt;=80),"71-80",IF(AND(G2428&gt;80,G2428&lt;=90),"81-90",IF(G2428&gt;90,"91-100"))))))))))</f>
        <v>21-30</v>
      </c>
      <c r="I2428" s="24" t="s">
        <v>404</v>
      </c>
      <c r="J2428" s="24" t="s">
        <v>61</v>
      </c>
      <c r="K2428" s="24" t="s">
        <v>66</v>
      </c>
      <c r="L2428" s="24" t="s">
        <v>44</v>
      </c>
      <c r="M2428" s="24" t="s">
        <v>45</v>
      </c>
      <c r="N2428" s="23">
        <v>2</v>
      </c>
      <c r="O2428" s="22" t="str">
        <f>VLOOKUP(A2428,[1]CustomerAddress!$A$1:$F$3997,2)</f>
        <v>96 Hintze Point</v>
      </c>
      <c r="P2428" s="22">
        <f>VLOOKUP(A2428,[1]CustomerAddress!$A$1:$F$3997,3)</f>
        <v>2147</v>
      </c>
      <c r="Q2428" s="22" t="str">
        <f>VLOOKUP(A2428,[1]CustomerAddress!$A$1:$F$3997,4)</f>
        <v>NSW</v>
      </c>
      <c r="R2428" s="22" t="str">
        <f>VLOOKUP(A2428,[1]CustomerAddress!$A$1:$F$3997,5)</f>
        <v>Australia</v>
      </c>
      <c r="S2428" s="22">
        <f>VLOOKUP(A2428,[1]CustomerAddress!$A$1:$F$3997,6)</f>
        <v>8</v>
      </c>
      <c r="T2428" s="22" t="str">
        <f>VLOOKUP(A2428,Labels!$A$5:$I$3497,9)</f>
        <v>Becoming Loyal</v>
      </c>
    </row>
    <row r="2429" spans="1:20" s="22" customFormat="1" ht="15.75" customHeight="1" x14ac:dyDescent="0.25">
      <c r="A2429" s="23">
        <v>2428</v>
      </c>
      <c r="B2429" s="24" t="s">
        <v>4617</v>
      </c>
      <c r="C2429" s="24" t="s">
        <v>4618</v>
      </c>
      <c r="D2429" s="24" t="s">
        <v>48</v>
      </c>
      <c r="E2429" s="23">
        <v>74</v>
      </c>
      <c r="F2429" s="25">
        <v>25045</v>
      </c>
      <c r="G2429" s="23">
        <f t="shared" ca="1" si="179"/>
        <v>52.730995100520033</v>
      </c>
      <c r="H2429" s="23" t="str">
        <f t="shared" ca="1" si="180"/>
        <v>51-60</v>
      </c>
      <c r="I2429" s="24" t="s">
        <v>223</v>
      </c>
      <c r="J2429" s="24" t="s">
        <v>61</v>
      </c>
      <c r="K2429" s="24" t="s">
        <v>43</v>
      </c>
      <c r="L2429" s="24" t="s">
        <v>44</v>
      </c>
      <c r="M2429" s="24" t="s">
        <v>45</v>
      </c>
      <c r="N2429" s="23">
        <v>9</v>
      </c>
      <c r="O2429" s="22" t="str">
        <f>VLOOKUP(A2429,[1]CustomerAddress!$A$1:$F$3997,2)</f>
        <v>34222 Vera Circle</v>
      </c>
      <c r="P2429" s="22">
        <f>VLOOKUP(A2429,[1]CustomerAddress!$A$1:$F$3997,3)</f>
        <v>3240</v>
      </c>
      <c r="Q2429" s="22" t="str">
        <f>VLOOKUP(A2429,[1]CustomerAddress!$A$1:$F$3997,4)</f>
        <v>VIC</v>
      </c>
      <c r="R2429" s="22" t="str">
        <f>VLOOKUP(A2429,[1]CustomerAddress!$A$1:$F$3997,5)</f>
        <v>Australia</v>
      </c>
      <c r="S2429" s="22">
        <f>VLOOKUP(A2429,[1]CustomerAddress!$A$1:$F$3997,6)</f>
        <v>7</v>
      </c>
      <c r="T2429" s="22" t="str">
        <f>VLOOKUP(A2429,Labels!$A$5:$I$3497,9)</f>
        <v>Recent Customer</v>
      </c>
    </row>
    <row r="2430" spans="1:20" s="22" customFormat="1" ht="15.75" customHeight="1" x14ac:dyDescent="0.25">
      <c r="A2430" s="23">
        <v>2429</v>
      </c>
      <c r="B2430" s="24" t="s">
        <v>1265</v>
      </c>
      <c r="C2430" s="24" t="s">
        <v>4619</v>
      </c>
      <c r="D2430" s="24" t="s">
        <v>40</v>
      </c>
      <c r="E2430" s="23">
        <v>54</v>
      </c>
      <c r="F2430" s="25">
        <v>29536</v>
      </c>
      <c r="G2430" s="23">
        <f t="shared" ca="1" si="179"/>
        <v>40.426885511478936</v>
      </c>
      <c r="H2430" s="23" t="str">
        <f t="shared" ca="1" si="180"/>
        <v>41-50</v>
      </c>
      <c r="I2430" s="24" t="s">
        <v>354</v>
      </c>
      <c r="J2430" s="24" t="s">
        <v>84</v>
      </c>
      <c r="K2430" s="24" t="s">
        <v>43</v>
      </c>
      <c r="L2430" s="24" t="s">
        <v>44</v>
      </c>
      <c r="M2430" s="24" t="s">
        <v>45</v>
      </c>
      <c r="N2430" s="23">
        <v>3</v>
      </c>
      <c r="O2430" s="22" t="str">
        <f>VLOOKUP(A2430,[1]CustomerAddress!$A$1:$F$3997,2)</f>
        <v>338 Little Fleur Avenue</v>
      </c>
      <c r="P2430" s="22">
        <f>VLOOKUP(A2430,[1]CustomerAddress!$A$1:$F$3997,3)</f>
        <v>2170</v>
      </c>
      <c r="Q2430" s="22" t="str">
        <f>VLOOKUP(A2430,[1]CustomerAddress!$A$1:$F$3997,4)</f>
        <v>NSW</v>
      </c>
      <c r="R2430" s="22" t="str">
        <f>VLOOKUP(A2430,[1]CustomerAddress!$A$1:$F$3997,5)</f>
        <v>Australia</v>
      </c>
      <c r="S2430" s="22">
        <f>VLOOKUP(A2430,[1]CustomerAddress!$A$1:$F$3997,6)</f>
        <v>9</v>
      </c>
      <c r="T2430" s="22" t="str">
        <f>VLOOKUP(A2430,Labels!$A$5:$I$3497,9)</f>
        <v>Evasive Customer</v>
      </c>
    </row>
    <row r="2431" spans="1:20" s="22" customFormat="1" ht="15.75" customHeight="1" x14ac:dyDescent="0.25">
      <c r="A2431" s="23">
        <v>2430</v>
      </c>
      <c r="B2431" s="24" t="s">
        <v>4620</v>
      </c>
      <c r="C2431" s="24" t="s">
        <v>4621</v>
      </c>
      <c r="D2431" s="24" t="s">
        <v>48</v>
      </c>
      <c r="E2431" s="23">
        <v>38</v>
      </c>
      <c r="F2431" s="25">
        <v>25087</v>
      </c>
      <c r="G2431" s="23">
        <f t="shared" ca="1" si="179"/>
        <v>52.615926607369346</v>
      </c>
      <c r="H2431" s="23" t="str">
        <f t="shared" ca="1" si="180"/>
        <v>51-60</v>
      </c>
      <c r="I2431" s="24" t="s">
        <v>420</v>
      </c>
      <c r="J2431" s="24" t="s">
        <v>61</v>
      </c>
      <c r="K2431" s="24" t="s">
        <v>43</v>
      </c>
      <c r="L2431" s="24" t="s">
        <v>44</v>
      </c>
      <c r="M2431" s="24" t="s">
        <v>57</v>
      </c>
      <c r="N2431" s="23">
        <v>5</v>
      </c>
      <c r="O2431" s="22" t="str">
        <f>VLOOKUP(A2431,[1]CustomerAddress!$A$1:$F$3997,2)</f>
        <v>57769 Gulseth Lane</v>
      </c>
      <c r="P2431" s="22">
        <f>VLOOKUP(A2431,[1]CustomerAddress!$A$1:$F$3997,3)</f>
        <v>2040</v>
      </c>
      <c r="Q2431" s="22" t="str">
        <f>VLOOKUP(A2431,[1]CustomerAddress!$A$1:$F$3997,4)</f>
        <v>NSW</v>
      </c>
      <c r="R2431" s="22" t="str">
        <f>VLOOKUP(A2431,[1]CustomerAddress!$A$1:$F$3997,5)</f>
        <v>Australia</v>
      </c>
      <c r="S2431" s="22">
        <f>VLOOKUP(A2431,[1]CustomerAddress!$A$1:$F$3997,6)</f>
        <v>10</v>
      </c>
      <c r="T2431" s="22" t="str">
        <f>VLOOKUP(A2431,Labels!$A$5:$I$3497,9)</f>
        <v>Evasive Customer</v>
      </c>
    </row>
    <row r="2432" spans="1:20" s="22" customFormat="1" ht="15.75" customHeight="1" x14ac:dyDescent="0.25">
      <c r="A2432" s="23">
        <v>2431</v>
      </c>
      <c r="B2432" s="24" t="s">
        <v>4622</v>
      </c>
      <c r="C2432" s="24" t="s">
        <v>4623</v>
      </c>
      <c r="D2432" s="24" t="s">
        <v>48</v>
      </c>
      <c r="E2432" s="23">
        <v>15</v>
      </c>
      <c r="F2432" s="25">
        <v>36518</v>
      </c>
      <c r="G2432" s="23">
        <f t="shared" ca="1" si="179"/>
        <v>21.298118388191266</v>
      </c>
      <c r="H2432" s="23" t="str">
        <f t="shared" ca="1" si="180"/>
        <v>21-30</v>
      </c>
      <c r="I2432" s="24" t="s">
        <v>160</v>
      </c>
      <c r="J2432" s="24" t="s">
        <v>50</v>
      </c>
      <c r="K2432" s="24" t="s">
        <v>43</v>
      </c>
      <c r="L2432" s="24" t="s">
        <v>44</v>
      </c>
      <c r="M2432" s="24" t="s">
        <v>45</v>
      </c>
      <c r="N2432" s="23">
        <v>2</v>
      </c>
      <c r="O2432" s="22" t="str">
        <f>VLOOKUP(A2432,[1]CustomerAddress!$A$1:$F$3997,2)</f>
        <v>309 Shopko Center</v>
      </c>
      <c r="P2432" s="22">
        <f>VLOOKUP(A2432,[1]CustomerAddress!$A$1:$F$3997,3)</f>
        <v>4211</v>
      </c>
      <c r="Q2432" s="22" t="str">
        <f>VLOOKUP(A2432,[1]CustomerAddress!$A$1:$F$3997,4)</f>
        <v>QLD</v>
      </c>
      <c r="R2432" s="22" t="str">
        <f>VLOOKUP(A2432,[1]CustomerAddress!$A$1:$F$3997,5)</f>
        <v>Australia</v>
      </c>
      <c r="S2432" s="22">
        <f>VLOOKUP(A2432,[1]CustomerAddress!$A$1:$F$3997,6)</f>
        <v>10</v>
      </c>
      <c r="T2432" s="22" t="str">
        <f>VLOOKUP(A2432,Labels!$A$5:$I$3497,9)</f>
        <v>Lost Customer</v>
      </c>
    </row>
    <row r="2433" spans="1:20" s="22" customFormat="1" ht="15.75" customHeight="1" x14ac:dyDescent="0.25">
      <c r="A2433" s="23">
        <v>2432</v>
      </c>
      <c r="B2433" s="24" t="s">
        <v>486</v>
      </c>
      <c r="C2433" s="24" t="s">
        <v>4624</v>
      </c>
      <c r="D2433" s="24" t="s">
        <v>40</v>
      </c>
      <c r="E2433" s="23">
        <v>67</v>
      </c>
      <c r="F2433" s="25">
        <v>29638</v>
      </c>
      <c r="G2433" s="23">
        <f t="shared" ca="1" si="179"/>
        <v>40.147433456684418</v>
      </c>
      <c r="H2433" s="23" t="str">
        <f t="shared" ca="1" si="180"/>
        <v>41-50</v>
      </c>
      <c r="I2433" s="24" t="s">
        <v>83</v>
      </c>
      <c r="J2433" s="24" t="s">
        <v>84</v>
      </c>
      <c r="K2433" s="24" t="s">
        <v>62</v>
      </c>
      <c r="L2433" s="24" t="s">
        <v>44</v>
      </c>
      <c r="M2433" s="24" t="s">
        <v>45</v>
      </c>
      <c r="N2433" s="23">
        <v>5</v>
      </c>
      <c r="O2433" s="22" t="str">
        <f>VLOOKUP(A2433,[1]CustomerAddress!$A$1:$F$3997,2)</f>
        <v>37 Roth Place</v>
      </c>
      <c r="P2433" s="22">
        <f>VLOOKUP(A2433,[1]CustomerAddress!$A$1:$F$3997,3)</f>
        <v>2144</v>
      </c>
      <c r="Q2433" s="22" t="str">
        <f>VLOOKUP(A2433,[1]CustomerAddress!$A$1:$F$3997,4)</f>
        <v>NSW</v>
      </c>
      <c r="R2433" s="22" t="str">
        <f>VLOOKUP(A2433,[1]CustomerAddress!$A$1:$F$3997,5)</f>
        <v>Australia</v>
      </c>
      <c r="S2433" s="22">
        <f>VLOOKUP(A2433,[1]CustomerAddress!$A$1:$F$3997,6)</f>
        <v>10</v>
      </c>
      <c r="T2433" s="22" t="str">
        <f>VLOOKUP(A2433,Labels!$A$5:$I$3497,9)</f>
        <v>Potential Customer</v>
      </c>
    </row>
    <row r="2434" spans="1:20" s="22" customFormat="1" ht="15.75" customHeight="1" x14ac:dyDescent="0.25">
      <c r="A2434" s="23">
        <v>2433</v>
      </c>
      <c r="B2434" s="24" t="s">
        <v>4625</v>
      </c>
      <c r="C2434" s="24" t="s">
        <v>3160</v>
      </c>
      <c r="D2434" s="24" t="s">
        <v>48</v>
      </c>
      <c r="E2434" s="23">
        <v>38</v>
      </c>
      <c r="F2434" s="25">
        <v>27960</v>
      </c>
      <c r="G2434" s="23">
        <f t="shared" ca="1" si="179"/>
        <v>44.744693730657019</v>
      </c>
      <c r="H2434" s="23" t="str">
        <f t="shared" ca="1" si="180"/>
        <v>41-50</v>
      </c>
      <c r="I2434" s="24" t="s">
        <v>320</v>
      </c>
      <c r="J2434" s="24" t="s">
        <v>61</v>
      </c>
      <c r="K2434" s="24" t="s">
        <v>66</v>
      </c>
      <c r="L2434" s="24" t="s">
        <v>44</v>
      </c>
      <c r="M2434" s="24" t="s">
        <v>45</v>
      </c>
      <c r="N2434" s="23">
        <v>8</v>
      </c>
      <c r="O2434" s="22" t="str">
        <f>VLOOKUP(A2434,[1]CustomerAddress!$A$1:$F$3997,2)</f>
        <v>618 Kropf Drive</v>
      </c>
      <c r="P2434" s="22">
        <f>VLOOKUP(A2434,[1]CustomerAddress!$A$1:$F$3997,3)</f>
        <v>2261</v>
      </c>
      <c r="Q2434" s="22" t="str">
        <f>VLOOKUP(A2434,[1]CustomerAddress!$A$1:$F$3997,4)</f>
        <v>NSW</v>
      </c>
      <c r="R2434" s="22" t="str">
        <f>VLOOKUP(A2434,[1]CustomerAddress!$A$1:$F$3997,5)</f>
        <v>Australia</v>
      </c>
      <c r="S2434" s="22">
        <f>VLOOKUP(A2434,[1]CustomerAddress!$A$1:$F$3997,6)</f>
        <v>9</v>
      </c>
      <c r="T2434" s="22" t="str">
        <f>VLOOKUP(A2434,Labels!$A$5:$I$3497,9)</f>
        <v>Recent Customer</v>
      </c>
    </row>
    <row r="2435" spans="1:20" s="22" customFormat="1" ht="15.75" customHeight="1" x14ac:dyDescent="0.25">
      <c r="A2435" s="23">
        <v>2434</v>
      </c>
      <c r="B2435" s="24" t="s">
        <v>1607</v>
      </c>
      <c r="C2435" s="24" t="s">
        <v>4626</v>
      </c>
      <c r="D2435" s="24" t="s">
        <v>48</v>
      </c>
      <c r="E2435" s="23">
        <v>40</v>
      </c>
      <c r="F2435" s="25">
        <v>20776</v>
      </c>
      <c r="G2435" s="23">
        <f t="shared" ca="1" si="179"/>
        <v>64.426885511478943</v>
      </c>
      <c r="H2435" s="23" t="str">
        <f t="shared" ca="1" si="180"/>
        <v>61-70</v>
      </c>
      <c r="I2435" s="24" t="s">
        <v>799</v>
      </c>
      <c r="J2435" s="24" t="s">
        <v>61</v>
      </c>
      <c r="K2435" s="24" t="s">
        <v>62</v>
      </c>
      <c r="L2435" s="24" t="s">
        <v>44</v>
      </c>
      <c r="M2435" s="24" t="s">
        <v>57</v>
      </c>
      <c r="N2435" s="23">
        <v>18</v>
      </c>
      <c r="O2435" s="22" t="str">
        <f>VLOOKUP(A2435,[1]CustomerAddress!$A$1:$F$3997,2)</f>
        <v>1966 Glendale Avenue</v>
      </c>
      <c r="P2435" s="22">
        <f>VLOOKUP(A2435,[1]CustomerAddress!$A$1:$F$3997,3)</f>
        <v>4207</v>
      </c>
      <c r="Q2435" s="22" t="str">
        <f>VLOOKUP(A2435,[1]CustomerAddress!$A$1:$F$3997,4)</f>
        <v>QLD</v>
      </c>
      <c r="R2435" s="22" t="str">
        <f>VLOOKUP(A2435,[1]CustomerAddress!$A$1:$F$3997,5)</f>
        <v>Australia</v>
      </c>
      <c r="S2435" s="22">
        <f>VLOOKUP(A2435,[1]CustomerAddress!$A$1:$F$3997,6)</f>
        <v>4</v>
      </c>
      <c r="T2435" s="22" t="str">
        <f>VLOOKUP(A2435,Labels!$A$5:$I$3497,9)</f>
        <v>Platinum Customer</v>
      </c>
    </row>
    <row r="2436" spans="1:20" s="22" customFormat="1" ht="15.75" customHeight="1" x14ac:dyDescent="0.25">
      <c r="A2436" s="23">
        <v>2435</v>
      </c>
      <c r="B2436" s="24" t="s">
        <v>4627</v>
      </c>
      <c r="C2436" s="24" t="s">
        <v>4628</v>
      </c>
      <c r="D2436" s="24" t="s">
        <v>40</v>
      </c>
      <c r="E2436" s="23">
        <v>69</v>
      </c>
      <c r="F2436" s="25">
        <v>22505</v>
      </c>
      <c r="G2436" s="23">
        <f t="shared" ca="1" si="179"/>
        <v>59.689899210109076</v>
      </c>
      <c r="H2436" s="23" t="str">
        <f t="shared" ca="1" si="180"/>
        <v>51-60</v>
      </c>
      <c r="I2436" s="24" t="s">
        <v>630</v>
      </c>
      <c r="J2436" s="24" t="s">
        <v>84</v>
      </c>
      <c r="K2436" s="24" t="s">
        <v>43</v>
      </c>
      <c r="L2436" s="24" t="s">
        <v>44</v>
      </c>
      <c r="M2436" s="24" t="s">
        <v>57</v>
      </c>
      <c r="N2436" s="23">
        <v>14</v>
      </c>
      <c r="O2436" s="22" t="str">
        <f>VLOOKUP(A2436,[1]CustomerAddress!$A$1:$F$3997,2)</f>
        <v>401 Pond Circle</v>
      </c>
      <c r="P2436" s="22">
        <f>VLOOKUP(A2436,[1]CustomerAddress!$A$1:$F$3997,3)</f>
        <v>4019</v>
      </c>
      <c r="Q2436" s="22" t="str">
        <f>VLOOKUP(A2436,[1]CustomerAddress!$A$1:$F$3997,4)</f>
        <v>QLD</v>
      </c>
      <c r="R2436" s="22" t="str">
        <f>VLOOKUP(A2436,[1]CustomerAddress!$A$1:$F$3997,5)</f>
        <v>Australia</v>
      </c>
      <c r="S2436" s="22">
        <f>VLOOKUP(A2436,[1]CustomerAddress!$A$1:$F$3997,6)</f>
        <v>7</v>
      </c>
      <c r="T2436" s="22" t="str">
        <f>VLOOKUP(A2436,Labels!$A$5:$I$3497,9)</f>
        <v>Evasive Customer</v>
      </c>
    </row>
    <row r="2437" spans="1:20" s="22" customFormat="1" ht="15.75" customHeight="1" x14ac:dyDescent="0.25">
      <c r="A2437" s="23">
        <v>2436</v>
      </c>
      <c r="B2437" s="24" t="s">
        <v>4629</v>
      </c>
      <c r="C2437" s="24" t="s">
        <v>4630</v>
      </c>
      <c r="D2437" s="24" t="s">
        <v>48</v>
      </c>
      <c r="E2437" s="23">
        <v>37</v>
      </c>
      <c r="F2437" s="25">
        <v>31492</v>
      </c>
      <c r="G2437" s="23">
        <f t="shared" ca="1" si="179"/>
        <v>35.067981401889895</v>
      </c>
      <c r="H2437" s="23" t="str">
        <f t="shared" ca="1" si="180"/>
        <v>31-40</v>
      </c>
      <c r="I2437" s="24" t="s">
        <v>1066</v>
      </c>
      <c r="J2437" s="24" t="s">
        <v>56</v>
      </c>
      <c r="K2437" s="24" t="s">
        <v>43</v>
      </c>
      <c r="L2437" s="24" t="s">
        <v>44</v>
      </c>
      <c r="M2437" s="24" t="s">
        <v>57</v>
      </c>
      <c r="N2437" s="23">
        <v>4</v>
      </c>
      <c r="O2437" s="22" t="str">
        <f>VLOOKUP(A2437,[1]CustomerAddress!$A$1:$F$3997,2)</f>
        <v>582 Kropf Avenue</v>
      </c>
      <c r="P2437" s="22">
        <f>VLOOKUP(A2437,[1]CustomerAddress!$A$1:$F$3997,3)</f>
        <v>2032</v>
      </c>
      <c r="Q2437" s="22" t="str">
        <f>VLOOKUP(A2437,[1]CustomerAddress!$A$1:$F$3997,4)</f>
        <v>NSW</v>
      </c>
      <c r="R2437" s="22" t="str">
        <f>VLOOKUP(A2437,[1]CustomerAddress!$A$1:$F$3997,5)</f>
        <v>Australia</v>
      </c>
      <c r="S2437" s="22">
        <f>VLOOKUP(A2437,[1]CustomerAddress!$A$1:$F$3997,6)</f>
        <v>11</v>
      </c>
      <c r="T2437" s="22" t="str">
        <f>VLOOKUP(A2437,Labels!$A$5:$I$3497,9)</f>
        <v>Recent Customer</v>
      </c>
    </row>
    <row r="2438" spans="1:20" s="22" customFormat="1" ht="15.75" customHeight="1" x14ac:dyDescent="0.25">
      <c r="A2438" s="23">
        <v>2437</v>
      </c>
      <c r="B2438" s="24" t="s">
        <v>4631</v>
      </c>
      <c r="C2438" s="24" t="s">
        <v>4632</v>
      </c>
      <c r="D2438" s="24" t="s">
        <v>40</v>
      </c>
      <c r="E2438" s="23">
        <v>90</v>
      </c>
      <c r="F2438" s="25">
        <v>28246</v>
      </c>
      <c r="G2438" s="23">
        <f t="shared" ca="1" si="179"/>
        <v>43.961132086821401</v>
      </c>
      <c r="H2438" s="23" t="str">
        <f t="shared" ca="1" si="180"/>
        <v>41-50</v>
      </c>
      <c r="I2438" s="24" t="s">
        <v>344</v>
      </c>
      <c r="J2438" s="24" t="s">
        <v>50</v>
      </c>
      <c r="K2438" s="24" t="s">
        <v>43</v>
      </c>
      <c r="L2438" s="24" t="s">
        <v>44</v>
      </c>
      <c r="M2438" s="24" t="s">
        <v>45</v>
      </c>
      <c r="N2438" s="23">
        <v>18</v>
      </c>
      <c r="O2438" s="22" t="str">
        <f>VLOOKUP(A2438,[1]CustomerAddress!$A$1:$F$3997,2)</f>
        <v>2 Columbus Park</v>
      </c>
      <c r="P2438" s="22">
        <f>VLOOKUP(A2438,[1]CustomerAddress!$A$1:$F$3997,3)</f>
        <v>3075</v>
      </c>
      <c r="Q2438" s="22" t="str">
        <f>VLOOKUP(A2438,[1]CustomerAddress!$A$1:$F$3997,4)</f>
        <v>VIC</v>
      </c>
      <c r="R2438" s="22" t="str">
        <f>VLOOKUP(A2438,[1]CustomerAddress!$A$1:$F$3997,5)</f>
        <v>Australia</v>
      </c>
      <c r="S2438" s="22">
        <f>VLOOKUP(A2438,[1]CustomerAddress!$A$1:$F$3997,6)</f>
        <v>7</v>
      </c>
      <c r="T2438" s="22" t="str">
        <f>VLOOKUP(A2438,Labels!$A$5:$I$3497,9)</f>
        <v>Lost Customer</v>
      </c>
    </row>
    <row r="2439" spans="1:20" s="22" customFormat="1" ht="15.75" customHeight="1" x14ac:dyDescent="0.25">
      <c r="A2439" s="23">
        <v>2438</v>
      </c>
      <c r="B2439" s="24" t="s">
        <v>4633</v>
      </c>
      <c r="C2439" s="24" t="s">
        <v>4634</v>
      </c>
      <c r="D2439" s="24" t="s">
        <v>40</v>
      </c>
      <c r="E2439" s="23">
        <v>76</v>
      </c>
      <c r="F2439" s="25">
        <v>30345</v>
      </c>
      <c r="G2439" s="23">
        <f t="shared" ca="1" si="179"/>
        <v>38.210447155314554</v>
      </c>
      <c r="H2439" s="23" t="str">
        <f t="shared" ca="1" si="180"/>
        <v>31-40</v>
      </c>
      <c r="I2439" s="24" t="s">
        <v>289</v>
      </c>
      <c r="J2439" s="24" t="s">
        <v>84</v>
      </c>
      <c r="K2439" s="24" t="s">
        <v>43</v>
      </c>
      <c r="L2439" s="24" t="s">
        <v>44</v>
      </c>
      <c r="M2439" s="24" t="s">
        <v>45</v>
      </c>
      <c r="N2439" s="23">
        <v>4</v>
      </c>
      <c r="O2439" s="22" t="str">
        <f>VLOOKUP(A2439,[1]CustomerAddress!$A$1:$F$3997,2)</f>
        <v>99739 Coolidge Crossing</v>
      </c>
      <c r="P2439" s="22">
        <f>VLOOKUP(A2439,[1]CustomerAddress!$A$1:$F$3997,3)</f>
        <v>2760</v>
      </c>
      <c r="Q2439" s="22" t="str">
        <f>VLOOKUP(A2439,[1]CustomerAddress!$A$1:$F$3997,4)</f>
        <v>NSW</v>
      </c>
      <c r="R2439" s="22" t="str">
        <f>VLOOKUP(A2439,[1]CustomerAddress!$A$1:$F$3997,5)</f>
        <v>Australia</v>
      </c>
      <c r="S2439" s="22">
        <f>VLOOKUP(A2439,[1]CustomerAddress!$A$1:$F$3997,6)</f>
        <v>7</v>
      </c>
      <c r="T2439" s="22" t="str">
        <f>VLOOKUP(A2439,Labels!$A$5:$I$3497,9)</f>
        <v>Potential Customer</v>
      </c>
    </row>
    <row r="2440" spans="1:20" s="22" customFormat="1" ht="15.75" customHeight="1" x14ac:dyDescent="0.25">
      <c r="A2440" s="23">
        <v>2439</v>
      </c>
      <c r="B2440" s="24" t="s">
        <v>4635</v>
      </c>
      <c r="C2440" s="24" t="s">
        <v>4636</v>
      </c>
      <c r="D2440" s="24" t="s">
        <v>40</v>
      </c>
      <c r="E2440" s="23">
        <v>44</v>
      </c>
      <c r="F2440" s="25">
        <v>24747</v>
      </c>
      <c r="G2440" s="23">
        <f t="shared" ca="1" si="179"/>
        <v>53.547433456684416</v>
      </c>
      <c r="H2440" s="23" t="str">
        <f t="shared" ca="1" si="180"/>
        <v>51-60</v>
      </c>
      <c r="J2440" s="24" t="s">
        <v>84</v>
      </c>
      <c r="K2440" s="24" t="s">
        <v>62</v>
      </c>
      <c r="L2440" s="24" t="s">
        <v>44</v>
      </c>
      <c r="M2440" s="24" t="s">
        <v>57</v>
      </c>
      <c r="N2440" s="23">
        <v>15</v>
      </c>
      <c r="O2440" s="22" t="str">
        <f>VLOOKUP(A2440,[1]CustomerAddress!$A$1:$F$3997,2)</f>
        <v>75 Westerfield Park</v>
      </c>
      <c r="P2440" s="22">
        <f>VLOOKUP(A2440,[1]CustomerAddress!$A$1:$F$3997,3)</f>
        <v>4570</v>
      </c>
      <c r="Q2440" s="22" t="str">
        <f>VLOOKUP(A2440,[1]CustomerAddress!$A$1:$F$3997,4)</f>
        <v>QLD</v>
      </c>
      <c r="R2440" s="22" t="str">
        <f>VLOOKUP(A2440,[1]CustomerAddress!$A$1:$F$3997,5)</f>
        <v>Australia</v>
      </c>
      <c r="S2440" s="22">
        <f>VLOOKUP(A2440,[1]CustomerAddress!$A$1:$F$3997,6)</f>
        <v>1</v>
      </c>
      <c r="T2440" s="22" t="str">
        <f>VLOOKUP(A2440,Labels!$A$5:$I$3497,9)</f>
        <v>Becoming Loyal</v>
      </c>
    </row>
    <row r="2441" spans="1:20" s="22" customFormat="1" ht="15.75" customHeight="1" x14ac:dyDescent="0.25">
      <c r="A2441" s="23">
        <v>2440</v>
      </c>
      <c r="B2441" s="24" t="s">
        <v>4637</v>
      </c>
      <c r="C2441" s="24" t="s">
        <v>4638</v>
      </c>
      <c r="D2441" s="24" t="s">
        <v>40</v>
      </c>
      <c r="E2441" s="23">
        <v>17</v>
      </c>
      <c r="F2441" s="25">
        <v>21814</v>
      </c>
      <c r="G2441" s="23">
        <f t="shared" ca="1" si="179"/>
        <v>61.583049895040581</v>
      </c>
      <c r="H2441" s="23" t="str">
        <f t="shared" ca="1" si="180"/>
        <v>61-70</v>
      </c>
      <c r="I2441" s="24" t="s">
        <v>1163</v>
      </c>
      <c r="J2441" s="24" t="s">
        <v>84</v>
      </c>
      <c r="K2441" s="24" t="s">
        <v>62</v>
      </c>
      <c r="L2441" s="24" t="s">
        <v>44</v>
      </c>
      <c r="M2441" s="24" t="s">
        <v>57</v>
      </c>
      <c r="N2441" s="23">
        <v>8</v>
      </c>
      <c r="O2441" s="22" t="str">
        <f>VLOOKUP(A2441,[1]CustomerAddress!$A$1:$F$3997,2)</f>
        <v>62842 Pearson Point</v>
      </c>
      <c r="P2441" s="22">
        <f>VLOOKUP(A2441,[1]CustomerAddress!$A$1:$F$3997,3)</f>
        <v>2508</v>
      </c>
      <c r="Q2441" s="22" t="str">
        <f>VLOOKUP(A2441,[1]CustomerAddress!$A$1:$F$3997,4)</f>
        <v>NSW</v>
      </c>
      <c r="R2441" s="22" t="str">
        <f>VLOOKUP(A2441,[1]CustomerAddress!$A$1:$F$3997,5)</f>
        <v>Australia</v>
      </c>
      <c r="S2441" s="22">
        <f>VLOOKUP(A2441,[1]CustomerAddress!$A$1:$F$3997,6)</f>
        <v>9</v>
      </c>
      <c r="T2441" s="22" t="str">
        <f>VLOOKUP(A2441,Labels!$A$5:$I$3497,9)</f>
        <v>Almost Lost Customer</v>
      </c>
    </row>
    <row r="2442" spans="1:20" s="22" customFormat="1" ht="15.75" customHeight="1" x14ac:dyDescent="0.25">
      <c r="A2442" s="23">
        <v>2441</v>
      </c>
      <c r="B2442" s="24" t="s">
        <v>4639</v>
      </c>
      <c r="C2442" s="24" t="s">
        <v>4640</v>
      </c>
      <c r="D2442" s="24" t="s">
        <v>40</v>
      </c>
      <c r="E2442" s="23">
        <v>52</v>
      </c>
      <c r="F2442" s="25">
        <v>21638</v>
      </c>
      <c r="G2442" s="23">
        <f t="shared" ca="1" si="179"/>
        <v>62.065241675862502</v>
      </c>
      <c r="H2442" s="23" t="str">
        <f t="shared" ca="1" si="180"/>
        <v>61-70</v>
      </c>
      <c r="J2442" s="24" t="s">
        <v>54</v>
      </c>
      <c r="K2442" s="24" t="s">
        <v>66</v>
      </c>
      <c r="L2442" s="24" t="s">
        <v>44</v>
      </c>
      <c r="M2442" s="24" t="s">
        <v>45</v>
      </c>
      <c r="N2442" s="23">
        <v>5</v>
      </c>
      <c r="O2442" s="22" t="str">
        <f>VLOOKUP(A2442,[1]CustomerAddress!$A$1:$F$3997,2)</f>
        <v>78426 Fulton Plaza</v>
      </c>
      <c r="P2442" s="22">
        <f>VLOOKUP(A2442,[1]CustomerAddress!$A$1:$F$3997,3)</f>
        <v>4223</v>
      </c>
      <c r="Q2442" s="22" t="str">
        <f>VLOOKUP(A2442,[1]CustomerAddress!$A$1:$F$3997,4)</f>
        <v>QLD</v>
      </c>
      <c r="R2442" s="22" t="str">
        <f>VLOOKUP(A2442,[1]CustomerAddress!$A$1:$F$3997,5)</f>
        <v>Australia</v>
      </c>
      <c r="S2442" s="22">
        <f>VLOOKUP(A2442,[1]CustomerAddress!$A$1:$F$3997,6)</f>
        <v>9</v>
      </c>
      <c r="T2442" s="22" t="str">
        <f>VLOOKUP(A2442,Labels!$A$5:$I$3497,9)</f>
        <v>Late Bloomer</v>
      </c>
    </row>
    <row r="2443" spans="1:20" s="22" customFormat="1" ht="15.75" customHeight="1" x14ac:dyDescent="0.25">
      <c r="A2443" s="23">
        <v>2442</v>
      </c>
      <c r="B2443" s="24" t="s">
        <v>4641</v>
      </c>
      <c r="C2443" s="24" t="s">
        <v>4642</v>
      </c>
      <c r="D2443" s="24" t="s">
        <v>48</v>
      </c>
      <c r="E2443" s="23">
        <v>8</v>
      </c>
      <c r="F2443" s="25">
        <v>21106</v>
      </c>
      <c r="G2443" s="23">
        <f t="shared" ca="1" si="179"/>
        <v>63.522775922437845</v>
      </c>
      <c r="H2443" s="23" t="str">
        <f t="shared" ca="1" si="180"/>
        <v>61-70</v>
      </c>
      <c r="I2443" s="24" t="s">
        <v>157</v>
      </c>
      <c r="J2443" s="24" t="s">
        <v>42</v>
      </c>
      <c r="K2443" s="24" t="s">
        <v>62</v>
      </c>
      <c r="L2443" s="24" t="s">
        <v>44</v>
      </c>
      <c r="M2443" s="24" t="s">
        <v>45</v>
      </c>
      <c r="N2443" s="23">
        <v>17</v>
      </c>
      <c r="O2443" s="22" t="str">
        <f>VLOOKUP(A2443,[1]CustomerAddress!$A$1:$F$3997,2)</f>
        <v>336 Service Pass</v>
      </c>
      <c r="P2443" s="22">
        <f>VLOOKUP(A2443,[1]CustomerAddress!$A$1:$F$3997,3)</f>
        <v>2073</v>
      </c>
      <c r="Q2443" s="22" t="str">
        <f>VLOOKUP(A2443,[1]CustomerAddress!$A$1:$F$3997,4)</f>
        <v>NSW</v>
      </c>
      <c r="R2443" s="22" t="str">
        <f>VLOOKUP(A2443,[1]CustomerAddress!$A$1:$F$3997,5)</f>
        <v>Australia</v>
      </c>
      <c r="S2443" s="22">
        <f>VLOOKUP(A2443,[1]CustomerAddress!$A$1:$F$3997,6)</f>
        <v>11</v>
      </c>
      <c r="T2443" s="22" t="str">
        <f>VLOOKUP(A2443,Labels!$A$5:$I$3497,9)</f>
        <v>High Risk Customer</v>
      </c>
    </row>
    <row r="2444" spans="1:20" s="22" customFormat="1" ht="15.75" customHeight="1" x14ac:dyDescent="0.25">
      <c r="A2444" s="23">
        <v>2443</v>
      </c>
      <c r="B2444" s="24" t="s">
        <v>3266</v>
      </c>
      <c r="C2444" s="24" t="s">
        <v>4643</v>
      </c>
      <c r="D2444" s="24" t="s">
        <v>48</v>
      </c>
      <c r="E2444" s="23">
        <v>30</v>
      </c>
      <c r="F2444" s="25">
        <v>32917</v>
      </c>
      <c r="G2444" s="23">
        <f t="shared" ca="1" si="179"/>
        <v>31.1638718128488</v>
      </c>
      <c r="H2444" s="23" t="str">
        <f t="shared" ca="1" si="180"/>
        <v>31-40</v>
      </c>
      <c r="I2444" s="24" t="s">
        <v>816</v>
      </c>
      <c r="J2444" s="24" t="s">
        <v>54</v>
      </c>
      <c r="K2444" s="24" t="s">
        <v>66</v>
      </c>
      <c r="L2444" s="24" t="s">
        <v>44</v>
      </c>
      <c r="M2444" s="24" t="s">
        <v>57</v>
      </c>
      <c r="N2444" s="23">
        <v>20</v>
      </c>
      <c r="O2444" s="22" t="str">
        <f>VLOOKUP(A2444,[1]CustomerAddress!$A$1:$F$3997,2)</f>
        <v>4 Northridge Center</v>
      </c>
      <c r="P2444" s="22">
        <f>VLOOKUP(A2444,[1]CustomerAddress!$A$1:$F$3997,3)</f>
        <v>2076</v>
      </c>
      <c r="Q2444" s="22" t="str">
        <f>VLOOKUP(A2444,[1]CustomerAddress!$A$1:$F$3997,4)</f>
        <v>NSW</v>
      </c>
      <c r="R2444" s="22" t="str">
        <f>VLOOKUP(A2444,[1]CustomerAddress!$A$1:$F$3997,5)</f>
        <v>Australia</v>
      </c>
      <c r="S2444" s="22">
        <f>VLOOKUP(A2444,[1]CustomerAddress!$A$1:$F$3997,6)</f>
        <v>11</v>
      </c>
      <c r="T2444" s="22" t="str">
        <f>VLOOKUP(A2444,Labels!$A$5:$I$3497,9)</f>
        <v>Becoming Loyal</v>
      </c>
    </row>
    <row r="2445" spans="1:20" s="22" customFormat="1" ht="15.75" customHeight="1" x14ac:dyDescent="0.25">
      <c r="A2445" s="23">
        <v>2444</v>
      </c>
      <c r="B2445" s="24" t="s">
        <v>4644</v>
      </c>
      <c r="C2445" s="24" t="s">
        <v>4645</v>
      </c>
      <c r="D2445" s="24" t="s">
        <v>48</v>
      </c>
      <c r="E2445" s="23">
        <v>22</v>
      </c>
      <c r="F2445" s="25">
        <v>28258</v>
      </c>
      <c r="G2445" s="23">
        <f t="shared" ca="1" si="179"/>
        <v>43.928255374492636</v>
      </c>
      <c r="H2445" s="23" t="str">
        <f t="shared" ca="1" si="180"/>
        <v>41-50</v>
      </c>
      <c r="I2445" s="24" t="s">
        <v>362</v>
      </c>
      <c r="J2445" s="24" t="s">
        <v>84</v>
      </c>
      <c r="K2445" s="24" t="s">
        <v>66</v>
      </c>
      <c r="L2445" s="24" t="s">
        <v>44</v>
      </c>
      <c r="M2445" s="24" t="s">
        <v>57</v>
      </c>
      <c r="N2445" s="23">
        <v>11</v>
      </c>
      <c r="O2445" s="22" t="str">
        <f>VLOOKUP(A2445,[1]CustomerAddress!$A$1:$F$3997,2)</f>
        <v>8 Superior Court</v>
      </c>
      <c r="P2445" s="22">
        <f>VLOOKUP(A2445,[1]CustomerAddress!$A$1:$F$3997,3)</f>
        <v>3174</v>
      </c>
      <c r="Q2445" s="22" t="str">
        <f>VLOOKUP(A2445,[1]CustomerAddress!$A$1:$F$3997,4)</f>
        <v>VIC</v>
      </c>
      <c r="R2445" s="22" t="str">
        <f>VLOOKUP(A2445,[1]CustomerAddress!$A$1:$F$3997,5)</f>
        <v>Australia</v>
      </c>
      <c r="S2445" s="22">
        <f>VLOOKUP(A2445,[1]CustomerAddress!$A$1:$F$3997,6)</f>
        <v>5</v>
      </c>
      <c r="T2445" s="22" t="str">
        <f>VLOOKUP(A2445,Labels!$A$5:$I$3497,9)</f>
        <v>Late Bloomer</v>
      </c>
    </row>
    <row r="2446" spans="1:20" s="22" customFormat="1" ht="15.75" customHeight="1" x14ac:dyDescent="0.25">
      <c r="A2446" s="23">
        <v>2445</v>
      </c>
      <c r="B2446" s="24" t="s">
        <v>4646</v>
      </c>
      <c r="C2446" s="24" t="s">
        <v>4647</v>
      </c>
      <c r="D2446" s="24" t="s">
        <v>48</v>
      </c>
      <c r="E2446" s="23">
        <v>46</v>
      </c>
      <c r="F2446" s="25">
        <v>27830</v>
      </c>
      <c r="G2446" s="23">
        <f t="shared" ca="1" si="179"/>
        <v>45.100858114218667</v>
      </c>
      <c r="H2446" s="23" t="str">
        <f t="shared" ca="1" si="180"/>
        <v>41-50</v>
      </c>
      <c r="I2446" s="24" t="s">
        <v>292</v>
      </c>
      <c r="J2446" s="24" t="s">
        <v>65</v>
      </c>
      <c r="K2446" s="24" t="s">
        <v>62</v>
      </c>
      <c r="L2446" s="24" t="s">
        <v>44</v>
      </c>
      <c r="M2446" s="24" t="s">
        <v>57</v>
      </c>
      <c r="N2446" s="23">
        <v>18</v>
      </c>
      <c r="O2446" s="22" t="str">
        <f>VLOOKUP(A2446,[1]CustomerAddress!$A$1:$F$3997,2)</f>
        <v>8147 Dapin Hill</v>
      </c>
      <c r="P2446" s="22">
        <f>VLOOKUP(A2446,[1]CustomerAddress!$A$1:$F$3997,3)</f>
        <v>2280</v>
      </c>
      <c r="Q2446" s="22" t="str">
        <f>VLOOKUP(A2446,[1]CustomerAddress!$A$1:$F$3997,4)</f>
        <v>NSW</v>
      </c>
      <c r="R2446" s="22" t="str">
        <f>VLOOKUP(A2446,[1]CustomerAddress!$A$1:$F$3997,5)</f>
        <v>Australia</v>
      </c>
      <c r="S2446" s="22">
        <f>VLOOKUP(A2446,[1]CustomerAddress!$A$1:$F$3997,6)</f>
        <v>8</v>
      </c>
      <c r="T2446" s="22" t="str">
        <f>VLOOKUP(A2446,Labels!$A$5:$I$3497,9)</f>
        <v>Becoming Loyal</v>
      </c>
    </row>
    <row r="2447" spans="1:20" s="22" customFormat="1" ht="15.75" customHeight="1" x14ac:dyDescent="0.25">
      <c r="A2447" s="23">
        <v>2446</v>
      </c>
      <c r="B2447" s="24" t="s">
        <v>4648</v>
      </c>
      <c r="C2447" s="24" t="s">
        <v>4649</v>
      </c>
      <c r="D2447" s="24" t="s">
        <v>48</v>
      </c>
      <c r="E2447" s="23">
        <v>33</v>
      </c>
      <c r="F2447" s="25">
        <v>20705</v>
      </c>
      <c r="G2447" s="23">
        <f t="shared" ca="1" si="179"/>
        <v>64.621406059424146</v>
      </c>
      <c r="H2447" s="23" t="str">
        <f t="shared" ca="1" si="180"/>
        <v>61-70</v>
      </c>
      <c r="J2447" s="24" t="s">
        <v>65</v>
      </c>
      <c r="K2447" s="24" t="s">
        <v>62</v>
      </c>
      <c r="L2447" s="24" t="s">
        <v>44</v>
      </c>
      <c r="M2447" s="24" t="s">
        <v>57</v>
      </c>
      <c r="N2447" s="23">
        <v>17</v>
      </c>
      <c r="O2447" s="22" t="str">
        <f>VLOOKUP(A2447,[1]CustomerAddress!$A$1:$F$3997,2)</f>
        <v>047 Kedzie Park</v>
      </c>
      <c r="P2447" s="22">
        <f>VLOOKUP(A2447,[1]CustomerAddress!$A$1:$F$3997,3)</f>
        <v>2206</v>
      </c>
      <c r="Q2447" s="22" t="str">
        <f>VLOOKUP(A2447,[1]CustomerAddress!$A$1:$F$3997,4)</f>
        <v>NSW</v>
      </c>
      <c r="R2447" s="22" t="str">
        <f>VLOOKUP(A2447,[1]CustomerAddress!$A$1:$F$3997,5)</f>
        <v>Australia</v>
      </c>
      <c r="S2447" s="22">
        <f>VLOOKUP(A2447,[1]CustomerAddress!$A$1:$F$3997,6)</f>
        <v>11</v>
      </c>
      <c r="T2447" s="22" t="str">
        <f>VLOOKUP(A2447,Labels!$A$5:$I$3497,9)</f>
        <v>Losing Customer</v>
      </c>
    </row>
    <row r="2448" spans="1:20" s="22" customFormat="1" ht="15.75" customHeight="1" x14ac:dyDescent="0.25">
      <c r="A2448" s="23">
        <v>2447</v>
      </c>
      <c r="B2448" s="24" t="s">
        <v>4650</v>
      </c>
      <c r="C2448" s="24" t="s">
        <v>4651</v>
      </c>
      <c r="D2448" s="24" t="s">
        <v>48</v>
      </c>
      <c r="E2448" s="23">
        <v>55</v>
      </c>
      <c r="F2448" s="25">
        <v>35436</v>
      </c>
      <c r="G2448" s="23">
        <f t="shared" ca="1" si="179"/>
        <v>24.262501949835102</v>
      </c>
      <c r="H2448" s="23" t="str">
        <f t="shared" ca="1" si="180"/>
        <v>21-30</v>
      </c>
      <c r="I2448" s="24" t="s">
        <v>596</v>
      </c>
      <c r="J2448" s="24" t="s">
        <v>61</v>
      </c>
      <c r="K2448" s="24" t="s">
        <v>62</v>
      </c>
      <c r="L2448" s="24" t="s">
        <v>44</v>
      </c>
      <c r="M2448" s="24" t="s">
        <v>45</v>
      </c>
      <c r="N2448" s="23">
        <v>2</v>
      </c>
      <c r="O2448" s="22" t="str">
        <f>VLOOKUP(A2448,[1]CustomerAddress!$A$1:$F$3997,2)</f>
        <v>9346 Sunfield Plaza</v>
      </c>
      <c r="P2448" s="22">
        <f>VLOOKUP(A2448,[1]CustomerAddress!$A$1:$F$3997,3)</f>
        <v>2671</v>
      </c>
      <c r="Q2448" s="22" t="str">
        <f>VLOOKUP(A2448,[1]CustomerAddress!$A$1:$F$3997,4)</f>
        <v>NSW</v>
      </c>
      <c r="R2448" s="22" t="str">
        <f>VLOOKUP(A2448,[1]CustomerAddress!$A$1:$F$3997,5)</f>
        <v>Australia</v>
      </c>
      <c r="S2448" s="22">
        <f>VLOOKUP(A2448,[1]CustomerAddress!$A$1:$F$3997,6)</f>
        <v>1</v>
      </c>
      <c r="T2448" s="22" t="str">
        <f>VLOOKUP(A2448,Labels!$A$5:$I$3497,9)</f>
        <v>Potential Customer</v>
      </c>
    </row>
    <row r="2449" spans="1:20" s="22" customFormat="1" ht="15.75" customHeight="1" x14ac:dyDescent="0.25">
      <c r="A2449" s="23">
        <v>2448</v>
      </c>
      <c r="B2449" s="24" t="s">
        <v>4652</v>
      </c>
      <c r="C2449" s="24" t="s">
        <v>4653</v>
      </c>
      <c r="D2449" s="24" t="s">
        <v>40</v>
      </c>
      <c r="E2449" s="23">
        <v>5</v>
      </c>
      <c r="F2449" s="25">
        <v>33956</v>
      </c>
      <c r="G2449" s="23">
        <f t="shared" ca="1" si="179"/>
        <v>28.317296470383049</v>
      </c>
      <c r="H2449" s="23" t="str">
        <f t="shared" ca="1" si="180"/>
        <v>21-30</v>
      </c>
      <c r="I2449" s="24" t="s">
        <v>472</v>
      </c>
      <c r="J2449" s="24" t="s">
        <v>54</v>
      </c>
      <c r="K2449" s="24" t="s">
        <v>66</v>
      </c>
      <c r="L2449" s="24" t="s">
        <v>44</v>
      </c>
      <c r="M2449" s="24" t="s">
        <v>57</v>
      </c>
      <c r="N2449" s="23">
        <v>10</v>
      </c>
      <c r="O2449" s="22" t="str">
        <f>VLOOKUP(A2449,[1]CustomerAddress!$A$1:$F$3997,2)</f>
        <v>11 Dunning Pass</v>
      </c>
      <c r="P2449" s="22">
        <f>VLOOKUP(A2449,[1]CustomerAddress!$A$1:$F$3997,3)</f>
        <v>2219</v>
      </c>
      <c r="Q2449" s="22" t="str">
        <f>VLOOKUP(A2449,[1]CustomerAddress!$A$1:$F$3997,4)</f>
        <v>NSW</v>
      </c>
      <c r="R2449" s="22" t="str">
        <f>VLOOKUP(A2449,[1]CustomerAddress!$A$1:$F$3997,5)</f>
        <v>Australia</v>
      </c>
      <c r="S2449" s="22">
        <f>VLOOKUP(A2449,[1]CustomerAddress!$A$1:$F$3997,6)</f>
        <v>10</v>
      </c>
      <c r="T2449" s="22" t="str">
        <f>VLOOKUP(A2449,Labels!$A$5:$I$3497,9)</f>
        <v>Becoming Loyal</v>
      </c>
    </row>
    <row r="2450" spans="1:20" s="22" customFormat="1" ht="15.75" customHeight="1" x14ac:dyDescent="0.25">
      <c r="A2450" s="23">
        <v>2449</v>
      </c>
      <c r="B2450" s="24" t="s">
        <v>4654</v>
      </c>
      <c r="C2450" s="24" t="s">
        <v>4655</v>
      </c>
      <c r="D2450" s="24" t="s">
        <v>48</v>
      </c>
      <c r="E2450" s="23">
        <v>54</v>
      </c>
      <c r="F2450" s="25">
        <v>30103</v>
      </c>
      <c r="G2450" s="23">
        <f t="shared" ca="1" si="179"/>
        <v>38.873460853944692</v>
      </c>
      <c r="H2450" s="23" t="str">
        <f t="shared" ca="1" si="180"/>
        <v>31-40</v>
      </c>
      <c r="I2450" s="24" t="s">
        <v>596</v>
      </c>
      <c r="J2450" s="24" t="s">
        <v>61</v>
      </c>
      <c r="K2450" s="24" t="s">
        <v>62</v>
      </c>
      <c r="L2450" s="24" t="s">
        <v>44</v>
      </c>
      <c r="M2450" s="24" t="s">
        <v>57</v>
      </c>
      <c r="N2450" s="23">
        <v>8</v>
      </c>
      <c r="O2450" s="22" t="str">
        <f>VLOOKUP(A2450,[1]CustomerAddress!$A$1:$F$3997,2)</f>
        <v>67 Crowley Drive</v>
      </c>
      <c r="P2450" s="22">
        <f>VLOOKUP(A2450,[1]CustomerAddress!$A$1:$F$3997,3)</f>
        <v>3216</v>
      </c>
      <c r="Q2450" s="22" t="str">
        <f>VLOOKUP(A2450,[1]CustomerAddress!$A$1:$F$3997,4)</f>
        <v>VIC</v>
      </c>
      <c r="R2450" s="22" t="str">
        <f>VLOOKUP(A2450,[1]CustomerAddress!$A$1:$F$3997,5)</f>
        <v>Australia</v>
      </c>
      <c r="S2450" s="22">
        <f>VLOOKUP(A2450,[1]CustomerAddress!$A$1:$F$3997,6)</f>
        <v>4</v>
      </c>
      <c r="T2450" s="22" t="str">
        <f>VLOOKUP(A2450,Labels!$A$5:$I$3497,9)</f>
        <v>High Risk Customer</v>
      </c>
    </row>
    <row r="2451" spans="1:20" s="22" customFormat="1" ht="15.75" customHeight="1" x14ac:dyDescent="0.25">
      <c r="A2451" s="23">
        <v>2450</v>
      </c>
      <c r="B2451" s="24" t="s">
        <v>1808</v>
      </c>
      <c r="C2451" s="24" t="s">
        <v>4656</v>
      </c>
      <c r="D2451" s="24" t="s">
        <v>48</v>
      </c>
      <c r="E2451" s="23">
        <v>64</v>
      </c>
      <c r="F2451" s="25">
        <v>27201</v>
      </c>
      <c r="G2451" s="23">
        <f t="shared" ca="1" si="179"/>
        <v>46.824145785451542</v>
      </c>
      <c r="H2451" s="23" t="str">
        <f t="shared" ca="1" si="180"/>
        <v>41-50</v>
      </c>
      <c r="I2451" s="24" t="s">
        <v>519</v>
      </c>
      <c r="J2451" s="24" t="s">
        <v>65</v>
      </c>
      <c r="K2451" s="24" t="s">
        <v>62</v>
      </c>
      <c r="L2451" s="24" t="s">
        <v>44</v>
      </c>
      <c r="M2451" s="24" t="s">
        <v>45</v>
      </c>
      <c r="N2451" s="23">
        <v>7</v>
      </c>
      <c r="O2451" s="22" t="str">
        <f>VLOOKUP(A2451,[1]CustomerAddress!$A$1:$F$3997,2)</f>
        <v>76 Schiller Pass</v>
      </c>
      <c r="P2451" s="22">
        <f>VLOOKUP(A2451,[1]CustomerAddress!$A$1:$F$3997,3)</f>
        <v>4455</v>
      </c>
      <c r="Q2451" s="22" t="str">
        <f>VLOOKUP(A2451,[1]CustomerAddress!$A$1:$F$3997,4)</f>
        <v>QLD</v>
      </c>
      <c r="R2451" s="22" t="str">
        <f>VLOOKUP(A2451,[1]CustomerAddress!$A$1:$F$3997,5)</f>
        <v>Australia</v>
      </c>
      <c r="S2451" s="22">
        <f>VLOOKUP(A2451,[1]CustomerAddress!$A$1:$F$3997,6)</f>
        <v>3</v>
      </c>
      <c r="T2451" s="22" t="str">
        <f>VLOOKUP(A2451,Labels!$A$5:$I$3497,9)</f>
        <v>Late Bloomer</v>
      </c>
    </row>
    <row r="2452" spans="1:20" s="22" customFormat="1" ht="15.75" customHeight="1" x14ac:dyDescent="0.25">
      <c r="A2452" s="23">
        <v>2451</v>
      </c>
      <c r="B2452" s="24" t="s">
        <v>4657</v>
      </c>
      <c r="C2452" s="24" t="s">
        <v>4658</v>
      </c>
      <c r="D2452" s="24" t="s">
        <v>48</v>
      </c>
      <c r="E2452" s="23">
        <v>33</v>
      </c>
      <c r="F2452" s="25">
        <v>26732</v>
      </c>
      <c r="G2452" s="23">
        <f t="shared" ca="1" si="179"/>
        <v>48.109077292300853</v>
      </c>
      <c r="H2452" s="23" t="str">
        <f t="shared" ca="1" si="180"/>
        <v>41-50</v>
      </c>
      <c r="I2452" s="24" t="s">
        <v>124</v>
      </c>
      <c r="J2452" s="24" t="s">
        <v>75</v>
      </c>
      <c r="K2452" s="24" t="s">
        <v>62</v>
      </c>
      <c r="L2452" s="24" t="s">
        <v>44</v>
      </c>
      <c r="M2452" s="24" t="s">
        <v>45</v>
      </c>
      <c r="N2452" s="23">
        <v>18</v>
      </c>
      <c r="O2452" s="22" t="str">
        <f>VLOOKUP(A2452,[1]CustomerAddress!$A$1:$F$3997,2)</f>
        <v>71761 Almo Street</v>
      </c>
      <c r="P2452" s="22">
        <f>VLOOKUP(A2452,[1]CustomerAddress!$A$1:$F$3997,3)</f>
        <v>4178</v>
      </c>
      <c r="Q2452" s="22" t="str">
        <f>VLOOKUP(A2452,[1]CustomerAddress!$A$1:$F$3997,4)</f>
        <v>QLD</v>
      </c>
      <c r="R2452" s="22" t="str">
        <f>VLOOKUP(A2452,[1]CustomerAddress!$A$1:$F$3997,5)</f>
        <v>Australia</v>
      </c>
      <c r="S2452" s="22">
        <f>VLOOKUP(A2452,[1]CustomerAddress!$A$1:$F$3997,6)</f>
        <v>7</v>
      </c>
      <c r="T2452" s="22" t="str">
        <f>VLOOKUP(A2452,Labels!$A$5:$I$3497,9)</f>
        <v>Recent Customer</v>
      </c>
    </row>
    <row r="2453" spans="1:20" s="22" customFormat="1" ht="15.75" customHeight="1" x14ac:dyDescent="0.25">
      <c r="A2453" s="23">
        <v>2452</v>
      </c>
      <c r="B2453" s="24" t="s">
        <v>4659</v>
      </c>
      <c r="C2453" s="24" t="s">
        <v>4660</v>
      </c>
      <c r="D2453" s="24" t="s">
        <v>40</v>
      </c>
      <c r="E2453" s="23">
        <v>93</v>
      </c>
      <c r="F2453" s="25">
        <v>27599</v>
      </c>
      <c r="G2453" s="23">
        <f t="shared" ca="1" si="179"/>
        <v>45.733734826547433</v>
      </c>
      <c r="H2453" s="23" t="str">
        <f t="shared" ca="1" si="180"/>
        <v>41-50</v>
      </c>
      <c r="I2453" s="24" t="s">
        <v>390</v>
      </c>
      <c r="J2453" s="24" t="s">
        <v>84</v>
      </c>
      <c r="K2453" s="24" t="s">
        <v>43</v>
      </c>
      <c r="L2453" s="24" t="s">
        <v>44</v>
      </c>
      <c r="M2453" s="24" t="s">
        <v>45</v>
      </c>
      <c r="N2453" s="23">
        <v>17</v>
      </c>
      <c r="O2453" s="22" t="str">
        <f>VLOOKUP(A2453,[1]CustomerAddress!$A$1:$F$3997,2)</f>
        <v>4898 Buell Terrace</v>
      </c>
      <c r="P2453" s="22">
        <f>VLOOKUP(A2453,[1]CustomerAddress!$A$1:$F$3997,3)</f>
        <v>3043</v>
      </c>
      <c r="Q2453" s="22" t="str">
        <f>VLOOKUP(A2453,[1]CustomerAddress!$A$1:$F$3997,4)</f>
        <v>VIC</v>
      </c>
      <c r="R2453" s="22" t="str">
        <f>VLOOKUP(A2453,[1]CustomerAddress!$A$1:$F$3997,5)</f>
        <v>Australia</v>
      </c>
      <c r="S2453" s="22">
        <f>VLOOKUP(A2453,[1]CustomerAddress!$A$1:$F$3997,6)</f>
        <v>7</v>
      </c>
      <c r="T2453" s="22" t="str">
        <f>VLOOKUP(A2453,Labels!$A$5:$I$3497,9)</f>
        <v>Recent Customer</v>
      </c>
    </row>
    <row r="2454" spans="1:20" s="22" customFormat="1" ht="15.75" customHeight="1" x14ac:dyDescent="0.25">
      <c r="A2454" s="23">
        <v>2453</v>
      </c>
      <c r="B2454" s="24" t="s">
        <v>4661</v>
      </c>
      <c r="C2454" s="24" t="s">
        <v>4662</v>
      </c>
      <c r="D2454" s="24" t="s">
        <v>40</v>
      </c>
      <c r="E2454" s="23">
        <v>22</v>
      </c>
      <c r="F2454" s="25">
        <v>33821</v>
      </c>
      <c r="G2454" s="23">
        <f t="shared" ca="1" si="179"/>
        <v>28.687159484081679</v>
      </c>
      <c r="H2454" s="23" t="str">
        <f t="shared" ca="1" si="180"/>
        <v>21-30</v>
      </c>
      <c r="I2454" s="24" t="s">
        <v>522</v>
      </c>
      <c r="J2454" s="24" t="s">
        <v>138</v>
      </c>
      <c r="K2454" s="24" t="s">
        <v>66</v>
      </c>
      <c r="L2454" s="24" t="s">
        <v>44</v>
      </c>
      <c r="M2454" s="24" t="s">
        <v>57</v>
      </c>
      <c r="N2454" s="23">
        <v>9</v>
      </c>
      <c r="O2454" s="22" t="str">
        <f>VLOOKUP(A2454,[1]CustomerAddress!$A$1:$F$3997,2)</f>
        <v>6 Morningstar Way</v>
      </c>
      <c r="P2454" s="22">
        <f>VLOOKUP(A2454,[1]CustomerAddress!$A$1:$F$3997,3)</f>
        <v>2165</v>
      </c>
      <c r="Q2454" s="22" t="str">
        <f>VLOOKUP(A2454,[1]CustomerAddress!$A$1:$F$3997,4)</f>
        <v>NSW</v>
      </c>
      <c r="R2454" s="22" t="str">
        <f>VLOOKUP(A2454,[1]CustomerAddress!$A$1:$F$3997,5)</f>
        <v>Australia</v>
      </c>
      <c r="S2454" s="22">
        <f>VLOOKUP(A2454,[1]CustomerAddress!$A$1:$F$3997,6)</f>
        <v>7</v>
      </c>
      <c r="T2454" s="22" t="str">
        <f>VLOOKUP(A2454,Labels!$A$5:$I$3497,9)</f>
        <v>High Risk Customer</v>
      </c>
    </row>
    <row r="2455" spans="1:20" s="22" customFormat="1" ht="15.75" customHeight="1" x14ac:dyDescent="0.25">
      <c r="A2455" s="23">
        <v>2454</v>
      </c>
      <c r="B2455" s="24" t="s">
        <v>4663</v>
      </c>
      <c r="C2455" s="24" t="s">
        <v>4664</v>
      </c>
      <c r="D2455" s="24" t="s">
        <v>40</v>
      </c>
      <c r="E2455" s="23">
        <v>81</v>
      </c>
      <c r="F2455" s="25">
        <v>21959</v>
      </c>
      <c r="G2455" s="23">
        <f t="shared" ca="1" si="179"/>
        <v>61.185789621067975</v>
      </c>
      <c r="H2455" s="23" t="str">
        <f t="shared" ca="1" si="180"/>
        <v>61-70</v>
      </c>
      <c r="I2455" s="24" t="s">
        <v>742</v>
      </c>
      <c r="J2455" s="24" t="s">
        <v>54</v>
      </c>
      <c r="K2455" s="24" t="s">
        <v>43</v>
      </c>
      <c r="L2455" s="24" t="s">
        <v>44</v>
      </c>
      <c r="M2455" s="24" t="s">
        <v>45</v>
      </c>
      <c r="N2455" s="23">
        <v>12</v>
      </c>
      <c r="O2455" s="22" t="str">
        <f>VLOOKUP(A2455,[1]CustomerAddress!$A$1:$F$3997,2)</f>
        <v>15 Shelley Hill</v>
      </c>
      <c r="P2455" s="22">
        <f>VLOOKUP(A2455,[1]CustomerAddress!$A$1:$F$3997,3)</f>
        <v>2164</v>
      </c>
      <c r="Q2455" s="22" t="str">
        <f>VLOOKUP(A2455,[1]CustomerAddress!$A$1:$F$3997,4)</f>
        <v>NSW</v>
      </c>
      <c r="R2455" s="22" t="str">
        <f>VLOOKUP(A2455,[1]CustomerAddress!$A$1:$F$3997,5)</f>
        <v>Australia</v>
      </c>
      <c r="S2455" s="22">
        <f>VLOOKUP(A2455,[1]CustomerAddress!$A$1:$F$3997,6)</f>
        <v>8</v>
      </c>
      <c r="T2455" s="22" t="str">
        <f>VLOOKUP(A2455,Labels!$A$5:$I$3497,9)</f>
        <v>Recent Customer</v>
      </c>
    </row>
    <row r="2456" spans="1:20" s="22" customFormat="1" ht="15.75" customHeight="1" x14ac:dyDescent="0.25">
      <c r="A2456" s="23">
        <v>2455</v>
      </c>
      <c r="B2456" s="24" t="s">
        <v>4665</v>
      </c>
      <c r="C2456" s="24" t="s">
        <v>4666</v>
      </c>
      <c r="D2456" s="24" t="s">
        <v>40</v>
      </c>
      <c r="E2456" s="23">
        <v>64</v>
      </c>
      <c r="F2456" s="25">
        <v>28407</v>
      </c>
      <c r="G2456" s="23">
        <f t="shared" ca="1" si="179"/>
        <v>43.520036196410445</v>
      </c>
      <c r="H2456" s="23" t="str">
        <f t="shared" ca="1" si="180"/>
        <v>41-50</v>
      </c>
      <c r="J2456" s="24" t="s">
        <v>84</v>
      </c>
      <c r="K2456" s="24" t="s">
        <v>43</v>
      </c>
      <c r="L2456" s="24" t="s">
        <v>44</v>
      </c>
      <c r="M2456" s="24" t="s">
        <v>57</v>
      </c>
      <c r="N2456" s="23">
        <v>21</v>
      </c>
      <c r="O2456" s="22" t="str">
        <f>VLOOKUP(A2456,[1]CustomerAddress!$A$1:$F$3997,2)</f>
        <v>1556 Sheridan Hill</v>
      </c>
      <c r="P2456" s="22">
        <f>VLOOKUP(A2456,[1]CustomerAddress!$A$1:$F$3997,3)</f>
        <v>4165</v>
      </c>
      <c r="Q2456" s="22" t="str">
        <f>VLOOKUP(A2456,[1]CustomerAddress!$A$1:$F$3997,4)</f>
        <v>QLD</v>
      </c>
      <c r="R2456" s="22" t="str">
        <f>VLOOKUP(A2456,[1]CustomerAddress!$A$1:$F$3997,5)</f>
        <v>Australia</v>
      </c>
      <c r="S2456" s="22">
        <f>VLOOKUP(A2456,[1]CustomerAddress!$A$1:$F$3997,6)</f>
        <v>5</v>
      </c>
      <c r="T2456" s="22" t="str">
        <f>VLOOKUP(A2456,Labels!$A$5:$I$3497,9)</f>
        <v>Losing Customer</v>
      </c>
    </row>
    <row r="2457" spans="1:20" s="22" customFormat="1" ht="15.75" hidden="1" customHeight="1" x14ac:dyDescent="0.25">
      <c r="A2457" s="23">
        <v>2456</v>
      </c>
      <c r="B2457" s="24" t="s">
        <v>4667</v>
      </c>
      <c r="C2457" s="24" t="s">
        <v>4668</v>
      </c>
      <c r="D2457" s="24" t="s">
        <v>48</v>
      </c>
      <c r="E2457" s="23">
        <v>9</v>
      </c>
      <c r="F2457" s="25">
        <v>33387</v>
      </c>
      <c r="G2457" s="23">
        <f t="shared" ca="1" si="179"/>
        <v>29.876200579972089</v>
      </c>
      <c r="H2457" s="23"/>
      <c r="I2457" s="24" t="s">
        <v>99</v>
      </c>
      <c r="J2457" s="24" t="s">
        <v>61</v>
      </c>
      <c r="K2457" s="24" t="s">
        <v>43</v>
      </c>
      <c r="L2457" s="24" t="s">
        <v>44</v>
      </c>
      <c r="M2457" s="24" t="s">
        <v>57</v>
      </c>
      <c r="N2457" s="23">
        <v>10</v>
      </c>
    </row>
    <row r="2458" spans="1:20" s="22" customFormat="1" ht="15.75" customHeight="1" x14ac:dyDescent="0.25">
      <c r="A2458" s="23">
        <v>2457</v>
      </c>
      <c r="B2458" s="24" t="s">
        <v>4669</v>
      </c>
      <c r="C2458" s="24" t="s">
        <v>4670</v>
      </c>
      <c r="D2458" s="24" t="s">
        <v>48</v>
      </c>
      <c r="E2458" s="23">
        <v>70</v>
      </c>
      <c r="F2458" s="25">
        <v>27496</v>
      </c>
      <c r="G2458" s="23">
        <f t="shared" ca="1" si="179"/>
        <v>46.015926607369352</v>
      </c>
      <c r="H2458" s="23" t="str">
        <f t="shared" ref="H2458:H2469" ca="1" si="181">IF(G2458&lt;=10,"0-10",IF(AND(G2458&gt;10,G2458&lt;=20),"11-20",IF(AND(G2458&gt;20,G2458&lt;=30),"21-30",IF(AND(G2458&gt;30,G2458&lt;=40),"31-40",IF(AND(G2458&gt;40,G2458&lt;=50),"41-50",IF(AND(G2458&gt;50,G2458&lt;=60),"51-60",IF(AND(G2458&gt;60,G2458&lt;=70),"61-70",IF(AND(G2458&gt;70,G2458&lt;=80),"71-80",IF(AND(G2458&gt;80,G2458&lt;=90),"81-90",IF(G2458&gt;90,"91-100"))))))))))</f>
        <v>41-50</v>
      </c>
      <c r="I2458" s="24" t="s">
        <v>768</v>
      </c>
      <c r="J2458" s="24" t="s">
        <v>56</v>
      </c>
      <c r="K2458" s="24" t="s">
        <v>66</v>
      </c>
      <c r="L2458" s="24" t="s">
        <v>44</v>
      </c>
      <c r="M2458" s="24" t="s">
        <v>45</v>
      </c>
      <c r="N2458" s="23">
        <v>15</v>
      </c>
      <c r="O2458" s="22" t="str">
        <f>VLOOKUP(A2458,[1]CustomerAddress!$A$1:$F$3997,2)</f>
        <v>4694 Carioca Court</v>
      </c>
      <c r="P2458" s="22">
        <f>VLOOKUP(A2458,[1]CustomerAddress!$A$1:$F$3997,3)</f>
        <v>4060</v>
      </c>
      <c r="Q2458" s="22" t="str">
        <f>VLOOKUP(A2458,[1]CustomerAddress!$A$1:$F$3997,4)</f>
        <v>QLD</v>
      </c>
      <c r="R2458" s="22" t="str">
        <f>VLOOKUP(A2458,[1]CustomerAddress!$A$1:$F$3997,5)</f>
        <v>Australia</v>
      </c>
      <c r="S2458" s="22">
        <f>VLOOKUP(A2458,[1]CustomerAddress!$A$1:$F$3997,6)</f>
        <v>10</v>
      </c>
      <c r="T2458" s="22" t="str">
        <f>VLOOKUP(A2458,Labels!$A$5:$I$3497,9)</f>
        <v>High Risk Customer</v>
      </c>
    </row>
    <row r="2459" spans="1:20" s="22" customFormat="1" ht="15.75" customHeight="1" x14ac:dyDescent="0.25">
      <c r="A2459" s="23">
        <v>2458</v>
      </c>
      <c r="B2459" s="24" t="s">
        <v>4671</v>
      </c>
      <c r="C2459" s="24" t="s">
        <v>4672</v>
      </c>
      <c r="D2459" s="24" t="s">
        <v>40</v>
      </c>
      <c r="E2459" s="23">
        <v>73</v>
      </c>
      <c r="F2459" s="25">
        <v>23487</v>
      </c>
      <c r="G2459" s="23">
        <f t="shared" ca="1" si="179"/>
        <v>56.999488251204966</v>
      </c>
      <c r="H2459" s="23" t="str">
        <f t="shared" ca="1" si="181"/>
        <v>51-60</v>
      </c>
      <c r="I2459" s="24" t="s">
        <v>1126</v>
      </c>
      <c r="J2459" s="24" t="s">
        <v>84</v>
      </c>
      <c r="K2459" s="24" t="s">
        <v>66</v>
      </c>
      <c r="L2459" s="24" t="s">
        <v>44</v>
      </c>
      <c r="M2459" s="24" t="s">
        <v>45</v>
      </c>
      <c r="N2459" s="23">
        <v>5</v>
      </c>
      <c r="O2459" s="22" t="str">
        <f>VLOOKUP(A2459,[1]CustomerAddress!$A$1:$F$3997,2)</f>
        <v>6 Ryan Drive</v>
      </c>
      <c r="P2459" s="22">
        <f>VLOOKUP(A2459,[1]CustomerAddress!$A$1:$F$3997,3)</f>
        <v>2165</v>
      </c>
      <c r="Q2459" s="22" t="str">
        <f>VLOOKUP(A2459,[1]CustomerAddress!$A$1:$F$3997,4)</f>
        <v>NSW</v>
      </c>
      <c r="R2459" s="22" t="str">
        <f>VLOOKUP(A2459,[1]CustomerAddress!$A$1:$F$3997,5)</f>
        <v>Australia</v>
      </c>
      <c r="S2459" s="22">
        <f>VLOOKUP(A2459,[1]CustomerAddress!$A$1:$F$3997,6)</f>
        <v>10</v>
      </c>
      <c r="T2459" s="22" t="str">
        <f>VLOOKUP(A2459,Labels!$A$5:$I$3497,9)</f>
        <v>Very Loyal</v>
      </c>
    </row>
    <row r="2460" spans="1:20" s="22" customFormat="1" ht="15.75" customHeight="1" x14ac:dyDescent="0.25">
      <c r="A2460" s="23">
        <v>2459</v>
      </c>
      <c r="B2460" s="24" t="s">
        <v>4673</v>
      </c>
      <c r="C2460" s="24" t="s">
        <v>4674</v>
      </c>
      <c r="D2460" s="24" t="s">
        <v>40</v>
      </c>
      <c r="E2460" s="23">
        <v>67</v>
      </c>
      <c r="F2460" s="25">
        <v>31422</v>
      </c>
      <c r="G2460" s="23">
        <f t="shared" ca="1" si="179"/>
        <v>35.259762223807705</v>
      </c>
      <c r="H2460" s="23" t="str">
        <f t="shared" ca="1" si="181"/>
        <v>31-40</v>
      </c>
      <c r="I2460" s="24" t="s">
        <v>420</v>
      </c>
      <c r="J2460" s="24" t="s">
        <v>84</v>
      </c>
      <c r="K2460" s="24" t="s">
        <v>66</v>
      </c>
      <c r="L2460" s="24" t="s">
        <v>44</v>
      </c>
      <c r="M2460" s="24" t="s">
        <v>57</v>
      </c>
      <c r="N2460" s="23">
        <v>18</v>
      </c>
      <c r="O2460" s="22" t="str">
        <f>VLOOKUP(A2460,[1]CustomerAddress!$A$1:$F$3997,2)</f>
        <v>975 Annamark Hill</v>
      </c>
      <c r="P2460" s="22">
        <f>VLOOKUP(A2460,[1]CustomerAddress!$A$1:$F$3997,3)</f>
        <v>4034</v>
      </c>
      <c r="Q2460" s="22" t="str">
        <f>VLOOKUP(A2460,[1]CustomerAddress!$A$1:$F$3997,4)</f>
        <v>QLD</v>
      </c>
      <c r="R2460" s="22" t="str">
        <f>VLOOKUP(A2460,[1]CustomerAddress!$A$1:$F$3997,5)</f>
        <v>Australia</v>
      </c>
      <c r="S2460" s="22">
        <f>VLOOKUP(A2460,[1]CustomerAddress!$A$1:$F$3997,6)</f>
        <v>6</v>
      </c>
      <c r="T2460" s="22" t="str">
        <f>VLOOKUP(A2460,Labels!$A$5:$I$3497,9)</f>
        <v>Losing Customer</v>
      </c>
    </row>
    <row r="2461" spans="1:20" s="22" customFormat="1" ht="15.75" customHeight="1" x14ac:dyDescent="0.25">
      <c r="A2461" s="23">
        <v>2460</v>
      </c>
      <c r="B2461" s="24" t="s">
        <v>4675</v>
      </c>
      <c r="C2461" s="24" t="s">
        <v>4676</v>
      </c>
      <c r="D2461" s="24" t="s">
        <v>48</v>
      </c>
      <c r="E2461" s="23">
        <v>88</v>
      </c>
      <c r="F2461" s="25">
        <v>27897</v>
      </c>
      <c r="G2461" s="23">
        <f t="shared" ca="1" si="179"/>
        <v>44.91729647038305</v>
      </c>
      <c r="H2461" s="23" t="str">
        <f t="shared" ca="1" si="181"/>
        <v>41-50</v>
      </c>
      <c r="I2461" s="24" t="s">
        <v>320</v>
      </c>
      <c r="J2461" s="24" t="s">
        <v>84</v>
      </c>
      <c r="K2461" s="24" t="s">
        <v>66</v>
      </c>
      <c r="L2461" s="24" t="s">
        <v>44</v>
      </c>
      <c r="M2461" s="24" t="s">
        <v>45</v>
      </c>
      <c r="N2461" s="23">
        <v>12</v>
      </c>
      <c r="O2461" s="22" t="str">
        <f>VLOOKUP(A2461,[1]CustomerAddress!$A$1:$F$3997,2)</f>
        <v>40 Ilene Drive</v>
      </c>
      <c r="P2461" s="22">
        <f>VLOOKUP(A2461,[1]CustomerAddress!$A$1:$F$3997,3)</f>
        <v>3690</v>
      </c>
      <c r="Q2461" s="22" t="str">
        <f>VLOOKUP(A2461,[1]CustomerAddress!$A$1:$F$3997,4)</f>
        <v>VIC</v>
      </c>
      <c r="R2461" s="22" t="str">
        <f>VLOOKUP(A2461,[1]CustomerAddress!$A$1:$F$3997,5)</f>
        <v>Australia</v>
      </c>
      <c r="S2461" s="22">
        <f>VLOOKUP(A2461,[1]CustomerAddress!$A$1:$F$3997,6)</f>
        <v>1</v>
      </c>
      <c r="T2461" s="22" t="str">
        <f>VLOOKUP(A2461,Labels!$A$5:$I$3497,9)</f>
        <v>Almost Lost Customer</v>
      </c>
    </row>
    <row r="2462" spans="1:20" s="22" customFormat="1" ht="15.75" customHeight="1" x14ac:dyDescent="0.25">
      <c r="A2462" s="23">
        <v>2461</v>
      </c>
      <c r="B2462" s="24" t="s">
        <v>4677</v>
      </c>
      <c r="D2462" s="24" t="s">
        <v>48</v>
      </c>
      <c r="E2462" s="23">
        <v>89</v>
      </c>
      <c r="F2462" s="25">
        <v>27923</v>
      </c>
      <c r="G2462" s="23">
        <f t="shared" ca="1" si="179"/>
        <v>44.846063593670721</v>
      </c>
      <c r="H2462" s="23" t="str">
        <f t="shared" ca="1" si="181"/>
        <v>41-50</v>
      </c>
      <c r="I2462" s="24" t="s">
        <v>289</v>
      </c>
      <c r="J2462" s="24" t="s">
        <v>61</v>
      </c>
      <c r="K2462" s="24" t="s">
        <v>62</v>
      </c>
      <c r="L2462" s="24" t="s">
        <v>44</v>
      </c>
      <c r="M2462" s="24" t="s">
        <v>57</v>
      </c>
      <c r="N2462" s="23">
        <v>17</v>
      </c>
      <c r="O2462" s="22" t="str">
        <f>VLOOKUP(A2462,[1]CustomerAddress!$A$1:$F$3997,2)</f>
        <v>60 Sycamore Lane</v>
      </c>
      <c r="P2462" s="22">
        <f>VLOOKUP(A2462,[1]CustomerAddress!$A$1:$F$3997,3)</f>
        <v>2148</v>
      </c>
      <c r="Q2462" s="22" t="str">
        <f>VLOOKUP(A2462,[1]CustomerAddress!$A$1:$F$3997,4)</f>
        <v>NSW</v>
      </c>
      <c r="R2462" s="22" t="str">
        <f>VLOOKUP(A2462,[1]CustomerAddress!$A$1:$F$3997,5)</f>
        <v>Australia</v>
      </c>
      <c r="S2462" s="22">
        <f>VLOOKUP(A2462,[1]CustomerAddress!$A$1:$F$3997,6)</f>
        <v>9</v>
      </c>
      <c r="T2462" s="22" t="str">
        <f>VLOOKUP(A2462,Labels!$A$5:$I$3497,9)</f>
        <v>Late Bloomer</v>
      </c>
    </row>
    <row r="2463" spans="1:20" s="22" customFormat="1" ht="15.75" customHeight="1" x14ac:dyDescent="0.25">
      <c r="A2463" s="23">
        <v>2462</v>
      </c>
      <c r="B2463" s="24" t="s">
        <v>1229</v>
      </c>
      <c r="C2463" s="24" t="s">
        <v>4678</v>
      </c>
      <c r="D2463" s="24" t="s">
        <v>48</v>
      </c>
      <c r="E2463" s="23">
        <v>17</v>
      </c>
      <c r="F2463" s="25">
        <v>29407</v>
      </c>
      <c r="G2463" s="23">
        <f t="shared" ca="1" si="179"/>
        <v>40.780310169013184</v>
      </c>
      <c r="H2463" s="23" t="str">
        <f t="shared" ca="1" si="181"/>
        <v>41-50</v>
      </c>
      <c r="I2463" s="24" t="s">
        <v>163</v>
      </c>
      <c r="J2463" s="24" t="s">
        <v>164</v>
      </c>
      <c r="K2463" s="24" t="s">
        <v>62</v>
      </c>
      <c r="L2463" s="24" t="s">
        <v>44</v>
      </c>
      <c r="M2463" s="24" t="s">
        <v>57</v>
      </c>
      <c r="N2463" s="23">
        <v>21</v>
      </c>
      <c r="O2463" s="22" t="str">
        <f>VLOOKUP(A2463,[1]CustomerAddress!$A$1:$F$3997,2)</f>
        <v>8439 Katie Crossing</v>
      </c>
      <c r="P2463" s="22">
        <f>VLOOKUP(A2463,[1]CustomerAddress!$A$1:$F$3997,3)</f>
        <v>3028</v>
      </c>
      <c r="Q2463" s="22" t="str">
        <f>VLOOKUP(A2463,[1]CustomerAddress!$A$1:$F$3997,4)</f>
        <v>VIC</v>
      </c>
      <c r="R2463" s="22" t="str">
        <f>VLOOKUP(A2463,[1]CustomerAddress!$A$1:$F$3997,5)</f>
        <v>Australia</v>
      </c>
      <c r="S2463" s="22">
        <f>VLOOKUP(A2463,[1]CustomerAddress!$A$1:$F$3997,6)</f>
        <v>8</v>
      </c>
      <c r="T2463" s="22" t="str">
        <f>VLOOKUP(A2463,Labels!$A$5:$I$3497,9)</f>
        <v>Potential Customer</v>
      </c>
    </row>
    <row r="2464" spans="1:20" s="22" customFormat="1" ht="15.75" customHeight="1" x14ac:dyDescent="0.25">
      <c r="A2464" s="23">
        <v>2463</v>
      </c>
      <c r="B2464" s="24" t="s">
        <v>4679</v>
      </c>
      <c r="C2464" s="24" t="s">
        <v>4680</v>
      </c>
      <c r="D2464" s="24" t="s">
        <v>40</v>
      </c>
      <c r="E2464" s="23">
        <v>54</v>
      </c>
      <c r="F2464" s="25">
        <v>28520</v>
      </c>
      <c r="G2464" s="23">
        <f t="shared" ca="1" si="179"/>
        <v>43.210447155314554</v>
      </c>
      <c r="H2464" s="23" t="str">
        <f t="shared" ca="1" si="181"/>
        <v>41-50</v>
      </c>
      <c r="I2464" s="24" t="s">
        <v>480</v>
      </c>
      <c r="J2464" s="24" t="s">
        <v>42</v>
      </c>
      <c r="K2464" s="24" t="s">
        <v>43</v>
      </c>
      <c r="L2464" s="24" t="s">
        <v>44</v>
      </c>
      <c r="M2464" s="24" t="s">
        <v>57</v>
      </c>
      <c r="N2464" s="23">
        <v>12</v>
      </c>
      <c r="O2464" s="22" t="str">
        <f>VLOOKUP(A2464,[1]CustomerAddress!$A$1:$F$3997,2)</f>
        <v>22 Hayes Center</v>
      </c>
      <c r="P2464" s="22">
        <f>VLOOKUP(A2464,[1]CustomerAddress!$A$1:$F$3997,3)</f>
        <v>3156</v>
      </c>
      <c r="Q2464" s="22" t="str">
        <f>VLOOKUP(A2464,[1]CustomerAddress!$A$1:$F$3997,4)</f>
        <v>VIC</v>
      </c>
      <c r="R2464" s="22" t="str">
        <f>VLOOKUP(A2464,[1]CustomerAddress!$A$1:$F$3997,5)</f>
        <v>Australia</v>
      </c>
      <c r="S2464" s="22">
        <f>VLOOKUP(A2464,[1]CustomerAddress!$A$1:$F$3997,6)</f>
        <v>10</v>
      </c>
      <c r="T2464" s="22" t="str">
        <f>VLOOKUP(A2464,Labels!$A$5:$I$3497,9)</f>
        <v>Losing Customer</v>
      </c>
    </row>
    <row r="2465" spans="1:20" s="22" customFormat="1" ht="15.75" customHeight="1" x14ac:dyDescent="0.25">
      <c r="A2465" s="23">
        <v>2464</v>
      </c>
      <c r="B2465" s="24" t="s">
        <v>4681</v>
      </c>
      <c r="C2465" s="24" t="s">
        <v>4682</v>
      </c>
      <c r="D2465" s="24" t="s">
        <v>48</v>
      </c>
      <c r="E2465" s="23">
        <v>78</v>
      </c>
      <c r="F2465" s="25">
        <v>30412</v>
      </c>
      <c r="G2465" s="23">
        <f t="shared" ca="1" si="179"/>
        <v>38.026885511478937</v>
      </c>
      <c r="H2465" s="23" t="str">
        <f t="shared" ca="1" si="181"/>
        <v>31-40</v>
      </c>
      <c r="I2465" s="24" t="s">
        <v>289</v>
      </c>
      <c r="J2465" s="24" t="s">
        <v>65</v>
      </c>
      <c r="K2465" s="24" t="s">
        <v>43</v>
      </c>
      <c r="L2465" s="24" t="s">
        <v>44</v>
      </c>
      <c r="M2465" s="24" t="s">
        <v>57</v>
      </c>
      <c r="N2465" s="23">
        <v>6</v>
      </c>
      <c r="O2465" s="22" t="str">
        <f>VLOOKUP(A2465,[1]CustomerAddress!$A$1:$F$3997,2)</f>
        <v>3126 Butterfield Pass</v>
      </c>
      <c r="P2465" s="22">
        <f>VLOOKUP(A2465,[1]CustomerAddress!$A$1:$F$3997,3)</f>
        <v>2573</v>
      </c>
      <c r="Q2465" s="22" t="str">
        <f>VLOOKUP(A2465,[1]CustomerAddress!$A$1:$F$3997,4)</f>
        <v>NSW</v>
      </c>
      <c r="R2465" s="22" t="str">
        <f>VLOOKUP(A2465,[1]CustomerAddress!$A$1:$F$3997,5)</f>
        <v>Australia</v>
      </c>
      <c r="S2465" s="22">
        <f>VLOOKUP(A2465,[1]CustomerAddress!$A$1:$F$3997,6)</f>
        <v>8</v>
      </c>
      <c r="T2465" s="22" t="str">
        <f>VLOOKUP(A2465,Labels!$A$5:$I$3497,9)</f>
        <v>Platinum Customer</v>
      </c>
    </row>
    <row r="2466" spans="1:20" s="22" customFormat="1" ht="15.75" customHeight="1" x14ac:dyDescent="0.25">
      <c r="A2466" s="23">
        <v>2465</v>
      </c>
      <c r="B2466" s="24" t="s">
        <v>4683</v>
      </c>
      <c r="C2466" s="24" t="s">
        <v>4684</v>
      </c>
      <c r="D2466" s="24" t="s">
        <v>40</v>
      </c>
      <c r="E2466" s="23">
        <v>31</v>
      </c>
      <c r="F2466" s="25">
        <v>30845</v>
      </c>
      <c r="G2466" s="23">
        <f t="shared" ca="1" si="179"/>
        <v>36.840584141615928</v>
      </c>
      <c r="H2466" s="23" t="str">
        <f t="shared" ca="1" si="181"/>
        <v>31-40</v>
      </c>
      <c r="I2466" s="24" t="s">
        <v>60</v>
      </c>
      <c r="J2466" s="24" t="s">
        <v>61</v>
      </c>
      <c r="K2466" s="24" t="s">
        <v>43</v>
      </c>
      <c r="L2466" s="24" t="s">
        <v>44</v>
      </c>
      <c r="M2466" s="24" t="s">
        <v>45</v>
      </c>
      <c r="N2466" s="23">
        <v>2</v>
      </c>
      <c r="O2466" s="22" t="str">
        <f>VLOOKUP(A2466,[1]CustomerAddress!$A$1:$F$3997,2)</f>
        <v>0 Moulton Plaza</v>
      </c>
      <c r="P2466" s="22">
        <f>VLOOKUP(A2466,[1]CustomerAddress!$A$1:$F$3997,3)</f>
        <v>2761</v>
      </c>
      <c r="Q2466" s="22" t="str">
        <f>VLOOKUP(A2466,[1]CustomerAddress!$A$1:$F$3997,4)</f>
        <v>NSW</v>
      </c>
      <c r="R2466" s="22" t="str">
        <f>VLOOKUP(A2466,[1]CustomerAddress!$A$1:$F$3997,5)</f>
        <v>Australia</v>
      </c>
      <c r="S2466" s="22">
        <f>VLOOKUP(A2466,[1]CustomerAddress!$A$1:$F$3997,6)</f>
        <v>8</v>
      </c>
      <c r="T2466" s="22" t="str">
        <f>VLOOKUP(A2466,Labels!$A$5:$I$3497,9)</f>
        <v>Platinum Customer</v>
      </c>
    </row>
    <row r="2467" spans="1:20" s="22" customFormat="1" ht="15.75" customHeight="1" x14ac:dyDescent="0.25">
      <c r="A2467" s="23">
        <v>2466</v>
      </c>
      <c r="B2467" s="24" t="s">
        <v>4685</v>
      </c>
      <c r="C2467" s="24" t="s">
        <v>4686</v>
      </c>
      <c r="D2467" s="24" t="s">
        <v>48</v>
      </c>
      <c r="E2467" s="23">
        <v>62</v>
      </c>
      <c r="F2467" s="25">
        <v>29498</v>
      </c>
      <c r="G2467" s="23">
        <f t="shared" ca="1" si="179"/>
        <v>40.53099510052003</v>
      </c>
      <c r="H2467" s="23" t="str">
        <f t="shared" ca="1" si="181"/>
        <v>41-50</v>
      </c>
      <c r="I2467" s="24" t="s">
        <v>1771</v>
      </c>
      <c r="J2467" s="24" t="s">
        <v>164</v>
      </c>
      <c r="K2467" s="24" t="s">
        <v>66</v>
      </c>
      <c r="L2467" s="24" t="s">
        <v>44</v>
      </c>
      <c r="M2467" s="24" t="s">
        <v>57</v>
      </c>
      <c r="N2467" s="23">
        <v>16</v>
      </c>
      <c r="O2467" s="22" t="str">
        <f>VLOOKUP(A2467,[1]CustomerAddress!$A$1:$F$3997,2)</f>
        <v>188 Carberry Point</v>
      </c>
      <c r="P2467" s="22">
        <f>VLOOKUP(A2467,[1]CustomerAddress!$A$1:$F$3997,3)</f>
        <v>4650</v>
      </c>
      <c r="Q2467" s="22" t="str">
        <f>VLOOKUP(A2467,[1]CustomerAddress!$A$1:$F$3997,4)</f>
        <v>QLD</v>
      </c>
      <c r="R2467" s="22" t="str">
        <f>VLOOKUP(A2467,[1]CustomerAddress!$A$1:$F$3997,5)</f>
        <v>Australia</v>
      </c>
      <c r="S2467" s="22">
        <f>VLOOKUP(A2467,[1]CustomerAddress!$A$1:$F$3997,6)</f>
        <v>1</v>
      </c>
      <c r="T2467" s="22" t="str">
        <f>VLOOKUP(A2467,Labels!$A$5:$I$3497,9)</f>
        <v>Late Bloomer</v>
      </c>
    </row>
    <row r="2468" spans="1:20" s="22" customFormat="1" ht="15.75" customHeight="1" x14ac:dyDescent="0.25">
      <c r="A2468" s="23">
        <v>2467</v>
      </c>
      <c r="B2468" s="24" t="s">
        <v>4687</v>
      </c>
      <c r="C2468" s="24" t="s">
        <v>4688</v>
      </c>
      <c r="D2468" s="24" t="s">
        <v>40</v>
      </c>
      <c r="E2468" s="23">
        <v>71</v>
      </c>
      <c r="F2468" s="25">
        <v>27590</v>
      </c>
      <c r="G2468" s="23">
        <f t="shared" ca="1" si="179"/>
        <v>45.758392360794005</v>
      </c>
      <c r="H2468" s="23" t="str">
        <f t="shared" ca="1" si="181"/>
        <v>41-50</v>
      </c>
      <c r="I2468" s="24" t="s">
        <v>970</v>
      </c>
      <c r="J2468" s="24" t="s">
        <v>84</v>
      </c>
      <c r="K2468" s="24" t="s">
        <v>62</v>
      </c>
      <c r="L2468" s="24" t="s">
        <v>44</v>
      </c>
      <c r="M2468" s="24" t="s">
        <v>45</v>
      </c>
      <c r="N2468" s="23">
        <v>4</v>
      </c>
      <c r="O2468" s="22" t="str">
        <f>VLOOKUP(A2468,[1]CustomerAddress!$A$1:$F$3997,2)</f>
        <v>083 Farragut Avenue</v>
      </c>
      <c r="P2468" s="22">
        <f>VLOOKUP(A2468,[1]CustomerAddress!$A$1:$F$3997,3)</f>
        <v>2540</v>
      </c>
      <c r="Q2468" s="22" t="str">
        <f>VLOOKUP(A2468,[1]CustomerAddress!$A$1:$F$3997,4)</f>
        <v>NSW</v>
      </c>
      <c r="R2468" s="22" t="str">
        <f>VLOOKUP(A2468,[1]CustomerAddress!$A$1:$F$3997,5)</f>
        <v>Australia</v>
      </c>
      <c r="S2468" s="22">
        <f>VLOOKUP(A2468,[1]CustomerAddress!$A$1:$F$3997,6)</f>
        <v>7</v>
      </c>
      <c r="T2468" s="22" t="str">
        <f>VLOOKUP(A2468,Labels!$A$5:$I$3497,9)</f>
        <v>Late Bloomer</v>
      </c>
    </row>
    <row r="2469" spans="1:20" s="22" customFormat="1" ht="15.75" customHeight="1" x14ac:dyDescent="0.25">
      <c r="A2469" s="23">
        <v>2468</v>
      </c>
      <c r="B2469" s="24" t="s">
        <v>4689</v>
      </c>
      <c r="C2469" s="24" t="s">
        <v>4690</v>
      </c>
      <c r="D2469" s="24" t="s">
        <v>48</v>
      </c>
      <c r="E2469" s="23">
        <v>51</v>
      </c>
      <c r="F2469" s="25">
        <v>35045</v>
      </c>
      <c r="G2469" s="23">
        <f t="shared" ca="1" si="179"/>
        <v>25.333734826547431</v>
      </c>
      <c r="H2469" s="23" t="str">
        <f t="shared" ca="1" si="181"/>
        <v>21-30</v>
      </c>
      <c r="I2469" s="24" t="s">
        <v>337</v>
      </c>
      <c r="J2469" s="24" t="s">
        <v>65</v>
      </c>
      <c r="K2469" s="24" t="s">
        <v>66</v>
      </c>
      <c r="L2469" s="24" t="s">
        <v>44</v>
      </c>
      <c r="M2469" s="24" t="s">
        <v>57</v>
      </c>
      <c r="N2469" s="23">
        <v>1</v>
      </c>
      <c r="O2469" s="22" t="str">
        <f>VLOOKUP(A2469,[1]CustomerAddress!$A$1:$F$3997,2)</f>
        <v>62052 Loomis Avenue</v>
      </c>
      <c r="P2469" s="22">
        <f>VLOOKUP(A2469,[1]CustomerAddress!$A$1:$F$3997,3)</f>
        <v>4014</v>
      </c>
      <c r="Q2469" s="22" t="str">
        <f>VLOOKUP(A2469,[1]CustomerAddress!$A$1:$F$3997,4)</f>
        <v>QLD</v>
      </c>
      <c r="R2469" s="22" t="str">
        <f>VLOOKUP(A2469,[1]CustomerAddress!$A$1:$F$3997,5)</f>
        <v>Australia</v>
      </c>
      <c r="S2469" s="22">
        <f>VLOOKUP(A2469,[1]CustomerAddress!$A$1:$F$3997,6)</f>
        <v>8</v>
      </c>
      <c r="T2469" s="22" t="str">
        <f>VLOOKUP(A2469,Labels!$A$5:$I$3497,9)</f>
        <v>Recent Customer</v>
      </c>
    </row>
    <row r="2470" spans="1:20" s="22" customFormat="1" ht="15.75" hidden="1" customHeight="1" x14ac:dyDescent="0.25">
      <c r="A2470" s="23">
        <v>2469</v>
      </c>
      <c r="B2470" s="24" t="s">
        <v>4691</v>
      </c>
      <c r="C2470" s="24" t="s">
        <v>4692</v>
      </c>
      <c r="D2470" s="24" t="s">
        <v>147</v>
      </c>
      <c r="E2470" s="23">
        <v>18</v>
      </c>
      <c r="F2470" s="25"/>
      <c r="G2470" s="23"/>
      <c r="H2470" s="23"/>
      <c r="I2470" s="24" t="s">
        <v>733</v>
      </c>
      <c r="J2470" s="24" t="s">
        <v>56</v>
      </c>
      <c r="K2470" s="24" t="s">
        <v>43</v>
      </c>
      <c r="L2470" s="24" t="s">
        <v>44</v>
      </c>
      <c r="M2470" s="24" t="s">
        <v>45</v>
      </c>
      <c r="N2470" s="23"/>
    </row>
    <row r="2471" spans="1:20" s="22" customFormat="1" ht="15.75" customHeight="1" x14ac:dyDescent="0.25">
      <c r="A2471" s="23">
        <v>2470</v>
      </c>
      <c r="B2471" s="24" t="s">
        <v>4550</v>
      </c>
      <c r="C2471" s="24" t="s">
        <v>4693</v>
      </c>
      <c r="D2471" s="24" t="s">
        <v>48</v>
      </c>
      <c r="E2471" s="23">
        <v>70</v>
      </c>
      <c r="F2471" s="25">
        <v>21005</v>
      </c>
      <c r="G2471" s="23">
        <f t="shared" ref="G2471:G2534" ca="1" si="182">(NOW()-F2471)/365</f>
        <v>63.799488251204963</v>
      </c>
      <c r="H2471" s="23" t="str">
        <f t="shared" ref="H2471:H2480" ca="1" si="183">IF(G2471&lt;=10,"0-10",IF(AND(G2471&gt;10,G2471&lt;=20),"11-20",IF(AND(G2471&gt;20,G2471&lt;=30),"21-30",IF(AND(G2471&gt;30,G2471&lt;=40),"31-40",IF(AND(G2471&gt;40,G2471&lt;=50),"41-50",IF(AND(G2471&gt;50,G2471&lt;=60),"51-60",IF(AND(G2471&gt;60,G2471&lt;=70),"61-70",IF(AND(G2471&gt;70,G2471&lt;=80),"71-80",IF(AND(G2471&gt;80,G2471&lt;=90),"81-90",IF(G2471&gt;90,"91-100"))))))))))</f>
        <v>61-70</v>
      </c>
      <c r="J2471" s="24" t="s">
        <v>75</v>
      </c>
      <c r="K2471" s="24" t="s">
        <v>43</v>
      </c>
      <c r="L2471" s="24" t="s">
        <v>44</v>
      </c>
      <c r="M2471" s="24" t="s">
        <v>57</v>
      </c>
      <c r="N2471" s="23">
        <v>13</v>
      </c>
      <c r="O2471" s="22" t="str">
        <f>VLOOKUP(A2471,[1]CustomerAddress!$A$1:$F$3997,2)</f>
        <v>6247 Crest Line Terrace</v>
      </c>
      <c r="P2471" s="22">
        <f>VLOOKUP(A2471,[1]CustomerAddress!$A$1:$F$3997,3)</f>
        <v>2250</v>
      </c>
      <c r="Q2471" s="22" t="str">
        <f>VLOOKUP(A2471,[1]CustomerAddress!$A$1:$F$3997,4)</f>
        <v>NSW</v>
      </c>
      <c r="R2471" s="22" t="str">
        <f>VLOOKUP(A2471,[1]CustomerAddress!$A$1:$F$3997,5)</f>
        <v>Australia</v>
      </c>
      <c r="S2471" s="22">
        <f>VLOOKUP(A2471,[1]CustomerAddress!$A$1:$F$3997,6)</f>
        <v>8</v>
      </c>
      <c r="T2471" s="22" t="str">
        <f>VLOOKUP(A2471,Labels!$A$5:$I$3497,9)</f>
        <v>Recent Customer</v>
      </c>
    </row>
    <row r="2472" spans="1:20" s="22" customFormat="1" ht="15.75" customHeight="1" x14ac:dyDescent="0.25">
      <c r="A2472" s="23">
        <v>2471</v>
      </c>
      <c r="B2472" s="24" t="s">
        <v>3738</v>
      </c>
      <c r="C2472" s="24" t="s">
        <v>4694</v>
      </c>
      <c r="D2472" s="24" t="s">
        <v>48</v>
      </c>
      <c r="E2472" s="23">
        <v>55</v>
      </c>
      <c r="F2472" s="25">
        <v>28844</v>
      </c>
      <c r="G2472" s="23">
        <f t="shared" ca="1" si="182"/>
        <v>42.322775922437842</v>
      </c>
      <c r="H2472" s="23" t="str">
        <f t="shared" ca="1" si="183"/>
        <v>41-50</v>
      </c>
      <c r="I2472" s="24" t="s">
        <v>105</v>
      </c>
      <c r="J2472" s="24" t="s">
        <v>84</v>
      </c>
      <c r="K2472" s="24" t="s">
        <v>43</v>
      </c>
      <c r="L2472" s="24" t="s">
        <v>44</v>
      </c>
      <c r="M2472" s="24" t="s">
        <v>45</v>
      </c>
      <c r="N2472" s="23">
        <v>8</v>
      </c>
      <c r="O2472" s="22" t="str">
        <f>VLOOKUP(A2472,[1]CustomerAddress!$A$1:$F$3997,2)</f>
        <v>77 Armistice Alley</v>
      </c>
      <c r="P2472" s="22">
        <f>VLOOKUP(A2472,[1]CustomerAddress!$A$1:$F$3997,3)</f>
        <v>2208</v>
      </c>
      <c r="Q2472" s="22" t="str">
        <f>VLOOKUP(A2472,[1]CustomerAddress!$A$1:$F$3997,4)</f>
        <v>NSW</v>
      </c>
      <c r="R2472" s="22" t="str">
        <f>VLOOKUP(A2472,[1]CustomerAddress!$A$1:$F$3997,5)</f>
        <v>Australia</v>
      </c>
      <c r="S2472" s="22">
        <f>VLOOKUP(A2472,[1]CustomerAddress!$A$1:$F$3997,6)</f>
        <v>10</v>
      </c>
      <c r="T2472" s="22" t="str">
        <f>VLOOKUP(A2472,Labels!$A$5:$I$3497,9)</f>
        <v>Becoming Loyal</v>
      </c>
    </row>
    <row r="2473" spans="1:20" s="22" customFormat="1" ht="15.75" customHeight="1" x14ac:dyDescent="0.25">
      <c r="A2473" s="23">
        <v>2472</v>
      </c>
      <c r="B2473" s="24" t="s">
        <v>4695</v>
      </c>
      <c r="C2473" s="24" t="s">
        <v>4696</v>
      </c>
      <c r="D2473" s="24" t="s">
        <v>48</v>
      </c>
      <c r="E2473" s="23">
        <v>99</v>
      </c>
      <c r="F2473" s="25">
        <v>32661</v>
      </c>
      <c r="G2473" s="23">
        <f t="shared" ca="1" si="182"/>
        <v>31.865241675862499</v>
      </c>
      <c r="H2473" s="23" t="str">
        <f t="shared" ca="1" si="183"/>
        <v>31-40</v>
      </c>
      <c r="I2473" s="24" t="s">
        <v>144</v>
      </c>
      <c r="J2473" s="24" t="s">
        <v>42</v>
      </c>
      <c r="K2473" s="24" t="s">
        <v>66</v>
      </c>
      <c r="L2473" s="24" t="s">
        <v>44</v>
      </c>
      <c r="M2473" s="24" t="s">
        <v>45</v>
      </c>
      <c r="N2473" s="23">
        <v>16</v>
      </c>
      <c r="O2473" s="22" t="str">
        <f>VLOOKUP(A2473,[1]CustomerAddress!$A$1:$F$3997,2)</f>
        <v>572 Meadow Ridge Drive</v>
      </c>
      <c r="P2473" s="22">
        <f>VLOOKUP(A2473,[1]CustomerAddress!$A$1:$F$3997,3)</f>
        <v>3160</v>
      </c>
      <c r="Q2473" s="22" t="str">
        <f>VLOOKUP(A2473,[1]CustomerAddress!$A$1:$F$3997,4)</f>
        <v>VIC</v>
      </c>
      <c r="R2473" s="22" t="str">
        <f>VLOOKUP(A2473,[1]CustomerAddress!$A$1:$F$3997,5)</f>
        <v>Australia</v>
      </c>
      <c r="S2473" s="22">
        <f>VLOOKUP(A2473,[1]CustomerAddress!$A$1:$F$3997,6)</f>
        <v>7</v>
      </c>
      <c r="T2473" s="22" t="str">
        <f>VLOOKUP(A2473,Labels!$A$5:$I$3497,9)</f>
        <v>Losing Customer</v>
      </c>
    </row>
    <row r="2474" spans="1:20" s="22" customFormat="1" ht="15.75" customHeight="1" x14ac:dyDescent="0.25">
      <c r="A2474" s="23">
        <v>2473</v>
      </c>
      <c r="B2474" s="24" t="s">
        <v>2229</v>
      </c>
      <c r="D2474" s="24" t="s">
        <v>48</v>
      </c>
      <c r="E2474" s="23">
        <v>50</v>
      </c>
      <c r="F2474" s="25">
        <v>25698</v>
      </c>
      <c r="G2474" s="23">
        <f t="shared" ca="1" si="182"/>
        <v>50.941954004629622</v>
      </c>
      <c r="H2474" s="23" t="str">
        <f t="shared" ca="1" si="183"/>
        <v>51-60</v>
      </c>
      <c r="I2474" s="24" t="s">
        <v>1511</v>
      </c>
      <c r="J2474" s="24" t="s">
        <v>164</v>
      </c>
      <c r="K2474" s="24" t="s">
        <v>43</v>
      </c>
      <c r="L2474" s="24" t="s">
        <v>44</v>
      </c>
      <c r="M2474" s="24" t="s">
        <v>45</v>
      </c>
      <c r="N2474" s="23">
        <v>13</v>
      </c>
      <c r="O2474" s="22" t="str">
        <f>VLOOKUP(A2474,[1]CustomerAddress!$A$1:$F$3997,2)</f>
        <v>7 Mcguire Terrace</v>
      </c>
      <c r="P2474" s="22">
        <f>VLOOKUP(A2474,[1]CustomerAddress!$A$1:$F$3997,3)</f>
        <v>3754</v>
      </c>
      <c r="Q2474" s="22" t="str">
        <f>VLOOKUP(A2474,[1]CustomerAddress!$A$1:$F$3997,4)</f>
        <v>VIC</v>
      </c>
      <c r="R2474" s="22" t="str">
        <f>VLOOKUP(A2474,[1]CustomerAddress!$A$1:$F$3997,5)</f>
        <v>Australia</v>
      </c>
      <c r="S2474" s="22">
        <f>VLOOKUP(A2474,[1]CustomerAddress!$A$1:$F$3997,6)</f>
        <v>6</v>
      </c>
      <c r="T2474" s="22" t="str">
        <f>VLOOKUP(A2474,Labels!$A$5:$I$3497,9)</f>
        <v>Evasive Customer</v>
      </c>
    </row>
    <row r="2475" spans="1:20" s="22" customFormat="1" ht="15.75" customHeight="1" x14ac:dyDescent="0.25">
      <c r="A2475" s="23">
        <v>2474</v>
      </c>
      <c r="B2475" s="24" t="s">
        <v>4697</v>
      </c>
      <c r="C2475" s="24" t="s">
        <v>4698</v>
      </c>
      <c r="D2475" s="24" t="s">
        <v>40</v>
      </c>
      <c r="E2475" s="23">
        <v>59</v>
      </c>
      <c r="F2475" s="25">
        <v>29380</v>
      </c>
      <c r="G2475" s="23">
        <f t="shared" ca="1" si="182"/>
        <v>40.854282771752914</v>
      </c>
      <c r="H2475" s="23" t="str">
        <f t="shared" ca="1" si="183"/>
        <v>41-50</v>
      </c>
      <c r="I2475" s="24" t="s">
        <v>41</v>
      </c>
      <c r="J2475" s="24" t="s">
        <v>75</v>
      </c>
      <c r="K2475" s="24" t="s">
        <v>66</v>
      </c>
      <c r="L2475" s="24" t="s">
        <v>44</v>
      </c>
      <c r="M2475" s="24" t="s">
        <v>45</v>
      </c>
      <c r="N2475" s="23">
        <v>6</v>
      </c>
      <c r="O2475" s="22" t="str">
        <f>VLOOKUP(A2475,[1]CustomerAddress!$A$1:$F$3997,2)</f>
        <v>70 Erie Street</v>
      </c>
      <c r="P2475" s="22">
        <f>VLOOKUP(A2475,[1]CustomerAddress!$A$1:$F$3997,3)</f>
        <v>4814</v>
      </c>
      <c r="Q2475" s="22" t="str">
        <f>VLOOKUP(A2475,[1]CustomerAddress!$A$1:$F$3997,4)</f>
        <v>QLD</v>
      </c>
      <c r="R2475" s="22" t="str">
        <f>VLOOKUP(A2475,[1]CustomerAddress!$A$1:$F$3997,5)</f>
        <v>Australia</v>
      </c>
      <c r="S2475" s="22">
        <f>VLOOKUP(A2475,[1]CustomerAddress!$A$1:$F$3997,6)</f>
        <v>2</v>
      </c>
      <c r="T2475" s="22" t="str">
        <f>VLOOKUP(A2475,Labels!$A$5:$I$3497,9)</f>
        <v>Losing Customer</v>
      </c>
    </row>
    <row r="2476" spans="1:20" s="22" customFormat="1" ht="15.75" customHeight="1" x14ac:dyDescent="0.25">
      <c r="A2476" s="23">
        <v>2475</v>
      </c>
      <c r="B2476" s="24" t="s">
        <v>1851</v>
      </c>
      <c r="C2476" s="24" t="s">
        <v>4699</v>
      </c>
      <c r="D2476" s="24" t="s">
        <v>40</v>
      </c>
      <c r="E2476" s="23">
        <v>68</v>
      </c>
      <c r="F2476" s="25">
        <v>28247</v>
      </c>
      <c r="G2476" s="23">
        <f t="shared" ca="1" si="182"/>
        <v>43.958392360794008</v>
      </c>
      <c r="H2476" s="23" t="str">
        <f t="shared" ca="1" si="183"/>
        <v>41-50</v>
      </c>
      <c r="I2476" s="24" t="s">
        <v>292</v>
      </c>
      <c r="J2476" s="24" t="s">
        <v>61</v>
      </c>
      <c r="K2476" s="24" t="s">
        <v>43</v>
      </c>
      <c r="L2476" s="24" t="s">
        <v>44</v>
      </c>
      <c r="M2476" s="24" t="s">
        <v>57</v>
      </c>
      <c r="N2476" s="23">
        <v>20</v>
      </c>
      <c r="O2476" s="22" t="str">
        <f>VLOOKUP(A2476,[1]CustomerAddress!$A$1:$F$3997,2)</f>
        <v>3 Talisman Place</v>
      </c>
      <c r="P2476" s="22">
        <f>VLOOKUP(A2476,[1]CustomerAddress!$A$1:$F$3997,3)</f>
        <v>4017</v>
      </c>
      <c r="Q2476" s="22" t="str">
        <f>VLOOKUP(A2476,[1]CustomerAddress!$A$1:$F$3997,4)</f>
        <v>QLD</v>
      </c>
      <c r="R2476" s="22" t="str">
        <f>VLOOKUP(A2476,[1]CustomerAddress!$A$1:$F$3997,5)</f>
        <v>Australia</v>
      </c>
      <c r="S2476" s="22">
        <f>VLOOKUP(A2476,[1]CustomerAddress!$A$1:$F$3997,6)</f>
        <v>5</v>
      </c>
      <c r="T2476" s="22" t="str">
        <f>VLOOKUP(A2476,Labels!$A$5:$I$3497,9)</f>
        <v>Losing Customer</v>
      </c>
    </row>
    <row r="2477" spans="1:20" s="22" customFormat="1" ht="15.75" customHeight="1" x14ac:dyDescent="0.25">
      <c r="A2477" s="23">
        <v>2476</v>
      </c>
      <c r="B2477" s="24" t="s">
        <v>4700</v>
      </c>
      <c r="C2477" s="24" t="s">
        <v>4701</v>
      </c>
      <c r="D2477" s="24" t="s">
        <v>48</v>
      </c>
      <c r="E2477" s="23">
        <v>13</v>
      </c>
      <c r="F2477" s="25">
        <v>20723</v>
      </c>
      <c r="G2477" s="23">
        <f t="shared" ca="1" si="182"/>
        <v>64.572090990930988</v>
      </c>
      <c r="H2477" s="23" t="str">
        <f t="shared" ca="1" si="183"/>
        <v>61-70</v>
      </c>
      <c r="I2477" s="24" t="s">
        <v>49</v>
      </c>
      <c r="J2477" s="24" t="s">
        <v>54</v>
      </c>
      <c r="K2477" s="24" t="s">
        <v>66</v>
      </c>
      <c r="L2477" s="24" t="s">
        <v>44</v>
      </c>
      <c r="M2477" s="24" t="s">
        <v>57</v>
      </c>
      <c r="N2477" s="23">
        <v>17</v>
      </c>
      <c r="O2477" s="22" t="str">
        <f>VLOOKUP(A2477,[1]CustomerAddress!$A$1:$F$3997,2)</f>
        <v>567 Scott Park</v>
      </c>
      <c r="P2477" s="22">
        <f>VLOOKUP(A2477,[1]CustomerAddress!$A$1:$F$3997,3)</f>
        <v>4118</v>
      </c>
      <c r="Q2477" s="22" t="str">
        <f>VLOOKUP(A2477,[1]CustomerAddress!$A$1:$F$3997,4)</f>
        <v>QLD</v>
      </c>
      <c r="R2477" s="22" t="str">
        <f>VLOOKUP(A2477,[1]CustomerAddress!$A$1:$F$3997,5)</f>
        <v>Australia</v>
      </c>
      <c r="S2477" s="22">
        <f>VLOOKUP(A2477,[1]CustomerAddress!$A$1:$F$3997,6)</f>
        <v>5</v>
      </c>
      <c r="T2477" s="22" t="str">
        <f>VLOOKUP(A2477,Labels!$A$5:$I$3497,9)</f>
        <v>Platinum Customer</v>
      </c>
    </row>
    <row r="2478" spans="1:20" s="22" customFormat="1" ht="15.75" customHeight="1" x14ac:dyDescent="0.25">
      <c r="A2478" s="23">
        <v>2477</v>
      </c>
      <c r="B2478" s="24" t="s">
        <v>4702</v>
      </c>
      <c r="C2478" s="24" t="s">
        <v>4703</v>
      </c>
      <c r="D2478" s="24" t="s">
        <v>48</v>
      </c>
      <c r="E2478" s="23">
        <v>25</v>
      </c>
      <c r="F2478" s="25">
        <v>28207</v>
      </c>
      <c r="G2478" s="23">
        <f t="shared" ca="1" si="182"/>
        <v>44.067981401889895</v>
      </c>
      <c r="H2478" s="23" t="str">
        <f t="shared" ca="1" si="183"/>
        <v>41-50</v>
      </c>
      <c r="I2478" s="24" t="s">
        <v>593</v>
      </c>
      <c r="J2478" s="24" t="s">
        <v>84</v>
      </c>
      <c r="K2478" s="24" t="s">
        <v>62</v>
      </c>
      <c r="L2478" s="24" t="s">
        <v>44</v>
      </c>
      <c r="M2478" s="24" t="s">
        <v>45</v>
      </c>
      <c r="N2478" s="23">
        <v>10</v>
      </c>
      <c r="O2478" s="22" t="str">
        <f>VLOOKUP(A2478,[1]CustomerAddress!$A$1:$F$3997,2)</f>
        <v>9248 Sugar Terrace</v>
      </c>
      <c r="P2478" s="22">
        <f>VLOOKUP(A2478,[1]CustomerAddress!$A$1:$F$3997,3)</f>
        <v>2530</v>
      </c>
      <c r="Q2478" s="22" t="str">
        <f>VLOOKUP(A2478,[1]CustomerAddress!$A$1:$F$3997,4)</f>
        <v>NSW</v>
      </c>
      <c r="R2478" s="22" t="str">
        <f>VLOOKUP(A2478,[1]CustomerAddress!$A$1:$F$3997,5)</f>
        <v>Australia</v>
      </c>
      <c r="S2478" s="22">
        <f>VLOOKUP(A2478,[1]CustomerAddress!$A$1:$F$3997,6)</f>
        <v>9</v>
      </c>
      <c r="T2478" s="22" t="str">
        <f>VLOOKUP(A2478,Labels!$A$5:$I$3497,9)</f>
        <v>Late Bloomer</v>
      </c>
    </row>
    <row r="2479" spans="1:20" s="22" customFormat="1" ht="15.75" customHeight="1" x14ac:dyDescent="0.25">
      <c r="A2479" s="23">
        <v>2478</v>
      </c>
      <c r="B2479" s="24" t="s">
        <v>1649</v>
      </c>
      <c r="C2479" s="24" t="s">
        <v>4704</v>
      </c>
      <c r="D2479" s="24" t="s">
        <v>48</v>
      </c>
      <c r="E2479" s="23">
        <v>85</v>
      </c>
      <c r="F2479" s="25">
        <v>24295</v>
      </c>
      <c r="G2479" s="23">
        <f t="shared" ca="1" si="182"/>
        <v>54.785789621067977</v>
      </c>
      <c r="H2479" s="23" t="str">
        <f t="shared" ca="1" si="183"/>
        <v>51-60</v>
      </c>
      <c r="I2479" s="24" t="s">
        <v>160</v>
      </c>
      <c r="J2479" s="24" t="s">
        <v>50</v>
      </c>
      <c r="K2479" s="24" t="s">
        <v>62</v>
      </c>
      <c r="L2479" s="24" t="s">
        <v>44</v>
      </c>
      <c r="M2479" s="24" t="s">
        <v>45</v>
      </c>
      <c r="N2479" s="23">
        <v>10</v>
      </c>
      <c r="O2479" s="22" t="str">
        <f>VLOOKUP(A2479,[1]CustomerAddress!$A$1:$F$3997,2)</f>
        <v>13 Tennyson Point</v>
      </c>
      <c r="P2479" s="22">
        <f>VLOOKUP(A2479,[1]CustomerAddress!$A$1:$F$3997,3)</f>
        <v>4370</v>
      </c>
      <c r="Q2479" s="22" t="str">
        <f>VLOOKUP(A2479,[1]CustomerAddress!$A$1:$F$3997,4)</f>
        <v>QLD</v>
      </c>
      <c r="R2479" s="22" t="str">
        <f>VLOOKUP(A2479,[1]CustomerAddress!$A$1:$F$3997,5)</f>
        <v>Australia</v>
      </c>
      <c r="S2479" s="22">
        <f>VLOOKUP(A2479,[1]CustomerAddress!$A$1:$F$3997,6)</f>
        <v>6</v>
      </c>
      <c r="T2479" s="22" t="str">
        <f>VLOOKUP(A2479,Labels!$A$5:$I$3497,9)</f>
        <v>Almost Lost Customer</v>
      </c>
    </row>
    <row r="2480" spans="1:20" s="22" customFormat="1" ht="15.75" customHeight="1" x14ac:dyDescent="0.25">
      <c r="A2480" s="23">
        <v>2479</v>
      </c>
      <c r="B2480" s="24" t="s">
        <v>4705</v>
      </c>
      <c r="C2480" s="24" t="s">
        <v>4706</v>
      </c>
      <c r="D2480" s="24" t="s">
        <v>40</v>
      </c>
      <c r="E2480" s="23">
        <v>81</v>
      </c>
      <c r="F2480" s="25">
        <v>35375</v>
      </c>
      <c r="G2480" s="23">
        <f t="shared" ca="1" si="182"/>
        <v>24.429625237506336</v>
      </c>
      <c r="H2480" s="23" t="str">
        <f t="shared" ca="1" si="183"/>
        <v>21-30</v>
      </c>
      <c r="I2480" s="24" t="s">
        <v>308</v>
      </c>
      <c r="J2480" s="24" t="s">
        <v>65</v>
      </c>
      <c r="K2480" s="24" t="s">
        <v>43</v>
      </c>
      <c r="L2480" s="24" t="s">
        <v>44</v>
      </c>
      <c r="M2480" s="24" t="s">
        <v>57</v>
      </c>
      <c r="N2480" s="23">
        <v>5</v>
      </c>
      <c r="O2480" s="22" t="str">
        <f>VLOOKUP(A2480,[1]CustomerAddress!$A$1:$F$3997,2)</f>
        <v>88540 Scoville Plaza</v>
      </c>
      <c r="P2480" s="22">
        <f>VLOOKUP(A2480,[1]CustomerAddress!$A$1:$F$3997,3)</f>
        <v>3195</v>
      </c>
      <c r="Q2480" s="22" t="str">
        <f>VLOOKUP(A2480,[1]CustomerAddress!$A$1:$F$3997,4)</f>
        <v>VIC</v>
      </c>
      <c r="R2480" s="22" t="str">
        <f>VLOOKUP(A2480,[1]CustomerAddress!$A$1:$F$3997,5)</f>
        <v>Australia</v>
      </c>
      <c r="S2480" s="22">
        <f>VLOOKUP(A2480,[1]CustomerAddress!$A$1:$F$3997,6)</f>
        <v>9</v>
      </c>
      <c r="T2480" s="22" t="str">
        <f>VLOOKUP(A2480,Labels!$A$5:$I$3497,9)</f>
        <v>Becoming Loyal</v>
      </c>
    </row>
    <row r="2481" spans="1:20" s="22" customFormat="1" ht="15.75" hidden="1" customHeight="1" x14ac:dyDescent="0.25">
      <c r="A2481" s="23">
        <v>2480</v>
      </c>
      <c r="B2481" s="24" t="s">
        <v>4707</v>
      </c>
      <c r="C2481" s="24" t="s">
        <v>4708</v>
      </c>
      <c r="D2481" s="24" t="s">
        <v>40</v>
      </c>
      <c r="E2481" s="23">
        <v>3</v>
      </c>
      <c r="F2481" s="25">
        <v>26293</v>
      </c>
      <c r="G2481" s="23">
        <f t="shared" ca="1" si="182"/>
        <v>49.311817018328256</v>
      </c>
      <c r="H2481" s="23"/>
      <c r="I2481" s="24" t="s">
        <v>83</v>
      </c>
      <c r="J2481" s="24" t="s">
        <v>84</v>
      </c>
      <c r="K2481" s="24" t="s">
        <v>66</v>
      </c>
      <c r="L2481" s="24" t="s">
        <v>44</v>
      </c>
      <c r="M2481" s="24" t="s">
        <v>45</v>
      </c>
      <c r="N2481" s="23">
        <v>16</v>
      </c>
    </row>
    <row r="2482" spans="1:20" s="22" customFormat="1" ht="15.75" customHeight="1" x14ac:dyDescent="0.25">
      <c r="A2482" s="23">
        <v>2481</v>
      </c>
      <c r="B2482" s="24" t="s">
        <v>4709</v>
      </c>
      <c r="C2482" s="24" t="s">
        <v>4710</v>
      </c>
      <c r="D2482" s="24" t="s">
        <v>40</v>
      </c>
      <c r="E2482" s="23">
        <v>71</v>
      </c>
      <c r="F2482" s="25">
        <v>28875</v>
      </c>
      <c r="G2482" s="23">
        <f t="shared" ca="1" si="182"/>
        <v>42.237844415588526</v>
      </c>
      <c r="H2482" s="23" t="str">
        <f t="shared" ref="H2482:H2501" ca="1" si="184">IF(G2482&lt;=10,"0-10",IF(AND(G2482&gt;10,G2482&lt;=20),"11-20",IF(AND(G2482&gt;20,G2482&lt;=30),"21-30",IF(AND(G2482&gt;30,G2482&lt;=40),"31-40",IF(AND(G2482&gt;40,G2482&lt;=50),"41-50",IF(AND(G2482&gt;50,G2482&lt;=60),"51-60",IF(AND(G2482&gt;60,G2482&lt;=70),"61-70",IF(AND(G2482&gt;70,G2482&lt;=80),"71-80",IF(AND(G2482&gt;80,G2482&lt;=90),"81-90",IF(G2482&gt;90,"91-100"))))))))))</f>
        <v>41-50</v>
      </c>
      <c r="I2482" s="24" t="s">
        <v>212</v>
      </c>
      <c r="J2482" s="24" t="s">
        <v>84</v>
      </c>
      <c r="K2482" s="24" t="s">
        <v>43</v>
      </c>
      <c r="L2482" s="24" t="s">
        <v>44</v>
      </c>
      <c r="M2482" s="24" t="s">
        <v>45</v>
      </c>
      <c r="N2482" s="23">
        <v>12</v>
      </c>
      <c r="O2482" s="22" t="str">
        <f>VLOOKUP(A2482,[1]CustomerAddress!$A$1:$F$3997,2)</f>
        <v>51800 Meadow Vale Point</v>
      </c>
      <c r="P2482" s="22">
        <f>VLOOKUP(A2482,[1]CustomerAddress!$A$1:$F$3997,3)</f>
        <v>3023</v>
      </c>
      <c r="Q2482" s="22" t="str">
        <f>VLOOKUP(A2482,[1]CustomerAddress!$A$1:$F$3997,4)</f>
        <v>VIC</v>
      </c>
      <c r="R2482" s="22" t="str">
        <f>VLOOKUP(A2482,[1]CustomerAddress!$A$1:$F$3997,5)</f>
        <v>Australia</v>
      </c>
      <c r="S2482" s="22">
        <f>VLOOKUP(A2482,[1]CustomerAddress!$A$1:$F$3997,6)</f>
        <v>7</v>
      </c>
      <c r="T2482" s="22" t="str">
        <f>VLOOKUP(A2482,Labels!$A$5:$I$3497,9)</f>
        <v>Potential Customer</v>
      </c>
    </row>
    <row r="2483" spans="1:20" s="22" customFormat="1" ht="15.75" customHeight="1" x14ac:dyDescent="0.25">
      <c r="A2483" s="23">
        <v>2482</v>
      </c>
      <c r="B2483" s="24" t="s">
        <v>4711</v>
      </c>
      <c r="C2483" s="24" t="s">
        <v>4712</v>
      </c>
      <c r="D2483" s="24" t="s">
        <v>48</v>
      </c>
      <c r="E2483" s="23">
        <v>95</v>
      </c>
      <c r="F2483" s="25">
        <v>19703</v>
      </c>
      <c r="G2483" s="23">
        <f t="shared" ca="1" si="182"/>
        <v>67.366611538876199</v>
      </c>
      <c r="H2483" s="23" t="str">
        <f t="shared" ca="1" si="184"/>
        <v>61-70</v>
      </c>
      <c r="I2483" s="24" t="s">
        <v>480</v>
      </c>
      <c r="J2483" s="24" t="s">
        <v>42</v>
      </c>
      <c r="K2483" s="24" t="s">
        <v>43</v>
      </c>
      <c r="L2483" s="24" t="s">
        <v>44</v>
      </c>
      <c r="M2483" s="24" t="s">
        <v>45</v>
      </c>
      <c r="N2483" s="23">
        <v>10</v>
      </c>
      <c r="O2483" s="22" t="str">
        <f>VLOOKUP(A2483,[1]CustomerAddress!$A$1:$F$3997,2)</f>
        <v>1 Trailsway Lane</v>
      </c>
      <c r="P2483" s="22">
        <f>VLOOKUP(A2483,[1]CustomerAddress!$A$1:$F$3997,3)</f>
        <v>2145</v>
      </c>
      <c r="Q2483" s="22" t="str">
        <f>VLOOKUP(A2483,[1]CustomerAddress!$A$1:$F$3997,4)</f>
        <v>NSW</v>
      </c>
      <c r="R2483" s="22" t="str">
        <f>VLOOKUP(A2483,[1]CustomerAddress!$A$1:$F$3997,5)</f>
        <v>Australia</v>
      </c>
      <c r="S2483" s="22">
        <f>VLOOKUP(A2483,[1]CustomerAddress!$A$1:$F$3997,6)</f>
        <v>9</v>
      </c>
      <c r="T2483" s="22" t="str">
        <f>VLOOKUP(A2483,Labels!$A$5:$I$3497,9)</f>
        <v>Lost Customer</v>
      </c>
    </row>
    <row r="2484" spans="1:20" s="22" customFormat="1" ht="15.75" customHeight="1" x14ac:dyDescent="0.25">
      <c r="A2484" s="23">
        <v>2483</v>
      </c>
      <c r="B2484" s="24" t="s">
        <v>4713</v>
      </c>
      <c r="C2484" s="24" t="s">
        <v>4714</v>
      </c>
      <c r="D2484" s="24" t="s">
        <v>40</v>
      </c>
      <c r="E2484" s="23">
        <v>54</v>
      </c>
      <c r="F2484" s="25">
        <v>31934</v>
      </c>
      <c r="G2484" s="23">
        <f t="shared" ca="1" si="182"/>
        <v>33.857022497780306</v>
      </c>
      <c r="H2484" s="23" t="str">
        <f t="shared" ca="1" si="184"/>
        <v>31-40</v>
      </c>
      <c r="J2484" s="24" t="s">
        <v>84</v>
      </c>
      <c r="K2484" s="24" t="s">
        <v>43</v>
      </c>
      <c r="L2484" s="24" t="s">
        <v>44</v>
      </c>
      <c r="M2484" s="24" t="s">
        <v>57</v>
      </c>
      <c r="N2484" s="23">
        <v>10</v>
      </c>
      <c r="O2484" s="22" t="str">
        <f>VLOOKUP(A2484,[1]CustomerAddress!$A$1:$F$3997,2)</f>
        <v>65662 Haas Trail</v>
      </c>
      <c r="P2484" s="22">
        <f>VLOOKUP(A2484,[1]CustomerAddress!$A$1:$F$3997,3)</f>
        <v>2560</v>
      </c>
      <c r="Q2484" s="22" t="str">
        <f>VLOOKUP(A2484,[1]CustomerAddress!$A$1:$F$3997,4)</f>
        <v>NSW</v>
      </c>
      <c r="R2484" s="22" t="str">
        <f>VLOOKUP(A2484,[1]CustomerAddress!$A$1:$F$3997,5)</f>
        <v>Australia</v>
      </c>
      <c r="S2484" s="22">
        <f>VLOOKUP(A2484,[1]CustomerAddress!$A$1:$F$3997,6)</f>
        <v>7</v>
      </c>
      <c r="T2484" s="22" t="str">
        <f>VLOOKUP(A2484,Labels!$A$5:$I$3497,9)</f>
        <v>High Risk Customer</v>
      </c>
    </row>
    <row r="2485" spans="1:20" s="22" customFormat="1" ht="15.75" customHeight="1" x14ac:dyDescent="0.25">
      <c r="A2485" s="23">
        <v>2484</v>
      </c>
      <c r="B2485" s="24" t="s">
        <v>4715</v>
      </c>
      <c r="C2485" s="24" t="s">
        <v>4716</v>
      </c>
      <c r="D2485" s="24" t="s">
        <v>40</v>
      </c>
      <c r="E2485" s="23">
        <v>77</v>
      </c>
      <c r="F2485" s="25">
        <v>29131</v>
      </c>
      <c r="G2485" s="23">
        <f t="shared" ca="1" si="182"/>
        <v>41.53647455257483</v>
      </c>
      <c r="H2485" s="23" t="str">
        <f t="shared" ca="1" si="184"/>
        <v>41-50</v>
      </c>
      <c r="I2485" s="24" t="s">
        <v>78</v>
      </c>
      <c r="J2485" s="24" t="s">
        <v>54</v>
      </c>
      <c r="K2485" s="24" t="s">
        <v>43</v>
      </c>
      <c r="L2485" s="24" t="s">
        <v>44</v>
      </c>
      <c r="M2485" s="24" t="s">
        <v>45</v>
      </c>
      <c r="N2485" s="23">
        <v>14</v>
      </c>
      <c r="O2485" s="22" t="str">
        <f>VLOOKUP(A2485,[1]CustomerAddress!$A$1:$F$3997,2)</f>
        <v>0 Union Plaza</v>
      </c>
      <c r="P2485" s="22">
        <f>VLOOKUP(A2485,[1]CustomerAddress!$A$1:$F$3997,3)</f>
        <v>2444</v>
      </c>
      <c r="Q2485" s="22" t="str">
        <f>VLOOKUP(A2485,[1]CustomerAddress!$A$1:$F$3997,4)</f>
        <v>NSW</v>
      </c>
      <c r="R2485" s="22" t="str">
        <f>VLOOKUP(A2485,[1]CustomerAddress!$A$1:$F$3997,5)</f>
        <v>Australia</v>
      </c>
      <c r="S2485" s="22">
        <f>VLOOKUP(A2485,[1]CustomerAddress!$A$1:$F$3997,6)</f>
        <v>7</v>
      </c>
      <c r="T2485" s="22" t="str">
        <f>VLOOKUP(A2485,Labels!$A$5:$I$3497,9)</f>
        <v>Late Bloomer</v>
      </c>
    </row>
    <row r="2486" spans="1:20" s="22" customFormat="1" ht="15.75" customHeight="1" x14ac:dyDescent="0.25">
      <c r="A2486" s="23">
        <v>2485</v>
      </c>
      <c r="B2486" s="24" t="s">
        <v>4717</v>
      </c>
      <c r="C2486" s="24" t="s">
        <v>4718</v>
      </c>
      <c r="D2486" s="24" t="s">
        <v>48</v>
      </c>
      <c r="E2486" s="23">
        <v>93</v>
      </c>
      <c r="F2486" s="25">
        <v>20297</v>
      </c>
      <c r="G2486" s="23">
        <f t="shared" ca="1" si="182"/>
        <v>65.739214278602219</v>
      </c>
      <c r="H2486" s="23" t="str">
        <f t="shared" ca="1" si="184"/>
        <v>61-70</v>
      </c>
      <c r="I2486" s="24" t="s">
        <v>1066</v>
      </c>
      <c r="J2486" s="24" t="s">
        <v>61</v>
      </c>
      <c r="K2486" s="24" t="s">
        <v>43</v>
      </c>
      <c r="L2486" s="24" t="s">
        <v>44</v>
      </c>
      <c r="M2486" s="24" t="s">
        <v>45</v>
      </c>
      <c r="N2486" s="23">
        <v>12</v>
      </c>
      <c r="O2486" s="22" t="str">
        <f>VLOOKUP(A2486,[1]CustomerAddress!$A$1:$F$3997,2)</f>
        <v>1 Forster Junction</v>
      </c>
      <c r="P2486" s="22">
        <f>VLOOKUP(A2486,[1]CustomerAddress!$A$1:$F$3997,3)</f>
        <v>2880</v>
      </c>
      <c r="Q2486" s="22" t="str">
        <f>VLOOKUP(A2486,[1]CustomerAddress!$A$1:$F$3997,4)</f>
        <v>NSW</v>
      </c>
      <c r="R2486" s="22" t="str">
        <f>VLOOKUP(A2486,[1]CustomerAddress!$A$1:$F$3997,5)</f>
        <v>Australia</v>
      </c>
      <c r="S2486" s="22">
        <f>VLOOKUP(A2486,[1]CustomerAddress!$A$1:$F$3997,6)</f>
        <v>1</v>
      </c>
      <c r="T2486" s="22" t="str">
        <f>VLOOKUP(A2486,Labels!$A$5:$I$3497,9)</f>
        <v>Becoming Loyal</v>
      </c>
    </row>
    <row r="2487" spans="1:20" s="22" customFormat="1" ht="15.75" customHeight="1" x14ac:dyDescent="0.25">
      <c r="A2487" s="23">
        <v>2486</v>
      </c>
      <c r="B2487" s="24" t="s">
        <v>4719</v>
      </c>
      <c r="C2487" s="24" t="s">
        <v>4720</v>
      </c>
      <c r="D2487" s="24" t="s">
        <v>40</v>
      </c>
      <c r="E2487" s="23">
        <v>77</v>
      </c>
      <c r="F2487" s="25">
        <v>19792</v>
      </c>
      <c r="G2487" s="23">
        <f t="shared" ca="1" si="182"/>
        <v>67.122775922437839</v>
      </c>
      <c r="H2487" s="23" t="str">
        <f t="shared" ca="1" si="184"/>
        <v>61-70</v>
      </c>
      <c r="I2487" s="24" t="s">
        <v>519</v>
      </c>
      <c r="J2487" s="24" t="s">
        <v>84</v>
      </c>
      <c r="K2487" s="24" t="s">
        <v>43</v>
      </c>
      <c r="L2487" s="24" t="s">
        <v>44</v>
      </c>
      <c r="M2487" s="24" t="s">
        <v>45</v>
      </c>
      <c r="N2487" s="23">
        <v>5</v>
      </c>
      <c r="O2487" s="22" t="str">
        <f>VLOOKUP(A2487,[1]CustomerAddress!$A$1:$F$3997,2)</f>
        <v>24877 3rd Circle</v>
      </c>
      <c r="P2487" s="22">
        <f>VLOOKUP(A2487,[1]CustomerAddress!$A$1:$F$3997,3)</f>
        <v>2063</v>
      </c>
      <c r="Q2487" s="22" t="str">
        <f>VLOOKUP(A2487,[1]CustomerAddress!$A$1:$F$3997,4)</f>
        <v>NSW</v>
      </c>
      <c r="R2487" s="22" t="str">
        <f>VLOOKUP(A2487,[1]CustomerAddress!$A$1:$F$3997,5)</f>
        <v>Australia</v>
      </c>
      <c r="S2487" s="22">
        <f>VLOOKUP(A2487,[1]CustomerAddress!$A$1:$F$3997,6)</f>
        <v>12</v>
      </c>
      <c r="T2487" s="22" t="str">
        <f>VLOOKUP(A2487,Labels!$A$5:$I$3497,9)</f>
        <v>Lost Customer</v>
      </c>
    </row>
    <row r="2488" spans="1:20" s="22" customFormat="1" ht="15.75" customHeight="1" x14ac:dyDescent="0.25">
      <c r="A2488" s="23">
        <v>2487</v>
      </c>
      <c r="B2488" s="24" t="s">
        <v>4721</v>
      </c>
      <c r="C2488" s="24" t="s">
        <v>4722</v>
      </c>
      <c r="D2488" s="24" t="s">
        <v>48</v>
      </c>
      <c r="E2488" s="23">
        <v>92</v>
      </c>
      <c r="F2488" s="25">
        <v>28503</v>
      </c>
      <c r="G2488" s="23">
        <f t="shared" ca="1" si="182"/>
        <v>43.257022497780305</v>
      </c>
      <c r="H2488" s="23" t="str">
        <f t="shared" ca="1" si="184"/>
        <v>41-50</v>
      </c>
      <c r="I2488" s="24" t="s">
        <v>412</v>
      </c>
      <c r="J2488" s="24" t="s">
        <v>56</v>
      </c>
      <c r="K2488" s="24" t="s">
        <v>62</v>
      </c>
      <c r="L2488" s="24" t="s">
        <v>44</v>
      </c>
      <c r="M2488" s="24" t="s">
        <v>45</v>
      </c>
      <c r="N2488" s="23">
        <v>14</v>
      </c>
      <c r="O2488" s="22" t="str">
        <f>VLOOKUP(A2488,[1]CustomerAddress!$A$1:$F$3997,2)</f>
        <v>34797 Londonderry Trail</v>
      </c>
      <c r="P2488" s="22">
        <f>VLOOKUP(A2488,[1]CustomerAddress!$A$1:$F$3997,3)</f>
        <v>3806</v>
      </c>
      <c r="Q2488" s="22" t="str">
        <f>VLOOKUP(A2488,[1]CustomerAddress!$A$1:$F$3997,4)</f>
        <v>VIC</v>
      </c>
      <c r="R2488" s="22" t="str">
        <f>VLOOKUP(A2488,[1]CustomerAddress!$A$1:$F$3997,5)</f>
        <v>Australia</v>
      </c>
      <c r="S2488" s="22">
        <f>VLOOKUP(A2488,[1]CustomerAddress!$A$1:$F$3997,6)</f>
        <v>7</v>
      </c>
      <c r="T2488" s="22" t="str">
        <f>VLOOKUP(A2488,Labels!$A$5:$I$3497,9)</f>
        <v>Evasive Customer</v>
      </c>
    </row>
    <row r="2489" spans="1:20" s="22" customFormat="1" ht="15.75" customHeight="1" x14ac:dyDescent="0.25">
      <c r="A2489" s="23">
        <v>2488</v>
      </c>
      <c r="B2489" s="24" t="s">
        <v>4723</v>
      </c>
      <c r="C2489" s="24" t="s">
        <v>4724</v>
      </c>
      <c r="D2489" s="24" t="s">
        <v>40</v>
      </c>
      <c r="E2489" s="23">
        <v>32</v>
      </c>
      <c r="F2489" s="25">
        <v>32464</v>
      </c>
      <c r="G2489" s="23">
        <f t="shared" ca="1" si="182"/>
        <v>32.404967703259757</v>
      </c>
      <c r="H2489" s="23" t="str">
        <f t="shared" ca="1" si="184"/>
        <v>31-40</v>
      </c>
      <c r="I2489" s="24" t="s">
        <v>181</v>
      </c>
      <c r="J2489" s="24" t="s">
        <v>50</v>
      </c>
      <c r="K2489" s="24" t="s">
        <v>43</v>
      </c>
      <c r="L2489" s="24" t="s">
        <v>44</v>
      </c>
      <c r="M2489" s="24" t="s">
        <v>45</v>
      </c>
      <c r="N2489" s="23">
        <v>7</v>
      </c>
      <c r="O2489" s="22" t="str">
        <f>VLOOKUP(A2489,[1]CustomerAddress!$A$1:$F$3997,2)</f>
        <v>24649 Kennedy Street</v>
      </c>
      <c r="P2489" s="22">
        <f>VLOOKUP(A2489,[1]CustomerAddress!$A$1:$F$3997,3)</f>
        <v>2114</v>
      </c>
      <c r="Q2489" s="22" t="str">
        <f>VLOOKUP(A2489,[1]CustomerAddress!$A$1:$F$3997,4)</f>
        <v>NSW</v>
      </c>
      <c r="R2489" s="22" t="str">
        <f>VLOOKUP(A2489,[1]CustomerAddress!$A$1:$F$3997,5)</f>
        <v>Australia</v>
      </c>
      <c r="S2489" s="22">
        <f>VLOOKUP(A2489,[1]CustomerAddress!$A$1:$F$3997,6)</f>
        <v>8</v>
      </c>
      <c r="T2489" s="22" t="str">
        <f>VLOOKUP(A2489,Labels!$A$5:$I$3497,9)</f>
        <v>Becoming Loyal</v>
      </c>
    </row>
    <row r="2490" spans="1:20" s="22" customFormat="1" ht="15.75" customHeight="1" x14ac:dyDescent="0.25">
      <c r="A2490" s="23">
        <v>2489</v>
      </c>
      <c r="B2490" s="24" t="s">
        <v>4725</v>
      </c>
      <c r="C2490" s="24" t="s">
        <v>4726</v>
      </c>
      <c r="D2490" s="24" t="s">
        <v>40</v>
      </c>
      <c r="E2490" s="23">
        <v>42</v>
      </c>
      <c r="F2490" s="25">
        <v>27923</v>
      </c>
      <c r="G2490" s="23">
        <f t="shared" ca="1" si="182"/>
        <v>44.846063593670721</v>
      </c>
      <c r="H2490" s="23" t="str">
        <f t="shared" ca="1" si="184"/>
        <v>41-50</v>
      </c>
      <c r="I2490" s="24" t="s">
        <v>289</v>
      </c>
      <c r="J2490" s="24" t="s">
        <v>65</v>
      </c>
      <c r="K2490" s="24" t="s">
        <v>43</v>
      </c>
      <c r="L2490" s="24" t="s">
        <v>44</v>
      </c>
      <c r="M2490" s="24" t="s">
        <v>57</v>
      </c>
      <c r="N2490" s="23">
        <v>15</v>
      </c>
      <c r="O2490" s="22" t="str">
        <f>VLOOKUP(A2490,[1]CustomerAddress!$A$1:$F$3997,2)</f>
        <v>9 Spaight Place</v>
      </c>
      <c r="P2490" s="22">
        <f>VLOOKUP(A2490,[1]CustomerAddress!$A$1:$F$3997,3)</f>
        <v>2102</v>
      </c>
      <c r="Q2490" s="22" t="str">
        <f>VLOOKUP(A2490,[1]CustomerAddress!$A$1:$F$3997,4)</f>
        <v>NSW</v>
      </c>
      <c r="R2490" s="22" t="str">
        <f>VLOOKUP(A2490,[1]CustomerAddress!$A$1:$F$3997,5)</f>
        <v>Australia</v>
      </c>
      <c r="S2490" s="22">
        <f>VLOOKUP(A2490,[1]CustomerAddress!$A$1:$F$3997,6)</f>
        <v>9</v>
      </c>
      <c r="T2490" s="22" t="str">
        <f>VLOOKUP(A2490,Labels!$A$5:$I$3497,9)</f>
        <v>Recent Customer</v>
      </c>
    </row>
    <row r="2491" spans="1:20" s="22" customFormat="1" ht="15.75" customHeight="1" x14ac:dyDescent="0.25">
      <c r="A2491" s="23">
        <v>2490</v>
      </c>
      <c r="B2491" s="24" t="s">
        <v>4727</v>
      </c>
      <c r="C2491" s="24" t="s">
        <v>4728</v>
      </c>
      <c r="D2491" s="24" t="s">
        <v>48</v>
      </c>
      <c r="E2491" s="23">
        <v>28</v>
      </c>
      <c r="F2491" s="25">
        <v>32051</v>
      </c>
      <c r="G2491" s="23">
        <f t="shared" ca="1" si="182"/>
        <v>33.53647455257483</v>
      </c>
      <c r="H2491" s="23" t="str">
        <f t="shared" ca="1" si="184"/>
        <v>31-40</v>
      </c>
      <c r="J2491" s="24" t="s">
        <v>42</v>
      </c>
      <c r="K2491" s="24" t="s">
        <v>43</v>
      </c>
      <c r="L2491" s="24" t="s">
        <v>44</v>
      </c>
      <c r="M2491" s="24" t="s">
        <v>45</v>
      </c>
      <c r="N2491" s="23">
        <v>5</v>
      </c>
      <c r="O2491" s="22" t="str">
        <f>VLOOKUP(A2491,[1]CustomerAddress!$A$1:$F$3997,2)</f>
        <v>711 Hayes Court</v>
      </c>
      <c r="P2491" s="22">
        <f>VLOOKUP(A2491,[1]CustomerAddress!$A$1:$F$3997,3)</f>
        <v>2120</v>
      </c>
      <c r="Q2491" s="22" t="str">
        <f>VLOOKUP(A2491,[1]CustomerAddress!$A$1:$F$3997,4)</f>
        <v>NSW</v>
      </c>
      <c r="R2491" s="22" t="str">
        <f>VLOOKUP(A2491,[1]CustomerAddress!$A$1:$F$3997,5)</f>
        <v>Australia</v>
      </c>
      <c r="S2491" s="22">
        <f>VLOOKUP(A2491,[1]CustomerAddress!$A$1:$F$3997,6)</f>
        <v>10</v>
      </c>
      <c r="T2491" s="22" t="str">
        <f>VLOOKUP(A2491,Labels!$A$5:$I$3497,9)</f>
        <v>High Risk Customer</v>
      </c>
    </row>
    <row r="2492" spans="1:20" s="22" customFormat="1" ht="15.75" customHeight="1" x14ac:dyDescent="0.25">
      <c r="A2492" s="23">
        <v>2491</v>
      </c>
      <c r="B2492" s="24" t="s">
        <v>4729</v>
      </c>
      <c r="C2492" s="24" t="s">
        <v>4730</v>
      </c>
      <c r="D2492" s="24" t="s">
        <v>48</v>
      </c>
      <c r="E2492" s="23">
        <v>74</v>
      </c>
      <c r="F2492" s="25">
        <v>28253</v>
      </c>
      <c r="G2492" s="23">
        <f t="shared" ca="1" si="182"/>
        <v>43.941954004629622</v>
      </c>
      <c r="H2492" s="23" t="str">
        <f t="shared" ca="1" si="184"/>
        <v>41-50</v>
      </c>
      <c r="I2492" s="24" t="s">
        <v>599</v>
      </c>
      <c r="J2492" s="24" t="s">
        <v>42</v>
      </c>
      <c r="K2492" s="24" t="s">
        <v>43</v>
      </c>
      <c r="L2492" s="24" t="s">
        <v>44</v>
      </c>
      <c r="M2492" s="24" t="s">
        <v>57</v>
      </c>
      <c r="N2492" s="23">
        <v>14</v>
      </c>
      <c r="O2492" s="22" t="str">
        <f>VLOOKUP(A2492,[1]CustomerAddress!$A$1:$F$3997,2)</f>
        <v>30624 John Wall Point</v>
      </c>
      <c r="P2492" s="22">
        <f>VLOOKUP(A2492,[1]CustomerAddress!$A$1:$F$3997,3)</f>
        <v>3101</v>
      </c>
      <c r="Q2492" s="22" t="str">
        <f>VLOOKUP(A2492,[1]CustomerAddress!$A$1:$F$3997,4)</f>
        <v>VIC</v>
      </c>
      <c r="R2492" s="22" t="str">
        <f>VLOOKUP(A2492,[1]CustomerAddress!$A$1:$F$3997,5)</f>
        <v>Australia</v>
      </c>
      <c r="S2492" s="22">
        <f>VLOOKUP(A2492,[1]CustomerAddress!$A$1:$F$3997,6)</f>
        <v>7</v>
      </c>
      <c r="T2492" s="22" t="str">
        <f>VLOOKUP(A2492,Labels!$A$5:$I$3497,9)</f>
        <v>Evasive Customer</v>
      </c>
    </row>
    <row r="2493" spans="1:20" s="22" customFormat="1" ht="15.75" customHeight="1" x14ac:dyDescent="0.25">
      <c r="A2493" s="23">
        <v>2492</v>
      </c>
      <c r="B2493" s="24" t="s">
        <v>4731</v>
      </c>
      <c r="C2493" s="24" t="s">
        <v>4732</v>
      </c>
      <c r="D2493" s="24" t="s">
        <v>48</v>
      </c>
      <c r="E2493" s="23">
        <v>35</v>
      </c>
      <c r="F2493" s="25">
        <v>27061</v>
      </c>
      <c r="G2493" s="23">
        <f t="shared" ca="1" si="182"/>
        <v>47.207707429287154</v>
      </c>
      <c r="H2493" s="23" t="str">
        <f t="shared" ca="1" si="184"/>
        <v>41-50</v>
      </c>
      <c r="I2493" s="24" t="s">
        <v>550</v>
      </c>
      <c r="J2493" s="24" t="s">
        <v>84</v>
      </c>
      <c r="K2493" s="24" t="s">
        <v>66</v>
      </c>
      <c r="L2493" s="24" t="s">
        <v>44</v>
      </c>
      <c r="M2493" s="24" t="s">
        <v>57</v>
      </c>
      <c r="N2493" s="23">
        <v>9</v>
      </c>
      <c r="O2493" s="22" t="str">
        <f>VLOOKUP(A2493,[1]CustomerAddress!$A$1:$F$3997,2)</f>
        <v>46 VIC Center</v>
      </c>
      <c r="P2493" s="22">
        <f>VLOOKUP(A2493,[1]CustomerAddress!$A$1:$F$3997,3)</f>
        <v>2770</v>
      </c>
      <c r="Q2493" s="22" t="str">
        <f>VLOOKUP(A2493,[1]CustomerAddress!$A$1:$F$3997,4)</f>
        <v>NSW</v>
      </c>
      <c r="R2493" s="22" t="str">
        <f>VLOOKUP(A2493,[1]CustomerAddress!$A$1:$F$3997,5)</f>
        <v>Australia</v>
      </c>
      <c r="S2493" s="22">
        <f>VLOOKUP(A2493,[1]CustomerAddress!$A$1:$F$3997,6)</f>
        <v>9</v>
      </c>
      <c r="T2493" s="22" t="str">
        <f>VLOOKUP(A2493,Labels!$A$5:$I$3497,9)</f>
        <v>Platinum Customer</v>
      </c>
    </row>
    <row r="2494" spans="1:20" s="22" customFormat="1" ht="15.75" customHeight="1" x14ac:dyDescent="0.25">
      <c r="A2494" s="23">
        <v>2493</v>
      </c>
      <c r="B2494" s="24" t="s">
        <v>4733</v>
      </c>
      <c r="C2494" s="24" t="s">
        <v>4734</v>
      </c>
      <c r="D2494" s="24" t="s">
        <v>48</v>
      </c>
      <c r="E2494" s="23">
        <v>56</v>
      </c>
      <c r="F2494" s="25">
        <v>29817</v>
      </c>
      <c r="G2494" s="23">
        <f t="shared" ca="1" si="182"/>
        <v>39.657022497780311</v>
      </c>
      <c r="H2494" s="23" t="str">
        <f t="shared" ca="1" si="184"/>
        <v>31-40</v>
      </c>
      <c r="I2494" s="24" t="s">
        <v>163</v>
      </c>
      <c r="J2494" s="24" t="s">
        <v>164</v>
      </c>
      <c r="K2494" s="24" t="s">
        <v>43</v>
      </c>
      <c r="L2494" s="24" t="s">
        <v>44</v>
      </c>
      <c r="M2494" s="24" t="s">
        <v>45</v>
      </c>
      <c r="N2494" s="23">
        <v>17</v>
      </c>
      <c r="O2494" s="22" t="str">
        <f>VLOOKUP(A2494,[1]CustomerAddress!$A$1:$F$3997,2)</f>
        <v>99 Blackbird Court</v>
      </c>
      <c r="P2494" s="22">
        <f>VLOOKUP(A2494,[1]CustomerAddress!$A$1:$F$3997,3)</f>
        <v>2203</v>
      </c>
      <c r="Q2494" s="22" t="str">
        <f>VLOOKUP(A2494,[1]CustomerAddress!$A$1:$F$3997,4)</f>
        <v>NSW</v>
      </c>
      <c r="R2494" s="22" t="str">
        <f>VLOOKUP(A2494,[1]CustomerAddress!$A$1:$F$3997,5)</f>
        <v>Australia</v>
      </c>
      <c r="S2494" s="22">
        <f>VLOOKUP(A2494,[1]CustomerAddress!$A$1:$F$3997,6)</f>
        <v>11</v>
      </c>
      <c r="T2494" s="22" t="str">
        <f>VLOOKUP(A2494,Labels!$A$5:$I$3497,9)</f>
        <v>High Risk Customer</v>
      </c>
    </row>
    <row r="2495" spans="1:20" s="22" customFormat="1" ht="15.75" customHeight="1" x14ac:dyDescent="0.25">
      <c r="A2495" s="23">
        <v>2494</v>
      </c>
      <c r="B2495" s="24" t="s">
        <v>4735</v>
      </c>
      <c r="C2495" s="24" t="s">
        <v>4736</v>
      </c>
      <c r="D2495" s="24" t="s">
        <v>40</v>
      </c>
      <c r="E2495" s="23">
        <v>98</v>
      </c>
      <c r="F2495" s="25">
        <v>27249</v>
      </c>
      <c r="G2495" s="23">
        <f t="shared" ca="1" si="182"/>
        <v>46.692638936136476</v>
      </c>
      <c r="H2495" s="23" t="str">
        <f t="shared" ca="1" si="184"/>
        <v>41-50</v>
      </c>
      <c r="I2495" s="24" t="s">
        <v>742</v>
      </c>
      <c r="J2495" s="24" t="s">
        <v>84</v>
      </c>
      <c r="K2495" s="24" t="s">
        <v>66</v>
      </c>
      <c r="L2495" s="24" t="s">
        <v>44</v>
      </c>
      <c r="M2495" s="24" t="s">
        <v>57</v>
      </c>
      <c r="N2495" s="23">
        <v>16</v>
      </c>
      <c r="O2495" s="22" t="str">
        <f>VLOOKUP(A2495,[1]CustomerAddress!$A$1:$F$3997,2)</f>
        <v>00 Rutledge Alley</v>
      </c>
      <c r="P2495" s="22">
        <f>VLOOKUP(A2495,[1]CustomerAddress!$A$1:$F$3997,3)</f>
        <v>2166</v>
      </c>
      <c r="Q2495" s="22" t="str">
        <f>VLOOKUP(A2495,[1]CustomerAddress!$A$1:$F$3997,4)</f>
        <v>NSW</v>
      </c>
      <c r="R2495" s="22" t="str">
        <f>VLOOKUP(A2495,[1]CustomerAddress!$A$1:$F$3997,5)</f>
        <v>Australia</v>
      </c>
      <c r="S2495" s="22">
        <f>VLOOKUP(A2495,[1]CustomerAddress!$A$1:$F$3997,6)</f>
        <v>9</v>
      </c>
      <c r="T2495" s="22" t="str">
        <f>VLOOKUP(A2495,Labels!$A$5:$I$3497,9)</f>
        <v>Almost Lost Customer</v>
      </c>
    </row>
    <row r="2496" spans="1:20" s="22" customFormat="1" ht="15.75" customHeight="1" x14ac:dyDescent="0.25">
      <c r="A2496" s="23">
        <v>2495</v>
      </c>
      <c r="B2496" s="24" t="s">
        <v>4737</v>
      </c>
      <c r="C2496" s="24" t="s">
        <v>4738</v>
      </c>
      <c r="D2496" s="24" t="s">
        <v>40</v>
      </c>
      <c r="E2496" s="23">
        <v>89</v>
      </c>
      <c r="F2496" s="25">
        <v>19675</v>
      </c>
      <c r="G2496" s="23">
        <f t="shared" ca="1" si="182"/>
        <v>67.443323867643315</v>
      </c>
      <c r="H2496" s="23" t="str">
        <f t="shared" ca="1" si="184"/>
        <v>61-70</v>
      </c>
      <c r="I2496" s="24" t="s">
        <v>354</v>
      </c>
      <c r="J2496" s="24" t="s">
        <v>56</v>
      </c>
      <c r="K2496" s="24" t="s">
        <v>62</v>
      </c>
      <c r="L2496" s="24" t="s">
        <v>44</v>
      </c>
      <c r="M2496" s="24" t="s">
        <v>57</v>
      </c>
      <c r="N2496" s="23">
        <v>17</v>
      </c>
      <c r="O2496" s="22" t="str">
        <f>VLOOKUP(A2496,[1]CustomerAddress!$A$1:$F$3997,2)</f>
        <v>719 Vahlen Way</v>
      </c>
      <c r="P2496" s="22">
        <f>VLOOKUP(A2496,[1]CustomerAddress!$A$1:$F$3997,3)</f>
        <v>2560</v>
      </c>
      <c r="Q2496" s="22" t="str">
        <f>VLOOKUP(A2496,[1]CustomerAddress!$A$1:$F$3997,4)</f>
        <v>NSW</v>
      </c>
      <c r="R2496" s="22" t="str">
        <f>VLOOKUP(A2496,[1]CustomerAddress!$A$1:$F$3997,5)</f>
        <v>Australia</v>
      </c>
      <c r="S2496" s="22">
        <f>VLOOKUP(A2496,[1]CustomerAddress!$A$1:$F$3997,6)</f>
        <v>8</v>
      </c>
      <c r="T2496" s="22" t="str">
        <f>VLOOKUP(A2496,Labels!$A$5:$I$3497,9)</f>
        <v>Potential Customer</v>
      </c>
    </row>
    <row r="2497" spans="1:20" s="22" customFormat="1" ht="15.75" customHeight="1" x14ac:dyDescent="0.25">
      <c r="A2497" s="23">
        <v>2496</v>
      </c>
      <c r="B2497" s="24" t="s">
        <v>4739</v>
      </c>
      <c r="C2497" s="24" t="s">
        <v>4740</v>
      </c>
      <c r="D2497" s="24" t="s">
        <v>48</v>
      </c>
      <c r="E2497" s="23">
        <v>29</v>
      </c>
      <c r="F2497" s="25">
        <v>29459</v>
      </c>
      <c r="G2497" s="23">
        <f t="shared" ca="1" si="182"/>
        <v>40.637844415588525</v>
      </c>
      <c r="H2497" s="23" t="str">
        <f t="shared" ca="1" si="184"/>
        <v>41-50</v>
      </c>
      <c r="I2497" s="24" t="s">
        <v>234</v>
      </c>
      <c r="J2497" s="24" t="s">
        <v>84</v>
      </c>
      <c r="K2497" s="24" t="s">
        <v>43</v>
      </c>
      <c r="L2497" s="24" t="s">
        <v>44</v>
      </c>
      <c r="M2497" s="24" t="s">
        <v>45</v>
      </c>
      <c r="N2497" s="23">
        <v>21</v>
      </c>
      <c r="O2497" s="22" t="str">
        <f>VLOOKUP(A2497,[1]CustomerAddress!$A$1:$F$3997,2)</f>
        <v>02 Declaration Lane</v>
      </c>
      <c r="P2497" s="22">
        <f>VLOOKUP(A2497,[1]CustomerAddress!$A$1:$F$3997,3)</f>
        <v>4551</v>
      </c>
      <c r="Q2497" s="22" t="str">
        <f>VLOOKUP(A2497,[1]CustomerAddress!$A$1:$F$3997,4)</f>
        <v>QLD</v>
      </c>
      <c r="R2497" s="22" t="str">
        <f>VLOOKUP(A2497,[1]CustomerAddress!$A$1:$F$3997,5)</f>
        <v>Australia</v>
      </c>
      <c r="S2497" s="22">
        <f>VLOOKUP(A2497,[1]CustomerAddress!$A$1:$F$3997,6)</f>
        <v>7</v>
      </c>
      <c r="T2497" s="22" t="str">
        <f>VLOOKUP(A2497,Labels!$A$5:$I$3497,9)</f>
        <v>Evasive Customer</v>
      </c>
    </row>
    <row r="2498" spans="1:20" s="22" customFormat="1" ht="15.75" customHeight="1" x14ac:dyDescent="0.25">
      <c r="A2498" s="23">
        <v>2497</v>
      </c>
      <c r="B2498" s="24" t="s">
        <v>1686</v>
      </c>
      <c r="C2498" s="24" t="s">
        <v>4741</v>
      </c>
      <c r="D2498" s="24" t="s">
        <v>48</v>
      </c>
      <c r="E2498" s="23">
        <v>33</v>
      </c>
      <c r="F2498" s="25">
        <v>25298</v>
      </c>
      <c r="G2498" s="23">
        <f t="shared" ca="1" si="182"/>
        <v>52.037844415588523</v>
      </c>
      <c r="H2498" s="23" t="str">
        <f t="shared" ca="1" si="184"/>
        <v>51-60</v>
      </c>
      <c r="I2498" s="24" t="s">
        <v>2078</v>
      </c>
      <c r="J2498" s="24" t="s">
        <v>54</v>
      </c>
      <c r="K2498" s="24" t="s">
        <v>62</v>
      </c>
      <c r="L2498" s="24" t="s">
        <v>44</v>
      </c>
      <c r="M2498" s="24" t="s">
        <v>57</v>
      </c>
      <c r="N2498" s="23">
        <v>12</v>
      </c>
      <c r="O2498" s="22" t="str">
        <f>VLOOKUP(A2498,[1]CustomerAddress!$A$1:$F$3997,2)</f>
        <v>9366 Judy Alley</v>
      </c>
      <c r="P2498" s="22">
        <f>VLOOKUP(A2498,[1]CustomerAddress!$A$1:$F$3997,3)</f>
        <v>4171</v>
      </c>
      <c r="Q2498" s="22" t="str">
        <f>VLOOKUP(A2498,[1]CustomerAddress!$A$1:$F$3997,4)</f>
        <v>QLD</v>
      </c>
      <c r="R2498" s="22" t="str">
        <f>VLOOKUP(A2498,[1]CustomerAddress!$A$1:$F$3997,5)</f>
        <v>Australia</v>
      </c>
      <c r="S2498" s="22">
        <f>VLOOKUP(A2498,[1]CustomerAddress!$A$1:$F$3997,6)</f>
        <v>9</v>
      </c>
      <c r="T2498" s="22" t="str">
        <f>VLOOKUP(A2498,Labels!$A$5:$I$3497,9)</f>
        <v>High Risk Customer</v>
      </c>
    </row>
    <row r="2499" spans="1:20" s="22" customFormat="1" ht="15.75" customHeight="1" x14ac:dyDescent="0.25">
      <c r="A2499" s="23">
        <v>2498</v>
      </c>
      <c r="B2499" s="24" t="s">
        <v>4742</v>
      </c>
      <c r="C2499" s="24" t="s">
        <v>4743</v>
      </c>
      <c r="D2499" s="24" t="s">
        <v>40</v>
      </c>
      <c r="E2499" s="23">
        <v>70</v>
      </c>
      <c r="F2499" s="25">
        <v>28523</v>
      </c>
      <c r="G2499" s="23">
        <f t="shared" ca="1" si="182"/>
        <v>43.202227977232361</v>
      </c>
      <c r="H2499" s="23" t="str">
        <f t="shared" ca="1" si="184"/>
        <v>41-50</v>
      </c>
      <c r="I2499" s="24" t="s">
        <v>271</v>
      </c>
      <c r="J2499" s="24" t="s">
        <v>65</v>
      </c>
      <c r="K2499" s="24" t="s">
        <v>66</v>
      </c>
      <c r="L2499" s="24" t="s">
        <v>44</v>
      </c>
      <c r="M2499" s="24" t="s">
        <v>57</v>
      </c>
      <c r="N2499" s="23">
        <v>8</v>
      </c>
      <c r="O2499" s="22" t="str">
        <f>VLOOKUP(A2499,[1]CustomerAddress!$A$1:$F$3997,2)</f>
        <v>07623 Mandrake Trail</v>
      </c>
      <c r="P2499" s="22">
        <f>VLOOKUP(A2499,[1]CustomerAddress!$A$1:$F$3997,3)</f>
        <v>2093</v>
      </c>
      <c r="Q2499" s="22" t="str">
        <f>VLOOKUP(A2499,[1]CustomerAddress!$A$1:$F$3997,4)</f>
        <v>NSW</v>
      </c>
      <c r="R2499" s="22" t="str">
        <f>VLOOKUP(A2499,[1]CustomerAddress!$A$1:$F$3997,5)</f>
        <v>Australia</v>
      </c>
      <c r="S2499" s="22">
        <f>VLOOKUP(A2499,[1]CustomerAddress!$A$1:$F$3997,6)</f>
        <v>11</v>
      </c>
      <c r="T2499" s="22" t="str">
        <f>VLOOKUP(A2499,Labels!$A$5:$I$3497,9)</f>
        <v>Very Loyal</v>
      </c>
    </row>
    <row r="2500" spans="1:20" s="22" customFormat="1" ht="15.75" customHeight="1" x14ac:dyDescent="0.25">
      <c r="A2500" s="23">
        <v>2499</v>
      </c>
      <c r="B2500" s="24" t="s">
        <v>700</v>
      </c>
      <c r="C2500" s="24" t="s">
        <v>4744</v>
      </c>
      <c r="D2500" s="24" t="s">
        <v>40</v>
      </c>
      <c r="E2500" s="23">
        <v>77</v>
      </c>
      <c r="F2500" s="25">
        <v>26906</v>
      </c>
      <c r="G2500" s="23">
        <f t="shared" ca="1" si="182"/>
        <v>47.632364963533732</v>
      </c>
      <c r="H2500" s="23" t="str">
        <f t="shared" ca="1" si="184"/>
        <v>41-50</v>
      </c>
      <c r="I2500" s="24" t="s">
        <v>1886</v>
      </c>
      <c r="J2500" s="24" t="s">
        <v>65</v>
      </c>
      <c r="K2500" s="24" t="s">
        <v>43</v>
      </c>
      <c r="L2500" s="24" t="s">
        <v>44</v>
      </c>
      <c r="M2500" s="24" t="s">
        <v>57</v>
      </c>
      <c r="N2500" s="23">
        <v>14</v>
      </c>
      <c r="O2500" s="22" t="str">
        <f>VLOOKUP(A2500,[1]CustomerAddress!$A$1:$F$3997,2)</f>
        <v>050 Buell Lane</v>
      </c>
      <c r="P2500" s="22">
        <f>VLOOKUP(A2500,[1]CustomerAddress!$A$1:$F$3997,3)</f>
        <v>4055</v>
      </c>
      <c r="Q2500" s="22" t="str">
        <f>VLOOKUP(A2500,[1]CustomerAddress!$A$1:$F$3997,4)</f>
        <v>QLD</v>
      </c>
      <c r="R2500" s="22" t="str">
        <f>VLOOKUP(A2500,[1]CustomerAddress!$A$1:$F$3997,5)</f>
        <v>Australia</v>
      </c>
      <c r="S2500" s="22">
        <f>VLOOKUP(A2500,[1]CustomerAddress!$A$1:$F$3997,6)</f>
        <v>7</v>
      </c>
      <c r="T2500" s="22" t="str">
        <f>VLOOKUP(A2500,Labels!$A$5:$I$3497,9)</f>
        <v>Evasive Customer</v>
      </c>
    </row>
    <row r="2501" spans="1:20" s="22" customFormat="1" ht="15.75" customHeight="1" x14ac:dyDescent="0.25">
      <c r="A2501" s="23">
        <v>2500</v>
      </c>
      <c r="B2501" s="24" t="s">
        <v>4745</v>
      </c>
      <c r="C2501" s="24" t="s">
        <v>4746</v>
      </c>
      <c r="D2501" s="24" t="s">
        <v>40</v>
      </c>
      <c r="E2501" s="23">
        <v>35</v>
      </c>
      <c r="F2501" s="25">
        <v>21172</v>
      </c>
      <c r="G2501" s="23">
        <f t="shared" ca="1" si="182"/>
        <v>63.341954004629621</v>
      </c>
      <c r="H2501" s="23" t="str">
        <f t="shared" ca="1" si="184"/>
        <v>61-70</v>
      </c>
      <c r="I2501" s="24" t="s">
        <v>404</v>
      </c>
      <c r="J2501" s="24" t="s">
        <v>54</v>
      </c>
      <c r="K2501" s="24" t="s">
        <v>66</v>
      </c>
      <c r="L2501" s="24" t="s">
        <v>44</v>
      </c>
      <c r="M2501" s="24" t="s">
        <v>45</v>
      </c>
      <c r="N2501" s="23">
        <v>17</v>
      </c>
      <c r="O2501" s="22" t="str">
        <f>VLOOKUP(A2501,[1]CustomerAddress!$A$1:$F$3997,2)</f>
        <v>556 Gale Road</v>
      </c>
      <c r="P2501" s="22">
        <f>VLOOKUP(A2501,[1]CustomerAddress!$A$1:$F$3997,3)</f>
        <v>4165</v>
      </c>
      <c r="Q2501" s="22" t="str">
        <f>VLOOKUP(A2501,[1]CustomerAddress!$A$1:$F$3997,4)</f>
        <v>QLD</v>
      </c>
      <c r="R2501" s="22" t="str">
        <f>VLOOKUP(A2501,[1]CustomerAddress!$A$1:$F$3997,5)</f>
        <v>Australia</v>
      </c>
      <c r="S2501" s="22">
        <f>VLOOKUP(A2501,[1]CustomerAddress!$A$1:$F$3997,6)</f>
        <v>6</v>
      </c>
      <c r="T2501" s="22" t="str">
        <f>VLOOKUP(A2501,Labels!$A$5:$I$3497,9)</f>
        <v>Late Bloomer</v>
      </c>
    </row>
    <row r="2502" spans="1:20" s="22" customFormat="1" ht="15.75" hidden="1" customHeight="1" x14ac:dyDescent="0.25">
      <c r="A2502" s="23">
        <v>2501</v>
      </c>
      <c r="B2502" s="24" t="s">
        <v>4747</v>
      </c>
      <c r="C2502" s="24" t="s">
        <v>4748</v>
      </c>
      <c r="D2502" s="24" t="s">
        <v>40</v>
      </c>
      <c r="E2502" s="23">
        <v>80</v>
      </c>
      <c r="F2502" s="25">
        <v>26126</v>
      </c>
      <c r="G2502" s="23">
        <f t="shared" ca="1" si="182"/>
        <v>49.769351264903598</v>
      </c>
      <c r="H2502" s="23"/>
      <c r="I2502" s="24" t="s">
        <v>577</v>
      </c>
      <c r="J2502" s="24" t="s">
        <v>50</v>
      </c>
      <c r="K2502" s="24" t="s">
        <v>43</v>
      </c>
      <c r="L2502" s="24" t="s">
        <v>44</v>
      </c>
      <c r="M2502" s="24" t="s">
        <v>45</v>
      </c>
      <c r="N2502" s="23">
        <v>10</v>
      </c>
    </row>
    <row r="2503" spans="1:20" s="22" customFormat="1" ht="15.75" customHeight="1" x14ac:dyDescent="0.25">
      <c r="A2503" s="23">
        <v>2502</v>
      </c>
      <c r="B2503" s="24" t="s">
        <v>4749</v>
      </c>
      <c r="C2503" s="24" t="s">
        <v>4750</v>
      </c>
      <c r="D2503" s="24" t="s">
        <v>40</v>
      </c>
      <c r="E2503" s="23">
        <v>6</v>
      </c>
      <c r="F2503" s="25">
        <v>23612</v>
      </c>
      <c r="G2503" s="23">
        <f t="shared" ca="1" si="182"/>
        <v>56.657022497780311</v>
      </c>
      <c r="H2503" s="23" t="str">
        <f t="shared" ref="H2503:H2509" ca="1" si="185">IF(G2503&lt;=10,"0-10",IF(AND(G2503&gt;10,G2503&lt;=20),"11-20",IF(AND(G2503&gt;20,G2503&lt;=30),"21-30",IF(AND(G2503&gt;30,G2503&lt;=40),"31-40",IF(AND(G2503&gt;40,G2503&lt;=50),"41-50",IF(AND(G2503&gt;50,G2503&lt;=60),"51-60",IF(AND(G2503&gt;60,G2503&lt;=70),"61-70",IF(AND(G2503&gt;70,G2503&lt;=80),"71-80",IF(AND(G2503&gt;80,G2503&lt;=90),"81-90",IF(G2503&gt;90,"91-100"))))))))))</f>
        <v>51-60</v>
      </c>
      <c r="I2503" s="24" t="s">
        <v>519</v>
      </c>
      <c r="J2503" s="24" t="s">
        <v>84</v>
      </c>
      <c r="K2503" s="24" t="s">
        <v>43</v>
      </c>
      <c r="L2503" s="24" t="s">
        <v>44</v>
      </c>
      <c r="M2503" s="24" t="s">
        <v>45</v>
      </c>
      <c r="N2503" s="23">
        <v>11</v>
      </c>
      <c r="O2503" s="22" t="str">
        <f>VLOOKUP(A2503,[1]CustomerAddress!$A$1:$F$3997,2)</f>
        <v>77410 Bluejay Street</v>
      </c>
      <c r="P2503" s="22">
        <f>VLOOKUP(A2503,[1]CustomerAddress!$A$1:$F$3997,3)</f>
        <v>3046</v>
      </c>
      <c r="Q2503" s="22" t="str">
        <f>VLOOKUP(A2503,[1]CustomerAddress!$A$1:$F$3997,4)</f>
        <v>VIC</v>
      </c>
      <c r="R2503" s="22" t="str">
        <f>VLOOKUP(A2503,[1]CustomerAddress!$A$1:$F$3997,5)</f>
        <v>Australia</v>
      </c>
      <c r="S2503" s="22">
        <f>VLOOKUP(A2503,[1]CustomerAddress!$A$1:$F$3997,6)</f>
        <v>9</v>
      </c>
      <c r="T2503" s="22" t="str">
        <f>VLOOKUP(A2503,Labels!$A$5:$I$3497,9)</f>
        <v>Becoming Loyal</v>
      </c>
    </row>
    <row r="2504" spans="1:20" s="22" customFormat="1" ht="15.75" customHeight="1" x14ac:dyDescent="0.25">
      <c r="A2504" s="23">
        <v>2503</v>
      </c>
      <c r="B2504" s="24" t="s">
        <v>4751</v>
      </c>
      <c r="C2504" s="24" t="s">
        <v>4752</v>
      </c>
      <c r="D2504" s="24" t="s">
        <v>48</v>
      </c>
      <c r="E2504" s="23">
        <v>80</v>
      </c>
      <c r="F2504" s="25">
        <v>24669</v>
      </c>
      <c r="G2504" s="23">
        <f t="shared" ca="1" si="182"/>
        <v>53.761132086821405</v>
      </c>
      <c r="H2504" s="23" t="str">
        <f t="shared" ca="1" si="185"/>
        <v>51-60</v>
      </c>
      <c r="I2504" s="24" t="s">
        <v>763</v>
      </c>
      <c r="J2504" s="24" t="s">
        <v>42</v>
      </c>
      <c r="K2504" s="24" t="s">
        <v>62</v>
      </c>
      <c r="L2504" s="24" t="s">
        <v>44</v>
      </c>
      <c r="M2504" s="24" t="s">
        <v>45</v>
      </c>
      <c r="N2504" s="23">
        <v>10</v>
      </c>
      <c r="O2504" s="22" t="str">
        <f>VLOOKUP(A2504,[1]CustomerAddress!$A$1:$F$3997,2)</f>
        <v>62 Doe Crossing Junction</v>
      </c>
      <c r="P2504" s="22">
        <f>VLOOKUP(A2504,[1]CustomerAddress!$A$1:$F$3997,3)</f>
        <v>2760</v>
      </c>
      <c r="Q2504" s="22" t="str">
        <f>VLOOKUP(A2504,[1]CustomerAddress!$A$1:$F$3997,4)</f>
        <v>NSW</v>
      </c>
      <c r="R2504" s="22" t="str">
        <f>VLOOKUP(A2504,[1]CustomerAddress!$A$1:$F$3997,5)</f>
        <v>Australia</v>
      </c>
      <c r="S2504" s="22">
        <f>VLOOKUP(A2504,[1]CustomerAddress!$A$1:$F$3997,6)</f>
        <v>7</v>
      </c>
      <c r="T2504" s="22" t="str">
        <f>VLOOKUP(A2504,Labels!$A$5:$I$3497,9)</f>
        <v>Evasive Customer</v>
      </c>
    </row>
    <row r="2505" spans="1:20" s="22" customFormat="1" ht="15.75" customHeight="1" x14ac:dyDescent="0.25">
      <c r="A2505" s="23">
        <v>2504</v>
      </c>
      <c r="B2505" s="24" t="s">
        <v>4753</v>
      </c>
      <c r="C2505" s="24" t="s">
        <v>4754</v>
      </c>
      <c r="D2505" s="24" t="s">
        <v>48</v>
      </c>
      <c r="E2505" s="23">
        <v>52</v>
      </c>
      <c r="F2505" s="25">
        <v>36645</v>
      </c>
      <c r="G2505" s="23">
        <f t="shared" ca="1" si="182"/>
        <v>20.950173182711815</v>
      </c>
      <c r="H2505" s="23" t="str">
        <f t="shared" ca="1" si="185"/>
        <v>21-30</v>
      </c>
      <c r="J2505" s="24" t="s">
        <v>54</v>
      </c>
      <c r="K2505" s="24" t="s">
        <v>43</v>
      </c>
      <c r="L2505" s="24" t="s">
        <v>44</v>
      </c>
      <c r="M2505" s="24" t="s">
        <v>57</v>
      </c>
      <c r="N2505" s="23">
        <v>2</v>
      </c>
      <c r="O2505" s="22" t="str">
        <f>VLOOKUP(A2505,[1]CustomerAddress!$A$1:$F$3997,2)</f>
        <v>7 Lake View Street</v>
      </c>
      <c r="P2505" s="22">
        <f>VLOOKUP(A2505,[1]CustomerAddress!$A$1:$F$3997,3)</f>
        <v>4060</v>
      </c>
      <c r="Q2505" s="22" t="str">
        <f>VLOOKUP(A2505,[1]CustomerAddress!$A$1:$F$3997,4)</f>
        <v>QLD</v>
      </c>
      <c r="R2505" s="22" t="str">
        <f>VLOOKUP(A2505,[1]CustomerAddress!$A$1:$F$3997,5)</f>
        <v>Australia</v>
      </c>
      <c r="S2505" s="22">
        <f>VLOOKUP(A2505,[1]CustomerAddress!$A$1:$F$3997,6)</f>
        <v>9</v>
      </c>
      <c r="T2505" s="22" t="str">
        <f>VLOOKUP(A2505,Labels!$A$5:$I$3497,9)</f>
        <v>Evasive Customer</v>
      </c>
    </row>
    <row r="2506" spans="1:20" s="22" customFormat="1" ht="15.75" customHeight="1" x14ac:dyDescent="0.25">
      <c r="A2506" s="23">
        <v>2505</v>
      </c>
      <c r="B2506" s="24" t="s">
        <v>4755</v>
      </c>
      <c r="C2506" s="24" t="s">
        <v>4756</v>
      </c>
      <c r="D2506" s="24" t="s">
        <v>40</v>
      </c>
      <c r="E2506" s="23">
        <v>45</v>
      </c>
      <c r="F2506" s="25">
        <v>29458</v>
      </c>
      <c r="G2506" s="23">
        <f t="shared" ca="1" si="182"/>
        <v>40.640584141615925</v>
      </c>
      <c r="H2506" s="23" t="str">
        <f t="shared" ca="1" si="185"/>
        <v>41-50</v>
      </c>
      <c r="I2506" s="24" t="s">
        <v>571</v>
      </c>
      <c r="J2506" s="24" t="s">
        <v>50</v>
      </c>
      <c r="K2506" s="24" t="s">
        <v>66</v>
      </c>
      <c r="L2506" s="24" t="s">
        <v>44</v>
      </c>
      <c r="M2506" s="24" t="s">
        <v>57</v>
      </c>
      <c r="N2506" s="23">
        <v>3</v>
      </c>
      <c r="O2506" s="22" t="str">
        <f>VLOOKUP(A2506,[1]CustomerAddress!$A$1:$F$3997,2)</f>
        <v>30 Redwing Pass</v>
      </c>
      <c r="P2506" s="22">
        <f>VLOOKUP(A2506,[1]CustomerAddress!$A$1:$F$3997,3)</f>
        <v>2112</v>
      </c>
      <c r="Q2506" s="22" t="str">
        <f>VLOOKUP(A2506,[1]CustomerAddress!$A$1:$F$3997,4)</f>
        <v>NSW</v>
      </c>
      <c r="R2506" s="22" t="str">
        <f>VLOOKUP(A2506,[1]CustomerAddress!$A$1:$F$3997,5)</f>
        <v>Australia</v>
      </c>
      <c r="S2506" s="22">
        <f>VLOOKUP(A2506,[1]CustomerAddress!$A$1:$F$3997,6)</f>
        <v>11</v>
      </c>
      <c r="T2506" s="22" t="str">
        <f>VLOOKUP(A2506,Labels!$A$5:$I$3497,9)</f>
        <v>Very Loyal</v>
      </c>
    </row>
    <row r="2507" spans="1:20" s="22" customFormat="1" ht="15.75" customHeight="1" x14ac:dyDescent="0.25">
      <c r="A2507" s="23">
        <v>2506</v>
      </c>
      <c r="B2507" s="24" t="s">
        <v>4757</v>
      </c>
      <c r="C2507" s="24" t="s">
        <v>4758</v>
      </c>
      <c r="D2507" s="24" t="s">
        <v>40</v>
      </c>
      <c r="E2507" s="23">
        <v>97</v>
      </c>
      <c r="F2507" s="25">
        <v>20109</v>
      </c>
      <c r="G2507" s="23">
        <f t="shared" ca="1" si="182"/>
        <v>66.254282771752912</v>
      </c>
      <c r="H2507" s="23" t="str">
        <f t="shared" ca="1" si="185"/>
        <v>61-70</v>
      </c>
      <c r="J2507" s="24" t="s">
        <v>42</v>
      </c>
      <c r="K2507" s="24" t="s">
        <v>62</v>
      </c>
      <c r="L2507" s="24" t="s">
        <v>44</v>
      </c>
      <c r="M2507" s="24" t="s">
        <v>57</v>
      </c>
      <c r="N2507" s="23">
        <v>9</v>
      </c>
      <c r="O2507" s="22" t="str">
        <f>VLOOKUP(A2507,[1]CustomerAddress!$A$1:$F$3997,2)</f>
        <v>99488 Mccormick Terrace</v>
      </c>
      <c r="P2507" s="22">
        <f>VLOOKUP(A2507,[1]CustomerAddress!$A$1:$F$3997,3)</f>
        <v>2207</v>
      </c>
      <c r="Q2507" s="22" t="str">
        <f>VLOOKUP(A2507,[1]CustomerAddress!$A$1:$F$3997,4)</f>
        <v>NSW</v>
      </c>
      <c r="R2507" s="22" t="str">
        <f>VLOOKUP(A2507,[1]CustomerAddress!$A$1:$F$3997,5)</f>
        <v>Australia</v>
      </c>
      <c r="S2507" s="22">
        <f>VLOOKUP(A2507,[1]CustomerAddress!$A$1:$F$3997,6)</f>
        <v>11</v>
      </c>
      <c r="T2507" s="22" t="str">
        <f>VLOOKUP(A2507,Labels!$A$5:$I$3497,9)</f>
        <v>Evasive Customer</v>
      </c>
    </row>
    <row r="2508" spans="1:20" s="22" customFormat="1" ht="15.75" customHeight="1" x14ac:dyDescent="0.25">
      <c r="A2508" s="23">
        <v>2507</v>
      </c>
      <c r="B2508" s="24" t="s">
        <v>4759</v>
      </c>
      <c r="C2508" s="24" t="s">
        <v>4760</v>
      </c>
      <c r="D2508" s="24" t="s">
        <v>40</v>
      </c>
      <c r="E2508" s="23">
        <v>77</v>
      </c>
      <c r="F2508" s="25">
        <v>31588</v>
      </c>
      <c r="G2508" s="23">
        <f t="shared" ca="1" si="182"/>
        <v>34.804967703259763</v>
      </c>
      <c r="H2508" s="23" t="str">
        <f t="shared" ca="1" si="185"/>
        <v>31-40</v>
      </c>
      <c r="I2508" s="24" t="s">
        <v>1768</v>
      </c>
      <c r="J2508" s="24" t="s">
        <v>42</v>
      </c>
      <c r="K2508" s="24" t="s">
        <v>62</v>
      </c>
      <c r="L2508" s="24" t="s">
        <v>44</v>
      </c>
      <c r="M2508" s="24" t="s">
        <v>45</v>
      </c>
      <c r="N2508" s="23">
        <v>8</v>
      </c>
      <c r="O2508" s="22" t="str">
        <f>VLOOKUP(A2508,[1]CustomerAddress!$A$1:$F$3997,2)</f>
        <v>60 Banding Terrace</v>
      </c>
      <c r="P2508" s="22">
        <f>VLOOKUP(A2508,[1]CustomerAddress!$A$1:$F$3997,3)</f>
        <v>2880</v>
      </c>
      <c r="Q2508" s="22" t="str">
        <f>VLOOKUP(A2508,[1]CustomerAddress!$A$1:$F$3997,4)</f>
        <v>NSW</v>
      </c>
      <c r="R2508" s="22" t="str">
        <f>VLOOKUP(A2508,[1]CustomerAddress!$A$1:$F$3997,5)</f>
        <v>Australia</v>
      </c>
      <c r="S2508" s="22">
        <f>VLOOKUP(A2508,[1]CustomerAddress!$A$1:$F$3997,6)</f>
        <v>1</v>
      </c>
      <c r="T2508" s="22" t="str">
        <f>VLOOKUP(A2508,Labels!$A$5:$I$3497,9)</f>
        <v>High Risk Customer</v>
      </c>
    </row>
    <row r="2509" spans="1:20" s="22" customFormat="1" ht="15.75" customHeight="1" x14ac:dyDescent="0.25">
      <c r="A2509" s="23">
        <v>2508</v>
      </c>
      <c r="B2509" s="24" t="s">
        <v>4761</v>
      </c>
      <c r="C2509" s="24" t="s">
        <v>4762</v>
      </c>
      <c r="D2509" s="24" t="s">
        <v>48</v>
      </c>
      <c r="E2509" s="23">
        <v>98</v>
      </c>
      <c r="F2509" s="25">
        <v>35373</v>
      </c>
      <c r="G2509" s="23">
        <f t="shared" ca="1" si="182"/>
        <v>24.435104689561129</v>
      </c>
      <c r="H2509" s="23" t="str">
        <f t="shared" ca="1" si="185"/>
        <v>21-30</v>
      </c>
      <c r="I2509" s="24" t="s">
        <v>151</v>
      </c>
      <c r="J2509" s="24" t="s">
        <v>61</v>
      </c>
      <c r="K2509" s="24" t="s">
        <v>43</v>
      </c>
      <c r="L2509" s="24" t="s">
        <v>44</v>
      </c>
      <c r="M2509" s="24" t="s">
        <v>57</v>
      </c>
      <c r="N2509" s="23">
        <v>3</v>
      </c>
      <c r="O2509" s="22" t="str">
        <f>VLOOKUP(A2509,[1]CustomerAddress!$A$1:$F$3997,2)</f>
        <v>6220 Sugar Court</v>
      </c>
      <c r="P2509" s="22">
        <f>VLOOKUP(A2509,[1]CustomerAddress!$A$1:$F$3997,3)</f>
        <v>2300</v>
      </c>
      <c r="Q2509" s="22" t="str">
        <f>VLOOKUP(A2509,[1]CustomerAddress!$A$1:$F$3997,4)</f>
        <v>NSW</v>
      </c>
      <c r="R2509" s="22" t="str">
        <f>VLOOKUP(A2509,[1]CustomerAddress!$A$1:$F$3997,5)</f>
        <v>Australia</v>
      </c>
      <c r="S2509" s="22">
        <f>VLOOKUP(A2509,[1]CustomerAddress!$A$1:$F$3997,6)</f>
        <v>8</v>
      </c>
      <c r="T2509" s="22" t="str">
        <f>VLOOKUP(A2509,Labels!$A$5:$I$3497,9)</f>
        <v>Losing Customer</v>
      </c>
    </row>
    <row r="2510" spans="1:20" s="22" customFormat="1" ht="15.75" hidden="1" customHeight="1" x14ac:dyDescent="0.25">
      <c r="A2510" s="23">
        <v>2509</v>
      </c>
      <c r="B2510" s="24" t="s">
        <v>4763</v>
      </c>
      <c r="C2510" s="24" t="s">
        <v>4764</v>
      </c>
      <c r="D2510" s="24" t="s">
        <v>48</v>
      </c>
      <c r="E2510" s="23">
        <v>99</v>
      </c>
      <c r="F2510" s="25">
        <v>26121</v>
      </c>
      <c r="G2510" s="23">
        <f t="shared" ca="1" si="182"/>
        <v>49.783049895040584</v>
      </c>
      <c r="H2510" s="23"/>
      <c r="I2510" s="24" t="s">
        <v>1066</v>
      </c>
      <c r="J2510" s="24" t="s">
        <v>50</v>
      </c>
      <c r="K2510" s="24" t="s">
        <v>43</v>
      </c>
      <c r="L2510" s="24" t="s">
        <v>44</v>
      </c>
      <c r="M2510" s="24" t="s">
        <v>57</v>
      </c>
      <c r="N2510" s="23">
        <v>7</v>
      </c>
    </row>
    <row r="2511" spans="1:20" s="22" customFormat="1" ht="15.75" customHeight="1" x14ac:dyDescent="0.25">
      <c r="A2511" s="23">
        <v>2510</v>
      </c>
      <c r="B2511" s="24" t="s">
        <v>4765</v>
      </c>
      <c r="C2511" s="24" t="s">
        <v>4766</v>
      </c>
      <c r="D2511" s="24" t="s">
        <v>48</v>
      </c>
      <c r="E2511" s="23">
        <v>43</v>
      </c>
      <c r="F2511" s="25">
        <v>26764</v>
      </c>
      <c r="G2511" s="23">
        <f t="shared" ca="1" si="182"/>
        <v>48.021406059424145</v>
      </c>
      <c r="H2511" s="23" t="str">
        <f ca="1">IF(G2511&lt;=10,"0-10",IF(AND(G2511&gt;10,G2511&lt;=20),"11-20",IF(AND(G2511&gt;20,G2511&lt;=30),"21-30",IF(AND(G2511&gt;30,G2511&lt;=40),"31-40",IF(AND(G2511&gt;40,G2511&lt;=50),"41-50",IF(AND(G2511&gt;50,G2511&lt;=60),"51-60",IF(AND(G2511&gt;60,G2511&lt;=70),"61-70",IF(AND(G2511&gt;70,G2511&lt;=80),"71-80",IF(AND(G2511&gt;80,G2511&lt;=90),"81-90",IF(G2511&gt;90,"91-100"))))))))))</f>
        <v>41-50</v>
      </c>
      <c r="I2511" s="24" t="s">
        <v>847</v>
      </c>
      <c r="J2511" s="24" t="s">
        <v>84</v>
      </c>
      <c r="K2511" s="24" t="s">
        <v>43</v>
      </c>
      <c r="L2511" s="24" t="s">
        <v>44</v>
      </c>
      <c r="M2511" s="24" t="s">
        <v>45</v>
      </c>
      <c r="N2511" s="23">
        <v>7</v>
      </c>
      <c r="O2511" s="22" t="str">
        <f>VLOOKUP(A2511,[1]CustomerAddress!$A$1:$F$3997,2)</f>
        <v>0 Mosinee Lane</v>
      </c>
      <c r="P2511" s="22">
        <f>VLOOKUP(A2511,[1]CustomerAddress!$A$1:$F$3997,3)</f>
        <v>3250</v>
      </c>
      <c r="Q2511" s="22" t="str">
        <f>VLOOKUP(A2511,[1]CustomerAddress!$A$1:$F$3997,4)</f>
        <v>VIC</v>
      </c>
      <c r="R2511" s="22" t="str">
        <f>VLOOKUP(A2511,[1]CustomerAddress!$A$1:$F$3997,5)</f>
        <v>Australia</v>
      </c>
      <c r="S2511" s="22">
        <f>VLOOKUP(A2511,[1]CustomerAddress!$A$1:$F$3997,6)</f>
        <v>4</v>
      </c>
      <c r="T2511" s="22" t="str">
        <f>VLOOKUP(A2511,Labels!$A$5:$I$3497,9)</f>
        <v>Almost Lost Customer</v>
      </c>
    </row>
    <row r="2512" spans="1:20" s="22" customFormat="1" ht="15.75" hidden="1" customHeight="1" x14ac:dyDescent="0.25">
      <c r="A2512" s="23">
        <v>2511</v>
      </c>
      <c r="B2512" s="24" t="s">
        <v>4767</v>
      </c>
      <c r="C2512" s="24" t="s">
        <v>4768</v>
      </c>
      <c r="D2512" s="24" t="s">
        <v>48</v>
      </c>
      <c r="E2512" s="23">
        <v>20</v>
      </c>
      <c r="F2512" s="25">
        <v>33431</v>
      </c>
      <c r="G2512" s="23">
        <f t="shared" ca="1" si="182"/>
        <v>29.755652634766609</v>
      </c>
      <c r="H2512" s="23"/>
      <c r="I2512" s="24" t="s">
        <v>651</v>
      </c>
      <c r="J2512" s="24" t="s">
        <v>50</v>
      </c>
      <c r="K2512" s="24" t="s">
        <v>43</v>
      </c>
      <c r="L2512" s="24" t="s">
        <v>44</v>
      </c>
      <c r="M2512" s="24" t="s">
        <v>45</v>
      </c>
      <c r="N2512" s="23">
        <v>4</v>
      </c>
    </row>
    <row r="2513" spans="1:20" s="22" customFormat="1" ht="15.75" customHeight="1" x14ac:dyDescent="0.25">
      <c r="A2513" s="23">
        <v>2512</v>
      </c>
      <c r="B2513" s="24" t="s">
        <v>4158</v>
      </c>
      <c r="C2513" s="24" t="s">
        <v>4769</v>
      </c>
      <c r="D2513" s="24" t="s">
        <v>48</v>
      </c>
      <c r="E2513" s="23">
        <v>3</v>
      </c>
      <c r="F2513" s="25">
        <v>24980</v>
      </c>
      <c r="G2513" s="23">
        <f t="shared" ca="1" si="182"/>
        <v>52.909077292300857</v>
      </c>
      <c r="H2513" s="23" t="str">
        <f t="shared" ref="H2513:H2540" ca="1" si="186">IF(G2513&lt;=10,"0-10",IF(AND(G2513&gt;10,G2513&lt;=20),"11-20",IF(AND(G2513&gt;20,G2513&lt;=30),"21-30",IF(AND(G2513&gt;30,G2513&lt;=40),"31-40",IF(AND(G2513&gt;40,G2513&lt;=50),"41-50",IF(AND(G2513&gt;50,G2513&lt;=60),"51-60",IF(AND(G2513&gt;60,G2513&lt;=70),"61-70",IF(AND(G2513&gt;70,G2513&lt;=80),"71-80",IF(AND(G2513&gt;80,G2513&lt;=90),"81-90",IF(G2513&gt;90,"91-100"))))))))))</f>
        <v>51-60</v>
      </c>
      <c r="I2513" s="24" t="s">
        <v>1322</v>
      </c>
      <c r="J2513" s="24" t="s">
        <v>61</v>
      </c>
      <c r="K2513" s="24" t="s">
        <v>66</v>
      </c>
      <c r="L2513" s="24" t="s">
        <v>44</v>
      </c>
      <c r="M2513" s="24" t="s">
        <v>45</v>
      </c>
      <c r="N2513" s="23">
        <v>19</v>
      </c>
      <c r="O2513" s="22" t="str">
        <f>VLOOKUP(A2513,[1]CustomerAddress!$A$1:$F$3997,2)</f>
        <v>0192 Ridgeview Terrace</v>
      </c>
      <c r="P2513" s="22">
        <f>VLOOKUP(A2513,[1]CustomerAddress!$A$1:$F$3997,3)</f>
        <v>4655</v>
      </c>
      <c r="Q2513" s="22" t="str">
        <f>VLOOKUP(A2513,[1]CustomerAddress!$A$1:$F$3997,4)</f>
        <v>QLD</v>
      </c>
      <c r="R2513" s="22" t="str">
        <f>VLOOKUP(A2513,[1]CustomerAddress!$A$1:$F$3997,5)</f>
        <v>Australia</v>
      </c>
      <c r="S2513" s="22">
        <f>VLOOKUP(A2513,[1]CustomerAddress!$A$1:$F$3997,6)</f>
        <v>6</v>
      </c>
      <c r="T2513" s="22" t="str">
        <f>VLOOKUP(A2513,Labels!$A$5:$I$3497,9)</f>
        <v>Evasive Customer</v>
      </c>
    </row>
    <row r="2514" spans="1:20" s="22" customFormat="1" ht="15.75" customHeight="1" x14ac:dyDescent="0.25">
      <c r="A2514" s="23">
        <v>2513</v>
      </c>
      <c r="B2514" s="24" t="s">
        <v>4770</v>
      </c>
      <c r="C2514" s="24" t="s">
        <v>4771</v>
      </c>
      <c r="D2514" s="24" t="s">
        <v>48</v>
      </c>
      <c r="E2514" s="23">
        <v>55</v>
      </c>
      <c r="F2514" s="25">
        <v>28702</v>
      </c>
      <c r="G2514" s="23">
        <f t="shared" ca="1" si="182"/>
        <v>42.711817018328254</v>
      </c>
      <c r="H2514" s="23" t="str">
        <f t="shared" ca="1" si="186"/>
        <v>41-50</v>
      </c>
      <c r="I2514" s="24" t="s">
        <v>472</v>
      </c>
      <c r="J2514" s="24" t="s">
        <v>54</v>
      </c>
      <c r="K2514" s="24" t="s">
        <v>43</v>
      </c>
      <c r="L2514" s="24" t="s">
        <v>44</v>
      </c>
      <c r="M2514" s="24" t="s">
        <v>57</v>
      </c>
      <c r="N2514" s="23">
        <v>12</v>
      </c>
      <c r="O2514" s="22" t="str">
        <f>VLOOKUP(A2514,[1]CustomerAddress!$A$1:$F$3997,2)</f>
        <v>6534 New Castle Plaza</v>
      </c>
      <c r="P2514" s="22">
        <f>VLOOKUP(A2514,[1]CustomerAddress!$A$1:$F$3997,3)</f>
        <v>2033</v>
      </c>
      <c r="Q2514" s="22" t="str">
        <f>VLOOKUP(A2514,[1]CustomerAddress!$A$1:$F$3997,4)</f>
        <v>NSW</v>
      </c>
      <c r="R2514" s="22" t="str">
        <f>VLOOKUP(A2514,[1]CustomerAddress!$A$1:$F$3997,5)</f>
        <v>Australia</v>
      </c>
      <c r="S2514" s="22">
        <f>VLOOKUP(A2514,[1]CustomerAddress!$A$1:$F$3997,6)</f>
        <v>12</v>
      </c>
      <c r="T2514" s="22" t="str">
        <f>VLOOKUP(A2514,Labels!$A$5:$I$3497,9)</f>
        <v>Almost Lost Customer</v>
      </c>
    </row>
    <row r="2515" spans="1:20" s="22" customFormat="1" ht="15.75" customHeight="1" x14ac:dyDescent="0.25">
      <c r="A2515" s="23">
        <v>2514</v>
      </c>
      <c r="B2515" s="24" t="s">
        <v>4772</v>
      </c>
      <c r="C2515" s="24" t="s">
        <v>4773</v>
      </c>
      <c r="D2515" s="24" t="s">
        <v>48</v>
      </c>
      <c r="E2515" s="23">
        <v>25</v>
      </c>
      <c r="F2515" s="25">
        <v>27617</v>
      </c>
      <c r="G2515" s="23">
        <f t="shared" ca="1" si="182"/>
        <v>45.684419758054283</v>
      </c>
      <c r="H2515" s="23" t="str">
        <f t="shared" ca="1" si="186"/>
        <v>41-50</v>
      </c>
      <c r="I2515" s="24" t="s">
        <v>181</v>
      </c>
      <c r="J2515" s="24" t="s">
        <v>50</v>
      </c>
      <c r="K2515" s="24" t="s">
        <v>66</v>
      </c>
      <c r="L2515" s="24" t="s">
        <v>44</v>
      </c>
      <c r="M2515" s="24" t="s">
        <v>45</v>
      </c>
      <c r="N2515" s="23">
        <v>17</v>
      </c>
      <c r="O2515" s="22" t="str">
        <f>VLOOKUP(A2515,[1]CustomerAddress!$A$1:$F$3997,2)</f>
        <v>6 Hoard Plaza</v>
      </c>
      <c r="P2515" s="22">
        <f>VLOOKUP(A2515,[1]CustomerAddress!$A$1:$F$3997,3)</f>
        <v>3111</v>
      </c>
      <c r="Q2515" s="22" t="str">
        <f>VLOOKUP(A2515,[1]CustomerAddress!$A$1:$F$3997,4)</f>
        <v>VIC</v>
      </c>
      <c r="R2515" s="22" t="str">
        <f>VLOOKUP(A2515,[1]CustomerAddress!$A$1:$F$3997,5)</f>
        <v>Australia</v>
      </c>
      <c r="S2515" s="22">
        <f>VLOOKUP(A2515,[1]CustomerAddress!$A$1:$F$3997,6)</f>
        <v>10</v>
      </c>
      <c r="T2515" s="22" t="str">
        <f>VLOOKUP(A2515,Labels!$A$5:$I$3497,9)</f>
        <v>High Risk Customer</v>
      </c>
    </row>
    <row r="2516" spans="1:20" s="22" customFormat="1" ht="15.75" customHeight="1" x14ac:dyDescent="0.25">
      <c r="A2516" s="23">
        <v>2515</v>
      </c>
      <c r="B2516" s="24" t="s">
        <v>4774</v>
      </c>
      <c r="D2516" s="24" t="s">
        <v>40</v>
      </c>
      <c r="E2516" s="23">
        <v>24</v>
      </c>
      <c r="F2516" s="25">
        <v>34765</v>
      </c>
      <c r="G2516" s="23">
        <f t="shared" ca="1" si="182"/>
        <v>26.100858114218664</v>
      </c>
      <c r="H2516" s="23" t="str">
        <f t="shared" ca="1" si="186"/>
        <v>21-30</v>
      </c>
      <c r="J2516" s="24" t="s">
        <v>65</v>
      </c>
      <c r="K2516" s="24" t="s">
        <v>62</v>
      </c>
      <c r="L2516" s="24" t="s">
        <v>44</v>
      </c>
      <c r="M2516" s="24" t="s">
        <v>45</v>
      </c>
      <c r="N2516" s="23">
        <v>3</v>
      </c>
      <c r="O2516" s="22" t="str">
        <f>VLOOKUP(A2516,[1]CustomerAddress!$A$1:$F$3997,2)</f>
        <v>440 Shasta Crossing</v>
      </c>
      <c r="P2516" s="22">
        <f>VLOOKUP(A2516,[1]CustomerAddress!$A$1:$F$3997,3)</f>
        <v>2118</v>
      </c>
      <c r="Q2516" s="22" t="str">
        <f>VLOOKUP(A2516,[1]CustomerAddress!$A$1:$F$3997,4)</f>
        <v>NSW</v>
      </c>
      <c r="R2516" s="22" t="str">
        <f>VLOOKUP(A2516,[1]CustomerAddress!$A$1:$F$3997,5)</f>
        <v>Australia</v>
      </c>
      <c r="S2516" s="22">
        <f>VLOOKUP(A2516,[1]CustomerAddress!$A$1:$F$3997,6)</f>
        <v>10</v>
      </c>
      <c r="T2516" s="22" t="str">
        <f>VLOOKUP(A2516,Labels!$A$5:$I$3497,9)</f>
        <v>Late Bloomer</v>
      </c>
    </row>
    <row r="2517" spans="1:20" s="22" customFormat="1" ht="15.75" customHeight="1" x14ac:dyDescent="0.25">
      <c r="A2517" s="23">
        <v>2516</v>
      </c>
      <c r="B2517" s="24" t="s">
        <v>4775</v>
      </c>
      <c r="C2517" s="24" t="s">
        <v>4776</v>
      </c>
      <c r="D2517" s="24" t="s">
        <v>40</v>
      </c>
      <c r="E2517" s="23">
        <v>42</v>
      </c>
      <c r="F2517" s="25">
        <v>24619</v>
      </c>
      <c r="G2517" s="23">
        <f t="shared" ca="1" si="182"/>
        <v>53.898118388191264</v>
      </c>
      <c r="H2517" s="23" t="str">
        <f t="shared" ca="1" si="186"/>
        <v>51-60</v>
      </c>
      <c r="I2517" s="24" t="s">
        <v>186</v>
      </c>
      <c r="J2517" s="24" t="s">
        <v>42</v>
      </c>
      <c r="K2517" s="24" t="s">
        <v>43</v>
      </c>
      <c r="L2517" s="24" t="s">
        <v>44</v>
      </c>
      <c r="M2517" s="24" t="s">
        <v>57</v>
      </c>
      <c r="N2517" s="23">
        <v>19</v>
      </c>
      <c r="O2517" s="22" t="str">
        <f>VLOOKUP(A2517,[1]CustomerAddress!$A$1:$F$3997,2)</f>
        <v>1127 Artisan Parkway</v>
      </c>
      <c r="P2517" s="22">
        <f>VLOOKUP(A2517,[1]CustomerAddress!$A$1:$F$3997,3)</f>
        <v>4070</v>
      </c>
      <c r="Q2517" s="22" t="str">
        <f>VLOOKUP(A2517,[1]CustomerAddress!$A$1:$F$3997,4)</f>
        <v>QLD</v>
      </c>
      <c r="R2517" s="22" t="str">
        <f>VLOOKUP(A2517,[1]CustomerAddress!$A$1:$F$3997,5)</f>
        <v>Australia</v>
      </c>
      <c r="S2517" s="22">
        <f>VLOOKUP(A2517,[1]CustomerAddress!$A$1:$F$3997,6)</f>
        <v>5</v>
      </c>
      <c r="T2517" s="22" t="str">
        <f>VLOOKUP(A2517,Labels!$A$5:$I$3497,9)</f>
        <v>Almost Lost Customer</v>
      </c>
    </row>
    <row r="2518" spans="1:20" s="22" customFormat="1" ht="15.75" customHeight="1" x14ac:dyDescent="0.25">
      <c r="A2518" s="23">
        <v>2517</v>
      </c>
      <c r="B2518" s="24" t="s">
        <v>4777</v>
      </c>
      <c r="C2518" s="24" t="s">
        <v>4778</v>
      </c>
      <c r="D2518" s="24" t="s">
        <v>40</v>
      </c>
      <c r="E2518" s="23">
        <v>1</v>
      </c>
      <c r="F2518" s="25">
        <v>28782</v>
      </c>
      <c r="G2518" s="23">
        <f t="shared" ca="1" si="182"/>
        <v>42.492638936136473</v>
      </c>
      <c r="H2518" s="23" t="str">
        <f t="shared" ca="1" si="186"/>
        <v>41-50</v>
      </c>
      <c r="I2518" s="24" t="s">
        <v>127</v>
      </c>
      <c r="J2518" s="24" t="s">
        <v>42</v>
      </c>
      <c r="K2518" s="24" t="s">
        <v>43</v>
      </c>
      <c r="L2518" s="24" t="s">
        <v>44</v>
      </c>
      <c r="M2518" s="24" t="s">
        <v>45</v>
      </c>
      <c r="N2518" s="23">
        <v>9</v>
      </c>
      <c r="O2518" s="22" t="str">
        <f>VLOOKUP(A2518,[1]CustomerAddress!$A$1:$F$3997,2)</f>
        <v>23478 Ramsey Pass</v>
      </c>
      <c r="P2518" s="22">
        <f>VLOOKUP(A2518,[1]CustomerAddress!$A$1:$F$3997,3)</f>
        <v>2760</v>
      </c>
      <c r="Q2518" s="22" t="str">
        <f>VLOOKUP(A2518,[1]CustomerAddress!$A$1:$F$3997,4)</f>
        <v>NSW</v>
      </c>
      <c r="R2518" s="22" t="str">
        <f>VLOOKUP(A2518,[1]CustomerAddress!$A$1:$F$3997,5)</f>
        <v>Australia</v>
      </c>
      <c r="S2518" s="22">
        <f>VLOOKUP(A2518,[1]CustomerAddress!$A$1:$F$3997,6)</f>
        <v>6</v>
      </c>
      <c r="T2518" s="22" t="str">
        <f>VLOOKUP(A2518,Labels!$A$5:$I$3497,9)</f>
        <v>Evasive Customer</v>
      </c>
    </row>
    <row r="2519" spans="1:20" s="22" customFormat="1" ht="15.75" customHeight="1" x14ac:dyDescent="0.25">
      <c r="A2519" s="23">
        <v>2518</v>
      </c>
      <c r="B2519" s="24" t="s">
        <v>4779</v>
      </c>
      <c r="C2519" s="24" t="s">
        <v>4458</v>
      </c>
      <c r="D2519" s="24" t="s">
        <v>40</v>
      </c>
      <c r="E2519" s="23">
        <v>53</v>
      </c>
      <c r="F2519" s="25">
        <v>19958</v>
      </c>
      <c r="G2519" s="23">
        <f t="shared" ca="1" si="182"/>
        <v>66.667981401889904</v>
      </c>
      <c r="H2519" s="23" t="str">
        <f t="shared" ca="1" si="186"/>
        <v>61-70</v>
      </c>
      <c r="I2519" s="24" t="s">
        <v>53</v>
      </c>
      <c r="J2519" s="24" t="s">
        <v>61</v>
      </c>
      <c r="K2519" s="24" t="s">
        <v>43</v>
      </c>
      <c r="L2519" s="24" t="s">
        <v>44</v>
      </c>
      <c r="M2519" s="24" t="s">
        <v>45</v>
      </c>
      <c r="N2519" s="23">
        <v>19</v>
      </c>
      <c r="O2519" s="22" t="str">
        <f>VLOOKUP(A2519,[1]CustomerAddress!$A$1:$F$3997,2)</f>
        <v>5 Warbler Avenue</v>
      </c>
      <c r="P2519" s="22">
        <f>VLOOKUP(A2519,[1]CustomerAddress!$A$1:$F$3997,3)</f>
        <v>3071</v>
      </c>
      <c r="Q2519" s="22" t="str">
        <f>VLOOKUP(A2519,[1]CustomerAddress!$A$1:$F$3997,4)</f>
        <v>VIC</v>
      </c>
      <c r="R2519" s="22" t="str">
        <f>VLOOKUP(A2519,[1]CustomerAddress!$A$1:$F$3997,5)</f>
        <v>Australia</v>
      </c>
      <c r="S2519" s="22">
        <f>VLOOKUP(A2519,[1]CustomerAddress!$A$1:$F$3997,6)</f>
        <v>10</v>
      </c>
      <c r="T2519" s="22" t="str">
        <f>VLOOKUP(A2519,Labels!$A$5:$I$3497,9)</f>
        <v>Losing Customer</v>
      </c>
    </row>
    <row r="2520" spans="1:20" s="22" customFormat="1" ht="15.75" customHeight="1" x14ac:dyDescent="0.25">
      <c r="A2520" s="23">
        <v>2519</v>
      </c>
      <c r="B2520" s="24" t="s">
        <v>4780</v>
      </c>
      <c r="C2520" s="24" t="s">
        <v>4781</v>
      </c>
      <c r="D2520" s="24" t="s">
        <v>48</v>
      </c>
      <c r="E2520" s="23">
        <v>76</v>
      </c>
      <c r="F2520" s="25">
        <v>29145</v>
      </c>
      <c r="G2520" s="23">
        <f t="shared" ca="1" si="182"/>
        <v>41.498118388191266</v>
      </c>
      <c r="H2520" s="23" t="str">
        <f t="shared" ca="1" si="186"/>
        <v>41-50</v>
      </c>
      <c r="I2520" s="24" t="s">
        <v>404</v>
      </c>
      <c r="J2520" s="24" t="s">
        <v>84</v>
      </c>
      <c r="K2520" s="24" t="s">
        <v>43</v>
      </c>
      <c r="L2520" s="24" t="s">
        <v>44</v>
      </c>
      <c r="M2520" s="24" t="s">
        <v>45</v>
      </c>
      <c r="N2520" s="23">
        <v>5</v>
      </c>
      <c r="O2520" s="22" t="str">
        <f>VLOOKUP(A2520,[1]CustomerAddress!$A$1:$F$3997,2)</f>
        <v>685 International Lane</v>
      </c>
      <c r="P2520" s="22">
        <f>VLOOKUP(A2520,[1]CustomerAddress!$A$1:$F$3997,3)</f>
        <v>4825</v>
      </c>
      <c r="Q2520" s="22" t="str">
        <f>VLOOKUP(A2520,[1]CustomerAddress!$A$1:$F$3997,4)</f>
        <v>QLD</v>
      </c>
      <c r="R2520" s="22" t="str">
        <f>VLOOKUP(A2520,[1]CustomerAddress!$A$1:$F$3997,5)</f>
        <v>Australia</v>
      </c>
      <c r="S2520" s="22">
        <f>VLOOKUP(A2520,[1]CustomerAddress!$A$1:$F$3997,6)</f>
        <v>2</v>
      </c>
      <c r="T2520" s="22" t="str">
        <f>VLOOKUP(A2520,Labels!$A$5:$I$3497,9)</f>
        <v>Lost Customer</v>
      </c>
    </row>
    <row r="2521" spans="1:20" s="22" customFormat="1" ht="15.75" customHeight="1" x14ac:dyDescent="0.25">
      <c r="A2521" s="23">
        <v>2520</v>
      </c>
      <c r="B2521" s="24" t="s">
        <v>4782</v>
      </c>
      <c r="C2521" s="24" t="s">
        <v>4783</v>
      </c>
      <c r="D2521" s="24" t="s">
        <v>48</v>
      </c>
      <c r="E2521" s="23">
        <v>71</v>
      </c>
      <c r="F2521" s="25">
        <v>27176</v>
      </c>
      <c r="G2521" s="23">
        <f t="shared" ca="1" si="182"/>
        <v>46.892638936136471</v>
      </c>
      <c r="H2521" s="23" t="str">
        <f t="shared" ca="1" si="186"/>
        <v>41-50</v>
      </c>
      <c r="I2521" s="24" t="s">
        <v>173</v>
      </c>
      <c r="J2521" s="24" t="s">
        <v>65</v>
      </c>
      <c r="K2521" s="24" t="s">
        <v>62</v>
      </c>
      <c r="L2521" s="24" t="s">
        <v>44</v>
      </c>
      <c r="M2521" s="24" t="s">
        <v>45</v>
      </c>
      <c r="N2521" s="23">
        <v>10</v>
      </c>
      <c r="O2521" s="22" t="str">
        <f>VLOOKUP(A2521,[1]CustomerAddress!$A$1:$F$3997,2)</f>
        <v>6188 Anniversary Circle</v>
      </c>
      <c r="P2521" s="22">
        <f>VLOOKUP(A2521,[1]CustomerAddress!$A$1:$F$3997,3)</f>
        <v>4551</v>
      </c>
      <c r="Q2521" s="22" t="str">
        <f>VLOOKUP(A2521,[1]CustomerAddress!$A$1:$F$3997,4)</f>
        <v>QLD</v>
      </c>
      <c r="R2521" s="22" t="str">
        <f>VLOOKUP(A2521,[1]CustomerAddress!$A$1:$F$3997,5)</f>
        <v>Australia</v>
      </c>
      <c r="S2521" s="22">
        <f>VLOOKUP(A2521,[1]CustomerAddress!$A$1:$F$3997,6)</f>
        <v>6</v>
      </c>
      <c r="T2521" s="22" t="str">
        <f>VLOOKUP(A2521,Labels!$A$5:$I$3497,9)</f>
        <v>Becoming Loyal</v>
      </c>
    </row>
    <row r="2522" spans="1:20" s="22" customFormat="1" ht="15.75" customHeight="1" x14ac:dyDescent="0.25">
      <c r="A2522" s="23">
        <v>2521</v>
      </c>
      <c r="B2522" s="24" t="s">
        <v>4784</v>
      </c>
      <c r="C2522" s="24" t="s">
        <v>4785</v>
      </c>
      <c r="D2522" s="24" t="s">
        <v>40</v>
      </c>
      <c r="E2522" s="23">
        <v>35</v>
      </c>
      <c r="F2522" s="25">
        <v>36401</v>
      </c>
      <c r="G2522" s="23">
        <f t="shared" ca="1" si="182"/>
        <v>21.618666333396746</v>
      </c>
      <c r="H2522" s="23" t="str">
        <f t="shared" ca="1" si="186"/>
        <v>21-30</v>
      </c>
      <c r="I2522" s="24" t="s">
        <v>390</v>
      </c>
      <c r="J2522" s="24" t="s">
        <v>84</v>
      </c>
      <c r="K2522" s="24" t="s">
        <v>66</v>
      </c>
      <c r="L2522" s="24" t="s">
        <v>44</v>
      </c>
      <c r="M2522" s="24" t="s">
        <v>45</v>
      </c>
      <c r="N2522" s="23">
        <v>3</v>
      </c>
      <c r="O2522" s="22" t="str">
        <f>VLOOKUP(A2522,[1]CustomerAddress!$A$1:$F$3997,2)</f>
        <v>3 American Ash Parkway</v>
      </c>
      <c r="P2522" s="22">
        <f>VLOOKUP(A2522,[1]CustomerAddress!$A$1:$F$3997,3)</f>
        <v>3342</v>
      </c>
      <c r="Q2522" s="22" t="str">
        <f>VLOOKUP(A2522,[1]CustomerAddress!$A$1:$F$3997,4)</f>
        <v>VIC</v>
      </c>
      <c r="R2522" s="22" t="str">
        <f>VLOOKUP(A2522,[1]CustomerAddress!$A$1:$F$3997,5)</f>
        <v>Australia</v>
      </c>
      <c r="S2522" s="22">
        <f>VLOOKUP(A2522,[1]CustomerAddress!$A$1:$F$3997,6)</f>
        <v>7</v>
      </c>
      <c r="T2522" s="22" t="str">
        <f>VLOOKUP(A2522,Labels!$A$5:$I$3497,9)</f>
        <v>Evasive Customer</v>
      </c>
    </row>
    <row r="2523" spans="1:20" s="22" customFormat="1" ht="15.75" customHeight="1" x14ac:dyDescent="0.25">
      <c r="A2523" s="23">
        <v>2522</v>
      </c>
      <c r="B2523" s="24" t="s">
        <v>1575</v>
      </c>
      <c r="C2523" s="24" t="s">
        <v>4786</v>
      </c>
      <c r="D2523" s="24" t="s">
        <v>48</v>
      </c>
      <c r="E2523" s="23">
        <v>42</v>
      </c>
      <c r="F2523" s="25">
        <v>28159</v>
      </c>
      <c r="G2523" s="23">
        <f t="shared" ca="1" si="182"/>
        <v>44.199488251204968</v>
      </c>
      <c r="H2523" s="23" t="str">
        <f t="shared" ca="1" si="186"/>
        <v>41-50</v>
      </c>
      <c r="J2523" s="24" t="s">
        <v>61</v>
      </c>
      <c r="K2523" s="24" t="s">
        <v>66</v>
      </c>
      <c r="L2523" s="24" t="s">
        <v>44</v>
      </c>
      <c r="M2523" s="24" t="s">
        <v>57</v>
      </c>
      <c r="N2523" s="23">
        <v>14</v>
      </c>
      <c r="O2523" s="22" t="str">
        <f>VLOOKUP(A2523,[1]CustomerAddress!$A$1:$F$3997,2)</f>
        <v>9 Trailsway Court</v>
      </c>
      <c r="P2523" s="22">
        <f>VLOOKUP(A2523,[1]CustomerAddress!$A$1:$F$3997,3)</f>
        <v>2262</v>
      </c>
      <c r="Q2523" s="22" t="str">
        <f>VLOOKUP(A2523,[1]CustomerAddress!$A$1:$F$3997,4)</f>
        <v>NSW</v>
      </c>
      <c r="R2523" s="22" t="str">
        <f>VLOOKUP(A2523,[1]CustomerAddress!$A$1:$F$3997,5)</f>
        <v>Australia</v>
      </c>
      <c r="S2523" s="22">
        <f>VLOOKUP(A2523,[1]CustomerAddress!$A$1:$F$3997,6)</f>
        <v>9</v>
      </c>
      <c r="T2523" s="22" t="str">
        <f>VLOOKUP(A2523,Labels!$A$5:$I$3497,9)</f>
        <v>Potential Customer</v>
      </c>
    </row>
    <row r="2524" spans="1:20" s="22" customFormat="1" ht="15.75" customHeight="1" x14ac:dyDescent="0.25">
      <c r="A2524" s="23">
        <v>2523</v>
      </c>
      <c r="B2524" s="24" t="s">
        <v>1056</v>
      </c>
      <c r="C2524" s="24" t="s">
        <v>4787</v>
      </c>
      <c r="D2524" s="24" t="s">
        <v>40</v>
      </c>
      <c r="E2524" s="23">
        <v>28</v>
      </c>
      <c r="F2524" s="25">
        <v>22583</v>
      </c>
      <c r="G2524" s="23">
        <f t="shared" ca="1" si="182"/>
        <v>59.476200579972087</v>
      </c>
      <c r="H2524" s="23" t="str">
        <f t="shared" ca="1" si="186"/>
        <v>51-60</v>
      </c>
      <c r="I2524" s="24" t="s">
        <v>571</v>
      </c>
      <c r="J2524" s="24" t="s">
        <v>50</v>
      </c>
      <c r="K2524" s="24" t="s">
        <v>43</v>
      </c>
      <c r="L2524" s="24" t="s">
        <v>44</v>
      </c>
      <c r="M2524" s="24" t="s">
        <v>45</v>
      </c>
      <c r="N2524" s="23">
        <v>9</v>
      </c>
      <c r="O2524" s="22" t="str">
        <f>VLOOKUP(A2524,[1]CustomerAddress!$A$1:$F$3997,2)</f>
        <v>9 Oak Park</v>
      </c>
      <c r="P2524" s="22">
        <f>VLOOKUP(A2524,[1]CustomerAddress!$A$1:$F$3997,3)</f>
        <v>4205</v>
      </c>
      <c r="Q2524" s="22" t="str">
        <f>VLOOKUP(A2524,[1]CustomerAddress!$A$1:$F$3997,4)</f>
        <v>QLD</v>
      </c>
      <c r="R2524" s="22" t="str">
        <f>VLOOKUP(A2524,[1]CustomerAddress!$A$1:$F$3997,5)</f>
        <v>Australia</v>
      </c>
      <c r="S2524" s="22">
        <f>VLOOKUP(A2524,[1]CustomerAddress!$A$1:$F$3997,6)</f>
        <v>4</v>
      </c>
      <c r="T2524" s="22" t="str">
        <f>VLOOKUP(A2524,Labels!$A$5:$I$3497,9)</f>
        <v>Platinum Customer</v>
      </c>
    </row>
    <row r="2525" spans="1:20" s="22" customFormat="1" ht="15.75" customHeight="1" x14ac:dyDescent="0.25">
      <c r="A2525" s="23">
        <v>2524</v>
      </c>
      <c r="B2525" s="24" t="s">
        <v>4770</v>
      </c>
      <c r="C2525" s="24" t="s">
        <v>4788</v>
      </c>
      <c r="D2525" s="24" t="s">
        <v>48</v>
      </c>
      <c r="E2525" s="23">
        <v>84</v>
      </c>
      <c r="F2525" s="25">
        <v>25352</v>
      </c>
      <c r="G2525" s="23">
        <f t="shared" ca="1" si="182"/>
        <v>51.889899210109078</v>
      </c>
      <c r="H2525" s="23" t="str">
        <f t="shared" ca="1" si="186"/>
        <v>51-60</v>
      </c>
      <c r="I2525" s="24" t="s">
        <v>1066</v>
      </c>
      <c r="J2525" s="24" t="s">
        <v>65</v>
      </c>
      <c r="K2525" s="24" t="s">
        <v>43</v>
      </c>
      <c r="L2525" s="24" t="s">
        <v>44</v>
      </c>
      <c r="M2525" s="24" t="s">
        <v>45</v>
      </c>
      <c r="N2525" s="23">
        <v>8</v>
      </c>
      <c r="O2525" s="22" t="str">
        <f>VLOOKUP(A2525,[1]CustomerAddress!$A$1:$F$3997,2)</f>
        <v>82 Lukken Lane</v>
      </c>
      <c r="P2525" s="22">
        <f>VLOOKUP(A2525,[1]CustomerAddress!$A$1:$F$3997,3)</f>
        <v>2190</v>
      </c>
      <c r="Q2525" s="22" t="str">
        <f>VLOOKUP(A2525,[1]CustomerAddress!$A$1:$F$3997,4)</f>
        <v>NSW</v>
      </c>
      <c r="R2525" s="22" t="str">
        <f>VLOOKUP(A2525,[1]CustomerAddress!$A$1:$F$3997,5)</f>
        <v>Australia</v>
      </c>
      <c r="S2525" s="22">
        <f>VLOOKUP(A2525,[1]CustomerAddress!$A$1:$F$3997,6)</f>
        <v>10</v>
      </c>
      <c r="T2525" s="22" t="str">
        <f>VLOOKUP(A2525,Labels!$A$5:$I$3497,9)</f>
        <v>Evasive Customer</v>
      </c>
    </row>
    <row r="2526" spans="1:20" s="22" customFormat="1" ht="15.75" customHeight="1" x14ac:dyDescent="0.25">
      <c r="A2526" s="23">
        <v>2525</v>
      </c>
      <c r="B2526" s="24" t="s">
        <v>4789</v>
      </c>
      <c r="C2526" s="24" t="s">
        <v>4790</v>
      </c>
      <c r="D2526" s="24" t="s">
        <v>48</v>
      </c>
      <c r="E2526" s="23">
        <v>25</v>
      </c>
      <c r="F2526" s="25">
        <v>33880</v>
      </c>
      <c r="G2526" s="23">
        <f t="shared" ca="1" si="182"/>
        <v>28.525515648465237</v>
      </c>
      <c r="H2526" s="23" t="str">
        <f t="shared" ca="1" si="186"/>
        <v>21-30</v>
      </c>
      <c r="I2526" s="24" t="s">
        <v>438</v>
      </c>
      <c r="J2526" s="24" t="s">
        <v>50</v>
      </c>
      <c r="K2526" s="24" t="s">
        <v>43</v>
      </c>
      <c r="L2526" s="24" t="s">
        <v>44</v>
      </c>
      <c r="M2526" s="24" t="s">
        <v>57</v>
      </c>
      <c r="N2526" s="23">
        <v>8</v>
      </c>
      <c r="O2526" s="22" t="str">
        <f>VLOOKUP(A2526,[1]CustomerAddress!$A$1:$F$3997,2)</f>
        <v>88551 Hollow Ridge Pass</v>
      </c>
      <c r="P2526" s="22">
        <f>VLOOKUP(A2526,[1]CustomerAddress!$A$1:$F$3997,3)</f>
        <v>3500</v>
      </c>
      <c r="Q2526" s="22" t="str">
        <f>VLOOKUP(A2526,[1]CustomerAddress!$A$1:$F$3997,4)</f>
        <v>VIC</v>
      </c>
      <c r="R2526" s="22" t="str">
        <f>VLOOKUP(A2526,[1]CustomerAddress!$A$1:$F$3997,5)</f>
        <v>Australia</v>
      </c>
      <c r="S2526" s="22">
        <f>VLOOKUP(A2526,[1]CustomerAddress!$A$1:$F$3997,6)</f>
        <v>2</v>
      </c>
      <c r="T2526" s="22" t="str">
        <f>VLOOKUP(A2526,Labels!$A$5:$I$3497,9)</f>
        <v>Lost Customer</v>
      </c>
    </row>
    <row r="2527" spans="1:20" s="22" customFormat="1" ht="15.75" customHeight="1" x14ac:dyDescent="0.25">
      <c r="A2527" s="23">
        <v>2526</v>
      </c>
      <c r="B2527" s="24" t="s">
        <v>1651</v>
      </c>
      <c r="C2527" s="24" t="s">
        <v>4791</v>
      </c>
      <c r="D2527" s="24" t="s">
        <v>48</v>
      </c>
      <c r="E2527" s="23">
        <v>89</v>
      </c>
      <c r="F2527" s="25">
        <v>25235</v>
      </c>
      <c r="G2527" s="23">
        <f t="shared" ca="1" si="182"/>
        <v>52.210447155314554</v>
      </c>
      <c r="H2527" s="23" t="str">
        <f t="shared" ca="1" si="186"/>
        <v>51-60</v>
      </c>
      <c r="I2527" s="24" t="s">
        <v>201</v>
      </c>
      <c r="J2527" s="24" t="s">
        <v>84</v>
      </c>
      <c r="K2527" s="24" t="s">
        <v>43</v>
      </c>
      <c r="L2527" s="24" t="s">
        <v>44</v>
      </c>
      <c r="M2527" s="24" t="s">
        <v>57</v>
      </c>
      <c r="N2527" s="23">
        <v>8</v>
      </c>
      <c r="O2527" s="22" t="str">
        <f>VLOOKUP(A2527,[1]CustomerAddress!$A$1:$F$3997,2)</f>
        <v>283 Claremont Hill</v>
      </c>
      <c r="P2527" s="22">
        <f>VLOOKUP(A2527,[1]CustomerAddress!$A$1:$F$3997,3)</f>
        <v>2138</v>
      </c>
      <c r="Q2527" s="22" t="str">
        <f>VLOOKUP(A2527,[1]CustomerAddress!$A$1:$F$3997,4)</f>
        <v>NSW</v>
      </c>
      <c r="R2527" s="22" t="str">
        <f>VLOOKUP(A2527,[1]CustomerAddress!$A$1:$F$3997,5)</f>
        <v>Australia</v>
      </c>
      <c r="S2527" s="22">
        <f>VLOOKUP(A2527,[1]CustomerAddress!$A$1:$F$3997,6)</f>
        <v>9</v>
      </c>
      <c r="T2527" s="22" t="str">
        <f>VLOOKUP(A2527,Labels!$A$5:$I$3497,9)</f>
        <v>High Risk Customer</v>
      </c>
    </row>
    <row r="2528" spans="1:20" s="22" customFormat="1" ht="15.75" customHeight="1" x14ac:dyDescent="0.25">
      <c r="A2528" s="23">
        <v>2527</v>
      </c>
      <c r="B2528" s="24" t="s">
        <v>4792</v>
      </c>
      <c r="C2528" s="24" t="s">
        <v>4793</v>
      </c>
      <c r="D2528" s="24" t="s">
        <v>40</v>
      </c>
      <c r="E2528" s="23">
        <v>60</v>
      </c>
      <c r="F2528" s="25">
        <v>29421</v>
      </c>
      <c r="G2528" s="23">
        <f t="shared" ca="1" si="182"/>
        <v>40.741954004629626</v>
      </c>
      <c r="H2528" s="23" t="str">
        <f t="shared" ca="1" si="186"/>
        <v>41-50</v>
      </c>
      <c r="I2528" s="24" t="s">
        <v>651</v>
      </c>
      <c r="J2528" s="24" t="s">
        <v>61</v>
      </c>
      <c r="K2528" s="24" t="s">
        <v>62</v>
      </c>
      <c r="L2528" s="24" t="s">
        <v>44</v>
      </c>
      <c r="M2528" s="24" t="s">
        <v>45</v>
      </c>
      <c r="N2528" s="23">
        <v>16</v>
      </c>
      <c r="O2528" s="22" t="str">
        <f>VLOOKUP(A2528,[1]CustomerAddress!$A$1:$F$3997,2)</f>
        <v>633 Menomonie Junction</v>
      </c>
      <c r="P2528" s="22">
        <f>VLOOKUP(A2528,[1]CustomerAddress!$A$1:$F$3997,3)</f>
        <v>3523</v>
      </c>
      <c r="Q2528" s="22" t="str">
        <f>VLOOKUP(A2528,[1]CustomerAddress!$A$1:$F$3997,4)</f>
        <v>VIC</v>
      </c>
      <c r="R2528" s="22" t="str">
        <f>VLOOKUP(A2528,[1]CustomerAddress!$A$1:$F$3997,5)</f>
        <v>Australia</v>
      </c>
      <c r="S2528" s="22">
        <f>VLOOKUP(A2528,[1]CustomerAddress!$A$1:$F$3997,6)</f>
        <v>2</v>
      </c>
      <c r="T2528" s="22" t="str">
        <f>VLOOKUP(A2528,Labels!$A$5:$I$3497,9)</f>
        <v>Potential Customer</v>
      </c>
    </row>
    <row r="2529" spans="1:20" s="22" customFormat="1" ht="15.75" customHeight="1" x14ac:dyDescent="0.25">
      <c r="A2529" s="23">
        <v>2528</v>
      </c>
      <c r="B2529" s="24" t="s">
        <v>1278</v>
      </c>
      <c r="C2529" s="24" t="s">
        <v>4794</v>
      </c>
      <c r="D2529" s="24" t="s">
        <v>48</v>
      </c>
      <c r="E2529" s="23">
        <v>81</v>
      </c>
      <c r="F2529" s="25">
        <v>28756</v>
      </c>
      <c r="G2529" s="23">
        <f t="shared" ca="1" si="182"/>
        <v>42.563871812848802</v>
      </c>
      <c r="H2529" s="23" t="str">
        <f t="shared" ca="1" si="186"/>
        <v>41-50</v>
      </c>
      <c r="I2529" s="24" t="s">
        <v>60</v>
      </c>
      <c r="J2529" s="24" t="s">
        <v>50</v>
      </c>
      <c r="K2529" s="24" t="s">
        <v>62</v>
      </c>
      <c r="L2529" s="24" t="s">
        <v>44</v>
      </c>
      <c r="M2529" s="24" t="s">
        <v>57</v>
      </c>
      <c r="N2529" s="23">
        <v>15</v>
      </c>
      <c r="O2529" s="22" t="str">
        <f>VLOOKUP(A2529,[1]CustomerAddress!$A$1:$F$3997,2)</f>
        <v>3 Myrtle Terrace</v>
      </c>
      <c r="P2529" s="22">
        <f>VLOOKUP(A2529,[1]CustomerAddress!$A$1:$F$3997,3)</f>
        <v>4161</v>
      </c>
      <c r="Q2529" s="22" t="str">
        <f>VLOOKUP(A2529,[1]CustomerAddress!$A$1:$F$3997,4)</f>
        <v>QLD</v>
      </c>
      <c r="R2529" s="22" t="str">
        <f>VLOOKUP(A2529,[1]CustomerAddress!$A$1:$F$3997,5)</f>
        <v>Australia</v>
      </c>
      <c r="S2529" s="22">
        <f>VLOOKUP(A2529,[1]CustomerAddress!$A$1:$F$3997,6)</f>
        <v>7</v>
      </c>
      <c r="T2529" s="22" t="str">
        <f>VLOOKUP(A2529,Labels!$A$5:$I$3497,9)</f>
        <v>Potential Customer</v>
      </c>
    </row>
    <row r="2530" spans="1:20" s="22" customFormat="1" ht="15.75" customHeight="1" x14ac:dyDescent="0.25">
      <c r="A2530" s="23">
        <v>2529</v>
      </c>
      <c r="B2530" s="24" t="s">
        <v>4795</v>
      </c>
      <c r="C2530" s="24" t="s">
        <v>4796</v>
      </c>
      <c r="D2530" s="24" t="s">
        <v>48</v>
      </c>
      <c r="E2530" s="23">
        <v>81</v>
      </c>
      <c r="F2530" s="25">
        <v>19855</v>
      </c>
      <c r="G2530" s="23">
        <f t="shared" ca="1" si="182"/>
        <v>66.950173182711808</v>
      </c>
      <c r="H2530" s="23" t="str">
        <f t="shared" ca="1" si="186"/>
        <v>61-70</v>
      </c>
      <c r="I2530" s="24" t="s">
        <v>420</v>
      </c>
      <c r="J2530" s="24" t="s">
        <v>84</v>
      </c>
      <c r="K2530" s="24" t="s">
        <v>66</v>
      </c>
      <c r="L2530" s="24" t="s">
        <v>44</v>
      </c>
      <c r="M2530" s="24" t="s">
        <v>45</v>
      </c>
      <c r="N2530" s="23">
        <v>10</v>
      </c>
      <c r="O2530" s="22" t="str">
        <f>VLOOKUP(A2530,[1]CustomerAddress!$A$1:$F$3997,2)</f>
        <v>3 Park Meadow Drive</v>
      </c>
      <c r="P2530" s="22">
        <f>VLOOKUP(A2530,[1]CustomerAddress!$A$1:$F$3997,3)</f>
        <v>3023</v>
      </c>
      <c r="Q2530" s="22" t="str">
        <f>VLOOKUP(A2530,[1]CustomerAddress!$A$1:$F$3997,4)</f>
        <v>VIC</v>
      </c>
      <c r="R2530" s="22" t="str">
        <f>VLOOKUP(A2530,[1]CustomerAddress!$A$1:$F$3997,5)</f>
        <v>Australia</v>
      </c>
      <c r="S2530" s="22">
        <f>VLOOKUP(A2530,[1]CustomerAddress!$A$1:$F$3997,6)</f>
        <v>7</v>
      </c>
      <c r="T2530" s="22" t="str">
        <f>VLOOKUP(A2530,Labels!$A$5:$I$3497,9)</f>
        <v>Almost Lost Customer</v>
      </c>
    </row>
    <row r="2531" spans="1:20" s="22" customFormat="1" ht="15.75" customHeight="1" x14ac:dyDescent="0.25">
      <c r="A2531" s="23">
        <v>2530</v>
      </c>
      <c r="B2531" s="24" t="s">
        <v>4391</v>
      </c>
      <c r="C2531" s="24" t="s">
        <v>1961</v>
      </c>
      <c r="D2531" s="24" t="s">
        <v>40</v>
      </c>
      <c r="E2531" s="23">
        <v>63</v>
      </c>
      <c r="F2531" s="25">
        <v>22131</v>
      </c>
      <c r="G2531" s="23">
        <f t="shared" ca="1" si="182"/>
        <v>60.714556744355647</v>
      </c>
      <c r="H2531" s="23" t="str">
        <f t="shared" ca="1" si="186"/>
        <v>61-70</v>
      </c>
      <c r="I2531" s="24" t="s">
        <v>74</v>
      </c>
      <c r="J2531" s="24" t="s">
        <v>54</v>
      </c>
      <c r="K2531" s="24" t="s">
        <v>43</v>
      </c>
      <c r="L2531" s="24" t="s">
        <v>44</v>
      </c>
      <c r="M2531" s="24" t="s">
        <v>45</v>
      </c>
      <c r="N2531" s="23">
        <v>18</v>
      </c>
      <c r="O2531" s="22" t="str">
        <f>VLOOKUP(A2531,[1]CustomerAddress!$A$1:$F$3997,2)</f>
        <v>2757 Green Ridge Circle</v>
      </c>
      <c r="P2531" s="22">
        <f>VLOOKUP(A2531,[1]CustomerAddress!$A$1:$F$3997,3)</f>
        <v>2567</v>
      </c>
      <c r="Q2531" s="22" t="str">
        <f>VLOOKUP(A2531,[1]CustomerAddress!$A$1:$F$3997,4)</f>
        <v>NSW</v>
      </c>
      <c r="R2531" s="22" t="str">
        <f>VLOOKUP(A2531,[1]CustomerAddress!$A$1:$F$3997,5)</f>
        <v>Australia</v>
      </c>
      <c r="S2531" s="22">
        <f>VLOOKUP(A2531,[1]CustomerAddress!$A$1:$F$3997,6)</f>
        <v>8</v>
      </c>
      <c r="T2531" s="22" t="str">
        <f>VLOOKUP(A2531,Labels!$A$5:$I$3497,9)</f>
        <v>Becoming Loyal</v>
      </c>
    </row>
    <row r="2532" spans="1:20" s="22" customFormat="1" ht="15.75" customHeight="1" x14ac:dyDescent="0.25">
      <c r="A2532" s="23">
        <v>2531</v>
      </c>
      <c r="B2532" s="24" t="s">
        <v>4344</v>
      </c>
      <c r="C2532" s="24" t="s">
        <v>4797</v>
      </c>
      <c r="D2532" s="24" t="s">
        <v>48</v>
      </c>
      <c r="E2532" s="23">
        <v>48</v>
      </c>
      <c r="F2532" s="25">
        <v>29818</v>
      </c>
      <c r="G2532" s="23">
        <f t="shared" ca="1" si="182"/>
        <v>39.654282771752911</v>
      </c>
      <c r="H2532" s="23" t="str">
        <f t="shared" ca="1" si="186"/>
        <v>31-40</v>
      </c>
      <c r="I2532" s="24" t="s">
        <v>248</v>
      </c>
      <c r="J2532" s="24" t="s">
        <v>54</v>
      </c>
      <c r="K2532" s="24" t="s">
        <v>66</v>
      </c>
      <c r="L2532" s="24" t="s">
        <v>44</v>
      </c>
      <c r="M2532" s="24" t="s">
        <v>45</v>
      </c>
      <c r="N2532" s="23">
        <v>8</v>
      </c>
      <c r="O2532" s="22" t="str">
        <f>VLOOKUP(A2532,[1]CustomerAddress!$A$1:$F$3997,2)</f>
        <v>46 Dawn Way</v>
      </c>
      <c r="P2532" s="22">
        <f>VLOOKUP(A2532,[1]CustomerAddress!$A$1:$F$3997,3)</f>
        <v>2340</v>
      </c>
      <c r="Q2532" s="22" t="str">
        <f>VLOOKUP(A2532,[1]CustomerAddress!$A$1:$F$3997,4)</f>
        <v>NSW</v>
      </c>
      <c r="R2532" s="22" t="str">
        <f>VLOOKUP(A2532,[1]CustomerAddress!$A$1:$F$3997,5)</f>
        <v>Australia</v>
      </c>
      <c r="S2532" s="22">
        <f>VLOOKUP(A2532,[1]CustomerAddress!$A$1:$F$3997,6)</f>
        <v>5</v>
      </c>
      <c r="T2532" s="22" t="str">
        <f>VLOOKUP(A2532,Labels!$A$5:$I$3497,9)</f>
        <v>Very Loyal</v>
      </c>
    </row>
    <row r="2533" spans="1:20" s="22" customFormat="1" ht="15.75" customHeight="1" x14ac:dyDescent="0.25">
      <c r="A2533" s="23">
        <v>2532</v>
      </c>
      <c r="B2533" s="24" t="s">
        <v>4798</v>
      </c>
      <c r="C2533" s="24" t="s">
        <v>4799</v>
      </c>
      <c r="D2533" s="24" t="s">
        <v>40</v>
      </c>
      <c r="E2533" s="23">
        <v>27</v>
      </c>
      <c r="F2533" s="25">
        <v>25324</v>
      </c>
      <c r="G2533" s="23">
        <f t="shared" ca="1" si="182"/>
        <v>51.966611538876201</v>
      </c>
      <c r="H2533" s="23" t="str">
        <f t="shared" ca="1" si="186"/>
        <v>51-60</v>
      </c>
      <c r="J2533" s="24" t="s">
        <v>84</v>
      </c>
      <c r="K2533" s="24" t="s">
        <v>43</v>
      </c>
      <c r="L2533" s="24" t="s">
        <v>44</v>
      </c>
      <c r="M2533" s="24" t="s">
        <v>57</v>
      </c>
      <c r="N2533" s="23">
        <v>11</v>
      </c>
      <c r="O2533" s="22" t="str">
        <f>VLOOKUP(A2533,[1]CustomerAddress!$A$1:$F$3997,2)</f>
        <v>53723 Dunning Street</v>
      </c>
      <c r="P2533" s="22">
        <f>VLOOKUP(A2533,[1]CustomerAddress!$A$1:$F$3997,3)</f>
        <v>2153</v>
      </c>
      <c r="Q2533" s="22" t="str">
        <f>VLOOKUP(A2533,[1]CustomerAddress!$A$1:$F$3997,4)</f>
        <v>NSW</v>
      </c>
      <c r="R2533" s="22" t="str">
        <f>VLOOKUP(A2533,[1]CustomerAddress!$A$1:$F$3997,5)</f>
        <v>Australia</v>
      </c>
      <c r="S2533" s="22">
        <f>VLOOKUP(A2533,[1]CustomerAddress!$A$1:$F$3997,6)</f>
        <v>11</v>
      </c>
      <c r="T2533" s="22" t="str">
        <f>VLOOKUP(A2533,Labels!$A$5:$I$3497,9)</f>
        <v>Lost Customer</v>
      </c>
    </row>
    <row r="2534" spans="1:20" s="22" customFormat="1" ht="15.75" customHeight="1" x14ac:dyDescent="0.25">
      <c r="A2534" s="23">
        <v>2533</v>
      </c>
      <c r="B2534" s="24" t="s">
        <v>4800</v>
      </c>
      <c r="C2534" s="24" t="s">
        <v>4801</v>
      </c>
      <c r="D2534" s="24" t="s">
        <v>48</v>
      </c>
      <c r="E2534" s="23">
        <v>11</v>
      </c>
      <c r="F2534" s="25">
        <v>34176</v>
      </c>
      <c r="G2534" s="23">
        <f t="shared" ca="1" si="182"/>
        <v>27.714556744355651</v>
      </c>
      <c r="H2534" s="23" t="str">
        <f t="shared" ca="1" si="186"/>
        <v>21-30</v>
      </c>
      <c r="I2534" s="24" t="s">
        <v>289</v>
      </c>
      <c r="J2534" s="24" t="s">
        <v>42</v>
      </c>
      <c r="K2534" s="24" t="s">
        <v>62</v>
      </c>
      <c r="L2534" s="24" t="s">
        <v>44</v>
      </c>
      <c r="M2534" s="24" t="s">
        <v>45</v>
      </c>
      <c r="N2534" s="23">
        <v>5</v>
      </c>
      <c r="O2534" s="22" t="str">
        <f>VLOOKUP(A2534,[1]CustomerAddress!$A$1:$F$3997,2)</f>
        <v>671 Mallory Pass</v>
      </c>
      <c r="P2534" s="22">
        <f>VLOOKUP(A2534,[1]CustomerAddress!$A$1:$F$3997,3)</f>
        <v>2177</v>
      </c>
      <c r="Q2534" s="22" t="str">
        <f>VLOOKUP(A2534,[1]CustomerAddress!$A$1:$F$3997,4)</f>
        <v>NSW</v>
      </c>
      <c r="R2534" s="22" t="str">
        <f>VLOOKUP(A2534,[1]CustomerAddress!$A$1:$F$3997,5)</f>
        <v>Australia</v>
      </c>
      <c r="S2534" s="22">
        <f>VLOOKUP(A2534,[1]CustomerAddress!$A$1:$F$3997,6)</f>
        <v>8</v>
      </c>
      <c r="T2534" s="22" t="str">
        <f>VLOOKUP(A2534,Labels!$A$5:$I$3497,9)</f>
        <v>Recent Customer</v>
      </c>
    </row>
    <row r="2535" spans="1:20" s="22" customFormat="1" ht="15.75" customHeight="1" x14ac:dyDescent="0.25">
      <c r="A2535" s="23">
        <v>2534</v>
      </c>
      <c r="B2535" s="24" t="s">
        <v>4802</v>
      </c>
      <c r="C2535" s="24" t="s">
        <v>739</v>
      </c>
      <c r="D2535" s="24" t="s">
        <v>40</v>
      </c>
      <c r="E2535" s="23">
        <v>70</v>
      </c>
      <c r="F2535" s="25">
        <v>23914</v>
      </c>
      <c r="G2535" s="23">
        <f t="shared" ref="G2535:G2540" ca="1" si="187">(NOW()-F2535)/365</f>
        <v>55.829625237506335</v>
      </c>
      <c r="H2535" s="23" t="str">
        <f t="shared" ca="1" si="186"/>
        <v>51-60</v>
      </c>
      <c r="I2535" s="24" t="s">
        <v>243</v>
      </c>
      <c r="J2535" s="24" t="s">
        <v>84</v>
      </c>
      <c r="K2535" s="24" t="s">
        <v>62</v>
      </c>
      <c r="L2535" s="24" t="s">
        <v>44</v>
      </c>
      <c r="M2535" s="24" t="s">
        <v>45</v>
      </c>
      <c r="N2535" s="23">
        <v>12</v>
      </c>
      <c r="O2535" s="22" t="str">
        <f>VLOOKUP(A2535,[1]CustomerAddress!$A$1:$F$3997,2)</f>
        <v>025 Knutson Terrace</v>
      </c>
      <c r="P2535" s="22">
        <f>VLOOKUP(A2535,[1]CustomerAddress!$A$1:$F$3997,3)</f>
        <v>2350</v>
      </c>
      <c r="Q2535" s="22" t="str">
        <f>VLOOKUP(A2535,[1]CustomerAddress!$A$1:$F$3997,4)</f>
        <v>NSW</v>
      </c>
      <c r="R2535" s="22" t="str">
        <f>VLOOKUP(A2535,[1]CustomerAddress!$A$1:$F$3997,5)</f>
        <v>Australia</v>
      </c>
      <c r="S2535" s="22">
        <f>VLOOKUP(A2535,[1]CustomerAddress!$A$1:$F$3997,6)</f>
        <v>3</v>
      </c>
      <c r="T2535" s="22" t="str">
        <f>VLOOKUP(A2535,Labels!$A$5:$I$3497,9)</f>
        <v>Potential Customer</v>
      </c>
    </row>
    <row r="2536" spans="1:20" s="22" customFormat="1" ht="15.75" customHeight="1" x14ac:dyDescent="0.25">
      <c r="A2536" s="23">
        <v>2535</v>
      </c>
      <c r="B2536" s="24" t="s">
        <v>2420</v>
      </c>
      <c r="C2536" s="24" t="s">
        <v>4803</v>
      </c>
      <c r="D2536" s="24" t="s">
        <v>48</v>
      </c>
      <c r="E2536" s="23">
        <v>53</v>
      </c>
      <c r="F2536" s="25">
        <v>29818</v>
      </c>
      <c r="G2536" s="23">
        <f t="shared" ca="1" si="187"/>
        <v>39.654282771752911</v>
      </c>
      <c r="H2536" s="23" t="str">
        <f t="shared" ca="1" si="186"/>
        <v>31-40</v>
      </c>
      <c r="I2536" s="24" t="s">
        <v>173</v>
      </c>
      <c r="J2536" s="24" t="s">
        <v>50</v>
      </c>
      <c r="K2536" s="24" t="s">
        <v>62</v>
      </c>
      <c r="L2536" s="24" t="s">
        <v>44</v>
      </c>
      <c r="M2536" s="24" t="s">
        <v>57</v>
      </c>
      <c r="N2536" s="23">
        <v>13</v>
      </c>
      <c r="O2536" s="22" t="str">
        <f>VLOOKUP(A2536,[1]CustomerAddress!$A$1:$F$3997,2)</f>
        <v>778 Cambridge Street</v>
      </c>
      <c r="P2536" s="22">
        <f>VLOOKUP(A2536,[1]CustomerAddress!$A$1:$F$3997,3)</f>
        <v>4209</v>
      </c>
      <c r="Q2536" s="22" t="str">
        <f>VLOOKUP(A2536,[1]CustomerAddress!$A$1:$F$3997,4)</f>
        <v>QLD</v>
      </c>
      <c r="R2536" s="22" t="str">
        <f>VLOOKUP(A2536,[1]CustomerAddress!$A$1:$F$3997,5)</f>
        <v>Australia</v>
      </c>
      <c r="S2536" s="22">
        <f>VLOOKUP(A2536,[1]CustomerAddress!$A$1:$F$3997,6)</f>
        <v>4</v>
      </c>
      <c r="T2536" s="22" t="str">
        <f>VLOOKUP(A2536,Labels!$A$5:$I$3497,9)</f>
        <v>Becoming Loyal</v>
      </c>
    </row>
    <row r="2537" spans="1:20" s="22" customFormat="1" ht="15.75" customHeight="1" x14ac:dyDescent="0.25">
      <c r="A2537" s="23">
        <v>2536</v>
      </c>
      <c r="B2537" s="24" t="s">
        <v>3443</v>
      </c>
      <c r="C2537" s="24" t="s">
        <v>4804</v>
      </c>
      <c r="D2537" s="24" t="s">
        <v>40</v>
      </c>
      <c r="E2537" s="23">
        <v>71</v>
      </c>
      <c r="F2537" s="25">
        <v>23538</v>
      </c>
      <c r="G2537" s="23">
        <f t="shared" ca="1" si="187"/>
        <v>56.859762223807707</v>
      </c>
      <c r="H2537" s="23" t="str">
        <f t="shared" ca="1" si="186"/>
        <v>51-60</v>
      </c>
      <c r="I2537" s="24" t="s">
        <v>362</v>
      </c>
      <c r="J2537" s="24" t="s">
        <v>42</v>
      </c>
      <c r="K2537" s="24" t="s">
        <v>43</v>
      </c>
      <c r="L2537" s="24" t="s">
        <v>44</v>
      </c>
      <c r="M2537" s="24" t="s">
        <v>45</v>
      </c>
      <c r="N2537" s="23">
        <v>16</v>
      </c>
      <c r="O2537" s="22" t="str">
        <f>VLOOKUP(A2537,[1]CustomerAddress!$A$1:$F$3997,2)</f>
        <v>601 Dryden Way</v>
      </c>
      <c r="P2537" s="22">
        <f>VLOOKUP(A2537,[1]CustomerAddress!$A$1:$F$3997,3)</f>
        <v>2264</v>
      </c>
      <c r="Q2537" s="22" t="str">
        <f>VLOOKUP(A2537,[1]CustomerAddress!$A$1:$F$3997,4)</f>
        <v>NSW</v>
      </c>
      <c r="R2537" s="22" t="str">
        <f>VLOOKUP(A2537,[1]CustomerAddress!$A$1:$F$3997,5)</f>
        <v>Australia</v>
      </c>
      <c r="S2537" s="22">
        <f>VLOOKUP(A2537,[1]CustomerAddress!$A$1:$F$3997,6)</f>
        <v>7</v>
      </c>
      <c r="T2537" s="22" t="str">
        <f>VLOOKUP(A2537,Labels!$A$5:$I$3497,9)</f>
        <v>Becoming Loyal</v>
      </c>
    </row>
    <row r="2538" spans="1:20" s="22" customFormat="1" ht="15.75" customHeight="1" x14ac:dyDescent="0.25">
      <c r="A2538" s="23">
        <v>2537</v>
      </c>
      <c r="B2538" s="24" t="s">
        <v>4805</v>
      </c>
      <c r="C2538" s="24" t="s">
        <v>4806</v>
      </c>
      <c r="D2538" s="24" t="s">
        <v>40</v>
      </c>
      <c r="E2538" s="23">
        <v>8</v>
      </c>
      <c r="F2538" s="25">
        <v>32757</v>
      </c>
      <c r="G2538" s="23">
        <f t="shared" ca="1" si="187"/>
        <v>31.602227977232364</v>
      </c>
      <c r="H2538" s="23" t="str">
        <f t="shared" ca="1" si="186"/>
        <v>31-40</v>
      </c>
      <c r="I2538" s="24" t="s">
        <v>78</v>
      </c>
      <c r="J2538" s="24" t="s">
        <v>61</v>
      </c>
      <c r="K2538" s="24" t="s">
        <v>62</v>
      </c>
      <c r="L2538" s="24" t="s">
        <v>44</v>
      </c>
      <c r="M2538" s="24" t="s">
        <v>45</v>
      </c>
      <c r="N2538" s="23">
        <v>12</v>
      </c>
      <c r="O2538" s="22" t="str">
        <f>VLOOKUP(A2538,[1]CustomerAddress!$A$1:$F$3997,2)</f>
        <v>3144 Ruskin Trail</v>
      </c>
      <c r="P2538" s="22">
        <f>VLOOKUP(A2538,[1]CustomerAddress!$A$1:$F$3997,3)</f>
        <v>2046</v>
      </c>
      <c r="Q2538" s="22" t="str">
        <f>VLOOKUP(A2538,[1]CustomerAddress!$A$1:$F$3997,4)</f>
        <v>NSW</v>
      </c>
      <c r="R2538" s="22" t="str">
        <f>VLOOKUP(A2538,[1]CustomerAddress!$A$1:$F$3997,5)</f>
        <v>Australia</v>
      </c>
      <c r="S2538" s="22">
        <f>VLOOKUP(A2538,[1]CustomerAddress!$A$1:$F$3997,6)</f>
        <v>11</v>
      </c>
      <c r="T2538" s="22" t="str">
        <f>VLOOKUP(A2538,Labels!$A$5:$I$3497,9)</f>
        <v>Recent Customer</v>
      </c>
    </row>
    <row r="2539" spans="1:20" s="22" customFormat="1" ht="15.75" customHeight="1" x14ac:dyDescent="0.25">
      <c r="A2539" s="23">
        <v>2538</v>
      </c>
      <c r="B2539" s="24" t="s">
        <v>4807</v>
      </c>
      <c r="C2539" s="24" t="s">
        <v>4808</v>
      </c>
      <c r="D2539" s="24" t="s">
        <v>40</v>
      </c>
      <c r="E2539" s="23">
        <v>13</v>
      </c>
      <c r="F2539" s="25">
        <v>21572</v>
      </c>
      <c r="G2539" s="23">
        <f t="shared" ca="1" si="187"/>
        <v>62.246063593670719</v>
      </c>
      <c r="H2539" s="23" t="str">
        <f t="shared" ca="1" si="186"/>
        <v>61-70</v>
      </c>
      <c r="J2539" s="24" t="s">
        <v>61</v>
      </c>
      <c r="K2539" s="24" t="s">
        <v>66</v>
      </c>
      <c r="L2539" s="24" t="s">
        <v>44</v>
      </c>
      <c r="M2539" s="24" t="s">
        <v>45</v>
      </c>
      <c r="N2539" s="23">
        <v>20</v>
      </c>
      <c r="O2539" s="22" t="str">
        <f>VLOOKUP(A2539,[1]CustomerAddress!$A$1:$F$3997,2)</f>
        <v>94554 Derek Trail</v>
      </c>
      <c r="P2539" s="22">
        <f>VLOOKUP(A2539,[1]CustomerAddress!$A$1:$F$3997,3)</f>
        <v>2009</v>
      </c>
      <c r="Q2539" s="22" t="str">
        <f>VLOOKUP(A2539,[1]CustomerAddress!$A$1:$F$3997,4)</f>
        <v>NSW</v>
      </c>
      <c r="R2539" s="22" t="str">
        <f>VLOOKUP(A2539,[1]CustomerAddress!$A$1:$F$3997,5)</f>
        <v>Australia</v>
      </c>
      <c r="S2539" s="22">
        <f>VLOOKUP(A2539,[1]CustomerAddress!$A$1:$F$3997,6)</f>
        <v>10</v>
      </c>
      <c r="T2539" s="22" t="str">
        <f>VLOOKUP(A2539,Labels!$A$5:$I$3497,9)</f>
        <v>Recent Customer</v>
      </c>
    </row>
    <row r="2540" spans="1:20" s="22" customFormat="1" ht="15.75" customHeight="1" x14ac:dyDescent="0.25">
      <c r="A2540" s="23">
        <v>2539</v>
      </c>
      <c r="B2540" s="24" t="s">
        <v>4809</v>
      </c>
      <c r="C2540" s="24" t="s">
        <v>4810</v>
      </c>
      <c r="D2540" s="24" t="s">
        <v>48</v>
      </c>
      <c r="E2540" s="23">
        <v>68</v>
      </c>
      <c r="F2540" s="25">
        <v>24584</v>
      </c>
      <c r="G2540" s="23">
        <f t="shared" ca="1" si="187"/>
        <v>53.994008799150173</v>
      </c>
      <c r="H2540" s="23" t="str">
        <f t="shared" ca="1" si="186"/>
        <v>51-60</v>
      </c>
      <c r="I2540" s="24" t="s">
        <v>83</v>
      </c>
      <c r="J2540" s="24" t="s">
        <v>84</v>
      </c>
      <c r="K2540" s="24" t="s">
        <v>62</v>
      </c>
      <c r="L2540" s="24" t="s">
        <v>44</v>
      </c>
      <c r="M2540" s="24" t="s">
        <v>45</v>
      </c>
      <c r="N2540" s="23">
        <v>12</v>
      </c>
      <c r="O2540" s="22" t="str">
        <f>VLOOKUP(A2540,[1]CustomerAddress!$A$1:$F$3997,2)</f>
        <v>0166 Stephen Drive</v>
      </c>
      <c r="P2540" s="22">
        <f>VLOOKUP(A2540,[1]CustomerAddress!$A$1:$F$3997,3)</f>
        <v>2785</v>
      </c>
      <c r="Q2540" s="22" t="str">
        <f>VLOOKUP(A2540,[1]CustomerAddress!$A$1:$F$3997,4)</f>
        <v>NSW</v>
      </c>
      <c r="R2540" s="22" t="str">
        <f>VLOOKUP(A2540,[1]CustomerAddress!$A$1:$F$3997,5)</f>
        <v>Australia</v>
      </c>
      <c r="S2540" s="22">
        <f>VLOOKUP(A2540,[1]CustomerAddress!$A$1:$F$3997,6)</f>
        <v>7</v>
      </c>
      <c r="T2540" s="22" t="str">
        <f>VLOOKUP(A2540,Labels!$A$5:$I$3497,9)</f>
        <v>Potential Customer</v>
      </c>
    </row>
    <row r="2541" spans="1:20" s="22" customFormat="1" ht="15.75" hidden="1" customHeight="1" x14ac:dyDescent="0.25">
      <c r="A2541" s="23">
        <v>2540</v>
      </c>
      <c r="B2541" s="24" t="s">
        <v>4811</v>
      </c>
      <c r="D2541" s="24" t="s">
        <v>147</v>
      </c>
      <c r="E2541" s="23">
        <v>14</v>
      </c>
      <c r="F2541" s="25"/>
      <c r="G2541" s="23"/>
      <c r="H2541" s="23"/>
      <c r="I2541" s="24" t="s">
        <v>41</v>
      </c>
      <c r="J2541" s="24" t="s">
        <v>56</v>
      </c>
      <c r="K2541" s="24" t="s">
        <v>43</v>
      </c>
      <c r="L2541" s="24" t="s">
        <v>44</v>
      </c>
      <c r="M2541" s="24" t="s">
        <v>45</v>
      </c>
      <c r="N2541" s="23"/>
    </row>
    <row r="2542" spans="1:20" s="22" customFormat="1" ht="15.75" customHeight="1" x14ac:dyDescent="0.25">
      <c r="A2542" s="23">
        <v>2541</v>
      </c>
      <c r="B2542" s="24" t="s">
        <v>2814</v>
      </c>
      <c r="C2542" s="24" t="s">
        <v>4812</v>
      </c>
      <c r="D2542" s="24" t="s">
        <v>48</v>
      </c>
      <c r="E2542" s="23">
        <v>17</v>
      </c>
      <c r="F2542" s="25">
        <v>36599</v>
      </c>
      <c r="G2542" s="23">
        <f t="shared" ref="G2542:G2605" ca="1" si="188">(NOW()-F2542)/365</f>
        <v>21.076200579972088</v>
      </c>
      <c r="H2542" s="23" t="str">
        <f t="shared" ref="H2542:H2548" ca="1" si="189">IF(G2542&lt;=10,"0-10",IF(AND(G2542&gt;10,G2542&lt;=20),"11-20",IF(AND(G2542&gt;20,G2542&lt;=30),"21-30",IF(AND(G2542&gt;30,G2542&lt;=40),"31-40",IF(AND(G2542&gt;40,G2542&lt;=50),"41-50",IF(AND(G2542&gt;50,G2542&lt;=60),"51-60",IF(AND(G2542&gt;60,G2542&lt;=70),"61-70",IF(AND(G2542&gt;70,G2542&lt;=80),"71-80",IF(AND(G2542&gt;80,G2542&lt;=90),"81-90",IF(G2542&gt;90,"91-100"))))))))))</f>
        <v>21-30</v>
      </c>
      <c r="I2542" s="24" t="s">
        <v>1325</v>
      </c>
      <c r="J2542" s="24" t="s">
        <v>50</v>
      </c>
      <c r="K2542" s="24" t="s">
        <v>66</v>
      </c>
      <c r="L2542" s="24" t="s">
        <v>44</v>
      </c>
      <c r="M2542" s="24" t="s">
        <v>45</v>
      </c>
      <c r="N2542" s="23">
        <v>2</v>
      </c>
      <c r="O2542" s="22" t="str">
        <f>VLOOKUP(A2542,[1]CustomerAddress!$A$1:$F$3997,2)</f>
        <v>6865 Duke Trail</v>
      </c>
      <c r="P2542" s="22">
        <f>VLOOKUP(A2542,[1]CustomerAddress!$A$1:$F$3997,3)</f>
        <v>2234</v>
      </c>
      <c r="Q2542" s="22" t="str">
        <f>VLOOKUP(A2542,[1]CustomerAddress!$A$1:$F$3997,4)</f>
        <v>NSW</v>
      </c>
      <c r="R2542" s="22" t="str">
        <f>VLOOKUP(A2542,[1]CustomerAddress!$A$1:$F$3997,5)</f>
        <v>Australia</v>
      </c>
      <c r="S2542" s="22">
        <f>VLOOKUP(A2542,[1]CustomerAddress!$A$1:$F$3997,6)</f>
        <v>10</v>
      </c>
      <c r="T2542" s="22" t="str">
        <f>VLOOKUP(A2542,Labels!$A$5:$I$3497,9)</f>
        <v>Late Bloomer</v>
      </c>
    </row>
    <row r="2543" spans="1:20" s="22" customFormat="1" ht="15.75" customHeight="1" x14ac:dyDescent="0.25">
      <c r="A2543" s="23">
        <v>2542</v>
      </c>
      <c r="B2543" s="24" t="s">
        <v>4813</v>
      </c>
      <c r="C2543" s="24" t="s">
        <v>4814</v>
      </c>
      <c r="D2543" s="24" t="s">
        <v>40</v>
      </c>
      <c r="E2543" s="23">
        <v>43</v>
      </c>
      <c r="F2543" s="25">
        <v>24177</v>
      </c>
      <c r="G2543" s="23">
        <f t="shared" ca="1" si="188"/>
        <v>55.109077292300853</v>
      </c>
      <c r="H2543" s="23" t="str">
        <f t="shared" ca="1" si="189"/>
        <v>51-60</v>
      </c>
      <c r="I2543" s="24" t="s">
        <v>1382</v>
      </c>
      <c r="J2543" s="24" t="s">
        <v>54</v>
      </c>
      <c r="K2543" s="24" t="s">
        <v>62</v>
      </c>
      <c r="L2543" s="24" t="s">
        <v>44</v>
      </c>
      <c r="M2543" s="24" t="s">
        <v>45</v>
      </c>
      <c r="N2543" s="23">
        <v>12</v>
      </c>
      <c r="O2543" s="22" t="str">
        <f>VLOOKUP(A2543,[1]CustomerAddress!$A$1:$F$3997,2)</f>
        <v>2 Larry Trail</v>
      </c>
      <c r="P2543" s="22">
        <f>VLOOKUP(A2543,[1]CustomerAddress!$A$1:$F$3997,3)</f>
        <v>2207</v>
      </c>
      <c r="Q2543" s="22" t="str">
        <f>VLOOKUP(A2543,[1]CustomerAddress!$A$1:$F$3997,4)</f>
        <v>NSW</v>
      </c>
      <c r="R2543" s="22" t="str">
        <f>VLOOKUP(A2543,[1]CustomerAddress!$A$1:$F$3997,5)</f>
        <v>Australia</v>
      </c>
      <c r="S2543" s="22">
        <f>VLOOKUP(A2543,[1]CustomerAddress!$A$1:$F$3997,6)</f>
        <v>8</v>
      </c>
      <c r="T2543" s="22" t="str">
        <f>VLOOKUP(A2543,Labels!$A$5:$I$3497,9)</f>
        <v>Potential Customer</v>
      </c>
    </row>
    <row r="2544" spans="1:20" s="22" customFormat="1" ht="15.75" customHeight="1" x14ac:dyDescent="0.25">
      <c r="A2544" s="23">
        <v>2543</v>
      </c>
      <c r="B2544" s="24" t="s">
        <v>2643</v>
      </c>
      <c r="C2544" s="24" t="s">
        <v>4815</v>
      </c>
      <c r="D2544" s="24" t="s">
        <v>48</v>
      </c>
      <c r="E2544" s="23">
        <v>41</v>
      </c>
      <c r="F2544" s="25">
        <v>36314</v>
      </c>
      <c r="G2544" s="23">
        <f t="shared" ca="1" si="188"/>
        <v>21.857022497780306</v>
      </c>
      <c r="H2544" s="23" t="str">
        <f t="shared" ca="1" si="189"/>
        <v>21-30</v>
      </c>
      <c r="I2544" s="24" t="s">
        <v>535</v>
      </c>
      <c r="J2544" s="24" t="s">
        <v>61</v>
      </c>
      <c r="K2544" s="24" t="s">
        <v>62</v>
      </c>
      <c r="L2544" s="24" t="s">
        <v>44</v>
      </c>
      <c r="M2544" s="24" t="s">
        <v>57</v>
      </c>
      <c r="N2544" s="23">
        <v>2</v>
      </c>
      <c r="O2544" s="22" t="str">
        <f>VLOOKUP(A2544,[1]CustomerAddress!$A$1:$F$3997,2)</f>
        <v>1 Straubel Alley</v>
      </c>
      <c r="P2544" s="22">
        <f>VLOOKUP(A2544,[1]CustomerAddress!$A$1:$F$3997,3)</f>
        <v>2117</v>
      </c>
      <c r="Q2544" s="22" t="str">
        <f>VLOOKUP(A2544,[1]CustomerAddress!$A$1:$F$3997,4)</f>
        <v>NSW</v>
      </c>
      <c r="R2544" s="22" t="str">
        <f>VLOOKUP(A2544,[1]CustomerAddress!$A$1:$F$3997,5)</f>
        <v>Australia</v>
      </c>
      <c r="S2544" s="22">
        <f>VLOOKUP(A2544,[1]CustomerAddress!$A$1:$F$3997,6)</f>
        <v>10</v>
      </c>
      <c r="T2544" s="22" t="str">
        <f>VLOOKUP(A2544,Labels!$A$5:$I$3497,9)</f>
        <v>Late Bloomer</v>
      </c>
    </row>
    <row r="2545" spans="1:20" s="22" customFormat="1" ht="15.75" customHeight="1" x14ac:dyDescent="0.25">
      <c r="A2545" s="23">
        <v>2544</v>
      </c>
      <c r="B2545" s="24" t="s">
        <v>4816</v>
      </c>
      <c r="C2545" s="24" t="s">
        <v>4817</v>
      </c>
      <c r="D2545" s="24" t="s">
        <v>48</v>
      </c>
      <c r="E2545" s="23">
        <v>73</v>
      </c>
      <c r="F2545" s="25">
        <v>32173</v>
      </c>
      <c r="G2545" s="23">
        <f t="shared" ca="1" si="188"/>
        <v>33.202227977232361</v>
      </c>
      <c r="H2545" s="23" t="str">
        <f t="shared" ca="1" si="189"/>
        <v>31-40</v>
      </c>
      <c r="I2545" s="24" t="s">
        <v>571</v>
      </c>
      <c r="J2545" s="24" t="s">
        <v>84</v>
      </c>
      <c r="K2545" s="24" t="s">
        <v>43</v>
      </c>
      <c r="L2545" s="24" t="s">
        <v>44</v>
      </c>
      <c r="M2545" s="24" t="s">
        <v>45</v>
      </c>
      <c r="N2545" s="23">
        <v>16</v>
      </c>
      <c r="O2545" s="22" t="str">
        <f>VLOOKUP(A2545,[1]CustomerAddress!$A$1:$F$3997,2)</f>
        <v>440 Ronald Regan Pass</v>
      </c>
      <c r="P2545" s="22">
        <f>VLOOKUP(A2545,[1]CustomerAddress!$A$1:$F$3997,3)</f>
        <v>2261</v>
      </c>
      <c r="Q2545" s="22" t="str">
        <f>VLOOKUP(A2545,[1]CustomerAddress!$A$1:$F$3997,4)</f>
        <v>NSW</v>
      </c>
      <c r="R2545" s="22" t="str">
        <f>VLOOKUP(A2545,[1]CustomerAddress!$A$1:$F$3997,5)</f>
        <v>Australia</v>
      </c>
      <c r="S2545" s="22">
        <f>VLOOKUP(A2545,[1]CustomerAddress!$A$1:$F$3997,6)</f>
        <v>7</v>
      </c>
      <c r="T2545" s="22" t="str">
        <f>VLOOKUP(A2545,Labels!$A$5:$I$3497,9)</f>
        <v>Potential Customer</v>
      </c>
    </row>
    <row r="2546" spans="1:20" s="22" customFormat="1" ht="15.75" customHeight="1" x14ac:dyDescent="0.25">
      <c r="A2546" s="23">
        <v>2545</v>
      </c>
      <c r="B2546" s="24" t="s">
        <v>4818</v>
      </c>
      <c r="C2546" s="24" t="s">
        <v>4819</v>
      </c>
      <c r="D2546" s="24" t="s">
        <v>40</v>
      </c>
      <c r="E2546" s="23">
        <v>33</v>
      </c>
      <c r="F2546" s="25">
        <v>28591</v>
      </c>
      <c r="G2546" s="23">
        <f t="shared" ca="1" si="188"/>
        <v>43.015926607369352</v>
      </c>
      <c r="H2546" s="23" t="str">
        <f t="shared" ca="1" si="189"/>
        <v>41-50</v>
      </c>
      <c r="I2546" s="24" t="s">
        <v>596</v>
      </c>
      <c r="J2546" s="24" t="s">
        <v>84</v>
      </c>
      <c r="K2546" s="24" t="s">
        <v>43</v>
      </c>
      <c r="L2546" s="24" t="s">
        <v>44</v>
      </c>
      <c r="M2546" s="24" t="s">
        <v>45</v>
      </c>
      <c r="N2546" s="23">
        <v>16</v>
      </c>
      <c r="O2546" s="22" t="str">
        <f>VLOOKUP(A2546,[1]CustomerAddress!$A$1:$F$3997,2)</f>
        <v>709 Rieder Terrace</v>
      </c>
      <c r="P2546" s="22">
        <f>VLOOKUP(A2546,[1]CustomerAddress!$A$1:$F$3997,3)</f>
        <v>3995</v>
      </c>
      <c r="Q2546" s="22" t="str">
        <f>VLOOKUP(A2546,[1]CustomerAddress!$A$1:$F$3997,4)</f>
        <v>VIC</v>
      </c>
      <c r="R2546" s="22" t="str">
        <f>VLOOKUP(A2546,[1]CustomerAddress!$A$1:$F$3997,5)</f>
        <v>Australia</v>
      </c>
      <c r="S2546" s="22">
        <f>VLOOKUP(A2546,[1]CustomerAddress!$A$1:$F$3997,6)</f>
        <v>2</v>
      </c>
      <c r="T2546" s="22" t="str">
        <f>VLOOKUP(A2546,Labels!$A$5:$I$3497,9)</f>
        <v>Evasive Customer</v>
      </c>
    </row>
    <row r="2547" spans="1:20" s="22" customFormat="1" ht="15.75" customHeight="1" x14ac:dyDescent="0.25">
      <c r="A2547" s="23">
        <v>2546</v>
      </c>
      <c r="B2547" s="24" t="s">
        <v>4820</v>
      </c>
      <c r="C2547" s="24" t="s">
        <v>4821</v>
      </c>
      <c r="D2547" s="24" t="s">
        <v>40</v>
      </c>
      <c r="E2547" s="23">
        <v>45</v>
      </c>
      <c r="F2547" s="25">
        <v>29321</v>
      </c>
      <c r="G2547" s="23">
        <f t="shared" ca="1" si="188"/>
        <v>41.015926607369352</v>
      </c>
      <c r="H2547" s="23" t="str">
        <f t="shared" ca="1" si="189"/>
        <v>41-50</v>
      </c>
      <c r="I2547" s="24" t="s">
        <v>354</v>
      </c>
      <c r="J2547" s="24" t="s">
        <v>84</v>
      </c>
      <c r="K2547" s="24" t="s">
        <v>66</v>
      </c>
      <c r="L2547" s="24" t="s">
        <v>44</v>
      </c>
      <c r="M2547" s="24" t="s">
        <v>57</v>
      </c>
      <c r="N2547" s="23">
        <v>11</v>
      </c>
      <c r="O2547" s="22" t="str">
        <f>VLOOKUP(A2547,[1]CustomerAddress!$A$1:$F$3997,2)</f>
        <v>688 Kropf Circle</v>
      </c>
      <c r="P2547" s="22">
        <f>VLOOKUP(A2547,[1]CustomerAddress!$A$1:$F$3997,3)</f>
        <v>3351</v>
      </c>
      <c r="Q2547" s="22" t="str">
        <f>VLOOKUP(A2547,[1]CustomerAddress!$A$1:$F$3997,4)</f>
        <v>VIC</v>
      </c>
      <c r="R2547" s="22" t="str">
        <f>VLOOKUP(A2547,[1]CustomerAddress!$A$1:$F$3997,5)</f>
        <v>Australia</v>
      </c>
      <c r="S2547" s="22">
        <f>VLOOKUP(A2547,[1]CustomerAddress!$A$1:$F$3997,6)</f>
        <v>5</v>
      </c>
      <c r="T2547" s="22" t="str">
        <f>VLOOKUP(A2547,Labels!$A$5:$I$3497,9)</f>
        <v>Late Bloomer</v>
      </c>
    </row>
    <row r="2548" spans="1:20" s="22" customFormat="1" ht="15.75" customHeight="1" x14ac:dyDescent="0.25">
      <c r="A2548" s="23">
        <v>2547</v>
      </c>
      <c r="B2548" s="24" t="s">
        <v>4822</v>
      </c>
      <c r="C2548" s="24" t="s">
        <v>4823</v>
      </c>
      <c r="D2548" s="24" t="s">
        <v>40</v>
      </c>
      <c r="E2548" s="23">
        <v>91</v>
      </c>
      <c r="F2548" s="25">
        <v>31236</v>
      </c>
      <c r="G2548" s="23">
        <f t="shared" ca="1" si="188"/>
        <v>35.769351264903598</v>
      </c>
      <c r="H2548" s="23" t="str">
        <f t="shared" ca="1" si="189"/>
        <v>31-40</v>
      </c>
      <c r="I2548" s="24" t="s">
        <v>157</v>
      </c>
      <c r="J2548" s="24" t="s">
        <v>42</v>
      </c>
      <c r="K2548" s="24" t="s">
        <v>43</v>
      </c>
      <c r="L2548" s="24" t="s">
        <v>44</v>
      </c>
      <c r="M2548" s="24" t="s">
        <v>45</v>
      </c>
      <c r="N2548" s="23">
        <v>14</v>
      </c>
      <c r="O2548" s="22" t="str">
        <f>VLOOKUP(A2548,[1]CustomerAddress!$A$1:$F$3997,2)</f>
        <v>5463 Arapahoe Point</v>
      </c>
      <c r="P2548" s="22">
        <f>VLOOKUP(A2548,[1]CustomerAddress!$A$1:$F$3997,3)</f>
        <v>4503</v>
      </c>
      <c r="Q2548" s="22" t="str">
        <f>VLOOKUP(A2548,[1]CustomerAddress!$A$1:$F$3997,4)</f>
        <v>QLD</v>
      </c>
      <c r="R2548" s="22" t="str">
        <f>VLOOKUP(A2548,[1]CustomerAddress!$A$1:$F$3997,5)</f>
        <v>Australia</v>
      </c>
      <c r="S2548" s="22">
        <f>VLOOKUP(A2548,[1]CustomerAddress!$A$1:$F$3997,6)</f>
        <v>4</v>
      </c>
      <c r="T2548" s="22" t="str">
        <f>VLOOKUP(A2548,Labels!$A$5:$I$3497,9)</f>
        <v>Lost Customer</v>
      </c>
    </row>
    <row r="2549" spans="1:20" s="22" customFormat="1" ht="15.75" hidden="1" customHeight="1" x14ac:dyDescent="0.25">
      <c r="A2549" s="23">
        <v>2548</v>
      </c>
      <c r="B2549" s="24" t="s">
        <v>4532</v>
      </c>
      <c r="C2549" s="24" t="s">
        <v>4824</v>
      </c>
      <c r="D2549" s="24" t="s">
        <v>40</v>
      </c>
      <c r="E2549" s="23">
        <v>11</v>
      </c>
      <c r="F2549" s="25">
        <v>26144</v>
      </c>
      <c r="G2549" s="23">
        <f t="shared" ca="1" si="188"/>
        <v>49.720036196410447</v>
      </c>
      <c r="H2549" s="23"/>
      <c r="I2549" s="24" t="s">
        <v>212</v>
      </c>
      <c r="J2549" s="24" t="s">
        <v>61</v>
      </c>
      <c r="K2549" s="24" t="s">
        <v>43</v>
      </c>
      <c r="L2549" s="24" t="s">
        <v>44</v>
      </c>
      <c r="M2549" s="24" t="s">
        <v>57</v>
      </c>
      <c r="N2549" s="23">
        <v>13</v>
      </c>
    </row>
    <row r="2550" spans="1:20" s="22" customFormat="1" ht="15.75" customHeight="1" x14ac:dyDescent="0.25">
      <c r="A2550" s="23">
        <v>2549</v>
      </c>
      <c r="B2550" s="24" t="s">
        <v>4825</v>
      </c>
      <c r="C2550" s="24" t="s">
        <v>4826</v>
      </c>
      <c r="D2550" s="24" t="s">
        <v>48</v>
      </c>
      <c r="E2550" s="23">
        <v>12</v>
      </c>
      <c r="F2550" s="25">
        <v>36014</v>
      </c>
      <c r="G2550" s="23">
        <f t="shared" ca="1" si="188"/>
        <v>22.678940305999486</v>
      </c>
      <c r="H2550" s="23" t="str">
        <f t="shared" ref="H2550:H2578" ca="1" si="190">IF(G2550&lt;=10,"0-10",IF(AND(G2550&gt;10,G2550&lt;=20),"11-20",IF(AND(G2550&gt;20,G2550&lt;=30),"21-30",IF(AND(G2550&gt;30,G2550&lt;=40),"31-40",IF(AND(G2550&gt;40,G2550&lt;=50),"41-50",IF(AND(G2550&gt;50,G2550&lt;=60),"51-60",IF(AND(G2550&gt;60,G2550&lt;=70),"61-70",IF(AND(G2550&gt;70,G2550&lt;=80),"71-80",IF(AND(G2550&gt;80,G2550&lt;=90),"81-90",IF(G2550&gt;90,"91-100"))))))))))</f>
        <v>21-30</v>
      </c>
      <c r="I2550" s="24" t="s">
        <v>480</v>
      </c>
      <c r="J2550" s="24" t="s">
        <v>42</v>
      </c>
      <c r="K2550" s="24" t="s">
        <v>43</v>
      </c>
      <c r="L2550" s="24" t="s">
        <v>44</v>
      </c>
      <c r="M2550" s="24" t="s">
        <v>45</v>
      </c>
      <c r="N2550" s="23">
        <v>4</v>
      </c>
      <c r="O2550" s="22" t="str">
        <f>VLOOKUP(A2550,[1]CustomerAddress!$A$1:$F$3997,2)</f>
        <v>01 Burning Wood Terrace</v>
      </c>
      <c r="P2550" s="22">
        <f>VLOOKUP(A2550,[1]CustomerAddress!$A$1:$F$3997,3)</f>
        <v>2323</v>
      </c>
      <c r="Q2550" s="22" t="str">
        <f>VLOOKUP(A2550,[1]CustomerAddress!$A$1:$F$3997,4)</f>
        <v>NSW</v>
      </c>
      <c r="R2550" s="22" t="str">
        <f>VLOOKUP(A2550,[1]CustomerAddress!$A$1:$F$3997,5)</f>
        <v>Australia</v>
      </c>
      <c r="S2550" s="22">
        <f>VLOOKUP(A2550,[1]CustomerAddress!$A$1:$F$3997,6)</f>
        <v>9</v>
      </c>
      <c r="T2550" s="22" t="str">
        <f>VLOOKUP(A2550,Labels!$A$5:$I$3497,9)</f>
        <v>High Risk Customer</v>
      </c>
    </row>
    <row r="2551" spans="1:20" s="22" customFormat="1" ht="15.75" customHeight="1" x14ac:dyDescent="0.25">
      <c r="A2551" s="23">
        <v>2550</v>
      </c>
      <c r="B2551" s="24" t="s">
        <v>4827</v>
      </c>
      <c r="C2551" s="24" t="s">
        <v>4828</v>
      </c>
      <c r="D2551" s="24" t="s">
        <v>48</v>
      </c>
      <c r="E2551" s="23">
        <v>34</v>
      </c>
      <c r="F2551" s="25">
        <v>35654</v>
      </c>
      <c r="G2551" s="23">
        <f t="shared" ca="1" si="188"/>
        <v>23.6652416758625</v>
      </c>
      <c r="H2551" s="23" t="str">
        <f t="shared" ca="1" si="190"/>
        <v>21-30</v>
      </c>
      <c r="I2551" s="24" t="s">
        <v>480</v>
      </c>
      <c r="J2551" s="24" t="s">
        <v>42</v>
      </c>
      <c r="K2551" s="24" t="s">
        <v>43</v>
      </c>
      <c r="L2551" s="24" t="s">
        <v>44</v>
      </c>
      <c r="M2551" s="24" t="s">
        <v>45</v>
      </c>
      <c r="N2551" s="23">
        <v>4</v>
      </c>
      <c r="O2551" s="22" t="str">
        <f>VLOOKUP(A2551,[1]CustomerAddress!$A$1:$F$3997,2)</f>
        <v>92427 Norway Maple Street</v>
      </c>
      <c r="P2551" s="22">
        <f>VLOOKUP(A2551,[1]CustomerAddress!$A$1:$F$3997,3)</f>
        <v>3000</v>
      </c>
      <c r="Q2551" s="22" t="str">
        <f>VLOOKUP(A2551,[1]CustomerAddress!$A$1:$F$3997,4)</f>
        <v>VIC</v>
      </c>
      <c r="R2551" s="22" t="str">
        <f>VLOOKUP(A2551,[1]CustomerAddress!$A$1:$F$3997,5)</f>
        <v>Australia</v>
      </c>
      <c r="S2551" s="22">
        <f>VLOOKUP(A2551,[1]CustomerAddress!$A$1:$F$3997,6)</f>
        <v>6</v>
      </c>
      <c r="T2551" s="22" t="str">
        <f>VLOOKUP(A2551,Labels!$A$5:$I$3497,9)</f>
        <v>Becoming Loyal</v>
      </c>
    </row>
    <row r="2552" spans="1:20" s="22" customFormat="1" ht="15.75" customHeight="1" x14ac:dyDescent="0.25">
      <c r="A2552" s="23">
        <v>2551</v>
      </c>
      <c r="B2552" s="24" t="s">
        <v>4829</v>
      </c>
      <c r="C2552" s="24" t="s">
        <v>4830</v>
      </c>
      <c r="D2552" s="24" t="s">
        <v>40</v>
      </c>
      <c r="E2552" s="23">
        <v>0</v>
      </c>
      <c r="F2552" s="25">
        <v>32060</v>
      </c>
      <c r="G2552" s="23">
        <f t="shared" ca="1" si="188"/>
        <v>33.511817018328252</v>
      </c>
      <c r="H2552" s="23" t="str">
        <f t="shared" ca="1" si="190"/>
        <v>31-40</v>
      </c>
      <c r="I2552" s="24" t="s">
        <v>154</v>
      </c>
      <c r="J2552" s="24" t="s">
        <v>61</v>
      </c>
      <c r="K2552" s="24" t="s">
        <v>43</v>
      </c>
      <c r="L2552" s="24" t="s">
        <v>44</v>
      </c>
      <c r="M2552" s="24" t="s">
        <v>57</v>
      </c>
      <c r="N2552" s="23">
        <v>5</v>
      </c>
      <c r="O2552" s="22" t="str">
        <f>VLOOKUP(A2552,[1]CustomerAddress!$A$1:$F$3997,2)</f>
        <v>35 Shelley Court</v>
      </c>
      <c r="P2552" s="22">
        <f>VLOOKUP(A2552,[1]CustomerAddress!$A$1:$F$3997,3)</f>
        <v>3156</v>
      </c>
      <c r="Q2552" s="22" t="str">
        <f>VLOOKUP(A2552,[1]CustomerAddress!$A$1:$F$3997,4)</f>
        <v>VIC</v>
      </c>
      <c r="R2552" s="22" t="str">
        <f>VLOOKUP(A2552,[1]CustomerAddress!$A$1:$F$3997,5)</f>
        <v>Australia</v>
      </c>
      <c r="S2552" s="22">
        <f>VLOOKUP(A2552,[1]CustomerAddress!$A$1:$F$3997,6)</f>
        <v>8</v>
      </c>
      <c r="T2552" s="22" t="str">
        <f>VLOOKUP(A2552,Labels!$A$5:$I$3497,9)</f>
        <v>Evasive Customer</v>
      </c>
    </row>
    <row r="2553" spans="1:20" s="22" customFormat="1" ht="15.75" customHeight="1" x14ac:dyDescent="0.25">
      <c r="A2553" s="23">
        <v>2552</v>
      </c>
      <c r="B2553" s="24" t="s">
        <v>4831</v>
      </c>
      <c r="C2553" s="24" t="s">
        <v>4393</v>
      </c>
      <c r="D2553" s="24" t="s">
        <v>48</v>
      </c>
      <c r="E2553" s="23">
        <v>1</v>
      </c>
      <c r="F2553" s="25">
        <v>26970</v>
      </c>
      <c r="G2553" s="23">
        <f t="shared" ca="1" si="188"/>
        <v>47.457022497780308</v>
      </c>
      <c r="H2553" s="23" t="str">
        <f t="shared" ca="1" si="190"/>
        <v>41-50</v>
      </c>
      <c r="J2553" s="24" t="s">
        <v>84</v>
      </c>
      <c r="K2553" s="24" t="s">
        <v>62</v>
      </c>
      <c r="L2553" s="24" t="s">
        <v>44</v>
      </c>
      <c r="M2553" s="24" t="s">
        <v>45</v>
      </c>
      <c r="N2553" s="23">
        <v>17</v>
      </c>
      <c r="O2553" s="22" t="str">
        <f>VLOOKUP(A2553,[1]CustomerAddress!$A$1:$F$3997,2)</f>
        <v>25 Coleman Circle</v>
      </c>
      <c r="P2553" s="22">
        <f>VLOOKUP(A2553,[1]CustomerAddress!$A$1:$F$3997,3)</f>
        <v>2214</v>
      </c>
      <c r="Q2553" s="22" t="str">
        <f>VLOOKUP(A2553,[1]CustomerAddress!$A$1:$F$3997,4)</f>
        <v>NSW</v>
      </c>
      <c r="R2553" s="22" t="str">
        <f>VLOOKUP(A2553,[1]CustomerAddress!$A$1:$F$3997,5)</f>
        <v>Australia</v>
      </c>
      <c r="S2553" s="22">
        <f>VLOOKUP(A2553,[1]CustomerAddress!$A$1:$F$3997,6)</f>
        <v>9</v>
      </c>
      <c r="T2553" s="22" t="str">
        <f>VLOOKUP(A2553,Labels!$A$5:$I$3497,9)</f>
        <v>Potential Customer</v>
      </c>
    </row>
    <row r="2554" spans="1:20" s="22" customFormat="1" ht="15.75" customHeight="1" x14ac:dyDescent="0.25">
      <c r="A2554" s="23">
        <v>2553</v>
      </c>
      <c r="B2554" s="24" t="s">
        <v>4832</v>
      </c>
      <c r="C2554" s="24" t="s">
        <v>4833</v>
      </c>
      <c r="D2554" s="24" t="s">
        <v>48</v>
      </c>
      <c r="E2554" s="23">
        <v>42</v>
      </c>
      <c r="F2554" s="25">
        <v>29868</v>
      </c>
      <c r="G2554" s="23">
        <f t="shared" ca="1" si="188"/>
        <v>39.517296470383044</v>
      </c>
      <c r="H2554" s="23" t="str">
        <f t="shared" ca="1" si="190"/>
        <v>31-40</v>
      </c>
      <c r="J2554" s="24" t="s">
        <v>61</v>
      </c>
      <c r="K2554" s="24" t="s">
        <v>66</v>
      </c>
      <c r="L2554" s="24" t="s">
        <v>44</v>
      </c>
      <c r="M2554" s="24" t="s">
        <v>45</v>
      </c>
      <c r="N2554" s="23">
        <v>13</v>
      </c>
      <c r="O2554" s="22" t="str">
        <f>VLOOKUP(A2554,[1]CustomerAddress!$A$1:$F$3997,2)</f>
        <v>463 Atwood Court</v>
      </c>
      <c r="P2554" s="22">
        <f>VLOOKUP(A2554,[1]CustomerAddress!$A$1:$F$3997,3)</f>
        <v>4160</v>
      </c>
      <c r="Q2554" s="22" t="str">
        <f>VLOOKUP(A2554,[1]CustomerAddress!$A$1:$F$3997,4)</f>
        <v>QLD</v>
      </c>
      <c r="R2554" s="22" t="str">
        <f>VLOOKUP(A2554,[1]CustomerAddress!$A$1:$F$3997,5)</f>
        <v>Australia</v>
      </c>
      <c r="S2554" s="22">
        <f>VLOOKUP(A2554,[1]CustomerAddress!$A$1:$F$3997,6)</f>
        <v>7</v>
      </c>
      <c r="T2554" s="22" t="str">
        <f>VLOOKUP(A2554,Labels!$A$5:$I$3497,9)</f>
        <v>Almost Lost Customer</v>
      </c>
    </row>
    <row r="2555" spans="1:20" s="22" customFormat="1" ht="15.75" customHeight="1" x14ac:dyDescent="0.25">
      <c r="A2555" s="23">
        <v>2554</v>
      </c>
      <c r="B2555" s="24" t="s">
        <v>4834</v>
      </c>
      <c r="C2555" s="24" t="s">
        <v>4835</v>
      </c>
      <c r="D2555" s="24" t="s">
        <v>40</v>
      </c>
      <c r="E2555" s="23">
        <v>76</v>
      </c>
      <c r="F2555" s="25">
        <v>30184</v>
      </c>
      <c r="G2555" s="23">
        <f t="shared" ca="1" si="188"/>
        <v>38.651543045725511</v>
      </c>
      <c r="H2555" s="23" t="str">
        <f t="shared" ca="1" si="190"/>
        <v>31-40</v>
      </c>
      <c r="I2555" s="24" t="s">
        <v>304</v>
      </c>
      <c r="J2555" s="24" t="s">
        <v>61</v>
      </c>
      <c r="K2555" s="24" t="s">
        <v>66</v>
      </c>
      <c r="L2555" s="24" t="s">
        <v>44</v>
      </c>
      <c r="M2555" s="24" t="s">
        <v>57</v>
      </c>
      <c r="N2555" s="23">
        <v>12</v>
      </c>
      <c r="O2555" s="22" t="str">
        <f>VLOOKUP(A2555,[1]CustomerAddress!$A$1:$F$3997,2)</f>
        <v>8561 Alpine Center</v>
      </c>
      <c r="P2555" s="22">
        <f>VLOOKUP(A2555,[1]CustomerAddress!$A$1:$F$3997,3)</f>
        <v>2380</v>
      </c>
      <c r="Q2555" s="22" t="str">
        <f>VLOOKUP(A2555,[1]CustomerAddress!$A$1:$F$3997,4)</f>
        <v>NSW</v>
      </c>
      <c r="R2555" s="22" t="str">
        <f>VLOOKUP(A2555,[1]CustomerAddress!$A$1:$F$3997,5)</f>
        <v>Australia</v>
      </c>
      <c r="S2555" s="22">
        <f>VLOOKUP(A2555,[1]CustomerAddress!$A$1:$F$3997,6)</f>
        <v>3</v>
      </c>
      <c r="T2555" s="22" t="str">
        <f>VLOOKUP(A2555,Labels!$A$5:$I$3497,9)</f>
        <v>High Risk Customer</v>
      </c>
    </row>
    <row r="2556" spans="1:20" s="22" customFormat="1" ht="15.75" customHeight="1" x14ac:dyDescent="0.25">
      <c r="A2556" s="23">
        <v>2555</v>
      </c>
      <c r="B2556" s="24" t="s">
        <v>4836</v>
      </c>
      <c r="C2556" s="24" t="s">
        <v>4837</v>
      </c>
      <c r="D2556" s="24" t="s">
        <v>48</v>
      </c>
      <c r="E2556" s="23">
        <v>43</v>
      </c>
      <c r="F2556" s="25">
        <v>28022</v>
      </c>
      <c r="G2556" s="23">
        <f t="shared" ca="1" si="188"/>
        <v>44.574830716958388</v>
      </c>
      <c r="H2556" s="23" t="str">
        <f t="shared" ca="1" si="190"/>
        <v>41-50</v>
      </c>
      <c r="I2556" s="24" t="s">
        <v>1525</v>
      </c>
      <c r="J2556" s="24" t="s">
        <v>42</v>
      </c>
      <c r="K2556" s="24" t="s">
        <v>62</v>
      </c>
      <c r="L2556" s="24" t="s">
        <v>44</v>
      </c>
      <c r="M2556" s="24" t="s">
        <v>57</v>
      </c>
      <c r="N2556" s="23">
        <v>11</v>
      </c>
      <c r="O2556" s="22" t="str">
        <f>VLOOKUP(A2556,[1]CustomerAddress!$A$1:$F$3997,2)</f>
        <v>48 Lighthouse Bay Point</v>
      </c>
      <c r="P2556" s="22">
        <f>VLOOKUP(A2556,[1]CustomerAddress!$A$1:$F$3997,3)</f>
        <v>2430</v>
      </c>
      <c r="Q2556" s="22" t="str">
        <f>VLOOKUP(A2556,[1]CustomerAddress!$A$1:$F$3997,4)</f>
        <v>NSW</v>
      </c>
      <c r="R2556" s="22" t="str">
        <f>VLOOKUP(A2556,[1]CustomerAddress!$A$1:$F$3997,5)</f>
        <v>Australia</v>
      </c>
      <c r="S2556" s="22">
        <f>VLOOKUP(A2556,[1]CustomerAddress!$A$1:$F$3997,6)</f>
        <v>7</v>
      </c>
      <c r="T2556" s="22" t="str">
        <f>VLOOKUP(A2556,Labels!$A$5:$I$3497,9)</f>
        <v>Becoming Loyal</v>
      </c>
    </row>
    <row r="2557" spans="1:20" s="22" customFormat="1" ht="15.75" customHeight="1" x14ac:dyDescent="0.25">
      <c r="A2557" s="23">
        <v>2556</v>
      </c>
      <c r="B2557" s="24" t="s">
        <v>4838</v>
      </c>
      <c r="C2557" s="24" t="s">
        <v>4839</v>
      </c>
      <c r="D2557" s="24" t="s">
        <v>48</v>
      </c>
      <c r="E2557" s="23">
        <v>39</v>
      </c>
      <c r="F2557" s="25">
        <v>32366</v>
      </c>
      <c r="G2557" s="23">
        <f t="shared" ca="1" si="188"/>
        <v>32.67346085394469</v>
      </c>
      <c r="H2557" s="23" t="str">
        <f t="shared" ca="1" si="190"/>
        <v>31-40</v>
      </c>
      <c r="J2557" s="24" t="s">
        <v>42</v>
      </c>
      <c r="K2557" s="24" t="s">
        <v>43</v>
      </c>
      <c r="L2557" s="24" t="s">
        <v>44</v>
      </c>
      <c r="M2557" s="24" t="s">
        <v>45</v>
      </c>
      <c r="N2557" s="23">
        <v>15</v>
      </c>
      <c r="O2557" s="22" t="str">
        <f>VLOOKUP(A2557,[1]CustomerAddress!$A$1:$F$3997,2)</f>
        <v>0 Dunning Plaza</v>
      </c>
      <c r="P2557" s="22">
        <f>VLOOKUP(A2557,[1]CustomerAddress!$A$1:$F$3997,3)</f>
        <v>2462</v>
      </c>
      <c r="Q2557" s="22" t="str">
        <f>VLOOKUP(A2557,[1]CustomerAddress!$A$1:$F$3997,4)</f>
        <v>NSW</v>
      </c>
      <c r="R2557" s="22" t="str">
        <f>VLOOKUP(A2557,[1]CustomerAddress!$A$1:$F$3997,5)</f>
        <v>Australia</v>
      </c>
      <c r="S2557" s="22">
        <f>VLOOKUP(A2557,[1]CustomerAddress!$A$1:$F$3997,6)</f>
        <v>2</v>
      </c>
      <c r="T2557" s="22" t="str">
        <f>VLOOKUP(A2557,Labels!$A$5:$I$3497,9)</f>
        <v>Recent Customer</v>
      </c>
    </row>
    <row r="2558" spans="1:20" s="22" customFormat="1" ht="15.75" customHeight="1" x14ac:dyDescent="0.25">
      <c r="A2558" s="23">
        <v>2557</v>
      </c>
      <c r="B2558" s="24" t="s">
        <v>2290</v>
      </c>
      <c r="C2558" s="24" t="s">
        <v>4840</v>
      </c>
      <c r="D2558" s="24" t="s">
        <v>40</v>
      </c>
      <c r="E2558" s="23">
        <v>37</v>
      </c>
      <c r="F2558" s="25">
        <v>28721</v>
      </c>
      <c r="G2558" s="23">
        <f t="shared" ca="1" si="188"/>
        <v>42.659762223807704</v>
      </c>
      <c r="H2558" s="23" t="str">
        <f t="shared" ca="1" si="190"/>
        <v>41-50</v>
      </c>
      <c r="J2558" s="24" t="s">
        <v>61</v>
      </c>
      <c r="K2558" s="24" t="s">
        <v>43</v>
      </c>
      <c r="L2558" s="24" t="s">
        <v>44</v>
      </c>
      <c r="M2558" s="24" t="s">
        <v>57</v>
      </c>
      <c r="N2558" s="23">
        <v>19</v>
      </c>
      <c r="O2558" s="22" t="str">
        <f>VLOOKUP(A2558,[1]CustomerAddress!$A$1:$F$3997,2)</f>
        <v>255 Bonner Lane</v>
      </c>
      <c r="P2558" s="22">
        <f>VLOOKUP(A2558,[1]CustomerAddress!$A$1:$F$3997,3)</f>
        <v>3076</v>
      </c>
      <c r="Q2558" s="22" t="str">
        <f>VLOOKUP(A2558,[1]CustomerAddress!$A$1:$F$3997,4)</f>
        <v>VIC</v>
      </c>
      <c r="R2558" s="22" t="str">
        <f>VLOOKUP(A2558,[1]CustomerAddress!$A$1:$F$3997,5)</f>
        <v>Australia</v>
      </c>
      <c r="S2558" s="22">
        <f>VLOOKUP(A2558,[1]CustomerAddress!$A$1:$F$3997,6)</f>
        <v>8</v>
      </c>
      <c r="T2558" s="22" t="str">
        <f>VLOOKUP(A2558,Labels!$A$5:$I$3497,9)</f>
        <v>Late Bloomer</v>
      </c>
    </row>
    <row r="2559" spans="1:20" s="22" customFormat="1" ht="15.75" customHeight="1" x14ac:dyDescent="0.25">
      <c r="A2559" s="23">
        <v>2558</v>
      </c>
      <c r="B2559" s="24" t="s">
        <v>4841</v>
      </c>
      <c r="C2559" s="24" t="s">
        <v>4842</v>
      </c>
      <c r="D2559" s="24" t="s">
        <v>40</v>
      </c>
      <c r="E2559" s="23">
        <v>84</v>
      </c>
      <c r="F2559" s="25">
        <v>27321</v>
      </c>
      <c r="G2559" s="23">
        <f t="shared" ca="1" si="188"/>
        <v>46.495378662163873</v>
      </c>
      <c r="H2559" s="23" t="str">
        <f t="shared" ca="1" si="190"/>
        <v>41-50</v>
      </c>
      <c r="J2559" s="24" t="s">
        <v>42</v>
      </c>
      <c r="K2559" s="24" t="s">
        <v>66</v>
      </c>
      <c r="L2559" s="24" t="s">
        <v>44</v>
      </c>
      <c r="M2559" s="24" t="s">
        <v>45</v>
      </c>
      <c r="N2559" s="23">
        <v>20</v>
      </c>
      <c r="O2559" s="22" t="str">
        <f>VLOOKUP(A2559,[1]CustomerAddress!$A$1:$F$3997,2)</f>
        <v>02485 Bellgrove Road</v>
      </c>
      <c r="P2559" s="22">
        <f>VLOOKUP(A2559,[1]CustomerAddress!$A$1:$F$3997,3)</f>
        <v>3015</v>
      </c>
      <c r="Q2559" s="22" t="str">
        <f>VLOOKUP(A2559,[1]CustomerAddress!$A$1:$F$3997,4)</f>
        <v>VIC</v>
      </c>
      <c r="R2559" s="22" t="str">
        <f>VLOOKUP(A2559,[1]CustomerAddress!$A$1:$F$3997,5)</f>
        <v>Australia</v>
      </c>
      <c r="S2559" s="22">
        <f>VLOOKUP(A2559,[1]CustomerAddress!$A$1:$F$3997,6)</f>
        <v>9</v>
      </c>
      <c r="T2559" s="22" t="str">
        <f>VLOOKUP(A2559,Labels!$A$5:$I$3497,9)</f>
        <v>Late Bloomer</v>
      </c>
    </row>
    <row r="2560" spans="1:20" s="22" customFormat="1" ht="15.75" customHeight="1" x14ac:dyDescent="0.25">
      <c r="A2560" s="23">
        <v>2559</v>
      </c>
      <c r="B2560" s="24" t="s">
        <v>4843</v>
      </c>
      <c r="C2560" s="24" t="s">
        <v>4844</v>
      </c>
      <c r="D2560" s="24" t="s">
        <v>40</v>
      </c>
      <c r="E2560" s="23">
        <v>7</v>
      </c>
      <c r="F2560" s="25">
        <v>25375</v>
      </c>
      <c r="G2560" s="23">
        <f t="shared" ca="1" si="188"/>
        <v>51.826885511478935</v>
      </c>
      <c r="H2560" s="23" t="str">
        <f t="shared" ca="1" si="190"/>
        <v>51-60</v>
      </c>
      <c r="I2560" s="24" t="s">
        <v>163</v>
      </c>
      <c r="J2560" s="24" t="s">
        <v>164</v>
      </c>
      <c r="K2560" s="24" t="s">
        <v>66</v>
      </c>
      <c r="L2560" s="24" t="s">
        <v>44</v>
      </c>
      <c r="M2560" s="24" t="s">
        <v>57</v>
      </c>
      <c r="N2560" s="23">
        <v>8</v>
      </c>
      <c r="O2560" s="22" t="str">
        <f>VLOOKUP(A2560,[1]CustomerAddress!$A$1:$F$3997,2)</f>
        <v>3934 Karstens Circle</v>
      </c>
      <c r="P2560" s="22">
        <f>VLOOKUP(A2560,[1]CustomerAddress!$A$1:$F$3997,3)</f>
        <v>2650</v>
      </c>
      <c r="Q2560" s="22" t="str">
        <f>VLOOKUP(A2560,[1]CustomerAddress!$A$1:$F$3997,4)</f>
        <v>NSW</v>
      </c>
      <c r="R2560" s="22" t="str">
        <f>VLOOKUP(A2560,[1]CustomerAddress!$A$1:$F$3997,5)</f>
        <v>Australia</v>
      </c>
      <c r="S2560" s="22">
        <f>VLOOKUP(A2560,[1]CustomerAddress!$A$1:$F$3997,6)</f>
        <v>2</v>
      </c>
      <c r="T2560" s="22" t="str">
        <f>VLOOKUP(A2560,Labels!$A$5:$I$3497,9)</f>
        <v>Very Loyal</v>
      </c>
    </row>
    <row r="2561" spans="1:20" s="22" customFormat="1" ht="15.75" customHeight="1" x14ac:dyDescent="0.25">
      <c r="A2561" s="23">
        <v>2560</v>
      </c>
      <c r="B2561" s="24" t="s">
        <v>4845</v>
      </c>
      <c r="C2561" s="24" t="s">
        <v>4846</v>
      </c>
      <c r="D2561" s="24" t="s">
        <v>48</v>
      </c>
      <c r="E2561" s="23">
        <v>7</v>
      </c>
      <c r="F2561" s="25">
        <v>29495</v>
      </c>
      <c r="G2561" s="23">
        <f t="shared" ca="1" si="188"/>
        <v>40.539214278602223</v>
      </c>
      <c r="H2561" s="23" t="str">
        <f t="shared" ca="1" si="190"/>
        <v>41-50</v>
      </c>
      <c r="I2561" s="24" t="s">
        <v>768</v>
      </c>
      <c r="J2561" s="24" t="s">
        <v>61</v>
      </c>
      <c r="K2561" s="24" t="s">
        <v>43</v>
      </c>
      <c r="L2561" s="24" t="s">
        <v>44</v>
      </c>
      <c r="M2561" s="24" t="s">
        <v>57</v>
      </c>
      <c r="N2561" s="23">
        <v>21</v>
      </c>
      <c r="O2561" s="22" t="str">
        <f>VLOOKUP(A2561,[1]CustomerAddress!$A$1:$F$3997,2)</f>
        <v>583 Eagle Crest Road</v>
      </c>
      <c r="P2561" s="22">
        <f>VLOOKUP(A2561,[1]CustomerAddress!$A$1:$F$3997,3)</f>
        <v>2000</v>
      </c>
      <c r="Q2561" s="22" t="str">
        <f>VLOOKUP(A2561,[1]CustomerAddress!$A$1:$F$3997,4)</f>
        <v>NSW</v>
      </c>
      <c r="R2561" s="22" t="str">
        <f>VLOOKUP(A2561,[1]CustomerAddress!$A$1:$F$3997,5)</f>
        <v>Australia</v>
      </c>
      <c r="S2561" s="22">
        <f>VLOOKUP(A2561,[1]CustomerAddress!$A$1:$F$3997,6)</f>
        <v>8</v>
      </c>
      <c r="T2561" s="22" t="str">
        <f>VLOOKUP(A2561,Labels!$A$5:$I$3497,9)</f>
        <v>Recent Customer</v>
      </c>
    </row>
    <row r="2562" spans="1:20" s="22" customFormat="1" ht="15.75" customHeight="1" x14ac:dyDescent="0.25">
      <c r="A2562" s="23">
        <v>2561</v>
      </c>
      <c r="B2562" s="24" t="s">
        <v>4847</v>
      </c>
      <c r="C2562" s="24" t="s">
        <v>4848</v>
      </c>
      <c r="D2562" s="24" t="s">
        <v>40</v>
      </c>
      <c r="E2562" s="23">
        <v>44</v>
      </c>
      <c r="F2562" s="25">
        <v>23260</v>
      </c>
      <c r="G2562" s="23">
        <f t="shared" ca="1" si="188"/>
        <v>57.621406059424146</v>
      </c>
      <c r="H2562" s="23" t="str">
        <f t="shared" ca="1" si="190"/>
        <v>51-60</v>
      </c>
      <c r="J2562" s="24" t="s">
        <v>84</v>
      </c>
      <c r="K2562" s="24" t="s">
        <v>66</v>
      </c>
      <c r="L2562" s="24" t="s">
        <v>44</v>
      </c>
      <c r="M2562" s="24" t="s">
        <v>45</v>
      </c>
      <c r="N2562" s="23">
        <v>15</v>
      </c>
      <c r="O2562" s="22" t="str">
        <f>VLOOKUP(A2562,[1]CustomerAddress!$A$1:$F$3997,2)</f>
        <v>67 Lerdahl Parkway</v>
      </c>
      <c r="P2562" s="22">
        <f>VLOOKUP(A2562,[1]CustomerAddress!$A$1:$F$3997,3)</f>
        <v>4670</v>
      </c>
      <c r="Q2562" s="22" t="str">
        <f>VLOOKUP(A2562,[1]CustomerAddress!$A$1:$F$3997,4)</f>
        <v>QLD</v>
      </c>
      <c r="R2562" s="22" t="str">
        <f>VLOOKUP(A2562,[1]CustomerAddress!$A$1:$F$3997,5)</f>
        <v>Australia</v>
      </c>
      <c r="S2562" s="22">
        <f>VLOOKUP(A2562,[1]CustomerAddress!$A$1:$F$3997,6)</f>
        <v>1</v>
      </c>
      <c r="T2562" s="22" t="str">
        <f>VLOOKUP(A2562,Labels!$A$5:$I$3497,9)</f>
        <v>Recent Customer</v>
      </c>
    </row>
    <row r="2563" spans="1:20" s="22" customFormat="1" ht="15.75" customHeight="1" x14ac:dyDescent="0.25">
      <c r="A2563" s="23">
        <v>2562</v>
      </c>
      <c r="B2563" s="24" t="s">
        <v>4849</v>
      </c>
      <c r="C2563" s="24" t="s">
        <v>4850</v>
      </c>
      <c r="D2563" s="24" t="s">
        <v>48</v>
      </c>
      <c r="E2563" s="23">
        <v>98</v>
      </c>
      <c r="F2563" s="25">
        <v>29490</v>
      </c>
      <c r="G2563" s="23">
        <f t="shared" ca="1" si="188"/>
        <v>40.552912908739209</v>
      </c>
      <c r="H2563" s="23" t="str">
        <f t="shared" ca="1" si="190"/>
        <v>41-50</v>
      </c>
      <c r="I2563" s="24" t="s">
        <v>274</v>
      </c>
      <c r="J2563" s="24" t="s">
        <v>65</v>
      </c>
      <c r="K2563" s="24" t="s">
        <v>43</v>
      </c>
      <c r="L2563" s="24" t="s">
        <v>44</v>
      </c>
      <c r="M2563" s="24" t="s">
        <v>57</v>
      </c>
      <c r="N2563" s="23">
        <v>13</v>
      </c>
      <c r="O2563" s="22" t="str">
        <f>VLOOKUP(A2563,[1]CustomerAddress!$A$1:$F$3997,2)</f>
        <v>0 Truax Trail</v>
      </c>
      <c r="P2563" s="22">
        <f>VLOOKUP(A2563,[1]CustomerAddress!$A$1:$F$3997,3)</f>
        <v>3677</v>
      </c>
      <c r="Q2563" s="22" t="str">
        <f>VLOOKUP(A2563,[1]CustomerAddress!$A$1:$F$3997,4)</f>
        <v>VIC</v>
      </c>
      <c r="R2563" s="22" t="str">
        <f>VLOOKUP(A2563,[1]CustomerAddress!$A$1:$F$3997,5)</f>
        <v>Australia</v>
      </c>
      <c r="S2563" s="22">
        <f>VLOOKUP(A2563,[1]CustomerAddress!$A$1:$F$3997,6)</f>
        <v>5</v>
      </c>
      <c r="T2563" s="22" t="str">
        <f>VLOOKUP(A2563,Labels!$A$5:$I$3497,9)</f>
        <v>Almost Lost Customer</v>
      </c>
    </row>
    <row r="2564" spans="1:20" s="22" customFormat="1" ht="15.75" customHeight="1" x14ac:dyDescent="0.25">
      <c r="A2564" s="23">
        <v>2563</v>
      </c>
      <c r="B2564" s="24" t="s">
        <v>3123</v>
      </c>
      <c r="C2564" s="24" t="s">
        <v>4851</v>
      </c>
      <c r="D2564" s="24" t="s">
        <v>40</v>
      </c>
      <c r="E2564" s="23">
        <v>49</v>
      </c>
      <c r="F2564" s="25">
        <v>32940</v>
      </c>
      <c r="G2564" s="23">
        <f t="shared" ca="1" si="188"/>
        <v>31.100858114218664</v>
      </c>
      <c r="H2564" s="23" t="str">
        <f t="shared" ca="1" si="190"/>
        <v>31-40</v>
      </c>
      <c r="I2564" s="24" t="s">
        <v>2078</v>
      </c>
      <c r="J2564" s="24" t="s">
        <v>61</v>
      </c>
      <c r="K2564" s="24" t="s">
        <v>43</v>
      </c>
      <c r="L2564" s="24" t="s">
        <v>44</v>
      </c>
      <c r="M2564" s="24" t="s">
        <v>45</v>
      </c>
      <c r="N2564" s="23">
        <v>20</v>
      </c>
      <c r="O2564" s="22" t="str">
        <f>VLOOKUP(A2564,[1]CustomerAddress!$A$1:$F$3997,2)</f>
        <v>65 Waxwing Drive</v>
      </c>
      <c r="P2564" s="22">
        <f>VLOOKUP(A2564,[1]CustomerAddress!$A$1:$F$3997,3)</f>
        <v>2121</v>
      </c>
      <c r="Q2564" s="22" t="str">
        <f>VLOOKUP(A2564,[1]CustomerAddress!$A$1:$F$3997,4)</f>
        <v>NSW</v>
      </c>
      <c r="R2564" s="22" t="str">
        <f>VLOOKUP(A2564,[1]CustomerAddress!$A$1:$F$3997,5)</f>
        <v>Australia</v>
      </c>
      <c r="S2564" s="22">
        <f>VLOOKUP(A2564,[1]CustomerAddress!$A$1:$F$3997,6)</f>
        <v>11</v>
      </c>
      <c r="T2564" s="22" t="str">
        <f>VLOOKUP(A2564,Labels!$A$5:$I$3497,9)</f>
        <v>High Risk Customer</v>
      </c>
    </row>
    <row r="2565" spans="1:20" s="22" customFormat="1" ht="15.75" customHeight="1" x14ac:dyDescent="0.25">
      <c r="A2565" s="23">
        <v>2564</v>
      </c>
      <c r="B2565" s="24" t="s">
        <v>4852</v>
      </c>
      <c r="C2565" s="24" t="s">
        <v>4853</v>
      </c>
      <c r="D2565" s="24" t="s">
        <v>40</v>
      </c>
      <c r="E2565" s="23">
        <v>18</v>
      </c>
      <c r="F2565" s="25">
        <v>27879</v>
      </c>
      <c r="G2565" s="23">
        <f t="shared" ca="1" si="188"/>
        <v>44.966611538876201</v>
      </c>
      <c r="H2565" s="23" t="str">
        <f t="shared" ca="1" si="190"/>
        <v>41-50</v>
      </c>
      <c r="I2565" s="24" t="s">
        <v>970</v>
      </c>
      <c r="J2565" s="24" t="s">
        <v>42</v>
      </c>
      <c r="K2565" s="24" t="s">
        <v>43</v>
      </c>
      <c r="L2565" s="24" t="s">
        <v>44</v>
      </c>
      <c r="M2565" s="24" t="s">
        <v>57</v>
      </c>
      <c r="N2565" s="23">
        <v>15</v>
      </c>
      <c r="O2565" s="22" t="str">
        <f>VLOOKUP(A2565,[1]CustomerAddress!$A$1:$F$3997,2)</f>
        <v>1 Mendota Drive</v>
      </c>
      <c r="P2565" s="22">
        <f>VLOOKUP(A2565,[1]CustomerAddress!$A$1:$F$3997,3)</f>
        <v>2107</v>
      </c>
      <c r="Q2565" s="22" t="str">
        <f>VLOOKUP(A2565,[1]CustomerAddress!$A$1:$F$3997,4)</f>
        <v>NSW</v>
      </c>
      <c r="R2565" s="22" t="str">
        <f>VLOOKUP(A2565,[1]CustomerAddress!$A$1:$F$3997,5)</f>
        <v>Australia</v>
      </c>
      <c r="S2565" s="22">
        <f>VLOOKUP(A2565,[1]CustomerAddress!$A$1:$F$3997,6)</f>
        <v>11</v>
      </c>
      <c r="T2565" s="22" t="str">
        <f>VLOOKUP(A2565,Labels!$A$5:$I$3497,9)</f>
        <v>High Risk Customer</v>
      </c>
    </row>
    <row r="2566" spans="1:20" s="22" customFormat="1" ht="15.75" customHeight="1" x14ac:dyDescent="0.25">
      <c r="A2566" s="23">
        <v>2565</v>
      </c>
      <c r="B2566" s="24" t="s">
        <v>4854</v>
      </c>
      <c r="C2566" s="24" t="s">
        <v>4855</v>
      </c>
      <c r="D2566" s="24" t="s">
        <v>40</v>
      </c>
      <c r="E2566" s="23">
        <v>62</v>
      </c>
      <c r="F2566" s="25">
        <v>25432</v>
      </c>
      <c r="G2566" s="23">
        <f t="shared" ca="1" si="188"/>
        <v>51.670721127917297</v>
      </c>
      <c r="H2566" s="23" t="str">
        <f t="shared" ca="1" si="190"/>
        <v>51-60</v>
      </c>
      <c r="I2566" s="24" t="s">
        <v>93</v>
      </c>
      <c r="J2566" s="24" t="s">
        <v>42</v>
      </c>
      <c r="K2566" s="24" t="s">
        <v>62</v>
      </c>
      <c r="L2566" s="24" t="s">
        <v>44</v>
      </c>
      <c r="M2566" s="24" t="s">
        <v>45</v>
      </c>
      <c r="N2566" s="23">
        <v>9</v>
      </c>
      <c r="O2566" s="22" t="str">
        <f>VLOOKUP(A2566,[1]CustomerAddress!$A$1:$F$3997,2)</f>
        <v>4821 Schlimgen Avenue</v>
      </c>
      <c r="P2566" s="22">
        <f>VLOOKUP(A2566,[1]CustomerAddress!$A$1:$F$3997,3)</f>
        <v>2007</v>
      </c>
      <c r="Q2566" s="22" t="str">
        <f>VLOOKUP(A2566,[1]CustomerAddress!$A$1:$F$3997,4)</f>
        <v>NSW</v>
      </c>
      <c r="R2566" s="22" t="str">
        <f>VLOOKUP(A2566,[1]CustomerAddress!$A$1:$F$3997,5)</f>
        <v>Australia</v>
      </c>
      <c r="S2566" s="22">
        <f>VLOOKUP(A2566,[1]CustomerAddress!$A$1:$F$3997,6)</f>
        <v>11</v>
      </c>
      <c r="T2566" s="22" t="str">
        <f>VLOOKUP(A2566,Labels!$A$5:$I$3497,9)</f>
        <v>Recent Customer</v>
      </c>
    </row>
    <row r="2567" spans="1:20" s="22" customFormat="1" ht="15.75" customHeight="1" x14ac:dyDescent="0.25">
      <c r="A2567" s="23">
        <v>2566</v>
      </c>
      <c r="B2567" s="24" t="s">
        <v>4856</v>
      </c>
      <c r="C2567" s="24" t="s">
        <v>4857</v>
      </c>
      <c r="D2567" s="24" t="s">
        <v>40</v>
      </c>
      <c r="E2567" s="23">
        <v>48</v>
      </c>
      <c r="F2567" s="25">
        <v>35367</v>
      </c>
      <c r="G2567" s="23">
        <f t="shared" ca="1" si="188"/>
        <v>24.451543045725511</v>
      </c>
      <c r="H2567" s="23" t="str">
        <f t="shared" ca="1" si="190"/>
        <v>21-30</v>
      </c>
      <c r="I2567" s="24" t="s">
        <v>1462</v>
      </c>
      <c r="J2567" s="24" t="s">
        <v>164</v>
      </c>
      <c r="K2567" s="24" t="s">
        <v>62</v>
      </c>
      <c r="L2567" s="24" t="s">
        <v>44</v>
      </c>
      <c r="M2567" s="24" t="s">
        <v>45</v>
      </c>
      <c r="N2567" s="23">
        <v>6</v>
      </c>
      <c r="O2567" s="22" t="str">
        <f>VLOOKUP(A2567,[1]CustomerAddress!$A$1:$F$3997,2)</f>
        <v>54 Miller Parkway</v>
      </c>
      <c r="P2567" s="22">
        <f>VLOOKUP(A2567,[1]CustomerAddress!$A$1:$F$3997,3)</f>
        <v>3041</v>
      </c>
      <c r="Q2567" s="22" t="str">
        <f>VLOOKUP(A2567,[1]CustomerAddress!$A$1:$F$3997,4)</f>
        <v>VIC</v>
      </c>
      <c r="R2567" s="22" t="str">
        <f>VLOOKUP(A2567,[1]CustomerAddress!$A$1:$F$3997,5)</f>
        <v>Australia</v>
      </c>
      <c r="S2567" s="22">
        <f>VLOOKUP(A2567,[1]CustomerAddress!$A$1:$F$3997,6)</f>
        <v>8</v>
      </c>
      <c r="T2567" s="22" t="str">
        <f>VLOOKUP(A2567,Labels!$A$5:$I$3497,9)</f>
        <v>Very Loyal</v>
      </c>
    </row>
    <row r="2568" spans="1:20" s="22" customFormat="1" ht="15.75" customHeight="1" x14ac:dyDescent="0.25">
      <c r="A2568" s="23">
        <v>2567</v>
      </c>
      <c r="B2568" s="24" t="s">
        <v>1189</v>
      </c>
      <c r="C2568" s="24" t="s">
        <v>4858</v>
      </c>
      <c r="D2568" s="24" t="s">
        <v>48</v>
      </c>
      <c r="E2568" s="23">
        <v>97</v>
      </c>
      <c r="F2568" s="25">
        <v>27407</v>
      </c>
      <c r="G2568" s="23">
        <f t="shared" ca="1" si="188"/>
        <v>46.259762223807705</v>
      </c>
      <c r="H2568" s="23" t="str">
        <f t="shared" ca="1" si="190"/>
        <v>41-50</v>
      </c>
      <c r="I2568" s="24" t="s">
        <v>4859</v>
      </c>
      <c r="J2568" s="24" t="s">
        <v>50</v>
      </c>
      <c r="K2568" s="24" t="s">
        <v>43</v>
      </c>
      <c r="L2568" s="24" t="s">
        <v>44</v>
      </c>
      <c r="M2568" s="24" t="s">
        <v>57</v>
      </c>
      <c r="N2568" s="23">
        <v>22</v>
      </c>
      <c r="O2568" s="22" t="str">
        <f>VLOOKUP(A2568,[1]CustomerAddress!$A$1:$F$3997,2)</f>
        <v>4 Barby Avenue</v>
      </c>
      <c r="P2568" s="22">
        <f>VLOOKUP(A2568,[1]CustomerAddress!$A$1:$F$3997,3)</f>
        <v>2705</v>
      </c>
      <c r="Q2568" s="22" t="str">
        <f>VLOOKUP(A2568,[1]CustomerAddress!$A$1:$F$3997,4)</f>
        <v>NSW</v>
      </c>
      <c r="R2568" s="22" t="str">
        <f>VLOOKUP(A2568,[1]CustomerAddress!$A$1:$F$3997,5)</f>
        <v>Australia</v>
      </c>
      <c r="S2568" s="22">
        <f>VLOOKUP(A2568,[1]CustomerAddress!$A$1:$F$3997,6)</f>
        <v>5</v>
      </c>
      <c r="T2568" s="22" t="str">
        <f>VLOOKUP(A2568,Labels!$A$5:$I$3497,9)</f>
        <v>High Risk Customer</v>
      </c>
    </row>
    <row r="2569" spans="1:20" s="22" customFormat="1" ht="15.75" customHeight="1" x14ac:dyDescent="0.25">
      <c r="A2569" s="23">
        <v>2568</v>
      </c>
      <c r="B2569" s="24" t="s">
        <v>3543</v>
      </c>
      <c r="C2569" s="24" t="s">
        <v>4860</v>
      </c>
      <c r="D2569" s="24" t="s">
        <v>40</v>
      </c>
      <c r="E2569" s="23">
        <v>42</v>
      </c>
      <c r="F2569" s="25">
        <v>30363</v>
      </c>
      <c r="G2569" s="23">
        <f t="shared" ca="1" si="188"/>
        <v>38.161132086821404</v>
      </c>
      <c r="H2569" s="23" t="str">
        <f t="shared" ca="1" si="190"/>
        <v>31-40</v>
      </c>
      <c r="I2569" s="24" t="s">
        <v>347</v>
      </c>
      <c r="J2569" s="24" t="s">
        <v>84</v>
      </c>
      <c r="K2569" s="24" t="s">
        <v>43</v>
      </c>
      <c r="L2569" s="24" t="s">
        <v>44</v>
      </c>
      <c r="M2569" s="24" t="s">
        <v>57</v>
      </c>
      <c r="N2569" s="23">
        <v>18</v>
      </c>
      <c r="O2569" s="22" t="str">
        <f>VLOOKUP(A2569,[1]CustomerAddress!$A$1:$F$3997,2)</f>
        <v>084 Brickson Park Park</v>
      </c>
      <c r="P2569" s="22">
        <f>VLOOKUP(A2569,[1]CustomerAddress!$A$1:$F$3997,3)</f>
        <v>3177</v>
      </c>
      <c r="Q2569" s="22" t="str">
        <f>VLOOKUP(A2569,[1]CustomerAddress!$A$1:$F$3997,4)</f>
        <v>VIC</v>
      </c>
      <c r="R2569" s="22" t="str">
        <f>VLOOKUP(A2569,[1]CustomerAddress!$A$1:$F$3997,5)</f>
        <v>Australia</v>
      </c>
      <c r="S2569" s="22">
        <f>VLOOKUP(A2569,[1]CustomerAddress!$A$1:$F$3997,6)</f>
        <v>5</v>
      </c>
      <c r="T2569" s="22" t="str">
        <f>VLOOKUP(A2569,Labels!$A$5:$I$3497,9)</f>
        <v>Almost Lost Customer</v>
      </c>
    </row>
    <row r="2570" spans="1:20" s="22" customFormat="1" ht="15.75" customHeight="1" x14ac:dyDescent="0.25">
      <c r="A2570" s="23">
        <v>2569</v>
      </c>
      <c r="B2570" s="24" t="s">
        <v>4861</v>
      </c>
      <c r="C2570" s="24" t="s">
        <v>4862</v>
      </c>
      <c r="D2570" s="24" t="s">
        <v>48</v>
      </c>
      <c r="E2570" s="23">
        <v>62</v>
      </c>
      <c r="F2570" s="25">
        <v>31170</v>
      </c>
      <c r="G2570" s="23">
        <f t="shared" ca="1" si="188"/>
        <v>35.950173182711815</v>
      </c>
      <c r="H2570" s="23" t="str">
        <f t="shared" ca="1" si="190"/>
        <v>31-40</v>
      </c>
      <c r="I2570" s="24" t="s">
        <v>154</v>
      </c>
      <c r="J2570" s="24" t="s">
        <v>65</v>
      </c>
      <c r="K2570" s="24" t="s">
        <v>43</v>
      </c>
      <c r="L2570" s="24" t="s">
        <v>44</v>
      </c>
      <c r="M2570" s="24" t="s">
        <v>57</v>
      </c>
      <c r="N2570" s="23">
        <v>16</v>
      </c>
      <c r="O2570" s="22" t="str">
        <f>VLOOKUP(A2570,[1]CustomerAddress!$A$1:$F$3997,2)</f>
        <v>147 Golden Leaf Pass</v>
      </c>
      <c r="P2570" s="22">
        <f>VLOOKUP(A2570,[1]CustomerAddress!$A$1:$F$3997,3)</f>
        <v>2061</v>
      </c>
      <c r="Q2570" s="22" t="str">
        <f>VLOOKUP(A2570,[1]CustomerAddress!$A$1:$F$3997,4)</f>
        <v>NSW</v>
      </c>
      <c r="R2570" s="22" t="str">
        <f>VLOOKUP(A2570,[1]CustomerAddress!$A$1:$F$3997,5)</f>
        <v>Australia</v>
      </c>
      <c r="S2570" s="22">
        <f>VLOOKUP(A2570,[1]CustomerAddress!$A$1:$F$3997,6)</f>
        <v>10</v>
      </c>
      <c r="T2570" s="22" t="str">
        <f>VLOOKUP(A2570,Labels!$A$5:$I$3497,9)</f>
        <v>Losing Customer</v>
      </c>
    </row>
    <row r="2571" spans="1:20" s="22" customFormat="1" ht="15.75" customHeight="1" x14ac:dyDescent="0.25">
      <c r="A2571" s="23">
        <v>2570</v>
      </c>
      <c r="B2571" s="24" t="s">
        <v>4863</v>
      </c>
      <c r="C2571" s="24" t="s">
        <v>4864</v>
      </c>
      <c r="D2571" s="24" t="s">
        <v>48</v>
      </c>
      <c r="E2571" s="23">
        <v>13</v>
      </c>
      <c r="F2571" s="25">
        <v>28378</v>
      </c>
      <c r="G2571" s="23">
        <f t="shared" ca="1" si="188"/>
        <v>43.599488251204967</v>
      </c>
      <c r="H2571" s="23" t="str">
        <f t="shared" ca="1" si="190"/>
        <v>41-50</v>
      </c>
      <c r="I2571" s="24" t="s">
        <v>102</v>
      </c>
      <c r="J2571" s="24" t="s">
        <v>50</v>
      </c>
      <c r="K2571" s="24" t="s">
        <v>43</v>
      </c>
      <c r="L2571" s="24" t="s">
        <v>44</v>
      </c>
      <c r="M2571" s="24" t="s">
        <v>45</v>
      </c>
      <c r="N2571" s="23">
        <v>18</v>
      </c>
      <c r="O2571" s="22" t="str">
        <f>VLOOKUP(A2571,[1]CustomerAddress!$A$1:$F$3997,2)</f>
        <v>457 Merry Pass</v>
      </c>
      <c r="P2571" s="22">
        <f>VLOOKUP(A2571,[1]CustomerAddress!$A$1:$F$3997,3)</f>
        <v>4812</v>
      </c>
      <c r="Q2571" s="22" t="str">
        <f>VLOOKUP(A2571,[1]CustomerAddress!$A$1:$F$3997,4)</f>
        <v>QLD</v>
      </c>
      <c r="R2571" s="22" t="str">
        <f>VLOOKUP(A2571,[1]CustomerAddress!$A$1:$F$3997,5)</f>
        <v>Australia</v>
      </c>
      <c r="S2571" s="22">
        <f>VLOOKUP(A2571,[1]CustomerAddress!$A$1:$F$3997,6)</f>
        <v>3</v>
      </c>
      <c r="T2571" s="22" t="str">
        <f>VLOOKUP(A2571,Labels!$A$5:$I$3497,9)</f>
        <v>Almost Lost Customer</v>
      </c>
    </row>
    <row r="2572" spans="1:20" s="22" customFormat="1" ht="15.75" customHeight="1" x14ac:dyDescent="0.25">
      <c r="A2572" s="23">
        <v>2571</v>
      </c>
      <c r="B2572" s="24" t="s">
        <v>4865</v>
      </c>
      <c r="C2572" s="24" t="s">
        <v>4866</v>
      </c>
      <c r="D2572" s="24" t="s">
        <v>48</v>
      </c>
      <c r="E2572" s="23">
        <v>97</v>
      </c>
      <c r="F2572" s="25">
        <v>31733</v>
      </c>
      <c r="G2572" s="23">
        <f t="shared" ca="1" si="188"/>
        <v>34.407707429287157</v>
      </c>
      <c r="H2572" s="23" t="str">
        <f t="shared" ca="1" si="190"/>
        <v>31-40</v>
      </c>
      <c r="I2572" s="24" t="s">
        <v>274</v>
      </c>
      <c r="J2572" s="24" t="s">
        <v>42</v>
      </c>
      <c r="K2572" s="24" t="s">
        <v>62</v>
      </c>
      <c r="L2572" s="24" t="s">
        <v>44</v>
      </c>
      <c r="M2572" s="24" t="s">
        <v>45</v>
      </c>
      <c r="N2572" s="23">
        <v>7</v>
      </c>
      <c r="O2572" s="22" t="str">
        <f>VLOOKUP(A2572,[1]CustomerAddress!$A$1:$F$3997,2)</f>
        <v>94 Marquette Way</v>
      </c>
      <c r="P2572" s="22">
        <f>VLOOKUP(A2572,[1]CustomerAddress!$A$1:$F$3997,3)</f>
        <v>2010</v>
      </c>
      <c r="Q2572" s="22" t="str">
        <f>VLOOKUP(A2572,[1]CustomerAddress!$A$1:$F$3997,4)</f>
        <v>NSW</v>
      </c>
      <c r="R2572" s="22" t="str">
        <f>VLOOKUP(A2572,[1]CustomerAddress!$A$1:$F$3997,5)</f>
        <v>Australia</v>
      </c>
      <c r="S2572" s="22">
        <f>VLOOKUP(A2572,[1]CustomerAddress!$A$1:$F$3997,6)</f>
        <v>11</v>
      </c>
      <c r="T2572" s="22" t="str">
        <f>VLOOKUP(A2572,Labels!$A$5:$I$3497,9)</f>
        <v>Late Bloomer</v>
      </c>
    </row>
    <row r="2573" spans="1:20" s="22" customFormat="1" ht="15.75" customHeight="1" x14ac:dyDescent="0.25">
      <c r="A2573" s="23">
        <v>2572</v>
      </c>
      <c r="B2573" s="24" t="s">
        <v>4867</v>
      </c>
      <c r="C2573" s="24" t="s">
        <v>4868</v>
      </c>
      <c r="D2573" s="24" t="s">
        <v>40</v>
      </c>
      <c r="E2573" s="23">
        <v>30</v>
      </c>
      <c r="F2573" s="25">
        <v>29585</v>
      </c>
      <c r="G2573" s="23">
        <f t="shared" ca="1" si="188"/>
        <v>40.29263893613647</v>
      </c>
      <c r="H2573" s="23" t="str">
        <f t="shared" ca="1" si="190"/>
        <v>41-50</v>
      </c>
      <c r="I2573" s="24" t="s">
        <v>970</v>
      </c>
      <c r="J2573" s="24" t="s">
        <v>50</v>
      </c>
      <c r="K2573" s="24" t="s">
        <v>43</v>
      </c>
      <c r="L2573" s="24" t="s">
        <v>44</v>
      </c>
      <c r="M2573" s="24" t="s">
        <v>57</v>
      </c>
      <c r="N2573" s="23">
        <v>13</v>
      </c>
      <c r="O2573" s="22" t="str">
        <f>VLOOKUP(A2573,[1]CustomerAddress!$A$1:$F$3997,2)</f>
        <v>711 Summerview Junction</v>
      </c>
      <c r="P2573" s="22">
        <f>VLOOKUP(A2573,[1]CustomerAddress!$A$1:$F$3997,3)</f>
        <v>2075</v>
      </c>
      <c r="Q2573" s="22" t="str">
        <f>VLOOKUP(A2573,[1]CustomerAddress!$A$1:$F$3997,4)</f>
        <v>NSW</v>
      </c>
      <c r="R2573" s="22" t="str">
        <f>VLOOKUP(A2573,[1]CustomerAddress!$A$1:$F$3997,5)</f>
        <v>Australia</v>
      </c>
      <c r="S2573" s="22">
        <f>VLOOKUP(A2573,[1]CustomerAddress!$A$1:$F$3997,6)</f>
        <v>10</v>
      </c>
      <c r="T2573" s="22" t="str">
        <f>VLOOKUP(A2573,Labels!$A$5:$I$3497,9)</f>
        <v>Losing Customer</v>
      </c>
    </row>
    <row r="2574" spans="1:20" s="22" customFormat="1" ht="15.75" customHeight="1" x14ac:dyDescent="0.25">
      <c r="A2574" s="23">
        <v>2573</v>
      </c>
      <c r="B2574" s="24" t="s">
        <v>4869</v>
      </c>
      <c r="C2574" s="24" t="s">
        <v>4870</v>
      </c>
      <c r="D2574" s="24" t="s">
        <v>40</v>
      </c>
      <c r="E2574" s="23">
        <v>72</v>
      </c>
      <c r="F2574" s="25">
        <v>19990</v>
      </c>
      <c r="G2574" s="23">
        <f t="shared" ca="1" si="188"/>
        <v>66.580310169013188</v>
      </c>
      <c r="H2574" s="23" t="str">
        <f t="shared" ca="1" si="190"/>
        <v>61-70</v>
      </c>
      <c r="I2574" s="24" t="s">
        <v>2544</v>
      </c>
      <c r="J2574" s="24" t="s">
        <v>61</v>
      </c>
      <c r="K2574" s="24" t="s">
        <v>43</v>
      </c>
      <c r="L2574" s="24" t="s">
        <v>44</v>
      </c>
      <c r="M2574" s="24" t="s">
        <v>57</v>
      </c>
      <c r="N2574" s="23">
        <v>10</v>
      </c>
      <c r="O2574" s="22" t="str">
        <f>VLOOKUP(A2574,[1]CustomerAddress!$A$1:$F$3997,2)</f>
        <v>22 Debs Point</v>
      </c>
      <c r="P2574" s="22">
        <f>VLOOKUP(A2574,[1]CustomerAddress!$A$1:$F$3997,3)</f>
        <v>2233</v>
      </c>
      <c r="Q2574" s="22" t="str">
        <f>VLOOKUP(A2574,[1]CustomerAddress!$A$1:$F$3997,4)</f>
        <v>NSW</v>
      </c>
      <c r="R2574" s="22" t="str">
        <f>VLOOKUP(A2574,[1]CustomerAddress!$A$1:$F$3997,5)</f>
        <v>Australia</v>
      </c>
      <c r="S2574" s="22">
        <f>VLOOKUP(A2574,[1]CustomerAddress!$A$1:$F$3997,6)</f>
        <v>9</v>
      </c>
      <c r="T2574" s="22" t="str">
        <f>VLOOKUP(A2574,Labels!$A$5:$I$3497,9)</f>
        <v>Recent Customer</v>
      </c>
    </row>
    <row r="2575" spans="1:20" s="22" customFormat="1" ht="15.75" customHeight="1" x14ac:dyDescent="0.25">
      <c r="A2575" s="23">
        <v>2574</v>
      </c>
      <c r="B2575" s="24" t="s">
        <v>1353</v>
      </c>
      <c r="C2575" s="24" t="s">
        <v>4871</v>
      </c>
      <c r="D2575" s="24" t="s">
        <v>48</v>
      </c>
      <c r="E2575" s="23">
        <v>73</v>
      </c>
      <c r="F2575" s="25">
        <v>29210</v>
      </c>
      <c r="G2575" s="23">
        <f t="shared" ca="1" si="188"/>
        <v>41.320036196410442</v>
      </c>
      <c r="H2575" s="23" t="str">
        <f t="shared" ca="1" si="190"/>
        <v>41-50</v>
      </c>
      <c r="J2575" s="24" t="s">
        <v>84</v>
      </c>
      <c r="K2575" s="24" t="s">
        <v>43</v>
      </c>
      <c r="L2575" s="24" t="s">
        <v>44</v>
      </c>
      <c r="M2575" s="24" t="s">
        <v>57</v>
      </c>
      <c r="N2575" s="23">
        <v>4</v>
      </c>
      <c r="O2575" s="22" t="str">
        <f>VLOOKUP(A2575,[1]CustomerAddress!$A$1:$F$3997,2)</f>
        <v>15952 Mockingbird Court</v>
      </c>
      <c r="P2575" s="22">
        <f>VLOOKUP(A2575,[1]CustomerAddress!$A$1:$F$3997,3)</f>
        <v>2470</v>
      </c>
      <c r="Q2575" s="22" t="str">
        <f>VLOOKUP(A2575,[1]CustomerAddress!$A$1:$F$3997,4)</f>
        <v>NSW</v>
      </c>
      <c r="R2575" s="22" t="str">
        <f>VLOOKUP(A2575,[1]CustomerAddress!$A$1:$F$3997,5)</f>
        <v>Australia</v>
      </c>
      <c r="S2575" s="22">
        <f>VLOOKUP(A2575,[1]CustomerAddress!$A$1:$F$3997,6)</f>
        <v>3</v>
      </c>
      <c r="T2575" s="22" t="str">
        <f>VLOOKUP(A2575,Labels!$A$5:$I$3497,9)</f>
        <v>Recent Customer</v>
      </c>
    </row>
    <row r="2576" spans="1:20" s="22" customFormat="1" ht="15.75" customHeight="1" x14ac:dyDescent="0.25">
      <c r="A2576" s="23">
        <v>2575</v>
      </c>
      <c r="B2576" s="24" t="s">
        <v>4872</v>
      </c>
      <c r="C2576" s="24" t="s">
        <v>4873</v>
      </c>
      <c r="D2576" s="24" t="s">
        <v>48</v>
      </c>
      <c r="E2576" s="23">
        <v>87</v>
      </c>
      <c r="F2576" s="25">
        <v>27187</v>
      </c>
      <c r="G2576" s="23">
        <f t="shared" ca="1" si="188"/>
        <v>46.862501949835099</v>
      </c>
      <c r="H2576" s="23" t="str">
        <f t="shared" ca="1" si="190"/>
        <v>41-50</v>
      </c>
      <c r="I2576" s="24" t="s">
        <v>74</v>
      </c>
      <c r="J2576" s="24" t="s">
        <v>50</v>
      </c>
      <c r="K2576" s="24" t="s">
        <v>66</v>
      </c>
      <c r="L2576" s="24" t="s">
        <v>44</v>
      </c>
      <c r="M2576" s="24" t="s">
        <v>45</v>
      </c>
      <c r="N2576" s="23">
        <v>16</v>
      </c>
      <c r="O2576" s="22" t="str">
        <f>VLOOKUP(A2576,[1]CustomerAddress!$A$1:$F$3997,2)</f>
        <v>18 Towne Way</v>
      </c>
      <c r="P2576" s="22">
        <f>VLOOKUP(A2576,[1]CustomerAddress!$A$1:$F$3997,3)</f>
        <v>2171</v>
      </c>
      <c r="Q2576" s="22" t="str">
        <f>VLOOKUP(A2576,[1]CustomerAddress!$A$1:$F$3997,4)</f>
        <v>NSW</v>
      </c>
      <c r="R2576" s="22" t="str">
        <f>VLOOKUP(A2576,[1]CustomerAddress!$A$1:$F$3997,5)</f>
        <v>Australia</v>
      </c>
      <c r="S2576" s="22">
        <f>VLOOKUP(A2576,[1]CustomerAddress!$A$1:$F$3997,6)</f>
        <v>9</v>
      </c>
      <c r="T2576" s="22" t="str">
        <f>VLOOKUP(A2576,Labels!$A$5:$I$3497,9)</f>
        <v>Becoming Loyal</v>
      </c>
    </row>
    <row r="2577" spans="1:20" s="22" customFormat="1" ht="15.75" customHeight="1" x14ac:dyDescent="0.25">
      <c r="A2577" s="23">
        <v>2576</v>
      </c>
      <c r="B2577" s="24" t="s">
        <v>4874</v>
      </c>
      <c r="C2577" s="24" t="s">
        <v>4875</v>
      </c>
      <c r="D2577" s="24" t="s">
        <v>40</v>
      </c>
      <c r="E2577" s="23">
        <v>15</v>
      </c>
      <c r="F2577" s="25">
        <v>21700</v>
      </c>
      <c r="G2577" s="23">
        <f t="shared" ca="1" si="188"/>
        <v>61.895378662163871</v>
      </c>
      <c r="H2577" s="23" t="str">
        <f t="shared" ca="1" si="190"/>
        <v>61-70</v>
      </c>
      <c r="I2577" s="24" t="s">
        <v>362</v>
      </c>
      <c r="J2577" s="24" t="s">
        <v>84</v>
      </c>
      <c r="K2577" s="24" t="s">
        <v>43</v>
      </c>
      <c r="L2577" s="24" t="s">
        <v>44</v>
      </c>
      <c r="M2577" s="24" t="s">
        <v>57</v>
      </c>
      <c r="N2577" s="23">
        <v>13</v>
      </c>
      <c r="O2577" s="22" t="str">
        <f>VLOOKUP(A2577,[1]CustomerAddress!$A$1:$F$3997,2)</f>
        <v>55501 Sugar Street</v>
      </c>
      <c r="P2577" s="22">
        <f>VLOOKUP(A2577,[1]CustomerAddress!$A$1:$F$3997,3)</f>
        <v>2548</v>
      </c>
      <c r="Q2577" s="22" t="str">
        <f>VLOOKUP(A2577,[1]CustomerAddress!$A$1:$F$3997,4)</f>
        <v>NSW</v>
      </c>
      <c r="R2577" s="22" t="str">
        <f>VLOOKUP(A2577,[1]CustomerAddress!$A$1:$F$3997,5)</f>
        <v>Australia</v>
      </c>
      <c r="S2577" s="22">
        <f>VLOOKUP(A2577,[1]CustomerAddress!$A$1:$F$3997,6)</f>
        <v>7</v>
      </c>
      <c r="T2577" s="22" t="str">
        <f>VLOOKUP(A2577,Labels!$A$5:$I$3497,9)</f>
        <v>Losing Customer</v>
      </c>
    </row>
    <row r="2578" spans="1:20" s="22" customFormat="1" ht="15.75" customHeight="1" x14ac:dyDescent="0.25">
      <c r="A2578" s="23">
        <v>2577</v>
      </c>
      <c r="B2578" s="24" t="s">
        <v>4876</v>
      </c>
      <c r="C2578" s="24" t="s">
        <v>4877</v>
      </c>
      <c r="D2578" s="24" t="s">
        <v>48</v>
      </c>
      <c r="E2578" s="23">
        <v>78</v>
      </c>
      <c r="F2578" s="25">
        <v>27838</v>
      </c>
      <c r="G2578" s="23">
        <f t="shared" ca="1" si="188"/>
        <v>45.078940305999488</v>
      </c>
      <c r="H2578" s="23" t="str">
        <f t="shared" ca="1" si="190"/>
        <v>41-50</v>
      </c>
      <c r="I2578" s="24" t="s">
        <v>412</v>
      </c>
      <c r="J2578" s="24" t="s">
        <v>61</v>
      </c>
      <c r="K2578" s="24" t="s">
        <v>43</v>
      </c>
      <c r="L2578" s="24" t="s">
        <v>44</v>
      </c>
      <c r="M2578" s="24" t="s">
        <v>45</v>
      </c>
      <c r="N2578" s="23">
        <v>10</v>
      </c>
      <c r="O2578" s="22" t="str">
        <f>VLOOKUP(A2578,[1]CustomerAddress!$A$1:$F$3997,2)</f>
        <v>80 Cambridge Plaza</v>
      </c>
      <c r="P2578" s="22">
        <f>VLOOKUP(A2578,[1]CustomerAddress!$A$1:$F$3997,3)</f>
        <v>2159</v>
      </c>
      <c r="Q2578" s="22" t="str">
        <f>VLOOKUP(A2578,[1]CustomerAddress!$A$1:$F$3997,4)</f>
        <v>NSW</v>
      </c>
      <c r="R2578" s="22" t="str">
        <f>VLOOKUP(A2578,[1]CustomerAddress!$A$1:$F$3997,5)</f>
        <v>Australia</v>
      </c>
      <c r="S2578" s="22">
        <f>VLOOKUP(A2578,[1]CustomerAddress!$A$1:$F$3997,6)</f>
        <v>11</v>
      </c>
      <c r="T2578" s="22" t="str">
        <f>VLOOKUP(A2578,Labels!$A$5:$I$3497,9)</f>
        <v>Evasive Customer</v>
      </c>
    </row>
    <row r="2579" spans="1:20" s="22" customFormat="1" ht="15.75" hidden="1" customHeight="1" x14ac:dyDescent="0.25">
      <c r="A2579" s="23">
        <v>2578</v>
      </c>
      <c r="B2579" s="24" t="s">
        <v>4878</v>
      </c>
      <c r="C2579" s="24" t="s">
        <v>4879</v>
      </c>
      <c r="D2579" s="24" t="s">
        <v>48</v>
      </c>
      <c r="E2579" s="23">
        <v>49</v>
      </c>
      <c r="F2579" s="25">
        <v>33296</v>
      </c>
      <c r="G2579" s="23">
        <f t="shared" ca="1" si="188"/>
        <v>30.125515648465239</v>
      </c>
      <c r="H2579" s="23"/>
      <c r="I2579" s="24" t="s">
        <v>596</v>
      </c>
      <c r="J2579" s="24" t="s">
        <v>65</v>
      </c>
      <c r="K2579" s="24" t="s">
        <v>66</v>
      </c>
      <c r="L2579" s="24" t="s">
        <v>44</v>
      </c>
      <c r="M2579" s="24" t="s">
        <v>57</v>
      </c>
      <c r="N2579" s="23">
        <v>3</v>
      </c>
    </row>
    <row r="2580" spans="1:20" s="22" customFormat="1" ht="15.75" customHeight="1" x14ac:dyDescent="0.25">
      <c r="A2580" s="23">
        <v>2579</v>
      </c>
      <c r="B2580" s="24" t="s">
        <v>812</v>
      </c>
      <c r="C2580" s="24" t="s">
        <v>4880</v>
      </c>
      <c r="D2580" s="24" t="s">
        <v>40</v>
      </c>
      <c r="E2580" s="23">
        <v>35</v>
      </c>
      <c r="F2580" s="25">
        <v>25933</v>
      </c>
      <c r="G2580" s="23">
        <f t="shared" ca="1" si="188"/>
        <v>50.29811838819127</v>
      </c>
      <c r="H2580" s="23" t="str">
        <f t="shared" ref="H2580:H2611" ca="1" si="191">IF(G2580&lt;=10,"0-10",IF(AND(G2580&gt;10,G2580&lt;=20),"11-20",IF(AND(G2580&gt;20,G2580&lt;=30),"21-30",IF(AND(G2580&gt;30,G2580&lt;=40),"31-40",IF(AND(G2580&gt;40,G2580&lt;=50),"41-50",IF(AND(G2580&gt;50,G2580&lt;=60),"51-60",IF(AND(G2580&gt;60,G2580&lt;=70),"61-70",IF(AND(G2580&gt;70,G2580&lt;=80),"71-80",IF(AND(G2580&gt;80,G2580&lt;=90),"81-90",IF(G2580&gt;90,"91-100"))))))))))</f>
        <v>51-60</v>
      </c>
      <c r="I2580" s="24" t="s">
        <v>574</v>
      </c>
      <c r="J2580" s="24" t="s">
        <v>84</v>
      </c>
      <c r="K2580" s="24" t="s">
        <v>43</v>
      </c>
      <c r="L2580" s="24" t="s">
        <v>44</v>
      </c>
      <c r="M2580" s="24" t="s">
        <v>57</v>
      </c>
      <c r="N2580" s="23">
        <v>16</v>
      </c>
      <c r="O2580" s="22" t="str">
        <f>VLOOKUP(A2580,[1]CustomerAddress!$A$1:$F$3997,2)</f>
        <v>7282 Prairie Rose Trail</v>
      </c>
      <c r="P2580" s="22">
        <f>VLOOKUP(A2580,[1]CustomerAddress!$A$1:$F$3997,3)</f>
        <v>3184</v>
      </c>
      <c r="Q2580" s="22" t="str">
        <f>VLOOKUP(A2580,[1]CustomerAddress!$A$1:$F$3997,4)</f>
        <v>VIC</v>
      </c>
      <c r="R2580" s="22" t="str">
        <f>VLOOKUP(A2580,[1]CustomerAddress!$A$1:$F$3997,5)</f>
        <v>Australia</v>
      </c>
      <c r="S2580" s="22">
        <f>VLOOKUP(A2580,[1]CustomerAddress!$A$1:$F$3997,6)</f>
        <v>9</v>
      </c>
      <c r="T2580" s="22" t="str">
        <f>VLOOKUP(A2580,Labels!$A$5:$I$3497,9)</f>
        <v>Almost Lost Customer</v>
      </c>
    </row>
    <row r="2581" spans="1:20" s="22" customFormat="1" ht="15.75" customHeight="1" x14ac:dyDescent="0.25">
      <c r="A2581" s="23">
        <v>2580</v>
      </c>
      <c r="B2581" s="24" t="s">
        <v>4881</v>
      </c>
      <c r="D2581" s="24" t="s">
        <v>40</v>
      </c>
      <c r="E2581" s="23">
        <v>27</v>
      </c>
      <c r="F2581" s="25">
        <v>32328</v>
      </c>
      <c r="G2581" s="23">
        <f t="shared" ca="1" si="188"/>
        <v>32.777570442985784</v>
      </c>
      <c r="H2581" s="23" t="str">
        <f t="shared" ca="1" si="191"/>
        <v>31-40</v>
      </c>
      <c r="I2581" s="24" t="s">
        <v>248</v>
      </c>
      <c r="J2581" s="24" t="s">
        <v>50</v>
      </c>
      <c r="K2581" s="24" t="s">
        <v>43</v>
      </c>
      <c r="L2581" s="24" t="s">
        <v>44</v>
      </c>
      <c r="M2581" s="24" t="s">
        <v>45</v>
      </c>
      <c r="N2581" s="23">
        <v>13</v>
      </c>
      <c r="O2581" s="22" t="str">
        <f>VLOOKUP(A2581,[1]CustomerAddress!$A$1:$F$3997,2)</f>
        <v>63785 Anthes Circle</v>
      </c>
      <c r="P2581" s="22">
        <f>VLOOKUP(A2581,[1]CustomerAddress!$A$1:$F$3997,3)</f>
        <v>3260</v>
      </c>
      <c r="Q2581" s="22" t="str">
        <f>VLOOKUP(A2581,[1]CustomerAddress!$A$1:$F$3997,4)</f>
        <v>VIC</v>
      </c>
      <c r="R2581" s="22" t="str">
        <f>VLOOKUP(A2581,[1]CustomerAddress!$A$1:$F$3997,5)</f>
        <v>Australia</v>
      </c>
      <c r="S2581" s="22">
        <f>VLOOKUP(A2581,[1]CustomerAddress!$A$1:$F$3997,6)</f>
        <v>1</v>
      </c>
      <c r="T2581" s="22" t="str">
        <f>VLOOKUP(A2581,Labels!$A$5:$I$3497,9)</f>
        <v>Losing Customer</v>
      </c>
    </row>
    <row r="2582" spans="1:20" s="22" customFormat="1" ht="15.75" customHeight="1" x14ac:dyDescent="0.25">
      <c r="A2582" s="23">
        <v>2581</v>
      </c>
      <c r="B2582" s="24" t="s">
        <v>4882</v>
      </c>
      <c r="C2582" s="24" t="s">
        <v>4883</v>
      </c>
      <c r="D2582" s="24" t="s">
        <v>40</v>
      </c>
      <c r="E2582" s="23">
        <v>49</v>
      </c>
      <c r="F2582" s="25">
        <v>27190</v>
      </c>
      <c r="G2582" s="23">
        <f t="shared" ca="1" si="188"/>
        <v>46.854282771752914</v>
      </c>
      <c r="H2582" s="23" t="str">
        <f t="shared" ca="1" si="191"/>
        <v>41-50</v>
      </c>
      <c r="J2582" s="24" t="s">
        <v>84</v>
      </c>
      <c r="K2582" s="24" t="s">
        <v>62</v>
      </c>
      <c r="L2582" s="24" t="s">
        <v>44</v>
      </c>
      <c r="M2582" s="24" t="s">
        <v>45</v>
      </c>
      <c r="N2582" s="23">
        <v>11</v>
      </c>
      <c r="O2582" s="22" t="str">
        <f>VLOOKUP(A2582,[1]CustomerAddress!$A$1:$F$3997,2)</f>
        <v>6 Loomis Trail</v>
      </c>
      <c r="P2582" s="22">
        <f>VLOOKUP(A2582,[1]CustomerAddress!$A$1:$F$3997,3)</f>
        <v>2099</v>
      </c>
      <c r="Q2582" s="22" t="str">
        <f>VLOOKUP(A2582,[1]CustomerAddress!$A$1:$F$3997,4)</f>
        <v>NSW</v>
      </c>
      <c r="R2582" s="22" t="str">
        <f>VLOOKUP(A2582,[1]CustomerAddress!$A$1:$F$3997,5)</f>
        <v>Australia</v>
      </c>
      <c r="S2582" s="22">
        <f>VLOOKUP(A2582,[1]CustomerAddress!$A$1:$F$3997,6)</f>
        <v>11</v>
      </c>
      <c r="T2582" s="22" t="str">
        <f>VLOOKUP(A2582,Labels!$A$5:$I$3497,9)</f>
        <v>Evasive Customer</v>
      </c>
    </row>
    <row r="2583" spans="1:20" s="22" customFormat="1" ht="15.75" customHeight="1" x14ac:dyDescent="0.25">
      <c r="A2583" s="23">
        <v>2582</v>
      </c>
      <c r="B2583" s="24" t="s">
        <v>4884</v>
      </c>
      <c r="C2583" s="24" t="s">
        <v>4885</v>
      </c>
      <c r="D2583" s="24" t="s">
        <v>48</v>
      </c>
      <c r="E2583" s="23">
        <v>98</v>
      </c>
      <c r="F2583" s="25">
        <v>28347</v>
      </c>
      <c r="G2583" s="23">
        <f t="shared" ca="1" si="188"/>
        <v>43.684419758054283</v>
      </c>
      <c r="H2583" s="23" t="str">
        <f t="shared" ca="1" si="191"/>
        <v>41-50</v>
      </c>
      <c r="I2583" s="24" t="s">
        <v>176</v>
      </c>
      <c r="J2583" s="24" t="s">
        <v>42</v>
      </c>
      <c r="K2583" s="24" t="s">
        <v>43</v>
      </c>
      <c r="L2583" s="24" t="s">
        <v>44</v>
      </c>
      <c r="M2583" s="24" t="s">
        <v>57</v>
      </c>
      <c r="N2583" s="23">
        <v>7</v>
      </c>
      <c r="O2583" s="22" t="str">
        <f>VLOOKUP(A2583,[1]CustomerAddress!$A$1:$F$3997,2)</f>
        <v>6551 Atwood Road</v>
      </c>
      <c r="P2583" s="22">
        <f>VLOOKUP(A2583,[1]CustomerAddress!$A$1:$F$3997,3)</f>
        <v>4216</v>
      </c>
      <c r="Q2583" s="22" t="str">
        <f>VLOOKUP(A2583,[1]CustomerAddress!$A$1:$F$3997,4)</f>
        <v>QLD</v>
      </c>
      <c r="R2583" s="22" t="str">
        <f>VLOOKUP(A2583,[1]CustomerAddress!$A$1:$F$3997,5)</f>
        <v>Australia</v>
      </c>
      <c r="S2583" s="22">
        <f>VLOOKUP(A2583,[1]CustomerAddress!$A$1:$F$3997,6)</f>
        <v>7</v>
      </c>
      <c r="T2583" s="22" t="str">
        <f>VLOOKUP(A2583,Labels!$A$5:$I$3497,9)</f>
        <v>High Risk Customer</v>
      </c>
    </row>
    <row r="2584" spans="1:20" s="22" customFormat="1" ht="15.75" customHeight="1" x14ac:dyDescent="0.25">
      <c r="A2584" s="23">
        <v>2583</v>
      </c>
      <c r="B2584" s="24" t="s">
        <v>4886</v>
      </c>
      <c r="C2584" s="24" t="s">
        <v>4887</v>
      </c>
      <c r="D2584" s="24" t="s">
        <v>40</v>
      </c>
      <c r="E2584" s="23">
        <v>34</v>
      </c>
      <c r="F2584" s="25">
        <v>23266</v>
      </c>
      <c r="G2584" s="23">
        <f t="shared" ca="1" si="188"/>
        <v>57.60496770325976</v>
      </c>
      <c r="H2584" s="23" t="str">
        <f t="shared" ca="1" si="191"/>
        <v>51-60</v>
      </c>
      <c r="I2584" s="24" t="s">
        <v>1106</v>
      </c>
      <c r="J2584" s="24" t="s">
        <v>54</v>
      </c>
      <c r="K2584" s="24" t="s">
        <v>43</v>
      </c>
      <c r="L2584" s="24" t="s">
        <v>44</v>
      </c>
      <c r="M2584" s="24" t="s">
        <v>57</v>
      </c>
      <c r="N2584" s="23">
        <v>15</v>
      </c>
      <c r="O2584" s="22" t="str">
        <f>VLOOKUP(A2584,[1]CustomerAddress!$A$1:$F$3997,2)</f>
        <v>258 Bunker Hill Hill</v>
      </c>
      <c r="P2584" s="22">
        <f>VLOOKUP(A2584,[1]CustomerAddress!$A$1:$F$3997,3)</f>
        <v>2138</v>
      </c>
      <c r="Q2584" s="22" t="str">
        <f>VLOOKUP(A2584,[1]CustomerAddress!$A$1:$F$3997,4)</f>
        <v>NSW</v>
      </c>
      <c r="R2584" s="22" t="str">
        <f>VLOOKUP(A2584,[1]CustomerAddress!$A$1:$F$3997,5)</f>
        <v>Australia</v>
      </c>
      <c r="S2584" s="22">
        <f>VLOOKUP(A2584,[1]CustomerAddress!$A$1:$F$3997,6)</f>
        <v>8</v>
      </c>
      <c r="T2584" s="22" t="str">
        <f>VLOOKUP(A2584,Labels!$A$5:$I$3497,9)</f>
        <v>Evasive Customer</v>
      </c>
    </row>
    <row r="2585" spans="1:20" s="22" customFormat="1" ht="15.75" customHeight="1" x14ac:dyDescent="0.25">
      <c r="A2585" s="23">
        <v>2584</v>
      </c>
      <c r="B2585" s="24" t="s">
        <v>4888</v>
      </c>
      <c r="D2585" s="24" t="s">
        <v>40</v>
      </c>
      <c r="E2585" s="23">
        <v>86</v>
      </c>
      <c r="F2585" s="25">
        <v>29409</v>
      </c>
      <c r="G2585" s="23">
        <f t="shared" ca="1" si="188"/>
        <v>40.774830716958391</v>
      </c>
      <c r="H2585" s="23" t="str">
        <f t="shared" ca="1" si="191"/>
        <v>41-50</v>
      </c>
      <c r="I2585" s="24" t="s">
        <v>651</v>
      </c>
      <c r="J2585" s="24" t="s">
        <v>50</v>
      </c>
      <c r="K2585" s="24" t="s">
        <v>66</v>
      </c>
      <c r="L2585" s="24" t="s">
        <v>44</v>
      </c>
      <c r="M2585" s="24" t="s">
        <v>57</v>
      </c>
      <c r="N2585" s="23">
        <v>12</v>
      </c>
      <c r="O2585" s="22" t="str">
        <f>VLOOKUP(A2585,[1]CustomerAddress!$A$1:$F$3997,2)</f>
        <v>592 Oak Valley Center</v>
      </c>
      <c r="P2585" s="22">
        <f>VLOOKUP(A2585,[1]CustomerAddress!$A$1:$F$3997,3)</f>
        <v>2534</v>
      </c>
      <c r="Q2585" s="22" t="str">
        <f>VLOOKUP(A2585,[1]CustomerAddress!$A$1:$F$3997,4)</f>
        <v>NSW</v>
      </c>
      <c r="R2585" s="22" t="str">
        <f>VLOOKUP(A2585,[1]CustomerAddress!$A$1:$F$3997,5)</f>
        <v>Australia</v>
      </c>
      <c r="S2585" s="22">
        <f>VLOOKUP(A2585,[1]CustomerAddress!$A$1:$F$3997,6)</f>
        <v>9</v>
      </c>
      <c r="T2585" s="22" t="str">
        <f>VLOOKUP(A2585,Labels!$A$5:$I$3497,9)</f>
        <v>Late Bloomer</v>
      </c>
    </row>
    <row r="2586" spans="1:20" s="22" customFormat="1" ht="15.75" customHeight="1" x14ac:dyDescent="0.25">
      <c r="A2586" s="23">
        <v>2585</v>
      </c>
      <c r="B2586" s="24" t="s">
        <v>3451</v>
      </c>
      <c r="C2586" s="24" t="s">
        <v>4889</v>
      </c>
      <c r="D2586" s="24" t="s">
        <v>48</v>
      </c>
      <c r="E2586" s="23">
        <v>15</v>
      </c>
      <c r="F2586" s="25">
        <v>34507</v>
      </c>
      <c r="G2586" s="23">
        <f t="shared" ca="1" si="188"/>
        <v>26.807707429287156</v>
      </c>
      <c r="H2586" s="23" t="str">
        <f t="shared" ca="1" si="191"/>
        <v>21-30</v>
      </c>
      <c r="I2586" s="24" t="s">
        <v>509</v>
      </c>
      <c r="J2586" s="24" t="s">
        <v>61</v>
      </c>
      <c r="K2586" s="24" t="s">
        <v>62</v>
      </c>
      <c r="L2586" s="24" t="s">
        <v>44</v>
      </c>
      <c r="M2586" s="24" t="s">
        <v>57</v>
      </c>
      <c r="N2586" s="23">
        <v>7</v>
      </c>
      <c r="O2586" s="22" t="str">
        <f>VLOOKUP(A2586,[1]CustomerAddress!$A$1:$F$3997,2)</f>
        <v>83441 Donald Pass</v>
      </c>
      <c r="P2586" s="22">
        <f>VLOOKUP(A2586,[1]CustomerAddress!$A$1:$F$3997,3)</f>
        <v>4565</v>
      </c>
      <c r="Q2586" s="22" t="str">
        <f>VLOOKUP(A2586,[1]CustomerAddress!$A$1:$F$3997,4)</f>
        <v>QLD</v>
      </c>
      <c r="R2586" s="22" t="str">
        <f>VLOOKUP(A2586,[1]CustomerAddress!$A$1:$F$3997,5)</f>
        <v>Australia</v>
      </c>
      <c r="S2586" s="22">
        <f>VLOOKUP(A2586,[1]CustomerAddress!$A$1:$F$3997,6)</f>
        <v>7</v>
      </c>
      <c r="T2586" s="22" t="str">
        <f>VLOOKUP(A2586,Labels!$A$5:$I$3497,9)</f>
        <v>Very Loyal</v>
      </c>
    </row>
    <row r="2587" spans="1:20" s="22" customFormat="1" ht="15.75" customHeight="1" x14ac:dyDescent="0.25">
      <c r="A2587" s="23">
        <v>2586</v>
      </c>
      <c r="B2587" s="24" t="s">
        <v>4890</v>
      </c>
      <c r="C2587" s="24" t="s">
        <v>4891</v>
      </c>
      <c r="D2587" s="24" t="s">
        <v>48</v>
      </c>
      <c r="E2587" s="23">
        <v>10</v>
      </c>
      <c r="F2587" s="25">
        <v>29110</v>
      </c>
      <c r="G2587" s="23">
        <f t="shared" ca="1" si="188"/>
        <v>41.594008799150174</v>
      </c>
      <c r="H2587" s="23" t="str">
        <f t="shared" ca="1" si="191"/>
        <v>41-50</v>
      </c>
      <c r="I2587" s="24" t="s">
        <v>596</v>
      </c>
      <c r="J2587" s="24" t="s">
        <v>50</v>
      </c>
      <c r="K2587" s="24" t="s">
        <v>43</v>
      </c>
      <c r="L2587" s="24" t="s">
        <v>44</v>
      </c>
      <c r="M2587" s="24" t="s">
        <v>45</v>
      </c>
      <c r="N2587" s="23">
        <v>13</v>
      </c>
      <c r="O2587" s="22" t="str">
        <f>VLOOKUP(A2587,[1]CustomerAddress!$A$1:$F$3997,2)</f>
        <v>9106 Thompson Hill</v>
      </c>
      <c r="P2587" s="22">
        <f>VLOOKUP(A2587,[1]CustomerAddress!$A$1:$F$3997,3)</f>
        <v>2032</v>
      </c>
      <c r="Q2587" s="22" t="str">
        <f>VLOOKUP(A2587,[1]CustomerAddress!$A$1:$F$3997,4)</f>
        <v>NSW</v>
      </c>
      <c r="R2587" s="22" t="str">
        <f>VLOOKUP(A2587,[1]CustomerAddress!$A$1:$F$3997,5)</f>
        <v>Australia</v>
      </c>
      <c r="S2587" s="22">
        <f>VLOOKUP(A2587,[1]CustomerAddress!$A$1:$F$3997,6)</f>
        <v>8</v>
      </c>
      <c r="T2587" s="22" t="str">
        <f>VLOOKUP(A2587,Labels!$A$5:$I$3497,9)</f>
        <v>Late Bloomer</v>
      </c>
    </row>
    <row r="2588" spans="1:20" s="22" customFormat="1" ht="15.75" customHeight="1" x14ac:dyDescent="0.25">
      <c r="A2588" s="23">
        <v>2587</v>
      </c>
      <c r="B2588" s="24" t="s">
        <v>4892</v>
      </c>
      <c r="C2588" s="24" t="s">
        <v>4893</v>
      </c>
      <c r="D2588" s="24" t="s">
        <v>40</v>
      </c>
      <c r="E2588" s="23">
        <v>76</v>
      </c>
      <c r="F2588" s="25">
        <v>28944</v>
      </c>
      <c r="G2588" s="23">
        <f t="shared" ca="1" si="188"/>
        <v>42.048803319698116</v>
      </c>
      <c r="H2588" s="23" t="str">
        <f t="shared" ca="1" si="191"/>
        <v>41-50</v>
      </c>
      <c r="I2588" s="24" t="s">
        <v>266</v>
      </c>
      <c r="J2588" s="24" t="s">
        <v>61</v>
      </c>
      <c r="K2588" s="24" t="s">
        <v>62</v>
      </c>
      <c r="L2588" s="24" t="s">
        <v>44</v>
      </c>
      <c r="M2588" s="24" t="s">
        <v>57</v>
      </c>
      <c r="N2588" s="23">
        <v>4</v>
      </c>
      <c r="O2588" s="22" t="str">
        <f>VLOOKUP(A2588,[1]CustomerAddress!$A$1:$F$3997,2)</f>
        <v>0671 Vera Drive</v>
      </c>
      <c r="P2588" s="22">
        <f>VLOOKUP(A2588,[1]CustomerAddress!$A$1:$F$3997,3)</f>
        <v>4812</v>
      </c>
      <c r="Q2588" s="22" t="str">
        <f>VLOOKUP(A2588,[1]CustomerAddress!$A$1:$F$3997,4)</f>
        <v>QLD</v>
      </c>
      <c r="R2588" s="22" t="str">
        <f>VLOOKUP(A2588,[1]CustomerAddress!$A$1:$F$3997,5)</f>
        <v>Australia</v>
      </c>
      <c r="S2588" s="22">
        <f>VLOOKUP(A2588,[1]CustomerAddress!$A$1:$F$3997,6)</f>
        <v>5</v>
      </c>
      <c r="T2588" s="22" t="str">
        <f>VLOOKUP(A2588,Labels!$A$5:$I$3497,9)</f>
        <v>Losing Customer</v>
      </c>
    </row>
    <row r="2589" spans="1:20" s="22" customFormat="1" ht="15.75" customHeight="1" x14ac:dyDescent="0.25">
      <c r="A2589" s="23">
        <v>2588</v>
      </c>
      <c r="B2589" s="24" t="s">
        <v>4894</v>
      </c>
      <c r="C2589" s="24" t="s">
        <v>3914</v>
      </c>
      <c r="D2589" s="24" t="s">
        <v>48</v>
      </c>
      <c r="E2589" s="23">
        <v>37</v>
      </c>
      <c r="F2589" s="25">
        <v>36893</v>
      </c>
      <c r="G2589" s="23">
        <f t="shared" ca="1" si="188"/>
        <v>20.270721127917295</v>
      </c>
      <c r="H2589" s="23" t="str">
        <f t="shared" ca="1" si="191"/>
        <v>21-30</v>
      </c>
      <c r="I2589" s="24" t="s">
        <v>102</v>
      </c>
      <c r="J2589" s="24" t="s">
        <v>61</v>
      </c>
      <c r="K2589" s="24" t="s">
        <v>66</v>
      </c>
      <c r="L2589" s="24" t="s">
        <v>44</v>
      </c>
      <c r="M2589" s="24" t="s">
        <v>57</v>
      </c>
      <c r="N2589" s="23">
        <v>2</v>
      </c>
      <c r="O2589" s="22" t="str">
        <f>VLOOKUP(A2589,[1]CustomerAddress!$A$1:$F$3997,2)</f>
        <v>50 Londonderry Park</v>
      </c>
      <c r="P2589" s="22">
        <f>VLOOKUP(A2589,[1]CustomerAddress!$A$1:$F$3997,3)</f>
        <v>2034</v>
      </c>
      <c r="Q2589" s="22" t="str">
        <f>VLOOKUP(A2589,[1]CustomerAddress!$A$1:$F$3997,4)</f>
        <v>NSW</v>
      </c>
      <c r="R2589" s="22" t="str">
        <f>VLOOKUP(A2589,[1]CustomerAddress!$A$1:$F$3997,5)</f>
        <v>Australia</v>
      </c>
      <c r="S2589" s="22">
        <f>VLOOKUP(A2589,[1]CustomerAddress!$A$1:$F$3997,6)</f>
        <v>10</v>
      </c>
      <c r="T2589" s="22" t="str">
        <f>VLOOKUP(A2589,Labels!$A$5:$I$3497,9)</f>
        <v>Evasive Customer</v>
      </c>
    </row>
    <row r="2590" spans="1:20" s="22" customFormat="1" ht="15.75" customHeight="1" x14ac:dyDescent="0.25">
      <c r="A2590" s="23">
        <v>2589</v>
      </c>
      <c r="B2590" s="24" t="s">
        <v>4895</v>
      </c>
      <c r="C2590" s="24" t="s">
        <v>4896</v>
      </c>
      <c r="D2590" s="24" t="s">
        <v>40</v>
      </c>
      <c r="E2590" s="23">
        <v>42</v>
      </c>
      <c r="F2590" s="25">
        <v>23956</v>
      </c>
      <c r="G2590" s="23">
        <f t="shared" ca="1" si="188"/>
        <v>55.714556744355647</v>
      </c>
      <c r="H2590" s="23" t="str">
        <f t="shared" ca="1" si="191"/>
        <v>51-60</v>
      </c>
      <c r="J2590" s="24" t="s">
        <v>61</v>
      </c>
      <c r="K2590" s="24" t="s">
        <v>66</v>
      </c>
      <c r="L2590" s="24" t="s">
        <v>44</v>
      </c>
      <c r="M2590" s="24" t="s">
        <v>57</v>
      </c>
      <c r="N2590" s="23">
        <v>8</v>
      </c>
      <c r="O2590" s="22" t="str">
        <f>VLOOKUP(A2590,[1]CustomerAddress!$A$1:$F$3997,2)</f>
        <v>1817 Bluejay Avenue</v>
      </c>
      <c r="P2590" s="22">
        <f>VLOOKUP(A2590,[1]CustomerAddress!$A$1:$F$3997,3)</f>
        <v>4218</v>
      </c>
      <c r="Q2590" s="22" t="str">
        <f>VLOOKUP(A2590,[1]CustomerAddress!$A$1:$F$3997,4)</f>
        <v>QLD</v>
      </c>
      <c r="R2590" s="22" t="str">
        <f>VLOOKUP(A2590,[1]CustomerAddress!$A$1:$F$3997,5)</f>
        <v>Australia</v>
      </c>
      <c r="S2590" s="22">
        <f>VLOOKUP(A2590,[1]CustomerAddress!$A$1:$F$3997,6)</f>
        <v>10</v>
      </c>
      <c r="T2590" s="22" t="str">
        <f>VLOOKUP(A2590,Labels!$A$5:$I$3497,9)</f>
        <v>High Risk Customer</v>
      </c>
    </row>
    <row r="2591" spans="1:20" s="22" customFormat="1" ht="15.75" customHeight="1" x14ac:dyDescent="0.25">
      <c r="A2591" s="23">
        <v>2590</v>
      </c>
      <c r="B2591" s="24" t="s">
        <v>4032</v>
      </c>
      <c r="C2591" s="24" t="s">
        <v>4897</v>
      </c>
      <c r="D2591" s="24" t="s">
        <v>40</v>
      </c>
      <c r="E2591" s="23">
        <v>48</v>
      </c>
      <c r="F2591" s="25">
        <v>23642</v>
      </c>
      <c r="G2591" s="23">
        <f t="shared" ca="1" si="188"/>
        <v>56.574830716958388</v>
      </c>
      <c r="H2591" s="23" t="str">
        <f t="shared" ca="1" si="191"/>
        <v>51-60</v>
      </c>
      <c r="I2591" s="24" t="s">
        <v>317</v>
      </c>
      <c r="J2591" s="24" t="s">
        <v>50</v>
      </c>
      <c r="K2591" s="24" t="s">
        <v>62</v>
      </c>
      <c r="L2591" s="24" t="s">
        <v>44</v>
      </c>
      <c r="M2591" s="24" t="s">
        <v>45</v>
      </c>
      <c r="N2591" s="23">
        <v>11</v>
      </c>
      <c r="O2591" s="22" t="str">
        <f>VLOOKUP(A2591,[1]CustomerAddress!$A$1:$F$3997,2)</f>
        <v>27 Grayhawk Alley</v>
      </c>
      <c r="P2591" s="22">
        <f>VLOOKUP(A2591,[1]CustomerAddress!$A$1:$F$3997,3)</f>
        <v>2102</v>
      </c>
      <c r="Q2591" s="22" t="str">
        <f>VLOOKUP(A2591,[1]CustomerAddress!$A$1:$F$3997,4)</f>
        <v>NSW</v>
      </c>
      <c r="R2591" s="22" t="str">
        <f>VLOOKUP(A2591,[1]CustomerAddress!$A$1:$F$3997,5)</f>
        <v>Australia</v>
      </c>
      <c r="S2591" s="22">
        <f>VLOOKUP(A2591,[1]CustomerAddress!$A$1:$F$3997,6)</f>
        <v>11</v>
      </c>
      <c r="T2591" s="22" t="str">
        <f>VLOOKUP(A2591,Labels!$A$5:$I$3497,9)</f>
        <v>Losing Customer</v>
      </c>
    </row>
    <row r="2592" spans="1:20" s="22" customFormat="1" ht="15.75" customHeight="1" x14ac:dyDescent="0.25">
      <c r="A2592" s="23">
        <v>2591</v>
      </c>
      <c r="B2592" s="24" t="s">
        <v>4898</v>
      </c>
      <c r="C2592" s="24" t="s">
        <v>4899</v>
      </c>
      <c r="D2592" s="24" t="s">
        <v>48</v>
      </c>
      <c r="E2592" s="23">
        <v>50</v>
      </c>
      <c r="F2592" s="25">
        <v>27064</v>
      </c>
      <c r="G2592" s="23">
        <f t="shared" ca="1" si="188"/>
        <v>47.199488251204968</v>
      </c>
      <c r="H2592" s="23" t="str">
        <f t="shared" ca="1" si="191"/>
        <v>41-50</v>
      </c>
      <c r="J2592" s="24" t="s">
        <v>65</v>
      </c>
      <c r="K2592" s="24" t="s">
        <v>66</v>
      </c>
      <c r="L2592" s="24" t="s">
        <v>44</v>
      </c>
      <c r="M2592" s="24" t="s">
        <v>57</v>
      </c>
      <c r="N2592" s="23">
        <v>13</v>
      </c>
      <c r="O2592" s="22" t="str">
        <f>VLOOKUP(A2592,[1]CustomerAddress!$A$1:$F$3997,2)</f>
        <v>5342 Hallows Lane</v>
      </c>
      <c r="P2592" s="22">
        <f>VLOOKUP(A2592,[1]CustomerAddress!$A$1:$F$3997,3)</f>
        <v>2021</v>
      </c>
      <c r="Q2592" s="22" t="str">
        <f>VLOOKUP(A2592,[1]CustomerAddress!$A$1:$F$3997,4)</f>
        <v>NSW</v>
      </c>
      <c r="R2592" s="22" t="str">
        <f>VLOOKUP(A2592,[1]CustomerAddress!$A$1:$F$3997,5)</f>
        <v>Australia</v>
      </c>
      <c r="S2592" s="22">
        <f>VLOOKUP(A2592,[1]CustomerAddress!$A$1:$F$3997,6)</f>
        <v>12</v>
      </c>
      <c r="T2592" s="22" t="str">
        <f>VLOOKUP(A2592,Labels!$A$5:$I$3497,9)</f>
        <v>Potential Customer</v>
      </c>
    </row>
    <row r="2593" spans="1:20" s="22" customFormat="1" ht="15.75" customHeight="1" x14ac:dyDescent="0.25">
      <c r="A2593" s="23">
        <v>2592</v>
      </c>
      <c r="B2593" s="24" t="s">
        <v>4900</v>
      </c>
      <c r="C2593" s="24" t="s">
        <v>4901</v>
      </c>
      <c r="D2593" s="24" t="s">
        <v>48</v>
      </c>
      <c r="E2593" s="23">
        <v>84</v>
      </c>
      <c r="F2593" s="25">
        <v>34869</v>
      </c>
      <c r="G2593" s="23">
        <f t="shared" ca="1" si="188"/>
        <v>25.815926607369349</v>
      </c>
      <c r="H2593" s="23" t="str">
        <f t="shared" ca="1" si="191"/>
        <v>21-30</v>
      </c>
      <c r="I2593" s="24" t="s">
        <v>223</v>
      </c>
      <c r="J2593" s="24" t="s">
        <v>50</v>
      </c>
      <c r="K2593" s="24" t="s">
        <v>43</v>
      </c>
      <c r="L2593" s="24" t="s">
        <v>44</v>
      </c>
      <c r="M2593" s="24" t="s">
        <v>45</v>
      </c>
      <c r="N2593" s="23">
        <v>1</v>
      </c>
      <c r="O2593" s="22" t="str">
        <f>VLOOKUP(A2593,[1]CustomerAddress!$A$1:$F$3997,2)</f>
        <v>303 Michigan Avenue</v>
      </c>
      <c r="P2593" s="22">
        <f>VLOOKUP(A2593,[1]CustomerAddress!$A$1:$F$3997,3)</f>
        <v>3977</v>
      </c>
      <c r="Q2593" s="22" t="str">
        <f>VLOOKUP(A2593,[1]CustomerAddress!$A$1:$F$3997,4)</f>
        <v>VIC</v>
      </c>
      <c r="R2593" s="22" t="str">
        <f>VLOOKUP(A2593,[1]CustomerAddress!$A$1:$F$3997,5)</f>
        <v>Australia</v>
      </c>
      <c r="S2593" s="22">
        <f>VLOOKUP(A2593,[1]CustomerAddress!$A$1:$F$3997,6)</f>
        <v>5</v>
      </c>
      <c r="T2593" s="22" t="str">
        <f>VLOOKUP(A2593,Labels!$A$5:$I$3497,9)</f>
        <v>Recent Customer</v>
      </c>
    </row>
    <row r="2594" spans="1:20" s="22" customFormat="1" ht="15.75" customHeight="1" x14ac:dyDescent="0.25">
      <c r="A2594" s="23">
        <v>2593</v>
      </c>
      <c r="B2594" s="24" t="s">
        <v>2697</v>
      </c>
      <c r="C2594" s="24" t="s">
        <v>4902</v>
      </c>
      <c r="D2594" s="24" t="s">
        <v>40</v>
      </c>
      <c r="E2594" s="23">
        <v>69</v>
      </c>
      <c r="F2594" s="25">
        <v>26871</v>
      </c>
      <c r="G2594" s="23">
        <f t="shared" ca="1" si="188"/>
        <v>47.728255374492633</v>
      </c>
      <c r="H2594" s="23" t="str">
        <f t="shared" ca="1" si="191"/>
        <v>41-50</v>
      </c>
      <c r="I2594" s="24" t="s">
        <v>83</v>
      </c>
      <c r="J2594" s="24" t="s">
        <v>84</v>
      </c>
      <c r="K2594" s="24" t="s">
        <v>62</v>
      </c>
      <c r="L2594" s="24" t="s">
        <v>44</v>
      </c>
      <c r="M2594" s="24" t="s">
        <v>57</v>
      </c>
      <c r="N2594" s="23">
        <v>19</v>
      </c>
      <c r="O2594" s="22" t="str">
        <f>VLOOKUP(A2594,[1]CustomerAddress!$A$1:$F$3997,2)</f>
        <v>6 Forest Avenue</v>
      </c>
      <c r="P2594" s="22">
        <f>VLOOKUP(A2594,[1]CustomerAddress!$A$1:$F$3997,3)</f>
        <v>2870</v>
      </c>
      <c r="Q2594" s="22" t="str">
        <f>VLOOKUP(A2594,[1]CustomerAddress!$A$1:$F$3997,4)</f>
        <v>NSW</v>
      </c>
      <c r="R2594" s="22" t="str">
        <f>VLOOKUP(A2594,[1]CustomerAddress!$A$1:$F$3997,5)</f>
        <v>Australia</v>
      </c>
      <c r="S2594" s="22">
        <f>VLOOKUP(A2594,[1]CustomerAddress!$A$1:$F$3997,6)</f>
        <v>4</v>
      </c>
      <c r="T2594" s="22" t="str">
        <f>VLOOKUP(A2594,Labels!$A$5:$I$3497,9)</f>
        <v>Almost Lost Customer</v>
      </c>
    </row>
    <row r="2595" spans="1:20" s="22" customFormat="1" ht="15.75" customHeight="1" x14ac:dyDescent="0.25">
      <c r="A2595" s="23">
        <v>2594</v>
      </c>
      <c r="B2595" s="24" t="s">
        <v>4903</v>
      </c>
      <c r="C2595" s="24" t="s">
        <v>4904</v>
      </c>
      <c r="D2595" s="24" t="s">
        <v>48</v>
      </c>
      <c r="E2595" s="23">
        <v>90</v>
      </c>
      <c r="F2595" s="25">
        <v>35604</v>
      </c>
      <c r="G2595" s="23">
        <f t="shared" ca="1" si="188"/>
        <v>23.802227977232363</v>
      </c>
      <c r="H2595" s="23" t="str">
        <f t="shared" ca="1" si="191"/>
        <v>21-30</v>
      </c>
      <c r="I2595" s="24" t="s">
        <v>274</v>
      </c>
      <c r="J2595" s="24" t="s">
        <v>84</v>
      </c>
      <c r="K2595" s="24" t="s">
        <v>43</v>
      </c>
      <c r="L2595" s="24" t="s">
        <v>44</v>
      </c>
      <c r="M2595" s="24" t="s">
        <v>57</v>
      </c>
      <c r="N2595" s="23">
        <v>2</v>
      </c>
      <c r="O2595" s="22" t="str">
        <f>VLOOKUP(A2595,[1]CustomerAddress!$A$1:$F$3997,2)</f>
        <v>3 Pennsylvania Terrace</v>
      </c>
      <c r="P2595" s="22">
        <f>VLOOKUP(A2595,[1]CustomerAddress!$A$1:$F$3997,3)</f>
        <v>2197</v>
      </c>
      <c r="Q2595" s="22" t="str">
        <f>VLOOKUP(A2595,[1]CustomerAddress!$A$1:$F$3997,4)</f>
        <v>NSW</v>
      </c>
      <c r="R2595" s="22" t="str">
        <f>VLOOKUP(A2595,[1]CustomerAddress!$A$1:$F$3997,5)</f>
        <v>Australia</v>
      </c>
      <c r="S2595" s="22">
        <f>VLOOKUP(A2595,[1]CustomerAddress!$A$1:$F$3997,6)</f>
        <v>9</v>
      </c>
      <c r="T2595" s="22" t="str">
        <f>VLOOKUP(A2595,Labels!$A$5:$I$3497,9)</f>
        <v>Almost Lost Customer</v>
      </c>
    </row>
    <row r="2596" spans="1:20" s="22" customFormat="1" ht="15.75" customHeight="1" x14ac:dyDescent="0.25">
      <c r="A2596" s="23">
        <v>2595</v>
      </c>
      <c r="B2596" s="24" t="s">
        <v>3134</v>
      </c>
      <c r="C2596" s="24" t="s">
        <v>4905</v>
      </c>
      <c r="D2596" s="24" t="s">
        <v>48</v>
      </c>
      <c r="E2596" s="23">
        <v>56</v>
      </c>
      <c r="F2596" s="25">
        <v>28354</v>
      </c>
      <c r="G2596" s="23">
        <f t="shared" ca="1" si="188"/>
        <v>43.665241675862497</v>
      </c>
      <c r="H2596" s="23" t="str">
        <f t="shared" ca="1" si="191"/>
        <v>41-50</v>
      </c>
      <c r="I2596" s="24" t="s">
        <v>320</v>
      </c>
      <c r="J2596" s="24" t="s">
        <v>61</v>
      </c>
      <c r="K2596" s="24" t="s">
        <v>62</v>
      </c>
      <c r="L2596" s="24" t="s">
        <v>44</v>
      </c>
      <c r="M2596" s="24" t="s">
        <v>45</v>
      </c>
      <c r="N2596" s="23">
        <v>8</v>
      </c>
      <c r="O2596" s="22" t="str">
        <f>VLOOKUP(A2596,[1]CustomerAddress!$A$1:$F$3997,2)</f>
        <v>755 Ramsey Terrace</v>
      </c>
      <c r="P2596" s="22">
        <f>VLOOKUP(A2596,[1]CustomerAddress!$A$1:$F$3997,3)</f>
        <v>4152</v>
      </c>
      <c r="Q2596" s="22" t="str">
        <f>VLOOKUP(A2596,[1]CustomerAddress!$A$1:$F$3997,4)</f>
        <v>QLD</v>
      </c>
      <c r="R2596" s="22" t="str">
        <f>VLOOKUP(A2596,[1]CustomerAddress!$A$1:$F$3997,5)</f>
        <v>Australia</v>
      </c>
      <c r="S2596" s="22">
        <f>VLOOKUP(A2596,[1]CustomerAddress!$A$1:$F$3997,6)</f>
        <v>6</v>
      </c>
      <c r="T2596" s="22" t="str">
        <f>VLOOKUP(A2596,Labels!$A$5:$I$3497,9)</f>
        <v>Recent Customer</v>
      </c>
    </row>
    <row r="2597" spans="1:20" s="22" customFormat="1" ht="15.75" customHeight="1" x14ac:dyDescent="0.25">
      <c r="A2597" s="23">
        <v>2596</v>
      </c>
      <c r="B2597" s="24" t="s">
        <v>4906</v>
      </c>
      <c r="C2597" s="24" t="s">
        <v>4907</v>
      </c>
      <c r="D2597" s="24" t="s">
        <v>40</v>
      </c>
      <c r="E2597" s="23">
        <v>51</v>
      </c>
      <c r="F2597" s="25">
        <v>27992</v>
      </c>
      <c r="G2597" s="23">
        <f t="shared" ca="1" si="188"/>
        <v>44.657022497780311</v>
      </c>
      <c r="H2597" s="23" t="str">
        <f t="shared" ca="1" si="191"/>
        <v>41-50</v>
      </c>
      <c r="I2597" s="24" t="s">
        <v>354</v>
      </c>
      <c r="J2597" s="24" t="s">
        <v>61</v>
      </c>
      <c r="K2597" s="24" t="s">
        <v>62</v>
      </c>
      <c r="L2597" s="24" t="s">
        <v>44</v>
      </c>
      <c r="M2597" s="24" t="s">
        <v>45</v>
      </c>
      <c r="N2597" s="23">
        <v>13</v>
      </c>
      <c r="O2597" s="22" t="str">
        <f>VLOOKUP(A2597,[1]CustomerAddress!$A$1:$F$3997,2)</f>
        <v>33782 Doe Crossing Terrace</v>
      </c>
      <c r="P2597" s="22">
        <f>VLOOKUP(A2597,[1]CustomerAddress!$A$1:$F$3997,3)</f>
        <v>2280</v>
      </c>
      <c r="Q2597" s="22" t="str">
        <f>VLOOKUP(A2597,[1]CustomerAddress!$A$1:$F$3997,4)</f>
        <v>NSW</v>
      </c>
      <c r="R2597" s="22" t="str">
        <f>VLOOKUP(A2597,[1]CustomerAddress!$A$1:$F$3997,5)</f>
        <v>Australia</v>
      </c>
      <c r="S2597" s="22">
        <f>VLOOKUP(A2597,[1]CustomerAddress!$A$1:$F$3997,6)</f>
        <v>7</v>
      </c>
      <c r="T2597" s="22" t="str">
        <f>VLOOKUP(A2597,Labels!$A$5:$I$3497,9)</f>
        <v>High Risk Customer</v>
      </c>
    </row>
    <row r="2598" spans="1:20" s="22" customFormat="1" ht="15.75" customHeight="1" x14ac:dyDescent="0.25">
      <c r="A2598" s="23">
        <v>2597</v>
      </c>
      <c r="B2598" s="24" t="s">
        <v>4908</v>
      </c>
      <c r="C2598" s="24" t="s">
        <v>4909</v>
      </c>
      <c r="D2598" s="24" t="s">
        <v>40</v>
      </c>
      <c r="E2598" s="23">
        <v>58</v>
      </c>
      <c r="F2598" s="25">
        <v>29519</v>
      </c>
      <c r="G2598" s="23">
        <f t="shared" ca="1" si="188"/>
        <v>40.473460853944694</v>
      </c>
      <c r="H2598" s="23" t="str">
        <f t="shared" ca="1" si="191"/>
        <v>41-50</v>
      </c>
      <c r="I2598" s="24" t="s">
        <v>301</v>
      </c>
      <c r="J2598" s="24" t="s">
        <v>84</v>
      </c>
      <c r="K2598" s="24" t="s">
        <v>66</v>
      </c>
      <c r="L2598" s="24" t="s">
        <v>44</v>
      </c>
      <c r="M2598" s="24" t="s">
        <v>45</v>
      </c>
      <c r="N2598" s="23">
        <v>11</v>
      </c>
      <c r="O2598" s="22" t="str">
        <f>VLOOKUP(A2598,[1]CustomerAddress!$A$1:$F$3997,2)</f>
        <v>97 Waxwing Terrace</v>
      </c>
      <c r="P2598" s="22">
        <f>VLOOKUP(A2598,[1]CustomerAddress!$A$1:$F$3997,3)</f>
        <v>4217</v>
      </c>
      <c r="Q2598" s="22" t="str">
        <f>VLOOKUP(A2598,[1]CustomerAddress!$A$1:$F$3997,4)</f>
        <v>QLD</v>
      </c>
      <c r="R2598" s="22" t="str">
        <f>VLOOKUP(A2598,[1]CustomerAddress!$A$1:$F$3997,5)</f>
        <v>Australia</v>
      </c>
      <c r="S2598" s="22">
        <f>VLOOKUP(A2598,[1]CustomerAddress!$A$1:$F$3997,6)</f>
        <v>10</v>
      </c>
      <c r="T2598" s="22" t="str">
        <f>VLOOKUP(A2598,Labels!$A$5:$I$3497,9)</f>
        <v>Becoming Loyal</v>
      </c>
    </row>
    <row r="2599" spans="1:20" s="22" customFormat="1" ht="15.75" customHeight="1" x14ac:dyDescent="0.25">
      <c r="A2599" s="23">
        <v>2598</v>
      </c>
      <c r="B2599" s="24" t="s">
        <v>1564</v>
      </c>
      <c r="C2599" s="24" t="s">
        <v>4910</v>
      </c>
      <c r="D2599" s="24" t="s">
        <v>48</v>
      </c>
      <c r="E2599" s="23">
        <v>23</v>
      </c>
      <c r="F2599" s="25">
        <v>29306</v>
      </c>
      <c r="G2599" s="23">
        <f t="shared" ca="1" si="188"/>
        <v>41.057022497780309</v>
      </c>
      <c r="H2599" s="23" t="str">
        <f t="shared" ca="1" si="191"/>
        <v>41-50</v>
      </c>
      <c r="I2599" s="24" t="s">
        <v>404</v>
      </c>
      <c r="J2599" s="24" t="s">
        <v>84</v>
      </c>
      <c r="K2599" s="24" t="s">
        <v>62</v>
      </c>
      <c r="L2599" s="24" t="s">
        <v>44</v>
      </c>
      <c r="M2599" s="24" t="s">
        <v>57</v>
      </c>
      <c r="N2599" s="23">
        <v>9</v>
      </c>
      <c r="O2599" s="22" t="str">
        <f>VLOOKUP(A2599,[1]CustomerAddress!$A$1:$F$3997,2)</f>
        <v>2 Marquette Drive</v>
      </c>
      <c r="P2599" s="22">
        <f>VLOOKUP(A2599,[1]CustomerAddress!$A$1:$F$3997,3)</f>
        <v>2204</v>
      </c>
      <c r="Q2599" s="22" t="str">
        <f>VLOOKUP(A2599,[1]CustomerAddress!$A$1:$F$3997,4)</f>
        <v>NSW</v>
      </c>
      <c r="R2599" s="22" t="str">
        <f>VLOOKUP(A2599,[1]CustomerAddress!$A$1:$F$3997,5)</f>
        <v>Australia</v>
      </c>
      <c r="S2599" s="22">
        <f>VLOOKUP(A2599,[1]CustomerAddress!$A$1:$F$3997,6)</f>
        <v>8</v>
      </c>
      <c r="T2599" s="22" t="str">
        <f>VLOOKUP(A2599,Labels!$A$5:$I$3497,9)</f>
        <v>High Risk Customer</v>
      </c>
    </row>
    <row r="2600" spans="1:20" s="22" customFormat="1" ht="15.75" customHeight="1" x14ac:dyDescent="0.25">
      <c r="A2600" s="23">
        <v>2599</v>
      </c>
      <c r="B2600" s="24" t="s">
        <v>4617</v>
      </c>
      <c r="C2600" s="24" t="s">
        <v>4911</v>
      </c>
      <c r="D2600" s="24" t="s">
        <v>40</v>
      </c>
      <c r="E2600" s="23">
        <v>9</v>
      </c>
      <c r="F2600" s="25">
        <v>19847</v>
      </c>
      <c r="G2600" s="23">
        <f t="shared" ca="1" si="188"/>
        <v>66.972090990930994</v>
      </c>
      <c r="H2600" s="23" t="str">
        <f t="shared" ca="1" si="191"/>
        <v>61-70</v>
      </c>
      <c r="I2600" s="24" t="s">
        <v>571</v>
      </c>
      <c r="J2600" s="24" t="s">
        <v>84</v>
      </c>
      <c r="K2600" s="24" t="s">
        <v>43</v>
      </c>
      <c r="L2600" s="24" t="s">
        <v>44</v>
      </c>
      <c r="M2600" s="24" t="s">
        <v>57</v>
      </c>
      <c r="N2600" s="23">
        <v>5</v>
      </c>
      <c r="O2600" s="22" t="str">
        <f>VLOOKUP(A2600,[1]CustomerAddress!$A$1:$F$3997,2)</f>
        <v>357 Elgar Alley</v>
      </c>
      <c r="P2600" s="22">
        <f>VLOOKUP(A2600,[1]CustomerAddress!$A$1:$F$3997,3)</f>
        <v>3910</v>
      </c>
      <c r="Q2600" s="22" t="str">
        <f>VLOOKUP(A2600,[1]CustomerAddress!$A$1:$F$3997,4)</f>
        <v>VIC</v>
      </c>
      <c r="R2600" s="22" t="str">
        <f>VLOOKUP(A2600,[1]CustomerAddress!$A$1:$F$3997,5)</f>
        <v>Australia</v>
      </c>
      <c r="S2600" s="22">
        <f>VLOOKUP(A2600,[1]CustomerAddress!$A$1:$F$3997,6)</f>
        <v>9</v>
      </c>
      <c r="T2600" s="22" t="str">
        <f>VLOOKUP(A2600,Labels!$A$5:$I$3497,9)</f>
        <v>Losing Customer</v>
      </c>
    </row>
    <row r="2601" spans="1:20" s="22" customFormat="1" ht="15.75" customHeight="1" x14ac:dyDescent="0.25">
      <c r="A2601" s="23">
        <v>2600</v>
      </c>
      <c r="B2601" s="24" t="s">
        <v>4912</v>
      </c>
      <c r="C2601" s="24" t="s">
        <v>4913</v>
      </c>
      <c r="D2601" s="24" t="s">
        <v>48</v>
      </c>
      <c r="E2601" s="23">
        <v>55</v>
      </c>
      <c r="F2601" s="25">
        <v>36953</v>
      </c>
      <c r="G2601" s="23">
        <f t="shared" ca="1" si="188"/>
        <v>20.10633756627346</v>
      </c>
      <c r="H2601" s="23" t="str">
        <f t="shared" ca="1" si="191"/>
        <v>21-30</v>
      </c>
      <c r="I2601" s="24" t="s">
        <v>181</v>
      </c>
      <c r="J2601" s="24" t="s">
        <v>50</v>
      </c>
      <c r="K2601" s="24" t="s">
        <v>43</v>
      </c>
      <c r="L2601" s="24" t="s">
        <v>44</v>
      </c>
      <c r="M2601" s="24" t="s">
        <v>45</v>
      </c>
      <c r="N2601" s="23">
        <v>1</v>
      </c>
      <c r="O2601" s="22" t="str">
        <f>VLOOKUP(A2601,[1]CustomerAddress!$A$1:$F$3997,2)</f>
        <v>37258 Stephen Place</v>
      </c>
      <c r="P2601" s="22">
        <f>VLOOKUP(A2601,[1]CustomerAddress!$A$1:$F$3997,3)</f>
        <v>4116</v>
      </c>
      <c r="Q2601" s="22" t="str">
        <f>VLOOKUP(A2601,[1]CustomerAddress!$A$1:$F$3997,4)</f>
        <v>QLD</v>
      </c>
      <c r="R2601" s="22" t="str">
        <f>VLOOKUP(A2601,[1]CustomerAddress!$A$1:$F$3997,5)</f>
        <v>Australia</v>
      </c>
      <c r="S2601" s="22">
        <f>VLOOKUP(A2601,[1]CustomerAddress!$A$1:$F$3997,6)</f>
        <v>9</v>
      </c>
      <c r="T2601" s="22" t="str">
        <f>VLOOKUP(A2601,Labels!$A$5:$I$3497,9)</f>
        <v>Evasive Customer</v>
      </c>
    </row>
    <row r="2602" spans="1:20" s="22" customFormat="1" ht="15.75" customHeight="1" x14ac:dyDescent="0.25">
      <c r="A2602" s="23">
        <v>2601</v>
      </c>
      <c r="B2602" s="24" t="s">
        <v>4914</v>
      </c>
      <c r="C2602" s="24" t="s">
        <v>4915</v>
      </c>
      <c r="D2602" s="24" t="s">
        <v>40</v>
      </c>
      <c r="E2602" s="23">
        <v>48</v>
      </c>
      <c r="F2602" s="25">
        <v>27412</v>
      </c>
      <c r="G2602" s="23">
        <f t="shared" ca="1" si="188"/>
        <v>46.246063593670719</v>
      </c>
      <c r="H2602" s="23" t="str">
        <f t="shared" ca="1" si="191"/>
        <v>41-50</v>
      </c>
      <c r="I2602" s="24" t="s">
        <v>304</v>
      </c>
      <c r="J2602" s="24" t="s">
        <v>50</v>
      </c>
      <c r="K2602" s="24" t="s">
        <v>62</v>
      </c>
      <c r="L2602" s="24" t="s">
        <v>44</v>
      </c>
      <c r="M2602" s="24" t="s">
        <v>57</v>
      </c>
      <c r="N2602" s="23">
        <v>13</v>
      </c>
      <c r="O2602" s="22" t="str">
        <f>VLOOKUP(A2602,[1]CustomerAddress!$A$1:$F$3997,2)</f>
        <v>9 Cambridge Junction</v>
      </c>
      <c r="P2602" s="22">
        <f>VLOOKUP(A2602,[1]CustomerAddress!$A$1:$F$3997,3)</f>
        <v>2315</v>
      </c>
      <c r="Q2602" s="22" t="str">
        <f>VLOOKUP(A2602,[1]CustomerAddress!$A$1:$F$3997,4)</f>
        <v>NSW</v>
      </c>
      <c r="R2602" s="22" t="str">
        <f>VLOOKUP(A2602,[1]CustomerAddress!$A$1:$F$3997,5)</f>
        <v>Australia</v>
      </c>
      <c r="S2602" s="22">
        <f>VLOOKUP(A2602,[1]CustomerAddress!$A$1:$F$3997,6)</f>
        <v>7</v>
      </c>
      <c r="T2602" s="22" t="str">
        <f>VLOOKUP(A2602,Labels!$A$5:$I$3497,9)</f>
        <v>Recent Customer</v>
      </c>
    </row>
    <row r="2603" spans="1:20" s="22" customFormat="1" ht="15.75" customHeight="1" x14ac:dyDescent="0.25">
      <c r="A2603" s="23">
        <v>2602</v>
      </c>
      <c r="B2603" s="24" t="s">
        <v>4916</v>
      </c>
      <c r="C2603" s="24" t="s">
        <v>4917</v>
      </c>
      <c r="D2603" s="24" t="s">
        <v>40</v>
      </c>
      <c r="E2603" s="23">
        <v>46</v>
      </c>
      <c r="F2603" s="25">
        <v>28206</v>
      </c>
      <c r="G2603" s="23">
        <f t="shared" ca="1" si="188"/>
        <v>44.070721127917295</v>
      </c>
      <c r="H2603" s="23" t="str">
        <f t="shared" ca="1" si="191"/>
        <v>41-50</v>
      </c>
      <c r="I2603" s="24" t="s">
        <v>472</v>
      </c>
      <c r="J2603" s="24" t="s">
        <v>42</v>
      </c>
      <c r="K2603" s="24" t="s">
        <v>43</v>
      </c>
      <c r="L2603" s="24" t="s">
        <v>44</v>
      </c>
      <c r="M2603" s="24" t="s">
        <v>57</v>
      </c>
      <c r="N2603" s="23">
        <v>3</v>
      </c>
      <c r="O2603" s="22" t="str">
        <f>VLOOKUP(A2603,[1]CustomerAddress!$A$1:$F$3997,2)</f>
        <v>10 American Alley</v>
      </c>
      <c r="P2603" s="22">
        <f>VLOOKUP(A2603,[1]CustomerAddress!$A$1:$F$3997,3)</f>
        <v>2066</v>
      </c>
      <c r="Q2603" s="22" t="str">
        <f>VLOOKUP(A2603,[1]CustomerAddress!$A$1:$F$3997,4)</f>
        <v>NSW</v>
      </c>
      <c r="R2603" s="22" t="str">
        <f>VLOOKUP(A2603,[1]CustomerAddress!$A$1:$F$3997,5)</f>
        <v>Australia</v>
      </c>
      <c r="S2603" s="22">
        <f>VLOOKUP(A2603,[1]CustomerAddress!$A$1:$F$3997,6)</f>
        <v>12</v>
      </c>
      <c r="T2603" s="22" t="str">
        <f>VLOOKUP(A2603,Labels!$A$5:$I$3497,9)</f>
        <v>Losing Customer</v>
      </c>
    </row>
    <row r="2604" spans="1:20" s="22" customFormat="1" ht="15.75" customHeight="1" x14ac:dyDescent="0.25">
      <c r="A2604" s="23">
        <v>2603</v>
      </c>
      <c r="B2604" s="24" t="s">
        <v>1438</v>
      </c>
      <c r="C2604" s="24" t="s">
        <v>4918</v>
      </c>
      <c r="D2604" s="24" t="s">
        <v>40</v>
      </c>
      <c r="E2604" s="23">
        <v>44</v>
      </c>
      <c r="F2604" s="25">
        <v>22681</v>
      </c>
      <c r="G2604" s="23">
        <f t="shared" ca="1" si="188"/>
        <v>59.207707429287154</v>
      </c>
      <c r="H2604" s="23" t="str">
        <f t="shared" ca="1" si="191"/>
        <v>51-60</v>
      </c>
      <c r="I2604" s="24" t="s">
        <v>642</v>
      </c>
      <c r="J2604" s="24" t="s">
        <v>50</v>
      </c>
      <c r="K2604" s="24" t="s">
        <v>66</v>
      </c>
      <c r="L2604" s="24" t="s">
        <v>44</v>
      </c>
      <c r="M2604" s="24" t="s">
        <v>57</v>
      </c>
      <c r="N2604" s="23">
        <v>11</v>
      </c>
      <c r="O2604" s="22" t="str">
        <f>VLOOKUP(A2604,[1]CustomerAddress!$A$1:$F$3997,2)</f>
        <v>84 Stuart Lane</v>
      </c>
      <c r="P2604" s="22">
        <f>VLOOKUP(A2604,[1]CustomerAddress!$A$1:$F$3997,3)</f>
        <v>3146</v>
      </c>
      <c r="Q2604" s="22" t="str">
        <f>VLOOKUP(A2604,[1]CustomerAddress!$A$1:$F$3997,4)</f>
        <v>VIC</v>
      </c>
      <c r="R2604" s="22" t="str">
        <f>VLOOKUP(A2604,[1]CustomerAddress!$A$1:$F$3997,5)</f>
        <v>Australia</v>
      </c>
      <c r="S2604" s="22">
        <f>VLOOKUP(A2604,[1]CustomerAddress!$A$1:$F$3997,6)</f>
        <v>11</v>
      </c>
      <c r="T2604" s="22" t="str">
        <f>VLOOKUP(A2604,Labels!$A$5:$I$3497,9)</f>
        <v>Very Loyal</v>
      </c>
    </row>
    <row r="2605" spans="1:20" s="22" customFormat="1" ht="15.75" customHeight="1" x14ac:dyDescent="0.25">
      <c r="A2605" s="23">
        <v>2604</v>
      </c>
      <c r="B2605" s="24" t="s">
        <v>4919</v>
      </c>
      <c r="C2605" s="24" t="s">
        <v>4920</v>
      </c>
      <c r="D2605" s="24" t="s">
        <v>48</v>
      </c>
      <c r="E2605" s="23">
        <v>91</v>
      </c>
      <c r="F2605" s="25">
        <v>27522</v>
      </c>
      <c r="G2605" s="23">
        <f t="shared" ca="1" si="188"/>
        <v>45.944693730657022</v>
      </c>
      <c r="H2605" s="23" t="str">
        <f t="shared" ca="1" si="191"/>
        <v>41-50</v>
      </c>
      <c r="I2605" s="24" t="s">
        <v>90</v>
      </c>
      <c r="J2605" s="24" t="s">
        <v>65</v>
      </c>
      <c r="K2605" s="24" t="s">
        <v>43</v>
      </c>
      <c r="L2605" s="24" t="s">
        <v>44</v>
      </c>
      <c r="M2605" s="24" t="s">
        <v>45</v>
      </c>
      <c r="N2605" s="23">
        <v>7</v>
      </c>
      <c r="O2605" s="22" t="str">
        <f>VLOOKUP(A2605,[1]CustomerAddress!$A$1:$F$3997,2)</f>
        <v>6 Carioca Avenue</v>
      </c>
      <c r="P2605" s="22">
        <f>VLOOKUP(A2605,[1]CustomerAddress!$A$1:$F$3997,3)</f>
        <v>3185</v>
      </c>
      <c r="Q2605" s="22" t="str">
        <f>VLOOKUP(A2605,[1]CustomerAddress!$A$1:$F$3997,4)</f>
        <v>VIC</v>
      </c>
      <c r="R2605" s="22" t="str">
        <f>VLOOKUP(A2605,[1]CustomerAddress!$A$1:$F$3997,5)</f>
        <v>Australia</v>
      </c>
      <c r="S2605" s="22">
        <f>VLOOKUP(A2605,[1]CustomerAddress!$A$1:$F$3997,6)</f>
        <v>9</v>
      </c>
      <c r="T2605" s="22" t="str">
        <f>VLOOKUP(A2605,Labels!$A$5:$I$3497,9)</f>
        <v>High Risk Customer</v>
      </c>
    </row>
    <row r="2606" spans="1:20" s="22" customFormat="1" ht="15.75" customHeight="1" x14ac:dyDescent="0.25">
      <c r="A2606" s="23">
        <v>2605</v>
      </c>
      <c r="B2606" s="24" t="s">
        <v>4921</v>
      </c>
      <c r="C2606" s="24" t="s">
        <v>4922</v>
      </c>
      <c r="D2606" s="24" t="s">
        <v>48</v>
      </c>
      <c r="E2606" s="23">
        <v>50</v>
      </c>
      <c r="F2606" s="25">
        <v>23776</v>
      </c>
      <c r="G2606" s="23">
        <f t="shared" ref="G2606:G2642" ca="1" si="192">(NOW()-F2606)/365</f>
        <v>56.207707429287154</v>
      </c>
      <c r="H2606" s="23" t="str">
        <f t="shared" ca="1" si="191"/>
        <v>51-60</v>
      </c>
      <c r="I2606" s="24" t="s">
        <v>344</v>
      </c>
      <c r="J2606" s="24" t="s">
        <v>42</v>
      </c>
      <c r="K2606" s="24" t="s">
        <v>66</v>
      </c>
      <c r="L2606" s="24" t="s">
        <v>44</v>
      </c>
      <c r="M2606" s="24" t="s">
        <v>45</v>
      </c>
      <c r="N2606" s="23">
        <v>18</v>
      </c>
      <c r="O2606" s="22" t="str">
        <f>VLOOKUP(A2606,[1]CustomerAddress!$A$1:$F$3997,2)</f>
        <v>75688 Maple Court</v>
      </c>
      <c r="P2606" s="22">
        <f>VLOOKUP(A2606,[1]CustomerAddress!$A$1:$F$3997,3)</f>
        <v>3618</v>
      </c>
      <c r="Q2606" s="22" t="str">
        <f>VLOOKUP(A2606,[1]CustomerAddress!$A$1:$F$3997,4)</f>
        <v>VIC</v>
      </c>
      <c r="R2606" s="22" t="str">
        <f>VLOOKUP(A2606,[1]CustomerAddress!$A$1:$F$3997,5)</f>
        <v>Australia</v>
      </c>
      <c r="S2606" s="22">
        <f>VLOOKUP(A2606,[1]CustomerAddress!$A$1:$F$3997,6)</f>
        <v>1</v>
      </c>
      <c r="T2606" s="22" t="str">
        <f>VLOOKUP(A2606,Labels!$A$5:$I$3497,9)</f>
        <v>Almost Lost Customer</v>
      </c>
    </row>
    <row r="2607" spans="1:20" s="22" customFormat="1" ht="15.75" customHeight="1" x14ac:dyDescent="0.25">
      <c r="A2607" s="23">
        <v>2606</v>
      </c>
      <c r="B2607" s="24" t="s">
        <v>4421</v>
      </c>
      <c r="C2607" s="24" t="s">
        <v>4923</v>
      </c>
      <c r="D2607" s="24" t="s">
        <v>40</v>
      </c>
      <c r="E2607" s="23">
        <v>56</v>
      </c>
      <c r="F2607" s="25">
        <v>28721</v>
      </c>
      <c r="G2607" s="23">
        <f t="shared" ca="1" si="192"/>
        <v>42.659762223807704</v>
      </c>
      <c r="H2607" s="23" t="str">
        <f t="shared" ca="1" si="191"/>
        <v>41-50</v>
      </c>
      <c r="I2607" s="24" t="s">
        <v>593</v>
      </c>
      <c r="J2607" s="24" t="s">
        <v>84</v>
      </c>
      <c r="K2607" s="24" t="s">
        <v>66</v>
      </c>
      <c r="L2607" s="24" t="s">
        <v>44</v>
      </c>
      <c r="M2607" s="24" t="s">
        <v>57</v>
      </c>
      <c r="N2607" s="23">
        <v>12</v>
      </c>
      <c r="O2607" s="22" t="str">
        <f>VLOOKUP(A2607,[1]CustomerAddress!$A$1:$F$3997,2)</f>
        <v>906 Toban Lane</v>
      </c>
      <c r="P2607" s="22">
        <f>VLOOKUP(A2607,[1]CustomerAddress!$A$1:$F$3997,3)</f>
        <v>2093</v>
      </c>
      <c r="Q2607" s="22" t="str">
        <f>VLOOKUP(A2607,[1]CustomerAddress!$A$1:$F$3997,4)</f>
        <v>NSW</v>
      </c>
      <c r="R2607" s="22" t="str">
        <f>VLOOKUP(A2607,[1]CustomerAddress!$A$1:$F$3997,5)</f>
        <v>Australia</v>
      </c>
      <c r="S2607" s="22">
        <f>VLOOKUP(A2607,[1]CustomerAddress!$A$1:$F$3997,6)</f>
        <v>10</v>
      </c>
      <c r="T2607" s="22" t="str">
        <f>VLOOKUP(A2607,Labels!$A$5:$I$3497,9)</f>
        <v>Platinum Customer</v>
      </c>
    </row>
    <row r="2608" spans="1:20" s="22" customFormat="1" ht="15.75" customHeight="1" x14ac:dyDescent="0.25">
      <c r="A2608" s="23">
        <v>2607</v>
      </c>
      <c r="B2608" s="24" t="s">
        <v>4924</v>
      </c>
      <c r="C2608" s="24" t="s">
        <v>4925</v>
      </c>
      <c r="D2608" s="24" t="s">
        <v>48</v>
      </c>
      <c r="E2608" s="23">
        <v>90</v>
      </c>
      <c r="F2608" s="25">
        <v>33732</v>
      </c>
      <c r="G2608" s="23">
        <f t="shared" ca="1" si="192"/>
        <v>28.930995100520033</v>
      </c>
      <c r="H2608" s="23" t="str">
        <f t="shared" ca="1" si="191"/>
        <v>21-30</v>
      </c>
      <c r="I2608" s="24" t="s">
        <v>186</v>
      </c>
      <c r="J2608" s="24" t="s">
        <v>42</v>
      </c>
      <c r="K2608" s="24" t="s">
        <v>62</v>
      </c>
      <c r="L2608" s="24" t="s">
        <v>44</v>
      </c>
      <c r="M2608" s="24" t="s">
        <v>45</v>
      </c>
      <c r="N2608" s="23">
        <v>7</v>
      </c>
      <c r="O2608" s="22" t="str">
        <f>VLOOKUP(A2608,[1]CustomerAddress!$A$1:$F$3997,2)</f>
        <v>76085 Eagan Crossing</v>
      </c>
      <c r="P2608" s="22">
        <f>VLOOKUP(A2608,[1]CustomerAddress!$A$1:$F$3997,3)</f>
        <v>3071</v>
      </c>
      <c r="Q2608" s="22" t="str">
        <f>VLOOKUP(A2608,[1]CustomerAddress!$A$1:$F$3997,4)</f>
        <v>VIC</v>
      </c>
      <c r="R2608" s="22" t="str">
        <f>VLOOKUP(A2608,[1]CustomerAddress!$A$1:$F$3997,5)</f>
        <v>Australia</v>
      </c>
      <c r="S2608" s="22">
        <f>VLOOKUP(A2608,[1]CustomerAddress!$A$1:$F$3997,6)</f>
        <v>10</v>
      </c>
      <c r="T2608" s="22" t="str">
        <f>VLOOKUP(A2608,Labels!$A$5:$I$3497,9)</f>
        <v>Very Loyal</v>
      </c>
    </row>
    <row r="2609" spans="1:20" s="22" customFormat="1" ht="15.75" customHeight="1" x14ac:dyDescent="0.25">
      <c r="A2609" s="23">
        <v>2608</v>
      </c>
      <c r="B2609" s="24" t="s">
        <v>4926</v>
      </c>
      <c r="C2609" s="24" t="s">
        <v>4927</v>
      </c>
      <c r="D2609" s="24" t="s">
        <v>40</v>
      </c>
      <c r="E2609" s="23">
        <v>44</v>
      </c>
      <c r="F2609" s="25">
        <v>27703</v>
      </c>
      <c r="G2609" s="23">
        <f t="shared" ca="1" si="192"/>
        <v>45.448803319698115</v>
      </c>
      <c r="H2609" s="23" t="str">
        <f t="shared" ca="1" si="191"/>
        <v>41-50</v>
      </c>
      <c r="I2609" s="24" t="s">
        <v>699</v>
      </c>
      <c r="J2609" s="24" t="s">
        <v>42</v>
      </c>
      <c r="K2609" s="24" t="s">
        <v>62</v>
      </c>
      <c r="L2609" s="24" t="s">
        <v>44</v>
      </c>
      <c r="M2609" s="24" t="s">
        <v>45</v>
      </c>
      <c r="N2609" s="23">
        <v>6</v>
      </c>
      <c r="O2609" s="22" t="str">
        <f>VLOOKUP(A2609,[1]CustomerAddress!$A$1:$F$3997,2)</f>
        <v>28634 Nova Circle</v>
      </c>
      <c r="P2609" s="22">
        <f>VLOOKUP(A2609,[1]CustomerAddress!$A$1:$F$3997,3)</f>
        <v>3127</v>
      </c>
      <c r="Q2609" s="22" t="str">
        <f>VLOOKUP(A2609,[1]CustomerAddress!$A$1:$F$3997,4)</f>
        <v>VIC</v>
      </c>
      <c r="R2609" s="22" t="str">
        <f>VLOOKUP(A2609,[1]CustomerAddress!$A$1:$F$3997,5)</f>
        <v>Australia</v>
      </c>
      <c r="S2609" s="22">
        <f>VLOOKUP(A2609,[1]CustomerAddress!$A$1:$F$3997,6)</f>
        <v>12</v>
      </c>
      <c r="T2609" s="22" t="str">
        <f>VLOOKUP(A2609,Labels!$A$5:$I$3497,9)</f>
        <v>Becoming Loyal</v>
      </c>
    </row>
    <row r="2610" spans="1:20" s="22" customFormat="1" ht="15.75" customHeight="1" x14ac:dyDescent="0.25">
      <c r="A2610" s="23">
        <v>2609</v>
      </c>
      <c r="B2610" s="24" t="s">
        <v>4928</v>
      </c>
      <c r="C2610" s="24" t="s">
        <v>4929</v>
      </c>
      <c r="D2610" s="24" t="s">
        <v>40</v>
      </c>
      <c r="E2610" s="23">
        <v>17</v>
      </c>
      <c r="F2610" s="25">
        <v>23729</v>
      </c>
      <c r="G2610" s="23">
        <f t="shared" ca="1" si="192"/>
        <v>56.336474552574828</v>
      </c>
      <c r="H2610" s="23" t="str">
        <f t="shared" ca="1" si="191"/>
        <v>51-60</v>
      </c>
      <c r="I2610" s="24" t="s">
        <v>381</v>
      </c>
      <c r="J2610" s="24" t="s">
        <v>50</v>
      </c>
      <c r="K2610" s="24" t="s">
        <v>43</v>
      </c>
      <c r="L2610" s="24" t="s">
        <v>44</v>
      </c>
      <c r="M2610" s="24" t="s">
        <v>45</v>
      </c>
      <c r="N2610" s="23">
        <v>14</v>
      </c>
      <c r="O2610" s="22" t="str">
        <f>VLOOKUP(A2610,[1]CustomerAddress!$A$1:$F$3997,2)</f>
        <v>34 Colorado Pass</v>
      </c>
      <c r="P2610" s="22">
        <f>VLOOKUP(A2610,[1]CustomerAddress!$A$1:$F$3997,3)</f>
        <v>2287</v>
      </c>
      <c r="Q2610" s="22" t="str">
        <f>VLOOKUP(A2610,[1]CustomerAddress!$A$1:$F$3997,4)</f>
        <v>NSW</v>
      </c>
      <c r="R2610" s="22" t="str">
        <f>VLOOKUP(A2610,[1]CustomerAddress!$A$1:$F$3997,5)</f>
        <v>Australia</v>
      </c>
      <c r="S2610" s="22">
        <f>VLOOKUP(A2610,[1]CustomerAddress!$A$1:$F$3997,6)</f>
        <v>6</v>
      </c>
      <c r="T2610" s="22" t="str">
        <f>VLOOKUP(A2610,Labels!$A$5:$I$3497,9)</f>
        <v>Almost Lost Customer</v>
      </c>
    </row>
    <row r="2611" spans="1:20" s="22" customFormat="1" ht="15.75" customHeight="1" x14ac:dyDescent="0.25">
      <c r="A2611" s="23">
        <v>2610</v>
      </c>
      <c r="B2611" s="24" t="s">
        <v>4930</v>
      </c>
      <c r="C2611" s="24" t="s">
        <v>4931</v>
      </c>
      <c r="D2611" s="24" t="s">
        <v>40</v>
      </c>
      <c r="E2611" s="23">
        <v>41</v>
      </c>
      <c r="F2611" s="25">
        <v>19844</v>
      </c>
      <c r="G2611" s="23">
        <f t="shared" ca="1" si="192"/>
        <v>66.98031016901318</v>
      </c>
      <c r="H2611" s="23" t="str">
        <f t="shared" ca="1" si="191"/>
        <v>61-70</v>
      </c>
      <c r="I2611" s="24" t="s">
        <v>630</v>
      </c>
      <c r="J2611" s="24" t="s">
        <v>56</v>
      </c>
      <c r="K2611" s="24" t="s">
        <v>43</v>
      </c>
      <c r="L2611" s="24" t="s">
        <v>44</v>
      </c>
      <c r="M2611" s="24" t="s">
        <v>57</v>
      </c>
      <c r="N2611" s="23">
        <v>10</v>
      </c>
      <c r="O2611" s="22" t="str">
        <f>VLOOKUP(A2611,[1]CustomerAddress!$A$1:$F$3997,2)</f>
        <v>1031 Kennedy Way</v>
      </c>
      <c r="P2611" s="22">
        <f>VLOOKUP(A2611,[1]CustomerAddress!$A$1:$F$3997,3)</f>
        <v>4507</v>
      </c>
      <c r="Q2611" s="22" t="str">
        <f>VLOOKUP(A2611,[1]CustomerAddress!$A$1:$F$3997,4)</f>
        <v>QLD</v>
      </c>
      <c r="R2611" s="22" t="str">
        <f>VLOOKUP(A2611,[1]CustomerAddress!$A$1:$F$3997,5)</f>
        <v>Australia</v>
      </c>
      <c r="S2611" s="22">
        <f>VLOOKUP(A2611,[1]CustomerAddress!$A$1:$F$3997,6)</f>
        <v>7</v>
      </c>
      <c r="T2611" s="22" t="str">
        <f>VLOOKUP(A2611,Labels!$A$5:$I$3497,9)</f>
        <v>Almost Lost Customer</v>
      </c>
    </row>
    <row r="2612" spans="1:20" s="22" customFormat="1" ht="15.75" hidden="1" customHeight="1" x14ac:dyDescent="0.25">
      <c r="A2612" s="23">
        <v>2611</v>
      </c>
      <c r="B2612" s="24" t="s">
        <v>2216</v>
      </c>
      <c r="C2612" s="24" t="s">
        <v>4932</v>
      </c>
      <c r="D2612" s="24" t="s">
        <v>40</v>
      </c>
      <c r="E2612" s="23">
        <v>36</v>
      </c>
      <c r="F2612" s="25">
        <v>33287</v>
      </c>
      <c r="G2612" s="23">
        <f t="shared" ca="1" si="192"/>
        <v>30.150173182711814</v>
      </c>
      <c r="H2612" s="23"/>
      <c r="I2612" s="24" t="s">
        <v>596</v>
      </c>
      <c r="J2612" s="24" t="s">
        <v>50</v>
      </c>
      <c r="K2612" s="24" t="s">
        <v>62</v>
      </c>
      <c r="L2612" s="24" t="s">
        <v>44</v>
      </c>
      <c r="M2612" s="24" t="s">
        <v>57</v>
      </c>
      <c r="N2612" s="23">
        <v>9</v>
      </c>
    </row>
    <row r="2613" spans="1:20" s="22" customFormat="1" ht="15.75" customHeight="1" x14ac:dyDescent="0.25">
      <c r="A2613" s="23">
        <v>2612</v>
      </c>
      <c r="B2613" s="24" t="s">
        <v>4933</v>
      </c>
      <c r="C2613" s="24" t="s">
        <v>4934</v>
      </c>
      <c r="D2613" s="24" t="s">
        <v>48</v>
      </c>
      <c r="E2613" s="23">
        <v>33</v>
      </c>
      <c r="F2613" s="25">
        <v>25323</v>
      </c>
      <c r="G2613" s="23">
        <f t="shared" ca="1" si="192"/>
        <v>51.969351264903594</v>
      </c>
      <c r="H2613" s="23" t="str">
        <f t="shared" ref="H2613:H2627" ca="1" si="193">IF(G2613&lt;=10,"0-10",IF(AND(G2613&gt;10,G2613&lt;=20),"11-20",IF(AND(G2613&gt;20,G2613&lt;=30),"21-30",IF(AND(G2613&gt;30,G2613&lt;=40),"31-40",IF(AND(G2613&gt;40,G2613&lt;=50),"41-50",IF(AND(G2613&gt;50,G2613&lt;=60),"51-60",IF(AND(G2613&gt;60,G2613&lt;=70),"61-70",IF(AND(G2613&gt;70,G2613&lt;=80),"71-80",IF(AND(G2613&gt;80,G2613&lt;=90),"81-90",IF(G2613&gt;90,"91-100"))))))))))</f>
        <v>51-60</v>
      </c>
      <c r="I2613" s="24" t="s">
        <v>561</v>
      </c>
      <c r="J2613" s="24" t="s">
        <v>65</v>
      </c>
      <c r="K2613" s="24" t="s">
        <v>62</v>
      </c>
      <c r="L2613" s="24" t="s">
        <v>44</v>
      </c>
      <c r="M2613" s="24" t="s">
        <v>57</v>
      </c>
      <c r="N2613" s="23">
        <v>18</v>
      </c>
      <c r="O2613" s="22" t="str">
        <f>VLOOKUP(A2613,[1]CustomerAddress!$A$1:$F$3997,2)</f>
        <v>20 Del Mar Circle</v>
      </c>
      <c r="P2613" s="22">
        <f>VLOOKUP(A2613,[1]CustomerAddress!$A$1:$F$3997,3)</f>
        <v>2450</v>
      </c>
      <c r="Q2613" s="22" t="str">
        <f>VLOOKUP(A2613,[1]CustomerAddress!$A$1:$F$3997,4)</f>
        <v>NSW</v>
      </c>
      <c r="R2613" s="22" t="str">
        <f>VLOOKUP(A2613,[1]CustomerAddress!$A$1:$F$3997,5)</f>
        <v>Australia</v>
      </c>
      <c r="S2613" s="22">
        <f>VLOOKUP(A2613,[1]CustomerAddress!$A$1:$F$3997,6)</f>
        <v>9</v>
      </c>
      <c r="T2613" s="22" t="str">
        <f>VLOOKUP(A2613,Labels!$A$5:$I$3497,9)</f>
        <v>Lost Customer</v>
      </c>
    </row>
    <row r="2614" spans="1:20" s="22" customFormat="1" ht="15.75" customHeight="1" x14ac:dyDescent="0.25">
      <c r="A2614" s="23">
        <v>2613</v>
      </c>
      <c r="B2614" s="24" t="s">
        <v>4935</v>
      </c>
      <c r="C2614" s="24" t="s">
        <v>4936</v>
      </c>
      <c r="D2614" s="24" t="s">
        <v>48</v>
      </c>
      <c r="E2614" s="23">
        <v>78</v>
      </c>
      <c r="F2614" s="25">
        <v>24271</v>
      </c>
      <c r="G2614" s="23">
        <f t="shared" ca="1" si="192"/>
        <v>54.851543045725514</v>
      </c>
      <c r="H2614" s="23" t="str">
        <f t="shared" ca="1" si="193"/>
        <v>51-60</v>
      </c>
      <c r="J2614" s="24" t="s">
        <v>42</v>
      </c>
      <c r="K2614" s="24" t="s">
        <v>43</v>
      </c>
      <c r="L2614" s="24" t="s">
        <v>44</v>
      </c>
      <c r="M2614" s="24" t="s">
        <v>45</v>
      </c>
      <c r="N2614" s="23">
        <v>16</v>
      </c>
      <c r="O2614" s="22" t="str">
        <f>VLOOKUP(A2614,[1]CustomerAddress!$A$1:$F$3997,2)</f>
        <v>3024 Butternut Crossing</v>
      </c>
      <c r="P2614" s="22">
        <f>VLOOKUP(A2614,[1]CustomerAddress!$A$1:$F$3997,3)</f>
        <v>2087</v>
      </c>
      <c r="Q2614" s="22" t="str">
        <f>VLOOKUP(A2614,[1]CustomerAddress!$A$1:$F$3997,4)</f>
        <v>NSW</v>
      </c>
      <c r="R2614" s="22" t="str">
        <f>VLOOKUP(A2614,[1]CustomerAddress!$A$1:$F$3997,5)</f>
        <v>Australia</v>
      </c>
      <c r="S2614" s="22">
        <f>VLOOKUP(A2614,[1]CustomerAddress!$A$1:$F$3997,6)</f>
        <v>11</v>
      </c>
      <c r="T2614" s="22" t="str">
        <f>VLOOKUP(A2614,Labels!$A$5:$I$3497,9)</f>
        <v>Evasive Customer</v>
      </c>
    </row>
    <row r="2615" spans="1:20" s="22" customFormat="1" ht="15.75" customHeight="1" x14ac:dyDescent="0.25">
      <c r="A2615" s="23">
        <v>2614</v>
      </c>
      <c r="B2615" s="24" t="s">
        <v>4937</v>
      </c>
      <c r="C2615" s="24" t="s">
        <v>4938</v>
      </c>
      <c r="D2615" s="24" t="s">
        <v>48</v>
      </c>
      <c r="E2615" s="23">
        <v>65</v>
      </c>
      <c r="F2615" s="25">
        <v>21109</v>
      </c>
      <c r="G2615" s="23">
        <f t="shared" ca="1" si="192"/>
        <v>63.514556744355652</v>
      </c>
      <c r="H2615" s="23" t="str">
        <f t="shared" ca="1" si="193"/>
        <v>61-70</v>
      </c>
      <c r="J2615" s="24" t="s">
        <v>65</v>
      </c>
      <c r="K2615" s="24" t="s">
        <v>66</v>
      </c>
      <c r="L2615" s="24" t="s">
        <v>44</v>
      </c>
      <c r="M2615" s="24" t="s">
        <v>57</v>
      </c>
      <c r="N2615" s="23">
        <v>18</v>
      </c>
      <c r="O2615" s="22" t="str">
        <f>VLOOKUP(A2615,[1]CustomerAddress!$A$1:$F$3997,2)</f>
        <v>93124 Monterey Plaza</v>
      </c>
      <c r="P2615" s="22">
        <f>VLOOKUP(A2615,[1]CustomerAddress!$A$1:$F$3997,3)</f>
        <v>3000</v>
      </c>
      <c r="Q2615" s="22" t="str">
        <f>VLOOKUP(A2615,[1]CustomerAddress!$A$1:$F$3997,4)</f>
        <v>VIC</v>
      </c>
      <c r="R2615" s="22" t="str">
        <f>VLOOKUP(A2615,[1]CustomerAddress!$A$1:$F$3997,5)</f>
        <v>Australia</v>
      </c>
      <c r="S2615" s="22">
        <f>VLOOKUP(A2615,[1]CustomerAddress!$A$1:$F$3997,6)</f>
        <v>7</v>
      </c>
      <c r="T2615" s="22" t="str">
        <f>VLOOKUP(A2615,Labels!$A$5:$I$3497,9)</f>
        <v>Late Bloomer</v>
      </c>
    </row>
    <row r="2616" spans="1:20" s="22" customFormat="1" ht="15.75" customHeight="1" x14ac:dyDescent="0.25">
      <c r="A2616" s="23">
        <v>2615</v>
      </c>
      <c r="B2616" s="24" t="s">
        <v>2112</v>
      </c>
      <c r="D2616" s="24" t="s">
        <v>40</v>
      </c>
      <c r="E2616" s="23">
        <v>23</v>
      </c>
      <c r="F2616" s="25">
        <v>36020</v>
      </c>
      <c r="G2616" s="23">
        <f t="shared" ca="1" si="192"/>
        <v>22.662501949835104</v>
      </c>
      <c r="H2616" s="23" t="str">
        <f t="shared" ca="1" si="193"/>
        <v>21-30</v>
      </c>
      <c r="I2616" s="24" t="s">
        <v>642</v>
      </c>
      <c r="J2616" s="24" t="s">
        <v>50</v>
      </c>
      <c r="K2616" s="24" t="s">
        <v>43</v>
      </c>
      <c r="L2616" s="24" t="s">
        <v>44</v>
      </c>
      <c r="M2616" s="24" t="s">
        <v>45</v>
      </c>
      <c r="N2616" s="23">
        <v>1</v>
      </c>
      <c r="O2616" s="22" t="str">
        <f>VLOOKUP(A2616,[1]CustomerAddress!$A$1:$F$3997,2)</f>
        <v>51313 Fulton Junction</v>
      </c>
      <c r="P2616" s="22">
        <f>VLOOKUP(A2616,[1]CustomerAddress!$A$1:$F$3997,3)</f>
        <v>2580</v>
      </c>
      <c r="Q2616" s="22" t="str">
        <f>VLOOKUP(A2616,[1]CustomerAddress!$A$1:$F$3997,4)</f>
        <v>NSW</v>
      </c>
      <c r="R2616" s="22" t="str">
        <f>VLOOKUP(A2616,[1]CustomerAddress!$A$1:$F$3997,5)</f>
        <v>Australia</v>
      </c>
      <c r="S2616" s="22">
        <f>VLOOKUP(A2616,[1]CustomerAddress!$A$1:$F$3997,6)</f>
        <v>7</v>
      </c>
      <c r="T2616" s="22" t="str">
        <f>VLOOKUP(A2616,Labels!$A$5:$I$3497,9)</f>
        <v>Losing Customer</v>
      </c>
    </row>
    <row r="2617" spans="1:20" s="22" customFormat="1" ht="15.75" customHeight="1" x14ac:dyDescent="0.25">
      <c r="A2617" s="23">
        <v>2616</v>
      </c>
      <c r="B2617" s="24" t="s">
        <v>1259</v>
      </c>
      <c r="C2617" s="24" t="s">
        <v>4939</v>
      </c>
      <c r="D2617" s="24" t="s">
        <v>40</v>
      </c>
      <c r="E2617" s="23">
        <v>28</v>
      </c>
      <c r="F2617" s="25">
        <v>25730</v>
      </c>
      <c r="G2617" s="23">
        <f t="shared" ca="1" si="192"/>
        <v>50.854282771752914</v>
      </c>
      <c r="H2617" s="23" t="str">
        <f t="shared" ca="1" si="193"/>
        <v>51-60</v>
      </c>
      <c r="I2617" s="24" t="s">
        <v>642</v>
      </c>
      <c r="J2617" s="24" t="s">
        <v>61</v>
      </c>
      <c r="K2617" s="24" t="s">
        <v>66</v>
      </c>
      <c r="L2617" s="24" t="s">
        <v>44</v>
      </c>
      <c r="M2617" s="24" t="s">
        <v>45</v>
      </c>
      <c r="N2617" s="23">
        <v>13</v>
      </c>
      <c r="O2617" s="22" t="str">
        <f>VLOOKUP(A2617,[1]CustomerAddress!$A$1:$F$3997,2)</f>
        <v>889 Sundown Trail</v>
      </c>
      <c r="P2617" s="22">
        <f>VLOOKUP(A2617,[1]CustomerAddress!$A$1:$F$3997,3)</f>
        <v>2162</v>
      </c>
      <c r="Q2617" s="22" t="str">
        <f>VLOOKUP(A2617,[1]CustomerAddress!$A$1:$F$3997,4)</f>
        <v>NSW</v>
      </c>
      <c r="R2617" s="22" t="str">
        <f>VLOOKUP(A2617,[1]CustomerAddress!$A$1:$F$3997,5)</f>
        <v>Australia</v>
      </c>
      <c r="S2617" s="22">
        <f>VLOOKUP(A2617,[1]CustomerAddress!$A$1:$F$3997,6)</f>
        <v>9</v>
      </c>
      <c r="T2617" s="22" t="str">
        <f>VLOOKUP(A2617,Labels!$A$5:$I$3497,9)</f>
        <v>Recent Customer</v>
      </c>
    </row>
    <row r="2618" spans="1:20" s="22" customFormat="1" ht="15.75" customHeight="1" x14ac:dyDescent="0.25">
      <c r="A2618" s="23">
        <v>2617</v>
      </c>
      <c r="B2618" s="24" t="s">
        <v>2243</v>
      </c>
      <c r="C2618" s="24" t="s">
        <v>4940</v>
      </c>
      <c r="D2618" s="24" t="s">
        <v>40</v>
      </c>
      <c r="E2618" s="23">
        <v>79</v>
      </c>
      <c r="F2618" s="25">
        <v>21843</v>
      </c>
      <c r="G2618" s="23">
        <f t="shared" ca="1" si="192"/>
        <v>61.503597840246059</v>
      </c>
      <c r="H2618" s="23" t="str">
        <f t="shared" ca="1" si="193"/>
        <v>61-70</v>
      </c>
      <c r="J2618" s="24" t="s">
        <v>42</v>
      </c>
      <c r="K2618" s="24" t="s">
        <v>66</v>
      </c>
      <c r="L2618" s="24" t="s">
        <v>44</v>
      </c>
      <c r="M2618" s="24" t="s">
        <v>57</v>
      </c>
      <c r="N2618" s="23">
        <v>18</v>
      </c>
      <c r="O2618" s="22" t="str">
        <f>VLOOKUP(A2618,[1]CustomerAddress!$A$1:$F$3997,2)</f>
        <v>55590 Ridgeview Court</v>
      </c>
      <c r="P2618" s="22">
        <f>VLOOKUP(A2618,[1]CustomerAddress!$A$1:$F$3997,3)</f>
        <v>2147</v>
      </c>
      <c r="Q2618" s="22" t="str">
        <f>VLOOKUP(A2618,[1]CustomerAddress!$A$1:$F$3997,4)</f>
        <v>NSW</v>
      </c>
      <c r="R2618" s="22" t="str">
        <f>VLOOKUP(A2618,[1]CustomerAddress!$A$1:$F$3997,5)</f>
        <v>Australia</v>
      </c>
      <c r="S2618" s="22">
        <f>VLOOKUP(A2618,[1]CustomerAddress!$A$1:$F$3997,6)</f>
        <v>9</v>
      </c>
      <c r="T2618" s="22" t="str">
        <f>VLOOKUP(A2618,Labels!$A$5:$I$3497,9)</f>
        <v>Almost Lost Customer</v>
      </c>
    </row>
    <row r="2619" spans="1:20" s="22" customFormat="1" ht="15.75" customHeight="1" x14ac:dyDescent="0.25">
      <c r="A2619" s="23">
        <v>2618</v>
      </c>
      <c r="B2619" s="24" t="s">
        <v>3153</v>
      </c>
      <c r="C2619" s="24" t="s">
        <v>4941</v>
      </c>
      <c r="D2619" s="24" t="s">
        <v>48</v>
      </c>
      <c r="E2619" s="23">
        <v>85</v>
      </c>
      <c r="F2619" s="25">
        <v>28473</v>
      </c>
      <c r="G2619" s="23">
        <f t="shared" ca="1" si="192"/>
        <v>43.339214278602228</v>
      </c>
      <c r="H2619" s="23" t="str">
        <f t="shared" ca="1" si="193"/>
        <v>41-50</v>
      </c>
      <c r="I2619" s="24" t="s">
        <v>2078</v>
      </c>
      <c r="J2619" s="24" t="s">
        <v>61</v>
      </c>
      <c r="K2619" s="24" t="s">
        <v>43</v>
      </c>
      <c r="L2619" s="24" t="s">
        <v>44</v>
      </c>
      <c r="M2619" s="24" t="s">
        <v>57</v>
      </c>
      <c r="N2619" s="23">
        <v>4</v>
      </c>
      <c r="O2619" s="22" t="str">
        <f>VLOOKUP(A2619,[1]CustomerAddress!$A$1:$F$3997,2)</f>
        <v>2271 Fordem Plaza</v>
      </c>
      <c r="P2619" s="22">
        <f>VLOOKUP(A2619,[1]CustomerAddress!$A$1:$F$3997,3)</f>
        <v>2780</v>
      </c>
      <c r="Q2619" s="22" t="str">
        <f>VLOOKUP(A2619,[1]CustomerAddress!$A$1:$F$3997,4)</f>
        <v>NSW</v>
      </c>
      <c r="R2619" s="22" t="str">
        <f>VLOOKUP(A2619,[1]CustomerAddress!$A$1:$F$3997,5)</f>
        <v>Australia</v>
      </c>
      <c r="S2619" s="22">
        <f>VLOOKUP(A2619,[1]CustomerAddress!$A$1:$F$3997,6)</f>
        <v>8</v>
      </c>
      <c r="T2619" s="22" t="str">
        <f>VLOOKUP(A2619,Labels!$A$5:$I$3497,9)</f>
        <v>Very Loyal</v>
      </c>
    </row>
    <row r="2620" spans="1:20" s="22" customFormat="1" ht="15.75" customHeight="1" x14ac:dyDescent="0.25">
      <c r="A2620" s="23">
        <v>2619</v>
      </c>
      <c r="B2620" s="24" t="s">
        <v>4942</v>
      </c>
      <c r="C2620" s="24" t="s">
        <v>4943</v>
      </c>
      <c r="D2620" s="24" t="s">
        <v>40</v>
      </c>
      <c r="E2620" s="23">
        <v>62</v>
      </c>
      <c r="F2620" s="25">
        <v>28676</v>
      </c>
      <c r="G2620" s="23">
        <f t="shared" ca="1" si="192"/>
        <v>42.783049895040584</v>
      </c>
      <c r="H2620" s="23" t="str">
        <f t="shared" ca="1" si="193"/>
        <v>41-50</v>
      </c>
      <c r="I2620" s="24" t="s">
        <v>395</v>
      </c>
      <c r="J2620" s="24" t="s">
        <v>50</v>
      </c>
      <c r="K2620" s="24" t="s">
        <v>66</v>
      </c>
      <c r="L2620" s="24" t="s">
        <v>44</v>
      </c>
      <c r="M2620" s="24" t="s">
        <v>45</v>
      </c>
      <c r="N2620" s="23">
        <v>14</v>
      </c>
      <c r="O2620" s="22" t="str">
        <f>VLOOKUP(A2620,[1]CustomerAddress!$A$1:$F$3997,2)</f>
        <v>25 Parkside Terrace</v>
      </c>
      <c r="P2620" s="22">
        <f>VLOOKUP(A2620,[1]CustomerAddress!$A$1:$F$3997,3)</f>
        <v>4570</v>
      </c>
      <c r="Q2620" s="22" t="str">
        <f>VLOOKUP(A2620,[1]CustomerAddress!$A$1:$F$3997,4)</f>
        <v>QLD</v>
      </c>
      <c r="R2620" s="22" t="str">
        <f>VLOOKUP(A2620,[1]CustomerAddress!$A$1:$F$3997,5)</f>
        <v>Australia</v>
      </c>
      <c r="S2620" s="22">
        <f>VLOOKUP(A2620,[1]CustomerAddress!$A$1:$F$3997,6)</f>
        <v>3</v>
      </c>
      <c r="T2620" s="22" t="str">
        <f>VLOOKUP(A2620,Labels!$A$5:$I$3497,9)</f>
        <v>High Risk Customer</v>
      </c>
    </row>
    <row r="2621" spans="1:20" s="22" customFormat="1" ht="15.75" customHeight="1" x14ac:dyDescent="0.25">
      <c r="A2621" s="23">
        <v>2620</v>
      </c>
      <c r="B2621" s="24" t="s">
        <v>4944</v>
      </c>
      <c r="C2621" s="24" t="s">
        <v>4945</v>
      </c>
      <c r="D2621" s="24" t="s">
        <v>48</v>
      </c>
      <c r="E2621" s="23">
        <v>26</v>
      </c>
      <c r="F2621" s="25">
        <v>36280</v>
      </c>
      <c r="G2621" s="23">
        <f t="shared" ca="1" si="192"/>
        <v>21.950173182711815</v>
      </c>
      <c r="H2621" s="23" t="str">
        <f t="shared" ca="1" si="193"/>
        <v>21-30</v>
      </c>
      <c r="I2621" s="24" t="s">
        <v>301</v>
      </c>
      <c r="J2621" s="24" t="s">
        <v>84</v>
      </c>
      <c r="K2621" s="24" t="s">
        <v>43</v>
      </c>
      <c r="L2621" s="24" t="s">
        <v>44</v>
      </c>
      <c r="M2621" s="24" t="s">
        <v>57</v>
      </c>
      <c r="N2621" s="23">
        <v>1</v>
      </c>
      <c r="O2621" s="22" t="str">
        <f>VLOOKUP(A2621,[1]CustomerAddress!$A$1:$F$3997,2)</f>
        <v>61 Northfield Pass</v>
      </c>
      <c r="P2621" s="22">
        <f>VLOOKUP(A2621,[1]CustomerAddress!$A$1:$F$3997,3)</f>
        <v>2190</v>
      </c>
      <c r="Q2621" s="22" t="str">
        <f>VLOOKUP(A2621,[1]CustomerAddress!$A$1:$F$3997,4)</f>
        <v>NSW</v>
      </c>
      <c r="R2621" s="22" t="str">
        <f>VLOOKUP(A2621,[1]CustomerAddress!$A$1:$F$3997,5)</f>
        <v>Australia</v>
      </c>
      <c r="S2621" s="22">
        <f>VLOOKUP(A2621,[1]CustomerAddress!$A$1:$F$3997,6)</f>
        <v>10</v>
      </c>
      <c r="T2621" s="22" t="str">
        <f>VLOOKUP(A2621,Labels!$A$5:$I$3497,9)</f>
        <v>Recent Customer</v>
      </c>
    </row>
    <row r="2622" spans="1:20" s="22" customFormat="1" ht="15.75" customHeight="1" x14ac:dyDescent="0.25">
      <c r="A2622" s="23">
        <v>2621</v>
      </c>
      <c r="B2622" s="24" t="s">
        <v>4946</v>
      </c>
      <c r="C2622" s="24" t="s">
        <v>4947</v>
      </c>
      <c r="D2622" s="24" t="s">
        <v>40</v>
      </c>
      <c r="E2622" s="23">
        <v>24</v>
      </c>
      <c r="F2622" s="25">
        <v>27081</v>
      </c>
      <c r="G2622" s="23">
        <f t="shared" ca="1" si="192"/>
        <v>47.152912908739211</v>
      </c>
      <c r="H2622" s="23" t="str">
        <f t="shared" ca="1" si="193"/>
        <v>41-50</v>
      </c>
      <c r="I2622" s="24" t="s">
        <v>163</v>
      </c>
      <c r="J2622" s="24" t="s">
        <v>164</v>
      </c>
      <c r="K2622" s="24" t="s">
        <v>66</v>
      </c>
      <c r="L2622" s="24" t="s">
        <v>44</v>
      </c>
      <c r="M2622" s="24" t="s">
        <v>57</v>
      </c>
      <c r="N2622" s="23">
        <v>15</v>
      </c>
      <c r="O2622" s="22" t="str">
        <f>VLOOKUP(A2622,[1]CustomerAddress!$A$1:$F$3997,2)</f>
        <v>536 Crowley Crossing</v>
      </c>
      <c r="P2622" s="22">
        <f>VLOOKUP(A2622,[1]CustomerAddress!$A$1:$F$3997,3)</f>
        <v>2167</v>
      </c>
      <c r="Q2622" s="22" t="str">
        <f>VLOOKUP(A2622,[1]CustomerAddress!$A$1:$F$3997,4)</f>
        <v>NSW</v>
      </c>
      <c r="R2622" s="22" t="str">
        <f>VLOOKUP(A2622,[1]CustomerAddress!$A$1:$F$3997,5)</f>
        <v>Australia</v>
      </c>
      <c r="S2622" s="22">
        <f>VLOOKUP(A2622,[1]CustomerAddress!$A$1:$F$3997,6)</f>
        <v>7</v>
      </c>
      <c r="T2622" s="22" t="str">
        <f>VLOOKUP(A2622,Labels!$A$5:$I$3497,9)</f>
        <v>Very Loyal</v>
      </c>
    </row>
    <row r="2623" spans="1:20" s="22" customFormat="1" ht="15.75" customHeight="1" x14ac:dyDescent="0.25">
      <c r="A2623" s="23">
        <v>2622</v>
      </c>
      <c r="B2623" s="24" t="s">
        <v>4948</v>
      </c>
      <c r="C2623" s="24" t="s">
        <v>4949</v>
      </c>
      <c r="D2623" s="24" t="s">
        <v>48</v>
      </c>
      <c r="E2623" s="23">
        <v>13</v>
      </c>
      <c r="F2623" s="25">
        <v>29199</v>
      </c>
      <c r="G2623" s="23">
        <f t="shared" ca="1" si="192"/>
        <v>41.350173182711814</v>
      </c>
      <c r="H2623" s="23" t="str">
        <f t="shared" ca="1" si="193"/>
        <v>41-50</v>
      </c>
      <c r="I2623" s="24" t="s">
        <v>2642</v>
      </c>
      <c r="J2623" s="24" t="s">
        <v>50</v>
      </c>
      <c r="K2623" s="24" t="s">
        <v>43</v>
      </c>
      <c r="L2623" s="24" t="s">
        <v>44</v>
      </c>
      <c r="M2623" s="24" t="s">
        <v>57</v>
      </c>
      <c r="N2623" s="23">
        <v>16</v>
      </c>
      <c r="O2623" s="22" t="str">
        <f>VLOOKUP(A2623,[1]CustomerAddress!$A$1:$F$3997,2)</f>
        <v>0 Erie Lane</v>
      </c>
      <c r="P2623" s="22">
        <f>VLOOKUP(A2623,[1]CustomerAddress!$A$1:$F$3997,3)</f>
        <v>4405</v>
      </c>
      <c r="Q2623" s="22" t="str">
        <f>VLOOKUP(A2623,[1]CustomerAddress!$A$1:$F$3997,4)</f>
        <v>QLD</v>
      </c>
      <c r="R2623" s="22" t="str">
        <f>VLOOKUP(A2623,[1]CustomerAddress!$A$1:$F$3997,5)</f>
        <v>Australia</v>
      </c>
      <c r="S2623" s="22">
        <f>VLOOKUP(A2623,[1]CustomerAddress!$A$1:$F$3997,6)</f>
        <v>1</v>
      </c>
      <c r="T2623" s="22" t="str">
        <f>VLOOKUP(A2623,Labels!$A$5:$I$3497,9)</f>
        <v>Very Loyal</v>
      </c>
    </row>
    <row r="2624" spans="1:20" s="22" customFormat="1" ht="15.75" customHeight="1" x14ac:dyDescent="0.25">
      <c r="A2624" s="23">
        <v>2623</v>
      </c>
      <c r="B2624" s="24" t="s">
        <v>4950</v>
      </c>
      <c r="C2624" s="24" t="s">
        <v>4951</v>
      </c>
      <c r="D2624" s="24" t="s">
        <v>48</v>
      </c>
      <c r="E2624" s="23">
        <v>42</v>
      </c>
      <c r="F2624" s="25">
        <v>30160</v>
      </c>
      <c r="G2624" s="23">
        <f t="shared" ca="1" si="192"/>
        <v>38.717296470383047</v>
      </c>
      <c r="H2624" s="23" t="str">
        <f t="shared" ca="1" si="193"/>
        <v>31-40</v>
      </c>
      <c r="I2624" s="24" t="s">
        <v>1548</v>
      </c>
      <c r="J2624" s="24" t="s">
        <v>54</v>
      </c>
      <c r="K2624" s="24" t="s">
        <v>43</v>
      </c>
      <c r="L2624" s="24" t="s">
        <v>44</v>
      </c>
      <c r="M2624" s="24" t="s">
        <v>45</v>
      </c>
      <c r="N2624" s="23">
        <v>15</v>
      </c>
      <c r="O2624" s="22" t="str">
        <f>VLOOKUP(A2624,[1]CustomerAddress!$A$1:$F$3997,2)</f>
        <v>9837 Granby Alley</v>
      </c>
      <c r="P2624" s="22">
        <f>VLOOKUP(A2624,[1]CustomerAddress!$A$1:$F$3997,3)</f>
        <v>2445</v>
      </c>
      <c r="Q2624" s="22" t="str">
        <f>VLOOKUP(A2624,[1]CustomerAddress!$A$1:$F$3997,4)</f>
        <v>NSW</v>
      </c>
      <c r="R2624" s="22" t="str">
        <f>VLOOKUP(A2624,[1]CustomerAddress!$A$1:$F$3997,5)</f>
        <v>Australia</v>
      </c>
      <c r="S2624" s="22">
        <f>VLOOKUP(A2624,[1]CustomerAddress!$A$1:$F$3997,6)</f>
        <v>7</v>
      </c>
      <c r="T2624" s="22" t="str">
        <f>VLOOKUP(A2624,Labels!$A$5:$I$3497,9)</f>
        <v>Becoming Loyal</v>
      </c>
    </row>
    <row r="2625" spans="1:20" s="22" customFormat="1" ht="15.75" customHeight="1" x14ac:dyDescent="0.25">
      <c r="A2625" s="23">
        <v>2624</v>
      </c>
      <c r="B2625" s="24" t="s">
        <v>4952</v>
      </c>
      <c r="C2625" s="24" t="s">
        <v>4953</v>
      </c>
      <c r="D2625" s="24" t="s">
        <v>48</v>
      </c>
      <c r="E2625" s="23">
        <v>37</v>
      </c>
      <c r="F2625" s="25">
        <v>23566</v>
      </c>
      <c r="G2625" s="23">
        <f t="shared" ca="1" si="192"/>
        <v>56.783049895040584</v>
      </c>
      <c r="H2625" s="23" t="str">
        <f t="shared" ca="1" si="193"/>
        <v>51-60</v>
      </c>
      <c r="I2625" s="24" t="s">
        <v>308</v>
      </c>
      <c r="J2625" s="24" t="s">
        <v>65</v>
      </c>
      <c r="K2625" s="24" t="s">
        <v>43</v>
      </c>
      <c r="L2625" s="24" t="s">
        <v>44</v>
      </c>
      <c r="M2625" s="24" t="s">
        <v>45</v>
      </c>
      <c r="N2625" s="23">
        <v>11</v>
      </c>
      <c r="O2625" s="22" t="str">
        <f>VLOOKUP(A2625,[1]CustomerAddress!$A$1:$F$3997,2)</f>
        <v>8 Lake View Way</v>
      </c>
      <c r="P2625" s="22">
        <f>VLOOKUP(A2625,[1]CustomerAddress!$A$1:$F$3997,3)</f>
        <v>3977</v>
      </c>
      <c r="Q2625" s="22" t="str">
        <f>VLOOKUP(A2625,[1]CustomerAddress!$A$1:$F$3997,4)</f>
        <v>VIC</v>
      </c>
      <c r="R2625" s="22" t="str">
        <f>VLOOKUP(A2625,[1]CustomerAddress!$A$1:$F$3997,5)</f>
        <v>Australia</v>
      </c>
      <c r="S2625" s="22">
        <f>VLOOKUP(A2625,[1]CustomerAddress!$A$1:$F$3997,6)</f>
        <v>7</v>
      </c>
      <c r="T2625" s="22" t="str">
        <f>VLOOKUP(A2625,Labels!$A$5:$I$3497,9)</f>
        <v>Late Bloomer</v>
      </c>
    </row>
    <row r="2626" spans="1:20" s="22" customFormat="1" ht="15.75" customHeight="1" x14ac:dyDescent="0.25">
      <c r="A2626" s="23">
        <v>2625</v>
      </c>
      <c r="B2626" s="24" t="s">
        <v>652</v>
      </c>
      <c r="C2626" s="24" t="s">
        <v>4954</v>
      </c>
      <c r="D2626" s="24" t="s">
        <v>40</v>
      </c>
      <c r="E2626" s="23">
        <v>45</v>
      </c>
      <c r="F2626" s="25">
        <v>26374</v>
      </c>
      <c r="G2626" s="23">
        <f t="shared" ca="1" si="192"/>
        <v>49.089899210109074</v>
      </c>
      <c r="H2626" s="23" t="str">
        <f t="shared" ca="1" si="193"/>
        <v>41-50</v>
      </c>
      <c r="I2626" s="24" t="s">
        <v>118</v>
      </c>
      <c r="J2626" s="24" t="s">
        <v>84</v>
      </c>
      <c r="K2626" s="24" t="s">
        <v>62</v>
      </c>
      <c r="L2626" s="24" t="s">
        <v>44</v>
      </c>
      <c r="M2626" s="24" t="s">
        <v>45</v>
      </c>
      <c r="N2626" s="23">
        <v>8</v>
      </c>
      <c r="O2626" s="22" t="str">
        <f>VLOOKUP(A2626,[1]CustomerAddress!$A$1:$F$3997,2)</f>
        <v>1567 Schiller Street</v>
      </c>
      <c r="P2626" s="22">
        <f>VLOOKUP(A2626,[1]CustomerAddress!$A$1:$F$3997,3)</f>
        <v>3810</v>
      </c>
      <c r="Q2626" s="22" t="str">
        <f>VLOOKUP(A2626,[1]CustomerAddress!$A$1:$F$3997,4)</f>
        <v>VIC</v>
      </c>
      <c r="R2626" s="22" t="str">
        <f>VLOOKUP(A2626,[1]CustomerAddress!$A$1:$F$3997,5)</f>
        <v>Australia</v>
      </c>
      <c r="S2626" s="22">
        <f>VLOOKUP(A2626,[1]CustomerAddress!$A$1:$F$3997,6)</f>
        <v>6</v>
      </c>
      <c r="T2626" s="22" t="str">
        <f>VLOOKUP(A2626,Labels!$A$5:$I$3497,9)</f>
        <v>Almost Lost Customer</v>
      </c>
    </row>
    <row r="2627" spans="1:20" s="22" customFormat="1" ht="15.75" customHeight="1" x14ac:dyDescent="0.25">
      <c r="A2627" s="23">
        <v>2626</v>
      </c>
      <c r="B2627" s="24" t="s">
        <v>2782</v>
      </c>
      <c r="C2627" s="24" t="s">
        <v>4955</v>
      </c>
      <c r="D2627" s="24" t="s">
        <v>48</v>
      </c>
      <c r="E2627" s="23">
        <v>42</v>
      </c>
      <c r="F2627" s="25">
        <v>36092</v>
      </c>
      <c r="G2627" s="23">
        <f t="shared" ca="1" si="192"/>
        <v>22.465241675862501</v>
      </c>
      <c r="H2627" s="23" t="str">
        <f t="shared" ca="1" si="193"/>
        <v>21-30</v>
      </c>
      <c r="I2627" s="24" t="s">
        <v>630</v>
      </c>
      <c r="J2627" s="24" t="s">
        <v>54</v>
      </c>
      <c r="K2627" s="24" t="s">
        <v>62</v>
      </c>
      <c r="L2627" s="24" t="s">
        <v>44</v>
      </c>
      <c r="M2627" s="24" t="s">
        <v>45</v>
      </c>
      <c r="N2627" s="23">
        <v>4</v>
      </c>
      <c r="O2627" s="22" t="str">
        <f>VLOOKUP(A2627,[1]CustomerAddress!$A$1:$F$3997,2)</f>
        <v>6 Warbler Road</v>
      </c>
      <c r="P2627" s="22">
        <f>VLOOKUP(A2627,[1]CustomerAddress!$A$1:$F$3997,3)</f>
        <v>2462</v>
      </c>
      <c r="Q2627" s="22" t="str">
        <f>VLOOKUP(A2627,[1]CustomerAddress!$A$1:$F$3997,4)</f>
        <v>NSW</v>
      </c>
      <c r="R2627" s="22" t="str">
        <f>VLOOKUP(A2627,[1]CustomerAddress!$A$1:$F$3997,5)</f>
        <v>Australia</v>
      </c>
      <c r="S2627" s="22">
        <f>VLOOKUP(A2627,[1]CustomerAddress!$A$1:$F$3997,6)</f>
        <v>5</v>
      </c>
      <c r="T2627" s="22" t="str">
        <f>VLOOKUP(A2627,Labels!$A$5:$I$3497,9)</f>
        <v>Late Bloomer</v>
      </c>
    </row>
    <row r="2628" spans="1:20" s="22" customFormat="1" ht="15.75" hidden="1" customHeight="1" x14ac:dyDescent="0.25">
      <c r="A2628" s="23">
        <v>2627</v>
      </c>
      <c r="B2628" s="24" t="s">
        <v>4956</v>
      </c>
      <c r="C2628" s="24" t="s">
        <v>4957</v>
      </c>
      <c r="D2628" s="24" t="s">
        <v>40</v>
      </c>
      <c r="E2628" s="23">
        <v>7</v>
      </c>
      <c r="F2628" s="25">
        <v>26235</v>
      </c>
      <c r="G2628" s="23">
        <f t="shared" ca="1" si="192"/>
        <v>49.470721127917294</v>
      </c>
      <c r="H2628" s="23"/>
      <c r="I2628" s="24" t="s">
        <v>1688</v>
      </c>
      <c r="J2628" s="24" t="s">
        <v>65</v>
      </c>
      <c r="K2628" s="24" t="s">
        <v>43</v>
      </c>
      <c r="L2628" s="24" t="s">
        <v>44</v>
      </c>
      <c r="M2628" s="24" t="s">
        <v>45</v>
      </c>
      <c r="N2628" s="23">
        <v>12</v>
      </c>
    </row>
    <row r="2629" spans="1:20" s="22" customFormat="1" ht="15.75" customHeight="1" x14ac:dyDescent="0.25">
      <c r="A2629" s="23">
        <v>2628</v>
      </c>
      <c r="B2629" s="24" t="s">
        <v>4958</v>
      </c>
      <c r="C2629" s="24" t="s">
        <v>4959</v>
      </c>
      <c r="D2629" s="24" t="s">
        <v>48</v>
      </c>
      <c r="E2629" s="23">
        <v>29</v>
      </c>
      <c r="F2629" s="25">
        <v>37032</v>
      </c>
      <c r="G2629" s="23">
        <f t="shared" ca="1" si="192"/>
        <v>19.889899210109075</v>
      </c>
      <c r="H2629" s="23" t="str">
        <f t="shared" ref="H2629:H2642" ca="1" si="194">IF(G2629&lt;=10,"0-10",IF(AND(G2629&gt;10,G2629&lt;=20),"11-20",IF(AND(G2629&gt;20,G2629&lt;=30),"21-30",IF(AND(G2629&gt;30,G2629&lt;=40),"31-40",IF(AND(G2629&gt;40,G2629&lt;=50),"41-50",IF(AND(G2629&gt;50,G2629&lt;=60),"51-60",IF(AND(G2629&gt;60,G2629&lt;=70),"61-70",IF(AND(G2629&gt;70,G2629&lt;=80),"71-80",IF(AND(G2629&gt;80,G2629&lt;=90),"81-90",IF(G2629&gt;90,"91-100"))))))))))</f>
        <v>11-20</v>
      </c>
      <c r="I2629" s="24" t="s">
        <v>163</v>
      </c>
      <c r="J2629" s="24" t="s">
        <v>164</v>
      </c>
      <c r="K2629" s="24" t="s">
        <v>62</v>
      </c>
      <c r="L2629" s="24" t="s">
        <v>44</v>
      </c>
      <c r="M2629" s="24" t="s">
        <v>57</v>
      </c>
      <c r="N2629" s="23">
        <v>1</v>
      </c>
      <c r="O2629" s="22" t="str">
        <f>VLOOKUP(A2629,[1]CustomerAddress!$A$1:$F$3997,2)</f>
        <v>804 Shelley Junction</v>
      </c>
      <c r="P2629" s="22">
        <f>VLOOKUP(A2629,[1]CustomerAddress!$A$1:$F$3997,3)</f>
        <v>2567</v>
      </c>
      <c r="Q2629" s="22" t="str">
        <f>VLOOKUP(A2629,[1]CustomerAddress!$A$1:$F$3997,4)</f>
        <v>NSW</v>
      </c>
      <c r="R2629" s="22" t="str">
        <f>VLOOKUP(A2629,[1]CustomerAddress!$A$1:$F$3997,5)</f>
        <v>Australia</v>
      </c>
      <c r="S2629" s="22">
        <f>VLOOKUP(A2629,[1]CustomerAddress!$A$1:$F$3997,6)</f>
        <v>7</v>
      </c>
      <c r="T2629" s="22" t="str">
        <f>VLOOKUP(A2629,Labels!$A$5:$I$3497,9)</f>
        <v>Evasive Customer</v>
      </c>
    </row>
    <row r="2630" spans="1:20" s="22" customFormat="1" ht="15.75" customHeight="1" x14ac:dyDescent="0.25">
      <c r="A2630" s="23">
        <v>2629</v>
      </c>
      <c r="B2630" s="24" t="s">
        <v>302</v>
      </c>
      <c r="C2630" s="24" t="s">
        <v>4099</v>
      </c>
      <c r="D2630" s="24" t="s">
        <v>40</v>
      </c>
      <c r="E2630" s="23">
        <v>60</v>
      </c>
      <c r="F2630" s="25">
        <v>27985</v>
      </c>
      <c r="G2630" s="23">
        <f t="shared" ca="1" si="192"/>
        <v>44.67620057997209</v>
      </c>
      <c r="H2630" s="23" t="str">
        <f t="shared" ca="1" si="194"/>
        <v>41-50</v>
      </c>
      <c r="I2630" s="24" t="s">
        <v>2256</v>
      </c>
      <c r="J2630" s="24" t="s">
        <v>164</v>
      </c>
      <c r="K2630" s="24" t="s">
        <v>66</v>
      </c>
      <c r="L2630" s="24" t="s">
        <v>44</v>
      </c>
      <c r="M2630" s="24" t="s">
        <v>57</v>
      </c>
      <c r="N2630" s="23">
        <v>19</v>
      </c>
      <c r="O2630" s="22" t="str">
        <f>VLOOKUP(A2630,[1]CustomerAddress!$A$1:$F$3997,2)</f>
        <v>2 Beilfuss Plaza</v>
      </c>
      <c r="P2630" s="22">
        <f>VLOOKUP(A2630,[1]CustomerAddress!$A$1:$F$3997,3)</f>
        <v>2000</v>
      </c>
      <c r="Q2630" s="22" t="str">
        <f>VLOOKUP(A2630,[1]CustomerAddress!$A$1:$F$3997,4)</f>
        <v>NSW</v>
      </c>
      <c r="R2630" s="22" t="str">
        <f>VLOOKUP(A2630,[1]CustomerAddress!$A$1:$F$3997,5)</f>
        <v>Australia</v>
      </c>
      <c r="S2630" s="22">
        <f>VLOOKUP(A2630,[1]CustomerAddress!$A$1:$F$3997,6)</f>
        <v>9</v>
      </c>
      <c r="T2630" s="22" t="str">
        <f>VLOOKUP(A2630,Labels!$A$5:$I$3497,9)</f>
        <v>Potential Customer</v>
      </c>
    </row>
    <row r="2631" spans="1:20" s="22" customFormat="1" ht="15.75" customHeight="1" x14ac:dyDescent="0.25">
      <c r="A2631" s="23">
        <v>2630</v>
      </c>
      <c r="B2631" s="24" t="s">
        <v>4960</v>
      </c>
      <c r="D2631" s="24" t="s">
        <v>48</v>
      </c>
      <c r="E2631" s="23">
        <v>76</v>
      </c>
      <c r="F2631" s="25">
        <v>28841</v>
      </c>
      <c r="G2631" s="23">
        <f t="shared" ca="1" si="192"/>
        <v>42.330995100520035</v>
      </c>
      <c r="H2631" s="23" t="str">
        <f t="shared" ca="1" si="194"/>
        <v>41-50</v>
      </c>
      <c r="I2631" s="24" t="s">
        <v>742</v>
      </c>
      <c r="J2631" s="24" t="s">
        <v>65</v>
      </c>
      <c r="K2631" s="24" t="s">
        <v>43</v>
      </c>
      <c r="L2631" s="24" t="s">
        <v>44</v>
      </c>
      <c r="M2631" s="24" t="s">
        <v>57</v>
      </c>
      <c r="N2631" s="23">
        <v>10</v>
      </c>
      <c r="O2631" s="22" t="str">
        <f>VLOOKUP(A2631,[1]CustomerAddress!$A$1:$F$3997,2)</f>
        <v>78019 Manley Center</v>
      </c>
      <c r="P2631" s="22">
        <f>VLOOKUP(A2631,[1]CustomerAddress!$A$1:$F$3997,3)</f>
        <v>2304</v>
      </c>
      <c r="Q2631" s="22" t="str">
        <f>VLOOKUP(A2631,[1]CustomerAddress!$A$1:$F$3997,4)</f>
        <v>NSW</v>
      </c>
      <c r="R2631" s="22" t="str">
        <f>VLOOKUP(A2631,[1]CustomerAddress!$A$1:$F$3997,5)</f>
        <v>Australia</v>
      </c>
      <c r="S2631" s="22">
        <f>VLOOKUP(A2631,[1]CustomerAddress!$A$1:$F$3997,6)</f>
        <v>5</v>
      </c>
      <c r="T2631" s="22" t="str">
        <f>VLOOKUP(A2631,Labels!$A$5:$I$3497,9)</f>
        <v>Losing Customer</v>
      </c>
    </row>
    <row r="2632" spans="1:20" s="22" customFormat="1" ht="15.75" customHeight="1" x14ac:dyDescent="0.25">
      <c r="A2632" s="23">
        <v>2631</v>
      </c>
      <c r="B2632" s="24" t="s">
        <v>4961</v>
      </c>
      <c r="C2632" s="24" t="s">
        <v>4962</v>
      </c>
      <c r="D2632" s="24" t="s">
        <v>48</v>
      </c>
      <c r="E2632" s="23">
        <v>4</v>
      </c>
      <c r="F2632" s="25">
        <v>34830</v>
      </c>
      <c r="G2632" s="23">
        <f t="shared" ca="1" si="192"/>
        <v>25.922775922437843</v>
      </c>
      <c r="H2632" s="23" t="str">
        <f t="shared" ca="1" si="194"/>
        <v>21-30</v>
      </c>
      <c r="I2632" s="24" t="s">
        <v>2544</v>
      </c>
      <c r="J2632" s="24" t="s">
        <v>50</v>
      </c>
      <c r="K2632" s="24" t="s">
        <v>43</v>
      </c>
      <c r="L2632" s="24" t="s">
        <v>44</v>
      </c>
      <c r="M2632" s="24" t="s">
        <v>45</v>
      </c>
      <c r="N2632" s="23">
        <v>2</v>
      </c>
      <c r="O2632" s="22" t="str">
        <f>VLOOKUP(A2632,[1]CustomerAddress!$A$1:$F$3997,2)</f>
        <v>34 Warrior Trail</v>
      </c>
      <c r="P2632" s="22">
        <f>VLOOKUP(A2632,[1]CustomerAddress!$A$1:$F$3997,3)</f>
        <v>2759</v>
      </c>
      <c r="Q2632" s="22" t="str">
        <f>VLOOKUP(A2632,[1]CustomerAddress!$A$1:$F$3997,4)</f>
        <v>NSW</v>
      </c>
      <c r="R2632" s="22" t="str">
        <f>VLOOKUP(A2632,[1]CustomerAddress!$A$1:$F$3997,5)</f>
        <v>Australia</v>
      </c>
      <c r="S2632" s="22">
        <f>VLOOKUP(A2632,[1]CustomerAddress!$A$1:$F$3997,6)</f>
        <v>8</v>
      </c>
      <c r="T2632" s="22" t="str">
        <f>VLOOKUP(A2632,Labels!$A$5:$I$3497,9)</f>
        <v>Late Bloomer</v>
      </c>
    </row>
    <row r="2633" spans="1:20" s="22" customFormat="1" ht="15.75" customHeight="1" x14ac:dyDescent="0.25">
      <c r="A2633" s="23">
        <v>2632</v>
      </c>
      <c r="B2633" s="24" t="s">
        <v>4963</v>
      </c>
      <c r="C2633" s="24" t="s">
        <v>4964</v>
      </c>
      <c r="D2633" s="24" t="s">
        <v>48</v>
      </c>
      <c r="E2633" s="23">
        <v>18</v>
      </c>
      <c r="F2633" s="25">
        <v>24014</v>
      </c>
      <c r="G2633" s="23">
        <f t="shared" ca="1" si="192"/>
        <v>55.555652634766609</v>
      </c>
      <c r="H2633" s="23" t="str">
        <f t="shared" ca="1" si="194"/>
        <v>51-60</v>
      </c>
      <c r="J2633" s="24" t="s">
        <v>75</v>
      </c>
      <c r="K2633" s="24" t="s">
        <v>43</v>
      </c>
      <c r="L2633" s="24" t="s">
        <v>44</v>
      </c>
      <c r="M2633" s="24" t="s">
        <v>57</v>
      </c>
      <c r="N2633" s="23">
        <v>16</v>
      </c>
      <c r="O2633" s="22" t="str">
        <f>VLOOKUP(A2633,[1]CustomerAddress!$A$1:$F$3997,2)</f>
        <v>688 Straubel Junction</v>
      </c>
      <c r="P2633" s="22">
        <f>VLOOKUP(A2633,[1]CustomerAddress!$A$1:$F$3997,3)</f>
        <v>2113</v>
      </c>
      <c r="Q2633" s="22" t="str">
        <f>VLOOKUP(A2633,[1]CustomerAddress!$A$1:$F$3997,4)</f>
        <v>NSW</v>
      </c>
      <c r="R2633" s="22" t="str">
        <f>VLOOKUP(A2633,[1]CustomerAddress!$A$1:$F$3997,5)</f>
        <v>Australia</v>
      </c>
      <c r="S2633" s="22">
        <f>VLOOKUP(A2633,[1]CustomerAddress!$A$1:$F$3997,6)</f>
        <v>9</v>
      </c>
      <c r="T2633" s="22" t="str">
        <f>VLOOKUP(A2633,Labels!$A$5:$I$3497,9)</f>
        <v>Recent Customer</v>
      </c>
    </row>
    <row r="2634" spans="1:20" s="22" customFormat="1" ht="15.75" customHeight="1" x14ac:dyDescent="0.25">
      <c r="A2634" s="23">
        <v>2633</v>
      </c>
      <c r="B2634" s="24" t="s">
        <v>449</v>
      </c>
      <c r="C2634" s="24" t="s">
        <v>4965</v>
      </c>
      <c r="D2634" s="24" t="s">
        <v>40</v>
      </c>
      <c r="E2634" s="23">
        <v>47</v>
      </c>
      <c r="F2634" s="25">
        <v>25221</v>
      </c>
      <c r="G2634" s="23">
        <f t="shared" ca="1" si="192"/>
        <v>52.248803319698119</v>
      </c>
      <c r="H2634" s="23" t="str">
        <f t="shared" ca="1" si="194"/>
        <v>51-60</v>
      </c>
      <c r="J2634" s="24" t="s">
        <v>54</v>
      </c>
      <c r="K2634" s="24" t="s">
        <v>43</v>
      </c>
      <c r="L2634" s="24" t="s">
        <v>44</v>
      </c>
      <c r="M2634" s="24" t="s">
        <v>45</v>
      </c>
      <c r="N2634" s="23">
        <v>12</v>
      </c>
      <c r="O2634" s="22" t="str">
        <f>VLOOKUP(A2634,[1]CustomerAddress!$A$1:$F$3997,2)</f>
        <v>1945 Loomis Alley</v>
      </c>
      <c r="P2634" s="22">
        <f>VLOOKUP(A2634,[1]CustomerAddress!$A$1:$F$3997,3)</f>
        <v>2871</v>
      </c>
      <c r="Q2634" s="22" t="str">
        <f>VLOOKUP(A2634,[1]CustomerAddress!$A$1:$F$3997,4)</f>
        <v>NSW</v>
      </c>
      <c r="R2634" s="22" t="str">
        <f>VLOOKUP(A2634,[1]CustomerAddress!$A$1:$F$3997,5)</f>
        <v>Australia</v>
      </c>
      <c r="S2634" s="22">
        <f>VLOOKUP(A2634,[1]CustomerAddress!$A$1:$F$3997,6)</f>
        <v>1</v>
      </c>
      <c r="T2634" s="22" t="str">
        <f>VLOOKUP(A2634,Labels!$A$5:$I$3497,9)</f>
        <v>Very Loyal</v>
      </c>
    </row>
    <row r="2635" spans="1:20" s="22" customFormat="1" ht="15.75" customHeight="1" x14ac:dyDescent="0.25">
      <c r="A2635" s="23">
        <v>2634</v>
      </c>
      <c r="B2635" s="24" t="s">
        <v>4966</v>
      </c>
      <c r="C2635" s="24" t="s">
        <v>4967</v>
      </c>
      <c r="D2635" s="24" t="s">
        <v>48</v>
      </c>
      <c r="E2635" s="23">
        <v>85</v>
      </c>
      <c r="F2635" s="25">
        <v>29416</v>
      </c>
      <c r="G2635" s="23">
        <f t="shared" ca="1" si="192"/>
        <v>40.755652634766612</v>
      </c>
      <c r="H2635" s="23" t="str">
        <f t="shared" ca="1" si="194"/>
        <v>41-50</v>
      </c>
      <c r="I2635" s="24" t="s">
        <v>420</v>
      </c>
      <c r="J2635" s="24" t="s">
        <v>50</v>
      </c>
      <c r="K2635" s="24" t="s">
        <v>66</v>
      </c>
      <c r="L2635" s="24" t="s">
        <v>44</v>
      </c>
      <c r="M2635" s="24" t="s">
        <v>57</v>
      </c>
      <c r="N2635" s="23">
        <v>15</v>
      </c>
      <c r="O2635" s="22" t="str">
        <f>VLOOKUP(A2635,[1]CustomerAddress!$A$1:$F$3997,2)</f>
        <v>87 Elka Terrace</v>
      </c>
      <c r="P2635" s="22">
        <f>VLOOKUP(A2635,[1]CustomerAddress!$A$1:$F$3997,3)</f>
        <v>2034</v>
      </c>
      <c r="Q2635" s="22" t="str">
        <f>VLOOKUP(A2635,[1]CustomerAddress!$A$1:$F$3997,4)</f>
        <v>NSW</v>
      </c>
      <c r="R2635" s="22" t="str">
        <f>VLOOKUP(A2635,[1]CustomerAddress!$A$1:$F$3997,5)</f>
        <v>Australia</v>
      </c>
      <c r="S2635" s="22">
        <f>VLOOKUP(A2635,[1]CustomerAddress!$A$1:$F$3997,6)</f>
        <v>12</v>
      </c>
      <c r="T2635" s="22" t="str">
        <f>VLOOKUP(A2635,Labels!$A$5:$I$3497,9)</f>
        <v>Lost Customer</v>
      </c>
    </row>
    <row r="2636" spans="1:20" s="22" customFormat="1" ht="15.75" customHeight="1" x14ac:dyDescent="0.25">
      <c r="A2636" s="23">
        <v>2635</v>
      </c>
      <c r="B2636" s="24" t="s">
        <v>4968</v>
      </c>
      <c r="C2636" s="24" t="s">
        <v>4969</v>
      </c>
      <c r="D2636" s="24" t="s">
        <v>48</v>
      </c>
      <c r="E2636" s="23">
        <v>45</v>
      </c>
      <c r="F2636" s="25">
        <v>21553</v>
      </c>
      <c r="G2636" s="23">
        <f t="shared" ca="1" si="192"/>
        <v>62.29811838819127</v>
      </c>
      <c r="H2636" s="23" t="str">
        <f t="shared" ca="1" si="194"/>
        <v>61-70</v>
      </c>
      <c r="I2636" s="24" t="s">
        <v>642</v>
      </c>
      <c r="J2636" s="24" t="s">
        <v>65</v>
      </c>
      <c r="K2636" s="24" t="s">
        <v>43</v>
      </c>
      <c r="L2636" s="24" t="s">
        <v>44</v>
      </c>
      <c r="M2636" s="24" t="s">
        <v>57</v>
      </c>
      <c r="N2636" s="23">
        <v>14</v>
      </c>
      <c r="O2636" s="22" t="str">
        <f>VLOOKUP(A2636,[1]CustomerAddress!$A$1:$F$3997,2)</f>
        <v>13 Dexter Lane</v>
      </c>
      <c r="P2636" s="22">
        <f>VLOOKUP(A2636,[1]CustomerAddress!$A$1:$F$3997,3)</f>
        <v>3279</v>
      </c>
      <c r="Q2636" s="22" t="str">
        <f>VLOOKUP(A2636,[1]CustomerAddress!$A$1:$F$3997,4)</f>
        <v>VIC</v>
      </c>
      <c r="R2636" s="22" t="str">
        <f>VLOOKUP(A2636,[1]CustomerAddress!$A$1:$F$3997,5)</f>
        <v>Australia</v>
      </c>
      <c r="S2636" s="22">
        <f>VLOOKUP(A2636,[1]CustomerAddress!$A$1:$F$3997,6)</f>
        <v>8</v>
      </c>
      <c r="T2636" s="22" t="str">
        <f>VLOOKUP(A2636,Labels!$A$5:$I$3497,9)</f>
        <v>Losing Customer</v>
      </c>
    </row>
    <row r="2637" spans="1:20" s="22" customFormat="1" ht="15.75" customHeight="1" x14ac:dyDescent="0.25">
      <c r="A2637" s="23">
        <v>2636</v>
      </c>
      <c r="B2637" s="24" t="s">
        <v>4970</v>
      </c>
      <c r="C2637" s="24" t="s">
        <v>4971</v>
      </c>
      <c r="D2637" s="24" t="s">
        <v>40</v>
      </c>
      <c r="E2637" s="23">
        <v>35</v>
      </c>
      <c r="F2637" s="25">
        <v>27034</v>
      </c>
      <c r="G2637" s="23">
        <f t="shared" ca="1" si="192"/>
        <v>47.281680032026884</v>
      </c>
      <c r="H2637" s="23" t="str">
        <f t="shared" ca="1" si="194"/>
        <v>41-50</v>
      </c>
      <c r="I2637" s="24" t="s">
        <v>83</v>
      </c>
      <c r="J2637" s="24" t="s">
        <v>84</v>
      </c>
      <c r="K2637" s="24" t="s">
        <v>66</v>
      </c>
      <c r="L2637" s="24" t="s">
        <v>44</v>
      </c>
      <c r="M2637" s="24" t="s">
        <v>45</v>
      </c>
      <c r="N2637" s="23">
        <v>14</v>
      </c>
      <c r="O2637" s="22" t="str">
        <f>VLOOKUP(A2637,[1]CustomerAddress!$A$1:$F$3997,2)</f>
        <v>701 Talisman Crossing</v>
      </c>
      <c r="P2637" s="22">
        <f>VLOOKUP(A2637,[1]CustomerAddress!$A$1:$F$3997,3)</f>
        <v>2000</v>
      </c>
      <c r="Q2637" s="22" t="str">
        <f>VLOOKUP(A2637,[1]CustomerAddress!$A$1:$F$3997,4)</f>
        <v>NSW</v>
      </c>
      <c r="R2637" s="22" t="str">
        <f>VLOOKUP(A2637,[1]CustomerAddress!$A$1:$F$3997,5)</f>
        <v>Australia</v>
      </c>
      <c r="S2637" s="22">
        <f>VLOOKUP(A2637,[1]CustomerAddress!$A$1:$F$3997,6)</f>
        <v>10</v>
      </c>
      <c r="T2637" s="22" t="str">
        <f>VLOOKUP(A2637,Labels!$A$5:$I$3497,9)</f>
        <v>Late Bloomer</v>
      </c>
    </row>
    <row r="2638" spans="1:20" s="22" customFormat="1" ht="15.75" customHeight="1" x14ac:dyDescent="0.25">
      <c r="A2638" s="23">
        <v>2637</v>
      </c>
      <c r="B2638" s="24" t="s">
        <v>2830</v>
      </c>
      <c r="C2638" s="24" t="s">
        <v>4972</v>
      </c>
      <c r="D2638" s="24" t="s">
        <v>40</v>
      </c>
      <c r="E2638" s="23">
        <v>28</v>
      </c>
      <c r="F2638" s="25">
        <v>26510</v>
      </c>
      <c r="G2638" s="23">
        <f t="shared" ca="1" si="192"/>
        <v>48.717296470383047</v>
      </c>
      <c r="H2638" s="23" t="str">
        <f t="shared" ca="1" si="194"/>
        <v>41-50</v>
      </c>
      <c r="I2638" s="24" t="s">
        <v>223</v>
      </c>
      <c r="J2638" s="24" t="s">
        <v>65</v>
      </c>
      <c r="K2638" s="24" t="s">
        <v>43</v>
      </c>
      <c r="L2638" s="24" t="s">
        <v>44</v>
      </c>
      <c r="M2638" s="24" t="s">
        <v>45</v>
      </c>
      <c r="N2638" s="23">
        <v>11</v>
      </c>
      <c r="O2638" s="22" t="str">
        <f>VLOOKUP(A2638,[1]CustomerAddress!$A$1:$F$3997,2)</f>
        <v>518 Colorado Trail</v>
      </c>
      <c r="P2638" s="22">
        <f>VLOOKUP(A2638,[1]CustomerAddress!$A$1:$F$3997,3)</f>
        <v>2100</v>
      </c>
      <c r="Q2638" s="22" t="str">
        <f>VLOOKUP(A2638,[1]CustomerAddress!$A$1:$F$3997,4)</f>
        <v>NSW</v>
      </c>
      <c r="R2638" s="22" t="str">
        <f>VLOOKUP(A2638,[1]CustomerAddress!$A$1:$F$3997,5)</f>
        <v>Australia</v>
      </c>
      <c r="S2638" s="22">
        <f>VLOOKUP(A2638,[1]CustomerAddress!$A$1:$F$3997,6)</f>
        <v>10</v>
      </c>
      <c r="T2638" s="22" t="str">
        <f>VLOOKUP(A2638,Labels!$A$5:$I$3497,9)</f>
        <v>Losing Customer</v>
      </c>
    </row>
    <row r="2639" spans="1:20" s="22" customFormat="1" ht="15.75" customHeight="1" x14ac:dyDescent="0.25">
      <c r="A2639" s="23">
        <v>2638</v>
      </c>
      <c r="B2639" s="24" t="s">
        <v>4973</v>
      </c>
      <c r="C2639" s="24" t="s">
        <v>4974</v>
      </c>
      <c r="D2639" s="24" t="s">
        <v>48</v>
      </c>
      <c r="E2639" s="23">
        <v>1</v>
      </c>
      <c r="F2639" s="25">
        <v>28166</v>
      </c>
      <c r="G2639" s="23">
        <f t="shared" ca="1" si="192"/>
        <v>44.180310169013183</v>
      </c>
      <c r="H2639" s="23" t="str">
        <f t="shared" ca="1" si="194"/>
        <v>41-50</v>
      </c>
      <c r="I2639" s="24" t="s">
        <v>699</v>
      </c>
      <c r="J2639" s="24" t="s">
        <v>56</v>
      </c>
      <c r="K2639" s="24" t="s">
        <v>43</v>
      </c>
      <c r="L2639" s="24" t="s">
        <v>44</v>
      </c>
      <c r="M2639" s="24" t="s">
        <v>45</v>
      </c>
      <c r="N2639" s="23">
        <v>15</v>
      </c>
      <c r="O2639" s="22" t="str">
        <f>VLOOKUP(A2639,[1]CustomerAddress!$A$1:$F$3997,2)</f>
        <v>3 Forest Dale Lane</v>
      </c>
      <c r="P2639" s="22">
        <f>VLOOKUP(A2639,[1]CustomerAddress!$A$1:$F$3997,3)</f>
        <v>2100</v>
      </c>
      <c r="Q2639" s="22" t="str">
        <f>VLOOKUP(A2639,[1]CustomerAddress!$A$1:$F$3997,4)</f>
        <v>NSW</v>
      </c>
      <c r="R2639" s="22" t="str">
        <f>VLOOKUP(A2639,[1]CustomerAddress!$A$1:$F$3997,5)</f>
        <v>Australia</v>
      </c>
      <c r="S2639" s="22">
        <f>VLOOKUP(A2639,[1]CustomerAddress!$A$1:$F$3997,6)</f>
        <v>11</v>
      </c>
      <c r="T2639" s="22" t="str">
        <f>VLOOKUP(A2639,Labels!$A$5:$I$3497,9)</f>
        <v>Losing Customer</v>
      </c>
    </row>
    <row r="2640" spans="1:20" s="22" customFormat="1" ht="15.75" customHeight="1" x14ac:dyDescent="0.25">
      <c r="A2640" s="23">
        <v>2639</v>
      </c>
      <c r="B2640" s="24" t="s">
        <v>4975</v>
      </c>
      <c r="C2640" s="24" t="s">
        <v>4976</v>
      </c>
      <c r="D2640" s="24" t="s">
        <v>40</v>
      </c>
      <c r="E2640" s="23">
        <v>70</v>
      </c>
      <c r="F2640" s="25">
        <v>31596</v>
      </c>
      <c r="G2640" s="23">
        <f t="shared" ca="1" si="192"/>
        <v>34.783049895040584</v>
      </c>
      <c r="H2640" s="23" t="str">
        <f t="shared" ca="1" si="194"/>
        <v>31-40</v>
      </c>
      <c r="I2640" s="24" t="s">
        <v>1121</v>
      </c>
      <c r="J2640" s="24" t="s">
        <v>164</v>
      </c>
      <c r="K2640" s="24" t="s">
        <v>43</v>
      </c>
      <c r="L2640" s="24" t="s">
        <v>44</v>
      </c>
      <c r="M2640" s="24" t="s">
        <v>45</v>
      </c>
      <c r="N2640" s="23">
        <v>10</v>
      </c>
      <c r="O2640" s="22" t="str">
        <f>VLOOKUP(A2640,[1]CustomerAddress!$A$1:$F$3997,2)</f>
        <v>9 Huxley Hill</v>
      </c>
      <c r="P2640" s="22">
        <f>VLOOKUP(A2640,[1]CustomerAddress!$A$1:$F$3997,3)</f>
        <v>4503</v>
      </c>
      <c r="Q2640" s="22" t="str">
        <f>VLOOKUP(A2640,[1]CustomerAddress!$A$1:$F$3997,4)</f>
        <v>QLD</v>
      </c>
      <c r="R2640" s="22" t="str">
        <f>VLOOKUP(A2640,[1]CustomerAddress!$A$1:$F$3997,5)</f>
        <v>Australia</v>
      </c>
      <c r="S2640" s="22">
        <f>VLOOKUP(A2640,[1]CustomerAddress!$A$1:$F$3997,6)</f>
        <v>6</v>
      </c>
      <c r="T2640" s="22" t="str">
        <f>VLOOKUP(A2640,Labels!$A$5:$I$3497,9)</f>
        <v>Potential Customer</v>
      </c>
    </row>
    <row r="2641" spans="1:20" s="22" customFormat="1" ht="15.75" customHeight="1" x14ac:dyDescent="0.25">
      <c r="A2641" s="23">
        <v>2640</v>
      </c>
      <c r="B2641" s="24" t="s">
        <v>197</v>
      </c>
      <c r="C2641" s="24" t="s">
        <v>4977</v>
      </c>
      <c r="D2641" s="24" t="s">
        <v>48</v>
      </c>
      <c r="E2641" s="23">
        <v>75</v>
      </c>
      <c r="F2641" s="25">
        <v>28726</v>
      </c>
      <c r="G2641" s="23">
        <f t="shared" ca="1" si="192"/>
        <v>42.646063593670718</v>
      </c>
      <c r="H2641" s="23" t="str">
        <f t="shared" ca="1" si="194"/>
        <v>41-50</v>
      </c>
      <c r="I2641" s="24" t="s">
        <v>706</v>
      </c>
      <c r="J2641" s="24" t="s">
        <v>61</v>
      </c>
      <c r="K2641" s="24" t="s">
        <v>62</v>
      </c>
      <c r="L2641" s="24" t="s">
        <v>44</v>
      </c>
      <c r="M2641" s="24" t="s">
        <v>57</v>
      </c>
      <c r="N2641" s="23">
        <v>12</v>
      </c>
      <c r="O2641" s="22" t="str">
        <f>VLOOKUP(A2641,[1]CustomerAddress!$A$1:$F$3997,2)</f>
        <v>55 Fordem Street</v>
      </c>
      <c r="P2641" s="22">
        <f>VLOOKUP(A2641,[1]CustomerAddress!$A$1:$F$3997,3)</f>
        <v>3147</v>
      </c>
      <c r="Q2641" s="22" t="str">
        <f>VLOOKUP(A2641,[1]CustomerAddress!$A$1:$F$3997,4)</f>
        <v>VIC</v>
      </c>
      <c r="R2641" s="22" t="str">
        <f>VLOOKUP(A2641,[1]CustomerAddress!$A$1:$F$3997,5)</f>
        <v>Australia</v>
      </c>
      <c r="S2641" s="22">
        <f>VLOOKUP(A2641,[1]CustomerAddress!$A$1:$F$3997,6)</f>
        <v>10</v>
      </c>
      <c r="T2641" s="22" t="str">
        <f>VLOOKUP(A2641,Labels!$A$5:$I$3497,9)</f>
        <v>Losing Customer</v>
      </c>
    </row>
    <row r="2642" spans="1:20" s="22" customFormat="1" ht="15.75" customHeight="1" x14ac:dyDescent="0.25">
      <c r="A2642" s="23">
        <v>2641</v>
      </c>
      <c r="B2642" s="24" t="s">
        <v>4978</v>
      </c>
      <c r="C2642" s="24" t="s">
        <v>4979</v>
      </c>
      <c r="D2642" s="24" t="s">
        <v>40</v>
      </c>
      <c r="E2642" s="23">
        <v>71</v>
      </c>
      <c r="F2642" s="25">
        <v>28206</v>
      </c>
      <c r="G2642" s="23">
        <f t="shared" ca="1" si="192"/>
        <v>44.070721127917295</v>
      </c>
      <c r="H2642" s="23" t="str">
        <f t="shared" ca="1" si="194"/>
        <v>41-50</v>
      </c>
      <c r="I2642" s="24" t="s">
        <v>516</v>
      </c>
      <c r="J2642" s="24" t="s">
        <v>61</v>
      </c>
      <c r="K2642" s="24" t="s">
        <v>43</v>
      </c>
      <c r="L2642" s="24" t="s">
        <v>44</v>
      </c>
      <c r="M2642" s="24" t="s">
        <v>45</v>
      </c>
      <c r="N2642" s="23">
        <v>12</v>
      </c>
      <c r="O2642" s="22" t="str">
        <f>VLOOKUP(A2642,[1]CustomerAddress!$A$1:$F$3997,2)</f>
        <v>52753 Logan Hill</v>
      </c>
      <c r="P2642" s="22">
        <f>VLOOKUP(A2642,[1]CustomerAddress!$A$1:$F$3997,3)</f>
        <v>2031</v>
      </c>
      <c r="Q2642" s="22" t="str">
        <f>VLOOKUP(A2642,[1]CustomerAddress!$A$1:$F$3997,4)</f>
        <v>NSW</v>
      </c>
      <c r="R2642" s="22" t="str">
        <f>VLOOKUP(A2642,[1]CustomerAddress!$A$1:$F$3997,5)</f>
        <v>Australia</v>
      </c>
      <c r="S2642" s="22">
        <f>VLOOKUP(A2642,[1]CustomerAddress!$A$1:$F$3997,6)</f>
        <v>12</v>
      </c>
      <c r="T2642" s="22" t="str">
        <f>VLOOKUP(A2642,Labels!$A$5:$I$3497,9)</f>
        <v>Becoming Loyal</v>
      </c>
    </row>
    <row r="2643" spans="1:20" s="22" customFormat="1" ht="15.75" hidden="1" customHeight="1" x14ac:dyDescent="0.25">
      <c r="A2643" s="23">
        <v>2642</v>
      </c>
      <c r="B2643" s="24" t="s">
        <v>4980</v>
      </c>
      <c r="C2643" s="24" t="s">
        <v>4981</v>
      </c>
      <c r="D2643" s="24" t="s">
        <v>147</v>
      </c>
      <c r="E2643" s="23">
        <v>36</v>
      </c>
      <c r="F2643" s="25"/>
      <c r="G2643" s="23"/>
      <c r="H2643" s="23"/>
      <c r="I2643" s="24" t="s">
        <v>314</v>
      </c>
      <c r="J2643" s="24" t="s">
        <v>50</v>
      </c>
      <c r="K2643" s="24" t="s">
        <v>66</v>
      </c>
      <c r="L2643" s="24" t="s">
        <v>44</v>
      </c>
      <c r="M2643" s="24" t="s">
        <v>57</v>
      </c>
      <c r="N2643" s="23"/>
    </row>
    <row r="2644" spans="1:20" s="22" customFormat="1" ht="15.75" customHeight="1" x14ac:dyDescent="0.25">
      <c r="A2644" s="23">
        <v>2643</v>
      </c>
      <c r="B2644" s="24" t="s">
        <v>4540</v>
      </c>
      <c r="C2644" s="24" t="s">
        <v>4982</v>
      </c>
      <c r="D2644" s="24" t="s">
        <v>40</v>
      </c>
      <c r="E2644" s="23">
        <v>53</v>
      </c>
      <c r="F2644" s="25">
        <v>32792</v>
      </c>
      <c r="G2644" s="23">
        <f t="shared" ref="G2644:G2647" ca="1" si="195">(NOW()-F2644)/365</f>
        <v>31.506337566273459</v>
      </c>
      <c r="H2644" s="23" t="str">
        <f t="shared" ref="H2644:H2647" ca="1" si="196">IF(G2644&lt;=10,"0-10",IF(AND(G2644&gt;10,G2644&lt;=20),"11-20",IF(AND(G2644&gt;20,G2644&lt;=30),"21-30",IF(AND(G2644&gt;30,G2644&lt;=40),"31-40",IF(AND(G2644&gt;40,G2644&lt;=50),"41-50",IF(AND(G2644&gt;50,G2644&lt;=60),"51-60",IF(AND(G2644&gt;60,G2644&lt;=70),"61-70",IF(AND(G2644&gt;70,G2644&lt;=80),"71-80",IF(AND(G2644&gt;80,G2644&lt;=90),"81-90",IF(G2644&gt;90,"91-100"))))))))))</f>
        <v>31-40</v>
      </c>
      <c r="I2644" s="24" t="s">
        <v>642</v>
      </c>
      <c r="J2644" s="24" t="s">
        <v>61</v>
      </c>
      <c r="K2644" s="24" t="s">
        <v>62</v>
      </c>
      <c r="L2644" s="24" t="s">
        <v>44</v>
      </c>
      <c r="M2644" s="24" t="s">
        <v>57</v>
      </c>
      <c r="N2644" s="23">
        <v>18</v>
      </c>
      <c r="O2644" s="22" t="str">
        <f>VLOOKUP(A2644,[1]CustomerAddress!$A$1:$F$3997,2)</f>
        <v>42 Manitowish Hill</v>
      </c>
      <c r="P2644" s="22">
        <f>VLOOKUP(A2644,[1]CustomerAddress!$A$1:$F$3997,3)</f>
        <v>4352</v>
      </c>
      <c r="Q2644" s="22" t="str">
        <f>VLOOKUP(A2644,[1]CustomerAddress!$A$1:$F$3997,4)</f>
        <v>QLD</v>
      </c>
      <c r="R2644" s="22" t="str">
        <f>VLOOKUP(A2644,[1]CustomerAddress!$A$1:$F$3997,5)</f>
        <v>Australia</v>
      </c>
      <c r="S2644" s="22">
        <f>VLOOKUP(A2644,[1]CustomerAddress!$A$1:$F$3997,6)</f>
        <v>5</v>
      </c>
      <c r="T2644" s="22" t="str">
        <f>VLOOKUP(A2644,Labels!$A$5:$I$3497,9)</f>
        <v>Almost Lost Customer</v>
      </c>
    </row>
    <row r="2645" spans="1:20" s="22" customFormat="1" ht="15.75" customHeight="1" x14ac:dyDescent="0.25">
      <c r="A2645" s="23">
        <v>2644</v>
      </c>
      <c r="B2645" s="24" t="s">
        <v>4983</v>
      </c>
      <c r="C2645" s="24" t="s">
        <v>4984</v>
      </c>
      <c r="D2645" s="24" t="s">
        <v>48</v>
      </c>
      <c r="E2645" s="23">
        <v>72</v>
      </c>
      <c r="F2645" s="25">
        <v>28371</v>
      </c>
      <c r="G2645" s="23">
        <f t="shared" ca="1" si="195"/>
        <v>43.618666333396746</v>
      </c>
      <c r="H2645" s="23" t="str">
        <f t="shared" ca="1" si="196"/>
        <v>41-50</v>
      </c>
      <c r="I2645" s="24" t="s">
        <v>209</v>
      </c>
      <c r="J2645" s="24" t="s">
        <v>56</v>
      </c>
      <c r="K2645" s="24" t="s">
        <v>43</v>
      </c>
      <c r="L2645" s="24" t="s">
        <v>44</v>
      </c>
      <c r="M2645" s="24" t="s">
        <v>57</v>
      </c>
      <c r="N2645" s="23">
        <v>12</v>
      </c>
      <c r="O2645" s="22" t="str">
        <f>VLOOKUP(A2645,[1]CustomerAddress!$A$1:$F$3997,2)</f>
        <v>008 6th Center</v>
      </c>
      <c r="P2645" s="22">
        <f>VLOOKUP(A2645,[1]CustomerAddress!$A$1:$F$3997,3)</f>
        <v>3141</v>
      </c>
      <c r="Q2645" s="22" t="str">
        <f>VLOOKUP(A2645,[1]CustomerAddress!$A$1:$F$3997,4)</f>
        <v>VIC</v>
      </c>
      <c r="R2645" s="22" t="str">
        <f>VLOOKUP(A2645,[1]CustomerAddress!$A$1:$F$3997,5)</f>
        <v>Australia</v>
      </c>
      <c r="S2645" s="22">
        <f>VLOOKUP(A2645,[1]CustomerAddress!$A$1:$F$3997,6)</f>
        <v>7</v>
      </c>
      <c r="T2645" s="22" t="str">
        <f>VLOOKUP(A2645,Labels!$A$5:$I$3497,9)</f>
        <v>Almost Lost Customer</v>
      </c>
    </row>
    <row r="2646" spans="1:20" s="22" customFormat="1" ht="15.75" customHeight="1" x14ac:dyDescent="0.25">
      <c r="A2646" s="23">
        <v>2645</v>
      </c>
      <c r="B2646" s="24" t="s">
        <v>4985</v>
      </c>
      <c r="C2646" s="24" t="s">
        <v>4986</v>
      </c>
      <c r="D2646" s="24" t="s">
        <v>48</v>
      </c>
      <c r="E2646" s="23">
        <v>20</v>
      </c>
      <c r="F2646" s="25">
        <v>36703</v>
      </c>
      <c r="G2646" s="23">
        <f t="shared" ca="1" si="195"/>
        <v>20.791269073122773</v>
      </c>
      <c r="H2646" s="23" t="str">
        <f t="shared" ca="1" si="196"/>
        <v>21-30</v>
      </c>
      <c r="I2646" s="24" t="s">
        <v>651</v>
      </c>
      <c r="J2646" s="24" t="s">
        <v>56</v>
      </c>
      <c r="K2646" s="24" t="s">
        <v>66</v>
      </c>
      <c r="L2646" s="24" t="s">
        <v>44</v>
      </c>
      <c r="M2646" s="24" t="s">
        <v>45</v>
      </c>
      <c r="N2646" s="23">
        <v>1</v>
      </c>
      <c r="O2646" s="22" t="str">
        <f>VLOOKUP(A2646,[1]CustomerAddress!$A$1:$F$3997,2)</f>
        <v>78 Shasta Place</v>
      </c>
      <c r="P2646" s="22">
        <f>VLOOKUP(A2646,[1]CustomerAddress!$A$1:$F$3997,3)</f>
        <v>2135</v>
      </c>
      <c r="Q2646" s="22" t="str">
        <f>VLOOKUP(A2646,[1]CustomerAddress!$A$1:$F$3997,4)</f>
        <v>NSW</v>
      </c>
      <c r="R2646" s="22" t="str">
        <f>VLOOKUP(A2646,[1]CustomerAddress!$A$1:$F$3997,5)</f>
        <v>Australia</v>
      </c>
      <c r="S2646" s="22">
        <f>VLOOKUP(A2646,[1]CustomerAddress!$A$1:$F$3997,6)</f>
        <v>12</v>
      </c>
      <c r="T2646" s="22" t="str">
        <f>VLOOKUP(A2646,Labels!$A$5:$I$3497,9)</f>
        <v>Late Bloomer</v>
      </c>
    </row>
    <row r="2647" spans="1:20" s="22" customFormat="1" ht="15.75" customHeight="1" x14ac:dyDescent="0.25">
      <c r="A2647" s="23">
        <v>2646</v>
      </c>
      <c r="B2647" s="24" t="s">
        <v>4987</v>
      </c>
      <c r="C2647" s="24" t="s">
        <v>4988</v>
      </c>
      <c r="D2647" s="24" t="s">
        <v>40</v>
      </c>
      <c r="E2647" s="23">
        <v>14</v>
      </c>
      <c r="F2647" s="25">
        <v>26583</v>
      </c>
      <c r="G2647" s="23">
        <f t="shared" ca="1" si="195"/>
        <v>48.517296470383044</v>
      </c>
      <c r="H2647" s="23" t="str">
        <f t="shared" ca="1" si="196"/>
        <v>41-50</v>
      </c>
      <c r="I2647" s="24" t="s">
        <v>688</v>
      </c>
      <c r="J2647" s="24" t="s">
        <v>65</v>
      </c>
      <c r="K2647" s="24" t="s">
        <v>43</v>
      </c>
      <c r="L2647" s="24" t="s">
        <v>44</v>
      </c>
      <c r="M2647" s="24" t="s">
        <v>45</v>
      </c>
      <c r="N2647" s="23">
        <v>17</v>
      </c>
      <c r="O2647" s="22" t="str">
        <f>VLOOKUP(A2647,[1]CustomerAddress!$A$1:$F$3997,2)</f>
        <v>40 Veith Circle</v>
      </c>
      <c r="P2647" s="22">
        <f>VLOOKUP(A2647,[1]CustomerAddress!$A$1:$F$3997,3)</f>
        <v>4701</v>
      </c>
      <c r="Q2647" s="22" t="str">
        <f>VLOOKUP(A2647,[1]CustomerAddress!$A$1:$F$3997,4)</f>
        <v>QLD</v>
      </c>
      <c r="R2647" s="22" t="str">
        <f>VLOOKUP(A2647,[1]CustomerAddress!$A$1:$F$3997,5)</f>
        <v>Australia</v>
      </c>
      <c r="S2647" s="22">
        <f>VLOOKUP(A2647,[1]CustomerAddress!$A$1:$F$3997,6)</f>
        <v>1</v>
      </c>
      <c r="T2647" s="22" t="str">
        <f>VLOOKUP(A2647,Labels!$A$5:$I$3497,9)</f>
        <v>Evasive Customer</v>
      </c>
    </row>
    <row r="2648" spans="1:20" s="22" customFormat="1" ht="15.75" hidden="1" customHeight="1" x14ac:dyDescent="0.25">
      <c r="A2648" s="23">
        <v>2647</v>
      </c>
      <c r="B2648" s="24" t="s">
        <v>4989</v>
      </c>
      <c r="C2648" s="24" t="s">
        <v>4990</v>
      </c>
      <c r="D2648" s="24" t="s">
        <v>147</v>
      </c>
      <c r="E2648" s="23">
        <v>1</v>
      </c>
      <c r="F2648" s="25"/>
      <c r="G2648" s="23"/>
      <c r="H2648" s="23"/>
      <c r="I2648" s="24" t="s">
        <v>218</v>
      </c>
      <c r="J2648" s="24" t="s">
        <v>56</v>
      </c>
      <c r="K2648" s="24" t="s">
        <v>66</v>
      </c>
      <c r="L2648" s="24" t="s">
        <v>44</v>
      </c>
      <c r="M2648" s="24" t="s">
        <v>57</v>
      </c>
      <c r="N2648" s="23"/>
    </row>
    <row r="2649" spans="1:20" s="22" customFormat="1" ht="15.75" customHeight="1" x14ac:dyDescent="0.25">
      <c r="A2649" s="23">
        <v>2648</v>
      </c>
      <c r="B2649" s="24" t="s">
        <v>2418</v>
      </c>
      <c r="C2649" s="24" t="s">
        <v>4991</v>
      </c>
      <c r="D2649" s="24" t="s">
        <v>48</v>
      </c>
      <c r="E2649" s="23">
        <v>60</v>
      </c>
      <c r="F2649" s="25">
        <v>35924</v>
      </c>
      <c r="G2649" s="23">
        <f t="shared" ref="G2649:G2696" ca="1" si="197">(NOW()-F2649)/365</f>
        <v>22.92551564846524</v>
      </c>
      <c r="H2649" s="23" t="str">
        <f t="shared" ref="H2649:H2657" ca="1" si="198">IF(G2649&lt;=10,"0-10",IF(AND(G2649&gt;10,G2649&lt;=20),"11-20",IF(AND(G2649&gt;20,G2649&lt;=30),"21-30",IF(AND(G2649&gt;30,G2649&lt;=40),"31-40",IF(AND(G2649&gt;40,G2649&lt;=50),"41-50",IF(AND(G2649&gt;50,G2649&lt;=60),"51-60",IF(AND(G2649&gt;60,G2649&lt;=70),"61-70",IF(AND(G2649&gt;70,G2649&lt;=80),"71-80",IF(AND(G2649&gt;80,G2649&lt;=90),"81-90",IF(G2649&gt;90,"91-100"))))))))))</f>
        <v>21-30</v>
      </c>
      <c r="I2649" s="24" t="s">
        <v>1886</v>
      </c>
      <c r="J2649" s="24" t="s">
        <v>61</v>
      </c>
      <c r="K2649" s="24" t="s">
        <v>62</v>
      </c>
      <c r="L2649" s="24" t="s">
        <v>44</v>
      </c>
      <c r="M2649" s="24" t="s">
        <v>57</v>
      </c>
      <c r="N2649" s="23">
        <v>1</v>
      </c>
      <c r="O2649" s="22" t="str">
        <f>VLOOKUP(A2649,[1]CustomerAddress!$A$1:$F$3997,2)</f>
        <v>736 Tomscot Center</v>
      </c>
      <c r="P2649" s="22">
        <f>VLOOKUP(A2649,[1]CustomerAddress!$A$1:$F$3997,3)</f>
        <v>4503</v>
      </c>
      <c r="Q2649" s="22" t="str">
        <f>VLOOKUP(A2649,[1]CustomerAddress!$A$1:$F$3997,4)</f>
        <v>QLD</v>
      </c>
      <c r="R2649" s="22" t="str">
        <f>VLOOKUP(A2649,[1]CustomerAddress!$A$1:$F$3997,5)</f>
        <v>Australia</v>
      </c>
      <c r="S2649" s="22">
        <f>VLOOKUP(A2649,[1]CustomerAddress!$A$1:$F$3997,6)</f>
        <v>5</v>
      </c>
      <c r="T2649" s="22" t="str">
        <f>VLOOKUP(A2649,Labels!$A$5:$I$3497,9)</f>
        <v>Potential Customer</v>
      </c>
    </row>
    <row r="2650" spans="1:20" s="22" customFormat="1" ht="15.75" customHeight="1" x14ac:dyDescent="0.25">
      <c r="A2650" s="23">
        <v>2649</v>
      </c>
      <c r="B2650" s="24" t="s">
        <v>4992</v>
      </c>
      <c r="C2650" s="24" t="s">
        <v>4993</v>
      </c>
      <c r="D2650" s="24" t="s">
        <v>48</v>
      </c>
      <c r="E2650" s="23">
        <v>7</v>
      </c>
      <c r="F2650" s="25">
        <v>31428</v>
      </c>
      <c r="G2650" s="23">
        <f t="shared" ca="1" si="197"/>
        <v>35.243323867643319</v>
      </c>
      <c r="H2650" s="23" t="str">
        <f t="shared" ca="1" si="198"/>
        <v>31-40</v>
      </c>
      <c r="I2650" s="24" t="s">
        <v>683</v>
      </c>
      <c r="J2650" s="24" t="s">
        <v>42</v>
      </c>
      <c r="K2650" s="24" t="s">
        <v>62</v>
      </c>
      <c r="L2650" s="24" t="s">
        <v>44</v>
      </c>
      <c r="M2650" s="24" t="s">
        <v>45</v>
      </c>
      <c r="N2650" s="23">
        <v>20</v>
      </c>
      <c r="O2650" s="22" t="str">
        <f>VLOOKUP(A2650,[1]CustomerAddress!$A$1:$F$3997,2)</f>
        <v>9521 Old Shore Trail</v>
      </c>
      <c r="P2650" s="22">
        <f>VLOOKUP(A2650,[1]CustomerAddress!$A$1:$F$3997,3)</f>
        <v>2769</v>
      </c>
      <c r="Q2650" s="22" t="str">
        <f>VLOOKUP(A2650,[1]CustomerAddress!$A$1:$F$3997,4)</f>
        <v>NSW</v>
      </c>
      <c r="R2650" s="22" t="str">
        <f>VLOOKUP(A2650,[1]CustomerAddress!$A$1:$F$3997,5)</f>
        <v>Australia</v>
      </c>
      <c r="S2650" s="22">
        <f>VLOOKUP(A2650,[1]CustomerAddress!$A$1:$F$3997,6)</f>
        <v>10</v>
      </c>
      <c r="T2650" s="22" t="str">
        <f>VLOOKUP(A2650,Labels!$A$5:$I$3497,9)</f>
        <v>Evasive Customer</v>
      </c>
    </row>
    <row r="2651" spans="1:20" s="22" customFormat="1" ht="15.75" customHeight="1" x14ac:dyDescent="0.25">
      <c r="A2651" s="23">
        <v>2650</v>
      </c>
      <c r="B2651" s="24" t="s">
        <v>2607</v>
      </c>
      <c r="C2651" s="24" t="s">
        <v>4994</v>
      </c>
      <c r="D2651" s="24" t="s">
        <v>40</v>
      </c>
      <c r="E2651" s="23">
        <v>33</v>
      </c>
      <c r="F2651" s="25">
        <v>34931</v>
      </c>
      <c r="G2651" s="23">
        <f t="shared" ca="1" si="197"/>
        <v>25.646063593670718</v>
      </c>
      <c r="H2651" s="23" t="str">
        <f t="shared" ca="1" si="198"/>
        <v>21-30</v>
      </c>
      <c r="I2651" s="24" t="s">
        <v>74</v>
      </c>
      <c r="J2651" s="24" t="s">
        <v>56</v>
      </c>
      <c r="K2651" s="24" t="s">
        <v>62</v>
      </c>
      <c r="L2651" s="24" t="s">
        <v>44</v>
      </c>
      <c r="M2651" s="24" t="s">
        <v>45</v>
      </c>
      <c r="N2651" s="23">
        <v>10</v>
      </c>
      <c r="O2651" s="22" t="str">
        <f>VLOOKUP(A2651,[1]CustomerAddress!$A$1:$F$3997,2)</f>
        <v>99 Homewood Place</v>
      </c>
      <c r="P2651" s="22">
        <f>VLOOKUP(A2651,[1]CustomerAddress!$A$1:$F$3997,3)</f>
        <v>4213</v>
      </c>
      <c r="Q2651" s="22" t="str">
        <f>VLOOKUP(A2651,[1]CustomerAddress!$A$1:$F$3997,4)</f>
        <v>QLD</v>
      </c>
      <c r="R2651" s="22" t="str">
        <f>VLOOKUP(A2651,[1]CustomerAddress!$A$1:$F$3997,5)</f>
        <v>Australia</v>
      </c>
      <c r="S2651" s="22">
        <f>VLOOKUP(A2651,[1]CustomerAddress!$A$1:$F$3997,6)</f>
        <v>8</v>
      </c>
      <c r="T2651" s="22" t="str">
        <f>VLOOKUP(A2651,Labels!$A$5:$I$3497,9)</f>
        <v>Late Bloomer</v>
      </c>
    </row>
    <row r="2652" spans="1:20" s="22" customFormat="1" ht="15.75" customHeight="1" x14ac:dyDescent="0.25">
      <c r="A2652" s="23">
        <v>2651</v>
      </c>
      <c r="B2652" s="24" t="s">
        <v>4995</v>
      </c>
      <c r="C2652" s="24" t="s">
        <v>4996</v>
      </c>
      <c r="D2652" s="24" t="s">
        <v>48</v>
      </c>
      <c r="E2652" s="23">
        <v>10</v>
      </c>
      <c r="F2652" s="25">
        <v>28783</v>
      </c>
      <c r="G2652" s="23">
        <f t="shared" ca="1" si="197"/>
        <v>42.489899210109073</v>
      </c>
      <c r="H2652" s="23" t="str">
        <f t="shared" ca="1" si="198"/>
        <v>41-50</v>
      </c>
      <c r="I2652" s="24" t="s">
        <v>83</v>
      </c>
      <c r="J2652" s="24" t="s">
        <v>84</v>
      </c>
      <c r="K2652" s="24" t="s">
        <v>43</v>
      </c>
      <c r="L2652" s="24" t="s">
        <v>44</v>
      </c>
      <c r="M2652" s="24" t="s">
        <v>45</v>
      </c>
      <c r="N2652" s="23">
        <v>10</v>
      </c>
      <c r="O2652" s="22" t="str">
        <f>VLOOKUP(A2652,[1]CustomerAddress!$A$1:$F$3997,2)</f>
        <v>6876 Mandrake Avenue</v>
      </c>
      <c r="P2652" s="22">
        <f>VLOOKUP(A2652,[1]CustomerAddress!$A$1:$F$3997,3)</f>
        <v>2298</v>
      </c>
      <c r="Q2652" s="22" t="str">
        <f>VLOOKUP(A2652,[1]CustomerAddress!$A$1:$F$3997,4)</f>
        <v>NSW</v>
      </c>
      <c r="R2652" s="22" t="str">
        <f>VLOOKUP(A2652,[1]CustomerAddress!$A$1:$F$3997,5)</f>
        <v>Australia</v>
      </c>
      <c r="S2652" s="22">
        <f>VLOOKUP(A2652,[1]CustomerAddress!$A$1:$F$3997,6)</f>
        <v>6</v>
      </c>
      <c r="T2652" s="22" t="str">
        <f>VLOOKUP(A2652,Labels!$A$5:$I$3497,9)</f>
        <v>Platinum Customer</v>
      </c>
    </row>
    <row r="2653" spans="1:20" s="22" customFormat="1" ht="15.75" customHeight="1" x14ac:dyDescent="0.25">
      <c r="A2653" s="23">
        <v>2652</v>
      </c>
      <c r="B2653" s="24" t="s">
        <v>4997</v>
      </c>
      <c r="C2653" s="24" t="s">
        <v>4998</v>
      </c>
      <c r="D2653" s="24" t="s">
        <v>48</v>
      </c>
      <c r="E2653" s="23">
        <v>96</v>
      </c>
      <c r="F2653" s="25">
        <v>21169</v>
      </c>
      <c r="G2653" s="23">
        <f t="shared" ca="1" si="197"/>
        <v>63.350173182711814</v>
      </c>
      <c r="H2653" s="23" t="str">
        <f t="shared" ca="1" si="198"/>
        <v>61-70</v>
      </c>
      <c r="I2653" s="24" t="s">
        <v>189</v>
      </c>
      <c r="J2653" s="24" t="s">
        <v>61</v>
      </c>
      <c r="K2653" s="24" t="s">
        <v>62</v>
      </c>
      <c r="L2653" s="24" t="s">
        <v>44</v>
      </c>
      <c r="M2653" s="24" t="s">
        <v>45</v>
      </c>
      <c r="N2653" s="23">
        <v>15</v>
      </c>
      <c r="O2653" s="22" t="str">
        <f>VLOOKUP(A2653,[1]CustomerAddress!$A$1:$F$3997,2)</f>
        <v>16 Hudson Alley</v>
      </c>
      <c r="P2653" s="22">
        <f>VLOOKUP(A2653,[1]CustomerAddress!$A$1:$F$3997,3)</f>
        <v>2234</v>
      </c>
      <c r="Q2653" s="22" t="str">
        <f>VLOOKUP(A2653,[1]CustomerAddress!$A$1:$F$3997,4)</f>
        <v>NSW</v>
      </c>
      <c r="R2653" s="22" t="str">
        <f>VLOOKUP(A2653,[1]CustomerAddress!$A$1:$F$3997,5)</f>
        <v>Australia</v>
      </c>
      <c r="S2653" s="22">
        <f>VLOOKUP(A2653,[1]CustomerAddress!$A$1:$F$3997,6)</f>
        <v>10</v>
      </c>
      <c r="T2653" s="22" t="str">
        <f>VLOOKUP(A2653,Labels!$A$5:$I$3497,9)</f>
        <v>Potential Customer</v>
      </c>
    </row>
    <row r="2654" spans="1:20" s="22" customFormat="1" ht="15.75" customHeight="1" x14ac:dyDescent="0.25">
      <c r="A2654" s="23">
        <v>2653</v>
      </c>
      <c r="B2654" s="24" t="s">
        <v>4999</v>
      </c>
      <c r="C2654" s="24" t="s">
        <v>5000</v>
      </c>
      <c r="D2654" s="24" t="s">
        <v>48</v>
      </c>
      <c r="E2654" s="23">
        <v>80</v>
      </c>
      <c r="F2654" s="25">
        <v>34704</v>
      </c>
      <c r="G2654" s="23">
        <f t="shared" ca="1" si="197"/>
        <v>26.267981401889898</v>
      </c>
      <c r="H2654" s="23" t="str">
        <f t="shared" ca="1" si="198"/>
        <v>21-30</v>
      </c>
      <c r="I2654" s="24" t="s">
        <v>170</v>
      </c>
      <c r="J2654" s="24" t="s">
        <v>42</v>
      </c>
      <c r="K2654" s="24" t="s">
        <v>62</v>
      </c>
      <c r="L2654" s="24" t="s">
        <v>44</v>
      </c>
      <c r="M2654" s="24" t="s">
        <v>57</v>
      </c>
      <c r="N2654" s="23">
        <v>1</v>
      </c>
      <c r="O2654" s="22" t="str">
        <f>VLOOKUP(A2654,[1]CustomerAddress!$A$1:$F$3997,2)</f>
        <v>7163 2nd Point</v>
      </c>
      <c r="P2654" s="22">
        <f>VLOOKUP(A2654,[1]CustomerAddress!$A$1:$F$3997,3)</f>
        <v>3931</v>
      </c>
      <c r="Q2654" s="22" t="str">
        <f>VLOOKUP(A2654,[1]CustomerAddress!$A$1:$F$3997,4)</f>
        <v>VIC</v>
      </c>
      <c r="R2654" s="22" t="str">
        <f>VLOOKUP(A2654,[1]CustomerAddress!$A$1:$F$3997,5)</f>
        <v>Australia</v>
      </c>
      <c r="S2654" s="22">
        <f>VLOOKUP(A2654,[1]CustomerAddress!$A$1:$F$3997,6)</f>
        <v>8</v>
      </c>
      <c r="T2654" s="22" t="str">
        <f>VLOOKUP(A2654,Labels!$A$5:$I$3497,9)</f>
        <v>Platinum Customer</v>
      </c>
    </row>
    <row r="2655" spans="1:20" s="22" customFormat="1" ht="15.75" customHeight="1" x14ac:dyDescent="0.25">
      <c r="A2655" s="23">
        <v>2654</v>
      </c>
      <c r="B2655" s="24" t="s">
        <v>5001</v>
      </c>
      <c r="C2655" s="24" t="s">
        <v>5002</v>
      </c>
      <c r="D2655" s="24" t="s">
        <v>40</v>
      </c>
      <c r="E2655" s="23">
        <v>83</v>
      </c>
      <c r="F2655" s="25">
        <v>28457</v>
      </c>
      <c r="G2655" s="23">
        <f t="shared" ca="1" si="197"/>
        <v>43.383049895040578</v>
      </c>
      <c r="H2655" s="23" t="str">
        <f t="shared" ca="1" si="198"/>
        <v>41-50</v>
      </c>
      <c r="I2655" s="24" t="s">
        <v>596</v>
      </c>
      <c r="J2655" s="24" t="s">
        <v>138</v>
      </c>
      <c r="K2655" s="24" t="s">
        <v>43</v>
      </c>
      <c r="L2655" s="24" t="s">
        <v>44</v>
      </c>
      <c r="M2655" s="24" t="s">
        <v>57</v>
      </c>
      <c r="N2655" s="23">
        <v>13</v>
      </c>
      <c r="O2655" s="22" t="str">
        <f>VLOOKUP(A2655,[1]CustomerAddress!$A$1:$F$3997,2)</f>
        <v>30 Parkside Terrace</v>
      </c>
      <c r="P2655" s="22">
        <f>VLOOKUP(A2655,[1]CustomerAddress!$A$1:$F$3997,3)</f>
        <v>2210</v>
      </c>
      <c r="Q2655" s="22" t="str">
        <f>VLOOKUP(A2655,[1]CustomerAddress!$A$1:$F$3997,4)</f>
        <v>NSW</v>
      </c>
      <c r="R2655" s="22" t="str">
        <f>VLOOKUP(A2655,[1]CustomerAddress!$A$1:$F$3997,5)</f>
        <v>Australia</v>
      </c>
      <c r="S2655" s="22">
        <f>VLOOKUP(A2655,[1]CustomerAddress!$A$1:$F$3997,6)</f>
        <v>10</v>
      </c>
      <c r="T2655" s="22" t="str">
        <f>VLOOKUP(A2655,Labels!$A$5:$I$3497,9)</f>
        <v>Almost Lost Customer</v>
      </c>
    </row>
    <row r="2656" spans="1:20" s="22" customFormat="1" ht="15.75" customHeight="1" x14ac:dyDescent="0.25">
      <c r="A2656" s="23">
        <v>2655</v>
      </c>
      <c r="B2656" s="24" t="s">
        <v>5003</v>
      </c>
      <c r="C2656" s="24" t="s">
        <v>5004</v>
      </c>
      <c r="D2656" s="24" t="s">
        <v>48</v>
      </c>
      <c r="E2656" s="23">
        <v>56</v>
      </c>
      <c r="F2656" s="25">
        <v>24269</v>
      </c>
      <c r="G2656" s="23">
        <f t="shared" ca="1" si="197"/>
        <v>54.857022497780306</v>
      </c>
      <c r="H2656" s="23" t="str">
        <f t="shared" ca="1" si="198"/>
        <v>51-60</v>
      </c>
      <c r="I2656" s="24" t="s">
        <v>83</v>
      </c>
      <c r="J2656" s="24" t="s">
        <v>84</v>
      </c>
      <c r="K2656" s="24" t="s">
        <v>43</v>
      </c>
      <c r="L2656" s="24" t="s">
        <v>44</v>
      </c>
      <c r="M2656" s="24" t="s">
        <v>57</v>
      </c>
      <c r="N2656" s="23">
        <v>15</v>
      </c>
      <c r="O2656" s="22" t="str">
        <f>VLOOKUP(A2656,[1]CustomerAddress!$A$1:$F$3997,2)</f>
        <v>19 Fairview Road</v>
      </c>
      <c r="P2656" s="22">
        <f>VLOOKUP(A2656,[1]CustomerAddress!$A$1:$F$3997,3)</f>
        <v>4012</v>
      </c>
      <c r="Q2656" s="22" t="str">
        <f>VLOOKUP(A2656,[1]CustomerAddress!$A$1:$F$3997,4)</f>
        <v>QLD</v>
      </c>
      <c r="R2656" s="22" t="str">
        <f>VLOOKUP(A2656,[1]CustomerAddress!$A$1:$F$3997,5)</f>
        <v>Australia</v>
      </c>
      <c r="S2656" s="22">
        <f>VLOOKUP(A2656,[1]CustomerAddress!$A$1:$F$3997,6)</f>
        <v>3</v>
      </c>
      <c r="T2656" s="22" t="str">
        <f>VLOOKUP(A2656,Labels!$A$5:$I$3497,9)</f>
        <v>Almost Lost Customer</v>
      </c>
    </row>
    <row r="2657" spans="1:20" s="22" customFormat="1" ht="15.75" customHeight="1" x14ac:dyDescent="0.25">
      <c r="A2657" s="23">
        <v>2656</v>
      </c>
      <c r="B2657" s="24" t="s">
        <v>481</v>
      </c>
      <c r="C2657" s="24" t="s">
        <v>5005</v>
      </c>
      <c r="D2657" s="24" t="s">
        <v>40</v>
      </c>
      <c r="E2657" s="23">
        <v>80</v>
      </c>
      <c r="F2657" s="25">
        <v>21672</v>
      </c>
      <c r="G2657" s="23">
        <f t="shared" ca="1" si="197"/>
        <v>61.972090990930994</v>
      </c>
      <c r="H2657" s="23" t="str">
        <f t="shared" ca="1" si="198"/>
        <v>61-70</v>
      </c>
      <c r="I2657" s="24" t="s">
        <v>1142</v>
      </c>
      <c r="J2657" s="24" t="s">
        <v>61</v>
      </c>
      <c r="K2657" s="24" t="s">
        <v>43</v>
      </c>
      <c r="L2657" s="24" t="s">
        <v>44</v>
      </c>
      <c r="M2657" s="24" t="s">
        <v>45</v>
      </c>
      <c r="N2657" s="23">
        <v>10</v>
      </c>
      <c r="O2657" s="22" t="str">
        <f>VLOOKUP(A2657,[1]CustomerAddress!$A$1:$F$3997,2)</f>
        <v>444 Spaight Crossing</v>
      </c>
      <c r="P2657" s="22">
        <f>VLOOKUP(A2657,[1]CustomerAddress!$A$1:$F$3997,3)</f>
        <v>3070</v>
      </c>
      <c r="Q2657" s="22" t="str">
        <f>VLOOKUP(A2657,[1]CustomerAddress!$A$1:$F$3997,4)</f>
        <v>VIC</v>
      </c>
      <c r="R2657" s="22" t="str">
        <f>VLOOKUP(A2657,[1]CustomerAddress!$A$1:$F$3997,5)</f>
        <v>Australia</v>
      </c>
      <c r="S2657" s="22">
        <f>VLOOKUP(A2657,[1]CustomerAddress!$A$1:$F$3997,6)</f>
        <v>10</v>
      </c>
      <c r="T2657" s="22" t="str">
        <f>VLOOKUP(A2657,Labels!$A$5:$I$3497,9)</f>
        <v>Almost Lost Customer</v>
      </c>
    </row>
    <row r="2658" spans="1:20" s="22" customFormat="1" ht="15.75" hidden="1" customHeight="1" x14ac:dyDescent="0.25">
      <c r="A2658" s="23">
        <v>2657</v>
      </c>
      <c r="B2658" s="24" t="s">
        <v>3048</v>
      </c>
      <c r="C2658" s="24" t="s">
        <v>5006</v>
      </c>
      <c r="D2658" s="24" t="s">
        <v>48</v>
      </c>
      <c r="E2658" s="23">
        <v>20</v>
      </c>
      <c r="F2658" s="25">
        <v>33588</v>
      </c>
      <c r="G2658" s="23">
        <f t="shared" ca="1" si="197"/>
        <v>29.325515648465238</v>
      </c>
      <c r="H2658" s="23"/>
      <c r="I2658" s="24" t="s">
        <v>410</v>
      </c>
      <c r="J2658" s="24" t="s">
        <v>61</v>
      </c>
      <c r="K2658" s="24" t="s">
        <v>43</v>
      </c>
      <c r="L2658" s="24" t="s">
        <v>44</v>
      </c>
      <c r="M2658" s="24" t="s">
        <v>57</v>
      </c>
      <c r="N2658" s="23">
        <v>5</v>
      </c>
    </row>
    <row r="2659" spans="1:20" s="22" customFormat="1" ht="15.75" customHeight="1" x14ac:dyDescent="0.25">
      <c r="A2659" s="23">
        <v>2658</v>
      </c>
      <c r="B2659" s="24" t="s">
        <v>655</v>
      </c>
      <c r="C2659" s="24" t="s">
        <v>5007</v>
      </c>
      <c r="D2659" s="24" t="s">
        <v>40</v>
      </c>
      <c r="E2659" s="23">
        <v>82</v>
      </c>
      <c r="F2659" s="25">
        <v>23418</v>
      </c>
      <c r="G2659" s="23">
        <f t="shared" ca="1" si="197"/>
        <v>57.188529347095375</v>
      </c>
      <c r="H2659" s="23" t="str">
        <f t="shared" ref="H2659:H2666" ca="1" si="199">IF(G2659&lt;=10,"0-10",IF(AND(G2659&gt;10,G2659&lt;=20),"11-20",IF(AND(G2659&gt;20,G2659&lt;=30),"21-30",IF(AND(G2659&gt;30,G2659&lt;=40),"31-40",IF(AND(G2659&gt;40,G2659&lt;=50),"41-50",IF(AND(G2659&gt;50,G2659&lt;=60),"51-60",IF(AND(G2659&gt;60,G2659&lt;=70),"61-70",IF(AND(G2659&gt;70,G2659&lt;=80),"71-80",IF(AND(G2659&gt;80,G2659&lt;=90),"81-90",IF(G2659&gt;90,"91-100"))))))))))</f>
        <v>51-60</v>
      </c>
      <c r="J2659" s="24" t="s">
        <v>84</v>
      </c>
      <c r="K2659" s="24" t="s">
        <v>43</v>
      </c>
      <c r="L2659" s="24" t="s">
        <v>44</v>
      </c>
      <c r="M2659" s="24" t="s">
        <v>45</v>
      </c>
      <c r="N2659" s="23">
        <v>6</v>
      </c>
      <c r="O2659" s="22" t="str">
        <f>VLOOKUP(A2659,[1]CustomerAddress!$A$1:$F$3997,2)</f>
        <v>96 Dayton Park</v>
      </c>
      <c r="P2659" s="22">
        <f>VLOOKUP(A2659,[1]CustomerAddress!$A$1:$F$3997,3)</f>
        <v>2190</v>
      </c>
      <c r="Q2659" s="22" t="str">
        <f>VLOOKUP(A2659,[1]CustomerAddress!$A$1:$F$3997,4)</f>
        <v>NSW</v>
      </c>
      <c r="R2659" s="22" t="str">
        <f>VLOOKUP(A2659,[1]CustomerAddress!$A$1:$F$3997,5)</f>
        <v>Australia</v>
      </c>
      <c r="S2659" s="22">
        <f>VLOOKUP(A2659,[1]CustomerAddress!$A$1:$F$3997,6)</f>
        <v>9</v>
      </c>
      <c r="T2659" s="22" t="str">
        <f>VLOOKUP(A2659,Labels!$A$5:$I$3497,9)</f>
        <v>Late Bloomer</v>
      </c>
    </row>
    <row r="2660" spans="1:20" s="22" customFormat="1" ht="15.75" customHeight="1" x14ac:dyDescent="0.25">
      <c r="A2660" s="23">
        <v>2659</v>
      </c>
      <c r="B2660" s="24" t="s">
        <v>5008</v>
      </c>
      <c r="C2660" s="24" t="s">
        <v>1522</v>
      </c>
      <c r="D2660" s="24" t="s">
        <v>40</v>
      </c>
      <c r="E2660" s="23">
        <v>81</v>
      </c>
      <c r="F2660" s="25">
        <v>27194</v>
      </c>
      <c r="G2660" s="23">
        <f t="shared" ca="1" si="197"/>
        <v>46.843323867643321</v>
      </c>
      <c r="H2660" s="23" t="str">
        <f t="shared" ca="1" si="199"/>
        <v>41-50</v>
      </c>
      <c r="I2660" s="24" t="s">
        <v>102</v>
      </c>
      <c r="J2660" s="24" t="s">
        <v>75</v>
      </c>
      <c r="K2660" s="24" t="s">
        <v>66</v>
      </c>
      <c r="L2660" s="24" t="s">
        <v>44</v>
      </c>
      <c r="M2660" s="24" t="s">
        <v>45</v>
      </c>
      <c r="N2660" s="23">
        <v>11</v>
      </c>
      <c r="O2660" s="22" t="str">
        <f>VLOOKUP(A2660,[1]CustomerAddress!$A$1:$F$3997,2)</f>
        <v>882 Mitchell Place</v>
      </c>
      <c r="P2660" s="22">
        <f>VLOOKUP(A2660,[1]CustomerAddress!$A$1:$F$3997,3)</f>
        <v>4151</v>
      </c>
      <c r="Q2660" s="22" t="str">
        <f>VLOOKUP(A2660,[1]CustomerAddress!$A$1:$F$3997,4)</f>
        <v>QLD</v>
      </c>
      <c r="R2660" s="22" t="str">
        <f>VLOOKUP(A2660,[1]CustomerAddress!$A$1:$F$3997,5)</f>
        <v>Australia</v>
      </c>
      <c r="S2660" s="22">
        <f>VLOOKUP(A2660,[1]CustomerAddress!$A$1:$F$3997,6)</f>
        <v>4</v>
      </c>
      <c r="T2660" s="22" t="str">
        <f>VLOOKUP(A2660,Labels!$A$5:$I$3497,9)</f>
        <v>Platinum Customer</v>
      </c>
    </row>
    <row r="2661" spans="1:20" s="22" customFormat="1" ht="15.75" customHeight="1" x14ac:dyDescent="0.25">
      <c r="A2661" s="23">
        <v>2660</v>
      </c>
      <c r="B2661" s="24" t="s">
        <v>5009</v>
      </c>
      <c r="C2661" s="24" t="s">
        <v>5010</v>
      </c>
      <c r="D2661" s="24" t="s">
        <v>48</v>
      </c>
      <c r="E2661" s="23">
        <v>44</v>
      </c>
      <c r="F2661" s="25">
        <v>23330</v>
      </c>
      <c r="G2661" s="23">
        <f t="shared" ca="1" si="197"/>
        <v>57.429625237506336</v>
      </c>
      <c r="H2661" s="23" t="str">
        <f t="shared" ca="1" si="199"/>
        <v>51-60</v>
      </c>
      <c r="J2661" s="24" t="s">
        <v>65</v>
      </c>
      <c r="K2661" s="24" t="s">
        <v>66</v>
      </c>
      <c r="L2661" s="24" t="s">
        <v>44</v>
      </c>
      <c r="M2661" s="24" t="s">
        <v>45</v>
      </c>
      <c r="N2661" s="23">
        <v>19</v>
      </c>
      <c r="O2661" s="22" t="str">
        <f>VLOOKUP(A2661,[1]CustomerAddress!$A$1:$F$3997,2)</f>
        <v>68128 Leroy Street</v>
      </c>
      <c r="P2661" s="22">
        <f>VLOOKUP(A2661,[1]CustomerAddress!$A$1:$F$3997,3)</f>
        <v>4213</v>
      </c>
      <c r="Q2661" s="22" t="str">
        <f>VLOOKUP(A2661,[1]CustomerAddress!$A$1:$F$3997,4)</f>
        <v>QLD</v>
      </c>
      <c r="R2661" s="22" t="str">
        <f>VLOOKUP(A2661,[1]CustomerAddress!$A$1:$F$3997,5)</f>
        <v>Australia</v>
      </c>
      <c r="S2661" s="22">
        <f>VLOOKUP(A2661,[1]CustomerAddress!$A$1:$F$3997,6)</f>
        <v>8</v>
      </c>
      <c r="T2661" s="22" t="str">
        <f>VLOOKUP(A2661,Labels!$A$5:$I$3497,9)</f>
        <v>Platinum Customer</v>
      </c>
    </row>
    <row r="2662" spans="1:20" s="22" customFormat="1" ht="15.75" customHeight="1" x14ac:dyDescent="0.25">
      <c r="A2662" s="23">
        <v>2661</v>
      </c>
      <c r="B2662" s="24" t="s">
        <v>5011</v>
      </c>
      <c r="C2662" s="24" t="s">
        <v>5012</v>
      </c>
      <c r="D2662" s="24" t="s">
        <v>40</v>
      </c>
      <c r="E2662" s="23">
        <v>59</v>
      </c>
      <c r="F2662" s="25">
        <v>28120</v>
      </c>
      <c r="G2662" s="23">
        <f t="shared" ca="1" si="197"/>
        <v>44.306337566273456</v>
      </c>
      <c r="H2662" s="23" t="str">
        <f t="shared" ca="1" si="199"/>
        <v>41-50</v>
      </c>
      <c r="I2662" s="24" t="s">
        <v>571</v>
      </c>
      <c r="J2662" s="24" t="s">
        <v>50</v>
      </c>
      <c r="K2662" s="24" t="s">
        <v>66</v>
      </c>
      <c r="L2662" s="24" t="s">
        <v>44</v>
      </c>
      <c r="M2662" s="24" t="s">
        <v>45</v>
      </c>
      <c r="N2662" s="23">
        <v>12</v>
      </c>
      <c r="O2662" s="22" t="str">
        <f>VLOOKUP(A2662,[1]CustomerAddress!$A$1:$F$3997,2)</f>
        <v>17 South Crossing</v>
      </c>
      <c r="P2662" s="22">
        <f>VLOOKUP(A2662,[1]CustomerAddress!$A$1:$F$3997,3)</f>
        <v>2770</v>
      </c>
      <c r="Q2662" s="22" t="str">
        <f>VLOOKUP(A2662,[1]CustomerAddress!$A$1:$F$3997,4)</f>
        <v>NSW</v>
      </c>
      <c r="R2662" s="22" t="str">
        <f>VLOOKUP(A2662,[1]CustomerAddress!$A$1:$F$3997,5)</f>
        <v>Australia</v>
      </c>
      <c r="S2662" s="22">
        <f>VLOOKUP(A2662,[1]CustomerAddress!$A$1:$F$3997,6)</f>
        <v>7</v>
      </c>
      <c r="T2662" s="22" t="str">
        <f>VLOOKUP(A2662,Labels!$A$5:$I$3497,9)</f>
        <v>Becoming Loyal</v>
      </c>
    </row>
    <row r="2663" spans="1:20" s="22" customFormat="1" ht="15.75" customHeight="1" x14ac:dyDescent="0.25">
      <c r="A2663" s="23">
        <v>2662</v>
      </c>
      <c r="B2663" s="24" t="s">
        <v>5013</v>
      </c>
      <c r="C2663" s="24" t="s">
        <v>5014</v>
      </c>
      <c r="D2663" s="24" t="s">
        <v>40</v>
      </c>
      <c r="E2663" s="23">
        <v>53</v>
      </c>
      <c r="F2663" s="25">
        <v>28480</v>
      </c>
      <c r="G2663" s="23">
        <f t="shared" ca="1" si="197"/>
        <v>43.320036196410442</v>
      </c>
      <c r="H2663" s="23" t="str">
        <f t="shared" ca="1" si="199"/>
        <v>41-50</v>
      </c>
      <c r="I2663" s="24" t="s">
        <v>1922</v>
      </c>
      <c r="J2663" s="24" t="s">
        <v>54</v>
      </c>
      <c r="K2663" s="24" t="s">
        <v>43</v>
      </c>
      <c r="L2663" s="24" t="s">
        <v>44</v>
      </c>
      <c r="M2663" s="24" t="s">
        <v>45</v>
      </c>
      <c r="N2663" s="23">
        <v>16</v>
      </c>
      <c r="O2663" s="22" t="str">
        <f>VLOOKUP(A2663,[1]CustomerAddress!$A$1:$F$3997,2)</f>
        <v>648 Rigney Pass</v>
      </c>
      <c r="P2663" s="22">
        <f>VLOOKUP(A2663,[1]CustomerAddress!$A$1:$F$3997,3)</f>
        <v>2460</v>
      </c>
      <c r="Q2663" s="22" t="str">
        <f>VLOOKUP(A2663,[1]CustomerAddress!$A$1:$F$3997,4)</f>
        <v>NSW</v>
      </c>
      <c r="R2663" s="22" t="str">
        <f>VLOOKUP(A2663,[1]CustomerAddress!$A$1:$F$3997,5)</f>
        <v>Australia</v>
      </c>
      <c r="S2663" s="22">
        <f>VLOOKUP(A2663,[1]CustomerAddress!$A$1:$F$3997,6)</f>
        <v>2</v>
      </c>
      <c r="T2663" s="22" t="str">
        <f>VLOOKUP(A2663,Labels!$A$5:$I$3497,9)</f>
        <v>Losing Customer</v>
      </c>
    </row>
    <row r="2664" spans="1:20" s="22" customFormat="1" ht="15.75" customHeight="1" x14ac:dyDescent="0.25">
      <c r="A2664" s="23">
        <v>2663</v>
      </c>
      <c r="B2664" s="24" t="s">
        <v>5015</v>
      </c>
      <c r="C2664" s="24" t="s">
        <v>5016</v>
      </c>
      <c r="D2664" s="24" t="s">
        <v>48</v>
      </c>
      <c r="E2664" s="23">
        <v>69</v>
      </c>
      <c r="F2664" s="25">
        <v>20668</v>
      </c>
      <c r="G2664" s="23">
        <f t="shared" ca="1" si="197"/>
        <v>64.722775922437847</v>
      </c>
      <c r="H2664" s="23" t="str">
        <f t="shared" ca="1" si="199"/>
        <v>61-70</v>
      </c>
      <c r="I2664" s="24" t="s">
        <v>425</v>
      </c>
      <c r="J2664" s="24" t="s">
        <v>42</v>
      </c>
      <c r="K2664" s="24" t="s">
        <v>43</v>
      </c>
      <c r="L2664" s="24" t="s">
        <v>44</v>
      </c>
      <c r="M2664" s="24" t="s">
        <v>45</v>
      </c>
      <c r="N2664" s="23">
        <v>19</v>
      </c>
      <c r="O2664" s="22" t="str">
        <f>VLOOKUP(A2664,[1]CustomerAddress!$A$1:$F$3997,2)</f>
        <v>1 Ronald Regan Hill</v>
      </c>
      <c r="P2664" s="22">
        <f>VLOOKUP(A2664,[1]CustomerAddress!$A$1:$F$3997,3)</f>
        <v>2756</v>
      </c>
      <c r="Q2664" s="22" t="str">
        <f>VLOOKUP(A2664,[1]CustomerAddress!$A$1:$F$3997,4)</f>
        <v>NSW</v>
      </c>
      <c r="R2664" s="22" t="str">
        <f>VLOOKUP(A2664,[1]CustomerAddress!$A$1:$F$3997,5)</f>
        <v>Australia</v>
      </c>
      <c r="S2664" s="22">
        <f>VLOOKUP(A2664,[1]CustomerAddress!$A$1:$F$3997,6)</f>
        <v>8</v>
      </c>
      <c r="T2664" s="22" t="str">
        <f>VLOOKUP(A2664,Labels!$A$5:$I$3497,9)</f>
        <v>Evasive Customer</v>
      </c>
    </row>
    <row r="2665" spans="1:20" s="22" customFormat="1" ht="15.75" customHeight="1" x14ac:dyDescent="0.25">
      <c r="A2665" s="23">
        <v>2664</v>
      </c>
      <c r="B2665" s="24" t="s">
        <v>5017</v>
      </c>
      <c r="C2665" s="24" t="s">
        <v>5018</v>
      </c>
      <c r="D2665" s="24" t="s">
        <v>48</v>
      </c>
      <c r="E2665" s="23">
        <v>83</v>
      </c>
      <c r="F2665" s="25">
        <v>24123</v>
      </c>
      <c r="G2665" s="23">
        <f t="shared" ca="1" si="197"/>
        <v>55.257022497780305</v>
      </c>
      <c r="H2665" s="23" t="str">
        <f t="shared" ca="1" si="199"/>
        <v>51-60</v>
      </c>
      <c r="I2665" s="24" t="s">
        <v>1163</v>
      </c>
      <c r="J2665" s="24" t="s">
        <v>61</v>
      </c>
      <c r="K2665" s="24" t="s">
        <v>43</v>
      </c>
      <c r="L2665" s="24" t="s">
        <v>44</v>
      </c>
      <c r="M2665" s="24" t="s">
        <v>57</v>
      </c>
      <c r="N2665" s="23">
        <v>15</v>
      </c>
      <c r="O2665" s="22" t="str">
        <f>VLOOKUP(A2665,[1]CustomerAddress!$A$1:$F$3997,2)</f>
        <v>359 Briar Crest Road</v>
      </c>
      <c r="P2665" s="22">
        <f>VLOOKUP(A2665,[1]CustomerAddress!$A$1:$F$3997,3)</f>
        <v>2155</v>
      </c>
      <c r="Q2665" s="22" t="str">
        <f>VLOOKUP(A2665,[1]CustomerAddress!$A$1:$F$3997,4)</f>
        <v>NSW</v>
      </c>
      <c r="R2665" s="22" t="str">
        <f>VLOOKUP(A2665,[1]CustomerAddress!$A$1:$F$3997,5)</f>
        <v>Australia</v>
      </c>
      <c r="S2665" s="22">
        <f>VLOOKUP(A2665,[1]CustomerAddress!$A$1:$F$3997,6)</f>
        <v>10</v>
      </c>
      <c r="T2665" s="22" t="str">
        <f>VLOOKUP(A2665,Labels!$A$5:$I$3497,9)</f>
        <v>Almost Lost Customer</v>
      </c>
    </row>
    <row r="2666" spans="1:20" s="22" customFormat="1" ht="15.75" customHeight="1" x14ac:dyDescent="0.25">
      <c r="A2666" s="23">
        <v>2665</v>
      </c>
      <c r="B2666" s="24" t="s">
        <v>726</v>
      </c>
      <c r="C2666" s="24" t="s">
        <v>5019</v>
      </c>
      <c r="D2666" s="24" t="s">
        <v>48</v>
      </c>
      <c r="E2666" s="23">
        <v>43</v>
      </c>
      <c r="F2666" s="25">
        <v>23829</v>
      </c>
      <c r="G2666" s="23">
        <f t="shared" ca="1" si="197"/>
        <v>56.062501949835102</v>
      </c>
      <c r="H2666" s="23" t="str">
        <f t="shared" ca="1" si="199"/>
        <v>51-60</v>
      </c>
      <c r="I2666" s="24" t="s">
        <v>108</v>
      </c>
      <c r="J2666" s="24" t="s">
        <v>138</v>
      </c>
      <c r="K2666" s="24" t="s">
        <v>43</v>
      </c>
      <c r="L2666" s="24" t="s">
        <v>44</v>
      </c>
      <c r="M2666" s="24" t="s">
        <v>45</v>
      </c>
      <c r="N2666" s="23">
        <v>17</v>
      </c>
      <c r="O2666" s="22" t="str">
        <f>VLOOKUP(A2666,[1]CustomerAddress!$A$1:$F$3997,2)</f>
        <v>4543 Service Terrace</v>
      </c>
      <c r="P2666" s="22">
        <f>VLOOKUP(A2666,[1]CustomerAddress!$A$1:$F$3997,3)</f>
        <v>2566</v>
      </c>
      <c r="Q2666" s="22" t="str">
        <f>VLOOKUP(A2666,[1]CustomerAddress!$A$1:$F$3997,4)</f>
        <v>NSW</v>
      </c>
      <c r="R2666" s="22" t="str">
        <f>VLOOKUP(A2666,[1]CustomerAddress!$A$1:$F$3997,5)</f>
        <v>Australia</v>
      </c>
      <c r="S2666" s="22">
        <f>VLOOKUP(A2666,[1]CustomerAddress!$A$1:$F$3997,6)</f>
        <v>8</v>
      </c>
      <c r="T2666" s="22" t="str">
        <f>VLOOKUP(A2666,Labels!$A$5:$I$3497,9)</f>
        <v>Late Bloomer</v>
      </c>
    </row>
    <row r="2667" spans="1:20" s="22" customFormat="1" ht="15.75" hidden="1" customHeight="1" x14ac:dyDescent="0.25">
      <c r="A2667" s="23">
        <v>2666</v>
      </c>
      <c r="B2667" s="24" t="s">
        <v>5020</v>
      </c>
      <c r="C2667" s="24" t="s">
        <v>3838</v>
      </c>
      <c r="D2667" s="24" t="s">
        <v>48</v>
      </c>
      <c r="E2667" s="23">
        <v>2</v>
      </c>
      <c r="F2667" s="25">
        <v>25980</v>
      </c>
      <c r="G2667" s="23">
        <f t="shared" ca="1" si="197"/>
        <v>50.169351264903597</v>
      </c>
      <c r="H2667" s="23"/>
      <c r="I2667" s="24" t="s">
        <v>282</v>
      </c>
      <c r="J2667" s="24" t="s">
        <v>42</v>
      </c>
      <c r="K2667" s="24" t="s">
        <v>43</v>
      </c>
      <c r="L2667" s="24" t="s">
        <v>44</v>
      </c>
      <c r="M2667" s="24" t="s">
        <v>57</v>
      </c>
      <c r="N2667" s="23">
        <v>9</v>
      </c>
    </row>
    <row r="2668" spans="1:20" s="22" customFormat="1" ht="15.75" customHeight="1" x14ac:dyDescent="0.25">
      <c r="A2668" s="23">
        <v>2667</v>
      </c>
      <c r="B2668" s="24" t="s">
        <v>2198</v>
      </c>
      <c r="C2668" s="24" t="s">
        <v>5021</v>
      </c>
      <c r="D2668" s="24" t="s">
        <v>40</v>
      </c>
      <c r="E2668" s="23">
        <v>65</v>
      </c>
      <c r="F2668" s="25">
        <v>21383</v>
      </c>
      <c r="G2668" s="23">
        <f t="shared" ca="1" si="197"/>
        <v>62.763871812848798</v>
      </c>
      <c r="H2668" s="23" t="str">
        <f t="shared" ref="H2668:H2696" ca="1" si="200">IF(G2668&lt;=10,"0-10",IF(AND(G2668&gt;10,G2668&lt;=20),"11-20",IF(AND(G2668&gt;20,G2668&lt;=30),"21-30",IF(AND(G2668&gt;30,G2668&lt;=40),"31-40",IF(AND(G2668&gt;40,G2668&lt;=50),"41-50",IF(AND(G2668&gt;50,G2668&lt;=60),"51-60",IF(AND(G2668&gt;60,G2668&lt;=70),"61-70",IF(AND(G2668&gt;70,G2668&lt;=80),"71-80",IF(AND(G2668&gt;80,G2668&lt;=90),"81-90",IF(G2668&gt;90,"91-100"))))))))))</f>
        <v>61-70</v>
      </c>
      <c r="I2668" s="24" t="s">
        <v>144</v>
      </c>
      <c r="J2668" s="24" t="s">
        <v>84</v>
      </c>
      <c r="K2668" s="24" t="s">
        <v>62</v>
      </c>
      <c r="L2668" s="24" t="s">
        <v>44</v>
      </c>
      <c r="M2668" s="24" t="s">
        <v>45</v>
      </c>
      <c r="N2668" s="23">
        <v>6</v>
      </c>
      <c r="O2668" s="22" t="str">
        <f>VLOOKUP(A2668,[1]CustomerAddress!$A$1:$F$3997,2)</f>
        <v>28156 School Park</v>
      </c>
      <c r="P2668" s="22">
        <f>VLOOKUP(A2668,[1]CustomerAddress!$A$1:$F$3997,3)</f>
        <v>3188</v>
      </c>
      <c r="Q2668" s="22" t="str">
        <f>VLOOKUP(A2668,[1]CustomerAddress!$A$1:$F$3997,4)</f>
        <v>VIC</v>
      </c>
      <c r="R2668" s="22" t="str">
        <f>VLOOKUP(A2668,[1]CustomerAddress!$A$1:$F$3997,5)</f>
        <v>Australia</v>
      </c>
      <c r="S2668" s="22">
        <f>VLOOKUP(A2668,[1]CustomerAddress!$A$1:$F$3997,6)</f>
        <v>10</v>
      </c>
      <c r="T2668" s="22" t="str">
        <f>VLOOKUP(A2668,Labels!$A$5:$I$3497,9)</f>
        <v>Evasive Customer</v>
      </c>
    </row>
    <row r="2669" spans="1:20" s="22" customFormat="1" ht="15.75" customHeight="1" x14ac:dyDescent="0.25">
      <c r="A2669" s="23">
        <v>2668</v>
      </c>
      <c r="B2669" s="24" t="s">
        <v>5022</v>
      </c>
      <c r="C2669" s="24" t="s">
        <v>5023</v>
      </c>
      <c r="D2669" s="24" t="s">
        <v>48</v>
      </c>
      <c r="E2669" s="23">
        <v>27</v>
      </c>
      <c r="F2669" s="25">
        <v>28697</v>
      </c>
      <c r="G2669" s="23">
        <f t="shared" ca="1" si="197"/>
        <v>42.72551564846524</v>
      </c>
      <c r="H2669" s="23" t="str">
        <f t="shared" ca="1" si="200"/>
        <v>41-50</v>
      </c>
      <c r="I2669" s="24" t="s">
        <v>78</v>
      </c>
      <c r="J2669" s="24" t="s">
        <v>42</v>
      </c>
      <c r="K2669" s="24" t="s">
        <v>43</v>
      </c>
      <c r="L2669" s="24" t="s">
        <v>44</v>
      </c>
      <c r="M2669" s="24" t="s">
        <v>57</v>
      </c>
      <c r="N2669" s="23">
        <v>18</v>
      </c>
      <c r="O2669" s="22" t="str">
        <f>VLOOKUP(A2669,[1]CustomerAddress!$A$1:$F$3997,2)</f>
        <v>920 Manley Crossing</v>
      </c>
      <c r="P2669" s="22">
        <f>VLOOKUP(A2669,[1]CustomerAddress!$A$1:$F$3997,3)</f>
        <v>4226</v>
      </c>
      <c r="Q2669" s="22" t="str">
        <f>VLOOKUP(A2669,[1]CustomerAddress!$A$1:$F$3997,4)</f>
        <v>QLD</v>
      </c>
      <c r="R2669" s="22" t="str">
        <f>VLOOKUP(A2669,[1]CustomerAddress!$A$1:$F$3997,5)</f>
        <v>Australia</v>
      </c>
      <c r="S2669" s="22">
        <f>VLOOKUP(A2669,[1]CustomerAddress!$A$1:$F$3997,6)</f>
        <v>8</v>
      </c>
      <c r="T2669" s="22" t="str">
        <f>VLOOKUP(A2669,Labels!$A$5:$I$3497,9)</f>
        <v>High Risk Customer</v>
      </c>
    </row>
    <row r="2670" spans="1:20" s="22" customFormat="1" ht="15.75" customHeight="1" x14ac:dyDescent="0.25">
      <c r="A2670" s="23">
        <v>2669</v>
      </c>
      <c r="B2670" s="24" t="s">
        <v>5024</v>
      </c>
      <c r="C2670" s="24" t="s">
        <v>5025</v>
      </c>
      <c r="D2670" s="24" t="s">
        <v>48</v>
      </c>
      <c r="E2670" s="23">
        <v>95</v>
      </c>
      <c r="F2670" s="25">
        <v>34748</v>
      </c>
      <c r="G2670" s="23">
        <f t="shared" ca="1" si="197"/>
        <v>26.147433456684418</v>
      </c>
      <c r="H2670" s="23" t="str">
        <f t="shared" ca="1" si="200"/>
        <v>21-30</v>
      </c>
      <c r="I2670" s="24" t="s">
        <v>74</v>
      </c>
      <c r="J2670" s="24" t="s">
        <v>54</v>
      </c>
      <c r="K2670" s="24" t="s">
        <v>62</v>
      </c>
      <c r="L2670" s="24" t="s">
        <v>44</v>
      </c>
      <c r="M2670" s="24" t="s">
        <v>57</v>
      </c>
      <c r="N2670" s="23">
        <v>1</v>
      </c>
      <c r="O2670" s="22" t="str">
        <f>VLOOKUP(A2670,[1]CustomerAddress!$A$1:$F$3997,2)</f>
        <v>38 Armistice Lane</v>
      </c>
      <c r="P2670" s="22">
        <f>VLOOKUP(A2670,[1]CustomerAddress!$A$1:$F$3997,3)</f>
        <v>3250</v>
      </c>
      <c r="Q2670" s="22" t="str">
        <f>VLOOKUP(A2670,[1]CustomerAddress!$A$1:$F$3997,4)</f>
        <v>VIC</v>
      </c>
      <c r="R2670" s="22" t="str">
        <f>VLOOKUP(A2670,[1]CustomerAddress!$A$1:$F$3997,5)</f>
        <v>Australia</v>
      </c>
      <c r="S2670" s="22">
        <f>VLOOKUP(A2670,[1]CustomerAddress!$A$1:$F$3997,6)</f>
        <v>2</v>
      </c>
      <c r="T2670" s="22" t="str">
        <f>VLOOKUP(A2670,Labels!$A$5:$I$3497,9)</f>
        <v>Almost Lost Customer</v>
      </c>
    </row>
    <row r="2671" spans="1:20" s="22" customFormat="1" ht="15.75" customHeight="1" x14ac:dyDescent="0.25">
      <c r="A2671" s="23">
        <v>2670</v>
      </c>
      <c r="B2671" s="24" t="s">
        <v>5026</v>
      </c>
      <c r="C2671" s="24" t="s">
        <v>5027</v>
      </c>
      <c r="D2671" s="24" t="s">
        <v>48</v>
      </c>
      <c r="E2671" s="23">
        <v>53</v>
      </c>
      <c r="F2671" s="25">
        <v>28258</v>
      </c>
      <c r="G2671" s="23">
        <f t="shared" ca="1" si="197"/>
        <v>43.928255374492636</v>
      </c>
      <c r="H2671" s="23" t="str">
        <f t="shared" ca="1" si="200"/>
        <v>41-50</v>
      </c>
      <c r="I2671" s="24" t="s">
        <v>314</v>
      </c>
      <c r="J2671" s="24" t="s">
        <v>50</v>
      </c>
      <c r="K2671" s="24" t="s">
        <v>66</v>
      </c>
      <c r="L2671" s="24" t="s">
        <v>44</v>
      </c>
      <c r="M2671" s="24" t="s">
        <v>45</v>
      </c>
      <c r="N2671" s="23">
        <v>18</v>
      </c>
      <c r="O2671" s="22" t="str">
        <f>VLOOKUP(A2671,[1]CustomerAddress!$A$1:$F$3997,2)</f>
        <v>6988 Waxwing Hill</v>
      </c>
      <c r="P2671" s="22">
        <f>VLOOKUP(A2671,[1]CustomerAddress!$A$1:$F$3997,3)</f>
        <v>4700</v>
      </c>
      <c r="Q2671" s="22" t="str">
        <f>VLOOKUP(A2671,[1]CustomerAddress!$A$1:$F$3997,4)</f>
        <v>QLD</v>
      </c>
      <c r="R2671" s="22" t="str">
        <f>VLOOKUP(A2671,[1]CustomerAddress!$A$1:$F$3997,5)</f>
        <v>Australia</v>
      </c>
      <c r="S2671" s="22">
        <f>VLOOKUP(A2671,[1]CustomerAddress!$A$1:$F$3997,6)</f>
        <v>3</v>
      </c>
      <c r="T2671" s="22" t="str">
        <f>VLOOKUP(A2671,Labels!$A$5:$I$3497,9)</f>
        <v>Almost Lost Customer</v>
      </c>
    </row>
    <row r="2672" spans="1:20" s="22" customFormat="1" ht="15.75" customHeight="1" x14ac:dyDescent="0.25">
      <c r="A2672" s="23">
        <v>2671</v>
      </c>
      <c r="B2672" s="24" t="s">
        <v>5028</v>
      </c>
      <c r="C2672" s="24" t="s">
        <v>5029</v>
      </c>
      <c r="D2672" s="24" t="s">
        <v>40</v>
      </c>
      <c r="E2672" s="23">
        <v>11</v>
      </c>
      <c r="F2672" s="25">
        <v>33186</v>
      </c>
      <c r="G2672" s="23">
        <f t="shared" ca="1" si="197"/>
        <v>30.426885511478936</v>
      </c>
      <c r="H2672" s="23" t="str">
        <f t="shared" ca="1" si="200"/>
        <v>31-40</v>
      </c>
      <c r="I2672" s="24" t="s">
        <v>279</v>
      </c>
      <c r="J2672" s="24" t="s">
        <v>61</v>
      </c>
      <c r="K2672" s="24" t="s">
        <v>43</v>
      </c>
      <c r="L2672" s="24" t="s">
        <v>44</v>
      </c>
      <c r="M2672" s="24" t="s">
        <v>57</v>
      </c>
      <c r="N2672" s="23">
        <v>11</v>
      </c>
      <c r="O2672" s="22" t="str">
        <f>VLOOKUP(A2672,[1]CustomerAddress!$A$1:$F$3997,2)</f>
        <v>84 Southridge Lane</v>
      </c>
      <c r="P2672" s="22">
        <f>VLOOKUP(A2672,[1]CustomerAddress!$A$1:$F$3997,3)</f>
        <v>2799</v>
      </c>
      <c r="Q2672" s="22" t="str">
        <f>VLOOKUP(A2672,[1]CustomerAddress!$A$1:$F$3997,4)</f>
        <v>NSW</v>
      </c>
      <c r="R2672" s="22" t="str">
        <f>VLOOKUP(A2672,[1]CustomerAddress!$A$1:$F$3997,5)</f>
        <v>Australia</v>
      </c>
      <c r="S2672" s="22">
        <f>VLOOKUP(A2672,[1]CustomerAddress!$A$1:$F$3997,6)</f>
        <v>2</v>
      </c>
      <c r="T2672" s="22" t="str">
        <f>VLOOKUP(A2672,Labels!$A$5:$I$3497,9)</f>
        <v>Almost Lost Customer</v>
      </c>
    </row>
    <row r="2673" spans="1:20" s="22" customFormat="1" ht="15.75" customHeight="1" x14ac:dyDescent="0.25">
      <c r="A2673" s="23">
        <v>2672</v>
      </c>
      <c r="B2673" s="24" t="s">
        <v>5030</v>
      </c>
      <c r="C2673" s="24" t="s">
        <v>5031</v>
      </c>
      <c r="D2673" s="24" t="s">
        <v>48</v>
      </c>
      <c r="E2673" s="23">
        <v>21</v>
      </c>
      <c r="F2673" s="25">
        <v>31428</v>
      </c>
      <c r="G2673" s="23">
        <f t="shared" ca="1" si="197"/>
        <v>35.243323867643319</v>
      </c>
      <c r="H2673" s="23" t="str">
        <f t="shared" ca="1" si="200"/>
        <v>31-40</v>
      </c>
      <c r="I2673" s="24" t="s">
        <v>599</v>
      </c>
      <c r="J2673" s="24" t="s">
        <v>42</v>
      </c>
      <c r="K2673" s="24" t="s">
        <v>62</v>
      </c>
      <c r="L2673" s="24" t="s">
        <v>44</v>
      </c>
      <c r="M2673" s="24" t="s">
        <v>57</v>
      </c>
      <c r="N2673" s="23">
        <v>4</v>
      </c>
      <c r="O2673" s="22" t="str">
        <f>VLOOKUP(A2673,[1]CustomerAddress!$A$1:$F$3997,2)</f>
        <v>8 Eagle Crest Circle</v>
      </c>
      <c r="P2673" s="22">
        <f>VLOOKUP(A2673,[1]CustomerAddress!$A$1:$F$3997,3)</f>
        <v>2137</v>
      </c>
      <c r="Q2673" s="22" t="str">
        <f>VLOOKUP(A2673,[1]CustomerAddress!$A$1:$F$3997,4)</f>
        <v>NSW</v>
      </c>
      <c r="R2673" s="22" t="str">
        <f>VLOOKUP(A2673,[1]CustomerAddress!$A$1:$F$3997,5)</f>
        <v>Australia</v>
      </c>
      <c r="S2673" s="22">
        <f>VLOOKUP(A2673,[1]CustomerAddress!$A$1:$F$3997,6)</f>
        <v>12</v>
      </c>
      <c r="T2673" s="22" t="str">
        <f>VLOOKUP(A2673,Labels!$A$5:$I$3497,9)</f>
        <v>Very Loyal</v>
      </c>
    </row>
    <row r="2674" spans="1:20" s="22" customFormat="1" ht="15.75" customHeight="1" x14ac:dyDescent="0.25">
      <c r="A2674" s="23">
        <v>2673</v>
      </c>
      <c r="B2674" s="24" t="s">
        <v>3413</v>
      </c>
      <c r="C2674" s="24" t="s">
        <v>5032</v>
      </c>
      <c r="D2674" s="24" t="s">
        <v>40</v>
      </c>
      <c r="E2674" s="23">
        <v>27</v>
      </c>
      <c r="F2674" s="25">
        <v>31157</v>
      </c>
      <c r="G2674" s="23">
        <f t="shared" ca="1" si="197"/>
        <v>35.98578962106798</v>
      </c>
      <c r="H2674" s="23" t="str">
        <f t="shared" ca="1" si="200"/>
        <v>31-40</v>
      </c>
      <c r="I2674" s="24" t="s">
        <v>1005</v>
      </c>
      <c r="J2674" s="24" t="s">
        <v>61</v>
      </c>
      <c r="K2674" s="24" t="s">
        <v>43</v>
      </c>
      <c r="L2674" s="24" t="s">
        <v>44</v>
      </c>
      <c r="M2674" s="24" t="s">
        <v>45</v>
      </c>
      <c r="N2674" s="23">
        <v>14</v>
      </c>
      <c r="O2674" s="22" t="str">
        <f>VLOOKUP(A2674,[1]CustomerAddress!$A$1:$F$3997,2)</f>
        <v>571 Golf Alley</v>
      </c>
      <c r="P2674" s="22">
        <f>VLOOKUP(A2674,[1]CustomerAddress!$A$1:$F$3997,3)</f>
        <v>2650</v>
      </c>
      <c r="Q2674" s="22" t="str">
        <f>VLOOKUP(A2674,[1]CustomerAddress!$A$1:$F$3997,4)</f>
        <v>NSW</v>
      </c>
      <c r="R2674" s="22" t="str">
        <f>VLOOKUP(A2674,[1]CustomerAddress!$A$1:$F$3997,5)</f>
        <v>Australia</v>
      </c>
      <c r="S2674" s="22">
        <f>VLOOKUP(A2674,[1]CustomerAddress!$A$1:$F$3997,6)</f>
        <v>5</v>
      </c>
      <c r="T2674" s="22" t="str">
        <f>VLOOKUP(A2674,Labels!$A$5:$I$3497,9)</f>
        <v>Evasive Customer</v>
      </c>
    </row>
    <row r="2675" spans="1:20" s="22" customFormat="1" ht="15.75" customHeight="1" x14ac:dyDescent="0.25">
      <c r="A2675" s="23">
        <v>2674</v>
      </c>
      <c r="B2675" s="24" t="s">
        <v>5033</v>
      </c>
      <c r="C2675" s="24" t="s">
        <v>5034</v>
      </c>
      <c r="D2675" s="24" t="s">
        <v>40</v>
      </c>
      <c r="E2675" s="23">
        <v>59</v>
      </c>
      <c r="F2675" s="25">
        <v>34012</v>
      </c>
      <c r="G2675" s="23">
        <f t="shared" ca="1" si="197"/>
        <v>28.1638718128488</v>
      </c>
      <c r="H2675" s="23" t="str">
        <f t="shared" ca="1" si="200"/>
        <v>21-30</v>
      </c>
      <c r="I2675" s="24" t="s">
        <v>170</v>
      </c>
      <c r="J2675" s="24" t="s">
        <v>42</v>
      </c>
      <c r="K2675" s="24" t="s">
        <v>66</v>
      </c>
      <c r="L2675" s="24" t="s">
        <v>44</v>
      </c>
      <c r="M2675" s="24" t="s">
        <v>57</v>
      </c>
      <c r="N2675" s="23">
        <v>5</v>
      </c>
      <c r="O2675" s="22" t="str">
        <f>VLOOKUP(A2675,[1]CustomerAddress!$A$1:$F$3997,2)</f>
        <v>52408 Autumn Leaf Road</v>
      </c>
      <c r="P2675" s="22">
        <f>VLOOKUP(A2675,[1]CustomerAddress!$A$1:$F$3997,3)</f>
        <v>3030</v>
      </c>
      <c r="Q2675" s="22" t="str">
        <f>VLOOKUP(A2675,[1]CustomerAddress!$A$1:$F$3997,4)</f>
        <v>VIC</v>
      </c>
      <c r="R2675" s="22" t="str">
        <f>VLOOKUP(A2675,[1]CustomerAddress!$A$1:$F$3997,5)</f>
        <v>Australia</v>
      </c>
      <c r="S2675" s="22">
        <f>VLOOKUP(A2675,[1]CustomerAddress!$A$1:$F$3997,6)</f>
        <v>7</v>
      </c>
      <c r="T2675" s="22" t="str">
        <f>VLOOKUP(A2675,Labels!$A$5:$I$3497,9)</f>
        <v>Potential Customer</v>
      </c>
    </row>
    <row r="2676" spans="1:20" s="22" customFormat="1" ht="15.75" customHeight="1" x14ac:dyDescent="0.25">
      <c r="A2676" s="23">
        <v>2675</v>
      </c>
      <c r="B2676" s="24" t="s">
        <v>1967</v>
      </c>
      <c r="C2676" s="24" t="s">
        <v>5035</v>
      </c>
      <c r="D2676" s="24" t="s">
        <v>40</v>
      </c>
      <c r="E2676" s="23">
        <v>24</v>
      </c>
      <c r="F2676" s="25">
        <v>26720</v>
      </c>
      <c r="G2676" s="23">
        <f t="shared" ca="1" si="197"/>
        <v>48.141954004629625</v>
      </c>
      <c r="H2676" s="23" t="str">
        <f t="shared" ca="1" si="200"/>
        <v>41-50</v>
      </c>
      <c r="I2676" s="24" t="s">
        <v>96</v>
      </c>
      <c r="J2676" s="24" t="s">
        <v>65</v>
      </c>
      <c r="K2676" s="24" t="s">
        <v>43</v>
      </c>
      <c r="L2676" s="24" t="s">
        <v>44</v>
      </c>
      <c r="M2676" s="24" t="s">
        <v>57</v>
      </c>
      <c r="N2676" s="23">
        <v>7</v>
      </c>
      <c r="O2676" s="22" t="str">
        <f>VLOOKUP(A2676,[1]CustomerAddress!$A$1:$F$3997,2)</f>
        <v>4 Loomis Hill</v>
      </c>
      <c r="P2676" s="22">
        <f>VLOOKUP(A2676,[1]CustomerAddress!$A$1:$F$3997,3)</f>
        <v>2527</v>
      </c>
      <c r="Q2676" s="22" t="str">
        <f>VLOOKUP(A2676,[1]CustomerAddress!$A$1:$F$3997,4)</f>
        <v>NSW</v>
      </c>
      <c r="R2676" s="22" t="str">
        <f>VLOOKUP(A2676,[1]CustomerAddress!$A$1:$F$3997,5)</f>
        <v>Australia</v>
      </c>
      <c r="S2676" s="22">
        <f>VLOOKUP(A2676,[1]CustomerAddress!$A$1:$F$3997,6)</f>
        <v>7</v>
      </c>
      <c r="T2676" s="22" t="str">
        <f>VLOOKUP(A2676,Labels!$A$5:$I$3497,9)</f>
        <v>Evasive Customer</v>
      </c>
    </row>
    <row r="2677" spans="1:20" s="22" customFormat="1" ht="15.75" customHeight="1" x14ac:dyDescent="0.25">
      <c r="A2677" s="23">
        <v>2676</v>
      </c>
      <c r="B2677" s="24" t="s">
        <v>5036</v>
      </c>
      <c r="C2677" s="24" t="s">
        <v>3774</v>
      </c>
      <c r="D2677" s="24" t="s">
        <v>48</v>
      </c>
      <c r="E2677" s="23">
        <v>33</v>
      </c>
      <c r="F2677" s="25">
        <v>20841</v>
      </c>
      <c r="G2677" s="23">
        <f t="shared" ca="1" si="197"/>
        <v>64.248803319698112</v>
      </c>
      <c r="H2677" s="23" t="str">
        <f t="shared" ca="1" si="200"/>
        <v>61-70</v>
      </c>
      <c r="I2677" s="24" t="s">
        <v>144</v>
      </c>
      <c r="J2677" s="24" t="s">
        <v>65</v>
      </c>
      <c r="K2677" s="24" t="s">
        <v>43</v>
      </c>
      <c r="L2677" s="24" t="s">
        <v>44</v>
      </c>
      <c r="M2677" s="24" t="s">
        <v>45</v>
      </c>
      <c r="N2677" s="23">
        <v>12</v>
      </c>
      <c r="O2677" s="22" t="str">
        <f>VLOOKUP(A2677,[1]CustomerAddress!$A$1:$F$3997,2)</f>
        <v>1411 Jenifer Center</v>
      </c>
      <c r="P2677" s="22">
        <f>VLOOKUP(A2677,[1]CustomerAddress!$A$1:$F$3997,3)</f>
        <v>4670</v>
      </c>
      <c r="Q2677" s="22" t="str">
        <f>VLOOKUP(A2677,[1]CustomerAddress!$A$1:$F$3997,4)</f>
        <v>QLD</v>
      </c>
      <c r="R2677" s="22" t="str">
        <f>VLOOKUP(A2677,[1]CustomerAddress!$A$1:$F$3997,5)</f>
        <v>Australia</v>
      </c>
      <c r="S2677" s="22">
        <f>VLOOKUP(A2677,[1]CustomerAddress!$A$1:$F$3997,6)</f>
        <v>3</v>
      </c>
      <c r="T2677" s="22" t="str">
        <f>VLOOKUP(A2677,Labels!$A$5:$I$3497,9)</f>
        <v>Becoming Loyal</v>
      </c>
    </row>
    <row r="2678" spans="1:20" s="22" customFormat="1" ht="15.75" customHeight="1" x14ac:dyDescent="0.25">
      <c r="A2678" s="23">
        <v>2677</v>
      </c>
      <c r="B2678" s="24" t="s">
        <v>5037</v>
      </c>
      <c r="C2678" s="24" t="s">
        <v>5038</v>
      </c>
      <c r="D2678" s="24" t="s">
        <v>48</v>
      </c>
      <c r="E2678" s="23">
        <v>34</v>
      </c>
      <c r="F2678" s="25">
        <v>20005</v>
      </c>
      <c r="G2678" s="23">
        <f t="shared" ca="1" si="197"/>
        <v>66.53921427860223</v>
      </c>
      <c r="H2678" s="23" t="str">
        <f t="shared" ca="1" si="200"/>
        <v>61-70</v>
      </c>
      <c r="J2678" s="24" t="s">
        <v>50</v>
      </c>
      <c r="K2678" s="24" t="s">
        <v>43</v>
      </c>
      <c r="L2678" s="24" t="s">
        <v>44</v>
      </c>
      <c r="M2678" s="24" t="s">
        <v>57</v>
      </c>
      <c r="N2678" s="23">
        <v>10</v>
      </c>
      <c r="O2678" s="22" t="str">
        <f>VLOOKUP(A2678,[1]CustomerAddress!$A$1:$F$3997,2)</f>
        <v>336 Fordem Trail</v>
      </c>
      <c r="P2678" s="22">
        <f>VLOOKUP(A2678,[1]CustomerAddress!$A$1:$F$3997,3)</f>
        <v>2088</v>
      </c>
      <c r="Q2678" s="22" t="str">
        <f>VLOOKUP(A2678,[1]CustomerAddress!$A$1:$F$3997,4)</f>
        <v>NSW</v>
      </c>
      <c r="R2678" s="22" t="str">
        <f>VLOOKUP(A2678,[1]CustomerAddress!$A$1:$F$3997,5)</f>
        <v>Australia</v>
      </c>
      <c r="S2678" s="22">
        <f>VLOOKUP(A2678,[1]CustomerAddress!$A$1:$F$3997,6)</f>
        <v>12</v>
      </c>
      <c r="T2678" s="22" t="str">
        <f>VLOOKUP(A2678,Labels!$A$5:$I$3497,9)</f>
        <v>Late Bloomer</v>
      </c>
    </row>
    <row r="2679" spans="1:20" s="22" customFormat="1" ht="15.75" customHeight="1" x14ac:dyDescent="0.25">
      <c r="A2679" s="23">
        <v>2678</v>
      </c>
      <c r="B2679" s="24" t="s">
        <v>5039</v>
      </c>
      <c r="C2679" s="24" t="s">
        <v>5040</v>
      </c>
      <c r="D2679" s="24" t="s">
        <v>48</v>
      </c>
      <c r="E2679" s="23">
        <v>33</v>
      </c>
      <c r="F2679" s="25">
        <v>28124</v>
      </c>
      <c r="G2679" s="23">
        <f t="shared" ca="1" si="197"/>
        <v>44.29537866216387</v>
      </c>
      <c r="H2679" s="23" t="str">
        <f t="shared" ca="1" si="200"/>
        <v>41-50</v>
      </c>
      <c r="I2679" s="24" t="s">
        <v>99</v>
      </c>
      <c r="J2679" s="24" t="s">
        <v>42</v>
      </c>
      <c r="K2679" s="24" t="s">
        <v>43</v>
      </c>
      <c r="L2679" s="24" t="s">
        <v>44</v>
      </c>
      <c r="M2679" s="24" t="s">
        <v>57</v>
      </c>
      <c r="N2679" s="23">
        <v>11</v>
      </c>
      <c r="O2679" s="22" t="str">
        <f>VLOOKUP(A2679,[1]CustomerAddress!$A$1:$F$3997,2)</f>
        <v>59 Hoepker Lane</v>
      </c>
      <c r="P2679" s="22">
        <f>VLOOKUP(A2679,[1]CustomerAddress!$A$1:$F$3997,3)</f>
        <v>3191</v>
      </c>
      <c r="Q2679" s="22" t="str">
        <f>VLOOKUP(A2679,[1]CustomerAddress!$A$1:$F$3997,4)</f>
        <v>VIC</v>
      </c>
      <c r="R2679" s="22" t="str">
        <f>VLOOKUP(A2679,[1]CustomerAddress!$A$1:$F$3997,5)</f>
        <v>Australia</v>
      </c>
      <c r="S2679" s="22">
        <f>VLOOKUP(A2679,[1]CustomerAddress!$A$1:$F$3997,6)</f>
        <v>11</v>
      </c>
      <c r="T2679" s="22" t="str">
        <f>VLOOKUP(A2679,Labels!$A$5:$I$3497,9)</f>
        <v>Evasive Customer</v>
      </c>
    </row>
    <row r="2680" spans="1:20" s="22" customFormat="1" ht="15.75" customHeight="1" x14ac:dyDescent="0.25">
      <c r="A2680" s="23">
        <v>2679</v>
      </c>
      <c r="B2680" s="24" t="s">
        <v>5041</v>
      </c>
      <c r="C2680" s="24" t="s">
        <v>5042</v>
      </c>
      <c r="D2680" s="24" t="s">
        <v>48</v>
      </c>
      <c r="E2680" s="23">
        <v>5</v>
      </c>
      <c r="F2680" s="25">
        <v>33030</v>
      </c>
      <c r="G2680" s="23">
        <f t="shared" ca="1" si="197"/>
        <v>30.85428277175291</v>
      </c>
      <c r="H2680" s="23" t="str">
        <f t="shared" ca="1" si="200"/>
        <v>31-40</v>
      </c>
      <c r="I2680" s="24" t="s">
        <v>176</v>
      </c>
      <c r="J2680" s="24" t="s">
        <v>50</v>
      </c>
      <c r="K2680" s="24" t="s">
        <v>66</v>
      </c>
      <c r="L2680" s="24" t="s">
        <v>44</v>
      </c>
      <c r="M2680" s="24" t="s">
        <v>57</v>
      </c>
      <c r="N2680" s="23">
        <v>10</v>
      </c>
      <c r="O2680" s="22" t="str">
        <f>VLOOKUP(A2680,[1]CustomerAddress!$A$1:$F$3997,2)</f>
        <v>2864 Corscot Parkway</v>
      </c>
      <c r="P2680" s="22">
        <f>VLOOKUP(A2680,[1]CustomerAddress!$A$1:$F$3997,3)</f>
        <v>2756</v>
      </c>
      <c r="Q2680" s="22" t="str">
        <f>VLOOKUP(A2680,[1]CustomerAddress!$A$1:$F$3997,4)</f>
        <v>NSW</v>
      </c>
      <c r="R2680" s="22" t="str">
        <f>VLOOKUP(A2680,[1]CustomerAddress!$A$1:$F$3997,5)</f>
        <v>Australia</v>
      </c>
      <c r="S2680" s="22">
        <f>VLOOKUP(A2680,[1]CustomerAddress!$A$1:$F$3997,6)</f>
        <v>8</v>
      </c>
      <c r="T2680" s="22" t="str">
        <f>VLOOKUP(A2680,Labels!$A$5:$I$3497,9)</f>
        <v>High Risk Customer</v>
      </c>
    </row>
    <row r="2681" spans="1:20" s="22" customFormat="1" ht="15.75" customHeight="1" x14ac:dyDescent="0.25">
      <c r="A2681" s="23">
        <v>2680</v>
      </c>
      <c r="B2681" s="24" t="s">
        <v>5043</v>
      </c>
      <c r="C2681" s="24" t="s">
        <v>5044</v>
      </c>
      <c r="D2681" s="24" t="s">
        <v>40</v>
      </c>
      <c r="E2681" s="23">
        <v>0</v>
      </c>
      <c r="F2681" s="25">
        <v>21681</v>
      </c>
      <c r="G2681" s="23">
        <f t="shared" ca="1" si="197"/>
        <v>61.947433456684415</v>
      </c>
      <c r="H2681" s="23" t="str">
        <f t="shared" ca="1" si="200"/>
        <v>61-70</v>
      </c>
      <c r="I2681" s="24" t="s">
        <v>728</v>
      </c>
      <c r="J2681" s="24" t="s">
        <v>50</v>
      </c>
      <c r="K2681" s="24" t="s">
        <v>43</v>
      </c>
      <c r="L2681" s="24" t="s">
        <v>44</v>
      </c>
      <c r="M2681" s="24" t="s">
        <v>45</v>
      </c>
      <c r="N2681" s="23">
        <v>14</v>
      </c>
      <c r="O2681" s="22" t="str">
        <f>VLOOKUP(A2681,[1]CustomerAddress!$A$1:$F$3997,2)</f>
        <v>4658 Tennessee Street</v>
      </c>
      <c r="P2681" s="22">
        <f>VLOOKUP(A2681,[1]CustomerAddress!$A$1:$F$3997,3)</f>
        <v>3121</v>
      </c>
      <c r="Q2681" s="22" t="str">
        <f>VLOOKUP(A2681,[1]CustomerAddress!$A$1:$F$3997,4)</f>
        <v>VIC</v>
      </c>
      <c r="R2681" s="22" t="str">
        <f>VLOOKUP(A2681,[1]CustomerAddress!$A$1:$F$3997,5)</f>
        <v>Australia</v>
      </c>
      <c r="S2681" s="22">
        <f>VLOOKUP(A2681,[1]CustomerAddress!$A$1:$F$3997,6)</f>
        <v>11</v>
      </c>
      <c r="T2681" s="22" t="str">
        <f>VLOOKUP(A2681,Labels!$A$5:$I$3497,9)</f>
        <v>Very Loyal</v>
      </c>
    </row>
    <row r="2682" spans="1:20" s="22" customFormat="1" ht="15.75" customHeight="1" x14ac:dyDescent="0.25">
      <c r="A2682" s="23">
        <v>2681</v>
      </c>
      <c r="B2682" s="24" t="s">
        <v>830</v>
      </c>
      <c r="C2682" s="24" t="s">
        <v>5045</v>
      </c>
      <c r="D2682" s="24" t="s">
        <v>40</v>
      </c>
      <c r="E2682" s="23">
        <v>78</v>
      </c>
      <c r="F2682" s="25">
        <v>27287</v>
      </c>
      <c r="G2682" s="23">
        <f t="shared" ca="1" si="197"/>
        <v>46.588529347095374</v>
      </c>
      <c r="H2682" s="23" t="str">
        <f t="shared" ca="1" si="200"/>
        <v>41-50</v>
      </c>
      <c r="I2682" s="24" t="s">
        <v>415</v>
      </c>
      <c r="J2682" s="24" t="s">
        <v>84</v>
      </c>
      <c r="K2682" s="24" t="s">
        <v>62</v>
      </c>
      <c r="L2682" s="24" t="s">
        <v>44</v>
      </c>
      <c r="M2682" s="24" t="s">
        <v>45</v>
      </c>
      <c r="N2682" s="23">
        <v>18</v>
      </c>
      <c r="O2682" s="22" t="str">
        <f>VLOOKUP(A2682,[1]CustomerAddress!$A$1:$F$3997,2)</f>
        <v>53485 Sycamore Junction</v>
      </c>
      <c r="P2682" s="22">
        <f>VLOOKUP(A2682,[1]CustomerAddress!$A$1:$F$3997,3)</f>
        <v>3192</v>
      </c>
      <c r="Q2682" s="22" t="str">
        <f>VLOOKUP(A2682,[1]CustomerAddress!$A$1:$F$3997,4)</f>
        <v>VIC</v>
      </c>
      <c r="R2682" s="22" t="str">
        <f>VLOOKUP(A2682,[1]CustomerAddress!$A$1:$F$3997,5)</f>
        <v>Australia</v>
      </c>
      <c r="S2682" s="22">
        <f>VLOOKUP(A2682,[1]CustomerAddress!$A$1:$F$3997,6)</f>
        <v>8</v>
      </c>
      <c r="T2682" s="22" t="str">
        <f>VLOOKUP(A2682,Labels!$A$5:$I$3497,9)</f>
        <v>High Risk Customer</v>
      </c>
    </row>
    <row r="2683" spans="1:20" s="22" customFormat="1" ht="15.75" customHeight="1" x14ac:dyDescent="0.25">
      <c r="A2683" s="23">
        <v>2682</v>
      </c>
      <c r="B2683" s="24" t="s">
        <v>5046</v>
      </c>
      <c r="C2683" s="24" t="s">
        <v>5047</v>
      </c>
      <c r="D2683" s="24" t="s">
        <v>40</v>
      </c>
      <c r="E2683" s="23">
        <v>54</v>
      </c>
      <c r="F2683" s="25">
        <v>32082</v>
      </c>
      <c r="G2683" s="23">
        <f t="shared" ca="1" si="197"/>
        <v>33.451543045725515</v>
      </c>
      <c r="H2683" s="23" t="str">
        <f t="shared" ca="1" si="200"/>
        <v>31-40</v>
      </c>
      <c r="I2683" s="24" t="s">
        <v>173</v>
      </c>
      <c r="J2683" s="24" t="s">
        <v>84</v>
      </c>
      <c r="K2683" s="24" t="s">
        <v>66</v>
      </c>
      <c r="L2683" s="24" t="s">
        <v>44</v>
      </c>
      <c r="M2683" s="24" t="s">
        <v>45</v>
      </c>
      <c r="N2683" s="23">
        <v>20</v>
      </c>
      <c r="O2683" s="22" t="str">
        <f>VLOOKUP(A2683,[1]CustomerAddress!$A$1:$F$3997,2)</f>
        <v>446 Warrior Pass</v>
      </c>
      <c r="P2683" s="22">
        <f>VLOOKUP(A2683,[1]CustomerAddress!$A$1:$F$3997,3)</f>
        <v>4740</v>
      </c>
      <c r="Q2683" s="22" t="str">
        <f>VLOOKUP(A2683,[1]CustomerAddress!$A$1:$F$3997,4)</f>
        <v>QLD</v>
      </c>
      <c r="R2683" s="22" t="str">
        <f>VLOOKUP(A2683,[1]CustomerAddress!$A$1:$F$3997,5)</f>
        <v>Australia</v>
      </c>
      <c r="S2683" s="22">
        <f>VLOOKUP(A2683,[1]CustomerAddress!$A$1:$F$3997,6)</f>
        <v>5</v>
      </c>
      <c r="T2683" s="22" t="str">
        <f>VLOOKUP(A2683,Labels!$A$5:$I$3497,9)</f>
        <v>Potential Customer</v>
      </c>
    </row>
    <row r="2684" spans="1:20" s="22" customFormat="1" ht="15.75" customHeight="1" x14ac:dyDescent="0.25">
      <c r="A2684" s="23">
        <v>2683</v>
      </c>
      <c r="B2684" s="24" t="s">
        <v>4615</v>
      </c>
      <c r="C2684" s="24" t="s">
        <v>5048</v>
      </c>
      <c r="D2684" s="24" t="s">
        <v>40</v>
      </c>
      <c r="E2684" s="23">
        <v>81</v>
      </c>
      <c r="F2684" s="25">
        <v>23846</v>
      </c>
      <c r="G2684" s="23">
        <f t="shared" ca="1" si="197"/>
        <v>56.015926607369352</v>
      </c>
      <c r="H2684" s="23" t="str">
        <f t="shared" ca="1" si="200"/>
        <v>51-60</v>
      </c>
      <c r="I2684" s="24" t="s">
        <v>189</v>
      </c>
      <c r="J2684" s="24" t="s">
        <v>61</v>
      </c>
      <c r="K2684" s="24" t="s">
        <v>62</v>
      </c>
      <c r="L2684" s="24" t="s">
        <v>44</v>
      </c>
      <c r="M2684" s="24" t="s">
        <v>45</v>
      </c>
      <c r="N2684" s="23">
        <v>6</v>
      </c>
      <c r="O2684" s="22" t="str">
        <f>VLOOKUP(A2684,[1]CustomerAddress!$A$1:$F$3997,2)</f>
        <v>25567 Linden Court</v>
      </c>
      <c r="P2684" s="22">
        <f>VLOOKUP(A2684,[1]CustomerAddress!$A$1:$F$3997,3)</f>
        <v>4564</v>
      </c>
      <c r="Q2684" s="22" t="str">
        <f>VLOOKUP(A2684,[1]CustomerAddress!$A$1:$F$3997,4)</f>
        <v>QLD</v>
      </c>
      <c r="R2684" s="22" t="str">
        <f>VLOOKUP(A2684,[1]CustomerAddress!$A$1:$F$3997,5)</f>
        <v>Australia</v>
      </c>
      <c r="S2684" s="22">
        <f>VLOOKUP(A2684,[1]CustomerAddress!$A$1:$F$3997,6)</f>
        <v>8</v>
      </c>
      <c r="T2684" s="22" t="str">
        <f>VLOOKUP(A2684,Labels!$A$5:$I$3497,9)</f>
        <v>Becoming Loyal</v>
      </c>
    </row>
    <row r="2685" spans="1:20" s="22" customFormat="1" ht="15.75" customHeight="1" x14ac:dyDescent="0.25">
      <c r="A2685" s="23">
        <v>2684</v>
      </c>
      <c r="B2685" s="24" t="s">
        <v>5049</v>
      </c>
      <c r="C2685" s="24" t="s">
        <v>5050</v>
      </c>
      <c r="D2685" s="24" t="s">
        <v>48</v>
      </c>
      <c r="E2685" s="23">
        <v>96</v>
      </c>
      <c r="F2685" s="25">
        <v>23450</v>
      </c>
      <c r="G2685" s="23">
        <f t="shared" ca="1" si="197"/>
        <v>57.100858114218667</v>
      </c>
      <c r="H2685" s="23" t="str">
        <f t="shared" ca="1" si="200"/>
        <v>51-60</v>
      </c>
      <c r="I2685" s="24" t="s">
        <v>1525</v>
      </c>
      <c r="J2685" s="24" t="s">
        <v>42</v>
      </c>
      <c r="K2685" s="24" t="s">
        <v>43</v>
      </c>
      <c r="L2685" s="24" t="s">
        <v>44</v>
      </c>
      <c r="M2685" s="24" t="s">
        <v>45</v>
      </c>
      <c r="N2685" s="23">
        <v>12</v>
      </c>
      <c r="O2685" s="22" t="str">
        <f>VLOOKUP(A2685,[1]CustomerAddress!$A$1:$F$3997,2)</f>
        <v>111 Hooker Avenue</v>
      </c>
      <c r="P2685" s="22">
        <f>VLOOKUP(A2685,[1]CustomerAddress!$A$1:$F$3997,3)</f>
        <v>4860</v>
      </c>
      <c r="Q2685" s="22" t="str">
        <f>VLOOKUP(A2685,[1]CustomerAddress!$A$1:$F$3997,4)</f>
        <v>QLD</v>
      </c>
      <c r="R2685" s="22" t="str">
        <f>VLOOKUP(A2685,[1]CustomerAddress!$A$1:$F$3997,5)</f>
        <v>Australia</v>
      </c>
      <c r="S2685" s="22">
        <f>VLOOKUP(A2685,[1]CustomerAddress!$A$1:$F$3997,6)</f>
        <v>2</v>
      </c>
      <c r="T2685" s="22" t="str">
        <f>VLOOKUP(A2685,Labels!$A$5:$I$3497,9)</f>
        <v>Recent Customer</v>
      </c>
    </row>
    <row r="2686" spans="1:20" s="22" customFormat="1" ht="15.75" customHeight="1" x14ac:dyDescent="0.25">
      <c r="A2686" s="23">
        <v>2685</v>
      </c>
      <c r="B2686" s="24" t="s">
        <v>5051</v>
      </c>
      <c r="C2686" s="24" t="s">
        <v>5052</v>
      </c>
      <c r="D2686" s="24" t="s">
        <v>40</v>
      </c>
      <c r="E2686" s="23">
        <v>42</v>
      </c>
      <c r="F2686" s="25">
        <v>28708</v>
      </c>
      <c r="G2686" s="23">
        <f t="shared" ca="1" si="197"/>
        <v>42.695378662163868</v>
      </c>
      <c r="H2686" s="23" t="str">
        <f t="shared" ca="1" si="200"/>
        <v>41-50</v>
      </c>
      <c r="J2686" s="24" t="s">
        <v>61</v>
      </c>
      <c r="K2686" s="24" t="s">
        <v>43</v>
      </c>
      <c r="L2686" s="24" t="s">
        <v>44</v>
      </c>
      <c r="M2686" s="24" t="s">
        <v>57</v>
      </c>
      <c r="N2686" s="23">
        <v>9</v>
      </c>
      <c r="O2686" s="22" t="str">
        <f>VLOOKUP(A2686,[1]CustomerAddress!$A$1:$F$3997,2)</f>
        <v>51 Dixon Court</v>
      </c>
      <c r="P2686" s="22">
        <f>VLOOKUP(A2686,[1]CustomerAddress!$A$1:$F$3997,3)</f>
        <v>2570</v>
      </c>
      <c r="Q2686" s="22" t="str">
        <f>VLOOKUP(A2686,[1]CustomerAddress!$A$1:$F$3997,4)</f>
        <v>NSW</v>
      </c>
      <c r="R2686" s="22" t="str">
        <f>VLOOKUP(A2686,[1]CustomerAddress!$A$1:$F$3997,5)</f>
        <v>Australia</v>
      </c>
      <c r="S2686" s="22">
        <f>VLOOKUP(A2686,[1]CustomerAddress!$A$1:$F$3997,6)</f>
        <v>8</v>
      </c>
      <c r="T2686" s="22" t="str">
        <f>VLOOKUP(A2686,Labels!$A$5:$I$3497,9)</f>
        <v>Potential Customer</v>
      </c>
    </row>
    <row r="2687" spans="1:20" s="22" customFormat="1" ht="15.75" customHeight="1" x14ac:dyDescent="0.25">
      <c r="A2687" s="23">
        <v>2686</v>
      </c>
      <c r="B2687" s="24" t="s">
        <v>3130</v>
      </c>
      <c r="C2687" s="24" t="s">
        <v>5053</v>
      </c>
      <c r="D2687" s="24" t="s">
        <v>48</v>
      </c>
      <c r="E2687" s="23">
        <v>63</v>
      </c>
      <c r="F2687" s="25">
        <v>35206</v>
      </c>
      <c r="G2687" s="23">
        <f t="shared" ca="1" si="197"/>
        <v>24.892638936136471</v>
      </c>
      <c r="H2687" s="23" t="str">
        <f t="shared" ca="1" si="200"/>
        <v>21-30</v>
      </c>
      <c r="I2687" s="24" t="s">
        <v>327</v>
      </c>
      <c r="J2687" s="24" t="s">
        <v>50</v>
      </c>
      <c r="K2687" s="24" t="s">
        <v>62</v>
      </c>
      <c r="L2687" s="24" t="s">
        <v>44</v>
      </c>
      <c r="M2687" s="24" t="s">
        <v>57</v>
      </c>
      <c r="N2687" s="23">
        <v>4</v>
      </c>
      <c r="O2687" s="22" t="str">
        <f>VLOOKUP(A2687,[1]CustomerAddress!$A$1:$F$3997,2)</f>
        <v>16639 Bunting Circle</v>
      </c>
      <c r="P2687" s="22">
        <f>VLOOKUP(A2687,[1]CustomerAddress!$A$1:$F$3997,3)</f>
        <v>3174</v>
      </c>
      <c r="Q2687" s="22" t="str">
        <f>VLOOKUP(A2687,[1]CustomerAddress!$A$1:$F$3997,4)</f>
        <v>VIC</v>
      </c>
      <c r="R2687" s="22" t="str">
        <f>VLOOKUP(A2687,[1]CustomerAddress!$A$1:$F$3997,5)</f>
        <v>Australia</v>
      </c>
      <c r="S2687" s="22">
        <f>VLOOKUP(A2687,[1]CustomerAddress!$A$1:$F$3997,6)</f>
        <v>8</v>
      </c>
      <c r="T2687" s="22" t="str">
        <f>VLOOKUP(A2687,Labels!$A$5:$I$3497,9)</f>
        <v>Recent Customer</v>
      </c>
    </row>
    <row r="2688" spans="1:20" s="22" customFormat="1" ht="15.75" customHeight="1" x14ac:dyDescent="0.25">
      <c r="A2688" s="23">
        <v>2687</v>
      </c>
      <c r="B2688" s="24" t="s">
        <v>5054</v>
      </c>
      <c r="C2688" s="24" t="s">
        <v>5055</v>
      </c>
      <c r="D2688" s="24" t="s">
        <v>48</v>
      </c>
      <c r="E2688" s="23">
        <v>67</v>
      </c>
      <c r="F2688" s="25">
        <v>22674</v>
      </c>
      <c r="G2688" s="23">
        <f t="shared" ca="1" si="197"/>
        <v>59.22688551147894</v>
      </c>
      <c r="H2688" s="23" t="str">
        <f t="shared" ca="1" si="200"/>
        <v>51-60</v>
      </c>
      <c r="I2688" s="24" t="s">
        <v>390</v>
      </c>
      <c r="J2688" s="24" t="s">
        <v>84</v>
      </c>
      <c r="K2688" s="24" t="s">
        <v>66</v>
      </c>
      <c r="L2688" s="24" t="s">
        <v>44</v>
      </c>
      <c r="M2688" s="24" t="s">
        <v>45</v>
      </c>
      <c r="N2688" s="23">
        <v>20</v>
      </c>
      <c r="O2688" s="22" t="str">
        <f>VLOOKUP(A2688,[1]CustomerAddress!$A$1:$F$3997,2)</f>
        <v>40923 Truax Drive</v>
      </c>
      <c r="P2688" s="22">
        <f>VLOOKUP(A2688,[1]CustomerAddress!$A$1:$F$3997,3)</f>
        <v>2208</v>
      </c>
      <c r="Q2688" s="22" t="str">
        <f>VLOOKUP(A2688,[1]CustomerAddress!$A$1:$F$3997,4)</f>
        <v>NSW</v>
      </c>
      <c r="R2688" s="22" t="str">
        <f>VLOOKUP(A2688,[1]CustomerAddress!$A$1:$F$3997,5)</f>
        <v>Australia</v>
      </c>
      <c r="S2688" s="22">
        <f>VLOOKUP(A2688,[1]CustomerAddress!$A$1:$F$3997,6)</f>
        <v>10</v>
      </c>
      <c r="T2688" s="22" t="str">
        <f>VLOOKUP(A2688,Labels!$A$5:$I$3497,9)</f>
        <v>Very Loyal</v>
      </c>
    </row>
    <row r="2689" spans="1:20" s="22" customFormat="1" ht="15.75" customHeight="1" x14ac:dyDescent="0.25">
      <c r="A2689" s="23">
        <v>2688</v>
      </c>
      <c r="B2689" s="24" t="s">
        <v>5056</v>
      </c>
      <c r="C2689" s="24" t="s">
        <v>5057</v>
      </c>
      <c r="D2689" s="24" t="s">
        <v>48</v>
      </c>
      <c r="E2689" s="23">
        <v>53</v>
      </c>
      <c r="F2689" s="25">
        <v>28263</v>
      </c>
      <c r="G2689" s="23">
        <f t="shared" ca="1" si="197"/>
        <v>43.91455674435565</v>
      </c>
      <c r="H2689" s="23" t="str">
        <f t="shared" ca="1" si="200"/>
        <v>41-50</v>
      </c>
      <c r="I2689" s="24" t="s">
        <v>590</v>
      </c>
      <c r="J2689" s="24" t="s">
        <v>54</v>
      </c>
      <c r="K2689" s="24" t="s">
        <v>43</v>
      </c>
      <c r="L2689" s="24" t="s">
        <v>44</v>
      </c>
      <c r="M2689" s="24" t="s">
        <v>57</v>
      </c>
      <c r="N2689" s="23">
        <v>13</v>
      </c>
      <c r="O2689" s="22" t="str">
        <f>VLOOKUP(A2689,[1]CustomerAddress!$A$1:$F$3997,2)</f>
        <v>22 Moulton Place</v>
      </c>
      <c r="P2689" s="22">
        <f>VLOOKUP(A2689,[1]CustomerAddress!$A$1:$F$3997,3)</f>
        <v>4878</v>
      </c>
      <c r="Q2689" s="22" t="str">
        <f>VLOOKUP(A2689,[1]CustomerAddress!$A$1:$F$3997,4)</f>
        <v>QLD</v>
      </c>
      <c r="R2689" s="22" t="str">
        <f>VLOOKUP(A2689,[1]CustomerAddress!$A$1:$F$3997,5)</f>
        <v>Australia</v>
      </c>
      <c r="S2689" s="22">
        <f>VLOOKUP(A2689,[1]CustomerAddress!$A$1:$F$3997,6)</f>
        <v>4</v>
      </c>
      <c r="T2689" s="22" t="str">
        <f>VLOOKUP(A2689,Labels!$A$5:$I$3497,9)</f>
        <v>Almost Lost Customer</v>
      </c>
    </row>
    <row r="2690" spans="1:20" s="22" customFormat="1" ht="15.75" customHeight="1" x14ac:dyDescent="0.25">
      <c r="A2690" s="23">
        <v>2689</v>
      </c>
      <c r="B2690" s="24" t="s">
        <v>5058</v>
      </c>
      <c r="C2690" s="24" t="s">
        <v>5059</v>
      </c>
      <c r="D2690" s="24" t="s">
        <v>48</v>
      </c>
      <c r="E2690" s="23">
        <v>17</v>
      </c>
      <c r="F2690" s="25">
        <v>28572</v>
      </c>
      <c r="G2690" s="23">
        <f t="shared" ca="1" si="197"/>
        <v>43.067981401889895</v>
      </c>
      <c r="H2690" s="23" t="str">
        <f t="shared" ca="1" si="200"/>
        <v>41-50</v>
      </c>
      <c r="I2690" s="24" t="s">
        <v>404</v>
      </c>
      <c r="J2690" s="24" t="s">
        <v>61</v>
      </c>
      <c r="K2690" s="24" t="s">
        <v>43</v>
      </c>
      <c r="L2690" s="24" t="s">
        <v>44</v>
      </c>
      <c r="M2690" s="24" t="s">
        <v>57</v>
      </c>
      <c r="N2690" s="23">
        <v>10</v>
      </c>
      <c r="O2690" s="22" t="str">
        <f>VLOOKUP(A2690,[1]CustomerAddress!$A$1:$F$3997,2)</f>
        <v>52541 Lakewood Gardens Court</v>
      </c>
      <c r="P2690" s="22">
        <f>VLOOKUP(A2690,[1]CustomerAddress!$A$1:$F$3997,3)</f>
        <v>3922</v>
      </c>
      <c r="Q2690" s="22" t="str">
        <f>VLOOKUP(A2690,[1]CustomerAddress!$A$1:$F$3997,4)</f>
        <v>VIC</v>
      </c>
      <c r="R2690" s="22" t="str">
        <f>VLOOKUP(A2690,[1]CustomerAddress!$A$1:$F$3997,5)</f>
        <v>Australia</v>
      </c>
      <c r="S2690" s="22">
        <f>VLOOKUP(A2690,[1]CustomerAddress!$A$1:$F$3997,6)</f>
        <v>2</v>
      </c>
      <c r="T2690" s="22" t="str">
        <f>VLOOKUP(A2690,Labels!$A$5:$I$3497,9)</f>
        <v>Becoming Loyal</v>
      </c>
    </row>
    <row r="2691" spans="1:20" s="22" customFormat="1" ht="15.75" customHeight="1" x14ac:dyDescent="0.25">
      <c r="A2691" s="23">
        <v>2690</v>
      </c>
      <c r="B2691" s="24" t="s">
        <v>2200</v>
      </c>
      <c r="C2691" s="24" t="s">
        <v>5060</v>
      </c>
      <c r="D2691" s="24" t="s">
        <v>40</v>
      </c>
      <c r="E2691" s="23">
        <v>17</v>
      </c>
      <c r="F2691" s="25">
        <v>29531</v>
      </c>
      <c r="G2691" s="23">
        <f t="shared" ca="1" si="197"/>
        <v>40.440584141615922</v>
      </c>
      <c r="H2691" s="23" t="str">
        <f t="shared" ca="1" si="200"/>
        <v>41-50</v>
      </c>
      <c r="I2691" s="24" t="s">
        <v>186</v>
      </c>
      <c r="J2691" s="24" t="s">
        <v>42</v>
      </c>
      <c r="K2691" s="24" t="s">
        <v>62</v>
      </c>
      <c r="L2691" s="24" t="s">
        <v>44</v>
      </c>
      <c r="M2691" s="24" t="s">
        <v>45</v>
      </c>
      <c r="N2691" s="23">
        <v>12</v>
      </c>
      <c r="O2691" s="22" t="str">
        <f>VLOOKUP(A2691,[1]CustomerAddress!$A$1:$F$3997,2)</f>
        <v>39746 Eliot Center</v>
      </c>
      <c r="P2691" s="22">
        <f>VLOOKUP(A2691,[1]CustomerAddress!$A$1:$F$3997,3)</f>
        <v>2177</v>
      </c>
      <c r="Q2691" s="22" t="str">
        <f>VLOOKUP(A2691,[1]CustomerAddress!$A$1:$F$3997,4)</f>
        <v>NSW</v>
      </c>
      <c r="R2691" s="22" t="str">
        <f>VLOOKUP(A2691,[1]CustomerAddress!$A$1:$F$3997,5)</f>
        <v>Australia</v>
      </c>
      <c r="S2691" s="22">
        <f>VLOOKUP(A2691,[1]CustomerAddress!$A$1:$F$3997,6)</f>
        <v>9</v>
      </c>
      <c r="T2691" s="22" t="str">
        <f>VLOOKUP(A2691,Labels!$A$5:$I$3497,9)</f>
        <v>Lost Customer</v>
      </c>
    </row>
    <row r="2692" spans="1:20" s="22" customFormat="1" ht="15.75" customHeight="1" x14ac:dyDescent="0.25">
      <c r="A2692" s="23">
        <v>2691</v>
      </c>
      <c r="B2692" s="24" t="s">
        <v>5061</v>
      </c>
      <c r="C2692" s="24" t="s">
        <v>5062</v>
      </c>
      <c r="D2692" s="24" t="s">
        <v>48</v>
      </c>
      <c r="E2692" s="23">
        <v>41</v>
      </c>
      <c r="F2692" s="25">
        <v>27701</v>
      </c>
      <c r="G2692" s="23">
        <f t="shared" ca="1" si="197"/>
        <v>45.454282771752908</v>
      </c>
      <c r="H2692" s="23" t="str">
        <f t="shared" ca="1" si="200"/>
        <v>41-50</v>
      </c>
      <c r="I2692" s="24" t="s">
        <v>465</v>
      </c>
      <c r="J2692" s="24" t="s">
        <v>164</v>
      </c>
      <c r="K2692" s="24" t="s">
        <v>43</v>
      </c>
      <c r="L2692" s="24" t="s">
        <v>44</v>
      </c>
      <c r="M2692" s="24" t="s">
        <v>57</v>
      </c>
      <c r="N2692" s="23">
        <v>18</v>
      </c>
      <c r="O2692" s="22" t="str">
        <f>VLOOKUP(A2692,[1]CustomerAddress!$A$1:$F$3997,2)</f>
        <v>7 Springview Lane</v>
      </c>
      <c r="P2692" s="22">
        <f>VLOOKUP(A2692,[1]CustomerAddress!$A$1:$F$3997,3)</f>
        <v>2256</v>
      </c>
      <c r="Q2692" s="22" t="str">
        <f>VLOOKUP(A2692,[1]CustomerAddress!$A$1:$F$3997,4)</f>
        <v>NSW</v>
      </c>
      <c r="R2692" s="22" t="str">
        <f>VLOOKUP(A2692,[1]CustomerAddress!$A$1:$F$3997,5)</f>
        <v>Australia</v>
      </c>
      <c r="S2692" s="22">
        <f>VLOOKUP(A2692,[1]CustomerAddress!$A$1:$F$3997,6)</f>
        <v>6</v>
      </c>
      <c r="T2692" s="22" t="str">
        <f>VLOOKUP(A2692,Labels!$A$5:$I$3497,9)</f>
        <v>Losing Customer</v>
      </c>
    </row>
    <row r="2693" spans="1:20" s="22" customFormat="1" ht="15.75" customHeight="1" x14ac:dyDescent="0.25">
      <c r="A2693" s="23">
        <v>2692</v>
      </c>
      <c r="B2693" s="24" t="s">
        <v>2588</v>
      </c>
      <c r="C2693" s="24" t="s">
        <v>5063</v>
      </c>
      <c r="D2693" s="24" t="s">
        <v>40</v>
      </c>
      <c r="E2693" s="23">
        <v>57</v>
      </c>
      <c r="F2693" s="25">
        <v>32496</v>
      </c>
      <c r="G2693" s="23">
        <f t="shared" ca="1" si="197"/>
        <v>32.317296470383049</v>
      </c>
      <c r="H2693" s="23" t="str">
        <f t="shared" ca="1" si="200"/>
        <v>31-40</v>
      </c>
      <c r="I2693" s="24" t="s">
        <v>243</v>
      </c>
      <c r="J2693" s="24" t="s">
        <v>42</v>
      </c>
      <c r="K2693" s="24" t="s">
        <v>66</v>
      </c>
      <c r="L2693" s="24" t="s">
        <v>44</v>
      </c>
      <c r="M2693" s="24" t="s">
        <v>45</v>
      </c>
      <c r="N2693" s="23">
        <v>22</v>
      </c>
      <c r="O2693" s="22" t="str">
        <f>VLOOKUP(A2693,[1]CustomerAddress!$A$1:$F$3997,2)</f>
        <v>8658 Maple Wood Plaza</v>
      </c>
      <c r="P2693" s="22">
        <f>VLOOKUP(A2693,[1]CustomerAddress!$A$1:$F$3997,3)</f>
        <v>3020</v>
      </c>
      <c r="Q2693" s="22" t="str">
        <f>VLOOKUP(A2693,[1]CustomerAddress!$A$1:$F$3997,4)</f>
        <v>VIC</v>
      </c>
      <c r="R2693" s="22" t="str">
        <f>VLOOKUP(A2693,[1]CustomerAddress!$A$1:$F$3997,5)</f>
        <v>Australia</v>
      </c>
      <c r="S2693" s="22">
        <f>VLOOKUP(A2693,[1]CustomerAddress!$A$1:$F$3997,6)</f>
        <v>7</v>
      </c>
      <c r="T2693" s="22" t="str">
        <f>VLOOKUP(A2693,Labels!$A$5:$I$3497,9)</f>
        <v>Late Bloomer</v>
      </c>
    </row>
    <row r="2694" spans="1:20" s="22" customFormat="1" ht="15.75" customHeight="1" x14ac:dyDescent="0.25">
      <c r="A2694" s="23">
        <v>2693</v>
      </c>
      <c r="B2694" s="24" t="s">
        <v>5064</v>
      </c>
      <c r="C2694" s="24" t="s">
        <v>5065</v>
      </c>
      <c r="D2694" s="24" t="s">
        <v>48</v>
      </c>
      <c r="E2694" s="23">
        <v>91</v>
      </c>
      <c r="F2694" s="25">
        <v>24939</v>
      </c>
      <c r="G2694" s="23">
        <f t="shared" ca="1" si="197"/>
        <v>53.021406059424145</v>
      </c>
      <c r="H2694" s="23" t="str">
        <f t="shared" ca="1" si="200"/>
        <v>51-60</v>
      </c>
      <c r="I2694" s="24" t="s">
        <v>5066</v>
      </c>
      <c r="J2694" s="24" t="s">
        <v>42</v>
      </c>
      <c r="K2694" s="24" t="s">
        <v>66</v>
      </c>
      <c r="L2694" s="24" t="s">
        <v>44</v>
      </c>
      <c r="M2694" s="24" t="s">
        <v>45</v>
      </c>
      <c r="N2694" s="23">
        <v>16</v>
      </c>
      <c r="O2694" s="22" t="str">
        <f>VLOOKUP(A2694,[1]CustomerAddress!$A$1:$F$3997,2)</f>
        <v>03 Old Shore Terrace</v>
      </c>
      <c r="P2694" s="22">
        <f>VLOOKUP(A2694,[1]CustomerAddress!$A$1:$F$3997,3)</f>
        <v>4078</v>
      </c>
      <c r="Q2694" s="22" t="str">
        <f>VLOOKUP(A2694,[1]CustomerAddress!$A$1:$F$3997,4)</f>
        <v>QLD</v>
      </c>
      <c r="R2694" s="22" t="str">
        <f>VLOOKUP(A2694,[1]CustomerAddress!$A$1:$F$3997,5)</f>
        <v>Australia</v>
      </c>
      <c r="S2694" s="22">
        <f>VLOOKUP(A2694,[1]CustomerAddress!$A$1:$F$3997,6)</f>
        <v>7</v>
      </c>
      <c r="T2694" s="22" t="str">
        <f>VLOOKUP(A2694,Labels!$A$5:$I$3497,9)</f>
        <v>Becoming Loyal</v>
      </c>
    </row>
    <row r="2695" spans="1:20" s="22" customFormat="1" ht="15.75" customHeight="1" x14ac:dyDescent="0.25">
      <c r="A2695" s="23">
        <v>2694</v>
      </c>
      <c r="B2695" s="24" t="s">
        <v>5067</v>
      </c>
      <c r="C2695" s="24" t="s">
        <v>5068</v>
      </c>
      <c r="D2695" s="24" t="s">
        <v>40</v>
      </c>
      <c r="E2695" s="23">
        <v>48</v>
      </c>
      <c r="F2695" s="25">
        <v>31409</v>
      </c>
      <c r="G2695" s="23">
        <f t="shared" ca="1" si="197"/>
        <v>35.29537866216387</v>
      </c>
      <c r="H2695" s="23" t="str">
        <f t="shared" ca="1" si="200"/>
        <v>31-40</v>
      </c>
      <c r="I2695" s="24" t="s">
        <v>420</v>
      </c>
      <c r="J2695" s="24" t="s">
        <v>65</v>
      </c>
      <c r="K2695" s="24" t="s">
        <v>43</v>
      </c>
      <c r="L2695" s="24" t="s">
        <v>44</v>
      </c>
      <c r="M2695" s="24" t="s">
        <v>57</v>
      </c>
      <c r="N2695" s="23">
        <v>6</v>
      </c>
      <c r="O2695" s="22" t="str">
        <f>VLOOKUP(A2695,[1]CustomerAddress!$A$1:$F$3997,2)</f>
        <v>99565 Warrior Alley</v>
      </c>
      <c r="P2695" s="22">
        <f>VLOOKUP(A2695,[1]CustomerAddress!$A$1:$F$3997,3)</f>
        <v>4510</v>
      </c>
      <c r="Q2695" s="22" t="str">
        <f>VLOOKUP(A2695,[1]CustomerAddress!$A$1:$F$3997,4)</f>
        <v>QLD</v>
      </c>
      <c r="R2695" s="22" t="str">
        <f>VLOOKUP(A2695,[1]CustomerAddress!$A$1:$F$3997,5)</f>
        <v>Australia</v>
      </c>
      <c r="S2695" s="22">
        <f>VLOOKUP(A2695,[1]CustomerAddress!$A$1:$F$3997,6)</f>
        <v>3</v>
      </c>
      <c r="T2695" s="22" t="str">
        <f>VLOOKUP(A2695,Labels!$A$5:$I$3497,9)</f>
        <v>Late Bloomer</v>
      </c>
    </row>
    <row r="2696" spans="1:20" s="22" customFormat="1" ht="15.75" customHeight="1" x14ac:dyDescent="0.25">
      <c r="A2696" s="23">
        <v>2695</v>
      </c>
      <c r="B2696" s="24" t="s">
        <v>1115</v>
      </c>
      <c r="C2696" s="24" t="s">
        <v>5069</v>
      </c>
      <c r="D2696" s="24" t="s">
        <v>40</v>
      </c>
      <c r="E2696" s="23">
        <v>88</v>
      </c>
      <c r="F2696" s="25">
        <v>27988</v>
      </c>
      <c r="G2696" s="23">
        <f t="shared" ca="1" si="197"/>
        <v>44.667981401889897</v>
      </c>
      <c r="H2696" s="23" t="str">
        <f t="shared" ca="1" si="200"/>
        <v>41-50</v>
      </c>
      <c r="I2696" s="24" t="s">
        <v>256</v>
      </c>
      <c r="J2696" s="24" t="s">
        <v>84</v>
      </c>
      <c r="K2696" s="24" t="s">
        <v>43</v>
      </c>
      <c r="L2696" s="24" t="s">
        <v>44</v>
      </c>
      <c r="M2696" s="24" t="s">
        <v>45</v>
      </c>
      <c r="N2696" s="23">
        <v>19</v>
      </c>
      <c r="O2696" s="22" t="str">
        <f>VLOOKUP(A2696,[1]CustomerAddress!$A$1:$F$3997,2)</f>
        <v>718 Fair Oaks Point</v>
      </c>
      <c r="P2696" s="22">
        <f>VLOOKUP(A2696,[1]CustomerAddress!$A$1:$F$3997,3)</f>
        <v>2068</v>
      </c>
      <c r="Q2696" s="22" t="str">
        <f>VLOOKUP(A2696,[1]CustomerAddress!$A$1:$F$3997,4)</f>
        <v>NSW</v>
      </c>
      <c r="R2696" s="22" t="str">
        <f>VLOOKUP(A2696,[1]CustomerAddress!$A$1:$F$3997,5)</f>
        <v>Australia</v>
      </c>
      <c r="S2696" s="22">
        <f>VLOOKUP(A2696,[1]CustomerAddress!$A$1:$F$3997,6)</f>
        <v>12</v>
      </c>
      <c r="T2696" s="22" t="str">
        <f>VLOOKUP(A2696,Labels!$A$5:$I$3497,9)</f>
        <v>Platinum Customer</v>
      </c>
    </row>
    <row r="2697" spans="1:20" s="22" customFormat="1" ht="15.75" hidden="1" customHeight="1" x14ac:dyDescent="0.25">
      <c r="A2697" s="23">
        <v>2696</v>
      </c>
      <c r="B2697" s="24" t="s">
        <v>5070</v>
      </c>
      <c r="C2697" s="24" t="s">
        <v>5071</v>
      </c>
      <c r="D2697" s="24" t="s">
        <v>147</v>
      </c>
      <c r="E2697" s="23">
        <v>42</v>
      </c>
      <c r="F2697" s="25"/>
      <c r="G2697" s="23"/>
      <c r="H2697" s="23"/>
      <c r="I2697" s="24" t="s">
        <v>157</v>
      </c>
      <c r="J2697" s="24" t="s">
        <v>42</v>
      </c>
      <c r="K2697" s="24" t="s">
        <v>43</v>
      </c>
      <c r="L2697" s="24" t="s">
        <v>44</v>
      </c>
      <c r="M2697" s="24" t="s">
        <v>45</v>
      </c>
      <c r="N2697" s="23"/>
    </row>
    <row r="2698" spans="1:20" s="22" customFormat="1" ht="15.75" hidden="1" customHeight="1" x14ac:dyDescent="0.25">
      <c r="A2698" s="23">
        <v>2697</v>
      </c>
      <c r="B2698" s="24" t="s">
        <v>5072</v>
      </c>
      <c r="C2698" s="24" t="s">
        <v>5073</v>
      </c>
      <c r="D2698" s="24" t="s">
        <v>147</v>
      </c>
      <c r="E2698" s="23">
        <v>70</v>
      </c>
      <c r="F2698" s="25"/>
      <c r="G2698" s="23"/>
      <c r="H2698" s="23"/>
      <c r="I2698" s="24" t="s">
        <v>141</v>
      </c>
      <c r="J2698" s="24" t="s">
        <v>56</v>
      </c>
      <c r="K2698" s="24" t="s">
        <v>66</v>
      </c>
      <c r="L2698" s="24" t="s">
        <v>44</v>
      </c>
      <c r="M2698" s="24" t="s">
        <v>57</v>
      </c>
      <c r="N2698" s="23"/>
    </row>
    <row r="2699" spans="1:20" s="22" customFormat="1" ht="15.75" customHeight="1" x14ac:dyDescent="0.25">
      <c r="A2699" s="23">
        <v>2698</v>
      </c>
      <c r="B2699" s="24" t="s">
        <v>5074</v>
      </c>
      <c r="C2699" s="24" t="s">
        <v>5075</v>
      </c>
      <c r="D2699" s="24" t="s">
        <v>40</v>
      </c>
      <c r="E2699" s="23">
        <v>19</v>
      </c>
      <c r="F2699" s="25">
        <v>27195</v>
      </c>
      <c r="G2699" s="23">
        <f t="shared" ref="G2699:G2762" ca="1" si="201">(NOW()-F2699)/365</f>
        <v>46.840584141615928</v>
      </c>
      <c r="H2699" s="23" t="str">
        <f t="shared" ref="H2699:H2762" ca="1" si="202">IF(G2699&lt;=10,"0-10",IF(AND(G2699&gt;10,G2699&lt;=20),"11-20",IF(AND(G2699&gt;20,G2699&lt;=30),"21-30",IF(AND(G2699&gt;30,G2699&lt;=40),"31-40",IF(AND(G2699&gt;40,G2699&lt;=50),"41-50",IF(AND(G2699&gt;50,G2699&lt;=60),"51-60",IF(AND(G2699&gt;60,G2699&lt;=70),"61-70",IF(AND(G2699&gt;70,G2699&lt;=80),"71-80",IF(AND(G2699&gt;80,G2699&lt;=90),"81-90",IF(G2699&gt;90,"91-100"))))))))))</f>
        <v>41-50</v>
      </c>
      <c r="I2699" s="24" t="s">
        <v>49</v>
      </c>
      <c r="J2699" s="24" t="s">
        <v>42</v>
      </c>
      <c r="K2699" s="24" t="s">
        <v>66</v>
      </c>
      <c r="L2699" s="24" t="s">
        <v>44</v>
      </c>
      <c r="M2699" s="24" t="s">
        <v>57</v>
      </c>
      <c r="N2699" s="23">
        <v>20</v>
      </c>
      <c r="O2699" s="22" t="str">
        <f>VLOOKUP(A2699,[1]CustomerAddress!$A$1:$F$3997,2)</f>
        <v>77196 West Crossing</v>
      </c>
      <c r="P2699" s="22">
        <f>VLOOKUP(A2699,[1]CustomerAddress!$A$1:$F$3997,3)</f>
        <v>2166</v>
      </c>
      <c r="Q2699" s="22" t="str">
        <f>VLOOKUP(A2699,[1]CustomerAddress!$A$1:$F$3997,4)</f>
        <v>NSW</v>
      </c>
      <c r="R2699" s="22" t="str">
        <f>VLOOKUP(A2699,[1]CustomerAddress!$A$1:$F$3997,5)</f>
        <v>Australia</v>
      </c>
      <c r="S2699" s="22">
        <f>VLOOKUP(A2699,[1]CustomerAddress!$A$1:$F$3997,6)</f>
        <v>8</v>
      </c>
      <c r="T2699" s="22" t="str">
        <f>VLOOKUP(A2699,Labels!$A$5:$I$3497,9)</f>
        <v>Very Loyal</v>
      </c>
    </row>
    <row r="2700" spans="1:20" s="22" customFormat="1" ht="15.75" customHeight="1" x14ac:dyDescent="0.25">
      <c r="A2700" s="23">
        <v>2699</v>
      </c>
      <c r="B2700" s="24" t="s">
        <v>2389</v>
      </c>
      <c r="C2700" s="24" t="s">
        <v>5076</v>
      </c>
      <c r="D2700" s="24" t="s">
        <v>48</v>
      </c>
      <c r="E2700" s="23">
        <v>93</v>
      </c>
      <c r="F2700" s="25">
        <v>28635</v>
      </c>
      <c r="G2700" s="23">
        <f t="shared" ca="1" si="201"/>
        <v>42.895378662163871</v>
      </c>
      <c r="H2700" s="23" t="str">
        <f t="shared" ca="1" si="202"/>
        <v>41-50</v>
      </c>
      <c r="I2700" s="24" t="s">
        <v>826</v>
      </c>
      <c r="J2700" s="24" t="s">
        <v>84</v>
      </c>
      <c r="K2700" s="24" t="s">
        <v>62</v>
      </c>
      <c r="L2700" s="24" t="s">
        <v>44</v>
      </c>
      <c r="M2700" s="24" t="s">
        <v>45</v>
      </c>
      <c r="N2700" s="23">
        <v>16</v>
      </c>
      <c r="O2700" s="22" t="str">
        <f>VLOOKUP(A2700,[1]CustomerAddress!$A$1:$F$3997,2)</f>
        <v>7 Fordem Point</v>
      </c>
      <c r="P2700" s="22">
        <f>VLOOKUP(A2700,[1]CustomerAddress!$A$1:$F$3997,3)</f>
        <v>3057</v>
      </c>
      <c r="Q2700" s="22" t="str">
        <f>VLOOKUP(A2700,[1]CustomerAddress!$A$1:$F$3997,4)</f>
        <v>VIC</v>
      </c>
      <c r="R2700" s="22" t="str">
        <f>VLOOKUP(A2700,[1]CustomerAddress!$A$1:$F$3997,5)</f>
        <v>Australia</v>
      </c>
      <c r="S2700" s="22">
        <f>VLOOKUP(A2700,[1]CustomerAddress!$A$1:$F$3997,6)</f>
        <v>7</v>
      </c>
      <c r="T2700" s="22" t="str">
        <f>VLOOKUP(A2700,Labels!$A$5:$I$3497,9)</f>
        <v>High Risk Customer</v>
      </c>
    </row>
    <row r="2701" spans="1:20" s="22" customFormat="1" ht="15.75" customHeight="1" x14ac:dyDescent="0.25">
      <c r="A2701" s="23">
        <v>2700</v>
      </c>
      <c r="B2701" s="24" t="s">
        <v>5077</v>
      </c>
      <c r="C2701" s="24" t="s">
        <v>5078</v>
      </c>
      <c r="D2701" s="24" t="s">
        <v>40</v>
      </c>
      <c r="E2701" s="23">
        <v>22</v>
      </c>
      <c r="F2701" s="25">
        <v>34662</v>
      </c>
      <c r="G2701" s="23">
        <f t="shared" ca="1" si="201"/>
        <v>26.383049895040582</v>
      </c>
      <c r="H2701" s="23" t="str">
        <f t="shared" ca="1" si="202"/>
        <v>21-30</v>
      </c>
      <c r="I2701" s="24" t="s">
        <v>852</v>
      </c>
      <c r="J2701" s="24" t="s">
        <v>61</v>
      </c>
      <c r="K2701" s="24" t="s">
        <v>43</v>
      </c>
      <c r="L2701" s="24" t="s">
        <v>44</v>
      </c>
      <c r="M2701" s="24" t="s">
        <v>57</v>
      </c>
      <c r="N2701" s="23">
        <v>2</v>
      </c>
      <c r="O2701" s="22" t="str">
        <f>VLOOKUP(A2701,[1]CustomerAddress!$A$1:$F$3997,2)</f>
        <v>58 Shelley Crossing</v>
      </c>
      <c r="P2701" s="22">
        <f>VLOOKUP(A2701,[1]CustomerAddress!$A$1:$F$3997,3)</f>
        <v>2570</v>
      </c>
      <c r="Q2701" s="22" t="str">
        <f>VLOOKUP(A2701,[1]CustomerAddress!$A$1:$F$3997,4)</f>
        <v>NSW</v>
      </c>
      <c r="R2701" s="22" t="str">
        <f>VLOOKUP(A2701,[1]CustomerAddress!$A$1:$F$3997,5)</f>
        <v>Australia</v>
      </c>
      <c r="S2701" s="22">
        <f>VLOOKUP(A2701,[1]CustomerAddress!$A$1:$F$3997,6)</f>
        <v>8</v>
      </c>
      <c r="T2701" s="22" t="str">
        <f>VLOOKUP(A2701,Labels!$A$5:$I$3497,9)</f>
        <v>Almost Lost Customer</v>
      </c>
    </row>
    <row r="2702" spans="1:20" s="22" customFormat="1" ht="15.75" customHeight="1" x14ac:dyDescent="0.25">
      <c r="A2702" s="23">
        <v>2701</v>
      </c>
      <c r="B2702" s="24" t="s">
        <v>5079</v>
      </c>
      <c r="C2702" s="24" t="s">
        <v>5080</v>
      </c>
      <c r="D2702" s="24" t="s">
        <v>40</v>
      </c>
      <c r="E2702" s="23">
        <v>13</v>
      </c>
      <c r="F2702" s="25">
        <v>22125</v>
      </c>
      <c r="G2702" s="23">
        <f t="shared" ca="1" si="201"/>
        <v>60.730995100520033</v>
      </c>
      <c r="H2702" s="23" t="str">
        <f t="shared" ca="1" si="202"/>
        <v>61-70</v>
      </c>
      <c r="I2702" s="24" t="s">
        <v>683</v>
      </c>
      <c r="J2702" s="24" t="s">
        <v>42</v>
      </c>
      <c r="K2702" s="24" t="s">
        <v>62</v>
      </c>
      <c r="L2702" s="24" t="s">
        <v>44</v>
      </c>
      <c r="M2702" s="24" t="s">
        <v>45</v>
      </c>
      <c r="N2702" s="23">
        <v>7</v>
      </c>
      <c r="O2702" s="22" t="str">
        <f>VLOOKUP(A2702,[1]CustomerAddress!$A$1:$F$3997,2)</f>
        <v>41 Westport Center</v>
      </c>
      <c r="P2702" s="22">
        <f>VLOOKUP(A2702,[1]CustomerAddress!$A$1:$F$3997,3)</f>
        <v>3280</v>
      </c>
      <c r="Q2702" s="22" t="str">
        <f>VLOOKUP(A2702,[1]CustomerAddress!$A$1:$F$3997,4)</f>
        <v>VIC</v>
      </c>
      <c r="R2702" s="22" t="str">
        <f>VLOOKUP(A2702,[1]CustomerAddress!$A$1:$F$3997,5)</f>
        <v>Australia</v>
      </c>
      <c r="S2702" s="22">
        <f>VLOOKUP(A2702,[1]CustomerAddress!$A$1:$F$3997,6)</f>
        <v>4</v>
      </c>
      <c r="T2702" s="22" t="str">
        <f>VLOOKUP(A2702,Labels!$A$5:$I$3497,9)</f>
        <v>Losing Customer</v>
      </c>
    </row>
    <row r="2703" spans="1:20" s="22" customFormat="1" ht="15.75" customHeight="1" x14ac:dyDescent="0.25">
      <c r="A2703" s="23">
        <v>2702</v>
      </c>
      <c r="B2703" s="24" t="s">
        <v>5081</v>
      </c>
      <c r="C2703" s="24" t="s">
        <v>5082</v>
      </c>
      <c r="D2703" s="24" t="s">
        <v>40</v>
      </c>
      <c r="E2703" s="23">
        <v>34</v>
      </c>
      <c r="F2703" s="25">
        <v>28094</v>
      </c>
      <c r="G2703" s="23">
        <f t="shared" ca="1" si="201"/>
        <v>44.377570442985785</v>
      </c>
      <c r="H2703" s="23" t="str">
        <f t="shared" ca="1" si="202"/>
        <v>41-50</v>
      </c>
      <c r="I2703" s="24" t="s">
        <v>593</v>
      </c>
      <c r="J2703" s="24" t="s">
        <v>84</v>
      </c>
      <c r="K2703" s="24" t="s">
        <v>62</v>
      </c>
      <c r="L2703" s="24" t="s">
        <v>44</v>
      </c>
      <c r="M2703" s="24" t="s">
        <v>45</v>
      </c>
      <c r="N2703" s="23">
        <v>11</v>
      </c>
      <c r="O2703" s="22" t="str">
        <f>VLOOKUP(A2703,[1]CustomerAddress!$A$1:$F$3997,2)</f>
        <v>8598 Nova Parkway</v>
      </c>
      <c r="P2703" s="22">
        <f>VLOOKUP(A2703,[1]CustomerAddress!$A$1:$F$3997,3)</f>
        <v>2758</v>
      </c>
      <c r="Q2703" s="22" t="str">
        <f>VLOOKUP(A2703,[1]CustomerAddress!$A$1:$F$3997,4)</f>
        <v>NSW</v>
      </c>
      <c r="R2703" s="22" t="str">
        <f>VLOOKUP(A2703,[1]CustomerAddress!$A$1:$F$3997,5)</f>
        <v>Australia</v>
      </c>
      <c r="S2703" s="22">
        <f>VLOOKUP(A2703,[1]CustomerAddress!$A$1:$F$3997,6)</f>
        <v>9</v>
      </c>
      <c r="T2703" s="22" t="str">
        <f>VLOOKUP(A2703,Labels!$A$5:$I$3497,9)</f>
        <v>Recent Customer</v>
      </c>
    </row>
    <row r="2704" spans="1:20" s="22" customFormat="1" ht="15.75" customHeight="1" x14ac:dyDescent="0.25">
      <c r="A2704" s="23">
        <v>2703</v>
      </c>
      <c r="B2704" s="24" t="s">
        <v>962</v>
      </c>
      <c r="C2704" s="24" t="s">
        <v>5083</v>
      </c>
      <c r="D2704" s="24" t="s">
        <v>40</v>
      </c>
      <c r="E2704" s="23">
        <v>37</v>
      </c>
      <c r="F2704" s="25">
        <v>29323</v>
      </c>
      <c r="G2704" s="23">
        <f t="shared" ca="1" si="201"/>
        <v>41.010447155314552</v>
      </c>
      <c r="H2704" s="23" t="str">
        <f t="shared" ca="1" si="202"/>
        <v>41-50</v>
      </c>
      <c r="J2704" s="24" t="s">
        <v>84</v>
      </c>
      <c r="K2704" s="24" t="s">
        <v>62</v>
      </c>
      <c r="L2704" s="24" t="s">
        <v>44</v>
      </c>
      <c r="M2704" s="24" t="s">
        <v>45</v>
      </c>
      <c r="N2704" s="23">
        <v>18</v>
      </c>
      <c r="O2704" s="22" t="str">
        <f>VLOOKUP(A2704,[1]CustomerAddress!$A$1:$F$3997,2)</f>
        <v>4826 Crowley Park</v>
      </c>
      <c r="P2704" s="22">
        <f>VLOOKUP(A2704,[1]CustomerAddress!$A$1:$F$3997,3)</f>
        <v>2779</v>
      </c>
      <c r="Q2704" s="22" t="str">
        <f>VLOOKUP(A2704,[1]CustomerAddress!$A$1:$F$3997,4)</f>
        <v>NSW</v>
      </c>
      <c r="R2704" s="22" t="str">
        <f>VLOOKUP(A2704,[1]CustomerAddress!$A$1:$F$3997,5)</f>
        <v>Australia</v>
      </c>
      <c r="S2704" s="22">
        <f>VLOOKUP(A2704,[1]CustomerAddress!$A$1:$F$3997,6)</f>
        <v>7</v>
      </c>
      <c r="T2704" s="22" t="str">
        <f>VLOOKUP(A2704,Labels!$A$5:$I$3497,9)</f>
        <v>Potential Customer</v>
      </c>
    </row>
    <row r="2705" spans="1:20" s="22" customFormat="1" ht="15.75" customHeight="1" x14ac:dyDescent="0.25">
      <c r="A2705" s="23">
        <v>2704</v>
      </c>
      <c r="B2705" s="24" t="s">
        <v>5084</v>
      </c>
      <c r="C2705" s="24" t="s">
        <v>5085</v>
      </c>
      <c r="D2705" s="24" t="s">
        <v>48</v>
      </c>
      <c r="E2705" s="23">
        <v>6</v>
      </c>
      <c r="F2705" s="25">
        <v>36199</v>
      </c>
      <c r="G2705" s="23">
        <f t="shared" ca="1" si="201"/>
        <v>22.172090990930993</v>
      </c>
      <c r="H2705" s="23" t="str">
        <f t="shared" ca="1" si="202"/>
        <v>21-30</v>
      </c>
      <c r="I2705" s="24" t="s">
        <v>826</v>
      </c>
      <c r="J2705" s="24" t="s">
        <v>65</v>
      </c>
      <c r="K2705" s="24" t="s">
        <v>62</v>
      </c>
      <c r="L2705" s="24" t="s">
        <v>44</v>
      </c>
      <c r="M2705" s="24" t="s">
        <v>45</v>
      </c>
      <c r="N2705" s="23">
        <v>3</v>
      </c>
      <c r="O2705" s="22" t="str">
        <f>VLOOKUP(A2705,[1]CustomerAddress!$A$1:$F$3997,2)</f>
        <v>3 Vermont Alley</v>
      </c>
      <c r="P2705" s="22">
        <f>VLOOKUP(A2705,[1]CustomerAddress!$A$1:$F$3997,3)</f>
        <v>2261</v>
      </c>
      <c r="Q2705" s="22" t="str">
        <f>VLOOKUP(A2705,[1]CustomerAddress!$A$1:$F$3997,4)</f>
        <v>NSW</v>
      </c>
      <c r="R2705" s="22" t="str">
        <f>VLOOKUP(A2705,[1]CustomerAddress!$A$1:$F$3997,5)</f>
        <v>Australia</v>
      </c>
      <c r="S2705" s="22">
        <f>VLOOKUP(A2705,[1]CustomerAddress!$A$1:$F$3997,6)</f>
        <v>5</v>
      </c>
      <c r="T2705" s="22" t="str">
        <f>VLOOKUP(A2705,Labels!$A$5:$I$3497,9)</f>
        <v>Lost Customer</v>
      </c>
    </row>
    <row r="2706" spans="1:20" s="22" customFormat="1" ht="15.75" customHeight="1" x14ac:dyDescent="0.25">
      <c r="A2706" s="23">
        <v>2705</v>
      </c>
      <c r="B2706" s="24" t="s">
        <v>5086</v>
      </c>
      <c r="C2706" s="24" t="s">
        <v>5087</v>
      </c>
      <c r="D2706" s="24" t="s">
        <v>40</v>
      </c>
      <c r="E2706" s="23">
        <v>11</v>
      </c>
      <c r="F2706" s="25">
        <v>35358</v>
      </c>
      <c r="G2706" s="23">
        <f t="shared" ca="1" si="201"/>
        <v>24.476200579972087</v>
      </c>
      <c r="H2706" s="23" t="str">
        <f t="shared" ca="1" si="202"/>
        <v>21-30</v>
      </c>
      <c r="I2706" s="24" t="s">
        <v>83</v>
      </c>
      <c r="J2706" s="24" t="s">
        <v>84</v>
      </c>
      <c r="K2706" s="24" t="s">
        <v>43</v>
      </c>
      <c r="L2706" s="24" t="s">
        <v>44</v>
      </c>
      <c r="M2706" s="24" t="s">
        <v>57</v>
      </c>
      <c r="N2706" s="23">
        <v>3</v>
      </c>
      <c r="O2706" s="22" t="str">
        <f>VLOOKUP(A2706,[1]CustomerAddress!$A$1:$F$3997,2)</f>
        <v>7107 Manitowish Road</v>
      </c>
      <c r="P2706" s="22">
        <f>VLOOKUP(A2706,[1]CustomerAddress!$A$1:$F$3997,3)</f>
        <v>4815</v>
      </c>
      <c r="Q2706" s="22" t="str">
        <f>VLOOKUP(A2706,[1]CustomerAddress!$A$1:$F$3997,4)</f>
        <v>QLD</v>
      </c>
      <c r="R2706" s="22" t="str">
        <f>VLOOKUP(A2706,[1]CustomerAddress!$A$1:$F$3997,5)</f>
        <v>Australia</v>
      </c>
      <c r="S2706" s="22">
        <f>VLOOKUP(A2706,[1]CustomerAddress!$A$1:$F$3997,6)</f>
        <v>2</v>
      </c>
      <c r="T2706" s="22" t="str">
        <f>VLOOKUP(A2706,Labels!$A$5:$I$3497,9)</f>
        <v>Platinum Customer</v>
      </c>
    </row>
    <row r="2707" spans="1:20" s="22" customFormat="1" ht="15.75" customHeight="1" x14ac:dyDescent="0.25">
      <c r="A2707" s="23">
        <v>2706</v>
      </c>
      <c r="B2707" s="24" t="s">
        <v>5088</v>
      </c>
      <c r="C2707" s="24" t="s">
        <v>5089</v>
      </c>
      <c r="D2707" s="24" t="s">
        <v>48</v>
      </c>
      <c r="E2707" s="23">
        <v>59</v>
      </c>
      <c r="F2707" s="25">
        <v>23579</v>
      </c>
      <c r="G2707" s="23">
        <f t="shared" ca="1" si="201"/>
        <v>56.747433456684419</v>
      </c>
      <c r="H2707" s="23" t="str">
        <f t="shared" ca="1" si="202"/>
        <v>51-60</v>
      </c>
      <c r="I2707" s="24" t="s">
        <v>574</v>
      </c>
      <c r="J2707" s="24" t="s">
        <v>65</v>
      </c>
      <c r="K2707" s="24" t="s">
        <v>62</v>
      </c>
      <c r="L2707" s="24" t="s">
        <v>44</v>
      </c>
      <c r="M2707" s="24" t="s">
        <v>57</v>
      </c>
      <c r="N2707" s="23">
        <v>6</v>
      </c>
      <c r="O2707" s="22" t="str">
        <f>VLOOKUP(A2707,[1]CustomerAddress!$A$1:$F$3997,2)</f>
        <v>9304 Birchwood Junction</v>
      </c>
      <c r="P2707" s="22">
        <f>VLOOKUP(A2707,[1]CustomerAddress!$A$1:$F$3997,3)</f>
        <v>2070</v>
      </c>
      <c r="Q2707" s="22" t="str">
        <f>VLOOKUP(A2707,[1]CustomerAddress!$A$1:$F$3997,4)</f>
        <v>NSW</v>
      </c>
      <c r="R2707" s="22" t="str">
        <f>VLOOKUP(A2707,[1]CustomerAddress!$A$1:$F$3997,5)</f>
        <v>Australia</v>
      </c>
      <c r="S2707" s="22">
        <f>VLOOKUP(A2707,[1]CustomerAddress!$A$1:$F$3997,6)</f>
        <v>12</v>
      </c>
      <c r="T2707" s="22" t="str">
        <f>VLOOKUP(A2707,Labels!$A$5:$I$3497,9)</f>
        <v>Lost Customer</v>
      </c>
    </row>
    <row r="2708" spans="1:20" s="22" customFormat="1" ht="15.75" customHeight="1" x14ac:dyDescent="0.25">
      <c r="A2708" s="23">
        <v>2707</v>
      </c>
      <c r="B2708" s="24" t="s">
        <v>2586</v>
      </c>
      <c r="C2708" s="24" t="s">
        <v>5090</v>
      </c>
      <c r="D2708" s="24" t="s">
        <v>48</v>
      </c>
      <c r="E2708" s="23">
        <v>56</v>
      </c>
      <c r="F2708" s="25">
        <v>32503</v>
      </c>
      <c r="G2708" s="23">
        <f t="shared" ca="1" si="201"/>
        <v>32.29811838819127</v>
      </c>
      <c r="H2708" s="23" t="str">
        <f t="shared" ca="1" si="202"/>
        <v>31-40</v>
      </c>
      <c r="I2708" s="24" t="s">
        <v>630</v>
      </c>
      <c r="J2708" s="24" t="s">
        <v>54</v>
      </c>
      <c r="K2708" s="24" t="s">
        <v>66</v>
      </c>
      <c r="L2708" s="24" t="s">
        <v>44</v>
      </c>
      <c r="M2708" s="24" t="s">
        <v>45</v>
      </c>
      <c r="N2708" s="23">
        <v>5</v>
      </c>
      <c r="O2708" s="22" t="str">
        <f>VLOOKUP(A2708,[1]CustomerAddress!$A$1:$F$3997,2)</f>
        <v>91655 Rowland Point</v>
      </c>
      <c r="P2708" s="22">
        <f>VLOOKUP(A2708,[1]CustomerAddress!$A$1:$F$3997,3)</f>
        <v>4123</v>
      </c>
      <c r="Q2708" s="22" t="str">
        <f>VLOOKUP(A2708,[1]CustomerAddress!$A$1:$F$3997,4)</f>
        <v>QLD</v>
      </c>
      <c r="R2708" s="22" t="str">
        <f>VLOOKUP(A2708,[1]CustomerAddress!$A$1:$F$3997,5)</f>
        <v>Australia</v>
      </c>
      <c r="S2708" s="22">
        <f>VLOOKUP(A2708,[1]CustomerAddress!$A$1:$F$3997,6)</f>
        <v>8</v>
      </c>
      <c r="T2708" s="22" t="str">
        <f>VLOOKUP(A2708,Labels!$A$5:$I$3497,9)</f>
        <v>Late Bloomer</v>
      </c>
    </row>
    <row r="2709" spans="1:20" s="22" customFormat="1" ht="15.75" customHeight="1" x14ac:dyDescent="0.25">
      <c r="A2709" s="23">
        <v>2708</v>
      </c>
      <c r="B2709" s="24" t="s">
        <v>5091</v>
      </c>
      <c r="C2709" s="24" t="s">
        <v>5092</v>
      </c>
      <c r="D2709" s="24" t="s">
        <v>40</v>
      </c>
      <c r="E2709" s="23">
        <v>34</v>
      </c>
      <c r="F2709" s="25">
        <v>29390</v>
      </c>
      <c r="G2709" s="23">
        <f t="shared" ca="1" si="201"/>
        <v>40.826885511478935</v>
      </c>
      <c r="H2709" s="23" t="str">
        <f t="shared" ca="1" si="202"/>
        <v>41-50</v>
      </c>
      <c r="I2709" s="24" t="s">
        <v>144</v>
      </c>
      <c r="J2709" s="24" t="s">
        <v>61</v>
      </c>
      <c r="K2709" s="24" t="s">
        <v>43</v>
      </c>
      <c r="L2709" s="24" t="s">
        <v>44</v>
      </c>
      <c r="M2709" s="24" t="s">
        <v>45</v>
      </c>
      <c r="N2709" s="23">
        <v>10</v>
      </c>
      <c r="O2709" s="22" t="str">
        <f>VLOOKUP(A2709,[1]CustomerAddress!$A$1:$F$3997,2)</f>
        <v>76 Aberg Hill</v>
      </c>
      <c r="P2709" s="22">
        <f>VLOOKUP(A2709,[1]CustomerAddress!$A$1:$F$3997,3)</f>
        <v>3028</v>
      </c>
      <c r="Q2709" s="22" t="str">
        <f>VLOOKUP(A2709,[1]CustomerAddress!$A$1:$F$3997,4)</f>
        <v>VIC</v>
      </c>
      <c r="R2709" s="22" t="str">
        <f>VLOOKUP(A2709,[1]CustomerAddress!$A$1:$F$3997,5)</f>
        <v>Australia</v>
      </c>
      <c r="S2709" s="22">
        <f>VLOOKUP(A2709,[1]CustomerAddress!$A$1:$F$3997,6)</f>
        <v>6</v>
      </c>
      <c r="T2709" s="22" t="str">
        <f>VLOOKUP(A2709,Labels!$A$5:$I$3497,9)</f>
        <v>Recent Customer</v>
      </c>
    </row>
    <row r="2710" spans="1:20" s="22" customFormat="1" ht="15.75" customHeight="1" x14ac:dyDescent="0.25">
      <c r="A2710" s="23">
        <v>2709</v>
      </c>
      <c r="B2710" s="24" t="s">
        <v>997</v>
      </c>
      <c r="C2710" s="24" t="s">
        <v>5093</v>
      </c>
      <c r="D2710" s="24" t="s">
        <v>48</v>
      </c>
      <c r="E2710" s="23">
        <v>6</v>
      </c>
      <c r="F2710" s="25">
        <v>34778</v>
      </c>
      <c r="G2710" s="23">
        <f t="shared" ca="1" si="201"/>
        <v>26.065241675862499</v>
      </c>
      <c r="H2710" s="23" t="str">
        <f t="shared" ca="1" si="202"/>
        <v>21-30</v>
      </c>
      <c r="J2710" s="24" t="s">
        <v>50</v>
      </c>
      <c r="K2710" s="24" t="s">
        <v>66</v>
      </c>
      <c r="L2710" s="24" t="s">
        <v>44</v>
      </c>
      <c r="M2710" s="24" t="s">
        <v>57</v>
      </c>
      <c r="N2710" s="23">
        <v>6</v>
      </c>
      <c r="O2710" s="22" t="str">
        <f>VLOOKUP(A2710,[1]CustomerAddress!$A$1:$F$3997,2)</f>
        <v>6418 Sachs Trail</v>
      </c>
      <c r="P2710" s="22">
        <f>VLOOKUP(A2710,[1]CustomerAddress!$A$1:$F$3997,3)</f>
        <v>2810</v>
      </c>
      <c r="Q2710" s="22" t="str">
        <f>VLOOKUP(A2710,[1]CustomerAddress!$A$1:$F$3997,4)</f>
        <v>NSW</v>
      </c>
      <c r="R2710" s="22" t="str">
        <f>VLOOKUP(A2710,[1]CustomerAddress!$A$1:$F$3997,5)</f>
        <v>Australia</v>
      </c>
      <c r="S2710" s="22">
        <f>VLOOKUP(A2710,[1]CustomerAddress!$A$1:$F$3997,6)</f>
        <v>1</v>
      </c>
      <c r="T2710" s="22" t="str">
        <f>VLOOKUP(A2710,Labels!$A$5:$I$3497,9)</f>
        <v>Becoming Loyal</v>
      </c>
    </row>
    <row r="2711" spans="1:20" s="22" customFormat="1" ht="15.75" customHeight="1" x14ac:dyDescent="0.25">
      <c r="A2711" s="23">
        <v>2710</v>
      </c>
      <c r="B2711" s="24" t="s">
        <v>5094</v>
      </c>
      <c r="C2711" s="24" t="s">
        <v>5095</v>
      </c>
      <c r="D2711" s="24" t="s">
        <v>48</v>
      </c>
      <c r="E2711" s="23">
        <v>77</v>
      </c>
      <c r="F2711" s="25">
        <v>35825</v>
      </c>
      <c r="G2711" s="23">
        <f t="shared" ca="1" si="201"/>
        <v>23.196748525177568</v>
      </c>
      <c r="H2711" s="23" t="str">
        <f t="shared" ca="1" si="202"/>
        <v>21-30</v>
      </c>
      <c r="J2711" s="24" t="s">
        <v>65</v>
      </c>
      <c r="K2711" s="24" t="s">
        <v>43</v>
      </c>
      <c r="L2711" s="24" t="s">
        <v>44</v>
      </c>
      <c r="M2711" s="24" t="s">
        <v>57</v>
      </c>
      <c r="N2711" s="23">
        <v>2</v>
      </c>
      <c r="O2711" s="22" t="str">
        <f>VLOOKUP(A2711,[1]CustomerAddress!$A$1:$F$3997,2)</f>
        <v>86445 Bonner Junction</v>
      </c>
      <c r="P2711" s="22">
        <f>VLOOKUP(A2711,[1]CustomerAddress!$A$1:$F$3997,3)</f>
        <v>4660</v>
      </c>
      <c r="Q2711" s="22" t="str">
        <f>VLOOKUP(A2711,[1]CustomerAddress!$A$1:$F$3997,4)</f>
        <v>QLD</v>
      </c>
      <c r="R2711" s="22" t="str">
        <f>VLOOKUP(A2711,[1]CustomerAddress!$A$1:$F$3997,5)</f>
        <v>Australia</v>
      </c>
      <c r="S2711" s="22">
        <f>VLOOKUP(A2711,[1]CustomerAddress!$A$1:$F$3997,6)</f>
        <v>3</v>
      </c>
      <c r="T2711" s="22" t="str">
        <f>VLOOKUP(A2711,Labels!$A$5:$I$3497,9)</f>
        <v>Recent Customer</v>
      </c>
    </row>
    <row r="2712" spans="1:20" s="22" customFormat="1" ht="15.75" customHeight="1" x14ac:dyDescent="0.25">
      <c r="A2712" s="23">
        <v>2711</v>
      </c>
      <c r="B2712" s="24" t="s">
        <v>2705</v>
      </c>
      <c r="C2712" s="24" t="s">
        <v>5096</v>
      </c>
      <c r="D2712" s="24" t="s">
        <v>48</v>
      </c>
      <c r="E2712" s="23">
        <v>52</v>
      </c>
      <c r="F2712" s="25">
        <v>25811</v>
      </c>
      <c r="G2712" s="23">
        <f t="shared" ca="1" si="201"/>
        <v>50.632364963533732</v>
      </c>
      <c r="H2712" s="23" t="str">
        <f t="shared" ca="1" si="202"/>
        <v>51-60</v>
      </c>
      <c r="I2712" s="24" t="s">
        <v>189</v>
      </c>
      <c r="J2712" s="24" t="s">
        <v>42</v>
      </c>
      <c r="K2712" s="24" t="s">
        <v>62</v>
      </c>
      <c r="L2712" s="24" t="s">
        <v>44</v>
      </c>
      <c r="M2712" s="24" t="s">
        <v>57</v>
      </c>
      <c r="N2712" s="23">
        <v>6</v>
      </c>
      <c r="O2712" s="22" t="str">
        <f>VLOOKUP(A2712,[1]CustomerAddress!$A$1:$F$3997,2)</f>
        <v>9235 Walton Park</v>
      </c>
      <c r="P2712" s="22">
        <f>VLOOKUP(A2712,[1]CustomerAddress!$A$1:$F$3997,3)</f>
        <v>2095</v>
      </c>
      <c r="Q2712" s="22" t="str">
        <f>VLOOKUP(A2712,[1]CustomerAddress!$A$1:$F$3997,4)</f>
        <v>NSW</v>
      </c>
      <c r="R2712" s="22" t="str">
        <f>VLOOKUP(A2712,[1]CustomerAddress!$A$1:$F$3997,5)</f>
        <v>Australia</v>
      </c>
      <c r="S2712" s="22">
        <f>VLOOKUP(A2712,[1]CustomerAddress!$A$1:$F$3997,6)</f>
        <v>11</v>
      </c>
      <c r="T2712" s="22" t="str">
        <f>VLOOKUP(A2712,Labels!$A$5:$I$3497,9)</f>
        <v>High Risk Customer</v>
      </c>
    </row>
    <row r="2713" spans="1:20" s="22" customFormat="1" ht="15.75" customHeight="1" x14ac:dyDescent="0.25">
      <c r="A2713" s="23">
        <v>2712</v>
      </c>
      <c r="B2713" s="24" t="s">
        <v>5097</v>
      </c>
      <c r="C2713" s="24" t="s">
        <v>5098</v>
      </c>
      <c r="D2713" s="24" t="s">
        <v>40</v>
      </c>
      <c r="E2713" s="23">
        <v>0</v>
      </c>
      <c r="F2713" s="25">
        <v>31954</v>
      </c>
      <c r="G2713" s="23">
        <f t="shared" ca="1" si="201"/>
        <v>33.802227977232363</v>
      </c>
      <c r="H2713" s="23" t="str">
        <f t="shared" ca="1" si="202"/>
        <v>31-40</v>
      </c>
      <c r="I2713" s="24" t="s">
        <v>596</v>
      </c>
      <c r="J2713" s="24" t="s">
        <v>84</v>
      </c>
      <c r="K2713" s="24" t="s">
        <v>66</v>
      </c>
      <c r="L2713" s="24" t="s">
        <v>44</v>
      </c>
      <c r="M2713" s="24" t="s">
        <v>45</v>
      </c>
      <c r="N2713" s="23">
        <v>11</v>
      </c>
      <c r="O2713" s="22" t="str">
        <f>VLOOKUP(A2713,[1]CustomerAddress!$A$1:$F$3997,2)</f>
        <v>18652 Springs Plaza</v>
      </c>
      <c r="P2713" s="22">
        <f>VLOOKUP(A2713,[1]CustomerAddress!$A$1:$F$3997,3)</f>
        <v>2259</v>
      </c>
      <c r="Q2713" s="22" t="str">
        <f>VLOOKUP(A2713,[1]CustomerAddress!$A$1:$F$3997,4)</f>
        <v>NSW</v>
      </c>
      <c r="R2713" s="22" t="str">
        <f>VLOOKUP(A2713,[1]CustomerAddress!$A$1:$F$3997,5)</f>
        <v>Australia</v>
      </c>
      <c r="S2713" s="22">
        <f>VLOOKUP(A2713,[1]CustomerAddress!$A$1:$F$3997,6)</f>
        <v>7</v>
      </c>
      <c r="T2713" s="22" t="str">
        <f>VLOOKUP(A2713,Labels!$A$5:$I$3497,9)</f>
        <v>Becoming Loyal</v>
      </c>
    </row>
    <row r="2714" spans="1:20" s="22" customFormat="1" ht="15.75" customHeight="1" x14ac:dyDescent="0.25">
      <c r="A2714" s="23">
        <v>2713</v>
      </c>
      <c r="B2714" s="24" t="s">
        <v>5099</v>
      </c>
      <c r="C2714" s="24" t="s">
        <v>5100</v>
      </c>
      <c r="D2714" s="24" t="s">
        <v>48</v>
      </c>
      <c r="E2714" s="23">
        <v>55</v>
      </c>
      <c r="F2714" s="25">
        <v>20031</v>
      </c>
      <c r="G2714" s="23">
        <f t="shared" ca="1" si="201"/>
        <v>66.467981401889901</v>
      </c>
      <c r="H2714" s="23" t="str">
        <f t="shared" ca="1" si="202"/>
        <v>61-70</v>
      </c>
      <c r="I2714" s="24" t="s">
        <v>256</v>
      </c>
      <c r="J2714" s="24" t="s">
        <v>65</v>
      </c>
      <c r="K2714" s="24" t="s">
        <v>62</v>
      </c>
      <c r="L2714" s="24" t="s">
        <v>44</v>
      </c>
      <c r="M2714" s="24" t="s">
        <v>45</v>
      </c>
      <c r="N2714" s="23">
        <v>5</v>
      </c>
      <c r="O2714" s="22" t="str">
        <f>VLOOKUP(A2714,[1]CustomerAddress!$A$1:$F$3997,2)</f>
        <v>29895 Crest Line Point</v>
      </c>
      <c r="P2714" s="22">
        <f>VLOOKUP(A2714,[1]CustomerAddress!$A$1:$F$3997,3)</f>
        <v>2049</v>
      </c>
      <c r="Q2714" s="22" t="str">
        <f>VLOOKUP(A2714,[1]CustomerAddress!$A$1:$F$3997,4)</f>
        <v>NSW</v>
      </c>
      <c r="R2714" s="22" t="str">
        <f>VLOOKUP(A2714,[1]CustomerAddress!$A$1:$F$3997,5)</f>
        <v>Australia</v>
      </c>
      <c r="S2714" s="22">
        <f>VLOOKUP(A2714,[1]CustomerAddress!$A$1:$F$3997,6)</f>
        <v>11</v>
      </c>
      <c r="T2714" s="22" t="str">
        <f>VLOOKUP(A2714,Labels!$A$5:$I$3497,9)</f>
        <v>Recent Customer</v>
      </c>
    </row>
    <row r="2715" spans="1:20" s="22" customFormat="1" ht="15.75" customHeight="1" x14ac:dyDescent="0.25">
      <c r="A2715" s="23">
        <v>2714</v>
      </c>
      <c r="B2715" s="24" t="s">
        <v>2684</v>
      </c>
      <c r="C2715" s="24" t="s">
        <v>5101</v>
      </c>
      <c r="D2715" s="24" t="s">
        <v>40</v>
      </c>
      <c r="E2715" s="23">
        <v>50</v>
      </c>
      <c r="F2715" s="25">
        <v>35871</v>
      </c>
      <c r="G2715" s="23">
        <f t="shared" ca="1" si="201"/>
        <v>23.070721127917295</v>
      </c>
      <c r="H2715" s="23" t="str">
        <f t="shared" ca="1" si="202"/>
        <v>21-30</v>
      </c>
      <c r="I2715" s="24" t="s">
        <v>282</v>
      </c>
      <c r="J2715" s="24" t="s">
        <v>42</v>
      </c>
      <c r="K2715" s="24" t="s">
        <v>66</v>
      </c>
      <c r="L2715" s="24" t="s">
        <v>44</v>
      </c>
      <c r="M2715" s="24" t="s">
        <v>45</v>
      </c>
      <c r="N2715" s="23">
        <v>1</v>
      </c>
      <c r="O2715" s="22" t="str">
        <f>VLOOKUP(A2715,[1]CustomerAddress!$A$1:$F$3997,2)</f>
        <v>65 Sunbrook Road</v>
      </c>
      <c r="P2715" s="22">
        <f>VLOOKUP(A2715,[1]CustomerAddress!$A$1:$F$3997,3)</f>
        <v>2284</v>
      </c>
      <c r="Q2715" s="22" t="str">
        <f>VLOOKUP(A2715,[1]CustomerAddress!$A$1:$F$3997,4)</f>
        <v>NSW</v>
      </c>
      <c r="R2715" s="22" t="str">
        <f>VLOOKUP(A2715,[1]CustomerAddress!$A$1:$F$3997,5)</f>
        <v>Australia</v>
      </c>
      <c r="S2715" s="22">
        <f>VLOOKUP(A2715,[1]CustomerAddress!$A$1:$F$3997,6)</f>
        <v>4</v>
      </c>
      <c r="T2715" s="22" t="str">
        <f>VLOOKUP(A2715,Labels!$A$5:$I$3497,9)</f>
        <v>Becoming Loyal</v>
      </c>
    </row>
    <row r="2716" spans="1:20" s="22" customFormat="1" ht="15.75" customHeight="1" x14ac:dyDescent="0.25">
      <c r="A2716" s="23">
        <v>2715</v>
      </c>
      <c r="B2716" s="24" t="s">
        <v>523</v>
      </c>
      <c r="C2716" s="24" t="s">
        <v>5102</v>
      </c>
      <c r="D2716" s="24" t="s">
        <v>48</v>
      </c>
      <c r="E2716" s="23">
        <v>27</v>
      </c>
      <c r="F2716" s="25">
        <v>22964</v>
      </c>
      <c r="G2716" s="23">
        <f t="shared" ca="1" si="201"/>
        <v>58.432364963533729</v>
      </c>
      <c r="H2716" s="23" t="str">
        <f t="shared" ca="1" si="202"/>
        <v>51-60</v>
      </c>
      <c r="I2716" s="24" t="s">
        <v>301</v>
      </c>
      <c r="J2716" s="24" t="s">
        <v>84</v>
      </c>
      <c r="K2716" s="24" t="s">
        <v>62</v>
      </c>
      <c r="L2716" s="24" t="s">
        <v>44</v>
      </c>
      <c r="M2716" s="24" t="s">
        <v>57</v>
      </c>
      <c r="N2716" s="23">
        <v>11</v>
      </c>
      <c r="O2716" s="22" t="str">
        <f>VLOOKUP(A2716,[1]CustomerAddress!$A$1:$F$3997,2)</f>
        <v>75 Loftsgordon Hill</v>
      </c>
      <c r="P2716" s="22">
        <f>VLOOKUP(A2716,[1]CustomerAddress!$A$1:$F$3997,3)</f>
        <v>3147</v>
      </c>
      <c r="Q2716" s="22" t="str">
        <f>VLOOKUP(A2716,[1]CustomerAddress!$A$1:$F$3997,4)</f>
        <v>VIC</v>
      </c>
      <c r="R2716" s="22" t="str">
        <f>VLOOKUP(A2716,[1]CustomerAddress!$A$1:$F$3997,5)</f>
        <v>Australia</v>
      </c>
      <c r="S2716" s="22">
        <f>VLOOKUP(A2716,[1]CustomerAddress!$A$1:$F$3997,6)</f>
        <v>11</v>
      </c>
      <c r="T2716" s="22" t="str">
        <f>VLOOKUP(A2716,Labels!$A$5:$I$3497,9)</f>
        <v>Evasive Customer</v>
      </c>
    </row>
    <row r="2717" spans="1:20" s="22" customFormat="1" ht="15.75" customHeight="1" x14ac:dyDescent="0.25">
      <c r="A2717" s="23">
        <v>2716</v>
      </c>
      <c r="B2717" s="24" t="s">
        <v>5103</v>
      </c>
      <c r="D2717" s="24" t="s">
        <v>40</v>
      </c>
      <c r="E2717" s="23">
        <v>46</v>
      </c>
      <c r="F2717" s="25">
        <v>24667</v>
      </c>
      <c r="G2717" s="23">
        <f t="shared" ca="1" si="201"/>
        <v>53.766611538876198</v>
      </c>
      <c r="H2717" s="23" t="str">
        <f t="shared" ca="1" si="202"/>
        <v>51-60</v>
      </c>
      <c r="I2717" s="24" t="s">
        <v>1236</v>
      </c>
      <c r="J2717" s="24" t="s">
        <v>164</v>
      </c>
      <c r="K2717" s="24" t="s">
        <v>43</v>
      </c>
      <c r="L2717" s="24" t="s">
        <v>44</v>
      </c>
      <c r="M2717" s="24" t="s">
        <v>57</v>
      </c>
      <c r="N2717" s="23">
        <v>7</v>
      </c>
      <c r="O2717" s="22" t="str">
        <f>VLOOKUP(A2717,[1]CustomerAddress!$A$1:$F$3997,2)</f>
        <v>122 Chinook Center</v>
      </c>
      <c r="P2717" s="22">
        <f>VLOOKUP(A2717,[1]CustomerAddress!$A$1:$F$3997,3)</f>
        <v>2112</v>
      </c>
      <c r="Q2717" s="22" t="str">
        <f>VLOOKUP(A2717,[1]CustomerAddress!$A$1:$F$3997,4)</f>
        <v>NSW</v>
      </c>
      <c r="R2717" s="22" t="str">
        <f>VLOOKUP(A2717,[1]CustomerAddress!$A$1:$F$3997,5)</f>
        <v>Australia</v>
      </c>
      <c r="S2717" s="22">
        <f>VLOOKUP(A2717,[1]CustomerAddress!$A$1:$F$3997,6)</f>
        <v>11</v>
      </c>
      <c r="T2717" s="22" t="str">
        <f>VLOOKUP(A2717,Labels!$A$5:$I$3497,9)</f>
        <v>Lost Customer</v>
      </c>
    </row>
    <row r="2718" spans="1:20" s="22" customFormat="1" ht="15.75" customHeight="1" x14ac:dyDescent="0.25">
      <c r="A2718" s="23">
        <v>2717</v>
      </c>
      <c r="B2718" s="24" t="s">
        <v>5104</v>
      </c>
      <c r="C2718" s="24" t="s">
        <v>5105</v>
      </c>
      <c r="D2718" s="24" t="s">
        <v>48</v>
      </c>
      <c r="E2718" s="23">
        <v>31</v>
      </c>
      <c r="F2718" s="25">
        <v>29670</v>
      </c>
      <c r="G2718" s="23">
        <f t="shared" ca="1" si="201"/>
        <v>40.059762223807702</v>
      </c>
      <c r="H2718" s="23" t="str">
        <f t="shared" ca="1" si="202"/>
        <v>41-50</v>
      </c>
      <c r="I2718" s="24" t="s">
        <v>186</v>
      </c>
      <c r="J2718" s="24" t="s">
        <v>42</v>
      </c>
      <c r="K2718" s="24" t="s">
        <v>43</v>
      </c>
      <c r="L2718" s="24" t="s">
        <v>44</v>
      </c>
      <c r="M2718" s="24" t="s">
        <v>57</v>
      </c>
      <c r="N2718" s="23">
        <v>13</v>
      </c>
      <c r="O2718" s="22" t="str">
        <f>VLOOKUP(A2718,[1]CustomerAddress!$A$1:$F$3997,2)</f>
        <v>6994 Hanson Place</v>
      </c>
      <c r="P2718" s="22">
        <f>VLOOKUP(A2718,[1]CustomerAddress!$A$1:$F$3997,3)</f>
        <v>2580</v>
      </c>
      <c r="Q2718" s="22" t="str">
        <f>VLOOKUP(A2718,[1]CustomerAddress!$A$1:$F$3997,4)</f>
        <v>NSW</v>
      </c>
      <c r="R2718" s="22" t="str">
        <f>VLOOKUP(A2718,[1]CustomerAddress!$A$1:$F$3997,5)</f>
        <v>Australia</v>
      </c>
      <c r="S2718" s="22">
        <f>VLOOKUP(A2718,[1]CustomerAddress!$A$1:$F$3997,6)</f>
        <v>5</v>
      </c>
      <c r="T2718" s="22" t="str">
        <f>VLOOKUP(A2718,Labels!$A$5:$I$3497,9)</f>
        <v>Recent Customer</v>
      </c>
    </row>
    <row r="2719" spans="1:20" s="22" customFormat="1" ht="15.75" customHeight="1" x14ac:dyDescent="0.25">
      <c r="A2719" s="23">
        <v>2718</v>
      </c>
      <c r="B2719" s="24" t="s">
        <v>4427</v>
      </c>
      <c r="C2719" s="24" t="s">
        <v>5106</v>
      </c>
      <c r="D2719" s="24" t="s">
        <v>48</v>
      </c>
      <c r="E2719" s="23">
        <v>69</v>
      </c>
      <c r="F2719" s="25">
        <v>28106</v>
      </c>
      <c r="G2719" s="23">
        <f t="shared" ca="1" si="201"/>
        <v>44.344693730657021</v>
      </c>
      <c r="H2719" s="23" t="str">
        <f t="shared" ca="1" si="202"/>
        <v>41-50</v>
      </c>
      <c r="I2719" s="24" t="s">
        <v>201</v>
      </c>
      <c r="J2719" s="24" t="s">
        <v>61</v>
      </c>
      <c r="K2719" s="24" t="s">
        <v>66</v>
      </c>
      <c r="L2719" s="24" t="s">
        <v>44</v>
      </c>
      <c r="M2719" s="24" t="s">
        <v>45</v>
      </c>
      <c r="N2719" s="23">
        <v>14</v>
      </c>
      <c r="O2719" s="22" t="str">
        <f>VLOOKUP(A2719,[1]CustomerAddress!$A$1:$F$3997,2)</f>
        <v>00662 Ludington Court</v>
      </c>
      <c r="P2719" s="22">
        <f>VLOOKUP(A2719,[1]CustomerAddress!$A$1:$F$3997,3)</f>
        <v>3228</v>
      </c>
      <c r="Q2719" s="22" t="str">
        <f>VLOOKUP(A2719,[1]CustomerAddress!$A$1:$F$3997,4)</f>
        <v>VIC</v>
      </c>
      <c r="R2719" s="22" t="str">
        <f>VLOOKUP(A2719,[1]CustomerAddress!$A$1:$F$3997,5)</f>
        <v>Australia</v>
      </c>
      <c r="S2719" s="22">
        <f>VLOOKUP(A2719,[1]CustomerAddress!$A$1:$F$3997,6)</f>
        <v>9</v>
      </c>
      <c r="T2719" s="22" t="str">
        <f>VLOOKUP(A2719,Labels!$A$5:$I$3497,9)</f>
        <v>Almost Lost Customer</v>
      </c>
    </row>
    <row r="2720" spans="1:20" s="22" customFormat="1" ht="15.75" customHeight="1" x14ac:dyDescent="0.25">
      <c r="A2720" s="23">
        <v>2719</v>
      </c>
      <c r="B2720" s="24" t="s">
        <v>5107</v>
      </c>
      <c r="C2720" s="24" t="s">
        <v>5108</v>
      </c>
      <c r="D2720" s="24" t="s">
        <v>48</v>
      </c>
      <c r="E2720" s="23">
        <v>69</v>
      </c>
      <c r="F2720" s="25">
        <v>32379</v>
      </c>
      <c r="G2720" s="23">
        <f t="shared" ca="1" si="201"/>
        <v>32.637844415588525</v>
      </c>
      <c r="H2720" s="23" t="str">
        <f t="shared" ca="1" si="202"/>
        <v>31-40</v>
      </c>
      <c r="I2720" s="24" t="s">
        <v>248</v>
      </c>
      <c r="J2720" s="24" t="s">
        <v>138</v>
      </c>
      <c r="K2720" s="24" t="s">
        <v>62</v>
      </c>
      <c r="L2720" s="24" t="s">
        <v>44</v>
      </c>
      <c r="M2720" s="24" t="s">
        <v>45</v>
      </c>
      <c r="N2720" s="23">
        <v>6</v>
      </c>
      <c r="O2720" s="22" t="str">
        <f>VLOOKUP(A2720,[1]CustomerAddress!$A$1:$F$3997,2)</f>
        <v>62 Linden Drive</v>
      </c>
      <c r="P2720" s="22">
        <f>VLOOKUP(A2720,[1]CustomerAddress!$A$1:$F$3997,3)</f>
        <v>4209</v>
      </c>
      <c r="Q2720" s="22" t="str">
        <f>VLOOKUP(A2720,[1]CustomerAddress!$A$1:$F$3997,4)</f>
        <v>QLD</v>
      </c>
      <c r="R2720" s="22" t="str">
        <f>VLOOKUP(A2720,[1]CustomerAddress!$A$1:$F$3997,5)</f>
        <v>Australia</v>
      </c>
      <c r="S2720" s="22">
        <f>VLOOKUP(A2720,[1]CustomerAddress!$A$1:$F$3997,6)</f>
        <v>4</v>
      </c>
      <c r="T2720" s="22" t="str">
        <f>VLOOKUP(A2720,Labels!$A$5:$I$3497,9)</f>
        <v>Recent Customer</v>
      </c>
    </row>
    <row r="2721" spans="1:20" s="22" customFormat="1" ht="15.75" customHeight="1" x14ac:dyDescent="0.25">
      <c r="A2721" s="23">
        <v>2720</v>
      </c>
      <c r="B2721" s="24" t="s">
        <v>5109</v>
      </c>
      <c r="C2721" s="24" t="s">
        <v>5110</v>
      </c>
      <c r="D2721" s="24" t="s">
        <v>40</v>
      </c>
      <c r="E2721" s="23">
        <v>0</v>
      </c>
      <c r="F2721" s="25">
        <v>30561</v>
      </c>
      <c r="G2721" s="23">
        <f t="shared" ca="1" si="201"/>
        <v>37.618666333396746</v>
      </c>
      <c r="H2721" s="23" t="str">
        <f t="shared" ca="1" si="202"/>
        <v>31-40</v>
      </c>
      <c r="I2721" s="24" t="s">
        <v>630</v>
      </c>
      <c r="J2721" s="24" t="s">
        <v>65</v>
      </c>
      <c r="K2721" s="24" t="s">
        <v>66</v>
      </c>
      <c r="L2721" s="24" t="s">
        <v>44</v>
      </c>
      <c r="M2721" s="24" t="s">
        <v>57</v>
      </c>
      <c r="N2721" s="23">
        <v>10</v>
      </c>
      <c r="O2721" s="22" t="str">
        <f>VLOOKUP(A2721,[1]CustomerAddress!$A$1:$F$3997,2)</f>
        <v>831 Daystar Circle</v>
      </c>
      <c r="P2721" s="22">
        <f>VLOOKUP(A2721,[1]CustomerAddress!$A$1:$F$3997,3)</f>
        <v>2038</v>
      </c>
      <c r="Q2721" s="22" t="str">
        <f>VLOOKUP(A2721,[1]CustomerAddress!$A$1:$F$3997,4)</f>
        <v>NSW</v>
      </c>
      <c r="R2721" s="22" t="str">
        <f>VLOOKUP(A2721,[1]CustomerAddress!$A$1:$F$3997,5)</f>
        <v>Australia</v>
      </c>
      <c r="S2721" s="22">
        <f>VLOOKUP(A2721,[1]CustomerAddress!$A$1:$F$3997,6)</f>
        <v>12</v>
      </c>
      <c r="T2721" s="22" t="str">
        <f>VLOOKUP(A2721,Labels!$A$5:$I$3497,9)</f>
        <v>Evasive Customer</v>
      </c>
    </row>
    <row r="2722" spans="1:20" s="22" customFormat="1" ht="15.75" customHeight="1" x14ac:dyDescent="0.25">
      <c r="A2722" s="23">
        <v>2721</v>
      </c>
      <c r="B2722" s="24" t="s">
        <v>5111</v>
      </c>
      <c r="C2722" s="24" t="s">
        <v>5112</v>
      </c>
      <c r="D2722" s="24" t="s">
        <v>48</v>
      </c>
      <c r="E2722" s="23">
        <v>3</v>
      </c>
      <c r="F2722" s="25">
        <v>25237</v>
      </c>
      <c r="G2722" s="23">
        <f t="shared" ca="1" si="201"/>
        <v>52.204967703259761</v>
      </c>
      <c r="H2722" s="23" t="str">
        <f t="shared" ca="1" si="202"/>
        <v>51-60</v>
      </c>
      <c r="J2722" s="24" t="s">
        <v>84</v>
      </c>
      <c r="K2722" s="24" t="s">
        <v>43</v>
      </c>
      <c r="L2722" s="24" t="s">
        <v>44</v>
      </c>
      <c r="M2722" s="24" t="s">
        <v>45</v>
      </c>
      <c r="N2722" s="23">
        <v>17</v>
      </c>
      <c r="O2722" s="22" t="str">
        <f>VLOOKUP(A2722,[1]CustomerAddress!$A$1:$F$3997,2)</f>
        <v>1 Forest Junction</v>
      </c>
      <c r="P2722" s="22">
        <f>VLOOKUP(A2722,[1]CustomerAddress!$A$1:$F$3997,3)</f>
        <v>2620</v>
      </c>
      <c r="Q2722" s="22" t="str">
        <f>VLOOKUP(A2722,[1]CustomerAddress!$A$1:$F$3997,4)</f>
        <v>NSW</v>
      </c>
      <c r="R2722" s="22" t="str">
        <f>VLOOKUP(A2722,[1]CustomerAddress!$A$1:$F$3997,5)</f>
        <v>Australia</v>
      </c>
      <c r="S2722" s="22">
        <f>VLOOKUP(A2722,[1]CustomerAddress!$A$1:$F$3997,6)</f>
        <v>10</v>
      </c>
      <c r="T2722" s="22" t="str">
        <f>VLOOKUP(A2722,Labels!$A$5:$I$3497,9)</f>
        <v>Lost Customer</v>
      </c>
    </row>
    <row r="2723" spans="1:20" s="22" customFormat="1" ht="15.75" customHeight="1" x14ac:dyDescent="0.25">
      <c r="A2723" s="23">
        <v>2722</v>
      </c>
      <c r="B2723" s="24" t="s">
        <v>5113</v>
      </c>
      <c r="C2723" s="24" t="s">
        <v>5114</v>
      </c>
      <c r="D2723" s="24" t="s">
        <v>40</v>
      </c>
      <c r="E2723" s="23">
        <v>1</v>
      </c>
      <c r="F2723" s="25">
        <v>31864</v>
      </c>
      <c r="G2723" s="23">
        <f t="shared" ca="1" si="201"/>
        <v>34.048803319698116</v>
      </c>
      <c r="H2723" s="23" t="str">
        <f t="shared" ca="1" si="202"/>
        <v>31-40</v>
      </c>
      <c r="J2723" s="24" t="s">
        <v>42</v>
      </c>
      <c r="K2723" s="24" t="s">
        <v>43</v>
      </c>
      <c r="L2723" s="24" t="s">
        <v>44</v>
      </c>
      <c r="M2723" s="24" t="s">
        <v>57</v>
      </c>
      <c r="N2723" s="23">
        <v>8</v>
      </c>
      <c r="O2723" s="22" t="str">
        <f>VLOOKUP(A2723,[1]CustomerAddress!$A$1:$F$3997,2)</f>
        <v>8 Bobwhite Court</v>
      </c>
      <c r="P2723" s="22">
        <f>VLOOKUP(A2723,[1]CustomerAddress!$A$1:$F$3997,3)</f>
        <v>3127</v>
      </c>
      <c r="Q2723" s="22" t="str">
        <f>VLOOKUP(A2723,[1]CustomerAddress!$A$1:$F$3997,4)</f>
        <v>VIC</v>
      </c>
      <c r="R2723" s="22" t="str">
        <f>VLOOKUP(A2723,[1]CustomerAddress!$A$1:$F$3997,5)</f>
        <v>Australia</v>
      </c>
      <c r="S2723" s="22">
        <f>VLOOKUP(A2723,[1]CustomerAddress!$A$1:$F$3997,6)</f>
        <v>10</v>
      </c>
      <c r="T2723" s="22" t="str">
        <f>VLOOKUP(A2723,Labels!$A$5:$I$3497,9)</f>
        <v>High Risk Customer</v>
      </c>
    </row>
    <row r="2724" spans="1:20" s="22" customFormat="1" ht="15.75" customHeight="1" x14ac:dyDescent="0.25">
      <c r="A2724" s="23">
        <v>2723</v>
      </c>
      <c r="B2724" s="24" t="s">
        <v>5115</v>
      </c>
      <c r="C2724" s="24" t="s">
        <v>5116</v>
      </c>
      <c r="D2724" s="24" t="s">
        <v>40</v>
      </c>
      <c r="E2724" s="23">
        <v>71</v>
      </c>
      <c r="F2724" s="25">
        <v>28600</v>
      </c>
      <c r="G2724" s="23">
        <f t="shared" ca="1" si="201"/>
        <v>42.991269073122773</v>
      </c>
      <c r="H2724" s="23" t="str">
        <f t="shared" ca="1" si="202"/>
        <v>41-50</v>
      </c>
      <c r="I2724" s="24" t="s">
        <v>362</v>
      </c>
      <c r="J2724" s="24" t="s">
        <v>84</v>
      </c>
      <c r="K2724" s="24" t="s">
        <v>43</v>
      </c>
      <c r="L2724" s="24" t="s">
        <v>44</v>
      </c>
      <c r="M2724" s="24" t="s">
        <v>45</v>
      </c>
      <c r="N2724" s="23">
        <v>18</v>
      </c>
      <c r="O2724" s="22" t="str">
        <f>VLOOKUP(A2724,[1]CustomerAddress!$A$1:$F$3997,2)</f>
        <v>8941 Harbort Point</v>
      </c>
      <c r="P2724" s="22">
        <f>VLOOKUP(A2724,[1]CustomerAddress!$A$1:$F$3997,3)</f>
        <v>2148</v>
      </c>
      <c r="Q2724" s="22" t="str">
        <f>VLOOKUP(A2724,[1]CustomerAddress!$A$1:$F$3997,4)</f>
        <v>NSW</v>
      </c>
      <c r="R2724" s="22" t="str">
        <f>VLOOKUP(A2724,[1]CustomerAddress!$A$1:$F$3997,5)</f>
        <v>Australia</v>
      </c>
      <c r="S2724" s="22">
        <f>VLOOKUP(A2724,[1]CustomerAddress!$A$1:$F$3997,6)</f>
        <v>9</v>
      </c>
      <c r="T2724" s="22" t="str">
        <f>VLOOKUP(A2724,Labels!$A$5:$I$3497,9)</f>
        <v>Recent Customer</v>
      </c>
    </row>
    <row r="2725" spans="1:20" s="22" customFormat="1" ht="15.75" customHeight="1" x14ac:dyDescent="0.25">
      <c r="A2725" s="23">
        <v>2724</v>
      </c>
      <c r="B2725" s="24" t="s">
        <v>2782</v>
      </c>
      <c r="C2725" s="24" t="s">
        <v>5117</v>
      </c>
      <c r="D2725" s="24" t="s">
        <v>48</v>
      </c>
      <c r="E2725" s="23">
        <v>92</v>
      </c>
      <c r="F2725" s="25">
        <v>34344</v>
      </c>
      <c r="G2725" s="23">
        <f t="shared" ca="1" si="201"/>
        <v>27.254282771752912</v>
      </c>
      <c r="H2725" s="23" t="str">
        <f t="shared" ca="1" si="202"/>
        <v>21-30</v>
      </c>
      <c r="I2725" s="24" t="s">
        <v>2170</v>
      </c>
      <c r="J2725" s="24" t="s">
        <v>50</v>
      </c>
      <c r="K2725" s="24" t="s">
        <v>43</v>
      </c>
      <c r="L2725" s="24" t="s">
        <v>44</v>
      </c>
      <c r="M2725" s="24" t="s">
        <v>57</v>
      </c>
      <c r="N2725" s="23">
        <v>4</v>
      </c>
      <c r="O2725" s="22" t="str">
        <f>VLOOKUP(A2725,[1]CustomerAddress!$A$1:$F$3997,2)</f>
        <v>3 Independence Street</v>
      </c>
      <c r="P2725" s="22">
        <f>VLOOKUP(A2725,[1]CustomerAddress!$A$1:$F$3997,3)</f>
        <v>4073</v>
      </c>
      <c r="Q2725" s="22" t="str">
        <f>VLOOKUP(A2725,[1]CustomerAddress!$A$1:$F$3997,4)</f>
        <v>QLD</v>
      </c>
      <c r="R2725" s="22" t="str">
        <f>VLOOKUP(A2725,[1]CustomerAddress!$A$1:$F$3997,5)</f>
        <v>Australia</v>
      </c>
      <c r="S2725" s="22">
        <f>VLOOKUP(A2725,[1]CustomerAddress!$A$1:$F$3997,6)</f>
        <v>6</v>
      </c>
      <c r="T2725" s="22" t="str">
        <f>VLOOKUP(A2725,Labels!$A$5:$I$3497,9)</f>
        <v>Evasive Customer</v>
      </c>
    </row>
    <row r="2726" spans="1:20" s="22" customFormat="1" ht="15.75" customHeight="1" x14ac:dyDescent="0.25">
      <c r="A2726" s="23">
        <v>2725</v>
      </c>
      <c r="B2726" s="24" t="s">
        <v>2740</v>
      </c>
      <c r="C2726" s="24" t="s">
        <v>5118</v>
      </c>
      <c r="D2726" s="24" t="s">
        <v>40</v>
      </c>
      <c r="E2726" s="23">
        <v>20</v>
      </c>
      <c r="F2726" s="25">
        <v>23912</v>
      </c>
      <c r="G2726" s="23">
        <f t="shared" ca="1" si="201"/>
        <v>55.835104689561128</v>
      </c>
      <c r="H2726" s="23" t="str">
        <f t="shared" ca="1" si="202"/>
        <v>51-60</v>
      </c>
      <c r="I2726" s="24" t="s">
        <v>78</v>
      </c>
      <c r="J2726" s="24" t="s">
        <v>54</v>
      </c>
      <c r="K2726" s="24" t="s">
        <v>62</v>
      </c>
      <c r="L2726" s="24" t="s">
        <v>44</v>
      </c>
      <c r="M2726" s="24" t="s">
        <v>57</v>
      </c>
      <c r="N2726" s="23">
        <v>11</v>
      </c>
      <c r="O2726" s="22" t="str">
        <f>VLOOKUP(A2726,[1]CustomerAddress!$A$1:$F$3997,2)</f>
        <v>8 Holmberg Street</v>
      </c>
      <c r="P2726" s="22">
        <f>VLOOKUP(A2726,[1]CustomerAddress!$A$1:$F$3997,3)</f>
        <v>2444</v>
      </c>
      <c r="Q2726" s="22" t="str">
        <f>VLOOKUP(A2726,[1]CustomerAddress!$A$1:$F$3997,4)</f>
        <v>NSW</v>
      </c>
      <c r="R2726" s="22" t="str">
        <f>VLOOKUP(A2726,[1]CustomerAddress!$A$1:$F$3997,5)</f>
        <v>Australia</v>
      </c>
      <c r="S2726" s="22">
        <f>VLOOKUP(A2726,[1]CustomerAddress!$A$1:$F$3997,6)</f>
        <v>7</v>
      </c>
      <c r="T2726" s="22" t="str">
        <f>VLOOKUP(A2726,Labels!$A$5:$I$3497,9)</f>
        <v>Lost Customer</v>
      </c>
    </row>
    <row r="2727" spans="1:20" s="22" customFormat="1" ht="15.75" customHeight="1" x14ac:dyDescent="0.25">
      <c r="A2727" s="23">
        <v>2726</v>
      </c>
      <c r="B2727" s="24" t="s">
        <v>5119</v>
      </c>
      <c r="C2727" s="24" t="s">
        <v>5120</v>
      </c>
      <c r="D2727" s="24" t="s">
        <v>48</v>
      </c>
      <c r="E2727" s="23">
        <v>49</v>
      </c>
      <c r="F2727" s="25">
        <v>27837</v>
      </c>
      <c r="G2727" s="23">
        <f t="shared" ca="1" si="201"/>
        <v>45.081680032026881</v>
      </c>
      <c r="H2727" s="23" t="str">
        <f t="shared" ca="1" si="202"/>
        <v>41-50</v>
      </c>
      <c r="I2727" s="24" t="s">
        <v>49</v>
      </c>
      <c r="J2727" s="24" t="s">
        <v>50</v>
      </c>
      <c r="K2727" s="24" t="s">
        <v>62</v>
      </c>
      <c r="L2727" s="24" t="s">
        <v>44</v>
      </c>
      <c r="M2727" s="24" t="s">
        <v>57</v>
      </c>
      <c r="N2727" s="23">
        <v>4</v>
      </c>
      <c r="O2727" s="22" t="str">
        <f>VLOOKUP(A2727,[1]CustomerAddress!$A$1:$F$3997,2)</f>
        <v>15776 Thackeray Alley</v>
      </c>
      <c r="P2727" s="22">
        <f>VLOOKUP(A2727,[1]CustomerAddress!$A$1:$F$3997,3)</f>
        <v>2261</v>
      </c>
      <c r="Q2727" s="22" t="str">
        <f>VLOOKUP(A2727,[1]CustomerAddress!$A$1:$F$3997,4)</f>
        <v>NSW</v>
      </c>
      <c r="R2727" s="22" t="str">
        <f>VLOOKUP(A2727,[1]CustomerAddress!$A$1:$F$3997,5)</f>
        <v>Australia</v>
      </c>
      <c r="S2727" s="22">
        <f>VLOOKUP(A2727,[1]CustomerAddress!$A$1:$F$3997,6)</f>
        <v>7</v>
      </c>
      <c r="T2727" s="22" t="str">
        <f>VLOOKUP(A2727,Labels!$A$5:$I$3497,9)</f>
        <v>Recent Customer</v>
      </c>
    </row>
    <row r="2728" spans="1:20" s="22" customFormat="1" ht="15.75" customHeight="1" x14ac:dyDescent="0.25">
      <c r="A2728" s="23">
        <v>2727</v>
      </c>
      <c r="B2728" s="24" t="s">
        <v>116</v>
      </c>
      <c r="C2728" s="24" t="s">
        <v>5121</v>
      </c>
      <c r="D2728" s="24" t="s">
        <v>40</v>
      </c>
      <c r="E2728" s="23">
        <v>88</v>
      </c>
      <c r="F2728" s="25">
        <v>32346</v>
      </c>
      <c r="G2728" s="23">
        <f t="shared" ca="1" si="201"/>
        <v>32.728255374492633</v>
      </c>
      <c r="H2728" s="23" t="str">
        <f t="shared" ca="1" si="202"/>
        <v>31-40</v>
      </c>
      <c r="I2728" s="24" t="s">
        <v>49</v>
      </c>
      <c r="J2728" s="24" t="s">
        <v>50</v>
      </c>
      <c r="K2728" s="24" t="s">
        <v>66</v>
      </c>
      <c r="L2728" s="24" t="s">
        <v>44</v>
      </c>
      <c r="M2728" s="24" t="s">
        <v>45</v>
      </c>
      <c r="N2728" s="23">
        <v>2</v>
      </c>
      <c r="O2728" s="22" t="str">
        <f>VLOOKUP(A2728,[1]CustomerAddress!$A$1:$F$3997,2)</f>
        <v>05 Lerdahl Place</v>
      </c>
      <c r="P2728" s="22">
        <f>VLOOKUP(A2728,[1]CustomerAddress!$A$1:$F$3997,3)</f>
        <v>4215</v>
      </c>
      <c r="Q2728" s="22" t="str">
        <f>VLOOKUP(A2728,[1]CustomerAddress!$A$1:$F$3997,4)</f>
        <v>QLD</v>
      </c>
      <c r="R2728" s="22" t="str">
        <f>VLOOKUP(A2728,[1]CustomerAddress!$A$1:$F$3997,5)</f>
        <v>Australia</v>
      </c>
      <c r="S2728" s="22">
        <f>VLOOKUP(A2728,[1]CustomerAddress!$A$1:$F$3997,6)</f>
        <v>6</v>
      </c>
      <c r="T2728" s="22" t="str">
        <f>VLOOKUP(A2728,Labels!$A$5:$I$3497,9)</f>
        <v>Losing Customer</v>
      </c>
    </row>
    <row r="2729" spans="1:20" s="22" customFormat="1" ht="15.75" customHeight="1" x14ac:dyDescent="0.25">
      <c r="A2729" s="23">
        <v>2728</v>
      </c>
      <c r="B2729" s="24" t="s">
        <v>4841</v>
      </c>
      <c r="C2729" s="24" t="s">
        <v>5122</v>
      </c>
      <c r="D2729" s="24" t="s">
        <v>40</v>
      </c>
      <c r="E2729" s="23">
        <v>55</v>
      </c>
      <c r="F2729" s="25">
        <v>21635</v>
      </c>
      <c r="G2729" s="23">
        <f t="shared" ca="1" si="201"/>
        <v>62.073460853944688</v>
      </c>
      <c r="H2729" s="23" t="str">
        <f t="shared" ca="1" si="202"/>
        <v>61-70</v>
      </c>
      <c r="I2729" s="24" t="s">
        <v>218</v>
      </c>
      <c r="J2729" s="24" t="s">
        <v>56</v>
      </c>
      <c r="K2729" s="24" t="s">
        <v>66</v>
      </c>
      <c r="L2729" s="24" t="s">
        <v>44</v>
      </c>
      <c r="M2729" s="24" t="s">
        <v>57</v>
      </c>
      <c r="N2729" s="23">
        <v>19</v>
      </c>
      <c r="O2729" s="22" t="str">
        <f>VLOOKUP(A2729,[1]CustomerAddress!$A$1:$F$3997,2)</f>
        <v>512 Forest Run Center</v>
      </c>
      <c r="P2729" s="22">
        <f>VLOOKUP(A2729,[1]CustomerAddress!$A$1:$F$3997,3)</f>
        <v>3188</v>
      </c>
      <c r="Q2729" s="22" t="str">
        <f>VLOOKUP(A2729,[1]CustomerAddress!$A$1:$F$3997,4)</f>
        <v>VIC</v>
      </c>
      <c r="R2729" s="22" t="str">
        <f>VLOOKUP(A2729,[1]CustomerAddress!$A$1:$F$3997,5)</f>
        <v>Australia</v>
      </c>
      <c r="S2729" s="22">
        <f>VLOOKUP(A2729,[1]CustomerAddress!$A$1:$F$3997,6)</f>
        <v>11</v>
      </c>
      <c r="T2729" s="22" t="str">
        <f>VLOOKUP(A2729,Labels!$A$5:$I$3497,9)</f>
        <v>Very Loyal</v>
      </c>
    </row>
    <row r="2730" spans="1:20" s="22" customFormat="1" ht="15.75" customHeight="1" x14ac:dyDescent="0.25">
      <c r="A2730" s="23">
        <v>2729</v>
      </c>
      <c r="B2730" s="24" t="s">
        <v>5123</v>
      </c>
      <c r="C2730" s="24" t="s">
        <v>5124</v>
      </c>
      <c r="D2730" s="24" t="s">
        <v>40</v>
      </c>
      <c r="E2730" s="23">
        <v>76</v>
      </c>
      <c r="F2730" s="25">
        <v>36656</v>
      </c>
      <c r="G2730" s="23">
        <f t="shared" ca="1" si="201"/>
        <v>20.920036196410443</v>
      </c>
      <c r="H2730" s="23" t="str">
        <f t="shared" ca="1" si="202"/>
        <v>21-30</v>
      </c>
      <c r="I2730" s="24" t="s">
        <v>317</v>
      </c>
      <c r="J2730" s="24" t="s">
        <v>61</v>
      </c>
      <c r="K2730" s="24" t="s">
        <v>43</v>
      </c>
      <c r="L2730" s="24" t="s">
        <v>44</v>
      </c>
      <c r="M2730" s="24" t="s">
        <v>45</v>
      </c>
      <c r="N2730" s="23">
        <v>1</v>
      </c>
      <c r="O2730" s="22" t="str">
        <f>VLOOKUP(A2730,[1]CustomerAddress!$A$1:$F$3997,2)</f>
        <v>304 Moland Street</v>
      </c>
      <c r="P2730" s="22">
        <f>VLOOKUP(A2730,[1]CustomerAddress!$A$1:$F$3997,3)</f>
        <v>3810</v>
      </c>
      <c r="Q2730" s="22" t="str">
        <f>VLOOKUP(A2730,[1]CustomerAddress!$A$1:$F$3997,4)</f>
        <v>VIC</v>
      </c>
      <c r="R2730" s="22" t="str">
        <f>VLOOKUP(A2730,[1]CustomerAddress!$A$1:$F$3997,5)</f>
        <v>Australia</v>
      </c>
      <c r="S2730" s="22">
        <f>VLOOKUP(A2730,[1]CustomerAddress!$A$1:$F$3997,6)</f>
        <v>5</v>
      </c>
      <c r="T2730" s="22" t="str">
        <f>VLOOKUP(A2730,Labels!$A$5:$I$3497,9)</f>
        <v>Becoming Loyal</v>
      </c>
    </row>
    <row r="2731" spans="1:20" s="22" customFormat="1" ht="15.75" customHeight="1" x14ac:dyDescent="0.25">
      <c r="A2731" s="23">
        <v>2730</v>
      </c>
      <c r="B2731" s="24" t="s">
        <v>5125</v>
      </c>
      <c r="C2731" s="24" t="s">
        <v>5126</v>
      </c>
      <c r="D2731" s="24" t="s">
        <v>48</v>
      </c>
      <c r="E2731" s="23">
        <v>15</v>
      </c>
      <c r="F2731" s="25">
        <v>22247</v>
      </c>
      <c r="G2731" s="23">
        <f t="shared" ca="1" si="201"/>
        <v>60.396748525177571</v>
      </c>
      <c r="H2731" s="23" t="str">
        <f t="shared" ca="1" si="202"/>
        <v>61-70</v>
      </c>
      <c r="I2731" s="24" t="s">
        <v>181</v>
      </c>
      <c r="J2731" s="24" t="s">
        <v>50</v>
      </c>
      <c r="K2731" s="24" t="s">
        <v>43</v>
      </c>
      <c r="L2731" s="24" t="s">
        <v>44</v>
      </c>
      <c r="M2731" s="24" t="s">
        <v>57</v>
      </c>
      <c r="N2731" s="23">
        <v>11</v>
      </c>
      <c r="O2731" s="22" t="str">
        <f>VLOOKUP(A2731,[1]CustomerAddress!$A$1:$F$3997,2)</f>
        <v>63 International Drive</v>
      </c>
      <c r="P2731" s="22">
        <f>VLOOKUP(A2731,[1]CustomerAddress!$A$1:$F$3997,3)</f>
        <v>4165</v>
      </c>
      <c r="Q2731" s="22" t="str">
        <f>VLOOKUP(A2731,[1]CustomerAddress!$A$1:$F$3997,4)</f>
        <v>QLD</v>
      </c>
      <c r="R2731" s="22" t="str">
        <f>VLOOKUP(A2731,[1]CustomerAddress!$A$1:$F$3997,5)</f>
        <v>Australia</v>
      </c>
      <c r="S2731" s="22">
        <f>VLOOKUP(A2731,[1]CustomerAddress!$A$1:$F$3997,6)</f>
        <v>7</v>
      </c>
      <c r="T2731" s="22" t="str">
        <f>VLOOKUP(A2731,Labels!$A$5:$I$3497,9)</f>
        <v>Becoming Loyal</v>
      </c>
    </row>
    <row r="2732" spans="1:20" s="22" customFormat="1" ht="15.75" customHeight="1" x14ac:dyDescent="0.25">
      <c r="A2732" s="23">
        <v>2731</v>
      </c>
      <c r="B2732" s="24" t="s">
        <v>5127</v>
      </c>
      <c r="C2732" s="24" t="s">
        <v>5128</v>
      </c>
      <c r="D2732" s="24" t="s">
        <v>40</v>
      </c>
      <c r="E2732" s="23">
        <v>74</v>
      </c>
      <c r="F2732" s="25">
        <v>36664</v>
      </c>
      <c r="G2732" s="23">
        <f t="shared" ca="1" si="201"/>
        <v>20.898118388191268</v>
      </c>
      <c r="H2732" s="23" t="str">
        <f t="shared" ca="1" si="202"/>
        <v>21-30</v>
      </c>
      <c r="I2732" s="24" t="s">
        <v>121</v>
      </c>
      <c r="J2732" s="24" t="s">
        <v>65</v>
      </c>
      <c r="K2732" s="24" t="s">
        <v>43</v>
      </c>
      <c r="L2732" s="24" t="s">
        <v>44</v>
      </c>
      <c r="M2732" s="24" t="s">
        <v>45</v>
      </c>
      <c r="N2732" s="23">
        <v>1</v>
      </c>
      <c r="O2732" s="22" t="str">
        <f>VLOOKUP(A2732,[1]CustomerAddress!$A$1:$F$3997,2)</f>
        <v>04 Schmedeman Court</v>
      </c>
      <c r="P2732" s="22">
        <f>VLOOKUP(A2732,[1]CustomerAddress!$A$1:$F$3997,3)</f>
        <v>2196</v>
      </c>
      <c r="Q2732" s="22" t="str">
        <f>VLOOKUP(A2732,[1]CustomerAddress!$A$1:$F$3997,4)</f>
        <v>NSW</v>
      </c>
      <c r="R2732" s="22" t="str">
        <f>VLOOKUP(A2732,[1]CustomerAddress!$A$1:$F$3997,5)</f>
        <v>Australia</v>
      </c>
      <c r="S2732" s="22">
        <f>VLOOKUP(A2732,[1]CustomerAddress!$A$1:$F$3997,6)</f>
        <v>10</v>
      </c>
      <c r="T2732" s="22" t="str">
        <f>VLOOKUP(A2732,Labels!$A$5:$I$3497,9)</f>
        <v>Recent Customer</v>
      </c>
    </row>
    <row r="2733" spans="1:20" s="22" customFormat="1" ht="15.75" customHeight="1" x14ac:dyDescent="0.25">
      <c r="A2733" s="23">
        <v>2732</v>
      </c>
      <c r="B2733" s="24" t="s">
        <v>5129</v>
      </c>
      <c r="C2733" s="24" t="s">
        <v>5130</v>
      </c>
      <c r="D2733" s="24" t="s">
        <v>40</v>
      </c>
      <c r="E2733" s="23">
        <v>36</v>
      </c>
      <c r="F2733" s="25">
        <v>22341</v>
      </c>
      <c r="G2733" s="23">
        <f t="shared" ca="1" si="201"/>
        <v>60.139214278602225</v>
      </c>
      <c r="H2733" s="23" t="str">
        <f t="shared" ca="1" si="202"/>
        <v>61-70</v>
      </c>
      <c r="I2733" s="24" t="s">
        <v>223</v>
      </c>
      <c r="J2733" s="24" t="s">
        <v>42</v>
      </c>
      <c r="K2733" s="24" t="s">
        <v>43</v>
      </c>
      <c r="L2733" s="24" t="s">
        <v>44</v>
      </c>
      <c r="M2733" s="24" t="s">
        <v>57</v>
      </c>
      <c r="N2733" s="23">
        <v>7</v>
      </c>
      <c r="O2733" s="22" t="str">
        <f>VLOOKUP(A2733,[1]CustomerAddress!$A$1:$F$3997,2)</f>
        <v>5705 Spaight Place</v>
      </c>
      <c r="P2733" s="22">
        <f>VLOOKUP(A2733,[1]CustomerAddress!$A$1:$F$3997,3)</f>
        <v>3067</v>
      </c>
      <c r="Q2733" s="22" t="str">
        <f>VLOOKUP(A2733,[1]CustomerAddress!$A$1:$F$3997,4)</f>
        <v>VIC</v>
      </c>
      <c r="R2733" s="22" t="str">
        <f>VLOOKUP(A2733,[1]CustomerAddress!$A$1:$F$3997,5)</f>
        <v>Australia</v>
      </c>
      <c r="S2733" s="22">
        <f>VLOOKUP(A2733,[1]CustomerAddress!$A$1:$F$3997,6)</f>
        <v>9</v>
      </c>
      <c r="T2733" s="22" t="str">
        <f>VLOOKUP(A2733,Labels!$A$5:$I$3497,9)</f>
        <v>Very Loyal</v>
      </c>
    </row>
    <row r="2734" spans="1:20" s="22" customFormat="1" ht="15.75" customHeight="1" x14ac:dyDescent="0.25">
      <c r="A2734" s="23">
        <v>2733</v>
      </c>
      <c r="B2734" s="24" t="s">
        <v>5131</v>
      </c>
      <c r="C2734" s="24" t="s">
        <v>5132</v>
      </c>
      <c r="D2734" s="24" t="s">
        <v>40</v>
      </c>
      <c r="E2734" s="23">
        <v>89</v>
      </c>
      <c r="F2734" s="25">
        <v>31113</v>
      </c>
      <c r="G2734" s="23">
        <f t="shared" ca="1" si="201"/>
        <v>36.10633756627346</v>
      </c>
      <c r="H2734" s="23" t="str">
        <f t="shared" ca="1" si="202"/>
        <v>31-40</v>
      </c>
      <c r="I2734" s="24" t="s">
        <v>431</v>
      </c>
      <c r="J2734" s="24" t="s">
        <v>84</v>
      </c>
      <c r="K2734" s="24" t="s">
        <v>43</v>
      </c>
      <c r="L2734" s="24" t="s">
        <v>44</v>
      </c>
      <c r="M2734" s="24" t="s">
        <v>45</v>
      </c>
      <c r="N2734" s="23">
        <v>17</v>
      </c>
      <c r="O2734" s="22" t="str">
        <f>VLOOKUP(A2734,[1]CustomerAddress!$A$1:$F$3997,2)</f>
        <v>81254 Buhler Trail</v>
      </c>
      <c r="P2734" s="22">
        <f>VLOOKUP(A2734,[1]CustomerAddress!$A$1:$F$3997,3)</f>
        <v>4740</v>
      </c>
      <c r="Q2734" s="22" t="str">
        <f>VLOOKUP(A2734,[1]CustomerAddress!$A$1:$F$3997,4)</f>
        <v>QLD</v>
      </c>
      <c r="R2734" s="22" t="str">
        <f>VLOOKUP(A2734,[1]CustomerAddress!$A$1:$F$3997,5)</f>
        <v>Australia</v>
      </c>
      <c r="S2734" s="22">
        <f>VLOOKUP(A2734,[1]CustomerAddress!$A$1:$F$3997,6)</f>
        <v>2</v>
      </c>
      <c r="T2734" s="22" t="str">
        <f>VLOOKUP(A2734,Labels!$A$5:$I$3497,9)</f>
        <v>Recent Customer</v>
      </c>
    </row>
    <row r="2735" spans="1:20" s="22" customFormat="1" ht="15.75" customHeight="1" x14ac:dyDescent="0.25">
      <c r="A2735" s="23">
        <v>2734</v>
      </c>
      <c r="B2735" s="24" t="s">
        <v>5133</v>
      </c>
      <c r="C2735" s="24" t="s">
        <v>5134</v>
      </c>
      <c r="D2735" s="24" t="s">
        <v>40</v>
      </c>
      <c r="E2735" s="23">
        <v>35</v>
      </c>
      <c r="F2735" s="25">
        <v>20886</v>
      </c>
      <c r="G2735" s="23">
        <f t="shared" ca="1" si="201"/>
        <v>64.125515648465239</v>
      </c>
      <c r="H2735" s="23" t="str">
        <f t="shared" ca="1" si="202"/>
        <v>61-70</v>
      </c>
      <c r="J2735" s="24" t="s">
        <v>84</v>
      </c>
      <c r="K2735" s="24" t="s">
        <v>66</v>
      </c>
      <c r="L2735" s="24" t="s">
        <v>44</v>
      </c>
      <c r="M2735" s="24" t="s">
        <v>57</v>
      </c>
      <c r="N2735" s="23">
        <v>10</v>
      </c>
      <c r="O2735" s="22" t="str">
        <f>VLOOKUP(A2735,[1]CustomerAddress!$A$1:$F$3997,2)</f>
        <v>27 Fuller Trail</v>
      </c>
      <c r="P2735" s="22">
        <f>VLOOKUP(A2735,[1]CustomerAddress!$A$1:$F$3997,3)</f>
        <v>2233</v>
      </c>
      <c r="Q2735" s="22" t="str">
        <f>VLOOKUP(A2735,[1]CustomerAddress!$A$1:$F$3997,4)</f>
        <v>NSW</v>
      </c>
      <c r="R2735" s="22" t="str">
        <f>VLOOKUP(A2735,[1]CustomerAddress!$A$1:$F$3997,5)</f>
        <v>Australia</v>
      </c>
      <c r="S2735" s="22">
        <f>VLOOKUP(A2735,[1]CustomerAddress!$A$1:$F$3997,6)</f>
        <v>8</v>
      </c>
      <c r="T2735" s="22" t="str">
        <f>VLOOKUP(A2735,Labels!$A$5:$I$3497,9)</f>
        <v>Almost Lost Customer</v>
      </c>
    </row>
    <row r="2736" spans="1:20" s="22" customFormat="1" ht="15.75" customHeight="1" x14ac:dyDescent="0.25">
      <c r="A2736" s="23">
        <v>2735</v>
      </c>
      <c r="B2736" s="24" t="s">
        <v>428</v>
      </c>
      <c r="C2736" s="24" t="s">
        <v>5135</v>
      </c>
      <c r="D2736" s="24" t="s">
        <v>48</v>
      </c>
      <c r="E2736" s="23">
        <v>18</v>
      </c>
      <c r="F2736" s="25">
        <v>21434</v>
      </c>
      <c r="G2736" s="23">
        <f t="shared" ca="1" si="201"/>
        <v>62.624145785451539</v>
      </c>
      <c r="H2736" s="23" t="str">
        <f t="shared" ca="1" si="202"/>
        <v>61-70</v>
      </c>
      <c r="I2736" s="24" t="s">
        <v>362</v>
      </c>
      <c r="J2736" s="24" t="s">
        <v>50</v>
      </c>
      <c r="K2736" s="24" t="s">
        <v>66</v>
      </c>
      <c r="L2736" s="24" t="s">
        <v>44</v>
      </c>
      <c r="M2736" s="24" t="s">
        <v>45</v>
      </c>
      <c r="N2736" s="23">
        <v>14</v>
      </c>
      <c r="O2736" s="22" t="str">
        <f>VLOOKUP(A2736,[1]CustomerAddress!$A$1:$F$3997,2)</f>
        <v>313 Mifflin Center</v>
      </c>
      <c r="P2736" s="22">
        <f>VLOOKUP(A2736,[1]CustomerAddress!$A$1:$F$3997,3)</f>
        <v>4504</v>
      </c>
      <c r="Q2736" s="22" t="str">
        <f>VLOOKUP(A2736,[1]CustomerAddress!$A$1:$F$3997,4)</f>
        <v>QLD</v>
      </c>
      <c r="R2736" s="22" t="str">
        <f>VLOOKUP(A2736,[1]CustomerAddress!$A$1:$F$3997,5)</f>
        <v>Australia</v>
      </c>
      <c r="S2736" s="22">
        <f>VLOOKUP(A2736,[1]CustomerAddress!$A$1:$F$3997,6)</f>
        <v>5</v>
      </c>
      <c r="T2736" s="22" t="str">
        <f>VLOOKUP(A2736,Labels!$A$5:$I$3497,9)</f>
        <v>Lost Customer</v>
      </c>
    </row>
    <row r="2737" spans="1:20" s="22" customFormat="1" ht="15.75" customHeight="1" x14ac:dyDescent="0.25">
      <c r="A2737" s="23">
        <v>2736</v>
      </c>
      <c r="B2737" s="24" t="s">
        <v>17</v>
      </c>
      <c r="C2737" s="24" t="s">
        <v>5136</v>
      </c>
      <c r="D2737" s="24" t="s">
        <v>48</v>
      </c>
      <c r="E2737" s="23">
        <v>40</v>
      </c>
      <c r="F2737" s="25">
        <v>33987</v>
      </c>
      <c r="G2737" s="23">
        <f t="shared" ca="1" si="201"/>
        <v>28.232364963533733</v>
      </c>
      <c r="H2737" s="23" t="str">
        <f t="shared" ca="1" si="202"/>
        <v>21-30</v>
      </c>
      <c r="I2737" s="24" t="s">
        <v>887</v>
      </c>
      <c r="J2737" s="24" t="s">
        <v>61</v>
      </c>
      <c r="K2737" s="24" t="s">
        <v>62</v>
      </c>
      <c r="L2737" s="24" t="s">
        <v>44</v>
      </c>
      <c r="M2737" s="24" t="s">
        <v>45</v>
      </c>
      <c r="N2737" s="23">
        <v>9</v>
      </c>
      <c r="O2737" s="22" t="str">
        <f>VLOOKUP(A2737,[1]CustomerAddress!$A$1:$F$3997,2)</f>
        <v>18 Logan Alley</v>
      </c>
      <c r="P2737" s="22">
        <f>VLOOKUP(A2737,[1]CustomerAddress!$A$1:$F$3997,3)</f>
        <v>2159</v>
      </c>
      <c r="Q2737" s="22" t="str">
        <f>VLOOKUP(A2737,[1]CustomerAddress!$A$1:$F$3997,4)</f>
        <v>NSW</v>
      </c>
      <c r="R2737" s="22" t="str">
        <f>VLOOKUP(A2737,[1]CustomerAddress!$A$1:$F$3997,5)</f>
        <v>Australia</v>
      </c>
      <c r="S2737" s="22">
        <f>VLOOKUP(A2737,[1]CustomerAddress!$A$1:$F$3997,6)</f>
        <v>11</v>
      </c>
      <c r="T2737" s="22" t="str">
        <f>VLOOKUP(A2737,Labels!$A$5:$I$3497,9)</f>
        <v>Late Bloomer</v>
      </c>
    </row>
    <row r="2738" spans="1:20" s="22" customFormat="1" ht="15.75" customHeight="1" x14ac:dyDescent="0.25">
      <c r="A2738" s="23">
        <v>2737</v>
      </c>
      <c r="B2738" s="24" t="s">
        <v>5137</v>
      </c>
      <c r="C2738" s="24" t="s">
        <v>5138</v>
      </c>
      <c r="D2738" s="24" t="s">
        <v>48</v>
      </c>
      <c r="E2738" s="23">
        <v>28</v>
      </c>
      <c r="F2738" s="25">
        <v>35996</v>
      </c>
      <c r="G2738" s="23">
        <f t="shared" ca="1" si="201"/>
        <v>22.728255374492637</v>
      </c>
      <c r="H2738" s="23" t="str">
        <f t="shared" ca="1" si="202"/>
        <v>21-30</v>
      </c>
      <c r="J2738" s="24" t="s">
        <v>65</v>
      </c>
      <c r="K2738" s="24" t="s">
        <v>43</v>
      </c>
      <c r="L2738" s="24" t="s">
        <v>44</v>
      </c>
      <c r="M2738" s="24" t="s">
        <v>45</v>
      </c>
      <c r="N2738" s="23">
        <v>3</v>
      </c>
      <c r="O2738" s="22" t="str">
        <f>VLOOKUP(A2738,[1]CustomerAddress!$A$1:$F$3997,2)</f>
        <v>86 Hansons Parkway</v>
      </c>
      <c r="P2738" s="22">
        <f>VLOOKUP(A2738,[1]CustomerAddress!$A$1:$F$3997,3)</f>
        <v>2211</v>
      </c>
      <c r="Q2738" s="22" t="str">
        <f>VLOOKUP(A2738,[1]CustomerAddress!$A$1:$F$3997,4)</f>
        <v>NSW</v>
      </c>
      <c r="R2738" s="22" t="str">
        <f>VLOOKUP(A2738,[1]CustomerAddress!$A$1:$F$3997,5)</f>
        <v>Australia</v>
      </c>
      <c r="S2738" s="22">
        <f>VLOOKUP(A2738,[1]CustomerAddress!$A$1:$F$3997,6)</f>
        <v>8</v>
      </c>
      <c r="T2738" s="22" t="str">
        <f>VLOOKUP(A2738,Labels!$A$5:$I$3497,9)</f>
        <v>Platinum Customer</v>
      </c>
    </row>
    <row r="2739" spans="1:20" s="22" customFormat="1" ht="15.75" customHeight="1" x14ac:dyDescent="0.25">
      <c r="A2739" s="23">
        <v>2738</v>
      </c>
      <c r="B2739" s="24" t="s">
        <v>5139</v>
      </c>
      <c r="C2739" s="24" t="s">
        <v>5140</v>
      </c>
      <c r="D2739" s="24" t="s">
        <v>40</v>
      </c>
      <c r="E2739" s="23">
        <v>77</v>
      </c>
      <c r="F2739" s="25">
        <v>35436</v>
      </c>
      <c r="G2739" s="23">
        <f t="shared" ca="1" si="201"/>
        <v>24.262501949835102</v>
      </c>
      <c r="H2739" s="23" t="str">
        <f t="shared" ca="1" si="202"/>
        <v>21-30</v>
      </c>
      <c r="I2739" s="24" t="s">
        <v>127</v>
      </c>
      <c r="J2739" s="24" t="s">
        <v>42</v>
      </c>
      <c r="K2739" s="24" t="s">
        <v>43</v>
      </c>
      <c r="L2739" s="24" t="s">
        <v>44</v>
      </c>
      <c r="M2739" s="24" t="s">
        <v>57</v>
      </c>
      <c r="N2739" s="23">
        <v>5</v>
      </c>
      <c r="O2739" s="22" t="str">
        <f>VLOOKUP(A2739,[1]CustomerAddress!$A$1:$F$3997,2)</f>
        <v>8476 Village Green Park</v>
      </c>
      <c r="P2739" s="22">
        <f>VLOOKUP(A2739,[1]CustomerAddress!$A$1:$F$3997,3)</f>
        <v>2774</v>
      </c>
      <c r="Q2739" s="22" t="str">
        <f>VLOOKUP(A2739,[1]CustomerAddress!$A$1:$F$3997,4)</f>
        <v>NSW</v>
      </c>
      <c r="R2739" s="22" t="str">
        <f>VLOOKUP(A2739,[1]CustomerAddress!$A$1:$F$3997,5)</f>
        <v>Australia</v>
      </c>
      <c r="S2739" s="22">
        <f>VLOOKUP(A2739,[1]CustomerAddress!$A$1:$F$3997,6)</f>
        <v>9</v>
      </c>
      <c r="T2739" s="22" t="str">
        <f>VLOOKUP(A2739,Labels!$A$5:$I$3497,9)</f>
        <v>High Risk Customer</v>
      </c>
    </row>
    <row r="2740" spans="1:20" s="22" customFormat="1" ht="15.75" customHeight="1" x14ac:dyDescent="0.25">
      <c r="A2740" s="23">
        <v>2739</v>
      </c>
      <c r="B2740" s="24" t="s">
        <v>1429</v>
      </c>
      <c r="C2740" s="24" t="s">
        <v>5141</v>
      </c>
      <c r="D2740" s="24" t="s">
        <v>48</v>
      </c>
      <c r="E2740" s="23">
        <v>48</v>
      </c>
      <c r="F2740" s="25">
        <v>31246</v>
      </c>
      <c r="G2740" s="23">
        <f t="shared" ca="1" si="201"/>
        <v>35.741954004629626</v>
      </c>
      <c r="H2740" s="23" t="str">
        <f t="shared" ca="1" si="202"/>
        <v>31-40</v>
      </c>
      <c r="I2740" s="24" t="s">
        <v>2170</v>
      </c>
      <c r="J2740" s="24" t="s">
        <v>42</v>
      </c>
      <c r="K2740" s="24" t="s">
        <v>66</v>
      </c>
      <c r="L2740" s="24" t="s">
        <v>44</v>
      </c>
      <c r="M2740" s="24" t="s">
        <v>45</v>
      </c>
      <c r="N2740" s="23">
        <v>15</v>
      </c>
      <c r="O2740" s="22" t="str">
        <f>VLOOKUP(A2740,[1]CustomerAddress!$A$1:$F$3997,2)</f>
        <v>45454 Spenser Center</v>
      </c>
      <c r="P2740" s="22">
        <f>VLOOKUP(A2740,[1]CustomerAddress!$A$1:$F$3997,3)</f>
        <v>3149</v>
      </c>
      <c r="Q2740" s="22" t="str">
        <f>VLOOKUP(A2740,[1]CustomerAddress!$A$1:$F$3997,4)</f>
        <v>VIC</v>
      </c>
      <c r="R2740" s="22" t="str">
        <f>VLOOKUP(A2740,[1]CustomerAddress!$A$1:$F$3997,5)</f>
        <v>Australia</v>
      </c>
      <c r="S2740" s="22">
        <f>VLOOKUP(A2740,[1]CustomerAddress!$A$1:$F$3997,6)</f>
        <v>12</v>
      </c>
      <c r="T2740" s="22" t="str">
        <f>VLOOKUP(A2740,Labels!$A$5:$I$3497,9)</f>
        <v>Lost Customer</v>
      </c>
    </row>
    <row r="2741" spans="1:20" s="22" customFormat="1" ht="15.75" customHeight="1" x14ac:dyDescent="0.25">
      <c r="A2741" s="23">
        <v>2740</v>
      </c>
      <c r="B2741" s="24" t="s">
        <v>5142</v>
      </c>
      <c r="C2741" s="24" t="s">
        <v>5143</v>
      </c>
      <c r="D2741" s="24" t="s">
        <v>40</v>
      </c>
      <c r="E2741" s="23">
        <v>61</v>
      </c>
      <c r="F2741" s="25">
        <v>23044</v>
      </c>
      <c r="G2741" s="23">
        <f t="shared" ca="1" si="201"/>
        <v>58.213186881341954</v>
      </c>
      <c r="H2741" s="23" t="str">
        <f t="shared" ca="1" si="202"/>
        <v>51-60</v>
      </c>
      <c r="I2741" s="24" t="s">
        <v>49</v>
      </c>
      <c r="J2741" s="24" t="s">
        <v>50</v>
      </c>
      <c r="K2741" s="24" t="s">
        <v>62</v>
      </c>
      <c r="L2741" s="24" t="s">
        <v>44</v>
      </c>
      <c r="M2741" s="24" t="s">
        <v>45</v>
      </c>
      <c r="N2741" s="23">
        <v>12</v>
      </c>
      <c r="O2741" s="22" t="str">
        <f>VLOOKUP(A2741,[1]CustomerAddress!$A$1:$F$3997,2)</f>
        <v>28820 Monica Circle</v>
      </c>
      <c r="P2741" s="22">
        <f>VLOOKUP(A2741,[1]CustomerAddress!$A$1:$F$3997,3)</f>
        <v>2226</v>
      </c>
      <c r="Q2741" s="22" t="str">
        <f>VLOOKUP(A2741,[1]CustomerAddress!$A$1:$F$3997,4)</f>
        <v>NSW</v>
      </c>
      <c r="R2741" s="22" t="str">
        <f>VLOOKUP(A2741,[1]CustomerAddress!$A$1:$F$3997,5)</f>
        <v>Australia</v>
      </c>
      <c r="S2741" s="22">
        <f>VLOOKUP(A2741,[1]CustomerAddress!$A$1:$F$3997,6)</f>
        <v>7</v>
      </c>
      <c r="T2741" s="22" t="str">
        <f>VLOOKUP(A2741,Labels!$A$5:$I$3497,9)</f>
        <v>Recent Customer</v>
      </c>
    </row>
    <row r="2742" spans="1:20" s="22" customFormat="1" ht="15.75" customHeight="1" x14ac:dyDescent="0.25">
      <c r="A2742" s="23">
        <v>2741</v>
      </c>
      <c r="B2742" s="24" t="s">
        <v>5144</v>
      </c>
      <c r="C2742" s="24" t="s">
        <v>5145</v>
      </c>
      <c r="D2742" s="24" t="s">
        <v>48</v>
      </c>
      <c r="E2742" s="23">
        <v>6</v>
      </c>
      <c r="F2742" s="25">
        <v>36219</v>
      </c>
      <c r="G2742" s="23">
        <f t="shared" ca="1" si="201"/>
        <v>22.117296470383046</v>
      </c>
      <c r="H2742" s="23" t="str">
        <f t="shared" ca="1" si="202"/>
        <v>21-30</v>
      </c>
      <c r="I2742" s="24" t="s">
        <v>256</v>
      </c>
      <c r="J2742" s="24" t="s">
        <v>54</v>
      </c>
      <c r="K2742" s="24" t="s">
        <v>66</v>
      </c>
      <c r="L2742" s="24" t="s">
        <v>44</v>
      </c>
      <c r="M2742" s="24" t="s">
        <v>57</v>
      </c>
      <c r="N2742" s="23">
        <v>4</v>
      </c>
      <c r="O2742" s="22" t="str">
        <f>VLOOKUP(A2742,[1]CustomerAddress!$A$1:$F$3997,2)</f>
        <v>259 Summerview Center</v>
      </c>
      <c r="P2742" s="22">
        <f>VLOOKUP(A2742,[1]CustomerAddress!$A$1:$F$3997,3)</f>
        <v>4740</v>
      </c>
      <c r="Q2742" s="22" t="str">
        <f>VLOOKUP(A2742,[1]CustomerAddress!$A$1:$F$3997,4)</f>
        <v>QLD</v>
      </c>
      <c r="R2742" s="22" t="str">
        <f>VLOOKUP(A2742,[1]CustomerAddress!$A$1:$F$3997,5)</f>
        <v>Australia</v>
      </c>
      <c r="S2742" s="22">
        <f>VLOOKUP(A2742,[1]CustomerAddress!$A$1:$F$3997,6)</f>
        <v>2</v>
      </c>
      <c r="T2742" s="22" t="str">
        <f>VLOOKUP(A2742,Labels!$A$5:$I$3497,9)</f>
        <v>Late Bloomer</v>
      </c>
    </row>
    <row r="2743" spans="1:20" s="22" customFormat="1" ht="15.75" customHeight="1" x14ac:dyDescent="0.25">
      <c r="A2743" s="23">
        <v>2742</v>
      </c>
      <c r="B2743" s="24" t="s">
        <v>2981</v>
      </c>
      <c r="C2743" s="24" t="s">
        <v>5146</v>
      </c>
      <c r="D2743" s="24" t="s">
        <v>48</v>
      </c>
      <c r="E2743" s="23">
        <v>50</v>
      </c>
      <c r="F2743" s="25">
        <v>28959</v>
      </c>
      <c r="G2743" s="23">
        <f t="shared" ca="1" si="201"/>
        <v>42.007707429287159</v>
      </c>
      <c r="H2743" s="23" t="str">
        <f t="shared" ca="1" si="202"/>
        <v>41-50</v>
      </c>
      <c r="I2743" s="24" t="s">
        <v>577</v>
      </c>
      <c r="J2743" s="24" t="s">
        <v>50</v>
      </c>
      <c r="K2743" s="24" t="s">
        <v>66</v>
      </c>
      <c r="L2743" s="24" t="s">
        <v>44</v>
      </c>
      <c r="M2743" s="24" t="s">
        <v>45</v>
      </c>
      <c r="N2743" s="23">
        <v>15</v>
      </c>
      <c r="O2743" s="22" t="str">
        <f>VLOOKUP(A2743,[1]CustomerAddress!$A$1:$F$3997,2)</f>
        <v>82206 Dennis Place</v>
      </c>
      <c r="P2743" s="22">
        <f>VLOOKUP(A2743,[1]CustomerAddress!$A$1:$F$3997,3)</f>
        <v>4124</v>
      </c>
      <c r="Q2743" s="22" t="str">
        <f>VLOOKUP(A2743,[1]CustomerAddress!$A$1:$F$3997,4)</f>
        <v>QLD</v>
      </c>
      <c r="R2743" s="22" t="str">
        <f>VLOOKUP(A2743,[1]CustomerAddress!$A$1:$F$3997,5)</f>
        <v>Australia</v>
      </c>
      <c r="S2743" s="22">
        <f>VLOOKUP(A2743,[1]CustomerAddress!$A$1:$F$3997,6)</f>
        <v>8</v>
      </c>
      <c r="T2743" s="22" t="str">
        <f>VLOOKUP(A2743,Labels!$A$5:$I$3497,9)</f>
        <v>Evasive Customer</v>
      </c>
    </row>
    <row r="2744" spans="1:20" s="22" customFormat="1" ht="15.75" customHeight="1" x14ac:dyDescent="0.25">
      <c r="A2744" s="23">
        <v>2743</v>
      </c>
      <c r="B2744" s="24" t="s">
        <v>5147</v>
      </c>
      <c r="C2744" s="24" t="s">
        <v>5148</v>
      </c>
      <c r="D2744" s="24" t="s">
        <v>48</v>
      </c>
      <c r="E2744" s="23">
        <v>67</v>
      </c>
      <c r="F2744" s="25">
        <v>29000</v>
      </c>
      <c r="G2744" s="23">
        <f t="shared" ca="1" si="201"/>
        <v>41.895378662163871</v>
      </c>
      <c r="H2744" s="23" t="str">
        <f t="shared" ca="1" si="202"/>
        <v>41-50</v>
      </c>
      <c r="I2744" s="24" t="s">
        <v>157</v>
      </c>
      <c r="J2744" s="24" t="s">
        <v>42</v>
      </c>
      <c r="K2744" s="24" t="s">
        <v>66</v>
      </c>
      <c r="L2744" s="24" t="s">
        <v>44</v>
      </c>
      <c r="M2744" s="24" t="s">
        <v>45</v>
      </c>
      <c r="N2744" s="23">
        <v>20</v>
      </c>
      <c r="O2744" s="22" t="str">
        <f>VLOOKUP(A2744,[1]CustomerAddress!$A$1:$F$3997,2)</f>
        <v>5837 Hayes Court</v>
      </c>
      <c r="P2744" s="22">
        <f>VLOOKUP(A2744,[1]CustomerAddress!$A$1:$F$3997,3)</f>
        <v>2113</v>
      </c>
      <c r="Q2744" s="22" t="str">
        <f>VLOOKUP(A2744,[1]CustomerAddress!$A$1:$F$3997,4)</f>
        <v>NSW</v>
      </c>
      <c r="R2744" s="22" t="str">
        <f>VLOOKUP(A2744,[1]CustomerAddress!$A$1:$F$3997,5)</f>
        <v>Australia</v>
      </c>
      <c r="S2744" s="22">
        <f>VLOOKUP(A2744,[1]CustomerAddress!$A$1:$F$3997,6)</f>
        <v>11</v>
      </c>
      <c r="T2744" s="22" t="str">
        <f>VLOOKUP(A2744,Labels!$A$5:$I$3497,9)</f>
        <v>Almost Lost Customer</v>
      </c>
    </row>
    <row r="2745" spans="1:20" s="22" customFormat="1" ht="15.75" customHeight="1" x14ac:dyDescent="0.25">
      <c r="A2745" s="23">
        <v>2744</v>
      </c>
      <c r="B2745" s="24" t="s">
        <v>5149</v>
      </c>
      <c r="C2745" s="24" t="s">
        <v>5150</v>
      </c>
      <c r="D2745" s="24" t="s">
        <v>48</v>
      </c>
      <c r="E2745" s="23">
        <v>59</v>
      </c>
      <c r="F2745" s="25">
        <v>36185</v>
      </c>
      <c r="G2745" s="23">
        <f t="shared" ca="1" si="201"/>
        <v>22.210447155314554</v>
      </c>
      <c r="H2745" s="23" t="str">
        <f t="shared" ca="1" si="202"/>
        <v>21-30</v>
      </c>
      <c r="I2745" s="24" t="s">
        <v>181</v>
      </c>
      <c r="J2745" s="24" t="s">
        <v>50</v>
      </c>
      <c r="K2745" s="24" t="s">
        <v>43</v>
      </c>
      <c r="L2745" s="24" t="s">
        <v>44</v>
      </c>
      <c r="M2745" s="24" t="s">
        <v>57</v>
      </c>
      <c r="N2745" s="23">
        <v>3</v>
      </c>
      <c r="O2745" s="22" t="str">
        <f>VLOOKUP(A2745,[1]CustomerAddress!$A$1:$F$3997,2)</f>
        <v>33297 Hoepker Way</v>
      </c>
      <c r="P2745" s="22">
        <f>VLOOKUP(A2745,[1]CustomerAddress!$A$1:$F$3997,3)</f>
        <v>2843</v>
      </c>
      <c r="Q2745" s="22" t="str">
        <f>VLOOKUP(A2745,[1]CustomerAddress!$A$1:$F$3997,4)</f>
        <v>NSW</v>
      </c>
      <c r="R2745" s="22" t="str">
        <f>VLOOKUP(A2745,[1]CustomerAddress!$A$1:$F$3997,5)</f>
        <v>Australia</v>
      </c>
      <c r="S2745" s="22">
        <f>VLOOKUP(A2745,[1]CustomerAddress!$A$1:$F$3997,6)</f>
        <v>1</v>
      </c>
      <c r="T2745" s="22" t="str">
        <f>VLOOKUP(A2745,Labels!$A$5:$I$3497,9)</f>
        <v>Lost Customer</v>
      </c>
    </row>
    <row r="2746" spans="1:20" s="22" customFormat="1" ht="15.75" customHeight="1" x14ac:dyDescent="0.25">
      <c r="A2746" s="23">
        <v>2745</v>
      </c>
      <c r="B2746" s="24" t="s">
        <v>5151</v>
      </c>
      <c r="C2746" s="24" t="s">
        <v>5152</v>
      </c>
      <c r="D2746" s="24" t="s">
        <v>40</v>
      </c>
      <c r="E2746" s="23">
        <v>8</v>
      </c>
      <c r="F2746" s="25">
        <v>28131</v>
      </c>
      <c r="G2746" s="23">
        <f t="shared" ca="1" si="201"/>
        <v>44.276200579972091</v>
      </c>
      <c r="H2746" s="23" t="str">
        <f t="shared" ca="1" si="202"/>
        <v>41-50</v>
      </c>
      <c r="I2746" s="24" t="s">
        <v>390</v>
      </c>
      <c r="J2746" s="24" t="s">
        <v>84</v>
      </c>
      <c r="K2746" s="24" t="s">
        <v>43</v>
      </c>
      <c r="L2746" s="24" t="s">
        <v>44</v>
      </c>
      <c r="M2746" s="24" t="s">
        <v>45</v>
      </c>
      <c r="N2746" s="23">
        <v>18</v>
      </c>
      <c r="O2746" s="22" t="str">
        <f>VLOOKUP(A2746,[1]CustomerAddress!$A$1:$F$3997,2)</f>
        <v>198 Garrison Pass</v>
      </c>
      <c r="P2746" s="22">
        <f>VLOOKUP(A2746,[1]CustomerAddress!$A$1:$F$3997,3)</f>
        <v>2767</v>
      </c>
      <c r="Q2746" s="22" t="str">
        <f>VLOOKUP(A2746,[1]CustomerAddress!$A$1:$F$3997,4)</f>
        <v>NSW</v>
      </c>
      <c r="R2746" s="22" t="str">
        <f>VLOOKUP(A2746,[1]CustomerAddress!$A$1:$F$3997,5)</f>
        <v>Australia</v>
      </c>
      <c r="S2746" s="22">
        <f>VLOOKUP(A2746,[1]CustomerAddress!$A$1:$F$3997,6)</f>
        <v>8</v>
      </c>
      <c r="T2746" s="22" t="str">
        <f>VLOOKUP(A2746,Labels!$A$5:$I$3497,9)</f>
        <v>Evasive Customer</v>
      </c>
    </row>
    <row r="2747" spans="1:20" s="22" customFormat="1" ht="15.75" customHeight="1" x14ac:dyDescent="0.25">
      <c r="A2747" s="23">
        <v>2746</v>
      </c>
      <c r="B2747" s="24" t="s">
        <v>5153</v>
      </c>
      <c r="C2747" s="24" t="s">
        <v>5154</v>
      </c>
      <c r="D2747" s="24" t="s">
        <v>40</v>
      </c>
      <c r="E2747" s="23">
        <v>97</v>
      </c>
      <c r="F2747" s="25">
        <v>19657</v>
      </c>
      <c r="G2747" s="23">
        <f t="shared" ca="1" si="201"/>
        <v>67.492638936136473</v>
      </c>
      <c r="H2747" s="23" t="str">
        <f t="shared" ca="1" si="202"/>
        <v>61-70</v>
      </c>
      <c r="I2747" s="24" t="s">
        <v>577</v>
      </c>
      <c r="J2747" s="24" t="s">
        <v>50</v>
      </c>
      <c r="K2747" s="24" t="s">
        <v>66</v>
      </c>
      <c r="L2747" s="24" t="s">
        <v>44</v>
      </c>
      <c r="M2747" s="24" t="s">
        <v>45</v>
      </c>
      <c r="N2747" s="23">
        <v>7</v>
      </c>
      <c r="O2747" s="22" t="str">
        <f>VLOOKUP(A2747,[1]CustomerAddress!$A$1:$F$3997,2)</f>
        <v>77 Golf Course Junction</v>
      </c>
      <c r="P2747" s="22">
        <f>VLOOKUP(A2747,[1]CustomerAddress!$A$1:$F$3997,3)</f>
        <v>3027</v>
      </c>
      <c r="Q2747" s="22" t="str">
        <f>VLOOKUP(A2747,[1]CustomerAddress!$A$1:$F$3997,4)</f>
        <v>VIC</v>
      </c>
      <c r="R2747" s="22" t="str">
        <f>VLOOKUP(A2747,[1]CustomerAddress!$A$1:$F$3997,5)</f>
        <v>Australia</v>
      </c>
      <c r="S2747" s="22">
        <f>VLOOKUP(A2747,[1]CustomerAddress!$A$1:$F$3997,6)</f>
        <v>8</v>
      </c>
      <c r="T2747" s="22" t="str">
        <f>VLOOKUP(A2747,Labels!$A$5:$I$3497,9)</f>
        <v>Recent Customer</v>
      </c>
    </row>
    <row r="2748" spans="1:20" s="22" customFormat="1" ht="15.75" customHeight="1" x14ac:dyDescent="0.25">
      <c r="A2748" s="23">
        <v>2747</v>
      </c>
      <c r="B2748" s="24" t="s">
        <v>2150</v>
      </c>
      <c r="C2748" s="24" t="s">
        <v>5155</v>
      </c>
      <c r="D2748" s="24" t="s">
        <v>40</v>
      </c>
      <c r="E2748" s="23">
        <v>5</v>
      </c>
      <c r="F2748" s="25">
        <v>20355</v>
      </c>
      <c r="G2748" s="23">
        <f t="shared" ca="1" si="201"/>
        <v>65.580310169013188</v>
      </c>
      <c r="H2748" s="23" t="str">
        <f t="shared" ca="1" si="202"/>
        <v>61-70</v>
      </c>
      <c r="I2748" s="24" t="s">
        <v>271</v>
      </c>
      <c r="J2748" s="24" t="s">
        <v>61</v>
      </c>
      <c r="K2748" s="24" t="s">
        <v>62</v>
      </c>
      <c r="L2748" s="24" t="s">
        <v>44</v>
      </c>
      <c r="M2748" s="24" t="s">
        <v>57</v>
      </c>
      <c r="N2748" s="23">
        <v>11</v>
      </c>
      <c r="O2748" s="22" t="str">
        <f>VLOOKUP(A2748,[1]CustomerAddress!$A$1:$F$3997,2)</f>
        <v>5 Lakewood Gardens Court</v>
      </c>
      <c r="P2748" s="22">
        <f>VLOOKUP(A2748,[1]CustomerAddress!$A$1:$F$3997,3)</f>
        <v>2118</v>
      </c>
      <c r="Q2748" s="22" t="str">
        <f>VLOOKUP(A2748,[1]CustomerAddress!$A$1:$F$3997,4)</f>
        <v>NSW</v>
      </c>
      <c r="R2748" s="22" t="str">
        <f>VLOOKUP(A2748,[1]CustomerAddress!$A$1:$F$3997,5)</f>
        <v>Australia</v>
      </c>
      <c r="S2748" s="22">
        <f>VLOOKUP(A2748,[1]CustomerAddress!$A$1:$F$3997,6)</f>
        <v>9</v>
      </c>
      <c r="T2748" s="22" t="str">
        <f>VLOOKUP(A2748,Labels!$A$5:$I$3497,9)</f>
        <v>Platinum Customer</v>
      </c>
    </row>
    <row r="2749" spans="1:20" s="22" customFormat="1" ht="15.75" customHeight="1" x14ac:dyDescent="0.25">
      <c r="A2749" s="23">
        <v>2748</v>
      </c>
      <c r="B2749" s="24" t="s">
        <v>5156</v>
      </c>
      <c r="C2749" s="24" t="s">
        <v>5157</v>
      </c>
      <c r="D2749" s="24" t="s">
        <v>40</v>
      </c>
      <c r="E2749" s="23">
        <v>96</v>
      </c>
      <c r="F2749" s="25">
        <v>24713</v>
      </c>
      <c r="G2749" s="23">
        <f t="shared" ca="1" si="201"/>
        <v>53.640584141615925</v>
      </c>
      <c r="H2749" s="23" t="str">
        <f t="shared" ca="1" si="202"/>
        <v>51-60</v>
      </c>
      <c r="I2749" s="24" t="s">
        <v>420</v>
      </c>
      <c r="J2749" s="24" t="s">
        <v>50</v>
      </c>
      <c r="K2749" s="24" t="s">
        <v>43</v>
      </c>
      <c r="L2749" s="24" t="s">
        <v>44</v>
      </c>
      <c r="M2749" s="24" t="s">
        <v>57</v>
      </c>
      <c r="N2749" s="23">
        <v>4</v>
      </c>
      <c r="O2749" s="22" t="str">
        <f>VLOOKUP(A2749,[1]CustomerAddress!$A$1:$F$3997,2)</f>
        <v>4320 Toban Avenue</v>
      </c>
      <c r="P2749" s="22">
        <f>VLOOKUP(A2749,[1]CustomerAddress!$A$1:$F$3997,3)</f>
        <v>2260</v>
      </c>
      <c r="Q2749" s="22" t="str">
        <f>VLOOKUP(A2749,[1]CustomerAddress!$A$1:$F$3997,4)</f>
        <v>NSW</v>
      </c>
      <c r="R2749" s="22" t="str">
        <f>VLOOKUP(A2749,[1]CustomerAddress!$A$1:$F$3997,5)</f>
        <v>Australia</v>
      </c>
      <c r="S2749" s="22">
        <f>VLOOKUP(A2749,[1]CustomerAddress!$A$1:$F$3997,6)</f>
        <v>11</v>
      </c>
      <c r="T2749" s="22" t="str">
        <f>VLOOKUP(A2749,Labels!$A$5:$I$3497,9)</f>
        <v>Recent Customer</v>
      </c>
    </row>
    <row r="2750" spans="1:20" s="22" customFormat="1" ht="15.75" customHeight="1" x14ac:dyDescent="0.25">
      <c r="A2750" s="23">
        <v>2749</v>
      </c>
      <c r="B2750" s="24" t="s">
        <v>5158</v>
      </c>
      <c r="C2750" s="24" t="s">
        <v>5159</v>
      </c>
      <c r="D2750" s="24" t="s">
        <v>48</v>
      </c>
      <c r="E2750" s="23">
        <v>3</v>
      </c>
      <c r="F2750" s="25">
        <v>28867</v>
      </c>
      <c r="G2750" s="23">
        <f t="shared" ca="1" si="201"/>
        <v>42.259762223807705</v>
      </c>
      <c r="H2750" s="23" t="str">
        <f t="shared" ca="1" si="202"/>
        <v>41-50</v>
      </c>
      <c r="I2750" s="24" t="s">
        <v>688</v>
      </c>
      <c r="J2750" s="24" t="s">
        <v>65</v>
      </c>
      <c r="K2750" s="24" t="s">
        <v>43</v>
      </c>
      <c r="L2750" s="24" t="s">
        <v>44</v>
      </c>
      <c r="M2750" s="24" t="s">
        <v>57</v>
      </c>
      <c r="N2750" s="23">
        <v>5</v>
      </c>
      <c r="O2750" s="22" t="str">
        <f>VLOOKUP(A2750,[1]CustomerAddress!$A$1:$F$3997,2)</f>
        <v>129 Mallory Junction</v>
      </c>
      <c r="P2750" s="22">
        <f>VLOOKUP(A2750,[1]CustomerAddress!$A$1:$F$3997,3)</f>
        <v>2196</v>
      </c>
      <c r="Q2750" s="22" t="str">
        <f>VLOOKUP(A2750,[1]CustomerAddress!$A$1:$F$3997,4)</f>
        <v>NSW</v>
      </c>
      <c r="R2750" s="22" t="str">
        <f>VLOOKUP(A2750,[1]CustomerAddress!$A$1:$F$3997,5)</f>
        <v>Australia</v>
      </c>
      <c r="S2750" s="22">
        <f>VLOOKUP(A2750,[1]CustomerAddress!$A$1:$F$3997,6)</f>
        <v>10</v>
      </c>
      <c r="T2750" s="22" t="str">
        <f>VLOOKUP(A2750,Labels!$A$5:$I$3497,9)</f>
        <v>Late Bloomer</v>
      </c>
    </row>
    <row r="2751" spans="1:20" s="22" customFormat="1" ht="15.75" customHeight="1" x14ac:dyDescent="0.25">
      <c r="A2751" s="23">
        <v>2750</v>
      </c>
      <c r="B2751" s="24" t="s">
        <v>5160</v>
      </c>
      <c r="C2751" s="24" t="s">
        <v>5161</v>
      </c>
      <c r="D2751" s="24" t="s">
        <v>40</v>
      </c>
      <c r="E2751" s="23">
        <v>42</v>
      </c>
      <c r="F2751" s="25">
        <v>29512</v>
      </c>
      <c r="G2751" s="23">
        <f t="shared" ca="1" si="201"/>
        <v>40.492638936136473</v>
      </c>
      <c r="H2751" s="23" t="str">
        <f t="shared" ca="1" si="202"/>
        <v>41-50</v>
      </c>
      <c r="J2751" s="24" t="s">
        <v>54</v>
      </c>
      <c r="K2751" s="24" t="s">
        <v>66</v>
      </c>
      <c r="L2751" s="24" t="s">
        <v>44</v>
      </c>
      <c r="M2751" s="24" t="s">
        <v>57</v>
      </c>
      <c r="N2751" s="23">
        <v>20</v>
      </c>
      <c r="O2751" s="22" t="str">
        <f>VLOOKUP(A2751,[1]CustomerAddress!$A$1:$F$3997,2)</f>
        <v>68730 Hermina Place</v>
      </c>
      <c r="P2751" s="22">
        <f>VLOOKUP(A2751,[1]CustomerAddress!$A$1:$F$3997,3)</f>
        <v>3130</v>
      </c>
      <c r="Q2751" s="22" t="str">
        <f>VLOOKUP(A2751,[1]CustomerAddress!$A$1:$F$3997,4)</f>
        <v>VIC</v>
      </c>
      <c r="R2751" s="22" t="str">
        <f>VLOOKUP(A2751,[1]CustomerAddress!$A$1:$F$3997,5)</f>
        <v>Australia</v>
      </c>
      <c r="S2751" s="22">
        <f>VLOOKUP(A2751,[1]CustomerAddress!$A$1:$F$3997,6)</f>
        <v>10</v>
      </c>
      <c r="T2751" s="22" t="str">
        <f>VLOOKUP(A2751,Labels!$A$5:$I$3497,9)</f>
        <v>Recent Customer</v>
      </c>
    </row>
    <row r="2752" spans="1:20" s="22" customFormat="1" ht="15.75" customHeight="1" x14ac:dyDescent="0.25">
      <c r="A2752" s="23">
        <v>2751</v>
      </c>
      <c r="B2752" s="24" t="s">
        <v>5162</v>
      </c>
      <c r="C2752" s="24" t="s">
        <v>4131</v>
      </c>
      <c r="D2752" s="24" t="s">
        <v>48</v>
      </c>
      <c r="E2752" s="23">
        <v>94</v>
      </c>
      <c r="F2752" s="25">
        <v>29063</v>
      </c>
      <c r="G2752" s="23">
        <f t="shared" ca="1" si="201"/>
        <v>41.72277592243784</v>
      </c>
      <c r="H2752" s="23" t="str">
        <f t="shared" ca="1" si="202"/>
        <v>41-50</v>
      </c>
      <c r="I2752" s="24" t="s">
        <v>99</v>
      </c>
      <c r="J2752" s="24" t="s">
        <v>65</v>
      </c>
      <c r="K2752" s="24" t="s">
        <v>66</v>
      </c>
      <c r="L2752" s="24" t="s">
        <v>44</v>
      </c>
      <c r="M2752" s="24" t="s">
        <v>45</v>
      </c>
      <c r="N2752" s="23">
        <v>12</v>
      </c>
      <c r="O2752" s="22" t="str">
        <f>VLOOKUP(A2752,[1]CustomerAddress!$A$1:$F$3997,2)</f>
        <v>25 Ronald Regan Point</v>
      </c>
      <c r="P2752" s="22">
        <f>VLOOKUP(A2752,[1]CustomerAddress!$A$1:$F$3997,3)</f>
        <v>4035</v>
      </c>
      <c r="Q2752" s="22" t="str">
        <f>VLOOKUP(A2752,[1]CustomerAddress!$A$1:$F$3997,4)</f>
        <v>QLD</v>
      </c>
      <c r="R2752" s="22" t="str">
        <f>VLOOKUP(A2752,[1]CustomerAddress!$A$1:$F$3997,5)</f>
        <v>Australia</v>
      </c>
      <c r="S2752" s="22">
        <f>VLOOKUP(A2752,[1]CustomerAddress!$A$1:$F$3997,6)</f>
        <v>7</v>
      </c>
      <c r="T2752" s="22" t="str">
        <f>VLOOKUP(A2752,Labels!$A$5:$I$3497,9)</f>
        <v>Very Loyal</v>
      </c>
    </row>
    <row r="2753" spans="1:20" s="22" customFormat="1" ht="15.75" customHeight="1" x14ac:dyDescent="0.25">
      <c r="A2753" s="23">
        <v>2752</v>
      </c>
      <c r="B2753" s="24" t="s">
        <v>5163</v>
      </c>
      <c r="C2753" s="24" t="s">
        <v>5164</v>
      </c>
      <c r="D2753" s="24" t="s">
        <v>40</v>
      </c>
      <c r="E2753" s="23">
        <v>11</v>
      </c>
      <c r="F2753" s="25">
        <v>22046</v>
      </c>
      <c r="G2753" s="23">
        <f t="shared" ca="1" si="201"/>
        <v>60.947433456684415</v>
      </c>
      <c r="H2753" s="23" t="str">
        <f t="shared" ca="1" si="202"/>
        <v>61-70</v>
      </c>
      <c r="I2753" s="24" t="s">
        <v>688</v>
      </c>
      <c r="J2753" s="24" t="s">
        <v>65</v>
      </c>
      <c r="K2753" s="24" t="s">
        <v>62</v>
      </c>
      <c r="L2753" s="24" t="s">
        <v>44</v>
      </c>
      <c r="M2753" s="24" t="s">
        <v>45</v>
      </c>
      <c r="N2753" s="23">
        <v>14</v>
      </c>
      <c r="O2753" s="22" t="str">
        <f>VLOOKUP(A2753,[1]CustomerAddress!$A$1:$F$3997,2)</f>
        <v>79 Eggendart Trail</v>
      </c>
      <c r="P2753" s="22">
        <f>VLOOKUP(A2753,[1]CustomerAddress!$A$1:$F$3997,3)</f>
        <v>3977</v>
      </c>
      <c r="Q2753" s="22" t="str">
        <f>VLOOKUP(A2753,[1]CustomerAddress!$A$1:$F$3997,4)</f>
        <v>VIC</v>
      </c>
      <c r="R2753" s="22" t="str">
        <f>VLOOKUP(A2753,[1]CustomerAddress!$A$1:$F$3997,5)</f>
        <v>Australia</v>
      </c>
      <c r="S2753" s="22">
        <f>VLOOKUP(A2753,[1]CustomerAddress!$A$1:$F$3997,6)</f>
        <v>8</v>
      </c>
      <c r="T2753" s="22" t="str">
        <f>VLOOKUP(A2753,Labels!$A$5:$I$3497,9)</f>
        <v>Recent Customer</v>
      </c>
    </row>
    <row r="2754" spans="1:20" s="22" customFormat="1" ht="15.75" customHeight="1" x14ac:dyDescent="0.25">
      <c r="A2754" s="23">
        <v>2753</v>
      </c>
      <c r="B2754" s="24" t="s">
        <v>5165</v>
      </c>
      <c r="C2754" s="24" t="s">
        <v>5166</v>
      </c>
      <c r="D2754" s="24" t="s">
        <v>48</v>
      </c>
      <c r="E2754" s="23">
        <v>26</v>
      </c>
      <c r="F2754" s="25">
        <v>31090</v>
      </c>
      <c r="G2754" s="23">
        <f t="shared" ca="1" si="201"/>
        <v>36.169351264903597</v>
      </c>
      <c r="H2754" s="23" t="str">
        <f t="shared" ca="1" si="202"/>
        <v>31-40</v>
      </c>
      <c r="I2754" s="24" t="s">
        <v>83</v>
      </c>
      <c r="J2754" s="24" t="s">
        <v>84</v>
      </c>
      <c r="K2754" s="24" t="s">
        <v>43</v>
      </c>
      <c r="L2754" s="24" t="s">
        <v>44</v>
      </c>
      <c r="M2754" s="24" t="s">
        <v>45</v>
      </c>
      <c r="N2754" s="23">
        <v>7</v>
      </c>
      <c r="O2754" s="22" t="str">
        <f>VLOOKUP(A2754,[1]CustomerAddress!$A$1:$F$3997,2)</f>
        <v>744 Hazelcrest Way</v>
      </c>
      <c r="P2754" s="22">
        <f>VLOOKUP(A2754,[1]CustomerAddress!$A$1:$F$3997,3)</f>
        <v>2155</v>
      </c>
      <c r="Q2754" s="22" t="str">
        <f>VLOOKUP(A2754,[1]CustomerAddress!$A$1:$F$3997,4)</f>
        <v>NSW</v>
      </c>
      <c r="R2754" s="22" t="str">
        <f>VLOOKUP(A2754,[1]CustomerAddress!$A$1:$F$3997,5)</f>
        <v>Australia</v>
      </c>
      <c r="S2754" s="22">
        <f>VLOOKUP(A2754,[1]CustomerAddress!$A$1:$F$3997,6)</f>
        <v>9</v>
      </c>
      <c r="T2754" s="22" t="str">
        <f>VLOOKUP(A2754,Labels!$A$5:$I$3497,9)</f>
        <v>Losing Customer</v>
      </c>
    </row>
    <row r="2755" spans="1:20" s="22" customFormat="1" ht="15.75" customHeight="1" x14ac:dyDescent="0.25">
      <c r="A2755" s="23">
        <v>2754</v>
      </c>
      <c r="B2755" s="24" t="s">
        <v>5167</v>
      </c>
      <c r="C2755" s="24" t="s">
        <v>5168</v>
      </c>
      <c r="D2755" s="24" t="s">
        <v>48</v>
      </c>
      <c r="E2755" s="23">
        <v>17</v>
      </c>
      <c r="F2755" s="25">
        <v>23185</v>
      </c>
      <c r="G2755" s="23">
        <f t="shared" ca="1" si="201"/>
        <v>57.826885511478935</v>
      </c>
      <c r="H2755" s="23" t="str">
        <f t="shared" ca="1" si="202"/>
        <v>51-60</v>
      </c>
      <c r="I2755" s="24" t="s">
        <v>212</v>
      </c>
      <c r="J2755" s="24" t="s">
        <v>65</v>
      </c>
      <c r="K2755" s="24" t="s">
        <v>43</v>
      </c>
      <c r="L2755" s="24" t="s">
        <v>44</v>
      </c>
      <c r="M2755" s="24" t="s">
        <v>57</v>
      </c>
      <c r="N2755" s="23">
        <v>11</v>
      </c>
      <c r="O2755" s="22" t="str">
        <f>VLOOKUP(A2755,[1]CustomerAddress!$A$1:$F$3997,2)</f>
        <v>91973 Boyd Street</v>
      </c>
      <c r="P2755" s="22">
        <f>VLOOKUP(A2755,[1]CustomerAddress!$A$1:$F$3997,3)</f>
        <v>2287</v>
      </c>
      <c r="Q2755" s="22" t="str">
        <f>VLOOKUP(A2755,[1]CustomerAddress!$A$1:$F$3997,4)</f>
        <v>NSW</v>
      </c>
      <c r="R2755" s="22" t="str">
        <f>VLOOKUP(A2755,[1]CustomerAddress!$A$1:$F$3997,5)</f>
        <v>Australia</v>
      </c>
      <c r="S2755" s="22">
        <f>VLOOKUP(A2755,[1]CustomerAddress!$A$1:$F$3997,6)</f>
        <v>7</v>
      </c>
      <c r="T2755" s="22" t="str">
        <f>VLOOKUP(A2755,Labels!$A$5:$I$3497,9)</f>
        <v>Evasive Customer</v>
      </c>
    </row>
    <row r="2756" spans="1:20" s="22" customFormat="1" ht="15.75" customHeight="1" x14ac:dyDescent="0.25">
      <c r="A2756" s="23">
        <v>2755</v>
      </c>
      <c r="B2756" s="24" t="s">
        <v>5169</v>
      </c>
      <c r="C2756" s="24" t="s">
        <v>5170</v>
      </c>
      <c r="D2756" s="24" t="s">
        <v>40</v>
      </c>
      <c r="E2756" s="23">
        <v>66</v>
      </c>
      <c r="F2756" s="25">
        <v>36369</v>
      </c>
      <c r="G2756" s="23">
        <f t="shared" ca="1" si="201"/>
        <v>21.706337566273458</v>
      </c>
      <c r="H2756" s="23" t="str">
        <f t="shared" ca="1" si="202"/>
        <v>21-30</v>
      </c>
      <c r="I2756" s="24" t="s">
        <v>1083</v>
      </c>
      <c r="J2756" s="24" t="s">
        <v>84</v>
      </c>
      <c r="K2756" s="24" t="s">
        <v>43</v>
      </c>
      <c r="L2756" s="24" t="s">
        <v>44</v>
      </c>
      <c r="M2756" s="24" t="s">
        <v>45</v>
      </c>
      <c r="N2756" s="23">
        <v>1</v>
      </c>
      <c r="O2756" s="22" t="str">
        <f>VLOOKUP(A2756,[1]CustomerAddress!$A$1:$F$3997,2)</f>
        <v>2241 Pearson Plaza</v>
      </c>
      <c r="P2756" s="22">
        <f>VLOOKUP(A2756,[1]CustomerAddress!$A$1:$F$3997,3)</f>
        <v>4503</v>
      </c>
      <c r="Q2756" s="22" t="str">
        <f>VLOOKUP(A2756,[1]CustomerAddress!$A$1:$F$3997,4)</f>
        <v>QLD</v>
      </c>
      <c r="R2756" s="22" t="str">
        <f>VLOOKUP(A2756,[1]CustomerAddress!$A$1:$F$3997,5)</f>
        <v>Australia</v>
      </c>
      <c r="S2756" s="22">
        <f>VLOOKUP(A2756,[1]CustomerAddress!$A$1:$F$3997,6)</f>
        <v>6</v>
      </c>
      <c r="T2756" s="22" t="str">
        <f>VLOOKUP(A2756,Labels!$A$5:$I$3497,9)</f>
        <v>Recent Customer</v>
      </c>
    </row>
    <row r="2757" spans="1:20" s="22" customFormat="1" ht="15.75" customHeight="1" x14ac:dyDescent="0.25">
      <c r="A2757" s="23">
        <v>2756</v>
      </c>
      <c r="B2757" s="24" t="s">
        <v>2148</v>
      </c>
      <c r="C2757" s="24" t="s">
        <v>5171</v>
      </c>
      <c r="D2757" s="24" t="s">
        <v>40</v>
      </c>
      <c r="E2757" s="23">
        <v>11</v>
      </c>
      <c r="F2757" s="25">
        <v>25220</v>
      </c>
      <c r="G2757" s="23">
        <f t="shared" ca="1" si="201"/>
        <v>52.251543045725512</v>
      </c>
      <c r="H2757" s="23" t="str">
        <f t="shared" ca="1" si="202"/>
        <v>51-60</v>
      </c>
      <c r="J2757" s="24" t="s">
        <v>164</v>
      </c>
      <c r="K2757" s="24" t="s">
        <v>43</v>
      </c>
      <c r="L2757" s="24" t="s">
        <v>44</v>
      </c>
      <c r="M2757" s="24" t="s">
        <v>57</v>
      </c>
      <c r="N2757" s="23">
        <v>8</v>
      </c>
      <c r="O2757" s="22" t="str">
        <f>VLOOKUP(A2757,[1]CustomerAddress!$A$1:$F$3997,2)</f>
        <v>244 Burrows Center</v>
      </c>
      <c r="P2757" s="22">
        <f>VLOOKUP(A2757,[1]CustomerAddress!$A$1:$F$3997,3)</f>
        <v>3088</v>
      </c>
      <c r="Q2757" s="22" t="str">
        <f>VLOOKUP(A2757,[1]CustomerAddress!$A$1:$F$3997,4)</f>
        <v>VIC</v>
      </c>
      <c r="R2757" s="22" t="str">
        <f>VLOOKUP(A2757,[1]CustomerAddress!$A$1:$F$3997,5)</f>
        <v>Australia</v>
      </c>
      <c r="S2757" s="22">
        <f>VLOOKUP(A2757,[1]CustomerAddress!$A$1:$F$3997,6)</f>
        <v>9</v>
      </c>
      <c r="T2757" s="22" t="str">
        <f>VLOOKUP(A2757,Labels!$A$5:$I$3497,9)</f>
        <v>Almost Lost Customer</v>
      </c>
    </row>
    <row r="2758" spans="1:20" s="22" customFormat="1" ht="15.75" customHeight="1" x14ac:dyDescent="0.25">
      <c r="A2758" s="23">
        <v>2757</v>
      </c>
      <c r="B2758" s="24" t="s">
        <v>5172</v>
      </c>
      <c r="C2758" s="24" t="s">
        <v>5173</v>
      </c>
      <c r="D2758" s="24" t="s">
        <v>40</v>
      </c>
      <c r="E2758" s="23">
        <v>65</v>
      </c>
      <c r="F2758" s="25">
        <v>22330</v>
      </c>
      <c r="G2758" s="23">
        <f t="shared" ca="1" si="201"/>
        <v>60.169351264903597</v>
      </c>
      <c r="H2758" s="23" t="str">
        <f t="shared" ca="1" si="202"/>
        <v>61-70</v>
      </c>
      <c r="J2758" s="24" t="s">
        <v>50</v>
      </c>
      <c r="K2758" s="24" t="s">
        <v>62</v>
      </c>
      <c r="L2758" s="24" t="s">
        <v>44</v>
      </c>
      <c r="M2758" s="24" t="s">
        <v>57</v>
      </c>
      <c r="N2758" s="23">
        <v>8</v>
      </c>
      <c r="O2758" s="22" t="str">
        <f>VLOOKUP(A2758,[1]CustomerAddress!$A$1:$F$3997,2)</f>
        <v>2992 Scott Hill</v>
      </c>
      <c r="P2758" s="22">
        <f>VLOOKUP(A2758,[1]CustomerAddress!$A$1:$F$3997,3)</f>
        <v>3046</v>
      </c>
      <c r="Q2758" s="22" t="str">
        <f>VLOOKUP(A2758,[1]CustomerAddress!$A$1:$F$3997,4)</f>
        <v>VIC</v>
      </c>
      <c r="R2758" s="22" t="str">
        <f>VLOOKUP(A2758,[1]CustomerAddress!$A$1:$F$3997,5)</f>
        <v>Australia</v>
      </c>
      <c r="S2758" s="22">
        <f>VLOOKUP(A2758,[1]CustomerAddress!$A$1:$F$3997,6)</f>
        <v>8</v>
      </c>
      <c r="T2758" s="22" t="str">
        <f>VLOOKUP(A2758,Labels!$A$5:$I$3497,9)</f>
        <v>Evasive Customer</v>
      </c>
    </row>
    <row r="2759" spans="1:20" s="22" customFormat="1" ht="15.75" customHeight="1" x14ac:dyDescent="0.25">
      <c r="A2759" s="23">
        <v>2758</v>
      </c>
      <c r="B2759" s="24" t="s">
        <v>5174</v>
      </c>
      <c r="C2759" s="24" t="s">
        <v>1498</v>
      </c>
      <c r="D2759" s="24" t="s">
        <v>48</v>
      </c>
      <c r="E2759" s="23">
        <v>17</v>
      </c>
      <c r="F2759" s="25">
        <v>20233</v>
      </c>
      <c r="G2759" s="23">
        <f t="shared" ca="1" si="201"/>
        <v>65.91455674435565</v>
      </c>
      <c r="H2759" s="23" t="str">
        <f t="shared" ca="1" si="202"/>
        <v>61-70</v>
      </c>
      <c r="J2759" s="24" t="s">
        <v>84</v>
      </c>
      <c r="K2759" s="24" t="s">
        <v>62</v>
      </c>
      <c r="L2759" s="24" t="s">
        <v>44</v>
      </c>
      <c r="M2759" s="24" t="s">
        <v>57</v>
      </c>
      <c r="N2759" s="23">
        <v>19</v>
      </c>
      <c r="O2759" s="22" t="str">
        <f>VLOOKUP(A2759,[1]CustomerAddress!$A$1:$F$3997,2)</f>
        <v>5565 Park Meadow Trail</v>
      </c>
      <c r="P2759" s="22">
        <f>VLOOKUP(A2759,[1]CustomerAddress!$A$1:$F$3997,3)</f>
        <v>2155</v>
      </c>
      <c r="Q2759" s="22" t="str">
        <f>VLOOKUP(A2759,[1]CustomerAddress!$A$1:$F$3997,4)</f>
        <v>NSW</v>
      </c>
      <c r="R2759" s="22" t="str">
        <f>VLOOKUP(A2759,[1]CustomerAddress!$A$1:$F$3997,5)</f>
        <v>Australia</v>
      </c>
      <c r="S2759" s="22">
        <f>VLOOKUP(A2759,[1]CustomerAddress!$A$1:$F$3997,6)</f>
        <v>9</v>
      </c>
      <c r="T2759" s="22" t="str">
        <f>VLOOKUP(A2759,Labels!$A$5:$I$3497,9)</f>
        <v>Almost Lost Customer</v>
      </c>
    </row>
    <row r="2760" spans="1:20" s="22" customFormat="1" ht="15.75" customHeight="1" x14ac:dyDescent="0.25">
      <c r="A2760" s="23">
        <v>2759</v>
      </c>
      <c r="B2760" s="24" t="s">
        <v>5175</v>
      </c>
      <c r="C2760" s="24" t="s">
        <v>5176</v>
      </c>
      <c r="D2760" s="24" t="s">
        <v>40</v>
      </c>
      <c r="E2760" s="23">
        <v>16</v>
      </c>
      <c r="F2760" s="25">
        <v>37209</v>
      </c>
      <c r="G2760" s="23">
        <f t="shared" ca="1" si="201"/>
        <v>19.404967703259761</v>
      </c>
      <c r="H2760" s="23" t="str">
        <f t="shared" ca="1" si="202"/>
        <v>11-20</v>
      </c>
      <c r="I2760" s="24" t="s">
        <v>412</v>
      </c>
      <c r="J2760" s="24" t="s">
        <v>42</v>
      </c>
      <c r="K2760" s="24" t="s">
        <v>62</v>
      </c>
      <c r="L2760" s="24" t="s">
        <v>44</v>
      </c>
      <c r="M2760" s="24" t="s">
        <v>45</v>
      </c>
      <c r="N2760" s="23">
        <v>1</v>
      </c>
      <c r="O2760" s="22" t="str">
        <f>VLOOKUP(A2760,[1]CustomerAddress!$A$1:$F$3997,2)</f>
        <v>68111 Bartillon Court</v>
      </c>
      <c r="P2760" s="22">
        <f>VLOOKUP(A2760,[1]CustomerAddress!$A$1:$F$3997,3)</f>
        <v>3995</v>
      </c>
      <c r="Q2760" s="22" t="str">
        <f>VLOOKUP(A2760,[1]CustomerAddress!$A$1:$F$3997,4)</f>
        <v>VIC</v>
      </c>
      <c r="R2760" s="22" t="str">
        <f>VLOOKUP(A2760,[1]CustomerAddress!$A$1:$F$3997,5)</f>
        <v>Australia</v>
      </c>
      <c r="S2760" s="22">
        <f>VLOOKUP(A2760,[1]CustomerAddress!$A$1:$F$3997,6)</f>
        <v>3</v>
      </c>
      <c r="T2760" s="22" t="str">
        <f>VLOOKUP(A2760,Labels!$A$5:$I$3497,9)</f>
        <v>Evasive Customer</v>
      </c>
    </row>
    <row r="2761" spans="1:20" s="22" customFormat="1" ht="15.75" customHeight="1" x14ac:dyDescent="0.25">
      <c r="A2761" s="23">
        <v>2760</v>
      </c>
      <c r="B2761" s="24" t="s">
        <v>5177</v>
      </c>
      <c r="C2761" s="24" t="s">
        <v>5178</v>
      </c>
      <c r="D2761" s="24" t="s">
        <v>48</v>
      </c>
      <c r="E2761" s="23">
        <v>55</v>
      </c>
      <c r="F2761" s="25">
        <v>27869</v>
      </c>
      <c r="G2761" s="23">
        <f t="shared" ca="1" si="201"/>
        <v>44.994008799150173</v>
      </c>
      <c r="H2761" s="23" t="str">
        <f t="shared" ca="1" si="202"/>
        <v>41-50</v>
      </c>
      <c r="I2761" s="24" t="s">
        <v>248</v>
      </c>
      <c r="J2761" s="24" t="s">
        <v>54</v>
      </c>
      <c r="K2761" s="24" t="s">
        <v>43</v>
      </c>
      <c r="L2761" s="24" t="s">
        <v>44</v>
      </c>
      <c r="M2761" s="24" t="s">
        <v>57</v>
      </c>
      <c r="N2761" s="23">
        <v>11</v>
      </c>
      <c r="O2761" s="22" t="str">
        <f>VLOOKUP(A2761,[1]CustomerAddress!$A$1:$F$3997,2)</f>
        <v>18 School Alley</v>
      </c>
      <c r="P2761" s="22">
        <f>VLOOKUP(A2761,[1]CustomerAddress!$A$1:$F$3997,3)</f>
        <v>4655</v>
      </c>
      <c r="Q2761" s="22" t="str">
        <f>VLOOKUP(A2761,[1]CustomerAddress!$A$1:$F$3997,4)</f>
        <v>QLD</v>
      </c>
      <c r="R2761" s="22" t="str">
        <f>VLOOKUP(A2761,[1]CustomerAddress!$A$1:$F$3997,5)</f>
        <v>Australia</v>
      </c>
      <c r="S2761" s="22">
        <f>VLOOKUP(A2761,[1]CustomerAddress!$A$1:$F$3997,6)</f>
        <v>3</v>
      </c>
      <c r="T2761" s="22" t="str">
        <f>VLOOKUP(A2761,Labels!$A$5:$I$3497,9)</f>
        <v>Late Bloomer</v>
      </c>
    </row>
    <row r="2762" spans="1:20" s="22" customFormat="1" ht="15.75" customHeight="1" x14ac:dyDescent="0.25">
      <c r="A2762" s="23">
        <v>2761</v>
      </c>
      <c r="B2762" s="24" t="s">
        <v>3657</v>
      </c>
      <c r="C2762" s="24" t="s">
        <v>5179</v>
      </c>
      <c r="D2762" s="24" t="s">
        <v>40</v>
      </c>
      <c r="E2762" s="23">
        <v>78</v>
      </c>
      <c r="F2762" s="25">
        <v>22596</v>
      </c>
      <c r="G2762" s="23">
        <f t="shared" ca="1" si="201"/>
        <v>59.440584141615922</v>
      </c>
      <c r="H2762" s="23" t="str">
        <f t="shared" ca="1" si="202"/>
        <v>51-60</v>
      </c>
      <c r="I2762" s="24" t="s">
        <v>151</v>
      </c>
      <c r="J2762" s="24" t="s">
        <v>50</v>
      </c>
      <c r="K2762" s="24" t="s">
        <v>43</v>
      </c>
      <c r="L2762" s="24" t="s">
        <v>44</v>
      </c>
      <c r="M2762" s="24" t="s">
        <v>57</v>
      </c>
      <c r="N2762" s="23">
        <v>19</v>
      </c>
      <c r="O2762" s="22" t="str">
        <f>VLOOKUP(A2762,[1]CustomerAddress!$A$1:$F$3997,2)</f>
        <v>8 Anderson Lane</v>
      </c>
      <c r="P2762" s="22">
        <f>VLOOKUP(A2762,[1]CustomerAddress!$A$1:$F$3997,3)</f>
        <v>2214</v>
      </c>
      <c r="Q2762" s="22" t="str">
        <f>VLOOKUP(A2762,[1]CustomerAddress!$A$1:$F$3997,4)</f>
        <v>NSW</v>
      </c>
      <c r="R2762" s="22" t="str">
        <f>VLOOKUP(A2762,[1]CustomerAddress!$A$1:$F$3997,5)</f>
        <v>Australia</v>
      </c>
      <c r="S2762" s="22">
        <f>VLOOKUP(A2762,[1]CustomerAddress!$A$1:$F$3997,6)</f>
        <v>9</v>
      </c>
      <c r="T2762" s="22" t="str">
        <f>VLOOKUP(A2762,Labels!$A$5:$I$3497,9)</f>
        <v>Platinum Customer</v>
      </c>
    </row>
    <row r="2763" spans="1:20" s="22" customFormat="1" ht="15.75" customHeight="1" x14ac:dyDescent="0.25">
      <c r="A2763" s="23">
        <v>2762</v>
      </c>
      <c r="B2763" s="24" t="s">
        <v>5180</v>
      </c>
      <c r="C2763" s="24" t="s">
        <v>5181</v>
      </c>
      <c r="D2763" s="24" t="s">
        <v>40</v>
      </c>
      <c r="E2763" s="23">
        <v>34</v>
      </c>
      <c r="F2763" s="25">
        <v>33935</v>
      </c>
      <c r="G2763" s="23">
        <f t="shared" ref="G2763:G2826" ca="1" si="203">(NOW()-F2763)/365</f>
        <v>28.374830716958389</v>
      </c>
      <c r="H2763" s="23" t="str">
        <f t="shared" ref="H2763:H2793" ca="1" si="204">IF(G2763&lt;=10,"0-10",IF(AND(G2763&gt;10,G2763&lt;=20),"11-20",IF(AND(G2763&gt;20,G2763&lt;=30),"21-30",IF(AND(G2763&gt;30,G2763&lt;=40),"31-40",IF(AND(G2763&gt;40,G2763&lt;=50),"41-50",IF(AND(G2763&gt;50,G2763&lt;=60),"51-60",IF(AND(G2763&gt;60,G2763&lt;=70),"61-70",IF(AND(G2763&gt;70,G2763&lt;=80),"71-80",IF(AND(G2763&gt;80,G2763&lt;=90),"81-90",IF(G2763&gt;90,"91-100"))))))))))</f>
        <v>21-30</v>
      </c>
      <c r="J2763" s="24" t="s">
        <v>84</v>
      </c>
      <c r="K2763" s="24" t="s">
        <v>43</v>
      </c>
      <c r="L2763" s="24" t="s">
        <v>44</v>
      </c>
      <c r="M2763" s="24" t="s">
        <v>57</v>
      </c>
      <c r="N2763" s="23">
        <v>9</v>
      </c>
      <c r="O2763" s="22" t="str">
        <f>VLOOKUP(A2763,[1]CustomerAddress!$A$1:$F$3997,2)</f>
        <v>2121 Dapin Center</v>
      </c>
      <c r="P2763" s="22">
        <f>VLOOKUP(A2763,[1]CustomerAddress!$A$1:$F$3997,3)</f>
        <v>3977</v>
      </c>
      <c r="Q2763" s="22" t="str">
        <f>VLOOKUP(A2763,[1]CustomerAddress!$A$1:$F$3997,4)</f>
        <v>VIC</v>
      </c>
      <c r="R2763" s="22" t="str">
        <f>VLOOKUP(A2763,[1]CustomerAddress!$A$1:$F$3997,5)</f>
        <v>Australia</v>
      </c>
      <c r="S2763" s="22">
        <f>VLOOKUP(A2763,[1]CustomerAddress!$A$1:$F$3997,6)</f>
        <v>7</v>
      </c>
      <c r="T2763" s="22" t="str">
        <f>VLOOKUP(A2763,Labels!$A$5:$I$3497,9)</f>
        <v>Platinum Customer</v>
      </c>
    </row>
    <row r="2764" spans="1:20" s="22" customFormat="1" ht="15.75" customHeight="1" x14ac:dyDescent="0.25">
      <c r="A2764" s="23">
        <v>2763</v>
      </c>
      <c r="B2764" s="24" t="s">
        <v>1507</v>
      </c>
      <c r="C2764" s="24" t="s">
        <v>5182</v>
      </c>
      <c r="D2764" s="24" t="s">
        <v>40</v>
      </c>
      <c r="E2764" s="23">
        <v>30</v>
      </c>
      <c r="F2764" s="25">
        <v>28918</v>
      </c>
      <c r="G2764" s="23">
        <f t="shared" ca="1" si="203"/>
        <v>42.120036196410446</v>
      </c>
      <c r="H2764" s="23" t="str">
        <f t="shared" ca="1" si="204"/>
        <v>41-50</v>
      </c>
      <c r="I2764" s="24" t="s">
        <v>577</v>
      </c>
      <c r="J2764" s="24" t="s">
        <v>50</v>
      </c>
      <c r="K2764" s="24" t="s">
        <v>43</v>
      </c>
      <c r="L2764" s="24" t="s">
        <v>44</v>
      </c>
      <c r="M2764" s="24" t="s">
        <v>45</v>
      </c>
      <c r="N2764" s="23">
        <v>10</v>
      </c>
      <c r="O2764" s="22" t="str">
        <f>VLOOKUP(A2764,[1]CustomerAddress!$A$1:$F$3997,2)</f>
        <v>5772 Ridgeway Place</v>
      </c>
      <c r="P2764" s="22">
        <f>VLOOKUP(A2764,[1]CustomerAddress!$A$1:$F$3997,3)</f>
        <v>3066</v>
      </c>
      <c r="Q2764" s="22" t="str">
        <f>VLOOKUP(A2764,[1]CustomerAddress!$A$1:$F$3997,4)</f>
        <v>VIC</v>
      </c>
      <c r="R2764" s="22" t="str">
        <f>VLOOKUP(A2764,[1]CustomerAddress!$A$1:$F$3997,5)</f>
        <v>Australia</v>
      </c>
      <c r="S2764" s="22">
        <f>VLOOKUP(A2764,[1]CustomerAddress!$A$1:$F$3997,6)</f>
        <v>10</v>
      </c>
      <c r="T2764" s="22" t="str">
        <f>VLOOKUP(A2764,Labels!$A$5:$I$3497,9)</f>
        <v>Potential Customer</v>
      </c>
    </row>
    <row r="2765" spans="1:20" s="22" customFormat="1" ht="15.75" customHeight="1" x14ac:dyDescent="0.25">
      <c r="A2765" s="23">
        <v>2764</v>
      </c>
      <c r="B2765" s="24" t="s">
        <v>5183</v>
      </c>
      <c r="C2765" s="24" t="s">
        <v>2880</v>
      </c>
      <c r="D2765" s="24" t="s">
        <v>40</v>
      </c>
      <c r="E2765" s="23">
        <v>12</v>
      </c>
      <c r="F2765" s="25">
        <v>20177</v>
      </c>
      <c r="G2765" s="23">
        <f t="shared" ca="1" si="203"/>
        <v>66.067981401889895</v>
      </c>
      <c r="H2765" s="23" t="str">
        <f t="shared" ca="1" si="204"/>
        <v>61-70</v>
      </c>
      <c r="J2765" s="24" t="s">
        <v>50</v>
      </c>
      <c r="K2765" s="24" t="s">
        <v>43</v>
      </c>
      <c r="L2765" s="24" t="s">
        <v>44</v>
      </c>
      <c r="M2765" s="24" t="s">
        <v>45</v>
      </c>
      <c r="N2765" s="23">
        <v>20</v>
      </c>
      <c r="O2765" s="22" t="str">
        <f>VLOOKUP(A2765,[1]CustomerAddress!$A$1:$F$3997,2)</f>
        <v>1 Wayridge Park</v>
      </c>
      <c r="P2765" s="22">
        <f>VLOOKUP(A2765,[1]CustomerAddress!$A$1:$F$3997,3)</f>
        <v>4301</v>
      </c>
      <c r="Q2765" s="22" t="str">
        <f>VLOOKUP(A2765,[1]CustomerAddress!$A$1:$F$3997,4)</f>
        <v>QLD</v>
      </c>
      <c r="R2765" s="22" t="str">
        <f>VLOOKUP(A2765,[1]CustomerAddress!$A$1:$F$3997,5)</f>
        <v>Australia</v>
      </c>
      <c r="S2765" s="22">
        <f>VLOOKUP(A2765,[1]CustomerAddress!$A$1:$F$3997,6)</f>
        <v>1</v>
      </c>
      <c r="T2765" s="22" t="str">
        <f>VLOOKUP(A2765,Labels!$A$5:$I$3497,9)</f>
        <v>Almost Lost Customer</v>
      </c>
    </row>
    <row r="2766" spans="1:20" s="22" customFormat="1" ht="15.75" customHeight="1" x14ac:dyDescent="0.25">
      <c r="A2766" s="23">
        <v>2765</v>
      </c>
      <c r="B2766" s="24" t="s">
        <v>5184</v>
      </c>
      <c r="C2766" s="24" t="s">
        <v>5185</v>
      </c>
      <c r="D2766" s="24" t="s">
        <v>48</v>
      </c>
      <c r="E2766" s="23">
        <v>68</v>
      </c>
      <c r="F2766" s="25">
        <v>31149</v>
      </c>
      <c r="G2766" s="23">
        <f t="shared" ca="1" si="203"/>
        <v>36.007707429287159</v>
      </c>
      <c r="H2766" s="23" t="str">
        <f t="shared" ca="1" si="204"/>
        <v>31-40</v>
      </c>
      <c r="J2766" s="24" t="s">
        <v>56</v>
      </c>
      <c r="K2766" s="24" t="s">
        <v>43</v>
      </c>
      <c r="L2766" s="24" t="s">
        <v>44</v>
      </c>
      <c r="M2766" s="24" t="s">
        <v>45</v>
      </c>
      <c r="N2766" s="23">
        <v>7</v>
      </c>
      <c r="O2766" s="22" t="str">
        <f>VLOOKUP(A2766,[1]CustomerAddress!$A$1:$F$3997,2)</f>
        <v>10369 Sunbrook Way</v>
      </c>
      <c r="P2766" s="22">
        <f>VLOOKUP(A2766,[1]CustomerAddress!$A$1:$F$3997,3)</f>
        <v>4051</v>
      </c>
      <c r="Q2766" s="22" t="str">
        <f>VLOOKUP(A2766,[1]CustomerAddress!$A$1:$F$3997,4)</f>
        <v>QLD</v>
      </c>
      <c r="R2766" s="22" t="str">
        <f>VLOOKUP(A2766,[1]CustomerAddress!$A$1:$F$3997,5)</f>
        <v>Australia</v>
      </c>
      <c r="S2766" s="22">
        <f>VLOOKUP(A2766,[1]CustomerAddress!$A$1:$F$3997,6)</f>
        <v>8</v>
      </c>
      <c r="T2766" s="22" t="str">
        <f>VLOOKUP(A2766,Labels!$A$5:$I$3497,9)</f>
        <v>High Risk Customer</v>
      </c>
    </row>
    <row r="2767" spans="1:20" s="22" customFormat="1" ht="15.75" customHeight="1" x14ac:dyDescent="0.25">
      <c r="A2767" s="23">
        <v>2766</v>
      </c>
      <c r="B2767" s="24" t="s">
        <v>4777</v>
      </c>
      <c r="C2767" s="24" t="s">
        <v>5186</v>
      </c>
      <c r="D2767" s="24" t="s">
        <v>40</v>
      </c>
      <c r="E2767" s="23">
        <v>93</v>
      </c>
      <c r="F2767" s="25">
        <v>32586</v>
      </c>
      <c r="G2767" s="23">
        <f t="shared" ca="1" si="203"/>
        <v>32.070721127917295</v>
      </c>
      <c r="H2767" s="23" t="str">
        <f t="shared" ca="1" si="204"/>
        <v>31-40</v>
      </c>
      <c r="I2767" s="24" t="s">
        <v>387</v>
      </c>
      <c r="J2767" s="24" t="s">
        <v>50</v>
      </c>
      <c r="K2767" s="24" t="s">
        <v>66</v>
      </c>
      <c r="L2767" s="24" t="s">
        <v>44</v>
      </c>
      <c r="M2767" s="24" t="s">
        <v>45</v>
      </c>
      <c r="N2767" s="23">
        <v>8</v>
      </c>
      <c r="O2767" s="22" t="str">
        <f>VLOOKUP(A2767,[1]CustomerAddress!$A$1:$F$3997,2)</f>
        <v>95 Meadow Valley Plaza</v>
      </c>
      <c r="P2767" s="22">
        <f>VLOOKUP(A2767,[1]CustomerAddress!$A$1:$F$3997,3)</f>
        <v>2203</v>
      </c>
      <c r="Q2767" s="22" t="str">
        <f>VLOOKUP(A2767,[1]CustomerAddress!$A$1:$F$3997,4)</f>
        <v>NSW</v>
      </c>
      <c r="R2767" s="22" t="str">
        <f>VLOOKUP(A2767,[1]CustomerAddress!$A$1:$F$3997,5)</f>
        <v>Australia</v>
      </c>
      <c r="S2767" s="22">
        <f>VLOOKUP(A2767,[1]CustomerAddress!$A$1:$F$3997,6)</f>
        <v>9</v>
      </c>
      <c r="T2767" s="22" t="str">
        <f>VLOOKUP(A2767,Labels!$A$5:$I$3497,9)</f>
        <v>Losing Customer</v>
      </c>
    </row>
    <row r="2768" spans="1:20" s="22" customFormat="1" ht="15.75" customHeight="1" x14ac:dyDescent="0.25">
      <c r="A2768" s="23">
        <v>2767</v>
      </c>
      <c r="B2768" s="24" t="s">
        <v>5187</v>
      </c>
      <c r="C2768" s="24" t="s">
        <v>5188</v>
      </c>
      <c r="D2768" s="24" t="s">
        <v>40</v>
      </c>
      <c r="E2768" s="23">
        <v>84</v>
      </c>
      <c r="F2768" s="25">
        <v>32195</v>
      </c>
      <c r="G2768" s="23">
        <f t="shared" ca="1" si="203"/>
        <v>33.141954004629625</v>
      </c>
      <c r="H2768" s="23" t="str">
        <f t="shared" ca="1" si="204"/>
        <v>31-40</v>
      </c>
      <c r="I2768" s="24" t="s">
        <v>574</v>
      </c>
      <c r="J2768" s="24" t="s">
        <v>54</v>
      </c>
      <c r="K2768" s="24" t="s">
        <v>66</v>
      </c>
      <c r="L2768" s="24" t="s">
        <v>44</v>
      </c>
      <c r="M2768" s="24" t="s">
        <v>57</v>
      </c>
      <c r="N2768" s="23">
        <v>22</v>
      </c>
      <c r="O2768" s="22" t="str">
        <f>VLOOKUP(A2768,[1]CustomerAddress!$A$1:$F$3997,2)</f>
        <v>14 Pennsylvania Alley</v>
      </c>
      <c r="P2768" s="22">
        <f>VLOOKUP(A2768,[1]CustomerAddress!$A$1:$F$3997,3)</f>
        <v>2225</v>
      </c>
      <c r="Q2768" s="22" t="str">
        <f>VLOOKUP(A2768,[1]CustomerAddress!$A$1:$F$3997,4)</f>
        <v>NSW</v>
      </c>
      <c r="R2768" s="22" t="str">
        <f>VLOOKUP(A2768,[1]CustomerAddress!$A$1:$F$3997,5)</f>
        <v>Australia</v>
      </c>
      <c r="S2768" s="22">
        <f>VLOOKUP(A2768,[1]CustomerAddress!$A$1:$F$3997,6)</f>
        <v>10</v>
      </c>
      <c r="T2768" s="22" t="str">
        <f>VLOOKUP(A2768,Labels!$A$5:$I$3497,9)</f>
        <v>Almost Lost Customer</v>
      </c>
    </row>
    <row r="2769" spans="1:20" s="22" customFormat="1" ht="15.75" customHeight="1" x14ac:dyDescent="0.25">
      <c r="A2769" s="23">
        <v>2768</v>
      </c>
      <c r="B2769" s="24" t="s">
        <v>5189</v>
      </c>
      <c r="C2769" s="24" t="s">
        <v>5190</v>
      </c>
      <c r="D2769" s="24" t="s">
        <v>48</v>
      </c>
      <c r="E2769" s="23">
        <v>86</v>
      </c>
      <c r="F2769" s="25">
        <v>34968</v>
      </c>
      <c r="G2769" s="23">
        <f t="shared" ca="1" si="203"/>
        <v>25.54469373065702</v>
      </c>
      <c r="H2769" s="23" t="str">
        <f t="shared" ca="1" si="204"/>
        <v>21-30</v>
      </c>
      <c r="I2769" s="24" t="s">
        <v>41</v>
      </c>
      <c r="J2769" s="24" t="s">
        <v>84</v>
      </c>
      <c r="K2769" s="24" t="s">
        <v>43</v>
      </c>
      <c r="L2769" s="24" t="s">
        <v>44</v>
      </c>
      <c r="M2769" s="24" t="s">
        <v>57</v>
      </c>
      <c r="N2769" s="23">
        <v>3</v>
      </c>
      <c r="O2769" s="22" t="str">
        <f>VLOOKUP(A2769,[1]CustomerAddress!$A$1:$F$3997,2)</f>
        <v>9 Cascade Junction</v>
      </c>
      <c r="P2769" s="22">
        <f>VLOOKUP(A2769,[1]CustomerAddress!$A$1:$F$3997,3)</f>
        <v>2016</v>
      </c>
      <c r="Q2769" s="22" t="str">
        <f>VLOOKUP(A2769,[1]CustomerAddress!$A$1:$F$3997,4)</f>
        <v>NSW</v>
      </c>
      <c r="R2769" s="22" t="str">
        <f>VLOOKUP(A2769,[1]CustomerAddress!$A$1:$F$3997,5)</f>
        <v>Australia</v>
      </c>
      <c r="S2769" s="22">
        <f>VLOOKUP(A2769,[1]CustomerAddress!$A$1:$F$3997,6)</f>
        <v>12</v>
      </c>
      <c r="T2769" s="22" t="str">
        <f>VLOOKUP(A2769,Labels!$A$5:$I$3497,9)</f>
        <v>Potential Customer</v>
      </c>
    </row>
    <row r="2770" spans="1:20" s="22" customFormat="1" ht="15.75" customHeight="1" x14ac:dyDescent="0.25">
      <c r="A2770" s="23">
        <v>2769</v>
      </c>
      <c r="B2770" s="24" t="s">
        <v>2711</v>
      </c>
      <c r="C2770" s="24" t="s">
        <v>5191</v>
      </c>
      <c r="D2770" s="24" t="s">
        <v>48</v>
      </c>
      <c r="E2770" s="23">
        <v>31</v>
      </c>
      <c r="F2770" s="25">
        <v>28743</v>
      </c>
      <c r="G2770" s="23">
        <f t="shared" ca="1" si="203"/>
        <v>42.599488251204967</v>
      </c>
      <c r="H2770" s="23" t="str">
        <f t="shared" ca="1" si="204"/>
        <v>41-50</v>
      </c>
      <c r="I2770" s="24" t="s">
        <v>144</v>
      </c>
      <c r="J2770" s="24" t="s">
        <v>84</v>
      </c>
      <c r="K2770" s="24" t="s">
        <v>62</v>
      </c>
      <c r="L2770" s="24" t="s">
        <v>44</v>
      </c>
      <c r="M2770" s="24" t="s">
        <v>45</v>
      </c>
      <c r="N2770" s="23">
        <v>15</v>
      </c>
      <c r="O2770" s="22" t="str">
        <f>VLOOKUP(A2770,[1]CustomerAddress!$A$1:$F$3997,2)</f>
        <v>077 Clemons Road</v>
      </c>
      <c r="P2770" s="22">
        <f>VLOOKUP(A2770,[1]CustomerAddress!$A$1:$F$3997,3)</f>
        <v>2203</v>
      </c>
      <c r="Q2770" s="22" t="str">
        <f>VLOOKUP(A2770,[1]CustomerAddress!$A$1:$F$3997,4)</f>
        <v>NSW</v>
      </c>
      <c r="R2770" s="22" t="str">
        <f>VLOOKUP(A2770,[1]CustomerAddress!$A$1:$F$3997,5)</f>
        <v>Australia</v>
      </c>
      <c r="S2770" s="22">
        <f>VLOOKUP(A2770,[1]CustomerAddress!$A$1:$F$3997,6)</f>
        <v>11</v>
      </c>
      <c r="T2770" s="22" t="str">
        <f>VLOOKUP(A2770,Labels!$A$5:$I$3497,9)</f>
        <v>Losing Customer</v>
      </c>
    </row>
    <row r="2771" spans="1:20" s="22" customFormat="1" ht="15.75" customHeight="1" x14ac:dyDescent="0.25">
      <c r="A2771" s="23">
        <v>2770</v>
      </c>
      <c r="B2771" s="24" t="s">
        <v>5192</v>
      </c>
      <c r="C2771" s="24" t="s">
        <v>5193</v>
      </c>
      <c r="D2771" s="24" t="s">
        <v>48</v>
      </c>
      <c r="E2771" s="23">
        <v>24</v>
      </c>
      <c r="F2771" s="25">
        <v>28155</v>
      </c>
      <c r="G2771" s="23">
        <f t="shared" ca="1" si="203"/>
        <v>44.210447155314554</v>
      </c>
      <c r="H2771" s="23" t="str">
        <f t="shared" ca="1" si="204"/>
        <v>41-50</v>
      </c>
      <c r="I2771" s="24" t="s">
        <v>154</v>
      </c>
      <c r="J2771" s="24" t="s">
        <v>84</v>
      </c>
      <c r="K2771" s="24" t="s">
        <v>66</v>
      </c>
      <c r="L2771" s="24" t="s">
        <v>44</v>
      </c>
      <c r="M2771" s="24" t="s">
        <v>45</v>
      </c>
      <c r="N2771" s="23">
        <v>13</v>
      </c>
      <c r="O2771" s="22" t="str">
        <f>VLOOKUP(A2771,[1]CustomerAddress!$A$1:$F$3997,2)</f>
        <v>3 Buena Vista Crossing</v>
      </c>
      <c r="P2771" s="22">
        <f>VLOOKUP(A2771,[1]CustomerAddress!$A$1:$F$3997,3)</f>
        <v>2444</v>
      </c>
      <c r="Q2771" s="22" t="str">
        <f>VLOOKUP(A2771,[1]CustomerAddress!$A$1:$F$3997,4)</f>
        <v>NSW</v>
      </c>
      <c r="R2771" s="22" t="str">
        <f>VLOOKUP(A2771,[1]CustomerAddress!$A$1:$F$3997,5)</f>
        <v>Australia</v>
      </c>
      <c r="S2771" s="22">
        <f>VLOOKUP(A2771,[1]CustomerAddress!$A$1:$F$3997,6)</f>
        <v>6</v>
      </c>
      <c r="T2771" s="22" t="str">
        <f>VLOOKUP(A2771,Labels!$A$5:$I$3497,9)</f>
        <v>Recent Customer</v>
      </c>
    </row>
    <row r="2772" spans="1:20" s="22" customFormat="1" ht="15.75" customHeight="1" x14ac:dyDescent="0.25">
      <c r="A2772" s="23">
        <v>2771</v>
      </c>
      <c r="B2772" s="24" t="s">
        <v>5194</v>
      </c>
      <c r="C2772" s="24" t="s">
        <v>5195</v>
      </c>
      <c r="D2772" s="24" t="s">
        <v>40</v>
      </c>
      <c r="E2772" s="23">
        <v>6</v>
      </c>
      <c r="F2772" s="25">
        <v>25481</v>
      </c>
      <c r="G2772" s="23">
        <f t="shared" ca="1" si="203"/>
        <v>51.53647455257483</v>
      </c>
      <c r="H2772" s="23" t="str">
        <f t="shared" ca="1" si="204"/>
        <v>51-60</v>
      </c>
      <c r="I2772" s="24" t="s">
        <v>53</v>
      </c>
      <c r="J2772" s="24" t="s">
        <v>65</v>
      </c>
      <c r="K2772" s="24" t="s">
        <v>62</v>
      </c>
      <c r="L2772" s="24" t="s">
        <v>44</v>
      </c>
      <c r="M2772" s="24" t="s">
        <v>45</v>
      </c>
      <c r="N2772" s="23">
        <v>10</v>
      </c>
      <c r="O2772" s="22" t="str">
        <f>VLOOKUP(A2772,[1]CustomerAddress!$A$1:$F$3997,2)</f>
        <v>83007 Bartillon Lane</v>
      </c>
      <c r="P2772" s="22">
        <f>VLOOKUP(A2772,[1]CustomerAddress!$A$1:$F$3997,3)</f>
        <v>2830</v>
      </c>
      <c r="Q2772" s="22" t="str">
        <f>VLOOKUP(A2772,[1]CustomerAddress!$A$1:$F$3997,4)</f>
        <v>NSW</v>
      </c>
      <c r="R2772" s="22" t="str">
        <f>VLOOKUP(A2772,[1]CustomerAddress!$A$1:$F$3997,5)</f>
        <v>Australia</v>
      </c>
      <c r="S2772" s="22">
        <f>VLOOKUP(A2772,[1]CustomerAddress!$A$1:$F$3997,6)</f>
        <v>4</v>
      </c>
      <c r="T2772" s="22" t="str">
        <f>VLOOKUP(A2772,Labels!$A$5:$I$3497,9)</f>
        <v>Potential Customer</v>
      </c>
    </row>
    <row r="2773" spans="1:20" s="22" customFormat="1" ht="15.75" customHeight="1" x14ac:dyDescent="0.25">
      <c r="A2773" s="23">
        <v>2772</v>
      </c>
      <c r="B2773" s="24" t="s">
        <v>5196</v>
      </c>
      <c r="C2773" s="24" t="s">
        <v>5197</v>
      </c>
      <c r="D2773" s="24" t="s">
        <v>48</v>
      </c>
      <c r="E2773" s="23">
        <v>15</v>
      </c>
      <c r="F2773" s="25">
        <v>20022</v>
      </c>
      <c r="G2773" s="23">
        <f t="shared" ca="1" si="203"/>
        <v>66.492638936136473</v>
      </c>
      <c r="H2773" s="23" t="str">
        <f t="shared" ca="1" si="204"/>
        <v>61-70</v>
      </c>
      <c r="I2773" s="24" t="s">
        <v>420</v>
      </c>
      <c r="J2773" s="24" t="s">
        <v>54</v>
      </c>
      <c r="K2773" s="24" t="s">
        <v>62</v>
      </c>
      <c r="L2773" s="24" t="s">
        <v>44</v>
      </c>
      <c r="M2773" s="24" t="s">
        <v>45</v>
      </c>
      <c r="N2773" s="23">
        <v>13</v>
      </c>
      <c r="O2773" s="22" t="str">
        <f>VLOOKUP(A2773,[1]CustomerAddress!$A$1:$F$3997,2)</f>
        <v>542 Hayes Plaza</v>
      </c>
      <c r="P2773" s="22">
        <f>VLOOKUP(A2773,[1]CustomerAddress!$A$1:$F$3997,3)</f>
        <v>2750</v>
      </c>
      <c r="Q2773" s="22" t="str">
        <f>VLOOKUP(A2773,[1]CustomerAddress!$A$1:$F$3997,4)</f>
        <v>NSW</v>
      </c>
      <c r="R2773" s="22" t="str">
        <f>VLOOKUP(A2773,[1]CustomerAddress!$A$1:$F$3997,5)</f>
        <v>Australia</v>
      </c>
      <c r="S2773" s="22">
        <f>VLOOKUP(A2773,[1]CustomerAddress!$A$1:$F$3997,6)</f>
        <v>9</v>
      </c>
      <c r="T2773" s="22" t="str">
        <f>VLOOKUP(A2773,Labels!$A$5:$I$3497,9)</f>
        <v>Late Bloomer</v>
      </c>
    </row>
    <row r="2774" spans="1:20" s="22" customFormat="1" ht="15.75" customHeight="1" x14ac:dyDescent="0.25">
      <c r="A2774" s="23">
        <v>2773</v>
      </c>
      <c r="B2774" s="24" t="s">
        <v>5198</v>
      </c>
      <c r="C2774" s="24" t="s">
        <v>5199</v>
      </c>
      <c r="D2774" s="24" t="s">
        <v>48</v>
      </c>
      <c r="E2774" s="23">
        <v>69</v>
      </c>
      <c r="F2774" s="25">
        <v>27840</v>
      </c>
      <c r="G2774" s="23">
        <f t="shared" ca="1" si="203"/>
        <v>45.073460853944688</v>
      </c>
      <c r="H2774" s="23" t="str">
        <f t="shared" ca="1" si="204"/>
        <v>41-50</v>
      </c>
      <c r="I2774" s="24" t="s">
        <v>519</v>
      </c>
      <c r="J2774" s="24" t="s">
        <v>84</v>
      </c>
      <c r="K2774" s="24" t="s">
        <v>43</v>
      </c>
      <c r="L2774" s="24" t="s">
        <v>44</v>
      </c>
      <c r="M2774" s="24" t="s">
        <v>45</v>
      </c>
      <c r="N2774" s="23">
        <v>20</v>
      </c>
      <c r="O2774" s="22" t="str">
        <f>VLOOKUP(A2774,[1]CustomerAddress!$A$1:$F$3997,2)</f>
        <v>0 Debs Lane</v>
      </c>
      <c r="P2774" s="22">
        <f>VLOOKUP(A2774,[1]CustomerAddress!$A$1:$F$3997,3)</f>
        <v>3204</v>
      </c>
      <c r="Q2774" s="22" t="str">
        <f>VLOOKUP(A2774,[1]CustomerAddress!$A$1:$F$3997,4)</f>
        <v>VIC</v>
      </c>
      <c r="R2774" s="22" t="str">
        <f>VLOOKUP(A2774,[1]CustomerAddress!$A$1:$F$3997,5)</f>
        <v>Australia</v>
      </c>
      <c r="S2774" s="22">
        <f>VLOOKUP(A2774,[1]CustomerAddress!$A$1:$F$3997,6)</f>
        <v>7</v>
      </c>
      <c r="T2774" s="22" t="str">
        <f>VLOOKUP(A2774,Labels!$A$5:$I$3497,9)</f>
        <v>Recent Customer</v>
      </c>
    </row>
    <row r="2775" spans="1:20" s="22" customFormat="1" ht="15.75" customHeight="1" x14ac:dyDescent="0.25">
      <c r="A2775" s="23">
        <v>2774</v>
      </c>
      <c r="B2775" s="24" t="s">
        <v>5200</v>
      </c>
      <c r="C2775" s="24" t="s">
        <v>5201</v>
      </c>
      <c r="D2775" s="24" t="s">
        <v>40</v>
      </c>
      <c r="E2775" s="23">
        <v>50</v>
      </c>
      <c r="F2775" s="25">
        <v>20664</v>
      </c>
      <c r="G2775" s="23">
        <f t="shared" ca="1" si="203"/>
        <v>64.733734826547433</v>
      </c>
      <c r="H2775" s="23" t="str">
        <f t="shared" ca="1" si="204"/>
        <v>61-70</v>
      </c>
      <c r="J2775" s="24" t="s">
        <v>84</v>
      </c>
      <c r="K2775" s="24" t="s">
        <v>43</v>
      </c>
      <c r="L2775" s="24" t="s">
        <v>44</v>
      </c>
      <c r="M2775" s="24" t="s">
        <v>57</v>
      </c>
      <c r="N2775" s="23">
        <v>14</v>
      </c>
      <c r="O2775" s="22" t="str">
        <f>VLOOKUP(A2775,[1]CustomerAddress!$A$1:$F$3997,2)</f>
        <v>23 Clyde Gallagher Alley</v>
      </c>
      <c r="P2775" s="22">
        <f>VLOOKUP(A2775,[1]CustomerAddress!$A$1:$F$3997,3)</f>
        <v>3840</v>
      </c>
      <c r="Q2775" s="22" t="str">
        <f>VLOOKUP(A2775,[1]CustomerAddress!$A$1:$F$3997,4)</f>
        <v>VIC</v>
      </c>
      <c r="R2775" s="22" t="str">
        <f>VLOOKUP(A2775,[1]CustomerAddress!$A$1:$F$3997,5)</f>
        <v>Australia</v>
      </c>
      <c r="S2775" s="22">
        <f>VLOOKUP(A2775,[1]CustomerAddress!$A$1:$F$3997,6)</f>
        <v>1</v>
      </c>
      <c r="T2775" s="22" t="str">
        <f>VLOOKUP(A2775,Labels!$A$5:$I$3497,9)</f>
        <v>High Risk Customer</v>
      </c>
    </row>
    <row r="2776" spans="1:20" s="22" customFormat="1" ht="15.75" customHeight="1" x14ac:dyDescent="0.25">
      <c r="A2776" s="23">
        <v>2775</v>
      </c>
      <c r="B2776" s="24" t="s">
        <v>5202</v>
      </c>
      <c r="C2776" s="24" t="s">
        <v>5203</v>
      </c>
      <c r="D2776" s="24" t="s">
        <v>40</v>
      </c>
      <c r="E2776" s="23">
        <v>40</v>
      </c>
      <c r="F2776" s="25">
        <v>24443</v>
      </c>
      <c r="G2776" s="23">
        <f t="shared" ca="1" si="203"/>
        <v>54.380310169013185</v>
      </c>
      <c r="H2776" s="23" t="str">
        <f t="shared" ca="1" si="204"/>
        <v>51-60</v>
      </c>
      <c r="I2776" s="24" t="s">
        <v>90</v>
      </c>
      <c r="J2776" s="24" t="s">
        <v>84</v>
      </c>
      <c r="K2776" s="24" t="s">
        <v>43</v>
      </c>
      <c r="L2776" s="24" t="s">
        <v>44</v>
      </c>
      <c r="M2776" s="24" t="s">
        <v>45</v>
      </c>
      <c r="N2776" s="23">
        <v>7</v>
      </c>
      <c r="O2776" s="22" t="str">
        <f>VLOOKUP(A2776,[1]CustomerAddress!$A$1:$F$3997,2)</f>
        <v>75642 Kinsman Terrace</v>
      </c>
      <c r="P2776" s="22">
        <f>VLOOKUP(A2776,[1]CustomerAddress!$A$1:$F$3997,3)</f>
        <v>4014</v>
      </c>
      <c r="Q2776" s="22" t="str">
        <f>VLOOKUP(A2776,[1]CustomerAddress!$A$1:$F$3997,4)</f>
        <v>QLD</v>
      </c>
      <c r="R2776" s="22" t="str">
        <f>VLOOKUP(A2776,[1]CustomerAddress!$A$1:$F$3997,5)</f>
        <v>Australia</v>
      </c>
      <c r="S2776" s="22">
        <f>VLOOKUP(A2776,[1]CustomerAddress!$A$1:$F$3997,6)</f>
        <v>8</v>
      </c>
      <c r="T2776" s="22" t="str">
        <f>VLOOKUP(A2776,Labels!$A$5:$I$3497,9)</f>
        <v>Becoming Loyal</v>
      </c>
    </row>
    <row r="2777" spans="1:20" s="22" customFormat="1" ht="15.75" customHeight="1" x14ac:dyDescent="0.25">
      <c r="A2777" s="23">
        <v>2776</v>
      </c>
      <c r="B2777" s="24" t="s">
        <v>5204</v>
      </c>
      <c r="C2777" s="24" t="s">
        <v>5205</v>
      </c>
      <c r="D2777" s="24" t="s">
        <v>48</v>
      </c>
      <c r="E2777" s="23">
        <v>59</v>
      </c>
      <c r="F2777" s="25">
        <v>29438</v>
      </c>
      <c r="G2777" s="23">
        <f t="shared" ca="1" si="203"/>
        <v>40.695378662163868</v>
      </c>
      <c r="H2777" s="23" t="str">
        <f t="shared" ca="1" si="204"/>
        <v>41-50</v>
      </c>
      <c r="J2777" s="24" t="s">
        <v>61</v>
      </c>
      <c r="K2777" s="24" t="s">
        <v>43</v>
      </c>
      <c r="L2777" s="24" t="s">
        <v>44</v>
      </c>
      <c r="M2777" s="24" t="s">
        <v>57</v>
      </c>
      <c r="N2777" s="23">
        <v>16</v>
      </c>
      <c r="O2777" s="22" t="str">
        <f>VLOOKUP(A2777,[1]CustomerAddress!$A$1:$F$3997,2)</f>
        <v>9 Swallow Way</v>
      </c>
      <c r="P2777" s="22">
        <f>VLOOKUP(A2777,[1]CustomerAddress!$A$1:$F$3997,3)</f>
        <v>4115</v>
      </c>
      <c r="Q2777" s="22" t="str">
        <f>VLOOKUP(A2777,[1]CustomerAddress!$A$1:$F$3997,4)</f>
        <v>QLD</v>
      </c>
      <c r="R2777" s="22" t="str">
        <f>VLOOKUP(A2777,[1]CustomerAddress!$A$1:$F$3997,5)</f>
        <v>Australia</v>
      </c>
      <c r="S2777" s="22">
        <f>VLOOKUP(A2777,[1]CustomerAddress!$A$1:$F$3997,6)</f>
        <v>7</v>
      </c>
      <c r="T2777" s="22" t="str">
        <f>VLOOKUP(A2777,Labels!$A$5:$I$3497,9)</f>
        <v>Almost Lost Customer</v>
      </c>
    </row>
    <row r="2778" spans="1:20" s="22" customFormat="1" ht="15.75" customHeight="1" x14ac:dyDescent="0.25">
      <c r="A2778" s="23">
        <v>2777</v>
      </c>
      <c r="B2778" s="24" t="s">
        <v>5206</v>
      </c>
      <c r="C2778" s="24" t="s">
        <v>5207</v>
      </c>
      <c r="D2778" s="24" t="s">
        <v>40</v>
      </c>
      <c r="E2778" s="23">
        <v>0</v>
      </c>
      <c r="F2778" s="25">
        <v>35487</v>
      </c>
      <c r="G2778" s="23">
        <f t="shared" ca="1" si="203"/>
        <v>24.122775922437842</v>
      </c>
      <c r="H2778" s="23" t="str">
        <f t="shared" ca="1" si="204"/>
        <v>21-30</v>
      </c>
      <c r="I2778" s="24" t="s">
        <v>132</v>
      </c>
      <c r="J2778" s="24" t="s">
        <v>42</v>
      </c>
      <c r="K2778" s="24" t="s">
        <v>43</v>
      </c>
      <c r="L2778" s="24" t="s">
        <v>44</v>
      </c>
      <c r="M2778" s="24" t="s">
        <v>45</v>
      </c>
      <c r="N2778" s="23">
        <v>1</v>
      </c>
      <c r="O2778" s="22" t="str">
        <f>VLOOKUP(A2778,[1]CustomerAddress!$A$1:$F$3997,2)</f>
        <v>39 Badeau Court</v>
      </c>
      <c r="P2778" s="22">
        <f>VLOOKUP(A2778,[1]CustomerAddress!$A$1:$F$3997,3)</f>
        <v>2572</v>
      </c>
      <c r="Q2778" s="22" t="str">
        <f>VLOOKUP(A2778,[1]CustomerAddress!$A$1:$F$3997,4)</f>
        <v>NSW</v>
      </c>
      <c r="R2778" s="22" t="str">
        <f>VLOOKUP(A2778,[1]CustomerAddress!$A$1:$F$3997,5)</f>
        <v>Australia</v>
      </c>
      <c r="S2778" s="22">
        <f>VLOOKUP(A2778,[1]CustomerAddress!$A$1:$F$3997,6)</f>
        <v>8</v>
      </c>
      <c r="T2778" s="22" t="str">
        <f>VLOOKUP(A2778,Labels!$A$5:$I$3497,9)</f>
        <v>Evasive Customer</v>
      </c>
    </row>
    <row r="2779" spans="1:20" s="22" customFormat="1" ht="15.75" customHeight="1" x14ac:dyDescent="0.25">
      <c r="A2779" s="23">
        <v>2778</v>
      </c>
      <c r="B2779" s="24" t="s">
        <v>5208</v>
      </c>
      <c r="C2779" s="24" t="s">
        <v>5209</v>
      </c>
      <c r="D2779" s="24" t="s">
        <v>48</v>
      </c>
      <c r="E2779" s="23">
        <v>50</v>
      </c>
      <c r="F2779" s="25">
        <v>28715</v>
      </c>
      <c r="G2779" s="23">
        <f t="shared" ca="1" si="203"/>
        <v>42.67620057997209</v>
      </c>
      <c r="H2779" s="23" t="str">
        <f t="shared" ca="1" si="204"/>
        <v>41-50</v>
      </c>
      <c r="I2779" s="24" t="s">
        <v>206</v>
      </c>
      <c r="J2779" s="24" t="s">
        <v>50</v>
      </c>
      <c r="K2779" s="24" t="s">
        <v>43</v>
      </c>
      <c r="L2779" s="24" t="s">
        <v>44</v>
      </c>
      <c r="M2779" s="24" t="s">
        <v>57</v>
      </c>
      <c r="N2779" s="23">
        <v>12</v>
      </c>
      <c r="O2779" s="22" t="str">
        <f>VLOOKUP(A2779,[1]CustomerAddress!$A$1:$F$3997,2)</f>
        <v>0 Summit Trail</v>
      </c>
      <c r="P2779" s="22">
        <f>VLOOKUP(A2779,[1]CustomerAddress!$A$1:$F$3997,3)</f>
        <v>2287</v>
      </c>
      <c r="Q2779" s="22" t="str">
        <f>VLOOKUP(A2779,[1]CustomerAddress!$A$1:$F$3997,4)</f>
        <v>NSW</v>
      </c>
      <c r="R2779" s="22" t="str">
        <f>VLOOKUP(A2779,[1]CustomerAddress!$A$1:$F$3997,5)</f>
        <v>Australia</v>
      </c>
      <c r="S2779" s="22">
        <f>VLOOKUP(A2779,[1]CustomerAddress!$A$1:$F$3997,6)</f>
        <v>5</v>
      </c>
      <c r="T2779" s="22" t="str">
        <f>VLOOKUP(A2779,Labels!$A$5:$I$3497,9)</f>
        <v>Becoming Loyal</v>
      </c>
    </row>
    <row r="2780" spans="1:20" s="22" customFormat="1" ht="15.75" customHeight="1" x14ac:dyDescent="0.25">
      <c r="A2780" s="23">
        <v>2779</v>
      </c>
      <c r="B2780" s="24" t="s">
        <v>5210</v>
      </c>
      <c r="C2780" s="24" t="s">
        <v>5211</v>
      </c>
      <c r="D2780" s="24" t="s">
        <v>48</v>
      </c>
      <c r="E2780" s="23">
        <v>54</v>
      </c>
      <c r="F2780" s="25">
        <v>31102</v>
      </c>
      <c r="G2780" s="23">
        <f t="shared" ca="1" si="203"/>
        <v>36.136474552574825</v>
      </c>
      <c r="H2780" s="23" t="str">
        <f t="shared" ca="1" si="204"/>
        <v>31-40</v>
      </c>
      <c r="J2780" s="24" t="s">
        <v>61</v>
      </c>
      <c r="K2780" s="24" t="s">
        <v>62</v>
      </c>
      <c r="L2780" s="24" t="s">
        <v>44</v>
      </c>
      <c r="M2780" s="24" t="s">
        <v>45</v>
      </c>
      <c r="N2780" s="23">
        <v>11</v>
      </c>
      <c r="O2780" s="22" t="str">
        <f>VLOOKUP(A2780,[1]CustomerAddress!$A$1:$F$3997,2)</f>
        <v>5108 Springview Circle</v>
      </c>
      <c r="P2780" s="22">
        <f>VLOOKUP(A2780,[1]CustomerAddress!$A$1:$F$3997,3)</f>
        <v>2128</v>
      </c>
      <c r="Q2780" s="22" t="str">
        <f>VLOOKUP(A2780,[1]CustomerAddress!$A$1:$F$3997,4)</f>
        <v>NSW</v>
      </c>
      <c r="R2780" s="22" t="str">
        <f>VLOOKUP(A2780,[1]CustomerAddress!$A$1:$F$3997,5)</f>
        <v>Australia</v>
      </c>
      <c r="S2780" s="22">
        <f>VLOOKUP(A2780,[1]CustomerAddress!$A$1:$F$3997,6)</f>
        <v>7</v>
      </c>
      <c r="T2780" s="22" t="str">
        <f>VLOOKUP(A2780,Labels!$A$5:$I$3497,9)</f>
        <v>Becoming Loyal</v>
      </c>
    </row>
    <row r="2781" spans="1:20" s="22" customFormat="1" ht="15.75" customHeight="1" x14ac:dyDescent="0.25">
      <c r="A2781" s="23">
        <v>2780</v>
      </c>
      <c r="B2781" s="24" t="s">
        <v>5212</v>
      </c>
      <c r="C2781" s="24" t="s">
        <v>5213</v>
      </c>
      <c r="D2781" s="24" t="s">
        <v>48</v>
      </c>
      <c r="E2781" s="23">
        <v>77</v>
      </c>
      <c r="F2781" s="25">
        <v>31367</v>
      </c>
      <c r="G2781" s="23">
        <f t="shared" ca="1" si="203"/>
        <v>35.410447155314557</v>
      </c>
      <c r="H2781" s="23" t="str">
        <f t="shared" ca="1" si="204"/>
        <v>31-40</v>
      </c>
      <c r="I2781" s="24" t="s">
        <v>577</v>
      </c>
      <c r="J2781" s="24" t="s">
        <v>50</v>
      </c>
      <c r="K2781" s="24" t="s">
        <v>62</v>
      </c>
      <c r="L2781" s="24" t="s">
        <v>44</v>
      </c>
      <c r="M2781" s="24" t="s">
        <v>45</v>
      </c>
      <c r="N2781" s="23">
        <v>16</v>
      </c>
      <c r="O2781" s="22" t="str">
        <f>VLOOKUP(A2781,[1]CustomerAddress!$A$1:$F$3997,2)</f>
        <v>4362 Morningstar Place</v>
      </c>
      <c r="P2781" s="22">
        <f>VLOOKUP(A2781,[1]CustomerAddress!$A$1:$F$3997,3)</f>
        <v>4869</v>
      </c>
      <c r="Q2781" s="22" t="str">
        <f>VLOOKUP(A2781,[1]CustomerAddress!$A$1:$F$3997,4)</f>
        <v>QLD</v>
      </c>
      <c r="R2781" s="22" t="str">
        <f>VLOOKUP(A2781,[1]CustomerAddress!$A$1:$F$3997,5)</f>
        <v>Australia</v>
      </c>
      <c r="S2781" s="22">
        <f>VLOOKUP(A2781,[1]CustomerAddress!$A$1:$F$3997,6)</f>
        <v>2</v>
      </c>
      <c r="T2781" s="22" t="str">
        <f>VLOOKUP(A2781,Labels!$A$5:$I$3497,9)</f>
        <v>Becoming Loyal</v>
      </c>
    </row>
    <row r="2782" spans="1:20" s="22" customFormat="1" ht="15.75" customHeight="1" x14ac:dyDescent="0.25">
      <c r="A2782" s="23">
        <v>2781</v>
      </c>
      <c r="B2782" s="24" t="s">
        <v>5214</v>
      </c>
      <c r="C2782" s="24" t="s">
        <v>5215</v>
      </c>
      <c r="D2782" s="24" t="s">
        <v>40</v>
      </c>
      <c r="E2782" s="23">
        <v>4</v>
      </c>
      <c r="F2782" s="25">
        <v>35674</v>
      </c>
      <c r="G2782" s="23">
        <f t="shared" ca="1" si="203"/>
        <v>23.610447155314553</v>
      </c>
      <c r="H2782" s="23" t="str">
        <f t="shared" ca="1" si="204"/>
        <v>21-30</v>
      </c>
      <c r="I2782" s="24" t="s">
        <v>209</v>
      </c>
      <c r="J2782" s="24" t="s">
        <v>50</v>
      </c>
      <c r="K2782" s="24" t="s">
        <v>62</v>
      </c>
      <c r="L2782" s="24" t="s">
        <v>44</v>
      </c>
      <c r="M2782" s="24" t="s">
        <v>45</v>
      </c>
      <c r="N2782" s="23">
        <v>5</v>
      </c>
      <c r="O2782" s="22" t="str">
        <f>VLOOKUP(A2782,[1]CustomerAddress!$A$1:$F$3997,2)</f>
        <v>99 Alpine Lane</v>
      </c>
      <c r="P2782" s="22">
        <f>VLOOKUP(A2782,[1]CustomerAddress!$A$1:$F$3997,3)</f>
        <v>3064</v>
      </c>
      <c r="Q2782" s="22" t="str">
        <f>VLOOKUP(A2782,[1]CustomerAddress!$A$1:$F$3997,4)</f>
        <v>VIC</v>
      </c>
      <c r="R2782" s="22" t="str">
        <f>VLOOKUP(A2782,[1]CustomerAddress!$A$1:$F$3997,5)</f>
        <v>Australia</v>
      </c>
      <c r="S2782" s="22">
        <f>VLOOKUP(A2782,[1]CustomerAddress!$A$1:$F$3997,6)</f>
        <v>7</v>
      </c>
      <c r="T2782" s="22" t="str">
        <f>VLOOKUP(A2782,Labels!$A$5:$I$3497,9)</f>
        <v>Almost Lost Customer</v>
      </c>
    </row>
    <row r="2783" spans="1:20" s="22" customFormat="1" ht="15.75" customHeight="1" x14ac:dyDescent="0.25">
      <c r="A2783" s="23">
        <v>2782</v>
      </c>
      <c r="B2783" s="24" t="s">
        <v>5216</v>
      </c>
      <c r="C2783" s="24" t="s">
        <v>5217</v>
      </c>
      <c r="D2783" s="24" t="s">
        <v>40</v>
      </c>
      <c r="E2783" s="23">
        <v>91</v>
      </c>
      <c r="F2783" s="25">
        <v>32274</v>
      </c>
      <c r="G2783" s="23">
        <f t="shared" ca="1" si="203"/>
        <v>32.925515648465236</v>
      </c>
      <c r="H2783" s="23" t="str">
        <f t="shared" ca="1" si="204"/>
        <v>31-40</v>
      </c>
      <c r="I2783" s="24" t="s">
        <v>596</v>
      </c>
      <c r="J2783" s="24" t="s">
        <v>56</v>
      </c>
      <c r="K2783" s="24" t="s">
        <v>43</v>
      </c>
      <c r="L2783" s="24" t="s">
        <v>44</v>
      </c>
      <c r="M2783" s="24" t="s">
        <v>57</v>
      </c>
      <c r="N2783" s="23">
        <v>12</v>
      </c>
      <c r="O2783" s="22" t="str">
        <f>VLOOKUP(A2783,[1]CustomerAddress!$A$1:$F$3997,2)</f>
        <v>39 Lindbergh Drive</v>
      </c>
      <c r="P2783" s="22">
        <f>VLOOKUP(A2783,[1]CustomerAddress!$A$1:$F$3997,3)</f>
        <v>2170</v>
      </c>
      <c r="Q2783" s="22" t="str">
        <f>VLOOKUP(A2783,[1]CustomerAddress!$A$1:$F$3997,4)</f>
        <v>NSW</v>
      </c>
      <c r="R2783" s="22" t="str">
        <f>VLOOKUP(A2783,[1]CustomerAddress!$A$1:$F$3997,5)</f>
        <v>Australia</v>
      </c>
      <c r="S2783" s="22">
        <f>VLOOKUP(A2783,[1]CustomerAddress!$A$1:$F$3997,6)</f>
        <v>8</v>
      </c>
      <c r="T2783" s="22" t="str">
        <f>VLOOKUP(A2783,Labels!$A$5:$I$3497,9)</f>
        <v>Evasive Customer</v>
      </c>
    </row>
    <row r="2784" spans="1:20" s="22" customFormat="1" ht="15.75" customHeight="1" x14ac:dyDescent="0.25">
      <c r="A2784" s="23">
        <v>2783</v>
      </c>
      <c r="B2784" s="24" t="s">
        <v>5218</v>
      </c>
      <c r="C2784" s="24" t="s">
        <v>5219</v>
      </c>
      <c r="D2784" s="24" t="s">
        <v>48</v>
      </c>
      <c r="E2784" s="23">
        <v>14</v>
      </c>
      <c r="F2784" s="25">
        <v>28726</v>
      </c>
      <c r="G2784" s="23">
        <f t="shared" ca="1" si="203"/>
        <v>42.646063593670718</v>
      </c>
      <c r="H2784" s="23" t="str">
        <f t="shared" ca="1" si="204"/>
        <v>41-50</v>
      </c>
      <c r="I2784" s="24" t="s">
        <v>688</v>
      </c>
      <c r="J2784" s="24" t="s">
        <v>65</v>
      </c>
      <c r="K2784" s="24" t="s">
        <v>62</v>
      </c>
      <c r="L2784" s="24" t="s">
        <v>44</v>
      </c>
      <c r="M2784" s="24" t="s">
        <v>45</v>
      </c>
      <c r="N2784" s="23">
        <v>7</v>
      </c>
      <c r="O2784" s="22" t="str">
        <f>VLOOKUP(A2784,[1]CustomerAddress!$A$1:$F$3997,2)</f>
        <v>13392 Emmet Parkway</v>
      </c>
      <c r="P2784" s="22">
        <f>VLOOKUP(A2784,[1]CustomerAddress!$A$1:$F$3997,3)</f>
        <v>2171</v>
      </c>
      <c r="Q2784" s="22" t="str">
        <f>VLOOKUP(A2784,[1]CustomerAddress!$A$1:$F$3997,4)</f>
        <v>NSW</v>
      </c>
      <c r="R2784" s="22" t="str">
        <f>VLOOKUP(A2784,[1]CustomerAddress!$A$1:$F$3997,5)</f>
        <v>Australia</v>
      </c>
      <c r="S2784" s="22">
        <f>VLOOKUP(A2784,[1]CustomerAddress!$A$1:$F$3997,6)</f>
        <v>9</v>
      </c>
      <c r="T2784" s="22" t="str">
        <f>VLOOKUP(A2784,Labels!$A$5:$I$3497,9)</f>
        <v>Losing Customer</v>
      </c>
    </row>
    <row r="2785" spans="1:20" s="22" customFormat="1" ht="15.75" customHeight="1" x14ac:dyDescent="0.25">
      <c r="A2785" s="23">
        <v>2784</v>
      </c>
      <c r="B2785" s="24" t="s">
        <v>5220</v>
      </c>
      <c r="C2785" s="24" t="s">
        <v>5221</v>
      </c>
      <c r="D2785" s="24" t="s">
        <v>48</v>
      </c>
      <c r="E2785" s="23">
        <v>6</v>
      </c>
      <c r="F2785" s="25">
        <v>32729</v>
      </c>
      <c r="G2785" s="23">
        <f t="shared" ca="1" si="203"/>
        <v>31.678940305999486</v>
      </c>
      <c r="H2785" s="23" t="str">
        <f t="shared" ca="1" si="204"/>
        <v>31-40</v>
      </c>
      <c r="I2785" s="24" t="s">
        <v>105</v>
      </c>
      <c r="J2785" s="24" t="s">
        <v>84</v>
      </c>
      <c r="K2785" s="24" t="s">
        <v>43</v>
      </c>
      <c r="L2785" s="24" t="s">
        <v>44</v>
      </c>
      <c r="M2785" s="24" t="s">
        <v>57</v>
      </c>
      <c r="N2785" s="23">
        <v>13</v>
      </c>
      <c r="O2785" s="22" t="str">
        <f>VLOOKUP(A2785,[1]CustomerAddress!$A$1:$F$3997,2)</f>
        <v>526 Schiller Road</v>
      </c>
      <c r="P2785" s="22">
        <f>VLOOKUP(A2785,[1]CustomerAddress!$A$1:$F$3997,3)</f>
        <v>4157</v>
      </c>
      <c r="Q2785" s="22" t="str">
        <f>VLOOKUP(A2785,[1]CustomerAddress!$A$1:$F$3997,4)</f>
        <v>QLD</v>
      </c>
      <c r="R2785" s="22" t="str">
        <f>VLOOKUP(A2785,[1]CustomerAddress!$A$1:$F$3997,5)</f>
        <v>Australia</v>
      </c>
      <c r="S2785" s="22">
        <f>VLOOKUP(A2785,[1]CustomerAddress!$A$1:$F$3997,6)</f>
        <v>7</v>
      </c>
      <c r="T2785" s="22" t="str">
        <f>VLOOKUP(A2785,Labels!$A$5:$I$3497,9)</f>
        <v>Almost Lost Customer</v>
      </c>
    </row>
    <row r="2786" spans="1:20" s="22" customFormat="1" ht="15.75" customHeight="1" x14ac:dyDescent="0.25">
      <c r="A2786" s="23">
        <v>2785</v>
      </c>
      <c r="B2786" s="24" t="s">
        <v>5222</v>
      </c>
      <c r="C2786" s="24" t="s">
        <v>1663</v>
      </c>
      <c r="D2786" s="24" t="s">
        <v>40</v>
      </c>
      <c r="E2786" s="23">
        <v>9</v>
      </c>
      <c r="F2786" s="25">
        <v>29798</v>
      </c>
      <c r="G2786" s="23">
        <f t="shared" ca="1" si="203"/>
        <v>39.709077292300854</v>
      </c>
      <c r="H2786" s="23" t="str">
        <f t="shared" ca="1" si="204"/>
        <v>31-40</v>
      </c>
      <c r="I2786" s="24" t="s">
        <v>847</v>
      </c>
      <c r="J2786" s="24" t="s">
        <v>50</v>
      </c>
      <c r="K2786" s="24" t="s">
        <v>43</v>
      </c>
      <c r="L2786" s="24" t="s">
        <v>44</v>
      </c>
      <c r="M2786" s="24" t="s">
        <v>57</v>
      </c>
      <c r="N2786" s="23">
        <v>8</v>
      </c>
      <c r="O2786" s="22" t="str">
        <f>VLOOKUP(A2786,[1]CustomerAddress!$A$1:$F$3997,2)</f>
        <v>677 Golden Leaf Junction</v>
      </c>
      <c r="P2786" s="22">
        <f>VLOOKUP(A2786,[1]CustomerAddress!$A$1:$F$3997,3)</f>
        <v>4054</v>
      </c>
      <c r="Q2786" s="22" t="str">
        <f>VLOOKUP(A2786,[1]CustomerAddress!$A$1:$F$3997,4)</f>
        <v>QLD</v>
      </c>
      <c r="R2786" s="22" t="str">
        <f>VLOOKUP(A2786,[1]CustomerAddress!$A$1:$F$3997,5)</f>
        <v>Australia</v>
      </c>
      <c r="S2786" s="22">
        <f>VLOOKUP(A2786,[1]CustomerAddress!$A$1:$F$3997,6)</f>
        <v>6</v>
      </c>
      <c r="T2786" s="22" t="str">
        <f>VLOOKUP(A2786,Labels!$A$5:$I$3497,9)</f>
        <v>Potential Customer</v>
      </c>
    </row>
    <row r="2787" spans="1:20" s="22" customFormat="1" ht="15.75" customHeight="1" x14ac:dyDescent="0.25">
      <c r="A2787" s="23">
        <v>2786</v>
      </c>
      <c r="B2787" s="24" t="s">
        <v>3078</v>
      </c>
      <c r="C2787" s="24" t="s">
        <v>5223</v>
      </c>
      <c r="D2787" s="24" t="s">
        <v>48</v>
      </c>
      <c r="E2787" s="23">
        <v>94</v>
      </c>
      <c r="F2787" s="25">
        <v>24858</v>
      </c>
      <c r="G2787" s="23">
        <f t="shared" ca="1" si="203"/>
        <v>53.243323867643319</v>
      </c>
      <c r="H2787" s="23" t="str">
        <f t="shared" ca="1" si="204"/>
        <v>51-60</v>
      </c>
      <c r="I2787" s="24" t="s">
        <v>173</v>
      </c>
      <c r="J2787" s="24" t="s">
        <v>42</v>
      </c>
      <c r="K2787" s="24" t="s">
        <v>43</v>
      </c>
      <c r="L2787" s="24" t="s">
        <v>44</v>
      </c>
      <c r="M2787" s="24" t="s">
        <v>45</v>
      </c>
      <c r="N2787" s="23">
        <v>11</v>
      </c>
      <c r="O2787" s="22" t="str">
        <f>VLOOKUP(A2787,[1]CustomerAddress!$A$1:$F$3997,2)</f>
        <v>59901 Bartelt Terrace</v>
      </c>
      <c r="P2787" s="22">
        <f>VLOOKUP(A2787,[1]CustomerAddress!$A$1:$F$3997,3)</f>
        <v>4069</v>
      </c>
      <c r="Q2787" s="22" t="str">
        <f>VLOOKUP(A2787,[1]CustomerAddress!$A$1:$F$3997,4)</f>
        <v>QLD</v>
      </c>
      <c r="R2787" s="22" t="str">
        <f>VLOOKUP(A2787,[1]CustomerAddress!$A$1:$F$3997,5)</f>
        <v>Australia</v>
      </c>
      <c r="S2787" s="22">
        <f>VLOOKUP(A2787,[1]CustomerAddress!$A$1:$F$3997,6)</f>
        <v>9</v>
      </c>
      <c r="T2787" s="22" t="str">
        <f>VLOOKUP(A2787,Labels!$A$5:$I$3497,9)</f>
        <v>Becoming Loyal</v>
      </c>
    </row>
    <row r="2788" spans="1:20" s="22" customFormat="1" ht="15.75" customHeight="1" x14ac:dyDescent="0.25">
      <c r="A2788" s="23">
        <v>2787</v>
      </c>
      <c r="B2788" s="24" t="s">
        <v>5224</v>
      </c>
      <c r="C2788" s="24" t="s">
        <v>5225</v>
      </c>
      <c r="D2788" s="24" t="s">
        <v>40</v>
      </c>
      <c r="E2788" s="23">
        <v>92</v>
      </c>
      <c r="F2788" s="25">
        <v>29490</v>
      </c>
      <c r="G2788" s="23">
        <f t="shared" ca="1" si="203"/>
        <v>40.552912908739209</v>
      </c>
      <c r="H2788" s="23" t="str">
        <f t="shared" ca="1" si="204"/>
        <v>41-50</v>
      </c>
      <c r="I2788" s="24" t="s">
        <v>337</v>
      </c>
      <c r="J2788" s="24" t="s">
        <v>61</v>
      </c>
      <c r="K2788" s="24" t="s">
        <v>62</v>
      </c>
      <c r="L2788" s="24" t="s">
        <v>44</v>
      </c>
      <c r="M2788" s="24" t="s">
        <v>45</v>
      </c>
      <c r="N2788" s="23">
        <v>6</v>
      </c>
      <c r="O2788" s="22" t="str">
        <f>VLOOKUP(A2788,[1]CustomerAddress!$A$1:$F$3997,2)</f>
        <v>3 Cordelia Place</v>
      </c>
      <c r="P2788" s="22">
        <f>VLOOKUP(A2788,[1]CustomerAddress!$A$1:$F$3997,3)</f>
        <v>3018</v>
      </c>
      <c r="Q2788" s="22" t="str">
        <f>VLOOKUP(A2788,[1]CustomerAddress!$A$1:$F$3997,4)</f>
        <v>VIC</v>
      </c>
      <c r="R2788" s="22" t="str">
        <f>VLOOKUP(A2788,[1]CustomerAddress!$A$1:$F$3997,5)</f>
        <v>Australia</v>
      </c>
      <c r="S2788" s="22">
        <f>VLOOKUP(A2788,[1]CustomerAddress!$A$1:$F$3997,6)</f>
        <v>9</v>
      </c>
      <c r="T2788" s="22" t="str">
        <f>VLOOKUP(A2788,Labels!$A$5:$I$3497,9)</f>
        <v>Potential Customer</v>
      </c>
    </row>
    <row r="2789" spans="1:20" s="22" customFormat="1" ht="15.75" customHeight="1" x14ac:dyDescent="0.25">
      <c r="A2789" s="23">
        <v>2788</v>
      </c>
      <c r="B2789" s="24" t="s">
        <v>5226</v>
      </c>
      <c r="C2789" s="24" t="s">
        <v>5227</v>
      </c>
      <c r="D2789" s="24" t="s">
        <v>40</v>
      </c>
      <c r="E2789" s="23">
        <v>45</v>
      </c>
      <c r="F2789" s="25">
        <v>25056</v>
      </c>
      <c r="G2789" s="23">
        <f t="shared" ca="1" si="203"/>
        <v>52.700858114218661</v>
      </c>
      <c r="H2789" s="23" t="str">
        <f t="shared" ca="1" si="204"/>
        <v>51-60</v>
      </c>
      <c r="I2789" s="24" t="s">
        <v>157</v>
      </c>
      <c r="J2789" s="24" t="s">
        <v>42</v>
      </c>
      <c r="K2789" s="24" t="s">
        <v>62</v>
      </c>
      <c r="L2789" s="24" t="s">
        <v>44</v>
      </c>
      <c r="M2789" s="24" t="s">
        <v>57</v>
      </c>
      <c r="N2789" s="23">
        <v>4</v>
      </c>
      <c r="O2789" s="22" t="str">
        <f>VLOOKUP(A2789,[1]CustomerAddress!$A$1:$F$3997,2)</f>
        <v>282 Esker Crossing</v>
      </c>
      <c r="P2789" s="22">
        <f>VLOOKUP(A2789,[1]CustomerAddress!$A$1:$F$3997,3)</f>
        <v>3150</v>
      </c>
      <c r="Q2789" s="22" t="str">
        <f>VLOOKUP(A2789,[1]CustomerAddress!$A$1:$F$3997,4)</f>
        <v>VIC</v>
      </c>
      <c r="R2789" s="22" t="str">
        <f>VLOOKUP(A2789,[1]CustomerAddress!$A$1:$F$3997,5)</f>
        <v>Australia</v>
      </c>
      <c r="S2789" s="22">
        <f>VLOOKUP(A2789,[1]CustomerAddress!$A$1:$F$3997,6)</f>
        <v>10</v>
      </c>
      <c r="T2789" s="22" t="str">
        <f>VLOOKUP(A2789,Labels!$A$5:$I$3497,9)</f>
        <v>Recent Customer</v>
      </c>
    </row>
    <row r="2790" spans="1:20" s="22" customFormat="1" ht="15.75" customHeight="1" x14ac:dyDescent="0.25">
      <c r="A2790" s="23">
        <v>2789</v>
      </c>
      <c r="B2790" s="24" t="s">
        <v>5228</v>
      </c>
      <c r="C2790" s="24" t="s">
        <v>5229</v>
      </c>
      <c r="D2790" s="24" t="s">
        <v>40</v>
      </c>
      <c r="E2790" s="23">
        <v>66</v>
      </c>
      <c r="F2790" s="25">
        <v>33938</v>
      </c>
      <c r="G2790" s="23">
        <f t="shared" ca="1" si="203"/>
        <v>28.366611538876199</v>
      </c>
      <c r="H2790" s="23" t="str">
        <f t="shared" ca="1" si="204"/>
        <v>21-30</v>
      </c>
      <c r="I2790" s="24" t="s">
        <v>60</v>
      </c>
      <c r="J2790" s="24" t="s">
        <v>50</v>
      </c>
      <c r="K2790" s="24" t="s">
        <v>62</v>
      </c>
      <c r="L2790" s="24" t="s">
        <v>44</v>
      </c>
      <c r="M2790" s="24" t="s">
        <v>45</v>
      </c>
      <c r="N2790" s="23">
        <v>7</v>
      </c>
      <c r="O2790" s="22" t="str">
        <f>VLOOKUP(A2790,[1]CustomerAddress!$A$1:$F$3997,2)</f>
        <v>724 West Park</v>
      </c>
      <c r="P2790" s="22">
        <f>VLOOKUP(A2790,[1]CustomerAddress!$A$1:$F$3997,3)</f>
        <v>2112</v>
      </c>
      <c r="Q2790" s="22" t="str">
        <f>VLOOKUP(A2790,[1]CustomerAddress!$A$1:$F$3997,4)</f>
        <v>NSW</v>
      </c>
      <c r="R2790" s="22" t="str">
        <f>VLOOKUP(A2790,[1]CustomerAddress!$A$1:$F$3997,5)</f>
        <v>Australia</v>
      </c>
      <c r="S2790" s="22">
        <f>VLOOKUP(A2790,[1]CustomerAddress!$A$1:$F$3997,6)</f>
        <v>11</v>
      </c>
      <c r="T2790" s="22" t="str">
        <f>VLOOKUP(A2790,Labels!$A$5:$I$3497,9)</f>
        <v>Late Bloomer</v>
      </c>
    </row>
    <row r="2791" spans="1:20" s="22" customFormat="1" ht="15.75" customHeight="1" x14ac:dyDescent="0.25">
      <c r="A2791" s="23">
        <v>2790</v>
      </c>
      <c r="B2791" s="24" t="s">
        <v>5230</v>
      </c>
      <c r="C2791" s="24" t="s">
        <v>5231</v>
      </c>
      <c r="D2791" s="24" t="s">
        <v>40</v>
      </c>
      <c r="E2791" s="23">
        <v>16</v>
      </c>
      <c r="F2791" s="25">
        <v>28460</v>
      </c>
      <c r="G2791" s="23">
        <f t="shared" ca="1" si="203"/>
        <v>43.374830716958392</v>
      </c>
      <c r="H2791" s="23" t="str">
        <f t="shared" ca="1" si="204"/>
        <v>41-50</v>
      </c>
      <c r="I2791" s="24" t="s">
        <v>826</v>
      </c>
      <c r="J2791" s="24" t="s">
        <v>65</v>
      </c>
      <c r="K2791" s="24" t="s">
        <v>66</v>
      </c>
      <c r="L2791" s="24" t="s">
        <v>44</v>
      </c>
      <c r="M2791" s="24" t="s">
        <v>45</v>
      </c>
      <c r="N2791" s="23">
        <v>20</v>
      </c>
      <c r="O2791" s="22" t="str">
        <f>VLOOKUP(A2791,[1]CustomerAddress!$A$1:$F$3997,2)</f>
        <v>942 Elmside Street</v>
      </c>
      <c r="P2791" s="22">
        <f>VLOOKUP(A2791,[1]CustomerAddress!$A$1:$F$3997,3)</f>
        <v>2763</v>
      </c>
      <c r="Q2791" s="22" t="str">
        <f>VLOOKUP(A2791,[1]CustomerAddress!$A$1:$F$3997,4)</f>
        <v>NSW</v>
      </c>
      <c r="R2791" s="22" t="str">
        <f>VLOOKUP(A2791,[1]CustomerAddress!$A$1:$F$3997,5)</f>
        <v>Australia</v>
      </c>
      <c r="S2791" s="22">
        <f>VLOOKUP(A2791,[1]CustomerAddress!$A$1:$F$3997,6)</f>
        <v>8</v>
      </c>
      <c r="T2791" s="22" t="str">
        <f>VLOOKUP(A2791,Labels!$A$5:$I$3497,9)</f>
        <v>Almost Lost Customer</v>
      </c>
    </row>
    <row r="2792" spans="1:20" s="22" customFormat="1" ht="15.75" customHeight="1" x14ac:dyDescent="0.25">
      <c r="A2792" s="23">
        <v>2791</v>
      </c>
      <c r="B2792" s="24" t="s">
        <v>5232</v>
      </c>
      <c r="C2792" s="24" t="s">
        <v>5233</v>
      </c>
      <c r="D2792" s="24" t="s">
        <v>48</v>
      </c>
      <c r="E2792" s="23">
        <v>72</v>
      </c>
      <c r="F2792" s="25">
        <v>32245</v>
      </c>
      <c r="G2792" s="23">
        <f t="shared" ca="1" si="203"/>
        <v>33.004967703259759</v>
      </c>
      <c r="H2792" s="23" t="str">
        <f t="shared" ca="1" si="204"/>
        <v>31-40</v>
      </c>
      <c r="I2792" s="24" t="s">
        <v>387</v>
      </c>
      <c r="J2792" s="24" t="s">
        <v>50</v>
      </c>
      <c r="K2792" s="24" t="s">
        <v>43</v>
      </c>
      <c r="L2792" s="24" t="s">
        <v>44</v>
      </c>
      <c r="M2792" s="24" t="s">
        <v>57</v>
      </c>
      <c r="N2792" s="23">
        <v>3</v>
      </c>
      <c r="O2792" s="22" t="str">
        <f>VLOOKUP(A2792,[1]CustomerAddress!$A$1:$F$3997,2)</f>
        <v>11 Manufacturers Junction</v>
      </c>
      <c r="P2792" s="22">
        <f>VLOOKUP(A2792,[1]CustomerAddress!$A$1:$F$3997,3)</f>
        <v>2170</v>
      </c>
      <c r="Q2792" s="22" t="str">
        <f>VLOOKUP(A2792,[1]CustomerAddress!$A$1:$F$3997,4)</f>
        <v>NSW</v>
      </c>
      <c r="R2792" s="22" t="str">
        <f>VLOOKUP(A2792,[1]CustomerAddress!$A$1:$F$3997,5)</f>
        <v>Australia</v>
      </c>
      <c r="S2792" s="22">
        <f>VLOOKUP(A2792,[1]CustomerAddress!$A$1:$F$3997,6)</f>
        <v>8</v>
      </c>
      <c r="T2792" s="22" t="str">
        <f>VLOOKUP(A2792,Labels!$A$5:$I$3497,9)</f>
        <v>Very Loyal</v>
      </c>
    </row>
    <row r="2793" spans="1:20" s="22" customFormat="1" ht="15.75" customHeight="1" x14ac:dyDescent="0.25">
      <c r="A2793" s="23">
        <v>2792</v>
      </c>
      <c r="B2793" s="24" t="s">
        <v>4304</v>
      </c>
      <c r="C2793" s="24" t="s">
        <v>5234</v>
      </c>
      <c r="D2793" s="24" t="s">
        <v>40</v>
      </c>
      <c r="E2793" s="23">
        <v>22</v>
      </c>
      <c r="F2793" s="25">
        <v>23438</v>
      </c>
      <c r="G2793" s="23">
        <f t="shared" ca="1" si="203"/>
        <v>57.133734826547432</v>
      </c>
      <c r="H2793" s="23" t="str">
        <f t="shared" ca="1" si="204"/>
        <v>51-60</v>
      </c>
      <c r="I2793" s="24" t="s">
        <v>1322</v>
      </c>
      <c r="J2793" s="24" t="s">
        <v>50</v>
      </c>
      <c r="K2793" s="24" t="s">
        <v>43</v>
      </c>
      <c r="L2793" s="24" t="s">
        <v>44</v>
      </c>
      <c r="M2793" s="24" t="s">
        <v>45</v>
      </c>
      <c r="N2793" s="23">
        <v>12</v>
      </c>
      <c r="O2793" s="22" t="str">
        <f>VLOOKUP(A2793,[1]CustomerAddress!$A$1:$F$3997,2)</f>
        <v>03 Ohio Lane</v>
      </c>
      <c r="P2793" s="22">
        <f>VLOOKUP(A2793,[1]CustomerAddress!$A$1:$F$3997,3)</f>
        <v>3081</v>
      </c>
      <c r="Q2793" s="22" t="str">
        <f>VLOOKUP(A2793,[1]CustomerAddress!$A$1:$F$3997,4)</f>
        <v>VIC</v>
      </c>
      <c r="R2793" s="22" t="str">
        <f>VLOOKUP(A2793,[1]CustomerAddress!$A$1:$F$3997,5)</f>
        <v>Australia</v>
      </c>
      <c r="S2793" s="22">
        <f>VLOOKUP(A2793,[1]CustomerAddress!$A$1:$F$3997,6)</f>
        <v>9</v>
      </c>
      <c r="T2793" s="22" t="str">
        <f>VLOOKUP(A2793,Labels!$A$5:$I$3497,9)</f>
        <v>Evasive Customer</v>
      </c>
    </row>
    <row r="2794" spans="1:20" s="22" customFormat="1" ht="15.75" hidden="1" customHeight="1" x14ac:dyDescent="0.25">
      <c r="A2794" s="23">
        <v>2793</v>
      </c>
      <c r="B2794" s="24" t="s">
        <v>622</v>
      </c>
      <c r="C2794" s="24" t="s">
        <v>5235</v>
      </c>
      <c r="D2794" s="24" t="s">
        <v>48</v>
      </c>
      <c r="E2794" s="23">
        <v>77</v>
      </c>
      <c r="F2794" s="25">
        <v>26100</v>
      </c>
      <c r="G2794" s="23">
        <f t="shared" ca="1" si="203"/>
        <v>49.840584141615928</v>
      </c>
      <c r="H2794" s="23"/>
      <c r="I2794" s="24" t="s">
        <v>127</v>
      </c>
      <c r="J2794" s="24" t="s">
        <v>42</v>
      </c>
      <c r="K2794" s="24" t="s">
        <v>62</v>
      </c>
      <c r="L2794" s="24" t="s">
        <v>44</v>
      </c>
      <c r="M2794" s="24" t="s">
        <v>45</v>
      </c>
      <c r="N2794" s="23">
        <v>14</v>
      </c>
    </row>
    <row r="2795" spans="1:20" s="22" customFormat="1" ht="15.75" customHeight="1" x14ac:dyDescent="0.25">
      <c r="A2795" s="23">
        <v>2794</v>
      </c>
      <c r="B2795" s="24" t="s">
        <v>5236</v>
      </c>
      <c r="C2795" s="24" t="s">
        <v>5237</v>
      </c>
      <c r="D2795" s="24" t="s">
        <v>40</v>
      </c>
      <c r="E2795" s="23">
        <v>41</v>
      </c>
      <c r="F2795" s="25">
        <v>27704</v>
      </c>
      <c r="G2795" s="23">
        <f t="shared" ca="1" si="203"/>
        <v>45.446063593670722</v>
      </c>
      <c r="H2795" s="23" t="str">
        <f t="shared" ref="H2795:H2823" ca="1" si="205">IF(G2795&lt;=10,"0-10",IF(AND(G2795&gt;10,G2795&lt;=20),"11-20",IF(AND(G2795&gt;20,G2795&lt;=30),"21-30",IF(AND(G2795&gt;30,G2795&lt;=40),"31-40",IF(AND(G2795&gt;40,G2795&lt;=50),"41-50",IF(AND(G2795&gt;50,G2795&lt;=60),"51-60",IF(AND(G2795&gt;60,G2795&lt;=70),"61-70",IF(AND(G2795&gt;70,G2795&lt;=80),"71-80",IF(AND(G2795&gt;80,G2795&lt;=90),"81-90",IF(G2795&gt;90,"91-100"))))))))))</f>
        <v>41-50</v>
      </c>
      <c r="I2795" s="24" t="s">
        <v>157</v>
      </c>
      <c r="J2795" s="24" t="s">
        <v>42</v>
      </c>
      <c r="K2795" s="24" t="s">
        <v>43</v>
      </c>
      <c r="L2795" s="24" t="s">
        <v>44</v>
      </c>
      <c r="M2795" s="24" t="s">
        <v>45</v>
      </c>
      <c r="N2795" s="23">
        <v>18</v>
      </c>
      <c r="O2795" s="22" t="str">
        <f>VLOOKUP(A2795,[1]CustomerAddress!$A$1:$F$3997,2)</f>
        <v>01209 Southridge Hill</v>
      </c>
      <c r="P2795" s="22">
        <f>VLOOKUP(A2795,[1]CustomerAddress!$A$1:$F$3997,3)</f>
        <v>2216</v>
      </c>
      <c r="Q2795" s="22" t="str">
        <f>VLOOKUP(A2795,[1]CustomerAddress!$A$1:$F$3997,4)</f>
        <v>NSW</v>
      </c>
      <c r="R2795" s="22" t="str">
        <f>VLOOKUP(A2795,[1]CustomerAddress!$A$1:$F$3997,5)</f>
        <v>Australia</v>
      </c>
      <c r="S2795" s="22">
        <f>VLOOKUP(A2795,[1]CustomerAddress!$A$1:$F$3997,6)</f>
        <v>8</v>
      </c>
      <c r="T2795" s="22" t="str">
        <f>VLOOKUP(A2795,Labels!$A$5:$I$3497,9)</f>
        <v>Very Loyal</v>
      </c>
    </row>
    <row r="2796" spans="1:20" s="22" customFormat="1" ht="15.75" customHeight="1" x14ac:dyDescent="0.25">
      <c r="A2796" s="23">
        <v>2795</v>
      </c>
      <c r="B2796" s="24" t="s">
        <v>5109</v>
      </c>
      <c r="C2796" s="24" t="s">
        <v>5238</v>
      </c>
      <c r="D2796" s="24" t="s">
        <v>40</v>
      </c>
      <c r="E2796" s="23">
        <v>9</v>
      </c>
      <c r="F2796" s="25">
        <v>24208</v>
      </c>
      <c r="G2796" s="23">
        <f t="shared" ca="1" si="203"/>
        <v>55.024145785451537</v>
      </c>
      <c r="H2796" s="23" t="str">
        <f t="shared" ca="1" si="205"/>
        <v>51-60</v>
      </c>
      <c r="I2796" s="24" t="s">
        <v>5066</v>
      </c>
      <c r="J2796" s="24" t="s">
        <v>50</v>
      </c>
      <c r="K2796" s="24" t="s">
        <v>43</v>
      </c>
      <c r="L2796" s="24" t="s">
        <v>44</v>
      </c>
      <c r="M2796" s="24" t="s">
        <v>57</v>
      </c>
      <c r="N2796" s="23">
        <v>17</v>
      </c>
      <c r="O2796" s="22" t="str">
        <f>VLOOKUP(A2796,[1]CustomerAddress!$A$1:$F$3997,2)</f>
        <v>4903 Hoepker Terrace</v>
      </c>
      <c r="P2796" s="22">
        <f>VLOOKUP(A2796,[1]CustomerAddress!$A$1:$F$3997,3)</f>
        <v>3500</v>
      </c>
      <c r="Q2796" s="22" t="str">
        <f>VLOOKUP(A2796,[1]CustomerAddress!$A$1:$F$3997,4)</f>
        <v>VIC</v>
      </c>
      <c r="R2796" s="22" t="str">
        <f>VLOOKUP(A2796,[1]CustomerAddress!$A$1:$F$3997,5)</f>
        <v>Australia</v>
      </c>
      <c r="S2796" s="22">
        <f>VLOOKUP(A2796,[1]CustomerAddress!$A$1:$F$3997,6)</f>
        <v>3</v>
      </c>
      <c r="T2796" s="22" t="str">
        <f>VLOOKUP(A2796,Labels!$A$5:$I$3497,9)</f>
        <v>Lost Customer</v>
      </c>
    </row>
    <row r="2797" spans="1:20" s="22" customFormat="1" ht="15.75" customHeight="1" x14ac:dyDescent="0.25">
      <c r="A2797" s="23">
        <v>2796</v>
      </c>
      <c r="B2797" s="24" t="s">
        <v>5239</v>
      </c>
      <c r="C2797" s="24" t="s">
        <v>1699</v>
      </c>
      <c r="D2797" s="24" t="s">
        <v>40</v>
      </c>
      <c r="E2797" s="23">
        <v>52</v>
      </c>
      <c r="F2797" s="25">
        <v>28430</v>
      </c>
      <c r="G2797" s="23">
        <f t="shared" ca="1" si="203"/>
        <v>43.457022497780308</v>
      </c>
      <c r="H2797" s="23" t="str">
        <f t="shared" ca="1" si="205"/>
        <v>41-50</v>
      </c>
      <c r="I2797" s="24" t="s">
        <v>2943</v>
      </c>
      <c r="J2797" s="24" t="s">
        <v>84</v>
      </c>
      <c r="K2797" s="24" t="s">
        <v>43</v>
      </c>
      <c r="L2797" s="24" t="s">
        <v>44</v>
      </c>
      <c r="M2797" s="24" t="s">
        <v>57</v>
      </c>
      <c r="N2797" s="23">
        <v>9</v>
      </c>
      <c r="O2797" s="22" t="str">
        <f>VLOOKUP(A2797,[1]CustomerAddress!$A$1:$F$3997,2)</f>
        <v>149 Browning Terrace</v>
      </c>
      <c r="P2797" s="22">
        <f>VLOOKUP(A2797,[1]CustomerAddress!$A$1:$F$3997,3)</f>
        <v>2343</v>
      </c>
      <c r="Q2797" s="22" t="str">
        <f>VLOOKUP(A2797,[1]CustomerAddress!$A$1:$F$3997,4)</f>
        <v>NSW</v>
      </c>
      <c r="R2797" s="22" t="str">
        <f>VLOOKUP(A2797,[1]CustomerAddress!$A$1:$F$3997,5)</f>
        <v>Australia</v>
      </c>
      <c r="S2797" s="22">
        <f>VLOOKUP(A2797,[1]CustomerAddress!$A$1:$F$3997,6)</f>
        <v>2</v>
      </c>
      <c r="T2797" s="22" t="str">
        <f>VLOOKUP(A2797,Labels!$A$5:$I$3497,9)</f>
        <v>Very Loyal</v>
      </c>
    </row>
    <row r="2798" spans="1:20" s="22" customFormat="1" ht="15.75" customHeight="1" x14ac:dyDescent="0.25">
      <c r="A2798" s="23">
        <v>2797</v>
      </c>
      <c r="B2798" s="24" t="s">
        <v>5240</v>
      </c>
      <c r="C2798" s="24" t="s">
        <v>5241</v>
      </c>
      <c r="D2798" s="24" t="s">
        <v>40</v>
      </c>
      <c r="E2798" s="23">
        <v>6</v>
      </c>
      <c r="F2798" s="25">
        <v>31300</v>
      </c>
      <c r="G2798" s="23">
        <f t="shared" ca="1" si="203"/>
        <v>35.594008799150174</v>
      </c>
      <c r="H2798" s="23" t="str">
        <f t="shared" ca="1" si="205"/>
        <v>31-40</v>
      </c>
      <c r="J2798" s="24" t="s">
        <v>56</v>
      </c>
      <c r="K2798" s="24" t="s">
        <v>43</v>
      </c>
      <c r="L2798" s="24" t="s">
        <v>44</v>
      </c>
      <c r="M2798" s="24" t="s">
        <v>45</v>
      </c>
      <c r="N2798" s="23">
        <v>14</v>
      </c>
      <c r="O2798" s="22" t="str">
        <f>VLOOKUP(A2798,[1]CustomerAddress!$A$1:$F$3997,2)</f>
        <v>48948 Little Fleur Alley</v>
      </c>
      <c r="P2798" s="22">
        <f>VLOOKUP(A2798,[1]CustomerAddress!$A$1:$F$3997,3)</f>
        <v>3134</v>
      </c>
      <c r="Q2798" s="22" t="str">
        <f>VLOOKUP(A2798,[1]CustomerAddress!$A$1:$F$3997,4)</f>
        <v>VIC</v>
      </c>
      <c r="R2798" s="22" t="str">
        <f>VLOOKUP(A2798,[1]CustomerAddress!$A$1:$F$3997,5)</f>
        <v>Australia</v>
      </c>
      <c r="S2798" s="22">
        <f>VLOOKUP(A2798,[1]CustomerAddress!$A$1:$F$3997,6)</f>
        <v>7</v>
      </c>
      <c r="T2798" s="22" t="str">
        <f>VLOOKUP(A2798,Labels!$A$5:$I$3497,9)</f>
        <v>High Risk Customer</v>
      </c>
    </row>
    <row r="2799" spans="1:20" s="22" customFormat="1" ht="15.75" customHeight="1" x14ac:dyDescent="0.25">
      <c r="A2799" s="23">
        <v>2798</v>
      </c>
      <c r="B2799" s="24" t="s">
        <v>937</v>
      </c>
      <c r="C2799" s="24" t="s">
        <v>5242</v>
      </c>
      <c r="D2799" s="24" t="s">
        <v>48</v>
      </c>
      <c r="E2799" s="23">
        <v>59</v>
      </c>
      <c r="F2799" s="25">
        <v>23792</v>
      </c>
      <c r="G2799" s="23">
        <f t="shared" ca="1" si="203"/>
        <v>56.163871812848804</v>
      </c>
      <c r="H2799" s="23" t="str">
        <f t="shared" ca="1" si="205"/>
        <v>51-60</v>
      </c>
      <c r="I2799" s="24" t="s">
        <v>410</v>
      </c>
      <c r="J2799" s="24" t="s">
        <v>75</v>
      </c>
      <c r="K2799" s="24" t="s">
        <v>66</v>
      </c>
      <c r="L2799" s="24" t="s">
        <v>44</v>
      </c>
      <c r="M2799" s="24" t="s">
        <v>45</v>
      </c>
      <c r="N2799" s="23">
        <v>5</v>
      </c>
      <c r="O2799" s="22" t="str">
        <f>VLOOKUP(A2799,[1]CustomerAddress!$A$1:$F$3997,2)</f>
        <v>4 Rieder Drive</v>
      </c>
      <c r="P2799" s="22">
        <f>VLOOKUP(A2799,[1]CustomerAddress!$A$1:$F$3997,3)</f>
        <v>3064</v>
      </c>
      <c r="Q2799" s="22" t="str">
        <f>VLOOKUP(A2799,[1]CustomerAddress!$A$1:$F$3997,4)</f>
        <v>VIC</v>
      </c>
      <c r="R2799" s="22" t="str">
        <f>VLOOKUP(A2799,[1]CustomerAddress!$A$1:$F$3997,5)</f>
        <v>Australia</v>
      </c>
      <c r="S2799" s="22">
        <f>VLOOKUP(A2799,[1]CustomerAddress!$A$1:$F$3997,6)</f>
        <v>5</v>
      </c>
      <c r="T2799" s="22" t="str">
        <f>VLOOKUP(A2799,Labels!$A$5:$I$3497,9)</f>
        <v>Evasive Customer</v>
      </c>
    </row>
    <row r="2800" spans="1:20" s="22" customFormat="1" ht="15.75" customHeight="1" x14ac:dyDescent="0.25">
      <c r="A2800" s="23">
        <v>2799</v>
      </c>
      <c r="B2800" s="24" t="s">
        <v>5243</v>
      </c>
      <c r="C2800" s="24" t="s">
        <v>5244</v>
      </c>
      <c r="D2800" s="24" t="s">
        <v>40</v>
      </c>
      <c r="E2800" s="23">
        <v>80</v>
      </c>
      <c r="F2800" s="25">
        <v>26972</v>
      </c>
      <c r="G2800" s="23">
        <f t="shared" ca="1" si="203"/>
        <v>47.451543045725515</v>
      </c>
      <c r="H2800" s="23" t="str">
        <f t="shared" ca="1" si="205"/>
        <v>41-50</v>
      </c>
      <c r="I2800" s="24" t="s">
        <v>253</v>
      </c>
      <c r="J2800" s="24" t="s">
        <v>61</v>
      </c>
      <c r="K2800" s="24" t="s">
        <v>43</v>
      </c>
      <c r="L2800" s="24" t="s">
        <v>44</v>
      </c>
      <c r="M2800" s="24" t="s">
        <v>45</v>
      </c>
      <c r="N2800" s="23">
        <v>18</v>
      </c>
      <c r="O2800" s="22" t="str">
        <f>VLOOKUP(A2800,[1]CustomerAddress!$A$1:$F$3997,2)</f>
        <v>7 Sunbrook Terrace</v>
      </c>
      <c r="P2800" s="22">
        <f>VLOOKUP(A2800,[1]CustomerAddress!$A$1:$F$3997,3)</f>
        <v>2200</v>
      </c>
      <c r="Q2800" s="22" t="str">
        <f>VLOOKUP(A2800,[1]CustomerAddress!$A$1:$F$3997,4)</f>
        <v>NSW</v>
      </c>
      <c r="R2800" s="22" t="str">
        <f>VLOOKUP(A2800,[1]CustomerAddress!$A$1:$F$3997,5)</f>
        <v>Australia</v>
      </c>
      <c r="S2800" s="22">
        <f>VLOOKUP(A2800,[1]CustomerAddress!$A$1:$F$3997,6)</f>
        <v>9</v>
      </c>
      <c r="T2800" s="22" t="str">
        <f>VLOOKUP(A2800,Labels!$A$5:$I$3497,9)</f>
        <v>Recent Customer</v>
      </c>
    </row>
    <row r="2801" spans="1:20" s="22" customFormat="1" ht="15.75" customHeight="1" x14ac:dyDescent="0.25">
      <c r="A2801" s="23">
        <v>2800</v>
      </c>
      <c r="B2801" s="24" t="s">
        <v>4061</v>
      </c>
      <c r="C2801" s="24" t="s">
        <v>5245</v>
      </c>
      <c r="D2801" s="24" t="s">
        <v>40</v>
      </c>
      <c r="E2801" s="23">
        <v>29</v>
      </c>
      <c r="F2801" s="25">
        <v>32151</v>
      </c>
      <c r="G2801" s="23">
        <f t="shared" ca="1" si="203"/>
        <v>33.262501949835105</v>
      </c>
      <c r="H2801" s="23" t="str">
        <f t="shared" ca="1" si="205"/>
        <v>31-40</v>
      </c>
      <c r="I2801" s="24" t="s">
        <v>438</v>
      </c>
      <c r="J2801" s="24" t="s">
        <v>50</v>
      </c>
      <c r="K2801" s="24" t="s">
        <v>43</v>
      </c>
      <c r="L2801" s="24" t="s">
        <v>44</v>
      </c>
      <c r="M2801" s="24" t="s">
        <v>57</v>
      </c>
      <c r="N2801" s="23">
        <v>2</v>
      </c>
      <c r="O2801" s="22" t="str">
        <f>VLOOKUP(A2801,[1]CustomerAddress!$A$1:$F$3997,2)</f>
        <v>28905 Hallows Avenue</v>
      </c>
      <c r="P2801" s="22">
        <f>VLOOKUP(A2801,[1]CustomerAddress!$A$1:$F$3997,3)</f>
        <v>2320</v>
      </c>
      <c r="Q2801" s="22" t="str">
        <f>VLOOKUP(A2801,[1]CustomerAddress!$A$1:$F$3997,4)</f>
        <v>NSW</v>
      </c>
      <c r="R2801" s="22" t="str">
        <f>VLOOKUP(A2801,[1]CustomerAddress!$A$1:$F$3997,5)</f>
        <v>Australia</v>
      </c>
      <c r="S2801" s="22">
        <f>VLOOKUP(A2801,[1]CustomerAddress!$A$1:$F$3997,6)</f>
        <v>5</v>
      </c>
      <c r="T2801" s="22" t="str">
        <f>VLOOKUP(A2801,Labels!$A$5:$I$3497,9)</f>
        <v>Late Bloomer</v>
      </c>
    </row>
    <row r="2802" spans="1:20" s="22" customFormat="1" ht="15.75" customHeight="1" x14ac:dyDescent="0.25">
      <c r="A2802" s="23">
        <v>2801</v>
      </c>
      <c r="B2802" s="24" t="s">
        <v>5200</v>
      </c>
      <c r="C2802" s="24" t="s">
        <v>5246</v>
      </c>
      <c r="D2802" s="24" t="s">
        <v>40</v>
      </c>
      <c r="E2802" s="23">
        <v>15</v>
      </c>
      <c r="F2802" s="25">
        <v>23768</v>
      </c>
      <c r="G2802" s="23">
        <f t="shared" ca="1" si="203"/>
        <v>56.229625237506333</v>
      </c>
      <c r="H2802" s="23" t="str">
        <f t="shared" ca="1" si="205"/>
        <v>51-60</v>
      </c>
      <c r="J2802" s="24" t="s">
        <v>42</v>
      </c>
      <c r="K2802" s="24" t="s">
        <v>43</v>
      </c>
      <c r="L2802" s="24" t="s">
        <v>44</v>
      </c>
      <c r="M2802" s="24" t="s">
        <v>57</v>
      </c>
      <c r="N2802" s="23">
        <v>10</v>
      </c>
      <c r="O2802" s="22" t="str">
        <f>VLOOKUP(A2802,[1]CustomerAddress!$A$1:$F$3997,2)</f>
        <v>9677 Hagan Lane</v>
      </c>
      <c r="P2802" s="22">
        <f>VLOOKUP(A2802,[1]CustomerAddress!$A$1:$F$3997,3)</f>
        <v>3212</v>
      </c>
      <c r="Q2802" s="22" t="str">
        <f>VLOOKUP(A2802,[1]CustomerAddress!$A$1:$F$3997,4)</f>
        <v>VIC</v>
      </c>
      <c r="R2802" s="22" t="str">
        <f>VLOOKUP(A2802,[1]CustomerAddress!$A$1:$F$3997,5)</f>
        <v>Australia</v>
      </c>
      <c r="S2802" s="22">
        <f>VLOOKUP(A2802,[1]CustomerAddress!$A$1:$F$3997,6)</f>
        <v>3</v>
      </c>
      <c r="T2802" s="22" t="str">
        <f>VLOOKUP(A2802,Labels!$A$5:$I$3497,9)</f>
        <v>Late Bloomer</v>
      </c>
    </row>
    <row r="2803" spans="1:20" s="22" customFormat="1" ht="15.75" customHeight="1" x14ac:dyDescent="0.25">
      <c r="A2803" s="23">
        <v>2802</v>
      </c>
      <c r="B2803" s="24" t="s">
        <v>1013</v>
      </c>
      <c r="C2803" s="24" t="s">
        <v>5247</v>
      </c>
      <c r="D2803" s="24" t="s">
        <v>40</v>
      </c>
      <c r="E2803" s="23">
        <v>36</v>
      </c>
      <c r="F2803" s="25">
        <v>35330</v>
      </c>
      <c r="G2803" s="23">
        <f t="shared" ca="1" si="203"/>
        <v>24.552912908739213</v>
      </c>
      <c r="H2803" s="23" t="str">
        <f t="shared" ca="1" si="205"/>
        <v>21-30</v>
      </c>
      <c r="I2803" s="24" t="s">
        <v>4240</v>
      </c>
      <c r="J2803" s="24" t="s">
        <v>50</v>
      </c>
      <c r="K2803" s="24" t="s">
        <v>43</v>
      </c>
      <c r="L2803" s="24" t="s">
        <v>44</v>
      </c>
      <c r="M2803" s="24" t="s">
        <v>57</v>
      </c>
      <c r="N2803" s="23">
        <v>3</v>
      </c>
      <c r="O2803" s="22" t="str">
        <f>VLOOKUP(A2803,[1]CustomerAddress!$A$1:$F$3997,2)</f>
        <v>07526 Union Lane</v>
      </c>
      <c r="P2803" s="22">
        <f>VLOOKUP(A2803,[1]CustomerAddress!$A$1:$F$3997,3)</f>
        <v>3377</v>
      </c>
      <c r="Q2803" s="22" t="str">
        <f>VLOOKUP(A2803,[1]CustomerAddress!$A$1:$F$3997,4)</f>
        <v>VIC</v>
      </c>
      <c r="R2803" s="22" t="str">
        <f>VLOOKUP(A2803,[1]CustomerAddress!$A$1:$F$3997,5)</f>
        <v>Australia</v>
      </c>
      <c r="S2803" s="22">
        <f>VLOOKUP(A2803,[1]CustomerAddress!$A$1:$F$3997,6)</f>
        <v>1</v>
      </c>
      <c r="T2803" s="22" t="str">
        <f>VLOOKUP(A2803,Labels!$A$5:$I$3497,9)</f>
        <v>Lost Customer</v>
      </c>
    </row>
    <row r="2804" spans="1:20" s="22" customFormat="1" ht="15.75" customHeight="1" x14ac:dyDescent="0.25">
      <c r="A2804" s="23">
        <v>2803</v>
      </c>
      <c r="B2804" s="24" t="s">
        <v>5248</v>
      </c>
      <c r="C2804" s="24" t="s">
        <v>5249</v>
      </c>
      <c r="D2804" s="24" t="s">
        <v>40</v>
      </c>
      <c r="E2804" s="23">
        <v>95</v>
      </c>
      <c r="F2804" s="25">
        <v>25841</v>
      </c>
      <c r="G2804" s="23">
        <f t="shared" ca="1" si="203"/>
        <v>50.550173182711816</v>
      </c>
      <c r="H2804" s="23" t="str">
        <f t="shared" ca="1" si="205"/>
        <v>51-60</v>
      </c>
      <c r="I2804" s="24" t="s">
        <v>60</v>
      </c>
      <c r="J2804" s="24" t="s">
        <v>65</v>
      </c>
      <c r="K2804" s="24" t="s">
        <v>43</v>
      </c>
      <c r="L2804" s="24" t="s">
        <v>44</v>
      </c>
      <c r="M2804" s="24" t="s">
        <v>45</v>
      </c>
      <c r="N2804" s="23">
        <v>11</v>
      </c>
      <c r="O2804" s="22" t="str">
        <f>VLOOKUP(A2804,[1]CustomerAddress!$A$1:$F$3997,2)</f>
        <v>53245 Mesta Street</v>
      </c>
      <c r="P2804" s="22">
        <f>VLOOKUP(A2804,[1]CustomerAddress!$A$1:$F$3997,3)</f>
        <v>3207</v>
      </c>
      <c r="Q2804" s="22" t="str">
        <f>VLOOKUP(A2804,[1]CustomerAddress!$A$1:$F$3997,4)</f>
        <v>VIC</v>
      </c>
      <c r="R2804" s="22" t="str">
        <f>VLOOKUP(A2804,[1]CustomerAddress!$A$1:$F$3997,5)</f>
        <v>Australia</v>
      </c>
      <c r="S2804" s="22">
        <f>VLOOKUP(A2804,[1]CustomerAddress!$A$1:$F$3997,6)</f>
        <v>6</v>
      </c>
      <c r="T2804" s="22" t="str">
        <f>VLOOKUP(A2804,Labels!$A$5:$I$3497,9)</f>
        <v>Late Bloomer</v>
      </c>
    </row>
    <row r="2805" spans="1:20" s="22" customFormat="1" ht="15.75" customHeight="1" x14ac:dyDescent="0.25">
      <c r="A2805" s="23">
        <v>2804</v>
      </c>
      <c r="B2805" s="24" t="s">
        <v>5250</v>
      </c>
      <c r="C2805" s="24" t="s">
        <v>5251</v>
      </c>
      <c r="D2805" s="24" t="s">
        <v>48</v>
      </c>
      <c r="E2805" s="23">
        <v>61</v>
      </c>
      <c r="F2805" s="25">
        <v>23626</v>
      </c>
      <c r="G2805" s="23">
        <f t="shared" ca="1" si="203"/>
        <v>56.618666333396746</v>
      </c>
      <c r="H2805" s="23" t="str">
        <f t="shared" ca="1" si="205"/>
        <v>51-60</v>
      </c>
      <c r="I2805" s="24" t="s">
        <v>320</v>
      </c>
      <c r="J2805" s="24" t="s">
        <v>61</v>
      </c>
      <c r="K2805" s="24" t="s">
        <v>43</v>
      </c>
      <c r="L2805" s="24" t="s">
        <v>44</v>
      </c>
      <c r="M2805" s="24" t="s">
        <v>45</v>
      </c>
      <c r="N2805" s="23">
        <v>5</v>
      </c>
      <c r="O2805" s="22" t="str">
        <f>VLOOKUP(A2805,[1]CustomerAddress!$A$1:$F$3997,2)</f>
        <v>2 Elka Trail</v>
      </c>
      <c r="P2805" s="22">
        <f>VLOOKUP(A2805,[1]CustomerAddress!$A$1:$F$3997,3)</f>
        <v>2770</v>
      </c>
      <c r="Q2805" s="22" t="str">
        <f>VLOOKUP(A2805,[1]CustomerAddress!$A$1:$F$3997,4)</f>
        <v>NSW</v>
      </c>
      <c r="R2805" s="22" t="str">
        <f>VLOOKUP(A2805,[1]CustomerAddress!$A$1:$F$3997,5)</f>
        <v>Australia</v>
      </c>
      <c r="S2805" s="22">
        <f>VLOOKUP(A2805,[1]CustomerAddress!$A$1:$F$3997,6)</f>
        <v>8</v>
      </c>
      <c r="T2805" s="22" t="str">
        <f>VLOOKUP(A2805,Labels!$A$5:$I$3497,9)</f>
        <v>Losing Customer</v>
      </c>
    </row>
    <row r="2806" spans="1:20" s="22" customFormat="1" ht="15.75" customHeight="1" x14ac:dyDescent="0.25">
      <c r="A2806" s="23">
        <v>2805</v>
      </c>
      <c r="B2806" s="24" t="s">
        <v>5252</v>
      </c>
      <c r="C2806" s="24" t="s">
        <v>5253</v>
      </c>
      <c r="D2806" s="24" t="s">
        <v>40</v>
      </c>
      <c r="E2806" s="23">
        <v>0</v>
      </c>
      <c r="F2806" s="25">
        <v>33782</v>
      </c>
      <c r="G2806" s="23">
        <f t="shared" ca="1" si="203"/>
        <v>28.79400879915017</v>
      </c>
      <c r="H2806" s="23" t="str">
        <f t="shared" ca="1" si="205"/>
        <v>21-30</v>
      </c>
      <c r="J2806" s="24" t="s">
        <v>84</v>
      </c>
      <c r="K2806" s="24" t="s">
        <v>66</v>
      </c>
      <c r="L2806" s="24" t="s">
        <v>44</v>
      </c>
      <c r="M2806" s="24" t="s">
        <v>57</v>
      </c>
      <c r="N2806" s="23">
        <v>4</v>
      </c>
      <c r="O2806" s="22" t="str">
        <f>VLOOKUP(A2806,[1]CustomerAddress!$A$1:$F$3997,2)</f>
        <v>4672 Morningstar Circle</v>
      </c>
      <c r="P2806" s="22">
        <f>VLOOKUP(A2806,[1]CustomerAddress!$A$1:$F$3997,3)</f>
        <v>2760</v>
      </c>
      <c r="Q2806" s="22" t="str">
        <f>VLOOKUP(A2806,[1]CustomerAddress!$A$1:$F$3997,4)</f>
        <v>NSW</v>
      </c>
      <c r="R2806" s="22" t="str">
        <f>VLOOKUP(A2806,[1]CustomerAddress!$A$1:$F$3997,5)</f>
        <v>Australia</v>
      </c>
      <c r="S2806" s="22">
        <f>VLOOKUP(A2806,[1]CustomerAddress!$A$1:$F$3997,6)</f>
        <v>7</v>
      </c>
      <c r="T2806" s="22" t="str">
        <f>VLOOKUP(A2806,Labels!$A$5:$I$3497,9)</f>
        <v>Becoming Loyal</v>
      </c>
    </row>
    <row r="2807" spans="1:20" s="22" customFormat="1" ht="15.75" customHeight="1" x14ac:dyDescent="0.25">
      <c r="A2807" s="23">
        <v>2806</v>
      </c>
      <c r="B2807" s="24" t="s">
        <v>5254</v>
      </c>
      <c r="C2807" s="24" t="s">
        <v>5255</v>
      </c>
      <c r="D2807" s="24" t="s">
        <v>48</v>
      </c>
      <c r="E2807" s="23">
        <v>60</v>
      </c>
      <c r="F2807" s="25">
        <v>31550</v>
      </c>
      <c r="G2807" s="23">
        <f t="shared" ca="1" si="203"/>
        <v>34.909077292300857</v>
      </c>
      <c r="H2807" s="23" t="str">
        <f t="shared" ca="1" si="205"/>
        <v>31-40</v>
      </c>
      <c r="I2807" s="24" t="s">
        <v>540</v>
      </c>
      <c r="J2807" s="24" t="s">
        <v>84</v>
      </c>
      <c r="K2807" s="24" t="s">
        <v>43</v>
      </c>
      <c r="L2807" s="24" t="s">
        <v>44</v>
      </c>
      <c r="M2807" s="24" t="s">
        <v>45</v>
      </c>
      <c r="N2807" s="23">
        <v>3</v>
      </c>
      <c r="O2807" s="22" t="str">
        <f>VLOOKUP(A2807,[1]CustomerAddress!$A$1:$F$3997,2)</f>
        <v>3140 Hudson Road</v>
      </c>
      <c r="P2807" s="22">
        <f>VLOOKUP(A2807,[1]CustomerAddress!$A$1:$F$3997,3)</f>
        <v>3130</v>
      </c>
      <c r="Q2807" s="22" t="str">
        <f>VLOOKUP(A2807,[1]CustomerAddress!$A$1:$F$3997,4)</f>
        <v>VIC</v>
      </c>
      <c r="R2807" s="22" t="str">
        <f>VLOOKUP(A2807,[1]CustomerAddress!$A$1:$F$3997,5)</f>
        <v>Australia</v>
      </c>
      <c r="S2807" s="22">
        <f>VLOOKUP(A2807,[1]CustomerAddress!$A$1:$F$3997,6)</f>
        <v>5</v>
      </c>
      <c r="T2807" s="22" t="str">
        <f>VLOOKUP(A2807,Labels!$A$5:$I$3497,9)</f>
        <v>Losing Customer</v>
      </c>
    </row>
    <row r="2808" spans="1:20" s="22" customFormat="1" ht="15.75" customHeight="1" x14ac:dyDescent="0.25">
      <c r="A2808" s="23">
        <v>2807</v>
      </c>
      <c r="B2808" s="24" t="s">
        <v>5256</v>
      </c>
      <c r="C2808" s="24" t="s">
        <v>5257</v>
      </c>
      <c r="D2808" s="24" t="s">
        <v>40</v>
      </c>
      <c r="E2808" s="23">
        <v>9</v>
      </c>
      <c r="F2808" s="25">
        <v>20989</v>
      </c>
      <c r="G2808" s="23">
        <f t="shared" ca="1" si="203"/>
        <v>63.843323867643321</v>
      </c>
      <c r="H2808" s="23" t="str">
        <f t="shared" ca="1" si="205"/>
        <v>61-70</v>
      </c>
      <c r="I2808" s="24" t="s">
        <v>60</v>
      </c>
      <c r="J2808" s="24" t="s">
        <v>84</v>
      </c>
      <c r="K2808" s="24" t="s">
        <v>43</v>
      </c>
      <c r="L2808" s="24" t="s">
        <v>44</v>
      </c>
      <c r="M2808" s="24" t="s">
        <v>45</v>
      </c>
      <c r="N2808" s="23">
        <v>11</v>
      </c>
      <c r="O2808" s="22" t="str">
        <f>VLOOKUP(A2808,[1]CustomerAddress!$A$1:$F$3997,2)</f>
        <v>441 Superior Junction</v>
      </c>
      <c r="P2808" s="22">
        <f>VLOOKUP(A2808,[1]CustomerAddress!$A$1:$F$3997,3)</f>
        <v>2320</v>
      </c>
      <c r="Q2808" s="22" t="str">
        <f>VLOOKUP(A2808,[1]CustomerAddress!$A$1:$F$3997,4)</f>
        <v>NSW</v>
      </c>
      <c r="R2808" s="22" t="str">
        <f>VLOOKUP(A2808,[1]CustomerAddress!$A$1:$F$3997,5)</f>
        <v>Australia</v>
      </c>
      <c r="S2808" s="22">
        <f>VLOOKUP(A2808,[1]CustomerAddress!$A$1:$F$3997,6)</f>
        <v>6</v>
      </c>
      <c r="T2808" s="22" t="str">
        <f>VLOOKUP(A2808,Labels!$A$5:$I$3497,9)</f>
        <v>Lost Customer</v>
      </c>
    </row>
    <row r="2809" spans="1:20" s="22" customFormat="1" ht="15.75" customHeight="1" x14ac:dyDescent="0.25">
      <c r="A2809" s="23">
        <v>2808</v>
      </c>
      <c r="B2809" s="24" t="s">
        <v>5258</v>
      </c>
      <c r="C2809" s="24" t="s">
        <v>5259</v>
      </c>
      <c r="D2809" s="24" t="s">
        <v>48</v>
      </c>
      <c r="E2809" s="23">
        <v>68</v>
      </c>
      <c r="F2809" s="25">
        <v>37071</v>
      </c>
      <c r="G2809" s="23">
        <f t="shared" ca="1" si="203"/>
        <v>19.78304989504058</v>
      </c>
      <c r="H2809" s="23" t="str">
        <f t="shared" ca="1" si="205"/>
        <v>11-20</v>
      </c>
      <c r="I2809" s="24" t="s">
        <v>577</v>
      </c>
      <c r="J2809" s="24" t="s">
        <v>50</v>
      </c>
      <c r="K2809" s="24" t="s">
        <v>43</v>
      </c>
      <c r="L2809" s="24" t="s">
        <v>44</v>
      </c>
      <c r="M2809" s="24" t="s">
        <v>45</v>
      </c>
      <c r="N2809" s="23">
        <v>1</v>
      </c>
      <c r="O2809" s="22" t="str">
        <f>VLOOKUP(A2809,[1]CustomerAddress!$A$1:$F$3997,2)</f>
        <v>1 Elgar Street</v>
      </c>
      <c r="P2809" s="22">
        <f>VLOOKUP(A2809,[1]CustomerAddress!$A$1:$F$3997,3)</f>
        <v>2010</v>
      </c>
      <c r="Q2809" s="22" t="str">
        <f>VLOOKUP(A2809,[1]CustomerAddress!$A$1:$F$3997,4)</f>
        <v>NSW</v>
      </c>
      <c r="R2809" s="22" t="str">
        <f>VLOOKUP(A2809,[1]CustomerAddress!$A$1:$F$3997,5)</f>
        <v>Australia</v>
      </c>
      <c r="S2809" s="22">
        <f>VLOOKUP(A2809,[1]CustomerAddress!$A$1:$F$3997,6)</f>
        <v>9</v>
      </c>
      <c r="T2809" s="22" t="str">
        <f>VLOOKUP(A2809,Labels!$A$5:$I$3497,9)</f>
        <v>Becoming Loyal</v>
      </c>
    </row>
    <row r="2810" spans="1:20" s="22" customFormat="1" ht="15.75" customHeight="1" x14ac:dyDescent="0.25">
      <c r="A2810" s="23">
        <v>2809</v>
      </c>
      <c r="B2810" s="24" t="s">
        <v>5260</v>
      </c>
      <c r="C2810" s="24" t="s">
        <v>5261</v>
      </c>
      <c r="D2810" s="24" t="s">
        <v>40</v>
      </c>
      <c r="E2810" s="23">
        <v>44</v>
      </c>
      <c r="F2810" s="25">
        <v>25426</v>
      </c>
      <c r="G2810" s="23">
        <f t="shared" ca="1" si="203"/>
        <v>51.687159484081675</v>
      </c>
      <c r="H2810" s="23" t="str">
        <f t="shared" ca="1" si="205"/>
        <v>51-60</v>
      </c>
      <c r="I2810" s="24" t="s">
        <v>842</v>
      </c>
      <c r="J2810" s="24" t="s">
        <v>65</v>
      </c>
      <c r="K2810" s="24" t="s">
        <v>43</v>
      </c>
      <c r="L2810" s="24" t="s">
        <v>44</v>
      </c>
      <c r="M2810" s="24" t="s">
        <v>57</v>
      </c>
      <c r="N2810" s="23">
        <v>10</v>
      </c>
      <c r="O2810" s="22" t="str">
        <f>VLOOKUP(A2810,[1]CustomerAddress!$A$1:$F$3997,2)</f>
        <v>46 Independence Parkway</v>
      </c>
      <c r="P2810" s="22">
        <f>VLOOKUP(A2810,[1]CustomerAddress!$A$1:$F$3997,3)</f>
        <v>3065</v>
      </c>
      <c r="Q2810" s="22" t="str">
        <f>VLOOKUP(A2810,[1]CustomerAddress!$A$1:$F$3997,4)</f>
        <v>VIC</v>
      </c>
      <c r="R2810" s="22" t="str">
        <f>VLOOKUP(A2810,[1]CustomerAddress!$A$1:$F$3997,5)</f>
        <v>Australia</v>
      </c>
      <c r="S2810" s="22">
        <f>VLOOKUP(A2810,[1]CustomerAddress!$A$1:$F$3997,6)</f>
        <v>12</v>
      </c>
      <c r="T2810" s="22" t="str">
        <f>VLOOKUP(A2810,Labels!$A$5:$I$3497,9)</f>
        <v>Almost Lost Customer</v>
      </c>
    </row>
    <row r="2811" spans="1:20" s="22" customFormat="1" ht="15.75" customHeight="1" x14ac:dyDescent="0.25">
      <c r="A2811" s="23">
        <v>2810</v>
      </c>
      <c r="B2811" s="24" t="s">
        <v>1528</v>
      </c>
      <c r="C2811" s="24" t="s">
        <v>5262</v>
      </c>
      <c r="D2811" s="24" t="s">
        <v>48</v>
      </c>
      <c r="E2811" s="23">
        <v>27</v>
      </c>
      <c r="F2811" s="25">
        <v>22519</v>
      </c>
      <c r="G2811" s="23">
        <f t="shared" ca="1" si="203"/>
        <v>59.651543045725511</v>
      </c>
      <c r="H2811" s="23" t="str">
        <f t="shared" ca="1" si="205"/>
        <v>51-60</v>
      </c>
      <c r="J2811" s="24" t="s">
        <v>54</v>
      </c>
      <c r="K2811" s="24" t="s">
        <v>43</v>
      </c>
      <c r="L2811" s="24" t="s">
        <v>44</v>
      </c>
      <c r="M2811" s="24" t="s">
        <v>45</v>
      </c>
      <c r="N2811" s="23">
        <v>15</v>
      </c>
      <c r="O2811" s="22" t="str">
        <f>VLOOKUP(A2811,[1]CustomerAddress!$A$1:$F$3997,2)</f>
        <v>453 Gina Avenue</v>
      </c>
      <c r="P2811" s="22">
        <f>VLOOKUP(A2811,[1]CustomerAddress!$A$1:$F$3997,3)</f>
        <v>3141</v>
      </c>
      <c r="Q2811" s="22" t="str">
        <f>VLOOKUP(A2811,[1]CustomerAddress!$A$1:$F$3997,4)</f>
        <v>VIC</v>
      </c>
      <c r="R2811" s="22" t="str">
        <f>VLOOKUP(A2811,[1]CustomerAddress!$A$1:$F$3997,5)</f>
        <v>Australia</v>
      </c>
      <c r="S2811" s="22">
        <f>VLOOKUP(A2811,[1]CustomerAddress!$A$1:$F$3997,6)</f>
        <v>8</v>
      </c>
      <c r="T2811" s="22" t="str">
        <f>VLOOKUP(A2811,Labels!$A$5:$I$3497,9)</f>
        <v>High Risk Customer</v>
      </c>
    </row>
    <row r="2812" spans="1:20" s="22" customFormat="1" ht="15.75" customHeight="1" x14ac:dyDescent="0.25">
      <c r="A2812" s="23">
        <v>2811</v>
      </c>
      <c r="B2812" s="24" t="s">
        <v>4888</v>
      </c>
      <c r="C2812" s="24" t="s">
        <v>5263</v>
      </c>
      <c r="D2812" s="24" t="s">
        <v>40</v>
      </c>
      <c r="E2812" s="23">
        <v>29</v>
      </c>
      <c r="F2812" s="25">
        <v>28093</v>
      </c>
      <c r="G2812" s="23">
        <f t="shared" ca="1" si="203"/>
        <v>44.380310169013185</v>
      </c>
      <c r="H2812" s="23" t="str">
        <f t="shared" ca="1" si="205"/>
        <v>41-50</v>
      </c>
      <c r="I2812" s="24" t="s">
        <v>274</v>
      </c>
      <c r="J2812" s="24" t="s">
        <v>54</v>
      </c>
      <c r="K2812" s="24" t="s">
        <v>43</v>
      </c>
      <c r="L2812" s="24" t="s">
        <v>44</v>
      </c>
      <c r="M2812" s="24" t="s">
        <v>57</v>
      </c>
      <c r="N2812" s="23">
        <v>22</v>
      </c>
      <c r="O2812" s="22" t="str">
        <f>VLOOKUP(A2812,[1]CustomerAddress!$A$1:$F$3997,2)</f>
        <v>32 Banding Center</v>
      </c>
      <c r="P2812" s="22">
        <f>VLOOKUP(A2812,[1]CustomerAddress!$A$1:$F$3997,3)</f>
        <v>2141</v>
      </c>
      <c r="Q2812" s="22" t="str">
        <f>VLOOKUP(A2812,[1]CustomerAddress!$A$1:$F$3997,4)</f>
        <v>NSW</v>
      </c>
      <c r="R2812" s="22" t="str">
        <f>VLOOKUP(A2812,[1]CustomerAddress!$A$1:$F$3997,5)</f>
        <v>Australia</v>
      </c>
      <c r="S2812" s="22">
        <f>VLOOKUP(A2812,[1]CustomerAddress!$A$1:$F$3997,6)</f>
        <v>9</v>
      </c>
      <c r="T2812" s="22" t="str">
        <f>VLOOKUP(A2812,Labels!$A$5:$I$3497,9)</f>
        <v>Late Bloomer</v>
      </c>
    </row>
    <row r="2813" spans="1:20" s="22" customFormat="1" ht="15.75" customHeight="1" x14ac:dyDescent="0.25">
      <c r="A2813" s="23">
        <v>2812</v>
      </c>
      <c r="B2813" s="24" t="s">
        <v>5264</v>
      </c>
      <c r="C2813" s="24" t="s">
        <v>5265</v>
      </c>
      <c r="D2813" s="24" t="s">
        <v>40</v>
      </c>
      <c r="E2813" s="23">
        <v>16</v>
      </c>
      <c r="F2813" s="25">
        <v>36982</v>
      </c>
      <c r="G2813" s="23">
        <f t="shared" ca="1" si="203"/>
        <v>20.026885511478937</v>
      </c>
      <c r="H2813" s="23" t="str">
        <f t="shared" ca="1" si="205"/>
        <v>21-30</v>
      </c>
      <c r="I2813" s="24" t="s">
        <v>359</v>
      </c>
      <c r="J2813" s="24" t="s">
        <v>61</v>
      </c>
      <c r="K2813" s="24" t="s">
        <v>66</v>
      </c>
      <c r="L2813" s="24" t="s">
        <v>44</v>
      </c>
      <c r="M2813" s="24" t="s">
        <v>45</v>
      </c>
      <c r="N2813" s="23">
        <v>1</v>
      </c>
      <c r="O2813" s="22" t="str">
        <f>VLOOKUP(A2813,[1]CustomerAddress!$A$1:$F$3997,2)</f>
        <v>5636 Glendale Point</v>
      </c>
      <c r="P2813" s="22">
        <f>VLOOKUP(A2813,[1]CustomerAddress!$A$1:$F$3997,3)</f>
        <v>2769</v>
      </c>
      <c r="Q2813" s="22" t="str">
        <f>VLOOKUP(A2813,[1]CustomerAddress!$A$1:$F$3997,4)</f>
        <v>NSW</v>
      </c>
      <c r="R2813" s="22" t="str">
        <f>VLOOKUP(A2813,[1]CustomerAddress!$A$1:$F$3997,5)</f>
        <v>Australia</v>
      </c>
      <c r="S2813" s="22">
        <f>VLOOKUP(A2813,[1]CustomerAddress!$A$1:$F$3997,6)</f>
        <v>10</v>
      </c>
      <c r="T2813" s="22" t="str">
        <f>VLOOKUP(A2813,Labels!$A$5:$I$3497,9)</f>
        <v>Losing Customer</v>
      </c>
    </row>
    <row r="2814" spans="1:20" s="22" customFormat="1" ht="15.75" customHeight="1" x14ac:dyDescent="0.25">
      <c r="A2814" s="23">
        <v>2813</v>
      </c>
      <c r="B2814" s="24" t="s">
        <v>5266</v>
      </c>
      <c r="C2814" s="24" t="s">
        <v>5267</v>
      </c>
      <c r="D2814" s="24" t="s">
        <v>40</v>
      </c>
      <c r="E2814" s="23">
        <v>51</v>
      </c>
      <c r="F2814" s="25">
        <v>19612</v>
      </c>
      <c r="G2814" s="23">
        <f t="shared" ca="1" si="203"/>
        <v>67.615926607369346</v>
      </c>
      <c r="H2814" s="23" t="str">
        <f t="shared" ca="1" si="205"/>
        <v>61-70</v>
      </c>
      <c r="I2814" s="24" t="s">
        <v>390</v>
      </c>
      <c r="J2814" s="24" t="s">
        <v>84</v>
      </c>
      <c r="K2814" s="24" t="s">
        <v>43</v>
      </c>
      <c r="L2814" s="24" t="s">
        <v>44</v>
      </c>
      <c r="M2814" s="24" t="s">
        <v>45</v>
      </c>
      <c r="N2814" s="23">
        <v>11</v>
      </c>
      <c r="O2814" s="22" t="str">
        <f>VLOOKUP(A2814,[1]CustomerAddress!$A$1:$F$3997,2)</f>
        <v>64 Village Green Pass</v>
      </c>
      <c r="P2814" s="22">
        <f>VLOOKUP(A2814,[1]CustomerAddress!$A$1:$F$3997,3)</f>
        <v>2048</v>
      </c>
      <c r="Q2814" s="22" t="str">
        <f>VLOOKUP(A2814,[1]CustomerAddress!$A$1:$F$3997,4)</f>
        <v>NSW</v>
      </c>
      <c r="R2814" s="22" t="str">
        <f>VLOOKUP(A2814,[1]CustomerAddress!$A$1:$F$3997,5)</f>
        <v>Australia</v>
      </c>
      <c r="S2814" s="22">
        <f>VLOOKUP(A2814,[1]CustomerAddress!$A$1:$F$3997,6)</f>
        <v>9</v>
      </c>
      <c r="T2814" s="22" t="str">
        <f>VLOOKUP(A2814,Labels!$A$5:$I$3497,9)</f>
        <v>Evasive Customer</v>
      </c>
    </row>
    <row r="2815" spans="1:20" s="22" customFormat="1" ht="15.75" customHeight="1" x14ac:dyDescent="0.25">
      <c r="A2815" s="23">
        <v>2814</v>
      </c>
      <c r="B2815" s="24" t="s">
        <v>5268</v>
      </c>
      <c r="C2815" s="24" t="s">
        <v>5269</v>
      </c>
      <c r="D2815" s="24" t="s">
        <v>48</v>
      </c>
      <c r="E2815" s="23">
        <v>42</v>
      </c>
      <c r="F2815" s="25">
        <v>31430</v>
      </c>
      <c r="G2815" s="23">
        <f t="shared" ca="1" si="203"/>
        <v>35.237844415588526</v>
      </c>
      <c r="H2815" s="23" t="str">
        <f t="shared" ca="1" si="205"/>
        <v>31-40</v>
      </c>
      <c r="I2815" s="24" t="s">
        <v>93</v>
      </c>
      <c r="J2815" s="24" t="s">
        <v>54</v>
      </c>
      <c r="K2815" s="24" t="s">
        <v>66</v>
      </c>
      <c r="L2815" s="24" t="s">
        <v>44</v>
      </c>
      <c r="M2815" s="24" t="s">
        <v>45</v>
      </c>
      <c r="N2815" s="23">
        <v>18</v>
      </c>
      <c r="O2815" s="22" t="str">
        <f>VLOOKUP(A2815,[1]CustomerAddress!$A$1:$F$3997,2)</f>
        <v>46100 Jay Place</v>
      </c>
      <c r="P2815" s="22">
        <f>VLOOKUP(A2815,[1]CustomerAddress!$A$1:$F$3997,3)</f>
        <v>4075</v>
      </c>
      <c r="Q2815" s="22" t="str">
        <f>VLOOKUP(A2815,[1]CustomerAddress!$A$1:$F$3997,4)</f>
        <v>QLD</v>
      </c>
      <c r="R2815" s="22" t="str">
        <f>VLOOKUP(A2815,[1]CustomerAddress!$A$1:$F$3997,5)</f>
        <v>Australia</v>
      </c>
      <c r="S2815" s="22">
        <f>VLOOKUP(A2815,[1]CustomerAddress!$A$1:$F$3997,6)</f>
        <v>6</v>
      </c>
      <c r="T2815" s="22" t="str">
        <f>VLOOKUP(A2815,Labels!$A$5:$I$3497,9)</f>
        <v>Recent Customer</v>
      </c>
    </row>
    <row r="2816" spans="1:20" s="22" customFormat="1" ht="15.75" customHeight="1" x14ac:dyDescent="0.25">
      <c r="A2816" s="23">
        <v>2815</v>
      </c>
      <c r="B2816" s="24" t="s">
        <v>5270</v>
      </c>
      <c r="C2816" s="24" t="s">
        <v>5271</v>
      </c>
      <c r="D2816" s="24" t="s">
        <v>48</v>
      </c>
      <c r="E2816" s="23">
        <v>50</v>
      </c>
      <c r="F2816" s="25">
        <v>20027</v>
      </c>
      <c r="G2816" s="23">
        <f t="shared" ca="1" si="203"/>
        <v>66.478940305999487</v>
      </c>
      <c r="H2816" s="23" t="str">
        <f t="shared" ca="1" si="205"/>
        <v>61-70</v>
      </c>
      <c r="J2816" s="24" t="s">
        <v>42</v>
      </c>
      <c r="K2816" s="24" t="s">
        <v>43</v>
      </c>
      <c r="L2816" s="24" t="s">
        <v>44</v>
      </c>
      <c r="M2816" s="24" t="s">
        <v>57</v>
      </c>
      <c r="N2816" s="23">
        <v>19</v>
      </c>
      <c r="O2816" s="22" t="str">
        <f>VLOOKUP(A2816,[1]CustomerAddress!$A$1:$F$3997,2)</f>
        <v>69490 Orin Trail</v>
      </c>
      <c r="P2816" s="22">
        <f>VLOOKUP(A2816,[1]CustomerAddress!$A$1:$F$3997,3)</f>
        <v>3029</v>
      </c>
      <c r="Q2816" s="22" t="str">
        <f>VLOOKUP(A2816,[1]CustomerAddress!$A$1:$F$3997,4)</f>
        <v>VIC</v>
      </c>
      <c r="R2816" s="22" t="str">
        <f>VLOOKUP(A2816,[1]CustomerAddress!$A$1:$F$3997,5)</f>
        <v>Australia</v>
      </c>
      <c r="S2816" s="22">
        <f>VLOOKUP(A2816,[1]CustomerAddress!$A$1:$F$3997,6)</f>
        <v>5</v>
      </c>
      <c r="T2816" s="22" t="str">
        <f>VLOOKUP(A2816,Labels!$A$5:$I$3497,9)</f>
        <v>Recent Customer</v>
      </c>
    </row>
    <row r="2817" spans="1:20" s="22" customFormat="1" ht="15.75" customHeight="1" x14ac:dyDescent="0.25">
      <c r="A2817" s="23">
        <v>2816</v>
      </c>
      <c r="B2817" s="24" t="s">
        <v>998</v>
      </c>
      <c r="C2817" s="24" t="s">
        <v>5272</v>
      </c>
      <c r="D2817" s="24" t="s">
        <v>40</v>
      </c>
      <c r="E2817" s="23">
        <v>87</v>
      </c>
      <c r="F2817" s="25">
        <v>32837</v>
      </c>
      <c r="G2817" s="23">
        <f t="shared" ca="1" si="203"/>
        <v>31.383049895040582</v>
      </c>
      <c r="H2817" s="23" t="str">
        <f t="shared" ca="1" si="205"/>
        <v>31-40</v>
      </c>
      <c r="I2817" s="24" t="s">
        <v>374</v>
      </c>
      <c r="J2817" s="24" t="s">
        <v>50</v>
      </c>
      <c r="K2817" s="24" t="s">
        <v>43</v>
      </c>
      <c r="L2817" s="24" t="s">
        <v>44</v>
      </c>
      <c r="M2817" s="24" t="s">
        <v>45</v>
      </c>
      <c r="N2817" s="23">
        <v>14</v>
      </c>
      <c r="O2817" s="22" t="str">
        <f>VLOOKUP(A2817,[1]CustomerAddress!$A$1:$F$3997,2)</f>
        <v>515 Warrior Pass</v>
      </c>
      <c r="P2817" s="22">
        <f>VLOOKUP(A2817,[1]CustomerAddress!$A$1:$F$3997,3)</f>
        <v>4226</v>
      </c>
      <c r="Q2817" s="22" t="str">
        <f>VLOOKUP(A2817,[1]CustomerAddress!$A$1:$F$3997,4)</f>
        <v>QLD</v>
      </c>
      <c r="R2817" s="22" t="str">
        <f>VLOOKUP(A2817,[1]CustomerAddress!$A$1:$F$3997,5)</f>
        <v>Australia</v>
      </c>
      <c r="S2817" s="22">
        <f>VLOOKUP(A2817,[1]CustomerAddress!$A$1:$F$3997,6)</f>
        <v>9</v>
      </c>
      <c r="T2817" s="22" t="str">
        <f>VLOOKUP(A2817,Labels!$A$5:$I$3497,9)</f>
        <v>Platinum Customer</v>
      </c>
    </row>
    <row r="2818" spans="1:20" s="22" customFormat="1" ht="15.75" customHeight="1" x14ac:dyDescent="0.25">
      <c r="A2818" s="23">
        <v>2817</v>
      </c>
      <c r="B2818" s="24" t="s">
        <v>5273</v>
      </c>
      <c r="C2818" s="24" t="s">
        <v>5274</v>
      </c>
      <c r="D2818" s="24" t="s">
        <v>40</v>
      </c>
      <c r="E2818" s="23">
        <v>33</v>
      </c>
      <c r="F2818" s="25">
        <v>31836</v>
      </c>
      <c r="G2818" s="23">
        <f t="shared" ca="1" si="203"/>
        <v>34.125515648465239</v>
      </c>
      <c r="H2818" s="23" t="str">
        <f t="shared" ca="1" si="205"/>
        <v>31-40</v>
      </c>
      <c r="I2818" s="24" t="s">
        <v>181</v>
      </c>
      <c r="J2818" s="24" t="s">
        <v>50</v>
      </c>
      <c r="K2818" s="24" t="s">
        <v>62</v>
      </c>
      <c r="L2818" s="24" t="s">
        <v>44</v>
      </c>
      <c r="M2818" s="24" t="s">
        <v>45</v>
      </c>
      <c r="N2818" s="23">
        <v>6</v>
      </c>
      <c r="O2818" s="22" t="str">
        <f>VLOOKUP(A2818,[1]CustomerAddress!$A$1:$F$3997,2)</f>
        <v>6137 Scoville Center</v>
      </c>
      <c r="P2818" s="22">
        <f>VLOOKUP(A2818,[1]CustomerAddress!$A$1:$F$3997,3)</f>
        <v>2120</v>
      </c>
      <c r="Q2818" s="22" t="str">
        <f>VLOOKUP(A2818,[1]CustomerAddress!$A$1:$F$3997,4)</f>
        <v>NSW</v>
      </c>
      <c r="R2818" s="22" t="str">
        <f>VLOOKUP(A2818,[1]CustomerAddress!$A$1:$F$3997,5)</f>
        <v>Australia</v>
      </c>
      <c r="S2818" s="22">
        <f>VLOOKUP(A2818,[1]CustomerAddress!$A$1:$F$3997,6)</f>
        <v>10</v>
      </c>
      <c r="T2818" s="22" t="str">
        <f>VLOOKUP(A2818,Labels!$A$5:$I$3497,9)</f>
        <v>Recent Customer</v>
      </c>
    </row>
    <row r="2819" spans="1:20" s="22" customFormat="1" ht="15.75" customHeight="1" x14ac:dyDescent="0.25">
      <c r="A2819" s="23">
        <v>2818</v>
      </c>
      <c r="B2819" s="24" t="s">
        <v>5275</v>
      </c>
      <c r="C2819" s="24" t="s">
        <v>5276</v>
      </c>
      <c r="D2819" s="24" t="s">
        <v>48</v>
      </c>
      <c r="E2819" s="23">
        <v>82</v>
      </c>
      <c r="F2819" s="25">
        <v>20522</v>
      </c>
      <c r="G2819" s="23">
        <f t="shared" ca="1" si="203"/>
        <v>65.122775922437839</v>
      </c>
      <c r="H2819" s="23" t="str">
        <f t="shared" ca="1" si="205"/>
        <v>61-70</v>
      </c>
      <c r="I2819" s="24" t="s">
        <v>516</v>
      </c>
      <c r="J2819" s="24" t="s">
        <v>61</v>
      </c>
      <c r="K2819" s="24" t="s">
        <v>62</v>
      </c>
      <c r="L2819" s="24" t="s">
        <v>44</v>
      </c>
      <c r="M2819" s="24" t="s">
        <v>57</v>
      </c>
      <c r="N2819" s="23">
        <v>7</v>
      </c>
      <c r="O2819" s="22" t="str">
        <f>VLOOKUP(A2819,[1]CustomerAddress!$A$1:$F$3997,2)</f>
        <v>01 Vernon Court</v>
      </c>
      <c r="P2819" s="22">
        <f>VLOOKUP(A2819,[1]CustomerAddress!$A$1:$F$3997,3)</f>
        <v>4500</v>
      </c>
      <c r="Q2819" s="22" t="str">
        <f>VLOOKUP(A2819,[1]CustomerAddress!$A$1:$F$3997,4)</f>
        <v>QLD</v>
      </c>
      <c r="R2819" s="22" t="str">
        <f>VLOOKUP(A2819,[1]CustomerAddress!$A$1:$F$3997,5)</f>
        <v>Australia</v>
      </c>
      <c r="S2819" s="22">
        <f>VLOOKUP(A2819,[1]CustomerAddress!$A$1:$F$3997,6)</f>
        <v>4</v>
      </c>
      <c r="T2819" s="22" t="str">
        <f>VLOOKUP(A2819,Labels!$A$5:$I$3497,9)</f>
        <v>Evasive Customer</v>
      </c>
    </row>
    <row r="2820" spans="1:20" s="22" customFormat="1" ht="15.75" customHeight="1" x14ac:dyDescent="0.25">
      <c r="A2820" s="23">
        <v>2819</v>
      </c>
      <c r="B2820" s="24" t="s">
        <v>3763</v>
      </c>
      <c r="C2820" s="24" t="s">
        <v>5277</v>
      </c>
      <c r="D2820" s="24" t="s">
        <v>48</v>
      </c>
      <c r="E2820" s="23">
        <v>63</v>
      </c>
      <c r="F2820" s="25">
        <v>28463</v>
      </c>
      <c r="G2820" s="23">
        <f t="shared" ca="1" si="203"/>
        <v>43.366611538876199</v>
      </c>
      <c r="H2820" s="23" t="str">
        <f t="shared" ca="1" si="205"/>
        <v>41-50</v>
      </c>
      <c r="I2820" s="24" t="s">
        <v>41</v>
      </c>
      <c r="J2820" s="24" t="s">
        <v>84</v>
      </c>
      <c r="K2820" s="24" t="s">
        <v>62</v>
      </c>
      <c r="L2820" s="24" t="s">
        <v>44</v>
      </c>
      <c r="M2820" s="24" t="s">
        <v>57</v>
      </c>
      <c r="N2820" s="23">
        <v>14</v>
      </c>
      <c r="O2820" s="22" t="str">
        <f>VLOOKUP(A2820,[1]CustomerAddress!$A$1:$F$3997,2)</f>
        <v>4 American Ash Circle</v>
      </c>
      <c r="P2820" s="22">
        <f>VLOOKUP(A2820,[1]CustomerAddress!$A$1:$F$3997,3)</f>
        <v>2211</v>
      </c>
      <c r="Q2820" s="22" t="str">
        <f>VLOOKUP(A2820,[1]CustomerAddress!$A$1:$F$3997,4)</f>
        <v>NSW</v>
      </c>
      <c r="R2820" s="22" t="str">
        <f>VLOOKUP(A2820,[1]CustomerAddress!$A$1:$F$3997,5)</f>
        <v>Australia</v>
      </c>
      <c r="S2820" s="22">
        <f>VLOOKUP(A2820,[1]CustomerAddress!$A$1:$F$3997,6)</f>
        <v>10</v>
      </c>
      <c r="T2820" s="22" t="str">
        <f>VLOOKUP(A2820,Labels!$A$5:$I$3497,9)</f>
        <v>Evasive Customer</v>
      </c>
    </row>
    <row r="2821" spans="1:20" s="22" customFormat="1" ht="15.75" customHeight="1" x14ac:dyDescent="0.25">
      <c r="A2821" s="23">
        <v>2820</v>
      </c>
      <c r="B2821" s="24" t="s">
        <v>5278</v>
      </c>
      <c r="C2821" s="24" t="s">
        <v>5279</v>
      </c>
      <c r="D2821" s="24" t="s">
        <v>48</v>
      </c>
      <c r="E2821" s="23">
        <v>44</v>
      </c>
      <c r="F2821" s="25">
        <v>28915</v>
      </c>
      <c r="G2821" s="23">
        <f t="shared" ca="1" si="203"/>
        <v>42.128255374492639</v>
      </c>
      <c r="H2821" s="23" t="str">
        <f t="shared" ca="1" si="205"/>
        <v>41-50</v>
      </c>
      <c r="I2821" s="24" t="s">
        <v>760</v>
      </c>
      <c r="J2821" s="24" t="s">
        <v>84</v>
      </c>
      <c r="K2821" s="24" t="s">
        <v>62</v>
      </c>
      <c r="L2821" s="24" t="s">
        <v>44</v>
      </c>
      <c r="M2821" s="24" t="s">
        <v>45</v>
      </c>
      <c r="N2821" s="23">
        <v>16</v>
      </c>
      <c r="O2821" s="22" t="str">
        <f>VLOOKUP(A2821,[1]CustomerAddress!$A$1:$F$3997,2)</f>
        <v>68 Roth Crossing</v>
      </c>
      <c r="P2821" s="22">
        <f>VLOOKUP(A2821,[1]CustomerAddress!$A$1:$F$3997,3)</f>
        <v>2295</v>
      </c>
      <c r="Q2821" s="22" t="str">
        <f>VLOOKUP(A2821,[1]CustomerAddress!$A$1:$F$3997,4)</f>
        <v>NSW</v>
      </c>
      <c r="R2821" s="22" t="str">
        <f>VLOOKUP(A2821,[1]CustomerAddress!$A$1:$F$3997,5)</f>
        <v>Australia</v>
      </c>
      <c r="S2821" s="22">
        <f>VLOOKUP(A2821,[1]CustomerAddress!$A$1:$F$3997,6)</f>
        <v>8</v>
      </c>
      <c r="T2821" s="22" t="str">
        <f>VLOOKUP(A2821,Labels!$A$5:$I$3497,9)</f>
        <v>Losing Customer</v>
      </c>
    </row>
    <row r="2822" spans="1:20" s="22" customFormat="1" ht="15.75" customHeight="1" x14ac:dyDescent="0.25">
      <c r="A2822" s="23">
        <v>2821</v>
      </c>
      <c r="B2822" s="24" t="s">
        <v>5280</v>
      </c>
      <c r="C2822" s="24" t="s">
        <v>5281</v>
      </c>
      <c r="D2822" s="24" t="s">
        <v>48</v>
      </c>
      <c r="E2822" s="23">
        <v>13</v>
      </c>
      <c r="F2822" s="25">
        <v>31070</v>
      </c>
      <c r="G2822" s="23">
        <f t="shared" ca="1" si="203"/>
        <v>36.22414578545154</v>
      </c>
      <c r="H2822" s="23" t="str">
        <f t="shared" ca="1" si="205"/>
        <v>31-40</v>
      </c>
      <c r="I2822" s="24" t="s">
        <v>2573</v>
      </c>
      <c r="J2822" s="24" t="s">
        <v>54</v>
      </c>
      <c r="K2822" s="24" t="s">
        <v>62</v>
      </c>
      <c r="L2822" s="24" t="s">
        <v>44</v>
      </c>
      <c r="M2822" s="24" t="s">
        <v>57</v>
      </c>
      <c r="N2822" s="23">
        <v>11</v>
      </c>
      <c r="O2822" s="22" t="str">
        <f>VLOOKUP(A2822,[1]CustomerAddress!$A$1:$F$3997,2)</f>
        <v>859 Harbort Alley</v>
      </c>
      <c r="P2822" s="22">
        <f>VLOOKUP(A2822,[1]CustomerAddress!$A$1:$F$3997,3)</f>
        <v>2099</v>
      </c>
      <c r="Q2822" s="22" t="str">
        <f>VLOOKUP(A2822,[1]CustomerAddress!$A$1:$F$3997,4)</f>
        <v>NSW</v>
      </c>
      <c r="R2822" s="22" t="str">
        <f>VLOOKUP(A2822,[1]CustomerAddress!$A$1:$F$3997,5)</f>
        <v>Australia</v>
      </c>
      <c r="S2822" s="22">
        <f>VLOOKUP(A2822,[1]CustomerAddress!$A$1:$F$3997,6)</f>
        <v>11</v>
      </c>
      <c r="T2822" s="22" t="str">
        <f>VLOOKUP(A2822,Labels!$A$5:$I$3497,9)</f>
        <v>High Risk Customer</v>
      </c>
    </row>
    <row r="2823" spans="1:20" s="22" customFormat="1" ht="15.75" customHeight="1" x14ac:dyDescent="0.25">
      <c r="A2823" s="23">
        <v>2822</v>
      </c>
      <c r="B2823" s="24" t="s">
        <v>5282</v>
      </c>
      <c r="C2823" s="24" t="s">
        <v>5283</v>
      </c>
      <c r="D2823" s="24" t="s">
        <v>40</v>
      </c>
      <c r="E2823" s="23">
        <v>83</v>
      </c>
      <c r="F2823" s="25">
        <v>29720</v>
      </c>
      <c r="G2823" s="23">
        <f t="shared" ca="1" si="203"/>
        <v>39.922775922437843</v>
      </c>
      <c r="H2823" s="23" t="str">
        <f t="shared" ca="1" si="205"/>
        <v>31-40</v>
      </c>
      <c r="I2823" s="24" t="s">
        <v>102</v>
      </c>
      <c r="J2823" s="24" t="s">
        <v>61</v>
      </c>
      <c r="K2823" s="24" t="s">
        <v>43</v>
      </c>
      <c r="L2823" s="24" t="s">
        <v>44</v>
      </c>
      <c r="M2823" s="24" t="s">
        <v>57</v>
      </c>
      <c r="N2823" s="23">
        <v>3</v>
      </c>
      <c r="O2823" s="22" t="str">
        <f>VLOOKUP(A2823,[1]CustomerAddress!$A$1:$F$3997,2)</f>
        <v>99216 Oakridge Hill</v>
      </c>
      <c r="P2823" s="22">
        <f>VLOOKUP(A2823,[1]CustomerAddress!$A$1:$F$3997,3)</f>
        <v>3124</v>
      </c>
      <c r="Q2823" s="22" t="str">
        <f>VLOOKUP(A2823,[1]CustomerAddress!$A$1:$F$3997,4)</f>
        <v>VIC</v>
      </c>
      <c r="R2823" s="22" t="str">
        <f>VLOOKUP(A2823,[1]CustomerAddress!$A$1:$F$3997,5)</f>
        <v>Australia</v>
      </c>
      <c r="S2823" s="22">
        <f>VLOOKUP(A2823,[1]CustomerAddress!$A$1:$F$3997,6)</f>
        <v>12</v>
      </c>
      <c r="T2823" s="22" t="str">
        <f>VLOOKUP(A2823,Labels!$A$5:$I$3497,9)</f>
        <v>Platinum Customer</v>
      </c>
    </row>
    <row r="2824" spans="1:20" s="22" customFormat="1" ht="15.75" hidden="1" customHeight="1" x14ac:dyDescent="0.25">
      <c r="A2824" s="23">
        <v>2823</v>
      </c>
      <c r="B2824" s="24" t="s">
        <v>385</v>
      </c>
      <c r="C2824" s="24" t="s">
        <v>3619</v>
      </c>
      <c r="D2824" s="24" t="s">
        <v>48</v>
      </c>
      <c r="E2824" s="23">
        <v>98</v>
      </c>
      <c r="F2824" s="25">
        <v>26043</v>
      </c>
      <c r="G2824" s="23">
        <f t="shared" ca="1" si="203"/>
        <v>49.996748525177566</v>
      </c>
      <c r="H2824" s="23"/>
      <c r="I2824" s="24" t="s">
        <v>359</v>
      </c>
      <c r="J2824" s="24" t="s">
        <v>54</v>
      </c>
      <c r="K2824" s="24" t="s">
        <v>43</v>
      </c>
      <c r="L2824" s="24" t="s">
        <v>44</v>
      </c>
      <c r="M2824" s="24" t="s">
        <v>57</v>
      </c>
      <c r="N2824" s="23">
        <v>7</v>
      </c>
    </row>
    <row r="2825" spans="1:20" s="22" customFormat="1" ht="15.75" customHeight="1" x14ac:dyDescent="0.25">
      <c r="A2825" s="23">
        <v>2824</v>
      </c>
      <c r="B2825" s="24" t="s">
        <v>5284</v>
      </c>
      <c r="C2825" s="24" t="s">
        <v>5285</v>
      </c>
      <c r="D2825" s="24" t="s">
        <v>48</v>
      </c>
      <c r="E2825" s="23">
        <v>41</v>
      </c>
      <c r="F2825" s="25">
        <v>34861</v>
      </c>
      <c r="G2825" s="23">
        <f t="shared" ca="1" si="203"/>
        <v>25.837844415588528</v>
      </c>
      <c r="H2825" s="23" t="str">
        <f ca="1">IF(G2825&lt;=10,"0-10",IF(AND(G2825&gt;10,G2825&lt;=20),"11-20",IF(AND(G2825&gt;20,G2825&lt;=30),"21-30",IF(AND(G2825&gt;30,G2825&lt;=40),"31-40",IF(AND(G2825&gt;40,G2825&lt;=50),"41-50",IF(AND(G2825&gt;50,G2825&lt;=60),"51-60",IF(AND(G2825&gt;60,G2825&lt;=70),"61-70",IF(AND(G2825&gt;70,G2825&lt;=80),"71-80",IF(AND(G2825&gt;80,G2825&lt;=90),"81-90",IF(G2825&gt;90,"91-100"))))))))))</f>
        <v>21-30</v>
      </c>
      <c r="I2825" s="24" t="s">
        <v>163</v>
      </c>
      <c r="J2825" s="24" t="s">
        <v>164</v>
      </c>
      <c r="K2825" s="24" t="s">
        <v>62</v>
      </c>
      <c r="L2825" s="24" t="s">
        <v>44</v>
      </c>
      <c r="M2825" s="24" t="s">
        <v>57</v>
      </c>
      <c r="N2825" s="23">
        <v>7</v>
      </c>
      <c r="O2825" s="22" t="str">
        <f>VLOOKUP(A2825,[1]CustomerAddress!$A$1:$F$3997,2)</f>
        <v>643 Clyde Gallagher Road</v>
      </c>
      <c r="P2825" s="22">
        <f>VLOOKUP(A2825,[1]CustomerAddress!$A$1:$F$3997,3)</f>
        <v>3107</v>
      </c>
      <c r="Q2825" s="22" t="str">
        <f>VLOOKUP(A2825,[1]CustomerAddress!$A$1:$F$3997,4)</f>
        <v>VIC</v>
      </c>
      <c r="R2825" s="22" t="str">
        <f>VLOOKUP(A2825,[1]CustomerAddress!$A$1:$F$3997,5)</f>
        <v>Australia</v>
      </c>
      <c r="S2825" s="22">
        <f>VLOOKUP(A2825,[1]CustomerAddress!$A$1:$F$3997,6)</f>
        <v>10</v>
      </c>
      <c r="T2825" s="22" t="str">
        <f>VLOOKUP(A2825,Labels!$A$5:$I$3497,9)</f>
        <v>Almost Lost Customer</v>
      </c>
    </row>
    <row r="2826" spans="1:20" s="22" customFormat="1" ht="15.75" hidden="1" customHeight="1" x14ac:dyDescent="0.25">
      <c r="A2826" s="23">
        <v>2825</v>
      </c>
      <c r="B2826" s="24" t="s">
        <v>5286</v>
      </c>
      <c r="C2826" s="24" t="s">
        <v>5287</v>
      </c>
      <c r="D2826" s="24" t="s">
        <v>40</v>
      </c>
      <c r="E2826" s="23">
        <v>28</v>
      </c>
      <c r="F2826" s="25">
        <v>26075</v>
      </c>
      <c r="G2826" s="23">
        <f t="shared" ca="1" si="203"/>
        <v>49.909077292300857</v>
      </c>
      <c r="H2826" s="23"/>
      <c r="I2826" s="24" t="s">
        <v>359</v>
      </c>
      <c r="J2826" s="24" t="s">
        <v>84</v>
      </c>
      <c r="K2826" s="24" t="s">
        <v>62</v>
      </c>
      <c r="L2826" s="24" t="s">
        <v>44</v>
      </c>
      <c r="M2826" s="24" t="s">
        <v>45</v>
      </c>
      <c r="N2826" s="23">
        <v>19</v>
      </c>
    </row>
    <row r="2827" spans="1:20" s="22" customFormat="1" ht="15.75" customHeight="1" x14ac:dyDescent="0.25">
      <c r="A2827" s="23">
        <v>2826</v>
      </c>
      <c r="B2827" s="24" t="s">
        <v>3354</v>
      </c>
      <c r="C2827" s="24" t="s">
        <v>5288</v>
      </c>
      <c r="D2827" s="24" t="s">
        <v>40</v>
      </c>
      <c r="E2827" s="23">
        <v>73</v>
      </c>
      <c r="F2827" s="25">
        <v>22766</v>
      </c>
      <c r="G2827" s="23">
        <f t="shared" ref="G2827:G2854" ca="1" si="206">(NOW()-F2827)/365</f>
        <v>58.974830716958387</v>
      </c>
      <c r="H2827" s="23" t="str">
        <f t="shared" ref="H2827:H2852" ca="1" si="207">IF(G2827&lt;=10,"0-10",IF(AND(G2827&gt;10,G2827&lt;=20),"11-20",IF(AND(G2827&gt;20,G2827&lt;=30),"21-30",IF(AND(G2827&gt;30,G2827&lt;=40),"31-40",IF(AND(G2827&gt;40,G2827&lt;=50),"41-50",IF(AND(G2827&gt;50,G2827&lt;=60),"51-60",IF(AND(G2827&gt;60,G2827&lt;=70),"61-70",IF(AND(G2827&gt;70,G2827&lt;=80),"71-80",IF(AND(G2827&gt;80,G2827&lt;=90),"81-90",IF(G2827&gt;90,"91-100"))))))))))</f>
        <v>51-60</v>
      </c>
      <c r="I2827" s="24" t="s">
        <v>234</v>
      </c>
      <c r="J2827" s="24" t="s">
        <v>61</v>
      </c>
      <c r="K2827" s="24" t="s">
        <v>43</v>
      </c>
      <c r="L2827" s="24" t="s">
        <v>44</v>
      </c>
      <c r="M2827" s="24" t="s">
        <v>57</v>
      </c>
      <c r="N2827" s="23">
        <v>15</v>
      </c>
      <c r="O2827" s="22" t="str">
        <f>VLOOKUP(A2827,[1]CustomerAddress!$A$1:$F$3997,2)</f>
        <v>9 Springview Terrace</v>
      </c>
      <c r="P2827" s="22">
        <f>VLOOKUP(A2827,[1]CustomerAddress!$A$1:$F$3997,3)</f>
        <v>3121</v>
      </c>
      <c r="Q2827" s="22" t="str">
        <f>VLOOKUP(A2827,[1]CustomerAddress!$A$1:$F$3997,4)</f>
        <v>VIC</v>
      </c>
      <c r="R2827" s="22" t="str">
        <f>VLOOKUP(A2827,[1]CustomerAddress!$A$1:$F$3997,5)</f>
        <v>Australia</v>
      </c>
      <c r="S2827" s="22">
        <f>VLOOKUP(A2827,[1]CustomerAddress!$A$1:$F$3997,6)</f>
        <v>10</v>
      </c>
      <c r="T2827" s="22" t="str">
        <f>VLOOKUP(A2827,Labels!$A$5:$I$3497,9)</f>
        <v>Platinum Customer</v>
      </c>
    </row>
    <row r="2828" spans="1:20" s="22" customFormat="1" ht="15.75" customHeight="1" x14ac:dyDescent="0.25">
      <c r="A2828" s="23">
        <v>2827</v>
      </c>
      <c r="B2828" s="24" t="s">
        <v>5289</v>
      </c>
      <c r="C2828" s="24" t="s">
        <v>5290</v>
      </c>
      <c r="D2828" s="24" t="s">
        <v>40</v>
      </c>
      <c r="E2828" s="23">
        <v>17</v>
      </c>
      <c r="F2828" s="25">
        <v>26860</v>
      </c>
      <c r="G2828" s="23">
        <f t="shared" ca="1" si="206"/>
        <v>47.758392360794005</v>
      </c>
      <c r="H2828" s="23" t="str">
        <f t="shared" ca="1" si="207"/>
        <v>41-50</v>
      </c>
      <c r="J2828" s="24" t="s">
        <v>50</v>
      </c>
      <c r="K2828" s="24" t="s">
        <v>66</v>
      </c>
      <c r="L2828" s="24" t="s">
        <v>44</v>
      </c>
      <c r="M2828" s="24" t="s">
        <v>57</v>
      </c>
      <c r="N2828" s="23">
        <v>14</v>
      </c>
      <c r="O2828" s="22" t="str">
        <f>VLOOKUP(A2828,[1]CustomerAddress!$A$1:$F$3997,2)</f>
        <v>46631 School Road</v>
      </c>
      <c r="P2828" s="22">
        <f>VLOOKUP(A2828,[1]CustomerAddress!$A$1:$F$3997,3)</f>
        <v>2099</v>
      </c>
      <c r="Q2828" s="22" t="str">
        <f>VLOOKUP(A2828,[1]CustomerAddress!$A$1:$F$3997,4)</f>
        <v>NSW</v>
      </c>
      <c r="R2828" s="22" t="str">
        <f>VLOOKUP(A2828,[1]CustomerAddress!$A$1:$F$3997,5)</f>
        <v>Australia</v>
      </c>
      <c r="S2828" s="22">
        <f>VLOOKUP(A2828,[1]CustomerAddress!$A$1:$F$3997,6)</f>
        <v>11</v>
      </c>
      <c r="T2828" s="22" t="str">
        <f>VLOOKUP(A2828,Labels!$A$5:$I$3497,9)</f>
        <v>Evasive Customer</v>
      </c>
    </row>
    <row r="2829" spans="1:20" s="22" customFormat="1" ht="15.75" customHeight="1" x14ac:dyDescent="0.25">
      <c r="A2829" s="23">
        <v>2828</v>
      </c>
      <c r="B2829" s="24" t="s">
        <v>5291</v>
      </c>
      <c r="C2829" s="24" t="s">
        <v>5292</v>
      </c>
      <c r="D2829" s="24" t="s">
        <v>40</v>
      </c>
      <c r="E2829" s="23">
        <v>37</v>
      </c>
      <c r="F2829" s="25">
        <v>36143</v>
      </c>
      <c r="G2829" s="23">
        <f t="shared" ca="1" si="206"/>
        <v>22.325515648465238</v>
      </c>
      <c r="H2829" s="23" t="str">
        <f t="shared" ca="1" si="207"/>
        <v>21-30</v>
      </c>
      <c r="J2829" s="24" t="s">
        <v>42</v>
      </c>
      <c r="K2829" s="24" t="s">
        <v>66</v>
      </c>
      <c r="L2829" s="24" t="s">
        <v>44</v>
      </c>
      <c r="M2829" s="24" t="s">
        <v>45</v>
      </c>
      <c r="N2829" s="23">
        <v>4</v>
      </c>
      <c r="O2829" s="22" t="str">
        <f>VLOOKUP(A2829,[1]CustomerAddress!$A$1:$F$3997,2)</f>
        <v>54 Green Point</v>
      </c>
      <c r="P2829" s="22">
        <f>VLOOKUP(A2829,[1]CustomerAddress!$A$1:$F$3997,3)</f>
        <v>3015</v>
      </c>
      <c r="Q2829" s="22" t="str">
        <f>VLOOKUP(A2829,[1]CustomerAddress!$A$1:$F$3997,4)</f>
        <v>VIC</v>
      </c>
      <c r="R2829" s="22" t="str">
        <f>VLOOKUP(A2829,[1]CustomerAddress!$A$1:$F$3997,5)</f>
        <v>Australia</v>
      </c>
      <c r="S2829" s="22">
        <f>VLOOKUP(A2829,[1]CustomerAddress!$A$1:$F$3997,6)</f>
        <v>10</v>
      </c>
      <c r="T2829" s="22" t="str">
        <f>VLOOKUP(A2829,Labels!$A$5:$I$3497,9)</f>
        <v>Lost Customer</v>
      </c>
    </row>
    <row r="2830" spans="1:20" s="22" customFormat="1" ht="15.75" customHeight="1" x14ac:dyDescent="0.25">
      <c r="A2830" s="23">
        <v>2829</v>
      </c>
      <c r="B2830" s="24" t="s">
        <v>5293</v>
      </c>
      <c r="C2830" s="24" t="s">
        <v>5294</v>
      </c>
      <c r="D2830" s="24" t="s">
        <v>40</v>
      </c>
      <c r="E2830" s="23">
        <v>2</v>
      </c>
      <c r="F2830" s="25">
        <v>29017</v>
      </c>
      <c r="G2830" s="23">
        <f t="shared" ca="1" si="206"/>
        <v>41.848803319698114</v>
      </c>
      <c r="H2830" s="23" t="str">
        <f t="shared" ca="1" si="207"/>
        <v>41-50</v>
      </c>
      <c r="I2830" s="24" t="s">
        <v>593</v>
      </c>
      <c r="J2830" s="24" t="s">
        <v>84</v>
      </c>
      <c r="K2830" s="24" t="s">
        <v>66</v>
      </c>
      <c r="L2830" s="24" t="s">
        <v>44</v>
      </c>
      <c r="M2830" s="24" t="s">
        <v>57</v>
      </c>
      <c r="N2830" s="23">
        <v>11</v>
      </c>
      <c r="O2830" s="22" t="str">
        <f>VLOOKUP(A2830,[1]CustomerAddress!$A$1:$F$3997,2)</f>
        <v>28014 Kings Park</v>
      </c>
      <c r="P2830" s="22">
        <f>VLOOKUP(A2830,[1]CustomerAddress!$A$1:$F$3997,3)</f>
        <v>2300</v>
      </c>
      <c r="Q2830" s="22" t="str">
        <f>VLOOKUP(A2830,[1]CustomerAddress!$A$1:$F$3997,4)</f>
        <v>NSW</v>
      </c>
      <c r="R2830" s="22" t="str">
        <f>VLOOKUP(A2830,[1]CustomerAddress!$A$1:$F$3997,5)</f>
        <v>Australia</v>
      </c>
      <c r="S2830" s="22">
        <f>VLOOKUP(A2830,[1]CustomerAddress!$A$1:$F$3997,6)</f>
        <v>8</v>
      </c>
      <c r="T2830" s="22" t="str">
        <f>VLOOKUP(A2830,Labels!$A$5:$I$3497,9)</f>
        <v>Lost Customer</v>
      </c>
    </row>
    <row r="2831" spans="1:20" s="22" customFormat="1" ht="15.75" customHeight="1" x14ac:dyDescent="0.25">
      <c r="A2831" s="23">
        <v>2830</v>
      </c>
      <c r="B2831" s="24" t="s">
        <v>5149</v>
      </c>
      <c r="C2831" s="24" t="s">
        <v>5295</v>
      </c>
      <c r="D2831" s="24" t="s">
        <v>48</v>
      </c>
      <c r="E2831" s="23">
        <v>39</v>
      </c>
      <c r="F2831" s="25">
        <v>21538</v>
      </c>
      <c r="G2831" s="23">
        <f t="shared" ca="1" si="206"/>
        <v>62.339214278602228</v>
      </c>
      <c r="H2831" s="23" t="str">
        <f t="shared" ca="1" si="207"/>
        <v>61-70</v>
      </c>
      <c r="I2831" s="24" t="s">
        <v>196</v>
      </c>
      <c r="J2831" s="24" t="s">
        <v>84</v>
      </c>
      <c r="K2831" s="24" t="s">
        <v>66</v>
      </c>
      <c r="L2831" s="24" t="s">
        <v>44</v>
      </c>
      <c r="M2831" s="24" t="s">
        <v>57</v>
      </c>
      <c r="N2831" s="23">
        <v>9</v>
      </c>
      <c r="O2831" s="22" t="str">
        <f>VLOOKUP(A2831,[1]CustomerAddress!$A$1:$F$3997,2)</f>
        <v>8612 Kennedy Alley</v>
      </c>
      <c r="P2831" s="22">
        <f>VLOOKUP(A2831,[1]CustomerAddress!$A$1:$F$3997,3)</f>
        <v>3149</v>
      </c>
      <c r="Q2831" s="22" t="str">
        <f>VLOOKUP(A2831,[1]CustomerAddress!$A$1:$F$3997,4)</f>
        <v>VIC</v>
      </c>
      <c r="R2831" s="22" t="str">
        <f>VLOOKUP(A2831,[1]CustomerAddress!$A$1:$F$3997,5)</f>
        <v>Australia</v>
      </c>
      <c r="S2831" s="22">
        <f>VLOOKUP(A2831,[1]CustomerAddress!$A$1:$F$3997,6)</f>
        <v>10</v>
      </c>
      <c r="T2831" s="22" t="str">
        <f>VLOOKUP(A2831,Labels!$A$5:$I$3497,9)</f>
        <v>Evasive Customer</v>
      </c>
    </row>
    <row r="2832" spans="1:20" s="22" customFormat="1" ht="15.75" customHeight="1" x14ac:dyDescent="0.25">
      <c r="A2832" s="23">
        <v>2831</v>
      </c>
      <c r="B2832" s="24" t="s">
        <v>5296</v>
      </c>
      <c r="C2832" s="24" t="s">
        <v>5297</v>
      </c>
      <c r="D2832" s="24" t="s">
        <v>40</v>
      </c>
      <c r="E2832" s="23">
        <v>16</v>
      </c>
      <c r="F2832" s="25">
        <v>24859</v>
      </c>
      <c r="G2832" s="23">
        <f t="shared" ca="1" si="206"/>
        <v>53.240584141615926</v>
      </c>
      <c r="H2832" s="23" t="str">
        <f t="shared" ca="1" si="207"/>
        <v>51-60</v>
      </c>
      <c r="I2832" s="24" t="s">
        <v>4240</v>
      </c>
      <c r="J2832" s="24" t="s">
        <v>42</v>
      </c>
      <c r="K2832" s="24" t="s">
        <v>43</v>
      </c>
      <c r="L2832" s="24" t="s">
        <v>44</v>
      </c>
      <c r="M2832" s="24" t="s">
        <v>45</v>
      </c>
      <c r="N2832" s="23">
        <v>11</v>
      </c>
      <c r="O2832" s="22" t="str">
        <f>VLOOKUP(A2832,[1]CustomerAddress!$A$1:$F$3997,2)</f>
        <v>82 Vermont Street</v>
      </c>
      <c r="P2832" s="22">
        <f>VLOOKUP(A2832,[1]CustomerAddress!$A$1:$F$3997,3)</f>
        <v>2021</v>
      </c>
      <c r="Q2832" s="22" t="str">
        <f>VLOOKUP(A2832,[1]CustomerAddress!$A$1:$F$3997,4)</f>
        <v>NSW</v>
      </c>
      <c r="R2832" s="22" t="str">
        <f>VLOOKUP(A2832,[1]CustomerAddress!$A$1:$F$3997,5)</f>
        <v>Australia</v>
      </c>
      <c r="S2832" s="22">
        <f>VLOOKUP(A2832,[1]CustomerAddress!$A$1:$F$3997,6)</f>
        <v>12</v>
      </c>
      <c r="T2832" s="22" t="str">
        <f>VLOOKUP(A2832,Labels!$A$5:$I$3497,9)</f>
        <v>Becoming Loyal</v>
      </c>
    </row>
    <row r="2833" spans="1:20" s="22" customFormat="1" ht="15.75" customHeight="1" x14ac:dyDescent="0.25">
      <c r="A2833" s="23">
        <v>2832</v>
      </c>
      <c r="B2833" s="24" t="s">
        <v>3905</v>
      </c>
      <c r="C2833" s="24" t="s">
        <v>5298</v>
      </c>
      <c r="D2833" s="24" t="s">
        <v>48</v>
      </c>
      <c r="E2833" s="23">
        <v>9</v>
      </c>
      <c r="F2833" s="25">
        <v>28028</v>
      </c>
      <c r="G2833" s="23">
        <f t="shared" ca="1" si="206"/>
        <v>44.558392360794009</v>
      </c>
      <c r="H2833" s="23" t="str">
        <f t="shared" ca="1" si="207"/>
        <v>41-50</v>
      </c>
      <c r="I2833" s="24" t="s">
        <v>410</v>
      </c>
      <c r="J2833" s="24" t="s">
        <v>138</v>
      </c>
      <c r="K2833" s="24" t="s">
        <v>43</v>
      </c>
      <c r="L2833" s="24" t="s">
        <v>44</v>
      </c>
      <c r="M2833" s="24" t="s">
        <v>45</v>
      </c>
      <c r="N2833" s="23">
        <v>9</v>
      </c>
      <c r="O2833" s="22" t="str">
        <f>VLOOKUP(A2833,[1]CustomerAddress!$A$1:$F$3997,2)</f>
        <v>92610 Sutherland Place</v>
      </c>
      <c r="P2833" s="22">
        <f>VLOOKUP(A2833,[1]CustomerAddress!$A$1:$F$3997,3)</f>
        <v>3140</v>
      </c>
      <c r="Q2833" s="22" t="str">
        <f>VLOOKUP(A2833,[1]CustomerAddress!$A$1:$F$3997,4)</f>
        <v>VIC</v>
      </c>
      <c r="R2833" s="22" t="str">
        <f>VLOOKUP(A2833,[1]CustomerAddress!$A$1:$F$3997,5)</f>
        <v>Australia</v>
      </c>
      <c r="S2833" s="22">
        <f>VLOOKUP(A2833,[1]CustomerAddress!$A$1:$F$3997,6)</f>
        <v>8</v>
      </c>
      <c r="T2833" s="22" t="str">
        <f>VLOOKUP(A2833,Labels!$A$5:$I$3497,9)</f>
        <v>Potential Customer</v>
      </c>
    </row>
    <row r="2834" spans="1:20" s="22" customFormat="1" ht="15.75" customHeight="1" x14ac:dyDescent="0.25">
      <c r="A2834" s="23">
        <v>2833</v>
      </c>
      <c r="B2834" s="24" t="s">
        <v>5299</v>
      </c>
      <c r="C2834" s="24" t="s">
        <v>5300</v>
      </c>
      <c r="D2834" s="24" t="s">
        <v>48</v>
      </c>
      <c r="E2834" s="23">
        <v>60</v>
      </c>
      <c r="F2834" s="25">
        <v>36490</v>
      </c>
      <c r="G2834" s="23">
        <f t="shared" ca="1" si="206"/>
        <v>21.374830716958389</v>
      </c>
      <c r="H2834" s="23" t="str">
        <f t="shared" ca="1" si="207"/>
        <v>21-30</v>
      </c>
      <c r="J2834" s="24" t="s">
        <v>56</v>
      </c>
      <c r="K2834" s="24" t="s">
        <v>43</v>
      </c>
      <c r="L2834" s="24" t="s">
        <v>44</v>
      </c>
      <c r="M2834" s="24" t="s">
        <v>45</v>
      </c>
      <c r="N2834" s="23">
        <v>3</v>
      </c>
      <c r="O2834" s="22" t="str">
        <f>VLOOKUP(A2834,[1]CustomerAddress!$A$1:$F$3997,2)</f>
        <v>2038 Esker Road</v>
      </c>
      <c r="P2834" s="22">
        <f>VLOOKUP(A2834,[1]CustomerAddress!$A$1:$F$3997,3)</f>
        <v>2650</v>
      </c>
      <c r="Q2834" s="22" t="str">
        <f>VLOOKUP(A2834,[1]CustomerAddress!$A$1:$F$3997,4)</f>
        <v>NSW</v>
      </c>
      <c r="R2834" s="22" t="str">
        <f>VLOOKUP(A2834,[1]CustomerAddress!$A$1:$F$3997,5)</f>
        <v>Australia</v>
      </c>
      <c r="S2834" s="22">
        <f>VLOOKUP(A2834,[1]CustomerAddress!$A$1:$F$3997,6)</f>
        <v>4</v>
      </c>
      <c r="T2834" s="22" t="str">
        <f>VLOOKUP(A2834,Labels!$A$5:$I$3497,9)</f>
        <v>Becoming Loyal</v>
      </c>
    </row>
    <row r="2835" spans="1:20" s="22" customFormat="1" ht="15.75" customHeight="1" x14ac:dyDescent="0.25">
      <c r="A2835" s="23">
        <v>2834</v>
      </c>
      <c r="B2835" s="24" t="s">
        <v>862</v>
      </c>
      <c r="C2835" s="24" t="s">
        <v>1723</v>
      </c>
      <c r="D2835" s="24" t="s">
        <v>48</v>
      </c>
      <c r="E2835" s="23">
        <v>33</v>
      </c>
      <c r="F2835" s="25">
        <v>29345</v>
      </c>
      <c r="G2835" s="23">
        <f t="shared" ca="1" si="206"/>
        <v>40.950173182711815</v>
      </c>
      <c r="H2835" s="23" t="str">
        <f t="shared" ca="1" si="207"/>
        <v>41-50</v>
      </c>
      <c r="J2835" s="24" t="s">
        <v>65</v>
      </c>
      <c r="K2835" s="24" t="s">
        <v>62</v>
      </c>
      <c r="L2835" s="24" t="s">
        <v>44</v>
      </c>
      <c r="M2835" s="24" t="s">
        <v>57</v>
      </c>
      <c r="N2835" s="23">
        <v>9</v>
      </c>
      <c r="O2835" s="22" t="str">
        <f>VLOOKUP(A2835,[1]CustomerAddress!$A$1:$F$3997,2)</f>
        <v>33 Norway Maple Street</v>
      </c>
      <c r="P2835" s="22">
        <f>VLOOKUP(A2835,[1]CustomerAddress!$A$1:$F$3997,3)</f>
        <v>2760</v>
      </c>
      <c r="Q2835" s="22" t="str">
        <f>VLOOKUP(A2835,[1]CustomerAddress!$A$1:$F$3997,4)</f>
        <v>NSW</v>
      </c>
      <c r="R2835" s="22" t="str">
        <f>VLOOKUP(A2835,[1]CustomerAddress!$A$1:$F$3997,5)</f>
        <v>Australia</v>
      </c>
      <c r="S2835" s="22">
        <f>VLOOKUP(A2835,[1]CustomerAddress!$A$1:$F$3997,6)</f>
        <v>7</v>
      </c>
      <c r="T2835" s="22" t="str">
        <f>VLOOKUP(A2835,Labels!$A$5:$I$3497,9)</f>
        <v>High Risk Customer</v>
      </c>
    </row>
    <row r="2836" spans="1:20" s="22" customFormat="1" ht="15.75" customHeight="1" x14ac:dyDescent="0.25">
      <c r="A2836" s="23">
        <v>2835</v>
      </c>
      <c r="B2836" s="24" t="s">
        <v>5301</v>
      </c>
      <c r="D2836" s="24" t="s">
        <v>40</v>
      </c>
      <c r="E2836" s="23">
        <v>30</v>
      </c>
      <c r="F2836" s="25">
        <v>35612</v>
      </c>
      <c r="G2836" s="23">
        <f t="shared" ca="1" si="206"/>
        <v>23.780310169013184</v>
      </c>
      <c r="H2836" s="23" t="str">
        <f t="shared" ca="1" si="207"/>
        <v>21-30</v>
      </c>
      <c r="I2836" s="24" t="s">
        <v>799</v>
      </c>
      <c r="J2836" s="24" t="s">
        <v>84</v>
      </c>
      <c r="K2836" s="24" t="s">
        <v>62</v>
      </c>
      <c r="L2836" s="24" t="s">
        <v>44</v>
      </c>
      <c r="M2836" s="24" t="s">
        <v>57</v>
      </c>
      <c r="N2836" s="23">
        <v>2</v>
      </c>
      <c r="O2836" s="22" t="str">
        <f>VLOOKUP(A2836,[1]CustomerAddress!$A$1:$F$3997,2)</f>
        <v>72297 Sutherland Junction</v>
      </c>
      <c r="P2836" s="22">
        <f>VLOOKUP(A2836,[1]CustomerAddress!$A$1:$F$3997,3)</f>
        <v>2560</v>
      </c>
      <c r="Q2836" s="22" t="str">
        <f>VLOOKUP(A2836,[1]CustomerAddress!$A$1:$F$3997,4)</f>
        <v>NSW</v>
      </c>
      <c r="R2836" s="22" t="str">
        <f>VLOOKUP(A2836,[1]CustomerAddress!$A$1:$F$3997,5)</f>
        <v>Australia</v>
      </c>
      <c r="S2836" s="22">
        <f>VLOOKUP(A2836,[1]CustomerAddress!$A$1:$F$3997,6)</f>
        <v>8</v>
      </c>
      <c r="T2836" s="22" t="str">
        <f>VLOOKUP(A2836,Labels!$A$5:$I$3497,9)</f>
        <v>Lost Customer</v>
      </c>
    </row>
    <row r="2837" spans="1:20" s="22" customFormat="1" ht="15.75" customHeight="1" x14ac:dyDescent="0.25">
      <c r="A2837" s="23">
        <v>2836</v>
      </c>
      <c r="B2837" s="24" t="s">
        <v>3424</v>
      </c>
      <c r="C2837" s="24" t="s">
        <v>5302</v>
      </c>
      <c r="D2837" s="24" t="s">
        <v>40</v>
      </c>
      <c r="E2837" s="23">
        <v>80</v>
      </c>
      <c r="F2837" s="25">
        <v>23329</v>
      </c>
      <c r="G2837" s="23">
        <f t="shared" ca="1" si="206"/>
        <v>57.432364963533729</v>
      </c>
      <c r="H2837" s="23" t="str">
        <f t="shared" ca="1" si="207"/>
        <v>51-60</v>
      </c>
      <c r="I2837" s="24" t="s">
        <v>599</v>
      </c>
      <c r="J2837" s="24" t="s">
        <v>42</v>
      </c>
      <c r="K2837" s="24" t="s">
        <v>43</v>
      </c>
      <c r="L2837" s="24" t="s">
        <v>44</v>
      </c>
      <c r="M2837" s="24" t="s">
        <v>57</v>
      </c>
      <c r="N2837" s="23">
        <v>16</v>
      </c>
      <c r="O2837" s="22" t="str">
        <f>VLOOKUP(A2837,[1]CustomerAddress!$A$1:$F$3997,2)</f>
        <v>7827 Spohn Court</v>
      </c>
      <c r="P2837" s="22">
        <f>VLOOKUP(A2837,[1]CustomerAddress!$A$1:$F$3997,3)</f>
        <v>2093</v>
      </c>
      <c r="Q2837" s="22" t="str">
        <f>VLOOKUP(A2837,[1]CustomerAddress!$A$1:$F$3997,4)</f>
        <v>NSW</v>
      </c>
      <c r="R2837" s="22" t="str">
        <f>VLOOKUP(A2837,[1]CustomerAddress!$A$1:$F$3997,5)</f>
        <v>Australia</v>
      </c>
      <c r="S2837" s="22">
        <f>VLOOKUP(A2837,[1]CustomerAddress!$A$1:$F$3997,6)</f>
        <v>9</v>
      </c>
      <c r="T2837" s="22" t="str">
        <f>VLOOKUP(A2837,Labels!$A$5:$I$3497,9)</f>
        <v>Platinum Customer</v>
      </c>
    </row>
    <row r="2838" spans="1:20" s="22" customFormat="1" ht="15.75" customHeight="1" x14ac:dyDescent="0.25">
      <c r="A2838" s="23">
        <v>2837</v>
      </c>
      <c r="B2838" s="24" t="s">
        <v>5303</v>
      </c>
      <c r="C2838" s="24" t="s">
        <v>5304</v>
      </c>
      <c r="D2838" s="24" t="s">
        <v>40</v>
      </c>
      <c r="E2838" s="23">
        <v>81</v>
      </c>
      <c r="F2838" s="25">
        <v>32115</v>
      </c>
      <c r="G2838" s="23">
        <f t="shared" ca="1" si="206"/>
        <v>33.361132086821407</v>
      </c>
      <c r="H2838" s="23" t="str">
        <f t="shared" ca="1" si="207"/>
        <v>31-40</v>
      </c>
      <c r="J2838" s="24" t="s">
        <v>65</v>
      </c>
      <c r="K2838" s="24" t="s">
        <v>43</v>
      </c>
      <c r="L2838" s="24" t="s">
        <v>44</v>
      </c>
      <c r="M2838" s="24" t="s">
        <v>57</v>
      </c>
      <c r="N2838" s="23">
        <v>10</v>
      </c>
      <c r="O2838" s="22" t="str">
        <f>VLOOKUP(A2838,[1]CustomerAddress!$A$1:$F$3997,2)</f>
        <v>77 Gulseth Lane</v>
      </c>
      <c r="P2838" s="22">
        <f>VLOOKUP(A2838,[1]CustomerAddress!$A$1:$F$3997,3)</f>
        <v>3181</v>
      </c>
      <c r="Q2838" s="22" t="str">
        <f>VLOOKUP(A2838,[1]CustomerAddress!$A$1:$F$3997,4)</f>
        <v>VIC</v>
      </c>
      <c r="R2838" s="22" t="str">
        <f>VLOOKUP(A2838,[1]CustomerAddress!$A$1:$F$3997,5)</f>
        <v>Australia</v>
      </c>
      <c r="S2838" s="22">
        <f>VLOOKUP(A2838,[1]CustomerAddress!$A$1:$F$3997,6)</f>
        <v>8</v>
      </c>
      <c r="T2838" s="22" t="str">
        <f>VLOOKUP(A2838,Labels!$A$5:$I$3497,9)</f>
        <v>Potential Customer</v>
      </c>
    </row>
    <row r="2839" spans="1:20" s="22" customFormat="1" ht="15.75" customHeight="1" x14ac:dyDescent="0.25">
      <c r="A2839" s="23">
        <v>2838</v>
      </c>
      <c r="B2839" s="24" t="s">
        <v>5305</v>
      </c>
      <c r="C2839" s="24" t="s">
        <v>5306</v>
      </c>
      <c r="D2839" s="24" t="s">
        <v>40</v>
      </c>
      <c r="E2839" s="23">
        <v>14</v>
      </c>
      <c r="F2839" s="25">
        <v>28185</v>
      </c>
      <c r="G2839" s="23">
        <f t="shared" ca="1" si="206"/>
        <v>44.128255374492639</v>
      </c>
      <c r="H2839" s="23" t="str">
        <f t="shared" ca="1" si="207"/>
        <v>41-50</v>
      </c>
      <c r="I2839" s="24" t="s">
        <v>167</v>
      </c>
      <c r="J2839" s="24" t="s">
        <v>65</v>
      </c>
      <c r="K2839" s="24" t="s">
        <v>66</v>
      </c>
      <c r="L2839" s="24" t="s">
        <v>44</v>
      </c>
      <c r="M2839" s="24" t="s">
        <v>57</v>
      </c>
      <c r="N2839" s="23">
        <v>21</v>
      </c>
      <c r="O2839" s="22" t="str">
        <f>VLOOKUP(A2839,[1]CustomerAddress!$A$1:$F$3997,2)</f>
        <v>50469 Shelley Avenue</v>
      </c>
      <c r="P2839" s="22">
        <f>VLOOKUP(A2839,[1]CustomerAddress!$A$1:$F$3997,3)</f>
        <v>4350</v>
      </c>
      <c r="Q2839" s="22" t="str">
        <f>VLOOKUP(A2839,[1]CustomerAddress!$A$1:$F$3997,4)</f>
        <v>QLD</v>
      </c>
      <c r="R2839" s="22" t="str">
        <f>VLOOKUP(A2839,[1]CustomerAddress!$A$1:$F$3997,5)</f>
        <v>Australia</v>
      </c>
      <c r="S2839" s="22">
        <f>VLOOKUP(A2839,[1]CustomerAddress!$A$1:$F$3997,6)</f>
        <v>8</v>
      </c>
      <c r="T2839" s="22" t="str">
        <f>VLOOKUP(A2839,Labels!$A$5:$I$3497,9)</f>
        <v>Recent Customer</v>
      </c>
    </row>
    <row r="2840" spans="1:20" s="22" customFormat="1" ht="15.75" customHeight="1" x14ac:dyDescent="0.25">
      <c r="A2840" s="23">
        <v>2839</v>
      </c>
      <c r="B2840" s="24" t="s">
        <v>1302</v>
      </c>
      <c r="C2840" s="24" t="s">
        <v>5307</v>
      </c>
      <c r="D2840" s="24" t="s">
        <v>40</v>
      </c>
      <c r="E2840" s="23">
        <v>12</v>
      </c>
      <c r="F2840" s="25">
        <v>28283</v>
      </c>
      <c r="G2840" s="23">
        <f t="shared" ca="1" si="206"/>
        <v>43.859762223807707</v>
      </c>
      <c r="H2840" s="23" t="str">
        <f t="shared" ca="1" si="207"/>
        <v>41-50</v>
      </c>
      <c r="I2840" s="24" t="s">
        <v>163</v>
      </c>
      <c r="J2840" s="24" t="s">
        <v>164</v>
      </c>
      <c r="K2840" s="24" t="s">
        <v>43</v>
      </c>
      <c r="L2840" s="24" t="s">
        <v>44</v>
      </c>
      <c r="M2840" s="24" t="s">
        <v>57</v>
      </c>
      <c r="N2840" s="23">
        <v>10</v>
      </c>
      <c r="O2840" s="22" t="str">
        <f>VLOOKUP(A2840,[1]CustomerAddress!$A$1:$F$3997,2)</f>
        <v>9695 Northland Pass</v>
      </c>
      <c r="P2840" s="22">
        <f>VLOOKUP(A2840,[1]CustomerAddress!$A$1:$F$3997,3)</f>
        <v>2450</v>
      </c>
      <c r="Q2840" s="22" t="str">
        <f>VLOOKUP(A2840,[1]CustomerAddress!$A$1:$F$3997,4)</f>
        <v>NSW</v>
      </c>
      <c r="R2840" s="22" t="str">
        <f>VLOOKUP(A2840,[1]CustomerAddress!$A$1:$F$3997,5)</f>
        <v>Australia</v>
      </c>
      <c r="S2840" s="22">
        <f>VLOOKUP(A2840,[1]CustomerAddress!$A$1:$F$3997,6)</f>
        <v>7</v>
      </c>
      <c r="T2840" s="22" t="str">
        <f>VLOOKUP(A2840,Labels!$A$5:$I$3497,9)</f>
        <v>Very Loyal</v>
      </c>
    </row>
    <row r="2841" spans="1:20" s="22" customFormat="1" ht="15.75" customHeight="1" x14ac:dyDescent="0.25">
      <c r="A2841" s="23">
        <v>2840</v>
      </c>
      <c r="B2841" s="24" t="s">
        <v>5308</v>
      </c>
      <c r="C2841" s="24" t="s">
        <v>5309</v>
      </c>
      <c r="D2841" s="24" t="s">
        <v>48</v>
      </c>
      <c r="E2841" s="23">
        <v>63</v>
      </c>
      <c r="F2841" s="25">
        <v>33851</v>
      </c>
      <c r="G2841" s="23">
        <f t="shared" ca="1" si="206"/>
        <v>28.60496770325976</v>
      </c>
      <c r="H2841" s="23" t="str">
        <f t="shared" ca="1" si="207"/>
        <v>21-30</v>
      </c>
      <c r="I2841" s="24" t="s">
        <v>410</v>
      </c>
      <c r="J2841" s="24" t="s">
        <v>84</v>
      </c>
      <c r="K2841" s="24" t="s">
        <v>43</v>
      </c>
      <c r="L2841" s="24" t="s">
        <v>44</v>
      </c>
      <c r="M2841" s="24" t="s">
        <v>45</v>
      </c>
      <c r="N2841" s="23">
        <v>9</v>
      </c>
      <c r="O2841" s="22" t="str">
        <f>VLOOKUP(A2841,[1]CustomerAddress!$A$1:$F$3997,2)</f>
        <v>3619 Elgar Terrace</v>
      </c>
      <c r="P2841" s="22">
        <f>VLOOKUP(A2841,[1]CustomerAddress!$A$1:$F$3997,3)</f>
        <v>3337</v>
      </c>
      <c r="Q2841" s="22" t="str">
        <f>VLOOKUP(A2841,[1]CustomerAddress!$A$1:$F$3997,4)</f>
        <v>VIC</v>
      </c>
      <c r="R2841" s="22" t="str">
        <f>VLOOKUP(A2841,[1]CustomerAddress!$A$1:$F$3997,5)</f>
        <v>Australia</v>
      </c>
      <c r="S2841" s="22">
        <f>VLOOKUP(A2841,[1]CustomerAddress!$A$1:$F$3997,6)</f>
        <v>3</v>
      </c>
      <c r="T2841" s="22" t="str">
        <f>VLOOKUP(A2841,Labels!$A$5:$I$3497,9)</f>
        <v>Recent Customer</v>
      </c>
    </row>
    <row r="2842" spans="1:20" s="22" customFormat="1" ht="15.75" customHeight="1" x14ac:dyDescent="0.25">
      <c r="A2842" s="23">
        <v>2841</v>
      </c>
      <c r="B2842" s="24" t="s">
        <v>5310</v>
      </c>
      <c r="C2842" s="24" t="s">
        <v>5311</v>
      </c>
      <c r="D2842" s="24" t="s">
        <v>40</v>
      </c>
      <c r="E2842" s="23">
        <v>19</v>
      </c>
      <c r="F2842" s="25">
        <v>23042</v>
      </c>
      <c r="G2842" s="23">
        <f t="shared" ca="1" si="206"/>
        <v>58.218666333396747</v>
      </c>
      <c r="H2842" s="23" t="str">
        <f t="shared" ca="1" si="207"/>
        <v>51-60</v>
      </c>
      <c r="I2842" s="24" t="s">
        <v>53</v>
      </c>
      <c r="J2842" s="24" t="s">
        <v>61</v>
      </c>
      <c r="K2842" s="24" t="s">
        <v>43</v>
      </c>
      <c r="L2842" s="24" t="s">
        <v>44</v>
      </c>
      <c r="M2842" s="24" t="s">
        <v>57</v>
      </c>
      <c r="N2842" s="23">
        <v>16</v>
      </c>
      <c r="O2842" s="22" t="str">
        <f>VLOOKUP(A2842,[1]CustomerAddress!$A$1:$F$3997,2)</f>
        <v>7 Buhler Drive</v>
      </c>
      <c r="P2842" s="22">
        <f>VLOOKUP(A2842,[1]CustomerAddress!$A$1:$F$3997,3)</f>
        <v>2142</v>
      </c>
      <c r="Q2842" s="22" t="str">
        <f>VLOOKUP(A2842,[1]CustomerAddress!$A$1:$F$3997,4)</f>
        <v>NSW</v>
      </c>
      <c r="R2842" s="22" t="str">
        <f>VLOOKUP(A2842,[1]CustomerAddress!$A$1:$F$3997,5)</f>
        <v>Australia</v>
      </c>
      <c r="S2842" s="22">
        <f>VLOOKUP(A2842,[1]CustomerAddress!$A$1:$F$3997,6)</f>
        <v>7</v>
      </c>
      <c r="T2842" s="22" t="str">
        <f>VLOOKUP(A2842,Labels!$A$5:$I$3497,9)</f>
        <v>Very Loyal</v>
      </c>
    </row>
    <row r="2843" spans="1:20" s="22" customFormat="1" ht="15.75" customHeight="1" x14ac:dyDescent="0.25">
      <c r="A2843" s="23">
        <v>2842</v>
      </c>
      <c r="B2843" s="24" t="s">
        <v>5312</v>
      </c>
      <c r="C2843" s="24" t="s">
        <v>5313</v>
      </c>
      <c r="D2843" s="24" t="s">
        <v>40</v>
      </c>
      <c r="E2843" s="23">
        <v>80</v>
      </c>
      <c r="F2843" s="25">
        <v>25062</v>
      </c>
      <c r="G2843" s="23">
        <f t="shared" ca="1" si="206"/>
        <v>52.684419758054283</v>
      </c>
      <c r="H2843" s="23" t="str">
        <f t="shared" ca="1" si="207"/>
        <v>51-60</v>
      </c>
      <c r="J2843" s="24" t="s">
        <v>42</v>
      </c>
      <c r="K2843" s="24" t="s">
        <v>43</v>
      </c>
      <c r="L2843" s="24" t="s">
        <v>44</v>
      </c>
      <c r="M2843" s="24" t="s">
        <v>57</v>
      </c>
      <c r="N2843" s="23">
        <v>6</v>
      </c>
      <c r="O2843" s="22" t="str">
        <f>VLOOKUP(A2843,[1]CustomerAddress!$A$1:$F$3997,2)</f>
        <v>4589 Lien Terrace</v>
      </c>
      <c r="P2843" s="22">
        <f>VLOOKUP(A2843,[1]CustomerAddress!$A$1:$F$3997,3)</f>
        <v>2068</v>
      </c>
      <c r="Q2843" s="22" t="str">
        <f>VLOOKUP(A2843,[1]CustomerAddress!$A$1:$F$3997,4)</f>
        <v>NSW</v>
      </c>
      <c r="R2843" s="22" t="str">
        <f>VLOOKUP(A2843,[1]CustomerAddress!$A$1:$F$3997,5)</f>
        <v>Australia</v>
      </c>
      <c r="S2843" s="22">
        <f>VLOOKUP(A2843,[1]CustomerAddress!$A$1:$F$3997,6)</f>
        <v>12</v>
      </c>
      <c r="T2843" s="22" t="str">
        <f>VLOOKUP(A2843,Labels!$A$5:$I$3497,9)</f>
        <v>Late Bloomer</v>
      </c>
    </row>
    <row r="2844" spans="1:20" s="22" customFormat="1" ht="15.75" customHeight="1" x14ac:dyDescent="0.25">
      <c r="A2844" s="23">
        <v>2843</v>
      </c>
      <c r="B2844" s="24" t="s">
        <v>5314</v>
      </c>
      <c r="C2844" s="24" t="s">
        <v>5315</v>
      </c>
      <c r="D2844" s="24" t="s">
        <v>40</v>
      </c>
      <c r="E2844" s="23">
        <v>42</v>
      </c>
      <c r="F2844" s="25">
        <v>24948</v>
      </c>
      <c r="G2844" s="23">
        <f t="shared" ca="1" si="206"/>
        <v>52.996748525177566</v>
      </c>
      <c r="H2844" s="23" t="str">
        <f t="shared" ca="1" si="207"/>
        <v>51-60</v>
      </c>
      <c r="I2844" s="24" t="s">
        <v>410</v>
      </c>
      <c r="J2844" s="24" t="s">
        <v>50</v>
      </c>
      <c r="K2844" s="24" t="s">
        <v>62</v>
      </c>
      <c r="L2844" s="24" t="s">
        <v>44</v>
      </c>
      <c r="M2844" s="24" t="s">
        <v>45</v>
      </c>
      <c r="N2844" s="23">
        <v>5</v>
      </c>
      <c r="O2844" s="22" t="str">
        <f>VLOOKUP(A2844,[1]CustomerAddress!$A$1:$F$3997,2)</f>
        <v>37 Darwin Circle</v>
      </c>
      <c r="P2844" s="22">
        <f>VLOOKUP(A2844,[1]CustomerAddress!$A$1:$F$3997,3)</f>
        <v>2282</v>
      </c>
      <c r="Q2844" s="22" t="str">
        <f>VLOOKUP(A2844,[1]CustomerAddress!$A$1:$F$3997,4)</f>
        <v>NSW</v>
      </c>
      <c r="R2844" s="22" t="str">
        <f>VLOOKUP(A2844,[1]CustomerAddress!$A$1:$F$3997,5)</f>
        <v>Australia</v>
      </c>
      <c r="S2844" s="22">
        <f>VLOOKUP(A2844,[1]CustomerAddress!$A$1:$F$3997,6)</f>
        <v>8</v>
      </c>
      <c r="T2844" s="22" t="str">
        <f>VLOOKUP(A2844,Labels!$A$5:$I$3497,9)</f>
        <v>Potential Customer</v>
      </c>
    </row>
    <row r="2845" spans="1:20" s="22" customFormat="1" ht="15.75" customHeight="1" x14ac:dyDescent="0.25">
      <c r="A2845" s="23">
        <v>2844</v>
      </c>
      <c r="B2845" s="24" t="s">
        <v>1653</v>
      </c>
      <c r="C2845" s="24" t="s">
        <v>5316</v>
      </c>
      <c r="D2845" s="24" t="s">
        <v>40</v>
      </c>
      <c r="E2845" s="23">
        <v>98</v>
      </c>
      <c r="F2845" s="25">
        <v>27720</v>
      </c>
      <c r="G2845" s="23">
        <f t="shared" ca="1" si="206"/>
        <v>45.402227977232364</v>
      </c>
      <c r="H2845" s="23" t="str">
        <f t="shared" ca="1" si="207"/>
        <v>41-50</v>
      </c>
      <c r="J2845" s="24" t="s">
        <v>50</v>
      </c>
      <c r="K2845" s="24" t="s">
        <v>43</v>
      </c>
      <c r="L2845" s="24" t="s">
        <v>44</v>
      </c>
      <c r="M2845" s="24" t="s">
        <v>45</v>
      </c>
      <c r="N2845" s="23">
        <v>13</v>
      </c>
      <c r="O2845" s="22" t="str">
        <f>VLOOKUP(A2845,[1]CustomerAddress!$A$1:$F$3997,2)</f>
        <v>20 Carberry Circle</v>
      </c>
      <c r="P2845" s="22">
        <f>VLOOKUP(A2845,[1]CustomerAddress!$A$1:$F$3997,3)</f>
        <v>2165</v>
      </c>
      <c r="Q2845" s="22" t="str">
        <f>VLOOKUP(A2845,[1]CustomerAddress!$A$1:$F$3997,4)</f>
        <v>NSW</v>
      </c>
      <c r="R2845" s="22" t="str">
        <f>VLOOKUP(A2845,[1]CustomerAddress!$A$1:$F$3997,5)</f>
        <v>Australia</v>
      </c>
      <c r="S2845" s="22">
        <f>VLOOKUP(A2845,[1]CustomerAddress!$A$1:$F$3997,6)</f>
        <v>7</v>
      </c>
      <c r="T2845" s="22" t="str">
        <f>VLOOKUP(A2845,Labels!$A$5:$I$3497,9)</f>
        <v>Potential Customer</v>
      </c>
    </row>
    <row r="2846" spans="1:20" s="22" customFormat="1" ht="15.75" customHeight="1" x14ac:dyDescent="0.25">
      <c r="A2846" s="23">
        <v>2845</v>
      </c>
      <c r="B2846" s="24" t="s">
        <v>5317</v>
      </c>
      <c r="C2846" s="24" t="s">
        <v>5318</v>
      </c>
      <c r="D2846" s="24" t="s">
        <v>40</v>
      </c>
      <c r="E2846" s="23">
        <v>1</v>
      </c>
      <c r="F2846" s="25">
        <v>27196</v>
      </c>
      <c r="G2846" s="23">
        <f t="shared" ca="1" si="206"/>
        <v>46.837844415588528</v>
      </c>
      <c r="H2846" s="23" t="str">
        <f t="shared" ca="1" si="207"/>
        <v>41-50</v>
      </c>
      <c r="I2846" s="24" t="s">
        <v>137</v>
      </c>
      <c r="J2846" s="24" t="s">
        <v>61</v>
      </c>
      <c r="K2846" s="24" t="s">
        <v>43</v>
      </c>
      <c r="L2846" s="24" t="s">
        <v>44</v>
      </c>
      <c r="M2846" s="24" t="s">
        <v>57</v>
      </c>
      <c r="N2846" s="23">
        <v>11</v>
      </c>
      <c r="O2846" s="22" t="str">
        <f>VLOOKUP(A2846,[1]CustomerAddress!$A$1:$F$3997,2)</f>
        <v>082 Twin Pines Avenue</v>
      </c>
      <c r="P2846" s="22">
        <f>VLOOKUP(A2846,[1]CustomerAddress!$A$1:$F$3997,3)</f>
        <v>4270</v>
      </c>
      <c r="Q2846" s="22" t="str">
        <f>VLOOKUP(A2846,[1]CustomerAddress!$A$1:$F$3997,4)</f>
        <v>QLD</v>
      </c>
      <c r="R2846" s="22" t="str">
        <f>VLOOKUP(A2846,[1]CustomerAddress!$A$1:$F$3997,5)</f>
        <v>Australia</v>
      </c>
      <c r="S2846" s="22">
        <f>VLOOKUP(A2846,[1]CustomerAddress!$A$1:$F$3997,6)</f>
        <v>7</v>
      </c>
      <c r="T2846" s="22" t="str">
        <f>VLOOKUP(A2846,Labels!$A$5:$I$3497,9)</f>
        <v>Losing Customer</v>
      </c>
    </row>
    <row r="2847" spans="1:20" s="22" customFormat="1" ht="15.75" customHeight="1" x14ac:dyDescent="0.25">
      <c r="A2847" s="23">
        <v>2846</v>
      </c>
      <c r="B2847" s="24" t="s">
        <v>5319</v>
      </c>
      <c r="C2847" s="24" t="s">
        <v>5320</v>
      </c>
      <c r="D2847" s="24" t="s">
        <v>40</v>
      </c>
      <c r="E2847" s="23">
        <v>66</v>
      </c>
      <c r="F2847" s="25">
        <v>25795</v>
      </c>
      <c r="G2847" s="23">
        <f t="shared" ca="1" si="206"/>
        <v>50.67620057997209</v>
      </c>
      <c r="H2847" s="23" t="str">
        <f t="shared" ca="1" si="207"/>
        <v>51-60</v>
      </c>
      <c r="I2847" s="24" t="s">
        <v>642</v>
      </c>
      <c r="J2847" s="24" t="s">
        <v>54</v>
      </c>
      <c r="K2847" s="24" t="s">
        <v>43</v>
      </c>
      <c r="L2847" s="24" t="s">
        <v>44</v>
      </c>
      <c r="M2847" s="24" t="s">
        <v>57</v>
      </c>
      <c r="N2847" s="23">
        <v>14</v>
      </c>
      <c r="O2847" s="22" t="str">
        <f>VLOOKUP(A2847,[1]CustomerAddress!$A$1:$F$3997,2)</f>
        <v>1946 Golf Course Hill</v>
      </c>
      <c r="P2847" s="22">
        <f>VLOOKUP(A2847,[1]CustomerAddress!$A$1:$F$3997,3)</f>
        <v>3156</v>
      </c>
      <c r="Q2847" s="22" t="str">
        <f>VLOOKUP(A2847,[1]CustomerAddress!$A$1:$F$3997,4)</f>
        <v>VIC</v>
      </c>
      <c r="R2847" s="22" t="str">
        <f>VLOOKUP(A2847,[1]CustomerAddress!$A$1:$F$3997,5)</f>
        <v>Australia</v>
      </c>
      <c r="S2847" s="22">
        <f>VLOOKUP(A2847,[1]CustomerAddress!$A$1:$F$3997,6)</f>
        <v>10</v>
      </c>
      <c r="T2847" s="22" t="str">
        <f>VLOOKUP(A2847,Labels!$A$5:$I$3497,9)</f>
        <v>Recent Customer</v>
      </c>
    </row>
    <row r="2848" spans="1:20" s="22" customFormat="1" ht="15.75" customHeight="1" x14ac:dyDescent="0.25">
      <c r="A2848" s="23">
        <v>2847</v>
      </c>
      <c r="B2848" s="24" t="s">
        <v>5321</v>
      </c>
      <c r="C2848" s="24" t="s">
        <v>5322</v>
      </c>
      <c r="D2848" s="24" t="s">
        <v>40</v>
      </c>
      <c r="E2848" s="23">
        <v>50</v>
      </c>
      <c r="F2848" s="25">
        <v>27840</v>
      </c>
      <c r="G2848" s="23">
        <f t="shared" ca="1" si="206"/>
        <v>45.073460853944688</v>
      </c>
      <c r="H2848" s="23" t="str">
        <f t="shared" ca="1" si="207"/>
        <v>41-50</v>
      </c>
      <c r="I2848" s="24" t="s">
        <v>282</v>
      </c>
      <c r="J2848" s="24" t="s">
        <v>42</v>
      </c>
      <c r="K2848" s="24" t="s">
        <v>43</v>
      </c>
      <c r="L2848" s="24" t="s">
        <v>44</v>
      </c>
      <c r="M2848" s="24" t="s">
        <v>57</v>
      </c>
      <c r="N2848" s="23">
        <v>12</v>
      </c>
      <c r="O2848" s="22" t="str">
        <f>VLOOKUP(A2848,[1]CustomerAddress!$A$1:$F$3997,2)</f>
        <v>48418 Crescent Oaks Court</v>
      </c>
      <c r="P2848" s="22">
        <f>VLOOKUP(A2848,[1]CustomerAddress!$A$1:$F$3997,3)</f>
        <v>2770</v>
      </c>
      <c r="Q2848" s="22" t="str">
        <f>VLOOKUP(A2848,[1]CustomerAddress!$A$1:$F$3997,4)</f>
        <v>NSW</v>
      </c>
      <c r="R2848" s="22" t="str">
        <f>VLOOKUP(A2848,[1]CustomerAddress!$A$1:$F$3997,5)</f>
        <v>Australia</v>
      </c>
      <c r="S2848" s="22">
        <f>VLOOKUP(A2848,[1]CustomerAddress!$A$1:$F$3997,6)</f>
        <v>9</v>
      </c>
      <c r="T2848" s="22" t="str">
        <f>VLOOKUP(A2848,Labels!$A$5:$I$3497,9)</f>
        <v>Potential Customer</v>
      </c>
    </row>
    <row r="2849" spans="1:20" s="22" customFormat="1" ht="15.75" customHeight="1" x14ac:dyDescent="0.25">
      <c r="A2849" s="23">
        <v>2848</v>
      </c>
      <c r="B2849" s="24" t="s">
        <v>5183</v>
      </c>
      <c r="C2849" s="24" t="s">
        <v>5323</v>
      </c>
      <c r="D2849" s="24" t="s">
        <v>40</v>
      </c>
      <c r="E2849" s="23">
        <v>42</v>
      </c>
      <c r="F2849" s="25">
        <v>24489</v>
      </c>
      <c r="G2849" s="23">
        <f t="shared" ca="1" si="206"/>
        <v>54.254282771752912</v>
      </c>
      <c r="H2849" s="23" t="str">
        <f t="shared" ca="1" si="207"/>
        <v>51-60</v>
      </c>
      <c r="I2849" s="24" t="s">
        <v>279</v>
      </c>
      <c r="J2849" s="24" t="s">
        <v>54</v>
      </c>
      <c r="K2849" s="24" t="s">
        <v>43</v>
      </c>
      <c r="L2849" s="24" t="s">
        <v>44</v>
      </c>
      <c r="M2849" s="24" t="s">
        <v>45</v>
      </c>
      <c r="N2849" s="23">
        <v>13</v>
      </c>
      <c r="O2849" s="22" t="str">
        <f>VLOOKUP(A2849,[1]CustomerAddress!$A$1:$F$3997,2)</f>
        <v>9 Steensland Center</v>
      </c>
      <c r="P2849" s="22">
        <f>VLOOKUP(A2849,[1]CustomerAddress!$A$1:$F$3997,3)</f>
        <v>3103</v>
      </c>
      <c r="Q2849" s="22" t="str">
        <f>VLOOKUP(A2849,[1]CustomerAddress!$A$1:$F$3997,4)</f>
        <v>VIC</v>
      </c>
      <c r="R2849" s="22" t="str">
        <f>VLOOKUP(A2849,[1]CustomerAddress!$A$1:$F$3997,5)</f>
        <v>Australia</v>
      </c>
      <c r="S2849" s="22">
        <f>VLOOKUP(A2849,[1]CustomerAddress!$A$1:$F$3997,6)</f>
        <v>12</v>
      </c>
      <c r="T2849" s="22" t="str">
        <f>VLOOKUP(A2849,Labels!$A$5:$I$3497,9)</f>
        <v>Recent Customer</v>
      </c>
    </row>
    <row r="2850" spans="1:20" s="22" customFormat="1" ht="15.75" customHeight="1" x14ac:dyDescent="0.25">
      <c r="A2850" s="23">
        <v>2849</v>
      </c>
      <c r="B2850" s="24" t="s">
        <v>5324</v>
      </c>
      <c r="C2850" s="24" t="s">
        <v>5325</v>
      </c>
      <c r="D2850" s="24" t="s">
        <v>48</v>
      </c>
      <c r="E2850" s="23">
        <v>65</v>
      </c>
      <c r="F2850" s="25">
        <v>34420</v>
      </c>
      <c r="G2850" s="23">
        <f t="shared" ca="1" si="206"/>
        <v>27.04606359367072</v>
      </c>
      <c r="H2850" s="23" t="str">
        <f t="shared" ca="1" si="207"/>
        <v>21-30</v>
      </c>
      <c r="J2850" s="24" t="s">
        <v>61</v>
      </c>
      <c r="K2850" s="24" t="s">
        <v>66</v>
      </c>
      <c r="L2850" s="24" t="s">
        <v>44</v>
      </c>
      <c r="M2850" s="24" t="s">
        <v>45</v>
      </c>
      <c r="N2850" s="23">
        <v>2</v>
      </c>
      <c r="O2850" s="22" t="str">
        <f>VLOOKUP(A2850,[1]CustomerAddress!$A$1:$F$3997,2)</f>
        <v>5 Golf Course Street</v>
      </c>
      <c r="P2850" s="22">
        <f>VLOOKUP(A2850,[1]CustomerAddress!$A$1:$F$3997,3)</f>
        <v>2300</v>
      </c>
      <c r="Q2850" s="22" t="str">
        <f>VLOOKUP(A2850,[1]CustomerAddress!$A$1:$F$3997,4)</f>
        <v>NSW</v>
      </c>
      <c r="R2850" s="22" t="str">
        <f>VLOOKUP(A2850,[1]CustomerAddress!$A$1:$F$3997,5)</f>
        <v>Australia</v>
      </c>
      <c r="S2850" s="22">
        <f>VLOOKUP(A2850,[1]CustomerAddress!$A$1:$F$3997,6)</f>
        <v>8</v>
      </c>
      <c r="T2850" s="22" t="str">
        <f>VLOOKUP(A2850,Labels!$A$5:$I$3497,9)</f>
        <v>Lost Customer</v>
      </c>
    </row>
    <row r="2851" spans="1:20" s="22" customFormat="1" ht="15.75" customHeight="1" x14ac:dyDescent="0.25">
      <c r="A2851" s="23">
        <v>2850</v>
      </c>
      <c r="B2851" s="24" t="s">
        <v>1853</v>
      </c>
      <c r="C2851" s="24" t="s">
        <v>5326</v>
      </c>
      <c r="D2851" s="24" t="s">
        <v>40</v>
      </c>
      <c r="E2851" s="23">
        <v>74</v>
      </c>
      <c r="F2851" s="25">
        <v>26585</v>
      </c>
      <c r="G2851" s="23">
        <f t="shared" ca="1" si="206"/>
        <v>48.511817018328252</v>
      </c>
      <c r="H2851" s="23" t="str">
        <f t="shared" ca="1" si="207"/>
        <v>41-50</v>
      </c>
      <c r="I2851" s="24" t="s">
        <v>176</v>
      </c>
      <c r="J2851" s="24" t="s">
        <v>61</v>
      </c>
      <c r="K2851" s="24" t="s">
        <v>43</v>
      </c>
      <c r="L2851" s="24" t="s">
        <v>44</v>
      </c>
      <c r="M2851" s="24" t="s">
        <v>45</v>
      </c>
      <c r="N2851" s="23">
        <v>5</v>
      </c>
      <c r="O2851" s="22" t="str">
        <f>VLOOKUP(A2851,[1]CustomerAddress!$A$1:$F$3997,2)</f>
        <v>70 Shopko Drive</v>
      </c>
      <c r="P2851" s="22">
        <f>VLOOKUP(A2851,[1]CustomerAddress!$A$1:$F$3997,3)</f>
        <v>2487</v>
      </c>
      <c r="Q2851" s="22" t="str">
        <f>VLOOKUP(A2851,[1]CustomerAddress!$A$1:$F$3997,4)</f>
        <v>NSW</v>
      </c>
      <c r="R2851" s="22" t="str">
        <f>VLOOKUP(A2851,[1]CustomerAddress!$A$1:$F$3997,5)</f>
        <v>Australia</v>
      </c>
      <c r="S2851" s="22">
        <f>VLOOKUP(A2851,[1]CustomerAddress!$A$1:$F$3997,6)</f>
        <v>9</v>
      </c>
      <c r="T2851" s="22" t="str">
        <f>VLOOKUP(A2851,Labels!$A$5:$I$3497,9)</f>
        <v>Platinum Customer</v>
      </c>
    </row>
    <row r="2852" spans="1:20" s="22" customFormat="1" ht="15.75" customHeight="1" x14ac:dyDescent="0.25">
      <c r="A2852" s="23">
        <v>2851</v>
      </c>
      <c r="B2852" s="24" t="s">
        <v>5327</v>
      </c>
      <c r="C2852" s="24" t="s">
        <v>5328</v>
      </c>
      <c r="D2852" s="24" t="s">
        <v>48</v>
      </c>
      <c r="E2852" s="23">
        <v>36</v>
      </c>
      <c r="F2852" s="25">
        <v>27745</v>
      </c>
      <c r="G2852" s="23">
        <f t="shared" ca="1" si="206"/>
        <v>45.333734826547428</v>
      </c>
      <c r="H2852" s="23" t="str">
        <f t="shared" ca="1" si="207"/>
        <v>41-50</v>
      </c>
      <c r="I2852" s="24" t="s">
        <v>855</v>
      </c>
      <c r="J2852" s="24" t="s">
        <v>164</v>
      </c>
      <c r="K2852" s="24" t="s">
        <v>62</v>
      </c>
      <c r="L2852" s="24" t="s">
        <v>44</v>
      </c>
      <c r="M2852" s="24" t="s">
        <v>45</v>
      </c>
      <c r="N2852" s="23">
        <v>16</v>
      </c>
      <c r="O2852" s="22" t="str">
        <f>VLOOKUP(A2852,[1]CustomerAddress!$A$1:$F$3997,2)</f>
        <v>11035 Toban Lane</v>
      </c>
      <c r="P2852" s="22">
        <f>VLOOKUP(A2852,[1]CustomerAddress!$A$1:$F$3997,3)</f>
        <v>2770</v>
      </c>
      <c r="Q2852" s="22" t="str">
        <f>VLOOKUP(A2852,[1]CustomerAddress!$A$1:$F$3997,4)</f>
        <v>NSW</v>
      </c>
      <c r="R2852" s="22" t="str">
        <f>VLOOKUP(A2852,[1]CustomerAddress!$A$1:$F$3997,5)</f>
        <v>Australia</v>
      </c>
      <c r="S2852" s="22">
        <f>VLOOKUP(A2852,[1]CustomerAddress!$A$1:$F$3997,6)</f>
        <v>8</v>
      </c>
      <c r="T2852" s="22" t="str">
        <f>VLOOKUP(A2852,Labels!$A$5:$I$3497,9)</f>
        <v>Very Loyal</v>
      </c>
    </row>
    <row r="2853" spans="1:20" s="22" customFormat="1" ht="15.75" hidden="1" customHeight="1" x14ac:dyDescent="0.25">
      <c r="A2853" s="23">
        <v>2852</v>
      </c>
      <c r="B2853" s="24" t="s">
        <v>3571</v>
      </c>
      <c r="C2853" s="24" t="s">
        <v>5329</v>
      </c>
      <c r="D2853" s="24" t="s">
        <v>40</v>
      </c>
      <c r="E2853" s="23">
        <v>20</v>
      </c>
      <c r="F2853" s="25">
        <v>26136</v>
      </c>
      <c r="G2853" s="23">
        <f t="shared" ca="1" si="206"/>
        <v>49.741954004629626</v>
      </c>
      <c r="H2853" s="23"/>
      <c r="I2853" s="24" t="s">
        <v>1962</v>
      </c>
      <c r="J2853" s="24" t="s">
        <v>54</v>
      </c>
      <c r="K2853" s="24" t="s">
        <v>66</v>
      </c>
      <c r="L2853" s="24" t="s">
        <v>44</v>
      </c>
      <c r="M2853" s="24" t="s">
        <v>45</v>
      </c>
      <c r="N2853" s="23">
        <v>14</v>
      </c>
    </row>
    <row r="2854" spans="1:20" s="22" customFormat="1" ht="15.75" customHeight="1" x14ac:dyDescent="0.25">
      <c r="A2854" s="23">
        <v>2853</v>
      </c>
      <c r="B2854" s="24" t="s">
        <v>1903</v>
      </c>
      <c r="C2854" s="24" t="s">
        <v>5330</v>
      </c>
      <c r="D2854" s="24" t="s">
        <v>48</v>
      </c>
      <c r="E2854" s="23">
        <v>65</v>
      </c>
      <c r="F2854" s="25">
        <v>31341</v>
      </c>
      <c r="G2854" s="23">
        <f t="shared" ca="1" si="206"/>
        <v>35.48168003202688</v>
      </c>
      <c r="H2854" s="23" t="str">
        <f ca="1">IF(G2854&lt;=10,"0-10",IF(AND(G2854&gt;10,G2854&lt;=20),"11-20",IF(AND(G2854&gt;20,G2854&lt;=30),"21-30",IF(AND(G2854&gt;30,G2854&lt;=40),"31-40",IF(AND(G2854&gt;40,G2854&lt;=50),"41-50",IF(AND(G2854&gt;50,G2854&lt;=60),"51-60",IF(AND(G2854&gt;60,G2854&lt;=70),"61-70",IF(AND(G2854&gt;70,G2854&lt;=80),"71-80",IF(AND(G2854&gt;80,G2854&lt;=90),"81-90",IF(G2854&gt;90,"91-100"))))))))))</f>
        <v>31-40</v>
      </c>
      <c r="I2854" s="24" t="s">
        <v>41</v>
      </c>
      <c r="J2854" s="24" t="s">
        <v>65</v>
      </c>
      <c r="K2854" s="24" t="s">
        <v>66</v>
      </c>
      <c r="L2854" s="24" t="s">
        <v>44</v>
      </c>
      <c r="M2854" s="24" t="s">
        <v>45</v>
      </c>
      <c r="N2854" s="23">
        <v>7</v>
      </c>
      <c r="O2854" s="22" t="str">
        <f>VLOOKUP(A2854,[1]CustomerAddress!$A$1:$F$3997,2)</f>
        <v>52 Ruskin Pass</v>
      </c>
      <c r="P2854" s="22">
        <f>VLOOKUP(A2854,[1]CustomerAddress!$A$1:$F$3997,3)</f>
        <v>2089</v>
      </c>
      <c r="Q2854" s="22" t="str">
        <f>VLOOKUP(A2854,[1]CustomerAddress!$A$1:$F$3997,4)</f>
        <v>NSW</v>
      </c>
      <c r="R2854" s="22" t="str">
        <f>VLOOKUP(A2854,[1]CustomerAddress!$A$1:$F$3997,5)</f>
        <v>Australia</v>
      </c>
      <c r="S2854" s="22">
        <f>VLOOKUP(A2854,[1]CustomerAddress!$A$1:$F$3997,6)</f>
        <v>10</v>
      </c>
      <c r="T2854" s="22" t="str">
        <f>VLOOKUP(A2854,Labels!$A$5:$I$3497,9)</f>
        <v>Losing Customer</v>
      </c>
    </row>
    <row r="2855" spans="1:20" s="22" customFormat="1" ht="15.75" hidden="1" customHeight="1" x14ac:dyDescent="0.25">
      <c r="A2855" s="23">
        <v>2854</v>
      </c>
      <c r="B2855" s="24" t="s">
        <v>5331</v>
      </c>
      <c r="C2855" s="24" t="s">
        <v>3297</v>
      </c>
      <c r="D2855" s="24" t="s">
        <v>147</v>
      </c>
      <c r="E2855" s="23">
        <v>49</v>
      </c>
      <c r="F2855" s="25"/>
      <c r="G2855" s="23"/>
      <c r="H2855" s="23"/>
      <c r="I2855" s="24" t="s">
        <v>108</v>
      </c>
      <c r="J2855" s="24" t="s">
        <v>56</v>
      </c>
      <c r="K2855" s="24" t="s">
        <v>66</v>
      </c>
      <c r="L2855" s="24" t="s">
        <v>44</v>
      </c>
      <c r="M2855" s="24" t="s">
        <v>45</v>
      </c>
      <c r="N2855" s="23"/>
    </row>
    <row r="2856" spans="1:20" s="22" customFormat="1" ht="15.75" customHeight="1" x14ac:dyDescent="0.25">
      <c r="A2856" s="23">
        <v>2855</v>
      </c>
      <c r="B2856" s="24" t="s">
        <v>116</v>
      </c>
      <c r="C2856" s="24" t="s">
        <v>5332</v>
      </c>
      <c r="D2856" s="24" t="s">
        <v>40</v>
      </c>
      <c r="E2856" s="23">
        <v>81</v>
      </c>
      <c r="F2856" s="25">
        <v>27650</v>
      </c>
      <c r="G2856" s="23">
        <f t="shared" ref="G2856:G2919" ca="1" si="208">(NOW()-F2856)/365</f>
        <v>45.594008799150174</v>
      </c>
      <c r="H2856" s="23" t="str">
        <f t="shared" ref="H2856:H2919" ca="1" si="209">IF(G2856&lt;=10,"0-10",IF(AND(G2856&gt;10,G2856&lt;=20),"11-20",IF(AND(G2856&gt;20,G2856&lt;=30),"21-30",IF(AND(G2856&gt;30,G2856&lt;=40),"31-40",IF(AND(G2856&gt;40,G2856&lt;=50),"41-50",IF(AND(G2856&gt;50,G2856&lt;=60),"51-60",IF(AND(G2856&gt;60,G2856&lt;=70),"61-70",IF(AND(G2856&gt;70,G2856&lt;=80),"71-80",IF(AND(G2856&gt;80,G2856&lt;=90),"81-90",IF(G2856&gt;90,"91-100"))))))))))</f>
        <v>41-50</v>
      </c>
      <c r="I2856" s="24" t="s">
        <v>320</v>
      </c>
      <c r="J2856" s="24" t="s">
        <v>84</v>
      </c>
      <c r="K2856" s="24" t="s">
        <v>43</v>
      </c>
      <c r="L2856" s="24" t="s">
        <v>44</v>
      </c>
      <c r="M2856" s="24" t="s">
        <v>45</v>
      </c>
      <c r="N2856" s="23">
        <v>17</v>
      </c>
      <c r="O2856" s="22" t="str">
        <f>VLOOKUP(A2856,[1]CustomerAddress!$A$1:$F$3997,2)</f>
        <v>9179 Esker Park</v>
      </c>
      <c r="P2856" s="22">
        <f>VLOOKUP(A2856,[1]CustomerAddress!$A$1:$F$3997,3)</f>
        <v>2155</v>
      </c>
      <c r="Q2856" s="22" t="str">
        <f>VLOOKUP(A2856,[1]CustomerAddress!$A$1:$F$3997,4)</f>
        <v>NSW</v>
      </c>
      <c r="R2856" s="22" t="str">
        <f>VLOOKUP(A2856,[1]CustomerAddress!$A$1:$F$3997,5)</f>
        <v>Australia</v>
      </c>
      <c r="S2856" s="22">
        <f>VLOOKUP(A2856,[1]CustomerAddress!$A$1:$F$3997,6)</f>
        <v>10</v>
      </c>
      <c r="T2856" s="22" t="str">
        <f>VLOOKUP(A2856,Labels!$A$5:$I$3497,9)</f>
        <v>Late Bloomer</v>
      </c>
    </row>
    <row r="2857" spans="1:20" s="22" customFormat="1" ht="15.75" customHeight="1" x14ac:dyDescent="0.25">
      <c r="A2857" s="23">
        <v>2856</v>
      </c>
      <c r="B2857" s="24" t="s">
        <v>5333</v>
      </c>
      <c r="C2857" s="24" t="s">
        <v>5334</v>
      </c>
      <c r="D2857" s="24" t="s">
        <v>40</v>
      </c>
      <c r="E2857" s="23">
        <v>53</v>
      </c>
      <c r="F2857" s="25">
        <v>28028</v>
      </c>
      <c r="G2857" s="23">
        <f t="shared" ca="1" si="208"/>
        <v>44.558392360794009</v>
      </c>
      <c r="H2857" s="23" t="str">
        <f t="shared" ca="1" si="209"/>
        <v>41-50</v>
      </c>
      <c r="I2857" s="24" t="s">
        <v>344</v>
      </c>
      <c r="J2857" s="24" t="s">
        <v>50</v>
      </c>
      <c r="K2857" s="24" t="s">
        <v>43</v>
      </c>
      <c r="L2857" s="24" t="s">
        <v>44</v>
      </c>
      <c r="M2857" s="24" t="s">
        <v>45</v>
      </c>
      <c r="N2857" s="23">
        <v>13</v>
      </c>
      <c r="O2857" s="22" t="str">
        <f>VLOOKUP(A2857,[1]CustomerAddress!$A$1:$F$3997,2)</f>
        <v>57 Village Green Center</v>
      </c>
      <c r="P2857" s="22">
        <f>VLOOKUP(A2857,[1]CustomerAddress!$A$1:$F$3997,3)</f>
        <v>2077</v>
      </c>
      <c r="Q2857" s="22" t="str">
        <f>VLOOKUP(A2857,[1]CustomerAddress!$A$1:$F$3997,4)</f>
        <v>NSW</v>
      </c>
      <c r="R2857" s="22" t="str">
        <f>VLOOKUP(A2857,[1]CustomerAddress!$A$1:$F$3997,5)</f>
        <v>Australia</v>
      </c>
      <c r="S2857" s="22">
        <f>VLOOKUP(A2857,[1]CustomerAddress!$A$1:$F$3997,6)</f>
        <v>10</v>
      </c>
      <c r="T2857" s="22" t="str">
        <f>VLOOKUP(A2857,Labels!$A$5:$I$3497,9)</f>
        <v>Very Loyal</v>
      </c>
    </row>
    <row r="2858" spans="1:20" s="22" customFormat="1" ht="15.75" customHeight="1" x14ac:dyDescent="0.25">
      <c r="A2858" s="23">
        <v>2857</v>
      </c>
      <c r="B2858" s="24" t="s">
        <v>5335</v>
      </c>
      <c r="C2858" s="24" t="s">
        <v>5336</v>
      </c>
      <c r="D2858" s="24" t="s">
        <v>40</v>
      </c>
      <c r="E2858" s="23">
        <v>9</v>
      </c>
      <c r="F2858" s="25">
        <v>20915</v>
      </c>
      <c r="G2858" s="23">
        <f t="shared" ca="1" si="208"/>
        <v>64.046063593670723</v>
      </c>
      <c r="H2858" s="23" t="str">
        <f t="shared" ca="1" si="209"/>
        <v>61-70</v>
      </c>
      <c r="I2858" s="24" t="s">
        <v>1962</v>
      </c>
      <c r="J2858" s="24" t="s">
        <v>84</v>
      </c>
      <c r="K2858" s="24" t="s">
        <v>43</v>
      </c>
      <c r="L2858" s="24" t="s">
        <v>44</v>
      </c>
      <c r="M2858" s="24" t="s">
        <v>45</v>
      </c>
      <c r="N2858" s="23">
        <v>17</v>
      </c>
      <c r="O2858" s="22" t="str">
        <f>VLOOKUP(A2858,[1]CustomerAddress!$A$1:$F$3997,2)</f>
        <v>352 Roth Street</v>
      </c>
      <c r="P2858" s="22">
        <f>VLOOKUP(A2858,[1]CustomerAddress!$A$1:$F$3997,3)</f>
        <v>4300</v>
      </c>
      <c r="Q2858" s="22" t="str">
        <f>VLOOKUP(A2858,[1]CustomerAddress!$A$1:$F$3997,4)</f>
        <v>QLD</v>
      </c>
      <c r="R2858" s="22" t="str">
        <f>VLOOKUP(A2858,[1]CustomerAddress!$A$1:$F$3997,5)</f>
        <v>Australia</v>
      </c>
      <c r="S2858" s="22">
        <f>VLOOKUP(A2858,[1]CustomerAddress!$A$1:$F$3997,6)</f>
        <v>6</v>
      </c>
      <c r="T2858" s="22" t="str">
        <f>VLOOKUP(A2858,Labels!$A$5:$I$3497,9)</f>
        <v>Almost Lost Customer</v>
      </c>
    </row>
    <row r="2859" spans="1:20" s="22" customFormat="1" ht="15.75" customHeight="1" x14ac:dyDescent="0.25">
      <c r="A2859" s="23">
        <v>2858</v>
      </c>
      <c r="B2859" s="24" t="s">
        <v>287</v>
      </c>
      <c r="C2859" s="24" t="s">
        <v>5337</v>
      </c>
      <c r="D2859" s="24" t="s">
        <v>48</v>
      </c>
      <c r="E2859" s="23">
        <v>4</v>
      </c>
      <c r="F2859" s="25">
        <v>37265</v>
      </c>
      <c r="G2859" s="23">
        <f t="shared" ca="1" si="208"/>
        <v>19.251543045725512</v>
      </c>
      <c r="H2859" s="23" t="str">
        <f t="shared" ca="1" si="209"/>
        <v>11-20</v>
      </c>
      <c r="I2859" s="24" t="s">
        <v>53</v>
      </c>
      <c r="J2859" s="24" t="s">
        <v>61</v>
      </c>
      <c r="K2859" s="24" t="s">
        <v>43</v>
      </c>
      <c r="L2859" s="24" t="s">
        <v>44</v>
      </c>
      <c r="M2859" s="24" t="s">
        <v>45</v>
      </c>
      <c r="N2859" s="23">
        <v>1</v>
      </c>
      <c r="O2859" s="22" t="str">
        <f>VLOOKUP(A2859,[1]CustomerAddress!$A$1:$F$3997,2)</f>
        <v>0555 Tomscot Plaza</v>
      </c>
      <c r="P2859" s="22">
        <f>VLOOKUP(A2859,[1]CustomerAddress!$A$1:$F$3997,3)</f>
        <v>2044</v>
      </c>
      <c r="Q2859" s="22" t="str">
        <f>VLOOKUP(A2859,[1]CustomerAddress!$A$1:$F$3997,4)</f>
        <v>NSW</v>
      </c>
      <c r="R2859" s="22" t="str">
        <f>VLOOKUP(A2859,[1]CustomerAddress!$A$1:$F$3997,5)</f>
        <v>Australia</v>
      </c>
      <c r="S2859" s="22">
        <f>VLOOKUP(A2859,[1]CustomerAddress!$A$1:$F$3997,6)</f>
        <v>10</v>
      </c>
      <c r="T2859" s="22" t="str">
        <f>VLOOKUP(A2859,Labels!$A$5:$I$3497,9)</f>
        <v>Evasive Customer</v>
      </c>
    </row>
    <row r="2860" spans="1:20" s="22" customFormat="1" ht="15.75" customHeight="1" x14ac:dyDescent="0.25">
      <c r="A2860" s="23">
        <v>2859</v>
      </c>
      <c r="B2860" s="24" t="s">
        <v>5338</v>
      </c>
      <c r="C2860" s="24" t="s">
        <v>5339</v>
      </c>
      <c r="D2860" s="24" t="s">
        <v>40</v>
      </c>
      <c r="E2860" s="23">
        <v>98</v>
      </c>
      <c r="F2860" s="25">
        <v>34369</v>
      </c>
      <c r="G2860" s="23">
        <f t="shared" ca="1" si="208"/>
        <v>27.185789621067979</v>
      </c>
      <c r="H2860" s="23" t="str">
        <f t="shared" ca="1" si="209"/>
        <v>21-30</v>
      </c>
      <c r="I2860" s="24" t="s">
        <v>354</v>
      </c>
      <c r="J2860" s="24" t="s">
        <v>75</v>
      </c>
      <c r="K2860" s="24" t="s">
        <v>66</v>
      </c>
      <c r="L2860" s="24" t="s">
        <v>44</v>
      </c>
      <c r="M2860" s="24" t="s">
        <v>57</v>
      </c>
      <c r="N2860" s="23">
        <v>5</v>
      </c>
      <c r="O2860" s="22" t="str">
        <f>VLOOKUP(A2860,[1]CustomerAddress!$A$1:$F$3997,2)</f>
        <v>3519 Schurz Alley</v>
      </c>
      <c r="P2860" s="22">
        <f>VLOOKUP(A2860,[1]CustomerAddress!$A$1:$F$3997,3)</f>
        <v>4034</v>
      </c>
      <c r="Q2860" s="22" t="str">
        <f>VLOOKUP(A2860,[1]CustomerAddress!$A$1:$F$3997,4)</f>
        <v>QLD</v>
      </c>
      <c r="R2860" s="22" t="str">
        <f>VLOOKUP(A2860,[1]CustomerAddress!$A$1:$F$3997,5)</f>
        <v>Australia</v>
      </c>
      <c r="S2860" s="22">
        <f>VLOOKUP(A2860,[1]CustomerAddress!$A$1:$F$3997,6)</f>
        <v>7</v>
      </c>
      <c r="T2860" s="22" t="str">
        <f>VLOOKUP(A2860,Labels!$A$5:$I$3497,9)</f>
        <v>Platinum Customer</v>
      </c>
    </row>
    <row r="2861" spans="1:20" s="22" customFormat="1" ht="15.75" customHeight="1" x14ac:dyDescent="0.25">
      <c r="A2861" s="23">
        <v>2860</v>
      </c>
      <c r="B2861" s="24" t="s">
        <v>5340</v>
      </c>
      <c r="C2861" s="24" t="s">
        <v>5341</v>
      </c>
      <c r="D2861" s="24" t="s">
        <v>40</v>
      </c>
      <c r="E2861" s="23">
        <v>13</v>
      </c>
      <c r="F2861" s="25">
        <v>34974</v>
      </c>
      <c r="G2861" s="23">
        <f t="shared" ca="1" si="208"/>
        <v>25.528255374492637</v>
      </c>
      <c r="H2861" s="23" t="str">
        <f t="shared" ca="1" si="209"/>
        <v>21-30</v>
      </c>
      <c r="I2861" s="24" t="s">
        <v>218</v>
      </c>
      <c r="J2861" s="24" t="s">
        <v>61</v>
      </c>
      <c r="K2861" s="24" t="s">
        <v>43</v>
      </c>
      <c r="L2861" s="24" t="s">
        <v>44</v>
      </c>
      <c r="M2861" s="24" t="s">
        <v>57</v>
      </c>
      <c r="N2861" s="23">
        <v>1</v>
      </c>
      <c r="O2861" s="22" t="str">
        <f>VLOOKUP(A2861,[1]CustomerAddress!$A$1:$F$3997,2)</f>
        <v>221 Autumn Leaf Trail</v>
      </c>
      <c r="P2861" s="22">
        <f>VLOOKUP(A2861,[1]CustomerAddress!$A$1:$F$3997,3)</f>
        <v>2564</v>
      </c>
      <c r="Q2861" s="22" t="str">
        <f>VLOOKUP(A2861,[1]CustomerAddress!$A$1:$F$3997,4)</f>
        <v>NSW</v>
      </c>
      <c r="R2861" s="22" t="str">
        <f>VLOOKUP(A2861,[1]CustomerAddress!$A$1:$F$3997,5)</f>
        <v>Australia</v>
      </c>
      <c r="S2861" s="22">
        <f>VLOOKUP(A2861,[1]CustomerAddress!$A$1:$F$3997,6)</f>
        <v>7</v>
      </c>
      <c r="T2861" s="22" t="str">
        <f>VLOOKUP(A2861,Labels!$A$5:$I$3497,9)</f>
        <v>Platinum Customer</v>
      </c>
    </row>
    <row r="2862" spans="1:20" s="22" customFormat="1" ht="15.75" customHeight="1" x14ac:dyDescent="0.25">
      <c r="A2862" s="23">
        <v>2861</v>
      </c>
      <c r="B2862" s="24" t="s">
        <v>5342</v>
      </c>
      <c r="C2862" s="24" t="s">
        <v>5343</v>
      </c>
      <c r="D2862" s="24" t="s">
        <v>40</v>
      </c>
      <c r="E2862" s="23">
        <v>4</v>
      </c>
      <c r="F2862" s="25">
        <v>27387</v>
      </c>
      <c r="G2862" s="23">
        <f t="shared" ca="1" si="208"/>
        <v>46.314556744355649</v>
      </c>
      <c r="H2862" s="23" t="str">
        <f t="shared" ca="1" si="209"/>
        <v>41-50</v>
      </c>
      <c r="I2862" s="24" t="s">
        <v>154</v>
      </c>
      <c r="J2862" s="24" t="s">
        <v>50</v>
      </c>
      <c r="K2862" s="24" t="s">
        <v>43</v>
      </c>
      <c r="L2862" s="24" t="s">
        <v>44</v>
      </c>
      <c r="M2862" s="24" t="s">
        <v>45</v>
      </c>
      <c r="N2862" s="23">
        <v>4</v>
      </c>
      <c r="O2862" s="22" t="str">
        <f>VLOOKUP(A2862,[1]CustomerAddress!$A$1:$F$3997,2)</f>
        <v>12689 Logan Terrace</v>
      </c>
      <c r="P2862" s="22">
        <f>VLOOKUP(A2862,[1]CustomerAddress!$A$1:$F$3997,3)</f>
        <v>4154</v>
      </c>
      <c r="Q2862" s="22" t="str">
        <f>VLOOKUP(A2862,[1]CustomerAddress!$A$1:$F$3997,4)</f>
        <v>QLD</v>
      </c>
      <c r="R2862" s="22" t="str">
        <f>VLOOKUP(A2862,[1]CustomerAddress!$A$1:$F$3997,5)</f>
        <v>Australia</v>
      </c>
      <c r="S2862" s="22">
        <f>VLOOKUP(A2862,[1]CustomerAddress!$A$1:$F$3997,6)</f>
        <v>9</v>
      </c>
      <c r="T2862" s="22" t="str">
        <f>VLOOKUP(A2862,Labels!$A$5:$I$3497,9)</f>
        <v>Losing Customer</v>
      </c>
    </row>
    <row r="2863" spans="1:20" s="22" customFormat="1" ht="15.75" customHeight="1" x14ac:dyDescent="0.25">
      <c r="A2863" s="23">
        <v>2862</v>
      </c>
      <c r="B2863" s="24" t="s">
        <v>3505</v>
      </c>
      <c r="C2863" s="24" t="s">
        <v>5344</v>
      </c>
      <c r="D2863" s="24" t="s">
        <v>48</v>
      </c>
      <c r="E2863" s="23">
        <v>46</v>
      </c>
      <c r="F2863" s="25">
        <v>32134</v>
      </c>
      <c r="G2863" s="23">
        <f t="shared" ca="1" si="208"/>
        <v>33.309077292300856</v>
      </c>
      <c r="H2863" s="23" t="str">
        <f t="shared" ca="1" si="209"/>
        <v>31-40</v>
      </c>
      <c r="I2863" s="24" t="s">
        <v>438</v>
      </c>
      <c r="J2863" s="24" t="s">
        <v>50</v>
      </c>
      <c r="K2863" s="24" t="s">
        <v>43</v>
      </c>
      <c r="L2863" s="24" t="s">
        <v>44</v>
      </c>
      <c r="M2863" s="24" t="s">
        <v>57</v>
      </c>
      <c r="N2863" s="23">
        <v>10</v>
      </c>
      <c r="O2863" s="22" t="str">
        <f>VLOOKUP(A2863,[1]CustomerAddress!$A$1:$F$3997,2)</f>
        <v>4623 Anniversary Terrace</v>
      </c>
      <c r="P2863" s="22">
        <f>VLOOKUP(A2863,[1]CustomerAddress!$A$1:$F$3997,3)</f>
        <v>2031</v>
      </c>
      <c r="Q2863" s="22" t="str">
        <f>VLOOKUP(A2863,[1]CustomerAddress!$A$1:$F$3997,4)</f>
        <v>NSW</v>
      </c>
      <c r="R2863" s="22" t="str">
        <f>VLOOKUP(A2863,[1]CustomerAddress!$A$1:$F$3997,5)</f>
        <v>Australia</v>
      </c>
      <c r="S2863" s="22">
        <f>VLOOKUP(A2863,[1]CustomerAddress!$A$1:$F$3997,6)</f>
        <v>10</v>
      </c>
      <c r="T2863" s="22" t="str">
        <f>VLOOKUP(A2863,Labels!$A$5:$I$3497,9)</f>
        <v>Becoming Loyal</v>
      </c>
    </row>
    <row r="2864" spans="1:20" s="22" customFormat="1" ht="15.75" customHeight="1" x14ac:dyDescent="0.25">
      <c r="A2864" s="23">
        <v>2863</v>
      </c>
      <c r="B2864" s="24" t="s">
        <v>5345</v>
      </c>
      <c r="C2864" s="24" t="s">
        <v>5346</v>
      </c>
      <c r="D2864" s="24" t="s">
        <v>48</v>
      </c>
      <c r="E2864" s="23">
        <v>90</v>
      </c>
      <c r="F2864" s="25">
        <v>23827</v>
      </c>
      <c r="G2864" s="23">
        <f t="shared" ca="1" si="208"/>
        <v>56.067981401889895</v>
      </c>
      <c r="H2864" s="23" t="str">
        <f t="shared" ca="1" si="209"/>
        <v>51-60</v>
      </c>
      <c r="I2864" s="24" t="s">
        <v>274</v>
      </c>
      <c r="J2864" s="24" t="s">
        <v>84</v>
      </c>
      <c r="K2864" s="24" t="s">
        <v>43</v>
      </c>
      <c r="L2864" s="24" t="s">
        <v>44</v>
      </c>
      <c r="M2864" s="24" t="s">
        <v>57</v>
      </c>
      <c r="N2864" s="23">
        <v>16</v>
      </c>
      <c r="O2864" s="22" t="str">
        <f>VLOOKUP(A2864,[1]CustomerAddress!$A$1:$F$3997,2)</f>
        <v>69 Dexter Parkway</v>
      </c>
      <c r="P2864" s="22">
        <f>VLOOKUP(A2864,[1]CustomerAddress!$A$1:$F$3997,3)</f>
        <v>2460</v>
      </c>
      <c r="Q2864" s="22" t="str">
        <f>VLOOKUP(A2864,[1]CustomerAddress!$A$1:$F$3997,4)</f>
        <v>NSW</v>
      </c>
      <c r="R2864" s="22" t="str">
        <f>VLOOKUP(A2864,[1]CustomerAddress!$A$1:$F$3997,5)</f>
        <v>Australia</v>
      </c>
      <c r="S2864" s="22">
        <f>VLOOKUP(A2864,[1]CustomerAddress!$A$1:$F$3997,6)</f>
        <v>3</v>
      </c>
      <c r="T2864" s="22" t="str">
        <f>VLOOKUP(A2864,Labels!$A$5:$I$3497,9)</f>
        <v>Lost Customer</v>
      </c>
    </row>
    <row r="2865" spans="1:20" s="22" customFormat="1" ht="15.75" customHeight="1" x14ac:dyDescent="0.25">
      <c r="A2865" s="23">
        <v>2864</v>
      </c>
      <c r="B2865" s="24" t="s">
        <v>5347</v>
      </c>
      <c r="C2865" s="24" t="s">
        <v>5348</v>
      </c>
      <c r="D2865" s="24" t="s">
        <v>40</v>
      </c>
      <c r="E2865" s="23">
        <v>36</v>
      </c>
      <c r="F2865" s="25">
        <v>27389</v>
      </c>
      <c r="G2865" s="23">
        <f t="shared" ca="1" si="208"/>
        <v>46.309077292300856</v>
      </c>
      <c r="H2865" s="23" t="str">
        <f t="shared" ca="1" si="209"/>
        <v>41-50</v>
      </c>
      <c r="I2865" s="24" t="s">
        <v>431</v>
      </c>
      <c r="J2865" s="24" t="s">
        <v>56</v>
      </c>
      <c r="K2865" s="24" t="s">
        <v>43</v>
      </c>
      <c r="L2865" s="24" t="s">
        <v>44</v>
      </c>
      <c r="M2865" s="24" t="s">
        <v>57</v>
      </c>
      <c r="N2865" s="23">
        <v>21</v>
      </c>
      <c r="O2865" s="22" t="str">
        <f>VLOOKUP(A2865,[1]CustomerAddress!$A$1:$F$3997,2)</f>
        <v>3 Vermont Junction</v>
      </c>
      <c r="P2865" s="22">
        <f>VLOOKUP(A2865,[1]CustomerAddress!$A$1:$F$3997,3)</f>
        <v>3757</v>
      </c>
      <c r="Q2865" s="22" t="str">
        <f>VLOOKUP(A2865,[1]CustomerAddress!$A$1:$F$3997,4)</f>
        <v>VIC</v>
      </c>
      <c r="R2865" s="22" t="str">
        <f>VLOOKUP(A2865,[1]CustomerAddress!$A$1:$F$3997,5)</f>
        <v>Australia</v>
      </c>
      <c r="S2865" s="22">
        <f>VLOOKUP(A2865,[1]CustomerAddress!$A$1:$F$3997,6)</f>
        <v>6</v>
      </c>
      <c r="T2865" s="22" t="str">
        <f>VLOOKUP(A2865,Labels!$A$5:$I$3497,9)</f>
        <v>Recent Customer</v>
      </c>
    </row>
    <row r="2866" spans="1:20" s="22" customFormat="1" ht="15.75" customHeight="1" x14ac:dyDescent="0.25">
      <c r="A2866" s="23">
        <v>2865</v>
      </c>
      <c r="B2866" s="24" t="s">
        <v>5349</v>
      </c>
      <c r="C2866" s="24" t="s">
        <v>5350</v>
      </c>
      <c r="D2866" s="24" t="s">
        <v>40</v>
      </c>
      <c r="E2866" s="23">
        <v>11</v>
      </c>
      <c r="F2866" s="25">
        <v>35778</v>
      </c>
      <c r="G2866" s="23">
        <f t="shared" ca="1" si="208"/>
        <v>23.325515648465238</v>
      </c>
      <c r="H2866" s="23" t="str">
        <f t="shared" ca="1" si="209"/>
        <v>21-30</v>
      </c>
      <c r="I2866" s="24" t="s">
        <v>593</v>
      </c>
      <c r="J2866" s="24" t="s">
        <v>84</v>
      </c>
      <c r="K2866" s="24" t="s">
        <v>66</v>
      </c>
      <c r="L2866" s="24" t="s">
        <v>44</v>
      </c>
      <c r="M2866" s="24" t="s">
        <v>57</v>
      </c>
      <c r="N2866" s="23">
        <v>3</v>
      </c>
      <c r="O2866" s="22" t="str">
        <f>VLOOKUP(A2866,[1]CustomerAddress!$A$1:$F$3997,2)</f>
        <v>6804 Red Cloud Parkway</v>
      </c>
      <c r="P2866" s="22">
        <f>VLOOKUP(A2866,[1]CustomerAddress!$A$1:$F$3997,3)</f>
        <v>2099</v>
      </c>
      <c r="Q2866" s="22" t="str">
        <f>VLOOKUP(A2866,[1]CustomerAddress!$A$1:$F$3997,4)</f>
        <v>NSW</v>
      </c>
      <c r="R2866" s="22" t="str">
        <f>VLOOKUP(A2866,[1]CustomerAddress!$A$1:$F$3997,5)</f>
        <v>Australia</v>
      </c>
      <c r="S2866" s="22">
        <f>VLOOKUP(A2866,[1]CustomerAddress!$A$1:$F$3997,6)</f>
        <v>9</v>
      </c>
      <c r="T2866" s="22" t="str">
        <f>VLOOKUP(A2866,Labels!$A$5:$I$3497,9)</f>
        <v>Very Loyal</v>
      </c>
    </row>
    <row r="2867" spans="1:20" s="22" customFormat="1" ht="15.75" customHeight="1" x14ac:dyDescent="0.25">
      <c r="A2867" s="23">
        <v>2866</v>
      </c>
      <c r="B2867" s="24" t="s">
        <v>5351</v>
      </c>
      <c r="C2867" s="24" t="s">
        <v>5352</v>
      </c>
      <c r="D2867" s="24" t="s">
        <v>48</v>
      </c>
      <c r="E2867" s="23">
        <v>10</v>
      </c>
      <c r="F2867" s="25">
        <v>34876</v>
      </c>
      <c r="G2867" s="23">
        <f t="shared" ca="1" si="208"/>
        <v>25.796748525177566</v>
      </c>
      <c r="H2867" s="23" t="str">
        <f t="shared" ca="1" si="209"/>
        <v>21-30</v>
      </c>
      <c r="J2867" s="24" t="s">
        <v>42</v>
      </c>
      <c r="K2867" s="24" t="s">
        <v>66</v>
      </c>
      <c r="L2867" s="24" t="s">
        <v>44</v>
      </c>
      <c r="M2867" s="24" t="s">
        <v>57</v>
      </c>
      <c r="N2867" s="23">
        <v>7</v>
      </c>
      <c r="O2867" s="22" t="str">
        <f>VLOOKUP(A2867,[1]CustomerAddress!$A$1:$F$3997,2)</f>
        <v>6 Haas Park</v>
      </c>
      <c r="P2867" s="22">
        <f>VLOOKUP(A2867,[1]CustomerAddress!$A$1:$F$3997,3)</f>
        <v>2750</v>
      </c>
      <c r="Q2867" s="22" t="str">
        <f>VLOOKUP(A2867,[1]CustomerAddress!$A$1:$F$3997,4)</f>
        <v>NSW</v>
      </c>
      <c r="R2867" s="22" t="str">
        <f>VLOOKUP(A2867,[1]CustomerAddress!$A$1:$F$3997,5)</f>
        <v>Australia</v>
      </c>
      <c r="S2867" s="22">
        <f>VLOOKUP(A2867,[1]CustomerAddress!$A$1:$F$3997,6)</f>
        <v>7</v>
      </c>
      <c r="T2867" s="22" t="str">
        <f>VLOOKUP(A2867,Labels!$A$5:$I$3497,9)</f>
        <v>High Risk Customer</v>
      </c>
    </row>
    <row r="2868" spans="1:20" s="22" customFormat="1" ht="15.75" customHeight="1" x14ac:dyDescent="0.25">
      <c r="A2868" s="23">
        <v>2867</v>
      </c>
      <c r="B2868" s="24" t="s">
        <v>5353</v>
      </c>
      <c r="C2868" s="24" t="s">
        <v>5354</v>
      </c>
      <c r="D2868" s="24" t="s">
        <v>48</v>
      </c>
      <c r="E2868" s="23">
        <v>53</v>
      </c>
      <c r="F2868" s="25">
        <v>20381</v>
      </c>
      <c r="G2868" s="23">
        <f t="shared" ca="1" si="208"/>
        <v>65.509077292300859</v>
      </c>
      <c r="H2868" s="23" t="str">
        <f t="shared" ca="1" si="209"/>
        <v>61-70</v>
      </c>
      <c r="I2868" s="24" t="s">
        <v>99</v>
      </c>
      <c r="J2868" s="24" t="s">
        <v>61</v>
      </c>
      <c r="K2868" s="24" t="s">
        <v>66</v>
      </c>
      <c r="L2868" s="24" t="s">
        <v>44</v>
      </c>
      <c r="M2868" s="24" t="s">
        <v>57</v>
      </c>
      <c r="N2868" s="23">
        <v>12</v>
      </c>
      <c r="O2868" s="22" t="str">
        <f>VLOOKUP(A2868,[1]CustomerAddress!$A$1:$F$3997,2)</f>
        <v>72 Ludington Circle</v>
      </c>
      <c r="P2868" s="22">
        <f>VLOOKUP(A2868,[1]CustomerAddress!$A$1:$F$3997,3)</f>
        <v>2770</v>
      </c>
      <c r="Q2868" s="22" t="str">
        <f>VLOOKUP(A2868,[1]CustomerAddress!$A$1:$F$3997,4)</f>
        <v>NSW</v>
      </c>
      <c r="R2868" s="22" t="str">
        <f>VLOOKUP(A2868,[1]CustomerAddress!$A$1:$F$3997,5)</f>
        <v>Australia</v>
      </c>
      <c r="S2868" s="22">
        <f>VLOOKUP(A2868,[1]CustomerAddress!$A$1:$F$3997,6)</f>
        <v>6</v>
      </c>
      <c r="T2868" s="22" t="str">
        <f>VLOOKUP(A2868,Labels!$A$5:$I$3497,9)</f>
        <v>Evasive Customer</v>
      </c>
    </row>
    <row r="2869" spans="1:20" s="22" customFormat="1" ht="15.75" customHeight="1" x14ac:dyDescent="0.25">
      <c r="A2869" s="23">
        <v>2868</v>
      </c>
      <c r="B2869" s="24" t="s">
        <v>4413</v>
      </c>
      <c r="C2869" s="24" t="s">
        <v>5355</v>
      </c>
      <c r="D2869" s="24" t="s">
        <v>40</v>
      </c>
      <c r="E2869" s="23">
        <v>20</v>
      </c>
      <c r="F2869" s="25">
        <v>26440</v>
      </c>
      <c r="G2869" s="23">
        <f t="shared" ca="1" si="208"/>
        <v>48.909077292300857</v>
      </c>
      <c r="H2869" s="23" t="str">
        <f t="shared" ca="1" si="209"/>
        <v>41-50</v>
      </c>
      <c r="I2869" s="24" t="s">
        <v>651</v>
      </c>
      <c r="J2869" s="24" t="s">
        <v>65</v>
      </c>
      <c r="K2869" s="24" t="s">
        <v>66</v>
      </c>
      <c r="L2869" s="24" t="s">
        <v>44</v>
      </c>
      <c r="M2869" s="24" t="s">
        <v>57</v>
      </c>
      <c r="N2869" s="23">
        <v>10</v>
      </c>
      <c r="O2869" s="22" t="str">
        <f>VLOOKUP(A2869,[1]CustomerAddress!$A$1:$F$3997,2)</f>
        <v>558 Grayhawk Circle</v>
      </c>
      <c r="P2869" s="22">
        <f>VLOOKUP(A2869,[1]CustomerAddress!$A$1:$F$3997,3)</f>
        <v>2086</v>
      </c>
      <c r="Q2869" s="22" t="str">
        <f>VLOOKUP(A2869,[1]CustomerAddress!$A$1:$F$3997,4)</f>
        <v>NSW</v>
      </c>
      <c r="R2869" s="22" t="str">
        <f>VLOOKUP(A2869,[1]CustomerAddress!$A$1:$F$3997,5)</f>
        <v>Australia</v>
      </c>
      <c r="S2869" s="22">
        <f>VLOOKUP(A2869,[1]CustomerAddress!$A$1:$F$3997,6)</f>
        <v>10</v>
      </c>
      <c r="T2869" s="22" t="str">
        <f>VLOOKUP(A2869,Labels!$A$5:$I$3497,9)</f>
        <v>Late Bloomer</v>
      </c>
    </row>
    <row r="2870" spans="1:20" s="22" customFormat="1" ht="15.75" customHeight="1" x14ac:dyDescent="0.25">
      <c r="A2870" s="23">
        <v>2869</v>
      </c>
      <c r="B2870" s="24" t="s">
        <v>5356</v>
      </c>
      <c r="C2870" s="24" t="s">
        <v>5357</v>
      </c>
      <c r="D2870" s="24" t="s">
        <v>40</v>
      </c>
      <c r="E2870" s="23">
        <v>19</v>
      </c>
      <c r="F2870" s="25">
        <v>36907</v>
      </c>
      <c r="G2870" s="23">
        <f t="shared" ca="1" si="208"/>
        <v>20.232364963533733</v>
      </c>
      <c r="H2870" s="23" t="str">
        <f t="shared" ca="1" si="209"/>
        <v>21-30</v>
      </c>
      <c r="J2870" s="24" t="s">
        <v>84</v>
      </c>
      <c r="K2870" s="24" t="s">
        <v>62</v>
      </c>
      <c r="L2870" s="24" t="s">
        <v>44</v>
      </c>
      <c r="M2870" s="24" t="s">
        <v>57</v>
      </c>
      <c r="N2870" s="23">
        <v>2</v>
      </c>
      <c r="O2870" s="22" t="str">
        <f>VLOOKUP(A2870,[1]CustomerAddress!$A$1:$F$3997,2)</f>
        <v>04470 Mcguire Trail</v>
      </c>
      <c r="P2870" s="22">
        <f>VLOOKUP(A2870,[1]CustomerAddress!$A$1:$F$3997,3)</f>
        <v>2070</v>
      </c>
      <c r="Q2870" s="22" t="str">
        <f>VLOOKUP(A2870,[1]CustomerAddress!$A$1:$F$3997,4)</f>
        <v>NSW</v>
      </c>
      <c r="R2870" s="22" t="str">
        <f>VLOOKUP(A2870,[1]CustomerAddress!$A$1:$F$3997,5)</f>
        <v>Australia</v>
      </c>
      <c r="S2870" s="22">
        <f>VLOOKUP(A2870,[1]CustomerAddress!$A$1:$F$3997,6)</f>
        <v>9</v>
      </c>
      <c r="T2870" s="22" t="str">
        <f>VLOOKUP(A2870,Labels!$A$5:$I$3497,9)</f>
        <v>Evasive Customer</v>
      </c>
    </row>
    <row r="2871" spans="1:20" s="22" customFormat="1" ht="15.75" customHeight="1" x14ac:dyDescent="0.25">
      <c r="A2871" s="23">
        <v>2870</v>
      </c>
      <c r="B2871" s="24" t="s">
        <v>5358</v>
      </c>
      <c r="C2871" s="24" t="s">
        <v>5359</v>
      </c>
      <c r="D2871" s="24" t="s">
        <v>48</v>
      </c>
      <c r="E2871" s="23">
        <v>99</v>
      </c>
      <c r="F2871" s="25">
        <v>21180</v>
      </c>
      <c r="G2871" s="23">
        <f t="shared" ca="1" si="208"/>
        <v>63.320036196410442</v>
      </c>
      <c r="H2871" s="23" t="str">
        <f t="shared" ca="1" si="209"/>
        <v>61-70</v>
      </c>
      <c r="J2871" s="24" t="s">
        <v>61</v>
      </c>
      <c r="K2871" s="24" t="s">
        <v>43</v>
      </c>
      <c r="L2871" s="24" t="s">
        <v>44</v>
      </c>
      <c r="M2871" s="24" t="s">
        <v>57</v>
      </c>
      <c r="N2871" s="23">
        <v>11</v>
      </c>
      <c r="O2871" s="22" t="str">
        <f>VLOOKUP(A2871,[1]CustomerAddress!$A$1:$F$3997,2)</f>
        <v>10434 Melby Pass</v>
      </c>
      <c r="P2871" s="22">
        <f>VLOOKUP(A2871,[1]CustomerAddress!$A$1:$F$3997,3)</f>
        <v>2200</v>
      </c>
      <c r="Q2871" s="22" t="str">
        <f>VLOOKUP(A2871,[1]CustomerAddress!$A$1:$F$3997,4)</f>
        <v>NSW</v>
      </c>
      <c r="R2871" s="22" t="str">
        <f>VLOOKUP(A2871,[1]CustomerAddress!$A$1:$F$3997,5)</f>
        <v>Australia</v>
      </c>
      <c r="S2871" s="22">
        <f>VLOOKUP(A2871,[1]CustomerAddress!$A$1:$F$3997,6)</f>
        <v>7</v>
      </c>
      <c r="T2871" s="22" t="str">
        <f>VLOOKUP(A2871,Labels!$A$5:$I$3497,9)</f>
        <v>Lost Customer</v>
      </c>
    </row>
    <row r="2872" spans="1:20" s="22" customFormat="1" ht="15.75" customHeight="1" x14ac:dyDescent="0.25">
      <c r="A2872" s="23">
        <v>2871</v>
      </c>
      <c r="B2872" s="24" t="s">
        <v>3078</v>
      </c>
      <c r="C2872" s="24" t="s">
        <v>5360</v>
      </c>
      <c r="D2872" s="24" t="s">
        <v>48</v>
      </c>
      <c r="E2872" s="23">
        <v>49</v>
      </c>
      <c r="F2872" s="25">
        <v>28569</v>
      </c>
      <c r="G2872" s="23">
        <f t="shared" ca="1" si="208"/>
        <v>43.076200579972088</v>
      </c>
      <c r="H2872" s="23" t="str">
        <f t="shared" ca="1" si="209"/>
        <v>41-50</v>
      </c>
      <c r="I2872" s="24" t="s">
        <v>163</v>
      </c>
      <c r="J2872" s="24" t="s">
        <v>164</v>
      </c>
      <c r="K2872" s="24" t="s">
        <v>66</v>
      </c>
      <c r="L2872" s="24" t="s">
        <v>44</v>
      </c>
      <c r="M2872" s="24" t="s">
        <v>45</v>
      </c>
      <c r="N2872" s="23">
        <v>15</v>
      </c>
      <c r="O2872" s="22" t="str">
        <f>VLOOKUP(A2872,[1]CustomerAddress!$A$1:$F$3997,2)</f>
        <v>60717 Farmco Center</v>
      </c>
      <c r="P2872" s="22">
        <f>VLOOKUP(A2872,[1]CustomerAddress!$A$1:$F$3997,3)</f>
        <v>2047</v>
      </c>
      <c r="Q2872" s="22" t="str">
        <f>VLOOKUP(A2872,[1]CustomerAddress!$A$1:$F$3997,4)</f>
        <v>NSW</v>
      </c>
      <c r="R2872" s="22" t="str">
        <f>VLOOKUP(A2872,[1]CustomerAddress!$A$1:$F$3997,5)</f>
        <v>Australia</v>
      </c>
      <c r="S2872" s="22">
        <f>VLOOKUP(A2872,[1]CustomerAddress!$A$1:$F$3997,6)</f>
        <v>12</v>
      </c>
      <c r="T2872" s="22" t="str">
        <f>VLOOKUP(A2872,Labels!$A$5:$I$3497,9)</f>
        <v>Late Bloomer</v>
      </c>
    </row>
    <row r="2873" spans="1:20" s="22" customFormat="1" ht="15.75" customHeight="1" x14ac:dyDescent="0.25">
      <c r="A2873" s="23">
        <v>2872</v>
      </c>
      <c r="B2873" s="24" t="s">
        <v>5361</v>
      </c>
      <c r="C2873" s="24" t="s">
        <v>5362</v>
      </c>
      <c r="D2873" s="24" t="s">
        <v>40</v>
      </c>
      <c r="E2873" s="23">
        <v>52</v>
      </c>
      <c r="F2873" s="25">
        <v>27077</v>
      </c>
      <c r="G2873" s="23">
        <f t="shared" ca="1" si="208"/>
        <v>47.163871812848804</v>
      </c>
      <c r="H2873" s="23" t="str">
        <f t="shared" ca="1" si="209"/>
        <v>41-50</v>
      </c>
      <c r="I2873" s="24" t="s">
        <v>354</v>
      </c>
      <c r="J2873" s="24" t="s">
        <v>42</v>
      </c>
      <c r="K2873" s="24" t="s">
        <v>62</v>
      </c>
      <c r="L2873" s="24" t="s">
        <v>44</v>
      </c>
      <c r="M2873" s="24" t="s">
        <v>45</v>
      </c>
      <c r="N2873" s="23">
        <v>17</v>
      </c>
      <c r="O2873" s="22" t="str">
        <f>VLOOKUP(A2873,[1]CustomerAddress!$A$1:$F$3997,2)</f>
        <v>78814 Sundown Drive</v>
      </c>
      <c r="P2873" s="22">
        <f>VLOOKUP(A2873,[1]CustomerAddress!$A$1:$F$3997,3)</f>
        <v>4810</v>
      </c>
      <c r="Q2873" s="22" t="str">
        <f>VLOOKUP(A2873,[1]CustomerAddress!$A$1:$F$3997,4)</f>
        <v>QLD</v>
      </c>
      <c r="R2873" s="22" t="str">
        <f>VLOOKUP(A2873,[1]CustomerAddress!$A$1:$F$3997,5)</f>
        <v>Australia</v>
      </c>
      <c r="S2873" s="22">
        <f>VLOOKUP(A2873,[1]CustomerAddress!$A$1:$F$3997,6)</f>
        <v>8</v>
      </c>
      <c r="T2873" s="22" t="str">
        <f>VLOOKUP(A2873,Labels!$A$5:$I$3497,9)</f>
        <v>Potential Customer</v>
      </c>
    </row>
    <row r="2874" spans="1:20" s="22" customFormat="1" ht="15.75" customHeight="1" x14ac:dyDescent="0.25">
      <c r="A2874" s="23">
        <v>2873</v>
      </c>
      <c r="B2874" s="24" t="s">
        <v>5363</v>
      </c>
      <c r="C2874" s="24" t="s">
        <v>5364</v>
      </c>
      <c r="D2874" s="24" t="s">
        <v>40</v>
      </c>
      <c r="E2874" s="23">
        <v>59</v>
      </c>
      <c r="F2874" s="25">
        <v>29762</v>
      </c>
      <c r="G2874" s="23">
        <f t="shared" ca="1" si="208"/>
        <v>39.807707429287156</v>
      </c>
      <c r="H2874" s="23" t="str">
        <f t="shared" ca="1" si="209"/>
        <v>31-40</v>
      </c>
      <c r="I2874" s="24" t="s">
        <v>438</v>
      </c>
      <c r="J2874" s="24" t="s">
        <v>50</v>
      </c>
      <c r="K2874" s="24" t="s">
        <v>43</v>
      </c>
      <c r="L2874" s="24" t="s">
        <v>44</v>
      </c>
      <c r="M2874" s="24" t="s">
        <v>57</v>
      </c>
      <c r="N2874" s="23">
        <v>13</v>
      </c>
      <c r="O2874" s="22" t="str">
        <f>VLOOKUP(A2874,[1]CustomerAddress!$A$1:$F$3997,2)</f>
        <v>62293 Raven Parkway</v>
      </c>
      <c r="P2874" s="22">
        <f>VLOOKUP(A2874,[1]CustomerAddress!$A$1:$F$3997,3)</f>
        <v>2486</v>
      </c>
      <c r="Q2874" s="22" t="str">
        <f>VLOOKUP(A2874,[1]CustomerAddress!$A$1:$F$3997,4)</f>
        <v>NSW</v>
      </c>
      <c r="R2874" s="22" t="str">
        <f>VLOOKUP(A2874,[1]CustomerAddress!$A$1:$F$3997,5)</f>
        <v>Australia</v>
      </c>
      <c r="S2874" s="22">
        <f>VLOOKUP(A2874,[1]CustomerAddress!$A$1:$F$3997,6)</f>
        <v>8</v>
      </c>
      <c r="T2874" s="22" t="str">
        <f>VLOOKUP(A2874,Labels!$A$5:$I$3497,9)</f>
        <v>Evasive Customer</v>
      </c>
    </row>
    <row r="2875" spans="1:20" s="22" customFormat="1" ht="15.75" customHeight="1" x14ac:dyDescent="0.25">
      <c r="A2875" s="23">
        <v>2874</v>
      </c>
      <c r="B2875" s="24" t="s">
        <v>5365</v>
      </c>
      <c r="C2875" s="24" t="s">
        <v>5366</v>
      </c>
      <c r="D2875" s="24" t="s">
        <v>40</v>
      </c>
      <c r="E2875" s="23">
        <v>97</v>
      </c>
      <c r="F2875" s="25">
        <v>28487</v>
      </c>
      <c r="G2875" s="23">
        <f t="shared" ca="1" si="208"/>
        <v>43.300858114218663</v>
      </c>
      <c r="H2875" s="23" t="str">
        <f t="shared" ca="1" si="209"/>
        <v>41-50</v>
      </c>
      <c r="I2875" s="24" t="s">
        <v>83</v>
      </c>
      <c r="J2875" s="24" t="s">
        <v>84</v>
      </c>
      <c r="K2875" s="24" t="s">
        <v>62</v>
      </c>
      <c r="L2875" s="24" t="s">
        <v>44</v>
      </c>
      <c r="M2875" s="24" t="s">
        <v>57</v>
      </c>
      <c r="N2875" s="23">
        <v>18</v>
      </c>
      <c r="O2875" s="22" t="str">
        <f>VLOOKUP(A2875,[1]CustomerAddress!$A$1:$F$3997,2)</f>
        <v>08 Monterey Avenue</v>
      </c>
      <c r="P2875" s="22">
        <f>VLOOKUP(A2875,[1]CustomerAddress!$A$1:$F$3997,3)</f>
        <v>3043</v>
      </c>
      <c r="Q2875" s="22" t="str">
        <f>VLOOKUP(A2875,[1]CustomerAddress!$A$1:$F$3997,4)</f>
        <v>VIC</v>
      </c>
      <c r="R2875" s="22" t="str">
        <f>VLOOKUP(A2875,[1]CustomerAddress!$A$1:$F$3997,5)</f>
        <v>Australia</v>
      </c>
      <c r="S2875" s="22">
        <f>VLOOKUP(A2875,[1]CustomerAddress!$A$1:$F$3997,6)</f>
        <v>7</v>
      </c>
      <c r="T2875" s="22" t="str">
        <f>VLOOKUP(A2875,Labels!$A$5:$I$3497,9)</f>
        <v>Losing Customer</v>
      </c>
    </row>
    <row r="2876" spans="1:20" s="22" customFormat="1" ht="15.75" customHeight="1" x14ac:dyDescent="0.25">
      <c r="A2876" s="23">
        <v>2875</v>
      </c>
      <c r="B2876" s="24" t="s">
        <v>5367</v>
      </c>
      <c r="C2876" s="24" t="s">
        <v>5368</v>
      </c>
      <c r="D2876" s="24" t="s">
        <v>48</v>
      </c>
      <c r="E2876" s="23">
        <v>71</v>
      </c>
      <c r="F2876" s="25">
        <v>36091</v>
      </c>
      <c r="G2876" s="23">
        <f t="shared" ca="1" si="208"/>
        <v>22.467981401889897</v>
      </c>
      <c r="H2876" s="23" t="str">
        <f t="shared" ca="1" si="209"/>
        <v>21-30</v>
      </c>
      <c r="I2876" s="24" t="s">
        <v>728</v>
      </c>
      <c r="J2876" s="24" t="s">
        <v>50</v>
      </c>
      <c r="K2876" s="24" t="s">
        <v>66</v>
      </c>
      <c r="L2876" s="24" t="s">
        <v>44</v>
      </c>
      <c r="M2876" s="24" t="s">
        <v>57</v>
      </c>
      <c r="N2876" s="23">
        <v>2</v>
      </c>
      <c r="O2876" s="22" t="str">
        <f>VLOOKUP(A2876,[1]CustomerAddress!$A$1:$F$3997,2)</f>
        <v>2241 Bonner Trail</v>
      </c>
      <c r="P2876" s="22">
        <f>VLOOKUP(A2876,[1]CustomerAddress!$A$1:$F$3997,3)</f>
        <v>4221</v>
      </c>
      <c r="Q2876" s="22" t="str">
        <f>VLOOKUP(A2876,[1]CustomerAddress!$A$1:$F$3997,4)</f>
        <v>QLD</v>
      </c>
      <c r="R2876" s="22" t="str">
        <f>VLOOKUP(A2876,[1]CustomerAddress!$A$1:$F$3997,5)</f>
        <v>Australia</v>
      </c>
      <c r="S2876" s="22">
        <f>VLOOKUP(A2876,[1]CustomerAddress!$A$1:$F$3997,6)</f>
        <v>9</v>
      </c>
      <c r="T2876" s="22" t="str">
        <f>VLOOKUP(A2876,Labels!$A$5:$I$3497,9)</f>
        <v>Late Bloomer</v>
      </c>
    </row>
    <row r="2877" spans="1:20" s="22" customFormat="1" ht="15.75" customHeight="1" x14ac:dyDescent="0.25">
      <c r="A2877" s="23">
        <v>2876</v>
      </c>
      <c r="B2877" s="24" t="s">
        <v>538</v>
      </c>
      <c r="C2877" s="24" t="s">
        <v>5369</v>
      </c>
      <c r="D2877" s="24" t="s">
        <v>48</v>
      </c>
      <c r="E2877" s="23">
        <v>68</v>
      </c>
      <c r="F2877" s="25">
        <v>29615</v>
      </c>
      <c r="G2877" s="23">
        <f t="shared" ca="1" si="208"/>
        <v>40.210447155314554</v>
      </c>
      <c r="H2877" s="23" t="str">
        <f t="shared" ca="1" si="209"/>
        <v>41-50</v>
      </c>
      <c r="I2877" s="24" t="s">
        <v>317</v>
      </c>
      <c r="J2877" s="24" t="s">
        <v>65</v>
      </c>
      <c r="K2877" s="24" t="s">
        <v>66</v>
      </c>
      <c r="L2877" s="24" t="s">
        <v>44</v>
      </c>
      <c r="M2877" s="24" t="s">
        <v>57</v>
      </c>
      <c r="N2877" s="23">
        <v>10</v>
      </c>
      <c r="O2877" s="22" t="str">
        <f>VLOOKUP(A2877,[1]CustomerAddress!$A$1:$F$3997,2)</f>
        <v>7 Bartillon Junction</v>
      </c>
      <c r="P2877" s="22">
        <f>VLOOKUP(A2877,[1]CustomerAddress!$A$1:$F$3997,3)</f>
        <v>2044</v>
      </c>
      <c r="Q2877" s="22" t="str">
        <f>VLOOKUP(A2877,[1]CustomerAddress!$A$1:$F$3997,4)</f>
        <v>NSW</v>
      </c>
      <c r="R2877" s="22" t="str">
        <f>VLOOKUP(A2877,[1]CustomerAddress!$A$1:$F$3997,5)</f>
        <v>Australia</v>
      </c>
      <c r="S2877" s="22">
        <f>VLOOKUP(A2877,[1]CustomerAddress!$A$1:$F$3997,6)</f>
        <v>10</v>
      </c>
      <c r="T2877" s="22" t="str">
        <f>VLOOKUP(A2877,Labels!$A$5:$I$3497,9)</f>
        <v>Recent Customer</v>
      </c>
    </row>
    <row r="2878" spans="1:20" s="22" customFormat="1" ht="15.75" customHeight="1" x14ac:dyDescent="0.25">
      <c r="A2878" s="23">
        <v>2877</v>
      </c>
      <c r="B2878" s="24" t="s">
        <v>1675</v>
      </c>
      <c r="C2878" s="24" t="s">
        <v>2523</v>
      </c>
      <c r="D2878" s="24" t="s">
        <v>48</v>
      </c>
      <c r="E2878" s="23">
        <v>59</v>
      </c>
      <c r="F2878" s="25">
        <v>24777</v>
      </c>
      <c r="G2878" s="23">
        <f t="shared" ca="1" si="208"/>
        <v>53.465241675862501</v>
      </c>
      <c r="H2878" s="23" t="str">
        <f t="shared" ca="1" si="209"/>
        <v>51-60</v>
      </c>
      <c r="I2878" s="24" t="s">
        <v>742</v>
      </c>
      <c r="J2878" s="24" t="s">
        <v>54</v>
      </c>
      <c r="K2878" s="24" t="s">
        <v>62</v>
      </c>
      <c r="L2878" s="24" t="s">
        <v>44</v>
      </c>
      <c r="M2878" s="24" t="s">
        <v>45</v>
      </c>
      <c r="N2878" s="23">
        <v>18</v>
      </c>
      <c r="O2878" s="22" t="str">
        <f>VLOOKUP(A2878,[1]CustomerAddress!$A$1:$F$3997,2)</f>
        <v>463 Bultman Crossing</v>
      </c>
      <c r="P2878" s="22">
        <f>VLOOKUP(A2878,[1]CustomerAddress!$A$1:$F$3997,3)</f>
        <v>4211</v>
      </c>
      <c r="Q2878" s="22" t="str">
        <f>VLOOKUP(A2878,[1]CustomerAddress!$A$1:$F$3997,4)</f>
        <v>QLD</v>
      </c>
      <c r="R2878" s="22" t="str">
        <f>VLOOKUP(A2878,[1]CustomerAddress!$A$1:$F$3997,5)</f>
        <v>Australia</v>
      </c>
      <c r="S2878" s="22">
        <f>VLOOKUP(A2878,[1]CustomerAddress!$A$1:$F$3997,6)</f>
        <v>5</v>
      </c>
      <c r="T2878" s="22" t="str">
        <f>VLOOKUP(A2878,Labels!$A$5:$I$3497,9)</f>
        <v>Potential Customer</v>
      </c>
    </row>
    <row r="2879" spans="1:20" s="22" customFormat="1" ht="15.75" customHeight="1" x14ac:dyDescent="0.25">
      <c r="A2879" s="23">
        <v>2878</v>
      </c>
      <c r="B2879" s="24" t="s">
        <v>5370</v>
      </c>
      <c r="C2879" s="24" t="s">
        <v>5371</v>
      </c>
      <c r="D2879" s="24" t="s">
        <v>48</v>
      </c>
      <c r="E2879" s="23">
        <v>73</v>
      </c>
      <c r="F2879" s="25">
        <v>31351</v>
      </c>
      <c r="G2879" s="23">
        <f t="shared" ca="1" si="208"/>
        <v>35.454282771752908</v>
      </c>
      <c r="H2879" s="23" t="str">
        <f t="shared" ca="1" si="209"/>
        <v>31-40</v>
      </c>
      <c r="I2879" s="24" t="s">
        <v>431</v>
      </c>
      <c r="J2879" s="24" t="s">
        <v>54</v>
      </c>
      <c r="K2879" s="24" t="s">
        <v>43</v>
      </c>
      <c r="L2879" s="24" t="s">
        <v>44</v>
      </c>
      <c r="M2879" s="24" t="s">
        <v>45</v>
      </c>
      <c r="N2879" s="23">
        <v>9</v>
      </c>
      <c r="O2879" s="22" t="str">
        <f>VLOOKUP(A2879,[1]CustomerAddress!$A$1:$F$3997,2)</f>
        <v>12574 Truax Alley</v>
      </c>
      <c r="P2879" s="22">
        <f>VLOOKUP(A2879,[1]CustomerAddress!$A$1:$F$3997,3)</f>
        <v>2316</v>
      </c>
      <c r="Q2879" s="22" t="str">
        <f>VLOOKUP(A2879,[1]CustomerAddress!$A$1:$F$3997,4)</f>
        <v>NSW</v>
      </c>
      <c r="R2879" s="22" t="str">
        <f>VLOOKUP(A2879,[1]CustomerAddress!$A$1:$F$3997,5)</f>
        <v>Australia</v>
      </c>
      <c r="S2879" s="22">
        <f>VLOOKUP(A2879,[1]CustomerAddress!$A$1:$F$3997,6)</f>
        <v>6</v>
      </c>
      <c r="T2879" s="22" t="str">
        <f>VLOOKUP(A2879,Labels!$A$5:$I$3497,9)</f>
        <v>Recent Customer</v>
      </c>
    </row>
    <row r="2880" spans="1:20" s="22" customFormat="1" ht="15.75" customHeight="1" x14ac:dyDescent="0.25">
      <c r="A2880" s="23">
        <v>2879</v>
      </c>
      <c r="B2880" s="24" t="s">
        <v>5372</v>
      </c>
      <c r="C2880" s="24" t="s">
        <v>5373</v>
      </c>
      <c r="D2880" s="24" t="s">
        <v>40</v>
      </c>
      <c r="E2880" s="23">
        <v>62</v>
      </c>
      <c r="F2880" s="25">
        <v>27128</v>
      </c>
      <c r="G2880" s="23">
        <f t="shared" ca="1" si="208"/>
        <v>47.024145785451537</v>
      </c>
      <c r="H2880" s="23" t="str">
        <f t="shared" ca="1" si="209"/>
        <v>41-50</v>
      </c>
      <c r="I2880" s="24" t="s">
        <v>41</v>
      </c>
      <c r="J2880" s="24" t="s">
        <v>75</v>
      </c>
      <c r="K2880" s="24" t="s">
        <v>43</v>
      </c>
      <c r="L2880" s="24" t="s">
        <v>44</v>
      </c>
      <c r="M2880" s="24" t="s">
        <v>45</v>
      </c>
      <c r="N2880" s="23">
        <v>5</v>
      </c>
      <c r="O2880" s="22" t="str">
        <f>VLOOKUP(A2880,[1]CustomerAddress!$A$1:$F$3997,2)</f>
        <v>77433 Sunfield Court</v>
      </c>
      <c r="P2880" s="22">
        <f>VLOOKUP(A2880,[1]CustomerAddress!$A$1:$F$3997,3)</f>
        <v>3179</v>
      </c>
      <c r="Q2880" s="22" t="str">
        <f>VLOOKUP(A2880,[1]CustomerAddress!$A$1:$F$3997,4)</f>
        <v>VIC</v>
      </c>
      <c r="R2880" s="22" t="str">
        <f>VLOOKUP(A2880,[1]CustomerAddress!$A$1:$F$3997,5)</f>
        <v>Australia</v>
      </c>
      <c r="S2880" s="22">
        <f>VLOOKUP(A2880,[1]CustomerAddress!$A$1:$F$3997,6)</f>
        <v>9</v>
      </c>
      <c r="T2880" s="22" t="str">
        <f>VLOOKUP(A2880,Labels!$A$5:$I$3497,9)</f>
        <v>Platinum Customer</v>
      </c>
    </row>
    <row r="2881" spans="1:20" s="22" customFormat="1" ht="15.75" customHeight="1" x14ac:dyDescent="0.25">
      <c r="A2881" s="23">
        <v>2880</v>
      </c>
      <c r="B2881" s="24" t="s">
        <v>5374</v>
      </c>
      <c r="C2881" s="24" t="s">
        <v>2283</v>
      </c>
      <c r="D2881" s="24" t="s">
        <v>48</v>
      </c>
      <c r="E2881" s="23">
        <v>43</v>
      </c>
      <c r="F2881" s="25">
        <v>24791</v>
      </c>
      <c r="G2881" s="23">
        <f t="shared" ca="1" si="208"/>
        <v>53.426885511478936</v>
      </c>
      <c r="H2881" s="23" t="str">
        <f t="shared" ca="1" si="209"/>
        <v>51-60</v>
      </c>
      <c r="I2881" s="24" t="s">
        <v>141</v>
      </c>
      <c r="J2881" s="24" t="s">
        <v>42</v>
      </c>
      <c r="K2881" s="24" t="s">
        <v>43</v>
      </c>
      <c r="L2881" s="24" t="s">
        <v>44</v>
      </c>
      <c r="M2881" s="24" t="s">
        <v>57</v>
      </c>
      <c r="N2881" s="23">
        <v>7</v>
      </c>
      <c r="O2881" s="22" t="str">
        <f>VLOOKUP(A2881,[1]CustomerAddress!$A$1:$F$3997,2)</f>
        <v>8647 La Follette Court</v>
      </c>
      <c r="P2881" s="22">
        <f>VLOOKUP(A2881,[1]CustomerAddress!$A$1:$F$3997,3)</f>
        <v>2067</v>
      </c>
      <c r="Q2881" s="22" t="str">
        <f>VLOOKUP(A2881,[1]CustomerAddress!$A$1:$F$3997,4)</f>
        <v>NSW</v>
      </c>
      <c r="R2881" s="22" t="str">
        <f>VLOOKUP(A2881,[1]CustomerAddress!$A$1:$F$3997,5)</f>
        <v>Australia</v>
      </c>
      <c r="S2881" s="22">
        <f>VLOOKUP(A2881,[1]CustomerAddress!$A$1:$F$3997,6)</f>
        <v>9</v>
      </c>
      <c r="T2881" s="22" t="str">
        <f>VLOOKUP(A2881,Labels!$A$5:$I$3497,9)</f>
        <v>Platinum Customer</v>
      </c>
    </row>
    <row r="2882" spans="1:20" s="22" customFormat="1" ht="15.75" customHeight="1" x14ac:dyDescent="0.25">
      <c r="A2882" s="23">
        <v>2881</v>
      </c>
      <c r="B2882" s="24" t="s">
        <v>5375</v>
      </c>
      <c r="C2882" s="24" t="s">
        <v>5376</v>
      </c>
      <c r="D2882" s="24" t="s">
        <v>48</v>
      </c>
      <c r="E2882" s="23">
        <v>71</v>
      </c>
      <c r="F2882" s="25">
        <v>22916</v>
      </c>
      <c r="G2882" s="23">
        <f t="shared" ca="1" si="208"/>
        <v>58.563871812848802</v>
      </c>
      <c r="H2882" s="23" t="str">
        <f t="shared" ca="1" si="209"/>
        <v>51-60</v>
      </c>
      <c r="I2882" s="24" t="s">
        <v>362</v>
      </c>
      <c r="J2882" s="24" t="s">
        <v>42</v>
      </c>
      <c r="K2882" s="24" t="s">
        <v>62</v>
      </c>
      <c r="L2882" s="24" t="s">
        <v>44</v>
      </c>
      <c r="M2882" s="24" t="s">
        <v>45</v>
      </c>
      <c r="N2882" s="23">
        <v>11</v>
      </c>
      <c r="O2882" s="22" t="str">
        <f>VLOOKUP(A2882,[1]CustomerAddress!$A$1:$F$3997,2)</f>
        <v>8750 Corben Trail</v>
      </c>
      <c r="P2882" s="22">
        <f>VLOOKUP(A2882,[1]CustomerAddress!$A$1:$F$3997,3)</f>
        <v>2089</v>
      </c>
      <c r="Q2882" s="22" t="str">
        <f>VLOOKUP(A2882,[1]CustomerAddress!$A$1:$F$3997,4)</f>
        <v>NSW</v>
      </c>
      <c r="R2882" s="22" t="str">
        <f>VLOOKUP(A2882,[1]CustomerAddress!$A$1:$F$3997,5)</f>
        <v>Australia</v>
      </c>
      <c r="S2882" s="22">
        <f>VLOOKUP(A2882,[1]CustomerAddress!$A$1:$F$3997,6)</f>
        <v>11</v>
      </c>
      <c r="T2882" s="22" t="str">
        <f>VLOOKUP(A2882,Labels!$A$5:$I$3497,9)</f>
        <v>High Risk Customer</v>
      </c>
    </row>
    <row r="2883" spans="1:20" s="22" customFormat="1" ht="15.75" customHeight="1" x14ac:dyDescent="0.25">
      <c r="A2883" s="23">
        <v>2882</v>
      </c>
      <c r="B2883" s="24" t="s">
        <v>5377</v>
      </c>
      <c r="C2883" s="24" t="s">
        <v>5378</v>
      </c>
      <c r="D2883" s="24" t="s">
        <v>40</v>
      </c>
      <c r="E2883" s="23">
        <v>62</v>
      </c>
      <c r="F2883" s="25">
        <v>31528</v>
      </c>
      <c r="G2883" s="23">
        <f t="shared" ca="1" si="208"/>
        <v>34.969351264903594</v>
      </c>
      <c r="H2883" s="23" t="str">
        <f t="shared" ca="1" si="209"/>
        <v>31-40</v>
      </c>
      <c r="I2883" s="24" t="s">
        <v>212</v>
      </c>
      <c r="J2883" s="24" t="s">
        <v>84</v>
      </c>
      <c r="K2883" s="24" t="s">
        <v>43</v>
      </c>
      <c r="L2883" s="24" t="s">
        <v>44</v>
      </c>
      <c r="M2883" s="24" t="s">
        <v>57</v>
      </c>
      <c r="N2883" s="23">
        <v>9</v>
      </c>
      <c r="O2883" s="22" t="str">
        <f>VLOOKUP(A2883,[1]CustomerAddress!$A$1:$F$3997,2)</f>
        <v>8250 Johnson Point</v>
      </c>
      <c r="P2883" s="22">
        <f>VLOOKUP(A2883,[1]CustomerAddress!$A$1:$F$3997,3)</f>
        <v>4115</v>
      </c>
      <c r="Q2883" s="22" t="str">
        <f>VLOOKUP(A2883,[1]CustomerAddress!$A$1:$F$3997,4)</f>
        <v>QLD</v>
      </c>
      <c r="R2883" s="22" t="str">
        <f>VLOOKUP(A2883,[1]CustomerAddress!$A$1:$F$3997,5)</f>
        <v>Australia</v>
      </c>
      <c r="S2883" s="22">
        <f>VLOOKUP(A2883,[1]CustomerAddress!$A$1:$F$3997,6)</f>
        <v>3</v>
      </c>
      <c r="T2883" s="22" t="str">
        <f>VLOOKUP(A2883,Labels!$A$5:$I$3497,9)</f>
        <v>Lost Customer</v>
      </c>
    </row>
    <row r="2884" spans="1:20" s="22" customFormat="1" ht="15.75" customHeight="1" x14ac:dyDescent="0.25">
      <c r="A2884" s="23">
        <v>2883</v>
      </c>
      <c r="B2884" s="24" t="s">
        <v>5379</v>
      </c>
      <c r="C2884" s="24" t="s">
        <v>5380</v>
      </c>
      <c r="D2884" s="24" t="s">
        <v>48</v>
      </c>
      <c r="E2884" s="23">
        <v>84</v>
      </c>
      <c r="F2884" s="25">
        <v>34838</v>
      </c>
      <c r="G2884" s="23">
        <f t="shared" ca="1" si="208"/>
        <v>25.900858114218664</v>
      </c>
      <c r="H2884" s="23" t="str">
        <f t="shared" ca="1" si="209"/>
        <v>21-30</v>
      </c>
      <c r="I2884" s="24" t="s">
        <v>206</v>
      </c>
      <c r="J2884" s="24" t="s">
        <v>50</v>
      </c>
      <c r="K2884" s="24" t="s">
        <v>43</v>
      </c>
      <c r="L2884" s="24" t="s">
        <v>44</v>
      </c>
      <c r="M2884" s="24" t="s">
        <v>45</v>
      </c>
      <c r="N2884" s="23">
        <v>2</v>
      </c>
      <c r="O2884" s="22" t="str">
        <f>VLOOKUP(A2884,[1]CustomerAddress!$A$1:$F$3997,2)</f>
        <v>4 Vahlen Alley</v>
      </c>
      <c r="P2884" s="22">
        <f>VLOOKUP(A2884,[1]CustomerAddress!$A$1:$F$3997,3)</f>
        <v>2756</v>
      </c>
      <c r="Q2884" s="22" t="str">
        <f>VLOOKUP(A2884,[1]CustomerAddress!$A$1:$F$3997,4)</f>
        <v>NSW</v>
      </c>
      <c r="R2884" s="22" t="str">
        <f>VLOOKUP(A2884,[1]CustomerAddress!$A$1:$F$3997,5)</f>
        <v>Australia</v>
      </c>
      <c r="S2884" s="22">
        <f>VLOOKUP(A2884,[1]CustomerAddress!$A$1:$F$3997,6)</f>
        <v>8</v>
      </c>
      <c r="T2884" s="22" t="str">
        <f>VLOOKUP(A2884,Labels!$A$5:$I$3497,9)</f>
        <v>Losing Customer</v>
      </c>
    </row>
    <row r="2885" spans="1:20" s="22" customFormat="1" ht="15.75" customHeight="1" x14ac:dyDescent="0.25">
      <c r="A2885" s="23">
        <v>2884</v>
      </c>
      <c r="B2885" s="24" t="s">
        <v>5381</v>
      </c>
      <c r="C2885" s="24" t="s">
        <v>5382</v>
      </c>
      <c r="D2885" s="24" t="s">
        <v>40</v>
      </c>
      <c r="E2885" s="23">
        <v>99</v>
      </c>
      <c r="F2885" s="25">
        <v>22652</v>
      </c>
      <c r="G2885" s="23">
        <f t="shared" ca="1" si="208"/>
        <v>59.287159484081677</v>
      </c>
      <c r="H2885" s="23" t="str">
        <f t="shared" ca="1" si="209"/>
        <v>51-60</v>
      </c>
      <c r="I2885" s="24" t="s">
        <v>354</v>
      </c>
      <c r="J2885" s="24" t="s">
        <v>61</v>
      </c>
      <c r="K2885" s="24" t="s">
        <v>43</v>
      </c>
      <c r="L2885" s="24" t="s">
        <v>44</v>
      </c>
      <c r="M2885" s="24" t="s">
        <v>57</v>
      </c>
      <c r="N2885" s="23">
        <v>15</v>
      </c>
      <c r="O2885" s="22" t="str">
        <f>VLOOKUP(A2885,[1]CustomerAddress!$A$1:$F$3997,2)</f>
        <v>8369 Golf Court</v>
      </c>
      <c r="P2885" s="22">
        <f>VLOOKUP(A2885,[1]CustomerAddress!$A$1:$F$3997,3)</f>
        <v>2777</v>
      </c>
      <c r="Q2885" s="22" t="str">
        <f>VLOOKUP(A2885,[1]CustomerAddress!$A$1:$F$3997,4)</f>
        <v>NSW</v>
      </c>
      <c r="R2885" s="22" t="str">
        <f>VLOOKUP(A2885,[1]CustomerAddress!$A$1:$F$3997,5)</f>
        <v>Australia</v>
      </c>
      <c r="S2885" s="22">
        <f>VLOOKUP(A2885,[1]CustomerAddress!$A$1:$F$3997,6)</f>
        <v>9</v>
      </c>
      <c r="T2885" s="22" t="str">
        <f>VLOOKUP(A2885,Labels!$A$5:$I$3497,9)</f>
        <v>Very Loyal</v>
      </c>
    </row>
    <row r="2886" spans="1:20" s="22" customFormat="1" ht="15.75" customHeight="1" x14ac:dyDescent="0.25">
      <c r="A2886" s="23">
        <v>2885</v>
      </c>
      <c r="B2886" s="24" t="s">
        <v>5383</v>
      </c>
      <c r="C2886" s="24" t="s">
        <v>5384</v>
      </c>
      <c r="D2886" s="24" t="s">
        <v>40</v>
      </c>
      <c r="E2886" s="23">
        <v>70</v>
      </c>
      <c r="F2886" s="25">
        <v>25387</v>
      </c>
      <c r="G2886" s="23">
        <f t="shared" ca="1" si="208"/>
        <v>51.79400879915017</v>
      </c>
      <c r="H2886" s="23" t="str">
        <f t="shared" ca="1" si="209"/>
        <v>51-60</v>
      </c>
      <c r="I2886" s="24" t="s">
        <v>381</v>
      </c>
      <c r="J2886" s="24" t="s">
        <v>50</v>
      </c>
      <c r="K2886" s="24" t="s">
        <v>43</v>
      </c>
      <c r="L2886" s="24" t="s">
        <v>44</v>
      </c>
      <c r="M2886" s="24" t="s">
        <v>45</v>
      </c>
      <c r="N2886" s="23">
        <v>4</v>
      </c>
      <c r="O2886" s="22" t="str">
        <f>VLOOKUP(A2886,[1]CustomerAddress!$A$1:$F$3997,2)</f>
        <v>17 Sachs Street</v>
      </c>
      <c r="P2886" s="22">
        <f>VLOOKUP(A2886,[1]CustomerAddress!$A$1:$F$3997,3)</f>
        <v>2761</v>
      </c>
      <c r="Q2886" s="22" t="str">
        <f>VLOOKUP(A2886,[1]CustomerAddress!$A$1:$F$3997,4)</f>
        <v>NSW</v>
      </c>
      <c r="R2886" s="22" t="str">
        <f>VLOOKUP(A2886,[1]CustomerAddress!$A$1:$F$3997,5)</f>
        <v>Australia</v>
      </c>
      <c r="S2886" s="22">
        <f>VLOOKUP(A2886,[1]CustomerAddress!$A$1:$F$3997,6)</f>
        <v>8</v>
      </c>
      <c r="T2886" s="22" t="str">
        <f>VLOOKUP(A2886,Labels!$A$5:$I$3497,9)</f>
        <v>Almost Lost Customer</v>
      </c>
    </row>
    <row r="2887" spans="1:20" s="22" customFormat="1" ht="15.75" customHeight="1" x14ac:dyDescent="0.25">
      <c r="A2887" s="23">
        <v>2886</v>
      </c>
      <c r="B2887" s="24" t="s">
        <v>5385</v>
      </c>
      <c r="C2887" s="24" t="s">
        <v>5386</v>
      </c>
      <c r="D2887" s="24" t="s">
        <v>40</v>
      </c>
      <c r="E2887" s="23">
        <v>39</v>
      </c>
      <c r="F2887" s="25">
        <v>22501</v>
      </c>
      <c r="G2887" s="23">
        <f t="shared" ca="1" si="208"/>
        <v>59.700858114218661</v>
      </c>
      <c r="H2887" s="23" t="str">
        <f t="shared" ca="1" si="209"/>
        <v>51-60</v>
      </c>
      <c r="I2887" s="24" t="s">
        <v>320</v>
      </c>
      <c r="J2887" s="24" t="s">
        <v>61</v>
      </c>
      <c r="K2887" s="24" t="s">
        <v>43</v>
      </c>
      <c r="L2887" s="24" t="s">
        <v>44</v>
      </c>
      <c r="M2887" s="24" t="s">
        <v>57</v>
      </c>
      <c r="N2887" s="23">
        <v>14</v>
      </c>
      <c r="O2887" s="22" t="str">
        <f>VLOOKUP(A2887,[1]CustomerAddress!$A$1:$F$3997,2)</f>
        <v>53683 Arapahoe Parkway</v>
      </c>
      <c r="P2887" s="22">
        <f>VLOOKUP(A2887,[1]CustomerAddress!$A$1:$F$3997,3)</f>
        <v>2121</v>
      </c>
      <c r="Q2887" s="22" t="str">
        <f>VLOOKUP(A2887,[1]CustomerAddress!$A$1:$F$3997,4)</f>
        <v>NSW</v>
      </c>
      <c r="R2887" s="22" t="str">
        <f>VLOOKUP(A2887,[1]CustomerAddress!$A$1:$F$3997,5)</f>
        <v>Australia</v>
      </c>
      <c r="S2887" s="22">
        <f>VLOOKUP(A2887,[1]CustomerAddress!$A$1:$F$3997,6)</f>
        <v>11</v>
      </c>
      <c r="T2887" s="22" t="str">
        <f>VLOOKUP(A2887,Labels!$A$5:$I$3497,9)</f>
        <v>Potential Customer</v>
      </c>
    </row>
    <row r="2888" spans="1:20" s="22" customFormat="1" ht="15.75" customHeight="1" x14ac:dyDescent="0.25">
      <c r="A2888" s="23">
        <v>2887</v>
      </c>
      <c r="B2888" s="24" t="s">
        <v>1460</v>
      </c>
      <c r="C2888" s="24" t="s">
        <v>5387</v>
      </c>
      <c r="D2888" s="24" t="s">
        <v>48</v>
      </c>
      <c r="E2888" s="23">
        <v>42</v>
      </c>
      <c r="F2888" s="25">
        <v>27084</v>
      </c>
      <c r="G2888" s="23">
        <f t="shared" ca="1" si="208"/>
        <v>47.144693730657018</v>
      </c>
      <c r="H2888" s="23" t="str">
        <f t="shared" ca="1" si="209"/>
        <v>41-50</v>
      </c>
      <c r="I2888" s="24" t="s">
        <v>289</v>
      </c>
      <c r="J2888" s="24" t="s">
        <v>50</v>
      </c>
      <c r="K2888" s="24" t="s">
        <v>66</v>
      </c>
      <c r="L2888" s="24" t="s">
        <v>44</v>
      </c>
      <c r="M2888" s="24" t="s">
        <v>45</v>
      </c>
      <c r="N2888" s="23">
        <v>18</v>
      </c>
      <c r="O2888" s="22" t="str">
        <f>VLOOKUP(A2888,[1]CustomerAddress!$A$1:$F$3997,2)</f>
        <v>177 Forest Run Crossing</v>
      </c>
      <c r="P2888" s="22">
        <f>VLOOKUP(A2888,[1]CustomerAddress!$A$1:$F$3997,3)</f>
        <v>2046</v>
      </c>
      <c r="Q2888" s="22" t="str">
        <f>VLOOKUP(A2888,[1]CustomerAddress!$A$1:$F$3997,4)</f>
        <v>NSW</v>
      </c>
      <c r="R2888" s="22" t="str">
        <f>VLOOKUP(A2888,[1]CustomerAddress!$A$1:$F$3997,5)</f>
        <v>Australia</v>
      </c>
      <c r="S2888" s="22">
        <f>VLOOKUP(A2888,[1]CustomerAddress!$A$1:$F$3997,6)</f>
        <v>10</v>
      </c>
      <c r="T2888" s="22" t="str">
        <f>VLOOKUP(A2888,Labels!$A$5:$I$3497,9)</f>
        <v>Recent Customer</v>
      </c>
    </row>
    <row r="2889" spans="1:20" s="22" customFormat="1" ht="15.75" customHeight="1" x14ac:dyDescent="0.25">
      <c r="A2889" s="23">
        <v>2888</v>
      </c>
      <c r="B2889" s="24" t="s">
        <v>5388</v>
      </c>
      <c r="C2889" s="24" t="s">
        <v>5389</v>
      </c>
      <c r="D2889" s="24" t="s">
        <v>48</v>
      </c>
      <c r="E2889" s="23">
        <v>37</v>
      </c>
      <c r="F2889" s="25">
        <v>22789</v>
      </c>
      <c r="G2889" s="23">
        <f t="shared" ca="1" si="208"/>
        <v>58.91181701832825</v>
      </c>
      <c r="H2889" s="23" t="str">
        <f t="shared" ca="1" si="209"/>
        <v>51-60</v>
      </c>
      <c r="I2889" s="24" t="s">
        <v>108</v>
      </c>
      <c r="J2889" s="24" t="s">
        <v>56</v>
      </c>
      <c r="K2889" s="24" t="s">
        <v>66</v>
      </c>
      <c r="L2889" s="24" t="s">
        <v>44</v>
      </c>
      <c r="M2889" s="24" t="s">
        <v>45</v>
      </c>
      <c r="N2889" s="23">
        <v>16</v>
      </c>
      <c r="O2889" s="22" t="str">
        <f>VLOOKUP(A2889,[1]CustomerAddress!$A$1:$F$3997,2)</f>
        <v>5674 Superior Point</v>
      </c>
      <c r="P2889" s="22">
        <f>VLOOKUP(A2889,[1]CustomerAddress!$A$1:$F$3997,3)</f>
        <v>2528</v>
      </c>
      <c r="Q2889" s="22" t="str">
        <f>VLOOKUP(A2889,[1]CustomerAddress!$A$1:$F$3997,4)</f>
        <v>NSW</v>
      </c>
      <c r="R2889" s="22" t="str">
        <f>VLOOKUP(A2889,[1]CustomerAddress!$A$1:$F$3997,5)</f>
        <v>Australia</v>
      </c>
      <c r="S2889" s="22">
        <f>VLOOKUP(A2889,[1]CustomerAddress!$A$1:$F$3997,6)</f>
        <v>7</v>
      </c>
      <c r="T2889" s="22" t="str">
        <f>VLOOKUP(A2889,Labels!$A$5:$I$3497,9)</f>
        <v>Potential Customer</v>
      </c>
    </row>
    <row r="2890" spans="1:20" s="22" customFormat="1" ht="15.75" customHeight="1" x14ac:dyDescent="0.25">
      <c r="A2890" s="23">
        <v>2889</v>
      </c>
      <c r="B2890" s="24" t="s">
        <v>5390</v>
      </c>
      <c r="C2890" s="24" t="s">
        <v>5391</v>
      </c>
      <c r="D2890" s="24" t="s">
        <v>48</v>
      </c>
      <c r="E2890" s="23">
        <v>55</v>
      </c>
      <c r="F2890" s="25">
        <v>31503</v>
      </c>
      <c r="G2890" s="23">
        <f t="shared" ca="1" si="208"/>
        <v>35.037844415588523</v>
      </c>
      <c r="H2890" s="23" t="str">
        <f t="shared" ca="1" si="209"/>
        <v>31-40</v>
      </c>
      <c r="I2890" s="24" t="s">
        <v>354</v>
      </c>
      <c r="J2890" s="24" t="s">
        <v>61</v>
      </c>
      <c r="K2890" s="24" t="s">
        <v>43</v>
      </c>
      <c r="L2890" s="24" t="s">
        <v>44</v>
      </c>
      <c r="M2890" s="24" t="s">
        <v>45</v>
      </c>
      <c r="N2890" s="23">
        <v>8</v>
      </c>
      <c r="O2890" s="22" t="str">
        <f>VLOOKUP(A2890,[1]CustomerAddress!$A$1:$F$3997,2)</f>
        <v>37595 Packers Terrace</v>
      </c>
      <c r="P2890" s="22">
        <f>VLOOKUP(A2890,[1]CustomerAddress!$A$1:$F$3997,3)</f>
        <v>3064</v>
      </c>
      <c r="Q2890" s="22" t="str">
        <f>VLOOKUP(A2890,[1]CustomerAddress!$A$1:$F$3997,4)</f>
        <v>VIC</v>
      </c>
      <c r="R2890" s="22" t="str">
        <f>VLOOKUP(A2890,[1]CustomerAddress!$A$1:$F$3997,5)</f>
        <v>Australia</v>
      </c>
      <c r="S2890" s="22">
        <f>VLOOKUP(A2890,[1]CustomerAddress!$A$1:$F$3997,6)</f>
        <v>5</v>
      </c>
      <c r="T2890" s="22" t="str">
        <f>VLOOKUP(A2890,Labels!$A$5:$I$3497,9)</f>
        <v>Almost Lost Customer</v>
      </c>
    </row>
    <row r="2891" spans="1:20" s="22" customFormat="1" ht="15.75" customHeight="1" x14ac:dyDescent="0.25">
      <c r="A2891" s="23">
        <v>2890</v>
      </c>
      <c r="B2891" s="24" t="s">
        <v>704</v>
      </c>
      <c r="C2891" s="24" t="s">
        <v>5392</v>
      </c>
      <c r="D2891" s="24" t="s">
        <v>48</v>
      </c>
      <c r="E2891" s="23">
        <v>64</v>
      </c>
      <c r="F2891" s="25">
        <v>21687</v>
      </c>
      <c r="G2891" s="23">
        <f t="shared" ca="1" si="208"/>
        <v>61.930995100520036</v>
      </c>
      <c r="H2891" s="23" t="str">
        <f t="shared" ca="1" si="209"/>
        <v>61-70</v>
      </c>
      <c r="I2891" s="24" t="s">
        <v>289</v>
      </c>
      <c r="J2891" s="24" t="s">
        <v>61</v>
      </c>
      <c r="K2891" s="24" t="s">
        <v>62</v>
      </c>
      <c r="L2891" s="24" t="s">
        <v>44</v>
      </c>
      <c r="M2891" s="24" t="s">
        <v>45</v>
      </c>
      <c r="N2891" s="23">
        <v>20</v>
      </c>
      <c r="O2891" s="22" t="str">
        <f>VLOOKUP(A2891,[1]CustomerAddress!$A$1:$F$3997,2)</f>
        <v>63 Bayside Center</v>
      </c>
      <c r="P2891" s="22">
        <f>VLOOKUP(A2891,[1]CustomerAddress!$A$1:$F$3997,3)</f>
        <v>2018</v>
      </c>
      <c r="Q2891" s="22" t="str">
        <f>VLOOKUP(A2891,[1]CustomerAddress!$A$1:$F$3997,4)</f>
        <v>NSW</v>
      </c>
      <c r="R2891" s="22" t="str">
        <f>VLOOKUP(A2891,[1]CustomerAddress!$A$1:$F$3997,5)</f>
        <v>Australia</v>
      </c>
      <c r="S2891" s="22">
        <f>VLOOKUP(A2891,[1]CustomerAddress!$A$1:$F$3997,6)</f>
        <v>11</v>
      </c>
      <c r="T2891" s="22" t="str">
        <f>VLOOKUP(A2891,Labels!$A$5:$I$3497,9)</f>
        <v>Losing Customer</v>
      </c>
    </row>
    <row r="2892" spans="1:20" s="22" customFormat="1" ht="15.75" customHeight="1" x14ac:dyDescent="0.25">
      <c r="A2892" s="23">
        <v>2891</v>
      </c>
      <c r="B2892" s="24" t="s">
        <v>2933</v>
      </c>
      <c r="C2892" s="24" t="s">
        <v>5393</v>
      </c>
      <c r="D2892" s="24" t="s">
        <v>40</v>
      </c>
      <c r="E2892" s="23">
        <v>5</v>
      </c>
      <c r="F2892" s="25">
        <v>31830</v>
      </c>
      <c r="G2892" s="23">
        <f t="shared" ca="1" si="208"/>
        <v>34.141954004629625</v>
      </c>
      <c r="H2892" s="23" t="str">
        <f t="shared" ca="1" si="209"/>
        <v>31-40</v>
      </c>
      <c r="I2892" s="24" t="s">
        <v>83</v>
      </c>
      <c r="J2892" s="24" t="s">
        <v>84</v>
      </c>
      <c r="K2892" s="24" t="s">
        <v>66</v>
      </c>
      <c r="L2892" s="24" t="s">
        <v>44</v>
      </c>
      <c r="M2892" s="24" t="s">
        <v>45</v>
      </c>
      <c r="N2892" s="23">
        <v>12</v>
      </c>
      <c r="O2892" s="22" t="str">
        <f>VLOOKUP(A2892,[1]CustomerAddress!$A$1:$F$3997,2)</f>
        <v>32 Calypso Park</v>
      </c>
      <c r="P2892" s="22">
        <f>VLOOKUP(A2892,[1]CustomerAddress!$A$1:$F$3997,3)</f>
        <v>2481</v>
      </c>
      <c r="Q2892" s="22" t="str">
        <f>VLOOKUP(A2892,[1]CustomerAddress!$A$1:$F$3997,4)</f>
        <v>NSW</v>
      </c>
      <c r="R2892" s="22" t="str">
        <f>VLOOKUP(A2892,[1]CustomerAddress!$A$1:$F$3997,5)</f>
        <v>Australia</v>
      </c>
      <c r="S2892" s="22">
        <f>VLOOKUP(A2892,[1]CustomerAddress!$A$1:$F$3997,6)</f>
        <v>11</v>
      </c>
      <c r="T2892" s="22" t="str">
        <f>VLOOKUP(A2892,Labels!$A$5:$I$3497,9)</f>
        <v>Losing Customer</v>
      </c>
    </row>
    <row r="2893" spans="1:20" s="22" customFormat="1" ht="15.75" customHeight="1" x14ac:dyDescent="0.25">
      <c r="A2893" s="23">
        <v>2892</v>
      </c>
      <c r="B2893" s="24" t="s">
        <v>2126</v>
      </c>
      <c r="C2893" s="24" t="s">
        <v>5394</v>
      </c>
      <c r="D2893" s="24" t="s">
        <v>48</v>
      </c>
      <c r="E2893" s="23">
        <v>59</v>
      </c>
      <c r="F2893" s="25">
        <v>23871</v>
      </c>
      <c r="G2893" s="23">
        <f t="shared" ca="1" si="208"/>
        <v>55.947433456684415</v>
      </c>
      <c r="H2893" s="23" t="str">
        <f t="shared" ca="1" si="209"/>
        <v>51-60</v>
      </c>
      <c r="I2893" s="24" t="s">
        <v>93</v>
      </c>
      <c r="J2893" s="24" t="s">
        <v>84</v>
      </c>
      <c r="K2893" s="24" t="s">
        <v>62</v>
      </c>
      <c r="L2893" s="24" t="s">
        <v>44</v>
      </c>
      <c r="M2893" s="24" t="s">
        <v>45</v>
      </c>
      <c r="N2893" s="23">
        <v>7</v>
      </c>
      <c r="O2893" s="22" t="str">
        <f>VLOOKUP(A2893,[1]CustomerAddress!$A$1:$F$3997,2)</f>
        <v>4 Ilene Street</v>
      </c>
      <c r="P2893" s="22">
        <f>VLOOKUP(A2893,[1]CustomerAddress!$A$1:$F$3997,3)</f>
        <v>2145</v>
      </c>
      <c r="Q2893" s="22" t="str">
        <f>VLOOKUP(A2893,[1]CustomerAddress!$A$1:$F$3997,4)</f>
        <v>NSW</v>
      </c>
      <c r="R2893" s="22" t="str">
        <f>VLOOKUP(A2893,[1]CustomerAddress!$A$1:$F$3997,5)</f>
        <v>Australia</v>
      </c>
      <c r="S2893" s="22">
        <f>VLOOKUP(A2893,[1]CustomerAddress!$A$1:$F$3997,6)</f>
        <v>7</v>
      </c>
      <c r="T2893" s="22" t="str">
        <f>VLOOKUP(A2893,Labels!$A$5:$I$3497,9)</f>
        <v>Becoming Loyal</v>
      </c>
    </row>
    <row r="2894" spans="1:20" s="22" customFormat="1" ht="15.75" customHeight="1" x14ac:dyDescent="0.25">
      <c r="A2894" s="23">
        <v>2893</v>
      </c>
      <c r="B2894" s="24" t="s">
        <v>5395</v>
      </c>
      <c r="C2894" s="24" t="s">
        <v>5396</v>
      </c>
      <c r="D2894" s="24" t="s">
        <v>48</v>
      </c>
      <c r="E2894" s="23">
        <v>84</v>
      </c>
      <c r="F2894" s="25">
        <v>29487</v>
      </c>
      <c r="G2894" s="23">
        <f t="shared" ca="1" si="208"/>
        <v>40.561132086821402</v>
      </c>
      <c r="H2894" s="23" t="str">
        <f t="shared" ca="1" si="209"/>
        <v>41-50</v>
      </c>
      <c r="I2894" s="24" t="s">
        <v>431</v>
      </c>
      <c r="J2894" s="24" t="s">
        <v>61</v>
      </c>
      <c r="K2894" s="24" t="s">
        <v>43</v>
      </c>
      <c r="L2894" s="24" t="s">
        <v>44</v>
      </c>
      <c r="M2894" s="24" t="s">
        <v>57</v>
      </c>
      <c r="N2894" s="23">
        <v>11</v>
      </c>
      <c r="O2894" s="22" t="str">
        <f>VLOOKUP(A2894,[1]CustomerAddress!$A$1:$F$3997,2)</f>
        <v>289 Lerdahl Terrace</v>
      </c>
      <c r="P2894" s="22">
        <f>VLOOKUP(A2894,[1]CustomerAddress!$A$1:$F$3997,3)</f>
        <v>2763</v>
      </c>
      <c r="Q2894" s="22" t="str">
        <f>VLOOKUP(A2894,[1]CustomerAddress!$A$1:$F$3997,4)</f>
        <v>NSW</v>
      </c>
      <c r="R2894" s="22" t="str">
        <f>VLOOKUP(A2894,[1]CustomerAddress!$A$1:$F$3997,5)</f>
        <v>Australia</v>
      </c>
      <c r="S2894" s="22">
        <f>VLOOKUP(A2894,[1]CustomerAddress!$A$1:$F$3997,6)</f>
        <v>8</v>
      </c>
      <c r="T2894" s="22" t="str">
        <f>VLOOKUP(A2894,Labels!$A$5:$I$3497,9)</f>
        <v>High Risk Customer</v>
      </c>
    </row>
    <row r="2895" spans="1:20" s="22" customFormat="1" ht="15.75" customHeight="1" x14ac:dyDescent="0.25">
      <c r="A2895" s="23">
        <v>2894</v>
      </c>
      <c r="B2895" s="24" t="s">
        <v>5397</v>
      </c>
      <c r="D2895" s="24" t="s">
        <v>48</v>
      </c>
      <c r="E2895" s="23">
        <v>91</v>
      </c>
      <c r="F2895" s="25">
        <v>28234</v>
      </c>
      <c r="G2895" s="23">
        <f t="shared" ca="1" si="208"/>
        <v>43.994008799150173</v>
      </c>
      <c r="H2895" s="23" t="str">
        <f t="shared" ca="1" si="209"/>
        <v>41-50</v>
      </c>
      <c r="I2895" s="24" t="s">
        <v>509</v>
      </c>
      <c r="J2895" s="24" t="s">
        <v>50</v>
      </c>
      <c r="K2895" s="24" t="s">
        <v>43</v>
      </c>
      <c r="L2895" s="24" t="s">
        <v>44</v>
      </c>
      <c r="M2895" s="24" t="s">
        <v>45</v>
      </c>
      <c r="N2895" s="23">
        <v>22</v>
      </c>
      <c r="O2895" s="22" t="str">
        <f>VLOOKUP(A2895,[1]CustomerAddress!$A$1:$F$3997,2)</f>
        <v>666 Holy Cross Parkway</v>
      </c>
      <c r="P2895" s="22">
        <f>VLOOKUP(A2895,[1]CustomerAddress!$A$1:$F$3997,3)</f>
        <v>4818</v>
      </c>
      <c r="Q2895" s="22" t="str">
        <f>VLOOKUP(A2895,[1]CustomerAddress!$A$1:$F$3997,4)</f>
        <v>QLD</v>
      </c>
      <c r="R2895" s="22" t="str">
        <f>VLOOKUP(A2895,[1]CustomerAddress!$A$1:$F$3997,5)</f>
        <v>Australia</v>
      </c>
      <c r="S2895" s="22">
        <f>VLOOKUP(A2895,[1]CustomerAddress!$A$1:$F$3997,6)</f>
        <v>4</v>
      </c>
      <c r="T2895" s="22" t="str">
        <f>VLOOKUP(A2895,Labels!$A$5:$I$3497,9)</f>
        <v>Losing Customer</v>
      </c>
    </row>
    <row r="2896" spans="1:20" s="22" customFormat="1" ht="15.75" customHeight="1" x14ac:dyDescent="0.25">
      <c r="A2896" s="23">
        <v>2895</v>
      </c>
      <c r="B2896" s="24" t="s">
        <v>73</v>
      </c>
      <c r="C2896" s="24" t="s">
        <v>5398</v>
      </c>
      <c r="D2896" s="24" t="s">
        <v>40</v>
      </c>
      <c r="E2896" s="23">
        <v>85</v>
      </c>
      <c r="F2896" s="25">
        <v>24546</v>
      </c>
      <c r="G2896" s="23">
        <f t="shared" ca="1" si="208"/>
        <v>54.098118388191267</v>
      </c>
      <c r="H2896" s="23" t="str">
        <f t="shared" ca="1" si="209"/>
        <v>51-60</v>
      </c>
      <c r="I2896" s="24" t="s">
        <v>465</v>
      </c>
      <c r="J2896" s="24" t="s">
        <v>164</v>
      </c>
      <c r="K2896" s="24" t="s">
        <v>43</v>
      </c>
      <c r="L2896" s="24" t="s">
        <v>44</v>
      </c>
      <c r="M2896" s="24" t="s">
        <v>45</v>
      </c>
      <c r="N2896" s="23">
        <v>5</v>
      </c>
      <c r="O2896" s="22" t="str">
        <f>VLOOKUP(A2896,[1]CustomerAddress!$A$1:$F$3997,2)</f>
        <v>5 Forster Center</v>
      </c>
      <c r="P2896" s="22">
        <f>VLOOKUP(A2896,[1]CustomerAddress!$A$1:$F$3997,3)</f>
        <v>2075</v>
      </c>
      <c r="Q2896" s="22" t="str">
        <f>VLOOKUP(A2896,[1]CustomerAddress!$A$1:$F$3997,4)</f>
        <v>NSW</v>
      </c>
      <c r="R2896" s="22" t="str">
        <f>VLOOKUP(A2896,[1]CustomerAddress!$A$1:$F$3997,5)</f>
        <v>Australia</v>
      </c>
      <c r="S2896" s="22">
        <f>VLOOKUP(A2896,[1]CustomerAddress!$A$1:$F$3997,6)</f>
        <v>9</v>
      </c>
      <c r="T2896" s="22" t="str">
        <f>VLOOKUP(A2896,Labels!$A$5:$I$3497,9)</f>
        <v>Lost Customer</v>
      </c>
    </row>
    <row r="2897" spans="1:20" s="22" customFormat="1" ht="15.75" customHeight="1" x14ac:dyDescent="0.25">
      <c r="A2897" s="23">
        <v>2896</v>
      </c>
      <c r="B2897" s="24" t="s">
        <v>985</v>
      </c>
      <c r="C2897" s="24" t="s">
        <v>5399</v>
      </c>
      <c r="D2897" s="24" t="s">
        <v>40</v>
      </c>
      <c r="E2897" s="23">
        <v>5</v>
      </c>
      <c r="F2897" s="25">
        <v>25652</v>
      </c>
      <c r="G2897" s="23">
        <f t="shared" ca="1" si="208"/>
        <v>51.067981401889895</v>
      </c>
      <c r="H2897" s="23" t="str">
        <f t="shared" ca="1" si="209"/>
        <v>51-60</v>
      </c>
      <c r="I2897" s="24" t="s">
        <v>387</v>
      </c>
      <c r="J2897" s="24" t="s">
        <v>50</v>
      </c>
      <c r="K2897" s="24" t="s">
        <v>43</v>
      </c>
      <c r="L2897" s="24" t="s">
        <v>44</v>
      </c>
      <c r="M2897" s="24" t="s">
        <v>45</v>
      </c>
      <c r="N2897" s="23">
        <v>12</v>
      </c>
      <c r="O2897" s="22" t="str">
        <f>VLOOKUP(A2897,[1]CustomerAddress!$A$1:$F$3997,2)</f>
        <v>2072 Fremont Parkway</v>
      </c>
      <c r="P2897" s="22">
        <f>VLOOKUP(A2897,[1]CustomerAddress!$A$1:$F$3997,3)</f>
        <v>3082</v>
      </c>
      <c r="Q2897" s="22" t="str">
        <f>VLOOKUP(A2897,[1]CustomerAddress!$A$1:$F$3997,4)</f>
        <v>VIC</v>
      </c>
      <c r="R2897" s="22" t="str">
        <f>VLOOKUP(A2897,[1]CustomerAddress!$A$1:$F$3997,5)</f>
        <v>Australia</v>
      </c>
      <c r="S2897" s="22">
        <f>VLOOKUP(A2897,[1]CustomerAddress!$A$1:$F$3997,6)</f>
        <v>4</v>
      </c>
      <c r="T2897" s="22" t="str">
        <f>VLOOKUP(A2897,Labels!$A$5:$I$3497,9)</f>
        <v>Lost Customer</v>
      </c>
    </row>
    <row r="2898" spans="1:20" s="22" customFormat="1" ht="15.75" customHeight="1" x14ac:dyDescent="0.25">
      <c r="A2898" s="23">
        <v>2897</v>
      </c>
      <c r="B2898" s="24" t="s">
        <v>5400</v>
      </c>
      <c r="C2898" s="24" t="s">
        <v>5401</v>
      </c>
      <c r="D2898" s="24" t="s">
        <v>40</v>
      </c>
      <c r="E2898" s="23">
        <v>94</v>
      </c>
      <c r="F2898" s="25">
        <v>22750</v>
      </c>
      <c r="G2898" s="23">
        <f t="shared" ca="1" si="208"/>
        <v>59.018666333396745</v>
      </c>
      <c r="H2898" s="23" t="str">
        <f t="shared" ca="1" si="209"/>
        <v>51-60</v>
      </c>
      <c r="I2898" s="24" t="s">
        <v>354</v>
      </c>
      <c r="J2898" s="24" t="s">
        <v>84</v>
      </c>
      <c r="K2898" s="24" t="s">
        <v>62</v>
      </c>
      <c r="L2898" s="24" t="s">
        <v>44</v>
      </c>
      <c r="M2898" s="24" t="s">
        <v>57</v>
      </c>
      <c r="N2898" s="23">
        <v>5</v>
      </c>
      <c r="O2898" s="22" t="str">
        <f>VLOOKUP(A2898,[1]CustomerAddress!$A$1:$F$3997,2)</f>
        <v>17 Dapin Avenue</v>
      </c>
      <c r="P2898" s="22">
        <f>VLOOKUP(A2898,[1]CustomerAddress!$A$1:$F$3997,3)</f>
        <v>3189</v>
      </c>
      <c r="Q2898" s="22" t="str">
        <f>VLOOKUP(A2898,[1]CustomerAddress!$A$1:$F$3997,4)</f>
        <v>VIC</v>
      </c>
      <c r="R2898" s="22" t="str">
        <f>VLOOKUP(A2898,[1]CustomerAddress!$A$1:$F$3997,5)</f>
        <v>Australia</v>
      </c>
      <c r="S2898" s="22">
        <f>VLOOKUP(A2898,[1]CustomerAddress!$A$1:$F$3997,6)</f>
        <v>10</v>
      </c>
      <c r="T2898" s="22" t="str">
        <f>VLOOKUP(A2898,Labels!$A$5:$I$3497,9)</f>
        <v>High Risk Customer</v>
      </c>
    </row>
    <row r="2899" spans="1:20" s="22" customFormat="1" ht="15.75" customHeight="1" x14ac:dyDescent="0.25">
      <c r="A2899" s="23">
        <v>2898</v>
      </c>
      <c r="B2899" s="24" t="s">
        <v>5402</v>
      </c>
      <c r="C2899" s="24" t="s">
        <v>5403</v>
      </c>
      <c r="D2899" s="24" t="s">
        <v>40</v>
      </c>
      <c r="E2899" s="23">
        <v>81</v>
      </c>
      <c r="F2899" s="25">
        <v>23898</v>
      </c>
      <c r="G2899" s="23">
        <f t="shared" ca="1" si="208"/>
        <v>55.873460853944692</v>
      </c>
      <c r="H2899" s="23" t="str">
        <f t="shared" ca="1" si="209"/>
        <v>51-60</v>
      </c>
      <c r="I2899" s="24" t="s">
        <v>209</v>
      </c>
      <c r="J2899" s="24" t="s">
        <v>61</v>
      </c>
      <c r="K2899" s="24" t="s">
        <v>62</v>
      </c>
      <c r="L2899" s="24" t="s">
        <v>44</v>
      </c>
      <c r="M2899" s="24" t="s">
        <v>45</v>
      </c>
      <c r="N2899" s="23">
        <v>5</v>
      </c>
      <c r="O2899" s="22" t="str">
        <f>VLOOKUP(A2899,[1]CustomerAddress!$A$1:$F$3997,2)</f>
        <v>552 Talisman Circle</v>
      </c>
      <c r="P2899" s="22">
        <f>VLOOKUP(A2899,[1]CustomerAddress!$A$1:$F$3997,3)</f>
        <v>2250</v>
      </c>
      <c r="Q2899" s="22" t="str">
        <f>VLOOKUP(A2899,[1]CustomerAddress!$A$1:$F$3997,4)</f>
        <v>NSW</v>
      </c>
      <c r="R2899" s="22" t="str">
        <f>VLOOKUP(A2899,[1]CustomerAddress!$A$1:$F$3997,5)</f>
        <v>Australia</v>
      </c>
      <c r="S2899" s="22">
        <f>VLOOKUP(A2899,[1]CustomerAddress!$A$1:$F$3997,6)</f>
        <v>7</v>
      </c>
      <c r="T2899" s="22" t="str">
        <f>VLOOKUP(A2899,Labels!$A$5:$I$3497,9)</f>
        <v>High Risk Customer</v>
      </c>
    </row>
    <row r="2900" spans="1:20" s="22" customFormat="1" ht="15.75" customHeight="1" x14ac:dyDescent="0.25">
      <c r="A2900" s="23">
        <v>2899</v>
      </c>
      <c r="B2900" s="24" t="s">
        <v>5404</v>
      </c>
      <c r="C2900" s="24" t="s">
        <v>5405</v>
      </c>
      <c r="D2900" s="24" t="s">
        <v>40</v>
      </c>
      <c r="E2900" s="23">
        <v>13</v>
      </c>
      <c r="F2900" s="25">
        <v>32953</v>
      </c>
      <c r="G2900" s="23">
        <f t="shared" ca="1" si="208"/>
        <v>31.065241675862499</v>
      </c>
      <c r="H2900" s="23" t="str">
        <f t="shared" ca="1" si="209"/>
        <v>31-40</v>
      </c>
      <c r="I2900" s="24" t="s">
        <v>83</v>
      </c>
      <c r="J2900" s="24" t="s">
        <v>84</v>
      </c>
      <c r="K2900" s="24" t="s">
        <v>66</v>
      </c>
      <c r="L2900" s="24" t="s">
        <v>44</v>
      </c>
      <c r="M2900" s="24" t="s">
        <v>57</v>
      </c>
      <c r="N2900" s="23">
        <v>4</v>
      </c>
      <c r="O2900" s="22" t="str">
        <f>VLOOKUP(A2900,[1]CustomerAddress!$A$1:$F$3997,2)</f>
        <v>75717 Bartillon Road</v>
      </c>
      <c r="P2900" s="22">
        <f>VLOOKUP(A2900,[1]CustomerAddress!$A$1:$F$3997,3)</f>
        <v>2880</v>
      </c>
      <c r="Q2900" s="22" t="str">
        <f>VLOOKUP(A2900,[1]CustomerAddress!$A$1:$F$3997,4)</f>
        <v>NSW</v>
      </c>
      <c r="R2900" s="22" t="str">
        <f>VLOOKUP(A2900,[1]CustomerAddress!$A$1:$F$3997,5)</f>
        <v>Australia</v>
      </c>
      <c r="S2900" s="22">
        <f>VLOOKUP(A2900,[1]CustomerAddress!$A$1:$F$3997,6)</f>
        <v>1</v>
      </c>
      <c r="T2900" s="22" t="str">
        <f>VLOOKUP(A2900,Labels!$A$5:$I$3497,9)</f>
        <v>Late Bloomer</v>
      </c>
    </row>
    <row r="2901" spans="1:20" s="22" customFormat="1" ht="15.75" customHeight="1" x14ac:dyDescent="0.25">
      <c r="A2901" s="23">
        <v>2900</v>
      </c>
      <c r="B2901" s="24" t="s">
        <v>5406</v>
      </c>
      <c r="C2901" s="24" t="s">
        <v>5407</v>
      </c>
      <c r="D2901" s="24" t="s">
        <v>48</v>
      </c>
      <c r="E2901" s="23">
        <v>29</v>
      </c>
      <c r="F2901" s="25">
        <v>31562</v>
      </c>
      <c r="G2901" s="23">
        <f t="shared" ca="1" si="208"/>
        <v>34.876200579972085</v>
      </c>
      <c r="H2901" s="23" t="str">
        <f t="shared" ca="1" si="209"/>
        <v>31-40</v>
      </c>
      <c r="I2901" s="24" t="s">
        <v>282</v>
      </c>
      <c r="J2901" s="24" t="s">
        <v>42</v>
      </c>
      <c r="K2901" s="24" t="s">
        <v>43</v>
      </c>
      <c r="L2901" s="24" t="s">
        <v>44</v>
      </c>
      <c r="M2901" s="24" t="s">
        <v>45</v>
      </c>
      <c r="N2901" s="23">
        <v>18</v>
      </c>
      <c r="O2901" s="22" t="str">
        <f>VLOOKUP(A2901,[1]CustomerAddress!$A$1:$F$3997,2)</f>
        <v>0 Caliangt Pass</v>
      </c>
      <c r="P2901" s="22">
        <f>VLOOKUP(A2901,[1]CustomerAddress!$A$1:$F$3997,3)</f>
        <v>2530</v>
      </c>
      <c r="Q2901" s="22" t="str">
        <f>VLOOKUP(A2901,[1]CustomerAddress!$A$1:$F$3997,4)</f>
        <v>NSW</v>
      </c>
      <c r="R2901" s="22" t="str">
        <f>VLOOKUP(A2901,[1]CustomerAddress!$A$1:$F$3997,5)</f>
        <v>Australia</v>
      </c>
      <c r="S2901" s="22">
        <f>VLOOKUP(A2901,[1]CustomerAddress!$A$1:$F$3997,6)</f>
        <v>7</v>
      </c>
      <c r="T2901" s="22" t="str">
        <f>VLOOKUP(A2901,Labels!$A$5:$I$3497,9)</f>
        <v>High Risk Customer</v>
      </c>
    </row>
    <row r="2902" spans="1:20" s="22" customFormat="1" ht="15.75" customHeight="1" x14ac:dyDescent="0.25">
      <c r="A2902" s="23">
        <v>2901</v>
      </c>
      <c r="B2902" s="24" t="s">
        <v>5408</v>
      </c>
      <c r="C2902" s="24" t="s">
        <v>4528</v>
      </c>
      <c r="D2902" s="24" t="s">
        <v>48</v>
      </c>
      <c r="E2902" s="23">
        <v>77</v>
      </c>
      <c r="F2902" s="25">
        <v>34861</v>
      </c>
      <c r="G2902" s="23">
        <f t="shared" ca="1" si="208"/>
        <v>25.837844415588528</v>
      </c>
      <c r="H2902" s="23" t="str">
        <f t="shared" ca="1" si="209"/>
        <v>21-30</v>
      </c>
      <c r="J2902" s="24" t="s">
        <v>84</v>
      </c>
      <c r="K2902" s="24" t="s">
        <v>43</v>
      </c>
      <c r="L2902" s="24" t="s">
        <v>44</v>
      </c>
      <c r="M2902" s="24" t="s">
        <v>45</v>
      </c>
      <c r="N2902" s="23">
        <v>6</v>
      </c>
      <c r="O2902" s="22" t="str">
        <f>VLOOKUP(A2902,[1]CustomerAddress!$A$1:$F$3997,2)</f>
        <v>848 Cascade Alley</v>
      </c>
      <c r="P2902" s="22">
        <f>VLOOKUP(A2902,[1]CustomerAddress!$A$1:$F$3997,3)</f>
        <v>4301</v>
      </c>
      <c r="Q2902" s="22" t="str">
        <f>VLOOKUP(A2902,[1]CustomerAddress!$A$1:$F$3997,4)</f>
        <v>QLD</v>
      </c>
      <c r="R2902" s="22" t="str">
        <f>VLOOKUP(A2902,[1]CustomerAddress!$A$1:$F$3997,5)</f>
        <v>Australia</v>
      </c>
      <c r="S2902" s="22">
        <f>VLOOKUP(A2902,[1]CustomerAddress!$A$1:$F$3997,6)</f>
        <v>3</v>
      </c>
      <c r="T2902" s="22" t="str">
        <f>VLOOKUP(A2902,Labels!$A$5:$I$3497,9)</f>
        <v>Potential Customer</v>
      </c>
    </row>
    <row r="2903" spans="1:20" s="22" customFormat="1" ht="15.75" customHeight="1" x14ac:dyDescent="0.25">
      <c r="A2903" s="23">
        <v>2902</v>
      </c>
      <c r="B2903" s="24" t="s">
        <v>5409</v>
      </c>
      <c r="C2903" s="24" t="s">
        <v>2388</v>
      </c>
      <c r="D2903" s="24" t="s">
        <v>40</v>
      </c>
      <c r="E2903" s="23">
        <v>57</v>
      </c>
      <c r="F2903" s="25">
        <v>27394</v>
      </c>
      <c r="G2903" s="23">
        <f t="shared" ca="1" si="208"/>
        <v>46.29537866216387</v>
      </c>
      <c r="H2903" s="23" t="str">
        <f t="shared" ca="1" si="209"/>
        <v>41-50</v>
      </c>
      <c r="I2903" s="24" t="s">
        <v>847</v>
      </c>
      <c r="J2903" s="24" t="s">
        <v>50</v>
      </c>
      <c r="K2903" s="24" t="s">
        <v>43</v>
      </c>
      <c r="L2903" s="24" t="s">
        <v>44</v>
      </c>
      <c r="M2903" s="24" t="s">
        <v>45</v>
      </c>
      <c r="N2903" s="23">
        <v>7</v>
      </c>
      <c r="O2903" s="22" t="str">
        <f>VLOOKUP(A2903,[1]CustomerAddress!$A$1:$F$3997,2)</f>
        <v>59231 Claremont Place</v>
      </c>
      <c r="P2903" s="22">
        <f>VLOOKUP(A2903,[1]CustomerAddress!$A$1:$F$3997,3)</f>
        <v>2170</v>
      </c>
      <c r="Q2903" s="22" t="str">
        <f>VLOOKUP(A2903,[1]CustomerAddress!$A$1:$F$3997,4)</f>
        <v>NSW</v>
      </c>
      <c r="R2903" s="22" t="str">
        <f>VLOOKUP(A2903,[1]CustomerAddress!$A$1:$F$3997,5)</f>
        <v>Australia</v>
      </c>
      <c r="S2903" s="22">
        <f>VLOOKUP(A2903,[1]CustomerAddress!$A$1:$F$3997,6)</f>
        <v>9</v>
      </c>
      <c r="T2903" s="22" t="str">
        <f>VLOOKUP(A2903,Labels!$A$5:$I$3497,9)</f>
        <v>Lost Customer</v>
      </c>
    </row>
    <row r="2904" spans="1:20" s="22" customFormat="1" ht="15.75" customHeight="1" x14ac:dyDescent="0.25">
      <c r="A2904" s="23">
        <v>2903</v>
      </c>
      <c r="B2904" s="24" t="s">
        <v>5410</v>
      </c>
      <c r="C2904" s="24" t="s">
        <v>5411</v>
      </c>
      <c r="D2904" s="24" t="s">
        <v>48</v>
      </c>
      <c r="E2904" s="23">
        <v>47</v>
      </c>
      <c r="F2904" s="25">
        <v>28388</v>
      </c>
      <c r="G2904" s="23">
        <f t="shared" ca="1" si="208"/>
        <v>43.572090990930995</v>
      </c>
      <c r="H2904" s="23" t="str">
        <f t="shared" ca="1" si="209"/>
        <v>41-50</v>
      </c>
      <c r="I2904" s="24" t="s">
        <v>412</v>
      </c>
      <c r="J2904" s="24" t="s">
        <v>84</v>
      </c>
      <c r="K2904" s="24" t="s">
        <v>62</v>
      </c>
      <c r="L2904" s="24" t="s">
        <v>44</v>
      </c>
      <c r="M2904" s="24" t="s">
        <v>45</v>
      </c>
      <c r="N2904" s="23">
        <v>9</v>
      </c>
      <c r="O2904" s="22" t="str">
        <f>VLOOKUP(A2904,[1]CustomerAddress!$A$1:$F$3997,2)</f>
        <v>493 Calypso Center</v>
      </c>
      <c r="P2904" s="22">
        <f>VLOOKUP(A2904,[1]CustomerAddress!$A$1:$F$3997,3)</f>
        <v>2170</v>
      </c>
      <c r="Q2904" s="22" t="str">
        <f>VLOOKUP(A2904,[1]CustomerAddress!$A$1:$F$3997,4)</f>
        <v>NSW</v>
      </c>
      <c r="R2904" s="22" t="str">
        <f>VLOOKUP(A2904,[1]CustomerAddress!$A$1:$F$3997,5)</f>
        <v>Australia</v>
      </c>
      <c r="S2904" s="22">
        <f>VLOOKUP(A2904,[1]CustomerAddress!$A$1:$F$3997,6)</f>
        <v>8</v>
      </c>
      <c r="T2904" s="22" t="str">
        <f>VLOOKUP(A2904,Labels!$A$5:$I$3497,9)</f>
        <v>Late Bloomer</v>
      </c>
    </row>
    <row r="2905" spans="1:20" s="22" customFormat="1" ht="15.75" customHeight="1" x14ac:dyDescent="0.25">
      <c r="A2905" s="23">
        <v>2904</v>
      </c>
      <c r="B2905" s="24" t="s">
        <v>5412</v>
      </c>
      <c r="C2905" s="24" t="s">
        <v>5413</v>
      </c>
      <c r="D2905" s="24" t="s">
        <v>40</v>
      </c>
      <c r="E2905" s="23">
        <v>26</v>
      </c>
      <c r="F2905" s="25">
        <v>28306</v>
      </c>
      <c r="G2905" s="23">
        <f t="shared" ca="1" si="208"/>
        <v>43.79674852517757</v>
      </c>
      <c r="H2905" s="23" t="str">
        <f t="shared" ca="1" si="209"/>
        <v>41-50</v>
      </c>
      <c r="I2905" s="24" t="s">
        <v>271</v>
      </c>
      <c r="J2905" s="24" t="s">
        <v>84</v>
      </c>
      <c r="K2905" s="24" t="s">
        <v>66</v>
      </c>
      <c r="L2905" s="24" t="s">
        <v>44</v>
      </c>
      <c r="M2905" s="24" t="s">
        <v>45</v>
      </c>
      <c r="N2905" s="23">
        <v>11</v>
      </c>
      <c r="O2905" s="22" t="str">
        <f>VLOOKUP(A2905,[1]CustomerAddress!$A$1:$F$3997,2)</f>
        <v>25 Schlimgen Terrace</v>
      </c>
      <c r="P2905" s="22">
        <f>VLOOKUP(A2905,[1]CustomerAddress!$A$1:$F$3997,3)</f>
        <v>2211</v>
      </c>
      <c r="Q2905" s="22" t="str">
        <f>VLOOKUP(A2905,[1]CustomerAddress!$A$1:$F$3997,4)</f>
        <v>NSW</v>
      </c>
      <c r="R2905" s="22" t="str">
        <f>VLOOKUP(A2905,[1]CustomerAddress!$A$1:$F$3997,5)</f>
        <v>Australia</v>
      </c>
      <c r="S2905" s="22">
        <f>VLOOKUP(A2905,[1]CustomerAddress!$A$1:$F$3997,6)</f>
        <v>9</v>
      </c>
      <c r="T2905" s="22" t="str">
        <f>VLOOKUP(A2905,Labels!$A$5:$I$3497,9)</f>
        <v>Potential Customer</v>
      </c>
    </row>
    <row r="2906" spans="1:20" s="22" customFormat="1" ht="15.75" customHeight="1" x14ac:dyDescent="0.25">
      <c r="A2906" s="23">
        <v>2905</v>
      </c>
      <c r="B2906" s="24" t="s">
        <v>5414</v>
      </c>
      <c r="C2906" s="24" t="s">
        <v>5415</v>
      </c>
      <c r="D2906" s="24" t="s">
        <v>40</v>
      </c>
      <c r="E2906" s="23">
        <v>34</v>
      </c>
      <c r="F2906" s="25">
        <v>23515</v>
      </c>
      <c r="G2906" s="23">
        <f t="shared" ca="1" si="208"/>
        <v>56.922775922437843</v>
      </c>
      <c r="H2906" s="23" t="str">
        <f t="shared" ca="1" si="209"/>
        <v>51-60</v>
      </c>
      <c r="I2906" s="24" t="s">
        <v>1886</v>
      </c>
      <c r="J2906" s="24" t="s">
        <v>61</v>
      </c>
      <c r="K2906" s="24" t="s">
        <v>43</v>
      </c>
      <c r="L2906" s="24" t="s">
        <v>44</v>
      </c>
      <c r="M2906" s="24" t="s">
        <v>57</v>
      </c>
      <c r="N2906" s="23">
        <v>14</v>
      </c>
      <c r="O2906" s="22" t="str">
        <f>VLOOKUP(A2906,[1]CustomerAddress!$A$1:$F$3997,2)</f>
        <v>38 Thompson Plaza</v>
      </c>
      <c r="P2906" s="22">
        <f>VLOOKUP(A2906,[1]CustomerAddress!$A$1:$F$3997,3)</f>
        <v>2452</v>
      </c>
      <c r="Q2906" s="22" t="str">
        <f>VLOOKUP(A2906,[1]CustomerAddress!$A$1:$F$3997,4)</f>
        <v>NSW</v>
      </c>
      <c r="R2906" s="22" t="str">
        <f>VLOOKUP(A2906,[1]CustomerAddress!$A$1:$F$3997,5)</f>
        <v>Australia</v>
      </c>
      <c r="S2906" s="22">
        <f>VLOOKUP(A2906,[1]CustomerAddress!$A$1:$F$3997,6)</f>
        <v>5</v>
      </c>
      <c r="T2906" s="22" t="str">
        <f>VLOOKUP(A2906,Labels!$A$5:$I$3497,9)</f>
        <v>Recent Customer</v>
      </c>
    </row>
    <row r="2907" spans="1:20" s="22" customFormat="1" ht="15.75" customHeight="1" x14ac:dyDescent="0.25">
      <c r="A2907" s="23">
        <v>2906</v>
      </c>
      <c r="B2907" s="24" t="s">
        <v>3294</v>
      </c>
      <c r="C2907" s="24" t="s">
        <v>5416</v>
      </c>
      <c r="D2907" s="24" t="s">
        <v>40</v>
      </c>
      <c r="E2907" s="23">
        <v>93</v>
      </c>
      <c r="F2907" s="25">
        <v>33787</v>
      </c>
      <c r="G2907" s="23">
        <f t="shared" ca="1" si="208"/>
        <v>28.780310169013184</v>
      </c>
      <c r="H2907" s="23" t="str">
        <f t="shared" ca="1" si="209"/>
        <v>21-30</v>
      </c>
      <c r="I2907" s="24" t="s">
        <v>852</v>
      </c>
      <c r="J2907" s="24" t="s">
        <v>65</v>
      </c>
      <c r="K2907" s="24" t="s">
        <v>43</v>
      </c>
      <c r="L2907" s="24" t="s">
        <v>44</v>
      </c>
      <c r="M2907" s="24" t="s">
        <v>45</v>
      </c>
      <c r="N2907" s="23">
        <v>4</v>
      </c>
      <c r="O2907" s="22" t="str">
        <f>VLOOKUP(A2907,[1]CustomerAddress!$A$1:$F$3997,2)</f>
        <v>72850 Lotheville Junction</v>
      </c>
      <c r="P2907" s="22">
        <f>VLOOKUP(A2907,[1]CustomerAddress!$A$1:$F$3997,3)</f>
        <v>2480</v>
      </c>
      <c r="Q2907" s="22" t="str">
        <f>VLOOKUP(A2907,[1]CustomerAddress!$A$1:$F$3997,4)</f>
        <v>NSW</v>
      </c>
      <c r="R2907" s="22" t="str">
        <f>VLOOKUP(A2907,[1]CustomerAddress!$A$1:$F$3997,5)</f>
        <v>Australia</v>
      </c>
      <c r="S2907" s="22">
        <f>VLOOKUP(A2907,[1]CustomerAddress!$A$1:$F$3997,6)</f>
        <v>4</v>
      </c>
      <c r="T2907" s="22" t="str">
        <f>VLOOKUP(A2907,Labels!$A$5:$I$3497,9)</f>
        <v>Late Bloomer</v>
      </c>
    </row>
    <row r="2908" spans="1:20" s="22" customFormat="1" ht="15.75" customHeight="1" x14ac:dyDescent="0.25">
      <c r="A2908" s="23">
        <v>2907</v>
      </c>
      <c r="B2908" s="24" t="s">
        <v>5395</v>
      </c>
      <c r="D2908" s="24" t="s">
        <v>48</v>
      </c>
      <c r="E2908" s="23">
        <v>89</v>
      </c>
      <c r="F2908" s="25">
        <v>28140</v>
      </c>
      <c r="G2908" s="23">
        <f t="shared" ca="1" si="208"/>
        <v>44.251543045725512</v>
      </c>
      <c r="H2908" s="23" t="str">
        <f t="shared" ca="1" si="209"/>
        <v>41-50</v>
      </c>
      <c r="I2908" s="24" t="s">
        <v>181</v>
      </c>
      <c r="J2908" s="24" t="s">
        <v>50</v>
      </c>
      <c r="K2908" s="24" t="s">
        <v>66</v>
      </c>
      <c r="L2908" s="24" t="s">
        <v>44</v>
      </c>
      <c r="M2908" s="24" t="s">
        <v>57</v>
      </c>
      <c r="N2908" s="23">
        <v>8</v>
      </c>
      <c r="O2908" s="22" t="str">
        <f>VLOOKUP(A2908,[1]CustomerAddress!$A$1:$F$3997,2)</f>
        <v>0 Lakeland Pass</v>
      </c>
      <c r="P2908" s="22">
        <f>VLOOKUP(A2908,[1]CustomerAddress!$A$1:$F$3997,3)</f>
        <v>3195</v>
      </c>
      <c r="Q2908" s="22" t="str">
        <f>VLOOKUP(A2908,[1]CustomerAddress!$A$1:$F$3997,4)</f>
        <v>VIC</v>
      </c>
      <c r="R2908" s="22" t="str">
        <f>VLOOKUP(A2908,[1]CustomerAddress!$A$1:$F$3997,5)</f>
        <v>Australia</v>
      </c>
      <c r="S2908" s="22">
        <f>VLOOKUP(A2908,[1]CustomerAddress!$A$1:$F$3997,6)</f>
        <v>10</v>
      </c>
      <c r="T2908" s="22" t="str">
        <f>VLOOKUP(A2908,Labels!$A$5:$I$3497,9)</f>
        <v>Losing Customer</v>
      </c>
    </row>
    <row r="2909" spans="1:20" s="22" customFormat="1" ht="15.75" customHeight="1" x14ac:dyDescent="0.25">
      <c r="A2909" s="23">
        <v>2908</v>
      </c>
      <c r="B2909" s="24" t="s">
        <v>5417</v>
      </c>
      <c r="C2909" s="24" t="s">
        <v>5418</v>
      </c>
      <c r="D2909" s="24" t="s">
        <v>40</v>
      </c>
      <c r="E2909" s="23">
        <v>42</v>
      </c>
      <c r="F2909" s="25">
        <v>20353</v>
      </c>
      <c r="G2909" s="23">
        <f t="shared" ca="1" si="208"/>
        <v>65.585789621067974</v>
      </c>
      <c r="H2909" s="23" t="str">
        <f t="shared" ca="1" si="209"/>
        <v>61-70</v>
      </c>
      <c r="I2909" s="24" t="s">
        <v>157</v>
      </c>
      <c r="J2909" s="24" t="s">
        <v>42</v>
      </c>
      <c r="K2909" s="24" t="s">
        <v>62</v>
      </c>
      <c r="L2909" s="24" t="s">
        <v>44</v>
      </c>
      <c r="M2909" s="24" t="s">
        <v>45</v>
      </c>
      <c r="N2909" s="23">
        <v>11</v>
      </c>
      <c r="O2909" s="22" t="str">
        <f>VLOOKUP(A2909,[1]CustomerAddress!$A$1:$F$3997,2)</f>
        <v>8188 Fuller Hill</v>
      </c>
      <c r="P2909" s="22">
        <f>VLOOKUP(A2909,[1]CustomerAddress!$A$1:$F$3997,3)</f>
        <v>3175</v>
      </c>
      <c r="Q2909" s="22" t="str">
        <f>VLOOKUP(A2909,[1]CustomerAddress!$A$1:$F$3997,4)</f>
        <v>VIC</v>
      </c>
      <c r="R2909" s="22" t="str">
        <f>VLOOKUP(A2909,[1]CustomerAddress!$A$1:$F$3997,5)</f>
        <v>Australia</v>
      </c>
      <c r="S2909" s="22">
        <f>VLOOKUP(A2909,[1]CustomerAddress!$A$1:$F$3997,6)</f>
        <v>8</v>
      </c>
      <c r="T2909" s="22" t="str">
        <f>VLOOKUP(A2909,Labels!$A$5:$I$3497,9)</f>
        <v>Becoming Loyal</v>
      </c>
    </row>
    <row r="2910" spans="1:20" s="22" customFormat="1" ht="15.75" customHeight="1" x14ac:dyDescent="0.25">
      <c r="A2910" s="23">
        <v>2909</v>
      </c>
      <c r="B2910" s="24" t="s">
        <v>1338</v>
      </c>
      <c r="C2910" s="24" t="s">
        <v>5419</v>
      </c>
      <c r="D2910" s="24" t="s">
        <v>40</v>
      </c>
      <c r="E2910" s="23">
        <v>31</v>
      </c>
      <c r="F2910" s="25">
        <v>29103</v>
      </c>
      <c r="G2910" s="23">
        <f t="shared" ca="1" si="208"/>
        <v>41.613186881341953</v>
      </c>
      <c r="H2910" s="23" t="str">
        <f t="shared" ca="1" si="209"/>
        <v>41-50</v>
      </c>
      <c r="I2910" s="24" t="s">
        <v>362</v>
      </c>
      <c r="J2910" s="24" t="s">
        <v>164</v>
      </c>
      <c r="K2910" s="24" t="s">
        <v>66</v>
      </c>
      <c r="L2910" s="24" t="s">
        <v>44</v>
      </c>
      <c r="M2910" s="24" t="s">
        <v>57</v>
      </c>
      <c r="N2910" s="23">
        <v>6</v>
      </c>
      <c r="O2910" s="22" t="str">
        <f>VLOOKUP(A2910,[1]CustomerAddress!$A$1:$F$3997,2)</f>
        <v>6815 South Junction</v>
      </c>
      <c r="P2910" s="22">
        <f>VLOOKUP(A2910,[1]CustomerAddress!$A$1:$F$3997,3)</f>
        <v>3198</v>
      </c>
      <c r="Q2910" s="22" t="str">
        <f>VLOOKUP(A2910,[1]CustomerAddress!$A$1:$F$3997,4)</f>
        <v>VIC</v>
      </c>
      <c r="R2910" s="22" t="str">
        <f>VLOOKUP(A2910,[1]CustomerAddress!$A$1:$F$3997,5)</f>
        <v>Australia</v>
      </c>
      <c r="S2910" s="22">
        <f>VLOOKUP(A2910,[1]CustomerAddress!$A$1:$F$3997,6)</f>
        <v>9</v>
      </c>
      <c r="T2910" s="22" t="str">
        <f>VLOOKUP(A2910,Labels!$A$5:$I$3497,9)</f>
        <v>Losing Customer</v>
      </c>
    </row>
    <row r="2911" spans="1:20" s="22" customFormat="1" ht="15.75" customHeight="1" x14ac:dyDescent="0.25">
      <c r="A2911" s="23">
        <v>2910</v>
      </c>
      <c r="B2911" s="24" t="s">
        <v>3753</v>
      </c>
      <c r="C2911" s="24" t="s">
        <v>5420</v>
      </c>
      <c r="D2911" s="24" t="s">
        <v>40</v>
      </c>
      <c r="E2911" s="23">
        <v>15</v>
      </c>
      <c r="F2911" s="25">
        <v>22997</v>
      </c>
      <c r="G2911" s="23">
        <f t="shared" ca="1" si="208"/>
        <v>58.341954004629621</v>
      </c>
      <c r="H2911" s="23" t="str">
        <f t="shared" ca="1" si="209"/>
        <v>51-60</v>
      </c>
      <c r="I2911" s="24" t="s">
        <v>186</v>
      </c>
      <c r="J2911" s="24" t="s">
        <v>42</v>
      </c>
      <c r="K2911" s="24" t="s">
        <v>43</v>
      </c>
      <c r="L2911" s="24" t="s">
        <v>44</v>
      </c>
      <c r="M2911" s="24" t="s">
        <v>45</v>
      </c>
      <c r="N2911" s="23">
        <v>12</v>
      </c>
      <c r="O2911" s="22" t="str">
        <f>VLOOKUP(A2911,[1]CustomerAddress!$A$1:$F$3997,2)</f>
        <v>46418 Hauk Pass</v>
      </c>
      <c r="P2911" s="22">
        <f>VLOOKUP(A2911,[1]CustomerAddress!$A$1:$F$3997,3)</f>
        <v>3184</v>
      </c>
      <c r="Q2911" s="22" t="str">
        <f>VLOOKUP(A2911,[1]CustomerAddress!$A$1:$F$3997,4)</f>
        <v>VIC</v>
      </c>
      <c r="R2911" s="22" t="str">
        <f>VLOOKUP(A2911,[1]CustomerAddress!$A$1:$F$3997,5)</f>
        <v>Australia</v>
      </c>
      <c r="S2911" s="22">
        <f>VLOOKUP(A2911,[1]CustomerAddress!$A$1:$F$3997,6)</f>
        <v>10</v>
      </c>
      <c r="T2911" s="22" t="str">
        <f>VLOOKUP(A2911,Labels!$A$5:$I$3497,9)</f>
        <v>Losing Customer</v>
      </c>
    </row>
    <row r="2912" spans="1:20" s="22" customFormat="1" ht="15.75" customHeight="1" x14ac:dyDescent="0.25">
      <c r="A2912" s="23">
        <v>2911</v>
      </c>
      <c r="B2912" s="24" t="s">
        <v>5421</v>
      </c>
      <c r="C2912" s="24" t="s">
        <v>5422</v>
      </c>
      <c r="D2912" s="24" t="s">
        <v>40</v>
      </c>
      <c r="E2912" s="23">
        <v>55</v>
      </c>
      <c r="F2912" s="25">
        <v>24954</v>
      </c>
      <c r="G2912" s="23">
        <f t="shared" ca="1" si="208"/>
        <v>52.980310169013187</v>
      </c>
      <c r="H2912" s="23" t="str">
        <f t="shared" ca="1" si="209"/>
        <v>51-60</v>
      </c>
      <c r="I2912" s="24" t="s">
        <v>163</v>
      </c>
      <c r="J2912" s="24" t="s">
        <v>164</v>
      </c>
      <c r="K2912" s="24" t="s">
        <v>43</v>
      </c>
      <c r="L2912" s="24" t="s">
        <v>44</v>
      </c>
      <c r="M2912" s="24" t="s">
        <v>57</v>
      </c>
      <c r="N2912" s="23">
        <v>11</v>
      </c>
      <c r="O2912" s="22" t="str">
        <f>VLOOKUP(A2912,[1]CustomerAddress!$A$1:$F$3997,2)</f>
        <v>3 Nancy Circle</v>
      </c>
      <c r="P2912" s="22">
        <f>VLOOKUP(A2912,[1]CustomerAddress!$A$1:$F$3997,3)</f>
        <v>3106</v>
      </c>
      <c r="Q2912" s="22" t="str">
        <f>VLOOKUP(A2912,[1]CustomerAddress!$A$1:$F$3997,4)</f>
        <v>VIC</v>
      </c>
      <c r="R2912" s="22" t="str">
        <f>VLOOKUP(A2912,[1]CustomerAddress!$A$1:$F$3997,5)</f>
        <v>Australia</v>
      </c>
      <c r="S2912" s="22">
        <f>VLOOKUP(A2912,[1]CustomerAddress!$A$1:$F$3997,6)</f>
        <v>10</v>
      </c>
      <c r="T2912" s="22" t="str">
        <f>VLOOKUP(A2912,Labels!$A$5:$I$3497,9)</f>
        <v>Lost Customer</v>
      </c>
    </row>
    <row r="2913" spans="1:20" s="22" customFormat="1" ht="15.75" customHeight="1" x14ac:dyDescent="0.25">
      <c r="A2913" s="23">
        <v>2912</v>
      </c>
      <c r="B2913" s="24" t="s">
        <v>5423</v>
      </c>
      <c r="D2913" s="24" t="s">
        <v>48</v>
      </c>
      <c r="E2913" s="23">
        <v>60</v>
      </c>
      <c r="F2913" s="25">
        <v>27990</v>
      </c>
      <c r="G2913" s="23">
        <f t="shared" ca="1" si="208"/>
        <v>44.662501949835104</v>
      </c>
      <c r="H2913" s="23" t="str">
        <f t="shared" ca="1" si="209"/>
        <v>41-50</v>
      </c>
      <c r="J2913" s="24" t="s">
        <v>61</v>
      </c>
      <c r="K2913" s="24" t="s">
        <v>66</v>
      </c>
      <c r="L2913" s="24" t="s">
        <v>44</v>
      </c>
      <c r="M2913" s="24" t="s">
        <v>57</v>
      </c>
      <c r="N2913" s="23">
        <v>4</v>
      </c>
      <c r="O2913" s="22" t="str">
        <f>VLOOKUP(A2913,[1]CustomerAddress!$A$1:$F$3997,2)</f>
        <v>7916 Clyde Gallagher Place</v>
      </c>
      <c r="P2913" s="22">
        <f>VLOOKUP(A2913,[1]CustomerAddress!$A$1:$F$3997,3)</f>
        <v>2075</v>
      </c>
      <c r="Q2913" s="22" t="str">
        <f>VLOOKUP(A2913,[1]CustomerAddress!$A$1:$F$3997,4)</f>
        <v>NSW</v>
      </c>
      <c r="R2913" s="22" t="str">
        <f>VLOOKUP(A2913,[1]CustomerAddress!$A$1:$F$3997,5)</f>
        <v>Australia</v>
      </c>
      <c r="S2913" s="22">
        <f>VLOOKUP(A2913,[1]CustomerAddress!$A$1:$F$3997,6)</f>
        <v>11</v>
      </c>
      <c r="T2913" s="22" t="str">
        <f>VLOOKUP(A2913,Labels!$A$5:$I$3497,9)</f>
        <v>Losing Customer</v>
      </c>
    </row>
    <row r="2914" spans="1:20" s="22" customFormat="1" ht="15.75" customHeight="1" x14ac:dyDescent="0.25">
      <c r="A2914" s="23">
        <v>2913</v>
      </c>
      <c r="B2914" s="24" t="s">
        <v>5424</v>
      </c>
      <c r="C2914" s="24" t="s">
        <v>5425</v>
      </c>
      <c r="D2914" s="24" t="s">
        <v>48</v>
      </c>
      <c r="E2914" s="23">
        <v>44</v>
      </c>
      <c r="F2914" s="25">
        <v>20281</v>
      </c>
      <c r="G2914" s="23">
        <f t="shared" ca="1" si="208"/>
        <v>65.783049895040577</v>
      </c>
      <c r="H2914" s="23" t="str">
        <f t="shared" ca="1" si="209"/>
        <v>61-70</v>
      </c>
      <c r="I2914" s="24" t="s">
        <v>154</v>
      </c>
      <c r="J2914" s="24" t="s">
        <v>56</v>
      </c>
      <c r="K2914" s="24" t="s">
        <v>62</v>
      </c>
      <c r="L2914" s="24" t="s">
        <v>44</v>
      </c>
      <c r="M2914" s="24" t="s">
        <v>45</v>
      </c>
      <c r="N2914" s="23">
        <v>14</v>
      </c>
      <c r="O2914" s="22" t="str">
        <f>VLOOKUP(A2914,[1]CustomerAddress!$A$1:$F$3997,2)</f>
        <v>24913 Twin Pines Terrace</v>
      </c>
      <c r="P2914" s="22">
        <f>VLOOKUP(A2914,[1]CustomerAddress!$A$1:$F$3997,3)</f>
        <v>3350</v>
      </c>
      <c r="Q2914" s="22" t="str">
        <f>VLOOKUP(A2914,[1]CustomerAddress!$A$1:$F$3997,4)</f>
        <v>VIC</v>
      </c>
      <c r="R2914" s="22" t="str">
        <f>VLOOKUP(A2914,[1]CustomerAddress!$A$1:$F$3997,5)</f>
        <v>Australia</v>
      </c>
      <c r="S2914" s="22">
        <f>VLOOKUP(A2914,[1]CustomerAddress!$A$1:$F$3997,6)</f>
        <v>5</v>
      </c>
      <c r="T2914" s="22" t="str">
        <f>VLOOKUP(A2914,Labels!$A$5:$I$3497,9)</f>
        <v>Evasive Customer</v>
      </c>
    </row>
    <row r="2915" spans="1:20" s="22" customFormat="1" ht="15.75" customHeight="1" x14ac:dyDescent="0.25">
      <c r="A2915" s="23">
        <v>2914</v>
      </c>
      <c r="B2915" s="24" t="s">
        <v>4916</v>
      </c>
      <c r="C2915" s="24" t="s">
        <v>5426</v>
      </c>
      <c r="D2915" s="24" t="s">
        <v>40</v>
      </c>
      <c r="E2915" s="23">
        <v>76</v>
      </c>
      <c r="F2915" s="25">
        <v>30261</v>
      </c>
      <c r="G2915" s="23">
        <f t="shared" ca="1" si="208"/>
        <v>38.440584141615922</v>
      </c>
      <c r="H2915" s="23" t="str">
        <f t="shared" ca="1" si="209"/>
        <v>31-40</v>
      </c>
      <c r="I2915" s="24" t="s">
        <v>1525</v>
      </c>
      <c r="J2915" s="24" t="s">
        <v>42</v>
      </c>
      <c r="K2915" s="24" t="s">
        <v>62</v>
      </c>
      <c r="L2915" s="24" t="s">
        <v>44</v>
      </c>
      <c r="M2915" s="24" t="s">
        <v>45</v>
      </c>
      <c r="N2915" s="23">
        <v>11</v>
      </c>
      <c r="O2915" s="22" t="str">
        <f>VLOOKUP(A2915,[1]CustomerAddress!$A$1:$F$3997,2)</f>
        <v>3 Barnett Way</v>
      </c>
      <c r="P2915" s="22">
        <f>VLOOKUP(A2915,[1]CustomerAddress!$A$1:$F$3997,3)</f>
        <v>2763</v>
      </c>
      <c r="Q2915" s="22" t="str">
        <f>VLOOKUP(A2915,[1]CustomerAddress!$A$1:$F$3997,4)</f>
        <v>NSW</v>
      </c>
      <c r="R2915" s="22" t="str">
        <f>VLOOKUP(A2915,[1]CustomerAddress!$A$1:$F$3997,5)</f>
        <v>Australia</v>
      </c>
      <c r="S2915" s="22">
        <f>VLOOKUP(A2915,[1]CustomerAddress!$A$1:$F$3997,6)</f>
        <v>9</v>
      </c>
      <c r="T2915" s="22" t="str">
        <f>VLOOKUP(A2915,Labels!$A$5:$I$3497,9)</f>
        <v>Platinum Customer</v>
      </c>
    </row>
    <row r="2916" spans="1:20" s="22" customFormat="1" ht="15.75" customHeight="1" x14ac:dyDescent="0.25">
      <c r="A2916" s="23">
        <v>2915</v>
      </c>
      <c r="B2916" s="24" t="s">
        <v>5427</v>
      </c>
      <c r="C2916" s="24" t="s">
        <v>5428</v>
      </c>
      <c r="D2916" s="24" t="s">
        <v>40</v>
      </c>
      <c r="E2916" s="23">
        <v>32</v>
      </c>
      <c r="F2916" s="25">
        <v>27547</v>
      </c>
      <c r="G2916" s="23">
        <f t="shared" ca="1" si="208"/>
        <v>45.876200579972085</v>
      </c>
      <c r="H2916" s="23" t="str">
        <f t="shared" ca="1" si="209"/>
        <v>41-50</v>
      </c>
      <c r="I2916" s="24" t="s">
        <v>359</v>
      </c>
      <c r="J2916" s="24" t="s">
        <v>84</v>
      </c>
      <c r="K2916" s="24" t="s">
        <v>43</v>
      </c>
      <c r="L2916" s="24" t="s">
        <v>44</v>
      </c>
      <c r="M2916" s="24" t="s">
        <v>57</v>
      </c>
      <c r="N2916" s="23">
        <v>17</v>
      </c>
      <c r="O2916" s="22" t="str">
        <f>VLOOKUP(A2916,[1]CustomerAddress!$A$1:$F$3997,2)</f>
        <v>928 Laurel Circle</v>
      </c>
      <c r="P2916" s="22">
        <f>VLOOKUP(A2916,[1]CustomerAddress!$A$1:$F$3997,3)</f>
        <v>4868</v>
      </c>
      <c r="Q2916" s="22" t="str">
        <f>VLOOKUP(A2916,[1]CustomerAddress!$A$1:$F$3997,4)</f>
        <v>QLD</v>
      </c>
      <c r="R2916" s="22" t="str">
        <f>VLOOKUP(A2916,[1]CustomerAddress!$A$1:$F$3997,5)</f>
        <v>Australia</v>
      </c>
      <c r="S2916" s="22">
        <f>VLOOKUP(A2916,[1]CustomerAddress!$A$1:$F$3997,6)</f>
        <v>4</v>
      </c>
      <c r="T2916" s="22" t="str">
        <f>VLOOKUP(A2916,Labels!$A$5:$I$3497,9)</f>
        <v>Potential Customer</v>
      </c>
    </row>
    <row r="2917" spans="1:20" s="22" customFormat="1" ht="15.75" customHeight="1" x14ac:dyDescent="0.25">
      <c r="A2917" s="23">
        <v>2916</v>
      </c>
      <c r="B2917" s="24" t="s">
        <v>722</v>
      </c>
      <c r="C2917" s="24" t="s">
        <v>4459</v>
      </c>
      <c r="D2917" s="24" t="s">
        <v>48</v>
      </c>
      <c r="E2917" s="23">
        <v>23</v>
      </c>
      <c r="F2917" s="25">
        <v>25418</v>
      </c>
      <c r="G2917" s="23">
        <f t="shared" ca="1" si="208"/>
        <v>51.709077292300854</v>
      </c>
      <c r="H2917" s="23" t="str">
        <f t="shared" ca="1" si="209"/>
        <v>51-60</v>
      </c>
      <c r="I2917" s="24" t="s">
        <v>144</v>
      </c>
      <c r="J2917" s="24" t="s">
        <v>84</v>
      </c>
      <c r="K2917" s="24" t="s">
        <v>62</v>
      </c>
      <c r="L2917" s="24" t="s">
        <v>44</v>
      </c>
      <c r="M2917" s="24" t="s">
        <v>45</v>
      </c>
      <c r="N2917" s="23">
        <v>9</v>
      </c>
      <c r="O2917" s="22" t="str">
        <f>VLOOKUP(A2917,[1]CustomerAddress!$A$1:$F$3997,2)</f>
        <v>2 Blue Bill Park Lane</v>
      </c>
      <c r="P2917" s="22">
        <f>VLOOKUP(A2917,[1]CustomerAddress!$A$1:$F$3997,3)</f>
        <v>4220</v>
      </c>
      <c r="Q2917" s="22" t="str">
        <f>VLOOKUP(A2917,[1]CustomerAddress!$A$1:$F$3997,4)</f>
        <v>QLD</v>
      </c>
      <c r="R2917" s="22" t="str">
        <f>VLOOKUP(A2917,[1]CustomerAddress!$A$1:$F$3997,5)</f>
        <v>Australia</v>
      </c>
      <c r="S2917" s="22">
        <f>VLOOKUP(A2917,[1]CustomerAddress!$A$1:$F$3997,6)</f>
        <v>8</v>
      </c>
      <c r="T2917" s="22" t="str">
        <f>VLOOKUP(A2917,Labels!$A$5:$I$3497,9)</f>
        <v>Potential Customer</v>
      </c>
    </row>
    <row r="2918" spans="1:20" s="22" customFormat="1" ht="15.75" customHeight="1" x14ac:dyDescent="0.25">
      <c r="A2918" s="23">
        <v>2917</v>
      </c>
      <c r="B2918" s="24" t="s">
        <v>2272</v>
      </c>
      <c r="C2918" s="24" t="s">
        <v>5429</v>
      </c>
      <c r="D2918" s="24" t="s">
        <v>48</v>
      </c>
      <c r="E2918" s="23">
        <v>21</v>
      </c>
      <c r="F2918" s="25">
        <v>27952</v>
      </c>
      <c r="G2918" s="23">
        <f t="shared" ca="1" si="208"/>
        <v>44.766611538876198</v>
      </c>
      <c r="H2918" s="23" t="str">
        <f t="shared" ca="1" si="209"/>
        <v>41-50</v>
      </c>
      <c r="J2918" s="24" t="s">
        <v>84</v>
      </c>
      <c r="K2918" s="24" t="s">
        <v>62</v>
      </c>
      <c r="L2918" s="24" t="s">
        <v>44</v>
      </c>
      <c r="M2918" s="24" t="s">
        <v>57</v>
      </c>
      <c r="N2918" s="23">
        <v>18</v>
      </c>
      <c r="O2918" s="22" t="str">
        <f>VLOOKUP(A2918,[1]CustomerAddress!$A$1:$F$3997,2)</f>
        <v>937 Sloan Center</v>
      </c>
      <c r="P2918" s="22">
        <f>VLOOKUP(A2918,[1]CustomerAddress!$A$1:$F$3997,3)</f>
        <v>4118</v>
      </c>
      <c r="Q2918" s="22" t="str">
        <f>VLOOKUP(A2918,[1]CustomerAddress!$A$1:$F$3997,4)</f>
        <v>QLD</v>
      </c>
      <c r="R2918" s="22" t="str">
        <f>VLOOKUP(A2918,[1]CustomerAddress!$A$1:$F$3997,5)</f>
        <v>Australia</v>
      </c>
      <c r="S2918" s="22">
        <f>VLOOKUP(A2918,[1]CustomerAddress!$A$1:$F$3997,6)</f>
        <v>6</v>
      </c>
      <c r="T2918" s="22" t="str">
        <f>VLOOKUP(A2918,Labels!$A$5:$I$3497,9)</f>
        <v>Evasive Customer</v>
      </c>
    </row>
    <row r="2919" spans="1:20" s="22" customFormat="1" ht="15.75" customHeight="1" x14ac:dyDescent="0.25">
      <c r="A2919" s="23">
        <v>2918</v>
      </c>
      <c r="B2919" s="24" t="s">
        <v>2381</v>
      </c>
      <c r="D2919" s="24" t="s">
        <v>40</v>
      </c>
      <c r="E2919" s="23">
        <v>58</v>
      </c>
      <c r="F2919" s="25">
        <v>32554</v>
      </c>
      <c r="G2919" s="23">
        <f t="shared" ca="1" si="208"/>
        <v>32.158392360794004</v>
      </c>
      <c r="H2919" s="23" t="str">
        <f t="shared" ca="1" si="209"/>
        <v>31-40</v>
      </c>
      <c r="J2919" s="24" t="s">
        <v>50</v>
      </c>
      <c r="K2919" s="24" t="s">
        <v>43</v>
      </c>
      <c r="L2919" s="24" t="s">
        <v>44</v>
      </c>
      <c r="M2919" s="24" t="s">
        <v>45</v>
      </c>
      <c r="N2919" s="23">
        <v>5</v>
      </c>
      <c r="O2919" s="22" t="str">
        <f>VLOOKUP(A2919,[1]CustomerAddress!$A$1:$F$3997,2)</f>
        <v>66 Arrowood Court</v>
      </c>
      <c r="P2919" s="22">
        <f>VLOOKUP(A2919,[1]CustomerAddress!$A$1:$F$3997,3)</f>
        <v>4551</v>
      </c>
      <c r="Q2919" s="22" t="str">
        <f>VLOOKUP(A2919,[1]CustomerAddress!$A$1:$F$3997,4)</f>
        <v>QLD</v>
      </c>
      <c r="R2919" s="22" t="str">
        <f>VLOOKUP(A2919,[1]CustomerAddress!$A$1:$F$3997,5)</f>
        <v>Australia</v>
      </c>
      <c r="S2919" s="22">
        <f>VLOOKUP(A2919,[1]CustomerAddress!$A$1:$F$3997,6)</f>
        <v>8</v>
      </c>
      <c r="T2919" s="22" t="str">
        <f>VLOOKUP(A2919,Labels!$A$5:$I$3497,9)</f>
        <v>Losing Customer</v>
      </c>
    </row>
    <row r="2920" spans="1:20" s="22" customFormat="1" ht="15.75" customHeight="1" x14ac:dyDescent="0.25">
      <c r="A2920" s="23">
        <v>2919</v>
      </c>
      <c r="B2920" s="24" t="s">
        <v>5430</v>
      </c>
      <c r="D2920" s="24" t="s">
        <v>48</v>
      </c>
      <c r="E2920" s="23">
        <v>47</v>
      </c>
      <c r="F2920" s="25">
        <v>23681</v>
      </c>
      <c r="G2920" s="23">
        <f t="shared" ref="G2920" ca="1" si="210">(NOW()-F2920)/365</f>
        <v>56.467981401889894</v>
      </c>
      <c r="H2920" s="23" t="str">
        <f t="shared" ref="H2920" ca="1" si="211">IF(G2920&lt;=10,"0-10",IF(AND(G2920&gt;10,G2920&lt;=20),"11-20",IF(AND(G2920&gt;20,G2920&lt;=30),"21-30",IF(AND(G2920&gt;30,G2920&lt;=40),"31-40",IF(AND(G2920&gt;40,G2920&lt;=50),"41-50",IF(AND(G2920&gt;50,G2920&lt;=60),"51-60",IF(AND(G2920&gt;60,G2920&lt;=70),"61-70",IF(AND(G2920&gt;70,G2920&lt;=80),"71-80",IF(AND(G2920&gt;80,G2920&lt;=90),"81-90",IF(G2920&gt;90,"91-100"))))))))))</f>
        <v>51-60</v>
      </c>
      <c r="I2920" s="24" t="s">
        <v>111</v>
      </c>
      <c r="J2920" s="24" t="s">
        <v>50</v>
      </c>
      <c r="K2920" s="24" t="s">
        <v>66</v>
      </c>
      <c r="L2920" s="24" t="s">
        <v>44</v>
      </c>
      <c r="M2920" s="24" t="s">
        <v>45</v>
      </c>
      <c r="N2920" s="23">
        <v>8</v>
      </c>
      <c r="O2920" s="22" t="str">
        <f>VLOOKUP(A2920,[1]CustomerAddress!$A$1:$F$3997,2)</f>
        <v>11 Glendale Court</v>
      </c>
      <c r="P2920" s="22">
        <f>VLOOKUP(A2920,[1]CustomerAddress!$A$1:$F$3997,3)</f>
        <v>4121</v>
      </c>
      <c r="Q2920" s="22" t="str">
        <f>VLOOKUP(A2920,[1]CustomerAddress!$A$1:$F$3997,4)</f>
        <v>QLD</v>
      </c>
      <c r="R2920" s="22" t="str">
        <f>VLOOKUP(A2920,[1]CustomerAddress!$A$1:$F$3997,5)</f>
        <v>Australia</v>
      </c>
      <c r="S2920" s="22">
        <f>VLOOKUP(A2920,[1]CustomerAddress!$A$1:$F$3997,6)</f>
        <v>9</v>
      </c>
      <c r="T2920" s="22" t="str">
        <f>VLOOKUP(A2920,Labels!$A$5:$I$3497,9)</f>
        <v>Potential Customer</v>
      </c>
    </row>
    <row r="2921" spans="1:20" s="22" customFormat="1" ht="15.75" hidden="1" customHeight="1" x14ac:dyDescent="0.25">
      <c r="A2921" s="23">
        <v>2920</v>
      </c>
      <c r="B2921" s="24" t="s">
        <v>5431</v>
      </c>
      <c r="C2921" s="24" t="s">
        <v>5432</v>
      </c>
      <c r="D2921" s="24" t="s">
        <v>147</v>
      </c>
      <c r="E2921" s="23">
        <v>0</v>
      </c>
      <c r="F2921" s="25"/>
      <c r="G2921" s="23"/>
      <c r="H2921" s="23"/>
      <c r="I2921" s="24" t="s">
        <v>74</v>
      </c>
      <c r="J2921" s="24" t="s">
        <v>56</v>
      </c>
      <c r="K2921" s="24" t="s">
        <v>43</v>
      </c>
      <c r="L2921" s="24" t="s">
        <v>44</v>
      </c>
      <c r="M2921" s="24" t="s">
        <v>45</v>
      </c>
      <c r="N2921" s="23"/>
    </row>
    <row r="2922" spans="1:20" s="22" customFormat="1" ht="15.75" customHeight="1" x14ac:dyDescent="0.25">
      <c r="A2922" s="23">
        <v>2921</v>
      </c>
      <c r="B2922" s="24" t="s">
        <v>5433</v>
      </c>
      <c r="C2922" s="24" t="s">
        <v>5434</v>
      </c>
      <c r="D2922" s="24" t="s">
        <v>40</v>
      </c>
      <c r="E2922" s="23">
        <v>15</v>
      </c>
      <c r="F2922" s="25">
        <v>27862</v>
      </c>
      <c r="G2922" s="23">
        <f t="shared" ref="G2922:G2963" ca="1" si="212">(NOW()-F2922)/365</f>
        <v>45.013186881341952</v>
      </c>
      <c r="H2922" s="23" t="str">
        <f t="shared" ref="H2922:H2923" ca="1" si="213">IF(G2922&lt;=10,"0-10",IF(AND(G2922&gt;10,G2922&lt;=20),"11-20",IF(AND(G2922&gt;20,G2922&lt;=30),"21-30",IF(AND(G2922&gt;30,G2922&lt;=40),"31-40",IF(AND(G2922&gt;40,G2922&lt;=50),"41-50",IF(AND(G2922&gt;50,G2922&lt;=60),"51-60",IF(AND(G2922&gt;60,G2922&lt;=70),"61-70",IF(AND(G2922&gt;70,G2922&lt;=80),"71-80",IF(AND(G2922&gt;80,G2922&lt;=90),"81-90",IF(G2922&gt;90,"91-100"))))))))))</f>
        <v>41-50</v>
      </c>
      <c r="J2922" s="24" t="s">
        <v>50</v>
      </c>
      <c r="K2922" s="24" t="s">
        <v>43</v>
      </c>
      <c r="L2922" s="24" t="s">
        <v>44</v>
      </c>
      <c r="M2922" s="24" t="s">
        <v>57</v>
      </c>
      <c r="N2922" s="23">
        <v>7</v>
      </c>
      <c r="O2922" s="22" t="str">
        <f>VLOOKUP(A2922,[1]CustomerAddress!$A$1:$F$3997,2)</f>
        <v>210 Prairie Rose Hill</v>
      </c>
      <c r="P2922" s="22">
        <f>VLOOKUP(A2922,[1]CustomerAddress!$A$1:$F$3997,3)</f>
        <v>4060</v>
      </c>
      <c r="Q2922" s="22" t="str">
        <f>VLOOKUP(A2922,[1]CustomerAddress!$A$1:$F$3997,4)</f>
        <v>QLD</v>
      </c>
      <c r="R2922" s="22" t="str">
        <f>VLOOKUP(A2922,[1]CustomerAddress!$A$1:$F$3997,5)</f>
        <v>Australia</v>
      </c>
      <c r="S2922" s="22">
        <f>VLOOKUP(A2922,[1]CustomerAddress!$A$1:$F$3997,6)</f>
        <v>9</v>
      </c>
      <c r="T2922" s="22" t="str">
        <f>VLOOKUP(A2922,Labels!$A$5:$I$3497,9)</f>
        <v>High Risk Customer</v>
      </c>
    </row>
    <row r="2923" spans="1:20" s="22" customFormat="1" ht="15.75" customHeight="1" x14ac:dyDescent="0.25">
      <c r="A2923" s="23">
        <v>2922</v>
      </c>
      <c r="B2923" s="24" t="s">
        <v>299</v>
      </c>
      <c r="C2923" s="24" t="s">
        <v>5435</v>
      </c>
      <c r="D2923" s="24" t="s">
        <v>48</v>
      </c>
      <c r="E2923" s="23">
        <v>34</v>
      </c>
      <c r="F2923" s="25">
        <v>29930</v>
      </c>
      <c r="G2923" s="23">
        <f t="shared" ca="1" si="212"/>
        <v>39.347433456684421</v>
      </c>
      <c r="H2923" s="23" t="str">
        <f t="shared" ca="1" si="213"/>
        <v>31-40</v>
      </c>
      <c r="I2923" s="24" t="s">
        <v>99</v>
      </c>
      <c r="J2923" s="24" t="s">
        <v>84</v>
      </c>
      <c r="K2923" s="24" t="s">
        <v>62</v>
      </c>
      <c r="L2923" s="24" t="s">
        <v>44</v>
      </c>
      <c r="M2923" s="24" t="s">
        <v>45</v>
      </c>
      <c r="N2923" s="23">
        <v>10</v>
      </c>
      <c r="O2923" s="22" t="str">
        <f>VLOOKUP(A2923,[1]CustomerAddress!$A$1:$F$3997,2)</f>
        <v>2 Jackson Way</v>
      </c>
      <c r="P2923" s="22">
        <f>VLOOKUP(A2923,[1]CustomerAddress!$A$1:$F$3997,3)</f>
        <v>4210</v>
      </c>
      <c r="Q2923" s="22" t="str">
        <f>VLOOKUP(A2923,[1]CustomerAddress!$A$1:$F$3997,4)</f>
        <v>QLD</v>
      </c>
      <c r="R2923" s="22" t="str">
        <f>VLOOKUP(A2923,[1]CustomerAddress!$A$1:$F$3997,5)</f>
        <v>Australia</v>
      </c>
      <c r="S2923" s="22">
        <f>VLOOKUP(A2923,[1]CustomerAddress!$A$1:$F$3997,6)</f>
        <v>4</v>
      </c>
      <c r="T2923" s="22" t="str">
        <f>VLOOKUP(A2923,Labels!$A$5:$I$3497,9)</f>
        <v>Becoming Loyal</v>
      </c>
    </row>
    <row r="2924" spans="1:20" s="22" customFormat="1" ht="15.75" hidden="1" customHeight="1" x14ac:dyDescent="0.25">
      <c r="A2924" s="23">
        <v>2923</v>
      </c>
      <c r="B2924" s="24" t="s">
        <v>5436</v>
      </c>
      <c r="C2924" s="24" t="s">
        <v>5437</v>
      </c>
      <c r="D2924" s="24" t="s">
        <v>40</v>
      </c>
      <c r="E2924" s="23">
        <v>46</v>
      </c>
      <c r="F2924" s="25">
        <v>26267</v>
      </c>
      <c r="G2924" s="23">
        <f t="shared" ca="1" si="212"/>
        <v>49.383049895040578</v>
      </c>
      <c r="H2924" s="23"/>
      <c r="I2924" s="24" t="s">
        <v>248</v>
      </c>
      <c r="J2924" s="24" t="s">
        <v>61</v>
      </c>
      <c r="K2924" s="24" t="s">
        <v>62</v>
      </c>
      <c r="L2924" s="24" t="s">
        <v>44</v>
      </c>
      <c r="M2924" s="24" t="s">
        <v>45</v>
      </c>
      <c r="N2924" s="23">
        <v>4</v>
      </c>
    </row>
    <row r="2925" spans="1:20" s="22" customFormat="1" ht="15.75" customHeight="1" x14ac:dyDescent="0.25">
      <c r="A2925" s="23">
        <v>2924</v>
      </c>
      <c r="B2925" s="24" t="s">
        <v>67</v>
      </c>
      <c r="C2925" s="24" t="s">
        <v>5438</v>
      </c>
      <c r="D2925" s="24" t="s">
        <v>40</v>
      </c>
      <c r="E2925" s="23">
        <v>79</v>
      </c>
      <c r="F2925" s="25">
        <v>32168</v>
      </c>
      <c r="G2925" s="23">
        <f t="shared" ca="1" si="212"/>
        <v>33.215926607369347</v>
      </c>
      <c r="H2925" s="23" t="str">
        <f t="shared" ref="H2925:H2962" ca="1" si="214">IF(G2925&lt;=10,"0-10",IF(AND(G2925&gt;10,G2925&lt;=20),"11-20",IF(AND(G2925&gt;20,G2925&lt;=30),"21-30",IF(AND(G2925&gt;30,G2925&lt;=40),"31-40",IF(AND(G2925&gt;40,G2925&lt;=50),"41-50",IF(AND(G2925&gt;50,G2925&lt;=60),"51-60",IF(AND(G2925&gt;60,G2925&lt;=70),"61-70",IF(AND(G2925&gt;70,G2925&lt;=80),"71-80",IF(AND(G2925&gt;80,G2925&lt;=90),"81-90",IF(G2925&gt;90,"91-100"))))))))))</f>
        <v>31-40</v>
      </c>
      <c r="I2925" s="24" t="s">
        <v>163</v>
      </c>
      <c r="J2925" s="24" t="s">
        <v>164</v>
      </c>
      <c r="K2925" s="24" t="s">
        <v>43</v>
      </c>
      <c r="L2925" s="24" t="s">
        <v>44</v>
      </c>
      <c r="M2925" s="24" t="s">
        <v>45</v>
      </c>
      <c r="N2925" s="23">
        <v>6</v>
      </c>
      <c r="O2925" s="22" t="str">
        <f>VLOOKUP(A2925,[1]CustomerAddress!$A$1:$F$3997,2)</f>
        <v>90 Nobel Way</v>
      </c>
      <c r="P2925" s="22">
        <f>VLOOKUP(A2925,[1]CustomerAddress!$A$1:$F$3997,3)</f>
        <v>3166</v>
      </c>
      <c r="Q2925" s="22" t="str">
        <f>VLOOKUP(A2925,[1]CustomerAddress!$A$1:$F$3997,4)</f>
        <v>VIC</v>
      </c>
      <c r="R2925" s="22" t="str">
        <f>VLOOKUP(A2925,[1]CustomerAddress!$A$1:$F$3997,5)</f>
        <v>Australia</v>
      </c>
      <c r="S2925" s="22">
        <f>VLOOKUP(A2925,[1]CustomerAddress!$A$1:$F$3997,6)</f>
        <v>10</v>
      </c>
      <c r="T2925" s="22" t="str">
        <f>VLOOKUP(A2925,Labels!$A$5:$I$3497,9)</f>
        <v>High Risk Customer</v>
      </c>
    </row>
    <row r="2926" spans="1:20" s="22" customFormat="1" ht="15.75" customHeight="1" x14ac:dyDescent="0.25">
      <c r="A2926" s="23">
        <v>2925</v>
      </c>
      <c r="B2926" s="24" t="s">
        <v>4944</v>
      </c>
      <c r="C2926" s="24" t="s">
        <v>5171</v>
      </c>
      <c r="D2926" s="24" t="s">
        <v>48</v>
      </c>
      <c r="E2926" s="23">
        <v>36</v>
      </c>
      <c r="F2926" s="25">
        <v>28612</v>
      </c>
      <c r="G2926" s="23">
        <f t="shared" ca="1" si="212"/>
        <v>42.958392360794008</v>
      </c>
      <c r="H2926" s="23" t="str">
        <f t="shared" ca="1" si="214"/>
        <v>41-50</v>
      </c>
      <c r="I2926" s="24" t="s">
        <v>74</v>
      </c>
      <c r="J2926" s="24" t="s">
        <v>50</v>
      </c>
      <c r="K2926" s="24" t="s">
        <v>62</v>
      </c>
      <c r="L2926" s="24" t="s">
        <v>44</v>
      </c>
      <c r="M2926" s="24" t="s">
        <v>45</v>
      </c>
      <c r="N2926" s="23">
        <v>19</v>
      </c>
      <c r="O2926" s="22" t="str">
        <f>VLOOKUP(A2926,[1]CustomerAddress!$A$1:$F$3997,2)</f>
        <v>00 Heath Road</v>
      </c>
      <c r="P2926" s="22">
        <f>VLOOKUP(A2926,[1]CustomerAddress!$A$1:$F$3997,3)</f>
        <v>2259</v>
      </c>
      <c r="Q2926" s="22" t="str">
        <f>VLOOKUP(A2926,[1]CustomerAddress!$A$1:$F$3997,4)</f>
        <v>NSW</v>
      </c>
      <c r="R2926" s="22" t="str">
        <f>VLOOKUP(A2926,[1]CustomerAddress!$A$1:$F$3997,5)</f>
        <v>Australia</v>
      </c>
      <c r="S2926" s="22">
        <f>VLOOKUP(A2926,[1]CustomerAddress!$A$1:$F$3997,6)</f>
        <v>8</v>
      </c>
      <c r="T2926" s="22" t="str">
        <f>VLOOKUP(A2926,Labels!$A$5:$I$3497,9)</f>
        <v>Evasive Customer</v>
      </c>
    </row>
    <row r="2927" spans="1:20" s="22" customFormat="1" ht="15.75" customHeight="1" x14ac:dyDescent="0.25">
      <c r="A2927" s="23">
        <v>2926</v>
      </c>
      <c r="B2927" s="24" t="s">
        <v>5439</v>
      </c>
      <c r="C2927" s="24" t="s">
        <v>5440</v>
      </c>
      <c r="D2927" s="24" t="s">
        <v>40</v>
      </c>
      <c r="E2927" s="23">
        <v>27</v>
      </c>
      <c r="F2927" s="25">
        <v>23090</v>
      </c>
      <c r="G2927" s="23">
        <f t="shared" ca="1" si="212"/>
        <v>58.087159484081674</v>
      </c>
      <c r="H2927" s="23" t="str">
        <f t="shared" ca="1" si="214"/>
        <v>51-60</v>
      </c>
      <c r="I2927" s="24" t="s">
        <v>127</v>
      </c>
      <c r="J2927" s="24" t="s">
        <v>42</v>
      </c>
      <c r="K2927" s="24" t="s">
        <v>66</v>
      </c>
      <c r="L2927" s="24" t="s">
        <v>44</v>
      </c>
      <c r="M2927" s="24" t="s">
        <v>57</v>
      </c>
      <c r="N2927" s="23">
        <v>12</v>
      </c>
      <c r="O2927" s="22" t="str">
        <f>VLOOKUP(A2927,[1]CustomerAddress!$A$1:$F$3997,2)</f>
        <v>970 Randy Crossing</v>
      </c>
      <c r="P2927" s="22">
        <f>VLOOKUP(A2927,[1]CustomerAddress!$A$1:$F$3997,3)</f>
        <v>4005</v>
      </c>
      <c r="Q2927" s="22" t="str">
        <f>VLOOKUP(A2927,[1]CustomerAddress!$A$1:$F$3997,4)</f>
        <v>QLD</v>
      </c>
      <c r="R2927" s="22" t="str">
        <f>VLOOKUP(A2927,[1]CustomerAddress!$A$1:$F$3997,5)</f>
        <v>Australia</v>
      </c>
      <c r="S2927" s="22">
        <f>VLOOKUP(A2927,[1]CustomerAddress!$A$1:$F$3997,6)</f>
        <v>12</v>
      </c>
      <c r="T2927" s="22" t="str">
        <f>VLOOKUP(A2927,Labels!$A$5:$I$3497,9)</f>
        <v>Lost Customer</v>
      </c>
    </row>
    <row r="2928" spans="1:20" s="22" customFormat="1" ht="15.75" customHeight="1" x14ac:dyDescent="0.25">
      <c r="A2928" s="23">
        <v>2927</v>
      </c>
      <c r="B2928" s="24" t="s">
        <v>3602</v>
      </c>
      <c r="C2928" s="24" t="s">
        <v>5441</v>
      </c>
      <c r="D2928" s="24" t="s">
        <v>48</v>
      </c>
      <c r="E2928" s="23">
        <v>49</v>
      </c>
      <c r="F2928" s="25">
        <v>22167</v>
      </c>
      <c r="G2928" s="23">
        <f t="shared" ca="1" si="212"/>
        <v>60.615926607369346</v>
      </c>
      <c r="H2928" s="23" t="str">
        <f t="shared" ca="1" si="214"/>
        <v>61-70</v>
      </c>
      <c r="I2928" s="24" t="s">
        <v>209</v>
      </c>
      <c r="J2928" s="24" t="s">
        <v>84</v>
      </c>
      <c r="K2928" s="24" t="s">
        <v>62</v>
      </c>
      <c r="L2928" s="24" t="s">
        <v>44</v>
      </c>
      <c r="M2928" s="24" t="s">
        <v>45</v>
      </c>
      <c r="N2928" s="23">
        <v>14</v>
      </c>
      <c r="O2928" s="22" t="str">
        <f>VLOOKUP(A2928,[1]CustomerAddress!$A$1:$F$3997,2)</f>
        <v>723 Center Court</v>
      </c>
      <c r="P2928" s="22">
        <f>VLOOKUP(A2928,[1]CustomerAddress!$A$1:$F$3997,3)</f>
        <v>3933</v>
      </c>
      <c r="Q2928" s="22" t="str">
        <f>VLOOKUP(A2928,[1]CustomerAddress!$A$1:$F$3997,4)</f>
        <v>VIC</v>
      </c>
      <c r="R2928" s="22" t="str">
        <f>VLOOKUP(A2928,[1]CustomerAddress!$A$1:$F$3997,5)</f>
        <v>Australia</v>
      </c>
      <c r="S2928" s="22">
        <f>VLOOKUP(A2928,[1]CustomerAddress!$A$1:$F$3997,6)</f>
        <v>11</v>
      </c>
      <c r="T2928" s="22" t="str">
        <f>VLOOKUP(A2928,Labels!$A$5:$I$3497,9)</f>
        <v>Evasive Customer</v>
      </c>
    </row>
    <row r="2929" spans="1:20" s="22" customFormat="1" ht="15.75" customHeight="1" x14ac:dyDescent="0.25">
      <c r="A2929" s="23">
        <v>2928</v>
      </c>
      <c r="B2929" s="24" t="s">
        <v>5442</v>
      </c>
      <c r="C2929" s="24" t="s">
        <v>5443</v>
      </c>
      <c r="D2929" s="24" t="s">
        <v>48</v>
      </c>
      <c r="E2929" s="23">
        <v>92</v>
      </c>
      <c r="F2929" s="25">
        <v>33965</v>
      </c>
      <c r="G2929" s="23">
        <f t="shared" ca="1" si="212"/>
        <v>28.292638936136473</v>
      </c>
      <c r="H2929" s="23" t="str">
        <f t="shared" ca="1" si="214"/>
        <v>21-30</v>
      </c>
      <c r="I2929" s="24" t="s">
        <v>2102</v>
      </c>
      <c r="J2929" s="24" t="s">
        <v>61</v>
      </c>
      <c r="K2929" s="24" t="s">
        <v>43</v>
      </c>
      <c r="L2929" s="24" t="s">
        <v>44</v>
      </c>
      <c r="M2929" s="24" t="s">
        <v>57</v>
      </c>
      <c r="N2929" s="23">
        <v>5</v>
      </c>
      <c r="O2929" s="22" t="str">
        <f>VLOOKUP(A2929,[1]CustomerAddress!$A$1:$F$3997,2)</f>
        <v>423 Golf Point</v>
      </c>
      <c r="P2929" s="22">
        <f>VLOOKUP(A2929,[1]CustomerAddress!$A$1:$F$3997,3)</f>
        <v>2044</v>
      </c>
      <c r="Q2929" s="22" t="str">
        <f>VLOOKUP(A2929,[1]CustomerAddress!$A$1:$F$3997,4)</f>
        <v>NSW</v>
      </c>
      <c r="R2929" s="22" t="str">
        <f>VLOOKUP(A2929,[1]CustomerAddress!$A$1:$F$3997,5)</f>
        <v>Australia</v>
      </c>
      <c r="S2929" s="22">
        <f>VLOOKUP(A2929,[1]CustomerAddress!$A$1:$F$3997,6)</f>
        <v>10</v>
      </c>
      <c r="T2929" s="22" t="str">
        <f>VLOOKUP(A2929,Labels!$A$5:$I$3497,9)</f>
        <v>Evasive Customer</v>
      </c>
    </row>
    <row r="2930" spans="1:20" s="22" customFormat="1" ht="15.75" customHeight="1" x14ac:dyDescent="0.25">
      <c r="A2930" s="23">
        <v>2929</v>
      </c>
      <c r="B2930" s="24" t="s">
        <v>1412</v>
      </c>
      <c r="C2930" s="24" t="s">
        <v>5444</v>
      </c>
      <c r="D2930" s="24" t="s">
        <v>48</v>
      </c>
      <c r="E2930" s="23">
        <v>97</v>
      </c>
      <c r="F2930" s="25">
        <v>36369</v>
      </c>
      <c r="G2930" s="23">
        <f t="shared" ca="1" si="212"/>
        <v>21.706337566273458</v>
      </c>
      <c r="H2930" s="23" t="str">
        <f t="shared" ca="1" si="214"/>
        <v>21-30</v>
      </c>
      <c r="I2930" s="24" t="s">
        <v>642</v>
      </c>
      <c r="J2930" s="24" t="s">
        <v>65</v>
      </c>
      <c r="K2930" s="24" t="s">
        <v>43</v>
      </c>
      <c r="L2930" s="24" t="s">
        <v>44</v>
      </c>
      <c r="M2930" s="24" t="s">
        <v>57</v>
      </c>
      <c r="N2930" s="23">
        <v>2</v>
      </c>
      <c r="O2930" s="22" t="str">
        <f>VLOOKUP(A2930,[1]CustomerAddress!$A$1:$F$3997,2)</f>
        <v>415 Walton Lane</v>
      </c>
      <c r="P2930" s="22">
        <f>VLOOKUP(A2930,[1]CustomerAddress!$A$1:$F$3997,3)</f>
        <v>4883</v>
      </c>
      <c r="Q2930" s="22" t="str">
        <f>VLOOKUP(A2930,[1]CustomerAddress!$A$1:$F$3997,4)</f>
        <v>QLD</v>
      </c>
      <c r="R2930" s="22" t="str">
        <f>VLOOKUP(A2930,[1]CustomerAddress!$A$1:$F$3997,5)</f>
        <v>Australia</v>
      </c>
      <c r="S2930" s="22">
        <f>VLOOKUP(A2930,[1]CustomerAddress!$A$1:$F$3997,6)</f>
        <v>3</v>
      </c>
      <c r="T2930" s="22" t="str">
        <f>VLOOKUP(A2930,Labels!$A$5:$I$3497,9)</f>
        <v>Platinum Customer</v>
      </c>
    </row>
    <row r="2931" spans="1:20" s="22" customFormat="1" ht="15.75" customHeight="1" x14ac:dyDescent="0.25">
      <c r="A2931" s="23">
        <v>2930</v>
      </c>
      <c r="B2931" s="24" t="s">
        <v>2723</v>
      </c>
      <c r="C2931" s="24" t="s">
        <v>5445</v>
      </c>
      <c r="D2931" s="24" t="s">
        <v>48</v>
      </c>
      <c r="E2931" s="23">
        <v>46</v>
      </c>
      <c r="F2931" s="25">
        <v>35636</v>
      </c>
      <c r="G2931" s="23">
        <f t="shared" ca="1" si="212"/>
        <v>23.714556744355651</v>
      </c>
      <c r="H2931" s="23" t="str">
        <f t="shared" ca="1" si="214"/>
        <v>21-30</v>
      </c>
      <c r="I2931" s="24" t="s">
        <v>163</v>
      </c>
      <c r="J2931" s="24" t="s">
        <v>164</v>
      </c>
      <c r="K2931" s="24" t="s">
        <v>43</v>
      </c>
      <c r="L2931" s="24" t="s">
        <v>44</v>
      </c>
      <c r="M2931" s="24" t="s">
        <v>57</v>
      </c>
      <c r="N2931" s="23">
        <v>3</v>
      </c>
      <c r="O2931" s="22" t="str">
        <f>VLOOKUP(A2931,[1]CustomerAddress!$A$1:$F$3997,2)</f>
        <v>51 Bay Junction</v>
      </c>
      <c r="P2931" s="22">
        <f>VLOOKUP(A2931,[1]CustomerAddress!$A$1:$F$3997,3)</f>
        <v>2081</v>
      </c>
      <c r="Q2931" s="22" t="str">
        <f>VLOOKUP(A2931,[1]CustomerAddress!$A$1:$F$3997,4)</f>
        <v>NSW</v>
      </c>
      <c r="R2931" s="22" t="str">
        <f>VLOOKUP(A2931,[1]CustomerAddress!$A$1:$F$3997,5)</f>
        <v>Australia</v>
      </c>
      <c r="S2931" s="22">
        <f>VLOOKUP(A2931,[1]CustomerAddress!$A$1:$F$3997,6)</f>
        <v>10</v>
      </c>
      <c r="T2931" s="22" t="str">
        <f>VLOOKUP(A2931,Labels!$A$5:$I$3497,9)</f>
        <v>Losing Customer</v>
      </c>
    </row>
    <row r="2932" spans="1:20" s="22" customFormat="1" ht="15.75" customHeight="1" x14ac:dyDescent="0.25">
      <c r="A2932" s="23">
        <v>2931</v>
      </c>
      <c r="B2932" s="24" t="s">
        <v>3140</v>
      </c>
      <c r="C2932" s="24" t="s">
        <v>5446</v>
      </c>
      <c r="D2932" s="24" t="s">
        <v>48</v>
      </c>
      <c r="E2932" s="23">
        <v>61</v>
      </c>
      <c r="F2932" s="25">
        <v>28882</v>
      </c>
      <c r="G2932" s="23">
        <f t="shared" ca="1" si="212"/>
        <v>42.218666333396747</v>
      </c>
      <c r="H2932" s="23" t="str">
        <f t="shared" ca="1" si="214"/>
        <v>41-50</v>
      </c>
      <c r="I2932" s="24" t="s">
        <v>41</v>
      </c>
      <c r="J2932" s="24" t="s">
        <v>56</v>
      </c>
      <c r="K2932" s="24" t="s">
        <v>43</v>
      </c>
      <c r="L2932" s="24" t="s">
        <v>44</v>
      </c>
      <c r="M2932" s="24" t="s">
        <v>45</v>
      </c>
      <c r="N2932" s="23">
        <v>6</v>
      </c>
      <c r="O2932" s="22" t="str">
        <f>VLOOKUP(A2932,[1]CustomerAddress!$A$1:$F$3997,2)</f>
        <v>16673 Pawling Point</v>
      </c>
      <c r="P2932" s="22">
        <f>VLOOKUP(A2932,[1]CustomerAddress!$A$1:$F$3997,3)</f>
        <v>4702</v>
      </c>
      <c r="Q2932" s="22" t="str">
        <f>VLOOKUP(A2932,[1]CustomerAddress!$A$1:$F$3997,4)</f>
        <v>QLD</v>
      </c>
      <c r="R2932" s="22" t="str">
        <f>VLOOKUP(A2932,[1]CustomerAddress!$A$1:$F$3997,5)</f>
        <v>Australia</v>
      </c>
      <c r="S2932" s="22">
        <f>VLOOKUP(A2932,[1]CustomerAddress!$A$1:$F$3997,6)</f>
        <v>5</v>
      </c>
      <c r="T2932" s="22" t="str">
        <f>VLOOKUP(A2932,Labels!$A$5:$I$3497,9)</f>
        <v>High Risk Customer</v>
      </c>
    </row>
    <row r="2933" spans="1:20" s="22" customFormat="1" ht="15.75" customHeight="1" x14ac:dyDescent="0.25">
      <c r="A2933" s="23">
        <v>2932</v>
      </c>
      <c r="B2933" s="24" t="s">
        <v>436</v>
      </c>
      <c r="C2933" s="24" t="s">
        <v>5447</v>
      </c>
      <c r="D2933" s="24" t="s">
        <v>48</v>
      </c>
      <c r="E2933" s="23">
        <v>4</v>
      </c>
      <c r="F2933" s="25">
        <v>31155</v>
      </c>
      <c r="G2933" s="23">
        <f t="shared" ca="1" si="212"/>
        <v>35.991269073122773</v>
      </c>
      <c r="H2933" s="23" t="str">
        <f t="shared" ca="1" si="214"/>
        <v>31-40</v>
      </c>
      <c r="I2933" s="24" t="s">
        <v>1886</v>
      </c>
      <c r="J2933" s="24" t="s">
        <v>56</v>
      </c>
      <c r="K2933" s="24" t="s">
        <v>43</v>
      </c>
      <c r="L2933" s="24" t="s">
        <v>44</v>
      </c>
      <c r="M2933" s="24" t="s">
        <v>57</v>
      </c>
      <c r="N2933" s="23">
        <v>17</v>
      </c>
      <c r="O2933" s="22" t="str">
        <f>VLOOKUP(A2933,[1]CustomerAddress!$A$1:$F$3997,2)</f>
        <v>2875 Anhalt Court</v>
      </c>
      <c r="P2933" s="22">
        <f>VLOOKUP(A2933,[1]CustomerAddress!$A$1:$F$3997,3)</f>
        <v>4570</v>
      </c>
      <c r="Q2933" s="22" t="str">
        <f>VLOOKUP(A2933,[1]CustomerAddress!$A$1:$F$3997,4)</f>
        <v>QLD</v>
      </c>
      <c r="R2933" s="22" t="str">
        <f>VLOOKUP(A2933,[1]CustomerAddress!$A$1:$F$3997,5)</f>
        <v>Australia</v>
      </c>
      <c r="S2933" s="22">
        <f>VLOOKUP(A2933,[1]CustomerAddress!$A$1:$F$3997,6)</f>
        <v>3</v>
      </c>
      <c r="T2933" s="22" t="str">
        <f>VLOOKUP(A2933,Labels!$A$5:$I$3497,9)</f>
        <v>Recent Customer</v>
      </c>
    </row>
    <row r="2934" spans="1:20" s="22" customFormat="1" ht="15.75" customHeight="1" x14ac:dyDescent="0.25">
      <c r="A2934" s="23">
        <v>2933</v>
      </c>
      <c r="B2934" s="24" t="s">
        <v>5448</v>
      </c>
      <c r="C2934" s="24" t="s">
        <v>5449</v>
      </c>
      <c r="D2934" s="24" t="s">
        <v>48</v>
      </c>
      <c r="E2934" s="23">
        <v>61</v>
      </c>
      <c r="F2934" s="25">
        <v>31521</v>
      </c>
      <c r="G2934" s="23">
        <f t="shared" ca="1" si="212"/>
        <v>34.988529347095373</v>
      </c>
      <c r="H2934" s="23" t="str">
        <f t="shared" ca="1" si="214"/>
        <v>31-40</v>
      </c>
      <c r="I2934" s="24" t="s">
        <v>49</v>
      </c>
      <c r="J2934" s="24" t="s">
        <v>65</v>
      </c>
      <c r="K2934" s="24" t="s">
        <v>62</v>
      </c>
      <c r="L2934" s="24" t="s">
        <v>44</v>
      </c>
      <c r="M2934" s="24" t="s">
        <v>45</v>
      </c>
      <c r="N2934" s="23">
        <v>6</v>
      </c>
      <c r="O2934" s="22" t="str">
        <f>VLOOKUP(A2934,[1]CustomerAddress!$A$1:$F$3997,2)</f>
        <v>7561 Donald Center</v>
      </c>
      <c r="P2934" s="22">
        <f>VLOOKUP(A2934,[1]CustomerAddress!$A$1:$F$3997,3)</f>
        <v>3810</v>
      </c>
      <c r="Q2934" s="22" t="str">
        <f>VLOOKUP(A2934,[1]CustomerAddress!$A$1:$F$3997,4)</f>
        <v>VIC</v>
      </c>
      <c r="R2934" s="22" t="str">
        <f>VLOOKUP(A2934,[1]CustomerAddress!$A$1:$F$3997,5)</f>
        <v>Australia</v>
      </c>
      <c r="S2934" s="22">
        <f>VLOOKUP(A2934,[1]CustomerAddress!$A$1:$F$3997,6)</f>
        <v>5</v>
      </c>
      <c r="T2934" s="22" t="str">
        <f>VLOOKUP(A2934,Labels!$A$5:$I$3497,9)</f>
        <v>Evasive Customer</v>
      </c>
    </row>
    <row r="2935" spans="1:20" s="22" customFormat="1" ht="15.75" customHeight="1" x14ac:dyDescent="0.25">
      <c r="A2935" s="23">
        <v>2934</v>
      </c>
      <c r="B2935" s="24" t="s">
        <v>5450</v>
      </c>
      <c r="C2935" s="24" t="s">
        <v>5451</v>
      </c>
      <c r="D2935" s="24" t="s">
        <v>40</v>
      </c>
      <c r="E2935" s="23">
        <v>26</v>
      </c>
      <c r="F2935" s="25">
        <v>31510</v>
      </c>
      <c r="G2935" s="23">
        <f t="shared" ca="1" si="212"/>
        <v>35.018666333396745</v>
      </c>
      <c r="H2935" s="23" t="str">
        <f t="shared" ca="1" si="214"/>
        <v>31-40</v>
      </c>
      <c r="I2935" s="24" t="s">
        <v>1548</v>
      </c>
      <c r="J2935" s="24" t="s">
        <v>138</v>
      </c>
      <c r="K2935" s="24" t="s">
        <v>43</v>
      </c>
      <c r="L2935" s="24" t="s">
        <v>44</v>
      </c>
      <c r="M2935" s="24" t="s">
        <v>45</v>
      </c>
      <c r="N2935" s="23">
        <v>9</v>
      </c>
      <c r="O2935" s="22" t="str">
        <f>VLOOKUP(A2935,[1]CustomerAddress!$A$1:$F$3997,2)</f>
        <v>13282 Pond Circle</v>
      </c>
      <c r="P2935" s="22">
        <f>VLOOKUP(A2935,[1]CustomerAddress!$A$1:$F$3997,3)</f>
        <v>2471</v>
      </c>
      <c r="Q2935" s="22" t="str">
        <f>VLOOKUP(A2935,[1]CustomerAddress!$A$1:$F$3997,4)</f>
        <v>NSW</v>
      </c>
      <c r="R2935" s="22" t="str">
        <f>VLOOKUP(A2935,[1]CustomerAddress!$A$1:$F$3997,5)</f>
        <v>Australia</v>
      </c>
      <c r="S2935" s="22">
        <f>VLOOKUP(A2935,[1]CustomerAddress!$A$1:$F$3997,6)</f>
        <v>2</v>
      </c>
      <c r="T2935" s="22" t="str">
        <f>VLOOKUP(A2935,Labels!$A$5:$I$3497,9)</f>
        <v>High Risk Customer</v>
      </c>
    </row>
    <row r="2936" spans="1:20" s="22" customFormat="1" ht="15.75" customHeight="1" x14ac:dyDescent="0.25">
      <c r="A2936" s="23">
        <v>2935</v>
      </c>
      <c r="B2936" s="24" t="s">
        <v>5452</v>
      </c>
      <c r="C2936" s="24" t="s">
        <v>5453</v>
      </c>
      <c r="D2936" s="24" t="s">
        <v>40</v>
      </c>
      <c r="E2936" s="23">
        <v>41</v>
      </c>
      <c r="F2936" s="25">
        <v>28603</v>
      </c>
      <c r="G2936" s="23">
        <f t="shared" ca="1" si="212"/>
        <v>42.98304989504058</v>
      </c>
      <c r="H2936" s="23" t="str">
        <f t="shared" ca="1" si="214"/>
        <v>41-50</v>
      </c>
      <c r="J2936" s="24" t="s">
        <v>84</v>
      </c>
      <c r="K2936" s="24" t="s">
        <v>43</v>
      </c>
      <c r="L2936" s="24" t="s">
        <v>44</v>
      </c>
      <c r="M2936" s="24" t="s">
        <v>57</v>
      </c>
      <c r="N2936" s="23">
        <v>17</v>
      </c>
      <c r="O2936" s="22" t="str">
        <f>VLOOKUP(A2936,[1]CustomerAddress!$A$1:$F$3997,2)</f>
        <v>1 Farwell Center</v>
      </c>
      <c r="P2936" s="22">
        <f>VLOOKUP(A2936,[1]CustomerAddress!$A$1:$F$3997,3)</f>
        <v>2199</v>
      </c>
      <c r="Q2936" s="22" t="str">
        <f>VLOOKUP(A2936,[1]CustomerAddress!$A$1:$F$3997,4)</f>
        <v>NSW</v>
      </c>
      <c r="R2936" s="22" t="str">
        <f>VLOOKUP(A2936,[1]CustomerAddress!$A$1:$F$3997,5)</f>
        <v>Australia</v>
      </c>
      <c r="S2936" s="22">
        <f>VLOOKUP(A2936,[1]CustomerAddress!$A$1:$F$3997,6)</f>
        <v>9</v>
      </c>
      <c r="T2936" s="22" t="str">
        <f>VLOOKUP(A2936,Labels!$A$5:$I$3497,9)</f>
        <v>Becoming Loyal</v>
      </c>
    </row>
    <row r="2937" spans="1:20" s="22" customFormat="1" ht="15.75" customHeight="1" x14ac:dyDescent="0.25">
      <c r="A2937" s="23">
        <v>2936</v>
      </c>
      <c r="B2937" s="24" t="s">
        <v>5454</v>
      </c>
      <c r="C2937" s="24" t="s">
        <v>5455</v>
      </c>
      <c r="D2937" s="24" t="s">
        <v>40</v>
      </c>
      <c r="E2937" s="23">
        <v>23</v>
      </c>
      <c r="F2937" s="25">
        <v>30822</v>
      </c>
      <c r="G2937" s="23">
        <f t="shared" ca="1" si="212"/>
        <v>36.903597840246064</v>
      </c>
      <c r="H2937" s="23" t="str">
        <f t="shared" ca="1" si="214"/>
        <v>31-40</v>
      </c>
      <c r="I2937" s="24" t="s">
        <v>108</v>
      </c>
      <c r="J2937" s="24" t="s">
        <v>50</v>
      </c>
      <c r="K2937" s="24" t="s">
        <v>43</v>
      </c>
      <c r="L2937" s="24" t="s">
        <v>44</v>
      </c>
      <c r="M2937" s="24" t="s">
        <v>45</v>
      </c>
      <c r="N2937" s="23">
        <v>11</v>
      </c>
      <c r="O2937" s="22" t="str">
        <f>VLOOKUP(A2937,[1]CustomerAddress!$A$1:$F$3997,2)</f>
        <v>7 New Castle Terrace</v>
      </c>
      <c r="P2937" s="22">
        <f>VLOOKUP(A2937,[1]CustomerAddress!$A$1:$F$3997,3)</f>
        <v>2223</v>
      </c>
      <c r="Q2937" s="22" t="str">
        <f>VLOOKUP(A2937,[1]CustomerAddress!$A$1:$F$3997,4)</f>
        <v>NSW</v>
      </c>
      <c r="R2937" s="22" t="str">
        <f>VLOOKUP(A2937,[1]CustomerAddress!$A$1:$F$3997,5)</f>
        <v>Australia</v>
      </c>
      <c r="S2937" s="22">
        <f>VLOOKUP(A2937,[1]CustomerAddress!$A$1:$F$3997,6)</f>
        <v>10</v>
      </c>
      <c r="T2937" s="22" t="str">
        <f>VLOOKUP(A2937,Labels!$A$5:$I$3497,9)</f>
        <v>Losing Customer</v>
      </c>
    </row>
    <row r="2938" spans="1:20" s="22" customFormat="1" ht="15.75" customHeight="1" x14ac:dyDescent="0.25">
      <c r="A2938" s="23">
        <v>2937</v>
      </c>
      <c r="B2938" s="24" t="s">
        <v>5456</v>
      </c>
      <c r="C2938" s="24" t="s">
        <v>5457</v>
      </c>
      <c r="D2938" s="24" t="s">
        <v>40</v>
      </c>
      <c r="E2938" s="23">
        <v>47</v>
      </c>
      <c r="F2938" s="25">
        <v>27239</v>
      </c>
      <c r="G2938" s="23">
        <f t="shared" ca="1" si="212"/>
        <v>46.720036196410447</v>
      </c>
      <c r="H2938" s="23" t="str">
        <f t="shared" ca="1" si="214"/>
        <v>41-50</v>
      </c>
      <c r="I2938" s="24" t="s">
        <v>816</v>
      </c>
      <c r="J2938" s="24" t="s">
        <v>50</v>
      </c>
      <c r="K2938" s="24" t="s">
        <v>43</v>
      </c>
      <c r="L2938" s="24" t="s">
        <v>44</v>
      </c>
      <c r="M2938" s="24" t="s">
        <v>57</v>
      </c>
      <c r="N2938" s="23">
        <v>15</v>
      </c>
      <c r="O2938" s="22" t="str">
        <f>VLOOKUP(A2938,[1]CustomerAddress!$A$1:$F$3997,2)</f>
        <v>572 Spohn Drive</v>
      </c>
      <c r="P2938" s="22">
        <f>VLOOKUP(A2938,[1]CustomerAddress!$A$1:$F$3997,3)</f>
        <v>3046</v>
      </c>
      <c r="Q2938" s="22" t="str">
        <f>VLOOKUP(A2938,[1]CustomerAddress!$A$1:$F$3997,4)</f>
        <v>VIC</v>
      </c>
      <c r="R2938" s="22" t="str">
        <f>VLOOKUP(A2938,[1]CustomerAddress!$A$1:$F$3997,5)</f>
        <v>Australia</v>
      </c>
      <c r="S2938" s="22">
        <f>VLOOKUP(A2938,[1]CustomerAddress!$A$1:$F$3997,6)</f>
        <v>8</v>
      </c>
      <c r="T2938" s="22" t="str">
        <f>VLOOKUP(A2938,Labels!$A$5:$I$3497,9)</f>
        <v>Very Loyal</v>
      </c>
    </row>
    <row r="2939" spans="1:20" s="22" customFormat="1" ht="15.75" customHeight="1" x14ac:dyDescent="0.25">
      <c r="A2939" s="23">
        <v>2938</v>
      </c>
      <c r="B2939" s="24" t="s">
        <v>5458</v>
      </c>
      <c r="C2939" s="24" t="s">
        <v>5459</v>
      </c>
      <c r="D2939" s="24" t="s">
        <v>48</v>
      </c>
      <c r="E2939" s="23">
        <v>79</v>
      </c>
      <c r="F2939" s="25">
        <v>36577</v>
      </c>
      <c r="G2939" s="23">
        <f t="shared" ca="1" si="212"/>
        <v>21.136474552574828</v>
      </c>
      <c r="H2939" s="23" t="str">
        <f t="shared" ca="1" si="214"/>
        <v>21-30</v>
      </c>
      <c r="I2939" s="24" t="s">
        <v>483</v>
      </c>
      <c r="J2939" s="24" t="s">
        <v>75</v>
      </c>
      <c r="K2939" s="24" t="s">
        <v>62</v>
      </c>
      <c r="L2939" s="24" t="s">
        <v>44</v>
      </c>
      <c r="M2939" s="24" t="s">
        <v>57</v>
      </c>
      <c r="N2939" s="23">
        <v>2</v>
      </c>
      <c r="O2939" s="22" t="str">
        <f>VLOOKUP(A2939,[1]CustomerAddress!$A$1:$F$3997,2)</f>
        <v>53 Hintze Circle</v>
      </c>
      <c r="P2939" s="22">
        <f>VLOOKUP(A2939,[1]CustomerAddress!$A$1:$F$3997,3)</f>
        <v>4005</v>
      </c>
      <c r="Q2939" s="22" t="str">
        <f>VLOOKUP(A2939,[1]CustomerAddress!$A$1:$F$3997,4)</f>
        <v>QLD</v>
      </c>
      <c r="R2939" s="22" t="str">
        <f>VLOOKUP(A2939,[1]CustomerAddress!$A$1:$F$3997,5)</f>
        <v>Australia</v>
      </c>
      <c r="S2939" s="22">
        <f>VLOOKUP(A2939,[1]CustomerAddress!$A$1:$F$3997,6)</f>
        <v>7</v>
      </c>
      <c r="T2939" s="22" t="str">
        <f>VLOOKUP(A2939,Labels!$A$5:$I$3497,9)</f>
        <v>Almost Lost Customer</v>
      </c>
    </row>
    <row r="2940" spans="1:20" s="22" customFormat="1" ht="15.75" customHeight="1" x14ac:dyDescent="0.25">
      <c r="A2940" s="23">
        <v>2939</v>
      </c>
      <c r="B2940" s="24" t="s">
        <v>1970</v>
      </c>
      <c r="C2940" s="24" t="s">
        <v>5460</v>
      </c>
      <c r="D2940" s="24" t="s">
        <v>40</v>
      </c>
      <c r="E2940" s="23">
        <v>38</v>
      </c>
      <c r="F2940" s="25">
        <v>31634</v>
      </c>
      <c r="G2940" s="23">
        <f t="shared" ca="1" si="212"/>
        <v>34.678940305999483</v>
      </c>
      <c r="H2940" s="23" t="str">
        <f t="shared" ca="1" si="214"/>
        <v>31-40</v>
      </c>
      <c r="I2940" s="24" t="s">
        <v>852</v>
      </c>
      <c r="J2940" s="24" t="s">
        <v>61</v>
      </c>
      <c r="K2940" s="24" t="s">
        <v>43</v>
      </c>
      <c r="L2940" s="24" t="s">
        <v>44</v>
      </c>
      <c r="M2940" s="24" t="s">
        <v>45</v>
      </c>
      <c r="N2940" s="23">
        <v>17</v>
      </c>
      <c r="O2940" s="22" t="str">
        <f>VLOOKUP(A2940,[1]CustomerAddress!$A$1:$F$3997,2)</f>
        <v>72 Buell Pass</v>
      </c>
      <c r="P2940" s="22">
        <f>VLOOKUP(A2940,[1]CustomerAddress!$A$1:$F$3997,3)</f>
        <v>2200</v>
      </c>
      <c r="Q2940" s="22" t="str">
        <f>VLOOKUP(A2940,[1]CustomerAddress!$A$1:$F$3997,4)</f>
        <v>NSW</v>
      </c>
      <c r="R2940" s="22" t="str">
        <f>VLOOKUP(A2940,[1]CustomerAddress!$A$1:$F$3997,5)</f>
        <v>Australia</v>
      </c>
      <c r="S2940" s="22">
        <f>VLOOKUP(A2940,[1]CustomerAddress!$A$1:$F$3997,6)</f>
        <v>9</v>
      </c>
      <c r="T2940" s="22" t="str">
        <f>VLOOKUP(A2940,Labels!$A$5:$I$3497,9)</f>
        <v>Lost Customer</v>
      </c>
    </row>
    <row r="2941" spans="1:20" s="22" customFormat="1" ht="15.75" customHeight="1" x14ac:dyDescent="0.25">
      <c r="A2941" s="23">
        <v>2940</v>
      </c>
      <c r="B2941" s="24" t="s">
        <v>5461</v>
      </c>
      <c r="C2941" s="24" t="s">
        <v>5462</v>
      </c>
      <c r="D2941" s="24" t="s">
        <v>48</v>
      </c>
      <c r="E2941" s="23">
        <v>83</v>
      </c>
      <c r="F2941" s="25">
        <v>25884</v>
      </c>
      <c r="G2941" s="23">
        <f t="shared" ca="1" si="212"/>
        <v>50.432364963533729</v>
      </c>
      <c r="H2941" s="23" t="str">
        <f t="shared" ca="1" si="214"/>
        <v>51-60</v>
      </c>
      <c r="I2941" s="24" t="s">
        <v>74</v>
      </c>
      <c r="J2941" s="24" t="s">
        <v>61</v>
      </c>
      <c r="K2941" s="24" t="s">
        <v>62</v>
      </c>
      <c r="L2941" s="24" t="s">
        <v>44</v>
      </c>
      <c r="M2941" s="24" t="s">
        <v>45</v>
      </c>
      <c r="N2941" s="23">
        <v>14</v>
      </c>
      <c r="O2941" s="22" t="str">
        <f>VLOOKUP(A2941,[1]CustomerAddress!$A$1:$F$3997,2)</f>
        <v>5748 Walton Court</v>
      </c>
      <c r="P2941" s="22">
        <f>VLOOKUP(A2941,[1]CustomerAddress!$A$1:$F$3997,3)</f>
        <v>4114</v>
      </c>
      <c r="Q2941" s="22" t="str">
        <f>VLOOKUP(A2941,[1]CustomerAddress!$A$1:$F$3997,4)</f>
        <v>QLD</v>
      </c>
      <c r="R2941" s="22" t="str">
        <f>VLOOKUP(A2941,[1]CustomerAddress!$A$1:$F$3997,5)</f>
        <v>Australia</v>
      </c>
      <c r="S2941" s="22">
        <f>VLOOKUP(A2941,[1]CustomerAddress!$A$1:$F$3997,6)</f>
        <v>3</v>
      </c>
      <c r="T2941" s="22" t="str">
        <f>VLOOKUP(A2941,Labels!$A$5:$I$3497,9)</f>
        <v>Almost Lost Customer</v>
      </c>
    </row>
    <row r="2942" spans="1:20" s="22" customFormat="1" ht="15.75" customHeight="1" x14ac:dyDescent="0.25">
      <c r="A2942" s="23">
        <v>2941</v>
      </c>
      <c r="B2942" s="24" t="s">
        <v>5463</v>
      </c>
      <c r="C2942" s="24" t="s">
        <v>5464</v>
      </c>
      <c r="D2942" s="24" t="s">
        <v>40</v>
      </c>
      <c r="E2942" s="23">
        <v>38</v>
      </c>
      <c r="F2942" s="25">
        <v>23228</v>
      </c>
      <c r="G2942" s="23">
        <f t="shared" ca="1" si="212"/>
        <v>57.709077292300854</v>
      </c>
      <c r="H2942" s="23" t="str">
        <f t="shared" ca="1" si="214"/>
        <v>51-60</v>
      </c>
      <c r="J2942" s="24" t="s">
        <v>65</v>
      </c>
      <c r="K2942" s="24" t="s">
        <v>43</v>
      </c>
      <c r="L2942" s="24" t="s">
        <v>44</v>
      </c>
      <c r="M2942" s="24" t="s">
        <v>57</v>
      </c>
      <c r="N2942" s="23">
        <v>10</v>
      </c>
      <c r="O2942" s="22" t="str">
        <f>VLOOKUP(A2942,[1]CustomerAddress!$A$1:$F$3997,2)</f>
        <v>692 Anniversary Junction</v>
      </c>
      <c r="P2942" s="22">
        <f>VLOOKUP(A2942,[1]CustomerAddress!$A$1:$F$3997,3)</f>
        <v>4207</v>
      </c>
      <c r="Q2942" s="22" t="str">
        <f>VLOOKUP(A2942,[1]CustomerAddress!$A$1:$F$3997,4)</f>
        <v>QLD</v>
      </c>
      <c r="R2942" s="22" t="str">
        <f>VLOOKUP(A2942,[1]CustomerAddress!$A$1:$F$3997,5)</f>
        <v>Australia</v>
      </c>
      <c r="S2942" s="22">
        <f>VLOOKUP(A2942,[1]CustomerAddress!$A$1:$F$3997,6)</f>
        <v>1</v>
      </c>
      <c r="T2942" s="22" t="str">
        <f>VLOOKUP(A2942,Labels!$A$5:$I$3497,9)</f>
        <v>Evasive Customer</v>
      </c>
    </row>
    <row r="2943" spans="1:20" s="22" customFormat="1" ht="15.75" customHeight="1" x14ac:dyDescent="0.25">
      <c r="A2943" s="23">
        <v>2942</v>
      </c>
      <c r="B2943" s="24" t="s">
        <v>5465</v>
      </c>
      <c r="C2943" s="24" t="s">
        <v>5466</v>
      </c>
      <c r="D2943" s="24" t="s">
        <v>48</v>
      </c>
      <c r="E2943" s="23">
        <v>10</v>
      </c>
      <c r="F2943" s="25">
        <v>25764</v>
      </c>
      <c r="G2943" s="23">
        <f t="shared" ca="1" si="212"/>
        <v>50.761132086821405</v>
      </c>
      <c r="H2943" s="23" t="str">
        <f t="shared" ca="1" si="214"/>
        <v>51-60</v>
      </c>
      <c r="I2943" s="24" t="s">
        <v>304</v>
      </c>
      <c r="J2943" s="24" t="s">
        <v>61</v>
      </c>
      <c r="K2943" s="24" t="s">
        <v>66</v>
      </c>
      <c r="L2943" s="24" t="s">
        <v>44</v>
      </c>
      <c r="M2943" s="24" t="s">
        <v>57</v>
      </c>
      <c r="N2943" s="23">
        <v>10</v>
      </c>
      <c r="O2943" s="22" t="str">
        <f>VLOOKUP(A2943,[1]CustomerAddress!$A$1:$F$3997,2)</f>
        <v>5060 Donald Park</v>
      </c>
      <c r="P2943" s="22">
        <f>VLOOKUP(A2943,[1]CustomerAddress!$A$1:$F$3997,3)</f>
        <v>2539</v>
      </c>
      <c r="Q2943" s="22" t="str">
        <f>VLOOKUP(A2943,[1]CustomerAddress!$A$1:$F$3997,4)</f>
        <v>NSW</v>
      </c>
      <c r="R2943" s="22" t="str">
        <f>VLOOKUP(A2943,[1]CustomerAddress!$A$1:$F$3997,5)</f>
        <v>Australia</v>
      </c>
      <c r="S2943" s="22">
        <f>VLOOKUP(A2943,[1]CustomerAddress!$A$1:$F$3997,6)</f>
        <v>5</v>
      </c>
      <c r="T2943" s="22" t="str">
        <f>VLOOKUP(A2943,Labels!$A$5:$I$3497,9)</f>
        <v>Very Loyal</v>
      </c>
    </row>
    <row r="2944" spans="1:20" s="22" customFormat="1" ht="15.75" customHeight="1" x14ac:dyDescent="0.25">
      <c r="A2944" s="23">
        <v>2943</v>
      </c>
      <c r="B2944" s="24" t="s">
        <v>2960</v>
      </c>
      <c r="D2944" s="24" t="s">
        <v>48</v>
      </c>
      <c r="E2944" s="23">
        <v>65</v>
      </c>
      <c r="F2944" s="25">
        <v>28865</v>
      </c>
      <c r="G2944" s="23">
        <f t="shared" ca="1" si="212"/>
        <v>42.265241675862498</v>
      </c>
      <c r="H2944" s="23" t="str">
        <f t="shared" ca="1" si="214"/>
        <v>41-50</v>
      </c>
      <c r="I2944" s="24" t="s">
        <v>209</v>
      </c>
      <c r="J2944" s="24" t="s">
        <v>61</v>
      </c>
      <c r="K2944" s="24" t="s">
        <v>66</v>
      </c>
      <c r="L2944" s="24" t="s">
        <v>44</v>
      </c>
      <c r="M2944" s="24" t="s">
        <v>57</v>
      </c>
      <c r="N2944" s="23">
        <v>17</v>
      </c>
      <c r="O2944" s="22" t="str">
        <f>VLOOKUP(A2944,[1]CustomerAddress!$A$1:$F$3997,2)</f>
        <v>7 Debs Park</v>
      </c>
      <c r="P2944" s="22">
        <f>VLOOKUP(A2944,[1]CustomerAddress!$A$1:$F$3997,3)</f>
        <v>4157</v>
      </c>
      <c r="Q2944" s="22" t="str">
        <f>VLOOKUP(A2944,[1]CustomerAddress!$A$1:$F$3997,4)</f>
        <v>QLD</v>
      </c>
      <c r="R2944" s="22" t="str">
        <f>VLOOKUP(A2944,[1]CustomerAddress!$A$1:$F$3997,5)</f>
        <v>Australia</v>
      </c>
      <c r="S2944" s="22">
        <f>VLOOKUP(A2944,[1]CustomerAddress!$A$1:$F$3997,6)</f>
        <v>3</v>
      </c>
      <c r="T2944" s="22" t="str">
        <f>VLOOKUP(A2944,Labels!$A$5:$I$3497,9)</f>
        <v>Losing Customer</v>
      </c>
    </row>
    <row r="2945" spans="1:20" s="22" customFormat="1" ht="15.75" customHeight="1" x14ac:dyDescent="0.25">
      <c r="A2945" s="23">
        <v>2944</v>
      </c>
      <c r="B2945" s="24" t="s">
        <v>4894</v>
      </c>
      <c r="C2945" s="24" t="s">
        <v>5467</v>
      </c>
      <c r="D2945" s="24" t="s">
        <v>48</v>
      </c>
      <c r="E2945" s="23">
        <v>45</v>
      </c>
      <c r="F2945" s="25">
        <v>28281</v>
      </c>
      <c r="G2945" s="23">
        <f t="shared" ca="1" si="212"/>
        <v>43.865241675862499</v>
      </c>
      <c r="H2945" s="23" t="str">
        <f t="shared" ca="1" si="214"/>
        <v>41-50</v>
      </c>
      <c r="I2945" s="24" t="s">
        <v>799</v>
      </c>
      <c r="J2945" s="24" t="s">
        <v>84</v>
      </c>
      <c r="K2945" s="24" t="s">
        <v>62</v>
      </c>
      <c r="L2945" s="24" t="s">
        <v>44</v>
      </c>
      <c r="M2945" s="24" t="s">
        <v>57</v>
      </c>
      <c r="N2945" s="23">
        <v>7</v>
      </c>
      <c r="O2945" s="22" t="str">
        <f>VLOOKUP(A2945,[1]CustomerAddress!$A$1:$F$3997,2)</f>
        <v>797 Orin Terrace</v>
      </c>
      <c r="P2945" s="22">
        <f>VLOOKUP(A2945,[1]CustomerAddress!$A$1:$F$3997,3)</f>
        <v>2119</v>
      </c>
      <c r="Q2945" s="22" t="str">
        <f>VLOOKUP(A2945,[1]CustomerAddress!$A$1:$F$3997,4)</f>
        <v>NSW</v>
      </c>
      <c r="R2945" s="22" t="str">
        <f>VLOOKUP(A2945,[1]CustomerAddress!$A$1:$F$3997,5)</f>
        <v>Australia</v>
      </c>
      <c r="S2945" s="22">
        <f>VLOOKUP(A2945,[1]CustomerAddress!$A$1:$F$3997,6)</f>
        <v>10</v>
      </c>
      <c r="T2945" s="22" t="str">
        <f>VLOOKUP(A2945,Labels!$A$5:$I$3497,9)</f>
        <v>Late Bloomer</v>
      </c>
    </row>
    <row r="2946" spans="1:20" s="22" customFormat="1" ht="15.75" customHeight="1" x14ac:dyDescent="0.25">
      <c r="A2946" s="23">
        <v>2945</v>
      </c>
      <c r="B2946" s="24" t="s">
        <v>5468</v>
      </c>
      <c r="D2946" s="24" t="s">
        <v>48</v>
      </c>
      <c r="E2946" s="23">
        <v>79</v>
      </c>
      <c r="F2946" s="25">
        <v>26445</v>
      </c>
      <c r="G2946" s="23">
        <f t="shared" ca="1" si="212"/>
        <v>48.895378662163871</v>
      </c>
      <c r="H2946" s="23" t="str">
        <f t="shared" ca="1" si="214"/>
        <v>41-50</v>
      </c>
      <c r="I2946" s="24" t="s">
        <v>311</v>
      </c>
      <c r="J2946" s="24" t="s">
        <v>61</v>
      </c>
      <c r="K2946" s="24" t="s">
        <v>43</v>
      </c>
      <c r="L2946" s="24" t="s">
        <v>44</v>
      </c>
      <c r="M2946" s="24" t="s">
        <v>57</v>
      </c>
      <c r="N2946" s="23">
        <v>18</v>
      </c>
      <c r="O2946" s="22" t="str">
        <f>VLOOKUP(A2946,[1]CustomerAddress!$A$1:$F$3997,2)</f>
        <v>978 Dennis Way</v>
      </c>
      <c r="P2946" s="22">
        <f>VLOOKUP(A2946,[1]CustomerAddress!$A$1:$F$3997,3)</f>
        <v>2233</v>
      </c>
      <c r="Q2946" s="22" t="str">
        <f>VLOOKUP(A2946,[1]CustomerAddress!$A$1:$F$3997,4)</f>
        <v>NSW</v>
      </c>
      <c r="R2946" s="22" t="str">
        <f>VLOOKUP(A2946,[1]CustomerAddress!$A$1:$F$3997,5)</f>
        <v>Australia</v>
      </c>
      <c r="S2946" s="22">
        <f>VLOOKUP(A2946,[1]CustomerAddress!$A$1:$F$3997,6)</f>
        <v>9</v>
      </c>
      <c r="T2946" s="22" t="str">
        <f>VLOOKUP(A2946,Labels!$A$5:$I$3497,9)</f>
        <v>Almost Lost Customer</v>
      </c>
    </row>
    <row r="2947" spans="1:20" s="22" customFormat="1" ht="15.75" customHeight="1" x14ac:dyDescent="0.25">
      <c r="A2947" s="23">
        <v>2946</v>
      </c>
      <c r="B2947" s="24" t="s">
        <v>2450</v>
      </c>
      <c r="C2947" s="24" t="s">
        <v>5469</v>
      </c>
      <c r="D2947" s="24" t="s">
        <v>48</v>
      </c>
      <c r="E2947" s="23">
        <v>14</v>
      </c>
      <c r="F2947" s="25">
        <v>33198</v>
      </c>
      <c r="G2947" s="23">
        <f t="shared" ca="1" si="212"/>
        <v>30.394008799150171</v>
      </c>
      <c r="H2947" s="23" t="str">
        <f t="shared" ca="1" si="214"/>
        <v>31-40</v>
      </c>
      <c r="J2947" s="24" t="s">
        <v>54</v>
      </c>
      <c r="K2947" s="24" t="s">
        <v>43</v>
      </c>
      <c r="L2947" s="24" t="s">
        <v>44</v>
      </c>
      <c r="M2947" s="24" t="s">
        <v>45</v>
      </c>
      <c r="N2947" s="23">
        <v>7</v>
      </c>
      <c r="O2947" s="22" t="str">
        <f>VLOOKUP(A2947,[1]CustomerAddress!$A$1:$F$3997,2)</f>
        <v>4 Glendale Crossing</v>
      </c>
      <c r="P2947" s="22">
        <f>VLOOKUP(A2947,[1]CustomerAddress!$A$1:$F$3997,3)</f>
        <v>3148</v>
      </c>
      <c r="Q2947" s="22" t="str">
        <f>VLOOKUP(A2947,[1]CustomerAddress!$A$1:$F$3997,4)</f>
        <v>VIC</v>
      </c>
      <c r="R2947" s="22" t="str">
        <f>VLOOKUP(A2947,[1]CustomerAddress!$A$1:$F$3997,5)</f>
        <v>Australia</v>
      </c>
      <c r="S2947" s="22">
        <f>VLOOKUP(A2947,[1]CustomerAddress!$A$1:$F$3997,6)</f>
        <v>10</v>
      </c>
      <c r="T2947" s="22" t="str">
        <f>VLOOKUP(A2947,Labels!$A$5:$I$3497,9)</f>
        <v>Potential Customer</v>
      </c>
    </row>
    <row r="2948" spans="1:20" s="22" customFormat="1" ht="15.75" customHeight="1" x14ac:dyDescent="0.25">
      <c r="A2948" s="23">
        <v>2947</v>
      </c>
      <c r="B2948" s="24" t="s">
        <v>2220</v>
      </c>
      <c r="C2948" s="24" t="s">
        <v>5470</v>
      </c>
      <c r="D2948" s="24" t="s">
        <v>48</v>
      </c>
      <c r="E2948" s="23">
        <v>75</v>
      </c>
      <c r="F2948" s="25">
        <v>28411</v>
      </c>
      <c r="G2948" s="23">
        <f t="shared" ca="1" si="212"/>
        <v>43.509077292300859</v>
      </c>
      <c r="H2948" s="23" t="str">
        <f t="shared" ca="1" si="214"/>
        <v>41-50</v>
      </c>
      <c r="J2948" s="24" t="s">
        <v>84</v>
      </c>
      <c r="K2948" s="24" t="s">
        <v>43</v>
      </c>
      <c r="L2948" s="24" t="s">
        <v>44</v>
      </c>
      <c r="M2948" s="24" t="s">
        <v>57</v>
      </c>
      <c r="N2948" s="23">
        <v>11</v>
      </c>
      <c r="O2948" s="22" t="str">
        <f>VLOOKUP(A2948,[1]CustomerAddress!$A$1:$F$3997,2)</f>
        <v>64107 Little Fleur Trail</v>
      </c>
      <c r="P2948" s="22">
        <f>VLOOKUP(A2948,[1]CustomerAddress!$A$1:$F$3997,3)</f>
        <v>4211</v>
      </c>
      <c r="Q2948" s="22" t="str">
        <f>VLOOKUP(A2948,[1]CustomerAddress!$A$1:$F$3997,4)</f>
        <v>QLD</v>
      </c>
      <c r="R2948" s="22" t="str">
        <f>VLOOKUP(A2948,[1]CustomerAddress!$A$1:$F$3997,5)</f>
        <v>Australia</v>
      </c>
      <c r="S2948" s="22">
        <f>VLOOKUP(A2948,[1]CustomerAddress!$A$1:$F$3997,6)</f>
        <v>3</v>
      </c>
      <c r="T2948" s="22" t="str">
        <f>VLOOKUP(A2948,Labels!$A$5:$I$3497,9)</f>
        <v>Becoming Loyal</v>
      </c>
    </row>
    <row r="2949" spans="1:20" s="22" customFormat="1" ht="15.75" customHeight="1" x14ac:dyDescent="0.25">
      <c r="A2949" s="23">
        <v>2948</v>
      </c>
      <c r="B2949" s="24" t="s">
        <v>5471</v>
      </c>
      <c r="C2949" s="24" t="s">
        <v>5472</v>
      </c>
      <c r="D2949" s="24" t="s">
        <v>48</v>
      </c>
      <c r="E2949" s="23">
        <v>23</v>
      </c>
      <c r="F2949" s="25">
        <v>35447</v>
      </c>
      <c r="G2949" s="23">
        <f t="shared" ca="1" si="212"/>
        <v>24.232364963533733</v>
      </c>
      <c r="H2949" s="23" t="str">
        <f t="shared" ca="1" si="214"/>
        <v>21-30</v>
      </c>
      <c r="I2949" s="24" t="s">
        <v>274</v>
      </c>
      <c r="J2949" s="24" t="s">
        <v>84</v>
      </c>
      <c r="K2949" s="24" t="s">
        <v>43</v>
      </c>
      <c r="L2949" s="24" t="s">
        <v>44</v>
      </c>
      <c r="M2949" s="24" t="s">
        <v>45</v>
      </c>
      <c r="N2949" s="23">
        <v>2</v>
      </c>
      <c r="O2949" s="22" t="str">
        <f>VLOOKUP(A2949,[1]CustomerAddress!$A$1:$F$3997,2)</f>
        <v>68473 Leroy Avenue</v>
      </c>
      <c r="P2949" s="22">
        <f>VLOOKUP(A2949,[1]CustomerAddress!$A$1:$F$3997,3)</f>
        <v>4105</v>
      </c>
      <c r="Q2949" s="22" t="str">
        <f>VLOOKUP(A2949,[1]CustomerAddress!$A$1:$F$3997,4)</f>
        <v>QLD</v>
      </c>
      <c r="R2949" s="22" t="str">
        <f>VLOOKUP(A2949,[1]CustomerAddress!$A$1:$F$3997,5)</f>
        <v>Australia</v>
      </c>
      <c r="S2949" s="22">
        <f>VLOOKUP(A2949,[1]CustomerAddress!$A$1:$F$3997,6)</f>
        <v>9</v>
      </c>
      <c r="T2949" s="22" t="str">
        <f>VLOOKUP(A2949,Labels!$A$5:$I$3497,9)</f>
        <v>Evasive Customer</v>
      </c>
    </row>
    <row r="2950" spans="1:20" s="22" customFormat="1" ht="15.75" customHeight="1" x14ac:dyDescent="0.25">
      <c r="A2950" s="23">
        <v>2949</v>
      </c>
      <c r="B2950" s="24" t="s">
        <v>5473</v>
      </c>
      <c r="C2950" s="24" t="s">
        <v>5474</v>
      </c>
      <c r="D2950" s="24" t="s">
        <v>40</v>
      </c>
      <c r="E2950" s="23">
        <v>68</v>
      </c>
      <c r="F2950" s="25">
        <v>28389</v>
      </c>
      <c r="G2950" s="23">
        <f t="shared" ca="1" si="212"/>
        <v>43.569351264903595</v>
      </c>
      <c r="H2950" s="23" t="str">
        <f t="shared" ca="1" si="214"/>
        <v>41-50</v>
      </c>
      <c r="J2950" s="24" t="s">
        <v>138</v>
      </c>
      <c r="K2950" s="24" t="s">
        <v>43</v>
      </c>
      <c r="L2950" s="24" t="s">
        <v>44</v>
      </c>
      <c r="M2950" s="24" t="s">
        <v>57</v>
      </c>
      <c r="N2950" s="23">
        <v>17</v>
      </c>
      <c r="O2950" s="22" t="str">
        <f>VLOOKUP(A2950,[1]CustomerAddress!$A$1:$F$3997,2)</f>
        <v>321 Muir Crossing</v>
      </c>
      <c r="P2950" s="22">
        <f>VLOOKUP(A2950,[1]CustomerAddress!$A$1:$F$3997,3)</f>
        <v>3175</v>
      </c>
      <c r="Q2950" s="22" t="str">
        <f>VLOOKUP(A2950,[1]CustomerAddress!$A$1:$F$3997,4)</f>
        <v>VIC</v>
      </c>
      <c r="R2950" s="22" t="str">
        <f>VLOOKUP(A2950,[1]CustomerAddress!$A$1:$F$3997,5)</f>
        <v>Australia</v>
      </c>
      <c r="S2950" s="22">
        <f>VLOOKUP(A2950,[1]CustomerAddress!$A$1:$F$3997,6)</f>
        <v>5</v>
      </c>
      <c r="T2950" s="22" t="str">
        <f>VLOOKUP(A2950,Labels!$A$5:$I$3497,9)</f>
        <v>Recent Customer</v>
      </c>
    </row>
    <row r="2951" spans="1:20" s="22" customFormat="1" ht="15.75" customHeight="1" x14ac:dyDescent="0.25">
      <c r="A2951" s="23">
        <v>2950</v>
      </c>
      <c r="B2951" s="24" t="s">
        <v>5475</v>
      </c>
      <c r="C2951" s="24" t="s">
        <v>5476</v>
      </c>
      <c r="D2951" s="24" t="s">
        <v>48</v>
      </c>
      <c r="E2951" s="23">
        <v>19</v>
      </c>
      <c r="F2951" s="25">
        <v>20100</v>
      </c>
      <c r="G2951" s="23">
        <f t="shared" ca="1" si="212"/>
        <v>66.278940305999484</v>
      </c>
      <c r="H2951" s="23" t="str">
        <f t="shared" ca="1" si="214"/>
        <v>61-70</v>
      </c>
      <c r="I2951" s="24" t="s">
        <v>2544</v>
      </c>
      <c r="J2951" s="24" t="s">
        <v>50</v>
      </c>
      <c r="K2951" s="24" t="s">
        <v>43</v>
      </c>
      <c r="L2951" s="24" t="s">
        <v>44</v>
      </c>
      <c r="M2951" s="24" t="s">
        <v>45</v>
      </c>
      <c r="N2951" s="23">
        <v>10</v>
      </c>
      <c r="O2951" s="22" t="str">
        <f>VLOOKUP(A2951,[1]CustomerAddress!$A$1:$F$3997,2)</f>
        <v>984 Hoepker Court</v>
      </c>
      <c r="P2951" s="22">
        <f>VLOOKUP(A2951,[1]CustomerAddress!$A$1:$F$3997,3)</f>
        <v>3064</v>
      </c>
      <c r="Q2951" s="22" t="str">
        <f>VLOOKUP(A2951,[1]CustomerAddress!$A$1:$F$3997,4)</f>
        <v>VIC</v>
      </c>
      <c r="R2951" s="22" t="str">
        <f>VLOOKUP(A2951,[1]CustomerAddress!$A$1:$F$3997,5)</f>
        <v>Australia</v>
      </c>
      <c r="S2951" s="22">
        <f>VLOOKUP(A2951,[1]CustomerAddress!$A$1:$F$3997,6)</f>
        <v>6</v>
      </c>
      <c r="T2951" s="22" t="str">
        <f>VLOOKUP(A2951,Labels!$A$5:$I$3497,9)</f>
        <v>Almost Lost Customer</v>
      </c>
    </row>
    <row r="2952" spans="1:20" s="22" customFormat="1" ht="15.75" customHeight="1" x14ac:dyDescent="0.25">
      <c r="A2952" s="23">
        <v>2951</v>
      </c>
      <c r="B2952" s="24" t="s">
        <v>5477</v>
      </c>
      <c r="C2952" s="24" t="s">
        <v>5478</v>
      </c>
      <c r="D2952" s="24" t="s">
        <v>48</v>
      </c>
      <c r="E2952" s="23">
        <v>13</v>
      </c>
      <c r="F2952" s="25">
        <v>28393</v>
      </c>
      <c r="G2952" s="23">
        <f t="shared" ca="1" si="212"/>
        <v>43.558392360794009</v>
      </c>
      <c r="H2952" s="23" t="str">
        <f t="shared" ca="1" si="214"/>
        <v>41-50</v>
      </c>
      <c r="I2952" s="24" t="s">
        <v>308</v>
      </c>
      <c r="J2952" s="24" t="s">
        <v>50</v>
      </c>
      <c r="K2952" s="24" t="s">
        <v>66</v>
      </c>
      <c r="L2952" s="24" t="s">
        <v>44</v>
      </c>
      <c r="M2952" s="24" t="s">
        <v>57</v>
      </c>
      <c r="N2952" s="23">
        <v>12</v>
      </c>
      <c r="O2952" s="22" t="str">
        <f>VLOOKUP(A2952,[1]CustomerAddress!$A$1:$F$3997,2)</f>
        <v>24 Green Parkway</v>
      </c>
      <c r="P2952" s="22">
        <f>VLOOKUP(A2952,[1]CustomerAddress!$A$1:$F$3997,3)</f>
        <v>3437</v>
      </c>
      <c r="Q2952" s="22" t="str">
        <f>VLOOKUP(A2952,[1]CustomerAddress!$A$1:$F$3997,4)</f>
        <v>VIC</v>
      </c>
      <c r="R2952" s="22" t="str">
        <f>VLOOKUP(A2952,[1]CustomerAddress!$A$1:$F$3997,5)</f>
        <v>Australia</v>
      </c>
      <c r="S2952" s="22">
        <f>VLOOKUP(A2952,[1]CustomerAddress!$A$1:$F$3997,6)</f>
        <v>8</v>
      </c>
      <c r="T2952" s="22" t="str">
        <f>VLOOKUP(A2952,Labels!$A$5:$I$3497,9)</f>
        <v>Losing Customer</v>
      </c>
    </row>
    <row r="2953" spans="1:20" s="22" customFormat="1" ht="15.75" customHeight="1" x14ac:dyDescent="0.25">
      <c r="A2953" s="23">
        <v>2952</v>
      </c>
      <c r="B2953" s="24" t="s">
        <v>5479</v>
      </c>
      <c r="C2953" s="24" t="s">
        <v>5480</v>
      </c>
      <c r="D2953" s="24" t="s">
        <v>40</v>
      </c>
      <c r="E2953" s="23">
        <v>28</v>
      </c>
      <c r="F2953" s="25">
        <v>27509</v>
      </c>
      <c r="G2953" s="23">
        <f t="shared" ca="1" si="212"/>
        <v>45.980310169013187</v>
      </c>
      <c r="H2953" s="23" t="str">
        <f t="shared" ca="1" si="214"/>
        <v>41-50</v>
      </c>
      <c r="I2953" s="24" t="s">
        <v>404</v>
      </c>
      <c r="J2953" s="24" t="s">
        <v>84</v>
      </c>
      <c r="K2953" s="24" t="s">
        <v>66</v>
      </c>
      <c r="L2953" s="24" t="s">
        <v>44</v>
      </c>
      <c r="M2953" s="24" t="s">
        <v>45</v>
      </c>
      <c r="N2953" s="23">
        <v>16</v>
      </c>
      <c r="O2953" s="22" t="str">
        <f>VLOOKUP(A2953,[1]CustomerAddress!$A$1:$F$3997,2)</f>
        <v>10 Kensington Avenue</v>
      </c>
      <c r="P2953" s="22">
        <f>VLOOKUP(A2953,[1]CustomerAddress!$A$1:$F$3997,3)</f>
        <v>2117</v>
      </c>
      <c r="Q2953" s="22" t="str">
        <f>VLOOKUP(A2953,[1]CustomerAddress!$A$1:$F$3997,4)</f>
        <v>NSW</v>
      </c>
      <c r="R2953" s="22" t="str">
        <f>VLOOKUP(A2953,[1]CustomerAddress!$A$1:$F$3997,5)</f>
        <v>Australia</v>
      </c>
      <c r="S2953" s="22">
        <f>VLOOKUP(A2953,[1]CustomerAddress!$A$1:$F$3997,6)</f>
        <v>10</v>
      </c>
      <c r="T2953" s="22" t="str">
        <f>VLOOKUP(A2953,Labels!$A$5:$I$3497,9)</f>
        <v>Late Bloomer</v>
      </c>
    </row>
    <row r="2954" spans="1:20" s="22" customFormat="1" ht="15.75" customHeight="1" x14ac:dyDescent="0.25">
      <c r="A2954" s="23">
        <v>2953</v>
      </c>
      <c r="B2954" s="24" t="s">
        <v>5481</v>
      </c>
      <c r="C2954" s="24" t="s">
        <v>5482</v>
      </c>
      <c r="D2954" s="24" t="s">
        <v>48</v>
      </c>
      <c r="E2954" s="23">
        <v>45</v>
      </c>
      <c r="F2954" s="25">
        <v>26598</v>
      </c>
      <c r="G2954" s="23">
        <f t="shared" ca="1" si="212"/>
        <v>48.476200579972087</v>
      </c>
      <c r="H2954" s="23" t="str">
        <f t="shared" ca="1" si="214"/>
        <v>41-50</v>
      </c>
      <c r="I2954" s="24" t="s">
        <v>53</v>
      </c>
      <c r="J2954" s="24" t="s">
        <v>42</v>
      </c>
      <c r="K2954" s="24" t="s">
        <v>66</v>
      </c>
      <c r="L2954" s="24" t="s">
        <v>44</v>
      </c>
      <c r="M2954" s="24" t="s">
        <v>45</v>
      </c>
      <c r="N2954" s="23">
        <v>8</v>
      </c>
      <c r="O2954" s="22" t="str">
        <f>VLOOKUP(A2954,[1]CustomerAddress!$A$1:$F$3997,2)</f>
        <v>75848 Ohio Lane</v>
      </c>
      <c r="P2954" s="22">
        <f>VLOOKUP(A2954,[1]CustomerAddress!$A$1:$F$3997,3)</f>
        <v>3037</v>
      </c>
      <c r="Q2954" s="22" t="str">
        <f>VLOOKUP(A2954,[1]CustomerAddress!$A$1:$F$3997,4)</f>
        <v>VIC</v>
      </c>
      <c r="R2954" s="22" t="str">
        <f>VLOOKUP(A2954,[1]CustomerAddress!$A$1:$F$3997,5)</f>
        <v>Australia</v>
      </c>
      <c r="S2954" s="22">
        <f>VLOOKUP(A2954,[1]CustomerAddress!$A$1:$F$3997,6)</f>
        <v>7</v>
      </c>
      <c r="T2954" s="22" t="str">
        <f>VLOOKUP(A2954,Labels!$A$5:$I$3497,9)</f>
        <v>High Risk Customer</v>
      </c>
    </row>
    <row r="2955" spans="1:20" s="22" customFormat="1" ht="15.75" customHeight="1" x14ac:dyDescent="0.25">
      <c r="A2955" s="23">
        <v>2954</v>
      </c>
      <c r="B2955" s="24" t="s">
        <v>5483</v>
      </c>
      <c r="C2955" s="24" t="s">
        <v>5484</v>
      </c>
      <c r="D2955" s="24" t="s">
        <v>40</v>
      </c>
      <c r="E2955" s="23">
        <v>23</v>
      </c>
      <c r="F2955" s="25">
        <v>27112</v>
      </c>
      <c r="G2955" s="23">
        <f t="shared" ca="1" si="212"/>
        <v>47.067981401889895</v>
      </c>
      <c r="H2955" s="23" t="str">
        <f t="shared" ca="1" si="214"/>
        <v>41-50</v>
      </c>
      <c r="I2955" s="24" t="s">
        <v>480</v>
      </c>
      <c r="J2955" s="24" t="s">
        <v>42</v>
      </c>
      <c r="K2955" s="24" t="s">
        <v>43</v>
      </c>
      <c r="L2955" s="24" t="s">
        <v>44</v>
      </c>
      <c r="M2955" s="24" t="s">
        <v>57</v>
      </c>
      <c r="N2955" s="23">
        <v>16</v>
      </c>
      <c r="O2955" s="22" t="str">
        <f>VLOOKUP(A2955,[1]CustomerAddress!$A$1:$F$3997,2)</f>
        <v>3 New Castle Terrace</v>
      </c>
      <c r="P2955" s="22">
        <f>VLOOKUP(A2955,[1]CustomerAddress!$A$1:$F$3997,3)</f>
        <v>3032</v>
      </c>
      <c r="Q2955" s="22" t="str">
        <f>VLOOKUP(A2955,[1]CustomerAddress!$A$1:$F$3997,4)</f>
        <v>VIC</v>
      </c>
      <c r="R2955" s="22" t="str">
        <f>VLOOKUP(A2955,[1]CustomerAddress!$A$1:$F$3997,5)</f>
        <v>Australia</v>
      </c>
      <c r="S2955" s="22">
        <f>VLOOKUP(A2955,[1]CustomerAddress!$A$1:$F$3997,6)</f>
        <v>8</v>
      </c>
      <c r="T2955" s="22" t="str">
        <f>VLOOKUP(A2955,Labels!$A$5:$I$3497,9)</f>
        <v>Becoming Loyal</v>
      </c>
    </row>
    <row r="2956" spans="1:20" s="22" customFormat="1" ht="15.75" customHeight="1" x14ac:dyDescent="0.25">
      <c r="A2956" s="23">
        <v>2955</v>
      </c>
      <c r="B2956" s="24" t="s">
        <v>1474</v>
      </c>
      <c r="C2956" s="24" t="s">
        <v>5485</v>
      </c>
      <c r="D2956" s="24" t="s">
        <v>48</v>
      </c>
      <c r="E2956" s="23">
        <v>74</v>
      </c>
      <c r="F2956" s="25">
        <v>32951</v>
      </c>
      <c r="G2956" s="23">
        <f t="shared" ca="1" si="212"/>
        <v>31.070721127917295</v>
      </c>
      <c r="H2956" s="23" t="str">
        <f t="shared" ca="1" si="214"/>
        <v>31-40</v>
      </c>
      <c r="I2956" s="24" t="s">
        <v>308</v>
      </c>
      <c r="J2956" s="24" t="s">
        <v>50</v>
      </c>
      <c r="K2956" s="24" t="s">
        <v>66</v>
      </c>
      <c r="L2956" s="24" t="s">
        <v>44</v>
      </c>
      <c r="M2956" s="24" t="s">
        <v>57</v>
      </c>
      <c r="N2956" s="23">
        <v>13</v>
      </c>
      <c r="O2956" s="22" t="str">
        <f>VLOOKUP(A2956,[1]CustomerAddress!$A$1:$F$3997,2)</f>
        <v>7 Blue Bill Park Lane</v>
      </c>
      <c r="P2956" s="22">
        <f>VLOOKUP(A2956,[1]CustomerAddress!$A$1:$F$3997,3)</f>
        <v>2765</v>
      </c>
      <c r="Q2956" s="22" t="str">
        <f>VLOOKUP(A2956,[1]CustomerAddress!$A$1:$F$3997,4)</f>
        <v>NSW</v>
      </c>
      <c r="R2956" s="22" t="str">
        <f>VLOOKUP(A2956,[1]CustomerAddress!$A$1:$F$3997,5)</f>
        <v>Australia</v>
      </c>
      <c r="S2956" s="22">
        <f>VLOOKUP(A2956,[1]CustomerAddress!$A$1:$F$3997,6)</f>
        <v>9</v>
      </c>
      <c r="T2956" s="22" t="str">
        <f>VLOOKUP(A2956,Labels!$A$5:$I$3497,9)</f>
        <v>Recent Customer</v>
      </c>
    </row>
    <row r="2957" spans="1:20" s="22" customFormat="1" ht="15.75" customHeight="1" x14ac:dyDescent="0.25">
      <c r="A2957" s="23">
        <v>2956</v>
      </c>
      <c r="B2957" s="24" t="s">
        <v>4225</v>
      </c>
      <c r="C2957" s="24" t="s">
        <v>5486</v>
      </c>
      <c r="D2957" s="24" t="s">
        <v>48</v>
      </c>
      <c r="E2957" s="23">
        <v>17</v>
      </c>
      <c r="F2957" s="25">
        <v>21900</v>
      </c>
      <c r="G2957" s="23">
        <f t="shared" ca="1" si="212"/>
        <v>61.347433456684421</v>
      </c>
      <c r="H2957" s="23" t="str">
        <f t="shared" ca="1" si="214"/>
        <v>61-70</v>
      </c>
      <c r="I2957" s="24" t="s">
        <v>292</v>
      </c>
      <c r="J2957" s="24" t="s">
        <v>138</v>
      </c>
      <c r="K2957" s="24" t="s">
        <v>43</v>
      </c>
      <c r="L2957" s="24" t="s">
        <v>44</v>
      </c>
      <c r="M2957" s="24" t="s">
        <v>45</v>
      </c>
      <c r="N2957" s="23">
        <v>19</v>
      </c>
      <c r="O2957" s="22" t="str">
        <f>VLOOKUP(A2957,[1]CustomerAddress!$A$1:$F$3997,2)</f>
        <v>8007 Dawn Terrace</v>
      </c>
      <c r="P2957" s="22">
        <f>VLOOKUP(A2957,[1]CustomerAddress!$A$1:$F$3997,3)</f>
        <v>2166</v>
      </c>
      <c r="Q2957" s="22" t="str">
        <f>VLOOKUP(A2957,[1]CustomerAddress!$A$1:$F$3997,4)</f>
        <v>NSW</v>
      </c>
      <c r="R2957" s="22" t="str">
        <f>VLOOKUP(A2957,[1]CustomerAddress!$A$1:$F$3997,5)</f>
        <v>Australia</v>
      </c>
      <c r="S2957" s="22">
        <f>VLOOKUP(A2957,[1]CustomerAddress!$A$1:$F$3997,6)</f>
        <v>9</v>
      </c>
      <c r="T2957" s="22" t="str">
        <f>VLOOKUP(A2957,Labels!$A$5:$I$3497,9)</f>
        <v>Almost Lost Customer</v>
      </c>
    </row>
    <row r="2958" spans="1:20" s="22" customFormat="1" ht="15.75" customHeight="1" x14ac:dyDescent="0.25">
      <c r="A2958" s="23">
        <v>2957</v>
      </c>
      <c r="B2958" s="24" t="s">
        <v>5487</v>
      </c>
      <c r="C2958" s="24" t="s">
        <v>134</v>
      </c>
      <c r="D2958" s="24" t="s">
        <v>48</v>
      </c>
      <c r="E2958" s="23">
        <v>66</v>
      </c>
      <c r="F2958" s="25">
        <v>25528</v>
      </c>
      <c r="G2958" s="23">
        <f t="shared" ca="1" si="212"/>
        <v>51.407707429287157</v>
      </c>
      <c r="H2958" s="23" t="str">
        <f t="shared" ca="1" si="214"/>
        <v>51-60</v>
      </c>
      <c r="I2958" s="24" t="s">
        <v>157</v>
      </c>
      <c r="J2958" s="24" t="s">
        <v>42</v>
      </c>
      <c r="K2958" s="24" t="s">
        <v>62</v>
      </c>
      <c r="L2958" s="24" t="s">
        <v>44</v>
      </c>
      <c r="M2958" s="24" t="s">
        <v>57</v>
      </c>
      <c r="N2958" s="23">
        <v>11</v>
      </c>
      <c r="O2958" s="22" t="str">
        <f>VLOOKUP(A2958,[1]CustomerAddress!$A$1:$F$3997,2)</f>
        <v>02555 Sloan Way</v>
      </c>
      <c r="P2958" s="22">
        <f>VLOOKUP(A2958,[1]CustomerAddress!$A$1:$F$3997,3)</f>
        <v>2259</v>
      </c>
      <c r="Q2958" s="22" t="str">
        <f>VLOOKUP(A2958,[1]CustomerAddress!$A$1:$F$3997,4)</f>
        <v>NSW</v>
      </c>
      <c r="R2958" s="22" t="str">
        <f>VLOOKUP(A2958,[1]CustomerAddress!$A$1:$F$3997,5)</f>
        <v>Australia</v>
      </c>
      <c r="S2958" s="22">
        <f>VLOOKUP(A2958,[1]CustomerAddress!$A$1:$F$3997,6)</f>
        <v>8</v>
      </c>
      <c r="T2958" s="22" t="str">
        <f>VLOOKUP(A2958,Labels!$A$5:$I$3497,9)</f>
        <v>Evasive Customer</v>
      </c>
    </row>
    <row r="2959" spans="1:20" s="22" customFormat="1" ht="15.75" customHeight="1" x14ac:dyDescent="0.25">
      <c r="A2959" s="23">
        <v>2958</v>
      </c>
      <c r="B2959" s="24" t="s">
        <v>4711</v>
      </c>
      <c r="C2959" s="24" t="s">
        <v>5488</v>
      </c>
      <c r="D2959" s="24" t="s">
        <v>48</v>
      </c>
      <c r="E2959" s="23">
        <v>10</v>
      </c>
      <c r="F2959" s="25">
        <v>27721</v>
      </c>
      <c r="G2959" s="23">
        <f t="shared" ca="1" si="212"/>
        <v>45.399488251204964</v>
      </c>
      <c r="H2959" s="23" t="str">
        <f t="shared" ca="1" si="214"/>
        <v>41-50</v>
      </c>
      <c r="I2959" s="24" t="s">
        <v>1184</v>
      </c>
      <c r="J2959" s="24" t="s">
        <v>84</v>
      </c>
      <c r="K2959" s="24" t="s">
        <v>62</v>
      </c>
      <c r="L2959" s="24" t="s">
        <v>44</v>
      </c>
      <c r="M2959" s="24" t="s">
        <v>45</v>
      </c>
      <c r="N2959" s="23">
        <v>14</v>
      </c>
      <c r="O2959" s="22" t="str">
        <f>VLOOKUP(A2959,[1]CustomerAddress!$A$1:$F$3997,2)</f>
        <v>337 Brentwood Pass</v>
      </c>
      <c r="P2959" s="22">
        <f>VLOOKUP(A2959,[1]CustomerAddress!$A$1:$F$3997,3)</f>
        <v>2529</v>
      </c>
      <c r="Q2959" s="22" t="str">
        <f>VLOOKUP(A2959,[1]CustomerAddress!$A$1:$F$3997,4)</f>
        <v>NSW</v>
      </c>
      <c r="R2959" s="22" t="str">
        <f>VLOOKUP(A2959,[1]CustomerAddress!$A$1:$F$3997,5)</f>
        <v>Australia</v>
      </c>
      <c r="S2959" s="22">
        <f>VLOOKUP(A2959,[1]CustomerAddress!$A$1:$F$3997,6)</f>
        <v>8</v>
      </c>
      <c r="T2959" s="22" t="str">
        <f>VLOOKUP(A2959,Labels!$A$5:$I$3497,9)</f>
        <v>Becoming Loyal</v>
      </c>
    </row>
    <row r="2960" spans="1:20" s="22" customFormat="1" ht="15.75" customHeight="1" x14ac:dyDescent="0.25">
      <c r="A2960" s="23">
        <v>2959</v>
      </c>
      <c r="B2960" s="24" t="s">
        <v>17</v>
      </c>
      <c r="C2960" s="24" t="s">
        <v>5489</v>
      </c>
      <c r="D2960" s="24" t="s">
        <v>40</v>
      </c>
      <c r="E2960" s="23">
        <v>1</v>
      </c>
      <c r="F2960" s="25">
        <v>19686</v>
      </c>
      <c r="G2960" s="23">
        <f t="shared" ca="1" si="212"/>
        <v>67.413186881341957</v>
      </c>
      <c r="H2960" s="23" t="str">
        <f t="shared" ca="1" si="214"/>
        <v>61-70</v>
      </c>
      <c r="I2960" s="24" t="s">
        <v>186</v>
      </c>
      <c r="J2960" s="24" t="s">
        <v>42</v>
      </c>
      <c r="K2960" s="24" t="s">
        <v>43</v>
      </c>
      <c r="L2960" s="24" t="s">
        <v>44</v>
      </c>
      <c r="M2960" s="24" t="s">
        <v>45</v>
      </c>
      <c r="N2960" s="23">
        <v>11</v>
      </c>
      <c r="O2960" s="22" t="str">
        <f>VLOOKUP(A2960,[1]CustomerAddress!$A$1:$F$3997,2)</f>
        <v>4052 Katie Court</v>
      </c>
      <c r="P2960" s="22">
        <f>VLOOKUP(A2960,[1]CustomerAddress!$A$1:$F$3997,3)</f>
        <v>4300</v>
      </c>
      <c r="Q2960" s="22" t="str">
        <f>VLOOKUP(A2960,[1]CustomerAddress!$A$1:$F$3997,4)</f>
        <v>QLD</v>
      </c>
      <c r="R2960" s="22" t="str">
        <f>VLOOKUP(A2960,[1]CustomerAddress!$A$1:$F$3997,5)</f>
        <v>Australia</v>
      </c>
      <c r="S2960" s="22">
        <f>VLOOKUP(A2960,[1]CustomerAddress!$A$1:$F$3997,6)</f>
        <v>5</v>
      </c>
      <c r="T2960" s="22" t="str">
        <f>VLOOKUP(A2960,Labels!$A$5:$I$3497,9)</f>
        <v>Evasive Customer</v>
      </c>
    </row>
    <row r="2961" spans="1:20" s="22" customFormat="1" ht="15.75" customHeight="1" x14ac:dyDescent="0.25">
      <c r="A2961" s="23">
        <v>2960</v>
      </c>
      <c r="B2961" s="24" t="s">
        <v>5490</v>
      </c>
      <c r="C2961" s="24" t="s">
        <v>5491</v>
      </c>
      <c r="D2961" s="24" t="s">
        <v>40</v>
      </c>
      <c r="E2961" s="23">
        <v>6</v>
      </c>
      <c r="F2961" s="25">
        <v>27957</v>
      </c>
      <c r="G2961" s="23">
        <f t="shared" ca="1" si="212"/>
        <v>44.752912908739212</v>
      </c>
      <c r="H2961" s="23" t="str">
        <f t="shared" ca="1" si="214"/>
        <v>41-50</v>
      </c>
      <c r="I2961" s="24" t="s">
        <v>550</v>
      </c>
      <c r="J2961" s="24" t="s">
        <v>54</v>
      </c>
      <c r="K2961" s="24" t="s">
        <v>43</v>
      </c>
      <c r="L2961" s="24" t="s">
        <v>44</v>
      </c>
      <c r="M2961" s="24" t="s">
        <v>45</v>
      </c>
      <c r="N2961" s="23">
        <v>16</v>
      </c>
      <c r="O2961" s="22" t="str">
        <f>VLOOKUP(A2961,[1]CustomerAddress!$A$1:$F$3997,2)</f>
        <v>3 Comanche Court</v>
      </c>
      <c r="P2961" s="22">
        <f>VLOOKUP(A2961,[1]CustomerAddress!$A$1:$F$3997,3)</f>
        <v>2537</v>
      </c>
      <c r="Q2961" s="22" t="str">
        <f>VLOOKUP(A2961,[1]CustomerAddress!$A$1:$F$3997,4)</f>
        <v>NSW</v>
      </c>
      <c r="R2961" s="22" t="str">
        <f>VLOOKUP(A2961,[1]CustomerAddress!$A$1:$F$3997,5)</f>
        <v>Australia</v>
      </c>
      <c r="S2961" s="22">
        <f>VLOOKUP(A2961,[1]CustomerAddress!$A$1:$F$3997,6)</f>
        <v>4</v>
      </c>
      <c r="T2961" s="22" t="str">
        <f>VLOOKUP(A2961,Labels!$A$5:$I$3497,9)</f>
        <v>High Risk Customer</v>
      </c>
    </row>
    <row r="2962" spans="1:20" s="22" customFormat="1" ht="15.75" customHeight="1" x14ac:dyDescent="0.25">
      <c r="A2962" s="23">
        <v>2961</v>
      </c>
      <c r="B2962" s="24" t="s">
        <v>5492</v>
      </c>
      <c r="C2962" s="24" t="s">
        <v>5493</v>
      </c>
      <c r="D2962" s="24" t="s">
        <v>48</v>
      </c>
      <c r="E2962" s="23">
        <v>56</v>
      </c>
      <c r="F2962" s="25">
        <v>27475</v>
      </c>
      <c r="G2962" s="23">
        <f t="shared" ca="1" si="212"/>
        <v>46.073460853944688</v>
      </c>
      <c r="H2962" s="23" t="str">
        <f t="shared" ca="1" si="214"/>
        <v>41-50</v>
      </c>
      <c r="I2962" s="24" t="s">
        <v>483</v>
      </c>
      <c r="J2962" s="24" t="s">
        <v>42</v>
      </c>
      <c r="K2962" s="24" t="s">
        <v>43</v>
      </c>
      <c r="L2962" s="24" t="s">
        <v>44</v>
      </c>
      <c r="M2962" s="24" t="s">
        <v>45</v>
      </c>
      <c r="N2962" s="23">
        <v>12</v>
      </c>
      <c r="O2962" s="22" t="str">
        <f>VLOOKUP(A2962,[1]CustomerAddress!$A$1:$F$3997,2)</f>
        <v>8 Roxbury Way</v>
      </c>
      <c r="P2962" s="22">
        <f>VLOOKUP(A2962,[1]CustomerAddress!$A$1:$F$3997,3)</f>
        <v>3031</v>
      </c>
      <c r="Q2962" s="22" t="str">
        <f>VLOOKUP(A2962,[1]CustomerAddress!$A$1:$F$3997,4)</f>
        <v>VIC</v>
      </c>
      <c r="R2962" s="22" t="str">
        <f>VLOOKUP(A2962,[1]CustomerAddress!$A$1:$F$3997,5)</f>
        <v>Australia</v>
      </c>
      <c r="S2962" s="22">
        <f>VLOOKUP(A2962,[1]CustomerAddress!$A$1:$F$3997,6)</f>
        <v>8</v>
      </c>
      <c r="T2962" s="22" t="str">
        <f>VLOOKUP(A2962,Labels!$A$5:$I$3497,9)</f>
        <v>Becoming Loyal</v>
      </c>
    </row>
    <row r="2963" spans="1:20" s="22" customFormat="1" ht="15.75" hidden="1" customHeight="1" x14ac:dyDescent="0.25">
      <c r="A2963" s="23">
        <v>2962</v>
      </c>
      <c r="B2963" s="24" t="s">
        <v>5494</v>
      </c>
      <c r="C2963" s="24" t="s">
        <v>5495</v>
      </c>
      <c r="D2963" s="24" t="s">
        <v>40</v>
      </c>
      <c r="E2963" s="23">
        <v>26</v>
      </c>
      <c r="F2963" s="25">
        <v>26126</v>
      </c>
      <c r="G2963" s="23">
        <f t="shared" ca="1" si="212"/>
        <v>49.769351264903598</v>
      </c>
      <c r="H2963" s="23"/>
      <c r="I2963" s="24" t="s">
        <v>151</v>
      </c>
      <c r="J2963" s="24" t="s">
        <v>54</v>
      </c>
      <c r="K2963" s="24" t="s">
        <v>43</v>
      </c>
      <c r="L2963" s="24" t="s">
        <v>44</v>
      </c>
      <c r="M2963" s="24" t="s">
        <v>57</v>
      </c>
      <c r="N2963" s="23">
        <v>15</v>
      </c>
    </row>
    <row r="2964" spans="1:20" s="22" customFormat="1" ht="15.75" hidden="1" customHeight="1" x14ac:dyDescent="0.25">
      <c r="A2964" s="23">
        <v>2963</v>
      </c>
      <c r="B2964" s="24" t="s">
        <v>5496</v>
      </c>
      <c r="C2964" s="24" t="s">
        <v>5497</v>
      </c>
      <c r="D2964" s="24" t="s">
        <v>147</v>
      </c>
      <c r="E2964" s="23">
        <v>17</v>
      </c>
      <c r="F2964" s="25"/>
      <c r="G2964" s="23"/>
      <c r="H2964" s="23"/>
      <c r="I2964" s="24" t="s">
        <v>522</v>
      </c>
      <c r="J2964" s="24" t="s">
        <v>56</v>
      </c>
      <c r="K2964" s="24" t="s">
        <v>62</v>
      </c>
      <c r="L2964" s="24" t="s">
        <v>44</v>
      </c>
      <c r="M2964" s="24" t="s">
        <v>45</v>
      </c>
      <c r="N2964" s="23"/>
    </row>
    <row r="2965" spans="1:20" s="22" customFormat="1" ht="15.75" customHeight="1" x14ac:dyDescent="0.25">
      <c r="A2965" s="23">
        <v>2964</v>
      </c>
      <c r="B2965" s="24" t="s">
        <v>5498</v>
      </c>
      <c r="C2965" s="24" t="s">
        <v>5499</v>
      </c>
      <c r="D2965" s="24" t="s">
        <v>40</v>
      </c>
      <c r="E2965" s="23">
        <v>36</v>
      </c>
      <c r="F2965" s="25">
        <v>27036</v>
      </c>
      <c r="G2965" s="23">
        <f t="shared" ref="G2965:G2999" ca="1" si="215">(NOW()-F2965)/365</f>
        <v>47.276200579972091</v>
      </c>
      <c r="H2965" s="23" t="str">
        <f t="shared" ref="H2965:H2999" ca="1" si="216">IF(G2965&lt;=10,"0-10",IF(AND(G2965&gt;10,G2965&lt;=20),"11-20",IF(AND(G2965&gt;20,G2965&lt;=30),"21-30",IF(AND(G2965&gt;30,G2965&lt;=40),"31-40",IF(AND(G2965&gt;40,G2965&lt;=50),"41-50",IF(AND(G2965&gt;50,G2965&lt;=60),"51-60",IF(AND(G2965&gt;60,G2965&lt;=70),"61-70",IF(AND(G2965&gt;70,G2965&lt;=80),"71-80",IF(AND(G2965&gt;80,G2965&lt;=90),"81-90",IF(G2965&gt;90,"91-100"))))))))))</f>
        <v>41-50</v>
      </c>
      <c r="I2965" s="24" t="s">
        <v>144</v>
      </c>
      <c r="J2965" s="24" t="s">
        <v>138</v>
      </c>
      <c r="K2965" s="24" t="s">
        <v>43</v>
      </c>
      <c r="L2965" s="24" t="s">
        <v>44</v>
      </c>
      <c r="M2965" s="24" t="s">
        <v>45</v>
      </c>
      <c r="N2965" s="23">
        <v>14</v>
      </c>
      <c r="O2965" s="22" t="str">
        <f>VLOOKUP(A2965,[1]CustomerAddress!$A$1:$F$3997,2)</f>
        <v>9217 Bashford Parkway</v>
      </c>
      <c r="P2965" s="22">
        <f>VLOOKUP(A2965,[1]CustomerAddress!$A$1:$F$3997,3)</f>
        <v>2023</v>
      </c>
      <c r="Q2965" s="22" t="str">
        <f>VLOOKUP(A2965,[1]CustomerAddress!$A$1:$F$3997,4)</f>
        <v>NSW</v>
      </c>
      <c r="R2965" s="22" t="str">
        <f>VLOOKUP(A2965,[1]CustomerAddress!$A$1:$F$3997,5)</f>
        <v>Australia</v>
      </c>
      <c r="S2965" s="22">
        <f>VLOOKUP(A2965,[1]CustomerAddress!$A$1:$F$3997,6)</f>
        <v>10</v>
      </c>
      <c r="T2965" s="22" t="str">
        <f>VLOOKUP(A2965,Labels!$A$5:$I$3497,9)</f>
        <v>Evasive Customer</v>
      </c>
    </row>
    <row r="2966" spans="1:20" s="22" customFormat="1" ht="15.75" customHeight="1" x14ac:dyDescent="0.25">
      <c r="A2966" s="23">
        <v>2965</v>
      </c>
      <c r="B2966" s="24" t="s">
        <v>5256</v>
      </c>
      <c r="C2966" s="24" t="s">
        <v>5500</v>
      </c>
      <c r="D2966" s="24" t="s">
        <v>40</v>
      </c>
      <c r="E2966" s="23">
        <v>24</v>
      </c>
      <c r="F2966" s="25">
        <v>26648</v>
      </c>
      <c r="G2966" s="23">
        <f t="shared" ca="1" si="215"/>
        <v>48.339214278602228</v>
      </c>
      <c r="H2966" s="23" t="str">
        <f t="shared" ca="1" si="216"/>
        <v>41-50</v>
      </c>
      <c r="J2966" s="24" t="s">
        <v>61</v>
      </c>
      <c r="K2966" s="24" t="s">
        <v>66</v>
      </c>
      <c r="L2966" s="24" t="s">
        <v>44</v>
      </c>
      <c r="M2966" s="24" t="s">
        <v>57</v>
      </c>
      <c r="N2966" s="23">
        <v>8</v>
      </c>
      <c r="O2966" s="22" t="str">
        <f>VLOOKUP(A2966,[1]CustomerAddress!$A$1:$F$3997,2)</f>
        <v>197 Goodland Crossing</v>
      </c>
      <c r="P2966" s="22">
        <f>VLOOKUP(A2966,[1]CustomerAddress!$A$1:$F$3997,3)</f>
        <v>2320</v>
      </c>
      <c r="Q2966" s="22" t="str">
        <f>VLOOKUP(A2966,[1]CustomerAddress!$A$1:$F$3997,4)</f>
        <v>NSW</v>
      </c>
      <c r="R2966" s="22" t="str">
        <f>VLOOKUP(A2966,[1]CustomerAddress!$A$1:$F$3997,5)</f>
        <v>Australia</v>
      </c>
      <c r="S2966" s="22">
        <f>VLOOKUP(A2966,[1]CustomerAddress!$A$1:$F$3997,6)</f>
        <v>5</v>
      </c>
      <c r="T2966" s="22" t="str">
        <f>VLOOKUP(A2966,Labels!$A$5:$I$3497,9)</f>
        <v>Evasive Customer</v>
      </c>
    </row>
    <row r="2967" spans="1:20" s="22" customFormat="1" ht="15.75" customHeight="1" x14ac:dyDescent="0.25">
      <c r="A2967" s="23">
        <v>2966</v>
      </c>
      <c r="B2967" s="24" t="s">
        <v>834</v>
      </c>
      <c r="C2967" s="24" t="s">
        <v>5501</v>
      </c>
      <c r="D2967" s="24" t="s">
        <v>40</v>
      </c>
      <c r="E2967" s="23">
        <v>81</v>
      </c>
      <c r="F2967" s="25">
        <v>25345</v>
      </c>
      <c r="G2967" s="23">
        <f t="shared" ca="1" si="215"/>
        <v>51.909077292300857</v>
      </c>
      <c r="H2967" s="23" t="str">
        <f t="shared" ca="1" si="216"/>
        <v>51-60</v>
      </c>
      <c r="I2967" s="24" t="s">
        <v>683</v>
      </c>
      <c r="J2967" s="24" t="s">
        <v>42</v>
      </c>
      <c r="K2967" s="24" t="s">
        <v>43</v>
      </c>
      <c r="L2967" s="24" t="s">
        <v>44</v>
      </c>
      <c r="M2967" s="24" t="s">
        <v>45</v>
      </c>
      <c r="N2967" s="23">
        <v>5</v>
      </c>
      <c r="O2967" s="22" t="str">
        <f>VLOOKUP(A2967,[1]CustomerAddress!$A$1:$F$3997,2)</f>
        <v>373 Hayes Terrace</v>
      </c>
      <c r="P2967" s="22">
        <f>VLOOKUP(A2967,[1]CustomerAddress!$A$1:$F$3997,3)</f>
        <v>2010</v>
      </c>
      <c r="Q2967" s="22" t="str">
        <f>VLOOKUP(A2967,[1]CustomerAddress!$A$1:$F$3997,4)</f>
        <v>NSW</v>
      </c>
      <c r="R2967" s="22" t="str">
        <f>VLOOKUP(A2967,[1]CustomerAddress!$A$1:$F$3997,5)</f>
        <v>Australia</v>
      </c>
      <c r="S2967" s="22">
        <f>VLOOKUP(A2967,[1]CustomerAddress!$A$1:$F$3997,6)</f>
        <v>9</v>
      </c>
      <c r="T2967" s="22" t="str">
        <f>VLOOKUP(A2967,Labels!$A$5:$I$3497,9)</f>
        <v>Late Bloomer</v>
      </c>
    </row>
    <row r="2968" spans="1:20" s="22" customFormat="1" ht="15.75" customHeight="1" x14ac:dyDescent="0.25">
      <c r="A2968" s="23">
        <v>2967</v>
      </c>
      <c r="B2968" s="24" t="s">
        <v>709</v>
      </c>
      <c r="C2968" s="24" t="s">
        <v>5502</v>
      </c>
      <c r="D2968" s="24" t="s">
        <v>48</v>
      </c>
      <c r="E2968" s="23">
        <v>60</v>
      </c>
      <c r="F2968" s="25">
        <v>29112</v>
      </c>
      <c r="G2968" s="23">
        <f t="shared" ca="1" si="215"/>
        <v>41.588529347095374</v>
      </c>
      <c r="H2968" s="23" t="str">
        <f t="shared" ca="1" si="216"/>
        <v>41-50</v>
      </c>
      <c r="I2968" s="24" t="s">
        <v>157</v>
      </c>
      <c r="J2968" s="24" t="s">
        <v>42</v>
      </c>
      <c r="K2968" s="24" t="s">
        <v>62</v>
      </c>
      <c r="L2968" s="24" t="s">
        <v>44</v>
      </c>
      <c r="M2968" s="24" t="s">
        <v>45</v>
      </c>
      <c r="N2968" s="23">
        <v>20</v>
      </c>
      <c r="O2968" s="22" t="str">
        <f>VLOOKUP(A2968,[1]CustomerAddress!$A$1:$F$3997,2)</f>
        <v>3673 Jenna Center</v>
      </c>
      <c r="P2968" s="22">
        <f>VLOOKUP(A2968,[1]CustomerAddress!$A$1:$F$3997,3)</f>
        <v>4301</v>
      </c>
      <c r="Q2968" s="22" t="str">
        <f>VLOOKUP(A2968,[1]CustomerAddress!$A$1:$F$3997,4)</f>
        <v>QLD</v>
      </c>
      <c r="R2968" s="22" t="str">
        <f>VLOOKUP(A2968,[1]CustomerAddress!$A$1:$F$3997,5)</f>
        <v>Australia</v>
      </c>
      <c r="S2968" s="22">
        <f>VLOOKUP(A2968,[1]CustomerAddress!$A$1:$F$3997,6)</f>
        <v>3</v>
      </c>
      <c r="T2968" s="22" t="str">
        <f>VLOOKUP(A2968,Labels!$A$5:$I$3497,9)</f>
        <v>Recent Customer</v>
      </c>
    </row>
    <row r="2969" spans="1:20" s="22" customFormat="1" ht="15.75" customHeight="1" x14ac:dyDescent="0.25">
      <c r="A2969" s="23">
        <v>2968</v>
      </c>
      <c r="B2969" s="24" t="s">
        <v>5503</v>
      </c>
      <c r="C2969" s="24" t="s">
        <v>5504</v>
      </c>
      <c r="D2969" s="24" t="s">
        <v>48</v>
      </c>
      <c r="E2969" s="23">
        <v>38</v>
      </c>
      <c r="F2969" s="25">
        <v>28454</v>
      </c>
      <c r="G2969" s="23">
        <f t="shared" ca="1" si="215"/>
        <v>43.391269073122771</v>
      </c>
      <c r="H2969" s="23" t="str">
        <f t="shared" ca="1" si="216"/>
        <v>41-50</v>
      </c>
      <c r="I2969" s="24" t="s">
        <v>2573</v>
      </c>
      <c r="J2969" s="24" t="s">
        <v>65</v>
      </c>
      <c r="K2969" s="24" t="s">
        <v>66</v>
      </c>
      <c r="L2969" s="24" t="s">
        <v>44</v>
      </c>
      <c r="M2969" s="24" t="s">
        <v>57</v>
      </c>
      <c r="N2969" s="23">
        <v>16</v>
      </c>
      <c r="O2969" s="22" t="str">
        <f>VLOOKUP(A2969,[1]CustomerAddress!$A$1:$F$3997,2)</f>
        <v>8 Glendale Terrace</v>
      </c>
      <c r="P2969" s="22">
        <f>VLOOKUP(A2969,[1]CustomerAddress!$A$1:$F$3997,3)</f>
        <v>4014</v>
      </c>
      <c r="Q2969" s="22" t="str">
        <f>VLOOKUP(A2969,[1]CustomerAddress!$A$1:$F$3997,4)</f>
        <v>QLD</v>
      </c>
      <c r="R2969" s="22" t="str">
        <f>VLOOKUP(A2969,[1]CustomerAddress!$A$1:$F$3997,5)</f>
        <v>Australia</v>
      </c>
      <c r="S2969" s="22">
        <f>VLOOKUP(A2969,[1]CustomerAddress!$A$1:$F$3997,6)</f>
        <v>8</v>
      </c>
      <c r="T2969" s="22" t="str">
        <f>VLOOKUP(A2969,Labels!$A$5:$I$3497,9)</f>
        <v>Almost Lost Customer</v>
      </c>
    </row>
    <row r="2970" spans="1:20" s="22" customFormat="1" ht="15.75" customHeight="1" x14ac:dyDescent="0.25">
      <c r="A2970" s="23">
        <v>2969</v>
      </c>
      <c r="B2970" s="24" t="s">
        <v>5505</v>
      </c>
      <c r="C2970" s="24" t="s">
        <v>5506</v>
      </c>
      <c r="D2970" s="24" t="s">
        <v>48</v>
      </c>
      <c r="E2970" s="23">
        <v>12</v>
      </c>
      <c r="F2970" s="25">
        <v>27338</v>
      </c>
      <c r="G2970" s="23">
        <f t="shared" ca="1" si="215"/>
        <v>46.448803319698115</v>
      </c>
      <c r="H2970" s="23" t="str">
        <f t="shared" ca="1" si="216"/>
        <v>41-50</v>
      </c>
      <c r="I2970" s="24" t="s">
        <v>608</v>
      </c>
      <c r="J2970" s="24" t="s">
        <v>61</v>
      </c>
      <c r="K2970" s="24" t="s">
        <v>43</v>
      </c>
      <c r="L2970" s="24" t="s">
        <v>44</v>
      </c>
      <c r="M2970" s="24" t="s">
        <v>45</v>
      </c>
      <c r="N2970" s="23">
        <v>6</v>
      </c>
      <c r="O2970" s="22" t="str">
        <f>VLOOKUP(A2970,[1]CustomerAddress!$A$1:$F$3997,2)</f>
        <v>22239 Waubesa Way</v>
      </c>
      <c r="P2970" s="22">
        <f>VLOOKUP(A2970,[1]CustomerAddress!$A$1:$F$3997,3)</f>
        <v>2763</v>
      </c>
      <c r="Q2970" s="22" t="str">
        <f>VLOOKUP(A2970,[1]CustomerAddress!$A$1:$F$3997,4)</f>
        <v>NSW</v>
      </c>
      <c r="R2970" s="22" t="str">
        <f>VLOOKUP(A2970,[1]CustomerAddress!$A$1:$F$3997,5)</f>
        <v>Australia</v>
      </c>
      <c r="S2970" s="22">
        <f>VLOOKUP(A2970,[1]CustomerAddress!$A$1:$F$3997,6)</f>
        <v>9</v>
      </c>
      <c r="T2970" s="22" t="str">
        <f>VLOOKUP(A2970,Labels!$A$5:$I$3497,9)</f>
        <v>Becoming Loyal</v>
      </c>
    </row>
    <row r="2971" spans="1:20" s="22" customFormat="1" ht="15.75" customHeight="1" x14ac:dyDescent="0.25">
      <c r="A2971" s="23">
        <v>2970</v>
      </c>
      <c r="B2971" s="24" t="s">
        <v>4294</v>
      </c>
      <c r="C2971" s="24" t="s">
        <v>5507</v>
      </c>
      <c r="D2971" s="24" t="s">
        <v>40</v>
      </c>
      <c r="E2971" s="23">
        <v>64</v>
      </c>
      <c r="F2971" s="25">
        <v>33946</v>
      </c>
      <c r="G2971" s="23">
        <f t="shared" ca="1" si="215"/>
        <v>28.344693730657021</v>
      </c>
      <c r="H2971" s="23" t="str">
        <f t="shared" ca="1" si="216"/>
        <v>21-30</v>
      </c>
      <c r="I2971" s="24" t="s">
        <v>1005</v>
      </c>
      <c r="J2971" s="24" t="s">
        <v>50</v>
      </c>
      <c r="K2971" s="24" t="s">
        <v>43</v>
      </c>
      <c r="L2971" s="24" t="s">
        <v>44</v>
      </c>
      <c r="M2971" s="24" t="s">
        <v>57</v>
      </c>
      <c r="N2971" s="23">
        <v>5</v>
      </c>
      <c r="O2971" s="22" t="str">
        <f>VLOOKUP(A2971,[1]CustomerAddress!$A$1:$F$3997,2)</f>
        <v>6604 Hansons Court</v>
      </c>
      <c r="P2971" s="22">
        <f>VLOOKUP(A2971,[1]CustomerAddress!$A$1:$F$3997,3)</f>
        <v>2760</v>
      </c>
      <c r="Q2971" s="22" t="str">
        <f>VLOOKUP(A2971,[1]CustomerAddress!$A$1:$F$3997,4)</f>
        <v>NSW</v>
      </c>
      <c r="R2971" s="22" t="str">
        <f>VLOOKUP(A2971,[1]CustomerAddress!$A$1:$F$3997,5)</f>
        <v>Australia</v>
      </c>
      <c r="S2971" s="22">
        <f>VLOOKUP(A2971,[1]CustomerAddress!$A$1:$F$3997,6)</f>
        <v>8</v>
      </c>
      <c r="T2971" s="22" t="str">
        <f>VLOOKUP(A2971,Labels!$A$5:$I$3497,9)</f>
        <v>Lost Customer</v>
      </c>
    </row>
    <row r="2972" spans="1:20" s="22" customFormat="1" ht="15.75" customHeight="1" x14ac:dyDescent="0.25">
      <c r="A2972" s="23">
        <v>2971</v>
      </c>
      <c r="B2972" s="24" t="s">
        <v>5508</v>
      </c>
      <c r="C2972" s="24" t="s">
        <v>5509</v>
      </c>
      <c r="D2972" s="24" t="s">
        <v>40</v>
      </c>
      <c r="E2972" s="23">
        <v>5</v>
      </c>
      <c r="F2972" s="25">
        <v>24853</v>
      </c>
      <c r="G2972" s="23">
        <f t="shared" ca="1" si="215"/>
        <v>53.257022497780305</v>
      </c>
      <c r="H2972" s="23" t="str">
        <f t="shared" ca="1" si="216"/>
        <v>51-60</v>
      </c>
      <c r="I2972" s="24" t="s">
        <v>337</v>
      </c>
      <c r="J2972" s="24" t="s">
        <v>84</v>
      </c>
      <c r="K2972" s="24" t="s">
        <v>66</v>
      </c>
      <c r="L2972" s="24" t="s">
        <v>44</v>
      </c>
      <c r="M2972" s="24" t="s">
        <v>45</v>
      </c>
      <c r="N2972" s="23">
        <v>8</v>
      </c>
      <c r="O2972" s="22" t="str">
        <f>VLOOKUP(A2972,[1]CustomerAddress!$A$1:$F$3997,2)</f>
        <v>6 Weeping Birch Pass</v>
      </c>
      <c r="P2972" s="22">
        <f>VLOOKUP(A2972,[1]CustomerAddress!$A$1:$F$3997,3)</f>
        <v>2064</v>
      </c>
      <c r="Q2972" s="22" t="str">
        <f>VLOOKUP(A2972,[1]CustomerAddress!$A$1:$F$3997,4)</f>
        <v>NSW</v>
      </c>
      <c r="R2972" s="22" t="str">
        <f>VLOOKUP(A2972,[1]CustomerAddress!$A$1:$F$3997,5)</f>
        <v>Australia</v>
      </c>
      <c r="S2972" s="22">
        <f>VLOOKUP(A2972,[1]CustomerAddress!$A$1:$F$3997,6)</f>
        <v>12</v>
      </c>
      <c r="T2972" s="22" t="str">
        <f>VLOOKUP(A2972,Labels!$A$5:$I$3497,9)</f>
        <v>Late Bloomer</v>
      </c>
    </row>
    <row r="2973" spans="1:20" s="22" customFormat="1" ht="15.75" customHeight="1" x14ac:dyDescent="0.25">
      <c r="A2973" s="23">
        <v>2972</v>
      </c>
      <c r="B2973" s="24" t="s">
        <v>5510</v>
      </c>
      <c r="C2973" s="24" t="s">
        <v>5511</v>
      </c>
      <c r="D2973" s="24" t="s">
        <v>40</v>
      </c>
      <c r="E2973" s="23">
        <v>11</v>
      </c>
      <c r="F2973" s="25">
        <v>20532</v>
      </c>
      <c r="G2973" s="23">
        <f t="shared" ca="1" si="215"/>
        <v>65.095378662163867</v>
      </c>
      <c r="H2973" s="23" t="str">
        <f t="shared" ca="1" si="216"/>
        <v>61-70</v>
      </c>
      <c r="J2973" s="24" t="s">
        <v>61</v>
      </c>
      <c r="K2973" s="24" t="s">
        <v>66</v>
      </c>
      <c r="L2973" s="24" t="s">
        <v>44</v>
      </c>
      <c r="M2973" s="24" t="s">
        <v>57</v>
      </c>
      <c r="N2973" s="23">
        <v>17</v>
      </c>
      <c r="O2973" s="22" t="str">
        <f>VLOOKUP(A2973,[1]CustomerAddress!$A$1:$F$3997,2)</f>
        <v>2126 Debra Point</v>
      </c>
      <c r="P2973" s="22">
        <f>VLOOKUP(A2973,[1]CustomerAddress!$A$1:$F$3997,3)</f>
        <v>2127</v>
      </c>
      <c r="Q2973" s="22" t="str">
        <f>VLOOKUP(A2973,[1]CustomerAddress!$A$1:$F$3997,4)</f>
        <v>NSW</v>
      </c>
      <c r="R2973" s="22" t="str">
        <f>VLOOKUP(A2973,[1]CustomerAddress!$A$1:$F$3997,5)</f>
        <v>Australia</v>
      </c>
      <c r="S2973" s="22">
        <f>VLOOKUP(A2973,[1]CustomerAddress!$A$1:$F$3997,6)</f>
        <v>9</v>
      </c>
      <c r="T2973" s="22" t="str">
        <f>VLOOKUP(A2973,Labels!$A$5:$I$3497,9)</f>
        <v>Almost Lost Customer</v>
      </c>
    </row>
    <row r="2974" spans="1:20" s="22" customFormat="1" ht="15.75" customHeight="1" x14ac:dyDescent="0.25">
      <c r="A2974" s="23">
        <v>2973</v>
      </c>
      <c r="B2974" s="24" t="s">
        <v>5512</v>
      </c>
      <c r="C2974" s="24" t="s">
        <v>5513</v>
      </c>
      <c r="D2974" s="24" t="s">
        <v>48</v>
      </c>
      <c r="E2974" s="23">
        <v>34</v>
      </c>
      <c r="F2974" s="25">
        <v>26431</v>
      </c>
      <c r="G2974" s="23">
        <f t="shared" ca="1" si="215"/>
        <v>48.933734826547429</v>
      </c>
      <c r="H2974" s="23" t="str">
        <f t="shared" ca="1" si="216"/>
        <v>41-50</v>
      </c>
      <c r="I2974" s="24" t="s">
        <v>404</v>
      </c>
      <c r="J2974" s="24" t="s">
        <v>42</v>
      </c>
      <c r="K2974" s="24" t="s">
        <v>66</v>
      </c>
      <c r="L2974" s="24" t="s">
        <v>44</v>
      </c>
      <c r="M2974" s="24" t="s">
        <v>57</v>
      </c>
      <c r="N2974" s="23">
        <v>5</v>
      </c>
      <c r="O2974" s="22" t="str">
        <f>VLOOKUP(A2974,[1]CustomerAddress!$A$1:$F$3997,2)</f>
        <v>726 Erie Center</v>
      </c>
      <c r="P2974" s="22">
        <f>VLOOKUP(A2974,[1]CustomerAddress!$A$1:$F$3997,3)</f>
        <v>3106</v>
      </c>
      <c r="Q2974" s="22" t="str">
        <f>VLOOKUP(A2974,[1]CustomerAddress!$A$1:$F$3997,4)</f>
        <v>VIC</v>
      </c>
      <c r="R2974" s="22" t="str">
        <f>VLOOKUP(A2974,[1]CustomerAddress!$A$1:$F$3997,5)</f>
        <v>Australia</v>
      </c>
      <c r="S2974" s="22">
        <f>VLOOKUP(A2974,[1]CustomerAddress!$A$1:$F$3997,6)</f>
        <v>11</v>
      </c>
      <c r="T2974" s="22" t="str">
        <f>VLOOKUP(A2974,Labels!$A$5:$I$3497,9)</f>
        <v>Evasive Customer</v>
      </c>
    </row>
    <row r="2975" spans="1:20" s="22" customFormat="1" ht="15.75" customHeight="1" x14ac:dyDescent="0.25">
      <c r="A2975" s="23">
        <v>2974</v>
      </c>
      <c r="B2975" s="24" t="s">
        <v>3921</v>
      </c>
      <c r="C2975" s="24" t="s">
        <v>5514</v>
      </c>
      <c r="D2975" s="24" t="s">
        <v>40</v>
      </c>
      <c r="E2975" s="23">
        <v>1</v>
      </c>
      <c r="F2975" s="25">
        <v>27665</v>
      </c>
      <c r="G2975" s="23">
        <f t="shared" ca="1" si="215"/>
        <v>45.552912908739209</v>
      </c>
      <c r="H2975" s="23" t="str">
        <f t="shared" ca="1" si="216"/>
        <v>41-50</v>
      </c>
      <c r="I2975" s="24" t="s">
        <v>2256</v>
      </c>
      <c r="J2975" s="24" t="s">
        <v>50</v>
      </c>
      <c r="K2975" s="24" t="s">
        <v>66</v>
      </c>
      <c r="L2975" s="24" t="s">
        <v>44</v>
      </c>
      <c r="M2975" s="24" t="s">
        <v>57</v>
      </c>
      <c r="N2975" s="23">
        <v>15</v>
      </c>
      <c r="O2975" s="22" t="str">
        <f>VLOOKUP(A2975,[1]CustomerAddress!$A$1:$F$3997,2)</f>
        <v>98 Tomscot Center</v>
      </c>
      <c r="P2975" s="22">
        <f>VLOOKUP(A2975,[1]CustomerAddress!$A$1:$F$3997,3)</f>
        <v>3442</v>
      </c>
      <c r="Q2975" s="22" t="str">
        <f>VLOOKUP(A2975,[1]CustomerAddress!$A$1:$F$3997,4)</f>
        <v>VIC</v>
      </c>
      <c r="R2975" s="22" t="str">
        <f>VLOOKUP(A2975,[1]CustomerAddress!$A$1:$F$3997,5)</f>
        <v>Australia</v>
      </c>
      <c r="S2975" s="22">
        <f>VLOOKUP(A2975,[1]CustomerAddress!$A$1:$F$3997,6)</f>
        <v>7</v>
      </c>
      <c r="T2975" s="22" t="str">
        <f>VLOOKUP(A2975,Labels!$A$5:$I$3497,9)</f>
        <v>Lost Customer</v>
      </c>
    </row>
    <row r="2976" spans="1:20" s="22" customFormat="1" ht="15.75" customHeight="1" x14ac:dyDescent="0.25">
      <c r="A2976" s="23">
        <v>2975</v>
      </c>
      <c r="B2976" s="24" t="s">
        <v>5515</v>
      </c>
      <c r="C2976" s="24" t="s">
        <v>5516</v>
      </c>
      <c r="D2976" s="24" t="s">
        <v>40</v>
      </c>
      <c r="E2976" s="23">
        <v>67</v>
      </c>
      <c r="F2976" s="25">
        <v>29654</v>
      </c>
      <c r="G2976" s="23">
        <f t="shared" ca="1" si="215"/>
        <v>40.10359784024606</v>
      </c>
      <c r="H2976" s="23" t="str">
        <f t="shared" ca="1" si="216"/>
        <v>41-50</v>
      </c>
      <c r="I2976" s="24" t="s">
        <v>160</v>
      </c>
      <c r="J2976" s="24" t="s">
        <v>50</v>
      </c>
      <c r="K2976" s="24" t="s">
        <v>43</v>
      </c>
      <c r="L2976" s="24" t="s">
        <v>44</v>
      </c>
      <c r="M2976" s="24" t="s">
        <v>57</v>
      </c>
      <c r="N2976" s="23">
        <v>14</v>
      </c>
      <c r="O2976" s="22" t="str">
        <f>VLOOKUP(A2976,[1]CustomerAddress!$A$1:$F$3997,2)</f>
        <v>26223 Warrior Terrace</v>
      </c>
      <c r="P2976" s="22">
        <f>VLOOKUP(A2976,[1]CustomerAddress!$A$1:$F$3997,3)</f>
        <v>2204</v>
      </c>
      <c r="Q2976" s="22" t="str">
        <f>VLOOKUP(A2976,[1]CustomerAddress!$A$1:$F$3997,4)</f>
        <v>NSW</v>
      </c>
      <c r="R2976" s="22" t="str">
        <f>VLOOKUP(A2976,[1]CustomerAddress!$A$1:$F$3997,5)</f>
        <v>Australia</v>
      </c>
      <c r="S2976" s="22">
        <f>VLOOKUP(A2976,[1]CustomerAddress!$A$1:$F$3997,6)</f>
        <v>9</v>
      </c>
      <c r="T2976" s="22" t="str">
        <f>VLOOKUP(A2976,Labels!$A$5:$I$3497,9)</f>
        <v>Evasive Customer</v>
      </c>
    </row>
    <row r="2977" spans="1:20" s="22" customFormat="1" ht="15.75" customHeight="1" x14ac:dyDescent="0.25">
      <c r="A2977" s="23">
        <v>2976</v>
      </c>
      <c r="B2977" s="24" t="s">
        <v>1564</v>
      </c>
      <c r="C2977" s="24" t="s">
        <v>5517</v>
      </c>
      <c r="D2977" s="24" t="s">
        <v>48</v>
      </c>
      <c r="E2977" s="23">
        <v>16</v>
      </c>
      <c r="F2977" s="25">
        <v>23596</v>
      </c>
      <c r="G2977" s="23">
        <f t="shared" ca="1" si="215"/>
        <v>56.700858114218661</v>
      </c>
      <c r="H2977" s="23" t="str">
        <f t="shared" ca="1" si="216"/>
        <v>51-60</v>
      </c>
      <c r="I2977" s="24" t="s">
        <v>596</v>
      </c>
      <c r="J2977" s="24" t="s">
        <v>42</v>
      </c>
      <c r="K2977" s="24" t="s">
        <v>43</v>
      </c>
      <c r="L2977" s="24" t="s">
        <v>44</v>
      </c>
      <c r="M2977" s="24" t="s">
        <v>45</v>
      </c>
      <c r="N2977" s="23">
        <v>8</v>
      </c>
      <c r="O2977" s="22" t="str">
        <f>VLOOKUP(A2977,[1]CustomerAddress!$A$1:$F$3997,2)</f>
        <v>85 Kim Way</v>
      </c>
      <c r="P2977" s="22">
        <f>VLOOKUP(A2977,[1]CustomerAddress!$A$1:$F$3997,3)</f>
        <v>3140</v>
      </c>
      <c r="Q2977" s="22" t="str">
        <f>VLOOKUP(A2977,[1]CustomerAddress!$A$1:$F$3997,4)</f>
        <v>VIC</v>
      </c>
      <c r="R2977" s="22" t="str">
        <f>VLOOKUP(A2977,[1]CustomerAddress!$A$1:$F$3997,5)</f>
        <v>Australia</v>
      </c>
      <c r="S2977" s="22">
        <f>VLOOKUP(A2977,[1]CustomerAddress!$A$1:$F$3997,6)</f>
        <v>9</v>
      </c>
      <c r="T2977" s="22" t="str">
        <f>VLOOKUP(A2977,Labels!$A$5:$I$3497,9)</f>
        <v>Recent Customer</v>
      </c>
    </row>
    <row r="2978" spans="1:20" s="22" customFormat="1" ht="15.75" customHeight="1" x14ac:dyDescent="0.25">
      <c r="A2978" s="23">
        <v>2977</v>
      </c>
      <c r="B2978" s="24" t="s">
        <v>5518</v>
      </c>
      <c r="C2978" s="24" t="s">
        <v>5519</v>
      </c>
      <c r="D2978" s="24" t="s">
        <v>40</v>
      </c>
      <c r="E2978" s="23">
        <v>28</v>
      </c>
      <c r="F2978" s="25">
        <v>28414</v>
      </c>
      <c r="G2978" s="23">
        <f t="shared" ca="1" si="215"/>
        <v>43.500858114218666</v>
      </c>
      <c r="H2978" s="23" t="str">
        <f t="shared" ca="1" si="216"/>
        <v>41-50</v>
      </c>
      <c r="I2978" s="24" t="s">
        <v>308</v>
      </c>
      <c r="J2978" s="24" t="s">
        <v>61</v>
      </c>
      <c r="K2978" s="24" t="s">
        <v>62</v>
      </c>
      <c r="L2978" s="24" t="s">
        <v>44</v>
      </c>
      <c r="M2978" s="24" t="s">
        <v>57</v>
      </c>
      <c r="N2978" s="23">
        <v>18</v>
      </c>
      <c r="O2978" s="22" t="str">
        <f>VLOOKUP(A2978,[1]CustomerAddress!$A$1:$F$3997,2)</f>
        <v>0338 Oakridge Crossing</v>
      </c>
      <c r="P2978" s="22">
        <f>VLOOKUP(A2978,[1]CustomerAddress!$A$1:$F$3997,3)</f>
        <v>3030</v>
      </c>
      <c r="Q2978" s="22" t="str">
        <f>VLOOKUP(A2978,[1]CustomerAddress!$A$1:$F$3997,4)</f>
        <v>VIC</v>
      </c>
      <c r="R2978" s="22" t="str">
        <f>VLOOKUP(A2978,[1]CustomerAddress!$A$1:$F$3997,5)</f>
        <v>Australia</v>
      </c>
      <c r="S2978" s="22">
        <f>VLOOKUP(A2978,[1]CustomerAddress!$A$1:$F$3997,6)</f>
        <v>4</v>
      </c>
      <c r="T2978" s="22" t="str">
        <f>VLOOKUP(A2978,Labels!$A$5:$I$3497,9)</f>
        <v>Becoming Loyal</v>
      </c>
    </row>
    <row r="2979" spans="1:20" s="22" customFormat="1" ht="15.75" customHeight="1" x14ac:dyDescent="0.25">
      <c r="A2979" s="23">
        <v>2978</v>
      </c>
      <c r="B2979" s="24" t="s">
        <v>5520</v>
      </c>
      <c r="C2979" s="24" t="s">
        <v>5521</v>
      </c>
      <c r="D2979" s="24" t="s">
        <v>48</v>
      </c>
      <c r="E2979" s="23">
        <v>96</v>
      </c>
      <c r="F2979" s="25">
        <v>27156</v>
      </c>
      <c r="G2979" s="23">
        <f t="shared" ca="1" si="215"/>
        <v>46.947433456684415</v>
      </c>
      <c r="H2979" s="23" t="str">
        <f t="shared" ca="1" si="216"/>
        <v>41-50</v>
      </c>
      <c r="I2979" s="24" t="s">
        <v>855</v>
      </c>
      <c r="J2979" s="24" t="s">
        <v>84</v>
      </c>
      <c r="K2979" s="24" t="s">
        <v>62</v>
      </c>
      <c r="L2979" s="24" t="s">
        <v>44</v>
      </c>
      <c r="M2979" s="24" t="s">
        <v>57</v>
      </c>
      <c r="N2979" s="23">
        <v>10</v>
      </c>
      <c r="O2979" s="22" t="str">
        <f>VLOOKUP(A2979,[1]CustomerAddress!$A$1:$F$3997,2)</f>
        <v>3 Hudson Circle</v>
      </c>
      <c r="P2979" s="22">
        <f>VLOOKUP(A2979,[1]CustomerAddress!$A$1:$F$3997,3)</f>
        <v>2250</v>
      </c>
      <c r="Q2979" s="22" t="str">
        <f>VLOOKUP(A2979,[1]CustomerAddress!$A$1:$F$3997,4)</f>
        <v>NSW</v>
      </c>
      <c r="R2979" s="22" t="str">
        <f>VLOOKUP(A2979,[1]CustomerAddress!$A$1:$F$3997,5)</f>
        <v>Australia</v>
      </c>
      <c r="S2979" s="22">
        <f>VLOOKUP(A2979,[1]CustomerAddress!$A$1:$F$3997,6)</f>
        <v>9</v>
      </c>
      <c r="T2979" s="22" t="str">
        <f>VLOOKUP(A2979,Labels!$A$5:$I$3497,9)</f>
        <v>Lost Customer</v>
      </c>
    </row>
    <row r="2980" spans="1:20" s="22" customFormat="1" ht="15.75" customHeight="1" x14ac:dyDescent="0.25">
      <c r="A2980" s="23">
        <v>2979</v>
      </c>
      <c r="B2980" s="24" t="s">
        <v>3536</v>
      </c>
      <c r="C2980" s="24" t="s">
        <v>5522</v>
      </c>
      <c r="D2980" s="24" t="s">
        <v>40</v>
      </c>
      <c r="E2980" s="23">
        <v>39</v>
      </c>
      <c r="F2980" s="25">
        <v>27966</v>
      </c>
      <c r="G2980" s="23">
        <f t="shared" ca="1" si="215"/>
        <v>44.728255374492633</v>
      </c>
      <c r="H2980" s="23" t="str">
        <f t="shared" ca="1" si="216"/>
        <v>41-50</v>
      </c>
      <c r="I2980" s="24" t="s">
        <v>596</v>
      </c>
      <c r="J2980" s="24" t="s">
        <v>65</v>
      </c>
      <c r="K2980" s="24" t="s">
        <v>43</v>
      </c>
      <c r="L2980" s="24" t="s">
        <v>44</v>
      </c>
      <c r="M2980" s="24" t="s">
        <v>57</v>
      </c>
      <c r="N2980" s="23">
        <v>18</v>
      </c>
      <c r="O2980" s="22" t="str">
        <f>VLOOKUP(A2980,[1]CustomerAddress!$A$1:$F$3997,2)</f>
        <v>8594 Warner Park</v>
      </c>
      <c r="P2980" s="22">
        <f>VLOOKUP(A2980,[1]CustomerAddress!$A$1:$F$3997,3)</f>
        <v>3053</v>
      </c>
      <c r="Q2980" s="22" t="str">
        <f>VLOOKUP(A2980,[1]CustomerAddress!$A$1:$F$3997,4)</f>
        <v>VIC</v>
      </c>
      <c r="R2980" s="22" t="str">
        <f>VLOOKUP(A2980,[1]CustomerAddress!$A$1:$F$3997,5)</f>
        <v>Australia</v>
      </c>
      <c r="S2980" s="22">
        <f>VLOOKUP(A2980,[1]CustomerAddress!$A$1:$F$3997,6)</f>
        <v>6</v>
      </c>
      <c r="T2980" s="22" t="str">
        <f>VLOOKUP(A2980,Labels!$A$5:$I$3497,9)</f>
        <v>Lost Customer</v>
      </c>
    </row>
    <row r="2981" spans="1:20" s="22" customFormat="1" ht="15.75" customHeight="1" x14ac:dyDescent="0.25">
      <c r="A2981" s="23">
        <v>2980</v>
      </c>
      <c r="B2981" s="24" t="s">
        <v>5523</v>
      </c>
      <c r="C2981" s="24" t="s">
        <v>5524</v>
      </c>
      <c r="D2981" s="24" t="s">
        <v>40</v>
      </c>
      <c r="E2981" s="23">
        <v>27</v>
      </c>
      <c r="F2981" s="25">
        <v>29211</v>
      </c>
      <c r="G2981" s="23">
        <f t="shared" ca="1" si="215"/>
        <v>41.317296470383049</v>
      </c>
      <c r="H2981" s="23" t="str">
        <f t="shared" ca="1" si="216"/>
        <v>41-50</v>
      </c>
      <c r="I2981" s="24" t="s">
        <v>390</v>
      </c>
      <c r="J2981" s="24" t="s">
        <v>84</v>
      </c>
      <c r="K2981" s="24" t="s">
        <v>43</v>
      </c>
      <c r="L2981" s="24" t="s">
        <v>44</v>
      </c>
      <c r="M2981" s="24" t="s">
        <v>57</v>
      </c>
      <c r="N2981" s="23">
        <v>4</v>
      </c>
      <c r="O2981" s="22" t="str">
        <f>VLOOKUP(A2981,[1]CustomerAddress!$A$1:$F$3997,2)</f>
        <v>6136 Farragut Plaza</v>
      </c>
      <c r="P2981" s="22">
        <f>VLOOKUP(A2981,[1]CustomerAddress!$A$1:$F$3997,3)</f>
        <v>3181</v>
      </c>
      <c r="Q2981" s="22" t="str">
        <f>VLOOKUP(A2981,[1]CustomerAddress!$A$1:$F$3997,4)</f>
        <v>VIC</v>
      </c>
      <c r="R2981" s="22" t="str">
        <f>VLOOKUP(A2981,[1]CustomerAddress!$A$1:$F$3997,5)</f>
        <v>Australia</v>
      </c>
      <c r="S2981" s="22">
        <f>VLOOKUP(A2981,[1]CustomerAddress!$A$1:$F$3997,6)</f>
        <v>6</v>
      </c>
      <c r="T2981" s="22" t="str">
        <f>VLOOKUP(A2981,Labels!$A$5:$I$3497,9)</f>
        <v>Becoming Loyal</v>
      </c>
    </row>
    <row r="2982" spans="1:20" s="22" customFormat="1" ht="15.75" customHeight="1" x14ac:dyDescent="0.25">
      <c r="A2982" s="23">
        <v>2981</v>
      </c>
      <c r="B2982" s="24" t="s">
        <v>3454</v>
      </c>
      <c r="C2982" s="24" t="s">
        <v>5525</v>
      </c>
      <c r="D2982" s="24" t="s">
        <v>48</v>
      </c>
      <c r="E2982" s="23">
        <v>26</v>
      </c>
      <c r="F2982" s="25">
        <v>29310</v>
      </c>
      <c r="G2982" s="23">
        <f t="shared" ca="1" si="215"/>
        <v>41.046063593670716</v>
      </c>
      <c r="H2982" s="23" t="str">
        <f t="shared" ca="1" si="216"/>
        <v>41-50</v>
      </c>
      <c r="I2982" s="24" t="s">
        <v>688</v>
      </c>
      <c r="J2982" s="24" t="s">
        <v>65</v>
      </c>
      <c r="K2982" s="24" t="s">
        <v>66</v>
      </c>
      <c r="L2982" s="24" t="s">
        <v>44</v>
      </c>
      <c r="M2982" s="24" t="s">
        <v>45</v>
      </c>
      <c r="N2982" s="23">
        <v>21</v>
      </c>
      <c r="O2982" s="22" t="str">
        <f>VLOOKUP(A2982,[1]CustomerAddress!$A$1:$F$3997,2)</f>
        <v>9 7th Pass</v>
      </c>
      <c r="P2982" s="22">
        <f>VLOOKUP(A2982,[1]CustomerAddress!$A$1:$F$3997,3)</f>
        <v>2760</v>
      </c>
      <c r="Q2982" s="22" t="str">
        <f>VLOOKUP(A2982,[1]CustomerAddress!$A$1:$F$3997,4)</f>
        <v>NSW</v>
      </c>
      <c r="R2982" s="22" t="str">
        <f>VLOOKUP(A2982,[1]CustomerAddress!$A$1:$F$3997,5)</f>
        <v>Australia</v>
      </c>
      <c r="S2982" s="22">
        <f>VLOOKUP(A2982,[1]CustomerAddress!$A$1:$F$3997,6)</f>
        <v>9</v>
      </c>
      <c r="T2982" s="22" t="str">
        <f>VLOOKUP(A2982,Labels!$A$5:$I$3497,9)</f>
        <v>Losing Customer</v>
      </c>
    </row>
    <row r="2983" spans="1:20" s="22" customFormat="1" ht="15.75" customHeight="1" x14ac:dyDescent="0.25">
      <c r="A2983" s="23">
        <v>2982</v>
      </c>
      <c r="B2983" s="24" t="s">
        <v>5526</v>
      </c>
      <c r="C2983" s="24" t="s">
        <v>5527</v>
      </c>
      <c r="D2983" s="24" t="s">
        <v>40</v>
      </c>
      <c r="E2983" s="23">
        <v>30</v>
      </c>
      <c r="F2983" s="25">
        <v>30171</v>
      </c>
      <c r="G2983" s="23">
        <f t="shared" ca="1" si="215"/>
        <v>38.687159484081675</v>
      </c>
      <c r="H2983" s="23" t="str">
        <f t="shared" ca="1" si="216"/>
        <v>31-40</v>
      </c>
      <c r="I2983" s="24" t="s">
        <v>160</v>
      </c>
      <c r="J2983" s="24" t="s">
        <v>50</v>
      </c>
      <c r="K2983" s="24" t="s">
        <v>43</v>
      </c>
      <c r="L2983" s="24" t="s">
        <v>44</v>
      </c>
      <c r="M2983" s="24" t="s">
        <v>45</v>
      </c>
      <c r="N2983" s="23">
        <v>11</v>
      </c>
      <c r="O2983" s="22" t="str">
        <f>VLOOKUP(A2983,[1]CustomerAddress!$A$1:$F$3997,2)</f>
        <v>1 Graceland Trail</v>
      </c>
      <c r="P2983" s="22">
        <f>VLOOKUP(A2983,[1]CustomerAddress!$A$1:$F$3997,3)</f>
        <v>3195</v>
      </c>
      <c r="Q2983" s="22" t="str">
        <f>VLOOKUP(A2983,[1]CustomerAddress!$A$1:$F$3997,4)</f>
        <v>VIC</v>
      </c>
      <c r="R2983" s="22" t="str">
        <f>VLOOKUP(A2983,[1]CustomerAddress!$A$1:$F$3997,5)</f>
        <v>Australia</v>
      </c>
      <c r="S2983" s="22">
        <f>VLOOKUP(A2983,[1]CustomerAddress!$A$1:$F$3997,6)</f>
        <v>9</v>
      </c>
      <c r="T2983" s="22" t="str">
        <f>VLOOKUP(A2983,Labels!$A$5:$I$3497,9)</f>
        <v>Almost Lost Customer</v>
      </c>
    </row>
    <row r="2984" spans="1:20" s="22" customFormat="1" ht="15.75" customHeight="1" x14ac:dyDescent="0.25">
      <c r="A2984" s="23">
        <v>2983</v>
      </c>
      <c r="B2984" s="24" t="s">
        <v>4148</v>
      </c>
      <c r="C2984" s="24" t="s">
        <v>5528</v>
      </c>
      <c r="D2984" s="24" t="s">
        <v>48</v>
      </c>
      <c r="E2984" s="23">
        <v>2</v>
      </c>
      <c r="F2984" s="25">
        <v>31073</v>
      </c>
      <c r="G2984" s="23">
        <f t="shared" ca="1" si="215"/>
        <v>36.215926607369347</v>
      </c>
      <c r="H2984" s="23" t="str">
        <f t="shared" ca="1" si="216"/>
        <v>31-40</v>
      </c>
      <c r="I2984" s="24" t="s">
        <v>847</v>
      </c>
      <c r="J2984" s="24" t="s">
        <v>65</v>
      </c>
      <c r="K2984" s="24" t="s">
        <v>43</v>
      </c>
      <c r="L2984" s="24" t="s">
        <v>44</v>
      </c>
      <c r="M2984" s="24" t="s">
        <v>45</v>
      </c>
      <c r="N2984" s="23">
        <v>17</v>
      </c>
      <c r="O2984" s="22" t="str">
        <f>VLOOKUP(A2984,[1]CustomerAddress!$A$1:$F$3997,2)</f>
        <v>64 Northview Pass</v>
      </c>
      <c r="P2984" s="22">
        <f>VLOOKUP(A2984,[1]CustomerAddress!$A$1:$F$3997,3)</f>
        <v>3163</v>
      </c>
      <c r="Q2984" s="22" t="str">
        <f>VLOOKUP(A2984,[1]CustomerAddress!$A$1:$F$3997,4)</f>
        <v>VIC</v>
      </c>
      <c r="R2984" s="22" t="str">
        <f>VLOOKUP(A2984,[1]CustomerAddress!$A$1:$F$3997,5)</f>
        <v>Australia</v>
      </c>
      <c r="S2984" s="22">
        <f>VLOOKUP(A2984,[1]CustomerAddress!$A$1:$F$3997,6)</f>
        <v>9</v>
      </c>
      <c r="T2984" s="22" t="str">
        <f>VLOOKUP(A2984,Labels!$A$5:$I$3497,9)</f>
        <v>Evasive Customer</v>
      </c>
    </row>
    <row r="2985" spans="1:20" s="22" customFormat="1" ht="15.75" customHeight="1" x14ac:dyDescent="0.25">
      <c r="A2985" s="23">
        <v>2984</v>
      </c>
      <c r="B2985" s="24" t="s">
        <v>5529</v>
      </c>
      <c r="C2985" s="24" t="s">
        <v>5530</v>
      </c>
      <c r="D2985" s="24" t="s">
        <v>40</v>
      </c>
      <c r="E2985" s="23">
        <v>48</v>
      </c>
      <c r="F2985" s="25">
        <v>21693</v>
      </c>
      <c r="G2985" s="23">
        <f t="shared" ca="1" si="215"/>
        <v>61.91455674435565</v>
      </c>
      <c r="H2985" s="23" t="str">
        <f t="shared" ca="1" si="216"/>
        <v>61-70</v>
      </c>
      <c r="I2985" s="24" t="s">
        <v>167</v>
      </c>
      <c r="J2985" s="24" t="s">
        <v>84</v>
      </c>
      <c r="K2985" s="24" t="s">
        <v>43</v>
      </c>
      <c r="L2985" s="24" t="s">
        <v>44</v>
      </c>
      <c r="M2985" s="24" t="s">
        <v>45</v>
      </c>
      <c r="N2985" s="23">
        <v>13</v>
      </c>
      <c r="O2985" s="22" t="str">
        <f>VLOOKUP(A2985,[1]CustomerAddress!$A$1:$F$3997,2)</f>
        <v>0 Hayes Hill</v>
      </c>
      <c r="P2985" s="22">
        <f>VLOOKUP(A2985,[1]CustomerAddress!$A$1:$F$3997,3)</f>
        <v>2106</v>
      </c>
      <c r="Q2985" s="22" t="str">
        <f>VLOOKUP(A2985,[1]CustomerAddress!$A$1:$F$3997,4)</f>
        <v>NSW</v>
      </c>
      <c r="R2985" s="22" t="str">
        <f>VLOOKUP(A2985,[1]CustomerAddress!$A$1:$F$3997,5)</f>
        <v>Australia</v>
      </c>
      <c r="S2985" s="22">
        <f>VLOOKUP(A2985,[1]CustomerAddress!$A$1:$F$3997,6)</f>
        <v>11</v>
      </c>
      <c r="T2985" s="22" t="str">
        <f>VLOOKUP(A2985,Labels!$A$5:$I$3497,9)</f>
        <v>Evasive Customer</v>
      </c>
    </row>
    <row r="2986" spans="1:20" s="22" customFormat="1" ht="15.75" customHeight="1" x14ac:dyDescent="0.25">
      <c r="A2986" s="23">
        <v>2985</v>
      </c>
      <c r="B2986" s="24" t="s">
        <v>5531</v>
      </c>
      <c r="C2986" s="24" t="s">
        <v>5532</v>
      </c>
      <c r="D2986" s="24" t="s">
        <v>48</v>
      </c>
      <c r="E2986" s="23">
        <v>69</v>
      </c>
      <c r="F2986" s="25">
        <v>31699</v>
      </c>
      <c r="G2986" s="23">
        <f t="shared" ca="1" si="215"/>
        <v>34.500858114218666</v>
      </c>
      <c r="H2986" s="23" t="str">
        <f t="shared" ca="1" si="216"/>
        <v>31-40</v>
      </c>
      <c r="I2986" s="24" t="s">
        <v>688</v>
      </c>
      <c r="J2986" s="24" t="s">
        <v>65</v>
      </c>
      <c r="K2986" s="24" t="s">
        <v>62</v>
      </c>
      <c r="L2986" s="24" t="s">
        <v>44</v>
      </c>
      <c r="M2986" s="24" t="s">
        <v>45</v>
      </c>
      <c r="N2986" s="23">
        <v>14</v>
      </c>
      <c r="O2986" s="22" t="str">
        <f>VLOOKUP(A2986,[1]CustomerAddress!$A$1:$F$3997,2)</f>
        <v>3 Mariners Cove Terrace</v>
      </c>
      <c r="P2986" s="22">
        <f>VLOOKUP(A2986,[1]CustomerAddress!$A$1:$F$3997,3)</f>
        <v>2216</v>
      </c>
      <c r="Q2986" s="22" t="str">
        <f>VLOOKUP(A2986,[1]CustomerAddress!$A$1:$F$3997,4)</f>
        <v>NSW</v>
      </c>
      <c r="R2986" s="22" t="str">
        <f>VLOOKUP(A2986,[1]CustomerAddress!$A$1:$F$3997,5)</f>
        <v>Australia</v>
      </c>
      <c r="S2986" s="22">
        <f>VLOOKUP(A2986,[1]CustomerAddress!$A$1:$F$3997,6)</f>
        <v>10</v>
      </c>
      <c r="T2986" s="22" t="str">
        <f>VLOOKUP(A2986,Labels!$A$5:$I$3497,9)</f>
        <v>Recent Customer</v>
      </c>
    </row>
    <row r="2987" spans="1:20" s="22" customFormat="1" ht="15.75" customHeight="1" x14ac:dyDescent="0.25">
      <c r="A2987" s="23">
        <v>2986</v>
      </c>
      <c r="B2987" s="24" t="s">
        <v>5533</v>
      </c>
      <c r="C2987" s="24" t="s">
        <v>5534</v>
      </c>
      <c r="D2987" s="24" t="s">
        <v>48</v>
      </c>
      <c r="E2987" s="23">
        <v>60</v>
      </c>
      <c r="F2987" s="25">
        <v>29465</v>
      </c>
      <c r="G2987" s="23">
        <f t="shared" ca="1" si="215"/>
        <v>40.621406059424146</v>
      </c>
      <c r="H2987" s="23" t="str">
        <f t="shared" ca="1" si="216"/>
        <v>41-50</v>
      </c>
      <c r="J2987" s="24" t="s">
        <v>50</v>
      </c>
      <c r="K2987" s="24" t="s">
        <v>43</v>
      </c>
      <c r="L2987" s="24" t="s">
        <v>44</v>
      </c>
      <c r="M2987" s="24" t="s">
        <v>57</v>
      </c>
      <c r="N2987" s="23">
        <v>13</v>
      </c>
      <c r="O2987" s="22" t="str">
        <f>VLOOKUP(A2987,[1]CustomerAddress!$A$1:$F$3997,2)</f>
        <v>130 Thompson Plaza</v>
      </c>
      <c r="P2987" s="22">
        <f>VLOOKUP(A2987,[1]CustomerAddress!$A$1:$F$3997,3)</f>
        <v>2199</v>
      </c>
      <c r="Q2987" s="22" t="str">
        <f>VLOOKUP(A2987,[1]CustomerAddress!$A$1:$F$3997,4)</f>
        <v>NSW</v>
      </c>
      <c r="R2987" s="22" t="str">
        <f>VLOOKUP(A2987,[1]CustomerAddress!$A$1:$F$3997,5)</f>
        <v>Australia</v>
      </c>
      <c r="S2987" s="22">
        <f>VLOOKUP(A2987,[1]CustomerAddress!$A$1:$F$3997,6)</f>
        <v>9</v>
      </c>
      <c r="T2987" s="22" t="str">
        <f>VLOOKUP(A2987,Labels!$A$5:$I$3497,9)</f>
        <v>Recent Customer</v>
      </c>
    </row>
    <row r="2988" spans="1:20" s="22" customFormat="1" ht="15.75" customHeight="1" x14ac:dyDescent="0.25">
      <c r="A2988" s="23">
        <v>2987</v>
      </c>
      <c r="B2988" s="24" t="s">
        <v>5535</v>
      </c>
      <c r="C2988" s="24" t="s">
        <v>5536</v>
      </c>
      <c r="D2988" s="24" t="s">
        <v>40</v>
      </c>
      <c r="E2988" s="23">
        <v>51</v>
      </c>
      <c r="F2988" s="25">
        <v>31007</v>
      </c>
      <c r="G2988" s="23">
        <f t="shared" ca="1" si="215"/>
        <v>36.396748525177571</v>
      </c>
      <c r="H2988" s="23" t="str">
        <f t="shared" ca="1" si="216"/>
        <v>31-40</v>
      </c>
      <c r="I2988" s="24" t="s">
        <v>1126</v>
      </c>
      <c r="J2988" s="24" t="s">
        <v>61</v>
      </c>
      <c r="K2988" s="24" t="s">
        <v>66</v>
      </c>
      <c r="L2988" s="24" t="s">
        <v>44</v>
      </c>
      <c r="M2988" s="24" t="s">
        <v>45</v>
      </c>
      <c r="N2988" s="23">
        <v>4</v>
      </c>
      <c r="O2988" s="22" t="str">
        <f>VLOOKUP(A2988,[1]CustomerAddress!$A$1:$F$3997,2)</f>
        <v>23812 Tony Lane</v>
      </c>
      <c r="P2988" s="22">
        <f>VLOOKUP(A2988,[1]CustomerAddress!$A$1:$F$3997,3)</f>
        <v>2036</v>
      </c>
      <c r="Q2988" s="22" t="str">
        <f>VLOOKUP(A2988,[1]CustomerAddress!$A$1:$F$3997,4)</f>
        <v>NSW</v>
      </c>
      <c r="R2988" s="22" t="str">
        <f>VLOOKUP(A2988,[1]CustomerAddress!$A$1:$F$3997,5)</f>
        <v>Australia</v>
      </c>
      <c r="S2988" s="22">
        <f>VLOOKUP(A2988,[1]CustomerAddress!$A$1:$F$3997,6)</f>
        <v>8</v>
      </c>
      <c r="T2988" s="22" t="str">
        <f>VLOOKUP(A2988,Labels!$A$5:$I$3497,9)</f>
        <v>High Risk Customer</v>
      </c>
    </row>
    <row r="2989" spans="1:20" s="22" customFormat="1" ht="15.75" customHeight="1" x14ac:dyDescent="0.25">
      <c r="A2989" s="23">
        <v>2988</v>
      </c>
      <c r="B2989" s="24" t="s">
        <v>375</v>
      </c>
      <c r="C2989" s="24" t="s">
        <v>5537</v>
      </c>
      <c r="D2989" s="24" t="s">
        <v>40</v>
      </c>
      <c r="E2989" s="23">
        <v>20</v>
      </c>
      <c r="F2989" s="25">
        <v>35828</v>
      </c>
      <c r="G2989" s="23">
        <f t="shared" ca="1" si="215"/>
        <v>23.188529347095375</v>
      </c>
      <c r="H2989" s="23" t="str">
        <f t="shared" ca="1" si="216"/>
        <v>21-30</v>
      </c>
      <c r="I2989" s="24" t="s">
        <v>49</v>
      </c>
      <c r="J2989" s="24" t="s">
        <v>61</v>
      </c>
      <c r="K2989" s="24" t="s">
        <v>43</v>
      </c>
      <c r="L2989" s="24" t="s">
        <v>44</v>
      </c>
      <c r="M2989" s="24" t="s">
        <v>45</v>
      </c>
      <c r="N2989" s="23">
        <v>1</v>
      </c>
      <c r="O2989" s="22" t="str">
        <f>VLOOKUP(A2989,[1]CustomerAddress!$A$1:$F$3997,2)</f>
        <v>3206 Debs Point</v>
      </c>
      <c r="P2989" s="22">
        <f>VLOOKUP(A2989,[1]CustomerAddress!$A$1:$F$3997,3)</f>
        <v>3071</v>
      </c>
      <c r="Q2989" s="22" t="str">
        <f>VLOOKUP(A2989,[1]CustomerAddress!$A$1:$F$3997,4)</f>
        <v>VIC</v>
      </c>
      <c r="R2989" s="22" t="str">
        <f>VLOOKUP(A2989,[1]CustomerAddress!$A$1:$F$3997,5)</f>
        <v>Australia</v>
      </c>
      <c r="S2989" s="22">
        <f>VLOOKUP(A2989,[1]CustomerAddress!$A$1:$F$3997,6)</f>
        <v>10</v>
      </c>
      <c r="T2989" s="22" t="str">
        <f>VLOOKUP(A2989,Labels!$A$5:$I$3497,9)</f>
        <v>Potential Customer</v>
      </c>
    </row>
    <row r="2990" spans="1:20" s="22" customFormat="1" ht="15.75" customHeight="1" x14ac:dyDescent="0.25">
      <c r="A2990" s="23">
        <v>2989</v>
      </c>
      <c r="B2990" s="24" t="s">
        <v>3980</v>
      </c>
      <c r="D2990" s="24" t="s">
        <v>48</v>
      </c>
      <c r="E2990" s="23">
        <v>37</v>
      </c>
      <c r="F2990" s="25">
        <v>36824</v>
      </c>
      <c r="G2990" s="23">
        <f t="shared" ca="1" si="215"/>
        <v>20.459762223807704</v>
      </c>
      <c r="H2990" s="23" t="str">
        <f t="shared" ca="1" si="216"/>
        <v>21-30</v>
      </c>
      <c r="I2990" s="24" t="s">
        <v>683</v>
      </c>
      <c r="J2990" s="24" t="s">
        <v>42</v>
      </c>
      <c r="K2990" s="24" t="s">
        <v>66</v>
      </c>
      <c r="L2990" s="24" t="s">
        <v>44</v>
      </c>
      <c r="M2990" s="24" t="s">
        <v>45</v>
      </c>
      <c r="N2990" s="23">
        <v>2</v>
      </c>
      <c r="O2990" s="22" t="str">
        <f>VLOOKUP(A2990,[1]CustomerAddress!$A$1:$F$3997,2)</f>
        <v>60 Fulton Trail</v>
      </c>
      <c r="P2990" s="22">
        <f>VLOOKUP(A2990,[1]CustomerAddress!$A$1:$F$3997,3)</f>
        <v>2234</v>
      </c>
      <c r="Q2990" s="22" t="str">
        <f>VLOOKUP(A2990,[1]CustomerAddress!$A$1:$F$3997,4)</f>
        <v>NSW</v>
      </c>
      <c r="R2990" s="22" t="str">
        <f>VLOOKUP(A2990,[1]CustomerAddress!$A$1:$F$3997,5)</f>
        <v>Australia</v>
      </c>
      <c r="S2990" s="22">
        <f>VLOOKUP(A2990,[1]CustomerAddress!$A$1:$F$3997,6)</f>
        <v>10</v>
      </c>
      <c r="T2990" s="22" t="str">
        <f>VLOOKUP(A2990,Labels!$A$5:$I$3497,9)</f>
        <v>Losing Customer</v>
      </c>
    </row>
    <row r="2991" spans="1:20" s="22" customFormat="1" ht="15.75" customHeight="1" x14ac:dyDescent="0.25">
      <c r="A2991" s="23">
        <v>2990</v>
      </c>
      <c r="B2991" s="24" t="s">
        <v>5538</v>
      </c>
      <c r="C2991" s="24" t="s">
        <v>5539</v>
      </c>
      <c r="D2991" s="24" t="s">
        <v>48</v>
      </c>
      <c r="E2991" s="23">
        <v>65</v>
      </c>
      <c r="F2991" s="25">
        <v>28565</v>
      </c>
      <c r="G2991" s="23">
        <f t="shared" ca="1" si="215"/>
        <v>43.087159484081674</v>
      </c>
      <c r="H2991" s="23" t="str">
        <f t="shared" ca="1" si="216"/>
        <v>41-50</v>
      </c>
      <c r="I2991" s="24" t="s">
        <v>852</v>
      </c>
      <c r="J2991" s="24" t="s">
        <v>75</v>
      </c>
      <c r="K2991" s="24" t="s">
        <v>66</v>
      </c>
      <c r="L2991" s="24" t="s">
        <v>44</v>
      </c>
      <c r="M2991" s="24" t="s">
        <v>57</v>
      </c>
      <c r="N2991" s="23">
        <v>8</v>
      </c>
      <c r="O2991" s="22" t="str">
        <f>VLOOKUP(A2991,[1]CustomerAddress!$A$1:$F$3997,2)</f>
        <v>3 Lukken Road</v>
      </c>
      <c r="P2991" s="22">
        <f>VLOOKUP(A2991,[1]CustomerAddress!$A$1:$F$3997,3)</f>
        <v>2066</v>
      </c>
      <c r="Q2991" s="22" t="str">
        <f>VLOOKUP(A2991,[1]CustomerAddress!$A$1:$F$3997,4)</f>
        <v>NSW</v>
      </c>
      <c r="R2991" s="22" t="str">
        <f>VLOOKUP(A2991,[1]CustomerAddress!$A$1:$F$3997,5)</f>
        <v>Australia</v>
      </c>
      <c r="S2991" s="22">
        <f>VLOOKUP(A2991,[1]CustomerAddress!$A$1:$F$3997,6)</f>
        <v>12</v>
      </c>
      <c r="T2991" s="22" t="str">
        <f>VLOOKUP(A2991,Labels!$A$5:$I$3497,9)</f>
        <v>Becoming Loyal</v>
      </c>
    </row>
    <row r="2992" spans="1:20" s="22" customFormat="1" ht="15.75" customHeight="1" x14ac:dyDescent="0.25">
      <c r="A2992" s="23">
        <v>2991</v>
      </c>
      <c r="B2992" s="24" t="s">
        <v>5540</v>
      </c>
      <c r="C2992" s="24" t="s">
        <v>5541</v>
      </c>
      <c r="D2992" s="24" t="s">
        <v>40</v>
      </c>
      <c r="E2992" s="23">
        <v>48</v>
      </c>
      <c r="F2992" s="25">
        <v>23555</v>
      </c>
      <c r="G2992" s="23">
        <f t="shared" ca="1" si="215"/>
        <v>56.813186881341949</v>
      </c>
      <c r="H2992" s="23" t="str">
        <f t="shared" ca="1" si="216"/>
        <v>51-60</v>
      </c>
      <c r="I2992" s="24" t="s">
        <v>574</v>
      </c>
      <c r="J2992" s="24" t="s">
        <v>50</v>
      </c>
      <c r="K2992" s="24" t="s">
        <v>43</v>
      </c>
      <c r="L2992" s="24" t="s">
        <v>44</v>
      </c>
      <c r="M2992" s="24" t="s">
        <v>57</v>
      </c>
      <c r="N2992" s="23">
        <v>11</v>
      </c>
      <c r="O2992" s="22" t="str">
        <f>VLOOKUP(A2992,[1]CustomerAddress!$A$1:$F$3997,2)</f>
        <v>424 Almo Junction</v>
      </c>
      <c r="P2992" s="22">
        <f>VLOOKUP(A2992,[1]CustomerAddress!$A$1:$F$3997,3)</f>
        <v>2830</v>
      </c>
      <c r="Q2992" s="22" t="str">
        <f>VLOOKUP(A2992,[1]CustomerAddress!$A$1:$F$3997,4)</f>
        <v>NSW</v>
      </c>
      <c r="R2992" s="22" t="str">
        <f>VLOOKUP(A2992,[1]CustomerAddress!$A$1:$F$3997,5)</f>
        <v>Australia</v>
      </c>
      <c r="S2992" s="22">
        <f>VLOOKUP(A2992,[1]CustomerAddress!$A$1:$F$3997,6)</f>
        <v>4</v>
      </c>
      <c r="T2992" s="22" t="str">
        <f>VLOOKUP(A2992,Labels!$A$5:$I$3497,9)</f>
        <v>High Risk Customer</v>
      </c>
    </row>
    <row r="2993" spans="1:20" s="22" customFormat="1" ht="15.75" customHeight="1" x14ac:dyDescent="0.25">
      <c r="A2993" s="23">
        <v>2992</v>
      </c>
      <c r="B2993" s="24" t="s">
        <v>5542</v>
      </c>
      <c r="C2993" s="24" t="s">
        <v>5543</v>
      </c>
      <c r="D2993" s="24" t="s">
        <v>40</v>
      </c>
      <c r="E2993" s="23">
        <v>26</v>
      </c>
      <c r="F2993" s="25">
        <v>27180</v>
      </c>
      <c r="G2993" s="23">
        <f t="shared" ca="1" si="215"/>
        <v>46.881680032026885</v>
      </c>
      <c r="H2993" s="23" t="str">
        <f t="shared" ca="1" si="216"/>
        <v>41-50</v>
      </c>
      <c r="I2993" s="24" t="s">
        <v>599</v>
      </c>
      <c r="J2993" s="24" t="s">
        <v>42</v>
      </c>
      <c r="K2993" s="24" t="s">
        <v>43</v>
      </c>
      <c r="L2993" s="24" t="s">
        <v>44</v>
      </c>
      <c r="M2993" s="24" t="s">
        <v>45</v>
      </c>
      <c r="N2993" s="23">
        <v>10</v>
      </c>
      <c r="O2993" s="22" t="str">
        <f>VLOOKUP(A2993,[1]CustomerAddress!$A$1:$F$3997,2)</f>
        <v>9610 Gateway Trail</v>
      </c>
      <c r="P2993" s="22">
        <f>VLOOKUP(A2993,[1]CustomerAddress!$A$1:$F$3997,3)</f>
        <v>3429</v>
      </c>
      <c r="Q2993" s="22" t="str">
        <f>VLOOKUP(A2993,[1]CustomerAddress!$A$1:$F$3997,4)</f>
        <v>VIC</v>
      </c>
      <c r="R2993" s="22" t="str">
        <f>VLOOKUP(A2993,[1]CustomerAddress!$A$1:$F$3997,5)</f>
        <v>Australia</v>
      </c>
      <c r="S2993" s="22">
        <f>VLOOKUP(A2993,[1]CustomerAddress!$A$1:$F$3997,6)</f>
        <v>5</v>
      </c>
      <c r="T2993" s="22" t="str">
        <f>VLOOKUP(A2993,Labels!$A$5:$I$3497,9)</f>
        <v>Platinum Customer</v>
      </c>
    </row>
    <row r="2994" spans="1:20" s="22" customFormat="1" ht="15.75" customHeight="1" x14ac:dyDescent="0.25">
      <c r="A2994" s="23">
        <v>2993</v>
      </c>
      <c r="B2994" s="24" t="s">
        <v>5544</v>
      </c>
      <c r="C2994" s="24" t="s">
        <v>5545</v>
      </c>
      <c r="D2994" s="24" t="s">
        <v>40</v>
      </c>
      <c r="E2994" s="23">
        <v>85</v>
      </c>
      <c r="F2994" s="25">
        <v>34765</v>
      </c>
      <c r="G2994" s="23">
        <f t="shared" ca="1" si="215"/>
        <v>26.100858114218664</v>
      </c>
      <c r="H2994" s="23" t="str">
        <f t="shared" ca="1" si="216"/>
        <v>21-30</v>
      </c>
      <c r="I2994" s="24" t="s">
        <v>367</v>
      </c>
      <c r="J2994" s="24" t="s">
        <v>50</v>
      </c>
      <c r="K2994" s="24" t="s">
        <v>62</v>
      </c>
      <c r="L2994" s="24" t="s">
        <v>44</v>
      </c>
      <c r="M2994" s="24" t="s">
        <v>57</v>
      </c>
      <c r="N2994" s="23">
        <v>4</v>
      </c>
      <c r="O2994" s="22" t="str">
        <f>VLOOKUP(A2994,[1]CustomerAddress!$A$1:$F$3997,2)</f>
        <v>00 Cordelia Trail</v>
      </c>
      <c r="P2994" s="22">
        <f>VLOOKUP(A2994,[1]CustomerAddress!$A$1:$F$3997,3)</f>
        <v>2138</v>
      </c>
      <c r="Q2994" s="22" t="str">
        <f>VLOOKUP(A2994,[1]CustomerAddress!$A$1:$F$3997,4)</f>
        <v>NSW</v>
      </c>
      <c r="R2994" s="22" t="str">
        <f>VLOOKUP(A2994,[1]CustomerAddress!$A$1:$F$3997,5)</f>
        <v>Australia</v>
      </c>
      <c r="S2994" s="22">
        <f>VLOOKUP(A2994,[1]CustomerAddress!$A$1:$F$3997,6)</f>
        <v>9</v>
      </c>
      <c r="T2994" s="22" t="str">
        <f>VLOOKUP(A2994,Labels!$A$5:$I$3497,9)</f>
        <v>Very Loyal</v>
      </c>
    </row>
    <row r="2995" spans="1:20" s="22" customFormat="1" ht="15.75" customHeight="1" x14ac:dyDescent="0.25">
      <c r="A2995" s="23">
        <v>2994</v>
      </c>
      <c r="B2995" s="24" t="s">
        <v>5546</v>
      </c>
      <c r="C2995" s="24" t="s">
        <v>5547</v>
      </c>
      <c r="D2995" s="24" t="s">
        <v>40</v>
      </c>
      <c r="E2995" s="23">
        <v>26</v>
      </c>
      <c r="F2995" s="25">
        <v>28002</v>
      </c>
      <c r="G2995" s="23">
        <f t="shared" ca="1" si="215"/>
        <v>44.629625237506332</v>
      </c>
      <c r="H2995" s="23" t="str">
        <f t="shared" ca="1" si="216"/>
        <v>41-50</v>
      </c>
      <c r="I2995" s="24" t="s">
        <v>1462</v>
      </c>
      <c r="J2995" s="24" t="s">
        <v>84</v>
      </c>
      <c r="K2995" s="24" t="s">
        <v>43</v>
      </c>
      <c r="L2995" s="24" t="s">
        <v>44</v>
      </c>
      <c r="M2995" s="24" t="s">
        <v>45</v>
      </c>
      <c r="N2995" s="23">
        <v>18</v>
      </c>
      <c r="O2995" s="22" t="str">
        <f>VLOOKUP(A2995,[1]CustomerAddress!$A$1:$F$3997,2)</f>
        <v>5 Shelley Pass</v>
      </c>
      <c r="P2995" s="22">
        <f>VLOOKUP(A2995,[1]CustomerAddress!$A$1:$F$3997,3)</f>
        <v>2763</v>
      </c>
      <c r="Q2995" s="22" t="str">
        <f>VLOOKUP(A2995,[1]CustomerAddress!$A$1:$F$3997,4)</f>
        <v>NSW</v>
      </c>
      <c r="R2995" s="22" t="str">
        <f>VLOOKUP(A2995,[1]CustomerAddress!$A$1:$F$3997,5)</f>
        <v>Australia</v>
      </c>
      <c r="S2995" s="22">
        <f>VLOOKUP(A2995,[1]CustomerAddress!$A$1:$F$3997,6)</f>
        <v>8</v>
      </c>
      <c r="T2995" s="22" t="str">
        <f>VLOOKUP(A2995,Labels!$A$5:$I$3497,9)</f>
        <v>Recent Customer</v>
      </c>
    </row>
    <row r="2996" spans="1:20" s="22" customFormat="1" ht="15.75" customHeight="1" x14ac:dyDescent="0.25">
      <c r="A2996" s="23">
        <v>2995</v>
      </c>
      <c r="B2996" s="24" t="s">
        <v>125</v>
      </c>
      <c r="C2996" s="24" t="s">
        <v>5548</v>
      </c>
      <c r="D2996" s="24" t="s">
        <v>48</v>
      </c>
      <c r="E2996" s="23">
        <v>60</v>
      </c>
      <c r="F2996" s="25">
        <v>35444</v>
      </c>
      <c r="G2996" s="23">
        <f t="shared" ca="1" si="215"/>
        <v>24.240584141615923</v>
      </c>
      <c r="H2996" s="23" t="str">
        <f t="shared" ca="1" si="216"/>
        <v>21-30</v>
      </c>
      <c r="J2996" s="24" t="s">
        <v>42</v>
      </c>
      <c r="K2996" s="24" t="s">
        <v>43</v>
      </c>
      <c r="L2996" s="24" t="s">
        <v>44</v>
      </c>
      <c r="M2996" s="24" t="s">
        <v>45</v>
      </c>
      <c r="N2996" s="23">
        <v>2</v>
      </c>
      <c r="O2996" s="22" t="str">
        <f>VLOOKUP(A2996,[1]CustomerAddress!$A$1:$F$3997,2)</f>
        <v>24 Old Shore Crossing</v>
      </c>
      <c r="P2996" s="22">
        <f>VLOOKUP(A2996,[1]CustomerAddress!$A$1:$F$3997,3)</f>
        <v>2250</v>
      </c>
      <c r="Q2996" s="22" t="str">
        <f>VLOOKUP(A2996,[1]CustomerAddress!$A$1:$F$3997,4)</f>
        <v>NSW</v>
      </c>
      <c r="R2996" s="22" t="str">
        <f>VLOOKUP(A2996,[1]CustomerAddress!$A$1:$F$3997,5)</f>
        <v>Australia</v>
      </c>
      <c r="S2996" s="22">
        <f>VLOOKUP(A2996,[1]CustomerAddress!$A$1:$F$3997,6)</f>
        <v>7</v>
      </c>
      <c r="T2996" s="22" t="str">
        <f>VLOOKUP(A2996,Labels!$A$5:$I$3497,9)</f>
        <v>Becoming Loyal</v>
      </c>
    </row>
    <row r="2997" spans="1:20" s="22" customFormat="1" ht="15.75" customHeight="1" x14ac:dyDescent="0.25">
      <c r="A2997" s="23">
        <v>2996</v>
      </c>
      <c r="B2997" s="24" t="s">
        <v>5549</v>
      </c>
      <c r="C2997" s="24" t="s">
        <v>5550</v>
      </c>
      <c r="D2997" s="24" t="s">
        <v>40</v>
      </c>
      <c r="E2997" s="23">
        <v>67</v>
      </c>
      <c r="F2997" s="25">
        <v>24597</v>
      </c>
      <c r="G2997" s="23">
        <f t="shared" ca="1" si="215"/>
        <v>53.958392360794008</v>
      </c>
      <c r="H2997" s="23" t="str">
        <f t="shared" ca="1" si="216"/>
        <v>51-60</v>
      </c>
      <c r="I2997" s="24" t="s">
        <v>438</v>
      </c>
      <c r="J2997" s="24" t="s">
        <v>50</v>
      </c>
      <c r="K2997" s="24" t="s">
        <v>43</v>
      </c>
      <c r="L2997" s="24" t="s">
        <v>44</v>
      </c>
      <c r="M2997" s="24" t="s">
        <v>57</v>
      </c>
      <c r="N2997" s="23">
        <v>14</v>
      </c>
      <c r="O2997" s="22" t="str">
        <f>VLOOKUP(A2997,[1]CustomerAddress!$A$1:$F$3997,2)</f>
        <v>93 Lawn Road</v>
      </c>
      <c r="P2997" s="22">
        <f>VLOOKUP(A2997,[1]CustomerAddress!$A$1:$F$3997,3)</f>
        <v>4212</v>
      </c>
      <c r="Q2997" s="22" t="str">
        <f>VLOOKUP(A2997,[1]CustomerAddress!$A$1:$F$3997,4)</f>
        <v>QLD</v>
      </c>
      <c r="R2997" s="22" t="str">
        <f>VLOOKUP(A2997,[1]CustomerAddress!$A$1:$F$3997,5)</f>
        <v>Australia</v>
      </c>
      <c r="S2997" s="22">
        <f>VLOOKUP(A2997,[1]CustomerAddress!$A$1:$F$3997,6)</f>
        <v>7</v>
      </c>
      <c r="T2997" s="22" t="str">
        <f>VLOOKUP(A2997,Labels!$A$5:$I$3497,9)</f>
        <v>Late Bloomer</v>
      </c>
    </row>
    <row r="2998" spans="1:20" s="22" customFormat="1" ht="15.75" customHeight="1" x14ac:dyDescent="0.25">
      <c r="A2998" s="23">
        <v>2997</v>
      </c>
      <c r="B2998" s="24" t="s">
        <v>5551</v>
      </c>
      <c r="C2998" s="24" t="s">
        <v>5552</v>
      </c>
      <c r="D2998" s="24" t="s">
        <v>40</v>
      </c>
      <c r="E2998" s="23">
        <v>57</v>
      </c>
      <c r="F2998" s="25">
        <v>26801</v>
      </c>
      <c r="G2998" s="23">
        <f t="shared" ca="1" si="215"/>
        <v>47.920036196410443</v>
      </c>
      <c r="H2998" s="23" t="str">
        <f t="shared" ca="1" si="216"/>
        <v>41-50</v>
      </c>
      <c r="I2998" s="24" t="s">
        <v>196</v>
      </c>
      <c r="J2998" s="24" t="s">
        <v>42</v>
      </c>
      <c r="K2998" s="24" t="s">
        <v>62</v>
      </c>
      <c r="L2998" s="24" t="s">
        <v>44</v>
      </c>
      <c r="M2998" s="24" t="s">
        <v>57</v>
      </c>
      <c r="N2998" s="23">
        <v>10</v>
      </c>
      <c r="O2998" s="22" t="str">
        <f>VLOOKUP(A2998,[1]CustomerAddress!$A$1:$F$3997,2)</f>
        <v>09 Texas Plaza</v>
      </c>
      <c r="P2998" s="22">
        <f>VLOOKUP(A2998,[1]CustomerAddress!$A$1:$F$3997,3)</f>
        <v>4285</v>
      </c>
      <c r="Q2998" s="22" t="str">
        <f>VLOOKUP(A2998,[1]CustomerAddress!$A$1:$F$3997,4)</f>
        <v>QLD</v>
      </c>
      <c r="R2998" s="22" t="str">
        <f>VLOOKUP(A2998,[1]CustomerAddress!$A$1:$F$3997,5)</f>
        <v>Australia</v>
      </c>
      <c r="S2998" s="22">
        <f>VLOOKUP(A2998,[1]CustomerAddress!$A$1:$F$3997,6)</f>
        <v>3</v>
      </c>
      <c r="T2998" s="22" t="str">
        <f>VLOOKUP(A2998,Labels!$A$5:$I$3497,9)</f>
        <v>Late Bloomer</v>
      </c>
    </row>
    <row r="2999" spans="1:20" s="22" customFormat="1" ht="15.75" customHeight="1" x14ac:dyDescent="0.25">
      <c r="A2999" s="23">
        <v>2998</v>
      </c>
      <c r="B2999" s="24" t="s">
        <v>4578</v>
      </c>
      <c r="C2999" s="24" t="s">
        <v>5553</v>
      </c>
      <c r="D2999" s="24" t="s">
        <v>40</v>
      </c>
      <c r="E2999" s="23">
        <v>34</v>
      </c>
      <c r="F2999" s="25">
        <v>36879</v>
      </c>
      <c r="G2999" s="23">
        <f t="shared" ca="1" si="215"/>
        <v>20.309077292300856</v>
      </c>
      <c r="H2999" s="23" t="str">
        <f t="shared" ca="1" si="216"/>
        <v>21-30</v>
      </c>
      <c r="I2999" s="24" t="s">
        <v>320</v>
      </c>
      <c r="J2999" s="24" t="s">
        <v>84</v>
      </c>
      <c r="K2999" s="24" t="s">
        <v>66</v>
      </c>
      <c r="L2999" s="24" t="s">
        <v>44</v>
      </c>
      <c r="M2999" s="24" t="s">
        <v>45</v>
      </c>
      <c r="N2999" s="23">
        <v>2</v>
      </c>
      <c r="O2999" s="22" t="str">
        <f>VLOOKUP(A2999,[1]CustomerAddress!$A$1:$F$3997,2)</f>
        <v>99 Lawn Court</v>
      </c>
      <c r="P2999" s="22">
        <f>VLOOKUP(A2999,[1]CustomerAddress!$A$1:$F$3997,3)</f>
        <v>4556</v>
      </c>
      <c r="Q2999" s="22" t="str">
        <f>VLOOKUP(A2999,[1]CustomerAddress!$A$1:$F$3997,4)</f>
        <v>QLD</v>
      </c>
      <c r="R2999" s="22" t="str">
        <f>VLOOKUP(A2999,[1]CustomerAddress!$A$1:$F$3997,5)</f>
        <v>Australia</v>
      </c>
      <c r="S2999" s="22">
        <f>VLOOKUP(A2999,[1]CustomerAddress!$A$1:$F$3997,6)</f>
        <v>7</v>
      </c>
      <c r="T2999" s="22" t="str">
        <f>VLOOKUP(A2999,Labels!$A$5:$I$3497,9)</f>
        <v>High Risk Customer</v>
      </c>
    </row>
    <row r="3000" spans="1:20" s="22" customFormat="1" ht="15.75" hidden="1" customHeight="1" x14ac:dyDescent="0.25">
      <c r="A3000" s="23">
        <v>2999</v>
      </c>
      <c r="B3000" s="24" t="s">
        <v>5554</v>
      </c>
      <c r="C3000" s="24" t="s">
        <v>5555</v>
      </c>
      <c r="D3000" s="24" t="s">
        <v>147</v>
      </c>
      <c r="E3000" s="23">
        <v>28</v>
      </c>
      <c r="F3000" s="25"/>
      <c r="G3000" s="23"/>
      <c r="H3000" s="23"/>
      <c r="I3000" s="24" t="s">
        <v>74</v>
      </c>
      <c r="J3000" s="24" t="s">
        <v>56</v>
      </c>
      <c r="K3000" s="24" t="s">
        <v>62</v>
      </c>
      <c r="L3000" s="24" t="s">
        <v>44</v>
      </c>
      <c r="M3000" s="24" t="s">
        <v>45</v>
      </c>
      <c r="N3000" s="23"/>
    </row>
    <row r="3001" spans="1:20" s="22" customFormat="1" ht="15.75" customHeight="1" x14ac:dyDescent="0.25">
      <c r="A3001" s="23">
        <v>3000</v>
      </c>
      <c r="B3001" s="24" t="s">
        <v>5556</v>
      </c>
      <c r="C3001" s="24" t="s">
        <v>5557</v>
      </c>
      <c r="D3001" s="24" t="s">
        <v>48</v>
      </c>
      <c r="E3001" s="23">
        <v>28</v>
      </c>
      <c r="F3001" s="25">
        <v>27164</v>
      </c>
      <c r="G3001" s="23">
        <f t="shared" ref="G3001:G3012" ca="1" si="217">(NOW()-F3001)/365</f>
        <v>46.925515648465236</v>
      </c>
      <c r="H3001" s="23" t="str">
        <f t="shared" ref="H3001:H3012" ca="1" si="218">IF(G3001&lt;=10,"0-10",IF(AND(G3001&gt;10,G3001&lt;=20),"11-20",IF(AND(G3001&gt;20,G3001&lt;=30),"21-30",IF(AND(G3001&gt;30,G3001&lt;=40),"31-40",IF(AND(G3001&gt;40,G3001&lt;=50),"41-50",IF(AND(G3001&gt;50,G3001&lt;=60),"51-60",IF(AND(G3001&gt;60,G3001&lt;=70),"61-70",IF(AND(G3001&gt;70,G3001&lt;=80),"71-80",IF(AND(G3001&gt;80,G3001&lt;=90),"81-90",IF(G3001&gt;90,"91-100"))))))))))</f>
        <v>41-50</v>
      </c>
      <c r="I3001" s="24" t="s">
        <v>381</v>
      </c>
      <c r="J3001" s="24" t="s">
        <v>50</v>
      </c>
      <c r="K3001" s="24" t="s">
        <v>62</v>
      </c>
      <c r="L3001" s="24" t="s">
        <v>44</v>
      </c>
      <c r="M3001" s="24" t="s">
        <v>57</v>
      </c>
      <c r="N3001" s="23">
        <v>22</v>
      </c>
      <c r="O3001" s="22" t="str">
        <f>VLOOKUP(A3001,[1]CustomerAddress!$A$1:$F$3997,2)</f>
        <v>0 Lakewood Street</v>
      </c>
      <c r="P3001" s="22">
        <f>VLOOKUP(A3001,[1]CustomerAddress!$A$1:$F$3997,3)</f>
        <v>2144</v>
      </c>
      <c r="Q3001" s="22" t="str">
        <f>VLOOKUP(A3001,[1]CustomerAddress!$A$1:$F$3997,4)</f>
        <v>NSW</v>
      </c>
      <c r="R3001" s="22" t="str">
        <f>VLOOKUP(A3001,[1]CustomerAddress!$A$1:$F$3997,5)</f>
        <v>Australia</v>
      </c>
      <c r="S3001" s="22">
        <f>VLOOKUP(A3001,[1]CustomerAddress!$A$1:$F$3997,6)</f>
        <v>10</v>
      </c>
      <c r="T3001" s="22" t="str">
        <f>VLOOKUP(A3001,Labels!$A$5:$I$3497,9)</f>
        <v>Late Bloomer</v>
      </c>
    </row>
    <row r="3002" spans="1:20" s="22" customFormat="1" ht="15.75" customHeight="1" x14ac:dyDescent="0.25">
      <c r="A3002" s="23">
        <v>3001</v>
      </c>
      <c r="B3002" s="24" t="s">
        <v>3978</v>
      </c>
      <c r="C3002" s="24" t="s">
        <v>5558</v>
      </c>
      <c r="D3002" s="24" t="s">
        <v>48</v>
      </c>
      <c r="E3002" s="23">
        <v>48</v>
      </c>
      <c r="F3002" s="25">
        <v>28328</v>
      </c>
      <c r="G3002" s="23">
        <f t="shared" ca="1" si="217"/>
        <v>43.736474552574826</v>
      </c>
      <c r="H3002" s="23" t="str">
        <f t="shared" ca="1" si="218"/>
        <v>41-50</v>
      </c>
      <c r="I3002" s="24" t="s">
        <v>2256</v>
      </c>
      <c r="J3002" s="24" t="s">
        <v>75</v>
      </c>
      <c r="K3002" s="24" t="s">
        <v>43</v>
      </c>
      <c r="L3002" s="24" t="s">
        <v>44</v>
      </c>
      <c r="M3002" s="24" t="s">
        <v>57</v>
      </c>
      <c r="N3002" s="23">
        <v>20</v>
      </c>
      <c r="O3002" s="22" t="str">
        <f>VLOOKUP(A3002,[1]CustomerAddress!$A$1:$F$3997,2)</f>
        <v>2 Hagan Hill</v>
      </c>
      <c r="P3002" s="22">
        <f>VLOOKUP(A3002,[1]CustomerAddress!$A$1:$F$3997,3)</f>
        <v>2155</v>
      </c>
      <c r="Q3002" s="22" t="str">
        <f>VLOOKUP(A3002,[1]CustomerAddress!$A$1:$F$3997,4)</f>
        <v>NSW</v>
      </c>
      <c r="R3002" s="22" t="str">
        <f>VLOOKUP(A3002,[1]CustomerAddress!$A$1:$F$3997,5)</f>
        <v>Australia</v>
      </c>
      <c r="S3002" s="22">
        <f>VLOOKUP(A3002,[1]CustomerAddress!$A$1:$F$3997,6)</f>
        <v>10</v>
      </c>
      <c r="T3002" s="22" t="str">
        <f>VLOOKUP(A3002,Labels!$A$5:$I$3497,9)</f>
        <v>Evasive Customer</v>
      </c>
    </row>
    <row r="3003" spans="1:20" s="22" customFormat="1" ht="15.75" customHeight="1" x14ac:dyDescent="0.25">
      <c r="A3003" s="23">
        <v>3002</v>
      </c>
      <c r="B3003" s="24" t="s">
        <v>5559</v>
      </c>
      <c r="C3003" s="24" t="s">
        <v>5560</v>
      </c>
      <c r="D3003" s="24" t="s">
        <v>48</v>
      </c>
      <c r="E3003" s="23">
        <v>62</v>
      </c>
      <c r="F3003" s="25">
        <v>20795</v>
      </c>
      <c r="G3003" s="23">
        <f t="shared" ca="1" si="217"/>
        <v>64.374830716958385</v>
      </c>
      <c r="H3003" s="23" t="str">
        <f t="shared" ca="1" si="218"/>
        <v>61-70</v>
      </c>
      <c r="I3003" s="24" t="s">
        <v>206</v>
      </c>
      <c r="J3003" s="24" t="s">
        <v>50</v>
      </c>
      <c r="K3003" s="24" t="s">
        <v>43</v>
      </c>
      <c r="L3003" s="24" t="s">
        <v>44</v>
      </c>
      <c r="M3003" s="24" t="s">
        <v>45</v>
      </c>
      <c r="N3003" s="23">
        <v>16</v>
      </c>
      <c r="O3003" s="22" t="str">
        <f>VLOOKUP(A3003,[1]CustomerAddress!$A$1:$F$3997,2)</f>
        <v>673 Comanche Parkway</v>
      </c>
      <c r="P3003" s="22">
        <f>VLOOKUP(A3003,[1]CustomerAddress!$A$1:$F$3997,3)</f>
        <v>2470</v>
      </c>
      <c r="Q3003" s="22" t="str">
        <f>VLOOKUP(A3003,[1]CustomerAddress!$A$1:$F$3997,4)</f>
        <v>NSW</v>
      </c>
      <c r="R3003" s="22" t="str">
        <f>VLOOKUP(A3003,[1]CustomerAddress!$A$1:$F$3997,5)</f>
        <v>Australia</v>
      </c>
      <c r="S3003" s="22">
        <f>VLOOKUP(A3003,[1]CustomerAddress!$A$1:$F$3997,6)</f>
        <v>2</v>
      </c>
      <c r="T3003" s="22" t="str">
        <f>VLOOKUP(A3003,Labels!$A$5:$I$3497,9)</f>
        <v>Potential Customer</v>
      </c>
    </row>
    <row r="3004" spans="1:20" s="22" customFormat="1" ht="15.75" customHeight="1" x14ac:dyDescent="0.25">
      <c r="A3004" s="23">
        <v>3003</v>
      </c>
      <c r="B3004" s="24" t="s">
        <v>2460</v>
      </c>
      <c r="C3004" s="24" t="s">
        <v>5561</v>
      </c>
      <c r="D3004" s="24" t="s">
        <v>40</v>
      </c>
      <c r="E3004" s="23">
        <v>72</v>
      </c>
      <c r="F3004" s="25">
        <v>23133</v>
      </c>
      <c r="G3004" s="23">
        <f t="shared" ca="1" si="217"/>
        <v>57.969351264903594</v>
      </c>
      <c r="H3004" s="23" t="str">
        <f t="shared" ca="1" si="218"/>
        <v>51-60</v>
      </c>
      <c r="I3004" s="24" t="s">
        <v>1322</v>
      </c>
      <c r="J3004" s="24" t="s">
        <v>65</v>
      </c>
      <c r="K3004" s="24" t="s">
        <v>43</v>
      </c>
      <c r="L3004" s="24" t="s">
        <v>44</v>
      </c>
      <c r="M3004" s="24" t="s">
        <v>45</v>
      </c>
      <c r="N3004" s="23">
        <v>4</v>
      </c>
      <c r="O3004" s="22" t="str">
        <f>VLOOKUP(A3004,[1]CustomerAddress!$A$1:$F$3997,2)</f>
        <v>78 Algoma Circle</v>
      </c>
      <c r="P3004" s="22">
        <f>VLOOKUP(A3004,[1]CustomerAddress!$A$1:$F$3997,3)</f>
        <v>2166</v>
      </c>
      <c r="Q3004" s="22" t="str">
        <f>VLOOKUP(A3004,[1]CustomerAddress!$A$1:$F$3997,4)</f>
        <v>NSW</v>
      </c>
      <c r="R3004" s="22" t="str">
        <f>VLOOKUP(A3004,[1]CustomerAddress!$A$1:$F$3997,5)</f>
        <v>Australia</v>
      </c>
      <c r="S3004" s="22">
        <f>VLOOKUP(A3004,[1]CustomerAddress!$A$1:$F$3997,6)</f>
        <v>8</v>
      </c>
      <c r="T3004" s="22" t="str">
        <f>VLOOKUP(A3004,Labels!$A$5:$I$3497,9)</f>
        <v>Almost Lost Customer</v>
      </c>
    </row>
    <row r="3005" spans="1:20" s="22" customFormat="1" ht="15.75" customHeight="1" x14ac:dyDescent="0.25">
      <c r="A3005" s="23">
        <v>3004</v>
      </c>
      <c r="B3005" s="24" t="s">
        <v>5562</v>
      </c>
      <c r="C3005" s="24" t="s">
        <v>854</v>
      </c>
      <c r="D3005" s="24" t="s">
        <v>48</v>
      </c>
      <c r="E3005" s="23">
        <v>82</v>
      </c>
      <c r="F3005" s="25">
        <v>20140</v>
      </c>
      <c r="G3005" s="23">
        <f t="shared" ca="1" si="217"/>
        <v>66.169351264903597</v>
      </c>
      <c r="H3005" s="23" t="str">
        <f t="shared" ca="1" si="218"/>
        <v>61-70</v>
      </c>
      <c r="I3005" s="24" t="s">
        <v>1414</v>
      </c>
      <c r="J3005" s="24" t="s">
        <v>42</v>
      </c>
      <c r="K3005" s="24" t="s">
        <v>43</v>
      </c>
      <c r="L3005" s="24" t="s">
        <v>44</v>
      </c>
      <c r="M3005" s="24" t="s">
        <v>45</v>
      </c>
      <c r="N3005" s="23">
        <v>16</v>
      </c>
      <c r="O3005" s="22" t="str">
        <f>VLOOKUP(A3005,[1]CustomerAddress!$A$1:$F$3997,2)</f>
        <v>9 Swallow Avenue</v>
      </c>
      <c r="P3005" s="22">
        <f>VLOOKUP(A3005,[1]CustomerAddress!$A$1:$F$3997,3)</f>
        <v>3179</v>
      </c>
      <c r="Q3005" s="22" t="str">
        <f>VLOOKUP(A3005,[1]CustomerAddress!$A$1:$F$3997,4)</f>
        <v>VIC</v>
      </c>
      <c r="R3005" s="22" t="str">
        <f>VLOOKUP(A3005,[1]CustomerAddress!$A$1:$F$3997,5)</f>
        <v>Australia</v>
      </c>
      <c r="S3005" s="22">
        <f>VLOOKUP(A3005,[1]CustomerAddress!$A$1:$F$3997,6)</f>
        <v>9</v>
      </c>
      <c r="T3005" s="22" t="str">
        <f>VLOOKUP(A3005,Labels!$A$5:$I$3497,9)</f>
        <v>Evasive Customer</v>
      </c>
    </row>
    <row r="3006" spans="1:20" s="22" customFormat="1" ht="15.75" customHeight="1" x14ac:dyDescent="0.25">
      <c r="A3006" s="23">
        <v>3005</v>
      </c>
      <c r="B3006" s="24" t="s">
        <v>5563</v>
      </c>
      <c r="C3006" s="24" t="s">
        <v>5564</v>
      </c>
      <c r="D3006" s="24" t="s">
        <v>48</v>
      </c>
      <c r="E3006" s="23">
        <v>36</v>
      </c>
      <c r="F3006" s="25">
        <v>25208</v>
      </c>
      <c r="G3006" s="23">
        <f t="shared" ca="1" si="217"/>
        <v>52.284419758054277</v>
      </c>
      <c r="H3006" s="23" t="str">
        <f t="shared" ca="1" si="218"/>
        <v>51-60</v>
      </c>
      <c r="I3006" s="24" t="s">
        <v>847</v>
      </c>
      <c r="J3006" s="24" t="s">
        <v>54</v>
      </c>
      <c r="K3006" s="24" t="s">
        <v>62</v>
      </c>
      <c r="L3006" s="24" t="s">
        <v>44</v>
      </c>
      <c r="M3006" s="24" t="s">
        <v>45</v>
      </c>
      <c r="N3006" s="23">
        <v>8</v>
      </c>
      <c r="O3006" s="22" t="str">
        <f>VLOOKUP(A3006,[1]CustomerAddress!$A$1:$F$3997,2)</f>
        <v>90 Loftsgordon Plaza</v>
      </c>
      <c r="P3006" s="22">
        <f>VLOOKUP(A3006,[1]CustomerAddress!$A$1:$F$3997,3)</f>
        <v>2216</v>
      </c>
      <c r="Q3006" s="22" t="str">
        <f>VLOOKUP(A3006,[1]CustomerAddress!$A$1:$F$3997,4)</f>
        <v>NSW</v>
      </c>
      <c r="R3006" s="22" t="str">
        <f>VLOOKUP(A3006,[1]CustomerAddress!$A$1:$F$3997,5)</f>
        <v>Australia</v>
      </c>
      <c r="S3006" s="22">
        <f>VLOOKUP(A3006,[1]CustomerAddress!$A$1:$F$3997,6)</f>
        <v>10</v>
      </c>
      <c r="T3006" s="22" t="str">
        <f>VLOOKUP(A3006,Labels!$A$5:$I$3497,9)</f>
        <v>Evasive Customer</v>
      </c>
    </row>
    <row r="3007" spans="1:20" s="22" customFormat="1" ht="15.75" customHeight="1" x14ac:dyDescent="0.25">
      <c r="A3007" s="23">
        <v>3006</v>
      </c>
      <c r="B3007" s="24" t="s">
        <v>5565</v>
      </c>
      <c r="C3007" s="24" t="s">
        <v>5566</v>
      </c>
      <c r="D3007" s="24" t="s">
        <v>40</v>
      </c>
      <c r="E3007" s="23">
        <v>72</v>
      </c>
      <c r="F3007" s="25">
        <v>32483</v>
      </c>
      <c r="G3007" s="23">
        <f t="shared" ca="1" si="217"/>
        <v>32.352912908739214</v>
      </c>
      <c r="H3007" s="23" t="str">
        <f t="shared" ca="1" si="218"/>
        <v>31-40</v>
      </c>
      <c r="J3007" s="24" t="s">
        <v>61</v>
      </c>
      <c r="K3007" s="24" t="s">
        <v>43</v>
      </c>
      <c r="L3007" s="24" t="s">
        <v>44</v>
      </c>
      <c r="M3007" s="24" t="s">
        <v>45</v>
      </c>
      <c r="N3007" s="23">
        <v>21</v>
      </c>
      <c r="O3007" s="22" t="str">
        <f>VLOOKUP(A3007,[1]CustomerAddress!$A$1:$F$3997,2)</f>
        <v>921 Reinke Road</v>
      </c>
      <c r="P3007" s="22">
        <f>VLOOKUP(A3007,[1]CustomerAddress!$A$1:$F$3997,3)</f>
        <v>2529</v>
      </c>
      <c r="Q3007" s="22" t="str">
        <f>VLOOKUP(A3007,[1]CustomerAddress!$A$1:$F$3997,4)</f>
        <v>NSW</v>
      </c>
      <c r="R3007" s="22" t="str">
        <f>VLOOKUP(A3007,[1]CustomerAddress!$A$1:$F$3997,5)</f>
        <v>Australia</v>
      </c>
      <c r="S3007" s="22">
        <f>VLOOKUP(A3007,[1]CustomerAddress!$A$1:$F$3997,6)</f>
        <v>7</v>
      </c>
      <c r="T3007" s="22" t="str">
        <f>VLOOKUP(A3007,Labels!$A$5:$I$3497,9)</f>
        <v>Late Bloomer</v>
      </c>
    </row>
    <row r="3008" spans="1:20" s="22" customFormat="1" ht="15.75" customHeight="1" x14ac:dyDescent="0.25">
      <c r="A3008" s="23">
        <v>3007</v>
      </c>
      <c r="B3008" s="24" t="s">
        <v>5567</v>
      </c>
      <c r="C3008" s="24" t="s">
        <v>5568</v>
      </c>
      <c r="D3008" s="24" t="s">
        <v>48</v>
      </c>
      <c r="E3008" s="23">
        <v>38</v>
      </c>
      <c r="F3008" s="25">
        <v>26806</v>
      </c>
      <c r="G3008" s="23">
        <f t="shared" ca="1" si="217"/>
        <v>47.906337566273457</v>
      </c>
      <c r="H3008" s="23" t="str">
        <f t="shared" ca="1" si="218"/>
        <v>41-50</v>
      </c>
      <c r="I3008" s="24" t="s">
        <v>425</v>
      </c>
      <c r="J3008" s="24" t="s">
        <v>84</v>
      </c>
      <c r="K3008" s="24" t="s">
        <v>43</v>
      </c>
      <c r="L3008" s="24" t="s">
        <v>44</v>
      </c>
      <c r="M3008" s="24" t="s">
        <v>57</v>
      </c>
      <c r="N3008" s="23">
        <v>16</v>
      </c>
      <c r="O3008" s="22" t="str">
        <f>VLOOKUP(A3008,[1]CustomerAddress!$A$1:$F$3997,2)</f>
        <v>5913 Ramsey Road</v>
      </c>
      <c r="P3008" s="22">
        <f>VLOOKUP(A3008,[1]CustomerAddress!$A$1:$F$3997,3)</f>
        <v>2478</v>
      </c>
      <c r="Q3008" s="22" t="str">
        <f>VLOOKUP(A3008,[1]CustomerAddress!$A$1:$F$3997,4)</f>
        <v>NSW</v>
      </c>
      <c r="R3008" s="22" t="str">
        <f>VLOOKUP(A3008,[1]CustomerAddress!$A$1:$F$3997,5)</f>
        <v>Australia</v>
      </c>
      <c r="S3008" s="22">
        <f>VLOOKUP(A3008,[1]CustomerAddress!$A$1:$F$3997,6)</f>
        <v>10</v>
      </c>
      <c r="T3008" s="22" t="str">
        <f>VLOOKUP(A3008,Labels!$A$5:$I$3497,9)</f>
        <v>Very Loyal</v>
      </c>
    </row>
    <row r="3009" spans="1:20" s="22" customFormat="1" ht="15.75" customHeight="1" x14ac:dyDescent="0.25">
      <c r="A3009" s="23">
        <v>3008</v>
      </c>
      <c r="B3009" s="24" t="s">
        <v>5569</v>
      </c>
      <c r="C3009" s="24" t="s">
        <v>5570</v>
      </c>
      <c r="D3009" s="24" t="s">
        <v>40</v>
      </c>
      <c r="E3009" s="23">
        <v>40</v>
      </c>
      <c r="F3009" s="25">
        <v>30084</v>
      </c>
      <c r="G3009" s="23">
        <f t="shared" ca="1" si="217"/>
        <v>38.925515648465236</v>
      </c>
      <c r="H3009" s="23" t="str">
        <f t="shared" ca="1" si="218"/>
        <v>31-40</v>
      </c>
      <c r="J3009" s="24" t="s">
        <v>42</v>
      </c>
      <c r="K3009" s="24" t="s">
        <v>66</v>
      </c>
      <c r="L3009" s="24" t="s">
        <v>44</v>
      </c>
      <c r="M3009" s="24" t="s">
        <v>45</v>
      </c>
      <c r="N3009" s="23">
        <v>17</v>
      </c>
      <c r="O3009" s="22" t="str">
        <f>VLOOKUP(A3009,[1]CustomerAddress!$A$1:$F$3997,2)</f>
        <v>91 Jay Drive</v>
      </c>
      <c r="P3009" s="22">
        <f>VLOOKUP(A3009,[1]CustomerAddress!$A$1:$F$3997,3)</f>
        <v>2560</v>
      </c>
      <c r="Q3009" s="22" t="str">
        <f>VLOOKUP(A3009,[1]CustomerAddress!$A$1:$F$3997,4)</f>
        <v>NSW</v>
      </c>
      <c r="R3009" s="22" t="str">
        <f>VLOOKUP(A3009,[1]CustomerAddress!$A$1:$F$3997,5)</f>
        <v>Australia</v>
      </c>
      <c r="S3009" s="22">
        <f>VLOOKUP(A3009,[1]CustomerAddress!$A$1:$F$3997,6)</f>
        <v>7</v>
      </c>
      <c r="T3009" s="22" t="str">
        <f>VLOOKUP(A3009,Labels!$A$5:$I$3497,9)</f>
        <v>Becoming Loyal</v>
      </c>
    </row>
    <row r="3010" spans="1:20" s="22" customFormat="1" ht="15.75" customHeight="1" x14ac:dyDescent="0.25">
      <c r="A3010" s="23">
        <v>3009</v>
      </c>
      <c r="B3010" s="24" t="s">
        <v>5571</v>
      </c>
      <c r="C3010" s="24" t="s">
        <v>5572</v>
      </c>
      <c r="D3010" s="24" t="s">
        <v>40</v>
      </c>
      <c r="E3010" s="23">
        <v>11</v>
      </c>
      <c r="F3010" s="25">
        <v>28217</v>
      </c>
      <c r="G3010" s="23">
        <f t="shared" ca="1" si="217"/>
        <v>44.040584141615923</v>
      </c>
      <c r="H3010" s="23" t="str">
        <f t="shared" ca="1" si="218"/>
        <v>41-50</v>
      </c>
      <c r="J3010" s="24" t="s">
        <v>42</v>
      </c>
      <c r="K3010" s="24" t="s">
        <v>66</v>
      </c>
      <c r="L3010" s="24" t="s">
        <v>44</v>
      </c>
      <c r="M3010" s="24" t="s">
        <v>45</v>
      </c>
      <c r="N3010" s="23">
        <v>14</v>
      </c>
      <c r="O3010" s="22" t="str">
        <f>VLOOKUP(A3010,[1]CustomerAddress!$A$1:$F$3997,2)</f>
        <v>72 Dennis Road</v>
      </c>
      <c r="P3010" s="22">
        <f>VLOOKUP(A3010,[1]CustomerAddress!$A$1:$F$3997,3)</f>
        <v>3805</v>
      </c>
      <c r="Q3010" s="22" t="str">
        <f>VLOOKUP(A3010,[1]CustomerAddress!$A$1:$F$3997,4)</f>
        <v>VIC</v>
      </c>
      <c r="R3010" s="22" t="str">
        <f>VLOOKUP(A3010,[1]CustomerAddress!$A$1:$F$3997,5)</f>
        <v>Australia</v>
      </c>
      <c r="S3010" s="22">
        <f>VLOOKUP(A3010,[1]CustomerAddress!$A$1:$F$3997,6)</f>
        <v>7</v>
      </c>
      <c r="T3010" s="22" t="str">
        <f>VLOOKUP(A3010,Labels!$A$5:$I$3497,9)</f>
        <v>High Risk Customer</v>
      </c>
    </row>
    <row r="3011" spans="1:20" s="22" customFormat="1" ht="15.75" customHeight="1" x14ac:dyDescent="0.25">
      <c r="A3011" s="23">
        <v>3010</v>
      </c>
      <c r="B3011" s="24" t="s">
        <v>5573</v>
      </c>
      <c r="C3011" s="24" t="s">
        <v>5574</v>
      </c>
      <c r="D3011" s="24" t="s">
        <v>40</v>
      </c>
      <c r="E3011" s="23">
        <v>16</v>
      </c>
      <c r="F3011" s="25">
        <v>25708</v>
      </c>
      <c r="G3011" s="23">
        <f t="shared" ca="1" si="217"/>
        <v>50.91455674435565</v>
      </c>
      <c r="H3011" s="23" t="str">
        <f t="shared" ca="1" si="218"/>
        <v>51-60</v>
      </c>
      <c r="J3011" s="24" t="s">
        <v>61</v>
      </c>
      <c r="K3011" s="24" t="s">
        <v>62</v>
      </c>
      <c r="L3011" s="24" t="s">
        <v>44</v>
      </c>
      <c r="M3011" s="24" t="s">
        <v>57</v>
      </c>
      <c r="N3011" s="23">
        <v>5</v>
      </c>
      <c r="O3011" s="22" t="str">
        <f>VLOOKUP(A3011,[1]CustomerAddress!$A$1:$F$3997,2)</f>
        <v>90 Darwin Crossing</v>
      </c>
      <c r="P3011" s="22">
        <f>VLOOKUP(A3011,[1]CustomerAddress!$A$1:$F$3997,3)</f>
        <v>2767</v>
      </c>
      <c r="Q3011" s="22" t="str">
        <f>VLOOKUP(A3011,[1]CustomerAddress!$A$1:$F$3997,4)</f>
        <v>NSW</v>
      </c>
      <c r="R3011" s="22" t="str">
        <f>VLOOKUP(A3011,[1]CustomerAddress!$A$1:$F$3997,5)</f>
        <v>Australia</v>
      </c>
      <c r="S3011" s="22">
        <f>VLOOKUP(A3011,[1]CustomerAddress!$A$1:$F$3997,6)</f>
        <v>8</v>
      </c>
      <c r="T3011" s="22" t="str">
        <f>VLOOKUP(A3011,Labels!$A$5:$I$3497,9)</f>
        <v>Evasive Customer</v>
      </c>
    </row>
    <row r="3012" spans="1:20" s="22" customFormat="1" ht="15.75" customHeight="1" x14ac:dyDescent="0.25">
      <c r="A3012" s="23">
        <v>3011</v>
      </c>
      <c r="B3012" s="24" t="s">
        <v>5575</v>
      </c>
      <c r="C3012" s="24" t="s">
        <v>5576</v>
      </c>
      <c r="D3012" s="24" t="s">
        <v>40</v>
      </c>
      <c r="E3012" s="23">
        <v>84</v>
      </c>
      <c r="F3012" s="25">
        <v>34465</v>
      </c>
      <c r="G3012" s="23">
        <f t="shared" ca="1" si="217"/>
        <v>26.922775922437843</v>
      </c>
      <c r="H3012" s="23" t="str">
        <f t="shared" ca="1" si="218"/>
        <v>21-30</v>
      </c>
      <c r="I3012" s="24" t="s">
        <v>347</v>
      </c>
      <c r="J3012" s="24" t="s">
        <v>50</v>
      </c>
      <c r="K3012" s="24" t="s">
        <v>66</v>
      </c>
      <c r="L3012" s="24" t="s">
        <v>44</v>
      </c>
      <c r="M3012" s="24" t="s">
        <v>57</v>
      </c>
      <c r="N3012" s="23">
        <v>3</v>
      </c>
      <c r="O3012" s="22" t="str">
        <f>VLOOKUP(A3012,[1]CustomerAddress!$A$1:$F$3997,2)</f>
        <v>54 Nevada Plaza</v>
      </c>
      <c r="P3012" s="22">
        <f>VLOOKUP(A3012,[1]CustomerAddress!$A$1:$F$3997,3)</f>
        <v>2096</v>
      </c>
      <c r="Q3012" s="22" t="str">
        <f>VLOOKUP(A3012,[1]CustomerAddress!$A$1:$F$3997,4)</f>
        <v>NSW</v>
      </c>
      <c r="R3012" s="22" t="str">
        <f>VLOOKUP(A3012,[1]CustomerAddress!$A$1:$F$3997,5)</f>
        <v>Australia</v>
      </c>
      <c r="S3012" s="22">
        <f>VLOOKUP(A3012,[1]CustomerAddress!$A$1:$F$3997,6)</f>
        <v>12</v>
      </c>
      <c r="T3012" s="22" t="str">
        <f>VLOOKUP(A3012,Labels!$A$5:$I$3497,9)</f>
        <v>Late Bloomer</v>
      </c>
    </row>
    <row r="3013" spans="1:20" s="22" customFormat="1" ht="15.75" hidden="1" customHeight="1" x14ac:dyDescent="0.25">
      <c r="A3013" s="23">
        <v>3012</v>
      </c>
      <c r="B3013" s="24" t="s">
        <v>5577</v>
      </c>
      <c r="C3013" s="24" t="s">
        <v>5578</v>
      </c>
      <c r="D3013" s="24" t="s">
        <v>147</v>
      </c>
      <c r="E3013" s="23">
        <v>81</v>
      </c>
      <c r="F3013" s="25"/>
      <c r="G3013" s="23"/>
      <c r="H3013" s="23"/>
      <c r="I3013" s="24" t="s">
        <v>651</v>
      </c>
      <c r="J3013" s="24" t="s">
        <v>56</v>
      </c>
      <c r="K3013" s="24" t="s">
        <v>43</v>
      </c>
      <c r="L3013" s="24" t="s">
        <v>44</v>
      </c>
      <c r="M3013" s="24" t="s">
        <v>45</v>
      </c>
      <c r="N3013" s="23"/>
    </row>
    <row r="3014" spans="1:20" s="22" customFormat="1" ht="15.75" customHeight="1" x14ac:dyDescent="0.25">
      <c r="A3014" s="23">
        <v>3013</v>
      </c>
      <c r="B3014" s="24" t="s">
        <v>5314</v>
      </c>
      <c r="C3014" s="24" t="s">
        <v>5579</v>
      </c>
      <c r="D3014" s="24" t="s">
        <v>40</v>
      </c>
      <c r="E3014" s="23">
        <v>94</v>
      </c>
      <c r="F3014" s="25">
        <v>25047</v>
      </c>
      <c r="G3014" s="23">
        <f t="shared" ref="G3014:G3077" ca="1" si="219">(NOW()-F3014)/365</f>
        <v>52.72551564846524</v>
      </c>
      <c r="H3014" s="23" t="str">
        <f t="shared" ref="H3014:H3018" ca="1" si="220">IF(G3014&lt;=10,"0-10",IF(AND(G3014&gt;10,G3014&lt;=20),"11-20",IF(AND(G3014&gt;20,G3014&lt;=30),"21-30",IF(AND(G3014&gt;30,G3014&lt;=40),"31-40",IF(AND(G3014&gt;40,G3014&lt;=50),"41-50",IF(AND(G3014&gt;50,G3014&lt;=60),"51-60",IF(AND(G3014&gt;60,G3014&lt;=70),"61-70",IF(AND(G3014&gt;70,G3014&lt;=80),"71-80",IF(AND(G3014&gt;80,G3014&lt;=90),"81-90",IF(G3014&gt;90,"91-100"))))))))))</f>
        <v>51-60</v>
      </c>
      <c r="I3014" s="24" t="s">
        <v>215</v>
      </c>
      <c r="J3014" s="24" t="s">
        <v>54</v>
      </c>
      <c r="K3014" s="24" t="s">
        <v>66</v>
      </c>
      <c r="L3014" s="24" t="s">
        <v>44</v>
      </c>
      <c r="M3014" s="24" t="s">
        <v>57</v>
      </c>
      <c r="N3014" s="23">
        <v>6</v>
      </c>
      <c r="O3014" s="22" t="str">
        <f>VLOOKUP(A3014,[1]CustomerAddress!$A$1:$F$3997,2)</f>
        <v>399 Butterfield Crossing</v>
      </c>
      <c r="P3014" s="22">
        <f>VLOOKUP(A3014,[1]CustomerAddress!$A$1:$F$3997,3)</f>
        <v>4115</v>
      </c>
      <c r="Q3014" s="22" t="str">
        <f>VLOOKUP(A3014,[1]CustomerAddress!$A$1:$F$3997,4)</f>
        <v>QLD</v>
      </c>
      <c r="R3014" s="22" t="str">
        <f>VLOOKUP(A3014,[1]CustomerAddress!$A$1:$F$3997,5)</f>
        <v>Australia</v>
      </c>
      <c r="S3014" s="22">
        <f>VLOOKUP(A3014,[1]CustomerAddress!$A$1:$F$3997,6)</f>
        <v>7</v>
      </c>
      <c r="T3014" s="22" t="str">
        <f>VLOOKUP(A3014,Labels!$A$5:$I$3497,9)</f>
        <v>Very Loyal</v>
      </c>
    </row>
    <row r="3015" spans="1:20" s="22" customFormat="1" ht="15.75" customHeight="1" x14ac:dyDescent="0.25">
      <c r="A3015" s="23">
        <v>3014</v>
      </c>
      <c r="B3015" s="24" t="s">
        <v>5580</v>
      </c>
      <c r="C3015" s="24" t="s">
        <v>5581</v>
      </c>
      <c r="D3015" s="24" t="s">
        <v>40</v>
      </c>
      <c r="E3015" s="23">
        <v>59</v>
      </c>
      <c r="F3015" s="25">
        <v>36980</v>
      </c>
      <c r="G3015" s="23">
        <f t="shared" ca="1" si="219"/>
        <v>20.032364963533734</v>
      </c>
      <c r="H3015" s="23" t="str">
        <f t="shared" ca="1" si="220"/>
        <v>21-30</v>
      </c>
      <c r="I3015" s="24" t="s">
        <v>1325</v>
      </c>
      <c r="J3015" s="24" t="s">
        <v>61</v>
      </c>
      <c r="K3015" s="24" t="s">
        <v>66</v>
      </c>
      <c r="L3015" s="24" t="s">
        <v>44</v>
      </c>
      <c r="M3015" s="24" t="s">
        <v>57</v>
      </c>
      <c r="N3015" s="23">
        <v>1</v>
      </c>
      <c r="O3015" s="22" t="str">
        <f>VLOOKUP(A3015,[1]CustomerAddress!$A$1:$F$3997,2)</f>
        <v>26378 Esch Junction</v>
      </c>
      <c r="P3015" s="22">
        <f>VLOOKUP(A3015,[1]CustomerAddress!$A$1:$F$3997,3)</f>
        <v>2065</v>
      </c>
      <c r="Q3015" s="22" t="str">
        <f>VLOOKUP(A3015,[1]CustomerAddress!$A$1:$F$3997,4)</f>
        <v>NSW</v>
      </c>
      <c r="R3015" s="22" t="str">
        <f>VLOOKUP(A3015,[1]CustomerAddress!$A$1:$F$3997,5)</f>
        <v>Australia</v>
      </c>
      <c r="S3015" s="22">
        <f>VLOOKUP(A3015,[1]CustomerAddress!$A$1:$F$3997,6)</f>
        <v>10</v>
      </c>
      <c r="T3015" s="22" t="str">
        <f>VLOOKUP(A3015,Labels!$A$5:$I$3497,9)</f>
        <v>Recent Customer</v>
      </c>
    </row>
    <row r="3016" spans="1:20" s="22" customFormat="1" ht="15.75" customHeight="1" x14ac:dyDescent="0.25">
      <c r="A3016" s="23">
        <v>3015</v>
      </c>
      <c r="B3016" s="24" t="s">
        <v>5582</v>
      </c>
      <c r="C3016" s="24" t="s">
        <v>5583</v>
      </c>
      <c r="D3016" s="24" t="s">
        <v>40</v>
      </c>
      <c r="E3016" s="23">
        <v>25</v>
      </c>
      <c r="F3016" s="25">
        <v>36771</v>
      </c>
      <c r="G3016" s="23">
        <f t="shared" ca="1" si="219"/>
        <v>20.60496770325976</v>
      </c>
      <c r="H3016" s="23" t="str">
        <f t="shared" ca="1" si="220"/>
        <v>21-30</v>
      </c>
      <c r="I3016" s="24" t="s">
        <v>483</v>
      </c>
      <c r="J3016" s="24" t="s">
        <v>65</v>
      </c>
      <c r="K3016" s="24" t="s">
        <v>62</v>
      </c>
      <c r="L3016" s="24" t="s">
        <v>44</v>
      </c>
      <c r="M3016" s="24" t="s">
        <v>57</v>
      </c>
      <c r="N3016" s="23">
        <v>1</v>
      </c>
      <c r="O3016" s="22" t="str">
        <f>VLOOKUP(A3016,[1]CustomerAddress!$A$1:$F$3997,2)</f>
        <v>2942 Swallow Trail</v>
      </c>
      <c r="P3016" s="22">
        <f>VLOOKUP(A3016,[1]CustomerAddress!$A$1:$F$3997,3)</f>
        <v>4214</v>
      </c>
      <c r="Q3016" s="22" t="str">
        <f>VLOOKUP(A3016,[1]CustomerAddress!$A$1:$F$3997,4)</f>
        <v>QLD</v>
      </c>
      <c r="R3016" s="22" t="str">
        <f>VLOOKUP(A3016,[1]CustomerAddress!$A$1:$F$3997,5)</f>
        <v>Australia</v>
      </c>
      <c r="S3016" s="22">
        <f>VLOOKUP(A3016,[1]CustomerAddress!$A$1:$F$3997,6)</f>
        <v>9</v>
      </c>
      <c r="T3016" s="22" t="str">
        <f>VLOOKUP(A3016,Labels!$A$5:$I$3497,9)</f>
        <v>Losing Customer</v>
      </c>
    </row>
    <row r="3017" spans="1:20" s="22" customFormat="1" ht="15.75" customHeight="1" x14ac:dyDescent="0.25">
      <c r="A3017" s="23">
        <v>3016</v>
      </c>
      <c r="B3017" s="24" t="s">
        <v>5584</v>
      </c>
      <c r="C3017" s="24" t="s">
        <v>5585</v>
      </c>
      <c r="D3017" s="24" t="s">
        <v>48</v>
      </c>
      <c r="E3017" s="23">
        <v>25</v>
      </c>
      <c r="F3017" s="25">
        <v>31270</v>
      </c>
      <c r="G3017" s="23">
        <f t="shared" ca="1" si="219"/>
        <v>35.67620057997209</v>
      </c>
      <c r="H3017" s="23" t="str">
        <f t="shared" ca="1" si="220"/>
        <v>31-40</v>
      </c>
      <c r="I3017" s="24" t="s">
        <v>431</v>
      </c>
      <c r="J3017" s="24" t="s">
        <v>50</v>
      </c>
      <c r="K3017" s="24" t="s">
        <v>66</v>
      </c>
      <c r="L3017" s="24" t="s">
        <v>44</v>
      </c>
      <c r="M3017" s="24" t="s">
        <v>57</v>
      </c>
      <c r="N3017" s="23">
        <v>11</v>
      </c>
      <c r="O3017" s="22" t="str">
        <f>VLOOKUP(A3017,[1]CustomerAddress!$A$1:$F$3997,2)</f>
        <v>7 Anzinger Drive</v>
      </c>
      <c r="P3017" s="22">
        <f>VLOOKUP(A3017,[1]CustomerAddress!$A$1:$F$3997,3)</f>
        <v>2745</v>
      </c>
      <c r="Q3017" s="22" t="str">
        <f>VLOOKUP(A3017,[1]CustomerAddress!$A$1:$F$3997,4)</f>
        <v>NSW</v>
      </c>
      <c r="R3017" s="22" t="str">
        <f>VLOOKUP(A3017,[1]CustomerAddress!$A$1:$F$3997,5)</f>
        <v>Australia</v>
      </c>
      <c r="S3017" s="22">
        <f>VLOOKUP(A3017,[1]CustomerAddress!$A$1:$F$3997,6)</f>
        <v>10</v>
      </c>
      <c r="T3017" s="22" t="str">
        <f>VLOOKUP(A3017,Labels!$A$5:$I$3497,9)</f>
        <v>Becoming Loyal</v>
      </c>
    </row>
    <row r="3018" spans="1:20" s="22" customFormat="1" ht="15.75" customHeight="1" x14ac:dyDescent="0.25">
      <c r="A3018" s="23">
        <v>3017</v>
      </c>
      <c r="B3018" s="24" t="s">
        <v>5586</v>
      </c>
      <c r="C3018" s="24" t="s">
        <v>5587</v>
      </c>
      <c r="D3018" s="24" t="s">
        <v>48</v>
      </c>
      <c r="E3018" s="23">
        <v>88</v>
      </c>
      <c r="F3018" s="25">
        <v>20367</v>
      </c>
      <c r="G3018" s="23">
        <f t="shared" ca="1" si="219"/>
        <v>65.547433456684416</v>
      </c>
      <c r="H3018" s="23" t="str">
        <f t="shared" ca="1" si="220"/>
        <v>61-70</v>
      </c>
      <c r="I3018" s="24" t="s">
        <v>412</v>
      </c>
      <c r="J3018" s="24" t="s">
        <v>50</v>
      </c>
      <c r="K3018" s="24" t="s">
        <v>62</v>
      </c>
      <c r="L3018" s="24" t="s">
        <v>44</v>
      </c>
      <c r="M3018" s="24" t="s">
        <v>57</v>
      </c>
      <c r="N3018" s="23">
        <v>7</v>
      </c>
      <c r="O3018" s="22" t="str">
        <f>VLOOKUP(A3018,[1]CustomerAddress!$A$1:$F$3997,2)</f>
        <v>885 Larry Park</v>
      </c>
      <c r="P3018" s="22">
        <f>VLOOKUP(A3018,[1]CustomerAddress!$A$1:$F$3997,3)</f>
        <v>3140</v>
      </c>
      <c r="Q3018" s="22" t="str">
        <f>VLOOKUP(A3018,[1]CustomerAddress!$A$1:$F$3997,4)</f>
        <v>VIC</v>
      </c>
      <c r="R3018" s="22" t="str">
        <f>VLOOKUP(A3018,[1]CustomerAddress!$A$1:$F$3997,5)</f>
        <v>Australia</v>
      </c>
      <c r="S3018" s="22">
        <f>VLOOKUP(A3018,[1]CustomerAddress!$A$1:$F$3997,6)</f>
        <v>9</v>
      </c>
      <c r="T3018" s="22" t="str">
        <f>VLOOKUP(A3018,Labels!$A$5:$I$3497,9)</f>
        <v>Evasive Customer</v>
      </c>
    </row>
    <row r="3019" spans="1:20" s="22" customFormat="1" ht="15.75" hidden="1" customHeight="1" x14ac:dyDescent="0.25">
      <c r="A3019" s="23">
        <v>3018</v>
      </c>
      <c r="B3019" s="24" t="s">
        <v>5588</v>
      </c>
      <c r="C3019" s="24" t="s">
        <v>1209</v>
      </c>
      <c r="D3019" s="24" t="s">
        <v>40</v>
      </c>
      <c r="E3019" s="23">
        <v>16</v>
      </c>
      <c r="F3019" s="25">
        <v>26169</v>
      </c>
      <c r="G3019" s="23">
        <f t="shared" ca="1" si="219"/>
        <v>49.651543045725511</v>
      </c>
      <c r="H3019" s="23"/>
      <c r="I3019" s="24" t="s">
        <v>410</v>
      </c>
      <c r="J3019" s="24" t="s">
        <v>61</v>
      </c>
      <c r="K3019" s="24" t="s">
        <v>66</v>
      </c>
      <c r="L3019" s="24" t="s">
        <v>44</v>
      </c>
      <c r="M3019" s="24" t="s">
        <v>45</v>
      </c>
      <c r="N3019" s="23">
        <v>15</v>
      </c>
    </row>
    <row r="3020" spans="1:20" s="22" customFormat="1" ht="15.75" customHeight="1" x14ac:dyDescent="0.25">
      <c r="A3020" s="23">
        <v>3019</v>
      </c>
      <c r="B3020" s="24" t="s">
        <v>5589</v>
      </c>
      <c r="C3020" s="24" t="s">
        <v>5590</v>
      </c>
      <c r="D3020" s="24" t="s">
        <v>48</v>
      </c>
      <c r="E3020" s="23">
        <v>98</v>
      </c>
      <c r="F3020" s="25">
        <v>31445</v>
      </c>
      <c r="G3020" s="23">
        <f t="shared" ca="1" si="219"/>
        <v>35.196748525177568</v>
      </c>
      <c r="H3020" s="23" t="str">
        <f t="shared" ref="H3020:H3037" ca="1" si="221">IF(G3020&lt;=10,"0-10",IF(AND(G3020&gt;10,G3020&lt;=20),"11-20",IF(AND(G3020&gt;20,G3020&lt;=30),"21-30",IF(AND(G3020&gt;30,G3020&lt;=40),"31-40",IF(AND(G3020&gt;40,G3020&lt;=50),"41-50",IF(AND(G3020&gt;50,G3020&lt;=60),"51-60",IF(AND(G3020&gt;60,G3020&lt;=70),"61-70",IF(AND(G3020&gt;70,G3020&lt;=80),"71-80",IF(AND(G3020&gt;80,G3020&lt;=90),"81-90",IF(G3020&gt;90,"91-100"))))))))))</f>
        <v>31-40</v>
      </c>
      <c r="I3020" s="24" t="s">
        <v>308</v>
      </c>
      <c r="J3020" s="24" t="s">
        <v>84</v>
      </c>
      <c r="K3020" s="24" t="s">
        <v>62</v>
      </c>
      <c r="L3020" s="24" t="s">
        <v>44</v>
      </c>
      <c r="M3020" s="24" t="s">
        <v>45</v>
      </c>
      <c r="N3020" s="23">
        <v>14</v>
      </c>
      <c r="O3020" s="22" t="str">
        <f>VLOOKUP(A3020,[1]CustomerAddress!$A$1:$F$3997,2)</f>
        <v>13 Alpine Lane</v>
      </c>
      <c r="P3020" s="22">
        <f>VLOOKUP(A3020,[1]CustomerAddress!$A$1:$F$3997,3)</f>
        <v>2228</v>
      </c>
      <c r="Q3020" s="22" t="str">
        <f>VLOOKUP(A3020,[1]CustomerAddress!$A$1:$F$3997,4)</f>
        <v>NSW</v>
      </c>
      <c r="R3020" s="22" t="str">
        <f>VLOOKUP(A3020,[1]CustomerAddress!$A$1:$F$3997,5)</f>
        <v>Australia</v>
      </c>
      <c r="S3020" s="22">
        <f>VLOOKUP(A3020,[1]CustomerAddress!$A$1:$F$3997,6)</f>
        <v>9</v>
      </c>
      <c r="T3020" s="22" t="str">
        <f>VLOOKUP(A3020,Labels!$A$5:$I$3497,9)</f>
        <v>Almost Lost Customer</v>
      </c>
    </row>
    <row r="3021" spans="1:20" s="22" customFormat="1" ht="15.75" customHeight="1" x14ac:dyDescent="0.25">
      <c r="A3021" s="23">
        <v>3020</v>
      </c>
      <c r="B3021" s="24" t="s">
        <v>3327</v>
      </c>
      <c r="C3021" s="24" t="s">
        <v>5591</v>
      </c>
      <c r="D3021" s="24" t="s">
        <v>48</v>
      </c>
      <c r="E3021" s="23">
        <v>13</v>
      </c>
      <c r="F3021" s="25">
        <v>24100</v>
      </c>
      <c r="G3021" s="23">
        <f t="shared" ca="1" si="219"/>
        <v>55.320036196410442</v>
      </c>
      <c r="H3021" s="23" t="str">
        <f t="shared" ca="1" si="221"/>
        <v>51-60</v>
      </c>
      <c r="I3021" s="24" t="s">
        <v>390</v>
      </c>
      <c r="J3021" s="24" t="s">
        <v>84</v>
      </c>
      <c r="K3021" s="24" t="s">
        <v>66</v>
      </c>
      <c r="L3021" s="24" t="s">
        <v>44</v>
      </c>
      <c r="M3021" s="24" t="s">
        <v>45</v>
      </c>
      <c r="N3021" s="23">
        <v>10</v>
      </c>
      <c r="O3021" s="22" t="str">
        <f>VLOOKUP(A3021,[1]CustomerAddress!$A$1:$F$3997,2)</f>
        <v>2 Scott Pass</v>
      </c>
      <c r="P3021" s="22">
        <f>VLOOKUP(A3021,[1]CustomerAddress!$A$1:$F$3997,3)</f>
        <v>4870</v>
      </c>
      <c r="Q3021" s="22" t="str">
        <f>VLOOKUP(A3021,[1]CustomerAddress!$A$1:$F$3997,4)</f>
        <v>QLD</v>
      </c>
      <c r="R3021" s="22" t="str">
        <f>VLOOKUP(A3021,[1]CustomerAddress!$A$1:$F$3997,5)</f>
        <v>Australia</v>
      </c>
      <c r="S3021" s="22">
        <f>VLOOKUP(A3021,[1]CustomerAddress!$A$1:$F$3997,6)</f>
        <v>1</v>
      </c>
      <c r="T3021" s="22" t="str">
        <f>VLOOKUP(A3021,Labels!$A$5:$I$3497,9)</f>
        <v>Potential Customer</v>
      </c>
    </row>
    <row r="3022" spans="1:20" s="22" customFormat="1" ht="15.75" customHeight="1" x14ac:dyDescent="0.25">
      <c r="A3022" s="23">
        <v>3021</v>
      </c>
      <c r="B3022" s="24" t="s">
        <v>4689</v>
      </c>
      <c r="C3022" s="24" t="s">
        <v>5592</v>
      </c>
      <c r="D3022" s="24" t="s">
        <v>48</v>
      </c>
      <c r="E3022" s="23">
        <v>4</v>
      </c>
      <c r="F3022" s="25">
        <v>30334</v>
      </c>
      <c r="G3022" s="23">
        <f t="shared" ca="1" si="219"/>
        <v>38.240584141615926</v>
      </c>
      <c r="H3022" s="23" t="str">
        <f t="shared" ca="1" si="221"/>
        <v>31-40</v>
      </c>
      <c r="J3022" s="24" t="s">
        <v>61</v>
      </c>
      <c r="K3022" s="24" t="s">
        <v>43</v>
      </c>
      <c r="L3022" s="24" t="s">
        <v>44</v>
      </c>
      <c r="M3022" s="24" t="s">
        <v>57</v>
      </c>
      <c r="N3022" s="23">
        <v>9</v>
      </c>
      <c r="O3022" s="22" t="str">
        <f>VLOOKUP(A3022,[1]CustomerAddress!$A$1:$F$3997,2)</f>
        <v>7 Debra Point</v>
      </c>
      <c r="P3022" s="22">
        <f>VLOOKUP(A3022,[1]CustomerAddress!$A$1:$F$3997,3)</f>
        <v>3175</v>
      </c>
      <c r="Q3022" s="22" t="str">
        <f>VLOOKUP(A3022,[1]CustomerAddress!$A$1:$F$3997,4)</f>
        <v>VIC</v>
      </c>
      <c r="R3022" s="22" t="str">
        <f>VLOOKUP(A3022,[1]CustomerAddress!$A$1:$F$3997,5)</f>
        <v>Australia</v>
      </c>
      <c r="S3022" s="22">
        <f>VLOOKUP(A3022,[1]CustomerAddress!$A$1:$F$3997,6)</f>
        <v>4</v>
      </c>
      <c r="T3022" s="22" t="str">
        <f>VLOOKUP(A3022,Labels!$A$5:$I$3497,9)</f>
        <v>Losing Customer</v>
      </c>
    </row>
    <row r="3023" spans="1:20" s="22" customFormat="1" ht="15.75" customHeight="1" x14ac:dyDescent="0.25">
      <c r="A3023" s="23">
        <v>3022</v>
      </c>
      <c r="B3023" s="24" t="s">
        <v>5593</v>
      </c>
      <c r="C3023" s="24" t="s">
        <v>987</v>
      </c>
      <c r="D3023" s="24" t="s">
        <v>40</v>
      </c>
      <c r="E3023" s="23">
        <v>21</v>
      </c>
      <c r="F3023" s="25">
        <v>32378</v>
      </c>
      <c r="G3023" s="23">
        <f t="shared" ca="1" si="219"/>
        <v>32.640584141615925</v>
      </c>
      <c r="H3023" s="23" t="str">
        <f t="shared" ca="1" si="221"/>
        <v>31-40</v>
      </c>
      <c r="J3023" s="24" t="s">
        <v>61</v>
      </c>
      <c r="K3023" s="24" t="s">
        <v>66</v>
      </c>
      <c r="L3023" s="24" t="s">
        <v>44</v>
      </c>
      <c r="M3023" s="24" t="s">
        <v>57</v>
      </c>
      <c r="N3023" s="23">
        <v>8</v>
      </c>
      <c r="O3023" s="22" t="str">
        <f>VLOOKUP(A3023,[1]CustomerAddress!$A$1:$F$3997,2)</f>
        <v>27 Schlimgen Way</v>
      </c>
      <c r="P3023" s="22">
        <f>VLOOKUP(A3023,[1]CustomerAddress!$A$1:$F$3997,3)</f>
        <v>4116</v>
      </c>
      <c r="Q3023" s="22" t="str">
        <f>VLOOKUP(A3023,[1]CustomerAddress!$A$1:$F$3997,4)</f>
        <v>QLD</v>
      </c>
      <c r="R3023" s="22" t="str">
        <f>VLOOKUP(A3023,[1]CustomerAddress!$A$1:$F$3997,5)</f>
        <v>Australia</v>
      </c>
      <c r="S3023" s="22">
        <f>VLOOKUP(A3023,[1]CustomerAddress!$A$1:$F$3997,6)</f>
        <v>8</v>
      </c>
      <c r="T3023" s="22" t="str">
        <f>VLOOKUP(A3023,Labels!$A$5:$I$3497,9)</f>
        <v>Late Bloomer</v>
      </c>
    </row>
    <row r="3024" spans="1:20" s="22" customFormat="1" ht="15.75" customHeight="1" x14ac:dyDescent="0.25">
      <c r="A3024" s="23">
        <v>3023</v>
      </c>
      <c r="B3024" s="24" t="s">
        <v>2858</v>
      </c>
      <c r="C3024" s="24" t="s">
        <v>5594</v>
      </c>
      <c r="D3024" s="24" t="s">
        <v>40</v>
      </c>
      <c r="E3024" s="23">
        <v>37</v>
      </c>
      <c r="F3024" s="25">
        <v>34677</v>
      </c>
      <c r="G3024" s="23">
        <f t="shared" ca="1" si="219"/>
        <v>26.341954004629624</v>
      </c>
      <c r="H3024" s="23" t="str">
        <f t="shared" ca="1" si="221"/>
        <v>21-30</v>
      </c>
      <c r="I3024" s="24" t="s">
        <v>494</v>
      </c>
      <c r="J3024" s="24" t="s">
        <v>56</v>
      </c>
      <c r="K3024" s="24" t="s">
        <v>66</v>
      </c>
      <c r="L3024" s="24" t="s">
        <v>44</v>
      </c>
      <c r="M3024" s="24" t="s">
        <v>45</v>
      </c>
      <c r="N3024" s="23">
        <v>7</v>
      </c>
      <c r="O3024" s="22" t="str">
        <f>VLOOKUP(A3024,[1]CustomerAddress!$A$1:$F$3997,2)</f>
        <v>238 New Castle Alley</v>
      </c>
      <c r="P3024" s="22">
        <f>VLOOKUP(A3024,[1]CustomerAddress!$A$1:$F$3997,3)</f>
        <v>2166</v>
      </c>
      <c r="Q3024" s="22" t="str">
        <f>VLOOKUP(A3024,[1]CustomerAddress!$A$1:$F$3997,4)</f>
        <v>NSW</v>
      </c>
      <c r="R3024" s="22" t="str">
        <f>VLOOKUP(A3024,[1]CustomerAddress!$A$1:$F$3997,5)</f>
        <v>Australia</v>
      </c>
      <c r="S3024" s="22">
        <f>VLOOKUP(A3024,[1]CustomerAddress!$A$1:$F$3997,6)</f>
        <v>9</v>
      </c>
      <c r="T3024" s="22" t="str">
        <f>VLOOKUP(A3024,Labels!$A$5:$I$3497,9)</f>
        <v>Lost Customer</v>
      </c>
    </row>
    <row r="3025" spans="1:20" s="22" customFormat="1" ht="15.75" customHeight="1" x14ac:dyDescent="0.25">
      <c r="A3025" s="23">
        <v>3024</v>
      </c>
      <c r="B3025" s="24" t="s">
        <v>814</v>
      </c>
      <c r="C3025" s="24" t="s">
        <v>5595</v>
      </c>
      <c r="D3025" s="24" t="s">
        <v>48</v>
      </c>
      <c r="E3025" s="23">
        <v>86</v>
      </c>
      <c r="F3025" s="25">
        <v>21558</v>
      </c>
      <c r="G3025" s="23">
        <f t="shared" ca="1" si="219"/>
        <v>62.284419758054277</v>
      </c>
      <c r="H3025" s="23" t="str">
        <f t="shared" ca="1" si="221"/>
        <v>61-70</v>
      </c>
      <c r="J3025" s="24" t="s">
        <v>42</v>
      </c>
      <c r="K3025" s="24" t="s">
        <v>43</v>
      </c>
      <c r="L3025" s="24" t="s">
        <v>44</v>
      </c>
      <c r="M3025" s="24" t="s">
        <v>57</v>
      </c>
      <c r="N3025" s="23">
        <v>12</v>
      </c>
      <c r="O3025" s="22" t="str">
        <f>VLOOKUP(A3025,[1]CustomerAddress!$A$1:$F$3997,2)</f>
        <v>010 Stuart Way</v>
      </c>
      <c r="P3025" s="22">
        <f>VLOOKUP(A3025,[1]CustomerAddress!$A$1:$F$3997,3)</f>
        <v>3056</v>
      </c>
      <c r="Q3025" s="22" t="str">
        <f>VLOOKUP(A3025,[1]CustomerAddress!$A$1:$F$3997,4)</f>
        <v>VIC</v>
      </c>
      <c r="R3025" s="22" t="str">
        <f>VLOOKUP(A3025,[1]CustomerAddress!$A$1:$F$3997,5)</f>
        <v>Australia</v>
      </c>
      <c r="S3025" s="22">
        <f>VLOOKUP(A3025,[1]CustomerAddress!$A$1:$F$3997,6)</f>
        <v>6</v>
      </c>
      <c r="T3025" s="22" t="str">
        <f>VLOOKUP(A3025,Labels!$A$5:$I$3497,9)</f>
        <v>Almost Lost Customer</v>
      </c>
    </row>
    <row r="3026" spans="1:20" s="22" customFormat="1" ht="15.75" customHeight="1" x14ac:dyDescent="0.25">
      <c r="A3026" s="23">
        <v>3025</v>
      </c>
      <c r="B3026" s="24" t="s">
        <v>2981</v>
      </c>
      <c r="C3026" s="24" t="s">
        <v>5596</v>
      </c>
      <c r="D3026" s="24" t="s">
        <v>48</v>
      </c>
      <c r="E3026" s="23">
        <v>27</v>
      </c>
      <c r="F3026" s="25">
        <v>28238</v>
      </c>
      <c r="G3026" s="23">
        <f t="shared" ca="1" si="219"/>
        <v>43.98304989504058</v>
      </c>
      <c r="H3026" s="23" t="str">
        <f t="shared" ca="1" si="221"/>
        <v>41-50</v>
      </c>
      <c r="I3026" s="24" t="s">
        <v>381</v>
      </c>
      <c r="J3026" s="24" t="s">
        <v>50</v>
      </c>
      <c r="K3026" s="24" t="s">
        <v>43</v>
      </c>
      <c r="L3026" s="24" t="s">
        <v>44</v>
      </c>
      <c r="M3026" s="24" t="s">
        <v>45</v>
      </c>
      <c r="N3026" s="23">
        <v>9</v>
      </c>
      <c r="O3026" s="22" t="str">
        <f>VLOOKUP(A3026,[1]CustomerAddress!$A$1:$F$3997,2)</f>
        <v>7609 Jackson Terrace</v>
      </c>
      <c r="P3026" s="22">
        <f>VLOOKUP(A3026,[1]CustomerAddress!$A$1:$F$3997,3)</f>
        <v>2155</v>
      </c>
      <c r="Q3026" s="22" t="str">
        <f>VLOOKUP(A3026,[1]CustomerAddress!$A$1:$F$3997,4)</f>
        <v>NSW</v>
      </c>
      <c r="R3026" s="22" t="str">
        <f>VLOOKUP(A3026,[1]CustomerAddress!$A$1:$F$3997,5)</f>
        <v>Australia</v>
      </c>
      <c r="S3026" s="22">
        <f>VLOOKUP(A3026,[1]CustomerAddress!$A$1:$F$3997,6)</f>
        <v>11</v>
      </c>
      <c r="T3026" s="22" t="str">
        <f>VLOOKUP(A3026,Labels!$A$5:$I$3497,9)</f>
        <v>Lost Customer</v>
      </c>
    </row>
    <row r="3027" spans="1:20" s="22" customFormat="1" ht="15.75" customHeight="1" x14ac:dyDescent="0.25">
      <c r="A3027" s="23">
        <v>3026</v>
      </c>
      <c r="B3027" s="24" t="s">
        <v>5597</v>
      </c>
      <c r="C3027" s="24" t="s">
        <v>5598</v>
      </c>
      <c r="D3027" s="24" t="s">
        <v>40</v>
      </c>
      <c r="E3027" s="23">
        <v>11</v>
      </c>
      <c r="F3027" s="25">
        <v>32468</v>
      </c>
      <c r="G3027" s="23">
        <f t="shared" ca="1" si="219"/>
        <v>32.394008799150171</v>
      </c>
      <c r="H3027" s="23" t="str">
        <f t="shared" ca="1" si="221"/>
        <v>31-40</v>
      </c>
      <c r="I3027" s="24" t="s">
        <v>1597</v>
      </c>
      <c r="J3027" s="24" t="s">
        <v>54</v>
      </c>
      <c r="K3027" s="24" t="s">
        <v>43</v>
      </c>
      <c r="L3027" s="24" t="s">
        <v>44</v>
      </c>
      <c r="M3027" s="24" t="s">
        <v>45</v>
      </c>
      <c r="N3027" s="23">
        <v>5</v>
      </c>
      <c r="O3027" s="22" t="str">
        <f>VLOOKUP(A3027,[1]CustomerAddress!$A$1:$F$3997,2)</f>
        <v>520 Parkside Lane</v>
      </c>
      <c r="P3027" s="22">
        <f>VLOOKUP(A3027,[1]CustomerAddress!$A$1:$F$3997,3)</f>
        <v>2164</v>
      </c>
      <c r="Q3027" s="22" t="str">
        <f>VLOOKUP(A3027,[1]CustomerAddress!$A$1:$F$3997,4)</f>
        <v>NSW</v>
      </c>
      <c r="R3027" s="22" t="str">
        <f>VLOOKUP(A3027,[1]CustomerAddress!$A$1:$F$3997,5)</f>
        <v>Australia</v>
      </c>
      <c r="S3027" s="22">
        <f>VLOOKUP(A3027,[1]CustomerAddress!$A$1:$F$3997,6)</f>
        <v>9</v>
      </c>
      <c r="T3027" s="22" t="str">
        <f>VLOOKUP(A3027,Labels!$A$5:$I$3497,9)</f>
        <v>Evasive Customer</v>
      </c>
    </row>
    <row r="3028" spans="1:20" s="22" customFormat="1" ht="15.75" customHeight="1" x14ac:dyDescent="0.25">
      <c r="A3028" s="23">
        <v>3027</v>
      </c>
      <c r="B3028" s="24" t="s">
        <v>4308</v>
      </c>
      <c r="C3028" s="24" t="s">
        <v>5599</v>
      </c>
      <c r="D3028" s="24" t="s">
        <v>48</v>
      </c>
      <c r="E3028" s="23">
        <v>83</v>
      </c>
      <c r="F3028" s="25">
        <v>28428</v>
      </c>
      <c r="G3028" s="23">
        <f t="shared" ca="1" si="219"/>
        <v>43.462501949835101</v>
      </c>
      <c r="H3028" s="23" t="str">
        <f t="shared" ca="1" si="221"/>
        <v>41-50</v>
      </c>
      <c r="I3028" s="24" t="s">
        <v>127</v>
      </c>
      <c r="J3028" s="24" t="s">
        <v>42</v>
      </c>
      <c r="K3028" s="24" t="s">
        <v>43</v>
      </c>
      <c r="L3028" s="24" t="s">
        <v>44</v>
      </c>
      <c r="M3028" s="24" t="s">
        <v>45</v>
      </c>
      <c r="N3028" s="23">
        <v>5</v>
      </c>
      <c r="O3028" s="22" t="str">
        <f>VLOOKUP(A3028,[1]CustomerAddress!$A$1:$F$3997,2)</f>
        <v>7046 Fairview Place</v>
      </c>
      <c r="P3028" s="22">
        <f>VLOOKUP(A3028,[1]CustomerAddress!$A$1:$F$3997,3)</f>
        <v>4510</v>
      </c>
      <c r="Q3028" s="22" t="str">
        <f>VLOOKUP(A3028,[1]CustomerAddress!$A$1:$F$3997,4)</f>
        <v>QLD</v>
      </c>
      <c r="R3028" s="22" t="str">
        <f>VLOOKUP(A3028,[1]CustomerAddress!$A$1:$F$3997,5)</f>
        <v>Australia</v>
      </c>
      <c r="S3028" s="22">
        <f>VLOOKUP(A3028,[1]CustomerAddress!$A$1:$F$3997,6)</f>
        <v>3</v>
      </c>
      <c r="T3028" s="22" t="str">
        <f>VLOOKUP(A3028,Labels!$A$5:$I$3497,9)</f>
        <v>Late Bloomer</v>
      </c>
    </row>
    <row r="3029" spans="1:20" s="22" customFormat="1" ht="15.75" customHeight="1" x14ac:dyDescent="0.25">
      <c r="A3029" s="23">
        <v>3028</v>
      </c>
      <c r="B3029" s="24" t="s">
        <v>5600</v>
      </c>
      <c r="C3029" s="24" t="s">
        <v>5601</v>
      </c>
      <c r="D3029" s="24" t="s">
        <v>40</v>
      </c>
      <c r="E3029" s="23">
        <v>67</v>
      </c>
      <c r="F3029" s="25">
        <v>20643</v>
      </c>
      <c r="G3029" s="23">
        <f t="shared" ca="1" si="219"/>
        <v>64.791269073122777</v>
      </c>
      <c r="H3029" s="23" t="str">
        <f t="shared" ca="1" si="221"/>
        <v>61-70</v>
      </c>
      <c r="I3029" s="24" t="s">
        <v>317</v>
      </c>
      <c r="J3029" s="24" t="s">
        <v>84</v>
      </c>
      <c r="K3029" s="24" t="s">
        <v>66</v>
      </c>
      <c r="L3029" s="24" t="s">
        <v>44</v>
      </c>
      <c r="M3029" s="24" t="s">
        <v>57</v>
      </c>
      <c r="N3029" s="23">
        <v>20</v>
      </c>
      <c r="O3029" s="22" t="str">
        <f>VLOOKUP(A3029,[1]CustomerAddress!$A$1:$F$3997,2)</f>
        <v>7 Scoville Trail</v>
      </c>
      <c r="P3029" s="22">
        <f>VLOOKUP(A3029,[1]CustomerAddress!$A$1:$F$3997,3)</f>
        <v>4304</v>
      </c>
      <c r="Q3029" s="22" t="str">
        <f>VLOOKUP(A3029,[1]CustomerAddress!$A$1:$F$3997,4)</f>
        <v>QLD</v>
      </c>
      <c r="R3029" s="22" t="str">
        <f>VLOOKUP(A3029,[1]CustomerAddress!$A$1:$F$3997,5)</f>
        <v>Australia</v>
      </c>
      <c r="S3029" s="22">
        <f>VLOOKUP(A3029,[1]CustomerAddress!$A$1:$F$3997,6)</f>
        <v>2</v>
      </c>
      <c r="T3029" s="22" t="str">
        <f>VLOOKUP(A3029,Labels!$A$5:$I$3497,9)</f>
        <v>High Risk Customer</v>
      </c>
    </row>
    <row r="3030" spans="1:20" s="22" customFormat="1" ht="15.75" customHeight="1" x14ac:dyDescent="0.25">
      <c r="A3030" s="23">
        <v>3029</v>
      </c>
      <c r="B3030" s="24" t="s">
        <v>862</v>
      </c>
      <c r="C3030" s="24" t="s">
        <v>5602</v>
      </c>
      <c r="D3030" s="24" t="s">
        <v>48</v>
      </c>
      <c r="E3030" s="23">
        <v>85</v>
      </c>
      <c r="F3030" s="25">
        <v>28688</v>
      </c>
      <c r="G3030" s="23">
        <f t="shared" ca="1" si="219"/>
        <v>42.750173182711812</v>
      </c>
      <c r="H3030" s="23" t="str">
        <f t="shared" ca="1" si="221"/>
        <v>41-50</v>
      </c>
      <c r="I3030" s="24" t="s">
        <v>74</v>
      </c>
      <c r="J3030" s="24" t="s">
        <v>84</v>
      </c>
      <c r="K3030" s="24" t="s">
        <v>43</v>
      </c>
      <c r="L3030" s="24" t="s">
        <v>44</v>
      </c>
      <c r="M3030" s="24" t="s">
        <v>57</v>
      </c>
      <c r="N3030" s="23">
        <v>13</v>
      </c>
      <c r="O3030" s="22" t="str">
        <f>VLOOKUP(A3030,[1]CustomerAddress!$A$1:$F$3997,2)</f>
        <v>31435 Eagle Crest Drive</v>
      </c>
      <c r="P3030" s="22">
        <f>VLOOKUP(A3030,[1]CustomerAddress!$A$1:$F$3997,3)</f>
        <v>2230</v>
      </c>
      <c r="Q3030" s="22" t="str">
        <f>VLOOKUP(A3030,[1]CustomerAddress!$A$1:$F$3997,4)</f>
        <v>NSW</v>
      </c>
      <c r="R3030" s="22" t="str">
        <f>VLOOKUP(A3030,[1]CustomerAddress!$A$1:$F$3997,5)</f>
        <v>Australia</v>
      </c>
      <c r="S3030" s="22">
        <f>VLOOKUP(A3030,[1]CustomerAddress!$A$1:$F$3997,6)</f>
        <v>10</v>
      </c>
      <c r="T3030" s="22" t="str">
        <f>VLOOKUP(A3030,Labels!$A$5:$I$3497,9)</f>
        <v>Evasive Customer</v>
      </c>
    </row>
    <row r="3031" spans="1:20" s="22" customFormat="1" ht="15.75" customHeight="1" x14ac:dyDescent="0.25">
      <c r="A3031" s="23">
        <v>3030</v>
      </c>
      <c r="B3031" s="24" t="s">
        <v>5603</v>
      </c>
      <c r="C3031" s="24" t="s">
        <v>5604</v>
      </c>
      <c r="D3031" s="24" t="s">
        <v>40</v>
      </c>
      <c r="E3031" s="23">
        <v>68</v>
      </c>
      <c r="F3031" s="25">
        <v>35936</v>
      </c>
      <c r="G3031" s="23">
        <f t="shared" ca="1" si="219"/>
        <v>22.892638936136471</v>
      </c>
      <c r="H3031" s="23" t="str">
        <f t="shared" ca="1" si="221"/>
        <v>21-30</v>
      </c>
      <c r="I3031" s="24" t="s">
        <v>651</v>
      </c>
      <c r="J3031" s="24" t="s">
        <v>84</v>
      </c>
      <c r="K3031" s="24" t="s">
        <v>62</v>
      </c>
      <c r="L3031" s="24" t="s">
        <v>44</v>
      </c>
      <c r="M3031" s="24" t="s">
        <v>57</v>
      </c>
      <c r="N3031" s="23">
        <v>3</v>
      </c>
      <c r="O3031" s="22" t="str">
        <f>VLOOKUP(A3031,[1]CustomerAddress!$A$1:$F$3997,2)</f>
        <v>4 Crescent Oaks Alley</v>
      </c>
      <c r="P3031" s="22">
        <f>VLOOKUP(A3031,[1]CustomerAddress!$A$1:$F$3997,3)</f>
        <v>2541</v>
      </c>
      <c r="Q3031" s="22" t="str">
        <f>VLOOKUP(A3031,[1]CustomerAddress!$A$1:$F$3997,4)</f>
        <v>NSW</v>
      </c>
      <c r="R3031" s="22" t="str">
        <f>VLOOKUP(A3031,[1]CustomerAddress!$A$1:$F$3997,5)</f>
        <v>Australia</v>
      </c>
      <c r="S3031" s="22">
        <f>VLOOKUP(A3031,[1]CustomerAddress!$A$1:$F$3997,6)</f>
        <v>5</v>
      </c>
      <c r="T3031" s="22" t="str">
        <f>VLOOKUP(A3031,Labels!$A$5:$I$3497,9)</f>
        <v>Potential Customer</v>
      </c>
    </row>
    <row r="3032" spans="1:20" s="22" customFormat="1" ht="15.75" customHeight="1" x14ac:dyDescent="0.25">
      <c r="A3032" s="23">
        <v>3031</v>
      </c>
      <c r="B3032" s="24" t="s">
        <v>5605</v>
      </c>
      <c r="C3032" s="24" t="s">
        <v>498</v>
      </c>
      <c r="D3032" s="24" t="s">
        <v>48</v>
      </c>
      <c r="E3032" s="23">
        <v>95</v>
      </c>
      <c r="F3032" s="25">
        <v>35097</v>
      </c>
      <c r="G3032" s="23">
        <f t="shared" ca="1" si="219"/>
        <v>25.191269073122772</v>
      </c>
      <c r="H3032" s="23" t="str">
        <f t="shared" ca="1" si="221"/>
        <v>21-30</v>
      </c>
      <c r="I3032" s="24" t="s">
        <v>347</v>
      </c>
      <c r="J3032" s="24" t="s">
        <v>42</v>
      </c>
      <c r="K3032" s="24" t="s">
        <v>43</v>
      </c>
      <c r="L3032" s="24" t="s">
        <v>44</v>
      </c>
      <c r="M3032" s="24" t="s">
        <v>45</v>
      </c>
      <c r="N3032" s="23">
        <v>5</v>
      </c>
      <c r="O3032" s="22" t="str">
        <f>VLOOKUP(A3032,[1]CustomerAddress!$A$1:$F$3997,2)</f>
        <v>50 7th Circle</v>
      </c>
      <c r="P3032" s="22">
        <f>VLOOKUP(A3032,[1]CustomerAddress!$A$1:$F$3997,3)</f>
        <v>4305</v>
      </c>
      <c r="Q3032" s="22" t="str">
        <f>VLOOKUP(A3032,[1]CustomerAddress!$A$1:$F$3997,4)</f>
        <v>QLD</v>
      </c>
      <c r="R3032" s="22" t="str">
        <f>VLOOKUP(A3032,[1]CustomerAddress!$A$1:$F$3997,5)</f>
        <v>Australia</v>
      </c>
      <c r="S3032" s="22">
        <f>VLOOKUP(A3032,[1]CustomerAddress!$A$1:$F$3997,6)</f>
        <v>1</v>
      </c>
      <c r="T3032" s="22" t="str">
        <f>VLOOKUP(A3032,Labels!$A$5:$I$3497,9)</f>
        <v>Becoming Loyal</v>
      </c>
    </row>
    <row r="3033" spans="1:20" s="22" customFormat="1" ht="15.75" customHeight="1" x14ac:dyDescent="0.25">
      <c r="A3033" s="23">
        <v>3032</v>
      </c>
      <c r="B3033" s="24" t="s">
        <v>5606</v>
      </c>
      <c r="C3033" s="24" t="s">
        <v>203</v>
      </c>
      <c r="D3033" s="24" t="s">
        <v>48</v>
      </c>
      <c r="E3033" s="23">
        <v>53</v>
      </c>
      <c r="F3033" s="25">
        <v>33818</v>
      </c>
      <c r="G3033" s="23">
        <f t="shared" ca="1" si="219"/>
        <v>28.695378662163868</v>
      </c>
      <c r="H3033" s="23" t="str">
        <f t="shared" ca="1" si="221"/>
        <v>21-30</v>
      </c>
      <c r="I3033" s="24" t="s">
        <v>431</v>
      </c>
      <c r="J3033" s="24" t="s">
        <v>42</v>
      </c>
      <c r="K3033" s="24" t="s">
        <v>62</v>
      </c>
      <c r="L3033" s="24" t="s">
        <v>44</v>
      </c>
      <c r="M3033" s="24" t="s">
        <v>45</v>
      </c>
      <c r="N3033" s="23">
        <v>5</v>
      </c>
      <c r="O3033" s="22" t="str">
        <f>VLOOKUP(A3033,[1]CustomerAddress!$A$1:$F$3997,2)</f>
        <v>7 Lerdahl Court</v>
      </c>
      <c r="P3033" s="22">
        <f>VLOOKUP(A3033,[1]CustomerAddress!$A$1:$F$3997,3)</f>
        <v>4207</v>
      </c>
      <c r="Q3033" s="22" t="str">
        <f>VLOOKUP(A3033,[1]CustomerAddress!$A$1:$F$3997,4)</f>
        <v>QLD</v>
      </c>
      <c r="R3033" s="22" t="str">
        <f>VLOOKUP(A3033,[1]CustomerAddress!$A$1:$F$3997,5)</f>
        <v>Australia</v>
      </c>
      <c r="S3033" s="22">
        <f>VLOOKUP(A3033,[1]CustomerAddress!$A$1:$F$3997,6)</f>
        <v>6</v>
      </c>
      <c r="T3033" s="22" t="str">
        <f>VLOOKUP(A3033,Labels!$A$5:$I$3497,9)</f>
        <v>Potential Customer</v>
      </c>
    </row>
    <row r="3034" spans="1:20" s="22" customFormat="1" ht="15.75" customHeight="1" x14ac:dyDescent="0.25">
      <c r="A3034" s="23">
        <v>3033</v>
      </c>
      <c r="B3034" s="24" t="s">
        <v>5607</v>
      </c>
      <c r="C3034" s="24" t="s">
        <v>5608</v>
      </c>
      <c r="D3034" s="24" t="s">
        <v>40</v>
      </c>
      <c r="E3034" s="23">
        <v>60</v>
      </c>
      <c r="F3034" s="25">
        <v>28931</v>
      </c>
      <c r="G3034" s="23">
        <f t="shared" ca="1" si="219"/>
        <v>42.084419758054281</v>
      </c>
      <c r="H3034" s="23" t="str">
        <f t="shared" ca="1" si="221"/>
        <v>41-50</v>
      </c>
      <c r="I3034" s="24" t="s">
        <v>49</v>
      </c>
      <c r="J3034" s="24" t="s">
        <v>50</v>
      </c>
      <c r="K3034" s="24" t="s">
        <v>66</v>
      </c>
      <c r="L3034" s="24" t="s">
        <v>44</v>
      </c>
      <c r="M3034" s="24" t="s">
        <v>57</v>
      </c>
      <c r="N3034" s="23">
        <v>12</v>
      </c>
      <c r="O3034" s="22" t="str">
        <f>VLOOKUP(A3034,[1]CustomerAddress!$A$1:$F$3997,2)</f>
        <v>677 Eagan Trail</v>
      </c>
      <c r="P3034" s="22">
        <f>VLOOKUP(A3034,[1]CustomerAddress!$A$1:$F$3997,3)</f>
        <v>3183</v>
      </c>
      <c r="Q3034" s="22" t="str">
        <f>VLOOKUP(A3034,[1]CustomerAddress!$A$1:$F$3997,4)</f>
        <v>VIC</v>
      </c>
      <c r="R3034" s="22" t="str">
        <f>VLOOKUP(A3034,[1]CustomerAddress!$A$1:$F$3997,5)</f>
        <v>Australia</v>
      </c>
      <c r="S3034" s="22">
        <f>VLOOKUP(A3034,[1]CustomerAddress!$A$1:$F$3997,6)</f>
        <v>7</v>
      </c>
      <c r="T3034" s="22" t="str">
        <f>VLOOKUP(A3034,Labels!$A$5:$I$3497,9)</f>
        <v>Lost Customer</v>
      </c>
    </row>
    <row r="3035" spans="1:20" s="22" customFormat="1" ht="15.75" customHeight="1" x14ac:dyDescent="0.25">
      <c r="A3035" s="23">
        <v>3034</v>
      </c>
      <c r="B3035" s="24" t="s">
        <v>594</v>
      </c>
      <c r="C3035" s="24" t="s">
        <v>5609</v>
      </c>
      <c r="D3035" s="24" t="s">
        <v>40</v>
      </c>
      <c r="E3035" s="23">
        <v>54</v>
      </c>
      <c r="F3035" s="25">
        <v>20707</v>
      </c>
      <c r="G3035" s="23">
        <f t="shared" ca="1" si="219"/>
        <v>64.615926607369346</v>
      </c>
      <c r="H3035" s="23" t="str">
        <f t="shared" ca="1" si="221"/>
        <v>61-70</v>
      </c>
      <c r="I3035" s="24" t="s">
        <v>1615</v>
      </c>
      <c r="J3035" s="24" t="s">
        <v>84</v>
      </c>
      <c r="K3035" s="24" t="s">
        <v>43</v>
      </c>
      <c r="L3035" s="24" t="s">
        <v>44</v>
      </c>
      <c r="M3035" s="24" t="s">
        <v>45</v>
      </c>
      <c r="N3035" s="23">
        <v>18</v>
      </c>
      <c r="O3035" s="22" t="str">
        <f>VLOOKUP(A3035,[1]CustomerAddress!$A$1:$F$3997,2)</f>
        <v>638 Browning Terrace</v>
      </c>
      <c r="P3035" s="22">
        <f>VLOOKUP(A3035,[1]CustomerAddress!$A$1:$F$3997,3)</f>
        <v>3079</v>
      </c>
      <c r="Q3035" s="22" t="str">
        <f>VLOOKUP(A3035,[1]CustomerAddress!$A$1:$F$3997,4)</f>
        <v>VIC</v>
      </c>
      <c r="R3035" s="22" t="str">
        <f>VLOOKUP(A3035,[1]CustomerAddress!$A$1:$F$3997,5)</f>
        <v>Australia</v>
      </c>
      <c r="S3035" s="22">
        <f>VLOOKUP(A3035,[1]CustomerAddress!$A$1:$F$3997,6)</f>
        <v>6</v>
      </c>
      <c r="T3035" s="22" t="str">
        <f>VLOOKUP(A3035,Labels!$A$5:$I$3497,9)</f>
        <v>High Risk Customer</v>
      </c>
    </row>
    <row r="3036" spans="1:20" s="22" customFormat="1" ht="15.75" customHeight="1" x14ac:dyDescent="0.25">
      <c r="A3036" s="23">
        <v>3035</v>
      </c>
      <c r="B3036" s="24" t="s">
        <v>5610</v>
      </c>
      <c r="C3036" s="24" t="s">
        <v>5611</v>
      </c>
      <c r="D3036" s="24" t="s">
        <v>48</v>
      </c>
      <c r="E3036" s="23">
        <v>98</v>
      </c>
      <c r="F3036" s="25">
        <v>29326</v>
      </c>
      <c r="G3036" s="23">
        <f t="shared" ca="1" si="219"/>
        <v>41.002227977232366</v>
      </c>
      <c r="H3036" s="23" t="str">
        <f t="shared" ca="1" si="221"/>
        <v>41-50</v>
      </c>
      <c r="I3036" s="24" t="s">
        <v>362</v>
      </c>
      <c r="J3036" s="24" t="s">
        <v>42</v>
      </c>
      <c r="K3036" s="24" t="s">
        <v>66</v>
      </c>
      <c r="L3036" s="24" t="s">
        <v>44</v>
      </c>
      <c r="M3036" s="24" t="s">
        <v>57</v>
      </c>
      <c r="N3036" s="23">
        <v>13</v>
      </c>
      <c r="O3036" s="22" t="str">
        <f>VLOOKUP(A3036,[1]CustomerAddress!$A$1:$F$3997,2)</f>
        <v>731 Haas Trail</v>
      </c>
      <c r="P3036" s="22">
        <f>VLOOKUP(A3036,[1]CustomerAddress!$A$1:$F$3997,3)</f>
        <v>2125</v>
      </c>
      <c r="Q3036" s="22" t="str">
        <f>VLOOKUP(A3036,[1]CustomerAddress!$A$1:$F$3997,4)</f>
        <v>NSW</v>
      </c>
      <c r="R3036" s="22" t="str">
        <f>VLOOKUP(A3036,[1]CustomerAddress!$A$1:$F$3997,5)</f>
        <v>Australia</v>
      </c>
      <c r="S3036" s="22">
        <f>VLOOKUP(A3036,[1]CustomerAddress!$A$1:$F$3997,6)</f>
        <v>11</v>
      </c>
      <c r="T3036" s="22" t="str">
        <f>VLOOKUP(A3036,Labels!$A$5:$I$3497,9)</f>
        <v>Late Bloomer</v>
      </c>
    </row>
    <row r="3037" spans="1:20" s="22" customFormat="1" ht="15.75" customHeight="1" x14ac:dyDescent="0.25">
      <c r="A3037" s="23">
        <v>3036</v>
      </c>
      <c r="B3037" s="24" t="s">
        <v>5612</v>
      </c>
      <c r="C3037" s="24" t="s">
        <v>5613</v>
      </c>
      <c r="D3037" s="24" t="s">
        <v>40</v>
      </c>
      <c r="E3037" s="23">
        <v>24</v>
      </c>
      <c r="F3037" s="25">
        <v>28232</v>
      </c>
      <c r="G3037" s="23">
        <f t="shared" ca="1" si="219"/>
        <v>43.999488251204966</v>
      </c>
      <c r="H3037" s="23" t="str">
        <f t="shared" ca="1" si="221"/>
        <v>41-50</v>
      </c>
      <c r="I3037" s="24" t="s">
        <v>74</v>
      </c>
      <c r="J3037" s="24" t="s">
        <v>54</v>
      </c>
      <c r="K3037" s="24" t="s">
        <v>62</v>
      </c>
      <c r="L3037" s="24" t="s">
        <v>44</v>
      </c>
      <c r="M3037" s="24" t="s">
        <v>45</v>
      </c>
      <c r="N3037" s="23">
        <v>11</v>
      </c>
      <c r="O3037" s="22" t="str">
        <f>VLOOKUP(A3037,[1]CustomerAddress!$A$1:$F$3997,2)</f>
        <v>2 Grim Court</v>
      </c>
      <c r="P3037" s="22">
        <f>VLOOKUP(A3037,[1]CustomerAddress!$A$1:$F$3997,3)</f>
        <v>2168</v>
      </c>
      <c r="Q3037" s="22" t="str">
        <f>VLOOKUP(A3037,[1]CustomerAddress!$A$1:$F$3997,4)</f>
        <v>NSW</v>
      </c>
      <c r="R3037" s="22" t="str">
        <f>VLOOKUP(A3037,[1]CustomerAddress!$A$1:$F$3997,5)</f>
        <v>Australia</v>
      </c>
      <c r="S3037" s="22">
        <f>VLOOKUP(A3037,[1]CustomerAddress!$A$1:$F$3997,6)</f>
        <v>8</v>
      </c>
      <c r="T3037" s="22" t="str">
        <f>VLOOKUP(A3037,Labels!$A$5:$I$3497,9)</f>
        <v>Evasive Customer</v>
      </c>
    </row>
    <row r="3038" spans="1:20" s="22" customFormat="1" ht="15.75" hidden="1" customHeight="1" x14ac:dyDescent="0.25">
      <c r="A3038" s="23">
        <v>3037</v>
      </c>
      <c r="B3038" s="24" t="s">
        <v>4336</v>
      </c>
      <c r="C3038" s="24" t="s">
        <v>5614</v>
      </c>
      <c r="D3038" s="24" t="s">
        <v>40</v>
      </c>
      <c r="E3038" s="23">
        <v>30</v>
      </c>
      <c r="F3038" s="25">
        <v>26233</v>
      </c>
      <c r="G3038" s="23">
        <f t="shared" ca="1" si="219"/>
        <v>49.476200579972087</v>
      </c>
      <c r="H3038" s="23"/>
      <c r="I3038" s="24" t="s">
        <v>141</v>
      </c>
      <c r="J3038" s="24" t="s">
        <v>50</v>
      </c>
      <c r="K3038" s="24" t="s">
        <v>66</v>
      </c>
      <c r="L3038" s="24" t="s">
        <v>44</v>
      </c>
      <c r="M3038" s="24" t="s">
        <v>45</v>
      </c>
      <c r="N3038" s="23">
        <v>18</v>
      </c>
    </row>
    <row r="3039" spans="1:20" s="22" customFormat="1" ht="15.75" customHeight="1" x14ac:dyDescent="0.25">
      <c r="A3039" s="23">
        <v>3038</v>
      </c>
      <c r="B3039" s="24" t="s">
        <v>3260</v>
      </c>
      <c r="D3039" s="24" t="s">
        <v>40</v>
      </c>
      <c r="E3039" s="23">
        <v>45</v>
      </c>
      <c r="F3039" s="25">
        <v>21283</v>
      </c>
      <c r="G3039" s="23">
        <f t="shared" ca="1" si="219"/>
        <v>63.037844415588523</v>
      </c>
      <c r="H3039" s="23" t="str">
        <f t="shared" ref="H3039:H3042" ca="1" si="222">IF(G3039&lt;=10,"0-10",IF(AND(G3039&gt;10,G3039&lt;=20),"11-20",IF(AND(G3039&gt;20,G3039&lt;=30),"21-30",IF(AND(G3039&gt;30,G3039&lt;=40),"31-40",IF(AND(G3039&gt;40,G3039&lt;=50),"41-50",IF(AND(G3039&gt;50,G3039&lt;=60),"51-60",IF(AND(G3039&gt;60,G3039&lt;=70),"61-70",IF(AND(G3039&gt;70,G3039&lt;=80),"71-80",IF(AND(G3039&gt;80,G3039&lt;=90),"81-90",IF(G3039&gt;90,"91-100"))))))))))</f>
        <v>61-70</v>
      </c>
      <c r="I3039" s="24" t="s">
        <v>404</v>
      </c>
      <c r="J3039" s="24" t="s">
        <v>61</v>
      </c>
      <c r="K3039" s="24" t="s">
        <v>66</v>
      </c>
      <c r="L3039" s="24" t="s">
        <v>44</v>
      </c>
      <c r="M3039" s="24" t="s">
        <v>57</v>
      </c>
      <c r="N3039" s="23">
        <v>13</v>
      </c>
      <c r="O3039" s="22" t="str">
        <f>VLOOKUP(A3039,[1]CustomerAddress!$A$1:$F$3997,2)</f>
        <v>42 Arizona Pass</v>
      </c>
      <c r="P3039" s="22">
        <f>VLOOKUP(A3039,[1]CustomerAddress!$A$1:$F$3997,3)</f>
        <v>4510</v>
      </c>
      <c r="Q3039" s="22" t="str">
        <f>VLOOKUP(A3039,[1]CustomerAddress!$A$1:$F$3997,4)</f>
        <v>QLD</v>
      </c>
      <c r="R3039" s="22" t="str">
        <f>VLOOKUP(A3039,[1]CustomerAddress!$A$1:$F$3997,5)</f>
        <v>Australia</v>
      </c>
      <c r="S3039" s="22">
        <f>VLOOKUP(A3039,[1]CustomerAddress!$A$1:$F$3997,6)</f>
        <v>5</v>
      </c>
      <c r="T3039" s="22" t="str">
        <f>VLOOKUP(A3039,Labels!$A$5:$I$3497,9)</f>
        <v>High Risk Customer</v>
      </c>
    </row>
    <row r="3040" spans="1:20" s="22" customFormat="1" ht="15.75" customHeight="1" x14ac:dyDescent="0.25">
      <c r="A3040" s="23">
        <v>3039</v>
      </c>
      <c r="B3040" s="24" t="s">
        <v>5615</v>
      </c>
      <c r="C3040" s="24" t="s">
        <v>5616</v>
      </c>
      <c r="D3040" s="24" t="s">
        <v>40</v>
      </c>
      <c r="E3040" s="23">
        <v>52</v>
      </c>
      <c r="F3040" s="25">
        <v>25047</v>
      </c>
      <c r="G3040" s="23">
        <f t="shared" ca="1" si="219"/>
        <v>52.72551564846524</v>
      </c>
      <c r="H3040" s="23" t="str">
        <f t="shared" ca="1" si="222"/>
        <v>51-60</v>
      </c>
      <c r="J3040" s="24" t="s">
        <v>50</v>
      </c>
      <c r="K3040" s="24" t="s">
        <v>62</v>
      </c>
      <c r="L3040" s="24" t="s">
        <v>44</v>
      </c>
      <c r="M3040" s="24" t="s">
        <v>57</v>
      </c>
      <c r="N3040" s="23">
        <v>18</v>
      </c>
      <c r="O3040" s="22" t="str">
        <f>VLOOKUP(A3040,[1]CustomerAddress!$A$1:$F$3997,2)</f>
        <v>94611 Cascade Parkway</v>
      </c>
      <c r="P3040" s="22">
        <f>VLOOKUP(A3040,[1]CustomerAddress!$A$1:$F$3997,3)</f>
        <v>2763</v>
      </c>
      <c r="Q3040" s="22" t="str">
        <f>VLOOKUP(A3040,[1]CustomerAddress!$A$1:$F$3997,4)</f>
        <v>NSW</v>
      </c>
      <c r="R3040" s="22" t="str">
        <f>VLOOKUP(A3040,[1]CustomerAddress!$A$1:$F$3997,5)</f>
        <v>Australia</v>
      </c>
      <c r="S3040" s="22">
        <f>VLOOKUP(A3040,[1]CustomerAddress!$A$1:$F$3997,6)</f>
        <v>8</v>
      </c>
      <c r="T3040" s="22" t="str">
        <f>VLOOKUP(A3040,Labels!$A$5:$I$3497,9)</f>
        <v>Losing Customer</v>
      </c>
    </row>
    <row r="3041" spans="1:20" s="22" customFormat="1" ht="15.75" customHeight="1" x14ac:dyDescent="0.25">
      <c r="A3041" s="23">
        <v>3040</v>
      </c>
      <c r="B3041" s="24" t="s">
        <v>5617</v>
      </c>
      <c r="C3041" s="24" t="s">
        <v>5618</v>
      </c>
      <c r="D3041" s="24" t="s">
        <v>40</v>
      </c>
      <c r="E3041" s="23">
        <v>87</v>
      </c>
      <c r="F3041" s="25">
        <v>24439</v>
      </c>
      <c r="G3041" s="23">
        <f t="shared" ca="1" si="219"/>
        <v>54.391269073122771</v>
      </c>
      <c r="H3041" s="23" t="str">
        <f t="shared" ca="1" si="222"/>
        <v>51-60</v>
      </c>
      <c r="I3041" s="24" t="s">
        <v>317</v>
      </c>
      <c r="J3041" s="24" t="s">
        <v>65</v>
      </c>
      <c r="K3041" s="24" t="s">
        <v>43</v>
      </c>
      <c r="L3041" s="24" t="s">
        <v>44</v>
      </c>
      <c r="M3041" s="24" t="s">
        <v>57</v>
      </c>
      <c r="N3041" s="23">
        <v>5</v>
      </c>
      <c r="O3041" s="22" t="str">
        <f>VLOOKUP(A3041,[1]CustomerAddress!$A$1:$F$3997,2)</f>
        <v>1 Melrose Lane</v>
      </c>
      <c r="P3041" s="22">
        <f>VLOOKUP(A3041,[1]CustomerAddress!$A$1:$F$3997,3)</f>
        <v>2010</v>
      </c>
      <c r="Q3041" s="22" t="str">
        <f>VLOOKUP(A3041,[1]CustomerAddress!$A$1:$F$3997,4)</f>
        <v>NSW</v>
      </c>
      <c r="R3041" s="22" t="str">
        <f>VLOOKUP(A3041,[1]CustomerAddress!$A$1:$F$3997,5)</f>
        <v>Australia</v>
      </c>
      <c r="S3041" s="22">
        <f>VLOOKUP(A3041,[1]CustomerAddress!$A$1:$F$3997,6)</f>
        <v>9</v>
      </c>
      <c r="T3041" s="22" t="str">
        <f>VLOOKUP(A3041,Labels!$A$5:$I$3497,9)</f>
        <v>Recent Customer</v>
      </c>
    </row>
    <row r="3042" spans="1:20" s="22" customFormat="1" ht="15.75" customHeight="1" x14ac:dyDescent="0.25">
      <c r="A3042" s="23">
        <v>3041</v>
      </c>
      <c r="B3042" s="24" t="s">
        <v>5619</v>
      </c>
      <c r="C3042" s="24" t="s">
        <v>5620</v>
      </c>
      <c r="D3042" s="24" t="s">
        <v>40</v>
      </c>
      <c r="E3042" s="23">
        <v>20</v>
      </c>
      <c r="F3042" s="25">
        <v>27100</v>
      </c>
      <c r="G3042" s="23">
        <f t="shared" ca="1" si="219"/>
        <v>47.100858114218667</v>
      </c>
      <c r="H3042" s="23" t="str">
        <f t="shared" ca="1" si="222"/>
        <v>41-50</v>
      </c>
      <c r="I3042" s="24" t="s">
        <v>218</v>
      </c>
      <c r="J3042" s="24" t="s">
        <v>65</v>
      </c>
      <c r="K3042" s="24" t="s">
        <v>43</v>
      </c>
      <c r="L3042" s="24" t="s">
        <v>44</v>
      </c>
      <c r="M3042" s="24" t="s">
        <v>45</v>
      </c>
      <c r="N3042" s="23">
        <v>11</v>
      </c>
      <c r="O3042" s="22" t="str">
        <f>VLOOKUP(A3042,[1]CustomerAddress!$A$1:$F$3997,2)</f>
        <v>88537 Erie Court</v>
      </c>
      <c r="P3042" s="22">
        <f>VLOOKUP(A3042,[1]CustomerAddress!$A$1:$F$3997,3)</f>
        <v>4211</v>
      </c>
      <c r="Q3042" s="22" t="str">
        <f>VLOOKUP(A3042,[1]CustomerAddress!$A$1:$F$3997,4)</f>
        <v>QLD</v>
      </c>
      <c r="R3042" s="22" t="str">
        <f>VLOOKUP(A3042,[1]CustomerAddress!$A$1:$F$3997,5)</f>
        <v>Australia</v>
      </c>
      <c r="S3042" s="22">
        <f>VLOOKUP(A3042,[1]CustomerAddress!$A$1:$F$3997,6)</f>
        <v>7</v>
      </c>
      <c r="T3042" s="22" t="str">
        <f>VLOOKUP(A3042,Labels!$A$5:$I$3497,9)</f>
        <v>Lost Customer</v>
      </c>
    </row>
    <row r="3043" spans="1:20" s="22" customFormat="1" ht="15.75" hidden="1" customHeight="1" x14ac:dyDescent="0.25">
      <c r="A3043" s="23">
        <v>3042</v>
      </c>
      <c r="B3043" s="24" t="s">
        <v>5621</v>
      </c>
      <c r="C3043" s="24" t="s">
        <v>5622</v>
      </c>
      <c r="D3043" s="24" t="s">
        <v>48</v>
      </c>
      <c r="E3043" s="23">
        <v>76</v>
      </c>
      <c r="F3043" s="25">
        <v>26009</v>
      </c>
      <c r="G3043" s="23">
        <f t="shared" ca="1" si="219"/>
        <v>50.089899210109074</v>
      </c>
      <c r="H3043" s="23"/>
      <c r="I3043" s="24" t="s">
        <v>1163</v>
      </c>
      <c r="J3043" s="24" t="s">
        <v>54</v>
      </c>
      <c r="K3043" s="24" t="s">
        <v>66</v>
      </c>
      <c r="L3043" s="24" t="s">
        <v>44</v>
      </c>
      <c r="M3043" s="24" t="s">
        <v>45</v>
      </c>
      <c r="N3043" s="23">
        <v>15</v>
      </c>
    </row>
    <row r="3044" spans="1:20" s="22" customFormat="1" ht="15.75" customHeight="1" x14ac:dyDescent="0.25">
      <c r="A3044" s="23">
        <v>3043</v>
      </c>
      <c r="B3044" s="24" t="s">
        <v>5623</v>
      </c>
      <c r="C3044" s="24" t="s">
        <v>5624</v>
      </c>
      <c r="D3044" s="24" t="s">
        <v>40</v>
      </c>
      <c r="E3044" s="23">
        <v>21</v>
      </c>
      <c r="F3044" s="25">
        <v>29801</v>
      </c>
      <c r="G3044" s="23">
        <f t="shared" ca="1" si="219"/>
        <v>39.700858114218661</v>
      </c>
      <c r="H3044" s="23" t="str">
        <f t="shared" ref="H3044:H3061" ca="1" si="223">IF(G3044&lt;=10,"0-10",IF(AND(G3044&gt;10,G3044&lt;=20),"11-20",IF(AND(G3044&gt;20,G3044&lt;=30),"21-30",IF(AND(G3044&gt;30,G3044&lt;=40),"31-40",IF(AND(G3044&gt;40,G3044&lt;=50),"41-50",IF(AND(G3044&gt;50,G3044&lt;=60),"51-60",IF(AND(G3044&gt;60,G3044&lt;=70),"61-70",IF(AND(G3044&gt;70,G3044&lt;=80),"71-80",IF(AND(G3044&gt;80,G3044&lt;=90),"81-90",IF(G3044&gt;90,"91-100"))))))))))</f>
        <v>31-40</v>
      </c>
      <c r="I3044" s="24" t="s">
        <v>141</v>
      </c>
      <c r="J3044" s="24" t="s">
        <v>61</v>
      </c>
      <c r="K3044" s="24" t="s">
        <v>43</v>
      </c>
      <c r="L3044" s="24" t="s">
        <v>44</v>
      </c>
      <c r="M3044" s="24" t="s">
        <v>45</v>
      </c>
      <c r="N3044" s="23">
        <v>18</v>
      </c>
      <c r="O3044" s="22" t="str">
        <f>VLOOKUP(A3044,[1]CustomerAddress!$A$1:$F$3997,2)</f>
        <v>05 2nd Point</v>
      </c>
      <c r="P3044" s="22">
        <f>VLOOKUP(A3044,[1]CustomerAddress!$A$1:$F$3997,3)</f>
        <v>2217</v>
      </c>
      <c r="Q3044" s="22" t="str">
        <f>VLOOKUP(A3044,[1]CustomerAddress!$A$1:$F$3997,4)</f>
        <v>NSW</v>
      </c>
      <c r="R3044" s="22" t="str">
        <f>VLOOKUP(A3044,[1]CustomerAddress!$A$1:$F$3997,5)</f>
        <v>Australia</v>
      </c>
      <c r="S3044" s="22">
        <f>VLOOKUP(A3044,[1]CustomerAddress!$A$1:$F$3997,6)</f>
        <v>8</v>
      </c>
      <c r="T3044" s="22" t="str">
        <f>VLOOKUP(A3044,Labels!$A$5:$I$3497,9)</f>
        <v>Recent Customer</v>
      </c>
    </row>
    <row r="3045" spans="1:20" s="22" customFormat="1" ht="15.75" customHeight="1" x14ac:dyDescent="0.25">
      <c r="A3045" s="23">
        <v>3044</v>
      </c>
      <c r="B3045" s="24" t="s">
        <v>5625</v>
      </c>
      <c r="C3045" s="24" t="s">
        <v>5626</v>
      </c>
      <c r="D3045" s="24" t="s">
        <v>48</v>
      </c>
      <c r="E3045" s="23">
        <v>59</v>
      </c>
      <c r="F3045" s="25">
        <v>32974</v>
      </c>
      <c r="G3045" s="23">
        <f t="shared" ca="1" si="219"/>
        <v>31.007707429287159</v>
      </c>
      <c r="H3045" s="23" t="str">
        <f t="shared" ca="1" si="223"/>
        <v>31-40</v>
      </c>
      <c r="I3045" s="24" t="s">
        <v>282</v>
      </c>
      <c r="J3045" s="24" t="s">
        <v>42</v>
      </c>
      <c r="K3045" s="24" t="s">
        <v>62</v>
      </c>
      <c r="L3045" s="24" t="s">
        <v>44</v>
      </c>
      <c r="M3045" s="24" t="s">
        <v>45</v>
      </c>
      <c r="N3045" s="23">
        <v>19</v>
      </c>
      <c r="O3045" s="22" t="str">
        <f>VLOOKUP(A3045,[1]CustomerAddress!$A$1:$F$3997,2)</f>
        <v>4 Jenifer Hill</v>
      </c>
      <c r="P3045" s="22">
        <f>VLOOKUP(A3045,[1]CustomerAddress!$A$1:$F$3997,3)</f>
        <v>3147</v>
      </c>
      <c r="Q3045" s="22" t="str">
        <f>VLOOKUP(A3045,[1]CustomerAddress!$A$1:$F$3997,4)</f>
        <v>VIC</v>
      </c>
      <c r="R3045" s="22" t="str">
        <f>VLOOKUP(A3045,[1]CustomerAddress!$A$1:$F$3997,5)</f>
        <v>Australia</v>
      </c>
      <c r="S3045" s="22">
        <f>VLOOKUP(A3045,[1]CustomerAddress!$A$1:$F$3997,6)</f>
        <v>12</v>
      </c>
      <c r="T3045" s="22" t="str">
        <f>VLOOKUP(A3045,Labels!$A$5:$I$3497,9)</f>
        <v>Platinum Customer</v>
      </c>
    </row>
    <row r="3046" spans="1:20" s="22" customFormat="1" ht="15.75" customHeight="1" x14ac:dyDescent="0.25">
      <c r="A3046" s="23">
        <v>3045</v>
      </c>
      <c r="B3046" s="24" t="s">
        <v>5627</v>
      </c>
      <c r="C3046" s="24" t="s">
        <v>2308</v>
      </c>
      <c r="D3046" s="24" t="s">
        <v>48</v>
      </c>
      <c r="E3046" s="23">
        <v>52</v>
      </c>
      <c r="F3046" s="25">
        <v>35340</v>
      </c>
      <c r="G3046" s="23">
        <f t="shared" ca="1" si="219"/>
        <v>24.525515648465237</v>
      </c>
      <c r="H3046" s="23" t="str">
        <f t="shared" ca="1" si="223"/>
        <v>21-30</v>
      </c>
      <c r="I3046" s="24" t="s">
        <v>438</v>
      </c>
      <c r="J3046" s="24" t="s">
        <v>50</v>
      </c>
      <c r="K3046" s="24" t="s">
        <v>62</v>
      </c>
      <c r="L3046" s="24" t="s">
        <v>44</v>
      </c>
      <c r="M3046" s="24" t="s">
        <v>45</v>
      </c>
      <c r="N3046" s="23">
        <v>2</v>
      </c>
      <c r="O3046" s="22" t="str">
        <f>VLOOKUP(A3046,[1]CustomerAddress!$A$1:$F$3997,2)</f>
        <v>5999 Waxwing Lane</v>
      </c>
      <c r="P3046" s="22">
        <f>VLOOKUP(A3046,[1]CustomerAddress!$A$1:$F$3997,3)</f>
        <v>4511</v>
      </c>
      <c r="Q3046" s="22" t="str">
        <f>VLOOKUP(A3046,[1]CustomerAddress!$A$1:$F$3997,4)</f>
        <v>QLD</v>
      </c>
      <c r="R3046" s="22" t="str">
        <f>VLOOKUP(A3046,[1]CustomerAddress!$A$1:$F$3997,5)</f>
        <v>Australia</v>
      </c>
      <c r="S3046" s="22">
        <f>VLOOKUP(A3046,[1]CustomerAddress!$A$1:$F$3997,6)</f>
        <v>1</v>
      </c>
      <c r="T3046" s="22" t="str">
        <f>VLOOKUP(A3046,Labels!$A$5:$I$3497,9)</f>
        <v>Losing Customer</v>
      </c>
    </row>
    <row r="3047" spans="1:20" s="22" customFormat="1" ht="15.75" customHeight="1" x14ac:dyDescent="0.25">
      <c r="A3047" s="23">
        <v>3046</v>
      </c>
      <c r="B3047" s="24" t="s">
        <v>5628</v>
      </c>
      <c r="C3047" s="24" t="s">
        <v>5629</v>
      </c>
      <c r="D3047" s="24" t="s">
        <v>40</v>
      </c>
      <c r="E3047" s="23">
        <v>53</v>
      </c>
      <c r="F3047" s="25">
        <v>23535</v>
      </c>
      <c r="G3047" s="23">
        <f t="shared" ca="1" si="219"/>
        <v>56.867981401889899</v>
      </c>
      <c r="H3047" s="23" t="str">
        <f t="shared" ca="1" si="223"/>
        <v>51-60</v>
      </c>
      <c r="I3047" s="24" t="s">
        <v>415</v>
      </c>
      <c r="J3047" s="24" t="s">
        <v>84</v>
      </c>
      <c r="K3047" s="24" t="s">
        <v>62</v>
      </c>
      <c r="L3047" s="24" t="s">
        <v>44</v>
      </c>
      <c r="M3047" s="24" t="s">
        <v>57</v>
      </c>
      <c r="N3047" s="23">
        <v>18</v>
      </c>
      <c r="O3047" s="22" t="str">
        <f>VLOOKUP(A3047,[1]CustomerAddress!$A$1:$F$3997,2)</f>
        <v>5444 Corry Pass</v>
      </c>
      <c r="P3047" s="22">
        <f>VLOOKUP(A3047,[1]CustomerAddress!$A$1:$F$3997,3)</f>
        <v>2761</v>
      </c>
      <c r="Q3047" s="22" t="str">
        <f>VLOOKUP(A3047,[1]CustomerAddress!$A$1:$F$3997,4)</f>
        <v>NSW</v>
      </c>
      <c r="R3047" s="22" t="str">
        <f>VLOOKUP(A3047,[1]CustomerAddress!$A$1:$F$3997,5)</f>
        <v>Australia</v>
      </c>
      <c r="S3047" s="22">
        <f>VLOOKUP(A3047,[1]CustomerAddress!$A$1:$F$3997,6)</f>
        <v>8</v>
      </c>
      <c r="T3047" s="22" t="str">
        <f>VLOOKUP(A3047,Labels!$A$5:$I$3497,9)</f>
        <v>Evasive Customer</v>
      </c>
    </row>
    <row r="3048" spans="1:20" s="22" customFormat="1" ht="15.75" customHeight="1" x14ac:dyDescent="0.25">
      <c r="A3048" s="23">
        <v>3047</v>
      </c>
      <c r="B3048" s="24" t="s">
        <v>5630</v>
      </c>
      <c r="C3048" s="24" t="s">
        <v>5631</v>
      </c>
      <c r="D3048" s="24" t="s">
        <v>48</v>
      </c>
      <c r="E3048" s="23">
        <v>20</v>
      </c>
      <c r="F3048" s="25">
        <v>22660</v>
      </c>
      <c r="G3048" s="23">
        <f t="shared" ca="1" si="219"/>
        <v>59.265241675862498</v>
      </c>
      <c r="H3048" s="23" t="str">
        <f t="shared" ca="1" si="223"/>
        <v>51-60</v>
      </c>
      <c r="I3048" s="24" t="s">
        <v>289</v>
      </c>
      <c r="J3048" s="24" t="s">
        <v>65</v>
      </c>
      <c r="K3048" s="24" t="s">
        <v>43</v>
      </c>
      <c r="L3048" s="24" t="s">
        <v>44</v>
      </c>
      <c r="M3048" s="24" t="s">
        <v>45</v>
      </c>
      <c r="N3048" s="23">
        <v>19</v>
      </c>
      <c r="O3048" s="22" t="str">
        <f>VLOOKUP(A3048,[1]CustomerAddress!$A$1:$F$3997,2)</f>
        <v>85 Northland Circle</v>
      </c>
      <c r="P3048" s="22">
        <f>VLOOKUP(A3048,[1]CustomerAddress!$A$1:$F$3997,3)</f>
        <v>2077</v>
      </c>
      <c r="Q3048" s="22" t="str">
        <f>VLOOKUP(A3048,[1]CustomerAddress!$A$1:$F$3997,4)</f>
        <v>NSW</v>
      </c>
      <c r="R3048" s="22" t="str">
        <f>VLOOKUP(A3048,[1]CustomerAddress!$A$1:$F$3997,5)</f>
        <v>Australia</v>
      </c>
      <c r="S3048" s="22">
        <f>VLOOKUP(A3048,[1]CustomerAddress!$A$1:$F$3997,6)</f>
        <v>10</v>
      </c>
      <c r="T3048" s="22" t="str">
        <f>VLOOKUP(A3048,Labels!$A$5:$I$3497,9)</f>
        <v>Potential Customer</v>
      </c>
    </row>
    <row r="3049" spans="1:20" s="22" customFormat="1" ht="15.75" customHeight="1" x14ac:dyDescent="0.25">
      <c r="A3049" s="23">
        <v>3048</v>
      </c>
      <c r="B3049" s="24" t="s">
        <v>5632</v>
      </c>
      <c r="C3049" s="24" t="s">
        <v>5633</v>
      </c>
      <c r="D3049" s="24" t="s">
        <v>48</v>
      </c>
      <c r="E3049" s="23">
        <v>38</v>
      </c>
      <c r="F3049" s="25">
        <v>25350</v>
      </c>
      <c r="G3049" s="23">
        <f t="shared" ca="1" si="219"/>
        <v>51.895378662163871</v>
      </c>
      <c r="H3049" s="23" t="str">
        <f t="shared" ca="1" si="223"/>
        <v>51-60</v>
      </c>
      <c r="I3049" s="24" t="s">
        <v>141</v>
      </c>
      <c r="J3049" s="24" t="s">
        <v>84</v>
      </c>
      <c r="K3049" s="24" t="s">
        <v>43</v>
      </c>
      <c r="L3049" s="24" t="s">
        <v>44</v>
      </c>
      <c r="M3049" s="24" t="s">
        <v>57</v>
      </c>
      <c r="N3049" s="23">
        <v>16</v>
      </c>
      <c r="O3049" s="22" t="str">
        <f>VLOOKUP(A3049,[1]CustomerAddress!$A$1:$F$3997,2)</f>
        <v>80302 Stang Parkway</v>
      </c>
      <c r="P3049" s="22">
        <f>VLOOKUP(A3049,[1]CustomerAddress!$A$1:$F$3997,3)</f>
        <v>3677</v>
      </c>
      <c r="Q3049" s="22" t="str">
        <f>VLOOKUP(A3049,[1]CustomerAddress!$A$1:$F$3997,4)</f>
        <v>VIC</v>
      </c>
      <c r="R3049" s="22" t="str">
        <f>VLOOKUP(A3049,[1]CustomerAddress!$A$1:$F$3997,5)</f>
        <v>Australia</v>
      </c>
      <c r="S3049" s="22">
        <f>VLOOKUP(A3049,[1]CustomerAddress!$A$1:$F$3997,6)</f>
        <v>1</v>
      </c>
      <c r="T3049" s="22" t="str">
        <f>VLOOKUP(A3049,Labels!$A$5:$I$3497,9)</f>
        <v>Platinum Customer</v>
      </c>
    </row>
    <row r="3050" spans="1:20" s="22" customFormat="1" ht="15.75" customHeight="1" x14ac:dyDescent="0.25">
      <c r="A3050" s="23">
        <v>3049</v>
      </c>
      <c r="B3050" s="24" t="s">
        <v>5278</v>
      </c>
      <c r="C3050" s="24" t="s">
        <v>5634</v>
      </c>
      <c r="D3050" s="24" t="s">
        <v>48</v>
      </c>
      <c r="E3050" s="23">
        <v>72</v>
      </c>
      <c r="F3050" s="25">
        <v>24668</v>
      </c>
      <c r="G3050" s="23">
        <f t="shared" ca="1" si="219"/>
        <v>53.763871812848798</v>
      </c>
      <c r="H3050" s="23" t="str">
        <f t="shared" ca="1" si="223"/>
        <v>51-60</v>
      </c>
      <c r="J3050" s="24" t="s">
        <v>54</v>
      </c>
      <c r="K3050" s="24" t="s">
        <v>66</v>
      </c>
      <c r="L3050" s="24" t="s">
        <v>44</v>
      </c>
      <c r="M3050" s="24" t="s">
        <v>45</v>
      </c>
      <c r="N3050" s="23">
        <v>12</v>
      </c>
      <c r="O3050" s="22" t="str">
        <f>VLOOKUP(A3050,[1]CustomerAddress!$A$1:$F$3997,2)</f>
        <v>529 Monterey Street</v>
      </c>
      <c r="P3050" s="22">
        <f>VLOOKUP(A3050,[1]CustomerAddress!$A$1:$F$3997,3)</f>
        <v>3338</v>
      </c>
      <c r="Q3050" s="22" t="str">
        <f>VLOOKUP(A3050,[1]CustomerAddress!$A$1:$F$3997,4)</f>
        <v>VIC</v>
      </c>
      <c r="R3050" s="22" t="str">
        <f>VLOOKUP(A3050,[1]CustomerAddress!$A$1:$F$3997,5)</f>
        <v>Australia</v>
      </c>
      <c r="S3050" s="22">
        <f>VLOOKUP(A3050,[1]CustomerAddress!$A$1:$F$3997,6)</f>
        <v>3</v>
      </c>
      <c r="T3050" s="22" t="str">
        <f>VLOOKUP(A3050,Labels!$A$5:$I$3497,9)</f>
        <v>Late Bloomer</v>
      </c>
    </row>
    <row r="3051" spans="1:20" s="22" customFormat="1" ht="15.75" customHeight="1" x14ac:dyDescent="0.25">
      <c r="A3051" s="23">
        <v>3050</v>
      </c>
      <c r="B3051" s="24" t="s">
        <v>5635</v>
      </c>
      <c r="C3051" s="24" t="s">
        <v>5636</v>
      </c>
      <c r="D3051" s="24" t="s">
        <v>40</v>
      </c>
      <c r="E3051" s="23">
        <v>90</v>
      </c>
      <c r="F3051" s="25">
        <v>35768</v>
      </c>
      <c r="G3051" s="23">
        <f t="shared" ca="1" si="219"/>
        <v>23.352912908739214</v>
      </c>
      <c r="H3051" s="23" t="str">
        <f t="shared" ca="1" si="223"/>
        <v>21-30</v>
      </c>
      <c r="J3051" s="24" t="s">
        <v>61</v>
      </c>
      <c r="K3051" s="24" t="s">
        <v>66</v>
      </c>
      <c r="L3051" s="24" t="s">
        <v>44</v>
      </c>
      <c r="M3051" s="24" t="s">
        <v>57</v>
      </c>
      <c r="N3051" s="23">
        <v>5</v>
      </c>
      <c r="O3051" s="22" t="str">
        <f>VLOOKUP(A3051,[1]CustomerAddress!$A$1:$F$3997,2)</f>
        <v>6 Westend Center</v>
      </c>
      <c r="P3051" s="22">
        <f>VLOOKUP(A3051,[1]CustomerAddress!$A$1:$F$3997,3)</f>
        <v>2546</v>
      </c>
      <c r="Q3051" s="22" t="str">
        <f>VLOOKUP(A3051,[1]CustomerAddress!$A$1:$F$3997,4)</f>
        <v>NSW</v>
      </c>
      <c r="R3051" s="22" t="str">
        <f>VLOOKUP(A3051,[1]CustomerAddress!$A$1:$F$3997,5)</f>
        <v>Australia</v>
      </c>
      <c r="S3051" s="22">
        <f>VLOOKUP(A3051,[1]CustomerAddress!$A$1:$F$3997,6)</f>
        <v>6</v>
      </c>
      <c r="T3051" s="22" t="str">
        <f>VLOOKUP(A3051,Labels!$A$5:$I$3497,9)</f>
        <v>Losing Customer</v>
      </c>
    </row>
    <row r="3052" spans="1:20" s="22" customFormat="1" ht="15.75" customHeight="1" x14ac:dyDescent="0.25">
      <c r="A3052" s="23">
        <v>3051</v>
      </c>
      <c r="B3052" s="24" t="s">
        <v>5637</v>
      </c>
      <c r="C3052" s="24" t="s">
        <v>5638</v>
      </c>
      <c r="D3052" s="24" t="s">
        <v>40</v>
      </c>
      <c r="E3052" s="23">
        <v>81</v>
      </c>
      <c r="F3052" s="25">
        <v>26821</v>
      </c>
      <c r="G3052" s="23">
        <f t="shared" ca="1" si="219"/>
        <v>47.865241675862499</v>
      </c>
      <c r="H3052" s="23" t="str">
        <f t="shared" ca="1" si="223"/>
        <v>41-50</v>
      </c>
      <c r="J3052" s="24" t="s">
        <v>84</v>
      </c>
      <c r="K3052" s="24" t="s">
        <v>62</v>
      </c>
      <c r="L3052" s="24" t="s">
        <v>44</v>
      </c>
      <c r="M3052" s="24" t="s">
        <v>45</v>
      </c>
      <c r="N3052" s="23">
        <v>7</v>
      </c>
      <c r="O3052" s="22" t="str">
        <f>VLOOKUP(A3052,[1]CustomerAddress!$A$1:$F$3997,2)</f>
        <v>9357 Dennis Park</v>
      </c>
      <c r="P3052" s="22">
        <f>VLOOKUP(A3052,[1]CustomerAddress!$A$1:$F$3997,3)</f>
        <v>2010</v>
      </c>
      <c r="Q3052" s="22" t="str">
        <f>VLOOKUP(A3052,[1]CustomerAddress!$A$1:$F$3997,4)</f>
        <v>NSW</v>
      </c>
      <c r="R3052" s="22" t="str">
        <f>VLOOKUP(A3052,[1]CustomerAddress!$A$1:$F$3997,5)</f>
        <v>Australia</v>
      </c>
      <c r="S3052" s="22">
        <f>VLOOKUP(A3052,[1]CustomerAddress!$A$1:$F$3997,6)</f>
        <v>11</v>
      </c>
      <c r="T3052" s="22" t="str">
        <f>VLOOKUP(A3052,Labels!$A$5:$I$3497,9)</f>
        <v>Evasive Customer</v>
      </c>
    </row>
    <row r="3053" spans="1:20" s="22" customFormat="1" ht="15.75" customHeight="1" x14ac:dyDescent="0.25">
      <c r="A3053" s="23">
        <v>3052</v>
      </c>
      <c r="B3053" s="24" t="s">
        <v>5639</v>
      </c>
      <c r="D3053" s="24" t="s">
        <v>40</v>
      </c>
      <c r="E3053" s="23">
        <v>72</v>
      </c>
      <c r="F3053" s="25">
        <v>28011</v>
      </c>
      <c r="G3053" s="23">
        <f t="shared" ca="1" si="219"/>
        <v>44.60496770325976</v>
      </c>
      <c r="H3053" s="23" t="str">
        <f t="shared" ca="1" si="223"/>
        <v>41-50</v>
      </c>
      <c r="I3053" s="24" t="s">
        <v>248</v>
      </c>
      <c r="J3053" s="24" t="s">
        <v>61</v>
      </c>
      <c r="K3053" s="24" t="s">
        <v>43</v>
      </c>
      <c r="L3053" s="24" t="s">
        <v>44</v>
      </c>
      <c r="M3053" s="24" t="s">
        <v>57</v>
      </c>
      <c r="N3053" s="23">
        <v>18</v>
      </c>
      <c r="O3053" s="22" t="str">
        <f>VLOOKUP(A3053,[1]CustomerAddress!$A$1:$F$3997,2)</f>
        <v>75 Hansons Alley</v>
      </c>
      <c r="P3053" s="22">
        <f>VLOOKUP(A3053,[1]CustomerAddress!$A$1:$F$3997,3)</f>
        <v>2260</v>
      </c>
      <c r="Q3053" s="22" t="str">
        <f>VLOOKUP(A3053,[1]CustomerAddress!$A$1:$F$3997,4)</f>
        <v>NSW</v>
      </c>
      <c r="R3053" s="22" t="str">
        <f>VLOOKUP(A3053,[1]CustomerAddress!$A$1:$F$3997,5)</f>
        <v>Australia</v>
      </c>
      <c r="S3053" s="22">
        <f>VLOOKUP(A3053,[1]CustomerAddress!$A$1:$F$3997,6)</f>
        <v>9</v>
      </c>
      <c r="T3053" s="22" t="str">
        <f>VLOOKUP(A3053,Labels!$A$5:$I$3497,9)</f>
        <v>Almost Lost Customer</v>
      </c>
    </row>
    <row r="3054" spans="1:20" s="22" customFormat="1" ht="15.75" customHeight="1" x14ac:dyDescent="0.25">
      <c r="A3054" s="23">
        <v>3053</v>
      </c>
      <c r="B3054" s="24" t="s">
        <v>5640</v>
      </c>
      <c r="D3054" s="24" t="s">
        <v>40</v>
      </c>
      <c r="E3054" s="23">
        <v>67</v>
      </c>
      <c r="F3054" s="25">
        <v>30937</v>
      </c>
      <c r="G3054" s="23">
        <f t="shared" ca="1" si="219"/>
        <v>36.588529347095374</v>
      </c>
      <c r="H3054" s="23" t="str">
        <f t="shared" ca="1" si="223"/>
        <v>31-40</v>
      </c>
      <c r="I3054" s="24" t="s">
        <v>630</v>
      </c>
      <c r="J3054" s="24" t="s">
        <v>65</v>
      </c>
      <c r="K3054" s="24" t="s">
        <v>66</v>
      </c>
      <c r="L3054" s="24" t="s">
        <v>44</v>
      </c>
      <c r="M3054" s="24" t="s">
        <v>57</v>
      </c>
      <c r="N3054" s="23">
        <v>17</v>
      </c>
      <c r="O3054" s="22" t="str">
        <f>VLOOKUP(A3054,[1]CustomerAddress!$A$1:$F$3997,2)</f>
        <v>274 Ludington Trail</v>
      </c>
      <c r="P3054" s="22">
        <f>VLOOKUP(A3054,[1]CustomerAddress!$A$1:$F$3997,3)</f>
        <v>2428</v>
      </c>
      <c r="Q3054" s="22" t="str">
        <f>VLOOKUP(A3054,[1]CustomerAddress!$A$1:$F$3997,4)</f>
        <v>NSW</v>
      </c>
      <c r="R3054" s="22" t="str">
        <f>VLOOKUP(A3054,[1]CustomerAddress!$A$1:$F$3997,5)</f>
        <v>Australia</v>
      </c>
      <c r="S3054" s="22">
        <f>VLOOKUP(A3054,[1]CustomerAddress!$A$1:$F$3997,6)</f>
        <v>5</v>
      </c>
      <c r="T3054" s="22" t="str">
        <f>VLOOKUP(A3054,Labels!$A$5:$I$3497,9)</f>
        <v>Evasive Customer</v>
      </c>
    </row>
    <row r="3055" spans="1:20" s="22" customFormat="1" ht="15.75" customHeight="1" x14ac:dyDescent="0.25">
      <c r="A3055" s="23">
        <v>3054</v>
      </c>
      <c r="B3055" s="24" t="s">
        <v>5641</v>
      </c>
      <c r="C3055" s="24" t="s">
        <v>2384</v>
      </c>
      <c r="D3055" s="24" t="s">
        <v>40</v>
      </c>
      <c r="E3055" s="23">
        <v>94</v>
      </c>
      <c r="F3055" s="25">
        <v>23937</v>
      </c>
      <c r="G3055" s="23">
        <f t="shared" ca="1" si="219"/>
        <v>55.766611538876198</v>
      </c>
      <c r="H3055" s="23" t="str">
        <f t="shared" ca="1" si="223"/>
        <v>51-60</v>
      </c>
      <c r="I3055" s="24" t="s">
        <v>412</v>
      </c>
      <c r="J3055" s="24" t="s">
        <v>84</v>
      </c>
      <c r="K3055" s="24" t="s">
        <v>62</v>
      </c>
      <c r="L3055" s="24" t="s">
        <v>44</v>
      </c>
      <c r="M3055" s="24" t="s">
        <v>57</v>
      </c>
      <c r="N3055" s="23">
        <v>16</v>
      </c>
      <c r="O3055" s="22" t="str">
        <f>VLOOKUP(A3055,[1]CustomerAddress!$A$1:$F$3997,2)</f>
        <v>6 Service Parkway</v>
      </c>
      <c r="P3055" s="22">
        <f>VLOOKUP(A3055,[1]CustomerAddress!$A$1:$F$3997,3)</f>
        <v>4275</v>
      </c>
      <c r="Q3055" s="22" t="str">
        <f>VLOOKUP(A3055,[1]CustomerAddress!$A$1:$F$3997,4)</f>
        <v>QLD</v>
      </c>
      <c r="R3055" s="22" t="str">
        <f>VLOOKUP(A3055,[1]CustomerAddress!$A$1:$F$3997,5)</f>
        <v>Australia</v>
      </c>
      <c r="S3055" s="22">
        <f>VLOOKUP(A3055,[1]CustomerAddress!$A$1:$F$3997,6)</f>
        <v>3</v>
      </c>
      <c r="T3055" s="22" t="str">
        <f>VLOOKUP(A3055,Labels!$A$5:$I$3497,9)</f>
        <v>Becoming Loyal</v>
      </c>
    </row>
    <row r="3056" spans="1:20" s="22" customFormat="1" ht="15.75" customHeight="1" x14ac:dyDescent="0.25">
      <c r="A3056" s="23">
        <v>3055</v>
      </c>
      <c r="B3056" s="24" t="s">
        <v>5642</v>
      </c>
      <c r="C3056" s="24" t="s">
        <v>5643</v>
      </c>
      <c r="D3056" s="24" t="s">
        <v>40</v>
      </c>
      <c r="E3056" s="23">
        <v>96</v>
      </c>
      <c r="F3056" s="25">
        <v>36395</v>
      </c>
      <c r="G3056" s="23">
        <f t="shared" ca="1" si="219"/>
        <v>21.635104689561128</v>
      </c>
      <c r="H3056" s="23" t="str">
        <f t="shared" ca="1" si="223"/>
        <v>21-30</v>
      </c>
      <c r="I3056" s="24" t="s">
        <v>317</v>
      </c>
      <c r="J3056" s="24" t="s">
        <v>61</v>
      </c>
      <c r="K3056" s="24" t="s">
        <v>43</v>
      </c>
      <c r="L3056" s="24" t="s">
        <v>44</v>
      </c>
      <c r="M3056" s="24" t="s">
        <v>45</v>
      </c>
      <c r="N3056" s="23">
        <v>2</v>
      </c>
      <c r="O3056" s="22" t="str">
        <f>VLOOKUP(A3056,[1]CustomerAddress!$A$1:$F$3997,2)</f>
        <v>99142 Eastwood Way</v>
      </c>
      <c r="P3056" s="22">
        <f>VLOOKUP(A3056,[1]CustomerAddress!$A$1:$F$3997,3)</f>
        <v>4870</v>
      </c>
      <c r="Q3056" s="22" t="str">
        <f>VLOOKUP(A3056,[1]CustomerAddress!$A$1:$F$3997,4)</f>
        <v>QLD</v>
      </c>
      <c r="R3056" s="22" t="str">
        <f>VLOOKUP(A3056,[1]CustomerAddress!$A$1:$F$3997,5)</f>
        <v>Australia</v>
      </c>
      <c r="S3056" s="22">
        <f>VLOOKUP(A3056,[1]CustomerAddress!$A$1:$F$3997,6)</f>
        <v>6</v>
      </c>
      <c r="T3056" s="22" t="str">
        <f>VLOOKUP(A3056,Labels!$A$5:$I$3497,9)</f>
        <v>Losing Customer</v>
      </c>
    </row>
    <row r="3057" spans="1:20" s="22" customFormat="1" ht="15.75" customHeight="1" x14ac:dyDescent="0.25">
      <c r="A3057" s="23">
        <v>3056</v>
      </c>
      <c r="B3057" s="24" t="s">
        <v>5644</v>
      </c>
      <c r="C3057" s="24" t="s">
        <v>5645</v>
      </c>
      <c r="D3057" s="24" t="s">
        <v>40</v>
      </c>
      <c r="E3057" s="23">
        <v>43</v>
      </c>
      <c r="F3057" s="25">
        <v>24985</v>
      </c>
      <c r="G3057" s="23">
        <f t="shared" ca="1" si="219"/>
        <v>52.895378662163871</v>
      </c>
      <c r="H3057" s="23" t="str">
        <f t="shared" ca="1" si="223"/>
        <v>51-60</v>
      </c>
      <c r="I3057" s="24" t="s">
        <v>1184</v>
      </c>
      <c r="J3057" s="24" t="s">
        <v>164</v>
      </c>
      <c r="K3057" s="24" t="s">
        <v>43</v>
      </c>
      <c r="L3057" s="24" t="s">
        <v>44</v>
      </c>
      <c r="M3057" s="24" t="s">
        <v>57</v>
      </c>
      <c r="N3057" s="23">
        <v>18</v>
      </c>
      <c r="O3057" s="22" t="str">
        <f>VLOOKUP(A3057,[1]CustomerAddress!$A$1:$F$3997,2)</f>
        <v>0264 Birchwood Plaza</v>
      </c>
      <c r="P3057" s="22">
        <f>VLOOKUP(A3057,[1]CustomerAddress!$A$1:$F$3997,3)</f>
        <v>3802</v>
      </c>
      <c r="Q3057" s="22" t="str">
        <f>VLOOKUP(A3057,[1]CustomerAddress!$A$1:$F$3997,4)</f>
        <v>VIC</v>
      </c>
      <c r="R3057" s="22" t="str">
        <f>VLOOKUP(A3057,[1]CustomerAddress!$A$1:$F$3997,5)</f>
        <v>Australia</v>
      </c>
      <c r="S3057" s="22">
        <f>VLOOKUP(A3057,[1]CustomerAddress!$A$1:$F$3997,6)</f>
        <v>8</v>
      </c>
      <c r="T3057" s="22" t="str">
        <f>VLOOKUP(A3057,Labels!$A$5:$I$3497,9)</f>
        <v>Late Bloomer</v>
      </c>
    </row>
    <row r="3058" spans="1:20" s="22" customFormat="1" ht="15.75" customHeight="1" x14ac:dyDescent="0.25">
      <c r="A3058" s="23">
        <v>3057</v>
      </c>
      <c r="B3058" s="24" t="s">
        <v>402</v>
      </c>
      <c r="C3058" s="24" t="s">
        <v>5646</v>
      </c>
      <c r="D3058" s="24" t="s">
        <v>40</v>
      </c>
      <c r="E3058" s="23">
        <v>96</v>
      </c>
      <c r="F3058" s="25">
        <v>27847</v>
      </c>
      <c r="G3058" s="23">
        <f t="shared" ca="1" si="219"/>
        <v>45.054282771752909</v>
      </c>
      <c r="H3058" s="23" t="str">
        <f t="shared" ca="1" si="223"/>
        <v>41-50</v>
      </c>
      <c r="I3058" s="24" t="s">
        <v>41</v>
      </c>
      <c r="J3058" s="24" t="s">
        <v>61</v>
      </c>
      <c r="K3058" s="24" t="s">
        <v>43</v>
      </c>
      <c r="L3058" s="24" t="s">
        <v>44</v>
      </c>
      <c r="M3058" s="24" t="s">
        <v>57</v>
      </c>
      <c r="N3058" s="23">
        <v>9</v>
      </c>
      <c r="O3058" s="22" t="str">
        <f>VLOOKUP(A3058,[1]CustomerAddress!$A$1:$F$3997,2)</f>
        <v>40 Bowman Crossing</v>
      </c>
      <c r="P3058" s="22">
        <f>VLOOKUP(A3058,[1]CustomerAddress!$A$1:$F$3997,3)</f>
        <v>2031</v>
      </c>
      <c r="Q3058" s="22" t="str">
        <f>VLOOKUP(A3058,[1]CustomerAddress!$A$1:$F$3997,4)</f>
        <v>NSW</v>
      </c>
      <c r="R3058" s="22" t="str">
        <f>VLOOKUP(A3058,[1]CustomerAddress!$A$1:$F$3997,5)</f>
        <v>Australia</v>
      </c>
      <c r="S3058" s="22">
        <f>VLOOKUP(A3058,[1]CustomerAddress!$A$1:$F$3997,6)</f>
        <v>10</v>
      </c>
      <c r="T3058" s="22" t="str">
        <f>VLOOKUP(A3058,Labels!$A$5:$I$3497,9)</f>
        <v>Potential Customer</v>
      </c>
    </row>
    <row r="3059" spans="1:20" s="22" customFormat="1" ht="15.75" customHeight="1" x14ac:dyDescent="0.25">
      <c r="A3059" s="23">
        <v>3058</v>
      </c>
      <c r="B3059" s="24" t="s">
        <v>1537</v>
      </c>
      <c r="C3059" s="24" t="s">
        <v>5647</v>
      </c>
      <c r="D3059" s="24" t="s">
        <v>48</v>
      </c>
      <c r="E3059" s="23">
        <v>67</v>
      </c>
      <c r="F3059" s="25">
        <v>31695</v>
      </c>
      <c r="G3059" s="23">
        <f t="shared" ca="1" si="219"/>
        <v>34.511817018328252</v>
      </c>
      <c r="H3059" s="23" t="str">
        <f t="shared" ca="1" si="223"/>
        <v>31-40</v>
      </c>
      <c r="I3059" s="24" t="s">
        <v>847</v>
      </c>
      <c r="J3059" s="24" t="s">
        <v>84</v>
      </c>
      <c r="K3059" s="24" t="s">
        <v>43</v>
      </c>
      <c r="L3059" s="24" t="s">
        <v>44</v>
      </c>
      <c r="M3059" s="24" t="s">
        <v>45</v>
      </c>
      <c r="N3059" s="23">
        <v>16</v>
      </c>
      <c r="O3059" s="22" t="str">
        <f>VLOOKUP(A3059,[1]CustomerAddress!$A$1:$F$3997,2)</f>
        <v>6354 Briar Crest Road</v>
      </c>
      <c r="P3059" s="22">
        <f>VLOOKUP(A3059,[1]CustomerAddress!$A$1:$F$3997,3)</f>
        <v>2022</v>
      </c>
      <c r="Q3059" s="22" t="str">
        <f>VLOOKUP(A3059,[1]CustomerAddress!$A$1:$F$3997,4)</f>
        <v>NSW</v>
      </c>
      <c r="R3059" s="22" t="str">
        <f>VLOOKUP(A3059,[1]CustomerAddress!$A$1:$F$3997,5)</f>
        <v>Australia</v>
      </c>
      <c r="S3059" s="22">
        <f>VLOOKUP(A3059,[1]CustomerAddress!$A$1:$F$3997,6)</f>
        <v>12</v>
      </c>
      <c r="T3059" s="22" t="str">
        <f>VLOOKUP(A3059,Labels!$A$5:$I$3497,9)</f>
        <v>Potential Customer</v>
      </c>
    </row>
    <row r="3060" spans="1:20" s="22" customFormat="1" ht="15.75" customHeight="1" x14ac:dyDescent="0.25">
      <c r="A3060" s="23">
        <v>3059</v>
      </c>
      <c r="B3060" s="24" t="s">
        <v>5648</v>
      </c>
      <c r="C3060" s="24" t="s">
        <v>5649</v>
      </c>
      <c r="D3060" s="24" t="s">
        <v>48</v>
      </c>
      <c r="E3060" s="23">
        <v>83</v>
      </c>
      <c r="F3060" s="25">
        <v>21345</v>
      </c>
      <c r="G3060" s="23">
        <f t="shared" ca="1" si="219"/>
        <v>62.867981401889899</v>
      </c>
      <c r="H3060" s="23" t="str">
        <f t="shared" ca="1" si="223"/>
        <v>61-70</v>
      </c>
      <c r="I3060" s="24" t="s">
        <v>1922</v>
      </c>
      <c r="J3060" s="24" t="s">
        <v>61</v>
      </c>
      <c r="K3060" s="24" t="s">
        <v>43</v>
      </c>
      <c r="L3060" s="24" t="s">
        <v>44</v>
      </c>
      <c r="M3060" s="24" t="s">
        <v>57</v>
      </c>
      <c r="N3060" s="23">
        <v>17</v>
      </c>
      <c r="O3060" s="22" t="str">
        <f>VLOOKUP(A3060,[1]CustomerAddress!$A$1:$F$3997,2)</f>
        <v>83 Sunfield Hill</v>
      </c>
      <c r="P3060" s="22">
        <f>VLOOKUP(A3060,[1]CustomerAddress!$A$1:$F$3997,3)</f>
        <v>3216</v>
      </c>
      <c r="Q3060" s="22" t="str">
        <f>VLOOKUP(A3060,[1]CustomerAddress!$A$1:$F$3997,4)</f>
        <v>VIC</v>
      </c>
      <c r="R3060" s="22" t="str">
        <f>VLOOKUP(A3060,[1]CustomerAddress!$A$1:$F$3997,5)</f>
        <v>Australia</v>
      </c>
      <c r="S3060" s="22">
        <f>VLOOKUP(A3060,[1]CustomerAddress!$A$1:$F$3997,6)</f>
        <v>7</v>
      </c>
      <c r="T3060" s="22" t="str">
        <f>VLOOKUP(A3060,Labels!$A$5:$I$3497,9)</f>
        <v>Evasive Customer</v>
      </c>
    </row>
    <row r="3061" spans="1:20" s="22" customFormat="1" ht="15.75" customHeight="1" x14ac:dyDescent="0.25">
      <c r="A3061" s="23">
        <v>3060</v>
      </c>
      <c r="B3061" s="24" t="s">
        <v>3425</v>
      </c>
      <c r="C3061" s="24" t="s">
        <v>5650</v>
      </c>
      <c r="D3061" s="24" t="s">
        <v>48</v>
      </c>
      <c r="E3061" s="23">
        <v>28</v>
      </c>
      <c r="F3061" s="25">
        <v>30208</v>
      </c>
      <c r="G3061" s="23">
        <f t="shared" ca="1" si="219"/>
        <v>38.585789621067981</v>
      </c>
      <c r="H3061" s="23" t="str">
        <f t="shared" ca="1" si="223"/>
        <v>31-40</v>
      </c>
      <c r="I3061" s="24" t="s">
        <v>314</v>
      </c>
      <c r="J3061" s="24" t="s">
        <v>50</v>
      </c>
      <c r="K3061" s="24" t="s">
        <v>43</v>
      </c>
      <c r="L3061" s="24" t="s">
        <v>44</v>
      </c>
      <c r="M3061" s="24" t="s">
        <v>45</v>
      </c>
      <c r="N3061" s="23">
        <v>6</v>
      </c>
      <c r="O3061" s="22" t="str">
        <f>VLOOKUP(A3061,[1]CustomerAddress!$A$1:$F$3997,2)</f>
        <v>44 Northridge Plaza</v>
      </c>
      <c r="P3061" s="22">
        <f>VLOOKUP(A3061,[1]CustomerAddress!$A$1:$F$3997,3)</f>
        <v>2166</v>
      </c>
      <c r="Q3061" s="22" t="str">
        <f>VLOOKUP(A3061,[1]CustomerAddress!$A$1:$F$3997,4)</f>
        <v>NSW</v>
      </c>
      <c r="R3061" s="22" t="str">
        <f>VLOOKUP(A3061,[1]CustomerAddress!$A$1:$F$3997,5)</f>
        <v>Australia</v>
      </c>
      <c r="S3061" s="22">
        <f>VLOOKUP(A3061,[1]CustomerAddress!$A$1:$F$3997,6)</f>
        <v>8</v>
      </c>
      <c r="T3061" s="22" t="str">
        <f>VLOOKUP(A3061,Labels!$A$5:$I$3497,9)</f>
        <v>Recent Customer</v>
      </c>
    </row>
    <row r="3062" spans="1:20" s="22" customFormat="1" ht="15.75" hidden="1" customHeight="1" x14ac:dyDescent="0.25">
      <c r="A3062" s="23">
        <v>3061</v>
      </c>
      <c r="B3062" s="24" t="s">
        <v>5651</v>
      </c>
      <c r="C3062" s="24" t="s">
        <v>5652</v>
      </c>
      <c r="D3062" s="24" t="s">
        <v>40</v>
      </c>
      <c r="E3062" s="23">
        <v>51</v>
      </c>
      <c r="F3062" s="25">
        <v>33315</v>
      </c>
      <c r="G3062" s="23">
        <f t="shared" ca="1" si="219"/>
        <v>30.073460853944692</v>
      </c>
      <c r="H3062" s="23"/>
      <c r="I3062" s="24" t="s">
        <v>2392</v>
      </c>
      <c r="J3062" s="24" t="s">
        <v>84</v>
      </c>
      <c r="K3062" s="24" t="s">
        <v>62</v>
      </c>
      <c r="L3062" s="24" t="s">
        <v>44</v>
      </c>
      <c r="M3062" s="24" t="s">
        <v>45</v>
      </c>
      <c r="N3062" s="23">
        <v>3</v>
      </c>
    </row>
    <row r="3063" spans="1:20" s="22" customFormat="1" ht="15.75" customHeight="1" x14ac:dyDescent="0.25">
      <c r="A3063" s="23">
        <v>3062</v>
      </c>
      <c r="B3063" s="24" t="s">
        <v>5653</v>
      </c>
      <c r="C3063" s="24" t="s">
        <v>661</v>
      </c>
      <c r="D3063" s="24" t="s">
        <v>48</v>
      </c>
      <c r="E3063" s="23">
        <v>78</v>
      </c>
      <c r="F3063" s="25">
        <v>22959</v>
      </c>
      <c r="G3063" s="23">
        <f t="shared" ca="1" si="219"/>
        <v>58.446063593670722</v>
      </c>
      <c r="H3063" s="23" t="str">
        <f t="shared" ref="H3063:H3067" ca="1" si="224">IF(G3063&lt;=10,"0-10",IF(AND(G3063&gt;10,G3063&lt;=20),"11-20",IF(AND(G3063&gt;20,G3063&lt;=30),"21-30",IF(AND(G3063&gt;30,G3063&lt;=40),"31-40",IF(AND(G3063&gt;40,G3063&lt;=50),"41-50",IF(AND(G3063&gt;50,G3063&lt;=60),"51-60",IF(AND(G3063&gt;60,G3063&lt;=70),"61-70",IF(AND(G3063&gt;70,G3063&lt;=80),"71-80",IF(AND(G3063&gt;80,G3063&lt;=90),"81-90",IF(G3063&gt;90,"91-100"))))))))))</f>
        <v>51-60</v>
      </c>
      <c r="I3063" s="24" t="s">
        <v>301</v>
      </c>
      <c r="J3063" s="24" t="s">
        <v>84</v>
      </c>
      <c r="K3063" s="24" t="s">
        <v>43</v>
      </c>
      <c r="L3063" s="24" t="s">
        <v>44</v>
      </c>
      <c r="M3063" s="24" t="s">
        <v>57</v>
      </c>
      <c r="N3063" s="23">
        <v>13</v>
      </c>
      <c r="O3063" s="22" t="str">
        <f>VLOOKUP(A3063,[1]CustomerAddress!$A$1:$F$3997,2)</f>
        <v>6 Westport Road</v>
      </c>
      <c r="P3063" s="22">
        <f>VLOOKUP(A3063,[1]CustomerAddress!$A$1:$F$3997,3)</f>
        <v>4350</v>
      </c>
      <c r="Q3063" s="22" t="str">
        <f>VLOOKUP(A3063,[1]CustomerAddress!$A$1:$F$3997,4)</f>
        <v>QLD</v>
      </c>
      <c r="R3063" s="22" t="str">
        <f>VLOOKUP(A3063,[1]CustomerAddress!$A$1:$F$3997,5)</f>
        <v>Australia</v>
      </c>
      <c r="S3063" s="22">
        <f>VLOOKUP(A3063,[1]CustomerAddress!$A$1:$F$3997,6)</f>
        <v>2</v>
      </c>
      <c r="T3063" s="22" t="str">
        <f>VLOOKUP(A3063,Labels!$A$5:$I$3497,9)</f>
        <v>High Risk Customer</v>
      </c>
    </row>
    <row r="3064" spans="1:20" s="22" customFormat="1" ht="15.75" customHeight="1" x14ac:dyDescent="0.25">
      <c r="A3064" s="23">
        <v>3063</v>
      </c>
      <c r="B3064" s="24" t="s">
        <v>1152</v>
      </c>
      <c r="C3064" s="24" t="s">
        <v>5654</v>
      </c>
      <c r="D3064" s="24" t="s">
        <v>48</v>
      </c>
      <c r="E3064" s="23">
        <v>74</v>
      </c>
      <c r="F3064" s="25">
        <v>36468</v>
      </c>
      <c r="G3064" s="23">
        <f t="shared" ca="1" si="219"/>
        <v>21.435104689561129</v>
      </c>
      <c r="H3064" s="23" t="str">
        <f t="shared" ca="1" si="224"/>
        <v>21-30</v>
      </c>
      <c r="I3064" s="24" t="s">
        <v>209</v>
      </c>
      <c r="J3064" s="24" t="s">
        <v>50</v>
      </c>
      <c r="K3064" s="24" t="s">
        <v>62</v>
      </c>
      <c r="L3064" s="24" t="s">
        <v>44</v>
      </c>
      <c r="M3064" s="24" t="s">
        <v>57</v>
      </c>
      <c r="N3064" s="23">
        <v>2</v>
      </c>
      <c r="O3064" s="22" t="str">
        <f>VLOOKUP(A3064,[1]CustomerAddress!$A$1:$F$3997,2)</f>
        <v>922 Mccormick Circle</v>
      </c>
      <c r="P3064" s="22">
        <f>VLOOKUP(A3064,[1]CustomerAddress!$A$1:$F$3997,3)</f>
        <v>4509</v>
      </c>
      <c r="Q3064" s="22" t="str">
        <f>VLOOKUP(A3064,[1]CustomerAddress!$A$1:$F$3997,4)</f>
        <v>QLD</v>
      </c>
      <c r="R3064" s="22" t="str">
        <f>VLOOKUP(A3064,[1]CustomerAddress!$A$1:$F$3997,5)</f>
        <v>Australia</v>
      </c>
      <c r="S3064" s="22">
        <f>VLOOKUP(A3064,[1]CustomerAddress!$A$1:$F$3997,6)</f>
        <v>6</v>
      </c>
      <c r="T3064" s="22" t="str">
        <f>VLOOKUP(A3064,Labels!$A$5:$I$3497,9)</f>
        <v>Evasive Customer</v>
      </c>
    </row>
    <row r="3065" spans="1:20" s="22" customFormat="1" ht="15.75" customHeight="1" x14ac:dyDescent="0.25">
      <c r="A3065" s="23">
        <v>3064</v>
      </c>
      <c r="B3065" s="24" t="s">
        <v>2332</v>
      </c>
      <c r="C3065" s="24" t="s">
        <v>5655</v>
      </c>
      <c r="D3065" s="24" t="s">
        <v>48</v>
      </c>
      <c r="E3065" s="23">
        <v>96</v>
      </c>
      <c r="F3065" s="25">
        <v>34864</v>
      </c>
      <c r="G3065" s="23">
        <f t="shared" ca="1" si="219"/>
        <v>25.829625237506335</v>
      </c>
      <c r="H3065" s="23" t="str">
        <f t="shared" ca="1" si="224"/>
        <v>21-30</v>
      </c>
      <c r="I3065" s="24" t="s">
        <v>144</v>
      </c>
      <c r="J3065" s="24" t="s">
        <v>50</v>
      </c>
      <c r="K3065" s="24" t="s">
        <v>62</v>
      </c>
      <c r="L3065" s="24" t="s">
        <v>44</v>
      </c>
      <c r="M3065" s="24" t="s">
        <v>45</v>
      </c>
      <c r="N3065" s="23">
        <v>4</v>
      </c>
      <c r="O3065" s="22" t="str">
        <f>VLOOKUP(A3065,[1]CustomerAddress!$A$1:$F$3997,2)</f>
        <v>9317 Mendota Parkway</v>
      </c>
      <c r="P3065" s="22">
        <f>VLOOKUP(A3065,[1]CustomerAddress!$A$1:$F$3997,3)</f>
        <v>3064</v>
      </c>
      <c r="Q3065" s="22" t="str">
        <f>VLOOKUP(A3065,[1]CustomerAddress!$A$1:$F$3997,4)</f>
        <v>VIC</v>
      </c>
      <c r="R3065" s="22" t="str">
        <f>VLOOKUP(A3065,[1]CustomerAddress!$A$1:$F$3997,5)</f>
        <v>Australia</v>
      </c>
      <c r="S3065" s="22">
        <f>VLOOKUP(A3065,[1]CustomerAddress!$A$1:$F$3997,6)</f>
        <v>8</v>
      </c>
      <c r="T3065" s="22" t="str">
        <f>VLOOKUP(A3065,Labels!$A$5:$I$3497,9)</f>
        <v>Losing Customer</v>
      </c>
    </row>
    <row r="3066" spans="1:20" s="22" customFormat="1" ht="15.75" customHeight="1" x14ac:dyDescent="0.25">
      <c r="A3066" s="23">
        <v>3065</v>
      </c>
      <c r="B3066" s="24" t="s">
        <v>1200</v>
      </c>
      <c r="C3066" s="24" t="s">
        <v>5656</v>
      </c>
      <c r="D3066" s="24" t="s">
        <v>40</v>
      </c>
      <c r="E3066" s="23">
        <v>88</v>
      </c>
      <c r="F3066" s="25">
        <v>28495</v>
      </c>
      <c r="G3066" s="23">
        <f t="shared" ca="1" si="219"/>
        <v>43.278940305999484</v>
      </c>
      <c r="H3066" s="23" t="str">
        <f t="shared" ca="1" si="224"/>
        <v>41-50</v>
      </c>
      <c r="I3066" s="24" t="s">
        <v>410</v>
      </c>
      <c r="J3066" s="24" t="s">
        <v>50</v>
      </c>
      <c r="K3066" s="24" t="s">
        <v>66</v>
      </c>
      <c r="L3066" s="24" t="s">
        <v>44</v>
      </c>
      <c r="M3066" s="24" t="s">
        <v>45</v>
      </c>
      <c r="N3066" s="23">
        <v>13</v>
      </c>
      <c r="O3066" s="22" t="str">
        <f>VLOOKUP(A3066,[1]CustomerAddress!$A$1:$F$3997,2)</f>
        <v>8303 Mallard Center</v>
      </c>
      <c r="P3066" s="22">
        <f>VLOOKUP(A3066,[1]CustomerAddress!$A$1:$F$3997,3)</f>
        <v>2234</v>
      </c>
      <c r="Q3066" s="22" t="str">
        <f>VLOOKUP(A3066,[1]CustomerAddress!$A$1:$F$3997,4)</f>
        <v>NSW</v>
      </c>
      <c r="R3066" s="22" t="str">
        <f>VLOOKUP(A3066,[1]CustomerAddress!$A$1:$F$3997,5)</f>
        <v>Australia</v>
      </c>
      <c r="S3066" s="22">
        <f>VLOOKUP(A3066,[1]CustomerAddress!$A$1:$F$3997,6)</f>
        <v>11</v>
      </c>
      <c r="T3066" s="22" t="str">
        <f>VLOOKUP(A3066,Labels!$A$5:$I$3497,9)</f>
        <v>Becoming Loyal</v>
      </c>
    </row>
    <row r="3067" spans="1:20" s="22" customFormat="1" ht="15.75" customHeight="1" x14ac:dyDescent="0.25">
      <c r="A3067" s="23">
        <v>3066</v>
      </c>
      <c r="B3067" s="24" t="s">
        <v>5657</v>
      </c>
      <c r="C3067" s="24" t="s">
        <v>5658</v>
      </c>
      <c r="D3067" s="24" t="s">
        <v>40</v>
      </c>
      <c r="E3067" s="23">
        <v>29</v>
      </c>
      <c r="F3067" s="25">
        <v>34713</v>
      </c>
      <c r="G3067" s="23">
        <f t="shared" ca="1" si="219"/>
        <v>26.243323867643323</v>
      </c>
      <c r="H3067" s="23" t="str">
        <f t="shared" ca="1" si="224"/>
        <v>21-30</v>
      </c>
      <c r="I3067" s="24" t="s">
        <v>206</v>
      </c>
      <c r="J3067" s="24" t="s">
        <v>50</v>
      </c>
      <c r="K3067" s="24" t="s">
        <v>62</v>
      </c>
      <c r="L3067" s="24" t="s">
        <v>44</v>
      </c>
      <c r="M3067" s="24" t="s">
        <v>45</v>
      </c>
      <c r="N3067" s="23">
        <v>2</v>
      </c>
      <c r="O3067" s="22" t="str">
        <f>VLOOKUP(A3067,[1]CustomerAddress!$A$1:$F$3997,2)</f>
        <v>4 Gateway Court</v>
      </c>
      <c r="P3067" s="22">
        <f>VLOOKUP(A3067,[1]CustomerAddress!$A$1:$F$3997,3)</f>
        <v>3107</v>
      </c>
      <c r="Q3067" s="22" t="str">
        <f>VLOOKUP(A3067,[1]CustomerAddress!$A$1:$F$3997,4)</f>
        <v>VIC</v>
      </c>
      <c r="R3067" s="22" t="str">
        <f>VLOOKUP(A3067,[1]CustomerAddress!$A$1:$F$3997,5)</f>
        <v>Australia</v>
      </c>
      <c r="S3067" s="22">
        <f>VLOOKUP(A3067,[1]CustomerAddress!$A$1:$F$3997,6)</f>
        <v>10</v>
      </c>
      <c r="T3067" s="22" t="str">
        <f>VLOOKUP(A3067,Labels!$A$5:$I$3497,9)</f>
        <v>Lost Customer</v>
      </c>
    </row>
    <row r="3068" spans="1:20" s="22" customFormat="1" ht="15.75" hidden="1" customHeight="1" x14ac:dyDescent="0.25">
      <c r="A3068" s="23">
        <v>3067</v>
      </c>
      <c r="B3068" s="24" t="s">
        <v>3644</v>
      </c>
      <c r="C3068" s="24" t="s">
        <v>5659</v>
      </c>
      <c r="D3068" s="24" t="s">
        <v>40</v>
      </c>
      <c r="E3068" s="23">
        <v>8</v>
      </c>
      <c r="F3068" s="25">
        <v>33251</v>
      </c>
      <c r="G3068" s="23">
        <f t="shared" ca="1" si="219"/>
        <v>30.248803319698116</v>
      </c>
      <c r="H3068" s="23"/>
      <c r="I3068" s="24" t="s">
        <v>212</v>
      </c>
      <c r="J3068" s="24" t="s">
        <v>84</v>
      </c>
      <c r="K3068" s="24" t="s">
        <v>43</v>
      </c>
      <c r="L3068" s="24" t="s">
        <v>44</v>
      </c>
      <c r="M3068" s="24" t="s">
        <v>45</v>
      </c>
      <c r="N3068" s="23">
        <v>9</v>
      </c>
    </row>
    <row r="3069" spans="1:20" s="22" customFormat="1" ht="15.75" customHeight="1" x14ac:dyDescent="0.25">
      <c r="A3069" s="23">
        <v>3068</v>
      </c>
      <c r="B3069" s="24" t="s">
        <v>5660</v>
      </c>
      <c r="C3069" s="24" t="s">
        <v>5661</v>
      </c>
      <c r="D3069" s="24" t="s">
        <v>40</v>
      </c>
      <c r="E3069" s="23">
        <v>88</v>
      </c>
      <c r="F3069" s="25">
        <v>33214</v>
      </c>
      <c r="G3069" s="23">
        <f t="shared" ca="1" si="219"/>
        <v>30.350173182711814</v>
      </c>
      <c r="H3069" s="23" t="str">
        <f t="shared" ref="H3069:H3076" ca="1" si="225">IF(G3069&lt;=10,"0-10",IF(AND(G3069&gt;10,G3069&lt;=20),"11-20",IF(AND(G3069&gt;20,G3069&lt;=30),"21-30",IF(AND(G3069&gt;30,G3069&lt;=40),"31-40",IF(AND(G3069&gt;40,G3069&lt;=50),"41-50",IF(AND(G3069&gt;50,G3069&lt;=60),"51-60",IF(AND(G3069&gt;60,G3069&lt;=70),"61-70",IF(AND(G3069&gt;70,G3069&lt;=80),"71-80",IF(AND(G3069&gt;80,G3069&lt;=90),"81-90",IF(G3069&gt;90,"91-100"))))))))))</f>
        <v>31-40</v>
      </c>
      <c r="I3069" s="24" t="s">
        <v>1083</v>
      </c>
      <c r="J3069" s="24" t="s">
        <v>84</v>
      </c>
      <c r="K3069" s="24" t="s">
        <v>62</v>
      </c>
      <c r="L3069" s="24" t="s">
        <v>44</v>
      </c>
      <c r="M3069" s="24" t="s">
        <v>57</v>
      </c>
      <c r="N3069" s="23">
        <v>1</v>
      </c>
      <c r="O3069" s="22" t="str">
        <f>VLOOKUP(A3069,[1]CustomerAddress!$A$1:$F$3997,2)</f>
        <v>0330 Vahlen Trail</v>
      </c>
      <c r="P3069" s="22">
        <f>VLOOKUP(A3069,[1]CustomerAddress!$A$1:$F$3997,3)</f>
        <v>3072</v>
      </c>
      <c r="Q3069" s="22" t="str">
        <f>VLOOKUP(A3069,[1]CustomerAddress!$A$1:$F$3997,4)</f>
        <v>VIC</v>
      </c>
      <c r="R3069" s="22" t="str">
        <f>VLOOKUP(A3069,[1]CustomerAddress!$A$1:$F$3997,5)</f>
        <v>Australia</v>
      </c>
      <c r="S3069" s="22">
        <f>VLOOKUP(A3069,[1]CustomerAddress!$A$1:$F$3997,6)</f>
        <v>7</v>
      </c>
      <c r="T3069" s="22" t="str">
        <f>VLOOKUP(A3069,Labels!$A$5:$I$3497,9)</f>
        <v>High Risk Customer</v>
      </c>
    </row>
    <row r="3070" spans="1:20" s="22" customFormat="1" ht="15.75" customHeight="1" x14ac:dyDescent="0.25">
      <c r="A3070" s="23">
        <v>3069</v>
      </c>
      <c r="B3070" s="24" t="s">
        <v>5662</v>
      </c>
      <c r="C3070" s="24" t="s">
        <v>5663</v>
      </c>
      <c r="D3070" s="24" t="s">
        <v>40</v>
      </c>
      <c r="E3070" s="23">
        <v>59</v>
      </c>
      <c r="F3070" s="25">
        <v>32367</v>
      </c>
      <c r="G3070" s="23">
        <f t="shared" ca="1" si="219"/>
        <v>32.670721127917297</v>
      </c>
      <c r="H3070" s="23" t="str">
        <f t="shared" ca="1" si="225"/>
        <v>31-40</v>
      </c>
      <c r="I3070" s="24" t="s">
        <v>160</v>
      </c>
      <c r="J3070" s="24" t="s">
        <v>50</v>
      </c>
      <c r="K3070" s="24" t="s">
        <v>62</v>
      </c>
      <c r="L3070" s="24" t="s">
        <v>44</v>
      </c>
      <c r="M3070" s="24" t="s">
        <v>57</v>
      </c>
      <c r="N3070" s="23">
        <v>12</v>
      </c>
      <c r="O3070" s="22" t="str">
        <f>VLOOKUP(A3070,[1]CustomerAddress!$A$1:$F$3997,2)</f>
        <v>4351 Maywood Hill</v>
      </c>
      <c r="P3070" s="22">
        <f>VLOOKUP(A3070,[1]CustomerAddress!$A$1:$F$3997,3)</f>
        <v>3551</v>
      </c>
      <c r="Q3070" s="22" t="str">
        <f>VLOOKUP(A3070,[1]CustomerAddress!$A$1:$F$3997,4)</f>
        <v>VIC</v>
      </c>
      <c r="R3070" s="22" t="str">
        <f>VLOOKUP(A3070,[1]CustomerAddress!$A$1:$F$3997,5)</f>
        <v>Australia</v>
      </c>
      <c r="S3070" s="22">
        <f>VLOOKUP(A3070,[1]CustomerAddress!$A$1:$F$3997,6)</f>
        <v>4</v>
      </c>
      <c r="T3070" s="22" t="str">
        <f>VLOOKUP(A3070,Labels!$A$5:$I$3497,9)</f>
        <v>Almost Lost Customer</v>
      </c>
    </row>
    <row r="3071" spans="1:20" s="22" customFormat="1" ht="15.75" customHeight="1" x14ac:dyDescent="0.25">
      <c r="A3071" s="23">
        <v>3070</v>
      </c>
      <c r="B3071" s="24" t="s">
        <v>5664</v>
      </c>
      <c r="C3071" s="24" t="s">
        <v>5665</v>
      </c>
      <c r="D3071" s="24" t="s">
        <v>40</v>
      </c>
      <c r="E3071" s="23">
        <v>74</v>
      </c>
      <c r="F3071" s="25">
        <v>36003</v>
      </c>
      <c r="G3071" s="23">
        <f t="shared" ca="1" si="219"/>
        <v>22.709077292300854</v>
      </c>
      <c r="H3071" s="23" t="str">
        <f t="shared" ca="1" si="225"/>
        <v>21-30</v>
      </c>
      <c r="I3071" s="24" t="s">
        <v>90</v>
      </c>
      <c r="J3071" s="24" t="s">
        <v>42</v>
      </c>
      <c r="K3071" s="24" t="s">
        <v>62</v>
      </c>
      <c r="L3071" s="24" t="s">
        <v>44</v>
      </c>
      <c r="M3071" s="24" t="s">
        <v>45</v>
      </c>
      <c r="N3071" s="23">
        <v>1</v>
      </c>
      <c r="O3071" s="22" t="str">
        <f>VLOOKUP(A3071,[1]CustomerAddress!$A$1:$F$3997,2)</f>
        <v>537 Amoth Center</v>
      </c>
      <c r="P3071" s="22">
        <f>VLOOKUP(A3071,[1]CustomerAddress!$A$1:$F$3997,3)</f>
        <v>2220</v>
      </c>
      <c r="Q3071" s="22" t="str">
        <f>VLOOKUP(A3071,[1]CustomerAddress!$A$1:$F$3997,4)</f>
        <v>NSW</v>
      </c>
      <c r="R3071" s="22" t="str">
        <f>VLOOKUP(A3071,[1]CustomerAddress!$A$1:$F$3997,5)</f>
        <v>Australia</v>
      </c>
      <c r="S3071" s="22">
        <f>VLOOKUP(A3071,[1]CustomerAddress!$A$1:$F$3997,6)</f>
        <v>9</v>
      </c>
      <c r="T3071" s="22" t="str">
        <f>VLOOKUP(A3071,Labels!$A$5:$I$3497,9)</f>
        <v>Lost Customer</v>
      </c>
    </row>
    <row r="3072" spans="1:20" s="22" customFormat="1" ht="15.75" customHeight="1" x14ac:dyDescent="0.25">
      <c r="A3072" s="23">
        <v>3071</v>
      </c>
      <c r="B3072" s="24" t="s">
        <v>5666</v>
      </c>
      <c r="C3072" s="24" t="s">
        <v>3069</v>
      </c>
      <c r="D3072" s="24" t="s">
        <v>40</v>
      </c>
      <c r="E3072" s="23">
        <v>59</v>
      </c>
      <c r="F3072" s="25">
        <v>32867</v>
      </c>
      <c r="G3072" s="23">
        <f t="shared" ca="1" si="219"/>
        <v>31.300858114218663</v>
      </c>
      <c r="H3072" s="23" t="str">
        <f t="shared" ca="1" si="225"/>
        <v>31-40</v>
      </c>
      <c r="I3072" s="24" t="s">
        <v>163</v>
      </c>
      <c r="J3072" s="24" t="s">
        <v>164</v>
      </c>
      <c r="K3072" s="24" t="s">
        <v>43</v>
      </c>
      <c r="L3072" s="24" t="s">
        <v>44</v>
      </c>
      <c r="M3072" s="24" t="s">
        <v>45</v>
      </c>
      <c r="N3072" s="23">
        <v>12</v>
      </c>
      <c r="O3072" s="22" t="str">
        <f>VLOOKUP(A3072,[1]CustomerAddress!$A$1:$F$3997,2)</f>
        <v>23384 Kings Drive</v>
      </c>
      <c r="P3072" s="22">
        <f>VLOOKUP(A3072,[1]CustomerAddress!$A$1:$F$3997,3)</f>
        <v>2261</v>
      </c>
      <c r="Q3072" s="22" t="str">
        <f>VLOOKUP(A3072,[1]CustomerAddress!$A$1:$F$3997,4)</f>
        <v>NSW</v>
      </c>
      <c r="R3072" s="22" t="str">
        <f>VLOOKUP(A3072,[1]CustomerAddress!$A$1:$F$3997,5)</f>
        <v>Australia</v>
      </c>
      <c r="S3072" s="22">
        <f>VLOOKUP(A3072,[1]CustomerAddress!$A$1:$F$3997,6)</f>
        <v>9</v>
      </c>
      <c r="T3072" s="22" t="str">
        <f>VLOOKUP(A3072,Labels!$A$5:$I$3497,9)</f>
        <v>Lost Customer</v>
      </c>
    </row>
    <row r="3073" spans="1:20" s="22" customFormat="1" ht="15.75" customHeight="1" x14ac:dyDescent="0.25">
      <c r="A3073" s="23">
        <v>3072</v>
      </c>
      <c r="B3073" s="24" t="s">
        <v>5667</v>
      </c>
      <c r="C3073" s="24" t="s">
        <v>5668</v>
      </c>
      <c r="D3073" s="24" t="s">
        <v>48</v>
      </c>
      <c r="E3073" s="23">
        <v>87</v>
      </c>
      <c r="F3073" s="25">
        <v>28957</v>
      </c>
      <c r="G3073" s="23">
        <f t="shared" ca="1" si="219"/>
        <v>42.013186881341952</v>
      </c>
      <c r="H3073" s="23" t="str">
        <f t="shared" ca="1" si="225"/>
        <v>41-50</v>
      </c>
      <c r="I3073" s="24" t="s">
        <v>390</v>
      </c>
      <c r="J3073" s="24" t="s">
        <v>84</v>
      </c>
      <c r="K3073" s="24" t="s">
        <v>43</v>
      </c>
      <c r="L3073" s="24" t="s">
        <v>44</v>
      </c>
      <c r="M3073" s="24" t="s">
        <v>45</v>
      </c>
      <c r="N3073" s="23">
        <v>10</v>
      </c>
      <c r="O3073" s="22" t="str">
        <f>VLOOKUP(A3073,[1]CustomerAddress!$A$1:$F$3997,2)</f>
        <v>6269 Oak Valley Avenue</v>
      </c>
      <c r="P3073" s="22">
        <f>VLOOKUP(A3073,[1]CustomerAddress!$A$1:$F$3997,3)</f>
        <v>2323</v>
      </c>
      <c r="Q3073" s="22" t="str">
        <f>VLOOKUP(A3073,[1]CustomerAddress!$A$1:$F$3997,4)</f>
        <v>NSW</v>
      </c>
      <c r="R3073" s="22" t="str">
        <f>VLOOKUP(A3073,[1]CustomerAddress!$A$1:$F$3997,5)</f>
        <v>Australia</v>
      </c>
      <c r="S3073" s="22">
        <f>VLOOKUP(A3073,[1]CustomerAddress!$A$1:$F$3997,6)</f>
        <v>5</v>
      </c>
      <c r="T3073" s="22" t="str">
        <f>VLOOKUP(A3073,Labels!$A$5:$I$3497,9)</f>
        <v>Losing Customer</v>
      </c>
    </row>
    <row r="3074" spans="1:20" s="22" customFormat="1" ht="15.75" customHeight="1" x14ac:dyDescent="0.25">
      <c r="A3074" s="23">
        <v>3073</v>
      </c>
      <c r="B3074" s="24" t="s">
        <v>5669</v>
      </c>
      <c r="C3074" s="24" t="s">
        <v>5670</v>
      </c>
      <c r="D3074" s="24" t="s">
        <v>48</v>
      </c>
      <c r="E3074" s="23">
        <v>16</v>
      </c>
      <c r="F3074" s="25">
        <v>24574</v>
      </c>
      <c r="G3074" s="23">
        <f t="shared" ca="1" si="219"/>
        <v>54.021406059424145</v>
      </c>
      <c r="H3074" s="23" t="str">
        <f t="shared" ca="1" si="225"/>
        <v>51-60</v>
      </c>
      <c r="I3074" s="24" t="s">
        <v>642</v>
      </c>
      <c r="J3074" s="24" t="s">
        <v>138</v>
      </c>
      <c r="K3074" s="24" t="s">
        <v>62</v>
      </c>
      <c r="L3074" s="24" t="s">
        <v>44</v>
      </c>
      <c r="M3074" s="24" t="s">
        <v>57</v>
      </c>
      <c r="N3074" s="23">
        <v>17</v>
      </c>
      <c r="O3074" s="22" t="str">
        <f>VLOOKUP(A3074,[1]CustomerAddress!$A$1:$F$3997,2)</f>
        <v>74910 Burning Wood Junction</v>
      </c>
      <c r="P3074" s="22">
        <f>VLOOKUP(A3074,[1]CustomerAddress!$A$1:$F$3997,3)</f>
        <v>3132</v>
      </c>
      <c r="Q3074" s="22" t="str">
        <f>VLOOKUP(A3074,[1]CustomerAddress!$A$1:$F$3997,4)</f>
        <v>VIC</v>
      </c>
      <c r="R3074" s="22" t="str">
        <f>VLOOKUP(A3074,[1]CustomerAddress!$A$1:$F$3997,5)</f>
        <v>Australia</v>
      </c>
      <c r="S3074" s="22">
        <f>VLOOKUP(A3074,[1]CustomerAddress!$A$1:$F$3997,6)</f>
        <v>10</v>
      </c>
      <c r="T3074" s="22" t="str">
        <f>VLOOKUP(A3074,Labels!$A$5:$I$3497,9)</f>
        <v>Lost Customer</v>
      </c>
    </row>
    <row r="3075" spans="1:20" s="22" customFormat="1" ht="15.75" customHeight="1" x14ac:dyDescent="0.25">
      <c r="A3075" s="23">
        <v>3074</v>
      </c>
      <c r="B3075" s="24" t="s">
        <v>4809</v>
      </c>
      <c r="C3075" s="24" t="s">
        <v>5671</v>
      </c>
      <c r="D3075" s="24" t="s">
        <v>48</v>
      </c>
      <c r="E3075" s="23">
        <v>31</v>
      </c>
      <c r="F3075" s="25">
        <v>25252</v>
      </c>
      <c r="G3075" s="23">
        <f t="shared" ca="1" si="219"/>
        <v>52.163871812848804</v>
      </c>
      <c r="H3075" s="23" t="str">
        <f t="shared" ca="1" si="225"/>
        <v>51-60</v>
      </c>
      <c r="I3075" s="24" t="s">
        <v>154</v>
      </c>
      <c r="J3075" s="24" t="s">
        <v>42</v>
      </c>
      <c r="K3075" s="24" t="s">
        <v>43</v>
      </c>
      <c r="L3075" s="24" t="s">
        <v>44</v>
      </c>
      <c r="M3075" s="24" t="s">
        <v>45</v>
      </c>
      <c r="N3075" s="23">
        <v>12</v>
      </c>
      <c r="O3075" s="22" t="str">
        <f>VLOOKUP(A3075,[1]CustomerAddress!$A$1:$F$3997,2)</f>
        <v>6278 Old Shore Parkway</v>
      </c>
      <c r="P3075" s="22">
        <f>VLOOKUP(A3075,[1]CustomerAddress!$A$1:$F$3997,3)</f>
        <v>2250</v>
      </c>
      <c r="Q3075" s="22" t="str">
        <f>VLOOKUP(A3075,[1]CustomerAddress!$A$1:$F$3997,4)</f>
        <v>NSW</v>
      </c>
      <c r="R3075" s="22" t="str">
        <f>VLOOKUP(A3075,[1]CustomerAddress!$A$1:$F$3997,5)</f>
        <v>Australia</v>
      </c>
      <c r="S3075" s="22">
        <f>VLOOKUP(A3075,[1]CustomerAddress!$A$1:$F$3997,6)</f>
        <v>9</v>
      </c>
      <c r="T3075" s="22" t="str">
        <f>VLOOKUP(A3075,Labels!$A$5:$I$3497,9)</f>
        <v>Very Loyal</v>
      </c>
    </row>
    <row r="3076" spans="1:20" s="22" customFormat="1" ht="15.75" customHeight="1" x14ac:dyDescent="0.25">
      <c r="A3076" s="23">
        <v>3075</v>
      </c>
      <c r="B3076" s="24" t="s">
        <v>5672</v>
      </c>
      <c r="C3076" s="24" t="s">
        <v>5673</v>
      </c>
      <c r="D3076" s="24" t="s">
        <v>48</v>
      </c>
      <c r="E3076" s="23">
        <v>36</v>
      </c>
      <c r="F3076" s="25">
        <v>21847</v>
      </c>
      <c r="G3076" s="23">
        <f t="shared" ca="1" si="219"/>
        <v>61.492638936136473</v>
      </c>
      <c r="H3076" s="23" t="str">
        <f t="shared" ca="1" si="225"/>
        <v>61-70</v>
      </c>
      <c r="J3076" s="24" t="s">
        <v>164</v>
      </c>
      <c r="K3076" s="24" t="s">
        <v>43</v>
      </c>
      <c r="L3076" s="24" t="s">
        <v>44</v>
      </c>
      <c r="M3076" s="24" t="s">
        <v>45</v>
      </c>
      <c r="N3076" s="23">
        <v>16</v>
      </c>
      <c r="O3076" s="22" t="str">
        <f>VLOOKUP(A3076,[1]CustomerAddress!$A$1:$F$3997,2)</f>
        <v>08180 Golf Park</v>
      </c>
      <c r="P3076" s="22">
        <f>VLOOKUP(A3076,[1]CustomerAddress!$A$1:$F$3997,3)</f>
        <v>3068</v>
      </c>
      <c r="Q3076" s="22" t="str">
        <f>VLOOKUP(A3076,[1]CustomerAddress!$A$1:$F$3997,4)</f>
        <v>VIC</v>
      </c>
      <c r="R3076" s="22" t="str">
        <f>VLOOKUP(A3076,[1]CustomerAddress!$A$1:$F$3997,5)</f>
        <v>Australia</v>
      </c>
      <c r="S3076" s="22">
        <f>VLOOKUP(A3076,[1]CustomerAddress!$A$1:$F$3997,6)</f>
        <v>8</v>
      </c>
      <c r="T3076" s="22" t="str">
        <f>VLOOKUP(A3076,Labels!$A$5:$I$3497,9)</f>
        <v>High Risk Customer</v>
      </c>
    </row>
    <row r="3077" spans="1:20" s="22" customFormat="1" ht="15.75" hidden="1" customHeight="1" x14ac:dyDescent="0.25">
      <c r="A3077" s="23">
        <v>3076</v>
      </c>
      <c r="B3077" s="24" t="s">
        <v>398</v>
      </c>
      <c r="C3077" s="24" t="s">
        <v>5674</v>
      </c>
      <c r="D3077" s="24" t="s">
        <v>40</v>
      </c>
      <c r="E3077" s="23">
        <v>9</v>
      </c>
      <c r="F3077" s="25">
        <v>33512</v>
      </c>
      <c r="G3077" s="23">
        <f t="shared" ca="1" si="219"/>
        <v>29.53373482654743</v>
      </c>
      <c r="H3077" s="23"/>
      <c r="I3077" s="24" t="s">
        <v>102</v>
      </c>
      <c r="J3077" s="24" t="s">
        <v>42</v>
      </c>
      <c r="K3077" s="24" t="s">
        <v>43</v>
      </c>
      <c r="L3077" s="24" t="s">
        <v>44</v>
      </c>
      <c r="M3077" s="24" t="s">
        <v>45</v>
      </c>
      <c r="N3077" s="23">
        <v>4</v>
      </c>
    </row>
    <row r="3078" spans="1:20" s="22" customFormat="1" ht="15.75" customHeight="1" x14ac:dyDescent="0.25">
      <c r="A3078" s="23">
        <v>3077</v>
      </c>
      <c r="B3078" s="24" t="s">
        <v>5675</v>
      </c>
      <c r="C3078" s="24" t="s">
        <v>5676</v>
      </c>
      <c r="D3078" s="24" t="s">
        <v>48</v>
      </c>
      <c r="E3078" s="23">
        <v>19</v>
      </c>
      <c r="F3078" s="25">
        <v>36749</v>
      </c>
      <c r="G3078" s="23">
        <f t="shared" ref="G3078:G3086" ca="1" si="226">(NOW()-F3078)/365</f>
        <v>20.6652416758625</v>
      </c>
      <c r="H3078" s="23" t="str">
        <f t="shared" ref="H3078:H3081" ca="1" si="227">IF(G3078&lt;=10,"0-10",IF(AND(G3078&gt;10,G3078&lt;=20),"11-20",IF(AND(G3078&gt;20,G3078&lt;=30),"21-30",IF(AND(G3078&gt;30,G3078&lt;=40),"31-40",IF(AND(G3078&gt;40,G3078&lt;=50),"41-50",IF(AND(G3078&gt;50,G3078&lt;=60),"51-60",IF(AND(G3078&gt;60,G3078&lt;=70),"61-70",IF(AND(G3078&gt;70,G3078&lt;=80),"71-80",IF(AND(G3078&gt;80,G3078&lt;=90),"81-90",IF(G3078&gt;90,"91-100"))))))))))</f>
        <v>21-30</v>
      </c>
      <c r="I3078" s="24" t="s">
        <v>151</v>
      </c>
      <c r="J3078" s="24" t="s">
        <v>84</v>
      </c>
      <c r="K3078" s="24" t="s">
        <v>62</v>
      </c>
      <c r="L3078" s="24" t="s">
        <v>44</v>
      </c>
      <c r="M3078" s="24" t="s">
        <v>57</v>
      </c>
      <c r="N3078" s="23">
        <v>2</v>
      </c>
      <c r="O3078" s="22" t="str">
        <f>VLOOKUP(A3078,[1]CustomerAddress!$A$1:$F$3997,2)</f>
        <v>25578 Mayfield Drive</v>
      </c>
      <c r="P3078" s="22">
        <f>VLOOKUP(A3078,[1]CustomerAddress!$A$1:$F$3997,3)</f>
        <v>2099</v>
      </c>
      <c r="Q3078" s="22" t="str">
        <f>VLOOKUP(A3078,[1]CustomerAddress!$A$1:$F$3997,4)</f>
        <v>NSW</v>
      </c>
      <c r="R3078" s="22" t="str">
        <f>VLOOKUP(A3078,[1]CustomerAddress!$A$1:$F$3997,5)</f>
        <v>Australia</v>
      </c>
      <c r="S3078" s="22">
        <f>VLOOKUP(A3078,[1]CustomerAddress!$A$1:$F$3997,6)</f>
        <v>10</v>
      </c>
      <c r="T3078" s="22" t="str">
        <f>VLOOKUP(A3078,Labels!$A$5:$I$3497,9)</f>
        <v>Very Loyal</v>
      </c>
    </row>
    <row r="3079" spans="1:20" s="22" customFormat="1" ht="15.75" customHeight="1" x14ac:dyDescent="0.25">
      <c r="A3079" s="23">
        <v>3078</v>
      </c>
      <c r="B3079" s="24" t="s">
        <v>3862</v>
      </c>
      <c r="C3079" s="24" t="s">
        <v>5677</v>
      </c>
      <c r="D3079" s="24" t="s">
        <v>40</v>
      </c>
      <c r="E3079" s="23">
        <v>54</v>
      </c>
      <c r="F3079" s="25">
        <v>30179</v>
      </c>
      <c r="G3079" s="23">
        <f t="shared" ca="1" si="226"/>
        <v>38.665241675862497</v>
      </c>
      <c r="H3079" s="23" t="str">
        <f t="shared" ca="1" si="227"/>
        <v>31-40</v>
      </c>
      <c r="I3079" s="24" t="s">
        <v>132</v>
      </c>
      <c r="J3079" s="24" t="s">
        <v>65</v>
      </c>
      <c r="K3079" s="24" t="s">
        <v>43</v>
      </c>
      <c r="L3079" s="24" t="s">
        <v>44</v>
      </c>
      <c r="M3079" s="24" t="s">
        <v>57</v>
      </c>
      <c r="N3079" s="23">
        <v>7</v>
      </c>
      <c r="O3079" s="22" t="str">
        <f>VLOOKUP(A3079,[1]CustomerAddress!$A$1:$F$3997,2)</f>
        <v>9 Rieder Avenue</v>
      </c>
      <c r="P3079" s="22">
        <f>VLOOKUP(A3079,[1]CustomerAddress!$A$1:$F$3997,3)</f>
        <v>2798</v>
      </c>
      <c r="Q3079" s="22" t="str">
        <f>VLOOKUP(A3079,[1]CustomerAddress!$A$1:$F$3997,4)</f>
        <v>NSW</v>
      </c>
      <c r="R3079" s="22" t="str">
        <f>VLOOKUP(A3079,[1]CustomerAddress!$A$1:$F$3997,5)</f>
        <v>Australia</v>
      </c>
      <c r="S3079" s="22">
        <f>VLOOKUP(A3079,[1]CustomerAddress!$A$1:$F$3997,6)</f>
        <v>6</v>
      </c>
      <c r="T3079" s="22" t="str">
        <f>VLOOKUP(A3079,Labels!$A$5:$I$3497,9)</f>
        <v>Lost Customer</v>
      </c>
    </row>
    <row r="3080" spans="1:20" s="22" customFormat="1" ht="15.75" customHeight="1" x14ac:dyDescent="0.25">
      <c r="A3080" s="23">
        <v>3079</v>
      </c>
      <c r="B3080" s="24" t="s">
        <v>5678</v>
      </c>
      <c r="C3080" s="24" t="s">
        <v>5679</v>
      </c>
      <c r="D3080" s="24" t="s">
        <v>48</v>
      </c>
      <c r="E3080" s="23">
        <v>34</v>
      </c>
      <c r="F3080" s="25">
        <v>21872</v>
      </c>
      <c r="G3080" s="23">
        <f t="shared" ca="1" si="226"/>
        <v>61.424145785451543</v>
      </c>
      <c r="H3080" s="23" t="str">
        <f t="shared" ca="1" si="227"/>
        <v>61-70</v>
      </c>
      <c r="I3080" s="24" t="s">
        <v>141</v>
      </c>
      <c r="J3080" s="24" t="s">
        <v>65</v>
      </c>
      <c r="K3080" s="24" t="s">
        <v>43</v>
      </c>
      <c r="L3080" s="24" t="s">
        <v>44</v>
      </c>
      <c r="M3080" s="24" t="s">
        <v>45</v>
      </c>
      <c r="N3080" s="23">
        <v>20</v>
      </c>
      <c r="O3080" s="22" t="str">
        <f>VLOOKUP(A3080,[1]CustomerAddress!$A$1:$F$3997,2)</f>
        <v>45201 Atwood Place</v>
      </c>
      <c r="P3080" s="22">
        <f>VLOOKUP(A3080,[1]CustomerAddress!$A$1:$F$3997,3)</f>
        <v>2176</v>
      </c>
      <c r="Q3080" s="22" t="str">
        <f>VLOOKUP(A3080,[1]CustomerAddress!$A$1:$F$3997,4)</f>
        <v>NSW</v>
      </c>
      <c r="R3080" s="22" t="str">
        <f>VLOOKUP(A3080,[1]CustomerAddress!$A$1:$F$3997,5)</f>
        <v>Australia</v>
      </c>
      <c r="S3080" s="22">
        <f>VLOOKUP(A3080,[1]CustomerAddress!$A$1:$F$3997,6)</f>
        <v>9</v>
      </c>
      <c r="T3080" s="22" t="str">
        <f>VLOOKUP(A3080,Labels!$A$5:$I$3497,9)</f>
        <v>Evasive Customer</v>
      </c>
    </row>
    <row r="3081" spans="1:20" s="22" customFormat="1" ht="15.75" customHeight="1" x14ac:dyDescent="0.25">
      <c r="A3081" s="23">
        <v>3080</v>
      </c>
      <c r="B3081" s="24" t="s">
        <v>5680</v>
      </c>
      <c r="C3081" s="24" t="s">
        <v>5681</v>
      </c>
      <c r="D3081" s="24" t="s">
        <v>48</v>
      </c>
      <c r="E3081" s="23">
        <v>87</v>
      </c>
      <c r="F3081" s="25">
        <v>21464</v>
      </c>
      <c r="G3081" s="23">
        <f t="shared" ca="1" si="226"/>
        <v>62.541954004629623</v>
      </c>
      <c r="H3081" s="23" t="str">
        <f t="shared" ca="1" si="227"/>
        <v>61-70</v>
      </c>
      <c r="I3081" s="24" t="s">
        <v>367</v>
      </c>
      <c r="J3081" s="24" t="s">
        <v>50</v>
      </c>
      <c r="K3081" s="24" t="s">
        <v>66</v>
      </c>
      <c r="L3081" s="24" t="s">
        <v>44</v>
      </c>
      <c r="M3081" s="24" t="s">
        <v>57</v>
      </c>
      <c r="N3081" s="23">
        <v>10</v>
      </c>
      <c r="O3081" s="22" t="str">
        <f>VLOOKUP(A3081,[1]CustomerAddress!$A$1:$F$3997,2)</f>
        <v>0680 Veith Court</v>
      </c>
      <c r="P3081" s="22">
        <f>VLOOKUP(A3081,[1]CustomerAddress!$A$1:$F$3997,3)</f>
        <v>3939</v>
      </c>
      <c r="Q3081" s="22" t="str">
        <f>VLOOKUP(A3081,[1]CustomerAddress!$A$1:$F$3997,4)</f>
        <v>VIC</v>
      </c>
      <c r="R3081" s="22" t="str">
        <f>VLOOKUP(A3081,[1]CustomerAddress!$A$1:$F$3997,5)</f>
        <v>Australia</v>
      </c>
      <c r="S3081" s="22">
        <f>VLOOKUP(A3081,[1]CustomerAddress!$A$1:$F$3997,6)</f>
        <v>8</v>
      </c>
      <c r="T3081" s="22" t="str">
        <f>VLOOKUP(A3081,Labels!$A$5:$I$3497,9)</f>
        <v>Platinum Customer</v>
      </c>
    </row>
    <row r="3082" spans="1:20" s="22" customFormat="1" ht="15.75" hidden="1" customHeight="1" x14ac:dyDescent="0.25">
      <c r="A3082" s="23">
        <v>3081</v>
      </c>
      <c r="B3082" s="24" t="s">
        <v>5682</v>
      </c>
      <c r="C3082" s="24" t="s">
        <v>5683</v>
      </c>
      <c r="D3082" s="24" t="s">
        <v>40</v>
      </c>
      <c r="E3082" s="23">
        <v>61</v>
      </c>
      <c r="F3082" s="25">
        <v>26139</v>
      </c>
      <c r="G3082" s="23">
        <f t="shared" ca="1" si="226"/>
        <v>49.733734826547433</v>
      </c>
      <c r="H3082" s="23"/>
      <c r="I3082" s="24" t="s">
        <v>2170</v>
      </c>
      <c r="J3082" s="24" t="s">
        <v>61</v>
      </c>
      <c r="K3082" s="24" t="s">
        <v>66</v>
      </c>
      <c r="L3082" s="24" t="s">
        <v>44</v>
      </c>
      <c r="M3082" s="24" t="s">
        <v>45</v>
      </c>
      <c r="N3082" s="23">
        <v>9</v>
      </c>
    </row>
    <row r="3083" spans="1:20" s="22" customFormat="1" ht="15.75" customHeight="1" x14ac:dyDescent="0.25">
      <c r="A3083" s="23">
        <v>3082</v>
      </c>
      <c r="B3083" s="24" t="s">
        <v>1024</v>
      </c>
      <c r="C3083" s="24" t="s">
        <v>5684</v>
      </c>
      <c r="D3083" s="24" t="s">
        <v>48</v>
      </c>
      <c r="E3083" s="23">
        <v>68</v>
      </c>
      <c r="F3083" s="25">
        <v>35517</v>
      </c>
      <c r="G3083" s="23">
        <f t="shared" ca="1" si="226"/>
        <v>24.040584141615923</v>
      </c>
      <c r="H3083" s="23" t="str">
        <f ca="1">IF(G3083&lt;=10,"0-10",IF(AND(G3083&gt;10,G3083&lt;=20),"11-20",IF(AND(G3083&gt;20,G3083&lt;=30),"21-30",IF(AND(G3083&gt;30,G3083&lt;=40),"31-40",IF(AND(G3083&gt;40,G3083&lt;=50),"41-50",IF(AND(G3083&gt;50,G3083&lt;=60),"51-60",IF(AND(G3083&gt;60,G3083&lt;=70),"61-70",IF(AND(G3083&gt;70,G3083&lt;=80),"71-80",IF(AND(G3083&gt;80,G3083&lt;=90),"81-90",IF(G3083&gt;90,"91-100"))))))))))</f>
        <v>21-30</v>
      </c>
      <c r="J3083" s="24" t="s">
        <v>84</v>
      </c>
      <c r="K3083" s="24" t="s">
        <v>43</v>
      </c>
      <c r="L3083" s="24" t="s">
        <v>44</v>
      </c>
      <c r="M3083" s="24" t="s">
        <v>45</v>
      </c>
      <c r="N3083" s="23">
        <v>2</v>
      </c>
      <c r="O3083" s="22" t="str">
        <f>VLOOKUP(A3083,[1]CustomerAddress!$A$1:$F$3997,2)</f>
        <v>837 Elmside Center</v>
      </c>
      <c r="P3083" s="22">
        <f>VLOOKUP(A3083,[1]CustomerAddress!$A$1:$F$3997,3)</f>
        <v>2761</v>
      </c>
      <c r="Q3083" s="22" t="str">
        <f>VLOOKUP(A3083,[1]CustomerAddress!$A$1:$F$3997,4)</f>
        <v>NSW</v>
      </c>
      <c r="R3083" s="22" t="str">
        <f>VLOOKUP(A3083,[1]CustomerAddress!$A$1:$F$3997,5)</f>
        <v>Australia</v>
      </c>
      <c r="S3083" s="22">
        <f>VLOOKUP(A3083,[1]CustomerAddress!$A$1:$F$3997,6)</f>
        <v>8</v>
      </c>
      <c r="T3083" s="22" t="str">
        <f>VLOOKUP(A3083,Labels!$A$5:$I$3497,9)</f>
        <v>Becoming Loyal</v>
      </c>
    </row>
    <row r="3084" spans="1:20" s="22" customFormat="1" ht="15.75" hidden="1" customHeight="1" x14ac:dyDescent="0.25">
      <c r="A3084" s="23">
        <v>3083</v>
      </c>
      <c r="B3084" s="24" t="s">
        <v>4383</v>
      </c>
      <c r="C3084" s="24" t="s">
        <v>5685</v>
      </c>
      <c r="D3084" s="24" t="s">
        <v>48</v>
      </c>
      <c r="E3084" s="23">
        <v>44</v>
      </c>
      <c r="F3084" s="25">
        <v>26223</v>
      </c>
      <c r="G3084" s="23">
        <f t="shared" ca="1" si="226"/>
        <v>49.503597840246059</v>
      </c>
      <c r="H3084" s="23"/>
      <c r="J3084" s="24" t="s">
        <v>61</v>
      </c>
      <c r="K3084" s="24" t="s">
        <v>43</v>
      </c>
      <c r="L3084" s="24" t="s">
        <v>44</v>
      </c>
      <c r="M3084" s="24" t="s">
        <v>45</v>
      </c>
      <c r="N3084" s="23">
        <v>12</v>
      </c>
    </row>
    <row r="3085" spans="1:20" s="22" customFormat="1" ht="15.75" customHeight="1" x14ac:dyDescent="0.25">
      <c r="A3085" s="23">
        <v>3084</v>
      </c>
      <c r="B3085" s="24" t="s">
        <v>5686</v>
      </c>
      <c r="C3085" s="24" t="s">
        <v>5687</v>
      </c>
      <c r="D3085" s="24" t="s">
        <v>40</v>
      </c>
      <c r="E3085" s="23">
        <v>57</v>
      </c>
      <c r="F3085" s="25">
        <v>21747</v>
      </c>
      <c r="G3085" s="23">
        <f t="shared" ca="1" si="226"/>
        <v>61.766611538876198</v>
      </c>
      <c r="H3085" s="23" t="str">
        <f t="shared" ref="H3085:H3086" ca="1" si="228">IF(G3085&lt;=10,"0-10",IF(AND(G3085&gt;10,G3085&lt;=20),"11-20",IF(AND(G3085&gt;20,G3085&lt;=30),"21-30",IF(AND(G3085&gt;30,G3085&lt;=40),"31-40",IF(AND(G3085&gt;40,G3085&lt;=50),"41-50",IF(AND(G3085&gt;50,G3085&lt;=60),"51-60",IF(AND(G3085&gt;60,G3085&lt;=70),"61-70",IF(AND(G3085&gt;70,G3085&lt;=80),"71-80",IF(AND(G3085&gt;80,G3085&lt;=90),"81-90",IF(G3085&gt;90,"91-100"))))))))))</f>
        <v>61-70</v>
      </c>
      <c r="I3085" s="24" t="s">
        <v>347</v>
      </c>
      <c r="J3085" s="24" t="s">
        <v>50</v>
      </c>
      <c r="K3085" s="24" t="s">
        <v>62</v>
      </c>
      <c r="L3085" s="24" t="s">
        <v>44</v>
      </c>
      <c r="M3085" s="24" t="s">
        <v>45</v>
      </c>
      <c r="N3085" s="23">
        <v>16</v>
      </c>
      <c r="O3085" s="22" t="str">
        <f>VLOOKUP(A3085,[1]CustomerAddress!$A$1:$F$3997,2)</f>
        <v>41205 Straubel Place</v>
      </c>
      <c r="P3085" s="22">
        <f>VLOOKUP(A3085,[1]CustomerAddress!$A$1:$F$3997,3)</f>
        <v>4305</v>
      </c>
      <c r="Q3085" s="22" t="str">
        <f>VLOOKUP(A3085,[1]CustomerAddress!$A$1:$F$3997,4)</f>
        <v>QLD</v>
      </c>
      <c r="R3085" s="22" t="str">
        <f>VLOOKUP(A3085,[1]CustomerAddress!$A$1:$F$3997,5)</f>
        <v>Australia</v>
      </c>
      <c r="S3085" s="22">
        <f>VLOOKUP(A3085,[1]CustomerAddress!$A$1:$F$3997,6)</f>
        <v>4</v>
      </c>
      <c r="T3085" s="22" t="str">
        <f>VLOOKUP(A3085,Labels!$A$5:$I$3497,9)</f>
        <v>Becoming Loyal</v>
      </c>
    </row>
    <row r="3086" spans="1:20" s="22" customFormat="1" ht="15.75" customHeight="1" x14ac:dyDescent="0.25">
      <c r="A3086" s="23">
        <v>3085</v>
      </c>
      <c r="B3086" s="24" t="s">
        <v>5688</v>
      </c>
      <c r="C3086" s="24" t="s">
        <v>5689</v>
      </c>
      <c r="D3086" s="24" t="s">
        <v>48</v>
      </c>
      <c r="E3086" s="23">
        <v>91</v>
      </c>
      <c r="F3086" s="25">
        <v>28511</v>
      </c>
      <c r="G3086" s="23">
        <f t="shared" ca="1" si="226"/>
        <v>43.235104689561126</v>
      </c>
      <c r="H3086" s="23" t="str">
        <f t="shared" ca="1" si="228"/>
        <v>41-50</v>
      </c>
      <c r="I3086" s="24" t="s">
        <v>1922</v>
      </c>
      <c r="J3086" s="24" t="s">
        <v>61</v>
      </c>
      <c r="K3086" s="24" t="s">
        <v>62</v>
      </c>
      <c r="L3086" s="24" t="s">
        <v>44</v>
      </c>
      <c r="M3086" s="24" t="s">
        <v>57</v>
      </c>
      <c r="N3086" s="23">
        <v>5</v>
      </c>
      <c r="O3086" s="22" t="str">
        <f>VLOOKUP(A3086,[1]CustomerAddress!$A$1:$F$3997,2)</f>
        <v>52 Steensland Place</v>
      </c>
      <c r="P3086" s="22">
        <f>VLOOKUP(A3086,[1]CustomerAddress!$A$1:$F$3997,3)</f>
        <v>3910</v>
      </c>
      <c r="Q3086" s="22" t="str">
        <f>VLOOKUP(A3086,[1]CustomerAddress!$A$1:$F$3997,4)</f>
        <v>VIC</v>
      </c>
      <c r="R3086" s="22" t="str">
        <f>VLOOKUP(A3086,[1]CustomerAddress!$A$1:$F$3997,5)</f>
        <v>Australia</v>
      </c>
      <c r="S3086" s="22">
        <f>VLOOKUP(A3086,[1]CustomerAddress!$A$1:$F$3997,6)</f>
        <v>8</v>
      </c>
      <c r="T3086" s="22" t="str">
        <f>VLOOKUP(A3086,Labels!$A$5:$I$3497,9)</f>
        <v>Late Bloomer</v>
      </c>
    </row>
    <row r="3087" spans="1:20" s="22" customFormat="1" ht="15.75" hidden="1" customHeight="1" x14ac:dyDescent="0.25">
      <c r="A3087" s="23">
        <v>3086</v>
      </c>
      <c r="B3087" s="24" t="s">
        <v>5690</v>
      </c>
      <c r="C3087" s="24" t="s">
        <v>5691</v>
      </c>
      <c r="D3087" s="24" t="s">
        <v>147</v>
      </c>
      <c r="E3087" s="23">
        <v>18</v>
      </c>
      <c r="F3087" s="25"/>
      <c r="G3087" s="23"/>
      <c r="H3087" s="23"/>
      <c r="I3087" s="24" t="s">
        <v>1962</v>
      </c>
      <c r="J3087" s="24" t="s">
        <v>56</v>
      </c>
      <c r="K3087" s="24" t="s">
        <v>66</v>
      </c>
      <c r="L3087" s="24" t="s">
        <v>44</v>
      </c>
      <c r="M3087" s="24" t="s">
        <v>57</v>
      </c>
      <c r="N3087" s="23"/>
    </row>
    <row r="3088" spans="1:20" s="22" customFormat="1" ht="15.75" customHeight="1" x14ac:dyDescent="0.25">
      <c r="A3088" s="23">
        <v>3087</v>
      </c>
      <c r="B3088" s="24" t="s">
        <v>5692</v>
      </c>
      <c r="C3088" s="24" t="s">
        <v>1489</v>
      </c>
      <c r="D3088" s="24" t="s">
        <v>48</v>
      </c>
      <c r="E3088" s="23">
        <v>64</v>
      </c>
      <c r="F3088" s="25">
        <v>31504</v>
      </c>
      <c r="G3088" s="23">
        <f t="shared" ref="G3088:G3151" ca="1" si="229">(NOW()-F3088)/365</f>
        <v>35.03510468956113</v>
      </c>
      <c r="H3088" s="23" t="str">
        <f t="shared" ref="H3088:H3127" ca="1" si="230">IF(G3088&lt;=10,"0-10",IF(AND(G3088&gt;10,G3088&lt;=20),"11-20",IF(AND(G3088&gt;20,G3088&lt;=30),"21-30",IF(AND(G3088&gt;30,G3088&lt;=40),"31-40",IF(AND(G3088&gt;40,G3088&lt;=50),"41-50",IF(AND(G3088&gt;50,G3088&lt;=60),"51-60",IF(AND(G3088&gt;60,G3088&lt;=70),"61-70",IF(AND(G3088&gt;70,G3088&lt;=80),"71-80",IF(AND(G3088&gt;80,G3088&lt;=90),"81-90",IF(G3088&gt;90,"91-100"))))))))))</f>
        <v>31-40</v>
      </c>
      <c r="I3088" s="24" t="s">
        <v>157</v>
      </c>
      <c r="J3088" s="24" t="s">
        <v>42</v>
      </c>
      <c r="K3088" s="24" t="s">
        <v>43</v>
      </c>
      <c r="L3088" s="24" t="s">
        <v>44</v>
      </c>
      <c r="M3088" s="24" t="s">
        <v>57</v>
      </c>
      <c r="N3088" s="23">
        <v>9</v>
      </c>
      <c r="O3088" s="22" t="str">
        <f>VLOOKUP(A3088,[1]CustomerAddress!$A$1:$F$3997,2)</f>
        <v>233 Toban Alley</v>
      </c>
      <c r="P3088" s="22">
        <f>VLOOKUP(A3088,[1]CustomerAddress!$A$1:$F$3997,3)</f>
        <v>2567</v>
      </c>
      <c r="Q3088" s="22" t="str">
        <f>VLOOKUP(A3088,[1]CustomerAddress!$A$1:$F$3997,4)</f>
        <v>NSW</v>
      </c>
      <c r="R3088" s="22" t="str">
        <f>VLOOKUP(A3088,[1]CustomerAddress!$A$1:$F$3997,5)</f>
        <v>Australia</v>
      </c>
      <c r="S3088" s="22">
        <f>VLOOKUP(A3088,[1]CustomerAddress!$A$1:$F$3997,6)</f>
        <v>8</v>
      </c>
      <c r="T3088" s="22" t="str">
        <f>VLOOKUP(A3088,Labels!$A$5:$I$3497,9)</f>
        <v>High Risk Customer</v>
      </c>
    </row>
    <row r="3089" spans="1:20" s="22" customFormat="1" ht="15.75" customHeight="1" x14ac:dyDescent="0.25">
      <c r="A3089" s="23">
        <v>3088</v>
      </c>
      <c r="B3089" s="24" t="s">
        <v>5693</v>
      </c>
      <c r="C3089" s="24" t="s">
        <v>5694</v>
      </c>
      <c r="D3089" s="24" t="s">
        <v>48</v>
      </c>
      <c r="E3089" s="23">
        <v>92</v>
      </c>
      <c r="F3089" s="25">
        <v>27158</v>
      </c>
      <c r="G3089" s="23">
        <f t="shared" ca="1" si="229"/>
        <v>46.941954004629622</v>
      </c>
      <c r="H3089" s="23" t="str">
        <f t="shared" ca="1" si="230"/>
        <v>41-50</v>
      </c>
      <c r="J3089" s="24" t="s">
        <v>65</v>
      </c>
      <c r="K3089" s="24" t="s">
        <v>62</v>
      </c>
      <c r="L3089" s="24" t="s">
        <v>44</v>
      </c>
      <c r="M3089" s="24" t="s">
        <v>45</v>
      </c>
      <c r="N3089" s="23">
        <v>17</v>
      </c>
      <c r="O3089" s="22" t="str">
        <f>VLOOKUP(A3089,[1]CustomerAddress!$A$1:$F$3997,2)</f>
        <v>5 Lotheville Parkway</v>
      </c>
      <c r="P3089" s="22">
        <f>VLOOKUP(A3089,[1]CustomerAddress!$A$1:$F$3997,3)</f>
        <v>2760</v>
      </c>
      <c r="Q3089" s="22" t="str">
        <f>VLOOKUP(A3089,[1]CustomerAddress!$A$1:$F$3997,4)</f>
        <v>NSW</v>
      </c>
      <c r="R3089" s="22" t="str">
        <f>VLOOKUP(A3089,[1]CustomerAddress!$A$1:$F$3997,5)</f>
        <v>Australia</v>
      </c>
      <c r="S3089" s="22">
        <f>VLOOKUP(A3089,[1]CustomerAddress!$A$1:$F$3997,6)</f>
        <v>8</v>
      </c>
      <c r="T3089" s="22" t="str">
        <f>VLOOKUP(A3089,Labels!$A$5:$I$3497,9)</f>
        <v>Becoming Loyal</v>
      </c>
    </row>
    <row r="3090" spans="1:20" s="22" customFormat="1" ht="15.75" customHeight="1" x14ac:dyDescent="0.25">
      <c r="A3090" s="23">
        <v>3089</v>
      </c>
      <c r="B3090" s="24" t="s">
        <v>5695</v>
      </c>
      <c r="C3090" s="24" t="s">
        <v>3618</v>
      </c>
      <c r="D3090" s="24" t="s">
        <v>48</v>
      </c>
      <c r="E3090" s="23">
        <v>27</v>
      </c>
      <c r="F3090" s="25">
        <v>36580</v>
      </c>
      <c r="G3090" s="23">
        <f t="shared" ca="1" si="229"/>
        <v>21.128255374492635</v>
      </c>
      <c r="H3090" s="23" t="str">
        <f t="shared" ca="1" si="230"/>
        <v>21-30</v>
      </c>
      <c r="I3090" s="24" t="s">
        <v>535</v>
      </c>
      <c r="J3090" s="24" t="s">
        <v>84</v>
      </c>
      <c r="K3090" s="24" t="s">
        <v>62</v>
      </c>
      <c r="L3090" s="24" t="s">
        <v>44</v>
      </c>
      <c r="M3090" s="24" t="s">
        <v>45</v>
      </c>
      <c r="N3090" s="23">
        <v>2</v>
      </c>
      <c r="O3090" s="22" t="str">
        <f>VLOOKUP(A3090,[1]CustomerAddress!$A$1:$F$3997,2)</f>
        <v>7 Westridge Terrace</v>
      </c>
      <c r="P3090" s="22">
        <f>VLOOKUP(A3090,[1]CustomerAddress!$A$1:$F$3997,3)</f>
        <v>4504</v>
      </c>
      <c r="Q3090" s="22" t="str">
        <f>VLOOKUP(A3090,[1]CustomerAddress!$A$1:$F$3997,4)</f>
        <v>QLD</v>
      </c>
      <c r="R3090" s="22" t="str">
        <f>VLOOKUP(A3090,[1]CustomerAddress!$A$1:$F$3997,5)</f>
        <v>Australia</v>
      </c>
      <c r="S3090" s="22">
        <f>VLOOKUP(A3090,[1]CustomerAddress!$A$1:$F$3997,6)</f>
        <v>7</v>
      </c>
      <c r="T3090" s="22" t="str">
        <f>VLOOKUP(A3090,Labels!$A$5:$I$3497,9)</f>
        <v>Late Bloomer</v>
      </c>
    </row>
    <row r="3091" spans="1:20" s="22" customFormat="1" ht="15.75" customHeight="1" x14ac:dyDescent="0.25">
      <c r="A3091" s="23">
        <v>3090</v>
      </c>
      <c r="B3091" s="24" t="s">
        <v>5696</v>
      </c>
      <c r="C3091" s="24" t="s">
        <v>5697</v>
      </c>
      <c r="D3091" s="24" t="s">
        <v>48</v>
      </c>
      <c r="E3091" s="23">
        <v>81</v>
      </c>
      <c r="F3091" s="25">
        <v>23717</v>
      </c>
      <c r="G3091" s="23">
        <f t="shared" ca="1" si="229"/>
        <v>56.369351264903592</v>
      </c>
      <c r="H3091" s="23" t="str">
        <f t="shared" ca="1" si="230"/>
        <v>51-60</v>
      </c>
      <c r="I3091" s="24" t="s">
        <v>412</v>
      </c>
      <c r="J3091" s="24" t="s">
        <v>84</v>
      </c>
      <c r="K3091" s="24" t="s">
        <v>43</v>
      </c>
      <c r="L3091" s="24" t="s">
        <v>44</v>
      </c>
      <c r="M3091" s="24" t="s">
        <v>57</v>
      </c>
      <c r="N3091" s="23">
        <v>8</v>
      </c>
      <c r="O3091" s="22" t="str">
        <f>VLOOKUP(A3091,[1]CustomerAddress!$A$1:$F$3997,2)</f>
        <v>98978 Nevada Circle</v>
      </c>
      <c r="P3091" s="22">
        <f>VLOOKUP(A3091,[1]CustomerAddress!$A$1:$F$3997,3)</f>
        <v>3020</v>
      </c>
      <c r="Q3091" s="22" t="str">
        <f>VLOOKUP(A3091,[1]CustomerAddress!$A$1:$F$3997,4)</f>
        <v>VIC</v>
      </c>
      <c r="R3091" s="22" t="str">
        <f>VLOOKUP(A3091,[1]CustomerAddress!$A$1:$F$3997,5)</f>
        <v>Australia</v>
      </c>
      <c r="S3091" s="22">
        <f>VLOOKUP(A3091,[1]CustomerAddress!$A$1:$F$3997,6)</f>
        <v>8</v>
      </c>
      <c r="T3091" s="22" t="str">
        <f>VLOOKUP(A3091,Labels!$A$5:$I$3497,9)</f>
        <v>Evasive Customer</v>
      </c>
    </row>
    <row r="3092" spans="1:20" s="22" customFormat="1" ht="15.75" customHeight="1" x14ac:dyDescent="0.25">
      <c r="A3092" s="23">
        <v>3091</v>
      </c>
      <c r="B3092" s="24" t="s">
        <v>5698</v>
      </c>
      <c r="C3092" s="24" t="s">
        <v>5699</v>
      </c>
      <c r="D3092" s="24" t="s">
        <v>40</v>
      </c>
      <c r="E3092" s="23">
        <v>88</v>
      </c>
      <c r="F3092" s="25">
        <v>34924</v>
      </c>
      <c r="G3092" s="23">
        <f t="shared" ca="1" si="229"/>
        <v>25.6652416758625</v>
      </c>
      <c r="H3092" s="23" t="str">
        <f t="shared" ca="1" si="230"/>
        <v>21-30</v>
      </c>
      <c r="I3092" s="24" t="s">
        <v>167</v>
      </c>
      <c r="J3092" s="24" t="s">
        <v>84</v>
      </c>
      <c r="K3092" s="24" t="s">
        <v>62</v>
      </c>
      <c r="L3092" s="24" t="s">
        <v>44</v>
      </c>
      <c r="M3092" s="24" t="s">
        <v>45</v>
      </c>
      <c r="N3092" s="23">
        <v>3</v>
      </c>
      <c r="O3092" s="22" t="str">
        <f>VLOOKUP(A3092,[1]CustomerAddress!$A$1:$F$3997,2)</f>
        <v>9503 Aberg Drive</v>
      </c>
      <c r="P3092" s="22">
        <f>VLOOKUP(A3092,[1]CustomerAddress!$A$1:$F$3997,3)</f>
        <v>3021</v>
      </c>
      <c r="Q3092" s="22" t="str">
        <f>VLOOKUP(A3092,[1]CustomerAddress!$A$1:$F$3997,4)</f>
        <v>VIC</v>
      </c>
      <c r="R3092" s="22" t="str">
        <f>VLOOKUP(A3092,[1]CustomerAddress!$A$1:$F$3997,5)</f>
        <v>Australia</v>
      </c>
      <c r="S3092" s="22">
        <f>VLOOKUP(A3092,[1]CustomerAddress!$A$1:$F$3997,6)</f>
        <v>7</v>
      </c>
      <c r="T3092" s="22" t="str">
        <f>VLOOKUP(A3092,Labels!$A$5:$I$3497,9)</f>
        <v>Lost Customer</v>
      </c>
    </row>
    <row r="3093" spans="1:20" s="22" customFormat="1" ht="15.75" customHeight="1" x14ac:dyDescent="0.25">
      <c r="A3093" s="23">
        <v>3092</v>
      </c>
      <c r="B3093" s="24" t="s">
        <v>1531</v>
      </c>
      <c r="C3093" s="24" t="s">
        <v>5700</v>
      </c>
      <c r="D3093" s="24" t="s">
        <v>40</v>
      </c>
      <c r="E3093" s="23">
        <v>8</v>
      </c>
      <c r="F3093" s="25">
        <v>26650</v>
      </c>
      <c r="G3093" s="23">
        <f t="shared" ca="1" si="229"/>
        <v>48.333734826547428</v>
      </c>
      <c r="H3093" s="23" t="str">
        <f t="shared" ca="1" si="230"/>
        <v>41-50</v>
      </c>
      <c r="I3093" s="24" t="s">
        <v>842</v>
      </c>
      <c r="J3093" s="24" t="s">
        <v>61</v>
      </c>
      <c r="K3093" s="24" t="s">
        <v>62</v>
      </c>
      <c r="L3093" s="24" t="s">
        <v>44</v>
      </c>
      <c r="M3093" s="24" t="s">
        <v>57</v>
      </c>
      <c r="N3093" s="23">
        <v>9</v>
      </c>
      <c r="O3093" s="22" t="str">
        <f>VLOOKUP(A3093,[1]CustomerAddress!$A$1:$F$3997,2)</f>
        <v>4 Bayside Place</v>
      </c>
      <c r="P3093" s="22">
        <f>VLOOKUP(A3093,[1]CustomerAddress!$A$1:$F$3997,3)</f>
        <v>4508</v>
      </c>
      <c r="Q3093" s="22" t="str">
        <f>VLOOKUP(A3093,[1]CustomerAddress!$A$1:$F$3997,4)</f>
        <v>QLD</v>
      </c>
      <c r="R3093" s="22" t="str">
        <f>VLOOKUP(A3093,[1]CustomerAddress!$A$1:$F$3997,5)</f>
        <v>Australia</v>
      </c>
      <c r="S3093" s="22">
        <f>VLOOKUP(A3093,[1]CustomerAddress!$A$1:$F$3997,6)</f>
        <v>4</v>
      </c>
      <c r="T3093" s="22" t="str">
        <f>VLOOKUP(A3093,Labels!$A$5:$I$3497,9)</f>
        <v>Lost Customer</v>
      </c>
    </row>
    <row r="3094" spans="1:20" s="22" customFormat="1" ht="15.75" customHeight="1" x14ac:dyDescent="0.25">
      <c r="A3094" s="23">
        <v>3093</v>
      </c>
      <c r="B3094" s="24" t="s">
        <v>5701</v>
      </c>
      <c r="C3094" s="24" t="s">
        <v>5702</v>
      </c>
      <c r="D3094" s="24" t="s">
        <v>48</v>
      </c>
      <c r="E3094" s="23">
        <v>31</v>
      </c>
      <c r="F3094" s="25">
        <v>33695</v>
      </c>
      <c r="G3094" s="23">
        <f t="shared" ca="1" si="229"/>
        <v>29.032364963533734</v>
      </c>
      <c r="H3094" s="23" t="str">
        <f t="shared" ca="1" si="230"/>
        <v>21-30</v>
      </c>
      <c r="I3094" s="24" t="s">
        <v>2170</v>
      </c>
      <c r="J3094" s="24" t="s">
        <v>54</v>
      </c>
      <c r="K3094" s="24" t="s">
        <v>66</v>
      </c>
      <c r="L3094" s="24" t="s">
        <v>44</v>
      </c>
      <c r="M3094" s="24" t="s">
        <v>45</v>
      </c>
      <c r="N3094" s="23">
        <v>6</v>
      </c>
      <c r="O3094" s="22" t="str">
        <f>VLOOKUP(A3094,[1]CustomerAddress!$A$1:$F$3997,2)</f>
        <v>06 Lighthouse Bay Pass</v>
      </c>
      <c r="P3094" s="22">
        <f>VLOOKUP(A3094,[1]CustomerAddress!$A$1:$F$3997,3)</f>
        <v>3042</v>
      </c>
      <c r="Q3094" s="22" t="str">
        <f>VLOOKUP(A3094,[1]CustomerAddress!$A$1:$F$3997,4)</f>
        <v>VIC</v>
      </c>
      <c r="R3094" s="22" t="str">
        <f>VLOOKUP(A3094,[1]CustomerAddress!$A$1:$F$3997,5)</f>
        <v>Australia</v>
      </c>
      <c r="S3094" s="22">
        <f>VLOOKUP(A3094,[1]CustomerAddress!$A$1:$F$3997,6)</f>
        <v>9</v>
      </c>
      <c r="T3094" s="22" t="str">
        <f>VLOOKUP(A3094,Labels!$A$5:$I$3497,9)</f>
        <v>Losing Customer</v>
      </c>
    </row>
    <row r="3095" spans="1:20" s="22" customFormat="1" ht="15.75" customHeight="1" x14ac:dyDescent="0.25">
      <c r="A3095" s="23">
        <v>3094</v>
      </c>
      <c r="B3095" s="24" t="s">
        <v>5703</v>
      </c>
      <c r="C3095" s="24" t="s">
        <v>5704</v>
      </c>
      <c r="D3095" s="24" t="s">
        <v>48</v>
      </c>
      <c r="E3095" s="23">
        <v>51</v>
      </c>
      <c r="F3095" s="25">
        <v>32656</v>
      </c>
      <c r="G3095" s="23">
        <f t="shared" ca="1" si="229"/>
        <v>31.878940305999485</v>
      </c>
      <c r="H3095" s="23" t="str">
        <f t="shared" ca="1" si="230"/>
        <v>31-40</v>
      </c>
      <c r="I3095" s="24" t="s">
        <v>189</v>
      </c>
      <c r="J3095" s="24" t="s">
        <v>61</v>
      </c>
      <c r="K3095" s="24" t="s">
        <v>43</v>
      </c>
      <c r="L3095" s="24" t="s">
        <v>44</v>
      </c>
      <c r="M3095" s="24" t="s">
        <v>45</v>
      </c>
      <c r="N3095" s="23">
        <v>17</v>
      </c>
      <c r="O3095" s="22" t="str">
        <f>VLOOKUP(A3095,[1]CustomerAddress!$A$1:$F$3997,2)</f>
        <v>67241 Heath Way</v>
      </c>
      <c r="P3095" s="22">
        <f>VLOOKUP(A3095,[1]CustomerAddress!$A$1:$F$3997,3)</f>
        <v>2151</v>
      </c>
      <c r="Q3095" s="22" t="str">
        <f>VLOOKUP(A3095,[1]CustomerAddress!$A$1:$F$3997,4)</f>
        <v>NSW</v>
      </c>
      <c r="R3095" s="22" t="str">
        <f>VLOOKUP(A3095,[1]CustomerAddress!$A$1:$F$3997,5)</f>
        <v>Australia</v>
      </c>
      <c r="S3095" s="22">
        <f>VLOOKUP(A3095,[1]CustomerAddress!$A$1:$F$3997,6)</f>
        <v>8</v>
      </c>
      <c r="T3095" s="22" t="str">
        <f>VLOOKUP(A3095,Labels!$A$5:$I$3497,9)</f>
        <v>Almost Lost Customer</v>
      </c>
    </row>
    <row r="3096" spans="1:20" s="22" customFormat="1" ht="15.75" customHeight="1" x14ac:dyDescent="0.25">
      <c r="A3096" s="23">
        <v>3095</v>
      </c>
      <c r="B3096" s="24" t="s">
        <v>4469</v>
      </c>
      <c r="D3096" s="24" t="s">
        <v>48</v>
      </c>
      <c r="E3096" s="23">
        <v>14</v>
      </c>
      <c r="F3096" s="25">
        <v>36079</v>
      </c>
      <c r="G3096" s="23">
        <f t="shared" ca="1" si="229"/>
        <v>22.500858114218662</v>
      </c>
      <c r="H3096" s="23" t="str">
        <f t="shared" ca="1" si="230"/>
        <v>21-30</v>
      </c>
      <c r="I3096" s="24" t="s">
        <v>2952</v>
      </c>
      <c r="J3096" s="24" t="s">
        <v>65</v>
      </c>
      <c r="K3096" s="24" t="s">
        <v>66</v>
      </c>
      <c r="L3096" s="24" t="s">
        <v>44</v>
      </c>
      <c r="M3096" s="24" t="s">
        <v>45</v>
      </c>
      <c r="N3096" s="23">
        <v>2</v>
      </c>
      <c r="O3096" s="22" t="str">
        <f>VLOOKUP(A3096,[1]CustomerAddress!$A$1:$F$3997,2)</f>
        <v>65620 Michigan Way</v>
      </c>
      <c r="P3096" s="22">
        <f>VLOOKUP(A3096,[1]CustomerAddress!$A$1:$F$3997,3)</f>
        <v>3141</v>
      </c>
      <c r="Q3096" s="22" t="str">
        <f>VLOOKUP(A3096,[1]CustomerAddress!$A$1:$F$3997,4)</f>
        <v>VIC</v>
      </c>
      <c r="R3096" s="22" t="str">
        <f>VLOOKUP(A3096,[1]CustomerAddress!$A$1:$F$3997,5)</f>
        <v>Australia</v>
      </c>
      <c r="S3096" s="22">
        <f>VLOOKUP(A3096,[1]CustomerAddress!$A$1:$F$3997,6)</f>
        <v>10</v>
      </c>
      <c r="T3096" s="22" t="str">
        <f>VLOOKUP(A3096,Labels!$A$5:$I$3497,9)</f>
        <v>Potential Customer</v>
      </c>
    </row>
    <row r="3097" spans="1:20" s="22" customFormat="1" ht="15.75" customHeight="1" x14ac:dyDescent="0.25">
      <c r="A3097" s="23">
        <v>3096</v>
      </c>
      <c r="B3097" s="24" t="s">
        <v>5385</v>
      </c>
      <c r="C3097" s="24" t="s">
        <v>5705</v>
      </c>
      <c r="D3097" s="24" t="s">
        <v>40</v>
      </c>
      <c r="E3097" s="23">
        <v>32</v>
      </c>
      <c r="F3097" s="25">
        <v>26843</v>
      </c>
      <c r="G3097" s="23">
        <f t="shared" ca="1" si="229"/>
        <v>47.804967703259763</v>
      </c>
      <c r="H3097" s="23" t="str">
        <f t="shared" ca="1" si="230"/>
        <v>41-50</v>
      </c>
      <c r="I3097" s="24" t="s">
        <v>362</v>
      </c>
      <c r="J3097" s="24" t="s">
        <v>50</v>
      </c>
      <c r="K3097" s="24" t="s">
        <v>43</v>
      </c>
      <c r="L3097" s="24" t="s">
        <v>44</v>
      </c>
      <c r="M3097" s="24" t="s">
        <v>57</v>
      </c>
      <c r="N3097" s="23">
        <v>10</v>
      </c>
      <c r="O3097" s="22" t="str">
        <f>VLOOKUP(A3097,[1]CustomerAddress!$A$1:$F$3997,2)</f>
        <v>3075 VIC Drive</v>
      </c>
      <c r="P3097" s="22">
        <f>VLOOKUP(A3097,[1]CustomerAddress!$A$1:$F$3997,3)</f>
        <v>2290</v>
      </c>
      <c r="Q3097" s="22" t="str">
        <f>VLOOKUP(A3097,[1]CustomerAddress!$A$1:$F$3997,4)</f>
        <v>NSW</v>
      </c>
      <c r="R3097" s="22" t="str">
        <f>VLOOKUP(A3097,[1]CustomerAddress!$A$1:$F$3997,5)</f>
        <v>Australia</v>
      </c>
      <c r="S3097" s="22">
        <f>VLOOKUP(A3097,[1]CustomerAddress!$A$1:$F$3997,6)</f>
        <v>7</v>
      </c>
      <c r="T3097" s="22" t="str">
        <f>VLOOKUP(A3097,Labels!$A$5:$I$3497,9)</f>
        <v>Recent Customer</v>
      </c>
    </row>
    <row r="3098" spans="1:20" s="22" customFormat="1" ht="15.75" customHeight="1" x14ac:dyDescent="0.25">
      <c r="A3098" s="23">
        <v>3097</v>
      </c>
      <c r="B3098" s="24" t="s">
        <v>5706</v>
      </c>
      <c r="C3098" s="24" t="s">
        <v>5707</v>
      </c>
      <c r="D3098" s="24" t="s">
        <v>48</v>
      </c>
      <c r="E3098" s="23">
        <v>2</v>
      </c>
      <c r="F3098" s="25">
        <v>28619</v>
      </c>
      <c r="G3098" s="23">
        <f t="shared" ca="1" si="229"/>
        <v>42.939214278602222</v>
      </c>
      <c r="H3098" s="23" t="str">
        <f t="shared" ca="1" si="230"/>
        <v>41-50</v>
      </c>
      <c r="I3098" s="24" t="s">
        <v>577</v>
      </c>
      <c r="J3098" s="24" t="s">
        <v>50</v>
      </c>
      <c r="K3098" s="24" t="s">
        <v>62</v>
      </c>
      <c r="L3098" s="24" t="s">
        <v>44</v>
      </c>
      <c r="M3098" s="24" t="s">
        <v>45</v>
      </c>
      <c r="N3098" s="23">
        <v>19</v>
      </c>
      <c r="O3098" s="22" t="str">
        <f>VLOOKUP(A3098,[1]CustomerAddress!$A$1:$F$3997,2)</f>
        <v>0 Stephen Lane</v>
      </c>
      <c r="P3098" s="22">
        <f>VLOOKUP(A3098,[1]CustomerAddress!$A$1:$F$3997,3)</f>
        <v>2170</v>
      </c>
      <c r="Q3098" s="22" t="str">
        <f>VLOOKUP(A3098,[1]CustomerAddress!$A$1:$F$3997,4)</f>
        <v>NSW</v>
      </c>
      <c r="R3098" s="22" t="str">
        <f>VLOOKUP(A3098,[1]CustomerAddress!$A$1:$F$3997,5)</f>
        <v>Australia</v>
      </c>
      <c r="S3098" s="22">
        <f>VLOOKUP(A3098,[1]CustomerAddress!$A$1:$F$3997,6)</f>
        <v>5</v>
      </c>
      <c r="T3098" s="22" t="str">
        <f>VLOOKUP(A3098,Labels!$A$5:$I$3497,9)</f>
        <v>High Risk Customer</v>
      </c>
    </row>
    <row r="3099" spans="1:20" s="22" customFormat="1" ht="15.75" customHeight="1" x14ac:dyDescent="0.25">
      <c r="A3099" s="23">
        <v>3098</v>
      </c>
      <c r="B3099" s="24" t="s">
        <v>5708</v>
      </c>
      <c r="C3099" s="24" t="s">
        <v>4614</v>
      </c>
      <c r="D3099" s="24" t="s">
        <v>40</v>
      </c>
      <c r="E3099" s="23">
        <v>77</v>
      </c>
      <c r="F3099" s="25">
        <v>29417</v>
      </c>
      <c r="G3099" s="23">
        <f t="shared" ca="1" si="229"/>
        <v>40.752912908739212</v>
      </c>
      <c r="H3099" s="23" t="str">
        <f t="shared" ca="1" si="230"/>
        <v>41-50</v>
      </c>
      <c r="I3099" s="24" t="s">
        <v>683</v>
      </c>
      <c r="J3099" s="24" t="s">
        <v>42</v>
      </c>
      <c r="K3099" s="24" t="s">
        <v>43</v>
      </c>
      <c r="L3099" s="24" t="s">
        <v>44</v>
      </c>
      <c r="M3099" s="24" t="s">
        <v>57</v>
      </c>
      <c r="N3099" s="23">
        <v>12</v>
      </c>
      <c r="O3099" s="22" t="str">
        <f>VLOOKUP(A3099,[1]CustomerAddress!$A$1:$F$3997,2)</f>
        <v>148 Marcy Pass</v>
      </c>
      <c r="P3099" s="22">
        <f>VLOOKUP(A3099,[1]CustomerAddress!$A$1:$F$3997,3)</f>
        <v>4301</v>
      </c>
      <c r="Q3099" s="22" t="str">
        <f>VLOOKUP(A3099,[1]CustomerAddress!$A$1:$F$3997,4)</f>
        <v>QLD</v>
      </c>
      <c r="R3099" s="22" t="str">
        <f>VLOOKUP(A3099,[1]CustomerAddress!$A$1:$F$3997,5)</f>
        <v>Australia</v>
      </c>
      <c r="S3099" s="22">
        <f>VLOOKUP(A3099,[1]CustomerAddress!$A$1:$F$3997,6)</f>
        <v>4</v>
      </c>
      <c r="T3099" s="22" t="str">
        <f>VLOOKUP(A3099,Labels!$A$5:$I$3497,9)</f>
        <v>Late Bloomer</v>
      </c>
    </row>
    <row r="3100" spans="1:20" s="22" customFormat="1" ht="15.75" customHeight="1" x14ac:dyDescent="0.25">
      <c r="A3100" s="23">
        <v>3099</v>
      </c>
      <c r="B3100" s="24" t="s">
        <v>5289</v>
      </c>
      <c r="C3100" s="24" t="s">
        <v>5709</v>
      </c>
      <c r="D3100" s="24" t="s">
        <v>40</v>
      </c>
      <c r="E3100" s="23">
        <v>73</v>
      </c>
      <c r="F3100" s="25">
        <v>35395</v>
      </c>
      <c r="G3100" s="23">
        <f t="shared" ca="1" si="229"/>
        <v>24.374830716958389</v>
      </c>
      <c r="H3100" s="23" t="str">
        <f t="shared" ca="1" si="230"/>
        <v>21-30</v>
      </c>
      <c r="J3100" s="24" t="s">
        <v>65</v>
      </c>
      <c r="K3100" s="24" t="s">
        <v>43</v>
      </c>
      <c r="L3100" s="24" t="s">
        <v>44</v>
      </c>
      <c r="M3100" s="24" t="s">
        <v>45</v>
      </c>
      <c r="N3100" s="23">
        <v>3</v>
      </c>
      <c r="O3100" s="22" t="str">
        <f>VLOOKUP(A3100,[1]CustomerAddress!$A$1:$F$3997,2)</f>
        <v>5406 Mockingbird Center</v>
      </c>
      <c r="P3100" s="22">
        <f>VLOOKUP(A3100,[1]CustomerAddress!$A$1:$F$3997,3)</f>
        <v>4870</v>
      </c>
      <c r="Q3100" s="22" t="str">
        <f>VLOOKUP(A3100,[1]CustomerAddress!$A$1:$F$3997,4)</f>
        <v>QLD</v>
      </c>
      <c r="R3100" s="22" t="str">
        <f>VLOOKUP(A3100,[1]CustomerAddress!$A$1:$F$3997,5)</f>
        <v>Australia</v>
      </c>
      <c r="S3100" s="22">
        <f>VLOOKUP(A3100,[1]CustomerAddress!$A$1:$F$3997,6)</f>
        <v>7</v>
      </c>
      <c r="T3100" s="22" t="str">
        <f>VLOOKUP(A3100,Labels!$A$5:$I$3497,9)</f>
        <v>High Risk Customer</v>
      </c>
    </row>
    <row r="3101" spans="1:20" s="22" customFormat="1" ht="15.75" customHeight="1" x14ac:dyDescent="0.25">
      <c r="A3101" s="23">
        <v>3100</v>
      </c>
      <c r="B3101" s="24" t="s">
        <v>5710</v>
      </c>
      <c r="C3101" s="24" t="s">
        <v>5711</v>
      </c>
      <c r="D3101" s="24" t="s">
        <v>40</v>
      </c>
      <c r="E3101" s="23">
        <v>19</v>
      </c>
      <c r="F3101" s="25">
        <v>19764</v>
      </c>
      <c r="G3101" s="23">
        <f t="shared" ca="1" si="229"/>
        <v>67.199488251204968</v>
      </c>
      <c r="H3101" s="23" t="str">
        <f t="shared" ca="1" si="230"/>
        <v>61-70</v>
      </c>
      <c r="I3101" s="24" t="s">
        <v>410</v>
      </c>
      <c r="J3101" s="24" t="s">
        <v>61</v>
      </c>
      <c r="K3101" s="24" t="s">
        <v>43</v>
      </c>
      <c r="L3101" s="24" t="s">
        <v>44</v>
      </c>
      <c r="M3101" s="24" t="s">
        <v>57</v>
      </c>
      <c r="N3101" s="23">
        <v>7</v>
      </c>
      <c r="O3101" s="22" t="str">
        <f>VLOOKUP(A3101,[1]CustomerAddress!$A$1:$F$3997,2)</f>
        <v>07 Loeprich Junction</v>
      </c>
      <c r="P3101" s="22">
        <f>VLOOKUP(A3101,[1]CustomerAddress!$A$1:$F$3997,3)</f>
        <v>2101</v>
      </c>
      <c r="Q3101" s="22" t="str">
        <f>VLOOKUP(A3101,[1]CustomerAddress!$A$1:$F$3997,4)</f>
        <v>NSW</v>
      </c>
      <c r="R3101" s="22" t="str">
        <f>VLOOKUP(A3101,[1]CustomerAddress!$A$1:$F$3997,5)</f>
        <v>Australia</v>
      </c>
      <c r="S3101" s="22">
        <f>VLOOKUP(A3101,[1]CustomerAddress!$A$1:$F$3997,6)</f>
        <v>11</v>
      </c>
      <c r="T3101" s="22" t="str">
        <f>VLOOKUP(A3101,Labels!$A$5:$I$3497,9)</f>
        <v>Late Bloomer</v>
      </c>
    </row>
    <row r="3102" spans="1:20" s="22" customFormat="1" ht="15.75" customHeight="1" x14ac:dyDescent="0.25">
      <c r="A3102" s="23">
        <v>3101</v>
      </c>
      <c r="B3102" s="24" t="s">
        <v>5712</v>
      </c>
      <c r="C3102" s="24" t="s">
        <v>5713</v>
      </c>
      <c r="D3102" s="24" t="s">
        <v>48</v>
      </c>
      <c r="E3102" s="23">
        <v>68</v>
      </c>
      <c r="F3102" s="25">
        <v>32016</v>
      </c>
      <c r="G3102" s="23">
        <f t="shared" ca="1" si="229"/>
        <v>33.632364963533732</v>
      </c>
      <c r="H3102" s="23" t="str">
        <f t="shared" ca="1" si="230"/>
        <v>31-40</v>
      </c>
      <c r="I3102" s="24" t="s">
        <v>105</v>
      </c>
      <c r="J3102" s="24" t="s">
        <v>84</v>
      </c>
      <c r="K3102" s="24" t="s">
        <v>66</v>
      </c>
      <c r="L3102" s="24" t="s">
        <v>44</v>
      </c>
      <c r="M3102" s="24" t="s">
        <v>57</v>
      </c>
      <c r="N3102" s="23">
        <v>12</v>
      </c>
      <c r="O3102" s="22" t="str">
        <f>VLOOKUP(A3102,[1]CustomerAddress!$A$1:$F$3997,2)</f>
        <v>6 Kings Avenue</v>
      </c>
      <c r="P3102" s="22">
        <f>VLOOKUP(A3102,[1]CustomerAddress!$A$1:$F$3997,3)</f>
        <v>2135</v>
      </c>
      <c r="Q3102" s="22" t="str">
        <f>VLOOKUP(A3102,[1]CustomerAddress!$A$1:$F$3997,4)</f>
        <v>NSW</v>
      </c>
      <c r="R3102" s="22" t="str">
        <f>VLOOKUP(A3102,[1]CustomerAddress!$A$1:$F$3997,5)</f>
        <v>Australia</v>
      </c>
      <c r="S3102" s="22">
        <f>VLOOKUP(A3102,[1]CustomerAddress!$A$1:$F$3997,6)</f>
        <v>12</v>
      </c>
      <c r="T3102" s="22" t="str">
        <f>VLOOKUP(A3102,Labels!$A$5:$I$3497,9)</f>
        <v>Almost Lost Customer</v>
      </c>
    </row>
    <row r="3103" spans="1:20" s="22" customFormat="1" ht="15.75" customHeight="1" x14ac:dyDescent="0.25">
      <c r="A3103" s="23">
        <v>3102</v>
      </c>
      <c r="B3103" s="24" t="s">
        <v>5714</v>
      </c>
      <c r="C3103" s="24" t="s">
        <v>5715</v>
      </c>
      <c r="D3103" s="24" t="s">
        <v>48</v>
      </c>
      <c r="E3103" s="23">
        <v>37</v>
      </c>
      <c r="F3103" s="25">
        <v>33028</v>
      </c>
      <c r="G3103" s="23">
        <f t="shared" ca="1" si="229"/>
        <v>30.859762223807707</v>
      </c>
      <c r="H3103" s="23" t="str">
        <f t="shared" ca="1" si="230"/>
        <v>31-40</v>
      </c>
      <c r="I3103" s="24" t="s">
        <v>483</v>
      </c>
      <c r="J3103" s="24" t="s">
        <v>54</v>
      </c>
      <c r="K3103" s="24" t="s">
        <v>62</v>
      </c>
      <c r="L3103" s="24" t="s">
        <v>44</v>
      </c>
      <c r="M3103" s="24" t="s">
        <v>57</v>
      </c>
      <c r="N3103" s="23">
        <v>2</v>
      </c>
      <c r="O3103" s="22" t="str">
        <f>VLOOKUP(A3103,[1]CustomerAddress!$A$1:$F$3997,2)</f>
        <v>9 John Wall Parkway</v>
      </c>
      <c r="P3103" s="22">
        <f>VLOOKUP(A3103,[1]CustomerAddress!$A$1:$F$3997,3)</f>
        <v>2323</v>
      </c>
      <c r="Q3103" s="22" t="str">
        <f>VLOOKUP(A3103,[1]CustomerAddress!$A$1:$F$3997,4)</f>
        <v>NSW</v>
      </c>
      <c r="R3103" s="22" t="str">
        <f>VLOOKUP(A3103,[1]CustomerAddress!$A$1:$F$3997,5)</f>
        <v>Australia</v>
      </c>
      <c r="S3103" s="22">
        <f>VLOOKUP(A3103,[1]CustomerAddress!$A$1:$F$3997,6)</f>
        <v>6</v>
      </c>
      <c r="T3103" s="22" t="str">
        <f>VLOOKUP(A3103,Labels!$A$5:$I$3497,9)</f>
        <v>Evasive Customer</v>
      </c>
    </row>
    <row r="3104" spans="1:20" s="22" customFormat="1" ht="15.75" customHeight="1" x14ac:dyDescent="0.25">
      <c r="A3104" s="23">
        <v>3103</v>
      </c>
      <c r="B3104" s="24" t="s">
        <v>840</v>
      </c>
      <c r="C3104" s="24" t="s">
        <v>5716</v>
      </c>
      <c r="D3104" s="24" t="s">
        <v>40</v>
      </c>
      <c r="E3104" s="23">
        <v>5</v>
      </c>
      <c r="F3104" s="25">
        <v>19653</v>
      </c>
      <c r="G3104" s="23">
        <f t="shared" ca="1" si="229"/>
        <v>67.503597840246059</v>
      </c>
      <c r="H3104" s="23" t="str">
        <f t="shared" ca="1" si="230"/>
        <v>61-70</v>
      </c>
      <c r="I3104" s="24" t="s">
        <v>522</v>
      </c>
      <c r="J3104" s="24" t="s">
        <v>65</v>
      </c>
      <c r="K3104" s="24" t="s">
        <v>43</v>
      </c>
      <c r="L3104" s="24" t="s">
        <v>44</v>
      </c>
      <c r="M3104" s="24" t="s">
        <v>57</v>
      </c>
      <c r="N3104" s="23">
        <v>20</v>
      </c>
      <c r="O3104" s="22" t="str">
        <f>VLOOKUP(A3104,[1]CustomerAddress!$A$1:$F$3997,2)</f>
        <v>32304 Larry Road</v>
      </c>
      <c r="P3104" s="22">
        <f>VLOOKUP(A3104,[1]CustomerAddress!$A$1:$F$3997,3)</f>
        <v>4014</v>
      </c>
      <c r="Q3104" s="22" t="str">
        <f>VLOOKUP(A3104,[1]CustomerAddress!$A$1:$F$3997,4)</f>
        <v>QLD</v>
      </c>
      <c r="R3104" s="22" t="str">
        <f>VLOOKUP(A3104,[1]CustomerAddress!$A$1:$F$3997,5)</f>
        <v>Australia</v>
      </c>
      <c r="S3104" s="22">
        <f>VLOOKUP(A3104,[1]CustomerAddress!$A$1:$F$3997,6)</f>
        <v>7</v>
      </c>
      <c r="T3104" s="22" t="str">
        <f>VLOOKUP(A3104,Labels!$A$5:$I$3497,9)</f>
        <v>Losing Customer</v>
      </c>
    </row>
    <row r="3105" spans="1:20" s="22" customFormat="1" ht="15.75" customHeight="1" x14ac:dyDescent="0.25">
      <c r="A3105" s="23">
        <v>3104</v>
      </c>
      <c r="B3105" s="24" t="s">
        <v>5717</v>
      </c>
      <c r="C3105" s="24" t="s">
        <v>5718</v>
      </c>
      <c r="D3105" s="24" t="s">
        <v>40</v>
      </c>
      <c r="E3105" s="23">
        <v>19</v>
      </c>
      <c r="F3105" s="25">
        <v>34668</v>
      </c>
      <c r="G3105" s="23">
        <f t="shared" ca="1" si="229"/>
        <v>26.366611538876199</v>
      </c>
      <c r="H3105" s="23" t="str">
        <f t="shared" ca="1" si="230"/>
        <v>21-30</v>
      </c>
      <c r="I3105" s="24" t="s">
        <v>74</v>
      </c>
      <c r="J3105" s="24" t="s">
        <v>54</v>
      </c>
      <c r="K3105" s="24" t="s">
        <v>43</v>
      </c>
      <c r="L3105" s="24" t="s">
        <v>44</v>
      </c>
      <c r="M3105" s="24" t="s">
        <v>45</v>
      </c>
      <c r="N3105" s="23">
        <v>2</v>
      </c>
      <c r="O3105" s="22" t="str">
        <f>VLOOKUP(A3105,[1]CustomerAddress!$A$1:$F$3997,2)</f>
        <v>9 Dryden Crossing</v>
      </c>
      <c r="P3105" s="22">
        <f>VLOOKUP(A3105,[1]CustomerAddress!$A$1:$F$3997,3)</f>
        <v>4118</v>
      </c>
      <c r="Q3105" s="22" t="str">
        <f>VLOOKUP(A3105,[1]CustomerAddress!$A$1:$F$3997,4)</f>
        <v>QLD</v>
      </c>
      <c r="R3105" s="22" t="str">
        <f>VLOOKUP(A3105,[1]CustomerAddress!$A$1:$F$3997,5)</f>
        <v>Australia</v>
      </c>
      <c r="S3105" s="22">
        <f>VLOOKUP(A3105,[1]CustomerAddress!$A$1:$F$3997,6)</f>
        <v>3</v>
      </c>
      <c r="T3105" s="22" t="str">
        <f>VLOOKUP(A3105,Labels!$A$5:$I$3497,9)</f>
        <v>Losing Customer</v>
      </c>
    </row>
    <row r="3106" spans="1:20" s="22" customFormat="1" ht="15.75" customHeight="1" x14ac:dyDescent="0.25">
      <c r="A3106" s="23">
        <v>3105</v>
      </c>
      <c r="B3106" s="24" t="s">
        <v>3392</v>
      </c>
      <c r="C3106" s="24" t="s">
        <v>5719</v>
      </c>
      <c r="D3106" s="24" t="s">
        <v>48</v>
      </c>
      <c r="E3106" s="23">
        <v>88</v>
      </c>
      <c r="F3106" s="25">
        <v>24029</v>
      </c>
      <c r="G3106" s="23">
        <f t="shared" ca="1" si="229"/>
        <v>55.514556744355652</v>
      </c>
      <c r="H3106" s="23" t="str">
        <f t="shared" ca="1" si="230"/>
        <v>51-60</v>
      </c>
      <c r="I3106" s="24" t="s">
        <v>248</v>
      </c>
      <c r="J3106" s="24" t="s">
        <v>42</v>
      </c>
      <c r="K3106" s="24" t="s">
        <v>43</v>
      </c>
      <c r="L3106" s="24" t="s">
        <v>44</v>
      </c>
      <c r="M3106" s="24" t="s">
        <v>57</v>
      </c>
      <c r="N3106" s="23">
        <v>12</v>
      </c>
      <c r="O3106" s="22" t="str">
        <f>VLOOKUP(A3106,[1]CustomerAddress!$A$1:$F$3997,2)</f>
        <v>146 Dakota Pass</v>
      </c>
      <c r="P3106" s="22">
        <f>VLOOKUP(A3106,[1]CustomerAddress!$A$1:$F$3997,3)</f>
        <v>4017</v>
      </c>
      <c r="Q3106" s="22" t="str">
        <f>VLOOKUP(A3106,[1]CustomerAddress!$A$1:$F$3997,4)</f>
        <v>QLD</v>
      </c>
      <c r="R3106" s="22" t="str">
        <f>VLOOKUP(A3106,[1]CustomerAddress!$A$1:$F$3997,5)</f>
        <v>Australia</v>
      </c>
      <c r="S3106" s="22">
        <f>VLOOKUP(A3106,[1]CustomerAddress!$A$1:$F$3997,6)</f>
        <v>7</v>
      </c>
      <c r="T3106" s="22" t="str">
        <f>VLOOKUP(A3106,Labels!$A$5:$I$3497,9)</f>
        <v>Becoming Loyal</v>
      </c>
    </row>
    <row r="3107" spans="1:20" s="22" customFormat="1" ht="15.75" customHeight="1" x14ac:dyDescent="0.25">
      <c r="A3107" s="23">
        <v>3106</v>
      </c>
      <c r="B3107" s="24" t="s">
        <v>5720</v>
      </c>
      <c r="C3107" s="24" t="s">
        <v>5382</v>
      </c>
      <c r="D3107" s="24" t="s">
        <v>40</v>
      </c>
      <c r="E3107" s="23">
        <v>13</v>
      </c>
      <c r="F3107" s="25">
        <v>32662</v>
      </c>
      <c r="G3107" s="23">
        <f t="shared" ca="1" si="229"/>
        <v>31.862501949835103</v>
      </c>
      <c r="H3107" s="23" t="str">
        <f t="shared" ca="1" si="230"/>
        <v>31-40</v>
      </c>
      <c r="J3107" s="24" t="s">
        <v>50</v>
      </c>
      <c r="K3107" s="24" t="s">
        <v>43</v>
      </c>
      <c r="L3107" s="24" t="s">
        <v>44</v>
      </c>
      <c r="M3107" s="24" t="s">
        <v>45</v>
      </c>
      <c r="N3107" s="23">
        <v>21</v>
      </c>
      <c r="O3107" s="22" t="str">
        <f>VLOOKUP(A3107,[1]CustomerAddress!$A$1:$F$3997,2)</f>
        <v>11171 Rigney Court</v>
      </c>
      <c r="P3107" s="22">
        <f>VLOOKUP(A3107,[1]CustomerAddress!$A$1:$F$3997,3)</f>
        <v>2770</v>
      </c>
      <c r="Q3107" s="22" t="str">
        <f>VLOOKUP(A3107,[1]CustomerAddress!$A$1:$F$3997,4)</f>
        <v>NSW</v>
      </c>
      <c r="R3107" s="22" t="str">
        <f>VLOOKUP(A3107,[1]CustomerAddress!$A$1:$F$3997,5)</f>
        <v>Australia</v>
      </c>
      <c r="S3107" s="22">
        <f>VLOOKUP(A3107,[1]CustomerAddress!$A$1:$F$3997,6)</f>
        <v>6</v>
      </c>
      <c r="T3107" s="22" t="str">
        <f>VLOOKUP(A3107,Labels!$A$5:$I$3497,9)</f>
        <v>Evasive Customer</v>
      </c>
    </row>
    <row r="3108" spans="1:20" s="22" customFormat="1" ht="15.75" customHeight="1" x14ac:dyDescent="0.25">
      <c r="A3108" s="23">
        <v>3107</v>
      </c>
      <c r="B3108" s="24" t="s">
        <v>5721</v>
      </c>
      <c r="C3108" s="24" t="s">
        <v>5722</v>
      </c>
      <c r="D3108" s="24" t="s">
        <v>40</v>
      </c>
      <c r="E3108" s="23">
        <v>98</v>
      </c>
      <c r="F3108" s="25">
        <v>22143</v>
      </c>
      <c r="G3108" s="23">
        <f t="shared" ca="1" si="229"/>
        <v>60.681680032026883</v>
      </c>
      <c r="H3108" s="23" t="str">
        <f t="shared" ca="1" si="230"/>
        <v>61-70</v>
      </c>
      <c r="I3108" s="24" t="s">
        <v>141</v>
      </c>
      <c r="J3108" s="24" t="s">
        <v>61</v>
      </c>
      <c r="K3108" s="24" t="s">
        <v>66</v>
      </c>
      <c r="L3108" s="24" t="s">
        <v>44</v>
      </c>
      <c r="M3108" s="24" t="s">
        <v>57</v>
      </c>
      <c r="N3108" s="23">
        <v>9</v>
      </c>
      <c r="O3108" s="22" t="str">
        <f>VLOOKUP(A3108,[1]CustomerAddress!$A$1:$F$3997,2)</f>
        <v>2 Vidon Center</v>
      </c>
      <c r="P3108" s="22">
        <f>VLOOKUP(A3108,[1]CustomerAddress!$A$1:$F$3997,3)</f>
        <v>4818</v>
      </c>
      <c r="Q3108" s="22" t="str">
        <f>VLOOKUP(A3108,[1]CustomerAddress!$A$1:$F$3997,4)</f>
        <v>QLD</v>
      </c>
      <c r="R3108" s="22" t="str">
        <f>VLOOKUP(A3108,[1]CustomerAddress!$A$1:$F$3997,5)</f>
        <v>Australia</v>
      </c>
      <c r="S3108" s="22">
        <f>VLOOKUP(A3108,[1]CustomerAddress!$A$1:$F$3997,6)</f>
        <v>3</v>
      </c>
      <c r="T3108" s="22" t="str">
        <f>VLOOKUP(A3108,Labels!$A$5:$I$3497,9)</f>
        <v>Evasive Customer</v>
      </c>
    </row>
    <row r="3109" spans="1:20" s="22" customFormat="1" ht="15.75" customHeight="1" x14ac:dyDescent="0.25">
      <c r="A3109" s="23">
        <v>3108</v>
      </c>
      <c r="B3109" s="24" t="s">
        <v>5723</v>
      </c>
      <c r="C3109" s="24" t="s">
        <v>2959</v>
      </c>
      <c r="D3109" s="24" t="s">
        <v>48</v>
      </c>
      <c r="E3109" s="23">
        <v>94</v>
      </c>
      <c r="F3109" s="25">
        <v>24746</v>
      </c>
      <c r="G3109" s="23">
        <f t="shared" ca="1" si="229"/>
        <v>53.550173182711816</v>
      </c>
      <c r="H3109" s="23" t="str">
        <f t="shared" ca="1" si="230"/>
        <v>51-60</v>
      </c>
      <c r="I3109" s="24" t="s">
        <v>121</v>
      </c>
      <c r="J3109" s="24" t="s">
        <v>164</v>
      </c>
      <c r="K3109" s="24" t="s">
        <v>43</v>
      </c>
      <c r="L3109" s="24" t="s">
        <v>44</v>
      </c>
      <c r="M3109" s="24" t="s">
        <v>57</v>
      </c>
      <c r="N3109" s="23">
        <v>10</v>
      </c>
      <c r="O3109" s="22" t="str">
        <f>VLOOKUP(A3109,[1]CustomerAddress!$A$1:$F$3997,2)</f>
        <v>1742 Scott Center</v>
      </c>
      <c r="P3109" s="22">
        <f>VLOOKUP(A3109,[1]CustomerAddress!$A$1:$F$3997,3)</f>
        <v>4670</v>
      </c>
      <c r="Q3109" s="22" t="str">
        <f>VLOOKUP(A3109,[1]CustomerAddress!$A$1:$F$3997,4)</f>
        <v>QLD</v>
      </c>
      <c r="R3109" s="22" t="str">
        <f>VLOOKUP(A3109,[1]CustomerAddress!$A$1:$F$3997,5)</f>
        <v>Australia</v>
      </c>
      <c r="S3109" s="22">
        <f>VLOOKUP(A3109,[1]CustomerAddress!$A$1:$F$3997,6)</f>
        <v>2</v>
      </c>
      <c r="T3109" s="22" t="str">
        <f>VLOOKUP(A3109,Labels!$A$5:$I$3497,9)</f>
        <v>Losing Customer</v>
      </c>
    </row>
    <row r="3110" spans="1:20" s="22" customFormat="1" ht="15.75" customHeight="1" x14ac:dyDescent="0.25">
      <c r="A3110" s="23">
        <v>3109</v>
      </c>
      <c r="B3110" s="24" t="s">
        <v>584</v>
      </c>
      <c r="C3110" s="24" t="s">
        <v>5724</v>
      </c>
      <c r="D3110" s="24" t="s">
        <v>40</v>
      </c>
      <c r="E3110" s="23">
        <v>75</v>
      </c>
      <c r="F3110" s="25">
        <v>21359</v>
      </c>
      <c r="G3110" s="23">
        <f t="shared" ca="1" si="229"/>
        <v>62.829625237506335</v>
      </c>
      <c r="H3110" s="23" t="str">
        <f t="shared" ca="1" si="230"/>
        <v>61-70</v>
      </c>
      <c r="I3110" s="24" t="s">
        <v>327</v>
      </c>
      <c r="J3110" s="24" t="s">
        <v>42</v>
      </c>
      <c r="K3110" s="24" t="s">
        <v>43</v>
      </c>
      <c r="L3110" s="24" t="s">
        <v>44</v>
      </c>
      <c r="M3110" s="24" t="s">
        <v>45</v>
      </c>
      <c r="N3110" s="23">
        <v>10</v>
      </c>
      <c r="O3110" s="22" t="str">
        <f>VLOOKUP(A3110,[1]CustomerAddress!$A$1:$F$3997,2)</f>
        <v>451 Luster Hill</v>
      </c>
      <c r="P3110" s="22">
        <f>VLOOKUP(A3110,[1]CustomerAddress!$A$1:$F$3997,3)</f>
        <v>2170</v>
      </c>
      <c r="Q3110" s="22" t="str">
        <f>VLOOKUP(A3110,[1]CustomerAddress!$A$1:$F$3997,4)</f>
        <v>NSW</v>
      </c>
      <c r="R3110" s="22" t="str">
        <f>VLOOKUP(A3110,[1]CustomerAddress!$A$1:$F$3997,5)</f>
        <v>Australia</v>
      </c>
      <c r="S3110" s="22">
        <f>VLOOKUP(A3110,[1]CustomerAddress!$A$1:$F$3997,6)</f>
        <v>9</v>
      </c>
      <c r="T3110" s="22" t="str">
        <f>VLOOKUP(A3110,Labels!$A$5:$I$3497,9)</f>
        <v>Evasive Customer</v>
      </c>
    </row>
    <row r="3111" spans="1:20" s="22" customFormat="1" ht="15.75" customHeight="1" x14ac:dyDescent="0.25">
      <c r="A3111" s="23">
        <v>3110</v>
      </c>
      <c r="B3111" s="24" t="s">
        <v>5174</v>
      </c>
      <c r="C3111" s="24" t="s">
        <v>5725</v>
      </c>
      <c r="D3111" s="24" t="s">
        <v>48</v>
      </c>
      <c r="E3111" s="23">
        <v>14</v>
      </c>
      <c r="F3111" s="25">
        <v>34376</v>
      </c>
      <c r="G3111" s="23">
        <f t="shared" ca="1" si="229"/>
        <v>27.166611538876197</v>
      </c>
      <c r="H3111" s="23" t="str">
        <f t="shared" ca="1" si="230"/>
        <v>21-30</v>
      </c>
      <c r="I3111" s="24" t="s">
        <v>308</v>
      </c>
      <c r="J3111" s="24" t="s">
        <v>56</v>
      </c>
      <c r="K3111" s="24" t="s">
        <v>62</v>
      </c>
      <c r="L3111" s="24" t="s">
        <v>44</v>
      </c>
      <c r="M3111" s="24" t="s">
        <v>45</v>
      </c>
      <c r="N3111" s="23">
        <v>8</v>
      </c>
      <c r="O3111" s="22" t="str">
        <f>VLOOKUP(A3111,[1]CustomerAddress!$A$1:$F$3997,2)</f>
        <v>03287 Hallows Center</v>
      </c>
      <c r="P3111" s="22">
        <f>VLOOKUP(A3111,[1]CustomerAddress!$A$1:$F$3997,3)</f>
        <v>4305</v>
      </c>
      <c r="Q3111" s="22" t="str">
        <f>VLOOKUP(A3111,[1]CustomerAddress!$A$1:$F$3997,4)</f>
        <v>QLD</v>
      </c>
      <c r="R3111" s="22" t="str">
        <f>VLOOKUP(A3111,[1]CustomerAddress!$A$1:$F$3997,5)</f>
        <v>Australia</v>
      </c>
      <c r="S3111" s="22">
        <f>VLOOKUP(A3111,[1]CustomerAddress!$A$1:$F$3997,6)</f>
        <v>3</v>
      </c>
      <c r="T3111" s="22" t="str">
        <f>VLOOKUP(A3111,Labels!$A$5:$I$3497,9)</f>
        <v>Recent Customer</v>
      </c>
    </row>
    <row r="3112" spans="1:20" s="22" customFormat="1" ht="15.75" customHeight="1" x14ac:dyDescent="0.25">
      <c r="A3112" s="23">
        <v>3111</v>
      </c>
      <c r="B3112" s="24" t="s">
        <v>5726</v>
      </c>
      <c r="C3112" s="24" t="s">
        <v>5727</v>
      </c>
      <c r="D3112" s="24" t="s">
        <v>48</v>
      </c>
      <c r="E3112" s="23">
        <v>42</v>
      </c>
      <c r="F3112" s="25">
        <v>35500</v>
      </c>
      <c r="G3112" s="23">
        <f t="shared" ca="1" si="229"/>
        <v>24.087159484081678</v>
      </c>
      <c r="H3112" s="23" t="str">
        <f t="shared" ca="1" si="230"/>
        <v>21-30</v>
      </c>
      <c r="I3112" s="24" t="s">
        <v>362</v>
      </c>
      <c r="J3112" s="24" t="s">
        <v>50</v>
      </c>
      <c r="K3112" s="24" t="s">
        <v>43</v>
      </c>
      <c r="L3112" s="24" t="s">
        <v>44</v>
      </c>
      <c r="M3112" s="24" t="s">
        <v>45</v>
      </c>
      <c r="N3112" s="23">
        <v>4</v>
      </c>
      <c r="O3112" s="22" t="str">
        <f>VLOOKUP(A3112,[1]CustomerAddress!$A$1:$F$3997,2)</f>
        <v>7208 Old Gate Avenue</v>
      </c>
      <c r="P3112" s="22">
        <f>VLOOKUP(A3112,[1]CustomerAddress!$A$1:$F$3997,3)</f>
        <v>2112</v>
      </c>
      <c r="Q3112" s="22" t="str">
        <f>VLOOKUP(A3112,[1]CustomerAddress!$A$1:$F$3997,4)</f>
        <v>NSW</v>
      </c>
      <c r="R3112" s="22" t="str">
        <f>VLOOKUP(A3112,[1]CustomerAddress!$A$1:$F$3997,5)</f>
        <v>Australia</v>
      </c>
      <c r="S3112" s="22">
        <f>VLOOKUP(A3112,[1]CustomerAddress!$A$1:$F$3997,6)</f>
        <v>11</v>
      </c>
      <c r="T3112" s="22" t="str">
        <f>VLOOKUP(A3112,Labels!$A$5:$I$3497,9)</f>
        <v>High Risk Customer</v>
      </c>
    </row>
    <row r="3113" spans="1:20" s="22" customFormat="1" ht="15.75" customHeight="1" x14ac:dyDescent="0.25">
      <c r="A3113" s="23">
        <v>3112</v>
      </c>
      <c r="B3113" s="24" t="s">
        <v>5728</v>
      </c>
      <c r="C3113" s="24" t="s">
        <v>5729</v>
      </c>
      <c r="D3113" s="24" t="s">
        <v>48</v>
      </c>
      <c r="E3113" s="23">
        <v>41</v>
      </c>
      <c r="F3113" s="25">
        <v>37003</v>
      </c>
      <c r="G3113" s="23">
        <f t="shared" ca="1" si="229"/>
        <v>19.969351264903594</v>
      </c>
      <c r="H3113" s="23" t="str">
        <f t="shared" ca="1" si="230"/>
        <v>11-20</v>
      </c>
      <c r="I3113" s="24" t="s">
        <v>274</v>
      </c>
      <c r="J3113" s="24" t="s">
        <v>65</v>
      </c>
      <c r="K3113" s="24" t="s">
        <v>66</v>
      </c>
      <c r="L3113" s="24" t="s">
        <v>44</v>
      </c>
      <c r="M3113" s="24" t="s">
        <v>45</v>
      </c>
      <c r="N3113" s="23">
        <v>1</v>
      </c>
      <c r="O3113" s="22" t="str">
        <f>VLOOKUP(A3113,[1]CustomerAddress!$A$1:$F$3997,2)</f>
        <v>944 Becker Road</v>
      </c>
      <c r="P3113" s="22">
        <f>VLOOKUP(A3113,[1]CustomerAddress!$A$1:$F$3997,3)</f>
        <v>3162</v>
      </c>
      <c r="Q3113" s="22" t="str">
        <f>VLOOKUP(A3113,[1]CustomerAddress!$A$1:$F$3997,4)</f>
        <v>VIC</v>
      </c>
      <c r="R3113" s="22" t="str">
        <f>VLOOKUP(A3113,[1]CustomerAddress!$A$1:$F$3997,5)</f>
        <v>Australia</v>
      </c>
      <c r="S3113" s="22">
        <f>VLOOKUP(A3113,[1]CustomerAddress!$A$1:$F$3997,6)</f>
        <v>11</v>
      </c>
      <c r="T3113" s="22" t="str">
        <f>VLOOKUP(A3113,Labels!$A$5:$I$3497,9)</f>
        <v>Very Loyal</v>
      </c>
    </row>
    <row r="3114" spans="1:20" s="22" customFormat="1" ht="15.75" customHeight="1" x14ac:dyDescent="0.25">
      <c r="A3114" s="23">
        <v>3113</v>
      </c>
      <c r="B3114" s="24" t="s">
        <v>5730</v>
      </c>
      <c r="C3114" s="24" t="s">
        <v>5731</v>
      </c>
      <c r="D3114" s="24" t="s">
        <v>40</v>
      </c>
      <c r="E3114" s="23">
        <v>52</v>
      </c>
      <c r="F3114" s="25">
        <v>25543</v>
      </c>
      <c r="G3114" s="23">
        <f t="shared" ca="1" si="229"/>
        <v>51.366611538876199</v>
      </c>
      <c r="H3114" s="23" t="str">
        <f t="shared" ca="1" si="230"/>
        <v>51-60</v>
      </c>
      <c r="I3114" s="24" t="s">
        <v>248</v>
      </c>
      <c r="J3114" s="24" t="s">
        <v>54</v>
      </c>
      <c r="K3114" s="24" t="s">
        <v>43</v>
      </c>
      <c r="L3114" s="24" t="s">
        <v>44</v>
      </c>
      <c r="M3114" s="24" t="s">
        <v>45</v>
      </c>
      <c r="N3114" s="23">
        <v>18</v>
      </c>
      <c r="O3114" s="22" t="str">
        <f>VLOOKUP(A3114,[1]CustomerAddress!$A$1:$F$3997,2)</f>
        <v>904 Doe Crossing Terrace</v>
      </c>
      <c r="P3114" s="22">
        <f>VLOOKUP(A3114,[1]CustomerAddress!$A$1:$F$3997,3)</f>
        <v>2194</v>
      </c>
      <c r="Q3114" s="22" t="str">
        <f>VLOOKUP(A3114,[1]CustomerAddress!$A$1:$F$3997,4)</f>
        <v>NSW</v>
      </c>
      <c r="R3114" s="22" t="str">
        <f>VLOOKUP(A3114,[1]CustomerAddress!$A$1:$F$3997,5)</f>
        <v>Australia</v>
      </c>
      <c r="S3114" s="22">
        <f>VLOOKUP(A3114,[1]CustomerAddress!$A$1:$F$3997,6)</f>
        <v>7</v>
      </c>
      <c r="T3114" s="22" t="str">
        <f>VLOOKUP(A3114,Labels!$A$5:$I$3497,9)</f>
        <v>Almost Lost Customer</v>
      </c>
    </row>
    <row r="3115" spans="1:20" s="22" customFormat="1" ht="15.75" customHeight="1" x14ac:dyDescent="0.25">
      <c r="A3115" s="23">
        <v>3114</v>
      </c>
      <c r="B3115" s="24" t="s">
        <v>5732</v>
      </c>
      <c r="C3115" s="24" t="s">
        <v>5733</v>
      </c>
      <c r="D3115" s="24" t="s">
        <v>48</v>
      </c>
      <c r="E3115" s="23">
        <v>48</v>
      </c>
      <c r="F3115" s="25">
        <v>27277</v>
      </c>
      <c r="G3115" s="23">
        <f t="shared" ca="1" si="229"/>
        <v>46.615926607369346</v>
      </c>
      <c r="H3115" s="23" t="str">
        <f t="shared" ca="1" si="230"/>
        <v>41-50</v>
      </c>
      <c r="I3115" s="24" t="s">
        <v>248</v>
      </c>
      <c r="J3115" s="24" t="s">
        <v>56</v>
      </c>
      <c r="K3115" s="24" t="s">
        <v>43</v>
      </c>
      <c r="L3115" s="24" t="s">
        <v>44</v>
      </c>
      <c r="M3115" s="24" t="s">
        <v>45</v>
      </c>
      <c r="N3115" s="23">
        <v>18</v>
      </c>
      <c r="O3115" s="22" t="str">
        <f>VLOOKUP(A3115,[1]CustomerAddress!$A$1:$F$3997,2)</f>
        <v>7285 Waxwing Pass</v>
      </c>
      <c r="P3115" s="22">
        <f>VLOOKUP(A3115,[1]CustomerAddress!$A$1:$F$3997,3)</f>
        <v>2620</v>
      </c>
      <c r="Q3115" s="22" t="str">
        <f>VLOOKUP(A3115,[1]CustomerAddress!$A$1:$F$3997,4)</f>
        <v>NSW</v>
      </c>
      <c r="R3115" s="22" t="str">
        <f>VLOOKUP(A3115,[1]CustomerAddress!$A$1:$F$3997,5)</f>
        <v>Australia</v>
      </c>
      <c r="S3115" s="22">
        <f>VLOOKUP(A3115,[1]CustomerAddress!$A$1:$F$3997,6)</f>
        <v>5</v>
      </c>
      <c r="T3115" s="22" t="str">
        <f>VLOOKUP(A3115,Labels!$A$5:$I$3497,9)</f>
        <v>Evasive Customer</v>
      </c>
    </row>
    <row r="3116" spans="1:20" s="22" customFormat="1" ht="15.75" customHeight="1" x14ac:dyDescent="0.25">
      <c r="A3116" s="23">
        <v>3115</v>
      </c>
      <c r="B3116" s="24" t="s">
        <v>5734</v>
      </c>
      <c r="C3116" s="24" t="s">
        <v>5735</v>
      </c>
      <c r="D3116" s="24" t="s">
        <v>48</v>
      </c>
      <c r="E3116" s="23">
        <v>40</v>
      </c>
      <c r="F3116" s="25">
        <v>29643</v>
      </c>
      <c r="G3116" s="23">
        <f t="shared" ca="1" si="229"/>
        <v>40.133734826547432</v>
      </c>
      <c r="H3116" s="23" t="str">
        <f t="shared" ca="1" si="230"/>
        <v>41-50</v>
      </c>
      <c r="I3116" s="24" t="s">
        <v>83</v>
      </c>
      <c r="J3116" s="24" t="s">
        <v>84</v>
      </c>
      <c r="K3116" s="24" t="s">
        <v>43</v>
      </c>
      <c r="L3116" s="24" t="s">
        <v>44</v>
      </c>
      <c r="M3116" s="24" t="s">
        <v>57</v>
      </c>
      <c r="N3116" s="23">
        <v>8</v>
      </c>
      <c r="O3116" s="22" t="str">
        <f>VLOOKUP(A3116,[1]CustomerAddress!$A$1:$F$3997,2)</f>
        <v>3538 Bunting Hill</v>
      </c>
      <c r="P3116" s="22">
        <f>VLOOKUP(A3116,[1]CustomerAddress!$A$1:$F$3997,3)</f>
        <v>3805</v>
      </c>
      <c r="Q3116" s="22" t="str">
        <f>VLOOKUP(A3116,[1]CustomerAddress!$A$1:$F$3997,4)</f>
        <v>VIC</v>
      </c>
      <c r="R3116" s="22" t="str">
        <f>VLOOKUP(A3116,[1]CustomerAddress!$A$1:$F$3997,5)</f>
        <v>Australia</v>
      </c>
      <c r="S3116" s="22">
        <f>VLOOKUP(A3116,[1]CustomerAddress!$A$1:$F$3997,6)</f>
        <v>7</v>
      </c>
      <c r="T3116" s="22" t="str">
        <f>VLOOKUP(A3116,Labels!$A$5:$I$3497,9)</f>
        <v>Evasive Customer</v>
      </c>
    </row>
    <row r="3117" spans="1:20" s="22" customFormat="1" ht="15.75" customHeight="1" x14ac:dyDescent="0.25">
      <c r="A3117" s="23">
        <v>3116</v>
      </c>
      <c r="B3117" s="24" t="s">
        <v>5736</v>
      </c>
      <c r="C3117" s="24" t="s">
        <v>5737</v>
      </c>
      <c r="D3117" s="24" t="s">
        <v>48</v>
      </c>
      <c r="E3117" s="23">
        <v>16</v>
      </c>
      <c r="F3117" s="25">
        <v>28670</v>
      </c>
      <c r="G3117" s="23">
        <f t="shared" ca="1" si="229"/>
        <v>42.799488251204963</v>
      </c>
      <c r="H3117" s="23" t="str">
        <f t="shared" ca="1" si="230"/>
        <v>41-50</v>
      </c>
      <c r="J3117" s="24" t="s">
        <v>42</v>
      </c>
      <c r="K3117" s="24" t="s">
        <v>43</v>
      </c>
      <c r="L3117" s="24" t="s">
        <v>44</v>
      </c>
      <c r="M3117" s="24" t="s">
        <v>57</v>
      </c>
      <c r="N3117" s="23">
        <v>7</v>
      </c>
      <c r="O3117" s="22" t="str">
        <f>VLOOKUP(A3117,[1]CustomerAddress!$A$1:$F$3997,2)</f>
        <v>979 VIC Junction</v>
      </c>
      <c r="P3117" s="22">
        <f>VLOOKUP(A3117,[1]CustomerAddress!$A$1:$F$3997,3)</f>
        <v>3156</v>
      </c>
      <c r="Q3117" s="22" t="str">
        <f>VLOOKUP(A3117,[1]CustomerAddress!$A$1:$F$3997,4)</f>
        <v>VIC</v>
      </c>
      <c r="R3117" s="22" t="str">
        <f>VLOOKUP(A3117,[1]CustomerAddress!$A$1:$F$3997,5)</f>
        <v>Australia</v>
      </c>
      <c r="S3117" s="22">
        <f>VLOOKUP(A3117,[1]CustomerAddress!$A$1:$F$3997,6)</f>
        <v>8</v>
      </c>
      <c r="T3117" s="22" t="str">
        <f>VLOOKUP(A3117,Labels!$A$5:$I$3497,9)</f>
        <v>Evasive Customer</v>
      </c>
    </row>
    <row r="3118" spans="1:20" s="22" customFormat="1" ht="15.75" customHeight="1" x14ac:dyDescent="0.25">
      <c r="A3118" s="23">
        <v>3117</v>
      </c>
      <c r="B3118" s="24" t="s">
        <v>5738</v>
      </c>
      <c r="C3118" s="24" t="s">
        <v>5739</v>
      </c>
      <c r="D3118" s="24" t="s">
        <v>40</v>
      </c>
      <c r="E3118" s="23">
        <v>68</v>
      </c>
      <c r="F3118" s="25">
        <v>34861</v>
      </c>
      <c r="G3118" s="23">
        <f t="shared" ca="1" si="229"/>
        <v>25.837844415588528</v>
      </c>
      <c r="H3118" s="23" t="str">
        <f t="shared" ca="1" si="230"/>
        <v>21-30</v>
      </c>
      <c r="I3118" s="24" t="s">
        <v>438</v>
      </c>
      <c r="J3118" s="24" t="s">
        <v>50</v>
      </c>
      <c r="K3118" s="24" t="s">
        <v>62</v>
      </c>
      <c r="L3118" s="24" t="s">
        <v>44</v>
      </c>
      <c r="M3118" s="24" t="s">
        <v>45</v>
      </c>
      <c r="N3118" s="23">
        <v>6</v>
      </c>
      <c r="O3118" s="22" t="str">
        <f>VLOOKUP(A3118,[1]CustomerAddress!$A$1:$F$3997,2)</f>
        <v>073 Fremont Alley</v>
      </c>
      <c r="P3118" s="22">
        <f>VLOOKUP(A3118,[1]CustomerAddress!$A$1:$F$3997,3)</f>
        <v>3805</v>
      </c>
      <c r="Q3118" s="22" t="str">
        <f>VLOOKUP(A3118,[1]CustomerAddress!$A$1:$F$3997,4)</f>
        <v>VIC</v>
      </c>
      <c r="R3118" s="22" t="str">
        <f>VLOOKUP(A3118,[1]CustomerAddress!$A$1:$F$3997,5)</f>
        <v>Australia</v>
      </c>
      <c r="S3118" s="22">
        <f>VLOOKUP(A3118,[1]CustomerAddress!$A$1:$F$3997,6)</f>
        <v>7</v>
      </c>
      <c r="T3118" s="22" t="str">
        <f>VLOOKUP(A3118,Labels!$A$5:$I$3497,9)</f>
        <v>Recent Customer</v>
      </c>
    </row>
    <row r="3119" spans="1:20" s="22" customFormat="1" ht="15.75" customHeight="1" x14ac:dyDescent="0.25">
      <c r="A3119" s="23">
        <v>3118</v>
      </c>
      <c r="B3119" s="24" t="s">
        <v>2814</v>
      </c>
      <c r="C3119" s="24" t="s">
        <v>5740</v>
      </c>
      <c r="D3119" s="24" t="s">
        <v>48</v>
      </c>
      <c r="E3119" s="23">
        <v>54</v>
      </c>
      <c r="F3119" s="25">
        <v>33991</v>
      </c>
      <c r="G3119" s="23">
        <f t="shared" ca="1" si="229"/>
        <v>28.221406059424144</v>
      </c>
      <c r="H3119" s="23" t="str">
        <f t="shared" ca="1" si="230"/>
        <v>21-30</v>
      </c>
      <c r="I3119" s="24" t="s">
        <v>282</v>
      </c>
      <c r="J3119" s="24" t="s">
        <v>42</v>
      </c>
      <c r="K3119" s="24" t="s">
        <v>66</v>
      </c>
      <c r="L3119" s="24" t="s">
        <v>44</v>
      </c>
      <c r="M3119" s="24" t="s">
        <v>57</v>
      </c>
      <c r="N3119" s="23">
        <v>9</v>
      </c>
      <c r="O3119" s="22" t="str">
        <f>VLOOKUP(A3119,[1]CustomerAddress!$A$1:$F$3997,2)</f>
        <v>81183 Maple Wood Plaza</v>
      </c>
      <c r="P3119" s="22">
        <f>VLOOKUP(A3119,[1]CustomerAddress!$A$1:$F$3997,3)</f>
        <v>4152</v>
      </c>
      <c r="Q3119" s="22" t="str">
        <f>VLOOKUP(A3119,[1]CustomerAddress!$A$1:$F$3997,4)</f>
        <v>QLD</v>
      </c>
      <c r="R3119" s="22" t="str">
        <f>VLOOKUP(A3119,[1]CustomerAddress!$A$1:$F$3997,5)</f>
        <v>Australia</v>
      </c>
      <c r="S3119" s="22">
        <f>VLOOKUP(A3119,[1]CustomerAddress!$A$1:$F$3997,6)</f>
        <v>8</v>
      </c>
      <c r="T3119" s="22" t="str">
        <f>VLOOKUP(A3119,Labels!$A$5:$I$3497,9)</f>
        <v>Platinum Customer</v>
      </c>
    </row>
    <row r="3120" spans="1:20" s="22" customFormat="1" ht="15.75" customHeight="1" x14ac:dyDescent="0.25">
      <c r="A3120" s="23">
        <v>3119</v>
      </c>
      <c r="B3120" s="24" t="s">
        <v>5741</v>
      </c>
      <c r="C3120" s="24" t="s">
        <v>5742</v>
      </c>
      <c r="D3120" s="24" t="s">
        <v>48</v>
      </c>
      <c r="E3120" s="23">
        <v>13</v>
      </c>
      <c r="F3120" s="25">
        <v>21926</v>
      </c>
      <c r="G3120" s="23">
        <f t="shared" ca="1" si="229"/>
        <v>61.276200579972091</v>
      </c>
      <c r="H3120" s="23" t="str">
        <f t="shared" ca="1" si="230"/>
        <v>61-70</v>
      </c>
      <c r="J3120" s="24" t="s">
        <v>61</v>
      </c>
      <c r="K3120" s="24" t="s">
        <v>66</v>
      </c>
      <c r="L3120" s="24" t="s">
        <v>44</v>
      </c>
      <c r="M3120" s="24" t="s">
        <v>57</v>
      </c>
      <c r="N3120" s="23">
        <v>19</v>
      </c>
      <c r="O3120" s="22" t="str">
        <f>VLOOKUP(A3120,[1]CustomerAddress!$A$1:$F$3997,2)</f>
        <v>6620 Elmside Drive</v>
      </c>
      <c r="P3120" s="22">
        <f>VLOOKUP(A3120,[1]CustomerAddress!$A$1:$F$3997,3)</f>
        <v>4118</v>
      </c>
      <c r="Q3120" s="22" t="str">
        <f>VLOOKUP(A3120,[1]CustomerAddress!$A$1:$F$3997,4)</f>
        <v>QLD</v>
      </c>
      <c r="R3120" s="22" t="str">
        <f>VLOOKUP(A3120,[1]CustomerAddress!$A$1:$F$3997,5)</f>
        <v>Australia</v>
      </c>
      <c r="S3120" s="22">
        <f>VLOOKUP(A3120,[1]CustomerAddress!$A$1:$F$3997,6)</f>
        <v>9</v>
      </c>
      <c r="T3120" s="22" t="str">
        <f>VLOOKUP(A3120,Labels!$A$5:$I$3497,9)</f>
        <v>Recent Customer</v>
      </c>
    </row>
    <row r="3121" spans="1:20" s="22" customFormat="1" ht="15.75" customHeight="1" x14ac:dyDescent="0.25">
      <c r="A3121" s="23">
        <v>3120</v>
      </c>
      <c r="B3121" s="24" t="s">
        <v>1056</v>
      </c>
      <c r="C3121" s="24" t="s">
        <v>5743</v>
      </c>
      <c r="D3121" s="24" t="s">
        <v>40</v>
      </c>
      <c r="E3121" s="23">
        <v>89</v>
      </c>
      <c r="F3121" s="25">
        <v>28890</v>
      </c>
      <c r="G3121" s="23">
        <f t="shared" ca="1" si="229"/>
        <v>42.196748525177568</v>
      </c>
      <c r="H3121" s="23" t="str">
        <f t="shared" ca="1" si="230"/>
        <v>41-50</v>
      </c>
      <c r="I3121" s="24" t="s">
        <v>599</v>
      </c>
      <c r="J3121" s="24" t="s">
        <v>42</v>
      </c>
      <c r="K3121" s="24" t="s">
        <v>43</v>
      </c>
      <c r="L3121" s="24" t="s">
        <v>44</v>
      </c>
      <c r="M3121" s="24" t="s">
        <v>45</v>
      </c>
      <c r="N3121" s="23">
        <v>10</v>
      </c>
      <c r="O3121" s="22" t="str">
        <f>VLOOKUP(A3121,[1]CustomerAddress!$A$1:$F$3997,2)</f>
        <v>4 Shopko Circle</v>
      </c>
      <c r="P3121" s="22">
        <f>VLOOKUP(A3121,[1]CustomerAddress!$A$1:$F$3997,3)</f>
        <v>2196</v>
      </c>
      <c r="Q3121" s="22" t="str">
        <f>VLOOKUP(A3121,[1]CustomerAddress!$A$1:$F$3997,4)</f>
        <v>NSW</v>
      </c>
      <c r="R3121" s="22" t="str">
        <f>VLOOKUP(A3121,[1]CustomerAddress!$A$1:$F$3997,5)</f>
        <v>Australia</v>
      </c>
      <c r="S3121" s="22">
        <f>VLOOKUP(A3121,[1]CustomerAddress!$A$1:$F$3997,6)</f>
        <v>5</v>
      </c>
      <c r="T3121" s="22" t="str">
        <f>VLOOKUP(A3121,Labels!$A$5:$I$3497,9)</f>
        <v>Potential Customer</v>
      </c>
    </row>
    <row r="3122" spans="1:20" s="22" customFormat="1" ht="15.75" customHeight="1" x14ac:dyDescent="0.25">
      <c r="A3122" s="23">
        <v>3121</v>
      </c>
      <c r="B3122" s="24" t="s">
        <v>4400</v>
      </c>
      <c r="C3122" s="24" t="s">
        <v>5744</v>
      </c>
      <c r="D3122" s="24" t="s">
        <v>48</v>
      </c>
      <c r="E3122" s="23">
        <v>82</v>
      </c>
      <c r="F3122" s="25">
        <v>21681</v>
      </c>
      <c r="G3122" s="23">
        <f t="shared" ca="1" si="229"/>
        <v>61.947433456684415</v>
      </c>
      <c r="H3122" s="23" t="str">
        <f t="shared" ca="1" si="230"/>
        <v>61-70</v>
      </c>
      <c r="I3122" s="24" t="s">
        <v>266</v>
      </c>
      <c r="J3122" s="24" t="s">
        <v>84</v>
      </c>
      <c r="K3122" s="24" t="s">
        <v>43</v>
      </c>
      <c r="L3122" s="24" t="s">
        <v>44</v>
      </c>
      <c r="M3122" s="24" t="s">
        <v>57</v>
      </c>
      <c r="N3122" s="23">
        <v>19</v>
      </c>
      <c r="O3122" s="22" t="str">
        <f>VLOOKUP(A3122,[1]CustomerAddress!$A$1:$F$3997,2)</f>
        <v>969 Sycamore Point</v>
      </c>
      <c r="P3122" s="22">
        <f>VLOOKUP(A3122,[1]CustomerAddress!$A$1:$F$3997,3)</f>
        <v>2304</v>
      </c>
      <c r="Q3122" s="22" t="str">
        <f>VLOOKUP(A3122,[1]CustomerAddress!$A$1:$F$3997,4)</f>
        <v>NSW</v>
      </c>
      <c r="R3122" s="22" t="str">
        <f>VLOOKUP(A3122,[1]CustomerAddress!$A$1:$F$3997,5)</f>
        <v>Australia</v>
      </c>
      <c r="S3122" s="22">
        <f>VLOOKUP(A3122,[1]CustomerAddress!$A$1:$F$3997,6)</f>
        <v>7</v>
      </c>
      <c r="T3122" s="22" t="str">
        <f>VLOOKUP(A3122,Labels!$A$5:$I$3497,9)</f>
        <v>High Risk Customer</v>
      </c>
    </row>
    <row r="3123" spans="1:20" s="22" customFormat="1" ht="15.75" customHeight="1" x14ac:dyDescent="0.25">
      <c r="A3123" s="23">
        <v>3122</v>
      </c>
      <c r="B3123" s="24" t="s">
        <v>5745</v>
      </c>
      <c r="C3123" s="24" t="s">
        <v>5746</v>
      </c>
      <c r="D3123" s="24" t="s">
        <v>40</v>
      </c>
      <c r="E3123" s="23">
        <v>17</v>
      </c>
      <c r="F3123" s="25">
        <v>29450</v>
      </c>
      <c r="G3123" s="23">
        <f t="shared" ca="1" si="229"/>
        <v>40.662501949835104</v>
      </c>
      <c r="H3123" s="23" t="str">
        <f t="shared" ca="1" si="230"/>
        <v>41-50</v>
      </c>
      <c r="J3123" s="24" t="s">
        <v>84</v>
      </c>
      <c r="K3123" s="24" t="s">
        <v>66</v>
      </c>
      <c r="L3123" s="24" t="s">
        <v>44</v>
      </c>
      <c r="M3123" s="24" t="s">
        <v>45</v>
      </c>
      <c r="N3123" s="23">
        <v>15</v>
      </c>
      <c r="O3123" s="22" t="str">
        <f>VLOOKUP(A3123,[1]CustomerAddress!$A$1:$F$3997,2)</f>
        <v>96073 Erie Place</v>
      </c>
      <c r="P3123" s="22">
        <f>VLOOKUP(A3123,[1]CustomerAddress!$A$1:$F$3997,3)</f>
        <v>2763</v>
      </c>
      <c r="Q3123" s="22" t="str">
        <f>VLOOKUP(A3123,[1]CustomerAddress!$A$1:$F$3997,4)</f>
        <v>NSW</v>
      </c>
      <c r="R3123" s="22" t="str">
        <f>VLOOKUP(A3123,[1]CustomerAddress!$A$1:$F$3997,5)</f>
        <v>Australia</v>
      </c>
      <c r="S3123" s="22">
        <f>VLOOKUP(A3123,[1]CustomerAddress!$A$1:$F$3997,6)</f>
        <v>9</v>
      </c>
      <c r="T3123" s="22" t="str">
        <f>VLOOKUP(A3123,Labels!$A$5:$I$3497,9)</f>
        <v>Evasive Customer</v>
      </c>
    </row>
    <row r="3124" spans="1:20" s="22" customFormat="1" ht="15.75" customHeight="1" x14ac:dyDescent="0.25">
      <c r="A3124" s="23">
        <v>3123</v>
      </c>
      <c r="B3124" s="24" t="s">
        <v>5747</v>
      </c>
      <c r="C3124" s="24" t="s">
        <v>5748</v>
      </c>
      <c r="D3124" s="24" t="s">
        <v>40</v>
      </c>
      <c r="E3124" s="23">
        <v>71</v>
      </c>
      <c r="F3124" s="25">
        <v>27989</v>
      </c>
      <c r="G3124" s="23">
        <f t="shared" ca="1" si="229"/>
        <v>44.665241675862497</v>
      </c>
      <c r="H3124" s="23" t="str">
        <f t="shared" ca="1" si="230"/>
        <v>41-50</v>
      </c>
      <c r="I3124" s="24" t="s">
        <v>683</v>
      </c>
      <c r="J3124" s="24" t="s">
        <v>42</v>
      </c>
      <c r="K3124" s="24" t="s">
        <v>66</v>
      </c>
      <c r="L3124" s="24" t="s">
        <v>44</v>
      </c>
      <c r="M3124" s="24" t="s">
        <v>57</v>
      </c>
      <c r="N3124" s="23">
        <v>20</v>
      </c>
      <c r="O3124" s="22" t="str">
        <f>VLOOKUP(A3124,[1]CustomerAddress!$A$1:$F$3997,2)</f>
        <v>6915 Nobel Crossing</v>
      </c>
      <c r="P3124" s="22">
        <f>VLOOKUP(A3124,[1]CustomerAddress!$A$1:$F$3997,3)</f>
        <v>2195</v>
      </c>
      <c r="Q3124" s="22" t="str">
        <f>VLOOKUP(A3124,[1]CustomerAddress!$A$1:$F$3997,4)</f>
        <v>NSW</v>
      </c>
      <c r="R3124" s="22" t="str">
        <f>VLOOKUP(A3124,[1]CustomerAddress!$A$1:$F$3997,5)</f>
        <v>Australia</v>
      </c>
      <c r="S3124" s="22">
        <f>VLOOKUP(A3124,[1]CustomerAddress!$A$1:$F$3997,6)</f>
        <v>6</v>
      </c>
      <c r="T3124" s="22" t="str">
        <f>VLOOKUP(A3124,Labels!$A$5:$I$3497,9)</f>
        <v>Recent Customer</v>
      </c>
    </row>
    <row r="3125" spans="1:20" s="22" customFormat="1" ht="15.75" customHeight="1" x14ac:dyDescent="0.25">
      <c r="A3125" s="23">
        <v>3124</v>
      </c>
      <c r="B3125" s="24" t="s">
        <v>5749</v>
      </c>
      <c r="C3125" s="24" t="s">
        <v>5750</v>
      </c>
      <c r="D3125" s="24" t="s">
        <v>40</v>
      </c>
      <c r="E3125" s="23">
        <v>73</v>
      </c>
      <c r="F3125" s="25">
        <v>29620</v>
      </c>
      <c r="G3125" s="23">
        <f t="shared" ca="1" si="229"/>
        <v>40.196748525177568</v>
      </c>
      <c r="H3125" s="23" t="str">
        <f t="shared" ca="1" si="230"/>
        <v>41-50</v>
      </c>
      <c r="I3125" s="24" t="s">
        <v>90</v>
      </c>
      <c r="J3125" s="24" t="s">
        <v>65</v>
      </c>
      <c r="K3125" s="24" t="s">
        <v>66</v>
      </c>
      <c r="L3125" s="24" t="s">
        <v>44</v>
      </c>
      <c r="M3125" s="24" t="s">
        <v>45</v>
      </c>
      <c r="N3125" s="23">
        <v>9</v>
      </c>
      <c r="O3125" s="22" t="str">
        <f>VLOOKUP(A3125,[1]CustomerAddress!$A$1:$F$3997,2)</f>
        <v>32 Elmside Point</v>
      </c>
      <c r="P3125" s="22">
        <f>VLOOKUP(A3125,[1]CustomerAddress!$A$1:$F$3997,3)</f>
        <v>2560</v>
      </c>
      <c r="Q3125" s="22" t="str">
        <f>VLOOKUP(A3125,[1]CustomerAddress!$A$1:$F$3997,4)</f>
        <v>NSW</v>
      </c>
      <c r="R3125" s="22" t="str">
        <f>VLOOKUP(A3125,[1]CustomerAddress!$A$1:$F$3997,5)</f>
        <v>Australia</v>
      </c>
      <c r="S3125" s="22">
        <f>VLOOKUP(A3125,[1]CustomerAddress!$A$1:$F$3997,6)</f>
        <v>6</v>
      </c>
      <c r="T3125" s="22" t="str">
        <f>VLOOKUP(A3125,Labels!$A$5:$I$3497,9)</f>
        <v>Late Bloomer</v>
      </c>
    </row>
    <row r="3126" spans="1:20" s="22" customFormat="1" ht="15.75" customHeight="1" x14ac:dyDescent="0.25">
      <c r="A3126" s="23">
        <v>3125</v>
      </c>
      <c r="B3126" s="24" t="s">
        <v>2060</v>
      </c>
      <c r="C3126" s="24" t="s">
        <v>5751</v>
      </c>
      <c r="D3126" s="24" t="s">
        <v>40</v>
      </c>
      <c r="E3126" s="23">
        <v>2</v>
      </c>
      <c r="F3126" s="25">
        <v>28723</v>
      </c>
      <c r="G3126" s="23">
        <f t="shared" ca="1" si="229"/>
        <v>42.654282771752911</v>
      </c>
      <c r="H3126" s="23" t="str">
        <f t="shared" ca="1" si="230"/>
        <v>41-50</v>
      </c>
      <c r="I3126" s="24" t="s">
        <v>157</v>
      </c>
      <c r="J3126" s="24" t="s">
        <v>42</v>
      </c>
      <c r="K3126" s="24" t="s">
        <v>66</v>
      </c>
      <c r="L3126" s="24" t="s">
        <v>44</v>
      </c>
      <c r="M3126" s="24" t="s">
        <v>45</v>
      </c>
      <c r="N3126" s="23">
        <v>5</v>
      </c>
      <c r="O3126" s="22" t="str">
        <f>VLOOKUP(A3126,[1]CustomerAddress!$A$1:$F$3997,2)</f>
        <v>54294 Hovde Court</v>
      </c>
      <c r="P3126" s="22">
        <f>VLOOKUP(A3126,[1]CustomerAddress!$A$1:$F$3997,3)</f>
        <v>2500</v>
      </c>
      <c r="Q3126" s="22" t="str">
        <f>VLOOKUP(A3126,[1]CustomerAddress!$A$1:$F$3997,4)</f>
        <v>NSW</v>
      </c>
      <c r="R3126" s="22" t="str">
        <f>VLOOKUP(A3126,[1]CustomerAddress!$A$1:$F$3997,5)</f>
        <v>Australia</v>
      </c>
      <c r="S3126" s="22">
        <f>VLOOKUP(A3126,[1]CustomerAddress!$A$1:$F$3997,6)</f>
        <v>8</v>
      </c>
      <c r="T3126" s="22" t="str">
        <f>VLOOKUP(A3126,Labels!$A$5:$I$3497,9)</f>
        <v>Recent Customer</v>
      </c>
    </row>
    <row r="3127" spans="1:20" s="22" customFormat="1" ht="15.75" customHeight="1" x14ac:dyDescent="0.25">
      <c r="A3127" s="23">
        <v>3126</v>
      </c>
      <c r="B3127" s="24" t="s">
        <v>5752</v>
      </c>
      <c r="C3127" s="24" t="s">
        <v>5753</v>
      </c>
      <c r="D3127" s="24" t="s">
        <v>48</v>
      </c>
      <c r="E3127" s="23">
        <v>7</v>
      </c>
      <c r="F3127" s="25">
        <v>31701</v>
      </c>
      <c r="G3127" s="23">
        <f t="shared" ca="1" si="229"/>
        <v>34.495378662163873</v>
      </c>
      <c r="H3127" s="23" t="str">
        <f t="shared" ca="1" si="230"/>
        <v>31-40</v>
      </c>
      <c r="I3127" s="24" t="s">
        <v>842</v>
      </c>
      <c r="J3127" s="24" t="s">
        <v>50</v>
      </c>
      <c r="K3127" s="24" t="s">
        <v>66</v>
      </c>
      <c r="L3127" s="24" t="s">
        <v>44</v>
      </c>
      <c r="M3127" s="24" t="s">
        <v>57</v>
      </c>
      <c r="N3127" s="23">
        <v>12</v>
      </c>
      <c r="O3127" s="22" t="str">
        <f>VLOOKUP(A3127,[1]CustomerAddress!$A$1:$F$3997,2)</f>
        <v>98 Grover Street</v>
      </c>
      <c r="P3127" s="22">
        <f>VLOOKUP(A3127,[1]CustomerAddress!$A$1:$F$3997,3)</f>
        <v>3048</v>
      </c>
      <c r="Q3127" s="22" t="str">
        <f>VLOOKUP(A3127,[1]CustomerAddress!$A$1:$F$3997,4)</f>
        <v>VIC</v>
      </c>
      <c r="R3127" s="22" t="str">
        <f>VLOOKUP(A3127,[1]CustomerAddress!$A$1:$F$3997,5)</f>
        <v>Australia</v>
      </c>
      <c r="S3127" s="22">
        <f>VLOOKUP(A3127,[1]CustomerAddress!$A$1:$F$3997,6)</f>
        <v>5</v>
      </c>
      <c r="T3127" s="22" t="str">
        <f>VLOOKUP(A3127,Labels!$A$5:$I$3497,9)</f>
        <v>Recent Customer</v>
      </c>
    </row>
    <row r="3128" spans="1:20" s="22" customFormat="1" ht="15.75" hidden="1" customHeight="1" x14ac:dyDescent="0.25">
      <c r="A3128" s="23">
        <v>3127</v>
      </c>
      <c r="B3128" s="24" t="s">
        <v>5754</v>
      </c>
      <c r="C3128" s="24" t="s">
        <v>5755</v>
      </c>
      <c r="D3128" s="24" t="s">
        <v>48</v>
      </c>
      <c r="E3128" s="23">
        <v>39</v>
      </c>
      <c r="F3128" s="25">
        <v>25964</v>
      </c>
      <c r="G3128" s="23">
        <f t="shared" ca="1" si="229"/>
        <v>50.213186881341954</v>
      </c>
      <c r="H3128" s="23"/>
      <c r="I3128" s="24" t="s">
        <v>127</v>
      </c>
      <c r="J3128" s="24" t="s">
        <v>42</v>
      </c>
      <c r="K3128" s="24" t="s">
        <v>43</v>
      </c>
      <c r="L3128" s="24" t="s">
        <v>44</v>
      </c>
      <c r="M3128" s="24" t="s">
        <v>57</v>
      </c>
      <c r="N3128" s="23">
        <v>10</v>
      </c>
    </row>
    <row r="3129" spans="1:20" s="22" customFormat="1" ht="15.75" customHeight="1" x14ac:dyDescent="0.25">
      <c r="A3129" s="23">
        <v>3128</v>
      </c>
      <c r="B3129" s="24" t="s">
        <v>5756</v>
      </c>
      <c r="C3129" s="24" t="s">
        <v>5757</v>
      </c>
      <c r="D3129" s="24" t="s">
        <v>40</v>
      </c>
      <c r="E3129" s="23">
        <v>96</v>
      </c>
      <c r="F3129" s="25">
        <v>23919</v>
      </c>
      <c r="G3129" s="23">
        <f t="shared" ca="1" si="229"/>
        <v>55.815926607369349</v>
      </c>
      <c r="H3129" s="23" t="str">
        <f t="shared" ref="H3129:H3130" ca="1" si="231">IF(G3129&lt;=10,"0-10",IF(AND(G3129&gt;10,G3129&lt;=20),"11-20",IF(AND(G3129&gt;20,G3129&lt;=30),"21-30",IF(AND(G3129&gt;30,G3129&lt;=40),"31-40",IF(AND(G3129&gt;40,G3129&lt;=50),"41-50",IF(AND(G3129&gt;50,G3129&lt;=60),"51-60",IF(AND(G3129&gt;60,G3129&lt;=70),"61-70",IF(AND(G3129&gt;70,G3129&lt;=80),"71-80",IF(AND(G3129&gt;80,G3129&lt;=90),"81-90",IF(G3129&gt;90,"91-100"))))))))))</f>
        <v>51-60</v>
      </c>
      <c r="I3129" s="24" t="s">
        <v>105</v>
      </c>
      <c r="J3129" s="24" t="s">
        <v>84</v>
      </c>
      <c r="K3129" s="24" t="s">
        <v>66</v>
      </c>
      <c r="L3129" s="24" t="s">
        <v>44</v>
      </c>
      <c r="M3129" s="24" t="s">
        <v>45</v>
      </c>
      <c r="N3129" s="23">
        <v>16</v>
      </c>
      <c r="O3129" s="22" t="str">
        <f>VLOOKUP(A3129,[1]CustomerAddress!$A$1:$F$3997,2)</f>
        <v>6958 Knutson Pass</v>
      </c>
      <c r="P3129" s="22">
        <f>VLOOKUP(A3129,[1]CustomerAddress!$A$1:$F$3997,3)</f>
        <v>3620</v>
      </c>
      <c r="Q3129" s="22" t="str">
        <f>VLOOKUP(A3129,[1]CustomerAddress!$A$1:$F$3997,4)</f>
        <v>VIC</v>
      </c>
      <c r="R3129" s="22" t="str">
        <f>VLOOKUP(A3129,[1]CustomerAddress!$A$1:$F$3997,5)</f>
        <v>Australia</v>
      </c>
      <c r="S3129" s="22">
        <f>VLOOKUP(A3129,[1]CustomerAddress!$A$1:$F$3997,6)</f>
        <v>1</v>
      </c>
      <c r="T3129" s="22" t="str">
        <f>VLOOKUP(A3129,Labels!$A$5:$I$3497,9)</f>
        <v>Evasive Customer</v>
      </c>
    </row>
    <row r="3130" spans="1:20" s="22" customFormat="1" ht="15.75" customHeight="1" x14ac:dyDescent="0.25">
      <c r="A3130" s="23">
        <v>3129</v>
      </c>
      <c r="B3130" s="24" t="s">
        <v>5758</v>
      </c>
      <c r="C3130" s="24" t="s">
        <v>5759</v>
      </c>
      <c r="D3130" s="24" t="s">
        <v>40</v>
      </c>
      <c r="E3130" s="23">
        <v>44</v>
      </c>
      <c r="F3130" s="25">
        <v>20357</v>
      </c>
      <c r="G3130" s="23">
        <f t="shared" ca="1" si="229"/>
        <v>65.574830716958388</v>
      </c>
      <c r="H3130" s="23" t="str">
        <f t="shared" ca="1" si="231"/>
        <v>61-70</v>
      </c>
      <c r="I3130" s="24" t="s">
        <v>431</v>
      </c>
      <c r="J3130" s="24" t="s">
        <v>54</v>
      </c>
      <c r="K3130" s="24" t="s">
        <v>66</v>
      </c>
      <c r="L3130" s="24" t="s">
        <v>44</v>
      </c>
      <c r="M3130" s="24" t="s">
        <v>45</v>
      </c>
      <c r="N3130" s="23">
        <v>11</v>
      </c>
      <c r="O3130" s="22" t="str">
        <f>VLOOKUP(A3130,[1]CustomerAddress!$A$1:$F$3997,2)</f>
        <v>0 Stephen Park</v>
      </c>
      <c r="P3130" s="22">
        <f>VLOOKUP(A3130,[1]CustomerAddress!$A$1:$F$3997,3)</f>
        <v>4702</v>
      </c>
      <c r="Q3130" s="22" t="str">
        <f>VLOOKUP(A3130,[1]CustomerAddress!$A$1:$F$3997,4)</f>
        <v>QLD</v>
      </c>
      <c r="R3130" s="22" t="str">
        <f>VLOOKUP(A3130,[1]CustomerAddress!$A$1:$F$3997,5)</f>
        <v>Australia</v>
      </c>
      <c r="S3130" s="22">
        <f>VLOOKUP(A3130,[1]CustomerAddress!$A$1:$F$3997,6)</f>
        <v>2</v>
      </c>
      <c r="T3130" s="22" t="str">
        <f>VLOOKUP(A3130,Labels!$A$5:$I$3497,9)</f>
        <v>Becoming Loyal</v>
      </c>
    </row>
    <row r="3131" spans="1:20" s="22" customFormat="1" ht="15.75" hidden="1" customHeight="1" x14ac:dyDescent="0.25">
      <c r="A3131" s="23">
        <v>3130</v>
      </c>
      <c r="B3131" s="24" t="s">
        <v>5760</v>
      </c>
      <c r="C3131" s="24" t="s">
        <v>5761</v>
      </c>
      <c r="D3131" s="24" t="s">
        <v>40</v>
      </c>
      <c r="E3131" s="23">
        <v>53</v>
      </c>
      <c r="F3131" s="25">
        <v>25958</v>
      </c>
      <c r="G3131" s="23">
        <f t="shared" ca="1" si="229"/>
        <v>50.229625237506333</v>
      </c>
      <c r="H3131" s="23"/>
      <c r="I3131" s="24" t="s">
        <v>253</v>
      </c>
      <c r="J3131" s="24" t="s">
        <v>138</v>
      </c>
      <c r="K3131" s="24" t="s">
        <v>43</v>
      </c>
      <c r="L3131" s="24" t="s">
        <v>44</v>
      </c>
      <c r="M3131" s="24" t="s">
        <v>57</v>
      </c>
      <c r="N3131" s="23">
        <v>17</v>
      </c>
    </row>
    <row r="3132" spans="1:20" s="22" customFormat="1" ht="15.75" customHeight="1" x14ac:dyDescent="0.25">
      <c r="A3132" s="23">
        <v>3131</v>
      </c>
      <c r="B3132" s="24" t="s">
        <v>5762</v>
      </c>
      <c r="C3132" s="24" t="s">
        <v>5763</v>
      </c>
      <c r="D3132" s="24" t="s">
        <v>40</v>
      </c>
      <c r="E3132" s="23">
        <v>63</v>
      </c>
      <c r="F3132" s="25">
        <v>36215</v>
      </c>
      <c r="G3132" s="23">
        <f t="shared" ca="1" si="229"/>
        <v>22.128255374492635</v>
      </c>
      <c r="H3132" s="23" t="str">
        <f t="shared" ref="H3132:H3138" ca="1" si="232">IF(G3132&lt;=10,"0-10",IF(AND(G3132&gt;10,G3132&lt;=20),"11-20",IF(AND(G3132&gt;20,G3132&lt;=30),"21-30",IF(AND(G3132&gt;30,G3132&lt;=40),"31-40",IF(AND(G3132&gt;40,G3132&lt;=50),"41-50",IF(AND(G3132&gt;50,G3132&lt;=60),"51-60",IF(AND(G3132&gt;60,G3132&lt;=70),"61-70",IF(AND(G3132&gt;70,G3132&lt;=80),"71-80",IF(AND(G3132&gt;80,G3132&lt;=90),"81-90",IF(G3132&gt;90,"91-100"))))))))))</f>
        <v>21-30</v>
      </c>
      <c r="J3132" s="24" t="s">
        <v>65</v>
      </c>
      <c r="K3132" s="24" t="s">
        <v>62</v>
      </c>
      <c r="L3132" s="24" t="s">
        <v>44</v>
      </c>
      <c r="M3132" s="24" t="s">
        <v>45</v>
      </c>
      <c r="N3132" s="23">
        <v>3</v>
      </c>
      <c r="O3132" s="22" t="str">
        <f>VLOOKUP(A3132,[1]CustomerAddress!$A$1:$F$3997,2)</f>
        <v>98202 Holmberg Way</v>
      </c>
      <c r="P3132" s="22">
        <f>VLOOKUP(A3132,[1]CustomerAddress!$A$1:$F$3997,3)</f>
        <v>3149</v>
      </c>
      <c r="Q3132" s="22" t="str">
        <f>VLOOKUP(A3132,[1]CustomerAddress!$A$1:$F$3997,4)</f>
        <v>VIC</v>
      </c>
      <c r="R3132" s="22" t="str">
        <f>VLOOKUP(A3132,[1]CustomerAddress!$A$1:$F$3997,5)</f>
        <v>Australia</v>
      </c>
      <c r="S3132" s="22">
        <f>VLOOKUP(A3132,[1]CustomerAddress!$A$1:$F$3997,6)</f>
        <v>10</v>
      </c>
      <c r="T3132" s="22" t="str">
        <f>VLOOKUP(A3132,Labels!$A$5:$I$3497,9)</f>
        <v>Very Loyal</v>
      </c>
    </row>
    <row r="3133" spans="1:20" s="22" customFormat="1" ht="15.75" customHeight="1" x14ac:dyDescent="0.25">
      <c r="A3133" s="23">
        <v>3132</v>
      </c>
      <c r="B3133" s="24" t="s">
        <v>1987</v>
      </c>
      <c r="C3133" s="24" t="s">
        <v>5764</v>
      </c>
      <c r="D3133" s="24" t="s">
        <v>48</v>
      </c>
      <c r="E3133" s="23">
        <v>33</v>
      </c>
      <c r="F3133" s="25">
        <v>27499</v>
      </c>
      <c r="G3133" s="23">
        <f t="shared" ca="1" si="229"/>
        <v>46.007707429287159</v>
      </c>
      <c r="H3133" s="23" t="str">
        <f t="shared" ca="1" si="232"/>
        <v>41-50</v>
      </c>
      <c r="I3133" s="24" t="s">
        <v>688</v>
      </c>
      <c r="J3133" s="24" t="s">
        <v>65</v>
      </c>
      <c r="K3133" s="24" t="s">
        <v>43</v>
      </c>
      <c r="L3133" s="24" t="s">
        <v>44</v>
      </c>
      <c r="M3133" s="24" t="s">
        <v>45</v>
      </c>
      <c r="N3133" s="23">
        <v>7</v>
      </c>
      <c r="O3133" s="22" t="str">
        <f>VLOOKUP(A3133,[1]CustomerAddress!$A$1:$F$3997,2)</f>
        <v>33794 Sommers Crossing</v>
      </c>
      <c r="P3133" s="22">
        <f>VLOOKUP(A3133,[1]CustomerAddress!$A$1:$F$3997,3)</f>
        <v>2502</v>
      </c>
      <c r="Q3133" s="22" t="str">
        <f>VLOOKUP(A3133,[1]CustomerAddress!$A$1:$F$3997,4)</f>
        <v>NSW</v>
      </c>
      <c r="R3133" s="22" t="str">
        <f>VLOOKUP(A3133,[1]CustomerAddress!$A$1:$F$3997,5)</f>
        <v>Australia</v>
      </c>
      <c r="S3133" s="22">
        <f>VLOOKUP(A3133,[1]CustomerAddress!$A$1:$F$3997,6)</f>
        <v>6</v>
      </c>
      <c r="T3133" s="22" t="str">
        <f>VLOOKUP(A3133,Labels!$A$5:$I$3497,9)</f>
        <v>Potential Customer</v>
      </c>
    </row>
    <row r="3134" spans="1:20" s="22" customFormat="1" ht="15.75" customHeight="1" x14ac:dyDescent="0.25">
      <c r="A3134" s="23">
        <v>3133</v>
      </c>
      <c r="B3134" s="24" t="s">
        <v>4041</v>
      </c>
      <c r="C3134" s="24" t="s">
        <v>4426</v>
      </c>
      <c r="D3134" s="24" t="s">
        <v>40</v>
      </c>
      <c r="E3134" s="23">
        <v>89</v>
      </c>
      <c r="F3134" s="25">
        <v>36290</v>
      </c>
      <c r="G3134" s="23">
        <f t="shared" ca="1" si="229"/>
        <v>21.922775922437843</v>
      </c>
      <c r="H3134" s="23" t="str">
        <f t="shared" ca="1" si="232"/>
        <v>21-30</v>
      </c>
      <c r="I3134" s="24" t="s">
        <v>292</v>
      </c>
      <c r="J3134" s="24" t="s">
        <v>84</v>
      </c>
      <c r="K3134" s="24" t="s">
        <v>43</v>
      </c>
      <c r="L3134" s="24" t="s">
        <v>44</v>
      </c>
      <c r="M3134" s="24" t="s">
        <v>57</v>
      </c>
      <c r="N3134" s="23">
        <v>2</v>
      </c>
      <c r="O3134" s="22" t="str">
        <f>VLOOKUP(A3134,[1]CustomerAddress!$A$1:$F$3997,2)</f>
        <v>21 2nd Pass</v>
      </c>
      <c r="P3134" s="22">
        <f>VLOOKUP(A3134,[1]CustomerAddress!$A$1:$F$3997,3)</f>
        <v>2566</v>
      </c>
      <c r="Q3134" s="22" t="str">
        <f>VLOOKUP(A3134,[1]CustomerAddress!$A$1:$F$3997,4)</f>
        <v>NSW</v>
      </c>
      <c r="R3134" s="22" t="str">
        <f>VLOOKUP(A3134,[1]CustomerAddress!$A$1:$F$3997,5)</f>
        <v>Australia</v>
      </c>
      <c r="S3134" s="22">
        <f>VLOOKUP(A3134,[1]CustomerAddress!$A$1:$F$3997,6)</f>
        <v>8</v>
      </c>
      <c r="T3134" s="22" t="str">
        <f>VLOOKUP(A3134,Labels!$A$5:$I$3497,9)</f>
        <v>Becoming Loyal</v>
      </c>
    </row>
    <row r="3135" spans="1:20" s="22" customFormat="1" ht="15.75" customHeight="1" x14ac:dyDescent="0.25">
      <c r="A3135" s="23">
        <v>3134</v>
      </c>
      <c r="B3135" s="24" t="s">
        <v>5765</v>
      </c>
      <c r="C3135" s="24" t="s">
        <v>5766</v>
      </c>
      <c r="D3135" s="24" t="s">
        <v>40</v>
      </c>
      <c r="E3135" s="23">
        <v>53</v>
      </c>
      <c r="F3135" s="25">
        <v>34719</v>
      </c>
      <c r="G3135" s="23">
        <f t="shared" ca="1" si="229"/>
        <v>26.226885511478937</v>
      </c>
      <c r="H3135" s="23" t="str">
        <f t="shared" ca="1" si="232"/>
        <v>21-30</v>
      </c>
      <c r="J3135" s="24" t="s">
        <v>84</v>
      </c>
      <c r="K3135" s="24" t="s">
        <v>43</v>
      </c>
      <c r="L3135" s="24" t="s">
        <v>44</v>
      </c>
      <c r="M3135" s="24" t="s">
        <v>57</v>
      </c>
      <c r="N3135" s="23">
        <v>5</v>
      </c>
      <c r="O3135" s="22" t="str">
        <f>VLOOKUP(A3135,[1]CustomerAddress!$A$1:$F$3997,2)</f>
        <v>981 Kinsman Crossing</v>
      </c>
      <c r="P3135" s="22">
        <f>VLOOKUP(A3135,[1]CustomerAddress!$A$1:$F$3997,3)</f>
        <v>2880</v>
      </c>
      <c r="Q3135" s="22" t="str">
        <f>VLOOKUP(A3135,[1]CustomerAddress!$A$1:$F$3997,4)</f>
        <v>NSW</v>
      </c>
      <c r="R3135" s="22" t="str">
        <f>VLOOKUP(A3135,[1]CustomerAddress!$A$1:$F$3997,5)</f>
        <v>Australia</v>
      </c>
      <c r="S3135" s="22">
        <f>VLOOKUP(A3135,[1]CustomerAddress!$A$1:$F$3997,6)</f>
        <v>1</v>
      </c>
      <c r="T3135" s="22" t="str">
        <f>VLOOKUP(A3135,Labels!$A$5:$I$3497,9)</f>
        <v>Losing Customer</v>
      </c>
    </row>
    <row r="3136" spans="1:20" s="22" customFormat="1" ht="15.75" customHeight="1" x14ac:dyDescent="0.25">
      <c r="A3136" s="23">
        <v>3135</v>
      </c>
      <c r="B3136" s="24" t="s">
        <v>5767</v>
      </c>
      <c r="C3136" s="24" t="s">
        <v>5768</v>
      </c>
      <c r="D3136" s="24" t="s">
        <v>48</v>
      </c>
      <c r="E3136" s="23">
        <v>83</v>
      </c>
      <c r="F3136" s="25">
        <v>22660</v>
      </c>
      <c r="G3136" s="23">
        <f t="shared" ca="1" si="229"/>
        <v>59.265241675862498</v>
      </c>
      <c r="H3136" s="23" t="str">
        <f t="shared" ca="1" si="232"/>
        <v>51-60</v>
      </c>
      <c r="I3136" s="24" t="s">
        <v>347</v>
      </c>
      <c r="J3136" s="24" t="s">
        <v>50</v>
      </c>
      <c r="K3136" s="24" t="s">
        <v>43</v>
      </c>
      <c r="L3136" s="24" t="s">
        <v>44</v>
      </c>
      <c r="M3136" s="24" t="s">
        <v>57</v>
      </c>
      <c r="N3136" s="23">
        <v>16</v>
      </c>
      <c r="O3136" s="22" t="str">
        <f>VLOOKUP(A3136,[1]CustomerAddress!$A$1:$F$3997,2)</f>
        <v>1617 Harper Parkway</v>
      </c>
      <c r="P3136" s="22">
        <f>VLOOKUP(A3136,[1]CustomerAddress!$A$1:$F$3997,3)</f>
        <v>2096</v>
      </c>
      <c r="Q3136" s="22" t="str">
        <f>VLOOKUP(A3136,[1]CustomerAddress!$A$1:$F$3997,4)</f>
        <v>NSW</v>
      </c>
      <c r="R3136" s="22" t="str">
        <f>VLOOKUP(A3136,[1]CustomerAddress!$A$1:$F$3997,5)</f>
        <v>Australia</v>
      </c>
      <c r="S3136" s="22">
        <f>VLOOKUP(A3136,[1]CustomerAddress!$A$1:$F$3997,6)</f>
        <v>10</v>
      </c>
      <c r="T3136" s="22" t="str">
        <f>VLOOKUP(A3136,Labels!$A$5:$I$3497,9)</f>
        <v>Almost Lost Customer</v>
      </c>
    </row>
    <row r="3137" spans="1:20" s="22" customFormat="1" ht="15.75" customHeight="1" x14ac:dyDescent="0.25">
      <c r="A3137" s="23">
        <v>3136</v>
      </c>
      <c r="B3137" s="24" t="s">
        <v>5769</v>
      </c>
      <c r="C3137" s="24" t="s">
        <v>5770</v>
      </c>
      <c r="D3137" s="24" t="s">
        <v>48</v>
      </c>
      <c r="E3137" s="23">
        <v>60</v>
      </c>
      <c r="F3137" s="25">
        <v>36032</v>
      </c>
      <c r="G3137" s="23">
        <f t="shared" ca="1" si="229"/>
        <v>22.629625237506335</v>
      </c>
      <c r="H3137" s="23" t="str">
        <f t="shared" ca="1" si="232"/>
        <v>21-30</v>
      </c>
      <c r="I3137" s="24" t="s">
        <v>344</v>
      </c>
      <c r="J3137" s="24" t="s">
        <v>65</v>
      </c>
      <c r="K3137" s="24" t="s">
        <v>43</v>
      </c>
      <c r="L3137" s="24" t="s">
        <v>44</v>
      </c>
      <c r="M3137" s="24" t="s">
        <v>45</v>
      </c>
      <c r="N3137" s="23">
        <v>3</v>
      </c>
      <c r="O3137" s="22" t="str">
        <f>VLOOKUP(A3137,[1]CustomerAddress!$A$1:$F$3997,2)</f>
        <v>73907 Fallview Point</v>
      </c>
      <c r="P3137" s="22">
        <f>VLOOKUP(A3137,[1]CustomerAddress!$A$1:$F$3997,3)</f>
        <v>2250</v>
      </c>
      <c r="Q3137" s="22" t="str">
        <f>VLOOKUP(A3137,[1]CustomerAddress!$A$1:$F$3997,4)</f>
        <v>NSW</v>
      </c>
      <c r="R3137" s="22" t="str">
        <f>VLOOKUP(A3137,[1]CustomerAddress!$A$1:$F$3997,5)</f>
        <v>Australia</v>
      </c>
      <c r="S3137" s="22">
        <f>VLOOKUP(A3137,[1]CustomerAddress!$A$1:$F$3997,6)</f>
        <v>7</v>
      </c>
      <c r="T3137" s="22" t="str">
        <f>VLOOKUP(A3137,Labels!$A$5:$I$3497,9)</f>
        <v>Late Bloomer</v>
      </c>
    </row>
    <row r="3138" spans="1:20" s="22" customFormat="1" ht="15.75" customHeight="1" x14ac:dyDescent="0.25">
      <c r="A3138" s="23">
        <v>3137</v>
      </c>
      <c r="B3138" s="24" t="s">
        <v>1323</v>
      </c>
      <c r="D3138" s="24" t="s">
        <v>40</v>
      </c>
      <c r="E3138" s="23">
        <v>48</v>
      </c>
      <c r="F3138" s="25">
        <v>34041</v>
      </c>
      <c r="G3138" s="23">
        <f t="shared" ca="1" si="229"/>
        <v>28.084419758054281</v>
      </c>
      <c r="H3138" s="23" t="str">
        <f t="shared" ca="1" si="232"/>
        <v>21-30</v>
      </c>
      <c r="I3138" s="24" t="s">
        <v>502</v>
      </c>
      <c r="J3138" s="24" t="s">
        <v>61</v>
      </c>
      <c r="K3138" s="24" t="s">
        <v>43</v>
      </c>
      <c r="L3138" s="24" t="s">
        <v>44</v>
      </c>
      <c r="M3138" s="24" t="s">
        <v>57</v>
      </c>
      <c r="N3138" s="23">
        <v>9</v>
      </c>
      <c r="O3138" s="22" t="str">
        <f>VLOOKUP(A3138,[1]CustomerAddress!$A$1:$F$3997,2)</f>
        <v>99 Linden Trail</v>
      </c>
      <c r="P3138" s="22">
        <f>VLOOKUP(A3138,[1]CustomerAddress!$A$1:$F$3997,3)</f>
        <v>3195</v>
      </c>
      <c r="Q3138" s="22" t="str">
        <f>VLOOKUP(A3138,[1]CustomerAddress!$A$1:$F$3997,4)</f>
        <v>VIC</v>
      </c>
      <c r="R3138" s="22" t="str">
        <f>VLOOKUP(A3138,[1]CustomerAddress!$A$1:$F$3997,5)</f>
        <v>Australia</v>
      </c>
      <c r="S3138" s="22">
        <f>VLOOKUP(A3138,[1]CustomerAddress!$A$1:$F$3997,6)</f>
        <v>8</v>
      </c>
      <c r="T3138" s="22" t="str">
        <f>VLOOKUP(A3138,Labels!$A$5:$I$3497,9)</f>
        <v>Almost Lost Customer</v>
      </c>
    </row>
    <row r="3139" spans="1:20" s="22" customFormat="1" ht="15.75" hidden="1" customHeight="1" x14ac:dyDescent="0.25">
      <c r="A3139" s="23">
        <v>3138</v>
      </c>
      <c r="B3139" s="24" t="s">
        <v>5771</v>
      </c>
      <c r="C3139" s="24" t="s">
        <v>5772</v>
      </c>
      <c r="D3139" s="24" t="s">
        <v>48</v>
      </c>
      <c r="E3139" s="23">
        <v>34</v>
      </c>
      <c r="F3139" s="25">
        <v>25983</v>
      </c>
      <c r="G3139" s="23">
        <f t="shared" ca="1" si="229"/>
        <v>50.161132086821404</v>
      </c>
      <c r="H3139" s="23"/>
      <c r="I3139" s="24" t="s">
        <v>206</v>
      </c>
      <c r="J3139" s="24" t="s">
        <v>50</v>
      </c>
      <c r="K3139" s="24" t="s">
        <v>43</v>
      </c>
      <c r="L3139" s="24" t="s">
        <v>44</v>
      </c>
      <c r="M3139" s="24" t="s">
        <v>45</v>
      </c>
      <c r="N3139" s="23">
        <v>6</v>
      </c>
    </row>
    <row r="3140" spans="1:20" s="22" customFormat="1" ht="15.75" customHeight="1" x14ac:dyDescent="0.25">
      <c r="A3140" s="23">
        <v>3139</v>
      </c>
      <c r="B3140" s="24" t="s">
        <v>1154</v>
      </c>
      <c r="C3140" s="24" t="s">
        <v>5773</v>
      </c>
      <c r="D3140" s="24" t="s">
        <v>48</v>
      </c>
      <c r="E3140" s="23">
        <v>65</v>
      </c>
      <c r="F3140" s="25">
        <v>26828</v>
      </c>
      <c r="G3140" s="23">
        <f t="shared" ca="1" si="229"/>
        <v>47.846063593670721</v>
      </c>
      <c r="H3140" s="23" t="str">
        <f t="shared" ref="H3140:H3150" ca="1" si="233">IF(G3140&lt;=10,"0-10",IF(AND(G3140&gt;10,G3140&lt;=20),"11-20",IF(AND(G3140&gt;20,G3140&lt;=30),"21-30",IF(AND(G3140&gt;30,G3140&lt;=40),"31-40",IF(AND(G3140&gt;40,G3140&lt;=50),"41-50",IF(AND(G3140&gt;50,G3140&lt;=60),"51-60",IF(AND(G3140&gt;60,G3140&lt;=70),"61-70",IF(AND(G3140&gt;70,G3140&lt;=80),"71-80",IF(AND(G3140&gt;80,G3140&lt;=90),"81-90",IF(G3140&gt;90,"91-100"))))))))))</f>
        <v>41-50</v>
      </c>
      <c r="I3140" s="24" t="s">
        <v>206</v>
      </c>
      <c r="J3140" s="24" t="s">
        <v>50</v>
      </c>
      <c r="K3140" s="24" t="s">
        <v>66</v>
      </c>
      <c r="L3140" s="24" t="s">
        <v>44</v>
      </c>
      <c r="M3140" s="24" t="s">
        <v>45</v>
      </c>
      <c r="N3140" s="23">
        <v>17</v>
      </c>
      <c r="O3140" s="22" t="str">
        <f>VLOOKUP(A3140,[1]CustomerAddress!$A$1:$F$3997,2)</f>
        <v>24712 Hazelcrest Lane</v>
      </c>
      <c r="P3140" s="22">
        <f>VLOOKUP(A3140,[1]CustomerAddress!$A$1:$F$3997,3)</f>
        <v>3024</v>
      </c>
      <c r="Q3140" s="22" t="str">
        <f>VLOOKUP(A3140,[1]CustomerAddress!$A$1:$F$3997,4)</f>
        <v>VIC</v>
      </c>
      <c r="R3140" s="22" t="str">
        <f>VLOOKUP(A3140,[1]CustomerAddress!$A$1:$F$3997,5)</f>
        <v>Australia</v>
      </c>
      <c r="S3140" s="22">
        <f>VLOOKUP(A3140,[1]CustomerAddress!$A$1:$F$3997,6)</f>
        <v>7</v>
      </c>
      <c r="T3140" s="22" t="str">
        <f>VLOOKUP(A3140,Labels!$A$5:$I$3497,9)</f>
        <v>Recent Customer</v>
      </c>
    </row>
    <row r="3141" spans="1:20" s="22" customFormat="1" ht="15.75" customHeight="1" x14ac:dyDescent="0.25">
      <c r="A3141" s="23">
        <v>3140</v>
      </c>
      <c r="B3141" s="24" t="s">
        <v>5774</v>
      </c>
      <c r="C3141" s="24" t="s">
        <v>5775</v>
      </c>
      <c r="D3141" s="24" t="s">
        <v>40</v>
      </c>
      <c r="E3141" s="23">
        <v>2</v>
      </c>
      <c r="F3141" s="25">
        <v>31209</v>
      </c>
      <c r="G3141" s="23">
        <f t="shared" ca="1" si="229"/>
        <v>35.843323867643321</v>
      </c>
      <c r="H3141" s="23" t="str">
        <f t="shared" ca="1" si="233"/>
        <v>31-40</v>
      </c>
      <c r="I3141" s="24" t="s">
        <v>141</v>
      </c>
      <c r="J3141" s="24" t="s">
        <v>84</v>
      </c>
      <c r="K3141" s="24" t="s">
        <v>66</v>
      </c>
      <c r="L3141" s="24" t="s">
        <v>44</v>
      </c>
      <c r="M3141" s="24" t="s">
        <v>57</v>
      </c>
      <c r="N3141" s="23">
        <v>16</v>
      </c>
      <c r="O3141" s="22" t="str">
        <f>VLOOKUP(A3141,[1]CustomerAddress!$A$1:$F$3997,2)</f>
        <v>3 Canary Center</v>
      </c>
      <c r="P3141" s="22">
        <f>VLOOKUP(A3141,[1]CustomerAddress!$A$1:$F$3997,3)</f>
        <v>2040</v>
      </c>
      <c r="Q3141" s="22" t="str">
        <f>VLOOKUP(A3141,[1]CustomerAddress!$A$1:$F$3997,4)</f>
        <v>NSW</v>
      </c>
      <c r="R3141" s="22" t="str">
        <f>VLOOKUP(A3141,[1]CustomerAddress!$A$1:$F$3997,5)</f>
        <v>Australia</v>
      </c>
      <c r="S3141" s="22">
        <f>VLOOKUP(A3141,[1]CustomerAddress!$A$1:$F$3997,6)</f>
        <v>10</v>
      </c>
      <c r="T3141" s="22" t="str">
        <f>VLOOKUP(A3141,Labels!$A$5:$I$3497,9)</f>
        <v>Late Bloomer</v>
      </c>
    </row>
    <row r="3142" spans="1:20" s="22" customFormat="1" ht="15.75" customHeight="1" x14ac:dyDescent="0.25">
      <c r="A3142" s="23">
        <v>3141</v>
      </c>
      <c r="B3142" s="24" t="s">
        <v>1272</v>
      </c>
      <c r="C3142" s="24" t="s">
        <v>5776</v>
      </c>
      <c r="D3142" s="24" t="s">
        <v>40</v>
      </c>
      <c r="E3142" s="23">
        <v>92</v>
      </c>
      <c r="F3142" s="25">
        <v>35007</v>
      </c>
      <c r="G3142" s="23">
        <f t="shared" ca="1" si="229"/>
        <v>25.437844415588525</v>
      </c>
      <c r="H3142" s="23" t="str">
        <f t="shared" ca="1" si="233"/>
        <v>21-30</v>
      </c>
      <c r="I3142" s="24" t="s">
        <v>362</v>
      </c>
      <c r="J3142" s="24" t="s">
        <v>65</v>
      </c>
      <c r="K3142" s="24" t="s">
        <v>43</v>
      </c>
      <c r="L3142" s="24" t="s">
        <v>44</v>
      </c>
      <c r="M3142" s="24" t="s">
        <v>45</v>
      </c>
      <c r="N3142" s="23">
        <v>3</v>
      </c>
      <c r="O3142" s="22" t="str">
        <f>VLOOKUP(A3142,[1]CustomerAddress!$A$1:$F$3997,2)</f>
        <v>5310 Mosinee Crossing</v>
      </c>
      <c r="P3142" s="22">
        <f>VLOOKUP(A3142,[1]CustomerAddress!$A$1:$F$3997,3)</f>
        <v>4151</v>
      </c>
      <c r="Q3142" s="22" t="str">
        <f>VLOOKUP(A3142,[1]CustomerAddress!$A$1:$F$3997,4)</f>
        <v>QLD</v>
      </c>
      <c r="R3142" s="22" t="str">
        <f>VLOOKUP(A3142,[1]CustomerAddress!$A$1:$F$3997,5)</f>
        <v>Australia</v>
      </c>
      <c r="S3142" s="22">
        <f>VLOOKUP(A3142,[1]CustomerAddress!$A$1:$F$3997,6)</f>
        <v>9</v>
      </c>
      <c r="T3142" s="22" t="str">
        <f>VLOOKUP(A3142,Labels!$A$5:$I$3497,9)</f>
        <v>Losing Customer</v>
      </c>
    </row>
    <row r="3143" spans="1:20" s="22" customFormat="1" ht="15.75" customHeight="1" x14ac:dyDescent="0.25">
      <c r="A3143" s="23">
        <v>3142</v>
      </c>
      <c r="B3143" s="24" t="s">
        <v>5777</v>
      </c>
      <c r="C3143" s="24" t="s">
        <v>5778</v>
      </c>
      <c r="D3143" s="24" t="s">
        <v>48</v>
      </c>
      <c r="E3143" s="23">
        <v>98</v>
      </c>
      <c r="F3143" s="25">
        <v>33820</v>
      </c>
      <c r="G3143" s="23">
        <f t="shared" ca="1" si="229"/>
        <v>28.689899210109076</v>
      </c>
      <c r="H3143" s="23" t="str">
        <f t="shared" ca="1" si="233"/>
        <v>21-30</v>
      </c>
      <c r="I3143" s="24" t="s">
        <v>593</v>
      </c>
      <c r="J3143" s="24" t="s">
        <v>84</v>
      </c>
      <c r="K3143" s="24" t="s">
        <v>43</v>
      </c>
      <c r="L3143" s="24" t="s">
        <v>44</v>
      </c>
      <c r="M3143" s="24" t="s">
        <v>57</v>
      </c>
      <c r="N3143" s="23">
        <v>6</v>
      </c>
      <c r="O3143" s="22" t="str">
        <f>VLOOKUP(A3143,[1]CustomerAddress!$A$1:$F$3997,2)</f>
        <v>13 Basil Lane</v>
      </c>
      <c r="P3143" s="22">
        <f>VLOOKUP(A3143,[1]CustomerAddress!$A$1:$F$3997,3)</f>
        <v>2036</v>
      </c>
      <c r="Q3143" s="22" t="str">
        <f>VLOOKUP(A3143,[1]CustomerAddress!$A$1:$F$3997,4)</f>
        <v>NSW</v>
      </c>
      <c r="R3143" s="22" t="str">
        <f>VLOOKUP(A3143,[1]CustomerAddress!$A$1:$F$3997,5)</f>
        <v>Australia</v>
      </c>
      <c r="S3143" s="22">
        <f>VLOOKUP(A3143,[1]CustomerAddress!$A$1:$F$3997,6)</f>
        <v>9</v>
      </c>
      <c r="T3143" s="22" t="str">
        <f>VLOOKUP(A3143,Labels!$A$5:$I$3497,9)</f>
        <v>Recent Customer</v>
      </c>
    </row>
    <row r="3144" spans="1:20" s="22" customFormat="1" ht="15.75" customHeight="1" x14ac:dyDescent="0.25">
      <c r="A3144" s="23">
        <v>3143</v>
      </c>
      <c r="B3144" s="24" t="s">
        <v>761</v>
      </c>
      <c r="C3144" s="24" t="s">
        <v>5779</v>
      </c>
      <c r="D3144" s="24" t="s">
        <v>40</v>
      </c>
      <c r="E3144" s="23">
        <v>0</v>
      </c>
      <c r="F3144" s="25">
        <v>35362</v>
      </c>
      <c r="G3144" s="23">
        <f t="shared" ca="1" si="229"/>
        <v>24.465241675862501</v>
      </c>
      <c r="H3144" s="23" t="str">
        <f t="shared" ca="1" si="233"/>
        <v>21-30</v>
      </c>
      <c r="I3144" s="24" t="s">
        <v>212</v>
      </c>
      <c r="J3144" s="24" t="s">
        <v>84</v>
      </c>
      <c r="K3144" s="24" t="s">
        <v>43</v>
      </c>
      <c r="L3144" s="24" t="s">
        <v>44</v>
      </c>
      <c r="M3144" s="24" t="s">
        <v>57</v>
      </c>
      <c r="N3144" s="23">
        <v>5</v>
      </c>
      <c r="O3144" s="22" t="str">
        <f>VLOOKUP(A3144,[1]CustomerAddress!$A$1:$F$3997,2)</f>
        <v>332 Summerview Park</v>
      </c>
      <c r="P3144" s="22">
        <f>VLOOKUP(A3144,[1]CustomerAddress!$A$1:$F$3997,3)</f>
        <v>3000</v>
      </c>
      <c r="Q3144" s="22" t="str">
        <f>VLOOKUP(A3144,[1]CustomerAddress!$A$1:$F$3997,4)</f>
        <v>VIC</v>
      </c>
      <c r="R3144" s="22" t="str">
        <f>VLOOKUP(A3144,[1]CustomerAddress!$A$1:$F$3997,5)</f>
        <v>Australia</v>
      </c>
      <c r="S3144" s="22">
        <f>VLOOKUP(A3144,[1]CustomerAddress!$A$1:$F$3997,6)</f>
        <v>8</v>
      </c>
      <c r="T3144" s="22" t="str">
        <f>VLOOKUP(A3144,Labels!$A$5:$I$3497,9)</f>
        <v>Potential Customer</v>
      </c>
    </row>
    <row r="3145" spans="1:20" s="22" customFormat="1" ht="15.75" customHeight="1" x14ac:dyDescent="0.25">
      <c r="A3145" s="23">
        <v>3144</v>
      </c>
      <c r="B3145" s="24" t="s">
        <v>4717</v>
      </c>
      <c r="C3145" s="24" t="s">
        <v>5780</v>
      </c>
      <c r="D3145" s="24" t="s">
        <v>48</v>
      </c>
      <c r="E3145" s="23">
        <v>94</v>
      </c>
      <c r="F3145" s="25">
        <v>28792</v>
      </c>
      <c r="G3145" s="23">
        <f t="shared" ca="1" si="229"/>
        <v>42.465241675862501</v>
      </c>
      <c r="H3145" s="23" t="str">
        <f t="shared" ca="1" si="233"/>
        <v>41-50</v>
      </c>
      <c r="I3145" s="24" t="s">
        <v>415</v>
      </c>
      <c r="J3145" s="24" t="s">
        <v>84</v>
      </c>
      <c r="K3145" s="24" t="s">
        <v>43</v>
      </c>
      <c r="L3145" s="24" t="s">
        <v>44</v>
      </c>
      <c r="M3145" s="24" t="s">
        <v>45</v>
      </c>
      <c r="N3145" s="23">
        <v>8</v>
      </c>
      <c r="O3145" s="22" t="str">
        <f>VLOOKUP(A3145,[1]CustomerAddress!$A$1:$F$3997,2)</f>
        <v>7435 Monument Road</v>
      </c>
      <c r="P3145" s="22">
        <f>VLOOKUP(A3145,[1]CustomerAddress!$A$1:$F$3997,3)</f>
        <v>3807</v>
      </c>
      <c r="Q3145" s="22" t="str">
        <f>VLOOKUP(A3145,[1]CustomerAddress!$A$1:$F$3997,4)</f>
        <v>VIC</v>
      </c>
      <c r="R3145" s="22" t="str">
        <f>VLOOKUP(A3145,[1]CustomerAddress!$A$1:$F$3997,5)</f>
        <v>Australia</v>
      </c>
      <c r="S3145" s="22">
        <f>VLOOKUP(A3145,[1]CustomerAddress!$A$1:$F$3997,6)</f>
        <v>9</v>
      </c>
      <c r="T3145" s="22" t="str">
        <f>VLOOKUP(A3145,Labels!$A$5:$I$3497,9)</f>
        <v>Almost Lost Customer</v>
      </c>
    </row>
    <row r="3146" spans="1:20" s="22" customFormat="1" ht="15.75" customHeight="1" x14ac:dyDescent="0.25">
      <c r="A3146" s="23">
        <v>3145</v>
      </c>
      <c r="B3146" s="24" t="s">
        <v>411</v>
      </c>
      <c r="C3146" s="24" t="s">
        <v>5781</v>
      </c>
      <c r="D3146" s="24" t="s">
        <v>48</v>
      </c>
      <c r="E3146" s="23">
        <v>17</v>
      </c>
      <c r="F3146" s="25">
        <v>28658</v>
      </c>
      <c r="G3146" s="23">
        <f t="shared" ca="1" si="229"/>
        <v>42.832364963533735</v>
      </c>
      <c r="H3146" s="23" t="str">
        <f t="shared" ca="1" si="233"/>
        <v>41-50</v>
      </c>
      <c r="I3146" s="24" t="s">
        <v>206</v>
      </c>
      <c r="J3146" s="24" t="s">
        <v>50</v>
      </c>
      <c r="K3146" s="24" t="s">
        <v>66</v>
      </c>
      <c r="L3146" s="24" t="s">
        <v>44</v>
      </c>
      <c r="M3146" s="24" t="s">
        <v>45</v>
      </c>
      <c r="N3146" s="23">
        <v>7</v>
      </c>
      <c r="O3146" s="22" t="str">
        <f>VLOOKUP(A3146,[1]CustomerAddress!$A$1:$F$3997,2)</f>
        <v>3 Cody Trail</v>
      </c>
      <c r="P3146" s="22">
        <f>VLOOKUP(A3146,[1]CustomerAddress!$A$1:$F$3997,3)</f>
        <v>2010</v>
      </c>
      <c r="Q3146" s="22" t="str">
        <f>VLOOKUP(A3146,[1]CustomerAddress!$A$1:$F$3997,4)</f>
        <v>NSW</v>
      </c>
      <c r="R3146" s="22" t="str">
        <f>VLOOKUP(A3146,[1]CustomerAddress!$A$1:$F$3997,5)</f>
        <v>Australia</v>
      </c>
      <c r="S3146" s="22">
        <f>VLOOKUP(A3146,[1]CustomerAddress!$A$1:$F$3997,6)</f>
        <v>7</v>
      </c>
      <c r="T3146" s="22" t="str">
        <f>VLOOKUP(A3146,Labels!$A$5:$I$3497,9)</f>
        <v>Losing Customer</v>
      </c>
    </row>
    <row r="3147" spans="1:20" s="22" customFormat="1" ht="15.75" customHeight="1" x14ac:dyDescent="0.25">
      <c r="A3147" s="23">
        <v>3146</v>
      </c>
      <c r="B3147" s="24" t="s">
        <v>2800</v>
      </c>
      <c r="C3147" s="24" t="s">
        <v>5782</v>
      </c>
      <c r="D3147" s="24" t="s">
        <v>40</v>
      </c>
      <c r="E3147" s="23">
        <v>79</v>
      </c>
      <c r="F3147" s="25">
        <v>28518</v>
      </c>
      <c r="G3147" s="23">
        <f t="shared" ca="1" si="229"/>
        <v>43.215926607369347</v>
      </c>
      <c r="H3147" s="23" t="str">
        <f t="shared" ca="1" si="233"/>
        <v>41-50</v>
      </c>
      <c r="I3147" s="24" t="s">
        <v>108</v>
      </c>
      <c r="J3147" s="24" t="s">
        <v>54</v>
      </c>
      <c r="K3147" s="24" t="s">
        <v>43</v>
      </c>
      <c r="L3147" s="24" t="s">
        <v>44</v>
      </c>
      <c r="M3147" s="24" t="s">
        <v>57</v>
      </c>
      <c r="N3147" s="23">
        <v>15</v>
      </c>
      <c r="O3147" s="22" t="str">
        <f>VLOOKUP(A3147,[1]CustomerAddress!$A$1:$F$3997,2)</f>
        <v>07084 Mallory Center</v>
      </c>
      <c r="P3147" s="22">
        <f>VLOOKUP(A3147,[1]CustomerAddress!$A$1:$F$3997,3)</f>
        <v>2428</v>
      </c>
      <c r="Q3147" s="22" t="str">
        <f>VLOOKUP(A3147,[1]CustomerAddress!$A$1:$F$3997,4)</f>
        <v>NSW</v>
      </c>
      <c r="R3147" s="22" t="str">
        <f>VLOOKUP(A3147,[1]CustomerAddress!$A$1:$F$3997,5)</f>
        <v>Australia</v>
      </c>
      <c r="S3147" s="22">
        <f>VLOOKUP(A3147,[1]CustomerAddress!$A$1:$F$3997,6)</f>
        <v>5</v>
      </c>
      <c r="T3147" s="22" t="str">
        <f>VLOOKUP(A3147,Labels!$A$5:$I$3497,9)</f>
        <v>Losing Customer</v>
      </c>
    </row>
    <row r="3148" spans="1:20" s="22" customFormat="1" ht="15.75" customHeight="1" x14ac:dyDescent="0.25">
      <c r="A3148" s="23">
        <v>3147</v>
      </c>
      <c r="B3148" s="24" t="s">
        <v>5783</v>
      </c>
      <c r="C3148" s="24" t="s">
        <v>2994</v>
      </c>
      <c r="D3148" s="24" t="s">
        <v>40</v>
      </c>
      <c r="E3148" s="23">
        <v>21</v>
      </c>
      <c r="F3148" s="25">
        <v>28035</v>
      </c>
      <c r="G3148" s="23">
        <f t="shared" ca="1" si="229"/>
        <v>44.539214278602223</v>
      </c>
      <c r="H3148" s="23" t="str">
        <f t="shared" ca="1" si="233"/>
        <v>41-50</v>
      </c>
      <c r="J3148" s="24" t="s">
        <v>65</v>
      </c>
      <c r="K3148" s="24" t="s">
        <v>62</v>
      </c>
      <c r="L3148" s="24" t="s">
        <v>44</v>
      </c>
      <c r="M3148" s="24" t="s">
        <v>45</v>
      </c>
      <c r="N3148" s="23">
        <v>17</v>
      </c>
      <c r="O3148" s="22" t="str">
        <f>VLOOKUP(A3148,[1]CustomerAddress!$A$1:$F$3997,2)</f>
        <v>502 John Wall Pass</v>
      </c>
      <c r="P3148" s="22">
        <f>VLOOKUP(A3148,[1]CustomerAddress!$A$1:$F$3997,3)</f>
        <v>3199</v>
      </c>
      <c r="Q3148" s="22" t="str">
        <f>VLOOKUP(A3148,[1]CustomerAddress!$A$1:$F$3997,4)</f>
        <v>VIC</v>
      </c>
      <c r="R3148" s="22" t="str">
        <f>VLOOKUP(A3148,[1]CustomerAddress!$A$1:$F$3997,5)</f>
        <v>Australia</v>
      </c>
      <c r="S3148" s="22">
        <f>VLOOKUP(A3148,[1]CustomerAddress!$A$1:$F$3997,6)</f>
        <v>7</v>
      </c>
      <c r="T3148" s="22" t="str">
        <f>VLOOKUP(A3148,Labels!$A$5:$I$3497,9)</f>
        <v>Becoming Loyal</v>
      </c>
    </row>
    <row r="3149" spans="1:20" s="22" customFormat="1" ht="15.75" customHeight="1" x14ac:dyDescent="0.25">
      <c r="A3149" s="23">
        <v>3148</v>
      </c>
      <c r="B3149" s="24" t="s">
        <v>5784</v>
      </c>
      <c r="C3149" s="24" t="s">
        <v>5785</v>
      </c>
      <c r="D3149" s="24" t="s">
        <v>48</v>
      </c>
      <c r="E3149" s="23">
        <v>11</v>
      </c>
      <c r="F3149" s="25">
        <v>27311</v>
      </c>
      <c r="G3149" s="23">
        <f t="shared" ca="1" si="229"/>
        <v>46.522775922437845</v>
      </c>
      <c r="H3149" s="23" t="str">
        <f t="shared" ca="1" si="233"/>
        <v>41-50</v>
      </c>
      <c r="I3149" s="24" t="s">
        <v>2008</v>
      </c>
      <c r="J3149" s="24" t="s">
        <v>61</v>
      </c>
      <c r="K3149" s="24" t="s">
        <v>66</v>
      </c>
      <c r="L3149" s="24" t="s">
        <v>44</v>
      </c>
      <c r="M3149" s="24" t="s">
        <v>45</v>
      </c>
      <c r="N3149" s="23">
        <v>10</v>
      </c>
      <c r="O3149" s="22" t="str">
        <f>VLOOKUP(A3149,[1]CustomerAddress!$A$1:$F$3997,2)</f>
        <v>90880 Donald Lane</v>
      </c>
      <c r="P3149" s="22">
        <f>VLOOKUP(A3149,[1]CustomerAddress!$A$1:$F$3997,3)</f>
        <v>2519</v>
      </c>
      <c r="Q3149" s="22" t="str">
        <f>VLOOKUP(A3149,[1]CustomerAddress!$A$1:$F$3997,4)</f>
        <v>NSW</v>
      </c>
      <c r="R3149" s="22" t="str">
        <f>VLOOKUP(A3149,[1]CustomerAddress!$A$1:$F$3997,5)</f>
        <v>Australia</v>
      </c>
      <c r="S3149" s="22">
        <f>VLOOKUP(A3149,[1]CustomerAddress!$A$1:$F$3997,6)</f>
        <v>9</v>
      </c>
      <c r="T3149" s="22" t="str">
        <f>VLOOKUP(A3149,Labels!$A$5:$I$3497,9)</f>
        <v>High Risk Customer</v>
      </c>
    </row>
    <row r="3150" spans="1:20" s="22" customFormat="1" ht="15.75" customHeight="1" x14ac:dyDescent="0.25">
      <c r="A3150" s="23">
        <v>3149</v>
      </c>
      <c r="B3150" s="24" t="s">
        <v>5786</v>
      </c>
      <c r="C3150" s="24" t="s">
        <v>5787</v>
      </c>
      <c r="D3150" s="24" t="s">
        <v>40</v>
      </c>
      <c r="E3150" s="23">
        <v>31</v>
      </c>
      <c r="F3150" s="25">
        <v>29467</v>
      </c>
      <c r="G3150" s="23">
        <f t="shared" ca="1" si="229"/>
        <v>40.615926607369346</v>
      </c>
      <c r="H3150" s="23" t="str">
        <f t="shared" ca="1" si="233"/>
        <v>41-50</v>
      </c>
      <c r="I3150" s="24" t="s">
        <v>596</v>
      </c>
      <c r="J3150" s="24" t="s">
        <v>61</v>
      </c>
      <c r="K3150" s="24" t="s">
        <v>62</v>
      </c>
      <c r="L3150" s="24" t="s">
        <v>44</v>
      </c>
      <c r="M3150" s="24" t="s">
        <v>45</v>
      </c>
      <c r="N3150" s="23">
        <v>5</v>
      </c>
      <c r="O3150" s="22" t="str">
        <f>VLOOKUP(A3150,[1]CustomerAddress!$A$1:$F$3997,2)</f>
        <v>48007 Lakewood Hill</v>
      </c>
      <c r="P3150" s="22">
        <f>VLOOKUP(A3150,[1]CustomerAddress!$A$1:$F$3997,3)</f>
        <v>3141</v>
      </c>
      <c r="Q3150" s="22" t="str">
        <f>VLOOKUP(A3150,[1]CustomerAddress!$A$1:$F$3997,4)</f>
        <v>VIC</v>
      </c>
      <c r="R3150" s="22" t="str">
        <f>VLOOKUP(A3150,[1]CustomerAddress!$A$1:$F$3997,5)</f>
        <v>Australia</v>
      </c>
      <c r="S3150" s="22">
        <f>VLOOKUP(A3150,[1]CustomerAddress!$A$1:$F$3997,6)</f>
        <v>10</v>
      </c>
      <c r="T3150" s="22" t="str">
        <f>VLOOKUP(A3150,Labels!$A$5:$I$3497,9)</f>
        <v>Late Bloomer</v>
      </c>
    </row>
    <row r="3151" spans="1:20" s="22" customFormat="1" ht="15.75" hidden="1" customHeight="1" x14ac:dyDescent="0.25">
      <c r="A3151" s="23">
        <v>3150</v>
      </c>
      <c r="B3151" s="24" t="s">
        <v>2908</v>
      </c>
      <c r="C3151" s="24" t="s">
        <v>5788</v>
      </c>
      <c r="D3151" s="24" t="s">
        <v>40</v>
      </c>
      <c r="E3151" s="23">
        <v>66</v>
      </c>
      <c r="F3151" s="25">
        <v>33518</v>
      </c>
      <c r="G3151" s="23">
        <f t="shared" ca="1" si="229"/>
        <v>29.517296470383048</v>
      </c>
      <c r="H3151" s="23"/>
      <c r="I3151" s="24" t="s">
        <v>99</v>
      </c>
      <c r="J3151" s="24" t="s">
        <v>50</v>
      </c>
      <c r="K3151" s="24" t="s">
        <v>43</v>
      </c>
      <c r="L3151" s="24" t="s">
        <v>44</v>
      </c>
      <c r="M3151" s="24" t="s">
        <v>57</v>
      </c>
      <c r="N3151" s="23">
        <v>5</v>
      </c>
    </row>
    <row r="3152" spans="1:20" s="22" customFormat="1" ht="15.75" hidden="1" customHeight="1" x14ac:dyDescent="0.25">
      <c r="A3152" s="23">
        <v>3151</v>
      </c>
      <c r="B3152" s="24" t="s">
        <v>2182</v>
      </c>
      <c r="C3152" s="24" t="s">
        <v>5789</v>
      </c>
      <c r="D3152" s="24" t="s">
        <v>147</v>
      </c>
      <c r="E3152" s="23">
        <v>20</v>
      </c>
      <c r="F3152" s="25"/>
      <c r="G3152" s="23"/>
      <c r="H3152" s="23"/>
      <c r="I3152" s="24" t="s">
        <v>404</v>
      </c>
      <c r="J3152" s="24" t="s">
        <v>56</v>
      </c>
      <c r="K3152" s="24" t="s">
        <v>62</v>
      </c>
      <c r="L3152" s="24" t="s">
        <v>44</v>
      </c>
      <c r="M3152" s="24" t="s">
        <v>45</v>
      </c>
      <c r="N3152" s="23"/>
    </row>
    <row r="3153" spans="1:20" s="22" customFormat="1" ht="15.75" customHeight="1" x14ac:dyDescent="0.25">
      <c r="A3153" s="23">
        <v>3152</v>
      </c>
      <c r="B3153" s="24" t="s">
        <v>5790</v>
      </c>
      <c r="C3153" s="24" t="s">
        <v>5791</v>
      </c>
      <c r="D3153" s="24" t="s">
        <v>40</v>
      </c>
      <c r="E3153" s="23">
        <v>6</v>
      </c>
      <c r="F3153" s="25">
        <v>36318</v>
      </c>
      <c r="G3153" s="23">
        <f t="shared" ref="G3153:G3216" ca="1" si="234">(NOW()-F3153)/365</f>
        <v>21.846063593670717</v>
      </c>
      <c r="H3153" s="23" t="str">
        <f t="shared" ref="H3153:H3178" ca="1" si="235">IF(G3153&lt;=10,"0-10",IF(AND(G3153&gt;10,G3153&lt;=20),"11-20",IF(AND(G3153&gt;20,G3153&lt;=30),"21-30",IF(AND(G3153&gt;30,G3153&lt;=40),"31-40",IF(AND(G3153&gt;40,G3153&lt;=50),"41-50",IF(AND(G3153&gt;50,G3153&lt;=60),"51-60",IF(AND(G3153&gt;60,G3153&lt;=70),"61-70",IF(AND(G3153&gt;70,G3153&lt;=80),"71-80",IF(AND(G3153&gt;80,G3153&lt;=90),"81-90",IF(G3153&gt;90,"91-100"))))))))))</f>
        <v>21-30</v>
      </c>
      <c r="I3153" s="24" t="s">
        <v>248</v>
      </c>
      <c r="J3153" s="24" t="s">
        <v>50</v>
      </c>
      <c r="K3153" s="24" t="s">
        <v>66</v>
      </c>
      <c r="L3153" s="24" t="s">
        <v>44</v>
      </c>
      <c r="M3153" s="24" t="s">
        <v>45</v>
      </c>
      <c r="N3153" s="23">
        <v>3</v>
      </c>
      <c r="O3153" s="22" t="str">
        <f>VLOOKUP(A3153,[1]CustomerAddress!$A$1:$F$3997,2)</f>
        <v>0250 Onsgard Center</v>
      </c>
      <c r="P3153" s="22">
        <f>VLOOKUP(A3153,[1]CustomerAddress!$A$1:$F$3997,3)</f>
        <v>4034</v>
      </c>
      <c r="Q3153" s="22" t="str">
        <f>VLOOKUP(A3153,[1]CustomerAddress!$A$1:$F$3997,4)</f>
        <v>QLD</v>
      </c>
      <c r="R3153" s="22" t="str">
        <f>VLOOKUP(A3153,[1]CustomerAddress!$A$1:$F$3997,5)</f>
        <v>Australia</v>
      </c>
      <c r="S3153" s="22">
        <f>VLOOKUP(A3153,[1]CustomerAddress!$A$1:$F$3997,6)</f>
        <v>7</v>
      </c>
      <c r="T3153" s="22" t="str">
        <f>VLOOKUP(A3153,Labels!$A$5:$I$3497,9)</f>
        <v>Becoming Loyal</v>
      </c>
    </row>
    <row r="3154" spans="1:20" s="22" customFormat="1" ht="15.75" customHeight="1" x14ac:dyDescent="0.25">
      <c r="A3154" s="23">
        <v>3153</v>
      </c>
      <c r="B3154" s="24" t="s">
        <v>5792</v>
      </c>
      <c r="C3154" s="24" t="s">
        <v>5793</v>
      </c>
      <c r="D3154" s="24" t="s">
        <v>40</v>
      </c>
      <c r="E3154" s="23">
        <v>87</v>
      </c>
      <c r="F3154" s="25">
        <v>27028</v>
      </c>
      <c r="G3154" s="23">
        <f t="shared" ca="1" si="234"/>
        <v>47.29811838819127</v>
      </c>
      <c r="H3154" s="23" t="str">
        <f t="shared" ca="1" si="235"/>
        <v>41-50</v>
      </c>
      <c r="I3154" s="24" t="s">
        <v>381</v>
      </c>
      <c r="J3154" s="24" t="s">
        <v>50</v>
      </c>
      <c r="K3154" s="24" t="s">
        <v>66</v>
      </c>
      <c r="L3154" s="24" t="s">
        <v>44</v>
      </c>
      <c r="M3154" s="24" t="s">
        <v>57</v>
      </c>
      <c r="N3154" s="23">
        <v>15</v>
      </c>
      <c r="O3154" s="22" t="str">
        <f>VLOOKUP(A3154,[1]CustomerAddress!$A$1:$F$3997,2)</f>
        <v>121 Anniversary Lane</v>
      </c>
      <c r="P3154" s="22">
        <f>VLOOKUP(A3154,[1]CustomerAddress!$A$1:$F$3997,3)</f>
        <v>2200</v>
      </c>
      <c r="Q3154" s="22" t="str">
        <f>VLOOKUP(A3154,[1]CustomerAddress!$A$1:$F$3997,4)</f>
        <v>NSW</v>
      </c>
      <c r="R3154" s="22" t="str">
        <f>VLOOKUP(A3154,[1]CustomerAddress!$A$1:$F$3997,5)</f>
        <v>Australia</v>
      </c>
      <c r="S3154" s="22">
        <f>VLOOKUP(A3154,[1]CustomerAddress!$A$1:$F$3997,6)</f>
        <v>9</v>
      </c>
      <c r="T3154" s="22" t="str">
        <f>VLOOKUP(A3154,Labels!$A$5:$I$3497,9)</f>
        <v>Almost Lost Customer</v>
      </c>
    </row>
    <row r="3155" spans="1:20" s="22" customFormat="1" ht="15.75" customHeight="1" x14ac:dyDescent="0.25">
      <c r="A3155" s="23">
        <v>3154</v>
      </c>
      <c r="B3155" s="24" t="s">
        <v>5794</v>
      </c>
      <c r="C3155" s="24" t="s">
        <v>5795</v>
      </c>
      <c r="D3155" s="24" t="s">
        <v>40</v>
      </c>
      <c r="E3155" s="23">
        <v>63</v>
      </c>
      <c r="F3155" s="25">
        <v>21145</v>
      </c>
      <c r="G3155" s="23">
        <f t="shared" ca="1" si="234"/>
        <v>63.41592660736935</v>
      </c>
      <c r="H3155" s="23" t="str">
        <f t="shared" ca="1" si="235"/>
        <v>61-70</v>
      </c>
      <c r="I3155" s="24" t="s">
        <v>574</v>
      </c>
      <c r="J3155" s="24" t="s">
        <v>138</v>
      </c>
      <c r="K3155" s="24" t="s">
        <v>43</v>
      </c>
      <c r="L3155" s="24" t="s">
        <v>44</v>
      </c>
      <c r="M3155" s="24" t="s">
        <v>45</v>
      </c>
      <c r="N3155" s="23">
        <v>19</v>
      </c>
      <c r="O3155" s="22" t="str">
        <f>VLOOKUP(A3155,[1]CustomerAddress!$A$1:$F$3997,2)</f>
        <v>0 Warrior Alley</v>
      </c>
      <c r="P3155" s="22">
        <f>VLOOKUP(A3155,[1]CustomerAddress!$A$1:$F$3997,3)</f>
        <v>2021</v>
      </c>
      <c r="Q3155" s="22" t="str">
        <f>VLOOKUP(A3155,[1]CustomerAddress!$A$1:$F$3997,4)</f>
        <v>NSW</v>
      </c>
      <c r="R3155" s="22" t="str">
        <f>VLOOKUP(A3155,[1]CustomerAddress!$A$1:$F$3997,5)</f>
        <v>Australia</v>
      </c>
      <c r="S3155" s="22">
        <f>VLOOKUP(A3155,[1]CustomerAddress!$A$1:$F$3997,6)</f>
        <v>10</v>
      </c>
      <c r="T3155" s="22" t="str">
        <f>VLOOKUP(A3155,Labels!$A$5:$I$3497,9)</f>
        <v>Becoming Loyal</v>
      </c>
    </row>
    <row r="3156" spans="1:20" s="22" customFormat="1" ht="15.75" customHeight="1" x14ac:dyDescent="0.25">
      <c r="A3156" s="23">
        <v>3155</v>
      </c>
      <c r="B3156" s="24" t="s">
        <v>5796</v>
      </c>
      <c r="C3156" s="24" t="s">
        <v>3428</v>
      </c>
      <c r="D3156" s="24" t="s">
        <v>40</v>
      </c>
      <c r="E3156" s="23">
        <v>88</v>
      </c>
      <c r="F3156" s="25">
        <v>28119</v>
      </c>
      <c r="G3156" s="23">
        <f t="shared" ca="1" si="234"/>
        <v>44.309077292300856</v>
      </c>
      <c r="H3156" s="23" t="str">
        <f t="shared" ca="1" si="235"/>
        <v>41-50</v>
      </c>
      <c r="I3156" s="24" t="s">
        <v>2102</v>
      </c>
      <c r="J3156" s="24" t="s">
        <v>56</v>
      </c>
      <c r="K3156" s="24" t="s">
        <v>62</v>
      </c>
      <c r="L3156" s="24" t="s">
        <v>44</v>
      </c>
      <c r="M3156" s="24" t="s">
        <v>45</v>
      </c>
      <c r="N3156" s="23">
        <v>21</v>
      </c>
      <c r="O3156" s="22" t="str">
        <f>VLOOKUP(A3156,[1]CustomerAddress!$A$1:$F$3997,2)</f>
        <v>5323 Chive Avenue</v>
      </c>
      <c r="P3156" s="22">
        <f>VLOOKUP(A3156,[1]CustomerAddress!$A$1:$F$3997,3)</f>
        <v>2486</v>
      </c>
      <c r="Q3156" s="22" t="str">
        <f>VLOOKUP(A3156,[1]CustomerAddress!$A$1:$F$3997,4)</f>
        <v>NSW</v>
      </c>
      <c r="R3156" s="22" t="str">
        <f>VLOOKUP(A3156,[1]CustomerAddress!$A$1:$F$3997,5)</f>
        <v>Australia</v>
      </c>
      <c r="S3156" s="22">
        <f>VLOOKUP(A3156,[1]CustomerAddress!$A$1:$F$3997,6)</f>
        <v>7</v>
      </c>
      <c r="T3156" s="22" t="str">
        <f>VLOOKUP(A3156,Labels!$A$5:$I$3497,9)</f>
        <v>Late Bloomer</v>
      </c>
    </row>
    <row r="3157" spans="1:20" s="22" customFormat="1" ht="15.75" customHeight="1" x14ac:dyDescent="0.25">
      <c r="A3157" s="23">
        <v>3156</v>
      </c>
      <c r="B3157" s="24" t="s">
        <v>5797</v>
      </c>
      <c r="C3157" s="24" t="s">
        <v>5798</v>
      </c>
      <c r="D3157" s="24" t="s">
        <v>48</v>
      </c>
      <c r="E3157" s="23">
        <v>23</v>
      </c>
      <c r="F3157" s="25">
        <v>28031</v>
      </c>
      <c r="G3157" s="23">
        <f t="shared" ca="1" si="234"/>
        <v>44.550173182711816</v>
      </c>
      <c r="H3157" s="23" t="str">
        <f t="shared" ca="1" si="235"/>
        <v>41-50</v>
      </c>
      <c r="J3157" s="24" t="s">
        <v>50</v>
      </c>
      <c r="K3157" s="24" t="s">
        <v>43</v>
      </c>
      <c r="L3157" s="24" t="s">
        <v>44</v>
      </c>
      <c r="M3157" s="24" t="s">
        <v>57</v>
      </c>
      <c r="N3157" s="23">
        <v>4</v>
      </c>
      <c r="O3157" s="22" t="str">
        <f>VLOOKUP(A3157,[1]CustomerAddress!$A$1:$F$3997,2)</f>
        <v>63663 Darwin Crossing</v>
      </c>
      <c r="P3157" s="22">
        <f>VLOOKUP(A3157,[1]CustomerAddress!$A$1:$F$3997,3)</f>
        <v>2565</v>
      </c>
      <c r="Q3157" s="22" t="str">
        <f>VLOOKUP(A3157,[1]CustomerAddress!$A$1:$F$3997,4)</f>
        <v>NSW</v>
      </c>
      <c r="R3157" s="22" t="str">
        <f>VLOOKUP(A3157,[1]CustomerAddress!$A$1:$F$3997,5)</f>
        <v>Australia</v>
      </c>
      <c r="S3157" s="22">
        <f>VLOOKUP(A3157,[1]CustomerAddress!$A$1:$F$3997,6)</f>
        <v>10</v>
      </c>
      <c r="T3157" s="22" t="str">
        <f>VLOOKUP(A3157,Labels!$A$5:$I$3497,9)</f>
        <v>Recent Customer</v>
      </c>
    </row>
    <row r="3158" spans="1:20" s="22" customFormat="1" ht="15.75" customHeight="1" x14ac:dyDescent="0.25">
      <c r="A3158" s="23">
        <v>3157</v>
      </c>
      <c r="B3158" s="24" t="s">
        <v>5487</v>
      </c>
      <c r="C3158" s="24" t="s">
        <v>5799</v>
      </c>
      <c r="D3158" s="24" t="s">
        <v>48</v>
      </c>
      <c r="E3158" s="23">
        <v>46</v>
      </c>
      <c r="F3158" s="25">
        <v>35630</v>
      </c>
      <c r="G3158" s="23">
        <f t="shared" ca="1" si="234"/>
        <v>23.730995100520033</v>
      </c>
      <c r="H3158" s="23" t="str">
        <f t="shared" ca="1" si="235"/>
        <v>21-30</v>
      </c>
      <c r="J3158" s="24" t="s">
        <v>65</v>
      </c>
      <c r="K3158" s="24" t="s">
        <v>43</v>
      </c>
      <c r="L3158" s="24" t="s">
        <v>44</v>
      </c>
      <c r="M3158" s="24" t="s">
        <v>45</v>
      </c>
      <c r="N3158" s="23">
        <v>1</v>
      </c>
      <c r="O3158" s="22" t="str">
        <f>VLOOKUP(A3158,[1]CustomerAddress!$A$1:$F$3997,2)</f>
        <v>16 Hansons Hill</v>
      </c>
      <c r="P3158" s="22">
        <f>VLOOKUP(A3158,[1]CustomerAddress!$A$1:$F$3997,3)</f>
        <v>2454</v>
      </c>
      <c r="Q3158" s="22" t="str">
        <f>VLOOKUP(A3158,[1]CustomerAddress!$A$1:$F$3997,4)</f>
        <v>NSW</v>
      </c>
      <c r="R3158" s="22" t="str">
        <f>VLOOKUP(A3158,[1]CustomerAddress!$A$1:$F$3997,5)</f>
        <v>Australia</v>
      </c>
      <c r="S3158" s="22">
        <f>VLOOKUP(A3158,[1]CustomerAddress!$A$1:$F$3997,6)</f>
        <v>7</v>
      </c>
      <c r="T3158" s="22" t="str">
        <f>VLOOKUP(A3158,Labels!$A$5:$I$3497,9)</f>
        <v>Platinum Customer</v>
      </c>
    </row>
    <row r="3159" spans="1:20" s="22" customFormat="1" ht="15.75" customHeight="1" x14ac:dyDescent="0.25">
      <c r="A3159" s="23">
        <v>3158</v>
      </c>
      <c r="B3159" s="24" t="s">
        <v>3521</v>
      </c>
      <c r="C3159" s="24" t="s">
        <v>5800</v>
      </c>
      <c r="D3159" s="24" t="s">
        <v>48</v>
      </c>
      <c r="E3159" s="23">
        <v>27</v>
      </c>
      <c r="F3159" s="25">
        <v>25690</v>
      </c>
      <c r="G3159" s="23">
        <f t="shared" ca="1" si="234"/>
        <v>50.963871812848801</v>
      </c>
      <c r="H3159" s="23" t="str">
        <f t="shared" ca="1" si="235"/>
        <v>51-60</v>
      </c>
      <c r="I3159" s="24" t="s">
        <v>154</v>
      </c>
      <c r="J3159" s="24" t="s">
        <v>138</v>
      </c>
      <c r="K3159" s="24" t="s">
        <v>43</v>
      </c>
      <c r="L3159" s="24" t="s">
        <v>44</v>
      </c>
      <c r="M3159" s="24" t="s">
        <v>45</v>
      </c>
      <c r="N3159" s="23">
        <v>12</v>
      </c>
      <c r="O3159" s="22" t="str">
        <f>VLOOKUP(A3159,[1]CustomerAddress!$A$1:$F$3997,2)</f>
        <v>64 Quincy Alley</v>
      </c>
      <c r="P3159" s="22">
        <f>VLOOKUP(A3159,[1]CustomerAddress!$A$1:$F$3997,3)</f>
        <v>4170</v>
      </c>
      <c r="Q3159" s="22" t="str">
        <f>VLOOKUP(A3159,[1]CustomerAddress!$A$1:$F$3997,4)</f>
        <v>QLD</v>
      </c>
      <c r="R3159" s="22" t="str">
        <f>VLOOKUP(A3159,[1]CustomerAddress!$A$1:$F$3997,5)</f>
        <v>Australia</v>
      </c>
      <c r="S3159" s="22">
        <f>VLOOKUP(A3159,[1]CustomerAddress!$A$1:$F$3997,6)</f>
        <v>9</v>
      </c>
      <c r="T3159" s="22" t="str">
        <f>VLOOKUP(A3159,Labels!$A$5:$I$3497,9)</f>
        <v>Becoming Loyal</v>
      </c>
    </row>
    <row r="3160" spans="1:20" s="22" customFormat="1" ht="15.75" customHeight="1" x14ac:dyDescent="0.25">
      <c r="A3160" s="23">
        <v>3159</v>
      </c>
      <c r="B3160" s="24" t="s">
        <v>5801</v>
      </c>
      <c r="C3160" s="24" t="s">
        <v>5802</v>
      </c>
      <c r="D3160" s="24" t="s">
        <v>48</v>
      </c>
      <c r="E3160" s="23">
        <v>16</v>
      </c>
      <c r="F3160" s="25">
        <v>24504</v>
      </c>
      <c r="G3160" s="23">
        <f t="shared" ca="1" si="234"/>
        <v>54.213186881341954</v>
      </c>
      <c r="H3160" s="23" t="str">
        <f t="shared" ca="1" si="235"/>
        <v>51-60</v>
      </c>
      <c r="J3160" s="24" t="s">
        <v>50</v>
      </c>
      <c r="K3160" s="24" t="s">
        <v>62</v>
      </c>
      <c r="L3160" s="24" t="s">
        <v>44</v>
      </c>
      <c r="M3160" s="24" t="s">
        <v>57</v>
      </c>
      <c r="N3160" s="23">
        <v>12</v>
      </c>
      <c r="O3160" s="22" t="str">
        <f>VLOOKUP(A3160,[1]CustomerAddress!$A$1:$F$3997,2)</f>
        <v>541 Ramsey Alley</v>
      </c>
      <c r="P3160" s="22">
        <f>VLOOKUP(A3160,[1]CustomerAddress!$A$1:$F$3997,3)</f>
        <v>3201</v>
      </c>
      <c r="Q3160" s="22" t="str">
        <f>VLOOKUP(A3160,[1]CustomerAddress!$A$1:$F$3997,4)</f>
        <v>VIC</v>
      </c>
      <c r="R3160" s="22" t="str">
        <f>VLOOKUP(A3160,[1]CustomerAddress!$A$1:$F$3997,5)</f>
        <v>Australia</v>
      </c>
      <c r="S3160" s="22">
        <f>VLOOKUP(A3160,[1]CustomerAddress!$A$1:$F$3997,6)</f>
        <v>7</v>
      </c>
      <c r="T3160" s="22" t="str">
        <f>VLOOKUP(A3160,Labels!$A$5:$I$3497,9)</f>
        <v>Late Bloomer</v>
      </c>
    </row>
    <row r="3161" spans="1:20" s="22" customFormat="1" ht="15.75" customHeight="1" x14ac:dyDescent="0.25">
      <c r="A3161" s="23">
        <v>3160</v>
      </c>
      <c r="B3161" s="24" t="s">
        <v>5803</v>
      </c>
      <c r="C3161" s="24" t="s">
        <v>5804</v>
      </c>
      <c r="D3161" s="24" t="s">
        <v>48</v>
      </c>
      <c r="E3161" s="23">
        <v>87</v>
      </c>
      <c r="F3161" s="25">
        <v>28674</v>
      </c>
      <c r="G3161" s="23">
        <f t="shared" ca="1" si="234"/>
        <v>42.788529347095377</v>
      </c>
      <c r="H3161" s="23" t="str">
        <f t="shared" ca="1" si="235"/>
        <v>41-50</v>
      </c>
      <c r="I3161" s="24" t="s">
        <v>2170</v>
      </c>
      <c r="J3161" s="24" t="s">
        <v>56</v>
      </c>
      <c r="K3161" s="24" t="s">
        <v>43</v>
      </c>
      <c r="L3161" s="24" t="s">
        <v>44</v>
      </c>
      <c r="M3161" s="24" t="s">
        <v>57</v>
      </c>
      <c r="N3161" s="23">
        <v>21</v>
      </c>
      <c r="O3161" s="22" t="str">
        <f>VLOOKUP(A3161,[1]CustomerAddress!$A$1:$F$3997,2)</f>
        <v>9890 Macpherson Drive</v>
      </c>
      <c r="P3161" s="22">
        <f>VLOOKUP(A3161,[1]CustomerAddress!$A$1:$F$3997,3)</f>
        <v>2224</v>
      </c>
      <c r="Q3161" s="22" t="str">
        <f>VLOOKUP(A3161,[1]CustomerAddress!$A$1:$F$3997,4)</f>
        <v>NSW</v>
      </c>
      <c r="R3161" s="22" t="str">
        <f>VLOOKUP(A3161,[1]CustomerAddress!$A$1:$F$3997,5)</f>
        <v>Australia</v>
      </c>
      <c r="S3161" s="22">
        <f>VLOOKUP(A3161,[1]CustomerAddress!$A$1:$F$3997,6)</f>
        <v>10</v>
      </c>
      <c r="T3161" s="22" t="str">
        <f>VLOOKUP(A3161,Labels!$A$5:$I$3497,9)</f>
        <v>High Risk Customer</v>
      </c>
    </row>
    <row r="3162" spans="1:20" s="22" customFormat="1" ht="15.75" customHeight="1" x14ac:dyDescent="0.25">
      <c r="A3162" s="23">
        <v>3161</v>
      </c>
      <c r="B3162" s="24" t="s">
        <v>5805</v>
      </c>
      <c r="C3162" s="24" t="s">
        <v>2025</v>
      </c>
      <c r="D3162" s="24" t="s">
        <v>40</v>
      </c>
      <c r="E3162" s="23">
        <v>71</v>
      </c>
      <c r="F3162" s="25">
        <v>28172</v>
      </c>
      <c r="G3162" s="23">
        <f t="shared" ca="1" si="234"/>
        <v>44.163871812848804</v>
      </c>
      <c r="H3162" s="23" t="str">
        <f t="shared" ca="1" si="235"/>
        <v>41-50</v>
      </c>
      <c r="J3162" s="24" t="s">
        <v>50</v>
      </c>
      <c r="K3162" s="24" t="s">
        <v>43</v>
      </c>
      <c r="L3162" s="24" t="s">
        <v>44</v>
      </c>
      <c r="M3162" s="24" t="s">
        <v>45</v>
      </c>
      <c r="N3162" s="23">
        <v>4</v>
      </c>
      <c r="O3162" s="22" t="str">
        <f>VLOOKUP(A3162,[1]CustomerAddress!$A$1:$F$3997,2)</f>
        <v>40 Erie Plaza</v>
      </c>
      <c r="P3162" s="22">
        <f>VLOOKUP(A3162,[1]CustomerAddress!$A$1:$F$3997,3)</f>
        <v>3138</v>
      </c>
      <c r="Q3162" s="22" t="str">
        <f>VLOOKUP(A3162,[1]CustomerAddress!$A$1:$F$3997,4)</f>
        <v>VIC</v>
      </c>
      <c r="R3162" s="22" t="str">
        <f>VLOOKUP(A3162,[1]CustomerAddress!$A$1:$F$3997,5)</f>
        <v>Australia</v>
      </c>
      <c r="S3162" s="22">
        <f>VLOOKUP(A3162,[1]CustomerAddress!$A$1:$F$3997,6)</f>
        <v>9</v>
      </c>
      <c r="T3162" s="22" t="str">
        <f>VLOOKUP(A3162,Labels!$A$5:$I$3497,9)</f>
        <v>Almost Lost Customer</v>
      </c>
    </row>
    <row r="3163" spans="1:20" s="22" customFormat="1" ht="15.75" customHeight="1" x14ac:dyDescent="0.25">
      <c r="A3163" s="23">
        <v>3162</v>
      </c>
      <c r="B3163" s="24" t="s">
        <v>5806</v>
      </c>
      <c r="C3163" s="24" t="s">
        <v>5807</v>
      </c>
      <c r="D3163" s="24" t="s">
        <v>40</v>
      </c>
      <c r="E3163" s="23">
        <v>76</v>
      </c>
      <c r="F3163" s="25">
        <v>28545</v>
      </c>
      <c r="G3163" s="23">
        <f t="shared" ca="1" si="234"/>
        <v>43.141954004629625</v>
      </c>
      <c r="H3163" s="23" t="str">
        <f t="shared" ca="1" si="235"/>
        <v>41-50</v>
      </c>
      <c r="I3163" s="24" t="s">
        <v>96</v>
      </c>
      <c r="J3163" s="24" t="s">
        <v>75</v>
      </c>
      <c r="K3163" s="24" t="s">
        <v>43</v>
      </c>
      <c r="L3163" s="24" t="s">
        <v>44</v>
      </c>
      <c r="M3163" s="24" t="s">
        <v>45</v>
      </c>
      <c r="N3163" s="23">
        <v>15</v>
      </c>
      <c r="O3163" s="22" t="str">
        <f>VLOOKUP(A3163,[1]CustomerAddress!$A$1:$F$3997,2)</f>
        <v>8 Clarendon Circle</v>
      </c>
      <c r="P3163" s="22">
        <f>VLOOKUP(A3163,[1]CustomerAddress!$A$1:$F$3997,3)</f>
        <v>2121</v>
      </c>
      <c r="Q3163" s="22" t="str">
        <f>VLOOKUP(A3163,[1]CustomerAddress!$A$1:$F$3997,4)</f>
        <v>NSW</v>
      </c>
      <c r="R3163" s="22" t="str">
        <f>VLOOKUP(A3163,[1]CustomerAddress!$A$1:$F$3997,5)</f>
        <v>Australia</v>
      </c>
      <c r="S3163" s="22">
        <f>VLOOKUP(A3163,[1]CustomerAddress!$A$1:$F$3997,6)</f>
        <v>11</v>
      </c>
      <c r="T3163" s="22" t="str">
        <f>VLOOKUP(A3163,Labels!$A$5:$I$3497,9)</f>
        <v>Evasive Customer</v>
      </c>
    </row>
    <row r="3164" spans="1:20" s="22" customFormat="1" ht="15.75" customHeight="1" x14ac:dyDescent="0.25">
      <c r="A3164" s="23">
        <v>3163</v>
      </c>
      <c r="B3164" s="24" t="s">
        <v>5808</v>
      </c>
      <c r="C3164" s="24" t="s">
        <v>5809</v>
      </c>
      <c r="D3164" s="24" t="s">
        <v>48</v>
      </c>
      <c r="E3164" s="23">
        <v>38</v>
      </c>
      <c r="F3164" s="25">
        <v>24990</v>
      </c>
      <c r="G3164" s="23">
        <f t="shared" ca="1" si="234"/>
        <v>52.881680032026885</v>
      </c>
      <c r="H3164" s="23" t="str">
        <f t="shared" ca="1" si="235"/>
        <v>51-60</v>
      </c>
      <c r="I3164" s="24" t="s">
        <v>799</v>
      </c>
      <c r="J3164" s="24" t="s">
        <v>75</v>
      </c>
      <c r="K3164" s="24" t="s">
        <v>62</v>
      </c>
      <c r="L3164" s="24" t="s">
        <v>44</v>
      </c>
      <c r="M3164" s="24" t="s">
        <v>57</v>
      </c>
      <c r="N3164" s="23">
        <v>19</v>
      </c>
      <c r="O3164" s="22" t="str">
        <f>VLOOKUP(A3164,[1]CustomerAddress!$A$1:$F$3997,2)</f>
        <v>55152 Delaware Park</v>
      </c>
      <c r="P3164" s="22">
        <f>VLOOKUP(A3164,[1]CustomerAddress!$A$1:$F$3997,3)</f>
        <v>2151</v>
      </c>
      <c r="Q3164" s="22" t="str">
        <f>VLOOKUP(A3164,[1]CustomerAddress!$A$1:$F$3997,4)</f>
        <v>NSW</v>
      </c>
      <c r="R3164" s="22" t="str">
        <f>VLOOKUP(A3164,[1]CustomerAddress!$A$1:$F$3997,5)</f>
        <v>Australia</v>
      </c>
      <c r="S3164" s="22">
        <f>VLOOKUP(A3164,[1]CustomerAddress!$A$1:$F$3997,6)</f>
        <v>10</v>
      </c>
      <c r="T3164" s="22" t="str">
        <f>VLOOKUP(A3164,Labels!$A$5:$I$3497,9)</f>
        <v>Becoming Loyal</v>
      </c>
    </row>
    <row r="3165" spans="1:20" s="22" customFormat="1" ht="15.75" customHeight="1" x14ac:dyDescent="0.25">
      <c r="A3165" s="23">
        <v>3164</v>
      </c>
      <c r="B3165" s="24" t="s">
        <v>5810</v>
      </c>
      <c r="C3165" s="24" t="s">
        <v>5811</v>
      </c>
      <c r="D3165" s="24" t="s">
        <v>40</v>
      </c>
      <c r="E3165" s="23">
        <v>53</v>
      </c>
      <c r="F3165" s="25">
        <v>31426</v>
      </c>
      <c r="G3165" s="23">
        <f t="shared" ca="1" si="234"/>
        <v>35.248803319698119</v>
      </c>
      <c r="H3165" s="23" t="str">
        <f t="shared" ca="1" si="235"/>
        <v>31-40</v>
      </c>
      <c r="I3165" s="24" t="s">
        <v>2166</v>
      </c>
      <c r="J3165" s="24" t="s">
        <v>84</v>
      </c>
      <c r="K3165" s="24" t="s">
        <v>43</v>
      </c>
      <c r="L3165" s="24" t="s">
        <v>44</v>
      </c>
      <c r="M3165" s="24" t="s">
        <v>45</v>
      </c>
      <c r="N3165" s="23">
        <v>14</v>
      </c>
      <c r="O3165" s="22" t="str">
        <f>VLOOKUP(A3165,[1]CustomerAddress!$A$1:$F$3997,2)</f>
        <v>09 Mitchell Terrace</v>
      </c>
      <c r="P3165" s="22">
        <f>VLOOKUP(A3165,[1]CustomerAddress!$A$1:$F$3997,3)</f>
        <v>2166</v>
      </c>
      <c r="Q3165" s="22" t="str">
        <f>VLOOKUP(A3165,[1]CustomerAddress!$A$1:$F$3997,4)</f>
        <v>NSW</v>
      </c>
      <c r="R3165" s="22" t="str">
        <f>VLOOKUP(A3165,[1]CustomerAddress!$A$1:$F$3997,5)</f>
        <v>Australia</v>
      </c>
      <c r="S3165" s="22">
        <f>VLOOKUP(A3165,[1]CustomerAddress!$A$1:$F$3997,6)</f>
        <v>9</v>
      </c>
      <c r="T3165" s="22" t="str">
        <f>VLOOKUP(A3165,Labels!$A$5:$I$3497,9)</f>
        <v>Evasive Customer</v>
      </c>
    </row>
    <row r="3166" spans="1:20" s="22" customFormat="1" ht="15.75" customHeight="1" x14ac:dyDescent="0.25">
      <c r="A3166" s="23">
        <v>3165</v>
      </c>
      <c r="B3166" s="24" t="s">
        <v>5812</v>
      </c>
      <c r="C3166" s="24" t="s">
        <v>5813</v>
      </c>
      <c r="D3166" s="24" t="s">
        <v>40</v>
      </c>
      <c r="E3166" s="23">
        <v>56</v>
      </c>
      <c r="F3166" s="25">
        <v>27532</v>
      </c>
      <c r="G3166" s="23">
        <f t="shared" ca="1" si="234"/>
        <v>45.91729647038305</v>
      </c>
      <c r="H3166" s="23" t="str">
        <f t="shared" ca="1" si="235"/>
        <v>41-50</v>
      </c>
      <c r="I3166" s="24" t="s">
        <v>74</v>
      </c>
      <c r="J3166" s="24" t="s">
        <v>84</v>
      </c>
      <c r="K3166" s="24" t="s">
        <v>62</v>
      </c>
      <c r="L3166" s="24" t="s">
        <v>44</v>
      </c>
      <c r="M3166" s="24" t="s">
        <v>45</v>
      </c>
      <c r="N3166" s="23">
        <v>10</v>
      </c>
      <c r="O3166" s="22" t="str">
        <f>VLOOKUP(A3166,[1]CustomerAddress!$A$1:$F$3997,2)</f>
        <v>49956 Hovde Crossing</v>
      </c>
      <c r="P3166" s="22">
        <f>VLOOKUP(A3166,[1]CustomerAddress!$A$1:$F$3997,3)</f>
        <v>2745</v>
      </c>
      <c r="Q3166" s="22" t="str">
        <f>VLOOKUP(A3166,[1]CustomerAddress!$A$1:$F$3997,4)</f>
        <v>NSW</v>
      </c>
      <c r="R3166" s="22" t="str">
        <f>VLOOKUP(A3166,[1]CustomerAddress!$A$1:$F$3997,5)</f>
        <v>Australia</v>
      </c>
      <c r="S3166" s="22">
        <f>VLOOKUP(A3166,[1]CustomerAddress!$A$1:$F$3997,6)</f>
        <v>9</v>
      </c>
      <c r="T3166" s="22" t="str">
        <f>VLOOKUP(A3166,Labels!$A$5:$I$3497,9)</f>
        <v>Losing Customer</v>
      </c>
    </row>
    <row r="3167" spans="1:20" s="22" customFormat="1" ht="15.75" customHeight="1" x14ac:dyDescent="0.25">
      <c r="A3167" s="23">
        <v>3166</v>
      </c>
      <c r="B3167" s="24" t="s">
        <v>5814</v>
      </c>
      <c r="C3167" s="24" t="s">
        <v>5815</v>
      </c>
      <c r="D3167" s="24" t="s">
        <v>48</v>
      </c>
      <c r="E3167" s="23">
        <v>96</v>
      </c>
      <c r="F3167" s="25">
        <v>20220</v>
      </c>
      <c r="G3167" s="23">
        <f t="shared" ca="1" si="234"/>
        <v>65.950173182711808</v>
      </c>
      <c r="H3167" s="23" t="str">
        <f t="shared" ca="1" si="235"/>
        <v>61-70</v>
      </c>
      <c r="I3167" s="24" t="s">
        <v>157</v>
      </c>
      <c r="J3167" s="24" t="s">
        <v>42</v>
      </c>
      <c r="K3167" s="24" t="s">
        <v>43</v>
      </c>
      <c r="L3167" s="24" t="s">
        <v>44</v>
      </c>
      <c r="M3167" s="24" t="s">
        <v>57</v>
      </c>
      <c r="N3167" s="23">
        <v>20</v>
      </c>
      <c r="O3167" s="22" t="str">
        <f>VLOOKUP(A3167,[1]CustomerAddress!$A$1:$F$3997,2)</f>
        <v>1 Glacier Hill Parkway</v>
      </c>
      <c r="P3167" s="22">
        <f>VLOOKUP(A3167,[1]CustomerAddress!$A$1:$F$3997,3)</f>
        <v>2017</v>
      </c>
      <c r="Q3167" s="22" t="str">
        <f>VLOOKUP(A3167,[1]CustomerAddress!$A$1:$F$3997,4)</f>
        <v>NSW</v>
      </c>
      <c r="R3167" s="22" t="str">
        <f>VLOOKUP(A3167,[1]CustomerAddress!$A$1:$F$3997,5)</f>
        <v>Australia</v>
      </c>
      <c r="S3167" s="22">
        <f>VLOOKUP(A3167,[1]CustomerAddress!$A$1:$F$3997,6)</f>
        <v>8</v>
      </c>
      <c r="T3167" s="22" t="str">
        <f>VLOOKUP(A3167,Labels!$A$5:$I$3497,9)</f>
        <v>Losing Customer</v>
      </c>
    </row>
    <row r="3168" spans="1:20" s="22" customFormat="1" ht="15.75" customHeight="1" x14ac:dyDescent="0.25">
      <c r="A3168" s="23">
        <v>3167</v>
      </c>
      <c r="B3168" s="24" t="s">
        <v>1122</v>
      </c>
      <c r="C3168" s="24" t="s">
        <v>5816</v>
      </c>
      <c r="D3168" s="24" t="s">
        <v>48</v>
      </c>
      <c r="E3168" s="23">
        <v>36</v>
      </c>
      <c r="F3168" s="25">
        <v>34719</v>
      </c>
      <c r="G3168" s="23">
        <f t="shared" ca="1" si="234"/>
        <v>26.226885511478937</v>
      </c>
      <c r="H3168" s="23" t="str">
        <f t="shared" ca="1" si="235"/>
        <v>21-30</v>
      </c>
      <c r="I3168" s="24" t="s">
        <v>1615</v>
      </c>
      <c r="J3168" s="24" t="s">
        <v>54</v>
      </c>
      <c r="K3168" s="24" t="s">
        <v>43</v>
      </c>
      <c r="L3168" s="24" t="s">
        <v>44</v>
      </c>
      <c r="M3168" s="24" t="s">
        <v>57</v>
      </c>
      <c r="N3168" s="23">
        <v>5</v>
      </c>
      <c r="O3168" s="22" t="str">
        <f>VLOOKUP(A3168,[1]CustomerAddress!$A$1:$F$3997,2)</f>
        <v>4527 Farmco Place</v>
      </c>
      <c r="P3168" s="22">
        <f>VLOOKUP(A3168,[1]CustomerAddress!$A$1:$F$3997,3)</f>
        <v>3155</v>
      </c>
      <c r="Q3168" s="22" t="str">
        <f>VLOOKUP(A3168,[1]CustomerAddress!$A$1:$F$3997,4)</f>
        <v>VIC</v>
      </c>
      <c r="R3168" s="22" t="str">
        <f>VLOOKUP(A3168,[1]CustomerAddress!$A$1:$F$3997,5)</f>
        <v>Australia</v>
      </c>
      <c r="S3168" s="22">
        <f>VLOOKUP(A3168,[1]CustomerAddress!$A$1:$F$3997,6)</f>
        <v>8</v>
      </c>
      <c r="T3168" s="22" t="str">
        <f>VLOOKUP(A3168,Labels!$A$5:$I$3497,9)</f>
        <v>High Risk Customer</v>
      </c>
    </row>
    <row r="3169" spans="1:20" s="22" customFormat="1" ht="15.75" customHeight="1" x14ac:dyDescent="0.25">
      <c r="A3169" s="23">
        <v>3168</v>
      </c>
      <c r="B3169" s="24" t="s">
        <v>5817</v>
      </c>
      <c r="C3169" s="24" t="s">
        <v>5818</v>
      </c>
      <c r="D3169" s="24" t="s">
        <v>48</v>
      </c>
      <c r="E3169" s="23">
        <v>89</v>
      </c>
      <c r="F3169" s="25">
        <v>27806</v>
      </c>
      <c r="G3169" s="23">
        <f t="shared" ca="1" si="234"/>
        <v>45.166611538876197</v>
      </c>
      <c r="H3169" s="23" t="str">
        <f t="shared" ca="1" si="235"/>
        <v>41-50</v>
      </c>
      <c r="I3169" s="24" t="s">
        <v>483</v>
      </c>
      <c r="J3169" s="24" t="s">
        <v>42</v>
      </c>
      <c r="K3169" s="24" t="s">
        <v>62</v>
      </c>
      <c r="L3169" s="24" t="s">
        <v>44</v>
      </c>
      <c r="M3169" s="24" t="s">
        <v>57</v>
      </c>
      <c r="N3169" s="23">
        <v>22</v>
      </c>
      <c r="O3169" s="22" t="str">
        <f>VLOOKUP(A3169,[1]CustomerAddress!$A$1:$F$3997,2)</f>
        <v>88 Rutledge Crossing</v>
      </c>
      <c r="P3169" s="22">
        <f>VLOOKUP(A3169,[1]CustomerAddress!$A$1:$F$3997,3)</f>
        <v>4215</v>
      </c>
      <c r="Q3169" s="22" t="str">
        <f>VLOOKUP(A3169,[1]CustomerAddress!$A$1:$F$3997,4)</f>
        <v>QLD</v>
      </c>
      <c r="R3169" s="22" t="str">
        <f>VLOOKUP(A3169,[1]CustomerAddress!$A$1:$F$3997,5)</f>
        <v>Australia</v>
      </c>
      <c r="S3169" s="22">
        <f>VLOOKUP(A3169,[1]CustomerAddress!$A$1:$F$3997,6)</f>
        <v>7</v>
      </c>
      <c r="T3169" s="22" t="str">
        <f>VLOOKUP(A3169,Labels!$A$5:$I$3497,9)</f>
        <v>Almost Lost Customer</v>
      </c>
    </row>
    <row r="3170" spans="1:20" s="22" customFormat="1" ht="15.75" customHeight="1" x14ac:dyDescent="0.25">
      <c r="A3170" s="23">
        <v>3169</v>
      </c>
      <c r="B3170" s="24" t="s">
        <v>5819</v>
      </c>
      <c r="C3170" s="24" t="s">
        <v>5820</v>
      </c>
      <c r="D3170" s="24" t="s">
        <v>48</v>
      </c>
      <c r="E3170" s="23">
        <v>96</v>
      </c>
      <c r="F3170" s="25">
        <v>23388</v>
      </c>
      <c r="G3170" s="23">
        <f t="shared" ca="1" si="234"/>
        <v>57.270721127917291</v>
      </c>
      <c r="H3170" s="23" t="str">
        <f t="shared" ca="1" si="235"/>
        <v>51-60</v>
      </c>
      <c r="I3170" s="24" t="s">
        <v>167</v>
      </c>
      <c r="J3170" s="24" t="s">
        <v>56</v>
      </c>
      <c r="K3170" s="24" t="s">
        <v>43</v>
      </c>
      <c r="L3170" s="24" t="s">
        <v>44</v>
      </c>
      <c r="M3170" s="24" t="s">
        <v>45</v>
      </c>
      <c r="N3170" s="23">
        <v>19</v>
      </c>
      <c r="O3170" s="22" t="str">
        <f>VLOOKUP(A3170,[1]CustomerAddress!$A$1:$F$3997,2)</f>
        <v>398 Butternut Place</v>
      </c>
      <c r="P3170" s="22">
        <f>VLOOKUP(A3170,[1]CustomerAddress!$A$1:$F$3997,3)</f>
        <v>3027</v>
      </c>
      <c r="Q3170" s="22" t="str">
        <f>VLOOKUP(A3170,[1]CustomerAddress!$A$1:$F$3997,4)</f>
        <v>VIC</v>
      </c>
      <c r="R3170" s="22" t="str">
        <f>VLOOKUP(A3170,[1]CustomerAddress!$A$1:$F$3997,5)</f>
        <v>Australia</v>
      </c>
      <c r="S3170" s="22">
        <f>VLOOKUP(A3170,[1]CustomerAddress!$A$1:$F$3997,6)</f>
        <v>7</v>
      </c>
      <c r="T3170" s="22" t="str">
        <f>VLOOKUP(A3170,Labels!$A$5:$I$3497,9)</f>
        <v>Very Loyal</v>
      </c>
    </row>
    <row r="3171" spans="1:20" s="22" customFormat="1" ht="15.75" customHeight="1" x14ac:dyDescent="0.25">
      <c r="A3171" s="23">
        <v>3170</v>
      </c>
      <c r="B3171" s="24" t="s">
        <v>5821</v>
      </c>
      <c r="C3171" s="24" t="s">
        <v>5822</v>
      </c>
      <c r="D3171" s="24" t="s">
        <v>40</v>
      </c>
      <c r="E3171" s="23">
        <v>67</v>
      </c>
      <c r="F3171" s="25">
        <v>24863</v>
      </c>
      <c r="G3171" s="23">
        <f t="shared" ca="1" si="234"/>
        <v>53.229625237506333</v>
      </c>
      <c r="H3171" s="23" t="str">
        <f t="shared" ca="1" si="235"/>
        <v>51-60</v>
      </c>
      <c r="I3171" s="24" t="s">
        <v>320</v>
      </c>
      <c r="J3171" s="24" t="s">
        <v>164</v>
      </c>
      <c r="K3171" s="24" t="s">
        <v>43</v>
      </c>
      <c r="L3171" s="24" t="s">
        <v>44</v>
      </c>
      <c r="M3171" s="24" t="s">
        <v>57</v>
      </c>
      <c r="N3171" s="23">
        <v>11</v>
      </c>
      <c r="O3171" s="22" t="str">
        <f>VLOOKUP(A3171,[1]CustomerAddress!$A$1:$F$3997,2)</f>
        <v>13 Marcy Alley</v>
      </c>
      <c r="P3171" s="22">
        <f>VLOOKUP(A3171,[1]CustomerAddress!$A$1:$F$3997,3)</f>
        <v>3138</v>
      </c>
      <c r="Q3171" s="22" t="str">
        <f>VLOOKUP(A3171,[1]CustomerAddress!$A$1:$F$3997,4)</f>
        <v>VIC</v>
      </c>
      <c r="R3171" s="22" t="str">
        <f>VLOOKUP(A3171,[1]CustomerAddress!$A$1:$F$3997,5)</f>
        <v>Australia</v>
      </c>
      <c r="S3171" s="22">
        <f>VLOOKUP(A3171,[1]CustomerAddress!$A$1:$F$3997,6)</f>
        <v>8</v>
      </c>
      <c r="T3171" s="22" t="str">
        <f>VLOOKUP(A3171,Labels!$A$5:$I$3497,9)</f>
        <v>Potential Customer</v>
      </c>
    </row>
    <row r="3172" spans="1:20" s="22" customFormat="1" ht="15.75" customHeight="1" x14ac:dyDescent="0.25">
      <c r="A3172" s="23">
        <v>3171</v>
      </c>
      <c r="B3172" s="24" t="s">
        <v>3690</v>
      </c>
      <c r="D3172" s="24" t="s">
        <v>48</v>
      </c>
      <c r="E3172" s="23">
        <v>36</v>
      </c>
      <c r="F3172" s="25">
        <v>24615</v>
      </c>
      <c r="G3172" s="23">
        <f t="shared" ca="1" si="234"/>
        <v>53.909077292300857</v>
      </c>
      <c r="H3172" s="23" t="str">
        <f t="shared" ca="1" si="235"/>
        <v>51-60</v>
      </c>
      <c r="I3172" s="24" t="s">
        <v>630</v>
      </c>
      <c r="J3172" s="24" t="s">
        <v>50</v>
      </c>
      <c r="K3172" s="24" t="s">
        <v>62</v>
      </c>
      <c r="L3172" s="24" t="s">
        <v>44</v>
      </c>
      <c r="M3172" s="24" t="s">
        <v>45</v>
      </c>
      <c r="N3172" s="23">
        <v>10</v>
      </c>
      <c r="O3172" s="22" t="str">
        <f>VLOOKUP(A3172,[1]CustomerAddress!$A$1:$F$3997,2)</f>
        <v>62 John Wall Lane</v>
      </c>
      <c r="P3172" s="22">
        <f>VLOOKUP(A3172,[1]CustomerAddress!$A$1:$F$3997,3)</f>
        <v>2326</v>
      </c>
      <c r="Q3172" s="22" t="str">
        <f>VLOOKUP(A3172,[1]CustomerAddress!$A$1:$F$3997,4)</f>
        <v>NSW</v>
      </c>
      <c r="R3172" s="22" t="str">
        <f>VLOOKUP(A3172,[1]CustomerAddress!$A$1:$F$3997,5)</f>
        <v>Australia</v>
      </c>
      <c r="S3172" s="22">
        <f>VLOOKUP(A3172,[1]CustomerAddress!$A$1:$F$3997,6)</f>
        <v>1</v>
      </c>
      <c r="T3172" s="22" t="str">
        <f>VLOOKUP(A3172,Labels!$A$5:$I$3497,9)</f>
        <v>High Risk Customer</v>
      </c>
    </row>
    <row r="3173" spans="1:20" s="22" customFormat="1" ht="15.75" customHeight="1" x14ac:dyDescent="0.25">
      <c r="A3173" s="23">
        <v>3172</v>
      </c>
      <c r="B3173" s="24" t="s">
        <v>5823</v>
      </c>
      <c r="C3173" s="24" t="s">
        <v>5824</v>
      </c>
      <c r="D3173" s="24" t="s">
        <v>40</v>
      </c>
      <c r="E3173" s="23">
        <v>69</v>
      </c>
      <c r="F3173" s="25">
        <v>22632</v>
      </c>
      <c r="G3173" s="23">
        <f t="shared" ca="1" si="234"/>
        <v>59.341954004629621</v>
      </c>
      <c r="H3173" s="23" t="str">
        <f t="shared" ca="1" si="235"/>
        <v>51-60</v>
      </c>
      <c r="J3173" s="24" t="s">
        <v>65</v>
      </c>
      <c r="K3173" s="24" t="s">
        <v>62</v>
      </c>
      <c r="L3173" s="24" t="s">
        <v>44</v>
      </c>
      <c r="M3173" s="24" t="s">
        <v>57</v>
      </c>
      <c r="N3173" s="23">
        <v>5</v>
      </c>
      <c r="O3173" s="22" t="str">
        <f>VLOOKUP(A3173,[1]CustomerAddress!$A$1:$F$3997,2)</f>
        <v>2346 Dawn Terrace</v>
      </c>
      <c r="P3173" s="22">
        <f>VLOOKUP(A3173,[1]CustomerAddress!$A$1:$F$3997,3)</f>
        <v>4655</v>
      </c>
      <c r="Q3173" s="22" t="str">
        <f>VLOOKUP(A3173,[1]CustomerAddress!$A$1:$F$3997,4)</f>
        <v>QLD</v>
      </c>
      <c r="R3173" s="22" t="str">
        <f>VLOOKUP(A3173,[1]CustomerAddress!$A$1:$F$3997,5)</f>
        <v>Australia</v>
      </c>
      <c r="S3173" s="22">
        <f>VLOOKUP(A3173,[1]CustomerAddress!$A$1:$F$3997,6)</f>
        <v>3</v>
      </c>
      <c r="T3173" s="22" t="str">
        <f>VLOOKUP(A3173,Labels!$A$5:$I$3497,9)</f>
        <v>Almost Lost Customer</v>
      </c>
    </row>
    <row r="3174" spans="1:20" s="22" customFormat="1" ht="15.75" customHeight="1" x14ac:dyDescent="0.25">
      <c r="A3174" s="23">
        <v>3173</v>
      </c>
      <c r="B3174" s="24" t="s">
        <v>492</v>
      </c>
      <c r="D3174" s="24" t="s">
        <v>48</v>
      </c>
      <c r="E3174" s="23">
        <v>55</v>
      </c>
      <c r="F3174" s="25">
        <v>37174</v>
      </c>
      <c r="G3174" s="23">
        <f t="shared" ca="1" si="234"/>
        <v>19.500858114218662</v>
      </c>
      <c r="H3174" s="23" t="str">
        <f t="shared" ca="1" si="235"/>
        <v>11-20</v>
      </c>
      <c r="I3174" s="24" t="s">
        <v>816</v>
      </c>
      <c r="J3174" s="24" t="s">
        <v>42</v>
      </c>
      <c r="K3174" s="24" t="s">
        <v>43</v>
      </c>
      <c r="L3174" s="24" t="s">
        <v>44</v>
      </c>
      <c r="M3174" s="24" t="s">
        <v>45</v>
      </c>
      <c r="N3174" s="23">
        <v>1</v>
      </c>
      <c r="O3174" s="22" t="str">
        <f>VLOOKUP(A3174,[1]CustomerAddress!$A$1:$F$3997,2)</f>
        <v>8 Erie Center</v>
      </c>
      <c r="P3174" s="22">
        <f>VLOOKUP(A3174,[1]CustomerAddress!$A$1:$F$3997,3)</f>
        <v>3690</v>
      </c>
      <c r="Q3174" s="22" t="str">
        <f>VLOOKUP(A3174,[1]CustomerAddress!$A$1:$F$3997,4)</f>
        <v>VIC</v>
      </c>
      <c r="R3174" s="22" t="str">
        <f>VLOOKUP(A3174,[1]CustomerAddress!$A$1:$F$3997,5)</f>
        <v>Australia</v>
      </c>
      <c r="S3174" s="22">
        <f>VLOOKUP(A3174,[1]CustomerAddress!$A$1:$F$3997,6)</f>
        <v>2</v>
      </c>
      <c r="T3174" s="22" t="str">
        <f>VLOOKUP(A3174,Labels!$A$5:$I$3497,9)</f>
        <v>Potential Customer</v>
      </c>
    </row>
    <row r="3175" spans="1:20" s="22" customFormat="1" ht="15.75" customHeight="1" x14ac:dyDescent="0.25">
      <c r="A3175" s="23">
        <v>3174</v>
      </c>
      <c r="B3175" s="24" t="s">
        <v>5825</v>
      </c>
      <c r="C3175" s="24" t="s">
        <v>1193</v>
      </c>
      <c r="D3175" s="24" t="s">
        <v>40</v>
      </c>
      <c r="E3175" s="23">
        <v>67</v>
      </c>
      <c r="F3175" s="25">
        <v>28080</v>
      </c>
      <c r="G3175" s="23">
        <f t="shared" ca="1" si="234"/>
        <v>44.41592660736935</v>
      </c>
      <c r="H3175" s="23" t="str">
        <f t="shared" ca="1" si="235"/>
        <v>41-50</v>
      </c>
      <c r="I3175" s="24" t="s">
        <v>243</v>
      </c>
      <c r="J3175" s="24" t="s">
        <v>50</v>
      </c>
      <c r="K3175" s="24" t="s">
        <v>62</v>
      </c>
      <c r="L3175" s="24" t="s">
        <v>44</v>
      </c>
      <c r="M3175" s="24" t="s">
        <v>57</v>
      </c>
      <c r="N3175" s="23">
        <v>9</v>
      </c>
      <c r="O3175" s="22" t="str">
        <f>VLOOKUP(A3175,[1]CustomerAddress!$A$1:$F$3997,2)</f>
        <v>040 Brown Trail</v>
      </c>
      <c r="P3175" s="22">
        <f>VLOOKUP(A3175,[1]CustomerAddress!$A$1:$F$3997,3)</f>
        <v>2040</v>
      </c>
      <c r="Q3175" s="22" t="str">
        <f>VLOOKUP(A3175,[1]CustomerAddress!$A$1:$F$3997,4)</f>
        <v>NSW</v>
      </c>
      <c r="R3175" s="22" t="str">
        <f>VLOOKUP(A3175,[1]CustomerAddress!$A$1:$F$3997,5)</f>
        <v>Australia</v>
      </c>
      <c r="S3175" s="22">
        <f>VLOOKUP(A3175,[1]CustomerAddress!$A$1:$F$3997,6)</f>
        <v>12</v>
      </c>
      <c r="T3175" s="22" t="str">
        <f>VLOOKUP(A3175,Labels!$A$5:$I$3497,9)</f>
        <v>Late Bloomer</v>
      </c>
    </row>
    <row r="3176" spans="1:20" s="22" customFormat="1" ht="15.75" customHeight="1" x14ac:dyDescent="0.25">
      <c r="A3176" s="23">
        <v>3175</v>
      </c>
      <c r="B3176" s="24" t="s">
        <v>5826</v>
      </c>
      <c r="C3176" s="24" t="s">
        <v>2281</v>
      </c>
      <c r="D3176" s="24" t="s">
        <v>48</v>
      </c>
      <c r="E3176" s="23">
        <v>82</v>
      </c>
      <c r="F3176" s="25">
        <v>31046</v>
      </c>
      <c r="G3176" s="23">
        <f t="shared" ca="1" si="234"/>
        <v>36.289899210109077</v>
      </c>
      <c r="H3176" s="23" t="str">
        <f t="shared" ca="1" si="235"/>
        <v>31-40</v>
      </c>
      <c r="I3176" s="24" t="s">
        <v>412</v>
      </c>
      <c r="J3176" s="24" t="s">
        <v>42</v>
      </c>
      <c r="K3176" s="24" t="s">
        <v>43</v>
      </c>
      <c r="L3176" s="24" t="s">
        <v>44</v>
      </c>
      <c r="M3176" s="24" t="s">
        <v>57</v>
      </c>
      <c r="N3176" s="23">
        <v>16</v>
      </c>
      <c r="O3176" s="22" t="str">
        <f>VLOOKUP(A3176,[1]CustomerAddress!$A$1:$F$3997,2)</f>
        <v>94850 Moland Street</v>
      </c>
      <c r="P3176" s="22">
        <f>VLOOKUP(A3176,[1]CustomerAddress!$A$1:$F$3997,3)</f>
        <v>3072</v>
      </c>
      <c r="Q3176" s="22" t="str">
        <f>VLOOKUP(A3176,[1]CustomerAddress!$A$1:$F$3997,4)</f>
        <v>VIC</v>
      </c>
      <c r="R3176" s="22" t="str">
        <f>VLOOKUP(A3176,[1]CustomerAddress!$A$1:$F$3997,5)</f>
        <v>Australia</v>
      </c>
      <c r="S3176" s="22">
        <f>VLOOKUP(A3176,[1]CustomerAddress!$A$1:$F$3997,6)</f>
        <v>9</v>
      </c>
      <c r="T3176" s="22" t="str">
        <f>VLOOKUP(A3176,Labels!$A$5:$I$3497,9)</f>
        <v>Evasive Customer</v>
      </c>
    </row>
    <row r="3177" spans="1:20" s="22" customFormat="1" ht="15.75" customHeight="1" x14ac:dyDescent="0.25">
      <c r="A3177" s="23">
        <v>3176</v>
      </c>
      <c r="B3177" s="24" t="s">
        <v>5827</v>
      </c>
      <c r="C3177" s="24" t="s">
        <v>5828</v>
      </c>
      <c r="D3177" s="24" t="s">
        <v>48</v>
      </c>
      <c r="E3177" s="23">
        <v>60</v>
      </c>
      <c r="F3177" s="25">
        <v>28463</v>
      </c>
      <c r="G3177" s="23">
        <f t="shared" ca="1" si="234"/>
        <v>43.366611538876199</v>
      </c>
      <c r="H3177" s="23" t="str">
        <f t="shared" ca="1" si="235"/>
        <v>41-50</v>
      </c>
      <c r="I3177" s="24" t="s">
        <v>218</v>
      </c>
      <c r="J3177" s="24" t="s">
        <v>61</v>
      </c>
      <c r="K3177" s="24" t="s">
        <v>62</v>
      </c>
      <c r="L3177" s="24" t="s">
        <v>44</v>
      </c>
      <c r="M3177" s="24" t="s">
        <v>57</v>
      </c>
      <c r="N3177" s="23">
        <v>16</v>
      </c>
      <c r="O3177" s="22" t="str">
        <f>VLOOKUP(A3177,[1]CustomerAddress!$A$1:$F$3997,2)</f>
        <v>3 Tomscot Place</v>
      </c>
      <c r="P3177" s="22">
        <f>VLOOKUP(A3177,[1]CustomerAddress!$A$1:$F$3997,3)</f>
        <v>3756</v>
      </c>
      <c r="Q3177" s="22" t="str">
        <f>VLOOKUP(A3177,[1]CustomerAddress!$A$1:$F$3997,4)</f>
        <v>VIC</v>
      </c>
      <c r="R3177" s="22" t="str">
        <f>VLOOKUP(A3177,[1]CustomerAddress!$A$1:$F$3997,5)</f>
        <v>Australia</v>
      </c>
      <c r="S3177" s="22">
        <f>VLOOKUP(A3177,[1]CustomerAddress!$A$1:$F$3997,6)</f>
        <v>4</v>
      </c>
      <c r="T3177" s="22" t="str">
        <f>VLOOKUP(A3177,Labels!$A$5:$I$3497,9)</f>
        <v>Potential Customer</v>
      </c>
    </row>
    <row r="3178" spans="1:20" s="22" customFormat="1" ht="15.75" customHeight="1" x14ac:dyDescent="0.25">
      <c r="A3178" s="23">
        <v>3177</v>
      </c>
      <c r="B3178" s="24" t="s">
        <v>5829</v>
      </c>
      <c r="C3178" s="24" t="s">
        <v>5830</v>
      </c>
      <c r="D3178" s="24" t="s">
        <v>48</v>
      </c>
      <c r="E3178" s="23">
        <v>93</v>
      </c>
      <c r="F3178" s="25">
        <v>28617</v>
      </c>
      <c r="G3178" s="23">
        <f t="shared" ca="1" si="234"/>
        <v>42.944693730657022</v>
      </c>
      <c r="H3178" s="23" t="str">
        <f t="shared" ca="1" si="235"/>
        <v>41-50</v>
      </c>
      <c r="I3178" s="24" t="s">
        <v>608</v>
      </c>
      <c r="J3178" s="24" t="s">
        <v>61</v>
      </c>
      <c r="K3178" s="24" t="s">
        <v>62</v>
      </c>
      <c r="L3178" s="24" t="s">
        <v>44</v>
      </c>
      <c r="M3178" s="24" t="s">
        <v>57</v>
      </c>
      <c r="N3178" s="23">
        <v>6</v>
      </c>
      <c r="O3178" s="22" t="str">
        <f>VLOOKUP(A3178,[1]CustomerAddress!$A$1:$F$3997,2)</f>
        <v>06 Kipling Circle</v>
      </c>
      <c r="P3178" s="22">
        <f>VLOOKUP(A3178,[1]CustomerAddress!$A$1:$F$3997,3)</f>
        <v>2085</v>
      </c>
      <c r="Q3178" s="22" t="str">
        <f>VLOOKUP(A3178,[1]CustomerAddress!$A$1:$F$3997,4)</f>
        <v>NSW</v>
      </c>
      <c r="R3178" s="22" t="str">
        <f>VLOOKUP(A3178,[1]CustomerAddress!$A$1:$F$3997,5)</f>
        <v>Australia</v>
      </c>
      <c r="S3178" s="22">
        <f>VLOOKUP(A3178,[1]CustomerAddress!$A$1:$F$3997,6)</f>
        <v>10</v>
      </c>
      <c r="T3178" s="22" t="str">
        <f>VLOOKUP(A3178,Labels!$A$5:$I$3497,9)</f>
        <v>Losing Customer</v>
      </c>
    </row>
    <row r="3179" spans="1:20" s="22" customFormat="1" ht="15.75" hidden="1" customHeight="1" x14ac:dyDescent="0.25">
      <c r="A3179" s="23">
        <v>3178</v>
      </c>
      <c r="B3179" s="24" t="s">
        <v>866</v>
      </c>
      <c r="C3179" s="24" t="s">
        <v>5831</v>
      </c>
      <c r="D3179" s="24" t="s">
        <v>48</v>
      </c>
      <c r="E3179" s="23">
        <v>21</v>
      </c>
      <c r="F3179" s="25">
        <v>26204</v>
      </c>
      <c r="G3179" s="23">
        <f t="shared" ca="1" si="234"/>
        <v>49.555652634766609</v>
      </c>
      <c r="H3179" s="23"/>
      <c r="I3179" s="24" t="s">
        <v>154</v>
      </c>
      <c r="J3179" s="24" t="s">
        <v>65</v>
      </c>
      <c r="K3179" s="24" t="s">
        <v>43</v>
      </c>
      <c r="L3179" s="24" t="s">
        <v>44</v>
      </c>
      <c r="M3179" s="24" t="s">
        <v>45</v>
      </c>
      <c r="N3179" s="23">
        <v>9</v>
      </c>
    </row>
    <row r="3180" spans="1:20" s="22" customFormat="1" ht="15.75" customHeight="1" x14ac:dyDescent="0.25">
      <c r="A3180" s="23">
        <v>3179</v>
      </c>
      <c r="B3180" s="24" t="s">
        <v>2028</v>
      </c>
      <c r="C3180" s="24" t="s">
        <v>5832</v>
      </c>
      <c r="D3180" s="24" t="s">
        <v>48</v>
      </c>
      <c r="E3180" s="23">
        <v>87</v>
      </c>
      <c r="F3180" s="25">
        <v>29163</v>
      </c>
      <c r="G3180" s="23">
        <f t="shared" ca="1" si="234"/>
        <v>41.448803319698115</v>
      </c>
      <c r="H3180" s="23" t="str">
        <f t="shared" ref="H3180:H3213" ca="1" si="236">IF(G3180&lt;=10,"0-10",IF(AND(G3180&gt;10,G3180&lt;=20),"11-20",IF(AND(G3180&gt;20,G3180&lt;=30),"21-30",IF(AND(G3180&gt;30,G3180&lt;=40),"31-40",IF(AND(G3180&gt;40,G3180&lt;=50),"41-50",IF(AND(G3180&gt;50,G3180&lt;=60),"51-60",IF(AND(G3180&gt;60,G3180&lt;=70),"61-70",IF(AND(G3180&gt;70,G3180&lt;=80),"71-80",IF(AND(G3180&gt;80,G3180&lt;=90),"81-90",IF(G3180&gt;90,"91-100"))))))))))</f>
        <v>41-50</v>
      </c>
      <c r="I3180" s="24" t="s">
        <v>163</v>
      </c>
      <c r="J3180" s="24" t="s">
        <v>164</v>
      </c>
      <c r="K3180" s="24" t="s">
        <v>62</v>
      </c>
      <c r="L3180" s="24" t="s">
        <v>44</v>
      </c>
      <c r="M3180" s="24" t="s">
        <v>45</v>
      </c>
      <c r="N3180" s="23">
        <v>17</v>
      </c>
      <c r="O3180" s="22" t="str">
        <f>VLOOKUP(A3180,[1]CustomerAddress!$A$1:$F$3997,2)</f>
        <v>390 Wayridge Plaza</v>
      </c>
      <c r="P3180" s="22">
        <f>VLOOKUP(A3180,[1]CustomerAddress!$A$1:$F$3997,3)</f>
        <v>2756</v>
      </c>
      <c r="Q3180" s="22" t="str">
        <f>VLOOKUP(A3180,[1]CustomerAddress!$A$1:$F$3997,4)</f>
        <v>NSW</v>
      </c>
      <c r="R3180" s="22" t="str">
        <f>VLOOKUP(A3180,[1]CustomerAddress!$A$1:$F$3997,5)</f>
        <v>Australia</v>
      </c>
      <c r="S3180" s="22">
        <f>VLOOKUP(A3180,[1]CustomerAddress!$A$1:$F$3997,6)</f>
        <v>9</v>
      </c>
      <c r="T3180" s="22" t="str">
        <f>VLOOKUP(A3180,Labels!$A$5:$I$3497,9)</f>
        <v>Lost Customer</v>
      </c>
    </row>
    <row r="3181" spans="1:20" s="22" customFormat="1" ht="15.75" customHeight="1" x14ac:dyDescent="0.25">
      <c r="A3181" s="23">
        <v>3180</v>
      </c>
      <c r="B3181" s="24" t="s">
        <v>345</v>
      </c>
      <c r="D3181" s="24" t="s">
        <v>48</v>
      </c>
      <c r="E3181" s="23">
        <v>96</v>
      </c>
      <c r="F3181" s="25">
        <v>27194</v>
      </c>
      <c r="G3181" s="23">
        <f t="shared" ca="1" si="234"/>
        <v>46.843323867643321</v>
      </c>
      <c r="H3181" s="23" t="str">
        <f t="shared" ca="1" si="236"/>
        <v>41-50</v>
      </c>
      <c r="I3181" s="24" t="s">
        <v>74</v>
      </c>
      <c r="J3181" s="24" t="s">
        <v>56</v>
      </c>
      <c r="K3181" s="24" t="s">
        <v>43</v>
      </c>
      <c r="L3181" s="24" t="s">
        <v>44</v>
      </c>
      <c r="M3181" s="24" t="s">
        <v>45</v>
      </c>
      <c r="N3181" s="23">
        <v>19</v>
      </c>
      <c r="O3181" s="22" t="str">
        <f>VLOOKUP(A3181,[1]CustomerAddress!$A$1:$F$3997,2)</f>
        <v>55 Gateway Trail</v>
      </c>
      <c r="P3181" s="22">
        <f>VLOOKUP(A3181,[1]CustomerAddress!$A$1:$F$3997,3)</f>
        <v>2147</v>
      </c>
      <c r="Q3181" s="22" t="str">
        <f>VLOOKUP(A3181,[1]CustomerAddress!$A$1:$F$3997,4)</f>
        <v>NSW</v>
      </c>
      <c r="R3181" s="22" t="str">
        <f>VLOOKUP(A3181,[1]CustomerAddress!$A$1:$F$3997,5)</f>
        <v>Australia</v>
      </c>
      <c r="S3181" s="22">
        <f>VLOOKUP(A3181,[1]CustomerAddress!$A$1:$F$3997,6)</f>
        <v>9</v>
      </c>
      <c r="T3181" s="22" t="str">
        <f>VLOOKUP(A3181,Labels!$A$5:$I$3497,9)</f>
        <v>Lost Customer</v>
      </c>
    </row>
    <row r="3182" spans="1:20" s="22" customFormat="1" ht="15.75" customHeight="1" x14ac:dyDescent="0.25">
      <c r="A3182" s="23">
        <v>3181</v>
      </c>
      <c r="B3182" s="24" t="s">
        <v>5833</v>
      </c>
      <c r="C3182" s="24" t="s">
        <v>5834</v>
      </c>
      <c r="D3182" s="24" t="s">
        <v>48</v>
      </c>
      <c r="E3182" s="23">
        <v>39</v>
      </c>
      <c r="F3182" s="25">
        <v>28032</v>
      </c>
      <c r="G3182" s="23">
        <f t="shared" ca="1" si="234"/>
        <v>44.547433456684416</v>
      </c>
      <c r="H3182" s="23" t="str">
        <f t="shared" ca="1" si="236"/>
        <v>41-50</v>
      </c>
      <c r="I3182" s="24" t="s">
        <v>60</v>
      </c>
      <c r="J3182" s="24" t="s">
        <v>50</v>
      </c>
      <c r="K3182" s="24" t="s">
        <v>66</v>
      </c>
      <c r="L3182" s="24" t="s">
        <v>44</v>
      </c>
      <c r="M3182" s="24" t="s">
        <v>57</v>
      </c>
      <c r="N3182" s="23">
        <v>6</v>
      </c>
      <c r="O3182" s="22" t="str">
        <f>VLOOKUP(A3182,[1]CustomerAddress!$A$1:$F$3997,2)</f>
        <v>26 Randy Road</v>
      </c>
      <c r="P3182" s="22">
        <f>VLOOKUP(A3182,[1]CustomerAddress!$A$1:$F$3997,3)</f>
        <v>2642</v>
      </c>
      <c r="Q3182" s="22" t="str">
        <f>VLOOKUP(A3182,[1]CustomerAddress!$A$1:$F$3997,4)</f>
        <v>NSW</v>
      </c>
      <c r="R3182" s="22" t="str">
        <f>VLOOKUP(A3182,[1]CustomerAddress!$A$1:$F$3997,5)</f>
        <v>Australia</v>
      </c>
      <c r="S3182" s="22">
        <f>VLOOKUP(A3182,[1]CustomerAddress!$A$1:$F$3997,6)</f>
        <v>2</v>
      </c>
      <c r="T3182" s="22" t="str">
        <f>VLOOKUP(A3182,Labels!$A$5:$I$3497,9)</f>
        <v>Becoming Loyal</v>
      </c>
    </row>
    <row r="3183" spans="1:20" s="22" customFormat="1" ht="15.75" customHeight="1" x14ac:dyDescent="0.25">
      <c r="A3183" s="23">
        <v>3182</v>
      </c>
      <c r="B3183" s="24" t="s">
        <v>5835</v>
      </c>
      <c r="C3183" s="24" t="s">
        <v>5836</v>
      </c>
      <c r="D3183" s="24" t="s">
        <v>40</v>
      </c>
      <c r="E3183" s="23">
        <v>50</v>
      </c>
      <c r="F3183" s="25">
        <v>24748</v>
      </c>
      <c r="G3183" s="23">
        <f t="shared" ca="1" si="234"/>
        <v>53.544693730657023</v>
      </c>
      <c r="H3183" s="23" t="str">
        <f t="shared" ca="1" si="236"/>
        <v>51-60</v>
      </c>
      <c r="J3183" s="24" t="s">
        <v>50</v>
      </c>
      <c r="K3183" s="24" t="s">
        <v>62</v>
      </c>
      <c r="L3183" s="24" t="s">
        <v>44</v>
      </c>
      <c r="M3183" s="24" t="s">
        <v>57</v>
      </c>
      <c r="N3183" s="23">
        <v>15</v>
      </c>
      <c r="O3183" s="22" t="str">
        <f>VLOOKUP(A3183,[1]CustomerAddress!$A$1:$F$3997,2)</f>
        <v>31435 Surrey Court</v>
      </c>
      <c r="P3183" s="22">
        <f>VLOOKUP(A3183,[1]CustomerAddress!$A$1:$F$3997,3)</f>
        <v>2074</v>
      </c>
      <c r="Q3183" s="22" t="str">
        <f>VLOOKUP(A3183,[1]CustomerAddress!$A$1:$F$3997,4)</f>
        <v>NSW</v>
      </c>
      <c r="R3183" s="22" t="str">
        <f>VLOOKUP(A3183,[1]CustomerAddress!$A$1:$F$3997,5)</f>
        <v>Australia</v>
      </c>
      <c r="S3183" s="22">
        <f>VLOOKUP(A3183,[1]CustomerAddress!$A$1:$F$3997,6)</f>
        <v>11</v>
      </c>
      <c r="T3183" s="22" t="str">
        <f>VLOOKUP(A3183,Labels!$A$5:$I$3497,9)</f>
        <v>Almost Lost Customer</v>
      </c>
    </row>
    <row r="3184" spans="1:20" s="22" customFormat="1" ht="15.75" customHeight="1" x14ac:dyDescent="0.25">
      <c r="A3184" s="23">
        <v>3183</v>
      </c>
      <c r="B3184" s="24" t="s">
        <v>2920</v>
      </c>
      <c r="C3184" s="24" t="s">
        <v>5837</v>
      </c>
      <c r="D3184" s="24" t="s">
        <v>48</v>
      </c>
      <c r="E3184" s="23">
        <v>64</v>
      </c>
      <c r="F3184" s="25">
        <v>27199</v>
      </c>
      <c r="G3184" s="23">
        <f t="shared" ca="1" si="234"/>
        <v>46.829625237506335</v>
      </c>
      <c r="H3184" s="23" t="str">
        <f t="shared" ca="1" si="236"/>
        <v>41-50</v>
      </c>
      <c r="I3184" s="24" t="s">
        <v>93</v>
      </c>
      <c r="J3184" s="24" t="s">
        <v>42</v>
      </c>
      <c r="K3184" s="24" t="s">
        <v>43</v>
      </c>
      <c r="L3184" s="24" t="s">
        <v>44</v>
      </c>
      <c r="M3184" s="24" t="s">
        <v>57</v>
      </c>
      <c r="N3184" s="23">
        <v>14</v>
      </c>
      <c r="O3184" s="22" t="str">
        <f>VLOOKUP(A3184,[1]CustomerAddress!$A$1:$F$3997,2)</f>
        <v>9200 Continental Center</v>
      </c>
      <c r="P3184" s="22">
        <f>VLOOKUP(A3184,[1]CustomerAddress!$A$1:$F$3997,3)</f>
        <v>3165</v>
      </c>
      <c r="Q3184" s="22" t="str">
        <f>VLOOKUP(A3184,[1]CustomerAddress!$A$1:$F$3997,4)</f>
        <v>VIC</v>
      </c>
      <c r="R3184" s="22" t="str">
        <f>VLOOKUP(A3184,[1]CustomerAddress!$A$1:$F$3997,5)</f>
        <v>Australia</v>
      </c>
      <c r="S3184" s="22">
        <f>VLOOKUP(A3184,[1]CustomerAddress!$A$1:$F$3997,6)</f>
        <v>10</v>
      </c>
      <c r="T3184" s="22" t="str">
        <f>VLOOKUP(A3184,Labels!$A$5:$I$3497,9)</f>
        <v>Very Loyal</v>
      </c>
    </row>
    <row r="3185" spans="1:20" s="22" customFormat="1" ht="15.75" customHeight="1" x14ac:dyDescent="0.25">
      <c r="A3185" s="23">
        <v>3184</v>
      </c>
      <c r="B3185" s="24" t="s">
        <v>5838</v>
      </c>
      <c r="C3185" s="24" t="s">
        <v>5839</v>
      </c>
      <c r="D3185" s="24" t="s">
        <v>40</v>
      </c>
      <c r="E3185" s="23">
        <v>2</v>
      </c>
      <c r="F3185" s="25">
        <v>28072</v>
      </c>
      <c r="G3185" s="23">
        <f t="shared" ca="1" si="234"/>
        <v>44.437844415588529</v>
      </c>
      <c r="H3185" s="23" t="str">
        <f t="shared" ca="1" si="236"/>
        <v>41-50</v>
      </c>
      <c r="I3185" s="24" t="s">
        <v>301</v>
      </c>
      <c r="J3185" s="24" t="s">
        <v>84</v>
      </c>
      <c r="K3185" s="24" t="s">
        <v>62</v>
      </c>
      <c r="L3185" s="24" t="s">
        <v>44</v>
      </c>
      <c r="M3185" s="24" t="s">
        <v>45</v>
      </c>
      <c r="N3185" s="23">
        <v>7</v>
      </c>
      <c r="O3185" s="22" t="str">
        <f>VLOOKUP(A3185,[1]CustomerAddress!$A$1:$F$3997,2)</f>
        <v>696 Harbort Junction</v>
      </c>
      <c r="P3185" s="22">
        <f>VLOOKUP(A3185,[1]CustomerAddress!$A$1:$F$3997,3)</f>
        <v>2196</v>
      </c>
      <c r="Q3185" s="22" t="str">
        <f>VLOOKUP(A3185,[1]CustomerAddress!$A$1:$F$3997,4)</f>
        <v>NSW</v>
      </c>
      <c r="R3185" s="22" t="str">
        <f>VLOOKUP(A3185,[1]CustomerAddress!$A$1:$F$3997,5)</f>
        <v>Australia</v>
      </c>
      <c r="S3185" s="22">
        <f>VLOOKUP(A3185,[1]CustomerAddress!$A$1:$F$3997,6)</f>
        <v>10</v>
      </c>
      <c r="T3185" s="22" t="str">
        <f>VLOOKUP(A3185,Labels!$A$5:$I$3497,9)</f>
        <v>Losing Customer</v>
      </c>
    </row>
    <row r="3186" spans="1:20" s="22" customFormat="1" ht="15.75" customHeight="1" x14ac:dyDescent="0.25">
      <c r="A3186" s="23">
        <v>3185</v>
      </c>
      <c r="B3186" s="24" t="s">
        <v>5840</v>
      </c>
      <c r="C3186" s="24" t="s">
        <v>5841</v>
      </c>
      <c r="D3186" s="24" t="s">
        <v>48</v>
      </c>
      <c r="E3186" s="23">
        <v>25</v>
      </c>
      <c r="F3186" s="25">
        <v>20472</v>
      </c>
      <c r="G3186" s="23">
        <f t="shared" ca="1" si="234"/>
        <v>65.259762223807698</v>
      </c>
      <c r="H3186" s="23" t="str">
        <f t="shared" ca="1" si="236"/>
        <v>61-70</v>
      </c>
      <c r="I3186" s="24" t="s">
        <v>181</v>
      </c>
      <c r="J3186" s="24" t="s">
        <v>50</v>
      </c>
      <c r="K3186" s="24" t="s">
        <v>43</v>
      </c>
      <c r="L3186" s="24" t="s">
        <v>44</v>
      </c>
      <c r="M3186" s="24" t="s">
        <v>57</v>
      </c>
      <c r="N3186" s="23">
        <v>10</v>
      </c>
      <c r="O3186" s="22" t="str">
        <f>VLOOKUP(A3186,[1]CustomerAddress!$A$1:$F$3997,2)</f>
        <v>71 Hayes Circle</v>
      </c>
      <c r="P3186" s="22">
        <f>VLOOKUP(A3186,[1]CustomerAddress!$A$1:$F$3997,3)</f>
        <v>2320</v>
      </c>
      <c r="Q3186" s="22" t="str">
        <f>VLOOKUP(A3186,[1]CustomerAddress!$A$1:$F$3997,4)</f>
        <v>NSW</v>
      </c>
      <c r="R3186" s="22" t="str">
        <f>VLOOKUP(A3186,[1]CustomerAddress!$A$1:$F$3997,5)</f>
        <v>Australia</v>
      </c>
      <c r="S3186" s="22">
        <f>VLOOKUP(A3186,[1]CustomerAddress!$A$1:$F$3997,6)</f>
        <v>7</v>
      </c>
      <c r="T3186" s="22" t="str">
        <f>VLOOKUP(A3186,Labels!$A$5:$I$3497,9)</f>
        <v>Becoming Loyal</v>
      </c>
    </row>
    <row r="3187" spans="1:20" s="22" customFormat="1" ht="15.75" customHeight="1" x14ac:dyDescent="0.25">
      <c r="A3187" s="23">
        <v>3186</v>
      </c>
      <c r="B3187" s="24" t="s">
        <v>5842</v>
      </c>
      <c r="C3187" s="24" t="s">
        <v>5843</v>
      </c>
      <c r="D3187" s="24" t="s">
        <v>40</v>
      </c>
      <c r="E3187" s="23">
        <v>22</v>
      </c>
      <c r="F3187" s="25">
        <v>35559</v>
      </c>
      <c r="G3187" s="23">
        <f t="shared" ca="1" si="234"/>
        <v>23.92551564846524</v>
      </c>
      <c r="H3187" s="23" t="str">
        <f t="shared" ca="1" si="236"/>
        <v>21-30</v>
      </c>
      <c r="J3187" s="24" t="s">
        <v>61</v>
      </c>
      <c r="K3187" s="24" t="s">
        <v>43</v>
      </c>
      <c r="L3187" s="24" t="s">
        <v>44</v>
      </c>
      <c r="M3187" s="24" t="s">
        <v>45</v>
      </c>
      <c r="N3187" s="23">
        <v>2</v>
      </c>
      <c r="O3187" s="22" t="str">
        <f>VLOOKUP(A3187,[1]CustomerAddress!$A$1:$F$3997,2)</f>
        <v>6 Michigan Park</v>
      </c>
      <c r="P3187" s="22">
        <f>VLOOKUP(A3187,[1]CustomerAddress!$A$1:$F$3997,3)</f>
        <v>3173</v>
      </c>
      <c r="Q3187" s="22" t="str">
        <f>VLOOKUP(A3187,[1]CustomerAddress!$A$1:$F$3997,4)</f>
        <v>VIC</v>
      </c>
      <c r="R3187" s="22" t="str">
        <f>VLOOKUP(A3187,[1]CustomerAddress!$A$1:$F$3997,5)</f>
        <v>Australia</v>
      </c>
      <c r="S3187" s="22">
        <f>VLOOKUP(A3187,[1]CustomerAddress!$A$1:$F$3997,6)</f>
        <v>9</v>
      </c>
      <c r="T3187" s="22" t="str">
        <f>VLOOKUP(A3187,Labels!$A$5:$I$3497,9)</f>
        <v>Potential Customer</v>
      </c>
    </row>
    <row r="3188" spans="1:20" s="22" customFormat="1" ht="15.75" customHeight="1" x14ac:dyDescent="0.25">
      <c r="A3188" s="23">
        <v>3187</v>
      </c>
      <c r="B3188" s="24" t="s">
        <v>5844</v>
      </c>
      <c r="C3188" s="24" t="s">
        <v>5845</v>
      </c>
      <c r="D3188" s="24" t="s">
        <v>48</v>
      </c>
      <c r="E3188" s="23">
        <v>75</v>
      </c>
      <c r="F3188" s="25">
        <v>27161</v>
      </c>
      <c r="G3188" s="23">
        <f t="shared" ca="1" si="234"/>
        <v>46.933734826547429</v>
      </c>
      <c r="H3188" s="23" t="str">
        <f t="shared" ca="1" si="236"/>
        <v>41-50</v>
      </c>
      <c r="I3188" s="24" t="s">
        <v>78</v>
      </c>
      <c r="J3188" s="24" t="s">
        <v>50</v>
      </c>
      <c r="K3188" s="24" t="s">
        <v>43</v>
      </c>
      <c r="L3188" s="24" t="s">
        <v>44</v>
      </c>
      <c r="M3188" s="24" t="s">
        <v>45</v>
      </c>
      <c r="N3188" s="23">
        <v>14</v>
      </c>
      <c r="O3188" s="22" t="str">
        <f>VLOOKUP(A3188,[1]CustomerAddress!$A$1:$F$3997,2)</f>
        <v>6735 Katie Way</v>
      </c>
      <c r="P3188" s="22">
        <f>VLOOKUP(A3188,[1]CustomerAddress!$A$1:$F$3997,3)</f>
        <v>2150</v>
      </c>
      <c r="Q3188" s="22" t="str">
        <f>VLOOKUP(A3188,[1]CustomerAddress!$A$1:$F$3997,4)</f>
        <v>NSW</v>
      </c>
      <c r="R3188" s="22" t="str">
        <f>VLOOKUP(A3188,[1]CustomerAddress!$A$1:$F$3997,5)</f>
        <v>Australia</v>
      </c>
      <c r="S3188" s="22">
        <f>VLOOKUP(A3188,[1]CustomerAddress!$A$1:$F$3997,6)</f>
        <v>7</v>
      </c>
      <c r="T3188" s="22" t="str">
        <f>VLOOKUP(A3188,Labels!$A$5:$I$3497,9)</f>
        <v>High Risk Customer</v>
      </c>
    </row>
    <row r="3189" spans="1:20" s="22" customFormat="1" ht="15.75" customHeight="1" x14ac:dyDescent="0.25">
      <c r="A3189" s="23">
        <v>3188</v>
      </c>
      <c r="B3189" s="24" t="s">
        <v>5846</v>
      </c>
      <c r="D3189" s="24" t="s">
        <v>48</v>
      </c>
      <c r="E3189" s="23">
        <v>94</v>
      </c>
      <c r="F3189" s="25">
        <v>36348</v>
      </c>
      <c r="G3189" s="23">
        <f t="shared" ca="1" si="234"/>
        <v>21.763871812848802</v>
      </c>
      <c r="H3189" s="23" t="str">
        <f t="shared" ca="1" si="236"/>
        <v>21-30</v>
      </c>
      <c r="I3189" s="24" t="s">
        <v>577</v>
      </c>
      <c r="J3189" s="24" t="s">
        <v>50</v>
      </c>
      <c r="K3189" s="24" t="s">
        <v>43</v>
      </c>
      <c r="L3189" s="24" t="s">
        <v>44</v>
      </c>
      <c r="M3189" s="24" t="s">
        <v>57</v>
      </c>
      <c r="N3189" s="23">
        <v>1</v>
      </c>
      <c r="O3189" s="22" t="str">
        <f>VLOOKUP(A3189,[1]CustomerAddress!$A$1:$F$3997,2)</f>
        <v>7 Kingsford Parkway</v>
      </c>
      <c r="P3189" s="22">
        <f>VLOOKUP(A3189,[1]CustomerAddress!$A$1:$F$3997,3)</f>
        <v>3085</v>
      </c>
      <c r="Q3189" s="22" t="str">
        <f>VLOOKUP(A3189,[1]CustomerAddress!$A$1:$F$3997,4)</f>
        <v>VIC</v>
      </c>
      <c r="R3189" s="22" t="str">
        <f>VLOOKUP(A3189,[1]CustomerAddress!$A$1:$F$3997,5)</f>
        <v>Australia</v>
      </c>
      <c r="S3189" s="22">
        <f>VLOOKUP(A3189,[1]CustomerAddress!$A$1:$F$3997,6)</f>
        <v>9</v>
      </c>
      <c r="T3189" s="22" t="str">
        <f>VLOOKUP(A3189,Labels!$A$5:$I$3497,9)</f>
        <v>Evasive Customer</v>
      </c>
    </row>
    <row r="3190" spans="1:20" s="22" customFormat="1" ht="15.75" customHeight="1" x14ac:dyDescent="0.25">
      <c r="A3190" s="23">
        <v>3189</v>
      </c>
      <c r="B3190" s="24" t="s">
        <v>5847</v>
      </c>
      <c r="C3190" s="24" t="s">
        <v>5848</v>
      </c>
      <c r="D3190" s="24" t="s">
        <v>48</v>
      </c>
      <c r="E3190" s="23">
        <v>40</v>
      </c>
      <c r="F3190" s="25">
        <v>23071</v>
      </c>
      <c r="G3190" s="23">
        <f t="shared" ca="1" si="234"/>
        <v>58.139214278602225</v>
      </c>
      <c r="H3190" s="23" t="str">
        <f t="shared" ca="1" si="236"/>
        <v>51-60</v>
      </c>
      <c r="I3190" s="24" t="s">
        <v>799</v>
      </c>
      <c r="J3190" s="24" t="s">
        <v>50</v>
      </c>
      <c r="K3190" s="24" t="s">
        <v>43</v>
      </c>
      <c r="L3190" s="24" t="s">
        <v>44</v>
      </c>
      <c r="M3190" s="24" t="s">
        <v>57</v>
      </c>
      <c r="N3190" s="23">
        <v>11</v>
      </c>
      <c r="O3190" s="22" t="str">
        <f>VLOOKUP(A3190,[1]CustomerAddress!$A$1:$F$3997,2)</f>
        <v>69 Huxley Lane</v>
      </c>
      <c r="P3190" s="22">
        <f>VLOOKUP(A3190,[1]CustomerAddress!$A$1:$F$3997,3)</f>
        <v>4205</v>
      </c>
      <c r="Q3190" s="22" t="str">
        <f>VLOOKUP(A3190,[1]CustomerAddress!$A$1:$F$3997,4)</f>
        <v>QLD</v>
      </c>
      <c r="R3190" s="22" t="str">
        <f>VLOOKUP(A3190,[1]CustomerAddress!$A$1:$F$3997,5)</f>
        <v>Australia</v>
      </c>
      <c r="S3190" s="22">
        <f>VLOOKUP(A3190,[1]CustomerAddress!$A$1:$F$3997,6)</f>
        <v>3</v>
      </c>
      <c r="T3190" s="22" t="str">
        <f>VLOOKUP(A3190,Labels!$A$5:$I$3497,9)</f>
        <v>Almost Lost Customer</v>
      </c>
    </row>
    <row r="3191" spans="1:20" s="22" customFormat="1" ht="15.75" customHeight="1" x14ac:dyDescent="0.25">
      <c r="A3191" s="23">
        <v>3190</v>
      </c>
      <c r="B3191" s="24" t="s">
        <v>5849</v>
      </c>
      <c r="C3191" s="24" t="s">
        <v>2906</v>
      </c>
      <c r="D3191" s="24" t="s">
        <v>40</v>
      </c>
      <c r="E3191" s="23">
        <v>18</v>
      </c>
      <c r="F3191" s="25">
        <v>31083</v>
      </c>
      <c r="G3191" s="23">
        <f t="shared" ca="1" si="234"/>
        <v>36.188529347095375</v>
      </c>
      <c r="H3191" s="23" t="str">
        <f t="shared" ca="1" si="236"/>
        <v>31-40</v>
      </c>
      <c r="J3191" s="24" t="s">
        <v>61</v>
      </c>
      <c r="K3191" s="24" t="s">
        <v>62</v>
      </c>
      <c r="L3191" s="24" t="s">
        <v>44</v>
      </c>
      <c r="M3191" s="24" t="s">
        <v>57</v>
      </c>
      <c r="N3191" s="23">
        <v>15</v>
      </c>
      <c r="O3191" s="22" t="str">
        <f>VLOOKUP(A3191,[1]CustomerAddress!$A$1:$F$3997,2)</f>
        <v>10 Hauk Point</v>
      </c>
      <c r="P3191" s="22">
        <f>VLOOKUP(A3191,[1]CustomerAddress!$A$1:$F$3997,3)</f>
        <v>3936</v>
      </c>
      <c r="Q3191" s="22" t="str">
        <f>VLOOKUP(A3191,[1]CustomerAddress!$A$1:$F$3997,4)</f>
        <v>VIC</v>
      </c>
      <c r="R3191" s="22" t="str">
        <f>VLOOKUP(A3191,[1]CustomerAddress!$A$1:$F$3997,5)</f>
        <v>Australia</v>
      </c>
      <c r="S3191" s="22">
        <f>VLOOKUP(A3191,[1]CustomerAddress!$A$1:$F$3997,6)</f>
        <v>9</v>
      </c>
      <c r="T3191" s="22" t="str">
        <f>VLOOKUP(A3191,Labels!$A$5:$I$3497,9)</f>
        <v>Almost Lost Customer</v>
      </c>
    </row>
    <row r="3192" spans="1:20" s="22" customFormat="1" ht="15.75" customHeight="1" x14ac:dyDescent="0.25">
      <c r="A3192" s="23">
        <v>3191</v>
      </c>
      <c r="B3192" s="24" t="s">
        <v>2454</v>
      </c>
      <c r="C3192" s="24" t="s">
        <v>5850</v>
      </c>
      <c r="D3192" s="24" t="s">
        <v>40</v>
      </c>
      <c r="E3192" s="23">
        <v>29</v>
      </c>
      <c r="F3192" s="25">
        <v>21739</v>
      </c>
      <c r="G3192" s="23">
        <f t="shared" ca="1" si="234"/>
        <v>61.788529347095377</v>
      </c>
      <c r="H3192" s="23" t="str">
        <f t="shared" ca="1" si="236"/>
        <v>61-70</v>
      </c>
      <c r="I3192" s="24" t="s">
        <v>176</v>
      </c>
      <c r="J3192" s="24" t="s">
        <v>50</v>
      </c>
      <c r="K3192" s="24" t="s">
        <v>62</v>
      </c>
      <c r="L3192" s="24" t="s">
        <v>44</v>
      </c>
      <c r="M3192" s="24" t="s">
        <v>45</v>
      </c>
      <c r="N3192" s="23">
        <v>12</v>
      </c>
      <c r="O3192" s="22" t="str">
        <f>VLOOKUP(A3192,[1]CustomerAddress!$A$1:$F$3997,2)</f>
        <v>1 Jenifer Court</v>
      </c>
      <c r="P3192" s="22">
        <f>VLOOKUP(A3192,[1]CustomerAddress!$A$1:$F$3997,3)</f>
        <v>4280</v>
      </c>
      <c r="Q3192" s="22" t="str">
        <f>VLOOKUP(A3192,[1]CustomerAddress!$A$1:$F$3997,4)</f>
        <v>QLD</v>
      </c>
      <c r="R3192" s="22" t="str">
        <f>VLOOKUP(A3192,[1]CustomerAddress!$A$1:$F$3997,5)</f>
        <v>Australia</v>
      </c>
      <c r="S3192" s="22">
        <f>VLOOKUP(A3192,[1]CustomerAddress!$A$1:$F$3997,6)</f>
        <v>4</v>
      </c>
      <c r="T3192" s="22" t="str">
        <f>VLOOKUP(A3192,Labels!$A$5:$I$3497,9)</f>
        <v>Platinum Customer</v>
      </c>
    </row>
    <row r="3193" spans="1:20" s="22" customFormat="1" ht="15.75" customHeight="1" x14ac:dyDescent="0.25">
      <c r="A3193" s="23">
        <v>3192</v>
      </c>
      <c r="B3193" s="24" t="s">
        <v>1090</v>
      </c>
      <c r="C3193" s="24" t="s">
        <v>5851</v>
      </c>
      <c r="D3193" s="24" t="s">
        <v>40</v>
      </c>
      <c r="E3193" s="23">
        <v>37</v>
      </c>
      <c r="F3193" s="25">
        <v>25099</v>
      </c>
      <c r="G3193" s="23">
        <f t="shared" ca="1" si="234"/>
        <v>52.583049895040581</v>
      </c>
      <c r="H3193" s="23" t="str">
        <f t="shared" ca="1" si="236"/>
        <v>51-60</v>
      </c>
      <c r="I3193" s="24" t="s">
        <v>167</v>
      </c>
      <c r="J3193" s="24" t="s">
        <v>50</v>
      </c>
      <c r="K3193" s="24" t="s">
        <v>66</v>
      </c>
      <c r="L3193" s="24" t="s">
        <v>44</v>
      </c>
      <c r="M3193" s="24" t="s">
        <v>45</v>
      </c>
      <c r="N3193" s="23">
        <v>16</v>
      </c>
      <c r="O3193" s="22" t="str">
        <f>VLOOKUP(A3193,[1]CustomerAddress!$A$1:$F$3997,2)</f>
        <v>2 Gateway Drive</v>
      </c>
      <c r="P3193" s="22">
        <f>VLOOKUP(A3193,[1]CustomerAddress!$A$1:$F$3997,3)</f>
        <v>3995</v>
      </c>
      <c r="Q3193" s="22" t="str">
        <f>VLOOKUP(A3193,[1]CustomerAddress!$A$1:$F$3997,4)</f>
        <v>VIC</v>
      </c>
      <c r="R3193" s="22" t="str">
        <f>VLOOKUP(A3193,[1]CustomerAddress!$A$1:$F$3997,5)</f>
        <v>Australia</v>
      </c>
      <c r="S3193" s="22">
        <f>VLOOKUP(A3193,[1]CustomerAddress!$A$1:$F$3997,6)</f>
        <v>2</v>
      </c>
      <c r="T3193" s="22" t="str">
        <f>VLOOKUP(A3193,Labels!$A$5:$I$3497,9)</f>
        <v>Evasive Customer</v>
      </c>
    </row>
    <row r="3194" spans="1:20" s="22" customFormat="1" ht="15.75" customHeight="1" x14ac:dyDescent="0.25">
      <c r="A3194" s="23">
        <v>3193</v>
      </c>
      <c r="B3194" s="24" t="s">
        <v>5852</v>
      </c>
      <c r="C3194" s="24" t="s">
        <v>5853</v>
      </c>
      <c r="D3194" s="24" t="s">
        <v>40</v>
      </c>
      <c r="E3194" s="23">
        <v>6</v>
      </c>
      <c r="F3194" s="25">
        <v>28675</v>
      </c>
      <c r="G3194" s="23">
        <f t="shared" ca="1" si="234"/>
        <v>42.785789621067977</v>
      </c>
      <c r="H3194" s="23" t="str">
        <f t="shared" ca="1" si="236"/>
        <v>41-50</v>
      </c>
      <c r="I3194" s="24" t="s">
        <v>1615</v>
      </c>
      <c r="J3194" s="24" t="s">
        <v>54</v>
      </c>
      <c r="K3194" s="24" t="s">
        <v>66</v>
      </c>
      <c r="L3194" s="24" t="s">
        <v>44</v>
      </c>
      <c r="M3194" s="24" t="s">
        <v>57</v>
      </c>
      <c r="N3194" s="23">
        <v>7</v>
      </c>
      <c r="O3194" s="22" t="str">
        <f>VLOOKUP(A3194,[1]CustomerAddress!$A$1:$F$3997,2)</f>
        <v>081 Oakridge Street</v>
      </c>
      <c r="P3194" s="22">
        <f>VLOOKUP(A3194,[1]CustomerAddress!$A$1:$F$3997,3)</f>
        <v>2519</v>
      </c>
      <c r="Q3194" s="22" t="str">
        <f>VLOOKUP(A3194,[1]CustomerAddress!$A$1:$F$3997,4)</f>
        <v>NSW</v>
      </c>
      <c r="R3194" s="22" t="str">
        <f>VLOOKUP(A3194,[1]CustomerAddress!$A$1:$F$3997,5)</f>
        <v>Australia</v>
      </c>
      <c r="S3194" s="22">
        <f>VLOOKUP(A3194,[1]CustomerAddress!$A$1:$F$3997,6)</f>
        <v>10</v>
      </c>
      <c r="T3194" s="22" t="str">
        <f>VLOOKUP(A3194,Labels!$A$5:$I$3497,9)</f>
        <v>Becoming Loyal</v>
      </c>
    </row>
    <row r="3195" spans="1:20" s="22" customFormat="1" ht="15.75" customHeight="1" x14ac:dyDescent="0.25">
      <c r="A3195" s="23">
        <v>3194</v>
      </c>
      <c r="B3195" s="24" t="s">
        <v>5854</v>
      </c>
      <c r="C3195" s="24" t="s">
        <v>5855</v>
      </c>
      <c r="D3195" s="24" t="s">
        <v>48</v>
      </c>
      <c r="E3195" s="23">
        <v>38</v>
      </c>
      <c r="F3195" s="25">
        <v>28560</v>
      </c>
      <c r="G3195" s="23">
        <f t="shared" ca="1" si="234"/>
        <v>43.100858114218667</v>
      </c>
      <c r="H3195" s="23" t="str">
        <f t="shared" ca="1" si="236"/>
        <v>41-50</v>
      </c>
      <c r="I3195" s="24" t="s">
        <v>218</v>
      </c>
      <c r="J3195" s="24" t="s">
        <v>84</v>
      </c>
      <c r="K3195" s="24" t="s">
        <v>43</v>
      </c>
      <c r="L3195" s="24" t="s">
        <v>44</v>
      </c>
      <c r="M3195" s="24" t="s">
        <v>57</v>
      </c>
      <c r="N3195" s="23">
        <v>11</v>
      </c>
      <c r="O3195" s="22" t="str">
        <f>VLOOKUP(A3195,[1]CustomerAddress!$A$1:$F$3997,2)</f>
        <v>40252 Springs Park</v>
      </c>
      <c r="P3195" s="22">
        <f>VLOOKUP(A3195,[1]CustomerAddress!$A$1:$F$3997,3)</f>
        <v>4870</v>
      </c>
      <c r="Q3195" s="22" t="str">
        <f>VLOOKUP(A3195,[1]CustomerAddress!$A$1:$F$3997,4)</f>
        <v>QLD</v>
      </c>
      <c r="R3195" s="22" t="str">
        <f>VLOOKUP(A3195,[1]CustomerAddress!$A$1:$F$3997,5)</f>
        <v>Australia</v>
      </c>
      <c r="S3195" s="22">
        <f>VLOOKUP(A3195,[1]CustomerAddress!$A$1:$F$3997,6)</f>
        <v>9</v>
      </c>
      <c r="T3195" s="22" t="str">
        <f>VLOOKUP(A3195,Labels!$A$5:$I$3497,9)</f>
        <v>Almost Lost Customer</v>
      </c>
    </row>
    <row r="3196" spans="1:20" s="22" customFormat="1" ht="15.75" customHeight="1" x14ac:dyDescent="0.25">
      <c r="A3196" s="23">
        <v>3195</v>
      </c>
      <c r="B3196" s="24" t="s">
        <v>5856</v>
      </c>
      <c r="C3196" s="24" t="s">
        <v>5857</v>
      </c>
      <c r="D3196" s="24" t="s">
        <v>40</v>
      </c>
      <c r="E3196" s="23">
        <v>4</v>
      </c>
      <c r="F3196" s="25">
        <v>29675</v>
      </c>
      <c r="G3196" s="23">
        <f t="shared" ca="1" si="234"/>
        <v>40.046063593670716</v>
      </c>
      <c r="H3196" s="23" t="str">
        <f t="shared" ca="1" si="236"/>
        <v>41-50</v>
      </c>
      <c r="I3196" s="24" t="s">
        <v>596</v>
      </c>
      <c r="J3196" s="24" t="s">
        <v>84</v>
      </c>
      <c r="K3196" s="24" t="s">
        <v>43</v>
      </c>
      <c r="L3196" s="24" t="s">
        <v>44</v>
      </c>
      <c r="M3196" s="24" t="s">
        <v>57</v>
      </c>
      <c r="N3196" s="23">
        <v>18</v>
      </c>
      <c r="O3196" s="22" t="str">
        <f>VLOOKUP(A3196,[1]CustomerAddress!$A$1:$F$3997,2)</f>
        <v>6590 Fremont Avenue</v>
      </c>
      <c r="P3196" s="22">
        <f>VLOOKUP(A3196,[1]CustomerAddress!$A$1:$F$3997,3)</f>
        <v>2077</v>
      </c>
      <c r="Q3196" s="22" t="str">
        <f>VLOOKUP(A3196,[1]CustomerAddress!$A$1:$F$3997,4)</f>
        <v>NSW</v>
      </c>
      <c r="R3196" s="22" t="str">
        <f>VLOOKUP(A3196,[1]CustomerAddress!$A$1:$F$3997,5)</f>
        <v>Australia</v>
      </c>
      <c r="S3196" s="22">
        <f>VLOOKUP(A3196,[1]CustomerAddress!$A$1:$F$3997,6)</f>
        <v>8</v>
      </c>
      <c r="T3196" s="22" t="str">
        <f>VLOOKUP(A3196,Labels!$A$5:$I$3497,9)</f>
        <v>Losing Customer</v>
      </c>
    </row>
    <row r="3197" spans="1:20" s="22" customFormat="1" ht="15.75" customHeight="1" x14ac:dyDescent="0.25">
      <c r="A3197" s="23">
        <v>3196</v>
      </c>
      <c r="B3197" s="24" t="s">
        <v>5067</v>
      </c>
      <c r="C3197" s="24" t="s">
        <v>5858</v>
      </c>
      <c r="D3197" s="24" t="s">
        <v>40</v>
      </c>
      <c r="E3197" s="23">
        <v>11</v>
      </c>
      <c r="F3197" s="25">
        <v>28341</v>
      </c>
      <c r="G3197" s="23">
        <f t="shared" ca="1" si="234"/>
        <v>43.700858114218661</v>
      </c>
      <c r="H3197" s="23" t="str">
        <f t="shared" ca="1" si="236"/>
        <v>41-50</v>
      </c>
      <c r="I3197" s="24" t="s">
        <v>2256</v>
      </c>
      <c r="J3197" s="24" t="s">
        <v>42</v>
      </c>
      <c r="K3197" s="24" t="s">
        <v>43</v>
      </c>
      <c r="L3197" s="24" t="s">
        <v>44</v>
      </c>
      <c r="M3197" s="24" t="s">
        <v>57</v>
      </c>
      <c r="N3197" s="23">
        <v>8</v>
      </c>
      <c r="O3197" s="22" t="str">
        <f>VLOOKUP(A3197,[1]CustomerAddress!$A$1:$F$3997,2)</f>
        <v>972 Lake View Terrace</v>
      </c>
      <c r="P3197" s="22">
        <f>VLOOKUP(A3197,[1]CustomerAddress!$A$1:$F$3997,3)</f>
        <v>3977</v>
      </c>
      <c r="Q3197" s="22" t="str">
        <f>VLOOKUP(A3197,[1]CustomerAddress!$A$1:$F$3997,4)</f>
        <v>VIC</v>
      </c>
      <c r="R3197" s="22" t="str">
        <f>VLOOKUP(A3197,[1]CustomerAddress!$A$1:$F$3997,5)</f>
        <v>Australia</v>
      </c>
      <c r="S3197" s="22">
        <f>VLOOKUP(A3197,[1]CustomerAddress!$A$1:$F$3997,6)</f>
        <v>7</v>
      </c>
      <c r="T3197" s="22" t="str">
        <f>VLOOKUP(A3197,Labels!$A$5:$I$3497,9)</f>
        <v>Losing Customer</v>
      </c>
    </row>
    <row r="3198" spans="1:20" s="22" customFormat="1" ht="15.75" customHeight="1" x14ac:dyDescent="0.25">
      <c r="A3198" s="23">
        <v>3197</v>
      </c>
      <c r="B3198" s="24" t="s">
        <v>5859</v>
      </c>
      <c r="C3198" s="24" t="s">
        <v>5860</v>
      </c>
      <c r="D3198" s="24" t="s">
        <v>48</v>
      </c>
      <c r="E3198" s="23">
        <v>83</v>
      </c>
      <c r="F3198" s="25">
        <v>27808</v>
      </c>
      <c r="G3198" s="23">
        <f t="shared" ca="1" si="234"/>
        <v>45.161132086821404</v>
      </c>
      <c r="H3198" s="23" t="str">
        <f t="shared" ca="1" si="236"/>
        <v>41-50</v>
      </c>
      <c r="I3198" s="24" t="s">
        <v>799</v>
      </c>
      <c r="J3198" s="24" t="s">
        <v>42</v>
      </c>
      <c r="K3198" s="24" t="s">
        <v>66</v>
      </c>
      <c r="L3198" s="24" t="s">
        <v>44</v>
      </c>
      <c r="M3198" s="24" t="s">
        <v>57</v>
      </c>
      <c r="N3198" s="23">
        <v>14</v>
      </c>
      <c r="O3198" s="22" t="str">
        <f>VLOOKUP(A3198,[1]CustomerAddress!$A$1:$F$3997,2)</f>
        <v>8 Havey Alley</v>
      </c>
      <c r="P3198" s="22">
        <f>VLOOKUP(A3198,[1]CustomerAddress!$A$1:$F$3997,3)</f>
        <v>2031</v>
      </c>
      <c r="Q3198" s="22" t="str">
        <f>VLOOKUP(A3198,[1]CustomerAddress!$A$1:$F$3997,4)</f>
        <v>NSW</v>
      </c>
      <c r="R3198" s="22" t="str">
        <f>VLOOKUP(A3198,[1]CustomerAddress!$A$1:$F$3997,5)</f>
        <v>Australia</v>
      </c>
      <c r="S3198" s="22">
        <f>VLOOKUP(A3198,[1]CustomerAddress!$A$1:$F$3997,6)</f>
        <v>8</v>
      </c>
      <c r="T3198" s="22" t="str">
        <f>VLOOKUP(A3198,Labels!$A$5:$I$3497,9)</f>
        <v>Becoming Loyal</v>
      </c>
    </row>
    <row r="3199" spans="1:20" s="22" customFormat="1" ht="15.75" customHeight="1" x14ac:dyDescent="0.25">
      <c r="A3199" s="23">
        <v>3198</v>
      </c>
      <c r="B3199" s="24" t="s">
        <v>5861</v>
      </c>
      <c r="C3199" s="24" t="s">
        <v>5862</v>
      </c>
      <c r="D3199" s="24" t="s">
        <v>48</v>
      </c>
      <c r="E3199" s="23">
        <v>66</v>
      </c>
      <c r="F3199" s="25">
        <v>35644</v>
      </c>
      <c r="G3199" s="23">
        <f t="shared" ca="1" si="234"/>
        <v>23.692638936136472</v>
      </c>
      <c r="H3199" s="23" t="str">
        <f t="shared" ca="1" si="236"/>
        <v>21-30</v>
      </c>
      <c r="I3199" s="24" t="s">
        <v>1548</v>
      </c>
      <c r="J3199" s="24" t="s">
        <v>84</v>
      </c>
      <c r="K3199" s="24" t="s">
        <v>43</v>
      </c>
      <c r="L3199" s="24" t="s">
        <v>44</v>
      </c>
      <c r="M3199" s="24" t="s">
        <v>45</v>
      </c>
      <c r="N3199" s="23">
        <v>1</v>
      </c>
      <c r="O3199" s="22" t="str">
        <f>VLOOKUP(A3199,[1]CustomerAddress!$A$1:$F$3997,2)</f>
        <v>05600 Lien Plaza</v>
      </c>
      <c r="P3199" s="22">
        <f>VLOOKUP(A3199,[1]CustomerAddress!$A$1:$F$3997,3)</f>
        <v>3796</v>
      </c>
      <c r="Q3199" s="22" t="str">
        <f>VLOOKUP(A3199,[1]CustomerAddress!$A$1:$F$3997,4)</f>
        <v>VIC</v>
      </c>
      <c r="R3199" s="22" t="str">
        <f>VLOOKUP(A3199,[1]CustomerAddress!$A$1:$F$3997,5)</f>
        <v>Australia</v>
      </c>
      <c r="S3199" s="22">
        <f>VLOOKUP(A3199,[1]CustomerAddress!$A$1:$F$3997,6)</f>
        <v>8</v>
      </c>
      <c r="T3199" s="22" t="str">
        <f>VLOOKUP(A3199,Labels!$A$5:$I$3497,9)</f>
        <v>Evasive Customer</v>
      </c>
    </row>
    <row r="3200" spans="1:20" s="22" customFormat="1" ht="15.75" customHeight="1" x14ac:dyDescent="0.25">
      <c r="A3200" s="23">
        <v>3199</v>
      </c>
      <c r="B3200" s="24" t="s">
        <v>3304</v>
      </c>
      <c r="C3200" s="24" t="s">
        <v>5863</v>
      </c>
      <c r="D3200" s="24" t="s">
        <v>40</v>
      </c>
      <c r="E3200" s="23">
        <v>98</v>
      </c>
      <c r="F3200" s="25">
        <v>25446</v>
      </c>
      <c r="G3200" s="23">
        <f t="shared" ca="1" si="234"/>
        <v>51.632364963533732</v>
      </c>
      <c r="H3200" s="23" t="str">
        <f t="shared" ca="1" si="236"/>
        <v>51-60</v>
      </c>
      <c r="I3200" s="24" t="s">
        <v>144</v>
      </c>
      <c r="J3200" s="24" t="s">
        <v>61</v>
      </c>
      <c r="K3200" s="24" t="s">
        <v>43</v>
      </c>
      <c r="L3200" s="24" t="s">
        <v>44</v>
      </c>
      <c r="M3200" s="24" t="s">
        <v>45</v>
      </c>
      <c r="N3200" s="23">
        <v>15</v>
      </c>
      <c r="O3200" s="22" t="str">
        <f>VLOOKUP(A3200,[1]CustomerAddress!$A$1:$F$3997,2)</f>
        <v>08 Roth Hill</v>
      </c>
      <c r="P3200" s="22">
        <f>VLOOKUP(A3200,[1]CustomerAddress!$A$1:$F$3997,3)</f>
        <v>4208</v>
      </c>
      <c r="Q3200" s="22" t="str">
        <f>VLOOKUP(A3200,[1]CustomerAddress!$A$1:$F$3997,4)</f>
        <v>QLD</v>
      </c>
      <c r="R3200" s="22" t="str">
        <f>VLOOKUP(A3200,[1]CustomerAddress!$A$1:$F$3997,5)</f>
        <v>Australia</v>
      </c>
      <c r="S3200" s="22">
        <f>VLOOKUP(A3200,[1]CustomerAddress!$A$1:$F$3997,6)</f>
        <v>7</v>
      </c>
      <c r="T3200" s="22" t="str">
        <f>VLOOKUP(A3200,Labels!$A$5:$I$3497,9)</f>
        <v>Platinum Customer</v>
      </c>
    </row>
    <row r="3201" spans="1:20" s="22" customFormat="1" ht="15.75" customHeight="1" x14ac:dyDescent="0.25">
      <c r="A3201" s="23">
        <v>3200</v>
      </c>
      <c r="B3201" s="24" t="s">
        <v>3280</v>
      </c>
      <c r="D3201" s="24" t="s">
        <v>40</v>
      </c>
      <c r="E3201" s="23">
        <v>51</v>
      </c>
      <c r="F3201" s="25">
        <v>35006</v>
      </c>
      <c r="G3201" s="23">
        <f t="shared" ca="1" si="234"/>
        <v>25.440584141615926</v>
      </c>
      <c r="H3201" s="23" t="str">
        <f t="shared" ca="1" si="236"/>
        <v>21-30</v>
      </c>
      <c r="I3201" s="24" t="s">
        <v>425</v>
      </c>
      <c r="J3201" s="24" t="s">
        <v>84</v>
      </c>
      <c r="K3201" s="24" t="s">
        <v>43</v>
      </c>
      <c r="L3201" s="24" t="s">
        <v>44</v>
      </c>
      <c r="M3201" s="24" t="s">
        <v>57</v>
      </c>
      <c r="N3201" s="23">
        <v>1</v>
      </c>
      <c r="O3201" s="22" t="str">
        <f>VLOOKUP(A3201,[1]CustomerAddress!$A$1:$F$3997,2)</f>
        <v>842 Texas Crossing</v>
      </c>
      <c r="P3201" s="22">
        <f>VLOOKUP(A3201,[1]CustomerAddress!$A$1:$F$3997,3)</f>
        <v>4130</v>
      </c>
      <c r="Q3201" s="22" t="str">
        <f>VLOOKUP(A3201,[1]CustomerAddress!$A$1:$F$3997,4)</f>
        <v>QLD</v>
      </c>
      <c r="R3201" s="22" t="str">
        <f>VLOOKUP(A3201,[1]CustomerAddress!$A$1:$F$3997,5)</f>
        <v>Australia</v>
      </c>
      <c r="S3201" s="22">
        <f>VLOOKUP(A3201,[1]CustomerAddress!$A$1:$F$3997,6)</f>
        <v>7</v>
      </c>
      <c r="T3201" s="22" t="str">
        <f>VLOOKUP(A3201,Labels!$A$5:$I$3497,9)</f>
        <v>Late Bloomer</v>
      </c>
    </row>
    <row r="3202" spans="1:20" s="22" customFormat="1" ht="15.75" customHeight="1" x14ac:dyDescent="0.25">
      <c r="A3202" s="23">
        <v>3201</v>
      </c>
      <c r="B3202" s="24" t="s">
        <v>5864</v>
      </c>
      <c r="C3202" s="24" t="s">
        <v>5865</v>
      </c>
      <c r="D3202" s="24" t="s">
        <v>48</v>
      </c>
      <c r="E3202" s="23">
        <v>61</v>
      </c>
      <c r="F3202" s="25">
        <v>36616</v>
      </c>
      <c r="G3202" s="23">
        <f t="shared" ca="1" si="234"/>
        <v>21.029625237506334</v>
      </c>
      <c r="H3202" s="23" t="str">
        <f t="shared" ca="1" si="236"/>
        <v>21-30</v>
      </c>
      <c r="I3202" s="24" t="s">
        <v>354</v>
      </c>
      <c r="J3202" s="24" t="s">
        <v>50</v>
      </c>
      <c r="K3202" s="24" t="s">
        <v>43</v>
      </c>
      <c r="L3202" s="24" t="s">
        <v>44</v>
      </c>
      <c r="M3202" s="24" t="s">
        <v>45</v>
      </c>
      <c r="N3202" s="23">
        <v>1</v>
      </c>
      <c r="O3202" s="22" t="str">
        <f>VLOOKUP(A3202,[1]CustomerAddress!$A$1:$F$3997,2)</f>
        <v>020 Bartillon Park</v>
      </c>
      <c r="P3202" s="22">
        <f>VLOOKUP(A3202,[1]CustomerAddress!$A$1:$F$3997,3)</f>
        <v>2767</v>
      </c>
      <c r="Q3202" s="22" t="str">
        <f>VLOOKUP(A3202,[1]CustomerAddress!$A$1:$F$3997,4)</f>
        <v>NSW</v>
      </c>
      <c r="R3202" s="22" t="str">
        <f>VLOOKUP(A3202,[1]CustomerAddress!$A$1:$F$3997,5)</f>
        <v>Australia</v>
      </c>
      <c r="S3202" s="22">
        <f>VLOOKUP(A3202,[1]CustomerAddress!$A$1:$F$3997,6)</f>
        <v>8</v>
      </c>
      <c r="T3202" s="22" t="str">
        <f>VLOOKUP(A3202,Labels!$A$5:$I$3497,9)</f>
        <v>Potential Customer</v>
      </c>
    </row>
    <row r="3203" spans="1:20" s="22" customFormat="1" ht="15.75" customHeight="1" x14ac:dyDescent="0.25">
      <c r="A3203" s="23">
        <v>3202</v>
      </c>
      <c r="B3203" s="24" t="s">
        <v>5866</v>
      </c>
      <c r="C3203" s="24" t="s">
        <v>5867</v>
      </c>
      <c r="D3203" s="24" t="s">
        <v>48</v>
      </c>
      <c r="E3203" s="23">
        <v>74</v>
      </c>
      <c r="F3203" s="25">
        <v>34587</v>
      </c>
      <c r="G3203" s="23">
        <f t="shared" ca="1" si="234"/>
        <v>26.588529347095378</v>
      </c>
      <c r="H3203" s="23" t="str">
        <f t="shared" ca="1" si="236"/>
        <v>21-30</v>
      </c>
      <c r="I3203" s="24" t="s">
        <v>2392</v>
      </c>
      <c r="J3203" s="24" t="s">
        <v>50</v>
      </c>
      <c r="K3203" s="24" t="s">
        <v>43</v>
      </c>
      <c r="L3203" s="24" t="s">
        <v>44</v>
      </c>
      <c r="M3203" s="24" t="s">
        <v>45</v>
      </c>
      <c r="N3203" s="23">
        <v>2</v>
      </c>
      <c r="O3203" s="22" t="str">
        <f>VLOOKUP(A3203,[1]CustomerAddress!$A$1:$F$3997,2)</f>
        <v>778 7th Parkway</v>
      </c>
      <c r="P3203" s="22">
        <f>VLOOKUP(A3203,[1]CustomerAddress!$A$1:$F$3997,3)</f>
        <v>2071</v>
      </c>
      <c r="Q3203" s="22" t="str">
        <f>VLOOKUP(A3203,[1]CustomerAddress!$A$1:$F$3997,4)</f>
        <v>NSW</v>
      </c>
      <c r="R3203" s="22" t="str">
        <f>VLOOKUP(A3203,[1]CustomerAddress!$A$1:$F$3997,5)</f>
        <v>Australia</v>
      </c>
      <c r="S3203" s="22">
        <f>VLOOKUP(A3203,[1]CustomerAddress!$A$1:$F$3997,6)</f>
        <v>9</v>
      </c>
      <c r="T3203" s="22" t="str">
        <f>VLOOKUP(A3203,Labels!$A$5:$I$3497,9)</f>
        <v>Very Loyal</v>
      </c>
    </row>
    <row r="3204" spans="1:20" s="22" customFormat="1" ht="15.75" customHeight="1" x14ac:dyDescent="0.25">
      <c r="A3204" s="23">
        <v>3203</v>
      </c>
      <c r="B3204" s="24" t="s">
        <v>538</v>
      </c>
      <c r="C3204" s="24" t="s">
        <v>3938</v>
      </c>
      <c r="D3204" s="24" t="s">
        <v>48</v>
      </c>
      <c r="E3204" s="23">
        <v>25</v>
      </c>
      <c r="F3204" s="25">
        <v>31083</v>
      </c>
      <c r="G3204" s="23">
        <f t="shared" ca="1" si="234"/>
        <v>36.188529347095375</v>
      </c>
      <c r="H3204" s="23" t="str">
        <f t="shared" ca="1" si="236"/>
        <v>31-40</v>
      </c>
      <c r="I3204" s="24" t="s">
        <v>852</v>
      </c>
      <c r="J3204" s="24" t="s">
        <v>61</v>
      </c>
      <c r="K3204" s="24" t="s">
        <v>62</v>
      </c>
      <c r="L3204" s="24" t="s">
        <v>44</v>
      </c>
      <c r="M3204" s="24" t="s">
        <v>45</v>
      </c>
      <c r="N3204" s="23">
        <v>7</v>
      </c>
      <c r="O3204" s="22" t="str">
        <f>VLOOKUP(A3204,[1]CustomerAddress!$A$1:$F$3997,2)</f>
        <v>60595 Northport Court</v>
      </c>
      <c r="P3204" s="22">
        <f>VLOOKUP(A3204,[1]CustomerAddress!$A$1:$F$3997,3)</f>
        <v>4122</v>
      </c>
      <c r="Q3204" s="22" t="str">
        <f>VLOOKUP(A3204,[1]CustomerAddress!$A$1:$F$3997,4)</f>
        <v>QLD</v>
      </c>
      <c r="R3204" s="22" t="str">
        <f>VLOOKUP(A3204,[1]CustomerAddress!$A$1:$F$3997,5)</f>
        <v>Australia</v>
      </c>
      <c r="S3204" s="22">
        <f>VLOOKUP(A3204,[1]CustomerAddress!$A$1:$F$3997,6)</f>
        <v>8</v>
      </c>
      <c r="T3204" s="22" t="str">
        <f>VLOOKUP(A3204,Labels!$A$5:$I$3497,9)</f>
        <v>Recent Customer</v>
      </c>
    </row>
    <row r="3205" spans="1:20" s="22" customFormat="1" ht="15.75" customHeight="1" x14ac:dyDescent="0.25">
      <c r="A3205" s="23">
        <v>3204</v>
      </c>
      <c r="B3205" s="24" t="s">
        <v>5868</v>
      </c>
      <c r="C3205" s="24" t="s">
        <v>5869</v>
      </c>
      <c r="D3205" s="24" t="s">
        <v>40</v>
      </c>
      <c r="E3205" s="23">
        <v>51</v>
      </c>
      <c r="F3205" s="25">
        <v>34664</v>
      </c>
      <c r="G3205" s="23">
        <f t="shared" ca="1" si="234"/>
        <v>26.377570442985789</v>
      </c>
      <c r="H3205" s="23" t="str">
        <f t="shared" ca="1" si="236"/>
        <v>21-30</v>
      </c>
      <c r="I3205" s="24" t="s">
        <v>1548</v>
      </c>
      <c r="J3205" s="24" t="s">
        <v>42</v>
      </c>
      <c r="K3205" s="24" t="s">
        <v>43</v>
      </c>
      <c r="L3205" s="24" t="s">
        <v>44</v>
      </c>
      <c r="M3205" s="24" t="s">
        <v>45</v>
      </c>
      <c r="N3205" s="23">
        <v>4</v>
      </c>
      <c r="O3205" s="22" t="str">
        <f>VLOOKUP(A3205,[1]CustomerAddress!$A$1:$F$3997,2)</f>
        <v>220 American Ash Road</v>
      </c>
      <c r="P3205" s="22">
        <f>VLOOKUP(A3205,[1]CustomerAddress!$A$1:$F$3997,3)</f>
        <v>4022</v>
      </c>
      <c r="Q3205" s="22" t="str">
        <f>VLOOKUP(A3205,[1]CustomerAddress!$A$1:$F$3997,4)</f>
        <v>QLD</v>
      </c>
      <c r="R3205" s="22" t="str">
        <f>VLOOKUP(A3205,[1]CustomerAddress!$A$1:$F$3997,5)</f>
        <v>Australia</v>
      </c>
      <c r="S3205" s="22">
        <f>VLOOKUP(A3205,[1]CustomerAddress!$A$1:$F$3997,6)</f>
        <v>6</v>
      </c>
      <c r="T3205" s="22" t="str">
        <f>VLOOKUP(A3205,Labels!$A$5:$I$3497,9)</f>
        <v>Potential Customer</v>
      </c>
    </row>
    <row r="3206" spans="1:20" s="22" customFormat="1" ht="15.75" customHeight="1" x14ac:dyDescent="0.25">
      <c r="A3206" s="23">
        <v>3205</v>
      </c>
      <c r="B3206" s="24" t="s">
        <v>5870</v>
      </c>
      <c r="C3206" s="24" t="s">
        <v>5871</v>
      </c>
      <c r="D3206" s="24" t="s">
        <v>48</v>
      </c>
      <c r="E3206" s="23">
        <v>35</v>
      </c>
      <c r="F3206" s="25">
        <v>21660</v>
      </c>
      <c r="G3206" s="23">
        <f t="shared" ca="1" si="234"/>
        <v>62.004967703259759</v>
      </c>
      <c r="H3206" s="23" t="str">
        <f t="shared" ca="1" si="236"/>
        <v>61-70</v>
      </c>
      <c r="I3206" s="24" t="s">
        <v>90</v>
      </c>
      <c r="J3206" s="24" t="s">
        <v>61</v>
      </c>
      <c r="K3206" s="24" t="s">
        <v>43</v>
      </c>
      <c r="L3206" s="24" t="s">
        <v>44</v>
      </c>
      <c r="M3206" s="24" t="s">
        <v>57</v>
      </c>
      <c r="N3206" s="23">
        <v>20</v>
      </c>
      <c r="O3206" s="22" t="str">
        <f>VLOOKUP(A3206,[1]CustomerAddress!$A$1:$F$3997,2)</f>
        <v>378 Maple Pass</v>
      </c>
      <c r="P3206" s="22">
        <f>VLOOKUP(A3206,[1]CustomerAddress!$A$1:$F$3997,3)</f>
        <v>2153</v>
      </c>
      <c r="Q3206" s="22" t="str">
        <f>VLOOKUP(A3206,[1]CustomerAddress!$A$1:$F$3997,4)</f>
        <v>NSW</v>
      </c>
      <c r="R3206" s="22" t="str">
        <f>VLOOKUP(A3206,[1]CustomerAddress!$A$1:$F$3997,5)</f>
        <v>Australia</v>
      </c>
      <c r="S3206" s="22">
        <f>VLOOKUP(A3206,[1]CustomerAddress!$A$1:$F$3997,6)</f>
        <v>10</v>
      </c>
      <c r="T3206" s="22" t="str">
        <f>VLOOKUP(A3206,Labels!$A$5:$I$3497,9)</f>
        <v>Evasive Customer</v>
      </c>
    </row>
    <row r="3207" spans="1:20" s="22" customFormat="1" ht="15.75" customHeight="1" x14ac:dyDescent="0.25">
      <c r="A3207" s="23">
        <v>3206</v>
      </c>
      <c r="B3207" s="24" t="s">
        <v>5872</v>
      </c>
      <c r="C3207" s="24" t="s">
        <v>5873</v>
      </c>
      <c r="D3207" s="24" t="s">
        <v>40</v>
      </c>
      <c r="E3207" s="23">
        <v>32</v>
      </c>
      <c r="F3207" s="25">
        <v>34781</v>
      </c>
      <c r="G3207" s="23">
        <f t="shared" ca="1" si="234"/>
        <v>26.057022497780309</v>
      </c>
      <c r="H3207" s="23" t="str">
        <f t="shared" ca="1" si="236"/>
        <v>21-30</v>
      </c>
      <c r="I3207" s="24" t="s">
        <v>387</v>
      </c>
      <c r="J3207" s="24" t="s">
        <v>50</v>
      </c>
      <c r="K3207" s="24" t="s">
        <v>43</v>
      </c>
      <c r="L3207" s="24" t="s">
        <v>44</v>
      </c>
      <c r="M3207" s="24" t="s">
        <v>57</v>
      </c>
      <c r="N3207" s="23">
        <v>1</v>
      </c>
      <c r="O3207" s="22" t="str">
        <f>VLOOKUP(A3207,[1]CustomerAddress!$A$1:$F$3997,2)</f>
        <v>41141 Cascade Hill</v>
      </c>
      <c r="P3207" s="22">
        <f>VLOOKUP(A3207,[1]CustomerAddress!$A$1:$F$3997,3)</f>
        <v>2075</v>
      </c>
      <c r="Q3207" s="22" t="str">
        <f>VLOOKUP(A3207,[1]CustomerAddress!$A$1:$F$3997,4)</f>
        <v>NSW</v>
      </c>
      <c r="R3207" s="22" t="str">
        <f>VLOOKUP(A3207,[1]CustomerAddress!$A$1:$F$3997,5)</f>
        <v>Australia</v>
      </c>
      <c r="S3207" s="22">
        <f>VLOOKUP(A3207,[1]CustomerAddress!$A$1:$F$3997,6)</f>
        <v>9</v>
      </c>
      <c r="T3207" s="22" t="str">
        <f>VLOOKUP(A3207,Labels!$A$5:$I$3497,9)</f>
        <v>Losing Customer</v>
      </c>
    </row>
    <row r="3208" spans="1:20" s="22" customFormat="1" ht="15.75" customHeight="1" x14ac:dyDescent="0.25">
      <c r="A3208" s="23">
        <v>3207</v>
      </c>
      <c r="B3208" s="24" t="s">
        <v>5874</v>
      </c>
      <c r="C3208" s="24" t="s">
        <v>5875</v>
      </c>
      <c r="D3208" s="24" t="s">
        <v>40</v>
      </c>
      <c r="E3208" s="23">
        <v>46</v>
      </c>
      <c r="F3208" s="25">
        <v>32018</v>
      </c>
      <c r="G3208" s="23">
        <f t="shared" ca="1" si="234"/>
        <v>33.626885511478939</v>
      </c>
      <c r="H3208" s="23" t="str">
        <f t="shared" ca="1" si="236"/>
        <v>31-40</v>
      </c>
      <c r="J3208" s="24" t="s">
        <v>61</v>
      </c>
      <c r="K3208" s="24" t="s">
        <v>43</v>
      </c>
      <c r="L3208" s="24" t="s">
        <v>44</v>
      </c>
      <c r="M3208" s="24" t="s">
        <v>57</v>
      </c>
      <c r="N3208" s="23">
        <v>21</v>
      </c>
      <c r="O3208" s="22" t="str">
        <f>VLOOKUP(A3208,[1]CustomerAddress!$A$1:$F$3997,2)</f>
        <v>66 Sunfield Road</v>
      </c>
      <c r="P3208" s="22">
        <f>VLOOKUP(A3208,[1]CustomerAddress!$A$1:$F$3997,3)</f>
        <v>2821</v>
      </c>
      <c r="Q3208" s="22" t="str">
        <f>VLOOKUP(A3208,[1]CustomerAddress!$A$1:$F$3997,4)</f>
        <v>NSW</v>
      </c>
      <c r="R3208" s="22" t="str">
        <f>VLOOKUP(A3208,[1]CustomerAddress!$A$1:$F$3997,5)</f>
        <v>Australia</v>
      </c>
      <c r="S3208" s="22">
        <f>VLOOKUP(A3208,[1]CustomerAddress!$A$1:$F$3997,6)</f>
        <v>1</v>
      </c>
      <c r="T3208" s="22" t="str">
        <f>VLOOKUP(A3208,Labels!$A$5:$I$3497,9)</f>
        <v>High Risk Customer</v>
      </c>
    </row>
    <row r="3209" spans="1:20" s="22" customFormat="1" ht="15.75" customHeight="1" x14ac:dyDescent="0.25">
      <c r="A3209" s="23">
        <v>3208</v>
      </c>
      <c r="B3209" s="24" t="s">
        <v>5876</v>
      </c>
      <c r="C3209" s="24" t="s">
        <v>5877</v>
      </c>
      <c r="D3209" s="24" t="s">
        <v>40</v>
      </c>
      <c r="E3209" s="23">
        <v>53</v>
      </c>
      <c r="F3209" s="25">
        <v>24509</v>
      </c>
      <c r="G3209" s="23">
        <f t="shared" ca="1" si="234"/>
        <v>54.199488251204968</v>
      </c>
      <c r="H3209" s="23" t="str">
        <f t="shared" ca="1" si="236"/>
        <v>51-60</v>
      </c>
      <c r="I3209" s="24" t="s">
        <v>571</v>
      </c>
      <c r="J3209" s="24" t="s">
        <v>61</v>
      </c>
      <c r="K3209" s="24" t="s">
        <v>66</v>
      </c>
      <c r="L3209" s="24" t="s">
        <v>44</v>
      </c>
      <c r="M3209" s="24" t="s">
        <v>57</v>
      </c>
      <c r="N3209" s="23">
        <v>15</v>
      </c>
      <c r="O3209" s="22" t="str">
        <f>VLOOKUP(A3209,[1]CustomerAddress!$A$1:$F$3997,2)</f>
        <v>43 South Pass</v>
      </c>
      <c r="P3209" s="22">
        <f>VLOOKUP(A3209,[1]CustomerAddress!$A$1:$F$3997,3)</f>
        <v>3620</v>
      </c>
      <c r="Q3209" s="22" t="str">
        <f>VLOOKUP(A3209,[1]CustomerAddress!$A$1:$F$3997,4)</f>
        <v>VIC</v>
      </c>
      <c r="R3209" s="22" t="str">
        <f>VLOOKUP(A3209,[1]CustomerAddress!$A$1:$F$3997,5)</f>
        <v>Australia</v>
      </c>
      <c r="S3209" s="22">
        <f>VLOOKUP(A3209,[1]CustomerAddress!$A$1:$F$3997,6)</f>
        <v>2</v>
      </c>
      <c r="T3209" s="22" t="str">
        <f>VLOOKUP(A3209,Labels!$A$5:$I$3497,9)</f>
        <v>Losing Customer</v>
      </c>
    </row>
    <row r="3210" spans="1:20" s="22" customFormat="1" ht="15.75" customHeight="1" x14ac:dyDescent="0.25">
      <c r="A3210" s="23">
        <v>3209</v>
      </c>
      <c r="B3210" s="24" t="s">
        <v>4467</v>
      </c>
      <c r="C3210" s="24" t="s">
        <v>5878</v>
      </c>
      <c r="D3210" s="24" t="s">
        <v>40</v>
      </c>
      <c r="E3210" s="23">
        <v>10</v>
      </c>
      <c r="F3210" s="25">
        <v>23464</v>
      </c>
      <c r="G3210" s="23">
        <f t="shared" ca="1" si="234"/>
        <v>57.062501949835102</v>
      </c>
      <c r="H3210" s="23" t="str">
        <f t="shared" ca="1" si="236"/>
        <v>51-60</v>
      </c>
      <c r="I3210" s="24" t="s">
        <v>301</v>
      </c>
      <c r="J3210" s="24" t="s">
        <v>84</v>
      </c>
      <c r="K3210" s="24" t="s">
        <v>62</v>
      </c>
      <c r="L3210" s="24" t="s">
        <v>44</v>
      </c>
      <c r="M3210" s="24" t="s">
        <v>57</v>
      </c>
      <c r="N3210" s="23">
        <v>15</v>
      </c>
      <c r="O3210" s="22" t="str">
        <f>VLOOKUP(A3210,[1]CustomerAddress!$A$1:$F$3997,2)</f>
        <v>182 Homewood Plaza</v>
      </c>
      <c r="P3210" s="22">
        <f>VLOOKUP(A3210,[1]CustomerAddress!$A$1:$F$3997,3)</f>
        <v>4053</v>
      </c>
      <c r="Q3210" s="22" t="str">
        <f>VLOOKUP(A3210,[1]CustomerAddress!$A$1:$F$3997,4)</f>
        <v>QLD</v>
      </c>
      <c r="R3210" s="22" t="str">
        <f>VLOOKUP(A3210,[1]CustomerAddress!$A$1:$F$3997,5)</f>
        <v>Australia</v>
      </c>
      <c r="S3210" s="22">
        <f>VLOOKUP(A3210,[1]CustomerAddress!$A$1:$F$3997,6)</f>
        <v>7</v>
      </c>
      <c r="T3210" s="22" t="str">
        <f>VLOOKUP(A3210,Labels!$A$5:$I$3497,9)</f>
        <v>Recent Customer</v>
      </c>
    </row>
    <row r="3211" spans="1:20" s="22" customFormat="1" ht="15.75" customHeight="1" x14ac:dyDescent="0.25">
      <c r="A3211" s="23">
        <v>3210</v>
      </c>
      <c r="B3211" s="24" t="s">
        <v>5879</v>
      </c>
      <c r="C3211" s="24" t="s">
        <v>5880</v>
      </c>
      <c r="D3211" s="24" t="s">
        <v>40</v>
      </c>
      <c r="E3211" s="23">
        <v>80</v>
      </c>
      <c r="F3211" s="25">
        <v>32174</v>
      </c>
      <c r="G3211" s="23">
        <f t="shared" ca="1" si="234"/>
        <v>33.199488251204968</v>
      </c>
      <c r="H3211" s="23" t="str">
        <f t="shared" ca="1" si="236"/>
        <v>31-40</v>
      </c>
      <c r="I3211" s="24" t="s">
        <v>93</v>
      </c>
      <c r="J3211" s="24" t="s">
        <v>84</v>
      </c>
      <c r="K3211" s="24" t="s">
        <v>43</v>
      </c>
      <c r="L3211" s="24" t="s">
        <v>44</v>
      </c>
      <c r="M3211" s="24" t="s">
        <v>57</v>
      </c>
      <c r="N3211" s="23">
        <v>1</v>
      </c>
      <c r="O3211" s="22" t="str">
        <f>VLOOKUP(A3211,[1]CustomerAddress!$A$1:$F$3997,2)</f>
        <v>96 Hermina Terrace</v>
      </c>
      <c r="P3211" s="22">
        <f>VLOOKUP(A3211,[1]CustomerAddress!$A$1:$F$3997,3)</f>
        <v>3024</v>
      </c>
      <c r="Q3211" s="22" t="str">
        <f>VLOOKUP(A3211,[1]CustomerAddress!$A$1:$F$3997,4)</f>
        <v>VIC</v>
      </c>
      <c r="R3211" s="22" t="str">
        <f>VLOOKUP(A3211,[1]CustomerAddress!$A$1:$F$3997,5)</f>
        <v>Australia</v>
      </c>
      <c r="S3211" s="22">
        <f>VLOOKUP(A3211,[1]CustomerAddress!$A$1:$F$3997,6)</f>
        <v>5</v>
      </c>
      <c r="T3211" s="22" t="str">
        <f>VLOOKUP(A3211,Labels!$A$5:$I$3497,9)</f>
        <v>Becoming Loyal</v>
      </c>
    </row>
    <row r="3212" spans="1:20" s="22" customFormat="1" ht="15.75" customHeight="1" x14ac:dyDescent="0.25">
      <c r="A3212" s="23">
        <v>3211</v>
      </c>
      <c r="B3212" s="24" t="s">
        <v>2639</v>
      </c>
      <c r="C3212" s="24" t="s">
        <v>5881</v>
      </c>
      <c r="D3212" s="24" t="s">
        <v>40</v>
      </c>
      <c r="E3212" s="23">
        <v>52</v>
      </c>
      <c r="F3212" s="25">
        <v>34132</v>
      </c>
      <c r="G3212" s="23">
        <f t="shared" ca="1" si="234"/>
        <v>27.835104689561131</v>
      </c>
      <c r="H3212" s="23" t="str">
        <f t="shared" ca="1" si="236"/>
        <v>21-30</v>
      </c>
      <c r="I3212" s="24" t="s">
        <v>327</v>
      </c>
      <c r="J3212" s="24" t="s">
        <v>42</v>
      </c>
      <c r="K3212" s="24" t="s">
        <v>66</v>
      </c>
      <c r="L3212" s="24" t="s">
        <v>44</v>
      </c>
      <c r="M3212" s="24" t="s">
        <v>45</v>
      </c>
      <c r="N3212" s="23">
        <v>7</v>
      </c>
      <c r="O3212" s="22" t="str">
        <f>VLOOKUP(A3212,[1]CustomerAddress!$A$1:$F$3997,2)</f>
        <v>68486 Anderson Alley</v>
      </c>
      <c r="P3212" s="22">
        <f>VLOOKUP(A3212,[1]CustomerAddress!$A$1:$F$3997,3)</f>
        <v>3083</v>
      </c>
      <c r="Q3212" s="22" t="str">
        <f>VLOOKUP(A3212,[1]CustomerAddress!$A$1:$F$3997,4)</f>
        <v>VIC</v>
      </c>
      <c r="R3212" s="22" t="str">
        <f>VLOOKUP(A3212,[1]CustomerAddress!$A$1:$F$3997,5)</f>
        <v>Australia</v>
      </c>
      <c r="S3212" s="22">
        <f>VLOOKUP(A3212,[1]CustomerAddress!$A$1:$F$3997,6)</f>
        <v>8</v>
      </c>
      <c r="T3212" s="22" t="str">
        <f>VLOOKUP(A3212,Labels!$A$5:$I$3497,9)</f>
        <v>Late Bloomer</v>
      </c>
    </row>
    <row r="3213" spans="1:20" s="22" customFormat="1" ht="15.75" customHeight="1" x14ac:dyDescent="0.25">
      <c r="A3213" s="23">
        <v>3212</v>
      </c>
      <c r="B3213" s="24" t="s">
        <v>5882</v>
      </c>
      <c r="C3213" s="24" t="s">
        <v>5883</v>
      </c>
      <c r="D3213" s="24" t="s">
        <v>40</v>
      </c>
      <c r="E3213" s="23">
        <v>62</v>
      </c>
      <c r="F3213" s="25">
        <v>29601</v>
      </c>
      <c r="G3213" s="23">
        <f t="shared" ca="1" si="234"/>
        <v>40.248803319698119</v>
      </c>
      <c r="H3213" s="23" t="str">
        <f t="shared" ca="1" si="236"/>
        <v>41-50</v>
      </c>
      <c r="I3213" s="24" t="s">
        <v>431</v>
      </c>
      <c r="J3213" s="24" t="s">
        <v>50</v>
      </c>
      <c r="K3213" s="24" t="s">
        <v>62</v>
      </c>
      <c r="L3213" s="24" t="s">
        <v>44</v>
      </c>
      <c r="M3213" s="24" t="s">
        <v>57</v>
      </c>
      <c r="N3213" s="23">
        <v>13</v>
      </c>
      <c r="O3213" s="22" t="str">
        <f>VLOOKUP(A3213,[1]CustomerAddress!$A$1:$F$3997,2)</f>
        <v>4 Farragut Center</v>
      </c>
      <c r="P3213" s="22">
        <f>VLOOKUP(A3213,[1]CustomerAddress!$A$1:$F$3997,3)</f>
        <v>2065</v>
      </c>
      <c r="Q3213" s="22" t="str">
        <f>VLOOKUP(A3213,[1]CustomerAddress!$A$1:$F$3997,4)</f>
        <v>NSW</v>
      </c>
      <c r="R3213" s="22" t="str">
        <f>VLOOKUP(A3213,[1]CustomerAddress!$A$1:$F$3997,5)</f>
        <v>Australia</v>
      </c>
      <c r="S3213" s="22">
        <f>VLOOKUP(A3213,[1]CustomerAddress!$A$1:$F$3997,6)</f>
        <v>12</v>
      </c>
      <c r="T3213" s="22" t="str">
        <f>VLOOKUP(A3213,Labels!$A$5:$I$3497,9)</f>
        <v>Almost Lost Customer</v>
      </c>
    </row>
    <row r="3214" spans="1:20" s="22" customFormat="1" ht="15.75" hidden="1" customHeight="1" x14ac:dyDescent="0.25">
      <c r="A3214" s="23">
        <v>3213</v>
      </c>
      <c r="B3214" s="24" t="s">
        <v>2830</v>
      </c>
      <c r="C3214" s="24" t="s">
        <v>5884</v>
      </c>
      <c r="D3214" s="24" t="s">
        <v>40</v>
      </c>
      <c r="E3214" s="23">
        <v>27</v>
      </c>
      <c r="F3214" s="25">
        <v>26202</v>
      </c>
      <c r="G3214" s="23">
        <f t="shared" ca="1" si="234"/>
        <v>49.561132086821402</v>
      </c>
      <c r="H3214" s="23"/>
      <c r="J3214" s="24" t="s">
        <v>138</v>
      </c>
      <c r="K3214" s="24" t="s">
        <v>62</v>
      </c>
      <c r="L3214" s="24" t="s">
        <v>44</v>
      </c>
      <c r="M3214" s="24" t="s">
        <v>45</v>
      </c>
      <c r="N3214" s="23">
        <v>16</v>
      </c>
    </row>
    <row r="3215" spans="1:20" s="22" customFormat="1" ht="15.75" customHeight="1" x14ac:dyDescent="0.25">
      <c r="A3215" s="23">
        <v>3214</v>
      </c>
      <c r="B3215" s="24" t="s">
        <v>5885</v>
      </c>
      <c r="C3215" s="24" t="s">
        <v>5886</v>
      </c>
      <c r="D3215" s="24" t="s">
        <v>40</v>
      </c>
      <c r="E3215" s="23">
        <v>2</v>
      </c>
      <c r="F3215" s="25">
        <v>33990</v>
      </c>
      <c r="G3215" s="23">
        <f t="shared" ca="1" si="234"/>
        <v>28.22414578545154</v>
      </c>
      <c r="H3215" s="23" t="str">
        <f t="shared" ref="H3215:H3222" ca="1" si="237">IF(G3215&lt;=10,"0-10",IF(AND(G3215&gt;10,G3215&lt;=20),"11-20",IF(AND(G3215&gt;20,G3215&lt;=30),"21-30",IF(AND(G3215&gt;30,G3215&lt;=40),"31-40",IF(AND(G3215&gt;40,G3215&lt;=50),"41-50",IF(AND(G3215&gt;50,G3215&lt;=60),"51-60",IF(AND(G3215&gt;60,G3215&lt;=70),"61-70",IF(AND(G3215&gt;70,G3215&lt;=80),"71-80",IF(AND(G3215&gt;80,G3215&lt;=90),"81-90",IF(G3215&gt;90,"91-100"))))))))))</f>
        <v>21-30</v>
      </c>
      <c r="I3215" s="24" t="s">
        <v>304</v>
      </c>
      <c r="J3215" s="24" t="s">
        <v>50</v>
      </c>
      <c r="K3215" s="24" t="s">
        <v>43</v>
      </c>
      <c r="L3215" s="24" t="s">
        <v>44</v>
      </c>
      <c r="M3215" s="24" t="s">
        <v>45</v>
      </c>
      <c r="N3215" s="23">
        <v>9</v>
      </c>
      <c r="O3215" s="22" t="str">
        <f>VLOOKUP(A3215,[1]CustomerAddress!$A$1:$F$3997,2)</f>
        <v>050 Monterey Street</v>
      </c>
      <c r="P3215" s="22">
        <f>VLOOKUP(A3215,[1]CustomerAddress!$A$1:$F$3997,3)</f>
        <v>4869</v>
      </c>
      <c r="Q3215" s="22" t="str">
        <f>VLOOKUP(A3215,[1]CustomerAddress!$A$1:$F$3997,4)</f>
        <v>QLD</v>
      </c>
      <c r="R3215" s="22" t="str">
        <f>VLOOKUP(A3215,[1]CustomerAddress!$A$1:$F$3997,5)</f>
        <v>Australia</v>
      </c>
      <c r="S3215" s="22">
        <f>VLOOKUP(A3215,[1]CustomerAddress!$A$1:$F$3997,6)</f>
        <v>3</v>
      </c>
      <c r="T3215" s="22" t="str">
        <f>VLOOKUP(A3215,Labels!$A$5:$I$3497,9)</f>
        <v>High Risk Customer</v>
      </c>
    </row>
    <row r="3216" spans="1:20" s="22" customFormat="1" ht="15.75" customHeight="1" x14ac:dyDescent="0.25">
      <c r="A3216" s="23">
        <v>3215</v>
      </c>
      <c r="B3216" s="24" t="s">
        <v>1708</v>
      </c>
      <c r="C3216" s="24" t="s">
        <v>5887</v>
      </c>
      <c r="D3216" s="24" t="s">
        <v>48</v>
      </c>
      <c r="E3216" s="23">
        <v>14</v>
      </c>
      <c r="F3216" s="25">
        <v>28031</v>
      </c>
      <c r="G3216" s="23">
        <f t="shared" ca="1" si="234"/>
        <v>44.550173182711816</v>
      </c>
      <c r="H3216" s="23" t="str">
        <f t="shared" ca="1" si="237"/>
        <v>41-50</v>
      </c>
      <c r="I3216" s="24" t="s">
        <v>317</v>
      </c>
      <c r="J3216" s="24" t="s">
        <v>61</v>
      </c>
      <c r="K3216" s="24" t="s">
        <v>43</v>
      </c>
      <c r="L3216" s="24" t="s">
        <v>44</v>
      </c>
      <c r="M3216" s="24" t="s">
        <v>45</v>
      </c>
      <c r="N3216" s="23">
        <v>7</v>
      </c>
      <c r="O3216" s="22" t="str">
        <f>VLOOKUP(A3216,[1]CustomerAddress!$A$1:$F$3997,2)</f>
        <v>743 Karstens Point</v>
      </c>
      <c r="P3216" s="22">
        <f>VLOOKUP(A3216,[1]CustomerAddress!$A$1:$F$3997,3)</f>
        <v>2122</v>
      </c>
      <c r="Q3216" s="22" t="str">
        <f>VLOOKUP(A3216,[1]CustomerAddress!$A$1:$F$3997,4)</f>
        <v>NSW</v>
      </c>
      <c r="R3216" s="22" t="str">
        <f>VLOOKUP(A3216,[1]CustomerAddress!$A$1:$F$3997,5)</f>
        <v>Australia</v>
      </c>
      <c r="S3216" s="22">
        <f>VLOOKUP(A3216,[1]CustomerAddress!$A$1:$F$3997,6)</f>
        <v>11</v>
      </c>
      <c r="T3216" s="22" t="str">
        <f>VLOOKUP(A3216,Labels!$A$5:$I$3497,9)</f>
        <v>Losing Customer</v>
      </c>
    </row>
    <row r="3217" spans="1:20" s="22" customFormat="1" ht="15.75" customHeight="1" x14ac:dyDescent="0.25">
      <c r="A3217" s="23">
        <v>3216</v>
      </c>
      <c r="B3217" s="24" t="s">
        <v>691</v>
      </c>
      <c r="C3217" s="24" t="s">
        <v>5888</v>
      </c>
      <c r="D3217" s="24" t="s">
        <v>48</v>
      </c>
      <c r="E3217" s="23">
        <v>59</v>
      </c>
      <c r="F3217" s="25">
        <v>35923</v>
      </c>
      <c r="G3217" s="23">
        <f t="shared" ref="G3217:G3222" ca="1" si="238">(NOW()-F3217)/365</f>
        <v>22.928255374492636</v>
      </c>
      <c r="H3217" s="23" t="str">
        <f t="shared" ca="1" si="237"/>
        <v>21-30</v>
      </c>
      <c r="I3217" s="24" t="s">
        <v>590</v>
      </c>
      <c r="J3217" s="24" t="s">
        <v>84</v>
      </c>
      <c r="K3217" s="24" t="s">
        <v>43</v>
      </c>
      <c r="L3217" s="24" t="s">
        <v>44</v>
      </c>
      <c r="M3217" s="24" t="s">
        <v>45</v>
      </c>
      <c r="N3217" s="23">
        <v>1</v>
      </c>
      <c r="O3217" s="22" t="str">
        <f>VLOOKUP(A3217,[1]CustomerAddress!$A$1:$F$3997,2)</f>
        <v>26710 Express Trail</v>
      </c>
      <c r="P3217" s="22">
        <f>VLOOKUP(A3217,[1]CustomerAddress!$A$1:$F$3997,3)</f>
        <v>4390</v>
      </c>
      <c r="Q3217" s="22" t="str">
        <f>VLOOKUP(A3217,[1]CustomerAddress!$A$1:$F$3997,4)</f>
        <v>QLD</v>
      </c>
      <c r="R3217" s="22" t="str">
        <f>VLOOKUP(A3217,[1]CustomerAddress!$A$1:$F$3997,5)</f>
        <v>Australia</v>
      </c>
      <c r="S3217" s="22">
        <f>VLOOKUP(A3217,[1]CustomerAddress!$A$1:$F$3997,6)</f>
        <v>7</v>
      </c>
      <c r="T3217" s="22" t="str">
        <f>VLOOKUP(A3217,Labels!$A$5:$I$3497,9)</f>
        <v>Recent Customer</v>
      </c>
    </row>
    <row r="3218" spans="1:20" s="22" customFormat="1" ht="15.75" customHeight="1" x14ac:dyDescent="0.25">
      <c r="A3218" s="23">
        <v>3217</v>
      </c>
      <c r="B3218" s="24" t="s">
        <v>5889</v>
      </c>
      <c r="C3218" s="24" t="s">
        <v>5890</v>
      </c>
      <c r="D3218" s="24" t="s">
        <v>40</v>
      </c>
      <c r="E3218" s="23">
        <v>95</v>
      </c>
      <c r="F3218" s="25">
        <v>24909</v>
      </c>
      <c r="G3218" s="23">
        <f t="shared" ca="1" si="238"/>
        <v>53.10359784024606</v>
      </c>
      <c r="H3218" s="23" t="str">
        <f t="shared" ca="1" si="237"/>
        <v>51-60</v>
      </c>
      <c r="I3218" s="24" t="s">
        <v>218</v>
      </c>
      <c r="J3218" s="24" t="s">
        <v>84</v>
      </c>
      <c r="K3218" s="24" t="s">
        <v>43</v>
      </c>
      <c r="L3218" s="24" t="s">
        <v>44</v>
      </c>
      <c r="M3218" s="24" t="s">
        <v>57</v>
      </c>
      <c r="N3218" s="23">
        <v>8</v>
      </c>
      <c r="O3218" s="22" t="str">
        <f>VLOOKUP(A3218,[1]CustomerAddress!$A$1:$F$3997,2)</f>
        <v>17 Nevada Drive</v>
      </c>
      <c r="P3218" s="22">
        <f>VLOOKUP(A3218,[1]CustomerAddress!$A$1:$F$3997,3)</f>
        <v>2122</v>
      </c>
      <c r="Q3218" s="22" t="str">
        <f>VLOOKUP(A3218,[1]CustomerAddress!$A$1:$F$3997,4)</f>
        <v>NSW</v>
      </c>
      <c r="R3218" s="22" t="str">
        <f>VLOOKUP(A3218,[1]CustomerAddress!$A$1:$F$3997,5)</f>
        <v>Australia</v>
      </c>
      <c r="S3218" s="22">
        <f>VLOOKUP(A3218,[1]CustomerAddress!$A$1:$F$3997,6)</f>
        <v>11</v>
      </c>
      <c r="T3218" s="22" t="str">
        <f>VLOOKUP(A3218,Labels!$A$5:$I$3497,9)</f>
        <v>Platinum Customer</v>
      </c>
    </row>
    <row r="3219" spans="1:20" s="22" customFormat="1" ht="15.75" customHeight="1" x14ac:dyDescent="0.25">
      <c r="A3219" s="23">
        <v>3218</v>
      </c>
      <c r="B3219" s="24" t="s">
        <v>1232</v>
      </c>
      <c r="C3219" s="24" t="s">
        <v>5891</v>
      </c>
      <c r="D3219" s="24" t="s">
        <v>40</v>
      </c>
      <c r="E3219" s="23">
        <v>38</v>
      </c>
      <c r="F3219" s="25">
        <v>27802</v>
      </c>
      <c r="G3219" s="23">
        <f t="shared" ca="1" si="238"/>
        <v>45.17757044298579</v>
      </c>
      <c r="H3219" s="23" t="str">
        <f t="shared" ca="1" si="237"/>
        <v>41-50</v>
      </c>
      <c r="I3219" s="24" t="s">
        <v>151</v>
      </c>
      <c r="J3219" s="24" t="s">
        <v>75</v>
      </c>
      <c r="K3219" s="24" t="s">
        <v>43</v>
      </c>
      <c r="L3219" s="24" t="s">
        <v>44</v>
      </c>
      <c r="M3219" s="24" t="s">
        <v>45</v>
      </c>
      <c r="N3219" s="23">
        <v>22</v>
      </c>
      <c r="O3219" s="22" t="str">
        <f>VLOOKUP(A3219,[1]CustomerAddress!$A$1:$F$3997,2)</f>
        <v>8200 Dapin Drive</v>
      </c>
      <c r="P3219" s="22">
        <f>VLOOKUP(A3219,[1]CustomerAddress!$A$1:$F$3997,3)</f>
        <v>4503</v>
      </c>
      <c r="Q3219" s="22" t="str">
        <f>VLOOKUP(A3219,[1]CustomerAddress!$A$1:$F$3997,4)</f>
        <v>QLD</v>
      </c>
      <c r="R3219" s="22" t="str">
        <f>VLOOKUP(A3219,[1]CustomerAddress!$A$1:$F$3997,5)</f>
        <v>Australia</v>
      </c>
      <c r="S3219" s="22">
        <f>VLOOKUP(A3219,[1]CustomerAddress!$A$1:$F$3997,6)</f>
        <v>4</v>
      </c>
      <c r="T3219" s="22" t="str">
        <f>VLOOKUP(A3219,Labels!$A$5:$I$3497,9)</f>
        <v>Evasive Customer</v>
      </c>
    </row>
    <row r="3220" spans="1:20" s="22" customFormat="1" ht="15.75" customHeight="1" x14ac:dyDescent="0.25">
      <c r="A3220" s="23">
        <v>3219</v>
      </c>
      <c r="B3220" s="24" t="s">
        <v>5892</v>
      </c>
      <c r="C3220" s="24" t="s">
        <v>5893</v>
      </c>
      <c r="D3220" s="24" t="s">
        <v>40</v>
      </c>
      <c r="E3220" s="23">
        <v>94</v>
      </c>
      <c r="F3220" s="25">
        <v>35801</v>
      </c>
      <c r="G3220" s="23">
        <f t="shared" ca="1" si="238"/>
        <v>23.262501949835102</v>
      </c>
      <c r="H3220" s="23" t="str">
        <f t="shared" ca="1" si="237"/>
        <v>21-30</v>
      </c>
      <c r="I3220" s="24" t="s">
        <v>535</v>
      </c>
      <c r="J3220" s="24" t="s">
        <v>50</v>
      </c>
      <c r="K3220" s="24" t="s">
        <v>43</v>
      </c>
      <c r="L3220" s="24" t="s">
        <v>44</v>
      </c>
      <c r="M3220" s="24" t="s">
        <v>57</v>
      </c>
      <c r="N3220" s="23">
        <v>3</v>
      </c>
      <c r="O3220" s="22" t="str">
        <f>VLOOKUP(A3220,[1]CustomerAddress!$A$1:$F$3997,2)</f>
        <v>423 Mcbride Place</v>
      </c>
      <c r="P3220" s="22">
        <f>VLOOKUP(A3220,[1]CustomerAddress!$A$1:$F$3997,3)</f>
        <v>2477</v>
      </c>
      <c r="Q3220" s="22" t="str">
        <f>VLOOKUP(A3220,[1]CustomerAddress!$A$1:$F$3997,4)</f>
        <v>NSW</v>
      </c>
      <c r="R3220" s="22" t="str">
        <f>VLOOKUP(A3220,[1]CustomerAddress!$A$1:$F$3997,5)</f>
        <v>Australia</v>
      </c>
      <c r="S3220" s="22">
        <f>VLOOKUP(A3220,[1]CustomerAddress!$A$1:$F$3997,6)</f>
        <v>7</v>
      </c>
      <c r="T3220" s="22" t="str">
        <f>VLOOKUP(A3220,Labels!$A$5:$I$3497,9)</f>
        <v>Potential Customer</v>
      </c>
    </row>
    <row r="3221" spans="1:20" s="22" customFormat="1" ht="15.75" customHeight="1" x14ac:dyDescent="0.25">
      <c r="A3221" s="23">
        <v>3220</v>
      </c>
      <c r="B3221" s="24" t="s">
        <v>5009</v>
      </c>
      <c r="C3221" s="24" t="s">
        <v>1751</v>
      </c>
      <c r="D3221" s="24" t="s">
        <v>48</v>
      </c>
      <c r="E3221" s="23">
        <v>53</v>
      </c>
      <c r="F3221" s="25">
        <v>26506</v>
      </c>
      <c r="G3221" s="23">
        <f t="shared" ca="1" si="238"/>
        <v>48.728255374492633</v>
      </c>
      <c r="H3221" s="23" t="str">
        <f t="shared" ca="1" si="237"/>
        <v>41-50</v>
      </c>
      <c r="I3221" s="24" t="s">
        <v>1814</v>
      </c>
      <c r="J3221" s="24" t="s">
        <v>84</v>
      </c>
      <c r="K3221" s="24" t="s">
        <v>62</v>
      </c>
      <c r="L3221" s="24" t="s">
        <v>44</v>
      </c>
      <c r="M3221" s="24" t="s">
        <v>57</v>
      </c>
      <c r="N3221" s="23">
        <v>11</v>
      </c>
      <c r="O3221" s="22" t="str">
        <f>VLOOKUP(A3221,[1]CustomerAddress!$A$1:$F$3997,2)</f>
        <v>580 Blaine Center</v>
      </c>
      <c r="P3221" s="22">
        <f>VLOOKUP(A3221,[1]CustomerAddress!$A$1:$F$3997,3)</f>
        <v>2029</v>
      </c>
      <c r="Q3221" s="22" t="str">
        <f>VLOOKUP(A3221,[1]CustomerAddress!$A$1:$F$3997,4)</f>
        <v>NSW</v>
      </c>
      <c r="R3221" s="22" t="str">
        <f>VLOOKUP(A3221,[1]CustomerAddress!$A$1:$F$3997,5)</f>
        <v>Australia</v>
      </c>
      <c r="S3221" s="22">
        <f>VLOOKUP(A3221,[1]CustomerAddress!$A$1:$F$3997,6)</f>
        <v>10</v>
      </c>
      <c r="T3221" s="22" t="str">
        <f>VLOOKUP(A3221,Labels!$A$5:$I$3497,9)</f>
        <v>Recent Customer</v>
      </c>
    </row>
    <row r="3222" spans="1:20" s="22" customFormat="1" ht="15.75" customHeight="1" x14ac:dyDescent="0.25">
      <c r="A3222" s="23">
        <v>3221</v>
      </c>
      <c r="B3222" s="24" t="s">
        <v>5894</v>
      </c>
      <c r="C3222" s="24" t="s">
        <v>5895</v>
      </c>
      <c r="D3222" s="24" t="s">
        <v>40</v>
      </c>
      <c r="E3222" s="23">
        <v>59</v>
      </c>
      <c r="F3222" s="25">
        <v>21818</v>
      </c>
      <c r="G3222" s="23">
        <f t="shared" ca="1" si="238"/>
        <v>61.572090990930995</v>
      </c>
      <c r="H3222" s="23" t="str">
        <f t="shared" ca="1" si="237"/>
        <v>61-70</v>
      </c>
      <c r="I3222" s="24" t="s">
        <v>274</v>
      </c>
      <c r="J3222" s="24" t="s">
        <v>54</v>
      </c>
      <c r="K3222" s="24" t="s">
        <v>66</v>
      </c>
      <c r="L3222" s="24" t="s">
        <v>44</v>
      </c>
      <c r="M3222" s="24" t="s">
        <v>45</v>
      </c>
      <c r="N3222" s="23">
        <v>11</v>
      </c>
      <c r="O3222" s="22" t="str">
        <f>VLOOKUP(A3222,[1]CustomerAddress!$A$1:$F$3997,2)</f>
        <v>11 Crescent Oaks Junction</v>
      </c>
      <c r="P3222" s="22">
        <f>VLOOKUP(A3222,[1]CustomerAddress!$A$1:$F$3997,3)</f>
        <v>4055</v>
      </c>
      <c r="Q3222" s="22" t="str">
        <f>VLOOKUP(A3222,[1]CustomerAddress!$A$1:$F$3997,4)</f>
        <v>QLD</v>
      </c>
      <c r="R3222" s="22" t="str">
        <f>VLOOKUP(A3222,[1]CustomerAddress!$A$1:$F$3997,5)</f>
        <v>Australia</v>
      </c>
      <c r="S3222" s="22">
        <f>VLOOKUP(A3222,[1]CustomerAddress!$A$1:$F$3997,6)</f>
        <v>8</v>
      </c>
      <c r="T3222" s="22" t="str">
        <f>VLOOKUP(A3222,Labels!$A$5:$I$3497,9)</f>
        <v>Almost Lost Customer</v>
      </c>
    </row>
    <row r="3223" spans="1:20" s="22" customFormat="1" ht="15.75" hidden="1" customHeight="1" x14ac:dyDescent="0.25">
      <c r="A3223" s="23">
        <v>3222</v>
      </c>
      <c r="B3223" s="24" t="s">
        <v>2106</v>
      </c>
      <c r="C3223" s="24" t="s">
        <v>5896</v>
      </c>
      <c r="D3223" s="24" t="s">
        <v>147</v>
      </c>
      <c r="E3223" s="23">
        <v>40</v>
      </c>
      <c r="F3223" s="25"/>
      <c r="G3223" s="23"/>
      <c r="H3223" s="23"/>
      <c r="I3223" s="24" t="s">
        <v>60</v>
      </c>
      <c r="J3223" s="24" t="s">
        <v>56</v>
      </c>
      <c r="K3223" s="24" t="s">
        <v>62</v>
      </c>
      <c r="L3223" s="24" t="s">
        <v>44</v>
      </c>
      <c r="M3223" s="24" t="s">
        <v>57</v>
      </c>
      <c r="N3223" s="23"/>
    </row>
    <row r="3224" spans="1:20" s="22" customFormat="1" ht="15.75" hidden="1" customHeight="1" x14ac:dyDescent="0.25">
      <c r="A3224" s="23">
        <v>3223</v>
      </c>
      <c r="B3224" s="24" t="s">
        <v>2876</v>
      </c>
      <c r="C3224" s="24" t="s">
        <v>5897</v>
      </c>
      <c r="D3224" s="24" t="s">
        <v>147</v>
      </c>
      <c r="E3224" s="23">
        <v>44</v>
      </c>
      <c r="F3224" s="25"/>
      <c r="G3224" s="23"/>
      <c r="H3224" s="23"/>
      <c r="I3224" s="24" t="s">
        <v>590</v>
      </c>
      <c r="J3224" s="24" t="s">
        <v>56</v>
      </c>
      <c r="K3224" s="24" t="s">
        <v>43</v>
      </c>
      <c r="L3224" s="24" t="s">
        <v>44</v>
      </c>
      <c r="M3224" s="24" t="s">
        <v>45</v>
      </c>
      <c r="N3224" s="23"/>
    </row>
    <row r="3225" spans="1:20" s="22" customFormat="1" ht="15.75" customHeight="1" x14ac:dyDescent="0.25">
      <c r="A3225" s="23">
        <v>3224</v>
      </c>
      <c r="B3225" s="24" t="s">
        <v>5898</v>
      </c>
      <c r="C3225" s="24" t="s">
        <v>5899</v>
      </c>
      <c r="D3225" s="24" t="s">
        <v>40</v>
      </c>
      <c r="E3225" s="23">
        <v>67</v>
      </c>
      <c r="F3225" s="25">
        <v>35136</v>
      </c>
      <c r="G3225" s="23">
        <f t="shared" ref="G3225:G3255" ca="1" si="239">(NOW()-F3225)/365</f>
        <v>25.084419758054281</v>
      </c>
      <c r="H3225" s="23" t="str">
        <f t="shared" ref="H3225:H3239" ca="1" si="240">IF(G3225&lt;=10,"0-10",IF(AND(G3225&gt;10,G3225&lt;=20),"11-20",IF(AND(G3225&gt;20,G3225&lt;=30),"21-30",IF(AND(G3225&gt;30,G3225&lt;=40),"31-40",IF(AND(G3225&gt;40,G3225&lt;=50),"41-50",IF(AND(G3225&gt;50,G3225&lt;=60),"51-60",IF(AND(G3225&gt;60,G3225&lt;=70),"61-70",IF(AND(G3225&gt;70,G3225&lt;=80),"71-80",IF(AND(G3225&gt;80,G3225&lt;=90),"81-90",IF(G3225&gt;90,"91-100"))))))))))</f>
        <v>21-30</v>
      </c>
      <c r="I3225" s="24" t="s">
        <v>1478</v>
      </c>
      <c r="J3225" s="24" t="s">
        <v>84</v>
      </c>
      <c r="K3225" s="24" t="s">
        <v>62</v>
      </c>
      <c r="L3225" s="24" t="s">
        <v>44</v>
      </c>
      <c r="M3225" s="24" t="s">
        <v>57</v>
      </c>
      <c r="N3225" s="23">
        <v>3</v>
      </c>
      <c r="O3225" s="22" t="str">
        <f>VLOOKUP(A3225,[1]CustomerAddress!$A$1:$F$3997,2)</f>
        <v>50506 Buhler Terrace</v>
      </c>
      <c r="P3225" s="22">
        <f>VLOOKUP(A3225,[1]CustomerAddress!$A$1:$F$3997,3)</f>
        <v>3083</v>
      </c>
      <c r="Q3225" s="22" t="str">
        <f>VLOOKUP(A3225,[1]CustomerAddress!$A$1:$F$3997,4)</f>
        <v>VIC</v>
      </c>
      <c r="R3225" s="22" t="str">
        <f>VLOOKUP(A3225,[1]CustomerAddress!$A$1:$F$3997,5)</f>
        <v>Australia</v>
      </c>
      <c r="S3225" s="22">
        <f>VLOOKUP(A3225,[1]CustomerAddress!$A$1:$F$3997,6)</f>
        <v>8</v>
      </c>
      <c r="T3225" s="22" t="str">
        <f>VLOOKUP(A3225,Labels!$A$5:$I$3497,9)</f>
        <v>Losing Customer</v>
      </c>
    </row>
    <row r="3226" spans="1:20" s="22" customFormat="1" ht="15.75" customHeight="1" x14ac:dyDescent="0.25">
      <c r="A3226" s="23">
        <v>3225</v>
      </c>
      <c r="B3226" s="24" t="s">
        <v>5900</v>
      </c>
      <c r="C3226" s="24" t="s">
        <v>5901</v>
      </c>
      <c r="D3226" s="24" t="s">
        <v>48</v>
      </c>
      <c r="E3226" s="23">
        <v>19</v>
      </c>
      <c r="F3226" s="25">
        <v>29391</v>
      </c>
      <c r="G3226" s="23">
        <f t="shared" ca="1" si="239"/>
        <v>40.824145785451542</v>
      </c>
      <c r="H3226" s="23" t="str">
        <f t="shared" ca="1" si="240"/>
        <v>41-50</v>
      </c>
      <c r="I3226" s="24" t="s">
        <v>212</v>
      </c>
      <c r="J3226" s="24" t="s">
        <v>42</v>
      </c>
      <c r="K3226" s="24" t="s">
        <v>43</v>
      </c>
      <c r="L3226" s="24" t="s">
        <v>44</v>
      </c>
      <c r="M3226" s="24" t="s">
        <v>45</v>
      </c>
      <c r="N3226" s="23">
        <v>4</v>
      </c>
      <c r="O3226" s="22" t="str">
        <f>VLOOKUP(A3226,[1]CustomerAddress!$A$1:$F$3997,2)</f>
        <v>5 Iowa Road</v>
      </c>
      <c r="P3226" s="22">
        <f>VLOOKUP(A3226,[1]CustomerAddress!$A$1:$F$3997,3)</f>
        <v>2154</v>
      </c>
      <c r="Q3226" s="22" t="str">
        <f>VLOOKUP(A3226,[1]CustomerAddress!$A$1:$F$3997,4)</f>
        <v>NSW</v>
      </c>
      <c r="R3226" s="22" t="str">
        <f>VLOOKUP(A3226,[1]CustomerAddress!$A$1:$F$3997,5)</f>
        <v>Australia</v>
      </c>
      <c r="S3226" s="22">
        <f>VLOOKUP(A3226,[1]CustomerAddress!$A$1:$F$3997,6)</f>
        <v>11</v>
      </c>
      <c r="T3226" s="22" t="str">
        <f>VLOOKUP(A3226,Labels!$A$5:$I$3497,9)</f>
        <v>Very Loyal</v>
      </c>
    </row>
    <row r="3227" spans="1:20" s="22" customFormat="1" ht="15.75" customHeight="1" x14ac:dyDescent="0.25">
      <c r="A3227" s="23">
        <v>3226</v>
      </c>
      <c r="B3227" s="24" t="s">
        <v>5902</v>
      </c>
      <c r="C3227" s="24" t="s">
        <v>5903</v>
      </c>
      <c r="D3227" s="24" t="s">
        <v>40</v>
      </c>
      <c r="E3227" s="23">
        <v>43</v>
      </c>
      <c r="F3227" s="25">
        <v>26752</v>
      </c>
      <c r="G3227" s="23">
        <f t="shared" ca="1" si="239"/>
        <v>48.054282771752909</v>
      </c>
      <c r="H3227" s="23" t="str">
        <f t="shared" ca="1" si="240"/>
        <v>41-50</v>
      </c>
      <c r="J3227" s="24" t="s">
        <v>164</v>
      </c>
      <c r="K3227" s="24" t="s">
        <v>62</v>
      </c>
      <c r="L3227" s="24" t="s">
        <v>44</v>
      </c>
      <c r="M3227" s="24" t="s">
        <v>57</v>
      </c>
      <c r="N3227" s="23">
        <v>11</v>
      </c>
      <c r="O3227" s="22" t="str">
        <f>VLOOKUP(A3227,[1]CustomerAddress!$A$1:$F$3997,2)</f>
        <v>97 Sunnyside Junction</v>
      </c>
      <c r="P3227" s="22">
        <f>VLOOKUP(A3227,[1]CustomerAddress!$A$1:$F$3997,3)</f>
        <v>3977</v>
      </c>
      <c r="Q3227" s="22" t="str">
        <f>VLOOKUP(A3227,[1]CustomerAddress!$A$1:$F$3997,4)</f>
        <v>VIC</v>
      </c>
      <c r="R3227" s="22" t="str">
        <f>VLOOKUP(A3227,[1]CustomerAddress!$A$1:$F$3997,5)</f>
        <v>Australia</v>
      </c>
      <c r="S3227" s="22">
        <f>VLOOKUP(A3227,[1]CustomerAddress!$A$1:$F$3997,6)</f>
        <v>7</v>
      </c>
      <c r="T3227" s="22" t="str">
        <f>VLOOKUP(A3227,Labels!$A$5:$I$3497,9)</f>
        <v>Late Bloomer</v>
      </c>
    </row>
    <row r="3228" spans="1:20" s="22" customFormat="1" ht="15.75" customHeight="1" x14ac:dyDescent="0.25">
      <c r="A3228" s="23">
        <v>3227</v>
      </c>
      <c r="B3228" s="24" t="s">
        <v>3994</v>
      </c>
      <c r="C3228" s="24" t="s">
        <v>5904</v>
      </c>
      <c r="D3228" s="24" t="s">
        <v>48</v>
      </c>
      <c r="E3228" s="23">
        <v>37</v>
      </c>
      <c r="F3228" s="25">
        <v>35039</v>
      </c>
      <c r="G3228" s="23">
        <f t="shared" ca="1" si="239"/>
        <v>25.350173182711814</v>
      </c>
      <c r="H3228" s="23" t="str">
        <f t="shared" ca="1" si="240"/>
        <v>21-30</v>
      </c>
      <c r="J3228" s="24" t="s">
        <v>84</v>
      </c>
      <c r="K3228" s="24" t="s">
        <v>62</v>
      </c>
      <c r="L3228" s="24" t="s">
        <v>44</v>
      </c>
      <c r="M3228" s="24" t="s">
        <v>57</v>
      </c>
      <c r="N3228" s="23">
        <v>2</v>
      </c>
      <c r="O3228" s="22" t="str">
        <f>VLOOKUP(A3228,[1]CustomerAddress!$A$1:$F$3997,2)</f>
        <v>37363 Morning Park</v>
      </c>
      <c r="P3228" s="22">
        <f>VLOOKUP(A3228,[1]CustomerAddress!$A$1:$F$3997,3)</f>
        <v>3108</v>
      </c>
      <c r="Q3228" s="22" t="str">
        <f>VLOOKUP(A3228,[1]CustomerAddress!$A$1:$F$3997,4)</f>
        <v>VIC</v>
      </c>
      <c r="R3228" s="22" t="str">
        <f>VLOOKUP(A3228,[1]CustomerAddress!$A$1:$F$3997,5)</f>
        <v>Australia</v>
      </c>
      <c r="S3228" s="22">
        <f>VLOOKUP(A3228,[1]CustomerAddress!$A$1:$F$3997,6)</f>
        <v>7</v>
      </c>
      <c r="T3228" s="22" t="str">
        <f>VLOOKUP(A3228,Labels!$A$5:$I$3497,9)</f>
        <v>Becoming Loyal</v>
      </c>
    </row>
    <row r="3229" spans="1:20" s="22" customFormat="1" ht="15.75" customHeight="1" x14ac:dyDescent="0.25">
      <c r="A3229" s="23">
        <v>3228</v>
      </c>
      <c r="B3229" s="24" t="s">
        <v>5239</v>
      </c>
      <c r="C3229" s="24" t="s">
        <v>5905</v>
      </c>
      <c r="D3229" s="24" t="s">
        <v>40</v>
      </c>
      <c r="E3229" s="23">
        <v>36</v>
      </c>
      <c r="F3229" s="25">
        <v>23605</v>
      </c>
      <c r="G3229" s="23">
        <f t="shared" ca="1" si="239"/>
        <v>56.67620057997209</v>
      </c>
      <c r="H3229" s="23" t="str">
        <f t="shared" ca="1" si="240"/>
        <v>51-60</v>
      </c>
      <c r="I3229" s="24" t="s">
        <v>157</v>
      </c>
      <c r="J3229" s="24" t="s">
        <v>42</v>
      </c>
      <c r="K3229" s="24" t="s">
        <v>43</v>
      </c>
      <c r="L3229" s="24" t="s">
        <v>44</v>
      </c>
      <c r="M3229" s="24" t="s">
        <v>57</v>
      </c>
      <c r="N3229" s="23">
        <v>13</v>
      </c>
      <c r="O3229" s="22" t="str">
        <f>VLOOKUP(A3229,[1]CustomerAddress!$A$1:$F$3997,2)</f>
        <v>751 Cordelia Terrace</v>
      </c>
      <c r="P3229" s="22">
        <f>VLOOKUP(A3229,[1]CustomerAddress!$A$1:$F$3997,3)</f>
        <v>2880</v>
      </c>
      <c r="Q3229" s="22" t="str">
        <f>VLOOKUP(A3229,[1]CustomerAddress!$A$1:$F$3997,4)</f>
        <v>NSW</v>
      </c>
      <c r="R3229" s="22" t="str">
        <f>VLOOKUP(A3229,[1]CustomerAddress!$A$1:$F$3997,5)</f>
        <v>Australia</v>
      </c>
      <c r="S3229" s="22">
        <f>VLOOKUP(A3229,[1]CustomerAddress!$A$1:$F$3997,6)</f>
        <v>1</v>
      </c>
      <c r="T3229" s="22" t="str">
        <f>VLOOKUP(A3229,Labels!$A$5:$I$3497,9)</f>
        <v>Potential Customer</v>
      </c>
    </row>
    <row r="3230" spans="1:20" s="22" customFormat="1" ht="15.75" customHeight="1" x14ac:dyDescent="0.25">
      <c r="A3230" s="23">
        <v>3229</v>
      </c>
      <c r="B3230" s="24" t="s">
        <v>5024</v>
      </c>
      <c r="C3230" s="24" t="s">
        <v>5906</v>
      </c>
      <c r="D3230" s="24" t="s">
        <v>48</v>
      </c>
      <c r="E3230" s="23">
        <v>69</v>
      </c>
      <c r="F3230" s="25">
        <v>23668</v>
      </c>
      <c r="G3230" s="23">
        <f t="shared" ca="1" si="239"/>
        <v>56.503597840246059</v>
      </c>
      <c r="H3230" s="23" t="str">
        <f t="shared" ca="1" si="240"/>
        <v>51-60</v>
      </c>
      <c r="I3230" s="24" t="s">
        <v>688</v>
      </c>
      <c r="J3230" s="24" t="s">
        <v>65</v>
      </c>
      <c r="K3230" s="24" t="s">
        <v>66</v>
      </c>
      <c r="L3230" s="24" t="s">
        <v>44</v>
      </c>
      <c r="M3230" s="24" t="s">
        <v>45</v>
      </c>
      <c r="N3230" s="23">
        <v>6</v>
      </c>
      <c r="O3230" s="22" t="str">
        <f>VLOOKUP(A3230,[1]CustomerAddress!$A$1:$F$3997,2)</f>
        <v>2 Del Sol Circle</v>
      </c>
      <c r="P3230" s="22">
        <f>VLOOKUP(A3230,[1]CustomerAddress!$A$1:$F$3997,3)</f>
        <v>3012</v>
      </c>
      <c r="Q3230" s="22" t="str">
        <f>VLOOKUP(A3230,[1]CustomerAddress!$A$1:$F$3997,4)</f>
        <v>VIC</v>
      </c>
      <c r="R3230" s="22" t="str">
        <f>VLOOKUP(A3230,[1]CustomerAddress!$A$1:$F$3997,5)</f>
        <v>Australia</v>
      </c>
      <c r="S3230" s="22">
        <f>VLOOKUP(A3230,[1]CustomerAddress!$A$1:$F$3997,6)</f>
        <v>1</v>
      </c>
      <c r="T3230" s="22" t="str">
        <f>VLOOKUP(A3230,Labels!$A$5:$I$3497,9)</f>
        <v>Potential Customer</v>
      </c>
    </row>
    <row r="3231" spans="1:20" s="22" customFormat="1" ht="15.75" customHeight="1" x14ac:dyDescent="0.25">
      <c r="A3231" s="23">
        <v>3230</v>
      </c>
      <c r="B3231" s="24" t="s">
        <v>5907</v>
      </c>
      <c r="C3231" s="24" t="s">
        <v>5908</v>
      </c>
      <c r="D3231" s="24" t="s">
        <v>40</v>
      </c>
      <c r="E3231" s="23">
        <v>31</v>
      </c>
      <c r="F3231" s="25">
        <v>25613</v>
      </c>
      <c r="G3231" s="23">
        <f t="shared" ca="1" si="239"/>
        <v>51.17483071695839</v>
      </c>
      <c r="H3231" s="23" t="str">
        <f t="shared" ca="1" si="240"/>
        <v>51-60</v>
      </c>
      <c r="I3231" s="24" t="s">
        <v>41</v>
      </c>
      <c r="J3231" s="24" t="s">
        <v>50</v>
      </c>
      <c r="K3231" s="24" t="s">
        <v>43</v>
      </c>
      <c r="L3231" s="24" t="s">
        <v>44</v>
      </c>
      <c r="M3231" s="24" t="s">
        <v>57</v>
      </c>
      <c r="N3231" s="23">
        <v>12</v>
      </c>
      <c r="O3231" s="22" t="str">
        <f>VLOOKUP(A3231,[1]CustomerAddress!$A$1:$F$3997,2)</f>
        <v>864 Scoville Plaza</v>
      </c>
      <c r="P3231" s="22">
        <f>VLOOKUP(A3231,[1]CustomerAddress!$A$1:$F$3997,3)</f>
        <v>3029</v>
      </c>
      <c r="Q3231" s="22" t="str">
        <f>VLOOKUP(A3231,[1]CustomerAddress!$A$1:$F$3997,4)</f>
        <v>VIC</v>
      </c>
      <c r="R3231" s="22" t="str">
        <f>VLOOKUP(A3231,[1]CustomerAddress!$A$1:$F$3997,5)</f>
        <v>Australia</v>
      </c>
      <c r="S3231" s="22">
        <f>VLOOKUP(A3231,[1]CustomerAddress!$A$1:$F$3997,6)</f>
        <v>5</v>
      </c>
      <c r="T3231" s="22" t="str">
        <f>VLOOKUP(A3231,Labels!$A$5:$I$3497,9)</f>
        <v>High Risk Customer</v>
      </c>
    </row>
    <row r="3232" spans="1:20" s="22" customFormat="1" ht="15.75" customHeight="1" x14ac:dyDescent="0.25">
      <c r="A3232" s="23">
        <v>3231</v>
      </c>
      <c r="B3232" s="24" t="s">
        <v>5909</v>
      </c>
      <c r="C3232" s="24" t="s">
        <v>5910</v>
      </c>
      <c r="D3232" s="24" t="s">
        <v>48</v>
      </c>
      <c r="E3232" s="23">
        <v>84</v>
      </c>
      <c r="F3232" s="25">
        <v>27909</v>
      </c>
      <c r="G3232" s="23">
        <f t="shared" ca="1" si="239"/>
        <v>44.884419758054278</v>
      </c>
      <c r="H3232" s="23" t="str">
        <f t="shared" ca="1" si="240"/>
        <v>41-50</v>
      </c>
      <c r="J3232" s="24" t="s">
        <v>61</v>
      </c>
      <c r="K3232" s="24" t="s">
        <v>62</v>
      </c>
      <c r="L3232" s="24" t="s">
        <v>44</v>
      </c>
      <c r="M3232" s="24" t="s">
        <v>45</v>
      </c>
      <c r="N3232" s="23">
        <v>16</v>
      </c>
      <c r="O3232" s="22" t="str">
        <f>VLOOKUP(A3232,[1]CustomerAddress!$A$1:$F$3997,2)</f>
        <v>7 Bayside Point</v>
      </c>
      <c r="P3232" s="22">
        <f>VLOOKUP(A3232,[1]CustomerAddress!$A$1:$F$3997,3)</f>
        <v>3085</v>
      </c>
      <c r="Q3232" s="22" t="str">
        <f>VLOOKUP(A3232,[1]CustomerAddress!$A$1:$F$3997,4)</f>
        <v>VIC</v>
      </c>
      <c r="R3232" s="22" t="str">
        <f>VLOOKUP(A3232,[1]CustomerAddress!$A$1:$F$3997,5)</f>
        <v>Australia</v>
      </c>
      <c r="S3232" s="22">
        <f>VLOOKUP(A3232,[1]CustomerAddress!$A$1:$F$3997,6)</f>
        <v>8</v>
      </c>
      <c r="T3232" s="22" t="str">
        <f>VLOOKUP(A3232,Labels!$A$5:$I$3497,9)</f>
        <v>Very Loyal</v>
      </c>
    </row>
    <row r="3233" spans="1:20" s="22" customFormat="1" ht="15.75" customHeight="1" x14ac:dyDescent="0.25">
      <c r="A3233" s="23">
        <v>3232</v>
      </c>
      <c r="B3233" s="24" t="s">
        <v>2234</v>
      </c>
      <c r="C3233" s="24" t="s">
        <v>5911</v>
      </c>
      <c r="D3233" s="24" t="s">
        <v>40</v>
      </c>
      <c r="E3233" s="23">
        <v>7</v>
      </c>
      <c r="F3233" s="25">
        <v>34252</v>
      </c>
      <c r="G3233" s="23">
        <f t="shared" ca="1" si="239"/>
        <v>27.506337566273459</v>
      </c>
      <c r="H3233" s="23" t="str">
        <f t="shared" ca="1" si="240"/>
        <v>21-30</v>
      </c>
      <c r="I3233" s="24" t="s">
        <v>167</v>
      </c>
      <c r="J3233" s="24" t="s">
        <v>50</v>
      </c>
      <c r="K3233" s="24" t="s">
        <v>43</v>
      </c>
      <c r="L3233" s="24" t="s">
        <v>44</v>
      </c>
      <c r="M3233" s="24" t="s">
        <v>45</v>
      </c>
      <c r="N3233" s="23">
        <v>9</v>
      </c>
      <c r="O3233" s="22" t="str">
        <f>VLOOKUP(A3233,[1]CustomerAddress!$A$1:$F$3997,2)</f>
        <v>78258 Hanover Plaza</v>
      </c>
      <c r="P3233" s="22">
        <f>VLOOKUP(A3233,[1]CustomerAddress!$A$1:$F$3997,3)</f>
        <v>3070</v>
      </c>
      <c r="Q3233" s="22" t="str">
        <f>VLOOKUP(A3233,[1]CustomerAddress!$A$1:$F$3997,4)</f>
        <v>VIC</v>
      </c>
      <c r="R3233" s="22" t="str">
        <f>VLOOKUP(A3233,[1]CustomerAddress!$A$1:$F$3997,5)</f>
        <v>Australia</v>
      </c>
      <c r="S3233" s="22">
        <f>VLOOKUP(A3233,[1]CustomerAddress!$A$1:$F$3997,6)</f>
        <v>10</v>
      </c>
      <c r="T3233" s="22" t="str">
        <f>VLOOKUP(A3233,Labels!$A$5:$I$3497,9)</f>
        <v>Platinum Customer</v>
      </c>
    </row>
    <row r="3234" spans="1:20" s="22" customFormat="1" ht="15.75" customHeight="1" x14ac:dyDescent="0.25">
      <c r="A3234" s="23">
        <v>3233</v>
      </c>
      <c r="B3234" s="24" t="s">
        <v>1304</v>
      </c>
      <c r="C3234" s="24" t="s">
        <v>5912</v>
      </c>
      <c r="D3234" s="24" t="s">
        <v>48</v>
      </c>
      <c r="E3234" s="23">
        <v>7</v>
      </c>
      <c r="F3234" s="25">
        <v>21556</v>
      </c>
      <c r="G3234" s="23">
        <f t="shared" ca="1" si="239"/>
        <v>62.289899210109077</v>
      </c>
      <c r="H3234" s="23" t="str">
        <f t="shared" ca="1" si="240"/>
        <v>61-70</v>
      </c>
      <c r="I3234" s="24" t="s">
        <v>596</v>
      </c>
      <c r="J3234" s="24" t="s">
        <v>50</v>
      </c>
      <c r="K3234" s="24" t="s">
        <v>43</v>
      </c>
      <c r="L3234" s="24" t="s">
        <v>44</v>
      </c>
      <c r="M3234" s="24" t="s">
        <v>45</v>
      </c>
      <c r="N3234" s="23">
        <v>17</v>
      </c>
      <c r="O3234" s="22" t="str">
        <f>VLOOKUP(A3234,[1]CustomerAddress!$A$1:$F$3997,2)</f>
        <v>44 Service Alley</v>
      </c>
      <c r="P3234" s="22">
        <f>VLOOKUP(A3234,[1]CustomerAddress!$A$1:$F$3997,3)</f>
        <v>3023</v>
      </c>
      <c r="Q3234" s="22" t="str">
        <f>VLOOKUP(A3234,[1]CustomerAddress!$A$1:$F$3997,4)</f>
        <v>VIC</v>
      </c>
      <c r="R3234" s="22" t="str">
        <f>VLOOKUP(A3234,[1]CustomerAddress!$A$1:$F$3997,5)</f>
        <v>Australia</v>
      </c>
      <c r="S3234" s="22">
        <f>VLOOKUP(A3234,[1]CustomerAddress!$A$1:$F$3997,6)</f>
        <v>7</v>
      </c>
      <c r="T3234" s="22" t="str">
        <f>VLOOKUP(A3234,Labels!$A$5:$I$3497,9)</f>
        <v>Almost Lost Customer</v>
      </c>
    </row>
    <row r="3235" spans="1:20" s="22" customFormat="1" ht="15.75" customHeight="1" x14ac:dyDescent="0.25">
      <c r="A3235" s="23">
        <v>3234</v>
      </c>
      <c r="B3235" s="24" t="s">
        <v>5913</v>
      </c>
      <c r="C3235" s="24" t="s">
        <v>5914</v>
      </c>
      <c r="D3235" s="24" t="s">
        <v>48</v>
      </c>
      <c r="E3235" s="23">
        <v>35</v>
      </c>
      <c r="F3235" s="25">
        <v>31882</v>
      </c>
      <c r="G3235" s="23">
        <f t="shared" ca="1" si="239"/>
        <v>33.999488251204966</v>
      </c>
      <c r="H3235" s="23" t="str">
        <f t="shared" ca="1" si="240"/>
        <v>31-40</v>
      </c>
      <c r="I3235" s="24" t="s">
        <v>522</v>
      </c>
      <c r="J3235" s="24" t="s">
        <v>84</v>
      </c>
      <c r="K3235" s="24" t="s">
        <v>43</v>
      </c>
      <c r="L3235" s="24" t="s">
        <v>44</v>
      </c>
      <c r="M3235" s="24" t="s">
        <v>45</v>
      </c>
      <c r="N3235" s="23">
        <v>19</v>
      </c>
      <c r="O3235" s="22" t="str">
        <f>VLOOKUP(A3235,[1]CustomerAddress!$A$1:$F$3997,2)</f>
        <v>12 Quincy Lane</v>
      </c>
      <c r="P3235" s="22">
        <f>VLOOKUP(A3235,[1]CustomerAddress!$A$1:$F$3997,3)</f>
        <v>3141</v>
      </c>
      <c r="Q3235" s="22" t="str">
        <f>VLOOKUP(A3235,[1]CustomerAddress!$A$1:$F$3997,4)</f>
        <v>VIC</v>
      </c>
      <c r="R3235" s="22" t="str">
        <f>VLOOKUP(A3235,[1]CustomerAddress!$A$1:$F$3997,5)</f>
        <v>Australia</v>
      </c>
      <c r="S3235" s="22">
        <f>VLOOKUP(A3235,[1]CustomerAddress!$A$1:$F$3997,6)</f>
        <v>8</v>
      </c>
      <c r="T3235" s="22" t="str">
        <f>VLOOKUP(A3235,Labels!$A$5:$I$3497,9)</f>
        <v>Lost Customer</v>
      </c>
    </row>
    <row r="3236" spans="1:20" s="22" customFormat="1" ht="15.75" customHeight="1" x14ac:dyDescent="0.25">
      <c r="A3236" s="23">
        <v>3235</v>
      </c>
      <c r="B3236" s="24" t="s">
        <v>3690</v>
      </c>
      <c r="C3236" s="24" t="s">
        <v>5915</v>
      </c>
      <c r="D3236" s="24" t="s">
        <v>48</v>
      </c>
      <c r="E3236" s="23">
        <v>88</v>
      </c>
      <c r="F3236" s="25">
        <v>23877</v>
      </c>
      <c r="G3236" s="23">
        <f t="shared" ca="1" si="239"/>
        <v>55.930995100520036</v>
      </c>
      <c r="H3236" s="23" t="str">
        <f t="shared" ca="1" si="240"/>
        <v>51-60</v>
      </c>
      <c r="I3236" s="24" t="s">
        <v>74</v>
      </c>
      <c r="J3236" s="24" t="s">
        <v>54</v>
      </c>
      <c r="K3236" s="24" t="s">
        <v>62</v>
      </c>
      <c r="L3236" s="24" t="s">
        <v>44</v>
      </c>
      <c r="M3236" s="24" t="s">
        <v>45</v>
      </c>
      <c r="N3236" s="23">
        <v>12</v>
      </c>
      <c r="O3236" s="22" t="str">
        <f>VLOOKUP(A3236,[1]CustomerAddress!$A$1:$F$3997,2)</f>
        <v>322 Garrison Way</v>
      </c>
      <c r="P3236" s="22">
        <f>VLOOKUP(A3236,[1]CustomerAddress!$A$1:$F$3997,3)</f>
        <v>3169</v>
      </c>
      <c r="Q3236" s="22" t="str">
        <f>VLOOKUP(A3236,[1]CustomerAddress!$A$1:$F$3997,4)</f>
        <v>VIC</v>
      </c>
      <c r="R3236" s="22" t="str">
        <f>VLOOKUP(A3236,[1]CustomerAddress!$A$1:$F$3997,5)</f>
        <v>Australia</v>
      </c>
      <c r="S3236" s="22">
        <f>VLOOKUP(A3236,[1]CustomerAddress!$A$1:$F$3997,6)</f>
        <v>9</v>
      </c>
      <c r="T3236" s="22" t="str">
        <f>VLOOKUP(A3236,Labels!$A$5:$I$3497,9)</f>
        <v>Lost Customer</v>
      </c>
    </row>
    <row r="3237" spans="1:20" s="22" customFormat="1" ht="15.75" customHeight="1" x14ac:dyDescent="0.25">
      <c r="A3237" s="23">
        <v>3236</v>
      </c>
      <c r="B3237" s="24" t="s">
        <v>3262</v>
      </c>
      <c r="C3237" s="24" t="s">
        <v>5916</v>
      </c>
      <c r="D3237" s="24" t="s">
        <v>48</v>
      </c>
      <c r="E3237" s="23">
        <v>37</v>
      </c>
      <c r="F3237" s="25">
        <v>34060</v>
      </c>
      <c r="G3237" s="23">
        <f t="shared" ca="1" si="239"/>
        <v>28.032364963533734</v>
      </c>
      <c r="H3237" s="23" t="str">
        <f t="shared" ca="1" si="240"/>
        <v>21-30</v>
      </c>
      <c r="J3237" s="24" t="s">
        <v>84</v>
      </c>
      <c r="K3237" s="24" t="s">
        <v>43</v>
      </c>
      <c r="L3237" s="24" t="s">
        <v>44</v>
      </c>
      <c r="M3237" s="24" t="s">
        <v>45</v>
      </c>
      <c r="N3237" s="23">
        <v>5</v>
      </c>
      <c r="O3237" s="22" t="str">
        <f>VLOOKUP(A3237,[1]CustomerAddress!$A$1:$F$3997,2)</f>
        <v>1 Roth Pass</v>
      </c>
      <c r="P3237" s="22">
        <f>VLOOKUP(A3237,[1]CustomerAddress!$A$1:$F$3997,3)</f>
        <v>3199</v>
      </c>
      <c r="Q3237" s="22" t="str">
        <f>VLOOKUP(A3237,[1]CustomerAddress!$A$1:$F$3997,4)</f>
        <v>VIC</v>
      </c>
      <c r="R3237" s="22" t="str">
        <f>VLOOKUP(A3237,[1]CustomerAddress!$A$1:$F$3997,5)</f>
        <v>Australia</v>
      </c>
      <c r="S3237" s="22">
        <f>VLOOKUP(A3237,[1]CustomerAddress!$A$1:$F$3997,6)</f>
        <v>4</v>
      </c>
      <c r="T3237" s="22" t="str">
        <f>VLOOKUP(A3237,Labels!$A$5:$I$3497,9)</f>
        <v>Lost Customer</v>
      </c>
    </row>
    <row r="3238" spans="1:20" s="22" customFormat="1" ht="15.75" customHeight="1" x14ac:dyDescent="0.25">
      <c r="A3238" s="23">
        <v>3237</v>
      </c>
      <c r="B3238" s="24" t="s">
        <v>5433</v>
      </c>
      <c r="C3238" s="24" t="s">
        <v>5917</v>
      </c>
      <c r="D3238" s="24" t="s">
        <v>40</v>
      </c>
      <c r="E3238" s="23">
        <v>94</v>
      </c>
      <c r="F3238" s="25">
        <v>23604</v>
      </c>
      <c r="G3238" s="23">
        <f t="shared" ca="1" si="239"/>
        <v>56.678940305999483</v>
      </c>
      <c r="H3238" s="23" t="str">
        <f t="shared" ca="1" si="240"/>
        <v>51-60</v>
      </c>
      <c r="I3238" s="24" t="s">
        <v>483</v>
      </c>
      <c r="J3238" s="24" t="s">
        <v>84</v>
      </c>
      <c r="K3238" s="24" t="s">
        <v>43</v>
      </c>
      <c r="L3238" s="24" t="s">
        <v>44</v>
      </c>
      <c r="M3238" s="24" t="s">
        <v>57</v>
      </c>
      <c r="N3238" s="23">
        <v>13</v>
      </c>
      <c r="O3238" s="22" t="str">
        <f>VLOOKUP(A3238,[1]CustomerAddress!$A$1:$F$3997,2)</f>
        <v>225 Dexter Crossing</v>
      </c>
      <c r="P3238" s="22">
        <f>VLOOKUP(A3238,[1]CustomerAddress!$A$1:$F$3997,3)</f>
        <v>2527</v>
      </c>
      <c r="Q3238" s="22" t="str">
        <f>VLOOKUP(A3238,[1]CustomerAddress!$A$1:$F$3997,4)</f>
        <v>NSW</v>
      </c>
      <c r="R3238" s="22" t="str">
        <f>VLOOKUP(A3238,[1]CustomerAddress!$A$1:$F$3997,5)</f>
        <v>Australia</v>
      </c>
      <c r="S3238" s="22">
        <f>VLOOKUP(A3238,[1]CustomerAddress!$A$1:$F$3997,6)</f>
        <v>8</v>
      </c>
      <c r="T3238" s="22" t="str">
        <f>VLOOKUP(A3238,Labels!$A$5:$I$3497,9)</f>
        <v>Almost Lost Customer</v>
      </c>
    </row>
    <row r="3239" spans="1:20" s="22" customFormat="1" ht="15.75" customHeight="1" x14ac:dyDescent="0.25">
      <c r="A3239" s="23">
        <v>3238</v>
      </c>
      <c r="B3239" s="24" t="s">
        <v>5370</v>
      </c>
      <c r="C3239" s="24" t="s">
        <v>5918</v>
      </c>
      <c r="D3239" s="24" t="s">
        <v>48</v>
      </c>
      <c r="E3239" s="23">
        <v>23</v>
      </c>
      <c r="F3239" s="25">
        <v>28326</v>
      </c>
      <c r="G3239" s="23">
        <f t="shared" ca="1" si="239"/>
        <v>43.741954004629626</v>
      </c>
      <c r="H3239" s="23" t="str">
        <f t="shared" ca="1" si="240"/>
        <v>41-50</v>
      </c>
      <c r="I3239" s="24" t="s">
        <v>41</v>
      </c>
      <c r="J3239" s="24" t="s">
        <v>65</v>
      </c>
      <c r="K3239" s="24" t="s">
        <v>43</v>
      </c>
      <c r="L3239" s="24" t="s">
        <v>44</v>
      </c>
      <c r="M3239" s="24" t="s">
        <v>57</v>
      </c>
      <c r="N3239" s="23">
        <v>14</v>
      </c>
      <c r="O3239" s="22" t="str">
        <f>VLOOKUP(A3239,[1]CustomerAddress!$A$1:$F$3997,2)</f>
        <v>8 Rockefeller Lane</v>
      </c>
      <c r="P3239" s="22">
        <f>VLOOKUP(A3239,[1]CustomerAddress!$A$1:$F$3997,3)</f>
        <v>2306</v>
      </c>
      <c r="Q3239" s="22" t="str">
        <f>VLOOKUP(A3239,[1]CustomerAddress!$A$1:$F$3997,4)</f>
        <v>NSW</v>
      </c>
      <c r="R3239" s="22" t="str">
        <f>VLOOKUP(A3239,[1]CustomerAddress!$A$1:$F$3997,5)</f>
        <v>Australia</v>
      </c>
      <c r="S3239" s="22">
        <f>VLOOKUP(A3239,[1]CustomerAddress!$A$1:$F$3997,6)</f>
        <v>4</v>
      </c>
      <c r="T3239" s="22" t="str">
        <f>VLOOKUP(A3239,Labels!$A$5:$I$3497,9)</f>
        <v>Late Bloomer</v>
      </c>
    </row>
    <row r="3240" spans="1:20" s="22" customFormat="1" ht="15.75" hidden="1" customHeight="1" x14ac:dyDescent="0.25">
      <c r="A3240" s="23">
        <v>3239</v>
      </c>
      <c r="B3240" s="24" t="s">
        <v>5919</v>
      </c>
      <c r="C3240" s="24" t="s">
        <v>5920</v>
      </c>
      <c r="D3240" s="24" t="s">
        <v>40</v>
      </c>
      <c r="E3240" s="23">
        <v>15</v>
      </c>
      <c r="F3240" s="25">
        <v>26273</v>
      </c>
      <c r="G3240" s="23">
        <f t="shared" ca="1" si="239"/>
        <v>49.366611538876199</v>
      </c>
      <c r="H3240" s="23"/>
      <c r="I3240" s="24" t="s">
        <v>347</v>
      </c>
      <c r="J3240" s="24" t="s">
        <v>42</v>
      </c>
      <c r="K3240" s="24" t="s">
        <v>66</v>
      </c>
      <c r="L3240" s="24" t="s">
        <v>44</v>
      </c>
      <c r="M3240" s="24" t="s">
        <v>57</v>
      </c>
      <c r="N3240" s="23">
        <v>5</v>
      </c>
    </row>
    <row r="3241" spans="1:20" s="22" customFormat="1" ht="15.75" customHeight="1" x14ac:dyDescent="0.25">
      <c r="A3241" s="23">
        <v>3240</v>
      </c>
      <c r="B3241" s="24" t="s">
        <v>4780</v>
      </c>
      <c r="C3241" s="24" t="s">
        <v>5921</v>
      </c>
      <c r="D3241" s="24" t="s">
        <v>48</v>
      </c>
      <c r="E3241" s="23">
        <v>90</v>
      </c>
      <c r="F3241" s="25">
        <v>28007</v>
      </c>
      <c r="G3241" s="23">
        <f t="shared" ca="1" si="239"/>
        <v>44.615926607369346</v>
      </c>
      <c r="H3241" s="23" t="str">
        <f t="shared" ref="H3241:H3255" ca="1" si="241">IF(G3241&lt;=10,"0-10",IF(AND(G3241&gt;10,G3241&lt;=20),"11-20",IF(AND(G3241&gt;20,G3241&lt;=30),"21-30",IF(AND(G3241&gt;30,G3241&lt;=40),"31-40",IF(AND(G3241&gt;40,G3241&lt;=50),"41-50",IF(AND(G3241&gt;50,G3241&lt;=60),"51-60",IF(AND(G3241&gt;60,G3241&lt;=70),"61-70",IF(AND(G3241&gt;70,G3241&lt;=80),"71-80",IF(AND(G3241&gt;80,G3241&lt;=90),"81-90",IF(G3241&gt;90,"91-100"))))))))))</f>
        <v>41-50</v>
      </c>
      <c r="I3241" s="24" t="s">
        <v>212</v>
      </c>
      <c r="J3241" s="24" t="s">
        <v>61</v>
      </c>
      <c r="K3241" s="24" t="s">
        <v>43</v>
      </c>
      <c r="L3241" s="24" t="s">
        <v>44</v>
      </c>
      <c r="M3241" s="24" t="s">
        <v>45</v>
      </c>
      <c r="N3241" s="23">
        <v>6</v>
      </c>
      <c r="O3241" s="22" t="str">
        <f>VLOOKUP(A3241,[1]CustomerAddress!$A$1:$F$3997,2)</f>
        <v>3 Pepper Wood Point</v>
      </c>
      <c r="P3241" s="22">
        <f>VLOOKUP(A3241,[1]CustomerAddress!$A$1:$F$3997,3)</f>
        <v>2760</v>
      </c>
      <c r="Q3241" s="22" t="str">
        <f>VLOOKUP(A3241,[1]CustomerAddress!$A$1:$F$3997,4)</f>
        <v>NSW</v>
      </c>
      <c r="R3241" s="22" t="str">
        <f>VLOOKUP(A3241,[1]CustomerAddress!$A$1:$F$3997,5)</f>
        <v>Australia</v>
      </c>
      <c r="S3241" s="22">
        <f>VLOOKUP(A3241,[1]CustomerAddress!$A$1:$F$3997,6)</f>
        <v>8</v>
      </c>
      <c r="T3241" s="22" t="str">
        <f>VLOOKUP(A3241,Labels!$A$5:$I$3497,9)</f>
        <v>Losing Customer</v>
      </c>
    </row>
    <row r="3242" spans="1:20" s="22" customFormat="1" ht="15.75" customHeight="1" x14ac:dyDescent="0.25">
      <c r="A3242" s="23">
        <v>3241</v>
      </c>
      <c r="B3242" s="24" t="s">
        <v>5922</v>
      </c>
      <c r="C3242" s="24" t="s">
        <v>5923</v>
      </c>
      <c r="D3242" s="24" t="s">
        <v>48</v>
      </c>
      <c r="E3242" s="23">
        <v>34</v>
      </c>
      <c r="F3242" s="25">
        <v>29157</v>
      </c>
      <c r="G3242" s="23">
        <f t="shared" ca="1" si="239"/>
        <v>41.465241675862501</v>
      </c>
      <c r="H3242" s="23" t="str">
        <f t="shared" ca="1" si="241"/>
        <v>41-50</v>
      </c>
      <c r="I3242" s="24" t="s">
        <v>359</v>
      </c>
      <c r="J3242" s="24" t="s">
        <v>84</v>
      </c>
      <c r="K3242" s="24" t="s">
        <v>43</v>
      </c>
      <c r="L3242" s="24" t="s">
        <v>44</v>
      </c>
      <c r="M3242" s="24" t="s">
        <v>45</v>
      </c>
      <c r="N3242" s="23">
        <v>16</v>
      </c>
      <c r="O3242" s="22" t="str">
        <f>VLOOKUP(A3242,[1]CustomerAddress!$A$1:$F$3997,2)</f>
        <v>7574 Onsgard Drive</v>
      </c>
      <c r="P3242" s="22">
        <f>VLOOKUP(A3242,[1]CustomerAddress!$A$1:$F$3997,3)</f>
        <v>4011</v>
      </c>
      <c r="Q3242" s="22" t="str">
        <f>VLOOKUP(A3242,[1]CustomerAddress!$A$1:$F$3997,4)</f>
        <v>QLD</v>
      </c>
      <c r="R3242" s="22" t="str">
        <f>VLOOKUP(A3242,[1]CustomerAddress!$A$1:$F$3997,5)</f>
        <v>Australia</v>
      </c>
      <c r="S3242" s="22">
        <f>VLOOKUP(A3242,[1]CustomerAddress!$A$1:$F$3997,6)</f>
        <v>7</v>
      </c>
      <c r="T3242" s="22" t="str">
        <f>VLOOKUP(A3242,Labels!$A$5:$I$3497,9)</f>
        <v>Very Loyal</v>
      </c>
    </row>
    <row r="3243" spans="1:20" s="22" customFormat="1" ht="15.75" customHeight="1" x14ac:dyDescent="0.25">
      <c r="A3243" s="23">
        <v>3242</v>
      </c>
      <c r="B3243" s="24" t="s">
        <v>5924</v>
      </c>
      <c r="C3243" s="24" t="s">
        <v>5925</v>
      </c>
      <c r="D3243" s="24" t="s">
        <v>40</v>
      </c>
      <c r="E3243" s="23">
        <v>4</v>
      </c>
      <c r="F3243" s="25">
        <v>21251</v>
      </c>
      <c r="G3243" s="23">
        <f t="shared" ca="1" si="239"/>
        <v>63.125515648465239</v>
      </c>
      <c r="H3243" s="23" t="str">
        <f t="shared" ca="1" si="241"/>
        <v>61-70</v>
      </c>
      <c r="I3243" s="24" t="s">
        <v>317</v>
      </c>
      <c r="J3243" s="24" t="s">
        <v>84</v>
      </c>
      <c r="K3243" s="24" t="s">
        <v>62</v>
      </c>
      <c r="L3243" s="24" t="s">
        <v>44</v>
      </c>
      <c r="M3243" s="24" t="s">
        <v>45</v>
      </c>
      <c r="N3243" s="23">
        <v>14</v>
      </c>
      <c r="O3243" s="22" t="str">
        <f>VLOOKUP(A3243,[1]CustomerAddress!$A$1:$F$3997,2)</f>
        <v>683 Scoville Park</v>
      </c>
      <c r="P3243" s="22">
        <f>VLOOKUP(A3243,[1]CustomerAddress!$A$1:$F$3997,3)</f>
        <v>3168</v>
      </c>
      <c r="Q3243" s="22" t="str">
        <f>VLOOKUP(A3243,[1]CustomerAddress!$A$1:$F$3997,4)</f>
        <v>VIC</v>
      </c>
      <c r="R3243" s="22" t="str">
        <f>VLOOKUP(A3243,[1]CustomerAddress!$A$1:$F$3997,5)</f>
        <v>Australia</v>
      </c>
      <c r="S3243" s="22">
        <f>VLOOKUP(A3243,[1]CustomerAddress!$A$1:$F$3997,6)</f>
        <v>8</v>
      </c>
      <c r="T3243" s="22" t="str">
        <f>VLOOKUP(A3243,Labels!$A$5:$I$3497,9)</f>
        <v>Losing Customer</v>
      </c>
    </row>
    <row r="3244" spans="1:20" s="22" customFormat="1" ht="15.75" customHeight="1" x14ac:dyDescent="0.25">
      <c r="A3244" s="23">
        <v>3243</v>
      </c>
      <c r="B3244" s="24" t="s">
        <v>4185</v>
      </c>
      <c r="C3244" s="24" t="s">
        <v>5926</v>
      </c>
      <c r="D3244" s="24" t="s">
        <v>48</v>
      </c>
      <c r="E3244" s="23">
        <v>24</v>
      </c>
      <c r="F3244" s="25">
        <v>26803</v>
      </c>
      <c r="G3244" s="23">
        <f t="shared" ca="1" si="239"/>
        <v>47.91455674435565</v>
      </c>
      <c r="H3244" s="23" t="str">
        <f t="shared" ca="1" si="241"/>
        <v>41-50</v>
      </c>
      <c r="I3244" s="24" t="s">
        <v>71</v>
      </c>
      <c r="J3244" s="24" t="s">
        <v>42</v>
      </c>
      <c r="K3244" s="24" t="s">
        <v>43</v>
      </c>
      <c r="L3244" s="24" t="s">
        <v>44</v>
      </c>
      <c r="M3244" s="24" t="s">
        <v>57</v>
      </c>
      <c r="N3244" s="23">
        <v>7</v>
      </c>
      <c r="O3244" s="22" t="str">
        <f>VLOOKUP(A3244,[1]CustomerAddress!$A$1:$F$3997,2)</f>
        <v>11 Erie Hill</v>
      </c>
      <c r="P3244" s="22">
        <f>VLOOKUP(A3244,[1]CustomerAddress!$A$1:$F$3997,3)</f>
        <v>3915</v>
      </c>
      <c r="Q3244" s="22" t="str">
        <f>VLOOKUP(A3244,[1]CustomerAddress!$A$1:$F$3997,4)</f>
        <v>VIC</v>
      </c>
      <c r="R3244" s="22" t="str">
        <f>VLOOKUP(A3244,[1]CustomerAddress!$A$1:$F$3997,5)</f>
        <v>Australia</v>
      </c>
      <c r="S3244" s="22">
        <f>VLOOKUP(A3244,[1]CustomerAddress!$A$1:$F$3997,6)</f>
        <v>7</v>
      </c>
      <c r="T3244" s="22" t="str">
        <f>VLOOKUP(A3244,Labels!$A$5:$I$3497,9)</f>
        <v>Lost Customer</v>
      </c>
    </row>
    <row r="3245" spans="1:20" s="22" customFormat="1" ht="15.75" customHeight="1" x14ac:dyDescent="0.25">
      <c r="A3245" s="23">
        <v>3244</v>
      </c>
      <c r="B3245" s="24" t="s">
        <v>5927</v>
      </c>
      <c r="C3245" s="24" t="s">
        <v>5928</v>
      </c>
      <c r="D3245" s="24" t="s">
        <v>40</v>
      </c>
      <c r="E3245" s="23">
        <v>24</v>
      </c>
      <c r="F3245" s="25">
        <v>21678</v>
      </c>
      <c r="G3245" s="23">
        <f t="shared" ca="1" si="239"/>
        <v>61.955652634766608</v>
      </c>
      <c r="H3245" s="23" t="str">
        <f t="shared" ca="1" si="241"/>
        <v>61-70</v>
      </c>
      <c r="I3245" s="24" t="s">
        <v>1236</v>
      </c>
      <c r="J3245" s="24" t="s">
        <v>50</v>
      </c>
      <c r="K3245" s="24" t="s">
        <v>43</v>
      </c>
      <c r="L3245" s="24" t="s">
        <v>44</v>
      </c>
      <c r="M3245" s="24" t="s">
        <v>57</v>
      </c>
      <c r="N3245" s="23">
        <v>13</v>
      </c>
      <c r="O3245" s="22" t="str">
        <f>VLOOKUP(A3245,[1]CustomerAddress!$A$1:$F$3997,2)</f>
        <v>655 Chive Pass</v>
      </c>
      <c r="P3245" s="22">
        <f>VLOOKUP(A3245,[1]CustomerAddress!$A$1:$F$3997,3)</f>
        <v>3083</v>
      </c>
      <c r="Q3245" s="22" t="str">
        <f>VLOOKUP(A3245,[1]CustomerAddress!$A$1:$F$3997,4)</f>
        <v>VIC</v>
      </c>
      <c r="R3245" s="22" t="str">
        <f>VLOOKUP(A3245,[1]CustomerAddress!$A$1:$F$3997,5)</f>
        <v>Australia</v>
      </c>
      <c r="S3245" s="22">
        <f>VLOOKUP(A3245,[1]CustomerAddress!$A$1:$F$3997,6)</f>
        <v>9</v>
      </c>
      <c r="T3245" s="22" t="str">
        <f>VLOOKUP(A3245,Labels!$A$5:$I$3497,9)</f>
        <v>Late Bloomer</v>
      </c>
    </row>
    <row r="3246" spans="1:20" s="22" customFormat="1" ht="15.75" customHeight="1" x14ac:dyDescent="0.25">
      <c r="A3246" s="23">
        <v>3245</v>
      </c>
      <c r="B3246" s="24" t="s">
        <v>5929</v>
      </c>
      <c r="C3246" s="24" t="s">
        <v>5930</v>
      </c>
      <c r="D3246" s="24" t="s">
        <v>48</v>
      </c>
      <c r="E3246" s="23">
        <v>86</v>
      </c>
      <c r="F3246" s="25">
        <v>21636</v>
      </c>
      <c r="G3246" s="23">
        <f t="shared" ca="1" si="239"/>
        <v>62.070721127917295</v>
      </c>
      <c r="H3246" s="23" t="str">
        <f t="shared" ca="1" si="241"/>
        <v>61-70</v>
      </c>
      <c r="I3246" s="24" t="s">
        <v>367</v>
      </c>
      <c r="J3246" s="24" t="s">
        <v>56</v>
      </c>
      <c r="K3246" s="24" t="s">
        <v>66</v>
      </c>
      <c r="L3246" s="24" t="s">
        <v>44</v>
      </c>
      <c r="M3246" s="24" t="s">
        <v>57</v>
      </c>
      <c r="N3246" s="23">
        <v>7</v>
      </c>
      <c r="O3246" s="22" t="str">
        <f>VLOOKUP(A3246,[1]CustomerAddress!$A$1:$F$3997,2)</f>
        <v>623 Carberry Way</v>
      </c>
      <c r="P3246" s="22">
        <f>VLOOKUP(A3246,[1]CustomerAddress!$A$1:$F$3997,3)</f>
        <v>2145</v>
      </c>
      <c r="Q3246" s="22" t="str">
        <f>VLOOKUP(A3246,[1]CustomerAddress!$A$1:$F$3997,4)</f>
        <v>NSW</v>
      </c>
      <c r="R3246" s="22" t="str">
        <f>VLOOKUP(A3246,[1]CustomerAddress!$A$1:$F$3997,5)</f>
        <v>Australia</v>
      </c>
      <c r="S3246" s="22">
        <f>VLOOKUP(A3246,[1]CustomerAddress!$A$1:$F$3997,6)</f>
        <v>8</v>
      </c>
      <c r="T3246" s="22" t="str">
        <f>VLOOKUP(A3246,Labels!$A$5:$I$3497,9)</f>
        <v>Evasive Customer</v>
      </c>
    </row>
    <row r="3247" spans="1:20" s="22" customFormat="1" ht="15.75" customHeight="1" x14ac:dyDescent="0.25">
      <c r="A3247" s="23">
        <v>3246</v>
      </c>
      <c r="B3247" s="24" t="s">
        <v>5931</v>
      </c>
      <c r="C3247" s="24" t="s">
        <v>4065</v>
      </c>
      <c r="D3247" s="24" t="s">
        <v>40</v>
      </c>
      <c r="E3247" s="23">
        <v>73</v>
      </c>
      <c r="F3247" s="25">
        <v>24978</v>
      </c>
      <c r="G3247" s="23">
        <f t="shared" ca="1" si="239"/>
        <v>52.91455674435565</v>
      </c>
      <c r="H3247" s="23" t="str">
        <f t="shared" ca="1" si="241"/>
        <v>51-60</v>
      </c>
      <c r="I3247" s="24" t="s">
        <v>160</v>
      </c>
      <c r="J3247" s="24" t="s">
        <v>50</v>
      </c>
      <c r="K3247" s="24" t="s">
        <v>43</v>
      </c>
      <c r="L3247" s="24" t="s">
        <v>44</v>
      </c>
      <c r="M3247" s="24" t="s">
        <v>45</v>
      </c>
      <c r="N3247" s="23">
        <v>4</v>
      </c>
      <c r="O3247" s="22" t="str">
        <f>VLOOKUP(A3247,[1]CustomerAddress!$A$1:$F$3997,2)</f>
        <v>9 Nevada Pass</v>
      </c>
      <c r="P3247" s="22">
        <f>VLOOKUP(A3247,[1]CustomerAddress!$A$1:$F$3997,3)</f>
        <v>4007</v>
      </c>
      <c r="Q3247" s="22" t="str">
        <f>VLOOKUP(A3247,[1]CustomerAddress!$A$1:$F$3997,4)</f>
        <v>QLD</v>
      </c>
      <c r="R3247" s="22" t="str">
        <f>VLOOKUP(A3247,[1]CustomerAddress!$A$1:$F$3997,5)</f>
        <v>Australia</v>
      </c>
      <c r="S3247" s="22">
        <f>VLOOKUP(A3247,[1]CustomerAddress!$A$1:$F$3997,6)</f>
        <v>12</v>
      </c>
      <c r="T3247" s="22" t="str">
        <f>VLOOKUP(A3247,Labels!$A$5:$I$3497,9)</f>
        <v>Evasive Customer</v>
      </c>
    </row>
    <row r="3248" spans="1:20" s="22" customFormat="1" ht="15.75" customHeight="1" x14ac:dyDescent="0.25">
      <c r="A3248" s="23">
        <v>3247</v>
      </c>
      <c r="B3248" s="24" t="s">
        <v>3159</v>
      </c>
      <c r="C3248" s="24" t="s">
        <v>5932</v>
      </c>
      <c r="D3248" s="24" t="s">
        <v>40</v>
      </c>
      <c r="E3248" s="23">
        <v>0</v>
      </c>
      <c r="F3248" s="25">
        <v>31146</v>
      </c>
      <c r="G3248" s="23">
        <f t="shared" ca="1" si="239"/>
        <v>36.015926607369352</v>
      </c>
      <c r="H3248" s="23" t="str">
        <f t="shared" ca="1" si="241"/>
        <v>31-40</v>
      </c>
      <c r="I3248" s="24" t="s">
        <v>519</v>
      </c>
      <c r="J3248" s="24" t="s">
        <v>84</v>
      </c>
      <c r="K3248" s="24" t="s">
        <v>43</v>
      </c>
      <c r="L3248" s="24" t="s">
        <v>44</v>
      </c>
      <c r="M3248" s="24" t="s">
        <v>45</v>
      </c>
      <c r="N3248" s="23">
        <v>5</v>
      </c>
      <c r="O3248" s="22" t="str">
        <f>VLOOKUP(A3248,[1]CustomerAddress!$A$1:$F$3997,2)</f>
        <v>3897 Oxford Pass</v>
      </c>
      <c r="P3248" s="22">
        <f>VLOOKUP(A3248,[1]CustomerAddress!$A$1:$F$3997,3)</f>
        <v>3350</v>
      </c>
      <c r="Q3248" s="22" t="str">
        <f>VLOOKUP(A3248,[1]CustomerAddress!$A$1:$F$3997,4)</f>
        <v>VIC</v>
      </c>
      <c r="R3248" s="22" t="str">
        <f>VLOOKUP(A3248,[1]CustomerAddress!$A$1:$F$3997,5)</f>
        <v>Australia</v>
      </c>
      <c r="S3248" s="22">
        <f>VLOOKUP(A3248,[1]CustomerAddress!$A$1:$F$3997,6)</f>
        <v>5</v>
      </c>
      <c r="T3248" s="22" t="str">
        <f>VLOOKUP(A3248,Labels!$A$5:$I$3497,9)</f>
        <v>Potential Customer</v>
      </c>
    </row>
    <row r="3249" spans="1:20" s="22" customFormat="1" ht="15.75" customHeight="1" x14ac:dyDescent="0.25">
      <c r="A3249" s="23">
        <v>3248</v>
      </c>
      <c r="B3249" s="24" t="s">
        <v>4984</v>
      </c>
      <c r="C3249" s="24" t="s">
        <v>5933</v>
      </c>
      <c r="D3249" s="24" t="s">
        <v>48</v>
      </c>
      <c r="E3249" s="23">
        <v>32</v>
      </c>
      <c r="F3249" s="25">
        <v>20955</v>
      </c>
      <c r="G3249" s="23">
        <f t="shared" ca="1" si="239"/>
        <v>63.936474552574829</v>
      </c>
      <c r="H3249" s="23" t="str">
        <f t="shared" ca="1" si="241"/>
        <v>61-70</v>
      </c>
      <c r="I3249" s="24" t="s">
        <v>540</v>
      </c>
      <c r="J3249" s="24" t="s">
        <v>61</v>
      </c>
      <c r="K3249" s="24" t="s">
        <v>62</v>
      </c>
      <c r="L3249" s="24" t="s">
        <v>44</v>
      </c>
      <c r="M3249" s="24" t="s">
        <v>57</v>
      </c>
      <c r="N3249" s="23">
        <v>5</v>
      </c>
      <c r="O3249" s="22" t="str">
        <f>VLOOKUP(A3249,[1]CustomerAddress!$A$1:$F$3997,2)</f>
        <v>9468 Vidon Way</v>
      </c>
      <c r="P3249" s="22">
        <f>VLOOKUP(A3249,[1]CustomerAddress!$A$1:$F$3997,3)</f>
        <v>3029</v>
      </c>
      <c r="Q3249" s="22" t="str">
        <f>VLOOKUP(A3249,[1]CustomerAddress!$A$1:$F$3997,4)</f>
        <v>VIC</v>
      </c>
      <c r="R3249" s="22" t="str">
        <f>VLOOKUP(A3249,[1]CustomerAddress!$A$1:$F$3997,5)</f>
        <v>Australia</v>
      </c>
      <c r="S3249" s="22">
        <f>VLOOKUP(A3249,[1]CustomerAddress!$A$1:$F$3997,6)</f>
        <v>7</v>
      </c>
      <c r="T3249" s="22" t="str">
        <f>VLOOKUP(A3249,Labels!$A$5:$I$3497,9)</f>
        <v>Almost Lost Customer</v>
      </c>
    </row>
    <row r="3250" spans="1:20" s="22" customFormat="1" ht="15.75" customHeight="1" x14ac:dyDescent="0.25">
      <c r="A3250" s="23">
        <v>3249</v>
      </c>
      <c r="B3250" s="24" t="s">
        <v>5934</v>
      </c>
      <c r="C3250" s="24" t="s">
        <v>5935</v>
      </c>
      <c r="D3250" s="24" t="s">
        <v>40</v>
      </c>
      <c r="E3250" s="23">
        <v>46</v>
      </c>
      <c r="F3250" s="25">
        <v>29821</v>
      </c>
      <c r="G3250" s="23">
        <f t="shared" ca="1" si="239"/>
        <v>39.646063593670718</v>
      </c>
      <c r="H3250" s="23" t="str">
        <f t="shared" ca="1" si="241"/>
        <v>31-40</v>
      </c>
      <c r="I3250" s="24" t="s">
        <v>431</v>
      </c>
      <c r="J3250" s="24" t="s">
        <v>84</v>
      </c>
      <c r="K3250" s="24" t="s">
        <v>43</v>
      </c>
      <c r="L3250" s="24" t="s">
        <v>44</v>
      </c>
      <c r="M3250" s="24" t="s">
        <v>45</v>
      </c>
      <c r="N3250" s="23">
        <v>14</v>
      </c>
      <c r="O3250" s="22" t="str">
        <f>VLOOKUP(A3250,[1]CustomerAddress!$A$1:$F$3997,2)</f>
        <v>49 Surrey Pass</v>
      </c>
      <c r="P3250" s="22">
        <f>VLOOKUP(A3250,[1]CustomerAddress!$A$1:$F$3997,3)</f>
        <v>2325</v>
      </c>
      <c r="Q3250" s="22" t="str">
        <f>VLOOKUP(A3250,[1]CustomerAddress!$A$1:$F$3997,4)</f>
        <v>NSW</v>
      </c>
      <c r="R3250" s="22" t="str">
        <f>VLOOKUP(A3250,[1]CustomerAddress!$A$1:$F$3997,5)</f>
        <v>Australia</v>
      </c>
      <c r="S3250" s="22">
        <f>VLOOKUP(A3250,[1]CustomerAddress!$A$1:$F$3997,6)</f>
        <v>4</v>
      </c>
      <c r="T3250" s="22" t="str">
        <f>VLOOKUP(A3250,Labels!$A$5:$I$3497,9)</f>
        <v>Recent Customer</v>
      </c>
    </row>
    <row r="3251" spans="1:20" s="22" customFormat="1" ht="15.75" customHeight="1" x14ac:dyDescent="0.25">
      <c r="A3251" s="23">
        <v>3250</v>
      </c>
      <c r="B3251" s="24" t="s">
        <v>5936</v>
      </c>
      <c r="C3251" s="24" t="s">
        <v>5937</v>
      </c>
      <c r="D3251" s="24" t="s">
        <v>48</v>
      </c>
      <c r="E3251" s="23">
        <v>27</v>
      </c>
      <c r="F3251" s="25">
        <v>33710</v>
      </c>
      <c r="G3251" s="23">
        <f t="shared" ca="1" si="239"/>
        <v>28.991269073122773</v>
      </c>
      <c r="H3251" s="23" t="str">
        <f t="shared" ca="1" si="241"/>
        <v>21-30</v>
      </c>
      <c r="J3251" s="24" t="s">
        <v>75</v>
      </c>
      <c r="K3251" s="24" t="s">
        <v>66</v>
      </c>
      <c r="L3251" s="24" t="s">
        <v>44</v>
      </c>
      <c r="M3251" s="24" t="s">
        <v>45</v>
      </c>
      <c r="N3251" s="23">
        <v>4</v>
      </c>
      <c r="O3251" s="22" t="str">
        <f>VLOOKUP(A3251,[1]CustomerAddress!$A$1:$F$3997,2)</f>
        <v>7 Holy Cross Lane</v>
      </c>
      <c r="P3251" s="22">
        <f>VLOOKUP(A3251,[1]CustomerAddress!$A$1:$F$3997,3)</f>
        <v>4300</v>
      </c>
      <c r="Q3251" s="22" t="str">
        <f>VLOOKUP(A3251,[1]CustomerAddress!$A$1:$F$3997,4)</f>
        <v>QLD</v>
      </c>
      <c r="R3251" s="22" t="str">
        <f>VLOOKUP(A3251,[1]CustomerAddress!$A$1:$F$3997,5)</f>
        <v>Australia</v>
      </c>
      <c r="S3251" s="22">
        <f>VLOOKUP(A3251,[1]CustomerAddress!$A$1:$F$3997,6)</f>
        <v>5</v>
      </c>
      <c r="T3251" s="22" t="str">
        <f>VLOOKUP(A3251,Labels!$A$5:$I$3497,9)</f>
        <v>High Risk Customer</v>
      </c>
    </row>
    <row r="3252" spans="1:20" s="22" customFormat="1" ht="15.75" customHeight="1" x14ac:dyDescent="0.25">
      <c r="A3252" s="23">
        <v>3251</v>
      </c>
      <c r="B3252" s="24" t="s">
        <v>5938</v>
      </c>
      <c r="C3252" s="24" t="s">
        <v>5939</v>
      </c>
      <c r="D3252" s="24" t="s">
        <v>40</v>
      </c>
      <c r="E3252" s="23">
        <v>95</v>
      </c>
      <c r="F3252" s="25">
        <v>27999</v>
      </c>
      <c r="G3252" s="23">
        <f t="shared" ca="1" si="239"/>
        <v>44.637844415588525</v>
      </c>
      <c r="H3252" s="23" t="str">
        <f t="shared" ca="1" si="241"/>
        <v>41-50</v>
      </c>
      <c r="I3252" s="24" t="s">
        <v>522</v>
      </c>
      <c r="J3252" s="24" t="s">
        <v>50</v>
      </c>
      <c r="K3252" s="24" t="s">
        <v>66</v>
      </c>
      <c r="L3252" s="24" t="s">
        <v>44</v>
      </c>
      <c r="M3252" s="24" t="s">
        <v>45</v>
      </c>
      <c r="N3252" s="23">
        <v>8</v>
      </c>
      <c r="O3252" s="22" t="str">
        <f>VLOOKUP(A3252,[1]CustomerAddress!$A$1:$F$3997,2)</f>
        <v>11 Mifflin Junction</v>
      </c>
      <c r="P3252" s="22">
        <f>VLOOKUP(A3252,[1]CustomerAddress!$A$1:$F$3997,3)</f>
        <v>2193</v>
      </c>
      <c r="Q3252" s="22" t="str">
        <f>VLOOKUP(A3252,[1]CustomerAddress!$A$1:$F$3997,4)</f>
        <v>NSW</v>
      </c>
      <c r="R3252" s="22" t="str">
        <f>VLOOKUP(A3252,[1]CustomerAddress!$A$1:$F$3997,5)</f>
        <v>Australia</v>
      </c>
      <c r="S3252" s="22">
        <f>VLOOKUP(A3252,[1]CustomerAddress!$A$1:$F$3997,6)</f>
        <v>10</v>
      </c>
      <c r="T3252" s="22" t="str">
        <f>VLOOKUP(A3252,Labels!$A$5:$I$3497,9)</f>
        <v>Platinum Customer</v>
      </c>
    </row>
    <row r="3253" spans="1:20" s="22" customFormat="1" ht="15.75" customHeight="1" x14ac:dyDescent="0.25">
      <c r="A3253" s="23">
        <v>3252</v>
      </c>
      <c r="B3253" s="24" t="s">
        <v>1689</v>
      </c>
      <c r="C3253" s="24" t="s">
        <v>5940</v>
      </c>
      <c r="D3253" s="24" t="s">
        <v>40</v>
      </c>
      <c r="E3253" s="23">
        <v>59</v>
      </c>
      <c r="F3253" s="25">
        <v>31943</v>
      </c>
      <c r="G3253" s="23">
        <f t="shared" ca="1" si="239"/>
        <v>33.832364963533735</v>
      </c>
      <c r="H3253" s="23" t="str">
        <f t="shared" ca="1" si="241"/>
        <v>31-40</v>
      </c>
      <c r="I3253" s="24" t="s">
        <v>852</v>
      </c>
      <c r="J3253" s="24" t="s">
        <v>61</v>
      </c>
      <c r="K3253" s="24" t="s">
        <v>66</v>
      </c>
      <c r="L3253" s="24" t="s">
        <v>44</v>
      </c>
      <c r="M3253" s="24" t="s">
        <v>45</v>
      </c>
      <c r="N3253" s="23">
        <v>14</v>
      </c>
      <c r="O3253" s="22" t="str">
        <f>VLOOKUP(A3253,[1]CustomerAddress!$A$1:$F$3997,2)</f>
        <v>21498 Springs Point</v>
      </c>
      <c r="P3253" s="22">
        <f>VLOOKUP(A3253,[1]CustomerAddress!$A$1:$F$3997,3)</f>
        <v>2089</v>
      </c>
      <c r="Q3253" s="22" t="str">
        <f>VLOOKUP(A3253,[1]CustomerAddress!$A$1:$F$3997,4)</f>
        <v>NSW</v>
      </c>
      <c r="R3253" s="22" t="str">
        <f>VLOOKUP(A3253,[1]CustomerAddress!$A$1:$F$3997,5)</f>
        <v>Australia</v>
      </c>
      <c r="S3253" s="22">
        <f>VLOOKUP(A3253,[1]CustomerAddress!$A$1:$F$3997,6)</f>
        <v>12</v>
      </c>
      <c r="T3253" s="22" t="str">
        <f>VLOOKUP(A3253,Labels!$A$5:$I$3497,9)</f>
        <v>Becoming Loyal</v>
      </c>
    </row>
    <row r="3254" spans="1:20" s="22" customFormat="1" ht="15.75" customHeight="1" x14ac:dyDescent="0.25">
      <c r="A3254" s="23">
        <v>3253</v>
      </c>
      <c r="B3254" s="24" t="s">
        <v>5941</v>
      </c>
      <c r="C3254" s="24" t="s">
        <v>5942</v>
      </c>
      <c r="D3254" s="24" t="s">
        <v>40</v>
      </c>
      <c r="E3254" s="23">
        <v>42</v>
      </c>
      <c r="F3254" s="25">
        <v>32914</v>
      </c>
      <c r="G3254" s="23">
        <f t="shared" ca="1" si="239"/>
        <v>31.172090990930993</v>
      </c>
      <c r="H3254" s="23" t="str">
        <f t="shared" ca="1" si="241"/>
        <v>31-40</v>
      </c>
      <c r="I3254" s="24" t="s">
        <v>438</v>
      </c>
      <c r="J3254" s="24" t="s">
        <v>50</v>
      </c>
      <c r="K3254" s="24" t="s">
        <v>66</v>
      </c>
      <c r="L3254" s="24" t="s">
        <v>44</v>
      </c>
      <c r="M3254" s="24" t="s">
        <v>45</v>
      </c>
      <c r="N3254" s="23">
        <v>7</v>
      </c>
      <c r="O3254" s="22" t="str">
        <f>VLOOKUP(A3254,[1]CustomerAddress!$A$1:$F$3997,2)</f>
        <v>888 Warrior Avenue</v>
      </c>
      <c r="P3254" s="22">
        <f>VLOOKUP(A3254,[1]CustomerAddress!$A$1:$F$3997,3)</f>
        <v>2170</v>
      </c>
      <c r="Q3254" s="22" t="str">
        <f>VLOOKUP(A3254,[1]CustomerAddress!$A$1:$F$3997,4)</f>
        <v>NSW</v>
      </c>
      <c r="R3254" s="22" t="str">
        <f>VLOOKUP(A3254,[1]CustomerAddress!$A$1:$F$3997,5)</f>
        <v>Australia</v>
      </c>
      <c r="S3254" s="22">
        <f>VLOOKUP(A3254,[1]CustomerAddress!$A$1:$F$3997,6)</f>
        <v>8</v>
      </c>
      <c r="T3254" s="22" t="str">
        <f>VLOOKUP(A3254,Labels!$A$5:$I$3497,9)</f>
        <v>Recent Customer</v>
      </c>
    </row>
    <row r="3255" spans="1:20" s="22" customFormat="1" ht="15.75" customHeight="1" x14ac:dyDescent="0.25">
      <c r="A3255" s="23">
        <v>3254</v>
      </c>
      <c r="B3255" s="24" t="s">
        <v>5943</v>
      </c>
      <c r="C3255" s="24" t="s">
        <v>5944</v>
      </c>
      <c r="D3255" s="24" t="s">
        <v>40</v>
      </c>
      <c r="E3255" s="23">
        <v>8</v>
      </c>
      <c r="F3255" s="25">
        <v>37033</v>
      </c>
      <c r="G3255" s="23">
        <f t="shared" ca="1" si="239"/>
        <v>19.887159484081678</v>
      </c>
      <c r="H3255" s="23" t="str">
        <f t="shared" ca="1" si="241"/>
        <v>11-20</v>
      </c>
      <c r="I3255" s="24" t="s">
        <v>1106</v>
      </c>
      <c r="J3255" s="24" t="s">
        <v>50</v>
      </c>
      <c r="K3255" s="24" t="s">
        <v>43</v>
      </c>
      <c r="L3255" s="24" t="s">
        <v>44</v>
      </c>
      <c r="M3255" s="24" t="s">
        <v>57</v>
      </c>
      <c r="N3255" s="23">
        <v>1</v>
      </c>
      <c r="O3255" s="22" t="str">
        <f>VLOOKUP(A3255,[1]CustomerAddress!$A$1:$F$3997,2)</f>
        <v>50602 Katie Lane</v>
      </c>
      <c r="P3255" s="22">
        <f>VLOOKUP(A3255,[1]CustomerAddress!$A$1:$F$3997,3)</f>
        <v>4701</v>
      </c>
      <c r="Q3255" s="22" t="str">
        <f>VLOOKUP(A3255,[1]CustomerAddress!$A$1:$F$3997,4)</f>
        <v>QLD</v>
      </c>
      <c r="R3255" s="22" t="str">
        <f>VLOOKUP(A3255,[1]CustomerAddress!$A$1:$F$3997,5)</f>
        <v>Australia</v>
      </c>
      <c r="S3255" s="22">
        <f>VLOOKUP(A3255,[1]CustomerAddress!$A$1:$F$3997,6)</f>
        <v>6</v>
      </c>
      <c r="T3255" s="22" t="str">
        <f>VLOOKUP(A3255,Labels!$A$5:$I$3497,9)</f>
        <v>Potential Customer</v>
      </c>
    </row>
    <row r="3256" spans="1:20" s="22" customFormat="1" ht="15.75" hidden="1" customHeight="1" x14ac:dyDescent="0.25">
      <c r="A3256" s="23">
        <v>3255</v>
      </c>
      <c r="B3256" s="24" t="s">
        <v>5945</v>
      </c>
      <c r="C3256" s="24" t="s">
        <v>5946</v>
      </c>
      <c r="D3256" s="24" t="s">
        <v>147</v>
      </c>
      <c r="E3256" s="23">
        <v>47</v>
      </c>
      <c r="F3256" s="25"/>
      <c r="G3256" s="23"/>
      <c r="H3256" s="23"/>
      <c r="I3256" s="24" t="s">
        <v>2256</v>
      </c>
      <c r="J3256" s="24" t="s">
        <v>56</v>
      </c>
      <c r="K3256" s="24" t="s">
        <v>66</v>
      </c>
      <c r="L3256" s="24" t="s">
        <v>44</v>
      </c>
      <c r="M3256" s="24" t="s">
        <v>57</v>
      </c>
      <c r="N3256" s="23"/>
    </row>
    <row r="3257" spans="1:20" s="22" customFormat="1" ht="15.75" customHeight="1" x14ac:dyDescent="0.25">
      <c r="A3257" s="23">
        <v>3256</v>
      </c>
      <c r="B3257" s="24" t="s">
        <v>5947</v>
      </c>
      <c r="C3257" s="24" t="s">
        <v>5948</v>
      </c>
      <c r="D3257" s="24" t="s">
        <v>40</v>
      </c>
      <c r="E3257" s="23">
        <v>76</v>
      </c>
      <c r="F3257" s="25">
        <v>31449</v>
      </c>
      <c r="G3257" s="23">
        <f t="shared" ref="G3257:G3288" ca="1" si="242">(NOW()-F3257)/365</f>
        <v>35.185789621067975</v>
      </c>
      <c r="H3257" s="23" t="str">
        <f t="shared" ref="H3257:H3284" ca="1" si="243">IF(G3257&lt;=10,"0-10",IF(AND(G3257&gt;10,G3257&lt;=20),"11-20",IF(AND(G3257&gt;20,G3257&lt;=30),"21-30",IF(AND(G3257&gt;30,G3257&lt;=40),"31-40",IF(AND(G3257&gt;40,G3257&lt;=50),"41-50",IF(AND(G3257&gt;50,G3257&lt;=60),"51-60",IF(AND(G3257&gt;60,G3257&lt;=70),"61-70",IF(AND(G3257&gt;70,G3257&lt;=80),"71-80",IF(AND(G3257&gt;80,G3257&lt;=90),"81-90",IF(G3257&gt;90,"91-100"))))))))))</f>
        <v>31-40</v>
      </c>
      <c r="I3257" s="24" t="s">
        <v>102</v>
      </c>
      <c r="J3257" s="24" t="s">
        <v>50</v>
      </c>
      <c r="K3257" s="24" t="s">
        <v>62</v>
      </c>
      <c r="L3257" s="24" t="s">
        <v>44</v>
      </c>
      <c r="M3257" s="24" t="s">
        <v>57</v>
      </c>
      <c r="N3257" s="23">
        <v>6</v>
      </c>
      <c r="O3257" s="22" t="str">
        <f>VLOOKUP(A3257,[1]CustomerAddress!$A$1:$F$3997,2)</f>
        <v>7798 Westport Trail</v>
      </c>
      <c r="P3257" s="22">
        <f>VLOOKUP(A3257,[1]CustomerAddress!$A$1:$F$3997,3)</f>
        <v>4031</v>
      </c>
      <c r="Q3257" s="22" t="str">
        <f>VLOOKUP(A3257,[1]CustomerAddress!$A$1:$F$3997,4)</f>
        <v>QLD</v>
      </c>
      <c r="R3257" s="22" t="str">
        <f>VLOOKUP(A3257,[1]CustomerAddress!$A$1:$F$3997,5)</f>
        <v>Australia</v>
      </c>
      <c r="S3257" s="22">
        <f>VLOOKUP(A3257,[1]CustomerAddress!$A$1:$F$3997,6)</f>
        <v>9</v>
      </c>
      <c r="T3257" s="22" t="str">
        <f>VLOOKUP(A3257,Labels!$A$5:$I$3497,9)</f>
        <v>Platinum Customer</v>
      </c>
    </row>
    <row r="3258" spans="1:20" s="22" customFormat="1" ht="15.75" customHeight="1" x14ac:dyDescent="0.25">
      <c r="A3258" s="23">
        <v>3257</v>
      </c>
      <c r="B3258" s="24" t="s">
        <v>5949</v>
      </c>
      <c r="C3258" s="24" t="s">
        <v>5950</v>
      </c>
      <c r="D3258" s="24" t="s">
        <v>48</v>
      </c>
      <c r="E3258" s="23">
        <v>64</v>
      </c>
      <c r="F3258" s="25">
        <v>29348</v>
      </c>
      <c r="G3258" s="23">
        <f t="shared" ca="1" si="242"/>
        <v>40.941954004629622</v>
      </c>
      <c r="H3258" s="23" t="str">
        <f t="shared" ca="1" si="243"/>
        <v>41-50</v>
      </c>
      <c r="I3258" s="24" t="s">
        <v>60</v>
      </c>
      <c r="J3258" s="24" t="s">
        <v>61</v>
      </c>
      <c r="K3258" s="24" t="s">
        <v>43</v>
      </c>
      <c r="L3258" s="24" t="s">
        <v>44</v>
      </c>
      <c r="M3258" s="24" t="s">
        <v>45</v>
      </c>
      <c r="N3258" s="23">
        <v>10</v>
      </c>
      <c r="O3258" s="22" t="str">
        <f>VLOOKUP(A3258,[1]CustomerAddress!$A$1:$F$3997,2)</f>
        <v>6416 Grover Street</v>
      </c>
      <c r="P3258" s="22">
        <f>VLOOKUP(A3258,[1]CustomerAddress!$A$1:$F$3997,3)</f>
        <v>2322</v>
      </c>
      <c r="Q3258" s="22" t="str">
        <f>VLOOKUP(A3258,[1]CustomerAddress!$A$1:$F$3997,4)</f>
        <v>NSW</v>
      </c>
      <c r="R3258" s="22" t="str">
        <f>VLOOKUP(A3258,[1]CustomerAddress!$A$1:$F$3997,5)</f>
        <v>Australia</v>
      </c>
      <c r="S3258" s="22">
        <f>VLOOKUP(A3258,[1]CustomerAddress!$A$1:$F$3997,6)</f>
        <v>7</v>
      </c>
      <c r="T3258" s="22" t="str">
        <f>VLOOKUP(A3258,Labels!$A$5:$I$3497,9)</f>
        <v>Recent Customer</v>
      </c>
    </row>
    <row r="3259" spans="1:20" s="22" customFormat="1" ht="15.75" customHeight="1" x14ac:dyDescent="0.25">
      <c r="A3259" s="23">
        <v>3258</v>
      </c>
      <c r="B3259" s="24" t="s">
        <v>5951</v>
      </c>
      <c r="C3259" s="24" t="s">
        <v>5952</v>
      </c>
      <c r="D3259" s="24" t="s">
        <v>40</v>
      </c>
      <c r="E3259" s="23">
        <v>77</v>
      </c>
      <c r="F3259" s="25">
        <v>28834</v>
      </c>
      <c r="G3259" s="23">
        <f t="shared" ca="1" si="242"/>
        <v>42.350173182711814</v>
      </c>
      <c r="H3259" s="23" t="str">
        <f t="shared" ca="1" si="243"/>
        <v>41-50</v>
      </c>
      <c r="I3259" s="24" t="s">
        <v>688</v>
      </c>
      <c r="J3259" s="24" t="s">
        <v>65</v>
      </c>
      <c r="K3259" s="24" t="s">
        <v>43</v>
      </c>
      <c r="L3259" s="24" t="s">
        <v>44</v>
      </c>
      <c r="M3259" s="24" t="s">
        <v>45</v>
      </c>
      <c r="N3259" s="23">
        <v>18</v>
      </c>
      <c r="O3259" s="22" t="str">
        <f>VLOOKUP(A3259,[1]CustomerAddress!$A$1:$F$3997,2)</f>
        <v>5 Stone Corner Parkway</v>
      </c>
      <c r="P3259" s="22">
        <f>VLOOKUP(A3259,[1]CustomerAddress!$A$1:$F$3997,3)</f>
        <v>2093</v>
      </c>
      <c r="Q3259" s="22" t="str">
        <f>VLOOKUP(A3259,[1]CustomerAddress!$A$1:$F$3997,4)</f>
        <v>NSW</v>
      </c>
      <c r="R3259" s="22" t="str">
        <f>VLOOKUP(A3259,[1]CustomerAddress!$A$1:$F$3997,5)</f>
        <v>Australia</v>
      </c>
      <c r="S3259" s="22">
        <f>VLOOKUP(A3259,[1]CustomerAddress!$A$1:$F$3997,6)</f>
        <v>9</v>
      </c>
      <c r="T3259" s="22" t="str">
        <f>VLOOKUP(A3259,Labels!$A$5:$I$3497,9)</f>
        <v>Platinum Customer</v>
      </c>
    </row>
    <row r="3260" spans="1:20" s="22" customFormat="1" ht="15.75" customHeight="1" x14ac:dyDescent="0.25">
      <c r="A3260" s="23">
        <v>3259</v>
      </c>
      <c r="B3260" s="24" t="s">
        <v>1208</v>
      </c>
      <c r="D3260" s="24" t="s">
        <v>48</v>
      </c>
      <c r="E3260" s="23">
        <v>74</v>
      </c>
      <c r="F3260" s="25">
        <v>19667</v>
      </c>
      <c r="G3260" s="23">
        <f t="shared" ca="1" si="242"/>
        <v>67.465241675862501</v>
      </c>
      <c r="H3260" s="23" t="str">
        <f t="shared" ca="1" si="243"/>
        <v>61-70</v>
      </c>
      <c r="I3260" s="24" t="s">
        <v>292</v>
      </c>
      <c r="J3260" s="24" t="s">
        <v>61</v>
      </c>
      <c r="K3260" s="24" t="s">
        <v>66</v>
      </c>
      <c r="L3260" s="24" t="s">
        <v>44</v>
      </c>
      <c r="M3260" s="24" t="s">
        <v>57</v>
      </c>
      <c r="N3260" s="23">
        <v>10</v>
      </c>
      <c r="O3260" s="22" t="str">
        <f>VLOOKUP(A3260,[1]CustomerAddress!$A$1:$F$3997,2)</f>
        <v>12357 Arapahoe Parkway</v>
      </c>
      <c r="P3260" s="22">
        <f>VLOOKUP(A3260,[1]CustomerAddress!$A$1:$F$3997,3)</f>
        <v>4740</v>
      </c>
      <c r="Q3260" s="22" t="str">
        <f>VLOOKUP(A3260,[1]CustomerAddress!$A$1:$F$3997,4)</f>
        <v>QLD</v>
      </c>
      <c r="R3260" s="22" t="str">
        <f>VLOOKUP(A3260,[1]CustomerAddress!$A$1:$F$3997,5)</f>
        <v>Australia</v>
      </c>
      <c r="S3260" s="22">
        <f>VLOOKUP(A3260,[1]CustomerAddress!$A$1:$F$3997,6)</f>
        <v>3</v>
      </c>
      <c r="T3260" s="22" t="str">
        <f>VLOOKUP(A3260,Labels!$A$5:$I$3497,9)</f>
        <v>Late Bloomer</v>
      </c>
    </row>
    <row r="3261" spans="1:20" s="22" customFormat="1" ht="15.75" customHeight="1" x14ac:dyDescent="0.25">
      <c r="A3261" s="23">
        <v>3260</v>
      </c>
      <c r="B3261" s="24" t="s">
        <v>3492</v>
      </c>
      <c r="C3261" s="24" t="s">
        <v>5953</v>
      </c>
      <c r="D3261" s="24" t="s">
        <v>40</v>
      </c>
      <c r="E3261" s="23">
        <v>6</v>
      </c>
      <c r="F3261" s="25">
        <v>29005</v>
      </c>
      <c r="G3261" s="23">
        <f t="shared" ca="1" si="242"/>
        <v>41.881680032026885</v>
      </c>
      <c r="H3261" s="23" t="str">
        <f t="shared" ca="1" si="243"/>
        <v>41-50</v>
      </c>
      <c r="I3261" s="24" t="s">
        <v>243</v>
      </c>
      <c r="J3261" s="24" t="s">
        <v>138</v>
      </c>
      <c r="K3261" s="24" t="s">
        <v>66</v>
      </c>
      <c r="L3261" s="24" t="s">
        <v>44</v>
      </c>
      <c r="M3261" s="24" t="s">
        <v>57</v>
      </c>
      <c r="N3261" s="23">
        <v>11</v>
      </c>
      <c r="O3261" s="22" t="str">
        <f>VLOOKUP(A3261,[1]CustomerAddress!$A$1:$F$3997,2)</f>
        <v>056 Petterle Drive</v>
      </c>
      <c r="P3261" s="22">
        <f>VLOOKUP(A3261,[1]CustomerAddress!$A$1:$F$3997,3)</f>
        <v>4075</v>
      </c>
      <c r="Q3261" s="22" t="str">
        <f>VLOOKUP(A3261,[1]CustomerAddress!$A$1:$F$3997,4)</f>
        <v>QLD</v>
      </c>
      <c r="R3261" s="22" t="str">
        <f>VLOOKUP(A3261,[1]CustomerAddress!$A$1:$F$3997,5)</f>
        <v>Australia</v>
      </c>
      <c r="S3261" s="22">
        <f>VLOOKUP(A3261,[1]CustomerAddress!$A$1:$F$3997,6)</f>
        <v>4</v>
      </c>
      <c r="T3261" s="22" t="str">
        <f>VLOOKUP(A3261,Labels!$A$5:$I$3497,9)</f>
        <v>Evasive Customer</v>
      </c>
    </row>
    <row r="3262" spans="1:20" s="22" customFormat="1" ht="15.75" customHeight="1" x14ac:dyDescent="0.25">
      <c r="A3262" s="23">
        <v>3261</v>
      </c>
      <c r="B3262" s="24" t="s">
        <v>287</v>
      </c>
      <c r="C3262" s="24" t="s">
        <v>5954</v>
      </c>
      <c r="D3262" s="24" t="s">
        <v>48</v>
      </c>
      <c r="E3262" s="23">
        <v>6</v>
      </c>
      <c r="F3262" s="25">
        <v>27424</v>
      </c>
      <c r="G3262" s="23">
        <f t="shared" ca="1" si="242"/>
        <v>46.213186881341954</v>
      </c>
      <c r="H3262" s="23" t="str">
        <f t="shared" ca="1" si="243"/>
        <v>41-50</v>
      </c>
      <c r="J3262" s="24" t="s">
        <v>54</v>
      </c>
      <c r="K3262" s="24" t="s">
        <v>43</v>
      </c>
      <c r="L3262" s="24" t="s">
        <v>44</v>
      </c>
      <c r="M3262" s="24" t="s">
        <v>45</v>
      </c>
      <c r="N3262" s="23">
        <v>5</v>
      </c>
      <c r="O3262" s="22" t="str">
        <f>VLOOKUP(A3262,[1]CustomerAddress!$A$1:$F$3997,2)</f>
        <v>4591 Del Sol Court</v>
      </c>
      <c r="P3262" s="22">
        <f>VLOOKUP(A3262,[1]CustomerAddress!$A$1:$F$3997,3)</f>
        <v>2745</v>
      </c>
      <c r="Q3262" s="22" t="str">
        <f>VLOOKUP(A3262,[1]CustomerAddress!$A$1:$F$3997,4)</f>
        <v>NSW</v>
      </c>
      <c r="R3262" s="22" t="str">
        <f>VLOOKUP(A3262,[1]CustomerAddress!$A$1:$F$3997,5)</f>
        <v>Australia</v>
      </c>
      <c r="S3262" s="22">
        <f>VLOOKUP(A3262,[1]CustomerAddress!$A$1:$F$3997,6)</f>
        <v>8</v>
      </c>
      <c r="T3262" s="22" t="str">
        <f>VLOOKUP(A3262,Labels!$A$5:$I$3497,9)</f>
        <v>Potential Customer</v>
      </c>
    </row>
    <row r="3263" spans="1:20" s="22" customFormat="1" ht="15.75" customHeight="1" x14ac:dyDescent="0.25">
      <c r="A3263" s="23">
        <v>3262</v>
      </c>
      <c r="B3263" s="24" t="s">
        <v>5955</v>
      </c>
      <c r="C3263" s="24" t="s">
        <v>5956</v>
      </c>
      <c r="D3263" s="24" t="s">
        <v>48</v>
      </c>
      <c r="E3263" s="23">
        <v>65</v>
      </c>
      <c r="F3263" s="25">
        <v>21837</v>
      </c>
      <c r="G3263" s="23">
        <f t="shared" ca="1" si="242"/>
        <v>61.520036196410445</v>
      </c>
      <c r="H3263" s="23" t="str">
        <f t="shared" ca="1" si="243"/>
        <v>61-70</v>
      </c>
      <c r="I3263" s="24" t="s">
        <v>144</v>
      </c>
      <c r="J3263" s="24" t="s">
        <v>164</v>
      </c>
      <c r="K3263" s="24" t="s">
        <v>43</v>
      </c>
      <c r="L3263" s="24" t="s">
        <v>44</v>
      </c>
      <c r="M3263" s="24" t="s">
        <v>57</v>
      </c>
      <c r="N3263" s="23">
        <v>12</v>
      </c>
      <c r="O3263" s="22" t="str">
        <f>VLOOKUP(A3263,[1]CustomerAddress!$A$1:$F$3997,2)</f>
        <v>2558 Morningstar Center</v>
      </c>
      <c r="P3263" s="22">
        <f>VLOOKUP(A3263,[1]CustomerAddress!$A$1:$F$3997,3)</f>
        <v>4221</v>
      </c>
      <c r="Q3263" s="22" t="str">
        <f>VLOOKUP(A3263,[1]CustomerAddress!$A$1:$F$3997,4)</f>
        <v>QLD</v>
      </c>
      <c r="R3263" s="22" t="str">
        <f>VLOOKUP(A3263,[1]CustomerAddress!$A$1:$F$3997,5)</f>
        <v>Australia</v>
      </c>
      <c r="S3263" s="22">
        <f>VLOOKUP(A3263,[1]CustomerAddress!$A$1:$F$3997,6)</f>
        <v>8</v>
      </c>
      <c r="T3263" s="22" t="str">
        <f>VLOOKUP(A3263,Labels!$A$5:$I$3497,9)</f>
        <v>Platinum Customer</v>
      </c>
    </row>
    <row r="3264" spans="1:20" s="22" customFormat="1" ht="15.75" customHeight="1" x14ac:dyDescent="0.25">
      <c r="A3264" s="23">
        <v>3263</v>
      </c>
      <c r="B3264" s="24" t="s">
        <v>5957</v>
      </c>
      <c r="C3264" s="24" t="s">
        <v>5958</v>
      </c>
      <c r="D3264" s="24" t="s">
        <v>40</v>
      </c>
      <c r="E3264" s="23">
        <v>37</v>
      </c>
      <c r="F3264" s="25">
        <v>29819</v>
      </c>
      <c r="G3264" s="23">
        <f t="shared" ca="1" si="242"/>
        <v>39.651543045725511</v>
      </c>
      <c r="H3264" s="23" t="str">
        <f t="shared" ca="1" si="243"/>
        <v>31-40</v>
      </c>
      <c r="I3264" s="24" t="s">
        <v>74</v>
      </c>
      <c r="J3264" s="24" t="s">
        <v>84</v>
      </c>
      <c r="K3264" s="24" t="s">
        <v>62</v>
      </c>
      <c r="L3264" s="24" t="s">
        <v>44</v>
      </c>
      <c r="M3264" s="24" t="s">
        <v>57</v>
      </c>
      <c r="N3264" s="23">
        <v>5</v>
      </c>
      <c r="O3264" s="22" t="str">
        <f>VLOOKUP(A3264,[1]CustomerAddress!$A$1:$F$3997,2)</f>
        <v>15566 Waxwing Place</v>
      </c>
      <c r="P3264" s="22">
        <f>VLOOKUP(A3264,[1]CustomerAddress!$A$1:$F$3997,3)</f>
        <v>2135</v>
      </c>
      <c r="Q3264" s="22" t="str">
        <f>VLOOKUP(A3264,[1]CustomerAddress!$A$1:$F$3997,4)</f>
        <v>NSW</v>
      </c>
      <c r="R3264" s="22" t="str">
        <f>VLOOKUP(A3264,[1]CustomerAddress!$A$1:$F$3997,5)</f>
        <v>Australia</v>
      </c>
      <c r="S3264" s="22">
        <f>VLOOKUP(A3264,[1]CustomerAddress!$A$1:$F$3997,6)</f>
        <v>9</v>
      </c>
      <c r="T3264" s="22" t="str">
        <f>VLOOKUP(A3264,Labels!$A$5:$I$3497,9)</f>
        <v>Late Bloomer</v>
      </c>
    </row>
    <row r="3265" spans="1:20" s="22" customFormat="1" ht="15.75" customHeight="1" x14ac:dyDescent="0.25">
      <c r="A3265" s="23">
        <v>3264</v>
      </c>
      <c r="B3265" s="24" t="s">
        <v>5959</v>
      </c>
      <c r="C3265" s="24" t="s">
        <v>5960</v>
      </c>
      <c r="D3265" s="24" t="s">
        <v>48</v>
      </c>
      <c r="E3265" s="23">
        <v>88</v>
      </c>
      <c r="F3265" s="25">
        <v>28721</v>
      </c>
      <c r="G3265" s="23">
        <f t="shared" ca="1" si="242"/>
        <v>42.659762223807704</v>
      </c>
      <c r="H3265" s="23" t="str">
        <f t="shared" ca="1" si="243"/>
        <v>41-50</v>
      </c>
      <c r="J3265" s="24" t="s">
        <v>50</v>
      </c>
      <c r="K3265" s="24" t="s">
        <v>43</v>
      </c>
      <c r="L3265" s="24" t="s">
        <v>44</v>
      </c>
      <c r="M3265" s="24" t="s">
        <v>45</v>
      </c>
      <c r="N3265" s="23">
        <v>17</v>
      </c>
      <c r="O3265" s="22" t="str">
        <f>VLOOKUP(A3265,[1]CustomerAddress!$A$1:$F$3997,2)</f>
        <v>8 Marquette Court</v>
      </c>
      <c r="P3265" s="22">
        <f>VLOOKUP(A3265,[1]CustomerAddress!$A$1:$F$3997,3)</f>
        <v>2204</v>
      </c>
      <c r="Q3265" s="22" t="str">
        <f>VLOOKUP(A3265,[1]CustomerAddress!$A$1:$F$3997,4)</f>
        <v>NSW</v>
      </c>
      <c r="R3265" s="22" t="str">
        <f>VLOOKUP(A3265,[1]CustomerAddress!$A$1:$F$3997,5)</f>
        <v>Australia</v>
      </c>
      <c r="S3265" s="22">
        <f>VLOOKUP(A3265,[1]CustomerAddress!$A$1:$F$3997,6)</f>
        <v>11</v>
      </c>
      <c r="T3265" s="22" t="str">
        <f>VLOOKUP(A3265,Labels!$A$5:$I$3497,9)</f>
        <v>Recent Customer</v>
      </c>
    </row>
    <row r="3266" spans="1:20" s="22" customFormat="1" ht="15.75" customHeight="1" x14ac:dyDescent="0.25">
      <c r="A3266" s="23">
        <v>3265</v>
      </c>
      <c r="B3266" s="24" t="s">
        <v>5961</v>
      </c>
      <c r="C3266" s="24" t="s">
        <v>5962</v>
      </c>
      <c r="D3266" s="24" t="s">
        <v>48</v>
      </c>
      <c r="E3266" s="23">
        <v>64</v>
      </c>
      <c r="F3266" s="25">
        <v>24625</v>
      </c>
      <c r="G3266" s="23">
        <f t="shared" ca="1" si="242"/>
        <v>53.881680032026885</v>
      </c>
      <c r="H3266" s="23" t="str">
        <f t="shared" ca="1" si="243"/>
        <v>51-60</v>
      </c>
      <c r="I3266" s="24" t="s">
        <v>599</v>
      </c>
      <c r="J3266" s="24" t="s">
        <v>42</v>
      </c>
      <c r="K3266" s="24" t="s">
        <v>66</v>
      </c>
      <c r="L3266" s="24" t="s">
        <v>44</v>
      </c>
      <c r="M3266" s="24" t="s">
        <v>57</v>
      </c>
      <c r="N3266" s="23">
        <v>11</v>
      </c>
      <c r="O3266" s="22" t="str">
        <f>VLOOKUP(A3266,[1]CustomerAddress!$A$1:$F$3997,2)</f>
        <v>7 Pepper Wood Crossing</v>
      </c>
      <c r="P3266" s="22">
        <f>VLOOKUP(A3266,[1]CustomerAddress!$A$1:$F$3997,3)</f>
        <v>3038</v>
      </c>
      <c r="Q3266" s="22" t="str">
        <f>VLOOKUP(A3266,[1]CustomerAddress!$A$1:$F$3997,4)</f>
        <v>VIC</v>
      </c>
      <c r="R3266" s="22" t="str">
        <f>VLOOKUP(A3266,[1]CustomerAddress!$A$1:$F$3997,5)</f>
        <v>Australia</v>
      </c>
      <c r="S3266" s="22">
        <f>VLOOKUP(A3266,[1]CustomerAddress!$A$1:$F$3997,6)</f>
        <v>8</v>
      </c>
      <c r="T3266" s="22" t="str">
        <f>VLOOKUP(A3266,Labels!$A$5:$I$3497,9)</f>
        <v>Losing Customer</v>
      </c>
    </row>
    <row r="3267" spans="1:20" s="22" customFormat="1" ht="15.75" customHeight="1" x14ac:dyDescent="0.25">
      <c r="A3267" s="23">
        <v>3266</v>
      </c>
      <c r="B3267" s="24" t="s">
        <v>3736</v>
      </c>
      <c r="C3267" s="24" t="s">
        <v>5963</v>
      </c>
      <c r="D3267" s="24" t="s">
        <v>48</v>
      </c>
      <c r="E3267" s="23">
        <v>68</v>
      </c>
      <c r="F3267" s="25">
        <v>34840</v>
      </c>
      <c r="G3267" s="23">
        <f t="shared" ca="1" si="242"/>
        <v>25.895378662163868</v>
      </c>
      <c r="H3267" s="23" t="str">
        <f t="shared" ca="1" si="243"/>
        <v>21-30</v>
      </c>
      <c r="I3267" s="24" t="s">
        <v>1597</v>
      </c>
      <c r="J3267" s="24" t="s">
        <v>61</v>
      </c>
      <c r="K3267" s="24" t="s">
        <v>43</v>
      </c>
      <c r="L3267" s="24" t="s">
        <v>44</v>
      </c>
      <c r="M3267" s="24" t="s">
        <v>45</v>
      </c>
      <c r="N3267" s="23">
        <v>5</v>
      </c>
      <c r="O3267" s="22" t="str">
        <f>VLOOKUP(A3267,[1]CustomerAddress!$A$1:$F$3997,2)</f>
        <v>3 Myrtle Pass</v>
      </c>
      <c r="P3267" s="22">
        <f>VLOOKUP(A3267,[1]CustomerAddress!$A$1:$F$3997,3)</f>
        <v>2095</v>
      </c>
      <c r="Q3267" s="22" t="str">
        <f>VLOOKUP(A3267,[1]CustomerAddress!$A$1:$F$3997,4)</f>
        <v>NSW</v>
      </c>
      <c r="R3267" s="22" t="str">
        <f>VLOOKUP(A3267,[1]CustomerAddress!$A$1:$F$3997,5)</f>
        <v>Australia</v>
      </c>
      <c r="S3267" s="22">
        <f>VLOOKUP(A3267,[1]CustomerAddress!$A$1:$F$3997,6)</f>
        <v>12</v>
      </c>
      <c r="T3267" s="22" t="str">
        <f>VLOOKUP(A3267,Labels!$A$5:$I$3497,9)</f>
        <v>Losing Customer</v>
      </c>
    </row>
    <row r="3268" spans="1:20" s="22" customFormat="1" ht="15.75" customHeight="1" x14ac:dyDescent="0.25">
      <c r="A3268" s="23">
        <v>3267</v>
      </c>
      <c r="B3268" s="24" t="s">
        <v>4365</v>
      </c>
      <c r="C3268" s="24" t="s">
        <v>5964</v>
      </c>
      <c r="D3268" s="24" t="s">
        <v>48</v>
      </c>
      <c r="E3268" s="23">
        <v>20</v>
      </c>
      <c r="F3268" s="25">
        <v>31927</v>
      </c>
      <c r="G3268" s="23">
        <f t="shared" ca="1" si="242"/>
        <v>33.876200579972085</v>
      </c>
      <c r="H3268" s="23" t="str">
        <f t="shared" ca="1" si="243"/>
        <v>31-40</v>
      </c>
      <c r="J3268" s="24" t="s">
        <v>54</v>
      </c>
      <c r="K3268" s="24" t="s">
        <v>66</v>
      </c>
      <c r="L3268" s="24" t="s">
        <v>44</v>
      </c>
      <c r="M3268" s="24" t="s">
        <v>45</v>
      </c>
      <c r="N3268" s="23">
        <v>9</v>
      </c>
      <c r="O3268" s="22" t="str">
        <f>VLOOKUP(A3268,[1]CustomerAddress!$A$1:$F$3997,2)</f>
        <v>04449 Drewry Junction</v>
      </c>
      <c r="P3268" s="22">
        <f>VLOOKUP(A3268,[1]CustomerAddress!$A$1:$F$3997,3)</f>
        <v>2869</v>
      </c>
      <c r="Q3268" s="22" t="str">
        <f>VLOOKUP(A3268,[1]CustomerAddress!$A$1:$F$3997,4)</f>
        <v>NSW</v>
      </c>
      <c r="R3268" s="22" t="str">
        <f>VLOOKUP(A3268,[1]CustomerAddress!$A$1:$F$3997,5)</f>
        <v>Australia</v>
      </c>
      <c r="S3268" s="22">
        <f>VLOOKUP(A3268,[1]CustomerAddress!$A$1:$F$3997,6)</f>
        <v>4</v>
      </c>
      <c r="T3268" s="22" t="str">
        <f>VLOOKUP(A3268,Labels!$A$5:$I$3497,9)</f>
        <v>Losing Customer</v>
      </c>
    </row>
    <row r="3269" spans="1:20" s="22" customFormat="1" ht="15.75" customHeight="1" x14ac:dyDescent="0.25">
      <c r="A3269" s="23">
        <v>3268</v>
      </c>
      <c r="B3269" s="24" t="s">
        <v>4802</v>
      </c>
      <c r="C3269" s="24" t="s">
        <v>5965</v>
      </c>
      <c r="D3269" s="24" t="s">
        <v>40</v>
      </c>
      <c r="E3269" s="23">
        <v>93</v>
      </c>
      <c r="F3269" s="25">
        <v>31563</v>
      </c>
      <c r="G3269" s="23">
        <f t="shared" ca="1" si="242"/>
        <v>34.873460853944692</v>
      </c>
      <c r="H3269" s="23" t="str">
        <f t="shared" ca="1" si="243"/>
        <v>31-40</v>
      </c>
      <c r="I3269" s="24" t="s">
        <v>317</v>
      </c>
      <c r="J3269" s="24" t="s">
        <v>84</v>
      </c>
      <c r="K3269" s="24" t="s">
        <v>43</v>
      </c>
      <c r="L3269" s="24" t="s">
        <v>44</v>
      </c>
      <c r="M3269" s="24" t="s">
        <v>57</v>
      </c>
      <c r="N3269" s="23">
        <v>20</v>
      </c>
      <c r="O3269" s="22" t="str">
        <f>VLOOKUP(A3269,[1]CustomerAddress!$A$1:$F$3997,2)</f>
        <v>14860 Clove Drive</v>
      </c>
      <c r="P3269" s="22">
        <f>VLOOKUP(A3269,[1]CustomerAddress!$A$1:$F$3997,3)</f>
        <v>3175</v>
      </c>
      <c r="Q3269" s="22" t="str">
        <f>VLOOKUP(A3269,[1]CustomerAddress!$A$1:$F$3997,4)</f>
        <v>VIC</v>
      </c>
      <c r="R3269" s="22" t="str">
        <f>VLOOKUP(A3269,[1]CustomerAddress!$A$1:$F$3997,5)</f>
        <v>Australia</v>
      </c>
      <c r="S3269" s="22">
        <f>VLOOKUP(A3269,[1]CustomerAddress!$A$1:$F$3997,6)</f>
        <v>5</v>
      </c>
      <c r="T3269" s="22" t="str">
        <f>VLOOKUP(A3269,Labels!$A$5:$I$3497,9)</f>
        <v>Almost Lost Customer</v>
      </c>
    </row>
    <row r="3270" spans="1:20" s="22" customFormat="1" ht="15.75" customHeight="1" x14ac:dyDescent="0.25">
      <c r="A3270" s="23">
        <v>3269</v>
      </c>
      <c r="B3270" s="24" t="s">
        <v>2835</v>
      </c>
      <c r="C3270" s="24" t="s">
        <v>5966</v>
      </c>
      <c r="D3270" s="24" t="s">
        <v>48</v>
      </c>
      <c r="E3270" s="23">
        <v>96</v>
      </c>
      <c r="F3270" s="25">
        <v>34669</v>
      </c>
      <c r="G3270" s="23">
        <f t="shared" ca="1" si="242"/>
        <v>26.363871812848799</v>
      </c>
      <c r="H3270" s="23" t="str">
        <f t="shared" ca="1" si="243"/>
        <v>21-30</v>
      </c>
      <c r="I3270" s="24" t="s">
        <v>852</v>
      </c>
      <c r="J3270" s="24" t="s">
        <v>61</v>
      </c>
      <c r="K3270" s="24" t="s">
        <v>43</v>
      </c>
      <c r="L3270" s="24" t="s">
        <v>44</v>
      </c>
      <c r="M3270" s="24" t="s">
        <v>57</v>
      </c>
      <c r="N3270" s="23">
        <v>1</v>
      </c>
      <c r="O3270" s="22" t="str">
        <f>VLOOKUP(A3270,[1]CustomerAddress!$A$1:$F$3997,2)</f>
        <v>65973 Morrow Alley</v>
      </c>
      <c r="P3270" s="22">
        <f>VLOOKUP(A3270,[1]CustomerAddress!$A$1:$F$3997,3)</f>
        <v>2170</v>
      </c>
      <c r="Q3270" s="22" t="str">
        <f>VLOOKUP(A3270,[1]CustomerAddress!$A$1:$F$3997,4)</f>
        <v>NSW</v>
      </c>
      <c r="R3270" s="22" t="str">
        <f>VLOOKUP(A3270,[1]CustomerAddress!$A$1:$F$3997,5)</f>
        <v>Australia</v>
      </c>
      <c r="S3270" s="22">
        <f>VLOOKUP(A3270,[1]CustomerAddress!$A$1:$F$3997,6)</f>
        <v>9</v>
      </c>
      <c r="T3270" s="22" t="str">
        <f>VLOOKUP(A3270,Labels!$A$5:$I$3497,9)</f>
        <v>Late Bloomer</v>
      </c>
    </row>
    <row r="3271" spans="1:20" s="22" customFormat="1" ht="15.75" customHeight="1" x14ac:dyDescent="0.25">
      <c r="A3271" s="23">
        <v>3270</v>
      </c>
      <c r="B3271" s="24" t="s">
        <v>5559</v>
      </c>
      <c r="C3271" s="24" t="s">
        <v>5967</v>
      </c>
      <c r="D3271" s="24" t="s">
        <v>48</v>
      </c>
      <c r="E3271" s="23">
        <v>47</v>
      </c>
      <c r="F3271" s="25">
        <v>20922</v>
      </c>
      <c r="G3271" s="23">
        <f t="shared" ca="1" si="242"/>
        <v>64.026885511478937</v>
      </c>
      <c r="H3271" s="23" t="str">
        <f t="shared" ca="1" si="243"/>
        <v>61-70</v>
      </c>
      <c r="I3271" s="24" t="s">
        <v>49</v>
      </c>
      <c r="J3271" s="24" t="s">
        <v>50</v>
      </c>
      <c r="K3271" s="24" t="s">
        <v>43</v>
      </c>
      <c r="L3271" s="24" t="s">
        <v>44</v>
      </c>
      <c r="M3271" s="24" t="s">
        <v>45</v>
      </c>
      <c r="N3271" s="23">
        <v>5</v>
      </c>
      <c r="O3271" s="22" t="str">
        <f>VLOOKUP(A3271,[1]CustomerAddress!$A$1:$F$3997,2)</f>
        <v>54 Bonner Drive</v>
      </c>
      <c r="P3271" s="22">
        <f>VLOOKUP(A3271,[1]CustomerAddress!$A$1:$F$3997,3)</f>
        <v>3068</v>
      </c>
      <c r="Q3271" s="22" t="str">
        <f>VLOOKUP(A3271,[1]CustomerAddress!$A$1:$F$3997,4)</f>
        <v>VIC</v>
      </c>
      <c r="R3271" s="22" t="str">
        <f>VLOOKUP(A3271,[1]CustomerAddress!$A$1:$F$3997,5)</f>
        <v>Australia</v>
      </c>
      <c r="S3271" s="22">
        <f>VLOOKUP(A3271,[1]CustomerAddress!$A$1:$F$3997,6)</f>
        <v>10</v>
      </c>
      <c r="T3271" s="22" t="str">
        <f>VLOOKUP(A3271,Labels!$A$5:$I$3497,9)</f>
        <v>Evasive Customer</v>
      </c>
    </row>
    <row r="3272" spans="1:20" s="22" customFormat="1" ht="15.75" customHeight="1" x14ac:dyDescent="0.25">
      <c r="A3272" s="23">
        <v>3271</v>
      </c>
      <c r="B3272" s="24" t="s">
        <v>5968</v>
      </c>
      <c r="C3272" s="24" t="s">
        <v>5969</v>
      </c>
      <c r="D3272" s="24" t="s">
        <v>40</v>
      </c>
      <c r="E3272" s="23">
        <v>21</v>
      </c>
      <c r="F3272" s="25">
        <v>31520</v>
      </c>
      <c r="G3272" s="23">
        <f t="shared" ca="1" si="242"/>
        <v>34.991269073122773</v>
      </c>
      <c r="H3272" s="23" t="str">
        <f t="shared" ca="1" si="243"/>
        <v>31-40</v>
      </c>
      <c r="I3272" s="24" t="s">
        <v>212</v>
      </c>
      <c r="J3272" s="24" t="s">
        <v>54</v>
      </c>
      <c r="K3272" s="24" t="s">
        <v>66</v>
      </c>
      <c r="L3272" s="24" t="s">
        <v>44</v>
      </c>
      <c r="M3272" s="24" t="s">
        <v>45</v>
      </c>
      <c r="N3272" s="23">
        <v>16</v>
      </c>
      <c r="O3272" s="22" t="str">
        <f>VLOOKUP(A3272,[1]CustomerAddress!$A$1:$F$3997,2)</f>
        <v>563 Sundown Point</v>
      </c>
      <c r="P3272" s="22">
        <f>VLOOKUP(A3272,[1]CustomerAddress!$A$1:$F$3997,3)</f>
        <v>2226</v>
      </c>
      <c r="Q3272" s="22" t="str">
        <f>VLOOKUP(A3272,[1]CustomerAddress!$A$1:$F$3997,4)</f>
        <v>NSW</v>
      </c>
      <c r="R3272" s="22" t="str">
        <f>VLOOKUP(A3272,[1]CustomerAddress!$A$1:$F$3997,5)</f>
        <v>Australia</v>
      </c>
      <c r="S3272" s="22">
        <f>VLOOKUP(A3272,[1]CustomerAddress!$A$1:$F$3997,6)</f>
        <v>10</v>
      </c>
      <c r="T3272" s="22" t="str">
        <f>VLOOKUP(A3272,Labels!$A$5:$I$3497,9)</f>
        <v>Evasive Customer</v>
      </c>
    </row>
    <row r="3273" spans="1:20" s="22" customFormat="1" ht="15.75" customHeight="1" x14ac:dyDescent="0.25">
      <c r="A3273" s="23">
        <v>3272</v>
      </c>
      <c r="B3273" s="24" t="s">
        <v>5970</v>
      </c>
      <c r="C3273" s="24" t="s">
        <v>5971</v>
      </c>
      <c r="D3273" s="24" t="s">
        <v>48</v>
      </c>
      <c r="E3273" s="23">
        <v>75</v>
      </c>
      <c r="F3273" s="25">
        <v>34124</v>
      </c>
      <c r="G3273" s="23">
        <f t="shared" ca="1" si="242"/>
        <v>27.857022497780306</v>
      </c>
      <c r="H3273" s="23" t="str">
        <f t="shared" ca="1" si="243"/>
        <v>21-30</v>
      </c>
      <c r="I3273" s="24" t="s">
        <v>167</v>
      </c>
      <c r="J3273" s="24" t="s">
        <v>61</v>
      </c>
      <c r="K3273" s="24" t="s">
        <v>62</v>
      </c>
      <c r="L3273" s="24" t="s">
        <v>44</v>
      </c>
      <c r="M3273" s="24" t="s">
        <v>57</v>
      </c>
      <c r="N3273" s="23">
        <v>9</v>
      </c>
      <c r="O3273" s="22" t="str">
        <f>VLOOKUP(A3273,[1]CustomerAddress!$A$1:$F$3997,2)</f>
        <v>1 Toban Crossing</v>
      </c>
      <c r="P3273" s="22">
        <f>VLOOKUP(A3273,[1]CustomerAddress!$A$1:$F$3997,3)</f>
        <v>3616</v>
      </c>
      <c r="Q3273" s="22" t="str">
        <f>VLOOKUP(A3273,[1]CustomerAddress!$A$1:$F$3997,4)</f>
        <v>VIC</v>
      </c>
      <c r="R3273" s="22" t="str">
        <f>VLOOKUP(A3273,[1]CustomerAddress!$A$1:$F$3997,5)</f>
        <v>Australia</v>
      </c>
      <c r="S3273" s="22">
        <f>VLOOKUP(A3273,[1]CustomerAddress!$A$1:$F$3997,6)</f>
        <v>3</v>
      </c>
      <c r="T3273" s="22" t="str">
        <f>VLOOKUP(A3273,Labels!$A$5:$I$3497,9)</f>
        <v>Lost Customer</v>
      </c>
    </row>
    <row r="3274" spans="1:20" s="22" customFormat="1" ht="15.75" customHeight="1" x14ac:dyDescent="0.25">
      <c r="A3274" s="23">
        <v>3273</v>
      </c>
      <c r="B3274" s="24" t="s">
        <v>5972</v>
      </c>
      <c r="C3274" s="24" t="s">
        <v>623</v>
      </c>
      <c r="D3274" s="24" t="s">
        <v>40</v>
      </c>
      <c r="E3274" s="23">
        <v>72</v>
      </c>
      <c r="F3274" s="25">
        <v>28627</v>
      </c>
      <c r="G3274" s="23">
        <f t="shared" ca="1" si="242"/>
        <v>42.91729647038305</v>
      </c>
      <c r="H3274" s="23" t="str">
        <f t="shared" ca="1" si="243"/>
        <v>41-50</v>
      </c>
      <c r="I3274" s="24" t="s">
        <v>317</v>
      </c>
      <c r="J3274" s="24" t="s">
        <v>164</v>
      </c>
      <c r="K3274" s="24" t="s">
        <v>43</v>
      </c>
      <c r="L3274" s="24" t="s">
        <v>44</v>
      </c>
      <c r="M3274" s="24" t="s">
        <v>57</v>
      </c>
      <c r="N3274" s="23">
        <v>11</v>
      </c>
      <c r="O3274" s="22" t="str">
        <f>VLOOKUP(A3274,[1]CustomerAddress!$A$1:$F$3997,2)</f>
        <v>8551 Mayfield Court</v>
      </c>
      <c r="P3274" s="22">
        <f>VLOOKUP(A3274,[1]CustomerAddress!$A$1:$F$3997,3)</f>
        <v>3175</v>
      </c>
      <c r="Q3274" s="22" t="str">
        <f>VLOOKUP(A3274,[1]CustomerAddress!$A$1:$F$3997,4)</f>
        <v>VIC</v>
      </c>
      <c r="R3274" s="22" t="str">
        <f>VLOOKUP(A3274,[1]CustomerAddress!$A$1:$F$3997,5)</f>
        <v>Australia</v>
      </c>
      <c r="S3274" s="22">
        <f>VLOOKUP(A3274,[1]CustomerAddress!$A$1:$F$3997,6)</f>
        <v>12</v>
      </c>
      <c r="T3274" s="22" t="str">
        <f>VLOOKUP(A3274,Labels!$A$5:$I$3497,9)</f>
        <v>Losing Customer</v>
      </c>
    </row>
    <row r="3275" spans="1:20" s="22" customFormat="1" ht="15.75" customHeight="1" x14ac:dyDescent="0.25">
      <c r="A3275" s="23">
        <v>3274</v>
      </c>
      <c r="B3275" s="24" t="s">
        <v>2647</v>
      </c>
      <c r="C3275" s="24" t="s">
        <v>5973</v>
      </c>
      <c r="D3275" s="24" t="s">
        <v>40</v>
      </c>
      <c r="E3275" s="23">
        <v>44</v>
      </c>
      <c r="F3275" s="25">
        <v>26780</v>
      </c>
      <c r="G3275" s="23">
        <f t="shared" ca="1" si="242"/>
        <v>47.977570442985787</v>
      </c>
      <c r="H3275" s="23" t="str">
        <f t="shared" ca="1" si="243"/>
        <v>41-50</v>
      </c>
      <c r="J3275" s="24" t="s">
        <v>50</v>
      </c>
      <c r="K3275" s="24" t="s">
        <v>43</v>
      </c>
      <c r="L3275" s="24" t="s">
        <v>44</v>
      </c>
      <c r="M3275" s="24" t="s">
        <v>45</v>
      </c>
      <c r="N3275" s="23">
        <v>18</v>
      </c>
      <c r="O3275" s="22" t="str">
        <f>VLOOKUP(A3275,[1]CustomerAddress!$A$1:$F$3997,2)</f>
        <v>6030 South Drive</v>
      </c>
      <c r="P3275" s="22">
        <f>VLOOKUP(A3275,[1]CustomerAddress!$A$1:$F$3997,3)</f>
        <v>2120</v>
      </c>
      <c r="Q3275" s="22" t="str">
        <f>VLOOKUP(A3275,[1]CustomerAddress!$A$1:$F$3997,4)</f>
        <v>NSW</v>
      </c>
      <c r="R3275" s="22" t="str">
        <f>VLOOKUP(A3275,[1]CustomerAddress!$A$1:$F$3997,5)</f>
        <v>Australia</v>
      </c>
      <c r="S3275" s="22">
        <f>VLOOKUP(A3275,[1]CustomerAddress!$A$1:$F$3997,6)</f>
        <v>10</v>
      </c>
      <c r="T3275" s="22" t="str">
        <f>VLOOKUP(A3275,Labels!$A$5:$I$3497,9)</f>
        <v>Late Bloomer</v>
      </c>
    </row>
    <row r="3276" spans="1:20" s="22" customFormat="1" ht="15.75" customHeight="1" x14ac:dyDescent="0.25">
      <c r="A3276" s="23">
        <v>3275</v>
      </c>
      <c r="B3276" s="24" t="s">
        <v>5974</v>
      </c>
      <c r="C3276" s="24" t="s">
        <v>5975</v>
      </c>
      <c r="D3276" s="24" t="s">
        <v>40</v>
      </c>
      <c r="E3276" s="23">
        <v>24</v>
      </c>
      <c r="F3276" s="25">
        <v>27689</v>
      </c>
      <c r="G3276" s="23">
        <f t="shared" ca="1" si="242"/>
        <v>45.48715948408168</v>
      </c>
      <c r="H3276" s="23" t="str">
        <f t="shared" ca="1" si="243"/>
        <v>41-50</v>
      </c>
      <c r="I3276" s="24" t="s">
        <v>706</v>
      </c>
      <c r="J3276" s="24" t="s">
        <v>84</v>
      </c>
      <c r="K3276" s="24" t="s">
        <v>43</v>
      </c>
      <c r="L3276" s="24" t="s">
        <v>44</v>
      </c>
      <c r="M3276" s="24" t="s">
        <v>57</v>
      </c>
      <c r="N3276" s="23">
        <v>6</v>
      </c>
      <c r="O3276" s="22" t="str">
        <f>VLOOKUP(A3276,[1]CustomerAddress!$A$1:$F$3997,2)</f>
        <v>7917 Norway Maple Way</v>
      </c>
      <c r="P3276" s="22">
        <f>VLOOKUP(A3276,[1]CustomerAddress!$A$1:$F$3997,3)</f>
        <v>2074</v>
      </c>
      <c r="Q3276" s="22" t="str">
        <f>VLOOKUP(A3276,[1]CustomerAddress!$A$1:$F$3997,4)</f>
        <v>NSW</v>
      </c>
      <c r="R3276" s="22" t="str">
        <f>VLOOKUP(A3276,[1]CustomerAddress!$A$1:$F$3997,5)</f>
        <v>Australia</v>
      </c>
      <c r="S3276" s="22">
        <f>VLOOKUP(A3276,[1]CustomerAddress!$A$1:$F$3997,6)</f>
        <v>11</v>
      </c>
      <c r="T3276" s="22" t="str">
        <f>VLOOKUP(A3276,Labels!$A$5:$I$3497,9)</f>
        <v>Recent Customer</v>
      </c>
    </row>
    <row r="3277" spans="1:20" s="22" customFormat="1" ht="15.75" customHeight="1" x14ac:dyDescent="0.25">
      <c r="A3277" s="23">
        <v>3276</v>
      </c>
      <c r="B3277" s="24" t="s">
        <v>5976</v>
      </c>
      <c r="C3277" s="24" t="s">
        <v>5977</v>
      </c>
      <c r="D3277" s="24" t="s">
        <v>48</v>
      </c>
      <c r="E3277" s="23">
        <v>10</v>
      </c>
      <c r="F3277" s="25">
        <v>28963</v>
      </c>
      <c r="G3277" s="23">
        <f t="shared" ca="1" si="242"/>
        <v>41.996748525177566</v>
      </c>
      <c r="H3277" s="23" t="str">
        <f t="shared" ca="1" si="243"/>
        <v>41-50</v>
      </c>
      <c r="I3277" s="24" t="s">
        <v>141</v>
      </c>
      <c r="J3277" s="24" t="s">
        <v>61</v>
      </c>
      <c r="K3277" s="24" t="s">
        <v>66</v>
      </c>
      <c r="L3277" s="24" t="s">
        <v>44</v>
      </c>
      <c r="M3277" s="24" t="s">
        <v>57</v>
      </c>
      <c r="N3277" s="23">
        <v>3</v>
      </c>
      <c r="O3277" s="22" t="str">
        <f>VLOOKUP(A3277,[1]CustomerAddress!$A$1:$F$3997,2)</f>
        <v>5 Coolidge Avenue</v>
      </c>
      <c r="P3277" s="22">
        <f>VLOOKUP(A3277,[1]CustomerAddress!$A$1:$F$3997,3)</f>
        <v>4750</v>
      </c>
      <c r="Q3277" s="22" t="str">
        <f>VLOOKUP(A3277,[1]CustomerAddress!$A$1:$F$3997,4)</f>
        <v>QLD</v>
      </c>
      <c r="R3277" s="22" t="str">
        <f>VLOOKUP(A3277,[1]CustomerAddress!$A$1:$F$3997,5)</f>
        <v>Australia</v>
      </c>
      <c r="S3277" s="22">
        <f>VLOOKUP(A3277,[1]CustomerAddress!$A$1:$F$3997,6)</f>
        <v>2</v>
      </c>
      <c r="T3277" s="22" t="str">
        <f>VLOOKUP(A3277,Labels!$A$5:$I$3497,9)</f>
        <v>High Risk Customer</v>
      </c>
    </row>
    <row r="3278" spans="1:20" s="22" customFormat="1" ht="15.75" customHeight="1" x14ac:dyDescent="0.25">
      <c r="A3278" s="23">
        <v>3277</v>
      </c>
      <c r="B3278" s="24" t="s">
        <v>5978</v>
      </c>
      <c r="C3278" s="24" t="s">
        <v>5979</v>
      </c>
      <c r="D3278" s="24" t="s">
        <v>48</v>
      </c>
      <c r="E3278" s="23">
        <v>92</v>
      </c>
      <c r="F3278" s="25">
        <v>22756</v>
      </c>
      <c r="G3278" s="23">
        <f t="shared" ca="1" si="242"/>
        <v>59.002227977232366</v>
      </c>
      <c r="H3278" s="23" t="str">
        <f t="shared" ca="1" si="243"/>
        <v>51-60</v>
      </c>
      <c r="I3278" s="24" t="s">
        <v>816</v>
      </c>
      <c r="J3278" s="24" t="s">
        <v>61</v>
      </c>
      <c r="K3278" s="24" t="s">
        <v>62</v>
      </c>
      <c r="L3278" s="24" t="s">
        <v>44</v>
      </c>
      <c r="M3278" s="24" t="s">
        <v>57</v>
      </c>
      <c r="N3278" s="23">
        <v>10</v>
      </c>
      <c r="O3278" s="22" t="str">
        <f>VLOOKUP(A3278,[1]CustomerAddress!$A$1:$F$3997,2)</f>
        <v>9398 Declaration Circle</v>
      </c>
      <c r="P3278" s="22">
        <f>VLOOKUP(A3278,[1]CustomerAddress!$A$1:$F$3997,3)</f>
        <v>2021</v>
      </c>
      <c r="Q3278" s="22" t="str">
        <f>VLOOKUP(A3278,[1]CustomerAddress!$A$1:$F$3997,4)</f>
        <v>NSW</v>
      </c>
      <c r="R3278" s="22" t="str">
        <f>VLOOKUP(A3278,[1]CustomerAddress!$A$1:$F$3997,5)</f>
        <v>Australia</v>
      </c>
      <c r="S3278" s="22">
        <f>VLOOKUP(A3278,[1]CustomerAddress!$A$1:$F$3997,6)</f>
        <v>7</v>
      </c>
      <c r="T3278" s="22" t="str">
        <f>VLOOKUP(A3278,Labels!$A$5:$I$3497,9)</f>
        <v>Late Bloomer</v>
      </c>
    </row>
    <row r="3279" spans="1:20" s="22" customFormat="1" ht="15.75" customHeight="1" x14ac:dyDescent="0.25">
      <c r="A3279" s="23">
        <v>3278</v>
      </c>
      <c r="B3279" s="24" t="s">
        <v>5980</v>
      </c>
      <c r="C3279" s="24" t="s">
        <v>5981</v>
      </c>
      <c r="D3279" s="24" t="s">
        <v>48</v>
      </c>
      <c r="E3279" s="23">
        <v>66</v>
      </c>
      <c r="F3279" s="25">
        <v>30124</v>
      </c>
      <c r="G3279" s="23">
        <f t="shared" ca="1" si="242"/>
        <v>38.815926607369349</v>
      </c>
      <c r="H3279" s="23" t="str">
        <f t="shared" ca="1" si="243"/>
        <v>31-40</v>
      </c>
      <c r="I3279" s="24" t="s">
        <v>253</v>
      </c>
      <c r="J3279" s="24" t="s">
        <v>50</v>
      </c>
      <c r="K3279" s="24" t="s">
        <v>62</v>
      </c>
      <c r="L3279" s="24" t="s">
        <v>44</v>
      </c>
      <c r="M3279" s="24" t="s">
        <v>57</v>
      </c>
      <c r="N3279" s="23">
        <v>9</v>
      </c>
      <c r="O3279" s="22" t="str">
        <f>VLOOKUP(A3279,[1]CustomerAddress!$A$1:$F$3997,2)</f>
        <v>31601 Birchwood Court</v>
      </c>
      <c r="P3279" s="22">
        <f>VLOOKUP(A3279,[1]CustomerAddress!$A$1:$F$3997,3)</f>
        <v>4105</v>
      </c>
      <c r="Q3279" s="22" t="str">
        <f>VLOOKUP(A3279,[1]CustomerAddress!$A$1:$F$3997,4)</f>
        <v>QLD</v>
      </c>
      <c r="R3279" s="22" t="str">
        <f>VLOOKUP(A3279,[1]CustomerAddress!$A$1:$F$3997,5)</f>
        <v>Australia</v>
      </c>
      <c r="S3279" s="22">
        <f>VLOOKUP(A3279,[1]CustomerAddress!$A$1:$F$3997,6)</f>
        <v>8</v>
      </c>
      <c r="T3279" s="22" t="str">
        <f>VLOOKUP(A3279,Labels!$A$5:$I$3497,9)</f>
        <v>Potential Customer</v>
      </c>
    </row>
    <row r="3280" spans="1:20" s="22" customFormat="1" ht="15.75" customHeight="1" x14ac:dyDescent="0.25">
      <c r="A3280" s="23">
        <v>3279</v>
      </c>
      <c r="B3280" s="24" t="s">
        <v>602</v>
      </c>
      <c r="C3280" s="24" t="s">
        <v>5982</v>
      </c>
      <c r="D3280" s="24" t="s">
        <v>48</v>
      </c>
      <c r="E3280" s="23">
        <v>55</v>
      </c>
      <c r="F3280" s="25">
        <v>21599</v>
      </c>
      <c r="G3280" s="23">
        <f t="shared" ca="1" si="242"/>
        <v>62.17209099093099</v>
      </c>
      <c r="H3280" s="23" t="str">
        <f t="shared" ca="1" si="243"/>
        <v>61-70</v>
      </c>
      <c r="I3280" s="24" t="s">
        <v>347</v>
      </c>
      <c r="J3280" s="24" t="s">
        <v>50</v>
      </c>
      <c r="K3280" s="24" t="s">
        <v>43</v>
      </c>
      <c r="L3280" s="24" t="s">
        <v>44</v>
      </c>
      <c r="M3280" s="24" t="s">
        <v>57</v>
      </c>
      <c r="N3280" s="23">
        <v>14</v>
      </c>
      <c r="O3280" s="22" t="str">
        <f>VLOOKUP(A3280,[1]CustomerAddress!$A$1:$F$3997,2)</f>
        <v>07803 Dexter Pass</v>
      </c>
      <c r="P3280" s="22">
        <f>VLOOKUP(A3280,[1]CustomerAddress!$A$1:$F$3997,3)</f>
        <v>2170</v>
      </c>
      <c r="Q3280" s="22" t="str">
        <f>VLOOKUP(A3280,[1]CustomerAddress!$A$1:$F$3997,4)</f>
        <v>NSW</v>
      </c>
      <c r="R3280" s="22" t="str">
        <f>VLOOKUP(A3280,[1]CustomerAddress!$A$1:$F$3997,5)</f>
        <v>Australia</v>
      </c>
      <c r="S3280" s="22">
        <f>VLOOKUP(A3280,[1]CustomerAddress!$A$1:$F$3997,6)</f>
        <v>9</v>
      </c>
      <c r="T3280" s="22" t="str">
        <f>VLOOKUP(A3280,Labels!$A$5:$I$3497,9)</f>
        <v>Lost Customer</v>
      </c>
    </row>
    <row r="3281" spans="1:20" s="22" customFormat="1" ht="15.75" customHeight="1" x14ac:dyDescent="0.25">
      <c r="A3281" s="23">
        <v>3280</v>
      </c>
      <c r="B3281" s="24" t="s">
        <v>2891</v>
      </c>
      <c r="C3281" s="24" t="s">
        <v>5983</v>
      </c>
      <c r="D3281" s="24" t="s">
        <v>40</v>
      </c>
      <c r="E3281" s="23">
        <v>49</v>
      </c>
      <c r="F3281" s="25">
        <v>31899</v>
      </c>
      <c r="G3281" s="23">
        <f t="shared" ca="1" si="242"/>
        <v>33.952912908739215</v>
      </c>
      <c r="H3281" s="23" t="str">
        <f t="shared" ca="1" si="243"/>
        <v>31-40</v>
      </c>
      <c r="I3281" s="24" t="s">
        <v>317</v>
      </c>
      <c r="J3281" s="24" t="s">
        <v>50</v>
      </c>
      <c r="K3281" s="24" t="s">
        <v>43</v>
      </c>
      <c r="L3281" s="24" t="s">
        <v>44</v>
      </c>
      <c r="M3281" s="24" t="s">
        <v>45</v>
      </c>
      <c r="N3281" s="23">
        <v>21</v>
      </c>
      <c r="O3281" s="22" t="str">
        <f>VLOOKUP(A3281,[1]CustomerAddress!$A$1:$F$3997,2)</f>
        <v>9 Hallows Circle</v>
      </c>
      <c r="P3281" s="22">
        <f>VLOOKUP(A3281,[1]CustomerAddress!$A$1:$F$3997,3)</f>
        <v>2113</v>
      </c>
      <c r="Q3281" s="22" t="str">
        <f>VLOOKUP(A3281,[1]CustomerAddress!$A$1:$F$3997,4)</f>
        <v>NSW</v>
      </c>
      <c r="R3281" s="22" t="str">
        <f>VLOOKUP(A3281,[1]CustomerAddress!$A$1:$F$3997,5)</f>
        <v>Australia</v>
      </c>
      <c r="S3281" s="22">
        <f>VLOOKUP(A3281,[1]CustomerAddress!$A$1:$F$3997,6)</f>
        <v>11</v>
      </c>
      <c r="T3281" s="22" t="str">
        <f>VLOOKUP(A3281,Labels!$A$5:$I$3497,9)</f>
        <v>Almost Lost Customer</v>
      </c>
    </row>
    <row r="3282" spans="1:20" s="22" customFormat="1" ht="15.75" customHeight="1" x14ac:dyDescent="0.25">
      <c r="A3282" s="23">
        <v>3281</v>
      </c>
      <c r="B3282" s="24" t="s">
        <v>5984</v>
      </c>
      <c r="C3282" s="24" t="s">
        <v>378</v>
      </c>
      <c r="D3282" s="24" t="s">
        <v>40</v>
      </c>
      <c r="E3282" s="23">
        <v>67</v>
      </c>
      <c r="F3282" s="25">
        <v>35848</v>
      </c>
      <c r="G3282" s="23">
        <f t="shared" ca="1" si="242"/>
        <v>23.133734826547432</v>
      </c>
      <c r="H3282" s="23" t="str">
        <f t="shared" ca="1" si="243"/>
        <v>21-30</v>
      </c>
      <c r="I3282" s="24" t="s">
        <v>637</v>
      </c>
      <c r="J3282" s="24" t="s">
        <v>61</v>
      </c>
      <c r="K3282" s="24" t="s">
        <v>43</v>
      </c>
      <c r="L3282" s="24" t="s">
        <v>44</v>
      </c>
      <c r="M3282" s="24" t="s">
        <v>57</v>
      </c>
      <c r="N3282" s="23">
        <v>4</v>
      </c>
      <c r="O3282" s="22" t="str">
        <f>VLOOKUP(A3282,[1]CustomerAddress!$A$1:$F$3997,2)</f>
        <v>5718 John Wall Plaza</v>
      </c>
      <c r="P3282" s="22">
        <f>VLOOKUP(A3282,[1]CustomerAddress!$A$1:$F$3997,3)</f>
        <v>4350</v>
      </c>
      <c r="Q3282" s="22" t="str">
        <f>VLOOKUP(A3282,[1]CustomerAddress!$A$1:$F$3997,4)</f>
        <v>QLD</v>
      </c>
      <c r="R3282" s="22" t="str">
        <f>VLOOKUP(A3282,[1]CustomerAddress!$A$1:$F$3997,5)</f>
        <v>Australia</v>
      </c>
      <c r="S3282" s="22">
        <f>VLOOKUP(A3282,[1]CustomerAddress!$A$1:$F$3997,6)</f>
        <v>1</v>
      </c>
      <c r="T3282" s="22" t="str">
        <f>VLOOKUP(A3282,Labels!$A$5:$I$3497,9)</f>
        <v>Almost Lost Customer</v>
      </c>
    </row>
    <row r="3283" spans="1:20" s="22" customFormat="1" ht="15.75" customHeight="1" x14ac:dyDescent="0.25">
      <c r="A3283" s="23">
        <v>3282</v>
      </c>
      <c r="B3283" s="24" t="s">
        <v>5985</v>
      </c>
      <c r="C3283" s="24" t="s">
        <v>5986</v>
      </c>
      <c r="D3283" s="24" t="s">
        <v>40</v>
      </c>
      <c r="E3283" s="23">
        <v>8</v>
      </c>
      <c r="F3283" s="25">
        <v>21664</v>
      </c>
      <c r="G3283" s="23">
        <f t="shared" ca="1" si="242"/>
        <v>61.994008799150173</v>
      </c>
      <c r="H3283" s="23" t="str">
        <f t="shared" ca="1" si="243"/>
        <v>61-70</v>
      </c>
      <c r="I3283" s="24" t="s">
        <v>599</v>
      </c>
      <c r="J3283" s="24" t="s">
        <v>42</v>
      </c>
      <c r="K3283" s="24" t="s">
        <v>66</v>
      </c>
      <c r="L3283" s="24" t="s">
        <v>44</v>
      </c>
      <c r="M3283" s="24" t="s">
        <v>57</v>
      </c>
      <c r="N3283" s="23">
        <v>13</v>
      </c>
      <c r="O3283" s="22" t="str">
        <f>VLOOKUP(A3283,[1]CustomerAddress!$A$1:$F$3997,2)</f>
        <v>011 Lotheville Junction</v>
      </c>
      <c r="P3283" s="22">
        <f>VLOOKUP(A3283,[1]CustomerAddress!$A$1:$F$3997,3)</f>
        <v>2099</v>
      </c>
      <c r="Q3283" s="22" t="str">
        <f>VLOOKUP(A3283,[1]CustomerAddress!$A$1:$F$3997,4)</f>
        <v>NSW</v>
      </c>
      <c r="R3283" s="22" t="str">
        <f>VLOOKUP(A3283,[1]CustomerAddress!$A$1:$F$3997,5)</f>
        <v>Australia</v>
      </c>
      <c r="S3283" s="22">
        <f>VLOOKUP(A3283,[1]CustomerAddress!$A$1:$F$3997,6)</f>
        <v>10</v>
      </c>
      <c r="T3283" s="22" t="str">
        <f>VLOOKUP(A3283,Labels!$A$5:$I$3497,9)</f>
        <v>Recent Customer</v>
      </c>
    </row>
    <row r="3284" spans="1:20" s="22" customFormat="1" ht="15.75" customHeight="1" x14ac:dyDescent="0.25">
      <c r="A3284" s="23">
        <v>3283</v>
      </c>
      <c r="B3284" s="24" t="s">
        <v>4515</v>
      </c>
      <c r="C3284" s="24" t="s">
        <v>5987</v>
      </c>
      <c r="D3284" s="24" t="s">
        <v>40</v>
      </c>
      <c r="E3284" s="23">
        <v>46</v>
      </c>
      <c r="F3284" s="25">
        <v>28870</v>
      </c>
      <c r="G3284" s="23">
        <f t="shared" ca="1" si="242"/>
        <v>42.251543045725512</v>
      </c>
      <c r="H3284" s="23" t="str">
        <f t="shared" ca="1" si="243"/>
        <v>41-50</v>
      </c>
      <c r="I3284" s="24" t="s">
        <v>49</v>
      </c>
      <c r="J3284" s="24" t="s">
        <v>54</v>
      </c>
      <c r="K3284" s="24" t="s">
        <v>43</v>
      </c>
      <c r="L3284" s="24" t="s">
        <v>44</v>
      </c>
      <c r="M3284" s="24" t="s">
        <v>45</v>
      </c>
      <c r="N3284" s="23">
        <v>6</v>
      </c>
      <c r="O3284" s="22" t="str">
        <f>VLOOKUP(A3284,[1]CustomerAddress!$A$1:$F$3997,2)</f>
        <v>60 Cordelia Parkway</v>
      </c>
      <c r="P3284" s="22">
        <f>VLOOKUP(A3284,[1]CustomerAddress!$A$1:$F$3997,3)</f>
        <v>2759</v>
      </c>
      <c r="Q3284" s="22" t="str">
        <f>VLOOKUP(A3284,[1]CustomerAddress!$A$1:$F$3997,4)</f>
        <v>NSW</v>
      </c>
      <c r="R3284" s="22" t="str">
        <f>VLOOKUP(A3284,[1]CustomerAddress!$A$1:$F$3997,5)</f>
        <v>Australia</v>
      </c>
      <c r="S3284" s="22">
        <f>VLOOKUP(A3284,[1]CustomerAddress!$A$1:$F$3997,6)</f>
        <v>8</v>
      </c>
      <c r="T3284" s="22" t="str">
        <f>VLOOKUP(A3284,Labels!$A$5:$I$3497,9)</f>
        <v>Potential Customer</v>
      </c>
    </row>
    <row r="3285" spans="1:20" s="22" customFormat="1" ht="15.75" hidden="1" customHeight="1" x14ac:dyDescent="0.25">
      <c r="A3285" s="23">
        <v>3284</v>
      </c>
      <c r="B3285" s="24" t="s">
        <v>1758</v>
      </c>
      <c r="C3285" s="24" t="s">
        <v>4504</v>
      </c>
      <c r="D3285" s="24" t="s">
        <v>40</v>
      </c>
      <c r="E3285" s="23">
        <v>98</v>
      </c>
      <c r="F3285" s="25">
        <v>33478</v>
      </c>
      <c r="G3285" s="23">
        <f t="shared" ca="1" si="242"/>
        <v>29.626885511478939</v>
      </c>
      <c r="H3285" s="23"/>
      <c r="I3285" s="24" t="s">
        <v>212</v>
      </c>
      <c r="J3285" s="24" t="s">
        <v>65</v>
      </c>
      <c r="K3285" s="24" t="s">
        <v>62</v>
      </c>
      <c r="L3285" s="24" t="s">
        <v>44</v>
      </c>
      <c r="M3285" s="24" t="s">
        <v>57</v>
      </c>
      <c r="N3285" s="23">
        <v>2</v>
      </c>
    </row>
    <row r="3286" spans="1:20" s="22" customFormat="1" ht="15.75" customHeight="1" x14ac:dyDescent="0.25">
      <c r="A3286" s="23">
        <v>3285</v>
      </c>
      <c r="B3286" s="24" t="s">
        <v>5988</v>
      </c>
      <c r="C3286" s="24" t="s">
        <v>5989</v>
      </c>
      <c r="D3286" s="24" t="s">
        <v>48</v>
      </c>
      <c r="E3286" s="23">
        <v>51</v>
      </c>
      <c r="F3286" s="25">
        <v>31776</v>
      </c>
      <c r="G3286" s="23">
        <f t="shared" ca="1" si="242"/>
        <v>34.289899210109077</v>
      </c>
      <c r="H3286" s="23" t="str">
        <f t="shared" ref="H3286:H3288" ca="1" si="244">IF(G3286&lt;=10,"0-10",IF(AND(G3286&gt;10,G3286&lt;=20),"11-20",IF(AND(G3286&gt;20,G3286&lt;=30),"21-30",IF(AND(G3286&gt;30,G3286&lt;=40),"31-40",IF(AND(G3286&gt;40,G3286&lt;=50),"41-50",IF(AND(G3286&gt;50,G3286&lt;=60),"51-60",IF(AND(G3286&gt;60,G3286&lt;=70),"61-70",IF(AND(G3286&gt;70,G3286&lt;=80),"71-80",IF(AND(G3286&gt;80,G3286&lt;=90),"81-90",IF(G3286&gt;90,"91-100"))))))))))</f>
        <v>31-40</v>
      </c>
      <c r="I3286" s="24" t="s">
        <v>410</v>
      </c>
      <c r="J3286" s="24" t="s">
        <v>42</v>
      </c>
      <c r="K3286" s="24" t="s">
        <v>62</v>
      </c>
      <c r="L3286" s="24" t="s">
        <v>44</v>
      </c>
      <c r="M3286" s="24" t="s">
        <v>45</v>
      </c>
      <c r="N3286" s="23">
        <v>9</v>
      </c>
      <c r="O3286" s="22" t="str">
        <f>VLOOKUP(A3286,[1]CustomerAddress!$A$1:$F$3997,2)</f>
        <v>2094 Bunting Junction</v>
      </c>
      <c r="P3286" s="22">
        <f>VLOOKUP(A3286,[1]CustomerAddress!$A$1:$F$3997,3)</f>
        <v>3059</v>
      </c>
      <c r="Q3286" s="22" t="str">
        <f>VLOOKUP(A3286,[1]CustomerAddress!$A$1:$F$3997,4)</f>
        <v>VIC</v>
      </c>
      <c r="R3286" s="22" t="str">
        <f>VLOOKUP(A3286,[1]CustomerAddress!$A$1:$F$3997,5)</f>
        <v>Australia</v>
      </c>
      <c r="S3286" s="22">
        <f>VLOOKUP(A3286,[1]CustomerAddress!$A$1:$F$3997,6)</f>
        <v>9</v>
      </c>
      <c r="T3286" s="22" t="str">
        <f>VLOOKUP(A3286,Labels!$A$5:$I$3497,9)</f>
        <v>Late Bloomer</v>
      </c>
    </row>
    <row r="3287" spans="1:20" s="22" customFormat="1" ht="15.75" customHeight="1" x14ac:dyDescent="0.25">
      <c r="A3287" s="23">
        <v>3286</v>
      </c>
      <c r="B3287" s="24" t="s">
        <v>5990</v>
      </c>
      <c r="C3287" s="24" t="s">
        <v>5991</v>
      </c>
      <c r="D3287" s="24" t="s">
        <v>48</v>
      </c>
      <c r="E3287" s="23">
        <v>23</v>
      </c>
      <c r="F3287" s="25">
        <v>22434</v>
      </c>
      <c r="G3287" s="23">
        <f t="shared" ca="1" si="242"/>
        <v>59.884419758054278</v>
      </c>
      <c r="H3287" s="23" t="str">
        <f t="shared" ca="1" si="244"/>
        <v>51-60</v>
      </c>
      <c r="I3287" s="24" t="s">
        <v>163</v>
      </c>
      <c r="J3287" s="24" t="s">
        <v>164</v>
      </c>
      <c r="K3287" s="24" t="s">
        <v>43</v>
      </c>
      <c r="L3287" s="24" t="s">
        <v>44</v>
      </c>
      <c r="M3287" s="24" t="s">
        <v>57</v>
      </c>
      <c r="N3287" s="23">
        <v>20</v>
      </c>
      <c r="O3287" s="22" t="str">
        <f>VLOOKUP(A3287,[1]CustomerAddress!$A$1:$F$3997,2)</f>
        <v>1 Fairview Park</v>
      </c>
      <c r="P3287" s="22">
        <f>VLOOKUP(A3287,[1]CustomerAddress!$A$1:$F$3997,3)</f>
        <v>3977</v>
      </c>
      <c r="Q3287" s="22" t="str">
        <f>VLOOKUP(A3287,[1]CustomerAddress!$A$1:$F$3997,4)</f>
        <v>VIC</v>
      </c>
      <c r="R3287" s="22" t="str">
        <f>VLOOKUP(A3287,[1]CustomerAddress!$A$1:$F$3997,5)</f>
        <v>Australia</v>
      </c>
      <c r="S3287" s="22">
        <f>VLOOKUP(A3287,[1]CustomerAddress!$A$1:$F$3997,6)</f>
        <v>7</v>
      </c>
      <c r="T3287" s="22" t="str">
        <f>VLOOKUP(A3287,Labels!$A$5:$I$3497,9)</f>
        <v>Platinum Customer</v>
      </c>
    </row>
    <row r="3288" spans="1:20" s="22" customFormat="1" ht="15.75" customHeight="1" x14ac:dyDescent="0.25">
      <c r="A3288" s="23">
        <v>3287</v>
      </c>
      <c r="B3288" s="24" t="s">
        <v>5992</v>
      </c>
      <c r="C3288" s="24" t="s">
        <v>5993</v>
      </c>
      <c r="D3288" s="24" t="s">
        <v>40</v>
      </c>
      <c r="E3288" s="23">
        <v>30</v>
      </c>
      <c r="F3288" s="25">
        <v>31418</v>
      </c>
      <c r="G3288" s="23">
        <f t="shared" ca="1" si="242"/>
        <v>35.270721127917291</v>
      </c>
      <c r="H3288" s="23" t="str">
        <f t="shared" ca="1" si="244"/>
        <v>31-40</v>
      </c>
      <c r="I3288" s="24" t="s">
        <v>90</v>
      </c>
      <c r="J3288" s="24" t="s">
        <v>61</v>
      </c>
      <c r="K3288" s="24" t="s">
        <v>62</v>
      </c>
      <c r="L3288" s="24" t="s">
        <v>44</v>
      </c>
      <c r="M3288" s="24" t="s">
        <v>45</v>
      </c>
      <c r="N3288" s="23">
        <v>4</v>
      </c>
      <c r="O3288" s="22" t="str">
        <f>VLOOKUP(A3288,[1]CustomerAddress!$A$1:$F$3997,2)</f>
        <v>4380 Rusk Terrace</v>
      </c>
      <c r="P3288" s="22">
        <f>VLOOKUP(A3288,[1]CustomerAddress!$A$1:$F$3997,3)</f>
        <v>2086</v>
      </c>
      <c r="Q3288" s="22" t="str">
        <f>VLOOKUP(A3288,[1]CustomerAddress!$A$1:$F$3997,4)</f>
        <v>NSW</v>
      </c>
      <c r="R3288" s="22" t="str">
        <f>VLOOKUP(A3288,[1]CustomerAddress!$A$1:$F$3997,5)</f>
        <v>Australia</v>
      </c>
      <c r="S3288" s="22">
        <f>VLOOKUP(A3288,[1]CustomerAddress!$A$1:$F$3997,6)</f>
        <v>11</v>
      </c>
      <c r="T3288" s="22" t="str">
        <f>VLOOKUP(A3288,Labels!$A$5:$I$3497,9)</f>
        <v>High Risk Customer</v>
      </c>
    </row>
    <row r="3289" spans="1:20" s="22" customFormat="1" ht="15.75" hidden="1" customHeight="1" x14ac:dyDescent="0.25">
      <c r="A3289" s="23">
        <v>3288</v>
      </c>
      <c r="B3289" s="24" t="s">
        <v>5994</v>
      </c>
      <c r="C3289" s="24" t="s">
        <v>5995</v>
      </c>
      <c r="D3289" s="24" t="s">
        <v>147</v>
      </c>
      <c r="E3289" s="23">
        <v>47</v>
      </c>
      <c r="F3289" s="25"/>
      <c r="G3289" s="23"/>
      <c r="H3289" s="23"/>
      <c r="I3289" s="24" t="s">
        <v>970</v>
      </c>
      <c r="J3289" s="24" t="s">
        <v>56</v>
      </c>
      <c r="K3289" s="24" t="s">
        <v>66</v>
      </c>
      <c r="L3289" s="24" t="s">
        <v>44</v>
      </c>
      <c r="M3289" s="24" t="s">
        <v>57</v>
      </c>
      <c r="N3289" s="23"/>
    </row>
    <row r="3290" spans="1:20" s="22" customFormat="1" ht="15.75" customHeight="1" x14ac:dyDescent="0.25">
      <c r="A3290" s="23">
        <v>3289</v>
      </c>
      <c r="B3290" s="24" t="s">
        <v>2214</v>
      </c>
      <c r="C3290" s="24" t="s">
        <v>1968</v>
      </c>
      <c r="D3290" s="24" t="s">
        <v>48</v>
      </c>
      <c r="E3290" s="23">
        <v>43</v>
      </c>
      <c r="F3290" s="25">
        <v>28494</v>
      </c>
      <c r="G3290" s="23">
        <f t="shared" ref="G3290:G3298" ca="1" si="245">(NOW()-F3290)/365</f>
        <v>43.281680032026884</v>
      </c>
      <c r="H3290" s="23" t="str">
        <f t="shared" ref="H3290:H3298" ca="1" si="246">IF(G3290&lt;=10,"0-10",IF(AND(G3290&gt;10,G3290&lt;=20),"11-20",IF(AND(G3290&gt;20,G3290&lt;=30),"21-30",IF(AND(G3290&gt;30,G3290&lt;=40),"31-40",IF(AND(G3290&gt;40,G3290&lt;=50),"41-50",IF(AND(G3290&gt;50,G3290&lt;=60),"51-60",IF(AND(G3290&gt;60,G3290&lt;=70),"61-70",IF(AND(G3290&gt;70,G3290&lt;=80),"71-80",IF(AND(G3290&gt;80,G3290&lt;=90),"81-90",IF(G3290&gt;90,"91-100"))))))))))</f>
        <v>41-50</v>
      </c>
      <c r="I3290" s="24" t="s">
        <v>483</v>
      </c>
      <c r="J3290" s="24" t="s">
        <v>54</v>
      </c>
      <c r="K3290" s="24" t="s">
        <v>43</v>
      </c>
      <c r="L3290" s="24" t="s">
        <v>44</v>
      </c>
      <c r="M3290" s="24" t="s">
        <v>57</v>
      </c>
      <c r="N3290" s="23">
        <v>12</v>
      </c>
      <c r="O3290" s="22" t="str">
        <f>VLOOKUP(A3290,[1]CustomerAddress!$A$1:$F$3997,2)</f>
        <v>8107 Coolidge Pass</v>
      </c>
      <c r="P3290" s="22">
        <f>VLOOKUP(A3290,[1]CustomerAddress!$A$1:$F$3997,3)</f>
        <v>2075</v>
      </c>
      <c r="Q3290" s="22" t="str">
        <f>VLOOKUP(A3290,[1]CustomerAddress!$A$1:$F$3997,4)</f>
        <v>NSW</v>
      </c>
      <c r="R3290" s="22" t="str">
        <f>VLOOKUP(A3290,[1]CustomerAddress!$A$1:$F$3997,5)</f>
        <v>Australia</v>
      </c>
      <c r="S3290" s="22">
        <f>VLOOKUP(A3290,[1]CustomerAddress!$A$1:$F$3997,6)</f>
        <v>12</v>
      </c>
      <c r="T3290" s="22" t="str">
        <f>VLOOKUP(A3290,Labels!$A$5:$I$3497,9)</f>
        <v>High Risk Customer</v>
      </c>
    </row>
    <row r="3291" spans="1:20" s="22" customFormat="1" ht="15.75" customHeight="1" x14ac:dyDescent="0.25">
      <c r="A3291" s="23">
        <v>3290</v>
      </c>
      <c r="B3291" s="24" t="s">
        <v>954</v>
      </c>
      <c r="C3291" s="24" t="s">
        <v>5996</v>
      </c>
      <c r="D3291" s="24" t="s">
        <v>48</v>
      </c>
      <c r="E3291" s="23">
        <v>22</v>
      </c>
      <c r="F3291" s="25">
        <v>22907</v>
      </c>
      <c r="G3291" s="23">
        <f t="shared" ca="1" si="245"/>
        <v>58.588529347095374</v>
      </c>
      <c r="H3291" s="23" t="str">
        <f t="shared" ca="1" si="246"/>
        <v>51-60</v>
      </c>
      <c r="J3291" s="24" t="s">
        <v>84</v>
      </c>
      <c r="K3291" s="24" t="s">
        <v>66</v>
      </c>
      <c r="L3291" s="24" t="s">
        <v>44</v>
      </c>
      <c r="M3291" s="24" t="s">
        <v>45</v>
      </c>
      <c r="N3291" s="23">
        <v>18</v>
      </c>
      <c r="O3291" s="22" t="str">
        <f>VLOOKUP(A3291,[1]CustomerAddress!$A$1:$F$3997,2)</f>
        <v>4171 Beilfuss Street</v>
      </c>
      <c r="P3291" s="22">
        <f>VLOOKUP(A3291,[1]CustomerAddress!$A$1:$F$3997,3)</f>
        <v>3153</v>
      </c>
      <c r="Q3291" s="22" t="str">
        <f>VLOOKUP(A3291,[1]CustomerAddress!$A$1:$F$3997,4)</f>
        <v>VIC</v>
      </c>
      <c r="R3291" s="22" t="str">
        <f>VLOOKUP(A3291,[1]CustomerAddress!$A$1:$F$3997,5)</f>
        <v>Australia</v>
      </c>
      <c r="S3291" s="22">
        <f>VLOOKUP(A3291,[1]CustomerAddress!$A$1:$F$3997,6)</f>
        <v>8</v>
      </c>
      <c r="T3291" s="22" t="str">
        <f>VLOOKUP(A3291,Labels!$A$5:$I$3497,9)</f>
        <v>Platinum Customer</v>
      </c>
    </row>
    <row r="3292" spans="1:20" s="22" customFormat="1" ht="15.75" customHeight="1" x14ac:dyDescent="0.25">
      <c r="A3292" s="23">
        <v>3291</v>
      </c>
      <c r="B3292" s="24" t="s">
        <v>2516</v>
      </c>
      <c r="C3292" s="24" t="s">
        <v>5997</v>
      </c>
      <c r="D3292" s="24" t="s">
        <v>40</v>
      </c>
      <c r="E3292" s="23">
        <v>33</v>
      </c>
      <c r="F3292" s="25">
        <v>20475</v>
      </c>
      <c r="G3292" s="23">
        <f t="shared" ca="1" si="245"/>
        <v>65.251543045725512</v>
      </c>
      <c r="H3292" s="23" t="str">
        <f t="shared" ca="1" si="246"/>
        <v>61-70</v>
      </c>
      <c r="I3292" s="24" t="s">
        <v>654</v>
      </c>
      <c r="J3292" s="24" t="s">
        <v>84</v>
      </c>
      <c r="K3292" s="24" t="s">
        <v>43</v>
      </c>
      <c r="L3292" s="24" t="s">
        <v>44</v>
      </c>
      <c r="M3292" s="24" t="s">
        <v>57</v>
      </c>
      <c r="N3292" s="23">
        <v>13</v>
      </c>
      <c r="O3292" s="22" t="str">
        <f>VLOOKUP(A3292,[1]CustomerAddress!$A$1:$F$3997,2)</f>
        <v>48333 Waywood Road</v>
      </c>
      <c r="P3292" s="22">
        <f>VLOOKUP(A3292,[1]CustomerAddress!$A$1:$F$3997,3)</f>
        <v>2113</v>
      </c>
      <c r="Q3292" s="22" t="str">
        <f>VLOOKUP(A3292,[1]CustomerAddress!$A$1:$F$3997,4)</f>
        <v>NSW</v>
      </c>
      <c r="R3292" s="22" t="str">
        <f>VLOOKUP(A3292,[1]CustomerAddress!$A$1:$F$3997,5)</f>
        <v>Australia</v>
      </c>
      <c r="S3292" s="22">
        <f>VLOOKUP(A3292,[1]CustomerAddress!$A$1:$F$3997,6)</f>
        <v>11</v>
      </c>
      <c r="T3292" s="22" t="str">
        <f>VLOOKUP(A3292,Labels!$A$5:$I$3497,9)</f>
        <v>High Risk Customer</v>
      </c>
    </row>
    <row r="3293" spans="1:20" s="22" customFormat="1" ht="15.75" customHeight="1" x14ac:dyDescent="0.25">
      <c r="A3293" s="23">
        <v>3292</v>
      </c>
      <c r="B3293" s="24" t="s">
        <v>5998</v>
      </c>
      <c r="C3293" s="24" t="s">
        <v>5999</v>
      </c>
      <c r="D3293" s="24" t="s">
        <v>48</v>
      </c>
      <c r="E3293" s="23">
        <v>71</v>
      </c>
      <c r="F3293" s="25">
        <v>26763</v>
      </c>
      <c r="G3293" s="23">
        <f t="shared" ca="1" si="245"/>
        <v>48.024145785451537</v>
      </c>
      <c r="H3293" s="23" t="str">
        <f t="shared" ca="1" si="246"/>
        <v>41-50</v>
      </c>
      <c r="I3293" s="24" t="s">
        <v>395</v>
      </c>
      <c r="J3293" s="24" t="s">
        <v>65</v>
      </c>
      <c r="K3293" s="24" t="s">
        <v>62</v>
      </c>
      <c r="L3293" s="24" t="s">
        <v>44</v>
      </c>
      <c r="M3293" s="24" t="s">
        <v>45</v>
      </c>
      <c r="N3293" s="23">
        <v>3</v>
      </c>
      <c r="O3293" s="22" t="str">
        <f>VLOOKUP(A3293,[1]CustomerAddress!$A$1:$F$3997,2)</f>
        <v>6 Golf Center</v>
      </c>
      <c r="P3293" s="22">
        <f>VLOOKUP(A3293,[1]CustomerAddress!$A$1:$F$3997,3)</f>
        <v>2042</v>
      </c>
      <c r="Q3293" s="22" t="str">
        <f>VLOOKUP(A3293,[1]CustomerAddress!$A$1:$F$3997,4)</f>
        <v>NSW</v>
      </c>
      <c r="R3293" s="22" t="str">
        <f>VLOOKUP(A3293,[1]CustomerAddress!$A$1:$F$3997,5)</f>
        <v>Australia</v>
      </c>
      <c r="S3293" s="22">
        <f>VLOOKUP(A3293,[1]CustomerAddress!$A$1:$F$3997,6)</f>
        <v>10</v>
      </c>
      <c r="T3293" s="22" t="str">
        <f>VLOOKUP(A3293,Labels!$A$5:$I$3497,9)</f>
        <v>Lost Customer</v>
      </c>
    </row>
    <row r="3294" spans="1:20" s="22" customFormat="1" ht="15.75" customHeight="1" x14ac:dyDescent="0.25">
      <c r="A3294" s="23">
        <v>3293</v>
      </c>
      <c r="B3294" s="24" t="s">
        <v>5984</v>
      </c>
      <c r="C3294" s="24" t="s">
        <v>6000</v>
      </c>
      <c r="D3294" s="24" t="s">
        <v>40</v>
      </c>
      <c r="E3294" s="23">
        <v>98</v>
      </c>
      <c r="F3294" s="25">
        <v>31434</v>
      </c>
      <c r="G3294" s="23">
        <f t="shared" ca="1" si="245"/>
        <v>35.22688551147894</v>
      </c>
      <c r="H3294" s="23" t="str">
        <f t="shared" ca="1" si="246"/>
        <v>31-40</v>
      </c>
      <c r="I3294" s="24" t="s">
        <v>259</v>
      </c>
      <c r="J3294" s="24" t="s">
        <v>61</v>
      </c>
      <c r="K3294" s="24" t="s">
        <v>66</v>
      </c>
      <c r="L3294" s="24" t="s">
        <v>44</v>
      </c>
      <c r="M3294" s="24" t="s">
        <v>57</v>
      </c>
      <c r="N3294" s="23">
        <v>17</v>
      </c>
      <c r="O3294" s="22" t="str">
        <f>VLOOKUP(A3294,[1]CustomerAddress!$A$1:$F$3997,2)</f>
        <v>5847 Bunting Alley</v>
      </c>
      <c r="P3294" s="22">
        <f>VLOOKUP(A3294,[1]CustomerAddress!$A$1:$F$3997,3)</f>
        <v>2130</v>
      </c>
      <c r="Q3294" s="22" t="str">
        <f>VLOOKUP(A3294,[1]CustomerAddress!$A$1:$F$3997,4)</f>
        <v>NSW</v>
      </c>
      <c r="R3294" s="22" t="str">
        <f>VLOOKUP(A3294,[1]CustomerAddress!$A$1:$F$3997,5)</f>
        <v>Australia</v>
      </c>
      <c r="S3294" s="22">
        <f>VLOOKUP(A3294,[1]CustomerAddress!$A$1:$F$3997,6)</f>
        <v>11</v>
      </c>
      <c r="T3294" s="22" t="str">
        <f>VLOOKUP(A3294,Labels!$A$5:$I$3497,9)</f>
        <v>Becoming Loyal</v>
      </c>
    </row>
    <row r="3295" spans="1:20" s="22" customFormat="1" ht="15.75" customHeight="1" x14ac:dyDescent="0.25">
      <c r="A3295" s="23">
        <v>3294</v>
      </c>
      <c r="B3295" s="24" t="s">
        <v>5293</v>
      </c>
      <c r="C3295" s="24" t="s">
        <v>6001</v>
      </c>
      <c r="D3295" s="24" t="s">
        <v>40</v>
      </c>
      <c r="E3295" s="23">
        <v>90</v>
      </c>
      <c r="F3295" s="25">
        <v>31589</v>
      </c>
      <c r="G3295" s="23">
        <f t="shared" ca="1" si="245"/>
        <v>34.802227977232363</v>
      </c>
      <c r="H3295" s="23" t="str">
        <f t="shared" ca="1" si="246"/>
        <v>31-40</v>
      </c>
      <c r="I3295" s="24" t="s">
        <v>176</v>
      </c>
      <c r="J3295" s="24" t="s">
        <v>84</v>
      </c>
      <c r="K3295" s="24" t="s">
        <v>62</v>
      </c>
      <c r="L3295" s="24" t="s">
        <v>44</v>
      </c>
      <c r="M3295" s="24" t="s">
        <v>57</v>
      </c>
      <c r="N3295" s="23">
        <v>6</v>
      </c>
      <c r="O3295" s="22" t="str">
        <f>VLOOKUP(A3295,[1]CustomerAddress!$A$1:$F$3997,2)</f>
        <v>9 Fisk Point</v>
      </c>
      <c r="P3295" s="22">
        <f>VLOOKUP(A3295,[1]CustomerAddress!$A$1:$F$3997,3)</f>
        <v>3350</v>
      </c>
      <c r="Q3295" s="22" t="str">
        <f>VLOOKUP(A3295,[1]CustomerAddress!$A$1:$F$3997,4)</f>
        <v>VIC</v>
      </c>
      <c r="R3295" s="22" t="str">
        <f>VLOOKUP(A3295,[1]CustomerAddress!$A$1:$F$3997,5)</f>
        <v>Australia</v>
      </c>
      <c r="S3295" s="22">
        <f>VLOOKUP(A3295,[1]CustomerAddress!$A$1:$F$3997,6)</f>
        <v>4</v>
      </c>
      <c r="T3295" s="22" t="str">
        <f>VLOOKUP(A3295,Labels!$A$5:$I$3497,9)</f>
        <v>High Risk Customer</v>
      </c>
    </row>
    <row r="3296" spans="1:20" s="22" customFormat="1" ht="15.75" customHeight="1" x14ac:dyDescent="0.25">
      <c r="A3296" s="23">
        <v>3295</v>
      </c>
      <c r="B3296" s="24" t="s">
        <v>6002</v>
      </c>
      <c r="C3296" s="24" t="s">
        <v>6003</v>
      </c>
      <c r="D3296" s="24" t="s">
        <v>48</v>
      </c>
      <c r="E3296" s="23">
        <v>14</v>
      </c>
      <c r="F3296" s="25">
        <v>23523</v>
      </c>
      <c r="G3296" s="23">
        <f t="shared" ca="1" si="245"/>
        <v>56.900858114218664</v>
      </c>
      <c r="H3296" s="23" t="str">
        <f t="shared" ca="1" si="246"/>
        <v>51-60</v>
      </c>
      <c r="I3296" s="24" t="s">
        <v>2573</v>
      </c>
      <c r="J3296" s="24" t="s">
        <v>65</v>
      </c>
      <c r="K3296" s="24" t="s">
        <v>66</v>
      </c>
      <c r="L3296" s="24" t="s">
        <v>44</v>
      </c>
      <c r="M3296" s="24" t="s">
        <v>45</v>
      </c>
      <c r="N3296" s="23">
        <v>9</v>
      </c>
      <c r="O3296" s="22" t="str">
        <f>VLOOKUP(A3296,[1]CustomerAddress!$A$1:$F$3997,2)</f>
        <v>133 Quincy Avenue</v>
      </c>
      <c r="P3296" s="22">
        <f>VLOOKUP(A3296,[1]CustomerAddress!$A$1:$F$3997,3)</f>
        <v>3810</v>
      </c>
      <c r="Q3296" s="22" t="str">
        <f>VLOOKUP(A3296,[1]CustomerAddress!$A$1:$F$3997,4)</f>
        <v>VIC</v>
      </c>
      <c r="R3296" s="22" t="str">
        <f>VLOOKUP(A3296,[1]CustomerAddress!$A$1:$F$3997,5)</f>
        <v>Australia</v>
      </c>
      <c r="S3296" s="22">
        <f>VLOOKUP(A3296,[1]CustomerAddress!$A$1:$F$3997,6)</f>
        <v>4</v>
      </c>
      <c r="T3296" s="22" t="str">
        <f>VLOOKUP(A3296,Labels!$A$5:$I$3497,9)</f>
        <v>Recent Customer</v>
      </c>
    </row>
    <row r="3297" spans="1:20" s="22" customFormat="1" ht="15.75" customHeight="1" x14ac:dyDescent="0.25">
      <c r="A3297" s="23">
        <v>3296</v>
      </c>
      <c r="B3297" s="24" t="s">
        <v>898</v>
      </c>
      <c r="C3297" s="24" t="s">
        <v>6004</v>
      </c>
      <c r="D3297" s="24" t="s">
        <v>40</v>
      </c>
      <c r="E3297" s="23">
        <v>78</v>
      </c>
      <c r="F3297" s="25">
        <v>27344</v>
      </c>
      <c r="G3297" s="23">
        <f t="shared" ca="1" si="245"/>
        <v>46.432364963533729</v>
      </c>
      <c r="H3297" s="23" t="str">
        <f t="shared" ca="1" si="246"/>
        <v>41-50</v>
      </c>
      <c r="I3297" s="24" t="s">
        <v>420</v>
      </c>
      <c r="J3297" s="24" t="s">
        <v>50</v>
      </c>
      <c r="K3297" s="24" t="s">
        <v>62</v>
      </c>
      <c r="L3297" s="24" t="s">
        <v>44</v>
      </c>
      <c r="M3297" s="24" t="s">
        <v>45</v>
      </c>
      <c r="N3297" s="23">
        <v>17</v>
      </c>
      <c r="O3297" s="22" t="str">
        <f>VLOOKUP(A3297,[1]CustomerAddress!$A$1:$F$3997,2)</f>
        <v>85 Carioca Drive</v>
      </c>
      <c r="P3297" s="22">
        <f>VLOOKUP(A3297,[1]CustomerAddress!$A$1:$F$3997,3)</f>
        <v>2154</v>
      </c>
      <c r="Q3297" s="22" t="str">
        <f>VLOOKUP(A3297,[1]CustomerAddress!$A$1:$F$3997,4)</f>
        <v>NSW</v>
      </c>
      <c r="R3297" s="22" t="str">
        <f>VLOOKUP(A3297,[1]CustomerAddress!$A$1:$F$3997,5)</f>
        <v>Australia</v>
      </c>
      <c r="S3297" s="22">
        <f>VLOOKUP(A3297,[1]CustomerAddress!$A$1:$F$3997,6)</f>
        <v>11</v>
      </c>
      <c r="T3297" s="22" t="str">
        <f>VLOOKUP(A3297,Labels!$A$5:$I$3497,9)</f>
        <v>Losing Customer</v>
      </c>
    </row>
    <row r="3298" spans="1:20" s="22" customFormat="1" ht="15.75" customHeight="1" x14ac:dyDescent="0.25">
      <c r="A3298" s="23">
        <v>3297</v>
      </c>
      <c r="B3298" s="24" t="s">
        <v>6005</v>
      </c>
      <c r="C3298" s="24" t="s">
        <v>6006</v>
      </c>
      <c r="D3298" s="24" t="s">
        <v>48</v>
      </c>
      <c r="E3298" s="23">
        <v>39</v>
      </c>
      <c r="F3298" s="25">
        <v>27510</v>
      </c>
      <c r="G3298" s="23">
        <f t="shared" ca="1" si="245"/>
        <v>45.977570442985787</v>
      </c>
      <c r="H3298" s="23" t="str">
        <f t="shared" ca="1" si="246"/>
        <v>41-50</v>
      </c>
      <c r="I3298" s="24" t="s">
        <v>144</v>
      </c>
      <c r="J3298" s="24" t="s">
        <v>84</v>
      </c>
      <c r="K3298" s="24" t="s">
        <v>43</v>
      </c>
      <c r="L3298" s="24" t="s">
        <v>44</v>
      </c>
      <c r="M3298" s="24" t="s">
        <v>57</v>
      </c>
      <c r="N3298" s="23">
        <v>13</v>
      </c>
      <c r="O3298" s="22" t="str">
        <f>VLOOKUP(A3298,[1]CustomerAddress!$A$1:$F$3997,2)</f>
        <v>50 Declaration Junction</v>
      </c>
      <c r="P3298" s="22">
        <f>VLOOKUP(A3298,[1]CustomerAddress!$A$1:$F$3997,3)</f>
        <v>3213</v>
      </c>
      <c r="Q3298" s="22" t="str">
        <f>VLOOKUP(A3298,[1]CustomerAddress!$A$1:$F$3997,4)</f>
        <v>VIC</v>
      </c>
      <c r="R3298" s="22" t="str">
        <f>VLOOKUP(A3298,[1]CustomerAddress!$A$1:$F$3997,5)</f>
        <v>Australia</v>
      </c>
      <c r="S3298" s="22">
        <f>VLOOKUP(A3298,[1]CustomerAddress!$A$1:$F$3997,6)</f>
        <v>6</v>
      </c>
      <c r="T3298" s="22" t="str">
        <f>VLOOKUP(A3298,Labels!$A$5:$I$3497,9)</f>
        <v>High Risk Customer</v>
      </c>
    </row>
    <row r="3299" spans="1:20" s="22" customFormat="1" ht="15.75" hidden="1" customHeight="1" x14ac:dyDescent="0.25">
      <c r="A3299" s="23">
        <v>3298</v>
      </c>
      <c r="B3299" s="24" t="s">
        <v>6007</v>
      </c>
      <c r="C3299" s="24" t="s">
        <v>6008</v>
      </c>
      <c r="D3299" s="24" t="s">
        <v>147</v>
      </c>
      <c r="E3299" s="23">
        <v>1</v>
      </c>
      <c r="F3299" s="25"/>
      <c r="G3299" s="23"/>
      <c r="H3299" s="23"/>
      <c r="I3299" s="24" t="s">
        <v>154</v>
      </c>
      <c r="J3299" s="24" t="s">
        <v>56</v>
      </c>
      <c r="K3299" s="24" t="s">
        <v>62</v>
      </c>
      <c r="L3299" s="24" t="s">
        <v>44</v>
      </c>
      <c r="M3299" s="24" t="s">
        <v>45</v>
      </c>
      <c r="N3299" s="23"/>
    </row>
    <row r="3300" spans="1:20" s="22" customFormat="1" ht="15.75" customHeight="1" x14ac:dyDescent="0.25">
      <c r="A3300" s="23">
        <v>3299</v>
      </c>
      <c r="B3300" s="24" t="s">
        <v>5160</v>
      </c>
      <c r="C3300" s="24" t="s">
        <v>6009</v>
      </c>
      <c r="D3300" s="24" t="s">
        <v>40</v>
      </c>
      <c r="E3300" s="23">
        <v>27</v>
      </c>
      <c r="F3300" s="25">
        <v>29321</v>
      </c>
      <c r="G3300" s="23">
        <f t="shared" ref="G3300:G3312" ca="1" si="247">(NOW()-F3300)/365</f>
        <v>41.015926607369352</v>
      </c>
      <c r="H3300" s="23" t="str">
        <f t="shared" ref="H3300:H3306" ca="1" si="248">IF(G3300&lt;=10,"0-10",IF(AND(G3300&gt;10,G3300&lt;=20),"11-20",IF(AND(G3300&gt;20,G3300&lt;=30),"21-30",IF(AND(G3300&gt;30,G3300&lt;=40),"31-40",IF(AND(G3300&gt;40,G3300&lt;=50),"41-50",IF(AND(G3300&gt;50,G3300&lt;=60),"51-60",IF(AND(G3300&gt;60,G3300&lt;=70),"61-70",IF(AND(G3300&gt;70,G3300&lt;=80),"71-80",IF(AND(G3300&gt;80,G3300&lt;=90),"81-90",IF(G3300&gt;90,"91-100"))))))))))</f>
        <v>41-50</v>
      </c>
      <c r="I3300" s="24" t="s">
        <v>613</v>
      </c>
      <c r="J3300" s="24" t="s">
        <v>84</v>
      </c>
      <c r="K3300" s="24" t="s">
        <v>62</v>
      </c>
      <c r="L3300" s="24" t="s">
        <v>44</v>
      </c>
      <c r="M3300" s="24" t="s">
        <v>45</v>
      </c>
      <c r="N3300" s="23">
        <v>12</v>
      </c>
      <c r="O3300" s="22" t="str">
        <f>VLOOKUP(A3300,[1]CustomerAddress!$A$1:$F$3997,2)</f>
        <v>402 Clyde Gallagher Terrace</v>
      </c>
      <c r="P3300" s="22">
        <f>VLOOKUP(A3300,[1]CustomerAddress!$A$1:$F$3997,3)</f>
        <v>3153</v>
      </c>
      <c r="Q3300" s="22" t="str">
        <f>VLOOKUP(A3300,[1]CustomerAddress!$A$1:$F$3997,4)</f>
        <v>VIC</v>
      </c>
      <c r="R3300" s="22" t="str">
        <f>VLOOKUP(A3300,[1]CustomerAddress!$A$1:$F$3997,5)</f>
        <v>Australia</v>
      </c>
      <c r="S3300" s="22">
        <f>VLOOKUP(A3300,[1]CustomerAddress!$A$1:$F$3997,6)</f>
        <v>6</v>
      </c>
      <c r="T3300" s="22" t="str">
        <f>VLOOKUP(A3300,Labels!$A$5:$I$3497,9)</f>
        <v>Late Bloomer</v>
      </c>
    </row>
    <row r="3301" spans="1:20" s="22" customFormat="1" ht="15.75" customHeight="1" x14ac:dyDescent="0.25">
      <c r="A3301" s="23">
        <v>3300</v>
      </c>
      <c r="B3301" s="24" t="s">
        <v>2481</v>
      </c>
      <c r="C3301" s="24" t="s">
        <v>6010</v>
      </c>
      <c r="D3301" s="24" t="s">
        <v>48</v>
      </c>
      <c r="E3301" s="23">
        <v>47</v>
      </c>
      <c r="F3301" s="25">
        <v>22423</v>
      </c>
      <c r="G3301" s="23">
        <f t="shared" ca="1" si="247"/>
        <v>59.91455674435565</v>
      </c>
      <c r="H3301" s="23" t="str">
        <f t="shared" ca="1" si="248"/>
        <v>51-60</v>
      </c>
      <c r="I3301" s="24" t="s">
        <v>41</v>
      </c>
      <c r="J3301" s="24" t="s">
        <v>65</v>
      </c>
      <c r="K3301" s="24" t="s">
        <v>43</v>
      </c>
      <c r="L3301" s="24" t="s">
        <v>44</v>
      </c>
      <c r="M3301" s="24" t="s">
        <v>57</v>
      </c>
      <c r="N3301" s="23">
        <v>14</v>
      </c>
      <c r="O3301" s="22" t="str">
        <f>VLOOKUP(A3301,[1]CustomerAddress!$A$1:$F$3997,2)</f>
        <v>08 Upham Place</v>
      </c>
      <c r="P3301" s="22">
        <f>VLOOKUP(A3301,[1]CustomerAddress!$A$1:$F$3997,3)</f>
        <v>2176</v>
      </c>
      <c r="Q3301" s="22" t="str">
        <f>VLOOKUP(A3301,[1]CustomerAddress!$A$1:$F$3997,4)</f>
        <v>NSW</v>
      </c>
      <c r="R3301" s="22" t="str">
        <f>VLOOKUP(A3301,[1]CustomerAddress!$A$1:$F$3997,5)</f>
        <v>Australia</v>
      </c>
      <c r="S3301" s="22">
        <f>VLOOKUP(A3301,[1]CustomerAddress!$A$1:$F$3997,6)</f>
        <v>9</v>
      </c>
      <c r="T3301" s="22" t="str">
        <f>VLOOKUP(A3301,Labels!$A$5:$I$3497,9)</f>
        <v>Very Loyal</v>
      </c>
    </row>
    <row r="3302" spans="1:20" s="22" customFormat="1" ht="15.75" customHeight="1" x14ac:dyDescent="0.25">
      <c r="A3302" s="23">
        <v>3301</v>
      </c>
      <c r="B3302" s="24" t="s">
        <v>6011</v>
      </c>
      <c r="C3302" s="24" t="s">
        <v>2099</v>
      </c>
      <c r="D3302" s="24" t="s">
        <v>48</v>
      </c>
      <c r="E3302" s="23">
        <v>5</v>
      </c>
      <c r="F3302" s="25">
        <v>31857</v>
      </c>
      <c r="G3302" s="23">
        <f t="shared" ca="1" si="247"/>
        <v>34.067981401889895</v>
      </c>
      <c r="H3302" s="23" t="str">
        <f t="shared" ca="1" si="248"/>
        <v>31-40</v>
      </c>
      <c r="I3302" s="24" t="s">
        <v>362</v>
      </c>
      <c r="J3302" s="24" t="s">
        <v>61</v>
      </c>
      <c r="K3302" s="24" t="s">
        <v>43</v>
      </c>
      <c r="L3302" s="24" t="s">
        <v>44</v>
      </c>
      <c r="M3302" s="24" t="s">
        <v>45</v>
      </c>
      <c r="N3302" s="23">
        <v>6</v>
      </c>
      <c r="O3302" s="22" t="str">
        <f>VLOOKUP(A3302,[1]CustomerAddress!$A$1:$F$3997,2)</f>
        <v>6039 Columbus Court</v>
      </c>
      <c r="P3302" s="22">
        <f>VLOOKUP(A3302,[1]CustomerAddress!$A$1:$F$3997,3)</f>
        <v>2280</v>
      </c>
      <c r="Q3302" s="22" t="str">
        <f>VLOOKUP(A3302,[1]CustomerAddress!$A$1:$F$3997,4)</f>
        <v>NSW</v>
      </c>
      <c r="R3302" s="22" t="str">
        <f>VLOOKUP(A3302,[1]CustomerAddress!$A$1:$F$3997,5)</f>
        <v>Australia</v>
      </c>
      <c r="S3302" s="22">
        <f>VLOOKUP(A3302,[1]CustomerAddress!$A$1:$F$3997,6)</f>
        <v>8</v>
      </c>
      <c r="T3302" s="22" t="str">
        <f>VLOOKUP(A3302,Labels!$A$5:$I$3497,9)</f>
        <v>Late Bloomer</v>
      </c>
    </row>
    <row r="3303" spans="1:20" s="22" customFormat="1" ht="15.75" customHeight="1" x14ac:dyDescent="0.25">
      <c r="A3303" s="23">
        <v>3302</v>
      </c>
      <c r="B3303" s="24" t="s">
        <v>6012</v>
      </c>
      <c r="C3303" s="24" t="s">
        <v>6013</v>
      </c>
      <c r="D3303" s="24" t="s">
        <v>48</v>
      </c>
      <c r="E3303" s="23">
        <v>17</v>
      </c>
      <c r="F3303" s="25">
        <v>20758</v>
      </c>
      <c r="G3303" s="23">
        <f t="shared" ca="1" si="247"/>
        <v>64.476200579972087</v>
      </c>
      <c r="H3303" s="23" t="str">
        <f t="shared" ca="1" si="248"/>
        <v>61-70</v>
      </c>
      <c r="I3303" s="24" t="s">
        <v>381</v>
      </c>
      <c r="J3303" s="24" t="s">
        <v>50</v>
      </c>
      <c r="K3303" s="24" t="s">
        <v>62</v>
      </c>
      <c r="L3303" s="24" t="s">
        <v>44</v>
      </c>
      <c r="M3303" s="24" t="s">
        <v>57</v>
      </c>
      <c r="N3303" s="23">
        <v>19</v>
      </c>
      <c r="O3303" s="22" t="str">
        <f>VLOOKUP(A3303,[1]CustomerAddress!$A$1:$F$3997,2)</f>
        <v>6406 Parkside Hill</v>
      </c>
      <c r="P3303" s="22">
        <f>VLOOKUP(A3303,[1]CustomerAddress!$A$1:$F$3997,3)</f>
        <v>2017</v>
      </c>
      <c r="Q3303" s="22" t="str">
        <f>VLOOKUP(A3303,[1]CustomerAddress!$A$1:$F$3997,4)</f>
        <v>NSW</v>
      </c>
      <c r="R3303" s="22" t="str">
        <f>VLOOKUP(A3303,[1]CustomerAddress!$A$1:$F$3997,5)</f>
        <v>Australia</v>
      </c>
      <c r="S3303" s="22">
        <f>VLOOKUP(A3303,[1]CustomerAddress!$A$1:$F$3997,6)</f>
        <v>9</v>
      </c>
      <c r="T3303" s="22" t="str">
        <f>VLOOKUP(A3303,Labels!$A$5:$I$3497,9)</f>
        <v>Late Bloomer</v>
      </c>
    </row>
    <row r="3304" spans="1:20" s="22" customFormat="1" ht="15.75" customHeight="1" x14ac:dyDescent="0.25">
      <c r="A3304" s="23">
        <v>3303</v>
      </c>
      <c r="B3304" s="24" t="s">
        <v>6014</v>
      </c>
      <c r="C3304" s="24" t="s">
        <v>6015</v>
      </c>
      <c r="D3304" s="24" t="s">
        <v>48</v>
      </c>
      <c r="E3304" s="23">
        <v>51</v>
      </c>
      <c r="F3304" s="25">
        <v>24505</v>
      </c>
      <c r="G3304" s="23">
        <f t="shared" ca="1" si="247"/>
        <v>54.210447155314554</v>
      </c>
      <c r="H3304" s="23" t="str">
        <f t="shared" ca="1" si="248"/>
        <v>51-60</v>
      </c>
      <c r="I3304" s="24" t="s">
        <v>519</v>
      </c>
      <c r="J3304" s="24" t="s">
        <v>138</v>
      </c>
      <c r="K3304" s="24" t="s">
        <v>62</v>
      </c>
      <c r="L3304" s="24" t="s">
        <v>44</v>
      </c>
      <c r="M3304" s="24" t="s">
        <v>45</v>
      </c>
      <c r="N3304" s="23">
        <v>11</v>
      </c>
      <c r="O3304" s="22" t="str">
        <f>VLOOKUP(A3304,[1]CustomerAddress!$A$1:$F$3997,2)</f>
        <v>5 Larry Terrace</v>
      </c>
      <c r="P3304" s="22">
        <f>VLOOKUP(A3304,[1]CustomerAddress!$A$1:$F$3997,3)</f>
        <v>3130</v>
      </c>
      <c r="Q3304" s="22" t="str">
        <f>VLOOKUP(A3304,[1]CustomerAddress!$A$1:$F$3997,4)</f>
        <v>VIC</v>
      </c>
      <c r="R3304" s="22" t="str">
        <f>VLOOKUP(A3304,[1]CustomerAddress!$A$1:$F$3997,5)</f>
        <v>Australia</v>
      </c>
      <c r="S3304" s="22">
        <f>VLOOKUP(A3304,[1]CustomerAddress!$A$1:$F$3997,6)</f>
        <v>10</v>
      </c>
      <c r="T3304" s="22" t="str">
        <f>VLOOKUP(A3304,Labels!$A$5:$I$3497,9)</f>
        <v>Late Bloomer</v>
      </c>
    </row>
    <row r="3305" spans="1:20" s="22" customFormat="1" ht="15.75" customHeight="1" x14ac:dyDescent="0.25">
      <c r="A3305" s="23">
        <v>3304</v>
      </c>
      <c r="B3305" s="24" t="s">
        <v>6016</v>
      </c>
      <c r="C3305" s="24" t="s">
        <v>6017</v>
      </c>
      <c r="D3305" s="24" t="s">
        <v>48</v>
      </c>
      <c r="E3305" s="23">
        <v>43</v>
      </c>
      <c r="F3305" s="25">
        <v>29605</v>
      </c>
      <c r="G3305" s="23">
        <f t="shared" ca="1" si="247"/>
        <v>40.237844415588526</v>
      </c>
      <c r="H3305" s="23" t="str">
        <f t="shared" ca="1" si="248"/>
        <v>41-50</v>
      </c>
      <c r="J3305" s="24" t="s">
        <v>61</v>
      </c>
      <c r="K3305" s="24" t="s">
        <v>43</v>
      </c>
      <c r="L3305" s="24" t="s">
        <v>44</v>
      </c>
      <c r="M3305" s="24" t="s">
        <v>57</v>
      </c>
      <c r="N3305" s="23">
        <v>12</v>
      </c>
      <c r="O3305" s="22" t="str">
        <f>VLOOKUP(A3305,[1]CustomerAddress!$A$1:$F$3997,2)</f>
        <v>0 Sachs Circle</v>
      </c>
      <c r="P3305" s="22">
        <f>VLOOKUP(A3305,[1]CustomerAddress!$A$1:$F$3997,3)</f>
        <v>4122</v>
      </c>
      <c r="Q3305" s="22" t="str">
        <f>VLOOKUP(A3305,[1]CustomerAddress!$A$1:$F$3997,4)</f>
        <v>QLD</v>
      </c>
      <c r="R3305" s="22" t="str">
        <f>VLOOKUP(A3305,[1]CustomerAddress!$A$1:$F$3997,5)</f>
        <v>Australia</v>
      </c>
      <c r="S3305" s="22">
        <f>VLOOKUP(A3305,[1]CustomerAddress!$A$1:$F$3997,6)</f>
        <v>8</v>
      </c>
      <c r="T3305" s="22" t="str">
        <f>VLOOKUP(A3305,Labels!$A$5:$I$3497,9)</f>
        <v>Losing Customer</v>
      </c>
    </row>
    <row r="3306" spans="1:20" s="22" customFormat="1" ht="15.75" customHeight="1" x14ac:dyDescent="0.25">
      <c r="A3306" s="23">
        <v>3305</v>
      </c>
      <c r="B3306" s="24" t="s">
        <v>6018</v>
      </c>
      <c r="C3306" s="24" t="s">
        <v>6019</v>
      </c>
      <c r="D3306" s="24" t="s">
        <v>48</v>
      </c>
      <c r="E3306" s="23">
        <v>25</v>
      </c>
      <c r="F3306" s="25">
        <v>28172</v>
      </c>
      <c r="G3306" s="23">
        <f t="shared" ca="1" si="247"/>
        <v>44.163871812848804</v>
      </c>
      <c r="H3306" s="23" t="str">
        <f t="shared" ca="1" si="248"/>
        <v>41-50</v>
      </c>
      <c r="I3306" s="24" t="s">
        <v>404</v>
      </c>
      <c r="J3306" s="24" t="s">
        <v>42</v>
      </c>
      <c r="K3306" s="24" t="s">
        <v>43</v>
      </c>
      <c r="L3306" s="24" t="s">
        <v>44</v>
      </c>
      <c r="M3306" s="24" t="s">
        <v>45</v>
      </c>
      <c r="N3306" s="23">
        <v>11</v>
      </c>
      <c r="O3306" s="22" t="str">
        <f>VLOOKUP(A3306,[1]CustomerAddress!$A$1:$F$3997,2)</f>
        <v>873 Ludington Plaza</v>
      </c>
      <c r="P3306" s="22">
        <f>VLOOKUP(A3306,[1]CustomerAddress!$A$1:$F$3997,3)</f>
        <v>2204</v>
      </c>
      <c r="Q3306" s="22" t="str">
        <f>VLOOKUP(A3306,[1]CustomerAddress!$A$1:$F$3997,4)</f>
        <v>NSW</v>
      </c>
      <c r="R3306" s="22" t="str">
        <f>VLOOKUP(A3306,[1]CustomerAddress!$A$1:$F$3997,5)</f>
        <v>Australia</v>
      </c>
      <c r="S3306" s="22">
        <f>VLOOKUP(A3306,[1]CustomerAddress!$A$1:$F$3997,6)</f>
        <v>10</v>
      </c>
      <c r="T3306" s="22" t="str">
        <f>VLOOKUP(A3306,Labels!$A$5:$I$3497,9)</f>
        <v>Late Bloomer</v>
      </c>
    </row>
    <row r="3307" spans="1:20" s="22" customFormat="1" ht="15.75" hidden="1" customHeight="1" x14ac:dyDescent="0.25">
      <c r="A3307" s="23">
        <v>3306</v>
      </c>
      <c r="B3307" s="24" t="s">
        <v>6020</v>
      </c>
      <c r="C3307" s="24" t="s">
        <v>6021</v>
      </c>
      <c r="D3307" s="24" t="s">
        <v>48</v>
      </c>
      <c r="E3307" s="23">
        <v>50</v>
      </c>
      <c r="F3307" s="25">
        <v>33375</v>
      </c>
      <c r="G3307" s="23">
        <f t="shared" ca="1" si="247"/>
        <v>29.909077292300857</v>
      </c>
      <c r="H3307" s="23"/>
      <c r="I3307" s="24" t="s">
        <v>381</v>
      </c>
      <c r="J3307" s="24" t="s">
        <v>50</v>
      </c>
      <c r="K3307" s="24" t="s">
        <v>43</v>
      </c>
      <c r="L3307" s="24" t="s">
        <v>44</v>
      </c>
      <c r="M3307" s="24" t="s">
        <v>57</v>
      </c>
      <c r="N3307" s="23">
        <v>7</v>
      </c>
    </row>
    <row r="3308" spans="1:20" s="22" customFormat="1" ht="15.75" customHeight="1" x14ac:dyDescent="0.25">
      <c r="A3308" s="23">
        <v>3307</v>
      </c>
      <c r="B3308" s="24" t="s">
        <v>3943</v>
      </c>
      <c r="C3308" s="24" t="s">
        <v>6022</v>
      </c>
      <c r="D3308" s="24" t="s">
        <v>40</v>
      </c>
      <c r="E3308" s="23">
        <v>96</v>
      </c>
      <c r="F3308" s="25">
        <v>28735</v>
      </c>
      <c r="G3308" s="23">
        <f t="shared" ca="1" si="247"/>
        <v>42.621406059424146</v>
      </c>
      <c r="H3308" s="23" t="str">
        <f t="shared" ref="H3308:H3312" ca="1" si="249">IF(G3308&lt;=10,"0-10",IF(AND(G3308&gt;10,G3308&lt;=20),"11-20",IF(AND(G3308&gt;20,G3308&lt;=30),"21-30",IF(AND(G3308&gt;30,G3308&lt;=40),"31-40",IF(AND(G3308&gt;40,G3308&lt;=50),"41-50",IF(AND(G3308&gt;50,G3308&lt;=60),"51-60",IF(AND(G3308&gt;60,G3308&lt;=70),"61-70",IF(AND(G3308&gt;70,G3308&lt;=80),"71-80",IF(AND(G3308&gt;80,G3308&lt;=90),"81-90",IF(G3308&gt;90,"91-100"))))))))))</f>
        <v>41-50</v>
      </c>
      <c r="I3308" s="24" t="s">
        <v>279</v>
      </c>
      <c r="J3308" s="24" t="s">
        <v>42</v>
      </c>
      <c r="K3308" s="24" t="s">
        <v>66</v>
      </c>
      <c r="L3308" s="24" t="s">
        <v>44</v>
      </c>
      <c r="M3308" s="24" t="s">
        <v>57</v>
      </c>
      <c r="N3308" s="23">
        <v>14</v>
      </c>
      <c r="O3308" s="22" t="str">
        <f>VLOOKUP(A3308,[1]CustomerAddress!$A$1:$F$3997,2)</f>
        <v>1172 Mesta Center</v>
      </c>
      <c r="P3308" s="22">
        <f>VLOOKUP(A3308,[1]CustomerAddress!$A$1:$F$3997,3)</f>
        <v>4740</v>
      </c>
      <c r="Q3308" s="22" t="str">
        <f>VLOOKUP(A3308,[1]CustomerAddress!$A$1:$F$3997,4)</f>
        <v>QLD</v>
      </c>
      <c r="R3308" s="22" t="str">
        <f>VLOOKUP(A3308,[1]CustomerAddress!$A$1:$F$3997,5)</f>
        <v>Australia</v>
      </c>
      <c r="S3308" s="22">
        <f>VLOOKUP(A3308,[1]CustomerAddress!$A$1:$F$3997,6)</f>
        <v>2</v>
      </c>
      <c r="T3308" s="22" t="str">
        <f>VLOOKUP(A3308,Labels!$A$5:$I$3497,9)</f>
        <v>Becoming Loyal</v>
      </c>
    </row>
    <row r="3309" spans="1:20" s="22" customFormat="1" ht="15.75" customHeight="1" x14ac:dyDescent="0.25">
      <c r="A3309" s="23">
        <v>3308</v>
      </c>
      <c r="B3309" s="24" t="s">
        <v>3586</v>
      </c>
      <c r="C3309" s="24" t="s">
        <v>6023</v>
      </c>
      <c r="D3309" s="24" t="s">
        <v>40</v>
      </c>
      <c r="E3309" s="23">
        <v>5</v>
      </c>
      <c r="F3309" s="25">
        <v>28995</v>
      </c>
      <c r="G3309" s="23">
        <f t="shared" ca="1" si="247"/>
        <v>41.909077292300857</v>
      </c>
      <c r="H3309" s="23" t="str">
        <f t="shared" ca="1" si="249"/>
        <v>41-50</v>
      </c>
      <c r="I3309" s="24" t="s">
        <v>438</v>
      </c>
      <c r="J3309" s="24" t="s">
        <v>50</v>
      </c>
      <c r="K3309" s="24" t="s">
        <v>43</v>
      </c>
      <c r="L3309" s="24" t="s">
        <v>44</v>
      </c>
      <c r="M3309" s="24" t="s">
        <v>45</v>
      </c>
      <c r="N3309" s="23">
        <v>14</v>
      </c>
      <c r="O3309" s="22" t="str">
        <f>VLOOKUP(A3309,[1]CustomerAddress!$A$1:$F$3997,2)</f>
        <v>7216 American Ash Place</v>
      </c>
      <c r="P3309" s="22">
        <f>VLOOKUP(A3309,[1]CustomerAddress!$A$1:$F$3997,3)</f>
        <v>2062</v>
      </c>
      <c r="Q3309" s="22" t="str">
        <f>VLOOKUP(A3309,[1]CustomerAddress!$A$1:$F$3997,4)</f>
        <v>NSW</v>
      </c>
      <c r="R3309" s="22" t="str">
        <f>VLOOKUP(A3309,[1]CustomerAddress!$A$1:$F$3997,5)</f>
        <v>Australia</v>
      </c>
      <c r="S3309" s="22">
        <f>VLOOKUP(A3309,[1]CustomerAddress!$A$1:$F$3997,6)</f>
        <v>12</v>
      </c>
      <c r="T3309" s="22" t="str">
        <f>VLOOKUP(A3309,Labels!$A$5:$I$3497,9)</f>
        <v>Almost Lost Customer</v>
      </c>
    </row>
    <row r="3310" spans="1:20" s="22" customFormat="1" ht="15.75" customHeight="1" x14ac:dyDescent="0.25">
      <c r="A3310" s="23">
        <v>3309</v>
      </c>
      <c r="B3310" s="24" t="s">
        <v>2717</v>
      </c>
      <c r="C3310" s="24" t="s">
        <v>6024</v>
      </c>
      <c r="D3310" s="24" t="s">
        <v>48</v>
      </c>
      <c r="E3310" s="23">
        <v>34</v>
      </c>
      <c r="F3310" s="25">
        <v>27377</v>
      </c>
      <c r="G3310" s="23">
        <f t="shared" ca="1" si="247"/>
        <v>46.341954004629621</v>
      </c>
      <c r="H3310" s="23" t="str">
        <f t="shared" ca="1" si="249"/>
        <v>41-50</v>
      </c>
      <c r="I3310" s="24" t="s">
        <v>742</v>
      </c>
      <c r="J3310" s="24" t="s">
        <v>61</v>
      </c>
      <c r="K3310" s="24" t="s">
        <v>66</v>
      </c>
      <c r="L3310" s="24" t="s">
        <v>44</v>
      </c>
      <c r="M3310" s="24" t="s">
        <v>45</v>
      </c>
      <c r="N3310" s="23">
        <v>3</v>
      </c>
      <c r="O3310" s="22" t="str">
        <f>VLOOKUP(A3310,[1]CustomerAddress!$A$1:$F$3997,2)</f>
        <v>24965 Mitchell Center</v>
      </c>
      <c r="P3310" s="22">
        <f>VLOOKUP(A3310,[1]CustomerAddress!$A$1:$F$3997,3)</f>
        <v>4124</v>
      </c>
      <c r="Q3310" s="22" t="str">
        <f>VLOOKUP(A3310,[1]CustomerAddress!$A$1:$F$3997,4)</f>
        <v>QLD</v>
      </c>
      <c r="R3310" s="22" t="str">
        <f>VLOOKUP(A3310,[1]CustomerAddress!$A$1:$F$3997,5)</f>
        <v>Australia</v>
      </c>
      <c r="S3310" s="22">
        <f>VLOOKUP(A3310,[1]CustomerAddress!$A$1:$F$3997,6)</f>
        <v>6</v>
      </c>
      <c r="T3310" s="22" t="str">
        <f>VLOOKUP(A3310,Labels!$A$5:$I$3497,9)</f>
        <v>Late Bloomer</v>
      </c>
    </row>
    <row r="3311" spans="1:20" s="22" customFormat="1" ht="15.75" customHeight="1" x14ac:dyDescent="0.25">
      <c r="A3311" s="23">
        <v>3310</v>
      </c>
      <c r="B3311" s="24" t="s">
        <v>6025</v>
      </c>
      <c r="C3311" s="24" t="s">
        <v>6026</v>
      </c>
      <c r="D3311" s="24" t="s">
        <v>40</v>
      </c>
      <c r="E3311" s="23">
        <v>83</v>
      </c>
      <c r="F3311" s="25">
        <v>22583</v>
      </c>
      <c r="G3311" s="23">
        <f t="shared" ca="1" si="247"/>
        <v>59.476200579972087</v>
      </c>
      <c r="H3311" s="23" t="str">
        <f t="shared" ca="1" si="249"/>
        <v>51-60</v>
      </c>
      <c r="I3311" s="24" t="s">
        <v>571</v>
      </c>
      <c r="J3311" s="24" t="s">
        <v>54</v>
      </c>
      <c r="K3311" s="24" t="s">
        <v>62</v>
      </c>
      <c r="L3311" s="24" t="s">
        <v>44</v>
      </c>
      <c r="M3311" s="24" t="s">
        <v>45</v>
      </c>
      <c r="N3311" s="23">
        <v>12</v>
      </c>
      <c r="O3311" s="22" t="str">
        <f>VLOOKUP(A3311,[1]CustomerAddress!$A$1:$F$3997,2)</f>
        <v>43 Eagle Crest Parkway</v>
      </c>
      <c r="P3311" s="22">
        <f>VLOOKUP(A3311,[1]CustomerAddress!$A$1:$F$3997,3)</f>
        <v>2295</v>
      </c>
      <c r="Q3311" s="22" t="str">
        <f>VLOOKUP(A3311,[1]CustomerAddress!$A$1:$F$3997,4)</f>
        <v>NSW</v>
      </c>
      <c r="R3311" s="22" t="str">
        <f>VLOOKUP(A3311,[1]CustomerAddress!$A$1:$F$3997,5)</f>
        <v>Australia</v>
      </c>
      <c r="S3311" s="22">
        <f>VLOOKUP(A3311,[1]CustomerAddress!$A$1:$F$3997,6)</f>
        <v>8</v>
      </c>
      <c r="T3311" s="22" t="str">
        <f>VLOOKUP(A3311,Labels!$A$5:$I$3497,9)</f>
        <v>High Risk Customer</v>
      </c>
    </row>
    <row r="3312" spans="1:20" s="22" customFormat="1" ht="15.75" customHeight="1" x14ac:dyDescent="0.25">
      <c r="A3312" s="23">
        <v>3311</v>
      </c>
      <c r="B3312" s="24" t="s">
        <v>6027</v>
      </c>
      <c r="C3312" s="24" t="s">
        <v>6028</v>
      </c>
      <c r="D3312" s="24" t="s">
        <v>40</v>
      </c>
      <c r="E3312" s="23">
        <v>57</v>
      </c>
      <c r="F3312" s="25">
        <v>29210</v>
      </c>
      <c r="G3312" s="23">
        <f t="shared" ca="1" si="247"/>
        <v>41.320036196410442</v>
      </c>
      <c r="H3312" s="23" t="str">
        <f t="shared" ca="1" si="249"/>
        <v>41-50</v>
      </c>
      <c r="I3312" s="24" t="s">
        <v>301</v>
      </c>
      <c r="J3312" s="24" t="s">
        <v>84</v>
      </c>
      <c r="K3312" s="24" t="s">
        <v>43</v>
      </c>
      <c r="L3312" s="24" t="s">
        <v>44</v>
      </c>
      <c r="M3312" s="24" t="s">
        <v>45</v>
      </c>
      <c r="N3312" s="23">
        <v>8</v>
      </c>
      <c r="O3312" s="22" t="str">
        <f>VLOOKUP(A3312,[1]CustomerAddress!$A$1:$F$3997,2)</f>
        <v>4 Tomscot Alley</v>
      </c>
      <c r="P3312" s="22">
        <f>VLOOKUP(A3312,[1]CustomerAddress!$A$1:$F$3997,3)</f>
        <v>4343</v>
      </c>
      <c r="Q3312" s="22" t="str">
        <f>VLOOKUP(A3312,[1]CustomerAddress!$A$1:$F$3997,4)</f>
        <v>QLD</v>
      </c>
      <c r="R3312" s="22" t="str">
        <f>VLOOKUP(A3312,[1]CustomerAddress!$A$1:$F$3997,5)</f>
        <v>Australia</v>
      </c>
      <c r="S3312" s="22">
        <f>VLOOKUP(A3312,[1]CustomerAddress!$A$1:$F$3997,6)</f>
        <v>7</v>
      </c>
      <c r="T3312" s="22" t="str">
        <f>VLOOKUP(A3312,Labels!$A$5:$I$3497,9)</f>
        <v>Almost Lost Customer</v>
      </c>
    </row>
    <row r="3313" spans="1:20" s="22" customFormat="1" ht="15.75" hidden="1" customHeight="1" x14ac:dyDescent="0.25">
      <c r="A3313" s="23">
        <v>3312</v>
      </c>
      <c r="B3313" s="24" t="s">
        <v>6029</v>
      </c>
      <c r="C3313" s="24" t="s">
        <v>6030</v>
      </c>
      <c r="D3313" s="24" t="s">
        <v>147</v>
      </c>
      <c r="E3313" s="23">
        <v>49</v>
      </c>
      <c r="F3313" s="25"/>
      <c r="G3313" s="23"/>
      <c r="H3313" s="23"/>
      <c r="I3313" s="24" t="s">
        <v>49</v>
      </c>
      <c r="J3313" s="24" t="s">
        <v>56</v>
      </c>
      <c r="K3313" s="24" t="s">
        <v>66</v>
      </c>
      <c r="L3313" s="24" t="s">
        <v>44</v>
      </c>
      <c r="M3313" s="24" t="s">
        <v>57</v>
      </c>
      <c r="N3313" s="23"/>
    </row>
    <row r="3314" spans="1:20" s="22" customFormat="1" ht="15.75" customHeight="1" x14ac:dyDescent="0.25">
      <c r="A3314" s="23">
        <v>3313</v>
      </c>
      <c r="B3314" s="24" t="s">
        <v>6031</v>
      </c>
      <c r="C3314" s="24" t="s">
        <v>6032</v>
      </c>
      <c r="D3314" s="24" t="s">
        <v>40</v>
      </c>
      <c r="E3314" s="23">
        <v>10</v>
      </c>
      <c r="F3314" s="25">
        <v>34773</v>
      </c>
      <c r="G3314" s="23">
        <f t="shared" ref="G3314:G3322" ca="1" si="250">(NOW()-F3314)/365</f>
        <v>26.078940305999485</v>
      </c>
      <c r="H3314" s="23" t="str">
        <f t="shared" ref="H3314:H3322" ca="1" si="251">IF(G3314&lt;=10,"0-10",IF(AND(G3314&gt;10,G3314&lt;=20),"11-20",IF(AND(G3314&gt;20,G3314&lt;=30),"21-30",IF(AND(G3314&gt;30,G3314&lt;=40),"31-40",IF(AND(G3314&gt;40,G3314&lt;=50),"41-50",IF(AND(G3314&gt;50,G3314&lt;=60),"51-60",IF(AND(G3314&gt;60,G3314&lt;=70),"61-70",IF(AND(G3314&gt;70,G3314&lt;=80),"71-80",IF(AND(G3314&gt;80,G3314&lt;=90),"81-90",IF(G3314&gt;90,"91-100"))))))))))</f>
        <v>21-30</v>
      </c>
      <c r="J3314" s="24" t="s">
        <v>54</v>
      </c>
      <c r="K3314" s="24" t="s">
        <v>66</v>
      </c>
      <c r="L3314" s="24" t="s">
        <v>44</v>
      </c>
      <c r="M3314" s="24" t="s">
        <v>45</v>
      </c>
      <c r="N3314" s="23">
        <v>5</v>
      </c>
      <c r="O3314" s="22" t="str">
        <f>VLOOKUP(A3314,[1]CustomerAddress!$A$1:$F$3997,2)</f>
        <v>81 Westerfield Point</v>
      </c>
      <c r="P3314" s="22">
        <f>VLOOKUP(A3314,[1]CustomerAddress!$A$1:$F$3997,3)</f>
        <v>2768</v>
      </c>
      <c r="Q3314" s="22" t="str">
        <f>VLOOKUP(A3314,[1]CustomerAddress!$A$1:$F$3997,4)</f>
        <v>NSW</v>
      </c>
      <c r="R3314" s="22" t="str">
        <f>VLOOKUP(A3314,[1]CustomerAddress!$A$1:$F$3997,5)</f>
        <v>Australia</v>
      </c>
      <c r="S3314" s="22">
        <f>VLOOKUP(A3314,[1]CustomerAddress!$A$1:$F$3997,6)</f>
        <v>10</v>
      </c>
      <c r="T3314" s="22" t="str">
        <f>VLOOKUP(A3314,Labels!$A$5:$I$3497,9)</f>
        <v>High Risk Customer</v>
      </c>
    </row>
    <row r="3315" spans="1:20" s="22" customFormat="1" ht="15.75" customHeight="1" x14ac:dyDescent="0.25">
      <c r="A3315" s="23">
        <v>3314</v>
      </c>
      <c r="B3315" s="24" t="s">
        <v>6033</v>
      </c>
      <c r="C3315" s="24" t="s">
        <v>6034</v>
      </c>
      <c r="D3315" s="24" t="s">
        <v>40</v>
      </c>
      <c r="E3315" s="23">
        <v>50</v>
      </c>
      <c r="F3315" s="25">
        <v>26603</v>
      </c>
      <c r="G3315" s="23">
        <f t="shared" ca="1" si="250"/>
        <v>48.462501949835101</v>
      </c>
      <c r="H3315" s="23" t="str">
        <f t="shared" ca="1" si="251"/>
        <v>41-50</v>
      </c>
      <c r="J3315" s="24" t="s">
        <v>50</v>
      </c>
      <c r="K3315" s="24" t="s">
        <v>43</v>
      </c>
      <c r="L3315" s="24" t="s">
        <v>44</v>
      </c>
      <c r="M3315" s="24" t="s">
        <v>45</v>
      </c>
      <c r="N3315" s="23">
        <v>12</v>
      </c>
      <c r="O3315" s="22" t="str">
        <f>VLOOKUP(A3315,[1]CustomerAddress!$A$1:$F$3997,2)</f>
        <v>257 Ruskin Crossing</v>
      </c>
      <c r="P3315" s="22">
        <f>VLOOKUP(A3315,[1]CustomerAddress!$A$1:$F$3997,3)</f>
        <v>2200</v>
      </c>
      <c r="Q3315" s="22" t="str">
        <f>VLOOKUP(A3315,[1]CustomerAddress!$A$1:$F$3997,4)</f>
        <v>NSW</v>
      </c>
      <c r="R3315" s="22" t="str">
        <f>VLOOKUP(A3315,[1]CustomerAddress!$A$1:$F$3997,5)</f>
        <v>Australia</v>
      </c>
      <c r="S3315" s="22">
        <f>VLOOKUP(A3315,[1]CustomerAddress!$A$1:$F$3997,6)</f>
        <v>10</v>
      </c>
      <c r="T3315" s="22" t="str">
        <f>VLOOKUP(A3315,Labels!$A$5:$I$3497,9)</f>
        <v>High Risk Customer</v>
      </c>
    </row>
    <row r="3316" spans="1:20" s="22" customFormat="1" ht="15.75" customHeight="1" x14ac:dyDescent="0.25">
      <c r="A3316" s="23">
        <v>3315</v>
      </c>
      <c r="B3316" s="24" t="s">
        <v>6035</v>
      </c>
      <c r="C3316" s="24" t="s">
        <v>6036</v>
      </c>
      <c r="D3316" s="24" t="s">
        <v>40</v>
      </c>
      <c r="E3316" s="23">
        <v>77</v>
      </c>
      <c r="F3316" s="25">
        <v>34585</v>
      </c>
      <c r="G3316" s="23">
        <f t="shared" ca="1" si="250"/>
        <v>26.594008799150171</v>
      </c>
      <c r="H3316" s="23" t="str">
        <f t="shared" ca="1" si="251"/>
        <v>21-30</v>
      </c>
      <c r="I3316" s="24" t="s">
        <v>90</v>
      </c>
      <c r="J3316" s="24" t="s">
        <v>54</v>
      </c>
      <c r="K3316" s="24" t="s">
        <v>43</v>
      </c>
      <c r="L3316" s="24" t="s">
        <v>44</v>
      </c>
      <c r="M3316" s="24" t="s">
        <v>45</v>
      </c>
      <c r="N3316" s="23">
        <v>5</v>
      </c>
      <c r="O3316" s="22" t="str">
        <f>VLOOKUP(A3316,[1]CustomerAddress!$A$1:$F$3997,2)</f>
        <v>6 North Court</v>
      </c>
      <c r="P3316" s="22">
        <f>VLOOKUP(A3316,[1]CustomerAddress!$A$1:$F$3997,3)</f>
        <v>3862</v>
      </c>
      <c r="Q3316" s="22" t="str">
        <f>VLOOKUP(A3316,[1]CustomerAddress!$A$1:$F$3997,4)</f>
        <v>VIC</v>
      </c>
      <c r="R3316" s="22" t="str">
        <f>VLOOKUP(A3316,[1]CustomerAddress!$A$1:$F$3997,5)</f>
        <v>Australia</v>
      </c>
      <c r="S3316" s="22">
        <f>VLOOKUP(A3316,[1]CustomerAddress!$A$1:$F$3997,6)</f>
        <v>7</v>
      </c>
      <c r="T3316" s="22" t="str">
        <f>VLOOKUP(A3316,Labels!$A$5:$I$3497,9)</f>
        <v>Very Loyal</v>
      </c>
    </row>
    <row r="3317" spans="1:20" s="22" customFormat="1" ht="15.75" customHeight="1" x14ac:dyDescent="0.25">
      <c r="A3317" s="23">
        <v>3316</v>
      </c>
      <c r="B3317" s="24" t="s">
        <v>6037</v>
      </c>
      <c r="C3317" s="24" t="s">
        <v>1777</v>
      </c>
      <c r="D3317" s="24" t="s">
        <v>40</v>
      </c>
      <c r="E3317" s="23">
        <v>31</v>
      </c>
      <c r="F3317" s="25">
        <v>22161</v>
      </c>
      <c r="G3317" s="23">
        <f t="shared" ca="1" si="250"/>
        <v>60.632364963533732</v>
      </c>
      <c r="H3317" s="23" t="str">
        <f t="shared" ca="1" si="251"/>
        <v>61-70</v>
      </c>
      <c r="I3317" s="24" t="s">
        <v>472</v>
      </c>
      <c r="J3317" s="24" t="s">
        <v>61</v>
      </c>
      <c r="K3317" s="24" t="s">
        <v>43</v>
      </c>
      <c r="L3317" s="24" t="s">
        <v>44</v>
      </c>
      <c r="M3317" s="24" t="s">
        <v>57</v>
      </c>
      <c r="N3317" s="23">
        <v>18</v>
      </c>
      <c r="O3317" s="22" t="str">
        <f>VLOOKUP(A3317,[1]CustomerAddress!$A$1:$F$3997,2)</f>
        <v>59 Coolidge Hill</v>
      </c>
      <c r="P3317" s="22">
        <f>VLOOKUP(A3317,[1]CustomerAddress!$A$1:$F$3997,3)</f>
        <v>2010</v>
      </c>
      <c r="Q3317" s="22" t="str">
        <f>VLOOKUP(A3317,[1]CustomerAddress!$A$1:$F$3997,4)</f>
        <v>NSW</v>
      </c>
      <c r="R3317" s="22" t="str">
        <f>VLOOKUP(A3317,[1]CustomerAddress!$A$1:$F$3997,5)</f>
        <v>Australia</v>
      </c>
      <c r="S3317" s="22">
        <f>VLOOKUP(A3317,[1]CustomerAddress!$A$1:$F$3997,6)</f>
        <v>9</v>
      </c>
      <c r="T3317" s="22" t="str">
        <f>VLOOKUP(A3317,Labels!$A$5:$I$3497,9)</f>
        <v>Late Bloomer</v>
      </c>
    </row>
    <row r="3318" spans="1:20" s="22" customFormat="1" ht="15.75" customHeight="1" x14ac:dyDescent="0.25">
      <c r="A3318" s="23">
        <v>3317</v>
      </c>
      <c r="B3318" s="24" t="s">
        <v>6038</v>
      </c>
      <c r="C3318" s="24" t="s">
        <v>4227</v>
      </c>
      <c r="D3318" s="24" t="s">
        <v>48</v>
      </c>
      <c r="E3318" s="23">
        <v>35</v>
      </c>
      <c r="F3318" s="25">
        <v>25757</v>
      </c>
      <c r="G3318" s="23">
        <f t="shared" ca="1" si="250"/>
        <v>50.780310169013184</v>
      </c>
      <c r="H3318" s="23" t="str">
        <f t="shared" ca="1" si="251"/>
        <v>51-60</v>
      </c>
      <c r="I3318" s="24" t="s">
        <v>577</v>
      </c>
      <c r="J3318" s="24" t="s">
        <v>50</v>
      </c>
      <c r="K3318" s="24" t="s">
        <v>43</v>
      </c>
      <c r="L3318" s="24" t="s">
        <v>44</v>
      </c>
      <c r="M3318" s="24" t="s">
        <v>45</v>
      </c>
      <c r="N3318" s="23">
        <v>11</v>
      </c>
      <c r="O3318" s="22" t="str">
        <f>VLOOKUP(A3318,[1]CustomerAddress!$A$1:$F$3997,2)</f>
        <v>64 Nancy Plaza</v>
      </c>
      <c r="P3318" s="22">
        <f>VLOOKUP(A3318,[1]CustomerAddress!$A$1:$F$3997,3)</f>
        <v>3137</v>
      </c>
      <c r="Q3318" s="22" t="str">
        <f>VLOOKUP(A3318,[1]CustomerAddress!$A$1:$F$3997,4)</f>
        <v>VIC</v>
      </c>
      <c r="R3318" s="22" t="str">
        <f>VLOOKUP(A3318,[1]CustomerAddress!$A$1:$F$3997,5)</f>
        <v>Australia</v>
      </c>
      <c r="S3318" s="22">
        <f>VLOOKUP(A3318,[1]CustomerAddress!$A$1:$F$3997,6)</f>
        <v>7</v>
      </c>
      <c r="T3318" s="22" t="str">
        <f>VLOOKUP(A3318,Labels!$A$5:$I$3497,9)</f>
        <v>Almost Lost Customer</v>
      </c>
    </row>
    <row r="3319" spans="1:20" s="22" customFormat="1" ht="15.75" customHeight="1" x14ac:dyDescent="0.25">
      <c r="A3319" s="23">
        <v>3318</v>
      </c>
      <c r="B3319" s="24" t="s">
        <v>6039</v>
      </c>
      <c r="C3319" s="24" t="s">
        <v>6040</v>
      </c>
      <c r="D3319" s="24" t="s">
        <v>48</v>
      </c>
      <c r="E3319" s="23">
        <v>37</v>
      </c>
      <c r="F3319" s="25">
        <v>22684</v>
      </c>
      <c r="G3319" s="23">
        <f t="shared" ca="1" si="250"/>
        <v>59.199488251204968</v>
      </c>
      <c r="H3319" s="23" t="str">
        <f t="shared" ca="1" si="251"/>
        <v>51-60</v>
      </c>
      <c r="J3319" s="24" t="s">
        <v>84</v>
      </c>
      <c r="K3319" s="24" t="s">
        <v>66</v>
      </c>
      <c r="L3319" s="24" t="s">
        <v>44</v>
      </c>
      <c r="M3319" s="24" t="s">
        <v>45</v>
      </c>
      <c r="N3319" s="23">
        <v>19</v>
      </c>
      <c r="O3319" s="22" t="str">
        <f>VLOOKUP(A3319,[1]CustomerAddress!$A$1:$F$3997,2)</f>
        <v>2 Donald Crossing</v>
      </c>
      <c r="P3319" s="22">
        <f>VLOOKUP(A3319,[1]CustomerAddress!$A$1:$F$3997,3)</f>
        <v>2880</v>
      </c>
      <c r="Q3319" s="22" t="str">
        <f>VLOOKUP(A3319,[1]CustomerAddress!$A$1:$F$3997,4)</f>
        <v>NSW</v>
      </c>
      <c r="R3319" s="22" t="str">
        <f>VLOOKUP(A3319,[1]CustomerAddress!$A$1:$F$3997,5)</f>
        <v>Australia</v>
      </c>
      <c r="S3319" s="22">
        <f>VLOOKUP(A3319,[1]CustomerAddress!$A$1:$F$3997,6)</f>
        <v>1</v>
      </c>
      <c r="T3319" s="22" t="str">
        <f>VLOOKUP(A3319,Labels!$A$5:$I$3497,9)</f>
        <v>Evasive Customer</v>
      </c>
    </row>
    <row r="3320" spans="1:20" s="22" customFormat="1" ht="15.75" customHeight="1" x14ac:dyDescent="0.25">
      <c r="A3320" s="23">
        <v>3319</v>
      </c>
      <c r="B3320" s="24" t="s">
        <v>6041</v>
      </c>
      <c r="D3320" s="24" t="s">
        <v>40</v>
      </c>
      <c r="E3320" s="23">
        <v>67</v>
      </c>
      <c r="F3320" s="25">
        <v>24201</v>
      </c>
      <c r="G3320" s="23">
        <f t="shared" ca="1" si="250"/>
        <v>55.043323867643323</v>
      </c>
      <c r="H3320" s="23" t="str">
        <f t="shared" ca="1" si="251"/>
        <v>51-60</v>
      </c>
      <c r="J3320" s="24" t="s">
        <v>50</v>
      </c>
      <c r="K3320" s="24" t="s">
        <v>62</v>
      </c>
      <c r="L3320" s="24" t="s">
        <v>44</v>
      </c>
      <c r="M3320" s="24" t="s">
        <v>45</v>
      </c>
      <c r="N3320" s="23">
        <v>19</v>
      </c>
      <c r="O3320" s="22" t="str">
        <f>VLOOKUP(A3320,[1]CustomerAddress!$A$1:$F$3997,2)</f>
        <v>88389 Schiller Drive</v>
      </c>
      <c r="P3320" s="22">
        <f>VLOOKUP(A3320,[1]CustomerAddress!$A$1:$F$3997,3)</f>
        <v>3029</v>
      </c>
      <c r="Q3320" s="22" t="str">
        <f>VLOOKUP(A3320,[1]CustomerAddress!$A$1:$F$3997,4)</f>
        <v>VIC</v>
      </c>
      <c r="R3320" s="22" t="str">
        <f>VLOOKUP(A3320,[1]CustomerAddress!$A$1:$F$3997,5)</f>
        <v>Australia</v>
      </c>
      <c r="S3320" s="22">
        <f>VLOOKUP(A3320,[1]CustomerAddress!$A$1:$F$3997,6)</f>
        <v>7</v>
      </c>
      <c r="T3320" s="22" t="str">
        <f>VLOOKUP(A3320,Labels!$A$5:$I$3497,9)</f>
        <v>Potential Customer</v>
      </c>
    </row>
    <row r="3321" spans="1:20" s="22" customFormat="1" ht="15.75" customHeight="1" x14ac:dyDescent="0.25">
      <c r="A3321" s="23">
        <v>3320</v>
      </c>
      <c r="B3321" s="24" t="s">
        <v>6042</v>
      </c>
      <c r="C3321" s="24" t="s">
        <v>6043</v>
      </c>
      <c r="D3321" s="24" t="s">
        <v>40</v>
      </c>
      <c r="E3321" s="23">
        <v>16</v>
      </c>
      <c r="F3321" s="25">
        <v>34487</v>
      </c>
      <c r="G3321" s="23">
        <f t="shared" ca="1" si="250"/>
        <v>26.862501949835103</v>
      </c>
      <c r="H3321" s="23" t="str">
        <f t="shared" ca="1" si="251"/>
        <v>21-30</v>
      </c>
      <c r="I3321" s="24" t="s">
        <v>83</v>
      </c>
      <c r="J3321" s="24" t="s">
        <v>84</v>
      </c>
      <c r="K3321" s="24" t="s">
        <v>66</v>
      </c>
      <c r="L3321" s="24" t="s">
        <v>44</v>
      </c>
      <c r="M3321" s="24" t="s">
        <v>57</v>
      </c>
      <c r="N3321" s="23">
        <v>6</v>
      </c>
      <c r="O3321" s="22" t="str">
        <f>VLOOKUP(A3321,[1]CustomerAddress!$A$1:$F$3997,2)</f>
        <v>88 Michigan Junction</v>
      </c>
      <c r="P3321" s="22">
        <f>VLOOKUP(A3321,[1]CustomerAddress!$A$1:$F$3997,3)</f>
        <v>3109</v>
      </c>
      <c r="Q3321" s="22" t="str">
        <f>VLOOKUP(A3321,[1]CustomerAddress!$A$1:$F$3997,4)</f>
        <v>VIC</v>
      </c>
      <c r="R3321" s="22" t="str">
        <f>VLOOKUP(A3321,[1]CustomerAddress!$A$1:$F$3997,5)</f>
        <v>Australia</v>
      </c>
      <c r="S3321" s="22">
        <f>VLOOKUP(A3321,[1]CustomerAddress!$A$1:$F$3997,6)</f>
        <v>10</v>
      </c>
      <c r="T3321" s="22" t="str">
        <f>VLOOKUP(A3321,Labels!$A$5:$I$3497,9)</f>
        <v>Almost Lost Customer</v>
      </c>
    </row>
    <row r="3322" spans="1:20" s="22" customFormat="1" ht="15.75" customHeight="1" x14ac:dyDescent="0.25">
      <c r="A3322" s="23">
        <v>3321</v>
      </c>
      <c r="B3322" s="24" t="s">
        <v>4458</v>
      </c>
      <c r="D3322" s="24" t="s">
        <v>48</v>
      </c>
      <c r="E3322" s="23">
        <v>38</v>
      </c>
      <c r="F3322" s="25">
        <v>29351</v>
      </c>
      <c r="G3322" s="23">
        <f t="shared" ca="1" si="250"/>
        <v>40.933734826547429</v>
      </c>
      <c r="H3322" s="23" t="str">
        <f t="shared" ca="1" si="251"/>
        <v>41-50</v>
      </c>
      <c r="I3322" s="24" t="s">
        <v>516</v>
      </c>
      <c r="J3322" s="24" t="s">
        <v>61</v>
      </c>
      <c r="K3322" s="24" t="s">
        <v>66</v>
      </c>
      <c r="L3322" s="24" t="s">
        <v>44</v>
      </c>
      <c r="M3322" s="24" t="s">
        <v>45</v>
      </c>
      <c r="N3322" s="23">
        <v>14</v>
      </c>
      <c r="O3322" s="22" t="str">
        <f>VLOOKUP(A3322,[1]CustomerAddress!$A$1:$F$3997,2)</f>
        <v>6 Ludington Place</v>
      </c>
      <c r="P3322" s="22">
        <f>VLOOKUP(A3322,[1]CustomerAddress!$A$1:$F$3997,3)</f>
        <v>2042</v>
      </c>
      <c r="Q3322" s="22" t="str">
        <f>VLOOKUP(A3322,[1]CustomerAddress!$A$1:$F$3997,4)</f>
        <v>NSW</v>
      </c>
      <c r="R3322" s="22" t="str">
        <f>VLOOKUP(A3322,[1]CustomerAddress!$A$1:$F$3997,5)</f>
        <v>Australia</v>
      </c>
      <c r="S3322" s="22">
        <f>VLOOKUP(A3322,[1]CustomerAddress!$A$1:$F$3997,6)</f>
        <v>11</v>
      </c>
      <c r="T3322" s="22" t="str">
        <f>VLOOKUP(A3322,Labels!$A$5:$I$3497,9)</f>
        <v>Lost Customer</v>
      </c>
    </row>
    <row r="3323" spans="1:20" s="22" customFormat="1" ht="15.75" hidden="1" customHeight="1" x14ac:dyDescent="0.25">
      <c r="A3323" s="23">
        <v>3322</v>
      </c>
      <c r="B3323" s="24" t="s">
        <v>5920</v>
      </c>
      <c r="C3323" s="24" t="s">
        <v>6044</v>
      </c>
      <c r="D3323" s="24" t="s">
        <v>147</v>
      </c>
      <c r="E3323" s="23">
        <v>24</v>
      </c>
      <c r="F3323" s="25"/>
      <c r="G3323" s="23"/>
      <c r="H3323" s="23"/>
      <c r="I3323" s="24" t="s">
        <v>728</v>
      </c>
      <c r="J3323" s="24" t="s">
        <v>50</v>
      </c>
      <c r="K3323" s="24" t="s">
        <v>62</v>
      </c>
      <c r="L3323" s="24" t="s">
        <v>44</v>
      </c>
      <c r="M3323" s="24" t="s">
        <v>45</v>
      </c>
      <c r="N3323" s="23"/>
    </row>
    <row r="3324" spans="1:20" s="22" customFormat="1" ht="15.75" customHeight="1" x14ac:dyDescent="0.25">
      <c r="A3324" s="23">
        <v>3323</v>
      </c>
      <c r="B3324" s="24" t="s">
        <v>6045</v>
      </c>
      <c r="C3324" s="24" t="s">
        <v>6046</v>
      </c>
      <c r="D3324" s="24" t="s">
        <v>48</v>
      </c>
      <c r="E3324" s="23">
        <v>99</v>
      </c>
      <c r="F3324" s="25">
        <v>26724</v>
      </c>
      <c r="G3324" s="23">
        <f t="shared" ref="G3324:G3343" ca="1" si="252">(NOW()-F3324)/365</f>
        <v>48.130995100520032</v>
      </c>
      <c r="H3324" s="23" t="str">
        <f t="shared" ref="H3324:H3331" ca="1" si="253">IF(G3324&lt;=10,"0-10",IF(AND(G3324&gt;10,G3324&lt;=20),"11-20",IF(AND(G3324&gt;20,G3324&lt;=30),"21-30",IF(AND(G3324&gt;30,G3324&lt;=40),"31-40",IF(AND(G3324&gt;40,G3324&lt;=50),"41-50",IF(AND(G3324&gt;50,G3324&lt;=60),"51-60",IF(AND(G3324&gt;60,G3324&lt;=70),"61-70",IF(AND(G3324&gt;70,G3324&lt;=80),"71-80",IF(AND(G3324&gt;80,G3324&lt;=90),"81-90",IF(G3324&gt;90,"91-100"))))))))))</f>
        <v>41-50</v>
      </c>
      <c r="I3324" s="24" t="s">
        <v>1886</v>
      </c>
      <c r="J3324" s="24" t="s">
        <v>42</v>
      </c>
      <c r="K3324" s="24" t="s">
        <v>66</v>
      </c>
      <c r="L3324" s="24" t="s">
        <v>44</v>
      </c>
      <c r="M3324" s="24" t="s">
        <v>57</v>
      </c>
      <c r="N3324" s="23">
        <v>8</v>
      </c>
      <c r="O3324" s="22" t="str">
        <f>VLOOKUP(A3324,[1]CustomerAddress!$A$1:$F$3997,2)</f>
        <v>15991 Saint Paul Road</v>
      </c>
      <c r="P3324" s="22">
        <f>VLOOKUP(A3324,[1]CustomerAddress!$A$1:$F$3997,3)</f>
        <v>4213</v>
      </c>
      <c r="Q3324" s="22" t="str">
        <f>VLOOKUP(A3324,[1]CustomerAddress!$A$1:$F$3997,4)</f>
        <v>QLD</v>
      </c>
      <c r="R3324" s="22" t="str">
        <f>VLOOKUP(A3324,[1]CustomerAddress!$A$1:$F$3997,5)</f>
        <v>Australia</v>
      </c>
      <c r="S3324" s="22">
        <f>VLOOKUP(A3324,[1]CustomerAddress!$A$1:$F$3997,6)</f>
        <v>7</v>
      </c>
      <c r="T3324" s="22" t="str">
        <f>VLOOKUP(A3324,Labels!$A$5:$I$3497,9)</f>
        <v>Evasive Customer</v>
      </c>
    </row>
    <row r="3325" spans="1:20" s="22" customFormat="1" ht="15.75" customHeight="1" x14ac:dyDescent="0.25">
      <c r="A3325" s="23">
        <v>3324</v>
      </c>
      <c r="B3325" s="24" t="s">
        <v>6047</v>
      </c>
      <c r="D3325" s="24" t="s">
        <v>48</v>
      </c>
      <c r="E3325" s="23">
        <v>32</v>
      </c>
      <c r="F3325" s="25">
        <v>26856</v>
      </c>
      <c r="G3325" s="23">
        <f t="shared" ca="1" si="252"/>
        <v>47.769351264903598</v>
      </c>
      <c r="H3325" s="23" t="str">
        <f t="shared" ca="1" si="253"/>
        <v>41-50</v>
      </c>
      <c r="I3325" s="24" t="s">
        <v>127</v>
      </c>
      <c r="J3325" s="24" t="s">
        <v>42</v>
      </c>
      <c r="K3325" s="24" t="s">
        <v>43</v>
      </c>
      <c r="L3325" s="24" t="s">
        <v>44</v>
      </c>
      <c r="M3325" s="24" t="s">
        <v>45</v>
      </c>
      <c r="N3325" s="23">
        <v>10</v>
      </c>
      <c r="O3325" s="22" t="str">
        <f>VLOOKUP(A3325,[1]CustomerAddress!$A$1:$F$3997,2)</f>
        <v>4 Mayfield Center</v>
      </c>
      <c r="P3325" s="22">
        <f>VLOOKUP(A3325,[1]CustomerAddress!$A$1:$F$3997,3)</f>
        <v>3155</v>
      </c>
      <c r="Q3325" s="22" t="str">
        <f>VLOOKUP(A3325,[1]CustomerAddress!$A$1:$F$3997,4)</f>
        <v>VIC</v>
      </c>
      <c r="R3325" s="22" t="str">
        <f>VLOOKUP(A3325,[1]CustomerAddress!$A$1:$F$3997,5)</f>
        <v>Australia</v>
      </c>
      <c r="S3325" s="22">
        <f>VLOOKUP(A3325,[1]CustomerAddress!$A$1:$F$3997,6)</f>
        <v>9</v>
      </c>
      <c r="T3325" s="22" t="str">
        <f>VLOOKUP(A3325,Labels!$A$5:$I$3497,9)</f>
        <v>Potential Customer</v>
      </c>
    </row>
    <row r="3326" spans="1:20" s="22" customFormat="1" ht="15.75" customHeight="1" x14ac:dyDescent="0.25">
      <c r="A3326" s="23">
        <v>3325</v>
      </c>
      <c r="B3326" s="24" t="s">
        <v>6048</v>
      </c>
      <c r="D3326" s="24" t="s">
        <v>48</v>
      </c>
      <c r="E3326" s="23">
        <v>80</v>
      </c>
      <c r="F3326" s="25">
        <v>35346</v>
      </c>
      <c r="G3326" s="23">
        <f t="shared" ca="1" si="252"/>
        <v>24.509077292300855</v>
      </c>
      <c r="H3326" s="23" t="str">
        <f t="shared" ca="1" si="253"/>
        <v>21-30</v>
      </c>
      <c r="I3326" s="24" t="s">
        <v>608</v>
      </c>
      <c r="J3326" s="24" t="s">
        <v>84</v>
      </c>
      <c r="K3326" s="24" t="s">
        <v>66</v>
      </c>
      <c r="L3326" s="24" t="s">
        <v>44</v>
      </c>
      <c r="M3326" s="24" t="s">
        <v>57</v>
      </c>
      <c r="N3326" s="23">
        <v>1</v>
      </c>
      <c r="O3326" s="22" t="str">
        <f>VLOOKUP(A3326,[1]CustomerAddress!$A$1:$F$3997,2)</f>
        <v>0421 Anthes Court</v>
      </c>
      <c r="P3326" s="22">
        <f>VLOOKUP(A3326,[1]CustomerAddress!$A$1:$F$3997,3)</f>
        <v>2870</v>
      </c>
      <c r="Q3326" s="22" t="str">
        <f>VLOOKUP(A3326,[1]CustomerAddress!$A$1:$F$3997,4)</f>
        <v>NSW</v>
      </c>
      <c r="R3326" s="22" t="str">
        <f>VLOOKUP(A3326,[1]CustomerAddress!$A$1:$F$3997,5)</f>
        <v>Australia</v>
      </c>
      <c r="S3326" s="22">
        <f>VLOOKUP(A3326,[1]CustomerAddress!$A$1:$F$3997,6)</f>
        <v>2</v>
      </c>
      <c r="T3326" s="22" t="str">
        <f>VLOOKUP(A3326,Labels!$A$5:$I$3497,9)</f>
        <v>Potential Customer</v>
      </c>
    </row>
    <row r="3327" spans="1:20" s="22" customFormat="1" ht="15.75" customHeight="1" x14ac:dyDescent="0.25">
      <c r="A3327" s="23">
        <v>3326</v>
      </c>
      <c r="B3327" s="24" t="s">
        <v>6049</v>
      </c>
      <c r="C3327" s="24" t="s">
        <v>6050</v>
      </c>
      <c r="D3327" s="24" t="s">
        <v>48</v>
      </c>
      <c r="E3327" s="23">
        <v>83</v>
      </c>
      <c r="F3327" s="25">
        <v>27497</v>
      </c>
      <c r="G3327" s="23">
        <f t="shared" ca="1" si="252"/>
        <v>46.013186881341952</v>
      </c>
      <c r="H3327" s="23" t="str">
        <f t="shared" ca="1" si="253"/>
        <v>41-50</v>
      </c>
      <c r="I3327" s="24" t="s">
        <v>642</v>
      </c>
      <c r="J3327" s="24" t="s">
        <v>84</v>
      </c>
      <c r="K3327" s="24" t="s">
        <v>66</v>
      </c>
      <c r="L3327" s="24" t="s">
        <v>44</v>
      </c>
      <c r="M3327" s="24" t="s">
        <v>45</v>
      </c>
      <c r="N3327" s="23">
        <v>22</v>
      </c>
      <c r="O3327" s="22" t="str">
        <f>VLOOKUP(A3327,[1]CustomerAddress!$A$1:$F$3997,2)</f>
        <v>18118 Maple Wood Crossing</v>
      </c>
      <c r="P3327" s="22">
        <f>VLOOKUP(A3327,[1]CustomerAddress!$A$1:$F$3997,3)</f>
        <v>2763</v>
      </c>
      <c r="Q3327" s="22" t="str">
        <f>VLOOKUP(A3327,[1]CustomerAddress!$A$1:$F$3997,4)</f>
        <v>NSW</v>
      </c>
      <c r="R3327" s="22" t="str">
        <f>VLOOKUP(A3327,[1]CustomerAddress!$A$1:$F$3997,5)</f>
        <v>Australia</v>
      </c>
      <c r="S3327" s="22">
        <f>VLOOKUP(A3327,[1]CustomerAddress!$A$1:$F$3997,6)</f>
        <v>9</v>
      </c>
      <c r="T3327" s="22" t="str">
        <f>VLOOKUP(A3327,Labels!$A$5:$I$3497,9)</f>
        <v>Recent Customer</v>
      </c>
    </row>
    <row r="3328" spans="1:20" s="22" customFormat="1" ht="15.75" customHeight="1" x14ac:dyDescent="0.25">
      <c r="A3328" s="23">
        <v>3327</v>
      </c>
      <c r="B3328" s="24" t="s">
        <v>5667</v>
      </c>
      <c r="C3328" s="24" t="s">
        <v>6051</v>
      </c>
      <c r="D3328" s="24" t="s">
        <v>48</v>
      </c>
      <c r="E3328" s="23">
        <v>84</v>
      </c>
      <c r="F3328" s="25">
        <v>26697</v>
      </c>
      <c r="G3328" s="23">
        <f t="shared" ca="1" si="252"/>
        <v>48.204967703259761</v>
      </c>
      <c r="H3328" s="23" t="str">
        <f t="shared" ca="1" si="253"/>
        <v>41-50</v>
      </c>
      <c r="I3328" s="24" t="s">
        <v>248</v>
      </c>
      <c r="J3328" s="24" t="s">
        <v>84</v>
      </c>
      <c r="K3328" s="24" t="s">
        <v>43</v>
      </c>
      <c r="L3328" s="24" t="s">
        <v>44</v>
      </c>
      <c r="M3328" s="24" t="s">
        <v>57</v>
      </c>
      <c r="N3328" s="23">
        <v>15</v>
      </c>
      <c r="O3328" s="22" t="str">
        <f>VLOOKUP(A3328,[1]CustomerAddress!$A$1:$F$3997,2)</f>
        <v>973 Menomonie Hill</v>
      </c>
      <c r="P3328" s="22">
        <f>VLOOKUP(A3328,[1]CustomerAddress!$A$1:$F$3997,3)</f>
        <v>3337</v>
      </c>
      <c r="Q3328" s="22" t="str">
        <f>VLOOKUP(A3328,[1]CustomerAddress!$A$1:$F$3997,4)</f>
        <v>VIC</v>
      </c>
      <c r="R3328" s="22" t="str">
        <f>VLOOKUP(A3328,[1]CustomerAddress!$A$1:$F$3997,5)</f>
        <v>Australia</v>
      </c>
      <c r="S3328" s="22">
        <f>VLOOKUP(A3328,[1]CustomerAddress!$A$1:$F$3997,6)</f>
        <v>4</v>
      </c>
      <c r="T3328" s="22" t="str">
        <f>VLOOKUP(A3328,Labels!$A$5:$I$3497,9)</f>
        <v>Losing Customer</v>
      </c>
    </row>
    <row r="3329" spans="1:20" s="22" customFormat="1" ht="15.75" customHeight="1" x14ac:dyDescent="0.25">
      <c r="A3329" s="23">
        <v>3328</v>
      </c>
      <c r="B3329" s="24" t="s">
        <v>6052</v>
      </c>
      <c r="C3329" s="24" t="s">
        <v>6053</v>
      </c>
      <c r="D3329" s="24" t="s">
        <v>40</v>
      </c>
      <c r="E3329" s="23">
        <v>58</v>
      </c>
      <c r="F3329" s="25">
        <v>22499</v>
      </c>
      <c r="G3329" s="23">
        <f t="shared" ca="1" si="252"/>
        <v>59.706337566273461</v>
      </c>
      <c r="H3329" s="23" t="str">
        <f t="shared" ca="1" si="253"/>
        <v>51-60</v>
      </c>
      <c r="I3329" s="24" t="s">
        <v>170</v>
      </c>
      <c r="J3329" s="24" t="s">
        <v>42</v>
      </c>
      <c r="K3329" s="24" t="s">
        <v>43</v>
      </c>
      <c r="L3329" s="24" t="s">
        <v>44</v>
      </c>
      <c r="M3329" s="24" t="s">
        <v>57</v>
      </c>
      <c r="N3329" s="23">
        <v>6</v>
      </c>
      <c r="O3329" s="22" t="str">
        <f>VLOOKUP(A3329,[1]CustomerAddress!$A$1:$F$3997,2)</f>
        <v>282 Monterey Circle</v>
      </c>
      <c r="P3329" s="22">
        <f>VLOOKUP(A3329,[1]CustomerAddress!$A$1:$F$3997,3)</f>
        <v>4300</v>
      </c>
      <c r="Q3329" s="22" t="str">
        <f>VLOOKUP(A3329,[1]CustomerAddress!$A$1:$F$3997,4)</f>
        <v>QLD</v>
      </c>
      <c r="R3329" s="22" t="str">
        <f>VLOOKUP(A3329,[1]CustomerAddress!$A$1:$F$3997,5)</f>
        <v>Australia</v>
      </c>
      <c r="S3329" s="22">
        <f>VLOOKUP(A3329,[1]CustomerAddress!$A$1:$F$3997,6)</f>
        <v>6</v>
      </c>
      <c r="T3329" s="22" t="str">
        <f>VLOOKUP(A3329,Labels!$A$5:$I$3497,9)</f>
        <v>Late Bloomer</v>
      </c>
    </row>
    <row r="3330" spans="1:20" s="22" customFormat="1" ht="15.75" customHeight="1" x14ac:dyDescent="0.25">
      <c r="A3330" s="23">
        <v>3329</v>
      </c>
      <c r="B3330" s="24" t="s">
        <v>6054</v>
      </c>
      <c r="C3330" s="24" t="s">
        <v>6055</v>
      </c>
      <c r="D3330" s="24" t="s">
        <v>40</v>
      </c>
      <c r="E3330" s="23">
        <v>97</v>
      </c>
      <c r="F3330" s="25">
        <v>27247</v>
      </c>
      <c r="G3330" s="23">
        <f t="shared" ca="1" si="252"/>
        <v>46.698118388191268</v>
      </c>
      <c r="H3330" s="23" t="str">
        <f t="shared" ca="1" si="253"/>
        <v>41-50</v>
      </c>
      <c r="J3330" s="24" t="s">
        <v>61</v>
      </c>
      <c r="K3330" s="24" t="s">
        <v>66</v>
      </c>
      <c r="L3330" s="24" t="s">
        <v>44</v>
      </c>
      <c r="M3330" s="24" t="s">
        <v>57</v>
      </c>
      <c r="N3330" s="23">
        <v>13</v>
      </c>
      <c r="O3330" s="22" t="str">
        <f>VLOOKUP(A3330,[1]CustomerAddress!$A$1:$F$3997,2)</f>
        <v>14 Warbler Hill</v>
      </c>
      <c r="P3330" s="22">
        <f>VLOOKUP(A3330,[1]CustomerAddress!$A$1:$F$3997,3)</f>
        <v>2770</v>
      </c>
      <c r="Q3330" s="22" t="str">
        <f>VLOOKUP(A3330,[1]CustomerAddress!$A$1:$F$3997,4)</f>
        <v>NSW</v>
      </c>
      <c r="R3330" s="22" t="str">
        <f>VLOOKUP(A3330,[1]CustomerAddress!$A$1:$F$3997,5)</f>
        <v>Australia</v>
      </c>
      <c r="S3330" s="22">
        <f>VLOOKUP(A3330,[1]CustomerAddress!$A$1:$F$3997,6)</f>
        <v>8</v>
      </c>
      <c r="T3330" s="22" t="str">
        <f>VLOOKUP(A3330,Labels!$A$5:$I$3497,9)</f>
        <v>Recent Customer</v>
      </c>
    </row>
    <row r="3331" spans="1:20" s="22" customFormat="1" ht="15.75" customHeight="1" x14ac:dyDescent="0.25">
      <c r="A3331" s="23">
        <v>3330</v>
      </c>
      <c r="B3331" s="24" t="s">
        <v>5747</v>
      </c>
      <c r="C3331" s="24" t="s">
        <v>329</v>
      </c>
      <c r="D3331" s="24" t="s">
        <v>40</v>
      </c>
      <c r="E3331" s="23">
        <v>70</v>
      </c>
      <c r="F3331" s="25">
        <v>20399</v>
      </c>
      <c r="G3331" s="23">
        <f t="shared" ca="1" si="252"/>
        <v>65.459762223807701</v>
      </c>
      <c r="H3331" s="23" t="str">
        <f t="shared" ca="1" si="253"/>
        <v>61-70</v>
      </c>
      <c r="J3331" s="24" t="s">
        <v>42</v>
      </c>
      <c r="K3331" s="24" t="s">
        <v>43</v>
      </c>
      <c r="L3331" s="24" t="s">
        <v>44</v>
      </c>
      <c r="M3331" s="24" t="s">
        <v>45</v>
      </c>
      <c r="N3331" s="23">
        <v>18</v>
      </c>
      <c r="O3331" s="22" t="str">
        <f>VLOOKUP(A3331,[1]CustomerAddress!$A$1:$F$3997,2)</f>
        <v>75106 Oriole Junction</v>
      </c>
      <c r="P3331" s="22">
        <f>VLOOKUP(A3331,[1]CustomerAddress!$A$1:$F$3997,3)</f>
        <v>2030</v>
      </c>
      <c r="Q3331" s="22" t="str">
        <f>VLOOKUP(A3331,[1]CustomerAddress!$A$1:$F$3997,4)</f>
        <v>NSW</v>
      </c>
      <c r="R3331" s="22" t="str">
        <f>VLOOKUP(A3331,[1]CustomerAddress!$A$1:$F$3997,5)</f>
        <v>Australia</v>
      </c>
      <c r="S3331" s="22">
        <f>VLOOKUP(A3331,[1]CustomerAddress!$A$1:$F$3997,6)</f>
        <v>12</v>
      </c>
      <c r="T3331" s="22" t="str">
        <f>VLOOKUP(A3331,Labels!$A$5:$I$3497,9)</f>
        <v>Potential Customer</v>
      </c>
    </row>
    <row r="3332" spans="1:20" s="22" customFormat="1" ht="15.75" hidden="1" customHeight="1" x14ac:dyDescent="0.25">
      <c r="A3332" s="23">
        <v>3331</v>
      </c>
      <c r="B3332" s="24" t="s">
        <v>6056</v>
      </c>
      <c r="C3332" s="24" t="s">
        <v>6057</v>
      </c>
      <c r="D3332" s="24" t="s">
        <v>40</v>
      </c>
      <c r="E3332" s="23">
        <v>18</v>
      </c>
      <c r="F3332" s="25">
        <v>26196</v>
      </c>
      <c r="G3332" s="23">
        <f t="shared" ca="1" si="252"/>
        <v>49.577570442985788</v>
      </c>
      <c r="H3332" s="23"/>
      <c r="I3332" s="24" t="s">
        <v>651</v>
      </c>
      <c r="J3332" s="24" t="s">
        <v>50</v>
      </c>
      <c r="K3332" s="24" t="s">
        <v>43</v>
      </c>
      <c r="L3332" s="24" t="s">
        <v>44</v>
      </c>
      <c r="M3332" s="24" t="s">
        <v>57</v>
      </c>
      <c r="N3332" s="23">
        <v>8</v>
      </c>
    </row>
    <row r="3333" spans="1:20" s="22" customFormat="1" ht="15.75" customHeight="1" x14ac:dyDescent="0.25">
      <c r="A3333" s="23">
        <v>3332</v>
      </c>
      <c r="B3333" s="24" t="s">
        <v>6058</v>
      </c>
      <c r="C3333" s="24" t="s">
        <v>6059</v>
      </c>
      <c r="D3333" s="24" t="s">
        <v>40</v>
      </c>
      <c r="E3333" s="23">
        <v>43</v>
      </c>
      <c r="F3333" s="25">
        <v>36062</v>
      </c>
      <c r="G3333" s="23">
        <f t="shared" ca="1" si="252"/>
        <v>22.547433456684416</v>
      </c>
      <c r="H3333" s="23" t="str">
        <f t="shared" ref="H3333:H3340" ca="1" si="254">IF(G3333&lt;=10,"0-10",IF(AND(G3333&gt;10,G3333&lt;=20),"11-20",IF(AND(G3333&gt;20,G3333&lt;=30),"21-30",IF(AND(G3333&gt;30,G3333&lt;=40),"31-40",IF(AND(G3333&gt;40,G3333&lt;=50),"41-50",IF(AND(G3333&gt;50,G3333&lt;=60),"51-60",IF(AND(G3333&gt;60,G3333&lt;=70),"61-70",IF(AND(G3333&gt;70,G3333&lt;=80),"71-80",IF(AND(G3333&gt;80,G3333&lt;=90),"81-90",IF(G3333&gt;90,"91-100"))))))))))</f>
        <v>21-30</v>
      </c>
      <c r="I3333" s="24" t="s">
        <v>1597</v>
      </c>
      <c r="J3333" s="24" t="s">
        <v>42</v>
      </c>
      <c r="K3333" s="24" t="s">
        <v>43</v>
      </c>
      <c r="L3333" s="24" t="s">
        <v>44</v>
      </c>
      <c r="M3333" s="24" t="s">
        <v>57</v>
      </c>
      <c r="N3333" s="23">
        <v>3</v>
      </c>
      <c r="O3333" s="22" t="str">
        <f>VLOOKUP(A3333,[1]CustomerAddress!$A$1:$F$3997,2)</f>
        <v>42 Oxford Circle</v>
      </c>
      <c r="P3333" s="22">
        <f>VLOOKUP(A3333,[1]CustomerAddress!$A$1:$F$3997,3)</f>
        <v>2220</v>
      </c>
      <c r="Q3333" s="22" t="str">
        <f>VLOOKUP(A3333,[1]CustomerAddress!$A$1:$F$3997,4)</f>
        <v>NSW</v>
      </c>
      <c r="R3333" s="22" t="str">
        <f>VLOOKUP(A3333,[1]CustomerAddress!$A$1:$F$3997,5)</f>
        <v>Australia</v>
      </c>
      <c r="S3333" s="22">
        <f>VLOOKUP(A3333,[1]CustomerAddress!$A$1:$F$3997,6)</f>
        <v>11</v>
      </c>
      <c r="T3333" s="22" t="str">
        <f>VLOOKUP(A3333,Labels!$A$5:$I$3497,9)</f>
        <v>Becoming Loyal</v>
      </c>
    </row>
    <row r="3334" spans="1:20" s="22" customFormat="1" ht="15.75" customHeight="1" x14ac:dyDescent="0.25">
      <c r="A3334" s="23">
        <v>3333</v>
      </c>
      <c r="B3334" s="24" t="s">
        <v>6060</v>
      </c>
      <c r="C3334" s="24" t="s">
        <v>6061</v>
      </c>
      <c r="D3334" s="24" t="s">
        <v>40</v>
      </c>
      <c r="E3334" s="23">
        <v>30</v>
      </c>
      <c r="F3334" s="25">
        <v>28983</v>
      </c>
      <c r="G3334" s="23">
        <f t="shared" ca="1" si="252"/>
        <v>41.941954004629622</v>
      </c>
      <c r="H3334" s="23" t="str">
        <f t="shared" ca="1" si="254"/>
        <v>41-50</v>
      </c>
      <c r="I3334" s="24" t="s">
        <v>201</v>
      </c>
      <c r="J3334" s="24" t="s">
        <v>54</v>
      </c>
      <c r="K3334" s="24" t="s">
        <v>43</v>
      </c>
      <c r="L3334" s="24" t="s">
        <v>44</v>
      </c>
      <c r="M3334" s="24" t="s">
        <v>45</v>
      </c>
      <c r="N3334" s="23">
        <v>17</v>
      </c>
      <c r="O3334" s="22" t="str">
        <f>VLOOKUP(A3334,[1]CustomerAddress!$A$1:$F$3997,2)</f>
        <v>1520 Summerview Road</v>
      </c>
      <c r="P3334" s="22">
        <f>VLOOKUP(A3334,[1]CustomerAddress!$A$1:$F$3997,3)</f>
        <v>2020</v>
      </c>
      <c r="Q3334" s="22" t="str">
        <f>VLOOKUP(A3334,[1]CustomerAddress!$A$1:$F$3997,4)</f>
        <v>NSW</v>
      </c>
      <c r="R3334" s="22" t="str">
        <f>VLOOKUP(A3334,[1]CustomerAddress!$A$1:$F$3997,5)</f>
        <v>Australia</v>
      </c>
      <c r="S3334" s="22">
        <f>VLOOKUP(A3334,[1]CustomerAddress!$A$1:$F$3997,6)</f>
        <v>10</v>
      </c>
      <c r="T3334" s="22" t="str">
        <f>VLOOKUP(A3334,Labels!$A$5:$I$3497,9)</f>
        <v>Evasive Customer</v>
      </c>
    </row>
    <row r="3335" spans="1:20" s="22" customFormat="1" ht="15.75" customHeight="1" x14ac:dyDescent="0.25">
      <c r="A3335" s="23">
        <v>3334</v>
      </c>
      <c r="B3335" s="24" t="s">
        <v>6062</v>
      </c>
      <c r="C3335" s="24" t="s">
        <v>6063</v>
      </c>
      <c r="D3335" s="24" t="s">
        <v>40</v>
      </c>
      <c r="E3335" s="23">
        <v>63</v>
      </c>
      <c r="F3335" s="25">
        <v>23884</v>
      </c>
      <c r="G3335" s="23">
        <f t="shared" ca="1" si="252"/>
        <v>55.91181701832825</v>
      </c>
      <c r="H3335" s="23" t="str">
        <f t="shared" ca="1" si="254"/>
        <v>51-60</v>
      </c>
      <c r="I3335" s="24" t="s">
        <v>253</v>
      </c>
      <c r="J3335" s="24" t="s">
        <v>42</v>
      </c>
      <c r="K3335" s="24" t="s">
        <v>43</v>
      </c>
      <c r="L3335" s="24" t="s">
        <v>44</v>
      </c>
      <c r="M3335" s="24" t="s">
        <v>45</v>
      </c>
      <c r="N3335" s="23">
        <v>12</v>
      </c>
      <c r="O3335" s="22" t="str">
        <f>VLOOKUP(A3335,[1]CustomerAddress!$A$1:$F$3997,2)</f>
        <v>54 Hermina Road</v>
      </c>
      <c r="P3335" s="22">
        <f>VLOOKUP(A3335,[1]CustomerAddress!$A$1:$F$3997,3)</f>
        <v>2000</v>
      </c>
      <c r="Q3335" s="22" t="str">
        <f>VLOOKUP(A3335,[1]CustomerAddress!$A$1:$F$3997,4)</f>
        <v>NSW</v>
      </c>
      <c r="R3335" s="22" t="str">
        <f>VLOOKUP(A3335,[1]CustomerAddress!$A$1:$F$3997,5)</f>
        <v>Australia</v>
      </c>
      <c r="S3335" s="22">
        <f>VLOOKUP(A3335,[1]CustomerAddress!$A$1:$F$3997,6)</f>
        <v>12</v>
      </c>
      <c r="T3335" s="22" t="str">
        <f>VLOOKUP(A3335,Labels!$A$5:$I$3497,9)</f>
        <v>Losing Customer</v>
      </c>
    </row>
    <row r="3336" spans="1:20" s="22" customFormat="1" ht="15.75" customHeight="1" x14ac:dyDescent="0.25">
      <c r="A3336" s="23">
        <v>3335</v>
      </c>
      <c r="B3336" s="24" t="s">
        <v>6064</v>
      </c>
      <c r="C3336" s="24" t="s">
        <v>6065</v>
      </c>
      <c r="D3336" s="24" t="s">
        <v>48</v>
      </c>
      <c r="E3336" s="23">
        <v>47</v>
      </c>
      <c r="F3336" s="25">
        <v>29204</v>
      </c>
      <c r="G3336" s="23">
        <f t="shared" ca="1" si="252"/>
        <v>41.336474552574828</v>
      </c>
      <c r="H3336" s="23" t="str">
        <f t="shared" ca="1" si="254"/>
        <v>41-50</v>
      </c>
      <c r="I3336" s="24" t="s">
        <v>124</v>
      </c>
      <c r="J3336" s="24" t="s">
        <v>42</v>
      </c>
      <c r="K3336" s="24" t="s">
        <v>43</v>
      </c>
      <c r="L3336" s="24" t="s">
        <v>44</v>
      </c>
      <c r="M3336" s="24" t="s">
        <v>57</v>
      </c>
      <c r="N3336" s="23">
        <v>16</v>
      </c>
      <c r="O3336" s="22" t="str">
        <f>VLOOKUP(A3336,[1]CustomerAddress!$A$1:$F$3997,2)</f>
        <v>3732 Linden Avenue</v>
      </c>
      <c r="P3336" s="22">
        <f>VLOOKUP(A3336,[1]CustomerAddress!$A$1:$F$3997,3)</f>
        <v>4820</v>
      </c>
      <c r="Q3336" s="22" t="str">
        <f>VLOOKUP(A3336,[1]CustomerAddress!$A$1:$F$3997,4)</f>
        <v>QLD</v>
      </c>
      <c r="R3336" s="22" t="str">
        <f>VLOOKUP(A3336,[1]CustomerAddress!$A$1:$F$3997,5)</f>
        <v>Australia</v>
      </c>
      <c r="S3336" s="22">
        <f>VLOOKUP(A3336,[1]CustomerAddress!$A$1:$F$3997,6)</f>
        <v>1</v>
      </c>
      <c r="T3336" s="22" t="str">
        <f>VLOOKUP(A3336,Labels!$A$5:$I$3497,9)</f>
        <v>Becoming Loyal</v>
      </c>
    </row>
    <row r="3337" spans="1:20" s="22" customFormat="1" ht="15.75" customHeight="1" x14ac:dyDescent="0.25">
      <c r="A3337" s="23">
        <v>3336</v>
      </c>
      <c r="B3337" s="24" t="s">
        <v>6066</v>
      </c>
      <c r="C3337" s="24" t="s">
        <v>6067</v>
      </c>
      <c r="D3337" s="24" t="s">
        <v>48</v>
      </c>
      <c r="E3337" s="23">
        <v>47</v>
      </c>
      <c r="F3337" s="25">
        <v>28865</v>
      </c>
      <c r="G3337" s="23">
        <f t="shared" ca="1" si="252"/>
        <v>42.265241675862498</v>
      </c>
      <c r="H3337" s="23" t="str">
        <f t="shared" ca="1" si="254"/>
        <v>41-50</v>
      </c>
      <c r="I3337" s="24" t="s">
        <v>1814</v>
      </c>
      <c r="J3337" s="24" t="s">
        <v>84</v>
      </c>
      <c r="K3337" s="24" t="s">
        <v>43</v>
      </c>
      <c r="L3337" s="24" t="s">
        <v>44</v>
      </c>
      <c r="M3337" s="24" t="s">
        <v>45</v>
      </c>
      <c r="N3337" s="23">
        <v>8</v>
      </c>
      <c r="O3337" s="22" t="str">
        <f>VLOOKUP(A3337,[1]CustomerAddress!$A$1:$F$3997,2)</f>
        <v>6043 Badeau Place</v>
      </c>
      <c r="P3337" s="22">
        <f>VLOOKUP(A3337,[1]CustomerAddress!$A$1:$F$3997,3)</f>
        <v>4820</v>
      </c>
      <c r="Q3337" s="22" t="str">
        <f>VLOOKUP(A3337,[1]CustomerAddress!$A$1:$F$3997,4)</f>
        <v>QLD</v>
      </c>
      <c r="R3337" s="22" t="str">
        <f>VLOOKUP(A3337,[1]CustomerAddress!$A$1:$F$3997,5)</f>
        <v>Australia</v>
      </c>
      <c r="S3337" s="22">
        <f>VLOOKUP(A3337,[1]CustomerAddress!$A$1:$F$3997,6)</f>
        <v>1</v>
      </c>
      <c r="T3337" s="22" t="str">
        <f>VLOOKUP(A3337,Labels!$A$5:$I$3497,9)</f>
        <v>Losing Customer</v>
      </c>
    </row>
    <row r="3338" spans="1:20" s="22" customFormat="1" ht="15.75" customHeight="1" x14ac:dyDescent="0.25">
      <c r="A3338" s="23">
        <v>3337</v>
      </c>
      <c r="B3338" s="24" t="s">
        <v>4344</v>
      </c>
      <c r="C3338" s="24" t="s">
        <v>6068</v>
      </c>
      <c r="D3338" s="24" t="s">
        <v>48</v>
      </c>
      <c r="E3338" s="23">
        <v>58</v>
      </c>
      <c r="F3338" s="25">
        <v>28061</v>
      </c>
      <c r="G3338" s="23">
        <f t="shared" ca="1" si="252"/>
        <v>44.467981401889894</v>
      </c>
      <c r="H3338" s="23" t="str">
        <f t="shared" ca="1" si="254"/>
        <v>41-50</v>
      </c>
      <c r="J3338" s="24" t="s">
        <v>75</v>
      </c>
      <c r="K3338" s="24" t="s">
        <v>43</v>
      </c>
      <c r="L3338" s="24" t="s">
        <v>44</v>
      </c>
      <c r="M3338" s="24" t="s">
        <v>45</v>
      </c>
      <c r="N3338" s="23">
        <v>16</v>
      </c>
      <c r="O3338" s="22" t="str">
        <f>VLOOKUP(A3338,[1]CustomerAddress!$A$1:$F$3997,2)</f>
        <v>6933 Leroy Parkway</v>
      </c>
      <c r="P3338" s="22">
        <f>VLOOKUP(A3338,[1]CustomerAddress!$A$1:$F$3997,3)</f>
        <v>4209</v>
      </c>
      <c r="Q3338" s="22" t="str">
        <f>VLOOKUP(A3338,[1]CustomerAddress!$A$1:$F$3997,4)</f>
        <v>QLD</v>
      </c>
      <c r="R3338" s="22" t="str">
        <f>VLOOKUP(A3338,[1]CustomerAddress!$A$1:$F$3997,5)</f>
        <v>Australia</v>
      </c>
      <c r="S3338" s="22">
        <f>VLOOKUP(A3338,[1]CustomerAddress!$A$1:$F$3997,6)</f>
        <v>4</v>
      </c>
      <c r="T3338" s="22" t="str">
        <f>VLOOKUP(A3338,Labels!$A$5:$I$3497,9)</f>
        <v>Platinum Customer</v>
      </c>
    </row>
    <row r="3339" spans="1:20" s="22" customFormat="1" ht="15.75" customHeight="1" x14ac:dyDescent="0.25">
      <c r="A3339" s="23">
        <v>3338</v>
      </c>
      <c r="B3339" s="24" t="s">
        <v>4302</v>
      </c>
      <c r="C3339" s="24" t="s">
        <v>6069</v>
      </c>
      <c r="D3339" s="24" t="s">
        <v>40</v>
      </c>
      <c r="E3339" s="23">
        <v>48</v>
      </c>
      <c r="F3339" s="25">
        <v>23566</v>
      </c>
      <c r="G3339" s="23">
        <f t="shared" ca="1" si="252"/>
        <v>56.783049895040584</v>
      </c>
      <c r="H3339" s="23" t="str">
        <f t="shared" ca="1" si="254"/>
        <v>51-60</v>
      </c>
      <c r="J3339" s="24" t="s">
        <v>84</v>
      </c>
      <c r="K3339" s="24" t="s">
        <v>43</v>
      </c>
      <c r="L3339" s="24" t="s">
        <v>44</v>
      </c>
      <c r="M3339" s="24" t="s">
        <v>45</v>
      </c>
      <c r="N3339" s="23">
        <v>10</v>
      </c>
      <c r="O3339" s="22" t="str">
        <f>VLOOKUP(A3339,[1]CustomerAddress!$A$1:$F$3997,2)</f>
        <v>2 Homewood Center</v>
      </c>
      <c r="P3339" s="22">
        <f>VLOOKUP(A3339,[1]CustomerAddress!$A$1:$F$3997,3)</f>
        <v>2775</v>
      </c>
      <c r="Q3339" s="22" t="str">
        <f>VLOOKUP(A3339,[1]CustomerAddress!$A$1:$F$3997,4)</f>
        <v>NSW</v>
      </c>
      <c r="R3339" s="22" t="str">
        <f>VLOOKUP(A3339,[1]CustomerAddress!$A$1:$F$3997,5)</f>
        <v>Australia</v>
      </c>
      <c r="S3339" s="22">
        <f>VLOOKUP(A3339,[1]CustomerAddress!$A$1:$F$3997,6)</f>
        <v>6</v>
      </c>
      <c r="T3339" s="22" t="str">
        <f>VLOOKUP(A3339,Labels!$A$5:$I$3497,9)</f>
        <v>Recent Customer</v>
      </c>
    </row>
    <row r="3340" spans="1:20" s="22" customFormat="1" ht="15.75" customHeight="1" x14ac:dyDescent="0.25">
      <c r="A3340" s="23">
        <v>3339</v>
      </c>
      <c r="B3340" s="24" t="s">
        <v>1152</v>
      </c>
      <c r="C3340" s="24" t="s">
        <v>6070</v>
      </c>
      <c r="D3340" s="24" t="s">
        <v>48</v>
      </c>
      <c r="E3340" s="23">
        <v>76</v>
      </c>
      <c r="F3340" s="25">
        <v>31540</v>
      </c>
      <c r="G3340" s="23">
        <f t="shared" ca="1" si="252"/>
        <v>34.936474552574829</v>
      </c>
      <c r="H3340" s="23" t="str">
        <f t="shared" ca="1" si="254"/>
        <v>31-40</v>
      </c>
      <c r="I3340" s="24" t="s">
        <v>415</v>
      </c>
      <c r="J3340" s="24" t="s">
        <v>42</v>
      </c>
      <c r="K3340" s="24" t="s">
        <v>43</v>
      </c>
      <c r="L3340" s="24" t="s">
        <v>44</v>
      </c>
      <c r="M3340" s="24" t="s">
        <v>57</v>
      </c>
      <c r="N3340" s="23">
        <v>21</v>
      </c>
      <c r="O3340" s="22" t="str">
        <f>VLOOKUP(A3340,[1]CustomerAddress!$A$1:$F$3997,2)</f>
        <v>38 Jackson Lane</v>
      </c>
      <c r="P3340" s="22">
        <f>VLOOKUP(A3340,[1]CustomerAddress!$A$1:$F$3997,3)</f>
        <v>3610</v>
      </c>
      <c r="Q3340" s="22" t="str">
        <f>VLOOKUP(A3340,[1]CustomerAddress!$A$1:$F$3997,4)</f>
        <v>VIC</v>
      </c>
      <c r="R3340" s="22" t="str">
        <f>VLOOKUP(A3340,[1]CustomerAddress!$A$1:$F$3997,5)</f>
        <v>Australia</v>
      </c>
      <c r="S3340" s="22">
        <f>VLOOKUP(A3340,[1]CustomerAddress!$A$1:$F$3997,6)</f>
        <v>3</v>
      </c>
      <c r="T3340" s="22" t="str">
        <f>VLOOKUP(A3340,Labels!$A$5:$I$3497,9)</f>
        <v>Late Bloomer</v>
      </c>
    </row>
    <row r="3341" spans="1:20" s="22" customFormat="1" ht="15.75" hidden="1" customHeight="1" x14ac:dyDescent="0.25">
      <c r="A3341" s="23">
        <v>3340</v>
      </c>
      <c r="B3341" s="24" t="s">
        <v>3371</v>
      </c>
      <c r="C3341" s="24" t="s">
        <v>6071</v>
      </c>
      <c r="D3341" s="24" t="s">
        <v>48</v>
      </c>
      <c r="E3341" s="23">
        <v>61</v>
      </c>
      <c r="F3341" s="25">
        <v>33510</v>
      </c>
      <c r="G3341" s="23">
        <f t="shared" ca="1" si="252"/>
        <v>29.539214278602227</v>
      </c>
      <c r="H3341" s="23"/>
      <c r="I3341" s="24" t="s">
        <v>218</v>
      </c>
      <c r="J3341" s="24" t="s">
        <v>61</v>
      </c>
      <c r="K3341" s="24" t="s">
        <v>43</v>
      </c>
      <c r="L3341" s="24" t="s">
        <v>44</v>
      </c>
      <c r="M3341" s="24" t="s">
        <v>57</v>
      </c>
      <c r="N3341" s="23">
        <v>2</v>
      </c>
    </row>
    <row r="3342" spans="1:20" s="22" customFormat="1" ht="15.75" customHeight="1" x14ac:dyDescent="0.25">
      <c r="A3342" s="23">
        <v>3341</v>
      </c>
      <c r="B3342" s="24" t="s">
        <v>6072</v>
      </c>
      <c r="C3342" s="24" t="s">
        <v>6073</v>
      </c>
      <c r="D3342" s="24" t="s">
        <v>40</v>
      </c>
      <c r="E3342" s="23">
        <v>19</v>
      </c>
      <c r="F3342" s="25">
        <v>29438</v>
      </c>
      <c r="G3342" s="23">
        <f t="shared" ca="1" si="252"/>
        <v>40.695378662163868</v>
      </c>
      <c r="H3342" s="23" t="str">
        <f t="shared" ref="H3342:H3343" ca="1" si="255">IF(G3342&lt;=10,"0-10",IF(AND(G3342&gt;10,G3342&lt;=20),"11-20",IF(AND(G3342&gt;20,G3342&lt;=30),"21-30",IF(AND(G3342&gt;30,G3342&lt;=40),"31-40",IF(AND(G3342&gt;40,G3342&lt;=50),"41-50",IF(AND(G3342&gt;50,G3342&lt;=60),"51-60",IF(AND(G3342&gt;60,G3342&lt;=70),"61-70",IF(AND(G3342&gt;70,G3342&lt;=80),"71-80",IF(AND(G3342&gt;80,G3342&lt;=90),"81-90",IF(G3342&gt;90,"91-100"))))))))))</f>
        <v>41-50</v>
      </c>
      <c r="I3342" s="24" t="s">
        <v>1066</v>
      </c>
      <c r="J3342" s="24" t="s">
        <v>65</v>
      </c>
      <c r="K3342" s="24" t="s">
        <v>62</v>
      </c>
      <c r="L3342" s="24" t="s">
        <v>44</v>
      </c>
      <c r="M3342" s="24" t="s">
        <v>45</v>
      </c>
      <c r="N3342" s="23">
        <v>6</v>
      </c>
      <c r="O3342" s="22" t="str">
        <f>VLOOKUP(A3342,[1]CustomerAddress!$A$1:$F$3997,2)</f>
        <v>411 Anthes Circle</v>
      </c>
      <c r="P3342" s="22">
        <f>VLOOKUP(A3342,[1]CustomerAddress!$A$1:$F$3997,3)</f>
        <v>2030</v>
      </c>
      <c r="Q3342" s="22" t="str">
        <f>VLOOKUP(A3342,[1]CustomerAddress!$A$1:$F$3997,4)</f>
        <v>NSW</v>
      </c>
      <c r="R3342" s="22" t="str">
        <f>VLOOKUP(A3342,[1]CustomerAddress!$A$1:$F$3997,5)</f>
        <v>Australia</v>
      </c>
      <c r="S3342" s="22">
        <f>VLOOKUP(A3342,[1]CustomerAddress!$A$1:$F$3997,6)</f>
        <v>12</v>
      </c>
      <c r="T3342" s="22" t="str">
        <f>VLOOKUP(A3342,Labels!$A$5:$I$3497,9)</f>
        <v>Almost Lost Customer</v>
      </c>
    </row>
    <row r="3343" spans="1:20" s="22" customFormat="1" ht="15.75" customHeight="1" x14ac:dyDescent="0.25">
      <c r="A3343" s="23">
        <v>3342</v>
      </c>
      <c r="B3343" s="24" t="s">
        <v>6074</v>
      </c>
      <c r="C3343" s="24" t="s">
        <v>6075</v>
      </c>
      <c r="D3343" s="24" t="s">
        <v>48</v>
      </c>
      <c r="E3343" s="23">
        <v>51</v>
      </c>
      <c r="F3343" s="25">
        <v>31271</v>
      </c>
      <c r="G3343" s="23">
        <f t="shared" ca="1" si="252"/>
        <v>35.67346085394469</v>
      </c>
      <c r="H3343" s="23" t="str">
        <f t="shared" ca="1" si="255"/>
        <v>31-40</v>
      </c>
      <c r="J3343" s="24" t="s">
        <v>164</v>
      </c>
      <c r="K3343" s="24" t="s">
        <v>43</v>
      </c>
      <c r="L3343" s="24" t="s">
        <v>44</v>
      </c>
      <c r="M3343" s="24" t="s">
        <v>57</v>
      </c>
      <c r="N3343" s="23">
        <v>7</v>
      </c>
      <c r="O3343" s="22" t="str">
        <f>VLOOKUP(A3343,[1]CustomerAddress!$A$1:$F$3997,2)</f>
        <v>6956 Clyde Gallagher Park</v>
      </c>
      <c r="P3343" s="22">
        <f>VLOOKUP(A3343,[1]CustomerAddress!$A$1:$F$3997,3)</f>
        <v>2281</v>
      </c>
      <c r="Q3343" s="22" t="str">
        <f>VLOOKUP(A3343,[1]CustomerAddress!$A$1:$F$3997,4)</f>
        <v>NSW</v>
      </c>
      <c r="R3343" s="22" t="str">
        <f>VLOOKUP(A3343,[1]CustomerAddress!$A$1:$F$3997,5)</f>
        <v>Australia</v>
      </c>
      <c r="S3343" s="22">
        <f>VLOOKUP(A3343,[1]CustomerAddress!$A$1:$F$3997,6)</f>
        <v>9</v>
      </c>
      <c r="T3343" s="22" t="str">
        <f>VLOOKUP(A3343,Labels!$A$5:$I$3497,9)</f>
        <v>Almost Lost Customer</v>
      </c>
    </row>
    <row r="3344" spans="1:20" s="22" customFormat="1" ht="15.75" hidden="1" customHeight="1" x14ac:dyDescent="0.25">
      <c r="A3344" s="23">
        <v>3343</v>
      </c>
      <c r="B3344" s="24" t="s">
        <v>6076</v>
      </c>
      <c r="C3344" s="24" t="s">
        <v>6077</v>
      </c>
      <c r="D3344" s="24" t="s">
        <v>147</v>
      </c>
      <c r="E3344" s="23">
        <v>3</v>
      </c>
      <c r="F3344" s="25"/>
      <c r="G3344" s="23"/>
      <c r="H3344" s="23"/>
      <c r="I3344" s="24" t="s">
        <v>410</v>
      </c>
      <c r="J3344" s="24" t="s">
        <v>56</v>
      </c>
      <c r="K3344" s="24" t="s">
        <v>43</v>
      </c>
      <c r="L3344" s="24" t="s">
        <v>44</v>
      </c>
      <c r="M3344" s="24" t="s">
        <v>45</v>
      </c>
      <c r="N3344" s="23"/>
    </row>
    <row r="3345" spans="1:20" s="22" customFormat="1" ht="15.75" customHeight="1" x14ac:dyDescent="0.25">
      <c r="A3345" s="23">
        <v>3344</v>
      </c>
      <c r="B3345" s="24" t="s">
        <v>6078</v>
      </c>
      <c r="C3345" s="24" t="s">
        <v>6079</v>
      </c>
      <c r="D3345" s="24" t="s">
        <v>40</v>
      </c>
      <c r="E3345" s="23">
        <v>66</v>
      </c>
      <c r="F3345" s="25">
        <v>34744</v>
      </c>
      <c r="G3345" s="23">
        <f t="shared" ref="G3345:G3365" ca="1" si="256">(NOW()-F3345)/365</f>
        <v>26.158392360794007</v>
      </c>
      <c r="H3345" s="23" t="str">
        <f t="shared" ref="H3345:H3346" ca="1" si="257">IF(G3345&lt;=10,"0-10",IF(AND(G3345&gt;10,G3345&lt;=20),"11-20",IF(AND(G3345&gt;20,G3345&lt;=30),"21-30",IF(AND(G3345&gt;30,G3345&lt;=40),"31-40",IF(AND(G3345&gt;40,G3345&lt;=50),"41-50",IF(AND(G3345&gt;50,G3345&lt;=60),"51-60",IF(AND(G3345&gt;60,G3345&lt;=70),"61-70",IF(AND(G3345&gt;70,G3345&lt;=80),"71-80",IF(AND(G3345&gt;80,G3345&lt;=90),"81-90",IF(G3345&gt;90,"91-100"))))))))))</f>
        <v>21-30</v>
      </c>
      <c r="I3345" s="24" t="s">
        <v>852</v>
      </c>
      <c r="J3345" s="24" t="s">
        <v>61</v>
      </c>
      <c r="K3345" s="24" t="s">
        <v>62</v>
      </c>
      <c r="L3345" s="24" t="s">
        <v>44</v>
      </c>
      <c r="M3345" s="24" t="s">
        <v>45</v>
      </c>
      <c r="N3345" s="23">
        <v>1</v>
      </c>
      <c r="O3345" s="22" t="str">
        <f>VLOOKUP(A3345,[1]CustomerAddress!$A$1:$F$3997,2)</f>
        <v>21230 Tomscot Lane</v>
      </c>
      <c r="P3345" s="22">
        <f>VLOOKUP(A3345,[1]CustomerAddress!$A$1:$F$3997,3)</f>
        <v>2093</v>
      </c>
      <c r="Q3345" s="22" t="str">
        <f>VLOOKUP(A3345,[1]CustomerAddress!$A$1:$F$3997,4)</f>
        <v>NSW</v>
      </c>
      <c r="R3345" s="22" t="str">
        <f>VLOOKUP(A3345,[1]CustomerAddress!$A$1:$F$3997,5)</f>
        <v>Australia</v>
      </c>
      <c r="S3345" s="22">
        <f>VLOOKUP(A3345,[1]CustomerAddress!$A$1:$F$3997,6)</f>
        <v>12</v>
      </c>
      <c r="T3345" s="22" t="str">
        <f>VLOOKUP(A3345,Labels!$A$5:$I$3497,9)</f>
        <v>Very Loyal</v>
      </c>
    </row>
    <row r="3346" spans="1:20" s="22" customFormat="1" ht="15.75" customHeight="1" x14ac:dyDescent="0.25">
      <c r="A3346" s="23">
        <v>3345</v>
      </c>
      <c r="B3346" s="24" t="s">
        <v>6080</v>
      </c>
      <c r="C3346" s="24" t="s">
        <v>6081</v>
      </c>
      <c r="D3346" s="24" t="s">
        <v>48</v>
      </c>
      <c r="E3346" s="23">
        <v>83</v>
      </c>
      <c r="F3346" s="25">
        <v>28299</v>
      </c>
      <c r="G3346" s="23">
        <f t="shared" ca="1" si="256"/>
        <v>43.815926607369349</v>
      </c>
      <c r="H3346" s="23" t="str">
        <f t="shared" ca="1" si="257"/>
        <v>41-50</v>
      </c>
      <c r="J3346" s="24" t="s">
        <v>50</v>
      </c>
      <c r="K3346" s="24" t="s">
        <v>66</v>
      </c>
      <c r="L3346" s="24" t="s">
        <v>44</v>
      </c>
      <c r="M3346" s="24" t="s">
        <v>57</v>
      </c>
      <c r="N3346" s="23">
        <v>12</v>
      </c>
      <c r="O3346" s="22" t="str">
        <f>VLOOKUP(A3346,[1]CustomerAddress!$A$1:$F$3997,2)</f>
        <v>7 Clemons Drive</v>
      </c>
      <c r="P3346" s="22">
        <f>VLOOKUP(A3346,[1]CustomerAddress!$A$1:$F$3997,3)</f>
        <v>4370</v>
      </c>
      <c r="Q3346" s="22" t="str">
        <f>VLOOKUP(A3346,[1]CustomerAddress!$A$1:$F$3997,4)</f>
        <v>QLD</v>
      </c>
      <c r="R3346" s="22" t="str">
        <f>VLOOKUP(A3346,[1]CustomerAddress!$A$1:$F$3997,5)</f>
        <v>Australia</v>
      </c>
      <c r="S3346" s="22">
        <f>VLOOKUP(A3346,[1]CustomerAddress!$A$1:$F$3997,6)</f>
        <v>2</v>
      </c>
      <c r="T3346" s="22" t="str">
        <f>VLOOKUP(A3346,Labels!$A$5:$I$3497,9)</f>
        <v>Late Bloomer</v>
      </c>
    </row>
    <row r="3347" spans="1:20" s="22" customFormat="1" ht="15.75" hidden="1" customHeight="1" x14ac:dyDescent="0.25">
      <c r="A3347" s="23">
        <v>3346</v>
      </c>
      <c r="B3347" s="24" t="s">
        <v>6082</v>
      </c>
      <c r="C3347" s="24" t="s">
        <v>6083</v>
      </c>
      <c r="D3347" s="24" t="s">
        <v>40</v>
      </c>
      <c r="E3347" s="23">
        <v>61</v>
      </c>
      <c r="F3347" s="25">
        <v>33492</v>
      </c>
      <c r="G3347" s="23">
        <f t="shared" ca="1" si="256"/>
        <v>29.588529347095378</v>
      </c>
      <c r="H3347" s="23"/>
      <c r="I3347" s="24" t="s">
        <v>1005</v>
      </c>
      <c r="J3347" s="24" t="s">
        <v>50</v>
      </c>
      <c r="K3347" s="24" t="s">
        <v>66</v>
      </c>
      <c r="L3347" s="24" t="s">
        <v>44</v>
      </c>
      <c r="M3347" s="24" t="s">
        <v>57</v>
      </c>
      <c r="N3347" s="23">
        <v>3</v>
      </c>
    </row>
    <row r="3348" spans="1:20" s="22" customFormat="1" ht="15.75" customHeight="1" x14ac:dyDescent="0.25">
      <c r="A3348" s="23">
        <v>3347</v>
      </c>
      <c r="B3348" s="24" t="s">
        <v>6084</v>
      </c>
      <c r="D3348" s="24" t="s">
        <v>48</v>
      </c>
      <c r="E3348" s="23">
        <v>99</v>
      </c>
      <c r="F3348" s="25">
        <v>31359</v>
      </c>
      <c r="G3348" s="23">
        <f t="shared" ca="1" si="256"/>
        <v>35.432364963533729</v>
      </c>
      <c r="H3348" s="23" t="str">
        <f t="shared" ref="H3348:H3359" ca="1" si="258">IF(G3348&lt;=10,"0-10",IF(AND(G3348&gt;10,G3348&lt;=20),"11-20",IF(AND(G3348&gt;20,G3348&lt;=30),"21-30",IF(AND(G3348&gt;30,G3348&lt;=40),"31-40",IF(AND(G3348&gt;40,G3348&lt;=50),"41-50",IF(AND(G3348&gt;50,G3348&lt;=60),"51-60",IF(AND(G3348&gt;60,G3348&lt;=70),"61-70",IF(AND(G3348&gt;70,G3348&lt;=80),"71-80",IF(AND(G3348&gt;80,G3348&lt;=90),"81-90",IF(G3348&gt;90,"91-100"))))))))))</f>
        <v>31-40</v>
      </c>
      <c r="I3348" s="24" t="s">
        <v>196</v>
      </c>
      <c r="J3348" s="24" t="s">
        <v>164</v>
      </c>
      <c r="K3348" s="24" t="s">
        <v>66</v>
      </c>
      <c r="L3348" s="24" t="s">
        <v>44</v>
      </c>
      <c r="M3348" s="24" t="s">
        <v>45</v>
      </c>
      <c r="N3348" s="23">
        <v>18</v>
      </c>
      <c r="O3348" s="22" t="str">
        <f>VLOOKUP(A3348,[1]CustomerAddress!$A$1:$F$3997,2)</f>
        <v>75 Logan Place</v>
      </c>
      <c r="P3348" s="22">
        <f>VLOOKUP(A3348,[1]CustomerAddress!$A$1:$F$3997,3)</f>
        <v>3071</v>
      </c>
      <c r="Q3348" s="22" t="str">
        <f>VLOOKUP(A3348,[1]CustomerAddress!$A$1:$F$3997,4)</f>
        <v>VIC</v>
      </c>
      <c r="R3348" s="22" t="str">
        <f>VLOOKUP(A3348,[1]CustomerAddress!$A$1:$F$3997,5)</f>
        <v>Australia</v>
      </c>
      <c r="S3348" s="22">
        <f>VLOOKUP(A3348,[1]CustomerAddress!$A$1:$F$3997,6)</f>
        <v>10</v>
      </c>
      <c r="T3348" s="22" t="str">
        <f>VLOOKUP(A3348,Labels!$A$5:$I$3497,9)</f>
        <v>Evasive Customer</v>
      </c>
    </row>
    <row r="3349" spans="1:20" s="22" customFormat="1" ht="15.75" customHeight="1" x14ac:dyDescent="0.25">
      <c r="A3349" s="23">
        <v>3348</v>
      </c>
      <c r="B3349" s="24" t="s">
        <v>4813</v>
      </c>
      <c r="C3349" s="24" t="s">
        <v>6085</v>
      </c>
      <c r="D3349" s="24" t="s">
        <v>40</v>
      </c>
      <c r="E3349" s="23">
        <v>93</v>
      </c>
      <c r="F3349" s="25">
        <v>20767</v>
      </c>
      <c r="G3349" s="23">
        <f t="shared" ca="1" si="256"/>
        <v>64.451543045725515</v>
      </c>
      <c r="H3349" s="23" t="str">
        <f t="shared" ca="1" si="258"/>
        <v>61-70</v>
      </c>
      <c r="I3349" s="24" t="s">
        <v>480</v>
      </c>
      <c r="J3349" s="24" t="s">
        <v>42</v>
      </c>
      <c r="K3349" s="24" t="s">
        <v>66</v>
      </c>
      <c r="L3349" s="24" t="s">
        <v>44</v>
      </c>
      <c r="M3349" s="24" t="s">
        <v>45</v>
      </c>
      <c r="N3349" s="23">
        <v>6</v>
      </c>
      <c r="O3349" s="22" t="str">
        <f>VLOOKUP(A3349,[1]CustomerAddress!$A$1:$F$3997,2)</f>
        <v>8530 Darwin Street</v>
      </c>
      <c r="P3349" s="22">
        <f>VLOOKUP(A3349,[1]CustomerAddress!$A$1:$F$3997,3)</f>
        <v>2880</v>
      </c>
      <c r="Q3349" s="22" t="str">
        <f>VLOOKUP(A3349,[1]CustomerAddress!$A$1:$F$3997,4)</f>
        <v>NSW</v>
      </c>
      <c r="R3349" s="22" t="str">
        <f>VLOOKUP(A3349,[1]CustomerAddress!$A$1:$F$3997,5)</f>
        <v>Australia</v>
      </c>
      <c r="S3349" s="22">
        <f>VLOOKUP(A3349,[1]CustomerAddress!$A$1:$F$3997,6)</f>
        <v>1</v>
      </c>
      <c r="T3349" s="22" t="str">
        <f>VLOOKUP(A3349,Labels!$A$5:$I$3497,9)</f>
        <v>Lost Customer</v>
      </c>
    </row>
    <row r="3350" spans="1:20" s="22" customFormat="1" ht="15.75" customHeight="1" x14ac:dyDescent="0.25">
      <c r="A3350" s="23">
        <v>3349</v>
      </c>
      <c r="B3350" s="24" t="s">
        <v>6086</v>
      </c>
      <c r="C3350" s="24" t="s">
        <v>6087</v>
      </c>
      <c r="D3350" s="24" t="s">
        <v>48</v>
      </c>
      <c r="E3350" s="23">
        <v>11</v>
      </c>
      <c r="F3350" s="25">
        <v>29608</v>
      </c>
      <c r="G3350" s="23">
        <f t="shared" ca="1" si="256"/>
        <v>40.229625237506333</v>
      </c>
      <c r="H3350" s="23" t="str">
        <f t="shared" ca="1" si="258"/>
        <v>41-50</v>
      </c>
      <c r="I3350" s="24" t="s">
        <v>176</v>
      </c>
      <c r="J3350" s="24" t="s">
        <v>75</v>
      </c>
      <c r="K3350" s="24" t="s">
        <v>62</v>
      </c>
      <c r="L3350" s="24" t="s">
        <v>44</v>
      </c>
      <c r="M3350" s="24" t="s">
        <v>57</v>
      </c>
      <c r="N3350" s="23">
        <v>9</v>
      </c>
      <c r="O3350" s="22" t="str">
        <f>VLOOKUP(A3350,[1]CustomerAddress!$A$1:$F$3997,2)</f>
        <v>9 Brown Pass</v>
      </c>
      <c r="P3350" s="22">
        <f>VLOOKUP(A3350,[1]CustomerAddress!$A$1:$F$3997,3)</f>
        <v>3196</v>
      </c>
      <c r="Q3350" s="22" t="str">
        <f>VLOOKUP(A3350,[1]CustomerAddress!$A$1:$F$3997,4)</f>
        <v>VIC</v>
      </c>
      <c r="R3350" s="22" t="str">
        <f>VLOOKUP(A3350,[1]CustomerAddress!$A$1:$F$3997,5)</f>
        <v>Australia</v>
      </c>
      <c r="S3350" s="22">
        <f>VLOOKUP(A3350,[1]CustomerAddress!$A$1:$F$3997,6)</f>
        <v>9</v>
      </c>
      <c r="T3350" s="22" t="str">
        <f>VLOOKUP(A3350,Labels!$A$5:$I$3497,9)</f>
        <v>Evasive Customer</v>
      </c>
    </row>
    <row r="3351" spans="1:20" s="22" customFormat="1" ht="15.75" customHeight="1" x14ac:dyDescent="0.25">
      <c r="A3351" s="23">
        <v>3350</v>
      </c>
      <c r="B3351" s="24" t="s">
        <v>3166</v>
      </c>
      <c r="C3351" s="24" t="s">
        <v>6088</v>
      </c>
      <c r="D3351" s="24" t="s">
        <v>48</v>
      </c>
      <c r="E3351" s="23">
        <v>53</v>
      </c>
      <c r="F3351" s="25">
        <v>27543</v>
      </c>
      <c r="G3351" s="23">
        <f t="shared" ca="1" si="256"/>
        <v>45.887159484081678</v>
      </c>
      <c r="H3351" s="23" t="str">
        <f t="shared" ca="1" si="258"/>
        <v>41-50</v>
      </c>
      <c r="I3351" s="24" t="s">
        <v>431</v>
      </c>
      <c r="J3351" s="24" t="s">
        <v>84</v>
      </c>
      <c r="K3351" s="24" t="s">
        <v>62</v>
      </c>
      <c r="L3351" s="24" t="s">
        <v>44</v>
      </c>
      <c r="M3351" s="24" t="s">
        <v>57</v>
      </c>
      <c r="N3351" s="23">
        <v>6</v>
      </c>
      <c r="O3351" s="22" t="str">
        <f>VLOOKUP(A3351,[1]CustomerAddress!$A$1:$F$3997,2)</f>
        <v>736 Ohio Court</v>
      </c>
      <c r="P3351" s="22">
        <f>VLOOKUP(A3351,[1]CustomerAddress!$A$1:$F$3997,3)</f>
        <v>2200</v>
      </c>
      <c r="Q3351" s="22" t="str">
        <f>VLOOKUP(A3351,[1]CustomerAddress!$A$1:$F$3997,4)</f>
        <v>NSW</v>
      </c>
      <c r="R3351" s="22" t="str">
        <f>VLOOKUP(A3351,[1]CustomerAddress!$A$1:$F$3997,5)</f>
        <v>Australia</v>
      </c>
      <c r="S3351" s="22">
        <f>VLOOKUP(A3351,[1]CustomerAddress!$A$1:$F$3997,6)</f>
        <v>10</v>
      </c>
      <c r="T3351" s="22" t="str">
        <f>VLOOKUP(A3351,Labels!$A$5:$I$3497,9)</f>
        <v>Potential Customer</v>
      </c>
    </row>
    <row r="3352" spans="1:20" s="22" customFormat="1" ht="15.75" customHeight="1" x14ac:dyDescent="0.25">
      <c r="A3352" s="23">
        <v>3351</v>
      </c>
      <c r="B3352" s="24" t="s">
        <v>985</v>
      </c>
      <c r="C3352" s="24" t="s">
        <v>6089</v>
      </c>
      <c r="D3352" s="24" t="s">
        <v>40</v>
      </c>
      <c r="E3352" s="23">
        <v>13</v>
      </c>
      <c r="F3352" s="25">
        <v>30054</v>
      </c>
      <c r="G3352" s="23">
        <f t="shared" ca="1" si="256"/>
        <v>39.007707429287159</v>
      </c>
      <c r="H3352" s="23" t="str">
        <f t="shared" ca="1" si="258"/>
        <v>31-40</v>
      </c>
      <c r="I3352" s="24" t="s">
        <v>733</v>
      </c>
      <c r="J3352" s="24" t="s">
        <v>61</v>
      </c>
      <c r="K3352" s="24" t="s">
        <v>62</v>
      </c>
      <c r="L3352" s="24" t="s">
        <v>44</v>
      </c>
      <c r="M3352" s="24" t="s">
        <v>57</v>
      </c>
      <c r="N3352" s="23">
        <v>15</v>
      </c>
      <c r="O3352" s="22" t="str">
        <f>VLOOKUP(A3352,[1]CustomerAddress!$A$1:$F$3997,2)</f>
        <v>17 Springs Center</v>
      </c>
      <c r="P3352" s="22">
        <f>VLOOKUP(A3352,[1]CustomerAddress!$A$1:$F$3997,3)</f>
        <v>4214</v>
      </c>
      <c r="Q3352" s="22" t="str">
        <f>VLOOKUP(A3352,[1]CustomerAddress!$A$1:$F$3997,4)</f>
        <v>QLD</v>
      </c>
      <c r="R3352" s="22" t="str">
        <f>VLOOKUP(A3352,[1]CustomerAddress!$A$1:$F$3997,5)</f>
        <v>Australia</v>
      </c>
      <c r="S3352" s="22">
        <f>VLOOKUP(A3352,[1]CustomerAddress!$A$1:$F$3997,6)</f>
        <v>7</v>
      </c>
      <c r="T3352" s="22" t="str">
        <f>VLOOKUP(A3352,Labels!$A$5:$I$3497,9)</f>
        <v>Potential Customer</v>
      </c>
    </row>
    <row r="3353" spans="1:20" s="22" customFormat="1" ht="15.75" customHeight="1" x14ac:dyDescent="0.25">
      <c r="A3353" s="23">
        <v>3352</v>
      </c>
      <c r="B3353" s="24" t="s">
        <v>6090</v>
      </c>
      <c r="C3353" s="24" t="s">
        <v>6091</v>
      </c>
      <c r="D3353" s="24" t="s">
        <v>48</v>
      </c>
      <c r="E3353" s="23">
        <v>14</v>
      </c>
      <c r="F3353" s="25">
        <v>34696</v>
      </c>
      <c r="G3353" s="23">
        <f t="shared" ca="1" si="256"/>
        <v>26.289899210109073</v>
      </c>
      <c r="H3353" s="23" t="str">
        <f t="shared" ca="1" si="258"/>
        <v>21-30</v>
      </c>
      <c r="I3353" s="24" t="s">
        <v>2008</v>
      </c>
      <c r="J3353" s="24" t="s">
        <v>84</v>
      </c>
      <c r="K3353" s="24" t="s">
        <v>62</v>
      </c>
      <c r="L3353" s="24" t="s">
        <v>44</v>
      </c>
      <c r="M3353" s="24" t="s">
        <v>57</v>
      </c>
      <c r="N3353" s="23">
        <v>1</v>
      </c>
      <c r="O3353" s="22" t="str">
        <f>VLOOKUP(A3353,[1]CustomerAddress!$A$1:$F$3997,2)</f>
        <v>29863 Waxwing Court</v>
      </c>
      <c r="P3353" s="22">
        <f>VLOOKUP(A3353,[1]CustomerAddress!$A$1:$F$3997,3)</f>
        <v>3056</v>
      </c>
      <c r="Q3353" s="22" t="str">
        <f>VLOOKUP(A3353,[1]CustomerAddress!$A$1:$F$3997,4)</f>
        <v>VIC</v>
      </c>
      <c r="R3353" s="22" t="str">
        <f>VLOOKUP(A3353,[1]CustomerAddress!$A$1:$F$3997,5)</f>
        <v>Australia</v>
      </c>
      <c r="S3353" s="22">
        <f>VLOOKUP(A3353,[1]CustomerAddress!$A$1:$F$3997,6)</f>
        <v>5</v>
      </c>
      <c r="T3353" s="22" t="str">
        <f>VLOOKUP(A3353,Labels!$A$5:$I$3497,9)</f>
        <v>Potential Customer</v>
      </c>
    </row>
    <row r="3354" spans="1:20" s="22" customFormat="1" ht="15.75" customHeight="1" x14ac:dyDescent="0.25">
      <c r="A3354" s="23">
        <v>3353</v>
      </c>
      <c r="B3354" s="24" t="s">
        <v>2034</v>
      </c>
      <c r="C3354" s="24" t="s">
        <v>6092</v>
      </c>
      <c r="D3354" s="24" t="s">
        <v>40</v>
      </c>
      <c r="E3354" s="23">
        <v>91</v>
      </c>
      <c r="F3354" s="25">
        <v>34445</v>
      </c>
      <c r="G3354" s="23">
        <f t="shared" ca="1" si="256"/>
        <v>26.977570442985787</v>
      </c>
      <c r="H3354" s="23" t="str">
        <f t="shared" ca="1" si="258"/>
        <v>21-30</v>
      </c>
      <c r="I3354" s="24" t="s">
        <v>201</v>
      </c>
      <c r="J3354" s="24" t="s">
        <v>61</v>
      </c>
      <c r="K3354" s="24" t="s">
        <v>43</v>
      </c>
      <c r="L3354" s="24" t="s">
        <v>44</v>
      </c>
      <c r="M3354" s="24" t="s">
        <v>45</v>
      </c>
      <c r="N3354" s="23">
        <v>1</v>
      </c>
      <c r="O3354" s="22" t="str">
        <f>VLOOKUP(A3354,[1]CustomerAddress!$A$1:$F$3997,2)</f>
        <v>9229 Division Park</v>
      </c>
      <c r="P3354" s="22">
        <f>VLOOKUP(A3354,[1]CustomerAddress!$A$1:$F$3997,3)</f>
        <v>2205</v>
      </c>
      <c r="Q3354" s="22" t="str">
        <f>VLOOKUP(A3354,[1]CustomerAddress!$A$1:$F$3997,4)</f>
        <v>NSW</v>
      </c>
      <c r="R3354" s="22" t="str">
        <f>VLOOKUP(A3354,[1]CustomerAddress!$A$1:$F$3997,5)</f>
        <v>Australia</v>
      </c>
      <c r="S3354" s="22">
        <f>VLOOKUP(A3354,[1]CustomerAddress!$A$1:$F$3997,6)</f>
        <v>8</v>
      </c>
      <c r="T3354" s="22" t="str">
        <f>VLOOKUP(A3354,Labels!$A$5:$I$3497,9)</f>
        <v>Potential Customer</v>
      </c>
    </row>
    <row r="3355" spans="1:20" s="22" customFormat="1" ht="15.75" customHeight="1" x14ac:dyDescent="0.25">
      <c r="A3355" s="23">
        <v>3354</v>
      </c>
      <c r="B3355" s="24" t="s">
        <v>6093</v>
      </c>
      <c r="C3355" s="24" t="s">
        <v>6094</v>
      </c>
      <c r="D3355" s="24" t="s">
        <v>48</v>
      </c>
      <c r="E3355" s="23">
        <v>18</v>
      </c>
      <c r="F3355" s="25">
        <v>28576</v>
      </c>
      <c r="G3355" s="23">
        <f t="shared" ca="1" si="256"/>
        <v>43.057022497780309</v>
      </c>
      <c r="H3355" s="23" t="str">
        <f t="shared" ca="1" si="258"/>
        <v>41-50</v>
      </c>
      <c r="J3355" s="24" t="s">
        <v>84</v>
      </c>
      <c r="K3355" s="24" t="s">
        <v>43</v>
      </c>
      <c r="L3355" s="24" t="s">
        <v>44</v>
      </c>
      <c r="M3355" s="24" t="s">
        <v>45</v>
      </c>
      <c r="N3355" s="23">
        <v>11</v>
      </c>
      <c r="O3355" s="22" t="str">
        <f>VLOOKUP(A3355,[1]CustomerAddress!$A$1:$F$3997,2)</f>
        <v>88 Morningstar Pass</v>
      </c>
      <c r="P3355" s="22">
        <f>VLOOKUP(A3355,[1]CustomerAddress!$A$1:$F$3997,3)</f>
        <v>3161</v>
      </c>
      <c r="Q3355" s="22" t="str">
        <f>VLOOKUP(A3355,[1]CustomerAddress!$A$1:$F$3997,4)</f>
        <v>VIC</v>
      </c>
      <c r="R3355" s="22" t="str">
        <f>VLOOKUP(A3355,[1]CustomerAddress!$A$1:$F$3997,5)</f>
        <v>Australia</v>
      </c>
      <c r="S3355" s="22">
        <f>VLOOKUP(A3355,[1]CustomerAddress!$A$1:$F$3997,6)</f>
        <v>10</v>
      </c>
      <c r="T3355" s="22" t="str">
        <f>VLOOKUP(A3355,Labels!$A$5:$I$3497,9)</f>
        <v>Evasive Customer</v>
      </c>
    </row>
    <row r="3356" spans="1:20" s="22" customFormat="1" ht="15.75" customHeight="1" x14ac:dyDescent="0.25">
      <c r="A3356" s="23">
        <v>3355</v>
      </c>
      <c r="B3356" s="24" t="s">
        <v>6095</v>
      </c>
      <c r="C3356" s="24" t="s">
        <v>6096</v>
      </c>
      <c r="D3356" s="24" t="s">
        <v>40</v>
      </c>
      <c r="E3356" s="23">
        <v>50</v>
      </c>
      <c r="F3356" s="25">
        <v>32923</v>
      </c>
      <c r="G3356" s="23">
        <f t="shared" ca="1" si="256"/>
        <v>31.147433456684418</v>
      </c>
      <c r="H3356" s="23" t="str">
        <f t="shared" ca="1" si="258"/>
        <v>31-40</v>
      </c>
      <c r="I3356" s="24" t="s">
        <v>2642</v>
      </c>
      <c r="J3356" s="24" t="s">
        <v>84</v>
      </c>
      <c r="K3356" s="24" t="s">
        <v>43</v>
      </c>
      <c r="L3356" s="24" t="s">
        <v>44</v>
      </c>
      <c r="M3356" s="24" t="s">
        <v>57</v>
      </c>
      <c r="N3356" s="23">
        <v>3</v>
      </c>
      <c r="O3356" s="22" t="str">
        <f>VLOOKUP(A3356,[1]CustomerAddress!$A$1:$F$3997,2)</f>
        <v>45 Talisman Pass</v>
      </c>
      <c r="P3356" s="22">
        <f>VLOOKUP(A3356,[1]CustomerAddress!$A$1:$F$3997,3)</f>
        <v>4102</v>
      </c>
      <c r="Q3356" s="22" t="str">
        <f>VLOOKUP(A3356,[1]CustomerAddress!$A$1:$F$3997,4)</f>
        <v>QLD</v>
      </c>
      <c r="R3356" s="22" t="str">
        <f>VLOOKUP(A3356,[1]CustomerAddress!$A$1:$F$3997,5)</f>
        <v>Australia</v>
      </c>
      <c r="S3356" s="22">
        <f>VLOOKUP(A3356,[1]CustomerAddress!$A$1:$F$3997,6)</f>
        <v>4</v>
      </c>
      <c r="T3356" s="22" t="str">
        <f>VLOOKUP(A3356,Labels!$A$5:$I$3497,9)</f>
        <v>Becoming Loyal</v>
      </c>
    </row>
    <row r="3357" spans="1:20" s="22" customFormat="1" ht="15.75" customHeight="1" x14ac:dyDescent="0.25">
      <c r="A3357" s="23">
        <v>3356</v>
      </c>
      <c r="B3357" s="24" t="s">
        <v>6097</v>
      </c>
      <c r="C3357" s="24" t="s">
        <v>6098</v>
      </c>
      <c r="D3357" s="24" t="s">
        <v>48</v>
      </c>
      <c r="E3357" s="23">
        <v>47</v>
      </c>
      <c r="F3357" s="25">
        <v>21632</v>
      </c>
      <c r="G3357" s="23">
        <f t="shared" ca="1" si="256"/>
        <v>62.081680032026881</v>
      </c>
      <c r="H3357" s="23" t="str">
        <f t="shared" ca="1" si="258"/>
        <v>61-70</v>
      </c>
      <c r="I3357" s="24" t="s">
        <v>522</v>
      </c>
      <c r="J3357" s="24" t="s">
        <v>50</v>
      </c>
      <c r="K3357" s="24" t="s">
        <v>43</v>
      </c>
      <c r="L3357" s="24" t="s">
        <v>44</v>
      </c>
      <c r="M3357" s="24" t="s">
        <v>45</v>
      </c>
      <c r="N3357" s="23">
        <v>6</v>
      </c>
      <c r="O3357" s="22" t="str">
        <f>VLOOKUP(A3357,[1]CustomerAddress!$A$1:$F$3997,2)</f>
        <v>73 Burrows Court</v>
      </c>
      <c r="P3357" s="22">
        <f>VLOOKUP(A3357,[1]CustomerAddress!$A$1:$F$3997,3)</f>
        <v>3121</v>
      </c>
      <c r="Q3357" s="22" t="str">
        <f>VLOOKUP(A3357,[1]CustomerAddress!$A$1:$F$3997,4)</f>
        <v>VIC</v>
      </c>
      <c r="R3357" s="22" t="str">
        <f>VLOOKUP(A3357,[1]CustomerAddress!$A$1:$F$3997,5)</f>
        <v>Australia</v>
      </c>
      <c r="S3357" s="22">
        <f>VLOOKUP(A3357,[1]CustomerAddress!$A$1:$F$3997,6)</f>
        <v>8</v>
      </c>
      <c r="T3357" s="22" t="str">
        <f>VLOOKUP(A3357,Labels!$A$5:$I$3497,9)</f>
        <v>Becoming Loyal</v>
      </c>
    </row>
    <row r="3358" spans="1:20" s="22" customFormat="1" ht="15.75" customHeight="1" x14ac:dyDescent="0.25">
      <c r="A3358" s="23">
        <v>3357</v>
      </c>
      <c r="B3358" s="24" t="s">
        <v>1261</v>
      </c>
      <c r="C3358" s="24" t="s">
        <v>6099</v>
      </c>
      <c r="D3358" s="24" t="s">
        <v>48</v>
      </c>
      <c r="E3358" s="23">
        <v>25</v>
      </c>
      <c r="F3358" s="25">
        <v>36192</v>
      </c>
      <c r="G3358" s="23">
        <f t="shared" ca="1" si="256"/>
        <v>22.191269073122772</v>
      </c>
      <c r="H3358" s="23" t="str">
        <f t="shared" ca="1" si="258"/>
        <v>21-30</v>
      </c>
      <c r="I3358" s="24" t="s">
        <v>550</v>
      </c>
      <c r="J3358" s="24" t="s">
        <v>84</v>
      </c>
      <c r="K3358" s="24" t="s">
        <v>62</v>
      </c>
      <c r="L3358" s="24" t="s">
        <v>44</v>
      </c>
      <c r="M3358" s="24" t="s">
        <v>57</v>
      </c>
      <c r="N3358" s="23">
        <v>4</v>
      </c>
      <c r="O3358" s="22" t="str">
        <f>VLOOKUP(A3358,[1]CustomerAddress!$A$1:$F$3997,2)</f>
        <v>5 Sachs Terrace</v>
      </c>
      <c r="P3358" s="22">
        <f>VLOOKUP(A3358,[1]CustomerAddress!$A$1:$F$3997,3)</f>
        <v>4207</v>
      </c>
      <c r="Q3358" s="22" t="str">
        <f>VLOOKUP(A3358,[1]CustomerAddress!$A$1:$F$3997,4)</f>
        <v>QLD</v>
      </c>
      <c r="R3358" s="22" t="str">
        <f>VLOOKUP(A3358,[1]CustomerAddress!$A$1:$F$3997,5)</f>
        <v>Australia</v>
      </c>
      <c r="S3358" s="22">
        <f>VLOOKUP(A3358,[1]CustomerAddress!$A$1:$F$3997,6)</f>
        <v>4</v>
      </c>
      <c r="T3358" s="22" t="str">
        <f>VLOOKUP(A3358,Labels!$A$5:$I$3497,9)</f>
        <v>Late Bloomer</v>
      </c>
    </row>
    <row r="3359" spans="1:20" s="22" customFormat="1" ht="15.75" customHeight="1" x14ac:dyDescent="0.25">
      <c r="A3359" s="23">
        <v>3358</v>
      </c>
      <c r="B3359" s="24" t="s">
        <v>5280</v>
      </c>
      <c r="C3359" s="24" t="s">
        <v>6100</v>
      </c>
      <c r="D3359" s="24" t="s">
        <v>48</v>
      </c>
      <c r="E3359" s="23">
        <v>30</v>
      </c>
      <c r="F3359" s="25">
        <v>26924</v>
      </c>
      <c r="G3359" s="23">
        <f t="shared" ca="1" si="256"/>
        <v>47.583049895040581</v>
      </c>
      <c r="H3359" s="23" t="str">
        <f t="shared" ca="1" si="258"/>
        <v>41-50</v>
      </c>
      <c r="I3359" s="24" t="s">
        <v>760</v>
      </c>
      <c r="J3359" s="24" t="s">
        <v>84</v>
      </c>
      <c r="K3359" s="24" t="s">
        <v>62</v>
      </c>
      <c r="L3359" s="24" t="s">
        <v>44</v>
      </c>
      <c r="M3359" s="24" t="s">
        <v>45</v>
      </c>
      <c r="N3359" s="23">
        <v>11</v>
      </c>
      <c r="O3359" s="22" t="str">
        <f>VLOOKUP(A3359,[1]CustomerAddress!$A$1:$F$3997,2)</f>
        <v>2170 Schiller Alley</v>
      </c>
      <c r="P3359" s="22">
        <f>VLOOKUP(A3359,[1]CustomerAddress!$A$1:$F$3997,3)</f>
        <v>2160</v>
      </c>
      <c r="Q3359" s="22" t="str">
        <f>VLOOKUP(A3359,[1]CustomerAddress!$A$1:$F$3997,4)</f>
        <v>NSW</v>
      </c>
      <c r="R3359" s="22" t="str">
        <f>VLOOKUP(A3359,[1]CustomerAddress!$A$1:$F$3997,5)</f>
        <v>Australia</v>
      </c>
      <c r="S3359" s="22">
        <f>VLOOKUP(A3359,[1]CustomerAddress!$A$1:$F$3997,6)</f>
        <v>9</v>
      </c>
      <c r="T3359" s="22" t="str">
        <f>VLOOKUP(A3359,Labels!$A$5:$I$3497,9)</f>
        <v>Potential Customer</v>
      </c>
    </row>
    <row r="3360" spans="1:20" s="22" customFormat="1" ht="15.75" hidden="1" customHeight="1" x14ac:dyDescent="0.25">
      <c r="A3360" s="23">
        <v>3359</v>
      </c>
      <c r="B3360" s="24" t="s">
        <v>5477</v>
      </c>
      <c r="C3360" s="24" t="s">
        <v>2255</v>
      </c>
      <c r="D3360" s="24" t="s">
        <v>48</v>
      </c>
      <c r="E3360" s="23">
        <v>82</v>
      </c>
      <c r="F3360" s="25">
        <v>33585</v>
      </c>
      <c r="G3360" s="23">
        <f t="shared" ca="1" si="256"/>
        <v>29.333734826547431</v>
      </c>
      <c r="H3360" s="23"/>
      <c r="I3360" s="24" t="s">
        <v>1101</v>
      </c>
      <c r="J3360" s="24" t="s">
        <v>61</v>
      </c>
      <c r="K3360" s="24" t="s">
        <v>43</v>
      </c>
      <c r="L3360" s="24" t="s">
        <v>44</v>
      </c>
      <c r="M3360" s="24" t="s">
        <v>57</v>
      </c>
      <c r="N3360" s="23">
        <v>3</v>
      </c>
    </row>
    <row r="3361" spans="1:20" s="22" customFormat="1" ht="15.75" customHeight="1" x14ac:dyDescent="0.25">
      <c r="A3361" s="23">
        <v>3360</v>
      </c>
      <c r="B3361" s="24" t="s">
        <v>6101</v>
      </c>
      <c r="C3361" s="24" t="s">
        <v>6102</v>
      </c>
      <c r="D3361" s="24" t="s">
        <v>40</v>
      </c>
      <c r="E3361" s="23">
        <v>77</v>
      </c>
      <c r="F3361" s="25">
        <v>23093</v>
      </c>
      <c r="G3361" s="23">
        <f t="shared" ca="1" si="256"/>
        <v>58.078940305999488</v>
      </c>
      <c r="H3361" s="23" t="str">
        <f t="shared" ref="H3361:H3362" ca="1" si="259">IF(G3361&lt;=10,"0-10",IF(AND(G3361&gt;10,G3361&lt;=20),"11-20",IF(AND(G3361&gt;20,G3361&lt;=30),"21-30",IF(AND(G3361&gt;30,G3361&lt;=40),"31-40",IF(AND(G3361&gt;40,G3361&lt;=50),"41-50",IF(AND(G3361&gt;50,G3361&lt;=60),"51-60",IF(AND(G3361&gt;60,G3361&lt;=70),"61-70",IF(AND(G3361&gt;70,G3361&lt;=80),"71-80",IF(AND(G3361&gt;80,G3361&lt;=90),"81-90",IF(G3361&gt;90,"91-100"))))))))))</f>
        <v>51-60</v>
      </c>
      <c r="I3361" s="24" t="s">
        <v>420</v>
      </c>
      <c r="J3361" s="24" t="s">
        <v>42</v>
      </c>
      <c r="K3361" s="24" t="s">
        <v>62</v>
      </c>
      <c r="L3361" s="24" t="s">
        <v>44</v>
      </c>
      <c r="M3361" s="24" t="s">
        <v>57</v>
      </c>
      <c r="N3361" s="23">
        <v>5</v>
      </c>
      <c r="O3361" s="22" t="str">
        <f>VLOOKUP(A3361,[1]CustomerAddress!$A$1:$F$3997,2)</f>
        <v>435 Kennedy Circle</v>
      </c>
      <c r="P3361" s="22">
        <f>VLOOKUP(A3361,[1]CustomerAddress!$A$1:$F$3997,3)</f>
        <v>2173</v>
      </c>
      <c r="Q3361" s="22" t="str">
        <f>VLOOKUP(A3361,[1]CustomerAddress!$A$1:$F$3997,4)</f>
        <v>NSW</v>
      </c>
      <c r="R3361" s="22" t="str">
        <f>VLOOKUP(A3361,[1]CustomerAddress!$A$1:$F$3997,5)</f>
        <v>Australia</v>
      </c>
      <c r="S3361" s="22">
        <f>VLOOKUP(A3361,[1]CustomerAddress!$A$1:$F$3997,6)</f>
        <v>10</v>
      </c>
      <c r="T3361" s="22" t="str">
        <f>VLOOKUP(A3361,Labels!$A$5:$I$3497,9)</f>
        <v>Losing Customer</v>
      </c>
    </row>
    <row r="3362" spans="1:20" s="22" customFormat="1" ht="15.75" customHeight="1" x14ac:dyDescent="0.25">
      <c r="A3362" s="23">
        <v>3361</v>
      </c>
      <c r="B3362" s="24" t="s">
        <v>6103</v>
      </c>
      <c r="C3362" s="24" t="s">
        <v>6104</v>
      </c>
      <c r="D3362" s="24" t="s">
        <v>40</v>
      </c>
      <c r="E3362" s="23">
        <v>68</v>
      </c>
      <c r="F3362" s="25">
        <v>24857</v>
      </c>
      <c r="G3362" s="23">
        <f t="shared" ca="1" si="256"/>
        <v>53.246063593670719</v>
      </c>
      <c r="H3362" s="23" t="str">
        <f t="shared" ca="1" si="259"/>
        <v>51-60</v>
      </c>
      <c r="I3362" s="24" t="s">
        <v>317</v>
      </c>
      <c r="J3362" s="24" t="s">
        <v>54</v>
      </c>
      <c r="K3362" s="24" t="s">
        <v>43</v>
      </c>
      <c r="L3362" s="24" t="s">
        <v>44</v>
      </c>
      <c r="M3362" s="24" t="s">
        <v>45</v>
      </c>
      <c r="N3362" s="23">
        <v>9</v>
      </c>
      <c r="O3362" s="22" t="str">
        <f>VLOOKUP(A3362,[1]CustomerAddress!$A$1:$F$3997,2)</f>
        <v>7330 Helena Pass</v>
      </c>
      <c r="P3362" s="22">
        <f>VLOOKUP(A3362,[1]CustomerAddress!$A$1:$F$3997,3)</f>
        <v>2176</v>
      </c>
      <c r="Q3362" s="22" t="str">
        <f>VLOOKUP(A3362,[1]CustomerAddress!$A$1:$F$3997,4)</f>
        <v>NSW</v>
      </c>
      <c r="R3362" s="22" t="str">
        <f>VLOOKUP(A3362,[1]CustomerAddress!$A$1:$F$3997,5)</f>
        <v>Australia</v>
      </c>
      <c r="S3362" s="22">
        <f>VLOOKUP(A3362,[1]CustomerAddress!$A$1:$F$3997,6)</f>
        <v>9</v>
      </c>
      <c r="T3362" s="22" t="str">
        <f>VLOOKUP(A3362,Labels!$A$5:$I$3497,9)</f>
        <v>Potential Customer</v>
      </c>
    </row>
    <row r="3363" spans="1:20" s="22" customFormat="1" ht="15.75" hidden="1" customHeight="1" x14ac:dyDescent="0.25">
      <c r="A3363" s="23">
        <v>3362</v>
      </c>
      <c r="B3363" s="24" t="s">
        <v>6105</v>
      </c>
      <c r="C3363" s="24" t="s">
        <v>6106</v>
      </c>
      <c r="D3363" s="24" t="s">
        <v>48</v>
      </c>
      <c r="E3363" s="23">
        <v>60</v>
      </c>
      <c r="F3363" s="25">
        <v>26108</v>
      </c>
      <c r="G3363" s="23">
        <f t="shared" ca="1" si="256"/>
        <v>49.818666333396749</v>
      </c>
      <c r="H3363" s="23"/>
      <c r="I3363" s="24" t="s">
        <v>314</v>
      </c>
      <c r="J3363" s="24" t="s">
        <v>50</v>
      </c>
      <c r="K3363" s="24" t="s">
        <v>62</v>
      </c>
      <c r="L3363" s="24" t="s">
        <v>44</v>
      </c>
      <c r="M3363" s="24" t="s">
        <v>57</v>
      </c>
      <c r="N3363" s="23">
        <v>13</v>
      </c>
    </row>
    <row r="3364" spans="1:20" s="22" customFormat="1" ht="15.75" customHeight="1" x14ac:dyDescent="0.25">
      <c r="A3364" s="23">
        <v>3363</v>
      </c>
      <c r="B3364" s="24" t="s">
        <v>6107</v>
      </c>
      <c r="C3364" s="24" t="s">
        <v>6108</v>
      </c>
      <c r="D3364" s="24" t="s">
        <v>48</v>
      </c>
      <c r="E3364" s="23">
        <v>25</v>
      </c>
      <c r="F3364" s="25">
        <v>36593</v>
      </c>
      <c r="G3364" s="23">
        <f t="shared" ca="1" si="256"/>
        <v>21.092638936136471</v>
      </c>
      <c r="H3364" s="23" t="str">
        <f t="shared" ref="H3364:H3365" ca="1" si="260">IF(G3364&lt;=10,"0-10",IF(AND(G3364&gt;10,G3364&lt;=20),"11-20",IF(AND(G3364&gt;20,G3364&lt;=30),"21-30",IF(AND(G3364&gt;30,G3364&lt;=40),"31-40",IF(AND(G3364&gt;40,G3364&lt;=50),"41-50",IF(AND(G3364&gt;50,G3364&lt;=60),"51-60",IF(AND(G3364&gt;60,G3364&lt;=70),"61-70",IF(AND(G3364&gt;70,G3364&lt;=80),"71-80",IF(AND(G3364&gt;80,G3364&lt;=90),"81-90",IF(G3364&gt;90,"91-100"))))))))))</f>
        <v>21-30</v>
      </c>
      <c r="I3364" s="24" t="s">
        <v>593</v>
      </c>
      <c r="J3364" s="24" t="s">
        <v>84</v>
      </c>
      <c r="K3364" s="24" t="s">
        <v>66</v>
      </c>
      <c r="L3364" s="24" t="s">
        <v>44</v>
      </c>
      <c r="M3364" s="24" t="s">
        <v>45</v>
      </c>
      <c r="N3364" s="23">
        <v>3</v>
      </c>
      <c r="O3364" s="22" t="str">
        <f>VLOOKUP(A3364,[1]CustomerAddress!$A$1:$F$3997,2)</f>
        <v>8 Village Street</v>
      </c>
      <c r="P3364" s="22">
        <f>VLOOKUP(A3364,[1]CustomerAddress!$A$1:$F$3997,3)</f>
        <v>4825</v>
      </c>
      <c r="Q3364" s="22" t="str">
        <f>VLOOKUP(A3364,[1]CustomerAddress!$A$1:$F$3997,4)</f>
        <v>QLD</v>
      </c>
      <c r="R3364" s="22" t="str">
        <f>VLOOKUP(A3364,[1]CustomerAddress!$A$1:$F$3997,5)</f>
        <v>Australia</v>
      </c>
      <c r="S3364" s="22">
        <f>VLOOKUP(A3364,[1]CustomerAddress!$A$1:$F$3997,6)</f>
        <v>5</v>
      </c>
      <c r="T3364" s="22" t="str">
        <f>VLOOKUP(A3364,Labels!$A$5:$I$3497,9)</f>
        <v>Becoming Loyal</v>
      </c>
    </row>
    <row r="3365" spans="1:20" s="22" customFormat="1" ht="15.75" customHeight="1" x14ac:dyDescent="0.25">
      <c r="A3365" s="23">
        <v>3364</v>
      </c>
      <c r="B3365" s="24" t="s">
        <v>6109</v>
      </c>
      <c r="D3365" s="24" t="s">
        <v>48</v>
      </c>
      <c r="E3365" s="23">
        <v>77</v>
      </c>
      <c r="F3365" s="25">
        <v>34200</v>
      </c>
      <c r="G3365" s="23">
        <f t="shared" ca="1" si="256"/>
        <v>27.648803319698114</v>
      </c>
      <c r="H3365" s="23" t="str">
        <f t="shared" ca="1" si="260"/>
        <v>21-30</v>
      </c>
      <c r="I3365" s="24" t="s">
        <v>2256</v>
      </c>
      <c r="J3365" s="24" t="s">
        <v>84</v>
      </c>
      <c r="K3365" s="24" t="s">
        <v>43</v>
      </c>
      <c r="L3365" s="24" t="s">
        <v>44</v>
      </c>
      <c r="M3365" s="24" t="s">
        <v>45</v>
      </c>
      <c r="N3365" s="23">
        <v>3</v>
      </c>
      <c r="O3365" s="22" t="str">
        <f>VLOOKUP(A3365,[1]CustomerAddress!$A$1:$F$3997,2)</f>
        <v>62551 Del Mar Avenue</v>
      </c>
      <c r="P3365" s="22">
        <f>VLOOKUP(A3365,[1]CustomerAddress!$A$1:$F$3997,3)</f>
        <v>2300</v>
      </c>
      <c r="Q3365" s="22" t="str">
        <f>VLOOKUP(A3365,[1]CustomerAddress!$A$1:$F$3997,4)</f>
        <v>NSW</v>
      </c>
      <c r="R3365" s="22" t="str">
        <f>VLOOKUP(A3365,[1]CustomerAddress!$A$1:$F$3997,5)</f>
        <v>Australia</v>
      </c>
      <c r="S3365" s="22">
        <f>VLOOKUP(A3365,[1]CustomerAddress!$A$1:$F$3997,6)</f>
        <v>6</v>
      </c>
      <c r="T3365" s="22" t="str">
        <f>VLOOKUP(A3365,Labels!$A$5:$I$3497,9)</f>
        <v>Evasive Customer</v>
      </c>
    </row>
    <row r="3366" spans="1:20" s="22" customFormat="1" ht="15.75" hidden="1" customHeight="1" x14ac:dyDescent="0.25">
      <c r="A3366" s="23">
        <v>3365</v>
      </c>
      <c r="B3366" s="24" t="s">
        <v>3462</v>
      </c>
      <c r="C3366" s="24" t="s">
        <v>6110</v>
      </c>
      <c r="D3366" s="24" t="s">
        <v>147</v>
      </c>
      <c r="E3366" s="23">
        <v>29</v>
      </c>
      <c r="F3366" s="25"/>
      <c r="G3366" s="23"/>
      <c r="H3366" s="23"/>
      <c r="I3366" s="24" t="s">
        <v>970</v>
      </c>
      <c r="J3366" s="24" t="s">
        <v>56</v>
      </c>
      <c r="K3366" s="24" t="s">
        <v>43</v>
      </c>
      <c r="L3366" s="24" t="s">
        <v>44</v>
      </c>
      <c r="M3366" s="24" t="s">
        <v>57</v>
      </c>
      <c r="N3366" s="23"/>
    </row>
    <row r="3367" spans="1:20" s="22" customFormat="1" ht="15.75" customHeight="1" x14ac:dyDescent="0.25">
      <c r="A3367" s="23">
        <v>3366</v>
      </c>
      <c r="B3367" s="24" t="s">
        <v>6111</v>
      </c>
      <c r="C3367" s="24" t="s">
        <v>6112</v>
      </c>
      <c r="D3367" s="24" t="s">
        <v>48</v>
      </c>
      <c r="E3367" s="23">
        <v>98</v>
      </c>
      <c r="F3367" s="25">
        <v>27451</v>
      </c>
      <c r="G3367" s="23">
        <f t="shared" ref="G3367:G3430" ca="1" si="261">(NOW()-F3367)/365</f>
        <v>46.139214278602225</v>
      </c>
      <c r="H3367" s="23" t="str">
        <f t="shared" ref="H3367:H3373" ca="1" si="262">IF(G3367&lt;=10,"0-10",IF(AND(G3367&gt;10,G3367&lt;=20),"11-20",IF(AND(G3367&gt;20,G3367&lt;=30),"21-30",IF(AND(G3367&gt;30,G3367&lt;=40),"31-40",IF(AND(G3367&gt;40,G3367&lt;=50),"41-50",IF(AND(G3367&gt;50,G3367&lt;=60),"51-60",IF(AND(G3367&gt;60,G3367&lt;=70),"61-70",IF(AND(G3367&gt;70,G3367&lt;=80),"71-80",IF(AND(G3367&gt;80,G3367&lt;=90),"81-90",IF(G3367&gt;90,"91-100"))))))))))</f>
        <v>41-50</v>
      </c>
      <c r="I3367" s="24" t="s">
        <v>651</v>
      </c>
      <c r="J3367" s="24" t="s">
        <v>84</v>
      </c>
      <c r="K3367" s="24" t="s">
        <v>43</v>
      </c>
      <c r="L3367" s="24" t="s">
        <v>44</v>
      </c>
      <c r="M3367" s="24" t="s">
        <v>45</v>
      </c>
      <c r="N3367" s="23">
        <v>14</v>
      </c>
      <c r="O3367" s="22" t="str">
        <f>VLOOKUP(A3367,[1]CustomerAddress!$A$1:$F$3997,2)</f>
        <v>63493 Erie Place</v>
      </c>
      <c r="P3367" s="22">
        <f>VLOOKUP(A3367,[1]CustomerAddress!$A$1:$F$3997,3)</f>
        <v>2144</v>
      </c>
      <c r="Q3367" s="22" t="str">
        <f>VLOOKUP(A3367,[1]CustomerAddress!$A$1:$F$3997,4)</f>
        <v>NSW</v>
      </c>
      <c r="R3367" s="22" t="str">
        <f>VLOOKUP(A3367,[1]CustomerAddress!$A$1:$F$3997,5)</f>
        <v>Australia</v>
      </c>
      <c r="S3367" s="22">
        <f>VLOOKUP(A3367,[1]CustomerAddress!$A$1:$F$3997,6)</f>
        <v>7</v>
      </c>
      <c r="T3367" s="22" t="str">
        <f>VLOOKUP(A3367,Labels!$A$5:$I$3497,9)</f>
        <v>Late Bloomer</v>
      </c>
    </row>
    <row r="3368" spans="1:20" s="22" customFormat="1" ht="15.75" customHeight="1" x14ac:dyDescent="0.25">
      <c r="A3368" s="23">
        <v>3367</v>
      </c>
      <c r="B3368" s="24" t="s">
        <v>6113</v>
      </c>
      <c r="C3368" s="24" t="s">
        <v>6114</v>
      </c>
      <c r="D3368" s="24" t="s">
        <v>40</v>
      </c>
      <c r="E3368" s="23">
        <v>75</v>
      </c>
      <c r="F3368" s="25">
        <v>36865</v>
      </c>
      <c r="G3368" s="23">
        <f t="shared" ca="1" si="261"/>
        <v>20.347433456684417</v>
      </c>
      <c r="H3368" s="23" t="str">
        <f t="shared" ca="1" si="262"/>
        <v>21-30</v>
      </c>
      <c r="I3368" s="24" t="s">
        <v>465</v>
      </c>
      <c r="J3368" s="24" t="s">
        <v>164</v>
      </c>
      <c r="K3368" s="24" t="s">
        <v>43</v>
      </c>
      <c r="L3368" s="24" t="s">
        <v>44</v>
      </c>
      <c r="M3368" s="24" t="s">
        <v>45</v>
      </c>
      <c r="N3368" s="23">
        <v>1</v>
      </c>
      <c r="O3368" s="22" t="str">
        <f>VLOOKUP(A3368,[1]CustomerAddress!$A$1:$F$3997,2)</f>
        <v>3 Weeping Birch Plaza</v>
      </c>
      <c r="P3368" s="22">
        <f>VLOOKUP(A3368,[1]CustomerAddress!$A$1:$F$3997,3)</f>
        <v>3677</v>
      </c>
      <c r="Q3368" s="22" t="str">
        <f>VLOOKUP(A3368,[1]CustomerAddress!$A$1:$F$3997,4)</f>
        <v>VIC</v>
      </c>
      <c r="R3368" s="22" t="str">
        <f>VLOOKUP(A3368,[1]CustomerAddress!$A$1:$F$3997,5)</f>
        <v>Australia</v>
      </c>
      <c r="S3368" s="22">
        <f>VLOOKUP(A3368,[1]CustomerAddress!$A$1:$F$3997,6)</f>
        <v>2</v>
      </c>
      <c r="T3368" s="22" t="str">
        <f>VLOOKUP(A3368,Labels!$A$5:$I$3497,9)</f>
        <v>Losing Customer</v>
      </c>
    </row>
    <row r="3369" spans="1:20" s="22" customFormat="1" ht="15.75" customHeight="1" x14ac:dyDescent="0.25">
      <c r="A3369" s="23">
        <v>3368</v>
      </c>
      <c r="B3369" s="24" t="s">
        <v>6115</v>
      </c>
      <c r="C3369" s="24" t="s">
        <v>6116</v>
      </c>
      <c r="D3369" s="24" t="s">
        <v>40</v>
      </c>
      <c r="E3369" s="23">
        <v>7</v>
      </c>
      <c r="F3369" s="25">
        <v>24670</v>
      </c>
      <c r="G3369" s="23">
        <f t="shared" ca="1" si="261"/>
        <v>53.758392360794005</v>
      </c>
      <c r="H3369" s="23" t="str">
        <f t="shared" ca="1" si="262"/>
        <v>51-60</v>
      </c>
      <c r="I3369" s="24" t="s">
        <v>651</v>
      </c>
      <c r="J3369" s="24" t="s">
        <v>50</v>
      </c>
      <c r="K3369" s="24" t="s">
        <v>62</v>
      </c>
      <c r="L3369" s="24" t="s">
        <v>44</v>
      </c>
      <c r="M3369" s="24" t="s">
        <v>57</v>
      </c>
      <c r="N3369" s="23">
        <v>16</v>
      </c>
      <c r="O3369" s="22" t="str">
        <f>VLOOKUP(A3369,[1]CustomerAddress!$A$1:$F$3997,2)</f>
        <v>2 Roxbury Place</v>
      </c>
      <c r="P3369" s="22">
        <f>VLOOKUP(A3369,[1]CustomerAddress!$A$1:$F$3997,3)</f>
        <v>2564</v>
      </c>
      <c r="Q3369" s="22" t="str">
        <f>VLOOKUP(A3369,[1]CustomerAddress!$A$1:$F$3997,4)</f>
        <v>NSW</v>
      </c>
      <c r="R3369" s="22" t="str">
        <f>VLOOKUP(A3369,[1]CustomerAddress!$A$1:$F$3997,5)</f>
        <v>Australia</v>
      </c>
      <c r="S3369" s="22">
        <f>VLOOKUP(A3369,[1]CustomerAddress!$A$1:$F$3997,6)</f>
        <v>8</v>
      </c>
      <c r="T3369" s="22" t="str">
        <f>VLOOKUP(A3369,Labels!$A$5:$I$3497,9)</f>
        <v>Potential Customer</v>
      </c>
    </row>
    <row r="3370" spans="1:20" s="22" customFormat="1" ht="15.75" customHeight="1" x14ac:dyDescent="0.25">
      <c r="A3370" s="23">
        <v>3369</v>
      </c>
      <c r="B3370" s="24" t="s">
        <v>6117</v>
      </c>
      <c r="C3370" s="24" t="s">
        <v>6118</v>
      </c>
      <c r="D3370" s="24" t="s">
        <v>40</v>
      </c>
      <c r="E3370" s="23">
        <v>90</v>
      </c>
      <c r="F3370" s="25">
        <v>28127</v>
      </c>
      <c r="G3370" s="23">
        <f t="shared" ca="1" si="261"/>
        <v>44.287159484081677</v>
      </c>
      <c r="H3370" s="23" t="str">
        <f t="shared" ca="1" si="262"/>
        <v>41-50</v>
      </c>
      <c r="I3370" s="24" t="s">
        <v>243</v>
      </c>
      <c r="J3370" s="24" t="s">
        <v>61</v>
      </c>
      <c r="K3370" s="24" t="s">
        <v>43</v>
      </c>
      <c r="L3370" s="24" t="s">
        <v>44</v>
      </c>
      <c r="M3370" s="24" t="s">
        <v>57</v>
      </c>
      <c r="N3370" s="23">
        <v>10</v>
      </c>
      <c r="O3370" s="22" t="str">
        <f>VLOOKUP(A3370,[1]CustomerAddress!$A$1:$F$3997,2)</f>
        <v>7234 Dawn Alley</v>
      </c>
      <c r="P3370" s="22">
        <f>VLOOKUP(A3370,[1]CustomerAddress!$A$1:$F$3997,3)</f>
        <v>4670</v>
      </c>
      <c r="Q3370" s="22" t="str">
        <f>VLOOKUP(A3370,[1]CustomerAddress!$A$1:$F$3997,4)</f>
        <v>QLD</v>
      </c>
      <c r="R3370" s="22" t="str">
        <f>VLOOKUP(A3370,[1]CustomerAddress!$A$1:$F$3997,5)</f>
        <v>Australia</v>
      </c>
      <c r="S3370" s="22">
        <f>VLOOKUP(A3370,[1]CustomerAddress!$A$1:$F$3997,6)</f>
        <v>1</v>
      </c>
      <c r="T3370" s="22" t="str">
        <f>VLOOKUP(A3370,Labels!$A$5:$I$3497,9)</f>
        <v>High Risk Customer</v>
      </c>
    </row>
    <row r="3371" spans="1:20" s="22" customFormat="1" ht="15.75" customHeight="1" x14ac:dyDescent="0.25">
      <c r="A3371" s="23">
        <v>3370</v>
      </c>
      <c r="B3371" s="24" t="s">
        <v>6119</v>
      </c>
      <c r="C3371" s="24" t="s">
        <v>6120</v>
      </c>
      <c r="D3371" s="24" t="s">
        <v>48</v>
      </c>
      <c r="E3371" s="23">
        <v>8</v>
      </c>
      <c r="F3371" s="25">
        <v>19746</v>
      </c>
      <c r="G3371" s="23">
        <f t="shared" ca="1" si="261"/>
        <v>67.248803319698112</v>
      </c>
      <c r="H3371" s="23" t="str">
        <f t="shared" ca="1" si="262"/>
        <v>61-70</v>
      </c>
      <c r="I3371" s="24" t="s">
        <v>266</v>
      </c>
      <c r="J3371" s="24" t="s">
        <v>61</v>
      </c>
      <c r="K3371" s="24" t="s">
        <v>66</v>
      </c>
      <c r="L3371" s="24" t="s">
        <v>44</v>
      </c>
      <c r="M3371" s="24" t="s">
        <v>45</v>
      </c>
      <c r="N3371" s="23">
        <v>5</v>
      </c>
      <c r="O3371" s="22" t="str">
        <f>VLOOKUP(A3371,[1]CustomerAddress!$A$1:$F$3997,2)</f>
        <v>01 Nevada Alley</v>
      </c>
      <c r="P3371" s="22">
        <f>VLOOKUP(A3371,[1]CustomerAddress!$A$1:$F$3997,3)</f>
        <v>2076</v>
      </c>
      <c r="Q3371" s="22" t="str">
        <f>VLOOKUP(A3371,[1]CustomerAddress!$A$1:$F$3997,4)</f>
        <v>NSW</v>
      </c>
      <c r="R3371" s="22" t="str">
        <f>VLOOKUP(A3371,[1]CustomerAddress!$A$1:$F$3997,5)</f>
        <v>Australia</v>
      </c>
      <c r="S3371" s="22">
        <f>VLOOKUP(A3371,[1]CustomerAddress!$A$1:$F$3997,6)</f>
        <v>12</v>
      </c>
      <c r="T3371" s="22" t="str">
        <f>VLOOKUP(A3371,Labels!$A$5:$I$3497,9)</f>
        <v>Potential Customer</v>
      </c>
    </row>
    <row r="3372" spans="1:20" s="22" customFormat="1" ht="15.75" customHeight="1" x14ac:dyDescent="0.25">
      <c r="A3372" s="23">
        <v>3371</v>
      </c>
      <c r="B3372" s="24" t="s">
        <v>6121</v>
      </c>
      <c r="C3372" s="24" t="s">
        <v>6122</v>
      </c>
      <c r="D3372" s="24" t="s">
        <v>40</v>
      </c>
      <c r="E3372" s="23">
        <v>56</v>
      </c>
      <c r="F3372" s="25">
        <v>28428</v>
      </c>
      <c r="G3372" s="23">
        <f t="shared" ca="1" si="261"/>
        <v>43.462501949835101</v>
      </c>
      <c r="H3372" s="23" t="str">
        <f t="shared" ca="1" si="262"/>
        <v>41-50</v>
      </c>
      <c r="I3372" s="24" t="s">
        <v>279</v>
      </c>
      <c r="J3372" s="24" t="s">
        <v>65</v>
      </c>
      <c r="K3372" s="24" t="s">
        <v>43</v>
      </c>
      <c r="L3372" s="24" t="s">
        <v>44</v>
      </c>
      <c r="M3372" s="24" t="s">
        <v>57</v>
      </c>
      <c r="N3372" s="23">
        <v>17</v>
      </c>
      <c r="O3372" s="22" t="str">
        <f>VLOOKUP(A3372,[1]CustomerAddress!$A$1:$F$3997,2)</f>
        <v>805 Division Plaza</v>
      </c>
      <c r="P3372" s="22">
        <f>VLOOKUP(A3372,[1]CustomerAddress!$A$1:$F$3997,3)</f>
        <v>4165</v>
      </c>
      <c r="Q3372" s="22" t="str">
        <f>VLOOKUP(A3372,[1]CustomerAddress!$A$1:$F$3997,4)</f>
        <v>QLD</v>
      </c>
      <c r="R3372" s="22" t="str">
        <f>VLOOKUP(A3372,[1]CustomerAddress!$A$1:$F$3997,5)</f>
        <v>Australia</v>
      </c>
      <c r="S3372" s="22">
        <f>VLOOKUP(A3372,[1]CustomerAddress!$A$1:$F$3997,6)</f>
        <v>4</v>
      </c>
      <c r="T3372" s="22" t="str">
        <f>VLOOKUP(A3372,Labels!$A$5:$I$3497,9)</f>
        <v>Recent Customer</v>
      </c>
    </row>
    <row r="3373" spans="1:20" s="22" customFormat="1" ht="15.75" customHeight="1" x14ac:dyDescent="0.25">
      <c r="A3373" s="23">
        <v>3372</v>
      </c>
      <c r="B3373" s="24" t="s">
        <v>6123</v>
      </c>
      <c r="C3373" s="24" t="s">
        <v>6124</v>
      </c>
      <c r="D3373" s="24" t="s">
        <v>48</v>
      </c>
      <c r="E3373" s="23">
        <v>62</v>
      </c>
      <c r="F3373" s="25">
        <v>19992</v>
      </c>
      <c r="G3373" s="23">
        <f t="shared" ca="1" si="261"/>
        <v>66.574830716958388</v>
      </c>
      <c r="H3373" s="23" t="str">
        <f t="shared" ca="1" si="262"/>
        <v>61-70</v>
      </c>
      <c r="J3373" s="24" t="s">
        <v>138</v>
      </c>
      <c r="K3373" s="24" t="s">
        <v>66</v>
      </c>
      <c r="L3373" s="24" t="s">
        <v>44</v>
      </c>
      <c r="M3373" s="24" t="s">
        <v>57</v>
      </c>
      <c r="N3373" s="23">
        <v>15</v>
      </c>
      <c r="O3373" s="22" t="str">
        <f>VLOOKUP(A3373,[1]CustomerAddress!$A$1:$F$3997,2)</f>
        <v>42554 Randy Road</v>
      </c>
      <c r="P3373" s="22">
        <f>VLOOKUP(A3373,[1]CustomerAddress!$A$1:$F$3997,3)</f>
        <v>2047</v>
      </c>
      <c r="Q3373" s="22" t="str">
        <f>VLOOKUP(A3373,[1]CustomerAddress!$A$1:$F$3997,4)</f>
        <v>NSW</v>
      </c>
      <c r="R3373" s="22" t="str">
        <f>VLOOKUP(A3373,[1]CustomerAddress!$A$1:$F$3997,5)</f>
        <v>Australia</v>
      </c>
      <c r="S3373" s="22">
        <f>VLOOKUP(A3373,[1]CustomerAddress!$A$1:$F$3997,6)</f>
        <v>12</v>
      </c>
      <c r="T3373" s="22" t="str">
        <f>VLOOKUP(A3373,Labels!$A$5:$I$3497,9)</f>
        <v>Late Bloomer</v>
      </c>
    </row>
    <row r="3374" spans="1:20" s="22" customFormat="1" ht="15.75" hidden="1" customHeight="1" x14ac:dyDescent="0.25">
      <c r="A3374" s="23">
        <v>3373</v>
      </c>
      <c r="B3374" s="24" t="s">
        <v>6125</v>
      </c>
      <c r="C3374" s="24" t="s">
        <v>6126</v>
      </c>
      <c r="D3374" s="24" t="s">
        <v>40</v>
      </c>
      <c r="E3374" s="23">
        <v>19</v>
      </c>
      <c r="F3374" s="25">
        <v>33263</v>
      </c>
      <c r="G3374" s="23">
        <f t="shared" ca="1" si="261"/>
        <v>30.215926607369347</v>
      </c>
      <c r="H3374" s="23"/>
      <c r="I3374" s="24" t="s">
        <v>243</v>
      </c>
      <c r="J3374" s="24" t="s">
        <v>42</v>
      </c>
      <c r="K3374" s="24" t="s">
        <v>43</v>
      </c>
      <c r="L3374" s="24" t="s">
        <v>44</v>
      </c>
      <c r="M3374" s="24" t="s">
        <v>57</v>
      </c>
      <c r="N3374" s="23">
        <v>5</v>
      </c>
    </row>
    <row r="3375" spans="1:20" s="22" customFormat="1" ht="15.75" customHeight="1" x14ac:dyDescent="0.25">
      <c r="A3375" s="23">
        <v>3374</v>
      </c>
      <c r="B3375" s="24" t="s">
        <v>6127</v>
      </c>
      <c r="C3375" s="24" t="s">
        <v>6128</v>
      </c>
      <c r="D3375" s="24" t="s">
        <v>40</v>
      </c>
      <c r="E3375" s="23">
        <v>77</v>
      </c>
      <c r="F3375" s="25">
        <v>21871</v>
      </c>
      <c r="G3375" s="23">
        <f t="shared" ca="1" si="261"/>
        <v>61.426885511478936</v>
      </c>
      <c r="H3375" s="23" t="str">
        <f t="shared" ref="H3375:H3391" ca="1" si="263">IF(G3375&lt;=10,"0-10",IF(AND(G3375&gt;10,G3375&lt;=20),"11-20",IF(AND(G3375&gt;20,G3375&lt;=30),"21-30",IF(AND(G3375&gt;30,G3375&lt;=40),"31-40",IF(AND(G3375&gt;40,G3375&lt;=50),"41-50",IF(AND(G3375&gt;50,G3375&lt;=60),"51-60",IF(AND(G3375&gt;60,G3375&lt;=70),"61-70",IF(AND(G3375&gt;70,G3375&lt;=80),"71-80",IF(AND(G3375&gt;80,G3375&lt;=90),"81-90",IF(G3375&gt;90,"91-100"))))))))))</f>
        <v>61-70</v>
      </c>
      <c r="I3375" s="24" t="s">
        <v>99</v>
      </c>
      <c r="J3375" s="24" t="s">
        <v>84</v>
      </c>
      <c r="K3375" s="24" t="s">
        <v>43</v>
      </c>
      <c r="L3375" s="24" t="s">
        <v>44</v>
      </c>
      <c r="M3375" s="24" t="s">
        <v>45</v>
      </c>
      <c r="N3375" s="23">
        <v>12</v>
      </c>
      <c r="O3375" s="22" t="str">
        <f>VLOOKUP(A3375,[1]CustomerAddress!$A$1:$F$3997,2)</f>
        <v>000 Boyd Center</v>
      </c>
      <c r="P3375" s="22">
        <f>VLOOKUP(A3375,[1]CustomerAddress!$A$1:$F$3997,3)</f>
        <v>2160</v>
      </c>
      <c r="Q3375" s="22" t="str">
        <f>VLOOKUP(A3375,[1]CustomerAddress!$A$1:$F$3997,4)</f>
        <v>NSW</v>
      </c>
      <c r="R3375" s="22" t="str">
        <f>VLOOKUP(A3375,[1]CustomerAddress!$A$1:$F$3997,5)</f>
        <v>Australia</v>
      </c>
      <c r="S3375" s="22">
        <f>VLOOKUP(A3375,[1]CustomerAddress!$A$1:$F$3997,6)</f>
        <v>8</v>
      </c>
      <c r="T3375" s="22" t="str">
        <f>VLOOKUP(A3375,Labels!$A$5:$I$3497,9)</f>
        <v>Recent Customer</v>
      </c>
    </row>
    <row r="3376" spans="1:20" s="22" customFormat="1" ht="15.75" customHeight="1" x14ac:dyDescent="0.25">
      <c r="A3376" s="23">
        <v>3375</v>
      </c>
      <c r="B3376" s="24" t="s">
        <v>6129</v>
      </c>
      <c r="C3376" s="24" t="s">
        <v>6130</v>
      </c>
      <c r="D3376" s="24" t="s">
        <v>48</v>
      </c>
      <c r="E3376" s="23">
        <v>37</v>
      </c>
      <c r="F3376" s="25">
        <v>34049</v>
      </c>
      <c r="G3376" s="23">
        <f t="shared" ca="1" si="261"/>
        <v>28.062501949835102</v>
      </c>
      <c r="H3376" s="23" t="str">
        <f t="shared" ca="1" si="263"/>
        <v>21-30</v>
      </c>
      <c r="I3376" s="24" t="s">
        <v>1382</v>
      </c>
      <c r="J3376" s="24" t="s">
        <v>50</v>
      </c>
      <c r="K3376" s="24" t="s">
        <v>66</v>
      </c>
      <c r="L3376" s="24" t="s">
        <v>44</v>
      </c>
      <c r="M3376" s="24" t="s">
        <v>45</v>
      </c>
      <c r="N3376" s="23">
        <v>6</v>
      </c>
      <c r="O3376" s="22" t="str">
        <f>VLOOKUP(A3376,[1]CustomerAddress!$A$1:$F$3997,2)</f>
        <v>2782 Stephen Trail</v>
      </c>
      <c r="P3376" s="22">
        <f>VLOOKUP(A3376,[1]CustomerAddress!$A$1:$F$3997,3)</f>
        <v>2216</v>
      </c>
      <c r="Q3376" s="22" t="str">
        <f>VLOOKUP(A3376,[1]CustomerAddress!$A$1:$F$3997,4)</f>
        <v>NSW</v>
      </c>
      <c r="R3376" s="22" t="str">
        <f>VLOOKUP(A3376,[1]CustomerAddress!$A$1:$F$3997,5)</f>
        <v>Australia</v>
      </c>
      <c r="S3376" s="22">
        <f>VLOOKUP(A3376,[1]CustomerAddress!$A$1:$F$3997,6)</f>
        <v>10</v>
      </c>
      <c r="T3376" s="22" t="str">
        <f>VLOOKUP(A3376,Labels!$A$5:$I$3497,9)</f>
        <v>Platinum Customer</v>
      </c>
    </row>
    <row r="3377" spans="1:20" s="22" customFormat="1" ht="15.75" customHeight="1" x14ac:dyDescent="0.25">
      <c r="A3377" s="23">
        <v>3376</v>
      </c>
      <c r="B3377" s="24" t="s">
        <v>6131</v>
      </c>
      <c r="C3377" s="24" t="s">
        <v>6132</v>
      </c>
      <c r="D3377" s="24" t="s">
        <v>40</v>
      </c>
      <c r="E3377" s="23">
        <v>74</v>
      </c>
      <c r="F3377" s="25">
        <v>30244</v>
      </c>
      <c r="G3377" s="23">
        <f t="shared" ca="1" si="261"/>
        <v>38.48715948408168</v>
      </c>
      <c r="H3377" s="23" t="str">
        <f t="shared" ca="1" si="263"/>
        <v>31-40</v>
      </c>
      <c r="J3377" s="24" t="s">
        <v>84</v>
      </c>
      <c r="K3377" s="24" t="s">
        <v>43</v>
      </c>
      <c r="L3377" s="24" t="s">
        <v>44</v>
      </c>
      <c r="M3377" s="24" t="s">
        <v>57</v>
      </c>
      <c r="N3377" s="23">
        <v>16</v>
      </c>
      <c r="O3377" s="22" t="str">
        <f>VLOOKUP(A3377,[1]CustomerAddress!$A$1:$F$3997,2)</f>
        <v>7 Charing Cross Hill</v>
      </c>
      <c r="P3377" s="22">
        <f>VLOOKUP(A3377,[1]CustomerAddress!$A$1:$F$3997,3)</f>
        <v>2121</v>
      </c>
      <c r="Q3377" s="22" t="str">
        <f>VLOOKUP(A3377,[1]CustomerAddress!$A$1:$F$3997,4)</f>
        <v>NSW</v>
      </c>
      <c r="R3377" s="22" t="str">
        <f>VLOOKUP(A3377,[1]CustomerAddress!$A$1:$F$3997,5)</f>
        <v>Australia</v>
      </c>
      <c r="S3377" s="22">
        <f>VLOOKUP(A3377,[1]CustomerAddress!$A$1:$F$3997,6)</f>
        <v>9</v>
      </c>
      <c r="T3377" s="22" t="str">
        <f>VLOOKUP(A3377,Labels!$A$5:$I$3497,9)</f>
        <v>Evasive Customer</v>
      </c>
    </row>
    <row r="3378" spans="1:20" s="22" customFormat="1" ht="15.75" customHeight="1" x14ac:dyDescent="0.25">
      <c r="A3378" s="23">
        <v>3377</v>
      </c>
      <c r="B3378" s="24" t="s">
        <v>6133</v>
      </c>
      <c r="C3378" s="24" t="s">
        <v>6134</v>
      </c>
      <c r="D3378" s="24" t="s">
        <v>48</v>
      </c>
      <c r="E3378" s="23">
        <v>12</v>
      </c>
      <c r="F3378" s="25">
        <v>32317</v>
      </c>
      <c r="G3378" s="23">
        <f t="shared" ca="1" si="261"/>
        <v>32.807707429287156</v>
      </c>
      <c r="H3378" s="23" t="str">
        <f t="shared" ca="1" si="263"/>
        <v>31-40</v>
      </c>
      <c r="J3378" s="24" t="s">
        <v>84</v>
      </c>
      <c r="K3378" s="24" t="s">
        <v>43</v>
      </c>
      <c r="L3378" s="24" t="s">
        <v>44</v>
      </c>
      <c r="M3378" s="24" t="s">
        <v>45</v>
      </c>
      <c r="N3378" s="23">
        <v>7</v>
      </c>
      <c r="O3378" s="22" t="str">
        <f>VLOOKUP(A3378,[1]CustomerAddress!$A$1:$F$3997,2)</f>
        <v>08 Arapahoe Alley</v>
      </c>
      <c r="P3378" s="22">
        <f>VLOOKUP(A3378,[1]CustomerAddress!$A$1:$F$3997,3)</f>
        <v>4213</v>
      </c>
      <c r="Q3378" s="22" t="str">
        <f>VLOOKUP(A3378,[1]CustomerAddress!$A$1:$F$3997,4)</f>
        <v>QLD</v>
      </c>
      <c r="R3378" s="22" t="str">
        <f>VLOOKUP(A3378,[1]CustomerAddress!$A$1:$F$3997,5)</f>
        <v>Australia</v>
      </c>
      <c r="S3378" s="22">
        <f>VLOOKUP(A3378,[1]CustomerAddress!$A$1:$F$3997,6)</f>
        <v>9</v>
      </c>
      <c r="T3378" s="22" t="str">
        <f>VLOOKUP(A3378,Labels!$A$5:$I$3497,9)</f>
        <v>Losing Customer</v>
      </c>
    </row>
    <row r="3379" spans="1:20" s="22" customFormat="1" ht="15.75" customHeight="1" x14ac:dyDescent="0.25">
      <c r="A3379" s="23">
        <v>3378</v>
      </c>
      <c r="B3379" s="24" t="s">
        <v>6135</v>
      </c>
      <c r="C3379" s="24" t="s">
        <v>6136</v>
      </c>
      <c r="D3379" s="24" t="s">
        <v>40</v>
      </c>
      <c r="E3379" s="23">
        <v>17</v>
      </c>
      <c r="F3379" s="25">
        <v>22694</v>
      </c>
      <c r="G3379" s="23">
        <f t="shared" ca="1" si="261"/>
        <v>59.17209099093099</v>
      </c>
      <c r="H3379" s="23" t="str">
        <f t="shared" ca="1" si="263"/>
        <v>51-60</v>
      </c>
      <c r="J3379" s="24" t="s">
        <v>50</v>
      </c>
      <c r="K3379" s="24" t="s">
        <v>62</v>
      </c>
      <c r="L3379" s="24" t="s">
        <v>44</v>
      </c>
      <c r="M3379" s="24" t="s">
        <v>57</v>
      </c>
      <c r="N3379" s="23">
        <v>14</v>
      </c>
      <c r="O3379" s="22" t="str">
        <f>VLOOKUP(A3379,[1]CustomerAddress!$A$1:$F$3997,2)</f>
        <v>158 Utah Court</v>
      </c>
      <c r="P3379" s="22">
        <f>VLOOKUP(A3379,[1]CustomerAddress!$A$1:$F$3997,3)</f>
        <v>3082</v>
      </c>
      <c r="Q3379" s="22" t="str">
        <f>VLOOKUP(A3379,[1]CustomerAddress!$A$1:$F$3997,4)</f>
        <v>VIC</v>
      </c>
      <c r="R3379" s="22" t="str">
        <f>VLOOKUP(A3379,[1]CustomerAddress!$A$1:$F$3997,5)</f>
        <v>Australia</v>
      </c>
      <c r="S3379" s="22">
        <f>VLOOKUP(A3379,[1]CustomerAddress!$A$1:$F$3997,6)</f>
        <v>8</v>
      </c>
      <c r="T3379" s="22" t="str">
        <f>VLOOKUP(A3379,Labels!$A$5:$I$3497,9)</f>
        <v>High Risk Customer</v>
      </c>
    </row>
    <row r="3380" spans="1:20" s="22" customFormat="1" ht="15.75" customHeight="1" x14ac:dyDescent="0.25">
      <c r="A3380" s="23">
        <v>3379</v>
      </c>
      <c r="B3380" s="24" t="s">
        <v>6137</v>
      </c>
      <c r="C3380" s="24" t="s">
        <v>6138</v>
      </c>
      <c r="D3380" s="24" t="s">
        <v>40</v>
      </c>
      <c r="E3380" s="23">
        <v>51</v>
      </c>
      <c r="F3380" s="25">
        <v>36280</v>
      </c>
      <c r="G3380" s="23">
        <f t="shared" ca="1" si="261"/>
        <v>21.950173182711815</v>
      </c>
      <c r="H3380" s="23" t="str">
        <f t="shared" ca="1" si="263"/>
        <v>21-30</v>
      </c>
      <c r="I3380" s="24" t="s">
        <v>170</v>
      </c>
      <c r="J3380" s="24" t="s">
        <v>42</v>
      </c>
      <c r="K3380" s="24" t="s">
        <v>43</v>
      </c>
      <c r="L3380" s="24" t="s">
        <v>44</v>
      </c>
      <c r="M3380" s="24" t="s">
        <v>45</v>
      </c>
      <c r="N3380" s="23">
        <v>2</v>
      </c>
      <c r="O3380" s="22" t="str">
        <f>VLOOKUP(A3380,[1]CustomerAddress!$A$1:$F$3997,2)</f>
        <v>00 Magdeline Way</v>
      </c>
      <c r="P3380" s="22">
        <f>VLOOKUP(A3380,[1]CustomerAddress!$A$1:$F$3997,3)</f>
        <v>3146</v>
      </c>
      <c r="Q3380" s="22" t="str">
        <f>VLOOKUP(A3380,[1]CustomerAddress!$A$1:$F$3997,4)</f>
        <v>VIC</v>
      </c>
      <c r="R3380" s="22" t="str">
        <f>VLOOKUP(A3380,[1]CustomerAddress!$A$1:$F$3997,5)</f>
        <v>Australia</v>
      </c>
      <c r="S3380" s="22">
        <f>VLOOKUP(A3380,[1]CustomerAddress!$A$1:$F$3997,6)</f>
        <v>11</v>
      </c>
      <c r="T3380" s="22" t="str">
        <f>VLOOKUP(A3380,Labels!$A$5:$I$3497,9)</f>
        <v>Potential Customer</v>
      </c>
    </row>
    <row r="3381" spans="1:20" s="22" customFormat="1" ht="15.75" customHeight="1" x14ac:dyDescent="0.25">
      <c r="A3381" s="23">
        <v>3380</v>
      </c>
      <c r="B3381" s="24" t="s">
        <v>2276</v>
      </c>
      <c r="C3381" s="24" t="s">
        <v>6139</v>
      </c>
      <c r="D3381" s="24" t="s">
        <v>48</v>
      </c>
      <c r="E3381" s="23">
        <v>41</v>
      </c>
      <c r="F3381" s="25">
        <v>20098</v>
      </c>
      <c r="G3381" s="23">
        <f t="shared" ca="1" si="261"/>
        <v>66.284419758054284</v>
      </c>
      <c r="H3381" s="23" t="str">
        <f t="shared" ca="1" si="263"/>
        <v>61-70</v>
      </c>
      <c r="I3381" s="24" t="s">
        <v>289</v>
      </c>
      <c r="J3381" s="24" t="s">
        <v>84</v>
      </c>
      <c r="K3381" s="24" t="s">
        <v>66</v>
      </c>
      <c r="L3381" s="24" t="s">
        <v>44</v>
      </c>
      <c r="M3381" s="24" t="s">
        <v>45</v>
      </c>
      <c r="N3381" s="23">
        <v>14</v>
      </c>
      <c r="O3381" s="22" t="str">
        <f>VLOOKUP(A3381,[1]CustomerAddress!$A$1:$F$3997,2)</f>
        <v>2 Roxbury Pass</v>
      </c>
      <c r="P3381" s="22">
        <f>VLOOKUP(A3381,[1]CustomerAddress!$A$1:$F$3997,3)</f>
        <v>3977</v>
      </c>
      <c r="Q3381" s="22" t="str">
        <f>VLOOKUP(A3381,[1]CustomerAddress!$A$1:$F$3997,4)</f>
        <v>VIC</v>
      </c>
      <c r="R3381" s="22" t="str">
        <f>VLOOKUP(A3381,[1]CustomerAddress!$A$1:$F$3997,5)</f>
        <v>Australia</v>
      </c>
      <c r="S3381" s="22">
        <f>VLOOKUP(A3381,[1]CustomerAddress!$A$1:$F$3997,6)</f>
        <v>5</v>
      </c>
      <c r="T3381" s="22" t="str">
        <f>VLOOKUP(A3381,Labels!$A$5:$I$3497,9)</f>
        <v>High Risk Customer</v>
      </c>
    </row>
    <row r="3382" spans="1:20" s="22" customFormat="1" ht="15.75" customHeight="1" x14ac:dyDescent="0.25">
      <c r="A3382" s="23">
        <v>3381</v>
      </c>
      <c r="B3382" s="24" t="s">
        <v>6140</v>
      </c>
      <c r="C3382" s="24" t="s">
        <v>6141</v>
      </c>
      <c r="D3382" s="24" t="s">
        <v>48</v>
      </c>
      <c r="E3382" s="23">
        <v>26</v>
      </c>
      <c r="F3382" s="25">
        <v>34293</v>
      </c>
      <c r="G3382" s="23">
        <f t="shared" ca="1" si="261"/>
        <v>27.394008799150171</v>
      </c>
      <c r="H3382" s="23" t="str">
        <f t="shared" ca="1" si="263"/>
        <v>21-30</v>
      </c>
      <c r="I3382" s="24" t="s">
        <v>706</v>
      </c>
      <c r="J3382" s="24" t="s">
        <v>61</v>
      </c>
      <c r="K3382" s="24" t="s">
        <v>43</v>
      </c>
      <c r="L3382" s="24" t="s">
        <v>44</v>
      </c>
      <c r="M3382" s="24" t="s">
        <v>57</v>
      </c>
      <c r="N3382" s="23">
        <v>4</v>
      </c>
      <c r="O3382" s="22" t="str">
        <f>VLOOKUP(A3382,[1]CustomerAddress!$A$1:$F$3997,2)</f>
        <v>602 Haas Drive</v>
      </c>
      <c r="P3382" s="22">
        <f>VLOOKUP(A3382,[1]CustomerAddress!$A$1:$F$3997,3)</f>
        <v>3799</v>
      </c>
      <c r="Q3382" s="22" t="str">
        <f>VLOOKUP(A3382,[1]CustomerAddress!$A$1:$F$3997,4)</f>
        <v>VIC</v>
      </c>
      <c r="R3382" s="22" t="str">
        <f>VLOOKUP(A3382,[1]CustomerAddress!$A$1:$F$3997,5)</f>
        <v>Australia</v>
      </c>
      <c r="S3382" s="22">
        <f>VLOOKUP(A3382,[1]CustomerAddress!$A$1:$F$3997,6)</f>
        <v>3</v>
      </c>
      <c r="T3382" s="22" t="str">
        <f>VLOOKUP(A3382,Labels!$A$5:$I$3497,9)</f>
        <v>Almost Lost Customer</v>
      </c>
    </row>
    <row r="3383" spans="1:20" s="22" customFormat="1" ht="15.75" customHeight="1" x14ac:dyDescent="0.25">
      <c r="A3383" s="23">
        <v>3382</v>
      </c>
      <c r="B3383" s="24" t="s">
        <v>6142</v>
      </c>
      <c r="C3383" s="24" t="s">
        <v>6143</v>
      </c>
      <c r="D3383" s="24" t="s">
        <v>48</v>
      </c>
      <c r="E3383" s="23">
        <v>90</v>
      </c>
      <c r="F3383" s="25">
        <v>28476</v>
      </c>
      <c r="G3383" s="23">
        <f t="shared" ca="1" si="261"/>
        <v>43.330995100520035</v>
      </c>
      <c r="H3383" s="23" t="str">
        <f t="shared" ca="1" si="263"/>
        <v>41-50</v>
      </c>
      <c r="I3383" s="24" t="s">
        <v>74</v>
      </c>
      <c r="J3383" s="24" t="s">
        <v>61</v>
      </c>
      <c r="K3383" s="24" t="s">
        <v>66</v>
      </c>
      <c r="L3383" s="24" t="s">
        <v>44</v>
      </c>
      <c r="M3383" s="24" t="s">
        <v>57</v>
      </c>
      <c r="N3383" s="23">
        <v>10</v>
      </c>
      <c r="O3383" s="22" t="str">
        <f>VLOOKUP(A3383,[1]CustomerAddress!$A$1:$F$3997,2)</f>
        <v>40 Sauthoff Circle</v>
      </c>
      <c r="P3383" s="22">
        <f>VLOOKUP(A3383,[1]CustomerAddress!$A$1:$F$3997,3)</f>
        <v>3129</v>
      </c>
      <c r="Q3383" s="22" t="str">
        <f>VLOOKUP(A3383,[1]CustomerAddress!$A$1:$F$3997,4)</f>
        <v>VIC</v>
      </c>
      <c r="R3383" s="22" t="str">
        <f>VLOOKUP(A3383,[1]CustomerAddress!$A$1:$F$3997,5)</f>
        <v>Australia</v>
      </c>
      <c r="S3383" s="22">
        <f>VLOOKUP(A3383,[1]CustomerAddress!$A$1:$F$3997,6)</f>
        <v>10</v>
      </c>
      <c r="T3383" s="22" t="str">
        <f>VLOOKUP(A3383,Labels!$A$5:$I$3497,9)</f>
        <v>Recent Customer</v>
      </c>
    </row>
    <row r="3384" spans="1:20" s="22" customFormat="1" ht="15.75" customHeight="1" x14ac:dyDescent="0.25">
      <c r="A3384" s="23">
        <v>3383</v>
      </c>
      <c r="B3384" s="24" t="s">
        <v>6144</v>
      </c>
      <c r="C3384" s="24" t="s">
        <v>6145</v>
      </c>
      <c r="D3384" s="24" t="s">
        <v>48</v>
      </c>
      <c r="E3384" s="23">
        <v>47</v>
      </c>
      <c r="F3384" s="25">
        <v>30046</v>
      </c>
      <c r="G3384" s="23">
        <f t="shared" ca="1" si="261"/>
        <v>39.029625237506337</v>
      </c>
      <c r="H3384" s="23" t="str">
        <f t="shared" ca="1" si="263"/>
        <v>31-40</v>
      </c>
      <c r="I3384" s="24" t="s">
        <v>728</v>
      </c>
      <c r="J3384" s="24" t="s">
        <v>50</v>
      </c>
      <c r="K3384" s="24" t="s">
        <v>62</v>
      </c>
      <c r="L3384" s="24" t="s">
        <v>44</v>
      </c>
      <c r="M3384" s="24" t="s">
        <v>45</v>
      </c>
      <c r="N3384" s="23">
        <v>10</v>
      </c>
      <c r="O3384" s="22" t="str">
        <f>VLOOKUP(A3384,[1]CustomerAddress!$A$1:$F$3997,2)</f>
        <v>48 Rockefeller Court</v>
      </c>
      <c r="P3384" s="22">
        <f>VLOOKUP(A3384,[1]CustomerAddress!$A$1:$F$3997,3)</f>
        <v>3786</v>
      </c>
      <c r="Q3384" s="22" t="str">
        <f>VLOOKUP(A3384,[1]CustomerAddress!$A$1:$F$3997,4)</f>
        <v>VIC</v>
      </c>
      <c r="R3384" s="22" t="str">
        <f>VLOOKUP(A3384,[1]CustomerAddress!$A$1:$F$3997,5)</f>
        <v>Australia</v>
      </c>
      <c r="S3384" s="22">
        <f>VLOOKUP(A3384,[1]CustomerAddress!$A$1:$F$3997,6)</f>
        <v>8</v>
      </c>
      <c r="T3384" s="22" t="str">
        <f>VLOOKUP(A3384,Labels!$A$5:$I$3497,9)</f>
        <v>Potential Customer</v>
      </c>
    </row>
    <row r="3385" spans="1:20" s="22" customFormat="1" ht="15.75" customHeight="1" x14ac:dyDescent="0.25">
      <c r="A3385" s="23">
        <v>3384</v>
      </c>
      <c r="B3385" s="24" t="s">
        <v>6146</v>
      </c>
      <c r="C3385" s="24" t="s">
        <v>6084</v>
      </c>
      <c r="D3385" s="24" t="s">
        <v>48</v>
      </c>
      <c r="E3385" s="23">
        <v>11</v>
      </c>
      <c r="F3385" s="25">
        <v>35129</v>
      </c>
      <c r="G3385" s="23">
        <f t="shared" ca="1" si="261"/>
        <v>25.10359784024606</v>
      </c>
      <c r="H3385" s="23" t="str">
        <f t="shared" ca="1" si="263"/>
        <v>21-30</v>
      </c>
      <c r="J3385" s="24" t="s">
        <v>61</v>
      </c>
      <c r="K3385" s="24" t="s">
        <v>43</v>
      </c>
      <c r="L3385" s="24" t="s">
        <v>44</v>
      </c>
      <c r="M3385" s="24" t="s">
        <v>57</v>
      </c>
      <c r="N3385" s="23">
        <v>6</v>
      </c>
      <c r="O3385" s="22" t="str">
        <f>VLOOKUP(A3385,[1]CustomerAddress!$A$1:$F$3997,2)</f>
        <v>59504 Drewry Park</v>
      </c>
      <c r="P3385" s="22">
        <f>VLOOKUP(A3385,[1]CustomerAddress!$A$1:$F$3997,3)</f>
        <v>4061</v>
      </c>
      <c r="Q3385" s="22" t="str">
        <f>VLOOKUP(A3385,[1]CustomerAddress!$A$1:$F$3997,4)</f>
        <v>QLD</v>
      </c>
      <c r="R3385" s="22" t="str">
        <f>VLOOKUP(A3385,[1]CustomerAddress!$A$1:$F$3997,5)</f>
        <v>Australia</v>
      </c>
      <c r="S3385" s="22">
        <f>VLOOKUP(A3385,[1]CustomerAddress!$A$1:$F$3997,6)</f>
        <v>8</v>
      </c>
      <c r="T3385" s="22" t="str">
        <f>VLOOKUP(A3385,Labels!$A$5:$I$3497,9)</f>
        <v>Evasive Customer</v>
      </c>
    </row>
    <row r="3386" spans="1:20" s="22" customFormat="1" ht="15.75" customHeight="1" x14ac:dyDescent="0.25">
      <c r="A3386" s="23">
        <v>3385</v>
      </c>
      <c r="B3386" s="24" t="s">
        <v>6147</v>
      </c>
      <c r="D3386" s="24" t="s">
        <v>40</v>
      </c>
      <c r="E3386" s="23">
        <v>23</v>
      </c>
      <c r="F3386" s="25">
        <v>27435</v>
      </c>
      <c r="G3386" s="23">
        <f t="shared" ca="1" si="261"/>
        <v>46.183049895040583</v>
      </c>
      <c r="H3386" s="23" t="str">
        <f t="shared" ca="1" si="263"/>
        <v>41-50</v>
      </c>
      <c r="I3386" s="24" t="s">
        <v>384</v>
      </c>
      <c r="J3386" s="24" t="s">
        <v>75</v>
      </c>
      <c r="K3386" s="24" t="s">
        <v>43</v>
      </c>
      <c r="L3386" s="24" t="s">
        <v>44</v>
      </c>
      <c r="M3386" s="24" t="s">
        <v>57</v>
      </c>
      <c r="N3386" s="23">
        <v>9</v>
      </c>
      <c r="O3386" s="22" t="str">
        <f>VLOOKUP(A3386,[1]CustomerAddress!$A$1:$F$3997,2)</f>
        <v>31 Dovetail Trail</v>
      </c>
      <c r="P3386" s="22">
        <f>VLOOKUP(A3386,[1]CustomerAddress!$A$1:$F$3997,3)</f>
        <v>2088</v>
      </c>
      <c r="Q3386" s="22" t="str">
        <f>VLOOKUP(A3386,[1]CustomerAddress!$A$1:$F$3997,4)</f>
        <v>NSW</v>
      </c>
      <c r="R3386" s="22" t="str">
        <f>VLOOKUP(A3386,[1]CustomerAddress!$A$1:$F$3997,5)</f>
        <v>Australia</v>
      </c>
      <c r="S3386" s="22">
        <f>VLOOKUP(A3386,[1]CustomerAddress!$A$1:$F$3997,6)</f>
        <v>9</v>
      </c>
      <c r="T3386" s="22" t="str">
        <f>VLOOKUP(A3386,Labels!$A$5:$I$3497,9)</f>
        <v>Almost Lost Customer</v>
      </c>
    </row>
    <row r="3387" spans="1:20" s="22" customFormat="1" ht="15.75" customHeight="1" x14ac:dyDescent="0.25">
      <c r="A3387" s="23">
        <v>3386</v>
      </c>
      <c r="B3387" s="24" t="s">
        <v>378</v>
      </c>
      <c r="C3387" s="24" t="s">
        <v>6148</v>
      </c>
      <c r="D3387" s="24" t="s">
        <v>48</v>
      </c>
      <c r="E3387" s="23">
        <v>24</v>
      </c>
      <c r="F3387" s="25">
        <v>36369</v>
      </c>
      <c r="G3387" s="23">
        <f t="shared" ca="1" si="261"/>
        <v>21.706337566273458</v>
      </c>
      <c r="H3387" s="23" t="str">
        <f t="shared" ca="1" si="263"/>
        <v>21-30</v>
      </c>
      <c r="I3387" s="24" t="s">
        <v>519</v>
      </c>
      <c r="J3387" s="24" t="s">
        <v>56</v>
      </c>
      <c r="K3387" s="24" t="s">
        <v>66</v>
      </c>
      <c r="L3387" s="24" t="s">
        <v>44</v>
      </c>
      <c r="M3387" s="24" t="s">
        <v>45</v>
      </c>
      <c r="N3387" s="23">
        <v>2</v>
      </c>
      <c r="O3387" s="22" t="str">
        <f>VLOOKUP(A3387,[1]CustomerAddress!$A$1:$F$3997,2)</f>
        <v>367 Talmadge Way</v>
      </c>
      <c r="P3387" s="22">
        <f>VLOOKUP(A3387,[1]CustomerAddress!$A$1:$F$3997,3)</f>
        <v>2705</v>
      </c>
      <c r="Q3387" s="22" t="str">
        <f>VLOOKUP(A3387,[1]CustomerAddress!$A$1:$F$3997,4)</f>
        <v>NSW</v>
      </c>
      <c r="R3387" s="22" t="str">
        <f>VLOOKUP(A3387,[1]CustomerAddress!$A$1:$F$3997,5)</f>
        <v>Australia</v>
      </c>
      <c r="S3387" s="22">
        <f>VLOOKUP(A3387,[1]CustomerAddress!$A$1:$F$3997,6)</f>
        <v>1</v>
      </c>
      <c r="T3387" s="22" t="str">
        <f>VLOOKUP(A3387,Labels!$A$5:$I$3497,9)</f>
        <v>Becoming Loyal</v>
      </c>
    </row>
    <row r="3388" spans="1:20" s="22" customFormat="1" ht="15.75" customHeight="1" x14ac:dyDescent="0.25">
      <c r="A3388" s="23">
        <v>3387</v>
      </c>
      <c r="B3388" s="24" t="s">
        <v>6149</v>
      </c>
      <c r="C3388" s="24" t="s">
        <v>1365</v>
      </c>
      <c r="D3388" s="24" t="s">
        <v>40</v>
      </c>
      <c r="E3388" s="23">
        <v>19</v>
      </c>
      <c r="F3388" s="25">
        <v>27946</v>
      </c>
      <c r="G3388" s="23">
        <f t="shared" ca="1" si="261"/>
        <v>44.783049895040584</v>
      </c>
      <c r="H3388" s="23" t="str">
        <f t="shared" ca="1" si="263"/>
        <v>41-50</v>
      </c>
      <c r="I3388" s="24" t="s">
        <v>317</v>
      </c>
      <c r="J3388" s="24" t="s">
        <v>84</v>
      </c>
      <c r="K3388" s="24" t="s">
        <v>62</v>
      </c>
      <c r="L3388" s="24" t="s">
        <v>44</v>
      </c>
      <c r="M3388" s="24" t="s">
        <v>45</v>
      </c>
      <c r="N3388" s="23">
        <v>15</v>
      </c>
      <c r="O3388" s="22" t="str">
        <f>VLOOKUP(A3388,[1]CustomerAddress!$A$1:$F$3997,2)</f>
        <v>513 Hauk Street</v>
      </c>
      <c r="P3388" s="22">
        <f>VLOOKUP(A3388,[1]CustomerAddress!$A$1:$F$3997,3)</f>
        <v>2261</v>
      </c>
      <c r="Q3388" s="22" t="str">
        <f>VLOOKUP(A3388,[1]CustomerAddress!$A$1:$F$3997,4)</f>
        <v>NSW</v>
      </c>
      <c r="R3388" s="22" t="str">
        <f>VLOOKUP(A3388,[1]CustomerAddress!$A$1:$F$3997,5)</f>
        <v>Australia</v>
      </c>
      <c r="S3388" s="22">
        <f>VLOOKUP(A3388,[1]CustomerAddress!$A$1:$F$3997,6)</f>
        <v>9</v>
      </c>
      <c r="T3388" s="22" t="str">
        <f>VLOOKUP(A3388,Labels!$A$5:$I$3497,9)</f>
        <v>Losing Customer</v>
      </c>
    </row>
    <row r="3389" spans="1:20" s="22" customFormat="1" ht="15.75" customHeight="1" x14ac:dyDescent="0.25">
      <c r="A3389" s="23">
        <v>3388</v>
      </c>
      <c r="B3389" s="24" t="s">
        <v>4214</v>
      </c>
      <c r="C3389" s="24" t="s">
        <v>6150</v>
      </c>
      <c r="D3389" s="24" t="s">
        <v>48</v>
      </c>
      <c r="E3389" s="23">
        <v>81</v>
      </c>
      <c r="F3389" s="25">
        <v>31710</v>
      </c>
      <c r="G3389" s="23">
        <f t="shared" ca="1" si="261"/>
        <v>34.470721127917294</v>
      </c>
      <c r="H3389" s="23" t="str">
        <f t="shared" ca="1" si="263"/>
        <v>31-40</v>
      </c>
      <c r="I3389" s="24" t="s">
        <v>571</v>
      </c>
      <c r="J3389" s="24" t="s">
        <v>65</v>
      </c>
      <c r="K3389" s="24" t="s">
        <v>43</v>
      </c>
      <c r="L3389" s="24" t="s">
        <v>44</v>
      </c>
      <c r="M3389" s="24" t="s">
        <v>57</v>
      </c>
      <c r="N3389" s="23">
        <v>7</v>
      </c>
      <c r="O3389" s="22" t="str">
        <f>VLOOKUP(A3389,[1]CustomerAddress!$A$1:$F$3997,2)</f>
        <v>72728 Ruskin Way</v>
      </c>
      <c r="P3389" s="22">
        <f>VLOOKUP(A3389,[1]CustomerAddress!$A$1:$F$3997,3)</f>
        <v>2291</v>
      </c>
      <c r="Q3389" s="22" t="str">
        <f>VLOOKUP(A3389,[1]CustomerAddress!$A$1:$F$3997,4)</f>
        <v>NSW</v>
      </c>
      <c r="R3389" s="22" t="str">
        <f>VLOOKUP(A3389,[1]CustomerAddress!$A$1:$F$3997,5)</f>
        <v>Australia</v>
      </c>
      <c r="S3389" s="22">
        <f>VLOOKUP(A3389,[1]CustomerAddress!$A$1:$F$3997,6)</f>
        <v>6</v>
      </c>
      <c r="T3389" s="22" t="str">
        <f>VLOOKUP(A3389,Labels!$A$5:$I$3497,9)</f>
        <v>Almost Lost Customer</v>
      </c>
    </row>
    <row r="3390" spans="1:20" s="22" customFormat="1" ht="15.75" customHeight="1" x14ac:dyDescent="0.25">
      <c r="A3390" s="23">
        <v>3389</v>
      </c>
      <c r="B3390" s="24" t="s">
        <v>6151</v>
      </c>
      <c r="C3390" s="24" t="s">
        <v>2789</v>
      </c>
      <c r="D3390" s="24" t="s">
        <v>40</v>
      </c>
      <c r="E3390" s="23">
        <v>27</v>
      </c>
      <c r="F3390" s="25">
        <v>26451</v>
      </c>
      <c r="G3390" s="23">
        <f t="shared" ca="1" si="261"/>
        <v>48.878940305999485</v>
      </c>
      <c r="H3390" s="23" t="str">
        <f t="shared" ca="1" si="263"/>
        <v>41-50</v>
      </c>
      <c r="I3390" s="24" t="s">
        <v>906</v>
      </c>
      <c r="J3390" s="24" t="s">
        <v>61</v>
      </c>
      <c r="K3390" s="24" t="s">
        <v>62</v>
      </c>
      <c r="L3390" s="24" t="s">
        <v>44</v>
      </c>
      <c r="M3390" s="24" t="s">
        <v>57</v>
      </c>
      <c r="N3390" s="23">
        <v>19</v>
      </c>
      <c r="O3390" s="22" t="str">
        <f>VLOOKUP(A3390,[1]CustomerAddress!$A$1:$F$3997,2)</f>
        <v>024 Onsgard Alley</v>
      </c>
      <c r="P3390" s="22">
        <f>VLOOKUP(A3390,[1]CustomerAddress!$A$1:$F$3997,3)</f>
        <v>3134</v>
      </c>
      <c r="Q3390" s="22" t="str">
        <f>VLOOKUP(A3390,[1]CustomerAddress!$A$1:$F$3997,4)</f>
        <v>VIC</v>
      </c>
      <c r="R3390" s="22" t="str">
        <f>VLOOKUP(A3390,[1]CustomerAddress!$A$1:$F$3997,5)</f>
        <v>Australia</v>
      </c>
      <c r="S3390" s="22">
        <f>VLOOKUP(A3390,[1]CustomerAddress!$A$1:$F$3997,6)</f>
        <v>9</v>
      </c>
      <c r="T3390" s="22" t="str">
        <f>VLOOKUP(A3390,Labels!$A$5:$I$3497,9)</f>
        <v>Losing Customer</v>
      </c>
    </row>
    <row r="3391" spans="1:20" s="22" customFormat="1" ht="15.75" customHeight="1" x14ac:dyDescent="0.25">
      <c r="A3391" s="23">
        <v>3390</v>
      </c>
      <c r="B3391" s="24" t="s">
        <v>4172</v>
      </c>
      <c r="C3391" s="24" t="s">
        <v>6152</v>
      </c>
      <c r="D3391" s="24" t="s">
        <v>40</v>
      </c>
      <c r="E3391" s="23">
        <v>20</v>
      </c>
      <c r="F3391" s="25">
        <v>25230</v>
      </c>
      <c r="G3391" s="23">
        <f t="shared" ca="1" si="261"/>
        <v>52.22414578545154</v>
      </c>
      <c r="H3391" s="23" t="str">
        <f t="shared" ca="1" si="263"/>
        <v>51-60</v>
      </c>
      <c r="J3391" s="24" t="s">
        <v>61</v>
      </c>
      <c r="K3391" s="24" t="s">
        <v>66</v>
      </c>
      <c r="L3391" s="24" t="s">
        <v>44</v>
      </c>
      <c r="M3391" s="24" t="s">
        <v>57</v>
      </c>
      <c r="N3391" s="23">
        <v>7</v>
      </c>
      <c r="O3391" s="22" t="str">
        <f>VLOOKUP(A3391,[1]CustomerAddress!$A$1:$F$3997,2)</f>
        <v>10097 Hooker Way</v>
      </c>
      <c r="P3391" s="22">
        <f>VLOOKUP(A3391,[1]CustomerAddress!$A$1:$F$3997,3)</f>
        <v>3196</v>
      </c>
      <c r="Q3391" s="22" t="str">
        <f>VLOOKUP(A3391,[1]CustomerAddress!$A$1:$F$3997,4)</f>
        <v>VIC</v>
      </c>
      <c r="R3391" s="22" t="str">
        <f>VLOOKUP(A3391,[1]CustomerAddress!$A$1:$F$3997,5)</f>
        <v>Australia</v>
      </c>
      <c r="S3391" s="22">
        <f>VLOOKUP(A3391,[1]CustomerAddress!$A$1:$F$3997,6)</f>
        <v>8</v>
      </c>
      <c r="T3391" s="22" t="str">
        <f>VLOOKUP(A3391,Labels!$A$5:$I$3497,9)</f>
        <v>Becoming Loyal</v>
      </c>
    </row>
    <row r="3392" spans="1:20" s="22" customFormat="1" ht="15.75" hidden="1" customHeight="1" x14ac:dyDescent="0.25">
      <c r="A3392" s="23">
        <v>3391</v>
      </c>
      <c r="B3392" s="24" t="s">
        <v>1989</v>
      </c>
      <c r="C3392" s="24" t="s">
        <v>6153</v>
      </c>
      <c r="D3392" s="24" t="s">
        <v>48</v>
      </c>
      <c r="E3392" s="23">
        <v>93</v>
      </c>
      <c r="F3392" s="25">
        <v>33412</v>
      </c>
      <c r="G3392" s="23">
        <f t="shared" ca="1" si="261"/>
        <v>29.807707429287156</v>
      </c>
      <c r="H3392" s="23"/>
      <c r="J3392" s="24" t="s">
        <v>84</v>
      </c>
      <c r="K3392" s="24" t="s">
        <v>43</v>
      </c>
      <c r="L3392" s="24" t="s">
        <v>44</v>
      </c>
      <c r="M3392" s="24" t="s">
        <v>57</v>
      </c>
      <c r="N3392" s="23">
        <v>7</v>
      </c>
    </row>
    <row r="3393" spans="1:20" s="22" customFormat="1" ht="15.75" customHeight="1" x14ac:dyDescent="0.25">
      <c r="A3393" s="23">
        <v>3392</v>
      </c>
      <c r="B3393" s="24" t="s">
        <v>6154</v>
      </c>
      <c r="C3393" s="24" t="s">
        <v>6155</v>
      </c>
      <c r="D3393" s="24" t="s">
        <v>48</v>
      </c>
      <c r="E3393" s="23">
        <v>41</v>
      </c>
      <c r="F3393" s="25">
        <v>28106</v>
      </c>
      <c r="G3393" s="23">
        <f t="shared" ca="1" si="261"/>
        <v>44.344693730657021</v>
      </c>
      <c r="H3393" s="23" t="str">
        <f t="shared" ref="H3393:H3398" ca="1" si="264">IF(G3393&lt;=10,"0-10",IF(AND(G3393&gt;10,G3393&lt;=20),"11-20",IF(AND(G3393&gt;20,G3393&lt;=30),"21-30",IF(AND(G3393&gt;30,G3393&lt;=40),"31-40",IF(AND(G3393&gt;40,G3393&lt;=50),"41-50",IF(AND(G3393&gt;50,G3393&lt;=60),"51-60",IF(AND(G3393&gt;60,G3393&lt;=70),"61-70",IF(AND(G3393&gt;70,G3393&lt;=80),"71-80",IF(AND(G3393&gt;80,G3393&lt;=90),"81-90",IF(G3393&gt;90,"91-100"))))))))))</f>
        <v>41-50</v>
      </c>
      <c r="I3393" s="24" t="s">
        <v>596</v>
      </c>
      <c r="J3393" s="24" t="s">
        <v>50</v>
      </c>
      <c r="K3393" s="24" t="s">
        <v>43</v>
      </c>
      <c r="L3393" s="24" t="s">
        <v>44</v>
      </c>
      <c r="M3393" s="24" t="s">
        <v>57</v>
      </c>
      <c r="N3393" s="23">
        <v>10</v>
      </c>
      <c r="O3393" s="22" t="str">
        <f>VLOOKUP(A3393,[1]CustomerAddress!$A$1:$F$3997,2)</f>
        <v>28 Superior Center</v>
      </c>
      <c r="P3393" s="22">
        <f>VLOOKUP(A3393,[1]CustomerAddress!$A$1:$F$3997,3)</f>
        <v>2131</v>
      </c>
      <c r="Q3393" s="22" t="str">
        <f>VLOOKUP(A3393,[1]CustomerAddress!$A$1:$F$3997,4)</f>
        <v>NSW</v>
      </c>
      <c r="R3393" s="22" t="str">
        <f>VLOOKUP(A3393,[1]CustomerAddress!$A$1:$F$3997,5)</f>
        <v>Australia</v>
      </c>
      <c r="S3393" s="22">
        <f>VLOOKUP(A3393,[1]CustomerAddress!$A$1:$F$3997,6)</f>
        <v>11</v>
      </c>
      <c r="T3393" s="22" t="str">
        <f>VLOOKUP(A3393,Labels!$A$5:$I$3497,9)</f>
        <v>Almost Lost Customer</v>
      </c>
    </row>
    <row r="3394" spans="1:20" s="22" customFormat="1" ht="15.75" customHeight="1" x14ac:dyDescent="0.25">
      <c r="A3394" s="23">
        <v>3393</v>
      </c>
      <c r="B3394" s="24" t="s">
        <v>1756</v>
      </c>
      <c r="C3394" s="24" t="s">
        <v>6156</v>
      </c>
      <c r="D3394" s="24" t="s">
        <v>40</v>
      </c>
      <c r="E3394" s="23">
        <v>23</v>
      </c>
      <c r="F3394" s="25">
        <v>19776</v>
      </c>
      <c r="G3394" s="23">
        <f t="shared" ca="1" si="261"/>
        <v>67.166611538876197</v>
      </c>
      <c r="H3394" s="23" t="str">
        <f t="shared" ca="1" si="264"/>
        <v>61-70</v>
      </c>
      <c r="I3394" s="24" t="s">
        <v>651</v>
      </c>
      <c r="J3394" s="24" t="s">
        <v>65</v>
      </c>
      <c r="K3394" s="24" t="s">
        <v>43</v>
      </c>
      <c r="L3394" s="24" t="s">
        <v>44</v>
      </c>
      <c r="M3394" s="24" t="s">
        <v>45</v>
      </c>
      <c r="N3394" s="23">
        <v>7</v>
      </c>
      <c r="O3394" s="22" t="str">
        <f>VLOOKUP(A3394,[1]CustomerAddress!$A$1:$F$3997,2)</f>
        <v>0 Weeping Birch Plaza</v>
      </c>
      <c r="P3394" s="22">
        <f>VLOOKUP(A3394,[1]CustomerAddress!$A$1:$F$3997,3)</f>
        <v>2093</v>
      </c>
      <c r="Q3394" s="22" t="str">
        <f>VLOOKUP(A3394,[1]CustomerAddress!$A$1:$F$3997,4)</f>
        <v>NSW</v>
      </c>
      <c r="R3394" s="22" t="str">
        <f>VLOOKUP(A3394,[1]CustomerAddress!$A$1:$F$3997,5)</f>
        <v>Australia</v>
      </c>
      <c r="S3394" s="22">
        <f>VLOOKUP(A3394,[1]CustomerAddress!$A$1:$F$3997,6)</f>
        <v>12</v>
      </c>
      <c r="T3394" s="22" t="str">
        <f>VLOOKUP(A3394,Labels!$A$5:$I$3497,9)</f>
        <v>Becoming Loyal</v>
      </c>
    </row>
    <row r="3395" spans="1:20" s="22" customFormat="1" ht="15.75" customHeight="1" x14ac:dyDescent="0.25">
      <c r="A3395" s="23">
        <v>3394</v>
      </c>
      <c r="B3395" s="24" t="s">
        <v>6157</v>
      </c>
      <c r="C3395" s="24" t="s">
        <v>6158</v>
      </c>
      <c r="D3395" s="24" t="s">
        <v>48</v>
      </c>
      <c r="E3395" s="23">
        <v>39</v>
      </c>
      <c r="F3395" s="25">
        <v>27206</v>
      </c>
      <c r="G3395" s="23">
        <f t="shared" ca="1" si="261"/>
        <v>46.810447155314556</v>
      </c>
      <c r="H3395" s="23" t="str">
        <f t="shared" ca="1" si="264"/>
        <v>41-50</v>
      </c>
      <c r="I3395" s="24" t="s">
        <v>799</v>
      </c>
      <c r="J3395" s="24" t="s">
        <v>42</v>
      </c>
      <c r="K3395" s="24" t="s">
        <v>43</v>
      </c>
      <c r="L3395" s="24" t="s">
        <v>44</v>
      </c>
      <c r="M3395" s="24" t="s">
        <v>57</v>
      </c>
      <c r="N3395" s="23">
        <v>22</v>
      </c>
      <c r="O3395" s="22" t="str">
        <f>VLOOKUP(A3395,[1]CustomerAddress!$A$1:$F$3997,2)</f>
        <v>06 Northwestern Center</v>
      </c>
      <c r="P3395" s="22">
        <f>VLOOKUP(A3395,[1]CustomerAddress!$A$1:$F$3997,3)</f>
        <v>2019</v>
      </c>
      <c r="Q3395" s="22" t="str">
        <f>VLOOKUP(A3395,[1]CustomerAddress!$A$1:$F$3997,4)</f>
        <v>NSW</v>
      </c>
      <c r="R3395" s="22" t="str">
        <f>VLOOKUP(A3395,[1]CustomerAddress!$A$1:$F$3997,5)</f>
        <v>Australia</v>
      </c>
      <c r="S3395" s="22">
        <f>VLOOKUP(A3395,[1]CustomerAddress!$A$1:$F$3997,6)</f>
        <v>10</v>
      </c>
      <c r="T3395" s="22" t="str">
        <f>VLOOKUP(A3395,Labels!$A$5:$I$3497,9)</f>
        <v>Potential Customer</v>
      </c>
    </row>
    <row r="3396" spans="1:20" s="22" customFormat="1" ht="15.75" customHeight="1" x14ac:dyDescent="0.25">
      <c r="A3396" s="23">
        <v>3395</v>
      </c>
      <c r="B3396" s="24" t="s">
        <v>2368</v>
      </c>
      <c r="C3396" s="24" t="s">
        <v>6159</v>
      </c>
      <c r="D3396" s="24" t="s">
        <v>48</v>
      </c>
      <c r="E3396" s="23">
        <v>76</v>
      </c>
      <c r="F3396" s="25">
        <v>34078</v>
      </c>
      <c r="G3396" s="23">
        <f t="shared" ca="1" si="261"/>
        <v>27.983049895040583</v>
      </c>
      <c r="H3396" s="23" t="str">
        <f t="shared" ca="1" si="264"/>
        <v>21-30</v>
      </c>
      <c r="J3396" s="24" t="s">
        <v>50</v>
      </c>
      <c r="K3396" s="24" t="s">
        <v>43</v>
      </c>
      <c r="L3396" s="24" t="s">
        <v>44</v>
      </c>
      <c r="M3396" s="24" t="s">
        <v>57</v>
      </c>
      <c r="N3396" s="23">
        <v>3</v>
      </c>
      <c r="O3396" s="22" t="str">
        <f>VLOOKUP(A3396,[1]CustomerAddress!$A$1:$F$3997,2)</f>
        <v>01716 2nd Terrace</v>
      </c>
      <c r="P3396" s="22">
        <f>VLOOKUP(A3396,[1]CustomerAddress!$A$1:$F$3997,3)</f>
        <v>3174</v>
      </c>
      <c r="Q3396" s="22" t="str">
        <f>VLOOKUP(A3396,[1]CustomerAddress!$A$1:$F$3997,4)</f>
        <v>VIC</v>
      </c>
      <c r="R3396" s="22" t="str">
        <f>VLOOKUP(A3396,[1]CustomerAddress!$A$1:$F$3997,5)</f>
        <v>Australia</v>
      </c>
      <c r="S3396" s="22">
        <f>VLOOKUP(A3396,[1]CustomerAddress!$A$1:$F$3997,6)</f>
        <v>8</v>
      </c>
      <c r="T3396" s="22" t="str">
        <f>VLOOKUP(A3396,Labels!$A$5:$I$3497,9)</f>
        <v>Becoming Loyal</v>
      </c>
    </row>
    <row r="3397" spans="1:20" s="22" customFormat="1" ht="15.75" customHeight="1" x14ac:dyDescent="0.25">
      <c r="A3397" s="23">
        <v>3396</v>
      </c>
      <c r="B3397" s="24" t="s">
        <v>455</v>
      </c>
      <c r="C3397" s="24" t="s">
        <v>6160</v>
      </c>
      <c r="D3397" s="24" t="s">
        <v>48</v>
      </c>
      <c r="E3397" s="23">
        <v>18</v>
      </c>
      <c r="F3397" s="25">
        <v>22095</v>
      </c>
      <c r="G3397" s="23">
        <f t="shared" ca="1" si="261"/>
        <v>60.813186881341949</v>
      </c>
      <c r="H3397" s="23" t="str">
        <f t="shared" ca="1" si="264"/>
        <v>61-70</v>
      </c>
      <c r="I3397" s="24" t="s">
        <v>118</v>
      </c>
      <c r="J3397" s="24" t="s">
        <v>84</v>
      </c>
      <c r="K3397" s="24" t="s">
        <v>43</v>
      </c>
      <c r="L3397" s="24" t="s">
        <v>44</v>
      </c>
      <c r="M3397" s="24" t="s">
        <v>45</v>
      </c>
      <c r="N3397" s="23">
        <v>9</v>
      </c>
      <c r="O3397" s="22" t="str">
        <f>VLOOKUP(A3397,[1]CustomerAddress!$A$1:$F$3997,2)</f>
        <v>0162 Grim Circle</v>
      </c>
      <c r="P3397" s="22">
        <f>VLOOKUP(A3397,[1]CustomerAddress!$A$1:$F$3997,3)</f>
        <v>2191</v>
      </c>
      <c r="Q3397" s="22" t="str">
        <f>VLOOKUP(A3397,[1]CustomerAddress!$A$1:$F$3997,4)</f>
        <v>NSW</v>
      </c>
      <c r="R3397" s="22" t="str">
        <f>VLOOKUP(A3397,[1]CustomerAddress!$A$1:$F$3997,5)</f>
        <v>Australia</v>
      </c>
      <c r="S3397" s="22">
        <f>VLOOKUP(A3397,[1]CustomerAddress!$A$1:$F$3997,6)</f>
        <v>10</v>
      </c>
      <c r="T3397" s="22" t="str">
        <f>VLOOKUP(A3397,Labels!$A$5:$I$3497,9)</f>
        <v>Almost Lost Customer</v>
      </c>
    </row>
    <row r="3398" spans="1:20" s="22" customFormat="1" ht="15.75" customHeight="1" x14ac:dyDescent="0.25">
      <c r="A3398" s="23">
        <v>3397</v>
      </c>
      <c r="B3398" s="24" t="s">
        <v>6161</v>
      </c>
      <c r="D3398" s="24" t="s">
        <v>40</v>
      </c>
      <c r="E3398" s="23">
        <v>70</v>
      </c>
      <c r="F3398" s="25">
        <v>31278</v>
      </c>
      <c r="G3398" s="23">
        <f t="shared" ca="1" si="261"/>
        <v>35.654282771752911</v>
      </c>
      <c r="H3398" s="23" t="str">
        <f t="shared" ca="1" si="264"/>
        <v>31-40</v>
      </c>
      <c r="I3398" s="24" t="s">
        <v>144</v>
      </c>
      <c r="J3398" s="24" t="s">
        <v>56</v>
      </c>
      <c r="K3398" s="24" t="s">
        <v>43</v>
      </c>
      <c r="L3398" s="24" t="s">
        <v>44</v>
      </c>
      <c r="M3398" s="24" t="s">
        <v>57</v>
      </c>
      <c r="N3398" s="23">
        <v>11</v>
      </c>
      <c r="O3398" s="22" t="str">
        <f>VLOOKUP(A3398,[1]CustomerAddress!$A$1:$F$3997,2)</f>
        <v>7 Eggendart Hill</v>
      </c>
      <c r="P3398" s="22">
        <f>VLOOKUP(A3398,[1]CustomerAddress!$A$1:$F$3997,3)</f>
        <v>4055</v>
      </c>
      <c r="Q3398" s="22" t="str">
        <f>VLOOKUP(A3398,[1]CustomerAddress!$A$1:$F$3997,4)</f>
        <v>QLD</v>
      </c>
      <c r="R3398" s="22" t="str">
        <f>VLOOKUP(A3398,[1]CustomerAddress!$A$1:$F$3997,5)</f>
        <v>Australia</v>
      </c>
      <c r="S3398" s="22">
        <f>VLOOKUP(A3398,[1]CustomerAddress!$A$1:$F$3997,6)</f>
        <v>8</v>
      </c>
      <c r="T3398" s="22" t="str">
        <f>VLOOKUP(A3398,Labels!$A$5:$I$3497,9)</f>
        <v>Lost Customer</v>
      </c>
    </row>
    <row r="3399" spans="1:20" s="22" customFormat="1" ht="15.75" hidden="1" customHeight="1" x14ac:dyDescent="0.25">
      <c r="A3399" s="23">
        <v>3398</v>
      </c>
      <c r="B3399" s="24" t="s">
        <v>350</v>
      </c>
      <c r="C3399" s="24" t="s">
        <v>6162</v>
      </c>
      <c r="D3399" s="24" t="s">
        <v>48</v>
      </c>
      <c r="E3399" s="23">
        <v>69</v>
      </c>
      <c r="F3399" s="25">
        <v>26115</v>
      </c>
      <c r="G3399" s="23">
        <f t="shared" ca="1" si="261"/>
        <v>49.799488251204963</v>
      </c>
      <c r="H3399" s="23"/>
      <c r="J3399" s="24" t="s">
        <v>61</v>
      </c>
      <c r="K3399" s="24" t="s">
        <v>66</v>
      </c>
      <c r="L3399" s="24" t="s">
        <v>44</v>
      </c>
      <c r="M3399" s="24" t="s">
        <v>45</v>
      </c>
      <c r="N3399" s="23">
        <v>7</v>
      </c>
    </row>
    <row r="3400" spans="1:20" s="22" customFormat="1" ht="15.75" customHeight="1" x14ac:dyDescent="0.25">
      <c r="A3400" s="23">
        <v>3399</v>
      </c>
      <c r="B3400" s="24" t="s">
        <v>6163</v>
      </c>
      <c r="C3400" s="24" t="s">
        <v>6164</v>
      </c>
      <c r="D3400" s="24" t="s">
        <v>48</v>
      </c>
      <c r="E3400" s="23">
        <v>95</v>
      </c>
      <c r="F3400" s="25">
        <v>35195</v>
      </c>
      <c r="G3400" s="23">
        <f t="shared" ca="1" si="261"/>
        <v>24.922775922437843</v>
      </c>
      <c r="H3400" s="23" t="str">
        <f t="shared" ref="H3400:H3463" ca="1" si="265">IF(G3400&lt;=10,"0-10",IF(AND(G3400&gt;10,G3400&lt;=20),"11-20",IF(AND(G3400&gt;20,G3400&lt;=30),"21-30",IF(AND(G3400&gt;30,G3400&lt;=40),"31-40",IF(AND(G3400&gt;40,G3400&lt;=50),"41-50",IF(AND(G3400&gt;50,G3400&lt;=60),"51-60",IF(AND(G3400&gt;60,G3400&lt;=70),"61-70",IF(AND(G3400&gt;70,G3400&lt;=80),"71-80",IF(AND(G3400&gt;80,G3400&lt;=90),"81-90",IF(G3400&gt;90,"91-100"))))))))))</f>
        <v>21-30</v>
      </c>
      <c r="I3400" s="24" t="s">
        <v>314</v>
      </c>
      <c r="J3400" s="24" t="s">
        <v>50</v>
      </c>
      <c r="K3400" s="24" t="s">
        <v>43</v>
      </c>
      <c r="L3400" s="24" t="s">
        <v>44</v>
      </c>
      <c r="M3400" s="24" t="s">
        <v>57</v>
      </c>
      <c r="N3400" s="23">
        <v>2</v>
      </c>
      <c r="O3400" s="22" t="str">
        <f>VLOOKUP(A3400,[1]CustomerAddress!$A$1:$F$3997,2)</f>
        <v>2 Monterey Terrace</v>
      </c>
      <c r="P3400" s="22">
        <f>VLOOKUP(A3400,[1]CustomerAddress!$A$1:$F$3997,3)</f>
        <v>2120</v>
      </c>
      <c r="Q3400" s="22" t="str">
        <f>VLOOKUP(A3400,[1]CustomerAddress!$A$1:$F$3997,4)</f>
        <v>NSW</v>
      </c>
      <c r="R3400" s="22" t="str">
        <f>VLOOKUP(A3400,[1]CustomerAddress!$A$1:$F$3997,5)</f>
        <v>Australia</v>
      </c>
      <c r="S3400" s="22">
        <f>VLOOKUP(A3400,[1]CustomerAddress!$A$1:$F$3997,6)</f>
        <v>9</v>
      </c>
      <c r="T3400" s="22" t="str">
        <f>VLOOKUP(A3400,Labels!$A$5:$I$3497,9)</f>
        <v>Potential Customer</v>
      </c>
    </row>
    <row r="3401" spans="1:20" s="22" customFormat="1" ht="15.75" customHeight="1" x14ac:dyDescent="0.25">
      <c r="A3401" s="23">
        <v>3400</v>
      </c>
      <c r="B3401" s="24" t="s">
        <v>1328</v>
      </c>
      <c r="C3401" s="24" t="s">
        <v>6165</v>
      </c>
      <c r="D3401" s="24" t="s">
        <v>40</v>
      </c>
      <c r="E3401" s="23">
        <v>46</v>
      </c>
      <c r="F3401" s="25">
        <v>31953</v>
      </c>
      <c r="G3401" s="23">
        <f t="shared" ca="1" si="261"/>
        <v>33.804967703259763</v>
      </c>
      <c r="H3401" s="23" t="str">
        <f t="shared" ca="1" si="265"/>
        <v>31-40</v>
      </c>
      <c r="I3401" s="24" t="s">
        <v>99</v>
      </c>
      <c r="J3401" s="24" t="s">
        <v>50</v>
      </c>
      <c r="K3401" s="24" t="s">
        <v>43</v>
      </c>
      <c r="L3401" s="24" t="s">
        <v>44</v>
      </c>
      <c r="M3401" s="24" t="s">
        <v>45</v>
      </c>
      <c r="N3401" s="23">
        <v>18</v>
      </c>
      <c r="O3401" s="22" t="str">
        <f>VLOOKUP(A3401,[1]CustomerAddress!$A$1:$F$3997,2)</f>
        <v>851 Meadow Valley Place</v>
      </c>
      <c r="P3401" s="22">
        <f>VLOOKUP(A3401,[1]CustomerAddress!$A$1:$F$3997,3)</f>
        <v>3205</v>
      </c>
      <c r="Q3401" s="22" t="str">
        <f>VLOOKUP(A3401,[1]CustomerAddress!$A$1:$F$3997,4)</f>
        <v>VIC</v>
      </c>
      <c r="R3401" s="22" t="str">
        <f>VLOOKUP(A3401,[1]CustomerAddress!$A$1:$F$3997,5)</f>
        <v>Australia</v>
      </c>
      <c r="S3401" s="22">
        <f>VLOOKUP(A3401,[1]CustomerAddress!$A$1:$F$3997,6)</f>
        <v>10</v>
      </c>
      <c r="T3401" s="22" t="str">
        <f>VLOOKUP(A3401,Labels!$A$5:$I$3497,9)</f>
        <v>Late Bloomer</v>
      </c>
    </row>
    <row r="3402" spans="1:20" s="22" customFormat="1" ht="15.75" customHeight="1" x14ac:dyDescent="0.25">
      <c r="A3402" s="23">
        <v>3401</v>
      </c>
      <c r="B3402" s="24" t="s">
        <v>6166</v>
      </c>
      <c r="D3402" s="24" t="s">
        <v>40</v>
      </c>
      <c r="E3402" s="23">
        <v>92</v>
      </c>
      <c r="F3402" s="25">
        <v>34178</v>
      </c>
      <c r="G3402" s="23">
        <f t="shared" ca="1" si="261"/>
        <v>27.709077292300854</v>
      </c>
      <c r="H3402" s="23" t="str">
        <f t="shared" ca="1" si="265"/>
        <v>21-30</v>
      </c>
      <c r="I3402" s="24" t="s">
        <v>596</v>
      </c>
      <c r="J3402" s="24" t="s">
        <v>138</v>
      </c>
      <c r="K3402" s="24" t="s">
        <v>43</v>
      </c>
      <c r="L3402" s="24" t="s">
        <v>44</v>
      </c>
      <c r="M3402" s="24" t="s">
        <v>45</v>
      </c>
      <c r="N3402" s="23">
        <v>4</v>
      </c>
      <c r="O3402" s="22" t="str">
        <f>VLOOKUP(A3402,[1]CustomerAddress!$A$1:$F$3997,2)</f>
        <v>6851 Orin Parkway</v>
      </c>
      <c r="P3402" s="22">
        <f>VLOOKUP(A3402,[1]CustomerAddress!$A$1:$F$3997,3)</f>
        <v>2142</v>
      </c>
      <c r="Q3402" s="22" t="str">
        <f>VLOOKUP(A3402,[1]CustomerAddress!$A$1:$F$3997,4)</f>
        <v>NSW</v>
      </c>
      <c r="R3402" s="22" t="str">
        <f>VLOOKUP(A3402,[1]CustomerAddress!$A$1:$F$3997,5)</f>
        <v>Australia</v>
      </c>
      <c r="S3402" s="22">
        <f>VLOOKUP(A3402,[1]CustomerAddress!$A$1:$F$3997,6)</f>
        <v>10</v>
      </c>
      <c r="T3402" s="22" t="str">
        <f>VLOOKUP(A3402,Labels!$A$5:$I$3497,9)</f>
        <v>High Risk Customer</v>
      </c>
    </row>
    <row r="3403" spans="1:20" s="22" customFormat="1" ht="15.75" customHeight="1" x14ac:dyDescent="0.25">
      <c r="A3403" s="23">
        <v>3402</v>
      </c>
      <c r="B3403" s="24" t="s">
        <v>2060</v>
      </c>
      <c r="C3403" s="24" t="s">
        <v>6167</v>
      </c>
      <c r="D3403" s="24" t="s">
        <v>40</v>
      </c>
      <c r="E3403" s="23">
        <v>73</v>
      </c>
      <c r="F3403" s="25">
        <v>31171</v>
      </c>
      <c r="G3403" s="23">
        <f t="shared" ca="1" si="261"/>
        <v>35.947433456684415</v>
      </c>
      <c r="H3403" s="23" t="str">
        <f t="shared" ca="1" si="265"/>
        <v>31-40</v>
      </c>
      <c r="I3403" s="24" t="s">
        <v>256</v>
      </c>
      <c r="J3403" s="24" t="s">
        <v>65</v>
      </c>
      <c r="K3403" s="24" t="s">
        <v>43</v>
      </c>
      <c r="L3403" s="24" t="s">
        <v>44</v>
      </c>
      <c r="M3403" s="24" t="s">
        <v>57</v>
      </c>
      <c r="N3403" s="23">
        <v>10</v>
      </c>
      <c r="O3403" s="22" t="str">
        <f>VLOOKUP(A3403,[1]CustomerAddress!$A$1:$F$3997,2)</f>
        <v>73 Glacier Hill Drive</v>
      </c>
      <c r="P3403" s="22">
        <f>VLOOKUP(A3403,[1]CustomerAddress!$A$1:$F$3997,3)</f>
        <v>2880</v>
      </c>
      <c r="Q3403" s="22" t="str">
        <f>VLOOKUP(A3403,[1]CustomerAddress!$A$1:$F$3997,4)</f>
        <v>NSW</v>
      </c>
      <c r="R3403" s="22" t="str">
        <f>VLOOKUP(A3403,[1]CustomerAddress!$A$1:$F$3997,5)</f>
        <v>Australia</v>
      </c>
      <c r="S3403" s="22">
        <f>VLOOKUP(A3403,[1]CustomerAddress!$A$1:$F$3997,6)</f>
        <v>1</v>
      </c>
      <c r="T3403" s="22" t="str">
        <f>VLOOKUP(A3403,Labels!$A$5:$I$3497,9)</f>
        <v>Platinum Customer</v>
      </c>
    </row>
    <row r="3404" spans="1:20" s="22" customFormat="1" ht="15.75" customHeight="1" x14ac:dyDescent="0.25">
      <c r="A3404" s="23">
        <v>3403</v>
      </c>
      <c r="B3404" s="24" t="s">
        <v>6168</v>
      </c>
      <c r="C3404" s="24" t="s">
        <v>6169</v>
      </c>
      <c r="D3404" s="24" t="s">
        <v>40</v>
      </c>
      <c r="E3404" s="23">
        <v>27</v>
      </c>
      <c r="F3404" s="25">
        <v>34468</v>
      </c>
      <c r="G3404" s="23">
        <f t="shared" ca="1" si="261"/>
        <v>26.91455674435565</v>
      </c>
      <c r="H3404" s="23" t="str">
        <f t="shared" ca="1" si="265"/>
        <v>21-30</v>
      </c>
      <c r="I3404" s="24" t="s">
        <v>181</v>
      </c>
      <c r="J3404" s="24" t="s">
        <v>50</v>
      </c>
      <c r="K3404" s="24" t="s">
        <v>43</v>
      </c>
      <c r="L3404" s="24" t="s">
        <v>44</v>
      </c>
      <c r="M3404" s="24" t="s">
        <v>45</v>
      </c>
      <c r="N3404" s="23">
        <v>2</v>
      </c>
      <c r="O3404" s="22" t="str">
        <f>VLOOKUP(A3404,[1]CustomerAddress!$A$1:$F$3997,2)</f>
        <v>59364 Huxley Drive</v>
      </c>
      <c r="P3404" s="22">
        <f>VLOOKUP(A3404,[1]CustomerAddress!$A$1:$F$3997,3)</f>
        <v>3028</v>
      </c>
      <c r="Q3404" s="22" t="str">
        <f>VLOOKUP(A3404,[1]CustomerAddress!$A$1:$F$3997,4)</f>
        <v>VIC</v>
      </c>
      <c r="R3404" s="22" t="str">
        <f>VLOOKUP(A3404,[1]CustomerAddress!$A$1:$F$3997,5)</f>
        <v>Australia</v>
      </c>
      <c r="S3404" s="22">
        <f>VLOOKUP(A3404,[1]CustomerAddress!$A$1:$F$3997,6)</f>
        <v>5</v>
      </c>
      <c r="T3404" s="22" t="str">
        <f>VLOOKUP(A3404,Labels!$A$5:$I$3497,9)</f>
        <v>Evasive Customer</v>
      </c>
    </row>
    <row r="3405" spans="1:20" s="22" customFormat="1" ht="15.75" customHeight="1" x14ac:dyDescent="0.25">
      <c r="A3405" s="23">
        <v>3404</v>
      </c>
      <c r="B3405" s="24" t="s">
        <v>6170</v>
      </c>
      <c r="C3405" s="24" t="s">
        <v>6171</v>
      </c>
      <c r="D3405" s="24" t="s">
        <v>40</v>
      </c>
      <c r="E3405" s="23">
        <v>2</v>
      </c>
      <c r="F3405" s="25">
        <v>26877</v>
      </c>
      <c r="G3405" s="23">
        <f t="shared" ca="1" si="261"/>
        <v>47.711817018328254</v>
      </c>
      <c r="H3405" s="23" t="str">
        <f t="shared" ca="1" si="265"/>
        <v>41-50</v>
      </c>
      <c r="I3405" s="24" t="s">
        <v>852</v>
      </c>
      <c r="J3405" s="24" t="s">
        <v>54</v>
      </c>
      <c r="K3405" s="24" t="s">
        <v>62</v>
      </c>
      <c r="L3405" s="24" t="s">
        <v>44</v>
      </c>
      <c r="M3405" s="24" t="s">
        <v>57</v>
      </c>
      <c r="N3405" s="23">
        <v>22</v>
      </c>
      <c r="O3405" s="22" t="str">
        <f>VLOOKUP(A3405,[1]CustomerAddress!$A$1:$F$3997,2)</f>
        <v>91 Charing Cross Way</v>
      </c>
      <c r="P3405" s="22">
        <f>VLOOKUP(A3405,[1]CustomerAddress!$A$1:$F$3997,3)</f>
        <v>2100</v>
      </c>
      <c r="Q3405" s="22" t="str">
        <f>VLOOKUP(A3405,[1]CustomerAddress!$A$1:$F$3997,4)</f>
        <v>NSW</v>
      </c>
      <c r="R3405" s="22" t="str">
        <f>VLOOKUP(A3405,[1]CustomerAddress!$A$1:$F$3997,5)</f>
        <v>Australia</v>
      </c>
      <c r="S3405" s="22">
        <f>VLOOKUP(A3405,[1]CustomerAddress!$A$1:$F$3997,6)</f>
        <v>11</v>
      </c>
      <c r="T3405" s="22" t="str">
        <f>VLOOKUP(A3405,Labels!$A$5:$I$3497,9)</f>
        <v>High Risk Customer</v>
      </c>
    </row>
    <row r="3406" spans="1:20" s="22" customFormat="1" ht="15.75" customHeight="1" x14ac:dyDescent="0.25">
      <c r="A3406" s="23">
        <v>3405</v>
      </c>
      <c r="B3406" s="24" t="s">
        <v>5356</v>
      </c>
      <c r="C3406" s="24" t="s">
        <v>6172</v>
      </c>
      <c r="D3406" s="24" t="s">
        <v>40</v>
      </c>
      <c r="E3406" s="23">
        <v>89</v>
      </c>
      <c r="F3406" s="25">
        <v>35295</v>
      </c>
      <c r="G3406" s="23">
        <f t="shared" ca="1" si="261"/>
        <v>24.648803319698114</v>
      </c>
      <c r="H3406" s="23" t="str">
        <f t="shared" ca="1" si="265"/>
        <v>21-30</v>
      </c>
      <c r="I3406" s="24" t="s">
        <v>108</v>
      </c>
      <c r="J3406" s="24" t="s">
        <v>50</v>
      </c>
      <c r="K3406" s="24" t="s">
        <v>43</v>
      </c>
      <c r="L3406" s="24" t="s">
        <v>44</v>
      </c>
      <c r="M3406" s="24" t="s">
        <v>45</v>
      </c>
      <c r="N3406" s="23">
        <v>3</v>
      </c>
      <c r="O3406" s="22" t="str">
        <f>VLOOKUP(A3406,[1]CustomerAddress!$A$1:$F$3997,2)</f>
        <v>80269 Southridge Park</v>
      </c>
      <c r="P3406" s="22">
        <f>VLOOKUP(A3406,[1]CustomerAddress!$A$1:$F$3997,3)</f>
        <v>4014</v>
      </c>
      <c r="Q3406" s="22" t="str">
        <f>VLOOKUP(A3406,[1]CustomerAddress!$A$1:$F$3997,4)</f>
        <v>QLD</v>
      </c>
      <c r="R3406" s="22" t="str">
        <f>VLOOKUP(A3406,[1]CustomerAddress!$A$1:$F$3997,5)</f>
        <v>Australia</v>
      </c>
      <c r="S3406" s="22">
        <f>VLOOKUP(A3406,[1]CustomerAddress!$A$1:$F$3997,6)</f>
        <v>6</v>
      </c>
      <c r="T3406" s="22" t="str">
        <f>VLOOKUP(A3406,Labels!$A$5:$I$3497,9)</f>
        <v>Losing Customer</v>
      </c>
    </row>
    <row r="3407" spans="1:20" s="22" customFormat="1" ht="15.75" customHeight="1" x14ac:dyDescent="0.25">
      <c r="A3407" s="23">
        <v>3406</v>
      </c>
      <c r="B3407" s="24" t="s">
        <v>6173</v>
      </c>
      <c r="C3407" s="24" t="s">
        <v>6174</v>
      </c>
      <c r="D3407" s="24" t="s">
        <v>40</v>
      </c>
      <c r="E3407" s="23">
        <v>35</v>
      </c>
      <c r="F3407" s="25">
        <v>28973</v>
      </c>
      <c r="G3407" s="23">
        <f t="shared" ca="1" si="261"/>
        <v>41.969351264903594</v>
      </c>
      <c r="H3407" s="23" t="str">
        <f t="shared" ca="1" si="265"/>
        <v>41-50</v>
      </c>
      <c r="I3407" s="24" t="s">
        <v>74</v>
      </c>
      <c r="J3407" s="24" t="s">
        <v>56</v>
      </c>
      <c r="K3407" s="24" t="s">
        <v>43</v>
      </c>
      <c r="L3407" s="24" t="s">
        <v>44</v>
      </c>
      <c r="M3407" s="24" t="s">
        <v>45</v>
      </c>
      <c r="N3407" s="23">
        <v>10</v>
      </c>
      <c r="O3407" s="22" t="str">
        <f>VLOOKUP(A3407,[1]CustomerAddress!$A$1:$F$3997,2)</f>
        <v>5 Northland Plaza</v>
      </c>
      <c r="P3407" s="22">
        <f>VLOOKUP(A3407,[1]CustomerAddress!$A$1:$F$3997,3)</f>
        <v>2096</v>
      </c>
      <c r="Q3407" s="22" t="str">
        <f>VLOOKUP(A3407,[1]CustomerAddress!$A$1:$F$3997,4)</f>
        <v>NSW</v>
      </c>
      <c r="R3407" s="22" t="str">
        <f>VLOOKUP(A3407,[1]CustomerAddress!$A$1:$F$3997,5)</f>
        <v>Australia</v>
      </c>
      <c r="S3407" s="22">
        <f>VLOOKUP(A3407,[1]CustomerAddress!$A$1:$F$3997,6)</f>
        <v>9</v>
      </c>
      <c r="T3407" s="22" t="str">
        <f>VLOOKUP(A3407,Labels!$A$5:$I$3497,9)</f>
        <v>Losing Customer</v>
      </c>
    </row>
    <row r="3408" spans="1:20" s="22" customFormat="1" ht="15.75" customHeight="1" x14ac:dyDescent="0.25">
      <c r="A3408" s="23">
        <v>3407</v>
      </c>
      <c r="B3408" s="24" t="s">
        <v>6175</v>
      </c>
      <c r="C3408" s="24" t="s">
        <v>6176</v>
      </c>
      <c r="D3408" s="24" t="s">
        <v>48</v>
      </c>
      <c r="E3408" s="23">
        <v>53</v>
      </c>
      <c r="F3408" s="25">
        <v>22562</v>
      </c>
      <c r="G3408" s="23">
        <f t="shared" ca="1" si="261"/>
        <v>59.53373482654743</v>
      </c>
      <c r="H3408" s="23" t="str">
        <f t="shared" ca="1" si="265"/>
        <v>51-60</v>
      </c>
      <c r="I3408" s="24" t="s">
        <v>438</v>
      </c>
      <c r="J3408" s="24" t="s">
        <v>50</v>
      </c>
      <c r="K3408" s="24" t="s">
        <v>66</v>
      </c>
      <c r="L3408" s="24" t="s">
        <v>44</v>
      </c>
      <c r="M3408" s="24" t="s">
        <v>45</v>
      </c>
      <c r="N3408" s="23">
        <v>19</v>
      </c>
      <c r="O3408" s="22" t="str">
        <f>VLOOKUP(A3408,[1]CustomerAddress!$A$1:$F$3997,2)</f>
        <v>02181 Starling Trail</v>
      </c>
      <c r="P3408" s="22">
        <f>VLOOKUP(A3408,[1]CustomerAddress!$A$1:$F$3997,3)</f>
        <v>3015</v>
      </c>
      <c r="Q3408" s="22" t="str">
        <f>VLOOKUP(A3408,[1]CustomerAddress!$A$1:$F$3997,4)</f>
        <v>VIC</v>
      </c>
      <c r="R3408" s="22" t="str">
        <f>VLOOKUP(A3408,[1]CustomerAddress!$A$1:$F$3997,5)</f>
        <v>Australia</v>
      </c>
      <c r="S3408" s="22">
        <f>VLOOKUP(A3408,[1]CustomerAddress!$A$1:$F$3997,6)</f>
        <v>10</v>
      </c>
      <c r="T3408" s="22" t="str">
        <f>VLOOKUP(A3408,Labels!$A$5:$I$3497,9)</f>
        <v>Very Loyal</v>
      </c>
    </row>
    <row r="3409" spans="1:20" s="22" customFormat="1" ht="15.75" customHeight="1" x14ac:dyDescent="0.25">
      <c r="A3409" s="23">
        <v>3408</v>
      </c>
      <c r="B3409" s="24" t="s">
        <v>6177</v>
      </c>
      <c r="C3409" s="24" t="s">
        <v>1398</v>
      </c>
      <c r="D3409" s="24" t="s">
        <v>40</v>
      </c>
      <c r="E3409" s="23">
        <v>10</v>
      </c>
      <c r="F3409" s="25">
        <v>26491</v>
      </c>
      <c r="G3409" s="23">
        <f t="shared" ca="1" si="261"/>
        <v>48.769351264903598</v>
      </c>
      <c r="H3409" s="23" t="str">
        <f t="shared" ca="1" si="265"/>
        <v>41-50</v>
      </c>
      <c r="I3409" s="24" t="s">
        <v>596</v>
      </c>
      <c r="J3409" s="24" t="s">
        <v>84</v>
      </c>
      <c r="K3409" s="24" t="s">
        <v>43</v>
      </c>
      <c r="L3409" s="24" t="s">
        <v>44</v>
      </c>
      <c r="M3409" s="24" t="s">
        <v>57</v>
      </c>
      <c r="N3409" s="23">
        <v>18</v>
      </c>
      <c r="O3409" s="22" t="str">
        <f>VLOOKUP(A3409,[1]CustomerAddress!$A$1:$F$3997,2)</f>
        <v>097 Gulseth Lane</v>
      </c>
      <c r="P3409" s="22">
        <f>VLOOKUP(A3409,[1]CustomerAddress!$A$1:$F$3997,3)</f>
        <v>4178</v>
      </c>
      <c r="Q3409" s="22" t="str">
        <f>VLOOKUP(A3409,[1]CustomerAddress!$A$1:$F$3997,4)</f>
        <v>QLD</v>
      </c>
      <c r="R3409" s="22" t="str">
        <f>VLOOKUP(A3409,[1]CustomerAddress!$A$1:$F$3997,5)</f>
        <v>Australia</v>
      </c>
      <c r="S3409" s="22">
        <f>VLOOKUP(A3409,[1]CustomerAddress!$A$1:$F$3997,6)</f>
        <v>8</v>
      </c>
      <c r="T3409" s="22" t="str">
        <f>VLOOKUP(A3409,Labels!$A$5:$I$3497,9)</f>
        <v>Late Bloomer</v>
      </c>
    </row>
    <row r="3410" spans="1:20" s="22" customFormat="1" ht="15.75" customHeight="1" x14ac:dyDescent="0.25">
      <c r="A3410" s="23">
        <v>3409</v>
      </c>
      <c r="B3410" s="24" t="s">
        <v>4590</v>
      </c>
      <c r="C3410" s="24" t="s">
        <v>6178</v>
      </c>
      <c r="D3410" s="24" t="s">
        <v>40</v>
      </c>
      <c r="E3410" s="23">
        <v>75</v>
      </c>
      <c r="F3410" s="25">
        <v>28244</v>
      </c>
      <c r="G3410" s="23">
        <f t="shared" ca="1" si="261"/>
        <v>43.966611538876201</v>
      </c>
      <c r="H3410" s="23" t="str">
        <f t="shared" ca="1" si="265"/>
        <v>41-50</v>
      </c>
      <c r="I3410" s="24" t="s">
        <v>574</v>
      </c>
      <c r="J3410" s="24" t="s">
        <v>75</v>
      </c>
      <c r="K3410" s="24" t="s">
        <v>43</v>
      </c>
      <c r="L3410" s="24" t="s">
        <v>44</v>
      </c>
      <c r="M3410" s="24" t="s">
        <v>57</v>
      </c>
      <c r="N3410" s="23">
        <v>16</v>
      </c>
      <c r="O3410" s="22" t="str">
        <f>VLOOKUP(A3410,[1]CustomerAddress!$A$1:$F$3997,2)</f>
        <v>0 Ronald Regan Way</v>
      </c>
      <c r="P3410" s="22">
        <f>VLOOKUP(A3410,[1]CustomerAddress!$A$1:$F$3997,3)</f>
        <v>4870</v>
      </c>
      <c r="Q3410" s="22" t="str">
        <f>VLOOKUP(A3410,[1]CustomerAddress!$A$1:$F$3997,4)</f>
        <v>QLD</v>
      </c>
      <c r="R3410" s="22" t="str">
        <f>VLOOKUP(A3410,[1]CustomerAddress!$A$1:$F$3997,5)</f>
        <v>Australia</v>
      </c>
      <c r="S3410" s="22">
        <f>VLOOKUP(A3410,[1]CustomerAddress!$A$1:$F$3997,6)</f>
        <v>1</v>
      </c>
      <c r="T3410" s="22" t="str">
        <f>VLOOKUP(A3410,Labels!$A$5:$I$3497,9)</f>
        <v>Losing Customer</v>
      </c>
    </row>
    <row r="3411" spans="1:20" s="22" customFormat="1" ht="15.75" customHeight="1" x14ac:dyDescent="0.25">
      <c r="A3411" s="23">
        <v>3410</v>
      </c>
      <c r="B3411" s="24" t="s">
        <v>379</v>
      </c>
      <c r="C3411" s="24" t="s">
        <v>6179</v>
      </c>
      <c r="D3411" s="24" t="s">
        <v>40</v>
      </c>
      <c r="E3411" s="23">
        <v>93</v>
      </c>
      <c r="F3411" s="25">
        <v>14876</v>
      </c>
      <c r="G3411" s="23">
        <f t="shared" ca="1" si="261"/>
        <v>80.591269073122774</v>
      </c>
      <c r="H3411" s="23" t="str">
        <f t="shared" ca="1" si="265"/>
        <v>81-90</v>
      </c>
      <c r="J3411" s="24" t="s">
        <v>54</v>
      </c>
      <c r="K3411" s="24" t="s">
        <v>43</v>
      </c>
      <c r="L3411" s="24" t="s">
        <v>44</v>
      </c>
      <c r="M3411" s="24" t="s">
        <v>57</v>
      </c>
      <c r="N3411" s="23">
        <v>16</v>
      </c>
      <c r="O3411" s="22" t="str">
        <f>VLOOKUP(A3411,[1]CustomerAddress!$A$1:$F$3997,2)</f>
        <v>1351 Lunder Road</v>
      </c>
      <c r="P3411" s="22">
        <f>VLOOKUP(A3411,[1]CustomerAddress!$A$1:$F$3997,3)</f>
        <v>2049</v>
      </c>
      <c r="Q3411" s="22" t="str">
        <f>VLOOKUP(A3411,[1]CustomerAddress!$A$1:$F$3997,4)</f>
        <v>NSW</v>
      </c>
      <c r="R3411" s="22" t="str">
        <f>VLOOKUP(A3411,[1]CustomerAddress!$A$1:$F$3997,5)</f>
        <v>Australia</v>
      </c>
      <c r="S3411" s="22">
        <f>VLOOKUP(A3411,[1]CustomerAddress!$A$1:$F$3997,6)</f>
        <v>10</v>
      </c>
      <c r="T3411" s="22" t="str">
        <f>VLOOKUP(A3411,Labels!$A$5:$I$3497,9)</f>
        <v>Lost Customer</v>
      </c>
    </row>
    <row r="3412" spans="1:20" s="22" customFormat="1" ht="15.75" customHeight="1" x14ac:dyDescent="0.25">
      <c r="A3412" s="23">
        <v>3411</v>
      </c>
      <c r="B3412" s="24" t="s">
        <v>6180</v>
      </c>
      <c r="C3412" s="24" t="s">
        <v>5792</v>
      </c>
      <c r="D3412" s="24" t="s">
        <v>40</v>
      </c>
      <c r="E3412" s="23">
        <v>68</v>
      </c>
      <c r="F3412" s="25">
        <v>29224</v>
      </c>
      <c r="G3412" s="23">
        <f t="shared" ca="1" si="261"/>
        <v>41.281680032026884</v>
      </c>
      <c r="H3412" s="23" t="str">
        <f t="shared" ca="1" si="265"/>
        <v>41-50</v>
      </c>
      <c r="I3412" s="24" t="s">
        <v>218</v>
      </c>
      <c r="J3412" s="24" t="s">
        <v>61</v>
      </c>
      <c r="K3412" s="24" t="s">
        <v>43</v>
      </c>
      <c r="L3412" s="24" t="s">
        <v>44</v>
      </c>
      <c r="M3412" s="24" t="s">
        <v>45</v>
      </c>
      <c r="N3412" s="23">
        <v>20</v>
      </c>
      <c r="O3412" s="22" t="str">
        <f>VLOOKUP(A3412,[1]CustomerAddress!$A$1:$F$3997,2)</f>
        <v>7181 Dakota Trail</v>
      </c>
      <c r="P3412" s="22">
        <f>VLOOKUP(A3412,[1]CustomerAddress!$A$1:$F$3997,3)</f>
        <v>3029</v>
      </c>
      <c r="Q3412" s="22" t="str">
        <f>VLOOKUP(A3412,[1]CustomerAddress!$A$1:$F$3997,4)</f>
        <v>VIC</v>
      </c>
      <c r="R3412" s="22" t="str">
        <f>VLOOKUP(A3412,[1]CustomerAddress!$A$1:$F$3997,5)</f>
        <v>Australia</v>
      </c>
      <c r="S3412" s="22">
        <f>VLOOKUP(A3412,[1]CustomerAddress!$A$1:$F$3997,6)</f>
        <v>5</v>
      </c>
      <c r="T3412" s="22" t="str">
        <f>VLOOKUP(A3412,Labels!$A$5:$I$3497,9)</f>
        <v>Potential Customer</v>
      </c>
    </row>
    <row r="3413" spans="1:20" s="22" customFormat="1" ht="15.75" customHeight="1" x14ac:dyDescent="0.25">
      <c r="A3413" s="23">
        <v>3412</v>
      </c>
      <c r="B3413" s="24" t="s">
        <v>6181</v>
      </c>
      <c r="C3413" s="24" t="s">
        <v>6182</v>
      </c>
      <c r="D3413" s="24" t="s">
        <v>40</v>
      </c>
      <c r="E3413" s="23">
        <v>66</v>
      </c>
      <c r="F3413" s="25">
        <v>26894</v>
      </c>
      <c r="G3413" s="23">
        <f t="shared" ca="1" si="261"/>
        <v>47.665241675862497</v>
      </c>
      <c r="H3413" s="23" t="str">
        <f t="shared" ca="1" si="265"/>
        <v>41-50</v>
      </c>
      <c r="I3413" s="24" t="s">
        <v>2392</v>
      </c>
      <c r="J3413" s="24" t="s">
        <v>61</v>
      </c>
      <c r="K3413" s="24" t="s">
        <v>43</v>
      </c>
      <c r="L3413" s="24" t="s">
        <v>44</v>
      </c>
      <c r="M3413" s="24" t="s">
        <v>45</v>
      </c>
      <c r="N3413" s="23">
        <v>7</v>
      </c>
      <c r="O3413" s="22" t="str">
        <f>VLOOKUP(A3413,[1]CustomerAddress!$A$1:$F$3997,2)</f>
        <v>5767 Thierer Road</v>
      </c>
      <c r="P3413" s="22">
        <f>VLOOKUP(A3413,[1]CustomerAddress!$A$1:$F$3997,3)</f>
        <v>2217</v>
      </c>
      <c r="Q3413" s="22" t="str">
        <f>VLOOKUP(A3413,[1]CustomerAddress!$A$1:$F$3997,4)</f>
        <v>NSW</v>
      </c>
      <c r="R3413" s="22" t="str">
        <f>VLOOKUP(A3413,[1]CustomerAddress!$A$1:$F$3997,5)</f>
        <v>Australia</v>
      </c>
      <c r="S3413" s="22">
        <f>VLOOKUP(A3413,[1]CustomerAddress!$A$1:$F$3997,6)</f>
        <v>8</v>
      </c>
      <c r="T3413" s="22" t="str">
        <f>VLOOKUP(A3413,Labels!$A$5:$I$3497,9)</f>
        <v>Late Bloomer</v>
      </c>
    </row>
    <row r="3414" spans="1:20" s="22" customFormat="1" ht="15.75" customHeight="1" x14ac:dyDescent="0.25">
      <c r="A3414" s="23">
        <v>3413</v>
      </c>
      <c r="B3414" s="24" t="s">
        <v>6183</v>
      </c>
      <c r="C3414" s="24" t="s">
        <v>6184</v>
      </c>
      <c r="D3414" s="24" t="s">
        <v>40</v>
      </c>
      <c r="E3414" s="23">
        <v>93</v>
      </c>
      <c r="F3414" s="25">
        <v>35718</v>
      </c>
      <c r="G3414" s="23">
        <f t="shared" ca="1" si="261"/>
        <v>23.489899210109076</v>
      </c>
      <c r="H3414" s="23" t="str">
        <f t="shared" ca="1" si="265"/>
        <v>21-30</v>
      </c>
      <c r="I3414" s="24" t="s">
        <v>314</v>
      </c>
      <c r="J3414" s="24" t="s">
        <v>50</v>
      </c>
      <c r="K3414" s="24" t="s">
        <v>43</v>
      </c>
      <c r="L3414" s="24" t="s">
        <v>44</v>
      </c>
      <c r="M3414" s="24" t="s">
        <v>57</v>
      </c>
      <c r="N3414" s="23">
        <v>3</v>
      </c>
      <c r="O3414" s="22" t="str">
        <f>VLOOKUP(A3414,[1]CustomerAddress!$A$1:$F$3997,2)</f>
        <v>687 Almo Crossing</v>
      </c>
      <c r="P3414" s="22">
        <f>VLOOKUP(A3414,[1]CustomerAddress!$A$1:$F$3997,3)</f>
        <v>2160</v>
      </c>
      <c r="Q3414" s="22" t="str">
        <f>VLOOKUP(A3414,[1]CustomerAddress!$A$1:$F$3997,4)</f>
        <v>NSW</v>
      </c>
      <c r="R3414" s="22" t="str">
        <f>VLOOKUP(A3414,[1]CustomerAddress!$A$1:$F$3997,5)</f>
        <v>Australia</v>
      </c>
      <c r="S3414" s="22">
        <f>VLOOKUP(A3414,[1]CustomerAddress!$A$1:$F$3997,6)</f>
        <v>10</v>
      </c>
      <c r="T3414" s="22" t="str">
        <f>VLOOKUP(A3414,Labels!$A$5:$I$3497,9)</f>
        <v>Late Bloomer</v>
      </c>
    </row>
    <row r="3415" spans="1:20" s="22" customFormat="1" ht="15.75" customHeight="1" x14ac:dyDescent="0.25">
      <c r="A3415" s="23">
        <v>3414</v>
      </c>
      <c r="B3415" s="24" t="s">
        <v>6185</v>
      </c>
      <c r="C3415" s="24" t="s">
        <v>6186</v>
      </c>
      <c r="D3415" s="24" t="s">
        <v>40</v>
      </c>
      <c r="E3415" s="23">
        <v>46</v>
      </c>
      <c r="F3415" s="25">
        <v>24163</v>
      </c>
      <c r="G3415" s="23">
        <f t="shared" ca="1" si="261"/>
        <v>55.147433456684418</v>
      </c>
      <c r="H3415" s="23" t="str">
        <f t="shared" ca="1" si="265"/>
        <v>51-60</v>
      </c>
      <c r="I3415" s="24" t="s">
        <v>1005</v>
      </c>
      <c r="J3415" s="24" t="s">
        <v>61</v>
      </c>
      <c r="K3415" s="24" t="s">
        <v>62</v>
      </c>
      <c r="L3415" s="24" t="s">
        <v>44</v>
      </c>
      <c r="M3415" s="24" t="s">
        <v>45</v>
      </c>
      <c r="N3415" s="23">
        <v>10</v>
      </c>
      <c r="O3415" s="22" t="str">
        <f>VLOOKUP(A3415,[1]CustomerAddress!$A$1:$F$3997,2)</f>
        <v>31414 Superior Park</v>
      </c>
      <c r="P3415" s="22">
        <f>VLOOKUP(A3415,[1]CustomerAddress!$A$1:$F$3997,3)</f>
        <v>2539</v>
      </c>
      <c r="Q3415" s="22" t="str">
        <f>VLOOKUP(A3415,[1]CustomerAddress!$A$1:$F$3997,4)</f>
        <v>NSW</v>
      </c>
      <c r="R3415" s="22" t="str">
        <f>VLOOKUP(A3415,[1]CustomerAddress!$A$1:$F$3997,5)</f>
        <v>Australia</v>
      </c>
      <c r="S3415" s="22">
        <f>VLOOKUP(A3415,[1]CustomerAddress!$A$1:$F$3997,6)</f>
        <v>7</v>
      </c>
      <c r="T3415" s="22" t="str">
        <f>VLOOKUP(A3415,Labels!$A$5:$I$3497,9)</f>
        <v>Lost Customer</v>
      </c>
    </row>
    <row r="3416" spans="1:20" s="22" customFormat="1" ht="15.75" customHeight="1" x14ac:dyDescent="0.25">
      <c r="A3416" s="23">
        <v>3415</v>
      </c>
      <c r="B3416" s="24" t="s">
        <v>350</v>
      </c>
      <c r="C3416" s="24" t="s">
        <v>6187</v>
      </c>
      <c r="D3416" s="24" t="s">
        <v>48</v>
      </c>
      <c r="E3416" s="23">
        <v>43</v>
      </c>
      <c r="F3416" s="25">
        <v>23028</v>
      </c>
      <c r="G3416" s="23">
        <f t="shared" ca="1" si="261"/>
        <v>58.257022497780305</v>
      </c>
      <c r="H3416" s="23" t="str">
        <f t="shared" ca="1" si="265"/>
        <v>51-60</v>
      </c>
      <c r="I3416" s="24" t="s">
        <v>420</v>
      </c>
      <c r="J3416" s="24" t="s">
        <v>54</v>
      </c>
      <c r="K3416" s="24" t="s">
        <v>66</v>
      </c>
      <c r="L3416" s="24" t="s">
        <v>44</v>
      </c>
      <c r="M3416" s="24" t="s">
        <v>45</v>
      </c>
      <c r="N3416" s="23">
        <v>11</v>
      </c>
      <c r="O3416" s="22" t="str">
        <f>VLOOKUP(A3416,[1]CustomerAddress!$A$1:$F$3997,2)</f>
        <v>1 Village Green Circle</v>
      </c>
      <c r="P3416" s="22">
        <f>VLOOKUP(A3416,[1]CustomerAddress!$A$1:$F$3997,3)</f>
        <v>2285</v>
      </c>
      <c r="Q3416" s="22" t="str">
        <f>VLOOKUP(A3416,[1]CustomerAddress!$A$1:$F$3997,4)</f>
        <v>NSW</v>
      </c>
      <c r="R3416" s="22" t="str">
        <f>VLOOKUP(A3416,[1]CustomerAddress!$A$1:$F$3997,5)</f>
        <v>Australia</v>
      </c>
      <c r="S3416" s="22">
        <f>VLOOKUP(A3416,[1]CustomerAddress!$A$1:$F$3997,6)</f>
        <v>7</v>
      </c>
      <c r="T3416" s="22" t="str">
        <f>VLOOKUP(A3416,Labels!$A$5:$I$3497,9)</f>
        <v>Almost Lost Customer</v>
      </c>
    </row>
    <row r="3417" spans="1:20" s="22" customFormat="1" ht="15.75" customHeight="1" x14ac:dyDescent="0.25">
      <c r="A3417" s="23">
        <v>3416</v>
      </c>
      <c r="B3417" s="24" t="s">
        <v>995</v>
      </c>
      <c r="C3417" s="24" t="s">
        <v>6188</v>
      </c>
      <c r="D3417" s="24" t="s">
        <v>40</v>
      </c>
      <c r="E3417" s="23">
        <v>6</v>
      </c>
      <c r="F3417" s="25">
        <v>27777</v>
      </c>
      <c r="G3417" s="23">
        <f t="shared" ca="1" si="261"/>
        <v>45.246063593670719</v>
      </c>
      <c r="H3417" s="23" t="str">
        <f t="shared" ca="1" si="265"/>
        <v>41-50</v>
      </c>
      <c r="J3417" s="24" t="s">
        <v>84</v>
      </c>
      <c r="K3417" s="24" t="s">
        <v>43</v>
      </c>
      <c r="L3417" s="24" t="s">
        <v>44</v>
      </c>
      <c r="M3417" s="24" t="s">
        <v>45</v>
      </c>
      <c r="N3417" s="23">
        <v>11</v>
      </c>
      <c r="O3417" s="22" t="str">
        <f>VLOOKUP(A3417,[1]CustomerAddress!$A$1:$F$3997,2)</f>
        <v>2 Starling Pass</v>
      </c>
      <c r="P3417" s="22">
        <f>VLOOKUP(A3417,[1]CustomerAddress!$A$1:$F$3997,3)</f>
        <v>3155</v>
      </c>
      <c r="Q3417" s="22" t="str">
        <f>VLOOKUP(A3417,[1]CustomerAddress!$A$1:$F$3997,4)</f>
        <v>VIC</v>
      </c>
      <c r="R3417" s="22" t="str">
        <f>VLOOKUP(A3417,[1]CustomerAddress!$A$1:$F$3997,5)</f>
        <v>Australia</v>
      </c>
      <c r="S3417" s="22">
        <f>VLOOKUP(A3417,[1]CustomerAddress!$A$1:$F$3997,6)</f>
        <v>7</v>
      </c>
      <c r="T3417" s="22" t="str">
        <f>VLOOKUP(A3417,Labels!$A$5:$I$3497,9)</f>
        <v>Lost Customer</v>
      </c>
    </row>
    <row r="3418" spans="1:20" s="22" customFormat="1" ht="15.75" customHeight="1" x14ac:dyDescent="0.25">
      <c r="A3418" s="23">
        <v>3417</v>
      </c>
      <c r="B3418" s="24" t="s">
        <v>3600</v>
      </c>
      <c r="C3418" s="24" t="s">
        <v>6189</v>
      </c>
      <c r="D3418" s="24" t="s">
        <v>40</v>
      </c>
      <c r="E3418" s="23">
        <v>91</v>
      </c>
      <c r="F3418" s="25">
        <v>26713</v>
      </c>
      <c r="G3418" s="23">
        <f t="shared" ca="1" si="261"/>
        <v>48.161132086821404</v>
      </c>
      <c r="H3418" s="23" t="str">
        <f t="shared" ca="1" si="265"/>
        <v>41-50</v>
      </c>
      <c r="I3418" s="24" t="s">
        <v>157</v>
      </c>
      <c r="J3418" s="24" t="s">
        <v>42</v>
      </c>
      <c r="K3418" s="24" t="s">
        <v>43</v>
      </c>
      <c r="L3418" s="24" t="s">
        <v>44</v>
      </c>
      <c r="M3418" s="24" t="s">
        <v>57</v>
      </c>
      <c r="N3418" s="23">
        <v>7</v>
      </c>
      <c r="O3418" s="22" t="str">
        <f>VLOOKUP(A3418,[1]CustomerAddress!$A$1:$F$3997,2)</f>
        <v>182 Thierer Pass</v>
      </c>
      <c r="P3418" s="22">
        <f>VLOOKUP(A3418,[1]CustomerAddress!$A$1:$F$3997,3)</f>
        <v>3131</v>
      </c>
      <c r="Q3418" s="22" t="str">
        <f>VLOOKUP(A3418,[1]CustomerAddress!$A$1:$F$3997,4)</f>
        <v>VIC</v>
      </c>
      <c r="R3418" s="22" t="str">
        <f>VLOOKUP(A3418,[1]CustomerAddress!$A$1:$F$3997,5)</f>
        <v>Australia</v>
      </c>
      <c r="S3418" s="22">
        <f>VLOOKUP(A3418,[1]CustomerAddress!$A$1:$F$3997,6)</f>
        <v>12</v>
      </c>
      <c r="T3418" s="22" t="str">
        <f>VLOOKUP(A3418,Labels!$A$5:$I$3497,9)</f>
        <v>Almost Lost Customer</v>
      </c>
    </row>
    <row r="3419" spans="1:20" s="22" customFormat="1" ht="15.75" customHeight="1" x14ac:dyDescent="0.25">
      <c r="A3419" s="23">
        <v>3418</v>
      </c>
      <c r="B3419" s="24" t="s">
        <v>6190</v>
      </c>
      <c r="C3419" s="24" t="s">
        <v>6191</v>
      </c>
      <c r="D3419" s="24" t="s">
        <v>40</v>
      </c>
      <c r="E3419" s="23">
        <v>18</v>
      </c>
      <c r="F3419" s="25">
        <v>21915</v>
      </c>
      <c r="G3419" s="23">
        <f t="shared" ca="1" si="261"/>
        <v>61.306337566273456</v>
      </c>
      <c r="H3419" s="23" t="str">
        <f t="shared" ca="1" si="265"/>
        <v>61-70</v>
      </c>
      <c r="I3419" s="24" t="s">
        <v>4859</v>
      </c>
      <c r="J3419" s="24" t="s">
        <v>42</v>
      </c>
      <c r="K3419" s="24" t="s">
        <v>66</v>
      </c>
      <c r="L3419" s="24" t="s">
        <v>44</v>
      </c>
      <c r="M3419" s="24" t="s">
        <v>57</v>
      </c>
      <c r="N3419" s="23">
        <v>19</v>
      </c>
      <c r="O3419" s="22" t="str">
        <f>VLOOKUP(A3419,[1]CustomerAddress!$A$1:$F$3997,2)</f>
        <v>7 Barnett Road</v>
      </c>
      <c r="P3419" s="22">
        <f>VLOOKUP(A3419,[1]CustomerAddress!$A$1:$F$3997,3)</f>
        <v>2713</v>
      </c>
      <c r="Q3419" s="22" t="str">
        <f>VLOOKUP(A3419,[1]CustomerAddress!$A$1:$F$3997,4)</f>
        <v>NSW</v>
      </c>
      <c r="R3419" s="22" t="str">
        <f>VLOOKUP(A3419,[1]CustomerAddress!$A$1:$F$3997,5)</f>
        <v>Australia</v>
      </c>
      <c r="S3419" s="22">
        <f>VLOOKUP(A3419,[1]CustomerAddress!$A$1:$F$3997,6)</f>
        <v>1</v>
      </c>
      <c r="T3419" s="22" t="str">
        <f>VLOOKUP(A3419,Labels!$A$5:$I$3497,9)</f>
        <v>Evasive Customer</v>
      </c>
    </row>
    <row r="3420" spans="1:20" s="22" customFormat="1" ht="15.75" customHeight="1" x14ac:dyDescent="0.25">
      <c r="A3420" s="23">
        <v>3419</v>
      </c>
      <c r="B3420" s="24" t="s">
        <v>6190</v>
      </c>
      <c r="C3420" s="24" t="s">
        <v>6192</v>
      </c>
      <c r="D3420" s="24" t="s">
        <v>40</v>
      </c>
      <c r="E3420" s="23">
        <v>13</v>
      </c>
      <c r="F3420" s="25">
        <v>26854</v>
      </c>
      <c r="G3420" s="23">
        <f t="shared" ca="1" si="261"/>
        <v>47.774830716958391</v>
      </c>
      <c r="H3420" s="23" t="str">
        <f t="shared" ca="1" si="265"/>
        <v>41-50</v>
      </c>
      <c r="I3420" s="24" t="s">
        <v>151</v>
      </c>
      <c r="J3420" s="24" t="s">
        <v>61</v>
      </c>
      <c r="K3420" s="24" t="s">
        <v>43</v>
      </c>
      <c r="L3420" s="24" t="s">
        <v>44</v>
      </c>
      <c r="M3420" s="24" t="s">
        <v>45</v>
      </c>
      <c r="N3420" s="23">
        <v>18</v>
      </c>
      <c r="O3420" s="22" t="str">
        <f>VLOOKUP(A3420,[1]CustomerAddress!$A$1:$F$3997,2)</f>
        <v>33792 Burrows Plaza</v>
      </c>
      <c r="P3420" s="22">
        <f>VLOOKUP(A3420,[1]CustomerAddress!$A$1:$F$3997,3)</f>
        <v>4125</v>
      </c>
      <c r="Q3420" s="22" t="str">
        <f>VLOOKUP(A3420,[1]CustomerAddress!$A$1:$F$3997,4)</f>
        <v>QLD</v>
      </c>
      <c r="R3420" s="22" t="str">
        <f>VLOOKUP(A3420,[1]CustomerAddress!$A$1:$F$3997,5)</f>
        <v>Australia</v>
      </c>
      <c r="S3420" s="22">
        <f>VLOOKUP(A3420,[1]CustomerAddress!$A$1:$F$3997,6)</f>
        <v>7</v>
      </c>
      <c r="T3420" s="22" t="str">
        <f>VLOOKUP(A3420,Labels!$A$5:$I$3497,9)</f>
        <v>Recent Customer</v>
      </c>
    </row>
    <row r="3421" spans="1:20" s="22" customFormat="1" ht="15.75" customHeight="1" x14ac:dyDescent="0.25">
      <c r="A3421" s="23">
        <v>3420</v>
      </c>
      <c r="B3421" s="24" t="s">
        <v>6193</v>
      </c>
      <c r="C3421" s="24" t="s">
        <v>6194</v>
      </c>
      <c r="D3421" s="24" t="s">
        <v>48</v>
      </c>
      <c r="E3421" s="23">
        <v>96</v>
      </c>
      <c r="F3421" s="25">
        <v>29474</v>
      </c>
      <c r="G3421" s="23">
        <f t="shared" ca="1" si="261"/>
        <v>40.596748525177567</v>
      </c>
      <c r="H3421" s="23" t="str">
        <f t="shared" ca="1" si="265"/>
        <v>41-50</v>
      </c>
      <c r="I3421" s="24" t="s">
        <v>387</v>
      </c>
      <c r="J3421" s="24" t="s">
        <v>50</v>
      </c>
      <c r="K3421" s="24" t="s">
        <v>43</v>
      </c>
      <c r="L3421" s="24" t="s">
        <v>44</v>
      </c>
      <c r="M3421" s="24" t="s">
        <v>45</v>
      </c>
      <c r="N3421" s="23">
        <v>19</v>
      </c>
      <c r="O3421" s="22" t="str">
        <f>VLOOKUP(A3421,[1]CustomerAddress!$A$1:$F$3997,2)</f>
        <v>00283 Loftsgordon Center</v>
      </c>
      <c r="P3421" s="22">
        <f>VLOOKUP(A3421,[1]CustomerAddress!$A$1:$F$3997,3)</f>
        <v>4118</v>
      </c>
      <c r="Q3421" s="22" t="str">
        <f>VLOOKUP(A3421,[1]CustomerAddress!$A$1:$F$3997,4)</f>
        <v>QLD</v>
      </c>
      <c r="R3421" s="22" t="str">
        <f>VLOOKUP(A3421,[1]CustomerAddress!$A$1:$F$3997,5)</f>
        <v>Australia</v>
      </c>
      <c r="S3421" s="22">
        <f>VLOOKUP(A3421,[1]CustomerAddress!$A$1:$F$3997,6)</f>
        <v>5</v>
      </c>
      <c r="T3421" s="22" t="str">
        <f>VLOOKUP(A3421,Labels!$A$5:$I$3497,9)</f>
        <v>Platinum Customer</v>
      </c>
    </row>
    <row r="3422" spans="1:20" s="22" customFormat="1" ht="15.75" customHeight="1" x14ac:dyDescent="0.25">
      <c r="A3422" s="23">
        <v>3421</v>
      </c>
      <c r="B3422" s="24" t="s">
        <v>6195</v>
      </c>
      <c r="C3422" s="24" t="s">
        <v>6196</v>
      </c>
      <c r="D3422" s="24" t="s">
        <v>40</v>
      </c>
      <c r="E3422" s="23">
        <v>60</v>
      </c>
      <c r="F3422" s="25">
        <v>22997</v>
      </c>
      <c r="G3422" s="23">
        <f t="shared" ca="1" si="261"/>
        <v>58.341954004629621</v>
      </c>
      <c r="H3422" s="23" t="str">
        <f t="shared" ca="1" si="265"/>
        <v>51-60</v>
      </c>
      <c r="I3422" s="24" t="s">
        <v>196</v>
      </c>
      <c r="J3422" s="24" t="s">
        <v>42</v>
      </c>
      <c r="K3422" s="24" t="s">
        <v>62</v>
      </c>
      <c r="L3422" s="24" t="s">
        <v>44</v>
      </c>
      <c r="M3422" s="24" t="s">
        <v>45</v>
      </c>
      <c r="N3422" s="23">
        <v>18</v>
      </c>
      <c r="O3422" s="22" t="str">
        <f>VLOOKUP(A3422,[1]CustomerAddress!$A$1:$F$3997,2)</f>
        <v>8 Garrison Trail</v>
      </c>
      <c r="P3422" s="22">
        <f>VLOOKUP(A3422,[1]CustomerAddress!$A$1:$F$3997,3)</f>
        <v>2226</v>
      </c>
      <c r="Q3422" s="22" t="str">
        <f>VLOOKUP(A3422,[1]CustomerAddress!$A$1:$F$3997,4)</f>
        <v>NSW</v>
      </c>
      <c r="R3422" s="22" t="str">
        <f>VLOOKUP(A3422,[1]CustomerAddress!$A$1:$F$3997,5)</f>
        <v>Australia</v>
      </c>
      <c r="S3422" s="22">
        <f>VLOOKUP(A3422,[1]CustomerAddress!$A$1:$F$3997,6)</f>
        <v>10</v>
      </c>
      <c r="T3422" s="22" t="str">
        <f>VLOOKUP(A3422,Labels!$A$5:$I$3497,9)</f>
        <v>Recent Customer</v>
      </c>
    </row>
    <row r="3423" spans="1:20" s="22" customFormat="1" ht="15.75" customHeight="1" x14ac:dyDescent="0.25">
      <c r="A3423" s="23">
        <v>3422</v>
      </c>
      <c r="B3423" s="24" t="s">
        <v>6197</v>
      </c>
      <c r="C3423" s="24" t="s">
        <v>6198</v>
      </c>
      <c r="D3423" s="24" t="s">
        <v>40</v>
      </c>
      <c r="E3423" s="23">
        <v>38</v>
      </c>
      <c r="F3423" s="25">
        <v>28616</v>
      </c>
      <c r="G3423" s="23">
        <f t="shared" ca="1" si="261"/>
        <v>42.947433456684415</v>
      </c>
      <c r="H3423" s="23" t="str">
        <f t="shared" ca="1" si="265"/>
        <v>41-50</v>
      </c>
      <c r="I3423" s="24" t="s">
        <v>102</v>
      </c>
      <c r="J3423" s="24" t="s">
        <v>84</v>
      </c>
      <c r="K3423" s="24" t="s">
        <v>43</v>
      </c>
      <c r="L3423" s="24" t="s">
        <v>44</v>
      </c>
      <c r="M3423" s="24" t="s">
        <v>57</v>
      </c>
      <c r="N3423" s="23">
        <v>5</v>
      </c>
      <c r="O3423" s="22" t="str">
        <f>VLOOKUP(A3423,[1]CustomerAddress!$A$1:$F$3997,2)</f>
        <v>618 Chinook Way</v>
      </c>
      <c r="P3423" s="22">
        <f>VLOOKUP(A3423,[1]CustomerAddress!$A$1:$F$3997,3)</f>
        <v>2155</v>
      </c>
      <c r="Q3423" s="22" t="str">
        <f>VLOOKUP(A3423,[1]CustomerAddress!$A$1:$F$3997,4)</f>
        <v>NSW</v>
      </c>
      <c r="R3423" s="22" t="str">
        <f>VLOOKUP(A3423,[1]CustomerAddress!$A$1:$F$3997,5)</f>
        <v>Australia</v>
      </c>
      <c r="S3423" s="22">
        <f>VLOOKUP(A3423,[1]CustomerAddress!$A$1:$F$3997,6)</f>
        <v>10</v>
      </c>
      <c r="T3423" s="22" t="str">
        <f>VLOOKUP(A3423,Labels!$A$5:$I$3497,9)</f>
        <v>Late Bloomer</v>
      </c>
    </row>
    <row r="3424" spans="1:20" s="22" customFormat="1" ht="15.75" customHeight="1" x14ac:dyDescent="0.25">
      <c r="A3424" s="23">
        <v>3423</v>
      </c>
      <c r="B3424" s="24" t="s">
        <v>6199</v>
      </c>
      <c r="C3424" s="24" t="s">
        <v>6200</v>
      </c>
      <c r="D3424" s="24" t="s">
        <v>40</v>
      </c>
      <c r="E3424" s="23">
        <v>57</v>
      </c>
      <c r="F3424" s="25">
        <v>36521</v>
      </c>
      <c r="G3424" s="23">
        <f t="shared" ca="1" si="261"/>
        <v>21.289899210109073</v>
      </c>
      <c r="H3424" s="23" t="str">
        <f t="shared" ca="1" si="265"/>
        <v>21-30</v>
      </c>
      <c r="I3424" s="24" t="s">
        <v>186</v>
      </c>
      <c r="J3424" s="24" t="s">
        <v>42</v>
      </c>
      <c r="K3424" s="24" t="s">
        <v>62</v>
      </c>
      <c r="L3424" s="24" t="s">
        <v>44</v>
      </c>
      <c r="M3424" s="24" t="s">
        <v>57</v>
      </c>
      <c r="N3424" s="23">
        <v>1</v>
      </c>
      <c r="O3424" s="22" t="str">
        <f>VLOOKUP(A3424,[1]CustomerAddress!$A$1:$F$3997,2)</f>
        <v>9 Ronald Regan Center</v>
      </c>
      <c r="P3424" s="22">
        <f>VLOOKUP(A3424,[1]CustomerAddress!$A$1:$F$3997,3)</f>
        <v>3094</v>
      </c>
      <c r="Q3424" s="22" t="str">
        <f>VLOOKUP(A3424,[1]CustomerAddress!$A$1:$F$3997,4)</f>
        <v>VIC</v>
      </c>
      <c r="R3424" s="22" t="str">
        <f>VLOOKUP(A3424,[1]CustomerAddress!$A$1:$F$3997,5)</f>
        <v>Australia</v>
      </c>
      <c r="S3424" s="22">
        <f>VLOOKUP(A3424,[1]CustomerAddress!$A$1:$F$3997,6)</f>
        <v>9</v>
      </c>
      <c r="T3424" s="22" t="str">
        <f>VLOOKUP(A3424,Labels!$A$5:$I$3497,9)</f>
        <v>Almost Lost Customer</v>
      </c>
    </row>
    <row r="3425" spans="1:20" s="22" customFormat="1" ht="15.75" customHeight="1" x14ac:dyDescent="0.25">
      <c r="A3425" s="23">
        <v>3424</v>
      </c>
      <c r="B3425" s="24" t="s">
        <v>6201</v>
      </c>
      <c r="C3425" s="24" t="s">
        <v>6202</v>
      </c>
      <c r="D3425" s="24" t="s">
        <v>40</v>
      </c>
      <c r="E3425" s="23">
        <v>39</v>
      </c>
      <c r="F3425" s="25">
        <v>28184</v>
      </c>
      <c r="G3425" s="23">
        <f t="shared" ca="1" si="261"/>
        <v>44.130995100520032</v>
      </c>
      <c r="H3425" s="23" t="str">
        <f t="shared" ca="1" si="265"/>
        <v>41-50</v>
      </c>
      <c r="I3425" s="24" t="s">
        <v>1478</v>
      </c>
      <c r="J3425" s="24" t="s">
        <v>84</v>
      </c>
      <c r="K3425" s="24" t="s">
        <v>62</v>
      </c>
      <c r="L3425" s="24" t="s">
        <v>44</v>
      </c>
      <c r="M3425" s="24" t="s">
        <v>45</v>
      </c>
      <c r="N3425" s="23">
        <v>11</v>
      </c>
      <c r="O3425" s="22" t="str">
        <f>VLOOKUP(A3425,[1]CustomerAddress!$A$1:$F$3997,2)</f>
        <v>40047 Twin Pines Parkway</v>
      </c>
      <c r="P3425" s="22">
        <f>VLOOKUP(A3425,[1]CustomerAddress!$A$1:$F$3997,3)</f>
        <v>3806</v>
      </c>
      <c r="Q3425" s="22" t="str">
        <f>VLOOKUP(A3425,[1]CustomerAddress!$A$1:$F$3997,4)</f>
        <v>VIC</v>
      </c>
      <c r="R3425" s="22" t="str">
        <f>VLOOKUP(A3425,[1]CustomerAddress!$A$1:$F$3997,5)</f>
        <v>Australia</v>
      </c>
      <c r="S3425" s="22">
        <f>VLOOKUP(A3425,[1]CustomerAddress!$A$1:$F$3997,6)</f>
        <v>8</v>
      </c>
      <c r="T3425" s="22" t="str">
        <f>VLOOKUP(A3425,Labels!$A$5:$I$3497,9)</f>
        <v>Evasive Customer</v>
      </c>
    </row>
    <row r="3426" spans="1:20" s="22" customFormat="1" ht="15.75" customHeight="1" x14ac:dyDescent="0.25">
      <c r="A3426" s="23">
        <v>3425</v>
      </c>
      <c r="B3426" s="24" t="s">
        <v>6203</v>
      </c>
      <c r="C3426" s="24" t="s">
        <v>6204</v>
      </c>
      <c r="D3426" s="24" t="s">
        <v>48</v>
      </c>
      <c r="E3426" s="23">
        <v>32</v>
      </c>
      <c r="F3426" s="25">
        <v>31507</v>
      </c>
      <c r="G3426" s="23">
        <f t="shared" ca="1" si="261"/>
        <v>35.026885511478937</v>
      </c>
      <c r="H3426" s="23" t="str">
        <f t="shared" ca="1" si="265"/>
        <v>31-40</v>
      </c>
      <c r="I3426" s="24" t="s">
        <v>852</v>
      </c>
      <c r="J3426" s="24" t="s">
        <v>84</v>
      </c>
      <c r="K3426" s="24" t="s">
        <v>43</v>
      </c>
      <c r="L3426" s="24" t="s">
        <v>44</v>
      </c>
      <c r="M3426" s="24" t="s">
        <v>45</v>
      </c>
      <c r="N3426" s="23">
        <v>12</v>
      </c>
      <c r="O3426" s="22" t="str">
        <f>VLOOKUP(A3426,[1]CustomerAddress!$A$1:$F$3997,2)</f>
        <v>5 Anhalt Court</v>
      </c>
      <c r="P3426" s="22">
        <f>VLOOKUP(A3426,[1]CustomerAddress!$A$1:$F$3997,3)</f>
        <v>3122</v>
      </c>
      <c r="Q3426" s="22" t="str">
        <f>VLOOKUP(A3426,[1]CustomerAddress!$A$1:$F$3997,4)</f>
        <v>VIC</v>
      </c>
      <c r="R3426" s="22" t="str">
        <f>VLOOKUP(A3426,[1]CustomerAddress!$A$1:$F$3997,5)</f>
        <v>Australia</v>
      </c>
      <c r="S3426" s="22">
        <f>VLOOKUP(A3426,[1]CustomerAddress!$A$1:$F$3997,6)</f>
        <v>7</v>
      </c>
      <c r="T3426" s="22" t="str">
        <f>VLOOKUP(A3426,Labels!$A$5:$I$3497,9)</f>
        <v>Becoming Loyal</v>
      </c>
    </row>
    <row r="3427" spans="1:20" s="22" customFormat="1" ht="15.75" customHeight="1" x14ac:dyDescent="0.25">
      <c r="A3427" s="23">
        <v>3426</v>
      </c>
      <c r="B3427" s="24" t="s">
        <v>6205</v>
      </c>
      <c r="C3427" s="24" t="s">
        <v>6206</v>
      </c>
      <c r="D3427" s="24" t="s">
        <v>48</v>
      </c>
      <c r="E3427" s="23">
        <v>40</v>
      </c>
      <c r="F3427" s="25">
        <v>21658</v>
      </c>
      <c r="G3427" s="23">
        <f t="shared" ca="1" si="261"/>
        <v>62.010447155314552</v>
      </c>
      <c r="H3427" s="23" t="str">
        <f t="shared" ca="1" si="265"/>
        <v>61-70</v>
      </c>
      <c r="I3427" s="24" t="s">
        <v>163</v>
      </c>
      <c r="J3427" s="24" t="s">
        <v>164</v>
      </c>
      <c r="K3427" s="24" t="s">
        <v>43</v>
      </c>
      <c r="L3427" s="24" t="s">
        <v>44</v>
      </c>
      <c r="M3427" s="24" t="s">
        <v>57</v>
      </c>
      <c r="N3427" s="23">
        <v>17</v>
      </c>
      <c r="O3427" s="22" t="str">
        <f>VLOOKUP(A3427,[1]CustomerAddress!$A$1:$F$3997,2)</f>
        <v>3047 Spenser Pass</v>
      </c>
      <c r="P3427" s="22">
        <f>VLOOKUP(A3427,[1]CustomerAddress!$A$1:$F$3997,3)</f>
        <v>2750</v>
      </c>
      <c r="Q3427" s="22" t="str">
        <f>VLOOKUP(A3427,[1]CustomerAddress!$A$1:$F$3997,4)</f>
        <v>NSW</v>
      </c>
      <c r="R3427" s="22" t="str">
        <f>VLOOKUP(A3427,[1]CustomerAddress!$A$1:$F$3997,5)</f>
        <v>Australia</v>
      </c>
      <c r="S3427" s="22">
        <f>VLOOKUP(A3427,[1]CustomerAddress!$A$1:$F$3997,6)</f>
        <v>8</v>
      </c>
      <c r="T3427" s="22" t="str">
        <f>VLOOKUP(A3427,Labels!$A$5:$I$3497,9)</f>
        <v>Potential Customer</v>
      </c>
    </row>
    <row r="3428" spans="1:20" s="22" customFormat="1" ht="15.75" customHeight="1" x14ac:dyDescent="0.25">
      <c r="A3428" s="23">
        <v>3427</v>
      </c>
      <c r="B3428" s="24" t="s">
        <v>6207</v>
      </c>
      <c r="C3428" s="24" t="s">
        <v>6208</v>
      </c>
      <c r="D3428" s="24" t="s">
        <v>48</v>
      </c>
      <c r="E3428" s="23">
        <v>67</v>
      </c>
      <c r="F3428" s="25">
        <v>29725</v>
      </c>
      <c r="G3428" s="23">
        <f t="shared" ca="1" si="261"/>
        <v>39.909077292300857</v>
      </c>
      <c r="H3428" s="23" t="str">
        <f t="shared" ca="1" si="265"/>
        <v>31-40</v>
      </c>
      <c r="I3428" s="24" t="s">
        <v>223</v>
      </c>
      <c r="J3428" s="24" t="s">
        <v>50</v>
      </c>
      <c r="K3428" s="24" t="s">
        <v>43</v>
      </c>
      <c r="L3428" s="24" t="s">
        <v>44</v>
      </c>
      <c r="M3428" s="24" t="s">
        <v>45</v>
      </c>
      <c r="N3428" s="23">
        <v>17</v>
      </c>
      <c r="O3428" s="22" t="str">
        <f>VLOOKUP(A3428,[1]CustomerAddress!$A$1:$F$3997,2)</f>
        <v>0 Walton Court</v>
      </c>
      <c r="P3428" s="22">
        <f>VLOOKUP(A3428,[1]CustomerAddress!$A$1:$F$3997,3)</f>
        <v>2226</v>
      </c>
      <c r="Q3428" s="22" t="str">
        <f>VLOOKUP(A3428,[1]CustomerAddress!$A$1:$F$3997,4)</f>
        <v>NSW</v>
      </c>
      <c r="R3428" s="22" t="str">
        <f>VLOOKUP(A3428,[1]CustomerAddress!$A$1:$F$3997,5)</f>
        <v>Australia</v>
      </c>
      <c r="S3428" s="22">
        <f>VLOOKUP(A3428,[1]CustomerAddress!$A$1:$F$3997,6)</f>
        <v>9</v>
      </c>
      <c r="T3428" s="22" t="str">
        <f>VLOOKUP(A3428,Labels!$A$5:$I$3497,9)</f>
        <v>Very Loyal</v>
      </c>
    </row>
    <row r="3429" spans="1:20" s="22" customFormat="1" ht="15.75" customHeight="1" x14ac:dyDescent="0.25">
      <c r="A3429" s="23">
        <v>3428</v>
      </c>
      <c r="B3429" s="24" t="s">
        <v>6209</v>
      </c>
      <c r="C3429" s="24" t="s">
        <v>6210</v>
      </c>
      <c r="D3429" s="24" t="s">
        <v>40</v>
      </c>
      <c r="E3429" s="23">
        <v>77</v>
      </c>
      <c r="F3429" s="25">
        <v>27248</v>
      </c>
      <c r="G3429" s="23">
        <f t="shared" ca="1" si="261"/>
        <v>46.695378662163868</v>
      </c>
      <c r="H3429" s="23" t="str">
        <f t="shared" ca="1" si="265"/>
        <v>41-50</v>
      </c>
      <c r="I3429" s="24" t="s">
        <v>390</v>
      </c>
      <c r="J3429" s="24" t="s">
        <v>84</v>
      </c>
      <c r="K3429" s="24" t="s">
        <v>43</v>
      </c>
      <c r="L3429" s="24" t="s">
        <v>44</v>
      </c>
      <c r="M3429" s="24" t="s">
        <v>45</v>
      </c>
      <c r="N3429" s="23">
        <v>16</v>
      </c>
      <c r="O3429" s="22" t="str">
        <f>VLOOKUP(A3429,[1]CustomerAddress!$A$1:$F$3997,2)</f>
        <v>5356 Ruskin Place</v>
      </c>
      <c r="P3429" s="22">
        <f>VLOOKUP(A3429,[1]CustomerAddress!$A$1:$F$3997,3)</f>
        <v>2850</v>
      </c>
      <c r="Q3429" s="22" t="str">
        <f>VLOOKUP(A3429,[1]CustomerAddress!$A$1:$F$3997,4)</f>
        <v>NSW</v>
      </c>
      <c r="R3429" s="22" t="str">
        <f>VLOOKUP(A3429,[1]CustomerAddress!$A$1:$F$3997,5)</f>
        <v>Australia</v>
      </c>
      <c r="S3429" s="22">
        <f>VLOOKUP(A3429,[1]CustomerAddress!$A$1:$F$3997,6)</f>
        <v>3</v>
      </c>
      <c r="T3429" s="22" t="str">
        <f>VLOOKUP(A3429,Labels!$A$5:$I$3497,9)</f>
        <v>Lost Customer</v>
      </c>
    </row>
    <row r="3430" spans="1:20" s="22" customFormat="1" ht="15.75" customHeight="1" x14ac:dyDescent="0.25">
      <c r="A3430" s="23">
        <v>3429</v>
      </c>
      <c r="B3430" s="24" t="s">
        <v>3439</v>
      </c>
      <c r="C3430" s="24" t="s">
        <v>6211</v>
      </c>
      <c r="D3430" s="24" t="s">
        <v>40</v>
      </c>
      <c r="E3430" s="23">
        <v>37</v>
      </c>
      <c r="F3430" s="25">
        <v>23550</v>
      </c>
      <c r="G3430" s="23">
        <f t="shared" ca="1" si="261"/>
        <v>56.826885511478935</v>
      </c>
      <c r="H3430" s="23" t="str">
        <f t="shared" ca="1" si="265"/>
        <v>51-60</v>
      </c>
      <c r="J3430" s="24" t="s">
        <v>42</v>
      </c>
      <c r="K3430" s="24" t="s">
        <v>66</v>
      </c>
      <c r="L3430" s="24" t="s">
        <v>44</v>
      </c>
      <c r="M3430" s="24" t="s">
        <v>57</v>
      </c>
      <c r="N3430" s="23">
        <v>15</v>
      </c>
      <c r="O3430" s="22" t="str">
        <f>VLOOKUP(A3430,[1]CustomerAddress!$A$1:$F$3997,2)</f>
        <v>321 Glendale Center</v>
      </c>
      <c r="P3430" s="22">
        <f>VLOOKUP(A3430,[1]CustomerAddress!$A$1:$F$3997,3)</f>
        <v>2820</v>
      </c>
      <c r="Q3430" s="22" t="str">
        <f>VLOOKUP(A3430,[1]CustomerAddress!$A$1:$F$3997,4)</f>
        <v>NSW</v>
      </c>
      <c r="R3430" s="22" t="str">
        <f>VLOOKUP(A3430,[1]CustomerAddress!$A$1:$F$3997,5)</f>
        <v>Australia</v>
      </c>
      <c r="S3430" s="22">
        <f>VLOOKUP(A3430,[1]CustomerAddress!$A$1:$F$3997,6)</f>
        <v>1</v>
      </c>
      <c r="T3430" s="22" t="str">
        <f>VLOOKUP(A3430,Labels!$A$5:$I$3497,9)</f>
        <v>Evasive Customer</v>
      </c>
    </row>
    <row r="3431" spans="1:20" s="22" customFormat="1" ht="15.75" customHeight="1" x14ac:dyDescent="0.25">
      <c r="A3431" s="23">
        <v>3430</v>
      </c>
      <c r="B3431" s="24" t="s">
        <v>4352</v>
      </c>
      <c r="C3431" s="24" t="s">
        <v>6212</v>
      </c>
      <c r="D3431" s="24" t="s">
        <v>48</v>
      </c>
      <c r="E3431" s="23">
        <v>77</v>
      </c>
      <c r="F3431" s="25">
        <v>23436</v>
      </c>
      <c r="G3431" s="23">
        <f t="shared" ref="G3431:G3473" ca="1" si="266">(NOW()-F3431)/365</f>
        <v>57.139214278602225</v>
      </c>
      <c r="H3431" s="23" t="str">
        <f t="shared" ca="1" si="265"/>
        <v>51-60</v>
      </c>
      <c r="I3431" s="24" t="s">
        <v>127</v>
      </c>
      <c r="J3431" s="24" t="s">
        <v>42</v>
      </c>
      <c r="K3431" s="24" t="s">
        <v>62</v>
      </c>
      <c r="L3431" s="24" t="s">
        <v>44</v>
      </c>
      <c r="M3431" s="24" t="s">
        <v>45</v>
      </c>
      <c r="N3431" s="23">
        <v>9</v>
      </c>
      <c r="O3431" s="22" t="str">
        <f>VLOOKUP(A3431,[1]CustomerAddress!$A$1:$F$3997,2)</f>
        <v>6414 Hanover Avenue</v>
      </c>
      <c r="P3431" s="22">
        <f>VLOOKUP(A3431,[1]CustomerAddress!$A$1:$F$3997,3)</f>
        <v>2060</v>
      </c>
      <c r="Q3431" s="22" t="str">
        <f>VLOOKUP(A3431,[1]CustomerAddress!$A$1:$F$3997,4)</f>
        <v>NSW</v>
      </c>
      <c r="R3431" s="22" t="str">
        <f>VLOOKUP(A3431,[1]CustomerAddress!$A$1:$F$3997,5)</f>
        <v>Australia</v>
      </c>
      <c r="S3431" s="22">
        <f>VLOOKUP(A3431,[1]CustomerAddress!$A$1:$F$3997,6)</f>
        <v>12</v>
      </c>
      <c r="T3431" s="22" t="str">
        <f>VLOOKUP(A3431,Labels!$A$5:$I$3497,9)</f>
        <v>Losing Customer</v>
      </c>
    </row>
    <row r="3432" spans="1:20" s="22" customFormat="1" ht="15.75" customHeight="1" x14ac:dyDescent="0.25">
      <c r="A3432" s="23">
        <v>3431</v>
      </c>
      <c r="B3432" s="24" t="s">
        <v>5003</v>
      </c>
      <c r="C3432" s="24" t="s">
        <v>6213</v>
      </c>
      <c r="D3432" s="24" t="s">
        <v>48</v>
      </c>
      <c r="E3432" s="23">
        <v>97</v>
      </c>
      <c r="F3432" s="25">
        <v>35287</v>
      </c>
      <c r="G3432" s="23">
        <f t="shared" ca="1" si="266"/>
        <v>24.670721127917293</v>
      </c>
      <c r="H3432" s="23" t="str">
        <f t="shared" ca="1" si="265"/>
        <v>21-30</v>
      </c>
      <c r="I3432" s="24" t="s">
        <v>308</v>
      </c>
      <c r="J3432" s="24" t="s">
        <v>54</v>
      </c>
      <c r="K3432" s="24" t="s">
        <v>62</v>
      </c>
      <c r="L3432" s="24" t="s">
        <v>44</v>
      </c>
      <c r="M3432" s="24" t="s">
        <v>57</v>
      </c>
      <c r="N3432" s="23">
        <v>5</v>
      </c>
      <c r="O3432" s="22" t="str">
        <f>VLOOKUP(A3432,[1]CustomerAddress!$A$1:$F$3997,2)</f>
        <v>373 Cordelia Trail</v>
      </c>
      <c r="P3432" s="22">
        <f>VLOOKUP(A3432,[1]CustomerAddress!$A$1:$F$3997,3)</f>
        <v>3500</v>
      </c>
      <c r="Q3432" s="22" t="str">
        <f>VLOOKUP(A3432,[1]CustomerAddress!$A$1:$F$3997,4)</f>
        <v>VIC</v>
      </c>
      <c r="R3432" s="22" t="str">
        <f>VLOOKUP(A3432,[1]CustomerAddress!$A$1:$F$3997,5)</f>
        <v>Australia</v>
      </c>
      <c r="S3432" s="22">
        <f>VLOOKUP(A3432,[1]CustomerAddress!$A$1:$F$3997,6)</f>
        <v>1</v>
      </c>
      <c r="T3432" s="22" t="str">
        <f>VLOOKUP(A3432,Labels!$A$5:$I$3497,9)</f>
        <v>Recent Customer</v>
      </c>
    </row>
    <row r="3433" spans="1:20" s="22" customFormat="1" ht="15.75" customHeight="1" x14ac:dyDescent="0.25">
      <c r="A3433" s="23">
        <v>3432</v>
      </c>
      <c r="B3433" s="24" t="s">
        <v>17</v>
      </c>
      <c r="C3433" s="24" t="s">
        <v>6214</v>
      </c>
      <c r="D3433" s="24" t="s">
        <v>40</v>
      </c>
      <c r="E3433" s="23">
        <v>99</v>
      </c>
      <c r="F3433" s="25">
        <v>32474</v>
      </c>
      <c r="G3433" s="23">
        <f t="shared" ca="1" si="266"/>
        <v>32.377570442985785</v>
      </c>
      <c r="H3433" s="23" t="str">
        <f t="shared" ca="1" si="265"/>
        <v>31-40</v>
      </c>
      <c r="I3433" s="24" t="s">
        <v>93</v>
      </c>
      <c r="J3433" s="24" t="s">
        <v>75</v>
      </c>
      <c r="K3433" s="24" t="s">
        <v>43</v>
      </c>
      <c r="L3433" s="24" t="s">
        <v>44</v>
      </c>
      <c r="M3433" s="24" t="s">
        <v>45</v>
      </c>
      <c r="N3433" s="23">
        <v>2</v>
      </c>
      <c r="O3433" s="22" t="str">
        <f>VLOOKUP(A3433,[1]CustomerAddress!$A$1:$F$3997,2)</f>
        <v>31 International Pass</v>
      </c>
      <c r="P3433" s="22">
        <f>VLOOKUP(A3433,[1]CustomerAddress!$A$1:$F$3997,3)</f>
        <v>4173</v>
      </c>
      <c r="Q3433" s="22" t="str">
        <f>VLOOKUP(A3433,[1]CustomerAddress!$A$1:$F$3997,4)</f>
        <v>QLD</v>
      </c>
      <c r="R3433" s="22" t="str">
        <f>VLOOKUP(A3433,[1]CustomerAddress!$A$1:$F$3997,5)</f>
        <v>Australia</v>
      </c>
      <c r="S3433" s="22">
        <f>VLOOKUP(A3433,[1]CustomerAddress!$A$1:$F$3997,6)</f>
        <v>7</v>
      </c>
      <c r="T3433" s="22" t="str">
        <f>VLOOKUP(A3433,Labels!$A$5:$I$3497,9)</f>
        <v>Almost Lost Customer</v>
      </c>
    </row>
    <row r="3434" spans="1:20" s="22" customFormat="1" ht="15.75" customHeight="1" x14ac:dyDescent="0.25">
      <c r="A3434" s="23">
        <v>3433</v>
      </c>
      <c r="B3434" s="24" t="s">
        <v>6054</v>
      </c>
      <c r="C3434" s="24" t="s">
        <v>6215</v>
      </c>
      <c r="D3434" s="24" t="s">
        <v>40</v>
      </c>
      <c r="E3434" s="23">
        <v>10</v>
      </c>
      <c r="F3434" s="25">
        <v>35913</v>
      </c>
      <c r="G3434" s="23">
        <f t="shared" ca="1" si="266"/>
        <v>22.955652634766608</v>
      </c>
      <c r="H3434" s="23" t="str">
        <f t="shared" ca="1" si="265"/>
        <v>21-30</v>
      </c>
      <c r="I3434" s="24" t="s">
        <v>196</v>
      </c>
      <c r="J3434" s="24" t="s">
        <v>54</v>
      </c>
      <c r="K3434" s="24" t="s">
        <v>43</v>
      </c>
      <c r="L3434" s="24" t="s">
        <v>44</v>
      </c>
      <c r="M3434" s="24" t="s">
        <v>57</v>
      </c>
      <c r="N3434" s="23">
        <v>2</v>
      </c>
      <c r="O3434" s="22" t="str">
        <f>VLOOKUP(A3434,[1]CustomerAddress!$A$1:$F$3997,2)</f>
        <v>82 Warrior Hill</v>
      </c>
      <c r="P3434" s="22">
        <f>VLOOKUP(A3434,[1]CustomerAddress!$A$1:$F$3997,3)</f>
        <v>3174</v>
      </c>
      <c r="Q3434" s="22" t="str">
        <f>VLOOKUP(A3434,[1]CustomerAddress!$A$1:$F$3997,4)</f>
        <v>VIC</v>
      </c>
      <c r="R3434" s="22" t="str">
        <f>VLOOKUP(A3434,[1]CustomerAddress!$A$1:$F$3997,5)</f>
        <v>Australia</v>
      </c>
      <c r="S3434" s="22">
        <f>VLOOKUP(A3434,[1]CustomerAddress!$A$1:$F$3997,6)</f>
        <v>8</v>
      </c>
      <c r="T3434" s="22" t="str">
        <f>VLOOKUP(A3434,Labels!$A$5:$I$3497,9)</f>
        <v>Platinum Customer</v>
      </c>
    </row>
    <row r="3435" spans="1:20" s="22" customFormat="1" ht="15.75" customHeight="1" x14ac:dyDescent="0.25">
      <c r="A3435" s="23">
        <v>3434</v>
      </c>
      <c r="B3435" s="24" t="s">
        <v>1794</v>
      </c>
      <c r="C3435" s="24" t="s">
        <v>6216</v>
      </c>
      <c r="D3435" s="24" t="s">
        <v>40</v>
      </c>
      <c r="E3435" s="23">
        <v>20</v>
      </c>
      <c r="F3435" s="25">
        <v>27003</v>
      </c>
      <c r="G3435" s="23">
        <f t="shared" ca="1" si="266"/>
        <v>47.366611538876199</v>
      </c>
      <c r="H3435" s="23" t="str">
        <f t="shared" ca="1" si="265"/>
        <v>41-50</v>
      </c>
      <c r="I3435" s="24" t="s">
        <v>630</v>
      </c>
      <c r="J3435" s="24" t="s">
        <v>42</v>
      </c>
      <c r="K3435" s="24" t="s">
        <v>43</v>
      </c>
      <c r="L3435" s="24" t="s">
        <v>44</v>
      </c>
      <c r="M3435" s="24" t="s">
        <v>57</v>
      </c>
      <c r="N3435" s="23">
        <v>16</v>
      </c>
      <c r="O3435" s="22" t="str">
        <f>VLOOKUP(A3435,[1]CustomerAddress!$A$1:$F$3997,2)</f>
        <v>989 Waubesa Circle</v>
      </c>
      <c r="P3435" s="22">
        <f>VLOOKUP(A3435,[1]CustomerAddress!$A$1:$F$3997,3)</f>
        <v>3149</v>
      </c>
      <c r="Q3435" s="22" t="str">
        <f>VLOOKUP(A3435,[1]CustomerAddress!$A$1:$F$3997,4)</f>
        <v>VIC</v>
      </c>
      <c r="R3435" s="22" t="str">
        <f>VLOOKUP(A3435,[1]CustomerAddress!$A$1:$F$3997,5)</f>
        <v>Australia</v>
      </c>
      <c r="S3435" s="22">
        <f>VLOOKUP(A3435,[1]CustomerAddress!$A$1:$F$3997,6)</f>
        <v>11</v>
      </c>
      <c r="T3435" s="22" t="str">
        <f>VLOOKUP(A3435,Labels!$A$5:$I$3497,9)</f>
        <v>High Risk Customer</v>
      </c>
    </row>
    <row r="3436" spans="1:20" s="22" customFormat="1" ht="15.75" customHeight="1" x14ac:dyDescent="0.25">
      <c r="A3436" s="23">
        <v>3435</v>
      </c>
      <c r="B3436" s="24" t="s">
        <v>6217</v>
      </c>
      <c r="C3436" s="24" t="s">
        <v>6218</v>
      </c>
      <c r="D3436" s="24" t="s">
        <v>40</v>
      </c>
      <c r="E3436" s="23">
        <v>80</v>
      </c>
      <c r="F3436" s="25">
        <v>37271</v>
      </c>
      <c r="G3436" s="23">
        <f t="shared" ca="1" si="266"/>
        <v>19.23510468956113</v>
      </c>
      <c r="H3436" s="23" t="str">
        <f t="shared" ca="1" si="265"/>
        <v>11-20</v>
      </c>
      <c r="I3436" s="24" t="s">
        <v>60</v>
      </c>
      <c r="J3436" s="24" t="s">
        <v>61</v>
      </c>
      <c r="K3436" s="24" t="s">
        <v>62</v>
      </c>
      <c r="L3436" s="24" t="s">
        <v>44</v>
      </c>
      <c r="M3436" s="24" t="s">
        <v>57</v>
      </c>
      <c r="N3436" s="23">
        <v>1</v>
      </c>
      <c r="O3436" s="22" t="str">
        <f>VLOOKUP(A3436,[1]CustomerAddress!$A$1:$F$3997,2)</f>
        <v>400 Petterle Crossing</v>
      </c>
      <c r="P3436" s="22">
        <f>VLOOKUP(A3436,[1]CustomerAddress!$A$1:$F$3997,3)</f>
        <v>4301</v>
      </c>
      <c r="Q3436" s="22" t="str">
        <f>VLOOKUP(A3436,[1]CustomerAddress!$A$1:$F$3997,4)</f>
        <v>QLD</v>
      </c>
      <c r="R3436" s="22" t="str">
        <f>VLOOKUP(A3436,[1]CustomerAddress!$A$1:$F$3997,5)</f>
        <v>Australia</v>
      </c>
      <c r="S3436" s="22">
        <f>VLOOKUP(A3436,[1]CustomerAddress!$A$1:$F$3997,6)</f>
        <v>3</v>
      </c>
      <c r="T3436" s="22" t="str">
        <f>VLOOKUP(A3436,Labels!$A$5:$I$3497,9)</f>
        <v>Evasive Customer</v>
      </c>
    </row>
    <row r="3437" spans="1:20" s="22" customFormat="1" ht="15.75" customHeight="1" x14ac:dyDescent="0.25">
      <c r="A3437" s="23">
        <v>3436</v>
      </c>
      <c r="B3437" s="24" t="s">
        <v>6219</v>
      </c>
      <c r="C3437" s="24" t="s">
        <v>6220</v>
      </c>
      <c r="D3437" s="24" t="s">
        <v>40</v>
      </c>
      <c r="E3437" s="23">
        <v>4</v>
      </c>
      <c r="F3437" s="25">
        <v>21511</v>
      </c>
      <c r="G3437" s="23">
        <f t="shared" ca="1" si="266"/>
        <v>62.41318688134195</v>
      </c>
      <c r="H3437" s="23" t="str">
        <f t="shared" ca="1" si="265"/>
        <v>61-70</v>
      </c>
      <c r="J3437" s="24" t="s">
        <v>50</v>
      </c>
      <c r="K3437" s="24" t="s">
        <v>43</v>
      </c>
      <c r="L3437" s="24" t="s">
        <v>44</v>
      </c>
      <c r="M3437" s="24" t="s">
        <v>45</v>
      </c>
      <c r="N3437" s="23">
        <v>5</v>
      </c>
      <c r="O3437" s="22" t="str">
        <f>VLOOKUP(A3437,[1]CustomerAddress!$A$1:$F$3997,2)</f>
        <v>34 Calypso Court</v>
      </c>
      <c r="P3437" s="22">
        <f>VLOOKUP(A3437,[1]CustomerAddress!$A$1:$F$3997,3)</f>
        <v>2153</v>
      </c>
      <c r="Q3437" s="22" t="str">
        <f>VLOOKUP(A3437,[1]CustomerAddress!$A$1:$F$3997,4)</f>
        <v>NSW</v>
      </c>
      <c r="R3437" s="22" t="str">
        <f>VLOOKUP(A3437,[1]CustomerAddress!$A$1:$F$3997,5)</f>
        <v>Australia</v>
      </c>
      <c r="S3437" s="22">
        <f>VLOOKUP(A3437,[1]CustomerAddress!$A$1:$F$3997,6)</f>
        <v>10</v>
      </c>
      <c r="T3437" s="22" t="str">
        <f>VLOOKUP(A3437,Labels!$A$5:$I$3497,9)</f>
        <v>Potential Customer</v>
      </c>
    </row>
    <row r="3438" spans="1:20" s="22" customFormat="1" ht="15.75" customHeight="1" x14ac:dyDescent="0.25">
      <c r="A3438" s="23">
        <v>3437</v>
      </c>
      <c r="B3438" s="24" t="s">
        <v>6221</v>
      </c>
      <c r="C3438" s="24" t="s">
        <v>6222</v>
      </c>
      <c r="D3438" s="24" t="s">
        <v>48</v>
      </c>
      <c r="E3438" s="23">
        <v>79</v>
      </c>
      <c r="F3438" s="25">
        <v>23304</v>
      </c>
      <c r="G3438" s="23">
        <f t="shared" ca="1" si="266"/>
        <v>57.500858114218666</v>
      </c>
      <c r="H3438" s="23" t="str">
        <f t="shared" ca="1" si="265"/>
        <v>51-60</v>
      </c>
      <c r="I3438" s="24" t="s">
        <v>571</v>
      </c>
      <c r="J3438" s="24" t="s">
        <v>65</v>
      </c>
      <c r="K3438" s="24" t="s">
        <v>66</v>
      </c>
      <c r="L3438" s="24" t="s">
        <v>44</v>
      </c>
      <c r="M3438" s="24" t="s">
        <v>57</v>
      </c>
      <c r="N3438" s="23">
        <v>12</v>
      </c>
      <c r="O3438" s="22" t="str">
        <f>VLOOKUP(A3438,[1]CustomerAddress!$A$1:$F$3997,2)</f>
        <v>7 Summerview Parkway</v>
      </c>
      <c r="P3438" s="22">
        <f>VLOOKUP(A3438,[1]CustomerAddress!$A$1:$F$3997,3)</f>
        <v>3073</v>
      </c>
      <c r="Q3438" s="22" t="str">
        <f>VLOOKUP(A3438,[1]CustomerAddress!$A$1:$F$3997,4)</f>
        <v>VIC</v>
      </c>
      <c r="R3438" s="22" t="str">
        <f>VLOOKUP(A3438,[1]CustomerAddress!$A$1:$F$3997,5)</f>
        <v>Australia</v>
      </c>
      <c r="S3438" s="22">
        <f>VLOOKUP(A3438,[1]CustomerAddress!$A$1:$F$3997,6)</f>
        <v>6</v>
      </c>
      <c r="T3438" s="22" t="str">
        <f>VLOOKUP(A3438,Labels!$A$5:$I$3497,9)</f>
        <v>Evasive Customer</v>
      </c>
    </row>
    <row r="3439" spans="1:20" s="22" customFormat="1" ht="15.75" customHeight="1" x14ac:dyDescent="0.25">
      <c r="A3439" s="23">
        <v>3438</v>
      </c>
      <c r="B3439" s="24" t="s">
        <v>6223</v>
      </c>
      <c r="C3439" s="24" t="s">
        <v>6224</v>
      </c>
      <c r="D3439" s="24" t="s">
        <v>48</v>
      </c>
      <c r="E3439" s="23">
        <v>11</v>
      </c>
      <c r="F3439" s="25">
        <v>35111</v>
      </c>
      <c r="G3439" s="23">
        <f t="shared" ca="1" si="266"/>
        <v>25.152912908739211</v>
      </c>
      <c r="H3439" s="23" t="str">
        <f t="shared" ca="1" si="265"/>
        <v>21-30</v>
      </c>
      <c r="I3439" s="24" t="s">
        <v>108</v>
      </c>
      <c r="J3439" s="24" t="s">
        <v>84</v>
      </c>
      <c r="K3439" s="24" t="s">
        <v>43</v>
      </c>
      <c r="L3439" s="24" t="s">
        <v>44</v>
      </c>
      <c r="M3439" s="24" t="s">
        <v>57</v>
      </c>
      <c r="N3439" s="23">
        <v>2</v>
      </c>
      <c r="O3439" s="22" t="str">
        <f>VLOOKUP(A3439,[1]CustomerAddress!$A$1:$F$3997,2)</f>
        <v>9479 Tony Junction</v>
      </c>
      <c r="P3439" s="22">
        <f>VLOOKUP(A3439,[1]CustomerAddress!$A$1:$F$3997,3)</f>
        <v>2830</v>
      </c>
      <c r="Q3439" s="22" t="str">
        <f>VLOOKUP(A3439,[1]CustomerAddress!$A$1:$F$3997,4)</f>
        <v>NSW</v>
      </c>
      <c r="R3439" s="22" t="str">
        <f>VLOOKUP(A3439,[1]CustomerAddress!$A$1:$F$3997,5)</f>
        <v>Australia</v>
      </c>
      <c r="S3439" s="22">
        <f>VLOOKUP(A3439,[1]CustomerAddress!$A$1:$F$3997,6)</f>
        <v>7</v>
      </c>
      <c r="T3439" s="22" t="str">
        <f>VLOOKUP(A3439,Labels!$A$5:$I$3497,9)</f>
        <v>Evasive Customer</v>
      </c>
    </row>
    <row r="3440" spans="1:20" s="22" customFormat="1" ht="15.75" customHeight="1" x14ac:dyDescent="0.25">
      <c r="A3440" s="23">
        <v>3439</v>
      </c>
      <c r="B3440" s="24" t="s">
        <v>6225</v>
      </c>
      <c r="C3440" s="24" t="s">
        <v>6226</v>
      </c>
      <c r="D3440" s="24" t="s">
        <v>40</v>
      </c>
      <c r="E3440" s="23">
        <v>45</v>
      </c>
      <c r="F3440" s="25">
        <v>27322</v>
      </c>
      <c r="G3440" s="23">
        <f t="shared" ca="1" si="266"/>
        <v>46.492638936136473</v>
      </c>
      <c r="H3440" s="23" t="str">
        <f t="shared" ca="1" si="265"/>
        <v>41-50</v>
      </c>
      <c r="I3440" s="24" t="s">
        <v>651</v>
      </c>
      <c r="J3440" s="24" t="s">
        <v>61</v>
      </c>
      <c r="K3440" s="24" t="s">
        <v>62</v>
      </c>
      <c r="L3440" s="24" t="s">
        <v>44</v>
      </c>
      <c r="M3440" s="24" t="s">
        <v>45</v>
      </c>
      <c r="N3440" s="23">
        <v>19</v>
      </c>
      <c r="O3440" s="22" t="str">
        <f>VLOOKUP(A3440,[1]CustomerAddress!$A$1:$F$3997,2)</f>
        <v>05988 Sundown Parkway</v>
      </c>
      <c r="P3440" s="22">
        <f>VLOOKUP(A3440,[1]CustomerAddress!$A$1:$F$3997,3)</f>
        <v>3037</v>
      </c>
      <c r="Q3440" s="22" t="str">
        <f>VLOOKUP(A3440,[1]CustomerAddress!$A$1:$F$3997,4)</f>
        <v>VIC</v>
      </c>
      <c r="R3440" s="22" t="str">
        <f>VLOOKUP(A3440,[1]CustomerAddress!$A$1:$F$3997,5)</f>
        <v>Australia</v>
      </c>
      <c r="S3440" s="22">
        <f>VLOOKUP(A3440,[1]CustomerAddress!$A$1:$F$3997,6)</f>
        <v>8</v>
      </c>
      <c r="T3440" s="22" t="str">
        <f>VLOOKUP(A3440,Labels!$A$5:$I$3497,9)</f>
        <v>High Risk Customer</v>
      </c>
    </row>
    <row r="3441" spans="1:20" s="22" customFormat="1" ht="15.75" customHeight="1" x14ac:dyDescent="0.25">
      <c r="A3441" s="23">
        <v>3440</v>
      </c>
      <c r="B3441" s="24" t="s">
        <v>6227</v>
      </c>
      <c r="C3441" s="24" t="s">
        <v>6228</v>
      </c>
      <c r="D3441" s="24" t="s">
        <v>40</v>
      </c>
      <c r="E3441" s="23">
        <v>18</v>
      </c>
      <c r="F3441" s="25">
        <v>21320</v>
      </c>
      <c r="G3441" s="23">
        <f t="shared" ca="1" si="266"/>
        <v>62.936474552574829</v>
      </c>
      <c r="H3441" s="23" t="str">
        <f t="shared" ca="1" si="265"/>
        <v>61-70</v>
      </c>
      <c r="I3441" s="24" t="s">
        <v>742</v>
      </c>
      <c r="J3441" s="24" t="s">
        <v>84</v>
      </c>
      <c r="K3441" s="24" t="s">
        <v>43</v>
      </c>
      <c r="L3441" s="24" t="s">
        <v>44</v>
      </c>
      <c r="M3441" s="24" t="s">
        <v>57</v>
      </c>
      <c r="N3441" s="23">
        <v>5</v>
      </c>
      <c r="O3441" s="22" t="str">
        <f>VLOOKUP(A3441,[1]CustomerAddress!$A$1:$F$3997,2)</f>
        <v>04036 Kennedy Trail</v>
      </c>
      <c r="P3441" s="22">
        <f>VLOOKUP(A3441,[1]CustomerAddress!$A$1:$F$3997,3)</f>
        <v>2221</v>
      </c>
      <c r="Q3441" s="22" t="str">
        <f>VLOOKUP(A3441,[1]CustomerAddress!$A$1:$F$3997,4)</f>
        <v>NSW</v>
      </c>
      <c r="R3441" s="22" t="str">
        <f>VLOOKUP(A3441,[1]CustomerAddress!$A$1:$F$3997,5)</f>
        <v>Australia</v>
      </c>
      <c r="S3441" s="22">
        <f>VLOOKUP(A3441,[1]CustomerAddress!$A$1:$F$3997,6)</f>
        <v>12</v>
      </c>
      <c r="T3441" s="22" t="str">
        <f>VLOOKUP(A3441,Labels!$A$5:$I$3497,9)</f>
        <v>Late Bloomer</v>
      </c>
    </row>
    <row r="3442" spans="1:20" s="22" customFormat="1" ht="15.75" customHeight="1" x14ac:dyDescent="0.25">
      <c r="A3442" s="23">
        <v>3441</v>
      </c>
      <c r="B3442" s="24" t="s">
        <v>6229</v>
      </c>
      <c r="C3442" s="24" t="s">
        <v>6230</v>
      </c>
      <c r="D3442" s="24" t="s">
        <v>40</v>
      </c>
      <c r="E3442" s="23">
        <v>44</v>
      </c>
      <c r="F3442" s="25">
        <v>32432</v>
      </c>
      <c r="G3442" s="23">
        <f t="shared" ca="1" si="266"/>
        <v>32.492638936136473</v>
      </c>
      <c r="H3442" s="23" t="str">
        <f t="shared" ca="1" si="265"/>
        <v>31-40</v>
      </c>
      <c r="I3442" s="24" t="s">
        <v>141</v>
      </c>
      <c r="J3442" s="24" t="s">
        <v>84</v>
      </c>
      <c r="K3442" s="24" t="s">
        <v>66</v>
      </c>
      <c r="L3442" s="24" t="s">
        <v>44</v>
      </c>
      <c r="M3442" s="24" t="s">
        <v>45</v>
      </c>
      <c r="N3442" s="23">
        <v>20</v>
      </c>
      <c r="O3442" s="22" t="str">
        <f>VLOOKUP(A3442,[1]CustomerAddress!$A$1:$F$3997,2)</f>
        <v>0 Reinke Lane</v>
      </c>
      <c r="P3442" s="22">
        <f>VLOOKUP(A3442,[1]CustomerAddress!$A$1:$F$3997,3)</f>
        <v>3034</v>
      </c>
      <c r="Q3442" s="22" t="str">
        <f>VLOOKUP(A3442,[1]CustomerAddress!$A$1:$F$3997,4)</f>
        <v>VIC</v>
      </c>
      <c r="R3442" s="22" t="str">
        <f>VLOOKUP(A3442,[1]CustomerAddress!$A$1:$F$3997,5)</f>
        <v>Australia</v>
      </c>
      <c r="S3442" s="22">
        <f>VLOOKUP(A3442,[1]CustomerAddress!$A$1:$F$3997,6)</f>
        <v>9</v>
      </c>
      <c r="T3442" s="22" t="str">
        <f>VLOOKUP(A3442,Labels!$A$5:$I$3497,9)</f>
        <v>Evasive Customer</v>
      </c>
    </row>
    <row r="3443" spans="1:20" s="22" customFormat="1" ht="15.75" customHeight="1" x14ac:dyDescent="0.25">
      <c r="A3443" s="23">
        <v>3442</v>
      </c>
      <c r="B3443" s="24" t="s">
        <v>4261</v>
      </c>
      <c r="C3443" s="24" t="s">
        <v>6231</v>
      </c>
      <c r="D3443" s="24" t="s">
        <v>40</v>
      </c>
      <c r="E3443" s="23">
        <v>17</v>
      </c>
      <c r="F3443" s="25">
        <v>22788</v>
      </c>
      <c r="G3443" s="23">
        <f t="shared" ca="1" si="266"/>
        <v>58.91455674435565</v>
      </c>
      <c r="H3443" s="23" t="str">
        <f t="shared" ca="1" si="265"/>
        <v>51-60</v>
      </c>
      <c r="I3443" s="24" t="s">
        <v>243</v>
      </c>
      <c r="J3443" s="24" t="s">
        <v>65</v>
      </c>
      <c r="K3443" s="24" t="s">
        <v>43</v>
      </c>
      <c r="L3443" s="24" t="s">
        <v>44</v>
      </c>
      <c r="M3443" s="24" t="s">
        <v>45</v>
      </c>
      <c r="N3443" s="23">
        <v>14</v>
      </c>
      <c r="O3443" s="22" t="str">
        <f>VLOOKUP(A3443,[1]CustomerAddress!$A$1:$F$3997,2)</f>
        <v>1 Rigney Circle</v>
      </c>
      <c r="P3443" s="22">
        <f>VLOOKUP(A3443,[1]CustomerAddress!$A$1:$F$3997,3)</f>
        <v>2295</v>
      </c>
      <c r="Q3443" s="22" t="str">
        <f>VLOOKUP(A3443,[1]CustomerAddress!$A$1:$F$3997,4)</f>
        <v>NSW</v>
      </c>
      <c r="R3443" s="22" t="str">
        <f>VLOOKUP(A3443,[1]CustomerAddress!$A$1:$F$3997,5)</f>
        <v>Australia</v>
      </c>
      <c r="S3443" s="22">
        <f>VLOOKUP(A3443,[1]CustomerAddress!$A$1:$F$3997,6)</f>
        <v>8</v>
      </c>
      <c r="T3443" s="22" t="str">
        <f>VLOOKUP(A3443,Labels!$A$5:$I$3497,9)</f>
        <v>Lost Customer</v>
      </c>
    </row>
    <row r="3444" spans="1:20" s="22" customFormat="1" ht="15.75" customHeight="1" x14ac:dyDescent="0.25">
      <c r="A3444" s="23">
        <v>3443</v>
      </c>
      <c r="B3444" s="24" t="s">
        <v>6232</v>
      </c>
      <c r="D3444" s="24" t="s">
        <v>48</v>
      </c>
      <c r="E3444" s="23">
        <v>11</v>
      </c>
      <c r="F3444" s="25">
        <v>34801</v>
      </c>
      <c r="G3444" s="23">
        <f t="shared" ca="1" si="266"/>
        <v>26.002227977232362</v>
      </c>
      <c r="H3444" s="23" t="str">
        <f t="shared" ca="1" si="265"/>
        <v>21-30</v>
      </c>
      <c r="I3444" s="24" t="s">
        <v>651</v>
      </c>
      <c r="J3444" s="24" t="s">
        <v>61</v>
      </c>
      <c r="K3444" s="24" t="s">
        <v>43</v>
      </c>
      <c r="L3444" s="24" t="s">
        <v>44</v>
      </c>
      <c r="M3444" s="24" t="s">
        <v>45</v>
      </c>
      <c r="N3444" s="23">
        <v>5</v>
      </c>
      <c r="O3444" s="22" t="str">
        <f>VLOOKUP(A3444,[1]CustomerAddress!$A$1:$F$3997,2)</f>
        <v>0063 Walton Junction</v>
      </c>
      <c r="P3444" s="22">
        <f>VLOOKUP(A3444,[1]CustomerAddress!$A$1:$F$3997,3)</f>
        <v>2380</v>
      </c>
      <c r="Q3444" s="22" t="str">
        <f>VLOOKUP(A3444,[1]CustomerAddress!$A$1:$F$3997,4)</f>
        <v>NSW</v>
      </c>
      <c r="R3444" s="22" t="str">
        <f>VLOOKUP(A3444,[1]CustomerAddress!$A$1:$F$3997,5)</f>
        <v>Australia</v>
      </c>
      <c r="S3444" s="22">
        <f>VLOOKUP(A3444,[1]CustomerAddress!$A$1:$F$3997,6)</f>
        <v>3</v>
      </c>
      <c r="T3444" s="22" t="str">
        <f>VLOOKUP(A3444,Labels!$A$5:$I$3497,9)</f>
        <v>Potential Customer</v>
      </c>
    </row>
    <row r="3445" spans="1:20" s="22" customFormat="1" ht="15.75" customHeight="1" x14ac:dyDescent="0.25">
      <c r="A3445" s="23">
        <v>3444</v>
      </c>
      <c r="B3445" s="24" t="s">
        <v>2196</v>
      </c>
      <c r="C3445" s="24" t="s">
        <v>6233</v>
      </c>
      <c r="D3445" s="24" t="s">
        <v>40</v>
      </c>
      <c r="E3445" s="23">
        <v>75</v>
      </c>
      <c r="F3445" s="25">
        <v>28484</v>
      </c>
      <c r="G3445" s="23">
        <f t="shared" ca="1" si="266"/>
        <v>43.309077292300856</v>
      </c>
      <c r="H3445" s="23" t="str">
        <f t="shared" ca="1" si="265"/>
        <v>41-50</v>
      </c>
      <c r="I3445" s="24" t="s">
        <v>320</v>
      </c>
      <c r="J3445" s="24" t="s">
        <v>84</v>
      </c>
      <c r="K3445" s="24" t="s">
        <v>62</v>
      </c>
      <c r="L3445" s="24" t="s">
        <v>44</v>
      </c>
      <c r="M3445" s="24" t="s">
        <v>57</v>
      </c>
      <c r="N3445" s="23">
        <v>7</v>
      </c>
      <c r="O3445" s="22" t="str">
        <f>VLOOKUP(A3445,[1]CustomerAddress!$A$1:$F$3997,2)</f>
        <v>672 Crowley Place</v>
      </c>
      <c r="P3445" s="22">
        <f>VLOOKUP(A3445,[1]CustomerAddress!$A$1:$F$3997,3)</f>
        <v>3043</v>
      </c>
      <c r="Q3445" s="22" t="str">
        <f>VLOOKUP(A3445,[1]CustomerAddress!$A$1:$F$3997,4)</f>
        <v>VIC</v>
      </c>
      <c r="R3445" s="22" t="str">
        <f>VLOOKUP(A3445,[1]CustomerAddress!$A$1:$F$3997,5)</f>
        <v>Australia</v>
      </c>
      <c r="S3445" s="22">
        <f>VLOOKUP(A3445,[1]CustomerAddress!$A$1:$F$3997,6)</f>
        <v>8</v>
      </c>
      <c r="T3445" s="22" t="str">
        <f>VLOOKUP(A3445,Labels!$A$5:$I$3497,9)</f>
        <v>Late Bloomer</v>
      </c>
    </row>
    <row r="3446" spans="1:20" s="22" customFormat="1" ht="15.75" customHeight="1" x14ac:dyDescent="0.25">
      <c r="A3446" s="23">
        <v>3445</v>
      </c>
      <c r="B3446" s="24" t="s">
        <v>1202</v>
      </c>
      <c r="D3446" s="24" t="s">
        <v>48</v>
      </c>
      <c r="E3446" s="23">
        <v>62</v>
      </c>
      <c r="F3446" s="25">
        <v>24281</v>
      </c>
      <c r="G3446" s="23">
        <f t="shared" ca="1" si="266"/>
        <v>54.824145785451542</v>
      </c>
      <c r="H3446" s="23" t="str">
        <f t="shared" ca="1" si="265"/>
        <v>51-60</v>
      </c>
      <c r="I3446" s="24" t="s">
        <v>783</v>
      </c>
      <c r="J3446" s="24" t="s">
        <v>50</v>
      </c>
      <c r="K3446" s="24" t="s">
        <v>62</v>
      </c>
      <c r="L3446" s="24" t="s">
        <v>44</v>
      </c>
      <c r="M3446" s="24" t="s">
        <v>45</v>
      </c>
      <c r="N3446" s="23">
        <v>11</v>
      </c>
      <c r="O3446" s="22" t="str">
        <f>VLOOKUP(A3446,[1]CustomerAddress!$A$1:$F$3997,2)</f>
        <v>59531 Barnett Pass</v>
      </c>
      <c r="P3446" s="22">
        <f>VLOOKUP(A3446,[1]CustomerAddress!$A$1:$F$3997,3)</f>
        <v>3352</v>
      </c>
      <c r="Q3446" s="22" t="str">
        <f>VLOOKUP(A3446,[1]CustomerAddress!$A$1:$F$3997,4)</f>
        <v>VIC</v>
      </c>
      <c r="R3446" s="22" t="str">
        <f>VLOOKUP(A3446,[1]CustomerAddress!$A$1:$F$3997,5)</f>
        <v>Australia</v>
      </c>
      <c r="S3446" s="22">
        <f>VLOOKUP(A3446,[1]CustomerAddress!$A$1:$F$3997,6)</f>
        <v>4</v>
      </c>
      <c r="T3446" s="22" t="str">
        <f>VLOOKUP(A3446,Labels!$A$5:$I$3497,9)</f>
        <v>Becoming Loyal</v>
      </c>
    </row>
    <row r="3447" spans="1:20" s="22" customFormat="1" ht="15.75" customHeight="1" x14ac:dyDescent="0.25">
      <c r="A3447" s="23">
        <v>3446</v>
      </c>
      <c r="B3447" s="24" t="s">
        <v>4094</v>
      </c>
      <c r="C3447" s="24" t="s">
        <v>6234</v>
      </c>
      <c r="D3447" s="24" t="s">
        <v>48</v>
      </c>
      <c r="E3447" s="23">
        <v>8</v>
      </c>
      <c r="F3447" s="25">
        <v>24502</v>
      </c>
      <c r="G3447" s="23">
        <f t="shared" ca="1" si="266"/>
        <v>54.218666333396747</v>
      </c>
      <c r="H3447" s="23" t="str">
        <f t="shared" ca="1" si="265"/>
        <v>51-60</v>
      </c>
      <c r="I3447" s="24" t="s">
        <v>519</v>
      </c>
      <c r="J3447" s="24" t="s">
        <v>84</v>
      </c>
      <c r="K3447" s="24" t="s">
        <v>43</v>
      </c>
      <c r="L3447" s="24" t="s">
        <v>44</v>
      </c>
      <c r="M3447" s="24" t="s">
        <v>57</v>
      </c>
      <c r="N3447" s="23">
        <v>14</v>
      </c>
      <c r="O3447" s="22" t="str">
        <f>VLOOKUP(A3447,[1]CustomerAddress!$A$1:$F$3997,2)</f>
        <v>8 Becker Drive</v>
      </c>
      <c r="P3447" s="22">
        <f>VLOOKUP(A3447,[1]CustomerAddress!$A$1:$F$3997,3)</f>
        <v>4868</v>
      </c>
      <c r="Q3447" s="22" t="str">
        <f>VLOOKUP(A3447,[1]CustomerAddress!$A$1:$F$3997,4)</f>
        <v>QLD</v>
      </c>
      <c r="R3447" s="22" t="str">
        <f>VLOOKUP(A3447,[1]CustomerAddress!$A$1:$F$3997,5)</f>
        <v>Australia</v>
      </c>
      <c r="S3447" s="22">
        <f>VLOOKUP(A3447,[1]CustomerAddress!$A$1:$F$3997,6)</f>
        <v>4</v>
      </c>
      <c r="T3447" s="22" t="str">
        <f>VLOOKUP(A3447,Labels!$A$5:$I$3497,9)</f>
        <v>Recent Customer</v>
      </c>
    </row>
    <row r="3448" spans="1:20" s="22" customFormat="1" ht="15.75" customHeight="1" x14ac:dyDescent="0.25">
      <c r="A3448" s="23">
        <v>3447</v>
      </c>
      <c r="B3448" s="24" t="s">
        <v>668</v>
      </c>
      <c r="D3448" s="24" t="s">
        <v>40</v>
      </c>
      <c r="E3448" s="23">
        <v>43</v>
      </c>
      <c r="F3448" s="25">
        <v>28452</v>
      </c>
      <c r="G3448" s="23">
        <f t="shared" ca="1" si="266"/>
        <v>43.396748525177571</v>
      </c>
      <c r="H3448" s="23" t="str">
        <f t="shared" ca="1" si="265"/>
        <v>41-50</v>
      </c>
      <c r="J3448" s="24" t="s">
        <v>50</v>
      </c>
      <c r="K3448" s="24" t="s">
        <v>66</v>
      </c>
      <c r="L3448" s="24" t="s">
        <v>44</v>
      </c>
      <c r="M3448" s="24" t="s">
        <v>57</v>
      </c>
      <c r="N3448" s="23">
        <v>17</v>
      </c>
      <c r="O3448" s="22" t="str">
        <f>VLOOKUP(A3448,[1]CustomerAddress!$A$1:$F$3997,2)</f>
        <v>82591 Fallview Hill</v>
      </c>
      <c r="P3448" s="22">
        <f>VLOOKUP(A3448,[1]CustomerAddress!$A$1:$F$3997,3)</f>
        <v>3021</v>
      </c>
      <c r="Q3448" s="22" t="str">
        <f>VLOOKUP(A3448,[1]CustomerAddress!$A$1:$F$3997,4)</f>
        <v>VIC</v>
      </c>
      <c r="R3448" s="22" t="str">
        <f>VLOOKUP(A3448,[1]CustomerAddress!$A$1:$F$3997,5)</f>
        <v>Australia</v>
      </c>
      <c r="S3448" s="22">
        <f>VLOOKUP(A3448,[1]CustomerAddress!$A$1:$F$3997,6)</f>
        <v>8</v>
      </c>
      <c r="T3448" s="22" t="str">
        <f>VLOOKUP(A3448,Labels!$A$5:$I$3497,9)</f>
        <v>Losing Customer</v>
      </c>
    </row>
    <row r="3449" spans="1:20" s="22" customFormat="1" ht="15.75" customHeight="1" x14ac:dyDescent="0.25">
      <c r="A3449" s="23">
        <v>3448</v>
      </c>
      <c r="B3449" s="24" t="s">
        <v>6235</v>
      </c>
      <c r="C3449" s="24" t="s">
        <v>6236</v>
      </c>
      <c r="D3449" s="24" t="s">
        <v>48</v>
      </c>
      <c r="E3449" s="23">
        <v>26</v>
      </c>
      <c r="F3449" s="25">
        <v>28172</v>
      </c>
      <c r="G3449" s="23">
        <f t="shared" ca="1" si="266"/>
        <v>44.163871812848804</v>
      </c>
      <c r="H3449" s="23" t="str">
        <f t="shared" ca="1" si="265"/>
        <v>41-50</v>
      </c>
      <c r="I3449" s="24" t="s">
        <v>1005</v>
      </c>
      <c r="J3449" s="24" t="s">
        <v>50</v>
      </c>
      <c r="K3449" s="24" t="s">
        <v>66</v>
      </c>
      <c r="L3449" s="24" t="s">
        <v>44</v>
      </c>
      <c r="M3449" s="24" t="s">
        <v>57</v>
      </c>
      <c r="N3449" s="23">
        <v>9</v>
      </c>
      <c r="O3449" s="22" t="str">
        <f>VLOOKUP(A3449,[1]CustomerAddress!$A$1:$F$3997,2)</f>
        <v>6691 Lindbergh Drive</v>
      </c>
      <c r="P3449" s="22">
        <f>VLOOKUP(A3449,[1]CustomerAddress!$A$1:$F$3997,3)</f>
        <v>2147</v>
      </c>
      <c r="Q3449" s="22" t="str">
        <f>VLOOKUP(A3449,[1]CustomerAddress!$A$1:$F$3997,4)</f>
        <v>NSW</v>
      </c>
      <c r="R3449" s="22" t="str">
        <f>VLOOKUP(A3449,[1]CustomerAddress!$A$1:$F$3997,5)</f>
        <v>Australia</v>
      </c>
      <c r="S3449" s="22">
        <f>VLOOKUP(A3449,[1]CustomerAddress!$A$1:$F$3997,6)</f>
        <v>9</v>
      </c>
      <c r="T3449" s="22" t="str">
        <f>VLOOKUP(A3449,Labels!$A$5:$I$3497,9)</f>
        <v>Becoming Loyal</v>
      </c>
    </row>
    <row r="3450" spans="1:20" s="22" customFormat="1" ht="15.75" customHeight="1" x14ac:dyDescent="0.25">
      <c r="A3450" s="23">
        <v>3449</v>
      </c>
      <c r="B3450" s="24" t="s">
        <v>6237</v>
      </c>
      <c r="C3450" s="24" t="s">
        <v>6238</v>
      </c>
      <c r="D3450" s="24" t="s">
        <v>40</v>
      </c>
      <c r="E3450" s="23">
        <v>52</v>
      </c>
      <c r="F3450" s="25">
        <v>27298</v>
      </c>
      <c r="G3450" s="23">
        <f t="shared" ca="1" si="266"/>
        <v>46.558392360794009</v>
      </c>
      <c r="H3450" s="23" t="str">
        <f t="shared" ca="1" si="265"/>
        <v>41-50</v>
      </c>
      <c r="I3450" s="24" t="s">
        <v>154</v>
      </c>
      <c r="J3450" s="24" t="s">
        <v>75</v>
      </c>
      <c r="K3450" s="24" t="s">
        <v>66</v>
      </c>
      <c r="L3450" s="24" t="s">
        <v>44</v>
      </c>
      <c r="M3450" s="24" t="s">
        <v>45</v>
      </c>
      <c r="N3450" s="23">
        <v>3</v>
      </c>
      <c r="O3450" s="22" t="str">
        <f>VLOOKUP(A3450,[1]CustomerAddress!$A$1:$F$3997,2)</f>
        <v>29279 Hazelcrest Junction</v>
      </c>
      <c r="P3450" s="22">
        <f>VLOOKUP(A3450,[1]CustomerAddress!$A$1:$F$3997,3)</f>
        <v>2120</v>
      </c>
      <c r="Q3450" s="22" t="str">
        <f>VLOOKUP(A3450,[1]CustomerAddress!$A$1:$F$3997,4)</f>
        <v>NSW</v>
      </c>
      <c r="R3450" s="22" t="str">
        <f>VLOOKUP(A3450,[1]CustomerAddress!$A$1:$F$3997,5)</f>
        <v>Australia</v>
      </c>
      <c r="S3450" s="22">
        <f>VLOOKUP(A3450,[1]CustomerAddress!$A$1:$F$3997,6)</f>
        <v>10</v>
      </c>
      <c r="T3450" s="22" t="str">
        <f>VLOOKUP(A3450,Labels!$A$5:$I$3497,9)</f>
        <v>Lost Customer</v>
      </c>
    </row>
    <row r="3451" spans="1:20" s="22" customFormat="1" ht="15.75" customHeight="1" x14ac:dyDescent="0.25">
      <c r="A3451" s="23">
        <v>3450</v>
      </c>
      <c r="B3451" s="24" t="s">
        <v>4983</v>
      </c>
      <c r="C3451" s="24" t="s">
        <v>6239</v>
      </c>
      <c r="D3451" s="24" t="s">
        <v>40</v>
      </c>
      <c r="E3451" s="23">
        <v>85</v>
      </c>
      <c r="F3451" s="25">
        <v>34228</v>
      </c>
      <c r="G3451" s="23">
        <f t="shared" ca="1" si="266"/>
        <v>27.572090990930992</v>
      </c>
      <c r="H3451" s="23" t="str">
        <f t="shared" ca="1" si="265"/>
        <v>21-30</v>
      </c>
      <c r="I3451" s="24" t="s">
        <v>132</v>
      </c>
      <c r="J3451" s="24" t="s">
        <v>65</v>
      </c>
      <c r="K3451" s="24" t="s">
        <v>43</v>
      </c>
      <c r="L3451" s="24" t="s">
        <v>44</v>
      </c>
      <c r="M3451" s="24" t="s">
        <v>57</v>
      </c>
      <c r="N3451" s="23">
        <v>6</v>
      </c>
      <c r="O3451" s="22" t="str">
        <f>VLOOKUP(A3451,[1]CustomerAddress!$A$1:$F$3997,2)</f>
        <v>21 Sugar Place</v>
      </c>
      <c r="P3451" s="22">
        <f>VLOOKUP(A3451,[1]CustomerAddress!$A$1:$F$3997,3)</f>
        <v>4207</v>
      </c>
      <c r="Q3451" s="22" t="str">
        <f>VLOOKUP(A3451,[1]CustomerAddress!$A$1:$F$3997,4)</f>
        <v>QLD</v>
      </c>
      <c r="R3451" s="22" t="str">
        <f>VLOOKUP(A3451,[1]CustomerAddress!$A$1:$F$3997,5)</f>
        <v>Australia</v>
      </c>
      <c r="S3451" s="22">
        <f>VLOOKUP(A3451,[1]CustomerAddress!$A$1:$F$3997,6)</f>
        <v>3</v>
      </c>
      <c r="T3451" s="22" t="str">
        <f>VLOOKUP(A3451,Labels!$A$5:$I$3497,9)</f>
        <v>Almost Lost Customer</v>
      </c>
    </row>
    <row r="3452" spans="1:20" s="22" customFormat="1" ht="15.75" customHeight="1" x14ac:dyDescent="0.25">
      <c r="A3452" s="23">
        <v>3451</v>
      </c>
      <c r="B3452" s="24" t="s">
        <v>6240</v>
      </c>
      <c r="C3452" s="24" t="s">
        <v>6241</v>
      </c>
      <c r="D3452" s="24" t="s">
        <v>48</v>
      </c>
      <c r="E3452" s="23">
        <v>88</v>
      </c>
      <c r="F3452" s="25">
        <v>25689</v>
      </c>
      <c r="G3452" s="23">
        <f t="shared" ca="1" si="266"/>
        <v>50.966611538876201</v>
      </c>
      <c r="H3452" s="23" t="str">
        <f t="shared" ca="1" si="265"/>
        <v>51-60</v>
      </c>
      <c r="I3452" s="24" t="s">
        <v>99</v>
      </c>
      <c r="J3452" s="24" t="s">
        <v>61</v>
      </c>
      <c r="K3452" s="24" t="s">
        <v>66</v>
      </c>
      <c r="L3452" s="24" t="s">
        <v>44</v>
      </c>
      <c r="M3452" s="24" t="s">
        <v>57</v>
      </c>
      <c r="N3452" s="23">
        <v>10</v>
      </c>
      <c r="O3452" s="22" t="str">
        <f>VLOOKUP(A3452,[1]CustomerAddress!$A$1:$F$3997,2)</f>
        <v>4233 Service Avenue</v>
      </c>
      <c r="P3452" s="22">
        <f>VLOOKUP(A3452,[1]CustomerAddress!$A$1:$F$3997,3)</f>
        <v>2340</v>
      </c>
      <c r="Q3452" s="22" t="str">
        <f>VLOOKUP(A3452,[1]CustomerAddress!$A$1:$F$3997,4)</f>
        <v>NSW</v>
      </c>
      <c r="R3452" s="22" t="str">
        <f>VLOOKUP(A3452,[1]CustomerAddress!$A$1:$F$3997,5)</f>
        <v>Australia</v>
      </c>
      <c r="S3452" s="22">
        <f>VLOOKUP(A3452,[1]CustomerAddress!$A$1:$F$3997,6)</f>
        <v>5</v>
      </c>
      <c r="T3452" s="22" t="str">
        <f>VLOOKUP(A3452,Labels!$A$5:$I$3497,9)</f>
        <v>Platinum Customer</v>
      </c>
    </row>
    <row r="3453" spans="1:20" s="22" customFormat="1" ht="15.75" customHeight="1" x14ac:dyDescent="0.25">
      <c r="A3453" s="23">
        <v>3452</v>
      </c>
      <c r="B3453" s="24" t="s">
        <v>6242</v>
      </c>
      <c r="C3453" s="24" t="s">
        <v>6243</v>
      </c>
      <c r="D3453" s="24" t="s">
        <v>40</v>
      </c>
      <c r="E3453" s="23">
        <v>22</v>
      </c>
      <c r="F3453" s="25">
        <v>23624</v>
      </c>
      <c r="G3453" s="23">
        <f t="shared" ca="1" si="266"/>
        <v>56.624145785451539</v>
      </c>
      <c r="H3453" s="23" t="str">
        <f t="shared" ca="1" si="265"/>
        <v>51-60</v>
      </c>
      <c r="I3453" s="24" t="s">
        <v>344</v>
      </c>
      <c r="J3453" s="24" t="s">
        <v>65</v>
      </c>
      <c r="K3453" s="24" t="s">
        <v>43</v>
      </c>
      <c r="L3453" s="24" t="s">
        <v>44</v>
      </c>
      <c r="M3453" s="24" t="s">
        <v>57</v>
      </c>
      <c r="N3453" s="23">
        <v>13</v>
      </c>
      <c r="O3453" s="22" t="str">
        <f>VLOOKUP(A3453,[1]CustomerAddress!$A$1:$F$3997,2)</f>
        <v>46 Stone Corner Avenue</v>
      </c>
      <c r="P3453" s="22">
        <f>VLOOKUP(A3453,[1]CustomerAddress!$A$1:$F$3997,3)</f>
        <v>2210</v>
      </c>
      <c r="Q3453" s="22" t="str">
        <f>VLOOKUP(A3453,[1]CustomerAddress!$A$1:$F$3997,4)</f>
        <v>NSW</v>
      </c>
      <c r="R3453" s="22" t="str">
        <f>VLOOKUP(A3453,[1]CustomerAddress!$A$1:$F$3997,5)</f>
        <v>Australia</v>
      </c>
      <c r="S3453" s="22">
        <f>VLOOKUP(A3453,[1]CustomerAddress!$A$1:$F$3997,6)</f>
        <v>10</v>
      </c>
      <c r="T3453" s="22" t="str">
        <f>VLOOKUP(A3453,Labels!$A$5:$I$3497,9)</f>
        <v>Recent Customer</v>
      </c>
    </row>
    <row r="3454" spans="1:20" s="22" customFormat="1" ht="15.75" customHeight="1" x14ac:dyDescent="0.25">
      <c r="A3454" s="23">
        <v>3453</v>
      </c>
      <c r="B3454" s="24" t="s">
        <v>6244</v>
      </c>
      <c r="C3454" s="24" t="s">
        <v>6245</v>
      </c>
      <c r="D3454" s="24" t="s">
        <v>40</v>
      </c>
      <c r="E3454" s="23">
        <v>57</v>
      </c>
      <c r="F3454" s="25">
        <v>32579</v>
      </c>
      <c r="G3454" s="23">
        <f t="shared" ca="1" si="266"/>
        <v>32.089899210109074</v>
      </c>
      <c r="H3454" s="23" t="str">
        <f t="shared" ca="1" si="265"/>
        <v>31-40</v>
      </c>
      <c r="I3454" s="24" t="s">
        <v>144</v>
      </c>
      <c r="J3454" s="24" t="s">
        <v>65</v>
      </c>
      <c r="K3454" s="24" t="s">
        <v>62</v>
      </c>
      <c r="L3454" s="24" t="s">
        <v>44</v>
      </c>
      <c r="M3454" s="24" t="s">
        <v>57</v>
      </c>
      <c r="N3454" s="23">
        <v>14</v>
      </c>
      <c r="O3454" s="22" t="str">
        <f>VLOOKUP(A3454,[1]CustomerAddress!$A$1:$F$3997,2)</f>
        <v>12 Kings Hill</v>
      </c>
      <c r="P3454" s="22">
        <f>VLOOKUP(A3454,[1]CustomerAddress!$A$1:$F$3997,3)</f>
        <v>4272</v>
      </c>
      <c r="Q3454" s="22" t="str">
        <f>VLOOKUP(A3454,[1]CustomerAddress!$A$1:$F$3997,4)</f>
        <v>QLD</v>
      </c>
      <c r="R3454" s="22" t="str">
        <f>VLOOKUP(A3454,[1]CustomerAddress!$A$1:$F$3997,5)</f>
        <v>Australia</v>
      </c>
      <c r="S3454" s="22">
        <f>VLOOKUP(A3454,[1]CustomerAddress!$A$1:$F$3997,6)</f>
        <v>9</v>
      </c>
      <c r="T3454" s="22" t="str">
        <f>VLOOKUP(A3454,Labels!$A$5:$I$3497,9)</f>
        <v>High Risk Customer</v>
      </c>
    </row>
    <row r="3455" spans="1:20" s="22" customFormat="1" ht="15.75" customHeight="1" x14ac:dyDescent="0.25">
      <c r="A3455" s="23">
        <v>3454</v>
      </c>
      <c r="B3455" s="24" t="s">
        <v>6246</v>
      </c>
      <c r="C3455" s="24" t="s">
        <v>6247</v>
      </c>
      <c r="D3455" s="24" t="s">
        <v>48</v>
      </c>
      <c r="E3455" s="23">
        <v>15</v>
      </c>
      <c r="F3455" s="25">
        <v>25363</v>
      </c>
      <c r="G3455" s="23">
        <f t="shared" ca="1" si="266"/>
        <v>51.859762223807707</v>
      </c>
      <c r="H3455" s="23" t="str">
        <f t="shared" ca="1" si="265"/>
        <v>51-60</v>
      </c>
      <c r="I3455" s="24" t="s">
        <v>502</v>
      </c>
      <c r="J3455" s="24" t="s">
        <v>61</v>
      </c>
      <c r="K3455" s="24" t="s">
        <v>43</v>
      </c>
      <c r="L3455" s="24" t="s">
        <v>44</v>
      </c>
      <c r="M3455" s="24" t="s">
        <v>57</v>
      </c>
      <c r="N3455" s="23">
        <v>18</v>
      </c>
      <c r="O3455" s="22" t="str">
        <f>VLOOKUP(A3455,[1]CustomerAddress!$A$1:$F$3997,2)</f>
        <v>393 Dexter Junction</v>
      </c>
      <c r="P3455" s="22">
        <f>VLOOKUP(A3455,[1]CustomerAddress!$A$1:$F$3997,3)</f>
        <v>4151</v>
      </c>
      <c r="Q3455" s="22" t="str">
        <f>VLOOKUP(A3455,[1]CustomerAddress!$A$1:$F$3997,4)</f>
        <v>QLD</v>
      </c>
      <c r="R3455" s="22" t="str">
        <f>VLOOKUP(A3455,[1]CustomerAddress!$A$1:$F$3997,5)</f>
        <v>Australia</v>
      </c>
      <c r="S3455" s="22">
        <f>VLOOKUP(A3455,[1]CustomerAddress!$A$1:$F$3997,6)</f>
        <v>9</v>
      </c>
      <c r="T3455" s="22" t="str">
        <f>VLOOKUP(A3455,Labels!$A$5:$I$3497,9)</f>
        <v>Evasive Customer</v>
      </c>
    </row>
    <row r="3456" spans="1:20" s="22" customFormat="1" ht="15.75" customHeight="1" x14ac:dyDescent="0.25">
      <c r="A3456" s="23">
        <v>3455</v>
      </c>
      <c r="B3456" s="24" t="s">
        <v>3048</v>
      </c>
      <c r="C3456" s="24" t="s">
        <v>6248</v>
      </c>
      <c r="D3456" s="24" t="s">
        <v>48</v>
      </c>
      <c r="E3456" s="23">
        <v>29</v>
      </c>
      <c r="F3456" s="25">
        <v>19780</v>
      </c>
      <c r="G3456" s="23">
        <f t="shared" ca="1" si="266"/>
        <v>67.155652634766611</v>
      </c>
      <c r="H3456" s="23" t="str">
        <f t="shared" ca="1" si="265"/>
        <v>61-70</v>
      </c>
      <c r="I3456" s="24" t="s">
        <v>49</v>
      </c>
      <c r="J3456" s="24" t="s">
        <v>61</v>
      </c>
      <c r="K3456" s="24" t="s">
        <v>43</v>
      </c>
      <c r="L3456" s="24" t="s">
        <v>44</v>
      </c>
      <c r="M3456" s="24" t="s">
        <v>45</v>
      </c>
      <c r="N3456" s="23">
        <v>11</v>
      </c>
      <c r="O3456" s="22" t="str">
        <f>VLOOKUP(A3456,[1]CustomerAddress!$A$1:$F$3997,2)</f>
        <v>757 Debs Avenue</v>
      </c>
      <c r="P3456" s="22">
        <f>VLOOKUP(A3456,[1]CustomerAddress!$A$1:$F$3997,3)</f>
        <v>4670</v>
      </c>
      <c r="Q3456" s="22" t="str">
        <f>VLOOKUP(A3456,[1]CustomerAddress!$A$1:$F$3997,4)</f>
        <v>QLD</v>
      </c>
      <c r="R3456" s="22" t="str">
        <f>VLOOKUP(A3456,[1]CustomerAddress!$A$1:$F$3997,5)</f>
        <v>Australia</v>
      </c>
      <c r="S3456" s="22">
        <f>VLOOKUP(A3456,[1]CustomerAddress!$A$1:$F$3997,6)</f>
        <v>4</v>
      </c>
      <c r="T3456" s="22" t="str">
        <f>VLOOKUP(A3456,Labels!$A$5:$I$3497,9)</f>
        <v>Becoming Loyal</v>
      </c>
    </row>
    <row r="3457" spans="1:20" s="22" customFormat="1" ht="15.75" customHeight="1" x14ac:dyDescent="0.25">
      <c r="A3457" s="23">
        <v>3456</v>
      </c>
      <c r="B3457" s="24" t="s">
        <v>6249</v>
      </c>
      <c r="C3457" s="24" t="s">
        <v>6250</v>
      </c>
      <c r="D3457" s="24" t="s">
        <v>40</v>
      </c>
      <c r="E3457" s="23">
        <v>11</v>
      </c>
      <c r="F3457" s="25">
        <v>21862</v>
      </c>
      <c r="G3457" s="23">
        <f t="shared" ca="1" si="266"/>
        <v>61.451543045725515</v>
      </c>
      <c r="H3457" s="23" t="str">
        <f t="shared" ca="1" si="265"/>
        <v>61-70</v>
      </c>
      <c r="J3457" s="24" t="s">
        <v>61</v>
      </c>
      <c r="K3457" s="24" t="s">
        <v>43</v>
      </c>
      <c r="L3457" s="24" t="s">
        <v>44</v>
      </c>
      <c r="M3457" s="24" t="s">
        <v>45</v>
      </c>
      <c r="N3457" s="23">
        <v>12</v>
      </c>
      <c r="O3457" s="22" t="str">
        <f>VLOOKUP(A3457,[1]CustomerAddress!$A$1:$F$3997,2)</f>
        <v>613 Emmet Junction</v>
      </c>
      <c r="P3457" s="22">
        <f>VLOOKUP(A3457,[1]CustomerAddress!$A$1:$F$3997,3)</f>
        <v>2154</v>
      </c>
      <c r="Q3457" s="22" t="str">
        <f>VLOOKUP(A3457,[1]CustomerAddress!$A$1:$F$3997,4)</f>
        <v>NSW</v>
      </c>
      <c r="R3457" s="22" t="str">
        <f>VLOOKUP(A3457,[1]CustomerAddress!$A$1:$F$3997,5)</f>
        <v>Australia</v>
      </c>
      <c r="S3457" s="22">
        <f>VLOOKUP(A3457,[1]CustomerAddress!$A$1:$F$3997,6)</f>
        <v>11</v>
      </c>
      <c r="T3457" s="22" t="str">
        <f>VLOOKUP(A3457,Labels!$A$5:$I$3497,9)</f>
        <v>High Risk Customer</v>
      </c>
    </row>
    <row r="3458" spans="1:20" s="22" customFormat="1" ht="15.75" customHeight="1" x14ac:dyDescent="0.25">
      <c r="A3458" s="23">
        <v>3457</v>
      </c>
      <c r="B3458" s="24" t="s">
        <v>6251</v>
      </c>
      <c r="C3458" s="24" t="s">
        <v>6252</v>
      </c>
      <c r="D3458" s="24" t="s">
        <v>40</v>
      </c>
      <c r="E3458" s="23">
        <v>13</v>
      </c>
      <c r="F3458" s="25">
        <v>20724</v>
      </c>
      <c r="G3458" s="23">
        <f t="shared" ca="1" si="266"/>
        <v>64.569351264903602</v>
      </c>
      <c r="H3458" s="23" t="str">
        <f t="shared" ca="1" si="265"/>
        <v>61-70</v>
      </c>
      <c r="J3458" s="24" t="s">
        <v>84</v>
      </c>
      <c r="K3458" s="24" t="s">
        <v>43</v>
      </c>
      <c r="L3458" s="24" t="s">
        <v>44</v>
      </c>
      <c r="M3458" s="24" t="s">
        <v>57</v>
      </c>
      <c r="N3458" s="23">
        <v>16</v>
      </c>
      <c r="O3458" s="22" t="str">
        <f>VLOOKUP(A3458,[1]CustomerAddress!$A$1:$F$3997,2)</f>
        <v>8828 North Crossing</v>
      </c>
      <c r="P3458" s="22">
        <f>VLOOKUP(A3458,[1]CustomerAddress!$A$1:$F$3997,3)</f>
        <v>3226</v>
      </c>
      <c r="Q3458" s="22" t="str">
        <f>VLOOKUP(A3458,[1]CustomerAddress!$A$1:$F$3997,4)</f>
        <v>VIC</v>
      </c>
      <c r="R3458" s="22" t="str">
        <f>VLOOKUP(A3458,[1]CustomerAddress!$A$1:$F$3997,5)</f>
        <v>Australia</v>
      </c>
      <c r="S3458" s="22">
        <f>VLOOKUP(A3458,[1]CustomerAddress!$A$1:$F$3997,6)</f>
        <v>8</v>
      </c>
      <c r="T3458" s="22" t="str">
        <f>VLOOKUP(A3458,Labels!$A$5:$I$3497,9)</f>
        <v>Evasive Customer</v>
      </c>
    </row>
    <row r="3459" spans="1:20" s="22" customFormat="1" ht="15.75" customHeight="1" x14ac:dyDescent="0.25">
      <c r="A3459" s="23">
        <v>3458</v>
      </c>
      <c r="B3459" s="24" t="s">
        <v>6253</v>
      </c>
      <c r="C3459" s="24" t="s">
        <v>6254</v>
      </c>
      <c r="D3459" s="24" t="s">
        <v>48</v>
      </c>
      <c r="E3459" s="23">
        <v>35</v>
      </c>
      <c r="F3459" s="25">
        <v>28460</v>
      </c>
      <c r="G3459" s="23">
        <f t="shared" ca="1" si="266"/>
        <v>43.374830716958392</v>
      </c>
      <c r="H3459" s="23" t="str">
        <f t="shared" ca="1" si="265"/>
        <v>41-50</v>
      </c>
      <c r="I3459" s="24" t="s">
        <v>535</v>
      </c>
      <c r="J3459" s="24" t="s">
        <v>84</v>
      </c>
      <c r="K3459" s="24" t="s">
        <v>66</v>
      </c>
      <c r="L3459" s="24" t="s">
        <v>44</v>
      </c>
      <c r="M3459" s="24" t="s">
        <v>45</v>
      </c>
      <c r="N3459" s="23">
        <v>19</v>
      </c>
      <c r="O3459" s="22" t="str">
        <f>VLOOKUP(A3459,[1]CustomerAddress!$A$1:$F$3997,2)</f>
        <v>7 Center Circle</v>
      </c>
      <c r="P3459" s="22">
        <f>VLOOKUP(A3459,[1]CustomerAddress!$A$1:$F$3997,3)</f>
        <v>2096</v>
      </c>
      <c r="Q3459" s="22" t="str">
        <f>VLOOKUP(A3459,[1]CustomerAddress!$A$1:$F$3997,4)</f>
        <v>NSW</v>
      </c>
      <c r="R3459" s="22" t="str">
        <f>VLOOKUP(A3459,[1]CustomerAddress!$A$1:$F$3997,5)</f>
        <v>Australia</v>
      </c>
      <c r="S3459" s="22">
        <f>VLOOKUP(A3459,[1]CustomerAddress!$A$1:$F$3997,6)</f>
        <v>9</v>
      </c>
      <c r="T3459" s="22" t="str">
        <f>VLOOKUP(A3459,Labels!$A$5:$I$3497,9)</f>
        <v>Lost Customer</v>
      </c>
    </row>
    <row r="3460" spans="1:20" s="22" customFormat="1" ht="15.75" customHeight="1" x14ac:dyDescent="0.25">
      <c r="A3460" s="23">
        <v>3459</v>
      </c>
      <c r="B3460" s="24" t="s">
        <v>2305</v>
      </c>
      <c r="C3460" s="24" t="s">
        <v>3158</v>
      </c>
      <c r="D3460" s="24" t="s">
        <v>40</v>
      </c>
      <c r="E3460" s="23">
        <v>62</v>
      </c>
      <c r="F3460" s="25">
        <v>36854</v>
      </c>
      <c r="G3460" s="23">
        <f t="shared" ca="1" si="266"/>
        <v>20.377570442985789</v>
      </c>
      <c r="H3460" s="23" t="str">
        <f t="shared" ca="1" si="265"/>
        <v>21-30</v>
      </c>
      <c r="J3460" s="24" t="s">
        <v>164</v>
      </c>
      <c r="K3460" s="24" t="s">
        <v>43</v>
      </c>
      <c r="L3460" s="24" t="s">
        <v>44</v>
      </c>
      <c r="M3460" s="24" t="s">
        <v>45</v>
      </c>
      <c r="N3460" s="23">
        <v>2</v>
      </c>
      <c r="O3460" s="22" t="str">
        <f>VLOOKUP(A3460,[1]CustomerAddress!$A$1:$F$3997,2)</f>
        <v>654 Logan Plaza</v>
      </c>
      <c r="P3460" s="22">
        <f>VLOOKUP(A3460,[1]CustomerAddress!$A$1:$F$3997,3)</f>
        <v>4113</v>
      </c>
      <c r="Q3460" s="22" t="str">
        <f>VLOOKUP(A3460,[1]CustomerAddress!$A$1:$F$3997,4)</f>
        <v>QLD</v>
      </c>
      <c r="R3460" s="22" t="str">
        <f>VLOOKUP(A3460,[1]CustomerAddress!$A$1:$F$3997,5)</f>
        <v>Australia</v>
      </c>
      <c r="S3460" s="22">
        <f>VLOOKUP(A3460,[1]CustomerAddress!$A$1:$F$3997,6)</f>
        <v>10</v>
      </c>
      <c r="T3460" s="22" t="str">
        <f>VLOOKUP(A3460,Labels!$A$5:$I$3497,9)</f>
        <v>High Risk Customer</v>
      </c>
    </row>
    <row r="3461" spans="1:20" s="22" customFormat="1" ht="15.75" customHeight="1" x14ac:dyDescent="0.25">
      <c r="A3461" s="23">
        <v>3460</v>
      </c>
      <c r="B3461" s="24" t="s">
        <v>6255</v>
      </c>
      <c r="C3461" s="24" t="s">
        <v>6256</v>
      </c>
      <c r="D3461" s="24" t="s">
        <v>48</v>
      </c>
      <c r="E3461" s="23">
        <v>22</v>
      </c>
      <c r="F3461" s="25">
        <v>36443</v>
      </c>
      <c r="G3461" s="23">
        <f t="shared" ca="1" si="266"/>
        <v>21.503597840246062</v>
      </c>
      <c r="H3461" s="23" t="str">
        <f t="shared" ca="1" si="265"/>
        <v>21-30</v>
      </c>
      <c r="I3461" s="24" t="s">
        <v>577</v>
      </c>
      <c r="J3461" s="24" t="s">
        <v>50</v>
      </c>
      <c r="K3461" s="24" t="s">
        <v>43</v>
      </c>
      <c r="L3461" s="24" t="s">
        <v>44</v>
      </c>
      <c r="M3461" s="24" t="s">
        <v>57</v>
      </c>
      <c r="N3461" s="23">
        <v>2</v>
      </c>
      <c r="O3461" s="22" t="str">
        <f>VLOOKUP(A3461,[1]CustomerAddress!$A$1:$F$3997,2)</f>
        <v>33 Almo Terrace</v>
      </c>
      <c r="P3461" s="22">
        <f>VLOOKUP(A3461,[1]CustomerAddress!$A$1:$F$3997,3)</f>
        <v>3051</v>
      </c>
      <c r="Q3461" s="22" t="str">
        <f>VLOOKUP(A3461,[1]CustomerAddress!$A$1:$F$3997,4)</f>
        <v>VIC</v>
      </c>
      <c r="R3461" s="22" t="str">
        <f>VLOOKUP(A3461,[1]CustomerAddress!$A$1:$F$3997,5)</f>
        <v>Australia</v>
      </c>
      <c r="S3461" s="22">
        <f>VLOOKUP(A3461,[1]CustomerAddress!$A$1:$F$3997,6)</f>
        <v>10</v>
      </c>
      <c r="T3461" s="22" t="str">
        <f>VLOOKUP(A3461,Labels!$A$5:$I$3497,9)</f>
        <v>Losing Customer</v>
      </c>
    </row>
    <row r="3462" spans="1:20" s="22" customFormat="1" ht="15.75" customHeight="1" x14ac:dyDescent="0.25">
      <c r="A3462" s="23">
        <v>3461</v>
      </c>
      <c r="B3462" s="24" t="s">
        <v>1764</v>
      </c>
      <c r="C3462" s="24" t="s">
        <v>6257</v>
      </c>
      <c r="D3462" s="24" t="s">
        <v>48</v>
      </c>
      <c r="E3462" s="23">
        <v>28</v>
      </c>
      <c r="F3462" s="25">
        <v>22980</v>
      </c>
      <c r="G3462" s="23">
        <f t="shared" ca="1" si="266"/>
        <v>58.388529347095378</v>
      </c>
      <c r="H3462" s="23" t="str">
        <f t="shared" ca="1" si="265"/>
        <v>51-60</v>
      </c>
      <c r="I3462" s="24" t="s">
        <v>799</v>
      </c>
      <c r="J3462" s="24" t="s">
        <v>84</v>
      </c>
      <c r="K3462" s="24" t="s">
        <v>62</v>
      </c>
      <c r="L3462" s="24" t="s">
        <v>44</v>
      </c>
      <c r="M3462" s="24" t="s">
        <v>45</v>
      </c>
      <c r="N3462" s="23">
        <v>17</v>
      </c>
      <c r="O3462" s="22" t="str">
        <f>VLOOKUP(A3462,[1]CustomerAddress!$A$1:$F$3997,2)</f>
        <v>6 Reindahl Hill</v>
      </c>
      <c r="P3462" s="22">
        <f>VLOOKUP(A3462,[1]CustomerAddress!$A$1:$F$3997,3)</f>
        <v>2196</v>
      </c>
      <c r="Q3462" s="22" t="str">
        <f>VLOOKUP(A3462,[1]CustomerAddress!$A$1:$F$3997,4)</f>
        <v>NSW</v>
      </c>
      <c r="R3462" s="22" t="str">
        <f>VLOOKUP(A3462,[1]CustomerAddress!$A$1:$F$3997,5)</f>
        <v>Australia</v>
      </c>
      <c r="S3462" s="22">
        <f>VLOOKUP(A3462,[1]CustomerAddress!$A$1:$F$3997,6)</f>
        <v>9</v>
      </c>
      <c r="T3462" s="22" t="str">
        <f>VLOOKUP(A3462,Labels!$A$5:$I$3497,9)</f>
        <v>Almost Lost Customer</v>
      </c>
    </row>
    <row r="3463" spans="1:20" s="22" customFormat="1" ht="15.75" customHeight="1" x14ac:dyDescent="0.25">
      <c r="A3463" s="23">
        <v>3462</v>
      </c>
      <c r="B3463" s="24" t="s">
        <v>711</v>
      </c>
      <c r="C3463" s="24" t="s">
        <v>6258</v>
      </c>
      <c r="D3463" s="24" t="s">
        <v>40</v>
      </c>
      <c r="E3463" s="23">
        <v>96</v>
      </c>
      <c r="F3463" s="25">
        <v>20882</v>
      </c>
      <c r="G3463" s="23">
        <f t="shared" ca="1" si="266"/>
        <v>64.136474552574825</v>
      </c>
      <c r="H3463" s="23" t="str">
        <f t="shared" ca="1" si="265"/>
        <v>61-70</v>
      </c>
      <c r="I3463" s="24" t="s">
        <v>186</v>
      </c>
      <c r="J3463" s="24" t="s">
        <v>42</v>
      </c>
      <c r="K3463" s="24" t="s">
        <v>66</v>
      </c>
      <c r="L3463" s="24" t="s">
        <v>44</v>
      </c>
      <c r="M3463" s="24" t="s">
        <v>57</v>
      </c>
      <c r="N3463" s="23">
        <v>17</v>
      </c>
      <c r="O3463" s="22" t="str">
        <f>VLOOKUP(A3463,[1]CustomerAddress!$A$1:$F$3997,2)</f>
        <v>785 Crest Line Hill</v>
      </c>
      <c r="P3463" s="22">
        <f>VLOOKUP(A3463,[1]CustomerAddress!$A$1:$F$3997,3)</f>
        <v>3634</v>
      </c>
      <c r="Q3463" s="22" t="str">
        <f>VLOOKUP(A3463,[1]CustomerAddress!$A$1:$F$3997,4)</f>
        <v>VIC</v>
      </c>
      <c r="R3463" s="22" t="str">
        <f>VLOOKUP(A3463,[1]CustomerAddress!$A$1:$F$3997,5)</f>
        <v>Australia</v>
      </c>
      <c r="S3463" s="22">
        <f>VLOOKUP(A3463,[1]CustomerAddress!$A$1:$F$3997,6)</f>
        <v>1</v>
      </c>
      <c r="T3463" s="22" t="str">
        <f>VLOOKUP(A3463,Labels!$A$5:$I$3497,9)</f>
        <v>Potential Customer</v>
      </c>
    </row>
    <row r="3464" spans="1:20" s="22" customFormat="1" ht="15.75" customHeight="1" x14ac:dyDescent="0.25">
      <c r="A3464" s="23">
        <v>3463</v>
      </c>
      <c r="B3464" s="24" t="s">
        <v>6259</v>
      </c>
      <c r="C3464" s="24" t="s">
        <v>1372</v>
      </c>
      <c r="D3464" s="24" t="s">
        <v>48</v>
      </c>
      <c r="E3464" s="23">
        <v>7</v>
      </c>
      <c r="F3464" s="25">
        <v>30848</v>
      </c>
      <c r="G3464" s="23">
        <f t="shared" ca="1" si="266"/>
        <v>36.832364963533735</v>
      </c>
      <c r="H3464" s="23" t="str">
        <f t="shared" ref="H3464:H3473" ca="1" si="267">IF(G3464&lt;=10,"0-10",IF(AND(G3464&gt;10,G3464&lt;=20),"11-20",IF(AND(G3464&gt;20,G3464&lt;=30),"21-30",IF(AND(G3464&gt;30,G3464&lt;=40),"31-40",IF(AND(G3464&gt;40,G3464&lt;=50),"41-50",IF(AND(G3464&gt;50,G3464&lt;=60),"51-60",IF(AND(G3464&gt;60,G3464&lt;=70),"61-70",IF(AND(G3464&gt;70,G3464&lt;=80),"71-80",IF(AND(G3464&gt;80,G3464&lt;=90),"81-90",IF(G3464&gt;90,"91-100"))))))))))</f>
        <v>31-40</v>
      </c>
      <c r="I3464" s="24" t="s">
        <v>381</v>
      </c>
      <c r="J3464" s="24" t="s">
        <v>50</v>
      </c>
      <c r="K3464" s="24" t="s">
        <v>62</v>
      </c>
      <c r="L3464" s="24" t="s">
        <v>44</v>
      </c>
      <c r="M3464" s="24" t="s">
        <v>57</v>
      </c>
      <c r="N3464" s="23">
        <v>2</v>
      </c>
      <c r="O3464" s="22" t="str">
        <f>VLOOKUP(A3464,[1]CustomerAddress!$A$1:$F$3997,2)</f>
        <v>78 Bowman Court</v>
      </c>
      <c r="P3464" s="22">
        <f>VLOOKUP(A3464,[1]CustomerAddress!$A$1:$F$3997,3)</f>
        <v>2027</v>
      </c>
      <c r="Q3464" s="22" t="str">
        <f>VLOOKUP(A3464,[1]CustomerAddress!$A$1:$F$3997,4)</f>
        <v>NSW</v>
      </c>
      <c r="R3464" s="22" t="str">
        <f>VLOOKUP(A3464,[1]CustomerAddress!$A$1:$F$3997,5)</f>
        <v>Australia</v>
      </c>
      <c r="S3464" s="22">
        <f>VLOOKUP(A3464,[1]CustomerAddress!$A$1:$F$3997,6)</f>
        <v>11</v>
      </c>
      <c r="T3464" s="22" t="str">
        <f>VLOOKUP(A3464,Labels!$A$5:$I$3497,9)</f>
        <v>Almost Lost Customer</v>
      </c>
    </row>
    <row r="3465" spans="1:20" s="22" customFormat="1" ht="15.75" customHeight="1" x14ac:dyDescent="0.25">
      <c r="A3465" s="23">
        <v>3464</v>
      </c>
      <c r="B3465" s="24" t="s">
        <v>6260</v>
      </c>
      <c r="C3465" s="24" t="s">
        <v>6261</v>
      </c>
      <c r="D3465" s="24" t="s">
        <v>40</v>
      </c>
      <c r="E3465" s="23">
        <v>38</v>
      </c>
      <c r="F3465" s="25">
        <v>30111</v>
      </c>
      <c r="G3465" s="23">
        <f t="shared" ca="1" si="266"/>
        <v>38.851543045725514</v>
      </c>
      <c r="H3465" s="23" t="str">
        <f t="shared" ca="1" si="267"/>
        <v>31-40</v>
      </c>
      <c r="I3465" s="24" t="s">
        <v>137</v>
      </c>
      <c r="J3465" s="24" t="s">
        <v>50</v>
      </c>
      <c r="K3465" s="24" t="s">
        <v>43</v>
      </c>
      <c r="L3465" s="24" t="s">
        <v>44</v>
      </c>
      <c r="M3465" s="24" t="s">
        <v>45</v>
      </c>
      <c r="N3465" s="23">
        <v>4</v>
      </c>
      <c r="O3465" s="22" t="str">
        <f>VLOOKUP(A3465,[1]CustomerAddress!$A$1:$F$3997,2)</f>
        <v>7 Jackson Court</v>
      </c>
      <c r="P3465" s="22">
        <f>VLOOKUP(A3465,[1]CustomerAddress!$A$1:$F$3997,3)</f>
        <v>2076</v>
      </c>
      <c r="Q3465" s="22" t="str">
        <f>VLOOKUP(A3465,[1]CustomerAddress!$A$1:$F$3997,4)</f>
        <v>NSW</v>
      </c>
      <c r="R3465" s="22" t="str">
        <f>VLOOKUP(A3465,[1]CustomerAddress!$A$1:$F$3997,5)</f>
        <v>Australia</v>
      </c>
      <c r="S3465" s="22">
        <f>VLOOKUP(A3465,[1]CustomerAddress!$A$1:$F$3997,6)</f>
        <v>10</v>
      </c>
      <c r="T3465" s="22" t="str">
        <f>VLOOKUP(A3465,Labels!$A$5:$I$3497,9)</f>
        <v>Recent Customer</v>
      </c>
    </row>
    <row r="3466" spans="1:20" s="22" customFormat="1" ht="15.75" customHeight="1" x14ac:dyDescent="0.25">
      <c r="A3466" s="23">
        <v>3465</v>
      </c>
      <c r="B3466" s="24" t="s">
        <v>6262</v>
      </c>
      <c r="C3466" s="24" t="s">
        <v>6263</v>
      </c>
      <c r="D3466" s="24" t="s">
        <v>40</v>
      </c>
      <c r="E3466" s="23">
        <v>71</v>
      </c>
      <c r="F3466" s="25">
        <v>28522</v>
      </c>
      <c r="G3466" s="23">
        <f t="shared" ca="1" si="266"/>
        <v>43.204967703259761</v>
      </c>
      <c r="H3466" s="23" t="str">
        <f t="shared" ca="1" si="267"/>
        <v>41-50</v>
      </c>
      <c r="I3466" s="24" t="s">
        <v>390</v>
      </c>
      <c r="J3466" s="24" t="s">
        <v>84</v>
      </c>
      <c r="K3466" s="24" t="s">
        <v>66</v>
      </c>
      <c r="L3466" s="24" t="s">
        <v>44</v>
      </c>
      <c r="M3466" s="24" t="s">
        <v>45</v>
      </c>
      <c r="N3466" s="23">
        <v>7</v>
      </c>
      <c r="O3466" s="22" t="str">
        <f>VLOOKUP(A3466,[1]CustomerAddress!$A$1:$F$3997,2)</f>
        <v>6221 Monica Plaza</v>
      </c>
      <c r="P3466" s="22">
        <f>VLOOKUP(A3466,[1]CustomerAddress!$A$1:$F$3997,3)</f>
        <v>2095</v>
      </c>
      <c r="Q3466" s="22" t="str">
        <f>VLOOKUP(A3466,[1]CustomerAddress!$A$1:$F$3997,4)</f>
        <v>NSW</v>
      </c>
      <c r="R3466" s="22" t="str">
        <f>VLOOKUP(A3466,[1]CustomerAddress!$A$1:$F$3997,5)</f>
        <v>Australia</v>
      </c>
      <c r="S3466" s="22">
        <f>VLOOKUP(A3466,[1]CustomerAddress!$A$1:$F$3997,6)</f>
        <v>12</v>
      </c>
      <c r="T3466" s="22" t="str">
        <f>VLOOKUP(A3466,Labels!$A$5:$I$3497,9)</f>
        <v>Losing Customer</v>
      </c>
    </row>
    <row r="3467" spans="1:20" s="22" customFormat="1" ht="15.75" customHeight="1" x14ac:dyDescent="0.25">
      <c r="A3467" s="23">
        <v>3466</v>
      </c>
      <c r="B3467" s="24" t="s">
        <v>6264</v>
      </c>
      <c r="C3467" s="24" t="s">
        <v>6265</v>
      </c>
      <c r="D3467" s="24" t="s">
        <v>48</v>
      </c>
      <c r="E3467" s="23">
        <v>65</v>
      </c>
      <c r="F3467" s="25">
        <v>29126</v>
      </c>
      <c r="G3467" s="23">
        <f t="shared" ca="1" si="266"/>
        <v>41.550173182711816</v>
      </c>
      <c r="H3467" s="23" t="str">
        <f t="shared" ca="1" si="267"/>
        <v>41-50</v>
      </c>
      <c r="I3467" s="24" t="s">
        <v>337</v>
      </c>
      <c r="J3467" s="24" t="s">
        <v>56</v>
      </c>
      <c r="K3467" s="24" t="s">
        <v>43</v>
      </c>
      <c r="L3467" s="24" t="s">
        <v>44</v>
      </c>
      <c r="M3467" s="24" t="s">
        <v>57</v>
      </c>
      <c r="N3467" s="23">
        <v>18</v>
      </c>
      <c r="O3467" s="22" t="str">
        <f>VLOOKUP(A3467,[1]CustomerAddress!$A$1:$F$3997,2)</f>
        <v>6 4th Lane</v>
      </c>
      <c r="P3467" s="22">
        <f>VLOOKUP(A3467,[1]CustomerAddress!$A$1:$F$3997,3)</f>
        <v>3079</v>
      </c>
      <c r="Q3467" s="22" t="str">
        <f>VLOOKUP(A3467,[1]CustomerAddress!$A$1:$F$3997,4)</f>
        <v>VIC</v>
      </c>
      <c r="R3467" s="22" t="str">
        <f>VLOOKUP(A3467,[1]CustomerAddress!$A$1:$F$3997,5)</f>
        <v>Australia</v>
      </c>
      <c r="S3467" s="22">
        <f>VLOOKUP(A3467,[1]CustomerAddress!$A$1:$F$3997,6)</f>
        <v>11</v>
      </c>
      <c r="T3467" s="22" t="str">
        <f>VLOOKUP(A3467,Labels!$A$5:$I$3497,9)</f>
        <v>Almost Lost Customer</v>
      </c>
    </row>
    <row r="3468" spans="1:20" s="22" customFormat="1" ht="15.75" customHeight="1" x14ac:dyDescent="0.25">
      <c r="A3468" s="23">
        <v>3467</v>
      </c>
      <c r="B3468" s="24" t="s">
        <v>6266</v>
      </c>
      <c r="C3468" s="24" t="s">
        <v>6267</v>
      </c>
      <c r="D3468" s="24" t="s">
        <v>48</v>
      </c>
      <c r="E3468" s="23">
        <v>31</v>
      </c>
      <c r="F3468" s="25">
        <v>29361</v>
      </c>
      <c r="G3468" s="23">
        <f t="shared" ca="1" si="266"/>
        <v>40.906337566273457</v>
      </c>
      <c r="H3468" s="23" t="str">
        <f t="shared" ca="1" si="267"/>
        <v>41-50</v>
      </c>
      <c r="I3468" s="24" t="s">
        <v>154</v>
      </c>
      <c r="J3468" s="24" t="s">
        <v>56</v>
      </c>
      <c r="K3468" s="24" t="s">
        <v>43</v>
      </c>
      <c r="L3468" s="24" t="s">
        <v>44</v>
      </c>
      <c r="M3468" s="24" t="s">
        <v>57</v>
      </c>
      <c r="N3468" s="23">
        <v>21</v>
      </c>
      <c r="O3468" s="22" t="str">
        <f>VLOOKUP(A3468,[1]CustomerAddress!$A$1:$F$3997,2)</f>
        <v>682 Claremont Circle</v>
      </c>
      <c r="P3468" s="22">
        <f>VLOOKUP(A3468,[1]CustomerAddress!$A$1:$F$3997,3)</f>
        <v>4350</v>
      </c>
      <c r="Q3468" s="22" t="str">
        <f>VLOOKUP(A3468,[1]CustomerAddress!$A$1:$F$3997,4)</f>
        <v>QLD</v>
      </c>
      <c r="R3468" s="22" t="str">
        <f>VLOOKUP(A3468,[1]CustomerAddress!$A$1:$F$3997,5)</f>
        <v>Australia</v>
      </c>
      <c r="S3468" s="22">
        <f>VLOOKUP(A3468,[1]CustomerAddress!$A$1:$F$3997,6)</f>
        <v>6</v>
      </c>
      <c r="T3468" s="22" t="str">
        <f>VLOOKUP(A3468,Labels!$A$5:$I$3497,9)</f>
        <v>Becoming Loyal</v>
      </c>
    </row>
    <row r="3469" spans="1:20" s="22" customFormat="1" ht="15.75" customHeight="1" x14ac:dyDescent="0.25">
      <c r="A3469" s="23">
        <v>3468</v>
      </c>
      <c r="B3469" s="24" t="s">
        <v>6268</v>
      </c>
      <c r="C3469" s="24" t="s">
        <v>6269</v>
      </c>
      <c r="D3469" s="24" t="s">
        <v>48</v>
      </c>
      <c r="E3469" s="23">
        <v>4</v>
      </c>
      <c r="F3469" s="25">
        <v>31709</v>
      </c>
      <c r="G3469" s="23">
        <f t="shared" ca="1" si="266"/>
        <v>34.473460853944694</v>
      </c>
      <c r="H3469" s="23" t="str">
        <f t="shared" ca="1" si="267"/>
        <v>31-40</v>
      </c>
      <c r="I3469" s="24" t="s">
        <v>362</v>
      </c>
      <c r="J3469" s="24" t="s">
        <v>61</v>
      </c>
      <c r="K3469" s="24" t="s">
        <v>43</v>
      </c>
      <c r="L3469" s="24" t="s">
        <v>44</v>
      </c>
      <c r="M3469" s="24" t="s">
        <v>57</v>
      </c>
      <c r="N3469" s="23">
        <v>7</v>
      </c>
      <c r="O3469" s="22" t="str">
        <f>VLOOKUP(A3469,[1]CustomerAddress!$A$1:$F$3997,2)</f>
        <v>7 Weeping Birch Alley</v>
      </c>
      <c r="P3469" s="22">
        <f>VLOOKUP(A3469,[1]CustomerAddress!$A$1:$F$3997,3)</f>
        <v>2230</v>
      </c>
      <c r="Q3469" s="22" t="str">
        <f>VLOOKUP(A3469,[1]CustomerAddress!$A$1:$F$3997,4)</f>
        <v>NSW</v>
      </c>
      <c r="R3469" s="22" t="str">
        <f>VLOOKUP(A3469,[1]CustomerAddress!$A$1:$F$3997,5)</f>
        <v>Australia</v>
      </c>
      <c r="S3469" s="22">
        <f>VLOOKUP(A3469,[1]CustomerAddress!$A$1:$F$3997,6)</f>
        <v>12</v>
      </c>
      <c r="T3469" s="22" t="str">
        <f>VLOOKUP(A3469,Labels!$A$5:$I$3497,9)</f>
        <v>Becoming Loyal</v>
      </c>
    </row>
    <row r="3470" spans="1:20" s="22" customFormat="1" ht="15.75" customHeight="1" x14ac:dyDescent="0.25">
      <c r="A3470" s="23">
        <v>3469</v>
      </c>
      <c r="B3470" s="24" t="s">
        <v>6270</v>
      </c>
      <c r="C3470" s="24" t="s">
        <v>6271</v>
      </c>
      <c r="D3470" s="24" t="s">
        <v>40</v>
      </c>
      <c r="E3470" s="23">
        <v>90</v>
      </c>
      <c r="F3470" s="25">
        <v>32013</v>
      </c>
      <c r="G3470" s="23">
        <f t="shared" ca="1" si="266"/>
        <v>33.640584141615925</v>
      </c>
      <c r="H3470" s="23" t="str">
        <f t="shared" ca="1" si="267"/>
        <v>31-40</v>
      </c>
      <c r="I3470" s="24" t="s">
        <v>320</v>
      </c>
      <c r="J3470" s="24" t="s">
        <v>42</v>
      </c>
      <c r="K3470" s="24" t="s">
        <v>43</v>
      </c>
      <c r="L3470" s="24" t="s">
        <v>44</v>
      </c>
      <c r="M3470" s="24" t="s">
        <v>45</v>
      </c>
      <c r="N3470" s="23">
        <v>5</v>
      </c>
      <c r="O3470" s="22" t="str">
        <f>VLOOKUP(A3470,[1]CustomerAddress!$A$1:$F$3997,2)</f>
        <v>9 Maywood Point</v>
      </c>
      <c r="P3470" s="22">
        <f>VLOOKUP(A3470,[1]CustomerAddress!$A$1:$F$3997,3)</f>
        <v>4304</v>
      </c>
      <c r="Q3470" s="22" t="str">
        <f>VLOOKUP(A3470,[1]CustomerAddress!$A$1:$F$3997,4)</f>
        <v>QLD</v>
      </c>
      <c r="R3470" s="22" t="str">
        <f>VLOOKUP(A3470,[1]CustomerAddress!$A$1:$F$3997,5)</f>
        <v>Australia</v>
      </c>
      <c r="S3470" s="22">
        <f>VLOOKUP(A3470,[1]CustomerAddress!$A$1:$F$3997,6)</f>
        <v>3</v>
      </c>
      <c r="T3470" s="22" t="str">
        <f>VLOOKUP(A3470,Labels!$A$5:$I$3497,9)</f>
        <v>Late Bloomer</v>
      </c>
    </row>
    <row r="3471" spans="1:20" s="22" customFormat="1" ht="15.75" customHeight="1" x14ac:dyDescent="0.25">
      <c r="A3471" s="23">
        <v>3470</v>
      </c>
      <c r="B3471" s="24" t="s">
        <v>5835</v>
      </c>
      <c r="C3471" s="24" t="s">
        <v>6272</v>
      </c>
      <c r="D3471" s="24" t="s">
        <v>40</v>
      </c>
      <c r="E3471" s="23">
        <v>56</v>
      </c>
      <c r="F3471" s="25">
        <v>24746</v>
      </c>
      <c r="G3471" s="23">
        <f t="shared" ca="1" si="266"/>
        <v>53.550173182711816</v>
      </c>
      <c r="H3471" s="23" t="str">
        <f t="shared" ca="1" si="267"/>
        <v>51-60</v>
      </c>
      <c r="I3471" s="24" t="s">
        <v>53</v>
      </c>
      <c r="J3471" s="24" t="s">
        <v>42</v>
      </c>
      <c r="K3471" s="24" t="s">
        <v>62</v>
      </c>
      <c r="L3471" s="24" t="s">
        <v>44</v>
      </c>
      <c r="M3471" s="24" t="s">
        <v>45</v>
      </c>
      <c r="N3471" s="23">
        <v>6</v>
      </c>
      <c r="O3471" s="22" t="str">
        <f>VLOOKUP(A3471,[1]CustomerAddress!$A$1:$F$3997,2)</f>
        <v>176 Sutteridge Alley</v>
      </c>
      <c r="P3471" s="22">
        <f>VLOOKUP(A3471,[1]CustomerAddress!$A$1:$F$3997,3)</f>
        <v>3121</v>
      </c>
      <c r="Q3471" s="22" t="str">
        <f>VLOOKUP(A3471,[1]CustomerAddress!$A$1:$F$3997,4)</f>
        <v>VIC</v>
      </c>
      <c r="R3471" s="22" t="str">
        <f>VLOOKUP(A3471,[1]CustomerAddress!$A$1:$F$3997,5)</f>
        <v>Australia</v>
      </c>
      <c r="S3471" s="22">
        <f>VLOOKUP(A3471,[1]CustomerAddress!$A$1:$F$3997,6)</f>
        <v>11</v>
      </c>
      <c r="T3471" s="22" t="str">
        <f>VLOOKUP(A3471,Labels!$A$5:$I$3497,9)</f>
        <v>Platinum Customer</v>
      </c>
    </row>
    <row r="3472" spans="1:20" s="22" customFormat="1" ht="15.75" customHeight="1" x14ac:dyDescent="0.25">
      <c r="A3472" s="23">
        <v>3471</v>
      </c>
      <c r="B3472" s="24" t="s">
        <v>2460</v>
      </c>
      <c r="C3472" s="24" t="s">
        <v>6273</v>
      </c>
      <c r="D3472" s="24" t="s">
        <v>40</v>
      </c>
      <c r="E3472" s="23">
        <v>95</v>
      </c>
      <c r="F3472" s="25">
        <v>19607</v>
      </c>
      <c r="G3472" s="23">
        <f t="shared" ca="1" si="266"/>
        <v>67.629625237506332</v>
      </c>
      <c r="H3472" s="23" t="str">
        <f t="shared" ca="1" si="267"/>
        <v>61-70</v>
      </c>
      <c r="I3472" s="24" t="s">
        <v>420</v>
      </c>
      <c r="J3472" s="24" t="s">
        <v>56</v>
      </c>
      <c r="K3472" s="24" t="s">
        <v>66</v>
      </c>
      <c r="L3472" s="24" t="s">
        <v>44</v>
      </c>
      <c r="M3472" s="24" t="s">
        <v>45</v>
      </c>
      <c r="N3472" s="23">
        <v>8</v>
      </c>
      <c r="O3472" s="22" t="str">
        <f>VLOOKUP(A3472,[1]CustomerAddress!$A$1:$F$3997,2)</f>
        <v>6814 Haas Place</v>
      </c>
      <c r="P3472" s="22">
        <f>VLOOKUP(A3472,[1]CustomerAddress!$A$1:$F$3997,3)</f>
        <v>2230</v>
      </c>
      <c r="Q3472" s="22" t="str">
        <f>VLOOKUP(A3472,[1]CustomerAddress!$A$1:$F$3997,4)</f>
        <v>NSW</v>
      </c>
      <c r="R3472" s="22" t="str">
        <f>VLOOKUP(A3472,[1]CustomerAddress!$A$1:$F$3997,5)</f>
        <v>Australia</v>
      </c>
      <c r="S3472" s="22">
        <f>VLOOKUP(A3472,[1]CustomerAddress!$A$1:$F$3997,6)</f>
        <v>7</v>
      </c>
      <c r="T3472" s="22" t="str">
        <f>VLOOKUP(A3472,Labels!$A$5:$I$3497,9)</f>
        <v>Evasive Customer</v>
      </c>
    </row>
    <row r="3473" spans="1:20" s="22" customFormat="1" ht="15.75" customHeight="1" x14ac:dyDescent="0.25">
      <c r="A3473" s="23">
        <v>3472</v>
      </c>
      <c r="B3473" s="24" t="s">
        <v>4827</v>
      </c>
      <c r="C3473" s="24" t="s">
        <v>6274</v>
      </c>
      <c r="D3473" s="24" t="s">
        <v>48</v>
      </c>
      <c r="E3473" s="23">
        <v>10</v>
      </c>
      <c r="F3473" s="25">
        <v>28303</v>
      </c>
      <c r="G3473" s="23">
        <f t="shared" ca="1" si="266"/>
        <v>43.804967703259763</v>
      </c>
      <c r="H3473" s="23" t="str">
        <f t="shared" ca="1" si="267"/>
        <v>41-50</v>
      </c>
      <c r="I3473" s="24" t="s">
        <v>571</v>
      </c>
      <c r="J3473" s="24" t="s">
        <v>65</v>
      </c>
      <c r="K3473" s="24" t="s">
        <v>62</v>
      </c>
      <c r="L3473" s="24" t="s">
        <v>44</v>
      </c>
      <c r="M3473" s="24" t="s">
        <v>45</v>
      </c>
      <c r="N3473" s="23">
        <v>18</v>
      </c>
      <c r="O3473" s="22" t="str">
        <f>VLOOKUP(A3473,[1]CustomerAddress!$A$1:$F$3997,2)</f>
        <v>75 Longview Terrace</v>
      </c>
      <c r="P3473" s="22">
        <f>VLOOKUP(A3473,[1]CustomerAddress!$A$1:$F$3997,3)</f>
        <v>2640</v>
      </c>
      <c r="Q3473" s="22" t="str">
        <f>VLOOKUP(A3473,[1]CustomerAddress!$A$1:$F$3997,4)</f>
        <v>NSW</v>
      </c>
      <c r="R3473" s="22" t="str">
        <f>VLOOKUP(A3473,[1]CustomerAddress!$A$1:$F$3997,5)</f>
        <v>Australia</v>
      </c>
      <c r="S3473" s="22">
        <f>VLOOKUP(A3473,[1]CustomerAddress!$A$1:$F$3997,6)</f>
        <v>3</v>
      </c>
      <c r="T3473" s="22" t="str">
        <f>VLOOKUP(A3473,Labels!$A$5:$I$3497,9)</f>
        <v>Becoming Loyal</v>
      </c>
    </row>
    <row r="3474" spans="1:20" s="22" customFormat="1" ht="15.75" hidden="1" customHeight="1" x14ac:dyDescent="0.25">
      <c r="A3474" s="23">
        <v>3473</v>
      </c>
      <c r="B3474" s="24" t="s">
        <v>5405</v>
      </c>
      <c r="C3474" s="24" t="s">
        <v>6275</v>
      </c>
      <c r="D3474" s="24" t="s">
        <v>147</v>
      </c>
      <c r="E3474" s="23">
        <v>34</v>
      </c>
      <c r="F3474" s="25"/>
      <c r="G3474" s="23"/>
      <c r="H3474" s="23"/>
      <c r="I3474" s="24" t="s">
        <v>431</v>
      </c>
      <c r="J3474" s="24" t="s">
        <v>56</v>
      </c>
      <c r="K3474" s="24" t="s">
        <v>43</v>
      </c>
      <c r="L3474" s="24" t="s">
        <v>44</v>
      </c>
      <c r="M3474" s="24" t="s">
        <v>57</v>
      </c>
      <c r="N3474" s="23"/>
    </row>
    <row r="3475" spans="1:20" s="22" customFormat="1" ht="15.75" customHeight="1" x14ac:dyDescent="0.25">
      <c r="A3475" s="23">
        <v>3474</v>
      </c>
      <c r="B3475" s="24" t="s">
        <v>3317</v>
      </c>
      <c r="C3475" s="24" t="s">
        <v>6276</v>
      </c>
      <c r="D3475" s="24" t="s">
        <v>48</v>
      </c>
      <c r="E3475" s="23">
        <v>93</v>
      </c>
      <c r="F3475" s="25">
        <v>29165</v>
      </c>
      <c r="G3475" s="23">
        <f t="shared" ref="G3475:G3501" ca="1" si="268">(NOW()-F3475)/365</f>
        <v>41.443323867643322</v>
      </c>
      <c r="H3475" s="23" t="str">
        <f t="shared" ref="H3475:H3501" ca="1" si="269">IF(G3475&lt;=10,"0-10",IF(AND(G3475&gt;10,G3475&lt;=20),"11-20",IF(AND(G3475&gt;20,G3475&lt;=30),"21-30",IF(AND(G3475&gt;30,G3475&lt;=40),"31-40",IF(AND(G3475&gt;40,G3475&lt;=50),"41-50",IF(AND(G3475&gt;50,G3475&lt;=60),"51-60",IF(AND(G3475&gt;60,G3475&lt;=70),"61-70",IF(AND(G3475&gt;70,G3475&lt;=80),"71-80",IF(AND(G3475&gt;80,G3475&lt;=90),"81-90",IF(G3475&gt;90,"91-100"))))))))))</f>
        <v>41-50</v>
      </c>
      <c r="I3475" s="24" t="s">
        <v>483</v>
      </c>
      <c r="J3475" s="24" t="s">
        <v>84</v>
      </c>
      <c r="K3475" s="24" t="s">
        <v>43</v>
      </c>
      <c r="L3475" s="24" t="s">
        <v>44</v>
      </c>
      <c r="M3475" s="24" t="s">
        <v>57</v>
      </c>
      <c r="N3475" s="23">
        <v>14</v>
      </c>
      <c r="O3475" s="22" t="str">
        <f>VLOOKUP(A3475,[1]CustomerAddress!$A$1:$F$3997,2)</f>
        <v>06 Lake View Plaza</v>
      </c>
      <c r="P3475" s="22">
        <f>VLOOKUP(A3475,[1]CustomerAddress!$A$1:$F$3997,3)</f>
        <v>4515</v>
      </c>
      <c r="Q3475" s="22" t="str">
        <f>VLOOKUP(A3475,[1]CustomerAddress!$A$1:$F$3997,4)</f>
        <v>QLD</v>
      </c>
      <c r="R3475" s="22" t="str">
        <f>VLOOKUP(A3475,[1]CustomerAddress!$A$1:$F$3997,5)</f>
        <v>Australia</v>
      </c>
      <c r="S3475" s="22">
        <f>VLOOKUP(A3475,[1]CustomerAddress!$A$1:$F$3997,6)</f>
        <v>1</v>
      </c>
      <c r="T3475" s="22" t="str">
        <f>VLOOKUP(A3475,Labels!$A$5:$I$3497,9)</f>
        <v>High Risk Customer</v>
      </c>
    </row>
    <row r="3476" spans="1:20" s="22" customFormat="1" ht="15.75" customHeight="1" x14ac:dyDescent="0.25">
      <c r="A3476" s="23">
        <v>3475</v>
      </c>
      <c r="B3476" s="24" t="s">
        <v>6277</v>
      </c>
      <c r="C3476" s="24" t="s">
        <v>6278</v>
      </c>
      <c r="D3476" s="24" t="s">
        <v>40</v>
      </c>
      <c r="E3476" s="23">
        <v>12</v>
      </c>
      <c r="F3476" s="25">
        <v>31290</v>
      </c>
      <c r="G3476" s="23">
        <f t="shared" ca="1" si="268"/>
        <v>35.621406059424146</v>
      </c>
      <c r="H3476" s="23" t="str">
        <f t="shared" ca="1" si="269"/>
        <v>31-40</v>
      </c>
      <c r="I3476" s="24" t="s">
        <v>176</v>
      </c>
      <c r="J3476" s="24" t="s">
        <v>65</v>
      </c>
      <c r="K3476" s="24" t="s">
        <v>62</v>
      </c>
      <c r="L3476" s="24" t="s">
        <v>44</v>
      </c>
      <c r="M3476" s="24" t="s">
        <v>57</v>
      </c>
      <c r="N3476" s="23">
        <v>3</v>
      </c>
      <c r="O3476" s="22" t="str">
        <f>VLOOKUP(A3476,[1]CustomerAddress!$A$1:$F$3997,2)</f>
        <v>1 Michigan Way</v>
      </c>
      <c r="P3476" s="22">
        <f>VLOOKUP(A3476,[1]CustomerAddress!$A$1:$F$3997,3)</f>
        <v>2153</v>
      </c>
      <c r="Q3476" s="22" t="str">
        <f>VLOOKUP(A3476,[1]CustomerAddress!$A$1:$F$3997,4)</f>
        <v>NSW</v>
      </c>
      <c r="R3476" s="22" t="str">
        <f>VLOOKUP(A3476,[1]CustomerAddress!$A$1:$F$3997,5)</f>
        <v>Australia</v>
      </c>
      <c r="S3476" s="22">
        <f>VLOOKUP(A3476,[1]CustomerAddress!$A$1:$F$3997,6)</f>
        <v>10</v>
      </c>
      <c r="T3476" s="22" t="str">
        <f>VLOOKUP(A3476,Labels!$A$5:$I$3497,9)</f>
        <v>Recent Customer</v>
      </c>
    </row>
    <row r="3477" spans="1:20" s="22" customFormat="1" ht="15.75" customHeight="1" x14ac:dyDescent="0.25">
      <c r="A3477" s="23">
        <v>3476</v>
      </c>
      <c r="B3477" s="24" t="s">
        <v>5061</v>
      </c>
      <c r="C3477" s="24" t="s">
        <v>6279</v>
      </c>
      <c r="D3477" s="24" t="s">
        <v>48</v>
      </c>
      <c r="E3477" s="23">
        <v>39</v>
      </c>
      <c r="F3477" s="25">
        <v>32758</v>
      </c>
      <c r="G3477" s="23">
        <f t="shared" ca="1" si="268"/>
        <v>31.599488251204964</v>
      </c>
      <c r="H3477" s="23" t="str">
        <f t="shared" ca="1" si="269"/>
        <v>31-40</v>
      </c>
      <c r="J3477" s="24" t="s">
        <v>84</v>
      </c>
      <c r="K3477" s="24" t="s">
        <v>62</v>
      </c>
      <c r="L3477" s="24" t="s">
        <v>44</v>
      </c>
      <c r="M3477" s="24" t="s">
        <v>57</v>
      </c>
      <c r="N3477" s="23">
        <v>7</v>
      </c>
      <c r="O3477" s="22" t="str">
        <f>VLOOKUP(A3477,[1]CustomerAddress!$A$1:$F$3997,2)</f>
        <v>8863 Maywood Court</v>
      </c>
      <c r="P3477" s="22">
        <f>VLOOKUP(A3477,[1]CustomerAddress!$A$1:$F$3997,3)</f>
        <v>2101</v>
      </c>
      <c r="Q3477" s="22" t="str">
        <f>VLOOKUP(A3477,[1]CustomerAddress!$A$1:$F$3997,4)</f>
        <v>NSW</v>
      </c>
      <c r="R3477" s="22" t="str">
        <f>VLOOKUP(A3477,[1]CustomerAddress!$A$1:$F$3997,5)</f>
        <v>Australia</v>
      </c>
      <c r="S3477" s="22">
        <f>VLOOKUP(A3477,[1]CustomerAddress!$A$1:$F$3997,6)</f>
        <v>11</v>
      </c>
      <c r="T3477" s="22" t="str">
        <f>VLOOKUP(A3477,Labels!$A$5:$I$3497,9)</f>
        <v>High Risk Customer</v>
      </c>
    </row>
    <row r="3478" spans="1:20" s="22" customFormat="1" ht="15.75" customHeight="1" x14ac:dyDescent="0.25">
      <c r="A3478" s="23">
        <v>3477</v>
      </c>
      <c r="B3478" s="24" t="s">
        <v>6280</v>
      </c>
      <c r="C3478" s="24" t="s">
        <v>1014</v>
      </c>
      <c r="D3478" s="24" t="s">
        <v>40</v>
      </c>
      <c r="E3478" s="23">
        <v>90</v>
      </c>
      <c r="F3478" s="25">
        <v>35088</v>
      </c>
      <c r="G3478" s="23">
        <f t="shared" ca="1" si="268"/>
        <v>25.215926607369347</v>
      </c>
      <c r="H3478" s="23" t="str">
        <f t="shared" ca="1" si="269"/>
        <v>21-30</v>
      </c>
      <c r="I3478" s="24" t="s">
        <v>404</v>
      </c>
      <c r="J3478" s="24" t="s">
        <v>50</v>
      </c>
      <c r="K3478" s="24" t="s">
        <v>62</v>
      </c>
      <c r="L3478" s="24" t="s">
        <v>44</v>
      </c>
      <c r="M3478" s="24" t="s">
        <v>45</v>
      </c>
      <c r="N3478" s="23">
        <v>7</v>
      </c>
      <c r="O3478" s="22" t="str">
        <f>VLOOKUP(A3478,[1]CustomerAddress!$A$1:$F$3997,2)</f>
        <v>3 Roxbury Street</v>
      </c>
      <c r="P3478" s="22">
        <f>VLOOKUP(A3478,[1]CustomerAddress!$A$1:$F$3997,3)</f>
        <v>2261</v>
      </c>
      <c r="Q3478" s="22" t="str">
        <f>VLOOKUP(A3478,[1]CustomerAddress!$A$1:$F$3997,4)</f>
        <v>NSW</v>
      </c>
      <c r="R3478" s="22" t="str">
        <f>VLOOKUP(A3478,[1]CustomerAddress!$A$1:$F$3997,5)</f>
        <v>Australia</v>
      </c>
      <c r="S3478" s="22">
        <f>VLOOKUP(A3478,[1]CustomerAddress!$A$1:$F$3997,6)</f>
        <v>7</v>
      </c>
      <c r="T3478" s="22" t="str">
        <f>VLOOKUP(A3478,Labels!$A$5:$I$3497,9)</f>
        <v>Losing Customer</v>
      </c>
    </row>
    <row r="3479" spans="1:20" s="22" customFormat="1" ht="15.75" customHeight="1" x14ac:dyDescent="0.25">
      <c r="A3479" s="23">
        <v>3478</v>
      </c>
      <c r="B3479" s="24" t="s">
        <v>3488</v>
      </c>
      <c r="C3479" s="24" t="s">
        <v>6281</v>
      </c>
      <c r="D3479" s="24" t="s">
        <v>48</v>
      </c>
      <c r="E3479" s="23">
        <v>54</v>
      </c>
      <c r="F3479" s="25">
        <v>31632</v>
      </c>
      <c r="G3479" s="23">
        <f t="shared" ca="1" si="268"/>
        <v>34.684419758054283</v>
      </c>
      <c r="H3479" s="23" t="str">
        <f t="shared" ca="1" si="269"/>
        <v>31-40</v>
      </c>
      <c r="I3479" s="24" t="s">
        <v>292</v>
      </c>
      <c r="J3479" s="24" t="s">
        <v>42</v>
      </c>
      <c r="K3479" s="24" t="s">
        <v>43</v>
      </c>
      <c r="L3479" s="24" t="s">
        <v>44</v>
      </c>
      <c r="M3479" s="24" t="s">
        <v>57</v>
      </c>
      <c r="N3479" s="23">
        <v>17</v>
      </c>
      <c r="O3479" s="22" t="str">
        <f>VLOOKUP(A3479,[1]CustomerAddress!$A$1:$F$3997,2)</f>
        <v>90 Westerfield Street</v>
      </c>
      <c r="P3479" s="22">
        <f>VLOOKUP(A3479,[1]CustomerAddress!$A$1:$F$3997,3)</f>
        <v>2880</v>
      </c>
      <c r="Q3479" s="22" t="str">
        <f>VLOOKUP(A3479,[1]CustomerAddress!$A$1:$F$3997,4)</f>
        <v>NSW</v>
      </c>
      <c r="R3479" s="22" t="str">
        <f>VLOOKUP(A3479,[1]CustomerAddress!$A$1:$F$3997,5)</f>
        <v>Australia</v>
      </c>
      <c r="S3479" s="22">
        <f>VLOOKUP(A3479,[1]CustomerAddress!$A$1:$F$3997,6)</f>
        <v>1</v>
      </c>
      <c r="T3479" s="22" t="str">
        <f>VLOOKUP(A3479,Labels!$A$5:$I$3497,9)</f>
        <v>Potential Customer</v>
      </c>
    </row>
    <row r="3480" spans="1:20" s="22" customFormat="1" ht="15.75" customHeight="1" x14ac:dyDescent="0.25">
      <c r="A3480" s="23">
        <v>3479</v>
      </c>
      <c r="B3480" s="24" t="s">
        <v>5765</v>
      </c>
      <c r="C3480" s="24" t="s">
        <v>6282</v>
      </c>
      <c r="D3480" s="24" t="s">
        <v>40</v>
      </c>
      <c r="E3480" s="23">
        <v>39</v>
      </c>
      <c r="F3480" s="25">
        <v>23598</v>
      </c>
      <c r="G3480" s="23">
        <f t="shared" ca="1" si="268"/>
        <v>56.695378662163868</v>
      </c>
      <c r="H3480" s="23" t="str">
        <f t="shared" ca="1" si="269"/>
        <v>51-60</v>
      </c>
      <c r="J3480" s="24" t="s">
        <v>56</v>
      </c>
      <c r="K3480" s="24" t="s">
        <v>43</v>
      </c>
      <c r="L3480" s="24" t="s">
        <v>44</v>
      </c>
      <c r="M3480" s="24" t="s">
        <v>57</v>
      </c>
      <c r="N3480" s="23">
        <v>13</v>
      </c>
      <c r="O3480" s="22" t="str">
        <f>VLOOKUP(A3480,[1]CustomerAddress!$A$1:$F$3997,2)</f>
        <v>416 Hayes Trail</v>
      </c>
      <c r="P3480" s="22">
        <f>VLOOKUP(A3480,[1]CustomerAddress!$A$1:$F$3997,3)</f>
        <v>3095</v>
      </c>
      <c r="Q3480" s="22" t="str">
        <f>VLOOKUP(A3480,[1]CustomerAddress!$A$1:$F$3997,4)</f>
        <v>VIC</v>
      </c>
      <c r="R3480" s="22" t="str">
        <f>VLOOKUP(A3480,[1]CustomerAddress!$A$1:$F$3997,5)</f>
        <v>Australia</v>
      </c>
      <c r="S3480" s="22">
        <f>VLOOKUP(A3480,[1]CustomerAddress!$A$1:$F$3997,6)</f>
        <v>9</v>
      </c>
      <c r="T3480" s="22" t="str">
        <f>VLOOKUP(A3480,Labels!$A$5:$I$3497,9)</f>
        <v>Late Bloomer</v>
      </c>
    </row>
    <row r="3481" spans="1:20" s="22" customFormat="1" ht="15.75" customHeight="1" x14ac:dyDescent="0.25">
      <c r="A3481" s="23">
        <v>3480</v>
      </c>
      <c r="B3481" s="24" t="s">
        <v>1274</v>
      </c>
      <c r="D3481" s="24" t="s">
        <v>48</v>
      </c>
      <c r="E3481" s="23">
        <v>30</v>
      </c>
      <c r="F3481" s="25">
        <v>21725</v>
      </c>
      <c r="G3481" s="23">
        <f t="shared" ca="1" si="268"/>
        <v>61.826885511478935</v>
      </c>
      <c r="H3481" s="23" t="str">
        <f t="shared" ca="1" si="269"/>
        <v>61-70</v>
      </c>
      <c r="J3481" s="24" t="s">
        <v>61</v>
      </c>
      <c r="K3481" s="24" t="s">
        <v>43</v>
      </c>
      <c r="L3481" s="24" t="s">
        <v>44</v>
      </c>
      <c r="M3481" s="24" t="s">
        <v>57</v>
      </c>
      <c r="N3481" s="23">
        <v>20</v>
      </c>
      <c r="O3481" s="22" t="str">
        <f>VLOOKUP(A3481,[1]CustomerAddress!$A$1:$F$3997,2)</f>
        <v>70980 Washington Parkway</v>
      </c>
      <c r="P3481" s="22">
        <f>VLOOKUP(A3481,[1]CustomerAddress!$A$1:$F$3997,3)</f>
        <v>2300</v>
      </c>
      <c r="Q3481" s="22" t="str">
        <f>VLOOKUP(A3481,[1]CustomerAddress!$A$1:$F$3997,4)</f>
        <v>NSW</v>
      </c>
      <c r="R3481" s="22" t="str">
        <f>VLOOKUP(A3481,[1]CustomerAddress!$A$1:$F$3997,5)</f>
        <v>Australia</v>
      </c>
      <c r="S3481" s="22">
        <f>VLOOKUP(A3481,[1]CustomerAddress!$A$1:$F$3997,6)</f>
        <v>10</v>
      </c>
      <c r="T3481" s="22" t="str">
        <f>VLOOKUP(A3481,Labels!$A$5:$I$3497,9)</f>
        <v>Recent Customer</v>
      </c>
    </row>
    <row r="3482" spans="1:20" s="22" customFormat="1" ht="15.75" customHeight="1" x14ac:dyDescent="0.25">
      <c r="A3482" s="23">
        <v>3481</v>
      </c>
      <c r="B3482" s="24" t="s">
        <v>6283</v>
      </c>
      <c r="C3482" s="24" t="s">
        <v>6284</v>
      </c>
      <c r="D3482" s="24" t="s">
        <v>48</v>
      </c>
      <c r="E3482" s="23">
        <v>37</v>
      </c>
      <c r="F3482" s="25">
        <v>35715</v>
      </c>
      <c r="G3482" s="23">
        <f t="shared" ca="1" si="268"/>
        <v>23.498118388191266</v>
      </c>
      <c r="H3482" s="23" t="str">
        <f t="shared" ca="1" si="269"/>
        <v>21-30</v>
      </c>
      <c r="I3482" s="24" t="s">
        <v>4859</v>
      </c>
      <c r="J3482" s="24" t="s">
        <v>84</v>
      </c>
      <c r="K3482" s="24" t="s">
        <v>66</v>
      </c>
      <c r="L3482" s="24" t="s">
        <v>44</v>
      </c>
      <c r="M3482" s="24" t="s">
        <v>57</v>
      </c>
      <c r="N3482" s="23">
        <v>4</v>
      </c>
      <c r="O3482" s="22" t="str">
        <f>VLOOKUP(A3482,[1]CustomerAddress!$A$1:$F$3997,2)</f>
        <v>00 1st Trail</v>
      </c>
      <c r="P3482" s="22">
        <f>VLOOKUP(A3482,[1]CustomerAddress!$A$1:$F$3997,3)</f>
        <v>3223</v>
      </c>
      <c r="Q3482" s="22" t="str">
        <f>VLOOKUP(A3482,[1]CustomerAddress!$A$1:$F$3997,4)</f>
        <v>VIC</v>
      </c>
      <c r="R3482" s="22" t="str">
        <f>VLOOKUP(A3482,[1]CustomerAddress!$A$1:$F$3997,5)</f>
        <v>Australia</v>
      </c>
      <c r="S3482" s="22">
        <f>VLOOKUP(A3482,[1]CustomerAddress!$A$1:$F$3997,6)</f>
        <v>7</v>
      </c>
      <c r="T3482" s="22" t="str">
        <f>VLOOKUP(A3482,Labels!$A$5:$I$3497,9)</f>
        <v>Losing Customer</v>
      </c>
    </row>
    <row r="3483" spans="1:20" s="22" customFormat="1" ht="15.75" customHeight="1" x14ac:dyDescent="0.25">
      <c r="A3483" s="23">
        <v>3482</v>
      </c>
      <c r="B3483" s="24" t="s">
        <v>6285</v>
      </c>
      <c r="C3483" s="24" t="s">
        <v>6286</v>
      </c>
      <c r="D3483" s="24" t="s">
        <v>40</v>
      </c>
      <c r="E3483" s="23">
        <v>71</v>
      </c>
      <c r="F3483" s="25">
        <v>36664</v>
      </c>
      <c r="G3483" s="23">
        <f t="shared" ca="1" si="268"/>
        <v>20.898118388191268</v>
      </c>
      <c r="H3483" s="23" t="str">
        <f t="shared" ca="1" si="269"/>
        <v>21-30</v>
      </c>
      <c r="I3483" s="24" t="s">
        <v>599</v>
      </c>
      <c r="J3483" s="24" t="s">
        <v>42</v>
      </c>
      <c r="K3483" s="24" t="s">
        <v>62</v>
      </c>
      <c r="L3483" s="24" t="s">
        <v>44</v>
      </c>
      <c r="M3483" s="24" t="s">
        <v>45</v>
      </c>
      <c r="N3483" s="23">
        <v>2</v>
      </c>
      <c r="O3483" s="22" t="str">
        <f>VLOOKUP(A3483,[1]CustomerAddress!$A$1:$F$3997,2)</f>
        <v>54613 Service Court</v>
      </c>
      <c r="P3483" s="22">
        <f>VLOOKUP(A3483,[1]CustomerAddress!$A$1:$F$3997,3)</f>
        <v>4069</v>
      </c>
      <c r="Q3483" s="22" t="str">
        <f>VLOOKUP(A3483,[1]CustomerAddress!$A$1:$F$3997,4)</f>
        <v>QLD</v>
      </c>
      <c r="R3483" s="22" t="str">
        <f>VLOOKUP(A3483,[1]CustomerAddress!$A$1:$F$3997,5)</f>
        <v>Australia</v>
      </c>
      <c r="S3483" s="22">
        <f>VLOOKUP(A3483,[1]CustomerAddress!$A$1:$F$3997,6)</f>
        <v>8</v>
      </c>
      <c r="T3483" s="22" t="str">
        <f>VLOOKUP(A3483,Labels!$A$5:$I$3497,9)</f>
        <v>Recent Customer</v>
      </c>
    </row>
    <row r="3484" spans="1:20" s="22" customFormat="1" ht="15.75" customHeight="1" x14ac:dyDescent="0.25">
      <c r="A3484" s="23">
        <v>3483</v>
      </c>
      <c r="B3484" s="24" t="s">
        <v>1024</v>
      </c>
      <c r="C3484" s="24" t="s">
        <v>6287</v>
      </c>
      <c r="D3484" s="24" t="s">
        <v>48</v>
      </c>
      <c r="E3484" s="23">
        <v>19</v>
      </c>
      <c r="F3484" s="25">
        <v>20730</v>
      </c>
      <c r="G3484" s="23">
        <f t="shared" ca="1" si="268"/>
        <v>64.552912908739216</v>
      </c>
      <c r="H3484" s="23" t="str">
        <f t="shared" ca="1" si="269"/>
        <v>61-70</v>
      </c>
      <c r="I3484" s="24" t="s">
        <v>742</v>
      </c>
      <c r="J3484" s="24" t="s">
        <v>42</v>
      </c>
      <c r="K3484" s="24" t="s">
        <v>66</v>
      </c>
      <c r="L3484" s="24" t="s">
        <v>44</v>
      </c>
      <c r="M3484" s="24" t="s">
        <v>45</v>
      </c>
      <c r="N3484" s="23">
        <v>15</v>
      </c>
      <c r="O3484" s="22" t="str">
        <f>VLOOKUP(A3484,[1]CustomerAddress!$A$1:$F$3997,2)</f>
        <v>93 Vera Parkway</v>
      </c>
      <c r="P3484" s="22">
        <f>VLOOKUP(A3484,[1]CustomerAddress!$A$1:$F$3997,3)</f>
        <v>4216</v>
      </c>
      <c r="Q3484" s="22" t="str">
        <f>VLOOKUP(A3484,[1]CustomerAddress!$A$1:$F$3997,4)</f>
        <v>QLD</v>
      </c>
      <c r="R3484" s="22" t="str">
        <f>VLOOKUP(A3484,[1]CustomerAddress!$A$1:$F$3997,5)</f>
        <v>Australia</v>
      </c>
      <c r="S3484" s="22">
        <f>VLOOKUP(A3484,[1]CustomerAddress!$A$1:$F$3997,6)</f>
        <v>5</v>
      </c>
      <c r="T3484" s="22" t="str">
        <f>VLOOKUP(A3484,Labels!$A$5:$I$3497,9)</f>
        <v>Evasive Customer</v>
      </c>
    </row>
    <row r="3485" spans="1:20" s="22" customFormat="1" ht="15.75" customHeight="1" x14ac:dyDescent="0.25">
      <c r="A3485" s="23">
        <v>3484</v>
      </c>
      <c r="B3485" s="24" t="s">
        <v>6288</v>
      </c>
      <c r="C3485" s="24" t="s">
        <v>4175</v>
      </c>
      <c r="D3485" s="24" t="s">
        <v>40</v>
      </c>
      <c r="E3485" s="23">
        <v>10</v>
      </c>
      <c r="F3485" s="25">
        <v>28057</v>
      </c>
      <c r="G3485" s="23">
        <f t="shared" ca="1" si="268"/>
        <v>44.478940305999487</v>
      </c>
      <c r="H3485" s="23" t="str">
        <f t="shared" ca="1" si="269"/>
        <v>41-50</v>
      </c>
      <c r="I3485" s="24" t="s">
        <v>151</v>
      </c>
      <c r="J3485" s="24" t="s">
        <v>50</v>
      </c>
      <c r="K3485" s="24" t="s">
        <v>66</v>
      </c>
      <c r="L3485" s="24" t="s">
        <v>44</v>
      </c>
      <c r="M3485" s="24" t="s">
        <v>45</v>
      </c>
      <c r="N3485" s="23">
        <v>20</v>
      </c>
      <c r="O3485" s="22" t="str">
        <f>VLOOKUP(A3485,[1]CustomerAddress!$A$1:$F$3997,2)</f>
        <v>3 Butterfield Trail</v>
      </c>
      <c r="P3485" s="22">
        <f>VLOOKUP(A3485,[1]CustomerAddress!$A$1:$F$3997,3)</f>
        <v>4519</v>
      </c>
      <c r="Q3485" s="22" t="str">
        <f>VLOOKUP(A3485,[1]CustomerAddress!$A$1:$F$3997,4)</f>
        <v>QLD</v>
      </c>
      <c r="R3485" s="22" t="str">
        <f>VLOOKUP(A3485,[1]CustomerAddress!$A$1:$F$3997,5)</f>
        <v>Australia</v>
      </c>
      <c r="S3485" s="22">
        <f>VLOOKUP(A3485,[1]CustomerAddress!$A$1:$F$3997,6)</f>
        <v>6</v>
      </c>
      <c r="T3485" s="22" t="str">
        <f>VLOOKUP(A3485,Labels!$A$5:$I$3497,9)</f>
        <v>Losing Customer</v>
      </c>
    </row>
    <row r="3486" spans="1:20" s="22" customFormat="1" ht="15.75" customHeight="1" x14ac:dyDescent="0.25">
      <c r="A3486" s="23">
        <v>3485</v>
      </c>
      <c r="B3486" s="24" t="s">
        <v>6289</v>
      </c>
      <c r="C3486" s="24" t="s">
        <v>6290</v>
      </c>
      <c r="D3486" s="24" t="s">
        <v>40</v>
      </c>
      <c r="E3486" s="23">
        <v>11</v>
      </c>
      <c r="F3486" s="25">
        <v>29727</v>
      </c>
      <c r="G3486" s="23">
        <f t="shared" ca="1" si="268"/>
        <v>39.903597840246064</v>
      </c>
      <c r="H3486" s="23" t="str">
        <f t="shared" ca="1" si="269"/>
        <v>31-40</v>
      </c>
      <c r="I3486" s="24" t="s">
        <v>3654</v>
      </c>
      <c r="J3486" s="24" t="s">
        <v>50</v>
      </c>
      <c r="K3486" s="24" t="s">
        <v>66</v>
      </c>
      <c r="L3486" s="24" t="s">
        <v>44</v>
      </c>
      <c r="M3486" s="24" t="s">
        <v>45</v>
      </c>
      <c r="N3486" s="23">
        <v>9</v>
      </c>
      <c r="O3486" s="22" t="str">
        <f>VLOOKUP(A3486,[1]CustomerAddress!$A$1:$F$3997,2)</f>
        <v>22976 Moose Place</v>
      </c>
      <c r="P3486" s="22">
        <f>VLOOKUP(A3486,[1]CustomerAddress!$A$1:$F$3997,3)</f>
        <v>2620</v>
      </c>
      <c r="Q3486" s="22" t="str">
        <f>VLOOKUP(A3486,[1]CustomerAddress!$A$1:$F$3997,4)</f>
        <v>NSW</v>
      </c>
      <c r="R3486" s="22" t="str">
        <f>VLOOKUP(A3486,[1]CustomerAddress!$A$1:$F$3997,5)</f>
        <v>Australia</v>
      </c>
      <c r="S3486" s="22">
        <f>VLOOKUP(A3486,[1]CustomerAddress!$A$1:$F$3997,6)</f>
        <v>8</v>
      </c>
      <c r="T3486" s="22" t="str">
        <f>VLOOKUP(A3486,Labels!$A$5:$I$3497,9)</f>
        <v>Late Bloomer</v>
      </c>
    </row>
    <row r="3487" spans="1:20" s="22" customFormat="1" ht="15.75" customHeight="1" x14ac:dyDescent="0.25">
      <c r="A3487" s="23">
        <v>3486</v>
      </c>
      <c r="B3487" s="24" t="s">
        <v>6291</v>
      </c>
      <c r="C3487" s="24" t="s">
        <v>6292</v>
      </c>
      <c r="D3487" s="24" t="s">
        <v>48</v>
      </c>
      <c r="E3487" s="23">
        <v>67</v>
      </c>
      <c r="F3487" s="25">
        <v>20661</v>
      </c>
      <c r="G3487" s="23">
        <f t="shared" ca="1" si="268"/>
        <v>64.741954004629619</v>
      </c>
      <c r="H3487" s="23" t="str">
        <f t="shared" ca="1" si="269"/>
        <v>61-70</v>
      </c>
      <c r="I3487" s="24" t="s">
        <v>74</v>
      </c>
      <c r="J3487" s="24" t="s">
        <v>84</v>
      </c>
      <c r="K3487" s="24" t="s">
        <v>43</v>
      </c>
      <c r="L3487" s="24" t="s">
        <v>44</v>
      </c>
      <c r="M3487" s="24" t="s">
        <v>57</v>
      </c>
      <c r="N3487" s="23">
        <v>18</v>
      </c>
      <c r="O3487" s="22" t="str">
        <f>VLOOKUP(A3487,[1]CustomerAddress!$A$1:$F$3997,2)</f>
        <v>8934 Havey Plaza</v>
      </c>
      <c r="P3487" s="22">
        <f>VLOOKUP(A3487,[1]CustomerAddress!$A$1:$F$3997,3)</f>
        <v>2548</v>
      </c>
      <c r="Q3487" s="22" t="str">
        <f>VLOOKUP(A3487,[1]CustomerAddress!$A$1:$F$3997,4)</f>
        <v>NSW</v>
      </c>
      <c r="R3487" s="22" t="str">
        <f>VLOOKUP(A3487,[1]CustomerAddress!$A$1:$F$3997,5)</f>
        <v>Australia</v>
      </c>
      <c r="S3487" s="22">
        <f>VLOOKUP(A3487,[1]CustomerAddress!$A$1:$F$3997,6)</f>
        <v>8</v>
      </c>
      <c r="T3487" s="22" t="str">
        <f>VLOOKUP(A3487,Labels!$A$5:$I$3497,9)</f>
        <v>Recent Customer</v>
      </c>
    </row>
    <row r="3488" spans="1:20" s="22" customFormat="1" ht="15.75" customHeight="1" x14ac:dyDescent="0.25">
      <c r="A3488" s="23">
        <v>3487</v>
      </c>
      <c r="B3488" s="24" t="s">
        <v>662</v>
      </c>
      <c r="C3488" s="24" t="s">
        <v>5405</v>
      </c>
      <c r="D3488" s="24" t="s">
        <v>40</v>
      </c>
      <c r="E3488" s="23">
        <v>4</v>
      </c>
      <c r="F3488" s="25">
        <v>28474</v>
      </c>
      <c r="G3488" s="23">
        <f t="shared" ca="1" si="268"/>
        <v>43.336474552574828</v>
      </c>
      <c r="H3488" s="23" t="str">
        <f t="shared" ca="1" si="269"/>
        <v>41-50</v>
      </c>
      <c r="I3488" s="24" t="s">
        <v>279</v>
      </c>
      <c r="J3488" s="24" t="s">
        <v>42</v>
      </c>
      <c r="K3488" s="24" t="s">
        <v>66</v>
      </c>
      <c r="L3488" s="24" t="s">
        <v>44</v>
      </c>
      <c r="M3488" s="24" t="s">
        <v>57</v>
      </c>
      <c r="N3488" s="23">
        <v>18</v>
      </c>
      <c r="O3488" s="22" t="str">
        <f>VLOOKUP(A3488,[1]CustomerAddress!$A$1:$F$3997,2)</f>
        <v>30011 Manufacturers Hill</v>
      </c>
      <c r="P3488" s="22">
        <f>VLOOKUP(A3488,[1]CustomerAddress!$A$1:$F$3997,3)</f>
        <v>3146</v>
      </c>
      <c r="Q3488" s="22" t="str">
        <f>VLOOKUP(A3488,[1]CustomerAddress!$A$1:$F$3997,4)</f>
        <v>VIC</v>
      </c>
      <c r="R3488" s="22" t="str">
        <f>VLOOKUP(A3488,[1]CustomerAddress!$A$1:$F$3997,5)</f>
        <v>Australia</v>
      </c>
      <c r="S3488" s="22">
        <f>VLOOKUP(A3488,[1]CustomerAddress!$A$1:$F$3997,6)</f>
        <v>9</v>
      </c>
      <c r="T3488" s="22" t="str">
        <f>VLOOKUP(A3488,Labels!$A$5:$I$3497,9)</f>
        <v>Recent Customer</v>
      </c>
    </row>
    <row r="3489" spans="1:20" s="22" customFormat="1" ht="15.75" customHeight="1" x14ac:dyDescent="0.25">
      <c r="A3489" s="23">
        <v>3488</v>
      </c>
      <c r="B3489" s="24" t="s">
        <v>6293</v>
      </c>
      <c r="C3489" s="24" t="s">
        <v>6294</v>
      </c>
      <c r="D3489" s="24" t="s">
        <v>48</v>
      </c>
      <c r="E3489" s="23">
        <v>63</v>
      </c>
      <c r="F3489" s="25">
        <v>27613</v>
      </c>
      <c r="G3489" s="23">
        <f t="shared" ca="1" si="268"/>
        <v>45.695378662163868</v>
      </c>
      <c r="H3489" s="23" t="str">
        <f t="shared" ca="1" si="269"/>
        <v>41-50</v>
      </c>
      <c r="I3489" s="24" t="s">
        <v>289</v>
      </c>
      <c r="J3489" s="24" t="s">
        <v>84</v>
      </c>
      <c r="K3489" s="24" t="s">
        <v>43</v>
      </c>
      <c r="L3489" s="24" t="s">
        <v>44</v>
      </c>
      <c r="M3489" s="24" t="s">
        <v>45</v>
      </c>
      <c r="N3489" s="23">
        <v>9</v>
      </c>
      <c r="O3489" s="22" t="str">
        <f>VLOOKUP(A3489,[1]CustomerAddress!$A$1:$F$3997,2)</f>
        <v>42293 Banding Plaza</v>
      </c>
      <c r="P3489" s="22">
        <f>VLOOKUP(A3489,[1]CustomerAddress!$A$1:$F$3997,3)</f>
        <v>2136</v>
      </c>
      <c r="Q3489" s="22" t="str">
        <f>VLOOKUP(A3489,[1]CustomerAddress!$A$1:$F$3997,4)</f>
        <v>NSW</v>
      </c>
      <c r="R3489" s="22" t="str">
        <f>VLOOKUP(A3489,[1]CustomerAddress!$A$1:$F$3997,5)</f>
        <v>Australia</v>
      </c>
      <c r="S3489" s="22">
        <f>VLOOKUP(A3489,[1]CustomerAddress!$A$1:$F$3997,6)</f>
        <v>10</v>
      </c>
      <c r="T3489" s="22" t="str">
        <f>VLOOKUP(A3489,Labels!$A$5:$I$3497,9)</f>
        <v>Recent Customer</v>
      </c>
    </row>
    <row r="3490" spans="1:20" s="22" customFormat="1" ht="15.75" customHeight="1" x14ac:dyDescent="0.25">
      <c r="A3490" s="23">
        <v>3489</v>
      </c>
      <c r="B3490" s="24" t="s">
        <v>6151</v>
      </c>
      <c r="C3490" s="24" t="s">
        <v>1229</v>
      </c>
      <c r="D3490" s="24" t="s">
        <v>40</v>
      </c>
      <c r="E3490" s="23">
        <v>90</v>
      </c>
      <c r="F3490" s="25">
        <v>25506</v>
      </c>
      <c r="G3490" s="23">
        <f t="shared" ca="1" si="268"/>
        <v>51.467981401889894</v>
      </c>
      <c r="H3490" s="23" t="str">
        <f t="shared" ca="1" si="269"/>
        <v>51-60</v>
      </c>
      <c r="I3490" s="24" t="s">
        <v>223</v>
      </c>
      <c r="J3490" s="24" t="s">
        <v>75</v>
      </c>
      <c r="K3490" s="24" t="s">
        <v>43</v>
      </c>
      <c r="L3490" s="24" t="s">
        <v>44</v>
      </c>
      <c r="M3490" s="24" t="s">
        <v>45</v>
      </c>
      <c r="N3490" s="23">
        <v>9</v>
      </c>
      <c r="O3490" s="22" t="str">
        <f>VLOOKUP(A3490,[1]CustomerAddress!$A$1:$F$3997,2)</f>
        <v>62 Tennyson Way</v>
      </c>
      <c r="P3490" s="22">
        <f>VLOOKUP(A3490,[1]CustomerAddress!$A$1:$F$3997,3)</f>
        <v>2099</v>
      </c>
      <c r="Q3490" s="22" t="str">
        <f>VLOOKUP(A3490,[1]CustomerAddress!$A$1:$F$3997,4)</f>
        <v>NSW</v>
      </c>
      <c r="R3490" s="22" t="str">
        <f>VLOOKUP(A3490,[1]CustomerAddress!$A$1:$F$3997,5)</f>
        <v>Australia</v>
      </c>
      <c r="S3490" s="22">
        <f>VLOOKUP(A3490,[1]CustomerAddress!$A$1:$F$3997,6)</f>
        <v>11</v>
      </c>
      <c r="T3490" s="22" t="str">
        <f>VLOOKUP(A3490,Labels!$A$5:$I$3497,9)</f>
        <v>Evasive Customer</v>
      </c>
    </row>
    <row r="3491" spans="1:20" s="22" customFormat="1" ht="15.75" customHeight="1" x14ac:dyDescent="0.25">
      <c r="A3491" s="23">
        <v>3490</v>
      </c>
      <c r="B3491" s="24" t="s">
        <v>6295</v>
      </c>
      <c r="C3491" s="24" t="s">
        <v>6296</v>
      </c>
      <c r="D3491" s="24" t="s">
        <v>48</v>
      </c>
      <c r="E3491" s="23">
        <v>45</v>
      </c>
      <c r="F3491" s="25">
        <v>29393</v>
      </c>
      <c r="G3491" s="23">
        <f t="shared" ca="1" si="268"/>
        <v>40.818666333396749</v>
      </c>
      <c r="H3491" s="23" t="str">
        <f t="shared" ca="1" si="269"/>
        <v>41-50</v>
      </c>
      <c r="I3491" s="24" t="s">
        <v>253</v>
      </c>
      <c r="J3491" s="24" t="s">
        <v>50</v>
      </c>
      <c r="K3491" s="24" t="s">
        <v>66</v>
      </c>
      <c r="L3491" s="24" t="s">
        <v>44</v>
      </c>
      <c r="M3491" s="24" t="s">
        <v>57</v>
      </c>
      <c r="N3491" s="23">
        <v>14</v>
      </c>
      <c r="O3491" s="22" t="str">
        <f>VLOOKUP(A3491,[1]CustomerAddress!$A$1:$F$3997,2)</f>
        <v>3609 Shelley Road</v>
      </c>
      <c r="P3491" s="22">
        <f>VLOOKUP(A3491,[1]CustomerAddress!$A$1:$F$3997,3)</f>
        <v>2126</v>
      </c>
      <c r="Q3491" s="22" t="str">
        <f>VLOOKUP(A3491,[1]CustomerAddress!$A$1:$F$3997,4)</f>
        <v>NSW</v>
      </c>
      <c r="R3491" s="22" t="str">
        <f>VLOOKUP(A3491,[1]CustomerAddress!$A$1:$F$3997,5)</f>
        <v>Australia</v>
      </c>
      <c r="S3491" s="22">
        <f>VLOOKUP(A3491,[1]CustomerAddress!$A$1:$F$3997,6)</f>
        <v>10</v>
      </c>
      <c r="T3491" s="22" t="str">
        <f>VLOOKUP(A3491,Labels!$A$5:$I$3497,9)</f>
        <v>Evasive Customer</v>
      </c>
    </row>
    <row r="3492" spans="1:20" s="22" customFormat="1" ht="15.75" customHeight="1" x14ac:dyDescent="0.25">
      <c r="A3492" s="23">
        <v>3491</v>
      </c>
      <c r="B3492" s="24" t="s">
        <v>6297</v>
      </c>
      <c r="C3492" s="24" t="s">
        <v>6298</v>
      </c>
      <c r="D3492" s="24" t="s">
        <v>40</v>
      </c>
      <c r="E3492" s="23">
        <v>69</v>
      </c>
      <c r="F3492" s="25">
        <v>27853</v>
      </c>
      <c r="G3492" s="23">
        <f t="shared" ca="1" si="268"/>
        <v>45.037844415588523</v>
      </c>
      <c r="H3492" s="23" t="str">
        <f t="shared" ca="1" si="269"/>
        <v>41-50</v>
      </c>
      <c r="I3492" s="24" t="s">
        <v>74</v>
      </c>
      <c r="J3492" s="24" t="s">
        <v>50</v>
      </c>
      <c r="K3492" s="24" t="s">
        <v>62</v>
      </c>
      <c r="L3492" s="24" t="s">
        <v>44</v>
      </c>
      <c r="M3492" s="24" t="s">
        <v>57</v>
      </c>
      <c r="N3492" s="23">
        <v>10</v>
      </c>
      <c r="O3492" s="22" t="str">
        <f>VLOOKUP(A3492,[1]CustomerAddress!$A$1:$F$3997,2)</f>
        <v>82 Dahle Crossing</v>
      </c>
      <c r="P3492" s="22">
        <f>VLOOKUP(A3492,[1]CustomerAddress!$A$1:$F$3997,3)</f>
        <v>3195</v>
      </c>
      <c r="Q3492" s="22" t="str">
        <f>VLOOKUP(A3492,[1]CustomerAddress!$A$1:$F$3997,4)</f>
        <v>VIC</v>
      </c>
      <c r="R3492" s="22" t="str">
        <f>VLOOKUP(A3492,[1]CustomerAddress!$A$1:$F$3997,5)</f>
        <v>Australia</v>
      </c>
      <c r="S3492" s="22">
        <f>VLOOKUP(A3492,[1]CustomerAddress!$A$1:$F$3997,6)</f>
        <v>10</v>
      </c>
      <c r="T3492" s="22" t="str">
        <f>VLOOKUP(A3492,Labels!$A$5:$I$3497,9)</f>
        <v>Lost Customer</v>
      </c>
    </row>
    <row r="3493" spans="1:20" s="22" customFormat="1" ht="15.75" customHeight="1" x14ac:dyDescent="0.25">
      <c r="A3493" s="23">
        <v>3492</v>
      </c>
      <c r="B3493" s="24" t="s">
        <v>4214</v>
      </c>
      <c r="C3493" s="24" t="s">
        <v>6299</v>
      </c>
      <c r="D3493" s="24" t="s">
        <v>48</v>
      </c>
      <c r="E3493" s="23">
        <v>83</v>
      </c>
      <c r="F3493" s="25">
        <v>24134</v>
      </c>
      <c r="G3493" s="23">
        <f t="shared" ca="1" si="268"/>
        <v>55.22688551147894</v>
      </c>
      <c r="H3493" s="23" t="str">
        <f t="shared" ca="1" si="269"/>
        <v>51-60</v>
      </c>
      <c r="I3493" s="24" t="s">
        <v>301</v>
      </c>
      <c r="J3493" s="24" t="s">
        <v>84</v>
      </c>
      <c r="K3493" s="24" t="s">
        <v>43</v>
      </c>
      <c r="L3493" s="24" t="s">
        <v>44</v>
      </c>
      <c r="M3493" s="24" t="s">
        <v>57</v>
      </c>
      <c r="N3493" s="23">
        <v>19</v>
      </c>
      <c r="O3493" s="22" t="str">
        <f>VLOOKUP(A3493,[1]CustomerAddress!$A$1:$F$3997,2)</f>
        <v>2986 Holmberg Circle</v>
      </c>
      <c r="P3493" s="22">
        <f>VLOOKUP(A3493,[1]CustomerAddress!$A$1:$F$3997,3)</f>
        <v>3021</v>
      </c>
      <c r="Q3493" s="22" t="str">
        <f>VLOOKUP(A3493,[1]CustomerAddress!$A$1:$F$3997,4)</f>
        <v>VIC</v>
      </c>
      <c r="R3493" s="22" t="str">
        <f>VLOOKUP(A3493,[1]CustomerAddress!$A$1:$F$3997,5)</f>
        <v>Australia</v>
      </c>
      <c r="S3493" s="22">
        <f>VLOOKUP(A3493,[1]CustomerAddress!$A$1:$F$3997,6)</f>
        <v>9</v>
      </c>
      <c r="T3493" s="22" t="str">
        <f>VLOOKUP(A3493,Labels!$A$5:$I$3497,9)</f>
        <v>High Risk Customer</v>
      </c>
    </row>
    <row r="3494" spans="1:20" s="22" customFormat="1" ht="15.75" customHeight="1" x14ac:dyDescent="0.25">
      <c r="A3494" s="23">
        <v>3493</v>
      </c>
      <c r="B3494" s="24" t="s">
        <v>6300</v>
      </c>
      <c r="C3494" s="24" t="s">
        <v>6301</v>
      </c>
      <c r="D3494" s="24" t="s">
        <v>48</v>
      </c>
      <c r="E3494" s="23">
        <v>30</v>
      </c>
      <c r="F3494" s="25">
        <v>23436</v>
      </c>
      <c r="G3494" s="23">
        <f t="shared" ca="1" si="268"/>
        <v>57.139214278602225</v>
      </c>
      <c r="H3494" s="23" t="str">
        <f t="shared" ca="1" si="269"/>
        <v>51-60</v>
      </c>
      <c r="I3494" s="24" t="s">
        <v>118</v>
      </c>
      <c r="J3494" s="24" t="s">
        <v>42</v>
      </c>
      <c r="K3494" s="24" t="s">
        <v>66</v>
      </c>
      <c r="L3494" s="24" t="s">
        <v>44</v>
      </c>
      <c r="M3494" s="24" t="s">
        <v>57</v>
      </c>
      <c r="N3494" s="23">
        <v>18</v>
      </c>
      <c r="O3494" s="22" t="str">
        <f>VLOOKUP(A3494,[1]CustomerAddress!$A$1:$F$3997,2)</f>
        <v>3 Monument Crossing</v>
      </c>
      <c r="P3494" s="22">
        <f>VLOOKUP(A3494,[1]CustomerAddress!$A$1:$F$3997,3)</f>
        <v>2090</v>
      </c>
      <c r="Q3494" s="22" t="str">
        <f>VLOOKUP(A3494,[1]CustomerAddress!$A$1:$F$3997,4)</f>
        <v>NSW</v>
      </c>
      <c r="R3494" s="22" t="str">
        <f>VLOOKUP(A3494,[1]CustomerAddress!$A$1:$F$3997,5)</f>
        <v>Australia</v>
      </c>
      <c r="S3494" s="22">
        <f>VLOOKUP(A3494,[1]CustomerAddress!$A$1:$F$3997,6)</f>
        <v>10</v>
      </c>
      <c r="T3494" s="22" t="str">
        <f>VLOOKUP(A3494,Labels!$A$5:$I$3497,9)</f>
        <v>Evasive Customer</v>
      </c>
    </row>
    <row r="3495" spans="1:20" s="22" customFormat="1" ht="15.75" customHeight="1" x14ac:dyDescent="0.25">
      <c r="A3495" s="23">
        <v>3494</v>
      </c>
      <c r="B3495" s="24" t="s">
        <v>6302</v>
      </c>
      <c r="C3495" s="24" t="s">
        <v>6303</v>
      </c>
      <c r="D3495" s="24" t="s">
        <v>48</v>
      </c>
      <c r="E3495" s="23">
        <v>72</v>
      </c>
      <c r="F3495" s="25">
        <v>36153</v>
      </c>
      <c r="G3495" s="23">
        <f t="shared" ca="1" si="268"/>
        <v>22.298118388191266</v>
      </c>
      <c r="H3495" s="23" t="str">
        <f t="shared" ca="1" si="269"/>
        <v>21-30</v>
      </c>
      <c r="I3495" s="24" t="s">
        <v>826</v>
      </c>
      <c r="J3495" s="24" t="s">
        <v>75</v>
      </c>
      <c r="K3495" s="24" t="s">
        <v>66</v>
      </c>
      <c r="L3495" s="24" t="s">
        <v>44</v>
      </c>
      <c r="M3495" s="24" t="s">
        <v>57</v>
      </c>
      <c r="N3495" s="23">
        <v>1</v>
      </c>
      <c r="O3495" s="22" t="str">
        <f>VLOOKUP(A3495,[1]CustomerAddress!$A$1:$F$3997,2)</f>
        <v>35 Chive Alley</v>
      </c>
      <c r="P3495" s="22">
        <f>VLOOKUP(A3495,[1]CustomerAddress!$A$1:$F$3997,3)</f>
        <v>2033</v>
      </c>
      <c r="Q3495" s="22" t="str">
        <f>VLOOKUP(A3495,[1]CustomerAddress!$A$1:$F$3997,4)</f>
        <v>NSW</v>
      </c>
      <c r="R3495" s="22" t="str">
        <f>VLOOKUP(A3495,[1]CustomerAddress!$A$1:$F$3997,5)</f>
        <v>Australia</v>
      </c>
      <c r="S3495" s="22">
        <f>VLOOKUP(A3495,[1]CustomerAddress!$A$1:$F$3997,6)</f>
        <v>10</v>
      </c>
      <c r="T3495" s="22" t="str">
        <f>VLOOKUP(A3495,Labels!$A$5:$I$3497,9)</f>
        <v>Recent Customer</v>
      </c>
    </row>
    <row r="3496" spans="1:20" s="22" customFormat="1" ht="15.75" customHeight="1" x14ac:dyDescent="0.25">
      <c r="A3496" s="23">
        <v>3495</v>
      </c>
      <c r="B3496" s="24" t="s">
        <v>6304</v>
      </c>
      <c r="C3496" s="24" t="s">
        <v>6305</v>
      </c>
      <c r="D3496" s="24" t="s">
        <v>40</v>
      </c>
      <c r="E3496" s="23">
        <v>57</v>
      </c>
      <c r="F3496" s="25">
        <v>31970</v>
      </c>
      <c r="G3496" s="23">
        <f t="shared" ca="1" si="268"/>
        <v>33.758392360794005</v>
      </c>
      <c r="H3496" s="23" t="str">
        <f t="shared" ca="1" si="269"/>
        <v>31-40</v>
      </c>
      <c r="I3496" s="24" t="s">
        <v>632</v>
      </c>
      <c r="J3496" s="24" t="s">
        <v>50</v>
      </c>
      <c r="K3496" s="24" t="s">
        <v>66</v>
      </c>
      <c r="L3496" s="24" t="s">
        <v>44</v>
      </c>
      <c r="M3496" s="24" t="s">
        <v>57</v>
      </c>
      <c r="N3496" s="23">
        <v>8</v>
      </c>
      <c r="O3496" s="22" t="str">
        <f>VLOOKUP(A3496,[1]CustomerAddress!$A$1:$F$3997,2)</f>
        <v>1 Dayton Park</v>
      </c>
      <c r="P3496" s="22">
        <f>VLOOKUP(A3496,[1]CustomerAddress!$A$1:$F$3997,3)</f>
        <v>2767</v>
      </c>
      <c r="Q3496" s="22" t="str">
        <f>VLOOKUP(A3496,[1]CustomerAddress!$A$1:$F$3997,4)</f>
        <v>NSW</v>
      </c>
      <c r="R3496" s="22" t="str">
        <f>VLOOKUP(A3496,[1]CustomerAddress!$A$1:$F$3997,5)</f>
        <v>Australia</v>
      </c>
      <c r="S3496" s="22">
        <f>VLOOKUP(A3496,[1]CustomerAddress!$A$1:$F$3997,6)</f>
        <v>9</v>
      </c>
      <c r="T3496" s="22" t="str">
        <f>VLOOKUP(A3496,Labels!$A$5:$I$3497,9)</f>
        <v>Very Loyal</v>
      </c>
    </row>
    <row r="3497" spans="1:20" s="22" customFormat="1" ht="15.75" customHeight="1" x14ac:dyDescent="0.25">
      <c r="A3497" s="23">
        <v>3496</v>
      </c>
      <c r="B3497" s="24" t="s">
        <v>4763</v>
      </c>
      <c r="C3497" s="24" t="s">
        <v>6306</v>
      </c>
      <c r="D3497" s="24" t="s">
        <v>48</v>
      </c>
      <c r="E3497" s="23">
        <v>99</v>
      </c>
      <c r="F3497" s="25">
        <v>31527</v>
      </c>
      <c r="G3497" s="23">
        <f t="shared" ca="1" si="268"/>
        <v>34.972090990930994</v>
      </c>
      <c r="H3497" s="23" t="str">
        <f t="shared" ca="1" si="269"/>
        <v>31-40</v>
      </c>
      <c r="I3497" s="24" t="s">
        <v>124</v>
      </c>
      <c r="J3497" s="24" t="s">
        <v>84</v>
      </c>
      <c r="K3497" s="24" t="s">
        <v>43</v>
      </c>
      <c r="L3497" s="24" t="s">
        <v>44</v>
      </c>
      <c r="M3497" s="24" t="s">
        <v>45</v>
      </c>
      <c r="N3497" s="23">
        <v>19</v>
      </c>
      <c r="O3497" s="22" t="str">
        <f>VLOOKUP(A3497,[1]CustomerAddress!$A$1:$F$3997,2)</f>
        <v>2565 Caliangt Point</v>
      </c>
      <c r="P3497" s="22">
        <f>VLOOKUP(A3497,[1]CustomerAddress!$A$1:$F$3997,3)</f>
        <v>2171</v>
      </c>
      <c r="Q3497" s="22" t="str">
        <f>VLOOKUP(A3497,[1]CustomerAddress!$A$1:$F$3997,4)</f>
        <v>NSW</v>
      </c>
      <c r="R3497" s="22" t="str">
        <f>VLOOKUP(A3497,[1]CustomerAddress!$A$1:$F$3997,5)</f>
        <v>Australia</v>
      </c>
      <c r="S3497" s="22">
        <f>VLOOKUP(A3497,[1]CustomerAddress!$A$1:$F$3997,6)</f>
        <v>9</v>
      </c>
      <c r="T3497" s="22" t="str">
        <f>VLOOKUP(A3497,Labels!$A$5:$I$3497,9)</f>
        <v>Evasive Customer</v>
      </c>
    </row>
    <row r="3498" spans="1:20" s="22" customFormat="1" ht="15.75" customHeight="1" x14ac:dyDescent="0.25">
      <c r="A3498" s="23">
        <v>3497</v>
      </c>
      <c r="B3498" s="24" t="s">
        <v>6307</v>
      </c>
      <c r="C3498" s="24" t="s">
        <v>6308</v>
      </c>
      <c r="D3498" s="24" t="s">
        <v>40</v>
      </c>
      <c r="E3498" s="23">
        <v>73</v>
      </c>
      <c r="F3498" s="25">
        <v>31535</v>
      </c>
      <c r="G3498" s="23">
        <f t="shared" ca="1" si="268"/>
        <v>34.950173182711815</v>
      </c>
      <c r="H3498" s="23" t="str">
        <f t="shared" ca="1" si="269"/>
        <v>31-40</v>
      </c>
      <c r="I3498" s="24" t="s">
        <v>2078</v>
      </c>
      <c r="J3498" s="24" t="s">
        <v>84</v>
      </c>
      <c r="K3498" s="24" t="s">
        <v>62</v>
      </c>
      <c r="L3498" s="24" t="s">
        <v>44</v>
      </c>
      <c r="M3498" s="24" t="s">
        <v>45</v>
      </c>
      <c r="N3498" s="23">
        <v>18</v>
      </c>
      <c r="O3498" s="22" t="str">
        <f>VLOOKUP(A3498,[1]CustomerAddress!$A$1:$F$3997,2)</f>
        <v>96 Delladonna Trail</v>
      </c>
      <c r="P3498" s="22">
        <f>VLOOKUP(A3498,[1]CustomerAddress!$A$1:$F$3997,3)</f>
        <v>3976</v>
      </c>
      <c r="Q3498" s="22" t="str">
        <f>VLOOKUP(A3498,[1]CustomerAddress!$A$1:$F$3997,4)</f>
        <v>VIC</v>
      </c>
      <c r="R3498" s="22" t="str">
        <f>VLOOKUP(A3498,[1]CustomerAddress!$A$1:$F$3997,5)</f>
        <v>Australia</v>
      </c>
      <c r="S3498" s="22">
        <f>VLOOKUP(A3498,[1]CustomerAddress!$A$1:$F$3997,6)</f>
        <v>5</v>
      </c>
      <c r="T3498" s="22" t="str">
        <f>VLOOKUP(A3498,Labels!$A$5:$I$3497,9)</f>
        <v>Almost Lost Customer</v>
      </c>
    </row>
    <row r="3499" spans="1:20" s="22" customFormat="1" ht="15.75" customHeight="1" x14ac:dyDescent="0.25">
      <c r="A3499" s="23">
        <v>3498</v>
      </c>
      <c r="B3499" s="24" t="s">
        <v>4342</v>
      </c>
      <c r="C3499" s="24" t="s">
        <v>6309</v>
      </c>
      <c r="D3499" s="24" t="s">
        <v>40</v>
      </c>
      <c r="E3499" s="23">
        <v>28</v>
      </c>
      <c r="F3499" s="25">
        <v>35005</v>
      </c>
      <c r="G3499" s="23">
        <f t="shared" ca="1" si="268"/>
        <v>25.443323867643322</v>
      </c>
      <c r="H3499" s="23" t="str">
        <f t="shared" ca="1" si="269"/>
        <v>21-30</v>
      </c>
      <c r="J3499" s="24" t="s">
        <v>84</v>
      </c>
      <c r="K3499" s="24" t="s">
        <v>43</v>
      </c>
      <c r="L3499" s="24" t="s">
        <v>44</v>
      </c>
      <c r="M3499" s="24" t="s">
        <v>57</v>
      </c>
      <c r="N3499" s="23">
        <v>5</v>
      </c>
      <c r="O3499" s="22" t="str">
        <f>VLOOKUP(A3499,[1]CustomerAddress!$A$1:$F$3997,2)</f>
        <v>3 Nova Point</v>
      </c>
      <c r="P3499" s="22">
        <f>VLOOKUP(A3499,[1]CustomerAddress!$A$1:$F$3997,3)</f>
        <v>3012</v>
      </c>
      <c r="Q3499" s="22" t="str">
        <f>VLOOKUP(A3499,[1]CustomerAddress!$A$1:$F$3997,4)</f>
        <v>VIC</v>
      </c>
      <c r="R3499" s="22" t="str">
        <f>VLOOKUP(A3499,[1]CustomerAddress!$A$1:$F$3997,5)</f>
        <v>Australia</v>
      </c>
      <c r="S3499" s="22">
        <f>VLOOKUP(A3499,[1]CustomerAddress!$A$1:$F$3997,6)</f>
        <v>4</v>
      </c>
      <c r="T3499" s="22" t="str">
        <f>VLOOKUP(A3499,Labels!$A$5:$I$3497,9)</f>
        <v>Evasive Customer</v>
      </c>
    </row>
    <row r="3500" spans="1:20" s="22" customFormat="1" ht="15.75" customHeight="1" x14ac:dyDescent="0.25">
      <c r="A3500" s="23">
        <v>3499</v>
      </c>
      <c r="B3500" s="24" t="s">
        <v>2051</v>
      </c>
      <c r="C3500" s="24" t="s">
        <v>6310</v>
      </c>
      <c r="D3500" s="24" t="s">
        <v>48</v>
      </c>
      <c r="E3500" s="23">
        <v>29</v>
      </c>
      <c r="F3500" s="25">
        <v>29023</v>
      </c>
      <c r="G3500" s="23">
        <f t="shared" ca="1" si="268"/>
        <v>41.832364963533735</v>
      </c>
      <c r="H3500" s="23" t="str">
        <f t="shared" ca="1" si="269"/>
        <v>41-50</v>
      </c>
      <c r="J3500" s="24" t="s">
        <v>84</v>
      </c>
      <c r="K3500" s="24" t="s">
        <v>43</v>
      </c>
      <c r="L3500" s="24" t="s">
        <v>44</v>
      </c>
      <c r="M3500" s="24" t="s">
        <v>45</v>
      </c>
      <c r="N3500" s="23">
        <v>7</v>
      </c>
      <c r="O3500" s="22" t="str">
        <f>VLOOKUP(A3500,[1]CustomerAddress!$A$1:$F$3997,2)</f>
        <v>310 Stephen Terrace</v>
      </c>
      <c r="P3500" s="22">
        <f>VLOOKUP(A3500,[1]CustomerAddress!$A$1:$F$3997,3)</f>
        <v>4073</v>
      </c>
      <c r="Q3500" s="22" t="str">
        <f>VLOOKUP(A3500,[1]CustomerAddress!$A$1:$F$3997,4)</f>
        <v>QLD</v>
      </c>
      <c r="R3500" s="22" t="str">
        <f>VLOOKUP(A3500,[1]CustomerAddress!$A$1:$F$3997,5)</f>
        <v>Australia</v>
      </c>
      <c r="S3500" s="22">
        <f>VLOOKUP(A3500,[1]CustomerAddress!$A$1:$F$3997,6)</f>
        <v>9</v>
      </c>
      <c r="T3500" s="22" t="str">
        <f>VLOOKUP(A3500,Labels!$A$5:$I$3497,9)</f>
        <v>Losing Customer</v>
      </c>
    </row>
    <row r="3501" spans="1:20" s="22" customFormat="1" ht="15.75" customHeight="1" x14ac:dyDescent="0.25">
      <c r="A3501" s="23">
        <v>3500</v>
      </c>
      <c r="B3501" s="24" t="s">
        <v>1657</v>
      </c>
      <c r="C3501" s="24" t="s">
        <v>6311</v>
      </c>
      <c r="D3501" s="24" t="s">
        <v>40</v>
      </c>
      <c r="E3501" s="23">
        <v>71</v>
      </c>
      <c r="F3501" s="25">
        <v>24674</v>
      </c>
      <c r="G3501" s="23">
        <f t="shared" ca="1" si="268"/>
        <v>53.747433456684419</v>
      </c>
      <c r="H3501" s="23" t="str">
        <f t="shared" ca="1" si="269"/>
        <v>51-60</v>
      </c>
      <c r="J3501" s="24" t="s">
        <v>164</v>
      </c>
      <c r="K3501" s="24" t="s">
        <v>62</v>
      </c>
      <c r="L3501" s="24" t="s">
        <v>44</v>
      </c>
      <c r="M3501" s="24" t="s">
        <v>57</v>
      </c>
      <c r="N3501" s="23">
        <v>17</v>
      </c>
      <c r="O3501" s="22" t="str">
        <f>VLOOKUP(A3501,[1]CustomerAddress!$A$1:$F$3997,2)</f>
        <v>9491 Green Ridge Terrace</v>
      </c>
      <c r="P3501" s="22">
        <f>VLOOKUP(A3501,[1]CustomerAddress!$A$1:$F$3997,3)</f>
        <v>2100</v>
      </c>
      <c r="Q3501" s="22" t="str">
        <f>VLOOKUP(A3501,[1]CustomerAddress!$A$1:$F$3997,4)</f>
        <v>NSW</v>
      </c>
      <c r="R3501" s="22" t="str">
        <f>VLOOKUP(A3501,[1]CustomerAddress!$A$1:$F$3997,5)</f>
        <v>Australia</v>
      </c>
      <c r="S3501" s="22">
        <f>VLOOKUP(A3501,[1]CustomerAddress!$A$1:$F$3997,6)</f>
        <v>10</v>
      </c>
      <c r="T3501" s="22" t="str">
        <f>VLOOKUP(A3501,Labels!$A$5:$I$3497,9)</f>
        <v>Evasive Customer</v>
      </c>
    </row>
    <row r="3502" spans="1:20" s="22" customFormat="1" ht="15.75" hidden="1" customHeight="1" x14ac:dyDescent="0.25">
      <c r="A3502" s="23">
        <v>3510</v>
      </c>
      <c r="B3502" s="24" t="s">
        <v>6314</v>
      </c>
      <c r="C3502" s="24" t="s">
        <v>6315</v>
      </c>
      <c r="D3502" s="24" t="s">
        <v>147</v>
      </c>
      <c r="E3502" s="23">
        <v>48</v>
      </c>
      <c r="F3502" s="25"/>
      <c r="G3502" s="23"/>
      <c r="H3502" s="23"/>
      <c r="I3502" s="24" t="s">
        <v>522</v>
      </c>
      <c r="J3502" s="24" t="s">
        <v>56</v>
      </c>
      <c r="K3502" s="24" t="s">
        <v>62</v>
      </c>
      <c r="L3502" s="24" t="s">
        <v>44</v>
      </c>
      <c r="M3502" s="24" t="s">
        <v>45</v>
      </c>
      <c r="N3502" s="23"/>
    </row>
    <row r="3503" spans="1:20" s="22" customFormat="1" ht="15.75" hidden="1" customHeight="1" x14ac:dyDescent="0.25">
      <c r="A3503" s="23">
        <v>3513</v>
      </c>
      <c r="B3503" s="24" t="s">
        <v>6316</v>
      </c>
      <c r="C3503" s="24" t="s">
        <v>6317</v>
      </c>
      <c r="D3503" s="24" t="s">
        <v>147</v>
      </c>
      <c r="E3503" s="23">
        <v>80</v>
      </c>
      <c r="F3503" s="25"/>
      <c r="G3503" s="23"/>
      <c r="H3503" s="23"/>
      <c r="I3503" s="24" t="s">
        <v>274</v>
      </c>
      <c r="J3503" s="24" t="s">
        <v>56</v>
      </c>
      <c r="K3503" s="24" t="s">
        <v>62</v>
      </c>
      <c r="L3503" s="24" t="s">
        <v>44</v>
      </c>
      <c r="M3503" s="24" t="s">
        <v>45</v>
      </c>
      <c r="N3503" s="23"/>
    </row>
    <row r="3504" spans="1:20" s="22" customFormat="1" ht="15.75" hidden="1" customHeight="1" x14ac:dyDescent="0.25">
      <c r="A3504" s="23">
        <v>3565</v>
      </c>
      <c r="B3504" s="24" t="s">
        <v>1320</v>
      </c>
      <c r="C3504" s="24" t="s">
        <v>6321</v>
      </c>
      <c r="D3504" s="24" t="s">
        <v>147</v>
      </c>
      <c r="E3504" s="23">
        <v>14</v>
      </c>
      <c r="F3504" s="25"/>
      <c r="G3504" s="23"/>
      <c r="H3504" s="23"/>
      <c r="I3504" s="24" t="s">
        <v>519</v>
      </c>
      <c r="J3504" s="24" t="s">
        <v>56</v>
      </c>
      <c r="K3504" s="24" t="s">
        <v>66</v>
      </c>
      <c r="L3504" s="24" t="s">
        <v>44</v>
      </c>
      <c r="M3504" s="24" t="s">
        <v>45</v>
      </c>
      <c r="N3504" s="23"/>
    </row>
    <row r="3505" spans="1:14" s="22" customFormat="1" ht="15.75" hidden="1" customHeight="1" x14ac:dyDescent="0.25">
      <c r="A3505" s="23">
        <v>3574</v>
      </c>
      <c r="B3505" s="24" t="s">
        <v>6322</v>
      </c>
      <c r="C3505" s="24" t="s">
        <v>6323</v>
      </c>
      <c r="D3505" s="24" t="s">
        <v>40</v>
      </c>
      <c r="E3505" s="23">
        <v>33</v>
      </c>
      <c r="F3505" s="25">
        <v>33274</v>
      </c>
      <c r="G3505" s="23">
        <f t="shared" ref="G3505:G3507" ca="1" si="270">(NOW()-F3505)/365</f>
        <v>30.185789621067979</v>
      </c>
      <c r="H3505" s="23"/>
      <c r="I3505" s="24" t="s">
        <v>599</v>
      </c>
      <c r="J3505" s="24" t="s">
        <v>42</v>
      </c>
      <c r="K3505" s="24" t="s">
        <v>43</v>
      </c>
      <c r="L3505" s="24" t="s">
        <v>44</v>
      </c>
      <c r="M3505" s="24" t="s">
        <v>57</v>
      </c>
      <c r="N3505" s="23">
        <v>6</v>
      </c>
    </row>
    <row r="3506" spans="1:14" s="22" customFormat="1" ht="15.75" hidden="1" customHeight="1" x14ac:dyDescent="0.25">
      <c r="A3506" s="23">
        <v>3604</v>
      </c>
      <c r="B3506" s="24" t="s">
        <v>6328</v>
      </c>
      <c r="C3506" s="24" t="s">
        <v>6329</v>
      </c>
      <c r="D3506" s="24" t="s">
        <v>48</v>
      </c>
      <c r="E3506" s="23">
        <v>3</v>
      </c>
      <c r="F3506" s="25">
        <v>26032</v>
      </c>
      <c r="G3506" s="23">
        <f t="shared" ca="1" si="270"/>
        <v>50.026885511478937</v>
      </c>
      <c r="H3506" s="23"/>
      <c r="I3506" s="24" t="s">
        <v>154</v>
      </c>
      <c r="J3506" s="24" t="s">
        <v>42</v>
      </c>
      <c r="K3506" s="24" t="s">
        <v>66</v>
      </c>
      <c r="L3506" s="24" t="s">
        <v>44</v>
      </c>
      <c r="M3506" s="24" t="s">
        <v>45</v>
      </c>
      <c r="N3506" s="23">
        <v>9</v>
      </c>
    </row>
    <row r="3507" spans="1:14" s="22" customFormat="1" ht="15.75" hidden="1" customHeight="1" x14ac:dyDescent="0.25">
      <c r="A3507" s="23">
        <v>3620</v>
      </c>
      <c r="B3507" s="24" t="s">
        <v>5692</v>
      </c>
      <c r="C3507" s="24" t="s">
        <v>6332</v>
      </c>
      <c r="D3507" s="24" t="s">
        <v>48</v>
      </c>
      <c r="E3507" s="23">
        <v>21</v>
      </c>
      <c r="F3507" s="25">
        <v>33449</v>
      </c>
      <c r="G3507" s="23">
        <f t="shared" ca="1" si="270"/>
        <v>29.706337566273458</v>
      </c>
      <c r="H3507" s="23"/>
      <c r="I3507" s="24" t="s">
        <v>196</v>
      </c>
      <c r="J3507" s="24" t="s">
        <v>65</v>
      </c>
      <c r="K3507" s="24" t="s">
        <v>43</v>
      </c>
      <c r="L3507" s="24" t="s">
        <v>44</v>
      </c>
      <c r="M3507" s="24" t="s">
        <v>57</v>
      </c>
      <c r="N3507" s="23">
        <v>5</v>
      </c>
    </row>
    <row r="3508" spans="1:14" s="22" customFormat="1" ht="15.75" hidden="1" customHeight="1" x14ac:dyDescent="0.25">
      <c r="A3508" s="23">
        <v>3643</v>
      </c>
      <c r="B3508" s="24" t="s">
        <v>6334</v>
      </c>
      <c r="C3508" s="24" t="s">
        <v>6335</v>
      </c>
      <c r="D3508" s="24" t="s">
        <v>40</v>
      </c>
      <c r="E3508" s="23">
        <v>62</v>
      </c>
      <c r="F3508" s="25">
        <v>25972</v>
      </c>
      <c r="G3508" s="23">
        <f t="shared" ref="G3508:G3509" ca="1" si="271">(NOW()-F3508)/365</f>
        <v>50.191269073122776</v>
      </c>
      <c r="H3508" s="23"/>
      <c r="I3508" s="24" t="s">
        <v>651</v>
      </c>
      <c r="J3508" s="24" t="s">
        <v>61</v>
      </c>
      <c r="K3508" s="24" t="s">
        <v>43</v>
      </c>
      <c r="L3508" s="24" t="s">
        <v>44</v>
      </c>
      <c r="M3508" s="24" t="s">
        <v>57</v>
      </c>
      <c r="N3508" s="23">
        <v>15</v>
      </c>
    </row>
    <row r="3509" spans="1:14" s="22" customFormat="1" ht="15.75" hidden="1" customHeight="1" x14ac:dyDescent="0.25">
      <c r="A3509" s="23">
        <v>3647</v>
      </c>
      <c r="B3509" s="24" t="s">
        <v>6336</v>
      </c>
      <c r="C3509" s="24" t="s">
        <v>6337</v>
      </c>
      <c r="D3509" s="24" t="s">
        <v>48</v>
      </c>
      <c r="E3509" s="23">
        <v>62</v>
      </c>
      <c r="F3509" s="25">
        <v>26244</v>
      </c>
      <c r="G3509" s="23">
        <f t="shared" ca="1" si="271"/>
        <v>49.446063593670722</v>
      </c>
      <c r="H3509" s="23"/>
      <c r="I3509" s="24" t="s">
        <v>344</v>
      </c>
      <c r="J3509" s="24" t="s">
        <v>61</v>
      </c>
      <c r="K3509" s="24" t="s">
        <v>62</v>
      </c>
      <c r="L3509" s="24" t="s">
        <v>44</v>
      </c>
      <c r="M3509" s="24" t="s">
        <v>57</v>
      </c>
      <c r="N3509" s="23">
        <v>4</v>
      </c>
    </row>
    <row r="3510" spans="1:14" s="22" customFormat="1" ht="15.75" hidden="1" customHeight="1" x14ac:dyDescent="0.25">
      <c r="A3510" s="23">
        <v>3654</v>
      </c>
      <c r="B3510" s="24" t="s">
        <v>6339</v>
      </c>
      <c r="C3510" s="24" t="s">
        <v>6340</v>
      </c>
      <c r="D3510" s="24" t="s">
        <v>147</v>
      </c>
      <c r="E3510" s="23">
        <v>78</v>
      </c>
      <c r="F3510" s="25"/>
      <c r="G3510" s="23"/>
      <c r="H3510" s="23"/>
      <c r="I3510" s="24" t="s">
        <v>593</v>
      </c>
      <c r="J3510" s="24" t="s">
        <v>84</v>
      </c>
      <c r="K3510" s="24" t="s">
        <v>43</v>
      </c>
      <c r="L3510" s="24" t="s">
        <v>44</v>
      </c>
      <c r="M3510" s="24" t="s">
        <v>57</v>
      </c>
      <c r="N3510" s="23"/>
    </row>
    <row r="3511" spans="1:14" s="22" customFormat="1" ht="15.75" hidden="1" customHeight="1" x14ac:dyDescent="0.25">
      <c r="A3511" s="23">
        <v>3671</v>
      </c>
      <c r="B3511" s="24" t="s">
        <v>3198</v>
      </c>
      <c r="C3511" s="24" t="s">
        <v>6342</v>
      </c>
      <c r="D3511" s="24" t="s">
        <v>40</v>
      </c>
      <c r="E3511" s="23">
        <v>98</v>
      </c>
      <c r="F3511" s="25">
        <v>33608</v>
      </c>
      <c r="G3511" s="23">
        <f t="shared" ref="G3511:G3514" ca="1" si="272">(NOW()-F3511)/365</f>
        <v>29.270721127917295</v>
      </c>
      <c r="H3511" s="23"/>
      <c r="I3511" s="24" t="s">
        <v>415</v>
      </c>
      <c r="J3511" s="24" t="s">
        <v>61</v>
      </c>
      <c r="K3511" s="24" t="s">
        <v>62</v>
      </c>
      <c r="L3511" s="24" t="s">
        <v>44</v>
      </c>
      <c r="M3511" s="24" t="s">
        <v>57</v>
      </c>
      <c r="N3511" s="23">
        <v>7</v>
      </c>
    </row>
    <row r="3512" spans="1:14" s="22" customFormat="1" ht="15.75" hidden="1" customHeight="1" x14ac:dyDescent="0.25">
      <c r="A3512" s="23">
        <v>3687</v>
      </c>
      <c r="B3512" s="24" t="s">
        <v>6345</v>
      </c>
      <c r="C3512" s="24" t="s">
        <v>6346</v>
      </c>
      <c r="D3512" s="24" t="s">
        <v>48</v>
      </c>
      <c r="E3512" s="23">
        <v>84</v>
      </c>
      <c r="F3512" s="25">
        <v>26220</v>
      </c>
      <c r="G3512" s="23">
        <f t="shared" ca="1" si="272"/>
        <v>49.511817018328252</v>
      </c>
      <c r="H3512" s="23"/>
      <c r="I3512" s="24" t="s">
        <v>304</v>
      </c>
      <c r="J3512" s="24" t="s">
        <v>84</v>
      </c>
      <c r="K3512" s="24" t="s">
        <v>43</v>
      </c>
      <c r="L3512" s="24" t="s">
        <v>44</v>
      </c>
      <c r="M3512" s="24" t="s">
        <v>45</v>
      </c>
      <c r="N3512" s="23">
        <v>14</v>
      </c>
    </row>
    <row r="3513" spans="1:14" s="22" customFormat="1" ht="15.75" hidden="1" customHeight="1" x14ac:dyDescent="0.25">
      <c r="A3513" s="23">
        <v>3700</v>
      </c>
      <c r="B3513" s="24" t="s">
        <v>1170</v>
      </c>
      <c r="C3513" s="24" t="s">
        <v>6348</v>
      </c>
      <c r="D3513" s="24" t="s">
        <v>48</v>
      </c>
      <c r="E3513" s="23">
        <v>64</v>
      </c>
      <c r="F3513" s="25">
        <v>26182</v>
      </c>
      <c r="G3513" s="23">
        <f t="shared" ca="1" si="272"/>
        <v>49.615926607369346</v>
      </c>
      <c r="H3513" s="23"/>
      <c r="I3513" s="24" t="s">
        <v>362</v>
      </c>
      <c r="J3513" s="24" t="s">
        <v>164</v>
      </c>
      <c r="K3513" s="24" t="s">
        <v>43</v>
      </c>
      <c r="L3513" s="24" t="s">
        <v>44</v>
      </c>
      <c r="M3513" s="24" t="s">
        <v>57</v>
      </c>
      <c r="N3513" s="23">
        <v>19</v>
      </c>
    </row>
    <row r="3514" spans="1:14" s="22" customFormat="1" ht="15.75" hidden="1" customHeight="1" x14ac:dyDescent="0.25">
      <c r="A3514" s="23">
        <v>3705</v>
      </c>
      <c r="B3514" s="24" t="s">
        <v>3905</v>
      </c>
      <c r="C3514" s="24" t="s">
        <v>6349</v>
      </c>
      <c r="D3514" s="24" t="s">
        <v>48</v>
      </c>
      <c r="E3514" s="23">
        <v>26</v>
      </c>
      <c r="F3514" s="25">
        <v>26271</v>
      </c>
      <c r="G3514" s="23">
        <f t="shared" ca="1" si="272"/>
        <v>49.372090990930992</v>
      </c>
      <c r="H3514" s="23"/>
      <c r="J3514" s="24" t="s">
        <v>84</v>
      </c>
      <c r="K3514" s="24" t="s">
        <v>43</v>
      </c>
      <c r="L3514" s="24" t="s">
        <v>44</v>
      </c>
      <c r="M3514" s="24" t="s">
        <v>45</v>
      </c>
      <c r="N3514" s="23">
        <v>15</v>
      </c>
    </row>
    <row r="3515" spans="1:14" s="22" customFormat="1" ht="15.75" hidden="1" customHeight="1" x14ac:dyDescent="0.25">
      <c r="A3515" s="23">
        <v>3718</v>
      </c>
      <c r="B3515" s="24" t="s">
        <v>6350</v>
      </c>
      <c r="D3515" s="24" t="s">
        <v>147</v>
      </c>
      <c r="E3515" s="23">
        <v>22</v>
      </c>
      <c r="F3515" s="25"/>
      <c r="G3515" s="23"/>
      <c r="H3515" s="23"/>
      <c r="I3515" s="24" t="s">
        <v>1121</v>
      </c>
      <c r="J3515" s="24" t="s">
        <v>56</v>
      </c>
      <c r="K3515" s="24" t="s">
        <v>43</v>
      </c>
      <c r="L3515" s="24" t="s">
        <v>44</v>
      </c>
      <c r="M3515" s="24" t="s">
        <v>45</v>
      </c>
      <c r="N3515" s="23"/>
    </row>
    <row r="3516" spans="1:14" s="22" customFormat="1" ht="15.75" hidden="1" customHeight="1" x14ac:dyDescent="0.25">
      <c r="A3516" s="23">
        <v>3727</v>
      </c>
      <c r="B3516" s="24" t="s">
        <v>6353</v>
      </c>
      <c r="C3516" s="24" t="s">
        <v>6354</v>
      </c>
      <c r="D3516" s="24" t="s">
        <v>147</v>
      </c>
      <c r="E3516" s="23">
        <v>65</v>
      </c>
      <c r="F3516" s="25"/>
      <c r="G3516" s="23"/>
      <c r="H3516" s="23"/>
      <c r="I3516" s="24" t="s">
        <v>354</v>
      </c>
      <c r="J3516" s="24" t="s">
        <v>56</v>
      </c>
      <c r="K3516" s="24" t="s">
        <v>43</v>
      </c>
      <c r="L3516" s="24" t="s">
        <v>44</v>
      </c>
      <c r="M3516" s="24" t="s">
        <v>57</v>
      </c>
      <c r="N3516" s="23"/>
    </row>
    <row r="3517" spans="1:14" s="22" customFormat="1" ht="15.75" hidden="1" customHeight="1" x14ac:dyDescent="0.25">
      <c r="A3517" s="23">
        <v>3731</v>
      </c>
      <c r="B3517" s="24" t="s">
        <v>2850</v>
      </c>
      <c r="C3517" s="24" t="s">
        <v>6356</v>
      </c>
      <c r="D3517" s="24" t="s">
        <v>40</v>
      </c>
      <c r="E3517" s="23">
        <v>91</v>
      </c>
      <c r="F3517" s="25">
        <v>33538</v>
      </c>
      <c r="G3517" s="23">
        <f t="shared" ref="G3517:G3520" ca="1" si="273">(NOW()-F3517)/365</f>
        <v>29.462501949835101</v>
      </c>
      <c r="H3517" s="23"/>
      <c r="I3517" s="24" t="s">
        <v>212</v>
      </c>
      <c r="J3517" s="24" t="s">
        <v>61</v>
      </c>
      <c r="K3517" s="24" t="s">
        <v>43</v>
      </c>
      <c r="L3517" s="24" t="s">
        <v>44</v>
      </c>
      <c r="M3517" s="24" t="s">
        <v>57</v>
      </c>
      <c r="N3517" s="23">
        <v>8</v>
      </c>
    </row>
    <row r="3518" spans="1:14" s="22" customFormat="1" ht="15.75" hidden="1" customHeight="1" x14ac:dyDescent="0.25">
      <c r="A3518" s="23">
        <v>3739</v>
      </c>
      <c r="B3518" s="24" t="s">
        <v>6357</v>
      </c>
      <c r="C3518" s="24" t="s">
        <v>6358</v>
      </c>
      <c r="D3518" s="24" t="s">
        <v>40</v>
      </c>
      <c r="E3518" s="23">
        <v>59</v>
      </c>
      <c r="F3518" s="25">
        <v>33477</v>
      </c>
      <c r="G3518" s="23">
        <f t="shared" ca="1" si="273"/>
        <v>29.629625237506335</v>
      </c>
      <c r="H3518" s="23"/>
      <c r="I3518" s="24" t="s">
        <v>425</v>
      </c>
      <c r="J3518" s="24" t="s">
        <v>56</v>
      </c>
      <c r="K3518" s="24" t="s">
        <v>66</v>
      </c>
      <c r="L3518" s="24" t="s">
        <v>44</v>
      </c>
      <c r="M3518" s="24" t="s">
        <v>57</v>
      </c>
      <c r="N3518" s="23">
        <v>5</v>
      </c>
    </row>
    <row r="3519" spans="1:14" s="22" customFormat="1" ht="15.75" hidden="1" customHeight="1" x14ac:dyDescent="0.25">
      <c r="A3519" s="23">
        <v>3768</v>
      </c>
      <c r="B3519" s="24" t="s">
        <v>4280</v>
      </c>
      <c r="C3519" s="24" t="s">
        <v>6361</v>
      </c>
      <c r="D3519" s="24" t="s">
        <v>40</v>
      </c>
      <c r="E3519" s="23">
        <v>44</v>
      </c>
      <c r="F3519" s="25">
        <v>25950</v>
      </c>
      <c r="G3519" s="23">
        <f t="shared" ca="1" si="273"/>
        <v>50.251543045725512</v>
      </c>
      <c r="H3519" s="23"/>
      <c r="I3519" s="24" t="s">
        <v>181</v>
      </c>
      <c r="J3519" s="24" t="s">
        <v>50</v>
      </c>
      <c r="K3519" s="24" t="s">
        <v>43</v>
      </c>
      <c r="L3519" s="24" t="s">
        <v>44</v>
      </c>
      <c r="M3519" s="24" t="s">
        <v>45</v>
      </c>
      <c r="N3519" s="23">
        <v>14</v>
      </c>
    </row>
    <row r="3520" spans="1:14" s="22" customFormat="1" ht="15.75" hidden="1" customHeight="1" x14ac:dyDescent="0.25">
      <c r="A3520" s="23">
        <v>3778</v>
      </c>
      <c r="B3520" s="24" t="s">
        <v>6362</v>
      </c>
      <c r="C3520" s="24" t="s">
        <v>6363</v>
      </c>
      <c r="D3520" s="24" t="s">
        <v>48</v>
      </c>
      <c r="E3520" s="23">
        <v>99</v>
      </c>
      <c r="F3520" s="25">
        <v>26093</v>
      </c>
      <c r="G3520" s="23">
        <f t="shared" ca="1" si="273"/>
        <v>49.859762223807707</v>
      </c>
      <c r="H3520" s="23"/>
      <c r="I3520" s="24" t="s">
        <v>683</v>
      </c>
      <c r="J3520" s="24" t="s">
        <v>42</v>
      </c>
      <c r="K3520" s="24" t="s">
        <v>66</v>
      </c>
      <c r="L3520" s="24" t="s">
        <v>44</v>
      </c>
      <c r="M3520" s="24" t="s">
        <v>57</v>
      </c>
      <c r="N3520" s="23">
        <v>10</v>
      </c>
    </row>
    <row r="3521" spans="1:14" s="22" customFormat="1" ht="15.75" hidden="1" customHeight="1" x14ac:dyDescent="0.25">
      <c r="A3521" s="23">
        <v>3779</v>
      </c>
      <c r="B3521" s="24" t="s">
        <v>5379</v>
      </c>
      <c r="C3521" s="24" t="s">
        <v>3646</v>
      </c>
      <c r="D3521" s="24" t="s">
        <v>147</v>
      </c>
      <c r="E3521" s="23">
        <v>68</v>
      </c>
      <c r="F3521" s="25"/>
      <c r="G3521" s="23"/>
      <c r="H3521" s="23"/>
      <c r="J3521" s="24" t="s">
        <v>56</v>
      </c>
      <c r="K3521" s="24" t="s">
        <v>62</v>
      </c>
      <c r="L3521" s="24" t="s">
        <v>44</v>
      </c>
      <c r="M3521" s="24" t="s">
        <v>57</v>
      </c>
      <c r="N3521" s="23"/>
    </row>
    <row r="3522" spans="1:14" s="22" customFormat="1" ht="15.75" hidden="1" customHeight="1" x14ac:dyDescent="0.25">
      <c r="A3522" s="22">
        <v>3790</v>
      </c>
      <c r="B3522" s="24" t="s">
        <v>987</v>
      </c>
      <c r="C3522" s="24" t="s">
        <v>6366</v>
      </c>
      <c r="D3522" s="24" t="s">
        <v>6367</v>
      </c>
      <c r="E3522" s="22">
        <v>91</v>
      </c>
      <c r="F3522" s="26">
        <v>21701</v>
      </c>
      <c r="G3522" s="26"/>
      <c r="H3522" s="26"/>
      <c r="I3522" s="24" t="s">
        <v>60</v>
      </c>
      <c r="J3522" s="24" t="s">
        <v>65</v>
      </c>
      <c r="K3522" s="24" t="s">
        <v>43</v>
      </c>
      <c r="L3522" s="24" t="s">
        <v>1660</v>
      </c>
      <c r="M3522" s="24" t="s">
        <v>45</v>
      </c>
      <c r="N3522" s="23">
        <v>9</v>
      </c>
    </row>
    <row r="3523" spans="1:14" s="22" customFormat="1" ht="15.75" hidden="1" customHeight="1" x14ac:dyDescent="0.25">
      <c r="A3523" s="23">
        <v>3799</v>
      </c>
      <c r="B3523" s="24" t="s">
        <v>5228</v>
      </c>
      <c r="C3523" s="24" t="s">
        <v>6370</v>
      </c>
      <c r="D3523" s="24" t="s">
        <v>40</v>
      </c>
      <c r="E3523" s="23">
        <v>94</v>
      </c>
      <c r="F3523" s="25">
        <v>25961</v>
      </c>
      <c r="G3523" s="23">
        <f t="shared" ref="G3523:G3526" ca="1" si="274">(NOW()-F3523)/365</f>
        <v>50.22140605942414</v>
      </c>
      <c r="H3523" s="23"/>
      <c r="I3523" s="24" t="s">
        <v>596</v>
      </c>
      <c r="J3523" s="24" t="s">
        <v>54</v>
      </c>
      <c r="K3523" s="24" t="s">
        <v>66</v>
      </c>
      <c r="L3523" s="24" t="s">
        <v>44</v>
      </c>
      <c r="M3523" s="24" t="s">
        <v>57</v>
      </c>
      <c r="N3523" s="23">
        <v>18</v>
      </c>
    </row>
    <row r="3524" spans="1:14" s="22" customFormat="1" ht="15.75" hidden="1" customHeight="1" x14ac:dyDescent="0.25">
      <c r="A3524" s="23">
        <v>3801</v>
      </c>
      <c r="B3524" s="24" t="s">
        <v>697</v>
      </c>
      <c r="C3524" s="24" t="s">
        <v>6371</v>
      </c>
      <c r="D3524" s="24" t="s">
        <v>40</v>
      </c>
      <c r="E3524" s="23">
        <v>76</v>
      </c>
      <c r="F3524" s="25">
        <v>25998</v>
      </c>
      <c r="G3524" s="23">
        <f t="shared" ca="1" si="274"/>
        <v>50.120036196410446</v>
      </c>
      <c r="H3524" s="23"/>
      <c r="I3524" s="24" t="s">
        <v>127</v>
      </c>
      <c r="J3524" s="24" t="s">
        <v>42</v>
      </c>
      <c r="K3524" s="24" t="s">
        <v>43</v>
      </c>
      <c r="L3524" s="24" t="s">
        <v>44</v>
      </c>
      <c r="M3524" s="24" t="s">
        <v>45</v>
      </c>
      <c r="N3524" s="23">
        <v>17</v>
      </c>
    </row>
    <row r="3525" spans="1:14" s="22" customFormat="1" ht="15.75" hidden="1" customHeight="1" x14ac:dyDescent="0.25">
      <c r="A3525" s="23">
        <v>3831</v>
      </c>
      <c r="B3525" s="24" t="s">
        <v>6374</v>
      </c>
      <c r="C3525" s="24" t="s">
        <v>6375</v>
      </c>
      <c r="D3525" s="24" t="s">
        <v>48</v>
      </c>
      <c r="E3525" s="23">
        <v>10</v>
      </c>
      <c r="F3525" s="25">
        <v>26093</v>
      </c>
      <c r="G3525" s="23">
        <f t="shared" ca="1" si="274"/>
        <v>49.859762223807707</v>
      </c>
      <c r="H3525" s="23"/>
      <c r="I3525" s="24" t="s">
        <v>465</v>
      </c>
      <c r="J3525" s="24" t="s">
        <v>164</v>
      </c>
      <c r="K3525" s="24" t="s">
        <v>62</v>
      </c>
      <c r="L3525" s="24" t="s">
        <v>44</v>
      </c>
      <c r="M3525" s="24" t="s">
        <v>45</v>
      </c>
      <c r="N3525" s="23">
        <v>6</v>
      </c>
    </row>
    <row r="3526" spans="1:14" s="22" customFormat="1" ht="15.75" hidden="1" customHeight="1" x14ac:dyDescent="0.25">
      <c r="A3526" s="23">
        <v>3842</v>
      </c>
      <c r="B3526" s="24" t="s">
        <v>6377</v>
      </c>
      <c r="C3526" s="24" t="s">
        <v>6378</v>
      </c>
      <c r="D3526" s="24" t="s">
        <v>48</v>
      </c>
      <c r="E3526" s="23">
        <v>24</v>
      </c>
      <c r="F3526" s="25">
        <v>26125</v>
      </c>
      <c r="G3526" s="23">
        <f t="shared" ca="1" si="274"/>
        <v>49.772090990930991</v>
      </c>
      <c r="H3526" s="23"/>
      <c r="I3526" s="24" t="s">
        <v>654</v>
      </c>
      <c r="J3526" s="24" t="s">
        <v>61</v>
      </c>
      <c r="K3526" s="24" t="s">
        <v>43</v>
      </c>
      <c r="L3526" s="24" t="s">
        <v>44</v>
      </c>
      <c r="M3526" s="24" t="s">
        <v>45</v>
      </c>
      <c r="N3526" s="23">
        <v>12</v>
      </c>
    </row>
    <row r="3527" spans="1:14" s="22" customFormat="1" ht="15.75" hidden="1" customHeight="1" x14ac:dyDescent="0.25">
      <c r="A3527" s="23">
        <v>3877</v>
      </c>
      <c r="B3527" s="24" t="s">
        <v>6380</v>
      </c>
      <c r="C3527" s="24" t="s">
        <v>6381</v>
      </c>
      <c r="D3527" s="24" t="s">
        <v>40</v>
      </c>
      <c r="E3527" s="23">
        <v>55</v>
      </c>
      <c r="F3527" s="25">
        <v>25961</v>
      </c>
      <c r="G3527" s="23">
        <f t="shared" ref="G3527" ca="1" si="275">(NOW()-F3527)/365</f>
        <v>50.22140605942414</v>
      </c>
      <c r="H3527" s="23"/>
      <c r="I3527" s="24" t="s">
        <v>630</v>
      </c>
      <c r="J3527" s="24" t="s">
        <v>61</v>
      </c>
      <c r="K3527" s="24" t="s">
        <v>66</v>
      </c>
      <c r="L3527" s="24" t="s">
        <v>44</v>
      </c>
      <c r="M3527" s="24" t="s">
        <v>57</v>
      </c>
      <c r="N3527" s="23">
        <v>11</v>
      </c>
    </row>
    <row r="3528" spans="1:14" s="22" customFormat="1" ht="15.75" hidden="1" customHeight="1" x14ac:dyDescent="0.25">
      <c r="A3528" s="23">
        <v>3883</v>
      </c>
      <c r="B3528" s="24" t="s">
        <v>6383</v>
      </c>
      <c r="C3528" s="24" t="s">
        <v>6384</v>
      </c>
      <c r="D3528" s="24" t="s">
        <v>147</v>
      </c>
      <c r="E3528" s="23">
        <v>35</v>
      </c>
      <c r="F3528" s="25"/>
      <c r="G3528" s="23"/>
      <c r="H3528" s="23"/>
      <c r="I3528" s="24" t="s">
        <v>141</v>
      </c>
      <c r="J3528" s="24" t="s">
        <v>56</v>
      </c>
      <c r="K3528" s="24" t="s">
        <v>43</v>
      </c>
      <c r="L3528" s="24" t="s">
        <v>44</v>
      </c>
      <c r="M3528" s="24" t="s">
        <v>57</v>
      </c>
      <c r="N3528" s="23"/>
    </row>
    <row r="3529" spans="1:14" s="22" customFormat="1" ht="15.75" hidden="1" customHeight="1" x14ac:dyDescent="0.25">
      <c r="A3529" s="23">
        <v>3931</v>
      </c>
      <c r="B3529" s="24" t="s">
        <v>2869</v>
      </c>
      <c r="C3529" s="24" t="s">
        <v>6388</v>
      </c>
      <c r="D3529" s="24" t="s">
        <v>147</v>
      </c>
      <c r="E3529" s="23">
        <v>19</v>
      </c>
      <c r="F3529" s="25"/>
      <c r="G3529" s="23"/>
      <c r="H3529" s="23"/>
      <c r="J3529" s="24" t="s">
        <v>56</v>
      </c>
      <c r="K3529" s="24" t="s">
        <v>66</v>
      </c>
      <c r="L3529" s="24" t="s">
        <v>44</v>
      </c>
      <c r="M3529" s="24" t="s">
        <v>45</v>
      </c>
      <c r="N3529" s="23"/>
    </row>
    <row r="3530" spans="1:14" s="22" customFormat="1" ht="15.75" hidden="1" customHeight="1" x14ac:dyDescent="0.25">
      <c r="A3530" s="23">
        <v>3935</v>
      </c>
      <c r="B3530" s="24" t="s">
        <v>3369</v>
      </c>
      <c r="C3530" s="24" t="s">
        <v>6389</v>
      </c>
      <c r="D3530" s="24" t="s">
        <v>147</v>
      </c>
      <c r="E3530" s="23">
        <v>72</v>
      </c>
      <c r="F3530" s="25"/>
      <c r="G3530" s="23"/>
      <c r="H3530" s="23"/>
      <c r="J3530" s="24" t="s">
        <v>56</v>
      </c>
      <c r="K3530" s="24" t="s">
        <v>66</v>
      </c>
      <c r="L3530" s="24" t="s">
        <v>44</v>
      </c>
      <c r="M3530" s="24" t="s">
        <v>45</v>
      </c>
      <c r="N3530" s="23"/>
    </row>
    <row r="3531" spans="1:14" s="22" customFormat="1" ht="15.75" hidden="1" customHeight="1" x14ac:dyDescent="0.25">
      <c r="A3531" s="23">
        <v>3975</v>
      </c>
      <c r="B3531" s="24" t="s">
        <v>3566</v>
      </c>
      <c r="C3531" s="24" t="s">
        <v>6395</v>
      </c>
      <c r="D3531" s="24" t="s">
        <v>40</v>
      </c>
      <c r="E3531" s="23">
        <v>2</v>
      </c>
      <c r="F3531" s="25">
        <v>26156</v>
      </c>
      <c r="G3531" s="23">
        <f t="shared" ref="G3531" ca="1" si="276">(NOW()-F3531)/365</f>
        <v>49.687159484081675</v>
      </c>
      <c r="H3531" s="23"/>
      <c r="I3531" s="24" t="s">
        <v>1511</v>
      </c>
      <c r="J3531" s="24" t="s">
        <v>164</v>
      </c>
      <c r="K3531" s="24" t="s">
        <v>62</v>
      </c>
      <c r="L3531" s="24" t="s">
        <v>44</v>
      </c>
      <c r="M3531" s="24" t="s">
        <v>57</v>
      </c>
      <c r="N3531" s="23">
        <v>18</v>
      </c>
    </row>
    <row r="3532" spans="1:14" s="22" customFormat="1" ht="15.75" hidden="1" customHeight="1" x14ac:dyDescent="0.25">
      <c r="A3532" s="23">
        <v>3998</v>
      </c>
      <c r="B3532" s="24" t="s">
        <v>6398</v>
      </c>
      <c r="C3532" s="24" t="s">
        <v>6399</v>
      </c>
      <c r="D3532" s="24" t="s">
        <v>147</v>
      </c>
      <c r="E3532" s="23">
        <v>60</v>
      </c>
      <c r="F3532" s="25"/>
      <c r="G3532" s="23"/>
      <c r="H3532" s="23"/>
      <c r="I3532" s="24" t="s">
        <v>483</v>
      </c>
      <c r="J3532" s="24" t="s">
        <v>56</v>
      </c>
      <c r="K3532" s="24" t="s">
        <v>66</v>
      </c>
      <c r="L3532" s="24" t="s">
        <v>44</v>
      </c>
      <c r="M3532" s="24" t="s">
        <v>57</v>
      </c>
      <c r="N3532" s="23"/>
    </row>
    <row r="3533" spans="1:14" s="22" customFormat="1" ht="15.75" hidden="1" customHeight="1" x14ac:dyDescent="0.25">
      <c r="A3533" s="23">
        <v>4000</v>
      </c>
      <c r="B3533" s="24" t="s">
        <v>1115</v>
      </c>
      <c r="C3533" s="24" t="s">
        <v>6400</v>
      </c>
      <c r="D3533" s="24" t="s">
        <v>48</v>
      </c>
      <c r="E3533" s="23">
        <v>76</v>
      </c>
      <c r="F3533" s="25">
        <v>33547</v>
      </c>
      <c r="G3533" s="23">
        <f t="shared" ref="G3533" ca="1" si="277">(NOW()-F3533)/365</f>
        <v>29.437844415588525</v>
      </c>
      <c r="H3533" s="23"/>
      <c r="I3533" s="24" t="s">
        <v>893</v>
      </c>
      <c r="J3533" s="24" t="s">
        <v>61</v>
      </c>
      <c r="K3533" s="24" t="s">
        <v>62</v>
      </c>
      <c r="L3533" s="24" t="s">
        <v>44</v>
      </c>
      <c r="M3533" s="24" t="s">
        <v>57</v>
      </c>
      <c r="N3533" s="23">
        <v>11</v>
      </c>
    </row>
    <row r="3534" spans="1:14" ht="15" hidden="1" customHeight="1" x14ac:dyDescent="0.25">
      <c r="A3534" s="28"/>
      <c r="E3534" s="28"/>
      <c r="F3534" s="28"/>
      <c r="G3534" s="28"/>
      <c r="H3534" s="28"/>
    </row>
  </sheetData>
  <autoFilter ref="A1:IW3534" xr:uid="{00000000-0009-0000-0000-000012000000}">
    <filterColumn colId="7">
      <customFilters>
        <customFilter operator="notEqual" val=" "/>
      </customFilters>
    </filterColumn>
    <filterColumn colId="11">
      <filters>
        <filter val="N"/>
      </filters>
    </filterColumn>
  </autoFilter>
  <hyperlinks>
    <hyperlink ref="C1788" r:id="rId1" xr:uid="{07C8D924-77E5-4870-A0AF-E396D6B5B89F}"/>
  </hyperlinks>
  <pageMargins left="0.7" right="0.7" top="0.75" bottom="0.75" header="0" footer="0"/>
  <pageSetup orientation="landscape"/>
  <headerFooter>
    <oddFooter>&amp;C&amp;"Helvetica,Regular"&amp;12&amp;K000000&amp;P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9FE6B9-A7B6-4DB7-B3E4-EAA9962E325B}">
  <dimension ref="A3:P3498"/>
  <sheetViews>
    <sheetView workbookViewId="0">
      <selection activeCell="M19" sqref="M19"/>
    </sheetView>
  </sheetViews>
  <sheetFormatPr defaultRowHeight="13.2" x14ac:dyDescent="0.25"/>
  <cols>
    <col min="1" max="1" width="12.44140625" bestFit="1" customWidth="1"/>
    <col min="2" max="2" width="13.88671875" bestFit="1" customWidth="1"/>
    <col min="3" max="3" width="17.21875" bestFit="1" customWidth="1"/>
    <col min="4" max="4" width="12" bestFit="1" customWidth="1"/>
    <col min="9" max="9" width="18.77734375" bestFit="1" customWidth="1"/>
    <col min="14" max="14" width="9.77734375" bestFit="1" customWidth="1"/>
  </cols>
  <sheetData>
    <row r="3" spans="1:16" x14ac:dyDescent="0.25">
      <c r="A3" s="1"/>
      <c r="B3" s="1" t="s">
        <v>0</v>
      </c>
      <c r="C3" s="2"/>
      <c r="D3" s="3"/>
    </row>
    <row r="4" spans="1:16" x14ac:dyDescent="0.25">
      <c r="A4" s="1" t="s">
        <v>1</v>
      </c>
      <c r="B4" s="1" t="s">
        <v>2</v>
      </c>
      <c r="C4" s="4" t="s">
        <v>3</v>
      </c>
      <c r="D4" s="5" t="s">
        <v>4</v>
      </c>
      <c r="E4" s="6" t="s">
        <v>5</v>
      </c>
      <c r="F4" s="6" t="s">
        <v>6</v>
      </c>
      <c r="G4" s="6" t="s">
        <v>7</v>
      </c>
      <c r="H4" s="6" t="s">
        <v>8</v>
      </c>
      <c r="I4" s="6" t="s">
        <v>9</v>
      </c>
      <c r="M4" t="s">
        <v>10</v>
      </c>
      <c r="N4" t="s">
        <v>11</v>
      </c>
      <c r="O4" t="s">
        <v>12</v>
      </c>
      <c r="P4" t="s">
        <v>8</v>
      </c>
    </row>
    <row r="5" spans="1:16" x14ac:dyDescent="0.25">
      <c r="A5" s="7">
        <v>1</v>
      </c>
      <c r="B5" s="8">
        <v>7</v>
      </c>
      <c r="C5" s="9">
        <v>11</v>
      </c>
      <c r="D5" s="10">
        <v>3018.0899999999997</v>
      </c>
      <c r="E5">
        <f>IF(B5&gt;88,1,IF(AND(B5&lt;=88,B5&gt;45),2,IF(AND(B5&lt;=45,B5&gt;18),3,IF(B5&lt;=18,4))))</f>
        <v>4</v>
      </c>
      <c r="F5">
        <f>IF(C5&gt;7,4,IF(AND(C5&lt;=7,C5&gt;6),3,IF(AND(C5&lt;=6,C5&gt;4),2,IF(C5&lt;=4,1))))</f>
        <v>4</v>
      </c>
      <c r="G5">
        <f>IF(D5&gt;4095.63,4,IF(AND(D5&lt;=4095.63,D5&gt;2785.04),3,IF(AND(D5&lt;=2785.04,D5&gt;1779.7),2,IF(D5&lt;=1779.7,1))))</f>
        <v>3</v>
      </c>
      <c r="H5">
        <f>100*E5+10*F5+G5</f>
        <v>443</v>
      </c>
      <c r="I5" t="str">
        <f>IF(H5=444,"Platinum Customer",IF(AND(H5&lt;444,H5&gt;=433),"Very Loyal",IF(AND(H5&lt;433,H5&gt;=421),"Becoming Loyal",IF(AND(H5&lt;421,H5&gt;=344),"Recent Customer",IF(AND(H5&lt;344,H5&gt;=323),"Potential Customer",IF(AND(H5&lt;323,H5&gt;=311),"Late Bloomer",IF(AND(H5&lt;311,H5&gt;=224),"Losing Customer",IF(AND(H5&lt;224,H5&gt;=212),"High Risk Customer",IF(AND(H5&lt;212,H5&gt;=124),"Almost Lost Customer",IF(AND(H5&lt;124,H5&gt;=112),"Evasive Customer",IF(H5=111,"Lost Customer")))))))))))</f>
        <v>Very Loyal</v>
      </c>
      <c r="L5" t="s">
        <v>13</v>
      </c>
      <c r="M5">
        <f>QUARTILE($B$5:$B$3497,0)</f>
        <v>0</v>
      </c>
      <c r="N5">
        <f>QUARTILE($C$5:$C$3497,0)</f>
        <v>1</v>
      </c>
      <c r="O5">
        <f>QUARTILE($D$5:$D$3497,0)</f>
        <v>15.080000000000005</v>
      </c>
      <c r="P5">
        <f>QUARTILE($H$5:$H$3497,0)</f>
        <v>111</v>
      </c>
    </row>
    <row r="6" spans="1:16" x14ac:dyDescent="0.25">
      <c r="A6" s="11">
        <v>2</v>
      </c>
      <c r="B6" s="12">
        <v>128</v>
      </c>
      <c r="C6" s="13">
        <v>3</v>
      </c>
      <c r="D6" s="14">
        <v>2226.2600000000002</v>
      </c>
      <c r="E6">
        <f t="shared" ref="E6:E69" si="0">IF(B6&gt;88,1,IF(AND(B6&lt;=88,B6&gt;45),2,IF(AND(B6&lt;=45,B6&gt;18),3,IF(B6&lt;=18,4))))</f>
        <v>1</v>
      </c>
      <c r="F6">
        <f t="shared" ref="F6:F69" si="1">IF(C6&gt;7,4,IF(AND(C6&lt;=7,C6&gt;6),3,IF(AND(C6&lt;=6,C6&gt;4),2,IF(C6&lt;=4,1))))</f>
        <v>1</v>
      </c>
      <c r="G6">
        <f t="shared" ref="G6:G69" si="2">IF(D6&gt;4095.63,4,IF(AND(D6&lt;=4095.63,D6&gt;2785.04),3,IF(AND(D6&lt;=2785.04,D6&gt;1779.7),2,IF(D6&lt;=1779.7,1))))</f>
        <v>2</v>
      </c>
      <c r="H6">
        <f t="shared" ref="H6:H69" si="3">100*E6+10*F6+G6</f>
        <v>112</v>
      </c>
      <c r="I6" t="str">
        <f t="shared" ref="I6:I69" si="4">IF(H6=444,"Platinum Customer",IF(AND(H6&lt;444,H6&gt;=433),"Very Loyal",IF(AND(H6&lt;433,H6&gt;=421),"Becoming Loyal",IF(AND(H6&lt;421,H6&gt;=344),"Recent Customer",IF(AND(H6&lt;344,H6&gt;=323),"Potential Customer",IF(AND(H6&lt;323,H6&gt;=311),"Late Bloomer",IF(AND(H6&lt;311,H6&gt;=224),"Losing Customer",IF(AND(H6&lt;224,H6&gt;=212),"High Risk Customer",IF(AND(H6&lt;212,H6&gt;=124),"Almost Lost Customer",IF(AND(H6&lt;124,H6&gt;=112),"Evasive Customer",IF(H6=111,"Lost Customer")))))))))))</f>
        <v>Evasive Customer</v>
      </c>
      <c r="L6" t="s">
        <v>14</v>
      </c>
      <c r="M6">
        <f>QUARTILE($B$5:$B$3497,1)</f>
        <v>18</v>
      </c>
      <c r="N6">
        <f>QUARTILE($C$5:$C$3497,1)</f>
        <v>4</v>
      </c>
      <c r="O6">
        <f>QUARTILE($D$5:$D$3497,1)</f>
        <v>1779.6999999999996</v>
      </c>
      <c r="P6">
        <f>QUARTILE($H$5:$H$3497,1)</f>
        <v>211</v>
      </c>
    </row>
    <row r="7" spans="1:16" x14ac:dyDescent="0.25">
      <c r="A7" s="11">
        <v>3</v>
      </c>
      <c r="B7" s="12">
        <v>102</v>
      </c>
      <c r="C7" s="13">
        <v>8</v>
      </c>
      <c r="D7" s="14">
        <v>3290.21</v>
      </c>
      <c r="E7">
        <f t="shared" si="0"/>
        <v>1</v>
      </c>
      <c r="F7">
        <f t="shared" si="1"/>
        <v>4</v>
      </c>
      <c r="G7">
        <f t="shared" si="2"/>
        <v>3</v>
      </c>
      <c r="H7">
        <f t="shared" si="3"/>
        <v>143</v>
      </c>
      <c r="I7" t="str">
        <f t="shared" si="4"/>
        <v>Almost Lost Customer</v>
      </c>
      <c r="L7" t="s">
        <v>15</v>
      </c>
      <c r="M7">
        <f>QUARTILE($B$5:$B$3497,2)</f>
        <v>45</v>
      </c>
      <c r="N7">
        <f>QUARTILE($C$5:$C$3497,2)</f>
        <v>6</v>
      </c>
      <c r="O7">
        <f>QUARTILE($D$5:$D$3497,2)</f>
        <v>2785.04</v>
      </c>
      <c r="P7">
        <f>QUARTILE($H$5:$H$3497,2)</f>
        <v>311</v>
      </c>
    </row>
    <row r="8" spans="1:16" x14ac:dyDescent="0.25">
      <c r="A8" s="11">
        <v>4</v>
      </c>
      <c r="B8" s="12">
        <v>195</v>
      </c>
      <c r="C8" s="13">
        <v>2</v>
      </c>
      <c r="D8" s="14">
        <v>220.57</v>
      </c>
      <c r="E8">
        <f t="shared" si="0"/>
        <v>1</v>
      </c>
      <c r="F8">
        <f t="shared" si="1"/>
        <v>1</v>
      </c>
      <c r="G8">
        <f t="shared" si="2"/>
        <v>1</v>
      </c>
      <c r="H8">
        <f t="shared" si="3"/>
        <v>111</v>
      </c>
      <c r="I8" t="str">
        <f t="shared" si="4"/>
        <v>Lost Customer</v>
      </c>
      <c r="L8" t="s">
        <v>16</v>
      </c>
      <c r="M8">
        <f>QUARTILE($B$5:$B$3497,3)</f>
        <v>88</v>
      </c>
      <c r="N8">
        <f>QUARTILE($C$5:$C$3497,3)</f>
        <v>7</v>
      </c>
      <c r="O8">
        <f>QUARTILE($D$5:$D$3497,3)</f>
        <v>4095.6299999999997</v>
      </c>
      <c r="P8">
        <f>QUARTILE($H$5:$H$3497,3)</f>
        <v>411</v>
      </c>
    </row>
    <row r="9" spans="1:16" x14ac:dyDescent="0.25">
      <c r="A9" s="11">
        <v>5</v>
      </c>
      <c r="B9" s="12">
        <v>16</v>
      </c>
      <c r="C9" s="13">
        <v>6</v>
      </c>
      <c r="D9" s="14">
        <v>2394.94</v>
      </c>
      <c r="E9">
        <f t="shared" si="0"/>
        <v>4</v>
      </c>
      <c r="F9">
        <f t="shared" si="1"/>
        <v>2</v>
      </c>
      <c r="G9">
        <f t="shared" si="2"/>
        <v>2</v>
      </c>
      <c r="H9">
        <f t="shared" si="3"/>
        <v>422</v>
      </c>
      <c r="I9" t="str">
        <f t="shared" si="4"/>
        <v>Becoming Loyal</v>
      </c>
      <c r="L9" t="s">
        <v>17</v>
      </c>
      <c r="M9">
        <f>QUARTILE($B$5:$B$3497,4)</f>
        <v>353</v>
      </c>
      <c r="N9">
        <f>QUARTILE($C$5:$C$3497,4)</f>
        <v>14</v>
      </c>
      <c r="O9">
        <f>QUARTILE($D$5:$D$3497,4)</f>
        <v>11668.949999999997</v>
      </c>
      <c r="P9">
        <f>QUARTILE($H$5:$H$3497,4)</f>
        <v>444</v>
      </c>
    </row>
    <row r="10" spans="1:16" x14ac:dyDescent="0.25">
      <c r="A10" s="11">
        <v>6</v>
      </c>
      <c r="B10" s="12">
        <v>64</v>
      </c>
      <c r="C10" s="13">
        <v>5</v>
      </c>
      <c r="D10" s="14">
        <v>3946.55</v>
      </c>
      <c r="E10">
        <f t="shared" si="0"/>
        <v>2</v>
      </c>
      <c r="F10">
        <f t="shared" si="1"/>
        <v>2</v>
      </c>
      <c r="G10">
        <f t="shared" si="2"/>
        <v>3</v>
      </c>
      <c r="H10">
        <f t="shared" si="3"/>
        <v>223</v>
      </c>
      <c r="I10" t="str">
        <f t="shared" si="4"/>
        <v>High Risk Customer</v>
      </c>
    </row>
    <row r="11" spans="1:16" x14ac:dyDescent="0.25">
      <c r="A11" s="11">
        <v>7</v>
      </c>
      <c r="B11" s="12">
        <v>253</v>
      </c>
      <c r="C11" s="13">
        <v>3</v>
      </c>
      <c r="D11" s="14">
        <v>220.10999999999999</v>
      </c>
      <c r="E11">
        <f t="shared" si="0"/>
        <v>1</v>
      </c>
      <c r="F11">
        <f t="shared" si="1"/>
        <v>1</v>
      </c>
      <c r="G11">
        <f t="shared" si="2"/>
        <v>1</v>
      </c>
      <c r="H11">
        <f t="shared" si="3"/>
        <v>111</v>
      </c>
      <c r="I11" t="str">
        <f t="shared" si="4"/>
        <v>Lost Customer</v>
      </c>
    </row>
    <row r="12" spans="1:16" x14ac:dyDescent="0.25">
      <c r="A12" s="11">
        <v>8</v>
      </c>
      <c r="B12" s="12">
        <v>22</v>
      </c>
      <c r="C12" s="13">
        <v>10</v>
      </c>
      <c r="D12" s="14">
        <v>5364.3899999999994</v>
      </c>
      <c r="E12">
        <f t="shared" si="0"/>
        <v>3</v>
      </c>
      <c r="F12">
        <f t="shared" si="1"/>
        <v>4</v>
      </c>
      <c r="G12">
        <f t="shared" si="2"/>
        <v>4</v>
      </c>
      <c r="H12">
        <f t="shared" si="3"/>
        <v>344</v>
      </c>
      <c r="I12" t="str">
        <f t="shared" si="4"/>
        <v>Recent Customer</v>
      </c>
    </row>
    <row r="13" spans="1:16" x14ac:dyDescent="0.25">
      <c r="A13" s="11">
        <v>9</v>
      </c>
      <c r="B13" s="12">
        <v>78</v>
      </c>
      <c r="C13" s="13">
        <v>6</v>
      </c>
      <c r="D13" s="14">
        <v>2353.1100000000006</v>
      </c>
      <c r="E13">
        <f t="shared" si="0"/>
        <v>2</v>
      </c>
      <c r="F13">
        <f t="shared" si="1"/>
        <v>2</v>
      </c>
      <c r="G13">
        <f t="shared" si="2"/>
        <v>2</v>
      </c>
      <c r="H13">
        <f t="shared" si="3"/>
        <v>222</v>
      </c>
      <c r="I13" t="str">
        <f t="shared" si="4"/>
        <v>High Risk Customer</v>
      </c>
    </row>
    <row r="14" spans="1:16" x14ac:dyDescent="0.25">
      <c r="A14" s="11">
        <v>10</v>
      </c>
      <c r="B14" s="12">
        <v>43</v>
      </c>
      <c r="C14" s="13">
        <v>6</v>
      </c>
      <c r="D14" s="14">
        <v>3358.2799999999997</v>
      </c>
      <c r="E14">
        <f t="shared" si="0"/>
        <v>3</v>
      </c>
      <c r="F14">
        <f t="shared" si="1"/>
        <v>2</v>
      </c>
      <c r="G14">
        <f t="shared" si="2"/>
        <v>3</v>
      </c>
      <c r="H14">
        <f t="shared" si="3"/>
        <v>323</v>
      </c>
      <c r="I14" t="str">
        <f t="shared" si="4"/>
        <v>Potential Customer</v>
      </c>
    </row>
    <row r="15" spans="1:16" x14ac:dyDescent="0.25">
      <c r="A15" s="11">
        <v>11</v>
      </c>
      <c r="B15" s="12">
        <v>46</v>
      </c>
      <c r="C15" s="13">
        <v>6</v>
      </c>
      <c r="D15" s="14">
        <v>3091.5600000000004</v>
      </c>
      <c r="E15">
        <f t="shared" si="0"/>
        <v>2</v>
      </c>
      <c r="F15">
        <f t="shared" si="1"/>
        <v>2</v>
      </c>
      <c r="G15">
        <f t="shared" si="2"/>
        <v>3</v>
      </c>
      <c r="H15">
        <f t="shared" si="3"/>
        <v>223</v>
      </c>
      <c r="I15" t="str">
        <f t="shared" si="4"/>
        <v>High Risk Customer</v>
      </c>
    </row>
    <row r="16" spans="1:16" x14ac:dyDescent="0.25">
      <c r="A16" s="11">
        <v>12</v>
      </c>
      <c r="B16" s="12">
        <v>67</v>
      </c>
      <c r="C16" s="13">
        <v>7</v>
      </c>
      <c r="D16" s="14">
        <v>3540.03</v>
      </c>
      <c r="E16">
        <f t="shared" si="0"/>
        <v>2</v>
      </c>
      <c r="F16">
        <f t="shared" si="1"/>
        <v>3</v>
      </c>
      <c r="G16">
        <f t="shared" si="2"/>
        <v>3</v>
      </c>
      <c r="H16">
        <f t="shared" si="3"/>
        <v>233</v>
      </c>
      <c r="I16" t="str">
        <f t="shared" si="4"/>
        <v>Losing Customer</v>
      </c>
    </row>
    <row r="17" spans="1:9" x14ac:dyDescent="0.25">
      <c r="A17" s="11">
        <v>13</v>
      </c>
      <c r="B17" s="12">
        <v>27</v>
      </c>
      <c r="C17" s="13">
        <v>7</v>
      </c>
      <c r="D17" s="14">
        <v>4337.38</v>
      </c>
      <c r="E17">
        <f t="shared" si="0"/>
        <v>3</v>
      </c>
      <c r="F17">
        <f t="shared" si="1"/>
        <v>3</v>
      </c>
      <c r="G17">
        <f t="shared" si="2"/>
        <v>4</v>
      </c>
      <c r="H17">
        <f t="shared" si="3"/>
        <v>334</v>
      </c>
      <c r="I17" t="str">
        <f t="shared" si="4"/>
        <v>Potential Customer</v>
      </c>
    </row>
    <row r="18" spans="1:9" x14ac:dyDescent="0.25">
      <c r="A18" s="11">
        <v>14</v>
      </c>
      <c r="B18" s="12">
        <v>47</v>
      </c>
      <c r="C18" s="13">
        <v>4</v>
      </c>
      <c r="D18" s="14">
        <v>1713.9</v>
      </c>
      <c r="E18">
        <f t="shared" si="0"/>
        <v>2</v>
      </c>
      <c r="F18">
        <f t="shared" si="1"/>
        <v>1</v>
      </c>
      <c r="G18">
        <f t="shared" si="2"/>
        <v>1</v>
      </c>
      <c r="H18">
        <f t="shared" si="3"/>
        <v>211</v>
      </c>
      <c r="I18" t="str">
        <f t="shared" si="4"/>
        <v>Almost Lost Customer</v>
      </c>
    </row>
    <row r="19" spans="1:9" x14ac:dyDescent="0.25">
      <c r="A19" s="11">
        <v>15</v>
      </c>
      <c r="B19" s="12">
        <v>35</v>
      </c>
      <c r="C19" s="13">
        <v>6</v>
      </c>
      <c r="D19" s="14">
        <v>1728.39</v>
      </c>
      <c r="E19">
        <f t="shared" si="0"/>
        <v>3</v>
      </c>
      <c r="F19">
        <f t="shared" si="1"/>
        <v>2</v>
      </c>
      <c r="G19">
        <f t="shared" si="2"/>
        <v>1</v>
      </c>
      <c r="H19">
        <f t="shared" si="3"/>
        <v>321</v>
      </c>
      <c r="I19" t="str">
        <f t="shared" si="4"/>
        <v>Late Bloomer</v>
      </c>
    </row>
    <row r="20" spans="1:9" x14ac:dyDescent="0.25">
      <c r="A20" s="11">
        <v>16</v>
      </c>
      <c r="B20" s="12">
        <v>99</v>
      </c>
      <c r="C20" s="13">
        <v>5</v>
      </c>
      <c r="D20" s="14">
        <v>4521.84</v>
      </c>
      <c r="E20">
        <f t="shared" si="0"/>
        <v>1</v>
      </c>
      <c r="F20">
        <f t="shared" si="1"/>
        <v>2</v>
      </c>
      <c r="G20">
        <f t="shared" si="2"/>
        <v>4</v>
      </c>
      <c r="H20">
        <f t="shared" si="3"/>
        <v>124</v>
      </c>
      <c r="I20" t="str">
        <f t="shared" si="4"/>
        <v>Almost Lost Customer</v>
      </c>
    </row>
    <row r="21" spans="1:9" x14ac:dyDescent="0.25">
      <c r="A21" s="11">
        <v>17</v>
      </c>
      <c r="B21" s="12">
        <v>0</v>
      </c>
      <c r="C21" s="13">
        <v>5</v>
      </c>
      <c r="D21" s="14">
        <v>2015.6099999999997</v>
      </c>
      <c r="E21">
        <f t="shared" si="0"/>
        <v>4</v>
      </c>
      <c r="F21">
        <f t="shared" si="1"/>
        <v>2</v>
      </c>
      <c r="G21">
        <f t="shared" si="2"/>
        <v>2</v>
      </c>
      <c r="H21">
        <f t="shared" si="3"/>
        <v>422</v>
      </c>
      <c r="I21" t="str">
        <f t="shared" si="4"/>
        <v>Becoming Loyal</v>
      </c>
    </row>
    <row r="22" spans="1:9" x14ac:dyDescent="0.25">
      <c r="A22" s="11">
        <v>18</v>
      </c>
      <c r="B22" s="12">
        <v>134</v>
      </c>
      <c r="C22" s="13">
        <v>7</v>
      </c>
      <c r="D22" s="14">
        <v>3543.38</v>
      </c>
      <c r="E22">
        <f t="shared" si="0"/>
        <v>1</v>
      </c>
      <c r="F22">
        <f t="shared" si="1"/>
        <v>3</v>
      </c>
      <c r="G22">
        <f t="shared" si="2"/>
        <v>3</v>
      </c>
      <c r="H22">
        <f t="shared" si="3"/>
        <v>133</v>
      </c>
      <c r="I22" t="str">
        <f t="shared" si="4"/>
        <v>Almost Lost Customer</v>
      </c>
    </row>
    <row r="23" spans="1:9" x14ac:dyDescent="0.25">
      <c r="A23" s="11">
        <v>19</v>
      </c>
      <c r="B23" s="12">
        <v>280</v>
      </c>
      <c r="C23" s="13">
        <v>3</v>
      </c>
      <c r="D23" s="14">
        <v>1736.45</v>
      </c>
      <c r="E23">
        <f t="shared" si="0"/>
        <v>1</v>
      </c>
      <c r="F23">
        <f t="shared" si="1"/>
        <v>1</v>
      </c>
      <c r="G23">
        <f t="shared" si="2"/>
        <v>1</v>
      </c>
      <c r="H23">
        <f t="shared" si="3"/>
        <v>111</v>
      </c>
      <c r="I23" t="str">
        <f t="shared" si="4"/>
        <v>Lost Customer</v>
      </c>
    </row>
    <row r="24" spans="1:9" x14ac:dyDescent="0.25">
      <c r="A24" s="11">
        <v>20</v>
      </c>
      <c r="B24" s="12">
        <v>31</v>
      </c>
      <c r="C24" s="13">
        <v>4</v>
      </c>
      <c r="D24" s="14">
        <v>3608.2799999999997</v>
      </c>
      <c r="E24">
        <f t="shared" si="0"/>
        <v>3</v>
      </c>
      <c r="F24">
        <f t="shared" si="1"/>
        <v>1</v>
      </c>
      <c r="G24">
        <f t="shared" si="2"/>
        <v>3</v>
      </c>
      <c r="H24">
        <f t="shared" si="3"/>
        <v>313</v>
      </c>
      <c r="I24" t="str">
        <f t="shared" si="4"/>
        <v>Late Bloomer</v>
      </c>
    </row>
    <row r="25" spans="1:9" x14ac:dyDescent="0.25">
      <c r="A25" s="11">
        <v>21</v>
      </c>
      <c r="B25" s="12">
        <v>6</v>
      </c>
      <c r="C25" s="13">
        <v>5</v>
      </c>
      <c r="D25" s="14">
        <v>4229.41</v>
      </c>
      <c r="E25">
        <f t="shared" si="0"/>
        <v>4</v>
      </c>
      <c r="F25">
        <f t="shared" si="1"/>
        <v>2</v>
      </c>
      <c r="G25">
        <f t="shared" si="2"/>
        <v>4</v>
      </c>
      <c r="H25">
        <f t="shared" si="3"/>
        <v>424</v>
      </c>
      <c r="I25" t="str">
        <f t="shared" si="4"/>
        <v>Becoming Loyal</v>
      </c>
    </row>
    <row r="26" spans="1:9" x14ac:dyDescent="0.25">
      <c r="A26" s="11">
        <v>22</v>
      </c>
      <c r="B26" s="12">
        <v>97</v>
      </c>
      <c r="C26" s="13">
        <v>8</v>
      </c>
      <c r="D26" s="14">
        <v>4286.95</v>
      </c>
      <c r="E26">
        <f t="shared" si="0"/>
        <v>1</v>
      </c>
      <c r="F26">
        <f t="shared" si="1"/>
        <v>4</v>
      </c>
      <c r="G26">
        <f t="shared" si="2"/>
        <v>4</v>
      </c>
      <c r="H26">
        <f t="shared" si="3"/>
        <v>144</v>
      </c>
      <c r="I26" t="str">
        <f t="shared" si="4"/>
        <v>Almost Lost Customer</v>
      </c>
    </row>
    <row r="27" spans="1:9" x14ac:dyDescent="0.25">
      <c r="A27" s="11">
        <v>23</v>
      </c>
      <c r="B27" s="12">
        <v>10</v>
      </c>
      <c r="C27" s="13">
        <v>7</v>
      </c>
      <c r="D27" s="14">
        <v>4376.1499999999996</v>
      </c>
      <c r="E27">
        <f t="shared" si="0"/>
        <v>4</v>
      </c>
      <c r="F27">
        <f t="shared" si="1"/>
        <v>3</v>
      </c>
      <c r="G27">
        <f t="shared" si="2"/>
        <v>4</v>
      </c>
      <c r="H27">
        <f t="shared" si="3"/>
        <v>434</v>
      </c>
      <c r="I27" t="str">
        <f t="shared" si="4"/>
        <v>Very Loyal</v>
      </c>
    </row>
    <row r="28" spans="1:9" x14ac:dyDescent="0.25">
      <c r="A28" s="11">
        <v>24</v>
      </c>
      <c r="B28" s="12">
        <v>17</v>
      </c>
      <c r="C28" s="13">
        <v>8</v>
      </c>
      <c r="D28" s="14">
        <v>3689.3500000000004</v>
      </c>
      <c r="E28">
        <f t="shared" si="0"/>
        <v>4</v>
      </c>
      <c r="F28">
        <f t="shared" si="1"/>
        <v>4</v>
      </c>
      <c r="G28">
        <f t="shared" si="2"/>
        <v>3</v>
      </c>
      <c r="H28">
        <f t="shared" si="3"/>
        <v>443</v>
      </c>
      <c r="I28" t="str">
        <f t="shared" si="4"/>
        <v>Very Loyal</v>
      </c>
    </row>
    <row r="29" spans="1:9" x14ac:dyDescent="0.25">
      <c r="A29" s="11">
        <v>25</v>
      </c>
      <c r="B29" s="12">
        <v>5</v>
      </c>
      <c r="C29" s="13">
        <v>12</v>
      </c>
      <c r="D29" s="14">
        <v>5333.66</v>
      </c>
      <c r="E29">
        <f t="shared" si="0"/>
        <v>4</v>
      </c>
      <c r="F29">
        <f t="shared" si="1"/>
        <v>4</v>
      </c>
      <c r="G29">
        <f t="shared" si="2"/>
        <v>4</v>
      </c>
      <c r="H29">
        <f t="shared" si="3"/>
        <v>444</v>
      </c>
      <c r="I29" t="str">
        <f t="shared" si="4"/>
        <v>Platinum Customer</v>
      </c>
    </row>
    <row r="30" spans="1:9" x14ac:dyDescent="0.25">
      <c r="A30" s="11">
        <v>26</v>
      </c>
      <c r="B30" s="12">
        <v>259</v>
      </c>
      <c r="C30" s="13">
        <v>3</v>
      </c>
      <c r="D30" s="14">
        <v>268.2399999999999</v>
      </c>
      <c r="E30">
        <f t="shared" si="0"/>
        <v>1</v>
      </c>
      <c r="F30">
        <f t="shared" si="1"/>
        <v>1</v>
      </c>
      <c r="G30">
        <f t="shared" si="2"/>
        <v>1</v>
      </c>
      <c r="H30">
        <f t="shared" si="3"/>
        <v>111</v>
      </c>
      <c r="I30" t="str">
        <f t="shared" si="4"/>
        <v>Lost Customer</v>
      </c>
    </row>
    <row r="31" spans="1:9" x14ac:dyDescent="0.25">
      <c r="A31" s="11">
        <v>27</v>
      </c>
      <c r="B31" s="12">
        <v>143</v>
      </c>
      <c r="C31" s="13">
        <v>7</v>
      </c>
      <c r="D31" s="14">
        <v>3274.2500000000005</v>
      </c>
      <c r="E31">
        <f t="shared" si="0"/>
        <v>1</v>
      </c>
      <c r="F31">
        <f t="shared" si="1"/>
        <v>3</v>
      </c>
      <c r="G31">
        <f t="shared" si="2"/>
        <v>3</v>
      </c>
      <c r="H31">
        <f t="shared" si="3"/>
        <v>133</v>
      </c>
      <c r="I31" t="str">
        <f t="shared" si="4"/>
        <v>Almost Lost Customer</v>
      </c>
    </row>
    <row r="32" spans="1:9" x14ac:dyDescent="0.25">
      <c r="A32" s="11">
        <v>28</v>
      </c>
      <c r="B32" s="12">
        <v>83</v>
      </c>
      <c r="C32" s="13">
        <v>6</v>
      </c>
      <c r="D32" s="14">
        <v>3366.5600000000004</v>
      </c>
      <c r="E32">
        <f t="shared" si="0"/>
        <v>2</v>
      </c>
      <c r="F32">
        <f t="shared" si="1"/>
        <v>2</v>
      </c>
      <c r="G32">
        <f t="shared" si="2"/>
        <v>3</v>
      </c>
      <c r="H32">
        <f t="shared" si="3"/>
        <v>223</v>
      </c>
      <c r="I32" t="str">
        <f t="shared" si="4"/>
        <v>High Risk Customer</v>
      </c>
    </row>
    <row r="33" spans="1:9" x14ac:dyDescent="0.25">
      <c r="A33" s="11">
        <v>29</v>
      </c>
      <c r="B33" s="12">
        <v>22</v>
      </c>
      <c r="C33" s="13">
        <v>9</v>
      </c>
      <c r="D33" s="14">
        <v>6175.3</v>
      </c>
      <c r="E33">
        <f t="shared" si="0"/>
        <v>3</v>
      </c>
      <c r="F33">
        <f t="shared" si="1"/>
        <v>4</v>
      </c>
      <c r="G33">
        <f t="shared" si="2"/>
        <v>4</v>
      </c>
      <c r="H33">
        <f t="shared" si="3"/>
        <v>344</v>
      </c>
      <c r="I33" t="str">
        <f t="shared" si="4"/>
        <v>Recent Customer</v>
      </c>
    </row>
    <row r="34" spans="1:9" x14ac:dyDescent="0.25">
      <c r="A34" s="11">
        <v>30</v>
      </c>
      <c r="B34" s="12">
        <v>11</v>
      </c>
      <c r="C34" s="13">
        <v>3</v>
      </c>
      <c r="D34" s="14">
        <v>2633.95</v>
      </c>
      <c r="E34">
        <f t="shared" si="0"/>
        <v>4</v>
      </c>
      <c r="F34">
        <f t="shared" si="1"/>
        <v>1</v>
      </c>
      <c r="G34">
        <f t="shared" si="2"/>
        <v>2</v>
      </c>
      <c r="H34">
        <f t="shared" si="3"/>
        <v>412</v>
      </c>
      <c r="I34" t="str">
        <f t="shared" si="4"/>
        <v>Recent Customer</v>
      </c>
    </row>
    <row r="35" spans="1:9" x14ac:dyDescent="0.25">
      <c r="A35" s="11">
        <v>31</v>
      </c>
      <c r="B35" s="12">
        <v>89</v>
      </c>
      <c r="C35" s="13">
        <v>4</v>
      </c>
      <c r="D35" s="14">
        <v>426.10999999999996</v>
      </c>
      <c r="E35">
        <f t="shared" si="0"/>
        <v>1</v>
      </c>
      <c r="F35">
        <f t="shared" si="1"/>
        <v>1</v>
      </c>
      <c r="G35">
        <f t="shared" si="2"/>
        <v>1</v>
      </c>
      <c r="H35">
        <f t="shared" si="3"/>
        <v>111</v>
      </c>
      <c r="I35" t="str">
        <f t="shared" si="4"/>
        <v>Lost Customer</v>
      </c>
    </row>
    <row r="36" spans="1:9" x14ac:dyDescent="0.25">
      <c r="A36" s="11">
        <v>32</v>
      </c>
      <c r="B36" s="12">
        <v>138</v>
      </c>
      <c r="C36" s="13">
        <v>7</v>
      </c>
      <c r="D36" s="14">
        <v>2823.12</v>
      </c>
      <c r="E36">
        <f t="shared" si="0"/>
        <v>1</v>
      </c>
      <c r="F36">
        <f t="shared" si="1"/>
        <v>3</v>
      </c>
      <c r="G36">
        <f t="shared" si="2"/>
        <v>3</v>
      </c>
      <c r="H36">
        <f t="shared" si="3"/>
        <v>133</v>
      </c>
      <c r="I36" t="str">
        <f t="shared" si="4"/>
        <v>Almost Lost Customer</v>
      </c>
    </row>
    <row r="37" spans="1:9" x14ac:dyDescent="0.25">
      <c r="A37" s="11">
        <v>33</v>
      </c>
      <c r="B37" s="12">
        <v>38</v>
      </c>
      <c r="C37" s="13">
        <v>7</v>
      </c>
      <c r="D37" s="14">
        <v>5150.45</v>
      </c>
      <c r="E37">
        <f t="shared" si="0"/>
        <v>3</v>
      </c>
      <c r="F37">
        <f t="shared" si="1"/>
        <v>3</v>
      </c>
      <c r="G37">
        <f t="shared" si="2"/>
        <v>4</v>
      </c>
      <c r="H37">
        <f t="shared" si="3"/>
        <v>334</v>
      </c>
      <c r="I37" t="str">
        <f t="shared" si="4"/>
        <v>Potential Customer</v>
      </c>
    </row>
    <row r="38" spans="1:9" x14ac:dyDescent="0.25">
      <c r="A38" s="11">
        <v>34</v>
      </c>
      <c r="B38" s="12">
        <v>102</v>
      </c>
      <c r="C38" s="13">
        <v>9</v>
      </c>
      <c r="D38" s="14">
        <v>4825.59</v>
      </c>
      <c r="E38">
        <f t="shared" si="0"/>
        <v>1</v>
      </c>
      <c r="F38">
        <f t="shared" si="1"/>
        <v>4</v>
      </c>
      <c r="G38">
        <f t="shared" si="2"/>
        <v>4</v>
      </c>
      <c r="H38">
        <f t="shared" si="3"/>
        <v>144</v>
      </c>
      <c r="I38" t="str">
        <f t="shared" si="4"/>
        <v>Almost Lost Customer</v>
      </c>
    </row>
    <row r="39" spans="1:9" x14ac:dyDescent="0.25">
      <c r="A39" s="11">
        <v>35</v>
      </c>
      <c r="B39" s="12">
        <v>92</v>
      </c>
      <c r="C39" s="13">
        <v>4</v>
      </c>
      <c r="D39" s="14">
        <v>3706.5099999999993</v>
      </c>
      <c r="E39">
        <f t="shared" si="0"/>
        <v>1</v>
      </c>
      <c r="F39">
        <f t="shared" si="1"/>
        <v>1</v>
      </c>
      <c r="G39">
        <f t="shared" si="2"/>
        <v>3</v>
      </c>
      <c r="H39">
        <f t="shared" si="3"/>
        <v>113</v>
      </c>
      <c r="I39" t="str">
        <f t="shared" si="4"/>
        <v>Evasive Customer</v>
      </c>
    </row>
    <row r="40" spans="1:9" x14ac:dyDescent="0.25">
      <c r="A40" s="11">
        <v>36</v>
      </c>
      <c r="B40" s="12">
        <v>163</v>
      </c>
      <c r="C40" s="13">
        <v>2</v>
      </c>
      <c r="D40" s="14">
        <v>204.35999999999999</v>
      </c>
      <c r="E40">
        <f t="shared" si="0"/>
        <v>1</v>
      </c>
      <c r="F40">
        <f t="shared" si="1"/>
        <v>1</v>
      </c>
      <c r="G40">
        <f t="shared" si="2"/>
        <v>1</v>
      </c>
      <c r="H40">
        <f t="shared" si="3"/>
        <v>111</v>
      </c>
      <c r="I40" t="str">
        <f t="shared" si="4"/>
        <v>Lost Customer</v>
      </c>
    </row>
    <row r="41" spans="1:9" x14ac:dyDescent="0.25">
      <c r="A41" s="11">
        <v>37</v>
      </c>
      <c r="B41" s="12">
        <v>7</v>
      </c>
      <c r="C41" s="13">
        <v>9</v>
      </c>
      <c r="D41" s="14">
        <v>6338.49</v>
      </c>
      <c r="E41">
        <f t="shared" si="0"/>
        <v>4</v>
      </c>
      <c r="F41">
        <f t="shared" si="1"/>
        <v>4</v>
      </c>
      <c r="G41">
        <f t="shared" si="2"/>
        <v>4</v>
      </c>
      <c r="H41">
        <f t="shared" si="3"/>
        <v>444</v>
      </c>
      <c r="I41" t="str">
        <f t="shared" si="4"/>
        <v>Platinum Customer</v>
      </c>
    </row>
    <row r="42" spans="1:9" x14ac:dyDescent="0.25">
      <c r="A42" s="11">
        <v>38</v>
      </c>
      <c r="B42" s="12">
        <v>50</v>
      </c>
      <c r="C42" s="13">
        <v>4</v>
      </c>
      <c r="D42" s="14">
        <v>2025.34</v>
      </c>
      <c r="E42">
        <f t="shared" si="0"/>
        <v>2</v>
      </c>
      <c r="F42">
        <f t="shared" si="1"/>
        <v>1</v>
      </c>
      <c r="G42">
        <f t="shared" si="2"/>
        <v>2</v>
      </c>
      <c r="H42">
        <f t="shared" si="3"/>
        <v>212</v>
      </c>
      <c r="I42" t="str">
        <f t="shared" si="4"/>
        <v>High Risk Customer</v>
      </c>
    </row>
    <row r="43" spans="1:9" x14ac:dyDescent="0.25">
      <c r="A43" s="11">
        <v>39</v>
      </c>
      <c r="B43" s="12">
        <v>34</v>
      </c>
      <c r="C43" s="13">
        <v>12</v>
      </c>
      <c r="D43" s="14">
        <v>6085.170000000001</v>
      </c>
      <c r="E43">
        <f t="shared" si="0"/>
        <v>3</v>
      </c>
      <c r="F43">
        <f t="shared" si="1"/>
        <v>4</v>
      </c>
      <c r="G43">
        <f t="shared" si="2"/>
        <v>4</v>
      </c>
      <c r="H43">
        <f t="shared" si="3"/>
        <v>344</v>
      </c>
      <c r="I43" t="str">
        <f t="shared" si="4"/>
        <v>Recent Customer</v>
      </c>
    </row>
    <row r="44" spans="1:9" x14ac:dyDescent="0.25">
      <c r="A44" s="11">
        <v>40</v>
      </c>
      <c r="B44" s="12">
        <v>14</v>
      </c>
      <c r="C44" s="13">
        <v>6</v>
      </c>
      <c r="D44" s="14">
        <v>3272.7</v>
      </c>
      <c r="E44">
        <f t="shared" si="0"/>
        <v>4</v>
      </c>
      <c r="F44">
        <f t="shared" si="1"/>
        <v>2</v>
      </c>
      <c r="G44">
        <f t="shared" si="2"/>
        <v>3</v>
      </c>
      <c r="H44">
        <f t="shared" si="3"/>
        <v>423</v>
      </c>
      <c r="I44" t="str">
        <f t="shared" si="4"/>
        <v>Becoming Loyal</v>
      </c>
    </row>
    <row r="45" spans="1:9" x14ac:dyDescent="0.25">
      <c r="A45" s="11">
        <v>41</v>
      </c>
      <c r="B45" s="12">
        <v>29</v>
      </c>
      <c r="C45" s="13">
        <v>9</v>
      </c>
      <c r="D45" s="14">
        <v>4531.68</v>
      </c>
      <c r="E45">
        <f t="shared" si="0"/>
        <v>3</v>
      </c>
      <c r="F45">
        <f t="shared" si="1"/>
        <v>4</v>
      </c>
      <c r="G45">
        <f t="shared" si="2"/>
        <v>4</v>
      </c>
      <c r="H45">
        <f t="shared" si="3"/>
        <v>344</v>
      </c>
      <c r="I45" t="str">
        <f t="shared" si="4"/>
        <v>Recent Customer</v>
      </c>
    </row>
    <row r="46" spans="1:9" x14ac:dyDescent="0.25">
      <c r="A46" s="11">
        <v>42</v>
      </c>
      <c r="B46" s="12">
        <v>111</v>
      </c>
      <c r="C46" s="13">
        <v>4</v>
      </c>
      <c r="D46" s="14">
        <v>427.03999999999996</v>
      </c>
      <c r="E46">
        <f t="shared" si="0"/>
        <v>1</v>
      </c>
      <c r="F46">
        <f t="shared" si="1"/>
        <v>1</v>
      </c>
      <c r="G46">
        <f t="shared" si="2"/>
        <v>1</v>
      </c>
      <c r="H46">
        <f t="shared" si="3"/>
        <v>111</v>
      </c>
      <c r="I46" t="str">
        <f t="shared" si="4"/>
        <v>Lost Customer</v>
      </c>
    </row>
    <row r="47" spans="1:9" x14ac:dyDescent="0.25">
      <c r="A47" s="11">
        <v>43</v>
      </c>
      <c r="B47" s="12">
        <v>61</v>
      </c>
      <c r="C47" s="13">
        <v>9</v>
      </c>
      <c r="D47" s="14">
        <v>3619.95</v>
      </c>
      <c r="E47">
        <f t="shared" si="0"/>
        <v>2</v>
      </c>
      <c r="F47">
        <f t="shared" si="1"/>
        <v>4</v>
      </c>
      <c r="G47">
        <f t="shared" si="2"/>
        <v>3</v>
      </c>
      <c r="H47">
        <f t="shared" si="3"/>
        <v>243</v>
      </c>
      <c r="I47" t="str">
        <f t="shared" si="4"/>
        <v>Losing Customer</v>
      </c>
    </row>
    <row r="48" spans="1:9" x14ac:dyDescent="0.25">
      <c r="A48" s="11">
        <v>44</v>
      </c>
      <c r="B48" s="12">
        <v>35</v>
      </c>
      <c r="C48" s="13">
        <v>7</v>
      </c>
      <c r="D48" s="14">
        <v>4768.28</v>
      </c>
      <c r="E48">
        <f t="shared" si="0"/>
        <v>3</v>
      </c>
      <c r="F48">
        <f t="shared" si="1"/>
        <v>3</v>
      </c>
      <c r="G48">
        <f t="shared" si="2"/>
        <v>4</v>
      </c>
      <c r="H48">
        <f t="shared" si="3"/>
        <v>334</v>
      </c>
      <c r="I48" t="str">
        <f t="shared" si="4"/>
        <v>Potential Customer</v>
      </c>
    </row>
    <row r="49" spans="1:9" x14ac:dyDescent="0.25">
      <c r="A49" s="11">
        <v>45</v>
      </c>
      <c r="B49" s="12">
        <v>43</v>
      </c>
      <c r="C49" s="13">
        <v>3</v>
      </c>
      <c r="D49" s="14">
        <v>1048.1499999999999</v>
      </c>
      <c r="E49">
        <f t="shared" si="0"/>
        <v>3</v>
      </c>
      <c r="F49">
        <f t="shared" si="1"/>
        <v>1</v>
      </c>
      <c r="G49">
        <f t="shared" si="2"/>
        <v>1</v>
      </c>
      <c r="H49">
        <f t="shared" si="3"/>
        <v>311</v>
      </c>
      <c r="I49" t="str">
        <f t="shared" si="4"/>
        <v>Late Bloomer</v>
      </c>
    </row>
    <row r="50" spans="1:9" x14ac:dyDescent="0.25">
      <c r="A50" s="11">
        <v>46</v>
      </c>
      <c r="B50" s="12">
        <v>53</v>
      </c>
      <c r="C50" s="13">
        <v>5</v>
      </c>
      <c r="D50" s="14">
        <v>1623.6299999999999</v>
      </c>
      <c r="E50">
        <f t="shared" si="0"/>
        <v>2</v>
      </c>
      <c r="F50">
        <f t="shared" si="1"/>
        <v>2</v>
      </c>
      <c r="G50">
        <f t="shared" si="2"/>
        <v>1</v>
      </c>
      <c r="H50">
        <f t="shared" si="3"/>
        <v>221</v>
      </c>
      <c r="I50" t="str">
        <f t="shared" si="4"/>
        <v>High Risk Customer</v>
      </c>
    </row>
    <row r="51" spans="1:9" x14ac:dyDescent="0.25">
      <c r="A51" s="11">
        <v>47</v>
      </c>
      <c r="B51" s="12">
        <v>35</v>
      </c>
      <c r="C51" s="13">
        <v>7</v>
      </c>
      <c r="D51" s="14">
        <v>4332.1899999999996</v>
      </c>
      <c r="E51">
        <f t="shared" si="0"/>
        <v>3</v>
      </c>
      <c r="F51">
        <f t="shared" si="1"/>
        <v>3</v>
      </c>
      <c r="G51">
        <f t="shared" si="2"/>
        <v>4</v>
      </c>
      <c r="H51">
        <f t="shared" si="3"/>
        <v>334</v>
      </c>
      <c r="I51" t="str">
        <f t="shared" si="4"/>
        <v>Potential Customer</v>
      </c>
    </row>
    <row r="52" spans="1:9" x14ac:dyDescent="0.25">
      <c r="A52" s="11">
        <v>48</v>
      </c>
      <c r="B52" s="12">
        <v>82</v>
      </c>
      <c r="C52" s="13">
        <v>8</v>
      </c>
      <c r="D52" s="14">
        <v>5561.08</v>
      </c>
      <c r="E52">
        <f t="shared" si="0"/>
        <v>2</v>
      </c>
      <c r="F52">
        <f t="shared" si="1"/>
        <v>4</v>
      </c>
      <c r="G52">
        <f t="shared" si="2"/>
        <v>4</v>
      </c>
      <c r="H52">
        <f t="shared" si="3"/>
        <v>244</v>
      </c>
      <c r="I52" t="str">
        <f t="shared" si="4"/>
        <v>Losing Customer</v>
      </c>
    </row>
    <row r="53" spans="1:9" x14ac:dyDescent="0.25">
      <c r="A53" s="11">
        <v>49</v>
      </c>
      <c r="B53" s="12">
        <v>36</v>
      </c>
      <c r="C53" s="13">
        <v>5</v>
      </c>
      <c r="D53" s="14">
        <v>2636.4300000000003</v>
      </c>
      <c r="E53">
        <f t="shared" si="0"/>
        <v>3</v>
      </c>
      <c r="F53">
        <f t="shared" si="1"/>
        <v>2</v>
      </c>
      <c r="G53">
        <f t="shared" si="2"/>
        <v>2</v>
      </c>
      <c r="H53">
        <f t="shared" si="3"/>
        <v>322</v>
      </c>
      <c r="I53" t="str">
        <f t="shared" si="4"/>
        <v>Late Bloomer</v>
      </c>
    </row>
    <row r="54" spans="1:9" x14ac:dyDescent="0.25">
      <c r="A54" s="11">
        <v>50</v>
      </c>
      <c r="B54" s="12">
        <v>26</v>
      </c>
      <c r="C54" s="13">
        <v>8</v>
      </c>
      <c r="D54" s="14">
        <v>4153.41</v>
      </c>
      <c r="E54">
        <f t="shared" si="0"/>
        <v>3</v>
      </c>
      <c r="F54">
        <f t="shared" si="1"/>
        <v>4</v>
      </c>
      <c r="G54">
        <f t="shared" si="2"/>
        <v>4</v>
      </c>
      <c r="H54">
        <f t="shared" si="3"/>
        <v>344</v>
      </c>
      <c r="I54" t="str">
        <f t="shared" si="4"/>
        <v>Recent Customer</v>
      </c>
    </row>
    <row r="55" spans="1:9" x14ac:dyDescent="0.25">
      <c r="A55" s="11">
        <v>51</v>
      </c>
      <c r="B55" s="12">
        <v>55</v>
      </c>
      <c r="C55" s="13">
        <v>8</v>
      </c>
      <c r="D55" s="14">
        <v>4855.4000000000005</v>
      </c>
      <c r="E55">
        <f t="shared" si="0"/>
        <v>2</v>
      </c>
      <c r="F55">
        <f t="shared" si="1"/>
        <v>4</v>
      </c>
      <c r="G55">
        <f t="shared" si="2"/>
        <v>4</v>
      </c>
      <c r="H55">
        <f t="shared" si="3"/>
        <v>244</v>
      </c>
      <c r="I55" t="str">
        <f t="shared" si="4"/>
        <v>Losing Customer</v>
      </c>
    </row>
    <row r="56" spans="1:9" x14ac:dyDescent="0.25">
      <c r="A56" s="11">
        <v>52</v>
      </c>
      <c r="B56" s="12">
        <v>4</v>
      </c>
      <c r="C56" s="13">
        <v>7</v>
      </c>
      <c r="D56" s="14">
        <v>5417.83</v>
      </c>
      <c r="E56">
        <f t="shared" si="0"/>
        <v>4</v>
      </c>
      <c r="F56">
        <f t="shared" si="1"/>
        <v>3</v>
      </c>
      <c r="G56">
        <f t="shared" si="2"/>
        <v>4</v>
      </c>
      <c r="H56">
        <f t="shared" si="3"/>
        <v>434</v>
      </c>
      <c r="I56" t="str">
        <f t="shared" si="4"/>
        <v>Very Loyal</v>
      </c>
    </row>
    <row r="57" spans="1:9" x14ac:dyDescent="0.25">
      <c r="A57" s="11">
        <v>53</v>
      </c>
      <c r="B57" s="12">
        <v>7</v>
      </c>
      <c r="C57" s="13">
        <v>5</v>
      </c>
      <c r="D57" s="14">
        <v>2950.07</v>
      </c>
      <c r="E57">
        <f t="shared" si="0"/>
        <v>4</v>
      </c>
      <c r="F57">
        <f t="shared" si="1"/>
        <v>2</v>
      </c>
      <c r="G57">
        <f t="shared" si="2"/>
        <v>3</v>
      </c>
      <c r="H57">
        <f t="shared" si="3"/>
        <v>423</v>
      </c>
      <c r="I57" t="str">
        <f t="shared" si="4"/>
        <v>Becoming Loyal</v>
      </c>
    </row>
    <row r="58" spans="1:9" x14ac:dyDescent="0.25">
      <c r="A58" s="11">
        <v>54</v>
      </c>
      <c r="B58" s="12">
        <v>67</v>
      </c>
      <c r="C58" s="13">
        <v>7</v>
      </c>
      <c r="D58" s="14">
        <v>4098.21</v>
      </c>
      <c r="E58">
        <f t="shared" si="0"/>
        <v>2</v>
      </c>
      <c r="F58">
        <f t="shared" si="1"/>
        <v>3</v>
      </c>
      <c r="G58">
        <f t="shared" si="2"/>
        <v>4</v>
      </c>
      <c r="H58">
        <f t="shared" si="3"/>
        <v>234</v>
      </c>
      <c r="I58" t="str">
        <f t="shared" si="4"/>
        <v>Losing Customer</v>
      </c>
    </row>
    <row r="59" spans="1:9" x14ac:dyDescent="0.25">
      <c r="A59" s="11">
        <v>55</v>
      </c>
      <c r="B59" s="12">
        <v>46</v>
      </c>
      <c r="C59" s="13">
        <v>8</v>
      </c>
      <c r="D59" s="14">
        <v>3220.86</v>
      </c>
      <c r="E59">
        <f t="shared" si="0"/>
        <v>2</v>
      </c>
      <c r="F59">
        <f t="shared" si="1"/>
        <v>4</v>
      </c>
      <c r="G59">
        <f t="shared" si="2"/>
        <v>3</v>
      </c>
      <c r="H59">
        <f t="shared" si="3"/>
        <v>243</v>
      </c>
      <c r="I59" t="str">
        <f t="shared" si="4"/>
        <v>Losing Customer</v>
      </c>
    </row>
    <row r="60" spans="1:9" x14ac:dyDescent="0.25">
      <c r="A60" s="11">
        <v>56</v>
      </c>
      <c r="B60" s="12">
        <v>2</v>
      </c>
      <c r="C60" s="13">
        <v>7</v>
      </c>
      <c r="D60" s="14">
        <v>1275.2399999999998</v>
      </c>
      <c r="E60">
        <f t="shared" si="0"/>
        <v>4</v>
      </c>
      <c r="F60">
        <f t="shared" si="1"/>
        <v>3</v>
      </c>
      <c r="G60">
        <f t="shared" si="2"/>
        <v>1</v>
      </c>
      <c r="H60">
        <f t="shared" si="3"/>
        <v>431</v>
      </c>
      <c r="I60" t="str">
        <f t="shared" si="4"/>
        <v>Becoming Loyal</v>
      </c>
    </row>
    <row r="61" spans="1:9" x14ac:dyDescent="0.25">
      <c r="A61" s="11">
        <v>57</v>
      </c>
      <c r="B61" s="12">
        <v>35</v>
      </c>
      <c r="C61" s="13">
        <v>6</v>
      </c>
      <c r="D61" s="14">
        <v>5117.9599999999991</v>
      </c>
      <c r="E61">
        <f t="shared" si="0"/>
        <v>3</v>
      </c>
      <c r="F61">
        <f t="shared" si="1"/>
        <v>2</v>
      </c>
      <c r="G61">
        <f t="shared" si="2"/>
        <v>4</v>
      </c>
      <c r="H61">
        <f t="shared" si="3"/>
        <v>324</v>
      </c>
      <c r="I61" t="str">
        <f t="shared" si="4"/>
        <v>Potential Customer</v>
      </c>
    </row>
    <row r="62" spans="1:9" x14ac:dyDescent="0.25">
      <c r="A62" s="11">
        <v>58</v>
      </c>
      <c r="B62" s="12">
        <v>20</v>
      </c>
      <c r="C62" s="13">
        <v>8</v>
      </c>
      <c r="D62" s="14">
        <v>3501.37</v>
      </c>
      <c r="E62">
        <f t="shared" si="0"/>
        <v>3</v>
      </c>
      <c r="F62">
        <f t="shared" si="1"/>
        <v>4</v>
      </c>
      <c r="G62">
        <f t="shared" si="2"/>
        <v>3</v>
      </c>
      <c r="H62">
        <f t="shared" si="3"/>
        <v>343</v>
      </c>
      <c r="I62" t="str">
        <f t="shared" si="4"/>
        <v>Potential Customer</v>
      </c>
    </row>
    <row r="63" spans="1:9" x14ac:dyDescent="0.25">
      <c r="A63" s="11">
        <v>59</v>
      </c>
      <c r="B63" s="12">
        <v>22</v>
      </c>
      <c r="C63" s="13">
        <v>3</v>
      </c>
      <c r="D63" s="14">
        <v>2628.37</v>
      </c>
      <c r="E63">
        <f t="shared" si="0"/>
        <v>3</v>
      </c>
      <c r="F63">
        <f t="shared" si="1"/>
        <v>1</v>
      </c>
      <c r="G63">
        <f t="shared" si="2"/>
        <v>2</v>
      </c>
      <c r="H63">
        <f t="shared" si="3"/>
        <v>312</v>
      </c>
      <c r="I63" t="str">
        <f t="shared" si="4"/>
        <v>Late Bloomer</v>
      </c>
    </row>
    <row r="64" spans="1:9" x14ac:dyDescent="0.25">
      <c r="A64" s="11">
        <v>60</v>
      </c>
      <c r="B64" s="12">
        <v>200</v>
      </c>
      <c r="C64" s="13">
        <v>2</v>
      </c>
      <c r="D64" s="14">
        <v>647.22</v>
      </c>
      <c r="E64">
        <f t="shared" si="0"/>
        <v>1</v>
      </c>
      <c r="F64">
        <f t="shared" si="1"/>
        <v>1</v>
      </c>
      <c r="G64">
        <f t="shared" si="2"/>
        <v>1</v>
      </c>
      <c r="H64">
        <f t="shared" si="3"/>
        <v>111</v>
      </c>
      <c r="I64" t="str">
        <f t="shared" si="4"/>
        <v>Lost Customer</v>
      </c>
    </row>
    <row r="65" spans="1:9" x14ac:dyDescent="0.25">
      <c r="A65" s="11">
        <v>61</v>
      </c>
      <c r="B65" s="12">
        <v>47</v>
      </c>
      <c r="C65" s="13">
        <v>7</v>
      </c>
      <c r="D65" s="14">
        <v>4254.2400000000007</v>
      </c>
      <c r="E65">
        <f t="shared" si="0"/>
        <v>2</v>
      </c>
      <c r="F65">
        <f t="shared" si="1"/>
        <v>3</v>
      </c>
      <c r="G65">
        <f t="shared" si="2"/>
        <v>4</v>
      </c>
      <c r="H65">
        <f t="shared" si="3"/>
        <v>234</v>
      </c>
      <c r="I65" t="str">
        <f t="shared" si="4"/>
        <v>Losing Customer</v>
      </c>
    </row>
    <row r="66" spans="1:9" x14ac:dyDescent="0.25">
      <c r="A66" s="11">
        <v>62</v>
      </c>
      <c r="B66" s="12">
        <v>5</v>
      </c>
      <c r="C66" s="13">
        <v>6</v>
      </c>
      <c r="D66" s="14">
        <v>4920.8799999999992</v>
      </c>
      <c r="E66">
        <f t="shared" si="0"/>
        <v>4</v>
      </c>
      <c r="F66">
        <f t="shared" si="1"/>
        <v>2</v>
      </c>
      <c r="G66">
        <f t="shared" si="2"/>
        <v>4</v>
      </c>
      <c r="H66">
        <f t="shared" si="3"/>
        <v>424</v>
      </c>
      <c r="I66" t="str">
        <f t="shared" si="4"/>
        <v>Becoming Loyal</v>
      </c>
    </row>
    <row r="67" spans="1:9" x14ac:dyDescent="0.25">
      <c r="A67" s="11">
        <v>63</v>
      </c>
      <c r="B67" s="12">
        <v>68</v>
      </c>
      <c r="C67" s="13">
        <v>3</v>
      </c>
      <c r="D67" s="14">
        <v>2190.0500000000002</v>
      </c>
      <c r="E67">
        <f t="shared" si="0"/>
        <v>2</v>
      </c>
      <c r="F67">
        <f t="shared" si="1"/>
        <v>1</v>
      </c>
      <c r="G67">
        <f t="shared" si="2"/>
        <v>2</v>
      </c>
      <c r="H67">
        <f t="shared" si="3"/>
        <v>212</v>
      </c>
      <c r="I67" t="str">
        <f t="shared" si="4"/>
        <v>High Risk Customer</v>
      </c>
    </row>
    <row r="68" spans="1:9" x14ac:dyDescent="0.25">
      <c r="A68" s="11">
        <v>64</v>
      </c>
      <c r="B68" s="12">
        <v>3</v>
      </c>
      <c r="C68" s="13">
        <v>5</v>
      </c>
      <c r="D68" s="14">
        <v>546.67999999999984</v>
      </c>
      <c r="E68">
        <f t="shared" si="0"/>
        <v>4</v>
      </c>
      <c r="F68">
        <f t="shared" si="1"/>
        <v>2</v>
      </c>
      <c r="G68">
        <f t="shared" si="2"/>
        <v>1</v>
      </c>
      <c r="H68">
        <f t="shared" si="3"/>
        <v>421</v>
      </c>
      <c r="I68" t="str">
        <f t="shared" si="4"/>
        <v>Becoming Loyal</v>
      </c>
    </row>
    <row r="69" spans="1:9" x14ac:dyDescent="0.25">
      <c r="A69" s="11">
        <v>65</v>
      </c>
      <c r="B69" s="12">
        <v>136</v>
      </c>
      <c r="C69" s="13">
        <v>6</v>
      </c>
      <c r="D69" s="14">
        <v>3799.97</v>
      </c>
      <c r="E69">
        <f t="shared" si="0"/>
        <v>1</v>
      </c>
      <c r="F69">
        <f t="shared" si="1"/>
        <v>2</v>
      </c>
      <c r="G69">
        <f t="shared" si="2"/>
        <v>3</v>
      </c>
      <c r="H69">
        <f t="shared" si="3"/>
        <v>123</v>
      </c>
      <c r="I69" t="str">
        <f t="shared" si="4"/>
        <v>Evasive Customer</v>
      </c>
    </row>
    <row r="70" spans="1:9" x14ac:dyDescent="0.25">
      <c r="A70" s="11">
        <v>66</v>
      </c>
      <c r="B70" s="12">
        <v>43</v>
      </c>
      <c r="C70" s="13">
        <v>5</v>
      </c>
      <c r="D70" s="14">
        <v>3333.86</v>
      </c>
      <c r="E70">
        <f t="shared" ref="E70:E133" si="5">IF(B70&gt;88,1,IF(AND(B70&lt;=88,B70&gt;45),2,IF(AND(B70&lt;=45,B70&gt;18),3,IF(B70&lt;=18,4))))</f>
        <v>3</v>
      </c>
      <c r="F70">
        <f t="shared" ref="F70:F133" si="6">IF(C70&gt;7,4,IF(AND(C70&lt;=7,C70&gt;6),3,IF(AND(C70&lt;=6,C70&gt;4),2,IF(C70&lt;=4,1))))</f>
        <v>2</v>
      </c>
      <c r="G70">
        <f t="shared" ref="G70:G133" si="7">IF(D70&gt;4095.63,4,IF(AND(D70&lt;=4095.63,D70&gt;2785.04),3,IF(AND(D70&lt;=2785.04,D70&gt;1779.7),2,IF(D70&lt;=1779.7,1))))</f>
        <v>3</v>
      </c>
      <c r="H70">
        <f t="shared" ref="H70:H133" si="8">100*E70+10*F70+G70</f>
        <v>323</v>
      </c>
      <c r="I70" t="str">
        <f t="shared" ref="I70:I133" si="9">IF(H70=444,"Platinum Customer",IF(AND(H70&lt;444,H70&gt;=433),"Very Loyal",IF(AND(H70&lt;433,H70&gt;=421),"Becoming Loyal",IF(AND(H70&lt;421,H70&gt;=344),"Recent Customer",IF(AND(H70&lt;344,H70&gt;=323),"Potential Customer",IF(AND(H70&lt;323,H70&gt;=311),"Late Bloomer",IF(AND(H70&lt;311,H70&gt;=224),"Losing Customer",IF(AND(H70&lt;224,H70&gt;=212),"High Risk Customer",IF(AND(H70&lt;212,H70&gt;=124),"Almost Lost Customer",IF(AND(H70&lt;124,H70&gt;=112),"Evasive Customer",IF(H70=111,"Lost Customer")))))))))))</f>
        <v>Potential Customer</v>
      </c>
    </row>
    <row r="71" spans="1:9" x14ac:dyDescent="0.25">
      <c r="A71" s="11">
        <v>67</v>
      </c>
      <c r="B71" s="12">
        <v>116</v>
      </c>
      <c r="C71" s="13">
        <v>5</v>
      </c>
      <c r="D71" s="14">
        <v>1203.29</v>
      </c>
      <c r="E71">
        <f t="shared" si="5"/>
        <v>1</v>
      </c>
      <c r="F71">
        <f t="shared" si="6"/>
        <v>2</v>
      </c>
      <c r="G71">
        <f t="shared" si="7"/>
        <v>1</v>
      </c>
      <c r="H71">
        <f t="shared" si="8"/>
        <v>121</v>
      </c>
      <c r="I71" t="str">
        <f t="shared" si="9"/>
        <v>Evasive Customer</v>
      </c>
    </row>
    <row r="72" spans="1:9" x14ac:dyDescent="0.25">
      <c r="A72" s="11">
        <v>68</v>
      </c>
      <c r="B72" s="12">
        <v>84</v>
      </c>
      <c r="C72" s="13">
        <v>3</v>
      </c>
      <c r="D72" s="14">
        <v>3842.5599999999995</v>
      </c>
      <c r="E72">
        <f t="shared" si="5"/>
        <v>2</v>
      </c>
      <c r="F72">
        <f t="shared" si="6"/>
        <v>1</v>
      </c>
      <c r="G72">
        <f t="shared" si="7"/>
        <v>3</v>
      </c>
      <c r="H72">
        <f t="shared" si="8"/>
        <v>213</v>
      </c>
      <c r="I72" t="str">
        <f t="shared" si="9"/>
        <v>High Risk Customer</v>
      </c>
    </row>
    <row r="73" spans="1:9" x14ac:dyDescent="0.25">
      <c r="A73" s="11">
        <v>69</v>
      </c>
      <c r="B73" s="12">
        <v>20</v>
      </c>
      <c r="C73" s="13">
        <v>6</v>
      </c>
      <c r="D73" s="14">
        <v>5294.75</v>
      </c>
      <c r="E73">
        <f t="shared" si="5"/>
        <v>3</v>
      </c>
      <c r="F73">
        <f t="shared" si="6"/>
        <v>2</v>
      </c>
      <c r="G73">
        <f t="shared" si="7"/>
        <v>4</v>
      </c>
      <c r="H73">
        <f t="shared" si="8"/>
        <v>324</v>
      </c>
      <c r="I73" t="str">
        <f t="shared" si="9"/>
        <v>Potential Customer</v>
      </c>
    </row>
    <row r="74" spans="1:9" x14ac:dyDescent="0.25">
      <c r="A74" s="11">
        <v>70</v>
      </c>
      <c r="B74" s="12">
        <v>4</v>
      </c>
      <c r="C74" s="13">
        <v>5</v>
      </c>
      <c r="D74" s="14">
        <v>2736.8999999999996</v>
      </c>
      <c r="E74">
        <f t="shared" si="5"/>
        <v>4</v>
      </c>
      <c r="F74">
        <f t="shared" si="6"/>
        <v>2</v>
      </c>
      <c r="G74">
        <f t="shared" si="7"/>
        <v>2</v>
      </c>
      <c r="H74">
        <f t="shared" si="8"/>
        <v>422</v>
      </c>
      <c r="I74" t="str">
        <f t="shared" si="9"/>
        <v>Becoming Loyal</v>
      </c>
    </row>
    <row r="75" spans="1:9" x14ac:dyDescent="0.25">
      <c r="A75" s="11">
        <v>71</v>
      </c>
      <c r="B75" s="12">
        <v>131</v>
      </c>
      <c r="C75" s="13">
        <v>1</v>
      </c>
      <c r="D75" s="14">
        <v>155.65000000000009</v>
      </c>
      <c r="E75">
        <f t="shared" si="5"/>
        <v>1</v>
      </c>
      <c r="F75">
        <f t="shared" si="6"/>
        <v>1</v>
      </c>
      <c r="G75">
        <f t="shared" si="7"/>
        <v>1</v>
      </c>
      <c r="H75">
        <f t="shared" si="8"/>
        <v>111</v>
      </c>
      <c r="I75" t="str">
        <f t="shared" si="9"/>
        <v>Lost Customer</v>
      </c>
    </row>
    <row r="76" spans="1:9" x14ac:dyDescent="0.25">
      <c r="A76" s="11">
        <v>72</v>
      </c>
      <c r="B76" s="12">
        <v>22</v>
      </c>
      <c r="C76" s="13">
        <v>5</v>
      </c>
      <c r="D76" s="14">
        <v>2559.7799999999997</v>
      </c>
      <c r="E76">
        <f t="shared" si="5"/>
        <v>3</v>
      </c>
      <c r="F76">
        <f t="shared" si="6"/>
        <v>2</v>
      </c>
      <c r="G76">
        <f t="shared" si="7"/>
        <v>2</v>
      </c>
      <c r="H76">
        <f t="shared" si="8"/>
        <v>322</v>
      </c>
      <c r="I76" t="str">
        <f t="shared" si="9"/>
        <v>Late Bloomer</v>
      </c>
    </row>
    <row r="77" spans="1:9" x14ac:dyDescent="0.25">
      <c r="A77" s="11">
        <v>73</v>
      </c>
      <c r="B77" s="12">
        <v>168</v>
      </c>
      <c r="C77" s="13">
        <v>6</v>
      </c>
      <c r="D77" s="14">
        <v>2316.5099999999998</v>
      </c>
      <c r="E77">
        <f t="shared" si="5"/>
        <v>1</v>
      </c>
      <c r="F77">
        <f t="shared" si="6"/>
        <v>2</v>
      </c>
      <c r="G77">
        <f t="shared" si="7"/>
        <v>2</v>
      </c>
      <c r="H77">
        <f t="shared" si="8"/>
        <v>122</v>
      </c>
      <c r="I77" t="str">
        <f t="shared" si="9"/>
        <v>Evasive Customer</v>
      </c>
    </row>
    <row r="78" spans="1:9" x14ac:dyDescent="0.25">
      <c r="A78" s="11">
        <v>74</v>
      </c>
      <c r="B78" s="12">
        <v>28</v>
      </c>
      <c r="C78" s="13">
        <v>3</v>
      </c>
      <c r="D78" s="14">
        <v>966.5200000000001</v>
      </c>
      <c r="E78">
        <f t="shared" si="5"/>
        <v>3</v>
      </c>
      <c r="F78">
        <f t="shared" si="6"/>
        <v>1</v>
      </c>
      <c r="G78">
        <f t="shared" si="7"/>
        <v>1</v>
      </c>
      <c r="H78">
        <f t="shared" si="8"/>
        <v>311</v>
      </c>
      <c r="I78" t="str">
        <f t="shared" si="9"/>
        <v>Late Bloomer</v>
      </c>
    </row>
    <row r="79" spans="1:9" x14ac:dyDescent="0.25">
      <c r="A79" s="11">
        <v>75</v>
      </c>
      <c r="B79" s="12">
        <v>60</v>
      </c>
      <c r="C79" s="13">
        <v>8</v>
      </c>
      <c r="D79" s="14">
        <v>4979.9399999999996</v>
      </c>
      <c r="E79">
        <f t="shared" si="5"/>
        <v>2</v>
      </c>
      <c r="F79">
        <f t="shared" si="6"/>
        <v>4</v>
      </c>
      <c r="G79">
        <f t="shared" si="7"/>
        <v>4</v>
      </c>
      <c r="H79">
        <f t="shared" si="8"/>
        <v>244</v>
      </c>
      <c r="I79" t="str">
        <f t="shared" si="9"/>
        <v>Losing Customer</v>
      </c>
    </row>
    <row r="80" spans="1:9" x14ac:dyDescent="0.25">
      <c r="A80" s="11">
        <v>76</v>
      </c>
      <c r="B80" s="12">
        <v>1</v>
      </c>
      <c r="C80" s="13">
        <v>8</v>
      </c>
      <c r="D80" s="14">
        <v>2868.16</v>
      </c>
      <c r="E80">
        <f t="shared" si="5"/>
        <v>4</v>
      </c>
      <c r="F80">
        <f t="shared" si="6"/>
        <v>4</v>
      </c>
      <c r="G80">
        <f t="shared" si="7"/>
        <v>3</v>
      </c>
      <c r="H80">
        <f t="shared" si="8"/>
        <v>443</v>
      </c>
      <c r="I80" t="str">
        <f t="shared" si="9"/>
        <v>Very Loyal</v>
      </c>
    </row>
    <row r="81" spans="1:9" x14ac:dyDescent="0.25">
      <c r="A81" s="11">
        <v>77</v>
      </c>
      <c r="B81" s="12">
        <v>101</v>
      </c>
      <c r="C81" s="13">
        <v>3</v>
      </c>
      <c r="D81" s="14">
        <v>1657.5800000000002</v>
      </c>
      <c r="E81">
        <f t="shared" si="5"/>
        <v>1</v>
      </c>
      <c r="F81">
        <f t="shared" si="6"/>
        <v>1</v>
      </c>
      <c r="G81">
        <f t="shared" si="7"/>
        <v>1</v>
      </c>
      <c r="H81">
        <f t="shared" si="8"/>
        <v>111</v>
      </c>
      <c r="I81" t="str">
        <f t="shared" si="9"/>
        <v>Lost Customer</v>
      </c>
    </row>
    <row r="82" spans="1:9" x14ac:dyDescent="0.25">
      <c r="A82" s="11">
        <v>78</v>
      </c>
      <c r="B82" s="12">
        <v>211</v>
      </c>
      <c r="C82" s="13">
        <v>2</v>
      </c>
      <c r="D82" s="14">
        <v>82.259999999999991</v>
      </c>
      <c r="E82">
        <f t="shared" si="5"/>
        <v>1</v>
      </c>
      <c r="F82">
        <f t="shared" si="6"/>
        <v>1</v>
      </c>
      <c r="G82">
        <f t="shared" si="7"/>
        <v>1</v>
      </c>
      <c r="H82">
        <f t="shared" si="8"/>
        <v>111</v>
      </c>
      <c r="I82" t="str">
        <f t="shared" si="9"/>
        <v>Lost Customer</v>
      </c>
    </row>
    <row r="83" spans="1:9" x14ac:dyDescent="0.25">
      <c r="A83" s="11">
        <v>79</v>
      </c>
      <c r="B83" s="12">
        <v>47</v>
      </c>
      <c r="C83" s="13">
        <v>6</v>
      </c>
      <c r="D83" s="14">
        <v>1860.29</v>
      </c>
      <c r="E83">
        <f t="shared" si="5"/>
        <v>2</v>
      </c>
      <c r="F83">
        <f t="shared" si="6"/>
        <v>2</v>
      </c>
      <c r="G83">
        <f t="shared" si="7"/>
        <v>2</v>
      </c>
      <c r="H83">
        <f t="shared" si="8"/>
        <v>222</v>
      </c>
      <c r="I83" t="str">
        <f t="shared" si="9"/>
        <v>High Risk Customer</v>
      </c>
    </row>
    <row r="84" spans="1:9" x14ac:dyDescent="0.25">
      <c r="A84" s="11">
        <v>80</v>
      </c>
      <c r="B84" s="12">
        <v>28</v>
      </c>
      <c r="C84" s="13">
        <v>10</v>
      </c>
      <c r="D84" s="14">
        <v>5988.8600000000006</v>
      </c>
      <c r="E84">
        <f t="shared" si="5"/>
        <v>3</v>
      </c>
      <c r="F84">
        <f t="shared" si="6"/>
        <v>4</v>
      </c>
      <c r="G84">
        <f t="shared" si="7"/>
        <v>4</v>
      </c>
      <c r="H84">
        <f t="shared" si="8"/>
        <v>344</v>
      </c>
      <c r="I84" t="str">
        <f t="shared" si="9"/>
        <v>Recent Customer</v>
      </c>
    </row>
    <row r="85" spans="1:9" x14ac:dyDescent="0.25">
      <c r="A85" s="11">
        <v>81</v>
      </c>
      <c r="B85" s="12">
        <v>4</v>
      </c>
      <c r="C85" s="13">
        <v>4</v>
      </c>
      <c r="D85" s="14">
        <v>3249.0200000000004</v>
      </c>
      <c r="E85">
        <f t="shared" si="5"/>
        <v>4</v>
      </c>
      <c r="F85">
        <f t="shared" si="6"/>
        <v>1</v>
      </c>
      <c r="G85">
        <f t="shared" si="7"/>
        <v>3</v>
      </c>
      <c r="H85">
        <f t="shared" si="8"/>
        <v>413</v>
      </c>
      <c r="I85" t="str">
        <f t="shared" si="9"/>
        <v>Recent Customer</v>
      </c>
    </row>
    <row r="86" spans="1:9" x14ac:dyDescent="0.25">
      <c r="A86" s="11">
        <v>82</v>
      </c>
      <c r="B86" s="12">
        <v>78</v>
      </c>
      <c r="C86" s="13">
        <v>5</v>
      </c>
      <c r="D86" s="14">
        <v>2924.37</v>
      </c>
      <c r="E86">
        <f t="shared" si="5"/>
        <v>2</v>
      </c>
      <c r="F86">
        <f t="shared" si="6"/>
        <v>2</v>
      </c>
      <c r="G86">
        <f t="shared" si="7"/>
        <v>3</v>
      </c>
      <c r="H86">
        <f t="shared" si="8"/>
        <v>223</v>
      </c>
      <c r="I86" t="str">
        <f t="shared" si="9"/>
        <v>High Risk Customer</v>
      </c>
    </row>
    <row r="87" spans="1:9" x14ac:dyDescent="0.25">
      <c r="A87" s="11">
        <v>83</v>
      </c>
      <c r="B87" s="12">
        <v>80</v>
      </c>
      <c r="C87" s="13">
        <v>6</v>
      </c>
      <c r="D87" s="14">
        <v>1798.2</v>
      </c>
      <c r="E87">
        <f t="shared" si="5"/>
        <v>2</v>
      </c>
      <c r="F87">
        <f t="shared" si="6"/>
        <v>2</v>
      </c>
      <c r="G87">
        <f t="shared" si="7"/>
        <v>2</v>
      </c>
      <c r="H87">
        <f t="shared" si="8"/>
        <v>222</v>
      </c>
      <c r="I87" t="str">
        <f t="shared" si="9"/>
        <v>High Risk Customer</v>
      </c>
    </row>
    <row r="88" spans="1:9" x14ac:dyDescent="0.25">
      <c r="A88" s="11">
        <v>84</v>
      </c>
      <c r="B88" s="12">
        <v>28</v>
      </c>
      <c r="C88" s="13">
        <v>7</v>
      </c>
      <c r="D88" s="14">
        <v>2295.2200000000003</v>
      </c>
      <c r="E88">
        <f t="shared" si="5"/>
        <v>3</v>
      </c>
      <c r="F88">
        <f t="shared" si="6"/>
        <v>3</v>
      </c>
      <c r="G88">
        <f t="shared" si="7"/>
        <v>2</v>
      </c>
      <c r="H88">
        <f t="shared" si="8"/>
        <v>332</v>
      </c>
      <c r="I88" t="str">
        <f t="shared" si="9"/>
        <v>Potential Customer</v>
      </c>
    </row>
    <row r="89" spans="1:9" x14ac:dyDescent="0.25">
      <c r="A89" s="11">
        <v>85</v>
      </c>
      <c r="B89" s="12">
        <v>37</v>
      </c>
      <c r="C89" s="13">
        <v>6</v>
      </c>
      <c r="D89" s="14">
        <v>563.36999999999989</v>
      </c>
      <c r="E89">
        <f t="shared" si="5"/>
        <v>3</v>
      </c>
      <c r="F89">
        <f t="shared" si="6"/>
        <v>2</v>
      </c>
      <c r="G89">
        <f t="shared" si="7"/>
        <v>1</v>
      </c>
      <c r="H89">
        <f t="shared" si="8"/>
        <v>321</v>
      </c>
      <c r="I89" t="str">
        <f t="shared" si="9"/>
        <v>Late Bloomer</v>
      </c>
    </row>
    <row r="90" spans="1:9" x14ac:dyDescent="0.25">
      <c r="A90" s="11">
        <v>86</v>
      </c>
      <c r="B90" s="12">
        <v>0</v>
      </c>
      <c r="C90" s="13">
        <v>9</v>
      </c>
      <c r="D90" s="14">
        <v>2360.09</v>
      </c>
      <c r="E90">
        <f t="shared" si="5"/>
        <v>4</v>
      </c>
      <c r="F90">
        <f t="shared" si="6"/>
        <v>4</v>
      </c>
      <c r="G90">
        <f t="shared" si="7"/>
        <v>2</v>
      </c>
      <c r="H90">
        <f t="shared" si="8"/>
        <v>442</v>
      </c>
      <c r="I90" t="str">
        <f t="shared" si="9"/>
        <v>Very Loyal</v>
      </c>
    </row>
    <row r="91" spans="1:9" x14ac:dyDescent="0.25">
      <c r="A91" s="11">
        <v>87</v>
      </c>
      <c r="B91" s="12">
        <v>18</v>
      </c>
      <c r="C91" s="13">
        <v>9</v>
      </c>
      <c r="D91" s="14">
        <v>3740.76</v>
      </c>
      <c r="E91">
        <f t="shared" si="5"/>
        <v>4</v>
      </c>
      <c r="F91">
        <f t="shared" si="6"/>
        <v>4</v>
      </c>
      <c r="G91">
        <f t="shared" si="7"/>
        <v>3</v>
      </c>
      <c r="H91">
        <f t="shared" si="8"/>
        <v>443</v>
      </c>
      <c r="I91" t="str">
        <f t="shared" si="9"/>
        <v>Very Loyal</v>
      </c>
    </row>
    <row r="92" spans="1:9" x14ac:dyDescent="0.25">
      <c r="A92" s="11">
        <v>88</v>
      </c>
      <c r="B92" s="12">
        <v>74</v>
      </c>
      <c r="C92" s="13">
        <v>6</v>
      </c>
      <c r="D92" s="14">
        <v>2534.3300000000004</v>
      </c>
      <c r="E92">
        <f t="shared" si="5"/>
        <v>2</v>
      </c>
      <c r="F92">
        <f t="shared" si="6"/>
        <v>2</v>
      </c>
      <c r="G92">
        <f t="shared" si="7"/>
        <v>2</v>
      </c>
      <c r="H92">
        <f t="shared" si="8"/>
        <v>222</v>
      </c>
      <c r="I92" t="str">
        <f t="shared" si="9"/>
        <v>High Risk Customer</v>
      </c>
    </row>
    <row r="93" spans="1:9" x14ac:dyDescent="0.25">
      <c r="A93" s="11">
        <v>89</v>
      </c>
      <c r="B93" s="12">
        <v>4</v>
      </c>
      <c r="C93" s="13">
        <v>9</v>
      </c>
      <c r="D93" s="14">
        <v>5779.65</v>
      </c>
      <c r="E93">
        <f t="shared" si="5"/>
        <v>4</v>
      </c>
      <c r="F93">
        <f t="shared" si="6"/>
        <v>4</v>
      </c>
      <c r="G93">
        <f t="shared" si="7"/>
        <v>4</v>
      </c>
      <c r="H93">
        <f t="shared" si="8"/>
        <v>444</v>
      </c>
      <c r="I93" t="str">
        <f t="shared" si="9"/>
        <v>Platinum Customer</v>
      </c>
    </row>
    <row r="94" spans="1:9" x14ac:dyDescent="0.25">
      <c r="A94" s="11">
        <v>90</v>
      </c>
      <c r="B94" s="12">
        <v>30</v>
      </c>
      <c r="C94" s="13">
        <v>7</v>
      </c>
      <c r="D94" s="14">
        <v>2990.73</v>
      </c>
      <c r="E94">
        <f t="shared" si="5"/>
        <v>3</v>
      </c>
      <c r="F94">
        <f t="shared" si="6"/>
        <v>3</v>
      </c>
      <c r="G94">
        <f t="shared" si="7"/>
        <v>3</v>
      </c>
      <c r="H94">
        <f t="shared" si="8"/>
        <v>333</v>
      </c>
      <c r="I94" t="str">
        <f t="shared" si="9"/>
        <v>Potential Customer</v>
      </c>
    </row>
    <row r="95" spans="1:9" x14ac:dyDescent="0.25">
      <c r="A95" s="11">
        <v>91</v>
      </c>
      <c r="B95" s="12">
        <v>9</v>
      </c>
      <c r="C95" s="13">
        <v>8</v>
      </c>
      <c r="D95" s="14">
        <v>5242.4100000000008</v>
      </c>
      <c r="E95">
        <f t="shared" si="5"/>
        <v>4</v>
      </c>
      <c r="F95">
        <f t="shared" si="6"/>
        <v>4</v>
      </c>
      <c r="G95">
        <f t="shared" si="7"/>
        <v>4</v>
      </c>
      <c r="H95">
        <f t="shared" si="8"/>
        <v>444</v>
      </c>
      <c r="I95" t="str">
        <f t="shared" si="9"/>
        <v>Platinum Customer</v>
      </c>
    </row>
    <row r="96" spans="1:9" x14ac:dyDescent="0.25">
      <c r="A96" s="11">
        <v>92</v>
      </c>
      <c r="B96" s="12">
        <v>34</v>
      </c>
      <c r="C96" s="13">
        <v>3</v>
      </c>
      <c r="D96" s="14">
        <v>2967.4399999999996</v>
      </c>
      <c r="E96">
        <f t="shared" si="5"/>
        <v>3</v>
      </c>
      <c r="F96">
        <f t="shared" si="6"/>
        <v>1</v>
      </c>
      <c r="G96">
        <f t="shared" si="7"/>
        <v>3</v>
      </c>
      <c r="H96">
        <f t="shared" si="8"/>
        <v>313</v>
      </c>
      <c r="I96" t="str">
        <f t="shared" si="9"/>
        <v>Late Bloomer</v>
      </c>
    </row>
    <row r="97" spans="1:9" x14ac:dyDescent="0.25">
      <c r="A97" s="11">
        <v>93</v>
      </c>
      <c r="B97" s="12">
        <v>79</v>
      </c>
      <c r="C97" s="13">
        <v>3</v>
      </c>
      <c r="D97" s="14">
        <v>2976.4099999999994</v>
      </c>
      <c r="E97">
        <f t="shared" si="5"/>
        <v>2</v>
      </c>
      <c r="F97">
        <f t="shared" si="6"/>
        <v>1</v>
      </c>
      <c r="G97">
        <f t="shared" si="7"/>
        <v>3</v>
      </c>
      <c r="H97">
        <f t="shared" si="8"/>
        <v>213</v>
      </c>
      <c r="I97" t="str">
        <f t="shared" si="9"/>
        <v>High Risk Customer</v>
      </c>
    </row>
    <row r="98" spans="1:9" x14ac:dyDescent="0.25">
      <c r="A98" s="11">
        <v>94</v>
      </c>
      <c r="B98" s="12">
        <v>33</v>
      </c>
      <c r="C98" s="13">
        <v>7</v>
      </c>
      <c r="D98" s="14">
        <v>4902.21</v>
      </c>
      <c r="E98">
        <f t="shared" si="5"/>
        <v>3</v>
      </c>
      <c r="F98">
        <f t="shared" si="6"/>
        <v>3</v>
      </c>
      <c r="G98">
        <f t="shared" si="7"/>
        <v>4</v>
      </c>
      <c r="H98">
        <f t="shared" si="8"/>
        <v>334</v>
      </c>
      <c r="I98" t="str">
        <f t="shared" si="9"/>
        <v>Potential Customer</v>
      </c>
    </row>
    <row r="99" spans="1:9" x14ac:dyDescent="0.25">
      <c r="A99" s="11">
        <v>95</v>
      </c>
      <c r="B99" s="12">
        <v>38</v>
      </c>
      <c r="C99" s="13">
        <v>4</v>
      </c>
      <c r="D99" s="14">
        <v>3050.8099999999995</v>
      </c>
      <c r="E99">
        <f t="shared" si="5"/>
        <v>3</v>
      </c>
      <c r="F99">
        <f t="shared" si="6"/>
        <v>1</v>
      </c>
      <c r="G99">
        <f t="shared" si="7"/>
        <v>3</v>
      </c>
      <c r="H99">
        <f t="shared" si="8"/>
        <v>313</v>
      </c>
      <c r="I99" t="str">
        <f t="shared" si="9"/>
        <v>Late Bloomer</v>
      </c>
    </row>
    <row r="100" spans="1:9" x14ac:dyDescent="0.25">
      <c r="A100" s="11">
        <v>96</v>
      </c>
      <c r="B100" s="12">
        <v>70</v>
      </c>
      <c r="C100" s="13">
        <v>4</v>
      </c>
      <c r="D100" s="14">
        <v>1135.25</v>
      </c>
      <c r="E100">
        <f t="shared" si="5"/>
        <v>2</v>
      </c>
      <c r="F100">
        <f t="shared" si="6"/>
        <v>1</v>
      </c>
      <c r="G100">
        <f t="shared" si="7"/>
        <v>1</v>
      </c>
      <c r="H100">
        <f t="shared" si="8"/>
        <v>211</v>
      </c>
      <c r="I100" t="str">
        <f t="shared" si="9"/>
        <v>Almost Lost Customer</v>
      </c>
    </row>
    <row r="101" spans="1:9" x14ac:dyDescent="0.25">
      <c r="A101" s="11">
        <v>97</v>
      </c>
      <c r="B101" s="12">
        <v>102</v>
      </c>
      <c r="C101" s="13">
        <v>8</v>
      </c>
      <c r="D101" s="14">
        <v>4911.21</v>
      </c>
      <c r="E101">
        <f t="shared" si="5"/>
        <v>1</v>
      </c>
      <c r="F101">
        <f t="shared" si="6"/>
        <v>4</v>
      </c>
      <c r="G101">
        <f t="shared" si="7"/>
        <v>4</v>
      </c>
      <c r="H101">
        <f t="shared" si="8"/>
        <v>144</v>
      </c>
      <c r="I101" t="str">
        <f t="shared" si="9"/>
        <v>Almost Lost Customer</v>
      </c>
    </row>
    <row r="102" spans="1:9" x14ac:dyDescent="0.25">
      <c r="A102" s="11">
        <v>98</v>
      </c>
      <c r="B102" s="12">
        <v>141</v>
      </c>
      <c r="C102" s="13">
        <v>5</v>
      </c>
      <c r="D102" s="14">
        <v>1620.7500000000002</v>
      </c>
      <c r="E102">
        <f t="shared" si="5"/>
        <v>1</v>
      </c>
      <c r="F102">
        <f t="shared" si="6"/>
        <v>2</v>
      </c>
      <c r="G102">
        <f t="shared" si="7"/>
        <v>1</v>
      </c>
      <c r="H102">
        <f t="shared" si="8"/>
        <v>121</v>
      </c>
      <c r="I102" t="str">
        <f t="shared" si="9"/>
        <v>Evasive Customer</v>
      </c>
    </row>
    <row r="103" spans="1:9" x14ac:dyDescent="0.25">
      <c r="A103" s="11">
        <v>99</v>
      </c>
      <c r="B103" s="12">
        <v>2</v>
      </c>
      <c r="C103" s="13">
        <v>9</v>
      </c>
      <c r="D103" s="14">
        <v>4557.6499999999996</v>
      </c>
      <c r="E103">
        <f t="shared" si="5"/>
        <v>4</v>
      </c>
      <c r="F103">
        <f t="shared" si="6"/>
        <v>4</v>
      </c>
      <c r="G103">
        <f t="shared" si="7"/>
        <v>4</v>
      </c>
      <c r="H103">
        <f t="shared" si="8"/>
        <v>444</v>
      </c>
      <c r="I103" t="str">
        <f t="shared" si="9"/>
        <v>Platinum Customer</v>
      </c>
    </row>
    <row r="104" spans="1:9" x14ac:dyDescent="0.25">
      <c r="A104" s="11">
        <v>100</v>
      </c>
      <c r="B104" s="12">
        <v>11</v>
      </c>
      <c r="C104" s="13">
        <v>2</v>
      </c>
      <c r="D104" s="14">
        <v>877.4</v>
      </c>
      <c r="E104">
        <f t="shared" si="5"/>
        <v>4</v>
      </c>
      <c r="F104">
        <f t="shared" si="6"/>
        <v>1</v>
      </c>
      <c r="G104">
        <f t="shared" si="7"/>
        <v>1</v>
      </c>
      <c r="H104">
        <f t="shared" si="8"/>
        <v>411</v>
      </c>
      <c r="I104" t="str">
        <f t="shared" si="9"/>
        <v>Recent Customer</v>
      </c>
    </row>
    <row r="105" spans="1:9" x14ac:dyDescent="0.25">
      <c r="A105" s="11">
        <v>101</v>
      </c>
      <c r="B105" s="12">
        <v>8</v>
      </c>
      <c r="C105" s="13">
        <v>4</v>
      </c>
      <c r="D105" s="14">
        <v>2589.89</v>
      </c>
      <c r="E105">
        <f t="shared" si="5"/>
        <v>4</v>
      </c>
      <c r="F105">
        <f t="shared" si="6"/>
        <v>1</v>
      </c>
      <c r="G105">
        <f t="shared" si="7"/>
        <v>2</v>
      </c>
      <c r="H105">
        <f t="shared" si="8"/>
        <v>412</v>
      </c>
      <c r="I105" t="str">
        <f t="shared" si="9"/>
        <v>Recent Customer</v>
      </c>
    </row>
    <row r="106" spans="1:9" x14ac:dyDescent="0.25">
      <c r="A106" s="11">
        <v>102</v>
      </c>
      <c r="B106" s="12">
        <v>42</v>
      </c>
      <c r="C106" s="13">
        <v>7</v>
      </c>
      <c r="D106" s="14">
        <v>2587.0099999999998</v>
      </c>
      <c r="E106">
        <f t="shared" si="5"/>
        <v>3</v>
      </c>
      <c r="F106">
        <f t="shared" si="6"/>
        <v>3</v>
      </c>
      <c r="G106">
        <f t="shared" si="7"/>
        <v>2</v>
      </c>
      <c r="H106">
        <f t="shared" si="8"/>
        <v>332</v>
      </c>
      <c r="I106" t="str">
        <f t="shared" si="9"/>
        <v>Potential Customer</v>
      </c>
    </row>
    <row r="107" spans="1:9" x14ac:dyDescent="0.25">
      <c r="A107" s="11">
        <v>103</v>
      </c>
      <c r="B107" s="12">
        <v>116</v>
      </c>
      <c r="C107" s="13">
        <v>5</v>
      </c>
      <c r="D107" s="14">
        <v>895.44999999999993</v>
      </c>
      <c r="E107">
        <f t="shared" si="5"/>
        <v>1</v>
      </c>
      <c r="F107">
        <f t="shared" si="6"/>
        <v>2</v>
      </c>
      <c r="G107">
        <f t="shared" si="7"/>
        <v>1</v>
      </c>
      <c r="H107">
        <f t="shared" si="8"/>
        <v>121</v>
      </c>
      <c r="I107" t="str">
        <f t="shared" si="9"/>
        <v>Evasive Customer</v>
      </c>
    </row>
    <row r="108" spans="1:9" x14ac:dyDescent="0.25">
      <c r="A108" s="11">
        <v>104</v>
      </c>
      <c r="B108" s="12">
        <v>64</v>
      </c>
      <c r="C108" s="13">
        <v>9</v>
      </c>
      <c r="D108" s="14">
        <v>3112.8000000000006</v>
      </c>
      <c r="E108">
        <f t="shared" si="5"/>
        <v>2</v>
      </c>
      <c r="F108">
        <f t="shared" si="6"/>
        <v>4</v>
      </c>
      <c r="G108">
        <f t="shared" si="7"/>
        <v>3</v>
      </c>
      <c r="H108">
        <f t="shared" si="8"/>
        <v>243</v>
      </c>
      <c r="I108" t="str">
        <f t="shared" si="9"/>
        <v>Losing Customer</v>
      </c>
    </row>
    <row r="109" spans="1:9" x14ac:dyDescent="0.25">
      <c r="A109" s="11">
        <v>105</v>
      </c>
      <c r="B109" s="12">
        <v>89</v>
      </c>
      <c r="C109" s="13">
        <v>4</v>
      </c>
      <c r="D109" s="14">
        <v>3475.04</v>
      </c>
      <c r="E109">
        <f t="shared" si="5"/>
        <v>1</v>
      </c>
      <c r="F109">
        <f t="shared" si="6"/>
        <v>1</v>
      </c>
      <c r="G109">
        <f t="shared" si="7"/>
        <v>3</v>
      </c>
      <c r="H109">
        <f t="shared" si="8"/>
        <v>113</v>
      </c>
      <c r="I109" t="str">
        <f t="shared" si="9"/>
        <v>Evasive Customer</v>
      </c>
    </row>
    <row r="110" spans="1:9" x14ac:dyDescent="0.25">
      <c r="A110" s="11">
        <v>106</v>
      </c>
      <c r="B110" s="12">
        <v>1</v>
      </c>
      <c r="C110" s="13">
        <v>3</v>
      </c>
      <c r="D110" s="14">
        <v>2513.69</v>
      </c>
      <c r="E110">
        <f t="shared" si="5"/>
        <v>4</v>
      </c>
      <c r="F110">
        <f t="shared" si="6"/>
        <v>1</v>
      </c>
      <c r="G110">
        <f t="shared" si="7"/>
        <v>2</v>
      </c>
      <c r="H110">
        <f t="shared" si="8"/>
        <v>412</v>
      </c>
      <c r="I110" t="str">
        <f t="shared" si="9"/>
        <v>Recent Customer</v>
      </c>
    </row>
    <row r="111" spans="1:9" x14ac:dyDescent="0.25">
      <c r="A111" s="11">
        <v>107</v>
      </c>
      <c r="B111" s="12">
        <v>81</v>
      </c>
      <c r="C111" s="13">
        <v>4</v>
      </c>
      <c r="D111" s="14">
        <v>2343.9700000000003</v>
      </c>
      <c r="E111">
        <f t="shared" si="5"/>
        <v>2</v>
      </c>
      <c r="F111">
        <f t="shared" si="6"/>
        <v>1</v>
      </c>
      <c r="G111">
        <f t="shared" si="7"/>
        <v>2</v>
      </c>
      <c r="H111">
        <f t="shared" si="8"/>
        <v>212</v>
      </c>
      <c r="I111" t="str">
        <f t="shared" si="9"/>
        <v>High Risk Customer</v>
      </c>
    </row>
    <row r="112" spans="1:9" x14ac:dyDescent="0.25">
      <c r="A112" s="11">
        <v>108</v>
      </c>
      <c r="B112" s="12">
        <v>10</v>
      </c>
      <c r="C112" s="13">
        <v>3</v>
      </c>
      <c r="D112" s="14">
        <v>2557.42</v>
      </c>
      <c r="E112">
        <f t="shared" si="5"/>
        <v>4</v>
      </c>
      <c r="F112">
        <f t="shared" si="6"/>
        <v>1</v>
      </c>
      <c r="G112">
        <f t="shared" si="7"/>
        <v>2</v>
      </c>
      <c r="H112">
        <f t="shared" si="8"/>
        <v>412</v>
      </c>
      <c r="I112" t="str">
        <f t="shared" si="9"/>
        <v>Recent Customer</v>
      </c>
    </row>
    <row r="113" spans="1:9" x14ac:dyDescent="0.25">
      <c r="A113" s="11">
        <v>109</v>
      </c>
      <c r="B113" s="12">
        <v>8</v>
      </c>
      <c r="C113" s="13">
        <v>10</v>
      </c>
      <c r="D113" s="14">
        <v>4430.66</v>
      </c>
      <c r="E113">
        <f t="shared" si="5"/>
        <v>4</v>
      </c>
      <c r="F113">
        <f t="shared" si="6"/>
        <v>4</v>
      </c>
      <c r="G113">
        <f t="shared" si="7"/>
        <v>4</v>
      </c>
      <c r="H113">
        <f t="shared" si="8"/>
        <v>444</v>
      </c>
      <c r="I113" t="str">
        <f t="shared" si="9"/>
        <v>Platinum Customer</v>
      </c>
    </row>
    <row r="114" spans="1:9" x14ac:dyDescent="0.25">
      <c r="A114" s="11">
        <v>110</v>
      </c>
      <c r="B114" s="12">
        <v>14</v>
      </c>
      <c r="C114" s="13">
        <v>7</v>
      </c>
      <c r="D114" s="14">
        <v>2621.5499999999997</v>
      </c>
      <c r="E114">
        <f t="shared" si="5"/>
        <v>4</v>
      </c>
      <c r="F114">
        <f t="shared" si="6"/>
        <v>3</v>
      </c>
      <c r="G114">
        <f t="shared" si="7"/>
        <v>2</v>
      </c>
      <c r="H114">
        <f t="shared" si="8"/>
        <v>432</v>
      </c>
      <c r="I114" t="str">
        <f t="shared" si="9"/>
        <v>Becoming Loyal</v>
      </c>
    </row>
    <row r="115" spans="1:9" x14ac:dyDescent="0.25">
      <c r="A115" s="11">
        <v>111</v>
      </c>
      <c r="B115" s="12">
        <v>147</v>
      </c>
      <c r="C115" s="13">
        <v>4</v>
      </c>
      <c r="D115" s="14">
        <v>3014.5299999999997</v>
      </c>
      <c r="E115">
        <f t="shared" si="5"/>
        <v>1</v>
      </c>
      <c r="F115">
        <f t="shared" si="6"/>
        <v>1</v>
      </c>
      <c r="G115">
        <f t="shared" si="7"/>
        <v>3</v>
      </c>
      <c r="H115">
        <f t="shared" si="8"/>
        <v>113</v>
      </c>
      <c r="I115" t="str">
        <f t="shared" si="9"/>
        <v>Evasive Customer</v>
      </c>
    </row>
    <row r="116" spans="1:9" x14ac:dyDescent="0.25">
      <c r="A116" s="11">
        <v>112</v>
      </c>
      <c r="B116" s="12">
        <v>47</v>
      </c>
      <c r="C116" s="13">
        <v>6</v>
      </c>
      <c r="D116" s="14">
        <v>5742.1900000000005</v>
      </c>
      <c r="E116">
        <f t="shared" si="5"/>
        <v>2</v>
      </c>
      <c r="F116">
        <f t="shared" si="6"/>
        <v>2</v>
      </c>
      <c r="G116">
        <f t="shared" si="7"/>
        <v>4</v>
      </c>
      <c r="H116">
        <f t="shared" si="8"/>
        <v>224</v>
      </c>
      <c r="I116" t="str">
        <f t="shared" si="9"/>
        <v>Losing Customer</v>
      </c>
    </row>
    <row r="117" spans="1:9" x14ac:dyDescent="0.25">
      <c r="A117" s="11">
        <v>113</v>
      </c>
      <c r="B117" s="12">
        <v>175</v>
      </c>
      <c r="C117" s="13">
        <v>6</v>
      </c>
      <c r="D117" s="14">
        <v>2200.48</v>
      </c>
      <c r="E117">
        <f t="shared" si="5"/>
        <v>1</v>
      </c>
      <c r="F117">
        <f t="shared" si="6"/>
        <v>2</v>
      </c>
      <c r="G117">
        <f t="shared" si="7"/>
        <v>2</v>
      </c>
      <c r="H117">
        <f t="shared" si="8"/>
        <v>122</v>
      </c>
      <c r="I117" t="str">
        <f t="shared" si="9"/>
        <v>Evasive Customer</v>
      </c>
    </row>
    <row r="118" spans="1:9" x14ac:dyDescent="0.25">
      <c r="A118" s="11">
        <v>114</v>
      </c>
      <c r="B118" s="12">
        <v>70</v>
      </c>
      <c r="C118" s="13">
        <v>4</v>
      </c>
      <c r="D118" s="14">
        <v>2195.2599999999998</v>
      </c>
      <c r="E118">
        <f t="shared" si="5"/>
        <v>2</v>
      </c>
      <c r="F118">
        <f t="shared" si="6"/>
        <v>1</v>
      </c>
      <c r="G118">
        <f t="shared" si="7"/>
        <v>2</v>
      </c>
      <c r="H118">
        <f t="shared" si="8"/>
        <v>212</v>
      </c>
      <c r="I118" t="str">
        <f t="shared" si="9"/>
        <v>High Risk Customer</v>
      </c>
    </row>
    <row r="119" spans="1:9" x14ac:dyDescent="0.25">
      <c r="A119" s="11">
        <v>115</v>
      </c>
      <c r="B119" s="12">
        <v>14</v>
      </c>
      <c r="C119" s="13">
        <v>8</v>
      </c>
      <c r="D119" s="14">
        <v>3135.87</v>
      </c>
      <c r="E119">
        <f t="shared" si="5"/>
        <v>4</v>
      </c>
      <c r="F119">
        <f t="shared" si="6"/>
        <v>4</v>
      </c>
      <c r="G119">
        <f t="shared" si="7"/>
        <v>3</v>
      </c>
      <c r="H119">
        <f t="shared" si="8"/>
        <v>443</v>
      </c>
      <c r="I119" t="str">
        <f t="shared" si="9"/>
        <v>Very Loyal</v>
      </c>
    </row>
    <row r="120" spans="1:9" x14ac:dyDescent="0.25">
      <c r="A120" s="11">
        <v>116</v>
      </c>
      <c r="B120" s="12">
        <v>12</v>
      </c>
      <c r="C120" s="13">
        <v>8</v>
      </c>
      <c r="D120" s="14">
        <v>2447.5400000000004</v>
      </c>
      <c r="E120">
        <f t="shared" si="5"/>
        <v>4</v>
      </c>
      <c r="F120">
        <f t="shared" si="6"/>
        <v>4</v>
      </c>
      <c r="G120">
        <f t="shared" si="7"/>
        <v>2</v>
      </c>
      <c r="H120">
        <f t="shared" si="8"/>
        <v>442</v>
      </c>
      <c r="I120" t="str">
        <f t="shared" si="9"/>
        <v>Very Loyal</v>
      </c>
    </row>
    <row r="121" spans="1:9" x14ac:dyDescent="0.25">
      <c r="A121" s="11">
        <v>117</v>
      </c>
      <c r="B121" s="12">
        <v>5</v>
      </c>
      <c r="C121" s="13">
        <v>10</v>
      </c>
      <c r="D121" s="14">
        <v>6917.3400000000011</v>
      </c>
      <c r="E121">
        <f t="shared" si="5"/>
        <v>4</v>
      </c>
      <c r="F121">
        <f t="shared" si="6"/>
        <v>4</v>
      </c>
      <c r="G121">
        <f t="shared" si="7"/>
        <v>4</v>
      </c>
      <c r="H121">
        <f t="shared" si="8"/>
        <v>444</v>
      </c>
      <c r="I121" t="str">
        <f t="shared" si="9"/>
        <v>Platinum Customer</v>
      </c>
    </row>
    <row r="122" spans="1:9" x14ac:dyDescent="0.25">
      <c r="A122" s="11">
        <v>118</v>
      </c>
      <c r="B122" s="12">
        <v>69</v>
      </c>
      <c r="C122" s="13">
        <v>5</v>
      </c>
      <c r="D122" s="14">
        <v>3550.1</v>
      </c>
      <c r="E122">
        <f t="shared" si="5"/>
        <v>2</v>
      </c>
      <c r="F122">
        <f t="shared" si="6"/>
        <v>2</v>
      </c>
      <c r="G122">
        <f t="shared" si="7"/>
        <v>3</v>
      </c>
      <c r="H122">
        <f t="shared" si="8"/>
        <v>223</v>
      </c>
      <c r="I122" t="str">
        <f t="shared" si="9"/>
        <v>High Risk Customer</v>
      </c>
    </row>
    <row r="123" spans="1:9" x14ac:dyDescent="0.25">
      <c r="A123" s="11">
        <v>119</v>
      </c>
      <c r="B123" s="12">
        <v>30</v>
      </c>
      <c r="C123" s="13">
        <v>4</v>
      </c>
      <c r="D123" s="14">
        <v>4217.24</v>
      </c>
      <c r="E123">
        <f t="shared" si="5"/>
        <v>3</v>
      </c>
      <c r="F123">
        <f t="shared" si="6"/>
        <v>1</v>
      </c>
      <c r="G123">
        <f t="shared" si="7"/>
        <v>4</v>
      </c>
      <c r="H123">
        <f t="shared" si="8"/>
        <v>314</v>
      </c>
      <c r="I123" t="str">
        <f t="shared" si="9"/>
        <v>Late Bloomer</v>
      </c>
    </row>
    <row r="124" spans="1:9" x14ac:dyDescent="0.25">
      <c r="A124" s="11">
        <v>120</v>
      </c>
      <c r="B124" s="12">
        <v>129</v>
      </c>
      <c r="C124" s="13">
        <v>3</v>
      </c>
      <c r="D124" s="14">
        <v>869.32000000000028</v>
      </c>
      <c r="E124">
        <f t="shared" si="5"/>
        <v>1</v>
      </c>
      <c r="F124">
        <f t="shared" si="6"/>
        <v>1</v>
      </c>
      <c r="G124">
        <f t="shared" si="7"/>
        <v>1</v>
      </c>
      <c r="H124">
        <f t="shared" si="8"/>
        <v>111</v>
      </c>
      <c r="I124" t="str">
        <f t="shared" si="9"/>
        <v>Lost Customer</v>
      </c>
    </row>
    <row r="125" spans="1:9" x14ac:dyDescent="0.25">
      <c r="A125" s="11">
        <v>121</v>
      </c>
      <c r="B125" s="12">
        <v>111</v>
      </c>
      <c r="C125" s="13">
        <v>4</v>
      </c>
      <c r="D125" s="14">
        <v>2892.09</v>
      </c>
      <c r="E125">
        <f t="shared" si="5"/>
        <v>1</v>
      </c>
      <c r="F125">
        <f t="shared" si="6"/>
        <v>1</v>
      </c>
      <c r="G125">
        <f t="shared" si="7"/>
        <v>3</v>
      </c>
      <c r="H125">
        <f t="shared" si="8"/>
        <v>113</v>
      </c>
      <c r="I125" t="str">
        <f t="shared" si="9"/>
        <v>Evasive Customer</v>
      </c>
    </row>
    <row r="126" spans="1:9" x14ac:dyDescent="0.25">
      <c r="A126" s="11">
        <v>122</v>
      </c>
      <c r="B126" s="12">
        <v>8</v>
      </c>
      <c r="C126" s="13">
        <v>5</v>
      </c>
      <c r="D126" s="14">
        <v>2695.2200000000003</v>
      </c>
      <c r="E126">
        <f t="shared" si="5"/>
        <v>4</v>
      </c>
      <c r="F126">
        <f t="shared" si="6"/>
        <v>2</v>
      </c>
      <c r="G126">
        <f t="shared" si="7"/>
        <v>2</v>
      </c>
      <c r="H126">
        <f t="shared" si="8"/>
        <v>422</v>
      </c>
      <c r="I126" t="str">
        <f t="shared" si="9"/>
        <v>Becoming Loyal</v>
      </c>
    </row>
    <row r="127" spans="1:9" x14ac:dyDescent="0.25">
      <c r="A127" s="11">
        <v>123</v>
      </c>
      <c r="B127" s="12">
        <v>191</v>
      </c>
      <c r="C127" s="13">
        <v>4</v>
      </c>
      <c r="D127" s="14">
        <v>3245.75</v>
      </c>
      <c r="E127">
        <f t="shared" si="5"/>
        <v>1</v>
      </c>
      <c r="F127">
        <f t="shared" si="6"/>
        <v>1</v>
      </c>
      <c r="G127">
        <f t="shared" si="7"/>
        <v>3</v>
      </c>
      <c r="H127">
        <f t="shared" si="8"/>
        <v>113</v>
      </c>
      <c r="I127" t="str">
        <f t="shared" si="9"/>
        <v>Evasive Customer</v>
      </c>
    </row>
    <row r="128" spans="1:9" x14ac:dyDescent="0.25">
      <c r="A128" s="11">
        <v>124</v>
      </c>
      <c r="B128" s="12">
        <v>2</v>
      </c>
      <c r="C128" s="13">
        <v>7</v>
      </c>
      <c r="D128" s="14">
        <v>4054.25</v>
      </c>
      <c r="E128">
        <f t="shared" si="5"/>
        <v>4</v>
      </c>
      <c r="F128">
        <f t="shared" si="6"/>
        <v>3</v>
      </c>
      <c r="G128">
        <f t="shared" si="7"/>
        <v>3</v>
      </c>
      <c r="H128">
        <f t="shared" si="8"/>
        <v>433</v>
      </c>
      <c r="I128" t="str">
        <f t="shared" si="9"/>
        <v>Very Loyal</v>
      </c>
    </row>
    <row r="129" spans="1:9" x14ac:dyDescent="0.25">
      <c r="A129" s="11">
        <v>125</v>
      </c>
      <c r="B129" s="12">
        <v>83</v>
      </c>
      <c r="C129" s="13">
        <v>10</v>
      </c>
      <c r="D129" s="14">
        <v>3303.88</v>
      </c>
      <c r="E129">
        <f t="shared" si="5"/>
        <v>2</v>
      </c>
      <c r="F129">
        <f t="shared" si="6"/>
        <v>4</v>
      </c>
      <c r="G129">
        <f t="shared" si="7"/>
        <v>3</v>
      </c>
      <c r="H129">
        <f t="shared" si="8"/>
        <v>243</v>
      </c>
      <c r="I129" t="str">
        <f t="shared" si="9"/>
        <v>Losing Customer</v>
      </c>
    </row>
    <row r="130" spans="1:9" x14ac:dyDescent="0.25">
      <c r="A130" s="11">
        <v>126</v>
      </c>
      <c r="B130" s="12">
        <v>11</v>
      </c>
      <c r="C130" s="13">
        <v>3</v>
      </c>
      <c r="D130" s="14">
        <v>1096.46</v>
      </c>
      <c r="E130">
        <f t="shared" si="5"/>
        <v>4</v>
      </c>
      <c r="F130">
        <f t="shared" si="6"/>
        <v>1</v>
      </c>
      <c r="G130">
        <f t="shared" si="7"/>
        <v>1</v>
      </c>
      <c r="H130">
        <f t="shared" si="8"/>
        <v>411</v>
      </c>
      <c r="I130" t="str">
        <f t="shared" si="9"/>
        <v>Recent Customer</v>
      </c>
    </row>
    <row r="131" spans="1:9" x14ac:dyDescent="0.25">
      <c r="A131" s="11">
        <v>127</v>
      </c>
      <c r="B131" s="12">
        <v>23</v>
      </c>
      <c r="C131" s="13">
        <v>10</v>
      </c>
      <c r="D131" s="14">
        <v>3993.71</v>
      </c>
      <c r="E131">
        <f t="shared" si="5"/>
        <v>3</v>
      </c>
      <c r="F131">
        <f t="shared" si="6"/>
        <v>4</v>
      </c>
      <c r="G131">
        <f t="shared" si="7"/>
        <v>3</v>
      </c>
      <c r="H131">
        <f t="shared" si="8"/>
        <v>343</v>
      </c>
      <c r="I131" t="str">
        <f t="shared" si="9"/>
        <v>Potential Customer</v>
      </c>
    </row>
    <row r="132" spans="1:9" x14ac:dyDescent="0.25">
      <c r="A132" s="11">
        <v>128</v>
      </c>
      <c r="B132" s="12">
        <v>137</v>
      </c>
      <c r="C132" s="13">
        <v>4</v>
      </c>
      <c r="D132" s="14">
        <v>2193.06</v>
      </c>
      <c r="E132">
        <f t="shared" si="5"/>
        <v>1</v>
      </c>
      <c r="F132">
        <f t="shared" si="6"/>
        <v>1</v>
      </c>
      <c r="G132">
        <f t="shared" si="7"/>
        <v>2</v>
      </c>
      <c r="H132">
        <f t="shared" si="8"/>
        <v>112</v>
      </c>
      <c r="I132" t="str">
        <f t="shared" si="9"/>
        <v>Evasive Customer</v>
      </c>
    </row>
    <row r="133" spans="1:9" x14ac:dyDescent="0.25">
      <c r="A133" s="11">
        <v>129</v>
      </c>
      <c r="B133" s="12">
        <v>178</v>
      </c>
      <c r="C133" s="13">
        <v>4</v>
      </c>
      <c r="D133" s="14">
        <v>2753.75</v>
      </c>
      <c r="E133">
        <f t="shared" si="5"/>
        <v>1</v>
      </c>
      <c r="F133">
        <f t="shared" si="6"/>
        <v>1</v>
      </c>
      <c r="G133">
        <f t="shared" si="7"/>
        <v>2</v>
      </c>
      <c r="H133">
        <f t="shared" si="8"/>
        <v>112</v>
      </c>
      <c r="I133" t="str">
        <f t="shared" si="9"/>
        <v>Evasive Customer</v>
      </c>
    </row>
    <row r="134" spans="1:9" x14ac:dyDescent="0.25">
      <c r="A134" s="11">
        <v>130</v>
      </c>
      <c r="B134" s="12">
        <v>76</v>
      </c>
      <c r="C134" s="13">
        <v>2</v>
      </c>
      <c r="D134" s="14">
        <v>1779.58</v>
      </c>
      <c r="E134">
        <f t="shared" ref="E134:E197" si="10">IF(B134&gt;88,1,IF(AND(B134&lt;=88,B134&gt;45),2,IF(AND(B134&lt;=45,B134&gt;18),3,IF(B134&lt;=18,4))))</f>
        <v>2</v>
      </c>
      <c r="F134">
        <f t="shared" ref="F134:F197" si="11">IF(C134&gt;7,4,IF(AND(C134&lt;=7,C134&gt;6),3,IF(AND(C134&lt;=6,C134&gt;4),2,IF(C134&lt;=4,1))))</f>
        <v>1</v>
      </c>
      <c r="G134">
        <f t="shared" ref="G134:G197" si="12">IF(D134&gt;4095.63,4,IF(AND(D134&lt;=4095.63,D134&gt;2785.04),3,IF(AND(D134&lt;=2785.04,D134&gt;1779.7),2,IF(D134&lt;=1779.7,1))))</f>
        <v>1</v>
      </c>
      <c r="H134">
        <f t="shared" ref="H134:H197" si="13">100*E134+10*F134+G134</f>
        <v>211</v>
      </c>
      <c r="I134" t="str">
        <f t="shared" ref="I134:I197" si="14">IF(H134=444,"Platinum Customer",IF(AND(H134&lt;444,H134&gt;=433),"Very Loyal",IF(AND(H134&lt;433,H134&gt;=421),"Becoming Loyal",IF(AND(H134&lt;421,H134&gt;=344),"Recent Customer",IF(AND(H134&lt;344,H134&gt;=323),"Potential Customer",IF(AND(H134&lt;323,H134&gt;=311),"Late Bloomer",IF(AND(H134&lt;311,H134&gt;=224),"Losing Customer",IF(AND(H134&lt;224,H134&gt;=212),"High Risk Customer",IF(AND(H134&lt;212,H134&gt;=124),"Almost Lost Customer",IF(AND(H134&lt;124,H134&gt;=112),"Evasive Customer",IF(H134=111,"Lost Customer")))))))))))</f>
        <v>Almost Lost Customer</v>
      </c>
    </row>
    <row r="135" spans="1:9" x14ac:dyDescent="0.25">
      <c r="A135" s="11">
        <v>131</v>
      </c>
      <c r="B135" s="12">
        <v>205</v>
      </c>
      <c r="C135" s="13">
        <v>6</v>
      </c>
      <c r="D135" s="14">
        <v>5494.91</v>
      </c>
      <c r="E135">
        <f t="shared" si="10"/>
        <v>1</v>
      </c>
      <c r="F135">
        <f t="shared" si="11"/>
        <v>2</v>
      </c>
      <c r="G135">
        <f t="shared" si="12"/>
        <v>4</v>
      </c>
      <c r="H135">
        <f t="shared" si="13"/>
        <v>124</v>
      </c>
      <c r="I135" t="str">
        <f t="shared" si="14"/>
        <v>Almost Lost Customer</v>
      </c>
    </row>
    <row r="136" spans="1:9" x14ac:dyDescent="0.25">
      <c r="A136" s="11">
        <v>132</v>
      </c>
      <c r="B136" s="12">
        <v>7</v>
      </c>
      <c r="C136" s="13">
        <v>6</v>
      </c>
      <c r="D136" s="14">
        <v>2780.7200000000003</v>
      </c>
      <c r="E136">
        <f t="shared" si="10"/>
        <v>4</v>
      </c>
      <c r="F136">
        <f t="shared" si="11"/>
        <v>2</v>
      </c>
      <c r="G136">
        <f t="shared" si="12"/>
        <v>2</v>
      </c>
      <c r="H136">
        <f t="shared" si="13"/>
        <v>422</v>
      </c>
      <c r="I136" t="str">
        <f t="shared" si="14"/>
        <v>Becoming Loyal</v>
      </c>
    </row>
    <row r="137" spans="1:9" x14ac:dyDescent="0.25">
      <c r="A137" s="11">
        <v>133</v>
      </c>
      <c r="B137" s="12">
        <v>26</v>
      </c>
      <c r="C137" s="13">
        <v>5</v>
      </c>
      <c r="D137" s="14">
        <v>803.8900000000001</v>
      </c>
      <c r="E137">
        <f t="shared" si="10"/>
        <v>3</v>
      </c>
      <c r="F137">
        <f t="shared" si="11"/>
        <v>2</v>
      </c>
      <c r="G137">
        <f t="shared" si="12"/>
        <v>1</v>
      </c>
      <c r="H137">
        <f t="shared" si="13"/>
        <v>321</v>
      </c>
      <c r="I137" t="str">
        <f t="shared" si="14"/>
        <v>Late Bloomer</v>
      </c>
    </row>
    <row r="138" spans="1:9" x14ac:dyDescent="0.25">
      <c r="A138" s="11">
        <v>134</v>
      </c>
      <c r="B138" s="12">
        <v>14</v>
      </c>
      <c r="C138" s="13">
        <v>6</v>
      </c>
      <c r="D138" s="14">
        <v>2946.42</v>
      </c>
      <c r="E138">
        <f t="shared" si="10"/>
        <v>4</v>
      </c>
      <c r="F138">
        <f t="shared" si="11"/>
        <v>2</v>
      </c>
      <c r="G138">
        <f t="shared" si="12"/>
        <v>3</v>
      </c>
      <c r="H138">
        <f t="shared" si="13"/>
        <v>423</v>
      </c>
      <c r="I138" t="str">
        <f t="shared" si="14"/>
        <v>Becoming Loyal</v>
      </c>
    </row>
    <row r="139" spans="1:9" x14ac:dyDescent="0.25">
      <c r="A139" s="11">
        <v>135</v>
      </c>
      <c r="B139" s="12">
        <v>115</v>
      </c>
      <c r="C139" s="13">
        <v>7</v>
      </c>
      <c r="D139" s="14">
        <v>3254.07</v>
      </c>
      <c r="E139">
        <f t="shared" si="10"/>
        <v>1</v>
      </c>
      <c r="F139">
        <f t="shared" si="11"/>
        <v>3</v>
      </c>
      <c r="G139">
        <f t="shared" si="12"/>
        <v>3</v>
      </c>
      <c r="H139">
        <f t="shared" si="13"/>
        <v>133</v>
      </c>
      <c r="I139" t="str">
        <f t="shared" si="14"/>
        <v>Almost Lost Customer</v>
      </c>
    </row>
    <row r="140" spans="1:9" x14ac:dyDescent="0.25">
      <c r="A140" s="11">
        <v>136</v>
      </c>
      <c r="B140" s="12">
        <v>20</v>
      </c>
      <c r="C140" s="13">
        <v>8</v>
      </c>
      <c r="D140" s="14">
        <v>3543.2</v>
      </c>
      <c r="E140">
        <f t="shared" si="10"/>
        <v>3</v>
      </c>
      <c r="F140">
        <f t="shared" si="11"/>
        <v>4</v>
      </c>
      <c r="G140">
        <f t="shared" si="12"/>
        <v>3</v>
      </c>
      <c r="H140">
        <f t="shared" si="13"/>
        <v>343</v>
      </c>
      <c r="I140" t="str">
        <f t="shared" si="14"/>
        <v>Potential Customer</v>
      </c>
    </row>
    <row r="141" spans="1:9" x14ac:dyDescent="0.25">
      <c r="A141" s="11">
        <v>137</v>
      </c>
      <c r="B141" s="12">
        <v>27</v>
      </c>
      <c r="C141" s="13">
        <v>5</v>
      </c>
      <c r="D141" s="14">
        <v>1496.4499999999998</v>
      </c>
      <c r="E141">
        <f t="shared" si="10"/>
        <v>3</v>
      </c>
      <c r="F141">
        <f t="shared" si="11"/>
        <v>2</v>
      </c>
      <c r="G141">
        <f t="shared" si="12"/>
        <v>1</v>
      </c>
      <c r="H141">
        <f t="shared" si="13"/>
        <v>321</v>
      </c>
      <c r="I141" t="str">
        <f t="shared" si="14"/>
        <v>Late Bloomer</v>
      </c>
    </row>
    <row r="142" spans="1:9" x14ac:dyDescent="0.25">
      <c r="A142" s="11">
        <v>138</v>
      </c>
      <c r="B142" s="12">
        <v>64</v>
      </c>
      <c r="C142" s="13">
        <v>7</v>
      </c>
      <c r="D142" s="14">
        <v>3377.12</v>
      </c>
      <c r="E142">
        <f t="shared" si="10"/>
        <v>2</v>
      </c>
      <c r="F142">
        <f t="shared" si="11"/>
        <v>3</v>
      </c>
      <c r="G142">
        <f t="shared" si="12"/>
        <v>3</v>
      </c>
      <c r="H142">
        <f t="shared" si="13"/>
        <v>233</v>
      </c>
      <c r="I142" t="str">
        <f t="shared" si="14"/>
        <v>Losing Customer</v>
      </c>
    </row>
    <row r="143" spans="1:9" x14ac:dyDescent="0.25">
      <c r="A143" s="11">
        <v>139</v>
      </c>
      <c r="B143" s="12">
        <v>26</v>
      </c>
      <c r="C143" s="13">
        <v>9</v>
      </c>
      <c r="D143" s="14">
        <v>5161.4399999999996</v>
      </c>
      <c r="E143">
        <f t="shared" si="10"/>
        <v>3</v>
      </c>
      <c r="F143">
        <f t="shared" si="11"/>
        <v>4</v>
      </c>
      <c r="G143">
        <f t="shared" si="12"/>
        <v>4</v>
      </c>
      <c r="H143">
        <f t="shared" si="13"/>
        <v>344</v>
      </c>
      <c r="I143" t="str">
        <f t="shared" si="14"/>
        <v>Recent Customer</v>
      </c>
    </row>
    <row r="144" spans="1:9" x14ac:dyDescent="0.25">
      <c r="A144" s="11">
        <v>140</v>
      </c>
      <c r="B144" s="12">
        <v>3</v>
      </c>
      <c r="C144" s="13">
        <v>6</v>
      </c>
      <c r="D144" s="14">
        <v>2699.9</v>
      </c>
      <c r="E144">
        <f t="shared" si="10"/>
        <v>4</v>
      </c>
      <c r="F144">
        <f t="shared" si="11"/>
        <v>2</v>
      </c>
      <c r="G144">
        <f t="shared" si="12"/>
        <v>2</v>
      </c>
      <c r="H144">
        <f t="shared" si="13"/>
        <v>422</v>
      </c>
      <c r="I144" t="str">
        <f t="shared" si="14"/>
        <v>Becoming Loyal</v>
      </c>
    </row>
    <row r="145" spans="1:9" x14ac:dyDescent="0.25">
      <c r="A145" s="11">
        <v>141</v>
      </c>
      <c r="B145" s="12">
        <v>159</v>
      </c>
      <c r="C145" s="13">
        <v>3</v>
      </c>
      <c r="D145" s="14">
        <v>2138.3500000000004</v>
      </c>
      <c r="E145">
        <f t="shared" si="10"/>
        <v>1</v>
      </c>
      <c r="F145">
        <f t="shared" si="11"/>
        <v>1</v>
      </c>
      <c r="G145">
        <f t="shared" si="12"/>
        <v>2</v>
      </c>
      <c r="H145">
        <f t="shared" si="13"/>
        <v>112</v>
      </c>
      <c r="I145" t="str">
        <f t="shared" si="14"/>
        <v>Evasive Customer</v>
      </c>
    </row>
    <row r="146" spans="1:9" x14ac:dyDescent="0.25">
      <c r="A146" s="11">
        <v>142</v>
      </c>
      <c r="B146" s="12">
        <v>4</v>
      </c>
      <c r="C146" s="13">
        <v>11</v>
      </c>
      <c r="D146" s="14">
        <v>3917.3399999999992</v>
      </c>
      <c r="E146">
        <f t="shared" si="10"/>
        <v>4</v>
      </c>
      <c r="F146">
        <f t="shared" si="11"/>
        <v>4</v>
      </c>
      <c r="G146">
        <f t="shared" si="12"/>
        <v>3</v>
      </c>
      <c r="H146">
        <f t="shared" si="13"/>
        <v>443</v>
      </c>
      <c r="I146" t="str">
        <f t="shared" si="14"/>
        <v>Very Loyal</v>
      </c>
    </row>
    <row r="147" spans="1:9" x14ac:dyDescent="0.25">
      <c r="A147" s="11">
        <v>143</v>
      </c>
      <c r="B147" s="12">
        <v>13</v>
      </c>
      <c r="C147" s="13">
        <v>4</v>
      </c>
      <c r="D147" s="14">
        <v>2474.77</v>
      </c>
      <c r="E147">
        <f t="shared" si="10"/>
        <v>4</v>
      </c>
      <c r="F147">
        <f t="shared" si="11"/>
        <v>1</v>
      </c>
      <c r="G147">
        <f t="shared" si="12"/>
        <v>2</v>
      </c>
      <c r="H147">
        <f t="shared" si="13"/>
        <v>412</v>
      </c>
      <c r="I147" t="str">
        <f t="shared" si="14"/>
        <v>Recent Customer</v>
      </c>
    </row>
    <row r="148" spans="1:9" x14ac:dyDescent="0.25">
      <c r="A148" s="11">
        <v>144</v>
      </c>
      <c r="B148" s="12">
        <v>6</v>
      </c>
      <c r="C148" s="13">
        <v>8</v>
      </c>
      <c r="D148" s="14">
        <v>4888.0200000000004</v>
      </c>
      <c r="E148">
        <f t="shared" si="10"/>
        <v>4</v>
      </c>
      <c r="F148">
        <f t="shared" si="11"/>
        <v>4</v>
      </c>
      <c r="G148">
        <f t="shared" si="12"/>
        <v>4</v>
      </c>
      <c r="H148">
        <f t="shared" si="13"/>
        <v>444</v>
      </c>
      <c r="I148" t="str">
        <f t="shared" si="14"/>
        <v>Platinum Customer</v>
      </c>
    </row>
    <row r="149" spans="1:9" x14ac:dyDescent="0.25">
      <c r="A149" s="11">
        <v>145</v>
      </c>
      <c r="B149" s="12">
        <v>28</v>
      </c>
      <c r="C149" s="13">
        <v>7</v>
      </c>
      <c r="D149" s="14">
        <v>3140.2999999999997</v>
      </c>
      <c r="E149">
        <f t="shared" si="10"/>
        <v>3</v>
      </c>
      <c r="F149">
        <f t="shared" si="11"/>
        <v>3</v>
      </c>
      <c r="G149">
        <f t="shared" si="12"/>
        <v>3</v>
      </c>
      <c r="H149">
        <f t="shared" si="13"/>
        <v>333</v>
      </c>
      <c r="I149" t="str">
        <f t="shared" si="14"/>
        <v>Potential Customer</v>
      </c>
    </row>
    <row r="150" spans="1:9" x14ac:dyDescent="0.25">
      <c r="A150" s="11">
        <v>146</v>
      </c>
      <c r="B150" s="12">
        <v>194</v>
      </c>
      <c r="C150" s="13">
        <v>2</v>
      </c>
      <c r="D150" s="14">
        <v>217.05999999999995</v>
      </c>
      <c r="E150">
        <f t="shared" si="10"/>
        <v>1</v>
      </c>
      <c r="F150">
        <f t="shared" si="11"/>
        <v>1</v>
      </c>
      <c r="G150">
        <f t="shared" si="12"/>
        <v>1</v>
      </c>
      <c r="H150">
        <f t="shared" si="13"/>
        <v>111</v>
      </c>
      <c r="I150" t="str">
        <f t="shared" si="14"/>
        <v>Lost Customer</v>
      </c>
    </row>
    <row r="151" spans="1:9" x14ac:dyDescent="0.25">
      <c r="A151" s="11">
        <v>147</v>
      </c>
      <c r="B151" s="12">
        <v>34</v>
      </c>
      <c r="C151" s="13">
        <v>6</v>
      </c>
      <c r="D151" s="14">
        <v>5034.16</v>
      </c>
      <c r="E151">
        <f t="shared" si="10"/>
        <v>3</v>
      </c>
      <c r="F151">
        <f t="shared" si="11"/>
        <v>2</v>
      </c>
      <c r="G151">
        <f t="shared" si="12"/>
        <v>4</v>
      </c>
      <c r="H151">
        <f t="shared" si="13"/>
        <v>324</v>
      </c>
      <c r="I151" t="str">
        <f t="shared" si="14"/>
        <v>Potential Customer</v>
      </c>
    </row>
    <row r="152" spans="1:9" x14ac:dyDescent="0.25">
      <c r="A152" s="11">
        <v>148</v>
      </c>
      <c r="B152" s="12">
        <v>43</v>
      </c>
      <c r="C152" s="13">
        <v>5</v>
      </c>
      <c r="D152" s="14">
        <v>3268.4</v>
      </c>
      <c r="E152">
        <f t="shared" si="10"/>
        <v>3</v>
      </c>
      <c r="F152">
        <f t="shared" si="11"/>
        <v>2</v>
      </c>
      <c r="G152">
        <f t="shared" si="12"/>
        <v>3</v>
      </c>
      <c r="H152">
        <f t="shared" si="13"/>
        <v>323</v>
      </c>
      <c r="I152" t="str">
        <f t="shared" si="14"/>
        <v>Potential Customer</v>
      </c>
    </row>
    <row r="153" spans="1:9" x14ac:dyDescent="0.25">
      <c r="A153" s="11">
        <v>149</v>
      </c>
      <c r="B153" s="12">
        <v>18</v>
      </c>
      <c r="C153" s="13">
        <v>6</v>
      </c>
      <c r="D153" s="14">
        <v>1680.6599999999999</v>
      </c>
      <c r="E153">
        <f t="shared" si="10"/>
        <v>4</v>
      </c>
      <c r="F153">
        <f t="shared" si="11"/>
        <v>2</v>
      </c>
      <c r="G153">
        <f t="shared" si="12"/>
        <v>1</v>
      </c>
      <c r="H153">
        <f t="shared" si="13"/>
        <v>421</v>
      </c>
      <c r="I153" t="str">
        <f t="shared" si="14"/>
        <v>Becoming Loyal</v>
      </c>
    </row>
    <row r="154" spans="1:9" x14ac:dyDescent="0.25">
      <c r="A154" s="11">
        <v>150</v>
      </c>
      <c r="B154" s="12">
        <v>75</v>
      </c>
      <c r="C154" s="13">
        <v>4</v>
      </c>
      <c r="D154" s="14">
        <v>2446.5099999999998</v>
      </c>
      <c r="E154">
        <f t="shared" si="10"/>
        <v>2</v>
      </c>
      <c r="F154">
        <f t="shared" si="11"/>
        <v>1</v>
      </c>
      <c r="G154">
        <f t="shared" si="12"/>
        <v>2</v>
      </c>
      <c r="H154">
        <f t="shared" si="13"/>
        <v>212</v>
      </c>
      <c r="I154" t="str">
        <f t="shared" si="14"/>
        <v>High Risk Customer</v>
      </c>
    </row>
    <row r="155" spans="1:9" x14ac:dyDescent="0.25">
      <c r="A155" s="11">
        <v>151</v>
      </c>
      <c r="B155" s="12">
        <v>0</v>
      </c>
      <c r="C155" s="13">
        <v>8</v>
      </c>
      <c r="D155" s="14">
        <v>5665.4100000000017</v>
      </c>
      <c r="E155">
        <f t="shared" si="10"/>
        <v>4</v>
      </c>
      <c r="F155">
        <f t="shared" si="11"/>
        <v>4</v>
      </c>
      <c r="G155">
        <f t="shared" si="12"/>
        <v>4</v>
      </c>
      <c r="H155">
        <f t="shared" si="13"/>
        <v>444</v>
      </c>
      <c r="I155" t="str">
        <f t="shared" si="14"/>
        <v>Platinum Customer</v>
      </c>
    </row>
    <row r="156" spans="1:9" x14ac:dyDescent="0.25">
      <c r="A156" s="11">
        <v>152</v>
      </c>
      <c r="B156" s="12">
        <v>158</v>
      </c>
      <c r="C156" s="13">
        <v>2</v>
      </c>
      <c r="D156" s="14">
        <v>1966.88</v>
      </c>
      <c r="E156">
        <f t="shared" si="10"/>
        <v>1</v>
      </c>
      <c r="F156">
        <f t="shared" si="11"/>
        <v>1</v>
      </c>
      <c r="G156">
        <f t="shared" si="12"/>
        <v>2</v>
      </c>
      <c r="H156">
        <f t="shared" si="13"/>
        <v>112</v>
      </c>
      <c r="I156" t="str">
        <f t="shared" si="14"/>
        <v>Evasive Customer</v>
      </c>
    </row>
    <row r="157" spans="1:9" x14ac:dyDescent="0.25">
      <c r="A157" s="11">
        <v>153</v>
      </c>
      <c r="B157" s="12">
        <v>64</v>
      </c>
      <c r="C157" s="13">
        <v>7</v>
      </c>
      <c r="D157" s="14">
        <v>5522.5099999999993</v>
      </c>
      <c r="E157">
        <f t="shared" si="10"/>
        <v>2</v>
      </c>
      <c r="F157">
        <f t="shared" si="11"/>
        <v>3</v>
      </c>
      <c r="G157">
        <f t="shared" si="12"/>
        <v>4</v>
      </c>
      <c r="H157">
        <f t="shared" si="13"/>
        <v>234</v>
      </c>
      <c r="I157" t="str">
        <f t="shared" si="14"/>
        <v>Losing Customer</v>
      </c>
    </row>
    <row r="158" spans="1:9" x14ac:dyDescent="0.25">
      <c r="A158" s="11">
        <v>154</v>
      </c>
      <c r="B158" s="12">
        <v>23</v>
      </c>
      <c r="C158" s="13">
        <v>6</v>
      </c>
      <c r="D158" s="14">
        <v>683.63000000000011</v>
      </c>
      <c r="E158">
        <f t="shared" si="10"/>
        <v>3</v>
      </c>
      <c r="F158">
        <f t="shared" si="11"/>
        <v>2</v>
      </c>
      <c r="G158">
        <f t="shared" si="12"/>
        <v>1</v>
      </c>
      <c r="H158">
        <f t="shared" si="13"/>
        <v>321</v>
      </c>
      <c r="I158" t="str">
        <f t="shared" si="14"/>
        <v>Late Bloomer</v>
      </c>
    </row>
    <row r="159" spans="1:9" x14ac:dyDescent="0.25">
      <c r="A159" s="11">
        <v>155</v>
      </c>
      <c r="B159" s="12">
        <v>8</v>
      </c>
      <c r="C159" s="13">
        <v>3</v>
      </c>
      <c r="D159" s="14">
        <v>1088.42</v>
      </c>
      <c r="E159">
        <f t="shared" si="10"/>
        <v>4</v>
      </c>
      <c r="F159">
        <f t="shared" si="11"/>
        <v>1</v>
      </c>
      <c r="G159">
        <f t="shared" si="12"/>
        <v>1</v>
      </c>
      <c r="H159">
        <f t="shared" si="13"/>
        <v>411</v>
      </c>
      <c r="I159" t="str">
        <f t="shared" si="14"/>
        <v>Recent Customer</v>
      </c>
    </row>
    <row r="160" spans="1:9" x14ac:dyDescent="0.25">
      <c r="A160" s="11">
        <v>156</v>
      </c>
      <c r="B160" s="12">
        <v>16</v>
      </c>
      <c r="C160" s="13">
        <v>5</v>
      </c>
      <c r="D160" s="14">
        <v>3095.369999999999</v>
      </c>
      <c r="E160">
        <f t="shared" si="10"/>
        <v>4</v>
      </c>
      <c r="F160">
        <f t="shared" si="11"/>
        <v>2</v>
      </c>
      <c r="G160">
        <f t="shared" si="12"/>
        <v>3</v>
      </c>
      <c r="H160">
        <f t="shared" si="13"/>
        <v>423</v>
      </c>
      <c r="I160" t="str">
        <f t="shared" si="14"/>
        <v>Becoming Loyal</v>
      </c>
    </row>
    <row r="161" spans="1:9" x14ac:dyDescent="0.25">
      <c r="A161" s="11">
        <v>157</v>
      </c>
      <c r="B161" s="12">
        <v>135</v>
      </c>
      <c r="C161" s="13">
        <v>4</v>
      </c>
      <c r="D161" s="14">
        <v>183.1999999999999</v>
      </c>
      <c r="E161">
        <f t="shared" si="10"/>
        <v>1</v>
      </c>
      <c r="F161">
        <f t="shared" si="11"/>
        <v>1</v>
      </c>
      <c r="G161">
        <f t="shared" si="12"/>
        <v>1</v>
      </c>
      <c r="H161">
        <f t="shared" si="13"/>
        <v>111</v>
      </c>
      <c r="I161" t="str">
        <f t="shared" si="14"/>
        <v>Lost Customer</v>
      </c>
    </row>
    <row r="162" spans="1:9" x14ac:dyDescent="0.25">
      <c r="A162" s="11">
        <v>158</v>
      </c>
      <c r="B162" s="12">
        <v>65</v>
      </c>
      <c r="C162" s="13">
        <v>6</v>
      </c>
      <c r="D162" s="14">
        <v>4627.3500000000004</v>
      </c>
      <c r="E162">
        <f t="shared" si="10"/>
        <v>2</v>
      </c>
      <c r="F162">
        <f t="shared" si="11"/>
        <v>2</v>
      </c>
      <c r="G162">
        <f t="shared" si="12"/>
        <v>4</v>
      </c>
      <c r="H162">
        <f t="shared" si="13"/>
        <v>224</v>
      </c>
      <c r="I162" t="str">
        <f t="shared" si="14"/>
        <v>Losing Customer</v>
      </c>
    </row>
    <row r="163" spans="1:9" x14ac:dyDescent="0.25">
      <c r="A163" s="11">
        <v>159</v>
      </c>
      <c r="B163" s="12">
        <v>66</v>
      </c>
      <c r="C163" s="13">
        <v>6</v>
      </c>
      <c r="D163" s="14">
        <v>2935.3700000000003</v>
      </c>
      <c r="E163">
        <f t="shared" si="10"/>
        <v>2</v>
      </c>
      <c r="F163">
        <f t="shared" si="11"/>
        <v>2</v>
      </c>
      <c r="G163">
        <f t="shared" si="12"/>
        <v>3</v>
      </c>
      <c r="H163">
        <f t="shared" si="13"/>
        <v>223</v>
      </c>
      <c r="I163" t="str">
        <f t="shared" si="14"/>
        <v>High Risk Customer</v>
      </c>
    </row>
    <row r="164" spans="1:9" x14ac:dyDescent="0.25">
      <c r="A164" s="11">
        <v>160</v>
      </c>
      <c r="B164" s="12">
        <v>93</v>
      </c>
      <c r="C164" s="13">
        <v>2</v>
      </c>
      <c r="D164" s="14">
        <v>2614.1600000000003</v>
      </c>
      <c r="E164">
        <f t="shared" si="10"/>
        <v>1</v>
      </c>
      <c r="F164">
        <f t="shared" si="11"/>
        <v>1</v>
      </c>
      <c r="G164">
        <f t="shared" si="12"/>
        <v>2</v>
      </c>
      <c r="H164">
        <f t="shared" si="13"/>
        <v>112</v>
      </c>
      <c r="I164" t="str">
        <f t="shared" si="14"/>
        <v>Evasive Customer</v>
      </c>
    </row>
    <row r="165" spans="1:9" x14ac:dyDescent="0.25">
      <c r="A165" s="11">
        <v>161</v>
      </c>
      <c r="B165" s="12">
        <v>159</v>
      </c>
      <c r="C165" s="13">
        <v>1</v>
      </c>
      <c r="D165" s="14">
        <v>459.46000000000015</v>
      </c>
      <c r="E165">
        <f t="shared" si="10"/>
        <v>1</v>
      </c>
      <c r="F165">
        <f t="shared" si="11"/>
        <v>1</v>
      </c>
      <c r="G165">
        <f t="shared" si="12"/>
        <v>1</v>
      </c>
      <c r="H165">
        <f t="shared" si="13"/>
        <v>111</v>
      </c>
      <c r="I165" t="str">
        <f t="shared" si="14"/>
        <v>Lost Customer</v>
      </c>
    </row>
    <row r="166" spans="1:9" x14ac:dyDescent="0.25">
      <c r="A166" s="11">
        <v>162</v>
      </c>
      <c r="B166" s="12">
        <v>98</v>
      </c>
      <c r="C166" s="13">
        <v>3</v>
      </c>
      <c r="D166" s="14">
        <v>1329.61</v>
      </c>
      <c r="E166">
        <f t="shared" si="10"/>
        <v>1</v>
      </c>
      <c r="F166">
        <f t="shared" si="11"/>
        <v>1</v>
      </c>
      <c r="G166">
        <f t="shared" si="12"/>
        <v>1</v>
      </c>
      <c r="H166">
        <f t="shared" si="13"/>
        <v>111</v>
      </c>
      <c r="I166" t="str">
        <f t="shared" si="14"/>
        <v>Lost Customer</v>
      </c>
    </row>
    <row r="167" spans="1:9" x14ac:dyDescent="0.25">
      <c r="A167" s="11">
        <v>163</v>
      </c>
      <c r="B167" s="12">
        <v>114</v>
      </c>
      <c r="C167" s="13">
        <v>2</v>
      </c>
      <c r="D167" s="14">
        <v>1101.28</v>
      </c>
      <c r="E167">
        <f t="shared" si="10"/>
        <v>1</v>
      </c>
      <c r="F167">
        <f t="shared" si="11"/>
        <v>1</v>
      </c>
      <c r="G167">
        <f t="shared" si="12"/>
        <v>1</v>
      </c>
      <c r="H167">
        <f t="shared" si="13"/>
        <v>111</v>
      </c>
      <c r="I167" t="str">
        <f t="shared" si="14"/>
        <v>Lost Customer</v>
      </c>
    </row>
    <row r="168" spans="1:9" x14ac:dyDescent="0.25">
      <c r="A168" s="11">
        <v>164</v>
      </c>
      <c r="B168" s="12">
        <v>198</v>
      </c>
      <c r="C168" s="13">
        <v>3</v>
      </c>
      <c r="D168" s="14">
        <v>786.1400000000001</v>
      </c>
      <c r="E168">
        <f t="shared" si="10"/>
        <v>1</v>
      </c>
      <c r="F168">
        <f t="shared" si="11"/>
        <v>1</v>
      </c>
      <c r="G168">
        <f t="shared" si="12"/>
        <v>1</v>
      </c>
      <c r="H168">
        <f t="shared" si="13"/>
        <v>111</v>
      </c>
      <c r="I168" t="str">
        <f t="shared" si="14"/>
        <v>Lost Customer</v>
      </c>
    </row>
    <row r="169" spans="1:9" x14ac:dyDescent="0.25">
      <c r="A169" s="11">
        <v>165</v>
      </c>
      <c r="B169" s="12">
        <v>8</v>
      </c>
      <c r="C169" s="13">
        <v>9</v>
      </c>
      <c r="D169" s="14">
        <v>6107.0400000000009</v>
      </c>
      <c r="E169">
        <f t="shared" si="10"/>
        <v>4</v>
      </c>
      <c r="F169">
        <f t="shared" si="11"/>
        <v>4</v>
      </c>
      <c r="G169">
        <f t="shared" si="12"/>
        <v>4</v>
      </c>
      <c r="H169">
        <f t="shared" si="13"/>
        <v>444</v>
      </c>
      <c r="I169" t="str">
        <f t="shared" si="14"/>
        <v>Platinum Customer</v>
      </c>
    </row>
    <row r="170" spans="1:9" x14ac:dyDescent="0.25">
      <c r="A170" s="11">
        <v>166</v>
      </c>
      <c r="B170" s="12">
        <v>63</v>
      </c>
      <c r="C170" s="13">
        <v>8</v>
      </c>
      <c r="D170" s="14">
        <v>4063.6599999999994</v>
      </c>
      <c r="E170">
        <f t="shared" si="10"/>
        <v>2</v>
      </c>
      <c r="F170">
        <f t="shared" si="11"/>
        <v>4</v>
      </c>
      <c r="G170">
        <f t="shared" si="12"/>
        <v>3</v>
      </c>
      <c r="H170">
        <f t="shared" si="13"/>
        <v>243</v>
      </c>
      <c r="I170" t="str">
        <f t="shared" si="14"/>
        <v>Losing Customer</v>
      </c>
    </row>
    <row r="171" spans="1:9" x14ac:dyDescent="0.25">
      <c r="A171" s="11">
        <v>167</v>
      </c>
      <c r="B171" s="12">
        <v>14</v>
      </c>
      <c r="C171" s="13">
        <v>9</v>
      </c>
      <c r="D171" s="14">
        <v>5993.34</v>
      </c>
      <c r="E171">
        <f t="shared" si="10"/>
        <v>4</v>
      </c>
      <c r="F171">
        <f t="shared" si="11"/>
        <v>4</v>
      </c>
      <c r="G171">
        <f t="shared" si="12"/>
        <v>4</v>
      </c>
      <c r="H171">
        <f t="shared" si="13"/>
        <v>444</v>
      </c>
      <c r="I171" t="str">
        <f t="shared" si="14"/>
        <v>Platinum Customer</v>
      </c>
    </row>
    <row r="172" spans="1:9" x14ac:dyDescent="0.25">
      <c r="A172" s="11">
        <v>168</v>
      </c>
      <c r="B172" s="12">
        <v>136</v>
      </c>
      <c r="C172" s="13">
        <v>9</v>
      </c>
      <c r="D172" s="14">
        <v>5800.5999999999995</v>
      </c>
      <c r="E172">
        <f t="shared" si="10"/>
        <v>1</v>
      </c>
      <c r="F172">
        <f t="shared" si="11"/>
        <v>4</v>
      </c>
      <c r="G172">
        <f t="shared" si="12"/>
        <v>4</v>
      </c>
      <c r="H172">
        <f t="shared" si="13"/>
        <v>144</v>
      </c>
      <c r="I172" t="str">
        <f t="shared" si="14"/>
        <v>Almost Lost Customer</v>
      </c>
    </row>
    <row r="173" spans="1:9" x14ac:dyDescent="0.25">
      <c r="A173" s="11">
        <v>169</v>
      </c>
      <c r="B173" s="12">
        <v>61</v>
      </c>
      <c r="C173" s="13">
        <v>3</v>
      </c>
      <c r="D173" s="14">
        <v>696.26</v>
      </c>
      <c r="E173">
        <f t="shared" si="10"/>
        <v>2</v>
      </c>
      <c r="F173">
        <f t="shared" si="11"/>
        <v>1</v>
      </c>
      <c r="G173">
        <f t="shared" si="12"/>
        <v>1</v>
      </c>
      <c r="H173">
        <f t="shared" si="13"/>
        <v>211</v>
      </c>
      <c r="I173" t="str">
        <f t="shared" si="14"/>
        <v>Almost Lost Customer</v>
      </c>
    </row>
    <row r="174" spans="1:9" x14ac:dyDescent="0.25">
      <c r="A174" s="11">
        <v>170</v>
      </c>
      <c r="B174" s="12">
        <v>334</v>
      </c>
      <c r="C174" s="13">
        <v>4</v>
      </c>
      <c r="D174" s="14">
        <v>1328.03</v>
      </c>
      <c r="E174">
        <f t="shared" si="10"/>
        <v>1</v>
      </c>
      <c r="F174">
        <f t="shared" si="11"/>
        <v>1</v>
      </c>
      <c r="G174">
        <f t="shared" si="12"/>
        <v>1</v>
      </c>
      <c r="H174">
        <f t="shared" si="13"/>
        <v>111</v>
      </c>
      <c r="I174" t="str">
        <f t="shared" si="14"/>
        <v>Lost Customer</v>
      </c>
    </row>
    <row r="175" spans="1:9" x14ac:dyDescent="0.25">
      <c r="A175" s="11">
        <v>171</v>
      </c>
      <c r="B175" s="12">
        <v>18</v>
      </c>
      <c r="C175" s="13">
        <v>9</v>
      </c>
      <c r="D175" s="14">
        <v>4833.1400000000003</v>
      </c>
      <c r="E175">
        <f t="shared" si="10"/>
        <v>4</v>
      </c>
      <c r="F175">
        <f t="shared" si="11"/>
        <v>4</v>
      </c>
      <c r="G175">
        <f t="shared" si="12"/>
        <v>4</v>
      </c>
      <c r="H175">
        <f t="shared" si="13"/>
        <v>444</v>
      </c>
      <c r="I175" t="str">
        <f t="shared" si="14"/>
        <v>Platinum Customer</v>
      </c>
    </row>
    <row r="176" spans="1:9" x14ac:dyDescent="0.25">
      <c r="A176" s="11">
        <v>172</v>
      </c>
      <c r="B176" s="12">
        <v>11</v>
      </c>
      <c r="C176" s="13">
        <v>8</v>
      </c>
      <c r="D176" s="14">
        <v>2348.66</v>
      </c>
      <c r="E176">
        <f t="shared" si="10"/>
        <v>4</v>
      </c>
      <c r="F176">
        <f t="shared" si="11"/>
        <v>4</v>
      </c>
      <c r="G176">
        <f t="shared" si="12"/>
        <v>2</v>
      </c>
      <c r="H176">
        <f t="shared" si="13"/>
        <v>442</v>
      </c>
      <c r="I176" t="str">
        <f t="shared" si="14"/>
        <v>Very Loyal</v>
      </c>
    </row>
    <row r="177" spans="1:9" x14ac:dyDescent="0.25">
      <c r="A177" s="11">
        <v>173</v>
      </c>
      <c r="B177" s="12">
        <v>15</v>
      </c>
      <c r="C177" s="13">
        <v>9</v>
      </c>
      <c r="D177" s="14">
        <v>6549.51</v>
      </c>
      <c r="E177">
        <f t="shared" si="10"/>
        <v>4</v>
      </c>
      <c r="F177">
        <f t="shared" si="11"/>
        <v>4</v>
      </c>
      <c r="G177">
        <f t="shared" si="12"/>
        <v>4</v>
      </c>
      <c r="H177">
        <f t="shared" si="13"/>
        <v>444</v>
      </c>
      <c r="I177" t="str">
        <f t="shared" si="14"/>
        <v>Platinum Customer</v>
      </c>
    </row>
    <row r="178" spans="1:9" x14ac:dyDescent="0.25">
      <c r="A178" s="11">
        <v>174</v>
      </c>
      <c r="B178" s="12">
        <v>11</v>
      </c>
      <c r="C178" s="13">
        <v>10</v>
      </c>
      <c r="D178" s="14">
        <v>7628.2400000000016</v>
      </c>
      <c r="E178">
        <f t="shared" si="10"/>
        <v>4</v>
      </c>
      <c r="F178">
        <f t="shared" si="11"/>
        <v>4</v>
      </c>
      <c r="G178">
        <f t="shared" si="12"/>
        <v>4</v>
      </c>
      <c r="H178">
        <f t="shared" si="13"/>
        <v>444</v>
      </c>
      <c r="I178" t="str">
        <f t="shared" si="14"/>
        <v>Platinum Customer</v>
      </c>
    </row>
    <row r="179" spans="1:9" x14ac:dyDescent="0.25">
      <c r="A179" s="11">
        <v>175</v>
      </c>
      <c r="B179" s="12">
        <v>64</v>
      </c>
      <c r="C179" s="13">
        <v>5</v>
      </c>
      <c r="D179" s="14">
        <v>2170.54</v>
      </c>
      <c r="E179">
        <f t="shared" si="10"/>
        <v>2</v>
      </c>
      <c r="F179">
        <f t="shared" si="11"/>
        <v>2</v>
      </c>
      <c r="G179">
        <f t="shared" si="12"/>
        <v>2</v>
      </c>
      <c r="H179">
        <f t="shared" si="13"/>
        <v>222</v>
      </c>
      <c r="I179" t="str">
        <f t="shared" si="14"/>
        <v>High Risk Customer</v>
      </c>
    </row>
    <row r="180" spans="1:9" x14ac:dyDescent="0.25">
      <c r="A180" s="11">
        <v>176</v>
      </c>
      <c r="B180" s="12">
        <v>22</v>
      </c>
      <c r="C180" s="13">
        <v>5</v>
      </c>
      <c r="D180" s="14">
        <v>3025.5600000000004</v>
      </c>
      <c r="E180">
        <f t="shared" si="10"/>
        <v>3</v>
      </c>
      <c r="F180">
        <f t="shared" si="11"/>
        <v>2</v>
      </c>
      <c r="G180">
        <f t="shared" si="12"/>
        <v>3</v>
      </c>
      <c r="H180">
        <f t="shared" si="13"/>
        <v>323</v>
      </c>
      <c r="I180" t="str">
        <f t="shared" si="14"/>
        <v>Potential Customer</v>
      </c>
    </row>
    <row r="181" spans="1:9" x14ac:dyDescent="0.25">
      <c r="A181" s="11">
        <v>177</v>
      </c>
      <c r="B181" s="12">
        <v>37</v>
      </c>
      <c r="C181" s="13">
        <v>12</v>
      </c>
      <c r="D181" s="14">
        <v>3980.1399999999994</v>
      </c>
      <c r="E181">
        <f t="shared" si="10"/>
        <v>3</v>
      </c>
      <c r="F181">
        <f t="shared" si="11"/>
        <v>4</v>
      </c>
      <c r="G181">
        <f t="shared" si="12"/>
        <v>3</v>
      </c>
      <c r="H181">
        <f t="shared" si="13"/>
        <v>343</v>
      </c>
      <c r="I181" t="str">
        <f t="shared" si="14"/>
        <v>Potential Customer</v>
      </c>
    </row>
    <row r="182" spans="1:9" x14ac:dyDescent="0.25">
      <c r="A182" s="11">
        <v>178</v>
      </c>
      <c r="B182" s="12">
        <v>32</v>
      </c>
      <c r="C182" s="13">
        <v>4</v>
      </c>
      <c r="D182" s="14">
        <v>2184.58</v>
      </c>
      <c r="E182">
        <f t="shared" si="10"/>
        <v>3</v>
      </c>
      <c r="F182">
        <f t="shared" si="11"/>
        <v>1</v>
      </c>
      <c r="G182">
        <f t="shared" si="12"/>
        <v>2</v>
      </c>
      <c r="H182">
        <f t="shared" si="13"/>
        <v>312</v>
      </c>
      <c r="I182" t="str">
        <f t="shared" si="14"/>
        <v>Late Bloomer</v>
      </c>
    </row>
    <row r="183" spans="1:9" x14ac:dyDescent="0.25">
      <c r="A183" s="11">
        <v>179</v>
      </c>
      <c r="B183" s="12">
        <v>40</v>
      </c>
      <c r="C183" s="13">
        <v>3</v>
      </c>
      <c r="D183" s="14">
        <v>1814.59</v>
      </c>
      <c r="E183">
        <f t="shared" si="10"/>
        <v>3</v>
      </c>
      <c r="F183">
        <f t="shared" si="11"/>
        <v>1</v>
      </c>
      <c r="G183">
        <f t="shared" si="12"/>
        <v>2</v>
      </c>
      <c r="H183">
        <f t="shared" si="13"/>
        <v>312</v>
      </c>
      <c r="I183" t="str">
        <f t="shared" si="14"/>
        <v>Late Bloomer</v>
      </c>
    </row>
    <row r="184" spans="1:9" x14ac:dyDescent="0.25">
      <c r="A184" s="11">
        <v>180</v>
      </c>
      <c r="B184" s="12">
        <v>11</v>
      </c>
      <c r="C184" s="13">
        <v>7</v>
      </c>
      <c r="D184" s="14">
        <v>4065.3499999999995</v>
      </c>
      <c r="E184">
        <f t="shared" si="10"/>
        <v>4</v>
      </c>
      <c r="F184">
        <f t="shared" si="11"/>
        <v>3</v>
      </c>
      <c r="G184">
        <f t="shared" si="12"/>
        <v>3</v>
      </c>
      <c r="H184">
        <f t="shared" si="13"/>
        <v>433</v>
      </c>
      <c r="I184" t="str">
        <f t="shared" si="14"/>
        <v>Very Loyal</v>
      </c>
    </row>
    <row r="185" spans="1:9" x14ac:dyDescent="0.25">
      <c r="A185" s="11">
        <v>181</v>
      </c>
      <c r="B185" s="12">
        <v>50</v>
      </c>
      <c r="C185" s="13">
        <v>6</v>
      </c>
      <c r="D185" s="14">
        <v>2365.2399999999998</v>
      </c>
      <c r="E185">
        <f t="shared" si="10"/>
        <v>2</v>
      </c>
      <c r="F185">
        <f t="shared" si="11"/>
        <v>2</v>
      </c>
      <c r="G185">
        <f t="shared" si="12"/>
        <v>2</v>
      </c>
      <c r="H185">
        <f t="shared" si="13"/>
        <v>222</v>
      </c>
      <c r="I185" t="str">
        <f t="shared" si="14"/>
        <v>High Risk Customer</v>
      </c>
    </row>
    <row r="186" spans="1:9" x14ac:dyDescent="0.25">
      <c r="A186" s="11">
        <v>182</v>
      </c>
      <c r="B186" s="12">
        <v>13</v>
      </c>
      <c r="C186" s="13">
        <v>7</v>
      </c>
      <c r="D186" s="14">
        <v>5409.1200000000008</v>
      </c>
      <c r="E186">
        <f t="shared" si="10"/>
        <v>4</v>
      </c>
      <c r="F186">
        <f t="shared" si="11"/>
        <v>3</v>
      </c>
      <c r="G186">
        <f t="shared" si="12"/>
        <v>4</v>
      </c>
      <c r="H186">
        <f t="shared" si="13"/>
        <v>434</v>
      </c>
      <c r="I186" t="str">
        <f t="shared" si="14"/>
        <v>Very Loyal</v>
      </c>
    </row>
    <row r="187" spans="1:9" x14ac:dyDescent="0.25">
      <c r="A187" s="11">
        <v>183</v>
      </c>
      <c r="B187" s="12">
        <v>102</v>
      </c>
      <c r="C187" s="13">
        <v>6</v>
      </c>
      <c r="D187" s="14">
        <v>3187.84</v>
      </c>
      <c r="E187">
        <f t="shared" si="10"/>
        <v>1</v>
      </c>
      <c r="F187">
        <f t="shared" si="11"/>
        <v>2</v>
      </c>
      <c r="G187">
        <f t="shared" si="12"/>
        <v>3</v>
      </c>
      <c r="H187">
        <f t="shared" si="13"/>
        <v>123</v>
      </c>
      <c r="I187" t="str">
        <f t="shared" si="14"/>
        <v>Evasive Customer</v>
      </c>
    </row>
    <row r="188" spans="1:9" x14ac:dyDescent="0.25">
      <c r="A188" s="11">
        <v>184</v>
      </c>
      <c r="B188" s="12">
        <v>32</v>
      </c>
      <c r="C188" s="13">
        <v>3</v>
      </c>
      <c r="D188" s="14">
        <v>2181.35</v>
      </c>
      <c r="E188">
        <f t="shared" si="10"/>
        <v>3</v>
      </c>
      <c r="F188">
        <f t="shared" si="11"/>
        <v>1</v>
      </c>
      <c r="G188">
        <f t="shared" si="12"/>
        <v>2</v>
      </c>
      <c r="H188">
        <f t="shared" si="13"/>
        <v>312</v>
      </c>
      <c r="I188" t="str">
        <f t="shared" si="14"/>
        <v>Late Bloomer</v>
      </c>
    </row>
    <row r="189" spans="1:9" x14ac:dyDescent="0.25">
      <c r="A189" s="11">
        <v>185</v>
      </c>
      <c r="B189" s="12">
        <v>8</v>
      </c>
      <c r="C189" s="13">
        <v>7</v>
      </c>
      <c r="D189" s="14">
        <v>3547.6800000000003</v>
      </c>
      <c r="E189">
        <f t="shared" si="10"/>
        <v>4</v>
      </c>
      <c r="F189">
        <f t="shared" si="11"/>
        <v>3</v>
      </c>
      <c r="G189">
        <f t="shared" si="12"/>
        <v>3</v>
      </c>
      <c r="H189">
        <f t="shared" si="13"/>
        <v>433</v>
      </c>
      <c r="I189" t="str">
        <f t="shared" si="14"/>
        <v>Very Loyal</v>
      </c>
    </row>
    <row r="190" spans="1:9" x14ac:dyDescent="0.25">
      <c r="A190" s="11">
        <v>186</v>
      </c>
      <c r="B190" s="12">
        <v>23</v>
      </c>
      <c r="C190" s="13">
        <v>6</v>
      </c>
      <c r="D190" s="14">
        <v>2166.17</v>
      </c>
      <c r="E190">
        <f t="shared" si="10"/>
        <v>3</v>
      </c>
      <c r="F190">
        <f t="shared" si="11"/>
        <v>2</v>
      </c>
      <c r="G190">
        <f t="shared" si="12"/>
        <v>2</v>
      </c>
      <c r="H190">
        <f t="shared" si="13"/>
        <v>322</v>
      </c>
      <c r="I190" t="str">
        <f t="shared" si="14"/>
        <v>Late Bloomer</v>
      </c>
    </row>
    <row r="191" spans="1:9" x14ac:dyDescent="0.25">
      <c r="A191" s="11">
        <v>187</v>
      </c>
      <c r="B191" s="12">
        <v>14</v>
      </c>
      <c r="C191" s="13">
        <v>7</v>
      </c>
      <c r="D191" s="14">
        <v>3014.88</v>
      </c>
      <c r="E191">
        <f t="shared" si="10"/>
        <v>4</v>
      </c>
      <c r="F191">
        <f t="shared" si="11"/>
        <v>3</v>
      </c>
      <c r="G191">
        <f t="shared" si="12"/>
        <v>3</v>
      </c>
      <c r="H191">
        <f t="shared" si="13"/>
        <v>433</v>
      </c>
      <c r="I191" t="str">
        <f t="shared" si="14"/>
        <v>Very Loyal</v>
      </c>
    </row>
    <row r="192" spans="1:9" x14ac:dyDescent="0.25">
      <c r="A192" s="11">
        <v>188</v>
      </c>
      <c r="B192" s="12">
        <v>15</v>
      </c>
      <c r="C192" s="13">
        <v>6</v>
      </c>
      <c r="D192" s="14">
        <v>2658.87</v>
      </c>
      <c r="E192">
        <f t="shared" si="10"/>
        <v>4</v>
      </c>
      <c r="F192">
        <f t="shared" si="11"/>
        <v>2</v>
      </c>
      <c r="G192">
        <f t="shared" si="12"/>
        <v>2</v>
      </c>
      <c r="H192">
        <f t="shared" si="13"/>
        <v>422</v>
      </c>
      <c r="I192" t="str">
        <f t="shared" si="14"/>
        <v>Becoming Loyal</v>
      </c>
    </row>
    <row r="193" spans="1:9" x14ac:dyDescent="0.25">
      <c r="A193" s="11">
        <v>189</v>
      </c>
      <c r="B193" s="12">
        <v>3</v>
      </c>
      <c r="C193" s="13">
        <v>5</v>
      </c>
      <c r="D193" s="14">
        <v>5329.9800000000005</v>
      </c>
      <c r="E193">
        <f t="shared" si="10"/>
        <v>4</v>
      </c>
      <c r="F193">
        <f t="shared" si="11"/>
        <v>2</v>
      </c>
      <c r="G193">
        <f t="shared" si="12"/>
        <v>4</v>
      </c>
      <c r="H193">
        <f t="shared" si="13"/>
        <v>424</v>
      </c>
      <c r="I193" t="str">
        <f t="shared" si="14"/>
        <v>Becoming Loyal</v>
      </c>
    </row>
    <row r="194" spans="1:9" x14ac:dyDescent="0.25">
      <c r="A194" s="11">
        <v>190</v>
      </c>
      <c r="B194" s="12">
        <v>207</v>
      </c>
      <c r="C194" s="13">
        <v>4</v>
      </c>
      <c r="D194" s="14">
        <v>699.48000000000025</v>
      </c>
      <c r="E194">
        <f t="shared" si="10"/>
        <v>1</v>
      </c>
      <c r="F194">
        <f t="shared" si="11"/>
        <v>1</v>
      </c>
      <c r="G194">
        <f t="shared" si="12"/>
        <v>1</v>
      </c>
      <c r="H194">
        <f t="shared" si="13"/>
        <v>111</v>
      </c>
      <c r="I194" t="str">
        <f t="shared" si="14"/>
        <v>Lost Customer</v>
      </c>
    </row>
    <row r="195" spans="1:9" x14ac:dyDescent="0.25">
      <c r="A195" s="11">
        <v>191</v>
      </c>
      <c r="B195" s="12">
        <v>105</v>
      </c>
      <c r="C195" s="13">
        <v>1</v>
      </c>
      <c r="D195" s="14">
        <v>834.93999999999994</v>
      </c>
      <c r="E195">
        <f t="shared" si="10"/>
        <v>1</v>
      </c>
      <c r="F195">
        <f t="shared" si="11"/>
        <v>1</v>
      </c>
      <c r="G195">
        <f t="shared" si="12"/>
        <v>1</v>
      </c>
      <c r="H195">
        <f t="shared" si="13"/>
        <v>111</v>
      </c>
      <c r="I195" t="str">
        <f t="shared" si="14"/>
        <v>Lost Customer</v>
      </c>
    </row>
    <row r="196" spans="1:9" x14ac:dyDescent="0.25">
      <c r="A196" s="11">
        <v>192</v>
      </c>
      <c r="B196" s="12">
        <v>79</v>
      </c>
      <c r="C196" s="13">
        <v>4</v>
      </c>
      <c r="D196" s="14">
        <v>1519.4700000000003</v>
      </c>
      <c r="E196">
        <f t="shared" si="10"/>
        <v>2</v>
      </c>
      <c r="F196">
        <f t="shared" si="11"/>
        <v>1</v>
      </c>
      <c r="G196">
        <f t="shared" si="12"/>
        <v>1</v>
      </c>
      <c r="H196">
        <f t="shared" si="13"/>
        <v>211</v>
      </c>
      <c r="I196" t="str">
        <f t="shared" si="14"/>
        <v>Almost Lost Customer</v>
      </c>
    </row>
    <row r="197" spans="1:9" x14ac:dyDescent="0.25">
      <c r="A197" s="11">
        <v>193</v>
      </c>
      <c r="B197" s="12">
        <v>24</v>
      </c>
      <c r="C197" s="13">
        <v>5</v>
      </c>
      <c r="D197" s="14">
        <v>2551.5</v>
      </c>
      <c r="E197">
        <f t="shared" si="10"/>
        <v>3</v>
      </c>
      <c r="F197">
        <f t="shared" si="11"/>
        <v>2</v>
      </c>
      <c r="G197">
        <f t="shared" si="12"/>
        <v>2</v>
      </c>
      <c r="H197">
        <f t="shared" si="13"/>
        <v>322</v>
      </c>
      <c r="I197" t="str">
        <f t="shared" si="14"/>
        <v>Late Bloomer</v>
      </c>
    </row>
    <row r="198" spans="1:9" x14ac:dyDescent="0.25">
      <c r="A198" s="11">
        <v>194</v>
      </c>
      <c r="B198" s="12">
        <v>108</v>
      </c>
      <c r="C198" s="13">
        <v>3</v>
      </c>
      <c r="D198" s="14">
        <v>2608.2800000000002</v>
      </c>
      <c r="E198">
        <f t="shared" ref="E198:E261" si="15">IF(B198&gt;88,1,IF(AND(B198&lt;=88,B198&gt;45),2,IF(AND(B198&lt;=45,B198&gt;18),3,IF(B198&lt;=18,4))))</f>
        <v>1</v>
      </c>
      <c r="F198">
        <f t="shared" ref="F198:F261" si="16">IF(C198&gt;7,4,IF(AND(C198&lt;=7,C198&gt;6),3,IF(AND(C198&lt;=6,C198&gt;4),2,IF(C198&lt;=4,1))))</f>
        <v>1</v>
      </c>
      <c r="G198">
        <f t="shared" ref="G198:G261" si="17">IF(D198&gt;4095.63,4,IF(AND(D198&lt;=4095.63,D198&gt;2785.04),3,IF(AND(D198&lt;=2785.04,D198&gt;1779.7),2,IF(D198&lt;=1779.7,1))))</f>
        <v>2</v>
      </c>
      <c r="H198">
        <f t="shared" ref="H198:H261" si="18">100*E198+10*F198+G198</f>
        <v>112</v>
      </c>
      <c r="I198" t="str">
        <f t="shared" ref="I198:I261" si="19">IF(H198=444,"Platinum Customer",IF(AND(H198&lt;444,H198&gt;=433),"Very Loyal",IF(AND(H198&lt;433,H198&gt;=421),"Becoming Loyal",IF(AND(H198&lt;421,H198&gt;=344),"Recent Customer",IF(AND(H198&lt;344,H198&gt;=323),"Potential Customer",IF(AND(H198&lt;323,H198&gt;=311),"Late Bloomer",IF(AND(H198&lt;311,H198&gt;=224),"Losing Customer",IF(AND(H198&lt;224,H198&gt;=212),"High Risk Customer",IF(AND(H198&lt;212,H198&gt;=124),"Almost Lost Customer",IF(AND(H198&lt;124,H198&gt;=112),"Evasive Customer",IF(H198=111,"Lost Customer")))))))))))</f>
        <v>Evasive Customer</v>
      </c>
    </row>
    <row r="199" spans="1:9" x14ac:dyDescent="0.25">
      <c r="A199" s="11">
        <v>195</v>
      </c>
      <c r="B199" s="12">
        <v>0</v>
      </c>
      <c r="C199" s="13">
        <v>7</v>
      </c>
      <c r="D199" s="14">
        <v>9633.409999999998</v>
      </c>
      <c r="E199">
        <f t="shared" si="15"/>
        <v>4</v>
      </c>
      <c r="F199">
        <f t="shared" si="16"/>
        <v>3</v>
      </c>
      <c r="G199">
        <f t="shared" si="17"/>
        <v>4</v>
      </c>
      <c r="H199">
        <f t="shared" si="18"/>
        <v>434</v>
      </c>
      <c r="I199" t="str">
        <f t="shared" si="19"/>
        <v>Very Loyal</v>
      </c>
    </row>
    <row r="200" spans="1:9" x14ac:dyDescent="0.25">
      <c r="A200" s="11">
        <v>196</v>
      </c>
      <c r="B200" s="12">
        <v>146</v>
      </c>
      <c r="C200" s="13">
        <v>8</v>
      </c>
      <c r="D200" s="14">
        <v>3737.9999999999991</v>
      </c>
      <c r="E200">
        <f t="shared" si="15"/>
        <v>1</v>
      </c>
      <c r="F200">
        <f t="shared" si="16"/>
        <v>4</v>
      </c>
      <c r="G200">
        <f t="shared" si="17"/>
        <v>3</v>
      </c>
      <c r="H200">
        <f t="shared" si="18"/>
        <v>143</v>
      </c>
      <c r="I200" t="str">
        <f t="shared" si="19"/>
        <v>Almost Lost Customer</v>
      </c>
    </row>
    <row r="201" spans="1:9" x14ac:dyDescent="0.25">
      <c r="A201" s="11">
        <v>197</v>
      </c>
      <c r="B201" s="12">
        <v>27</v>
      </c>
      <c r="C201" s="13">
        <v>9</v>
      </c>
      <c r="D201" s="14">
        <v>3651.71</v>
      </c>
      <c r="E201">
        <f t="shared" si="15"/>
        <v>3</v>
      </c>
      <c r="F201">
        <f t="shared" si="16"/>
        <v>4</v>
      </c>
      <c r="G201">
        <f t="shared" si="17"/>
        <v>3</v>
      </c>
      <c r="H201">
        <f t="shared" si="18"/>
        <v>343</v>
      </c>
      <c r="I201" t="str">
        <f t="shared" si="19"/>
        <v>Potential Customer</v>
      </c>
    </row>
    <row r="202" spans="1:9" x14ac:dyDescent="0.25">
      <c r="A202" s="11">
        <v>198</v>
      </c>
      <c r="B202" s="12">
        <v>58</v>
      </c>
      <c r="C202" s="13">
        <v>9</v>
      </c>
      <c r="D202" s="14">
        <v>6631.8700000000008</v>
      </c>
      <c r="E202">
        <f t="shared" si="15"/>
        <v>2</v>
      </c>
      <c r="F202">
        <f t="shared" si="16"/>
        <v>4</v>
      </c>
      <c r="G202">
        <f t="shared" si="17"/>
        <v>4</v>
      </c>
      <c r="H202">
        <f t="shared" si="18"/>
        <v>244</v>
      </c>
      <c r="I202" t="str">
        <f t="shared" si="19"/>
        <v>Losing Customer</v>
      </c>
    </row>
    <row r="203" spans="1:9" x14ac:dyDescent="0.25">
      <c r="A203" s="11">
        <v>199</v>
      </c>
      <c r="B203" s="12">
        <v>15</v>
      </c>
      <c r="C203" s="13">
        <v>4</v>
      </c>
      <c r="D203" s="14">
        <v>2650.53</v>
      </c>
      <c r="E203">
        <f t="shared" si="15"/>
        <v>4</v>
      </c>
      <c r="F203">
        <f t="shared" si="16"/>
        <v>1</v>
      </c>
      <c r="G203">
        <f t="shared" si="17"/>
        <v>2</v>
      </c>
      <c r="H203">
        <f t="shared" si="18"/>
        <v>412</v>
      </c>
      <c r="I203" t="str">
        <f t="shared" si="19"/>
        <v>Recent Customer</v>
      </c>
    </row>
    <row r="204" spans="1:9" x14ac:dyDescent="0.25">
      <c r="A204" s="11">
        <v>200</v>
      </c>
      <c r="B204" s="12">
        <v>7</v>
      </c>
      <c r="C204" s="13">
        <v>9</v>
      </c>
      <c r="D204" s="14">
        <v>7283.86</v>
      </c>
      <c r="E204">
        <f t="shared" si="15"/>
        <v>4</v>
      </c>
      <c r="F204">
        <f t="shared" si="16"/>
        <v>4</v>
      </c>
      <c r="G204">
        <f t="shared" si="17"/>
        <v>4</v>
      </c>
      <c r="H204">
        <f t="shared" si="18"/>
        <v>444</v>
      </c>
      <c r="I204" t="str">
        <f t="shared" si="19"/>
        <v>Platinum Customer</v>
      </c>
    </row>
    <row r="205" spans="1:9" x14ac:dyDescent="0.25">
      <c r="A205" s="11">
        <v>201</v>
      </c>
      <c r="B205" s="12">
        <v>28</v>
      </c>
      <c r="C205" s="13">
        <v>8</v>
      </c>
      <c r="D205" s="14">
        <v>4159.18</v>
      </c>
      <c r="E205">
        <f t="shared" si="15"/>
        <v>3</v>
      </c>
      <c r="F205">
        <f t="shared" si="16"/>
        <v>4</v>
      </c>
      <c r="G205">
        <f t="shared" si="17"/>
        <v>4</v>
      </c>
      <c r="H205">
        <f t="shared" si="18"/>
        <v>344</v>
      </c>
      <c r="I205" t="str">
        <f t="shared" si="19"/>
        <v>Recent Customer</v>
      </c>
    </row>
    <row r="206" spans="1:9" x14ac:dyDescent="0.25">
      <c r="A206" s="11">
        <v>202</v>
      </c>
      <c r="B206" s="12">
        <v>18</v>
      </c>
      <c r="C206" s="13">
        <v>3</v>
      </c>
      <c r="D206" s="14">
        <v>1295.9100000000001</v>
      </c>
      <c r="E206">
        <f t="shared" si="15"/>
        <v>4</v>
      </c>
      <c r="F206">
        <f t="shared" si="16"/>
        <v>1</v>
      </c>
      <c r="G206">
        <f t="shared" si="17"/>
        <v>1</v>
      </c>
      <c r="H206">
        <f t="shared" si="18"/>
        <v>411</v>
      </c>
      <c r="I206" t="str">
        <f t="shared" si="19"/>
        <v>Recent Customer</v>
      </c>
    </row>
    <row r="207" spans="1:9" x14ac:dyDescent="0.25">
      <c r="A207" s="11">
        <v>203</v>
      </c>
      <c r="B207" s="12">
        <v>11</v>
      </c>
      <c r="C207" s="13">
        <v>5</v>
      </c>
      <c r="D207" s="14">
        <v>1481.1200000000001</v>
      </c>
      <c r="E207">
        <f t="shared" si="15"/>
        <v>4</v>
      </c>
      <c r="F207">
        <f t="shared" si="16"/>
        <v>2</v>
      </c>
      <c r="G207">
        <f t="shared" si="17"/>
        <v>1</v>
      </c>
      <c r="H207">
        <f t="shared" si="18"/>
        <v>421</v>
      </c>
      <c r="I207" t="str">
        <f t="shared" si="19"/>
        <v>Becoming Loyal</v>
      </c>
    </row>
    <row r="208" spans="1:9" x14ac:dyDescent="0.25">
      <c r="A208" s="11">
        <v>204</v>
      </c>
      <c r="B208" s="12">
        <v>27</v>
      </c>
      <c r="C208" s="13">
        <v>8</v>
      </c>
      <c r="D208" s="14">
        <v>6287.2900000000009</v>
      </c>
      <c r="E208">
        <f t="shared" si="15"/>
        <v>3</v>
      </c>
      <c r="F208">
        <f t="shared" si="16"/>
        <v>4</v>
      </c>
      <c r="G208">
        <f t="shared" si="17"/>
        <v>4</v>
      </c>
      <c r="H208">
        <f t="shared" si="18"/>
        <v>344</v>
      </c>
      <c r="I208" t="str">
        <f t="shared" si="19"/>
        <v>Recent Customer</v>
      </c>
    </row>
    <row r="209" spans="1:9" x14ac:dyDescent="0.25">
      <c r="A209" s="11">
        <v>205</v>
      </c>
      <c r="B209" s="12">
        <v>52</v>
      </c>
      <c r="C209" s="13">
        <v>9</v>
      </c>
      <c r="D209" s="14">
        <v>2008.2699999999995</v>
      </c>
      <c r="E209">
        <f t="shared" si="15"/>
        <v>2</v>
      </c>
      <c r="F209">
        <f t="shared" si="16"/>
        <v>4</v>
      </c>
      <c r="G209">
        <f t="shared" si="17"/>
        <v>2</v>
      </c>
      <c r="H209">
        <f t="shared" si="18"/>
        <v>242</v>
      </c>
      <c r="I209" t="str">
        <f t="shared" si="19"/>
        <v>Losing Customer</v>
      </c>
    </row>
    <row r="210" spans="1:9" x14ac:dyDescent="0.25">
      <c r="A210" s="11">
        <v>206</v>
      </c>
      <c r="B210" s="12">
        <v>77</v>
      </c>
      <c r="C210" s="13">
        <v>4</v>
      </c>
      <c r="D210" s="14">
        <v>3816.6499999999996</v>
      </c>
      <c r="E210">
        <f t="shared" si="15"/>
        <v>2</v>
      </c>
      <c r="F210">
        <f t="shared" si="16"/>
        <v>1</v>
      </c>
      <c r="G210">
        <f t="shared" si="17"/>
        <v>3</v>
      </c>
      <c r="H210">
        <f t="shared" si="18"/>
        <v>213</v>
      </c>
      <c r="I210" t="str">
        <f t="shared" si="19"/>
        <v>High Risk Customer</v>
      </c>
    </row>
    <row r="211" spans="1:9" x14ac:dyDescent="0.25">
      <c r="A211" s="11">
        <v>207</v>
      </c>
      <c r="B211" s="12">
        <v>290</v>
      </c>
      <c r="C211" s="13">
        <v>3</v>
      </c>
      <c r="D211" s="14">
        <v>1430.93</v>
      </c>
      <c r="E211">
        <f t="shared" si="15"/>
        <v>1</v>
      </c>
      <c r="F211">
        <f t="shared" si="16"/>
        <v>1</v>
      </c>
      <c r="G211">
        <f t="shared" si="17"/>
        <v>1</v>
      </c>
      <c r="H211">
        <f t="shared" si="18"/>
        <v>111</v>
      </c>
      <c r="I211" t="str">
        <f t="shared" si="19"/>
        <v>Lost Customer</v>
      </c>
    </row>
    <row r="212" spans="1:9" x14ac:dyDescent="0.25">
      <c r="A212" s="11">
        <v>208</v>
      </c>
      <c r="B212" s="12">
        <v>27</v>
      </c>
      <c r="C212" s="13">
        <v>5</v>
      </c>
      <c r="D212" s="14">
        <v>3342.02</v>
      </c>
      <c r="E212">
        <f t="shared" si="15"/>
        <v>3</v>
      </c>
      <c r="F212">
        <f t="shared" si="16"/>
        <v>2</v>
      </c>
      <c r="G212">
        <f t="shared" si="17"/>
        <v>3</v>
      </c>
      <c r="H212">
        <f t="shared" si="18"/>
        <v>323</v>
      </c>
      <c r="I212" t="str">
        <f t="shared" si="19"/>
        <v>Potential Customer</v>
      </c>
    </row>
    <row r="213" spans="1:9" x14ac:dyDescent="0.25">
      <c r="A213" s="11">
        <v>209</v>
      </c>
      <c r="B213" s="12">
        <v>107</v>
      </c>
      <c r="C213" s="13">
        <v>5</v>
      </c>
      <c r="D213" s="14">
        <v>3081.0700000000006</v>
      </c>
      <c r="E213">
        <f t="shared" si="15"/>
        <v>1</v>
      </c>
      <c r="F213">
        <f t="shared" si="16"/>
        <v>2</v>
      </c>
      <c r="G213">
        <f t="shared" si="17"/>
        <v>3</v>
      </c>
      <c r="H213">
        <f t="shared" si="18"/>
        <v>123</v>
      </c>
      <c r="I213" t="str">
        <f t="shared" si="19"/>
        <v>Evasive Customer</v>
      </c>
    </row>
    <row r="214" spans="1:9" x14ac:dyDescent="0.25">
      <c r="A214" s="11">
        <v>210</v>
      </c>
      <c r="B214" s="12">
        <v>22</v>
      </c>
      <c r="C214" s="13">
        <v>6</v>
      </c>
      <c r="D214" s="14">
        <v>2957.0299999999997</v>
      </c>
      <c r="E214">
        <f t="shared" si="15"/>
        <v>3</v>
      </c>
      <c r="F214">
        <f t="shared" si="16"/>
        <v>2</v>
      </c>
      <c r="G214">
        <f t="shared" si="17"/>
        <v>3</v>
      </c>
      <c r="H214">
        <f t="shared" si="18"/>
        <v>323</v>
      </c>
      <c r="I214" t="str">
        <f t="shared" si="19"/>
        <v>Potential Customer</v>
      </c>
    </row>
    <row r="215" spans="1:9" x14ac:dyDescent="0.25">
      <c r="A215" s="11">
        <v>211</v>
      </c>
      <c r="B215" s="12">
        <v>39</v>
      </c>
      <c r="C215" s="13">
        <v>9</v>
      </c>
      <c r="D215" s="14">
        <v>4090.0499999999997</v>
      </c>
      <c r="E215">
        <f t="shared" si="15"/>
        <v>3</v>
      </c>
      <c r="F215">
        <f t="shared" si="16"/>
        <v>4</v>
      </c>
      <c r="G215">
        <f t="shared" si="17"/>
        <v>3</v>
      </c>
      <c r="H215">
        <f t="shared" si="18"/>
        <v>343</v>
      </c>
      <c r="I215" t="str">
        <f t="shared" si="19"/>
        <v>Potential Customer</v>
      </c>
    </row>
    <row r="216" spans="1:9" x14ac:dyDescent="0.25">
      <c r="A216" s="11">
        <v>212</v>
      </c>
      <c r="B216" s="12">
        <v>187</v>
      </c>
      <c r="C216" s="13">
        <v>2</v>
      </c>
      <c r="D216" s="14">
        <v>1790.41</v>
      </c>
      <c r="E216">
        <f t="shared" si="15"/>
        <v>1</v>
      </c>
      <c r="F216">
        <f t="shared" si="16"/>
        <v>1</v>
      </c>
      <c r="G216">
        <f t="shared" si="17"/>
        <v>2</v>
      </c>
      <c r="H216">
        <f t="shared" si="18"/>
        <v>112</v>
      </c>
      <c r="I216" t="str">
        <f t="shared" si="19"/>
        <v>Evasive Customer</v>
      </c>
    </row>
    <row r="217" spans="1:9" x14ac:dyDescent="0.25">
      <c r="A217" s="11">
        <v>213</v>
      </c>
      <c r="B217" s="12">
        <v>28</v>
      </c>
      <c r="C217" s="13">
        <v>11</v>
      </c>
      <c r="D217" s="14">
        <v>7534.4800000000005</v>
      </c>
      <c r="E217">
        <f t="shared" si="15"/>
        <v>3</v>
      </c>
      <c r="F217">
        <f t="shared" si="16"/>
        <v>4</v>
      </c>
      <c r="G217">
        <f t="shared" si="17"/>
        <v>4</v>
      </c>
      <c r="H217">
        <f t="shared" si="18"/>
        <v>344</v>
      </c>
      <c r="I217" t="str">
        <f t="shared" si="19"/>
        <v>Recent Customer</v>
      </c>
    </row>
    <row r="218" spans="1:9" x14ac:dyDescent="0.25">
      <c r="A218" s="11">
        <v>214</v>
      </c>
      <c r="B218" s="12">
        <v>56</v>
      </c>
      <c r="C218" s="13">
        <v>6</v>
      </c>
      <c r="D218" s="14">
        <v>1595.7299999999998</v>
      </c>
      <c r="E218">
        <f t="shared" si="15"/>
        <v>2</v>
      </c>
      <c r="F218">
        <f t="shared" si="16"/>
        <v>2</v>
      </c>
      <c r="G218">
        <f t="shared" si="17"/>
        <v>1</v>
      </c>
      <c r="H218">
        <f t="shared" si="18"/>
        <v>221</v>
      </c>
      <c r="I218" t="str">
        <f t="shared" si="19"/>
        <v>High Risk Customer</v>
      </c>
    </row>
    <row r="219" spans="1:9" x14ac:dyDescent="0.25">
      <c r="A219" s="11">
        <v>215</v>
      </c>
      <c r="B219" s="12">
        <v>3</v>
      </c>
      <c r="C219" s="13">
        <v>8</v>
      </c>
      <c r="D219" s="14">
        <v>3889.3900000000008</v>
      </c>
      <c r="E219">
        <f t="shared" si="15"/>
        <v>4</v>
      </c>
      <c r="F219">
        <f t="shared" si="16"/>
        <v>4</v>
      </c>
      <c r="G219">
        <f t="shared" si="17"/>
        <v>3</v>
      </c>
      <c r="H219">
        <f t="shared" si="18"/>
        <v>443</v>
      </c>
      <c r="I219" t="str">
        <f t="shared" si="19"/>
        <v>Very Loyal</v>
      </c>
    </row>
    <row r="220" spans="1:9" x14ac:dyDescent="0.25">
      <c r="A220" s="11">
        <v>216</v>
      </c>
      <c r="B220" s="12">
        <v>16</v>
      </c>
      <c r="C220" s="13">
        <v>5</v>
      </c>
      <c r="D220" s="14">
        <v>2152.0500000000002</v>
      </c>
      <c r="E220">
        <f t="shared" si="15"/>
        <v>4</v>
      </c>
      <c r="F220">
        <f t="shared" si="16"/>
        <v>2</v>
      </c>
      <c r="G220">
        <f t="shared" si="17"/>
        <v>2</v>
      </c>
      <c r="H220">
        <f t="shared" si="18"/>
        <v>422</v>
      </c>
      <c r="I220" t="str">
        <f t="shared" si="19"/>
        <v>Becoming Loyal</v>
      </c>
    </row>
    <row r="221" spans="1:9" x14ac:dyDescent="0.25">
      <c r="A221" s="11">
        <v>217</v>
      </c>
      <c r="B221" s="12">
        <v>4</v>
      </c>
      <c r="C221" s="13">
        <v>8</v>
      </c>
      <c r="D221" s="14">
        <v>2118.1800000000003</v>
      </c>
      <c r="E221">
        <f t="shared" si="15"/>
        <v>4</v>
      </c>
      <c r="F221">
        <f t="shared" si="16"/>
        <v>4</v>
      </c>
      <c r="G221">
        <f t="shared" si="17"/>
        <v>2</v>
      </c>
      <c r="H221">
        <f t="shared" si="18"/>
        <v>442</v>
      </c>
      <c r="I221" t="str">
        <f t="shared" si="19"/>
        <v>Very Loyal</v>
      </c>
    </row>
    <row r="222" spans="1:9" x14ac:dyDescent="0.25">
      <c r="A222" s="11">
        <v>218</v>
      </c>
      <c r="B222" s="12">
        <v>14</v>
      </c>
      <c r="C222" s="13">
        <v>5</v>
      </c>
      <c r="D222" s="14">
        <v>1476.17</v>
      </c>
      <c r="E222">
        <f t="shared" si="15"/>
        <v>4</v>
      </c>
      <c r="F222">
        <f t="shared" si="16"/>
        <v>2</v>
      </c>
      <c r="G222">
        <f t="shared" si="17"/>
        <v>1</v>
      </c>
      <c r="H222">
        <f t="shared" si="18"/>
        <v>421</v>
      </c>
      <c r="I222" t="str">
        <f t="shared" si="19"/>
        <v>Becoming Loyal</v>
      </c>
    </row>
    <row r="223" spans="1:9" x14ac:dyDescent="0.25">
      <c r="A223" s="11">
        <v>219</v>
      </c>
      <c r="B223" s="12">
        <v>40</v>
      </c>
      <c r="C223" s="13">
        <v>7</v>
      </c>
      <c r="D223" s="14">
        <v>1688.33</v>
      </c>
      <c r="E223">
        <f t="shared" si="15"/>
        <v>3</v>
      </c>
      <c r="F223">
        <f t="shared" si="16"/>
        <v>3</v>
      </c>
      <c r="G223">
        <f t="shared" si="17"/>
        <v>1</v>
      </c>
      <c r="H223">
        <f t="shared" si="18"/>
        <v>331</v>
      </c>
      <c r="I223" t="str">
        <f t="shared" si="19"/>
        <v>Potential Customer</v>
      </c>
    </row>
    <row r="224" spans="1:9" x14ac:dyDescent="0.25">
      <c r="A224" s="11">
        <v>220</v>
      </c>
      <c r="B224" s="12">
        <v>15</v>
      </c>
      <c r="C224" s="13">
        <v>6</v>
      </c>
      <c r="D224" s="14">
        <v>4304.1099999999997</v>
      </c>
      <c r="E224">
        <f t="shared" si="15"/>
        <v>4</v>
      </c>
      <c r="F224">
        <f t="shared" si="16"/>
        <v>2</v>
      </c>
      <c r="G224">
        <f t="shared" si="17"/>
        <v>4</v>
      </c>
      <c r="H224">
        <f t="shared" si="18"/>
        <v>424</v>
      </c>
      <c r="I224" t="str">
        <f t="shared" si="19"/>
        <v>Becoming Loyal</v>
      </c>
    </row>
    <row r="225" spans="1:9" x14ac:dyDescent="0.25">
      <c r="A225" s="11">
        <v>221</v>
      </c>
      <c r="B225" s="12">
        <v>18</v>
      </c>
      <c r="C225" s="13">
        <v>6</v>
      </c>
      <c r="D225" s="14">
        <v>3865.6800000000003</v>
      </c>
      <c r="E225">
        <f t="shared" si="15"/>
        <v>4</v>
      </c>
      <c r="F225">
        <f t="shared" si="16"/>
        <v>2</v>
      </c>
      <c r="G225">
        <f t="shared" si="17"/>
        <v>3</v>
      </c>
      <c r="H225">
        <f t="shared" si="18"/>
        <v>423</v>
      </c>
      <c r="I225" t="str">
        <f t="shared" si="19"/>
        <v>Becoming Loyal</v>
      </c>
    </row>
    <row r="226" spans="1:9" x14ac:dyDescent="0.25">
      <c r="A226" s="11">
        <v>222</v>
      </c>
      <c r="B226" s="12">
        <v>20</v>
      </c>
      <c r="C226" s="13">
        <v>2</v>
      </c>
      <c r="D226" s="14">
        <v>1428.06</v>
      </c>
      <c r="E226">
        <f t="shared" si="15"/>
        <v>3</v>
      </c>
      <c r="F226">
        <f t="shared" si="16"/>
        <v>1</v>
      </c>
      <c r="G226">
        <f t="shared" si="17"/>
        <v>1</v>
      </c>
      <c r="H226">
        <f t="shared" si="18"/>
        <v>311</v>
      </c>
      <c r="I226" t="str">
        <f t="shared" si="19"/>
        <v>Late Bloomer</v>
      </c>
    </row>
    <row r="227" spans="1:9" x14ac:dyDescent="0.25">
      <c r="A227" s="11">
        <v>223</v>
      </c>
      <c r="B227" s="12">
        <v>52</v>
      </c>
      <c r="C227" s="13">
        <v>7</v>
      </c>
      <c r="D227" s="14">
        <v>4082.0900000000006</v>
      </c>
      <c r="E227">
        <f t="shared" si="15"/>
        <v>2</v>
      </c>
      <c r="F227">
        <f t="shared" si="16"/>
        <v>3</v>
      </c>
      <c r="G227">
        <f t="shared" si="17"/>
        <v>3</v>
      </c>
      <c r="H227">
        <f t="shared" si="18"/>
        <v>233</v>
      </c>
      <c r="I227" t="str">
        <f t="shared" si="19"/>
        <v>Losing Customer</v>
      </c>
    </row>
    <row r="228" spans="1:9" x14ac:dyDescent="0.25">
      <c r="A228" s="11">
        <v>224</v>
      </c>
      <c r="B228" s="12">
        <v>1</v>
      </c>
      <c r="C228" s="13">
        <v>6</v>
      </c>
      <c r="D228" s="14">
        <v>2461.79</v>
      </c>
      <c r="E228">
        <f t="shared" si="15"/>
        <v>4</v>
      </c>
      <c r="F228">
        <f t="shared" si="16"/>
        <v>2</v>
      </c>
      <c r="G228">
        <f t="shared" si="17"/>
        <v>2</v>
      </c>
      <c r="H228">
        <f t="shared" si="18"/>
        <v>422</v>
      </c>
      <c r="I228" t="str">
        <f t="shared" si="19"/>
        <v>Becoming Loyal</v>
      </c>
    </row>
    <row r="229" spans="1:9" x14ac:dyDescent="0.25">
      <c r="A229" s="11">
        <v>225</v>
      </c>
      <c r="B229" s="12">
        <v>37</v>
      </c>
      <c r="C229" s="13">
        <v>3</v>
      </c>
      <c r="D229" s="14">
        <v>1587.5500000000002</v>
      </c>
      <c r="E229">
        <f t="shared" si="15"/>
        <v>3</v>
      </c>
      <c r="F229">
        <f t="shared" si="16"/>
        <v>1</v>
      </c>
      <c r="G229">
        <f t="shared" si="17"/>
        <v>1</v>
      </c>
      <c r="H229">
        <f t="shared" si="18"/>
        <v>311</v>
      </c>
      <c r="I229" t="str">
        <f t="shared" si="19"/>
        <v>Late Bloomer</v>
      </c>
    </row>
    <row r="230" spans="1:9" x14ac:dyDescent="0.25">
      <c r="A230" s="11">
        <v>226</v>
      </c>
      <c r="B230" s="12">
        <v>116</v>
      </c>
      <c r="C230" s="13">
        <v>2</v>
      </c>
      <c r="D230" s="14">
        <v>1173.8600000000001</v>
      </c>
      <c r="E230">
        <f t="shared" si="15"/>
        <v>1</v>
      </c>
      <c r="F230">
        <f t="shared" si="16"/>
        <v>1</v>
      </c>
      <c r="G230">
        <f t="shared" si="17"/>
        <v>1</v>
      </c>
      <c r="H230">
        <f t="shared" si="18"/>
        <v>111</v>
      </c>
      <c r="I230" t="str">
        <f t="shared" si="19"/>
        <v>Lost Customer</v>
      </c>
    </row>
    <row r="231" spans="1:9" x14ac:dyDescent="0.25">
      <c r="A231" s="11">
        <v>227</v>
      </c>
      <c r="B231" s="12">
        <v>26</v>
      </c>
      <c r="C231" s="13">
        <v>5</v>
      </c>
      <c r="D231" s="14">
        <v>3906.0299999999997</v>
      </c>
      <c r="E231">
        <f t="shared" si="15"/>
        <v>3</v>
      </c>
      <c r="F231">
        <f t="shared" si="16"/>
        <v>2</v>
      </c>
      <c r="G231">
        <f t="shared" si="17"/>
        <v>3</v>
      </c>
      <c r="H231">
        <f t="shared" si="18"/>
        <v>323</v>
      </c>
      <c r="I231" t="str">
        <f t="shared" si="19"/>
        <v>Potential Customer</v>
      </c>
    </row>
    <row r="232" spans="1:9" x14ac:dyDescent="0.25">
      <c r="A232" s="11">
        <v>228</v>
      </c>
      <c r="B232" s="12">
        <v>77</v>
      </c>
      <c r="C232" s="13">
        <v>5</v>
      </c>
      <c r="D232" s="14">
        <v>3719.75</v>
      </c>
      <c r="E232">
        <f t="shared" si="15"/>
        <v>2</v>
      </c>
      <c r="F232">
        <f t="shared" si="16"/>
        <v>2</v>
      </c>
      <c r="G232">
        <f t="shared" si="17"/>
        <v>3</v>
      </c>
      <c r="H232">
        <f t="shared" si="18"/>
        <v>223</v>
      </c>
      <c r="I232" t="str">
        <f t="shared" si="19"/>
        <v>High Risk Customer</v>
      </c>
    </row>
    <row r="233" spans="1:9" x14ac:dyDescent="0.25">
      <c r="A233" s="11">
        <v>229</v>
      </c>
      <c r="B233" s="12">
        <v>60</v>
      </c>
      <c r="C233" s="13">
        <v>5</v>
      </c>
      <c r="D233" s="14">
        <v>1811.84</v>
      </c>
      <c r="E233">
        <f t="shared" si="15"/>
        <v>2</v>
      </c>
      <c r="F233">
        <f t="shared" si="16"/>
        <v>2</v>
      </c>
      <c r="G233">
        <f t="shared" si="17"/>
        <v>2</v>
      </c>
      <c r="H233">
        <f t="shared" si="18"/>
        <v>222</v>
      </c>
      <c r="I233" t="str">
        <f t="shared" si="19"/>
        <v>High Risk Customer</v>
      </c>
    </row>
    <row r="234" spans="1:9" x14ac:dyDescent="0.25">
      <c r="A234" s="11">
        <v>230</v>
      </c>
      <c r="B234" s="12">
        <v>36</v>
      </c>
      <c r="C234" s="13">
        <v>11</v>
      </c>
      <c r="D234" s="14">
        <v>4745.01</v>
      </c>
      <c r="E234">
        <f t="shared" si="15"/>
        <v>3</v>
      </c>
      <c r="F234">
        <f t="shared" si="16"/>
        <v>4</v>
      </c>
      <c r="G234">
        <f t="shared" si="17"/>
        <v>4</v>
      </c>
      <c r="H234">
        <f t="shared" si="18"/>
        <v>344</v>
      </c>
      <c r="I234" t="str">
        <f t="shared" si="19"/>
        <v>Recent Customer</v>
      </c>
    </row>
    <row r="235" spans="1:9" x14ac:dyDescent="0.25">
      <c r="A235" s="11">
        <v>231</v>
      </c>
      <c r="B235" s="12">
        <v>45</v>
      </c>
      <c r="C235" s="13">
        <v>4</v>
      </c>
      <c r="D235" s="14">
        <v>2344.5200000000004</v>
      </c>
      <c r="E235">
        <f t="shared" si="15"/>
        <v>3</v>
      </c>
      <c r="F235">
        <f t="shared" si="16"/>
        <v>1</v>
      </c>
      <c r="G235">
        <f t="shared" si="17"/>
        <v>2</v>
      </c>
      <c r="H235">
        <f t="shared" si="18"/>
        <v>312</v>
      </c>
      <c r="I235" t="str">
        <f t="shared" si="19"/>
        <v>Late Bloomer</v>
      </c>
    </row>
    <row r="236" spans="1:9" x14ac:dyDescent="0.25">
      <c r="A236" s="11">
        <v>232</v>
      </c>
      <c r="B236" s="12">
        <v>141</v>
      </c>
      <c r="C236" s="13">
        <v>6</v>
      </c>
      <c r="D236" s="14">
        <v>3157.5899999999997</v>
      </c>
      <c r="E236">
        <f t="shared" si="15"/>
        <v>1</v>
      </c>
      <c r="F236">
        <f t="shared" si="16"/>
        <v>2</v>
      </c>
      <c r="G236">
        <f t="shared" si="17"/>
        <v>3</v>
      </c>
      <c r="H236">
        <f t="shared" si="18"/>
        <v>123</v>
      </c>
      <c r="I236" t="str">
        <f t="shared" si="19"/>
        <v>Evasive Customer</v>
      </c>
    </row>
    <row r="237" spans="1:9" x14ac:dyDescent="0.25">
      <c r="A237" s="11">
        <v>233</v>
      </c>
      <c r="B237" s="12">
        <v>17</v>
      </c>
      <c r="C237" s="13">
        <v>6</v>
      </c>
      <c r="D237" s="14">
        <v>2187.09</v>
      </c>
      <c r="E237">
        <f t="shared" si="15"/>
        <v>4</v>
      </c>
      <c r="F237">
        <f t="shared" si="16"/>
        <v>2</v>
      </c>
      <c r="G237">
        <f t="shared" si="17"/>
        <v>2</v>
      </c>
      <c r="H237">
        <f t="shared" si="18"/>
        <v>422</v>
      </c>
      <c r="I237" t="str">
        <f t="shared" si="19"/>
        <v>Becoming Loyal</v>
      </c>
    </row>
    <row r="238" spans="1:9" x14ac:dyDescent="0.25">
      <c r="A238" s="11">
        <v>234</v>
      </c>
      <c r="B238" s="12">
        <v>11</v>
      </c>
      <c r="C238" s="13">
        <v>10</v>
      </c>
      <c r="D238" s="14">
        <v>5763.1299999999992</v>
      </c>
      <c r="E238">
        <f t="shared" si="15"/>
        <v>4</v>
      </c>
      <c r="F238">
        <f t="shared" si="16"/>
        <v>4</v>
      </c>
      <c r="G238">
        <f t="shared" si="17"/>
        <v>4</v>
      </c>
      <c r="H238">
        <f t="shared" si="18"/>
        <v>444</v>
      </c>
      <c r="I238" t="str">
        <f t="shared" si="19"/>
        <v>Platinum Customer</v>
      </c>
    </row>
    <row r="239" spans="1:9" x14ac:dyDescent="0.25">
      <c r="A239" s="11">
        <v>235</v>
      </c>
      <c r="B239" s="12">
        <v>2</v>
      </c>
      <c r="C239" s="13">
        <v>11</v>
      </c>
      <c r="D239" s="14">
        <v>4685.82</v>
      </c>
      <c r="E239">
        <f t="shared" si="15"/>
        <v>4</v>
      </c>
      <c r="F239">
        <f t="shared" si="16"/>
        <v>4</v>
      </c>
      <c r="G239">
        <f t="shared" si="17"/>
        <v>4</v>
      </c>
      <c r="H239">
        <f t="shared" si="18"/>
        <v>444</v>
      </c>
      <c r="I239" t="str">
        <f t="shared" si="19"/>
        <v>Platinum Customer</v>
      </c>
    </row>
    <row r="240" spans="1:9" x14ac:dyDescent="0.25">
      <c r="A240" s="11">
        <v>236</v>
      </c>
      <c r="B240" s="12">
        <v>6</v>
      </c>
      <c r="C240" s="13">
        <v>4</v>
      </c>
      <c r="D240" s="14">
        <v>2434.6400000000003</v>
      </c>
      <c r="E240">
        <f t="shared" si="15"/>
        <v>4</v>
      </c>
      <c r="F240">
        <f t="shared" si="16"/>
        <v>1</v>
      </c>
      <c r="G240">
        <f t="shared" si="17"/>
        <v>2</v>
      </c>
      <c r="H240">
        <f t="shared" si="18"/>
        <v>412</v>
      </c>
      <c r="I240" t="str">
        <f t="shared" si="19"/>
        <v>Recent Customer</v>
      </c>
    </row>
    <row r="241" spans="1:9" x14ac:dyDescent="0.25">
      <c r="A241" s="11">
        <v>237</v>
      </c>
      <c r="B241" s="12">
        <v>26</v>
      </c>
      <c r="C241" s="13">
        <v>8</v>
      </c>
      <c r="D241" s="14">
        <v>3635.04</v>
      </c>
      <c r="E241">
        <f t="shared" si="15"/>
        <v>3</v>
      </c>
      <c r="F241">
        <f t="shared" si="16"/>
        <v>4</v>
      </c>
      <c r="G241">
        <f t="shared" si="17"/>
        <v>3</v>
      </c>
      <c r="H241">
        <f t="shared" si="18"/>
        <v>343</v>
      </c>
      <c r="I241" t="str">
        <f t="shared" si="19"/>
        <v>Potential Customer</v>
      </c>
    </row>
    <row r="242" spans="1:9" x14ac:dyDescent="0.25">
      <c r="A242" s="11">
        <v>238</v>
      </c>
      <c r="B242" s="12">
        <v>107</v>
      </c>
      <c r="C242" s="13">
        <v>5</v>
      </c>
      <c r="D242" s="14">
        <v>3112.57</v>
      </c>
      <c r="E242">
        <f t="shared" si="15"/>
        <v>1</v>
      </c>
      <c r="F242">
        <f t="shared" si="16"/>
        <v>2</v>
      </c>
      <c r="G242">
        <f t="shared" si="17"/>
        <v>3</v>
      </c>
      <c r="H242">
        <f t="shared" si="18"/>
        <v>123</v>
      </c>
      <c r="I242" t="str">
        <f t="shared" si="19"/>
        <v>Evasive Customer</v>
      </c>
    </row>
    <row r="243" spans="1:9" x14ac:dyDescent="0.25">
      <c r="A243" s="11">
        <v>239</v>
      </c>
      <c r="B243" s="12">
        <v>1</v>
      </c>
      <c r="C243" s="13">
        <v>9</v>
      </c>
      <c r="D243" s="14">
        <v>5928.2300000000005</v>
      </c>
      <c r="E243">
        <f t="shared" si="15"/>
        <v>4</v>
      </c>
      <c r="F243">
        <f t="shared" si="16"/>
        <v>4</v>
      </c>
      <c r="G243">
        <f t="shared" si="17"/>
        <v>4</v>
      </c>
      <c r="H243">
        <f t="shared" si="18"/>
        <v>444</v>
      </c>
      <c r="I243" t="str">
        <f t="shared" si="19"/>
        <v>Platinum Customer</v>
      </c>
    </row>
    <row r="244" spans="1:9" x14ac:dyDescent="0.25">
      <c r="A244" s="11">
        <v>240</v>
      </c>
      <c r="B244" s="12">
        <v>88</v>
      </c>
      <c r="C244" s="13">
        <v>6</v>
      </c>
      <c r="D244" s="14">
        <v>1893</v>
      </c>
      <c r="E244">
        <f t="shared" si="15"/>
        <v>2</v>
      </c>
      <c r="F244">
        <f t="shared" si="16"/>
        <v>2</v>
      </c>
      <c r="G244">
        <f t="shared" si="17"/>
        <v>2</v>
      </c>
      <c r="H244">
        <f t="shared" si="18"/>
        <v>222</v>
      </c>
      <c r="I244" t="str">
        <f t="shared" si="19"/>
        <v>High Risk Customer</v>
      </c>
    </row>
    <row r="245" spans="1:9" x14ac:dyDescent="0.25">
      <c r="A245" s="11">
        <v>241</v>
      </c>
      <c r="B245" s="12">
        <v>47</v>
      </c>
      <c r="C245" s="13">
        <v>4</v>
      </c>
      <c r="D245" s="14">
        <v>1922.8200000000002</v>
      </c>
      <c r="E245">
        <f t="shared" si="15"/>
        <v>2</v>
      </c>
      <c r="F245">
        <f t="shared" si="16"/>
        <v>1</v>
      </c>
      <c r="G245">
        <f t="shared" si="17"/>
        <v>2</v>
      </c>
      <c r="H245">
        <f t="shared" si="18"/>
        <v>212</v>
      </c>
      <c r="I245" t="str">
        <f t="shared" si="19"/>
        <v>High Risk Customer</v>
      </c>
    </row>
    <row r="246" spans="1:9" x14ac:dyDescent="0.25">
      <c r="A246" s="11">
        <v>242</v>
      </c>
      <c r="B246" s="12">
        <v>131</v>
      </c>
      <c r="C246" s="13">
        <v>7</v>
      </c>
      <c r="D246" s="14">
        <v>2558.6999999999998</v>
      </c>
      <c r="E246">
        <f t="shared" si="15"/>
        <v>1</v>
      </c>
      <c r="F246">
        <f t="shared" si="16"/>
        <v>3</v>
      </c>
      <c r="G246">
        <f t="shared" si="17"/>
        <v>2</v>
      </c>
      <c r="H246">
        <f t="shared" si="18"/>
        <v>132</v>
      </c>
      <c r="I246" t="str">
        <f t="shared" si="19"/>
        <v>Almost Lost Customer</v>
      </c>
    </row>
    <row r="247" spans="1:9" x14ac:dyDescent="0.25">
      <c r="A247" s="11">
        <v>243</v>
      </c>
      <c r="B247" s="12">
        <v>74</v>
      </c>
      <c r="C247" s="13">
        <v>6</v>
      </c>
      <c r="D247" s="14">
        <v>2193.5500000000002</v>
      </c>
      <c r="E247">
        <f t="shared" si="15"/>
        <v>2</v>
      </c>
      <c r="F247">
        <f t="shared" si="16"/>
        <v>2</v>
      </c>
      <c r="G247">
        <f t="shared" si="17"/>
        <v>2</v>
      </c>
      <c r="H247">
        <f t="shared" si="18"/>
        <v>222</v>
      </c>
      <c r="I247" t="str">
        <f t="shared" si="19"/>
        <v>High Risk Customer</v>
      </c>
    </row>
    <row r="248" spans="1:9" x14ac:dyDescent="0.25">
      <c r="A248" s="11">
        <v>244</v>
      </c>
      <c r="B248" s="12">
        <v>194</v>
      </c>
      <c r="C248" s="13">
        <v>4</v>
      </c>
      <c r="D248" s="14">
        <v>3269.2</v>
      </c>
      <c r="E248">
        <f t="shared" si="15"/>
        <v>1</v>
      </c>
      <c r="F248">
        <f t="shared" si="16"/>
        <v>1</v>
      </c>
      <c r="G248">
        <f t="shared" si="17"/>
        <v>3</v>
      </c>
      <c r="H248">
        <f t="shared" si="18"/>
        <v>113</v>
      </c>
      <c r="I248" t="str">
        <f t="shared" si="19"/>
        <v>Evasive Customer</v>
      </c>
    </row>
    <row r="249" spans="1:9" x14ac:dyDescent="0.25">
      <c r="A249" s="11">
        <v>245</v>
      </c>
      <c r="B249" s="12">
        <v>12</v>
      </c>
      <c r="C249" s="13">
        <v>5</v>
      </c>
      <c r="D249" s="14">
        <v>2213.0199999999995</v>
      </c>
      <c r="E249">
        <f t="shared" si="15"/>
        <v>4</v>
      </c>
      <c r="F249">
        <f t="shared" si="16"/>
        <v>2</v>
      </c>
      <c r="G249">
        <f t="shared" si="17"/>
        <v>2</v>
      </c>
      <c r="H249">
        <f t="shared" si="18"/>
        <v>422</v>
      </c>
      <c r="I249" t="str">
        <f t="shared" si="19"/>
        <v>Becoming Loyal</v>
      </c>
    </row>
    <row r="250" spans="1:9" x14ac:dyDescent="0.25">
      <c r="A250" s="11">
        <v>246</v>
      </c>
      <c r="B250" s="12">
        <v>27</v>
      </c>
      <c r="C250" s="13">
        <v>9</v>
      </c>
      <c r="D250" s="14">
        <v>3174.1600000000003</v>
      </c>
      <c r="E250">
        <f t="shared" si="15"/>
        <v>3</v>
      </c>
      <c r="F250">
        <f t="shared" si="16"/>
        <v>4</v>
      </c>
      <c r="G250">
        <f t="shared" si="17"/>
        <v>3</v>
      </c>
      <c r="H250">
        <f t="shared" si="18"/>
        <v>343</v>
      </c>
      <c r="I250" t="str">
        <f t="shared" si="19"/>
        <v>Potential Customer</v>
      </c>
    </row>
    <row r="251" spans="1:9" x14ac:dyDescent="0.25">
      <c r="A251" s="11">
        <v>247</v>
      </c>
      <c r="B251" s="12">
        <v>112</v>
      </c>
      <c r="C251" s="13">
        <v>7</v>
      </c>
      <c r="D251" s="14">
        <v>4913.16</v>
      </c>
      <c r="E251">
        <f t="shared" si="15"/>
        <v>1</v>
      </c>
      <c r="F251">
        <f t="shared" si="16"/>
        <v>3</v>
      </c>
      <c r="G251">
        <f t="shared" si="17"/>
        <v>4</v>
      </c>
      <c r="H251">
        <f t="shared" si="18"/>
        <v>134</v>
      </c>
      <c r="I251" t="str">
        <f t="shared" si="19"/>
        <v>Almost Lost Customer</v>
      </c>
    </row>
    <row r="252" spans="1:9" x14ac:dyDescent="0.25">
      <c r="A252" s="11">
        <v>248</v>
      </c>
      <c r="B252" s="12">
        <v>134</v>
      </c>
      <c r="C252" s="13">
        <v>7</v>
      </c>
      <c r="D252" s="14">
        <v>3059.9399999999996</v>
      </c>
      <c r="E252">
        <f t="shared" si="15"/>
        <v>1</v>
      </c>
      <c r="F252">
        <f t="shared" si="16"/>
        <v>3</v>
      </c>
      <c r="G252">
        <f t="shared" si="17"/>
        <v>3</v>
      </c>
      <c r="H252">
        <f t="shared" si="18"/>
        <v>133</v>
      </c>
      <c r="I252" t="str">
        <f t="shared" si="19"/>
        <v>Almost Lost Customer</v>
      </c>
    </row>
    <row r="253" spans="1:9" x14ac:dyDescent="0.25">
      <c r="A253" s="11">
        <v>249</v>
      </c>
      <c r="B253" s="12">
        <v>47</v>
      </c>
      <c r="C253" s="13">
        <v>9</v>
      </c>
      <c r="D253" s="14">
        <v>2236.1299999999997</v>
      </c>
      <c r="E253">
        <f t="shared" si="15"/>
        <v>2</v>
      </c>
      <c r="F253">
        <f t="shared" si="16"/>
        <v>4</v>
      </c>
      <c r="G253">
        <f t="shared" si="17"/>
        <v>2</v>
      </c>
      <c r="H253">
        <f t="shared" si="18"/>
        <v>242</v>
      </c>
      <c r="I253" t="str">
        <f t="shared" si="19"/>
        <v>Losing Customer</v>
      </c>
    </row>
    <row r="254" spans="1:9" x14ac:dyDescent="0.25">
      <c r="A254" s="11">
        <v>250</v>
      </c>
      <c r="B254" s="12">
        <v>31</v>
      </c>
      <c r="C254" s="13">
        <v>7</v>
      </c>
      <c r="D254" s="14">
        <v>2963.2300000000005</v>
      </c>
      <c r="E254">
        <f t="shared" si="15"/>
        <v>3</v>
      </c>
      <c r="F254">
        <f t="shared" si="16"/>
        <v>3</v>
      </c>
      <c r="G254">
        <f t="shared" si="17"/>
        <v>3</v>
      </c>
      <c r="H254">
        <f t="shared" si="18"/>
        <v>333</v>
      </c>
      <c r="I254" t="str">
        <f t="shared" si="19"/>
        <v>Potential Customer</v>
      </c>
    </row>
    <row r="255" spans="1:9" x14ac:dyDescent="0.25">
      <c r="A255" s="11">
        <v>251</v>
      </c>
      <c r="B255" s="12">
        <v>38</v>
      </c>
      <c r="C255" s="13">
        <v>4</v>
      </c>
      <c r="D255" s="14">
        <v>1210</v>
      </c>
      <c r="E255">
        <f t="shared" si="15"/>
        <v>3</v>
      </c>
      <c r="F255">
        <f t="shared" si="16"/>
        <v>1</v>
      </c>
      <c r="G255">
        <f t="shared" si="17"/>
        <v>1</v>
      </c>
      <c r="H255">
        <f t="shared" si="18"/>
        <v>311</v>
      </c>
      <c r="I255" t="str">
        <f t="shared" si="19"/>
        <v>Late Bloomer</v>
      </c>
    </row>
    <row r="256" spans="1:9" x14ac:dyDescent="0.25">
      <c r="A256" s="11">
        <v>252</v>
      </c>
      <c r="B256" s="12">
        <v>62</v>
      </c>
      <c r="C256" s="13">
        <v>5</v>
      </c>
      <c r="D256" s="14">
        <v>2597.6400000000003</v>
      </c>
      <c r="E256">
        <f t="shared" si="15"/>
        <v>2</v>
      </c>
      <c r="F256">
        <f t="shared" si="16"/>
        <v>2</v>
      </c>
      <c r="G256">
        <f t="shared" si="17"/>
        <v>2</v>
      </c>
      <c r="H256">
        <f t="shared" si="18"/>
        <v>222</v>
      </c>
      <c r="I256" t="str">
        <f t="shared" si="19"/>
        <v>High Risk Customer</v>
      </c>
    </row>
    <row r="257" spans="1:9" x14ac:dyDescent="0.25">
      <c r="A257" s="11">
        <v>253</v>
      </c>
      <c r="B257" s="12">
        <v>17</v>
      </c>
      <c r="C257" s="13">
        <v>5</v>
      </c>
      <c r="D257" s="14">
        <v>1116.1499999999999</v>
      </c>
      <c r="E257">
        <f t="shared" si="15"/>
        <v>4</v>
      </c>
      <c r="F257">
        <f t="shared" si="16"/>
        <v>2</v>
      </c>
      <c r="G257">
        <f t="shared" si="17"/>
        <v>1</v>
      </c>
      <c r="H257">
        <f t="shared" si="18"/>
        <v>421</v>
      </c>
      <c r="I257" t="str">
        <f t="shared" si="19"/>
        <v>Becoming Loyal</v>
      </c>
    </row>
    <row r="258" spans="1:9" x14ac:dyDescent="0.25">
      <c r="A258" s="11">
        <v>254</v>
      </c>
      <c r="B258" s="12">
        <v>41</v>
      </c>
      <c r="C258" s="13">
        <v>7</v>
      </c>
      <c r="D258" s="14">
        <v>6780.9499999999989</v>
      </c>
      <c r="E258">
        <f t="shared" si="15"/>
        <v>3</v>
      </c>
      <c r="F258">
        <f t="shared" si="16"/>
        <v>3</v>
      </c>
      <c r="G258">
        <f t="shared" si="17"/>
        <v>4</v>
      </c>
      <c r="H258">
        <f t="shared" si="18"/>
        <v>334</v>
      </c>
      <c r="I258" t="str">
        <f t="shared" si="19"/>
        <v>Potential Customer</v>
      </c>
    </row>
    <row r="259" spans="1:9" x14ac:dyDescent="0.25">
      <c r="A259" s="11">
        <v>255</v>
      </c>
      <c r="B259" s="12">
        <v>57</v>
      </c>
      <c r="C259" s="13">
        <v>12</v>
      </c>
      <c r="D259" s="14">
        <v>6813.82</v>
      </c>
      <c r="E259">
        <f t="shared" si="15"/>
        <v>2</v>
      </c>
      <c r="F259">
        <f t="shared" si="16"/>
        <v>4</v>
      </c>
      <c r="G259">
        <f t="shared" si="17"/>
        <v>4</v>
      </c>
      <c r="H259">
        <f t="shared" si="18"/>
        <v>244</v>
      </c>
      <c r="I259" t="str">
        <f t="shared" si="19"/>
        <v>Losing Customer</v>
      </c>
    </row>
    <row r="260" spans="1:9" x14ac:dyDescent="0.25">
      <c r="A260" s="11">
        <v>256</v>
      </c>
      <c r="B260" s="12">
        <v>0</v>
      </c>
      <c r="C260" s="13">
        <v>5</v>
      </c>
      <c r="D260" s="14">
        <v>1728.6599999999999</v>
      </c>
      <c r="E260">
        <f t="shared" si="15"/>
        <v>4</v>
      </c>
      <c r="F260">
        <f t="shared" si="16"/>
        <v>2</v>
      </c>
      <c r="G260">
        <f t="shared" si="17"/>
        <v>1</v>
      </c>
      <c r="H260">
        <f t="shared" si="18"/>
        <v>421</v>
      </c>
      <c r="I260" t="str">
        <f t="shared" si="19"/>
        <v>Becoming Loyal</v>
      </c>
    </row>
    <row r="261" spans="1:9" x14ac:dyDescent="0.25">
      <c r="A261" s="11">
        <v>257</v>
      </c>
      <c r="B261" s="12">
        <v>92</v>
      </c>
      <c r="C261" s="13">
        <v>5</v>
      </c>
      <c r="D261" s="14">
        <v>3650.5299999999997</v>
      </c>
      <c r="E261">
        <f t="shared" si="15"/>
        <v>1</v>
      </c>
      <c r="F261">
        <f t="shared" si="16"/>
        <v>2</v>
      </c>
      <c r="G261">
        <f t="shared" si="17"/>
        <v>3</v>
      </c>
      <c r="H261">
        <f t="shared" si="18"/>
        <v>123</v>
      </c>
      <c r="I261" t="str">
        <f t="shared" si="19"/>
        <v>Evasive Customer</v>
      </c>
    </row>
    <row r="262" spans="1:9" x14ac:dyDescent="0.25">
      <c r="A262" s="11">
        <v>258</v>
      </c>
      <c r="B262" s="12">
        <v>18</v>
      </c>
      <c r="C262" s="13">
        <v>5</v>
      </c>
      <c r="D262" s="14">
        <v>1642.58</v>
      </c>
      <c r="E262">
        <f t="shared" ref="E262:E325" si="20">IF(B262&gt;88,1,IF(AND(B262&lt;=88,B262&gt;45),2,IF(AND(B262&lt;=45,B262&gt;18),3,IF(B262&lt;=18,4))))</f>
        <v>4</v>
      </c>
      <c r="F262">
        <f t="shared" ref="F262:F325" si="21">IF(C262&gt;7,4,IF(AND(C262&lt;=7,C262&gt;6),3,IF(AND(C262&lt;=6,C262&gt;4),2,IF(C262&lt;=4,1))))</f>
        <v>2</v>
      </c>
      <c r="G262">
        <f t="shared" ref="G262:G325" si="22">IF(D262&gt;4095.63,4,IF(AND(D262&lt;=4095.63,D262&gt;2785.04),3,IF(AND(D262&lt;=2785.04,D262&gt;1779.7),2,IF(D262&lt;=1779.7,1))))</f>
        <v>1</v>
      </c>
      <c r="H262">
        <f t="shared" ref="H262:H325" si="23">100*E262+10*F262+G262</f>
        <v>421</v>
      </c>
      <c r="I262" t="str">
        <f t="shared" ref="I262:I325" si="24">IF(H262=444,"Platinum Customer",IF(AND(H262&lt;444,H262&gt;=433),"Very Loyal",IF(AND(H262&lt;433,H262&gt;=421),"Becoming Loyal",IF(AND(H262&lt;421,H262&gt;=344),"Recent Customer",IF(AND(H262&lt;344,H262&gt;=323),"Potential Customer",IF(AND(H262&lt;323,H262&gt;=311),"Late Bloomer",IF(AND(H262&lt;311,H262&gt;=224),"Losing Customer",IF(AND(H262&lt;224,H262&gt;=212),"High Risk Customer",IF(AND(H262&lt;212,H262&gt;=124),"Almost Lost Customer",IF(AND(H262&lt;124,H262&gt;=112),"Evasive Customer",IF(H262=111,"Lost Customer")))))))))))</f>
        <v>Becoming Loyal</v>
      </c>
    </row>
    <row r="263" spans="1:9" x14ac:dyDescent="0.25">
      <c r="A263" s="11">
        <v>259</v>
      </c>
      <c r="B263" s="12">
        <v>27</v>
      </c>
      <c r="C263" s="13">
        <v>4</v>
      </c>
      <c r="D263" s="14">
        <v>2124.65</v>
      </c>
      <c r="E263">
        <f t="shared" si="20"/>
        <v>3</v>
      </c>
      <c r="F263">
        <f t="shared" si="21"/>
        <v>1</v>
      </c>
      <c r="G263">
        <f t="shared" si="22"/>
        <v>2</v>
      </c>
      <c r="H263">
        <f t="shared" si="23"/>
        <v>312</v>
      </c>
      <c r="I263" t="str">
        <f t="shared" si="24"/>
        <v>Late Bloomer</v>
      </c>
    </row>
    <row r="264" spans="1:9" x14ac:dyDescent="0.25">
      <c r="A264" s="11">
        <v>260</v>
      </c>
      <c r="B264" s="12">
        <v>8</v>
      </c>
      <c r="C264" s="13">
        <v>9</v>
      </c>
      <c r="D264" s="14">
        <v>3381.41</v>
      </c>
      <c r="E264">
        <f t="shared" si="20"/>
        <v>4</v>
      </c>
      <c r="F264">
        <f t="shared" si="21"/>
        <v>4</v>
      </c>
      <c r="G264">
        <f t="shared" si="22"/>
        <v>3</v>
      </c>
      <c r="H264">
        <f t="shared" si="23"/>
        <v>443</v>
      </c>
      <c r="I264" t="str">
        <f t="shared" si="24"/>
        <v>Very Loyal</v>
      </c>
    </row>
    <row r="265" spans="1:9" x14ac:dyDescent="0.25">
      <c r="A265" s="11">
        <v>261</v>
      </c>
      <c r="B265" s="12">
        <v>50</v>
      </c>
      <c r="C265" s="13">
        <v>9</v>
      </c>
      <c r="D265" s="14">
        <v>4033.1499999999996</v>
      </c>
      <c r="E265">
        <f t="shared" si="20"/>
        <v>2</v>
      </c>
      <c r="F265">
        <f t="shared" si="21"/>
        <v>4</v>
      </c>
      <c r="G265">
        <f t="shared" si="22"/>
        <v>3</v>
      </c>
      <c r="H265">
        <f t="shared" si="23"/>
        <v>243</v>
      </c>
      <c r="I265" t="str">
        <f t="shared" si="24"/>
        <v>Losing Customer</v>
      </c>
    </row>
    <row r="266" spans="1:9" x14ac:dyDescent="0.25">
      <c r="A266" s="11">
        <v>262</v>
      </c>
      <c r="B266" s="12">
        <v>10</v>
      </c>
      <c r="C266" s="13">
        <v>5</v>
      </c>
      <c r="D266" s="14">
        <v>2117.8599999999997</v>
      </c>
      <c r="E266">
        <f t="shared" si="20"/>
        <v>4</v>
      </c>
      <c r="F266">
        <f t="shared" si="21"/>
        <v>2</v>
      </c>
      <c r="G266">
        <f t="shared" si="22"/>
        <v>2</v>
      </c>
      <c r="H266">
        <f t="shared" si="23"/>
        <v>422</v>
      </c>
      <c r="I266" t="str">
        <f t="shared" si="24"/>
        <v>Becoming Loyal</v>
      </c>
    </row>
    <row r="267" spans="1:9" x14ac:dyDescent="0.25">
      <c r="A267" s="11">
        <v>263</v>
      </c>
      <c r="B267" s="12">
        <v>46</v>
      </c>
      <c r="C267" s="13">
        <v>7</v>
      </c>
      <c r="D267" s="14">
        <v>3476.9399999999996</v>
      </c>
      <c r="E267">
        <f t="shared" si="20"/>
        <v>2</v>
      </c>
      <c r="F267">
        <f t="shared" si="21"/>
        <v>3</v>
      </c>
      <c r="G267">
        <f t="shared" si="22"/>
        <v>3</v>
      </c>
      <c r="H267">
        <f t="shared" si="23"/>
        <v>233</v>
      </c>
      <c r="I267" t="str">
        <f t="shared" si="24"/>
        <v>Losing Customer</v>
      </c>
    </row>
    <row r="268" spans="1:9" x14ac:dyDescent="0.25">
      <c r="A268" s="11">
        <v>264</v>
      </c>
      <c r="B268" s="12">
        <v>130</v>
      </c>
      <c r="C268" s="13">
        <v>5</v>
      </c>
      <c r="D268" s="14">
        <v>198.13999999999996</v>
      </c>
      <c r="E268">
        <f t="shared" si="20"/>
        <v>1</v>
      </c>
      <c r="F268">
        <f t="shared" si="21"/>
        <v>2</v>
      </c>
      <c r="G268">
        <f t="shared" si="22"/>
        <v>1</v>
      </c>
      <c r="H268">
        <f t="shared" si="23"/>
        <v>121</v>
      </c>
      <c r="I268" t="str">
        <f t="shared" si="24"/>
        <v>Evasive Customer</v>
      </c>
    </row>
    <row r="269" spans="1:9" x14ac:dyDescent="0.25">
      <c r="A269" s="11">
        <v>265</v>
      </c>
      <c r="B269" s="12">
        <v>79</v>
      </c>
      <c r="C269" s="13">
        <v>4</v>
      </c>
      <c r="D269" s="14">
        <v>2692.9100000000003</v>
      </c>
      <c r="E269">
        <f t="shared" si="20"/>
        <v>2</v>
      </c>
      <c r="F269">
        <f t="shared" si="21"/>
        <v>1</v>
      </c>
      <c r="G269">
        <f t="shared" si="22"/>
        <v>2</v>
      </c>
      <c r="H269">
        <f t="shared" si="23"/>
        <v>212</v>
      </c>
      <c r="I269" t="str">
        <f t="shared" si="24"/>
        <v>High Risk Customer</v>
      </c>
    </row>
    <row r="270" spans="1:9" x14ac:dyDescent="0.25">
      <c r="A270" s="11">
        <v>266</v>
      </c>
      <c r="B270" s="12">
        <v>32</v>
      </c>
      <c r="C270" s="13">
        <v>4</v>
      </c>
      <c r="D270" s="14">
        <v>1742.83</v>
      </c>
      <c r="E270">
        <f t="shared" si="20"/>
        <v>3</v>
      </c>
      <c r="F270">
        <f t="shared" si="21"/>
        <v>1</v>
      </c>
      <c r="G270">
        <f t="shared" si="22"/>
        <v>1</v>
      </c>
      <c r="H270">
        <f t="shared" si="23"/>
        <v>311</v>
      </c>
      <c r="I270" t="str">
        <f t="shared" si="24"/>
        <v>Late Bloomer</v>
      </c>
    </row>
    <row r="271" spans="1:9" x14ac:dyDescent="0.25">
      <c r="A271" s="11">
        <v>267</v>
      </c>
      <c r="B271" s="12">
        <v>130</v>
      </c>
      <c r="C271" s="13">
        <v>4</v>
      </c>
      <c r="D271" s="14">
        <v>2337.9899999999998</v>
      </c>
      <c r="E271">
        <f t="shared" si="20"/>
        <v>1</v>
      </c>
      <c r="F271">
        <f t="shared" si="21"/>
        <v>1</v>
      </c>
      <c r="G271">
        <f t="shared" si="22"/>
        <v>2</v>
      </c>
      <c r="H271">
        <f t="shared" si="23"/>
        <v>112</v>
      </c>
      <c r="I271" t="str">
        <f t="shared" si="24"/>
        <v>Evasive Customer</v>
      </c>
    </row>
    <row r="272" spans="1:9" x14ac:dyDescent="0.25">
      <c r="A272" s="11">
        <v>268</v>
      </c>
      <c r="B272" s="12">
        <v>69</v>
      </c>
      <c r="C272" s="13">
        <v>4</v>
      </c>
      <c r="D272" s="14">
        <v>2713.19</v>
      </c>
      <c r="E272">
        <f t="shared" si="20"/>
        <v>2</v>
      </c>
      <c r="F272">
        <f t="shared" si="21"/>
        <v>1</v>
      </c>
      <c r="G272">
        <f t="shared" si="22"/>
        <v>2</v>
      </c>
      <c r="H272">
        <f t="shared" si="23"/>
        <v>212</v>
      </c>
      <c r="I272" t="str">
        <f t="shared" si="24"/>
        <v>High Risk Customer</v>
      </c>
    </row>
    <row r="273" spans="1:9" x14ac:dyDescent="0.25">
      <c r="A273" s="11">
        <v>269</v>
      </c>
      <c r="B273" s="12">
        <v>168</v>
      </c>
      <c r="C273" s="13">
        <v>5</v>
      </c>
      <c r="D273" s="14">
        <v>1668.85</v>
      </c>
      <c r="E273">
        <f t="shared" si="20"/>
        <v>1</v>
      </c>
      <c r="F273">
        <f t="shared" si="21"/>
        <v>2</v>
      </c>
      <c r="G273">
        <f t="shared" si="22"/>
        <v>1</v>
      </c>
      <c r="H273">
        <f t="shared" si="23"/>
        <v>121</v>
      </c>
      <c r="I273" t="str">
        <f t="shared" si="24"/>
        <v>Evasive Customer</v>
      </c>
    </row>
    <row r="274" spans="1:9" x14ac:dyDescent="0.25">
      <c r="A274" s="11">
        <v>270</v>
      </c>
      <c r="B274" s="12">
        <v>7</v>
      </c>
      <c r="C274" s="13">
        <v>7</v>
      </c>
      <c r="D274" s="14">
        <v>4625.21</v>
      </c>
      <c r="E274">
        <f t="shared" si="20"/>
        <v>4</v>
      </c>
      <c r="F274">
        <f t="shared" si="21"/>
        <v>3</v>
      </c>
      <c r="G274">
        <f t="shared" si="22"/>
        <v>4</v>
      </c>
      <c r="H274">
        <f t="shared" si="23"/>
        <v>434</v>
      </c>
      <c r="I274" t="str">
        <f t="shared" si="24"/>
        <v>Very Loyal</v>
      </c>
    </row>
    <row r="275" spans="1:9" x14ac:dyDescent="0.25">
      <c r="A275" s="11">
        <v>271</v>
      </c>
      <c r="B275" s="12">
        <v>202</v>
      </c>
      <c r="C275" s="13">
        <v>2</v>
      </c>
      <c r="D275" s="14">
        <v>1026.2700000000002</v>
      </c>
      <c r="E275">
        <f t="shared" si="20"/>
        <v>1</v>
      </c>
      <c r="F275">
        <f t="shared" si="21"/>
        <v>1</v>
      </c>
      <c r="G275">
        <f t="shared" si="22"/>
        <v>1</v>
      </c>
      <c r="H275">
        <f t="shared" si="23"/>
        <v>111</v>
      </c>
      <c r="I275" t="str">
        <f t="shared" si="24"/>
        <v>Lost Customer</v>
      </c>
    </row>
    <row r="276" spans="1:9" x14ac:dyDescent="0.25">
      <c r="A276" s="11">
        <v>272</v>
      </c>
      <c r="B276" s="12">
        <v>91</v>
      </c>
      <c r="C276" s="13">
        <v>7</v>
      </c>
      <c r="D276" s="14">
        <v>3842.0699999999997</v>
      </c>
      <c r="E276">
        <f t="shared" si="20"/>
        <v>1</v>
      </c>
      <c r="F276">
        <f t="shared" si="21"/>
        <v>3</v>
      </c>
      <c r="G276">
        <f t="shared" si="22"/>
        <v>3</v>
      </c>
      <c r="H276">
        <f t="shared" si="23"/>
        <v>133</v>
      </c>
      <c r="I276" t="str">
        <f t="shared" si="24"/>
        <v>Almost Lost Customer</v>
      </c>
    </row>
    <row r="277" spans="1:9" x14ac:dyDescent="0.25">
      <c r="A277" s="11">
        <v>273</v>
      </c>
      <c r="B277" s="12">
        <v>28</v>
      </c>
      <c r="C277" s="13">
        <v>10</v>
      </c>
      <c r="D277" s="14">
        <v>6519.2400000000007</v>
      </c>
      <c r="E277">
        <f t="shared" si="20"/>
        <v>3</v>
      </c>
      <c r="F277">
        <f t="shared" si="21"/>
        <v>4</v>
      </c>
      <c r="G277">
        <f t="shared" si="22"/>
        <v>4</v>
      </c>
      <c r="H277">
        <f t="shared" si="23"/>
        <v>344</v>
      </c>
      <c r="I277" t="str">
        <f t="shared" si="24"/>
        <v>Recent Customer</v>
      </c>
    </row>
    <row r="278" spans="1:9" x14ac:dyDescent="0.25">
      <c r="A278" s="11">
        <v>274</v>
      </c>
      <c r="B278" s="12">
        <v>149</v>
      </c>
      <c r="C278" s="13">
        <v>4</v>
      </c>
      <c r="D278" s="14">
        <v>790.06000000000006</v>
      </c>
      <c r="E278">
        <f t="shared" si="20"/>
        <v>1</v>
      </c>
      <c r="F278">
        <f t="shared" si="21"/>
        <v>1</v>
      </c>
      <c r="G278">
        <f t="shared" si="22"/>
        <v>1</v>
      </c>
      <c r="H278">
        <f t="shared" si="23"/>
        <v>111</v>
      </c>
      <c r="I278" t="str">
        <f t="shared" si="24"/>
        <v>Lost Customer</v>
      </c>
    </row>
    <row r="279" spans="1:9" x14ac:dyDescent="0.25">
      <c r="A279" s="11">
        <v>275</v>
      </c>
      <c r="B279" s="12">
        <v>132</v>
      </c>
      <c r="C279" s="13">
        <v>7</v>
      </c>
      <c r="D279" s="14">
        <v>4126.6000000000004</v>
      </c>
      <c r="E279">
        <f t="shared" si="20"/>
        <v>1</v>
      </c>
      <c r="F279">
        <f t="shared" si="21"/>
        <v>3</v>
      </c>
      <c r="G279">
        <f t="shared" si="22"/>
        <v>4</v>
      </c>
      <c r="H279">
        <f t="shared" si="23"/>
        <v>134</v>
      </c>
      <c r="I279" t="str">
        <f t="shared" si="24"/>
        <v>Almost Lost Customer</v>
      </c>
    </row>
    <row r="280" spans="1:9" x14ac:dyDescent="0.25">
      <c r="A280" s="11">
        <v>276</v>
      </c>
      <c r="B280" s="12">
        <v>3</v>
      </c>
      <c r="C280" s="13">
        <v>6</v>
      </c>
      <c r="D280" s="14">
        <v>1107.9499999999998</v>
      </c>
      <c r="E280">
        <f t="shared" si="20"/>
        <v>4</v>
      </c>
      <c r="F280">
        <f t="shared" si="21"/>
        <v>2</v>
      </c>
      <c r="G280">
        <f t="shared" si="22"/>
        <v>1</v>
      </c>
      <c r="H280">
        <f t="shared" si="23"/>
        <v>421</v>
      </c>
      <c r="I280" t="str">
        <f t="shared" si="24"/>
        <v>Becoming Loyal</v>
      </c>
    </row>
    <row r="281" spans="1:9" x14ac:dyDescent="0.25">
      <c r="A281" s="11">
        <v>277</v>
      </c>
      <c r="B281" s="12">
        <v>21</v>
      </c>
      <c r="C281" s="13">
        <v>4</v>
      </c>
      <c r="D281" s="14">
        <v>1757.29</v>
      </c>
      <c r="E281">
        <f t="shared" si="20"/>
        <v>3</v>
      </c>
      <c r="F281">
        <f t="shared" si="21"/>
        <v>1</v>
      </c>
      <c r="G281">
        <f t="shared" si="22"/>
        <v>1</v>
      </c>
      <c r="H281">
        <f t="shared" si="23"/>
        <v>311</v>
      </c>
      <c r="I281" t="str">
        <f t="shared" si="24"/>
        <v>Late Bloomer</v>
      </c>
    </row>
    <row r="282" spans="1:9" x14ac:dyDescent="0.25">
      <c r="A282" s="11">
        <v>278</v>
      </c>
      <c r="B282" s="12">
        <v>248</v>
      </c>
      <c r="C282" s="13">
        <v>1</v>
      </c>
      <c r="D282" s="14">
        <v>827.15999999999985</v>
      </c>
      <c r="E282">
        <f t="shared" si="20"/>
        <v>1</v>
      </c>
      <c r="F282">
        <f t="shared" si="21"/>
        <v>1</v>
      </c>
      <c r="G282">
        <f t="shared" si="22"/>
        <v>1</v>
      </c>
      <c r="H282">
        <f t="shared" si="23"/>
        <v>111</v>
      </c>
      <c r="I282" t="str">
        <f t="shared" si="24"/>
        <v>Lost Customer</v>
      </c>
    </row>
    <row r="283" spans="1:9" x14ac:dyDescent="0.25">
      <c r="A283" s="11">
        <v>279</v>
      </c>
      <c r="B283" s="12">
        <v>14</v>
      </c>
      <c r="C283" s="13">
        <v>6</v>
      </c>
      <c r="D283" s="14">
        <v>2455.9299999999998</v>
      </c>
      <c r="E283">
        <f t="shared" si="20"/>
        <v>4</v>
      </c>
      <c r="F283">
        <f t="shared" si="21"/>
        <v>2</v>
      </c>
      <c r="G283">
        <f t="shared" si="22"/>
        <v>2</v>
      </c>
      <c r="H283">
        <f t="shared" si="23"/>
        <v>422</v>
      </c>
      <c r="I283" t="str">
        <f t="shared" si="24"/>
        <v>Becoming Loyal</v>
      </c>
    </row>
    <row r="284" spans="1:9" x14ac:dyDescent="0.25">
      <c r="A284" s="11">
        <v>280</v>
      </c>
      <c r="B284" s="12">
        <v>43</v>
      </c>
      <c r="C284" s="13">
        <v>11</v>
      </c>
      <c r="D284" s="14">
        <v>6304.71</v>
      </c>
      <c r="E284">
        <f t="shared" si="20"/>
        <v>3</v>
      </c>
      <c r="F284">
        <f t="shared" si="21"/>
        <v>4</v>
      </c>
      <c r="G284">
        <f t="shared" si="22"/>
        <v>4</v>
      </c>
      <c r="H284">
        <f t="shared" si="23"/>
        <v>344</v>
      </c>
      <c r="I284" t="str">
        <f t="shared" si="24"/>
        <v>Recent Customer</v>
      </c>
    </row>
    <row r="285" spans="1:9" x14ac:dyDescent="0.25">
      <c r="A285" s="11">
        <v>281</v>
      </c>
      <c r="B285" s="12">
        <v>9</v>
      </c>
      <c r="C285" s="13">
        <v>4</v>
      </c>
      <c r="D285" s="14">
        <v>2233.67</v>
      </c>
      <c r="E285">
        <f t="shared" si="20"/>
        <v>4</v>
      </c>
      <c r="F285">
        <f t="shared" si="21"/>
        <v>1</v>
      </c>
      <c r="G285">
        <f t="shared" si="22"/>
        <v>2</v>
      </c>
      <c r="H285">
        <f t="shared" si="23"/>
        <v>412</v>
      </c>
      <c r="I285" t="str">
        <f t="shared" si="24"/>
        <v>Recent Customer</v>
      </c>
    </row>
    <row r="286" spans="1:9" x14ac:dyDescent="0.25">
      <c r="A286" s="11">
        <v>282</v>
      </c>
      <c r="B286" s="12">
        <v>69</v>
      </c>
      <c r="C286" s="13">
        <v>2</v>
      </c>
      <c r="D286" s="14">
        <v>624.15</v>
      </c>
      <c r="E286">
        <f t="shared" si="20"/>
        <v>2</v>
      </c>
      <c r="F286">
        <f t="shared" si="21"/>
        <v>1</v>
      </c>
      <c r="G286">
        <f t="shared" si="22"/>
        <v>1</v>
      </c>
      <c r="H286">
        <f t="shared" si="23"/>
        <v>211</v>
      </c>
      <c r="I286" t="str">
        <f t="shared" si="24"/>
        <v>Almost Lost Customer</v>
      </c>
    </row>
    <row r="287" spans="1:9" x14ac:dyDescent="0.25">
      <c r="A287" s="11">
        <v>283</v>
      </c>
      <c r="B287" s="12">
        <v>91</v>
      </c>
      <c r="C287" s="13">
        <v>6</v>
      </c>
      <c r="D287" s="14">
        <v>4792.7899999999991</v>
      </c>
      <c r="E287">
        <f t="shared" si="20"/>
        <v>1</v>
      </c>
      <c r="F287">
        <f t="shared" si="21"/>
        <v>2</v>
      </c>
      <c r="G287">
        <f t="shared" si="22"/>
        <v>4</v>
      </c>
      <c r="H287">
        <f t="shared" si="23"/>
        <v>124</v>
      </c>
      <c r="I287" t="str">
        <f t="shared" si="24"/>
        <v>Almost Lost Customer</v>
      </c>
    </row>
    <row r="288" spans="1:9" x14ac:dyDescent="0.25">
      <c r="A288" s="11">
        <v>284</v>
      </c>
      <c r="B288" s="12">
        <v>133</v>
      </c>
      <c r="C288" s="13">
        <v>5</v>
      </c>
      <c r="D288" s="14">
        <v>3251.42</v>
      </c>
      <c r="E288">
        <f t="shared" si="20"/>
        <v>1</v>
      </c>
      <c r="F288">
        <f t="shared" si="21"/>
        <v>2</v>
      </c>
      <c r="G288">
        <f t="shared" si="22"/>
        <v>3</v>
      </c>
      <c r="H288">
        <f t="shared" si="23"/>
        <v>123</v>
      </c>
      <c r="I288" t="str">
        <f t="shared" si="24"/>
        <v>Evasive Customer</v>
      </c>
    </row>
    <row r="289" spans="1:9" x14ac:dyDescent="0.25">
      <c r="A289" s="11">
        <v>285</v>
      </c>
      <c r="B289" s="12">
        <v>7</v>
      </c>
      <c r="C289" s="13">
        <v>6</v>
      </c>
      <c r="D289" s="14">
        <v>2626.74</v>
      </c>
      <c r="E289">
        <f t="shared" si="20"/>
        <v>4</v>
      </c>
      <c r="F289">
        <f t="shared" si="21"/>
        <v>2</v>
      </c>
      <c r="G289">
        <f t="shared" si="22"/>
        <v>2</v>
      </c>
      <c r="H289">
        <f t="shared" si="23"/>
        <v>422</v>
      </c>
      <c r="I289" t="str">
        <f t="shared" si="24"/>
        <v>Becoming Loyal</v>
      </c>
    </row>
    <row r="290" spans="1:9" x14ac:dyDescent="0.25">
      <c r="A290" s="11">
        <v>286</v>
      </c>
      <c r="B290" s="12">
        <v>155</v>
      </c>
      <c r="C290" s="13">
        <v>4</v>
      </c>
      <c r="D290" s="14">
        <v>1737.19</v>
      </c>
      <c r="E290">
        <f t="shared" si="20"/>
        <v>1</v>
      </c>
      <c r="F290">
        <f t="shared" si="21"/>
        <v>1</v>
      </c>
      <c r="G290">
        <f t="shared" si="22"/>
        <v>1</v>
      </c>
      <c r="H290">
        <f t="shared" si="23"/>
        <v>111</v>
      </c>
      <c r="I290" t="str">
        <f t="shared" si="24"/>
        <v>Lost Customer</v>
      </c>
    </row>
    <row r="291" spans="1:9" x14ac:dyDescent="0.25">
      <c r="A291" s="11">
        <v>287</v>
      </c>
      <c r="B291" s="12"/>
      <c r="C291" s="13">
        <v>1</v>
      </c>
      <c r="D291" s="14"/>
      <c r="E291">
        <f t="shared" si="20"/>
        <v>4</v>
      </c>
      <c r="F291">
        <f t="shared" si="21"/>
        <v>1</v>
      </c>
      <c r="G291">
        <f t="shared" si="22"/>
        <v>1</v>
      </c>
      <c r="H291">
        <f t="shared" si="23"/>
        <v>411</v>
      </c>
      <c r="I291" t="str">
        <f t="shared" si="24"/>
        <v>Recent Customer</v>
      </c>
    </row>
    <row r="292" spans="1:9" x14ac:dyDescent="0.25">
      <c r="A292" s="11">
        <v>288</v>
      </c>
      <c r="B292" s="12">
        <v>44</v>
      </c>
      <c r="C292" s="13">
        <v>4</v>
      </c>
      <c r="D292" s="14">
        <v>1808.73</v>
      </c>
      <c r="E292">
        <f t="shared" si="20"/>
        <v>3</v>
      </c>
      <c r="F292">
        <f t="shared" si="21"/>
        <v>1</v>
      </c>
      <c r="G292">
        <f t="shared" si="22"/>
        <v>2</v>
      </c>
      <c r="H292">
        <f t="shared" si="23"/>
        <v>312</v>
      </c>
      <c r="I292" t="str">
        <f t="shared" si="24"/>
        <v>Late Bloomer</v>
      </c>
    </row>
    <row r="293" spans="1:9" x14ac:dyDescent="0.25">
      <c r="A293" s="11">
        <v>289</v>
      </c>
      <c r="B293" s="12">
        <v>44</v>
      </c>
      <c r="C293" s="13">
        <v>10</v>
      </c>
      <c r="D293" s="14">
        <v>3924.11</v>
      </c>
      <c r="E293">
        <f t="shared" si="20"/>
        <v>3</v>
      </c>
      <c r="F293">
        <f t="shared" si="21"/>
        <v>4</v>
      </c>
      <c r="G293">
        <f t="shared" si="22"/>
        <v>3</v>
      </c>
      <c r="H293">
        <f t="shared" si="23"/>
        <v>343</v>
      </c>
      <c r="I293" t="str">
        <f t="shared" si="24"/>
        <v>Potential Customer</v>
      </c>
    </row>
    <row r="294" spans="1:9" x14ac:dyDescent="0.25">
      <c r="A294" s="11">
        <v>290</v>
      </c>
      <c r="B294" s="12">
        <v>11</v>
      </c>
      <c r="C294" s="13">
        <v>5</v>
      </c>
      <c r="D294" s="14">
        <v>3368.2799999999997</v>
      </c>
      <c r="E294">
        <f t="shared" si="20"/>
        <v>4</v>
      </c>
      <c r="F294">
        <f t="shared" si="21"/>
        <v>2</v>
      </c>
      <c r="G294">
        <f t="shared" si="22"/>
        <v>3</v>
      </c>
      <c r="H294">
        <f t="shared" si="23"/>
        <v>423</v>
      </c>
      <c r="I294" t="str">
        <f t="shared" si="24"/>
        <v>Becoming Loyal</v>
      </c>
    </row>
    <row r="295" spans="1:9" x14ac:dyDescent="0.25">
      <c r="A295" s="11">
        <v>291</v>
      </c>
      <c r="B295" s="12">
        <v>40</v>
      </c>
      <c r="C295" s="13">
        <v>2</v>
      </c>
      <c r="D295" s="14">
        <v>605.01</v>
      </c>
      <c r="E295">
        <f t="shared" si="20"/>
        <v>3</v>
      </c>
      <c r="F295">
        <f t="shared" si="21"/>
        <v>1</v>
      </c>
      <c r="G295">
        <f t="shared" si="22"/>
        <v>1</v>
      </c>
      <c r="H295">
        <f t="shared" si="23"/>
        <v>311</v>
      </c>
      <c r="I295" t="str">
        <f t="shared" si="24"/>
        <v>Late Bloomer</v>
      </c>
    </row>
    <row r="296" spans="1:9" x14ac:dyDescent="0.25">
      <c r="A296" s="11">
        <v>292</v>
      </c>
      <c r="B296" s="12">
        <v>58</v>
      </c>
      <c r="C296" s="13">
        <v>7</v>
      </c>
      <c r="D296" s="14">
        <v>3631.6000000000004</v>
      </c>
      <c r="E296">
        <f t="shared" si="20"/>
        <v>2</v>
      </c>
      <c r="F296">
        <f t="shared" si="21"/>
        <v>3</v>
      </c>
      <c r="G296">
        <f t="shared" si="22"/>
        <v>3</v>
      </c>
      <c r="H296">
        <f t="shared" si="23"/>
        <v>233</v>
      </c>
      <c r="I296" t="str">
        <f t="shared" si="24"/>
        <v>Losing Customer</v>
      </c>
    </row>
    <row r="297" spans="1:9" x14ac:dyDescent="0.25">
      <c r="A297" s="11">
        <v>293</v>
      </c>
      <c r="B297" s="12">
        <v>10</v>
      </c>
      <c r="C297" s="13">
        <v>5</v>
      </c>
      <c r="D297" s="14">
        <v>1991.9300000000003</v>
      </c>
      <c r="E297">
        <f t="shared" si="20"/>
        <v>4</v>
      </c>
      <c r="F297">
        <f t="shared" si="21"/>
        <v>2</v>
      </c>
      <c r="G297">
        <f t="shared" si="22"/>
        <v>2</v>
      </c>
      <c r="H297">
        <f t="shared" si="23"/>
        <v>422</v>
      </c>
      <c r="I297" t="str">
        <f t="shared" si="24"/>
        <v>Becoming Loyal</v>
      </c>
    </row>
    <row r="298" spans="1:9" x14ac:dyDescent="0.25">
      <c r="A298" s="11">
        <v>294</v>
      </c>
      <c r="B298" s="12">
        <v>115</v>
      </c>
      <c r="C298" s="13">
        <v>7</v>
      </c>
      <c r="D298" s="14">
        <v>5509.67</v>
      </c>
      <c r="E298">
        <f t="shared" si="20"/>
        <v>1</v>
      </c>
      <c r="F298">
        <f t="shared" si="21"/>
        <v>3</v>
      </c>
      <c r="G298">
        <f t="shared" si="22"/>
        <v>4</v>
      </c>
      <c r="H298">
        <f t="shared" si="23"/>
        <v>134</v>
      </c>
      <c r="I298" t="str">
        <f t="shared" si="24"/>
        <v>Almost Lost Customer</v>
      </c>
    </row>
    <row r="299" spans="1:9" x14ac:dyDescent="0.25">
      <c r="A299" s="11">
        <v>295</v>
      </c>
      <c r="B299" s="12">
        <v>34</v>
      </c>
      <c r="C299" s="13">
        <v>7</v>
      </c>
      <c r="D299" s="14">
        <v>4539.9000000000005</v>
      </c>
      <c r="E299">
        <f t="shared" si="20"/>
        <v>3</v>
      </c>
      <c r="F299">
        <f t="shared" si="21"/>
        <v>3</v>
      </c>
      <c r="G299">
        <f t="shared" si="22"/>
        <v>4</v>
      </c>
      <c r="H299">
        <f t="shared" si="23"/>
        <v>334</v>
      </c>
      <c r="I299" t="str">
        <f t="shared" si="24"/>
        <v>Potential Customer</v>
      </c>
    </row>
    <row r="300" spans="1:9" x14ac:dyDescent="0.25">
      <c r="A300" s="11">
        <v>296</v>
      </c>
      <c r="B300" s="12">
        <v>8</v>
      </c>
      <c r="C300" s="13">
        <v>3</v>
      </c>
      <c r="D300" s="14">
        <v>2515.29</v>
      </c>
      <c r="E300">
        <f t="shared" si="20"/>
        <v>4</v>
      </c>
      <c r="F300">
        <f t="shared" si="21"/>
        <v>1</v>
      </c>
      <c r="G300">
        <f t="shared" si="22"/>
        <v>2</v>
      </c>
      <c r="H300">
        <f t="shared" si="23"/>
        <v>412</v>
      </c>
      <c r="I300" t="str">
        <f t="shared" si="24"/>
        <v>Recent Customer</v>
      </c>
    </row>
    <row r="301" spans="1:9" x14ac:dyDescent="0.25">
      <c r="A301" s="11">
        <v>297</v>
      </c>
      <c r="B301" s="12">
        <v>8</v>
      </c>
      <c r="C301" s="13">
        <v>4</v>
      </c>
      <c r="D301" s="14">
        <v>3599.1800000000003</v>
      </c>
      <c r="E301">
        <f t="shared" si="20"/>
        <v>4</v>
      </c>
      <c r="F301">
        <f t="shared" si="21"/>
        <v>1</v>
      </c>
      <c r="G301">
        <f t="shared" si="22"/>
        <v>3</v>
      </c>
      <c r="H301">
        <f t="shared" si="23"/>
        <v>413</v>
      </c>
      <c r="I301" t="str">
        <f t="shared" si="24"/>
        <v>Recent Customer</v>
      </c>
    </row>
    <row r="302" spans="1:9" x14ac:dyDescent="0.25">
      <c r="A302" s="11">
        <v>298</v>
      </c>
      <c r="B302" s="12">
        <v>8</v>
      </c>
      <c r="C302" s="13">
        <v>11</v>
      </c>
      <c r="D302" s="14">
        <v>4382.4799999999996</v>
      </c>
      <c r="E302">
        <f t="shared" si="20"/>
        <v>4</v>
      </c>
      <c r="F302">
        <f t="shared" si="21"/>
        <v>4</v>
      </c>
      <c r="G302">
        <f t="shared" si="22"/>
        <v>4</v>
      </c>
      <c r="H302">
        <f t="shared" si="23"/>
        <v>444</v>
      </c>
      <c r="I302" t="str">
        <f t="shared" si="24"/>
        <v>Platinum Customer</v>
      </c>
    </row>
    <row r="303" spans="1:9" x14ac:dyDescent="0.25">
      <c r="A303" s="11">
        <v>299</v>
      </c>
      <c r="B303" s="12">
        <v>92</v>
      </c>
      <c r="C303" s="13">
        <v>7</v>
      </c>
      <c r="D303" s="14">
        <v>6897.92</v>
      </c>
      <c r="E303">
        <f t="shared" si="20"/>
        <v>1</v>
      </c>
      <c r="F303">
        <f t="shared" si="21"/>
        <v>3</v>
      </c>
      <c r="G303">
        <f t="shared" si="22"/>
        <v>4</v>
      </c>
      <c r="H303">
        <f t="shared" si="23"/>
        <v>134</v>
      </c>
      <c r="I303" t="str">
        <f t="shared" si="24"/>
        <v>Almost Lost Customer</v>
      </c>
    </row>
    <row r="304" spans="1:9" x14ac:dyDescent="0.25">
      <c r="A304" s="11">
        <v>300</v>
      </c>
      <c r="B304" s="12">
        <v>156</v>
      </c>
      <c r="C304" s="13">
        <v>5</v>
      </c>
      <c r="D304" s="14">
        <v>3475.8999999999996</v>
      </c>
      <c r="E304">
        <f t="shared" si="20"/>
        <v>1</v>
      </c>
      <c r="F304">
        <f t="shared" si="21"/>
        <v>2</v>
      </c>
      <c r="G304">
        <f t="shared" si="22"/>
        <v>3</v>
      </c>
      <c r="H304">
        <f t="shared" si="23"/>
        <v>123</v>
      </c>
      <c r="I304" t="str">
        <f t="shared" si="24"/>
        <v>Evasive Customer</v>
      </c>
    </row>
    <row r="305" spans="1:9" x14ac:dyDescent="0.25">
      <c r="A305" s="11">
        <v>301</v>
      </c>
      <c r="B305" s="12">
        <v>93</v>
      </c>
      <c r="C305" s="13">
        <v>2</v>
      </c>
      <c r="D305" s="14">
        <v>89.710000000000008</v>
      </c>
      <c r="E305">
        <f t="shared" si="20"/>
        <v>1</v>
      </c>
      <c r="F305">
        <f t="shared" si="21"/>
        <v>1</v>
      </c>
      <c r="G305">
        <f t="shared" si="22"/>
        <v>1</v>
      </c>
      <c r="H305">
        <f t="shared" si="23"/>
        <v>111</v>
      </c>
      <c r="I305" t="str">
        <f t="shared" si="24"/>
        <v>Lost Customer</v>
      </c>
    </row>
    <row r="306" spans="1:9" x14ac:dyDescent="0.25">
      <c r="A306" s="11">
        <v>302</v>
      </c>
      <c r="B306" s="12">
        <v>276</v>
      </c>
      <c r="C306" s="13">
        <v>2</v>
      </c>
      <c r="D306" s="14">
        <v>182.81000000000017</v>
      </c>
      <c r="E306">
        <f t="shared" si="20"/>
        <v>1</v>
      </c>
      <c r="F306">
        <f t="shared" si="21"/>
        <v>1</v>
      </c>
      <c r="G306">
        <f t="shared" si="22"/>
        <v>1</v>
      </c>
      <c r="H306">
        <f t="shared" si="23"/>
        <v>111</v>
      </c>
      <c r="I306" t="str">
        <f t="shared" si="24"/>
        <v>Lost Customer</v>
      </c>
    </row>
    <row r="307" spans="1:9" x14ac:dyDescent="0.25">
      <c r="A307" s="11">
        <v>303</v>
      </c>
      <c r="B307" s="12">
        <v>43</v>
      </c>
      <c r="C307" s="13">
        <v>3</v>
      </c>
      <c r="D307" s="14">
        <v>3247.08</v>
      </c>
      <c r="E307">
        <f t="shared" si="20"/>
        <v>3</v>
      </c>
      <c r="F307">
        <f t="shared" si="21"/>
        <v>1</v>
      </c>
      <c r="G307">
        <f t="shared" si="22"/>
        <v>3</v>
      </c>
      <c r="H307">
        <f t="shared" si="23"/>
        <v>313</v>
      </c>
      <c r="I307" t="str">
        <f t="shared" si="24"/>
        <v>Late Bloomer</v>
      </c>
    </row>
    <row r="308" spans="1:9" x14ac:dyDescent="0.25">
      <c r="A308" s="11">
        <v>304</v>
      </c>
      <c r="B308" s="12">
        <v>80</v>
      </c>
      <c r="C308" s="13">
        <v>9</v>
      </c>
      <c r="D308" s="14">
        <v>2785.04</v>
      </c>
      <c r="E308">
        <f t="shared" si="20"/>
        <v>2</v>
      </c>
      <c r="F308">
        <f t="shared" si="21"/>
        <v>4</v>
      </c>
      <c r="G308">
        <f t="shared" si="22"/>
        <v>2</v>
      </c>
      <c r="H308">
        <f t="shared" si="23"/>
        <v>242</v>
      </c>
      <c r="I308" t="str">
        <f t="shared" si="24"/>
        <v>Losing Customer</v>
      </c>
    </row>
    <row r="309" spans="1:9" x14ac:dyDescent="0.25">
      <c r="A309" s="11">
        <v>305</v>
      </c>
      <c r="B309" s="12">
        <v>33</v>
      </c>
      <c r="C309" s="13">
        <v>7</v>
      </c>
      <c r="D309" s="14">
        <v>2229.2799999999997</v>
      </c>
      <c r="E309">
        <f t="shared" si="20"/>
        <v>3</v>
      </c>
      <c r="F309">
        <f t="shared" si="21"/>
        <v>3</v>
      </c>
      <c r="G309">
        <f t="shared" si="22"/>
        <v>2</v>
      </c>
      <c r="H309">
        <f t="shared" si="23"/>
        <v>332</v>
      </c>
      <c r="I309" t="str">
        <f t="shared" si="24"/>
        <v>Potential Customer</v>
      </c>
    </row>
    <row r="310" spans="1:9" x14ac:dyDescent="0.25">
      <c r="A310" s="11">
        <v>306</v>
      </c>
      <c r="B310" s="12">
        <v>123</v>
      </c>
      <c r="C310" s="13">
        <v>2</v>
      </c>
      <c r="D310" s="14">
        <v>239.35000000000002</v>
      </c>
      <c r="E310">
        <f t="shared" si="20"/>
        <v>1</v>
      </c>
      <c r="F310">
        <f t="shared" si="21"/>
        <v>1</v>
      </c>
      <c r="G310">
        <f t="shared" si="22"/>
        <v>1</v>
      </c>
      <c r="H310">
        <f t="shared" si="23"/>
        <v>111</v>
      </c>
      <c r="I310" t="str">
        <f t="shared" si="24"/>
        <v>Lost Customer</v>
      </c>
    </row>
    <row r="311" spans="1:9" x14ac:dyDescent="0.25">
      <c r="A311" s="11">
        <v>307</v>
      </c>
      <c r="B311" s="12">
        <v>15</v>
      </c>
      <c r="C311" s="13">
        <v>9</v>
      </c>
      <c r="D311" s="14">
        <v>3465.6099999999997</v>
      </c>
      <c r="E311">
        <f t="shared" si="20"/>
        <v>4</v>
      </c>
      <c r="F311">
        <f t="shared" si="21"/>
        <v>4</v>
      </c>
      <c r="G311">
        <f t="shared" si="22"/>
        <v>3</v>
      </c>
      <c r="H311">
        <f t="shared" si="23"/>
        <v>443</v>
      </c>
      <c r="I311" t="str">
        <f t="shared" si="24"/>
        <v>Very Loyal</v>
      </c>
    </row>
    <row r="312" spans="1:9" x14ac:dyDescent="0.25">
      <c r="A312" s="11">
        <v>308</v>
      </c>
      <c r="B312" s="12">
        <v>25</v>
      </c>
      <c r="C312" s="13">
        <v>6</v>
      </c>
      <c r="D312" s="14">
        <v>4086.2100000000005</v>
      </c>
      <c r="E312">
        <f t="shared" si="20"/>
        <v>3</v>
      </c>
      <c r="F312">
        <f t="shared" si="21"/>
        <v>2</v>
      </c>
      <c r="G312">
        <f t="shared" si="22"/>
        <v>3</v>
      </c>
      <c r="H312">
        <f t="shared" si="23"/>
        <v>323</v>
      </c>
      <c r="I312" t="str">
        <f t="shared" si="24"/>
        <v>Potential Customer</v>
      </c>
    </row>
    <row r="313" spans="1:9" x14ac:dyDescent="0.25">
      <c r="A313" s="11">
        <v>309</v>
      </c>
      <c r="B313" s="12">
        <v>9</v>
      </c>
      <c r="C313" s="13">
        <v>4</v>
      </c>
      <c r="D313" s="14">
        <v>2208.58</v>
      </c>
      <c r="E313">
        <f t="shared" si="20"/>
        <v>4</v>
      </c>
      <c r="F313">
        <f t="shared" si="21"/>
        <v>1</v>
      </c>
      <c r="G313">
        <f t="shared" si="22"/>
        <v>2</v>
      </c>
      <c r="H313">
        <f t="shared" si="23"/>
        <v>412</v>
      </c>
      <c r="I313" t="str">
        <f t="shared" si="24"/>
        <v>Recent Customer</v>
      </c>
    </row>
    <row r="314" spans="1:9" x14ac:dyDescent="0.25">
      <c r="A314" s="11">
        <v>310</v>
      </c>
      <c r="B314" s="12">
        <v>8</v>
      </c>
      <c r="C314" s="13">
        <v>7</v>
      </c>
      <c r="D314" s="14">
        <v>4744.1900000000005</v>
      </c>
      <c r="E314">
        <f t="shared" si="20"/>
        <v>4</v>
      </c>
      <c r="F314">
        <f t="shared" si="21"/>
        <v>3</v>
      </c>
      <c r="G314">
        <f t="shared" si="22"/>
        <v>4</v>
      </c>
      <c r="H314">
        <f t="shared" si="23"/>
        <v>434</v>
      </c>
      <c r="I314" t="str">
        <f t="shared" si="24"/>
        <v>Very Loyal</v>
      </c>
    </row>
    <row r="315" spans="1:9" x14ac:dyDescent="0.25">
      <c r="A315" s="11">
        <v>311</v>
      </c>
      <c r="B315" s="12">
        <v>61</v>
      </c>
      <c r="C315" s="13">
        <v>6</v>
      </c>
      <c r="D315" s="14">
        <v>4054.4800000000005</v>
      </c>
      <c r="E315">
        <f t="shared" si="20"/>
        <v>2</v>
      </c>
      <c r="F315">
        <f t="shared" si="21"/>
        <v>2</v>
      </c>
      <c r="G315">
        <f t="shared" si="22"/>
        <v>3</v>
      </c>
      <c r="H315">
        <f t="shared" si="23"/>
        <v>223</v>
      </c>
      <c r="I315" t="str">
        <f t="shared" si="24"/>
        <v>High Risk Customer</v>
      </c>
    </row>
    <row r="316" spans="1:9" x14ac:dyDescent="0.25">
      <c r="A316" s="11">
        <v>312</v>
      </c>
      <c r="B316" s="12">
        <v>13</v>
      </c>
      <c r="C316" s="13">
        <v>6</v>
      </c>
      <c r="D316" s="14">
        <v>4570.38</v>
      </c>
      <c r="E316">
        <f t="shared" si="20"/>
        <v>4</v>
      </c>
      <c r="F316">
        <f t="shared" si="21"/>
        <v>2</v>
      </c>
      <c r="G316">
        <f t="shared" si="22"/>
        <v>4</v>
      </c>
      <c r="H316">
        <f t="shared" si="23"/>
        <v>424</v>
      </c>
      <c r="I316" t="str">
        <f t="shared" si="24"/>
        <v>Becoming Loyal</v>
      </c>
    </row>
    <row r="317" spans="1:9" x14ac:dyDescent="0.25">
      <c r="A317" s="11">
        <v>313</v>
      </c>
      <c r="B317" s="12">
        <v>17</v>
      </c>
      <c r="C317" s="13">
        <v>6</v>
      </c>
      <c r="D317" s="14">
        <v>3186.63</v>
      </c>
      <c r="E317">
        <f t="shared" si="20"/>
        <v>4</v>
      </c>
      <c r="F317">
        <f t="shared" si="21"/>
        <v>2</v>
      </c>
      <c r="G317">
        <f t="shared" si="22"/>
        <v>3</v>
      </c>
      <c r="H317">
        <f t="shared" si="23"/>
        <v>423</v>
      </c>
      <c r="I317" t="str">
        <f t="shared" si="24"/>
        <v>Becoming Loyal</v>
      </c>
    </row>
    <row r="318" spans="1:9" x14ac:dyDescent="0.25">
      <c r="A318" s="11">
        <v>314</v>
      </c>
      <c r="B318" s="12">
        <v>20</v>
      </c>
      <c r="C318" s="13">
        <v>8</v>
      </c>
      <c r="D318" s="14">
        <v>3200.15</v>
      </c>
      <c r="E318">
        <f t="shared" si="20"/>
        <v>3</v>
      </c>
      <c r="F318">
        <f t="shared" si="21"/>
        <v>4</v>
      </c>
      <c r="G318">
        <f t="shared" si="22"/>
        <v>3</v>
      </c>
      <c r="H318">
        <f t="shared" si="23"/>
        <v>343</v>
      </c>
      <c r="I318" t="str">
        <f t="shared" si="24"/>
        <v>Potential Customer</v>
      </c>
    </row>
    <row r="319" spans="1:9" x14ac:dyDescent="0.25">
      <c r="A319" s="11">
        <v>315</v>
      </c>
      <c r="B319" s="12">
        <v>27</v>
      </c>
      <c r="C319" s="13">
        <v>9</v>
      </c>
      <c r="D319" s="14">
        <v>2200.1099999999997</v>
      </c>
      <c r="E319">
        <f t="shared" si="20"/>
        <v>3</v>
      </c>
      <c r="F319">
        <f t="shared" si="21"/>
        <v>4</v>
      </c>
      <c r="G319">
        <f t="shared" si="22"/>
        <v>2</v>
      </c>
      <c r="H319">
        <f t="shared" si="23"/>
        <v>342</v>
      </c>
      <c r="I319" t="str">
        <f t="shared" si="24"/>
        <v>Potential Customer</v>
      </c>
    </row>
    <row r="320" spans="1:9" x14ac:dyDescent="0.25">
      <c r="A320" s="11">
        <v>316</v>
      </c>
      <c r="B320" s="12">
        <v>11</v>
      </c>
      <c r="C320" s="13">
        <v>4</v>
      </c>
      <c r="D320" s="14">
        <v>2158.71</v>
      </c>
      <c r="E320">
        <f t="shared" si="20"/>
        <v>4</v>
      </c>
      <c r="F320">
        <f t="shared" si="21"/>
        <v>1</v>
      </c>
      <c r="G320">
        <f t="shared" si="22"/>
        <v>2</v>
      </c>
      <c r="H320">
        <f t="shared" si="23"/>
        <v>412</v>
      </c>
      <c r="I320" t="str">
        <f t="shared" si="24"/>
        <v>Recent Customer</v>
      </c>
    </row>
    <row r="321" spans="1:9" x14ac:dyDescent="0.25">
      <c r="A321" s="11">
        <v>317</v>
      </c>
      <c r="B321" s="12">
        <v>80</v>
      </c>
      <c r="C321" s="13">
        <v>5</v>
      </c>
      <c r="D321" s="14">
        <v>2766.2700000000004</v>
      </c>
      <c r="E321">
        <f t="shared" si="20"/>
        <v>2</v>
      </c>
      <c r="F321">
        <f t="shared" si="21"/>
        <v>2</v>
      </c>
      <c r="G321">
        <f t="shared" si="22"/>
        <v>2</v>
      </c>
      <c r="H321">
        <f t="shared" si="23"/>
        <v>222</v>
      </c>
      <c r="I321" t="str">
        <f t="shared" si="24"/>
        <v>High Risk Customer</v>
      </c>
    </row>
    <row r="322" spans="1:9" x14ac:dyDescent="0.25">
      <c r="A322" s="11">
        <v>318</v>
      </c>
      <c r="B322" s="12">
        <v>9</v>
      </c>
      <c r="C322" s="13">
        <v>7</v>
      </c>
      <c r="D322" s="14">
        <v>3632.1800000000003</v>
      </c>
      <c r="E322">
        <f t="shared" si="20"/>
        <v>4</v>
      </c>
      <c r="F322">
        <f t="shared" si="21"/>
        <v>3</v>
      </c>
      <c r="G322">
        <f t="shared" si="22"/>
        <v>3</v>
      </c>
      <c r="H322">
        <f t="shared" si="23"/>
        <v>433</v>
      </c>
      <c r="I322" t="str">
        <f t="shared" si="24"/>
        <v>Very Loyal</v>
      </c>
    </row>
    <row r="323" spans="1:9" x14ac:dyDescent="0.25">
      <c r="A323" s="11">
        <v>319</v>
      </c>
      <c r="B323" s="12">
        <v>71</v>
      </c>
      <c r="C323" s="13">
        <v>5</v>
      </c>
      <c r="D323" s="14">
        <v>3955.91</v>
      </c>
      <c r="E323">
        <f t="shared" si="20"/>
        <v>2</v>
      </c>
      <c r="F323">
        <f t="shared" si="21"/>
        <v>2</v>
      </c>
      <c r="G323">
        <f t="shared" si="22"/>
        <v>3</v>
      </c>
      <c r="H323">
        <f t="shared" si="23"/>
        <v>223</v>
      </c>
      <c r="I323" t="str">
        <f t="shared" si="24"/>
        <v>High Risk Customer</v>
      </c>
    </row>
    <row r="324" spans="1:9" x14ac:dyDescent="0.25">
      <c r="A324" s="11">
        <v>320</v>
      </c>
      <c r="B324" s="12">
        <v>12</v>
      </c>
      <c r="C324" s="13">
        <v>10</v>
      </c>
      <c r="D324" s="14">
        <v>7204.6600000000017</v>
      </c>
      <c r="E324">
        <f t="shared" si="20"/>
        <v>4</v>
      </c>
      <c r="F324">
        <f t="shared" si="21"/>
        <v>4</v>
      </c>
      <c r="G324">
        <f t="shared" si="22"/>
        <v>4</v>
      </c>
      <c r="H324">
        <f t="shared" si="23"/>
        <v>444</v>
      </c>
      <c r="I324" t="str">
        <f t="shared" si="24"/>
        <v>Platinum Customer</v>
      </c>
    </row>
    <row r="325" spans="1:9" x14ac:dyDescent="0.25">
      <c r="A325" s="11">
        <v>321</v>
      </c>
      <c r="B325" s="12">
        <v>12</v>
      </c>
      <c r="C325" s="13">
        <v>5</v>
      </c>
      <c r="D325" s="14">
        <v>2006.18</v>
      </c>
      <c r="E325">
        <f t="shared" si="20"/>
        <v>4</v>
      </c>
      <c r="F325">
        <f t="shared" si="21"/>
        <v>2</v>
      </c>
      <c r="G325">
        <f t="shared" si="22"/>
        <v>2</v>
      </c>
      <c r="H325">
        <f t="shared" si="23"/>
        <v>422</v>
      </c>
      <c r="I325" t="str">
        <f t="shared" si="24"/>
        <v>Becoming Loyal</v>
      </c>
    </row>
    <row r="326" spans="1:9" x14ac:dyDescent="0.25">
      <c r="A326" s="11">
        <v>322</v>
      </c>
      <c r="B326" s="12">
        <v>1</v>
      </c>
      <c r="C326" s="13">
        <v>12</v>
      </c>
      <c r="D326" s="14">
        <v>10336.77</v>
      </c>
      <c r="E326">
        <f t="shared" ref="E326:E389" si="25">IF(B326&gt;88,1,IF(AND(B326&lt;=88,B326&gt;45),2,IF(AND(B326&lt;=45,B326&gt;18),3,IF(B326&lt;=18,4))))</f>
        <v>4</v>
      </c>
      <c r="F326">
        <f t="shared" ref="F326:F389" si="26">IF(C326&gt;7,4,IF(AND(C326&lt;=7,C326&gt;6),3,IF(AND(C326&lt;=6,C326&gt;4),2,IF(C326&lt;=4,1))))</f>
        <v>4</v>
      </c>
      <c r="G326">
        <f t="shared" ref="G326:G389" si="27">IF(D326&gt;4095.63,4,IF(AND(D326&lt;=4095.63,D326&gt;2785.04),3,IF(AND(D326&lt;=2785.04,D326&gt;1779.7),2,IF(D326&lt;=1779.7,1))))</f>
        <v>4</v>
      </c>
      <c r="H326">
        <f t="shared" ref="H326:H389" si="28">100*E326+10*F326+G326</f>
        <v>444</v>
      </c>
      <c r="I326" t="str">
        <f t="shared" ref="I326:I389" si="29">IF(H326=444,"Platinum Customer",IF(AND(H326&lt;444,H326&gt;=433),"Very Loyal",IF(AND(H326&lt;433,H326&gt;=421),"Becoming Loyal",IF(AND(H326&lt;421,H326&gt;=344),"Recent Customer",IF(AND(H326&lt;344,H326&gt;=323),"Potential Customer",IF(AND(H326&lt;323,H326&gt;=311),"Late Bloomer",IF(AND(H326&lt;311,H326&gt;=224),"Losing Customer",IF(AND(H326&lt;224,H326&gt;=212),"High Risk Customer",IF(AND(H326&lt;212,H326&gt;=124),"Almost Lost Customer",IF(AND(H326&lt;124,H326&gt;=112),"Evasive Customer",IF(H326=111,"Lost Customer")))))))))))</f>
        <v>Platinum Customer</v>
      </c>
    </row>
    <row r="327" spans="1:9" x14ac:dyDescent="0.25">
      <c r="A327" s="11">
        <v>323</v>
      </c>
      <c r="B327" s="12">
        <v>35</v>
      </c>
      <c r="C327" s="13">
        <v>6</v>
      </c>
      <c r="D327" s="14">
        <v>2020.7300000000002</v>
      </c>
      <c r="E327">
        <f t="shared" si="25"/>
        <v>3</v>
      </c>
      <c r="F327">
        <f t="shared" si="26"/>
        <v>2</v>
      </c>
      <c r="G327">
        <f t="shared" si="27"/>
        <v>2</v>
      </c>
      <c r="H327">
        <f t="shared" si="28"/>
        <v>322</v>
      </c>
      <c r="I327" t="str">
        <f t="shared" si="29"/>
        <v>Late Bloomer</v>
      </c>
    </row>
    <row r="328" spans="1:9" x14ac:dyDescent="0.25">
      <c r="A328" s="11">
        <v>324</v>
      </c>
      <c r="B328" s="12">
        <v>21</v>
      </c>
      <c r="C328" s="13">
        <v>5</v>
      </c>
      <c r="D328" s="14">
        <v>1779.6999999999996</v>
      </c>
      <c r="E328">
        <f t="shared" si="25"/>
        <v>3</v>
      </c>
      <c r="F328">
        <f t="shared" si="26"/>
        <v>2</v>
      </c>
      <c r="G328">
        <f t="shared" si="27"/>
        <v>1</v>
      </c>
      <c r="H328">
        <f t="shared" si="28"/>
        <v>321</v>
      </c>
      <c r="I328" t="str">
        <f t="shared" si="29"/>
        <v>Late Bloomer</v>
      </c>
    </row>
    <row r="329" spans="1:9" x14ac:dyDescent="0.25">
      <c r="A329" s="11">
        <v>325</v>
      </c>
      <c r="B329" s="12">
        <v>133</v>
      </c>
      <c r="C329" s="13">
        <v>7</v>
      </c>
      <c r="D329" s="14">
        <v>4465.08</v>
      </c>
      <c r="E329">
        <f t="shared" si="25"/>
        <v>1</v>
      </c>
      <c r="F329">
        <f t="shared" si="26"/>
        <v>3</v>
      </c>
      <c r="G329">
        <f t="shared" si="27"/>
        <v>4</v>
      </c>
      <c r="H329">
        <f t="shared" si="28"/>
        <v>134</v>
      </c>
      <c r="I329" t="str">
        <f t="shared" si="29"/>
        <v>Almost Lost Customer</v>
      </c>
    </row>
    <row r="330" spans="1:9" x14ac:dyDescent="0.25">
      <c r="A330" s="11">
        <v>326</v>
      </c>
      <c r="B330" s="12">
        <v>161</v>
      </c>
      <c r="C330" s="13">
        <v>3</v>
      </c>
      <c r="D330" s="14">
        <v>1201.2499999999998</v>
      </c>
      <c r="E330">
        <f t="shared" si="25"/>
        <v>1</v>
      </c>
      <c r="F330">
        <f t="shared" si="26"/>
        <v>1</v>
      </c>
      <c r="G330">
        <f t="shared" si="27"/>
        <v>1</v>
      </c>
      <c r="H330">
        <f t="shared" si="28"/>
        <v>111</v>
      </c>
      <c r="I330" t="str">
        <f t="shared" si="29"/>
        <v>Lost Customer</v>
      </c>
    </row>
    <row r="331" spans="1:9" x14ac:dyDescent="0.25">
      <c r="A331" s="11">
        <v>327</v>
      </c>
      <c r="B331" s="12">
        <v>16</v>
      </c>
      <c r="C331" s="13">
        <v>5</v>
      </c>
      <c r="D331" s="14">
        <v>3498.63</v>
      </c>
      <c r="E331">
        <f t="shared" si="25"/>
        <v>4</v>
      </c>
      <c r="F331">
        <f t="shared" si="26"/>
        <v>2</v>
      </c>
      <c r="G331">
        <f t="shared" si="27"/>
        <v>3</v>
      </c>
      <c r="H331">
        <f t="shared" si="28"/>
        <v>423</v>
      </c>
      <c r="I331" t="str">
        <f t="shared" si="29"/>
        <v>Becoming Loyal</v>
      </c>
    </row>
    <row r="332" spans="1:9" x14ac:dyDescent="0.25">
      <c r="A332" s="11">
        <v>328</v>
      </c>
      <c r="B332" s="12">
        <v>4</v>
      </c>
      <c r="C332" s="13">
        <v>8</v>
      </c>
      <c r="D332" s="14">
        <v>2357.7999999999997</v>
      </c>
      <c r="E332">
        <f t="shared" si="25"/>
        <v>4</v>
      </c>
      <c r="F332">
        <f t="shared" si="26"/>
        <v>4</v>
      </c>
      <c r="G332">
        <f t="shared" si="27"/>
        <v>2</v>
      </c>
      <c r="H332">
        <f t="shared" si="28"/>
        <v>442</v>
      </c>
      <c r="I332" t="str">
        <f t="shared" si="29"/>
        <v>Very Loyal</v>
      </c>
    </row>
    <row r="333" spans="1:9" x14ac:dyDescent="0.25">
      <c r="A333" s="11">
        <v>329</v>
      </c>
      <c r="B333" s="12">
        <v>34</v>
      </c>
      <c r="C333" s="13">
        <v>6</v>
      </c>
      <c r="D333" s="14">
        <v>3618.01</v>
      </c>
      <c r="E333">
        <f t="shared" si="25"/>
        <v>3</v>
      </c>
      <c r="F333">
        <f t="shared" si="26"/>
        <v>2</v>
      </c>
      <c r="G333">
        <f t="shared" si="27"/>
        <v>3</v>
      </c>
      <c r="H333">
        <f t="shared" si="28"/>
        <v>323</v>
      </c>
      <c r="I333" t="str">
        <f t="shared" si="29"/>
        <v>Potential Customer</v>
      </c>
    </row>
    <row r="334" spans="1:9" x14ac:dyDescent="0.25">
      <c r="A334" s="11">
        <v>330</v>
      </c>
      <c r="B334" s="12">
        <v>107</v>
      </c>
      <c r="C334" s="13">
        <v>6</v>
      </c>
      <c r="D334" s="14">
        <v>5296.7999999999993</v>
      </c>
      <c r="E334">
        <f t="shared" si="25"/>
        <v>1</v>
      </c>
      <c r="F334">
        <f t="shared" si="26"/>
        <v>2</v>
      </c>
      <c r="G334">
        <f t="shared" si="27"/>
        <v>4</v>
      </c>
      <c r="H334">
        <f t="shared" si="28"/>
        <v>124</v>
      </c>
      <c r="I334" t="str">
        <f t="shared" si="29"/>
        <v>Almost Lost Customer</v>
      </c>
    </row>
    <row r="335" spans="1:9" x14ac:dyDescent="0.25">
      <c r="A335" s="11">
        <v>331</v>
      </c>
      <c r="B335" s="12">
        <v>82</v>
      </c>
      <c r="C335" s="13">
        <v>7</v>
      </c>
      <c r="D335" s="14">
        <v>4404.6699999999992</v>
      </c>
      <c r="E335">
        <f t="shared" si="25"/>
        <v>2</v>
      </c>
      <c r="F335">
        <f t="shared" si="26"/>
        <v>3</v>
      </c>
      <c r="G335">
        <f t="shared" si="27"/>
        <v>4</v>
      </c>
      <c r="H335">
        <f t="shared" si="28"/>
        <v>234</v>
      </c>
      <c r="I335" t="str">
        <f t="shared" si="29"/>
        <v>Losing Customer</v>
      </c>
    </row>
    <row r="336" spans="1:9" x14ac:dyDescent="0.25">
      <c r="A336" s="11">
        <v>332</v>
      </c>
      <c r="B336" s="12">
        <v>263</v>
      </c>
      <c r="C336" s="13">
        <v>2</v>
      </c>
      <c r="D336" s="14">
        <v>239.35000000000002</v>
      </c>
      <c r="E336">
        <f t="shared" si="25"/>
        <v>1</v>
      </c>
      <c r="F336">
        <f t="shared" si="26"/>
        <v>1</v>
      </c>
      <c r="G336">
        <f t="shared" si="27"/>
        <v>1</v>
      </c>
      <c r="H336">
        <f t="shared" si="28"/>
        <v>111</v>
      </c>
      <c r="I336" t="str">
        <f t="shared" si="29"/>
        <v>Lost Customer</v>
      </c>
    </row>
    <row r="337" spans="1:9" x14ac:dyDescent="0.25">
      <c r="A337" s="11">
        <v>333</v>
      </c>
      <c r="B337" s="12">
        <v>22</v>
      </c>
      <c r="C337" s="13">
        <v>7</v>
      </c>
      <c r="D337" s="14">
        <v>3186.7200000000003</v>
      </c>
      <c r="E337">
        <f t="shared" si="25"/>
        <v>3</v>
      </c>
      <c r="F337">
        <f t="shared" si="26"/>
        <v>3</v>
      </c>
      <c r="G337">
        <f t="shared" si="27"/>
        <v>3</v>
      </c>
      <c r="H337">
        <f t="shared" si="28"/>
        <v>333</v>
      </c>
      <c r="I337" t="str">
        <f t="shared" si="29"/>
        <v>Potential Customer</v>
      </c>
    </row>
    <row r="338" spans="1:9" x14ac:dyDescent="0.25">
      <c r="A338" s="11">
        <v>334</v>
      </c>
      <c r="B338" s="12">
        <v>56</v>
      </c>
      <c r="C338" s="13">
        <v>6</v>
      </c>
      <c r="D338" s="14">
        <v>2127.59</v>
      </c>
      <c r="E338">
        <f t="shared" si="25"/>
        <v>2</v>
      </c>
      <c r="F338">
        <f t="shared" si="26"/>
        <v>2</v>
      </c>
      <c r="G338">
        <f t="shared" si="27"/>
        <v>2</v>
      </c>
      <c r="H338">
        <f t="shared" si="28"/>
        <v>222</v>
      </c>
      <c r="I338" t="str">
        <f t="shared" si="29"/>
        <v>High Risk Customer</v>
      </c>
    </row>
    <row r="339" spans="1:9" x14ac:dyDescent="0.25">
      <c r="A339" s="11">
        <v>335</v>
      </c>
      <c r="B339" s="12">
        <v>24</v>
      </c>
      <c r="C339" s="13">
        <v>2</v>
      </c>
      <c r="D339" s="14">
        <v>456.9899999999999</v>
      </c>
      <c r="E339">
        <f t="shared" si="25"/>
        <v>3</v>
      </c>
      <c r="F339">
        <f t="shared" si="26"/>
        <v>1</v>
      </c>
      <c r="G339">
        <f t="shared" si="27"/>
        <v>1</v>
      </c>
      <c r="H339">
        <f t="shared" si="28"/>
        <v>311</v>
      </c>
      <c r="I339" t="str">
        <f t="shared" si="29"/>
        <v>Late Bloomer</v>
      </c>
    </row>
    <row r="340" spans="1:9" x14ac:dyDescent="0.25">
      <c r="A340" s="11">
        <v>336</v>
      </c>
      <c r="B340" s="12">
        <v>82</v>
      </c>
      <c r="C340" s="13">
        <v>5</v>
      </c>
      <c r="D340" s="14">
        <v>2598.16</v>
      </c>
      <c r="E340">
        <f t="shared" si="25"/>
        <v>2</v>
      </c>
      <c r="F340">
        <f t="shared" si="26"/>
        <v>2</v>
      </c>
      <c r="G340">
        <f t="shared" si="27"/>
        <v>2</v>
      </c>
      <c r="H340">
        <f t="shared" si="28"/>
        <v>222</v>
      </c>
      <c r="I340" t="str">
        <f t="shared" si="29"/>
        <v>High Risk Customer</v>
      </c>
    </row>
    <row r="341" spans="1:9" x14ac:dyDescent="0.25">
      <c r="A341" s="11">
        <v>337</v>
      </c>
      <c r="B341" s="12">
        <v>37</v>
      </c>
      <c r="C341" s="13">
        <v>6</v>
      </c>
      <c r="D341" s="14">
        <v>3388.8199999999997</v>
      </c>
      <c r="E341">
        <f t="shared" si="25"/>
        <v>3</v>
      </c>
      <c r="F341">
        <f t="shared" si="26"/>
        <v>2</v>
      </c>
      <c r="G341">
        <f t="shared" si="27"/>
        <v>3</v>
      </c>
      <c r="H341">
        <f t="shared" si="28"/>
        <v>323</v>
      </c>
      <c r="I341" t="str">
        <f t="shared" si="29"/>
        <v>Potential Customer</v>
      </c>
    </row>
    <row r="342" spans="1:9" x14ac:dyDescent="0.25">
      <c r="A342" s="11">
        <v>338</v>
      </c>
      <c r="B342" s="12">
        <v>10</v>
      </c>
      <c r="C342" s="13">
        <v>7</v>
      </c>
      <c r="D342" s="14">
        <v>2343.71</v>
      </c>
      <c r="E342">
        <f t="shared" si="25"/>
        <v>4</v>
      </c>
      <c r="F342">
        <f t="shared" si="26"/>
        <v>3</v>
      </c>
      <c r="G342">
        <f t="shared" si="27"/>
        <v>2</v>
      </c>
      <c r="H342">
        <f t="shared" si="28"/>
        <v>432</v>
      </c>
      <c r="I342" t="str">
        <f t="shared" si="29"/>
        <v>Becoming Loyal</v>
      </c>
    </row>
    <row r="343" spans="1:9" x14ac:dyDescent="0.25">
      <c r="A343" s="11">
        <v>339</v>
      </c>
      <c r="B343" s="12">
        <v>58</v>
      </c>
      <c r="C343" s="13">
        <v>5</v>
      </c>
      <c r="D343" s="14">
        <v>4327.24</v>
      </c>
      <c r="E343">
        <f t="shared" si="25"/>
        <v>2</v>
      </c>
      <c r="F343">
        <f t="shared" si="26"/>
        <v>2</v>
      </c>
      <c r="G343">
        <f t="shared" si="27"/>
        <v>4</v>
      </c>
      <c r="H343">
        <f t="shared" si="28"/>
        <v>224</v>
      </c>
      <c r="I343" t="str">
        <f t="shared" si="29"/>
        <v>Losing Customer</v>
      </c>
    </row>
    <row r="344" spans="1:9" x14ac:dyDescent="0.25">
      <c r="A344" s="11">
        <v>340</v>
      </c>
      <c r="B344" s="12">
        <v>30</v>
      </c>
      <c r="C344" s="13">
        <v>8</v>
      </c>
      <c r="D344" s="14">
        <v>2781.36</v>
      </c>
      <c r="E344">
        <f t="shared" si="25"/>
        <v>3</v>
      </c>
      <c r="F344">
        <f t="shared" si="26"/>
        <v>4</v>
      </c>
      <c r="G344">
        <f t="shared" si="27"/>
        <v>2</v>
      </c>
      <c r="H344">
        <f t="shared" si="28"/>
        <v>342</v>
      </c>
      <c r="I344" t="str">
        <f t="shared" si="29"/>
        <v>Potential Customer</v>
      </c>
    </row>
    <row r="345" spans="1:9" x14ac:dyDescent="0.25">
      <c r="A345" s="11">
        <v>341</v>
      </c>
      <c r="B345" s="12">
        <v>134</v>
      </c>
      <c r="C345" s="13">
        <v>2</v>
      </c>
      <c r="D345" s="14">
        <v>955.07999999999993</v>
      </c>
      <c r="E345">
        <f t="shared" si="25"/>
        <v>1</v>
      </c>
      <c r="F345">
        <f t="shared" si="26"/>
        <v>1</v>
      </c>
      <c r="G345">
        <f t="shared" si="27"/>
        <v>1</v>
      </c>
      <c r="H345">
        <f t="shared" si="28"/>
        <v>111</v>
      </c>
      <c r="I345" t="str">
        <f t="shared" si="29"/>
        <v>Lost Customer</v>
      </c>
    </row>
    <row r="346" spans="1:9" x14ac:dyDescent="0.25">
      <c r="A346" s="11">
        <v>342</v>
      </c>
      <c r="B346" s="12">
        <v>93</v>
      </c>
      <c r="C346" s="13">
        <v>4</v>
      </c>
      <c r="D346" s="14">
        <v>468.8599999999999</v>
      </c>
      <c r="E346">
        <f t="shared" si="25"/>
        <v>1</v>
      </c>
      <c r="F346">
        <f t="shared" si="26"/>
        <v>1</v>
      </c>
      <c r="G346">
        <f t="shared" si="27"/>
        <v>1</v>
      </c>
      <c r="H346">
        <f t="shared" si="28"/>
        <v>111</v>
      </c>
      <c r="I346" t="str">
        <f t="shared" si="29"/>
        <v>Lost Customer</v>
      </c>
    </row>
    <row r="347" spans="1:9" x14ac:dyDescent="0.25">
      <c r="A347" s="11">
        <v>343</v>
      </c>
      <c r="B347" s="12">
        <v>133</v>
      </c>
      <c r="C347" s="13">
        <v>9</v>
      </c>
      <c r="D347" s="14">
        <v>3914.16</v>
      </c>
      <c r="E347">
        <f t="shared" si="25"/>
        <v>1</v>
      </c>
      <c r="F347">
        <f t="shared" si="26"/>
        <v>4</v>
      </c>
      <c r="G347">
        <f t="shared" si="27"/>
        <v>3</v>
      </c>
      <c r="H347">
        <f t="shared" si="28"/>
        <v>143</v>
      </c>
      <c r="I347" t="str">
        <f t="shared" si="29"/>
        <v>Almost Lost Customer</v>
      </c>
    </row>
    <row r="348" spans="1:9" x14ac:dyDescent="0.25">
      <c r="A348" s="11">
        <v>344</v>
      </c>
      <c r="B348" s="12">
        <v>8</v>
      </c>
      <c r="C348" s="13">
        <v>9</v>
      </c>
      <c r="D348" s="14">
        <v>8101.2600000000011</v>
      </c>
      <c r="E348">
        <f t="shared" si="25"/>
        <v>4</v>
      </c>
      <c r="F348">
        <f t="shared" si="26"/>
        <v>4</v>
      </c>
      <c r="G348">
        <f t="shared" si="27"/>
        <v>4</v>
      </c>
      <c r="H348">
        <f t="shared" si="28"/>
        <v>444</v>
      </c>
      <c r="I348" t="str">
        <f t="shared" si="29"/>
        <v>Platinum Customer</v>
      </c>
    </row>
    <row r="349" spans="1:9" x14ac:dyDescent="0.25">
      <c r="A349" s="11">
        <v>345</v>
      </c>
      <c r="B349" s="12">
        <v>19</v>
      </c>
      <c r="C349" s="13">
        <v>7</v>
      </c>
      <c r="D349" s="14">
        <v>3971.4599999999996</v>
      </c>
      <c r="E349">
        <f t="shared" si="25"/>
        <v>3</v>
      </c>
      <c r="F349">
        <f t="shared" si="26"/>
        <v>3</v>
      </c>
      <c r="G349">
        <f t="shared" si="27"/>
        <v>3</v>
      </c>
      <c r="H349">
        <f t="shared" si="28"/>
        <v>333</v>
      </c>
      <c r="I349" t="str">
        <f t="shared" si="29"/>
        <v>Potential Customer</v>
      </c>
    </row>
    <row r="350" spans="1:9" x14ac:dyDescent="0.25">
      <c r="A350" s="11">
        <v>346</v>
      </c>
      <c r="B350" s="12">
        <v>12</v>
      </c>
      <c r="C350" s="13">
        <v>9</v>
      </c>
      <c r="D350" s="14">
        <v>6420.7</v>
      </c>
      <c r="E350">
        <f t="shared" si="25"/>
        <v>4</v>
      </c>
      <c r="F350">
        <f t="shared" si="26"/>
        <v>4</v>
      </c>
      <c r="G350">
        <f t="shared" si="27"/>
        <v>4</v>
      </c>
      <c r="H350">
        <f t="shared" si="28"/>
        <v>444</v>
      </c>
      <c r="I350" t="str">
        <f t="shared" si="29"/>
        <v>Platinum Customer</v>
      </c>
    </row>
    <row r="351" spans="1:9" x14ac:dyDescent="0.25">
      <c r="A351" s="11">
        <v>347</v>
      </c>
      <c r="B351" s="12">
        <v>59</v>
      </c>
      <c r="C351" s="13">
        <v>7</v>
      </c>
      <c r="D351" s="14">
        <v>8326.3700000000008</v>
      </c>
      <c r="E351">
        <f t="shared" si="25"/>
        <v>2</v>
      </c>
      <c r="F351">
        <f t="shared" si="26"/>
        <v>3</v>
      </c>
      <c r="G351">
        <f t="shared" si="27"/>
        <v>4</v>
      </c>
      <c r="H351">
        <f t="shared" si="28"/>
        <v>234</v>
      </c>
      <c r="I351" t="str">
        <f t="shared" si="29"/>
        <v>Losing Customer</v>
      </c>
    </row>
    <row r="352" spans="1:9" x14ac:dyDescent="0.25">
      <c r="A352" s="11">
        <v>348</v>
      </c>
      <c r="B352" s="12">
        <v>125</v>
      </c>
      <c r="C352" s="13">
        <v>6</v>
      </c>
      <c r="D352" s="14">
        <v>2071.9899999999998</v>
      </c>
      <c r="E352">
        <f t="shared" si="25"/>
        <v>1</v>
      </c>
      <c r="F352">
        <f t="shared" si="26"/>
        <v>2</v>
      </c>
      <c r="G352">
        <f t="shared" si="27"/>
        <v>2</v>
      </c>
      <c r="H352">
        <f t="shared" si="28"/>
        <v>122</v>
      </c>
      <c r="I352" t="str">
        <f t="shared" si="29"/>
        <v>Evasive Customer</v>
      </c>
    </row>
    <row r="353" spans="1:9" x14ac:dyDescent="0.25">
      <c r="A353" s="11">
        <v>349</v>
      </c>
      <c r="B353" s="12">
        <v>166</v>
      </c>
      <c r="C353" s="13">
        <v>5</v>
      </c>
      <c r="D353" s="14">
        <v>1669.2600000000002</v>
      </c>
      <c r="E353">
        <f t="shared" si="25"/>
        <v>1</v>
      </c>
      <c r="F353">
        <f t="shared" si="26"/>
        <v>2</v>
      </c>
      <c r="G353">
        <f t="shared" si="27"/>
        <v>1</v>
      </c>
      <c r="H353">
        <f t="shared" si="28"/>
        <v>121</v>
      </c>
      <c r="I353" t="str">
        <f t="shared" si="29"/>
        <v>Evasive Customer</v>
      </c>
    </row>
    <row r="354" spans="1:9" x14ac:dyDescent="0.25">
      <c r="A354" s="11">
        <v>350</v>
      </c>
      <c r="B354" s="12">
        <v>4</v>
      </c>
      <c r="C354" s="13">
        <v>6</v>
      </c>
      <c r="D354" s="14">
        <v>1008.7100000000002</v>
      </c>
      <c r="E354">
        <f t="shared" si="25"/>
        <v>4</v>
      </c>
      <c r="F354">
        <f t="shared" si="26"/>
        <v>2</v>
      </c>
      <c r="G354">
        <f t="shared" si="27"/>
        <v>1</v>
      </c>
      <c r="H354">
        <f t="shared" si="28"/>
        <v>421</v>
      </c>
      <c r="I354" t="str">
        <f t="shared" si="29"/>
        <v>Becoming Loyal</v>
      </c>
    </row>
    <row r="355" spans="1:9" x14ac:dyDescent="0.25">
      <c r="A355" s="11">
        <v>351</v>
      </c>
      <c r="B355" s="12">
        <v>11</v>
      </c>
      <c r="C355" s="13">
        <v>2</v>
      </c>
      <c r="D355" s="14">
        <v>1438.6200000000001</v>
      </c>
      <c r="E355">
        <f t="shared" si="25"/>
        <v>4</v>
      </c>
      <c r="F355">
        <f t="shared" si="26"/>
        <v>1</v>
      </c>
      <c r="G355">
        <f t="shared" si="27"/>
        <v>1</v>
      </c>
      <c r="H355">
        <f t="shared" si="28"/>
        <v>411</v>
      </c>
      <c r="I355" t="str">
        <f t="shared" si="29"/>
        <v>Recent Customer</v>
      </c>
    </row>
    <row r="356" spans="1:9" x14ac:dyDescent="0.25">
      <c r="A356" s="11">
        <v>352</v>
      </c>
      <c r="B356" s="12">
        <v>25</v>
      </c>
      <c r="C356" s="13">
        <v>6</v>
      </c>
      <c r="D356" s="14">
        <v>4404.4000000000005</v>
      </c>
      <c r="E356">
        <f t="shared" si="25"/>
        <v>3</v>
      </c>
      <c r="F356">
        <f t="shared" si="26"/>
        <v>2</v>
      </c>
      <c r="G356">
        <f t="shared" si="27"/>
        <v>4</v>
      </c>
      <c r="H356">
        <f t="shared" si="28"/>
        <v>324</v>
      </c>
      <c r="I356" t="str">
        <f t="shared" si="29"/>
        <v>Potential Customer</v>
      </c>
    </row>
    <row r="357" spans="1:9" x14ac:dyDescent="0.25">
      <c r="A357" s="11">
        <v>353</v>
      </c>
      <c r="B357" s="12">
        <v>23</v>
      </c>
      <c r="C357" s="13">
        <v>11</v>
      </c>
      <c r="D357" s="14">
        <v>6792.8300000000017</v>
      </c>
      <c r="E357">
        <f t="shared" si="25"/>
        <v>3</v>
      </c>
      <c r="F357">
        <f t="shared" si="26"/>
        <v>4</v>
      </c>
      <c r="G357">
        <f t="shared" si="27"/>
        <v>4</v>
      </c>
      <c r="H357">
        <f t="shared" si="28"/>
        <v>344</v>
      </c>
      <c r="I357" t="str">
        <f t="shared" si="29"/>
        <v>Recent Customer</v>
      </c>
    </row>
    <row r="358" spans="1:9" x14ac:dyDescent="0.25">
      <c r="A358" s="11">
        <v>354</v>
      </c>
      <c r="B358" s="12">
        <v>67</v>
      </c>
      <c r="C358" s="13">
        <v>6</v>
      </c>
      <c r="D358" s="14">
        <v>3101.7199999999993</v>
      </c>
      <c r="E358">
        <f t="shared" si="25"/>
        <v>2</v>
      </c>
      <c r="F358">
        <f t="shared" si="26"/>
        <v>2</v>
      </c>
      <c r="G358">
        <f t="shared" si="27"/>
        <v>3</v>
      </c>
      <c r="H358">
        <f t="shared" si="28"/>
        <v>223</v>
      </c>
      <c r="I358" t="str">
        <f t="shared" si="29"/>
        <v>High Risk Customer</v>
      </c>
    </row>
    <row r="359" spans="1:9" x14ac:dyDescent="0.25">
      <c r="A359" s="11">
        <v>355</v>
      </c>
      <c r="B359" s="12">
        <v>45</v>
      </c>
      <c r="C359" s="13">
        <v>5</v>
      </c>
      <c r="D359" s="14">
        <v>2662.75</v>
      </c>
      <c r="E359">
        <f t="shared" si="25"/>
        <v>3</v>
      </c>
      <c r="F359">
        <f t="shared" si="26"/>
        <v>2</v>
      </c>
      <c r="G359">
        <f t="shared" si="27"/>
        <v>2</v>
      </c>
      <c r="H359">
        <f t="shared" si="28"/>
        <v>322</v>
      </c>
      <c r="I359" t="str">
        <f t="shared" si="29"/>
        <v>Late Bloomer</v>
      </c>
    </row>
    <row r="360" spans="1:9" x14ac:dyDescent="0.25">
      <c r="A360" s="11">
        <v>356</v>
      </c>
      <c r="B360" s="12">
        <v>61</v>
      </c>
      <c r="C360" s="13">
        <v>5</v>
      </c>
      <c r="D360" s="14">
        <v>2357.9999999999995</v>
      </c>
      <c r="E360">
        <f t="shared" si="25"/>
        <v>2</v>
      </c>
      <c r="F360">
        <f t="shared" si="26"/>
        <v>2</v>
      </c>
      <c r="G360">
        <f t="shared" si="27"/>
        <v>2</v>
      </c>
      <c r="H360">
        <f t="shared" si="28"/>
        <v>222</v>
      </c>
      <c r="I360" t="str">
        <f t="shared" si="29"/>
        <v>High Risk Customer</v>
      </c>
    </row>
    <row r="361" spans="1:9" x14ac:dyDescent="0.25">
      <c r="A361" s="11">
        <v>357</v>
      </c>
      <c r="B361" s="12">
        <v>15</v>
      </c>
      <c r="C361" s="13">
        <v>8</v>
      </c>
      <c r="D361" s="14">
        <v>4455.49</v>
      </c>
      <c r="E361">
        <f t="shared" si="25"/>
        <v>4</v>
      </c>
      <c r="F361">
        <f t="shared" si="26"/>
        <v>4</v>
      </c>
      <c r="G361">
        <f t="shared" si="27"/>
        <v>4</v>
      </c>
      <c r="H361">
        <f t="shared" si="28"/>
        <v>444</v>
      </c>
      <c r="I361" t="str">
        <f t="shared" si="29"/>
        <v>Platinum Customer</v>
      </c>
    </row>
    <row r="362" spans="1:9" x14ac:dyDescent="0.25">
      <c r="A362" s="11">
        <v>358</v>
      </c>
      <c r="B362" s="12">
        <v>70</v>
      </c>
      <c r="C362" s="13">
        <v>2</v>
      </c>
      <c r="D362" s="14">
        <v>1405.99</v>
      </c>
      <c r="E362">
        <f t="shared" si="25"/>
        <v>2</v>
      </c>
      <c r="F362">
        <f t="shared" si="26"/>
        <v>1</v>
      </c>
      <c r="G362">
        <f t="shared" si="27"/>
        <v>1</v>
      </c>
      <c r="H362">
        <f t="shared" si="28"/>
        <v>211</v>
      </c>
      <c r="I362" t="str">
        <f t="shared" si="29"/>
        <v>Almost Lost Customer</v>
      </c>
    </row>
    <row r="363" spans="1:9" x14ac:dyDescent="0.25">
      <c r="A363" s="11">
        <v>359</v>
      </c>
      <c r="B363" s="12">
        <v>8</v>
      </c>
      <c r="C363" s="13">
        <v>10</v>
      </c>
      <c r="D363" s="14">
        <v>2921.7599999999993</v>
      </c>
      <c r="E363">
        <f t="shared" si="25"/>
        <v>4</v>
      </c>
      <c r="F363">
        <f t="shared" si="26"/>
        <v>4</v>
      </c>
      <c r="G363">
        <f t="shared" si="27"/>
        <v>3</v>
      </c>
      <c r="H363">
        <f t="shared" si="28"/>
        <v>443</v>
      </c>
      <c r="I363" t="str">
        <f t="shared" si="29"/>
        <v>Very Loyal</v>
      </c>
    </row>
    <row r="364" spans="1:9" x14ac:dyDescent="0.25">
      <c r="A364" s="11">
        <v>360</v>
      </c>
      <c r="B364" s="12">
        <v>8</v>
      </c>
      <c r="C364" s="13">
        <v>5</v>
      </c>
      <c r="D364" s="14">
        <v>5070.2299999999996</v>
      </c>
      <c r="E364">
        <f t="shared" si="25"/>
        <v>4</v>
      </c>
      <c r="F364">
        <f t="shared" si="26"/>
        <v>2</v>
      </c>
      <c r="G364">
        <f t="shared" si="27"/>
        <v>4</v>
      </c>
      <c r="H364">
        <f t="shared" si="28"/>
        <v>424</v>
      </c>
      <c r="I364" t="str">
        <f t="shared" si="29"/>
        <v>Becoming Loyal</v>
      </c>
    </row>
    <row r="365" spans="1:9" x14ac:dyDescent="0.25">
      <c r="A365" s="11">
        <v>361</v>
      </c>
      <c r="B365" s="12">
        <v>146</v>
      </c>
      <c r="C365" s="13">
        <v>7</v>
      </c>
      <c r="D365" s="14">
        <v>3428.1499999999996</v>
      </c>
      <c r="E365">
        <f t="shared" si="25"/>
        <v>1</v>
      </c>
      <c r="F365">
        <f t="shared" si="26"/>
        <v>3</v>
      </c>
      <c r="G365">
        <f t="shared" si="27"/>
        <v>3</v>
      </c>
      <c r="H365">
        <f t="shared" si="28"/>
        <v>133</v>
      </c>
      <c r="I365" t="str">
        <f t="shared" si="29"/>
        <v>Almost Lost Customer</v>
      </c>
    </row>
    <row r="366" spans="1:9" x14ac:dyDescent="0.25">
      <c r="A366" s="11">
        <v>362</v>
      </c>
      <c r="B366" s="12">
        <v>89</v>
      </c>
      <c r="C366" s="13">
        <v>5</v>
      </c>
      <c r="D366" s="14">
        <v>463.02</v>
      </c>
      <c r="E366">
        <f t="shared" si="25"/>
        <v>1</v>
      </c>
      <c r="F366">
        <f t="shared" si="26"/>
        <v>2</v>
      </c>
      <c r="G366">
        <f t="shared" si="27"/>
        <v>1</v>
      </c>
      <c r="H366">
        <f t="shared" si="28"/>
        <v>121</v>
      </c>
      <c r="I366" t="str">
        <f t="shared" si="29"/>
        <v>Evasive Customer</v>
      </c>
    </row>
    <row r="367" spans="1:9" x14ac:dyDescent="0.25">
      <c r="A367" s="11">
        <v>363</v>
      </c>
      <c r="B367" s="12">
        <v>14</v>
      </c>
      <c r="C367" s="13">
        <v>6</v>
      </c>
      <c r="D367" s="14">
        <v>9458.17</v>
      </c>
      <c r="E367">
        <f t="shared" si="25"/>
        <v>4</v>
      </c>
      <c r="F367">
        <f t="shared" si="26"/>
        <v>2</v>
      </c>
      <c r="G367">
        <f t="shared" si="27"/>
        <v>4</v>
      </c>
      <c r="H367">
        <f t="shared" si="28"/>
        <v>424</v>
      </c>
      <c r="I367" t="str">
        <f t="shared" si="29"/>
        <v>Becoming Loyal</v>
      </c>
    </row>
    <row r="368" spans="1:9" x14ac:dyDescent="0.25">
      <c r="A368" s="11">
        <v>364</v>
      </c>
      <c r="B368" s="12">
        <v>11</v>
      </c>
      <c r="C368" s="13">
        <v>6</v>
      </c>
      <c r="D368" s="14">
        <v>3329.9700000000003</v>
      </c>
      <c r="E368">
        <f t="shared" si="25"/>
        <v>4</v>
      </c>
      <c r="F368">
        <f t="shared" si="26"/>
        <v>2</v>
      </c>
      <c r="G368">
        <f t="shared" si="27"/>
        <v>3</v>
      </c>
      <c r="H368">
        <f t="shared" si="28"/>
        <v>423</v>
      </c>
      <c r="I368" t="str">
        <f t="shared" si="29"/>
        <v>Becoming Loyal</v>
      </c>
    </row>
    <row r="369" spans="1:9" x14ac:dyDescent="0.25">
      <c r="A369" s="11">
        <v>365</v>
      </c>
      <c r="B369" s="12">
        <v>50</v>
      </c>
      <c r="C369" s="13">
        <v>7</v>
      </c>
      <c r="D369" s="14">
        <v>4724.04</v>
      </c>
      <c r="E369">
        <f t="shared" si="25"/>
        <v>2</v>
      </c>
      <c r="F369">
        <f t="shared" si="26"/>
        <v>3</v>
      </c>
      <c r="G369">
        <f t="shared" si="27"/>
        <v>4</v>
      </c>
      <c r="H369">
        <f t="shared" si="28"/>
        <v>234</v>
      </c>
      <c r="I369" t="str">
        <f t="shared" si="29"/>
        <v>Losing Customer</v>
      </c>
    </row>
    <row r="370" spans="1:9" x14ac:dyDescent="0.25">
      <c r="A370" s="11">
        <v>366</v>
      </c>
      <c r="B370" s="12">
        <v>115</v>
      </c>
      <c r="C370" s="13">
        <v>6</v>
      </c>
      <c r="D370" s="14">
        <v>2692.7</v>
      </c>
      <c r="E370">
        <f t="shared" si="25"/>
        <v>1</v>
      </c>
      <c r="F370">
        <f t="shared" si="26"/>
        <v>2</v>
      </c>
      <c r="G370">
        <f t="shared" si="27"/>
        <v>2</v>
      </c>
      <c r="H370">
        <f t="shared" si="28"/>
        <v>122</v>
      </c>
      <c r="I370" t="str">
        <f t="shared" si="29"/>
        <v>Evasive Customer</v>
      </c>
    </row>
    <row r="371" spans="1:9" x14ac:dyDescent="0.25">
      <c r="A371" s="11">
        <v>367</v>
      </c>
      <c r="B371" s="12">
        <v>43</v>
      </c>
      <c r="C371" s="13">
        <v>6</v>
      </c>
      <c r="D371" s="14">
        <v>2022.2000000000003</v>
      </c>
      <c r="E371">
        <f t="shared" si="25"/>
        <v>3</v>
      </c>
      <c r="F371">
        <f t="shared" si="26"/>
        <v>2</v>
      </c>
      <c r="G371">
        <f t="shared" si="27"/>
        <v>2</v>
      </c>
      <c r="H371">
        <f t="shared" si="28"/>
        <v>322</v>
      </c>
      <c r="I371" t="str">
        <f t="shared" si="29"/>
        <v>Late Bloomer</v>
      </c>
    </row>
    <row r="372" spans="1:9" x14ac:dyDescent="0.25">
      <c r="A372" s="11">
        <v>368</v>
      </c>
      <c r="B372" s="12">
        <v>13</v>
      </c>
      <c r="C372" s="13">
        <v>9</v>
      </c>
      <c r="D372" s="14">
        <v>3939.7299999999996</v>
      </c>
      <c r="E372">
        <f t="shared" si="25"/>
        <v>4</v>
      </c>
      <c r="F372">
        <f t="shared" si="26"/>
        <v>4</v>
      </c>
      <c r="G372">
        <f t="shared" si="27"/>
        <v>3</v>
      </c>
      <c r="H372">
        <f t="shared" si="28"/>
        <v>443</v>
      </c>
      <c r="I372" t="str">
        <f t="shared" si="29"/>
        <v>Very Loyal</v>
      </c>
    </row>
    <row r="373" spans="1:9" x14ac:dyDescent="0.25">
      <c r="A373" s="11">
        <v>369</v>
      </c>
      <c r="B373" s="12">
        <v>101</v>
      </c>
      <c r="C373" s="13">
        <v>8</v>
      </c>
      <c r="D373" s="14">
        <v>3931.7700000000004</v>
      </c>
      <c r="E373">
        <f t="shared" si="25"/>
        <v>1</v>
      </c>
      <c r="F373">
        <f t="shared" si="26"/>
        <v>4</v>
      </c>
      <c r="G373">
        <f t="shared" si="27"/>
        <v>3</v>
      </c>
      <c r="H373">
        <f t="shared" si="28"/>
        <v>143</v>
      </c>
      <c r="I373" t="str">
        <f t="shared" si="29"/>
        <v>Almost Lost Customer</v>
      </c>
    </row>
    <row r="374" spans="1:9" x14ac:dyDescent="0.25">
      <c r="A374" s="11">
        <v>370</v>
      </c>
      <c r="B374" s="12">
        <v>111</v>
      </c>
      <c r="C374" s="13">
        <v>7</v>
      </c>
      <c r="D374" s="14">
        <v>3290.26</v>
      </c>
      <c r="E374">
        <f t="shared" si="25"/>
        <v>1</v>
      </c>
      <c r="F374">
        <f t="shared" si="26"/>
        <v>3</v>
      </c>
      <c r="G374">
        <f t="shared" si="27"/>
        <v>3</v>
      </c>
      <c r="H374">
        <f t="shared" si="28"/>
        <v>133</v>
      </c>
      <c r="I374" t="str">
        <f t="shared" si="29"/>
        <v>Almost Lost Customer</v>
      </c>
    </row>
    <row r="375" spans="1:9" x14ac:dyDescent="0.25">
      <c r="A375" s="11">
        <v>371</v>
      </c>
      <c r="B375" s="12">
        <v>9</v>
      </c>
      <c r="C375" s="13">
        <v>5</v>
      </c>
      <c r="D375" s="14">
        <v>5004.5199999999995</v>
      </c>
      <c r="E375">
        <f t="shared" si="25"/>
        <v>4</v>
      </c>
      <c r="F375">
        <f t="shared" si="26"/>
        <v>2</v>
      </c>
      <c r="G375">
        <f t="shared" si="27"/>
        <v>4</v>
      </c>
      <c r="H375">
        <f t="shared" si="28"/>
        <v>424</v>
      </c>
      <c r="I375" t="str">
        <f t="shared" si="29"/>
        <v>Becoming Loyal</v>
      </c>
    </row>
    <row r="376" spans="1:9" x14ac:dyDescent="0.25">
      <c r="A376" s="11">
        <v>372</v>
      </c>
      <c r="B376" s="12">
        <v>31</v>
      </c>
      <c r="C376" s="13">
        <v>8</v>
      </c>
      <c r="D376" s="14">
        <v>2598.13</v>
      </c>
      <c r="E376">
        <f t="shared" si="25"/>
        <v>3</v>
      </c>
      <c r="F376">
        <f t="shared" si="26"/>
        <v>4</v>
      </c>
      <c r="G376">
        <f t="shared" si="27"/>
        <v>2</v>
      </c>
      <c r="H376">
        <f t="shared" si="28"/>
        <v>342</v>
      </c>
      <c r="I376" t="str">
        <f t="shared" si="29"/>
        <v>Potential Customer</v>
      </c>
    </row>
    <row r="377" spans="1:9" x14ac:dyDescent="0.25">
      <c r="A377" s="11">
        <v>373</v>
      </c>
      <c r="B377" s="12">
        <v>223</v>
      </c>
      <c r="C377" s="13">
        <v>1</v>
      </c>
      <c r="D377" s="14">
        <v>1103.43</v>
      </c>
      <c r="E377">
        <f t="shared" si="25"/>
        <v>1</v>
      </c>
      <c r="F377">
        <f t="shared" si="26"/>
        <v>1</v>
      </c>
      <c r="G377">
        <f t="shared" si="27"/>
        <v>1</v>
      </c>
      <c r="H377">
        <f t="shared" si="28"/>
        <v>111</v>
      </c>
      <c r="I377" t="str">
        <f t="shared" si="29"/>
        <v>Lost Customer</v>
      </c>
    </row>
    <row r="378" spans="1:9" x14ac:dyDescent="0.25">
      <c r="A378" s="11">
        <v>374</v>
      </c>
      <c r="B378" s="12">
        <v>13</v>
      </c>
      <c r="C378" s="13">
        <v>6</v>
      </c>
      <c r="D378" s="14">
        <v>5271.7500000000009</v>
      </c>
      <c r="E378">
        <f t="shared" si="25"/>
        <v>4</v>
      </c>
      <c r="F378">
        <f t="shared" si="26"/>
        <v>2</v>
      </c>
      <c r="G378">
        <f t="shared" si="27"/>
        <v>4</v>
      </c>
      <c r="H378">
        <f t="shared" si="28"/>
        <v>424</v>
      </c>
      <c r="I378" t="str">
        <f t="shared" si="29"/>
        <v>Becoming Loyal</v>
      </c>
    </row>
    <row r="379" spans="1:9" x14ac:dyDescent="0.25">
      <c r="A379" s="11">
        <v>375</v>
      </c>
      <c r="B379" s="12">
        <v>91</v>
      </c>
      <c r="C379" s="13">
        <v>4</v>
      </c>
      <c r="D379" s="14">
        <v>487.99999999999994</v>
      </c>
      <c r="E379">
        <f t="shared" si="25"/>
        <v>1</v>
      </c>
      <c r="F379">
        <f t="shared" si="26"/>
        <v>1</v>
      </c>
      <c r="G379">
        <f t="shared" si="27"/>
        <v>1</v>
      </c>
      <c r="H379">
        <f t="shared" si="28"/>
        <v>111</v>
      </c>
      <c r="I379" t="str">
        <f t="shared" si="29"/>
        <v>Lost Customer</v>
      </c>
    </row>
    <row r="380" spans="1:9" x14ac:dyDescent="0.25">
      <c r="A380" s="11">
        <v>376</v>
      </c>
      <c r="B380" s="12">
        <v>43</v>
      </c>
      <c r="C380" s="13">
        <v>3</v>
      </c>
      <c r="D380" s="14">
        <v>368.17000000000007</v>
      </c>
      <c r="E380">
        <f t="shared" si="25"/>
        <v>3</v>
      </c>
      <c r="F380">
        <f t="shared" si="26"/>
        <v>1</v>
      </c>
      <c r="G380">
        <f t="shared" si="27"/>
        <v>1</v>
      </c>
      <c r="H380">
        <f t="shared" si="28"/>
        <v>311</v>
      </c>
      <c r="I380" t="str">
        <f t="shared" si="29"/>
        <v>Late Bloomer</v>
      </c>
    </row>
    <row r="381" spans="1:9" x14ac:dyDescent="0.25">
      <c r="A381" s="11">
        <v>377</v>
      </c>
      <c r="B381" s="12">
        <v>6</v>
      </c>
      <c r="C381" s="13">
        <v>13</v>
      </c>
      <c r="D381" s="14">
        <v>4124.42</v>
      </c>
      <c r="E381">
        <f t="shared" si="25"/>
        <v>4</v>
      </c>
      <c r="F381">
        <f t="shared" si="26"/>
        <v>4</v>
      </c>
      <c r="G381">
        <f t="shared" si="27"/>
        <v>4</v>
      </c>
      <c r="H381">
        <f t="shared" si="28"/>
        <v>444</v>
      </c>
      <c r="I381" t="str">
        <f t="shared" si="29"/>
        <v>Platinum Customer</v>
      </c>
    </row>
    <row r="382" spans="1:9" x14ac:dyDescent="0.25">
      <c r="A382" s="11">
        <v>378</v>
      </c>
      <c r="B382" s="12">
        <v>124</v>
      </c>
      <c r="C382" s="13">
        <v>7</v>
      </c>
      <c r="D382" s="14">
        <v>3236.3199999999997</v>
      </c>
      <c r="E382">
        <f t="shared" si="25"/>
        <v>1</v>
      </c>
      <c r="F382">
        <f t="shared" si="26"/>
        <v>3</v>
      </c>
      <c r="G382">
        <f t="shared" si="27"/>
        <v>3</v>
      </c>
      <c r="H382">
        <f t="shared" si="28"/>
        <v>133</v>
      </c>
      <c r="I382" t="str">
        <f t="shared" si="29"/>
        <v>Almost Lost Customer</v>
      </c>
    </row>
    <row r="383" spans="1:9" x14ac:dyDescent="0.25">
      <c r="A383" s="11">
        <v>379</v>
      </c>
      <c r="B383" s="12">
        <v>145</v>
      </c>
      <c r="C383" s="13">
        <v>2</v>
      </c>
      <c r="D383" s="14">
        <v>640.93000000000006</v>
      </c>
      <c r="E383">
        <f t="shared" si="25"/>
        <v>1</v>
      </c>
      <c r="F383">
        <f t="shared" si="26"/>
        <v>1</v>
      </c>
      <c r="G383">
        <f t="shared" si="27"/>
        <v>1</v>
      </c>
      <c r="H383">
        <f t="shared" si="28"/>
        <v>111</v>
      </c>
      <c r="I383" t="str">
        <f t="shared" si="29"/>
        <v>Lost Customer</v>
      </c>
    </row>
    <row r="384" spans="1:9" x14ac:dyDescent="0.25">
      <c r="A384" s="11">
        <v>380</v>
      </c>
      <c r="B384" s="12">
        <v>35</v>
      </c>
      <c r="C384" s="13">
        <v>8</v>
      </c>
      <c r="D384" s="14">
        <v>6196.16</v>
      </c>
      <c r="E384">
        <f t="shared" si="25"/>
        <v>3</v>
      </c>
      <c r="F384">
        <f t="shared" si="26"/>
        <v>4</v>
      </c>
      <c r="G384">
        <f t="shared" si="27"/>
        <v>4</v>
      </c>
      <c r="H384">
        <f t="shared" si="28"/>
        <v>344</v>
      </c>
      <c r="I384" t="str">
        <f t="shared" si="29"/>
        <v>Recent Customer</v>
      </c>
    </row>
    <row r="385" spans="1:9" x14ac:dyDescent="0.25">
      <c r="A385" s="11">
        <v>381</v>
      </c>
      <c r="B385" s="12">
        <v>2</v>
      </c>
      <c r="C385" s="13">
        <v>8</v>
      </c>
      <c r="D385" s="14">
        <v>4534.24</v>
      </c>
      <c r="E385">
        <f t="shared" si="25"/>
        <v>4</v>
      </c>
      <c r="F385">
        <f t="shared" si="26"/>
        <v>4</v>
      </c>
      <c r="G385">
        <f t="shared" si="27"/>
        <v>4</v>
      </c>
      <c r="H385">
        <f t="shared" si="28"/>
        <v>444</v>
      </c>
      <c r="I385" t="str">
        <f t="shared" si="29"/>
        <v>Platinum Customer</v>
      </c>
    </row>
    <row r="386" spans="1:9" x14ac:dyDescent="0.25">
      <c r="A386" s="11">
        <v>382</v>
      </c>
      <c r="B386" s="12">
        <v>35</v>
      </c>
      <c r="C386" s="13">
        <v>7</v>
      </c>
      <c r="D386" s="14">
        <v>1657.4499999999998</v>
      </c>
      <c r="E386">
        <f t="shared" si="25"/>
        <v>3</v>
      </c>
      <c r="F386">
        <f t="shared" si="26"/>
        <v>3</v>
      </c>
      <c r="G386">
        <f t="shared" si="27"/>
        <v>1</v>
      </c>
      <c r="H386">
        <f t="shared" si="28"/>
        <v>331</v>
      </c>
      <c r="I386" t="str">
        <f t="shared" si="29"/>
        <v>Potential Customer</v>
      </c>
    </row>
    <row r="387" spans="1:9" x14ac:dyDescent="0.25">
      <c r="A387" s="11">
        <v>383</v>
      </c>
      <c r="B387" s="12">
        <v>51</v>
      </c>
      <c r="C387" s="13">
        <v>3</v>
      </c>
      <c r="D387" s="14">
        <v>987.4899999999999</v>
      </c>
      <c r="E387">
        <f t="shared" si="25"/>
        <v>2</v>
      </c>
      <c r="F387">
        <f t="shared" si="26"/>
        <v>1</v>
      </c>
      <c r="G387">
        <f t="shared" si="27"/>
        <v>1</v>
      </c>
      <c r="H387">
        <f t="shared" si="28"/>
        <v>211</v>
      </c>
      <c r="I387" t="str">
        <f t="shared" si="29"/>
        <v>Almost Lost Customer</v>
      </c>
    </row>
    <row r="388" spans="1:9" x14ac:dyDescent="0.25">
      <c r="A388" s="11">
        <v>384</v>
      </c>
      <c r="B388" s="12">
        <v>85</v>
      </c>
      <c r="C388" s="13">
        <v>5</v>
      </c>
      <c r="D388" s="14">
        <v>2917.59</v>
      </c>
      <c r="E388">
        <f t="shared" si="25"/>
        <v>2</v>
      </c>
      <c r="F388">
        <f t="shared" si="26"/>
        <v>2</v>
      </c>
      <c r="G388">
        <f t="shared" si="27"/>
        <v>3</v>
      </c>
      <c r="H388">
        <f t="shared" si="28"/>
        <v>223</v>
      </c>
      <c r="I388" t="str">
        <f t="shared" si="29"/>
        <v>High Risk Customer</v>
      </c>
    </row>
    <row r="389" spans="1:9" x14ac:dyDescent="0.25">
      <c r="A389" s="11">
        <v>385</v>
      </c>
      <c r="B389" s="12">
        <v>78</v>
      </c>
      <c r="C389" s="13">
        <v>9</v>
      </c>
      <c r="D389" s="14">
        <v>5220.5200000000004</v>
      </c>
      <c r="E389">
        <f t="shared" si="25"/>
        <v>2</v>
      </c>
      <c r="F389">
        <f t="shared" si="26"/>
        <v>4</v>
      </c>
      <c r="G389">
        <f t="shared" si="27"/>
        <v>4</v>
      </c>
      <c r="H389">
        <f t="shared" si="28"/>
        <v>244</v>
      </c>
      <c r="I389" t="str">
        <f t="shared" si="29"/>
        <v>Losing Customer</v>
      </c>
    </row>
    <row r="390" spans="1:9" x14ac:dyDescent="0.25">
      <c r="A390" s="11">
        <v>386</v>
      </c>
      <c r="B390" s="12">
        <v>66</v>
      </c>
      <c r="C390" s="13">
        <v>5</v>
      </c>
      <c r="D390" s="14">
        <v>2415.9700000000003</v>
      </c>
      <c r="E390">
        <f t="shared" ref="E390:E453" si="30">IF(B390&gt;88,1,IF(AND(B390&lt;=88,B390&gt;45),2,IF(AND(B390&lt;=45,B390&gt;18),3,IF(B390&lt;=18,4))))</f>
        <v>2</v>
      </c>
      <c r="F390">
        <f t="shared" ref="F390:F453" si="31">IF(C390&gt;7,4,IF(AND(C390&lt;=7,C390&gt;6),3,IF(AND(C390&lt;=6,C390&gt;4),2,IF(C390&lt;=4,1))))</f>
        <v>2</v>
      </c>
      <c r="G390">
        <f t="shared" ref="G390:G453" si="32">IF(D390&gt;4095.63,4,IF(AND(D390&lt;=4095.63,D390&gt;2785.04),3,IF(AND(D390&lt;=2785.04,D390&gt;1779.7),2,IF(D390&lt;=1779.7,1))))</f>
        <v>2</v>
      </c>
      <c r="H390">
        <f t="shared" ref="H390:H453" si="33">100*E390+10*F390+G390</f>
        <v>222</v>
      </c>
      <c r="I390" t="str">
        <f t="shared" ref="I390:I453" si="34">IF(H390=444,"Platinum Customer",IF(AND(H390&lt;444,H390&gt;=433),"Very Loyal",IF(AND(H390&lt;433,H390&gt;=421),"Becoming Loyal",IF(AND(H390&lt;421,H390&gt;=344),"Recent Customer",IF(AND(H390&lt;344,H390&gt;=323),"Potential Customer",IF(AND(H390&lt;323,H390&gt;=311),"Late Bloomer",IF(AND(H390&lt;311,H390&gt;=224),"Losing Customer",IF(AND(H390&lt;224,H390&gt;=212),"High Risk Customer",IF(AND(H390&lt;212,H390&gt;=124),"Almost Lost Customer",IF(AND(H390&lt;124,H390&gt;=112),"Evasive Customer",IF(H390=111,"Lost Customer")))))))))))</f>
        <v>High Risk Customer</v>
      </c>
    </row>
    <row r="391" spans="1:9" x14ac:dyDescent="0.25">
      <c r="A391" s="11">
        <v>387</v>
      </c>
      <c r="B391" s="12">
        <v>31</v>
      </c>
      <c r="C391" s="13">
        <v>3</v>
      </c>
      <c r="D391" s="14">
        <v>3417.7799999999997</v>
      </c>
      <c r="E391">
        <f t="shared" si="30"/>
        <v>3</v>
      </c>
      <c r="F391">
        <f t="shared" si="31"/>
        <v>1</v>
      </c>
      <c r="G391">
        <f t="shared" si="32"/>
        <v>3</v>
      </c>
      <c r="H391">
        <f t="shared" si="33"/>
        <v>313</v>
      </c>
      <c r="I391" t="str">
        <f t="shared" si="34"/>
        <v>Late Bloomer</v>
      </c>
    </row>
    <row r="392" spans="1:9" x14ac:dyDescent="0.25">
      <c r="A392" s="11">
        <v>388</v>
      </c>
      <c r="B392" s="12">
        <v>55</v>
      </c>
      <c r="C392" s="13">
        <v>3</v>
      </c>
      <c r="D392" s="14">
        <v>1834.0300000000002</v>
      </c>
      <c r="E392">
        <f t="shared" si="30"/>
        <v>2</v>
      </c>
      <c r="F392">
        <f t="shared" si="31"/>
        <v>1</v>
      </c>
      <c r="G392">
        <f t="shared" si="32"/>
        <v>2</v>
      </c>
      <c r="H392">
        <f t="shared" si="33"/>
        <v>212</v>
      </c>
      <c r="I392" t="str">
        <f t="shared" si="34"/>
        <v>High Risk Customer</v>
      </c>
    </row>
    <row r="393" spans="1:9" x14ac:dyDescent="0.25">
      <c r="A393" s="11">
        <v>389</v>
      </c>
      <c r="B393" s="12">
        <v>113</v>
      </c>
      <c r="C393" s="13">
        <v>6</v>
      </c>
      <c r="D393" s="14">
        <v>2123.2600000000002</v>
      </c>
      <c r="E393">
        <f t="shared" si="30"/>
        <v>1</v>
      </c>
      <c r="F393">
        <f t="shared" si="31"/>
        <v>2</v>
      </c>
      <c r="G393">
        <f t="shared" si="32"/>
        <v>2</v>
      </c>
      <c r="H393">
        <f t="shared" si="33"/>
        <v>122</v>
      </c>
      <c r="I393" t="str">
        <f t="shared" si="34"/>
        <v>Evasive Customer</v>
      </c>
    </row>
    <row r="394" spans="1:9" x14ac:dyDescent="0.25">
      <c r="A394" s="11">
        <v>390</v>
      </c>
      <c r="B394" s="12">
        <v>76</v>
      </c>
      <c r="C394" s="13">
        <v>6</v>
      </c>
      <c r="D394" s="14">
        <v>459.69999999999993</v>
      </c>
      <c r="E394">
        <f t="shared" si="30"/>
        <v>2</v>
      </c>
      <c r="F394">
        <f t="shared" si="31"/>
        <v>2</v>
      </c>
      <c r="G394">
        <f t="shared" si="32"/>
        <v>1</v>
      </c>
      <c r="H394">
        <f t="shared" si="33"/>
        <v>221</v>
      </c>
      <c r="I394" t="str">
        <f t="shared" si="34"/>
        <v>High Risk Customer</v>
      </c>
    </row>
    <row r="395" spans="1:9" x14ac:dyDescent="0.25">
      <c r="A395" s="11">
        <v>391</v>
      </c>
      <c r="B395" s="12">
        <v>56</v>
      </c>
      <c r="C395" s="13">
        <v>4</v>
      </c>
      <c r="D395" s="14">
        <v>1315.06</v>
      </c>
      <c r="E395">
        <f t="shared" si="30"/>
        <v>2</v>
      </c>
      <c r="F395">
        <f t="shared" si="31"/>
        <v>1</v>
      </c>
      <c r="G395">
        <f t="shared" si="32"/>
        <v>1</v>
      </c>
      <c r="H395">
        <f t="shared" si="33"/>
        <v>211</v>
      </c>
      <c r="I395" t="str">
        <f t="shared" si="34"/>
        <v>Almost Lost Customer</v>
      </c>
    </row>
    <row r="396" spans="1:9" x14ac:dyDescent="0.25">
      <c r="A396" s="11">
        <v>392</v>
      </c>
      <c r="B396" s="12">
        <v>101</v>
      </c>
      <c r="C396" s="13">
        <v>7</v>
      </c>
      <c r="D396" s="14">
        <v>5025.3100000000004</v>
      </c>
      <c r="E396">
        <f t="shared" si="30"/>
        <v>1</v>
      </c>
      <c r="F396">
        <f t="shared" si="31"/>
        <v>3</v>
      </c>
      <c r="G396">
        <f t="shared" si="32"/>
        <v>4</v>
      </c>
      <c r="H396">
        <f t="shared" si="33"/>
        <v>134</v>
      </c>
      <c r="I396" t="str">
        <f t="shared" si="34"/>
        <v>Almost Lost Customer</v>
      </c>
    </row>
    <row r="397" spans="1:9" x14ac:dyDescent="0.25">
      <c r="A397" s="11">
        <v>393</v>
      </c>
      <c r="B397" s="12">
        <v>146</v>
      </c>
      <c r="C397" s="13">
        <v>2</v>
      </c>
      <c r="D397" s="14">
        <v>866.57999999999993</v>
      </c>
      <c r="E397">
        <f t="shared" si="30"/>
        <v>1</v>
      </c>
      <c r="F397">
        <f t="shared" si="31"/>
        <v>1</v>
      </c>
      <c r="G397">
        <f t="shared" si="32"/>
        <v>1</v>
      </c>
      <c r="H397">
        <f t="shared" si="33"/>
        <v>111</v>
      </c>
      <c r="I397" t="str">
        <f t="shared" si="34"/>
        <v>Lost Customer</v>
      </c>
    </row>
    <row r="398" spans="1:9" x14ac:dyDescent="0.25">
      <c r="A398" s="11">
        <v>394</v>
      </c>
      <c r="B398" s="12">
        <v>45</v>
      </c>
      <c r="C398" s="13">
        <v>8</v>
      </c>
      <c r="D398" s="14">
        <v>5445.46</v>
      </c>
      <c r="E398">
        <f t="shared" si="30"/>
        <v>3</v>
      </c>
      <c r="F398">
        <f t="shared" si="31"/>
        <v>4</v>
      </c>
      <c r="G398">
        <f t="shared" si="32"/>
        <v>4</v>
      </c>
      <c r="H398">
        <f t="shared" si="33"/>
        <v>344</v>
      </c>
      <c r="I398" t="str">
        <f t="shared" si="34"/>
        <v>Recent Customer</v>
      </c>
    </row>
    <row r="399" spans="1:9" x14ac:dyDescent="0.25">
      <c r="A399" s="11">
        <v>395</v>
      </c>
      <c r="B399" s="12">
        <v>30</v>
      </c>
      <c r="C399" s="13">
        <v>7</v>
      </c>
      <c r="D399" s="14">
        <v>3528.19</v>
      </c>
      <c r="E399">
        <f t="shared" si="30"/>
        <v>3</v>
      </c>
      <c r="F399">
        <f t="shared" si="31"/>
        <v>3</v>
      </c>
      <c r="G399">
        <f t="shared" si="32"/>
        <v>3</v>
      </c>
      <c r="H399">
        <f t="shared" si="33"/>
        <v>333</v>
      </c>
      <c r="I399" t="str">
        <f t="shared" si="34"/>
        <v>Potential Customer</v>
      </c>
    </row>
    <row r="400" spans="1:9" x14ac:dyDescent="0.25">
      <c r="A400" s="11">
        <v>396</v>
      </c>
      <c r="B400" s="12">
        <v>29</v>
      </c>
      <c r="C400" s="13">
        <v>6</v>
      </c>
      <c r="D400" s="14">
        <v>4647.13</v>
      </c>
      <c r="E400">
        <f t="shared" si="30"/>
        <v>3</v>
      </c>
      <c r="F400">
        <f t="shared" si="31"/>
        <v>2</v>
      </c>
      <c r="G400">
        <f t="shared" si="32"/>
        <v>4</v>
      </c>
      <c r="H400">
        <f t="shared" si="33"/>
        <v>324</v>
      </c>
      <c r="I400" t="str">
        <f t="shared" si="34"/>
        <v>Potential Customer</v>
      </c>
    </row>
    <row r="401" spans="1:9" x14ac:dyDescent="0.25">
      <c r="A401" s="11">
        <v>397</v>
      </c>
      <c r="B401" s="12">
        <v>45</v>
      </c>
      <c r="C401" s="13">
        <v>6</v>
      </c>
      <c r="D401" s="14">
        <v>2618</v>
      </c>
      <c r="E401">
        <f t="shared" si="30"/>
        <v>3</v>
      </c>
      <c r="F401">
        <f t="shared" si="31"/>
        <v>2</v>
      </c>
      <c r="G401">
        <f t="shared" si="32"/>
        <v>2</v>
      </c>
      <c r="H401">
        <f t="shared" si="33"/>
        <v>322</v>
      </c>
      <c r="I401" t="str">
        <f t="shared" si="34"/>
        <v>Late Bloomer</v>
      </c>
    </row>
    <row r="402" spans="1:9" x14ac:dyDescent="0.25">
      <c r="A402" s="11">
        <v>398</v>
      </c>
      <c r="B402" s="12">
        <v>12</v>
      </c>
      <c r="C402" s="13">
        <v>7</v>
      </c>
      <c r="D402" s="14">
        <v>795.13999999999976</v>
      </c>
      <c r="E402">
        <f t="shared" si="30"/>
        <v>4</v>
      </c>
      <c r="F402">
        <f t="shared" si="31"/>
        <v>3</v>
      </c>
      <c r="G402">
        <f t="shared" si="32"/>
        <v>1</v>
      </c>
      <c r="H402">
        <f t="shared" si="33"/>
        <v>431</v>
      </c>
      <c r="I402" t="str">
        <f t="shared" si="34"/>
        <v>Becoming Loyal</v>
      </c>
    </row>
    <row r="403" spans="1:9" x14ac:dyDescent="0.25">
      <c r="A403" s="11">
        <v>399</v>
      </c>
      <c r="B403" s="12">
        <v>93</v>
      </c>
      <c r="C403" s="13">
        <v>6</v>
      </c>
      <c r="D403" s="14">
        <v>4610.6399999999994</v>
      </c>
      <c r="E403">
        <f t="shared" si="30"/>
        <v>1</v>
      </c>
      <c r="F403">
        <f t="shared" si="31"/>
        <v>2</v>
      </c>
      <c r="G403">
        <f t="shared" si="32"/>
        <v>4</v>
      </c>
      <c r="H403">
        <f t="shared" si="33"/>
        <v>124</v>
      </c>
      <c r="I403" t="str">
        <f t="shared" si="34"/>
        <v>Almost Lost Customer</v>
      </c>
    </row>
    <row r="404" spans="1:9" x14ac:dyDescent="0.25">
      <c r="A404" s="11">
        <v>400</v>
      </c>
      <c r="B404" s="12">
        <v>134</v>
      </c>
      <c r="C404" s="13">
        <v>5</v>
      </c>
      <c r="D404" s="14">
        <v>2688.92</v>
      </c>
      <c r="E404">
        <f t="shared" si="30"/>
        <v>1</v>
      </c>
      <c r="F404">
        <f t="shared" si="31"/>
        <v>2</v>
      </c>
      <c r="G404">
        <f t="shared" si="32"/>
        <v>2</v>
      </c>
      <c r="H404">
        <f t="shared" si="33"/>
        <v>122</v>
      </c>
      <c r="I404" t="str">
        <f t="shared" si="34"/>
        <v>Evasive Customer</v>
      </c>
    </row>
    <row r="405" spans="1:9" x14ac:dyDescent="0.25">
      <c r="A405" s="11">
        <v>401</v>
      </c>
      <c r="B405" s="12">
        <v>29</v>
      </c>
      <c r="C405" s="13">
        <v>7</v>
      </c>
      <c r="D405" s="14">
        <v>3643.0299999999997</v>
      </c>
      <c r="E405">
        <f t="shared" si="30"/>
        <v>3</v>
      </c>
      <c r="F405">
        <f t="shared" si="31"/>
        <v>3</v>
      </c>
      <c r="G405">
        <f t="shared" si="32"/>
        <v>3</v>
      </c>
      <c r="H405">
        <f t="shared" si="33"/>
        <v>333</v>
      </c>
      <c r="I405" t="str">
        <f t="shared" si="34"/>
        <v>Potential Customer</v>
      </c>
    </row>
    <row r="406" spans="1:9" x14ac:dyDescent="0.25">
      <c r="A406" s="11">
        <v>402</v>
      </c>
      <c r="B406" s="12">
        <v>56</v>
      </c>
      <c r="C406" s="13">
        <v>6</v>
      </c>
      <c r="D406" s="14">
        <v>4965.43</v>
      </c>
      <c r="E406">
        <f t="shared" si="30"/>
        <v>2</v>
      </c>
      <c r="F406">
        <f t="shared" si="31"/>
        <v>2</v>
      </c>
      <c r="G406">
        <f t="shared" si="32"/>
        <v>4</v>
      </c>
      <c r="H406">
        <f t="shared" si="33"/>
        <v>224</v>
      </c>
      <c r="I406" t="str">
        <f t="shared" si="34"/>
        <v>Losing Customer</v>
      </c>
    </row>
    <row r="407" spans="1:9" x14ac:dyDescent="0.25">
      <c r="A407" s="11">
        <v>403</v>
      </c>
      <c r="B407" s="12">
        <v>56</v>
      </c>
      <c r="C407" s="13">
        <v>6</v>
      </c>
      <c r="D407" s="14">
        <v>2358.2599999999998</v>
      </c>
      <c r="E407">
        <f t="shared" si="30"/>
        <v>2</v>
      </c>
      <c r="F407">
        <f t="shared" si="31"/>
        <v>2</v>
      </c>
      <c r="G407">
        <f t="shared" si="32"/>
        <v>2</v>
      </c>
      <c r="H407">
        <f t="shared" si="33"/>
        <v>222</v>
      </c>
      <c r="I407" t="str">
        <f t="shared" si="34"/>
        <v>High Risk Customer</v>
      </c>
    </row>
    <row r="408" spans="1:9" x14ac:dyDescent="0.25">
      <c r="A408" s="11">
        <v>404</v>
      </c>
      <c r="B408" s="12">
        <v>18</v>
      </c>
      <c r="C408" s="13">
        <v>9</v>
      </c>
      <c r="D408" s="14">
        <v>4874.55</v>
      </c>
      <c r="E408">
        <f t="shared" si="30"/>
        <v>4</v>
      </c>
      <c r="F408">
        <f t="shared" si="31"/>
        <v>4</v>
      </c>
      <c r="G408">
        <f t="shared" si="32"/>
        <v>4</v>
      </c>
      <c r="H408">
        <f t="shared" si="33"/>
        <v>444</v>
      </c>
      <c r="I408" t="str">
        <f t="shared" si="34"/>
        <v>Platinum Customer</v>
      </c>
    </row>
    <row r="409" spans="1:9" x14ac:dyDescent="0.25">
      <c r="A409" s="11">
        <v>405</v>
      </c>
      <c r="B409" s="12">
        <v>14</v>
      </c>
      <c r="C409" s="13">
        <v>6</v>
      </c>
      <c r="D409" s="14">
        <v>3338.34</v>
      </c>
      <c r="E409">
        <f t="shared" si="30"/>
        <v>4</v>
      </c>
      <c r="F409">
        <f t="shared" si="31"/>
        <v>2</v>
      </c>
      <c r="G409">
        <f t="shared" si="32"/>
        <v>3</v>
      </c>
      <c r="H409">
        <f t="shared" si="33"/>
        <v>423</v>
      </c>
      <c r="I409" t="str">
        <f t="shared" si="34"/>
        <v>Becoming Loyal</v>
      </c>
    </row>
    <row r="410" spans="1:9" x14ac:dyDescent="0.25">
      <c r="A410" s="11">
        <v>406</v>
      </c>
      <c r="B410" s="12">
        <v>106</v>
      </c>
      <c r="C410" s="13">
        <v>6</v>
      </c>
      <c r="D410" s="14">
        <v>3445.0099999999998</v>
      </c>
      <c r="E410">
        <f t="shared" si="30"/>
        <v>1</v>
      </c>
      <c r="F410">
        <f t="shared" si="31"/>
        <v>2</v>
      </c>
      <c r="G410">
        <f t="shared" si="32"/>
        <v>3</v>
      </c>
      <c r="H410">
        <f t="shared" si="33"/>
        <v>123</v>
      </c>
      <c r="I410" t="str">
        <f t="shared" si="34"/>
        <v>Evasive Customer</v>
      </c>
    </row>
    <row r="411" spans="1:9" x14ac:dyDescent="0.25">
      <c r="A411" s="11">
        <v>407</v>
      </c>
      <c r="B411" s="12">
        <v>9</v>
      </c>
      <c r="C411" s="13">
        <v>9</v>
      </c>
      <c r="D411" s="14">
        <v>4096.0599999999995</v>
      </c>
      <c r="E411">
        <f t="shared" si="30"/>
        <v>4</v>
      </c>
      <c r="F411">
        <f t="shared" si="31"/>
        <v>4</v>
      </c>
      <c r="G411">
        <f t="shared" si="32"/>
        <v>4</v>
      </c>
      <c r="H411">
        <f t="shared" si="33"/>
        <v>444</v>
      </c>
      <c r="I411" t="str">
        <f t="shared" si="34"/>
        <v>Platinum Customer</v>
      </c>
    </row>
    <row r="412" spans="1:9" x14ac:dyDescent="0.25">
      <c r="A412" s="11">
        <v>408</v>
      </c>
      <c r="B412" s="12">
        <v>17</v>
      </c>
      <c r="C412" s="13">
        <v>5</v>
      </c>
      <c r="D412" s="14">
        <v>3082.2799999999997</v>
      </c>
      <c r="E412">
        <f t="shared" si="30"/>
        <v>4</v>
      </c>
      <c r="F412">
        <f t="shared" si="31"/>
        <v>2</v>
      </c>
      <c r="G412">
        <f t="shared" si="32"/>
        <v>3</v>
      </c>
      <c r="H412">
        <f t="shared" si="33"/>
        <v>423</v>
      </c>
      <c r="I412" t="str">
        <f t="shared" si="34"/>
        <v>Becoming Loyal</v>
      </c>
    </row>
    <row r="413" spans="1:9" x14ac:dyDescent="0.25">
      <c r="A413" s="11">
        <v>409</v>
      </c>
      <c r="B413" s="12">
        <v>13</v>
      </c>
      <c r="C413" s="13">
        <v>4</v>
      </c>
      <c r="D413" s="14">
        <v>2267.84</v>
      </c>
      <c r="E413">
        <f t="shared" si="30"/>
        <v>4</v>
      </c>
      <c r="F413">
        <f t="shared" si="31"/>
        <v>1</v>
      </c>
      <c r="G413">
        <f t="shared" si="32"/>
        <v>2</v>
      </c>
      <c r="H413">
        <f t="shared" si="33"/>
        <v>412</v>
      </c>
      <c r="I413" t="str">
        <f t="shared" si="34"/>
        <v>Recent Customer</v>
      </c>
    </row>
    <row r="414" spans="1:9" x14ac:dyDescent="0.25">
      <c r="A414" s="11">
        <v>410</v>
      </c>
      <c r="B414" s="12">
        <v>6</v>
      </c>
      <c r="C414" s="13">
        <v>7</v>
      </c>
      <c r="D414" s="14">
        <v>2177.9299999999998</v>
      </c>
      <c r="E414">
        <f t="shared" si="30"/>
        <v>4</v>
      </c>
      <c r="F414">
        <f t="shared" si="31"/>
        <v>3</v>
      </c>
      <c r="G414">
        <f t="shared" si="32"/>
        <v>2</v>
      </c>
      <c r="H414">
        <f t="shared" si="33"/>
        <v>432</v>
      </c>
      <c r="I414" t="str">
        <f t="shared" si="34"/>
        <v>Becoming Loyal</v>
      </c>
    </row>
    <row r="415" spans="1:9" x14ac:dyDescent="0.25">
      <c r="A415" s="11">
        <v>411</v>
      </c>
      <c r="B415" s="12">
        <v>187</v>
      </c>
      <c r="C415" s="13">
        <v>5</v>
      </c>
      <c r="D415" s="14">
        <v>2553.8300000000004</v>
      </c>
      <c r="E415">
        <f t="shared" si="30"/>
        <v>1</v>
      </c>
      <c r="F415">
        <f t="shared" si="31"/>
        <v>2</v>
      </c>
      <c r="G415">
        <f t="shared" si="32"/>
        <v>2</v>
      </c>
      <c r="H415">
        <f t="shared" si="33"/>
        <v>122</v>
      </c>
      <c r="I415" t="str">
        <f t="shared" si="34"/>
        <v>Evasive Customer</v>
      </c>
    </row>
    <row r="416" spans="1:9" x14ac:dyDescent="0.25">
      <c r="A416" s="11">
        <v>412</v>
      </c>
      <c r="B416" s="12">
        <v>27</v>
      </c>
      <c r="C416" s="13">
        <v>3</v>
      </c>
      <c r="D416" s="14">
        <v>1055.03</v>
      </c>
      <c r="E416">
        <f t="shared" si="30"/>
        <v>3</v>
      </c>
      <c r="F416">
        <f t="shared" si="31"/>
        <v>1</v>
      </c>
      <c r="G416">
        <f t="shared" si="32"/>
        <v>1</v>
      </c>
      <c r="H416">
        <f t="shared" si="33"/>
        <v>311</v>
      </c>
      <c r="I416" t="str">
        <f t="shared" si="34"/>
        <v>Late Bloomer</v>
      </c>
    </row>
    <row r="417" spans="1:9" x14ac:dyDescent="0.25">
      <c r="A417" s="11">
        <v>413</v>
      </c>
      <c r="B417" s="12">
        <v>167</v>
      </c>
      <c r="C417" s="13">
        <v>5</v>
      </c>
      <c r="D417" s="14">
        <v>3822.7999999999997</v>
      </c>
      <c r="E417">
        <f t="shared" si="30"/>
        <v>1</v>
      </c>
      <c r="F417">
        <f t="shared" si="31"/>
        <v>2</v>
      </c>
      <c r="G417">
        <f t="shared" si="32"/>
        <v>3</v>
      </c>
      <c r="H417">
        <f t="shared" si="33"/>
        <v>123</v>
      </c>
      <c r="I417" t="str">
        <f t="shared" si="34"/>
        <v>Evasive Customer</v>
      </c>
    </row>
    <row r="418" spans="1:9" x14ac:dyDescent="0.25">
      <c r="A418" s="11">
        <v>414</v>
      </c>
      <c r="B418" s="12">
        <v>47</v>
      </c>
      <c r="C418" s="13">
        <v>6</v>
      </c>
      <c r="D418" s="14">
        <v>2304.5599999999995</v>
      </c>
      <c r="E418">
        <f t="shared" si="30"/>
        <v>2</v>
      </c>
      <c r="F418">
        <f t="shared" si="31"/>
        <v>2</v>
      </c>
      <c r="G418">
        <f t="shared" si="32"/>
        <v>2</v>
      </c>
      <c r="H418">
        <f t="shared" si="33"/>
        <v>222</v>
      </c>
      <c r="I418" t="str">
        <f t="shared" si="34"/>
        <v>High Risk Customer</v>
      </c>
    </row>
    <row r="419" spans="1:9" x14ac:dyDescent="0.25">
      <c r="A419" s="11">
        <v>415</v>
      </c>
      <c r="B419" s="12">
        <v>248</v>
      </c>
      <c r="C419" s="13">
        <v>2</v>
      </c>
      <c r="D419" s="14">
        <v>1490.77</v>
      </c>
      <c r="E419">
        <f t="shared" si="30"/>
        <v>1</v>
      </c>
      <c r="F419">
        <f t="shared" si="31"/>
        <v>1</v>
      </c>
      <c r="G419">
        <f t="shared" si="32"/>
        <v>1</v>
      </c>
      <c r="H419">
        <f t="shared" si="33"/>
        <v>111</v>
      </c>
      <c r="I419" t="str">
        <f t="shared" si="34"/>
        <v>Lost Customer</v>
      </c>
    </row>
    <row r="420" spans="1:9" x14ac:dyDescent="0.25">
      <c r="A420" s="11">
        <v>416</v>
      </c>
      <c r="B420" s="12">
        <v>88</v>
      </c>
      <c r="C420" s="13">
        <v>5</v>
      </c>
      <c r="D420" s="14">
        <v>2348.41</v>
      </c>
      <c r="E420">
        <f t="shared" si="30"/>
        <v>2</v>
      </c>
      <c r="F420">
        <f t="shared" si="31"/>
        <v>2</v>
      </c>
      <c r="G420">
        <f t="shared" si="32"/>
        <v>2</v>
      </c>
      <c r="H420">
        <f t="shared" si="33"/>
        <v>222</v>
      </c>
      <c r="I420" t="str">
        <f t="shared" si="34"/>
        <v>High Risk Customer</v>
      </c>
    </row>
    <row r="421" spans="1:9" x14ac:dyDescent="0.25">
      <c r="A421" s="11">
        <v>417</v>
      </c>
      <c r="B421" s="12">
        <v>70</v>
      </c>
      <c r="C421" s="13">
        <v>8</v>
      </c>
      <c r="D421" s="14">
        <v>3807.6400000000003</v>
      </c>
      <c r="E421">
        <f t="shared" si="30"/>
        <v>2</v>
      </c>
      <c r="F421">
        <f t="shared" si="31"/>
        <v>4</v>
      </c>
      <c r="G421">
        <f t="shared" si="32"/>
        <v>3</v>
      </c>
      <c r="H421">
        <f t="shared" si="33"/>
        <v>243</v>
      </c>
      <c r="I421" t="str">
        <f t="shared" si="34"/>
        <v>Losing Customer</v>
      </c>
    </row>
    <row r="422" spans="1:9" x14ac:dyDescent="0.25">
      <c r="A422" s="11">
        <v>418</v>
      </c>
      <c r="B422" s="12">
        <v>28</v>
      </c>
      <c r="C422" s="13">
        <v>6</v>
      </c>
      <c r="D422" s="14">
        <v>3325.13</v>
      </c>
      <c r="E422">
        <f t="shared" si="30"/>
        <v>3</v>
      </c>
      <c r="F422">
        <f t="shared" si="31"/>
        <v>2</v>
      </c>
      <c r="G422">
        <f t="shared" si="32"/>
        <v>3</v>
      </c>
      <c r="H422">
        <f t="shared" si="33"/>
        <v>323</v>
      </c>
      <c r="I422" t="str">
        <f t="shared" si="34"/>
        <v>Potential Customer</v>
      </c>
    </row>
    <row r="423" spans="1:9" x14ac:dyDescent="0.25">
      <c r="A423" s="11">
        <v>419</v>
      </c>
      <c r="B423" s="12">
        <v>14</v>
      </c>
      <c r="C423" s="13">
        <v>7</v>
      </c>
      <c r="D423" s="14">
        <v>5027.37</v>
      </c>
      <c r="E423">
        <f t="shared" si="30"/>
        <v>4</v>
      </c>
      <c r="F423">
        <f t="shared" si="31"/>
        <v>3</v>
      </c>
      <c r="G423">
        <f t="shared" si="32"/>
        <v>4</v>
      </c>
      <c r="H423">
        <f t="shared" si="33"/>
        <v>434</v>
      </c>
      <c r="I423" t="str">
        <f t="shared" si="34"/>
        <v>Very Loyal</v>
      </c>
    </row>
    <row r="424" spans="1:9" x14ac:dyDescent="0.25">
      <c r="A424" s="11">
        <v>420</v>
      </c>
      <c r="B424" s="12">
        <v>59</v>
      </c>
      <c r="C424" s="13">
        <v>10</v>
      </c>
      <c r="D424" s="14">
        <v>3652.17</v>
      </c>
      <c r="E424">
        <f t="shared" si="30"/>
        <v>2</v>
      </c>
      <c r="F424">
        <f t="shared" si="31"/>
        <v>4</v>
      </c>
      <c r="G424">
        <f t="shared" si="32"/>
        <v>3</v>
      </c>
      <c r="H424">
        <f t="shared" si="33"/>
        <v>243</v>
      </c>
      <c r="I424" t="str">
        <f t="shared" si="34"/>
        <v>Losing Customer</v>
      </c>
    </row>
    <row r="425" spans="1:9" x14ac:dyDescent="0.25">
      <c r="A425" s="11">
        <v>421</v>
      </c>
      <c r="B425" s="12">
        <v>56</v>
      </c>
      <c r="C425" s="13">
        <v>6</v>
      </c>
      <c r="D425" s="14">
        <v>3952.1500000000005</v>
      </c>
      <c r="E425">
        <f t="shared" si="30"/>
        <v>2</v>
      </c>
      <c r="F425">
        <f t="shared" si="31"/>
        <v>2</v>
      </c>
      <c r="G425">
        <f t="shared" si="32"/>
        <v>3</v>
      </c>
      <c r="H425">
        <f t="shared" si="33"/>
        <v>223</v>
      </c>
      <c r="I425" t="str">
        <f t="shared" si="34"/>
        <v>High Risk Customer</v>
      </c>
    </row>
    <row r="426" spans="1:9" x14ac:dyDescent="0.25">
      <c r="A426" s="11">
        <v>422</v>
      </c>
      <c r="B426" s="12">
        <v>133</v>
      </c>
      <c r="C426" s="13">
        <v>4</v>
      </c>
      <c r="D426" s="14">
        <v>2390.84</v>
      </c>
      <c r="E426">
        <f t="shared" si="30"/>
        <v>1</v>
      </c>
      <c r="F426">
        <f t="shared" si="31"/>
        <v>1</v>
      </c>
      <c r="G426">
        <f t="shared" si="32"/>
        <v>2</v>
      </c>
      <c r="H426">
        <f t="shared" si="33"/>
        <v>112</v>
      </c>
      <c r="I426" t="str">
        <f t="shared" si="34"/>
        <v>Evasive Customer</v>
      </c>
    </row>
    <row r="427" spans="1:9" x14ac:dyDescent="0.25">
      <c r="A427" s="11">
        <v>423</v>
      </c>
      <c r="B427" s="12">
        <v>141</v>
      </c>
      <c r="C427" s="13">
        <v>5</v>
      </c>
      <c r="D427" s="14">
        <v>1589.8199999999997</v>
      </c>
      <c r="E427">
        <f t="shared" si="30"/>
        <v>1</v>
      </c>
      <c r="F427">
        <f t="shared" si="31"/>
        <v>2</v>
      </c>
      <c r="G427">
        <f t="shared" si="32"/>
        <v>1</v>
      </c>
      <c r="H427">
        <f t="shared" si="33"/>
        <v>121</v>
      </c>
      <c r="I427" t="str">
        <f t="shared" si="34"/>
        <v>Evasive Customer</v>
      </c>
    </row>
    <row r="428" spans="1:9" x14ac:dyDescent="0.25">
      <c r="A428" s="11">
        <v>424</v>
      </c>
      <c r="B428" s="12">
        <v>74</v>
      </c>
      <c r="C428" s="13">
        <v>7</v>
      </c>
      <c r="D428" s="14">
        <v>4053.59</v>
      </c>
      <c r="E428">
        <f t="shared" si="30"/>
        <v>2</v>
      </c>
      <c r="F428">
        <f t="shared" si="31"/>
        <v>3</v>
      </c>
      <c r="G428">
        <f t="shared" si="32"/>
        <v>3</v>
      </c>
      <c r="H428">
        <f t="shared" si="33"/>
        <v>233</v>
      </c>
      <c r="I428" t="str">
        <f t="shared" si="34"/>
        <v>Losing Customer</v>
      </c>
    </row>
    <row r="429" spans="1:9" x14ac:dyDescent="0.25">
      <c r="A429" s="11">
        <v>425</v>
      </c>
      <c r="B429" s="12">
        <v>25</v>
      </c>
      <c r="C429" s="13">
        <v>7</v>
      </c>
      <c r="D429" s="14">
        <v>7388.6</v>
      </c>
      <c r="E429">
        <f t="shared" si="30"/>
        <v>3</v>
      </c>
      <c r="F429">
        <f t="shared" si="31"/>
        <v>3</v>
      </c>
      <c r="G429">
        <f t="shared" si="32"/>
        <v>4</v>
      </c>
      <c r="H429">
        <f t="shared" si="33"/>
        <v>334</v>
      </c>
      <c r="I429" t="str">
        <f t="shared" si="34"/>
        <v>Potential Customer</v>
      </c>
    </row>
    <row r="430" spans="1:9" x14ac:dyDescent="0.25">
      <c r="A430" s="11">
        <v>426</v>
      </c>
      <c r="B430" s="12">
        <v>59</v>
      </c>
      <c r="C430" s="13">
        <v>9</v>
      </c>
      <c r="D430" s="14">
        <v>5302.9000000000005</v>
      </c>
      <c r="E430">
        <f t="shared" si="30"/>
        <v>2</v>
      </c>
      <c r="F430">
        <f t="shared" si="31"/>
        <v>4</v>
      </c>
      <c r="G430">
        <f t="shared" si="32"/>
        <v>4</v>
      </c>
      <c r="H430">
        <f t="shared" si="33"/>
        <v>244</v>
      </c>
      <c r="I430" t="str">
        <f t="shared" si="34"/>
        <v>Losing Customer</v>
      </c>
    </row>
    <row r="431" spans="1:9" x14ac:dyDescent="0.25">
      <c r="A431" s="11">
        <v>427</v>
      </c>
      <c r="B431" s="12">
        <v>109</v>
      </c>
      <c r="C431" s="13">
        <v>4</v>
      </c>
      <c r="D431" s="14">
        <v>2515.6800000000003</v>
      </c>
      <c r="E431">
        <f t="shared" si="30"/>
        <v>1</v>
      </c>
      <c r="F431">
        <f t="shared" si="31"/>
        <v>1</v>
      </c>
      <c r="G431">
        <f t="shared" si="32"/>
        <v>2</v>
      </c>
      <c r="H431">
        <f t="shared" si="33"/>
        <v>112</v>
      </c>
      <c r="I431" t="str">
        <f t="shared" si="34"/>
        <v>Evasive Customer</v>
      </c>
    </row>
    <row r="432" spans="1:9" x14ac:dyDescent="0.25">
      <c r="A432" s="11">
        <v>428</v>
      </c>
      <c r="B432" s="12">
        <v>51</v>
      </c>
      <c r="C432" s="13">
        <v>8</v>
      </c>
      <c r="D432" s="14">
        <v>3355.11</v>
      </c>
      <c r="E432">
        <f t="shared" si="30"/>
        <v>2</v>
      </c>
      <c r="F432">
        <f t="shared" si="31"/>
        <v>4</v>
      </c>
      <c r="G432">
        <f t="shared" si="32"/>
        <v>3</v>
      </c>
      <c r="H432">
        <f t="shared" si="33"/>
        <v>243</v>
      </c>
      <c r="I432" t="str">
        <f t="shared" si="34"/>
        <v>Losing Customer</v>
      </c>
    </row>
    <row r="433" spans="1:9" x14ac:dyDescent="0.25">
      <c r="A433" s="11">
        <v>429</v>
      </c>
      <c r="B433" s="12">
        <v>18</v>
      </c>
      <c r="C433" s="13">
        <v>8</v>
      </c>
      <c r="D433" s="14">
        <v>2356.83</v>
      </c>
      <c r="E433">
        <f t="shared" si="30"/>
        <v>4</v>
      </c>
      <c r="F433">
        <f t="shared" si="31"/>
        <v>4</v>
      </c>
      <c r="G433">
        <f t="shared" si="32"/>
        <v>2</v>
      </c>
      <c r="H433">
        <f t="shared" si="33"/>
        <v>442</v>
      </c>
      <c r="I433" t="str">
        <f t="shared" si="34"/>
        <v>Very Loyal</v>
      </c>
    </row>
    <row r="434" spans="1:9" x14ac:dyDescent="0.25">
      <c r="A434" s="11">
        <v>430</v>
      </c>
      <c r="B434" s="12">
        <v>65</v>
      </c>
      <c r="C434" s="13">
        <v>6</v>
      </c>
      <c r="D434" s="14">
        <v>5625.17</v>
      </c>
      <c r="E434">
        <f t="shared" si="30"/>
        <v>2</v>
      </c>
      <c r="F434">
        <f t="shared" si="31"/>
        <v>2</v>
      </c>
      <c r="G434">
        <f t="shared" si="32"/>
        <v>4</v>
      </c>
      <c r="H434">
        <f t="shared" si="33"/>
        <v>224</v>
      </c>
      <c r="I434" t="str">
        <f t="shared" si="34"/>
        <v>Losing Customer</v>
      </c>
    </row>
    <row r="435" spans="1:9" x14ac:dyDescent="0.25">
      <c r="A435" s="11">
        <v>431</v>
      </c>
      <c r="B435" s="12">
        <v>138</v>
      </c>
      <c r="C435" s="13">
        <v>2</v>
      </c>
      <c r="D435" s="14">
        <v>1215.3399999999999</v>
      </c>
      <c r="E435">
        <f t="shared" si="30"/>
        <v>1</v>
      </c>
      <c r="F435">
        <f t="shared" si="31"/>
        <v>1</v>
      </c>
      <c r="G435">
        <f t="shared" si="32"/>
        <v>1</v>
      </c>
      <c r="H435">
        <f t="shared" si="33"/>
        <v>111</v>
      </c>
      <c r="I435" t="str">
        <f t="shared" si="34"/>
        <v>Lost Customer</v>
      </c>
    </row>
    <row r="436" spans="1:9" x14ac:dyDescent="0.25">
      <c r="A436" s="11">
        <v>432</v>
      </c>
      <c r="B436" s="12">
        <v>21</v>
      </c>
      <c r="C436" s="13">
        <v>8</v>
      </c>
      <c r="D436" s="14">
        <v>5110.17</v>
      </c>
      <c r="E436">
        <f t="shared" si="30"/>
        <v>3</v>
      </c>
      <c r="F436">
        <f t="shared" si="31"/>
        <v>4</v>
      </c>
      <c r="G436">
        <f t="shared" si="32"/>
        <v>4</v>
      </c>
      <c r="H436">
        <f t="shared" si="33"/>
        <v>344</v>
      </c>
      <c r="I436" t="str">
        <f t="shared" si="34"/>
        <v>Recent Customer</v>
      </c>
    </row>
    <row r="437" spans="1:9" x14ac:dyDescent="0.25">
      <c r="A437" s="11">
        <v>433</v>
      </c>
      <c r="B437" s="12">
        <v>15</v>
      </c>
      <c r="C437" s="13">
        <v>9</v>
      </c>
      <c r="D437" s="14">
        <v>3244.1900000000005</v>
      </c>
      <c r="E437">
        <f t="shared" si="30"/>
        <v>4</v>
      </c>
      <c r="F437">
        <f t="shared" si="31"/>
        <v>4</v>
      </c>
      <c r="G437">
        <f t="shared" si="32"/>
        <v>3</v>
      </c>
      <c r="H437">
        <f t="shared" si="33"/>
        <v>443</v>
      </c>
      <c r="I437" t="str">
        <f t="shared" si="34"/>
        <v>Very Loyal</v>
      </c>
    </row>
    <row r="438" spans="1:9" x14ac:dyDescent="0.25">
      <c r="A438" s="11">
        <v>434</v>
      </c>
      <c r="B438" s="12">
        <v>297</v>
      </c>
      <c r="C438" s="13">
        <v>2</v>
      </c>
      <c r="D438" s="14">
        <v>1027.8899999999999</v>
      </c>
      <c r="E438">
        <f t="shared" si="30"/>
        <v>1</v>
      </c>
      <c r="F438">
        <f t="shared" si="31"/>
        <v>1</v>
      </c>
      <c r="G438">
        <f t="shared" si="32"/>
        <v>1</v>
      </c>
      <c r="H438">
        <f t="shared" si="33"/>
        <v>111</v>
      </c>
      <c r="I438" t="str">
        <f t="shared" si="34"/>
        <v>Lost Customer</v>
      </c>
    </row>
    <row r="439" spans="1:9" x14ac:dyDescent="0.25">
      <c r="A439" s="11">
        <v>435</v>
      </c>
      <c r="B439" s="12">
        <v>102</v>
      </c>
      <c r="C439" s="13">
        <v>4</v>
      </c>
      <c r="D439" s="14">
        <v>4727.75</v>
      </c>
      <c r="E439">
        <f t="shared" si="30"/>
        <v>1</v>
      </c>
      <c r="F439">
        <f t="shared" si="31"/>
        <v>1</v>
      </c>
      <c r="G439">
        <f t="shared" si="32"/>
        <v>4</v>
      </c>
      <c r="H439">
        <f t="shared" si="33"/>
        <v>114</v>
      </c>
      <c r="I439" t="str">
        <f t="shared" si="34"/>
        <v>Evasive Customer</v>
      </c>
    </row>
    <row r="440" spans="1:9" x14ac:dyDescent="0.25">
      <c r="A440" s="11">
        <v>436</v>
      </c>
      <c r="B440" s="12">
        <v>50</v>
      </c>
      <c r="C440" s="13">
        <v>3</v>
      </c>
      <c r="D440" s="14">
        <v>2124.71</v>
      </c>
      <c r="E440">
        <f t="shared" si="30"/>
        <v>2</v>
      </c>
      <c r="F440">
        <f t="shared" si="31"/>
        <v>1</v>
      </c>
      <c r="G440">
        <f t="shared" si="32"/>
        <v>2</v>
      </c>
      <c r="H440">
        <f t="shared" si="33"/>
        <v>212</v>
      </c>
      <c r="I440" t="str">
        <f t="shared" si="34"/>
        <v>High Risk Customer</v>
      </c>
    </row>
    <row r="441" spans="1:9" x14ac:dyDescent="0.25">
      <c r="A441" s="11">
        <v>437</v>
      </c>
      <c r="B441" s="12">
        <v>48</v>
      </c>
      <c r="C441" s="13">
        <v>6</v>
      </c>
      <c r="D441" s="14">
        <v>3045.6</v>
      </c>
      <c r="E441">
        <f t="shared" si="30"/>
        <v>2</v>
      </c>
      <c r="F441">
        <f t="shared" si="31"/>
        <v>2</v>
      </c>
      <c r="G441">
        <f t="shared" si="32"/>
        <v>3</v>
      </c>
      <c r="H441">
        <f t="shared" si="33"/>
        <v>223</v>
      </c>
      <c r="I441" t="str">
        <f t="shared" si="34"/>
        <v>High Risk Customer</v>
      </c>
    </row>
    <row r="442" spans="1:9" x14ac:dyDescent="0.25">
      <c r="A442" s="11">
        <v>438</v>
      </c>
      <c r="B442" s="12">
        <v>51</v>
      </c>
      <c r="C442" s="13">
        <v>8</v>
      </c>
      <c r="D442" s="14">
        <v>7692.3899999999994</v>
      </c>
      <c r="E442">
        <f t="shared" si="30"/>
        <v>2</v>
      </c>
      <c r="F442">
        <f t="shared" si="31"/>
        <v>4</v>
      </c>
      <c r="G442">
        <f t="shared" si="32"/>
        <v>4</v>
      </c>
      <c r="H442">
        <f t="shared" si="33"/>
        <v>244</v>
      </c>
      <c r="I442" t="str">
        <f t="shared" si="34"/>
        <v>Losing Customer</v>
      </c>
    </row>
    <row r="443" spans="1:9" x14ac:dyDescent="0.25">
      <c r="A443" s="11">
        <v>439</v>
      </c>
      <c r="B443" s="12">
        <v>99</v>
      </c>
      <c r="C443" s="13">
        <v>6</v>
      </c>
      <c r="D443" s="14">
        <v>2621.23</v>
      </c>
      <c r="E443">
        <f t="shared" si="30"/>
        <v>1</v>
      </c>
      <c r="F443">
        <f t="shared" si="31"/>
        <v>2</v>
      </c>
      <c r="G443">
        <f t="shared" si="32"/>
        <v>2</v>
      </c>
      <c r="H443">
        <f t="shared" si="33"/>
        <v>122</v>
      </c>
      <c r="I443" t="str">
        <f t="shared" si="34"/>
        <v>Evasive Customer</v>
      </c>
    </row>
    <row r="444" spans="1:9" x14ac:dyDescent="0.25">
      <c r="A444" s="11">
        <v>440</v>
      </c>
      <c r="B444" s="12">
        <v>11</v>
      </c>
      <c r="C444" s="13">
        <v>8</v>
      </c>
      <c r="D444" s="14">
        <v>2481.1899999999996</v>
      </c>
      <c r="E444">
        <f t="shared" si="30"/>
        <v>4</v>
      </c>
      <c r="F444">
        <f t="shared" si="31"/>
        <v>4</v>
      </c>
      <c r="G444">
        <f t="shared" si="32"/>
        <v>2</v>
      </c>
      <c r="H444">
        <f t="shared" si="33"/>
        <v>442</v>
      </c>
      <c r="I444" t="str">
        <f t="shared" si="34"/>
        <v>Very Loyal</v>
      </c>
    </row>
    <row r="445" spans="1:9" x14ac:dyDescent="0.25">
      <c r="A445" s="11">
        <v>441</v>
      </c>
      <c r="B445" s="12">
        <v>62</v>
      </c>
      <c r="C445" s="13">
        <v>3</v>
      </c>
      <c r="D445" s="14">
        <v>1750.76</v>
      </c>
      <c r="E445">
        <f t="shared" si="30"/>
        <v>2</v>
      </c>
      <c r="F445">
        <f t="shared" si="31"/>
        <v>1</v>
      </c>
      <c r="G445">
        <f t="shared" si="32"/>
        <v>1</v>
      </c>
      <c r="H445">
        <f t="shared" si="33"/>
        <v>211</v>
      </c>
      <c r="I445" t="str">
        <f t="shared" si="34"/>
        <v>Almost Lost Customer</v>
      </c>
    </row>
    <row r="446" spans="1:9" x14ac:dyDescent="0.25">
      <c r="A446" s="11">
        <v>442</v>
      </c>
      <c r="B446" s="12">
        <v>13</v>
      </c>
      <c r="C446" s="13">
        <v>7</v>
      </c>
      <c r="D446" s="14">
        <v>2789.25</v>
      </c>
      <c r="E446">
        <f t="shared" si="30"/>
        <v>4</v>
      </c>
      <c r="F446">
        <f t="shared" si="31"/>
        <v>3</v>
      </c>
      <c r="G446">
        <f t="shared" si="32"/>
        <v>3</v>
      </c>
      <c r="H446">
        <f t="shared" si="33"/>
        <v>433</v>
      </c>
      <c r="I446" t="str">
        <f t="shared" si="34"/>
        <v>Very Loyal</v>
      </c>
    </row>
    <row r="447" spans="1:9" x14ac:dyDescent="0.25">
      <c r="A447" s="11">
        <v>443</v>
      </c>
      <c r="B447" s="12">
        <v>205</v>
      </c>
      <c r="C447" s="13">
        <v>7</v>
      </c>
      <c r="D447" s="14">
        <v>3171.1400000000003</v>
      </c>
      <c r="E447">
        <f t="shared" si="30"/>
        <v>1</v>
      </c>
      <c r="F447">
        <f t="shared" si="31"/>
        <v>3</v>
      </c>
      <c r="G447">
        <f t="shared" si="32"/>
        <v>3</v>
      </c>
      <c r="H447">
        <f t="shared" si="33"/>
        <v>133</v>
      </c>
      <c r="I447" t="str">
        <f t="shared" si="34"/>
        <v>Almost Lost Customer</v>
      </c>
    </row>
    <row r="448" spans="1:9" x14ac:dyDescent="0.25">
      <c r="A448" s="11">
        <v>444</v>
      </c>
      <c r="B448" s="12">
        <v>45</v>
      </c>
      <c r="C448" s="13">
        <v>7</v>
      </c>
      <c r="D448" s="14">
        <v>3807.46</v>
      </c>
      <c r="E448">
        <f t="shared" si="30"/>
        <v>3</v>
      </c>
      <c r="F448">
        <f t="shared" si="31"/>
        <v>3</v>
      </c>
      <c r="G448">
        <f t="shared" si="32"/>
        <v>3</v>
      </c>
      <c r="H448">
        <f t="shared" si="33"/>
        <v>333</v>
      </c>
      <c r="I448" t="str">
        <f t="shared" si="34"/>
        <v>Potential Customer</v>
      </c>
    </row>
    <row r="449" spans="1:9" x14ac:dyDescent="0.25">
      <c r="A449" s="11">
        <v>445</v>
      </c>
      <c r="B449" s="12">
        <v>24</v>
      </c>
      <c r="C449" s="13">
        <v>11</v>
      </c>
      <c r="D449" s="14">
        <v>8081.8600000000015</v>
      </c>
      <c r="E449">
        <f t="shared" si="30"/>
        <v>3</v>
      </c>
      <c r="F449">
        <f t="shared" si="31"/>
        <v>4</v>
      </c>
      <c r="G449">
        <f t="shared" si="32"/>
        <v>4</v>
      </c>
      <c r="H449">
        <f t="shared" si="33"/>
        <v>344</v>
      </c>
      <c r="I449" t="str">
        <f t="shared" si="34"/>
        <v>Recent Customer</v>
      </c>
    </row>
    <row r="450" spans="1:9" x14ac:dyDescent="0.25">
      <c r="A450" s="11">
        <v>446</v>
      </c>
      <c r="B450" s="12">
        <v>52</v>
      </c>
      <c r="C450" s="13">
        <v>8</v>
      </c>
      <c r="D450" s="14">
        <v>5363.2999999999993</v>
      </c>
      <c r="E450">
        <f t="shared" si="30"/>
        <v>2</v>
      </c>
      <c r="F450">
        <f t="shared" si="31"/>
        <v>4</v>
      </c>
      <c r="G450">
        <f t="shared" si="32"/>
        <v>4</v>
      </c>
      <c r="H450">
        <f t="shared" si="33"/>
        <v>244</v>
      </c>
      <c r="I450" t="str">
        <f t="shared" si="34"/>
        <v>Losing Customer</v>
      </c>
    </row>
    <row r="451" spans="1:9" x14ac:dyDescent="0.25">
      <c r="A451" s="11">
        <v>447</v>
      </c>
      <c r="B451" s="12">
        <v>0</v>
      </c>
      <c r="C451" s="13">
        <v>6</v>
      </c>
      <c r="D451" s="14">
        <v>2690.73</v>
      </c>
      <c r="E451">
        <f t="shared" si="30"/>
        <v>4</v>
      </c>
      <c r="F451">
        <f t="shared" si="31"/>
        <v>2</v>
      </c>
      <c r="G451">
        <f t="shared" si="32"/>
        <v>2</v>
      </c>
      <c r="H451">
        <f t="shared" si="33"/>
        <v>422</v>
      </c>
      <c r="I451" t="str">
        <f t="shared" si="34"/>
        <v>Becoming Loyal</v>
      </c>
    </row>
    <row r="452" spans="1:9" x14ac:dyDescent="0.25">
      <c r="A452" s="11">
        <v>448</v>
      </c>
      <c r="B452" s="12">
        <v>188</v>
      </c>
      <c r="C452" s="13">
        <v>5</v>
      </c>
      <c r="D452" s="14">
        <v>2413.08</v>
      </c>
      <c r="E452">
        <f t="shared" si="30"/>
        <v>1</v>
      </c>
      <c r="F452">
        <f t="shared" si="31"/>
        <v>2</v>
      </c>
      <c r="G452">
        <f t="shared" si="32"/>
        <v>2</v>
      </c>
      <c r="H452">
        <f t="shared" si="33"/>
        <v>122</v>
      </c>
      <c r="I452" t="str">
        <f t="shared" si="34"/>
        <v>Evasive Customer</v>
      </c>
    </row>
    <row r="453" spans="1:9" x14ac:dyDescent="0.25">
      <c r="A453" s="11">
        <v>449</v>
      </c>
      <c r="B453" s="12">
        <v>133</v>
      </c>
      <c r="C453" s="13">
        <v>6</v>
      </c>
      <c r="D453" s="14">
        <v>3292.4</v>
      </c>
      <c r="E453">
        <f t="shared" si="30"/>
        <v>1</v>
      </c>
      <c r="F453">
        <f t="shared" si="31"/>
        <v>2</v>
      </c>
      <c r="G453">
        <f t="shared" si="32"/>
        <v>3</v>
      </c>
      <c r="H453">
        <f t="shared" si="33"/>
        <v>123</v>
      </c>
      <c r="I453" t="str">
        <f t="shared" si="34"/>
        <v>Evasive Customer</v>
      </c>
    </row>
    <row r="454" spans="1:9" x14ac:dyDescent="0.25">
      <c r="A454" s="11">
        <v>450</v>
      </c>
      <c r="B454" s="12">
        <v>82</v>
      </c>
      <c r="C454" s="13">
        <v>4</v>
      </c>
      <c r="D454" s="14">
        <v>2440.7300000000005</v>
      </c>
      <c r="E454">
        <f t="shared" ref="E454:E517" si="35">IF(B454&gt;88,1,IF(AND(B454&lt;=88,B454&gt;45),2,IF(AND(B454&lt;=45,B454&gt;18),3,IF(B454&lt;=18,4))))</f>
        <v>2</v>
      </c>
      <c r="F454">
        <f t="shared" ref="F454:F517" si="36">IF(C454&gt;7,4,IF(AND(C454&lt;=7,C454&gt;6),3,IF(AND(C454&lt;=6,C454&gt;4),2,IF(C454&lt;=4,1))))</f>
        <v>1</v>
      </c>
      <c r="G454">
        <f t="shared" ref="G454:G517" si="37">IF(D454&gt;4095.63,4,IF(AND(D454&lt;=4095.63,D454&gt;2785.04),3,IF(AND(D454&lt;=2785.04,D454&gt;1779.7),2,IF(D454&lt;=1779.7,1))))</f>
        <v>2</v>
      </c>
      <c r="H454">
        <f t="shared" ref="H454:H517" si="38">100*E454+10*F454+G454</f>
        <v>212</v>
      </c>
      <c r="I454" t="str">
        <f t="shared" ref="I454:I517" si="39">IF(H454=444,"Platinum Customer",IF(AND(H454&lt;444,H454&gt;=433),"Very Loyal",IF(AND(H454&lt;433,H454&gt;=421),"Becoming Loyal",IF(AND(H454&lt;421,H454&gt;=344),"Recent Customer",IF(AND(H454&lt;344,H454&gt;=323),"Potential Customer",IF(AND(H454&lt;323,H454&gt;=311),"Late Bloomer",IF(AND(H454&lt;311,H454&gt;=224),"Losing Customer",IF(AND(H454&lt;224,H454&gt;=212),"High Risk Customer",IF(AND(H454&lt;212,H454&gt;=124),"Almost Lost Customer",IF(AND(H454&lt;124,H454&gt;=112),"Evasive Customer",IF(H454=111,"Lost Customer")))))))))))</f>
        <v>High Risk Customer</v>
      </c>
    </row>
    <row r="455" spans="1:9" x14ac:dyDescent="0.25">
      <c r="A455" s="11">
        <v>451</v>
      </c>
      <c r="B455" s="12">
        <v>66</v>
      </c>
      <c r="C455" s="13">
        <v>6</v>
      </c>
      <c r="D455" s="14">
        <v>2560.37</v>
      </c>
      <c r="E455">
        <f t="shared" si="35"/>
        <v>2</v>
      </c>
      <c r="F455">
        <f t="shared" si="36"/>
        <v>2</v>
      </c>
      <c r="G455">
        <f t="shared" si="37"/>
        <v>2</v>
      </c>
      <c r="H455">
        <f t="shared" si="38"/>
        <v>222</v>
      </c>
      <c r="I455" t="str">
        <f t="shared" si="39"/>
        <v>High Risk Customer</v>
      </c>
    </row>
    <row r="456" spans="1:9" x14ac:dyDescent="0.25">
      <c r="A456" s="11">
        <v>452</v>
      </c>
      <c r="B456" s="12">
        <v>24</v>
      </c>
      <c r="C456" s="13">
        <v>5</v>
      </c>
      <c r="D456" s="14">
        <v>1561.59</v>
      </c>
      <c r="E456">
        <f t="shared" si="35"/>
        <v>3</v>
      </c>
      <c r="F456">
        <f t="shared" si="36"/>
        <v>2</v>
      </c>
      <c r="G456">
        <f t="shared" si="37"/>
        <v>1</v>
      </c>
      <c r="H456">
        <f t="shared" si="38"/>
        <v>321</v>
      </c>
      <c r="I456" t="str">
        <f t="shared" si="39"/>
        <v>Late Bloomer</v>
      </c>
    </row>
    <row r="457" spans="1:9" x14ac:dyDescent="0.25">
      <c r="A457" s="11">
        <v>453</v>
      </c>
      <c r="B457" s="12">
        <v>41</v>
      </c>
      <c r="C457" s="13">
        <v>8</v>
      </c>
      <c r="D457" s="14">
        <v>2292.0500000000002</v>
      </c>
      <c r="E457">
        <f t="shared" si="35"/>
        <v>3</v>
      </c>
      <c r="F457">
        <f t="shared" si="36"/>
        <v>4</v>
      </c>
      <c r="G457">
        <f t="shared" si="37"/>
        <v>2</v>
      </c>
      <c r="H457">
        <f t="shared" si="38"/>
        <v>342</v>
      </c>
      <c r="I457" t="str">
        <f t="shared" si="39"/>
        <v>Potential Customer</v>
      </c>
    </row>
    <row r="458" spans="1:9" x14ac:dyDescent="0.25">
      <c r="A458" s="11">
        <v>454</v>
      </c>
      <c r="B458" s="12">
        <v>49</v>
      </c>
      <c r="C458" s="13">
        <v>7</v>
      </c>
      <c r="D458" s="14">
        <v>4738.75</v>
      </c>
      <c r="E458">
        <f t="shared" si="35"/>
        <v>2</v>
      </c>
      <c r="F458">
        <f t="shared" si="36"/>
        <v>3</v>
      </c>
      <c r="G458">
        <f t="shared" si="37"/>
        <v>4</v>
      </c>
      <c r="H458">
        <f t="shared" si="38"/>
        <v>234</v>
      </c>
      <c r="I458" t="str">
        <f t="shared" si="39"/>
        <v>Losing Customer</v>
      </c>
    </row>
    <row r="459" spans="1:9" x14ac:dyDescent="0.25">
      <c r="A459" s="11">
        <v>455</v>
      </c>
      <c r="B459" s="12">
        <v>67</v>
      </c>
      <c r="C459" s="13">
        <v>3</v>
      </c>
      <c r="D459" s="14">
        <v>1600.9</v>
      </c>
      <c r="E459">
        <f t="shared" si="35"/>
        <v>2</v>
      </c>
      <c r="F459">
        <f t="shared" si="36"/>
        <v>1</v>
      </c>
      <c r="G459">
        <f t="shared" si="37"/>
        <v>1</v>
      </c>
      <c r="H459">
        <f t="shared" si="38"/>
        <v>211</v>
      </c>
      <c r="I459" t="str">
        <f t="shared" si="39"/>
        <v>Almost Lost Customer</v>
      </c>
    </row>
    <row r="460" spans="1:9" x14ac:dyDescent="0.25">
      <c r="A460" s="11">
        <v>456</v>
      </c>
      <c r="B460" s="12">
        <v>88</v>
      </c>
      <c r="C460" s="13">
        <v>5</v>
      </c>
      <c r="D460" s="14">
        <v>2183.1</v>
      </c>
      <c r="E460">
        <f t="shared" si="35"/>
        <v>2</v>
      </c>
      <c r="F460">
        <f t="shared" si="36"/>
        <v>2</v>
      </c>
      <c r="G460">
        <f t="shared" si="37"/>
        <v>2</v>
      </c>
      <c r="H460">
        <f t="shared" si="38"/>
        <v>222</v>
      </c>
      <c r="I460" t="str">
        <f t="shared" si="39"/>
        <v>High Risk Customer</v>
      </c>
    </row>
    <row r="461" spans="1:9" x14ac:dyDescent="0.25">
      <c r="A461" s="11">
        <v>457</v>
      </c>
      <c r="B461" s="12">
        <v>115</v>
      </c>
      <c r="C461" s="13">
        <v>5</v>
      </c>
      <c r="D461" s="14">
        <v>3680.3399999999992</v>
      </c>
      <c r="E461">
        <f t="shared" si="35"/>
        <v>1</v>
      </c>
      <c r="F461">
        <f t="shared" si="36"/>
        <v>2</v>
      </c>
      <c r="G461">
        <f t="shared" si="37"/>
        <v>3</v>
      </c>
      <c r="H461">
        <f t="shared" si="38"/>
        <v>123</v>
      </c>
      <c r="I461" t="str">
        <f t="shared" si="39"/>
        <v>Evasive Customer</v>
      </c>
    </row>
    <row r="462" spans="1:9" x14ac:dyDescent="0.25">
      <c r="A462" s="11">
        <v>458</v>
      </c>
      <c r="B462" s="12">
        <v>26</v>
      </c>
      <c r="C462" s="13">
        <v>5</v>
      </c>
      <c r="D462" s="14">
        <v>1247.24</v>
      </c>
      <c r="E462">
        <f t="shared" si="35"/>
        <v>3</v>
      </c>
      <c r="F462">
        <f t="shared" si="36"/>
        <v>2</v>
      </c>
      <c r="G462">
        <f t="shared" si="37"/>
        <v>1</v>
      </c>
      <c r="H462">
        <f t="shared" si="38"/>
        <v>321</v>
      </c>
      <c r="I462" t="str">
        <f t="shared" si="39"/>
        <v>Late Bloomer</v>
      </c>
    </row>
    <row r="463" spans="1:9" x14ac:dyDescent="0.25">
      <c r="A463" s="11">
        <v>459</v>
      </c>
      <c r="B463" s="12">
        <v>38</v>
      </c>
      <c r="C463" s="13">
        <v>5</v>
      </c>
      <c r="D463" s="14">
        <v>2402.4</v>
      </c>
      <c r="E463">
        <f t="shared" si="35"/>
        <v>3</v>
      </c>
      <c r="F463">
        <f t="shared" si="36"/>
        <v>2</v>
      </c>
      <c r="G463">
        <f t="shared" si="37"/>
        <v>2</v>
      </c>
      <c r="H463">
        <f t="shared" si="38"/>
        <v>322</v>
      </c>
      <c r="I463" t="str">
        <f t="shared" si="39"/>
        <v>Late Bloomer</v>
      </c>
    </row>
    <row r="464" spans="1:9" x14ac:dyDescent="0.25">
      <c r="A464" s="11">
        <v>460</v>
      </c>
      <c r="B464" s="12">
        <v>76</v>
      </c>
      <c r="C464" s="13">
        <v>4</v>
      </c>
      <c r="D464" s="14">
        <v>1862.0100000000002</v>
      </c>
      <c r="E464">
        <f t="shared" si="35"/>
        <v>2</v>
      </c>
      <c r="F464">
        <f t="shared" si="36"/>
        <v>1</v>
      </c>
      <c r="G464">
        <f t="shared" si="37"/>
        <v>2</v>
      </c>
      <c r="H464">
        <f t="shared" si="38"/>
        <v>212</v>
      </c>
      <c r="I464" t="str">
        <f t="shared" si="39"/>
        <v>High Risk Customer</v>
      </c>
    </row>
    <row r="465" spans="1:9" x14ac:dyDescent="0.25">
      <c r="A465" s="11">
        <v>461</v>
      </c>
      <c r="B465" s="12">
        <v>20</v>
      </c>
      <c r="C465" s="13">
        <v>8</v>
      </c>
      <c r="D465" s="14">
        <v>5722.38</v>
      </c>
      <c r="E465">
        <f t="shared" si="35"/>
        <v>3</v>
      </c>
      <c r="F465">
        <f t="shared" si="36"/>
        <v>4</v>
      </c>
      <c r="G465">
        <f t="shared" si="37"/>
        <v>4</v>
      </c>
      <c r="H465">
        <f t="shared" si="38"/>
        <v>344</v>
      </c>
      <c r="I465" t="str">
        <f t="shared" si="39"/>
        <v>Recent Customer</v>
      </c>
    </row>
    <row r="466" spans="1:9" x14ac:dyDescent="0.25">
      <c r="A466" s="11">
        <v>462</v>
      </c>
      <c r="B466" s="12">
        <v>142</v>
      </c>
      <c r="C466" s="13">
        <v>6</v>
      </c>
      <c r="D466" s="14">
        <v>3600.26</v>
      </c>
      <c r="E466">
        <f t="shared" si="35"/>
        <v>1</v>
      </c>
      <c r="F466">
        <f t="shared" si="36"/>
        <v>2</v>
      </c>
      <c r="G466">
        <f t="shared" si="37"/>
        <v>3</v>
      </c>
      <c r="H466">
        <f t="shared" si="38"/>
        <v>123</v>
      </c>
      <c r="I466" t="str">
        <f t="shared" si="39"/>
        <v>Evasive Customer</v>
      </c>
    </row>
    <row r="467" spans="1:9" x14ac:dyDescent="0.25">
      <c r="A467" s="11">
        <v>463</v>
      </c>
      <c r="B467" s="12">
        <v>67</v>
      </c>
      <c r="C467" s="13">
        <v>7</v>
      </c>
      <c r="D467" s="14">
        <v>3501.7199999999993</v>
      </c>
      <c r="E467">
        <f t="shared" si="35"/>
        <v>2</v>
      </c>
      <c r="F467">
        <f t="shared" si="36"/>
        <v>3</v>
      </c>
      <c r="G467">
        <f t="shared" si="37"/>
        <v>3</v>
      </c>
      <c r="H467">
        <f t="shared" si="38"/>
        <v>233</v>
      </c>
      <c r="I467" t="str">
        <f t="shared" si="39"/>
        <v>Losing Customer</v>
      </c>
    </row>
    <row r="468" spans="1:9" x14ac:dyDescent="0.25">
      <c r="A468" s="11">
        <v>464</v>
      </c>
      <c r="B468" s="12">
        <v>9</v>
      </c>
      <c r="C468" s="13">
        <v>6</v>
      </c>
      <c r="D468" s="14">
        <v>2102.9899999999998</v>
      </c>
      <c r="E468">
        <f t="shared" si="35"/>
        <v>4</v>
      </c>
      <c r="F468">
        <f t="shared" si="36"/>
        <v>2</v>
      </c>
      <c r="G468">
        <f t="shared" si="37"/>
        <v>2</v>
      </c>
      <c r="H468">
        <f t="shared" si="38"/>
        <v>422</v>
      </c>
      <c r="I468" t="str">
        <f t="shared" si="39"/>
        <v>Becoming Loyal</v>
      </c>
    </row>
    <row r="469" spans="1:9" x14ac:dyDescent="0.25">
      <c r="A469" s="11">
        <v>465</v>
      </c>
      <c r="B469" s="12">
        <v>4</v>
      </c>
      <c r="C469" s="13">
        <v>6</v>
      </c>
      <c r="D469" s="14">
        <v>3488.7900000000004</v>
      </c>
      <c r="E469">
        <f t="shared" si="35"/>
        <v>4</v>
      </c>
      <c r="F469">
        <f t="shared" si="36"/>
        <v>2</v>
      </c>
      <c r="G469">
        <f t="shared" si="37"/>
        <v>3</v>
      </c>
      <c r="H469">
        <f t="shared" si="38"/>
        <v>423</v>
      </c>
      <c r="I469" t="str">
        <f t="shared" si="39"/>
        <v>Becoming Loyal</v>
      </c>
    </row>
    <row r="470" spans="1:9" x14ac:dyDescent="0.25">
      <c r="A470" s="11">
        <v>466</v>
      </c>
      <c r="B470" s="12">
        <v>40</v>
      </c>
      <c r="C470" s="13">
        <v>7</v>
      </c>
      <c r="D470" s="14">
        <v>2813.66</v>
      </c>
      <c r="E470">
        <f t="shared" si="35"/>
        <v>3</v>
      </c>
      <c r="F470">
        <f t="shared" si="36"/>
        <v>3</v>
      </c>
      <c r="G470">
        <f t="shared" si="37"/>
        <v>3</v>
      </c>
      <c r="H470">
        <f t="shared" si="38"/>
        <v>333</v>
      </c>
      <c r="I470" t="str">
        <f t="shared" si="39"/>
        <v>Potential Customer</v>
      </c>
    </row>
    <row r="471" spans="1:9" x14ac:dyDescent="0.25">
      <c r="A471" s="11">
        <v>467</v>
      </c>
      <c r="B471" s="12">
        <v>169</v>
      </c>
      <c r="C471" s="13">
        <v>7</v>
      </c>
      <c r="D471" s="14">
        <v>3850.3200000000006</v>
      </c>
      <c r="E471">
        <f t="shared" si="35"/>
        <v>1</v>
      </c>
      <c r="F471">
        <f t="shared" si="36"/>
        <v>3</v>
      </c>
      <c r="G471">
        <f t="shared" si="37"/>
        <v>3</v>
      </c>
      <c r="H471">
        <f t="shared" si="38"/>
        <v>133</v>
      </c>
      <c r="I471" t="str">
        <f t="shared" si="39"/>
        <v>Almost Lost Customer</v>
      </c>
    </row>
    <row r="472" spans="1:9" x14ac:dyDescent="0.25">
      <c r="A472" s="11">
        <v>468</v>
      </c>
      <c r="B472" s="12">
        <v>94</v>
      </c>
      <c r="C472" s="13">
        <v>6</v>
      </c>
      <c r="D472" s="14">
        <v>4063.5899999999997</v>
      </c>
      <c r="E472">
        <f t="shared" si="35"/>
        <v>1</v>
      </c>
      <c r="F472">
        <f t="shared" si="36"/>
        <v>2</v>
      </c>
      <c r="G472">
        <f t="shared" si="37"/>
        <v>3</v>
      </c>
      <c r="H472">
        <f t="shared" si="38"/>
        <v>123</v>
      </c>
      <c r="I472" t="str">
        <f t="shared" si="39"/>
        <v>Evasive Customer</v>
      </c>
    </row>
    <row r="473" spans="1:9" x14ac:dyDescent="0.25">
      <c r="A473" s="11">
        <v>469</v>
      </c>
      <c r="B473" s="12">
        <v>101</v>
      </c>
      <c r="C473" s="13">
        <v>10</v>
      </c>
      <c r="D473" s="14">
        <v>4177.21</v>
      </c>
      <c r="E473">
        <f t="shared" si="35"/>
        <v>1</v>
      </c>
      <c r="F473">
        <f t="shared" si="36"/>
        <v>4</v>
      </c>
      <c r="G473">
        <f t="shared" si="37"/>
        <v>4</v>
      </c>
      <c r="H473">
        <f t="shared" si="38"/>
        <v>144</v>
      </c>
      <c r="I473" t="str">
        <f t="shared" si="39"/>
        <v>Almost Lost Customer</v>
      </c>
    </row>
    <row r="474" spans="1:9" x14ac:dyDescent="0.25">
      <c r="A474" s="11">
        <v>470</v>
      </c>
      <c r="B474" s="12">
        <v>9</v>
      </c>
      <c r="C474" s="13">
        <v>7</v>
      </c>
      <c r="D474" s="14">
        <v>1890.5700000000002</v>
      </c>
      <c r="E474">
        <f t="shared" si="35"/>
        <v>4</v>
      </c>
      <c r="F474">
        <f t="shared" si="36"/>
        <v>3</v>
      </c>
      <c r="G474">
        <f t="shared" si="37"/>
        <v>2</v>
      </c>
      <c r="H474">
        <f t="shared" si="38"/>
        <v>432</v>
      </c>
      <c r="I474" t="str">
        <f t="shared" si="39"/>
        <v>Becoming Loyal</v>
      </c>
    </row>
    <row r="475" spans="1:9" x14ac:dyDescent="0.25">
      <c r="A475" s="11">
        <v>471</v>
      </c>
      <c r="B475" s="12">
        <v>48</v>
      </c>
      <c r="C475" s="13">
        <v>6</v>
      </c>
      <c r="D475" s="14">
        <v>3918.11</v>
      </c>
      <c r="E475">
        <f t="shared" si="35"/>
        <v>2</v>
      </c>
      <c r="F475">
        <f t="shared" si="36"/>
        <v>2</v>
      </c>
      <c r="G475">
        <f t="shared" si="37"/>
        <v>3</v>
      </c>
      <c r="H475">
        <f t="shared" si="38"/>
        <v>223</v>
      </c>
      <c r="I475" t="str">
        <f t="shared" si="39"/>
        <v>High Risk Customer</v>
      </c>
    </row>
    <row r="476" spans="1:9" x14ac:dyDescent="0.25">
      <c r="A476" s="11">
        <v>472</v>
      </c>
      <c r="B476" s="12">
        <v>49</v>
      </c>
      <c r="C476" s="13">
        <v>5</v>
      </c>
      <c r="D476" s="14">
        <v>3309.79</v>
      </c>
      <c r="E476">
        <f t="shared" si="35"/>
        <v>2</v>
      </c>
      <c r="F476">
        <f t="shared" si="36"/>
        <v>2</v>
      </c>
      <c r="G476">
        <f t="shared" si="37"/>
        <v>3</v>
      </c>
      <c r="H476">
        <f t="shared" si="38"/>
        <v>223</v>
      </c>
      <c r="I476" t="str">
        <f t="shared" si="39"/>
        <v>High Risk Customer</v>
      </c>
    </row>
    <row r="477" spans="1:9" x14ac:dyDescent="0.25">
      <c r="A477" s="11">
        <v>473</v>
      </c>
      <c r="B477" s="12">
        <v>115</v>
      </c>
      <c r="C477" s="13">
        <v>9</v>
      </c>
      <c r="D477" s="14">
        <v>8364.66</v>
      </c>
      <c r="E477">
        <f t="shared" si="35"/>
        <v>1</v>
      </c>
      <c r="F477">
        <f t="shared" si="36"/>
        <v>4</v>
      </c>
      <c r="G477">
        <f t="shared" si="37"/>
        <v>4</v>
      </c>
      <c r="H477">
        <f t="shared" si="38"/>
        <v>144</v>
      </c>
      <c r="I477" t="str">
        <f t="shared" si="39"/>
        <v>Almost Lost Customer</v>
      </c>
    </row>
    <row r="478" spans="1:9" x14ac:dyDescent="0.25">
      <c r="A478" s="11">
        <v>474</v>
      </c>
      <c r="B478" s="12">
        <v>97</v>
      </c>
      <c r="C478" s="13">
        <v>2</v>
      </c>
      <c r="D478" s="14">
        <v>1520.73</v>
      </c>
      <c r="E478">
        <f t="shared" si="35"/>
        <v>1</v>
      </c>
      <c r="F478">
        <f t="shared" si="36"/>
        <v>1</v>
      </c>
      <c r="G478">
        <f t="shared" si="37"/>
        <v>1</v>
      </c>
      <c r="H478">
        <f t="shared" si="38"/>
        <v>111</v>
      </c>
      <c r="I478" t="str">
        <f t="shared" si="39"/>
        <v>Lost Customer</v>
      </c>
    </row>
    <row r="479" spans="1:9" x14ac:dyDescent="0.25">
      <c r="A479" s="11">
        <v>475</v>
      </c>
      <c r="B479" s="12">
        <v>24</v>
      </c>
      <c r="C479" s="13">
        <v>7</v>
      </c>
      <c r="D479" s="14">
        <v>2907.28</v>
      </c>
      <c r="E479">
        <f t="shared" si="35"/>
        <v>3</v>
      </c>
      <c r="F479">
        <f t="shared" si="36"/>
        <v>3</v>
      </c>
      <c r="G479">
        <f t="shared" si="37"/>
        <v>3</v>
      </c>
      <c r="H479">
        <f t="shared" si="38"/>
        <v>333</v>
      </c>
      <c r="I479" t="str">
        <f t="shared" si="39"/>
        <v>Potential Customer</v>
      </c>
    </row>
    <row r="480" spans="1:9" x14ac:dyDescent="0.25">
      <c r="A480" s="11">
        <v>476</v>
      </c>
      <c r="B480" s="12">
        <v>9</v>
      </c>
      <c r="C480" s="13">
        <v>4</v>
      </c>
      <c r="D480" s="14">
        <v>1353.61</v>
      </c>
      <c r="E480">
        <f t="shared" si="35"/>
        <v>4</v>
      </c>
      <c r="F480">
        <f t="shared" si="36"/>
        <v>1</v>
      </c>
      <c r="G480">
        <f t="shared" si="37"/>
        <v>1</v>
      </c>
      <c r="H480">
        <f t="shared" si="38"/>
        <v>411</v>
      </c>
      <c r="I480" t="str">
        <f t="shared" si="39"/>
        <v>Recent Customer</v>
      </c>
    </row>
    <row r="481" spans="1:9" x14ac:dyDescent="0.25">
      <c r="A481" s="11">
        <v>477</v>
      </c>
      <c r="B481" s="12">
        <v>35</v>
      </c>
      <c r="C481" s="13">
        <v>5</v>
      </c>
      <c r="D481" s="14">
        <v>3375.0600000000004</v>
      </c>
      <c r="E481">
        <f t="shared" si="35"/>
        <v>3</v>
      </c>
      <c r="F481">
        <f t="shared" si="36"/>
        <v>2</v>
      </c>
      <c r="G481">
        <f t="shared" si="37"/>
        <v>3</v>
      </c>
      <c r="H481">
        <f t="shared" si="38"/>
        <v>323</v>
      </c>
      <c r="I481" t="str">
        <f t="shared" si="39"/>
        <v>Potential Customer</v>
      </c>
    </row>
    <row r="482" spans="1:9" x14ac:dyDescent="0.25">
      <c r="A482" s="11">
        <v>478</v>
      </c>
      <c r="B482" s="12">
        <v>3</v>
      </c>
      <c r="C482" s="13">
        <v>9</v>
      </c>
      <c r="D482" s="14">
        <v>3320.21</v>
      </c>
      <c r="E482">
        <f t="shared" si="35"/>
        <v>4</v>
      </c>
      <c r="F482">
        <f t="shared" si="36"/>
        <v>4</v>
      </c>
      <c r="G482">
        <f t="shared" si="37"/>
        <v>3</v>
      </c>
      <c r="H482">
        <f t="shared" si="38"/>
        <v>443</v>
      </c>
      <c r="I482" t="str">
        <f t="shared" si="39"/>
        <v>Very Loyal</v>
      </c>
    </row>
    <row r="483" spans="1:9" x14ac:dyDescent="0.25">
      <c r="A483" s="11">
        <v>479</v>
      </c>
      <c r="B483" s="12">
        <v>76</v>
      </c>
      <c r="C483" s="13">
        <v>9</v>
      </c>
      <c r="D483" s="14">
        <v>3335.2</v>
      </c>
      <c r="E483">
        <f t="shared" si="35"/>
        <v>2</v>
      </c>
      <c r="F483">
        <f t="shared" si="36"/>
        <v>4</v>
      </c>
      <c r="G483">
        <f t="shared" si="37"/>
        <v>3</v>
      </c>
      <c r="H483">
        <f t="shared" si="38"/>
        <v>243</v>
      </c>
      <c r="I483" t="str">
        <f t="shared" si="39"/>
        <v>Losing Customer</v>
      </c>
    </row>
    <row r="484" spans="1:9" x14ac:dyDescent="0.25">
      <c r="A484" s="11">
        <v>480</v>
      </c>
      <c r="B484" s="12">
        <v>17</v>
      </c>
      <c r="C484" s="13">
        <v>2</v>
      </c>
      <c r="D484" s="14">
        <v>644.01999999999987</v>
      </c>
      <c r="E484">
        <f t="shared" si="35"/>
        <v>4</v>
      </c>
      <c r="F484">
        <f t="shared" si="36"/>
        <v>1</v>
      </c>
      <c r="G484">
        <f t="shared" si="37"/>
        <v>1</v>
      </c>
      <c r="H484">
        <f t="shared" si="38"/>
        <v>411</v>
      </c>
      <c r="I484" t="str">
        <f t="shared" si="39"/>
        <v>Recent Customer</v>
      </c>
    </row>
    <row r="485" spans="1:9" x14ac:dyDescent="0.25">
      <c r="A485" s="11">
        <v>481</v>
      </c>
      <c r="B485" s="12">
        <v>14</v>
      </c>
      <c r="C485" s="13">
        <v>2</v>
      </c>
      <c r="D485" s="14">
        <v>1617.21</v>
      </c>
      <c r="E485">
        <f t="shared" si="35"/>
        <v>4</v>
      </c>
      <c r="F485">
        <f t="shared" si="36"/>
        <v>1</v>
      </c>
      <c r="G485">
        <f t="shared" si="37"/>
        <v>1</v>
      </c>
      <c r="H485">
        <f t="shared" si="38"/>
        <v>411</v>
      </c>
      <c r="I485" t="str">
        <f t="shared" si="39"/>
        <v>Recent Customer</v>
      </c>
    </row>
    <row r="486" spans="1:9" x14ac:dyDescent="0.25">
      <c r="A486" s="11">
        <v>482</v>
      </c>
      <c r="B486" s="12">
        <v>75</v>
      </c>
      <c r="C486" s="13">
        <v>10</v>
      </c>
      <c r="D486" s="14">
        <v>5887.1999999999989</v>
      </c>
      <c r="E486">
        <f t="shared" si="35"/>
        <v>2</v>
      </c>
      <c r="F486">
        <f t="shared" si="36"/>
        <v>4</v>
      </c>
      <c r="G486">
        <f t="shared" si="37"/>
        <v>4</v>
      </c>
      <c r="H486">
        <f t="shared" si="38"/>
        <v>244</v>
      </c>
      <c r="I486" t="str">
        <f t="shared" si="39"/>
        <v>Losing Customer</v>
      </c>
    </row>
    <row r="487" spans="1:9" x14ac:dyDescent="0.25">
      <c r="A487" s="11">
        <v>483</v>
      </c>
      <c r="B487" s="12">
        <v>40</v>
      </c>
      <c r="C487" s="13">
        <v>7</v>
      </c>
      <c r="D487" s="14">
        <v>2307.7799999999997</v>
      </c>
      <c r="E487">
        <f t="shared" si="35"/>
        <v>3</v>
      </c>
      <c r="F487">
        <f t="shared" si="36"/>
        <v>3</v>
      </c>
      <c r="G487">
        <f t="shared" si="37"/>
        <v>2</v>
      </c>
      <c r="H487">
        <f t="shared" si="38"/>
        <v>332</v>
      </c>
      <c r="I487" t="str">
        <f t="shared" si="39"/>
        <v>Potential Customer</v>
      </c>
    </row>
    <row r="488" spans="1:9" x14ac:dyDescent="0.25">
      <c r="A488" s="11">
        <v>484</v>
      </c>
      <c r="B488" s="12">
        <v>19</v>
      </c>
      <c r="C488" s="13">
        <v>5</v>
      </c>
      <c r="D488" s="14">
        <v>1600.54</v>
      </c>
      <c r="E488">
        <f t="shared" si="35"/>
        <v>3</v>
      </c>
      <c r="F488">
        <f t="shared" si="36"/>
        <v>2</v>
      </c>
      <c r="G488">
        <f t="shared" si="37"/>
        <v>1</v>
      </c>
      <c r="H488">
        <f t="shared" si="38"/>
        <v>321</v>
      </c>
      <c r="I488" t="str">
        <f t="shared" si="39"/>
        <v>Late Bloomer</v>
      </c>
    </row>
    <row r="489" spans="1:9" x14ac:dyDescent="0.25">
      <c r="A489" s="11">
        <v>485</v>
      </c>
      <c r="B489" s="12">
        <v>14</v>
      </c>
      <c r="C489" s="13">
        <v>6</v>
      </c>
      <c r="D489" s="14">
        <v>2715.28</v>
      </c>
      <c r="E489">
        <f t="shared" si="35"/>
        <v>4</v>
      </c>
      <c r="F489">
        <f t="shared" si="36"/>
        <v>2</v>
      </c>
      <c r="G489">
        <f t="shared" si="37"/>
        <v>2</v>
      </c>
      <c r="H489">
        <f t="shared" si="38"/>
        <v>422</v>
      </c>
      <c r="I489" t="str">
        <f t="shared" si="39"/>
        <v>Becoming Loyal</v>
      </c>
    </row>
    <row r="490" spans="1:9" x14ac:dyDescent="0.25">
      <c r="A490" s="11">
        <v>486</v>
      </c>
      <c r="B490" s="12">
        <v>91</v>
      </c>
      <c r="C490" s="13">
        <v>5</v>
      </c>
      <c r="D490" s="14">
        <v>4915.7700000000004</v>
      </c>
      <c r="E490">
        <f t="shared" si="35"/>
        <v>1</v>
      </c>
      <c r="F490">
        <f t="shared" si="36"/>
        <v>2</v>
      </c>
      <c r="G490">
        <f t="shared" si="37"/>
        <v>4</v>
      </c>
      <c r="H490">
        <f t="shared" si="38"/>
        <v>124</v>
      </c>
      <c r="I490" t="str">
        <f t="shared" si="39"/>
        <v>Almost Lost Customer</v>
      </c>
    </row>
    <row r="491" spans="1:9" x14ac:dyDescent="0.25">
      <c r="A491" s="11">
        <v>487</v>
      </c>
      <c r="B491" s="12">
        <v>139</v>
      </c>
      <c r="C491" s="13">
        <v>2</v>
      </c>
      <c r="D491" s="14">
        <v>687.5100000000001</v>
      </c>
      <c r="E491">
        <f t="shared" si="35"/>
        <v>1</v>
      </c>
      <c r="F491">
        <f t="shared" si="36"/>
        <v>1</v>
      </c>
      <c r="G491">
        <f t="shared" si="37"/>
        <v>1</v>
      </c>
      <c r="H491">
        <f t="shared" si="38"/>
        <v>111</v>
      </c>
      <c r="I491" t="str">
        <f t="shared" si="39"/>
        <v>Lost Customer</v>
      </c>
    </row>
    <row r="492" spans="1:9" x14ac:dyDescent="0.25">
      <c r="A492" s="11">
        <v>488</v>
      </c>
      <c r="B492" s="12">
        <v>27</v>
      </c>
      <c r="C492" s="13">
        <v>7</v>
      </c>
      <c r="D492" s="14">
        <v>1043.6399999999999</v>
      </c>
      <c r="E492">
        <f t="shared" si="35"/>
        <v>3</v>
      </c>
      <c r="F492">
        <f t="shared" si="36"/>
        <v>3</v>
      </c>
      <c r="G492">
        <f t="shared" si="37"/>
        <v>1</v>
      </c>
      <c r="H492">
        <f t="shared" si="38"/>
        <v>331</v>
      </c>
      <c r="I492" t="str">
        <f t="shared" si="39"/>
        <v>Potential Customer</v>
      </c>
    </row>
    <row r="493" spans="1:9" x14ac:dyDescent="0.25">
      <c r="A493" s="11">
        <v>489</v>
      </c>
      <c r="B493" s="12">
        <v>124</v>
      </c>
      <c r="C493" s="13">
        <v>5</v>
      </c>
      <c r="D493" s="14">
        <v>2073.6799999999998</v>
      </c>
      <c r="E493">
        <f t="shared" si="35"/>
        <v>1</v>
      </c>
      <c r="F493">
        <f t="shared" si="36"/>
        <v>2</v>
      </c>
      <c r="G493">
        <f t="shared" si="37"/>
        <v>2</v>
      </c>
      <c r="H493">
        <f t="shared" si="38"/>
        <v>122</v>
      </c>
      <c r="I493" t="str">
        <f t="shared" si="39"/>
        <v>Evasive Customer</v>
      </c>
    </row>
    <row r="494" spans="1:9" x14ac:dyDescent="0.25">
      <c r="A494" s="11">
        <v>490</v>
      </c>
      <c r="B494" s="12">
        <v>53</v>
      </c>
      <c r="C494" s="13">
        <v>9</v>
      </c>
      <c r="D494" s="14">
        <v>4593.01</v>
      </c>
      <c r="E494">
        <f t="shared" si="35"/>
        <v>2</v>
      </c>
      <c r="F494">
        <f t="shared" si="36"/>
        <v>4</v>
      </c>
      <c r="G494">
        <f t="shared" si="37"/>
        <v>4</v>
      </c>
      <c r="H494">
        <f t="shared" si="38"/>
        <v>244</v>
      </c>
      <c r="I494" t="str">
        <f t="shared" si="39"/>
        <v>Losing Customer</v>
      </c>
    </row>
    <row r="495" spans="1:9" x14ac:dyDescent="0.25">
      <c r="A495" s="11">
        <v>491</v>
      </c>
      <c r="B495" s="12">
        <v>68</v>
      </c>
      <c r="C495" s="13">
        <v>7</v>
      </c>
      <c r="D495" s="14">
        <v>2735.71</v>
      </c>
      <c r="E495">
        <f t="shared" si="35"/>
        <v>2</v>
      </c>
      <c r="F495">
        <f t="shared" si="36"/>
        <v>3</v>
      </c>
      <c r="G495">
        <f t="shared" si="37"/>
        <v>2</v>
      </c>
      <c r="H495">
        <f t="shared" si="38"/>
        <v>232</v>
      </c>
      <c r="I495" t="str">
        <f t="shared" si="39"/>
        <v>Losing Customer</v>
      </c>
    </row>
    <row r="496" spans="1:9" x14ac:dyDescent="0.25">
      <c r="A496" s="11">
        <v>492</v>
      </c>
      <c r="B496" s="12">
        <v>89</v>
      </c>
      <c r="C496" s="13">
        <v>4</v>
      </c>
      <c r="D496" s="14">
        <v>2707.8999999999996</v>
      </c>
      <c r="E496">
        <f t="shared" si="35"/>
        <v>1</v>
      </c>
      <c r="F496">
        <f t="shared" si="36"/>
        <v>1</v>
      </c>
      <c r="G496">
        <f t="shared" si="37"/>
        <v>2</v>
      </c>
      <c r="H496">
        <f t="shared" si="38"/>
        <v>112</v>
      </c>
      <c r="I496" t="str">
        <f t="shared" si="39"/>
        <v>Evasive Customer</v>
      </c>
    </row>
    <row r="497" spans="1:9" x14ac:dyDescent="0.25">
      <c r="A497" s="11">
        <v>493</v>
      </c>
      <c r="B497" s="12">
        <v>75</v>
      </c>
      <c r="C497" s="13">
        <v>3</v>
      </c>
      <c r="D497" s="14">
        <v>151.93999999999997</v>
      </c>
      <c r="E497">
        <f t="shared" si="35"/>
        <v>2</v>
      </c>
      <c r="F497">
        <f t="shared" si="36"/>
        <v>1</v>
      </c>
      <c r="G497">
        <f t="shared" si="37"/>
        <v>1</v>
      </c>
      <c r="H497">
        <f t="shared" si="38"/>
        <v>211</v>
      </c>
      <c r="I497" t="str">
        <f t="shared" si="39"/>
        <v>Almost Lost Customer</v>
      </c>
    </row>
    <row r="498" spans="1:9" x14ac:dyDescent="0.25">
      <c r="A498" s="11">
        <v>494</v>
      </c>
      <c r="B498" s="12">
        <v>133</v>
      </c>
      <c r="C498" s="13">
        <v>3</v>
      </c>
      <c r="D498" s="14">
        <v>784.42999999999984</v>
      </c>
      <c r="E498">
        <f t="shared" si="35"/>
        <v>1</v>
      </c>
      <c r="F498">
        <f t="shared" si="36"/>
        <v>1</v>
      </c>
      <c r="G498">
        <f t="shared" si="37"/>
        <v>1</v>
      </c>
      <c r="H498">
        <f t="shared" si="38"/>
        <v>111</v>
      </c>
      <c r="I498" t="str">
        <f t="shared" si="39"/>
        <v>Lost Customer</v>
      </c>
    </row>
    <row r="499" spans="1:9" x14ac:dyDescent="0.25">
      <c r="A499" s="11">
        <v>495</v>
      </c>
      <c r="B499" s="12">
        <v>128</v>
      </c>
      <c r="C499" s="13">
        <v>6</v>
      </c>
      <c r="D499" s="14">
        <v>4087.04</v>
      </c>
      <c r="E499">
        <f t="shared" si="35"/>
        <v>1</v>
      </c>
      <c r="F499">
        <f t="shared" si="36"/>
        <v>2</v>
      </c>
      <c r="G499">
        <f t="shared" si="37"/>
        <v>3</v>
      </c>
      <c r="H499">
        <f t="shared" si="38"/>
        <v>123</v>
      </c>
      <c r="I499" t="str">
        <f t="shared" si="39"/>
        <v>Evasive Customer</v>
      </c>
    </row>
    <row r="500" spans="1:9" x14ac:dyDescent="0.25">
      <c r="A500" s="11">
        <v>496</v>
      </c>
      <c r="B500" s="12">
        <v>45</v>
      </c>
      <c r="C500" s="13">
        <v>4</v>
      </c>
      <c r="D500" s="14">
        <v>1310.7700000000002</v>
      </c>
      <c r="E500">
        <f t="shared" si="35"/>
        <v>3</v>
      </c>
      <c r="F500">
        <f t="shared" si="36"/>
        <v>1</v>
      </c>
      <c r="G500">
        <f t="shared" si="37"/>
        <v>1</v>
      </c>
      <c r="H500">
        <f t="shared" si="38"/>
        <v>311</v>
      </c>
      <c r="I500" t="str">
        <f t="shared" si="39"/>
        <v>Late Bloomer</v>
      </c>
    </row>
    <row r="501" spans="1:9" x14ac:dyDescent="0.25">
      <c r="A501" s="11">
        <v>497</v>
      </c>
      <c r="B501" s="12">
        <v>59</v>
      </c>
      <c r="C501" s="13">
        <v>4</v>
      </c>
      <c r="D501" s="14">
        <v>1061.48</v>
      </c>
      <c r="E501">
        <f t="shared" si="35"/>
        <v>2</v>
      </c>
      <c r="F501">
        <f t="shared" si="36"/>
        <v>1</v>
      </c>
      <c r="G501">
        <f t="shared" si="37"/>
        <v>1</v>
      </c>
      <c r="H501">
        <f t="shared" si="38"/>
        <v>211</v>
      </c>
      <c r="I501" t="str">
        <f t="shared" si="39"/>
        <v>Almost Lost Customer</v>
      </c>
    </row>
    <row r="502" spans="1:9" x14ac:dyDescent="0.25">
      <c r="A502" s="11">
        <v>498</v>
      </c>
      <c r="B502" s="12">
        <v>7</v>
      </c>
      <c r="C502" s="13">
        <v>7</v>
      </c>
      <c r="D502" s="14">
        <v>4982.4100000000008</v>
      </c>
      <c r="E502">
        <f t="shared" si="35"/>
        <v>4</v>
      </c>
      <c r="F502">
        <f t="shared" si="36"/>
        <v>3</v>
      </c>
      <c r="G502">
        <f t="shared" si="37"/>
        <v>4</v>
      </c>
      <c r="H502">
        <f t="shared" si="38"/>
        <v>434</v>
      </c>
      <c r="I502" t="str">
        <f t="shared" si="39"/>
        <v>Very Loyal</v>
      </c>
    </row>
    <row r="503" spans="1:9" x14ac:dyDescent="0.25">
      <c r="A503" s="11">
        <v>499</v>
      </c>
      <c r="B503" s="12">
        <v>55</v>
      </c>
      <c r="C503" s="13">
        <v>11</v>
      </c>
      <c r="D503" s="14">
        <v>4043.5800000000004</v>
      </c>
      <c r="E503">
        <f t="shared" si="35"/>
        <v>2</v>
      </c>
      <c r="F503">
        <f t="shared" si="36"/>
        <v>4</v>
      </c>
      <c r="G503">
        <f t="shared" si="37"/>
        <v>3</v>
      </c>
      <c r="H503">
        <f t="shared" si="38"/>
        <v>243</v>
      </c>
      <c r="I503" t="str">
        <f t="shared" si="39"/>
        <v>Losing Customer</v>
      </c>
    </row>
    <row r="504" spans="1:9" x14ac:dyDescent="0.25">
      <c r="A504" s="11">
        <v>500</v>
      </c>
      <c r="B504" s="12">
        <v>24</v>
      </c>
      <c r="C504" s="13">
        <v>8</v>
      </c>
      <c r="D504" s="14">
        <v>3977.8099999999995</v>
      </c>
      <c r="E504">
        <f t="shared" si="35"/>
        <v>3</v>
      </c>
      <c r="F504">
        <f t="shared" si="36"/>
        <v>4</v>
      </c>
      <c r="G504">
        <f t="shared" si="37"/>
        <v>3</v>
      </c>
      <c r="H504">
        <f t="shared" si="38"/>
        <v>343</v>
      </c>
      <c r="I504" t="str">
        <f t="shared" si="39"/>
        <v>Potential Customer</v>
      </c>
    </row>
    <row r="505" spans="1:9" x14ac:dyDescent="0.25">
      <c r="A505" s="11">
        <v>501</v>
      </c>
      <c r="B505" s="12">
        <v>182</v>
      </c>
      <c r="C505" s="13">
        <v>4</v>
      </c>
      <c r="D505" s="14">
        <v>1264.1300000000001</v>
      </c>
      <c r="E505">
        <f t="shared" si="35"/>
        <v>1</v>
      </c>
      <c r="F505">
        <f t="shared" si="36"/>
        <v>1</v>
      </c>
      <c r="G505">
        <f t="shared" si="37"/>
        <v>1</v>
      </c>
      <c r="H505">
        <f t="shared" si="38"/>
        <v>111</v>
      </c>
      <c r="I505" t="str">
        <f t="shared" si="39"/>
        <v>Lost Customer</v>
      </c>
    </row>
    <row r="506" spans="1:9" x14ac:dyDescent="0.25">
      <c r="A506" s="11">
        <v>502</v>
      </c>
      <c r="B506" s="12">
        <v>166</v>
      </c>
      <c r="C506" s="13">
        <v>5</v>
      </c>
      <c r="D506" s="14">
        <v>2508.8100000000004</v>
      </c>
      <c r="E506">
        <f t="shared" si="35"/>
        <v>1</v>
      </c>
      <c r="F506">
        <f t="shared" si="36"/>
        <v>2</v>
      </c>
      <c r="G506">
        <f t="shared" si="37"/>
        <v>2</v>
      </c>
      <c r="H506">
        <f t="shared" si="38"/>
        <v>122</v>
      </c>
      <c r="I506" t="str">
        <f t="shared" si="39"/>
        <v>Evasive Customer</v>
      </c>
    </row>
    <row r="507" spans="1:9" x14ac:dyDescent="0.25">
      <c r="A507" s="11">
        <v>503</v>
      </c>
      <c r="B507" s="12">
        <v>83</v>
      </c>
      <c r="C507" s="13">
        <v>4</v>
      </c>
      <c r="D507" s="14">
        <v>1280.6399999999999</v>
      </c>
      <c r="E507">
        <f t="shared" si="35"/>
        <v>2</v>
      </c>
      <c r="F507">
        <f t="shared" si="36"/>
        <v>1</v>
      </c>
      <c r="G507">
        <f t="shared" si="37"/>
        <v>1</v>
      </c>
      <c r="H507">
        <f t="shared" si="38"/>
        <v>211</v>
      </c>
      <c r="I507" t="str">
        <f t="shared" si="39"/>
        <v>Almost Lost Customer</v>
      </c>
    </row>
    <row r="508" spans="1:9" x14ac:dyDescent="0.25">
      <c r="A508" s="11">
        <v>504</v>
      </c>
      <c r="B508" s="12">
        <v>136</v>
      </c>
      <c r="C508" s="13">
        <v>8</v>
      </c>
      <c r="D508" s="14">
        <v>2714.7599999999998</v>
      </c>
      <c r="E508">
        <f t="shared" si="35"/>
        <v>1</v>
      </c>
      <c r="F508">
        <f t="shared" si="36"/>
        <v>4</v>
      </c>
      <c r="G508">
        <f t="shared" si="37"/>
        <v>2</v>
      </c>
      <c r="H508">
        <f t="shared" si="38"/>
        <v>142</v>
      </c>
      <c r="I508" t="str">
        <f t="shared" si="39"/>
        <v>Almost Lost Customer</v>
      </c>
    </row>
    <row r="509" spans="1:9" x14ac:dyDescent="0.25">
      <c r="A509" s="11">
        <v>505</v>
      </c>
      <c r="B509" s="12">
        <v>14</v>
      </c>
      <c r="C509" s="13">
        <v>5</v>
      </c>
      <c r="D509" s="14">
        <v>3369.4700000000003</v>
      </c>
      <c r="E509">
        <f t="shared" si="35"/>
        <v>4</v>
      </c>
      <c r="F509">
        <f t="shared" si="36"/>
        <v>2</v>
      </c>
      <c r="G509">
        <f t="shared" si="37"/>
        <v>3</v>
      </c>
      <c r="H509">
        <f t="shared" si="38"/>
        <v>423</v>
      </c>
      <c r="I509" t="str">
        <f t="shared" si="39"/>
        <v>Becoming Loyal</v>
      </c>
    </row>
    <row r="510" spans="1:9" x14ac:dyDescent="0.25">
      <c r="A510" s="11">
        <v>506</v>
      </c>
      <c r="B510" s="12">
        <v>56</v>
      </c>
      <c r="C510" s="13">
        <v>10</v>
      </c>
      <c r="D510" s="14">
        <v>6985.24</v>
      </c>
      <c r="E510">
        <f t="shared" si="35"/>
        <v>2</v>
      </c>
      <c r="F510">
        <f t="shared" si="36"/>
        <v>4</v>
      </c>
      <c r="G510">
        <f t="shared" si="37"/>
        <v>4</v>
      </c>
      <c r="H510">
        <f t="shared" si="38"/>
        <v>244</v>
      </c>
      <c r="I510" t="str">
        <f t="shared" si="39"/>
        <v>Losing Customer</v>
      </c>
    </row>
    <row r="511" spans="1:9" x14ac:dyDescent="0.25">
      <c r="A511" s="11">
        <v>507</v>
      </c>
      <c r="B511" s="12">
        <v>36</v>
      </c>
      <c r="C511" s="13">
        <v>8</v>
      </c>
      <c r="D511" s="14">
        <v>4290.7700000000004</v>
      </c>
      <c r="E511">
        <f t="shared" si="35"/>
        <v>3</v>
      </c>
      <c r="F511">
        <f t="shared" si="36"/>
        <v>4</v>
      </c>
      <c r="G511">
        <f t="shared" si="37"/>
        <v>4</v>
      </c>
      <c r="H511">
        <f t="shared" si="38"/>
        <v>344</v>
      </c>
      <c r="I511" t="str">
        <f t="shared" si="39"/>
        <v>Recent Customer</v>
      </c>
    </row>
    <row r="512" spans="1:9" x14ac:dyDescent="0.25">
      <c r="A512" s="11">
        <v>508</v>
      </c>
      <c r="B512" s="12">
        <v>155</v>
      </c>
      <c r="C512" s="13">
        <v>6</v>
      </c>
      <c r="D512" s="14">
        <v>2587.54</v>
      </c>
      <c r="E512">
        <f t="shared" si="35"/>
        <v>1</v>
      </c>
      <c r="F512">
        <f t="shared" si="36"/>
        <v>2</v>
      </c>
      <c r="G512">
        <f t="shared" si="37"/>
        <v>2</v>
      </c>
      <c r="H512">
        <f t="shared" si="38"/>
        <v>122</v>
      </c>
      <c r="I512" t="str">
        <f t="shared" si="39"/>
        <v>Evasive Customer</v>
      </c>
    </row>
    <row r="513" spans="1:9" x14ac:dyDescent="0.25">
      <c r="A513" s="11">
        <v>509</v>
      </c>
      <c r="B513" s="12">
        <v>89</v>
      </c>
      <c r="C513" s="13">
        <v>6</v>
      </c>
      <c r="D513" s="14">
        <v>4389.7299999999996</v>
      </c>
      <c r="E513">
        <f t="shared" si="35"/>
        <v>1</v>
      </c>
      <c r="F513">
        <f t="shared" si="36"/>
        <v>2</v>
      </c>
      <c r="G513">
        <f t="shared" si="37"/>
        <v>4</v>
      </c>
      <c r="H513">
        <f t="shared" si="38"/>
        <v>124</v>
      </c>
      <c r="I513" t="str">
        <f t="shared" si="39"/>
        <v>Almost Lost Customer</v>
      </c>
    </row>
    <row r="514" spans="1:9" x14ac:dyDescent="0.25">
      <c r="A514" s="11">
        <v>510</v>
      </c>
      <c r="B514" s="12">
        <v>59</v>
      </c>
      <c r="C514" s="13">
        <v>2</v>
      </c>
      <c r="D514" s="14">
        <v>1694.59</v>
      </c>
      <c r="E514">
        <f t="shared" si="35"/>
        <v>2</v>
      </c>
      <c r="F514">
        <f t="shared" si="36"/>
        <v>1</v>
      </c>
      <c r="G514">
        <f t="shared" si="37"/>
        <v>1</v>
      </c>
      <c r="H514">
        <f t="shared" si="38"/>
        <v>211</v>
      </c>
      <c r="I514" t="str">
        <f t="shared" si="39"/>
        <v>Almost Lost Customer</v>
      </c>
    </row>
    <row r="515" spans="1:9" x14ac:dyDescent="0.25">
      <c r="A515" s="11">
        <v>511</v>
      </c>
      <c r="B515" s="12">
        <v>11</v>
      </c>
      <c r="C515" s="13">
        <v>5</v>
      </c>
      <c r="D515" s="14">
        <v>1152.6299999999997</v>
      </c>
      <c r="E515">
        <f t="shared" si="35"/>
        <v>4</v>
      </c>
      <c r="F515">
        <f t="shared" si="36"/>
        <v>2</v>
      </c>
      <c r="G515">
        <f t="shared" si="37"/>
        <v>1</v>
      </c>
      <c r="H515">
        <f t="shared" si="38"/>
        <v>421</v>
      </c>
      <c r="I515" t="str">
        <f t="shared" si="39"/>
        <v>Becoming Loyal</v>
      </c>
    </row>
    <row r="516" spans="1:9" x14ac:dyDescent="0.25">
      <c r="A516" s="11">
        <v>512</v>
      </c>
      <c r="B516" s="12">
        <v>95</v>
      </c>
      <c r="C516" s="13">
        <v>4</v>
      </c>
      <c r="D516" s="14">
        <v>1136.3400000000001</v>
      </c>
      <c r="E516">
        <f t="shared" si="35"/>
        <v>1</v>
      </c>
      <c r="F516">
        <f t="shared" si="36"/>
        <v>1</v>
      </c>
      <c r="G516">
        <f t="shared" si="37"/>
        <v>1</v>
      </c>
      <c r="H516">
        <f t="shared" si="38"/>
        <v>111</v>
      </c>
      <c r="I516" t="str">
        <f t="shared" si="39"/>
        <v>Lost Customer</v>
      </c>
    </row>
    <row r="517" spans="1:9" x14ac:dyDescent="0.25">
      <c r="A517" s="11">
        <v>513</v>
      </c>
      <c r="B517" s="12">
        <v>14</v>
      </c>
      <c r="C517" s="13">
        <v>5</v>
      </c>
      <c r="D517" s="14">
        <v>4222.1399999999994</v>
      </c>
      <c r="E517">
        <f t="shared" si="35"/>
        <v>4</v>
      </c>
      <c r="F517">
        <f t="shared" si="36"/>
        <v>2</v>
      </c>
      <c r="G517">
        <f t="shared" si="37"/>
        <v>4</v>
      </c>
      <c r="H517">
        <f t="shared" si="38"/>
        <v>424</v>
      </c>
      <c r="I517" t="str">
        <f t="shared" si="39"/>
        <v>Becoming Loyal</v>
      </c>
    </row>
    <row r="518" spans="1:9" x14ac:dyDescent="0.25">
      <c r="A518" s="11">
        <v>514</v>
      </c>
      <c r="B518" s="12">
        <v>123</v>
      </c>
      <c r="C518" s="13">
        <v>5</v>
      </c>
      <c r="D518" s="14">
        <v>2144.29</v>
      </c>
      <c r="E518">
        <f t="shared" ref="E518:E581" si="40">IF(B518&gt;88,1,IF(AND(B518&lt;=88,B518&gt;45),2,IF(AND(B518&lt;=45,B518&gt;18),3,IF(B518&lt;=18,4))))</f>
        <v>1</v>
      </c>
      <c r="F518">
        <f t="shared" ref="F518:F581" si="41">IF(C518&gt;7,4,IF(AND(C518&lt;=7,C518&gt;6),3,IF(AND(C518&lt;=6,C518&gt;4),2,IF(C518&lt;=4,1))))</f>
        <v>2</v>
      </c>
      <c r="G518">
        <f t="shared" ref="G518:G581" si="42">IF(D518&gt;4095.63,4,IF(AND(D518&lt;=4095.63,D518&gt;2785.04),3,IF(AND(D518&lt;=2785.04,D518&gt;1779.7),2,IF(D518&lt;=1779.7,1))))</f>
        <v>2</v>
      </c>
      <c r="H518">
        <f t="shared" ref="H518:H581" si="43">100*E518+10*F518+G518</f>
        <v>122</v>
      </c>
      <c r="I518" t="str">
        <f t="shared" ref="I518:I581" si="44">IF(H518=444,"Platinum Customer",IF(AND(H518&lt;444,H518&gt;=433),"Very Loyal",IF(AND(H518&lt;433,H518&gt;=421),"Becoming Loyal",IF(AND(H518&lt;421,H518&gt;=344),"Recent Customer",IF(AND(H518&lt;344,H518&gt;=323),"Potential Customer",IF(AND(H518&lt;323,H518&gt;=311),"Late Bloomer",IF(AND(H518&lt;311,H518&gt;=224),"Losing Customer",IF(AND(H518&lt;224,H518&gt;=212),"High Risk Customer",IF(AND(H518&lt;212,H518&gt;=124),"Almost Lost Customer",IF(AND(H518&lt;124,H518&gt;=112),"Evasive Customer",IF(H518=111,"Lost Customer")))))))))))</f>
        <v>Evasive Customer</v>
      </c>
    </row>
    <row r="519" spans="1:9" x14ac:dyDescent="0.25">
      <c r="A519" s="11">
        <v>515</v>
      </c>
      <c r="B519" s="12">
        <v>14</v>
      </c>
      <c r="C519" s="13">
        <v>9</v>
      </c>
      <c r="D519" s="14">
        <v>5916.6900000000005</v>
      </c>
      <c r="E519">
        <f t="shared" si="40"/>
        <v>4</v>
      </c>
      <c r="F519">
        <f t="shared" si="41"/>
        <v>4</v>
      </c>
      <c r="G519">
        <f t="shared" si="42"/>
        <v>4</v>
      </c>
      <c r="H519">
        <f t="shared" si="43"/>
        <v>444</v>
      </c>
      <c r="I519" t="str">
        <f t="shared" si="44"/>
        <v>Platinum Customer</v>
      </c>
    </row>
    <row r="520" spans="1:9" x14ac:dyDescent="0.25">
      <c r="A520" s="11">
        <v>516</v>
      </c>
      <c r="B520" s="12">
        <v>19</v>
      </c>
      <c r="C520" s="13">
        <v>10</v>
      </c>
      <c r="D520" s="14">
        <v>4722.21</v>
      </c>
      <c r="E520">
        <f t="shared" si="40"/>
        <v>3</v>
      </c>
      <c r="F520">
        <f t="shared" si="41"/>
        <v>4</v>
      </c>
      <c r="G520">
        <f t="shared" si="42"/>
        <v>4</v>
      </c>
      <c r="H520">
        <f t="shared" si="43"/>
        <v>344</v>
      </c>
      <c r="I520" t="str">
        <f t="shared" si="44"/>
        <v>Recent Customer</v>
      </c>
    </row>
    <row r="521" spans="1:9" x14ac:dyDescent="0.25">
      <c r="A521" s="11">
        <v>517</v>
      </c>
      <c r="B521" s="12">
        <v>10</v>
      </c>
      <c r="C521" s="13">
        <v>6</v>
      </c>
      <c r="D521" s="14">
        <v>2632.1600000000003</v>
      </c>
      <c r="E521">
        <f t="shared" si="40"/>
        <v>4</v>
      </c>
      <c r="F521">
        <f t="shared" si="41"/>
        <v>2</v>
      </c>
      <c r="G521">
        <f t="shared" si="42"/>
        <v>2</v>
      </c>
      <c r="H521">
        <f t="shared" si="43"/>
        <v>422</v>
      </c>
      <c r="I521" t="str">
        <f t="shared" si="44"/>
        <v>Becoming Loyal</v>
      </c>
    </row>
    <row r="522" spans="1:9" x14ac:dyDescent="0.25">
      <c r="A522" s="11">
        <v>518</v>
      </c>
      <c r="B522" s="12">
        <v>261</v>
      </c>
      <c r="C522" s="13">
        <v>3</v>
      </c>
      <c r="D522" s="14">
        <v>938.25000000000011</v>
      </c>
      <c r="E522">
        <f t="shared" si="40"/>
        <v>1</v>
      </c>
      <c r="F522">
        <f t="shared" si="41"/>
        <v>1</v>
      </c>
      <c r="G522">
        <f t="shared" si="42"/>
        <v>1</v>
      </c>
      <c r="H522">
        <f t="shared" si="43"/>
        <v>111</v>
      </c>
      <c r="I522" t="str">
        <f t="shared" si="44"/>
        <v>Lost Customer</v>
      </c>
    </row>
    <row r="523" spans="1:9" x14ac:dyDescent="0.25">
      <c r="A523" s="11">
        <v>519</v>
      </c>
      <c r="B523" s="12">
        <v>55</v>
      </c>
      <c r="C523" s="13">
        <v>4</v>
      </c>
      <c r="D523" s="14">
        <v>2326.3900000000003</v>
      </c>
      <c r="E523">
        <f t="shared" si="40"/>
        <v>2</v>
      </c>
      <c r="F523">
        <f t="shared" si="41"/>
        <v>1</v>
      </c>
      <c r="G523">
        <f t="shared" si="42"/>
        <v>2</v>
      </c>
      <c r="H523">
        <f t="shared" si="43"/>
        <v>212</v>
      </c>
      <c r="I523" t="str">
        <f t="shared" si="44"/>
        <v>High Risk Customer</v>
      </c>
    </row>
    <row r="524" spans="1:9" x14ac:dyDescent="0.25">
      <c r="A524" s="11">
        <v>520</v>
      </c>
      <c r="B524" s="12">
        <v>16</v>
      </c>
      <c r="C524" s="13">
        <v>5</v>
      </c>
      <c r="D524" s="14">
        <v>819.26</v>
      </c>
      <c r="E524">
        <f t="shared" si="40"/>
        <v>4</v>
      </c>
      <c r="F524">
        <f t="shared" si="41"/>
        <v>2</v>
      </c>
      <c r="G524">
        <f t="shared" si="42"/>
        <v>1</v>
      </c>
      <c r="H524">
        <f t="shared" si="43"/>
        <v>421</v>
      </c>
      <c r="I524" t="str">
        <f t="shared" si="44"/>
        <v>Becoming Loyal</v>
      </c>
    </row>
    <row r="525" spans="1:9" x14ac:dyDescent="0.25">
      <c r="A525" s="11">
        <v>521</v>
      </c>
      <c r="B525" s="12">
        <v>154</v>
      </c>
      <c r="C525" s="13">
        <v>2</v>
      </c>
      <c r="D525" s="14">
        <v>624.90000000000009</v>
      </c>
      <c r="E525">
        <f t="shared" si="40"/>
        <v>1</v>
      </c>
      <c r="F525">
        <f t="shared" si="41"/>
        <v>1</v>
      </c>
      <c r="G525">
        <f t="shared" si="42"/>
        <v>1</v>
      </c>
      <c r="H525">
        <f t="shared" si="43"/>
        <v>111</v>
      </c>
      <c r="I525" t="str">
        <f t="shared" si="44"/>
        <v>Lost Customer</v>
      </c>
    </row>
    <row r="526" spans="1:9" x14ac:dyDescent="0.25">
      <c r="A526" s="11">
        <v>522</v>
      </c>
      <c r="B526" s="12">
        <v>41</v>
      </c>
      <c r="C526" s="13">
        <v>4</v>
      </c>
      <c r="D526" s="14">
        <v>1663.83</v>
      </c>
      <c r="E526">
        <f t="shared" si="40"/>
        <v>3</v>
      </c>
      <c r="F526">
        <f t="shared" si="41"/>
        <v>1</v>
      </c>
      <c r="G526">
        <f t="shared" si="42"/>
        <v>1</v>
      </c>
      <c r="H526">
        <f t="shared" si="43"/>
        <v>311</v>
      </c>
      <c r="I526" t="str">
        <f t="shared" si="44"/>
        <v>Late Bloomer</v>
      </c>
    </row>
    <row r="527" spans="1:9" x14ac:dyDescent="0.25">
      <c r="A527" s="11">
        <v>523</v>
      </c>
      <c r="B527" s="12">
        <v>18</v>
      </c>
      <c r="C527" s="13">
        <v>6</v>
      </c>
      <c r="D527" s="14">
        <v>2795.7700000000004</v>
      </c>
      <c r="E527">
        <f t="shared" si="40"/>
        <v>4</v>
      </c>
      <c r="F527">
        <f t="shared" si="41"/>
        <v>2</v>
      </c>
      <c r="G527">
        <f t="shared" si="42"/>
        <v>3</v>
      </c>
      <c r="H527">
        <f t="shared" si="43"/>
        <v>423</v>
      </c>
      <c r="I527" t="str">
        <f t="shared" si="44"/>
        <v>Becoming Loyal</v>
      </c>
    </row>
    <row r="528" spans="1:9" x14ac:dyDescent="0.25">
      <c r="A528" s="11">
        <v>524</v>
      </c>
      <c r="B528" s="12">
        <v>138</v>
      </c>
      <c r="C528" s="13">
        <v>7</v>
      </c>
      <c r="D528" s="14">
        <v>2024.5299999999997</v>
      </c>
      <c r="E528">
        <f t="shared" si="40"/>
        <v>1</v>
      </c>
      <c r="F528">
        <f t="shared" si="41"/>
        <v>3</v>
      </c>
      <c r="G528">
        <f t="shared" si="42"/>
        <v>2</v>
      </c>
      <c r="H528">
        <f t="shared" si="43"/>
        <v>132</v>
      </c>
      <c r="I528" t="str">
        <f t="shared" si="44"/>
        <v>Almost Lost Customer</v>
      </c>
    </row>
    <row r="529" spans="1:9" x14ac:dyDescent="0.25">
      <c r="A529" s="11">
        <v>525</v>
      </c>
      <c r="B529" s="12">
        <v>119</v>
      </c>
      <c r="C529" s="13">
        <v>8</v>
      </c>
      <c r="D529" s="14">
        <v>3584.8299999999995</v>
      </c>
      <c r="E529">
        <f t="shared" si="40"/>
        <v>1</v>
      </c>
      <c r="F529">
        <f t="shared" si="41"/>
        <v>4</v>
      </c>
      <c r="G529">
        <f t="shared" si="42"/>
        <v>3</v>
      </c>
      <c r="H529">
        <f t="shared" si="43"/>
        <v>143</v>
      </c>
      <c r="I529" t="str">
        <f t="shared" si="44"/>
        <v>Almost Lost Customer</v>
      </c>
    </row>
    <row r="530" spans="1:9" x14ac:dyDescent="0.25">
      <c r="A530" s="11">
        <v>526</v>
      </c>
      <c r="B530" s="12">
        <v>154</v>
      </c>
      <c r="C530" s="13">
        <v>3</v>
      </c>
      <c r="D530" s="14">
        <v>1111.55</v>
      </c>
      <c r="E530">
        <f t="shared" si="40"/>
        <v>1</v>
      </c>
      <c r="F530">
        <f t="shared" si="41"/>
        <v>1</v>
      </c>
      <c r="G530">
        <f t="shared" si="42"/>
        <v>1</v>
      </c>
      <c r="H530">
        <f t="shared" si="43"/>
        <v>111</v>
      </c>
      <c r="I530" t="str">
        <f t="shared" si="44"/>
        <v>Lost Customer</v>
      </c>
    </row>
    <row r="531" spans="1:9" x14ac:dyDescent="0.25">
      <c r="A531" s="11">
        <v>527</v>
      </c>
      <c r="B531" s="12">
        <v>43</v>
      </c>
      <c r="C531" s="13">
        <v>2</v>
      </c>
      <c r="D531" s="14">
        <v>1694.76</v>
      </c>
      <c r="E531">
        <f t="shared" si="40"/>
        <v>3</v>
      </c>
      <c r="F531">
        <f t="shared" si="41"/>
        <v>1</v>
      </c>
      <c r="G531">
        <f t="shared" si="42"/>
        <v>1</v>
      </c>
      <c r="H531">
        <f t="shared" si="43"/>
        <v>311</v>
      </c>
      <c r="I531" t="str">
        <f t="shared" si="44"/>
        <v>Late Bloomer</v>
      </c>
    </row>
    <row r="532" spans="1:9" x14ac:dyDescent="0.25">
      <c r="A532" s="11">
        <v>528</v>
      </c>
      <c r="B532" s="12">
        <v>134</v>
      </c>
      <c r="C532" s="13">
        <v>7</v>
      </c>
      <c r="D532" s="14">
        <v>4150.0600000000004</v>
      </c>
      <c r="E532">
        <f t="shared" si="40"/>
        <v>1</v>
      </c>
      <c r="F532">
        <f t="shared" si="41"/>
        <v>3</v>
      </c>
      <c r="G532">
        <f t="shared" si="42"/>
        <v>4</v>
      </c>
      <c r="H532">
        <f t="shared" si="43"/>
        <v>134</v>
      </c>
      <c r="I532" t="str">
        <f t="shared" si="44"/>
        <v>Almost Lost Customer</v>
      </c>
    </row>
    <row r="533" spans="1:9" x14ac:dyDescent="0.25">
      <c r="A533" s="11">
        <v>529</v>
      </c>
      <c r="B533" s="12">
        <v>12</v>
      </c>
      <c r="C533" s="13">
        <v>6</v>
      </c>
      <c r="D533" s="14">
        <v>2339.1400000000003</v>
      </c>
      <c r="E533">
        <f t="shared" si="40"/>
        <v>4</v>
      </c>
      <c r="F533">
        <f t="shared" si="41"/>
        <v>2</v>
      </c>
      <c r="G533">
        <f t="shared" si="42"/>
        <v>2</v>
      </c>
      <c r="H533">
        <f t="shared" si="43"/>
        <v>422</v>
      </c>
      <c r="I533" t="str">
        <f t="shared" si="44"/>
        <v>Becoming Loyal</v>
      </c>
    </row>
    <row r="534" spans="1:9" x14ac:dyDescent="0.25">
      <c r="A534" s="11">
        <v>530</v>
      </c>
      <c r="B534" s="12">
        <v>162</v>
      </c>
      <c r="C534" s="13">
        <v>3</v>
      </c>
      <c r="D534" s="14">
        <v>1751.35</v>
      </c>
      <c r="E534">
        <f t="shared" si="40"/>
        <v>1</v>
      </c>
      <c r="F534">
        <f t="shared" si="41"/>
        <v>1</v>
      </c>
      <c r="G534">
        <f t="shared" si="42"/>
        <v>1</v>
      </c>
      <c r="H534">
        <f t="shared" si="43"/>
        <v>111</v>
      </c>
      <c r="I534" t="str">
        <f t="shared" si="44"/>
        <v>Lost Customer</v>
      </c>
    </row>
    <row r="535" spans="1:9" x14ac:dyDescent="0.25">
      <c r="A535" s="11">
        <v>531</v>
      </c>
      <c r="B535" s="12">
        <v>61</v>
      </c>
      <c r="C535" s="13">
        <v>6</v>
      </c>
      <c r="D535" s="14">
        <v>1761.4599999999998</v>
      </c>
      <c r="E535">
        <f t="shared" si="40"/>
        <v>2</v>
      </c>
      <c r="F535">
        <f t="shared" si="41"/>
        <v>2</v>
      </c>
      <c r="G535">
        <f t="shared" si="42"/>
        <v>1</v>
      </c>
      <c r="H535">
        <f t="shared" si="43"/>
        <v>221</v>
      </c>
      <c r="I535" t="str">
        <f t="shared" si="44"/>
        <v>High Risk Customer</v>
      </c>
    </row>
    <row r="536" spans="1:9" x14ac:dyDescent="0.25">
      <c r="A536" s="11">
        <v>532</v>
      </c>
      <c r="B536" s="12">
        <v>28</v>
      </c>
      <c r="C536" s="13">
        <v>6</v>
      </c>
      <c r="D536" s="14">
        <v>2963.8100000000004</v>
      </c>
      <c r="E536">
        <f t="shared" si="40"/>
        <v>3</v>
      </c>
      <c r="F536">
        <f t="shared" si="41"/>
        <v>2</v>
      </c>
      <c r="G536">
        <f t="shared" si="42"/>
        <v>3</v>
      </c>
      <c r="H536">
        <f t="shared" si="43"/>
        <v>323</v>
      </c>
      <c r="I536" t="str">
        <f t="shared" si="44"/>
        <v>Potential Customer</v>
      </c>
    </row>
    <row r="537" spans="1:9" x14ac:dyDescent="0.25">
      <c r="A537" s="11">
        <v>533</v>
      </c>
      <c r="B537" s="12">
        <v>2</v>
      </c>
      <c r="C537" s="13">
        <v>6</v>
      </c>
      <c r="D537" s="14">
        <v>5387.05</v>
      </c>
      <c r="E537">
        <f t="shared" si="40"/>
        <v>4</v>
      </c>
      <c r="F537">
        <f t="shared" si="41"/>
        <v>2</v>
      </c>
      <c r="G537">
        <f t="shared" si="42"/>
        <v>4</v>
      </c>
      <c r="H537">
        <f t="shared" si="43"/>
        <v>424</v>
      </c>
      <c r="I537" t="str">
        <f t="shared" si="44"/>
        <v>Becoming Loyal</v>
      </c>
    </row>
    <row r="538" spans="1:9" x14ac:dyDescent="0.25">
      <c r="A538" s="11">
        <v>534</v>
      </c>
      <c r="B538" s="12">
        <v>6</v>
      </c>
      <c r="C538" s="13">
        <v>8</v>
      </c>
      <c r="D538" s="14">
        <v>4809.95</v>
      </c>
      <c r="E538">
        <f t="shared" si="40"/>
        <v>4</v>
      </c>
      <c r="F538">
        <f t="shared" si="41"/>
        <v>4</v>
      </c>
      <c r="G538">
        <f t="shared" si="42"/>
        <v>4</v>
      </c>
      <c r="H538">
        <f t="shared" si="43"/>
        <v>444</v>
      </c>
      <c r="I538" t="str">
        <f t="shared" si="44"/>
        <v>Platinum Customer</v>
      </c>
    </row>
    <row r="539" spans="1:9" x14ac:dyDescent="0.25">
      <c r="A539" s="11">
        <v>535</v>
      </c>
      <c r="B539" s="12">
        <v>73</v>
      </c>
      <c r="C539" s="13">
        <v>2</v>
      </c>
      <c r="D539" s="14">
        <v>1261.57</v>
      </c>
      <c r="E539">
        <f t="shared" si="40"/>
        <v>2</v>
      </c>
      <c r="F539">
        <f t="shared" si="41"/>
        <v>1</v>
      </c>
      <c r="G539">
        <f t="shared" si="42"/>
        <v>1</v>
      </c>
      <c r="H539">
        <f t="shared" si="43"/>
        <v>211</v>
      </c>
      <c r="I539" t="str">
        <f t="shared" si="44"/>
        <v>Almost Lost Customer</v>
      </c>
    </row>
    <row r="540" spans="1:9" x14ac:dyDescent="0.25">
      <c r="A540" s="11">
        <v>536</v>
      </c>
      <c r="B540" s="12">
        <v>32</v>
      </c>
      <c r="C540" s="13">
        <v>4</v>
      </c>
      <c r="D540" s="14">
        <v>2832.0599999999995</v>
      </c>
      <c r="E540">
        <f t="shared" si="40"/>
        <v>3</v>
      </c>
      <c r="F540">
        <f t="shared" si="41"/>
        <v>1</v>
      </c>
      <c r="G540">
        <f t="shared" si="42"/>
        <v>3</v>
      </c>
      <c r="H540">
        <f t="shared" si="43"/>
        <v>313</v>
      </c>
      <c r="I540" t="str">
        <f t="shared" si="44"/>
        <v>Late Bloomer</v>
      </c>
    </row>
    <row r="541" spans="1:9" x14ac:dyDescent="0.25">
      <c r="A541" s="11">
        <v>537</v>
      </c>
      <c r="B541" s="12">
        <v>49</v>
      </c>
      <c r="C541" s="13">
        <v>3</v>
      </c>
      <c r="D541" s="14">
        <v>825.73</v>
      </c>
      <c r="E541">
        <f t="shared" si="40"/>
        <v>2</v>
      </c>
      <c r="F541">
        <f t="shared" si="41"/>
        <v>1</v>
      </c>
      <c r="G541">
        <f t="shared" si="42"/>
        <v>1</v>
      </c>
      <c r="H541">
        <f t="shared" si="43"/>
        <v>211</v>
      </c>
      <c r="I541" t="str">
        <f t="shared" si="44"/>
        <v>Almost Lost Customer</v>
      </c>
    </row>
    <row r="542" spans="1:9" x14ac:dyDescent="0.25">
      <c r="A542" s="11">
        <v>538</v>
      </c>
      <c r="B542" s="12">
        <v>4</v>
      </c>
      <c r="C542" s="13">
        <v>7</v>
      </c>
      <c r="D542" s="14">
        <v>5619.9900000000016</v>
      </c>
      <c r="E542">
        <f t="shared" si="40"/>
        <v>4</v>
      </c>
      <c r="F542">
        <f t="shared" si="41"/>
        <v>3</v>
      </c>
      <c r="G542">
        <f t="shared" si="42"/>
        <v>4</v>
      </c>
      <c r="H542">
        <f t="shared" si="43"/>
        <v>434</v>
      </c>
      <c r="I542" t="str">
        <f t="shared" si="44"/>
        <v>Very Loyal</v>
      </c>
    </row>
    <row r="543" spans="1:9" x14ac:dyDescent="0.25">
      <c r="A543" s="11">
        <v>539</v>
      </c>
      <c r="B543" s="12">
        <v>36</v>
      </c>
      <c r="C543" s="13">
        <v>8</v>
      </c>
      <c r="D543" s="14">
        <v>1676.4299999999998</v>
      </c>
      <c r="E543">
        <f t="shared" si="40"/>
        <v>3</v>
      </c>
      <c r="F543">
        <f t="shared" si="41"/>
        <v>4</v>
      </c>
      <c r="G543">
        <f t="shared" si="42"/>
        <v>1</v>
      </c>
      <c r="H543">
        <f t="shared" si="43"/>
        <v>341</v>
      </c>
      <c r="I543" t="str">
        <f t="shared" si="44"/>
        <v>Potential Customer</v>
      </c>
    </row>
    <row r="544" spans="1:9" x14ac:dyDescent="0.25">
      <c r="A544" s="11">
        <v>540</v>
      </c>
      <c r="B544" s="12">
        <v>79</v>
      </c>
      <c r="C544" s="13">
        <v>6</v>
      </c>
      <c r="D544" s="14">
        <v>1821.0300000000004</v>
      </c>
      <c r="E544">
        <f t="shared" si="40"/>
        <v>2</v>
      </c>
      <c r="F544">
        <f t="shared" si="41"/>
        <v>2</v>
      </c>
      <c r="G544">
        <f t="shared" si="42"/>
        <v>2</v>
      </c>
      <c r="H544">
        <f t="shared" si="43"/>
        <v>222</v>
      </c>
      <c r="I544" t="str">
        <f t="shared" si="44"/>
        <v>High Risk Customer</v>
      </c>
    </row>
    <row r="545" spans="1:9" x14ac:dyDescent="0.25">
      <c r="A545" s="11">
        <v>541</v>
      </c>
      <c r="B545" s="12">
        <v>137</v>
      </c>
      <c r="C545" s="13">
        <v>5</v>
      </c>
      <c r="D545" s="14">
        <v>2755.28</v>
      </c>
      <c r="E545">
        <f t="shared" si="40"/>
        <v>1</v>
      </c>
      <c r="F545">
        <f t="shared" si="41"/>
        <v>2</v>
      </c>
      <c r="G545">
        <f t="shared" si="42"/>
        <v>2</v>
      </c>
      <c r="H545">
        <f t="shared" si="43"/>
        <v>122</v>
      </c>
      <c r="I545" t="str">
        <f t="shared" si="44"/>
        <v>Evasive Customer</v>
      </c>
    </row>
    <row r="546" spans="1:9" x14ac:dyDescent="0.25">
      <c r="A546" s="11">
        <v>542</v>
      </c>
      <c r="B546" s="12">
        <v>38</v>
      </c>
      <c r="C546" s="13">
        <v>6</v>
      </c>
      <c r="D546" s="14">
        <v>2098.52</v>
      </c>
      <c r="E546">
        <f t="shared" si="40"/>
        <v>3</v>
      </c>
      <c r="F546">
        <f t="shared" si="41"/>
        <v>2</v>
      </c>
      <c r="G546">
        <f t="shared" si="42"/>
        <v>2</v>
      </c>
      <c r="H546">
        <f t="shared" si="43"/>
        <v>322</v>
      </c>
      <c r="I546" t="str">
        <f t="shared" si="44"/>
        <v>Late Bloomer</v>
      </c>
    </row>
    <row r="547" spans="1:9" x14ac:dyDescent="0.25">
      <c r="A547" s="11">
        <v>543</v>
      </c>
      <c r="B547" s="12">
        <v>0</v>
      </c>
      <c r="C547" s="13">
        <v>5</v>
      </c>
      <c r="D547" s="14">
        <v>1924.15</v>
      </c>
      <c r="E547">
        <f t="shared" si="40"/>
        <v>4</v>
      </c>
      <c r="F547">
        <f t="shared" si="41"/>
        <v>2</v>
      </c>
      <c r="G547">
        <f t="shared" si="42"/>
        <v>2</v>
      </c>
      <c r="H547">
        <f t="shared" si="43"/>
        <v>422</v>
      </c>
      <c r="I547" t="str">
        <f t="shared" si="44"/>
        <v>Becoming Loyal</v>
      </c>
    </row>
    <row r="548" spans="1:9" x14ac:dyDescent="0.25">
      <c r="A548" s="11">
        <v>544</v>
      </c>
      <c r="B548" s="12">
        <v>173</v>
      </c>
      <c r="C548" s="13">
        <v>4</v>
      </c>
      <c r="D548" s="14">
        <v>2246.42</v>
      </c>
      <c r="E548">
        <f t="shared" si="40"/>
        <v>1</v>
      </c>
      <c r="F548">
        <f t="shared" si="41"/>
        <v>1</v>
      </c>
      <c r="G548">
        <f t="shared" si="42"/>
        <v>2</v>
      </c>
      <c r="H548">
        <f t="shared" si="43"/>
        <v>112</v>
      </c>
      <c r="I548" t="str">
        <f t="shared" si="44"/>
        <v>Evasive Customer</v>
      </c>
    </row>
    <row r="549" spans="1:9" x14ac:dyDescent="0.25">
      <c r="A549" s="11">
        <v>545</v>
      </c>
      <c r="B549" s="12">
        <v>6</v>
      </c>
      <c r="C549" s="13">
        <v>6</v>
      </c>
      <c r="D549" s="14">
        <v>5665.7899999999991</v>
      </c>
      <c r="E549">
        <f t="shared" si="40"/>
        <v>4</v>
      </c>
      <c r="F549">
        <f t="shared" si="41"/>
        <v>2</v>
      </c>
      <c r="G549">
        <f t="shared" si="42"/>
        <v>4</v>
      </c>
      <c r="H549">
        <f t="shared" si="43"/>
        <v>424</v>
      </c>
      <c r="I549" t="str">
        <f t="shared" si="44"/>
        <v>Becoming Loyal</v>
      </c>
    </row>
    <row r="550" spans="1:9" x14ac:dyDescent="0.25">
      <c r="A550" s="11">
        <v>546</v>
      </c>
      <c r="B550" s="12">
        <v>37</v>
      </c>
      <c r="C550" s="13">
        <v>5</v>
      </c>
      <c r="D550" s="14">
        <v>4449.5300000000007</v>
      </c>
      <c r="E550">
        <f t="shared" si="40"/>
        <v>3</v>
      </c>
      <c r="F550">
        <f t="shared" si="41"/>
        <v>2</v>
      </c>
      <c r="G550">
        <f t="shared" si="42"/>
        <v>4</v>
      </c>
      <c r="H550">
        <f t="shared" si="43"/>
        <v>324</v>
      </c>
      <c r="I550" t="str">
        <f t="shared" si="44"/>
        <v>Potential Customer</v>
      </c>
    </row>
    <row r="551" spans="1:9" x14ac:dyDescent="0.25">
      <c r="A551" s="11">
        <v>547</v>
      </c>
      <c r="B551" s="12">
        <v>74</v>
      </c>
      <c r="C551" s="13">
        <v>6</v>
      </c>
      <c r="D551" s="14">
        <v>2901.19</v>
      </c>
      <c r="E551">
        <f t="shared" si="40"/>
        <v>2</v>
      </c>
      <c r="F551">
        <f t="shared" si="41"/>
        <v>2</v>
      </c>
      <c r="G551">
        <f t="shared" si="42"/>
        <v>3</v>
      </c>
      <c r="H551">
        <f t="shared" si="43"/>
        <v>223</v>
      </c>
      <c r="I551" t="str">
        <f t="shared" si="44"/>
        <v>High Risk Customer</v>
      </c>
    </row>
    <row r="552" spans="1:9" x14ac:dyDescent="0.25">
      <c r="A552" s="11">
        <v>548</v>
      </c>
      <c r="B552" s="12">
        <v>10</v>
      </c>
      <c r="C552" s="13">
        <v>7</v>
      </c>
      <c r="D552" s="14">
        <v>4223.29</v>
      </c>
      <c r="E552">
        <f t="shared" si="40"/>
        <v>4</v>
      </c>
      <c r="F552">
        <f t="shared" si="41"/>
        <v>3</v>
      </c>
      <c r="G552">
        <f t="shared" si="42"/>
        <v>4</v>
      </c>
      <c r="H552">
        <f t="shared" si="43"/>
        <v>434</v>
      </c>
      <c r="I552" t="str">
        <f t="shared" si="44"/>
        <v>Very Loyal</v>
      </c>
    </row>
    <row r="553" spans="1:9" x14ac:dyDescent="0.25">
      <c r="A553" s="11">
        <v>549</v>
      </c>
      <c r="B553" s="12">
        <v>40</v>
      </c>
      <c r="C553" s="13">
        <v>8</v>
      </c>
      <c r="D553" s="14">
        <v>3751.7499999999995</v>
      </c>
      <c r="E553">
        <f t="shared" si="40"/>
        <v>3</v>
      </c>
      <c r="F553">
        <f t="shared" si="41"/>
        <v>4</v>
      </c>
      <c r="G553">
        <f t="shared" si="42"/>
        <v>3</v>
      </c>
      <c r="H553">
        <f t="shared" si="43"/>
        <v>343</v>
      </c>
      <c r="I553" t="str">
        <f t="shared" si="44"/>
        <v>Potential Customer</v>
      </c>
    </row>
    <row r="554" spans="1:9" x14ac:dyDescent="0.25">
      <c r="A554" s="11">
        <v>550</v>
      </c>
      <c r="B554" s="12">
        <v>14</v>
      </c>
      <c r="C554" s="13">
        <v>5</v>
      </c>
      <c r="D554" s="14">
        <v>1437.7199999999998</v>
      </c>
      <c r="E554">
        <f t="shared" si="40"/>
        <v>4</v>
      </c>
      <c r="F554">
        <f t="shared" si="41"/>
        <v>2</v>
      </c>
      <c r="G554">
        <f t="shared" si="42"/>
        <v>1</v>
      </c>
      <c r="H554">
        <f t="shared" si="43"/>
        <v>421</v>
      </c>
      <c r="I554" t="str">
        <f t="shared" si="44"/>
        <v>Becoming Loyal</v>
      </c>
    </row>
    <row r="555" spans="1:9" x14ac:dyDescent="0.25">
      <c r="A555" s="11">
        <v>551</v>
      </c>
      <c r="B555" s="12">
        <v>152</v>
      </c>
      <c r="C555" s="13">
        <v>4</v>
      </c>
      <c r="D555" s="14">
        <v>2850</v>
      </c>
      <c r="E555">
        <f t="shared" si="40"/>
        <v>1</v>
      </c>
      <c r="F555">
        <f t="shared" si="41"/>
        <v>1</v>
      </c>
      <c r="G555">
        <f t="shared" si="42"/>
        <v>3</v>
      </c>
      <c r="H555">
        <f t="shared" si="43"/>
        <v>113</v>
      </c>
      <c r="I555" t="str">
        <f t="shared" si="44"/>
        <v>Evasive Customer</v>
      </c>
    </row>
    <row r="556" spans="1:9" x14ac:dyDescent="0.25">
      <c r="A556" s="11">
        <v>552</v>
      </c>
      <c r="B556" s="12">
        <v>159</v>
      </c>
      <c r="C556" s="13">
        <v>4</v>
      </c>
      <c r="D556" s="14">
        <v>1577.7000000000003</v>
      </c>
      <c r="E556">
        <f t="shared" si="40"/>
        <v>1</v>
      </c>
      <c r="F556">
        <f t="shared" si="41"/>
        <v>1</v>
      </c>
      <c r="G556">
        <f t="shared" si="42"/>
        <v>1</v>
      </c>
      <c r="H556">
        <f t="shared" si="43"/>
        <v>111</v>
      </c>
      <c r="I556" t="str">
        <f t="shared" si="44"/>
        <v>Lost Customer</v>
      </c>
    </row>
    <row r="557" spans="1:9" x14ac:dyDescent="0.25">
      <c r="A557" s="11">
        <v>553</v>
      </c>
      <c r="B557" s="12">
        <v>19</v>
      </c>
      <c r="C557" s="13">
        <v>6</v>
      </c>
      <c r="D557" s="14">
        <v>2566.27</v>
      </c>
      <c r="E557">
        <f t="shared" si="40"/>
        <v>3</v>
      </c>
      <c r="F557">
        <f t="shared" si="41"/>
        <v>2</v>
      </c>
      <c r="G557">
        <f t="shared" si="42"/>
        <v>2</v>
      </c>
      <c r="H557">
        <f t="shared" si="43"/>
        <v>322</v>
      </c>
      <c r="I557" t="str">
        <f t="shared" si="44"/>
        <v>Late Bloomer</v>
      </c>
    </row>
    <row r="558" spans="1:9" x14ac:dyDescent="0.25">
      <c r="A558" s="11">
        <v>554</v>
      </c>
      <c r="B558" s="12">
        <v>38</v>
      </c>
      <c r="C558" s="13">
        <v>3</v>
      </c>
      <c r="D558" s="14">
        <v>1670.6699999999998</v>
      </c>
      <c r="E558">
        <f t="shared" si="40"/>
        <v>3</v>
      </c>
      <c r="F558">
        <f t="shared" si="41"/>
        <v>1</v>
      </c>
      <c r="G558">
        <f t="shared" si="42"/>
        <v>1</v>
      </c>
      <c r="H558">
        <f t="shared" si="43"/>
        <v>311</v>
      </c>
      <c r="I558" t="str">
        <f t="shared" si="44"/>
        <v>Late Bloomer</v>
      </c>
    </row>
    <row r="559" spans="1:9" x14ac:dyDescent="0.25">
      <c r="A559" s="11">
        <v>555</v>
      </c>
      <c r="B559" s="12">
        <v>165</v>
      </c>
      <c r="C559" s="13">
        <v>4</v>
      </c>
      <c r="D559" s="14">
        <v>3505.63</v>
      </c>
      <c r="E559">
        <f t="shared" si="40"/>
        <v>1</v>
      </c>
      <c r="F559">
        <f t="shared" si="41"/>
        <v>1</v>
      </c>
      <c r="G559">
        <f t="shared" si="42"/>
        <v>3</v>
      </c>
      <c r="H559">
        <f t="shared" si="43"/>
        <v>113</v>
      </c>
      <c r="I559" t="str">
        <f t="shared" si="44"/>
        <v>Evasive Customer</v>
      </c>
    </row>
    <row r="560" spans="1:9" x14ac:dyDescent="0.25">
      <c r="A560" s="11">
        <v>556</v>
      </c>
      <c r="B560" s="12">
        <v>9</v>
      </c>
      <c r="C560" s="13">
        <v>5</v>
      </c>
      <c r="D560" s="14">
        <v>3985.0299999999997</v>
      </c>
      <c r="E560">
        <f t="shared" si="40"/>
        <v>4</v>
      </c>
      <c r="F560">
        <f t="shared" si="41"/>
        <v>2</v>
      </c>
      <c r="G560">
        <f t="shared" si="42"/>
        <v>3</v>
      </c>
      <c r="H560">
        <f t="shared" si="43"/>
        <v>423</v>
      </c>
      <c r="I560" t="str">
        <f t="shared" si="44"/>
        <v>Becoming Loyal</v>
      </c>
    </row>
    <row r="561" spans="1:9" x14ac:dyDescent="0.25">
      <c r="A561" s="11">
        <v>557</v>
      </c>
      <c r="B561" s="12">
        <v>181</v>
      </c>
      <c r="C561" s="13">
        <v>2</v>
      </c>
      <c r="D561" s="14">
        <v>830.31000000000006</v>
      </c>
      <c r="E561">
        <f t="shared" si="40"/>
        <v>1</v>
      </c>
      <c r="F561">
        <f t="shared" si="41"/>
        <v>1</v>
      </c>
      <c r="G561">
        <f t="shared" si="42"/>
        <v>1</v>
      </c>
      <c r="H561">
        <f t="shared" si="43"/>
        <v>111</v>
      </c>
      <c r="I561" t="str">
        <f t="shared" si="44"/>
        <v>Lost Customer</v>
      </c>
    </row>
    <row r="562" spans="1:9" x14ac:dyDescent="0.25">
      <c r="A562" s="11">
        <v>558</v>
      </c>
      <c r="B562" s="12">
        <v>35</v>
      </c>
      <c r="C562" s="13">
        <v>7</v>
      </c>
      <c r="D562" s="14">
        <v>3368.76</v>
      </c>
      <c r="E562">
        <f t="shared" si="40"/>
        <v>3</v>
      </c>
      <c r="F562">
        <f t="shared" si="41"/>
        <v>3</v>
      </c>
      <c r="G562">
        <f t="shared" si="42"/>
        <v>3</v>
      </c>
      <c r="H562">
        <f t="shared" si="43"/>
        <v>333</v>
      </c>
      <c r="I562" t="str">
        <f t="shared" si="44"/>
        <v>Potential Customer</v>
      </c>
    </row>
    <row r="563" spans="1:9" x14ac:dyDescent="0.25">
      <c r="A563" s="11">
        <v>559</v>
      </c>
      <c r="B563" s="12">
        <v>6</v>
      </c>
      <c r="C563" s="13">
        <v>4</v>
      </c>
      <c r="D563" s="14">
        <v>1824.48</v>
      </c>
      <c r="E563">
        <f t="shared" si="40"/>
        <v>4</v>
      </c>
      <c r="F563">
        <f t="shared" si="41"/>
        <v>1</v>
      </c>
      <c r="G563">
        <f t="shared" si="42"/>
        <v>2</v>
      </c>
      <c r="H563">
        <f t="shared" si="43"/>
        <v>412</v>
      </c>
      <c r="I563" t="str">
        <f t="shared" si="44"/>
        <v>Recent Customer</v>
      </c>
    </row>
    <row r="564" spans="1:9" x14ac:dyDescent="0.25">
      <c r="A564" s="11">
        <v>560</v>
      </c>
      <c r="B564" s="12">
        <v>41</v>
      </c>
      <c r="C564" s="13">
        <v>6</v>
      </c>
      <c r="D564" s="14">
        <v>3583.46</v>
      </c>
      <c r="E564">
        <f t="shared" si="40"/>
        <v>3</v>
      </c>
      <c r="F564">
        <f t="shared" si="41"/>
        <v>2</v>
      </c>
      <c r="G564">
        <f t="shared" si="42"/>
        <v>3</v>
      </c>
      <c r="H564">
        <f t="shared" si="43"/>
        <v>323</v>
      </c>
      <c r="I564" t="str">
        <f t="shared" si="44"/>
        <v>Potential Customer</v>
      </c>
    </row>
    <row r="565" spans="1:9" x14ac:dyDescent="0.25">
      <c r="A565" s="11">
        <v>561</v>
      </c>
      <c r="B565" s="12">
        <v>28</v>
      </c>
      <c r="C565" s="13">
        <v>6</v>
      </c>
      <c r="D565" s="14">
        <v>2891.59</v>
      </c>
      <c r="E565">
        <f t="shared" si="40"/>
        <v>3</v>
      </c>
      <c r="F565">
        <f t="shared" si="41"/>
        <v>2</v>
      </c>
      <c r="G565">
        <f t="shared" si="42"/>
        <v>3</v>
      </c>
      <c r="H565">
        <f t="shared" si="43"/>
        <v>323</v>
      </c>
      <c r="I565" t="str">
        <f t="shared" si="44"/>
        <v>Potential Customer</v>
      </c>
    </row>
    <row r="566" spans="1:9" x14ac:dyDescent="0.25">
      <c r="A566" s="11">
        <v>562</v>
      </c>
      <c r="B566" s="12">
        <v>36</v>
      </c>
      <c r="C566" s="13">
        <v>5</v>
      </c>
      <c r="D566" s="14">
        <v>2125.0100000000002</v>
      </c>
      <c r="E566">
        <f t="shared" si="40"/>
        <v>3</v>
      </c>
      <c r="F566">
        <f t="shared" si="41"/>
        <v>2</v>
      </c>
      <c r="G566">
        <f t="shared" si="42"/>
        <v>2</v>
      </c>
      <c r="H566">
        <f t="shared" si="43"/>
        <v>322</v>
      </c>
      <c r="I566" t="str">
        <f t="shared" si="44"/>
        <v>Late Bloomer</v>
      </c>
    </row>
    <row r="567" spans="1:9" x14ac:dyDescent="0.25">
      <c r="A567" s="11">
        <v>563</v>
      </c>
      <c r="B567" s="12">
        <v>33</v>
      </c>
      <c r="C567" s="13">
        <v>7</v>
      </c>
      <c r="D567" s="14">
        <v>1931.1299999999999</v>
      </c>
      <c r="E567">
        <f t="shared" si="40"/>
        <v>3</v>
      </c>
      <c r="F567">
        <f t="shared" si="41"/>
        <v>3</v>
      </c>
      <c r="G567">
        <f t="shared" si="42"/>
        <v>2</v>
      </c>
      <c r="H567">
        <f t="shared" si="43"/>
        <v>332</v>
      </c>
      <c r="I567" t="str">
        <f t="shared" si="44"/>
        <v>Potential Customer</v>
      </c>
    </row>
    <row r="568" spans="1:9" x14ac:dyDescent="0.25">
      <c r="A568" s="11">
        <v>564</v>
      </c>
      <c r="B568" s="12">
        <v>11</v>
      </c>
      <c r="C568" s="13">
        <v>6</v>
      </c>
      <c r="D568" s="14">
        <v>2143.39</v>
      </c>
      <c r="E568">
        <f t="shared" si="40"/>
        <v>4</v>
      </c>
      <c r="F568">
        <f t="shared" si="41"/>
        <v>2</v>
      </c>
      <c r="G568">
        <f t="shared" si="42"/>
        <v>2</v>
      </c>
      <c r="H568">
        <f t="shared" si="43"/>
        <v>422</v>
      </c>
      <c r="I568" t="str">
        <f t="shared" si="44"/>
        <v>Becoming Loyal</v>
      </c>
    </row>
    <row r="569" spans="1:9" x14ac:dyDescent="0.25">
      <c r="A569" s="11">
        <v>565</v>
      </c>
      <c r="B569" s="12">
        <v>104</v>
      </c>
      <c r="C569" s="13">
        <v>10</v>
      </c>
      <c r="D569" s="14">
        <v>7079.07</v>
      </c>
      <c r="E569">
        <f t="shared" si="40"/>
        <v>1</v>
      </c>
      <c r="F569">
        <f t="shared" si="41"/>
        <v>4</v>
      </c>
      <c r="G569">
        <f t="shared" si="42"/>
        <v>4</v>
      </c>
      <c r="H569">
        <f t="shared" si="43"/>
        <v>144</v>
      </c>
      <c r="I569" t="str">
        <f t="shared" si="44"/>
        <v>Almost Lost Customer</v>
      </c>
    </row>
    <row r="570" spans="1:9" x14ac:dyDescent="0.25">
      <c r="A570" s="11">
        <v>566</v>
      </c>
      <c r="B570" s="12">
        <v>52</v>
      </c>
      <c r="C570" s="13">
        <v>3</v>
      </c>
      <c r="D570" s="14">
        <v>2145.56</v>
      </c>
      <c r="E570">
        <f t="shared" si="40"/>
        <v>2</v>
      </c>
      <c r="F570">
        <f t="shared" si="41"/>
        <v>1</v>
      </c>
      <c r="G570">
        <f t="shared" si="42"/>
        <v>2</v>
      </c>
      <c r="H570">
        <f t="shared" si="43"/>
        <v>212</v>
      </c>
      <c r="I570" t="str">
        <f t="shared" si="44"/>
        <v>High Risk Customer</v>
      </c>
    </row>
    <row r="571" spans="1:9" x14ac:dyDescent="0.25">
      <c r="A571" s="11">
        <v>567</v>
      </c>
      <c r="B571" s="12">
        <v>60</v>
      </c>
      <c r="C571" s="13">
        <v>4</v>
      </c>
      <c r="D571" s="14">
        <v>439.57000000000005</v>
      </c>
      <c r="E571">
        <f t="shared" si="40"/>
        <v>2</v>
      </c>
      <c r="F571">
        <f t="shared" si="41"/>
        <v>1</v>
      </c>
      <c r="G571">
        <f t="shared" si="42"/>
        <v>1</v>
      </c>
      <c r="H571">
        <f t="shared" si="43"/>
        <v>211</v>
      </c>
      <c r="I571" t="str">
        <f t="shared" si="44"/>
        <v>Almost Lost Customer</v>
      </c>
    </row>
    <row r="572" spans="1:9" x14ac:dyDescent="0.25">
      <c r="A572" s="11">
        <v>568</v>
      </c>
      <c r="B572" s="12">
        <v>91</v>
      </c>
      <c r="C572" s="13">
        <v>7</v>
      </c>
      <c r="D572" s="14">
        <v>1258.0999999999999</v>
      </c>
      <c r="E572">
        <f t="shared" si="40"/>
        <v>1</v>
      </c>
      <c r="F572">
        <f t="shared" si="41"/>
        <v>3</v>
      </c>
      <c r="G572">
        <f t="shared" si="42"/>
        <v>1</v>
      </c>
      <c r="H572">
        <f t="shared" si="43"/>
        <v>131</v>
      </c>
      <c r="I572" t="str">
        <f t="shared" si="44"/>
        <v>Almost Lost Customer</v>
      </c>
    </row>
    <row r="573" spans="1:9" x14ac:dyDescent="0.25">
      <c r="A573" s="11">
        <v>569</v>
      </c>
      <c r="B573" s="12">
        <v>98</v>
      </c>
      <c r="C573" s="13">
        <v>4</v>
      </c>
      <c r="D573" s="14">
        <v>6084.1399999999994</v>
      </c>
      <c r="E573">
        <f t="shared" si="40"/>
        <v>1</v>
      </c>
      <c r="F573">
        <f t="shared" si="41"/>
        <v>1</v>
      </c>
      <c r="G573">
        <f t="shared" si="42"/>
        <v>4</v>
      </c>
      <c r="H573">
        <f t="shared" si="43"/>
        <v>114</v>
      </c>
      <c r="I573" t="str">
        <f t="shared" si="44"/>
        <v>Evasive Customer</v>
      </c>
    </row>
    <row r="574" spans="1:9" x14ac:dyDescent="0.25">
      <c r="A574" s="11">
        <v>570</v>
      </c>
      <c r="B574" s="12">
        <v>35</v>
      </c>
      <c r="C574" s="13">
        <v>6</v>
      </c>
      <c r="D574" s="14">
        <v>3446.0699999999997</v>
      </c>
      <c r="E574">
        <f t="shared" si="40"/>
        <v>3</v>
      </c>
      <c r="F574">
        <f t="shared" si="41"/>
        <v>2</v>
      </c>
      <c r="G574">
        <f t="shared" si="42"/>
        <v>3</v>
      </c>
      <c r="H574">
        <f t="shared" si="43"/>
        <v>323</v>
      </c>
      <c r="I574" t="str">
        <f t="shared" si="44"/>
        <v>Potential Customer</v>
      </c>
    </row>
    <row r="575" spans="1:9" x14ac:dyDescent="0.25">
      <c r="A575" s="11">
        <v>571</v>
      </c>
      <c r="B575" s="12">
        <v>72</v>
      </c>
      <c r="C575" s="13">
        <v>3</v>
      </c>
      <c r="D575" s="14">
        <v>2284.98</v>
      </c>
      <c r="E575">
        <f t="shared" si="40"/>
        <v>2</v>
      </c>
      <c r="F575">
        <f t="shared" si="41"/>
        <v>1</v>
      </c>
      <c r="G575">
        <f t="shared" si="42"/>
        <v>2</v>
      </c>
      <c r="H575">
        <f t="shared" si="43"/>
        <v>212</v>
      </c>
      <c r="I575" t="str">
        <f t="shared" si="44"/>
        <v>High Risk Customer</v>
      </c>
    </row>
    <row r="576" spans="1:9" x14ac:dyDescent="0.25">
      <c r="A576" s="11">
        <v>572</v>
      </c>
      <c r="B576" s="12">
        <v>13</v>
      </c>
      <c r="C576" s="13">
        <v>6</v>
      </c>
      <c r="D576" s="14">
        <v>2600.4399999999996</v>
      </c>
      <c r="E576">
        <f t="shared" si="40"/>
        <v>4</v>
      </c>
      <c r="F576">
        <f t="shared" si="41"/>
        <v>2</v>
      </c>
      <c r="G576">
        <f t="shared" si="42"/>
        <v>2</v>
      </c>
      <c r="H576">
        <f t="shared" si="43"/>
        <v>422</v>
      </c>
      <c r="I576" t="str">
        <f t="shared" si="44"/>
        <v>Becoming Loyal</v>
      </c>
    </row>
    <row r="577" spans="1:9" x14ac:dyDescent="0.25">
      <c r="A577" s="11">
        <v>573</v>
      </c>
      <c r="B577" s="12">
        <v>105</v>
      </c>
      <c r="C577" s="13">
        <v>2</v>
      </c>
      <c r="D577" s="14">
        <v>1618.8300000000002</v>
      </c>
      <c r="E577">
        <f t="shared" si="40"/>
        <v>1</v>
      </c>
      <c r="F577">
        <f t="shared" si="41"/>
        <v>1</v>
      </c>
      <c r="G577">
        <f t="shared" si="42"/>
        <v>1</v>
      </c>
      <c r="H577">
        <f t="shared" si="43"/>
        <v>111</v>
      </c>
      <c r="I577" t="str">
        <f t="shared" si="44"/>
        <v>Lost Customer</v>
      </c>
    </row>
    <row r="578" spans="1:9" x14ac:dyDescent="0.25">
      <c r="A578" s="11">
        <v>574</v>
      </c>
      <c r="B578" s="12">
        <v>277</v>
      </c>
      <c r="C578" s="13">
        <v>4</v>
      </c>
      <c r="D578" s="14">
        <v>2172.41</v>
      </c>
      <c r="E578">
        <f t="shared" si="40"/>
        <v>1</v>
      </c>
      <c r="F578">
        <f t="shared" si="41"/>
        <v>1</v>
      </c>
      <c r="G578">
        <f t="shared" si="42"/>
        <v>2</v>
      </c>
      <c r="H578">
        <f t="shared" si="43"/>
        <v>112</v>
      </c>
      <c r="I578" t="str">
        <f t="shared" si="44"/>
        <v>Evasive Customer</v>
      </c>
    </row>
    <row r="579" spans="1:9" x14ac:dyDescent="0.25">
      <c r="A579" s="11">
        <v>575</v>
      </c>
      <c r="B579" s="12">
        <v>248</v>
      </c>
      <c r="C579" s="13">
        <v>2</v>
      </c>
      <c r="D579" s="14">
        <v>714.24</v>
      </c>
      <c r="E579">
        <f t="shared" si="40"/>
        <v>1</v>
      </c>
      <c r="F579">
        <f t="shared" si="41"/>
        <v>1</v>
      </c>
      <c r="G579">
        <f t="shared" si="42"/>
        <v>1</v>
      </c>
      <c r="H579">
        <f t="shared" si="43"/>
        <v>111</v>
      </c>
      <c r="I579" t="str">
        <f t="shared" si="44"/>
        <v>Lost Customer</v>
      </c>
    </row>
    <row r="580" spans="1:9" x14ac:dyDescent="0.25">
      <c r="A580" s="11">
        <v>576</v>
      </c>
      <c r="B580" s="12">
        <v>7</v>
      </c>
      <c r="C580" s="13">
        <v>6</v>
      </c>
      <c r="D580" s="14">
        <v>4580.3500000000004</v>
      </c>
      <c r="E580">
        <f t="shared" si="40"/>
        <v>4</v>
      </c>
      <c r="F580">
        <f t="shared" si="41"/>
        <v>2</v>
      </c>
      <c r="G580">
        <f t="shared" si="42"/>
        <v>4</v>
      </c>
      <c r="H580">
        <f t="shared" si="43"/>
        <v>424</v>
      </c>
      <c r="I580" t="str">
        <f t="shared" si="44"/>
        <v>Becoming Loyal</v>
      </c>
    </row>
    <row r="581" spans="1:9" x14ac:dyDescent="0.25">
      <c r="A581" s="11">
        <v>577</v>
      </c>
      <c r="B581" s="12">
        <v>2</v>
      </c>
      <c r="C581" s="13">
        <v>11</v>
      </c>
      <c r="D581" s="14">
        <v>4242.34</v>
      </c>
      <c r="E581">
        <f t="shared" si="40"/>
        <v>4</v>
      </c>
      <c r="F581">
        <f t="shared" si="41"/>
        <v>4</v>
      </c>
      <c r="G581">
        <f t="shared" si="42"/>
        <v>4</v>
      </c>
      <c r="H581">
        <f t="shared" si="43"/>
        <v>444</v>
      </c>
      <c r="I581" t="str">
        <f t="shared" si="44"/>
        <v>Platinum Customer</v>
      </c>
    </row>
    <row r="582" spans="1:9" x14ac:dyDescent="0.25">
      <c r="A582" s="11">
        <v>578</v>
      </c>
      <c r="B582" s="12">
        <v>199</v>
      </c>
      <c r="C582" s="13">
        <v>7</v>
      </c>
      <c r="D582" s="14">
        <v>2754.81</v>
      </c>
      <c r="E582">
        <f t="shared" ref="E582:E645" si="45">IF(B582&gt;88,1,IF(AND(B582&lt;=88,B582&gt;45),2,IF(AND(B582&lt;=45,B582&gt;18),3,IF(B582&lt;=18,4))))</f>
        <v>1</v>
      </c>
      <c r="F582">
        <f t="shared" ref="F582:F645" si="46">IF(C582&gt;7,4,IF(AND(C582&lt;=7,C582&gt;6),3,IF(AND(C582&lt;=6,C582&gt;4),2,IF(C582&lt;=4,1))))</f>
        <v>3</v>
      </c>
      <c r="G582">
        <f t="shared" ref="G582:G645" si="47">IF(D582&gt;4095.63,4,IF(AND(D582&lt;=4095.63,D582&gt;2785.04),3,IF(AND(D582&lt;=2785.04,D582&gt;1779.7),2,IF(D582&lt;=1779.7,1))))</f>
        <v>2</v>
      </c>
      <c r="H582">
        <f t="shared" ref="H582:H645" si="48">100*E582+10*F582+G582</f>
        <v>132</v>
      </c>
      <c r="I582" t="str">
        <f t="shared" ref="I582:I645" si="49">IF(H582=444,"Platinum Customer",IF(AND(H582&lt;444,H582&gt;=433),"Very Loyal",IF(AND(H582&lt;433,H582&gt;=421),"Becoming Loyal",IF(AND(H582&lt;421,H582&gt;=344),"Recent Customer",IF(AND(H582&lt;344,H582&gt;=323),"Potential Customer",IF(AND(H582&lt;323,H582&gt;=311),"Late Bloomer",IF(AND(H582&lt;311,H582&gt;=224),"Losing Customer",IF(AND(H582&lt;224,H582&gt;=212),"High Risk Customer",IF(AND(H582&lt;212,H582&gt;=124),"Almost Lost Customer",IF(AND(H582&lt;124,H582&gt;=112),"Evasive Customer",IF(H582=111,"Lost Customer")))))))))))</f>
        <v>Almost Lost Customer</v>
      </c>
    </row>
    <row r="583" spans="1:9" x14ac:dyDescent="0.25">
      <c r="A583" s="11">
        <v>579</v>
      </c>
      <c r="B583" s="12">
        <v>52</v>
      </c>
      <c r="C583" s="13">
        <v>9</v>
      </c>
      <c r="D583" s="14">
        <v>4204.6000000000004</v>
      </c>
      <c r="E583">
        <f t="shared" si="45"/>
        <v>2</v>
      </c>
      <c r="F583">
        <f t="shared" si="46"/>
        <v>4</v>
      </c>
      <c r="G583">
        <f t="shared" si="47"/>
        <v>4</v>
      </c>
      <c r="H583">
        <f t="shared" si="48"/>
        <v>244</v>
      </c>
      <c r="I583" t="str">
        <f t="shared" si="49"/>
        <v>Losing Customer</v>
      </c>
    </row>
    <row r="584" spans="1:9" x14ac:dyDescent="0.25">
      <c r="A584" s="11">
        <v>580</v>
      </c>
      <c r="B584" s="12">
        <v>24</v>
      </c>
      <c r="C584" s="13">
        <v>5</v>
      </c>
      <c r="D584" s="14">
        <v>2185.5099999999998</v>
      </c>
      <c r="E584">
        <f t="shared" si="45"/>
        <v>3</v>
      </c>
      <c r="F584">
        <f t="shared" si="46"/>
        <v>2</v>
      </c>
      <c r="G584">
        <f t="shared" si="47"/>
        <v>2</v>
      </c>
      <c r="H584">
        <f t="shared" si="48"/>
        <v>322</v>
      </c>
      <c r="I584" t="str">
        <f t="shared" si="49"/>
        <v>Late Bloomer</v>
      </c>
    </row>
    <row r="585" spans="1:9" x14ac:dyDescent="0.25">
      <c r="A585" s="11">
        <v>581</v>
      </c>
      <c r="B585" s="12">
        <v>53</v>
      </c>
      <c r="C585" s="13">
        <v>4</v>
      </c>
      <c r="D585" s="14">
        <v>2223.5499999999997</v>
      </c>
      <c r="E585">
        <f t="shared" si="45"/>
        <v>2</v>
      </c>
      <c r="F585">
        <f t="shared" si="46"/>
        <v>1</v>
      </c>
      <c r="G585">
        <f t="shared" si="47"/>
        <v>2</v>
      </c>
      <c r="H585">
        <f t="shared" si="48"/>
        <v>212</v>
      </c>
      <c r="I585" t="str">
        <f t="shared" si="49"/>
        <v>High Risk Customer</v>
      </c>
    </row>
    <row r="586" spans="1:9" x14ac:dyDescent="0.25">
      <c r="A586" s="11">
        <v>582</v>
      </c>
      <c r="B586" s="12">
        <v>149</v>
      </c>
      <c r="C586" s="13">
        <v>4</v>
      </c>
      <c r="D586" s="14">
        <v>2744.6</v>
      </c>
      <c r="E586">
        <f t="shared" si="45"/>
        <v>1</v>
      </c>
      <c r="F586">
        <f t="shared" si="46"/>
        <v>1</v>
      </c>
      <c r="G586">
        <f t="shared" si="47"/>
        <v>2</v>
      </c>
      <c r="H586">
        <f t="shared" si="48"/>
        <v>112</v>
      </c>
      <c r="I586" t="str">
        <f t="shared" si="49"/>
        <v>Evasive Customer</v>
      </c>
    </row>
    <row r="587" spans="1:9" x14ac:dyDescent="0.25">
      <c r="A587" s="11">
        <v>583</v>
      </c>
      <c r="B587" s="12">
        <v>31</v>
      </c>
      <c r="C587" s="13">
        <v>4</v>
      </c>
      <c r="D587" s="14">
        <v>2258.1899999999996</v>
      </c>
      <c r="E587">
        <f t="shared" si="45"/>
        <v>3</v>
      </c>
      <c r="F587">
        <f t="shared" si="46"/>
        <v>1</v>
      </c>
      <c r="G587">
        <f t="shared" si="47"/>
        <v>2</v>
      </c>
      <c r="H587">
        <f t="shared" si="48"/>
        <v>312</v>
      </c>
      <c r="I587" t="str">
        <f t="shared" si="49"/>
        <v>Late Bloomer</v>
      </c>
    </row>
    <row r="588" spans="1:9" x14ac:dyDescent="0.25">
      <c r="A588" s="11">
        <v>584</v>
      </c>
      <c r="B588" s="12">
        <v>132</v>
      </c>
      <c r="C588" s="13">
        <v>4</v>
      </c>
      <c r="D588" s="14">
        <v>1270.2099999999998</v>
      </c>
      <c r="E588">
        <f t="shared" si="45"/>
        <v>1</v>
      </c>
      <c r="F588">
        <f t="shared" si="46"/>
        <v>1</v>
      </c>
      <c r="G588">
        <f t="shared" si="47"/>
        <v>1</v>
      </c>
      <c r="H588">
        <f t="shared" si="48"/>
        <v>111</v>
      </c>
      <c r="I588" t="str">
        <f t="shared" si="49"/>
        <v>Lost Customer</v>
      </c>
    </row>
    <row r="589" spans="1:9" x14ac:dyDescent="0.25">
      <c r="A589" s="11">
        <v>585</v>
      </c>
      <c r="B589" s="12">
        <v>97</v>
      </c>
      <c r="C589" s="13">
        <v>7</v>
      </c>
      <c r="D589" s="14">
        <v>2174.5</v>
      </c>
      <c r="E589">
        <f t="shared" si="45"/>
        <v>1</v>
      </c>
      <c r="F589">
        <f t="shared" si="46"/>
        <v>3</v>
      </c>
      <c r="G589">
        <f t="shared" si="47"/>
        <v>2</v>
      </c>
      <c r="H589">
        <f t="shared" si="48"/>
        <v>132</v>
      </c>
      <c r="I589" t="str">
        <f t="shared" si="49"/>
        <v>Almost Lost Customer</v>
      </c>
    </row>
    <row r="590" spans="1:9" x14ac:dyDescent="0.25">
      <c r="A590" s="11">
        <v>586</v>
      </c>
      <c r="B590" s="12">
        <v>90</v>
      </c>
      <c r="C590" s="13">
        <v>4</v>
      </c>
      <c r="D590" s="14">
        <v>2562.4700000000003</v>
      </c>
      <c r="E590">
        <f t="shared" si="45"/>
        <v>1</v>
      </c>
      <c r="F590">
        <f t="shared" si="46"/>
        <v>1</v>
      </c>
      <c r="G590">
        <f t="shared" si="47"/>
        <v>2</v>
      </c>
      <c r="H590">
        <f t="shared" si="48"/>
        <v>112</v>
      </c>
      <c r="I590" t="str">
        <f t="shared" si="49"/>
        <v>Evasive Customer</v>
      </c>
    </row>
    <row r="591" spans="1:9" x14ac:dyDescent="0.25">
      <c r="A591" s="11">
        <v>587</v>
      </c>
      <c r="B591" s="12">
        <v>53</v>
      </c>
      <c r="C591" s="13">
        <v>7</v>
      </c>
      <c r="D591" s="14">
        <v>3293.38</v>
      </c>
      <c r="E591">
        <f t="shared" si="45"/>
        <v>2</v>
      </c>
      <c r="F591">
        <f t="shared" si="46"/>
        <v>3</v>
      </c>
      <c r="G591">
        <f t="shared" si="47"/>
        <v>3</v>
      </c>
      <c r="H591">
        <f t="shared" si="48"/>
        <v>233</v>
      </c>
      <c r="I591" t="str">
        <f t="shared" si="49"/>
        <v>Losing Customer</v>
      </c>
    </row>
    <row r="592" spans="1:9" x14ac:dyDescent="0.25">
      <c r="A592" s="11">
        <v>588</v>
      </c>
      <c r="B592" s="12">
        <v>19</v>
      </c>
      <c r="C592" s="13">
        <v>5</v>
      </c>
      <c r="D592" s="14">
        <v>3603.8500000000004</v>
      </c>
      <c r="E592">
        <f t="shared" si="45"/>
        <v>3</v>
      </c>
      <c r="F592">
        <f t="shared" si="46"/>
        <v>2</v>
      </c>
      <c r="G592">
        <f t="shared" si="47"/>
        <v>3</v>
      </c>
      <c r="H592">
        <f t="shared" si="48"/>
        <v>323</v>
      </c>
      <c r="I592" t="str">
        <f t="shared" si="49"/>
        <v>Potential Customer</v>
      </c>
    </row>
    <row r="593" spans="1:9" x14ac:dyDescent="0.25">
      <c r="A593" s="11">
        <v>589</v>
      </c>
      <c r="B593" s="12">
        <v>10</v>
      </c>
      <c r="C593" s="13">
        <v>3</v>
      </c>
      <c r="D593" s="14">
        <v>1397.8999999999999</v>
      </c>
      <c r="E593">
        <f t="shared" si="45"/>
        <v>4</v>
      </c>
      <c r="F593">
        <f t="shared" si="46"/>
        <v>1</v>
      </c>
      <c r="G593">
        <f t="shared" si="47"/>
        <v>1</v>
      </c>
      <c r="H593">
        <f t="shared" si="48"/>
        <v>411</v>
      </c>
      <c r="I593" t="str">
        <f t="shared" si="49"/>
        <v>Recent Customer</v>
      </c>
    </row>
    <row r="594" spans="1:9" x14ac:dyDescent="0.25">
      <c r="A594" s="11">
        <v>590</v>
      </c>
      <c r="B594" s="12">
        <v>43</v>
      </c>
      <c r="C594" s="13">
        <v>12</v>
      </c>
      <c r="D594" s="14">
        <v>6119.5999999999985</v>
      </c>
      <c r="E594">
        <f t="shared" si="45"/>
        <v>3</v>
      </c>
      <c r="F594">
        <f t="shared" si="46"/>
        <v>4</v>
      </c>
      <c r="G594">
        <f t="shared" si="47"/>
        <v>4</v>
      </c>
      <c r="H594">
        <f t="shared" si="48"/>
        <v>344</v>
      </c>
      <c r="I594" t="str">
        <f t="shared" si="49"/>
        <v>Recent Customer</v>
      </c>
    </row>
    <row r="595" spans="1:9" x14ac:dyDescent="0.25">
      <c r="A595" s="11">
        <v>591</v>
      </c>
      <c r="B595" s="12">
        <v>221</v>
      </c>
      <c r="C595" s="13">
        <v>2</v>
      </c>
      <c r="D595" s="14">
        <v>484.95999999999992</v>
      </c>
      <c r="E595">
        <f t="shared" si="45"/>
        <v>1</v>
      </c>
      <c r="F595">
        <f t="shared" si="46"/>
        <v>1</v>
      </c>
      <c r="G595">
        <f t="shared" si="47"/>
        <v>1</v>
      </c>
      <c r="H595">
        <f t="shared" si="48"/>
        <v>111</v>
      </c>
      <c r="I595" t="str">
        <f t="shared" si="49"/>
        <v>Lost Customer</v>
      </c>
    </row>
    <row r="596" spans="1:9" x14ac:dyDescent="0.25">
      <c r="A596" s="11">
        <v>592</v>
      </c>
      <c r="B596" s="12">
        <v>199</v>
      </c>
      <c r="C596" s="13">
        <v>4</v>
      </c>
      <c r="D596" s="14">
        <v>1071.53</v>
      </c>
      <c r="E596">
        <f t="shared" si="45"/>
        <v>1</v>
      </c>
      <c r="F596">
        <f t="shared" si="46"/>
        <v>1</v>
      </c>
      <c r="G596">
        <f t="shared" si="47"/>
        <v>1</v>
      </c>
      <c r="H596">
        <f t="shared" si="48"/>
        <v>111</v>
      </c>
      <c r="I596" t="str">
        <f t="shared" si="49"/>
        <v>Lost Customer</v>
      </c>
    </row>
    <row r="597" spans="1:9" x14ac:dyDescent="0.25">
      <c r="A597" s="11">
        <v>593</v>
      </c>
      <c r="B597" s="12">
        <v>1</v>
      </c>
      <c r="C597" s="13">
        <v>6</v>
      </c>
      <c r="D597" s="14">
        <v>3493.8</v>
      </c>
      <c r="E597">
        <f t="shared" si="45"/>
        <v>4</v>
      </c>
      <c r="F597">
        <f t="shared" si="46"/>
        <v>2</v>
      </c>
      <c r="G597">
        <f t="shared" si="47"/>
        <v>3</v>
      </c>
      <c r="H597">
        <f t="shared" si="48"/>
        <v>423</v>
      </c>
      <c r="I597" t="str">
        <f t="shared" si="49"/>
        <v>Becoming Loyal</v>
      </c>
    </row>
    <row r="598" spans="1:9" x14ac:dyDescent="0.25">
      <c r="A598" s="11">
        <v>594</v>
      </c>
      <c r="B598" s="12">
        <v>33</v>
      </c>
      <c r="C598" s="13">
        <v>9</v>
      </c>
      <c r="D598" s="14">
        <v>6630.7200000000012</v>
      </c>
      <c r="E598">
        <f t="shared" si="45"/>
        <v>3</v>
      </c>
      <c r="F598">
        <f t="shared" si="46"/>
        <v>4</v>
      </c>
      <c r="G598">
        <f t="shared" si="47"/>
        <v>4</v>
      </c>
      <c r="H598">
        <f t="shared" si="48"/>
        <v>344</v>
      </c>
      <c r="I598" t="str">
        <f t="shared" si="49"/>
        <v>Recent Customer</v>
      </c>
    </row>
    <row r="599" spans="1:9" x14ac:dyDescent="0.25">
      <c r="A599" s="11">
        <v>595</v>
      </c>
      <c r="B599" s="12">
        <v>184</v>
      </c>
      <c r="C599" s="13">
        <v>3</v>
      </c>
      <c r="D599" s="14">
        <v>2011.1599999999999</v>
      </c>
      <c r="E599">
        <f t="shared" si="45"/>
        <v>1</v>
      </c>
      <c r="F599">
        <f t="shared" si="46"/>
        <v>1</v>
      </c>
      <c r="G599">
        <f t="shared" si="47"/>
        <v>2</v>
      </c>
      <c r="H599">
        <f t="shared" si="48"/>
        <v>112</v>
      </c>
      <c r="I599" t="str">
        <f t="shared" si="49"/>
        <v>Evasive Customer</v>
      </c>
    </row>
    <row r="600" spans="1:9" x14ac:dyDescent="0.25">
      <c r="A600" s="11">
        <v>596</v>
      </c>
      <c r="B600" s="12">
        <v>85</v>
      </c>
      <c r="C600" s="13">
        <v>3</v>
      </c>
      <c r="D600" s="14">
        <v>3836.34</v>
      </c>
      <c r="E600">
        <f t="shared" si="45"/>
        <v>2</v>
      </c>
      <c r="F600">
        <f t="shared" si="46"/>
        <v>1</v>
      </c>
      <c r="G600">
        <f t="shared" si="47"/>
        <v>3</v>
      </c>
      <c r="H600">
        <f t="shared" si="48"/>
        <v>213</v>
      </c>
      <c r="I600" t="str">
        <f t="shared" si="49"/>
        <v>High Risk Customer</v>
      </c>
    </row>
    <row r="601" spans="1:9" x14ac:dyDescent="0.25">
      <c r="A601" s="11">
        <v>597</v>
      </c>
      <c r="B601" s="12">
        <v>61</v>
      </c>
      <c r="C601" s="13">
        <v>5</v>
      </c>
      <c r="D601" s="14">
        <v>1830.39</v>
      </c>
      <c r="E601">
        <f t="shared" si="45"/>
        <v>2</v>
      </c>
      <c r="F601">
        <f t="shared" si="46"/>
        <v>2</v>
      </c>
      <c r="G601">
        <f t="shared" si="47"/>
        <v>2</v>
      </c>
      <c r="H601">
        <f t="shared" si="48"/>
        <v>222</v>
      </c>
      <c r="I601" t="str">
        <f t="shared" si="49"/>
        <v>High Risk Customer</v>
      </c>
    </row>
    <row r="602" spans="1:9" x14ac:dyDescent="0.25">
      <c r="A602" s="11">
        <v>598</v>
      </c>
      <c r="B602" s="12">
        <v>131</v>
      </c>
      <c r="C602" s="13">
        <v>7</v>
      </c>
      <c r="D602" s="14">
        <v>3535.5600000000004</v>
      </c>
      <c r="E602">
        <f t="shared" si="45"/>
        <v>1</v>
      </c>
      <c r="F602">
        <f t="shared" si="46"/>
        <v>3</v>
      </c>
      <c r="G602">
        <f t="shared" si="47"/>
        <v>3</v>
      </c>
      <c r="H602">
        <f t="shared" si="48"/>
        <v>133</v>
      </c>
      <c r="I602" t="str">
        <f t="shared" si="49"/>
        <v>Almost Lost Customer</v>
      </c>
    </row>
    <row r="603" spans="1:9" x14ac:dyDescent="0.25">
      <c r="A603" s="11">
        <v>599</v>
      </c>
      <c r="B603" s="12">
        <v>115</v>
      </c>
      <c r="C603" s="13">
        <v>5</v>
      </c>
      <c r="D603" s="14">
        <v>4319.1399999999994</v>
      </c>
      <c r="E603">
        <f t="shared" si="45"/>
        <v>1</v>
      </c>
      <c r="F603">
        <f t="shared" si="46"/>
        <v>2</v>
      </c>
      <c r="G603">
        <f t="shared" si="47"/>
        <v>4</v>
      </c>
      <c r="H603">
        <f t="shared" si="48"/>
        <v>124</v>
      </c>
      <c r="I603" t="str">
        <f t="shared" si="49"/>
        <v>Almost Lost Customer</v>
      </c>
    </row>
    <row r="604" spans="1:9" x14ac:dyDescent="0.25">
      <c r="A604" s="11">
        <v>600</v>
      </c>
      <c r="B604" s="12">
        <v>206</v>
      </c>
      <c r="C604" s="13">
        <v>3</v>
      </c>
      <c r="D604" s="14">
        <v>1854.78</v>
      </c>
      <c r="E604">
        <f t="shared" si="45"/>
        <v>1</v>
      </c>
      <c r="F604">
        <f t="shared" si="46"/>
        <v>1</v>
      </c>
      <c r="G604">
        <f t="shared" si="47"/>
        <v>2</v>
      </c>
      <c r="H604">
        <f t="shared" si="48"/>
        <v>112</v>
      </c>
      <c r="I604" t="str">
        <f t="shared" si="49"/>
        <v>Evasive Customer</v>
      </c>
    </row>
    <row r="605" spans="1:9" x14ac:dyDescent="0.25">
      <c r="A605" s="11">
        <v>601</v>
      </c>
      <c r="B605" s="12">
        <v>58</v>
      </c>
      <c r="C605" s="13">
        <v>5</v>
      </c>
      <c r="D605" s="14">
        <v>1423.4399999999998</v>
      </c>
      <c r="E605">
        <f t="shared" si="45"/>
        <v>2</v>
      </c>
      <c r="F605">
        <f t="shared" si="46"/>
        <v>2</v>
      </c>
      <c r="G605">
        <f t="shared" si="47"/>
        <v>1</v>
      </c>
      <c r="H605">
        <f t="shared" si="48"/>
        <v>221</v>
      </c>
      <c r="I605" t="str">
        <f t="shared" si="49"/>
        <v>High Risk Customer</v>
      </c>
    </row>
    <row r="606" spans="1:9" x14ac:dyDescent="0.25">
      <c r="A606" s="11">
        <v>602</v>
      </c>
      <c r="B606" s="12">
        <v>77</v>
      </c>
      <c r="C606" s="13">
        <v>5</v>
      </c>
      <c r="D606" s="14">
        <v>2568.7600000000002</v>
      </c>
      <c r="E606">
        <f t="shared" si="45"/>
        <v>2</v>
      </c>
      <c r="F606">
        <f t="shared" si="46"/>
        <v>2</v>
      </c>
      <c r="G606">
        <f t="shared" si="47"/>
        <v>2</v>
      </c>
      <c r="H606">
        <f t="shared" si="48"/>
        <v>222</v>
      </c>
      <c r="I606" t="str">
        <f t="shared" si="49"/>
        <v>High Risk Customer</v>
      </c>
    </row>
    <row r="607" spans="1:9" x14ac:dyDescent="0.25">
      <c r="A607" s="11">
        <v>603</v>
      </c>
      <c r="B607" s="12">
        <v>49</v>
      </c>
      <c r="C607" s="13">
        <v>7</v>
      </c>
      <c r="D607" s="14">
        <v>3148.1</v>
      </c>
      <c r="E607">
        <f t="shared" si="45"/>
        <v>2</v>
      </c>
      <c r="F607">
        <f t="shared" si="46"/>
        <v>3</v>
      </c>
      <c r="G607">
        <f t="shared" si="47"/>
        <v>3</v>
      </c>
      <c r="H607">
        <f t="shared" si="48"/>
        <v>233</v>
      </c>
      <c r="I607" t="str">
        <f t="shared" si="49"/>
        <v>Losing Customer</v>
      </c>
    </row>
    <row r="608" spans="1:9" x14ac:dyDescent="0.25">
      <c r="A608" s="11">
        <v>604</v>
      </c>
      <c r="B608" s="12">
        <v>69</v>
      </c>
      <c r="C608" s="13">
        <v>6</v>
      </c>
      <c r="D608" s="14">
        <v>4661.9599999999991</v>
      </c>
      <c r="E608">
        <f t="shared" si="45"/>
        <v>2</v>
      </c>
      <c r="F608">
        <f t="shared" si="46"/>
        <v>2</v>
      </c>
      <c r="G608">
        <f t="shared" si="47"/>
        <v>4</v>
      </c>
      <c r="H608">
        <f t="shared" si="48"/>
        <v>224</v>
      </c>
      <c r="I608" t="str">
        <f t="shared" si="49"/>
        <v>Losing Customer</v>
      </c>
    </row>
    <row r="609" spans="1:9" x14ac:dyDescent="0.25">
      <c r="A609" s="11">
        <v>605</v>
      </c>
      <c r="B609" s="12">
        <v>2</v>
      </c>
      <c r="C609" s="13">
        <v>8</v>
      </c>
      <c r="D609" s="14">
        <v>5025.6400000000012</v>
      </c>
      <c r="E609">
        <f t="shared" si="45"/>
        <v>4</v>
      </c>
      <c r="F609">
        <f t="shared" si="46"/>
        <v>4</v>
      </c>
      <c r="G609">
        <f t="shared" si="47"/>
        <v>4</v>
      </c>
      <c r="H609">
        <f t="shared" si="48"/>
        <v>444</v>
      </c>
      <c r="I609" t="str">
        <f t="shared" si="49"/>
        <v>Platinum Customer</v>
      </c>
    </row>
    <row r="610" spans="1:9" x14ac:dyDescent="0.25">
      <c r="A610" s="11">
        <v>606</v>
      </c>
      <c r="B610" s="12">
        <v>55</v>
      </c>
      <c r="C610" s="13">
        <v>6</v>
      </c>
      <c r="D610" s="14">
        <v>2488.5299999999997</v>
      </c>
      <c r="E610">
        <f t="shared" si="45"/>
        <v>2</v>
      </c>
      <c r="F610">
        <f t="shared" si="46"/>
        <v>2</v>
      </c>
      <c r="G610">
        <f t="shared" si="47"/>
        <v>2</v>
      </c>
      <c r="H610">
        <f t="shared" si="48"/>
        <v>222</v>
      </c>
      <c r="I610" t="str">
        <f t="shared" si="49"/>
        <v>High Risk Customer</v>
      </c>
    </row>
    <row r="611" spans="1:9" x14ac:dyDescent="0.25">
      <c r="A611" s="11">
        <v>607</v>
      </c>
      <c r="B611" s="12">
        <v>58</v>
      </c>
      <c r="C611" s="13">
        <v>10</v>
      </c>
      <c r="D611" s="14">
        <v>6998.39</v>
      </c>
      <c r="E611">
        <f t="shared" si="45"/>
        <v>2</v>
      </c>
      <c r="F611">
        <f t="shared" si="46"/>
        <v>4</v>
      </c>
      <c r="G611">
        <f t="shared" si="47"/>
        <v>4</v>
      </c>
      <c r="H611">
        <f t="shared" si="48"/>
        <v>244</v>
      </c>
      <c r="I611" t="str">
        <f t="shared" si="49"/>
        <v>Losing Customer</v>
      </c>
    </row>
    <row r="612" spans="1:9" x14ac:dyDescent="0.25">
      <c r="A612" s="11">
        <v>608</v>
      </c>
      <c r="B612" s="12">
        <v>85</v>
      </c>
      <c r="C612" s="13">
        <v>8</v>
      </c>
      <c r="D612" s="14">
        <v>4050.1099999999997</v>
      </c>
      <c r="E612">
        <f t="shared" si="45"/>
        <v>2</v>
      </c>
      <c r="F612">
        <f t="shared" si="46"/>
        <v>4</v>
      </c>
      <c r="G612">
        <f t="shared" si="47"/>
        <v>3</v>
      </c>
      <c r="H612">
        <f t="shared" si="48"/>
        <v>243</v>
      </c>
      <c r="I612" t="str">
        <f t="shared" si="49"/>
        <v>Losing Customer</v>
      </c>
    </row>
    <row r="613" spans="1:9" x14ac:dyDescent="0.25">
      <c r="A613" s="11">
        <v>609</v>
      </c>
      <c r="B613" s="12">
        <v>36</v>
      </c>
      <c r="C613" s="13">
        <v>4</v>
      </c>
      <c r="D613" s="14">
        <v>2168.7299999999996</v>
      </c>
      <c r="E613">
        <f t="shared" si="45"/>
        <v>3</v>
      </c>
      <c r="F613">
        <f t="shared" si="46"/>
        <v>1</v>
      </c>
      <c r="G613">
        <f t="shared" si="47"/>
        <v>2</v>
      </c>
      <c r="H613">
        <f t="shared" si="48"/>
        <v>312</v>
      </c>
      <c r="I613" t="str">
        <f t="shared" si="49"/>
        <v>Late Bloomer</v>
      </c>
    </row>
    <row r="614" spans="1:9" x14ac:dyDescent="0.25">
      <c r="A614" s="11">
        <v>610</v>
      </c>
      <c r="B614" s="12">
        <v>46</v>
      </c>
      <c r="C614" s="13">
        <v>9</v>
      </c>
      <c r="D614" s="14">
        <v>3399.91</v>
      </c>
      <c r="E614">
        <f t="shared" si="45"/>
        <v>2</v>
      </c>
      <c r="F614">
        <f t="shared" si="46"/>
        <v>4</v>
      </c>
      <c r="G614">
        <f t="shared" si="47"/>
        <v>3</v>
      </c>
      <c r="H614">
        <f t="shared" si="48"/>
        <v>243</v>
      </c>
      <c r="I614" t="str">
        <f t="shared" si="49"/>
        <v>Losing Customer</v>
      </c>
    </row>
    <row r="615" spans="1:9" x14ac:dyDescent="0.25">
      <c r="A615" s="11">
        <v>611</v>
      </c>
      <c r="B615" s="12">
        <v>3</v>
      </c>
      <c r="C615" s="13">
        <v>8</v>
      </c>
      <c r="D615" s="14">
        <v>3500.4399999999996</v>
      </c>
      <c r="E615">
        <f t="shared" si="45"/>
        <v>4</v>
      </c>
      <c r="F615">
        <f t="shared" si="46"/>
        <v>4</v>
      </c>
      <c r="G615">
        <f t="shared" si="47"/>
        <v>3</v>
      </c>
      <c r="H615">
        <f t="shared" si="48"/>
        <v>443</v>
      </c>
      <c r="I615" t="str">
        <f t="shared" si="49"/>
        <v>Very Loyal</v>
      </c>
    </row>
    <row r="616" spans="1:9" x14ac:dyDescent="0.25">
      <c r="A616" s="11">
        <v>612</v>
      </c>
      <c r="B616" s="12">
        <v>87</v>
      </c>
      <c r="C616" s="13">
        <v>5</v>
      </c>
      <c r="D616" s="14">
        <v>665.42999999999984</v>
      </c>
      <c r="E616">
        <f t="shared" si="45"/>
        <v>2</v>
      </c>
      <c r="F616">
        <f t="shared" si="46"/>
        <v>2</v>
      </c>
      <c r="G616">
        <f t="shared" si="47"/>
        <v>1</v>
      </c>
      <c r="H616">
        <f t="shared" si="48"/>
        <v>221</v>
      </c>
      <c r="I616" t="str">
        <f t="shared" si="49"/>
        <v>High Risk Customer</v>
      </c>
    </row>
    <row r="617" spans="1:9" x14ac:dyDescent="0.25">
      <c r="A617" s="11">
        <v>613</v>
      </c>
      <c r="B617" s="12">
        <v>3</v>
      </c>
      <c r="C617" s="13">
        <v>6</v>
      </c>
      <c r="D617" s="14">
        <v>2098.59</v>
      </c>
      <c r="E617">
        <f t="shared" si="45"/>
        <v>4</v>
      </c>
      <c r="F617">
        <f t="shared" si="46"/>
        <v>2</v>
      </c>
      <c r="G617">
        <f t="shared" si="47"/>
        <v>2</v>
      </c>
      <c r="H617">
        <f t="shared" si="48"/>
        <v>422</v>
      </c>
      <c r="I617" t="str">
        <f t="shared" si="49"/>
        <v>Becoming Loyal</v>
      </c>
    </row>
    <row r="618" spans="1:9" x14ac:dyDescent="0.25">
      <c r="A618" s="11">
        <v>614</v>
      </c>
      <c r="B618" s="12">
        <v>18</v>
      </c>
      <c r="C618" s="13">
        <v>9</v>
      </c>
      <c r="D618" s="14">
        <v>6120.46</v>
      </c>
      <c r="E618">
        <f t="shared" si="45"/>
        <v>4</v>
      </c>
      <c r="F618">
        <f t="shared" si="46"/>
        <v>4</v>
      </c>
      <c r="G618">
        <f t="shared" si="47"/>
        <v>4</v>
      </c>
      <c r="H618">
        <f t="shared" si="48"/>
        <v>444</v>
      </c>
      <c r="I618" t="str">
        <f t="shared" si="49"/>
        <v>Platinum Customer</v>
      </c>
    </row>
    <row r="619" spans="1:9" x14ac:dyDescent="0.25">
      <c r="A619" s="11">
        <v>615</v>
      </c>
      <c r="B619" s="12">
        <v>42</v>
      </c>
      <c r="C619" s="13">
        <v>4</v>
      </c>
      <c r="D619" s="14">
        <v>3620.88</v>
      </c>
      <c r="E619">
        <f t="shared" si="45"/>
        <v>3</v>
      </c>
      <c r="F619">
        <f t="shared" si="46"/>
        <v>1</v>
      </c>
      <c r="G619">
        <f t="shared" si="47"/>
        <v>3</v>
      </c>
      <c r="H619">
        <f t="shared" si="48"/>
        <v>313</v>
      </c>
      <c r="I619" t="str">
        <f t="shared" si="49"/>
        <v>Late Bloomer</v>
      </c>
    </row>
    <row r="620" spans="1:9" x14ac:dyDescent="0.25">
      <c r="A620" s="11">
        <v>616</v>
      </c>
      <c r="B620" s="12">
        <v>92</v>
      </c>
      <c r="C620" s="13">
        <v>4</v>
      </c>
      <c r="D620" s="14">
        <v>1695.9999999999998</v>
      </c>
      <c r="E620">
        <f t="shared" si="45"/>
        <v>1</v>
      </c>
      <c r="F620">
        <f t="shared" si="46"/>
        <v>1</v>
      </c>
      <c r="G620">
        <f t="shared" si="47"/>
        <v>1</v>
      </c>
      <c r="H620">
        <f t="shared" si="48"/>
        <v>111</v>
      </c>
      <c r="I620" t="str">
        <f t="shared" si="49"/>
        <v>Lost Customer</v>
      </c>
    </row>
    <row r="621" spans="1:9" x14ac:dyDescent="0.25">
      <c r="A621" s="11">
        <v>617</v>
      </c>
      <c r="B621" s="12">
        <v>20</v>
      </c>
      <c r="C621" s="13">
        <v>4</v>
      </c>
      <c r="D621" s="14">
        <v>2313.4299999999994</v>
      </c>
      <c r="E621">
        <f t="shared" si="45"/>
        <v>3</v>
      </c>
      <c r="F621">
        <f t="shared" si="46"/>
        <v>1</v>
      </c>
      <c r="G621">
        <f t="shared" si="47"/>
        <v>2</v>
      </c>
      <c r="H621">
        <f t="shared" si="48"/>
        <v>312</v>
      </c>
      <c r="I621" t="str">
        <f t="shared" si="49"/>
        <v>Late Bloomer</v>
      </c>
    </row>
    <row r="622" spans="1:9" x14ac:dyDescent="0.25">
      <c r="A622" s="11">
        <v>618</v>
      </c>
      <c r="B622" s="12">
        <v>308</v>
      </c>
      <c r="C622" s="13">
        <v>2</v>
      </c>
      <c r="D622" s="14">
        <v>1202.3899999999999</v>
      </c>
      <c r="E622">
        <f t="shared" si="45"/>
        <v>1</v>
      </c>
      <c r="F622">
        <f t="shared" si="46"/>
        <v>1</v>
      </c>
      <c r="G622">
        <f t="shared" si="47"/>
        <v>1</v>
      </c>
      <c r="H622">
        <f t="shared" si="48"/>
        <v>111</v>
      </c>
      <c r="I622" t="str">
        <f t="shared" si="49"/>
        <v>Lost Customer</v>
      </c>
    </row>
    <row r="623" spans="1:9" x14ac:dyDescent="0.25">
      <c r="A623" s="11">
        <v>619</v>
      </c>
      <c r="B623" s="12">
        <v>65</v>
      </c>
      <c r="C623" s="13">
        <v>7</v>
      </c>
      <c r="D623" s="14">
        <v>3378.35</v>
      </c>
      <c r="E623">
        <f t="shared" si="45"/>
        <v>2</v>
      </c>
      <c r="F623">
        <f t="shared" si="46"/>
        <v>3</v>
      </c>
      <c r="G623">
        <f t="shared" si="47"/>
        <v>3</v>
      </c>
      <c r="H623">
        <f t="shared" si="48"/>
        <v>233</v>
      </c>
      <c r="I623" t="str">
        <f t="shared" si="49"/>
        <v>Losing Customer</v>
      </c>
    </row>
    <row r="624" spans="1:9" x14ac:dyDescent="0.25">
      <c r="A624" s="11">
        <v>620</v>
      </c>
      <c r="B624" s="12">
        <v>103</v>
      </c>
      <c r="C624" s="13">
        <v>8</v>
      </c>
      <c r="D624" s="14">
        <v>1981.2999999999997</v>
      </c>
      <c r="E624">
        <f t="shared" si="45"/>
        <v>1</v>
      </c>
      <c r="F624">
        <f t="shared" si="46"/>
        <v>4</v>
      </c>
      <c r="G624">
        <f t="shared" si="47"/>
        <v>2</v>
      </c>
      <c r="H624">
        <f t="shared" si="48"/>
        <v>142</v>
      </c>
      <c r="I624" t="str">
        <f t="shared" si="49"/>
        <v>Almost Lost Customer</v>
      </c>
    </row>
    <row r="625" spans="1:9" x14ac:dyDescent="0.25">
      <c r="A625" s="11">
        <v>621</v>
      </c>
      <c r="B625" s="12">
        <v>2</v>
      </c>
      <c r="C625" s="13">
        <v>9</v>
      </c>
      <c r="D625" s="14">
        <v>6126.8100000000013</v>
      </c>
      <c r="E625">
        <f t="shared" si="45"/>
        <v>4</v>
      </c>
      <c r="F625">
        <f t="shared" si="46"/>
        <v>4</v>
      </c>
      <c r="G625">
        <f t="shared" si="47"/>
        <v>4</v>
      </c>
      <c r="H625">
        <f t="shared" si="48"/>
        <v>444</v>
      </c>
      <c r="I625" t="str">
        <f t="shared" si="49"/>
        <v>Platinum Customer</v>
      </c>
    </row>
    <row r="626" spans="1:9" x14ac:dyDescent="0.25">
      <c r="A626" s="11">
        <v>622</v>
      </c>
      <c r="B626" s="12">
        <v>266</v>
      </c>
      <c r="C626" s="13">
        <v>3</v>
      </c>
      <c r="D626" s="14">
        <v>1627.6899999999998</v>
      </c>
      <c r="E626">
        <f t="shared" si="45"/>
        <v>1</v>
      </c>
      <c r="F626">
        <f t="shared" si="46"/>
        <v>1</v>
      </c>
      <c r="G626">
        <f t="shared" si="47"/>
        <v>1</v>
      </c>
      <c r="H626">
        <f t="shared" si="48"/>
        <v>111</v>
      </c>
      <c r="I626" t="str">
        <f t="shared" si="49"/>
        <v>Lost Customer</v>
      </c>
    </row>
    <row r="627" spans="1:9" x14ac:dyDescent="0.25">
      <c r="A627" s="11">
        <v>623</v>
      </c>
      <c r="B627" s="12">
        <v>93</v>
      </c>
      <c r="C627" s="13">
        <v>3</v>
      </c>
      <c r="D627" s="14">
        <v>1636.8900000000003</v>
      </c>
      <c r="E627">
        <f t="shared" si="45"/>
        <v>1</v>
      </c>
      <c r="F627">
        <f t="shared" si="46"/>
        <v>1</v>
      </c>
      <c r="G627">
        <f t="shared" si="47"/>
        <v>1</v>
      </c>
      <c r="H627">
        <f t="shared" si="48"/>
        <v>111</v>
      </c>
      <c r="I627" t="str">
        <f t="shared" si="49"/>
        <v>Lost Customer</v>
      </c>
    </row>
    <row r="628" spans="1:9" x14ac:dyDescent="0.25">
      <c r="A628" s="11">
        <v>624</v>
      </c>
      <c r="B628" s="12">
        <v>90</v>
      </c>
      <c r="C628" s="13">
        <v>3</v>
      </c>
      <c r="D628" s="14">
        <v>3352.8900000000003</v>
      </c>
      <c r="E628">
        <f t="shared" si="45"/>
        <v>1</v>
      </c>
      <c r="F628">
        <f t="shared" si="46"/>
        <v>1</v>
      </c>
      <c r="G628">
        <f t="shared" si="47"/>
        <v>3</v>
      </c>
      <c r="H628">
        <f t="shared" si="48"/>
        <v>113</v>
      </c>
      <c r="I628" t="str">
        <f t="shared" si="49"/>
        <v>Evasive Customer</v>
      </c>
    </row>
    <row r="629" spans="1:9" x14ac:dyDescent="0.25">
      <c r="A629" s="11">
        <v>625</v>
      </c>
      <c r="B629" s="12">
        <v>16</v>
      </c>
      <c r="C629" s="13">
        <v>6</v>
      </c>
      <c r="D629" s="14">
        <v>2326.0800000000004</v>
      </c>
      <c r="E629">
        <f t="shared" si="45"/>
        <v>4</v>
      </c>
      <c r="F629">
        <f t="shared" si="46"/>
        <v>2</v>
      </c>
      <c r="G629">
        <f t="shared" si="47"/>
        <v>2</v>
      </c>
      <c r="H629">
        <f t="shared" si="48"/>
        <v>422</v>
      </c>
      <c r="I629" t="str">
        <f t="shared" si="49"/>
        <v>Becoming Loyal</v>
      </c>
    </row>
    <row r="630" spans="1:9" x14ac:dyDescent="0.25">
      <c r="A630" s="11">
        <v>626</v>
      </c>
      <c r="B630" s="12">
        <v>54</v>
      </c>
      <c r="C630" s="13">
        <v>9</v>
      </c>
      <c r="D630" s="14">
        <v>3437.3699999999994</v>
      </c>
      <c r="E630">
        <f t="shared" si="45"/>
        <v>2</v>
      </c>
      <c r="F630">
        <f t="shared" si="46"/>
        <v>4</v>
      </c>
      <c r="G630">
        <f t="shared" si="47"/>
        <v>3</v>
      </c>
      <c r="H630">
        <f t="shared" si="48"/>
        <v>243</v>
      </c>
      <c r="I630" t="str">
        <f t="shared" si="49"/>
        <v>Losing Customer</v>
      </c>
    </row>
    <row r="631" spans="1:9" x14ac:dyDescent="0.25">
      <c r="A631" s="11">
        <v>627</v>
      </c>
      <c r="B631" s="12">
        <v>58</v>
      </c>
      <c r="C631" s="13">
        <v>5</v>
      </c>
      <c r="D631" s="14">
        <v>4597.2699999999995</v>
      </c>
      <c r="E631">
        <f t="shared" si="45"/>
        <v>2</v>
      </c>
      <c r="F631">
        <f t="shared" si="46"/>
        <v>2</v>
      </c>
      <c r="G631">
        <f t="shared" si="47"/>
        <v>4</v>
      </c>
      <c r="H631">
        <f t="shared" si="48"/>
        <v>224</v>
      </c>
      <c r="I631" t="str">
        <f t="shared" si="49"/>
        <v>Losing Customer</v>
      </c>
    </row>
    <row r="632" spans="1:9" x14ac:dyDescent="0.25">
      <c r="A632" s="11">
        <v>628</v>
      </c>
      <c r="B632" s="12">
        <v>54</v>
      </c>
      <c r="C632" s="13">
        <v>5</v>
      </c>
      <c r="D632" s="14">
        <v>1313.8600000000001</v>
      </c>
      <c r="E632">
        <f t="shared" si="45"/>
        <v>2</v>
      </c>
      <c r="F632">
        <f t="shared" si="46"/>
        <v>2</v>
      </c>
      <c r="G632">
        <f t="shared" si="47"/>
        <v>1</v>
      </c>
      <c r="H632">
        <f t="shared" si="48"/>
        <v>221</v>
      </c>
      <c r="I632" t="str">
        <f t="shared" si="49"/>
        <v>High Risk Customer</v>
      </c>
    </row>
    <row r="633" spans="1:9" x14ac:dyDescent="0.25">
      <c r="A633" s="11">
        <v>629</v>
      </c>
      <c r="B633" s="12">
        <v>64</v>
      </c>
      <c r="C633" s="13">
        <v>8</v>
      </c>
      <c r="D633" s="14">
        <v>2245.4299999999998</v>
      </c>
      <c r="E633">
        <f t="shared" si="45"/>
        <v>2</v>
      </c>
      <c r="F633">
        <f t="shared" si="46"/>
        <v>4</v>
      </c>
      <c r="G633">
        <f t="shared" si="47"/>
        <v>2</v>
      </c>
      <c r="H633">
        <f t="shared" si="48"/>
        <v>242</v>
      </c>
      <c r="I633" t="str">
        <f t="shared" si="49"/>
        <v>Losing Customer</v>
      </c>
    </row>
    <row r="634" spans="1:9" x14ac:dyDescent="0.25">
      <c r="A634" s="11">
        <v>630</v>
      </c>
      <c r="B634" s="12">
        <v>53</v>
      </c>
      <c r="C634" s="13">
        <v>7</v>
      </c>
      <c r="D634" s="14">
        <v>3717.21</v>
      </c>
      <c r="E634">
        <f t="shared" si="45"/>
        <v>2</v>
      </c>
      <c r="F634">
        <f t="shared" si="46"/>
        <v>3</v>
      </c>
      <c r="G634">
        <f t="shared" si="47"/>
        <v>3</v>
      </c>
      <c r="H634">
        <f t="shared" si="48"/>
        <v>233</v>
      </c>
      <c r="I634" t="str">
        <f t="shared" si="49"/>
        <v>Losing Customer</v>
      </c>
    </row>
    <row r="635" spans="1:9" x14ac:dyDescent="0.25">
      <c r="A635" s="11">
        <v>631</v>
      </c>
      <c r="B635" s="12">
        <v>16</v>
      </c>
      <c r="C635" s="13">
        <v>6</v>
      </c>
      <c r="D635" s="14">
        <v>1767.39</v>
      </c>
      <c r="E635">
        <f t="shared" si="45"/>
        <v>4</v>
      </c>
      <c r="F635">
        <f t="shared" si="46"/>
        <v>2</v>
      </c>
      <c r="G635">
        <f t="shared" si="47"/>
        <v>1</v>
      </c>
      <c r="H635">
        <f t="shared" si="48"/>
        <v>421</v>
      </c>
      <c r="I635" t="str">
        <f t="shared" si="49"/>
        <v>Becoming Loyal</v>
      </c>
    </row>
    <row r="636" spans="1:9" x14ac:dyDescent="0.25">
      <c r="A636" s="11">
        <v>632</v>
      </c>
      <c r="B636" s="12">
        <v>41</v>
      </c>
      <c r="C636" s="13">
        <v>3</v>
      </c>
      <c r="D636" s="14">
        <v>1726.6099999999997</v>
      </c>
      <c r="E636">
        <f t="shared" si="45"/>
        <v>3</v>
      </c>
      <c r="F636">
        <f t="shared" si="46"/>
        <v>1</v>
      </c>
      <c r="G636">
        <f t="shared" si="47"/>
        <v>1</v>
      </c>
      <c r="H636">
        <f t="shared" si="48"/>
        <v>311</v>
      </c>
      <c r="I636" t="str">
        <f t="shared" si="49"/>
        <v>Late Bloomer</v>
      </c>
    </row>
    <row r="637" spans="1:9" x14ac:dyDescent="0.25">
      <c r="A637" s="11">
        <v>633</v>
      </c>
      <c r="B637" s="12">
        <v>1</v>
      </c>
      <c r="C637" s="13">
        <v>7</v>
      </c>
      <c r="D637" s="14">
        <v>3328.45</v>
      </c>
      <c r="E637">
        <f t="shared" si="45"/>
        <v>4</v>
      </c>
      <c r="F637">
        <f t="shared" si="46"/>
        <v>3</v>
      </c>
      <c r="G637">
        <f t="shared" si="47"/>
        <v>3</v>
      </c>
      <c r="H637">
        <f t="shared" si="48"/>
        <v>433</v>
      </c>
      <c r="I637" t="str">
        <f t="shared" si="49"/>
        <v>Very Loyal</v>
      </c>
    </row>
    <row r="638" spans="1:9" x14ac:dyDescent="0.25">
      <c r="A638" s="11">
        <v>634</v>
      </c>
      <c r="B638" s="12">
        <v>17</v>
      </c>
      <c r="C638" s="13">
        <v>8</v>
      </c>
      <c r="D638" s="14">
        <v>2853.18</v>
      </c>
      <c r="E638">
        <f t="shared" si="45"/>
        <v>4</v>
      </c>
      <c r="F638">
        <f t="shared" si="46"/>
        <v>4</v>
      </c>
      <c r="G638">
        <f t="shared" si="47"/>
        <v>3</v>
      </c>
      <c r="H638">
        <f t="shared" si="48"/>
        <v>443</v>
      </c>
      <c r="I638" t="str">
        <f t="shared" si="49"/>
        <v>Very Loyal</v>
      </c>
    </row>
    <row r="639" spans="1:9" x14ac:dyDescent="0.25">
      <c r="A639" s="11">
        <v>635</v>
      </c>
      <c r="B639" s="12">
        <v>39</v>
      </c>
      <c r="C639" s="13">
        <v>6</v>
      </c>
      <c r="D639" s="14">
        <v>1220.6100000000001</v>
      </c>
      <c r="E639">
        <f t="shared" si="45"/>
        <v>3</v>
      </c>
      <c r="F639">
        <f t="shared" si="46"/>
        <v>2</v>
      </c>
      <c r="G639">
        <f t="shared" si="47"/>
        <v>1</v>
      </c>
      <c r="H639">
        <f t="shared" si="48"/>
        <v>321</v>
      </c>
      <c r="I639" t="str">
        <f t="shared" si="49"/>
        <v>Late Bloomer</v>
      </c>
    </row>
    <row r="640" spans="1:9" x14ac:dyDescent="0.25">
      <c r="A640" s="11">
        <v>636</v>
      </c>
      <c r="B640" s="12">
        <v>19</v>
      </c>
      <c r="C640" s="13">
        <v>7</v>
      </c>
      <c r="D640" s="14">
        <v>4418.8999999999996</v>
      </c>
      <c r="E640">
        <f t="shared" si="45"/>
        <v>3</v>
      </c>
      <c r="F640">
        <f t="shared" si="46"/>
        <v>3</v>
      </c>
      <c r="G640">
        <f t="shared" si="47"/>
        <v>4</v>
      </c>
      <c r="H640">
        <f t="shared" si="48"/>
        <v>334</v>
      </c>
      <c r="I640" t="str">
        <f t="shared" si="49"/>
        <v>Potential Customer</v>
      </c>
    </row>
    <row r="641" spans="1:9" x14ac:dyDescent="0.25">
      <c r="A641" s="11">
        <v>637</v>
      </c>
      <c r="B641" s="12">
        <v>7</v>
      </c>
      <c r="C641" s="13">
        <v>13</v>
      </c>
      <c r="D641" s="14">
        <v>5402.4700000000012</v>
      </c>
      <c r="E641">
        <f t="shared" si="45"/>
        <v>4</v>
      </c>
      <c r="F641">
        <f t="shared" si="46"/>
        <v>4</v>
      </c>
      <c r="G641">
        <f t="shared" si="47"/>
        <v>4</v>
      </c>
      <c r="H641">
        <f t="shared" si="48"/>
        <v>444</v>
      </c>
      <c r="I641" t="str">
        <f t="shared" si="49"/>
        <v>Platinum Customer</v>
      </c>
    </row>
    <row r="642" spans="1:9" x14ac:dyDescent="0.25">
      <c r="A642" s="11">
        <v>638</v>
      </c>
      <c r="B642" s="12">
        <v>60</v>
      </c>
      <c r="C642" s="13">
        <v>8</v>
      </c>
      <c r="D642" s="14">
        <v>3507.13</v>
      </c>
      <c r="E642">
        <f t="shared" si="45"/>
        <v>2</v>
      </c>
      <c r="F642">
        <f t="shared" si="46"/>
        <v>4</v>
      </c>
      <c r="G642">
        <f t="shared" si="47"/>
        <v>3</v>
      </c>
      <c r="H642">
        <f t="shared" si="48"/>
        <v>243</v>
      </c>
      <c r="I642" t="str">
        <f t="shared" si="49"/>
        <v>Losing Customer</v>
      </c>
    </row>
    <row r="643" spans="1:9" x14ac:dyDescent="0.25">
      <c r="A643" s="11">
        <v>639</v>
      </c>
      <c r="B643" s="12">
        <v>8</v>
      </c>
      <c r="C643" s="13">
        <v>6</v>
      </c>
      <c r="D643" s="14">
        <v>2516.3499999999995</v>
      </c>
      <c r="E643">
        <f t="shared" si="45"/>
        <v>4</v>
      </c>
      <c r="F643">
        <f t="shared" si="46"/>
        <v>2</v>
      </c>
      <c r="G643">
        <f t="shared" si="47"/>
        <v>2</v>
      </c>
      <c r="H643">
        <f t="shared" si="48"/>
        <v>422</v>
      </c>
      <c r="I643" t="str">
        <f t="shared" si="49"/>
        <v>Becoming Loyal</v>
      </c>
    </row>
    <row r="644" spans="1:9" x14ac:dyDescent="0.25">
      <c r="A644" s="11">
        <v>640</v>
      </c>
      <c r="B644" s="12">
        <v>10</v>
      </c>
      <c r="C644" s="13">
        <v>8</v>
      </c>
      <c r="D644" s="14">
        <v>4278.6000000000004</v>
      </c>
      <c r="E644">
        <f t="shared" si="45"/>
        <v>4</v>
      </c>
      <c r="F644">
        <f t="shared" si="46"/>
        <v>4</v>
      </c>
      <c r="G644">
        <f t="shared" si="47"/>
        <v>4</v>
      </c>
      <c r="H644">
        <f t="shared" si="48"/>
        <v>444</v>
      </c>
      <c r="I644" t="str">
        <f t="shared" si="49"/>
        <v>Platinum Customer</v>
      </c>
    </row>
    <row r="645" spans="1:9" x14ac:dyDescent="0.25">
      <c r="A645" s="11">
        <v>641</v>
      </c>
      <c r="B645" s="12">
        <v>202</v>
      </c>
      <c r="C645" s="13">
        <v>4</v>
      </c>
      <c r="D645" s="14">
        <v>2456.5100000000002</v>
      </c>
      <c r="E645">
        <f t="shared" si="45"/>
        <v>1</v>
      </c>
      <c r="F645">
        <f t="shared" si="46"/>
        <v>1</v>
      </c>
      <c r="G645">
        <f t="shared" si="47"/>
        <v>2</v>
      </c>
      <c r="H645">
        <f t="shared" si="48"/>
        <v>112</v>
      </c>
      <c r="I645" t="str">
        <f t="shared" si="49"/>
        <v>Evasive Customer</v>
      </c>
    </row>
    <row r="646" spans="1:9" x14ac:dyDescent="0.25">
      <c r="A646" s="11">
        <v>642</v>
      </c>
      <c r="B646" s="12">
        <v>24</v>
      </c>
      <c r="C646" s="13">
        <v>7</v>
      </c>
      <c r="D646" s="14">
        <v>2724.29</v>
      </c>
      <c r="E646">
        <f t="shared" ref="E646:E709" si="50">IF(B646&gt;88,1,IF(AND(B646&lt;=88,B646&gt;45),2,IF(AND(B646&lt;=45,B646&gt;18),3,IF(B646&lt;=18,4))))</f>
        <v>3</v>
      </c>
      <c r="F646">
        <f t="shared" ref="F646:F709" si="51">IF(C646&gt;7,4,IF(AND(C646&lt;=7,C646&gt;6),3,IF(AND(C646&lt;=6,C646&gt;4),2,IF(C646&lt;=4,1))))</f>
        <v>3</v>
      </c>
      <c r="G646">
        <f t="shared" ref="G646:G709" si="52">IF(D646&gt;4095.63,4,IF(AND(D646&lt;=4095.63,D646&gt;2785.04),3,IF(AND(D646&lt;=2785.04,D646&gt;1779.7),2,IF(D646&lt;=1779.7,1))))</f>
        <v>2</v>
      </c>
      <c r="H646">
        <f t="shared" ref="H646:H709" si="53">100*E646+10*F646+G646</f>
        <v>332</v>
      </c>
      <c r="I646" t="str">
        <f t="shared" ref="I646:I709" si="54">IF(H646=444,"Platinum Customer",IF(AND(H646&lt;444,H646&gt;=433),"Very Loyal",IF(AND(H646&lt;433,H646&gt;=421),"Becoming Loyal",IF(AND(H646&lt;421,H646&gt;=344),"Recent Customer",IF(AND(H646&lt;344,H646&gt;=323),"Potential Customer",IF(AND(H646&lt;323,H646&gt;=311),"Late Bloomer",IF(AND(H646&lt;311,H646&gt;=224),"Losing Customer",IF(AND(H646&lt;224,H646&gt;=212),"High Risk Customer",IF(AND(H646&lt;212,H646&gt;=124),"Almost Lost Customer",IF(AND(H646&lt;124,H646&gt;=112),"Evasive Customer",IF(H646=111,"Lost Customer")))))))))))</f>
        <v>Potential Customer</v>
      </c>
    </row>
    <row r="647" spans="1:9" x14ac:dyDescent="0.25">
      <c r="A647" s="11">
        <v>643</v>
      </c>
      <c r="B647" s="12">
        <v>197</v>
      </c>
      <c r="C647" s="13">
        <v>4</v>
      </c>
      <c r="D647" s="14">
        <v>2308.04</v>
      </c>
      <c r="E647">
        <f t="shared" si="50"/>
        <v>1</v>
      </c>
      <c r="F647">
        <f t="shared" si="51"/>
        <v>1</v>
      </c>
      <c r="G647">
        <f t="shared" si="52"/>
        <v>2</v>
      </c>
      <c r="H647">
        <f t="shared" si="53"/>
        <v>112</v>
      </c>
      <c r="I647" t="str">
        <f t="shared" si="54"/>
        <v>Evasive Customer</v>
      </c>
    </row>
    <row r="648" spans="1:9" x14ac:dyDescent="0.25">
      <c r="A648" s="11">
        <v>644</v>
      </c>
      <c r="B648" s="12">
        <v>157</v>
      </c>
      <c r="C648" s="13">
        <v>3</v>
      </c>
      <c r="D648" s="14">
        <v>549.99999999999989</v>
      </c>
      <c r="E648">
        <f t="shared" si="50"/>
        <v>1</v>
      </c>
      <c r="F648">
        <f t="shared" si="51"/>
        <v>1</v>
      </c>
      <c r="G648">
        <f t="shared" si="52"/>
        <v>1</v>
      </c>
      <c r="H648">
        <f t="shared" si="53"/>
        <v>111</v>
      </c>
      <c r="I648" t="str">
        <f t="shared" si="54"/>
        <v>Lost Customer</v>
      </c>
    </row>
    <row r="649" spans="1:9" x14ac:dyDescent="0.25">
      <c r="A649" s="11">
        <v>645</v>
      </c>
      <c r="B649" s="12">
        <v>116</v>
      </c>
      <c r="C649" s="13">
        <v>7</v>
      </c>
      <c r="D649" s="14">
        <v>5192.72</v>
      </c>
      <c r="E649">
        <f t="shared" si="50"/>
        <v>1</v>
      </c>
      <c r="F649">
        <f t="shared" si="51"/>
        <v>3</v>
      </c>
      <c r="G649">
        <f t="shared" si="52"/>
        <v>4</v>
      </c>
      <c r="H649">
        <f t="shared" si="53"/>
        <v>134</v>
      </c>
      <c r="I649" t="str">
        <f t="shared" si="54"/>
        <v>Almost Lost Customer</v>
      </c>
    </row>
    <row r="650" spans="1:9" x14ac:dyDescent="0.25">
      <c r="A650" s="11">
        <v>646</v>
      </c>
      <c r="B650" s="12">
        <v>110</v>
      </c>
      <c r="C650" s="13">
        <v>4</v>
      </c>
      <c r="D650" s="14">
        <v>2533.4099999999994</v>
      </c>
      <c r="E650">
        <f t="shared" si="50"/>
        <v>1</v>
      </c>
      <c r="F650">
        <f t="shared" si="51"/>
        <v>1</v>
      </c>
      <c r="G650">
        <f t="shared" si="52"/>
        <v>2</v>
      </c>
      <c r="H650">
        <f t="shared" si="53"/>
        <v>112</v>
      </c>
      <c r="I650" t="str">
        <f t="shared" si="54"/>
        <v>Evasive Customer</v>
      </c>
    </row>
    <row r="651" spans="1:9" x14ac:dyDescent="0.25">
      <c r="A651" s="11">
        <v>647</v>
      </c>
      <c r="B651" s="12">
        <v>42</v>
      </c>
      <c r="C651" s="13">
        <v>9</v>
      </c>
      <c r="D651" s="14">
        <v>5279.1899999999987</v>
      </c>
      <c r="E651">
        <f t="shared" si="50"/>
        <v>3</v>
      </c>
      <c r="F651">
        <f t="shared" si="51"/>
        <v>4</v>
      </c>
      <c r="G651">
        <f t="shared" si="52"/>
        <v>4</v>
      </c>
      <c r="H651">
        <f t="shared" si="53"/>
        <v>344</v>
      </c>
      <c r="I651" t="str">
        <f t="shared" si="54"/>
        <v>Recent Customer</v>
      </c>
    </row>
    <row r="652" spans="1:9" x14ac:dyDescent="0.25">
      <c r="A652" s="11">
        <v>648</v>
      </c>
      <c r="B652" s="12">
        <v>57</v>
      </c>
      <c r="C652" s="13">
        <v>7</v>
      </c>
      <c r="D652" s="14">
        <v>4222.63</v>
      </c>
      <c r="E652">
        <f t="shared" si="50"/>
        <v>2</v>
      </c>
      <c r="F652">
        <f t="shared" si="51"/>
        <v>3</v>
      </c>
      <c r="G652">
        <f t="shared" si="52"/>
        <v>4</v>
      </c>
      <c r="H652">
        <f t="shared" si="53"/>
        <v>234</v>
      </c>
      <c r="I652" t="str">
        <f t="shared" si="54"/>
        <v>Losing Customer</v>
      </c>
    </row>
    <row r="653" spans="1:9" x14ac:dyDescent="0.25">
      <c r="A653" s="11">
        <v>649</v>
      </c>
      <c r="B653" s="12">
        <v>11</v>
      </c>
      <c r="C653" s="13">
        <v>5</v>
      </c>
      <c r="D653" s="14">
        <v>263.53999999999991</v>
      </c>
      <c r="E653">
        <f t="shared" si="50"/>
        <v>4</v>
      </c>
      <c r="F653">
        <f t="shared" si="51"/>
        <v>2</v>
      </c>
      <c r="G653">
        <f t="shared" si="52"/>
        <v>1</v>
      </c>
      <c r="H653">
        <f t="shared" si="53"/>
        <v>421</v>
      </c>
      <c r="I653" t="str">
        <f t="shared" si="54"/>
        <v>Becoming Loyal</v>
      </c>
    </row>
    <row r="654" spans="1:9" x14ac:dyDescent="0.25">
      <c r="A654" s="11">
        <v>650</v>
      </c>
      <c r="B654" s="12">
        <v>50</v>
      </c>
      <c r="C654" s="13">
        <v>6</v>
      </c>
      <c r="D654" s="14">
        <v>2904.69</v>
      </c>
      <c r="E654">
        <f t="shared" si="50"/>
        <v>2</v>
      </c>
      <c r="F654">
        <f t="shared" si="51"/>
        <v>2</v>
      </c>
      <c r="G654">
        <f t="shared" si="52"/>
        <v>3</v>
      </c>
      <c r="H654">
        <f t="shared" si="53"/>
        <v>223</v>
      </c>
      <c r="I654" t="str">
        <f t="shared" si="54"/>
        <v>High Risk Customer</v>
      </c>
    </row>
    <row r="655" spans="1:9" x14ac:dyDescent="0.25">
      <c r="A655" s="11">
        <v>651</v>
      </c>
      <c r="B655" s="12">
        <v>18</v>
      </c>
      <c r="C655" s="13">
        <v>3</v>
      </c>
      <c r="D655" s="14">
        <v>3473.32</v>
      </c>
      <c r="E655">
        <f t="shared" si="50"/>
        <v>4</v>
      </c>
      <c r="F655">
        <f t="shared" si="51"/>
        <v>1</v>
      </c>
      <c r="G655">
        <f t="shared" si="52"/>
        <v>3</v>
      </c>
      <c r="H655">
        <f t="shared" si="53"/>
        <v>413</v>
      </c>
      <c r="I655" t="str">
        <f t="shared" si="54"/>
        <v>Recent Customer</v>
      </c>
    </row>
    <row r="656" spans="1:9" x14ac:dyDescent="0.25">
      <c r="A656" s="11">
        <v>652</v>
      </c>
      <c r="B656" s="12">
        <v>5</v>
      </c>
      <c r="C656" s="13">
        <v>9</v>
      </c>
      <c r="D656" s="14">
        <v>2488.9</v>
      </c>
      <c r="E656">
        <f t="shared" si="50"/>
        <v>4</v>
      </c>
      <c r="F656">
        <f t="shared" si="51"/>
        <v>4</v>
      </c>
      <c r="G656">
        <f t="shared" si="52"/>
        <v>2</v>
      </c>
      <c r="H656">
        <f t="shared" si="53"/>
        <v>442</v>
      </c>
      <c r="I656" t="str">
        <f t="shared" si="54"/>
        <v>Very Loyal</v>
      </c>
    </row>
    <row r="657" spans="1:9" x14ac:dyDescent="0.25">
      <c r="A657" s="11">
        <v>653</v>
      </c>
      <c r="B657" s="12">
        <v>37</v>
      </c>
      <c r="C657" s="13">
        <v>5</v>
      </c>
      <c r="D657" s="14">
        <v>2623.84</v>
      </c>
      <c r="E657">
        <f t="shared" si="50"/>
        <v>3</v>
      </c>
      <c r="F657">
        <f t="shared" si="51"/>
        <v>2</v>
      </c>
      <c r="G657">
        <f t="shared" si="52"/>
        <v>2</v>
      </c>
      <c r="H657">
        <f t="shared" si="53"/>
        <v>322</v>
      </c>
      <c r="I657" t="str">
        <f t="shared" si="54"/>
        <v>Late Bloomer</v>
      </c>
    </row>
    <row r="658" spans="1:9" x14ac:dyDescent="0.25">
      <c r="A658" s="11">
        <v>654</v>
      </c>
      <c r="B658" s="12">
        <v>28</v>
      </c>
      <c r="C658" s="13">
        <v>4</v>
      </c>
      <c r="D658" s="14">
        <v>1374.9</v>
      </c>
      <c r="E658">
        <f t="shared" si="50"/>
        <v>3</v>
      </c>
      <c r="F658">
        <f t="shared" si="51"/>
        <v>1</v>
      </c>
      <c r="G658">
        <f t="shared" si="52"/>
        <v>1</v>
      </c>
      <c r="H658">
        <f t="shared" si="53"/>
        <v>311</v>
      </c>
      <c r="I658" t="str">
        <f t="shared" si="54"/>
        <v>Late Bloomer</v>
      </c>
    </row>
    <row r="659" spans="1:9" x14ac:dyDescent="0.25">
      <c r="A659" s="11">
        <v>655</v>
      </c>
      <c r="B659" s="12">
        <v>51</v>
      </c>
      <c r="C659" s="13">
        <v>6</v>
      </c>
      <c r="D659" s="14">
        <v>5753.8799999999992</v>
      </c>
      <c r="E659">
        <f t="shared" si="50"/>
        <v>2</v>
      </c>
      <c r="F659">
        <f t="shared" si="51"/>
        <v>2</v>
      </c>
      <c r="G659">
        <f t="shared" si="52"/>
        <v>4</v>
      </c>
      <c r="H659">
        <f t="shared" si="53"/>
        <v>224</v>
      </c>
      <c r="I659" t="str">
        <f t="shared" si="54"/>
        <v>Losing Customer</v>
      </c>
    </row>
    <row r="660" spans="1:9" x14ac:dyDescent="0.25">
      <c r="A660" s="11">
        <v>656</v>
      </c>
      <c r="B660" s="12">
        <v>10</v>
      </c>
      <c r="C660" s="13">
        <v>8</v>
      </c>
      <c r="D660" s="14">
        <v>3749.56</v>
      </c>
      <c r="E660">
        <f t="shared" si="50"/>
        <v>4</v>
      </c>
      <c r="F660">
        <f t="shared" si="51"/>
        <v>4</v>
      </c>
      <c r="G660">
        <f t="shared" si="52"/>
        <v>3</v>
      </c>
      <c r="H660">
        <f t="shared" si="53"/>
        <v>443</v>
      </c>
      <c r="I660" t="str">
        <f t="shared" si="54"/>
        <v>Very Loyal</v>
      </c>
    </row>
    <row r="661" spans="1:9" x14ac:dyDescent="0.25">
      <c r="A661" s="11">
        <v>657</v>
      </c>
      <c r="B661" s="12">
        <v>175</v>
      </c>
      <c r="C661" s="13">
        <v>6</v>
      </c>
      <c r="D661" s="14">
        <v>2529.9</v>
      </c>
      <c r="E661">
        <f t="shared" si="50"/>
        <v>1</v>
      </c>
      <c r="F661">
        <f t="shared" si="51"/>
        <v>2</v>
      </c>
      <c r="G661">
        <f t="shared" si="52"/>
        <v>2</v>
      </c>
      <c r="H661">
        <f t="shared" si="53"/>
        <v>122</v>
      </c>
      <c r="I661" t="str">
        <f t="shared" si="54"/>
        <v>Evasive Customer</v>
      </c>
    </row>
    <row r="662" spans="1:9" x14ac:dyDescent="0.25">
      <c r="A662" s="11">
        <v>658</v>
      </c>
      <c r="B662" s="12">
        <v>97</v>
      </c>
      <c r="C662" s="13">
        <v>5</v>
      </c>
      <c r="D662" s="14">
        <v>2596.17</v>
      </c>
      <c r="E662">
        <f t="shared" si="50"/>
        <v>1</v>
      </c>
      <c r="F662">
        <f t="shared" si="51"/>
        <v>2</v>
      </c>
      <c r="G662">
        <f t="shared" si="52"/>
        <v>2</v>
      </c>
      <c r="H662">
        <f t="shared" si="53"/>
        <v>122</v>
      </c>
      <c r="I662" t="str">
        <f t="shared" si="54"/>
        <v>Evasive Customer</v>
      </c>
    </row>
    <row r="663" spans="1:9" x14ac:dyDescent="0.25">
      <c r="A663" s="11">
        <v>659</v>
      </c>
      <c r="B663" s="12">
        <v>146</v>
      </c>
      <c r="C663" s="13">
        <v>3</v>
      </c>
      <c r="D663" s="14">
        <v>2481.2800000000002</v>
      </c>
      <c r="E663">
        <f t="shared" si="50"/>
        <v>1</v>
      </c>
      <c r="F663">
        <f t="shared" si="51"/>
        <v>1</v>
      </c>
      <c r="G663">
        <f t="shared" si="52"/>
        <v>2</v>
      </c>
      <c r="H663">
        <f t="shared" si="53"/>
        <v>112</v>
      </c>
      <c r="I663" t="str">
        <f t="shared" si="54"/>
        <v>Evasive Customer</v>
      </c>
    </row>
    <row r="664" spans="1:9" x14ac:dyDescent="0.25">
      <c r="A664" s="11">
        <v>660</v>
      </c>
      <c r="B664" s="12">
        <v>12</v>
      </c>
      <c r="C664" s="13">
        <v>4</v>
      </c>
      <c r="D664" s="14">
        <v>3839.45</v>
      </c>
      <c r="E664">
        <f t="shared" si="50"/>
        <v>4</v>
      </c>
      <c r="F664">
        <f t="shared" si="51"/>
        <v>1</v>
      </c>
      <c r="G664">
        <f t="shared" si="52"/>
        <v>3</v>
      </c>
      <c r="H664">
        <f t="shared" si="53"/>
        <v>413</v>
      </c>
      <c r="I664" t="str">
        <f t="shared" si="54"/>
        <v>Recent Customer</v>
      </c>
    </row>
    <row r="665" spans="1:9" x14ac:dyDescent="0.25">
      <c r="A665" s="11">
        <v>661</v>
      </c>
      <c r="B665" s="12">
        <v>34</v>
      </c>
      <c r="C665" s="13">
        <v>6</v>
      </c>
      <c r="D665" s="14">
        <v>3308.09</v>
      </c>
      <c r="E665">
        <f t="shared" si="50"/>
        <v>3</v>
      </c>
      <c r="F665">
        <f t="shared" si="51"/>
        <v>2</v>
      </c>
      <c r="G665">
        <f t="shared" si="52"/>
        <v>3</v>
      </c>
      <c r="H665">
        <f t="shared" si="53"/>
        <v>323</v>
      </c>
      <c r="I665" t="str">
        <f t="shared" si="54"/>
        <v>Potential Customer</v>
      </c>
    </row>
    <row r="666" spans="1:9" x14ac:dyDescent="0.25">
      <c r="A666" s="11">
        <v>662</v>
      </c>
      <c r="B666" s="12">
        <v>86</v>
      </c>
      <c r="C666" s="13">
        <v>7</v>
      </c>
      <c r="D666" s="14">
        <v>3873</v>
      </c>
      <c r="E666">
        <f t="shared" si="50"/>
        <v>2</v>
      </c>
      <c r="F666">
        <f t="shared" si="51"/>
        <v>3</v>
      </c>
      <c r="G666">
        <f t="shared" si="52"/>
        <v>3</v>
      </c>
      <c r="H666">
        <f t="shared" si="53"/>
        <v>233</v>
      </c>
      <c r="I666" t="str">
        <f t="shared" si="54"/>
        <v>Losing Customer</v>
      </c>
    </row>
    <row r="667" spans="1:9" x14ac:dyDescent="0.25">
      <c r="A667" s="11">
        <v>663</v>
      </c>
      <c r="B667" s="12">
        <v>73</v>
      </c>
      <c r="C667" s="13">
        <v>4</v>
      </c>
      <c r="D667" s="14">
        <v>2132.7900000000004</v>
      </c>
      <c r="E667">
        <f t="shared" si="50"/>
        <v>2</v>
      </c>
      <c r="F667">
        <f t="shared" si="51"/>
        <v>1</v>
      </c>
      <c r="G667">
        <f t="shared" si="52"/>
        <v>2</v>
      </c>
      <c r="H667">
        <f t="shared" si="53"/>
        <v>212</v>
      </c>
      <c r="I667" t="str">
        <f t="shared" si="54"/>
        <v>High Risk Customer</v>
      </c>
    </row>
    <row r="668" spans="1:9" x14ac:dyDescent="0.25">
      <c r="A668" s="11">
        <v>664</v>
      </c>
      <c r="B668" s="12">
        <v>84</v>
      </c>
      <c r="C668" s="13">
        <v>5</v>
      </c>
      <c r="D668" s="14">
        <v>1036.0899999999999</v>
      </c>
      <c r="E668">
        <f t="shared" si="50"/>
        <v>2</v>
      </c>
      <c r="F668">
        <f t="shared" si="51"/>
        <v>2</v>
      </c>
      <c r="G668">
        <f t="shared" si="52"/>
        <v>1</v>
      </c>
      <c r="H668">
        <f t="shared" si="53"/>
        <v>221</v>
      </c>
      <c r="I668" t="str">
        <f t="shared" si="54"/>
        <v>High Risk Customer</v>
      </c>
    </row>
    <row r="669" spans="1:9" x14ac:dyDescent="0.25">
      <c r="A669" s="11">
        <v>665</v>
      </c>
      <c r="B669" s="12">
        <v>85</v>
      </c>
      <c r="C669" s="13">
        <v>8</v>
      </c>
      <c r="D669" s="14">
        <v>5204.2000000000007</v>
      </c>
      <c r="E669">
        <f t="shared" si="50"/>
        <v>2</v>
      </c>
      <c r="F669">
        <f t="shared" si="51"/>
        <v>4</v>
      </c>
      <c r="G669">
        <f t="shared" si="52"/>
        <v>4</v>
      </c>
      <c r="H669">
        <f t="shared" si="53"/>
        <v>244</v>
      </c>
      <c r="I669" t="str">
        <f t="shared" si="54"/>
        <v>Losing Customer</v>
      </c>
    </row>
    <row r="670" spans="1:9" x14ac:dyDescent="0.25">
      <c r="A670" s="11">
        <v>666</v>
      </c>
      <c r="B670" s="12">
        <v>41</v>
      </c>
      <c r="C670" s="13">
        <v>5</v>
      </c>
      <c r="D670" s="14">
        <v>2459.7599999999998</v>
      </c>
      <c r="E670">
        <f t="shared" si="50"/>
        <v>3</v>
      </c>
      <c r="F670">
        <f t="shared" si="51"/>
        <v>2</v>
      </c>
      <c r="G670">
        <f t="shared" si="52"/>
        <v>2</v>
      </c>
      <c r="H670">
        <f t="shared" si="53"/>
        <v>322</v>
      </c>
      <c r="I670" t="str">
        <f t="shared" si="54"/>
        <v>Late Bloomer</v>
      </c>
    </row>
    <row r="671" spans="1:9" x14ac:dyDescent="0.25">
      <c r="A671" s="11">
        <v>667</v>
      </c>
      <c r="B671" s="12">
        <v>19</v>
      </c>
      <c r="C671" s="13">
        <v>5</v>
      </c>
      <c r="D671" s="14">
        <v>3802.78</v>
      </c>
      <c r="E671">
        <f t="shared" si="50"/>
        <v>3</v>
      </c>
      <c r="F671">
        <f t="shared" si="51"/>
        <v>2</v>
      </c>
      <c r="G671">
        <f t="shared" si="52"/>
        <v>3</v>
      </c>
      <c r="H671">
        <f t="shared" si="53"/>
        <v>323</v>
      </c>
      <c r="I671" t="str">
        <f t="shared" si="54"/>
        <v>Potential Customer</v>
      </c>
    </row>
    <row r="672" spans="1:9" x14ac:dyDescent="0.25">
      <c r="A672" s="11">
        <v>668</v>
      </c>
      <c r="B672" s="12">
        <v>6</v>
      </c>
      <c r="C672" s="13">
        <v>7</v>
      </c>
      <c r="D672" s="14">
        <v>4375.9800000000005</v>
      </c>
      <c r="E672">
        <f t="shared" si="50"/>
        <v>4</v>
      </c>
      <c r="F672">
        <f t="shared" si="51"/>
        <v>3</v>
      </c>
      <c r="G672">
        <f t="shared" si="52"/>
        <v>4</v>
      </c>
      <c r="H672">
        <f t="shared" si="53"/>
        <v>434</v>
      </c>
      <c r="I672" t="str">
        <f t="shared" si="54"/>
        <v>Very Loyal</v>
      </c>
    </row>
    <row r="673" spans="1:9" x14ac:dyDescent="0.25">
      <c r="A673" s="11">
        <v>669</v>
      </c>
      <c r="B673" s="12">
        <v>8</v>
      </c>
      <c r="C673" s="13">
        <v>11</v>
      </c>
      <c r="D673" s="14">
        <v>5513.2800000000007</v>
      </c>
      <c r="E673">
        <f t="shared" si="50"/>
        <v>4</v>
      </c>
      <c r="F673">
        <f t="shared" si="51"/>
        <v>4</v>
      </c>
      <c r="G673">
        <f t="shared" si="52"/>
        <v>4</v>
      </c>
      <c r="H673">
        <f t="shared" si="53"/>
        <v>444</v>
      </c>
      <c r="I673" t="str">
        <f t="shared" si="54"/>
        <v>Platinum Customer</v>
      </c>
    </row>
    <row r="674" spans="1:9" x14ac:dyDescent="0.25">
      <c r="A674" s="11">
        <v>670</v>
      </c>
      <c r="B674" s="12">
        <v>116</v>
      </c>
      <c r="C674" s="13">
        <v>4</v>
      </c>
      <c r="D674" s="14">
        <v>1542.17</v>
      </c>
      <c r="E674">
        <f t="shared" si="50"/>
        <v>1</v>
      </c>
      <c r="F674">
        <f t="shared" si="51"/>
        <v>1</v>
      </c>
      <c r="G674">
        <f t="shared" si="52"/>
        <v>1</v>
      </c>
      <c r="H674">
        <f t="shared" si="53"/>
        <v>111</v>
      </c>
      <c r="I674" t="str">
        <f t="shared" si="54"/>
        <v>Lost Customer</v>
      </c>
    </row>
    <row r="675" spans="1:9" x14ac:dyDescent="0.25">
      <c r="A675" s="11">
        <v>671</v>
      </c>
      <c r="B675" s="12">
        <v>62</v>
      </c>
      <c r="C675" s="13">
        <v>6</v>
      </c>
      <c r="D675" s="14">
        <v>5393.05</v>
      </c>
      <c r="E675">
        <f t="shared" si="50"/>
        <v>2</v>
      </c>
      <c r="F675">
        <f t="shared" si="51"/>
        <v>2</v>
      </c>
      <c r="G675">
        <f t="shared" si="52"/>
        <v>4</v>
      </c>
      <c r="H675">
        <f t="shared" si="53"/>
        <v>224</v>
      </c>
      <c r="I675" t="str">
        <f t="shared" si="54"/>
        <v>Losing Customer</v>
      </c>
    </row>
    <row r="676" spans="1:9" x14ac:dyDescent="0.25">
      <c r="A676" s="11">
        <v>672</v>
      </c>
      <c r="B676" s="12">
        <v>50</v>
      </c>
      <c r="C676" s="13">
        <v>3</v>
      </c>
      <c r="D676" s="14">
        <v>3633.1399999999994</v>
      </c>
      <c r="E676">
        <f t="shared" si="50"/>
        <v>2</v>
      </c>
      <c r="F676">
        <f t="shared" si="51"/>
        <v>1</v>
      </c>
      <c r="G676">
        <f t="shared" si="52"/>
        <v>3</v>
      </c>
      <c r="H676">
        <f t="shared" si="53"/>
        <v>213</v>
      </c>
      <c r="I676" t="str">
        <f t="shared" si="54"/>
        <v>High Risk Customer</v>
      </c>
    </row>
    <row r="677" spans="1:9" x14ac:dyDescent="0.25">
      <c r="A677" s="11">
        <v>673</v>
      </c>
      <c r="B677" s="12">
        <v>2</v>
      </c>
      <c r="C677" s="13">
        <v>5</v>
      </c>
      <c r="D677" s="14">
        <v>2058.6999999999998</v>
      </c>
      <c r="E677">
        <f t="shared" si="50"/>
        <v>4</v>
      </c>
      <c r="F677">
        <f t="shared" si="51"/>
        <v>2</v>
      </c>
      <c r="G677">
        <f t="shared" si="52"/>
        <v>2</v>
      </c>
      <c r="H677">
        <f t="shared" si="53"/>
        <v>422</v>
      </c>
      <c r="I677" t="str">
        <f t="shared" si="54"/>
        <v>Becoming Loyal</v>
      </c>
    </row>
    <row r="678" spans="1:9" x14ac:dyDescent="0.25">
      <c r="A678" s="11">
        <v>674</v>
      </c>
      <c r="B678" s="12">
        <v>115</v>
      </c>
      <c r="C678" s="13">
        <v>6</v>
      </c>
      <c r="D678" s="14">
        <v>3008.86</v>
      </c>
      <c r="E678">
        <f t="shared" si="50"/>
        <v>1</v>
      </c>
      <c r="F678">
        <f t="shared" si="51"/>
        <v>2</v>
      </c>
      <c r="G678">
        <f t="shared" si="52"/>
        <v>3</v>
      </c>
      <c r="H678">
        <f t="shared" si="53"/>
        <v>123</v>
      </c>
      <c r="I678" t="str">
        <f t="shared" si="54"/>
        <v>Evasive Customer</v>
      </c>
    </row>
    <row r="679" spans="1:9" x14ac:dyDescent="0.25">
      <c r="A679" s="11">
        <v>675</v>
      </c>
      <c r="B679" s="12">
        <v>0</v>
      </c>
      <c r="C679" s="13">
        <v>3</v>
      </c>
      <c r="D679" s="14">
        <v>1396.6200000000003</v>
      </c>
      <c r="E679">
        <f t="shared" si="50"/>
        <v>4</v>
      </c>
      <c r="F679">
        <f t="shared" si="51"/>
        <v>1</v>
      </c>
      <c r="G679">
        <f t="shared" si="52"/>
        <v>1</v>
      </c>
      <c r="H679">
        <f t="shared" si="53"/>
        <v>411</v>
      </c>
      <c r="I679" t="str">
        <f t="shared" si="54"/>
        <v>Recent Customer</v>
      </c>
    </row>
    <row r="680" spans="1:9" x14ac:dyDescent="0.25">
      <c r="A680" s="11">
        <v>676</v>
      </c>
      <c r="B680" s="12">
        <v>33</v>
      </c>
      <c r="C680" s="13">
        <v>6</v>
      </c>
      <c r="D680" s="14">
        <v>2894.8500000000004</v>
      </c>
      <c r="E680">
        <f t="shared" si="50"/>
        <v>3</v>
      </c>
      <c r="F680">
        <f t="shared" si="51"/>
        <v>2</v>
      </c>
      <c r="G680">
        <f t="shared" si="52"/>
        <v>3</v>
      </c>
      <c r="H680">
        <f t="shared" si="53"/>
        <v>323</v>
      </c>
      <c r="I680" t="str">
        <f t="shared" si="54"/>
        <v>Potential Customer</v>
      </c>
    </row>
    <row r="681" spans="1:9" x14ac:dyDescent="0.25">
      <c r="A681" s="11">
        <v>677</v>
      </c>
      <c r="B681" s="12">
        <v>71</v>
      </c>
      <c r="C681" s="13">
        <v>5</v>
      </c>
      <c r="D681" s="14">
        <v>940.36</v>
      </c>
      <c r="E681">
        <f t="shared" si="50"/>
        <v>2</v>
      </c>
      <c r="F681">
        <f t="shared" si="51"/>
        <v>2</v>
      </c>
      <c r="G681">
        <f t="shared" si="52"/>
        <v>1</v>
      </c>
      <c r="H681">
        <f t="shared" si="53"/>
        <v>221</v>
      </c>
      <c r="I681" t="str">
        <f t="shared" si="54"/>
        <v>High Risk Customer</v>
      </c>
    </row>
    <row r="682" spans="1:9" x14ac:dyDescent="0.25">
      <c r="A682" s="11">
        <v>678</v>
      </c>
      <c r="B682" s="12">
        <v>94</v>
      </c>
      <c r="C682" s="13">
        <v>4</v>
      </c>
      <c r="D682" s="14">
        <v>1606.9900000000002</v>
      </c>
      <c r="E682">
        <f t="shared" si="50"/>
        <v>1</v>
      </c>
      <c r="F682">
        <f t="shared" si="51"/>
        <v>1</v>
      </c>
      <c r="G682">
        <f t="shared" si="52"/>
        <v>1</v>
      </c>
      <c r="H682">
        <f t="shared" si="53"/>
        <v>111</v>
      </c>
      <c r="I682" t="str">
        <f t="shared" si="54"/>
        <v>Lost Customer</v>
      </c>
    </row>
    <row r="683" spans="1:9" x14ac:dyDescent="0.25">
      <c r="A683" s="11">
        <v>679</v>
      </c>
      <c r="B683" s="12">
        <v>62</v>
      </c>
      <c r="C683" s="13">
        <v>10</v>
      </c>
      <c r="D683" s="14">
        <v>3551.2399999999993</v>
      </c>
      <c r="E683">
        <f t="shared" si="50"/>
        <v>2</v>
      </c>
      <c r="F683">
        <f t="shared" si="51"/>
        <v>4</v>
      </c>
      <c r="G683">
        <f t="shared" si="52"/>
        <v>3</v>
      </c>
      <c r="H683">
        <f t="shared" si="53"/>
        <v>243</v>
      </c>
      <c r="I683" t="str">
        <f t="shared" si="54"/>
        <v>Losing Customer</v>
      </c>
    </row>
    <row r="684" spans="1:9" x14ac:dyDescent="0.25">
      <c r="A684" s="11">
        <v>680</v>
      </c>
      <c r="B684" s="12">
        <v>14</v>
      </c>
      <c r="C684" s="13">
        <v>4</v>
      </c>
      <c r="D684" s="14">
        <v>3291.4300000000003</v>
      </c>
      <c r="E684">
        <f t="shared" si="50"/>
        <v>4</v>
      </c>
      <c r="F684">
        <f t="shared" si="51"/>
        <v>1</v>
      </c>
      <c r="G684">
        <f t="shared" si="52"/>
        <v>3</v>
      </c>
      <c r="H684">
        <f t="shared" si="53"/>
        <v>413</v>
      </c>
      <c r="I684" t="str">
        <f t="shared" si="54"/>
        <v>Recent Customer</v>
      </c>
    </row>
    <row r="685" spans="1:9" x14ac:dyDescent="0.25">
      <c r="A685" s="11">
        <v>681</v>
      </c>
      <c r="B685" s="12">
        <v>7</v>
      </c>
      <c r="C685" s="13">
        <v>6</v>
      </c>
      <c r="D685" s="14">
        <v>2244.1899999999996</v>
      </c>
      <c r="E685">
        <f t="shared" si="50"/>
        <v>4</v>
      </c>
      <c r="F685">
        <f t="shared" si="51"/>
        <v>2</v>
      </c>
      <c r="G685">
        <f t="shared" si="52"/>
        <v>2</v>
      </c>
      <c r="H685">
        <f t="shared" si="53"/>
        <v>422</v>
      </c>
      <c r="I685" t="str">
        <f t="shared" si="54"/>
        <v>Becoming Loyal</v>
      </c>
    </row>
    <row r="686" spans="1:9" x14ac:dyDescent="0.25">
      <c r="A686" s="11">
        <v>682</v>
      </c>
      <c r="B686" s="12">
        <v>20</v>
      </c>
      <c r="C686" s="13">
        <v>7</v>
      </c>
      <c r="D686" s="14">
        <v>5428.9400000000005</v>
      </c>
      <c r="E686">
        <f t="shared" si="50"/>
        <v>3</v>
      </c>
      <c r="F686">
        <f t="shared" si="51"/>
        <v>3</v>
      </c>
      <c r="G686">
        <f t="shared" si="52"/>
        <v>4</v>
      </c>
      <c r="H686">
        <f t="shared" si="53"/>
        <v>334</v>
      </c>
      <c r="I686" t="str">
        <f t="shared" si="54"/>
        <v>Potential Customer</v>
      </c>
    </row>
    <row r="687" spans="1:9" x14ac:dyDescent="0.25">
      <c r="A687" s="11">
        <v>683</v>
      </c>
      <c r="B687" s="12">
        <v>15</v>
      </c>
      <c r="C687" s="13">
        <v>5</v>
      </c>
      <c r="D687" s="14">
        <v>1478.67</v>
      </c>
      <c r="E687">
        <f t="shared" si="50"/>
        <v>4</v>
      </c>
      <c r="F687">
        <f t="shared" si="51"/>
        <v>2</v>
      </c>
      <c r="G687">
        <f t="shared" si="52"/>
        <v>1</v>
      </c>
      <c r="H687">
        <f t="shared" si="53"/>
        <v>421</v>
      </c>
      <c r="I687" t="str">
        <f t="shared" si="54"/>
        <v>Becoming Loyal</v>
      </c>
    </row>
    <row r="688" spans="1:9" x14ac:dyDescent="0.25">
      <c r="A688" s="11">
        <v>684</v>
      </c>
      <c r="B688" s="12">
        <v>42</v>
      </c>
      <c r="C688" s="13">
        <v>8</v>
      </c>
      <c r="D688" s="14">
        <v>2431.6000000000004</v>
      </c>
      <c r="E688">
        <f t="shared" si="50"/>
        <v>3</v>
      </c>
      <c r="F688">
        <f t="shared" si="51"/>
        <v>4</v>
      </c>
      <c r="G688">
        <f t="shared" si="52"/>
        <v>2</v>
      </c>
      <c r="H688">
        <f t="shared" si="53"/>
        <v>342</v>
      </c>
      <c r="I688" t="str">
        <f t="shared" si="54"/>
        <v>Potential Customer</v>
      </c>
    </row>
    <row r="689" spans="1:9" x14ac:dyDescent="0.25">
      <c r="A689" s="11">
        <v>685</v>
      </c>
      <c r="B689" s="12">
        <v>102</v>
      </c>
      <c r="C689" s="13">
        <v>6</v>
      </c>
      <c r="D689" s="14">
        <v>5218.2</v>
      </c>
      <c r="E689">
        <f t="shared" si="50"/>
        <v>1</v>
      </c>
      <c r="F689">
        <f t="shared" si="51"/>
        <v>2</v>
      </c>
      <c r="G689">
        <f t="shared" si="52"/>
        <v>4</v>
      </c>
      <c r="H689">
        <f t="shared" si="53"/>
        <v>124</v>
      </c>
      <c r="I689" t="str">
        <f t="shared" si="54"/>
        <v>Almost Lost Customer</v>
      </c>
    </row>
    <row r="690" spans="1:9" x14ac:dyDescent="0.25">
      <c r="A690" s="11">
        <v>686</v>
      </c>
      <c r="B690" s="12">
        <v>37</v>
      </c>
      <c r="C690" s="13">
        <v>5</v>
      </c>
      <c r="D690" s="14">
        <v>2073.8100000000004</v>
      </c>
      <c r="E690">
        <f t="shared" si="50"/>
        <v>3</v>
      </c>
      <c r="F690">
        <f t="shared" si="51"/>
        <v>2</v>
      </c>
      <c r="G690">
        <f t="shared" si="52"/>
        <v>2</v>
      </c>
      <c r="H690">
        <f t="shared" si="53"/>
        <v>322</v>
      </c>
      <c r="I690" t="str">
        <f t="shared" si="54"/>
        <v>Late Bloomer</v>
      </c>
    </row>
    <row r="691" spans="1:9" x14ac:dyDescent="0.25">
      <c r="A691" s="11">
        <v>687</v>
      </c>
      <c r="B691" s="12">
        <v>8</v>
      </c>
      <c r="C691" s="13">
        <v>6</v>
      </c>
      <c r="D691" s="14">
        <v>812.72</v>
      </c>
      <c r="E691">
        <f t="shared" si="50"/>
        <v>4</v>
      </c>
      <c r="F691">
        <f t="shared" si="51"/>
        <v>2</v>
      </c>
      <c r="G691">
        <f t="shared" si="52"/>
        <v>1</v>
      </c>
      <c r="H691">
        <f t="shared" si="53"/>
        <v>421</v>
      </c>
      <c r="I691" t="str">
        <f t="shared" si="54"/>
        <v>Becoming Loyal</v>
      </c>
    </row>
    <row r="692" spans="1:9" x14ac:dyDescent="0.25">
      <c r="A692" s="11">
        <v>688</v>
      </c>
      <c r="B692" s="12">
        <v>81</v>
      </c>
      <c r="C692" s="13">
        <v>4</v>
      </c>
      <c r="D692" s="14">
        <v>2967.7999999999997</v>
      </c>
      <c r="E692">
        <f t="shared" si="50"/>
        <v>2</v>
      </c>
      <c r="F692">
        <f t="shared" si="51"/>
        <v>1</v>
      </c>
      <c r="G692">
        <f t="shared" si="52"/>
        <v>3</v>
      </c>
      <c r="H692">
        <f t="shared" si="53"/>
        <v>213</v>
      </c>
      <c r="I692" t="str">
        <f t="shared" si="54"/>
        <v>High Risk Customer</v>
      </c>
    </row>
    <row r="693" spans="1:9" x14ac:dyDescent="0.25">
      <c r="A693" s="11">
        <v>689</v>
      </c>
      <c r="B693" s="12">
        <v>12</v>
      </c>
      <c r="C693" s="13">
        <v>3</v>
      </c>
      <c r="D693" s="14">
        <v>541.32999999999993</v>
      </c>
      <c r="E693">
        <f t="shared" si="50"/>
        <v>4</v>
      </c>
      <c r="F693">
        <f t="shared" si="51"/>
        <v>1</v>
      </c>
      <c r="G693">
        <f t="shared" si="52"/>
        <v>1</v>
      </c>
      <c r="H693">
        <f t="shared" si="53"/>
        <v>411</v>
      </c>
      <c r="I693" t="str">
        <f t="shared" si="54"/>
        <v>Recent Customer</v>
      </c>
    </row>
    <row r="694" spans="1:9" x14ac:dyDescent="0.25">
      <c r="A694" s="11">
        <v>690</v>
      </c>
      <c r="B694" s="12">
        <v>64</v>
      </c>
      <c r="C694" s="13">
        <v>6</v>
      </c>
      <c r="D694" s="14">
        <v>2848.24</v>
      </c>
      <c r="E694">
        <f t="shared" si="50"/>
        <v>2</v>
      </c>
      <c r="F694">
        <f t="shared" si="51"/>
        <v>2</v>
      </c>
      <c r="G694">
        <f t="shared" si="52"/>
        <v>3</v>
      </c>
      <c r="H694">
        <f t="shared" si="53"/>
        <v>223</v>
      </c>
      <c r="I694" t="str">
        <f t="shared" si="54"/>
        <v>High Risk Customer</v>
      </c>
    </row>
    <row r="695" spans="1:9" x14ac:dyDescent="0.25">
      <c r="A695" s="11">
        <v>691</v>
      </c>
      <c r="B695" s="12">
        <v>39</v>
      </c>
      <c r="C695" s="13">
        <v>8</v>
      </c>
      <c r="D695" s="14">
        <v>5678.4</v>
      </c>
      <c r="E695">
        <f t="shared" si="50"/>
        <v>3</v>
      </c>
      <c r="F695">
        <f t="shared" si="51"/>
        <v>4</v>
      </c>
      <c r="G695">
        <f t="shared" si="52"/>
        <v>4</v>
      </c>
      <c r="H695">
        <f t="shared" si="53"/>
        <v>344</v>
      </c>
      <c r="I695" t="str">
        <f t="shared" si="54"/>
        <v>Recent Customer</v>
      </c>
    </row>
    <row r="696" spans="1:9" x14ac:dyDescent="0.25">
      <c r="A696" s="11">
        <v>692</v>
      </c>
      <c r="B696" s="12">
        <v>50</v>
      </c>
      <c r="C696" s="13">
        <v>9</v>
      </c>
      <c r="D696" s="14">
        <v>5027.4900000000016</v>
      </c>
      <c r="E696">
        <f t="shared" si="50"/>
        <v>2</v>
      </c>
      <c r="F696">
        <f t="shared" si="51"/>
        <v>4</v>
      </c>
      <c r="G696">
        <f t="shared" si="52"/>
        <v>4</v>
      </c>
      <c r="H696">
        <f t="shared" si="53"/>
        <v>244</v>
      </c>
      <c r="I696" t="str">
        <f t="shared" si="54"/>
        <v>Losing Customer</v>
      </c>
    </row>
    <row r="697" spans="1:9" x14ac:dyDescent="0.25">
      <c r="A697" s="11">
        <v>693</v>
      </c>
      <c r="B697" s="12">
        <v>10</v>
      </c>
      <c r="C697" s="13">
        <v>5</v>
      </c>
      <c r="D697" s="14">
        <v>3763.92</v>
      </c>
      <c r="E697">
        <f t="shared" si="50"/>
        <v>4</v>
      </c>
      <c r="F697">
        <f t="shared" si="51"/>
        <v>2</v>
      </c>
      <c r="G697">
        <f t="shared" si="52"/>
        <v>3</v>
      </c>
      <c r="H697">
        <f t="shared" si="53"/>
        <v>423</v>
      </c>
      <c r="I697" t="str">
        <f t="shared" si="54"/>
        <v>Becoming Loyal</v>
      </c>
    </row>
    <row r="698" spans="1:9" x14ac:dyDescent="0.25">
      <c r="A698" s="11">
        <v>694</v>
      </c>
      <c r="B698" s="12">
        <v>7</v>
      </c>
      <c r="C698" s="13">
        <v>5</v>
      </c>
      <c r="D698" s="14">
        <v>2400.83</v>
      </c>
      <c r="E698">
        <f t="shared" si="50"/>
        <v>4</v>
      </c>
      <c r="F698">
        <f t="shared" si="51"/>
        <v>2</v>
      </c>
      <c r="G698">
        <f t="shared" si="52"/>
        <v>2</v>
      </c>
      <c r="H698">
        <f t="shared" si="53"/>
        <v>422</v>
      </c>
      <c r="I698" t="str">
        <f t="shared" si="54"/>
        <v>Becoming Loyal</v>
      </c>
    </row>
    <row r="699" spans="1:9" x14ac:dyDescent="0.25">
      <c r="A699" s="11">
        <v>695</v>
      </c>
      <c r="B699" s="12">
        <v>16</v>
      </c>
      <c r="C699" s="13">
        <v>8</v>
      </c>
      <c r="D699" s="14">
        <v>4659</v>
      </c>
      <c r="E699">
        <f t="shared" si="50"/>
        <v>4</v>
      </c>
      <c r="F699">
        <f t="shared" si="51"/>
        <v>4</v>
      </c>
      <c r="G699">
        <f t="shared" si="52"/>
        <v>4</v>
      </c>
      <c r="H699">
        <f t="shared" si="53"/>
        <v>444</v>
      </c>
      <c r="I699" t="str">
        <f t="shared" si="54"/>
        <v>Platinum Customer</v>
      </c>
    </row>
    <row r="700" spans="1:9" x14ac:dyDescent="0.25">
      <c r="A700" s="11">
        <v>696</v>
      </c>
      <c r="B700" s="12">
        <v>21</v>
      </c>
      <c r="C700" s="13">
        <v>7</v>
      </c>
      <c r="D700" s="14">
        <v>1879.1399999999999</v>
      </c>
      <c r="E700">
        <f t="shared" si="50"/>
        <v>3</v>
      </c>
      <c r="F700">
        <f t="shared" si="51"/>
        <v>3</v>
      </c>
      <c r="G700">
        <f t="shared" si="52"/>
        <v>2</v>
      </c>
      <c r="H700">
        <f t="shared" si="53"/>
        <v>332</v>
      </c>
      <c r="I700" t="str">
        <f t="shared" si="54"/>
        <v>Potential Customer</v>
      </c>
    </row>
    <row r="701" spans="1:9" x14ac:dyDescent="0.25">
      <c r="A701" s="11">
        <v>697</v>
      </c>
      <c r="B701" s="12">
        <v>11</v>
      </c>
      <c r="C701" s="13">
        <v>4</v>
      </c>
      <c r="D701" s="14">
        <v>3996.6</v>
      </c>
      <c r="E701">
        <f t="shared" si="50"/>
        <v>4</v>
      </c>
      <c r="F701">
        <f t="shared" si="51"/>
        <v>1</v>
      </c>
      <c r="G701">
        <f t="shared" si="52"/>
        <v>3</v>
      </c>
      <c r="H701">
        <f t="shared" si="53"/>
        <v>413</v>
      </c>
      <c r="I701" t="str">
        <f t="shared" si="54"/>
        <v>Recent Customer</v>
      </c>
    </row>
    <row r="702" spans="1:9" x14ac:dyDescent="0.25">
      <c r="A702" s="11">
        <v>698</v>
      </c>
      <c r="B702" s="12">
        <v>76</v>
      </c>
      <c r="C702" s="13">
        <v>3</v>
      </c>
      <c r="D702" s="14">
        <v>1295.96</v>
      </c>
      <c r="E702">
        <f t="shared" si="50"/>
        <v>2</v>
      </c>
      <c r="F702">
        <f t="shared" si="51"/>
        <v>1</v>
      </c>
      <c r="G702">
        <f t="shared" si="52"/>
        <v>1</v>
      </c>
      <c r="H702">
        <f t="shared" si="53"/>
        <v>211</v>
      </c>
      <c r="I702" t="str">
        <f t="shared" si="54"/>
        <v>Almost Lost Customer</v>
      </c>
    </row>
    <row r="703" spans="1:9" x14ac:dyDescent="0.25">
      <c r="A703" s="11">
        <v>699</v>
      </c>
      <c r="B703" s="12">
        <v>55</v>
      </c>
      <c r="C703" s="13">
        <v>3</v>
      </c>
      <c r="D703" s="14">
        <v>976.24</v>
      </c>
      <c r="E703">
        <f t="shared" si="50"/>
        <v>2</v>
      </c>
      <c r="F703">
        <f t="shared" si="51"/>
        <v>1</v>
      </c>
      <c r="G703">
        <f t="shared" si="52"/>
        <v>1</v>
      </c>
      <c r="H703">
        <f t="shared" si="53"/>
        <v>211</v>
      </c>
      <c r="I703" t="str">
        <f t="shared" si="54"/>
        <v>Almost Lost Customer</v>
      </c>
    </row>
    <row r="704" spans="1:9" x14ac:dyDescent="0.25">
      <c r="A704" s="11">
        <v>700</v>
      </c>
      <c r="B704" s="12">
        <v>106</v>
      </c>
      <c r="C704" s="13">
        <v>8</v>
      </c>
      <c r="D704" s="14">
        <v>4618.1099999999997</v>
      </c>
      <c r="E704">
        <f t="shared" si="50"/>
        <v>1</v>
      </c>
      <c r="F704">
        <f t="shared" si="51"/>
        <v>4</v>
      </c>
      <c r="G704">
        <f t="shared" si="52"/>
        <v>4</v>
      </c>
      <c r="H704">
        <f t="shared" si="53"/>
        <v>144</v>
      </c>
      <c r="I704" t="str">
        <f t="shared" si="54"/>
        <v>Almost Lost Customer</v>
      </c>
    </row>
    <row r="705" spans="1:9" x14ac:dyDescent="0.25">
      <c r="A705" s="11">
        <v>701</v>
      </c>
      <c r="B705" s="12">
        <v>32</v>
      </c>
      <c r="C705" s="13">
        <v>6</v>
      </c>
      <c r="D705" s="14">
        <v>2215.56</v>
      </c>
      <c r="E705">
        <f t="shared" si="50"/>
        <v>3</v>
      </c>
      <c r="F705">
        <f t="shared" si="51"/>
        <v>2</v>
      </c>
      <c r="G705">
        <f t="shared" si="52"/>
        <v>2</v>
      </c>
      <c r="H705">
        <f t="shared" si="53"/>
        <v>322</v>
      </c>
      <c r="I705" t="str">
        <f t="shared" si="54"/>
        <v>Late Bloomer</v>
      </c>
    </row>
    <row r="706" spans="1:9" x14ac:dyDescent="0.25">
      <c r="A706" s="11">
        <v>702</v>
      </c>
      <c r="B706" s="12">
        <v>62</v>
      </c>
      <c r="C706" s="13">
        <v>3</v>
      </c>
      <c r="D706" s="14">
        <v>1905.88</v>
      </c>
      <c r="E706">
        <f t="shared" si="50"/>
        <v>2</v>
      </c>
      <c r="F706">
        <f t="shared" si="51"/>
        <v>1</v>
      </c>
      <c r="G706">
        <f t="shared" si="52"/>
        <v>2</v>
      </c>
      <c r="H706">
        <f t="shared" si="53"/>
        <v>212</v>
      </c>
      <c r="I706" t="str">
        <f t="shared" si="54"/>
        <v>High Risk Customer</v>
      </c>
    </row>
    <row r="707" spans="1:9" x14ac:dyDescent="0.25">
      <c r="A707" s="11">
        <v>703</v>
      </c>
      <c r="B707" s="12">
        <v>1</v>
      </c>
      <c r="C707" s="13">
        <v>5</v>
      </c>
      <c r="D707" s="14">
        <v>4928.8</v>
      </c>
      <c r="E707">
        <f t="shared" si="50"/>
        <v>4</v>
      </c>
      <c r="F707">
        <f t="shared" si="51"/>
        <v>2</v>
      </c>
      <c r="G707">
        <f t="shared" si="52"/>
        <v>4</v>
      </c>
      <c r="H707">
        <f t="shared" si="53"/>
        <v>424</v>
      </c>
      <c r="I707" t="str">
        <f t="shared" si="54"/>
        <v>Becoming Loyal</v>
      </c>
    </row>
    <row r="708" spans="1:9" x14ac:dyDescent="0.25">
      <c r="A708" s="11">
        <v>704</v>
      </c>
      <c r="B708" s="12">
        <v>10</v>
      </c>
      <c r="C708" s="13">
        <v>10</v>
      </c>
      <c r="D708" s="14">
        <v>4034.46</v>
      </c>
      <c r="E708">
        <f t="shared" si="50"/>
        <v>4</v>
      </c>
      <c r="F708">
        <f t="shared" si="51"/>
        <v>4</v>
      </c>
      <c r="G708">
        <f t="shared" si="52"/>
        <v>3</v>
      </c>
      <c r="H708">
        <f t="shared" si="53"/>
        <v>443</v>
      </c>
      <c r="I708" t="str">
        <f t="shared" si="54"/>
        <v>Very Loyal</v>
      </c>
    </row>
    <row r="709" spans="1:9" x14ac:dyDescent="0.25">
      <c r="A709" s="11">
        <v>705</v>
      </c>
      <c r="B709" s="12">
        <v>11</v>
      </c>
      <c r="C709" s="13">
        <v>5</v>
      </c>
      <c r="D709" s="14">
        <v>502.12</v>
      </c>
      <c r="E709">
        <f t="shared" si="50"/>
        <v>4</v>
      </c>
      <c r="F709">
        <f t="shared" si="51"/>
        <v>2</v>
      </c>
      <c r="G709">
        <f t="shared" si="52"/>
        <v>1</v>
      </c>
      <c r="H709">
        <f t="shared" si="53"/>
        <v>421</v>
      </c>
      <c r="I709" t="str">
        <f t="shared" si="54"/>
        <v>Becoming Loyal</v>
      </c>
    </row>
    <row r="710" spans="1:9" x14ac:dyDescent="0.25">
      <c r="A710" s="11">
        <v>706</v>
      </c>
      <c r="B710" s="12">
        <v>30</v>
      </c>
      <c r="C710" s="13">
        <v>6</v>
      </c>
      <c r="D710" s="14">
        <v>7109.4</v>
      </c>
      <c r="E710">
        <f t="shared" ref="E710:E773" si="55">IF(B710&gt;88,1,IF(AND(B710&lt;=88,B710&gt;45),2,IF(AND(B710&lt;=45,B710&gt;18),3,IF(B710&lt;=18,4))))</f>
        <v>3</v>
      </c>
      <c r="F710">
        <f t="shared" ref="F710:F773" si="56">IF(C710&gt;7,4,IF(AND(C710&lt;=7,C710&gt;6),3,IF(AND(C710&lt;=6,C710&gt;4),2,IF(C710&lt;=4,1))))</f>
        <v>2</v>
      </c>
      <c r="G710">
        <f t="shared" ref="G710:G773" si="57">IF(D710&gt;4095.63,4,IF(AND(D710&lt;=4095.63,D710&gt;2785.04),3,IF(AND(D710&lt;=2785.04,D710&gt;1779.7),2,IF(D710&lt;=1779.7,1))))</f>
        <v>4</v>
      </c>
      <c r="H710">
        <f t="shared" ref="H710:H773" si="58">100*E710+10*F710+G710</f>
        <v>324</v>
      </c>
      <c r="I710" t="str">
        <f t="shared" ref="I710:I773" si="59">IF(H710=444,"Platinum Customer",IF(AND(H710&lt;444,H710&gt;=433),"Very Loyal",IF(AND(H710&lt;433,H710&gt;=421),"Becoming Loyal",IF(AND(H710&lt;421,H710&gt;=344),"Recent Customer",IF(AND(H710&lt;344,H710&gt;=323),"Potential Customer",IF(AND(H710&lt;323,H710&gt;=311),"Late Bloomer",IF(AND(H710&lt;311,H710&gt;=224),"Losing Customer",IF(AND(H710&lt;224,H710&gt;=212),"High Risk Customer",IF(AND(H710&lt;212,H710&gt;=124),"Almost Lost Customer",IF(AND(H710&lt;124,H710&gt;=112),"Evasive Customer",IF(H710=111,"Lost Customer")))))))))))</f>
        <v>Potential Customer</v>
      </c>
    </row>
    <row r="711" spans="1:9" x14ac:dyDescent="0.25">
      <c r="A711" s="11">
        <v>707</v>
      </c>
      <c r="B711" s="12">
        <v>44</v>
      </c>
      <c r="C711" s="13">
        <v>6</v>
      </c>
      <c r="D711" s="14">
        <v>3368.2</v>
      </c>
      <c r="E711">
        <f t="shared" si="55"/>
        <v>3</v>
      </c>
      <c r="F711">
        <f t="shared" si="56"/>
        <v>2</v>
      </c>
      <c r="G711">
        <f t="shared" si="57"/>
        <v>3</v>
      </c>
      <c r="H711">
        <f t="shared" si="58"/>
        <v>323</v>
      </c>
      <c r="I711" t="str">
        <f t="shared" si="59"/>
        <v>Potential Customer</v>
      </c>
    </row>
    <row r="712" spans="1:9" x14ac:dyDescent="0.25">
      <c r="A712" s="11">
        <v>708</v>
      </c>
      <c r="B712" s="12">
        <v>175</v>
      </c>
      <c r="C712" s="13">
        <v>3</v>
      </c>
      <c r="D712" s="14">
        <v>2145.83</v>
      </c>
      <c r="E712">
        <f t="shared" si="55"/>
        <v>1</v>
      </c>
      <c r="F712">
        <f t="shared" si="56"/>
        <v>1</v>
      </c>
      <c r="G712">
        <f t="shared" si="57"/>
        <v>2</v>
      </c>
      <c r="H712">
        <f t="shared" si="58"/>
        <v>112</v>
      </c>
      <c r="I712" t="str">
        <f t="shared" si="59"/>
        <v>Evasive Customer</v>
      </c>
    </row>
    <row r="713" spans="1:9" x14ac:dyDescent="0.25">
      <c r="A713" s="11">
        <v>709</v>
      </c>
      <c r="B713" s="12">
        <v>146</v>
      </c>
      <c r="C713" s="13">
        <v>5</v>
      </c>
      <c r="D713" s="14">
        <v>3243.2999999999997</v>
      </c>
      <c r="E713">
        <f t="shared" si="55"/>
        <v>1</v>
      </c>
      <c r="F713">
        <f t="shared" si="56"/>
        <v>2</v>
      </c>
      <c r="G713">
        <f t="shared" si="57"/>
        <v>3</v>
      </c>
      <c r="H713">
        <f t="shared" si="58"/>
        <v>123</v>
      </c>
      <c r="I713" t="str">
        <f t="shared" si="59"/>
        <v>Evasive Customer</v>
      </c>
    </row>
    <row r="714" spans="1:9" x14ac:dyDescent="0.25">
      <c r="A714" s="11">
        <v>710</v>
      </c>
      <c r="B714" s="12">
        <v>39</v>
      </c>
      <c r="C714" s="13">
        <v>7</v>
      </c>
      <c r="D714" s="14">
        <v>5201.3900000000003</v>
      </c>
      <c r="E714">
        <f t="shared" si="55"/>
        <v>3</v>
      </c>
      <c r="F714">
        <f t="shared" si="56"/>
        <v>3</v>
      </c>
      <c r="G714">
        <f t="shared" si="57"/>
        <v>4</v>
      </c>
      <c r="H714">
        <f t="shared" si="58"/>
        <v>334</v>
      </c>
      <c r="I714" t="str">
        <f t="shared" si="59"/>
        <v>Potential Customer</v>
      </c>
    </row>
    <row r="715" spans="1:9" x14ac:dyDescent="0.25">
      <c r="A715" s="11">
        <v>711</v>
      </c>
      <c r="B715" s="12">
        <v>83</v>
      </c>
      <c r="C715" s="13">
        <v>4</v>
      </c>
      <c r="D715" s="14">
        <v>2685.62</v>
      </c>
      <c r="E715">
        <f t="shared" si="55"/>
        <v>2</v>
      </c>
      <c r="F715">
        <f t="shared" si="56"/>
        <v>1</v>
      </c>
      <c r="G715">
        <f t="shared" si="57"/>
        <v>2</v>
      </c>
      <c r="H715">
        <f t="shared" si="58"/>
        <v>212</v>
      </c>
      <c r="I715" t="str">
        <f t="shared" si="59"/>
        <v>High Risk Customer</v>
      </c>
    </row>
    <row r="716" spans="1:9" x14ac:dyDescent="0.25">
      <c r="A716" s="11">
        <v>712</v>
      </c>
      <c r="B716" s="12">
        <v>61</v>
      </c>
      <c r="C716" s="13">
        <v>8</v>
      </c>
      <c r="D716" s="14">
        <v>4581.4599999999991</v>
      </c>
      <c r="E716">
        <f t="shared" si="55"/>
        <v>2</v>
      </c>
      <c r="F716">
        <f t="shared" si="56"/>
        <v>4</v>
      </c>
      <c r="G716">
        <f t="shared" si="57"/>
        <v>4</v>
      </c>
      <c r="H716">
        <f t="shared" si="58"/>
        <v>244</v>
      </c>
      <c r="I716" t="str">
        <f t="shared" si="59"/>
        <v>Losing Customer</v>
      </c>
    </row>
    <row r="717" spans="1:9" x14ac:dyDescent="0.25">
      <c r="A717" s="11">
        <v>713</v>
      </c>
      <c r="B717" s="12">
        <v>255</v>
      </c>
      <c r="C717" s="13">
        <v>4</v>
      </c>
      <c r="D717" s="14">
        <v>1891.1000000000001</v>
      </c>
      <c r="E717">
        <f t="shared" si="55"/>
        <v>1</v>
      </c>
      <c r="F717">
        <f t="shared" si="56"/>
        <v>1</v>
      </c>
      <c r="G717">
        <f t="shared" si="57"/>
        <v>2</v>
      </c>
      <c r="H717">
        <f t="shared" si="58"/>
        <v>112</v>
      </c>
      <c r="I717" t="str">
        <f t="shared" si="59"/>
        <v>Evasive Customer</v>
      </c>
    </row>
    <row r="718" spans="1:9" x14ac:dyDescent="0.25">
      <c r="A718" s="11">
        <v>714</v>
      </c>
      <c r="B718" s="12">
        <v>59</v>
      </c>
      <c r="C718" s="13">
        <v>11</v>
      </c>
      <c r="D718" s="14">
        <v>3005.3599999999997</v>
      </c>
      <c r="E718">
        <f t="shared" si="55"/>
        <v>2</v>
      </c>
      <c r="F718">
        <f t="shared" si="56"/>
        <v>4</v>
      </c>
      <c r="G718">
        <f t="shared" si="57"/>
        <v>3</v>
      </c>
      <c r="H718">
        <f t="shared" si="58"/>
        <v>243</v>
      </c>
      <c r="I718" t="str">
        <f t="shared" si="59"/>
        <v>Losing Customer</v>
      </c>
    </row>
    <row r="719" spans="1:9" x14ac:dyDescent="0.25">
      <c r="A719" s="11">
        <v>715</v>
      </c>
      <c r="B719" s="12">
        <v>158</v>
      </c>
      <c r="C719" s="13">
        <v>3</v>
      </c>
      <c r="D719" s="14">
        <v>2410.2400000000002</v>
      </c>
      <c r="E719">
        <f t="shared" si="55"/>
        <v>1</v>
      </c>
      <c r="F719">
        <f t="shared" si="56"/>
        <v>1</v>
      </c>
      <c r="G719">
        <f t="shared" si="57"/>
        <v>2</v>
      </c>
      <c r="H719">
        <f t="shared" si="58"/>
        <v>112</v>
      </c>
      <c r="I719" t="str">
        <f t="shared" si="59"/>
        <v>Evasive Customer</v>
      </c>
    </row>
    <row r="720" spans="1:9" x14ac:dyDescent="0.25">
      <c r="A720" s="11">
        <v>716</v>
      </c>
      <c r="B720" s="12">
        <v>12</v>
      </c>
      <c r="C720" s="13">
        <v>6</v>
      </c>
      <c r="D720" s="14">
        <v>3777.5299999999997</v>
      </c>
      <c r="E720">
        <f t="shared" si="55"/>
        <v>4</v>
      </c>
      <c r="F720">
        <f t="shared" si="56"/>
        <v>2</v>
      </c>
      <c r="G720">
        <f t="shared" si="57"/>
        <v>3</v>
      </c>
      <c r="H720">
        <f t="shared" si="58"/>
        <v>423</v>
      </c>
      <c r="I720" t="str">
        <f t="shared" si="59"/>
        <v>Becoming Loyal</v>
      </c>
    </row>
    <row r="721" spans="1:9" x14ac:dyDescent="0.25">
      <c r="A721" s="11">
        <v>717</v>
      </c>
      <c r="B721" s="12">
        <v>14</v>
      </c>
      <c r="C721" s="13">
        <v>6</v>
      </c>
      <c r="D721" s="14">
        <v>1857.27</v>
      </c>
      <c r="E721">
        <f t="shared" si="55"/>
        <v>4</v>
      </c>
      <c r="F721">
        <f t="shared" si="56"/>
        <v>2</v>
      </c>
      <c r="G721">
        <f t="shared" si="57"/>
        <v>2</v>
      </c>
      <c r="H721">
        <f t="shared" si="58"/>
        <v>422</v>
      </c>
      <c r="I721" t="str">
        <f t="shared" si="59"/>
        <v>Becoming Loyal</v>
      </c>
    </row>
    <row r="722" spans="1:9" x14ac:dyDescent="0.25">
      <c r="A722" s="11">
        <v>718</v>
      </c>
      <c r="B722" s="12">
        <v>34</v>
      </c>
      <c r="C722" s="13">
        <v>8</v>
      </c>
      <c r="D722" s="14">
        <v>2164.08</v>
      </c>
      <c r="E722">
        <f t="shared" si="55"/>
        <v>3</v>
      </c>
      <c r="F722">
        <f t="shared" si="56"/>
        <v>4</v>
      </c>
      <c r="G722">
        <f t="shared" si="57"/>
        <v>2</v>
      </c>
      <c r="H722">
        <f t="shared" si="58"/>
        <v>342</v>
      </c>
      <c r="I722" t="str">
        <f t="shared" si="59"/>
        <v>Potential Customer</v>
      </c>
    </row>
    <row r="723" spans="1:9" x14ac:dyDescent="0.25">
      <c r="A723" s="11">
        <v>719</v>
      </c>
      <c r="B723" s="12">
        <v>11</v>
      </c>
      <c r="C723" s="13">
        <v>9</v>
      </c>
      <c r="D723" s="14">
        <v>4083.58</v>
      </c>
      <c r="E723">
        <f t="shared" si="55"/>
        <v>4</v>
      </c>
      <c r="F723">
        <f t="shared" si="56"/>
        <v>4</v>
      </c>
      <c r="G723">
        <f t="shared" si="57"/>
        <v>3</v>
      </c>
      <c r="H723">
        <f t="shared" si="58"/>
        <v>443</v>
      </c>
      <c r="I723" t="str">
        <f t="shared" si="59"/>
        <v>Very Loyal</v>
      </c>
    </row>
    <row r="724" spans="1:9" x14ac:dyDescent="0.25">
      <c r="A724" s="11">
        <v>720</v>
      </c>
      <c r="B724" s="12">
        <v>20</v>
      </c>
      <c r="C724" s="13">
        <v>10</v>
      </c>
      <c r="D724" s="14">
        <v>7212.170000000001</v>
      </c>
      <c r="E724">
        <f t="shared" si="55"/>
        <v>3</v>
      </c>
      <c r="F724">
        <f t="shared" si="56"/>
        <v>4</v>
      </c>
      <c r="G724">
        <f t="shared" si="57"/>
        <v>4</v>
      </c>
      <c r="H724">
        <f t="shared" si="58"/>
        <v>344</v>
      </c>
      <c r="I724" t="str">
        <f t="shared" si="59"/>
        <v>Recent Customer</v>
      </c>
    </row>
    <row r="725" spans="1:9" x14ac:dyDescent="0.25">
      <c r="A725" s="11">
        <v>721</v>
      </c>
      <c r="B725" s="12">
        <v>4</v>
      </c>
      <c r="C725" s="13">
        <v>7</v>
      </c>
      <c r="D725" s="14">
        <v>6579.62</v>
      </c>
      <c r="E725">
        <f t="shared" si="55"/>
        <v>4</v>
      </c>
      <c r="F725">
        <f t="shared" si="56"/>
        <v>3</v>
      </c>
      <c r="G725">
        <f t="shared" si="57"/>
        <v>4</v>
      </c>
      <c r="H725">
        <f t="shared" si="58"/>
        <v>434</v>
      </c>
      <c r="I725" t="str">
        <f t="shared" si="59"/>
        <v>Very Loyal</v>
      </c>
    </row>
    <row r="726" spans="1:9" x14ac:dyDescent="0.25">
      <c r="A726" s="11">
        <v>722</v>
      </c>
      <c r="B726" s="12">
        <v>87</v>
      </c>
      <c r="C726" s="13">
        <v>5</v>
      </c>
      <c r="D726" s="14">
        <v>2934.44</v>
      </c>
      <c r="E726">
        <f t="shared" si="55"/>
        <v>2</v>
      </c>
      <c r="F726">
        <f t="shared" si="56"/>
        <v>2</v>
      </c>
      <c r="G726">
        <f t="shared" si="57"/>
        <v>3</v>
      </c>
      <c r="H726">
        <f t="shared" si="58"/>
        <v>223</v>
      </c>
      <c r="I726" t="str">
        <f t="shared" si="59"/>
        <v>High Risk Customer</v>
      </c>
    </row>
    <row r="727" spans="1:9" x14ac:dyDescent="0.25">
      <c r="A727" s="11">
        <v>723</v>
      </c>
      <c r="B727" s="12">
        <v>15</v>
      </c>
      <c r="C727" s="13">
        <v>8</v>
      </c>
      <c r="D727" s="14">
        <v>3489.9599999999996</v>
      </c>
      <c r="E727">
        <f t="shared" si="55"/>
        <v>4</v>
      </c>
      <c r="F727">
        <f t="shared" si="56"/>
        <v>4</v>
      </c>
      <c r="G727">
        <f t="shared" si="57"/>
        <v>3</v>
      </c>
      <c r="H727">
        <f t="shared" si="58"/>
        <v>443</v>
      </c>
      <c r="I727" t="str">
        <f t="shared" si="59"/>
        <v>Very Loyal</v>
      </c>
    </row>
    <row r="728" spans="1:9" x14ac:dyDescent="0.25">
      <c r="A728" s="11">
        <v>724</v>
      </c>
      <c r="B728" s="12">
        <v>23</v>
      </c>
      <c r="C728" s="13">
        <v>8</v>
      </c>
      <c r="D728" s="14">
        <v>5073.2699999999995</v>
      </c>
      <c r="E728">
        <f t="shared" si="55"/>
        <v>3</v>
      </c>
      <c r="F728">
        <f t="shared" si="56"/>
        <v>4</v>
      </c>
      <c r="G728">
        <f t="shared" si="57"/>
        <v>4</v>
      </c>
      <c r="H728">
        <f t="shared" si="58"/>
        <v>344</v>
      </c>
      <c r="I728" t="str">
        <f t="shared" si="59"/>
        <v>Recent Customer</v>
      </c>
    </row>
    <row r="729" spans="1:9" x14ac:dyDescent="0.25">
      <c r="A729" s="11">
        <v>725</v>
      </c>
      <c r="B729" s="12">
        <v>3</v>
      </c>
      <c r="C729" s="13">
        <v>11</v>
      </c>
      <c r="D729" s="14">
        <v>7321.5</v>
      </c>
      <c r="E729">
        <f t="shared" si="55"/>
        <v>4</v>
      </c>
      <c r="F729">
        <f t="shared" si="56"/>
        <v>4</v>
      </c>
      <c r="G729">
        <f t="shared" si="57"/>
        <v>4</v>
      </c>
      <c r="H729">
        <f t="shared" si="58"/>
        <v>444</v>
      </c>
      <c r="I729" t="str">
        <f t="shared" si="59"/>
        <v>Platinum Customer</v>
      </c>
    </row>
    <row r="730" spans="1:9" x14ac:dyDescent="0.25">
      <c r="A730" s="11">
        <v>726</v>
      </c>
      <c r="B730" s="12">
        <v>54</v>
      </c>
      <c r="C730" s="13">
        <v>3</v>
      </c>
      <c r="D730" s="14">
        <v>2965.7599999999998</v>
      </c>
      <c r="E730">
        <f t="shared" si="55"/>
        <v>2</v>
      </c>
      <c r="F730">
        <f t="shared" si="56"/>
        <v>1</v>
      </c>
      <c r="G730">
        <f t="shared" si="57"/>
        <v>3</v>
      </c>
      <c r="H730">
        <f t="shared" si="58"/>
        <v>213</v>
      </c>
      <c r="I730" t="str">
        <f t="shared" si="59"/>
        <v>High Risk Customer</v>
      </c>
    </row>
    <row r="731" spans="1:9" x14ac:dyDescent="0.25">
      <c r="A731" s="11">
        <v>727</v>
      </c>
      <c r="B731" s="12">
        <v>61</v>
      </c>
      <c r="C731" s="13">
        <v>6</v>
      </c>
      <c r="D731" s="14">
        <v>3970.03</v>
      </c>
      <c r="E731">
        <f t="shared" si="55"/>
        <v>2</v>
      </c>
      <c r="F731">
        <f t="shared" si="56"/>
        <v>2</v>
      </c>
      <c r="G731">
        <f t="shared" si="57"/>
        <v>3</v>
      </c>
      <c r="H731">
        <f t="shared" si="58"/>
        <v>223</v>
      </c>
      <c r="I731" t="str">
        <f t="shared" si="59"/>
        <v>High Risk Customer</v>
      </c>
    </row>
    <row r="732" spans="1:9" x14ac:dyDescent="0.25">
      <c r="A732" s="11">
        <v>728</v>
      </c>
      <c r="B732" s="12">
        <v>25</v>
      </c>
      <c r="C732" s="13">
        <v>9</v>
      </c>
      <c r="D732" s="14">
        <v>6411.7599999999993</v>
      </c>
      <c r="E732">
        <f t="shared" si="55"/>
        <v>3</v>
      </c>
      <c r="F732">
        <f t="shared" si="56"/>
        <v>4</v>
      </c>
      <c r="G732">
        <f t="shared" si="57"/>
        <v>4</v>
      </c>
      <c r="H732">
        <f t="shared" si="58"/>
        <v>344</v>
      </c>
      <c r="I732" t="str">
        <f t="shared" si="59"/>
        <v>Recent Customer</v>
      </c>
    </row>
    <row r="733" spans="1:9" x14ac:dyDescent="0.25">
      <c r="A733" s="11">
        <v>729</v>
      </c>
      <c r="B733" s="12">
        <v>1</v>
      </c>
      <c r="C733" s="13">
        <v>10</v>
      </c>
      <c r="D733" s="14">
        <v>8953.17</v>
      </c>
      <c r="E733">
        <f t="shared" si="55"/>
        <v>4</v>
      </c>
      <c r="F733">
        <f t="shared" si="56"/>
        <v>4</v>
      </c>
      <c r="G733">
        <f t="shared" si="57"/>
        <v>4</v>
      </c>
      <c r="H733">
        <f t="shared" si="58"/>
        <v>444</v>
      </c>
      <c r="I733" t="str">
        <f t="shared" si="59"/>
        <v>Platinum Customer</v>
      </c>
    </row>
    <row r="734" spans="1:9" x14ac:dyDescent="0.25">
      <c r="A734" s="11">
        <v>730</v>
      </c>
      <c r="B734" s="12">
        <v>14</v>
      </c>
      <c r="C734" s="13">
        <v>7</v>
      </c>
      <c r="D734" s="14">
        <v>3182.9900000000002</v>
      </c>
      <c r="E734">
        <f t="shared" si="55"/>
        <v>4</v>
      </c>
      <c r="F734">
        <f t="shared" si="56"/>
        <v>3</v>
      </c>
      <c r="G734">
        <f t="shared" si="57"/>
        <v>3</v>
      </c>
      <c r="H734">
        <f t="shared" si="58"/>
        <v>433</v>
      </c>
      <c r="I734" t="str">
        <f t="shared" si="59"/>
        <v>Very Loyal</v>
      </c>
    </row>
    <row r="735" spans="1:9" x14ac:dyDescent="0.25">
      <c r="A735" s="11">
        <v>731</v>
      </c>
      <c r="B735" s="12">
        <v>134</v>
      </c>
      <c r="C735" s="13">
        <v>6</v>
      </c>
      <c r="D735" s="14">
        <v>2654.2699999999995</v>
      </c>
      <c r="E735">
        <f t="shared" si="55"/>
        <v>1</v>
      </c>
      <c r="F735">
        <f t="shared" si="56"/>
        <v>2</v>
      </c>
      <c r="G735">
        <f t="shared" si="57"/>
        <v>2</v>
      </c>
      <c r="H735">
        <f t="shared" si="58"/>
        <v>122</v>
      </c>
      <c r="I735" t="str">
        <f t="shared" si="59"/>
        <v>Evasive Customer</v>
      </c>
    </row>
    <row r="736" spans="1:9" x14ac:dyDescent="0.25">
      <c r="A736" s="11">
        <v>732</v>
      </c>
      <c r="B736" s="12">
        <v>64</v>
      </c>
      <c r="C736" s="13">
        <v>5</v>
      </c>
      <c r="D736" s="14">
        <v>3269.1200000000003</v>
      </c>
      <c r="E736">
        <f t="shared" si="55"/>
        <v>2</v>
      </c>
      <c r="F736">
        <f t="shared" si="56"/>
        <v>2</v>
      </c>
      <c r="G736">
        <f t="shared" si="57"/>
        <v>3</v>
      </c>
      <c r="H736">
        <f t="shared" si="58"/>
        <v>223</v>
      </c>
      <c r="I736" t="str">
        <f t="shared" si="59"/>
        <v>High Risk Customer</v>
      </c>
    </row>
    <row r="737" spans="1:9" x14ac:dyDescent="0.25">
      <c r="A737" s="11">
        <v>733</v>
      </c>
      <c r="B737" s="12">
        <v>46</v>
      </c>
      <c r="C737" s="13">
        <v>10</v>
      </c>
      <c r="D737" s="14">
        <v>8210.2999999999993</v>
      </c>
      <c r="E737">
        <f t="shared" si="55"/>
        <v>2</v>
      </c>
      <c r="F737">
        <f t="shared" si="56"/>
        <v>4</v>
      </c>
      <c r="G737">
        <f t="shared" si="57"/>
        <v>4</v>
      </c>
      <c r="H737">
        <f t="shared" si="58"/>
        <v>244</v>
      </c>
      <c r="I737" t="str">
        <f t="shared" si="59"/>
        <v>Losing Customer</v>
      </c>
    </row>
    <row r="738" spans="1:9" x14ac:dyDescent="0.25">
      <c r="A738" s="11">
        <v>734</v>
      </c>
      <c r="B738" s="12">
        <v>89</v>
      </c>
      <c r="C738" s="13">
        <v>3</v>
      </c>
      <c r="D738" s="14">
        <v>1140.1499999999996</v>
      </c>
      <c r="E738">
        <f t="shared" si="55"/>
        <v>1</v>
      </c>
      <c r="F738">
        <f t="shared" si="56"/>
        <v>1</v>
      </c>
      <c r="G738">
        <f t="shared" si="57"/>
        <v>1</v>
      </c>
      <c r="H738">
        <f t="shared" si="58"/>
        <v>111</v>
      </c>
      <c r="I738" t="str">
        <f t="shared" si="59"/>
        <v>Lost Customer</v>
      </c>
    </row>
    <row r="739" spans="1:9" x14ac:dyDescent="0.25">
      <c r="A739" s="11">
        <v>735</v>
      </c>
      <c r="B739" s="12">
        <v>87</v>
      </c>
      <c r="C739" s="13">
        <v>4</v>
      </c>
      <c r="D739" s="14">
        <v>3025.33</v>
      </c>
      <c r="E739">
        <f t="shared" si="55"/>
        <v>2</v>
      </c>
      <c r="F739">
        <f t="shared" si="56"/>
        <v>1</v>
      </c>
      <c r="G739">
        <f t="shared" si="57"/>
        <v>3</v>
      </c>
      <c r="H739">
        <f t="shared" si="58"/>
        <v>213</v>
      </c>
      <c r="I739" t="str">
        <f t="shared" si="59"/>
        <v>High Risk Customer</v>
      </c>
    </row>
    <row r="740" spans="1:9" x14ac:dyDescent="0.25">
      <c r="A740" s="11">
        <v>736</v>
      </c>
      <c r="B740" s="12">
        <v>11</v>
      </c>
      <c r="C740" s="13">
        <v>6</v>
      </c>
      <c r="D740" s="14">
        <v>4107.8899999999994</v>
      </c>
      <c r="E740">
        <f t="shared" si="55"/>
        <v>4</v>
      </c>
      <c r="F740">
        <f t="shared" si="56"/>
        <v>2</v>
      </c>
      <c r="G740">
        <f t="shared" si="57"/>
        <v>4</v>
      </c>
      <c r="H740">
        <f t="shared" si="58"/>
        <v>424</v>
      </c>
      <c r="I740" t="str">
        <f t="shared" si="59"/>
        <v>Becoming Loyal</v>
      </c>
    </row>
    <row r="741" spans="1:9" x14ac:dyDescent="0.25">
      <c r="A741" s="11">
        <v>737</v>
      </c>
      <c r="B741" s="12">
        <v>54</v>
      </c>
      <c r="C741" s="13">
        <v>7</v>
      </c>
      <c r="D741" s="14">
        <v>4480.09</v>
      </c>
      <c r="E741">
        <f t="shared" si="55"/>
        <v>2</v>
      </c>
      <c r="F741">
        <f t="shared" si="56"/>
        <v>3</v>
      </c>
      <c r="G741">
        <f t="shared" si="57"/>
        <v>4</v>
      </c>
      <c r="H741">
        <f t="shared" si="58"/>
        <v>234</v>
      </c>
      <c r="I741" t="str">
        <f t="shared" si="59"/>
        <v>Losing Customer</v>
      </c>
    </row>
    <row r="742" spans="1:9" x14ac:dyDescent="0.25">
      <c r="A742" s="11">
        <v>738</v>
      </c>
      <c r="B742" s="12">
        <v>69</v>
      </c>
      <c r="C742" s="13">
        <v>8</v>
      </c>
      <c r="D742" s="14">
        <v>4706.8600000000006</v>
      </c>
      <c r="E742">
        <f t="shared" si="55"/>
        <v>2</v>
      </c>
      <c r="F742">
        <f t="shared" si="56"/>
        <v>4</v>
      </c>
      <c r="G742">
        <f t="shared" si="57"/>
        <v>4</v>
      </c>
      <c r="H742">
        <f t="shared" si="58"/>
        <v>244</v>
      </c>
      <c r="I742" t="str">
        <f t="shared" si="59"/>
        <v>Losing Customer</v>
      </c>
    </row>
    <row r="743" spans="1:9" x14ac:dyDescent="0.25">
      <c r="A743" s="11">
        <v>739</v>
      </c>
      <c r="B743" s="12">
        <v>1</v>
      </c>
      <c r="C743" s="13">
        <v>10</v>
      </c>
      <c r="D743" s="14">
        <v>4842.2</v>
      </c>
      <c r="E743">
        <f t="shared" si="55"/>
        <v>4</v>
      </c>
      <c r="F743">
        <f t="shared" si="56"/>
        <v>4</v>
      </c>
      <c r="G743">
        <f t="shared" si="57"/>
        <v>4</v>
      </c>
      <c r="H743">
        <f t="shared" si="58"/>
        <v>444</v>
      </c>
      <c r="I743" t="str">
        <f t="shared" si="59"/>
        <v>Platinum Customer</v>
      </c>
    </row>
    <row r="744" spans="1:9" x14ac:dyDescent="0.25">
      <c r="A744" s="11">
        <v>740</v>
      </c>
      <c r="B744" s="12">
        <v>61</v>
      </c>
      <c r="C744" s="13">
        <v>4</v>
      </c>
      <c r="D744" s="14">
        <v>2083.73</v>
      </c>
      <c r="E744">
        <f t="shared" si="55"/>
        <v>2</v>
      </c>
      <c r="F744">
        <f t="shared" si="56"/>
        <v>1</v>
      </c>
      <c r="G744">
        <f t="shared" si="57"/>
        <v>2</v>
      </c>
      <c r="H744">
        <f t="shared" si="58"/>
        <v>212</v>
      </c>
      <c r="I744" t="str">
        <f t="shared" si="59"/>
        <v>High Risk Customer</v>
      </c>
    </row>
    <row r="745" spans="1:9" x14ac:dyDescent="0.25">
      <c r="A745" s="11">
        <v>741</v>
      </c>
      <c r="B745" s="12">
        <v>148</v>
      </c>
      <c r="C745" s="13">
        <v>5</v>
      </c>
      <c r="D745" s="14">
        <v>1091.1400000000001</v>
      </c>
      <c r="E745">
        <f t="shared" si="55"/>
        <v>1</v>
      </c>
      <c r="F745">
        <f t="shared" si="56"/>
        <v>2</v>
      </c>
      <c r="G745">
        <f t="shared" si="57"/>
        <v>1</v>
      </c>
      <c r="H745">
        <f t="shared" si="58"/>
        <v>121</v>
      </c>
      <c r="I745" t="str">
        <f t="shared" si="59"/>
        <v>Evasive Customer</v>
      </c>
    </row>
    <row r="746" spans="1:9" x14ac:dyDescent="0.25">
      <c r="A746" s="11">
        <v>742</v>
      </c>
      <c r="B746" s="12">
        <v>10</v>
      </c>
      <c r="C746" s="13">
        <v>6</v>
      </c>
      <c r="D746" s="14">
        <v>1246.1099999999999</v>
      </c>
      <c r="E746">
        <f t="shared" si="55"/>
        <v>4</v>
      </c>
      <c r="F746">
        <f t="shared" si="56"/>
        <v>2</v>
      </c>
      <c r="G746">
        <f t="shared" si="57"/>
        <v>1</v>
      </c>
      <c r="H746">
        <f t="shared" si="58"/>
        <v>421</v>
      </c>
      <c r="I746" t="str">
        <f t="shared" si="59"/>
        <v>Becoming Loyal</v>
      </c>
    </row>
    <row r="747" spans="1:9" x14ac:dyDescent="0.25">
      <c r="A747" s="11">
        <v>743</v>
      </c>
      <c r="B747" s="12">
        <v>89</v>
      </c>
      <c r="C747" s="13">
        <v>5</v>
      </c>
      <c r="D747" s="14">
        <v>3908.7999999999997</v>
      </c>
      <c r="E747">
        <f t="shared" si="55"/>
        <v>1</v>
      </c>
      <c r="F747">
        <f t="shared" si="56"/>
        <v>2</v>
      </c>
      <c r="G747">
        <f t="shared" si="57"/>
        <v>3</v>
      </c>
      <c r="H747">
        <f t="shared" si="58"/>
        <v>123</v>
      </c>
      <c r="I747" t="str">
        <f t="shared" si="59"/>
        <v>Evasive Customer</v>
      </c>
    </row>
    <row r="748" spans="1:9" x14ac:dyDescent="0.25">
      <c r="A748" s="11">
        <v>744</v>
      </c>
      <c r="B748" s="12">
        <v>23</v>
      </c>
      <c r="C748" s="13">
        <v>5</v>
      </c>
      <c r="D748" s="14">
        <v>1267.6799999999998</v>
      </c>
      <c r="E748">
        <f t="shared" si="55"/>
        <v>3</v>
      </c>
      <c r="F748">
        <f t="shared" si="56"/>
        <v>2</v>
      </c>
      <c r="G748">
        <f t="shared" si="57"/>
        <v>1</v>
      </c>
      <c r="H748">
        <f t="shared" si="58"/>
        <v>321</v>
      </c>
      <c r="I748" t="str">
        <f t="shared" si="59"/>
        <v>Late Bloomer</v>
      </c>
    </row>
    <row r="749" spans="1:9" x14ac:dyDescent="0.25">
      <c r="A749" s="11">
        <v>745</v>
      </c>
      <c r="B749" s="12">
        <v>11</v>
      </c>
      <c r="C749" s="13">
        <v>4</v>
      </c>
      <c r="D749" s="14">
        <v>2066.0300000000002</v>
      </c>
      <c r="E749">
        <f t="shared" si="55"/>
        <v>4</v>
      </c>
      <c r="F749">
        <f t="shared" si="56"/>
        <v>1</v>
      </c>
      <c r="G749">
        <f t="shared" si="57"/>
        <v>2</v>
      </c>
      <c r="H749">
        <f t="shared" si="58"/>
        <v>412</v>
      </c>
      <c r="I749" t="str">
        <f t="shared" si="59"/>
        <v>Recent Customer</v>
      </c>
    </row>
    <row r="750" spans="1:9" x14ac:dyDescent="0.25">
      <c r="A750" s="11">
        <v>746</v>
      </c>
      <c r="B750" s="12">
        <v>43</v>
      </c>
      <c r="C750" s="13">
        <v>6</v>
      </c>
      <c r="D750" s="14">
        <v>1779.1599999999999</v>
      </c>
      <c r="E750">
        <f t="shared" si="55"/>
        <v>3</v>
      </c>
      <c r="F750">
        <f t="shared" si="56"/>
        <v>2</v>
      </c>
      <c r="G750">
        <f t="shared" si="57"/>
        <v>1</v>
      </c>
      <c r="H750">
        <f t="shared" si="58"/>
        <v>321</v>
      </c>
      <c r="I750" t="str">
        <f t="shared" si="59"/>
        <v>Late Bloomer</v>
      </c>
    </row>
    <row r="751" spans="1:9" x14ac:dyDescent="0.25">
      <c r="A751" s="11">
        <v>747</v>
      </c>
      <c r="B751" s="12">
        <v>35</v>
      </c>
      <c r="C751" s="13">
        <v>2</v>
      </c>
      <c r="D751" s="14">
        <v>571.37999999999988</v>
      </c>
      <c r="E751">
        <f t="shared" si="55"/>
        <v>3</v>
      </c>
      <c r="F751">
        <f t="shared" si="56"/>
        <v>1</v>
      </c>
      <c r="G751">
        <f t="shared" si="57"/>
        <v>1</v>
      </c>
      <c r="H751">
        <f t="shared" si="58"/>
        <v>311</v>
      </c>
      <c r="I751" t="str">
        <f t="shared" si="59"/>
        <v>Late Bloomer</v>
      </c>
    </row>
    <row r="752" spans="1:9" x14ac:dyDescent="0.25">
      <c r="A752" s="11">
        <v>748</v>
      </c>
      <c r="B752" s="12">
        <v>46</v>
      </c>
      <c r="C752" s="13">
        <v>9</v>
      </c>
      <c r="D752" s="14">
        <v>3516</v>
      </c>
      <c r="E752">
        <f t="shared" si="55"/>
        <v>2</v>
      </c>
      <c r="F752">
        <f t="shared" si="56"/>
        <v>4</v>
      </c>
      <c r="G752">
        <f t="shared" si="57"/>
        <v>3</v>
      </c>
      <c r="H752">
        <f t="shared" si="58"/>
        <v>243</v>
      </c>
      <c r="I752" t="str">
        <f t="shared" si="59"/>
        <v>Losing Customer</v>
      </c>
    </row>
    <row r="753" spans="1:9" x14ac:dyDescent="0.25">
      <c r="A753" s="11">
        <v>749</v>
      </c>
      <c r="B753" s="12">
        <v>80</v>
      </c>
      <c r="C753" s="13">
        <v>9</v>
      </c>
      <c r="D753" s="14">
        <v>1830.7199999999998</v>
      </c>
      <c r="E753">
        <f t="shared" si="55"/>
        <v>2</v>
      </c>
      <c r="F753">
        <f t="shared" si="56"/>
        <v>4</v>
      </c>
      <c r="G753">
        <f t="shared" si="57"/>
        <v>2</v>
      </c>
      <c r="H753">
        <f t="shared" si="58"/>
        <v>242</v>
      </c>
      <c r="I753" t="str">
        <f t="shared" si="59"/>
        <v>Losing Customer</v>
      </c>
    </row>
    <row r="754" spans="1:9" x14ac:dyDescent="0.25">
      <c r="A754" s="11">
        <v>750</v>
      </c>
      <c r="B754" s="12">
        <v>58</v>
      </c>
      <c r="C754" s="13">
        <v>6</v>
      </c>
      <c r="D754" s="14">
        <v>5391.71</v>
      </c>
      <c r="E754">
        <f t="shared" si="55"/>
        <v>2</v>
      </c>
      <c r="F754">
        <f t="shared" si="56"/>
        <v>2</v>
      </c>
      <c r="G754">
        <f t="shared" si="57"/>
        <v>4</v>
      </c>
      <c r="H754">
        <f t="shared" si="58"/>
        <v>224</v>
      </c>
      <c r="I754" t="str">
        <f t="shared" si="59"/>
        <v>Losing Customer</v>
      </c>
    </row>
    <row r="755" spans="1:9" x14ac:dyDescent="0.25">
      <c r="A755" s="11">
        <v>751</v>
      </c>
      <c r="B755" s="12">
        <v>130</v>
      </c>
      <c r="C755" s="13">
        <v>2</v>
      </c>
      <c r="D755" s="14">
        <v>96.62</v>
      </c>
      <c r="E755">
        <f t="shared" si="55"/>
        <v>1</v>
      </c>
      <c r="F755">
        <f t="shared" si="56"/>
        <v>1</v>
      </c>
      <c r="G755">
        <f t="shared" si="57"/>
        <v>1</v>
      </c>
      <c r="H755">
        <f t="shared" si="58"/>
        <v>111</v>
      </c>
      <c r="I755" t="str">
        <f t="shared" si="59"/>
        <v>Lost Customer</v>
      </c>
    </row>
    <row r="756" spans="1:9" x14ac:dyDescent="0.25">
      <c r="A756" s="11">
        <v>752</v>
      </c>
      <c r="B756" s="12">
        <v>20</v>
      </c>
      <c r="C756" s="13">
        <v>8</v>
      </c>
      <c r="D756" s="14">
        <v>2952.01</v>
      </c>
      <c r="E756">
        <f t="shared" si="55"/>
        <v>3</v>
      </c>
      <c r="F756">
        <f t="shared" si="56"/>
        <v>4</v>
      </c>
      <c r="G756">
        <f t="shared" si="57"/>
        <v>3</v>
      </c>
      <c r="H756">
        <f t="shared" si="58"/>
        <v>343</v>
      </c>
      <c r="I756" t="str">
        <f t="shared" si="59"/>
        <v>Potential Customer</v>
      </c>
    </row>
    <row r="757" spans="1:9" x14ac:dyDescent="0.25">
      <c r="A757" s="11">
        <v>753</v>
      </c>
      <c r="B757" s="12">
        <v>15</v>
      </c>
      <c r="C757" s="13">
        <v>8</v>
      </c>
      <c r="D757" s="14">
        <v>7727.170000000001</v>
      </c>
      <c r="E757">
        <f t="shared" si="55"/>
        <v>4</v>
      </c>
      <c r="F757">
        <f t="shared" si="56"/>
        <v>4</v>
      </c>
      <c r="G757">
        <f t="shared" si="57"/>
        <v>4</v>
      </c>
      <c r="H757">
        <f t="shared" si="58"/>
        <v>444</v>
      </c>
      <c r="I757" t="str">
        <f t="shared" si="59"/>
        <v>Platinum Customer</v>
      </c>
    </row>
    <row r="758" spans="1:9" x14ac:dyDescent="0.25">
      <c r="A758" s="11">
        <v>754</v>
      </c>
      <c r="B758" s="12">
        <v>210</v>
      </c>
      <c r="C758" s="13">
        <v>2</v>
      </c>
      <c r="D758" s="14">
        <v>93.009999999999991</v>
      </c>
      <c r="E758">
        <f t="shared" si="55"/>
        <v>1</v>
      </c>
      <c r="F758">
        <f t="shared" si="56"/>
        <v>1</v>
      </c>
      <c r="G758">
        <f t="shared" si="57"/>
        <v>1</v>
      </c>
      <c r="H758">
        <f t="shared" si="58"/>
        <v>111</v>
      </c>
      <c r="I758" t="str">
        <f t="shared" si="59"/>
        <v>Lost Customer</v>
      </c>
    </row>
    <row r="759" spans="1:9" x14ac:dyDescent="0.25">
      <c r="A759" s="11">
        <v>755</v>
      </c>
      <c r="B759" s="12">
        <v>95</v>
      </c>
      <c r="C759" s="13">
        <v>3</v>
      </c>
      <c r="D759" s="14">
        <v>847.22</v>
      </c>
      <c r="E759">
        <f t="shared" si="55"/>
        <v>1</v>
      </c>
      <c r="F759">
        <f t="shared" si="56"/>
        <v>1</v>
      </c>
      <c r="G759">
        <f t="shared" si="57"/>
        <v>1</v>
      </c>
      <c r="H759">
        <f t="shared" si="58"/>
        <v>111</v>
      </c>
      <c r="I759" t="str">
        <f t="shared" si="59"/>
        <v>Lost Customer</v>
      </c>
    </row>
    <row r="760" spans="1:9" x14ac:dyDescent="0.25">
      <c r="A760" s="11">
        <v>756</v>
      </c>
      <c r="B760" s="12">
        <v>25</v>
      </c>
      <c r="C760" s="13">
        <v>6</v>
      </c>
      <c r="D760" s="14">
        <v>2121.61</v>
      </c>
      <c r="E760">
        <f t="shared" si="55"/>
        <v>3</v>
      </c>
      <c r="F760">
        <f t="shared" si="56"/>
        <v>2</v>
      </c>
      <c r="G760">
        <f t="shared" si="57"/>
        <v>2</v>
      </c>
      <c r="H760">
        <f t="shared" si="58"/>
        <v>322</v>
      </c>
      <c r="I760" t="str">
        <f t="shared" si="59"/>
        <v>Late Bloomer</v>
      </c>
    </row>
    <row r="761" spans="1:9" x14ac:dyDescent="0.25">
      <c r="A761" s="11">
        <v>757</v>
      </c>
      <c r="B761" s="12">
        <v>72</v>
      </c>
      <c r="C761" s="13">
        <v>5</v>
      </c>
      <c r="D761" s="14">
        <v>2946.73</v>
      </c>
      <c r="E761">
        <f t="shared" si="55"/>
        <v>2</v>
      </c>
      <c r="F761">
        <f t="shared" si="56"/>
        <v>2</v>
      </c>
      <c r="G761">
        <f t="shared" si="57"/>
        <v>3</v>
      </c>
      <c r="H761">
        <f t="shared" si="58"/>
        <v>223</v>
      </c>
      <c r="I761" t="str">
        <f t="shared" si="59"/>
        <v>High Risk Customer</v>
      </c>
    </row>
    <row r="762" spans="1:9" x14ac:dyDescent="0.25">
      <c r="A762" s="11">
        <v>758</v>
      </c>
      <c r="B762" s="12">
        <v>27</v>
      </c>
      <c r="C762" s="13">
        <v>2</v>
      </c>
      <c r="D762" s="14">
        <v>165.57999999999998</v>
      </c>
      <c r="E762">
        <f t="shared" si="55"/>
        <v>3</v>
      </c>
      <c r="F762">
        <f t="shared" si="56"/>
        <v>1</v>
      </c>
      <c r="G762">
        <f t="shared" si="57"/>
        <v>1</v>
      </c>
      <c r="H762">
        <f t="shared" si="58"/>
        <v>311</v>
      </c>
      <c r="I762" t="str">
        <f t="shared" si="59"/>
        <v>Late Bloomer</v>
      </c>
    </row>
    <row r="763" spans="1:9" x14ac:dyDescent="0.25">
      <c r="A763" s="11">
        <v>759</v>
      </c>
      <c r="B763" s="12">
        <v>23</v>
      </c>
      <c r="C763" s="13">
        <v>9</v>
      </c>
      <c r="D763" s="14">
        <v>2646.67</v>
      </c>
      <c r="E763">
        <f t="shared" si="55"/>
        <v>3</v>
      </c>
      <c r="F763">
        <f t="shared" si="56"/>
        <v>4</v>
      </c>
      <c r="G763">
        <f t="shared" si="57"/>
        <v>2</v>
      </c>
      <c r="H763">
        <f t="shared" si="58"/>
        <v>342</v>
      </c>
      <c r="I763" t="str">
        <f t="shared" si="59"/>
        <v>Potential Customer</v>
      </c>
    </row>
    <row r="764" spans="1:9" x14ac:dyDescent="0.25">
      <c r="A764" s="11">
        <v>760</v>
      </c>
      <c r="B764" s="12">
        <v>26</v>
      </c>
      <c r="C764" s="13">
        <v>9</v>
      </c>
      <c r="D764" s="14">
        <v>4847.0500000000011</v>
      </c>
      <c r="E764">
        <f t="shared" si="55"/>
        <v>3</v>
      </c>
      <c r="F764">
        <f t="shared" si="56"/>
        <v>4</v>
      </c>
      <c r="G764">
        <f t="shared" si="57"/>
        <v>4</v>
      </c>
      <c r="H764">
        <f t="shared" si="58"/>
        <v>344</v>
      </c>
      <c r="I764" t="str">
        <f t="shared" si="59"/>
        <v>Recent Customer</v>
      </c>
    </row>
    <row r="765" spans="1:9" x14ac:dyDescent="0.25">
      <c r="A765" s="11">
        <v>761</v>
      </c>
      <c r="B765" s="12">
        <v>145</v>
      </c>
      <c r="C765" s="13">
        <v>5</v>
      </c>
      <c r="D765" s="14">
        <v>1896.39</v>
      </c>
      <c r="E765">
        <f t="shared" si="55"/>
        <v>1</v>
      </c>
      <c r="F765">
        <f t="shared" si="56"/>
        <v>2</v>
      </c>
      <c r="G765">
        <f t="shared" si="57"/>
        <v>2</v>
      </c>
      <c r="H765">
        <f t="shared" si="58"/>
        <v>122</v>
      </c>
      <c r="I765" t="str">
        <f t="shared" si="59"/>
        <v>Evasive Customer</v>
      </c>
    </row>
    <row r="766" spans="1:9" x14ac:dyDescent="0.25">
      <c r="A766" s="11">
        <v>762</v>
      </c>
      <c r="B766" s="12">
        <v>85</v>
      </c>
      <c r="C766" s="13">
        <v>5</v>
      </c>
      <c r="D766" s="14">
        <v>2347.98</v>
      </c>
      <c r="E766">
        <f t="shared" si="55"/>
        <v>2</v>
      </c>
      <c r="F766">
        <f t="shared" si="56"/>
        <v>2</v>
      </c>
      <c r="G766">
        <f t="shared" si="57"/>
        <v>2</v>
      </c>
      <c r="H766">
        <f t="shared" si="58"/>
        <v>222</v>
      </c>
      <c r="I766" t="str">
        <f t="shared" si="59"/>
        <v>High Risk Customer</v>
      </c>
    </row>
    <row r="767" spans="1:9" x14ac:dyDescent="0.25">
      <c r="A767" s="11">
        <v>763</v>
      </c>
      <c r="B767" s="12">
        <v>74</v>
      </c>
      <c r="C767" s="13">
        <v>6</v>
      </c>
      <c r="D767" s="14">
        <v>3894.51</v>
      </c>
      <c r="E767">
        <f t="shared" si="55"/>
        <v>2</v>
      </c>
      <c r="F767">
        <f t="shared" si="56"/>
        <v>2</v>
      </c>
      <c r="G767">
        <f t="shared" si="57"/>
        <v>3</v>
      </c>
      <c r="H767">
        <f t="shared" si="58"/>
        <v>223</v>
      </c>
      <c r="I767" t="str">
        <f t="shared" si="59"/>
        <v>High Risk Customer</v>
      </c>
    </row>
    <row r="768" spans="1:9" x14ac:dyDescent="0.25">
      <c r="A768" s="11">
        <v>764</v>
      </c>
      <c r="B768" s="12">
        <v>79</v>
      </c>
      <c r="C768" s="13">
        <v>4</v>
      </c>
      <c r="D768" s="14">
        <v>1364.06</v>
      </c>
      <c r="E768">
        <f t="shared" si="55"/>
        <v>2</v>
      </c>
      <c r="F768">
        <f t="shared" si="56"/>
        <v>1</v>
      </c>
      <c r="G768">
        <f t="shared" si="57"/>
        <v>1</v>
      </c>
      <c r="H768">
        <f t="shared" si="58"/>
        <v>211</v>
      </c>
      <c r="I768" t="str">
        <f t="shared" si="59"/>
        <v>Almost Lost Customer</v>
      </c>
    </row>
    <row r="769" spans="1:9" x14ac:dyDescent="0.25">
      <c r="A769" s="11">
        <v>765</v>
      </c>
      <c r="B769" s="12">
        <v>24</v>
      </c>
      <c r="C769" s="13">
        <v>10</v>
      </c>
      <c r="D769" s="14">
        <v>5070.62</v>
      </c>
      <c r="E769">
        <f t="shared" si="55"/>
        <v>3</v>
      </c>
      <c r="F769">
        <f t="shared" si="56"/>
        <v>4</v>
      </c>
      <c r="G769">
        <f t="shared" si="57"/>
        <v>4</v>
      </c>
      <c r="H769">
        <f t="shared" si="58"/>
        <v>344</v>
      </c>
      <c r="I769" t="str">
        <f t="shared" si="59"/>
        <v>Recent Customer</v>
      </c>
    </row>
    <row r="770" spans="1:9" x14ac:dyDescent="0.25">
      <c r="A770" s="11">
        <v>766</v>
      </c>
      <c r="B770" s="12">
        <v>16</v>
      </c>
      <c r="C770" s="13">
        <v>6</v>
      </c>
      <c r="D770" s="14">
        <v>2271.9300000000003</v>
      </c>
      <c r="E770">
        <f t="shared" si="55"/>
        <v>4</v>
      </c>
      <c r="F770">
        <f t="shared" si="56"/>
        <v>2</v>
      </c>
      <c r="G770">
        <f t="shared" si="57"/>
        <v>2</v>
      </c>
      <c r="H770">
        <f t="shared" si="58"/>
        <v>422</v>
      </c>
      <c r="I770" t="str">
        <f t="shared" si="59"/>
        <v>Becoming Loyal</v>
      </c>
    </row>
    <row r="771" spans="1:9" x14ac:dyDescent="0.25">
      <c r="A771" s="11">
        <v>767</v>
      </c>
      <c r="B771" s="12">
        <v>42</v>
      </c>
      <c r="C771" s="13">
        <v>5</v>
      </c>
      <c r="D771" s="14">
        <v>2438.84</v>
      </c>
      <c r="E771">
        <f t="shared" si="55"/>
        <v>3</v>
      </c>
      <c r="F771">
        <f t="shared" si="56"/>
        <v>2</v>
      </c>
      <c r="G771">
        <f t="shared" si="57"/>
        <v>2</v>
      </c>
      <c r="H771">
        <f t="shared" si="58"/>
        <v>322</v>
      </c>
      <c r="I771" t="str">
        <f t="shared" si="59"/>
        <v>Late Bloomer</v>
      </c>
    </row>
    <row r="772" spans="1:9" x14ac:dyDescent="0.25">
      <c r="A772" s="11">
        <v>768</v>
      </c>
      <c r="B772" s="12">
        <v>5</v>
      </c>
      <c r="C772" s="13">
        <v>9</v>
      </c>
      <c r="D772" s="14">
        <v>5580.5700000000006</v>
      </c>
      <c r="E772">
        <f t="shared" si="55"/>
        <v>4</v>
      </c>
      <c r="F772">
        <f t="shared" si="56"/>
        <v>4</v>
      </c>
      <c r="G772">
        <f t="shared" si="57"/>
        <v>4</v>
      </c>
      <c r="H772">
        <f t="shared" si="58"/>
        <v>444</v>
      </c>
      <c r="I772" t="str">
        <f t="shared" si="59"/>
        <v>Platinum Customer</v>
      </c>
    </row>
    <row r="773" spans="1:9" x14ac:dyDescent="0.25">
      <c r="A773" s="11">
        <v>769</v>
      </c>
      <c r="B773" s="12">
        <v>19</v>
      </c>
      <c r="C773" s="13">
        <v>8</v>
      </c>
      <c r="D773" s="14">
        <v>5070.24</v>
      </c>
      <c r="E773">
        <f t="shared" si="55"/>
        <v>3</v>
      </c>
      <c r="F773">
        <f t="shared" si="56"/>
        <v>4</v>
      </c>
      <c r="G773">
        <f t="shared" si="57"/>
        <v>4</v>
      </c>
      <c r="H773">
        <f t="shared" si="58"/>
        <v>344</v>
      </c>
      <c r="I773" t="str">
        <f t="shared" si="59"/>
        <v>Recent Customer</v>
      </c>
    </row>
    <row r="774" spans="1:9" x14ac:dyDescent="0.25">
      <c r="A774" s="11">
        <v>770</v>
      </c>
      <c r="B774" s="12">
        <v>49</v>
      </c>
      <c r="C774" s="13">
        <v>6</v>
      </c>
      <c r="D774" s="14">
        <v>4457.4800000000005</v>
      </c>
      <c r="E774">
        <f t="shared" ref="E774:E837" si="60">IF(B774&gt;88,1,IF(AND(B774&lt;=88,B774&gt;45),2,IF(AND(B774&lt;=45,B774&gt;18),3,IF(B774&lt;=18,4))))</f>
        <v>2</v>
      </c>
      <c r="F774">
        <f t="shared" ref="F774:F837" si="61">IF(C774&gt;7,4,IF(AND(C774&lt;=7,C774&gt;6),3,IF(AND(C774&lt;=6,C774&gt;4),2,IF(C774&lt;=4,1))))</f>
        <v>2</v>
      </c>
      <c r="G774">
        <f t="shared" ref="G774:G837" si="62">IF(D774&gt;4095.63,4,IF(AND(D774&lt;=4095.63,D774&gt;2785.04),3,IF(AND(D774&lt;=2785.04,D774&gt;1779.7),2,IF(D774&lt;=1779.7,1))))</f>
        <v>4</v>
      </c>
      <c r="H774">
        <f t="shared" ref="H774:H837" si="63">100*E774+10*F774+G774</f>
        <v>224</v>
      </c>
      <c r="I774" t="str">
        <f t="shared" ref="I774:I837" si="64">IF(H774=444,"Platinum Customer",IF(AND(H774&lt;444,H774&gt;=433),"Very Loyal",IF(AND(H774&lt;433,H774&gt;=421),"Becoming Loyal",IF(AND(H774&lt;421,H774&gt;=344),"Recent Customer",IF(AND(H774&lt;344,H774&gt;=323),"Potential Customer",IF(AND(H774&lt;323,H774&gt;=311),"Late Bloomer",IF(AND(H774&lt;311,H774&gt;=224),"Losing Customer",IF(AND(H774&lt;224,H774&gt;=212),"High Risk Customer",IF(AND(H774&lt;212,H774&gt;=124),"Almost Lost Customer",IF(AND(H774&lt;124,H774&gt;=112),"Evasive Customer",IF(H774=111,"Lost Customer")))))))))))</f>
        <v>Losing Customer</v>
      </c>
    </row>
    <row r="775" spans="1:9" x14ac:dyDescent="0.25">
      <c r="A775" s="11">
        <v>771</v>
      </c>
      <c r="B775" s="12">
        <v>124</v>
      </c>
      <c r="C775" s="13">
        <v>6</v>
      </c>
      <c r="D775" s="14">
        <v>3155.8100000000004</v>
      </c>
      <c r="E775">
        <f t="shared" si="60"/>
        <v>1</v>
      </c>
      <c r="F775">
        <f t="shared" si="61"/>
        <v>2</v>
      </c>
      <c r="G775">
        <f t="shared" si="62"/>
        <v>3</v>
      </c>
      <c r="H775">
        <f t="shared" si="63"/>
        <v>123</v>
      </c>
      <c r="I775" t="str">
        <f t="shared" si="64"/>
        <v>Evasive Customer</v>
      </c>
    </row>
    <row r="776" spans="1:9" x14ac:dyDescent="0.25">
      <c r="A776" s="11">
        <v>772</v>
      </c>
      <c r="B776" s="12">
        <v>2</v>
      </c>
      <c r="C776" s="13">
        <v>6</v>
      </c>
      <c r="D776" s="14">
        <v>2879.1900000000005</v>
      </c>
      <c r="E776">
        <f t="shared" si="60"/>
        <v>4</v>
      </c>
      <c r="F776">
        <f t="shared" si="61"/>
        <v>2</v>
      </c>
      <c r="G776">
        <f t="shared" si="62"/>
        <v>3</v>
      </c>
      <c r="H776">
        <f t="shared" si="63"/>
        <v>423</v>
      </c>
      <c r="I776" t="str">
        <f t="shared" si="64"/>
        <v>Becoming Loyal</v>
      </c>
    </row>
    <row r="777" spans="1:9" x14ac:dyDescent="0.25">
      <c r="A777" s="11">
        <v>773</v>
      </c>
      <c r="B777" s="12">
        <v>72</v>
      </c>
      <c r="C777" s="13">
        <v>8</v>
      </c>
      <c r="D777" s="14">
        <v>5907.35</v>
      </c>
      <c r="E777">
        <f t="shared" si="60"/>
        <v>2</v>
      </c>
      <c r="F777">
        <f t="shared" si="61"/>
        <v>4</v>
      </c>
      <c r="G777">
        <f t="shared" si="62"/>
        <v>4</v>
      </c>
      <c r="H777">
        <f t="shared" si="63"/>
        <v>244</v>
      </c>
      <c r="I777" t="str">
        <f t="shared" si="64"/>
        <v>Losing Customer</v>
      </c>
    </row>
    <row r="778" spans="1:9" x14ac:dyDescent="0.25">
      <c r="A778" s="11">
        <v>774</v>
      </c>
      <c r="B778" s="12">
        <v>143</v>
      </c>
      <c r="C778" s="13">
        <v>1</v>
      </c>
      <c r="D778" s="14">
        <v>144.26</v>
      </c>
      <c r="E778">
        <f t="shared" si="60"/>
        <v>1</v>
      </c>
      <c r="F778">
        <f t="shared" si="61"/>
        <v>1</v>
      </c>
      <c r="G778">
        <f t="shared" si="62"/>
        <v>1</v>
      </c>
      <c r="H778">
        <f t="shared" si="63"/>
        <v>111</v>
      </c>
      <c r="I778" t="str">
        <f t="shared" si="64"/>
        <v>Lost Customer</v>
      </c>
    </row>
    <row r="779" spans="1:9" x14ac:dyDescent="0.25">
      <c r="A779" s="11">
        <v>775</v>
      </c>
      <c r="B779" s="12">
        <v>58</v>
      </c>
      <c r="C779" s="13">
        <v>7</v>
      </c>
      <c r="D779" s="14">
        <v>2862.3300000000004</v>
      </c>
      <c r="E779">
        <f t="shared" si="60"/>
        <v>2</v>
      </c>
      <c r="F779">
        <f t="shared" si="61"/>
        <v>3</v>
      </c>
      <c r="G779">
        <f t="shared" si="62"/>
        <v>3</v>
      </c>
      <c r="H779">
        <f t="shared" si="63"/>
        <v>233</v>
      </c>
      <c r="I779" t="str">
        <f t="shared" si="64"/>
        <v>Losing Customer</v>
      </c>
    </row>
    <row r="780" spans="1:9" x14ac:dyDescent="0.25">
      <c r="A780" s="11">
        <v>776</v>
      </c>
      <c r="B780" s="12">
        <v>13</v>
      </c>
      <c r="C780" s="13">
        <v>9</v>
      </c>
      <c r="D780" s="14">
        <v>2201.86</v>
      </c>
      <c r="E780">
        <f t="shared" si="60"/>
        <v>4</v>
      </c>
      <c r="F780">
        <f t="shared" si="61"/>
        <v>4</v>
      </c>
      <c r="G780">
        <f t="shared" si="62"/>
        <v>2</v>
      </c>
      <c r="H780">
        <f t="shared" si="63"/>
        <v>442</v>
      </c>
      <c r="I780" t="str">
        <f t="shared" si="64"/>
        <v>Very Loyal</v>
      </c>
    </row>
    <row r="781" spans="1:9" x14ac:dyDescent="0.25">
      <c r="A781" s="11">
        <v>777</v>
      </c>
      <c r="B781" s="12">
        <v>27</v>
      </c>
      <c r="C781" s="13">
        <v>6</v>
      </c>
      <c r="D781" s="14">
        <v>3184.33</v>
      </c>
      <c r="E781">
        <f t="shared" si="60"/>
        <v>3</v>
      </c>
      <c r="F781">
        <f t="shared" si="61"/>
        <v>2</v>
      </c>
      <c r="G781">
        <f t="shared" si="62"/>
        <v>3</v>
      </c>
      <c r="H781">
        <f t="shared" si="63"/>
        <v>323</v>
      </c>
      <c r="I781" t="str">
        <f t="shared" si="64"/>
        <v>Potential Customer</v>
      </c>
    </row>
    <row r="782" spans="1:9" x14ac:dyDescent="0.25">
      <c r="A782" s="11">
        <v>778</v>
      </c>
      <c r="B782" s="12">
        <v>263</v>
      </c>
      <c r="C782" s="13">
        <v>5</v>
      </c>
      <c r="D782" s="14">
        <v>698.81</v>
      </c>
      <c r="E782">
        <f t="shared" si="60"/>
        <v>1</v>
      </c>
      <c r="F782">
        <f t="shared" si="61"/>
        <v>2</v>
      </c>
      <c r="G782">
        <f t="shared" si="62"/>
        <v>1</v>
      </c>
      <c r="H782">
        <f t="shared" si="63"/>
        <v>121</v>
      </c>
      <c r="I782" t="str">
        <f t="shared" si="64"/>
        <v>Evasive Customer</v>
      </c>
    </row>
    <row r="783" spans="1:9" x14ac:dyDescent="0.25">
      <c r="A783" s="11">
        <v>779</v>
      </c>
      <c r="B783" s="12">
        <v>82</v>
      </c>
      <c r="C783" s="13">
        <v>5</v>
      </c>
      <c r="D783" s="14">
        <v>1186.4100000000001</v>
      </c>
      <c r="E783">
        <f t="shared" si="60"/>
        <v>2</v>
      </c>
      <c r="F783">
        <f t="shared" si="61"/>
        <v>2</v>
      </c>
      <c r="G783">
        <f t="shared" si="62"/>
        <v>1</v>
      </c>
      <c r="H783">
        <f t="shared" si="63"/>
        <v>221</v>
      </c>
      <c r="I783" t="str">
        <f t="shared" si="64"/>
        <v>High Risk Customer</v>
      </c>
    </row>
    <row r="784" spans="1:9" x14ac:dyDescent="0.25">
      <c r="A784" s="11">
        <v>780</v>
      </c>
      <c r="B784" s="12">
        <v>88</v>
      </c>
      <c r="C784" s="13">
        <v>3</v>
      </c>
      <c r="D784" s="14">
        <v>798.62000000000012</v>
      </c>
      <c r="E784">
        <f t="shared" si="60"/>
        <v>2</v>
      </c>
      <c r="F784">
        <f t="shared" si="61"/>
        <v>1</v>
      </c>
      <c r="G784">
        <f t="shared" si="62"/>
        <v>1</v>
      </c>
      <c r="H784">
        <f t="shared" si="63"/>
        <v>211</v>
      </c>
      <c r="I784" t="str">
        <f t="shared" si="64"/>
        <v>Almost Lost Customer</v>
      </c>
    </row>
    <row r="785" spans="1:9" x14ac:dyDescent="0.25">
      <c r="A785" s="11">
        <v>781</v>
      </c>
      <c r="B785" s="12">
        <v>125</v>
      </c>
      <c r="C785" s="13">
        <v>5</v>
      </c>
      <c r="D785" s="14">
        <v>2256.3099999999995</v>
      </c>
      <c r="E785">
        <f t="shared" si="60"/>
        <v>1</v>
      </c>
      <c r="F785">
        <f t="shared" si="61"/>
        <v>2</v>
      </c>
      <c r="G785">
        <f t="shared" si="62"/>
        <v>2</v>
      </c>
      <c r="H785">
        <f t="shared" si="63"/>
        <v>122</v>
      </c>
      <c r="I785" t="str">
        <f t="shared" si="64"/>
        <v>Evasive Customer</v>
      </c>
    </row>
    <row r="786" spans="1:9" x14ac:dyDescent="0.25">
      <c r="A786" s="11">
        <v>782</v>
      </c>
      <c r="B786" s="12">
        <v>25</v>
      </c>
      <c r="C786" s="13">
        <v>6</v>
      </c>
      <c r="D786" s="14">
        <v>3431.8299999999995</v>
      </c>
      <c r="E786">
        <f t="shared" si="60"/>
        <v>3</v>
      </c>
      <c r="F786">
        <f t="shared" si="61"/>
        <v>2</v>
      </c>
      <c r="G786">
        <f t="shared" si="62"/>
        <v>3</v>
      </c>
      <c r="H786">
        <f t="shared" si="63"/>
        <v>323</v>
      </c>
      <c r="I786" t="str">
        <f t="shared" si="64"/>
        <v>Potential Customer</v>
      </c>
    </row>
    <row r="787" spans="1:9" x14ac:dyDescent="0.25">
      <c r="A787" s="11">
        <v>783</v>
      </c>
      <c r="B787" s="12">
        <v>96</v>
      </c>
      <c r="C787" s="13">
        <v>5</v>
      </c>
      <c r="D787" s="14">
        <v>3498.86</v>
      </c>
      <c r="E787">
        <f t="shared" si="60"/>
        <v>1</v>
      </c>
      <c r="F787">
        <f t="shared" si="61"/>
        <v>2</v>
      </c>
      <c r="G787">
        <f t="shared" si="62"/>
        <v>3</v>
      </c>
      <c r="H787">
        <f t="shared" si="63"/>
        <v>123</v>
      </c>
      <c r="I787" t="str">
        <f t="shared" si="64"/>
        <v>Evasive Customer</v>
      </c>
    </row>
    <row r="788" spans="1:9" x14ac:dyDescent="0.25">
      <c r="A788" s="11">
        <v>784</v>
      </c>
      <c r="B788" s="12">
        <v>143</v>
      </c>
      <c r="C788" s="13">
        <v>2</v>
      </c>
      <c r="D788" s="14">
        <v>304.07</v>
      </c>
      <c r="E788">
        <f t="shared" si="60"/>
        <v>1</v>
      </c>
      <c r="F788">
        <f t="shared" si="61"/>
        <v>1</v>
      </c>
      <c r="G788">
        <f t="shared" si="62"/>
        <v>1</v>
      </c>
      <c r="H788">
        <f t="shared" si="63"/>
        <v>111</v>
      </c>
      <c r="I788" t="str">
        <f t="shared" si="64"/>
        <v>Lost Customer</v>
      </c>
    </row>
    <row r="789" spans="1:9" x14ac:dyDescent="0.25">
      <c r="A789" s="11">
        <v>785</v>
      </c>
      <c r="B789" s="12">
        <v>18</v>
      </c>
      <c r="C789" s="13">
        <v>6</v>
      </c>
      <c r="D789" s="14">
        <v>507.86999999999995</v>
      </c>
      <c r="E789">
        <f t="shared" si="60"/>
        <v>4</v>
      </c>
      <c r="F789">
        <f t="shared" si="61"/>
        <v>2</v>
      </c>
      <c r="G789">
        <f t="shared" si="62"/>
        <v>1</v>
      </c>
      <c r="H789">
        <f t="shared" si="63"/>
        <v>421</v>
      </c>
      <c r="I789" t="str">
        <f t="shared" si="64"/>
        <v>Becoming Loyal</v>
      </c>
    </row>
    <row r="790" spans="1:9" x14ac:dyDescent="0.25">
      <c r="A790" s="11">
        <v>786</v>
      </c>
      <c r="B790" s="12">
        <v>9</v>
      </c>
      <c r="C790" s="13">
        <v>7</v>
      </c>
      <c r="D790" s="14">
        <v>3828.7400000000002</v>
      </c>
      <c r="E790">
        <f t="shared" si="60"/>
        <v>4</v>
      </c>
      <c r="F790">
        <f t="shared" si="61"/>
        <v>3</v>
      </c>
      <c r="G790">
        <f t="shared" si="62"/>
        <v>3</v>
      </c>
      <c r="H790">
        <f t="shared" si="63"/>
        <v>433</v>
      </c>
      <c r="I790" t="str">
        <f t="shared" si="64"/>
        <v>Very Loyal</v>
      </c>
    </row>
    <row r="791" spans="1:9" x14ac:dyDescent="0.25">
      <c r="A791" s="11">
        <v>787</v>
      </c>
      <c r="B791" s="12">
        <v>75</v>
      </c>
      <c r="C791" s="13">
        <v>10</v>
      </c>
      <c r="D791" s="14">
        <v>6646</v>
      </c>
      <c r="E791">
        <f t="shared" si="60"/>
        <v>2</v>
      </c>
      <c r="F791">
        <f t="shared" si="61"/>
        <v>4</v>
      </c>
      <c r="G791">
        <f t="shared" si="62"/>
        <v>4</v>
      </c>
      <c r="H791">
        <f t="shared" si="63"/>
        <v>244</v>
      </c>
      <c r="I791" t="str">
        <f t="shared" si="64"/>
        <v>Losing Customer</v>
      </c>
    </row>
    <row r="792" spans="1:9" x14ac:dyDescent="0.25">
      <c r="A792" s="11">
        <v>788</v>
      </c>
      <c r="B792" s="12">
        <v>39</v>
      </c>
      <c r="C792" s="13">
        <v>7</v>
      </c>
      <c r="D792" s="14">
        <v>2415.0899999999997</v>
      </c>
      <c r="E792">
        <f t="shared" si="60"/>
        <v>3</v>
      </c>
      <c r="F792">
        <f t="shared" si="61"/>
        <v>3</v>
      </c>
      <c r="G792">
        <f t="shared" si="62"/>
        <v>2</v>
      </c>
      <c r="H792">
        <f t="shared" si="63"/>
        <v>332</v>
      </c>
      <c r="I792" t="str">
        <f t="shared" si="64"/>
        <v>Potential Customer</v>
      </c>
    </row>
    <row r="793" spans="1:9" x14ac:dyDescent="0.25">
      <c r="A793" s="11">
        <v>789</v>
      </c>
      <c r="B793" s="12">
        <v>4</v>
      </c>
      <c r="C793" s="13">
        <v>8</v>
      </c>
      <c r="D793" s="14">
        <v>2892.7599999999998</v>
      </c>
      <c r="E793">
        <f t="shared" si="60"/>
        <v>4</v>
      </c>
      <c r="F793">
        <f t="shared" si="61"/>
        <v>4</v>
      </c>
      <c r="G793">
        <f t="shared" si="62"/>
        <v>3</v>
      </c>
      <c r="H793">
        <f t="shared" si="63"/>
        <v>443</v>
      </c>
      <c r="I793" t="str">
        <f t="shared" si="64"/>
        <v>Very Loyal</v>
      </c>
    </row>
    <row r="794" spans="1:9" x14ac:dyDescent="0.25">
      <c r="A794" s="11">
        <v>790</v>
      </c>
      <c r="B794" s="12">
        <v>14</v>
      </c>
      <c r="C794" s="13">
        <v>8</v>
      </c>
      <c r="D794" s="14">
        <v>4889.1099999999997</v>
      </c>
      <c r="E794">
        <f t="shared" si="60"/>
        <v>4</v>
      </c>
      <c r="F794">
        <f t="shared" si="61"/>
        <v>4</v>
      </c>
      <c r="G794">
        <f t="shared" si="62"/>
        <v>4</v>
      </c>
      <c r="H794">
        <f t="shared" si="63"/>
        <v>444</v>
      </c>
      <c r="I794" t="str">
        <f t="shared" si="64"/>
        <v>Platinum Customer</v>
      </c>
    </row>
    <row r="795" spans="1:9" x14ac:dyDescent="0.25">
      <c r="A795" s="11">
        <v>791</v>
      </c>
      <c r="B795" s="12">
        <v>123</v>
      </c>
      <c r="C795" s="13">
        <v>6</v>
      </c>
      <c r="D795" s="14">
        <v>3819</v>
      </c>
      <c r="E795">
        <f t="shared" si="60"/>
        <v>1</v>
      </c>
      <c r="F795">
        <f t="shared" si="61"/>
        <v>2</v>
      </c>
      <c r="G795">
        <f t="shared" si="62"/>
        <v>3</v>
      </c>
      <c r="H795">
        <f t="shared" si="63"/>
        <v>123</v>
      </c>
      <c r="I795" t="str">
        <f t="shared" si="64"/>
        <v>Evasive Customer</v>
      </c>
    </row>
    <row r="796" spans="1:9" x14ac:dyDescent="0.25">
      <c r="A796" s="11">
        <v>792</v>
      </c>
      <c r="B796" s="12">
        <v>17</v>
      </c>
      <c r="C796" s="13">
        <v>6</v>
      </c>
      <c r="D796" s="14">
        <v>3295.6500000000005</v>
      </c>
      <c r="E796">
        <f t="shared" si="60"/>
        <v>4</v>
      </c>
      <c r="F796">
        <f t="shared" si="61"/>
        <v>2</v>
      </c>
      <c r="G796">
        <f t="shared" si="62"/>
        <v>3</v>
      </c>
      <c r="H796">
        <f t="shared" si="63"/>
        <v>423</v>
      </c>
      <c r="I796" t="str">
        <f t="shared" si="64"/>
        <v>Becoming Loyal</v>
      </c>
    </row>
    <row r="797" spans="1:9" x14ac:dyDescent="0.25">
      <c r="A797" s="11">
        <v>793</v>
      </c>
      <c r="B797" s="12">
        <v>1</v>
      </c>
      <c r="C797" s="13">
        <v>10</v>
      </c>
      <c r="D797" s="14">
        <v>4778.33</v>
      </c>
      <c r="E797">
        <f t="shared" si="60"/>
        <v>4</v>
      </c>
      <c r="F797">
        <f t="shared" si="61"/>
        <v>4</v>
      </c>
      <c r="G797">
        <f t="shared" si="62"/>
        <v>4</v>
      </c>
      <c r="H797">
        <f t="shared" si="63"/>
        <v>444</v>
      </c>
      <c r="I797" t="str">
        <f t="shared" si="64"/>
        <v>Platinum Customer</v>
      </c>
    </row>
    <row r="798" spans="1:9" x14ac:dyDescent="0.25">
      <c r="A798" s="11">
        <v>794</v>
      </c>
      <c r="B798" s="12">
        <v>22</v>
      </c>
      <c r="C798" s="13">
        <v>7</v>
      </c>
      <c r="D798" s="14">
        <v>4248.67</v>
      </c>
      <c r="E798">
        <f t="shared" si="60"/>
        <v>3</v>
      </c>
      <c r="F798">
        <f t="shared" si="61"/>
        <v>3</v>
      </c>
      <c r="G798">
        <f t="shared" si="62"/>
        <v>4</v>
      </c>
      <c r="H798">
        <f t="shared" si="63"/>
        <v>334</v>
      </c>
      <c r="I798" t="str">
        <f t="shared" si="64"/>
        <v>Potential Customer</v>
      </c>
    </row>
    <row r="799" spans="1:9" x14ac:dyDescent="0.25">
      <c r="A799" s="11">
        <v>795</v>
      </c>
      <c r="B799" s="12">
        <v>18</v>
      </c>
      <c r="C799" s="13">
        <v>5</v>
      </c>
      <c r="D799" s="14">
        <v>2785.9800000000005</v>
      </c>
      <c r="E799">
        <f t="shared" si="60"/>
        <v>4</v>
      </c>
      <c r="F799">
        <f t="shared" si="61"/>
        <v>2</v>
      </c>
      <c r="G799">
        <f t="shared" si="62"/>
        <v>3</v>
      </c>
      <c r="H799">
        <f t="shared" si="63"/>
        <v>423</v>
      </c>
      <c r="I799" t="str">
        <f t="shared" si="64"/>
        <v>Becoming Loyal</v>
      </c>
    </row>
    <row r="800" spans="1:9" x14ac:dyDescent="0.25">
      <c r="A800" s="11">
        <v>796</v>
      </c>
      <c r="B800" s="12">
        <v>6</v>
      </c>
      <c r="C800" s="13">
        <v>7</v>
      </c>
      <c r="D800" s="14">
        <v>3815.93</v>
      </c>
      <c r="E800">
        <f t="shared" si="60"/>
        <v>4</v>
      </c>
      <c r="F800">
        <f t="shared" si="61"/>
        <v>3</v>
      </c>
      <c r="G800">
        <f t="shared" si="62"/>
        <v>3</v>
      </c>
      <c r="H800">
        <f t="shared" si="63"/>
        <v>433</v>
      </c>
      <c r="I800" t="str">
        <f t="shared" si="64"/>
        <v>Very Loyal</v>
      </c>
    </row>
    <row r="801" spans="1:9" x14ac:dyDescent="0.25">
      <c r="A801" s="11">
        <v>797</v>
      </c>
      <c r="B801" s="12">
        <v>21</v>
      </c>
      <c r="C801" s="13">
        <v>4</v>
      </c>
      <c r="D801" s="14">
        <v>2277.96</v>
      </c>
      <c r="E801">
        <f t="shared" si="60"/>
        <v>3</v>
      </c>
      <c r="F801">
        <f t="shared" si="61"/>
        <v>1</v>
      </c>
      <c r="G801">
        <f t="shared" si="62"/>
        <v>2</v>
      </c>
      <c r="H801">
        <f t="shared" si="63"/>
        <v>312</v>
      </c>
      <c r="I801" t="str">
        <f t="shared" si="64"/>
        <v>Late Bloomer</v>
      </c>
    </row>
    <row r="802" spans="1:9" x14ac:dyDescent="0.25">
      <c r="A802" s="11">
        <v>798</v>
      </c>
      <c r="B802" s="12">
        <v>21</v>
      </c>
      <c r="C802" s="13">
        <v>3</v>
      </c>
      <c r="D802" s="14">
        <v>1691.8100000000002</v>
      </c>
      <c r="E802">
        <f t="shared" si="60"/>
        <v>3</v>
      </c>
      <c r="F802">
        <f t="shared" si="61"/>
        <v>1</v>
      </c>
      <c r="G802">
        <f t="shared" si="62"/>
        <v>1</v>
      </c>
      <c r="H802">
        <f t="shared" si="63"/>
        <v>311</v>
      </c>
      <c r="I802" t="str">
        <f t="shared" si="64"/>
        <v>Late Bloomer</v>
      </c>
    </row>
    <row r="803" spans="1:9" x14ac:dyDescent="0.25">
      <c r="A803" s="11">
        <v>799</v>
      </c>
      <c r="B803" s="12">
        <v>10</v>
      </c>
      <c r="C803" s="13">
        <v>11</v>
      </c>
      <c r="D803" s="14">
        <v>7142.2000000000025</v>
      </c>
      <c r="E803">
        <f t="shared" si="60"/>
        <v>4</v>
      </c>
      <c r="F803">
        <f t="shared" si="61"/>
        <v>4</v>
      </c>
      <c r="G803">
        <f t="shared" si="62"/>
        <v>4</v>
      </c>
      <c r="H803">
        <f t="shared" si="63"/>
        <v>444</v>
      </c>
      <c r="I803" t="str">
        <f t="shared" si="64"/>
        <v>Platinum Customer</v>
      </c>
    </row>
    <row r="804" spans="1:9" x14ac:dyDescent="0.25">
      <c r="A804" s="11">
        <v>800</v>
      </c>
      <c r="B804" s="12">
        <v>85</v>
      </c>
      <c r="C804" s="13">
        <v>6</v>
      </c>
      <c r="D804" s="14">
        <v>3239.4799999999996</v>
      </c>
      <c r="E804">
        <f t="shared" si="60"/>
        <v>2</v>
      </c>
      <c r="F804">
        <f t="shared" si="61"/>
        <v>2</v>
      </c>
      <c r="G804">
        <f t="shared" si="62"/>
        <v>3</v>
      </c>
      <c r="H804">
        <f t="shared" si="63"/>
        <v>223</v>
      </c>
      <c r="I804" t="str">
        <f t="shared" si="64"/>
        <v>High Risk Customer</v>
      </c>
    </row>
    <row r="805" spans="1:9" x14ac:dyDescent="0.25">
      <c r="A805" s="11">
        <v>801</v>
      </c>
      <c r="B805" s="12">
        <v>182</v>
      </c>
      <c r="C805" s="13">
        <v>2</v>
      </c>
      <c r="D805" s="14">
        <v>254.62999999999994</v>
      </c>
      <c r="E805">
        <f t="shared" si="60"/>
        <v>1</v>
      </c>
      <c r="F805">
        <f t="shared" si="61"/>
        <v>1</v>
      </c>
      <c r="G805">
        <f t="shared" si="62"/>
        <v>1</v>
      </c>
      <c r="H805">
        <f t="shared" si="63"/>
        <v>111</v>
      </c>
      <c r="I805" t="str">
        <f t="shared" si="64"/>
        <v>Lost Customer</v>
      </c>
    </row>
    <row r="806" spans="1:9" x14ac:dyDescent="0.25">
      <c r="A806" s="11">
        <v>802</v>
      </c>
      <c r="B806" s="12">
        <v>95</v>
      </c>
      <c r="C806" s="13">
        <v>6</v>
      </c>
      <c r="D806" s="14">
        <v>2893.2</v>
      </c>
      <c r="E806">
        <f t="shared" si="60"/>
        <v>1</v>
      </c>
      <c r="F806">
        <f t="shared" si="61"/>
        <v>2</v>
      </c>
      <c r="G806">
        <f t="shared" si="62"/>
        <v>3</v>
      </c>
      <c r="H806">
        <f t="shared" si="63"/>
        <v>123</v>
      </c>
      <c r="I806" t="str">
        <f t="shared" si="64"/>
        <v>Evasive Customer</v>
      </c>
    </row>
    <row r="807" spans="1:9" x14ac:dyDescent="0.25">
      <c r="A807" s="11">
        <v>803</v>
      </c>
      <c r="B807" s="12">
        <v>66</v>
      </c>
      <c r="C807" s="13">
        <v>6</v>
      </c>
      <c r="D807" s="14">
        <v>1746.5500000000002</v>
      </c>
      <c r="E807">
        <f t="shared" si="60"/>
        <v>2</v>
      </c>
      <c r="F807">
        <f t="shared" si="61"/>
        <v>2</v>
      </c>
      <c r="G807">
        <f t="shared" si="62"/>
        <v>1</v>
      </c>
      <c r="H807">
        <f t="shared" si="63"/>
        <v>221</v>
      </c>
      <c r="I807" t="str">
        <f t="shared" si="64"/>
        <v>High Risk Customer</v>
      </c>
    </row>
    <row r="808" spans="1:9" x14ac:dyDescent="0.25">
      <c r="A808" s="11">
        <v>804</v>
      </c>
      <c r="B808" s="12">
        <v>41</v>
      </c>
      <c r="C808" s="13">
        <v>3</v>
      </c>
      <c r="D808" s="14">
        <v>3065.9</v>
      </c>
      <c r="E808">
        <f t="shared" si="60"/>
        <v>3</v>
      </c>
      <c r="F808">
        <f t="shared" si="61"/>
        <v>1</v>
      </c>
      <c r="G808">
        <f t="shared" si="62"/>
        <v>3</v>
      </c>
      <c r="H808">
        <f t="shared" si="63"/>
        <v>313</v>
      </c>
      <c r="I808" t="str">
        <f t="shared" si="64"/>
        <v>Late Bloomer</v>
      </c>
    </row>
    <row r="809" spans="1:9" x14ac:dyDescent="0.25">
      <c r="A809" s="11">
        <v>805</v>
      </c>
      <c r="B809" s="12">
        <v>122</v>
      </c>
      <c r="C809" s="13">
        <v>6</v>
      </c>
      <c r="D809" s="14">
        <v>2795.75</v>
      </c>
      <c r="E809">
        <f t="shared" si="60"/>
        <v>1</v>
      </c>
      <c r="F809">
        <f t="shared" si="61"/>
        <v>2</v>
      </c>
      <c r="G809">
        <f t="shared" si="62"/>
        <v>3</v>
      </c>
      <c r="H809">
        <f t="shared" si="63"/>
        <v>123</v>
      </c>
      <c r="I809" t="str">
        <f t="shared" si="64"/>
        <v>Evasive Customer</v>
      </c>
    </row>
    <row r="810" spans="1:9" x14ac:dyDescent="0.25">
      <c r="A810" s="11">
        <v>806</v>
      </c>
      <c r="B810" s="12">
        <v>31</v>
      </c>
      <c r="C810" s="13">
        <v>4</v>
      </c>
      <c r="D810" s="14">
        <v>2189.5700000000002</v>
      </c>
      <c r="E810">
        <f t="shared" si="60"/>
        <v>3</v>
      </c>
      <c r="F810">
        <f t="shared" si="61"/>
        <v>1</v>
      </c>
      <c r="G810">
        <f t="shared" si="62"/>
        <v>2</v>
      </c>
      <c r="H810">
        <f t="shared" si="63"/>
        <v>312</v>
      </c>
      <c r="I810" t="str">
        <f t="shared" si="64"/>
        <v>Late Bloomer</v>
      </c>
    </row>
    <row r="811" spans="1:9" x14ac:dyDescent="0.25">
      <c r="A811" s="11">
        <v>807</v>
      </c>
      <c r="B811" s="12">
        <v>80</v>
      </c>
      <c r="C811" s="13">
        <v>4</v>
      </c>
      <c r="D811" s="14">
        <v>2491.1299999999997</v>
      </c>
      <c r="E811">
        <f t="shared" si="60"/>
        <v>2</v>
      </c>
      <c r="F811">
        <f t="shared" si="61"/>
        <v>1</v>
      </c>
      <c r="G811">
        <f t="shared" si="62"/>
        <v>2</v>
      </c>
      <c r="H811">
        <f t="shared" si="63"/>
        <v>212</v>
      </c>
      <c r="I811" t="str">
        <f t="shared" si="64"/>
        <v>High Risk Customer</v>
      </c>
    </row>
    <row r="812" spans="1:9" x14ac:dyDescent="0.25">
      <c r="A812" s="11">
        <v>808</v>
      </c>
      <c r="B812" s="12">
        <v>123</v>
      </c>
      <c r="C812" s="13">
        <v>3</v>
      </c>
      <c r="D812" s="14">
        <v>2119.7199999999998</v>
      </c>
      <c r="E812">
        <f t="shared" si="60"/>
        <v>1</v>
      </c>
      <c r="F812">
        <f t="shared" si="61"/>
        <v>1</v>
      </c>
      <c r="G812">
        <f t="shared" si="62"/>
        <v>2</v>
      </c>
      <c r="H812">
        <f t="shared" si="63"/>
        <v>112</v>
      </c>
      <c r="I812" t="str">
        <f t="shared" si="64"/>
        <v>Evasive Customer</v>
      </c>
    </row>
    <row r="813" spans="1:9" x14ac:dyDescent="0.25">
      <c r="A813" s="11">
        <v>809</v>
      </c>
      <c r="B813" s="12">
        <v>45</v>
      </c>
      <c r="C813" s="13">
        <v>4</v>
      </c>
      <c r="D813" s="14">
        <v>492.7399999999999</v>
      </c>
      <c r="E813">
        <f t="shared" si="60"/>
        <v>3</v>
      </c>
      <c r="F813">
        <f t="shared" si="61"/>
        <v>1</v>
      </c>
      <c r="G813">
        <f t="shared" si="62"/>
        <v>1</v>
      </c>
      <c r="H813">
        <f t="shared" si="63"/>
        <v>311</v>
      </c>
      <c r="I813" t="str">
        <f t="shared" si="64"/>
        <v>Late Bloomer</v>
      </c>
    </row>
    <row r="814" spans="1:9" x14ac:dyDescent="0.25">
      <c r="A814" s="11">
        <v>810</v>
      </c>
      <c r="B814" s="12">
        <v>68</v>
      </c>
      <c r="C814" s="13">
        <v>4</v>
      </c>
      <c r="D814" s="14">
        <v>945.16</v>
      </c>
      <c r="E814">
        <f t="shared" si="60"/>
        <v>2</v>
      </c>
      <c r="F814">
        <f t="shared" si="61"/>
        <v>1</v>
      </c>
      <c r="G814">
        <f t="shared" si="62"/>
        <v>1</v>
      </c>
      <c r="H814">
        <f t="shared" si="63"/>
        <v>211</v>
      </c>
      <c r="I814" t="str">
        <f t="shared" si="64"/>
        <v>Almost Lost Customer</v>
      </c>
    </row>
    <row r="815" spans="1:9" x14ac:dyDescent="0.25">
      <c r="A815" s="11">
        <v>811</v>
      </c>
      <c r="B815" s="12">
        <v>174</v>
      </c>
      <c r="C815" s="13">
        <v>4</v>
      </c>
      <c r="D815" s="14">
        <v>496.61999999999989</v>
      </c>
      <c r="E815">
        <f t="shared" si="60"/>
        <v>1</v>
      </c>
      <c r="F815">
        <f t="shared" si="61"/>
        <v>1</v>
      </c>
      <c r="G815">
        <f t="shared" si="62"/>
        <v>1</v>
      </c>
      <c r="H815">
        <f t="shared" si="63"/>
        <v>111</v>
      </c>
      <c r="I815" t="str">
        <f t="shared" si="64"/>
        <v>Lost Customer</v>
      </c>
    </row>
    <row r="816" spans="1:9" x14ac:dyDescent="0.25">
      <c r="A816" s="11">
        <v>812</v>
      </c>
      <c r="B816" s="12">
        <v>197</v>
      </c>
      <c r="C816" s="13">
        <v>3</v>
      </c>
      <c r="D816" s="14">
        <v>566.34</v>
      </c>
      <c r="E816">
        <f t="shared" si="60"/>
        <v>1</v>
      </c>
      <c r="F816">
        <f t="shared" si="61"/>
        <v>1</v>
      </c>
      <c r="G816">
        <f t="shared" si="62"/>
        <v>1</v>
      </c>
      <c r="H816">
        <f t="shared" si="63"/>
        <v>111</v>
      </c>
      <c r="I816" t="str">
        <f t="shared" si="64"/>
        <v>Lost Customer</v>
      </c>
    </row>
    <row r="817" spans="1:9" x14ac:dyDescent="0.25">
      <c r="A817" s="11">
        <v>813</v>
      </c>
      <c r="B817" s="12">
        <v>50</v>
      </c>
      <c r="C817" s="13">
        <v>5</v>
      </c>
      <c r="D817" s="14">
        <v>1633.61</v>
      </c>
      <c r="E817">
        <f t="shared" si="60"/>
        <v>2</v>
      </c>
      <c r="F817">
        <f t="shared" si="61"/>
        <v>2</v>
      </c>
      <c r="G817">
        <f t="shared" si="62"/>
        <v>1</v>
      </c>
      <c r="H817">
        <f t="shared" si="63"/>
        <v>221</v>
      </c>
      <c r="I817" t="str">
        <f t="shared" si="64"/>
        <v>High Risk Customer</v>
      </c>
    </row>
    <row r="818" spans="1:9" x14ac:dyDescent="0.25">
      <c r="A818" s="11">
        <v>814</v>
      </c>
      <c r="B818" s="12">
        <v>48</v>
      </c>
      <c r="C818" s="13">
        <v>3</v>
      </c>
      <c r="D818" s="14">
        <v>2154.13</v>
      </c>
      <c r="E818">
        <f t="shared" si="60"/>
        <v>2</v>
      </c>
      <c r="F818">
        <f t="shared" si="61"/>
        <v>1</v>
      </c>
      <c r="G818">
        <f t="shared" si="62"/>
        <v>2</v>
      </c>
      <c r="H818">
        <f t="shared" si="63"/>
        <v>212</v>
      </c>
      <c r="I818" t="str">
        <f t="shared" si="64"/>
        <v>High Risk Customer</v>
      </c>
    </row>
    <row r="819" spans="1:9" x14ac:dyDescent="0.25">
      <c r="A819" s="11">
        <v>815</v>
      </c>
      <c r="B819" s="12">
        <v>27</v>
      </c>
      <c r="C819" s="13">
        <v>6</v>
      </c>
      <c r="D819" s="14">
        <v>5081.3000000000011</v>
      </c>
      <c r="E819">
        <f t="shared" si="60"/>
        <v>3</v>
      </c>
      <c r="F819">
        <f t="shared" si="61"/>
        <v>2</v>
      </c>
      <c r="G819">
        <f t="shared" si="62"/>
        <v>4</v>
      </c>
      <c r="H819">
        <f t="shared" si="63"/>
        <v>324</v>
      </c>
      <c r="I819" t="str">
        <f t="shared" si="64"/>
        <v>Potential Customer</v>
      </c>
    </row>
    <row r="820" spans="1:9" x14ac:dyDescent="0.25">
      <c r="A820" s="11">
        <v>816</v>
      </c>
      <c r="B820" s="12">
        <v>53</v>
      </c>
      <c r="C820" s="13">
        <v>4</v>
      </c>
      <c r="D820" s="14">
        <v>945.8499999999998</v>
      </c>
      <c r="E820">
        <f t="shared" si="60"/>
        <v>2</v>
      </c>
      <c r="F820">
        <f t="shared" si="61"/>
        <v>1</v>
      </c>
      <c r="G820">
        <f t="shared" si="62"/>
        <v>1</v>
      </c>
      <c r="H820">
        <f t="shared" si="63"/>
        <v>211</v>
      </c>
      <c r="I820" t="str">
        <f t="shared" si="64"/>
        <v>Almost Lost Customer</v>
      </c>
    </row>
    <row r="821" spans="1:9" x14ac:dyDescent="0.25">
      <c r="A821" s="11">
        <v>817</v>
      </c>
      <c r="B821" s="12">
        <v>16</v>
      </c>
      <c r="C821" s="13">
        <v>5</v>
      </c>
      <c r="D821" s="14">
        <v>2328.9299999999998</v>
      </c>
      <c r="E821">
        <f t="shared" si="60"/>
        <v>4</v>
      </c>
      <c r="F821">
        <f t="shared" si="61"/>
        <v>2</v>
      </c>
      <c r="G821">
        <f t="shared" si="62"/>
        <v>2</v>
      </c>
      <c r="H821">
        <f t="shared" si="63"/>
        <v>422</v>
      </c>
      <c r="I821" t="str">
        <f t="shared" si="64"/>
        <v>Becoming Loyal</v>
      </c>
    </row>
    <row r="822" spans="1:9" x14ac:dyDescent="0.25">
      <c r="A822" s="11">
        <v>818</v>
      </c>
      <c r="B822" s="12">
        <v>40</v>
      </c>
      <c r="C822" s="13">
        <v>6</v>
      </c>
      <c r="D822" s="14">
        <v>3028.8399999999997</v>
      </c>
      <c r="E822">
        <f t="shared" si="60"/>
        <v>3</v>
      </c>
      <c r="F822">
        <f t="shared" si="61"/>
        <v>2</v>
      </c>
      <c r="G822">
        <f t="shared" si="62"/>
        <v>3</v>
      </c>
      <c r="H822">
        <f t="shared" si="63"/>
        <v>323</v>
      </c>
      <c r="I822" t="str">
        <f t="shared" si="64"/>
        <v>Potential Customer</v>
      </c>
    </row>
    <row r="823" spans="1:9" x14ac:dyDescent="0.25">
      <c r="A823" s="11">
        <v>819</v>
      </c>
      <c r="B823" s="12">
        <v>43</v>
      </c>
      <c r="C823" s="13">
        <v>5</v>
      </c>
      <c r="D823" s="14">
        <v>2558.04</v>
      </c>
      <c r="E823">
        <f t="shared" si="60"/>
        <v>3</v>
      </c>
      <c r="F823">
        <f t="shared" si="61"/>
        <v>2</v>
      </c>
      <c r="G823">
        <f t="shared" si="62"/>
        <v>2</v>
      </c>
      <c r="H823">
        <f t="shared" si="63"/>
        <v>322</v>
      </c>
      <c r="I823" t="str">
        <f t="shared" si="64"/>
        <v>Late Bloomer</v>
      </c>
    </row>
    <row r="824" spans="1:9" x14ac:dyDescent="0.25">
      <c r="A824" s="11">
        <v>820</v>
      </c>
      <c r="B824" s="12">
        <v>3</v>
      </c>
      <c r="C824" s="13">
        <v>10</v>
      </c>
      <c r="D824" s="14">
        <v>4381.4799999999996</v>
      </c>
      <c r="E824">
        <f t="shared" si="60"/>
        <v>4</v>
      </c>
      <c r="F824">
        <f t="shared" si="61"/>
        <v>4</v>
      </c>
      <c r="G824">
        <f t="shared" si="62"/>
        <v>4</v>
      </c>
      <c r="H824">
        <f t="shared" si="63"/>
        <v>444</v>
      </c>
      <c r="I824" t="str">
        <f t="shared" si="64"/>
        <v>Platinum Customer</v>
      </c>
    </row>
    <row r="825" spans="1:9" x14ac:dyDescent="0.25">
      <c r="A825" s="11">
        <v>821</v>
      </c>
      <c r="B825" s="12">
        <v>33</v>
      </c>
      <c r="C825" s="13">
        <v>5</v>
      </c>
      <c r="D825" s="14">
        <v>2925.75</v>
      </c>
      <c r="E825">
        <f t="shared" si="60"/>
        <v>3</v>
      </c>
      <c r="F825">
        <f t="shared" si="61"/>
        <v>2</v>
      </c>
      <c r="G825">
        <f t="shared" si="62"/>
        <v>3</v>
      </c>
      <c r="H825">
        <f t="shared" si="63"/>
        <v>323</v>
      </c>
      <c r="I825" t="str">
        <f t="shared" si="64"/>
        <v>Potential Customer</v>
      </c>
    </row>
    <row r="826" spans="1:9" x14ac:dyDescent="0.25">
      <c r="A826" s="11">
        <v>822</v>
      </c>
      <c r="B826" s="12">
        <v>328</v>
      </c>
      <c r="C826" s="13">
        <v>1</v>
      </c>
      <c r="D826" s="14">
        <v>802.26</v>
      </c>
      <c r="E826">
        <f t="shared" si="60"/>
        <v>1</v>
      </c>
      <c r="F826">
        <f t="shared" si="61"/>
        <v>1</v>
      </c>
      <c r="G826">
        <f t="shared" si="62"/>
        <v>1</v>
      </c>
      <c r="H826">
        <f t="shared" si="63"/>
        <v>111</v>
      </c>
      <c r="I826" t="str">
        <f t="shared" si="64"/>
        <v>Lost Customer</v>
      </c>
    </row>
    <row r="827" spans="1:9" x14ac:dyDescent="0.25">
      <c r="A827" s="11">
        <v>823</v>
      </c>
      <c r="B827" s="12">
        <v>23</v>
      </c>
      <c r="C827" s="13">
        <v>6</v>
      </c>
      <c r="D827" s="14">
        <v>5811.3000000000011</v>
      </c>
      <c r="E827">
        <f t="shared" si="60"/>
        <v>3</v>
      </c>
      <c r="F827">
        <f t="shared" si="61"/>
        <v>2</v>
      </c>
      <c r="G827">
        <f t="shared" si="62"/>
        <v>4</v>
      </c>
      <c r="H827">
        <f t="shared" si="63"/>
        <v>324</v>
      </c>
      <c r="I827" t="str">
        <f t="shared" si="64"/>
        <v>Potential Customer</v>
      </c>
    </row>
    <row r="828" spans="1:9" x14ac:dyDescent="0.25">
      <c r="A828" s="11">
        <v>824</v>
      </c>
      <c r="B828" s="12">
        <v>9</v>
      </c>
      <c r="C828" s="13">
        <v>4</v>
      </c>
      <c r="D828" s="14">
        <v>4137.7800000000007</v>
      </c>
      <c r="E828">
        <f t="shared" si="60"/>
        <v>4</v>
      </c>
      <c r="F828">
        <f t="shared" si="61"/>
        <v>1</v>
      </c>
      <c r="G828">
        <f t="shared" si="62"/>
        <v>4</v>
      </c>
      <c r="H828">
        <f t="shared" si="63"/>
        <v>414</v>
      </c>
      <c r="I828" t="str">
        <f t="shared" si="64"/>
        <v>Recent Customer</v>
      </c>
    </row>
    <row r="829" spans="1:9" x14ac:dyDescent="0.25">
      <c r="A829" s="11">
        <v>825</v>
      </c>
      <c r="B829" s="12">
        <v>10</v>
      </c>
      <c r="C829" s="13">
        <v>8</v>
      </c>
      <c r="D829" s="14">
        <v>1352.3500000000004</v>
      </c>
      <c r="E829">
        <f t="shared" si="60"/>
        <v>4</v>
      </c>
      <c r="F829">
        <f t="shared" si="61"/>
        <v>4</v>
      </c>
      <c r="G829">
        <f t="shared" si="62"/>
        <v>1</v>
      </c>
      <c r="H829">
        <f t="shared" si="63"/>
        <v>441</v>
      </c>
      <c r="I829" t="str">
        <f t="shared" si="64"/>
        <v>Very Loyal</v>
      </c>
    </row>
    <row r="830" spans="1:9" x14ac:dyDescent="0.25">
      <c r="A830" s="11">
        <v>826</v>
      </c>
      <c r="B830" s="12">
        <v>4</v>
      </c>
      <c r="C830" s="13">
        <v>4</v>
      </c>
      <c r="D830" s="14">
        <v>1454.6100000000001</v>
      </c>
      <c r="E830">
        <f t="shared" si="60"/>
        <v>4</v>
      </c>
      <c r="F830">
        <f t="shared" si="61"/>
        <v>1</v>
      </c>
      <c r="G830">
        <f t="shared" si="62"/>
        <v>1</v>
      </c>
      <c r="H830">
        <f t="shared" si="63"/>
        <v>411</v>
      </c>
      <c r="I830" t="str">
        <f t="shared" si="64"/>
        <v>Recent Customer</v>
      </c>
    </row>
    <row r="831" spans="1:9" x14ac:dyDescent="0.25">
      <c r="A831" s="11">
        <v>827</v>
      </c>
      <c r="B831" s="12">
        <v>49</v>
      </c>
      <c r="C831" s="13">
        <v>8</v>
      </c>
      <c r="D831" s="14">
        <v>4014.4199999999996</v>
      </c>
      <c r="E831">
        <f t="shared" si="60"/>
        <v>2</v>
      </c>
      <c r="F831">
        <f t="shared" si="61"/>
        <v>4</v>
      </c>
      <c r="G831">
        <f t="shared" si="62"/>
        <v>3</v>
      </c>
      <c r="H831">
        <f t="shared" si="63"/>
        <v>243</v>
      </c>
      <c r="I831" t="str">
        <f t="shared" si="64"/>
        <v>Losing Customer</v>
      </c>
    </row>
    <row r="832" spans="1:9" x14ac:dyDescent="0.25">
      <c r="A832" s="11">
        <v>828</v>
      </c>
      <c r="B832" s="12">
        <v>79</v>
      </c>
      <c r="C832" s="13">
        <v>5</v>
      </c>
      <c r="D832" s="14">
        <v>1378.3899999999999</v>
      </c>
      <c r="E832">
        <f t="shared" si="60"/>
        <v>2</v>
      </c>
      <c r="F832">
        <f t="shared" si="61"/>
        <v>2</v>
      </c>
      <c r="G832">
        <f t="shared" si="62"/>
        <v>1</v>
      </c>
      <c r="H832">
        <f t="shared" si="63"/>
        <v>221</v>
      </c>
      <c r="I832" t="str">
        <f t="shared" si="64"/>
        <v>High Risk Customer</v>
      </c>
    </row>
    <row r="833" spans="1:9" x14ac:dyDescent="0.25">
      <c r="A833" s="11">
        <v>829</v>
      </c>
      <c r="B833" s="12">
        <v>12</v>
      </c>
      <c r="C833" s="13">
        <v>6</v>
      </c>
      <c r="D833" s="14">
        <v>4600.24</v>
      </c>
      <c r="E833">
        <f t="shared" si="60"/>
        <v>4</v>
      </c>
      <c r="F833">
        <f t="shared" si="61"/>
        <v>2</v>
      </c>
      <c r="G833">
        <f t="shared" si="62"/>
        <v>4</v>
      </c>
      <c r="H833">
        <f t="shared" si="63"/>
        <v>424</v>
      </c>
      <c r="I833" t="str">
        <f t="shared" si="64"/>
        <v>Becoming Loyal</v>
      </c>
    </row>
    <row r="834" spans="1:9" x14ac:dyDescent="0.25">
      <c r="A834" s="11">
        <v>830</v>
      </c>
      <c r="B834" s="12">
        <v>149</v>
      </c>
      <c r="C834" s="13">
        <v>6</v>
      </c>
      <c r="D834" s="14">
        <v>2506.27</v>
      </c>
      <c r="E834">
        <f t="shared" si="60"/>
        <v>1</v>
      </c>
      <c r="F834">
        <f t="shared" si="61"/>
        <v>2</v>
      </c>
      <c r="G834">
        <f t="shared" si="62"/>
        <v>2</v>
      </c>
      <c r="H834">
        <f t="shared" si="63"/>
        <v>122</v>
      </c>
      <c r="I834" t="str">
        <f t="shared" si="64"/>
        <v>Evasive Customer</v>
      </c>
    </row>
    <row r="835" spans="1:9" x14ac:dyDescent="0.25">
      <c r="A835" s="11">
        <v>831</v>
      </c>
      <c r="B835" s="12">
        <v>11</v>
      </c>
      <c r="C835" s="13">
        <v>5</v>
      </c>
      <c r="D835" s="14">
        <v>1883.5900000000001</v>
      </c>
      <c r="E835">
        <f t="shared" si="60"/>
        <v>4</v>
      </c>
      <c r="F835">
        <f t="shared" si="61"/>
        <v>2</v>
      </c>
      <c r="G835">
        <f t="shared" si="62"/>
        <v>2</v>
      </c>
      <c r="H835">
        <f t="shared" si="63"/>
        <v>422</v>
      </c>
      <c r="I835" t="str">
        <f t="shared" si="64"/>
        <v>Becoming Loyal</v>
      </c>
    </row>
    <row r="836" spans="1:9" x14ac:dyDescent="0.25">
      <c r="A836" s="11">
        <v>832</v>
      </c>
      <c r="B836" s="12">
        <v>17</v>
      </c>
      <c r="C836" s="13">
        <v>12</v>
      </c>
      <c r="D836" s="14">
        <v>8366.15</v>
      </c>
      <c r="E836">
        <f t="shared" si="60"/>
        <v>4</v>
      </c>
      <c r="F836">
        <f t="shared" si="61"/>
        <v>4</v>
      </c>
      <c r="G836">
        <f t="shared" si="62"/>
        <v>4</v>
      </c>
      <c r="H836">
        <f t="shared" si="63"/>
        <v>444</v>
      </c>
      <c r="I836" t="str">
        <f t="shared" si="64"/>
        <v>Platinum Customer</v>
      </c>
    </row>
    <row r="837" spans="1:9" x14ac:dyDescent="0.25">
      <c r="A837" s="11">
        <v>833</v>
      </c>
      <c r="B837" s="12">
        <v>25</v>
      </c>
      <c r="C837" s="13">
        <v>8</v>
      </c>
      <c r="D837" s="14">
        <v>4776.1000000000004</v>
      </c>
      <c r="E837">
        <f t="shared" si="60"/>
        <v>3</v>
      </c>
      <c r="F837">
        <f t="shared" si="61"/>
        <v>4</v>
      </c>
      <c r="G837">
        <f t="shared" si="62"/>
        <v>4</v>
      </c>
      <c r="H837">
        <f t="shared" si="63"/>
        <v>344</v>
      </c>
      <c r="I837" t="str">
        <f t="shared" si="64"/>
        <v>Recent Customer</v>
      </c>
    </row>
    <row r="838" spans="1:9" x14ac:dyDescent="0.25">
      <c r="A838" s="11">
        <v>834</v>
      </c>
      <c r="B838" s="12">
        <v>18</v>
      </c>
      <c r="C838" s="13">
        <v>4</v>
      </c>
      <c r="D838" s="14">
        <v>722.3</v>
      </c>
      <c r="E838">
        <f t="shared" ref="E838:E901" si="65">IF(B838&gt;88,1,IF(AND(B838&lt;=88,B838&gt;45),2,IF(AND(B838&lt;=45,B838&gt;18),3,IF(B838&lt;=18,4))))</f>
        <v>4</v>
      </c>
      <c r="F838">
        <f t="shared" ref="F838:F901" si="66">IF(C838&gt;7,4,IF(AND(C838&lt;=7,C838&gt;6),3,IF(AND(C838&lt;=6,C838&gt;4),2,IF(C838&lt;=4,1))))</f>
        <v>1</v>
      </c>
      <c r="G838">
        <f t="shared" ref="G838:G901" si="67">IF(D838&gt;4095.63,4,IF(AND(D838&lt;=4095.63,D838&gt;2785.04),3,IF(AND(D838&lt;=2785.04,D838&gt;1779.7),2,IF(D838&lt;=1779.7,1))))</f>
        <v>1</v>
      </c>
      <c r="H838">
        <f t="shared" ref="H838:H901" si="68">100*E838+10*F838+G838</f>
        <v>411</v>
      </c>
      <c r="I838" t="str">
        <f t="shared" ref="I838:I901" si="69">IF(H838=444,"Platinum Customer",IF(AND(H838&lt;444,H838&gt;=433),"Very Loyal",IF(AND(H838&lt;433,H838&gt;=421),"Becoming Loyal",IF(AND(H838&lt;421,H838&gt;=344),"Recent Customer",IF(AND(H838&lt;344,H838&gt;=323),"Potential Customer",IF(AND(H838&lt;323,H838&gt;=311),"Late Bloomer",IF(AND(H838&lt;311,H838&gt;=224),"Losing Customer",IF(AND(H838&lt;224,H838&gt;=212),"High Risk Customer",IF(AND(H838&lt;212,H838&gt;=124),"Almost Lost Customer",IF(AND(H838&lt;124,H838&gt;=112),"Evasive Customer",IF(H838=111,"Lost Customer")))))))))))</f>
        <v>Recent Customer</v>
      </c>
    </row>
    <row r="839" spans="1:9" x14ac:dyDescent="0.25">
      <c r="A839" s="11">
        <v>835</v>
      </c>
      <c r="B839" s="12">
        <v>7</v>
      </c>
      <c r="C839" s="13">
        <v>8</v>
      </c>
      <c r="D839" s="14">
        <v>3225.92</v>
      </c>
      <c r="E839">
        <f t="shared" si="65"/>
        <v>4</v>
      </c>
      <c r="F839">
        <f t="shared" si="66"/>
        <v>4</v>
      </c>
      <c r="G839">
        <f t="shared" si="67"/>
        <v>3</v>
      </c>
      <c r="H839">
        <f t="shared" si="68"/>
        <v>443</v>
      </c>
      <c r="I839" t="str">
        <f t="shared" si="69"/>
        <v>Very Loyal</v>
      </c>
    </row>
    <row r="840" spans="1:9" x14ac:dyDescent="0.25">
      <c r="A840" s="11">
        <v>836</v>
      </c>
      <c r="B840" s="12">
        <v>72</v>
      </c>
      <c r="C840" s="13">
        <v>4</v>
      </c>
      <c r="D840" s="14">
        <v>1768.44</v>
      </c>
      <c r="E840">
        <f t="shared" si="65"/>
        <v>2</v>
      </c>
      <c r="F840">
        <f t="shared" si="66"/>
        <v>1</v>
      </c>
      <c r="G840">
        <f t="shared" si="67"/>
        <v>1</v>
      </c>
      <c r="H840">
        <f t="shared" si="68"/>
        <v>211</v>
      </c>
      <c r="I840" t="str">
        <f t="shared" si="69"/>
        <v>Almost Lost Customer</v>
      </c>
    </row>
    <row r="841" spans="1:9" x14ac:dyDescent="0.25">
      <c r="A841" s="11">
        <v>837</v>
      </c>
      <c r="B841" s="12">
        <v>157</v>
      </c>
      <c r="C841" s="13">
        <v>3</v>
      </c>
      <c r="D841" s="14">
        <v>1335.81</v>
      </c>
      <c r="E841">
        <f t="shared" si="65"/>
        <v>1</v>
      </c>
      <c r="F841">
        <f t="shared" si="66"/>
        <v>1</v>
      </c>
      <c r="G841">
        <f t="shared" si="67"/>
        <v>1</v>
      </c>
      <c r="H841">
        <f t="shared" si="68"/>
        <v>111</v>
      </c>
      <c r="I841" t="str">
        <f t="shared" si="69"/>
        <v>Lost Customer</v>
      </c>
    </row>
    <row r="842" spans="1:9" x14ac:dyDescent="0.25">
      <c r="A842" s="11">
        <v>838</v>
      </c>
      <c r="B842" s="12">
        <v>41</v>
      </c>
      <c r="C842" s="13">
        <v>4</v>
      </c>
      <c r="D842" s="14">
        <v>1966.08</v>
      </c>
      <c r="E842">
        <f t="shared" si="65"/>
        <v>3</v>
      </c>
      <c r="F842">
        <f t="shared" si="66"/>
        <v>1</v>
      </c>
      <c r="G842">
        <f t="shared" si="67"/>
        <v>2</v>
      </c>
      <c r="H842">
        <f t="shared" si="68"/>
        <v>312</v>
      </c>
      <c r="I842" t="str">
        <f t="shared" si="69"/>
        <v>Late Bloomer</v>
      </c>
    </row>
    <row r="843" spans="1:9" x14ac:dyDescent="0.25">
      <c r="A843" s="11">
        <v>839</v>
      </c>
      <c r="B843" s="12">
        <v>106</v>
      </c>
      <c r="C843" s="13">
        <v>4</v>
      </c>
      <c r="D843" s="14">
        <v>826.26</v>
      </c>
      <c r="E843">
        <f t="shared" si="65"/>
        <v>1</v>
      </c>
      <c r="F843">
        <f t="shared" si="66"/>
        <v>1</v>
      </c>
      <c r="G843">
        <f t="shared" si="67"/>
        <v>1</v>
      </c>
      <c r="H843">
        <f t="shared" si="68"/>
        <v>111</v>
      </c>
      <c r="I843" t="str">
        <f t="shared" si="69"/>
        <v>Lost Customer</v>
      </c>
    </row>
    <row r="844" spans="1:9" x14ac:dyDescent="0.25">
      <c r="A844" s="11">
        <v>840</v>
      </c>
      <c r="B844" s="12">
        <v>38</v>
      </c>
      <c r="C844" s="13">
        <v>6</v>
      </c>
      <c r="D844" s="14">
        <v>3320.09</v>
      </c>
      <c r="E844">
        <f t="shared" si="65"/>
        <v>3</v>
      </c>
      <c r="F844">
        <f t="shared" si="66"/>
        <v>2</v>
      </c>
      <c r="G844">
        <f t="shared" si="67"/>
        <v>3</v>
      </c>
      <c r="H844">
        <f t="shared" si="68"/>
        <v>323</v>
      </c>
      <c r="I844" t="str">
        <f t="shared" si="69"/>
        <v>Potential Customer</v>
      </c>
    </row>
    <row r="845" spans="1:9" x14ac:dyDescent="0.25">
      <c r="A845" s="11">
        <v>841</v>
      </c>
      <c r="B845" s="12">
        <v>150</v>
      </c>
      <c r="C845" s="13">
        <v>7</v>
      </c>
      <c r="D845" s="14">
        <v>8330.0899999999983</v>
      </c>
      <c r="E845">
        <f t="shared" si="65"/>
        <v>1</v>
      </c>
      <c r="F845">
        <f t="shared" si="66"/>
        <v>3</v>
      </c>
      <c r="G845">
        <f t="shared" si="67"/>
        <v>4</v>
      </c>
      <c r="H845">
        <f t="shared" si="68"/>
        <v>134</v>
      </c>
      <c r="I845" t="str">
        <f t="shared" si="69"/>
        <v>Almost Lost Customer</v>
      </c>
    </row>
    <row r="846" spans="1:9" x14ac:dyDescent="0.25">
      <c r="A846" s="11">
        <v>842</v>
      </c>
      <c r="B846" s="12">
        <v>55</v>
      </c>
      <c r="C846" s="13">
        <v>4</v>
      </c>
      <c r="D846" s="14">
        <v>1727.32</v>
      </c>
      <c r="E846">
        <f t="shared" si="65"/>
        <v>2</v>
      </c>
      <c r="F846">
        <f t="shared" si="66"/>
        <v>1</v>
      </c>
      <c r="G846">
        <f t="shared" si="67"/>
        <v>1</v>
      </c>
      <c r="H846">
        <f t="shared" si="68"/>
        <v>211</v>
      </c>
      <c r="I846" t="str">
        <f t="shared" si="69"/>
        <v>Almost Lost Customer</v>
      </c>
    </row>
    <row r="847" spans="1:9" x14ac:dyDescent="0.25">
      <c r="A847" s="11">
        <v>843</v>
      </c>
      <c r="B847" s="12">
        <v>2</v>
      </c>
      <c r="C847" s="13">
        <v>6</v>
      </c>
      <c r="D847" s="14">
        <v>2372.09</v>
      </c>
      <c r="E847">
        <f t="shared" si="65"/>
        <v>4</v>
      </c>
      <c r="F847">
        <f t="shared" si="66"/>
        <v>2</v>
      </c>
      <c r="G847">
        <f t="shared" si="67"/>
        <v>2</v>
      </c>
      <c r="H847">
        <f t="shared" si="68"/>
        <v>422</v>
      </c>
      <c r="I847" t="str">
        <f t="shared" si="69"/>
        <v>Becoming Loyal</v>
      </c>
    </row>
    <row r="848" spans="1:9" x14ac:dyDescent="0.25">
      <c r="A848" s="11">
        <v>844</v>
      </c>
      <c r="B848" s="12">
        <v>31</v>
      </c>
      <c r="C848" s="13">
        <v>9</v>
      </c>
      <c r="D848" s="14">
        <v>4730.3200000000006</v>
      </c>
      <c r="E848">
        <f t="shared" si="65"/>
        <v>3</v>
      </c>
      <c r="F848">
        <f t="shared" si="66"/>
        <v>4</v>
      </c>
      <c r="G848">
        <f t="shared" si="67"/>
        <v>4</v>
      </c>
      <c r="H848">
        <f t="shared" si="68"/>
        <v>344</v>
      </c>
      <c r="I848" t="str">
        <f t="shared" si="69"/>
        <v>Recent Customer</v>
      </c>
    </row>
    <row r="849" spans="1:9" x14ac:dyDescent="0.25">
      <c r="A849" s="11">
        <v>845</v>
      </c>
      <c r="B849" s="12">
        <v>125</v>
      </c>
      <c r="C849" s="13">
        <v>4</v>
      </c>
      <c r="D849" s="14">
        <v>672.39</v>
      </c>
      <c r="E849">
        <f t="shared" si="65"/>
        <v>1</v>
      </c>
      <c r="F849">
        <f t="shared" si="66"/>
        <v>1</v>
      </c>
      <c r="G849">
        <f t="shared" si="67"/>
        <v>1</v>
      </c>
      <c r="H849">
        <f t="shared" si="68"/>
        <v>111</v>
      </c>
      <c r="I849" t="str">
        <f t="shared" si="69"/>
        <v>Lost Customer</v>
      </c>
    </row>
    <row r="850" spans="1:9" x14ac:dyDescent="0.25">
      <c r="A850" s="11">
        <v>846</v>
      </c>
      <c r="B850" s="12">
        <v>82</v>
      </c>
      <c r="C850" s="13">
        <v>3</v>
      </c>
      <c r="D850" s="14">
        <v>2129.34</v>
      </c>
      <c r="E850">
        <f t="shared" si="65"/>
        <v>2</v>
      </c>
      <c r="F850">
        <f t="shared" si="66"/>
        <v>1</v>
      </c>
      <c r="G850">
        <f t="shared" si="67"/>
        <v>2</v>
      </c>
      <c r="H850">
        <f t="shared" si="68"/>
        <v>212</v>
      </c>
      <c r="I850" t="str">
        <f t="shared" si="69"/>
        <v>High Risk Customer</v>
      </c>
    </row>
    <row r="851" spans="1:9" x14ac:dyDescent="0.25">
      <c r="A851" s="11">
        <v>847</v>
      </c>
      <c r="B851" s="12">
        <v>114</v>
      </c>
      <c r="C851" s="13">
        <v>5</v>
      </c>
      <c r="D851" s="14">
        <v>2521.58</v>
      </c>
      <c r="E851">
        <f t="shared" si="65"/>
        <v>1</v>
      </c>
      <c r="F851">
        <f t="shared" si="66"/>
        <v>2</v>
      </c>
      <c r="G851">
        <f t="shared" si="67"/>
        <v>2</v>
      </c>
      <c r="H851">
        <f t="shared" si="68"/>
        <v>122</v>
      </c>
      <c r="I851" t="str">
        <f t="shared" si="69"/>
        <v>Evasive Customer</v>
      </c>
    </row>
    <row r="852" spans="1:9" x14ac:dyDescent="0.25">
      <c r="A852" s="11">
        <v>848</v>
      </c>
      <c r="B852" s="12">
        <v>140</v>
      </c>
      <c r="C852" s="13">
        <v>4</v>
      </c>
      <c r="D852" s="14">
        <v>1964.52</v>
      </c>
      <c r="E852">
        <f t="shared" si="65"/>
        <v>1</v>
      </c>
      <c r="F852">
        <f t="shared" si="66"/>
        <v>1</v>
      </c>
      <c r="G852">
        <f t="shared" si="67"/>
        <v>2</v>
      </c>
      <c r="H852">
        <f t="shared" si="68"/>
        <v>112</v>
      </c>
      <c r="I852" t="str">
        <f t="shared" si="69"/>
        <v>Evasive Customer</v>
      </c>
    </row>
    <row r="853" spans="1:9" x14ac:dyDescent="0.25">
      <c r="A853" s="11">
        <v>849</v>
      </c>
      <c r="B853" s="12">
        <v>27</v>
      </c>
      <c r="C853" s="13">
        <v>6</v>
      </c>
      <c r="D853" s="14">
        <v>4284.21</v>
      </c>
      <c r="E853">
        <f t="shared" si="65"/>
        <v>3</v>
      </c>
      <c r="F853">
        <f t="shared" si="66"/>
        <v>2</v>
      </c>
      <c r="G853">
        <f t="shared" si="67"/>
        <v>4</v>
      </c>
      <c r="H853">
        <f t="shared" si="68"/>
        <v>324</v>
      </c>
      <c r="I853" t="str">
        <f t="shared" si="69"/>
        <v>Potential Customer</v>
      </c>
    </row>
    <row r="854" spans="1:9" x14ac:dyDescent="0.25">
      <c r="A854" s="11">
        <v>850</v>
      </c>
      <c r="B854" s="12">
        <v>34</v>
      </c>
      <c r="C854" s="13">
        <v>8</v>
      </c>
      <c r="D854" s="14">
        <v>2838.72</v>
      </c>
      <c r="E854">
        <f t="shared" si="65"/>
        <v>3</v>
      </c>
      <c r="F854">
        <f t="shared" si="66"/>
        <v>4</v>
      </c>
      <c r="G854">
        <f t="shared" si="67"/>
        <v>3</v>
      </c>
      <c r="H854">
        <f t="shared" si="68"/>
        <v>343</v>
      </c>
      <c r="I854" t="str">
        <f t="shared" si="69"/>
        <v>Potential Customer</v>
      </c>
    </row>
    <row r="855" spans="1:9" x14ac:dyDescent="0.25">
      <c r="A855" s="11">
        <v>851</v>
      </c>
      <c r="B855" s="12">
        <v>9</v>
      </c>
      <c r="C855" s="13">
        <v>4</v>
      </c>
      <c r="D855" s="14">
        <v>3245.12</v>
      </c>
      <c r="E855">
        <f t="shared" si="65"/>
        <v>4</v>
      </c>
      <c r="F855">
        <f t="shared" si="66"/>
        <v>1</v>
      </c>
      <c r="G855">
        <f t="shared" si="67"/>
        <v>3</v>
      </c>
      <c r="H855">
        <f t="shared" si="68"/>
        <v>413</v>
      </c>
      <c r="I855" t="str">
        <f t="shared" si="69"/>
        <v>Recent Customer</v>
      </c>
    </row>
    <row r="856" spans="1:9" x14ac:dyDescent="0.25">
      <c r="A856" s="11">
        <v>853</v>
      </c>
      <c r="B856" s="12">
        <v>64</v>
      </c>
      <c r="C856" s="13">
        <v>9</v>
      </c>
      <c r="D856" s="14">
        <v>7263.6600000000008</v>
      </c>
      <c r="E856">
        <f t="shared" si="65"/>
        <v>2</v>
      </c>
      <c r="F856">
        <f t="shared" si="66"/>
        <v>4</v>
      </c>
      <c r="G856">
        <f t="shared" si="67"/>
        <v>4</v>
      </c>
      <c r="H856">
        <f t="shared" si="68"/>
        <v>244</v>
      </c>
      <c r="I856" t="str">
        <f t="shared" si="69"/>
        <v>Losing Customer</v>
      </c>
    </row>
    <row r="857" spans="1:9" x14ac:dyDescent="0.25">
      <c r="A857" s="11">
        <v>854</v>
      </c>
      <c r="B857" s="12">
        <v>8</v>
      </c>
      <c r="C857" s="13">
        <v>4</v>
      </c>
      <c r="D857" s="14">
        <v>2074.13</v>
      </c>
      <c r="E857">
        <f t="shared" si="65"/>
        <v>4</v>
      </c>
      <c r="F857">
        <f t="shared" si="66"/>
        <v>1</v>
      </c>
      <c r="G857">
        <f t="shared" si="67"/>
        <v>2</v>
      </c>
      <c r="H857">
        <f t="shared" si="68"/>
        <v>412</v>
      </c>
      <c r="I857" t="str">
        <f t="shared" si="69"/>
        <v>Recent Customer</v>
      </c>
    </row>
    <row r="858" spans="1:9" x14ac:dyDescent="0.25">
      <c r="A858" s="11">
        <v>855</v>
      </c>
      <c r="B858" s="12">
        <v>104</v>
      </c>
      <c r="C858" s="13">
        <v>4</v>
      </c>
      <c r="D858" s="14">
        <v>3050.76</v>
      </c>
      <c r="E858">
        <f t="shared" si="65"/>
        <v>1</v>
      </c>
      <c r="F858">
        <f t="shared" si="66"/>
        <v>1</v>
      </c>
      <c r="G858">
        <f t="shared" si="67"/>
        <v>3</v>
      </c>
      <c r="H858">
        <f t="shared" si="68"/>
        <v>113</v>
      </c>
      <c r="I858" t="str">
        <f t="shared" si="69"/>
        <v>Evasive Customer</v>
      </c>
    </row>
    <row r="859" spans="1:9" x14ac:dyDescent="0.25">
      <c r="A859" s="11">
        <v>856</v>
      </c>
      <c r="B859" s="12">
        <v>1</v>
      </c>
      <c r="C859" s="13">
        <v>7</v>
      </c>
      <c r="D859" s="14">
        <v>2912.65</v>
      </c>
      <c r="E859">
        <f t="shared" si="65"/>
        <v>4</v>
      </c>
      <c r="F859">
        <f t="shared" si="66"/>
        <v>3</v>
      </c>
      <c r="G859">
        <f t="shared" si="67"/>
        <v>3</v>
      </c>
      <c r="H859">
        <f t="shared" si="68"/>
        <v>433</v>
      </c>
      <c r="I859" t="str">
        <f t="shared" si="69"/>
        <v>Very Loyal</v>
      </c>
    </row>
    <row r="860" spans="1:9" x14ac:dyDescent="0.25">
      <c r="A860" s="11">
        <v>857</v>
      </c>
      <c r="B860" s="12">
        <v>24</v>
      </c>
      <c r="C860" s="13">
        <v>5</v>
      </c>
      <c r="D860" s="14">
        <v>3721.92</v>
      </c>
      <c r="E860">
        <f t="shared" si="65"/>
        <v>3</v>
      </c>
      <c r="F860">
        <f t="shared" si="66"/>
        <v>2</v>
      </c>
      <c r="G860">
        <f t="shared" si="67"/>
        <v>3</v>
      </c>
      <c r="H860">
        <f t="shared" si="68"/>
        <v>323</v>
      </c>
      <c r="I860" t="str">
        <f t="shared" si="69"/>
        <v>Potential Customer</v>
      </c>
    </row>
    <row r="861" spans="1:9" x14ac:dyDescent="0.25">
      <c r="A861" s="11">
        <v>858</v>
      </c>
      <c r="B861" s="12">
        <v>11</v>
      </c>
      <c r="C861" s="13">
        <v>6</v>
      </c>
      <c r="D861" s="14">
        <v>2708.6</v>
      </c>
      <c r="E861">
        <f t="shared" si="65"/>
        <v>4</v>
      </c>
      <c r="F861">
        <f t="shared" si="66"/>
        <v>2</v>
      </c>
      <c r="G861">
        <f t="shared" si="67"/>
        <v>2</v>
      </c>
      <c r="H861">
        <f t="shared" si="68"/>
        <v>422</v>
      </c>
      <c r="I861" t="str">
        <f t="shared" si="69"/>
        <v>Becoming Loyal</v>
      </c>
    </row>
    <row r="862" spans="1:9" x14ac:dyDescent="0.25">
      <c r="A862" s="11">
        <v>859</v>
      </c>
      <c r="B862" s="12">
        <v>18</v>
      </c>
      <c r="C862" s="13">
        <v>6</v>
      </c>
      <c r="D862" s="14">
        <v>2289.06</v>
      </c>
      <c r="E862">
        <f t="shared" si="65"/>
        <v>4</v>
      </c>
      <c r="F862">
        <f t="shared" si="66"/>
        <v>2</v>
      </c>
      <c r="G862">
        <f t="shared" si="67"/>
        <v>2</v>
      </c>
      <c r="H862">
        <f t="shared" si="68"/>
        <v>422</v>
      </c>
      <c r="I862" t="str">
        <f t="shared" si="69"/>
        <v>Becoming Loyal</v>
      </c>
    </row>
    <row r="863" spans="1:9" x14ac:dyDescent="0.25">
      <c r="A863" s="11">
        <v>860</v>
      </c>
      <c r="B863" s="12">
        <v>91</v>
      </c>
      <c r="C863" s="13">
        <v>4</v>
      </c>
      <c r="D863" s="14">
        <v>3530.12</v>
      </c>
      <c r="E863">
        <f t="shared" si="65"/>
        <v>1</v>
      </c>
      <c r="F863">
        <f t="shared" si="66"/>
        <v>1</v>
      </c>
      <c r="G863">
        <f t="shared" si="67"/>
        <v>3</v>
      </c>
      <c r="H863">
        <f t="shared" si="68"/>
        <v>113</v>
      </c>
      <c r="I863" t="str">
        <f t="shared" si="69"/>
        <v>Evasive Customer</v>
      </c>
    </row>
    <row r="864" spans="1:9" x14ac:dyDescent="0.25">
      <c r="A864" s="11">
        <v>861</v>
      </c>
      <c r="B864" s="12">
        <v>54</v>
      </c>
      <c r="C864" s="13">
        <v>5</v>
      </c>
      <c r="D864" s="14">
        <v>1009.34</v>
      </c>
      <c r="E864">
        <f t="shared" si="65"/>
        <v>2</v>
      </c>
      <c r="F864">
        <f t="shared" si="66"/>
        <v>2</v>
      </c>
      <c r="G864">
        <f t="shared" si="67"/>
        <v>1</v>
      </c>
      <c r="H864">
        <f t="shared" si="68"/>
        <v>221</v>
      </c>
      <c r="I864" t="str">
        <f t="shared" si="69"/>
        <v>High Risk Customer</v>
      </c>
    </row>
    <row r="865" spans="1:9" x14ac:dyDescent="0.25">
      <c r="A865" s="11">
        <v>862</v>
      </c>
      <c r="B865" s="12">
        <v>54</v>
      </c>
      <c r="C865" s="13">
        <v>1</v>
      </c>
      <c r="D865" s="14">
        <v>309.80999999999995</v>
      </c>
      <c r="E865">
        <f t="shared" si="65"/>
        <v>2</v>
      </c>
      <c r="F865">
        <f t="shared" si="66"/>
        <v>1</v>
      </c>
      <c r="G865">
        <f t="shared" si="67"/>
        <v>1</v>
      </c>
      <c r="H865">
        <f t="shared" si="68"/>
        <v>211</v>
      </c>
      <c r="I865" t="str">
        <f t="shared" si="69"/>
        <v>Almost Lost Customer</v>
      </c>
    </row>
    <row r="866" spans="1:9" x14ac:dyDescent="0.25">
      <c r="A866" s="11">
        <v>863</v>
      </c>
      <c r="B866" s="12">
        <v>69</v>
      </c>
      <c r="C866" s="13">
        <v>4</v>
      </c>
      <c r="D866" s="14">
        <v>703.62</v>
      </c>
      <c r="E866">
        <f t="shared" si="65"/>
        <v>2</v>
      </c>
      <c r="F866">
        <f t="shared" si="66"/>
        <v>1</v>
      </c>
      <c r="G866">
        <f t="shared" si="67"/>
        <v>1</v>
      </c>
      <c r="H866">
        <f t="shared" si="68"/>
        <v>211</v>
      </c>
      <c r="I866" t="str">
        <f t="shared" si="69"/>
        <v>Almost Lost Customer</v>
      </c>
    </row>
    <row r="867" spans="1:9" x14ac:dyDescent="0.25">
      <c r="A867" s="11">
        <v>864</v>
      </c>
      <c r="B867" s="12">
        <v>46</v>
      </c>
      <c r="C867" s="13">
        <v>6</v>
      </c>
      <c r="D867" s="14">
        <v>4499.38</v>
      </c>
      <c r="E867">
        <f t="shared" si="65"/>
        <v>2</v>
      </c>
      <c r="F867">
        <f t="shared" si="66"/>
        <v>2</v>
      </c>
      <c r="G867">
        <f t="shared" si="67"/>
        <v>4</v>
      </c>
      <c r="H867">
        <f t="shared" si="68"/>
        <v>224</v>
      </c>
      <c r="I867" t="str">
        <f t="shared" si="69"/>
        <v>Losing Customer</v>
      </c>
    </row>
    <row r="868" spans="1:9" x14ac:dyDescent="0.25">
      <c r="A868" s="11">
        <v>865</v>
      </c>
      <c r="B868" s="12">
        <v>121</v>
      </c>
      <c r="C868" s="13">
        <v>7</v>
      </c>
      <c r="D868" s="14">
        <v>4261</v>
      </c>
      <c r="E868">
        <f t="shared" si="65"/>
        <v>1</v>
      </c>
      <c r="F868">
        <f t="shared" si="66"/>
        <v>3</v>
      </c>
      <c r="G868">
        <f t="shared" si="67"/>
        <v>4</v>
      </c>
      <c r="H868">
        <f t="shared" si="68"/>
        <v>134</v>
      </c>
      <c r="I868" t="str">
        <f t="shared" si="69"/>
        <v>Almost Lost Customer</v>
      </c>
    </row>
    <row r="869" spans="1:9" x14ac:dyDescent="0.25">
      <c r="A869" s="11">
        <v>866</v>
      </c>
      <c r="B869" s="12">
        <v>98</v>
      </c>
      <c r="C869" s="13">
        <v>5</v>
      </c>
      <c r="D869" s="14">
        <v>4753.84</v>
      </c>
      <c r="E869">
        <f t="shared" si="65"/>
        <v>1</v>
      </c>
      <c r="F869">
        <f t="shared" si="66"/>
        <v>2</v>
      </c>
      <c r="G869">
        <f t="shared" si="67"/>
        <v>4</v>
      </c>
      <c r="H869">
        <f t="shared" si="68"/>
        <v>124</v>
      </c>
      <c r="I869" t="str">
        <f t="shared" si="69"/>
        <v>Almost Lost Customer</v>
      </c>
    </row>
    <row r="870" spans="1:9" x14ac:dyDescent="0.25">
      <c r="A870" s="11">
        <v>867</v>
      </c>
      <c r="B870" s="12">
        <v>293</v>
      </c>
      <c r="C870" s="13">
        <v>6</v>
      </c>
      <c r="D870" s="14">
        <v>4295.0199999999995</v>
      </c>
      <c r="E870">
        <f t="shared" si="65"/>
        <v>1</v>
      </c>
      <c r="F870">
        <f t="shared" si="66"/>
        <v>2</v>
      </c>
      <c r="G870">
        <f t="shared" si="67"/>
        <v>4</v>
      </c>
      <c r="H870">
        <f t="shared" si="68"/>
        <v>124</v>
      </c>
      <c r="I870" t="str">
        <f t="shared" si="69"/>
        <v>Almost Lost Customer</v>
      </c>
    </row>
    <row r="871" spans="1:9" x14ac:dyDescent="0.25">
      <c r="A871" s="11">
        <v>868</v>
      </c>
      <c r="B871" s="12">
        <v>83</v>
      </c>
      <c r="C871" s="13">
        <v>6</v>
      </c>
      <c r="D871" s="14">
        <v>5534.83</v>
      </c>
      <c r="E871">
        <f t="shared" si="65"/>
        <v>2</v>
      </c>
      <c r="F871">
        <f t="shared" si="66"/>
        <v>2</v>
      </c>
      <c r="G871">
        <f t="shared" si="67"/>
        <v>4</v>
      </c>
      <c r="H871">
        <f t="shared" si="68"/>
        <v>224</v>
      </c>
      <c r="I871" t="str">
        <f t="shared" si="69"/>
        <v>Losing Customer</v>
      </c>
    </row>
    <row r="872" spans="1:9" x14ac:dyDescent="0.25">
      <c r="A872" s="11">
        <v>870</v>
      </c>
      <c r="B872" s="12">
        <v>100</v>
      </c>
      <c r="C872" s="13">
        <v>8</v>
      </c>
      <c r="D872" s="14">
        <v>3818.9700000000003</v>
      </c>
      <c r="E872">
        <f t="shared" si="65"/>
        <v>1</v>
      </c>
      <c r="F872">
        <f t="shared" si="66"/>
        <v>4</v>
      </c>
      <c r="G872">
        <f t="shared" si="67"/>
        <v>3</v>
      </c>
      <c r="H872">
        <f t="shared" si="68"/>
        <v>143</v>
      </c>
      <c r="I872" t="str">
        <f t="shared" si="69"/>
        <v>Almost Lost Customer</v>
      </c>
    </row>
    <row r="873" spans="1:9" x14ac:dyDescent="0.25">
      <c r="A873" s="11">
        <v>871</v>
      </c>
      <c r="B873" s="12">
        <v>54</v>
      </c>
      <c r="C873" s="13">
        <v>8</v>
      </c>
      <c r="D873" s="14">
        <v>3502.8600000000006</v>
      </c>
      <c r="E873">
        <f t="shared" si="65"/>
        <v>2</v>
      </c>
      <c r="F873">
        <f t="shared" si="66"/>
        <v>4</v>
      </c>
      <c r="G873">
        <f t="shared" si="67"/>
        <v>3</v>
      </c>
      <c r="H873">
        <f t="shared" si="68"/>
        <v>243</v>
      </c>
      <c r="I873" t="str">
        <f t="shared" si="69"/>
        <v>Losing Customer</v>
      </c>
    </row>
    <row r="874" spans="1:9" x14ac:dyDescent="0.25">
      <c r="A874" s="11">
        <v>872</v>
      </c>
      <c r="B874" s="12">
        <v>171</v>
      </c>
      <c r="C874" s="13">
        <v>1</v>
      </c>
      <c r="D874" s="14">
        <v>75.480000000000018</v>
      </c>
      <c r="E874">
        <f t="shared" si="65"/>
        <v>1</v>
      </c>
      <c r="F874">
        <f t="shared" si="66"/>
        <v>1</v>
      </c>
      <c r="G874">
        <f t="shared" si="67"/>
        <v>1</v>
      </c>
      <c r="H874">
        <f t="shared" si="68"/>
        <v>111</v>
      </c>
      <c r="I874" t="str">
        <f t="shared" si="69"/>
        <v>Lost Customer</v>
      </c>
    </row>
    <row r="875" spans="1:9" x14ac:dyDescent="0.25">
      <c r="A875" s="11">
        <v>873</v>
      </c>
      <c r="B875" s="12">
        <v>31</v>
      </c>
      <c r="C875" s="13">
        <v>5</v>
      </c>
      <c r="D875" s="14">
        <v>3226.46</v>
      </c>
      <c r="E875">
        <f t="shared" si="65"/>
        <v>3</v>
      </c>
      <c r="F875">
        <f t="shared" si="66"/>
        <v>2</v>
      </c>
      <c r="G875">
        <f t="shared" si="67"/>
        <v>3</v>
      </c>
      <c r="H875">
        <f t="shared" si="68"/>
        <v>323</v>
      </c>
      <c r="I875" t="str">
        <f t="shared" si="69"/>
        <v>Potential Customer</v>
      </c>
    </row>
    <row r="876" spans="1:9" x14ac:dyDescent="0.25">
      <c r="A876" s="11">
        <v>874</v>
      </c>
      <c r="B876" s="12">
        <v>46</v>
      </c>
      <c r="C876" s="13">
        <v>8</v>
      </c>
      <c r="D876" s="14">
        <v>2786.56</v>
      </c>
      <c r="E876">
        <f t="shared" si="65"/>
        <v>2</v>
      </c>
      <c r="F876">
        <f t="shared" si="66"/>
        <v>4</v>
      </c>
      <c r="G876">
        <f t="shared" si="67"/>
        <v>3</v>
      </c>
      <c r="H876">
        <f t="shared" si="68"/>
        <v>243</v>
      </c>
      <c r="I876" t="str">
        <f t="shared" si="69"/>
        <v>Losing Customer</v>
      </c>
    </row>
    <row r="877" spans="1:9" x14ac:dyDescent="0.25">
      <c r="A877" s="11">
        <v>875</v>
      </c>
      <c r="B877" s="12">
        <v>63</v>
      </c>
      <c r="C877" s="13">
        <v>6</v>
      </c>
      <c r="D877" s="14">
        <v>4796.9599999999991</v>
      </c>
      <c r="E877">
        <f t="shared" si="65"/>
        <v>2</v>
      </c>
      <c r="F877">
        <f t="shared" si="66"/>
        <v>2</v>
      </c>
      <c r="G877">
        <f t="shared" si="67"/>
        <v>4</v>
      </c>
      <c r="H877">
        <f t="shared" si="68"/>
        <v>224</v>
      </c>
      <c r="I877" t="str">
        <f t="shared" si="69"/>
        <v>Losing Customer</v>
      </c>
    </row>
    <row r="878" spans="1:9" x14ac:dyDescent="0.25">
      <c r="A878" s="11">
        <v>876</v>
      </c>
      <c r="B878" s="12">
        <v>16</v>
      </c>
      <c r="C878" s="13">
        <v>3</v>
      </c>
      <c r="D878" s="14">
        <v>1171.02</v>
      </c>
      <c r="E878">
        <f t="shared" si="65"/>
        <v>4</v>
      </c>
      <c r="F878">
        <f t="shared" si="66"/>
        <v>1</v>
      </c>
      <c r="G878">
        <f t="shared" si="67"/>
        <v>1</v>
      </c>
      <c r="H878">
        <f t="shared" si="68"/>
        <v>411</v>
      </c>
      <c r="I878" t="str">
        <f t="shared" si="69"/>
        <v>Recent Customer</v>
      </c>
    </row>
    <row r="879" spans="1:9" x14ac:dyDescent="0.25">
      <c r="A879" s="11">
        <v>877</v>
      </c>
      <c r="B879" s="12">
        <v>17</v>
      </c>
      <c r="C879" s="13">
        <v>9</v>
      </c>
      <c r="D879" s="14">
        <v>4918.8700000000008</v>
      </c>
      <c r="E879">
        <f t="shared" si="65"/>
        <v>4</v>
      </c>
      <c r="F879">
        <f t="shared" si="66"/>
        <v>4</v>
      </c>
      <c r="G879">
        <f t="shared" si="67"/>
        <v>4</v>
      </c>
      <c r="H879">
        <f t="shared" si="68"/>
        <v>444</v>
      </c>
      <c r="I879" t="str">
        <f t="shared" si="69"/>
        <v>Platinum Customer</v>
      </c>
    </row>
    <row r="880" spans="1:9" x14ac:dyDescent="0.25">
      <c r="A880" s="11">
        <v>878</v>
      </c>
      <c r="B880" s="12">
        <v>79</v>
      </c>
      <c r="C880" s="13">
        <v>3</v>
      </c>
      <c r="D880" s="14">
        <v>2809.75</v>
      </c>
      <c r="E880">
        <f t="shared" si="65"/>
        <v>2</v>
      </c>
      <c r="F880">
        <f t="shared" si="66"/>
        <v>1</v>
      </c>
      <c r="G880">
        <f t="shared" si="67"/>
        <v>3</v>
      </c>
      <c r="H880">
        <f t="shared" si="68"/>
        <v>213</v>
      </c>
      <c r="I880" t="str">
        <f t="shared" si="69"/>
        <v>High Risk Customer</v>
      </c>
    </row>
    <row r="881" spans="1:9" x14ac:dyDescent="0.25">
      <c r="A881" s="11">
        <v>879</v>
      </c>
      <c r="B881" s="12">
        <v>76</v>
      </c>
      <c r="C881" s="13">
        <v>4</v>
      </c>
      <c r="D881" s="14">
        <v>852.50000000000011</v>
      </c>
      <c r="E881">
        <f t="shared" si="65"/>
        <v>2</v>
      </c>
      <c r="F881">
        <f t="shared" si="66"/>
        <v>1</v>
      </c>
      <c r="G881">
        <f t="shared" si="67"/>
        <v>1</v>
      </c>
      <c r="H881">
        <f t="shared" si="68"/>
        <v>211</v>
      </c>
      <c r="I881" t="str">
        <f t="shared" si="69"/>
        <v>Almost Lost Customer</v>
      </c>
    </row>
    <row r="882" spans="1:9" x14ac:dyDescent="0.25">
      <c r="A882" s="11">
        <v>880</v>
      </c>
      <c r="B882" s="12">
        <v>62</v>
      </c>
      <c r="C882" s="13">
        <v>3</v>
      </c>
      <c r="D882" s="14">
        <v>1751.7199999999998</v>
      </c>
      <c r="E882">
        <f t="shared" si="65"/>
        <v>2</v>
      </c>
      <c r="F882">
        <f t="shared" si="66"/>
        <v>1</v>
      </c>
      <c r="G882">
        <f t="shared" si="67"/>
        <v>1</v>
      </c>
      <c r="H882">
        <f t="shared" si="68"/>
        <v>211</v>
      </c>
      <c r="I882" t="str">
        <f t="shared" si="69"/>
        <v>Almost Lost Customer</v>
      </c>
    </row>
    <row r="883" spans="1:9" x14ac:dyDescent="0.25">
      <c r="A883" s="11">
        <v>881</v>
      </c>
      <c r="B883" s="12">
        <v>147</v>
      </c>
      <c r="C883" s="13">
        <v>3</v>
      </c>
      <c r="D883" s="14">
        <v>2481.4300000000003</v>
      </c>
      <c r="E883">
        <f t="shared" si="65"/>
        <v>1</v>
      </c>
      <c r="F883">
        <f t="shared" si="66"/>
        <v>1</v>
      </c>
      <c r="G883">
        <f t="shared" si="67"/>
        <v>2</v>
      </c>
      <c r="H883">
        <f t="shared" si="68"/>
        <v>112</v>
      </c>
      <c r="I883" t="str">
        <f t="shared" si="69"/>
        <v>Evasive Customer</v>
      </c>
    </row>
    <row r="884" spans="1:9" x14ac:dyDescent="0.25">
      <c r="A884" s="11">
        <v>882</v>
      </c>
      <c r="B884" s="12">
        <v>112</v>
      </c>
      <c r="C884" s="13">
        <v>5</v>
      </c>
      <c r="D884" s="14">
        <v>4571.9299999999994</v>
      </c>
      <c r="E884">
        <f t="shared" si="65"/>
        <v>1</v>
      </c>
      <c r="F884">
        <f t="shared" si="66"/>
        <v>2</v>
      </c>
      <c r="G884">
        <f t="shared" si="67"/>
        <v>4</v>
      </c>
      <c r="H884">
        <f t="shared" si="68"/>
        <v>124</v>
      </c>
      <c r="I884" t="str">
        <f t="shared" si="69"/>
        <v>Almost Lost Customer</v>
      </c>
    </row>
    <row r="885" spans="1:9" x14ac:dyDescent="0.25">
      <c r="A885" s="11">
        <v>883</v>
      </c>
      <c r="B885" s="12">
        <v>47</v>
      </c>
      <c r="C885" s="13">
        <v>4</v>
      </c>
      <c r="D885" s="14">
        <v>705.35000000000014</v>
      </c>
      <c r="E885">
        <f t="shared" si="65"/>
        <v>2</v>
      </c>
      <c r="F885">
        <f t="shared" si="66"/>
        <v>1</v>
      </c>
      <c r="G885">
        <f t="shared" si="67"/>
        <v>1</v>
      </c>
      <c r="H885">
        <f t="shared" si="68"/>
        <v>211</v>
      </c>
      <c r="I885" t="str">
        <f t="shared" si="69"/>
        <v>Almost Lost Customer</v>
      </c>
    </row>
    <row r="886" spans="1:9" x14ac:dyDescent="0.25">
      <c r="A886" s="11">
        <v>884</v>
      </c>
      <c r="B886" s="12">
        <v>1</v>
      </c>
      <c r="C886" s="13">
        <v>6</v>
      </c>
      <c r="D886" s="14">
        <v>2770.8500000000004</v>
      </c>
      <c r="E886">
        <f t="shared" si="65"/>
        <v>4</v>
      </c>
      <c r="F886">
        <f t="shared" si="66"/>
        <v>2</v>
      </c>
      <c r="G886">
        <f t="shared" si="67"/>
        <v>2</v>
      </c>
      <c r="H886">
        <f t="shared" si="68"/>
        <v>422</v>
      </c>
      <c r="I886" t="str">
        <f t="shared" si="69"/>
        <v>Becoming Loyal</v>
      </c>
    </row>
    <row r="887" spans="1:9" x14ac:dyDescent="0.25">
      <c r="A887" s="11">
        <v>885</v>
      </c>
      <c r="B887" s="12">
        <v>7</v>
      </c>
      <c r="C887" s="13">
        <v>3</v>
      </c>
      <c r="D887" s="14">
        <v>863.67999999999984</v>
      </c>
      <c r="E887">
        <f t="shared" si="65"/>
        <v>4</v>
      </c>
      <c r="F887">
        <f t="shared" si="66"/>
        <v>1</v>
      </c>
      <c r="G887">
        <f t="shared" si="67"/>
        <v>1</v>
      </c>
      <c r="H887">
        <f t="shared" si="68"/>
        <v>411</v>
      </c>
      <c r="I887" t="str">
        <f t="shared" si="69"/>
        <v>Recent Customer</v>
      </c>
    </row>
    <row r="888" spans="1:9" x14ac:dyDescent="0.25">
      <c r="A888" s="11">
        <v>886</v>
      </c>
      <c r="B888" s="12">
        <v>1</v>
      </c>
      <c r="C888" s="13">
        <v>7</v>
      </c>
      <c r="D888" s="14">
        <v>4067.65</v>
      </c>
      <c r="E888">
        <f t="shared" si="65"/>
        <v>4</v>
      </c>
      <c r="F888">
        <f t="shared" si="66"/>
        <v>3</v>
      </c>
      <c r="G888">
        <f t="shared" si="67"/>
        <v>3</v>
      </c>
      <c r="H888">
        <f t="shared" si="68"/>
        <v>433</v>
      </c>
      <c r="I888" t="str">
        <f t="shared" si="69"/>
        <v>Very Loyal</v>
      </c>
    </row>
    <row r="889" spans="1:9" x14ac:dyDescent="0.25">
      <c r="A889" s="11">
        <v>887</v>
      </c>
      <c r="B889" s="12">
        <v>39</v>
      </c>
      <c r="C889" s="13">
        <v>8</v>
      </c>
      <c r="D889" s="14">
        <v>5247.44</v>
      </c>
      <c r="E889">
        <f t="shared" si="65"/>
        <v>3</v>
      </c>
      <c r="F889">
        <f t="shared" si="66"/>
        <v>4</v>
      </c>
      <c r="G889">
        <f t="shared" si="67"/>
        <v>4</v>
      </c>
      <c r="H889">
        <f t="shared" si="68"/>
        <v>344</v>
      </c>
      <c r="I889" t="str">
        <f t="shared" si="69"/>
        <v>Recent Customer</v>
      </c>
    </row>
    <row r="890" spans="1:9" x14ac:dyDescent="0.25">
      <c r="A890" s="11">
        <v>888</v>
      </c>
      <c r="B890" s="12">
        <v>68</v>
      </c>
      <c r="C890" s="13">
        <v>5</v>
      </c>
      <c r="D890" s="14">
        <v>2278.7000000000003</v>
      </c>
      <c r="E890">
        <f t="shared" si="65"/>
        <v>2</v>
      </c>
      <c r="F890">
        <f t="shared" si="66"/>
        <v>2</v>
      </c>
      <c r="G890">
        <f t="shared" si="67"/>
        <v>2</v>
      </c>
      <c r="H890">
        <f t="shared" si="68"/>
        <v>222</v>
      </c>
      <c r="I890" t="str">
        <f t="shared" si="69"/>
        <v>High Risk Customer</v>
      </c>
    </row>
    <row r="891" spans="1:9" x14ac:dyDescent="0.25">
      <c r="A891" s="11">
        <v>889</v>
      </c>
      <c r="B891" s="12">
        <v>36</v>
      </c>
      <c r="C891" s="13">
        <v>5</v>
      </c>
      <c r="D891" s="14">
        <v>2357.6900000000005</v>
      </c>
      <c r="E891">
        <f t="shared" si="65"/>
        <v>3</v>
      </c>
      <c r="F891">
        <f t="shared" si="66"/>
        <v>2</v>
      </c>
      <c r="G891">
        <f t="shared" si="67"/>
        <v>2</v>
      </c>
      <c r="H891">
        <f t="shared" si="68"/>
        <v>322</v>
      </c>
      <c r="I891" t="str">
        <f t="shared" si="69"/>
        <v>Late Bloomer</v>
      </c>
    </row>
    <row r="892" spans="1:9" x14ac:dyDescent="0.25">
      <c r="A892" s="11">
        <v>890</v>
      </c>
      <c r="B892" s="12">
        <v>165</v>
      </c>
      <c r="C892" s="13">
        <v>4</v>
      </c>
      <c r="D892" s="14">
        <v>1561.06</v>
      </c>
      <c r="E892">
        <f t="shared" si="65"/>
        <v>1</v>
      </c>
      <c r="F892">
        <f t="shared" si="66"/>
        <v>1</v>
      </c>
      <c r="G892">
        <f t="shared" si="67"/>
        <v>1</v>
      </c>
      <c r="H892">
        <f t="shared" si="68"/>
        <v>111</v>
      </c>
      <c r="I892" t="str">
        <f t="shared" si="69"/>
        <v>Lost Customer</v>
      </c>
    </row>
    <row r="893" spans="1:9" x14ac:dyDescent="0.25">
      <c r="A893" s="11">
        <v>891</v>
      </c>
      <c r="B893" s="12">
        <v>12</v>
      </c>
      <c r="C893" s="13">
        <v>5</v>
      </c>
      <c r="D893" s="14">
        <v>1998.58</v>
      </c>
      <c r="E893">
        <f t="shared" si="65"/>
        <v>4</v>
      </c>
      <c r="F893">
        <f t="shared" si="66"/>
        <v>2</v>
      </c>
      <c r="G893">
        <f t="shared" si="67"/>
        <v>2</v>
      </c>
      <c r="H893">
        <f t="shared" si="68"/>
        <v>422</v>
      </c>
      <c r="I893" t="str">
        <f t="shared" si="69"/>
        <v>Becoming Loyal</v>
      </c>
    </row>
    <row r="894" spans="1:9" x14ac:dyDescent="0.25">
      <c r="A894" s="11">
        <v>892</v>
      </c>
      <c r="B894" s="12">
        <v>90</v>
      </c>
      <c r="C894" s="13">
        <v>10</v>
      </c>
      <c r="D894" s="14">
        <v>3941.7000000000007</v>
      </c>
      <c r="E894">
        <f t="shared" si="65"/>
        <v>1</v>
      </c>
      <c r="F894">
        <f t="shared" si="66"/>
        <v>4</v>
      </c>
      <c r="G894">
        <f t="shared" si="67"/>
        <v>3</v>
      </c>
      <c r="H894">
        <f t="shared" si="68"/>
        <v>143</v>
      </c>
      <c r="I894" t="str">
        <f t="shared" si="69"/>
        <v>Almost Lost Customer</v>
      </c>
    </row>
    <row r="895" spans="1:9" x14ac:dyDescent="0.25">
      <c r="A895" s="11">
        <v>893</v>
      </c>
      <c r="B895" s="12">
        <v>75</v>
      </c>
      <c r="C895" s="13">
        <v>7</v>
      </c>
      <c r="D895" s="14">
        <v>4868.8700000000008</v>
      </c>
      <c r="E895">
        <f t="shared" si="65"/>
        <v>2</v>
      </c>
      <c r="F895">
        <f t="shared" si="66"/>
        <v>3</v>
      </c>
      <c r="G895">
        <f t="shared" si="67"/>
        <v>4</v>
      </c>
      <c r="H895">
        <f t="shared" si="68"/>
        <v>234</v>
      </c>
      <c r="I895" t="str">
        <f t="shared" si="69"/>
        <v>Losing Customer</v>
      </c>
    </row>
    <row r="896" spans="1:9" x14ac:dyDescent="0.25">
      <c r="A896" s="11">
        <v>894</v>
      </c>
      <c r="B896" s="12">
        <v>48</v>
      </c>
      <c r="C896" s="13">
        <v>8</v>
      </c>
      <c r="D896" s="14">
        <v>3564.2699999999995</v>
      </c>
      <c r="E896">
        <f t="shared" si="65"/>
        <v>2</v>
      </c>
      <c r="F896">
        <f t="shared" si="66"/>
        <v>4</v>
      </c>
      <c r="G896">
        <f t="shared" si="67"/>
        <v>3</v>
      </c>
      <c r="H896">
        <f t="shared" si="68"/>
        <v>243</v>
      </c>
      <c r="I896" t="str">
        <f t="shared" si="69"/>
        <v>Losing Customer</v>
      </c>
    </row>
    <row r="897" spans="1:9" x14ac:dyDescent="0.25">
      <c r="A897" s="11">
        <v>895</v>
      </c>
      <c r="B897" s="12">
        <v>61</v>
      </c>
      <c r="C897" s="13">
        <v>3</v>
      </c>
      <c r="D897" s="14">
        <v>1867.17</v>
      </c>
      <c r="E897">
        <f t="shared" si="65"/>
        <v>2</v>
      </c>
      <c r="F897">
        <f t="shared" si="66"/>
        <v>1</v>
      </c>
      <c r="G897">
        <f t="shared" si="67"/>
        <v>2</v>
      </c>
      <c r="H897">
        <f t="shared" si="68"/>
        <v>212</v>
      </c>
      <c r="I897" t="str">
        <f t="shared" si="69"/>
        <v>High Risk Customer</v>
      </c>
    </row>
    <row r="898" spans="1:9" x14ac:dyDescent="0.25">
      <c r="A898" s="11">
        <v>896</v>
      </c>
      <c r="B898" s="12">
        <v>38</v>
      </c>
      <c r="C898" s="13">
        <v>4</v>
      </c>
      <c r="D898" s="14">
        <v>1669.89</v>
      </c>
      <c r="E898">
        <f t="shared" si="65"/>
        <v>3</v>
      </c>
      <c r="F898">
        <f t="shared" si="66"/>
        <v>1</v>
      </c>
      <c r="G898">
        <f t="shared" si="67"/>
        <v>1</v>
      </c>
      <c r="H898">
        <f t="shared" si="68"/>
        <v>311</v>
      </c>
      <c r="I898" t="str">
        <f t="shared" si="69"/>
        <v>Late Bloomer</v>
      </c>
    </row>
    <row r="899" spans="1:9" x14ac:dyDescent="0.25">
      <c r="A899" s="11">
        <v>897</v>
      </c>
      <c r="B899" s="12">
        <v>129</v>
      </c>
      <c r="C899" s="13">
        <v>8</v>
      </c>
      <c r="D899" s="14">
        <v>4080.8399999999997</v>
      </c>
      <c r="E899">
        <f t="shared" si="65"/>
        <v>1</v>
      </c>
      <c r="F899">
        <f t="shared" si="66"/>
        <v>4</v>
      </c>
      <c r="G899">
        <f t="shared" si="67"/>
        <v>3</v>
      </c>
      <c r="H899">
        <f t="shared" si="68"/>
        <v>143</v>
      </c>
      <c r="I899" t="str">
        <f t="shared" si="69"/>
        <v>Almost Lost Customer</v>
      </c>
    </row>
    <row r="900" spans="1:9" x14ac:dyDescent="0.25">
      <c r="A900" s="11">
        <v>898</v>
      </c>
      <c r="B900" s="12">
        <v>205</v>
      </c>
      <c r="C900" s="13">
        <v>1</v>
      </c>
      <c r="D900" s="14">
        <v>179.44</v>
      </c>
      <c r="E900">
        <f t="shared" si="65"/>
        <v>1</v>
      </c>
      <c r="F900">
        <f t="shared" si="66"/>
        <v>1</v>
      </c>
      <c r="G900">
        <f t="shared" si="67"/>
        <v>1</v>
      </c>
      <c r="H900">
        <f t="shared" si="68"/>
        <v>111</v>
      </c>
      <c r="I900" t="str">
        <f t="shared" si="69"/>
        <v>Lost Customer</v>
      </c>
    </row>
    <row r="901" spans="1:9" x14ac:dyDescent="0.25">
      <c r="A901" s="11">
        <v>899</v>
      </c>
      <c r="B901" s="12">
        <v>49</v>
      </c>
      <c r="C901" s="13">
        <v>6</v>
      </c>
      <c r="D901" s="14">
        <v>1274.48</v>
      </c>
      <c r="E901">
        <f t="shared" si="65"/>
        <v>2</v>
      </c>
      <c r="F901">
        <f t="shared" si="66"/>
        <v>2</v>
      </c>
      <c r="G901">
        <f t="shared" si="67"/>
        <v>1</v>
      </c>
      <c r="H901">
        <f t="shared" si="68"/>
        <v>221</v>
      </c>
      <c r="I901" t="str">
        <f t="shared" si="69"/>
        <v>High Risk Customer</v>
      </c>
    </row>
    <row r="902" spans="1:9" x14ac:dyDescent="0.25">
      <c r="A902" s="11">
        <v>900</v>
      </c>
      <c r="B902" s="12">
        <v>12</v>
      </c>
      <c r="C902" s="13">
        <v>4</v>
      </c>
      <c r="D902" s="14">
        <v>780.7</v>
      </c>
      <c r="E902">
        <f t="shared" ref="E902:E965" si="70">IF(B902&gt;88,1,IF(AND(B902&lt;=88,B902&gt;45),2,IF(AND(B902&lt;=45,B902&gt;18),3,IF(B902&lt;=18,4))))</f>
        <v>4</v>
      </c>
      <c r="F902">
        <f t="shared" ref="F902:F965" si="71">IF(C902&gt;7,4,IF(AND(C902&lt;=7,C902&gt;6),3,IF(AND(C902&lt;=6,C902&gt;4),2,IF(C902&lt;=4,1))))</f>
        <v>1</v>
      </c>
      <c r="G902">
        <f t="shared" ref="G902:G965" si="72">IF(D902&gt;4095.63,4,IF(AND(D902&lt;=4095.63,D902&gt;2785.04),3,IF(AND(D902&lt;=2785.04,D902&gt;1779.7),2,IF(D902&lt;=1779.7,1))))</f>
        <v>1</v>
      </c>
      <c r="H902">
        <f t="shared" ref="H902:H965" si="73">100*E902+10*F902+G902</f>
        <v>411</v>
      </c>
      <c r="I902" t="str">
        <f t="shared" ref="I902:I965" si="74">IF(H902=444,"Platinum Customer",IF(AND(H902&lt;444,H902&gt;=433),"Very Loyal",IF(AND(H902&lt;433,H902&gt;=421),"Becoming Loyal",IF(AND(H902&lt;421,H902&gt;=344),"Recent Customer",IF(AND(H902&lt;344,H902&gt;=323),"Potential Customer",IF(AND(H902&lt;323,H902&gt;=311),"Late Bloomer",IF(AND(H902&lt;311,H902&gt;=224),"Losing Customer",IF(AND(H902&lt;224,H902&gt;=212),"High Risk Customer",IF(AND(H902&lt;212,H902&gt;=124),"Almost Lost Customer",IF(AND(H902&lt;124,H902&gt;=112),"Evasive Customer",IF(H902=111,"Lost Customer")))))))))))</f>
        <v>Recent Customer</v>
      </c>
    </row>
    <row r="903" spans="1:9" x14ac:dyDescent="0.25">
      <c r="A903" s="11">
        <v>901</v>
      </c>
      <c r="B903" s="12">
        <v>82</v>
      </c>
      <c r="C903" s="13">
        <v>4</v>
      </c>
      <c r="D903" s="14">
        <v>3812.88</v>
      </c>
      <c r="E903">
        <f t="shared" si="70"/>
        <v>2</v>
      </c>
      <c r="F903">
        <f t="shared" si="71"/>
        <v>1</v>
      </c>
      <c r="G903">
        <f t="shared" si="72"/>
        <v>3</v>
      </c>
      <c r="H903">
        <f t="shared" si="73"/>
        <v>213</v>
      </c>
      <c r="I903" t="str">
        <f t="shared" si="74"/>
        <v>High Risk Customer</v>
      </c>
    </row>
    <row r="904" spans="1:9" x14ac:dyDescent="0.25">
      <c r="A904" s="11">
        <v>902</v>
      </c>
      <c r="B904" s="12">
        <v>14</v>
      </c>
      <c r="C904" s="13">
        <v>9</v>
      </c>
      <c r="D904" s="14">
        <v>6003.0499999999993</v>
      </c>
      <c r="E904">
        <f t="shared" si="70"/>
        <v>4</v>
      </c>
      <c r="F904">
        <f t="shared" si="71"/>
        <v>4</v>
      </c>
      <c r="G904">
        <f t="shared" si="72"/>
        <v>4</v>
      </c>
      <c r="H904">
        <f t="shared" si="73"/>
        <v>444</v>
      </c>
      <c r="I904" t="str">
        <f t="shared" si="74"/>
        <v>Platinum Customer</v>
      </c>
    </row>
    <row r="905" spans="1:9" x14ac:dyDescent="0.25">
      <c r="A905" s="11">
        <v>903</v>
      </c>
      <c r="B905" s="12">
        <v>16</v>
      </c>
      <c r="C905" s="13">
        <v>9</v>
      </c>
      <c r="D905" s="14">
        <v>3401.85</v>
      </c>
      <c r="E905">
        <f t="shared" si="70"/>
        <v>4</v>
      </c>
      <c r="F905">
        <f t="shared" si="71"/>
        <v>4</v>
      </c>
      <c r="G905">
        <f t="shared" si="72"/>
        <v>3</v>
      </c>
      <c r="H905">
        <f t="shared" si="73"/>
        <v>443</v>
      </c>
      <c r="I905" t="str">
        <f t="shared" si="74"/>
        <v>Very Loyal</v>
      </c>
    </row>
    <row r="906" spans="1:9" x14ac:dyDescent="0.25">
      <c r="A906" s="11">
        <v>904</v>
      </c>
      <c r="B906" s="12">
        <v>37</v>
      </c>
      <c r="C906" s="13">
        <v>4</v>
      </c>
      <c r="D906" s="14">
        <v>1496.79</v>
      </c>
      <c r="E906">
        <f t="shared" si="70"/>
        <v>3</v>
      </c>
      <c r="F906">
        <f t="shared" si="71"/>
        <v>1</v>
      </c>
      <c r="G906">
        <f t="shared" si="72"/>
        <v>1</v>
      </c>
      <c r="H906">
        <f t="shared" si="73"/>
        <v>311</v>
      </c>
      <c r="I906" t="str">
        <f t="shared" si="74"/>
        <v>Late Bloomer</v>
      </c>
    </row>
    <row r="907" spans="1:9" x14ac:dyDescent="0.25">
      <c r="A907" s="11">
        <v>905</v>
      </c>
      <c r="B907" s="12">
        <v>105</v>
      </c>
      <c r="C907" s="13">
        <v>8</v>
      </c>
      <c r="D907" s="14">
        <v>3553.2799999999997</v>
      </c>
      <c r="E907">
        <f t="shared" si="70"/>
        <v>1</v>
      </c>
      <c r="F907">
        <f t="shared" si="71"/>
        <v>4</v>
      </c>
      <c r="G907">
        <f t="shared" si="72"/>
        <v>3</v>
      </c>
      <c r="H907">
        <f t="shared" si="73"/>
        <v>143</v>
      </c>
      <c r="I907" t="str">
        <f t="shared" si="74"/>
        <v>Almost Lost Customer</v>
      </c>
    </row>
    <row r="908" spans="1:9" x14ac:dyDescent="0.25">
      <c r="A908" s="11">
        <v>906</v>
      </c>
      <c r="B908" s="12">
        <v>16</v>
      </c>
      <c r="C908" s="13">
        <v>9</v>
      </c>
      <c r="D908" s="14">
        <v>4473.87</v>
      </c>
      <c r="E908">
        <f t="shared" si="70"/>
        <v>4</v>
      </c>
      <c r="F908">
        <f t="shared" si="71"/>
        <v>4</v>
      </c>
      <c r="G908">
        <f t="shared" si="72"/>
        <v>4</v>
      </c>
      <c r="H908">
        <f t="shared" si="73"/>
        <v>444</v>
      </c>
      <c r="I908" t="str">
        <f t="shared" si="74"/>
        <v>Platinum Customer</v>
      </c>
    </row>
    <row r="909" spans="1:9" x14ac:dyDescent="0.25">
      <c r="A909" s="11">
        <v>907</v>
      </c>
      <c r="B909" s="12">
        <v>26</v>
      </c>
      <c r="C909" s="13">
        <v>7</v>
      </c>
      <c r="D909" s="14">
        <v>1370.3700000000001</v>
      </c>
      <c r="E909">
        <f t="shared" si="70"/>
        <v>3</v>
      </c>
      <c r="F909">
        <f t="shared" si="71"/>
        <v>3</v>
      </c>
      <c r="G909">
        <f t="shared" si="72"/>
        <v>1</v>
      </c>
      <c r="H909">
        <f t="shared" si="73"/>
        <v>331</v>
      </c>
      <c r="I909" t="str">
        <f t="shared" si="74"/>
        <v>Potential Customer</v>
      </c>
    </row>
    <row r="910" spans="1:9" x14ac:dyDescent="0.25">
      <c r="A910" s="11">
        <v>908</v>
      </c>
      <c r="B910" s="12">
        <v>4</v>
      </c>
      <c r="C910" s="13">
        <v>7</v>
      </c>
      <c r="D910" s="14">
        <v>2880.1</v>
      </c>
      <c r="E910">
        <f t="shared" si="70"/>
        <v>4</v>
      </c>
      <c r="F910">
        <f t="shared" si="71"/>
        <v>3</v>
      </c>
      <c r="G910">
        <f t="shared" si="72"/>
        <v>3</v>
      </c>
      <c r="H910">
        <f t="shared" si="73"/>
        <v>433</v>
      </c>
      <c r="I910" t="str">
        <f t="shared" si="74"/>
        <v>Very Loyal</v>
      </c>
    </row>
    <row r="911" spans="1:9" x14ac:dyDescent="0.25">
      <c r="A911" s="11">
        <v>909</v>
      </c>
      <c r="B911" s="12">
        <v>189</v>
      </c>
      <c r="C911" s="13">
        <v>5</v>
      </c>
      <c r="D911" s="14">
        <v>5289.2199999999993</v>
      </c>
      <c r="E911">
        <f t="shared" si="70"/>
        <v>1</v>
      </c>
      <c r="F911">
        <f t="shared" si="71"/>
        <v>2</v>
      </c>
      <c r="G911">
        <f t="shared" si="72"/>
        <v>4</v>
      </c>
      <c r="H911">
        <f t="shared" si="73"/>
        <v>124</v>
      </c>
      <c r="I911" t="str">
        <f t="shared" si="74"/>
        <v>Almost Lost Customer</v>
      </c>
    </row>
    <row r="912" spans="1:9" x14ac:dyDescent="0.25">
      <c r="A912" s="11">
        <v>910</v>
      </c>
      <c r="B912" s="12">
        <v>272</v>
      </c>
      <c r="C912" s="13">
        <v>2</v>
      </c>
      <c r="D912" s="14">
        <v>1346.38</v>
      </c>
      <c r="E912">
        <f t="shared" si="70"/>
        <v>1</v>
      </c>
      <c r="F912">
        <f t="shared" si="71"/>
        <v>1</v>
      </c>
      <c r="G912">
        <f t="shared" si="72"/>
        <v>1</v>
      </c>
      <c r="H912">
        <f t="shared" si="73"/>
        <v>111</v>
      </c>
      <c r="I912" t="str">
        <f t="shared" si="74"/>
        <v>Lost Customer</v>
      </c>
    </row>
    <row r="913" spans="1:9" x14ac:dyDescent="0.25">
      <c r="A913" s="11">
        <v>911</v>
      </c>
      <c r="B913" s="12">
        <v>56</v>
      </c>
      <c r="C913" s="13">
        <v>5</v>
      </c>
      <c r="D913" s="14">
        <v>633.3499999999998</v>
      </c>
      <c r="E913">
        <f t="shared" si="70"/>
        <v>2</v>
      </c>
      <c r="F913">
        <f t="shared" si="71"/>
        <v>2</v>
      </c>
      <c r="G913">
        <f t="shared" si="72"/>
        <v>1</v>
      </c>
      <c r="H913">
        <f t="shared" si="73"/>
        <v>221</v>
      </c>
      <c r="I913" t="str">
        <f t="shared" si="74"/>
        <v>High Risk Customer</v>
      </c>
    </row>
    <row r="914" spans="1:9" x14ac:dyDescent="0.25">
      <c r="A914" s="11">
        <v>912</v>
      </c>
      <c r="B914" s="12">
        <v>40</v>
      </c>
      <c r="C914" s="13">
        <v>7</v>
      </c>
      <c r="D914" s="14">
        <v>4164.2099999999991</v>
      </c>
      <c r="E914">
        <f t="shared" si="70"/>
        <v>3</v>
      </c>
      <c r="F914">
        <f t="shared" si="71"/>
        <v>3</v>
      </c>
      <c r="G914">
        <f t="shared" si="72"/>
        <v>4</v>
      </c>
      <c r="H914">
        <f t="shared" si="73"/>
        <v>334</v>
      </c>
      <c r="I914" t="str">
        <f t="shared" si="74"/>
        <v>Potential Customer</v>
      </c>
    </row>
    <row r="915" spans="1:9" x14ac:dyDescent="0.25">
      <c r="A915" s="11">
        <v>913</v>
      </c>
      <c r="B915" s="12">
        <v>113</v>
      </c>
      <c r="C915" s="13">
        <v>5</v>
      </c>
      <c r="D915" s="14">
        <v>2426.34</v>
      </c>
      <c r="E915">
        <f t="shared" si="70"/>
        <v>1</v>
      </c>
      <c r="F915">
        <f t="shared" si="71"/>
        <v>2</v>
      </c>
      <c r="G915">
        <f t="shared" si="72"/>
        <v>2</v>
      </c>
      <c r="H915">
        <f t="shared" si="73"/>
        <v>122</v>
      </c>
      <c r="I915" t="str">
        <f t="shared" si="74"/>
        <v>Evasive Customer</v>
      </c>
    </row>
    <row r="916" spans="1:9" x14ac:dyDescent="0.25">
      <c r="A916" s="11">
        <v>914</v>
      </c>
      <c r="B916" s="12">
        <v>106</v>
      </c>
      <c r="C916" s="13">
        <v>5</v>
      </c>
      <c r="D916" s="14">
        <v>2530.9299999999998</v>
      </c>
      <c r="E916">
        <f t="shared" si="70"/>
        <v>1</v>
      </c>
      <c r="F916">
        <f t="shared" si="71"/>
        <v>2</v>
      </c>
      <c r="G916">
        <f t="shared" si="72"/>
        <v>2</v>
      </c>
      <c r="H916">
        <f t="shared" si="73"/>
        <v>122</v>
      </c>
      <c r="I916" t="str">
        <f t="shared" si="74"/>
        <v>Evasive Customer</v>
      </c>
    </row>
    <row r="917" spans="1:9" x14ac:dyDescent="0.25">
      <c r="A917" s="11">
        <v>915</v>
      </c>
      <c r="B917" s="12">
        <v>28</v>
      </c>
      <c r="C917" s="13">
        <v>5</v>
      </c>
      <c r="D917" s="14">
        <v>425.18999999999988</v>
      </c>
      <c r="E917">
        <f t="shared" si="70"/>
        <v>3</v>
      </c>
      <c r="F917">
        <f t="shared" si="71"/>
        <v>2</v>
      </c>
      <c r="G917">
        <f t="shared" si="72"/>
        <v>1</v>
      </c>
      <c r="H917">
        <f t="shared" si="73"/>
        <v>321</v>
      </c>
      <c r="I917" t="str">
        <f t="shared" si="74"/>
        <v>Late Bloomer</v>
      </c>
    </row>
    <row r="918" spans="1:9" x14ac:dyDescent="0.25">
      <c r="A918" s="11">
        <v>916</v>
      </c>
      <c r="B918" s="12">
        <v>36</v>
      </c>
      <c r="C918" s="13">
        <v>5</v>
      </c>
      <c r="D918" s="14">
        <v>3465.07</v>
      </c>
      <c r="E918">
        <f t="shared" si="70"/>
        <v>3</v>
      </c>
      <c r="F918">
        <f t="shared" si="71"/>
        <v>2</v>
      </c>
      <c r="G918">
        <f t="shared" si="72"/>
        <v>3</v>
      </c>
      <c r="H918">
        <f t="shared" si="73"/>
        <v>323</v>
      </c>
      <c r="I918" t="str">
        <f t="shared" si="74"/>
        <v>Potential Customer</v>
      </c>
    </row>
    <row r="919" spans="1:9" x14ac:dyDescent="0.25">
      <c r="A919" s="11">
        <v>917</v>
      </c>
      <c r="B919" s="12">
        <v>35</v>
      </c>
      <c r="C919" s="13">
        <v>8</v>
      </c>
      <c r="D919" s="14">
        <v>5392.8899999999994</v>
      </c>
      <c r="E919">
        <f t="shared" si="70"/>
        <v>3</v>
      </c>
      <c r="F919">
        <f t="shared" si="71"/>
        <v>4</v>
      </c>
      <c r="G919">
        <f t="shared" si="72"/>
        <v>4</v>
      </c>
      <c r="H919">
        <f t="shared" si="73"/>
        <v>344</v>
      </c>
      <c r="I919" t="str">
        <f t="shared" si="74"/>
        <v>Recent Customer</v>
      </c>
    </row>
    <row r="920" spans="1:9" x14ac:dyDescent="0.25">
      <c r="A920" s="11">
        <v>918</v>
      </c>
      <c r="B920" s="12">
        <v>16</v>
      </c>
      <c r="C920" s="13">
        <v>6</v>
      </c>
      <c r="D920" s="14">
        <v>4066.24</v>
      </c>
      <c r="E920">
        <f t="shared" si="70"/>
        <v>4</v>
      </c>
      <c r="F920">
        <f t="shared" si="71"/>
        <v>2</v>
      </c>
      <c r="G920">
        <f t="shared" si="72"/>
        <v>3</v>
      </c>
      <c r="H920">
        <f t="shared" si="73"/>
        <v>423</v>
      </c>
      <c r="I920" t="str">
        <f t="shared" si="74"/>
        <v>Becoming Loyal</v>
      </c>
    </row>
    <row r="921" spans="1:9" x14ac:dyDescent="0.25">
      <c r="A921" s="11">
        <v>919</v>
      </c>
      <c r="B921" s="12">
        <v>80</v>
      </c>
      <c r="C921" s="13">
        <v>9</v>
      </c>
      <c r="D921" s="14">
        <v>4458.8900000000003</v>
      </c>
      <c r="E921">
        <f t="shared" si="70"/>
        <v>2</v>
      </c>
      <c r="F921">
        <f t="shared" si="71"/>
        <v>4</v>
      </c>
      <c r="G921">
        <f t="shared" si="72"/>
        <v>4</v>
      </c>
      <c r="H921">
        <f t="shared" si="73"/>
        <v>244</v>
      </c>
      <c r="I921" t="str">
        <f t="shared" si="74"/>
        <v>Losing Customer</v>
      </c>
    </row>
    <row r="922" spans="1:9" x14ac:dyDescent="0.25">
      <c r="A922" s="11">
        <v>920</v>
      </c>
      <c r="B922" s="12">
        <v>90</v>
      </c>
      <c r="C922" s="13">
        <v>6</v>
      </c>
      <c r="D922" s="14">
        <v>4144.1899999999996</v>
      </c>
      <c r="E922">
        <f t="shared" si="70"/>
        <v>1</v>
      </c>
      <c r="F922">
        <f t="shared" si="71"/>
        <v>2</v>
      </c>
      <c r="G922">
        <f t="shared" si="72"/>
        <v>4</v>
      </c>
      <c r="H922">
        <f t="shared" si="73"/>
        <v>124</v>
      </c>
      <c r="I922" t="str">
        <f t="shared" si="74"/>
        <v>Almost Lost Customer</v>
      </c>
    </row>
    <row r="923" spans="1:9" x14ac:dyDescent="0.25">
      <c r="A923" s="11">
        <v>921</v>
      </c>
      <c r="B923" s="12">
        <v>44</v>
      </c>
      <c r="C923" s="13">
        <v>8</v>
      </c>
      <c r="D923" s="14">
        <v>6285.7500000000018</v>
      </c>
      <c r="E923">
        <f t="shared" si="70"/>
        <v>3</v>
      </c>
      <c r="F923">
        <f t="shared" si="71"/>
        <v>4</v>
      </c>
      <c r="G923">
        <f t="shared" si="72"/>
        <v>4</v>
      </c>
      <c r="H923">
        <f t="shared" si="73"/>
        <v>344</v>
      </c>
      <c r="I923" t="str">
        <f t="shared" si="74"/>
        <v>Recent Customer</v>
      </c>
    </row>
    <row r="924" spans="1:9" x14ac:dyDescent="0.25">
      <c r="A924" s="11">
        <v>922</v>
      </c>
      <c r="B924" s="12">
        <v>188</v>
      </c>
      <c r="C924" s="13">
        <v>2</v>
      </c>
      <c r="D924" s="14">
        <v>41.129999999999995</v>
      </c>
      <c r="E924">
        <f t="shared" si="70"/>
        <v>1</v>
      </c>
      <c r="F924">
        <f t="shared" si="71"/>
        <v>1</v>
      </c>
      <c r="G924">
        <f t="shared" si="72"/>
        <v>1</v>
      </c>
      <c r="H924">
        <f t="shared" si="73"/>
        <v>111</v>
      </c>
      <c r="I924" t="str">
        <f t="shared" si="74"/>
        <v>Lost Customer</v>
      </c>
    </row>
    <row r="925" spans="1:9" x14ac:dyDescent="0.25">
      <c r="A925" s="11">
        <v>923</v>
      </c>
      <c r="B925" s="12">
        <v>32</v>
      </c>
      <c r="C925" s="13">
        <v>7</v>
      </c>
      <c r="D925" s="14">
        <v>3337.16</v>
      </c>
      <c r="E925">
        <f t="shared" si="70"/>
        <v>3</v>
      </c>
      <c r="F925">
        <f t="shared" si="71"/>
        <v>3</v>
      </c>
      <c r="G925">
        <f t="shared" si="72"/>
        <v>3</v>
      </c>
      <c r="H925">
        <f t="shared" si="73"/>
        <v>333</v>
      </c>
      <c r="I925" t="str">
        <f t="shared" si="74"/>
        <v>Potential Customer</v>
      </c>
    </row>
    <row r="926" spans="1:9" x14ac:dyDescent="0.25">
      <c r="A926" s="11">
        <v>924</v>
      </c>
      <c r="B926" s="12">
        <v>109</v>
      </c>
      <c r="C926" s="13">
        <v>9</v>
      </c>
      <c r="D926" s="14">
        <v>3479.51</v>
      </c>
      <c r="E926">
        <f t="shared" si="70"/>
        <v>1</v>
      </c>
      <c r="F926">
        <f t="shared" si="71"/>
        <v>4</v>
      </c>
      <c r="G926">
        <f t="shared" si="72"/>
        <v>3</v>
      </c>
      <c r="H926">
        <f t="shared" si="73"/>
        <v>143</v>
      </c>
      <c r="I926" t="str">
        <f t="shared" si="74"/>
        <v>Almost Lost Customer</v>
      </c>
    </row>
    <row r="927" spans="1:9" x14ac:dyDescent="0.25">
      <c r="A927" s="11">
        <v>925</v>
      </c>
      <c r="B927" s="12">
        <v>12</v>
      </c>
      <c r="C927" s="13">
        <v>10</v>
      </c>
      <c r="D927" s="14">
        <v>4371.16</v>
      </c>
      <c r="E927">
        <f t="shared" si="70"/>
        <v>4</v>
      </c>
      <c r="F927">
        <f t="shared" si="71"/>
        <v>4</v>
      </c>
      <c r="G927">
        <f t="shared" si="72"/>
        <v>4</v>
      </c>
      <c r="H927">
        <f t="shared" si="73"/>
        <v>444</v>
      </c>
      <c r="I927" t="str">
        <f t="shared" si="74"/>
        <v>Platinum Customer</v>
      </c>
    </row>
    <row r="928" spans="1:9" x14ac:dyDescent="0.25">
      <c r="A928" s="11">
        <v>926</v>
      </c>
      <c r="B928" s="12">
        <v>12</v>
      </c>
      <c r="C928" s="13">
        <v>6</v>
      </c>
      <c r="D928" s="14">
        <v>1258.52</v>
      </c>
      <c r="E928">
        <f t="shared" si="70"/>
        <v>4</v>
      </c>
      <c r="F928">
        <f t="shared" si="71"/>
        <v>2</v>
      </c>
      <c r="G928">
        <f t="shared" si="72"/>
        <v>1</v>
      </c>
      <c r="H928">
        <f t="shared" si="73"/>
        <v>421</v>
      </c>
      <c r="I928" t="str">
        <f t="shared" si="74"/>
        <v>Becoming Loyal</v>
      </c>
    </row>
    <row r="929" spans="1:9" x14ac:dyDescent="0.25">
      <c r="A929" s="11">
        <v>927</v>
      </c>
      <c r="B929" s="12">
        <v>295</v>
      </c>
      <c r="C929" s="13">
        <v>3</v>
      </c>
      <c r="D929" s="14">
        <v>1982.12</v>
      </c>
      <c r="E929">
        <f t="shared" si="70"/>
        <v>1</v>
      </c>
      <c r="F929">
        <f t="shared" si="71"/>
        <v>1</v>
      </c>
      <c r="G929">
        <f t="shared" si="72"/>
        <v>2</v>
      </c>
      <c r="H929">
        <f t="shared" si="73"/>
        <v>112</v>
      </c>
      <c r="I929" t="str">
        <f t="shared" si="74"/>
        <v>Evasive Customer</v>
      </c>
    </row>
    <row r="930" spans="1:9" x14ac:dyDescent="0.25">
      <c r="A930" s="11">
        <v>928</v>
      </c>
      <c r="B930" s="12">
        <v>11</v>
      </c>
      <c r="C930" s="13">
        <v>8</v>
      </c>
      <c r="D930" s="14">
        <v>2798.7200000000003</v>
      </c>
      <c r="E930">
        <f t="shared" si="70"/>
        <v>4</v>
      </c>
      <c r="F930">
        <f t="shared" si="71"/>
        <v>4</v>
      </c>
      <c r="G930">
        <f t="shared" si="72"/>
        <v>3</v>
      </c>
      <c r="H930">
        <f t="shared" si="73"/>
        <v>443</v>
      </c>
      <c r="I930" t="str">
        <f t="shared" si="74"/>
        <v>Very Loyal</v>
      </c>
    </row>
    <row r="931" spans="1:9" x14ac:dyDescent="0.25">
      <c r="A931" s="11">
        <v>929</v>
      </c>
      <c r="B931" s="12">
        <v>56</v>
      </c>
      <c r="C931" s="13">
        <v>5</v>
      </c>
      <c r="D931" s="14">
        <v>2540.3500000000004</v>
      </c>
      <c r="E931">
        <f t="shared" si="70"/>
        <v>2</v>
      </c>
      <c r="F931">
        <f t="shared" si="71"/>
        <v>2</v>
      </c>
      <c r="G931">
        <f t="shared" si="72"/>
        <v>2</v>
      </c>
      <c r="H931">
        <f t="shared" si="73"/>
        <v>222</v>
      </c>
      <c r="I931" t="str">
        <f t="shared" si="74"/>
        <v>High Risk Customer</v>
      </c>
    </row>
    <row r="932" spans="1:9" x14ac:dyDescent="0.25">
      <c r="A932" s="11">
        <v>930</v>
      </c>
      <c r="B932" s="12">
        <v>147</v>
      </c>
      <c r="C932" s="13">
        <v>3</v>
      </c>
      <c r="D932" s="14">
        <v>150.88999999999999</v>
      </c>
      <c r="E932">
        <f t="shared" si="70"/>
        <v>1</v>
      </c>
      <c r="F932">
        <f t="shared" si="71"/>
        <v>1</v>
      </c>
      <c r="G932">
        <f t="shared" si="72"/>
        <v>1</v>
      </c>
      <c r="H932">
        <f t="shared" si="73"/>
        <v>111</v>
      </c>
      <c r="I932" t="str">
        <f t="shared" si="74"/>
        <v>Lost Customer</v>
      </c>
    </row>
    <row r="933" spans="1:9" x14ac:dyDescent="0.25">
      <c r="A933" s="11">
        <v>931</v>
      </c>
      <c r="B933" s="12">
        <v>70</v>
      </c>
      <c r="C933" s="13">
        <v>5</v>
      </c>
      <c r="D933" s="14">
        <v>2890.0600000000004</v>
      </c>
      <c r="E933">
        <f t="shared" si="70"/>
        <v>2</v>
      </c>
      <c r="F933">
        <f t="shared" si="71"/>
        <v>2</v>
      </c>
      <c r="G933">
        <f t="shared" si="72"/>
        <v>3</v>
      </c>
      <c r="H933">
        <f t="shared" si="73"/>
        <v>223</v>
      </c>
      <c r="I933" t="str">
        <f t="shared" si="74"/>
        <v>High Risk Customer</v>
      </c>
    </row>
    <row r="934" spans="1:9" x14ac:dyDescent="0.25">
      <c r="A934" s="11">
        <v>932</v>
      </c>
      <c r="B934" s="12">
        <v>3</v>
      </c>
      <c r="C934" s="13">
        <v>6</v>
      </c>
      <c r="D934" s="14">
        <v>2121.73</v>
      </c>
      <c r="E934">
        <f t="shared" si="70"/>
        <v>4</v>
      </c>
      <c r="F934">
        <f t="shared" si="71"/>
        <v>2</v>
      </c>
      <c r="G934">
        <f t="shared" si="72"/>
        <v>2</v>
      </c>
      <c r="H934">
        <f t="shared" si="73"/>
        <v>422</v>
      </c>
      <c r="I934" t="str">
        <f t="shared" si="74"/>
        <v>Becoming Loyal</v>
      </c>
    </row>
    <row r="935" spans="1:9" x14ac:dyDescent="0.25">
      <c r="A935" s="11">
        <v>933</v>
      </c>
      <c r="B935" s="12">
        <v>0</v>
      </c>
      <c r="C935" s="13">
        <v>5</v>
      </c>
      <c r="D935" s="14">
        <v>2817.63</v>
      </c>
      <c r="E935">
        <f t="shared" si="70"/>
        <v>4</v>
      </c>
      <c r="F935">
        <f t="shared" si="71"/>
        <v>2</v>
      </c>
      <c r="G935">
        <f t="shared" si="72"/>
        <v>3</v>
      </c>
      <c r="H935">
        <f t="shared" si="73"/>
        <v>423</v>
      </c>
      <c r="I935" t="str">
        <f t="shared" si="74"/>
        <v>Becoming Loyal</v>
      </c>
    </row>
    <row r="936" spans="1:9" x14ac:dyDescent="0.25">
      <c r="A936" s="11">
        <v>934</v>
      </c>
      <c r="B936" s="12">
        <v>0</v>
      </c>
      <c r="C936" s="13">
        <v>8</v>
      </c>
      <c r="D936" s="14">
        <v>4689.76</v>
      </c>
      <c r="E936">
        <f t="shared" si="70"/>
        <v>4</v>
      </c>
      <c r="F936">
        <f t="shared" si="71"/>
        <v>4</v>
      </c>
      <c r="G936">
        <f t="shared" si="72"/>
        <v>4</v>
      </c>
      <c r="H936">
        <f t="shared" si="73"/>
        <v>444</v>
      </c>
      <c r="I936" t="str">
        <f t="shared" si="74"/>
        <v>Platinum Customer</v>
      </c>
    </row>
    <row r="937" spans="1:9" x14ac:dyDescent="0.25">
      <c r="A937" s="11">
        <v>935</v>
      </c>
      <c r="B937" s="12">
        <v>53</v>
      </c>
      <c r="C937" s="13">
        <v>7</v>
      </c>
      <c r="D937" s="14">
        <v>5502.11</v>
      </c>
      <c r="E937">
        <f t="shared" si="70"/>
        <v>2</v>
      </c>
      <c r="F937">
        <f t="shared" si="71"/>
        <v>3</v>
      </c>
      <c r="G937">
        <f t="shared" si="72"/>
        <v>4</v>
      </c>
      <c r="H937">
        <f t="shared" si="73"/>
        <v>234</v>
      </c>
      <c r="I937" t="str">
        <f t="shared" si="74"/>
        <v>Losing Customer</v>
      </c>
    </row>
    <row r="938" spans="1:9" x14ac:dyDescent="0.25">
      <c r="A938" s="11">
        <v>936</v>
      </c>
      <c r="B938" s="12">
        <v>32</v>
      </c>
      <c r="C938" s="13">
        <v>12</v>
      </c>
      <c r="D938" s="14">
        <v>8661.6299999999992</v>
      </c>
      <c r="E938">
        <f t="shared" si="70"/>
        <v>3</v>
      </c>
      <c r="F938">
        <f t="shared" si="71"/>
        <v>4</v>
      </c>
      <c r="G938">
        <f t="shared" si="72"/>
        <v>4</v>
      </c>
      <c r="H938">
        <f t="shared" si="73"/>
        <v>344</v>
      </c>
      <c r="I938" t="str">
        <f t="shared" si="74"/>
        <v>Recent Customer</v>
      </c>
    </row>
    <row r="939" spans="1:9" x14ac:dyDescent="0.25">
      <c r="A939" s="11">
        <v>937</v>
      </c>
      <c r="B939" s="12">
        <v>15</v>
      </c>
      <c r="C939" s="13">
        <v>5</v>
      </c>
      <c r="D939" s="14">
        <v>2680.15</v>
      </c>
      <c r="E939">
        <f t="shared" si="70"/>
        <v>4</v>
      </c>
      <c r="F939">
        <f t="shared" si="71"/>
        <v>2</v>
      </c>
      <c r="G939">
        <f t="shared" si="72"/>
        <v>2</v>
      </c>
      <c r="H939">
        <f t="shared" si="73"/>
        <v>422</v>
      </c>
      <c r="I939" t="str">
        <f t="shared" si="74"/>
        <v>Becoming Loyal</v>
      </c>
    </row>
    <row r="940" spans="1:9" x14ac:dyDescent="0.25">
      <c r="A940" s="11">
        <v>938</v>
      </c>
      <c r="B940" s="12">
        <v>61</v>
      </c>
      <c r="C940" s="13">
        <v>9</v>
      </c>
      <c r="D940" s="14">
        <v>4803.95</v>
      </c>
      <c r="E940">
        <f t="shared" si="70"/>
        <v>2</v>
      </c>
      <c r="F940">
        <f t="shared" si="71"/>
        <v>4</v>
      </c>
      <c r="G940">
        <f t="shared" si="72"/>
        <v>4</v>
      </c>
      <c r="H940">
        <f t="shared" si="73"/>
        <v>244</v>
      </c>
      <c r="I940" t="str">
        <f t="shared" si="74"/>
        <v>Losing Customer</v>
      </c>
    </row>
    <row r="941" spans="1:9" x14ac:dyDescent="0.25">
      <c r="A941" s="11">
        <v>939</v>
      </c>
      <c r="B941" s="12">
        <v>31</v>
      </c>
      <c r="C941" s="13">
        <v>4</v>
      </c>
      <c r="D941" s="14">
        <v>1818.27</v>
      </c>
      <c r="E941">
        <f t="shared" si="70"/>
        <v>3</v>
      </c>
      <c r="F941">
        <f t="shared" si="71"/>
        <v>1</v>
      </c>
      <c r="G941">
        <f t="shared" si="72"/>
        <v>2</v>
      </c>
      <c r="H941">
        <f t="shared" si="73"/>
        <v>312</v>
      </c>
      <c r="I941" t="str">
        <f t="shared" si="74"/>
        <v>Late Bloomer</v>
      </c>
    </row>
    <row r="942" spans="1:9" x14ac:dyDescent="0.25">
      <c r="A942" s="11">
        <v>940</v>
      </c>
      <c r="B942" s="12">
        <v>52</v>
      </c>
      <c r="C942" s="13">
        <v>5</v>
      </c>
      <c r="D942" s="14">
        <v>3256.14</v>
      </c>
      <c r="E942">
        <f t="shared" si="70"/>
        <v>2</v>
      </c>
      <c r="F942">
        <f t="shared" si="71"/>
        <v>2</v>
      </c>
      <c r="G942">
        <f t="shared" si="72"/>
        <v>3</v>
      </c>
      <c r="H942">
        <f t="shared" si="73"/>
        <v>223</v>
      </c>
      <c r="I942" t="str">
        <f t="shared" si="74"/>
        <v>High Risk Customer</v>
      </c>
    </row>
    <row r="943" spans="1:9" x14ac:dyDescent="0.25">
      <c r="A943" s="11">
        <v>941</v>
      </c>
      <c r="B943" s="12">
        <v>33</v>
      </c>
      <c r="C943" s="13">
        <v>10</v>
      </c>
      <c r="D943" s="14">
        <v>11668.949999999997</v>
      </c>
      <c r="E943">
        <f t="shared" si="70"/>
        <v>3</v>
      </c>
      <c r="F943">
        <f t="shared" si="71"/>
        <v>4</v>
      </c>
      <c r="G943">
        <f t="shared" si="72"/>
        <v>4</v>
      </c>
      <c r="H943">
        <f t="shared" si="73"/>
        <v>344</v>
      </c>
      <c r="I943" t="str">
        <f t="shared" si="74"/>
        <v>Recent Customer</v>
      </c>
    </row>
    <row r="944" spans="1:9" x14ac:dyDescent="0.25">
      <c r="A944" s="11">
        <v>942</v>
      </c>
      <c r="B944" s="12">
        <v>213</v>
      </c>
      <c r="C944" s="13">
        <v>4</v>
      </c>
      <c r="D944" s="14">
        <v>1859.17</v>
      </c>
      <c r="E944">
        <f t="shared" si="70"/>
        <v>1</v>
      </c>
      <c r="F944">
        <f t="shared" si="71"/>
        <v>1</v>
      </c>
      <c r="G944">
        <f t="shared" si="72"/>
        <v>2</v>
      </c>
      <c r="H944">
        <f t="shared" si="73"/>
        <v>112</v>
      </c>
      <c r="I944" t="str">
        <f t="shared" si="74"/>
        <v>Evasive Customer</v>
      </c>
    </row>
    <row r="945" spans="1:9" x14ac:dyDescent="0.25">
      <c r="A945" s="11">
        <v>943</v>
      </c>
      <c r="B945" s="12">
        <v>112</v>
      </c>
      <c r="C945" s="13">
        <v>7</v>
      </c>
      <c r="D945" s="14">
        <v>5300.95</v>
      </c>
      <c r="E945">
        <f t="shared" si="70"/>
        <v>1</v>
      </c>
      <c r="F945">
        <f t="shared" si="71"/>
        <v>3</v>
      </c>
      <c r="G945">
        <f t="shared" si="72"/>
        <v>4</v>
      </c>
      <c r="H945">
        <f t="shared" si="73"/>
        <v>134</v>
      </c>
      <c r="I945" t="str">
        <f t="shared" si="74"/>
        <v>Almost Lost Customer</v>
      </c>
    </row>
    <row r="946" spans="1:9" x14ac:dyDescent="0.25">
      <c r="A946" s="11">
        <v>944</v>
      </c>
      <c r="B946" s="12">
        <v>133</v>
      </c>
      <c r="C946" s="13">
        <v>8</v>
      </c>
      <c r="D946" s="14">
        <v>1934.0400000000002</v>
      </c>
      <c r="E946">
        <f t="shared" si="70"/>
        <v>1</v>
      </c>
      <c r="F946">
        <f t="shared" si="71"/>
        <v>4</v>
      </c>
      <c r="G946">
        <f t="shared" si="72"/>
        <v>2</v>
      </c>
      <c r="H946">
        <f t="shared" si="73"/>
        <v>142</v>
      </c>
      <c r="I946" t="str">
        <f t="shared" si="74"/>
        <v>Almost Lost Customer</v>
      </c>
    </row>
    <row r="947" spans="1:9" x14ac:dyDescent="0.25">
      <c r="A947" s="11">
        <v>945</v>
      </c>
      <c r="B947" s="12">
        <v>14</v>
      </c>
      <c r="C947" s="13">
        <v>7</v>
      </c>
      <c r="D947" s="14">
        <v>3812.2699999999995</v>
      </c>
      <c r="E947">
        <f t="shared" si="70"/>
        <v>4</v>
      </c>
      <c r="F947">
        <f t="shared" si="71"/>
        <v>3</v>
      </c>
      <c r="G947">
        <f t="shared" si="72"/>
        <v>3</v>
      </c>
      <c r="H947">
        <f t="shared" si="73"/>
        <v>433</v>
      </c>
      <c r="I947" t="str">
        <f t="shared" si="74"/>
        <v>Very Loyal</v>
      </c>
    </row>
    <row r="948" spans="1:9" x14ac:dyDescent="0.25">
      <c r="A948" s="11">
        <v>946</v>
      </c>
      <c r="B948" s="12">
        <v>2</v>
      </c>
      <c r="C948" s="13">
        <v>8</v>
      </c>
      <c r="D948" s="14">
        <v>6305.6</v>
      </c>
      <c r="E948">
        <f t="shared" si="70"/>
        <v>4</v>
      </c>
      <c r="F948">
        <f t="shared" si="71"/>
        <v>4</v>
      </c>
      <c r="G948">
        <f t="shared" si="72"/>
        <v>4</v>
      </c>
      <c r="H948">
        <f t="shared" si="73"/>
        <v>444</v>
      </c>
      <c r="I948" t="str">
        <f t="shared" si="74"/>
        <v>Platinum Customer</v>
      </c>
    </row>
    <row r="949" spans="1:9" x14ac:dyDescent="0.25">
      <c r="A949" s="11">
        <v>947</v>
      </c>
      <c r="B949" s="12">
        <v>80</v>
      </c>
      <c r="C949" s="13">
        <v>6</v>
      </c>
      <c r="D949" s="14">
        <v>2981.52</v>
      </c>
      <c r="E949">
        <f t="shared" si="70"/>
        <v>2</v>
      </c>
      <c r="F949">
        <f t="shared" si="71"/>
        <v>2</v>
      </c>
      <c r="G949">
        <f t="shared" si="72"/>
        <v>3</v>
      </c>
      <c r="H949">
        <f t="shared" si="73"/>
        <v>223</v>
      </c>
      <c r="I949" t="str">
        <f t="shared" si="74"/>
        <v>High Risk Customer</v>
      </c>
    </row>
    <row r="950" spans="1:9" x14ac:dyDescent="0.25">
      <c r="A950" s="11">
        <v>948</v>
      </c>
      <c r="B950" s="12">
        <v>100</v>
      </c>
      <c r="C950" s="13">
        <v>3</v>
      </c>
      <c r="D950" s="14">
        <v>1422.85</v>
      </c>
      <c r="E950">
        <f t="shared" si="70"/>
        <v>1</v>
      </c>
      <c r="F950">
        <f t="shared" si="71"/>
        <v>1</v>
      </c>
      <c r="G950">
        <f t="shared" si="72"/>
        <v>1</v>
      </c>
      <c r="H950">
        <f t="shared" si="73"/>
        <v>111</v>
      </c>
      <c r="I950" t="str">
        <f t="shared" si="74"/>
        <v>Lost Customer</v>
      </c>
    </row>
    <row r="951" spans="1:9" x14ac:dyDescent="0.25">
      <c r="A951" s="11">
        <v>949</v>
      </c>
      <c r="B951" s="12">
        <v>88</v>
      </c>
      <c r="C951" s="13">
        <v>6</v>
      </c>
      <c r="D951" s="14">
        <v>3644.49</v>
      </c>
      <c r="E951">
        <f t="shared" si="70"/>
        <v>2</v>
      </c>
      <c r="F951">
        <f t="shared" si="71"/>
        <v>2</v>
      </c>
      <c r="G951">
        <f t="shared" si="72"/>
        <v>3</v>
      </c>
      <c r="H951">
        <f t="shared" si="73"/>
        <v>223</v>
      </c>
      <c r="I951" t="str">
        <f t="shared" si="74"/>
        <v>High Risk Customer</v>
      </c>
    </row>
    <row r="952" spans="1:9" x14ac:dyDescent="0.25">
      <c r="A952" s="11">
        <v>950</v>
      </c>
      <c r="B952" s="12">
        <v>32</v>
      </c>
      <c r="C952" s="13">
        <v>7</v>
      </c>
      <c r="D952" s="14">
        <v>3609.0899999999997</v>
      </c>
      <c r="E952">
        <f t="shared" si="70"/>
        <v>3</v>
      </c>
      <c r="F952">
        <f t="shared" si="71"/>
        <v>3</v>
      </c>
      <c r="G952">
        <f t="shared" si="72"/>
        <v>3</v>
      </c>
      <c r="H952">
        <f t="shared" si="73"/>
        <v>333</v>
      </c>
      <c r="I952" t="str">
        <f t="shared" si="74"/>
        <v>Potential Customer</v>
      </c>
    </row>
    <row r="953" spans="1:9" x14ac:dyDescent="0.25">
      <c r="A953" s="11">
        <v>951</v>
      </c>
      <c r="B953" s="12">
        <v>6</v>
      </c>
      <c r="C953" s="13">
        <v>6</v>
      </c>
      <c r="D953" s="14">
        <v>1740.6100000000001</v>
      </c>
      <c r="E953">
        <f t="shared" si="70"/>
        <v>4</v>
      </c>
      <c r="F953">
        <f t="shared" si="71"/>
        <v>2</v>
      </c>
      <c r="G953">
        <f t="shared" si="72"/>
        <v>1</v>
      </c>
      <c r="H953">
        <f t="shared" si="73"/>
        <v>421</v>
      </c>
      <c r="I953" t="str">
        <f t="shared" si="74"/>
        <v>Becoming Loyal</v>
      </c>
    </row>
    <row r="954" spans="1:9" x14ac:dyDescent="0.25">
      <c r="A954" s="11">
        <v>952</v>
      </c>
      <c r="B954" s="12">
        <v>46</v>
      </c>
      <c r="C954" s="13">
        <v>5</v>
      </c>
      <c r="D954" s="14">
        <v>3569.98</v>
      </c>
      <c r="E954">
        <f t="shared" si="70"/>
        <v>2</v>
      </c>
      <c r="F954">
        <f t="shared" si="71"/>
        <v>2</v>
      </c>
      <c r="G954">
        <f t="shared" si="72"/>
        <v>3</v>
      </c>
      <c r="H954">
        <f t="shared" si="73"/>
        <v>223</v>
      </c>
      <c r="I954" t="str">
        <f t="shared" si="74"/>
        <v>High Risk Customer</v>
      </c>
    </row>
    <row r="955" spans="1:9" x14ac:dyDescent="0.25">
      <c r="A955" s="11">
        <v>953</v>
      </c>
      <c r="B955" s="12">
        <v>11</v>
      </c>
      <c r="C955" s="13">
        <v>9</v>
      </c>
      <c r="D955" s="14">
        <v>5191.5200000000004</v>
      </c>
      <c r="E955">
        <f t="shared" si="70"/>
        <v>4</v>
      </c>
      <c r="F955">
        <f t="shared" si="71"/>
        <v>4</v>
      </c>
      <c r="G955">
        <f t="shared" si="72"/>
        <v>4</v>
      </c>
      <c r="H955">
        <f t="shared" si="73"/>
        <v>444</v>
      </c>
      <c r="I955" t="str">
        <f t="shared" si="74"/>
        <v>Platinum Customer</v>
      </c>
    </row>
    <row r="956" spans="1:9" x14ac:dyDescent="0.25">
      <c r="A956" s="11">
        <v>954</v>
      </c>
      <c r="B956" s="12">
        <v>113</v>
      </c>
      <c r="C956" s="13">
        <v>4</v>
      </c>
      <c r="D956" s="14">
        <v>3624</v>
      </c>
      <c r="E956">
        <f t="shared" si="70"/>
        <v>1</v>
      </c>
      <c r="F956">
        <f t="shared" si="71"/>
        <v>1</v>
      </c>
      <c r="G956">
        <f t="shared" si="72"/>
        <v>3</v>
      </c>
      <c r="H956">
        <f t="shared" si="73"/>
        <v>113</v>
      </c>
      <c r="I956" t="str">
        <f t="shared" si="74"/>
        <v>Evasive Customer</v>
      </c>
    </row>
    <row r="957" spans="1:9" x14ac:dyDescent="0.25">
      <c r="A957" s="11">
        <v>955</v>
      </c>
      <c r="B957" s="12">
        <v>13</v>
      </c>
      <c r="C957" s="13">
        <v>7</v>
      </c>
      <c r="D957" s="14">
        <v>1429.36</v>
      </c>
      <c r="E957">
        <f t="shared" si="70"/>
        <v>4</v>
      </c>
      <c r="F957">
        <f t="shared" si="71"/>
        <v>3</v>
      </c>
      <c r="G957">
        <f t="shared" si="72"/>
        <v>1</v>
      </c>
      <c r="H957">
        <f t="shared" si="73"/>
        <v>431</v>
      </c>
      <c r="I957" t="str">
        <f t="shared" si="74"/>
        <v>Becoming Loyal</v>
      </c>
    </row>
    <row r="958" spans="1:9" x14ac:dyDescent="0.25">
      <c r="A958" s="11">
        <v>956</v>
      </c>
      <c r="B958" s="12">
        <v>173</v>
      </c>
      <c r="C958" s="13">
        <v>3</v>
      </c>
      <c r="D958" s="14">
        <v>936.97999999999979</v>
      </c>
      <c r="E958">
        <f t="shared" si="70"/>
        <v>1</v>
      </c>
      <c r="F958">
        <f t="shared" si="71"/>
        <v>1</v>
      </c>
      <c r="G958">
        <f t="shared" si="72"/>
        <v>1</v>
      </c>
      <c r="H958">
        <f t="shared" si="73"/>
        <v>111</v>
      </c>
      <c r="I958" t="str">
        <f t="shared" si="74"/>
        <v>Lost Customer</v>
      </c>
    </row>
    <row r="959" spans="1:9" x14ac:dyDescent="0.25">
      <c r="A959" s="11">
        <v>957</v>
      </c>
      <c r="B959" s="12">
        <v>38</v>
      </c>
      <c r="C959" s="13">
        <v>5</v>
      </c>
      <c r="D959" s="14">
        <v>2632.09</v>
      </c>
      <c r="E959">
        <f t="shared" si="70"/>
        <v>3</v>
      </c>
      <c r="F959">
        <f t="shared" si="71"/>
        <v>2</v>
      </c>
      <c r="G959">
        <f t="shared" si="72"/>
        <v>2</v>
      </c>
      <c r="H959">
        <f t="shared" si="73"/>
        <v>322</v>
      </c>
      <c r="I959" t="str">
        <f t="shared" si="74"/>
        <v>Late Bloomer</v>
      </c>
    </row>
    <row r="960" spans="1:9" x14ac:dyDescent="0.25">
      <c r="A960" s="11">
        <v>958</v>
      </c>
      <c r="B960" s="12">
        <v>34</v>
      </c>
      <c r="C960" s="13">
        <v>6</v>
      </c>
      <c r="D960" s="14">
        <v>2183.7099999999991</v>
      </c>
      <c r="E960">
        <f t="shared" si="70"/>
        <v>3</v>
      </c>
      <c r="F960">
        <f t="shared" si="71"/>
        <v>2</v>
      </c>
      <c r="G960">
        <f t="shared" si="72"/>
        <v>2</v>
      </c>
      <c r="H960">
        <f t="shared" si="73"/>
        <v>322</v>
      </c>
      <c r="I960" t="str">
        <f t="shared" si="74"/>
        <v>Late Bloomer</v>
      </c>
    </row>
    <row r="961" spans="1:9" x14ac:dyDescent="0.25">
      <c r="A961" s="11">
        <v>959</v>
      </c>
      <c r="B961" s="12">
        <v>76</v>
      </c>
      <c r="C961" s="13">
        <v>6</v>
      </c>
      <c r="D961" s="14">
        <v>2178.4399999999996</v>
      </c>
      <c r="E961">
        <f t="shared" si="70"/>
        <v>2</v>
      </c>
      <c r="F961">
        <f t="shared" si="71"/>
        <v>2</v>
      </c>
      <c r="G961">
        <f t="shared" si="72"/>
        <v>2</v>
      </c>
      <c r="H961">
        <f t="shared" si="73"/>
        <v>222</v>
      </c>
      <c r="I961" t="str">
        <f t="shared" si="74"/>
        <v>High Risk Customer</v>
      </c>
    </row>
    <row r="962" spans="1:9" x14ac:dyDescent="0.25">
      <c r="A962" s="11">
        <v>960</v>
      </c>
      <c r="B962" s="12">
        <v>78</v>
      </c>
      <c r="C962" s="13">
        <v>4</v>
      </c>
      <c r="D962" s="14">
        <v>3516.3700000000008</v>
      </c>
      <c r="E962">
        <f t="shared" si="70"/>
        <v>2</v>
      </c>
      <c r="F962">
        <f t="shared" si="71"/>
        <v>1</v>
      </c>
      <c r="G962">
        <f t="shared" si="72"/>
        <v>3</v>
      </c>
      <c r="H962">
        <f t="shared" si="73"/>
        <v>213</v>
      </c>
      <c r="I962" t="str">
        <f t="shared" si="74"/>
        <v>High Risk Customer</v>
      </c>
    </row>
    <row r="963" spans="1:9" x14ac:dyDescent="0.25">
      <c r="A963" s="11">
        <v>961</v>
      </c>
      <c r="B963" s="12">
        <v>64</v>
      </c>
      <c r="C963" s="13">
        <v>4</v>
      </c>
      <c r="D963" s="14">
        <v>1035.3100000000002</v>
      </c>
      <c r="E963">
        <f t="shared" si="70"/>
        <v>2</v>
      </c>
      <c r="F963">
        <f t="shared" si="71"/>
        <v>1</v>
      </c>
      <c r="G963">
        <f t="shared" si="72"/>
        <v>1</v>
      </c>
      <c r="H963">
        <f t="shared" si="73"/>
        <v>211</v>
      </c>
      <c r="I963" t="str">
        <f t="shared" si="74"/>
        <v>Almost Lost Customer</v>
      </c>
    </row>
    <row r="964" spans="1:9" x14ac:dyDescent="0.25">
      <c r="A964" s="11">
        <v>962</v>
      </c>
      <c r="B964" s="12">
        <v>2</v>
      </c>
      <c r="C964" s="13">
        <v>7</v>
      </c>
      <c r="D964" s="14">
        <v>2344</v>
      </c>
      <c r="E964">
        <f t="shared" si="70"/>
        <v>4</v>
      </c>
      <c r="F964">
        <f t="shared" si="71"/>
        <v>3</v>
      </c>
      <c r="G964">
        <f t="shared" si="72"/>
        <v>2</v>
      </c>
      <c r="H964">
        <f t="shared" si="73"/>
        <v>432</v>
      </c>
      <c r="I964" t="str">
        <f t="shared" si="74"/>
        <v>Becoming Loyal</v>
      </c>
    </row>
    <row r="965" spans="1:9" x14ac:dyDescent="0.25">
      <c r="A965" s="11">
        <v>963</v>
      </c>
      <c r="B965" s="12">
        <v>60</v>
      </c>
      <c r="C965" s="13">
        <v>12</v>
      </c>
      <c r="D965" s="14">
        <v>4779.130000000001</v>
      </c>
      <c r="E965">
        <f t="shared" si="70"/>
        <v>2</v>
      </c>
      <c r="F965">
        <f t="shared" si="71"/>
        <v>4</v>
      </c>
      <c r="G965">
        <f t="shared" si="72"/>
        <v>4</v>
      </c>
      <c r="H965">
        <f t="shared" si="73"/>
        <v>244</v>
      </c>
      <c r="I965" t="str">
        <f t="shared" si="74"/>
        <v>Losing Customer</v>
      </c>
    </row>
    <row r="966" spans="1:9" x14ac:dyDescent="0.25">
      <c r="A966" s="11">
        <v>964</v>
      </c>
      <c r="B966" s="12">
        <v>1</v>
      </c>
      <c r="C966" s="13">
        <v>5</v>
      </c>
      <c r="D966" s="14">
        <v>2018.6</v>
      </c>
      <c r="E966">
        <f t="shared" ref="E966:E1029" si="75">IF(B966&gt;88,1,IF(AND(B966&lt;=88,B966&gt;45),2,IF(AND(B966&lt;=45,B966&gt;18),3,IF(B966&lt;=18,4))))</f>
        <v>4</v>
      </c>
      <c r="F966">
        <f t="shared" ref="F966:F1029" si="76">IF(C966&gt;7,4,IF(AND(C966&lt;=7,C966&gt;6),3,IF(AND(C966&lt;=6,C966&gt;4),2,IF(C966&lt;=4,1))))</f>
        <v>2</v>
      </c>
      <c r="G966">
        <f t="shared" ref="G966:G1029" si="77">IF(D966&gt;4095.63,4,IF(AND(D966&lt;=4095.63,D966&gt;2785.04),3,IF(AND(D966&lt;=2785.04,D966&gt;1779.7),2,IF(D966&lt;=1779.7,1))))</f>
        <v>2</v>
      </c>
      <c r="H966">
        <f t="shared" ref="H966:H1029" si="78">100*E966+10*F966+G966</f>
        <v>422</v>
      </c>
      <c r="I966" t="str">
        <f t="shared" ref="I966:I1029" si="79">IF(H966=444,"Platinum Customer",IF(AND(H966&lt;444,H966&gt;=433),"Very Loyal",IF(AND(H966&lt;433,H966&gt;=421),"Becoming Loyal",IF(AND(H966&lt;421,H966&gt;=344),"Recent Customer",IF(AND(H966&lt;344,H966&gt;=323),"Potential Customer",IF(AND(H966&lt;323,H966&gt;=311),"Late Bloomer",IF(AND(H966&lt;311,H966&gt;=224),"Losing Customer",IF(AND(H966&lt;224,H966&gt;=212),"High Risk Customer",IF(AND(H966&lt;212,H966&gt;=124),"Almost Lost Customer",IF(AND(H966&lt;124,H966&gt;=112),"Evasive Customer",IF(H966=111,"Lost Customer")))))))))))</f>
        <v>Becoming Loyal</v>
      </c>
    </row>
    <row r="967" spans="1:9" x14ac:dyDescent="0.25">
      <c r="A967" s="11">
        <v>965</v>
      </c>
      <c r="B967" s="12">
        <v>60</v>
      </c>
      <c r="C967" s="13">
        <v>4</v>
      </c>
      <c r="D967" s="14">
        <v>3867.7400000000002</v>
      </c>
      <c r="E967">
        <f t="shared" si="75"/>
        <v>2</v>
      </c>
      <c r="F967">
        <f t="shared" si="76"/>
        <v>1</v>
      </c>
      <c r="G967">
        <f t="shared" si="77"/>
        <v>3</v>
      </c>
      <c r="H967">
        <f t="shared" si="78"/>
        <v>213</v>
      </c>
      <c r="I967" t="str">
        <f t="shared" si="79"/>
        <v>High Risk Customer</v>
      </c>
    </row>
    <row r="968" spans="1:9" x14ac:dyDescent="0.25">
      <c r="A968" s="11">
        <v>966</v>
      </c>
      <c r="B968" s="12">
        <v>13</v>
      </c>
      <c r="C968" s="13">
        <v>4</v>
      </c>
      <c r="D968" s="14">
        <v>527.74</v>
      </c>
      <c r="E968">
        <f t="shared" si="75"/>
        <v>4</v>
      </c>
      <c r="F968">
        <f t="shared" si="76"/>
        <v>1</v>
      </c>
      <c r="G968">
        <f t="shared" si="77"/>
        <v>1</v>
      </c>
      <c r="H968">
        <f t="shared" si="78"/>
        <v>411</v>
      </c>
      <c r="I968" t="str">
        <f t="shared" si="79"/>
        <v>Recent Customer</v>
      </c>
    </row>
    <row r="969" spans="1:9" x14ac:dyDescent="0.25">
      <c r="A969" s="11">
        <v>967</v>
      </c>
      <c r="B969" s="12">
        <v>66</v>
      </c>
      <c r="C969" s="13">
        <v>4</v>
      </c>
      <c r="D969" s="14">
        <v>3798.3500000000004</v>
      </c>
      <c r="E969">
        <f t="shared" si="75"/>
        <v>2</v>
      </c>
      <c r="F969">
        <f t="shared" si="76"/>
        <v>1</v>
      </c>
      <c r="G969">
        <f t="shared" si="77"/>
        <v>3</v>
      </c>
      <c r="H969">
        <f t="shared" si="78"/>
        <v>213</v>
      </c>
      <c r="I969" t="str">
        <f t="shared" si="79"/>
        <v>High Risk Customer</v>
      </c>
    </row>
    <row r="970" spans="1:9" x14ac:dyDescent="0.25">
      <c r="A970" s="11">
        <v>968</v>
      </c>
      <c r="B970" s="12">
        <v>35</v>
      </c>
      <c r="C970" s="13">
        <v>8</v>
      </c>
      <c r="D970" s="14">
        <v>4223.16</v>
      </c>
      <c r="E970">
        <f t="shared" si="75"/>
        <v>3</v>
      </c>
      <c r="F970">
        <f t="shared" si="76"/>
        <v>4</v>
      </c>
      <c r="G970">
        <f t="shared" si="77"/>
        <v>4</v>
      </c>
      <c r="H970">
        <f t="shared" si="78"/>
        <v>344</v>
      </c>
      <c r="I970" t="str">
        <f t="shared" si="79"/>
        <v>Recent Customer</v>
      </c>
    </row>
    <row r="971" spans="1:9" x14ac:dyDescent="0.25">
      <c r="A971" s="11">
        <v>969</v>
      </c>
      <c r="B971" s="12">
        <v>17</v>
      </c>
      <c r="C971" s="13">
        <v>5</v>
      </c>
      <c r="D971" s="14">
        <v>2793.0499999999997</v>
      </c>
      <c r="E971">
        <f t="shared" si="75"/>
        <v>4</v>
      </c>
      <c r="F971">
        <f t="shared" si="76"/>
        <v>2</v>
      </c>
      <c r="G971">
        <f t="shared" si="77"/>
        <v>3</v>
      </c>
      <c r="H971">
        <f t="shared" si="78"/>
        <v>423</v>
      </c>
      <c r="I971" t="str">
        <f t="shared" si="79"/>
        <v>Becoming Loyal</v>
      </c>
    </row>
    <row r="972" spans="1:9" x14ac:dyDescent="0.25">
      <c r="A972" s="11">
        <v>970</v>
      </c>
      <c r="B972" s="12">
        <v>33</v>
      </c>
      <c r="C972" s="13">
        <v>5</v>
      </c>
      <c r="D972" s="14">
        <v>2840.8100000000004</v>
      </c>
      <c r="E972">
        <f t="shared" si="75"/>
        <v>3</v>
      </c>
      <c r="F972">
        <f t="shared" si="76"/>
        <v>2</v>
      </c>
      <c r="G972">
        <f t="shared" si="77"/>
        <v>3</v>
      </c>
      <c r="H972">
        <f t="shared" si="78"/>
        <v>323</v>
      </c>
      <c r="I972" t="str">
        <f t="shared" si="79"/>
        <v>Potential Customer</v>
      </c>
    </row>
    <row r="973" spans="1:9" x14ac:dyDescent="0.25">
      <c r="A973" s="11">
        <v>971</v>
      </c>
      <c r="B973" s="12">
        <v>48</v>
      </c>
      <c r="C973" s="13">
        <v>5</v>
      </c>
      <c r="D973" s="14">
        <v>4015.7799999999997</v>
      </c>
      <c r="E973">
        <f t="shared" si="75"/>
        <v>2</v>
      </c>
      <c r="F973">
        <f t="shared" si="76"/>
        <v>2</v>
      </c>
      <c r="G973">
        <f t="shared" si="77"/>
        <v>3</v>
      </c>
      <c r="H973">
        <f t="shared" si="78"/>
        <v>223</v>
      </c>
      <c r="I973" t="str">
        <f t="shared" si="79"/>
        <v>High Risk Customer</v>
      </c>
    </row>
    <row r="974" spans="1:9" x14ac:dyDescent="0.25">
      <c r="A974" s="11">
        <v>972</v>
      </c>
      <c r="B974" s="12">
        <v>175</v>
      </c>
      <c r="C974" s="13">
        <v>2</v>
      </c>
      <c r="D974" s="14">
        <v>2158.9999999999995</v>
      </c>
      <c r="E974">
        <f t="shared" si="75"/>
        <v>1</v>
      </c>
      <c r="F974">
        <f t="shared" si="76"/>
        <v>1</v>
      </c>
      <c r="G974">
        <f t="shared" si="77"/>
        <v>2</v>
      </c>
      <c r="H974">
        <f t="shared" si="78"/>
        <v>112</v>
      </c>
      <c r="I974" t="str">
        <f t="shared" si="79"/>
        <v>Evasive Customer</v>
      </c>
    </row>
    <row r="975" spans="1:9" x14ac:dyDescent="0.25">
      <c r="A975" s="11">
        <v>973</v>
      </c>
      <c r="B975" s="12">
        <v>8</v>
      </c>
      <c r="C975" s="13">
        <v>8</v>
      </c>
      <c r="D975" s="14">
        <v>6639.85</v>
      </c>
      <c r="E975">
        <f t="shared" si="75"/>
        <v>4</v>
      </c>
      <c r="F975">
        <f t="shared" si="76"/>
        <v>4</v>
      </c>
      <c r="G975">
        <f t="shared" si="77"/>
        <v>4</v>
      </c>
      <c r="H975">
        <f t="shared" si="78"/>
        <v>444</v>
      </c>
      <c r="I975" t="str">
        <f t="shared" si="79"/>
        <v>Platinum Customer</v>
      </c>
    </row>
    <row r="976" spans="1:9" x14ac:dyDescent="0.25">
      <c r="A976" s="11">
        <v>974</v>
      </c>
      <c r="B976" s="12">
        <v>6</v>
      </c>
      <c r="C976" s="13">
        <v>6</v>
      </c>
      <c r="D976" s="14">
        <v>3250.13</v>
      </c>
      <c r="E976">
        <f t="shared" si="75"/>
        <v>4</v>
      </c>
      <c r="F976">
        <f t="shared" si="76"/>
        <v>2</v>
      </c>
      <c r="G976">
        <f t="shared" si="77"/>
        <v>3</v>
      </c>
      <c r="H976">
        <f t="shared" si="78"/>
        <v>423</v>
      </c>
      <c r="I976" t="str">
        <f t="shared" si="79"/>
        <v>Becoming Loyal</v>
      </c>
    </row>
    <row r="977" spans="1:9" x14ac:dyDescent="0.25">
      <c r="A977" s="11">
        <v>975</v>
      </c>
      <c r="B977" s="12">
        <v>10</v>
      </c>
      <c r="C977" s="13">
        <v>9</v>
      </c>
      <c r="D977" s="14">
        <v>3962.8799999999997</v>
      </c>
      <c r="E977">
        <f t="shared" si="75"/>
        <v>4</v>
      </c>
      <c r="F977">
        <f t="shared" si="76"/>
        <v>4</v>
      </c>
      <c r="G977">
        <f t="shared" si="77"/>
        <v>3</v>
      </c>
      <c r="H977">
        <f t="shared" si="78"/>
        <v>443</v>
      </c>
      <c r="I977" t="str">
        <f t="shared" si="79"/>
        <v>Very Loyal</v>
      </c>
    </row>
    <row r="978" spans="1:9" x14ac:dyDescent="0.25">
      <c r="A978" s="11">
        <v>976</v>
      </c>
      <c r="B978" s="12">
        <v>170</v>
      </c>
      <c r="C978" s="13">
        <v>6</v>
      </c>
      <c r="D978" s="14">
        <v>3830.6800000000003</v>
      </c>
      <c r="E978">
        <f t="shared" si="75"/>
        <v>1</v>
      </c>
      <c r="F978">
        <f t="shared" si="76"/>
        <v>2</v>
      </c>
      <c r="G978">
        <f t="shared" si="77"/>
        <v>3</v>
      </c>
      <c r="H978">
        <f t="shared" si="78"/>
        <v>123</v>
      </c>
      <c r="I978" t="str">
        <f t="shared" si="79"/>
        <v>Evasive Customer</v>
      </c>
    </row>
    <row r="979" spans="1:9" x14ac:dyDescent="0.25">
      <c r="A979" s="11">
        <v>977</v>
      </c>
      <c r="B979" s="12">
        <v>41</v>
      </c>
      <c r="C979" s="13">
        <v>5</v>
      </c>
      <c r="D979" s="14">
        <v>2449.15</v>
      </c>
      <c r="E979">
        <f t="shared" si="75"/>
        <v>3</v>
      </c>
      <c r="F979">
        <f t="shared" si="76"/>
        <v>2</v>
      </c>
      <c r="G979">
        <f t="shared" si="77"/>
        <v>2</v>
      </c>
      <c r="H979">
        <f t="shared" si="78"/>
        <v>322</v>
      </c>
      <c r="I979" t="str">
        <f t="shared" si="79"/>
        <v>Late Bloomer</v>
      </c>
    </row>
    <row r="980" spans="1:9" x14ac:dyDescent="0.25">
      <c r="A980" s="11">
        <v>978</v>
      </c>
      <c r="B980" s="12">
        <v>192</v>
      </c>
      <c r="C980" s="13">
        <v>5</v>
      </c>
      <c r="D980" s="14">
        <v>2890.84</v>
      </c>
      <c r="E980">
        <f t="shared" si="75"/>
        <v>1</v>
      </c>
      <c r="F980">
        <f t="shared" si="76"/>
        <v>2</v>
      </c>
      <c r="G980">
        <f t="shared" si="77"/>
        <v>3</v>
      </c>
      <c r="H980">
        <f t="shared" si="78"/>
        <v>123</v>
      </c>
      <c r="I980" t="str">
        <f t="shared" si="79"/>
        <v>Evasive Customer</v>
      </c>
    </row>
    <row r="981" spans="1:9" x14ac:dyDescent="0.25">
      <c r="A981" s="11">
        <v>979</v>
      </c>
      <c r="B981" s="12">
        <v>5</v>
      </c>
      <c r="C981" s="13">
        <v>5</v>
      </c>
      <c r="D981" s="14">
        <v>3756.9100000000003</v>
      </c>
      <c r="E981">
        <f t="shared" si="75"/>
        <v>4</v>
      </c>
      <c r="F981">
        <f t="shared" si="76"/>
        <v>2</v>
      </c>
      <c r="G981">
        <f t="shared" si="77"/>
        <v>3</v>
      </c>
      <c r="H981">
        <f t="shared" si="78"/>
        <v>423</v>
      </c>
      <c r="I981" t="str">
        <f t="shared" si="79"/>
        <v>Becoming Loyal</v>
      </c>
    </row>
    <row r="982" spans="1:9" x14ac:dyDescent="0.25">
      <c r="A982" s="11">
        <v>980</v>
      </c>
      <c r="B982" s="12">
        <v>177</v>
      </c>
      <c r="C982" s="13">
        <v>5</v>
      </c>
      <c r="D982" s="14">
        <v>2640.55</v>
      </c>
      <c r="E982">
        <f t="shared" si="75"/>
        <v>1</v>
      </c>
      <c r="F982">
        <f t="shared" si="76"/>
        <v>2</v>
      </c>
      <c r="G982">
        <f t="shared" si="77"/>
        <v>2</v>
      </c>
      <c r="H982">
        <f t="shared" si="78"/>
        <v>122</v>
      </c>
      <c r="I982" t="str">
        <f t="shared" si="79"/>
        <v>Evasive Customer</v>
      </c>
    </row>
    <row r="983" spans="1:9" x14ac:dyDescent="0.25">
      <c r="A983" s="11">
        <v>981</v>
      </c>
      <c r="B983" s="12">
        <v>25</v>
      </c>
      <c r="C983" s="13">
        <v>7</v>
      </c>
      <c r="D983" s="14">
        <v>2867</v>
      </c>
      <c r="E983">
        <f t="shared" si="75"/>
        <v>3</v>
      </c>
      <c r="F983">
        <f t="shared" si="76"/>
        <v>3</v>
      </c>
      <c r="G983">
        <f t="shared" si="77"/>
        <v>3</v>
      </c>
      <c r="H983">
        <f t="shared" si="78"/>
        <v>333</v>
      </c>
      <c r="I983" t="str">
        <f t="shared" si="79"/>
        <v>Potential Customer</v>
      </c>
    </row>
    <row r="984" spans="1:9" x14ac:dyDescent="0.25">
      <c r="A984" s="11">
        <v>982</v>
      </c>
      <c r="B984" s="12">
        <v>55</v>
      </c>
      <c r="C984" s="13">
        <v>6</v>
      </c>
      <c r="D984" s="14">
        <v>943.93000000000006</v>
      </c>
      <c r="E984">
        <f t="shared" si="75"/>
        <v>2</v>
      </c>
      <c r="F984">
        <f t="shared" si="76"/>
        <v>2</v>
      </c>
      <c r="G984">
        <f t="shared" si="77"/>
        <v>1</v>
      </c>
      <c r="H984">
        <f t="shared" si="78"/>
        <v>221</v>
      </c>
      <c r="I984" t="str">
        <f t="shared" si="79"/>
        <v>High Risk Customer</v>
      </c>
    </row>
    <row r="985" spans="1:9" x14ac:dyDescent="0.25">
      <c r="A985" s="11">
        <v>983</v>
      </c>
      <c r="B985" s="12">
        <v>1</v>
      </c>
      <c r="C985" s="13">
        <v>8</v>
      </c>
      <c r="D985" s="14">
        <v>6710.0600000000013</v>
      </c>
      <c r="E985">
        <f t="shared" si="75"/>
        <v>4</v>
      </c>
      <c r="F985">
        <f t="shared" si="76"/>
        <v>4</v>
      </c>
      <c r="G985">
        <f t="shared" si="77"/>
        <v>4</v>
      </c>
      <c r="H985">
        <f t="shared" si="78"/>
        <v>444</v>
      </c>
      <c r="I985" t="str">
        <f t="shared" si="79"/>
        <v>Platinum Customer</v>
      </c>
    </row>
    <row r="986" spans="1:9" x14ac:dyDescent="0.25">
      <c r="A986" s="11">
        <v>984</v>
      </c>
      <c r="B986" s="12">
        <v>56</v>
      </c>
      <c r="C986" s="13">
        <v>8</v>
      </c>
      <c r="D986" s="14">
        <v>2294.4299999999998</v>
      </c>
      <c r="E986">
        <f t="shared" si="75"/>
        <v>2</v>
      </c>
      <c r="F986">
        <f t="shared" si="76"/>
        <v>4</v>
      </c>
      <c r="G986">
        <f t="shared" si="77"/>
        <v>2</v>
      </c>
      <c r="H986">
        <f t="shared" si="78"/>
        <v>242</v>
      </c>
      <c r="I986" t="str">
        <f t="shared" si="79"/>
        <v>Losing Customer</v>
      </c>
    </row>
    <row r="987" spans="1:9" x14ac:dyDescent="0.25">
      <c r="A987" s="11">
        <v>985</v>
      </c>
      <c r="B987" s="12">
        <v>14</v>
      </c>
      <c r="C987" s="13">
        <v>4</v>
      </c>
      <c r="D987" s="14">
        <v>1690.91</v>
      </c>
      <c r="E987">
        <f t="shared" si="75"/>
        <v>4</v>
      </c>
      <c r="F987">
        <f t="shared" si="76"/>
        <v>1</v>
      </c>
      <c r="G987">
        <f t="shared" si="77"/>
        <v>1</v>
      </c>
      <c r="H987">
        <f t="shared" si="78"/>
        <v>411</v>
      </c>
      <c r="I987" t="str">
        <f t="shared" si="79"/>
        <v>Recent Customer</v>
      </c>
    </row>
    <row r="988" spans="1:9" x14ac:dyDescent="0.25">
      <c r="A988" s="11">
        <v>986</v>
      </c>
      <c r="B988" s="12">
        <v>75</v>
      </c>
      <c r="C988" s="13">
        <v>8</v>
      </c>
      <c r="D988" s="14">
        <v>4272.9699999999993</v>
      </c>
      <c r="E988">
        <f t="shared" si="75"/>
        <v>2</v>
      </c>
      <c r="F988">
        <f t="shared" si="76"/>
        <v>4</v>
      </c>
      <c r="G988">
        <f t="shared" si="77"/>
        <v>4</v>
      </c>
      <c r="H988">
        <f t="shared" si="78"/>
        <v>244</v>
      </c>
      <c r="I988" t="str">
        <f t="shared" si="79"/>
        <v>Losing Customer</v>
      </c>
    </row>
    <row r="989" spans="1:9" x14ac:dyDescent="0.25">
      <c r="A989" s="11">
        <v>987</v>
      </c>
      <c r="B989" s="12">
        <v>22</v>
      </c>
      <c r="C989" s="13">
        <v>8</v>
      </c>
      <c r="D989" s="14">
        <v>5180.26</v>
      </c>
      <c r="E989">
        <f t="shared" si="75"/>
        <v>3</v>
      </c>
      <c r="F989">
        <f t="shared" si="76"/>
        <v>4</v>
      </c>
      <c r="G989">
        <f t="shared" si="77"/>
        <v>4</v>
      </c>
      <c r="H989">
        <f t="shared" si="78"/>
        <v>344</v>
      </c>
      <c r="I989" t="str">
        <f t="shared" si="79"/>
        <v>Recent Customer</v>
      </c>
    </row>
    <row r="990" spans="1:9" x14ac:dyDescent="0.25">
      <c r="A990" s="11">
        <v>988</v>
      </c>
      <c r="B990" s="12">
        <v>112</v>
      </c>
      <c r="C990" s="13">
        <v>2</v>
      </c>
      <c r="D990" s="14">
        <v>243.94</v>
      </c>
      <c r="E990">
        <f t="shared" si="75"/>
        <v>1</v>
      </c>
      <c r="F990">
        <f t="shared" si="76"/>
        <v>1</v>
      </c>
      <c r="G990">
        <f t="shared" si="77"/>
        <v>1</v>
      </c>
      <c r="H990">
        <f t="shared" si="78"/>
        <v>111</v>
      </c>
      <c r="I990" t="str">
        <f t="shared" si="79"/>
        <v>Lost Customer</v>
      </c>
    </row>
    <row r="991" spans="1:9" x14ac:dyDescent="0.25">
      <c r="A991" s="11">
        <v>989</v>
      </c>
      <c r="B991" s="12">
        <v>25</v>
      </c>
      <c r="C991" s="13">
        <v>6</v>
      </c>
      <c r="D991" s="14">
        <v>3380.3399999999997</v>
      </c>
      <c r="E991">
        <f t="shared" si="75"/>
        <v>3</v>
      </c>
      <c r="F991">
        <f t="shared" si="76"/>
        <v>2</v>
      </c>
      <c r="G991">
        <f t="shared" si="77"/>
        <v>3</v>
      </c>
      <c r="H991">
        <f t="shared" si="78"/>
        <v>323</v>
      </c>
      <c r="I991" t="str">
        <f t="shared" si="79"/>
        <v>Potential Customer</v>
      </c>
    </row>
    <row r="992" spans="1:9" x14ac:dyDescent="0.25">
      <c r="A992" s="11">
        <v>990</v>
      </c>
      <c r="B992" s="12">
        <v>11</v>
      </c>
      <c r="C992" s="13">
        <v>7</v>
      </c>
      <c r="D992" s="14">
        <v>2353.4899999999998</v>
      </c>
      <c r="E992">
        <f t="shared" si="75"/>
        <v>4</v>
      </c>
      <c r="F992">
        <f t="shared" si="76"/>
        <v>3</v>
      </c>
      <c r="G992">
        <f t="shared" si="77"/>
        <v>2</v>
      </c>
      <c r="H992">
        <f t="shared" si="78"/>
        <v>432</v>
      </c>
      <c r="I992" t="str">
        <f t="shared" si="79"/>
        <v>Becoming Loyal</v>
      </c>
    </row>
    <row r="993" spans="1:9" x14ac:dyDescent="0.25">
      <c r="A993" s="11">
        <v>991</v>
      </c>
      <c r="B993" s="12">
        <v>147</v>
      </c>
      <c r="C993" s="13">
        <v>6</v>
      </c>
      <c r="D993" s="14">
        <v>2655.6</v>
      </c>
      <c r="E993">
        <f t="shared" si="75"/>
        <v>1</v>
      </c>
      <c r="F993">
        <f t="shared" si="76"/>
        <v>2</v>
      </c>
      <c r="G993">
        <f t="shared" si="77"/>
        <v>2</v>
      </c>
      <c r="H993">
        <f t="shared" si="78"/>
        <v>122</v>
      </c>
      <c r="I993" t="str">
        <f t="shared" si="79"/>
        <v>Evasive Customer</v>
      </c>
    </row>
    <row r="994" spans="1:9" x14ac:dyDescent="0.25">
      <c r="A994" s="11">
        <v>992</v>
      </c>
      <c r="B994" s="12">
        <v>203</v>
      </c>
      <c r="C994" s="13">
        <v>2</v>
      </c>
      <c r="D994" s="14">
        <v>1028.76</v>
      </c>
      <c r="E994">
        <f t="shared" si="75"/>
        <v>1</v>
      </c>
      <c r="F994">
        <f t="shared" si="76"/>
        <v>1</v>
      </c>
      <c r="G994">
        <f t="shared" si="77"/>
        <v>1</v>
      </c>
      <c r="H994">
        <f t="shared" si="78"/>
        <v>111</v>
      </c>
      <c r="I994" t="str">
        <f t="shared" si="79"/>
        <v>Lost Customer</v>
      </c>
    </row>
    <row r="995" spans="1:9" x14ac:dyDescent="0.25">
      <c r="A995" s="11">
        <v>993</v>
      </c>
      <c r="B995" s="12">
        <v>0</v>
      </c>
      <c r="C995" s="13">
        <v>9</v>
      </c>
      <c r="D995" s="14">
        <v>2738.89</v>
      </c>
      <c r="E995">
        <f t="shared" si="75"/>
        <v>4</v>
      </c>
      <c r="F995">
        <f t="shared" si="76"/>
        <v>4</v>
      </c>
      <c r="G995">
        <f t="shared" si="77"/>
        <v>2</v>
      </c>
      <c r="H995">
        <f t="shared" si="78"/>
        <v>442</v>
      </c>
      <c r="I995" t="str">
        <f t="shared" si="79"/>
        <v>Very Loyal</v>
      </c>
    </row>
    <row r="996" spans="1:9" x14ac:dyDescent="0.25">
      <c r="A996" s="11">
        <v>994</v>
      </c>
      <c r="B996" s="12">
        <v>42</v>
      </c>
      <c r="C996" s="13">
        <v>5</v>
      </c>
      <c r="D996" s="14">
        <v>2069.6400000000003</v>
      </c>
      <c r="E996">
        <f t="shared" si="75"/>
        <v>3</v>
      </c>
      <c r="F996">
        <f t="shared" si="76"/>
        <v>2</v>
      </c>
      <c r="G996">
        <f t="shared" si="77"/>
        <v>2</v>
      </c>
      <c r="H996">
        <f t="shared" si="78"/>
        <v>322</v>
      </c>
      <c r="I996" t="str">
        <f t="shared" si="79"/>
        <v>Late Bloomer</v>
      </c>
    </row>
    <row r="997" spans="1:9" x14ac:dyDescent="0.25">
      <c r="A997" s="11">
        <v>995</v>
      </c>
      <c r="B997" s="12">
        <v>11</v>
      </c>
      <c r="C997" s="13">
        <v>7</v>
      </c>
      <c r="D997" s="14">
        <v>6764.67</v>
      </c>
      <c r="E997">
        <f t="shared" si="75"/>
        <v>4</v>
      </c>
      <c r="F997">
        <f t="shared" si="76"/>
        <v>3</v>
      </c>
      <c r="G997">
        <f t="shared" si="77"/>
        <v>4</v>
      </c>
      <c r="H997">
        <f t="shared" si="78"/>
        <v>434</v>
      </c>
      <c r="I997" t="str">
        <f t="shared" si="79"/>
        <v>Very Loyal</v>
      </c>
    </row>
    <row r="998" spans="1:9" x14ac:dyDescent="0.25">
      <c r="A998" s="11">
        <v>996</v>
      </c>
      <c r="B998" s="12">
        <v>63</v>
      </c>
      <c r="C998" s="13">
        <v>6</v>
      </c>
      <c r="D998" s="14">
        <v>4593.26</v>
      </c>
      <c r="E998">
        <f t="shared" si="75"/>
        <v>2</v>
      </c>
      <c r="F998">
        <f t="shared" si="76"/>
        <v>2</v>
      </c>
      <c r="G998">
        <f t="shared" si="77"/>
        <v>4</v>
      </c>
      <c r="H998">
        <f t="shared" si="78"/>
        <v>224</v>
      </c>
      <c r="I998" t="str">
        <f t="shared" si="79"/>
        <v>Losing Customer</v>
      </c>
    </row>
    <row r="999" spans="1:9" x14ac:dyDescent="0.25">
      <c r="A999" s="11">
        <v>997</v>
      </c>
      <c r="B999" s="12">
        <v>59</v>
      </c>
      <c r="C999" s="13">
        <v>7</v>
      </c>
      <c r="D999" s="14">
        <v>2923.2899999999995</v>
      </c>
      <c r="E999">
        <f t="shared" si="75"/>
        <v>2</v>
      </c>
      <c r="F999">
        <f t="shared" si="76"/>
        <v>3</v>
      </c>
      <c r="G999">
        <f t="shared" si="77"/>
        <v>3</v>
      </c>
      <c r="H999">
        <f t="shared" si="78"/>
        <v>233</v>
      </c>
      <c r="I999" t="str">
        <f t="shared" si="79"/>
        <v>Losing Customer</v>
      </c>
    </row>
    <row r="1000" spans="1:9" x14ac:dyDescent="0.25">
      <c r="A1000" s="11">
        <v>998</v>
      </c>
      <c r="B1000" s="12">
        <v>321</v>
      </c>
      <c r="C1000" s="13">
        <v>2</v>
      </c>
      <c r="D1000" s="14">
        <v>585.45000000000005</v>
      </c>
      <c r="E1000">
        <f t="shared" si="75"/>
        <v>1</v>
      </c>
      <c r="F1000">
        <f t="shared" si="76"/>
        <v>1</v>
      </c>
      <c r="G1000">
        <f t="shared" si="77"/>
        <v>1</v>
      </c>
      <c r="H1000">
        <f t="shared" si="78"/>
        <v>111</v>
      </c>
      <c r="I1000" t="str">
        <f t="shared" si="79"/>
        <v>Lost Customer</v>
      </c>
    </row>
    <row r="1001" spans="1:9" x14ac:dyDescent="0.25">
      <c r="A1001" s="11">
        <v>999</v>
      </c>
      <c r="B1001" s="12">
        <v>76</v>
      </c>
      <c r="C1001" s="13">
        <v>10</v>
      </c>
      <c r="D1001" s="14">
        <v>8413.66</v>
      </c>
      <c r="E1001">
        <f t="shared" si="75"/>
        <v>2</v>
      </c>
      <c r="F1001">
        <f t="shared" si="76"/>
        <v>4</v>
      </c>
      <c r="G1001">
        <f t="shared" si="77"/>
        <v>4</v>
      </c>
      <c r="H1001">
        <f t="shared" si="78"/>
        <v>244</v>
      </c>
      <c r="I1001" t="str">
        <f t="shared" si="79"/>
        <v>Losing Customer</v>
      </c>
    </row>
    <row r="1002" spans="1:9" x14ac:dyDescent="0.25">
      <c r="A1002" s="11">
        <v>1000</v>
      </c>
      <c r="B1002" s="12">
        <v>0</v>
      </c>
      <c r="C1002" s="13">
        <v>9</v>
      </c>
      <c r="D1002" s="14">
        <v>5383.4800000000005</v>
      </c>
      <c r="E1002">
        <f t="shared" si="75"/>
        <v>4</v>
      </c>
      <c r="F1002">
        <f t="shared" si="76"/>
        <v>4</v>
      </c>
      <c r="G1002">
        <f t="shared" si="77"/>
        <v>4</v>
      </c>
      <c r="H1002">
        <f t="shared" si="78"/>
        <v>444</v>
      </c>
      <c r="I1002" t="str">
        <f t="shared" si="79"/>
        <v>Platinum Customer</v>
      </c>
    </row>
    <row r="1003" spans="1:9" x14ac:dyDescent="0.25">
      <c r="A1003" s="11">
        <v>1001</v>
      </c>
      <c r="B1003" s="12">
        <v>42</v>
      </c>
      <c r="C1003" s="13">
        <v>7</v>
      </c>
      <c r="D1003" s="14">
        <v>2884.1900000000005</v>
      </c>
      <c r="E1003">
        <f t="shared" si="75"/>
        <v>3</v>
      </c>
      <c r="F1003">
        <f t="shared" si="76"/>
        <v>3</v>
      </c>
      <c r="G1003">
        <f t="shared" si="77"/>
        <v>3</v>
      </c>
      <c r="H1003">
        <f t="shared" si="78"/>
        <v>333</v>
      </c>
      <c r="I1003" t="str">
        <f t="shared" si="79"/>
        <v>Potential Customer</v>
      </c>
    </row>
    <row r="1004" spans="1:9" x14ac:dyDescent="0.25">
      <c r="A1004" s="11">
        <v>1002</v>
      </c>
      <c r="B1004" s="12">
        <v>155</v>
      </c>
      <c r="C1004" s="13">
        <v>4</v>
      </c>
      <c r="D1004" s="14">
        <v>2254.56</v>
      </c>
      <c r="E1004">
        <f t="shared" si="75"/>
        <v>1</v>
      </c>
      <c r="F1004">
        <f t="shared" si="76"/>
        <v>1</v>
      </c>
      <c r="G1004">
        <f t="shared" si="77"/>
        <v>2</v>
      </c>
      <c r="H1004">
        <f t="shared" si="78"/>
        <v>112</v>
      </c>
      <c r="I1004" t="str">
        <f t="shared" si="79"/>
        <v>Evasive Customer</v>
      </c>
    </row>
    <row r="1005" spans="1:9" x14ac:dyDescent="0.25">
      <c r="A1005" s="11">
        <v>1003</v>
      </c>
      <c r="B1005" s="12">
        <v>47</v>
      </c>
      <c r="C1005" s="13">
        <v>9</v>
      </c>
      <c r="D1005" s="14">
        <v>5300.380000000001</v>
      </c>
      <c r="E1005">
        <f t="shared" si="75"/>
        <v>2</v>
      </c>
      <c r="F1005">
        <f t="shared" si="76"/>
        <v>4</v>
      </c>
      <c r="G1005">
        <f t="shared" si="77"/>
        <v>4</v>
      </c>
      <c r="H1005">
        <f t="shared" si="78"/>
        <v>244</v>
      </c>
      <c r="I1005" t="str">
        <f t="shared" si="79"/>
        <v>Losing Customer</v>
      </c>
    </row>
    <row r="1006" spans="1:9" x14ac:dyDescent="0.25">
      <c r="A1006" s="11">
        <v>1004</v>
      </c>
      <c r="B1006" s="12">
        <v>203</v>
      </c>
      <c r="C1006" s="13">
        <v>6</v>
      </c>
      <c r="D1006" s="14">
        <v>3600.94</v>
      </c>
      <c r="E1006">
        <f t="shared" si="75"/>
        <v>1</v>
      </c>
      <c r="F1006">
        <f t="shared" si="76"/>
        <v>2</v>
      </c>
      <c r="G1006">
        <f t="shared" si="77"/>
        <v>3</v>
      </c>
      <c r="H1006">
        <f t="shared" si="78"/>
        <v>123</v>
      </c>
      <c r="I1006" t="str">
        <f t="shared" si="79"/>
        <v>Evasive Customer</v>
      </c>
    </row>
    <row r="1007" spans="1:9" x14ac:dyDescent="0.25">
      <c r="A1007" s="11">
        <v>1005</v>
      </c>
      <c r="B1007" s="12">
        <v>159</v>
      </c>
      <c r="C1007" s="13">
        <v>5</v>
      </c>
      <c r="D1007" s="14">
        <v>4365.2500000000009</v>
      </c>
      <c r="E1007">
        <f t="shared" si="75"/>
        <v>1</v>
      </c>
      <c r="F1007">
        <f t="shared" si="76"/>
        <v>2</v>
      </c>
      <c r="G1007">
        <f t="shared" si="77"/>
        <v>4</v>
      </c>
      <c r="H1007">
        <f t="shared" si="78"/>
        <v>124</v>
      </c>
      <c r="I1007" t="str">
        <f t="shared" si="79"/>
        <v>Almost Lost Customer</v>
      </c>
    </row>
    <row r="1008" spans="1:9" x14ac:dyDescent="0.25">
      <c r="A1008" s="11">
        <v>1006</v>
      </c>
      <c r="B1008" s="12">
        <v>37</v>
      </c>
      <c r="C1008" s="13">
        <v>8</v>
      </c>
      <c r="D1008" s="14">
        <v>4687.5300000000007</v>
      </c>
      <c r="E1008">
        <f t="shared" si="75"/>
        <v>3</v>
      </c>
      <c r="F1008">
        <f t="shared" si="76"/>
        <v>4</v>
      </c>
      <c r="G1008">
        <f t="shared" si="77"/>
        <v>4</v>
      </c>
      <c r="H1008">
        <f t="shared" si="78"/>
        <v>344</v>
      </c>
      <c r="I1008" t="str">
        <f t="shared" si="79"/>
        <v>Recent Customer</v>
      </c>
    </row>
    <row r="1009" spans="1:9" x14ac:dyDescent="0.25">
      <c r="A1009" s="11">
        <v>1007</v>
      </c>
      <c r="B1009" s="12">
        <v>20</v>
      </c>
      <c r="C1009" s="13">
        <v>7</v>
      </c>
      <c r="D1009" s="14">
        <v>3468.58</v>
      </c>
      <c r="E1009">
        <f t="shared" si="75"/>
        <v>3</v>
      </c>
      <c r="F1009">
        <f t="shared" si="76"/>
        <v>3</v>
      </c>
      <c r="G1009">
        <f t="shared" si="77"/>
        <v>3</v>
      </c>
      <c r="H1009">
        <f t="shared" si="78"/>
        <v>333</v>
      </c>
      <c r="I1009" t="str">
        <f t="shared" si="79"/>
        <v>Potential Customer</v>
      </c>
    </row>
    <row r="1010" spans="1:9" x14ac:dyDescent="0.25">
      <c r="A1010" s="11">
        <v>1008</v>
      </c>
      <c r="B1010" s="12">
        <v>17</v>
      </c>
      <c r="C1010" s="13">
        <v>4</v>
      </c>
      <c r="D1010" s="14">
        <v>2523.5299999999997</v>
      </c>
      <c r="E1010">
        <f t="shared" si="75"/>
        <v>4</v>
      </c>
      <c r="F1010">
        <f t="shared" si="76"/>
        <v>1</v>
      </c>
      <c r="G1010">
        <f t="shared" si="77"/>
        <v>2</v>
      </c>
      <c r="H1010">
        <f t="shared" si="78"/>
        <v>412</v>
      </c>
      <c r="I1010" t="str">
        <f t="shared" si="79"/>
        <v>Recent Customer</v>
      </c>
    </row>
    <row r="1011" spans="1:9" x14ac:dyDescent="0.25">
      <c r="A1011" s="11">
        <v>1009</v>
      </c>
      <c r="B1011" s="12">
        <v>54</v>
      </c>
      <c r="C1011" s="13">
        <v>5</v>
      </c>
      <c r="D1011" s="14">
        <v>2370.7799999999997</v>
      </c>
      <c r="E1011">
        <f t="shared" si="75"/>
        <v>2</v>
      </c>
      <c r="F1011">
        <f t="shared" si="76"/>
        <v>2</v>
      </c>
      <c r="G1011">
        <f t="shared" si="77"/>
        <v>2</v>
      </c>
      <c r="H1011">
        <f t="shared" si="78"/>
        <v>222</v>
      </c>
      <c r="I1011" t="str">
        <f t="shared" si="79"/>
        <v>High Risk Customer</v>
      </c>
    </row>
    <row r="1012" spans="1:9" x14ac:dyDescent="0.25">
      <c r="A1012" s="11">
        <v>1010</v>
      </c>
      <c r="B1012" s="12">
        <v>126</v>
      </c>
      <c r="C1012" s="13">
        <v>4</v>
      </c>
      <c r="D1012" s="14">
        <v>386.36</v>
      </c>
      <c r="E1012">
        <f t="shared" si="75"/>
        <v>1</v>
      </c>
      <c r="F1012">
        <f t="shared" si="76"/>
        <v>1</v>
      </c>
      <c r="G1012">
        <f t="shared" si="77"/>
        <v>1</v>
      </c>
      <c r="H1012">
        <f t="shared" si="78"/>
        <v>111</v>
      </c>
      <c r="I1012" t="str">
        <f t="shared" si="79"/>
        <v>Lost Customer</v>
      </c>
    </row>
    <row r="1013" spans="1:9" x14ac:dyDescent="0.25">
      <c r="A1013" s="11">
        <v>1011</v>
      </c>
      <c r="B1013" s="12">
        <v>242</v>
      </c>
      <c r="C1013" s="13">
        <v>3</v>
      </c>
      <c r="D1013" s="14">
        <v>1399.44</v>
      </c>
      <c r="E1013">
        <f t="shared" si="75"/>
        <v>1</v>
      </c>
      <c r="F1013">
        <f t="shared" si="76"/>
        <v>1</v>
      </c>
      <c r="G1013">
        <f t="shared" si="77"/>
        <v>1</v>
      </c>
      <c r="H1013">
        <f t="shared" si="78"/>
        <v>111</v>
      </c>
      <c r="I1013" t="str">
        <f t="shared" si="79"/>
        <v>Lost Customer</v>
      </c>
    </row>
    <row r="1014" spans="1:9" x14ac:dyDescent="0.25">
      <c r="A1014" s="11">
        <v>1012</v>
      </c>
      <c r="B1014" s="12">
        <v>9</v>
      </c>
      <c r="C1014" s="13">
        <v>4</v>
      </c>
      <c r="D1014" s="14">
        <v>2704.39</v>
      </c>
      <c r="E1014">
        <f t="shared" si="75"/>
        <v>4</v>
      </c>
      <c r="F1014">
        <f t="shared" si="76"/>
        <v>1</v>
      </c>
      <c r="G1014">
        <f t="shared" si="77"/>
        <v>2</v>
      </c>
      <c r="H1014">
        <f t="shared" si="78"/>
        <v>412</v>
      </c>
      <c r="I1014" t="str">
        <f t="shared" si="79"/>
        <v>Recent Customer</v>
      </c>
    </row>
    <row r="1015" spans="1:9" x14ac:dyDescent="0.25">
      <c r="A1015" s="11">
        <v>1013</v>
      </c>
      <c r="B1015" s="12">
        <v>95</v>
      </c>
      <c r="C1015" s="13">
        <v>6</v>
      </c>
      <c r="D1015" s="14">
        <v>2463.79</v>
      </c>
      <c r="E1015">
        <f t="shared" si="75"/>
        <v>1</v>
      </c>
      <c r="F1015">
        <f t="shared" si="76"/>
        <v>2</v>
      </c>
      <c r="G1015">
        <f t="shared" si="77"/>
        <v>2</v>
      </c>
      <c r="H1015">
        <f t="shared" si="78"/>
        <v>122</v>
      </c>
      <c r="I1015" t="str">
        <f t="shared" si="79"/>
        <v>Evasive Customer</v>
      </c>
    </row>
    <row r="1016" spans="1:9" x14ac:dyDescent="0.25">
      <c r="A1016" s="11">
        <v>1014</v>
      </c>
      <c r="B1016" s="12">
        <v>4</v>
      </c>
      <c r="C1016" s="13">
        <v>7</v>
      </c>
      <c r="D1016" s="14">
        <v>3933.79</v>
      </c>
      <c r="E1016">
        <f t="shared" si="75"/>
        <v>4</v>
      </c>
      <c r="F1016">
        <f t="shared" si="76"/>
        <v>3</v>
      </c>
      <c r="G1016">
        <f t="shared" si="77"/>
        <v>3</v>
      </c>
      <c r="H1016">
        <f t="shared" si="78"/>
        <v>433</v>
      </c>
      <c r="I1016" t="str">
        <f t="shared" si="79"/>
        <v>Very Loyal</v>
      </c>
    </row>
    <row r="1017" spans="1:9" x14ac:dyDescent="0.25">
      <c r="A1017" s="11">
        <v>1015</v>
      </c>
      <c r="B1017" s="12">
        <v>26</v>
      </c>
      <c r="C1017" s="13">
        <v>6</v>
      </c>
      <c r="D1017" s="14">
        <v>2136.87</v>
      </c>
      <c r="E1017">
        <f t="shared" si="75"/>
        <v>3</v>
      </c>
      <c r="F1017">
        <f t="shared" si="76"/>
        <v>2</v>
      </c>
      <c r="G1017">
        <f t="shared" si="77"/>
        <v>2</v>
      </c>
      <c r="H1017">
        <f t="shared" si="78"/>
        <v>322</v>
      </c>
      <c r="I1017" t="str">
        <f t="shared" si="79"/>
        <v>Late Bloomer</v>
      </c>
    </row>
    <row r="1018" spans="1:9" x14ac:dyDescent="0.25">
      <c r="A1018" s="11">
        <v>1016</v>
      </c>
      <c r="B1018" s="12">
        <v>66</v>
      </c>
      <c r="C1018" s="13">
        <v>6</v>
      </c>
      <c r="D1018" s="14">
        <v>1087.02</v>
      </c>
      <c r="E1018">
        <f t="shared" si="75"/>
        <v>2</v>
      </c>
      <c r="F1018">
        <f t="shared" si="76"/>
        <v>2</v>
      </c>
      <c r="G1018">
        <f t="shared" si="77"/>
        <v>1</v>
      </c>
      <c r="H1018">
        <f t="shared" si="78"/>
        <v>221</v>
      </c>
      <c r="I1018" t="str">
        <f t="shared" si="79"/>
        <v>High Risk Customer</v>
      </c>
    </row>
    <row r="1019" spans="1:9" x14ac:dyDescent="0.25">
      <c r="A1019" s="11">
        <v>1017</v>
      </c>
      <c r="B1019" s="12">
        <v>226</v>
      </c>
      <c r="C1019" s="13">
        <v>3</v>
      </c>
      <c r="D1019" s="14">
        <v>2858.8900000000003</v>
      </c>
      <c r="E1019">
        <f t="shared" si="75"/>
        <v>1</v>
      </c>
      <c r="F1019">
        <f t="shared" si="76"/>
        <v>1</v>
      </c>
      <c r="G1019">
        <f t="shared" si="77"/>
        <v>3</v>
      </c>
      <c r="H1019">
        <f t="shared" si="78"/>
        <v>113</v>
      </c>
      <c r="I1019" t="str">
        <f t="shared" si="79"/>
        <v>Evasive Customer</v>
      </c>
    </row>
    <row r="1020" spans="1:9" x14ac:dyDescent="0.25">
      <c r="A1020" s="11">
        <v>1018</v>
      </c>
      <c r="B1020" s="12">
        <v>26</v>
      </c>
      <c r="C1020" s="13">
        <v>5</v>
      </c>
      <c r="D1020" s="14">
        <v>2497.8000000000002</v>
      </c>
      <c r="E1020">
        <f t="shared" si="75"/>
        <v>3</v>
      </c>
      <c r="F1020">
        <f t="shared" si="76"/>
        <v>2</v>
      </c>
      <c r="G1020">
        <f t="shared" si="77"/>
        <v>2</v>
      </c>
      <c r="H1020">
        <f t="shared" si="78"/>
        <v>322</v>
      </c>
      <c r="I1020" t="str">
        <f t="shared" si="79"/>
        <v>Late Bloomer</v>
      </c>
    </row>
    <row r="1021" spans="1:9" x14ac:dyDescent="0.25">
      <c r="A1021" s="11">
        <v>1019</v>
      </c>
      <c r="B1021" s="12">
        <v>42</v>
      </c>
      <c r="C1021" s="13">
        <v>5</v>
      </c>
      <c r="D1021" s="14">
        <v>2340.4300000000003</v>
      </c>
      <c r="E1021">
        <f t="shared" si="75"/>
        <v>3</v>
      </c>
      <c r="F1021">
        <f t="shared" si="76"/>
        <v>2</v>
      </c>
      <c r="G1021">
        <f t="shared" si="77"/>
        <v>2</v>
      </c>
      <c r="H1021">
        <f t="shared" si="78"/>
        <v>322</v>
      </c>
      <c r="I1021" t="str">
        <f t="shared" si="79"/>
        <v>Late Bloomer</v>
      </c>
    </row>
    <row r="1022" spans="1:9" x14ac:dyDescent="0.25">
      <c r="A1022" s="11">
        <v>1020</v>
      </c>
      <c r="B1022" s="12">
        <v>89</v>
      </c>
      <c r="C1022" s="13">
        <v>4</v>
      </c>
      <c r="D1022" s="14">
        <v>1531.9</v>
      </c>
      <c r="E1022">
        <f t="shared" si="75"/>
        <v>1</v>
      </c>
      <c r="F1022">
        <f t="shared" si="76"/>
        <v>1</v>
      </c>
      <c r="G1022">
        <f t="shared" si="77"/>
        <v>1</v>
      </c>
      <c r="H1022">
        <f t="shared" si="78"/>
        <v>111</v>
      </c>
      <c r="I1022" t="str">
        <f t="shared" si="79"/>
        <v>Lost Customer</v>
      </c>
    </row>
    <row r="1023" spans="1:9" x14ac:dyDescent="0.25">
      <c r="A1023" s="11">
        <v>1021</v>
      </c>
      <c r="B1023" s="12">
        <v>28</v>
      </c>
      <c r="C1023" s="13">
        <v>8</v>
      </c>
      <c r="D1023" s="14">
        <v>5048.2599999999993</v>
      </c>
      <c r="E1023">
        <f t="shared" si="75"/>
        <v>3</v>
      </c>
      <c r="F1023">
        <f t="shared" si="76"/>
        <v>4</v>
      </c>
      <c r="G1023">
        <f t="shared" si="77"/>
        <v>4</v>
      </c>
      <c r="H1023">
        <f t="shared" si="78"/>
        <v>344</v>
      </c>
      <c r="I1023" t="str">
        <f t="shared" si="79"/>
        <v>Recent Customer</v>
      </c>
    </row>
    <row r="1024" spans="1:9" x14ac:dyDescent="0.25">
      <c r="A1024" s="11">
        <v>1022</v>
      </c>
      <c r="B1024" s="12">
        <v>83</v>
      </c>
      <c r="C1024" s="13">
        <v>5</v>
      </c>
      <c r="D1024" s="14">
        <v>6444.49</v>
      </c>
      <c r="E1024">
        <f t="shared" si="75"/>
        <v>2</v>
      </c>
      <c r="F1024">
        <f t="shared" si="76"/>
        <v>2</v>
      </c>
      <c r="G1024">
        <f t="shared" si="77"/>
        <v>4</v>
      </c>
      <c r="H1024">
        <f t="shared" si="78"/>
        <v>224</v>
      </c>
      <c r="I1024" t="str">
        <f t="shared" si="79"/>
        <v>Losing Customer</v>
      </c>
    </row>
    <row r="1025" spans="1:9" x14ac:dyDescent="0.25">
      <c r="A1025" s="11">
        <v>1023</v>
      </c>
      <c r="B1025" s="12">
        <v>125</v>
      </c>
      <c r="C1025" s="13">
        <v>2</v>
      </c>
      <c r="D1025" s="14">
        <v>492.65</v>
      </c>
      <c r="E1025">
        <f t="shared" si="75"/>
        <v>1</v>
      </c>
      <c r="F1025">
        <f t="shared" si="76"/>
        <v>1</v>
      </c>
      <c r="G1025">
        <f t="shared" si="77"/>
        <v>1</v>
      </c>
      <c r="H1025">
        <f t="shared" si="78"/>
        <v>111</v>
      </c>
      <c r="I1025" t="str">
        <f t="shared" si="79"/>
        <v>Lost Customer</v>
      </c>
    </row>
    <row r="1026" spans="1:9" x14ac:dyDescent="0.25">
      <c r="A1026" s="11">
        <v>1024</v>
      </c>
      <c r="B1026" s="12">
        <v>34</v>
      </c>
      <c r="C1026" s="13">
        <v>8</v>
      </c>
      <c r="D1026" s="14">
        <v>4560.5599999999995</v>
      </c>
      <c r="E1026">
        <f t="shared" si="75"/>
        <v>3</v>
      </c>
      <c r="F1026">
        <f t="shared" si="76"/>
        <v>4</v>
      </c>
      <c r="G1026">
        <f t="shared" si="77"/>
        <v>4</v>
      </c>
      <c r="H1026">
        <f t="shared" si="78"/>
        <v>344</v>
      </c>
      <c r="I1026" t="str">
        <f t="shared" si="79"/>
        <v>Recent Customer</v>
      </c>
    </row>
    <row r="1027" spans="1:9" x14ac:dyDescent="0.25">
      <c r="A1027" s="11">
        <v>1025</v>
      </c>
      <c r="B1027" s="12">
        <v>60</v>
      </c>
      <c r="C1027" s="13">
        <v>8</v>
      </c>
      <c r="D1027" s="14">
        <v>1800.12</v>
      </c>
      <c r="E1027">
        <f t="shared" si="75"/>
        <v>2</v>
      </c>
      <c r="F1027">
        <f t="shared" si="76"/>
        <v>4</v>
      </c>
      <c r="G1027">
        <f t="shared" si="77"/>
        <v>2</v>
      </c>
      <c r="H1027">
        <f t="shared" si="78"/>
        <v>242</v>
      </c>
      <c r="I1027" t="str">
        <f t="shared" si="79"/>
        <v>Losing Customer</v>
      </c>
    </row>
    <row r="1028" spans="1:9" x14ac:dyDescent="0.25">
      <c r="A1028" s="11">
        <v>1026</v>
      </c>
      <c r="B1028" s="12">
        <v>29</v>
      </c>
      <c r="C1028" s="13">
        <v>7</v>
      </c>
      <c r="D1028" s="14">
        <v>1313.7800000000002</v>
      </c>
      <c r="E1028">
        <f t="shared" si="75"/>
        <v>3</v>
      </c>
      <c r="F1028">
        <f t="shared" si="76"/>
        <v>3</v>
      </c>
      <c r="G1028">
        <f t="shared" si="77"/>
        <v>1</v>
      </c>
      <c r="H1028">
        <f t="shared" si="78"/>
        <v>331</v>
      </c>
      <c r="I1028" t="str">
        <f t="shared" si="79"/>
        <v>Potential Customer</v>
      </c>
    </row>
    <row r="1029" spans="1:9" x14ac:dyDescent="0.25">
      <c r="A1029" s="11">
        <v>1027</v>
      </c>
      <c r="B1029" s="12">
        <v>24</v>
      </c>
      <c r="C1029" s="13">
        <v>6</v>
      </c>
      <c r="D1029" s="14">
        <v>1449.4399999999998</v>
      </c>
      <c r="E1029">
        <f t="shared" si="75"/>
        <v>3</v>
      </c>
      <c r="F1029">
        <f t="shared" si="76"/>
        <v>2</v>
      </c>
      <c r="G1029">
        <f t="shared" si="77"/>
        <v>1</v>
      </c>
      <c r="H1029">
        <f t="shared" si="78"/>
        <v>321</v>
      </c>
      <c r="I1029" t="str">
        <f t="shared" si="79"/>
        <v>Late Bloomer</v>
      </c>
    </row>
    <row r="1030" spans="1:9" x14ac:dyDescent="0.25">
      <c r="A1030" s="11">
        <v>1028</v>
      </c>
      <c r="B1030" s="12">
        <v>8</v>
      </c>
      <c r="C1030" s="13">
        <v>7</v>
      </c>
      <c r="D1030" s="14">
        <v>7562.6799999999985</v>
      </c>
      <c r="E1030">
        <f t="shared" ref="E1030:E1093" si="80">IF(B1030&gt;88,1,IF(AND(B1030&lt;=88,B1030&gt;45),2,IF(AND(B1030&lt;=45,B1030&gt;18),3,IF(B1030&lt;=18,4))))</f>
        <v>4</v>
      </c>
      <c r="F1030">
        <f t="shared" ref="F1030:F1093" si="81">IF(C1030&gt;7,4,IF(AND(C1030&lt;=7,C1030&gt;6),3,IF(AND(C1030&lt;=6,C1030&gt;4),2,IF(C1030&lt;=4,1))))</f>
        <v>3</v>
      </c>
      <c r="G1030">
        <f t="shared" ref="G1030:G1093" si="82">IF(D1030&gt;4095.63,4,IF(AND(D1030&lt;=4095.63,D1030&gt;2785.04),3,IF(AND(D1030&lt;=2785.04,D1030&gt;1779.7),2,IF(D1030&lt;=1779.7,1))))</f>
        <v>4</v>
      </c>
      <c r="H1030">
        <f t="shared" ref="H1030:H1093" si="83">100*E1030+10*F1030+G1030</f>
        <v>434</v>
      </c>
      <c r="I1030" t="str">
        <f t="shared" ref="I1030:I1093" si="84">IF(H1030=444,"Platinum Customer",IF(AND(H1030&lt;444,H1030&gt;=433),"Very Loyal",IF(AND(H1030&lt;433,H1030&gt;=421),"Becoming Loyal",IF(AND(H1030&lt;421,H1030&gt;=344),"Recent Customer",IF(AND(H1030&lt;344,H1030&gt;=323),"Potential Customer",IF(AND(H1030&lt;323,H1030&gt;=311),"Late Bloomer",IF(AND(H1030&lt;311,H1030&gt;=224),"Losing Customer",IF(AND(H1030&lt;224,H1030&gt;=212),"High Risk Customer",IF(AND(H1030&lt;212,H1030&gt;=124),"Almost Lost Customer",IF(AND(H1030&lt;124,H1030&gt;=112),"Evasive Customer",IF(H1030=111,"Lost Customer")))))))))))</f>
        <v>Very Loyal</v>
      </c>
    </row>
    <row r="1031" spans="1:9" x14ac:dyDescent="0.25">
      <c r="A1031" s="11">
        <v>1029</v>
      </c>
      <c r="B1031" s="12">
        <v>30</v>
      </c>
      <c r="C1031" s="13">
        <v>6</v>
      </c>
      <c r="D1031" s="14">
        <v>3660.0600000000004</v>
      </c>
      <c r="E1031">
        <f t="shared" si="80"/>
        <v>3</v>
      </c>
      <c r="F1031">
        <f t="shared" si="81"/>
        <v>2</v>
      </c>
      <c r="G1031">
        <f t="shared" si="82"/>
        <v>3</v>
      </c>
      <c r="H1031">
        <f t="shared" si="83"/>
        <v>323</v>
      </c>
      <c r="I1031" t="str">
        <f t="shared" si="84"/>
        <v>Potential Customer</v>
      </c>
    </row>
    <row r="1032" spans="1:9" x14ac:dyDescent="0.25">
      <c r="A1032" s="11">
        <v>1030</v>
      </c>
      <c r="B1032" s="12">
        <v>39</v>
      </c>
      <c r="C1032" s="13">
        <v>8</v>
      </c>
      <c r="D1032" s="14">
        <v>4698.5999999999995</v>
      </c>
      <c r="E1032">
        <f t="shared" si="80"/>
        <v>3</v>
      </c>
      <c r="F1032">
        <f t="shared" si="81"/>
        <v>4</v>
      </c>
      <c r="G1032">
        <f t="shared" si="82"/>
        <v>4</v>
      </c>
      <c r="H1032">
        <f t="shared" si="83"/>
        <v>344</v>
      </c>
      <c r="I1032" t="str">
        <f t="shared" si="84"/>
        <v>Recent Customer</v>
      </c>
    </row>
    <row r="1033" spans="1:9" x14ac:dyDescent="0.25">
      <c r="A1033" s="11">
        <v>1031</v>
      </c>
      <c r="B1033" s="12">
        <v>46</v>
      </c>
      <c r="C1033" s="13">
        <v>3</v>
      </c>
      <c r="D1033" s="14">
        <v>1320.52</v>
      </c>
      <c r="E1033">
        <f t="shared" si="80"/>
        <v>2</v>
      </c>
      <c r="F1033">
        <f t="shared" si="81"/>
        <v>1</v>
      </c>
      <c r="G1033">
        <f t="shared" si="82"/>
        <v>1</v>
      </c>
      <c r="H1033">
        <f t="shared" si="83"/>
        <v>211</v>
      </c>
      <c r="I1033" t="str">
        <f t="shared" si="84"/>
        <v>Almost Lost Customer</v>
      </c>
    </row>
    <row r="1034" spans="1:9" x14ac:dyDescent="0.25">
      <c r="A1034" s="11">
        <v>1032</v>
      </c>
      <c r="B1034" s="12">
        <v>30</v>
      </c>
      <c r="C1034" s="13">
        <v>8</v>
      </c>
      <c r="D1034" s="14">
        <v>3191.12</v>
      </c>
      <c r="E1034">
        <f t="shared" si="80"/>
        <v>3</v>
      </c>
      <c r="F1034">
        <f t="shared" si="81"/>
        <v>4</v>
      </c>
      <c r="G1034">
        <f t="shared" si="82"/>
        <v>3</v>
      </c>
      <c r="H1034">
        <f t="shared" si="83"/>
        <v>343</v>
      </c>
      <c r="I1034" t="str">
        <f t="shared" si="84"/>
        <v>Potential Customer</v>
      </c>
    </row>
    <row r="1035" spans="1:9" x14ac:dyDescent="0.25">
      <c r="A1035" s="11">
        <v>1033</v>
      </c>
      <c r="B1035" s="12">
        <v>14</v>
      </c>
      <c r="C1035" s="13">
        <v>9</v>
      </c>
      <c r="D1035" s="14">
        <v>6836.44</v>
      </c>
      <c r="E1035">
        <f t="shared" si="80"/>
        <v>4</v>
      </c>
      <c r="F1035">
        <f t="shared" si="81"/>
        <v>4</v>
      </c>
      <c r="G1035">
        <f t="shared" si="82"/>
        <v>4</v>
      </c>
      <c r="H1035">
        <f t="shared" si="83"/>
        <v>444</v>
      </c>
      <c r="I1035" t="str">
        <f t="shared" si="84"/>
        <v>Platinum Customer</v>
      </c>
    </row>
    <row r="1036" spans="1:9" x14ac:dyDescent="0.25">
      <c r="A1036" s="11">
        <v>1034</v>
      </c>
      <c r="B1036" s="12">
        <v>104</v>
      </c>
      <c r="C1036" s="13">
        <v>2</v>
      </c>
      <c r="D1036" s="14">
        <v>1033.56</v>
      </c>
      <c r="E1036">
        <f t="shared" si="80"/>
        <v>1</v>
      </c>
      <c r="F1036">
        <f t="shared" si="81"/>
        <v>1</v>
      </c>
      <c r="G1036">
        <f t="shared" si="82"/>
        <v>1</v>
      </c>
      <c r="H1036">
        <f t="shared" si="83"/>
        <v>111</v>
      </c>
      <c r="I1036" t="str">
        <f t="shared" si="84"/>
        <v>Lost Customer</v>
      </c>
    </row>
    <row r="1037" spans="1:9" x14ac:dyDescent="0.25">
      <c r="A1037" s="11">
        <v>1035</v>
      </c>
      <c r="B1037" s="12">
        <v>13</v>
      </c>
      <c r="C1037" s="13">
        <v>3</v>
      </c>
      <c r="D1037" s="14">
        <v>485.46000000000015</v>
      </c>
      <c r="E1037">
        <f t="shared" si="80"/>
        <v>4</v>
      </c>
      <c r="F1037">
        <f t="shared" si="81"/>
        <v>1</v>
      </c>
      <c r="G1037">
        <f t="shared" si="82"/>
        <v>1</v>
      </c>
      <c r="H1037">
        <f t="shared" si="83"/>
        <v>411</v>
      </c>
      <c r="I1037" t="str">
        <f t="shared" si="84"/>
        <v>Recent Customer</v>
      </c>
    </row>
    <row r="1038" spans="1:9" x14ac:dyDescent="0.25">
      <c r="A1038" s="11">
        <v>1036</v>
      </c>
      <c r="B1038" s="12">
        <v>162</v>
      </c>
      <c r="C1038" s="13">
        <v>5</v>
      </c>
      <c r="D1038" s="14">
        <v>3787</v>
      </c>
      <c r="E1038">
        <f t="shared" si="80"/>
        <v>1</v>
      </c>
      <c r="F1038">
        <f t="shared" si="81"/>
        <v>2</v>
      </c>
      <c r="G1038">
        <f t="shared" si="82"/>
        <v>3</v>
      </c>
      <c r="H1038">
        <f t="shared" si="83"/>
        <v>123</v>
      </c>
      <c r="I1038" t="str">
        <f t="shared" si="84"/>
        <v>Evasive Customer</v>
      </c>
    </row>
    <row r="1039" spans="1:9" x14ac:dyDescent="0.25">
      <c r="A1039" s="11">
        <v>1037</v>
      </c>
      <c r="B1039" s="12">
        <v>73</v>
      </c>
      <c r="C1039" s="13">
        <v>8</v>
      </c>
      <c r="D1039" s="14">
        <v>2257.88</v>
      </c>
      <c r="E1039">
        <f t="shared" si="80"/>
        <v>2</v>
      </c>
      <c r="F1039">
        <f t="shared" si="81"/>
        <v>4</v>
      </c>
      <c r="G1039">
        <f t="shared" si="82"/>
        <v>2</v>
      </c>
      <c r="H1039">
        <f t="shared" si="83"/>
        <v>242</v>
      </c>
      <c r="I1039" t="str">
        <f t="shared" si="84"/>
        <v>Losing Customer</v>
      </c>
    </row>
    <row r="1040" spans="1:9" x14ac:dyDescent="0.25">
      <c r="A1040" s="11">
        <v>1038</v>
      </c>
      <c r="B1040" s="12">
        <v>12</v>
      </c>
      <c r="C1040" s="13">
        <v>4</v>
      </c>
      <c r="D1040" s="14">
        <v>2079.1999999999998</v>
      </c>
      <c r="E1040">
        <f t="shared" si="80"/>
        <v>4</v>
      </c>
      <c r="F1040">
        <f t="shared" si="81"/>
        <v>1</v>
      </c>
      <c r="G1040">
        <f t="shared" si="82"/>
        <v>2</v>
      </c>
      <c r="H1040">
        <f t="shared" si="83"/>
        <v>412</v>
      </c>
      <c r="I1040" t="str">
        <f t="shared" si="84"/>
        <v>Recent Customer</v>
      </c>
    </row>
    <row r="1041" spans="1:9" x14ac:dyDescent="0.25">
      <c r="A1041" s="11">
        <v>1039</v>
      </c>
      <c r="B1041" s="12">
        <v>52</v>
      </c>
      <c r="C1041" s="13">
        <v>7</v>
      </c>
      <c r="D1041" s="14">
        <v>5259</v>
      </c>
      <c r="E1041">
        <f t="shared" si="80"/>
        <v>2</v>
      </c>
      <c r="F1041">
        <f t="shared" si="81"/>
        <v>3</v>
      </c>
      <c r="G1041">
        <f t="shared" si="82"/>
        <v>4</v>
      </c>
      <c r="H1041">
        <f t="shared" si="83"/>
        <v>234</v>
      </c>
      <c r="I1041" t="str">
        <f t="shared" si="84"/>
        <v>Losing Customer</v>
      </c>
    </row>
    <row r="1042" spans="1:9" x14ac:dyDescent="0.25">
      <c r="A1042" s="11">
        <v>1040</v>
      </c>
      <c r="B1042" s="12">
        <v>161</v>
      </c>
      <c r="C1042" s="13">
        <v>4</v>
      </c>
      <c r="D1042" s="14">
        <v>1768.4300000000003</v>
      </c>
      <c r="E1042">
        <f t="shared" si="80"/>
        <v>1</v>
      </c>
      <c r="F1042">
        <f t="shared" si="81"/>
        <v>1</v>
      </c>
      <c r="G1042">
        <f t="shared" si="82"/>
        <v>1</v>
      </c>
      <c r="H1042">
        <f t="shared" si="83"/>
        <v>111</v>
      </c>
      <c r="I1042" t="str">
        <f t="shared" si="84"/>
        <v>Lost Customer</v>
      </c>
    </row>
    <row r="1043" spans="1:9" x14ac:dyDescent="0.25">
      <c r="A1043" s="11">
        <v>1041</v>
      </c>
      <c r="B1043" s="12">
        <v>20</v>
      </c>
      <c r="C1043" s="13">
        <v>4</v>
      </c>
      <c r="D1043" s="14">
        <v>2292.5100000000002</v>
      </c>
      <c r="E1043">
        <f t="shared" si="80"/>
        <v>3</v>
      </c>
      <c r="F1043">
        <f t="shared" si="81"/>
        <v>1</v>
      </c>
      <c r="G1043">
        <f t="shared" si="82"/>
        <v>2</v>
      </c>
      <c r="H1043">
        <f t="shared" si="83"/>
        <v>312</v>
      </c>
      <c r="I1043" t="str">
        <f t="shared" si="84"/>
        <v>Late Bloomer</v>
      </c>
    </row>
    <row r="1044" spans="1:9" x14ac:dyDescent="0.25">
      <c r="A1044" s="11">
        <v>1042</v>
      </c>
      <c r="B1044" s="12">
        <v>35</v>
      </c>
      <c r="C1044" s="13">
        <v>3</v>
      </c>
      <c r="D1044" s="14">
        <v>2771.37</v>
      </c>
      <c r="E1044">
        <f t="shared" si="80"/>
        <v>3</v>
      </c>
      <c r="F1044">
        <f t="shared" si="81"/>
        <v>1</v>
      </c>
      <c r="G1044">
        <f t="shared" si="82"/>
        <v>2</v>
      </c>
      <c r="H1044">
        <f t="shared" si="83"/>
        <v>312</v>
      </c>
      <c r="I1044" t="str">
        <f t="shared" si="84"/>
        <v>Late Bloomer</v>
      </c>
    </row>
    <row r="1045" spans="1:9" x14ac:dyDescent="0.25">
      <c r="A1045" s="11">
        <v>1043</v>
      </c>
      <c r="B1045" s="12">
        <v>170</v>
      </c>
      <c r="C1045" s="13">
        <v>10</v>
      </c>
      <c r="D1045" s="14">
        <v>5718.2099999999991</v>
      </c>
      <c r="E1045">
        <f t="shared" si="80"/>
        <v>1</v>
      </c>
      <c r="F1045">
        <f t="shared" si="81"/>
        <v>4</v>
      </c>
      <c r="G1045">
        <f t="shared" si="82"/>
        <v>4</v>
      </c>
      <c r="H1045">
        <f t="shared" si="83"/>
        <v>144</v>
      </c>
      <c r="I1045" t="str">
        <f t="shared" si="84"/>
        <v>Almost Lost Customer</v>
      </c>
    </row>
    <row r="1046" spans="1:9" x14ac:dyDescent="0.25">
      <c r="A1046" s="11">
        <v>1044</v>
      </c>
      <c r="B1046" s="12">
        <v>112</v>
      </c>
      <c r="C1046" s="13">
        <v>5</v>
      </c>
      <c r="D1046" s="14">
        <v>2205.27</v>
      </c>
      <c r="E1046">
        <f t="shared" si="80"/>
        <v>1</v>
      </c>
      <c r="F1046">
        <f t="shared" si="81"/>
        <v>2</v>
      </c>
      <c r="G1046">
        <f t="shared" si="82"/>
        <v>2</v>
      </c>
      <c r="H1046">
        <f t="shared" si="83"/>
        <v>122</v>
      </c>
      <c r="I1046" t="str">
        <f t="shared" si="84"/>
        <v>Evasive Customer</v>
      </c>
    </row>
    <row r="1047" spans="1:9" x14ac:dyDescent="0.25">
      <c r="A1047" s="11">
        <v>1045</v>
      </c>
      <c r="B1047" s="12">
        <v>113</v>
      </c>
      <c r="C1047" s="13">
        <v>3</v>
      </c>
      <c r="D1047" s="14">
        <v>2038.5800000000002</v>
      </c>
      <c r="E1047">
        <f t="shared" si="80"/>
        <v>1</v>
      </c>
      <c r="F1047">
        <f t="shared" si="81"/>
        <v>1</v>
      </c>
      <c r="G1047">
        <f t="shared" si="82"/>
        <v>2</v>
      </c>
      <c r="H1047">
        <f t="shared" si="83"/>
        <v>112</v>
      </c>
      <c r="I1047" t="str">
        <f t="shared" si="84"/>
        <v>Evasive Customer</v>
      </c>
    </row>
    <row r="1048" spans="1:9" x14ac:dyDescent="0.25">
      <c r="A1048" s="11">
        <v>1046</v>
      </c>
      <c r="B1048" s="12">
        <v>52</v>
      </c>
      <c r="C1048" s="13">
        <v>5</v>
      </c>
      <c r="D1048" s="14">
        <v>1985.1000000000001</v>
      </c>
      <c r="E1048">
        <f t="shared" si="80"/>
        <v>2</v>
      </c>
      <c r="F1048">
        <f t="shared" si="81"/>
        <v>2</v>
      </c>
      <c r="G1048">
        <f t="shared" si="82"/>
        <v>2</v>
      </c>
      <c r="H1048">
        <f t="shared" si="83"/>
        <v>222</v>
      </c>
      <c r="I1048" t="str">
        <f t="shared" si="84"/>
        <v>High Risk Customer</v>
      </c>
    </row>
    <row r="1049" spans="1:9" x14ac:dyDescent="0.25">
      <c r="A1049" s="11">
        <v>1047</v>
      </c>
      <c r="B1049" s="12">
        <v>57</v>
      </c>
      <c r="C1049" s="13">
        <v>8</v>
      </c>
      <c r="D1049" s="14">
        <v>2026.5400000000002</v>
      </c>
      <c r="E1049">
        <f t="shared" si="80"/>
        <v>2</v>
      </c>
      <c r="F1049">
        <f t="shared" si="81"/>
        <v>4</v>
      </c>
      <c r="G1049">
        <f t="shared" si="82"/>
        <v>2</v>
      </c>
      <c r="H1049">
        <f t="shared" si="83"/>
        <v>242</v>
      </c>
      <c r="I1049" t="str">
        <f t="shared" si="84"/>
        <v>Losing Customer</v>
      </c>
    </row>
    <row r="1050" spans="1:9" x14ac:dyDescent="0.25">
      <c r="A1050" s="11">
        <v>1048</v>
      </c>
      <c r="B1050" s="12">
        <v>133</v>
      </c>
      <c r="C1050" s="13">
        <v>7</v>
      </c>
      <c r="D1050" s="14">
        <v>1600.67</v>
      </c>
      <c r="E1050">
        <f t="shared" si="80"/>
        <v>1</v>
      </c>
      <c r="F1050">
        <f t="shared" si="81"/>
        <v>3</v>
      </c>
      <c r="G1050">
        <f t="shared" si="82"/>
        <v>1</v>
      </c>
      <c r="H1050">
        <f t="shared" si="83"/>
        <v>131</v>
      </c>
      <c r="I1050" t="str">
        <f t="shared" si="84"/>
        <v>Almost Lost Customer</v>
      </c>
    </row>
    <row r="1051" spans="1:9" x14ac:dyDescent="0.25">
      <c r="A1051" s="11">
        <v>1049</v>
      </c>
      <c r="B1051" s="12">
        <v>32</v>
      </c>
      <c r="C1051" s="13">
        <v>10</v>
      </c>
      <c r="D1051" s="14">
        <v>4486.32</v>
      </c>
      <c r="E1051">
        <f t="shared" si="80"/>
        <v>3</v>
      </c>
      <c r="F1051">
        <f t="shared" si="81"/>
        <v>4</v>
      </c>
      <c r="G1051">
        <f t="shared" si="82"/>
        <v>4</v>
      </c>
      <c r="H1051">
        <f t="shared" si="83"/>
        <v>344</v>
      </c>
      <c r="I1051" t="str">
        <f t="shared" si="84"/>
        <v>Recent Customer</v>
      </c>
    </row>
    <row r="1052" spans="1:9" x14ac:dyDescent="0.25">
      <c r="A1052" s="11">
        <v>1050</v>
      </c>
      <c r="B1052" s="12">
        <v>26</v>
      </c>
      <c r="C1052" s="13">
        <v>6</v>
      </c>
      <c r="D1052" s="14">
        <v>2535.63</v>
      </c>
      <c r="E1052">
        <f t="shared" si="80"/>
        <v>3</v>
      </c>
      <c r="F1052">
        <f t="shared" si="81"/>
        <v>2</v>
      </c>
      <c r="G1052">
        <f t="shared" si="82"/>
        <v>2</v>
      </c>
      <c r="H1052">
        <f t="shared" si="83"/>
        <v>322</v>
      </c>
      <c r="I1052" t="str">
        <f t="shared" si="84"/>
        <v>Late Bloomer</v>
      </c>
    </row>
    <row r="1053" spans="1:9" x14ac:dyDescent="0.25">
      <c r="A1053" s="11">
        <v>1051</v>
      </c>
      <c r="B1053" s="12">
        <v>179</v>
      </c>
      <c r="C1053" s="13">
        <v>5</v>
      </c>
      <c r="D1053" s="14">
        <v>1294.69</v>
      </c>
      <c r="E1053">
        <f t="shared" si="80"/>
        <v>1</v>
      </c>
      <c r="F1053">
        <f t="shared" si="81"/>
        <v>2</v>
      </c>
      <c r="G1053">
        <f t="shared" si="82"/>
        <v>1</v>
      </c>
      <c r="H1053">
        <f t="shared" si="83"/>
        <v>121</v>
      </c>
      <c r="I1053" t="str">
        <f t="shared" si="84"/>
        <v>Evasive Customer</v>
      </c>
    </row>
    <row r="1054" spans="1:9" x14ac:dyDescent="0.25">
      <c r="A1054" s="11">
        <v>1052</v>
      </c>
      <c r="B1054" s="12">
        <v>0</v>
      </c>
      <c r="C1054" s="13">
        <v>6</v>
      </c>
      <c r="D1054" s="14">
        <v>3260.3199999999997</v>
      </c>
      <c r="E1054">
        <f t="shared" si="80"/>
        <v>4</v>
      </c>
      <c r="F1054">
        <f t="shared" si="81"/>
        <v>2</v>
      </c>
      <c r="G1054">
        <f t="shared" si="82"/>
        <v>3</v>
      </c>
      <c r="H1054">
        <f t="shared" si="83"/>
        <v>423</v>
      </c>
      <c r="I1054" t="str">
        <f t="shared" si="84"/>
        <v>Becoming Loyal</v>
      </c>
    </row>
    <row r="1055" spans="1:9" x14ac:dyDescent="0.25">
      <c r="A1055" s="11">
        <v>1053</v>
      </c>
      <c r="B1055" s="12">
        <v>139</v>
      </c>
      <c r="C1055" s="13">
        <v>3</v>
      </c>
      <c r="D1055" s="14">
        <v>1566.26</v>
      </c>
      <c r="E1055">
        <f t="shared" si="80"/>
        <v>1</v>
      </c>
      <c r="F1055">
        <f t="shared" si="81"/>
        <v>1</v>
      </c>
      <c r="G1055">
        <f t="shared" si="82"/>
        <v>1</v>
      </c>
      <c r="H1055">
        <f t="shared" si="83"/>
        <v>111</v>
      </c>
      <c r="I1055" t="str">
        <f t="shared" si="84"/>
        <v>Lost Customer</v>
      </c>
    </row>
    <row r="1056" spans="1:9" x14ac:dyDescent="0.25">
      <c r="A1056" s="11">
        <v>1054</v>
      </c>
      <c r="B1056" s="12">
        <v>5</v>
      </c>
      <c r="C1056" s="13">
        <v>8</v>
      </c>
      <c r="D1056" s="14">
        <v>3406.16</v>
      </c>
      <c r="E1056">
        <f t="shared" si="80"/>
        <v>4</v>
      </c>
      <c r="F1056">
        <f t="shared" si="81"/>
        <v>4</v>
      </c>
      <c r="G1056">
        <f t="shared" si="82"/>
        <v>3</v>
      </c>
      <c r="H1056">
        <f t="shared" si="83"/>
        <v>443</v>
      </c>
      <c r="I1056" t="str">
        <f t="shared" si="84"/>
        <v>Very Loyal</v>
      </c>
    </row>
    <row r="1057" spans="1:9" x14ac:dyDescent="0.25">
      <c r="A1057" s="11">
        <v>1055</v>
      </c>
      <c r="B1057" s="12">
        <v>206</v>
      </c>
      <c r="C1057" s="13">
        <v>2</v>
      </c>
      <c r="D1057" s="14">
        <v>343.24</v>
      </c>
      <c r="E1057">
        <f t="shared" si="80"/>
        <v>1</v>
      </c>
      <c r="F1057">
        <f t="shared" si="81"/>
        <v>1</v>
      </c>
      <c r="G1057">
        <f t="shared" si="82"/>
        <v>1</v>
      </c>
      <c r="H1057">
        <f t="shared" si="83"/>
        <v>111</v>
      </c>
      <c r="I1057" t="str">
        <f t="shared" si="84"/>
        <v>Lost Customer</v>
      </c>
    </row>
    <row r="1058" spans="1:9" x14ac:dyDescent="0.25">
      <c r="A1058" s="11">
        <v>1056</v>
      </c>
      <c r="B1058" s="12">
        <v>24</v>
      </c>
      <c r="C1058" s="13">
        <v>7</v>
      </c>
      <c r="D1058" s="14">
        <v>3954.4200000000005</v>
      </c>
      <c r="E1058">
        <f t="shared" si="80"/>
        <v>3</v>
      </c>
      <c r="F1058">
        <f t="shared" si="81"/>
        <v>3</v>
      </c>
      <c r="G1058">
        <f t="shared" si="82"/>
        <v>3</v>
      </c>
      <c r="H1058">
        <f t="shared" si="83"/>
        <v>333</v>
      </c>
      <c r="I1058" t="str">
        <f t="shared" si="84"/>
        <v>Potential Customer</v>
      </c>
    </row>
    <row r="1059" spans="1:9" x14ac:dyDescent="0.25">
      <c r="A1059" s="11">
        <v>1057</v>
      </c>
      <c r="B1059" s="12">
        <v>112</v>
      </c>
      <c r="C1059" s="13">
        <v>4</v>
      </c>
      <c r="D1059" s="14">
        <v>2488.8000000000002</v>
      </c>
      <c r="E1059">
        <f t="shared" si="80"/>
        <v>1</v>
      </c>
      <c r="F1059">
        <f t="shared" si="81"/>
        <v>1</v>
      </c>
      <c r="G1059">
        <f t="shared" si="82"/>
        <v>2</v>
      </c>
      <c r="H1059">
        <f t="shared" si="83"/>
        <v>112</v>
      </c>
      <c r="I1059" t="str">
        <f t="shared" si="84"/>
        <v>Evasive Customer</v>
      </c>
    </row>
    <row r="1060" spans="1:9" x14ac:dyDescent="0.25">
      <c r="A1060" s="11">
        <v>1058</v>
      </c>
      <c r="B1060" s="12">
        <v>116</v>
      </c>
      <c r="C1060" s="13">
        <v>3</v>
      </c>
      <c r="D1060" s="14">
        <v>759.57</v>
      </c>
      <c r="E1060">
        <f t="shared" si="80"/>
        <v>1</v>
      </c>
      <c r="F1060">
        <f t="shared" si="81"/>
        <v>1</v>
      </c>
      <c r="G1060">
        <f t="shared" si="82"/>
        <v>1</v>
      </c>
      <c r="H1060">
        <f t="shared" si="83"/>
        <v>111</v>
      </c>
      <c r="I1060" t="str">
        <f t="shared" si="84"/>
        <v>Lost Customer</v>
      </c>
    </row>
    <row r="1061" spans="1:9" x14ac:dyDescent="0.25">
      <c r="A1061" s="11">
        <v>1059</v>
      </c>
      <c r="B1061" s="12">
        <v>22</v>
      </c>
      <c r="C1061" s="13">
        <v>2</v>
      </c>
      <c r="D1061" s="14">
        <v>1618.8300000000002</v>
      </c>
      <c r="E1061">
        <f t="shared" si="80"/>
        <v>3</v>
      </c>
      <c r="F1061">
        <f t="shared" si="81"/>
        <v>1</v>
      </c>
      <c r="G1061">
        <f t="shared" si="82"/>
        <v>1</v>
      </c>
      <c r="H1061">
        <f t="shared" si="83"/>
        <v>311</v>
      </c>
      <c r="I1061" t="str">
        <f t="shared" si="84"/>
        <v>Late Bloomer</v>
      </c>
    </row>
    <row r="1062" spans="1:9" x14ac:dyDescent="0.25">
      <c r="A1062" s="11">
        <v>1060</v>
      </c>
      <c r="B1062" s="12">
        <v>187</v>
      </c>
      <c r="C1062" s="13">
        <v>6</v>
      </c>
      <c r="D1062" s="14">
        <v>2475.2799999999997</v>
      </c>
      <c r="E1062">
        <f t="shared" si="80"/>
        <v>1</v>
      </c>
      <c r="F1062">
        <f t="shared" si="81"/>
        <v>2</v>
      </c>
      <c r="G1062">
        <f t="shared" si="82"/>
        <v>2</v>
      </c>
      <c r="H1062">
        <f t="shared" si="83"/>
        <v>122</v>
      </c>
      <c r="I1062" t="str">
        <f t="shared" si="84"/>
        <v>Evasive Customer</v>
      </c>
    </row>
    <row r="1063" spans="1:9" x14ac:dyDescent="0.25">
      <c r="A1063" s="11">
        <v>1061</v>
      </c>
      <c r="B1063" s="12">
        <v>24</v>
      </c>
      <c r="C1063" s="13">
        <v>6</v>
      </c>
      <c r="D1063" s="14">
        <v>1137.94</v>
      </c>
      <c r="E1063">
        <f t="shared" si="80"/>
        <v>3</v>
      </c>
      <c r="F1063">
        <f t="shared" si="81"/>
        <v>2</v>
      </c>
      <c r="G1063">
        <f t="shared" si="82"/>
        <v>1</v>
      </c>
      <c r="H1063">
        <f t="shared" si="83"/>
        <v>321</v>
      </c>
      <c r="I1063" t="str">
        <f t="shared" si="84"/>
        <v>Late Bloomer</v>
      </c>
    </row>
    <row r="1064" spans="1:9" x14ac:dyDescent="0.25">
      <c r="A1064" s="11">
        <v>1062</v>
      </c>
      <c r="B1064" s="12">
        <v>2</v>
      </c>
      <c r="C1064" s="13">
        <v>6</v>
      </c>
      <c r="D1064" s="14">
        <v>4450.8500000000004</v>
      </c>
      <c r="E1064">
        <f t="shared" si="80"/>
        <v>4</v>
      </c>
      <c r="F1064">
        <f t="shared" si="81"/>
        <v>2</v>
      </c>
      <c r="G1064">
        <f t="shared" si="82"/>
        <v>4</v>
      </c>
      <c r="H1064">
        <f t="shared" si="83"/>
        <v>424</v>
      </c>
      <c r="I1064" t="str">
        <f t="shared" si="84"/>
        <v>Becoming Loyal</v>
      </c>
    </row>
    <row r="1065" spans="1:9" x14ac:dyDescent="0.25">
      <c r="A1065" s="11">
        <v>1063</v>
      </c>
      <c r="B1065" s="12">
        <v>46</v>
      </c>
      <c r="C1065" s="13">
        <v>6</v>
      </c>
      <c r="D1065" s="14">
        <v>3112.69</v>
      </c>
      <c r="E1065">
        <f t="shared" si="80"/>
        <v>2</v>
      </c>
      <c r="F1065">
        <f t="shared" si="81"/>
        <v>2</v>
      </c>
      <c r="G1065">
        <f t="shared" si="82"/>
        <v>3</v>
      </c>
      <c r="H1065">
        <f t="shared" si="83"/>
        <v>223</v>
      </c>
      <c r="I1065" t="str">
        <f t="shared" si="84"/>
        <v>High Risk Customer</v>
      </c>
    </row>
    <row r="1066" spans="1:9" x14ac:dyDescent="0.25">
      <c r="A1066" s="11">
        <v>1064</v>
      </c>
      <c r="B1066" s="12">
        <v>139</v>
      </c>
      <c r="C1066" s="13">
        <v>3</v>
      </c>
      <c r="D1066" s="14">
        <v>1398.3999999999999</v>
      </c>
      <c r="E1066">
        <f t="shared" si="80"/>
        <v>1</v>
      </c>
      <c r="F1066">
        <f t="shared" si="81"/>
        <v>1</v>
      </c>
      <c r="G1066">
        <f t="shared" si="82"/>
        <v>1</v>
      </c>
      <c r="H1066">
        <f t="shared" si="83"/>
        <v>111</v>
      </c>
      <c r="I1066" t="str">
        <f t="shared" si="84"/>
        <v>Lost Customer</v>
      </c>
    </row>
    <row r="1067" spans="1:9" x14ac:dyDescent="0.25">
      <c r="A1067" s="11">
        <v>1065</v>
      </c>
      <c r="B1067" s="12">
        <v>79</v>
      </c>
      <c r="C1067" s="13">
        <v>6</v>
      </c>
      <c r="D1067" s="14">
        <v>2753.3200000000006</v>
      </c>
      <c r="E1067">
        <f t="shared" si="80"/>
        <v>2</v>
      </c>
      <c r="F1067">
        <f t="shared" si="81"/>
        <v>2</v>
      </c>
      <c r="G1067">
        <f t="shared" si="82"/>
        <v>2</v>
      </c>
      <c r="H1067">
        <f t="shared" si="83"/>
        <v>222</v>
      </c>
      <c r="I1067" t="str">
        <f t="shared" si="84"/>
        <v>High Risk Customer</v>
      </c>
    </row>
    <row r="1068" spans="1:9" x14ac:dyDescent="0.25">
      <c r="A1068" s="11">
        <v>1066</v>
      </c>
      <c r="B1068" s="12">
        <v>166</v>
      </c>
      <c r="C1068" s="13">
        <v>3</v>
      </c>
      <c r="D1068" s="14">
        <v>1396.98</v>
      </c>
      <c r="E1068">
        <f t="shared" si="80"/>
        <v>1</v>
      </c>
      <c r="F1068">
        <f t="shared" si="81"/>
        <v>1</v>
      </c>
      <c r="G1068">
        <f t="shared" si="82"/>
        <v>1</v>
      </c>
      <c r="H1068">
        <f t="shared" si="83"/>
        <v>111</v>
      </c>
      <c r="I1068" t="str">
        <f t="shared" si="84"/>
        <v>Lost Customer</v>
      </c>
    </row>
    <row r="1069" spans="1:9" x14ac:dyDescent="0.25">
      <c r="A1069" s="11">
        <v>1067</v>
      </c>
      <c r="B1069" s="12">
        <v>232</v>
      </c>
      <c r="C1069" s="13">
        <v>2</v>
      </c>
      <c r="D1069" s="14">
        <v>741.97</v>
      </c>
      <c r="E1069">
        <f t="shared" si="80"/>
        <v>1</v>
      </c>
      <c r="F1069">
        <f t="shared" si="81"/>
        <v>1</v>
      </c>
      <c r="G1069">
        <f t="shared" si="82"/>
        <v>1</v>
      </c>
      <c r="H1069">
        <f t="shared" si="83"/>
        <v>111</v>
      </c>
      <c r="I1069" t="str">
        <f t="shared" si="84"/>
        <v>Lost Customer</v>
      </c>
    </row>
    <row r="1070" spans="1:9" x14ac:dyDescent="0.25">
      <c r="A1070" s="11">
        <v>1068</v>
      </c>
      <c r="B1070" s="12">
        <v>4</v>
      </c>
      <c r="C1070" s="13">
        <v>14</v>
      </c>
      <c r="D1070" s="14">
        <v>4841.7100000000019</v>
      </c>
      <c r="E1070">
        <f t="shared" si="80"/>
        <v>4</v>
      </c>
      <c r="F1070">
        <f t="shared" si="81"/>
        <v>4</v>
      </c>
      <c r="G1070">
        <f t="shared" si="82"/>
        <v>4</v>
      </c>
      <c r="H1070">
        <f t="shared" si="83"/>
        <v>444</v>
      </c>
      <c r="I1070" t="str">
        <f t="shared" si="84"/>
        <v>Platinum Customer</v>
      </c>
    </row>
    <row r="1071" spans="1:9" x14ac:dyDescent="0.25">
      <c r="A1071" s="11">
        <v>1069</v>
      </c>
      <c r="B1071" s="12">
        <v>204</v>
      </c>
      <c r="C1071" s="13">
        <v>5</v>
      </c>
      <c r="D1071" s="14">
        <v>1982.69</v>
      </c>
      <c r="E1071">
        <f t="shared" si="80"/>
        <v>1</v>
      </c>
      <c r="F1071">
        <f t="shared" si="81"/>
        <v>2</v>
      </c>
      <c r="G1071">
        <f t="shared" si="82"/>
        <v>2</v>
      </c>
      <c r="H1071">
        <f t="shared" si="83"/>
        <v>122</v>
      </c>
      <c r="I1071" t="str">
        <f t="shared" si="84"/>
        <v>Evasive Customer</v>
      </c>
    </row>
    <row r="1072" spans="1:9" x14ac:dyDescent="0.25">
      <c r="A1072" s="11">
        <v>1070</v>
      </c>
      <c r="B1072" s="12">
        <v>0</v>
      </c>
      <c r="C1072" s="13">
        <v>4</v>
      </c>
      <c r="D1072" s="14">
        <v>3559.49</v>
      </c>
      <c r="E1072">
        <f t="shared" si="80"/>
        <v>4</v>
      </c>
      <c r="F1072">
        <f t="shared" si="81"/>
        <v>1</v>
      </c>
      <c r="G1072">
        <f t="shared" si="82"/>
        <v>3</v>
      </c>
      <c r="H1072">
        <f t="shared" si="83"/>
        <v>413</v>
      </c>
      <c r="I1072" t="str">
        <f t="shared" si="84"/>
        <v>Recent Customer</v>
      </c>
    </row>
    <row r="1073" spans="1:9" x14ac:dyDescent="0.25">
      <c r="A1073" s="11">
        <v>1071</v>
      </c>
      <c r="B1073" s="12">
        <v>39</v>
      </c>
      <c r="C1073" s="13">
        <v>6</v>
      </c>
      <c r="D1073" s="14">
        <v>3359.09</v>
      </c>
      <c r="E1073">
        <f t="shared" si="80"/>
        <v>3</v>
      </c>
      <c r="F1073">
        <f t="shared" si="81"/>
        <v>2</v>
      </c>
      <c r="G1073">
        <f t="shared" si="82"/>
        <v>3</v>
      </c>
      <c r="H1073">
        <f t="shared" si="83"/>
        <v>323</v>
      </c>
      <c r="I1073" t="str">
        <f t="shared" si="84"/>
        <v>Potential Customer</v>
      </c>
    </row>
    <row r="1074" spans="1:9" x14ac:dyDescent="0.25">
      <c r="A1074" s="11">
        <v>1072</v>
      </c>
      <c r="B1074" s="12">
        <v>46</v>
      </c>
      <c r="C1074" s="13">
        <v>3</v>
      </c>
      <c r="D1074" s="14">
        <v>2102.3200000000002</v>
      </c>
      <c r="E1074">
        <f t="shared" si="80"/>
        <v>2</v>
      </c>
      <c r="F1074">
        <f t="shared" si="81"/>
        <v>1</v>
      </c>
      <c r="G1074">
        <f t="shared" si="82"/>
        <v>2</v>
      </c>
      <c r="H1074">
        <f t="shared" si="83"/>
        <v>212</v>
      </c>
      <c r="I1074" t="str">
        <f t="shared" si="84"/>
        <v>High Risk Customer</v>
      </c>
    </row>
    <row r="1075" spans="1:9" x14ac:dyDescent="0.25">
      <c r="A1075" s="11">
        <v>1073</v>
      </c>
      <c r="B1075" s="12">
        <v>17</v>
      </c>
      <c r="C1075" s="13">
        <v>6</v>
      </c>
      <c r="D1075" s="14">
        <v>2723.99</v>
      </c>
      <c r="E1075">
        <f t="shared" si="80"/>
        <v>4</v>
      </c>
      <c r="F1075">
        <f t="shared" si="81"/>
        <v>2</v>
      </c>
      <c r="G1075">
        <f t="shared" si="82"/>
        <v>2</v>
      </c>
      <c r="H1075">
        <f t="shared" si="83"/>
        <v>422</v>
      </c>
      <c r="I1075" t="str">
        <f t="shared" si="84"/>
        <v>Becoming Loyal</v>
      </c>
    </row>
    <row r="1076" spans="1:9" x14ac:dyDescent="0.25">
      <c r="A1076" s="11">
        <v>1074</v>
      </c>
      <c r="B1076" s="12">
        <v>16</v>
      </c>
      <c r="C1076" s="13">
        <v>8</v>
      </c>
      <c r="D1076" s="14">
        <v>4053.6800000000003</v>
      </c>
      <c r="E1076">
        <f t="shared" si="80"/>
        <v>4</v>
      </c>
      <c r="F1076">
        <f t="shared" si="81"/>
        <v>4</v>
      </c>
      <c r="G1076">
        <f t="shared" si="82"/>
        <v>3</v>
      </c>
      <c r="H1076">
        <f t="shared" si="83"/>
        <v>443</v>
      </c>
      <c r="I1076" t="str">
        <f t="shared" si="84"/>
        <v>Very Loyal</v>
      </c>
    </row>
    <row r="1077" spans="1:9" x14ac:dyDescent="0.25">
      <c r="A1077" s="11">
        <v>1075</v>
      </c>
      <c r="B1077" s="12">
        <v>67</v>
      </c>
      <c r="C1077" s="13">
        <v>7</v>
      </c>
      <c r="D1077" s="14">
        <v>2242.12</v>
      </c>
      <c r="E1077">
        <f t="shared" si="80"/>
        <v>2</v>
      </c>
      <c r="F1077">
        <f t="shared" si="81"/>
        <v>3</v>
      </c>
      <c r="G1077">
        <f t="shared" si="82"/>
        <v>2</v>
      </c>
      <c r="H1077">
        <f t="shared" si="83"/>
        <v>232</v>
      </c>
      <c r="I1077" t="str">
        <f t="shared" si="84"/>
        <v>Losing Customer</v>
      </c>
    </row>
    <row r="1078" spans="1:9" x14ac:dyDescent="0.25">
      <c r="A1078" s="11">
        <v>1076</v>
      </c>
      <c r="B1078" s="12">
        <v>9</v>
      </c>
      <c r="C1078" s="13">
        <v>12</v>
      </c>
      <c r="D1078" s="14">
        <v>8104.54</v>
      </c>
      <c r="E1078">
        <f t="shared" si="80"/>
        <v>4</v>
      </c>
      <c r="F1078">
        <f t="shared" si="81"/>
        <v>4</v>
      </c>
      <c r="G1078">
        <f t="shared" si="82"/>
        <v>4</v>
      </c>
      <c r="H1078">
        <f t="shared" si="83"/>
        <v>444</v>
      </c>
      <c r="I1078" t="str">
        <f t="shared" si="84"/>
        <v>Platinum Customer</v>
      </c>
    </row>
    <row r="1079" spans="1:9" x14ac:dyDescent="0.25">
      <c r="A1079" s="11">
        <v>1077</v>
      </c>
      <c r="B1079" s="12">
        <v>5</v>
      </c>
      <c r="C1079" s="13">
        <v>6</v>
      </c>
      <c r="D1079" s="14">
        <v>1658.4500000000003</v>
      </c>
      <c r="E1079">
        <f t="shared" si="80"/>
        <v>4</v>
      </c>
      <c r="F1079">
        <f t="shared" si="81"/>
        <v>2</v>
      </c>
      <c r="G1079">
        <f t="shared" si="82"/>
        <v>1</v>
      </c>
      <c r="H1079">
        <f t="shared" si="83"/>
        <v>421</v>
      </c>
      <c r="I1079" t="str">
        <f t="shared" si="84"/>
        <v>Becoming Loyal</v>
      </c>
    </row>
    <row r="1080" spans="1:9" x14ac:dyDescent="0.25">
      <c r="A1080" s="11">
        <v>1078</v>
      </c>
      <c r="B1080" s="12">
        <v>18</v>
      </c>
      <c r="C1080" s="13">
        <v>6</v>
      </c>
      <c r="D1080" s="14">
        <v>899.97</v>
      </c>
      <c r="E1080">
        <f t="shared" si="80"/>
        <v>4</v>
      </c>
      <c r="F1080">
        <f t="shared" si="81"/>
        <v>2</v>
      </c>
      <c r="G1080">
        <f t="shared" si="82"/>
        <v>1</v>
      </c>
      <c r="H1080">
        <f t="shared" si="83"/>
        <v>421</v>
      </c>
      <c r="I1080" t="str">
        <f t="shared" si="84"/>
        <v>Becoming Loyal</v>
      </c>
    </row>
    <row r="1081" spans="1:9" x14ac:dyDescent="0.25">
      <c r="A1081" s="11">
        <v>1079</v>
      </c>
      <c r="B1081" s="12">
        <v>17</v>
      </c>
      <c r="C1081" s="13">
        <v>4</v>
      </c>
      <c r="D1081" s="14">
        <v>2306.9899999999998</v>
      </c>
      <c r="E1081">
        <f t="shared" si="80"/>
        <v>4</v>
      </c>
      <c r="F1081">
        <f t="shared" si="81"/>
        <v>1</v>
      </c>
      <c r="G1081">
        <f t="shared" si="82"/>
        <v>2</v>
      </c>
      <c r="H1081">
        <f t="shared" si="83"/>
        <v>412</v>
      </c>
      <c r="I1081" t="str">
        <f t="shared" si="84"/>
        <v>Recent Customer</v>
      </c>
    </row>
    <row r="1082" spans="1:9" x14ac:dyDescent="0.25">
      <c r="A1082" s="11">
        <v>1080</v>
      </c>
      <c r="B1082" s="12">
        <v>47</v>
      </c>
      <c r="C1082" s="13">
        <v>3</v>
      </c>
      <c r="D1082" s="14">
        <v>1857.62</v>
      </c>
      <c r="E1082">
        <f t="shared" si="80"/>
        <v>2</v>
      </c>
      <c r="F1082">
        <f t="shared" si="81"/>
        <v>1</v>
      </c>
      <c r="G1082">
        <f t="shared" si="82"/>
        <v>2</v>
      </c>
      <c r="H1082">
        <f t="shared" si="83"/>
        <v>212</v>
      </c>
      <c r="I1082" t="str">
        <f t="shared" si="84"/>
        <v>High Risk Customer</v>
      </c>
    </row>
    <row r="1083" spans="1:9" x14ac:dyDescent="0.25">
      <c r="A1083" s="11">
        <v>1081</v>
      </c>
      <c r="B1083" s="12">
        <v>11</v>
      </c>
      <c r="C1083" s="13">
        <v>5</v>
      </c>
      <c r="D1083" s="14">
        <v>3227.89</v>
      </c>
      <c r="E1083">
        <f t="shared" si="80"/>
        <v>4</v>
      </c>
      <c r="F1083">
        <f t="shared" si="81"/>
        <v>2</v>
      </c>
      <c r="G1083">
        <f t="shared" si="82"/>
        <v>3</v>
      </c>
      <c r="H1083">
        <f t="shared" si="83"/>
        <v>423</v>
      </c>
      <c r="I1083" t="str">
        <f t="shared" si="84"/>
        <v>Becoming Loyal</v>
      </c>
    </row>
    <row r="1084" spans="1:9" x14ac:dyDescent="0.25">
      <c r="A1084" s="11">
        <v>1082</v>
      </c>
      <c r="B1084" s="12">
        <v>47</v>
      </c>
      <c r="C1084" s="13">
        <v>5</v>
      </c>
      <c r="D1084" s="14">
        <v>2832.7000000000003</v>
      </c>
      <c r="E1084">
        <f t="shared" si="80"/>
        <v>2</v>
      </c>
      <c r="F1084">
        <f t="shared" si="81"/>
        <v>2</v>
      </c>
      <c r="G1084">
        <f t="shared" si="82"/>
        <v>3</v>
      </c>
      <c r="H1084">
        <f t="shared" si="83"/>
        <v>223</v>
      </c>
      <c r="I1084" t="str">
        <f t="shared" si="84"/>
        <v>High Risk Customer</v>
      </c>
    </row>
    <row r="1085" spans="1:9" x14ac:dyDescent="0.25">
      <c r="A1085" s="11">
        <v>1083</v>
      </c>
      <c r="B1085" s="12">
        <v>266</v>
      </c>
      <c r="C1085" s="13">
        <v>2</v>
      </c>
      <c r="D1085" s="14">
        <v>880.99</v>
      </c>
      <c r="E1085">
        <f t="shared" si="80"/>
        <v>1</v>
      </c>
      <c r="F1085">
        <f t="shared" si="81"/>
        <v>1</v>
      </c>
      <c r="G1085">
        <f t="shared" si="82"/>
        <v>1</v>
      </c>
      <c r="H1085">
        <f t="shared" si="83"/>
        <v>111</v>
      </c>
      <c r="I1085" t="str">
        <f t="shared" si="84"/>
        <v>Lost Customer</v>
      </c>
    </row>
    <row r="1086" spans="1:9" x14ac:dyDescent="0.25">
      <c r="A1086" s="11">
        <v>1084</v>
      </c>
      <c r="B1086" s="12">
        <v>4</v>
      </c>
      <c r="C1086" s="13">
        <v>11</v>
      </c>
      <c r="D1086" s="14">
        <v>6522.8300000000017</v>
      </c>
      <c r="E1086">
        <f t="shared" si="80"/>
        <v>4</v>
      </c>
      <c r="F1086">
        <f t="shared" si="81"/>
        <v>4</v>
      </c>
      <c r="G1086">
        <f t="shared" si="82"/>
        <v>4</v>
      </c>
      <c r="H1086">
        <f t="shared" si="83"/>
        <v>444</v>
      </c>
      <c r="I1086" t="str">
        <f t="shared" si="84"/>
        <v>Platinum Customer</v>
      </c>
    </row>
    <row r="1087" spans="1:9" x14ac:dyDescent="0.25">
      <c r="A1087" s="11">
        <v>1085</v>
      </c>
      <c r="B1087" s="12">
        <v>64</v>
      </c>
      <c r="C1087" s="13">
        <v>4</v>
      </c>
      <c r="D1087" s="14">
        <v>1081.6500000000001</v>
      </c>
      <c r="E1087">
        <f t="shared" si="80"/>
        <v>2</v>
      </c>
      <c r="F1087">
        <f t="shared" si="81"/>
        <v>1</v>
      </c>
      <c r="G1087">
        <f t="shared" si="82"/>
        <v>1</v>
      </c>
      <c r="H1087">
        <f t="shared" si="83"/>
        <v>211</v>
      </c>
      <c r="I1087" t="str">
        <f t="shared" si="84"/>
        <v>Almost Lost Customer</v>
      </c>
    </row>
    <row r="1088" spans="1:9" x14ac:dyDescent="0.25">
      <c r="A1088" s="11">
        <v>1086</v>
      </c>
      <c r="B1088" s="12">
        <v>13</v>
      </c>
      <c r="C1088" s="13">
        <v>9</v>
      </c>
      <c r="D1088" s="14">
        <v>4705.6500000000005</v>
      </c>
      <c r="E1088">
        <f t="shared" si="80"/>
        <v>4</v>
      </c>
      <c r="F1088">
        <f t="shared" si="81"/>
        <v>4</v>
      </c>
      <c r="G1088">
        <f t="shared" si="82"/>
        <v>4</v>
      </c>
      <c r="H1088">
        <f t="shared" si="83"/>
        <v>444</v>
      </c>
      <c r="I1088" t="str">
        <f t="shared" si="84"/>
        <v>Platinum Customer</v>
      </c>
    </row>
    <row r="1089" spans="1:9" x14ac:dyDescent="0.25">
      <c r="A1089" s="11">
        <v>1087</v>
      </c>
      <c r="B1089" s="12">
        <v>14</v>
      </c>
      <c r="C1089" s="13">
        <v>3</v>
      </c>
      <c r="D1089" s="14">
        <v>1521.5700000000002</v>
      </c>
      <c r="E1089">
        <f t="shared" si="80"/>
        <v>4</v>
      </c>
      <c r="F1089">
        <f t="shared" si="81"/>
        <v>1</v>
      </c>
      <c r="G1089">
        <f t="shared" si="82"/>
        <v>1</v>
      </c>
      <c r="H1089">
        <f t="shared" si="83"/>
        <v>411</v>
      </c>
      <c r="I1089" t="str">
        <f t="shared" si="84"/>
        <v>Recent Customer</v>
      </c>
    </row>
    <row r="1090" spans="1:9" x14ac:dyDescent="0.25">
      <c r="A1090" s="11">
        <v>1088</v>
      </c>
      <c r="B1090" s="12">
        <v>13</v>
      </c>
      <c r="C1090" s="13">
        <v>6</v>
      </c>
      <c r="D1090" s="14">
        <v>3595.32</v>
      </c>
      <c r="E1090">
        <f t="shared" si="80"/>
        <v>4</v>
      </c>
      <c r="F1090">
        <f t="shared" si="81"/>
        <v>2</v>
      </c>
      <c r="G1090">
        <f t="shared" si="82"/>
        <v>3</v>
      </c>
      <c r="H1090">
        <f t="shared" si="83"/>
        <v>423</v>
      </c>
      <c r="I1090" t="str">
        <f t="shared" si="84"/>
        <v>Becoming Loyal</v>
      </c>
    </row>
    <row r="1091" spans="1:9" x14ac:dyDescent="0.25">
      <c r="A1091" s="11">
        <v>1089</v>
      </c>
      <c r="B1091" s="12">
        <v>151</v>
      </c>
      <c r="C1091" s="13">
        <v>7</v>
      </c>
      <c r="D1091" s="14">
        <v>2349.29</v>
      </c>
      <c r="E1091">
        <f t="shared" si="80"/>
        <v>1</v>
      </c>
      <c r="F1091">
        <f t="shared" si="81"/>
        <v>3</v>
      </c>
      <c r="G1091">
        <f t="shared" si="82"/>
        <v>2</v>
      </c>
      <c r="H1091">
        <f t="shared" si="83"/>
        <v>132</v>
      </c>
      <c r="I1091" t="str">
        <f t="shared" si="84"/>
        <v>Almost Lost Customer</v>
      </c>
    </row>
    <row r="1092" spans="1:9" x14ac:dyDescent="0.25">
      <c r="A1092" s="11">
        <v>1090</v>
      </c>
      <c r="B1092" s="12">
        <v>71</v>
      </c>
      <c r="C1092" s="13">
        <v>7</v>
      </c>
      <c r="D1092" s="14">
        <v>1529.0100000000004</v>
      </c>
      <c r="E1092">
        <f t="shared" si="80"/>
        <v>2</v>
      </c>
      <c r="F1092">
        <f t="shared" si="81"/>
        <v>3</v>
      </c>
      <c r="G1092">
        <f t="shared" si="82"/>
        <v>1</v>
      </c>
      <c r="H1092">
        <f t="shared" si="83"/>
        <v>231</v>
      </c>
      <c r="I1092" t="str">
        <f t="shared" si="84"/>
        <v>Losing Customer</v>
      </c>
    </row>
    <row r="1093" spans="1:9" x14ac:dyDescent="0.25">
      <c r="A1093" s="11">
        <v>1091</v>
      </c>
      <c r="B1093" s="12">
        <v>4</v>
      </c>
      <c r="C1093" s="13">
        <v>11</v>
      </c>
      <c r="D1093" s="14">
        <v>4183.8100000000004</v>
      </c>
      <c r="E1093">
        <f t="shared" si="80"/>
        <v>4</v>
      </c>
      <c r="F1093">
        <f t="shared" si="81"/>
        <v>4</v>
      </c>
      <c r="G1093">
        <f t="shared" si="82"/>
        <v>4</v>
      </c>
      <c r="H1093">
        <f t="shared" si="83"/>
        <v>444</v>
      </c>
      <c r="I1093" t="str">
        <f t="shared" si="84"/>
        <v>Platinum Customer</v>
      </c>
    </row>
    <row r="1094" spans="1:9" x14ac:dyDescent="0.25">
      <c r="A1094" s="11">
        <v>1092</v>
      </c>
      <c r="B1094" s="12">
        <v>202</v>
      </c>
      <c r="C1094" s="13">
        <v>5</v>
      </c>
      <c r="D1094" s="14">
        <v>1245.27</v>
      </c>
      <c r="E1094">
        <f t="shared" ref="E1094:E1157" si="85">IF(B1094&gt;88,1,IF(AND(B1094&lt;=88,B1094&gt;45),2,IF(AND(B1094&lt;=45,B1094&gt;18),3,IF(B1094&lt;=18,4))))</f>
        <v>1</v>
      </c>
      <c r="F1094">
        <f t="shared" ref="F1094:F1157" si="86">IF(C1094&gt;7,4,IF(AND(C1094&lt;=7,C1094&gt;6),3,IF(AND(C1094&lt;=6,C1094&gt;4),2,IF(C1094&lt;=4,1))))</f>
        <v>2</v>
      </c>
      <c r="G1094">
        <f t="shared" ref="G1094:G1157" si="87">IF(D1094&gt;4095.63,4,IF(AND(D1094&lt;=4095.63,D1094&gt;2785.04),3,IF(AND(D1094&lt;=2785.04,D1094&gt;1779.7),2,IF(D1094&lt;=1779.7,1))))</f>
        <v>1</v>
      </c>
      <c r="H1094">
        <f t="shared" ref="H1094:H1157" si="88">100*E1094+10*F1094+G1094</f>
        <v>121</v>
      </c>
      <c r="I1094" t="str">
        <f t="shared" ref="I1094:I1157" si="89">IF(H1094=444,"Platinum Customer",IF(AND(H1094&lt;444,H1094&gt;=433),"Very Loyal",IF(AND(H1094&lt;433,H1094&gt;=421),"Becoming Loyal",IF(AND(H1094&lt;421,H1094&gt;=344),"Recent Customer",IF(AND(H1094&lt;344,H1094&gt;=323),"Potential Customer",IF(AND(H1094&lt;323,H1094&gt;=311),"Late Bloomer",IF(AND(H1094&lt;311,H1094&gt;=224),"Losing Customer",IF(AND(H1094&lt;224,H1094&gt;=212),"High Risk Customer",IF(AND(H1094&lt;212,H1094&gt;=124),"Almost Lost Customer",IF(AND(H1094&lt;124,H1094&gt;=112),"Evasive Customer",IF(H1094=111,"Lost Customer")))))))))))</f>
        <v>Evasive Customer</v>
      </c>
    </row>
    <row r="1095" spans="1:9" x14ac:dyDescent="0.25">
      <c r="A1095" s="11">
        <v>1093</v>
      </c>
      <c r="B1095" s="12">
        <v>99</v>
      </c>
      <c r="C1095" s="13">
        <v>9</v>
      </c>
      <c r="D1095" s="14">
        <v>7159.69</v>
      </c>
      <c r="E1095">
        <f t="shared" si="85"/>
        <v>1</v>
      </c>
      <c r="F1095">
        <f t="shared" si="86"/>
        <v>4</v>
      </c>
      <c r="G1095">
        <f t="shared" si="87"/>
        <v>4</v>
      </c>
      <c r="H1095">
        <f t="shared" si="88"/>
        <v>144</v>
      </c>
      <c r="I1095" t="str">
        <f t="shared" si="89"/>
        <v>Almost Lost Customer</v>
      </c>
    </row>
    <row r="1096" spans="1:9" x14ac:dyDescent="0.25">
      <c r="A1096" s="11">
        <v>1094</v>
      </c>
      <c r="B1096" s="12">
        <v>43</v>
      </c>
      <c r="C1096" s="13">
        <v>7</v>
      </c>
      <c r="D1096" s="14">
        <v>3632.3</v>
      </c>
      <c r="E1096">
        <f t="shared" si="85"/>
        <v>3</v>
      </c>
      <c r="F1096">
        <f t="shared" si="86"/>
        <v>3</v>
      </c>
      <c r="G1096">
        <f t="shared" si="87"/>
        <v>3</v>
      </c>
      <c r="H1096">
        <f t="shared" si="88"/>
        <v>333</v>
      </c>
      <c r="I1096" t="str">
        <f t="shared" si="89"/>
        <v>Potential Customer</v>
      </c>
    </row>
    <row r="1097" spans="1:9" x14ac:dyDescent="0.25">
      <c r="A1097" s="11">
        <v>1095</v>
      </c>
      <c r="B1097" s="12">
        <v>14</v>
      </c>
      <c r="C1097" s="13">
        <v>4</v>
      </c>
      <c r="D1097" s="14">
        <v>4498.34</v>
      </c>
      <c r="E1097">
        <f t="shared" si="85"/>
        <v>4</v>
      </c>
      <c r="F1097">
        <f t="shared" si="86"/>
        <v>1</v>
      </c>
      <c r="G1097">
        <f t="shared" si="87"/>
        <v>4</v>
      </c>
      <c r="H1097">
        <f t="shared" si="88"/>
        <v>414</v>
      </c>
      <c r="I1097" t="str">
        <f t="shared" si="89"/>
        <v>Recent Customer</v>
      </c>
    </row>
    <row r="1098" spans="1:9" x14ac:dyDescent="0.25">
      <c r="A1098" s="11">
        <v>1096</v>
      </c>
      <c r="B1098" s="12">
        <v>55</v>
      </c>
      <c r="C1098" s="13">
        <v>5</v>
      </c>
      <c r="D1098" s="14">
        <v>2086.85</v>
      </c>
      <c r="E1098">
        <f t="shared" si="85"/>
        <v>2</v>
      </c>
      <c r="F1098">
        <f t="shared" si="86"/>
        <v>2</v>
      </c>
      <c r="G1098">
        <f t="shared" si="87"/>
        <v>2</v>
      </c>
      <c r="H1098">
        <f t="shared" si="88"/>
        <v>222</v>
      </c>
      <c r="I1098" t="str">
        <f t="shared" si="89"/>
        <v>High Risk Customer</v>
      </c>
    </row>
    <row r="1099" spans="1:9" x14ac:dyDescent="0.25">
      <c r="A1099" s="11">
        <v>1097</v>
      </c>
      <c r="B1099" s="12">
        <v>188</v>
      </c>
      <c r="C1099" s="13">
        <v>4</v>
      </c>
      <c r="D1099" s="14">
        <v>666.78999999999985</v>
      </c>
      <c r="E1099">
        <f t="shared" si="85"/>
        <v>1</v>
      </c>
      <c r="F1099">
        <f t="shared" si="86"/>
        <v>1</v>
      </c>
      <c r="G1099">
        <f t="shared" si="87"/>
        <v>1</v>
      </c>
      <c r="H1099">
        <f t="shared" si="88"/>
        <v>111</v>
      </c>
      <c r="I1099" t="str">
        <f t="shared" si="89"/>
        <v>Lost Customer</v>
      </c>
    </row>
    <row r="1100" spans="1:9" x14ac:dyDescent="0.25">
      <c r="A1100" s="11">
        <v>1098</v>
      </c>
      <c r="B1100" s="12">
        <v>8</v>
      </c>
      <c r="C1100" s="13">
        <v>8</v>
      </c>
      <c r="D1100" s="14">
        <v>3879.14</v>
      </c>
      <c r="E1100">
        <f t="shared" si="85"/>
        <v>4</v>
      </c>
      <c r="F1100">
        <f t="shared" si="86"/>
        <v>4</v>
      </c>
      <c r="G1100">
        <f t="shared" si="87"/>
        <v>3</v>
      </c>
      <c r="H1100">
        <f t="shared" si="88"/>
        <v>443</v>
      </c>
      <c r="I1100" t="str">
        <f t="shared" si="89"/>
        <v>Very Loyal</v>
      </c>
    </row>
    <row r="1101" spans="1:9" x14ac:dyDescent="0.25">
      <c r="A1101" s="11">
        <v>1099</v>
      </c>
      <c r="B1101" s="12">
        <v>110</v>
      </c>
      <c r="C1101" s="13">
        <v>2</v>
      </c>
      <c r="D1101" s="14">
        <v>183.1999999999999</v>
      </c>
      <c r="E1101">
        <f t="shared" si="85"/>
        <v>1</v>
      </c>
      <c r="F1101">
        <f t="shared" si="86"/>
        <v>1</v>
      </c>
      <c r="G1101">
        <f t="shared" si="87"/>
        <v>1</v>
      </c>
      <c r="H1101">
        <f t="shared" si="88"/>
        <v>111</v>
      </c>
      <c r="I1101" t="str">
        <f t="shared" si="89"/>
        <v>Lost Customer</v>
      </c>
    </row>
    <row r="1102" spans="1:9" x14ac:dyDescent="0.25">
      <c r="A1102" s="11">
        <v>1100</v>
      </c>
      <c r="B1102" s="12">
        <v>45</v>
      </c>
      <c r="C1102" s="13">
        <v>3</v>
      </c>
      <c r="D1102" s="14">
        <v>1051.23</v>
      </c>
      <c r="E1102">
        <f t="shared" si="85"/>
        <v>3</v>
      </c>
      <c r="F1102">
        <f t="shared" si="86"/>
        <v>1</v>
      </c>
      <c r="G1102">
        <f t="shared" si="87"/>
        <v>1</v>
      </c>
      <c r="H1102">
        <f t="shared" si="88"/>
        <v>311</v>
      </c>
      <c r="I1102" t="str">
        <f t="shared" si="89"/>
        <v>Late Bloomer</v>
      </c>
    </row>
    <row r="1103" spans="1:9" x14ac:dyDescent="0.25">
      <c r="A1103" s="11">
        <v>1101</v>
      </c>
      <c r="B1103" s="12">
        <v>113</v>
      </c>
      <c r="C1103" s="13">
        <v>5</v>
      </c>
      <c r="D1103" s="14">
        <v>4267.42</v>
      </c>
      <c r="E1103">
        <f t="shared" si="85"/>
        <v>1</v>
      </c>
      <c r="F1103">
        <f t="shared" si="86"/>
        <v>2</v>
      </c>
      <c r="G1103">
        <f t="shared" si="87"/>
        <v>4</v>
      </c>
      <c r="H1103">
        <f t="shared" si="88"/>
        <v>124</v>
      </c>
      <c r="I1103" t="str">
        <f t="shared" si="89"/>
        <v>Almost Lost Customer</v>
      </c>
    </row>
    <row r="1104" spans="1:9" x14ac:dyDescent="0.25">
      <c r="A1104" s="11">
        <v>1102</v>
      </c>
      <c r="B1104" s="12">
        <v>21</v>
      </c>
      <c r="C1104" s="13">
        <v>8</v>
      </c>
      <c r="D1104" s="14">
        <v>5025.4399999999996</v>
      </c>
      <c r="E1104">
        <f t="shared" si="85"/>
        <v>3</v>
      </c>
      <c r="F1104">
        <f t="shared" si="86"/>
        <v>4</v>
      </c>
      <c r="G1104">
        <f t="shared" si="87"/>
        <v>4</v>
      </c>
      <c r="H1104">
        <f t="shared" si="88"/>
        <v>344</v>
      </c>
      <c r="I1104" t="str">
        <f t="shared" si="89"/>
        <v>Recent Customer</v>
      </c>
    </row>
    <row r="1105" spans="1:9" x14ac:dyDescent="0.25">
      <c r="A1105" s="11">
        <v>1103</v>
      </c>
      <c r="B1105" s="12">
        <v>32</v>
      </c>
      <c r="C1105" s="13">
        <v>12</v>
      </c>
      <c r="D1105" s="14">
        <v>7367.880000000001</v>
      </c>
      <c r="E1105">
        <f t="shared" si="85"/>
        <v>3</v>
      </c>
      <c r="F1105">
        <f t="shared" si="86"/>
        <v>4</v>
      </c>
      <c r="G1105">
        <f t="shared" si="87"/>
        <v>4</v>
      </c>
      <c r="H1105">
        <f t="shared" si="88"/>
        <v>344</v>
      </c>
      <c r="I1105" t="str">
        <f t="shared" si="89"/>
        <v>Recent Customer</v>
      </c>
    </row>
    <row r="1106" spans="1:9" x14ac:dyDescent="0.25">
      <c r="A1106" s="11">
        <v>1104</v>
      </c>
      <c r="B1106" s="12">
        <v>11</v>
      </c>
      <c r="C1106" s="13">
        <v>7</v>
      </c>
      <c r="D1106" s="14">
        <v>2568.9700000000007</v>
      </c>
      <c r="E1106">
        <f t="shared" si="85"/>
        <v>4</v>
      </c>
      <c r="F1106">
        <f t="shared" si="86"/>
        <v>3</v>
      </c>
      <c r="G1106">
        <f t="shared" si="87"/>
        <v>2</v>
      </c>
      <c r="H1106">
        <f t="shared" si="88"/>
        <v>432</v>
      </c>
      <c r="I1106" t="str">
        <f t="shared" si="89"/>
        <v>Becoming Loyal</v>
      </c>
    </row>
    <row r="1107" spans="1:9" x14ac:dyDescent="0.25">
      <c r="A1107" s="11">
        <v>1105</v>
      </c>
      <c r="B1107" s="12">
        <v>16</v>
      </c>
      <c r="C1107" s="13">
        <v>2</v>
      </c>
      <c r="D1107" s="14">
        <v>2712.5699999999997</v>
      </c>
      <c r="E1107">
        <f t="shared" si="85"/>
        <v>4</v>
      </c>
      <c r="F1107">
        <f t="shared" si="86"/>
        <v>1</v>
      </c>
      <c r="G1107">
        <f t="shared" si="87"/>
        <v>2</v>
      </c>
      <c r="H1107">
        <f t="shared" si="88"/>
        <v>412</v>
      </c>
      <c r="I1107" t="str">
        <f t="shared" si="89"/>
        <v>Recent Customer</v>
      </c>
    </row>
    <row r="1108" spans="1:9" x14ac:dyDescent="0.25">
      <c r="A1108" s="11">
        <v>1106</v>
      </c>
      <c r="B1108" s="12">
        <v>24</v>
      </c>
      <c r="C1108" s="13">
        <v>9</v>
      </c>
      <c r="D1108" s="14">
        <v>5691.6100000000006</v>
      </c>
      <c r="E1108">
        <f t="shared" si="85"/>
        <v>3</v>
      </c>
      <c r="F1108">
        <f t="shared" si="86"/>
        <v>4</v>
      </c>
      <c r="G1108">
        <f t="shared" si="87"/>
        <v>4</v>
      </c>
      <c r="H1108">
        <f t="shared" si="88"/>
        <v>344</v>
      </c>
      <c r="I1108" t="str">
        <f t="shared" si="89"/>
        <v>Recent Customer</v>
      </c>
    </row>
    <row r="1109" spans="1:9" x14ac:dyDescent="0.25">
      <c r="A1109" s="11">
        <v>1107</v>
      </c>
      <c r="B1109" s="12">
        <v>48</v>
      </c>
      <c r="C1109" s="13">
        <v>6</v>
      </c>
      <c r="D1109" s="14">
        <v>1843.57</v>
      </c>
      <c r="E1109">
        <f t="shared" si="85"/>
        <v>2</v>
      </c>
      <c r="F1109">
        <f t="shared" si="86"/>
        <v>2</v>
      </c>
      <c r="G1109">
        <f t="shared" si="87"/>
        <v>2</v>
      </c>
      <c r="H1109">
        <f t="shared" si="88"/>
        <v>222</v>
      </c>
      <c r="I1109" t="str">
        <f t="shared" si="89"/>
        <v>High Risk Customer</v>
      </c>
    </row>
    <row r="1110" spans="1:9" x14ac:dyDescent="0.25">
      <c r="A1110" s="11">
        <v>1108</v>
      </c>
      <c r="B1110" s="12">
        <v>12</v>
      </c>
      <c r="C1110" s="13">
        <v>4</v>
      </c>
      <c r="D1110" s="14">
        <v>1338.61</v>
      </c>
      <c r="E1110">
        <f t="shared" si="85"/>
        <v>4</v>
      </c>
      <c r="F1110">
        <f t="shared" si="86"/>
        <v>1</v>
      </c>
      <c r="G1110">
        <f t="shared" si="87"/>
        <v>1</v>
      </c>
      <c r="H1110">
        <f t="shared" si="88"/>
        <v>411</v>
      </c>
      <c r="I1110" t="str">
        <f t="shared" si="89"/>
        <v>Recent Customer</v>
      </c>
    </row>
    <row r="1111" spans="1:9" x14ac:dyDescent="0.25">
      <c r="A1111" s="11">
        <v>1109</v>
      </c>
      <c r="B1111" s="12">
        <v>208</v>
      </c>
      <c r="C1111" s="13">
        <v>3</v>
      </c>
      <c r="D1111" s="14">
        <v>683.2</v>
      </c>
      <c r="E1111">
        <f t="shared" si="85"/>
        <v>1</v>
      </c>
      <c r="F1111">
        <f t="shared" si="86"/>
        <v>1</v>
      </c>
      <c r="G1111">
        <f t="shared" si="87"/>
        <v>1</v>
      </c>
      <c r="H1111">
        <f t="shared" si="88"/>
        <v>111</v>
      </c>
      <c r="I1111" t="str">
        <f t="shared" si="89"/>
        <v>Lost Customer</v>
      </c>
    </row>
    <row r="1112" spans="1:9" x14ac:dyDescent="0.25">
      <c r="A1112" s="11">
        <v>1110</v>
      </c>
      <c r="B1112" s="12">
        <v>17</v>
      </c>
      <c r="C1112" s="13">
        <v>6</v>
      </c>
      <c r="D1112" s="14">
        <v>4574.0999999999995</v>
      </c>
      <c r="E1112">
        <f t="shared" si="85"/>
        <v>4</v>
      </c>
      <c r="F1112">
        <f t="shared" si="86"/>
        <v>2</v>
      </c>
      <c r="G1112">
        <f t="shared" si="87"/>
        <v>4</v>
      </c>
      <c r="H1112">
        <f t="shared" si="88"/>
        <v>424</v>
      </c>
      <c r="I1112" t="str">
        <f t="shared" si="89"/>
        <v>Becoming Loyal</v>
      </c>
    </row>
    <row r="1113" spans="1:9" x14ac:dyDescent="0.25">
      <c r="A1113" s="11">
        <v>1111</v>
      </c>
      <c r="B1113" s="12">
        <v>20</v>
      </c>
      <c r="C1113" s="13">
        <v>7</v>
      </c>
      <c r="D1113" s="14">
        <v>2561.15</v>
      </c>
      <c r="E1113">
        <f t="shared" si="85"/>
        <v>3</v>
      </c>
      <c r="F1113">
        <f t="shared" si="86"/>
        <v>3</v>
      </c>
      <c r="G1113">
        <f t="shared" si="87"/>
        <v>2</v>
      </c>
      <c r="H1113">
        <f t="shared" si="88"/>
        <v>332</v>
      </c>
      <c r="I1113" t="str">
        <f t="shared" si="89"/>
        <v>Potential Customer</v>
      </c>
    </row>
    <row r="1114" spans="1:9" x14ac:dyDescent="0.25">
      <c r="A1114" s="11">
        <v>1112</v>
      </c>
      <c r="B1114" s="12">
        <v>108</v>
      </c>
      <c r="C1114" s="13">
        <v>3</v>
      </c>
      <c r="D1114" s="14">
        <v>1217.23</v>
      </c>
      <c r="E1114">
        <f t="shared" si="85"/>
        <v>1</v>
      </c>
      <c r="F1114">
        <f t="shared" si="86"/>
        <v>1</v>
      </c>
      <c r="G1114">
        <f t="shared" si="87"/>
        <v>1</v>
      </c>
      <c r="H1114">
        <f t="shared" si="88"/>
        <v>111</v>
      </c>
      <c r="I1114" t="str">
        <f t="shared" si="89"/>
        <v>Lost Customer</v>
      </c>
    </row>
    <row r="1115" spans="1:9" x14ac:dyDescent="0.25">
      <c r="A1115" s="11">
        <v>1113</v>
      </c>
      <c r="B1115" s="12">
        <v>26</v>
      </c>
      <c r="C1115" s="13">
        <v>9</v>
      </c>
      <c r="D1115" s="14">
        <v>6072.4800000000005</v>
      </c>
      <c r="E1115">
        <f t="shared" si="85"/>
        <v>3</v>
      </c>
      <c r="F1115">
        <f t="shared" si="86"/>
        <v>4</v>
      </c>
      <c r="G1115">
        <f t="shared" si="87"/>
        <v>4</v>
      </c>
      <c r="H1115">
        <f t="shared" si="88"/>
        <v>344</v>
      </c>
      <c r="I1115" t="str">
        <f t="shared" si="89"/>
        <v>Recent Customer</v>
      </c>
    </row>
    <row r="1116" spans="1:9" x14ac:dyDescent="0.25">
      <c r="A1116" s="11">
        <v>1114</v>
      </c>
      <c r="B1116" s="12">
        <v>64</v>
      </c>
      <c r="C1116" s="13">
        <v>4</v>
      </c>
      <c r="D1116" s="14">
        <v>1774.12</v>
      </c>
      <c r="E1116">
        <f t="shared" si="85"/>
        <v>2</v>
      </c>
      <c r="F1116">
        <f t="shared" si="86"/>
        <v>1</v>
      </c>
      <c r="G1116">
        <f t="shared" si="87"/>
        <v>1</v>
      </c>
      <c r="H1116">
        <f t="shared" si="88"/>
        <v>211</v>
      </c>
      <c r="I1116" t="str">
        <f t="shared" si="89"/>
        <v>Almost Lost Customer</v>
      </c>
    </row>
    <row r="1117" spans="1:9" x14ac:dyDescent="0.25">
      <c r="A1117" s="11">
        <v>1115</v>
      </c>
      <c r="B1117" s="12">
        <v>2</v>
      </c>
      <c r="C1117" s="13">
        <v>9</v>
      </c>
      <c r="D1117" s="14">
        <v>4631.2300000000005</v>
      </c>
      <c r="E1117">
        <f t="shared" si="85"/>
        <v>4</v>
      </c>
      <c r="F1117">
        <f t="shared" si="86"/>
        <v>4</v>
      </c>
      <c r="G1117">
        <f t="shared" si="87"/>
        <v>4</v>
      </c>
      <c r="H1117">
        <f t="shared" si="88"/>
        <v>444</v>
      </c>
      <c r="I1117" t="str">
        <f t="shared" si="89"/>
        <v>Platinum Customer</v>
      </c>
    </row>
    <row r="1118" spans="1:9" x14ac:dyDescent="0.25">
      <c r="A1118" s="11">
        <v>1116</v>
      </c>
      <c r="B1118" s="12">
        <v>7</v>
      </c>
      <c r="C1118" s="13">
        <v>3</v>
      </c>
      <c r="D1118" s="14">
        <v>4053.9199999999996</v>
      </c>
      <c r="E1118">
        <f t="shared" si="85"/>
        <v>4</v>
      </c>
      <c r="F1118">
        <f t="shared" si="86"/>
        <v>1</v>
      </c>
      <c r="G1118">
        <f t="shared" si="87"/>
        <v>3</v>
      </c>
      <c r="H1118">
        <f t="shared" si="88"/>
        <v>413</v>
      </c>
      <c r="I1118" t="str">
        <f t="shared" si="89"/>
        <v>Recent Customer</v>
      </c>
    </row>
    <row r="1119" spans="1:9" x14ac:dyDescent="0.25">
      <c r="A1119" s="11">
        <v>1117</v>
      </c>
      <c r="B1119" s="12">
        <v>136</v>
      </c>
      <c r="C1119" s="13">
        <v>10</v>
      </c>
      <c r="D1119" s="14">
        <v>2524.5299999999997</v>
      </c>
      <c r="E1119">
        <f t="shared" si="85"/>
        <v>1</v>
      </c>
      <c r="F1119">
        <f t="shared" si="86"/>
        <v>4</v>
      </c>
      <c r="G1119">
        <f t="shared" si="87"/>
        <v>2</v>
      </c>
      <c r="H1119">
        <f t="shared" si="88"/>
        <v>142</v>
      </c>
      <c r="I1119" t="str">
        <f t="shared" si="89"/>
        <v>Almost Lost Customer</v>
      </c>
    </row>
    <row r="1120" spans="1:9" x14ac:dyDescent="0.25">
      <c r="A1120" s="11">
        <v>1118</v>
      </c>
      <c r="B1120" s="12">
        <v>38</v>
      </c>
      <c r="C1120" s="13">
        <v>4</v>
      </c>
      <c r="D1120" s="14">
        <v>1858.97</v>
      </c>
      <c r="E1120">
        <f t="shared" si="85"/>
        <v>3</v>
      </c>
      <c r="F1120">
        <f t="shared" si="86"/>
        <v>1</v>
      </c>
      <c r="G1120">
        <f t="shared" si="87"/>
        <v>2</v>
      </c>
      <c r="H1120">
        <f t="shared" si="88"/>
        <v>312</v>
      </c>
      <c r="I1120" t="str">
        <f t="shared" si="89"/>
        <v>Late Bloomer</v>
      </c>
    </row>
    <row r="1121" spans="1:9" x14ac:dyDescent="0.25">
      <c r="A1121" s="11">
        <v>1119</v>
      </c>
      <c r="B1121" s="12">
        <v>98</v>
      </c>
      <c r="C1121" s="13">
        <v>7</v>
      </c>
      <c r="D1121" s="14">
        <v>4825.8500000000004</v>
      </c>
      <c r="E1121">
        <f t="shared" si="85"/>
        <v>1</v>
      </c>
      <c r="F1121">
        <f t="shared" si="86"/>
        <v>3</v>
      </c>
      <c r="G1121">
        <f t="shared" si="87"/>
        <v>4</v>
      </c>
      <c r="H1121">
        <f t="shared" si="88"/>
        <v>134</v>
      </c>
      <c r="I1121" t="str">
        <f t="shared" si="89"/>
        <v>Almost Lost Customer</v>
      </c>
    </row>
    <row r="1122" spans="1:9" x14ac:dyDescent="0.25">
      <c r="A1122" s="11">
        <v>1120</v>
      </c>
      <c r="B1122" s="12">
        <v>1</v>
      </c>
      <c r="C1122" s="13">
        <v>6</v>
      </c>
      <c r="D1122" s="14">
        <v>912.94000000000017</v>
      </c>
      <c r="E1122">
        <f t="shared" si="85"/>
        <v>4</v>
      </c>
      <c r="F1122">
        <f t="shared" si="86"/>
        <v>2</v>
      </c>
      <c r="G1122">
        <f t="shared" si="87"/>
        <v>1</v>
      </c>
      <c r="H1122">
        <f t="shared" si="88"/>
        <v>421</v>
      </c>
      <c r="I1122" t="str">
        <f t="shared" si="89"/>
        <v>Becoming Loyal</v>
      </c>
    </row>
    <row r="1123" spans="1:9" x14ac:dyDescent="0.25">
      <c r="A1123" s="11">
        <v>1121</v>
      </c>
      <c r="B1123" s="12">
        <v>7</v>
      </c>
      <c r="C1123" s="13">
        <v>2</v>
      </c>
      <c r="D1123" s="14">
        <v>327.07000000000016</v>
      </c>
      <c r="E1123">
        <f t="shared" si="85"/>
        <v>4</v>
      </c>
      <c r="F1123">
        <f t="shared" si="86"/>
        <v>1</v>
      </c>
      <c r="G1123">
        <f t="shared" si="87"/>
        <v>1</v>
      </c>
      <c r="H1123">
        <f t="shared" si="88"/>
        <v>411</v>
      </c>
      <c r="I1123" t="str">
        <f t="shared" si="89"/>
        <v>Recent Customer</v>
      </c>
    </row>
    <row r="1124" spans="1:9" x14ac:dyDescent="0.25">
      <c r="A1124" s="11">
        <v>1122</v>
      </c>
      <c r="B1124" s="12">
        <v>26</v>
      </c>
      <c r="C1124" s="13">
        <v>5</v>
      </c>
      <c r="D1124" s="14">
        <v>3026.3900000000003</v>
      </c>
      <c r="E1124">
        <f t="shared" si="85"/>
        <v>3</v>
      </c>
      <c r="F1124">
        <f t="shared" si="86"/>
        <v>2</v>
      </c>
      <c r="G1124">
        <f t="shared" si="87"/>
        <v>3</v>
      </c>
      <c r="H1124">
        <f t="shared" si="88"/>
        <v>323</v>
      </c>
      <c r="I1124" t="str">
        <f t="shared" si="89"/>
        <v>Potential Customer</v>
      </c>
    </row>
    <row r="1125" spans="1:9" x14ac:dyDescent="0.25">
      <c r="A1125" s="11">
        <v>1123</v>
      </c>
      <c r="B1125" s="12">
        <v>10</v>
      </c>
      <c r="C1125" s="13">
        <v>5</v>
      </c>
      <c r="D1125" s="14">
        <v>4235.7999999999993</v>
      </c>
      <c r="E1125">
        <f t="shared" si="85"/>
        <v>4</v>
      </c>
      <c r="F1125">
        <f t="shared" si="86"/>
        <v>2</v>
      </c>
      <c r="G1125">
        <f t="shared" si="87"/>
        <v>4</v>
      </c>
      <c r="H1125">
        <f t="shared" si="88"/>
        <v>424</v>
      </c>
      <c r="I1125" t="str">
        <f t="shared" si="89"/>
        <v>Becoming Loyal</v>
      </c>
    </row>
    <row r="1126" spans="1:9" x14ac:dyDescent="0.25">
      <c r="A1126" s="11">
        <v>1124</v>
      </c>
      <c r="B1126" s="12">
        <v>44</v>
      </c>
      <c r="C1126" s="13">
        <v>3</v>
      </c>
      <c r="D1126" s="14">
        <v>2742.04</v>
      </c>
      <c r="E1126">
        <f t="shared" si="85"/>
        <v>3</v>
      </c>
      <c r="F1126">
        <f t="shared" si="86"/>
        <v>1</v>
      </c>
      <c r="G1126">
        <f t="shared" si="87"/>
        <v>2</v>
      </c>
      <c r="H1126">
        <f t="shared" si="88"/>
        <v>312</v>
      </c>
      <c r="I1126" t="str">
        <f t="shared" si="89"/>
        <v>Late Bloomer</v>
      </c>
    </row>
    <row r="1127" spans="1:9" x14ac:dyDescent="0.25">
      <c r="A1127" s="11">
        <v>1125</v>
      </c>
      <c r="B1127" s="12">
        <v>29</v>
      </c>
      <c r="C1127" s="13">
        <v>5</v>
      </c>
      <c r="D1127" s="14">
        <v>2839.9300000000003</v>
      </c>
      <c r="E1127">
        <f t="shared" si="85"/>
        <v>3</v>
      </c>
      <c r="F1127">
        <f t="shared" si="86"/>
        <v>2</v>
      </c>
      <c r="G1127">
        <f t="shared" si="87"/>
        <v>3</v>
      </c>
      <c r="H1127">
        <f t="shared" si="88"/>
        <v>323</v>
      </c>
      <c r="I1127" t="str">
        <f t="shared" si="89"/>
        <v>Potential Customer</v>
      </c>
    </row>
    <row r="1128" spans="1:9" x14ac:dyDescent="0.25">
      <c r="A1128" s="11">
        <v>1126</v>
      </c>
      <c r="B1128" s="12">
        <v>19</v>
      </c>
      <c r="C1128" s="13">
        <v>4</v>
      </c>
      <c r="D1128" s="14">
        <v>2135.37</v>
      </c>
      <c r="E1128">
        <f t="shared" si="85"/>
        <v>3</v>
      </c>
      <c r="F1128">
        <f t="shared" si="86"/>
        <v>1</v>
      </c>
      <c r="G1128">
        <f t="shared" si="87"/>
        <v>2</v>
      </c>
      <c r="H1128">
        <f t="shared" si="88"/>
        <v>312</v>
      </c>
      <c r="I1128" t="str">
        <f t="shared" si="89"/>
        <v>Late Bloomer</v>
      </c>
    </row>
    <row r="1129" spans="1:9" x14ac:dyDescent="0.25">
      <c r="A1129" s="11">
        <v>1127</v>
      </c>
      <c r="B1129" s="12">
        <v>136</v>
      </c>
      <c r="C1129" s="13">
        <v>4</v>
      </c>
      <c r="D1129" s="14">
        <v>2285.0500000000002</v>
      </c>
      <c r="E1129">
        <f t="shared" si="85"/>
        <v>1</v>
      </c>
      <c r="F1129">
        <f t="shared" si="86"/>
        <v>1</v>
      </c>
      <c r="G1129">
        <f t="shared" si="87"/>
        <v>2</v>
      </c>
      <c r="H1129">
        <f t="shared" si="88"/>
        <v>112</v>
      </c>
      <c r="I1129" t="str">
        <f t="shared" si="89"/>
        <v>Evasive Customer</v>
      </c>
    </row>
    <row r="1130" spans="1:9" x14ac:dyDescent="0.25">
      <c r="A1130" s="11">
        <v>1128</v>
      </c>
      <c r="B1130" s="12">
        <v>26</v>
      </c>
      <c r="C1130" s="13">
        <v>5</v>
      </c>
      <c r="D1130" s="14">
        <v>3388.35</v>
      </c>
      <c r="E1130">
        <f t="shared" si="85"/>
        <v>3</v>
      </c>
      <c r="F1130">
        <f t="shared" si="86"/>
        <v>2</v>
      </c>
      <c r="G1130">
        <f t="shared" si="87"/>
        <v>3</v>
      </c>
      <c r="H1130">
        <f t="shared" si="88"/>
        <v>323</v>
      </c>
      <c r="I1130" t="str">
        <f t="shared" si="89"/>
        <v>Potential Customer</v>
      </c>
    </row>
    <row r="1131" spans="1:9" x14ac:dyDescent="0.25">
      <c r="A1131" s="11">
        <v>1129</v>
      </c>
      <c r="B1131" s="12">
        <v>26</v>
      </c>
      <c r="C1131" s="13">
        <v>13</v>
      </c>
      <c r="D1131" s="14">
        <v>6790.6899999999987</v>
      </c>
      <c r="E1131">
        <f t="shared" si="85"/>
        <v>3</v>
      </c>
      <c r="F1131">
        <f t="shared" si="86"/>
        <v>4</v>
      </c>
      <c r="G1131">
        <f t="shared" si="87"/>
        <v>4</v>
      </c>
      <c r="H1131">
        <f t="shared" si="88"/>
        <v>344</v>
      </c>
      <c r="I1131" t="str">
        <f t="shared" si="89"/>
        <v>Recent Customer</v>
      </c>
    </row>
    <row r="1132" spans="1:9" x14ac:dyDescent="0.25">
      <c r="A1132" s="11">
        <v>1130</v>
      </c>
      <c r="B1132" s="12">
        <v>117</v>
      </c>
      <c r="C1132" s="13">
        <v>5</v>
      </c>
      <c r="D1132" s="14">
        <v>3784.98</v>
      </c>
      <c r="E1132">
        <f t="shared" si="85"/>
        <v>1</v>
      </c>
      <c r="F1132">
        <f t="shared" si="86"/>
        <v>2</v>
      </c>
      <c r="G1132">
        <f t="shared" si="87"/>
        <v>3</v>
      </c>
      <c r="H1132">
        <f t="shared" si="88"/>
        <v>123</v>
      </c>
      <c r="I1132" t="str">
        <f t="shared" si="89"/>
        <v>Evasive Customer</v>
      </c>
    </row>
    <row r="1133" spans="1:9" x14ac:dyDescent="0.25">
      <c r="A1133" s="11">
        <v>1131</v>
      </c>
      <c r="B1133" s="12">
        <v>53</v>
      </c>
      <c r="C1133" s="13">
        <v>8</v>
      </c>
      <c r="D1133" s="14">
        <v>4703.3300000000008</v>
      </c>
      <c r="E1133">
        <f t="shared" si="85"/>
        <v>2</v>
      </c>
      <c r="F1133">
        <f t="shared" si="86"/>
        <v>4</v>
      </c>
      <c r="G1133">
        <f t="shared" si="87"/>
        <v>4</v>
      </c>
      <c r="H1133">
        <f t="shared" si="88"/>
        <v>244</v>
      </c>
      <c r="I1133" t="str">
        <f t="shared" si="89"/>
        <v>Losing Customer</v>
      </c>
    </row>
    <row r="1134" spans="1:9" x14ac:dyDescent="0.25">
      <c r="A1134" s="11">
        <v>1132</v>
      </c>
      <c r="B1134" s="12">
        <v>44</v>
      </c>
      <c r="C1134" s="13">
        <v>9</v>
      </c>
      <c r="D1134" s="14">
        <v>3203.16</v>
      </c>
      <c r="E1134">
        <f t="shared" si="85"/>
        <v>3</v>
      </c>
      <c r="F1134">
        <f t="shared" si="86"/>
        <v>4</v>
      </c>
      <c r="G1134">
        <f t="shared" si="87"/>
        <v>3</v>
      </c>
      <c r="H1134">
        <f t="shared" si="88"/>
        <v>343</v>
      </c>
      <c r="I1134" t="str">
        <f t="shared" si="89"/>
        <v>Potential Customer</v>
      </c>
    </row>
    <row r="1135" spans="1:9" x14ac:dyDescent="0.25">
      <c r="A1135" s="11">
        <v>1133</v>
      </c>
      <c r="B1135" s="12">
        <v>75</v>
      </c>
      <c r="C1135" s="13">
        <v>7</v>
      </c>
      <c r="D1135" s="14">
        <v>4618.7999999999993</v>
      </c>
      <c r="E1135">
        <f t="shared" si="85"/>
        <v>2</v>
      </c>
      <c r="F1135">
        <f t="shared" si="86"/>
        <v>3</v>
      </c>
      <c r="G1135">
        <f t="shared" si="87"/>
        <v>4</v>
      </c>
      <c r="H1135">
        <f t="shared" si="88"/>
        <v>234</v>
      </c>
      <c r="I1135" t="str">
        <f t="shared" si="89"/>
        <v>Losing Customer</v>
      </c>
    </row>
    <row r="1136" spans="1:9" x14ac:dyDescent="0.25">
      <c r="A1136" s="11">
        <v>1134</v>
      </c>
      <c r="B1136" s="12">
        <v>3</v>
      </c>
      <c r="C1136" s="13">
        <v>7</v>
      </c>
      <c r="D1136" s="14">
        <v>1622.98</v>
      </c>
      <c r="E1136">
        <f t="shared" si="85"/>
        <v>4</v>
      </c>
      <c r="F1136">
        <f t="shared" si="86"/>
        <v>3</v>
      </c>
      <c r="G1136">
        <f t="shared" si="87"/>
        <v>1</v>
      </c>
      <c r="H1136">
        <f t="shared" si="88"/>
        <v>431</v>
      </c>
      <c r="I1136" t="str">
        <f t="shared" si="89"/>
        <v>Becoming Loyal</v>
      </c>
    </row>
    <row r="1137" spans="1:9" x14ac:dyDescent="0.25">
      <c r="A1137" s="11">
        <v>1135</v>
      </c>
      <c r="B1137" s="12">
        <v>164</v>
      </c>
      <c r="C1137" s="13">
        <v>3</v>
      </c>
      <c r="D1137" s="14">
        <v>1758.9800000000002</v>
      </c>
      <c r="E1137">
        <f t="shared" si="85"/>
        <v>1</v>
      </c>
      <c r="F1137">
        <f t="shared" si="86"/>
        <v>1</v>
      </c>
      <c r="G1137">
        <f t="shared" si="87"/>
        <v>1</v>
      </c>
      <c r="H1137">
        <f t="shared" si="88"/>
        <v>111</v>
      </c>
      <c r="I1137" t="str">
        <f t="shared" si="89"/>
        <v>Lost Customer</v>
      </c>
    </row>
    <row r="1138" spans="1:9" x14ac:dyDescent="0.25">
      <c r="A1138" s="11">
        <v>1136</v>
      </c>
      <c r="B1138" s="12">
        <v>35</v>
      </c>
      <c r="C1138" s="13">
        <v>6</v>
      </c>
      <c r="D1138" s="14">
        <v>3394.099999999999</v>
      </c>
      <c r="E1138">
        <f t="shared" si="85"/>
        <v>3</v>
      </c>
      <c r="F1138">
        <f t="shared" si="86"/>
        <v>2</v>
      </c>
      <c r="G1138">
        <f t="shared" si="87"/>
        <v>3</v>
      </c>
      <c r="H1138">
        <f t="shared" si="88"/>
        <v>323</v>
      </c>
      <c r="I1138" t="str">
        <f t="shared" si="89"/>
        <v>Potential Customer</v>
      </c>
    </row>
    <row r="1139" spans="1:9" x14ac:dyDescent="0.25">
      <c r="A1139" s="11">
        <v>1137</v>
      </c>
      <c r="B1139" s="12">
        <v>5</v>
      </c>
      <c r="C1139" s="13">
        <v>9</v>
      </c>
      <c r="D1139" s="14">
        <v>4837.1900000000005</v>
      </c>
      <c r="E1139">
        <f t="shared" si="85"/>
        <v>4</v>
      </c>
      <c r="F1139">
        <f t="shared" si="86"/>
        <v>4</v>
      </c>
      <c r="G1139">
        <f t="shared" si="87"/>
        <v>4</v>
      </c>
      <c r="H1139">
        <f t="shared" si="88"/>
        <v>444</v>
      </c>
      <c r="I1139" t="str">
        <f t="shared" si="89"/>
        <v>Platinum Customer</v>
      </c>
    </row>
    <row r="1140" spans="1:9" x14ac:dyDescent="0.25">
      <c r="A1140" s="11">
        <v>1138</v>
      </c>
      <c r="B1140" s="12">
        <v>124</v>
      </c>
      <c r="C1140" s="13">
        <v>6</v>
      </c>
      <c r="D1140" s="14">
        <v>5174.4399999999996</v>
      </c>
      <c r="E1140">
        <f t="shared" si="85"/>
        <v>1</v>
      </c>
      <c r="F1140">
        <f t="shared" si="86"/>
        <v>2</v>
      </c>
      <c r="G1140">
        <f t="shared" si="87"/>
        <v>4</v>
      </c>
      <c r="H1140">
        <f t="shared" si="88"/>
        <v>124</v>
      </c>
      <c r="I1140" t="str">
        <f t="shared" si="89"/>
        <v>Almost Lost Customer</v>
      </c>
    </row>
    <row r="1141" spans="1:9" x14ac:dyDescent="0.25">
      <c r="A1141" s="11">
        <v>1139</v>
      </c>
      <c r="B1141" s="12">
        <v>69</v>
      </c>
      <c r="C1141" s="13">
        <v>4</v>
      </c>
      <c r="D1141" s="14">
        <v>1434.57</v>
      </c>
      <c r="E1141">
        <f t="shared" si="85"/>
        <v>2</v>
      </c>
      <c r="F1141">
        <f t="shared" si="86"/>
        <v>1</v>
      </c>
      <c r="G1141">
        <f t="shared" si="87"/>
        <v>1</v>
      </c>
      <c r="H1141">
        <f t="shared" si="88"/>
        <v>211</v>
      </c>
      <c r="I1141" t="str">
        <f t="shared" si="89"/>
        <v>Almost Lost Customer</v>
      </c>
    </row>
    <row r="1142" spans="1:9" x14ac:dyDescent="0.25">
      <c r="A1142" s="11">
        <v>1140</v>
      </c>
      <c r="B1142" s="12">
        <v>6</v>
      </c>
      <c r="C1142" s="13">
        <v>13</v>
      </c>
      <c r="D1142" s="14">
        <v>6541.0500000000011</v>
      </c>
      <c r="E1142">
        <f t="shared" si="85"/>
        <v>4</v>
      </c>
      <c r="F1142">
        <f t="shared" si="86"/>
        <v>4</v>
      </c>
      <c r="G1142">
        <f t="shared" si="87"/>
        <v>4</v>
      </c>
      <c r="H1142">
        <f t="shared" si="88"/>
        <v>444</v>
      </c>
      <c r="I1142" t="str">
        <f t="shared" si="89"/>
        <v>Platinum Customer</v>
      </c>
    </row>
    <row r="1143" spans="1:9" x14ac:dyDescent="0.25">
      <c r="A1143" s="11">
        <v>1141</v>
      </c>
      <c r="B1143" s="12">
        <v>133</v>
      </c>
      <c r="C1143" s="13">
        <v>5</v>
      </c>
      <c r="D1143" s="14">
        <v>772.09999999999991</v>
      </c>
      <c r="E1143">
        <f t="shared" si="85"/>
        <v>1</v>
      </c>
      <c r="F1143">
        <f t="shared" si="86"/>
        <v>2</v>
      </c>
      <c r="G1143">
        <f t="shared" si="87"/>
        <v>1</v>
      </c>
      <c r="H1143">
        <f t="shared" si="88"/>
        <v>121</v>
      </c>
      <c r="I1143" t="str">
        <f t="shared" si="89"/>
        <v>Evasive Customer</v>
      </c>
    </row>
    <row r="1144" spans="1:9" x14ac:dyDescent="0.25">
      <c r="A1144" s="11">
        <v>1142</v>
      </c>
      <c r="B1144" s="12">
        <v>38</v>
      </c>
      <c r="C1144" s="13">
        <v>4</v>
      </c>
      <c r="D1144" s="14">
        <v>1841.73</v>
      </c>
      <c r="E1144">
        <f t="shared" si="85"/>
        <v>3</v>
      </c>
      <c r="F1144">
        <f t="shared" si="86"/>
        <v>1</v>
      </c>
      <c r="G1144">
        <f t="shared" si="87"/>
        <v>2</v>
      </c>
      <c r="H1144">
        <f t="shared" si="88"/>
        <v>312</v>
      </c>
      <c r="I1144" t="str">
        <f t="shared" si="89"/>
        <v>Late Bloomer</v>
      </c>
    </row>
    <row r="1145" spans="1:9" x14ac:dyDescent="0.25">
      <c r="A1145" s="11">
        <v>1143</v>
      </c>
      <c r="B1145" s="12">
        <v>4</v>
      </c>
      <c r="C1145" s="13">
        <v>5</v>
      </c>
      <c r="D1145" s="14">
        <v>3277.77</v>
      </c>
      <c r="E1145">
        <f t="shared" si="85"/>
        <v>4</v>
      </c>
      <c r="F1145">
        <f t="shared" si="86"/>
        <v>2</v>
      </c>
      <c r="G1145">
        <f t="shared" si="87"/>
        <v>3</v>
      </c>
      <c r="H1145">
        <f t="shared" si="88"/>
        <v>423</v>
      </c>
      <c r="I1145" t="str">
        <f t="shared" si="89"/>
        <v>Becoming Loyal</v>
      </c>
    </row>
    <row r="1146" spans="1:9" x14ac:dyDescent="0.25">
      <c r="A1146" s="11">
        <v>1144</v>
      </c>
      <c r="B1146" s="12">
        <v>17</v>
      </c>
      <c r="C1146" s="13">
        <v>7</v>
      </c>
      <c r="D1146" s="14">
        <v>5961.25</v>
      </c>
      <c r="E1146">
        <f t="shared" si="85"/>
        <v>4</v>
      </c>
      <c r="F1146">
        <f t="shared" si="86"/>
        <v>3</v>
      </c>
      <c r="G1146">
        <f t="shared" si="87"/>
        <v>4</v>
      </c>
      <c r="H1146">
        <f t="shared" si="88"/>
        <v>434</v>
      </c>
      <c r="I1146" t="str">
        <f t="shared" si="89"/>
        <v>Very Loyal</v>
      </c>
    </row>
    <row r="1147" spans="1:9" x14ac:dyDescent="0.25">
      <c r="A1147" s="11">
        <v>1145</v>
      </c>
      <c r="B1147" s="12">
        <v>13</v>
      </c>
      <c r="C1147" s="13">
        <v>2</v>
      </c>
      <c r="D1147" s="14">
        <v>1172.58</v>
      </c>
      <c r="E1147">
        <f t="shared" si="85"/>
        <v>4</v>
      </c>
      <c r="F1147">
        <f t="shared" si="86"/>
        <v>1</v>
      </c>
      <c r="G1147">
        <f t="shared" si="87"/>
        <v>1</v>
      </c>
      <c r="H1147">
        <f t="shared" si="88"/>
        <v>411</v>
      </c>
      <c r="I1147" t="str">
        <f t="shared" si="89"/>
        <v>Recent Customer</v>
      </c>
    </row>
    <row r="1148" spans="1:9" x14ac:dyDescent="0.25">
      <c r="A1148" s="11">
        <v>1146</v>
      </c>
      <c r="B1148" s="12">
        <v>73</v>
      </c>
      <c r="C1148" s="13">
        <v>2</v>
      </c>
      <c r="D1148" s="14">
        <v>1294.4000000000001</v>
      </c>
      <c r="E1148">
        <f t="shared" si="85"/>
        <v>2</v>
      </c>
      <c r="F1148">
        <f t="shared" si="86"/>
        <v>1</v>
      </c>
      <c r="G1148">
        <f t="shared" si="87"/>
        <v>1</v>
      </c>
      <c r="H1148">
        <f t="shared" si="88"/>
        <v>211</v>
      </c>
      <c r="I1148" t="str">
        <f t="shared" si="89"/>
        <v>Almost Lost Customer</v>
      </c>
    </row>
    <row r="1149" spans="1:9" x14ac:dyDescent="0.25">
      <c r="A1149" s="11">
        <v>1147</v>
      </c>
      <c r="B1149" s="12">
        <v>165</v>
      </c>
      <c r="C1149" s="13">
        <v>6</v>
      </c>
      <c r="D1149" s="14">
        <v>4173.67</v>
      </c>
      <c r="E1149">
        <f t="shared" si="85"/>
        <v>1</v>
      </c>
      <c r="F1149">
        <f t="shared" si="86"/>
        <v>2</v>
      </c>
      <c r="G1149">
        <f t="shared" si="87"/>
        <v>4</v>
      </c>
      <c r="H1149">
        <f t="shared" si="88"/>
        <v>124</v>
      </c>
      <c r="I1149" t="str">
        <f t="shared" si="89"/>
        <v>Almost Lost Customer</v>
      </c>
    </row>
    <row r="1150" spans="1:9" x14ac:dyDescent="0.25">
      <c r="A1150" s="11">
        <v>1148</v>
      </c>
      <c r="B1150" s="12">
        <v>8</v>
      </c>
      <c r="C1150" s="13">
        <v>3</v>
      </c>
      <c r="D1150" s="14">
        <v>1689.75</v>
      </c>
      <c r="E1150">
        <f t="shared" si="85"/>
        <v>4</v>
      </c>
      <c r="F1150">
        <f t="shared" si="86"/>
        <v>1</v>
      </c>
      <c r="G1150">
        <f t="shared" si="87"/>
        <v>1</v>
      </c>
      <c r="H1150">
        <f t="shared" si="88"/>
        <v>411</v>
      </c>
      <c r="I1150" t="str">
        <f t="shared" si="89"/>
        <v>Recent Customer</v>
      </c>
    </row>
    <row r="1151" spans="1:9" x14ac:dyDescent="0.25">
      <c r="A1151" s="11">
        <v>1149</v>
      </c>
      <c r="B1151" s="12">
        <v>188</v>
      </c>
      <c r="C1151" s="13">
        <v>4</v>
      </c>
      <c r="D1151" s="14">
        <v>2393.31</v>
      </c>
      <c r="E1151">
        <f t="shared" si="85"/>
        <v>1</v>
      </c>
      <c r="F1151">
        <f t="shared" si="86"/>
        <v>1</v>
      </c>
      <c r="G1151">
        <f t="shared" si="87"/>
        <v>2</v>
      </c>
      <c r="H1151">
        <f t="shared" si="88"/>
        <v>112</v>
      </c>
      <c r="I1151" t="str">
        <f t="shared" si="89"/>
        <v>Evasive Customer</v>
      </c>
    </row>
    <row r="1152" spans="1:9" x14ac:dyDescent="0.25">
      <c r="A1152" s="11">
        <v>1150</v>
      </c>
      <c r="B1152" s="12">
        <v>103</v>
      </c>
      <c r="C1152" s="13">
        <v>5</v>
      </c>
      <c r="D1152" s="14">
        <v>6308.28</v>
      </c>
      <c r="E1152">
        <f t="shared" si="85"/>
        <v>1</v>
      </c>
      <c r="F1152">
        <f t="shared" si="86"/>
        <v>2</v>
      </c>
      <c r="G1152">
        <f t="shared" si="87"/>
        <v>4</v>
      </c>
      <c r="H1152">
        <f t="shared" si="88"/>
        <v>124</v>
      </c>
      <c r="I1152" t="str">
        <f t="shared" si="89"/>
        <v>Almost Lost Customer</v>
      </c>
    </row>
    <row r="1153" spans="1:9" x14ac:dyDescent="0.25">
      <c r="A1153" s="11">
        <v>1151</v>
      </c>
      <c r="B1153" s="12">
        <v>75</v>
      </c>
      <c r="C1153" s="13">
        <v>5</v>
      </c>
      <c r="D1153" s="14">
        <v>3449.31</v>
      </c>
      <c r="E1153">
        <f t="shared" si="85"/>
        <v>2</v>
      </c>
      <c r="F1153">
        <f t="shared" si="86"/>
        <v>2</v>
      </c>
      <c r="G1153">
        <f t="shared" si="87"/>
        <v>3</v>
      </c>
      <c r="H1153">
        <f t="shared" si="88"/>
        <v>223</v>
      </c>
      <c r="I1153" t="str">
        <f t="shared" si="89"/>
        <v>High Risk Customer</v>
      </c>
    </row>
    <row r="1154" spans="1:9" x14ac:dyDescent="0.25">
      <c r="A1154" s="11">
        <v>1152</v>
      </c>
      <c r="B1154" s="12">
        <v>24</v>
      </c>
      <c r="C1154" s="13">
        <v>8</v>
      </c>
      <c r="D1154" s="14">
        <v>4516.1400000000003</v>
      </c>
      <c r="E1154">
        <f t="shared" si="85"/>
        <v>3</v>
      </c>
      <c r="F1154">
        <f t="shared" si="86"/>
        <v>4</v>
      </c>
      <c r="G1154">
        <f t="shared" si="87"/>
        <v>4</v>
      </c>
      <c r="H1154">
        <f t="shared" si="88"/>
        <v>344</v>
      </c>
      <c r="I1154" t="str">
        <f t="shared" si="89"/>
        <v>Recent Customer</v>
      </c>
    </row>
    <row r="1155" spans="1:9" x14ac:dyDescent="0.25">
      <c r="A1155" s="11">
        <v>1153</v>
      </c>
      <c r="B1155" s="12">
        <v>17</v>
      </c>
      <c r="C1155" s="13">
        <v>5</v>
      </c>
      <c r="D1155" s="14">
        <v>2501.7799999999997</v>
      </c>
      <c r="E1155">
        <f t="shared" si="85"/>
        <v>4</v>
      </c>
      <c r="F1155">
        <f t="shared" si="86"/>
        <v>2</v>
      </c>
      <c r="G1155">
        <f t="shared" si="87"/>
        <v>2</v>
      </c>
      <c r="H1155">
        <f t="shared" si="88"/>
        <v>422</v>
      </c>
      <c r="I1155" t="str">
        <f t="shared" si="89"/>
        <v>Becoming Loyal</v>
      </c>
    </row>
    <row r="1156" spans="1:9" x14ac:dyDescent="0.25">
      <c r="A1156" s="11">
        <v>1154</v>
      </c>
      <c r="B1156" s="12">
        <v>131</v>
      </c>
      <c r="C1156" s="13">
        <v>6</v>
      </c>
      <c r="D1156" s="14">
        <v>958.31000000000006</v>
      </c>
      <c r="E1156">
        <f t="shared" si="85"/>
        <v>1</v>
      </c>
      <c r="F1156">
        <f t="shared" si="86"/>
        <v>2</v>
      </c>
      <c r="G1156">
        <f t="shared" si="87"/>
        <v>1</v>
      </c>
      <c r="H1156">
        <f t="shared" si="88"/>
        <v>121</v>
      </c>
      <c r="I1156" t="str">
        <f t="shared" si="89"/>
        <v>Evasive Customer</v>
      </c>
    </row>
    <row r="1157" spans="1:9" x14ac:dyDescent="0.25">
      <c r="A1157" s="11">
        <v>1155</v>
      </c>
      <c r="B1157" s="12">
        <v>29</v>
      </c>
      <c r="C1157" s="13">
        <v>7</v>
      </c>
      <c r="D1157" s="14">
        <v>2332.4499999999998</v>
      </c>
      <c r="E1157">
        <f t="shared" si="85"/>
        <v>3</v>
      </c>
      <c r="F1157">
        <f t="shared" si="86"/>
        <v>3</v>
      </c>
      <c r="G1157">
        <f t="shared" si="87"/>
        <v>2</v>
      </c>
      <c r="H1157">
        <f t="shared" si="88"/>
        <v>332</v>
      </c>
      <c r="I1157" t="str">
        <f t="shared" si="89"/>
        <v>Potential Customer</v>
      </c>
    </row>
    <row r="1158" spans="1:9" x14ac:dyDescent="0.25">
      <c r="A1158" s="11">
        <v>1156</v>
      </c>
      <c r="B1158" s="12">
        <v>40</v>
      </c>
      <c r="C1158" s="13">
        <v>4</v>
      </c>
      <c r="D1158" s="14">
        <v>2559.66</v>
      </c>
      <c r="E1158">
        <f t="shared" ref="E1158:E1221" si="90">IF(B1158&gt;88,1,IF(AND(B1158&lt;=88,B1158&gt;45),2,IF(AND(B1158&lt;=45,B1158&gt;18),3,IF(B1158&lt;=18,4))))</f>
        <v>3</v>
      </c>
      <c r="F1158">
        <f t="shared" ref="F1158:F1221" si="91">IF(C1158&gt;7,4,IF(AND(C1158&lt;=7,C1158&gt;6),3,IF(AND(C1158&lt;=6,C1158&gt;4),2,IF(C1158&lt;=4,1))))</f>
        <v>1</v>
      </c>
      <c r="G1158">
        <f t="shared" ref="G1158:G1221" si="92">IF(D1158&gt;4095.63,4,IF(AND(D1158&lt;=4095.63,D1158&gt;2785.04),3,IF(AND(D1158&lt;=2785.04,D1158&gt;1779.7),2,IF(D1158&lt;=1779.7,1))))</f>
        <v>2</v>
      </c>
      <c r="H1158">
        <f t="shared" ref="H1158:H1221" si="93">100*E1158+10*F1158+G1158</f>
        <v>312</v>
      </c>
      <c r="I1158" t="str">
        <f t="shared" ref="I1158:I1221" si="94">IF(H1158=444,"Platinum Customer",IF(AND(H1158&lt;444,H1158&gt;=433),"Very Loyal",IF(AND(H1158&lt;433,H1158&gt;=421),"Becoming Loyal",IF(AND(H1158&lt;421,H1158&gt;=344),"Recent Customer",IF(AND(H1158&lt;344,H1158&gt;=323),"Potential Customer",IF(AND(H1158&lt;323,H1158&gt;=311),"Late Bloomer",IF(AND(H1158&lt;311,H1158&gt;=224),"Losing Customer",IF(AND(H1158&lt;224,H1158&gt;=212),"High Risk Customer",IF(AND(H1158&lt;212,H1158&gt;=124),"Almost Lost Customer",IF(AND(H1158&lt;124,H1158&gt;=112),"Evasive Customer",IF(H1158=111,"Lost Customer")))))))))))</f>
        <v>Late Bloomer</v>
      </c>
    </row>
    <row r="1159" spans="1:9" x14ac:dyDescent="0.25">
      <c r="A1159" s="11">
        <v>1157</v>
      </c>
      <c r="B1159" s="12">
        <v>85</v>
      </c>
      <c r="C1159" s="13">
        <v>7</v>
      </c>
      <c r="D1159" s="14">
        <v>5037.46</v>
      </c>
      <c r="E1159">
        <f t="shared" si="90"/>
        <v>2</v>
      </c>
      <c r="F1159">
        <f t="shared" si="91"/>
        <v>3</v>
      </c>
      <c r="G1159">
        <f t="shared" si="92"/>
        <v>4</v>
      </c>
      <c r="H1159">
        <f t="shared" si="93"/>
        <v>234</v>
      </c>
      <c r="I1159" t="str">
        <f t="shared" si="94"/>
        <v>Losing Customer</v>
      </c>
    </row>
    <row r="1160" spans="1:9" x14ac:dyDescent="0.25">
      <c r="A1160" s="11">
        <v>1158</v>
      </c>
      <c r="B1160" s="12">
        <v>2</v>
      </c>
      <c r="C1160" s="13">
        <v>7</v>
      </c>
      <c r="D1160" s="14">
        <v>4437.32</v>
      </c>
      <c r="E1160">
        <f t="shared" si="90"/>
        <v>4</v>
      </c>
      <c r="F1160">
        <f t="shared" si="91"/>
        <v>3</v>
      </c>
      <c r="G1160">
        <f t="shared" si="92"/>
        <v>4</v>
      </c>
      <c r="H1160">
        <f t="shared" si="93"/>
        <v>434</v>
      </c>
      <c r="I1160" t="str">
        <f t="shared" si="94"/>
        <v>Very Loyal</v>
      </c>
    </row>
    <row r="1161" spans="1:9" x14ac:dyDescent="0.25">
      <c r="A1161" s="11">
        <v>1159</v>
      </c>
      <c r="B1161" s="12">
        <v>6</v>
      </c>
      <c r="C1161" s="13">
        <v>4</v>
      </c>
      <c r="D1161" s="14">
        <v>2352.2800000000002</v>
      </c>
      <c r="E1161">
        <f t="shared" si="90"/>
        <v>4</v>
      </c>
      <c r="F1161">
        <f t="shared" si="91"/>
        <v>1</v>
      </c>
      <c r="G1161">
        <f t="shared" si="92"/>
        <v>2</v>
      </c>
      <c r="H1161">
        <f t="shared" si="93"/>
        <v>412</v>
      </c>
      <c r="I1161" t="str">
        <f t="shared" si="94"/>
        <v>Recent Customer</v>
      </c>
    </row>
    <row r="1162" spans="1:9" x14ac:dyDescent="0.25">
      <c r="A1162" s="11">
        <v>1160</v>
      </c>
      <c r="B1162" s="12">
        <v>163</v>
      </c>
      <c r="C1162" s="13">
        <v>3</v>
      </c>
      <c r="D1162" s="14">
        <v>684.51999999999987</v>
      </c>
      <c r="E1162">
        <f t="shared" si="90"/>
        <v>1</v>
      </c>
      <c r="F1162">
        <f t="shared" si="91"/>
        <v>1</v>
      </c>
      <c r="G1162">
        <f t="shared" si="92"/>
        <v>1</v>
      </c>
      <c r="H1162">
        <f t="shared" si="93"/>
        <v>111</v>
      </c>
      <c r="I1162" t="str">
        <f t="shared" si="94"/>
        <v>Lost Customer</v>
      </c>
    </row>
    <row r="1163" spans="1:9" x14ac:dyDescent="0.25">
      <c r="A1163" s="11">
        <v>1161</v>
      </c>
      <c r="B1163" s="12">
        <v>12</v>
      </c>
      <c r="C1163" s="13">
        <v>4</v>
      </c>
      <c r="D1163" s="14">
        <v>2669.74</v>
      </c>
      <c r="E1163">
        <f t="shared" si="90"/>
        <v>4</v>
      </c>
      <c r="F1163">
        <f t="shared" si="91"/>
        <v>1</v>
      </c>
      <c r="G1163">
        <f t="shared" si="92"/>
        <v>2</v>
      </c>
      <c r="H1163">
        <f t="shared" si="93"/>
        <v>412</v>
      </c>
      <c r="I1163" t="str">
        <f t="shared" si="94"/>
        <v>Recent Customer</v>
      </c>
    </row>
    <row r="1164" spans="1:9" x14ac:dyDescent="0.25">
      <c r="A1164" s="11">
        <v>1162</v>
      </c>
      <c r="B1164" s="12">
        <v>136</v>
      </c>
      <c r="C1164" s="13">
        <v>4</v>
      </c>
      <c r="D1164" s="14">
        <v>1675.3100000000002</v>
      </c>
      <c r="E1164">
        <f t="shared" si="90"/>
        <v>1</v>
      </c>
      <c r="F1164">
        <f t="shared" si="91"/>
        <v>1</v>
      </c>
      <c r="G1164">
        <f t="shared" si="92"/>
        <v>1</v>
      </c>
      <c r="H1164">
        <f t="shared" si="93"/>
        <v>111</v>
      </c>
      <c r="I1164" t="str">
        <f t="shared" si="94"/>
        <v>Lost Customer</v>
      </c>
    </row>
    <row r="1165" spans="1:9" x14ac:dyDescent="0.25">
      <c r="A1165" s="11">
        <v>1163</v>
      </c>
      <c r="B1165" s="12">
        <v>48</v>
      </c>
      <c r="C1165" s="13">
        <v>5</v>
      </c>
      <c r="D1165" s="14">
        <v>1775.0100000000002</v>
      </c>
      <c r="E1165">
        <f t="shared" si="90"/>
        <v>2</v>
      </c>
      <c r="F1165">
        <f t="shared" si="91"/>
        <v>2</v>
      </c>
      <c r="G1165">
        <f t="shared" si="92"/>
        <v>1</v>
      </c>
      <c r="H1165">
        <f t="shared" si="93"/>
        <v>221</v>
      </c>
      <c r="I1165" t="str">
        <f t="shared" si="94"/>
        <v>High Risk Customer</v>
      </c>
    </row>
    <row r="1166" spans="1:9" x14ac:dyDescent="0.25">
      <c r="A1166" s="11">
        <v>1164</v>
      </c>
      <c r="B1166" s="12">
        <v>153</v>
      </c>
      <c r="C1166" s="13">
        <v>3</v>
      </c>
      <c r="D1166" s="14">
        <v>346.88999999999993</v>
      </c>
      <c r="E1166">
        <f t="shared" si="90"/>
        <v>1</v>
      </c>
      <c r="F1166">
        <f t="shared" si="91"/>
        <v>1</v>
      </c>
      <c r="G1166">
        <f t="shared" si="92"/>
        <v>1</v>
      </c>
      <c r="H1166">
        <f t="shared" si="93"/>
        <v>111</v>
      </c>
      <c r="I1166" t="str">
        <f t="shared" si="94"/>
        <v>Lost Customer</v>
      </c>
    </row>
    <row r="1167" spans="1:9" x14ac:dyDescent="0.25">
      <c r="A1167" s="11">
        <v>1165</v>
      </c>
      <c r="B1167" s="12">
        <v>10</v>
      </c>
      <c r="C1167" s="13">
        <v>9</v>
      </c>
      <c r="D1167" s="14">
        <v>3286.3500000000004</v>
      </c>
      <c r="E1167">
        <f t="shared" si="90"/>
        <v>4</v>
      </c>
      <c r="F1167">
        <f t="shared" si="91"/>
        <v>4</v>
      </c>
      <c r="G1167">
        <f t="shared" si="92"/>
        <v>3</v>
      </c>
      <c r="H1167">
        <f t="shared" si="93"/>
        <v>443</v>
      </c>
      <c r="I1167" t="str">
        <f t="shared" si="94"/>
        <v>Very Loyal</v>
      </c>
    </row>
    <row r="1168" spans="1:9" x14ac:dyDescent="0.25">
      <c r="A1168" s="11">
        <v>1166</v>
      </c>
      <c r="B1168" s="12">
        <v>14</v>
      </c>
      <c r="C1168" s="13">
        <v>6</v>
      </c>
      <c r="D1168" s="14">
        <v>2539.71</v>
      </c>
      <c r="E1168">
        <f t="shared" si="90"/>
        <v>4</v>
      </c>
      <c r="F1168">
        <f t="shared" si="91"/>
        <v>2</v>
      </c>
      <c r="G1168">
        <f t="shared" si="92"/>
        <v>2</v>
      </c>
      <c r="H1168">
        <f t="shared" si="93"/>
        <v>422</v>
      </c>
      <c r="I1168" t="str">
        <f t="shared" si="94"/>
        <v>Becoming Loyal</v>
      </c>
    </row>
    <row r="1169" spans="1:9" x14ac:dyDescent="0.25">
      <c r="A1169" s="11">
        <v>1167</v>
      </c>
      <c r="B1169" s="12">
        <v>10</v>
      </c>
      <c r="C1169" s="13">
        <v>4</v>
      </c>
      <c r="D1169" s="14">
        <v>2641.9300000000003</v>
      </c>
      <c r="E1169">
        <f t="shared" si="90"/>
        <v>4</v>
      </c>
      <c r="F1169">
        <f t="shared" si="91"/>
        <v>1</v>
      </c>
      <c r="G1169">
        <f t="shared" si="92"/>
        <v>2</v>
      </c>
      <c r="H1169">
        <f t="shared" si="93"/>
        <v>412</v>
      </c>
      <c r="I1169" t="str">
        <f t="shared" si="94"/>
        <v>Recent Customer</v>
      </c>
    </row>
    <row r="1170" spans="1:9" x14ac:dyDescent="0.25">
      <c r="A1170" s="11">
        <v>1168</v>
      </c>
      <c r="B1170" s="12">
        <v>59</v>
      </c>
      <c r="C1170" s="13">
        <v>7</v>
      </c>
      <c r="D1170" s="14">
        <v>6128.8600000000006</v>
      </c>
      <c r="E1170">
        <f t="shared" si="90"/>
        <v>2</v>
      </c>
      <c r="F1170">
        <f t="shared" si="91"/>
        <v>3</v>
      </c>
      <c r="G1170">
        <f t="shared" si="92"/>
        <v>4</v>
      </c>
      <c r="H1170">
        <f t="shared" si="93"/>
        <v>234</v>
      </c>
      <c r="I1170" t="str">
        <f t="shared" si="94"/>
        <v>Losing Customer</v>
      </c>
    </row>
    <row r="1171" spans="1:9" x14ac:dyDescent="0.25">
      <c r="A1171" s="11">
        <v>1169</v>
      </c>
      <c r="B1171" s="12">
        <v>62</v>
      </c>
      <c r="C1171" s="13">
        <v>7</v>
      </c>
      <c r="D1171" s="14">
        <v>4318.2000000000007</v>
      </c>
      <c r="E1171">
        <f t="shared" si="90"/>
        <v>2</v>
      </c>
      <c r="F1171">
        <f t="shared" si="91"/>
        <v>3</v>
      </c>
      <c r="G1171">
        <f t="shared" si="92"/>
        <v>4</v>
      </c>
      <c r="H1171">
        <f t="shared" si="93"/>
        <v>234</v>
      </c>
      <c r="I1171" t="str">
        <f t="shared" si="94"/>
        <v>Losing Customer</v>
      </c>
    </row>
    <row r="1172" spans="1:9" x14ac:dyDescent="0.25">
      <c r="A1172" s="11">
        <v>1170</v>
      </c>
      <c r="B1172" s="12">
        <v>86</v>
      </c>
      <c r="C1172" s="13">
        <v>5</v>
      </c>
      <c r="D1172" s="14">
        <v>3351.7000000000007</v>
      </c>
      <c r="E1172">
        <f t="shared" si="90"/>
        <v>2</v>
      </c>
      <c r="F1172">
        <f t="shared" si="91"/>
        <v>2</v>
      </c>
      <c r="G1172">
        <f t="shared" si="92"/>
        <v>3</v>
      </c>
      <c r="H1172">
        <f t="shared" si="93"/>
        <v>223</v>
      </c>
      <c r="I1172" t="str">
        <f t="shared" si="94"/>
        <v>High Risk Customer</v>
      </c>
    </row>
    <row r="1173" spans="1:9" x14ac:dyDescent="0.25">
      <c r="A1173" s="11">
        <v>1171</v>
      </c>
      <c r="B1173" s="12">
        <v>34</v>
      </c>
      <c r="C1173" s="13">
        <v>9</v>
      </c>
      <c r="D1173" s="14">
        <v>3879.32</v>
      </c>
      <c r="E1173">
        <f t="shared" si="90"/>
        <v>3</v>
      </c>
      <c r="F1173">
        <f t="shared" si="91"/>
        <v>4</v>
      </c>
      <c r="G1173">
        <f t="shared" si="92"/>
        <v>3</v>
      </c>
      <c r="H1173">
        <f t="shared" si="93"/>
        <v>343</v>
      </c>
      <c r="I1173" t="str">
        <f t="shared" si="94"/>
        <v>Potential Customer</v>
      </c>
    </row>
    <row r="1174" spans="1:9" x14ac:dyDescent="0.25">
      <c r="A1174" s="11">
        <v>1172</v>
      </c>
      <c r="B1174" s="12">
        <v>44</v>
      </c>
      <c r="C1174" s="13">
        <v>6</v>
      </c>
      <c r="D1174" s="14">
        <v>3329.4700000000003</v>
      </c>
      <c r="E1174">
        <f t="shared" si="90"/>
        <v>3</v>
      </c>
      <c r="F1174">
        <f t="shared" si="91"/>
        <v>2</v>
      </c>
      <c r="G1174">
        <f t="shared" si="92"/>
        <v>3</v>
      </c>
      <c r="H1174">
        <f t="shared" si="93"/>
        <v>323</v>
      </c>
      <c r="I1174" t="str">
        <f t="shared" si="94"/>
        <v>Potential Customer</v>
      </c>
    </row>
    <row r="1175" spans="1:9" x14ac:dyDescent="0.25">
      <c r="A1175" s="11">
        <v>1173</v>
      </c>
      <c r="B1175" s="12">
        <v>108</v>
      </c>
      <c r="C1175" s="13">
        <v>3</v>
      </c>
      <c r="D1175" s="14">
        <v>348.61999999999989</v>
      </c>
      <c r="E1175">
        <f t="shared" si="90"/>
        <v>1</v>
      </c>
      <c r="F1175">
        <f t="shared" si="91"/>
        <v>1</v>
      </c>
      <c r="G1175">
        <f t="shared" si="92"/>
        <v>1</v>
      </c>
      <c r="H1175">
        <f t="shared" si="93"/>
        <v>111</v>
      </c>
      <c r="I1175" t="str">
        <f t="shared" si="94"/>
        <v>Lost Customer</v>
      </c>
    </row>
    <row r="1176" spans="1:9" x14ac:dyDescent="0.25">
      <c r="A1176" s="11">
        <v>1174</v>
      </c>
      <c r="B1176" s="12">
        <v>8</v>
      </c>
      <c r="C1176" s="13">
        <v>3</v>
      </c>
      <c r="D1176" s="14">
        <v>1854.13</v>
      </c>
      <c r="E1176">
        <f t="shared" si="90"/>
        <v>4</v>
      </c>
      <c r="F1176">
        <f t="shared" si="91"/>
        <v>1</v>
      </c>
      <c r="G1176">
        <f t="shared" si="92"/>
        <v>2</v>
      </c>
      <c r="H1176">
        <f t="shared" si="93"/>
        <v>412</v>
      </c>
      <c r="I1176" t="str">
        <f t="shared" si="94"/>
        <v>Recent Customer</v>
      </c>
    </row>
    <row r="1177" spans="1:9" x14ac:dyDescent="0.25">
      <c r="A1177" s="11">
        <v>1175</v>
      </c>
      <c r="B1177" s="12">
        <v>218</v>
      </c>
      <c r="C1177" s="13">
        <v>2</v>
      </c>
      <c r="D1177" s="14">
        <v>1153.8399999999999</v>
      </c>
      <c r="E1177">
        <f t="shared" si="90"/>
        <v>1</v>
      </c>
      <c r="F1177">
        <f t="shared" si="91"/>
        <v>1</v>
      </c>
      <c r="G1177">
        <f t="shared" si="92"/>
        <v>1</v>
      </c>
      <c r="H1177">
        <f t="shared" si="93"/>
        <v>111</v>
      </c>
      <c r="I1177" t="str">
        <f t="shared" si="94"/>
        <v>Lost Customer</v>
      </c>
    </row>
    <row r="1178" spans="1:9" x14ac:dyDescent="0.25">
      <c r="A1178" s="11">
        <v>1176</v>
      </c>
      <c r="B1178" s="12">
        <v>77</v>
      </c>
      <c r="C1178" s="13">
        <v>4</v>
      </c>
      <c r="D1178" s="14">
        <v>842.14999999999986</v>
      </c>
      <c r="E1178">
        <f t="shared" si="90"/>
        <v>2</v>
      </c>
      <c r="F1178">
        <f t="shared" si="91"/>
        <v>1</v>
      </c>
      <c r="G1178">
        <f t="shared" si="92"/>
        <v>1</v>
      </c>
      <c r="H1178">
        <f t="shared" si="93"/>
        <v>211</v>
      </c>
      <c r="I1178" t="str">
        <f t="shared" si="94"/>
        <v>Almost Lost Customer</v>
      </c>
    </row>
    <row r="1179" spans="1:9" x14ac:dyDescent="0.25">
      <c r="A1179" s="11">
        <v>1177</v>
      </c>
      <c r="B1179" s="12">
        <v>87</v>
      </c>
      <c r="C1179" s="13">
        <v>8</v>
      </c>
      <c r="D1179" s="14">
        <v>2447.0499999999997</v>
      </c>
      <c r="E1179">
        <f t="shared" si="90"/>
        <v>2</v>
      </c>
      <c r="F1179">
        <f t="shared" si="91"/>
        <v>4</v>
      </c>
      <c r="G1179">
        <f t="shared" si="92"/>
        <v>2</v>
      </c>
      <c r="H1179">
        <f t="shared" si="93"/>
        <v>242</v>
      </c>
      <c r="I1179" t="str">
        <f t="shared" si="94"/>
        <v>Losing Customer</v>
      </c>
    </row>
    <row r="1180" spans="1:9" x14ac:dyDescent="0.25">
      <c r="A1180" s="11">
        <v>1178</v>
      </c>
      <c r="B1180" s="12">
        <v>44</v>
      </c>
      <c r="C1180" s="13">
        <v>8</v>
      </c>
      <c r="D1180" s="14">
        <v>5167.2299999999996</v>
      </c>
      <c r="E1180">
        <f t="shared" si="90"/>
        <v>3</v>
      </c>
      <c r="F1180">
        <f t="shared" si="91"/>
        <v>4</v>
      </c>
      <c r="G1180">
        <f t="shared" si="92"/>
        <v>4</v>
      </c>
      <c r="H1180">
        <f t="shared" si="93"/>
        <v>344</v>
      </c>
      <c r="I1180" t="str">
        <f t="shared" si="94"/>
        <v>Recent Customer</v>
      </c>
    </row>
    <row r="1181" spans="1:9" x14ac:dyDescent="0.25">
      <c r="A1181" s="11">
        <v>1179</v>
      </c>
      <c r="B1181" s="12">
        <v>7</v>
      </c>
      <c r="C1181" s="13">
        <v>4</v>
      </c>
      <c r="D1181" s="14">
        <v>5068.4400000000005</v>
      </c>
      <c r="E1181">
        <f t="shared" si="90"/>
        <v>4</v>
      </c>
      <c r="F1181">
        <f t="shared" si="91"/>
        <v>1</v>
      </c>
      <c r="G1181">
        <f t="shared" si="92"/>
        <v>4</v>
      </c>
      <c r="H1181">
        <f t="shared" si="93"/>
        <v>414</v>
      </c>
      <c r="I1181" t="str">
        <f t="shared" si="94"/>
        <v>Recent Customer</v>
      </c>
    </row>
    <row r="1182" spans="1:9" x14ac:dyDescent="0.25">
      <c r="A1182" s="11">
        <v>1180</v>
      </c>
      <c r="B1182" s="12">
        <v>59</v>
      </c>
      <c r="C1182" s="13">
        <v>4</v>
      </c>
      <c r="D1182" s="14">
        <v>2305.1099999999997</v>
      </c>
      <c r="E1182">
        <f t="shared" si="90"/>
        <v>2</v>
      </c>
      <c r="F1182">
        <f t="shared" si="91"/>
        <v>1</v>
      </c>
      <c r="G1182">
        <f t="shared" si="92"/>
        <v>2</v>
      </c>
      <c r="H1182">
        <f t="shared" si="93"/>
        <v>212</v>
      </c>
      <c r="I1182" t="str">
        <f t="shared" si="94"/>
        <v>High Risk Customer</v>
      </c>
    </row>
    <row r="1183" spans="1:9" x14ac:dyDescent="0.25">
      <c r="A1183" s="11">
        <v>1181</v>
      </c>
      <c r="B1183" s="12">
        <v>44</v>
      </c>
      <c r="C1183" s="13">
        <v>10</v>
      </c>
      <c r="D1183" s="14">
        <v>4513.0599999999995</v>
      </c>
      <c r="E1183">
        <f t="shared" si="90"/>
        <v>3</v>
      </c>
      <c r="F1183">
        <f t="shared" si="91"/>
        <v>4</v>
      </c>
      <c r="G1183">
        <f t="shared" si="92"/>
        <v>4</v>
      </c>
      <c r="H1183">
        <f t="shared" si="93"/>
        <v>344</v>
      </c>
      <c r="I1183" t="str">
        <f t="shared" si="94"/>
        <v>Recent Customer</v>
      </c>
    </row>
    <row r="1184" spans="1:9" x14ac:dyDescent="0.25">
      <c r="A1184" s="11">
        <v>1182</v>
      </c>
      <c r="B1184" s="12">
        <v>5</v>
      </c>
      <c r="C1184" s="13">
        <v>8</v>
      </c>
      <c r="D1184" s="14">
        <v>3597.45</v>
      </c>
      <c r="E1184">
        <f t="shared" si="90"/>
        <v>4</v>
      </c>
      <c r="F1184">
        <f t="shared" si="91"/>
        <v>4</v>
      </c>
      <c r="G1184">
        <f t="shared" si="92"/>
        <v>3</v>
      </c>
      <c r="H1184">
        <f t="shared" si="93"/>
        <v>443</v>
      </c>
      <c r="I1184" t="str">
        <f t="shared" si="94"/>
        <v>Very Loyal</v>
      </c>
    </row>
    <row r="1185" spans="1:9" x14ac:dyDescent="0.25">
      <c r="A1185" s="11">
        <v>1183</v>
      </c>
      <c r="B1185" s="12">
        <v>153</v>
      </c>
      <c r="C1185" s="13">
        <v>5</v>
      </c>
      <c r="D1185" s="14">
        <v>4140.91</v>
      </c>
      <c r="E1185">
        <f t="shared" si="90"/>
        <v>1</v>
      </c>
      <c r="F1185">
        <f t="shared" si="91"/>
        <v>2</v>
      </c>
      <c r="G1185">
        <f t="shared" si="92"/>
        <v>4</v>
      </c>
      <c r="H1185">
        <f t="shared" si="93"/>
        <v>124</v>
      </c>
      <c r="I1185" t="str">
        <f t="shared" si="94"/>
        <v>Almost Lost Customer</v>
      </c>
    </row>
    <row r="1186" spans="1:9" x14ac:dyDescent="0.25">
      <c r="A1186" s="11">
        <v>1184</v>
      </c>
      <c r="B1186" s="12">
        <v>5</v>
      </c>
      <c r="C1186" s="13">
        <v>6</v>
      </c>
      <c r="D1186" s="14">
        <v>4314.8900000000003</v>
      </c>
      <c r="E1186">
        <f t="shared" si="90"/>
        <v>4</v>
      </c>
      <c r="F1186">
        <f t="shared" si="91"/>
        <v>2</v>
      </c>
      <c r="G1186">
        <f t="shared" si="92"/>
        <v>4</v>
      </c>
      <c r="H1186">
        <f t="shared" si="93"/>
        <v>424</v>
      </c>
      <c r="I1186" t="str">
        <f t="shared" si="94"/>
        <v>Becoming Loyal</v>
      </c>
    </row>
    <row r="1187" spans="1:9" x14ac:dyDescent="0.25">
      <c r="A1187" s="11">
        <v>1185</v>
      </c>
      <c r="B1187" s="12">
        <v>9</v>
      </c>
      <c r="C1187" s="13">
        <v>3</v>
      </c>
      <c r="D1187" s="14">
        <v>773.81000000000017</v>
      </c>
      <c r="E1187">
        <f t="shared" si="90"/>
        <v>4</v>
      </c>
      <c r="F1187">
        <f t="shared" si="91"/>
        <v>1</v>
      </c>
      <c r="G1187">
        <f t="shared" si="92"/>
        <v>1</v>
      </c>
      <c r="H1187">
        <f t="shared" si="93"/>
        <v>411</v>
      </c>
      <c r="I1187" t="str">
        <f t="shared" si="94"/>
        <v>Recent Customer</v>
      </c>
    </row>
    <row r="1188" spans="1:9" x14ac:dyDescent="0.25">
      <c r="A1188" s="11">
        <v>1186</v>
      </c>
      <c r="B1188" s="12">
        <v>37</v>
      </c>
      <c r="C1188" s="13">
        <v>6</v>
      </c>
      <c r="D1188" s="14">
        <v>1369.65</v>
      </c>
      <c r="E1188">
        <f t="shared" si="90"/>
        <v>3</v>
      </c>
      <c r="F1188">
        <f t="shared" si="91"/>
        <v>2</v>
      </c>
      <c r="G1188">
        <f t="shared" si="92"/>
        <v>1</v>
      </c>
      <c r="H1188">
        <f t="shared" si="93"/>
        <v>321</v>
      </c>
      <c r="I1188" t="str">
        <f t="shared" si="94"/>
        <v>Late Bloomer</v>
      </c>
    </row>
    <row r="1189" spans="1:9" x14ac:dyDescent="0.25">
      <c r="A1189" s="11">
        <v>1187</v>
      </c>
      <c r="B1189" s="12">
        <v>58</v>
      </c>
      <c r="C1189" s="13">
        <v>4</v>
      </c>
      <c r="D1189" s="14">
        <v>831.25</v>
      </c>
      <c r="E1189">
        <f t="shared" si="90"/>
        <v>2</v>
      </c>
      <c r="F1189">
        <f t="shared" si="91"/>
        <v>1</v>
      </c>
      <c r="G1189">
        <f t="shared" si="92"/>
        <v>1</v>
      </c>
      <c r="H1189">
        <f t="shared" si="93"/>
        <v>211</v>
      </c>
      <c r="I1189" t="str">
        <f t="shared" si="94"/>
        <v>Almost Lost Customer</v>
      </c>
    </row>
    <row r="1190" spans="1:9" x14ac:dyDescent="0.25">
      <c r="A1190" s="11">
        <v>1188</v>
      </c>
      <c r="B1190" s="12">
        <v>18</v>
      </c>
      <c r="C1190" s="13">
        <v>2</v>
      </c>
      <c r="D1190" s="14">
        <v>2299.8200000000002</v>
      </c>
      <c r="E1190">
        <f t="shared" si="90"/>
        <v>4</v>
      </c>
      <c r="F1190">
        <f t="shared" si="91"/>
        <v>1</v>
      </c>
      <c r="G1190">
        <f t="shared" si="92"/>
        <v>2</v>
      </c>
      <c r="H1190">
        <f t="shared" si="93"/>
        <v>412</v>
      </c>
      <c r="I1190" t="str">
        <f t="shared" si="94"/>
        <v>Recent Customer</v>
      </c>
    </row>
    <row r="1191" spans="1:9" x14ac:dyDescent="0.25">
      <c r="A1191" s="11">
        <v>1189</v>
      </c>
      <c r="B1191" s="12">
        <v>47</v>
      </c>
      <c r="C1191" s="13">
        <v>4</v>
      </c>
      <c r="D1191" s="14">
        <v>1472.66</v>
      </c>
      <c r="E1191">
        <f t="shared" si="90"/>
        <v>2</v>
      </c>
      <c r="F1191">
        <f t="shared" si="91"/>
        <v>1</v>
      </c>
      <c r="G1191">
        <f t="shared" si="92"/>
        <v>1</v>
      </c>
      <c r="H1191">
        <f t="shared" si="93"/>
        <v>211</v>
      </c>
      <c r="I1191" t="str">
        <f t="shared" si="94"/>
        <v>Almost Lost Customer</v>
      </c>
    </row>
    <row r="1192" spans="1:9" x14ac:dyDescent="0.25">
      <c r="A1192" s="11">
        <v>1190</v>
      </c>
      <c r="B1192" s="12">
        <v>6</v>
      </c>
      <c r="C1192" s="13">
        <v>6</v>
      </c>
      <c r="D1192" s="14">
        <v>2008.23</v>
      </c>
      <c r="E1192">
        <f t="shared" si="90"/>
        <v>4</v>
      </c>
      <c r="F1192">
        <f t="shared" si="91"/>
        <v>2</v>
      </c>
      <c r="G1192">
        <f t="shared" si="92"/>
        <v>2</v>
      </c>
      <c r="H1192">
        <f t="shared" si="93"/>
        <v>422</v>
      </c>
      <c r="I1192" t="str">
        <f t="shared" si="94"/>
        <v>Becoming Loyal</v>
      </c>
    </row>
    <row r="1193" spans="1:9" x14ac:dyDescent="0.25">
      <c r="A1193" s="11">
        <v>1191</v>
      </c>
      <c r="B1193" s="12">
        <v>43</v>
      </c>
      <c r="C1193" s="13">
        <v>8</v>
      </c>
      <c r="D1193" s="14">
        <v>1339.2700000000002</v>
      </c>
      <c r="E1193">
        <f t="shared" si="90"/>
        <v>3</v>
      </c>
      <c r="F1193">
        <f t="shared" si="91"/>
        <v>4</v>
      </c>
      <c r="G1193">
        <f t="shared" si="92"/>
        <v>1</v>
      </c>
      <c r="H1193">
        <f t="shared" si="93"/>
        <v>341</v>
      </c>
      <c r="I1193" t="str">
        <f t="shared" si="94"/>
        <v>Potential Customer</v>
      </c>
    </row>
    <row r="1194" spans="1:9" x14ac:dyDescent="0.25">
      <c r="A1194" s="11">
        <v>1192</v>
      </c>
      <c r="B1194" s="12">
        <v>79</v>
      </c>
      <c r="C1194" s="13">
        <v>5</v>
      </c>
      <c r="D1194" s="14">
        <v>1397.3799999999999</v>
      </c>
      <c r="E1194">
        <f t="shared" si="90"/>
        <v>2</v>
      </c>
      <c r="F1194">
        <f t="shared" si="91"/>
        <v>2</v>
      </c>
      <c r="G1194">
        <f t="shared" si="92"/>
        <v>1</v>
      </c>
      <c r="H1194">
        <f t="shared" si="93"/>
        <v>221</v>
      </c>
      <c r="I1194" t="str">
        <f t="shared" si="94"/>
        <v>High Risk Customer</v>
      </c>
    </row>
    <row r="1195" spans="1:9" x14ac:dyDescent="0.25">
      <c r="A1195" s="11">
        <v>1193</v>
      </c>
      <c r="B1195" s="12">
        <v>36</v>
      </c>
      <c r="C1195" s="13">
        <v>4</v>
      </c>
      <c r="D1195" s="14">
        <v>962.2199999999998</v>
      </c>
      <c r="E1195">
        <f t="shared" si="90"/>
        <v>3</v>
      </c>
      <c r="F1195">
        <f t="shared" si="91"/>
        <v>1</v>
      </c>
      <c r="G1195">
        <f t="shared" si="92"/>
        <v>1</v>
      </c>
      <c r="H1195">
        <f t="shared" si="93"/>
        <v>311</v>
      </c>
      <c r="I1195" t="str">
        <f t="shared" si="94"/>
        <v>Late Bloomer</v>
      </c>
    </row>
    <row r="1196" spans="1:9" x14ac:dyDescent="0.25">
      <c r="A1196" s="11">
        <v>1194</v>
      </c>
      <c r="B1196" s="12">
        <v>28</v>
      </c>
      <c r="C1196" s="13">
        <v>8</v>
      </c>
      <c r="D1196" s="14">
        <v>4148.57</v>
      </c>
      <c r="E1196">
        <f t="shared" si="90"/>
        <v>3</v>
      </c>
      <c r="F1196">
        <f t="shared" si="91"/>
        <v>4</v>
      </c>
      <c r="G1196">
        <f t="shared" si="92"/>
        <v>4</v>
      </c>
      <c r="H1196">
        <f t="shared" si="93"/>
        <v>344</v>
      </c>
      <c r="I1196" t="str">
        <f t="shared" si="94"/>
        <v>Recent Customer</v>
      </c>
    </row>
    <row r="1197" spans="1:9" x14ac:dyDescent="0.25">
      <c r="A1197" s="11">
        <v>1195</v>
      </c>
      <c r="B1197" s="12">
        <v>19</v>
      </c>
      <c r="C1197" s="13">
        <v>5</v>
      </c>
      <c r="D1197" s="14">
        <v>3463.8100000000004</v>
      </c>
      <c r="E1197">
        <f t="shared" si="90"/>
        <v>3</v>
      </c>
      <c r="F1197">
        <f t="shared" si="91"/>
        <v>2</v>
      </c>
      <c r="G1197">
        <f t="shared" si="92"/>
        <v>3</v>
      </c>
      <c r="H1197">
        <f t="shared" si="93"/>
        <v>323</v>
      </c>
      <c r="I1197" t="str">
        <f t="shared" si="94"/>
        <v>Potential Customer</v>
      </c>
    </row>
    <row r="1198" spans="1:9" x14ac:dyDescent="0.25">
      <c r="A1198" s="11">
        <v>1196</v>
      </c>
      <c r="B1198" s="12">
        <v>18</v>
      </c>
      <c r="C1198" s="13">
        <v>6</v>
      </c>
      <c r="D1198" s="14">
        <v>1455.3799999999997</v>
      </c>
      <c r="E1198">
        <f t="shared" si="90"/>
        <v>4</v>
      </c>
      <c r="F1198">
        <f t="shared" si="91"/>
        <v>2</v>
      </c>
      <c r="G1198">
        <f t="shared" si="92"/>
        <v>1</v>
      </c>
      <c r="H1198">
        <f t="shared" si="93"/>
        <v>421</v>
      </c>
      <c r="I1198" t="str">
        <f t="shared" si="94"/>
        <v>Becoming Loyal</v>
      </c>
    </row>
    <row r="1199" spans="1:9" x14ac:dyDescent="0.25">
      <c r="A1199" s="11">
        <v>1197</v>
      </c>
      <c r="B1199" s="12">
        <v>7</v>
      </c>
      <c r="C1199" s="13">
        <v>4</v>
      </c>
      <c r="D1199" s="14">
        <v>1559.1300000000006</v>
      </c>
      <c r="E1199">
        <f t="shared" si="90"/>
        <v>4</v>
      </c>
      <c r="F1199">
        <f t="shared" si="91"/>
        <v>1</v>
      </c>
      <c r="G1199">
        <f t="shared" si="92"/>
        <v>1</v>
      </c>
      <c r="H1199">
        <f t="shared" si="93"/>
        <v>411</v>
      </c>
      <c r="I1199" t="str">
        <f t="shared" si="94"/>
        <v>Recent Customer</v>
      </c>
    </row>
    <row r="1200" spans="1:9" x14ac:dyDescent="0.25">
      <c r="A1200" s="11">
        <v>1198</v>
      </c>
      <c r="B1200" s="12">
        <v>68</v>
      </c>
      <c r="C1200" s="13">
        <v>6</v>
      </c>
      <c r="D1200" s="14">
        <v>2323.92</v>
      </c>
      <c r="E1200">
        <f t="shared" si="90"/>
        <v>2</v>
      </c>
      <c r="F1200">
        <f t="shared" si="91"/>
        <v>2</v>
      </c>
      <c r="G1200">
        <f t="shared" si="92"/>
        <v>2</v>
      </c>
      <c r="H1200">
        <f t="shared" si="93"/>
        <v>222</v>
      </c>
      <c r="I1200" t="str">
        <f t="shared" si="94"/>
        <v>High Risk Customer</v>
      </c>
    </row>
    <row r="1201" spans="1:9" x14ac:dyDescent="0.25">
      <c r="A1201" s="11">
        <v>1199</v>
      </c>
      <c r="B1201" s="12">
        <v>43</v>
      </c>
      <c r="C1201" s="13">
        <v>8</v>
      </c>
      <c r="D1201" s="14">
        <v>2037.32</v>
      </c>
      <c r="E1201">
        <f t="shared" si="90"/>
        <v>3</v>
      </c>
      <c r="F1201">
        <f t="shared" si="91"/>
        <v>4</v>
      </c>
      <c r="G1201">
        <f t="shared" si="92"/>
        <v>2</v>
      </c>
      <c r="H1201">
        <f t="shared" si="93"/>
        <v>342</v>
      </c>
      <c r="I1201" t="str">
        <f t="shared" si="94"/>
        <v>Potential Customer</v>
      </c>
    </row>
    <row r="1202" spans="1:9" x14ac:dyDescent="0.25">
      <c r="A1202" s="11">
        <v>1200</v>
      </c>
      <c r="B1202" s="12">
        <v>79</v>
      </c>
      <c r="C1202" s="13">
        <v>9</v>
      </c>
      <c r="D1202" s="14">
        <v>2844.9</v>
      </c>
      <c r="E1202">
        <f t="shared" si="90"/>
        <v>2</v>
      </c>
      <c r="F1202">
        <f t="shared" si="91"/>
        <v>4</v>
      </c>
      <c r="G1202">
        <f t="shared" si="92"/>
        <v>3</v>
      </c>
      <c r="H1202">
        <f t="shared" si="93"/>
        <v>243</v>
      </c>
      <c r="I1202" t="str">
        <f t="shared" si="94"/>
        <v>Losing Customer</v>
      </c>
    </row>
    <row r="1203" spans="1:9" x14ac:dyDescent="0.25">
      <c r="A1203" s="11">
        <v>1201</v>
      </c>
      <c r="B1203" s="12">
        <v>82</v>
      </c>
      <c r="C1203" s="13">
        <v>3</v>
      </c>
      <c r="D1203" s="14">
        <v>807.37</v>
      </c>
      <c r="E1203">
        <f t="shared" si="90"/>
        <v>2</v>
      </c>
      <c r="F1203">
        <f t="shared" si="91"/>
        <v>1</v>
      </c>
      <c r="G1203">
        <f t="shared" si="92"/>
        <v>1</v>
      </c>
      <c r="H1203">
        <f t="shared" si="93"/>
        <v>211</v>
      </c>
      <c r="I1203" t="str">
        <f t="shared" si="94"/>
        <v>Almost Lost Customer</v>
      </c>
    </row>
    <row r="1204" spans="1:9" x14ac:dyDescent="0.25">
      <c r="A1204" s="11">
        <v>1202</v>
      </c>
      <c r="B1204" s="12">
        <v>85</v>
      </c>
      <c r="C1204" s="13">
        <v>3</v>
      </c>
      <c r="D1204" s="14">
        <v>412.84999999999991</v>
      </c>
      <c r="E1204">
        <f t="shared" si="90"/>
        <v>2</v>
      </c>
      <c r="F1204">
        <f t="shared" si="91"/>
        <v>1</v>
      </c>
      <c r="G1204">
        <f t="shared" si="92"/>
        <v>1</v>
      </c>
      <c r="H1204">
        <f t="shared" si="93"/>
        <v>211</v>
      </c>
      <c r="I1204" t="str">
        <f t="shared" si="94"/>
        <v>Almost Lost Customer</v>
      </c>
    </row>
    <row r="1205" spans="1:9" x14ac:dyDescent="0.25">
      <c r="A1205" s="11">
        <v>1203</v>
      </c>
      <c r="B1205" s="12">
        <v>7</v>
      </c>
      <c r="C1205" s="13">
        <v>1</v>
      </c>
      <c r="D1205" s="14">
        <v>830.2399999999999</v>
      </c>
      <c r="E1205">
        <f t="shared" si="90"/>
        <v>4</v>
      </c>
      <c r="F1205">
        <f t="shared" si="91"/>
        <v>1</v>
      </c>
      <c r="G1205">
        <f t="shared" si="92"/>
        <v>1</v>
      </c>
      <c r="H1205">
        <f t="shared" si="93"/>
        <v>411</v>
      </c>
      <c r="I1205" t="str">
        <f t="shared" si="94"/>
        <v>Recent Customer</v>
      </c>
    </row>
    <row r="1206" spans="1:9" x14ac:dyDescent="0.25">
      <c r="A1206" s="11">
        <v>1204</v>
      </c>
      <c r="B1206" s="12">
        <v>200</v>
      </c>
      <c r="C1206" s="13">
        <v>3</v>
      </c>
      <c r="D1206" s="14">
        <v>110.56</v>
      </c>
      <c r="E1206">
        <f t="shared" si="90"/>
        <v>1</v>
      </c>
      <c r="F1206">
        <f t="shared" si="91"/>
        <v>1</v>
      </c>
      <c r="G1206">
        <f t="shared" si="92"/>
        <v>1</v>
      </c>
      <c r="H1206">
        <f t="shared" si="93"/>
        <v>111</v>
      </c>
      <c r="I1206" t="str">
        <f t="shared" si="94"/>
        <v>Lost Customer</v>
      </c>
    </row>
    <row r="1207" spans="1:9" x14ac:dyDescent="0.25">
      <c r="A1207" s="11">
        <v>1205</v>
      </c>
      <c r="B1207" s="12">
        <v>68</v>
      </c>
      <c r="C1207" s="13">
        <v>9</v>
      </c>
      <c r="D1207" s="14">
        <v>3731.7499999999995</v>
      </c>
      <c r="E1207">
        <f t="shared" si="90"/>
        <v>2</v>
      </c>
      <c r="F1207">
        <f t="shared" si="91"/>
        <v>4</v>
      </c>
      <c r="G1207">
        <f t="shared" si="92"/>
        <v>3</v>
      </c>
      <c r="H1207">
        <f t="shared" si="93"/>
        <v>243</v>
      </c>
      <c r="I1207" t="str">
        <f t="shared" si="94"/>
        <v>Losing Customer</v>
      </c>
    </row>
    <row r="1208" spans="1:9" x14ac:dyDescent="0.25">
      <c r="A1208" s="11">
        <v>1206</v>
      </c>
      <c r="B1208" s="12">
        <v>83</v>
      </c>
      <c r="C1208" s="13">
        <v>2</v>
      </c>
      <c r="D1208" s="14">
        <v>889.72</v>
      </c>
      <c r="E1208">
        <f t="shared" si="90"/>
        <v>2</v>
      </c>
      <c r="F1208">
        <f t="shared" si="91"/>
        <v>1</v>
      </c>
      <c r="G1208">
        <f t="shared" si="92"/>
        <v>1</v>
      </c>
      <c r="H1208">
        <f t="shared" si="93"/>
        <v>211</v>
      </c>
      <c r="I1208" t="str">
        <f t="shared" si="94"/>
        <v>Almost Lost Customer</v>
      </c>
    </row>
    <row r="1209" spans="1:9" x14ac:dyDescent="0.25">
      <c r="A1209" s="11">
        <v>1207</v>
      </c>
      <c r="B1209" s="12">
        <v>13</v>
      </c>
      <c r="C1209" s="13">
        <v>7</v>
      </c>
      <c r="D1209" s="14">
        <v>1108.1999999999998</v>
      </c>
      <c r="E1209">
        <f t="shared" si="90"/>
        <v>4</v>
      </c>
      <c r="F1209">
        <f t="shared" si="91"/>
        <v>3</v>
      </c>
      <c r="G1209">
        <f t="shared" si="92"/>
        <v>1</v>
      </c>
      <c r="H1209">
        <f t="shared" si="93"/>
        <v>431</v>
      </c>
      <c r="I1209" t="str">
        <f t="shared" si="94"/>
        <v>Becoming Loyal</v>
      </c>
    </row>
    <row r="1210" spans="1:9" x14ac:dyDescent="0.25">
      <c r="A1210" s="11">
        <v>1208</v>
      </c>
      <c r="B1210" s="12">
        <v>77</v>
      </c>
      <c r="C1210" s="13">
        <v>5</v>
      </c>
      <c r="D1210" s="14">
        <v>3238.37</v>
      </c>
      <c r="E1210">
        <f t="shared" si="90"/>
        <v>2</v>
      </c>
      <c r="F1210">
        <f t="shared" si="91"/>
        <v>2</v>
      </c>
      <c r="G1210">
        <f t="shared" si="92"/>
        <v>3</v>
      </c>
      <c r="H1210">
        <f t="shared" si="93"/>
        <v>223</v>
      </c>
      <c r="I1210" t="str">
        <f t="shared" si="94"/>
        <v>High Risk Customer</v>
      </c>
    </row>
    <row r="1211" spans="1:9" x14ac:dyDescent="0.25">
      <c r="A1211" s="11">
        <v>1209</v>
      </c>
      <c r="B1211" s="12">
        <v>131</v>
      </c>
      <c r="C1211" s="13">
        <v>2</v>
      </c>
      <c r="D1211" s="14">
        <v>1809.69</v>
      </c>
      <c r="E1211">
        <f t="shared" si="90"/>
        <v>1</v>
      </c>
      <c r="F1211">
        <f t="shared" si="91"/>
        <v>1</v>
      </c>
      <c r="G1211">
        <f t="shared" si="92"/>
        <v>2</v>
      </c>
      <c r="H1211">
        <f t="shared" si="93"/>
        <v>112</v>
      </c>
      <c r="I1211" t="str">
        <f t="shared" si="94"/>
        <v>Evasive Customer</v>
      </c>
    </row>
    <row r="1212" spans="1:9" x14ac:dyDescent="0.25">
      <c r="A1212" s="11">
        <v>1210</v>
      </c>
      <c r="B1212" s="12">
        <v>17</v>
      </c>
      <c r="C1212" s="13">
        <v>9</v>
      </c>
      <c r="D1212" s="14">
        <v>4716.7200000000012</v>
      </c>
      <c r="E1212">
        <f t="shared" si="90"/>
        <v>4</v>
      </c>
      <c r="F1212">
        <f t="shared" si="91"/>
        <v>4</v>
      </c>
      <c r="G1212">
        <f t="shared" si="92"/>
        <v>4</v>
      </c>
      <c r="H1212">
        <f t="shared" si="93"/>
        <v>444</v>
      </c>
      <c r="I1212" t="str">
        <f t="shared" si="94"/>
        <v>Platinum Customer</v>
      </c>
    </row>
    <row r="1213" spans="1:9" x14ac:dyDescent="0.25">
      <c r="A1213" s="11">
        <v>1211</v>
      </c>
      <c r="B1213" s="12">
        <v>234</v>
      </c>
      <c r="C1213" s="13">
        <v>4</v>
      </c>
      <c r="D1213" s="14">
        <v>1495.94</v>
      </c>
      <c r="E1213">
        <f t="shared" si="90"/>
        <v>1</v>
      </c>
      <c r="F1213">
        <f t="shared" si="91"/>
        <v>1</v>
      </c>
      <c r="G1213">
        <f t="shared" si="92"/>
        <v>1</v>
      </c>
      <c r="H1213">
        <f t="shared" si="93"/>
        <v>111</v>
      </c>
      <c r="I1213" t="str">
        <f t="shared" si="94"/>
        <v>Lost Customer</v>
      </c>
    </row>
    <row r="1214" spans="1:9" x14ac:dyDescent="0.25">
      <c r="A1214" s="11">
        <v>1212</v>
      </c>
      <c r="B1214" s="12">
        <v>71</v>
      </c>
      <c r="C1214" s="13">
        <v>3</v>
      </c>
      <c r="D1214" s="14">
        <v>2331.63</v>
      </c>
      <c r="E1214">
        <f t="shared" si="90"/>
        <v>2</v>
      </c>
      <c r="F1214">
        <f t="shared" si="91"/>
        <v>1</v>
      </c>
      <c r="G1214">
        <f t="shared" si="92"/>
        <v>2</v>
      </c>
      <c r="H1214">
        <f t="shared" si="93"/>
        <v>212</v>
      </c>
      <c r="I1214" t="str">
        <f t="shared" si="94"/>
        <v>High Risk Customer</v>
      </c>
    </row>
    <row r="1215" spans="1:9" x14ac:dyDescent="0.25">
      <c r="A1215" s="11">
        <v>1213</v>
      </c>
      <c r="B1215" s="12">
        <v>69</v>
      </c>
      <c r="C1215" s="13">
        <v>7</v>
      </c>
      <c r="D1215" s="14">
        <v>5490.2900000000009</v>
      </c>
      <c r="E1215">
        <f t="shared" si="90"/>
        <v>2</v>
      </c>
      <c r="F1215">
        <f t="shared" si="91"/>
        <v>3</v>
      </c>
      <c r="G1215">
        <f t="shared" si="92"/>
        <v>4</v>
      </c>
      <c r="H1215">
        <f t="shared" si="93"/>
        <v>234</v>
      </c>
      <c r="I1215" t="str">
        <f t="shared" si="94"/>
        <v>Losing Customer</v>
      </c>
    </row>
    <row r="1216" spans="1:9" x14ac:dyDescent="0.25">
      <c r="A1216" s="11">
        <v>1214</v>
      </c>
      <c r="B1216" s="12">
        <v>23</v>
      </c>
      <c r="C1216" s="13">
        <v>4</v>
      </c>
      <c r="D1216" s="14">
        <v>3652.09</v>
      </c>
      <c r="E1216">
        <f t="shared" si="90"/>
        <v>3</v>
      </c>
      <c r="F1216">
        <f t="shared" si="91"/>
        <v>1</v>
      </c>
      <c r="G1216">
        <f t="shared" si="92"/>
        <v>3</v>
      </c>
      <c r="H1216">
        <f t="shared" si="93"/>
        <v>313</v>
      </c>
      <c r="I1216" t="str">
        <f t="shared" si="94"/>
        <v>Late Bloomer</v>
      </c>
    </row>
    <row r="1217" spans="1:9" x14ac:dyDescent="0.25">
      <c r="A1217" s="11">
        <v>1215</v>
      </c>
      <c r="B1217" s="12">
        <v>77</v>
      </c>
      <c r="C1217" s="13">
        <v>8</v>
      </c>
      <c r="D1217" s="14">
        <v>3118.9800000000005</v>
      </c>
      <c r="E1217">
        <f t="shared" si="90"/>
        <v>2</v>
      </c>
      <c r="F1217">
        <f t="shared" si="91"/>
        <v>4</v>
      </c>
      <c r="G1217">
        <f t="shared" si="92"/>
        <v>3</v>
      </c>
      <c r="H1217">
        <f t="shared" si="93"/>
        <v>243</v>
      </c>
      <c r="I1217" t="str">
        <f t="shared" si="94"/>
        <v>Losing Customer</v>
      </c>
    </row>
    <row r="1218" spans="1:9" x14ac:dyDescent="0.25">
      <c r="A1218" s="11">
        <v>1216</v>
      </c>
      <c r="B1218" s="12">
        <v>7</v>
      </c>
      <c r="C1218" s="13">
        <v>4</v>
      </c>
      <c r="D1218" s="14">
        <v>2141.64</v>
      </c>
      <c r="E1218">
        <f t="shared" si="90"/>
        <v>4</v>
      </c>
      <c r="F1218">
        <f t="shared" si="91"/>
        <v>1</v>
      </c>
      <c r="G1218">
        <f t="shared" si="92"/>
        <v>2</v>
      </c>
      <c r="H1218">
        <f t="shared" si="93"/>
        <v>412</v>
      </c>
      <c r="I1218" t="str">
        <f t="shared" si="94"/>
        <v>Recent Customer</v>
      </c>
    </row>
    <row r="1219" spans="1:9" x14ac:dyDescent="0.25">
      <c r="A1219" s="11">
        <v>1217</v>
      </c>
      <c r="B1219" s="12">
        <v>10</v>
      </c>
      <c r="C1219" s="13">
        <v>7</v>
      </c>
      <c r="D1219" s="14">
        <v>3270.61</v>
      </c>
      <c r="E1219">
        <f t="shared" si="90"/>
        <v>4</v>
      </c>
      <c r="F1219">
        <f t="shared" si="91"/>
        <v>3</v>
      </c>
      <c r="G1219">
        <f t="shared" si="92"/>
        <v>3</v>
      </c>
      <c r="H1219">
        <f t="shared" si="93"/>
        <v>433</v>
      </c>
      <c r="I1219" t="str">
        <f t="shared" si="94"/>
        <v>Very Loyal</v>
      </c>
    </row>
    <row r="1220" spans="1:9" x14ac:dyDescent="0.25">
      <c r="A1220" s="11">
        <v>1218</v>
      </c>
      <c r="B1220" s="12">
        <v>50</v>
      </c>
      <c r="C1220" s="13">
        <v>6</v>
      </c>
      <c r="D1220" s="14">
        <v>4540.57</v>
      </c>
      <c r="E1220">
        <f t="shared" si="90"/>
        <v>2</v>
      </c>
      <c r="F1220">
        <f t="shared" si="91"/>
        <v>2</v>
      </c>
      <c r="G1220">
        <f t="shared" si="92"/>
        <v>4</v>
      </c>
      <c r="H1220">
        <f t="shared" si="93"/>
        <v>224</v>
      </c>
      <c r="I1220" t="str">
        <f t="shared" si="94"/>
        <v>Losing Customer</v>
      </c>
    </row>
    <row r="1221" spans="1:9" x14ac:dyDescent="0.25">
      <c r="A1221" s="11">
        <v>1219</v>
      </c>
      <c r="B1221" s="12">
        <v>4</v>
      </c>
      <c r="C1221" s="13">
        <v>3</v>
      </c>
      <c r="D1221" s="14">
        <v>2015.72</v>
      </c>
      <c r="E1221">
        <f t="shared" si="90"/>
        <v>4</v>
      </c>
      <c r="F1221">
        <f t="shared" si="91"/>
        <v>1</v>
      </c>
      <c r="G1221">
        <f t="shared" si="92"/>
        <v>2</v>
      </c>
      <c r="H1221">
        <f t="shared" si="93"/>
        <v>412</v>
      </c>
      <c r="I1221" t="str">
        <f t="shared" si="94"/>
        <v>Recent Customer</v>
      </c>
    </row>
    <row r="1222" spans="1:9" x14ac:dyDescent="0.25">
      <c r="A1222" s="11">
        <v>1220</v>
      </c>
      <c r="B1222" s="12">
        <v>66</v>
      </c>
      <c r="C1222" s="13">
        <v>5</v>
      </c>
      <c r="D1222" s="14">
        <v>2476.2700000000004</v>
      </c>
      <c r="E1222">
        <f t="shared" ref="E1222:E1285" si="95">IF(B1222&gt;88,1,IF(AND(B1222&lt;=88,B1222&gt;45),2,IF(AND(B1222&lt;=45,B1222&gt;18),3,IF(B1222&lt;=18,4))))</f>
        <v>2</v>
      </c>
      <c r="F1222">
        <f t="shared" ref="F1222:F1285" si="96">IF(C1222&gt;7,4,IF(AND(C1222&lt;=7,C1222&gt;6),3,IF(AND(C1222&lt;=6,C1222&gt;4),2,IF(C1222&lt;=4,1))))</f>
        <v>2</v>
      </c>
      <c r="G1222">
        <f t="shared" ref="G1222:G1285" si="97">IF(D1222&gt;4095.63,4,IF(AND(D1222&lt;=4095.63,D1222&gt;2785.04),3,IF(AND(D1222&lt;=2785.04,D1222&gt;1779.7),2,IF(D1222&lt;=1779.7,1))))</f>
        <v>2</v>
      </c>
      <c r="H1222">
        <f t="shared" ref="H1222:H1285" si="98">100*E1222+10*F1222+G1222</f>
        <v>222</v>
      </c>
      <c r="I1222" t="str">
        <f t="shared" ref="I1222:I1285" si="99">IF(H1222=444,"Platinum Customer",IF(AND(H1222&lt;444,H1222&gt;=433),"Very Loyal",IF(AND(H1222&lt;433,H1222&gt;=421),"Becoming Loyal",IF(AND(H1222&lt;421,H1222&gt;=344),"Recent Customer",IF(AND(H1222&lt;344,H1222&gt;=323),"Potential Customer",IF(AND(H1222&lt;323,H1222&gt;=311),"Late Bloomer",IF(AND(H1222&lt;311,H1222&gt;=224),"Losing Customer",IF(AND(H1222&lt;224,H1222&gt;=212),"High Risk Customer",IF(AND(H1222&lt;212,H1222&gt;=124),"Almost Lost Customer",IF(AND(H1222&lt;124,H1222&gt;=112),"Evasive Customer",IF(H1222=111,"Lost Customer")))))))))))</f>
        <v>High Risk Customer</v>
      </c>
    </row>
    <row r="1223" spans="1:9" x14ac:dyDescent="0.25">
      <c r="A1223" s="11">
        <v>1221</v>
      </c>
      <c r="B1223" s="12">
        <v>9</v>
      </c>
      <c r="C1223" s="13">
        <v>7</v>
      </c>
      <c r="D1223" s="14">
        <v>1500.4900000000002</v>
      </c>
      <c r="E1223">
        <f t="shared" si="95"/>
        <v>4</v>
      </c>
      <c r="F1223">
        <f t="shared" si="96"/>
        <v>3</v>
      </c>
      <c r="G1223">
        <f t="shared" si="97"/>
        <v>1</v>
      </c>
      <c r="H1223">
        <f t="shared" si="98"/>
        <v>431</v>
      </c>
      <c r="I1223" t="str">
        <f t="shared" si="99"/>
        <v>Becoming Loyal</v>
      </c>
    </row>
    <row r="1224" spans="1:9" x14ac:dyDescent="0.25">
      <c r="A1224" s="11">
        <v>1222</v>
      </c>
      <c r="B1224" s="12">
        <v>51</v>
      </c>
      <c r="C1224" s="13">
        <v>3</v>
      </c>
      <c r="D1224" s="14">
        <v>667.99</v>
      </c>
      <c r="E1224">
        <f t="shared" si="95"/>
        <v>2</v>
      </c>
      <c r="F1224">
        <f t="shared" si="96"/>
        <v>1</v>
      </c>
      <c r="G1224">
        <f t="shared" si="97"/>
        <v>1</v>
      </c>
      <c r="H1224">
        <f t="shared" si="98"/>
        <v>211</v>
      </c>
      <c r="I1224" t="str">
        <f t="shared" si="99"/>
        <v>Almost Lost Customer</v>
      </c>
    </row>
    <row r="1225" spans="1:9" x14ac:dyDescent="0.25">
      <c r="A1225" s="11">
        <v>1223</v>
      </c>
      <c r="B1225" s="12">
        <v>34</v>
      </c>
      <c r="C1225" s="13">
        <v>8</v>
      </c>
      <c r="D1225" s="14">
        <v>1544.81</v>
      </c>
      <c r="E1225">
        <f t="shared" si="95"/>
        <v>3</v>
      </c>
      <c r="F1225">
        <f t="shared" si="96"/>
        <v>4</v>
      </c>
      <c r="G1225">
        <f t="shared" si="97"/>
        <v>1</v>
      </c>
      <c r="H1225">
        <f t="shared" si="98"/>
        <v>341</v>
      </c>
      <c r="I1225" t="str">
        <f t="shared" si="99"/>
        <v>Potential Customer</v>
      </c>
    </row>
    <row r="1226" spans="1:9" x14ac:dyDescent="0.25">
      <c r="A1226" s="11">
        <v>1224</v>
      </c>
      <c r="B1226" s="12">
        <v>47</v>
      </c>
      <c r="C1226" s="13">
        <v>8</v>
      </c>
      <c r="D1226" s="14">
        <v>4250.74</v>
      </c>
      <c r="E1226">
        <f t="shared" si="95"/>
        <v>2</v>
      </c>
      <c r="F1226">
        <f t="shared" si="96"/>
        <v>4</v>
      </c>
      <c r="G1226">
        <f t="shared" si="97"/>
        <v>4</v>
      </c>
      <c r="H1226">
        <f t="shared" si="98"/>
        <v>244</v>
      </c>
      <c r="I1226" t="str">
        <f t="shared" si="99"/>
        <v>Losing Customer</v>
      </c>
    </row>
    <row r="1227" spans="1:9" x14ac:dyDescent="0.25">
      <c r="A1227" s="11">
        <v>1225</v>
      </c>
      <c r="B1227" s="12">
        <v>58</v>
      </c>
      <c r="C1227" s="13">
        <v>4</v>
      </c>
      <c r="D1227" s="14">
        <v>2078.5899999999997</v>
      </c>
      <c r="E1227">
        <f t="shared" si="95"/>
        <v>2</v>
      </c>
      <c r="F1227">
        <f t="shared" si="96"/>
        <v>1</v>
      </c>
      <c r="G1227">
        <f t="shared" si="97"/>
        <v>2</v>
      </c>
      <c r="H1227">
        <f t="shared" si="98"/>
        <v>212</v>
      </c>
      <c r="I1227" t="str">
        <f t="shared" si="99"/>
        <v>High Risk Customer</v>
      </c>
    </row>
    <row r="1228" spans="1:9" x14ac:dyDescent="0.25">
      <c r="A1228" s="11">
        <v>1226</v>
      </c>
      <c r="B1228" s="12">
        <v>24</v>
      </c>
      <c r="C1228" s="13">
        <v>5</v>
      </c>
      <c r="D1228" s="14">
        <v>937.4400000000004</v>
      </c>
      <c r="E1228">
        <f t="shared" si="95"/>
        <v>3</v>
      </c>
      <c r="F1228">
        <f t="shared" si="96"/>
        <v>2</v>
      </c>
      <c r="G1228">
        <f t="shared" si="97"/>
        <v>1</v>
      </c>
      <c r="H1228">
        <f t="shared" si="98"/>
        <v>321</v>
      </c>
      <c r="I1228" t="str">
        <f t="shared" si="99"/>
        <v>Late Bloomer</v>
      </c>
    </row>
    <row r="1229" spans="1:9" x14ac:dyDescent="0.25">
      <c r="A1229" s="11">
        <v>1227</v>
      </c>
      <c r="B1229" s="12">
        <v>61</v>
      </c>
      <c r="C1229" s="13">
        <v>12</v>
      </c>
      <c r="D1229" s="14">
        <v>4101.8599999999997</v>
      </c>
      <c r="E1229">
        <f t="shared" si="95"/>
        <v>2</v>
      </c>
      <c r="F1229">
        <f t="shared" si="96"/>
        <v>4</v>
      </c>
      <c r="G1229">
        <f t="shared" si="97"/>
        <v>4</v>
      </c>
      <c r="H1229">
        <f t="shared" si="98"/>
        <v>244</v>
      </c>
      <c r="I1229" t="str">
        <f t="shared" si="99"/>
        <v>Losing Customer</v>
      </c>
    </row>
    <row r="1230" spans="1:9" x14ac:dyDescent="0.25">
      <c r="A1230" s="11">
        <v>1228</v>
      </c>
      <c r="B1230" s="12">
        <v>132</v>
      </c>
      <c r="C1230" s="13">
        <v>4</v>
      </c>
      <c r="D1230" s="14">
        <v>922.33999999999992</v>
      </c>
      <c r="E1230">
        <f t="shared" si="95"/>
        <v>1</v>
      </c>
      <c r="F1230">
        <f t="shared" si="96"/>
        <v>1</v>
      </c>
      <c r="G1230">
        <f t="shared" si="97"/>
        <v>1</v>
      </c>
      <c r="H1230">
        <f t="shared" si="98"/>
        <v>111</v>
      </c>
      <c r="I1230" t="str">
        <f t="shared" si="99"/>
        <v>Lost Customer</v>
      </c>
    </row>
    <row r="1231" spans="1:9" x14ac:dyDescent="0.25">
      <c r="A1231" s="11">
        <v>1229</v>
      </c>
      <c r="B1231" s="12">
        <v>19</v>
      </c>
      <c r="C1231" s="13">
        <v>9</v>
      </c>
      <c r="D1231" s="14">
        <v>3005.63</v>
      </c>
      <c r="E1231">
        <f t="shared" si="95"/>
        <v>3</v>
      </c>
      <c r="F1231">
        <f t="shared" si="96"/>
        <v>4</v>
      </c>
      <c r="G1231">
        <f t="shared" si="97"/>
        <v>3</v>
      </c>
      <c r="H1231">
        <f t="shared" si="98"/>
        <v>343</v>
      </c>
      <c r="I1231" t="str">
        <f t="shared" si="99"/>
        <v>Potential Customer</v>
      </c>
    </row>
    <row r="1232" spans="1:9" x14ac:dyDescent="0.25">
      <c r="A1232" s="11">
        <v>1230</v>
      </c>
      <c r="B1232" s="12">
        <v>76</v>
      </c>
      <c r="C1232" s="13">
        <v>2</v>
      </c>
      <c r="D1232" s="14">
        <v>617.98</v>
      </c>
      <c r="E1232">
        <f t="shared" si="95"/>
        <v>2</v>
      </c>
      <c r="F1232">
        <f t="shared" si="96"/>
        <v>1</v>
      </c>
      <c r="G1232">
        <f t="shared" si="97"/>
        <v>1</v>
      </c>
      <c r="H1232">
        <f t="shared" si="98"/>
        <v>211</v>
      </c>
      <c r="I1232" t="str">
        <f t="shared" si="99"/>
        <v>Almost Lost Customer</v>
      </c>
    </row>
    <row r="1233" spans="1:9" x14ac:dyDescent="0.25">
      <c r="A1233" s="11">
        <v>1231</v>
      </c>
      <c r="B1233" s="12">
        <v>175</v>
      </c>
      <c r="C1233" s="13">
        <v>2</v>
      </c>
      <c r="D1233" s="14">
        <v>1718.6100000000001</v>
      </c>
      <c r="E1233">
        <f t="shared" si="95"/>
        <v>1</v>
      </c>
      <c r="F1233">
        <f t="shared" si="96"/>
        <v>1</v>
      </c>
      <c r="G1233">
        <f t="shared" si="97"/>
        <v>1</v>
      </c>
      <c r="H1233">
        <f t="shared" si="98"/>
        <v>111</v>
      </c>
      <c r="I1233" t="str">
        <f t="shared" si="99"/>
        <v>Lost Customer</v>
      </c>
    </row>
    <row r="1234" spans="1:9" x14ac:dyDescent="0.25">
      <c r="A1234" s="11">
        <v>1232</v>
      </c>
      <c r="B1234" s="12">
        <v>4</v>
      </c>
      <c r="C1234" s="13">
        <v>9</v>
      </c>
      <c r="D1234" s="14">
        <v>5011.9000000000005</v>
      </c>
      <c r="E1234">
        <f t="shared" si="95"/>
        <v>4</v>
      </c>
      <c r="F1234">
        <f t="shared" si="96"/>
        <v>4</v>
      </c>
      <c r="G1234">
        <f t="shared" si="97"/>
        <v>4</v>
      </c>
      <c r="H1234">
        <f t="shared" si="98"/>
        <v>444</v>
      </c>
      <c r="I1234" t="str">
        <f t="shared" si="99"/>
        <v>Platinum Customer</v>
      </c>
    </row>
    <row r="1235" spans="1:9" x14ac:dyDescent="0.25">
      <c r="A1235" s="11">
        <v>1233</v>
      </c>
      <c r="B1235" s="12">
        <v>14</v>
      </c>
      <c r="C1235" s="13">
        <v>9</v>
      </c>
      <c r="D1235" s="14">
        <v>6634.1399999999994</v>
      </c>
      <c r="E1235">
        <f t="shared" si="95"/>
        <v>4</v>
      </c>
      <c r="F1235">
        <f t="shared" si="96"/>
        <v>4</v>
      </c>
      <c r="G1235">
        <f t="shared" si="97"/>
        <v>4</v>
      </c>
      <c r="H1235">
        <f t="shared" si="98"/>
        <v>444</v>
      </c>
      <c r="I1235" t="str">
        <f t="shared" si="99"/>
        <v>Platinum Customer</v>
      </c>
    </row>
    <row r="1236" spans="1:9" x14ac:dyDescent="0.25">
      <c r="A1236" s="11">
        <v>1234</v>
      </c>
      <c r="B1236" s="12">
        <v>85</v>
      </c>
      <c r="C1236" s="13">
        <v>8</v>
      </c>
      <c r="D1236" s="14">
        <v>2048.65</v>
      </c>
      <c r="E1236">
        <f t="shared" si="95"/>
        <v>2</v>
      </c>
      <c r="F1236">
        <f t="shared" si="96"/>
        <v>4</v>
      </c>
      <c r="G1236">
        <f t="shared" si="97"/>
        <v>2</v>
      </c>
      <c r="H1236">
        <f t="shared" si="98"/>
        <v>242</v>
      </c>
      <c r="I1236" t="str">
        <f t="shared" si="99"/>
        <v>Losing Customer</v>
      </c>
    </row>
    <row r="1237" spans="1:9" x14ac:dyDescent="0.25">
      <c r="A1237" s="11">
        <v>1235</v>
      </c>
      <c r="B1237" s="12">
        <v>81</v>
      </c>
      <c r="C1237" s="13">
        <v>3</v>
      </c>
      <c r="D1237" s="14">
        <v>3332.7999999999997</v>
      </c>
      <c r="E1237">
        <f t="shared" si="95"/>
        <v>2</v>
      </c>
      <c r="F1237">
        <f t="shared" si="96"/>
        <v>1</v>
      </c>
      <c r="G1237">
        <f t="shared" si="97"/>
        <v>3</v>
      </c>
      <c r="H1237">
        <f t="shared" si="98"/>
        <v>213</v>
      </c>
      <c r="I1237" t="str">
        <f t="shared" si="99"/>
        <v>High Risk Customer</v>
      </c>
    </row>
    <row r="1238" spans="1:9" x14ac:dyDescent="0.25">
      <c r="A1238" s="11">
        <v>1236</v>
      </c>
      <c r="B1238" s="12">
        <v>41</v>
      </c>
      <c r="C1238" s="13">
        <v>5</v>
      </c>
      <c r="D1238" s="14">
        <v>3078.59</v>
      </c>
      <c r="E1238">
        <f t="shared" si="95"/>
        <v>3</v>
      </c>
      <c r="F1238">
        <f t="shared" si="96"/>
        <v>2</v>
      </c>
      <c r="G1238">
        <f t="shared" si="97"/>
        <v>3</v>
      </c>
      <c r="H1238">
        <f t="shared" si="98"/>
        <v>323</v>
      </c>
      <c r="I1238" t="str">
        <f t="shared" si="99"/>
        <v>Potential Customer</v>
      </c>
    </row>
    <row r="1239" spans="1:9" x14ac:dyDescent="0.25">
      <c r="A1239" s="11">
        <v>1237</v>
      </c>
      <c r="B1239" s="12">
        <v>23</v>
      </c>
      <c r="C1239" s="13">
        <v>11</v>
      </c>
      <c r="D1239" s="14">
        <v>5731.2499999999991</v>
      </c>
      <c r="E1239">
        <f t="shared" si="95"/>
        <v>3</v>
      </c>
      <c r="F1239">
        <f t="shared" si="96"/>
        <v>4</v>
      </c>
      <c r="G1239">
        <f t="shared" si="97"/>
        <v>4</v>
      </c>
      <c r="H1239">
        <f t="shared" si="98"/>
        <v>344</v>
      </c>
      <c r="I1239" t="str">
        <f t="shared" si="99"/>
        <v>Recent Customer</v>
      </c>
    </row>
    <row r="1240" spans="1:9" x14ac:dyDescent="0.25">
      <c r="A1240" s="11">
        <v>1238</v>
      </c>
      <c r="B1240" s="12">
        <v>101</v>
      </c>
      <c r="C1240" s="13">
        <v>6</v>
      </c>
      <c r="D1240" s="14">
        <v>297.57999999999981</v>
      </c>
      <c r="E1240">
        <f t="shared" si="95"/>
        <v>1</v>
      </c>
      <c r="F1240">
        <f t="shared" si="96"/>
        <v>2</v>
      </c>
      <c r="G1240">
        <f t="shared" si="97"/>
        <v>1</v>
      </c>
      <c r="H1240">
        <f t="shared" si="98"/>
        <v>121</v>
      </c>
      <c r="I1240" t="str">
        <f t="shared" si="99"/>
        <v>Evasive Customer</v>
      </c>
    </row>
    <row r="1241" spans="1:9" x14ac:dyDescent="0.25">
      <c r="A1241" s="11">
        <v>1239</v>
      </c>
      <c r="B1241" s="12">
        <v>38</v>
      </c>
      <c r="C1241" s="13">
        <v>7</v>
      </c>
      <c r="D1241" s="14">
        <v>1795.3000000000002</v>
      </c>
      <c r="E1241">
        <f t="shared" si="95"/>
        <v>3</v>
      </c>
      <c r="F1241">
        <f t="shared" si="96"/>
        <v>3</v>
      </c>
      <c r="G1241">
        <f t="shared" si="97"/>
        <v>2</v>
      </c>
      <c r="H1241">
        <f t="shared" si="98"/>
        <v>332</v>
      </c>
      <c r="I1241" t="str">
        <f t="shared" si="99"/>
        <v>Potential Customer</v>
      </c>
    </row>
    <row r="1242" spans="1:9" x14ac:dyDescent="0.25">
      <c r="A1242" s="11">
        <v>1240</v>
      </c>
      <c r="B1242" s="12">
        <v>5</v>
      </c>
      <c r="C1242" s="13">
        <v>4</v>
      </c>
      <c r="D1242" s="14">
        <v>3015.0499999999997</v>
      </c>
      <c r="E1242">
        <f t="shared" si="95"/>
        <v>4</v>
      </c>
      <c r="F1242">
        <f t="shared" si="96"/>
        <v>1</v>
      </c>
      <c r="G1242">
        <f t="shared" si="97"/>
        <v>3</v>
      </c>
      <c r="H1242">
        <f t="shared" si="98"/>
        <v>413</v>
      </c>
      <c r="I1242" t="str">
        <f t="shared" si="99"/>
        <v>Recent Customer</v>
      </c>
    </row>
    <row r="1243" spans="1:9" x14ac:dyDescent="0.25">
      <c r="A1243" s="11">
        <v>1241</v>
      </c>
      <c r="B1243" s="12">
        <v>75</v>
      </c>
      <c r="C1243" s="13">
        <v>7</v>
      </c>
      <c r="D1243" s="14">
        <v>1844.56</v>
      </c>
      <c r="E1243">
        <f t="shared" si="95"/>
        <v>2</v>
      </c>
      <c r="F1243">
        <f t="shared" si="96"/>
        <v>3</v>
      </c>
      <c r="G1243">
        <f t="shared" si="97"/>
        <v>2</v>
      </c>
      <c r="H1243">
        <f t="shared" si="98"/>
        <v>232</v>
      </c>
      <c r="I1243" t="str">
        <f t="shared" si="99"/>
        <v>Losing Customer</v>
      </c>
    </row>
    <row r="1244" spans="1:9" x14ac:dyDescent="0.25">
      <c r="A1244" s="11">
        <v>1242</v>
      </c>
      <c r="B1244" s="12">
        <v>17</v>
      </c>
      <c r="C1244" s="13">
        <v>3</v>
      </c>
      <c r="D1244" s="14">
        <v>1085.7400000000002</v>
      </c>
      <c r="E1244">
        <f t="shared" si="95"/>
        <v>4</v>
      </c>
      <c r="F1244">
        <f t="shared" si="96"/>
        <v>1</v>
      </c>
      <c r="G1244">
        <f t="shared" si="97"/>
        <v>1</v>
      </c>
      <c r="H1244">
        <f t="shared" si="98"/>
        <v>411</v>
      </c>
      <c r="I1244" t="str">
        <f t="shared" si="99"/>
        <v>Recent Customer</v>
      </c>
    </row>
    <row r="1245" spans="1:9" x14ac:dyDescent="0.25">
      <c r="A1245" s="11">
        <v>1243</v>
      </c>
      <c r="B1245" s="12">
        <v>199</v>
      </c>
      <c r="C1245" s="13">
        <v>10</v>
      </c>
      <c r="D1245" s="14">
        <v>4544.1600000000008</v>
      </c>
      <c r="E1245">
        <f t="shared" si="95"/>
        <v>1</v>
      </c>
      <c r="F1245">
        <f t="shared" si="96"/>
        <v>4</v>
      </c>
      <c r="G1245">
        <f t="shared" si="97"/>
        <v>4</v>
      </c>
      <c r="H1245">
        <f t="shared" si="98"/>
        <v>144</v>
      </c>
      <c r="I1245" t="str">
        <f t="shared" si="99"/>
        <v>Almost Lost Customer</v>
      </c>
    </row>
    <row r="1246" spans="1:9" x14ac:dyDescent="0.25">
      <c r="A1246" s="11">
        <v>1244</v>
      </c>
      <c r="B1246" s="12">
        <v>19</v>
      </c>
      <c r="C1246" s="13">
        <v>5</v>
      </c>
      <c r="D1246" s="14">
        <v>1968.6800000000003</v>
      </c>
      <c r="E1246">
        <f t="shared" si="95"/>
        <v>3</v>
      </c>
      <c r="F1246">
        <f t="shared" si="96"/>
        <v>2</v>
      </c>
      <c r="G1246">
        <f t="shared" si="97"/>
        <v>2</v>
      </c>
      <c r="H1246">
        <f t="shared" si="98"/>
        <v>322</v>
      </c>
      <c r="I1246" t="str">
        <f t="shared" si="99"/>
        <v>Late Bloomer</v>
      </c>
    </row>
    <row r="1247" spans="1:9" x14ac:dyDescent="0.25">
      <c r="A1247" s="11">
        <v>1245</v>
      </c>
      <c r="B1247" s="12">
        <v>71</v>
      </c>
      <c r="C1247" s="13">
        <v>7</v>
      </c>
      <c r="D1247" s="14">
        <v>2596.23</v>
      </c>
      <c r="E1247">
        <f t="shared" si="95"/>
        <v>2</v>
      </c>
      <c r="F1247">
        <f t="shared" si="96"/>
        <v>3</v>
      </c>
      <c r="G1247">
        <f t="shared" si="97"/>
        <v>2</v>
      </c>
      <c r="H1247">
        <f t="shared" si="98"/>
        <v>232</v>
      </c>
      <c r="I1247" t="str">
        <f t="shared" si="99"/>
        <v>Losing Customer</v>
      </c>
    </row>
    <row r="1248" spans="1:9" x14ac:dyDescent="0.25">
      <c r="A1248" s="11">
        <v>1246</v>
      </c>
      <c r="B1248" s="12">
        <v>114</v>
      </c>
      <c r="C1248" s="13">
        <v>2</v>
      </c>
      <c r="D1248" s="14">
        <v>1769.48</v>
      </c>
      <c r="E1248">
        <f t="shared" si="95"/>
        <v>1</v>
      </c>
      <c r="F1248">
        <f t="shared" si="96"/>
        <v>1</v>
      </c>
      <c r="G1248">
        <f t="shared" si="97"/>
        <v>1</v>
      </c>
      <c r="H1248">
        <f t="shared" si="98"/>
        <v>111</v>
      </c>
      <c r="I1248" t="str">
        <f t="shared" si="99"/>
        <v>Lost Customer</v>
      </c>
    </row>
    <row r="1249" spans="1:9" x14ac:dyDescent="0.25">
      <c r="A1249" s="11">
        <v>1247</v>
      </c>
      <c r="B1249" s="12">
        <v>90</v>
      </c>
      <c r="C1249" s="13">
        <v>4</v>
      </c>
      <c r="D1249" s="14">
        <v>2848.9400000000005</v>
      </c>
      <c r="E1249">
        <f t="shared" si="95"/>
        <v>1</v>
      </c>
      <c r="F1249">
        <f t="shared" si="96"/>
        <v>1</v>
      </c>
      <c r="G1249">
        <f t="shared" si="97"/>
        <v>3</v>
      </c>
      <c r="H1249">
        <f t="shared" si="98"/>
        <v>113</v>
      </c>
      <c r="I1249" t="str">
        <f t="shared" si="99"/>
        <v>Evasive Customer</v>
      </c>
    </row>
    <row r="1250" spans="1:9" x14ac:dyDescent="0.25">
      <c r="A1250" s="11">
        <v>1248</v>
      </c>
      <c r="B1250" s="12">
        <v>67</v>
      </c>
      <c r="C1250" s="13">
        <v>1</v>
      </c>
      <c r="D1250" s="14">
        <v>182.81000000000017</v>
      </c>
      <c r="E1250">
        <f t="shared" si="95"/>
        <v>2</v>
      </c>
      <c r="F1250">
        <f t="shared" si="96"/>
        <v>1</v>
      </c>
      <c r="G1250">
        <f t="shared" si="97"/>
        <v>1</v>
      </c>
      <c r="H1250">
        <f t="shared" si="98"/>
        <v>211</v>
      </c>
      <c r="I1250" t="str">
        <f t="shared" si="99"/>
        <v>Almost Lost Customer</v>
      </c>
    </row>
    <row r="1251" spans="1:9" x14ac:dyDescent="0.25">
      <c r="A1251" s="11">
        <v>1249</v>
      </c>
      <c r="B1251" s="12">
        <v>106</v>
      </c>
      <c r="C1251" s="13">
        <v>5</v>
      </c>
      <c r="D1251" s="14">
        <v>4269.8500000000004</v>
      </c>
      <c r="E1251">
        <f t="shared" si="95"/>
        <v>1</v>
      </c>
      <c r="F1251">
        <f t="shared" si="96"/>
        <v>2</v>
      </c>
      <c r="G1251">
        <f t="shared" si="97"/>
        <v>4</v>
      </c>
      <c r="H1251">
        <f t="shared" si="98"/>
        <v>124</v>
      </c>
      <c r="I1251" t="str">
        <f t="shared" si="99"/>
        <v>Almost Lost Customer</v>
      </c>
    </row>
    <row r="1252" spans="1:9" x14ac:dyDescent="0.25">
      <c r="A1252" s="11">
        <v>1250</v>
      </c>
      <c r="B1252" s="12">
        <v>35</v>
      </c>
      <c r="C1252" s="13">
        <v>10</v>
      </c>
      <c r="D1252" s="14">
        <v>6093.26</v>
      </c>
      <c r="E1252">
        <f t="shared" si="95"/>
        <v>3</v>
      </c>
      <c r="F1252">
        <f t="shared" si="96"/>
        <v>4</v>
      </c>
      <c r="G1252">
        <f t="shared" si="97"/>
        <v>4</v>
      </c>
      <c r="H1252">
        <f t="shared" si="98"/>
        <v>344</v>
      </c>
      <c r="I1252" t="str">
        <f t="shared" si="99"/>
        <v>Recent Customer</v>
      </c>
    </row>
    <row r="1253" spans="1:9" x14ac:dyDescent="0.25">
      <c r="A1253" s="11">
        <v>1251</v>
      </c>
      <c r="B1253" s="12">
        <v>61</v>
      </c>
      <c r="C1253" s="13">
        <v>4</v>
      </c>
      <c r="D1253" s="14">
        <v>1481.0700000000002</v>
      </c>
      <c r="E1253">
        <f t="shared" si="95"/>
        <v>2</v>
      </c>
      <c r="F1253">
        <f t="shared" si="96"/>
        <v>1</v>
      </c>
      <c r="G1253">
        <f t="shared" si="97"/>
        <v>1</v>
      </c>
      <c r="H1253">
        <f t="shared" si="98"/>
        <v>211</v>
      </c>
      <c r="I1253" t="str">
        <f t="shared" si="99"/>
        <v>Almost Lost Customer</v>
      </c>
    </row>
    <row r="1254" spans="1:9" x14ac:dyDescent="0.25">
      <c r="A1254" s="11">
        <v>1252</v>
      </c>
      <c r="B1254" s="12">
        <v>9</v>
      </c>
      <c r="C1254" s="13">
        <v>7</v>
      </c>
      <c r="D1254" s="14">
        <v>4548.3099999999995</v>
      </c>
      <c r="E1254">
        <f t="shared" si="95"/>
        <v>4</v>
      </c>
      <c r="F1254">
        <f t="shared" si="96"/>
        <v>3</v>
      </c>
      <c r="G1254">
        <f t="shared" si="97"/>
        <v>4</v>
      </c>
      <c r="H1254">
        <f t="shared" si="98"/>
        <v>434</v>
      </c>
      <c r="I1254" t="str">
        <f t="shared" si="99"/>
        <v>Very Loyal</v>
      </c>
    </row>
    <row r="1255" spans="1:9" x14ac:dyDescent="0.25">
      <c r="A1255" s="11">
        <v>1253</v>
      </c>
      <c r="B1255" s="12">
        <v>4</v>
      </c>
      <c r="C1255" s="13">
        <v>4</v>
      </c>
      <c r="D1255" s="14">
        <v>1948.45</v>
      </c>
      <c r="E1255">
        <f t="shared" si="95"/>
        <v>4</v>
      </c>
      <c r="F1255">
        <f t="shared" si="96"/>
        <v>1</v>
      </c>
      <c r="G1255">
        <f t="shared" si="97"/>
        <v>2</v>
      </c>
      <c r="H1255">
        <f t="shared" si="98"/>
        <v>412</v>
      </c>
      <c r="I1255" t="str">
        <f t="shared" si="99"/>
        <v>Recent Customer</v>
      </c>
    </row>
    <row r="1256" spans="1:9" x14ac:dyDescent="0.25">
      <c r="A1256" s="11">
        <v>1254</v>
      </c>
      <c r="B1256" s="12">
        <v>37</v>
      </c>
      <c r="C1256" s="13">
        <v>7</v>
      </c>
      <c r="D1256" s="14">
        <v>3436.5</v>
      </c>
      <c r="E1256">
        <f t="shared" si="95"/>
        <v>3</v>
      </c>
      <c r="F1256">
        <f t="shared" si="96"/>
        <v>3</v>
      </c>
      <c r="G1256">
        <f t="shared" si="97"/>
        <v>3</v>
      </c>
      <c r="H1256">
        <f t="shared" si="98"/>
        <v>333</v>
      </c>
      <c r="I1256" t="str">
        <f t="shared" si="99"/>
        <v>Potential Customer</v>
      </c>
    </row>
    <row r="1257" spans="1:9" x14ac:dyDescent="0.25">
      <c r="A1257" s="11">
        <v>1255</v>
      </c>
      <c r="B1257" s="12">
        <v>78</v>
      </c>
      <c r="C1257" s="13">
        <v>3</v>
      </c>
      <c r="D1257" s="14">
        <v>287.30999999999989</v>
      </c>
      <c r="E1257">
        <f t="shared" si="95"/>
        <v>2</v>
      </c>
      <c r="F1257">
        <f t="shared" si="96"/>
        <v>1</v>
      </c>
      <c r="G1257">
        <f t="shared" si="97"/>
        <v>1</v>
      </c>
      <c r="H1257">
        <f t="shared" si="98"/>
        <v>211</v>
      </c>
      <c r="I1257" t="str">
        <f t="shared" si="99"/>
        <v>Almost Lost Customer</v>
      </c>
    </row>
    <row r="1258" spans="1:9" x14ac:dyDescent="0.25">
      <c r="A1258" s="11">
        <v>1256</v>
      </c>
      <c r="B1258" s="12">
        <v>81</v>
      </c>
      <c r="C1258" s="13">
        <v>6</v>
      </c>
      <c r="D1258" s="14">
        <v>2068.61</v>
      </c>
      <c r="E1258">
        <f t="shared" si="95"/>
        <v>2</v>
      </c>
      <c r="F1258">
        <f t="shared" si="96"/>
        <v>2</v>
      </c>
      <c r="G1258">
        <f t="shared" si="97"/>
        <v>2</v>
      </c>
      <c r="H1258">
        <f t="shared" si="98"/>
        <v>222</v>
      </c>
      <c r="I1258" t="str">
        <f t="shared" si="99"/>
        <v>High Risk Customer</v>
      </c>
    </row>
    <row r="1259" spans="1:9" x14ac:dyDescent="0.25">
      <c r="A1259" s="11">
        <v>1257</v>
      </c>
      <c r="B1259" s="12">
        <v>256</v>
      </c>
      <c r="C1259" s="13">
        <v>3</v>
      </c>
      <c r="D1259" s="14">
        <v>1791.15</v>
      </c>
      <c r="E1259">
        <f t="shared" si="95"/>
        <v>1</v>
      </c>
      <c r="F1259">
        <f t="shared" si="96"/>
        <v>1</v>
      </c>
      <c r="G1259">
        <f t="shared" si="97"/>
        <v>2</v>
      </c>
      <c r="H1259">
        <f t="shared" si="98"/>
        <v>112</v>
      </c>
      <c r="I1259" t="str">
        <f t="shared" si="99"/>
        <v>Evasive Customer</v>
      </c>
    </row>
    <row r="1260" spans="1:9" x14ac:dyDescent="0.25">
      <c r="A1260" s="11">
        <v>1258</v>
      </c>
      <c r="B1260" s="12">
        <v>52</v>
      </c>
      <c r="C1260" s="13">
        <v>8</v>
      </c>
      <c r="D1260" s="14">
        <v>5441.2200000000012</v>
      </c>
      <c r="E1260">
        <f t="shared" si="95"/>
        <v>2</v>
      </c>
      <c r="F1260">
        <f t="shared" si="96"/>
        <v>4</v>
      </c>
      <c r="G1260">
        <f t="shared" si="97"/>
        <v>4</v>
      </c>
      <c r="H1260">
        <f t="shared" si="98"/>
        <v>244</v>
      </c>
      <c r="I1260" t="str">
        <f t="shared" si="99"/>
        <v>Losing Customer</v>
      </c>
    </row>
    <row r="1261" spans="1:9" x14ac:dyDescent="0.25">
      <c r="A1261" s="11">
        <v>1259</v>
      </c>
      <c r="B1261" s="12">
        <v>41</v>
      </c>
      <c r="C1261" s="13">
        <v>7</v>
      </c>
      <c r="D1261" s="14">
        <v>3342.13</v>
      </c>
      <c r="E1261">
        <f t="shared" si="95"/>
        <v>3</v>
      </c>
      <c r="F1261">
        <f t="shared" si="96"/>
        <v>3</v>
      </c>
      <c r="G1261">
        <f t="shared" si="97"/>
        <v>3</v>
      </c>
      <c r="H1261">
        <f t="shared" si="98"/>
        <v>333</v>
      </c>
      <c r="I1261" t="str">
        <f t="shared" si="99"/>
        <v>Potential Customer</v>
      </c>
    </row>
    <row r="1262" spans="1:9" x14ac:dyDescent="0.25">
      <c r="A1262" s="11">
        <v>1260</v>
      </c>
      <c r="B1262" s="12">
        <v>66</v>
      </c>
      <c r="C1262" s="13">
        <v>5</v>
      </c>
      <c r="D1262" s="14">
        <v>2195.2399999999998</v>
      </c>
      <c r="E1262">
        <f t="shared" si="95"/>
        <v>2</v>
      </c>
      <c r="F1262">
        <f t="shared" si="96"/>
        <v>2</v>
      </c>
      <c r="G1262">
        <f t="shared" si="97"/>
        <v>2</v>
      </c>
      <c r="H1262">
        <f t="shared" si="98"/>
        <v>222</v>
      </c>
      <c r="I1262" t="str">
        <f t="shared" si="99"/>
        <v>High Risk Customer</v>
      </c>
    </row>
    <row r="1263" spans="1:9" x14ac:dyDescent="0.25">
      <c r="A1263" s="11">
        <v>1261</v>
      </c>
      <c r="B1263" s="12">
        <v>48</v>
      </c>
      <c r="C1263" s="13">
        <v>6</v>
      </c>
      <c r="D1263" s="14">
        <v>1584.5</v>
      </c>
      <c r="E1263">
        <f t="shared" si="95"/>
        <v>2</v>
      </c>
      <c r="F1263">
        <f t="shared" si="96"/>
        <v>2</v>
      </c>
      <c r="G1263">
        <f t="shared" si="97"/>
        <v>1</v>
      </c>
      <c r="H1263">
        <f t="shared" si="98"/>
        <v>221</v>
      </c>
      <c r="I1263" t="str">
        <f t="shared" si="99"/>
        <v>High Risk Customer</v>
      </c>
    </row>
    <row r="1264" spans="1:9" x14ac:dyDescent="0.25">
      <c r="A1264" s="11">
        <v>1262</v>
      </c>
      <c r="B1264" s="12">
        <v>43</v>
      </c>
      <c r="C1264" s="13">
        <v>3</v>
      </c>
      <c r="D1264" s="14">
        <v>1355.3799999999997</v>
      </c>
      <c r="E1264">
        <f t="shared" si="95"/>
        <v>3</v>
      </c>
      <c r="F1264">
        <f t="shared" si="96"/>
        <v>1</v>
      </c>
      <c r="G1264">
        <f t="shared" si="97"/>
        <v>1</v>
      </c>
      <c r="H1264">
        <f t="shared" si="98"/>
        <v>311</v>
      </c>
      <c r="I1264" t="str">
        <f t="shared" si="99"/>
        <v>Late Bloomer</v>
      </c>
    </row>
    <row r="1265" spans="1:9" x14ac:dyDescent="0.25">
      <c r="A1265" s="11">
        <v>1263</v>
      </c>
      <c r="B1265" s="12">
        <v>42</v>
      </c>
      <c r="C1265" s="13">
        <v>6</v>
      </c>
      <c r="D1265" s="14">
        <v>2951.0199999999995</v>
      </c>
      <c r="E1265">
        <f t="shared" si="95"/>
        <v>3</v>
      </c>
      <c r="F1265">
        <f t="shared" si="96"/>
        <v>2</v>
      </c>
      <c r="G1265">
        <f t="shared" si="97"/>
        <v>3</v>
      </c>
      <c r="H1265">
        <f t="shared" si="98"/>
        <v>323</v>
      </c>
      <c r="I1265" t="str">
        <f t="shared" si="99"/>
        <v>Potential Customer</v>
      </c>
    </row>
    <row r="1266" spans="1:9" x14ac:dyDescent="0.25">
      <c r="A1266" s="11">
        <v>1264</v>
      </c>
      <c r="B1266" s="12">
        <v>2</v>
      </c>
      <c r="C1266" s="13">
        <v>4</v>
      </c>
      <c r="D1266" s="14">
        <v>2699.7099999999996</v>
      </c>
      <c r="E1266">
        <f t="shared" si="95"/>
        <v>4</v>
      </c>
      <c r="F1266">
        <f t="shared" si="96"/>
        <v>1</v>
      </c>
      <c r="G1266">
        <f t="shared" si="97"/>
        <v>2</v>
      </c>
      <c r="H1266">
        <f t="shared" si="98"/>
        <v>412</v>
      </c>
      <c r="I1266" t="str">
        <f t="shared" si="99"/>
        <v>Recent Customer</v>
      </c>
    </row>
    <row r="1267" spans="1:9" x14ac:dyDescent="0.25">
      <c r="A1267" s="11">
        <v>1265</v>
      </c>
      <c r="B1267" s="12">
        <v>7</v>
      </c>
      <c r="C1267" s="13">
        <v>4</v>
      </c>
      <c r="D1267" s="14">
        <v>1195.6099999999997</v>
      </c>
      <c r="E1267">
        <f t="shared" si="95"/>
        <v>4</v>
      </c>
      <c r="F1267">
        <f t="shared" si="96"/>
        <v>1</v>
      </c>
      <c r="G1267">
        <f t="shared" si="97"/>
        <v>1</v>
      </c>
      <c r="H1267">
        <f t="shared" si="98"/>
        <v>411</v>
      </c>
      <c r="I1267" t="str">
        <f t="shared" si="99"/>
        <v>Recent Customer</v>
      </c>
    </row>
    <row r="1268" spans="1:9" x14ac:dyDescent="0.25">
      <c r="A1268" s="11">
        <v>1266</v>
      </c>
      <c r="B1268" s="12">
        <v>257</v>
      </c>
      <c r="C1268" s="13">
        <v>2</v>
      </c>
      <c r="D1268" s="14">
        <v>3405.0999999999995</v>
      </c>
      <c r="E1268">
        <f t="shared" si="95"/>
        <v>1</v>
      </c>
      <c r="F1268">
        <f t="shared" si="96"/>
        <v>1</v>
      </c>
      <c r="G1268">
        <f t="shared" si="97"/>
        <v>3</v>
      </c>
      <c r="H1268">
        <f t="shared" si="98"/>
        <v>113</v>
      </c>
      <c r="I1268" t="str">
        <f t="shared" si="99"/>
        <v>Evasive Customer</v>
      </c>
    </row>
    <row r="1269" spans="1:9" x14ac:dyDescent="0.25">
      <c r="A1269" s="11">
        <v>1267</v>
      </c>
      <c r="B1269" s="12">
        <v>141</v>
      </c>
      <c r="C1269" s="13">
        <v>4</v>
      </c>
      <c r="D1269" s="14">
        <v>2557.4899999999998</v>
      </c>
      <c r="E1269">
        <f t="shared" si="95"/>
        <v>1</v>
      </c>
      <c r="F1269">
        <f t="shared" si="96"/>
        <v>1</v>
      </c>
      <c r="G1269">
        <f t="shared" si="97"/>
        <v>2</v>
      </c>
      <c r="H1269">
        <f t="shared" si="98"/>
        <v>112</v>
      </c>
      <c r="I1269" t="str">
        <f t="shared" si="99"/>
        <v>Evasive Customer</v>
      </c>
    </row>
    <row r="1270" spans="1:9" x14ac:dyDescent="0.25">
      <c r="A1270" s="11">
        <v>1268</v>
      </c>
      <c r="B1270" s="12">
        <v>67</v>
      </c>
      <c r="C1270" s="13">
        <v>3</v>
      </c>
      <c r="D1270" s="14">
        <v>1318.2600000000004</v>
      </c>
      <c r="E1270">
        <f t="shared" si="95"/>
        <v>2</v>
      </c>
      <c r="F1270">
        <f t="shared" si="96"/>
        <v>1</v>
      </c>
      <c r="G1270">
        <f t="shared" si="97"/>
        <v>1</v>
      </c>
      <c r="H1270">
        <f t="shared" si="98"/>
        <v>211</v>
      </c>
      <c r="I1270" t="str">
        <f t="shared" si="99"/>
        <v>Almost Lost Customer</v>
      </c>
    </row>
    <row r="1271" spans="1:9" x14ac:dyDescent="0.25">
      <c r="A1271" s="11">
        <v>1269</v>
      </c>
      <c r="B1271" s="12">
        <v>211</v>
      </c>
      <c r="C1271" s="13">
        <v>3</v>
      </c>
      <c r="D1271" s="14">
        <v>935.06000000000006</v>
      </c>
      <c r="E1271">
        <f t="shared" si="95"/>
        <v>1</v>
      </c>
      <c r="F1271">
        <f t="shared" si="96"/>
        <v>1</v>
      </c>
      <c r="G1271">
        <f t="shared" si="97"/>
        <v>1</v>
      </c>
      <c r="H1271">
        <f t="shared" si="98"/>
        <v>111</v>
      </c>
      <c r="I1271" t="str">
        <f t="shared" si="99"/>
        <v>Lost Customer</v>
      </c>
    </row>
    <row r="1272" spans="1:9" x14ac:dyDescent="0.25">
      <c r="A1272" s="11">
        <v>1270</v>
      </c>
      <c r="B1272" s="12">
        <v>205</v>
      </c>
      <c r="C1272" s="13">
        <v>4</v>
      </c>
      <c r="D1272" s="14">
        <v>2113.08</v>
      </c>
      <c r="E1272">
        <f t="shared" si="95"/>
        <v>1</v>
      </c>
      <c r="F1272">
        <f t="shared" si="96"/>
        <v>1</v>
      </c>
      <c r="G1272">
        <f t="shared" si="97"/>
        <v>2</v>
      </c>
      <c r="H1272">
        <f t="shared" si="98"/>
        <v>112</v>
      </c>
      <c r="I1272" t="str">
        <f t="shared" si="99"/>
        <v>Evasive Customer</v>
      </c>
    </row>
    <row r="1273" spans="1:9" x14ac:dyDescent="0.25">
      <c r="A1273" s="11">
        <v>1271</v>
      </c>
      <c r="B1273" s="12">
        <v>187</v>
      </c>
      <c r="C1273" s="13">
        <v>2</v>
      </c>
      <c r="D1273" s="14">
        <v>950.11999999999989</v>
      </c>
      <c r="E1273">
        <f t="shared" si="95"/>
        <v>1</v>
      </c>
      <c r="F1273">
        <f t="shared" si="96"/>
        <v>1</v>
      </c>
      <c r="G1273">
        <f t="shared" si="97"/>
        <v>1</v>
      </c>
      <c r="H1273">
        <f t="shared" si="98"/>
        <v>111</v>
      </c>
      <c r="I1273" t="str">
        <f t="shared" si="99"/>
        <v>Lost Customer</v>
      </c>
    </row>
    <row r="1274" spans="1:9" x14ac:dyDescent="0.25">
      <c r="A1274" s="11">
        <v>1272</v>
      </c>
      <c r="B1274" s="12">
        <v>24</v>
      </c>
      <c r="C1274" s="13">
        <v>10</v>
      </c>
      <c r="D1274" s="14">
        <v>4338.6399999999994</v>
      </c>
      <c r="E1274">
        <f t="shared" si="95"/>
        <v>3</v>
      </c>
      <c r="F1274">
        <f t="shared" si="96"/>
        <v>4</v>
      </c>
      <c r="G1274">
        <f t="shared" si="97"/>
        <v>4</v>
      </c>
      <c r="H1274">
        <f t="shared" si="98"/>
        <v>344</v>
      </c>
      <c r="I1274" t="str">
        <f t="shared" si="99"/>
        <v>Recent Customer</v>
      </c>
    </row>
    <row r="1275" spans="1:9" x14ac:dyDescent="0.25">
      <c r="A1275" s="11">
        <v>1273</v>
      </c>
      <c r="B1275" s="12">
        <v>23</v>
      </c>
      <c r="C1275" s="13">
        <v>3</v>
      </c>
      <c r="D1275" s="14">
        <v>1551.7500000000002</v>
      </c>
      <c r="E1275">
        <f t="shared" si="95"/>
        <v>3</v>
      </c>
      <c r="F1275">
        <f t="shared" si="96"/>
        <v>1</v>
      </c>
      <c r="G1275">
        <f t="shared" si="97"/>
        <v>1</v>
      </c>
      <c r="H1275">
        <f t="shared" si="98"/>
        <v>311</v>
      </c>
      <c r="I1275" t="str">
        <f t="shared" si="99"/>
        <v>Late Bloomer</v>
      </c>
    </row>
    <row r="1276" spans="1:9" x14ac:dyDescent="0.25">
      <c r="A1276" s="11">
        <v>1274</v>
      </c>
      <c r="B1276" s="12">
        <v>14</v>
      </c>
      <c r="C1276" s="13">
        <v>10</v>
      </c>
      <c r="D1276" s="14">
        <v>3532.37</v>
      </c>
      <c r="E1276">
        <f t="shared" si="95"/>
        <v>4</v>
      </c>
      <c r="F1276">
        <f t="shared" si="96"/>
        <v>4</v>
      </c>
      <c r="G1276">
        <f t="shared" si="97"/>
        <v>3</v>
      </c>
      <c r="H1276">
        <f t="shared" si="98"/>
        <v>443</v>
      </c>
      <c r="I1276" t="str">
        <f t="shared" si="99"/>
        <v>Very Loyal</v>
      </c>
    </row>
    <row r="1277" spans="1:9" x14ac:dyDescent="0.25">
      <c r="A1277" s="11">
        <v>1275</v>
      </c>
      <c r="B1277" s="12">
        <v>149</v>
      </c>
      <c r="C1277" s="13">
        <v>6</v>
      </c>
      <c r="D1277" s="14">
        <v>1540.08</v>
      </c>
      <c r="E1277">
        <f t="shared" si="95"/>
        <v>1</v>
      </c>
      <c r="F1277">
        <f t="shared" si="96"/>
        <v>2</v>
      </c>
      <c r="G1277">
        <f t="shared" si="97"/>
        <v>1</v>
      </c>
      <c r="H1277">
        <f t="shared" si="98"/>
        <v>121</v>
      </c>
      <c r="I1277" t="str">
        <f t="shared" si="99"/>
        <v>Evasive Customer</v>
      </c>
    </row>
    <row r="1278" spans="1:9" x14ac:dyDescent="0.25">
      <c r="A1278" s="11">
        <v>1276</v>
      </c>
      <c r="B1278" s="12">
        <v>100</v>
      </c>
      <c r="C1278" s="13">
        <v>2</v>
      </c>
      <c r="D1278" s="14">
        <v>969.91</v>
      </c>
      <c r="E1278">
        <f t="shared" si="95"/>
        <v>1</v>
      </c>
      <c r="F1278">
        <f t="shared" si="96"/>
        <v>1</v>
      </c>
      <c r="G1278">
        <f t="shared" si="97"/>
        <v>1</v>
      </c>
      <c r="H1278">
        <f t="shared" si="98"/>
        <v>111</v>
      </c>
      <c r="I1278" t="str">
        <f t="shared" si="99"/>
        <v>Lost Customer</v>
      </c>
    </row>
    <row r="1279" spans="1:9" x14ac:dyDescent="0.25">
      <c r="A1279" s="11">
        <v>1277</v>
      </c>
      <c r="B1279" s="12">
        <v>55</v>
      </c>
      <c r="C1279" s="13">
        <v>3</v>
      </c>
      <c r="D1279" s="14">
        <v>1197.9100000000001</v>
      </c>
      <c r="E1279">
        <f t="shared" si="95"/>
        <v>2</v>
      </c>
      <c r="F1279">
        <f t="shared" si="96"/>
        <v>1</v>
      </c>
      <c r="G1279">
        <f t="shared" si="97"/>
        <v>1</v>
      </c>
      <c r="H1279">
        <f t="shared" si="98"/>
        <v>211</v>
      </c>
      <c r="I1279" t="str">
        <f t="shared" si="99"/>
        <v>Almost Lost Customer</v>
      </c>
    </row>
    <row r="1280" spans="1:9" x14ac:dyDescent="0.25">
      <c r="A1280" s="11">
        <v>1278</v>
      </c>
      <c r="B1280" s="12">
        <v>64</v>
      </c>
      <c r="C1280" s="13">
        <v>4</v>
      </c>
      <c r="D1280" s="14">
        <v>721.51</v>
      </c>
      <c r="E1280">
        <f t="shared" si="95"/>
        <v>2</v>
      </c>
      <c r="F1280">
        <f t="shared" si="96"/>
        <v>1</v>
      </c>
      <c r="G1280">
        <f t="shared" si="97"/>
        <v>1</v>
      </c>
      <c r="H1280">
        <f t="shared" si="98"/>
        <v>211</v>
      </c>
      <c r="I1280" t="str">
        <f t="shared" si="99"/>
        <v>Almost Lost Customer</v>
      </c>
    </row>
    <row r="1281" spans="1:9" x14ac:dyDescent="0.25">
      <c r="A1281" s="11">
        <v>1279</v>
      </c>
      <c r="B1281" s="12">
        <v>52</v>
      </c>
      <c r="C1281" s="13">
        <v>6</v>
      </c>
      <c r="D1281" s="14">
        <v>2422.29</v>
      </c>
      <c r="E1281">
        <f t="shared" si="95"/>
        <v>2</v>
      </c>
      <c r="F1281">
        <f t="shared" si="96"/>
        <v>2</v>
      </c>
      <c r="G1281">
        <f t="shared" si="97"/>
        <v>2</v>
      </c>
      <c r="H1281">
        <f t="shared" si="98"/>
        <v>222</v>
      </c>
      <c r="I1281" t="str">
        <f t="shared" si="99"/>
        <v>High Risk Customer</v>
      </c>
    </row>
    <row r="1282" spans="1:9" x14ac:dyDescent="0.25">
      <c r="A1282" s="11">
        <v>1280</v>
      </c>
      <c r="B1282" s="12">
        <v>106</v>
      </c>
      <c r="C1282" s="13">
        <v>4</v>
      </c>
      <c r="D1282" s="14">
        <v>2799.4199999999996</v>
      </c>
      <c r="E1282">
        <f t="shared" si="95"/>
        <v>1</v>
      </c>
      <c r="F1282">
        <f t="shared" si="96"/>
        <v>1</v>
      </c>
      <c r="G1282">
        <f t="shared" si="97"/>
        <v>3</v>
      </c>
      <c r="H1282">
        <f t="shared" si="98"/>
        <v>113</v>
      </c>
      <c r="I1282" t="str">
        <f t="shared" si="99"/>
        <v>Evasive Customer</v>
      </c>
    </row>
    <row r="1283" spans="1:9" x14ac:dyDescent="0.25">
      <c r="A1283" s="11">
        <v>1281</v>
      </c>
      <c r="B1283" s="12">
        <v>87</v>
      </c>
      <c r="C1283" s="13">
        <v>3</v>
      </c>
      <c r="D1283" s="14">
        <v>1186.6099999999997</v>
      </c>
      <c r="E1283">
        <f t="shared" si="95"/>
        <v>2</v>
      </c>
      <c r="F1283">
        <f t="shared" si="96"/>
        <v>1</v>
      </c>
      <c r="G1283">
        <f t="shared" si="97"/>
        <v>1</v>
      </c>
      <c r="H1283">
        <f t="shared" si="98"/>
        <v>211</v>
      </c>
      <c r="I1283" t="str">
        <f t="shared" si="99"/>
        <v>Almost Lost Customer</v>
      </c>
    </row>
    <row r="1284" spans="1:9" x14ac:dyDescent="0.25">
      <c r="A1284" s="11">
        <v>1282</v>
      </c>
      <c r="B1284" s="12">
        <v>38</v>
      </c>
      <c r="C1284" s="13">
        <v>8</v>
      </c>
      <c r="D1284" s="14">
        <v>5521.41</v>
      </c>
      <c r="E1284">
        <f t="shared" si="95"/>
        <v>3</v>
      </c>
      <c r="F1284">
        <f t="shared" si="96"/>
        <v>4</v>
      </c>
      <c r="G1284">
        <f t="shared" si="97"/>
        <v>4</v>
      </c>
      <c r="H1284">
        <f t="shared" si="98"/>
        <v>344</v>
      </c>
      <c r="I1284" t="str">
        <f t="shared" si="99"/>
        <v>Recent Customer</v>
      </c>
    </row>
    <row r="1285" spans="1:9" x14ac:dyDescent="0.25">
      <c r="A1285" s="11">
        <v>1283</v>
      </c>
      <c r="B1285" s="12">
        <v>93</v>
      </c>
      <c r="C1285" s="13">
        <v>2</v>
      </c>
      <c r="D1285" s="14">
        <v>1012.1</v>
      </c>
      <c r="E1285">
        <f t="shared" si="95"/>
        <v>1</v>
      </c>
      <c r="F1285">
        <f t="shared" si="96"/>
        <v>1</v>
      </c>
      <c r="G1285">
        <f t="shared" si="97"/>
        <v>1</v>
      </c>
      <c r="H1285">
        <f t="shared" si="98"/>
        <v>111</v>
      </c>
      <c r="I1285" t="str">
        <f t="shared" si="99"/>
        <v>Lost Customer</v>
      </c>
    </row>
    <row r="1286" spans="1:9" x14ac:dyDescent="0.25">
      <c r="A1286" s="11">
        <v>1284</v>
      </c>
      <c r="B1286" s="12">
        <v>78</v>
      </c>
      <c r="C1286" s="13">
        <v>3</v>
      </c>
      <c r="D1286" s="14">
        <v>106.49999999999999</v>
      </c>
      <c r="E1286">
        <f t="shared" ref="E1286:E1349" si="100">IF(B1286&gt;88,1,IF(AND(B1286&lt;=88,B1286&gt;45),2,IF(AND(B1286&lt;=45,B1286&gt;18),3,IF(B1286&lt;=18,4))))</f>
        <v>2</v>
      </c>
      <c r="F1286">
        <f t="shared" ref="F1286:F1349" si="101">IF(C1286&gt;7,4,IF(AND(C1286&lt;=7,C1286&gt;6),3,IF(AND(C1286&lt;=6,C1286&gt;4),2,IF(C1286&lt;=4,1))))</f>
        <v>1</v>
      </c>
      <c r="G1286">
        <f t="shared" ref="G1286:G1349" si="102">IF(D1286&gt;4095.63,4,IF(AND(D1286&lt;=4095.63,D1286&gt;2785.04),3,IF(AND(D1286&lt;=2785.04,D1286&gt;1779.7),2,IF(D1286&lt;=1779.7,1))))</f>
        <v>1</v>
      </c>
      <c r="H1286">
        <f t="shared" ref="H1286:H1349" si="103">100*E1286+10*F1286+G1286</f>
        <v>211</v>
      </c>
      <c r="I1286" t="str">
        <f t="shared" ref="I1286:I1349" si="104">IF(H1286=444,"Platinum Customer",IF(AND(H1286&lt;444,H1286&gt;=433),"Very Loyal",IF(AND(H1286&lt;433,H1286&gt;=421),"Becoming Loyal",IF(AND(H1286&lt;421,H1286&gt;=344),"Recent Customer",IF(AND(H1286&lt;344,H1286&gt;=323),"Potential Customer",IF(AND(H1286&lt;323,H1286&gt;=311),"Late Bloomer",IF(AND(H1286&lt;311,H1286&gt;=224),"Losing Customer",IF(AND(H1286&lt;224,H1286&gt;=212),"High Risk Customer",IF(AND(H1286&lt;212,H1286&gt;=124),"Almost Lost Customer",IF(AND(H1286&lt;124,H1286&gt;=112),"Evasive Customer",IF(H1286=111,"Lost Customer")))))))))))</f>
        <v>Almost Lost Customer</v>
      </c>
    </row>
    <row r="1287" spans="1:9" x14ac:dyDescent="0.25">
      <c r="A1287" s="11">
        <v>1285</v>
      </c>
      <c r="B1287" s="12">
        <v>118</v>
      </c>
      <c r="C1287" s="13">
        <v>8</v>
      </c>
      <c r="D1287" s="14">
        <v>5553.4</v>
      </c>
      <c r="E1287">
        <f t="shared" si="100"/>
        <v>1</v>
      </c>
      <c r="F1287">
        <f t="shared" si="101"/>
        <v>4</v>
      </c>
      <c r="G1287">
        <f t="shared" si="102"/>
        <v>4</v>
      </c>
      <c r="H1287">
        <f t="shared" si="103"/>
        <v>144</v>
      </c>
      <c r="I1287" t="str">
        <f t="shared" si="104"/>
        <v>Almost Lost Customer</v>
      </c>
    </row>
    <row r="1288" spans="1:9" x14ac:dyDescent="0.25">
      <c r="A1288" s="11">
        <v>1286</v>
      </c>
      <c r="B1288" s="12">
        <v>51</v>
      </c>
      <c r="C1288" s="13">
        <v>7</v>
      </c>
      <c r="D1288" s="14">
        <v>2415.2400000000002</v>
      </c>
      <c r="E1288">
        <f t="shared" si="100"/>
        <v>2</v>
      </c>
      <c r="F1288">
        <f t="shared" si="101"/>
        <v>3</v>
      </c>
      <c r="G1288">
        <f t="shared" si="102"/>
        <v>2</v>
      </c>
      <c r="H1288">
        <f t="shared" si="103"/>
        <v>232</v>
      </c>
      <c r="I1288" t="str">
        <f t="shared" si="104"/>
        <v>Losing Customer</v>
      </c>
    </row>
    <row r="1289" spans="1:9" x14ac:dyDescent="0.25">
      <c r="A1289" s="11">
        <v>1287</v>
      </c>
      <c r="B1289" s="12">
        <v>67</v>
      </c>
      <c r="C1289" s="13">
        <v>7</v>
      </c>
      <c r="D1289" s="14">
        <v>5456.9699999999993</v>
      </c>
      <c r="E1289">
        <f t="shared" si="100"/>
        <v>2</v>
      </c>
      <c r="F1289">
        <f t="shared" si="101"/>
        <v>3</v>
      </c>
      <c r="G1289">
        <f t="shared" si="102"/>
        <v>4</v>
      </c>
      <c r="H1289">
        <f t="shared" si="103"/>
        <v>234</v>
      </c>
      <c r="I1289" t="str">
        <f t="shared" si="104"/>
        <v>Losing Customer</v>
      </c>
    </row>
    <row r="1290" spans="1:9" x14ac:dyDescent="0.25">
      <c r="A1290" s="11">
        <v>1288</v>
      </c>
      <c r="B1290" s="12">
        <v>22</v>
      </c>
      <c r="C1290" s="13">
        <v>5</v>
      </c>
      <c r="D1290" s="14">
        <v>1524.5800000000002</v>
      </c>
      <c r="E1290">
        <f t="shared" si="100"/>
        <v>3</v>
      </c>
      <c r="F1290">
        <f t="shared" si="101"/>
        <v>2</v>
      </c>
      <c r="G1290">
        <f t="shared" si="102"/>
        <v>1</v>
      </c>
      <c r="H1290">
        <f t="shared" si="103"/>
        <v>321</v>
      </c>
      <c r="I1290" t="str">
        <f t="shared" si="104"/>
        <v>Late Bloomer</v>
      </c>
    </row>
    <row r="1291" spans="1:9" x14ac:dyDescent="0.25">
      <c r="A1291" s="11">
        <v>1289</v>
      </c>
      <c r="B1291" s="12">
        <v>11</v>
      </c>
      <c r="C1291" s="13">
        <v>6</v>
      </c>
      <c r="D1291" s="14">
        <v>3940.4799999999996</v>
      </c>
      <c r="E1291">
        <f t="shared" si="100"/>
        <v>4</v>
      </c>
      <c r="F1291">
        <f t="shared" si="101"/>
        <v>2</v>
      </c>
      <c r="G1291">
        <f t="shared" si="102"/>
        <v>3</v>
      </c>
      <c r="H1291">
        <f t="shared" si="103"/>
        <v>423</v>
      </c>
      <c r="I1291" t="str">
        <f t="shared" si="104"/>
        <v>Becoming Loyal</v>
      </c>
    </row>
    <row r="1292" spans="1:9" x14ac:dyDescent="0.25">
      <c r="A1292" s="11">
        <v>1290</v>
      </c>
      <c r="B1292" s="12">
        <v>44</v>
      </c>
      <c r="C1292" s="13">
        <v>9</v>
      </c>
      <c r="D1292" s="14">
        <v>7616.0400000000009</v>
      </c>
      <c r="E1292">
        <f t="shared" si="100"/>
        <v>3</v>
      </c>
      <c r="F1292">
        <f t="shared" si="101"/>
        <v>4</v>
      </c>
      <c r="G1292">
        <f t="shared" si="102"/>
        <v>4</v>
      </c>
      <c r="H1292">
        <f t="shared" si="103"/>
        <v>344</v>
      </c>
      <c r="I1292" t="str">
        <f t="shared" si="104"/>
        <v>Recent Customer</v>
      </c>
    </row>
    <row r="1293" spans="1:9" x14ac:dyDescent="0.25">
      <c r="A1293" s="11">
        <v>1291</v>
      </c>
      <c r="B1293" s="12">
        <v>16</v>
      </c>
      <c r="C1293" s="13">
        <v>7</v>
      </c>
      <c r="D1293" s="14">
        <v>5147.26</v>
      </c>
      <c r="E1293">
        <f t="shared" si="100"/>
        <v>4</v>
      </c>
      <c r="F1293">
        <f t="shared" si="101"/>
        <v>3</v>
      </c>
      <c r="G1293">
        <f t="shared" si="102"/>
        <v>4</v>
      </c>
      <c r="H1293">
        <f t="shared" si="103"/>
        <v>434</v>
      </c>
      <c r="I1293" t="str">
        <f t="shared" si="104"/>
        <v>Very Loyal</v>
      </c>
    </row>
    <row r="1294" spans="1:9" x14ac:dyDescent="0.25">
      <c r="A1294" s="11">
        <v>1292</v>
      </c>
      <c r="B1294" s="12">
        <v>31</v>
      </c>
      <c r="C1294" s="13">
        <v>5</v>
      </c>
      <c r="D1294" s="14">
        <v>3607.66</v>
      </c>
      <c r="E1294">
        <f t="shared" si="100"/>
        <v>3</v>
      </c>
      <c r="F1294">
        <f t="shared" si="101"/>
        <v>2</v>
      </c>
      <c r="G1294">
        <f t="shared" si="102"/>
        <v>3</v>
      </c>
      <c r="H1294">
        <f t="shared" si="103"/>
        <v>323</v>
      </c>
      <c r="I1294" t="str">
        <f t="shared" si="104"/>
        <v>Potential Customer</v>
      </c>
    </row>
    <row r="1295" spans="1:9" x14ac:dyDescent="0.25">
      <c r="A1295" s="11">
        <v>1293</v>
      </c>
      <c r="B1295" s="12">
        <v>239</v>
      </c>
      <c r="C1295" s="13">
        <v>5</v>
      </c>
      <c r="D1295" s="14">
        <v>4736.6899999999987</v>
      </c>
      <c r="E1295">
        <f t="shared" si="100"/>
        <v>1</v>
      </c>
      <c r="F1295">
        <f t="shared" si="101"/>
        <v>2</v>
      </c>
      <c r="G1295">
        <f t="shared" si="102"/>
        <v>4</v>
      </c>
      <c r="H1295">
        <f t="shared" si="103"/>
        <v>124</v>
      </c>
      <c r="I1295" t="str">
        <f t="shared" si="104"/>
        <v>Almost Lost Customer</v>
      </c>
    </row>
    <row r="1296" spans="1:9" x14ac:dyDescent="0.25">
      <c r="A1296" s="11">
        <v>1294</v>
      </c>
      <c r="B1296" s="12">
        <v>176</v>
      </c>
      <c r="C1296" s="13">
        <v>3</v>
      </c>
      <c r="D1296" s="14">
        <v>917.31999999999994</v>
      </c>
      <c r="E1296">
        <f t="shared" si="100"/>
        <v>1</v>
      </c>
      <c r="F1296">
        <f t="shared" si="101"/>
        <v>1</v>
      </c>
      <c r="G1296">
        <f t="shared" si="102"/>
        <v>1</v>
      </c>
      <c r="H1296">
        <f t="shared" si="103"/>
        <v>111</v>
      </c>
      <c r="I1296" t="str">
        <f t="shared" si="104"/>
        <v>Lost Customer</v>
      </c>
    </row>
    <row r="1297" spans="1:9" x14ac:dyDescent="0.25">
      <c r="A1297" s="11">
        <v>1295</v>
      </c>
      <c r="B1297" s="12">
        <v>29</v>
      </c>
      <c r="C1297" s="13">
        <v>7</v>
      </c>
      <c r="D1297" s="14">
        <v>1882.9</v>
      </c>
      <c r="E1297">
        <f t="shared" si="100"/>
        <v>3</v>
      </c>
      <c r="F1297">
        <f t="shared" si="101"/>
        <v>3</v>
      </c>
      <c r="G1297">
        <f t="shared" si="102"/>
        <v>2</v>
      </c>
      <c r="H1297">
        <f t="shared" si="103"/>
        <v>332</v>
      </c>
      <c r="I1297" t="str">
        <f t="shared" si="104"/>
        <v>Potential Customer</v>
      </c>
    </row>
    <row r="1298" spans="1:9" x14ac:dyDescent="0.25">
      <c r="A1298" s="11">
        <v>1296</v>
      </c>
      <c r="B1298" s="12">
        <v>130</v>
      </c>
      <c r="C1298" s="13">
        <v>4</v>
      </c>
      <c r="D1298" s="14">
        <v>2793.2700000000004</v>
      </c>
      <c r="E1298">
        <f t="shared" si="100"/>
        <v>1</v>
      </c>
      <c r="F1298">
        <f t="shared" si="101"/>
        <v>1</v>
      </c>
      <c r="G1298">
        <f t="shared" si="102"/>
        <v>3</v>
      </c>
      <c r="H1298">
        <f t="shared" si="103"/>
        <v>113</v>
      </c>
      <c r="I1298" t="str">
        <f t="shared" si="104"/>
        <v>Evasive Customer</v>
      </c>
    </row>
    <row r="1299" spans="1:9" x14ac:dyDescent="0.25">
      <c r="A1299" s="11">
        <v>1297</v>
      </c>
      <c r="B1299" s="12">
        <v>2</v>
      </c>
      <c r="C1299" s="13">
        <v>6</v>
      </c>
      <c r="D1299" s="14">
        <v>2424.5300000000002</v>
      </c>
      <c r="E1299">
        <f t="shared" si="100"/>
        <v>4</v>
      </c>
      <c r="F1299">
        <f t="shared" si="101"/>
        <v>2</v>
      </c>
      <c r="G1299">
        <f t="shared" si="102"/>
        <v>2</v>
      </c>
      <c r="H1299">
        <f t="shared" si="103"/>
        <v>422</v>
      </c>
      <c r="I1299" t="str">
        <f t="shared" si="104"/>
        <v>Becoming Loyal</v>
      </c>
    </row>
    <row r="1300" spans="1:9" x14ac:dyDescent="0.25">
      <c r="A1300" s="11">
        <v>1298</v>
      </c>
      <c r="B1300" s="12">
        <v>141</v>
      </c>
      <c r="C1300" s="13">
        <v>5</v>
      </c>
      <c r="D1300" s="14">
        <v>4113.3600000000006</v>
      </c>
      <c r="E1300">
        <f t="shared" si="100"/>
        <v>1</v>
      </c>
      <c r="F1300">
        <f t="shared" si="101"/>
        <v>2</v>
      </c>
      <c r="G1300">
        <f t="shared" si="102"/>
        <v>4</v>
      </c>
      <c r="H1300">
        <f t="shared" si="103"/>
        <v>124</v>
      </c>
      <c r="I1300" t="str">
        <f t="shared" si="104"/>
        <v>Almost Lost Customer</v>
      </c>
    </row>
    <row r="1301" spans="1:9" x14ac:dyDescent="0.25">
      <c r="A1301" s="11">
        <v>1299</v>
      </c>
      <c r="B1301" s="12">
        <v>6</v>
      </c>
      <c r="C1301" s="13">
        <v>7</v>
      </c>
      <c r="D1301" s="14">
        <v>5957.7800000000007</v>
      </c>
      <c r="E1301">
        <f t="shared" si="100"/>
        <v>4</v>
      </c>
      <c r="F1301">
        <f t="shared" si="101"/>
        <v>3</v>
      </c>
      <c r="G1301">
        <f t="shared" si="102"/>
        <v>4</v>
      </c>
      <c r="H1301">
        <f t="shared" si="103"/>
        <v>434</v>
      </c>
      <c r="I1301" t="str">
        <f t="shared" si="104"/>
        <v>Very Loyal</v>
      </c>
    </row>
    <row r="1302" spans="1:9" x14ac:dyDescent="0.25">
      <c r="A1302" s="11">
        <v>1300</v>
      </c>
      <c r="B1302" s="12">
        <v>20</v>
      </c>
      <c r="C1302" s="13">
        <v>6</v>
      </c>
      <c r="D1302" s="14">
        <v>6148.62</v>
      </c>
      <c r="E1302">
        <f t="shared" si="100"/>
        <v>3</v>
      </c>
      <c r="F1302">
        <f t="shared" si="101"/>
        <v>2</v>
      </c>
      <c r="G1302">
        <f t="shared" si="102"/>
        <v>4</v>
      </c>
      <c r="H1302">
        <f t="shared" si="103"/>
        <v>324</v>
      </c>
      <c r="I1302" t="str">
        <f t="shared" si="104"/>
        <v>Potential Customer</v>
      </c>
    </row>
    <row r="1303" spans="1:9" x14ac:dyDescent="0.25">
      <c r="A1303" s="11">
        <v>1301</v>
      </c>
      <c r="B1303" s="12">
        <v>12</v>
      </c>
      <c r="C1303" s="13">
        <v>8</v>
      </c>
      <c r="D1303" s="14">
        <v>2178.7099999999996</v>
      </c>
      <c r="E1303">
        <f t="shared" si="100"/>
        <v>4</v>
      </c>
      <c r="F1303">
        <f t="shared" si="101"/>
        <v>4</v>
      </c>
      <c r="G1303">
        <f t="shared" si="102"/>
        <v>2</v>
      </c>
      <c r="H1303">
        <f t="shared" si="103"/>
        <v>442</v>
      </c>
      <c r="I1303" t="str">
        <f t="shared" si="104"/>
        <v>Very Loyal</v>
      </c>
    </row>
    <row r="1304" spans="1:9" x14ac:dyDescent="0.25">
      <c r="A1304" s="11">
        <v>1302</v>
      </c>
      <c r="B1304" s="12">
        <v>29</v>
      </c>
      <c r="C1304" s="13">
        <v>13</v>
      </c>
      <c r="D1304" s="14">
        <v>5336.7300000000014</v>
      </c>
      <c r="E1304">
        <f t="shared" si="100"/>
        <v>3</v>
      </c>
      <c r="F1304">
        <f t="shared" si="101"/>
        <v>4</v>
      </c>
      <c r="G1304">
        <f t="shared" si="102"/>
        <v>4</v>
      </c>
      <c r="H1304">
        <f t="shared" si="103"/>
        <v>344</v>
      </c>
      <c r="I1304" t="str">
        <f t="shared" si="104"/>
        <v>Recent Customer</v>
      </c>
    </row>
    <row r="1305" spans="1:9" x14ac:dyDescent="0.25">
      <c r="A1305" s="11">
        <v>1303</v>
      </c>
      <c r="B1305" s="12">
        <v>10</v>
      </c>
      <c r="C1305" s="13">
        <v>6</v>
      </c>
      <c r="D1305" s="14">
        <v>4352.3700000000008</v>
      </c>
      <c r="E1305">
        <f t="shared" si="100"/>
        <v>4</v>
      </c>
      <c r="F1305">
        <f t="shared" si="101"/>
        <v>2</v>
      </c>
      <c r="G1305">
        <f t="shared" si="102"/>
        <v>4</v>
      </c>
      <c r="H1305">
        <f t="shared" si="103"/>
        <v>424</v>
      </c>
      <c r="I1305" t="str">
        <f t="shared" si="104"/>
        <v>Becoming Loyal</v>
      </c>
    </row>
    <row r="1306" spans="1:9" x14ac:dyDescent="0.25">
      <c r="A1306" s="11">
        <v>1304</v>
      </c>
      <c r="B1306" s="12">
        <v>3</v>
      </c>
      <c r="C1306" s="13">
        <v>6</v>
      </c>
      <c r="D1306" s="14">
        <v>2321.06</v>
      </c>
      <c r="E1306">
        <f t="shared" si="100"/>
        <v>4</v>
      </c>
      <c r="F1306">
        <f t="shared" si="101"/>
        <v>2</v>
      </c>
      <c r="G1306">
        <f t="shared" si="102"/>
        <v>2</v>
      </c>
      <c r="H1306">
        <f t="shared" si="103"/>
        <v>422</v>
      </c>
      <c r="I1306" t="str">
        <f t="shared" si="104"/>
        <v>Becoming Loyal</v>
      </c>
    </row>
    <row r="1307" spans="1:9" x14ac:dyDescent="0.25">
      <c r="A1307" s="11">
        <v>1305</v>
      </c>
      <c r="B1307" s="12">
        <v>142</v>
      </c>
      <c r="C1307" s="13">
        <v>5</v>
      </c>
      <c r="D1307" s="14">
        <v>2825.0000000000005</v>
      </c>
      <c r="E1307">
        <f t="shared" si="100"/>
        <v>1</v>
      </c>
      <c r="F1307">
        <f t="shared" si="101"/>
        <v>2</v>
      </c>
      <c r="G1307">
        <f t="shared" si="102"/>
        <v>3</v>
      </c>
      <c r="H1307">
        <f t="shared" si="103"/>
        <v>123</v>
      </c>
      <c r="I1307" t="str">
        <f t="shared" si="104"/>
        <v>Evasive Customer</v>
      </c>
    </row>
    <row r="1308" spans="1:9" x14ac:dyDescent="0.25">
      <c r="A1308" s="11">
        <v>1306</v>
      </c>
      <c r="B1308" s="12">
        <v>136</v>
      </c>
      <c r="C1308" s="13">
        <v>6</v>
      </c>
      <c r="D1308" s="14">
        <v>4077.1899999999996</v>
      </c>
      <c r="E1308">
        <f t="shared" si="100"/>
        <v>1</v>
      </c>
      <c r="F1308">
        <f t="shared" si="101"/>
        <v>2</v>
      </c>
      <c r="G1308">
        <f t="shared" si="102"/>
        <v>3</v>
      </c>
      <c r="H1308">
        <f t="shared" si="103"/>
        <v>123</v>
      </c>
      <c r="I1308" t="str">
        <f t="shared" si="104"/>
        <v>Evasive Customer</v>
      </c>
    </row>
    <row r="1309" spans="1:9" x14ac:dyDescent="0.25">
      <c r="A1309" s="11">
        <v>1307</v>
      </c>
      <c r="B1309" s="12">
        <v>90</v>
      </c>
      <c r="C1309" s="13">
        <v>9</v>
      </c>
      <c r="D1309" s="14">
        <v>4526.7299999999996</v>
      </c>
      <c r="E1309">
        <f t="shared" si="100"/>
        <v>1</v>
      </c>
      <c r="F1309">
        <f t="shared" si="101"/>
        <v>4</v>
      </c>
      <c r="G1309">
        <f t="shared" si="102"/>
        <v>4</v>
      </c>
      <c r="H1309">
        <f t="shared" si="103"/>
        <v>144</v>
      </c>
      <c r="I1309" t="str">
        <f t="shared" si="104"/>
        <v>Almost Lost Customer</v>
      </c>
    </row>
    <row r="1310" spans="1:9" x14ac:dyDescent="0.25">
      <c r="A1310" s="11">
        <v>1308</v>
      </c>
      <c r="B1310" s="12">
        <v>15</v>
      </c>
      <c r="C1310" s="13">
        <v>5</v>
      </c>
      <c r="D1310" s="14">
        <v>4757.9599999999991</v>
      </c>
      <c r="E1310">
        <f t="shared" si="100"/>
        <v>4</v>
      </c>
      <c r="F1310">
        <f t="shared" si="101"/>
        <v>2</v>
      </c>
      <c r="G1310">
        <f t="shared" si="102"/>
        <v>4</v>
      </c>
      <c r="H1310">
        <f t="shared" si="103"/>
        <v>424</v>
      </c>
      <c r="I1310" t="str">
        <f t="shared" si="104"/>
        <v>Becoming Loyal</v>
      </c>
    </row>
    <row r="1311" spans="1:9" x14ac:dyDescent="0.25">
      <c r="A1311" s="11">
        <v>1309</v>
      </c>
      <c r="B1311" s="12">
        <v>82</v>
      </c>
      <c r="C1311" s="13">
        <v>4</v>
      </c>
      <c r="D1311" s="14">
        <v>1400.32</v>
      </c>
      <c r="E1311">
        <f t="shared" si="100"/>
        <v>2</v>
      </c>
      <c r="F1311">
        <f t="shared" si="101"/>
        <v>1</v>
      </c>
      <c r="G1311">
        <f t="shared" si="102"/>
        <v>1</v>
      </c>
      <c r="H1311">
        <f t="shared" si="103"/>
        <v>211</v>
      </c>
      <c r="I1311" t="str">
        <f t="shared" si="104"/>
        <v>Almost Lost Customer</v>
      </c>
    </row>
    <row r="1312" spans="1:9" x14ac:dyDescent="0.25">
      <c r="A1312" s="11">
        <v>1310</v>
      </c>
      <c r="B1312" s="12">
        <v>20</v>
      </c>
      <c r="C1312" s="13">
        <v>5</v>
      </c>
      <c r="D1312" s="14">
        <v>2289.2700000000004</v>
      </c>
      <c r="E1312">
        <f t="shared" si="100"/>
        <v>3</v>
      </c>
      <c r="F1312">
        <f t="shared" si="101"/>
        <v>2</v>
      </c>
      <c r="G1312">
        <f t="shared" si="102"/>
        <v>2</v>
      </c>
      <c r="H1312">
        <f t="shared" si="103"/>
        <v>322</v>
      </c>
      <c r="I1312" t="str">
        <f t="shared" si="104"/>
        <v>Late Bloomer</v>
      </c>
    </row>
    <row r="1313" spans="1:9" x14ac:dyDescent="0.25">
      <c r="A1313" s="11">
        <v>1311</v>
      </c>
      <c r="B1313" s="12">
        <v>47</v>
      </c>
      <c r="C1313" s="13">
        <v>4</v>
      </c>
      <c r="D1313" s="14">
        <v>2188.4499999999998</v>
      </c>
      <c r="E1313">
        <f t="shared" si="100"/>
        <v>2</v>
      </c>
      <c r="F1313">
        <f t="shared" si="101"/>
        <v>1</v>
      </c>
      <c r="G1313">
        <f t="shared" si="102"/>
        <v>2</v>
      </c>
      <c r="H1313">
        <f t="shared" si="103"/>
        <v>212</v>
      </c>
      <c r="I1313" t="str">
        <f t="shared" si="104"/>
        <v>High Risk Customer</v>
      </c>
    </row>
    <row r="1314" spans="1:9" x14ac:dyDescent="0.25">
      <c r="A1314" s="11">
        <v>1312</v>
      </c>
      <c r="B1314" s="12">
        <v>26</v>
      </c>
      <c r="C1314" s="13">
        <v>4</v>
      </c>
      <c r="D1314" s="14">
        <v>1292.6000000000001</v>
      </c>
      <c r="E1314">
        <f t="shared" si="100"/>
        <v>3</v>
      </c>
      <c r="F1314">
        <f t="shared" si="101"/>
        <v>1</v>
      </c>
      <c r="G1314">
        <f t="shared" si="102"/>
        <v>1</v>
      </c>
      <c r="H1314">
        <f t="shared" si="103"/>
        <v>311</v>
      </c>
      <c r="I1314" t="str">
        <f t="shared" si="104"/>
        <v>Late Bloomer</v>
      </c>
    </row>
    <row r="1315" spans="1:9" x14ac:dyDescent="0.25">
      <c r="A1315" s="11">
        <v>1313</v>
      </c>
      <c r="B1315" s="12">
        <v>7</v>
      </c>
      <c r="C1315" s="13">
        <v>8</v>
      </c>
      <c r="D1315" s="14">
        <v>4753.51</v>
      </c>
      <c r="E1315">
        <f t="shared" si="100"/>
        <v>4</v>
      </c>
      <c r="F1315">
        <f t="shared" si="101"/>
        <v>4</v>
      </c>
      <c r="G1315">
        <f t="shared" si="102"/>
        <v>4</v>
      </c>
      <c r="H1315">
        <f t="shared" si="103"/>
        <v>444</v>
      </c>
      <c r="I1315" t="str">
        <f t="shared" si="104"/>
        <v>Platinum Customer</v>
      </c>
    </row>
    <row r="1316" spans="1:9" x14ac:dyDescent="0.25">
      <c r="A1316" s="11">
        <v>1314</v>
      </c>
      <c r="B1316" s="12">
        <v>27</v>
      </c>
      <c r="C1316" s="13">
        <v>6</v>
      </c>
      <c r="D1316" s="14">
        <v>2894.17</v>
      </c>
      <c r="E1316">
        <f t="shared" si="100"/>
        <v>3</v>
      </c>
      <c r="F1316">
        <f t="shared" si="101"/>
        <v>2</v>
      </c>
      <c r="G1316">
        <f t="shared" si="102"/>
        <v>3</v>
      </c>
      <c r="H1316">
        <f t="shared" si="103"/>
        <v>323</v>
      </c>
      <c r="I1316" t="str">
        <f t="shared" si="104"/>
        <v>Potential Customer</v>
      </c>
    </row>
    <row r="1317" spans="1:9" x14ac:dyDescent="0.25">
      <c r="A1317" s="11">
        <v>1315</v>
      </c>
      <c r="B1317" s="12">
        <v>5</v>
      </c>
      <c r="C1317" s="13">
        <v>8</v>
      </c>
      <c r="D1317" s="14">
        <v>2216.9699999999998</v>
      </c>
      <c r="E1317">
        <f t="shared" si="100"/>
        <v>4</v>
      </c>
      <c r="F1317">
        <f t="shared" si="101"/>
        <v>4</v>
      </c>
      <c r="G1317">
        <f t="shared" si="102"/>
        <v>2</v>
      </c>
      <c r="H1317">
        <f t="shared" si="103"/>
        <v>442</v>
      </c>
      <c r="I1317" t="str">
        <f t="shared" si="104"/>
        <v>Very Loyal</v>
      </c>
    </row>
    <row r="1318" spans="1:9" x14ac:dyDescent="0.25">
      <c r="A1318" s="11">
        <v>1316</v>
      </c>
      <c r="B1318" s="12">
        <v>32</v>
      </c>
      <c r="C1318" s="13">
        <v>5</v>
      </c>
      <c r="D1318" s="14">
        <v>2152.88</v>
      </c>
      <c r="E1318">
        <f t="shared" si="100"/>
        <v>3</v>
      </c>
      <c r="F1318">
        <f t="shared" si="101"/>
        <v>2</v>
      </c>
      <c r="G1318">
        <f t="shared" si="102"/>
        <v>2</v>
      </c>
      <c r="H1318">
        <f t="shared" si="103"/>
        <v>322</v>
      </c>
      <c r="I1318" t="str">
        <f t="shared" si="104"/>
        <v>Late Bloomer</v>
      </c>
    </row>
    <row r="1319" spans="1:9" x14ac:dyDescent="0.25">
      <c r="A1319" s="11">
        <v>1317</v>
      </c>
      <c r="B1319" s="12">
        <v>10</v>
      </c>
      <c r="C1319" s="13">
        <v>9</v>
      </c>
      <c r="D1319" s="14">
        <v>7024.7099999999991</v>
      </c>
      <c r="E1319">
        <f t="shared" si="100"/>
        <v>4</v>
      </c>
      <c r="F1319">
        <f t="shared" si="101"/>
        <v>4</v>
      </c>
      <c r="G1319">
        <f t="shared" si="102"/>
        <v>4</v>
      </c>
      <c r="H1319">
        <f t="shared" si="103"/>
        <v>444</v>
      </c>
      <c r="I1319" t="str">
        <f t="shared" si="104"/>
        <v>Platinum Customer</v>
      </c>
    </row>
    <row r="1320" spans="1:9" x14ac:dyDescent="0.25">
      <c r="A1320" s="11">
        <v>1318</v>
      </c>
      <c r="B1320" s="12">
        <v>7</v>
      </c>
      <c r="C1320" s="13">
        <v>7</v>
      </c>
      <c r="D1320" s="14">
        <v>3500.74</v>
      </c>
      <c r="E1320">
        <f t="shared" si="100"/>
        <v>4</v>
      </c>
      <c r="F1320">
        <f t="shared" si="101"/>
        <v>3</v>
      </c>
      <c r="G1320">
        <f t="shared" si="102"/>
        <v>3</v>
      </c>
      <c r="H1320">
        <f t="shared" si="103"/>
        <v>433</v>
      </c>
      <c r="I1320" t="str">
        <f t="shared" si="104"/>
        <v>Very Loyal</v>
      </c>
    </row>
    <row r="1321" spans="1:9" x14ac:dyDescent="0.25">
      <c r="A1321" s="11">
        <v>1319</v>
      </c>
      <c r="B1321" s="12">
        <v>16</v>
      </c>
      <c r="C1321" s="13">
        <v>5</v>
      </c>
      <c r="D1321" s="14">
        <v>1579.83</v>
      </c>
      <c r="E1321">
        <f t="shared" si="100"/>
        <v>4</v>
      </c>
      <c r="F1321">
        <f t="shared" si="101"/>
        <v>2</v>
      </c>
      <c r="G1321">
        <f t="shared" si="102"/>
        <v>1</v>
      </c>
      <c r="H1321">
        <f t="shared" si="103"/>
        <v>421</v>
      </c>
      <c r="I1321" t="str">
        <f t="shared" si="104"/>
        <v>Becoming Loyal</v>
      </c>
    </row>
    <row r="1322" spans="1:9" x14ac:dyDescent="0.25">
      <c r="A1322" s="11">
        <v>1320</v>
      </c>
      <c r="B1322" s="12">
        <v>94</v>
      </c>
      <c r="C1322" s="13">
        <v>6</v>
      </c>
      <c r="D1322" s="14">
        <v>1835.1799999999998</v>
      </c>
      <c r="E1322">
        <f t="shared" si="100"/>
        <v>1</v>
      </c>
      <c r="F1322">
        <f t="shared" si="101"/>
        <v>2</v>
      </c>
      <c r="G1322">
        <f t="shared" si="102"/>
        <v>2</v>
      </c>
      <c r="H1322">
        <f t="shared" si="103"/>
        <v>122</v>
      </c>
      <c r="I1322" t="str">
        <f t="shared" si="104"/>
        <v>Evasive Customer</v>
      </c>
    </row>
    <row r="1323" spans="1:9" x14ac:dyDescent="0.25">
      <c r="A1323" s="11">
        <v>1321</v>
      </c>
      <c r="B1323" s="12">
        <v>103</v>
      </c>
      <c r="C1323" s="13">
        <v>7</v>
      </c>
      <c r="D1323" s="14">
        <v>2398.25</v>
      </c>
      <c r="E1323">
        <f t="shared" si="100"/>
        <v>1</v>
      </c>
      <c r="F1323">
        <f t="shared" si="101"/>
        <v>3</v>
      </c>
      <c r="G1323">
        <f t="shared" si="102"/>
        <v>2</v>
      </c>
      <c r="H1323">
        <f t="shared" si="103"/>
        <v>132</v>
      </c>
      <c r="I1323" t="str">
        <f t="shared" si="104"/>
        <v>Almost Lost Customer</v>
      </c>
    </row>
    <row r="1324" spans="1:9" x14ac:dyDescent="0.25">
      <c r="A1324" s="11">
        <v>1322</v>
      </c>
      <c r="B1324" s="12">
        <v>63</v>
      </c>
      <c r="C1324" s="13">
        <v>4</v>
      </c>
      <c r="D1324" s="14">
        <v>4008.84</v>
      </c>
      <c r="E1324">
        <f t="shared" si="100"/>
        <v>2</v>
      </c>
      <c r="F1324">
        <f t="shared" si="101"/>
        <v>1</v>
      </c>
      <c r="G1324">
        <f t="shared" si="102"/>
        <v>3</v>
      </c>
      <c r="H1324">
        <f t="shared" si="103"/>
        <v>213</v>
      </c>
      <c r="I1324" t="str">
        <f t="shared" si="104"/>
        <v>High Risk Customer</v>
      </c>
    </row>
    <row r="1325" spans="1:9" x14ac:dyDescent="0.25">
      <c r="A1325" s="11">
        <v>1323</v>
      </c>
      <c r="B1325" s="12">
        <v>53</v>
      </c>
      <c r="C1325" s="13">
        <v>7</v>
      </c>
      <c r="D1325" s="14">
        <v>1695.3799999999999</v>
      </c>
      <c r="E1325">
        <f t="shared" si="100"/>
        <v>2</v>
      </c>
      <c r="F1325">
        <f t="shared" si="101"/>
        <v>3</v>
      </c>
      <c r="G1325">
        <f t="shared" si="102"/>
        <v>1</v>
      </c>
      <c r="H1325">
        <f t="shared" si="103"/>
        <v>231</v>
      </c>
      <c r="I1325" t="str">
        <f t="shared" si="104"/>
        <v>Losing Customer</v>
      </c>
    </row>
    <row r="1326" spans="1:9" x14ac:dyDescent="0.25">
      <c r="A1326" s="11">
        <v>1324</v>
      </c>
      <c r="B1326" s="12">
        <v>74</v>
      </c>
      <c r="C1326" s="13">
        <v>7</v>
      </c>
      <c r="D1326" s="14">
        <v>2011.93</v>
      </c>
      <c r="E1326">
        <f t="shared" si="100"/>
        <v>2</v>
      </c>
      <c r="F1326">
        <f t="shared" si="101"/>
        <v>3</v>
      </c>
      <c r="G1326">
        <f t="shared" si="102"/>
        <v>2</v>
      </c>
      <c r="H1326">
        <f t="shared" si="103"/>
        <v>232</v>
      </c>
      <c r="I1326" t="str">
        <f t="shared" si="104"/>
        <v>Losing Customer</v>
      </c>
    </row>
    <row r="1327" spans="1:9" x14ac:dyDescent="0.25">
      <c r="A1327" s="11">
        <v>1325</v>
      </c>
      <c r="B1327" s="12">
        <v>82</v>
      </c>
      <c r="C1327" s="13">
        <v>1</v>
      </c>
      <c r="D1327" s="14">
        <v>104.24000000000001</v>
      </c>
      <c r="E1327">
        <f t="shared" si="100"/>
        <v>2</v>
      </c>
      <c r="F1327">
        <f t="shared" si="101"/>
        <v>1</v>
      </c>
      <c r="G1327">
        <f t="shared" si="102"/>
        <v>1</v>
      </c>
      <c r="H1327">
        <f t="shared" si="103"/>
        <v>211</v>
      </c>
      <c r="I1327" t="str">
        <f t="shared" si="104"/>
        <v>Almost Lost Customer</v>
      </c>
    </row>
    <row r="1328" spans="1:9" x14ac:dyDescent="0.25">
      <c r="A1328" s="11">
        <v>1326</v>
      </c>
      <c r="B1328" s="12">
        <v>10</v>
      </c>
      <c r="C1328" s="13">
        <v>6</v>
      </c>
      <c r="D1328" s="14">
        <v>3581</v>
      </c>
      <c r="E1328">
        <f t="shared" si="100"/>
        <v>4</v>
      </c>
      <c r="F1328">
        <f t="shared" si="101"/>
        <v>2</v>
      </c>
      <c r="G1328">
        <f t="shared" si="102"/>
        <v>3</v>
      </c>
      <c r="H1328">
        <f t="shared" si="103"/>
        <v>423</v>
      </c>
      <c r="I1328" t="str">
        <f t="shared" si="104"/>
        <v>Becoming Loyal</v>
      </c>
    </row>
    <row r="1329" spans="1:9" x14ac:dyDescent="0.25">
      <c r="A1329" s="11">
        <v>1327</v>
      </c>
      <c r="B1329" s="12">
        <v>6</v>
      </c>
      <c r="C1329" s="13">
        <v>5</v>
      </c>
      <c r="D1329" s="14">
        <v>2848.5</v>
      </c>
      <c r="E1329">
        <f t="shared" si="100"/>
        <v>4</v>
      </c>
      <c r="F1329">
        <f t="shared" si="101"/>
        <v>2</v>
      </c>
      <c r="G1329">
        <f t="shared" si="102"/>
        <v>3</v>
      </c>
      <c r="H1329">
        <f t="shared" si="103"/>
        <v>423</v>
      </c>
      <c r="I1329" t="str">
        <f t="shared" si="104"/>
        <v>Becoming Loyal</v>
      </c>
    </row>
    <row r="1330" spans="1:9" x14ac:dyDescent="0.25">
      <c r="A1330" s="11">
        <v>1328</v>
      </c>
      <c r="B1330" s="12">
        <v>0</v>
      </c>
      <c r="C1330" s="13">
        <v>7</v>
      </c>
      <c r="D1330" s="14">
        <v>5351.58</v>
      </c>
      <c r="E1330">
        <f t="shared" si="100"/>
        <v>4</v>
      </c>
      <c r="F1330">
        <f t="shared" si="101"/>
        <v>3</v>
      </c>
      <c r="G1330">
        <f t="shared" si="102"/>
        <v>4</v>
      </c>
      <c r="H1330">
        <f t="shared" si="103"/>
        <v>434</v>
      </c>
      <c r="I1330" t="str">
        <f t="shared" si="104"/>
        <v>Very Loyal</v>
      </c>
    </row>
    <row r="1331" spans="1:9" x14ac:dyDescent="0.25">
      <c r="A1331" s="11">
        <v>1329</v>
      </c>
      <c r="B1331" s="12">
        <v>4</v>
      </c>
      <c r="C1331" s="13">
        <v>11</v>
      </c>
      <c r="D1331" s="14">
        <v>6968.5499999999993</v>
      </c>
      <c r="E1331">
        <f t="shared" si="100"/>
        <v>4</v>
      </c>
      <c r="F1331">
        <f t="shared" si="101"/>
        <v>4</v>
      </c>
      <c r="G1331">
        <f t="shared" si="102"/>
        <v>4</v>
      </c>
      <c r="H1331">
        <f t="shared" si="103"/>
        <v>444</v>
      </c>
      <c r="I1331" t="str">
        <f t="shared" si="104"/>
        <v>Platinum Customer</v>
      </c>
    </row>
    <row r="1332" spans="1:9" x14ac:dyDescent="0.25">
      <c r="A1332" s="11">
        <v>1330</v>
      </c>
      <c r="B1332" s="12">
        <v>75</v>
      </c>
      <c r="C1332" s="13">
        <v>6</v>
      </c>
      <c r="D1332" s="14">
        <v>5101.1200000000008</v>
      </c>
      <c r="E1332">
        <f t="shared" si="100"/>
        <v>2</v>
      </c>
      <c r="F1332">
        <f t="shared" si="101"/>
        <v>2</v>
      </c>
      <c r="G1332">
        <f t="shared" si="102"/>
        <v>4</v>
      </c>
      <c r="H1332">
        <f t="shared" si="103"/>
        <v>224</v>
      </c>
      <c r="I1332" t="str">
        <f t="shared" si="104"/>
        <v>Losing Customer</v>
      </c>
    </row>
    <row r="1333" spans="1:9" x14ac:dyDescent="0.25">
      <c r="A1333" s="11">
        <v>1331</v>
      </c>
      <c r="B1333" s="12">
        <v>5</v>
      </c>
      <c r="C1333" s="13">
        <v>10</v>
      </c>
      <c r="D1333" s="14">
        <v>6252.4300000000012</v>
      </c>
      <c r="E1333">
        <f t="shared" si="100"/>
        <v>4</v>
      </c>
      <c r="F1333">
        <f t="shared" si="101"/>
        <v>4</v>
      </c>
      <c r="G1333">
        <f t="shared" si="102"/>
        <v>4</v>
      </c>
      <c r="H1333">
        <f t="shared" si="103"/>
        <v>444</v>
      </c>
      <c r="I1333" t="str">
        <f t="shared" si="104"/>
        <v>Platinum Customer</v>
      </c>
    </row>
    <row r="1334" spans="1:9" x14ac:dyDescent="0.25">
      <c r="A1334" s="11">
        <v>1332</v>
      </c>
      <c r="B1334" s="12">
        <v>35</v>
      </c>
      <c r="C1334" s="13">
        <v>8</v>
      </c>
      <c r="D1334" s="14">
        <v>4492.3399999999992</v>
      </c>
      <c r="E1334">
        <f t="shared" si="100"/>
        <v>3</v>
      </c>
      <c r="F1334">
        <f t="shared" si="101"/>
        <v>4</v>
      </c>
      <c r="G1334">
        <f t="shared" si="102"/>
        <v>4</v>
      </c>
      <c r="H1334">
        <f t="shared" si="103"/>
        <v>344</v>
      </c>
      <c r="I1334" t="str">
        <f t="shared" si="104"/>
        <v>Recent Customer</v>
      </c>
    </row>
    <row r="1335" spans="1:9" x14ac:dyDescent="0.25">
      <c r="A1335" s="11">
        <v>1333</v>
      </c>
      <c r="B1335" s="12">
        <v>7</v>
      </c>
      <c r="C1335" s="13">
        <v>3</v>
      </c>
      <c r="D1335" s="14">
        <v>1924.18</v>
      </c>
      <c r="E1335">
        <f t="shared" si="100"/>
        <v>4</v>
      </c>
      <c r="F1335">
        <f t="shared" si="101"/>
        <v>1</v>
      </c>
      <c r="G1335">
        <f t="shared" si="102"/>
        <v>2</v>
      </c>
      <c r="H1335">
        <f t="shared" si="103"/>
        <v>412</v>
      </c>
      <c r="I1335" t="str">
        <f t="shared" si="104"/>
        <v>Recent Customer</v>
      </c>
    </row>
    <row r="1336" spans="1:9" x14ac:dyDescent="0.25">
      <c r="A1336" s="11">
        <v>1334</v>
      </c>
      <c r="B1336" s="12">
        <v>240</v>
      </c>
      <c r="C1336" s="13">
        <v>2</v>
      </c>
      <c r="D1336" s="14">
        <v>719.98</v>
      </c>
      <c r="E1336">
        <f t="shared" si="100"/>
        <v>1</v>
      </c>
      <c r="F1336">
        <f t="shared" si="101"/>
        <v>1</v>
      </c>
      <c r="G1336">
        <f t="shared" si="102"/>
        <v>1</v>
      </c>
      <c r="H1336">
        <f t="shared" si="103"/>
        <v>111</v>
      </c>
      <c r="I1336" t="str">
        <f t="shared" si="104"/>
        <v>Lost Customer</v>
      </c>
    </row>
    <row r="1337" spans="1:9" x14ac:dyDescent="0.25">
      <c r="A1337" s="11">
        <v>1335</v>
      </c>
      <c r="B1337" s="12">
        <v>52</v>
      </c>
      <c r="C1337" s="13">
        <v>7</v>
      </c>
      <c r="D1337" s="14">
        <v>3332.6499999999996</v>
      </c>
      <c r="E1337">
        <f t="shared" si="100"/>
        <v>2</v>
      </c>
      <c r="F1337">
        <f t="shared" si="101"/>
        <v>3</v>
      </c>
      <c r="G1337">
        <f t="shared" si="102"/>
        <v>3</v>
      </c>
      <c r="H1337">
        <f t="shared" si="103"/>
        <v>233</v>
      </c>
      <c r="I1337" t="str">
        <f t="shared" si="104"/>
        <v>Losing Customer</v>
      </c>
    </row>
    <row r="1338" spans="1:9" x14ac:dyDescent="0.25">
      <c r="A1338" s="11">
        <v>1336</v>
      </c>
      <c r="B1338" s="12">
        <v>78</v>
      </c>
      <c r="C1338" s="13">
        <v>6</v>
      </c>
      <c r="D1338" s="14">
        <v>3595.91</v>
      </c>
      <c r="E1338">
        <f t="shared" si="100"/>
        <v>2</v>
      </c>
      <c r="F1338">
        <f t="shared" si="101"/>
        <v>2</v>
      </c>
      <c r="G1338">
        <f t="shared" si="102"/>
        <v>3</v>
      </c>
      <c r="H1338">
        <f t="shared" si="103"/>
        <v>223</v>
      </c>
      <c r="I1338" t="str">
        <f t="shared" si="104"/>
        <v>High Risk Customer</v>
      </c>
    </row>
    <row r="1339" spans="1:9" x14ac:dyDescent="0.25">
      <c r="A1339" s="11">
        <v>1337</v>
      </c>
      <c r="B1339" s="12">
        <v>83</v>
      </c>
      <c r="C1339" s="13">
        <v>6</v>
      </c>
      <c r="D1339" s="14">
        <v>3417.42</v>
      </c>
      <c r="E1339">
        <f t="shared" si="100"/>
        <v>2</v>
      </c>
      <c r="F1339">
        <f t="shared" si="101"/>
        <v>2</v>
      </c>
      <c r="G1339">
        <f t="shared" si="102"/>
        <v>3</v>
      </c>
      <c r="H1339">
        <f t="shared" si="103"/>
        <v>223</v>
      </c>
      <c r="I1339" t="str">
        <f t="shared" si="104"/>
        <v>High Risk Customer</v>
      </c>
    </row>
    <row r="1340" spans="1:9" x14ac:dyDescent="0.25">
      <c r="A1340" s="11">
        <v>1338</v>
      </c>
      <c r="B1340" s="12">
        <v>231</v>
      </c>
      <c r="C1340" s="13">
        <v>2</v>
      </c>
      <c r="D1340" s="14">
        <v>234.35999999999996</v>
      </c>
      <c r="E1340">
        <f t="shared" si="100"/>
        <v>1</v>
      </c>
      <c r="F1340">
        <f t="shared" si="101"/>
        <v>1</v>
      </c>
      <c r="G1340">
        <f t="shared" si="102"/>
        <v>1</v>
      </c>
      <c r="H1340">
        <f t="shared" si="103"/>
        <v>111</v>
      </c>
      <c r="I1340" t="str">
        <f t="shared" si="104"/>
        <v>Lost Customer</v>
      </c>
    </row>
    <row r="1341" spans="1:9" x14ac:dyDescent="0.25">
      <c r="A1341" s="11">
        <v>1339</v>
      </c>
      <c r="B1341" s="12">
        <v>102</v>
      </c>
      <c r="C1341" s="13">
        <v>5</v>
      </c>
      <c r="D1341" s="14">
        <v>4713.22</v>
      </c>
      <c r="E1341">
        <f t="shared" si="100"/>
        <v>1</v>
      </c>
      <c r="F1341">
        <f t="shared" si="101"/>
        <v>2</v>
      </c>
      <c r="G1341">
        <f t="shared" si="102"/>
        <v>4</v>
      </c>
      <c r="H1341">
        <f t="shared" si="103"/>
        <v>124</v>
      </c>
      <c r="I1341" t="str">
        <f t="shared" si="104"/>
        <v>Almost Lost Customer</v>
      </c>
    </row>
    <row r="1342" spans="1:9" x14ac:dyDescent="0.25">
      <c r="A1342" s="11">
        <v>1340</v>
      </c>
      <c r="B1342" s="12">
        <v>28</v>
      </c>
      <c r="C1342" s="13">
        <v>8</v>
      </c>
      <c r="D1342" s="14">
        <v>2120.42</v>
      </c>
      <c r="E1342">
        <f t="shared" si="100"/>
        <v>3</v>
      </c>
      <c r="F1342">
        <f t="shared" si="101"/>
        <v>4</v>
      </c>
      <c r="G1342">
        <f t="shared" si="102"/>
        <v>2</v>
      </c>
      <c r="H1342">
        <f t="shared" si="103"/>
        <v>342</v>
      </c>
      <c r="I1342" t="str">
        <f t="shared" si="104"/>
        <v>Potential Customer</v>
      </c>
    </row>
    <row r="1343" spans="1:9" x14ac:dyDescent="0.25">
      <c r="A1343" s="11">
        <v>1341</v>
      </c>
      <c r="B1343" s="12">
        <v>10</v>
      </c>
      <c r="C1343" s="13">
        <v>4</v>
      </c>
      <c r="D1343" s="14">
        <v>1213.75</v>
      </c>
      <c r="E1343">
        <f t="shared" si="100"/>
        <v>4</v>
      </c>
      <c r="F1343">
        <f t="shared" si="101"/>
        <v>1</v>
      </c>
      <c r="G1343">
        <f t="shared" si="102"/>
        <v>1</v>
      </c>
      <c r="H1343">
        <f t="shared" si="103"/>
        <v>411</v>
      </c>
      <c r="I1343" t="str">
        <f t="shared" si="104"/>
        <v>Recent Customer</v>
      </c>
    </row>
    <row r="1344" spans="1:9" x14ac:dyDescent="0.25">
      <c r="A1344" s="11">
        <v>1342</v>
      </c>
      <c r="B1344" s="12">
        <v>3</v>
      </c>
      <c r="C1344" s="13">
        <v>5</v>
      </c>
      <c r="D1344" s="14">
        <v>2438.59</v>
      </c>
      <c r="E1344">
        <f t="shared" si="100"/>
        <v>4</v>
      </c>
      <c r="F1344">
        <f t="shared" si="101"/>
        <v>2</v>
      </c>
      <c r="G1344">
        <f t="shared" si="102"/>
        <v>2</v>
      </c>
      <c r="H1344">
        <f t="shared" si="103"/>
        <v>422</v>
      </c>
      <c r="I1344" t="str">
        <f t="shared" si="104"/>
        <v>Becoming Loyal</v>
      </c>
    </row>
    <row r="1345" spans="1:9" x14ac:dyDescent="0.25">
      <c r="A1345" s="11">
        <v>1343</v>
      </c>
      <c r="B1345" s="12">
        <v>20</v>
      </c>
      <c r="C1345" s="13">
        <v>4</v>
      </c>
      <c r="D1345" s="14">
        <v>1317.1599999999999</v>
      </c>
      <c r="E1345">
        <f t="shared" si="100"/>
        <v>3</v>
      </c>
      <c r="F1345">
        <f t="shared" si="101"/>
        <v>1</v>
      </c>
      <c r="G1345">
        <f t="shared" si="102"/>
        <v>1</v>
      </c>
      <c r="H1345">
        <f t="shared" si="103"/>
        <v>311</v>
      </c>
      <c r="I1345" t="str">
        <f t="shared" si="104"/>
        <v>Late Bloomer</v>
      </c>
    </row>
    <row r="1346" spans="1:9" x14ac:dyDescent="0.25">
      <c r="A1346" s="11">
        <v>1344</v>
      </c>
      <c r="B1346" s="12">
        <v>21</v>
      </c>
      <c r="C1346" s="13">
        <v>3</v>
      </c>
      <c r="D1346" s="14">
        <v>628.56999999999994</v>
      </c>
      <c r="E1346">
        <f t="shared" si="100"/>
        <v>3</v>
      </c>
      <c r="F1346">
        <f t="shared" si="101"/>
        <v>1</v>
      </c>
      <c r="G1346">
        <f t="shared" si="102"/>
        <v>1</v>
      </c>
      <c r="H1346">
        <f t="shared" si="103"/>
        <v>311</v>
      </c>
      <c r="I1346" t="str">
        <f t="shared" si="104"/>
        <v>Late Bloomer</v>
      </c>
    </row>
    <row r="1347" spans="1:9" x14ac:dyDescent="0.25">
      <c r="A1347" s="11">
        <v>1345</v>
      </c>
      <c r="B1347" s="12">
        <v>43</v>
      </c>
      <c r="C1347" s="13">
        <v>6</v>
      </c>
      <c r="D1347" s="14">
        <v>5170.95</v>
      </c>
      <c r="E1347">
        <f t="shared" si="100"/>
        <v>3</v>
      </c>
      <c r="F1347">
        <f t="shared" si="101"/>
        <v>2</v>
      </c>
      <c r="G1347">
        <f t="shared" si="102"/>
        <v>4</v>
      </c>
      <c r="H1347">
        <f t="shared" si="103"/>
        <v>324</v>
      </c>
      <c r="I1347" t="str">
        <f t="shared" si="104"/>
        <v>Potential Customer</v>
      </c>
    </row>
    <row r="1348" spans="1:9" x14ac:dyDescent="0.25">
      <c r="A1348" s="11">
        <v>1346</v>
      </c>
      <c r="B1348" s="12">
        <v>15</v>
      </c>
      <c r="C1348" s="13">
        <v>9</v>
      </c>
      <c r="D1348" s="14">
        <v>6736.5299999999988</v>
      </c>
      <c r="E1348">
        <f t="shared" si="100"/>
        <v>4</v>
      </c>
      <c r="F1348">
        <f t="shared" si="101"/>
        <v>4</v>
      </c>
      <c r="G1348">
        <f t="shared" si="102"/>
        <v>4</v>
      </c>
      <c r="H1348">
        <f t="shared" si="103"/>
        <v>444</v>
      </c>
      <c r="I1348" t="str">
        <f t="shared" si="104"/>
        <v>Platinum Customer</v>
      </c>
    </row>
    <row r="1349" spans="1:9" x14ac:dyDescent="0.25">
      <c r="A1349" s="11">
        <v>1347</v>
      </c>
      <c r="B1349" s="12">
        <v>91</v>
      </c>
      <c r="C1349" s="13">
        <v>6</v>
      </c>
      <c r="D1349" s="14">
        <v>3745.3599999999997</v>
      </c>
      <c r="E1349">
        <f t="shared" si="100"/>
        <v>1</v>
      </c>
      <c r="F1349">
        <f t="shared" si="101"/>
        <v>2</v>
      </c>
      <c r="G1349">
        <f t="shared" si="102"/>
        <v>3</v>
      </c>
      <c r="H1349">
        <f t="shared" si="103"/>
        <v>123</v>
      </c>
      <c r="I1349" t="str">
        <f t="shared" si="104"/>
        <v>Evasive Customer</v>
      </c>
    </row>
    <row r="1350" spans="1:9" x14ac:dyDescent="0.25">
      <c r="A1350" s="11">
        <v>1348</v>
      </c>
      <c r="B1350" s="12">
        <v>114</v>
      </c>
      <c r="C1350" s="13">
        <v>5</v>
      </c>
      <c r="D1350" s="14">
        <v>5915.86</v>
      </c>
      <c r="E1350">
        <f t="shared" ref="E1350:E1413" si="105">IF(B1350&gt;88,1,IF(AND(B1350&lt;=88,B1350&gt;45),2,IF(AND(B1350&lt;=45,B1350&gt;18),3,IF(B1350&lt;=18,4))))</f>
        <v>1</v>
      </c>
      <c r="F1350">
        <f t="shared" ref="F1350:F1413" si="106">IF(C1350&gt;7,4,IF(AND(C1350&lt;=7,C1350&gt;6),3,IF(AND(C1350&lt;=6,C1350&gt;4),2,IF(C1350&lt;=4,1))))</f>
        <v>2</v>
      </c>
      <c r="G1350">
        <f t="shared" ref="G1350:G1413" si="107">IF(D1350&gt;4095.63,4,IF(AND(D1350&lt;=4095.63,D1350&gt;2785.04),3,IF(AND(D1350&lt;=2785.04,D1350&gt;1779.7),2,IF(D1350&lt;=1779.7,1))))</f>
        <v>4</v>
      </c>
      <c r="H1350">
        <f t="shared" ref="H1350:H1413" si="108">100*E1350+10*F1350+G1350</f>
        <v>124</v>
      </c>
      <c r="I1350" t="str">
        <f t="shared" ref="I1350:I1413" si="109">IF(H1350=444,"Platinum Customer",IF(AND(H1350&lt;444,H1350&gt;=433),"Very Loyal",IF(AND(H1350&lt;433,H1350&gt;=421),"Becoming Loyal",IF(AND(H1350&lt;421,H1350&gt;=344),"Recent Customer",IF(AND(H1350&lt;344,H1350&gt;=323),"Potential Customer",IF(AND(H1350&lt;323,H1350&gt;=311),"Late Bloomer",IF(AND(H1350&lt;311,H1350&gt;=224),"Losing Customer",IF(AND(H1350&lt;224,H1350&gt;=212),"High Risk Customer",IF(AND(H1350&lt;212,H1350&gt;=124),"Almost Lost Customer",IF(AND(H1350&lt;124,H1350&gt;=112),"Evasive Customer",IF(H1350=111,"Lost Customer")))))))))))</f>
        <v>Almost Lost Customer</v>
      </c>
    </row>
    <row r="1351" spans="1:9" x14ac:dyDescent="0.25">
      <c r="A1351" s="11">
        <v>1349</v>
      </c>
      <c r="B1351" s="12">
        <v>43</v>
      </c>
      <c r="C1351" s="13">
        <v>6</v>
      </c>
      <c r="D1351" s="14">
        <v>1905.1600000000003</v>
      </c>
      <c r="E1351">
        <f t="shared" si="105"/>
        <v>3</v>
      </c>
      <c r="F1351">
        <f t="shared" si="106"/>
        <v>2</v>
      </c>
      <c r="G1351">
        <f t="shared" si="107"/>
        <v>2</v>
      </c>
      <c r="H1351">
        <f t="shared" si="108"/>
        <v>322</v>
      </c>
      <c r="I1351" t="str">
        <f t="shared" si="109"/>
        <v>Late Bloomer</v>
      </c>
    </row>
    <row r="1352" spans="1:9" x14ac:dyDescent="0.25">
      <c r="A1352" s="11">
        <v>1350</v>
      </c>
      <c r="B1352" s="12">
        <v>116</v>
      </c>
      <c r="C1352" s="13">
        <v>2</v>
      </c>
      <c r="D1352" s="14">
        <v>1235.26</v>
      </c>
      <c r="E1352">
        <f t="shared" si="105"/>
        <v>1</v>
      </c>
      <c r="F1352">
        <f t="shared" si="106"/>
        <v>1</v>
      </c>
      <c r="G1352">
        <f t="shared" si="107"/>
        <v>1</v>
      </c>
      <c r="H1352">
        <f t="shared" si="108"/>
        <v>111</v>
      </c>
      <c r="I1352" t="str">
        <f t="shared" si="109"/>
        <v>Lost Customer</v>
      </c>
    </row>
    <row r="1353" spans="1:9" x14ac:dyDescent="0.25">
      <c r="A1353" s="11">
        <v>1351</v>
      </c>
      <c r="B1353" s="12">
        <v>17</v>
      </c>
      <c r="C1353" s="13">
        <v>6</v>
      </c>
      <c r="D1353" s="14">
        <v>4638.66</v>
      </c>
      <c r="E1353">
        <f t="shared" si="105"/>
        <v>4</v>
      </c>
      <c r="F1353">
        <f t="shared" si="106"/>
        <v>2</v>
      </c>
      <c r="G1353">
        <f t="shared" si="107"/>
        <v>4</v>
      </c>
      <c r="H1353">
        <f t="shared" si="108"/>
        <v>424</v>
      </c>
      <c r="I1353" t="str">
        <f t="shared" si="109"/>
        <v>Becoming Loyal</v>
      </c>
    </row>
    <row r="1354" spans="1:9" x14ac:dyDescent="0.25">
      <c r="A1354" s="11">
        <v>1352</v>
      </c>
      <c r="B1354" s="12">
        <v>88</v>
      </c>
      <c r="C1354" s="13">
        <v>3</v>
      </c>
      <c r="D1354" s="14">
        <v>1151.5999999999999</v>
      </c>
      <c r="E1354">
        <f t="shared" si="105"/>
        <v>2</v>
      </c>
      <c r="F1354">
        <f t="shared" si="106"/>
        <v>1</v>
      </c>
      <c r="G1354">
        <f t="shared" si="107"/>
        <v>1</v>
      </c>
      <c r="H1354">
        <f t="shared" si="108"/>
        <v>211</v>
      </c>
      <c r="I1354" t="str">
        <f t="shared" si="109"/>
        <v>Almost Lost Customer</v>
      </c>
    </row>
    <row r="1355" spans="1:9" x14ac:dyDescent="0.25">
      <c r="A1355" s="11">
        <v>1353</v>
      </c>
      <c r="B1355" s="12">
        <v>14</v>
      </c>
      <c r="C1355" s="13">
        <v>9</v>
      </c>
      <c r="D1355" s="14">
        <v>2789.25</v>
      </c>
      <c r="E1355">
        <f t="shared" si="105"/>
        <v>4</v>
      </c>
      <c r="F1355">
        <f t="shared" si="106"/>
        <v>4</v>
      </c>
      <c r="G1355">
        <f t="shared" si="107"/>
        <v>3</v>
      </c>
      <c r="H1355">
        <f t="shared" si="108"/>
        <v>443</v>
      </c>
      <c r="I1355" t="str">
        <f t="shared" si="109"/>
        <v>Very Loyal</v>
      </c>
    </row>
    <row r="1356" spans="1:9" x14ac:dyDescent="0.25">
      <c r="A1356" s="11">
        <v>1354</v>
      </c>
      <c r="B1356" s="12">
        <v>74</v>
      </c>
      <c r="C1356" s="13">
        <v>3</v>
      </c>
      <c r="D1356" s="14">
        <v>2464.54</v>
      </c>
      <c r="E1356">
        <f t="shared" si="105"/>
        <v>2</v>
      </c>
      <c r="F1356">
        <f t="shared" si="106"/>
        <v>1</v>
      </c>
      <c r="G1356">
        <f t="shared" si="107"/>
        <v>2</v>
      </c>
      <c r="H1356">
        <f t="shared" si="108"/>
        <v>212</v>
      </c>
      <c r="I1356" t="str">
        <f t="shared" si="109"/>
        <v>High Risk Customer</v>
      </c>
    </row>
    <row r="1357" spans="1:9" x14ac:dyDescent="0.25">
      <c r="A1357" s="11">
        <v>1355</v>
      </c>
      <c r="B1357" s="12">
        <v>8</v>
      </c>
      <c r="C1357" s="13">
        <v>5</v>
      </c>
      <c r="D1357" s="14">
        <v>2713.7200000000003</v>
      </c>
      <c r="E1357">
        <f t="shared" si="105"/>
        <v>4</v>
      </c>
      <c r="F1357">
        <f t="shared" si="106"/>
        <v>2</v>
      </c>
      <c r="G1357">
        <f t="shared" si="107"/>
        <v>2</v>
      </c>
      <c r="H1357">
        <f t="shared" si="108"/>
        <v>422</v>
      </c>
      <c r="I1357" t="str">
        <f t="shared" si="109"/>
        <v>Becoming Loyal</v>
      </c>
    </row>
    <row r="1358" spans="1:9" x14ac:dyDescent="0.25">
      <c r="A1358" s="11">
        <v>1356</v>
      </c>
      <c r="B1358" s="12">
        <v>22</v>
      </c>
      <c r="C1358" s="13">
        <v>6</v>
      </c>
      <c r="D1358" s="14">
        <v>3853.4200000000005</v>
      </c>
      <c r="E1358">
        <f t="shared" si="105"/>
        <v>3</v>
      </c>
      <c r="F1358">
        <f t="shared" si="106"/>
        <v>2</v>
      </c>
      <c r="G1358">
        <f t="shared" si="107"/>
        <v>3</v>
      </c>
      <c r="H1358">
        <f t="shared" si="108"/>
        <v>323</v>
      </c>
      <c r="I1358" t="str">
        <f t="shared" si="109"/>
        <v>Potential Customer</v>
      </c>
    </row>
    <row r="1359" spans="1:9" x14ac:dyDescent="0.25">
      <c r="A1359" s="11">
        <v>1357</v>
      </c>
      <c r="B1359" s="12">
        <v>12</v>
      </c>
      <c r="C1359" s="13">
        <v>10</v>
      </c>
      <c r="D1359" s="14">
        <v>4732.8399999999992</v>
      </c>
      <c r="E1359">
        <f t="shared" si="105"/>
        <v>4</v>
      </c>
      <c r="F1359">
        <f t="shared" si="106"/>
        <v>4</v>
      </c>
      <c r="G1359">
        <f t="shared" si="107"/>
        <v>4</v>
      </c>
      <c r="H1359">
        <f t="shared" si="108"/>
        <v>444</v>
      </c>
      <c r="I1359" t="str">
        <f t="shared" si="109"/>
        <v>Platinum Customer</v>
      </c>
    </row>
    <row r="1360" spans="1:9" x14ac:dyDescent="0.25">
      <c r="A1360" s="11">
        <v>1358</v>
      </c>
      <c r="B1360" s="12">
        <v>3</v>
      </c>
      <c r="C1360" s="13">
        <v>8</v>
      </c>
      <c r="D1360" s="14">
        <v>4113.04</v>
      </c>
      <c r="E1360">
        <f t="shared" si="105"/>
        <v>4</v>
      </c>
      <c r="F1360">
        <f t="shared" si="106"/>
        <v>4</v>
      </c>
      <c r="G1360">
        <f t="shared" si="107"/>
        <v>4</v>
      </c>
      <c r="H1360">
        <f t="shared" si="108"/>
        <v>444</v>
      </c>
      <c r="I1360" t="str">
        <f t="shared" si="109"/>
        <v>Platinum Customer</v>
      </c>
    </row>
    <row r="1361" spans="1:9" x14ac:dyDescent="0.25">
      <c r="A1361" s="11">
        <v>1359</v>
      </c>
      <c r="B1361" s="12">
        <v>12</v>
      </c>
      <c r="C1361" s="13">
        <v>2</v>
      </c>
      <c r="D1361" s="14">
        <v>1550.8200000000002</v>
      </c>
      <c r="E1361">
        <f t="shared" si="105"/>
        <v>4</v>
      </c>
      <c r="F1361">
        <f t="shared" si="106"/>
        <v>1</v>
      </c>
      <c r="G1361">
        <f t="shared" si="107"/>
        <v>1</v>
      </c>
      <c r="H1361">
        <f t="shared" si="108"/>
        <v>411</v>
      </c>
      <c r="I1361" t="str">
        <f t="shared" si="109"/>
        <v>Recent Customer</v>
      </c>
    </row>
    <row r="1362" spans="1:9" x14ac:dyDescent="0.25">
      <c r="A1362" s="11">
        <v>1360</v>
      </c>
      <c r="B1362" s="12">
        <v>181</v>
      </c>
      <c r="C1362" s="13">
        <v>3</v>
      </c>
      <c r="D1362" s="14">
        <v>1906.1499999999996</v>
      </c>
      <c r="E1362">
        <f t="shared" si="105"/>
        <v>1</v>
      </c>
      <c r="F1362">
        <f t="shared" si="106"/>
        <v>1</v>
      </c>
      <c r="G1362">
        <f t="shared" si="107"/>
        <v>2</v>
      </c>
      <c r="H1362">
        <f t="shared" si="108"/>
        <v>112</v>
      </c>
      <c r="I1362" t="str">
        <f t="shared" si="109"/>
        <v>Evasive Customer</v>
      </c>
    </row>
    <row r="1363" spans="1:9" x14ac:dyDescent="0.25">
      <c r="A1363" s="11">
        <v>1361</v>
      </c>
      <c r="B1363" s="12">
        <v>28</v>
      </c>
      <c r="C1363" s="13">
        <v>7</v>
      </c>
      <c r="D1363" s="14">
        <v>2536.58</v>
      </c>
      <c r="E1363">
        <f t="shared" si="105"/>
        <v>3</v>
      </c>
      <c r="F1363">
        <f t="shared" si="106"/>
        <v>3</v>
      </c>
      <c r="G1363">
        <f t="shared" si="107"/>
        <v>2</v>
      </c>
      <c r="H1363">
        <f t="shared" si="108"/>
        <v>332</v>
      </c>
      <c r="I1363" t="str">
        <f t="shared" si="109"/>
        <v>Potential Customer</v>
      </c>
    </row>
    <row r="1364" spans="1:9" x14ac:dyDescent="0.25">
      <c r="A1364" s="11">
        <v>1362</v>
      </c>
      <c r="B1364" s="12">
        <v>118</v>
      </c>
      <c r="C1364" s="13">
        <v>2</v>
      </c>
      <c r="D1364" s="14">
        <v>1736.45</v>
      </c>
      <c r="E1364">
        <f t="shared" si="105"/>
        <v>1</v>
      </c>
      <c r="F1364">
        <f t="shared" si="106"/>
        <v>1</v>
      </c>
      <c r="G1364">
        <f t="shared" si="107"/>
        <v>1</v>
      </c>
      <c r="H1364">
        <f t="shared" si="108"/>
        <v>111</v>
      </c>
      <c r="I1364" t="str">
        <f t="shared" si="109"/>
        <v>Lost Customer</v>
      </c>
    </row>
    <row r="1365" spans="1:9" x14ac:dyDescent="0.25">
      <c r="A1365" s="11">
        <v>1363</v>
      </c>
      <c r="B1365" s="12">
        <v>24</v>
      </c>
      <c r="C1365" s="13">
        <v>7</v>
      </c>
      <c r="D1365" s="14">
        <v>2744.34</v>
      </c>
      <c r="E1365">
        <f t="shared" si="105"/>
        <v>3</v>
      </c>
      <c r="F1365">
        <f t="shared" si="106"/>
        <v>3</v>
      </c>
      <c r="G1365">
        <f t="shared" si="107"/>
        <v>2</v>
      </c>
      <c r="H1365">
        <f t="shared" si="108"/>
        <v>332</v>
      </c>
      <c r="I1365" t="str">
        <f t="shared" si="109"/>
        <v>Potential Customer</v>
      </c>
    </row>
    <row r="1366" spans="1:9" x14ac:dyDescent="0.25">
      <c r="A1366" s="11">
        <v>1364</v>
      </c>
      <c r="B1366" s="12">
        <v>64</v>
      </c>
      <c r="C1366" s="13">
        <v>5</v>
      </c>
      <c r="D1366" s="14">
        <v>1033.8899999999999</v>
      </c>
      <c r="E1366">
        <f t="shared" si="105"/>
        <v>2</v>
      </c>
      <c r="F1366">
        <f t="shared" si="106"/>
        <v>2</v>
      </c>
      <c r="G1366">
        <f t="shared" si="107"/>
        <v>1</v>
      </c>
      <c r="H1366">
        <f t="shared" si="108"/>
        <v>221</v>
      </c>
      <c r="I1366" t="str">
        <f t="shared" si="109"/>
        <v>High Risk Customer</v>
      </c>
    </row>
    <row r="1367" spans="1:9" x14ac:dyDescent="0.25">
      <c r="A1367" s="11">
        <v>1365</v>
      </c>
      <c r="B1367" s="12">
        <v>217</v>
      </c>
      <c r="C1367" s="13">
        <v>4</v>
      </c>
      <c r="D1367" s="14">
        <v>818.72000000000025</v>
      </c>
      <c r="E1367">
        <f t="shared" si="105"/>
        <v>1</v>
      </c>
      <c r="F1367">
        <f t="shared" si="106"/>
        <v>1</v>
      </c>
      <c r="G1367">
        <f t="shared" si="107"/>
        <v>1</v>
      </c>
      <c r="H1367">
        <f t="shared" si="108"/>
        <v>111</v>
      </c>
      <c r="I1367" t="str">
        <f t="shared" si="109"/>
        <v>Lost Customer</v>
      </c>
    </row>
    <row r="1368" spans="1:9" x14ac:dyDescent="0.25">
      <c r="A1368" s="11">
        <v>1366</v>
      </c>
      <c r="B1368" s="12">
        <v>54</v>
      </c>
      <c r="C1368" s="13">
        <v>5</v>
      </c>
      <c r="D1368" s="14">
        <v>1614.09</v>
      </c>
      <c r="E1368">
        <f t="shared" si="105"/>
        <v>2</v>
      </c>
      <c r="F1368">
        <f t="shared" si="106"/>
        <v>2</v>
      </c>
      <c r="G1368">
        <f t="shared" si="107"/>
        <v>1</v>
      </c>
      <c r="H1368">
        <f t="shared" si="108"/>
        <v>221</v>
      </c>
      <c r="I1368" t="str">
        <f t="shared" si="109"/>
        <v>High Risk Customer</v>
      </c>
    </row>
    <row r="1369" spans="1:9" x14ac:dyDescent="0.25">
      <c r="A1369" s="11">
        <v>1367</v>
      </c>
      <c r="B1369" s="12">
        <v>11</v>
      </c>
      <c r="C1369" s="13">
        <v>7</v>
      </c>
      <c r="D1369" s="14">
        <v>2760.28</v>
      </c>
      <c r="E1369">
        <f t="shared" si="105"/>
        <v>4</v>
      </c>
      <c r="F1369">
        <f t="shared" si="106"/>
        <v>3</v>
      </c>
      <c r="G1369">
        <f t="shared" si="107"/>
        <v>2</v>
      </c>
      <c r="H1369">
        <f t="shared" si="108"/>
        <v>432</v>
      </c>
      <c r="I1369" t="str">
        <f t="shared" si="109"/>
        <v>Becoming Loyal</v>
      </c>
    </row>
    <row r="1370" spans="1:9" x14ac:dyDescent="0.25">
      <c r="A1370" s="11">
        <v>1368</v>
      </c>
      <c r="B1370" s="12">
        <v>48</v>
      </c>
      <c r="C1370" s="13">
        <v>6</v>
      </c>
      <c r="D1370" s="14">
        <v>3581.34</v>
      </c>
      <c r="E1370">
        <f t="shared" si="105"/>
        <v>2</v>
      </c>
      <c r="F1370">
        <f t="shared" si="106"/>
        <v>2</v>
      </c>
      <c r="G1370">
        <f t="shared" si="107"/>
        <v>3</v>
      </c>
      <c r="H1370">
        <f t="shared" si="108"/>
        <v>223</v>
      </c>
      <c r="I1370" t="str">
        <f t="shared" si="109"/>
        <v>High Risk Customer</v>
      </c>
    </row>
    <row r="1371" spans="1:9" x14ac:dyDescent="0.25">
      <c r="A1371" s="11">
        <v>1369</v>
      </c>
      <c r="B1371" s="12">
        <v>178</v>
      </c>
      <c r="C1371" s="13">
        <v>4</v>
      </c>
      <c r="D1371" s="14">
        <v>2503.4700000000003</v>
      </c>
      <c r="E1371">
        <f t="shared" si="105"/>
        <v>1</v>
      </c>
      <c r="F1371">
        <f t="shared" si="106"/>
        <v>1</v>
      </c>
      <c r="G1371">
        <f t="shared" si="107"/>
        <v>2</v>
      </c>
      <c r="H1371">
        <f t="shared" si="108"/>
        <v>112</v>
      </c>
      <c r="I1371" t="str">
        <f t="shared" si="109"/>
        <v>Evasive Customer</v>
      </c>
    </row>
    <row r="1372" spans="1:9" x14ac:dyDescent="0.25">
      <c r="A1372" s="11">
        <v>1370</v>
      </c>
      <c r="B1372" s="12">
        <v>26</v>
      </c>
      <c r="C1372" s="13">
        <v>4</v>
      </c>
      <c r="D1372" s="14">
        <v>839.27000000000021</v>
      </c>
      <c r="E1372">
        <f t="shared" si="105"/>
        <v>3</v>
      </c>
      <c r="F1372">
        <f t="shared" si="106"/>
        <v>1</v>
      </c>
      <c r="G1372">
        <f t="shared" si="107"/>
        <v>1</v>
      </c>
      <c r="H1372">
        <f t="shared" si="108"/>
        <v>311</v>
      </c>
      <c r="I1372" t="str">
        <f t="shared" si="109"/>
        <v>Late Bloomer</v>
      </c>
    </row>
    <row r="1373" spans="1:9" x14ac:dyDescent="0.25">
      <c r="A1373" s="11">
        <v>1371</v>
      </c>
      <c r="B1373" s="12">
        <v>26</v>
      </c>
      <c r="C1373" s="13">
        <v>4</v>
      </c>
      <c r="D1373" s="14">
        <v>1270.94</v>
      </c>
      <c r="E1373">
        <f t="shared" si="105"/>
        <v>3</v>
      </c>
      <c r="F1373">
        <f t="shared" si="106"/>
        <v>1</v>
      </c>
      <c r="G1373">
        <f t="shared" si="107"/>
        <v>1</v>
      </c>
      <c r="H1373">
        <f t="shared" si="108"/>
        <v>311</v>
      </c>
      <c r="I1373" t="str">
        <f t="shared" si="109"/>
        <v>Late Bloomer</v>
      </c>
    </row>
    <row r="1374" spans="1:9" x14ac:dyDescent="0.25">
      <c r="A1374" s="11">
        <v>1372</v>
      </c>
      <c r="B1374" s="12">
        <v>66</v>
      </c>
      <c r="C1374" s="13">
        <v>6</v>
      </c>
      <c r="D1374" s="14">
        <v>2935.6800000000003</v>
      </c>
      <c r="E1374">
        <f t="shared" si="105"/>
        <v>2</v>
      </c>
      <c r="F1374">
        <f t="shared" si="106"/>
        <v>2</v>
      </c>
      <c r="G1374">
        <f t="shared" si="107"/>
        <v>3</v>
      </c>
      <c r="H1374">
        <f t="shared" si="108"/>
        <v>223</v>
      </c>
      <c r="I1374" t="str">
        <f t="shared" si="109"/>
        <v>High Risk Customer</v>
      </c>
    </row>
    <row r="1375" spans="1:9" x14ac:dyDescent="0.25">
      <c r="A1375" s="11">
        <v>1374</v>
      </c>
      <c r="B1375" s="12">
        <v>39</v>
      </c>
      <c r="C1375" s="13">
        <v>8</v>
      </c>
      <c r="D1375" s="14">
        <v>5196.3300000000008</v>
      </c>
      <c r="E1375">
        <f t="shared" si="105"/>
        <v>3</v>
      </c>
      <c r="F1375">
        <f t="shared" si="106"/>
        <v>4</v>
      </c>
      <c r="G1375">
        <f t="shared" si="107"/>
        <v>4</v>
      </c>
      <c r="H1375">
        <f t="shared" si="108"/>
        <v>344</v>
      </c>
      <c r="I1375" t="str">
        <f t="shared" si="109"/>
        <v>Recent Customer</v>
      </c>
    </row>
    <row r="1376" spans="1:9" x14ac:dyDescent="0.25">
      <c r="A1376" s="11">
        <v>1375</v>
      </c>
      <c r="B1376" s="12">
        <v>82</v>
      </c>
      <c r="C1376" s="13">
        <v>5</v>
      </c>
      <c r="D1376" s="14">
        <v>1849.91</v>
      </c>
      <c r="E1376">
        <f t="shared" si="105"/>
        <v>2</v>
      </c>
      <c r="F1376">
        <f t="shared" si="106"/>
        <v>2</v>
      </c>
      <c r="G1376">
        <f t="shared" si="107"/>
        <v>2</v>
      </c>
      <c r="H1376">
        <f t="shared" si="108"/>
        <v>222</v>
      </c>
      <c r="I1376" t="str">
        <f t="shared" si="109"/>
        <v>High Risk Customer</v>
      </c>
    </row>
    <row r="1377" spans="1:9" x14ac:dyDescent="0.25">
      <c r="A1377" s="11">
        <v>1376</v>
      </c>
      <c r="B1377" s="12">
        <v>89</v>
      </c>
      <c r="C1377" s="13">
        <v>6</v>
      </c>
      <c r="D1377" s="14">
        <v>4576.53</v>
      </c>
      <c r="E1377">
        <f t="shared" si="105"/>
        <v>1</v>
      </c>
      <c r="F1377">
        <f t="shared" si="106"/>
        <v>2</v>
      </c>
      <c r="G1377">
        <f t="shared" si="107"/>
        <v>4</v>
      </c>
      <c r="H1377">
        <f t="shared" si="108"/>
        <v>124</v>
      </c>
      <c r="I1377" t="str">
        <f t="shared" si="109"/>
        <v>Almost Lost Customer</v>
      </c>
    </row>
    <row r="1378" spans="1:9" x14ac:dyDescent="0.25">
      <c r="A1378" s="11">
        <v>1377</v>
      </c>
      <c r="B1378" s="12">
        <v>75</v>
      </c>
      <c r="C1378" s="13">
        <v>5</v>
      </c>
      <c r="D1378" s="14">
        <v>2814.0800000000004</v>
      </c>
      <c r="E1378">
        <f t="shared" si="105"/>
        <v>2</v>
      </c>
      <c r="F1378">
        <f t="shared" si="106"/>
        <v>2</v>
      </c>
      <c r="G1378">
        <f t="shared" si="107"/>
        <v>3</v>
      </c>
      <c r="H1378">
        <f t="shared" si="108"/>
        <v>223</v>
      </c>
      <c r="I1378" t="str">
        <f t="shared" si="109"/>
        <v>High Risk Customer</v>
      </c>
    </row>
    <row r="1379" spans="1:9" x14ac:dyDescent="0.25">
      <c r="A1379" s="11">
        <v>1378</v>
      </c>
      <c r="B1379" s="12">
        <v>12</v>
      </c>
      <c r="C1379" s="13">
        <v>6</v>
      </c>
      <c r="D1379" s="14">
        <v>4881.55</v>
      </c>
      <c r="E1379">
        <f t="shared" si="105"/>
        <v>4</v>
      </c>
      <c r="F1379">
        <f t="shared" si="106"/>
        <v>2</v>
      </c>
      <c r="G1379">
        <f t="shared" si="107"/>
        <v>4</v>
      </c>
      <c r="H1379">
        <f t="shared" si="108"/>
        <v>424</v>
      </c>
      <c r="I1379" t="str">
        <f t="shared" si="109"/>
        <v>Becoming Loyal</v>
      </c>
    </row>
    <row r="1380" spans="1:9" x14ac:dyDescent="0.25">
      <c r="A1380" s="11">
        <v>1379</v>
      </c>
      <c r="B1380" s="12">
        <v>28</v>
      </c>
      <c r="C1380" s="13">
        <v>5</v>
      </c>
      <c r="D1380" s="14">
        <v>4337.3099999999995</v>
      </c>
      <c r="E1380">
        <f t="shared" si="105"/>
        <v>3</v>
      </c>
      <c r="F1380">
        <f t="shared" si="106"/>
        <v>2</v>
      </c>
      <c r="G1380">
        <f t="shared" si="107"/>
        <v>4</v>
      </c>
      <c r="H1380">
        <f t="shared" si="108"/>
        <v>324</v>
      </c>
      <c r="I1380" t="str">
        <f t="shared" si="109"/>
        <v>Potential Customer</v>
      </c>
    </row>
    <row r="1381" spans="1:9" x14ac:dyDescent="0.25">
      <c r="A1381" s="11">
        <v>1380</v>
      </c>
      <c r="B1381" s="12">
        <v>198</v>
      </c>
      <c r="C1381" s="13">
        <v>3</v>
      </c>
      <c r="D1381" s="14">
        <v>2550.9400000000005</v>
      </c>
      <c r="E1381">
        <f t="shared" si="105"/>
        <v>1</v>
      </c>
      <c r="F1381">
        <f t="shared" si="106"/>
        <v>1</v>
      </c>
      <c r="G1381">
        <f t="shared" si="107"/>
        <v>2</v>
      </c>
      <c r="H1381">
        <f t="shared" si="108"/>
        <v>112</v>
      </c>
      <c r="I1381" t="str">
        <f t="shared" si="109"/>
        <v>Evasive Customer</v>
      </c>
    </row>
    <row r="1382" spans="1:9" x14ac:dyDescent="0.25">
      <c r="A1382" s="11">
        <v>1381</v>
      </c>
      <c r="B1382" s="12">
        <v>113</v>
      </c>
      <c r="C1382" s="13">
        <v>5</v>
      </c>
      <c r="D1382" s="14">
        <v>4177.6100000000006</v>
      </c>
      <c r="E1382">
        <f t="shared" si="105"/>
        <v>1</v>
      </c>
      <c r="F1382">
        <f t="shared" si="106"/>
        <v>2</v>
      </c>
      <c r="G1382">
        <f t="shared" si="107"/>
        <v>4</v>
      </c>
      <c r="H1382">
        <f t="shared" si="108"/>
        <v>124</v>
      </c>
      <c r="I1382" t="str">
        <f t="shared" si="109"/>
        <v>Almost Lost Customer</v>
      </c>
    </row>
    <row r="1383" spans="1:9" x14ac:dyDescent="0.25">
      <c r="A1383" s="11">
        <v>1382</v>
      </c>
      <c r="B1383" s="12">
        <v>122</v>
      </c>
      <c r="C1383" s="13">
        <v>2</v>
      </c>
      <c r="D1383" s="14">
        <v>1946.8899999999999</v>
      </c>
      <c r="E1383">
        <f t="shared" si="105"/>
        <v>1</v>
      </c>
      <c r="F1383">
        <f t="shared" si="106"/>
        <v>1</v>
      </c>
      <c r="G1383">
        <f t="shared" si="107"/>
        <v>2</v>
      </c>
      <c r="H1383">
        <f t="shared" si="108"/>
        <v>112</v>
      </c>
      <c r="I1383" t="str">
        <f t="shared" si="109"/>
        <v>Evasive Customer</v>
      </c>
    </row>
    <row r="1384" spans="1:9" x14ac:dyDescent="0.25">
      <c r="A1384" s="11">
        <v>1383</v>
      </c>
      <c r="B1384" s="12">
        <v>57</v>
      </c>
      <c r="C1384" s="13">
        <v>4</v>
      </c>
      <c r="D1384" s="14">
        <v>3357.8899999999994</v>
      </c>
      <c r="E1384">
        <f t="shared" si="105"/>
        <v>2</v>
      </c>
      <c r="F1384">
        <f t="shared" si="106"/>
        <v>1</v>
      </c>
      <c r="G1384">
        <f t="shared" si="107"/>
        <v>3</v>
      </c>
      <c r="H1384">
        <f t="shared" si="108"/>
        <v>213</v>
      </c>
      <c r="I1384" t="str">
        <f t="shared" si="109"/>
        <v>High Risk Customer</v>
      </c>
    </row>
    <row r="1385" spans="1:9" x14ac:dyDescent="0.25">
      <c r="A1385" s="11">
        <v>1384</v>
      </c>
      <c r="B1385" s="12">
        <v>36</v>
      </c>
      <c r="C1385" s="13">
        <v>6</v>
      </c>
      <c r="D1385" s="14">
        <v>3307.4799999999996</v>
      </c>
      <c r="E1385">
        <f t="shared" si="105"/>
        <v>3</v>
      </c>
      <c r="F1385">
        <f t="shared" si="106"/>
        <v>2</v>
      </c>
      <c r="G1385">
        <f t="shared" si="107"/>
        <v>3</v>
      </c>
      <c r="H1385">
        <f t="shared" si="108"/>
        <v>323</v>
      </c>
      <c r="I1385" t="str">
        <f t="shared" si="109"/>
        <v>Potential Customer</v>
      </c>
    </row>
    <row r="1386" spans="1:9" x14ac:dyDescent="0.25">
      <c r="A1386" s="11">
        <v>1385</v>
      </c>
      <c r="B1386" s="12">
        <v>142</v>
      </c>
      <c r="C1386" s="13">
        <v>5</v>
      </c>
      <c r="D1386" s="14">
        <v>2624.5699999999997</v>
      </c>
      <c r="E1386">
        <f t="shared" si="105"/>
        <v>1</v>
      </c>
      <c r="F1386">
        <f t="shared" si="106"/>
        <v>2</v>
      </c>
      <c r="G1386">
        <f t="shared" si="107"/>
        <v>2</v>
      </c>
      <c r="H1386">
        <f t="shared" si="108"/>
        <v>122</v>
      </c>
      <c r="I1386" t="str">
        <f t="shared" si="109"/>
        <v>Evasive Customer</v>
      </c>
    </row>
    <row r="1387" spans="1:9" x14ac:dyDescent="0.25">
      <c r="A1387" s="11">
        <v>1386</v>
      </c>
      <c r="B1387" s="12">
        <v>106</v>
      </c>
      <c r="C1387" s="13">
        <v>3</v>
      </c>
      <c r="D1387" s="14">
        <v>2724.7200000000003</v>
      </c>
      <c r="E1387">
        <f t="shared" si="105"/>
        <v>1</v>
      </c>
      <c r="F1387">
        <f t="shared" si="106"/>
        <v>1</v>
      </c>
      <c r="G1387">
        <f t="shared" si="107"/>
        <v>2</v>
      </c>
      <c r="H1387">
        <f t="shared" si="108"/>
        <v>112</v>
      </c>
      <c r="I1387" t="str">
        <f t="shared" si="109"/>
        <v>Evasive Customer</v>
      </c>
    </row>
    <row r="1388" spans="1:9" x14ac:dyDescent="0.25">
      <c r="A1388" s="11">
        <v>1387</v>
      </c>
      <c r="B1388" s="12">
        <v>215</v>
      </c>
      <c r="C1388" s="13">
        <v>1</v>
      </c>
      <c r="D1388" s="14">
        <v>641.64</v>
      </c>
      <c r="E1388">
        <f t="shared" si="105"/>
        <v>1</v>
      </c>
      <c r="F1388">
        <f t="shared" si="106"/>
        <v>1</v>
      </c>
      <c r="G1388">
        <f t="shared" si="107"/>
        <v>1</v>
      </c>
      <c r="H1388">
        <f t="shared" si="108"/>
        <v>111</v>
      </c>
      <c r="I1388" t="str">
        <f t="shared" si="109"/>
        <v>Lost Customer</v>
      </c>
    </row>
    <row r="1389" spans="1:9" x14ac:dyDescent="0.25">
      <c r="A1389" s="11">
        <v>1388</v>
      </c>
      <c r="B1389" s="12">
        <v>19</v>
      </c>
      <c r="C1389" s="13">
        <v>6</v>
      </c>
      <c r="D1389" s="14">
        <v>3792.1200000000003</v>
      </c>
      <c r="E1389">
        <f t="shared" si="105"/>
        <v>3</v>
      </c>
      <c r="F1389">
        <f t="shared" si="106"/>
        <v>2</v>
      </c>
      <c r="G1389">
        <f t="shared" si="107"/>
        <v>3</v>
      </c>
      <c r="H1389">
        <f t="shared" si="108"/>
        <v>323</v>
      </c>
      <c r="I1389" t="str">
        <f t="shared" si="109"/>
        <v>Potential Customer</v>
      </c>
    </row>
    <row r="1390" spans="1:9" x14ac:dyDescent="0.25">
      <c r="A1390" s="11">
        <v>1389</v>
      </c>
      <c r="B1390" s="12">
        <v>49</v>
      </c>
      <c r="C1390" s="13">
        <v>9</v>
      </c>
      <c r="D1390" s="14">
        <v>6119.7599999999993</v>
      </c>
      <c r="E1390">
        <f t="shared" si="105"/>
        <v>2</v>
      </c>
      <c r="F1390">
        <f t="shared" si="106"/>
        <v>4</v>
      </c>
      <c r="G1390">
        <f t="shared" si="107"/>
        <v>4</v>
      </c>
      <c r="H1390">
        <f t="shared" si="108"/>
        <v>244</v>
      </c>
      <c r="I1390" t="str">
        <f t="shared" si="109"/>
        <v>Losing Customer</v>
      </c>
    </row>
    <row r="1391" spans="1:9" x14ac:dyDescent="0.25">
      <c r="A1391" s="11">
        <v>1390</v>
      </c>
      <c r="B1391" s="12">
        <v>1</v>
      </c>
      <c r="C1391" s="13">
        <v>9</v>
      </c>
      <c r="D1391" s="14">
        <v>3474.5400000000009</v>
      </c>
      <c r="E1391">
        <f t="shared" si="105"/>
        <v>4</v>
      </c>
      <c r="F1391">
        <f t="shared" si="106"/>
        <v>4</v>
      </c>
      <c r="G1391">
        <f t="shared" si="107"/>
        <v>3</v>
      </c>
      <c r="H1391">
        <f t="shared" si="108"/>
        <v>443</v>
      </c>
      <c r="I1391" t="str">
        <f t="shared" si="109"/>
        <v>Very Loyal</v>
      </c>
    </row>
    <row r="1392" spans="1:9" x14ac:dyDescent="0.25">
      <c r="A1392" s="11">
        <v>1391</v>
      </c>
      <c r="B1392" s="12">
        <v>63</v>
      </c>
      <c r="C1392" s="13">
        <v>3</v>
      </c>
      <c r="D1392" s="14">
        <v>2283.8299999999995</v>
      </c>
      <c r="E1392">
        <f t="shared" si="105"/>
        <v>2</v>
      </c>
      <c r="F1392">
        <f t="shared" si="106"/>
        <v>1</v>
      </c>
      <c r="G1392">
        <f t="shared" si="107"/>
        <v>2</v>
      </c>
      <c r="H1392">
        <f t="shared" si="108"/>
        <v>212</v>
      </c>
      <c r="I1392" t="str">
        <f t="shared" si="109"/>
        <v>High Risk Customer</v>
      </c>
    </row>
    <row r="1393" spans="1:9" x14ac:dyDescent="0.25">
      <c r="A1393" s="11">
        <v>1392</v>
      </c>
      <c r="B1393" s="12">
        <v>107</v>
      </c>
      <c r="C1393" s="13">
        <v>3</v>
      </c>
      <c r="D1393" s="14">
        <v>3196.2699999999995</v>
      </c>
      <c r="E1393">
        <f t="shared" si="105"/>
        <v>1</v>
      </c>
      <c r="F1393">
        <f t="shared" si="106"/>
        <v>1</v>
      </c>
      <c r="G1393">
        <f t="shared" si="107"/>
        <v>3</v>
      </c>
      <c r="H1393">
        <f t="shared" si="108"/>
        <v>113</v>
      </c>
      <c r="I1393" t="str">
        <f t="shared" si="109"/>
        <v>Evasive Customer</v>
      </c>
    </row>
    <row r="1394" spans="1:9" x14ac:dyDescent="0.25">
      <c r="A1394" s="11">
        <v>1393</v>
      </c>
      <c r="B1394" s="12">
        <v>30</v>
      </c>
      <c r="C1394" s="13">
        <v>3</v>
      </c>
      <c r="D1394" s="14">
        <v>669.8900000000001</v>
      </c>
      <c r="E1394">
        <f t="shared" si="105"/>
        <v>3</v>
      </c>
      <c r="F1394">
        <f t="shared" si="106"/>
        <v>1</v>
      </c>
      <c r="G1394">
        <f t="shared" si="107"/>
        <v>1</v>
      </c>
      <c r="H1394">
        <f t="shared" si="108"/>
        <v>311</v>
      </c>
      <c r="I1394" t="str">
        <f t="shared" si="109"/>
        <v>Late Bloomer</v>
      </c>
    </row>
    <row r="1395" spans="1:9" x14ac:dyDescent="0.25">
      <c r="A1395" s="11">
        <v>1394</v>
      </c>
      <c r="B1395" s="12">
        <v>171</v>
      </c>
      <c r="C1395" s="13">
        <v>4</v>
      </c>
      <c r="D1395" s="14">
        <v>1796.6200000000001</v>
      </c>
      <c r="E1395">
        <f t="shared" si="105"/>
        <v>1</v>
      </c>
      <c r="F1395">
        <f t="shared" si="106"/>
        <v>1</v>
      </c>
      <c r="G1395">
        <f t="shared" si="107"/>
        <v>2</v>
      </c>
      <c r="H1395">
        <f t="shared" si="108"/>
        <v>112</v>
      </c>
      <c r="I1395" t="str">
        <f t="shared" si="109"/>
        <v>Evasive Customer</v>
      </c>
    </row>
    <row r="1396" spans="1:9" x14ac:dyDescent="0.25">
      <c r="A1396" s="11">
        <v>1395</v>
      </c>
      <c r="B1396" s="12">
        <v>87</v>
      </c>
      <c r="C1396" s="13">
        <v>3</v>
      </c>
      <c r="D1396" s="14">
        <v>1000.1700000000002</v>
      </c>
      <c r="E1396">
        <f t="shared" si="105"/>
        <v>2</v>
      </c>
      <c r="F1396">
        <f t="shared" si="106"/>
        <v>1</v>
      </c>
      <c r="G1396">
        <f t="shared" si="107"/>
        <v>1</v>
      </c>
      <c r="H1396">
        <f t="shared" si="108"/>
        <v>211</v>
      </c>
      <c r="I1396" t="str">
        <f t="shared" si="109"/>
        <v>Almost Lost Customer</v>
      </c>
    </row>
    <row r="1397" spans="1:9" x14ac:dyDescent="0.25">
      <c r="A1397" s="11">
        <v>1396</v>
      </c>
      <c r="B1397" s="12">
        <v>9</v>
      </c>
      <c r="C1397" s="13">
        <v>10</v>
      </c>
      <c r="D1397" s="14">
        <v>7075.58</v>
      </c>
      <c r="E1397">
        <f t="shared" si="105"/>
        <v>4</v>
      </c>
      <c r="F1397">
        <f t="shared" si="106"/>
        <v>4</v>
      </c>
      <c r="G1397">
        <f t="shared" si="107"/>
        <v>4</v>
      </c>
      <c r="H1397">
        <f t="shared" si="108"/>
        <v>444</v>
      </c>
      <c r="I1397" t="str">
        <f t="shared" si="109"/>
        <v>Platinum Customer</v>
      </c>
    </row>
    <row r="1398" spans="1:9" x14ac:dyDescent="0.25">
      <c r="A1398" s="11">
        <v>1397</v>
      </c>
      <c r="B1398" s="12">
        <v>137</v>
      </c>
      <c r="C1398" s="13">
        <v>6</v>
      </c>
      <c r="D1398" s="14">
        <v>4563.9500000000007</v>
      </c>
      <c r="E1398">
        <f t="shared" si="105"/>
        <v>1</v>
      </c>
      <c r="F1398">
        <f t="shared" si="106"/>
        <v>2</v>
      </c>
      <c r="G1398">
        <f t="shared" si="107"/>
        <v>4</v>
      </c>
      <c r="H1398">
        <f t="shared" si="108"/>
        <v>124</v>
      </c>
      <c r="I1398" t="str">
        <f t="shared" si="109"/>
        <v>Almost Lost Customer</v>
      </c>
    </row>
    <row r="1399" spans="1:9" x14ac:dyDescent="0.25">
      <c r="A1399" s="11">
        <v>1398</v>
      </c>
      <c r="B1399" s="12">
        <v>36</v>
      </c>
      <c r="C1399" s="13">
        <v>7</v>
      </c>
      <c r="D1399" s="14">
        <v>5649.83</v>
      </c>
      <c r="E1399">
        <f t="shared" si="105"/>
        <v>3</v>
      </c>
      <c r="F1399">
        <f t="shared" si="106"/>
        <v>3</v>
      </c>
      <c r="G1399">
        <f t="shared" si="107"/>
        <v>4</v>
      </c>
      <c r="H1399">
        <f t="shared" si="108"/>
        <v>334</v>
      </c>
      <c r="I1399" t="str">
        <f t="shared" si="109"/>
        <v>Potential Customer</v>
      </c>
    </row>
    <row r="1400" spans="1:9" x14ac:dyDescent="0.25">
      <c r="A1400" s="11">
        <v>1399</v>
      </c>
      <c r="B1400" s="12">
        <v>16</v>
      </c>
      <c r="C1400" s="13">
        <v>4</v>
      </c>
      <c r="D1400" s="14">
        <v>2234.62</v>
      </c>
      <c r="E1400">
        <f t="shared" si="105"/>
        <v>4</v>
      </c>
      <c r="F1400">
        <f t="shared" si="106"/>
        <v>1</v>
      </c>
      <c r="G1400">
        <f t="shared" si="107"/>
        <v>2</v>
      </c>
      <c r="H1400">
        <f t="shared" si="108"/>
        <v>412</v>
      </c>
      <c r="I1400" t="str">
        <f t="shared" si="109"/>
        <v>Recent Customer</v>
      </c>
    </row>
    <row r="1401" spans="1:9" x14ac:dyDescent="0.25">
      <c r="A1401" s="11">
        <v>1400</v>
      </c>
      <c r="B1401" s="12">
        <v>56</v>
      </c>
      <c r="C1401" s="13">
        <v>7</v>
      </c>
      <c r="D1401" s="14">
        <v>4751.72</v>
      </c>
      <c r="E1401">
        <f t="shared" si="105"/>
        <v>2</v>
      </c>
      <c r="F1401">
        <f t="shared" si="106"/>
        <v>3</v>
      </c>
      <c r="G1401">
        <f t="shared" si="107"/>
        <v>4</v>
      </c>
      <c r="H1401">
        <f t="shared" si="108"/>
        <v>234</v>
      </c>
      <c r="I1401" t="str">
        <f t="shared" si="109"/>
        <v>Losing Customer</v>
      </c>
    </row>
    <row r="1402" spans="1:9" x14ac:dyDescent="0.25">
      <c r="A1402" s="11">
        <v>1401</v>
      </c>
      <c r="B1402" s="12">
        <v>81</v>
      </c>
      <c r="C1402" s="13">
        <v>4</v>
      </c>
      <c r="D1402" s="14">
        <v>2405.42</v>
      </c>
      <c r="E1402">
        <f t="shared" si="105"/>
        <v>2</v>
      </c>
      <c r="F1402">
        <f t="shared" si="106"/>
        <v>1</v>
      </c>
      <c r="G1402">
        <f t="shared" si="107"/>
        <v>2</v>
      </c>
      <c r="H1402">
        <f t="shared" si="108"/>
        <v>212</v>
      </c>
      <c r="I1402" t="str">
        <f t="shared" si="109"/>
        <v>High Risk Customer</v>
      </c>
    </row>
    <row r="1403" spans="1:9" x14ac:dyDescent="0.25">
      <c r="A1403" s="11">
        <v>1402</v>
      </c>
      <c r="B1403" s="12">
        <v>40</v>
      </c>
      <c r="C1403" s="13">
        <v>8</v>
      </c>
      <c r="D1403" s="14">
        <v>3067.5799999999995</v>
      </c>
      <c r="E1403">
        <f t="shared" si="105"/>
        <v>3</v>
      </c>
      <c r="F1403">
        <f t="shared" si="106"/>
        <v>4</v>
      </c>
      <c r="G1403">
        <f t="shared" si="107"/>
        <v>3</v>
      </c>
      <c r="H1403">
        <f t="shared" si="108"/>
        <v>343</v>
      </c>
      <c r="I1403" t="str">
        <f t="shared" si="109"/>
        <v>Potential Customer</v>
      </c>
    </row>
    <row r="1404" spans="1:9" x14ac:dyDescent="0.25">
      <c r="A1404" s="11">
        <v>1403</v>
      </c>
      <c r="B1404" s="12">
        <v>164</v>
      </c>
      <c r="C1404" s="13">
        <v>2</v>
      </c>
      <c r="D1404" s="14">
        <v>685.43000000000006</v>
      </c>
      <c r="E1404">
        <f t="shared" si="105"/>
        <v>1</v>
      </c>
      <c r="F1404">
        <f t="shared" si="106"/>
        <v>1</v>
      </c>
      <c r="G1404">
        <f t="shared" si="107"/>
        <v>1</v>
      </c>
      <c r="H1404">
        <f t="shared" si="108"/>
        <v>111</v>
      </c>
      <c r="I1404" t="str">
        <f t="shared" si="109"/>
        <v>Lost Customer</v>
      </c>
    </row>
    <row r="1405" spans="1:9" x14ac:dyDescent="0.25">
      <c r="A1405" s="11">
        <v>1404</v>
      </c>
      <c r="B1405" s="12">
        <v>7</v>
      </c>
      <c r="C1405" s="13">
        <v>10</v>
      </c>
      <c r="D1405" s="14">
        <v>5426.7</v>
      </c>
      <c r="E1405">
        <f t="shared" si="105"/>
        <v>4</v>
      </c>
      <c r="F1405">
        <f t="shared" si="106"/>
        <v>4</v>
      </c>
      <c r="G1405">
        <f t="shared" si="107"/>
        <v>4</v>
      </c>
      <c r="H1405">
        <f t="shared" si="108"/>
        <v>444</v>
      </c>
      <c r="I1405" t="str">
        <f t="shared" si="109"/>
        <v>Platinum Customer</v>
      </c>
    </row>
    <row r="1406" spans="1:9" x14ac:dyDescent="0.25">
      <c r="A1406" s="11">
        <v>1405</v>
      </c>
      <c r="B1406" s="12">
        <v>33</v>
      </c>
      <c r="C1406" s="13">
        <v>11</v>
      </c>
      <c r="D1406" s="14">
        <v>2281.9899999999998</v>
      </c>
      <c r="E1406">
        <f t="shared" si="105"/>
        <v>3</v>
      </c>
      <c r="F1406">
        <f t="shared" si="106"/>
        <v>4</v>
      </c>
      <c r="G1406">
        <f t="shared" si="107"/>
        <v>2</v>
      </c>
      <c r="H1406">
        <f t="shared" si="108"/>
        <v>342</v>
      </c>
      <c r="I1406" t="str">
        <f t="shared" si="109"/>
        <v>Potential Customer</v>
      </c>
    </row>
    <row r="1407" spans="1:9" x14ac:dyDescent="0.25">
      <c r="A1407" s="11">
        <v>1406</v>
      </c>
      <c r="B1407" s="12">
        <v>28</v>
      </c>
      <c r="C1407" s="13">
        <v>6</v>
      </c>
      <c r="D1407" s="14">
        <v>2396.6999999999998</v>
      </c>
      <c r="E1407">
        <f t="shared" si="105"/>
        <v>3</v>
      </c>
      <c r="F1407">
        <f t="shared" si="106"/>
        <v>2</v>
      </c>
      <c r="G1407">
        <f t="shared" si="107"/>
        <v>2</v>
      </c>
      <c r="H1407">
        <f t="shared" si="108"/>
        <v>322</v>
      </c>
      <c r="I1407" t="str">
        <f t="shared" si="109"/>
        <v>Late Bloomer</v>
      </c>
    </row>
    <row r="1408" spans="1:9" x14ac:dyDescent="0.25">
      <c r="A1408" s="11">
        <v>1407</v>
      </c>
      <c r="B1408" s="12">
        <v>0</v>
      </c>
      <c r="C1408" s="13">
        <v>9</v>
      </c>
      <c r="D1408" s="14">
        <v>3796.5300000000007</v>
      </c>
      <c r="E1408">
        <f t="shared" si="105"/>
        <v>4</v>
      </c>
      <c r="F1408">
        <f t="shared" si="106"/>
        <v>4</v>
      </c>
      <c r="G1408">
        <f t="shared" si="107"/>
        <v>3</v>
      </c>
      <c r="H1408">
        <f t="shared" si="108"/>
        <v>443</v>
      </c>
      <c r="I1408" t="str">
        <f t="shared" si="109"/>
        <v>Very Loyal</v>
      </c>
    </row>
    <row r="1409" spans="1:9" x14ac:dyDescent="0.25">
      <c r="A1409" s="11">
        <v>1408</v>
      </c>
      <c r="B1409" s="12">
        <v>10</v>
      </c>
      <c r="C1409" s="13">
        <v>3</v>
      </c>
      <c r="D1409" s="14">
        <v>2731.09</v>
      </c>
      <c r="E1409">
        <f t="shared" si="105"/>
        <v>4</v>
      </c>
      <c r="F1409">
        <f t="shared" si="106"/>
        <v>1</v>
      </c>
      <c r="G1409">
        <f t="shared" si="107"/>
        <v>2</v>
      </c>
      <c r="H1409">
        <f t="shared" si="108"/>
        <v>412</v>
      </c>
      <c r="I1409" t="str">
        <f t="shared" si="109"/>
        <v>Recent Customer</v>
      </c>
    </row>
    <row r="1410" spans="1:9" x14ac:dyDescent="0.25">
      <c r="A1410" s="11">
        <v>1409</v>
      </c>
      <c r="B1410" s="12">
        <v>22</v>
      </c>
      <c r="C1410" s="13">
        <v>5</v>
      </c>
      <c r="D1410" s="14">
        <v>2564.81</v>
      </c>
      <c r="E1410">
        <f t="shared" si="105"/>
        <v>3</v>
      </c>
      <c r="F1410">
        <f t="shared" si="106"/>
        <v>2</v>
      </c>
      <c r="G1410">
        <f t="shared" si="107"/>
        <v>2</v>
      </c>
      <c r="H1410">
        <f t="shared" si="108"/>
        <v>322</v>
      </c>
      <c r="I1410" t="str">
        <f t="shared" si="109"/>
        <v>Late Bloomer</v>
      </c>
    </row>
    <row r="1411" spans="1:9" x14ac:dyDescent="0.25">
      <c r="A1411" s="11">
        <v>1410</v>
      </c>
      <c r="B1411" s="12">
        <v>60</v>
      </c>
      <c r="C1411" s="13">
        <v>7</v>
      </c>
      <c r="D1411" s="14">
        <v>5597.1099999999988</v>
      </c>
      <c r="E1411">
        <f t="shared" si="105"/>
        <v>2</v>
      </c>
      <c r="F1411">
        <f t="shared" si="106"/>
        <v>3</v>
      </c>
      <c r="G1411">
        <f t="shared" si="107"/>
        <v>4</v>
      </c>
      <c r="H1411">
        <f t="shared" si="108"/>
        <v>234</v>
      </c>
      <c r="I1411" t="str">
        <f t="shared" si="109"/>
        <v>Losing Customer</v>
      </c>
    </row>
    <row r="1412" spans="1:9" x14ac:dyDescent="0.25">
      <c r="A1412" s="11">
        <v>1411</v>
      </c>
      <c r="B1412" s="12">
        <v>35</v>
      </c>
      <c r="C1412" s="13">
        <v>6</v>
      </c>
      <c r="D1412" s="14">
        <v>4268.32</v>
      </c>
      <c r="E1412">
        <f t="shared" si="105"/>
        <v>3</v>
      </c>
      <c r="F1412">
        <f t="shared" si="106"/>
        <v>2</v>
      </c>
      <c r="G1412">
        <f t="shared" si="107"/>
        <v>4</v>
      </c>
      <c r="H1412">
        <f t="shared" si="108"/>
        <v>324</v>
      </c>
      <c r="I1412" t="str">
        <f t="shared" si="109"/>
        <v>Potential Customer</v>
      </c>
    </row>
    <row r="1413" spans="1:9" x14ac:dyDescent="0.25">
      <c r="A1413" s="11">
        <v>1412</v>
      </c>
      <c r="B1413" s="12">
        <v>121</v>
      </c>
      <c r="C1413" s="13">
        <v>4</v>
      </c>
      <c r="D1413" s="14">
        <v>2223.44</v>
      </c>
      <c r="E1413">
        <f t="shared" si="105"/>
        <v>1</v>
      </c>
      <c r="F1413">
        <f t="shared" si="106"/>
        <v>1</v>
      </c>
      <c r="G1413">
        <f t="shared" si="107"/>
        <v>2</v>
      </c>
      <c r="H1413">
        <f t="shared" si="108"/>
        <v>112</v>
      </c>
      <c r="I1413" t="str">
        <f t="shared" si="109"/>
        <v>Evasive Customer</v>
      </c>
    </row>
    <row r="1414" spans="1:9" x14ac:dyDescent="0.25">
      <c r="A1414" s="11">
        <v>1413</v>
      </c>
      <c r="B1414" s="12">
        <v>3</v>
      </c>
      <c r="C1414" s="13">
        <v>6</v>
      </c>
      <c r="D1414" s="14">
        <v>3277.8599999999997</v>
      </c>
      <c r="E1414">
        <f t="shared" ref="E1414:E1477" si="110">IF(B1414&gt;88,1,IF(AND(B1414&lt;=88,B1414&gt;45),2,IF(AND(B1414&lt;=45,B1414&gt;18),3,IF(B1414&lt;=18,4))))</f>
        <v>4</v>
      </c>
      <c r="F1414">
        <f t="shared" ref="F1414:F1477" si="111">IF(C1414&gt;7,4,IF(AND(C1414&lt;=7,C1414&gt;6),3,IF(AND(C1414&lt;=6,C1414&gt;4),2,IF(C1414&lt;=4,1))))</f>
        <v>2</v>
      </c>
      <c r="G1414">
        <f t="shared" ref="G1414:G1477" si="112">IF(D1414&gt;4095.63,4,IF(AND(D1414&lt;=4095.63,D1414&gt;2785.04),3,IF(AND(D1414&lt;=2785.04,D1414&gt;1779.7),2,IF(D1414&lt;=1779.7,1))))</f>
        <v>3</v>
      </c>
      <c r="H1414">
        <f t="shared" ref="H1414:H1477" si="113">100*E1414+10*F1414+G1414</f>
        <v>423</v>
      </c>
      <c r="I1414" t="str">
        <f t="shared" ref="I1414:I1477" si="114">IF(H1414=444,"Platinum Customer",IF(AND(H1414&lt;444,H1414&gt;=433),"Very Loyal",IF(AND(H1414&lt;433,H1414&gt;=421),"Becoming Loyal",IF(AND(H1414&lt;421,H1414&gt;=344),"Recent Customer",IF(AND(H1414&lt;344,H1414&gt;=323),"Potential Customer",IF(AND(H1414&lt;323,H1414&gt;=311),"Late Bloomer",IF(AND(H1414&lt;311,H1414&gt;=224),"Losing Customer",IF(AND(H1414&lt;224,H1414&gt;=212),"High Risk Customer",IF(AND(H1414&lt;212,H1414&gt;=124),"Almost Lost Customer",IF(AND(H1414&lt;124,H1414&gt;=112),"Evasive Customer",IF(H1414=111,"Lost Customer")))))))))))</f>
        <v>Becoming Loyal</v>
      </c>
    </row>
    <row r="1415" spans="1:9" x14ac:dyDescent="0.25">
      <c r="A1415" s="11">
        <v>1414</v>
      </c>
      <c r="B1415" s="12">
        <v>18</v>
      </c>
      <c r="C1415" s="13">
        <v>2</v>
      </c>
      <c r="D1415" s="14">
        <v>630.21</v>
      </c>
      <c r="E1415">
        <f t="shared" si="110"/>
        <v>4</v>
      </c>
      <c r="F1415">
        <f t="shared" si="111"/>
        <v>1</v>
      </c>
      <c r="G1415">
        <f t="shared" si="112"/>
        <v>1</v>
      </c>
      <c r="H1415">
        <f t="shared" si="113"/>
        <v>411</v>
      </c>
      <c r="I1415" t="str">
        <f t="shared" si="114"/>
        <v>Recent Customer</v>
      </c>
    </row>
    <row r="1416" spans="1:9" x14ac:dyDescent="0.25">
      <c r="A1416" s="11">
        <v>1415</v>
      </c>
      <c r="B1416" s="12">
        <v>57</v>
      </c>
      <c r="C1416" s="13">
        <v>4</v>
      </c>
      <c r="D1416" s="14">
        <v>3062.52</v>
      </c>
      <c r="E1416">
        <f t="shared" si="110"/>
        <v>2</v>
      </c>
      <c r="F1416">
        <f t="shared" si="111"/>
        <v>1</v>
      </c>
      <c r="G1416">
        <f t="shared" si="112"/>
        <v>3</v>
      </c>
      <c r="H1416">
        <f t="shared" si="113"/>
        <v>213</v>
      </c>
      <c r="I1416" t="str">
        <f t="shared" si="114"/>
        <v>High Risk Customer</v>
      </c>
    </row>
    <row r="1417" spans="1:9" x14ac:dyDescent="0.25">
      <c r="A1417" s="11">
        <v>1416</v>
      </c>
      <c r="B1417" s="12">
        <v>114</v>
      </c>
      <c r="C1417" s="13">
        <v>5</v>
      </c>
      <c r="D1417" s="14">
        <v>1266.06</v>
      </c>
      <c r="E1417">
        <f t="shared" si="110"/>
        <v>1</v>
      </c>
      <c r="F1417">
        <f t="shared" si="111"/>
        <v>2</v>
      </c>
      <c r="G1417">
        <f t="shared" si="112"/>
        <v>1</v>
      </c>
      <c r="H1417">
        <f t="shared" si="113"/>
        <v>121</v>
      </c>
      <c r="I1417" t="str">
        <f t="shared" si="114"/>
        <v>Evasive Customer</v>
      </c>
    </row>
    <row r="1418" spans="1:9" x14ac:dyDescent="0.25">
      <c r="A1418" s="11">
        <v>1417</v>
      </c>
      <c r="B1418" s="12">
        <v>56</v>
      </c>
      <c r="C1418" s="13">
        <v>7</v>
      </c>
      <c r="D1418" s="14">
        <v>3873.42</v>
      </c>
      <c r="E1418">
        <f t="shared" si="110"/>
        <v>2</v>
      </c>
      <c r="F1418">
        <f t="shared" si="111"/>
        <v>3</v>
      </c>
      <c r="G1418">
        <f t="shared" si="112"/>
        <v>3</v>
      </c>
      <c r="H1418">
        <f t="shared" si="113"/>
        <v>233</v>
      </c>
      <c r="I1418" t="str">
        <f t="shared" si="114"/>
        <v>Losing Customer</v>
      </c>
    </row>
    <row r="1419" spans="1:9" x14ac:dyDescent="0.25">
      <c r="A1419" s="11">
        <v>1418</v>
      </c>
      <c r="B1419" s="12">
        <v>86</v>
      </c>
      <c r="C1419" s="13">
        <v>7</v>
      </c>
      <c r="D1419" s="14">
        <v>1983.9700000000003</v>
      </c>
      <c r="E1419">
        <f t="shared" si="110"/>
        <v>2</v>
      </c>
      <c r="F1419">
        <f t="shared" si="111"/>
        <v>3</v>
      </c>
      <c r="G1419">
        <f t="shared" si="112"/>
        <v>2</v>
      </c>
      <c r="H1419">
        <f t="shared" si="113"/>
        <v>232</v>
      </c>
      <c r="I1419" t="str">
        <f t="shared" si="114"/>
        <v>Losing Customer</v>
      </c>
    </row>
    <row r="1420" spans="1:9" x14ac:dyDescent="0.25">
      <c r="A1420" s="11">
        <v>1419</v>
      </c>
      <c r="B1420" s="12">
        <v>22</v>
      </c>
      <c r="C1420" s="13">
        <v>5</v>
      </c>
      <c r="D1420" s="14">
        <v>972.79000000000019</v>
      </c>
      <c r="E1420">
        <f t="shared" si="110"/>
        <v>3</v>
      </c>
      <c r="F1420">
        <f t="shared" si="111"/>
        <v>2</v>
      </c>
      <c r="G1420">
        <f t="shared" si="112"/>
        <v>1</v>
      </c>
      <c r="H1420">
        <f t="shared" si="113"/>
        <v>321</v>
      </c>
      <c r="I1420" t="str">
        <f t="shared" si="114"/>
        <v>Late Bloomer</v>
      </c>
    </row>
    <row r="1421" spans="1:9" x14ac:dyDescent="0.25">
      <c r="A1421" s="11">
        <v>1420</v>
      </c>
      <c r="B1421" s="12">
        <v>38</v>
      </c>
      <c r="C1421" s="13">
        <v>5</v>
      </c>
      <c r="D1421" s="14">
        <v>2121.6400000000003</v>
      </c>
      <c r="E1421">
        <f t="shared" si="110"/>
        <v>3</v>
      </c>
      <c r="F1421">
        <f t="shared" si="111"/>
        <v>2</v>
      </c>
      <c r="G1421">
        <f t="shared" si="112"/>
        <v>2</v>
      </c>
      <c r="H1421">
        <f t="shared" si="113"/>
        <v>322</v>
      </c>
      <c r="I1421" t="str">
        <f t="shared" si="114"/>
        <v>Late Bloomer</v>
      </c>
    </row>
    <row r="1422" spans="1:9" x14ac:dyDescent="0.25">
      <c r="A1422" s="11">
        <v>1421</v>
      </c>
      <c r="B1422" s="12">
        <v>57</v>
      </c>
      <c r="C1422" s="13">
        <v>6</v>
      </c>
      <c r="D1422" s="14">
        <v>2529.62</v>
      </c>
      <c r="E1422">
        <f t="shared" si="110"/>
        <v>2</v>
      </c>
      <c r="F1422">
        <f t="shared" si="111"/>
        <v>2</v>
      </c>
      <c r="G1422">
        <f t="shared" si="112"/>
        <v>2</v>
      </c>
      <c r="H1422">
        <f t="shared" si="113"/>
        <v>222</v>
      </c>
      <c r="I1422" t="str">
        <f t="shared" si="114"/>
        <v>High Risk Customer</v>
      </c>
    </row>
    <row r="1423" spans="1:9" x14ac:dyDescent="0.25">
      <c r="A1423" s="11">
        <v>1422</v>
      </c>
      <c r="B1423" s="12">
        <v>47</v>
      </c>
      <c r="C1423" s="13">
        <v>8</v>
      </c>
      <c r="D1423" s="14">
        <v>1508.1299999999997</v>
      </c>
      <c r="E1423">
        <f t="shared" si="110"/>
        <v>2</v>
      </c>
      <c r="F1423">
        <f t="shared" si="111"/>
        <v>4</v>
      </c>
      <c r="G1423">
        <f t="shared" si="112"/>
        <v>1</v>
      </c>
      <c r="H1423">
        <f t="shared" si="113"/>
        <v>241</v>
      </c>
      <c r="I1423" t="str">
        <f t="shared" si="114"/>
        <v>Losing Customer</v>
      </c>
    </row>
    <row r="1424" spans="1:9" x14ac:dyDescent="0.25">
      <c r="A1424" s="11">
        <v>1423</v>
      </c>
      <c r="B1424" s="12">
        <v>24</v>
      </c>
      <c r="C1424" s="13">
        <v>6</v>
      </c>
      <c r="D1424" s="14">
        <v>3233.09</v>
      </c>
      <c r="E1424">
        <f t="shared" si="110"/>
        <v>3</v>
      </c>
      <c r="F1424">
        <f t="shared" si="111"/>
        <v>2</v>
      </c>
      <c r="G1424">
        <f t="shared" si="112"/>
        <v>3</v>
      </c>
      <c r="H1424">
        <f t="shared" si="113"/>
        <v>323</v>
      </c>
      <c r="I1424" t="str">
        <f t="shared" si="114"/>
        <v>Potential Customer</v>
      </c>
    </row>
    <row r="1425" spans="1:9" x14ac:dyDescent="0.25">
      <c r="A1425" s="11">
        <v>1424</v>
      </c>
      <c r="B1425" s="12">
        <v>76</v>
      </c>
      <c r="C1425" s="13">
        <v>3</v>
      </c>
      <c r="D1425" s="14">
        <v>1475.88</v>
      </c>
      <c r="E1425">
        <f t="shared" si="110"/>
        <v>2</v>
      </c>
      <c r="F1425">
        <f t="shared" si="111"/>
        <v>1</v>
      </c>
      <c r="G1425">
        <f t="shared" si="112"/>
        <v>1</v>
      </c>
      <c r="H1425">
        <f t="shared" si="113"/>
        <v>211</v>
      </c>
      <c r="I1425" t="str">
        <f t="shared" si="114"/>
        <v>Almost Lost Customer</v>
      </c>
    </row>
    <row r="1426" spans="1:9" x14ac:dyDescent="0.25">
      <c r="A1426" s="11">
        <v>1425</v>
      </c>
      <c r="B1426" s="12">
        <v>0</v>
      </c>
      <c r="C1426" s="13">
        <v>4</v>
      </c>
      <c r="D1426" s="14">
        <v>3144.9999999999995</v>
      </c>
      <c r="E1426">
        <f t="shared" si="110"/>
        <v>4</v>
      </c>
      <c r="F1426">
        <f t="shared" si="111"/>
        <v>1</v>
      </c>
      <c r="G1426">
        <f t="shared" si="112"/>
        <v>3</v>
      </c>
      <c r="H1426">
        <f t="shared" si="113"/>
        <v>413</v>
      </c>
      <c r="I1426" t="str">
        <f t="shared" si="114"/>
        <v>Recent Customer</v>
      </c>
    </row>
    <row r="1427" spans="1:9" x14ac:dyDescent="0.25">
      <c r="A1427" s="11">
        <v>1426</v>
      </c>
      <c r="B1427" s="12">
        <v>48</v>
      </c>
      <c r="C1427" s="13">
        <v>7</v>
      </c>
      <c r="D1427" s="14">
        <v>3867.34</v>
      </c>
      <c r="E1427">
        <f t="shared" si="110"/>
        <v>2</v>
      </c>
      <c r="F1427">
        <f t="shared" si="111"/>
        <v>3</v>
      </c>
      <c r="G1427">
        <f t="shared" si="112"/>
        <v>3</v>
      </c>
      <c r="H1427">
        <f t="shared" si="113"/>
        <v>233</v>
      </c>
      <c r="I1427" t="str">
        <f t="shared" si="114"/>
        <v>Losing Customer</v>
      </c>
    </row>
    <row r="1428" spans="1:9" x14ac:dyDescent="0.25">
      <c r="A1428" s="11">
        <v>1427</v>
      </c>
      <c r="B1428" s="12">
        <v>59</v>
      </c>
      <c r="C1428" s="13">
        <v>6</v>
      </c>
      <c r="D1428" s="14">
        <v>3573.89</v>
      </c>
      <c r="E1428">
        <f t="shared" si="110"/>
        <v>2</v>
      </c>
      <c r="F1428">
        <f t="shared" si="111"/>
        <v>2</v>
      </c>
      <c r="G1428">
        <f t="shared" si="112"/>
        <v>3</v>
      </c>
      <c r="H1428">
        <f t="shared" si="113"/>
        <v>223</v>
      </c>
      <c r="I1428" t="str">
        <f t="shared" si="114"/>
        <v>High Risk Customer</v>
      </c>
    </row>
    <row r="1429" spans="1:9" x14ac:dyDescent="0.25">
      <c r="A1429" s="11">
        <v>1428</v>
      </c>
      <c r="B1429" s="12">
        <v>15</v>
      </c>
      <c r="C1429" s="13">
        <v>10</v>
      </c>
      <c r="D1429" s="14">
        <v>5508.8</v>
      </c>
      <c r="E1429">
        <f t="shared" si="110"/>
        <v>4</v>
      </c>
      <c r="F1429">
        <f t="shared" si="111"/>
        <v>4</v>
      </c>
      <c r="G1429">
        <f t="shared" si="112"/>
        <v>4</v>
      </c>
      <c r="H1429">
        <f t="shared" si="113"/>
        <v>444</v>
      </c>
      <c r="I1429" t="str">
        <f t="shared" si="114"/>
        <v>Platinum Customer</v>
      </c>
    </row>
    <row r="1430" spans="1:9" x14ac:dyDescent="0.25">
      <c r="A1430" s="11">
        <v>1429</v>
      </c>
      <c r="B1430" s="12">
        <v>31</v>
      </c>
      <c r="C1430" s="13">
        <v>7</v>
      </c>
      <c r="D1430" s="14">
        <v>861.62</v>
      </c>
      <c r="E1430">
        <f t="shared" si="110"/>
        <v>3</v>
      </c>
      <c r="F1430">
        <f t="shared" si="111"/>
        <v>3</v>
      </c>
      <c r="G1430">
        <f t="shared" si="112"/>
        <v>1</v>
      </c>
      <c r="H1430">
        <f t="shared" si="113"/>
        <v>331</v>
      </c>
      <c r="I1430" t="str">
        <f t="shared" si="114"/>
        <v>Potential Customer</v>
      </c>
    </row>
    <row r="1431" spans="1:9" x14ac:dyDescent="0.25">
      <c r="A1431" s="11">
        <v>1430</v>
      </c>
      <c r="B1431" s="12">
        <v>108</v>
      </c>
      <c r="C1431" s="13">
        <v>6</v>
      </c>
      <c r="D1431" s="14">
        <v>1917.0099999999998</v>
      </c>
      <c r="E1431">
        <f t="shared" si="110"/>
        <v>1</v>
      </c>
      <c r="F1431">
        <f t="shared" si="111"/>
        <v>2</v>
      </c>
      <c r="G1431">
        <f t="shared" si="112"/>
        <v>2</v>
      </c>
      <c r="H1431">
        <f t="shared" si="113"/>
        <v>122</v>
      </c>
      <c r="I1431" t="str">
        <f t="shared" si="114"/>
        <v>Evasive Customer</v>
      </c>
    </row>
    <row r="1432" spans="1:9" x14ac:dyDescent="0.25">
      <c r="A1432" s="11">
        <v>1431</v>
      </c>
      <c r="B1432" s="12">
        <v>19</v>
      </c>
      <c r="C1432" s="13">
        <v>4</v>
      </c>
      <c r="D1432" s="14">
        <v>955.44</v>
      </c>
      <c r="E1432">
        <f t="shared" si="110"/>
        <v>3</v>
      </c>
      <c r="F1432">
        <f t="shared" si="111"/>
        <v>1</v>
      </c>
      <c r="G1432">
        <f t="shared" si="112"/>
        <v>1</v>
      </c>
      <c r="H1432">
        <f t="shared" si="113"/>
        <v>311</v>
      </c>
      <c r="I1432" t="str">
        <f t="shared" si="114"/>
        <v>Late Bloomer</v>
      </c>
    </row>
    <row r="1433" spans="1:9" x14ac:dyDescent="0.25">
      <c r="A1433" s="11">
        <v>1432</v>
      </c>
      <c r="B1433" s="12">
        <v>33</v>
      </c>
      <c r="C1433" s="13">
        <v>6</v>
      </c>
      <c r="D1433" s="14">
        <v>3727.0600000000004</v>
      </c>
      <c r="E1433">
        <f t="shared" si="110"/>
        <v>3</v>
      </c>
      <c r="F1433">
        <f t="shared" si="111"/>
        <v>2</v>
      </c>
      <c r="G1433">
        <f t="shared" si="112"/>
        <v>3</v>
      </c>
      <c r="H1433">
        <f t="shared" si="113"/>
        <v>323</v>
      </c>
      <c r="I1433" t="str">
        <f t="shared" si="114"/>
        <v>Potential Customer</v>
      </c>
    </row>
    <row r="1434" spans="1:9" x14ac:dyDescent="0.25">
      <c r="A1434" s="11">
        <v>1433</v>
      </c>
      <c r="B1434" s="12">
        <v>131</v>
      </c>
      <c r="C1434" s="13">
        <v>3</v>
      </c>
      <c r="D1434" s="14">
        <v>1908.57</v>
      </c>
      <c r="E1434">
        <f t="shared" si="110"/>
        <v>1</v>
      </c>
      <c r="F1434">
        <f t="shared" si="111"/>
        <v>1</v>
      </c>
      <c r="G1434">
        <f t="shared" si="112"/>
        <v>2</v>
      </c>
      <c r="H1434">
        <f t="shared" si="113"/>
        <v>112</v>
      </c>
      <c r="I1434" t="str">
        <f t="shared" si="114"/>
        <v>Evasive Customer</v>
      </c>
    </row>
    <row r="1435" spans="1:9" x14ac:dyDescent="0.25">
      <c r="A1435" s="11">
        <v>1434</v>
      </c>
      <c r="B1435" s="12">
        <v>124</v>
      </c>
      <c r="C1435" s="13">
        <v>2</v>
      </c>
      <c r="D1435" s="14">
        <v>1127.95</v>
      </c>
      <c r="E1435">
        <f t="shared" si="110"/>
        <v>1</v>
      </c>
      <c r="F1435">
        <f t="shared" si="111"/>
        <v>1</v>
      </c>
      <c r="G1435">
        <f t="shared" si="112"/>
        <v>1</v>
      </c>
      <c r="H1435">
        <f t="shared" si="113"/>
        <v>111</v>
      </c>
      <c r="I1435" t="str">
        <f t="shared" si="114"/>
        <v>Lost Customer</v>
      </c>
    </row>
    <row r="1436" spans="1:9" x14ac:dyDescent="0.25">
      <c r="A1436" s="11">
        <v>1435</v>
      </c>
      <c r="B1436" s="12">
        <v>33</v>
      </c>
      <c r="C1436" s="13">
        <v>7</v>
      </c>
      <c r="D1436" s="14">
        <v>5393.83</v>
      </c>
      <c r="E1436">
        <f t="shared" si="110"/>
        <v>3</v>
      </c>
      <c r="F1436">
        <f t="shared" si="111"/>
        <v>3</v>
      </c>
      <c r="G1436">
        <f t="shared" si="112"/>
        <v>4</v>
      </c>
      <c r="H1436">
        <f t="shared" si="113"/>
        <v>334</v>
      </c>
      <c r="I1436" t="str">
        <f t="shared" si="114"/>
        <v>Potential Customer</v>
      </c>
    </row>
    <row r="1437" spans="1:9" x14ac:dyDescent="0.25">
      <c r="A1437" s="11">
        <v>1436</v>
      </c>
      <c r="B1437" s="12">
        <v>72</v>
      </c>
      <c r="C1437" s="13">
        <v>5</v>
      </c>
      <c r="D1437" s="14">
        <v>3404.37</v>
      </c>
      <c r="E1437">
        <f t="shared" si="110"/>
        <v>2</v>
      </c>
      <c r="F1437">
        <f t="shared" si="111"/>
        <v>2</v>
      </c>
      <c r="G1437">
        <f t="shared" si="112"/>
        <v>3</v>
      </c>
      <c r="H1437">
        <f t="shared" si="113"/>
        <v>223</v>
      </c>
      <c r="I1437" t="str">
        <f t="shared" si="114"/>
        <v>High Risk Customer</v>
      </c>
    </row>
    <row r="1438" spans="1:9" x14ac:dyDescent="0.25">
      <c r="A1438" s="11">
        <v>1437</v>
      </c>
      <c r="B1438" s="12">
        <v>143</v>
      </c>
      <c r="C1438" s="13">
        <v>3</v>
      </c>
      <c r="D1438" s="14">
        <v>2636.2000000000003</v>
      </c>
      <c r="E1438">
        <f t="shared" si="110"/>
        <v>1</v>
      </c>
      <c r="F1438">
        <f t="shared" si="111"/>
        <v>1</v>
      </c>
      <c r="G1438">
        <f t="shared" si="112"/>
        <v>2</v>
      </c>
      <c r="H1438">
        <f t="shared" si="113"/>
        <v>112</v>
      </c>
      <c r="I1438" t="str">
        <f t="shared" si="114"/>
        <v>Evasive Customer</v>
      </c>
    </row>
    <row r="1439" spans="1:9" x14ac:dyDescent="0.25">
      <c r="A1439" s="11">
        <v>1438</v>
      </c>
      <c r="B1439" s="12">
        <v>6</v>
      </c>
      <c r="C1439" s="13">
        <v>11</v>
      </c>
      <c r="D1439" s="14">
        <v>5503.8900000000012</v>
      </c>
      <c r="E1439">
        <f t="shared" si="110"/>
        <v>4</v>
      </c>
      <c r="F1439">
        <f t="shared" si="111"/>
        <v>4</v>
      </c>
      <c r="G1439">
        <f t="shared" si="112"/>
        <v>4</v>
      </c>
      <c r="H1439">
        <f t="shared" si="113"/>
        <v>444</v>
      </c>
      <c r="I1439" t="str">
        <f t="shared" si="114"/>
        <v>Platinum Customer</v>
      </c>
    </row>
    <row r="1440" spans="1:9" x14ac:dyDescent="0.25">
      <c r="A1440" s="11">
        <v>1439</v>
      </c>
      <c r="B1440" s="12">
        <v>65</v>
      </c>
      <c r="C1440" s="13">
        <v>4</v>
      </c>
      <c r="D1440" s="14">
        <v>1005.2400000000001</v>
      </c>
      <c r="E1440">
        <f t="shared" si="110"/>
        <v>2</v>
      </c>
      <c r="F1440">
        <f t="shared" si="111"/>
        <v>1</v>
      </c>
      <c r="G1440">
        <f t="shared" si="112"/>
        <v>1</v>
      </c>
      <c r="H1440">
        <f t="shared" si="113"/>
        <v>211</v>
      </c>
      <c r="I1440" t="str">
        <f t="shared" si="114"/>
        <v>Almost Lost Customer</v>
      </c>
    </row>
    <row r="1441" spans="1:9" x14ac:dyDescent="0.25">
      <c r="A1441" s="11">
        <v>1440</v>
      </c>
      <c r="B1441" s="12">
        <v>19</v>
      </c>
      <c r="C1441" s="13">
        <v>6</v>
      </c>
      <c r="D1441" s="14">
        <v>6362.4699999999993</v>
      </c>
      <c r="E1441">
        <f t="shared" si="110"/>
        <v>3</v>
      </c>
      <c r="F1441">
        <f t="shared" si="111"/>
        <v>2</v>
      </c>
      <c r="G1441">
        <f t="shared" si="112"/>
        <v>4</v>
      </c>
      <c r="H1441">
        <f t="shared" si="113"/>
        <v>324</v>
      </c>
      <c r="I1441" t="str">
        <f t="shared" si="114"/>
        <v>Potential Customer</v>
      </c>
    </row>
    <row r="1442" spans="1:9" x14ac:dyDescent="0.25">
      <c r="A1442" s="11">
        <v>1441</v>
      </c>
      <c r="B1442" s="12">
        <v>158</v>
      </c>
      <c r="C1442" s="13">
        <v>2</v>
      </c>
      <c r="D1442" s="14">
        <v>562.46</v>
      </c>
      <c r="E1442">
        <f t="shared" si="110"/>
        <v>1</v>
      </c>
      <c r="F1442">
        <f t="shared" si="111"/>
        <v>1</v>
      </c>
      <c r="G1442">
        <f t="shared" si="112"/>
        <v>1</v>
      </c>
      <c r="H1442">
        <f t="shared" si="113"/>
        <v>111</v>
      </c>
      <c r="I1442" t="str">
        <f t="shared" si="114"/>
        <v>Lost Customer</v>
      </c>
    </row>
    <row r="1443" spans="1:9" x14ac:dyDescent="0.25">
      <c r="A1443" s="11">
        <v>1442</v>
      </c>
      <c r="B1443" s="12">
        <v>53</v>
      </c>
      <c r="C1443" s="13">
        <v>3</v>
      </c>
      <c r="D1443" s="14">
        <v>109.02000000000001</v>
      </c>
      <c r="E1443">
        <f t="shared" si="110"/>
        <v>2</v>
      </c>
      <c r="F1443">
        <f t="shared" si="111"/>
        <v>1</v>
      </c>
      <c r="G1443">
        <f t="shared" si="112"/>
        <v>1</v>
      </c>
      <c r="H1443">
        <f t="shared" si="113"/>
        <v>211</v>
      </c>
      <c r="I1443" t="str">
        <f t="shared" si="114"/>
        <v>Almost Lost Customer</v>
      </c>
    </row>
    <row r="1444" spans="1:9" x14ac:dyDescent="0.25">
      <c r="A1444" s="11">
        <v>1443</v>
      </c>
      <c r="B1444" s="12">
        <v>44</v>
      </c>
      <c r="C1444" s="13">
        <v>10</v>
      </c>
      <c r="D1444" s="14">
        <v>5004.2599999999993</v>
      </c>
      <c r="E1444">
        <f t="shared" si="110"/>
        <v>3</v>
      </c>
      <c r="F1444">
        <f t="shared" si="111"/>
        <v>4</v>
      </c>
      <c r="G1444">
        <f t="shared" si="112"/>
        <v>4</v>
      </c>
      <c r="H1444">
        <f t="shared" si="113"/>
        <v>344</v>
      </c>
      <c r="I1444" t="str">
        <f t="shared" si="114"/>
        <v>Recent Customer</v>
      </c>
    </row>
    <row r="1445" spans="1:9" x14ac:dyDescent="0.25">
      <c r="A1445" s="11">
        <v>1444</v>
      </c>
      <c r="B1445" s="12">
        <v>38</v>
      </c>
      <c r="C1445" s="13">
        <v>5</v>
      </c>
      <c r="D1445" s="14">
        <v>1281.31</v>
      </c>
      <c r="E1445">
        <f t="shared" si="110"/>
        <v>3</v>
      </c>
      <c r="F1445">
        <f t="shared" si="111"/>
        <v>2</v>
      </c>
      <c r="G1445">
        <f t="shared" si="112"/>
        <v>1</v>
      </c>
      <c r="H1445">
        <f t="shared" si="113"/>
        <v>321</v>
      </c>
      <c r="I1445" t="str">
        <f t="shared" si="114"/>
        <v>Late Bloomer</v>
      </c>
    </row>
    <row r="1446" spans="1:9" x14ac:dyDescent="0.25">
      <c r="A1446" s="11">
        <v>1445</v>
      </c>
      <c r="B1446" s="12">
        <v>6</v>
      </c>
      <c r="C1446" s="13">
        <v>6</v>
      </c>
      <c r="D1446" s="14">
        <v>3423.12</v>
      </c>
      <c r="E1446">
        <f t="shared" si="110"/>
        <v>4</v>
      </c>
      <c r="F1446">
        <f t="shared" si="111"/>
        <v>2</v>
      </c>
      <c r="G1446">
        <f t="shared" si="112"/>
        <v>3</v>
      </c>
      <c r="H1446">
        <f t="shared" si="113"/>
        <v>423</v>
      </c>
      <c r="I1446" t="str">
        <f t="shared" si="114"/>
        <v>Becoming Loyal</v>
      </c>
    </row>
    <row r="1447" spans="1:9" x14ac:dyDescent="0.25">
      <c r="A1447" s="11">
        <v>1446</v>
      </c>
      <c r="B1447" s="12">
        <v>10</v>
      </c>
      <c r="C1447" s="13">
        <v>7</v>
      </c>
      <c r="D1447" s="14">
        <v>4495.5200000000004</v>
      </c>
      <c r="E1447">
        <f t="shared" si="110"/>
        <v>4</v>
      </c>
      <c r="F1447">
        <f t="shared" si="111"/>
        <v>3</v>
      </c>
      <c r="G1447">
        <f t="shared" si="112"/>
        <v>4</v>
      </c>
      <c r="H1447">
        <f t="shared" si="113"/>
        <v>434</v>
      </c>
      <c r="I1447" t="str">
        <f t="shared" si="114"/>
        <v>Very Loyal</v>
      </c>
    </row>
    <row r="1448" spans="1:9" x14ac:dyDescent="0.25">
      <c r="A1448" s="11">
        <v>1447</v>
      </c>
      <c r="B1448" s="12">
        <v>97</v>
      </c>
      <c r="C1448" s="13">
        <v>7</v>
      </c>
      <c r="D1448" s="14">
        <v>4553.8600000000006</v>
      </c>
      <c r="E1448">
        <f t="shared" si="110"/>
        <v>1</v>
      </c>
      <c r="F1448">
        <f t="shared" si="111"/>
        <v>3</v>
      </c>
      <c r="G1448">
        <f t="shared" si="112"/>
        <v>4</v>
      </c>
      <c r="H1448">
        <f t="shared" si="113"/>
        <v>134</v>
      </c>
      <c r="I1448" t="str">
        <f t="shared" si="114"/>
        <v>Almost Lost Customer</v>
      </c>
    </row>
    <row r="1449" spans="1:9" x14ac:dyDescent="0.25">
      <c r="A1449" s="11">
        <v>1448</v>
      </c>
      <c r="B1449" s="12">
        <v>237</v>
      </c>
      <c r="C1449" s="13">
        <v>1</v>
      </c>
      <c r="D1449" s="14">
        <v>128.45999999999992</v>
      </c>
      <c r="E1449">
        <f t="shared" si="110"/>
        <v>1</v>
      </c>
      <c r="F1449">
        <f t="shared" si="111"/>
        <v>1</v>
      </c>
      <c r="G1449">
        <f t="shared" si="112"/>
        <v>1</v>
      </c>
      <c r="H1449">
        <f t="shared" si="113"/>
        <v>111</v>
      </c>
      <c r="I1449" t="str">
        <f t="shared" si="114"/>
        <v>Lost Customer</v>
      </c>
    </row>
    <row r="1450" spans="1:9" x14ac:dyDescent="0.25">
      <c r="A1450" s="11">
        <v>1449</v>
      </c>
      <c r="B1450" s="12">
        <v>14</v>
      </c>
      <c r="C1450" s="13">
        <v>6</v>
      </c>
      <c r="D1450" s="14">
        <v>4565.33</v>
      </c>
      <c r="E1450">
        <f t="shared" si="110"/>
        <v>4</v>
      </c>
      <c r="F1450">
        <f t="shared" si="111"/>
        <v>2</v>
      </c>
      <c r="G1450">
        <f t="shared" si="112"/>
        <v>4</v>
      </c>
      <c r="H1450">
        <f t="shared" si="113"/>
        <v>424</v>
      </c>
      <c r="I1450" t="str">
        <f t="shared" si="114"/>
        <v>Becoming Loyal</v>
      </c>
    </row>
    <row r="1451" spans="1:9" x14ac:dyDescent="0.25">
      <c r="A1451" s="11">
        <v>1450</v>
      </c>
      <c r="B1451" s="12">
        <v>42</v>
      </c>
      <c r="C1451" s="13">
        <v>7</v>
      </c>
      <c r="D1451" s="14">
        <v>2959.59</v>
      </c>
      <c r="E1451">
        <f t="shared" si="110"/>
        <v>3</v>
      </c>
      <c r="F1451">
        <f t="shared" si="111"/>
        <v>3</v>
      </c>
      <c r="G1451">
        <f t="shared" si="112"/>
        <v>3</v>
      </c>
      <c r="H1451">
        <f t="shared" si="113"/>
        <v>333</v>
      </c>
      <c r="I1451" t="str">
        <f t="shared" si="114"/>
        <v>Potential Customer</v>
      </c>
    </row>
    <row r="1452" spans="1:9" x14ac:dyDescent="0.25">
      <c r="A1452" s="11">
        <v>1451</v>
      </c>
      <c r="B1452" s="12">
        <v>83</v>
      </c>
      <c r="C1452" s="13">
        <v>7</v>
      </c>
      <c r="D1452" s="14">
        <v>4060.3100000000004</v>
      </c>
      <c r="E1452">
        <f t="shared" si="110"/>
        <v>2</v>
      </c>
      <c r="F1452">
        <f t="shared" si="111"/>
        <v>3</v>
      </c>
      <c r="G1452">
        <f t="shared" si="112"/>
        <v>3</v>
      </c>
      <c r="H1452">
        <f t="shared" si="113"/>
        <v>233</v>
      </c>
      <c r="I1452" t="str">
        <f t="shared" si="114"/>
        <v>Losing Customer</v>
      </c>
    </row>
    <row r="1453" spans="1:9" x14ac:dyDescent="0.25">
      <c r="A1453" s="11">
        <v>1452</v>
      </c>
      <c r="B1453" s="12">
        <v>2</v>
      </c>
      <c r="C1453" s="13">
        <v>5</v>
      </c>
      <c r="D1453" s="14">
        <v>3431.62</v>
      </c>
      <c r="E1453">
        <f t="shared" si="110"/>
        <v>4</v>
      </c>
      <c r="F1453">
        <f t="shared" si="111"/>
        <v>2</v>
      </c>
      <c r="G1453">
        <f t="shared" si="112"/>
        <v>3</v>
      </c>
      <c r="H1453">
        <f t="shared" si="113"/>
        <v>423</v>
      </c>
      <c r="I1453" t="str">
        <f t="shared" si="114"/>
        <v>Becoming Loyal</v>
      </c>
    </row>
    <row r="1454" spans="1:9" x14ac:dyDescent="0.25">
      <c r="A1454" s="11">
        <v>1453</v>
      </c>
      <c r="B1454" s="12">
        <v>0</v>
      </c>
      <c r="C1454" s="13">
        <v>5</v>
      </c>
      <c r="D1454" s="14">
        <v>3265.75</v>
      </c>
      <c r="E1454">
        <f t="shared" si="110"/>
        <v>4</v>
      </c>
      <c r="F1454">
        <f t="shared" si="111"/>
        <v>2</v>
      </c>
      <c r="G1454">
        <f t="shared" si="112"/>
        <v>3</v>
      </c>
      <c r="H1454">
        <f t="shared" si="113"/>
        <v>423</v>
      </c>
      <c r="I1454" t="str">
        <f t="shared" si="114"/>
        <v>Becoming Loyal</v>
      </c>
    </row>
    <row r="1455" spans="1:9" x14ac:dyDescent="0.25">
      <c r="A1455" s="11">
        <v>1454</v>
      </c>
      <c r="B1455" s="12">
        <v>5</v>
      </c>
      <c r="C1455" s="13">
        <v>5</v>
      </c>
      <c r="D1455" s="14">
        <v>1428.06</v>
      </c>
      <c r="E1455">
        <f t="shared" si="110"/>
        <v>4</v>
      </c>
      <c r="F1455">
        <f t="shared" si="111"/>
        <v>2</v>
      </c>
      <c r="G1455">
        <f t="shared" si="112"/>
        <v>1</v>
      </c>
      <c r="H1455">
        <f t="shared" si="113"/>
        <v>421</v>
      </c>
      <c r="I1455" t="str">
        <f t="shared" si="114"/>
        <v>Becoming Loyal</v>
      </c>
    </row>
    <row r="1456" spans="1:9" x14ac:dyDescent="0.25">
      <c r="A1456" s="11">
        <v>1455</v>
      </c>
      <c r="B1456" s="12">
        <v>32</v>
      </c>
      <c r="C1456" s="13">
        <v>5</v>
      </c>
      <c r="D1456" s="14">
        <v>1659.49</v>
      </c>
      <c r="E1456">
        <f t="shared" si="110"/>
        <v>3</v>
      </c>
      <c r="F1456">
        <f t="shared" si="111"/>
        <v>2</v>
      </c>
      <c r="G1456">
        <f t="shared" si="112"/>
        <v>1</v>
      </c>
      <c r="H1456">
        <f t="shared" si="113"/>
        <v>321</v>
      </c>
      <c r="I1456" t="str">
        <f t="shared" si="114"/>
        <v>Late Bloomer</v>
      </c>
    </row>
    <row r="1457" spans="1:9" x14ac:dyDescent="0.25">
      <c r="A1457" s="11">
        <v>1456</v>
      </c>
      <c r="B1457" s="12">
        <v>8</v>
      </c>
      <c r="C1457" s="13">
        <v>4</v>
      </c>
      <c r="D1457" s="14">
        <v>874.93</v>
      </c>
      <c r="E1457">
        <f t="shared" si="110"/>
        <v>4</v>
      </c>
      <c r="F1457">
        <f t="shared" si="111"/>
        <v>1</v>
      </c>
      <c r="G1457">
        <f t="shared" si="112"/>
        <v>1</v>
      </c>
      <c r="H1457">
        <f t="shared" si="113"/>
        <v>411</v>
      </c>
      <c r="I1457" t="str">
        <f t="shared" si="114"/>
        <v>Recent Customer</v>
      </c>
    </row>
    <row r="1458" spans="1:9" x14ac:dyDescent="0.25">
      <c r="A1458" s="11">
        <v>1457</v>
      </c>
      <c r="B1458" s="12">
        <v>65</v>
      </c>
      <c r="C1458" s="13">
        <v>7</v>
      </c>
      <c r="D1458" s="14">
        <v>1892.8300000000002</v>
      </c>
      <c r="E1458">
        <f t="shared" si="110"/>
        <v>2</v>
      </c>
      <c r="F1458">
        <f t="shared" si="111"/>
        <v>3</v>
      </c>
      <c r="G1458">
        <f t="shared" si="112"/>
        <v>2</v>
      </c>
      <c r="H1458">
        <f t="shared" si="113"/>
        <v>232</v>
      </c>
      <c r="I1458" t="str">
        <f t="shared" si="114"/>
        <v>Losing Customer</v>
      </c>
    </row>
    <row r="1459" spans="1:9" x14ac:dyDescent="0.25">
      <c r="A1459" s="11">
        <v>1458</v>
      </c>
      <c r="B1459" s="12">
        <v>198</v>
      </c>
      <c r="C1459" s="13">
        <v>3</v>
      </c>
      <c r="D1459" s="14">
        <v>3273.3300000000004</v>
      </c>
      <c r="E1459">
        <f t="shared" si="110"/>
        <v>1</v>
      </c>
      <c r="F1459">
        <f t="shared" si="111"/>
        <v>1</v>
      </c>
      <c r="G1459">
        <f t="shared" si="112"/>
        <v>3</v>
      </c>
      <c r="H1459">
        <f t="shared" si="113"/>
        <v>113</v>
      </c>
      <c r="I1459" t="str">
        <f t="shared" si="114"/>
        <v>Evasive Customer</v>
      </c>
    </row>
    <row r="1460" spans="1:9" x14ac:dyDescent="0.25">
      <c r="A1460" s="11">
        <v>1459</v>
      </c>
      <c r="B1460" s="12">
        <v>98</v>
      </c>
      <c r="C1460" s="13">
        <v>4</v>
      </c>
      <c r="D1460" s="14">
        <v>4557.6000000000004</v>
      </c>
      <c r="E1460">
        <f t="shared" si="110"/>
        <v>1</v>
      </c>
      <c r="F1460">
        <f t="shared" si="111"/>
        <v>1</v>
      </c>
      <c r="G1460">
        <f t="shared" si="112"/>
        <v>4</v>
      </c>
      <c r="H1460">
        <f t="shared" si="113"/>
        <v>114</v>
      </c>
      <c r="I1460" t="str">
        <f t="shared" si="114"/>
        <v>Evasive Customer</v>
      </c>
    </row>
    <row r="1461" spans="1:9" x14ac:dyDescent="0.25">
      <c r="A1461" s="11">
        <v>1460</v>
      </c>
      <c r="B1461" s="12">
        <v>12</v>
      </c>
      <c r="C1461" s="13">
        <v>8</v>
      </c>
      <c r="D1461" s="14">
        <v>10787.599999999997</v>
      </c>
      <c r="E1461">
        <f t="shared" si="110"/>
        <v>4</v>
      </c>
      <c r="F1461">
        <f t="shared" si="111"/>
        <v>4</v>
      </c>
      <c r="G1461">
        <f t="shared" si="112"/>
        <v>4</v>
      </c>
      <c r="H1461">
        <f t="shared" si="113"/>
        <v>444</v>
      </c>
      <c r="I1461" t="str">
        <f t="shared" si="114"/>
        <v>Platinum Customer</v>
      </c>
    </row>
    <row r="1462" spans="1:9" x14ac:dyDescent="0.25">
      <c r="A1462" s="11">
        <v>1461</v>
      </c>
      <c r="B1462" s="12">
        <v>18</v>
      </c>
      <c r="C1462" s="13">
        <v>7</v>
      </c>
      <c r="D1462" s="14">
        <v>5805.92</v>
      </c>
      <c r="E1462">
        <f t="shared" si="110"/>
        <v>4</v>
      </c>
      <c r="F1462">
        <f t="shared" si="111"/>
        <v>3</v>
      </c>
      <c r="G1462">
        <f t="shared" si="112"/>
        <v>4</v>
      </c>
      <c r="H1462">
        <f t="shared" si="113"/>
        <v>434</v>
      </c>
      <c r="I1462" t="str">
        <f t="shared" si="114"/>
        <v>Very Loyal</v>
      </c>
    </row>
    <row r="1463" spans="1:9" x14ac:dyDescent="0.25">
      <c r="A1463" s="11">
        <v>1462</v>
      </c>
      <c r="B1463" s="12">
        <v>81</v>
      </c>
      <c r="C1463" s="13">
        <v>6</v>
      </c>
      <c r="D1463" s="14">
        <v>2331.5199999999995</v>
      </c>
      <c r="E1463">
        <f t="shared" si="110"/>
        <v>2</v>
      </c>
      <c r="F1463">
        <f t="shared" si="111"/>
        <v>2</v>
      </c>
      <c r="G1463">
        <f t="shared" si="112"/>
        <v>2</v>
      </c>
      <c r="H1463">
        <f t="shared" si="113"/>
        <v>222</v>
      </c>
      <c r="I1463" t="str">
        <f t="shared" si="114"/>
        <v>High Risk Customer</v>
      </c>
    </row>
    <row r="1464" spans="1:9" x14ac:dyDescent="0.25">
      <c r="A1464" s="11">
        <v>1463</v>
      </c>
      <c r="B1464" s="12">
        <v>110</v>
      </c>
      <c r="C1464" s="13">
        <v>5</v>
      </c>
      <c r="D1464" s="14">
        <v>2171.7299999999996</v>
      </c>
      <c r="E1464">
        <f t="shared" si="110"/>
        <v>1</v>
      </c>
      <c r="F1464">
        <f t="shared" si="111"/>
        <v>2</v>
      </c>
      <c r="G1464">
        <f t="shared" si="112"/>
        <v>2</v>
      </c>
      <c r="H1464">
        <f t="shared" si="113"/>
        <v>122</v>
      </c>
      <c r="I1464" t="str">
        <f t="shared" si="114"/>
        <v>Evasive Customer</v>
      </c>
    </row>
    <row r="1465" spans="1:9" x14ac:dyDescent="0.25">
      <c r="A1465" s="11">
        <v>1464</v>
      </c>
      <c r="B1465" s="12">
        <v>106</v>
      </c>
      <c r="C1465" s="13">
        <v>7</v>
      </c>
      <c r="D1465" s="14">
        <v>873.93000000000006</v>
      </c>
      <c r="E1465">
        <f t="shared" si="110"/>
        <v>1</v>
      </c>
      <c r="F1465">
        <f t="shared" si="111"/>
        <v>3</v>
      </c>
      <c r="G1465">
        <f t="shared" si="112"/>
        <v>1</v>
      </c>
      <c r="H1465">
        <f t="shared" si="113"/>
        <v>131</v>
      </c>
      <c r="I1465" t="str">
        <f t="shared" si="114"/>
        <v>Almost Lost Customer</v>
      </c>
    </row>
    <row r="1466" spans="1:9" x14ac:dyDescent="0.25">
      <c r="A1466" s="11">
        <v>1465</v>
      </c>
      <c r="B1466" s="12">
        <v>107</v>
      </c>
      <c r="C1466" s="13">
        <v>4</v>
      </c>
      <c r="D1466" s="14">
        <v>1429.5</v>
      </c>
      <c r="E1466">
        <f t="shared" si="110"/>
        <v>1</v>
      </c>
      <c r="F1466">
        <f t="shared" si="111"/>
        <v>1</v>
      </c>
      <c r="G1466">
        <f t="shared" si="112"/>
        <v>1</v>
      </c>
      <c r="H1466">
        <f t="shared" si="113"/>
        <v>111</v>
      </c>
      <c r="I1466" t="str">
        <f t="shared" si="114"/>
        <v>Lost Customer</v>
      </c>
    </row>
    <row r="1467" spans="1:9" x14ac:dyDescent="0.25">
      <c r="A1467" s="11">
        <v>1466</v>
      </c>
      <c r="B1467" s="12">
        <v>33</v>
      </c>
      <c r="C1467" s="13">
        <v>3</v>
      </c>
      <c r="D1467" s="14">
        <v>978.42000000000007</v>
      </c>
      <c r="E1467">
        <f t="shared" si="110"/>
        <v>3</v>
      </c>
      <c r="F1467">
        <f t="shared" si="111"/>
        <v>1</v>
      </c>
      <c r="G1467">
        <f t="shared" si="112"/>
        <v>1</v>
      </c>
      <c r="H1467">
        <f t="shared" si="113"/>
        <v>311</v>
      </c>
      <c r="I1467" t="str">
        <f t="shared" si="114"/>
        <v>Late Bloomer</v>
      </c>
    </row>
    <row r="1468" spans="1:9" x14ac:dyDescent="0.25">
      <c r="A1468" s="11">
        <v>1467</v>
      </c>
      <c r="B1468" s="12">
        <v>13</v>
      </c>
      <c r="C1468" s="13">
        <v>7</v>
      </c>
      <c r="D1468" s="14">
        <v>1825.8299999999997</v>
      </c>
      <c r="E1468">
        <f t="shared" si="110"/>
        <v>4</v>
      </c>
      <c r="F1468">
        <f t="shared" si="111"/>
        <v>3</v>
      </c>
      <c r="G1468">
        <f t="shared" si="112"/>
        <v>2</v>
      </c>
      <c r="H1468">
        <f t="shared" si="113"/>
        <v>432</v>
      </c>
      <c r="I1468" t="str">
        <f t="shared" si="114"/>
        <v>Becoming Loyal</v>
      </c>
    </row>
    <row r="1469" spans="1:9" x14ac:dyDescent="0.25">
      <c r="A1469" s="11">
        <v>1468</v>
      </c>
      <c r="B1469" s="12">
        <v>109</v>
      </c>
      <c r="C1469" s="13">
        <v>7</v>
      </c>
      <c r="D1469" s="14">
        <v>3450.06</v>
      </c>
      <c r="E1469">
        <f t="shared" si="110"/>
        <v>1</v>
      </c>
      <c r="F1469">
        <f t="shared" si="111"/>
        <v>3</v>
      </c>
      <c r="G1469">
        <f t="shared" si="112"/>
        <v>3</v>
      </c>
      <c r="H1469">
        <f t="shared" si="113"/>
        <v>133</v>
      </c>
      <c r="I1469" t="str">
        <f t="shared" si="114"/>
        <v>Almost Lost Customer</v>
      </c>
    </row>
    <row r="1470" spans="1:9" x14ac:dyDescent="0.25">
      <c r="A1470" s="11">
        <v>1469</v>
      </c>
      <c r="B1470" s="12">
        <v>74</v>
      </c>
      <c r="C1470" s="13">
        <v>6</v>
      </c>
      <c r="D1470" s="14">
        <v>2251.3599999999997</v>
      </c>
      <c r="E1470">
        <f t="shared" si="110"/>
        <v>2</v>
      </c>
      <c r="F1470">
        <f t="shared" si="111"/>
        <v>2</v>
      </c>
      <c r="G1470">
        <f t="shared" si="112"/>
        <v>2</v>
      </c>
      <c r="H1470">
        <f t="shared" si="113"/>
        <v>222</v>
      </c>
      <c r="I1470" t="str">
        <f t="shared" si="114"/>
        <v>High Risk Customer</v>
      </c>
    </row>
    <row r="1471" spans="1:9" x14ac:dyDescent="0.25">
      <c r="A1471" s="11">
        <v>1470</v>
      </c>
      <c r="B1471" s="12">
        <v>1</v>
      </c>
      <c r="C1471" s="13">
        <v>8</v>
      </c>
      <c r="D1471" s="14">
        <v>3512.7200000000003</v>
      </c>
      <c r="E1471">
        <f t="shared" si="110"/>
        <v>4</v>
      </c>
      <c r="F1471">
        <f t="shared" si="111"/>
        <v>4</v>
      </c>
      <c r="G1471">
        <f t="shared" si="112"/>
        <v>3</v>
      </c>
      <c r="H1471">
        <f t="shared" si="113"/>
        <v>443</v>
      </c>
      <c r="I1471" t="str">
        <f t="shared" si="114"/>
        <v>Very Loyal</v>
      </c>
    </row>
    <row r="1472" spans="1:9" x14ac:dyDescent="0.25">
      <c r="A1472" s="11">
        <v>1471</v>
      </c>
      <c r="B1472" s="12">
        <v>5</v>
      </c>
      <c r="C1472" s="13">
        <v>5</v>
      </c>
      <c r="D1472" s="14">
        <v>4594.6899999999996</v>
      </c>
      <c r="E1472">
        <f t="shared" si="110"/>
        <v>4</v>
      </c>
      <c r="F1472">
        <f t="shared" si="111"/>
        <v>2</v>
      </c>
      <c r="G1472">
        <f t="shared" si="112"/>
        <v>4</v>
      </c>
      <c r="H1472">
        <f t="shared" si="113"/>
        <v>424</v>
      </c>
      <c r="I1472" t="str">
        <f t="shared" si="114"/>
        <v>Becoming Loyal</v>
      </c>
    </row>
    <row r="1473" spans="1:9" x14ac:dyDescent="0.25">
      <c r="A1473" s="11">
        <v>1472</v>
      </c>
      <c r="B1473" s="12">
        <v>69</v>
      </c>
      <c r="C1473" s="13">
        <v>7</v>
      </c>
      <c r="D1473" s="14">
        <v>5011.3999999999996</v>
      </c>
      <c r="E1473">
        <f t="shared" si="110"/>
        <v>2</v>
      </c>
      <c r="F1473">
        <f t="shared" si="111"/>
        <v>3</v>
      </c>
      <c r="G1473">
        <f t="shared" si="112"/>
        <v>4</v>
      </c>
      <c r="H1473">
        <f t="shared" si="113"/>
        <v>234</v>
      </c>
      <c r="I1473" t="str">
        <f t="shared" si="114"/>
        <v>Losing Customer</v>
      </c>
    </row>
    <row r="1474" spans="1:9" x14ac:dyDescent="0.25">
      <c r="A1474" s="11">
        <v>1473</v>
      </c>
      <c r="B1474" s="12">
        <v>32</v>
      </c>
      <c r="C1474" s="13">
        <v>11</v>
      </c>
      <c r="D1474" s="14">
        <v>6176.3000000000011</v>
      </c>
      <c r="E1474">
        <f t="shared" si="110"/>
        <v>3</v>
      </c>
      <c r="F1474">
        <f t="shared" si="111"/>
        <v>4</v>
      </c>
      <c r="G1474">
        <f t="shared" si="112"/>
        <v>4</v>
      </c>
      <c r="H1474">
        <f t="shared" si="113"/>
        <v>344</v>
      </c>
      <c r="I1474" t="str">
        <f t="shared" si="114"/>
        <v>Recent Customer</v>
      </c>
    </row>
    <row r="1475" spans="1:9" x14ac:dyDescent="0.25">
      <c r="A1475" s="11">
        <v>1474</v>
      </c>
      <c r="B1475" s="12">
        <v>66</v>
      </c>
      <c r="C1475" s="13">
        <v>5</v>
      </c>
      <c r="D1475" s="14">
        <v>1676.15</v>
      </c>
      <c r="E1475">
        <f t="shared" si="110"/>
        <v>2</v>
      </c>
      <c r="F1475">
        <f t="shared" si="111"/>
        <v>2</v>
      </c>
      <c r="G1475">
        <f t="shared" si="112"/>
        <v>1</v>
      </c>
      <c r="H1475">
        <f t="shared" si="113"/>
        <v>221</v>
      </c>
      <c r="I1475" t="str">
        <f t="shared" si="114"/>
        <v>High Risk Customer</v>
      </c>
    </row>
    <row r="1476" spans="1:9" x14ac:dyDescent="0.25">
      <c r="A1476" s="11">
        <v>1475</v>
      </c>
      <c r="B1476" s="12">
        <v>46</v>
      </c>
      <c r="C1476" s="13">
        <v>8</v>
      </c>
      <c r="D1476" s="14">
        <v>7374.71</v>
      </c>
      <c r="E1476">
        <f t="shared" si="110"/>
        <v>2</v>
      </c>
      <c r="F1476">
        <f t="shared" si="111"/>
        <v>4</v>
      </c>
      <c r="G1476">
        <f t="shared" si="112"/>
        <v>4</v>
      </c>
      <c r="H1476">
        <f t="shared" si="113"/>
        <v>244</v>
      </c>
      <c r="I1476" t="str">
        <f t="shared" si="114"/>
        <v>Losing Customer</v>
      </c>
    </row>
    <row r="1477" spans="1:9" x14ac:dyDescent="0.25">
      <c r="A1477" s="11">
        <v>1476</v>
      </c>
      <c r="B1477" s="12">
        <v>24</v>
      </c>
      <c r="C1477" s="13">
        <v>2</v>
      </c>
      <c r="D1477" s="14">
        <v>930.46</v>
      </c>
      <c r="E1477">
        <f t="shared" si="110"/>
        <v>3</v>
      </c>
      <c r="F1477">
        <f t="shared" si="111"/>
        <v>1</v>
      </c>
      <c r="G1477">
        <f t="shared" si="112"/>
        <v>1</v>
      </c>
      <c r="H1477">
        <f t="shared" si="113"/>
        <v>311</v>
      </c>
      <c r="I1477" t="str">
        <f t="shared" si="114"/>
        <v>Late Bloomer</v>
      </c>
    </row>
    <row r="1478" spans="1:9" x14ac:dyDescent="0.25">
      <c r="A1478" s="11">
        <v>1477</v>
      </c>
      <c r="B1478" s="12">
        <v>19</v>
      </c>
      <c r="C1478" s="13">
        <v>9</v>
      </c>
      <c r="D1478" s="14">
        <v>5007.9399999999996</v>
      </c>
      <c r="E1478">
        <f t="shared" ref="E1478:E1541" si="115">IF(B1478&gt;88,1,IF(AND(B1478&lt;=88,B1478&gt;45),2,IF(AND(B1478&lt;=45,B1478&gt;18),3,IF(B1478&lt;=18,4))))</f>
        <v>3</v>
      </c>
      <c r="F1478">
        <f t="shared" ref="F1478:F1541" si="116">IF(C1478&gt;7,4,IF(AND(C1478&lt;=7,C1478&gt;6),3,IF(AND(C1478&lt;=6,C1478&gt;4),2,IF(C1478&lt;=4,1))))</f>
        <v>4</v>
      </c>
      <c r="G1478">
        <f t="shared" ref="G1478:G1541" si="117">IF(D1478&gt;4095.63,4,IF(AND(D1478&lt;=4095.63,D1478&gt;2785.04),3,IF(AND(D1478&lt;=2785.04,D1478&gt;1779.7),2,IF(D1478&lt;=1779.7,1))))</f>
        <v>4</v>
      </c>
      <c r="H1478">
        <f t="shared" ref="H1478:H1541" si="118">100*E1478+10*F1478+G1478</f>
        <v>344</v>
      </c>
      <c r="I1478" t="str">
        <f t="shared" ref="I1478:I1541" si="119">IF(H1478=444,"Platinum Customer",IF(AND(H1478&lt;444,H1478&gt;=433),"Very Loyal",IF(AND(H1478&lt;433,H1478&gt;=421),"Becoming Loyal",IF(AND(H1478&lt;421,H1478&gt;=344),"Recent Customer",IF(AND(H1478&lt;344,H1478&gt;=323),"Potential Customer",IF(AND(H1478&lt;323,H1478&gt;=311),"Late Bloomer",IF(AND(H1478&lt;311,H1478&gt;=224),"Losing Customer",IF(AND(H1478&lt;224,H1478&gt;=212),"High Risk Customer",IF(AND(H1478&lt;212,H1478&gt;=124),"Almost Lost Customer",IF(AND(H1478&lt;124,H1478&gt;=112),"Evasive Customer",IF(H1478=111,"Lost Customer")))))))))))</f>
        <v>Recent Customer</v>
      </c>
    </row>
    <row r="1479" spans="1:9" x14ac:dyDescent="0.25">
      <c r="A1479" s="11">
        <v>1478</v>
      </c>
      <c r="B1479" s="12">
        <v>1</v>
      </c>
      <c r="C1479" s="13">
        <v>8</v>
      </c>
      <c r="D1479" s="14">
        <v>3605.3900000000003</v>
      </c>
      <c r="E1479">
        <f t="shared" si="115"/>
        <v>4</v>
      </c>
      <c r="F1479">
        <f t="shared" si="116"/>
        <v>4</v>
      </c>
      <c r="G1479">
        <f t="shared" si="117"/>
        <v>3</v>
      </c>
      <c r="H1479">
        <f t="shared" si="118"/>
        <v>443</v>
      </c>
      <c r="I1479" t="str">
        <f t="shared" si="119"/>
        <v>Very Loyal</v>
      </c>
    </row>
    <row r="1480" spans="1:9" x14ac:dyDescent="0.25">
      <c r="A1480" s="11">
        <v>1479</v>
      </c>
      <c r="B1480" s="12">
        <v>69</v>
      </c>
      <c r="C1480" s="13">
        <v>6</v>
      </c>
      <c r="D1480" s="14">
        <v>1695.66</v>
      </c>
      <c r="E1480">
        <f t="shared" si="115"/>
        <v>2</v>
      </c>
      <c r="F1480">
        <f t="shared" si="116"/>
        <v>2</v>
      </c>
      <c r="G1480">
        <f t="shared" si="117"/>
        <v>1</v>
      </c>
      <c r="H1480">
        <f t="shared" si="118"/>
        <v>221</v>
      </c>
      <c r="I1480" t="str">
        <f t="shared" si="119"/>
        <v>High Risk Customer</v>
      </c>
    </row>
    <row r="1481" spans="1:9" x14ac:dyDescent="0.25">
      <c r="A1481" s="11">
        <v>1480</v>
      </c>
      <c r="B1481" s="12">
        <v>2</v>
      </c>
      <c r="C1481" s="13">
        <v>9</v>
      </c>
      <c r="D1481" s="14">
        <v>2258.6999999999998</v>
      </c>
      <c r="E1481">
        <f t="shared" si="115"/>
        <v>4</v>
      </c>
      <c r="F1481">
        <f t="shared" si="116"/>
        <v>4</v>
      </c>
      <c r="G1481">
        <f t="shared" si="117"/>
        <v>2</v>
      </c>
      <c r="H1481">
        <f t="shared" si="118"/>
        <v>442</v>
      </c>
      <c r="I1481" t="str">
        <f t="shared" si="119"/>
        <v>Very Loyal</v>
      </c>
    </row>
    <row r="1482" spans="1:9" x14ac:dyDescent="0.25">
      <c r="A1482" s="11">
        <v>1481</v>
      </c>
      <c r="B1482" s="12">
        <v>20</v>
      </c>
      <c r="C1482" s="13">
        <v>9</v>
      </c>
      <c r="D1482" s="14">
        <v>2551.0500000000002</v>
      </c>
      <c r="E1482">
        <f t="shared" si="115"/>
        <v>3</v>
      </c>
      <c r="F1482">
        <f t="shared" si="116"/>
        <v>4</v>
      </c>
      <c r="G1482">
        <f t="shared" si="117"/>
        <v>2</v>
      </c>
      <c r="H1482">
        <f t="shared" si="118"/>
        <v>342</v>
      </c>
      <c r="I1482" t="str">
        <f t="shared" si="119"/>
        <v>Potential Customer</v>
      </c>
    </row>
    <row r="1483" spans="1:9" x14ac:dyDescent="0.25">
      <c r="A1483" s="11">
        <v>1482</v>
      </c>
      <c r="B1483" s="12">
        <v>68</v>
      </c>
      <c r="C1483" s="13">
        <v>12</v>
      </c>
      <c r="D1483" s="14">
        <v>9269.16</v>
      </c>
      <c r="E1483">
        <f t="shared" si="115"/>
        <v>2</v>
      </c>
      <c r="F1483">
        <f t="shared" si="116"/>
        <v>4</v>
      </c>
      <c r="G1483">
        <f t="shared" si="117"/>
        <v>4</v>
      </c>
      <c r="H1483">
        <f t="shared" si="118"/>
        <v>244</v>
      </c>
      <c r="I1483" t="str">
        <f t="shared" si="119"/>
        <v>Losing Customer</v>
      </c>
    </row>
    <row r="1484" spans="1:9" x14ac:dyDescent="0.25">
      <c r="A1484" s="11">
        <v>1483</v>
      </c>
      <c r="B1484" s="12">
        <v>29</v>
      </c>
      <c r="C1484" s="13">
        <v>8</v>
      </c>
      <c r="D1484" s="14">
        <v>4273.54</v>
      </c>
      <c r="E1484">
        <f t="shared" si="115"/>
        <v>3</v>
      </c>
      <c r="F1484">
        <f t="shared" si="116"/>
        <v>4</v>
      </c>
      <c r="G1484">
        <f t="shared" si="117"/>
        <v>4</v>
      </c>
      <c r="H1484">
        <f t="shared" si="118"/>
        <v>344</v>
      </c>
      <c r="I1484" t="str">
        <f t="shared" si="119"/>
        <v>Recent Customer</v>
      </c>
    </row>
    <row r="1485" spans="1:9" x14ac:dyDescent="0.25">
      <c r="A1485" s="11">
        <v>1484</v>
      </c>
      <c r="B1485" s="12">
        <v>14</v>
      </c>
      <c r="C1485" s="13">
        <v>5</v>
      </c>
      <c r="D1485" s="14">
        <v>1351.15</v>
      </c>
      <c r="E1485">
        <f t="shared" si="115"/>
        <v>4</v>
      </c>
      <c r="F1485">
        <f t="shared" si="116"/>
        <v>2</v>
      </c>
      <c r="G1485">
        <f t="shared" si="117"/>
        <v>1</v>
      </c>
      <c r="H1485">
        <f t="shared" si="118"/>
        <v>421</v>
      </c>
      <c r="I1485" t="str">
        <f t="shared" si="119"/>
        <v>Becoming Loyal</v>
      </c>
    </row>
    <row r="1486" spans="1:9" x14ac:dyDescent="0.25">
      <c r="A1486" s="11">
        <v>1485</v>
      </c>
      <c r="B1486" s="12">
        <v>4</v>
      </c>
      <c r="C1486" s="13">
        <v>2</v>
      </c>
      <c r="D1486" s="14">
        <v>526.79000000000008</v>
      </c>
      <c r="E1486">
        <f t="shared" si="115"/>
        <v>4</v>
      </c>
      <c r="F1486">
        <f t="shared" si="116"/>
        <v>1</v>
      </c>
      <c r="G1486">
        <f t="shared" si="117"/>
        <v>1</v>
      </c>
      <c r="H1486">
        <f t="shared" si="118"/>
        <v>411</v>
      </c>
      <c r="I1486" t="str">
        <f t="shared" si="119"/>
        <v>Recent Customer</v>
      </c>
    </row>
    <row r="1487" spans="1:9" x14ac:dyDescent="0.25">
      <c r="A1487" s="11">
        <v>1486</v>
      </c>
      <c r="B1487" s="12">
        <v>32</v>
      </c>
      <c r="C1487" s="13">
        <v>5</v>
      </c>
      <c r="D1487" s="14">
        <v>3681.5099999999998</v>
      </c>
      <c r="E1487">
        <f t="shared" si="115"/>
        <v>3</v>
      </c>
      <c r="F1487">
        <f t="shared" si="116"/>
        <v>2</v>
      </c>
      <c r="G1487">
        <f t="shared" si="117"/>
        <v>3</v>
      </c>
      <c r="H1487">
        <f t="shared" si="118"/>
        <v>323</v>
      </c>
      <c r="I1487" t="str">
        <f t="shared" si="119"/>
        <v>Potential Customer</v>
      </c>
    </row>
    <row r="1488" spans="1:9" x14ac:dyDescent="0.25">
      <c r="A1488" s="11">
        <v>1487</v>
      </c>
      <c r="B1488" s="12">
        <v>17</v>
      </c>
      <c r="C1488" s="13">
        <v>2</v>
      </c>
      <c r="D1488" s="14">
        <v>400.47</v>
      </c>
      <c r="E1488">
        <f t="shared" si="115"/>
        <v>4</v>
      </c>
      <c r="F1488">
        <f t="shared" si="116"/>
        <v>1</v>
      </c>
      <c r="G1488">
        <f t="shared" si="117"/>
        <v>1</v>
      </c>
      <c r="H1488">
        <f t="shared" si="118"/>
        <v>411</v>
      </c>
      <c r="I1488" t="str">
        <f t="shared" si="119"/>
        <v>Recent Customer</v>
      </c>
    </row>
    <row r="1489" spans="1:9" x14ac:dyDescent="0.25">
      <c r="A1489" s="11">
        <v>1488</v>
      </c>
      <c r="B1489" s="12">
        <v>40</v>
      </c>
      <c r="C1489" s="13">
        <v>2</v>
      </c>
      <c r="D1489" s="14">
        <v>133.38</v>
      </c>
      <c r="E1489">
        <f t="shared" si="115"/>
        <v>3</v>
      </c>
      <c r="F1489">
        <f t="shared" si="116"/>
        <v>1</v>
      </c>
      <c r="G1489">
        <f t="shared" si="117"/>
        <v>1</v>
      </c>
      <c r="H1489">
        <f t="shared" si="118"/>
        <v>311</v>
      </c>
      <c r="I1489" t="str">
        <f t="shared" si="119"/>
        <v>Late Bloomer</v>
      </c>
    </row>
    <row r="1490" spans="1:9" x14ac:dyDescent="0.25">
      <c r="A1490" s="11">
        <v>1489</v>
      </c>
      <c r="B1490" s="12">
        <v>82</v>
      </c>
      <c r="C1490" s="13">
        <v>5</v>
      </c>
      <c r="D1490" s="14">
        <v>379.15999999999997</v>
      </c>
      <c r="E1490">
        <f t="shared" si="115"/>
        <v>2</v>
      </c>
      <c r="F1490">
        <f t="shared" si="116"/>
        <v>2</v>
      </c>
      <c r="G1490">
        <f t="shared" si="117"/>
        <v>1</v>
      </c>
      <c r="H1490">
        <f t="shared" si="118"/>
        <v>221</v>
      </c>
      <c r="I1490" t="str">
        <f t="shared" si="119"/>
        <v>High Risk Customer</v>
      </c>
    </row>
    <row r="1491" spans="1:9" x14ac:dyDescent="0.25">
      <c r="A1491" s="11">
        <v>1490</v>
      </c>
      <c r="B1491" s="12">
        <v>68</v>
      </c>
      <c r="C1491" s="13">
        <v>4</v>
      </c>
      <c r="D1491" s="14">
        <v>2182.9800000000005</v>
      </c>
      <c r="E1491">
        <f t="shared" si="115"/>
        <v>2</v>
      </c>
      <c r="F1491">
        <f t="shared" si="116"/>
        <v>1</v>
      </c>
      <c r="G1491">
        <f t="shared" si="117"/>
        <v>2</v>
      </c>
      <c r="H1491">
        <f t="shared" si="118"/>
        <v>212</v>
      </c>
      <c r="I1491" t="str">
        <f t="shared" si="119"/>
        <v>High Risk Customer</v>
      </c>
    </row>
    <row r="1492" spans="1:9" x14ac:dyDescent="0.25">
      <c r="A1492" s="11">
        <v>1491</v>
      </c>
      <c r="B1492" s="12">
        <v>160</v>
      </c>
      <c r="C1492" s="13">
        <v>3</v>
      </c>
      <c r="D1492" s="14">
        <v>1591.3300000000002</v>
      </c>
      <c r="E1492">
        <f t="shared" si="115"/>
        <v>1</v>
      </c>
      <c r="F1492">
        <f t="shared" si="116"/>
        <v>1</v>
      </c>
      <c r="G1492">
        <f t="shared" si="117"/>
        <v>1</v>
      </c>
      <c r="H1492">
        <f t="shared" si="118"/>
        <v>111</v>
      </c>
      <c r="I1492" t="str">
        <f t="shared" si="119"/>
        <v>Lost Customer</v>
      </c>
    </row>
    <row r="1493" spans="1:9" x14ac:dyDescent="0.25">
      <c r="A1493" s="11">
        <v>1492</v>
      </c>
      <c r="B1493" s="12">
        <v>13</v>
      </c>
      <c r="C1493" s="13">
        <v>8</v>
      </c>
      <c r="D1493" s="14">
        <v>4645.84</v>
      </c>
      <c r="E1493">
        <f t="shared" si="115"/>
        <v>4</v>
      </c>
      <c r="F1493">
        <f t="shared" si="116"/>
        <v>4</v>
      </c>
      <c r="G1493">
        <f t="shared" si="117"/>
        <v>4</v>
      </c>
      <c r="H1493">
        <f t="shared" si="118"/>
        <v>444</v>
      </c>
      <c r="I1493" t="str">
        <f t="shared" si="119"/>
        <v>Platinum Customer</v>
      </c>
    </row>
    <row r="1494" spans="1:9" x14ac:dyDescent="0.25">
      <c r="A1494" s="11">
        <v>1493</v>
      </c>
      <c r="B1494" s="12">
        <v>20</v>
      </c>
      <c r="C1494" s="13">
        <v>10</v>
      </c>
      <c r="D1494" s="14">
        <v>6117.0499999999993</v>
      </c>
      <c r="E1494">
        <f t="shared" si="115"/>
        <v>3</v>
      </c>
      <c r="F1494">
        <f t="shared" si="116"/>
        <v>4</v>
      </c>
      <c r="G1494">
        <f t="shared" si="117"/>
        <v>4</v>
      </c>
      <c r="H1494">
        <f t="shared" si="118"/>
        <v>344</v>
      </c>
      <c r="I1494" t="str">
        <f t="shared" si="119"/>
        <v>Recent Customer</v>
      </c>
    </row>
    <row r="1495" spans="1:9" x14ac:dyDescent="0.25">
      <c r="A1495" s="11">
        <v>1494</v>
      </c>
      <c r="B1495" s="12">
        <v>18</v>
      </c>
      <c r="C1495" s="13">
        <v>10</v>
      </c>
      <c r="D1495" s="14">
        <v>5221.26</v>
      </c>
      <c r="E1495">
        <f t="shared" si="115"/>
        <v>4</v>
      </c>
      <c r="F1495">
        <f t="shared" si="116"/>
        <v>4</v>
      </c>
      <c r="G1495">
        <f t="shared" si="117"/>
        <v>4</v>
      </c>
      <c r="H1495">
        <f t="shared" si="118"/>
        <v>444</v>
      </c>
      <c r="I1495" t="str">
        <f t="shared" si="119"/>
        <v>Platinum Customer</v>
      </c>
    </row>
    <row r="1496" spans="1:9" x14ac:dyDescent="0.25">
      <c r="A1496" s="11">
        <v>1495</v>
      </c>
      <c r="B1496" s="12">
        <v>3</v>
      </c>
      <c r="C1496" s="13">
        <v>2</v>
      </c>
      <c r="D1496" s="14">
        <v>575.15000000000009</v>
      </c>
      <c r="E1496">
        <f t="shared" si="115"/>
        <v>4</v>
      </c>
      <c r="F1496">
        <f t="shared" si="116"/>
        <v>1</v>
      </c>
      <c r="G1496">
        <f t="shared" si="117"/>
        <v>1</v>
      </c>
      <c r="H1496">
        <f t="shared" si="118"/>
        <v>411</v>
      </c>
      <c r="I1496" t="str">
        <f t="shared" si="119"/>
        <v>Recent Customer</v>
      </c>
    </row>
    <row r="1497" spans="1:9" x14ac:dyDescent="0.25">
      <c r="A1497" s="11">
        <v>1496</v>
      </c>
      <c r="B1497" s="12">
        <v>53</v>
      </c>
      <c r="C1497" s="13">
        <v>5</v>
      </c>
      <c r="D1497" s="14">
        <v>3181.1600000000008</v>
      </c>
      <c r="E1497">
        <f t="shared" si="115"/>
        <v>2</v>
      </c>
      <c r="F1497">
        <f t="shared" si="116"/>
        <v>2</v>
      </c>
      <c r="G1497">
        <f t="shared" si="117"/>
        <v>3</v>
      </c>
      <c r="H1497">
        <f t="shared" si="118"/>
        <v>223</v>
      </c>
      <c r="I1497" t="str">
        <f t="shared" si="119"/>
        <v>High Risk Customer</v>
      </c>
    </row>
    <row r="1498" spans="1:9" x14ac:dyDescent="0.25">
      <c r="A1498" s="11">
        <v>1497</v>
      </c>
      <c r="B1498" s="12">
        <v>182</v>
      </c>
      <c r="C1498" s="13">
        <v>6</v>
      </c>
      <c r="D1498" s="14">
        <v>3022.9899999999993</v>
      </c>
      <c r="E1498">
        <f t="shared" si="115"/>
        <v>1</v>
      </c>
      <c r="F1498">
        <f t="shared" si="116"/>
        <v>2</v>
      </c>
      <c r="G1498">
        <f t="shared" si="117"/>
        <v>3</v>
      </c>
      <c r="H1498">
        <f t="shared" si="118"/>
        <v>123</v>
      </c>
      <c r="I1498" t="str">
        <f t="shared" si="119"/>
        <v>Evasive Customer</v>
      </c>
    </row>
    <row r="1499" spans="1:9" x14ac:dyDescent="0.25">
      <c r="A1499" s="11">
        <v>1498</v>
      </c>
      <c r="B1499" s="12">
        <v>40</v>
      </c>
      <c r="C1499" s="13">
        <v>4</v>
      </c>
      <c r="D1499" s="14">
        <v>1583.19</v>
      </c>
      <c r="E1499">
        <f t="shared" si="115"/>
        <v>3</v>
      </c>
      <c r="F1499">
        <f t="shared" si="116"/>
        <v>1</v>
      </c>
      <c r="G1499">
        <f t="shared" si="117"/>
        <v>1</v>
      </c>
      <c r="H1499">
        <f t="shared" si="118"/>
        <v>311</v>
      </c>
      <c r="I1499" t="str">
        <f t="shared" si="119"/>
        <v>Late Bloomer</v>
      </c>
    </row>
    <row r="1500" spans="1:9" x14ac:dyDescent="0.25">
      <c r="A1500" s="11">
        <v>1499</v>
      </c>
      <c r="B1500" s="12">
        <v>125</v>
      </c>
      <c r="C1500" s="13">
        <v>5</v>
      </c>
      <c r="D1500" s="14">
        <v>2193.8599999999997</v>
      </c>
      <c r="E1500">
        <f t="shared" si="115"/>
        <v>1</v>
      </c>
      <c r="F1500">
        <f t="shared" si="116"/>
        <v>2</v>
      </c>
      <c r="G1500">
        <f t="shared" si="117"/>
        <v>2</v>
      </c>
      <c r="H1500">
        <f t="shared" si="118"/>
        <v>122</v>
      </c>
      <c r="I1500" t="str">
        <f t="shared" si="119"/>
        <v>Evasive Customer</v>
      </c>
    </row>
    <row r="1501" spans="1:9" x14ac:dyDescent="0.25">
      <c r="A1501" s="11">
        <v>1500</v>
      </c>
      <c r="B1501" s="12">
        <v>5</v>
      </c>
      <c r="C1501" s="13">
        <v>5</v>
      </c>
      <c r="D1501" s="14">
        <v>3488.45</v>
      </c>
      <c r="E1501">
        <f t="shared" si="115"/>
        <v>4</v>
      </c>
      <c r="F1501">
        <f t="shared" si="116"/>
        <v>2</v>
      </c>
      <c r="G1501">
        <f t="shared" si="117"/>
        <v>3</v>
      </c>
      <c r="H1501">
        <f t="shared" si="118"/>
        <v>423</v>
      </c>
      <c r="I1501" t="str">
        <f t="shared" si="119"/>
        <v>Becoming Loyal</v>
      </c>
    </row>
    <row r="1502" spans="1:9" x14ac:dyDescent="0.25">
      <c r="A1502" s="11">
        <v>1501</v>
      </c>
      <c r="B1502" s="12">
        <v>53</v>
      </c>
      <c r="C1502" s="13">
        <v>5</v>
      </c>
      <c r="D1502" s="14">
        <v>1636.3700000000001</v>
      </c>
      <c r="E1502">
        <f t="shared" si="115"/>
        <v>2</v>
      </c>
      <c r="F1502">
        <f t="shared" si="116"/>
        <v>2</v>
      </c>
      <c r="G1502">
        <f t="shared" si="117"/>
        <v>1</v>
      </c>
      <c r="H1502">
        <f t="shared" si="118"/>
        <v>221</v>
      </c>
      <c r="I1502" t="str">
        <f t="shared" si="119"/>
        <v>High Risk Customer</v>
      </c>
    </row>
    <row r="1503" spans="1:9" x14ac:dyDescent="0.25">
      <c r="A1503" s="11">
        <v>1502</v>
      </c>
      <c r="B1503" s="12">
        <v>26</v>
      </c>
      <c r="C1503" s="13">
        <v>9</v>
      </c>
      <c r="D1503" s="14">
        <v>6209.68</v>
      </c>
      <c r="E1503">
        <f t="shared" si="115"/>
        <v>3</v>
      </c>
      <c r="F1503">
        <f t="shared" si="116"/>
        <v>4</v>
      </c>
      <c r="G1503">
        <f t="shared" si="117"/>
        <v>4</v>
      </c>
      <c r="H1503">
        <f t="shared" si="118"/>
        <v>344</v>
      </c>
      <c r="I1503" t="str">
        <f t="shared" si="119"/>
        <v>Recent Customer</v>
      </c>
    </row>
    <row r="1504" spans="1:9" x14ac:dyDescent="0.25">
      <c r="A1504" s="11">
        <v>1503</v>
      </c>
      <c r="B1504" s="12">
        <v>160</v>
      </c>
      <c r="C1504" s="13">
        <v>10</v>
      </c>
      <c r="D1504" s="14">
        <v>7693.7799999999988</v>
      </c>
      <c r="E1504">
        <f t="shared" si="115"/>
        <v>1</v>
      </c>
      <c r="F1504">
        <f t="shared" si="116"/>
        <v>4</v>
      </c>
      <c r="G1504">
        <f t="shared" si="117"/>
        <v>4</v>
      </c>
      <c r="H1504">
        <f t="shared" si="118"/>
        <v>144</v>
      </c>
      <c r="I1504" t="str">
        <f t="shared" si="119"/>
        <v>Almost Lost Customer</v>
      </c>
    </row>
    <row r="1505" spans="1:9" x14ac:dyDescent="0.25">
      <c r="A1505" s="11">
        <v>1504</v>
      </c>
      <c r="B1505" s="12">
        <v>5</v>
      </c>
      <c r="C1505" s="13">
        <v>5</v>
      </c>
      <c r="D1505" s="14">
        <v>713.22</v>
      </c>
      <c r="E1505">
        <f t="shared" si="115"/>
        <v>4</v>
      </c>
      <c r="F1505">
        <f t="shared" si="116"/>
        <v>2</v>
      </c>
      <c r="G1505">
        <f t="shared" si="117"/>
        <v>1</v>
      </c>
      <c r="H1505">
        <f t="shared" si="118"/>
        <v>421</v>
      </c>
      <c r="I1505" t="str">
        <f t="shared" si="119"/>
        <v>Becoming Loyal</v>
      </c>
    </row>
    <row r="1506" spans="1:9" x14ac:dyDescent="0.25">
      <c r="A1506" s="11">
        <v>1505</v>
      </c>
      <c r="B1506" s="12">
        <v>18</v>
      </c>
      <c r="C1506" s="13">
        <v>5</v>
      </c>
      <c r="D1506" s="14">
        <v>3825.7100000000005</v>
      </c>
      <c r="E1506">
        <f t="shared" si="115"/>
        <v>4</v>
      </c>
      <c r="F1506">
        <f t="shared" si="116"/>
        <v>2</v>
      </c>
      <c r="G1506">
        <f t="shared" si="117"/>
        <v>3</v>
      </c>
      <c r="H1506">
        <f t="shared" si="118"/>
        <v>423</v>
      </c>
      <c r="I1506" t="str">
        <f t="shared" si="119"/>
        <v>Becoming Loyal</v>
      </c>
    </row>
    <row r="1507" spans="1:9" x14ac:dyDescent="0.25">
      <c r="A1507" s="11">
        <v>1506</v>
      </c>
      <c r="B1507" s="12">
        <v>0</v>
      </c>
      <c r="C1507" s="13">
        <v>10</v>
      </c>
      <c r="D1507" s="14">
        <v>6435.1</v>
      </c>
      <c r="E1507">
        <f t="shared" si="115"/>
        <v>4</v>
      </c>
      <c r="F1507">
        <f t="shared" si="116"/>
        <v>4</v>
      </c>
      <c r="G1507">
        <f t="shared" si="117"/>
        <v>4</v>
      </c>
      <c r="H1507">
        <f t="shared" si="118"/>
        <v>444</v>
      </c>
      <c r="I1507" t="str">
        <f t="shared" si="119"/>
        <v>Platinum Customer</v>
      </c>
    </row>
    <row r="1508" spans="1:9" x14ac:dyDescent="0.25">
      <c r="A1508" s="11">
        <v>1507</v>
      </c>
      <c r="B1508" s="12">
        <v>16</v>
      </c>
      <c r="C1508" s="13">
        <v>4</v>
      </c>
      <c r="D1508" s="14">
        <v>3023.26</v>
      </c>
      <c r="E1508">
        <f t="shared" si="115"/>
        <v>4</v>
      </c>
      <c r="F1508">
        <f t="shared" si="116"/>
        <v>1</v>
      </c>
      <c r="G1508">
        <f t="shared" si="117"/>
        <v>3</v>
      </c>
      <c r="H1508">
        <f t="shared" si="118"/>
        <v>413</v>
      </c>
      <c r="I1508" t="str">
        <f t="shared" si="119"/>
        <v>Recent Customer</v>
      </c>
    </row>
    <row r="1509" spans="1:9" x14ac:dyDescent="0.25">
      <c r="A1509" s="11">
        <v>1508</v>
      </c>
      <c r="B1509" s="12">
        <v>61</v>
      </c>
      <c r="C1509" s="13">
        <v>5</v>
      </c>
      <c r="D1509" s="14">
        <v>3479.0099999999998</v>
      </c>
      <c r="E1509">
        <f t="shared" si="115"/>
        <v>2</v>
      </c>
      <c r="F1509">
        <f t="shared" si="116"/>
        <v>2</v>
      </c>
      <c r="G1509">
        <f t="shared" si="117"/>
        <v>3</v>
      </c>
      <c r="H1509">
        <f t="shared" si="118"/>
        <v>223</v>
      </c>
      <c r="I1509" t="str">
        <f t="shared" si="119"/>
        <v>High Risk Customer</v>
      </c>
    </row>
    <row r="1510" spans="1:9" x14ac:dyDescent="0.25">
      <c r="A1510" s="11">
        <v>1509</v>
      </c>
      <c r="B1510" s="12">
        <v>44</v>
      </c>
      <c r="C1510" s="13">
        <v>3</v>
      </c>
      <c r="D1510" s="14">
        <v>1862.95</v>
      </c>
      <c r="E1510">
        <f t="shared" si="115"/>
        <v>3</v>
      </c>
      <c r="F1510">
        <f t="shared" si="116"/>
        <v>1</v>
      </c>
      <c r="G1510">
        <f t="shared" si="117"/>
        <v>2</v>
      </c>
      <c r="H1510">
        <f t="shared" si="118"/>
        <v>312</v>
      </c>
      <c r="I1510" t="str">
        <f t="shared" si="119"/>
        <v>Late Bloomer</v>
      </c>
    </row>
    <row r="1511" spans="1:9" x14ac:dyDescent="0.25">
      <c r="A1511" s="11">
        <v>1510</v>
      </c>
      <c r="B1511" s="12">
        <v>56</v>
      </c>
      <c r="C1511" s="13">
        <v>2</v>
      </c>
      <c r="D1511" s="14">
        <v>2238.37</v>
      </c>
      <c r="E1511">
        <f t="shared" si="115"/>
        <v>2</v>
      </c>
      <c r="F1511">
        <f t="shared" si="116"/>
        <v>1</v>
      </c>
      <c r="G1511">
        <f t="shared" si="117"/>
        <v>2</v>
      </c>
      <c r="H1511">
        <f t="shared" si="118"/>
        <v>212</v>
      </c>
      <c r="I1511" t="str">
        <f t="shared" si="119"/>
        <v>High Risk Customer</v>
      </c>
    </row>
    <row r="1512" spans="1:9" x14ac:dyDescent="0.25">
      <c r="A1512" s="11">
        <v>1511</v>
      </c>
      <c r="B1512" s="12">
        <v>16</v>
      </c>
      <c r="C1512" s="13">
        <v>8</v>
      </c>
      <c r="D1512" s="14">
        <v>3037.58</v>
      </c>
      <c r="E1512">
        <f t="shared" si="115"/>
        <v>4</v>
      </c>
      <c r="F1512">
        <f t="shared" si="116"/>
        <v>4</v>
      </c>
      <c r="G1512">
        <f t="shared" si="117"/>
        <v>3</v>
      </c>
      <c r="H1512">
        <f t="shared" si="118"/>
        <v>443</v>
      </c>
      <c r="I1512" t="str">
        <f t="shared" si="119"/>
        <v>Very Loyal</v>
      </c>
    </row>
    <row r="1513" spans="1:9" x14ac:dyDescent="0.25">
      <c r="A1513" s="11">
        <v>1512</v>
      </c>
      <c r="B1513" s="12">
        <v>136</v>
      </c>
      <c r="C1513" s="13">
        <v>4</v>
      </c>
      <c r="D1513" s="14">
        <v>2600.06</v>
      </c>
      <c r="E1513">
        <f t="shared" si="115"/>
        <v>1</v>
      </c>
      <c r="F1513">
        <f t="shared" si="116"/>
        <v>1</v>
      </c>
      <c r="G1513">
        <f t="shared" si="117"/>
        <v>2</v>
      </c>
      <c r="H1513">
        <f t="shared" si="118"/>
        <v>112</v>
      </c>
      <c r="I1513" t="str">
        <f t="shared" si="119"/>
        <v>Evasive Customer</v>
      </c>
    </row>
    <row r="1514" spans="1:9" x14ac:dyDescent="0.25">
      <c r="A1514" s="11">
        <v>1513</v>
      </c>
      <c r="B1514" s="12">
        <v>120</v>
      </c>
      <c r="C1514" s="13">
        <v>6</v>
      </c>
      <c r="D1514" s="14">
        <v>2071.1400000000003</v>
      </c>
      <c r="E1514">
        <f t="shared" si="115"/>
        <v>1</v>
      </c>
      <c r="F1514">
        <f t="shared" si="116"/>
        <v>2</v>
      </c>
      <c r="G1514">
        <f t="shared" si="117"/>
        <v>2</v>
      </c>
      <c r="H1514">
        <f t="shared" si="118"/>
        <v>122</v>
      </c>
      <c r="I1514" t="str">
        <f t="shared" si="119"/>
        <v>Evasive Customer</v>
      </c>
    </row>
    <row r="1515" spans="1:9" x14ac:dyDescent="0.25">
      <c r="A1515" s="11">
        <v>1514</v>
      </c>
      <c r="B1515" s="12">
        <v>67</v>
      </c>
      <c r="C1515" s="13">
        <v>7</v>
      </c>
      <c r="D1515" s="14">
        <v>3553.8300000000004</v>
      </c>
      <c r="E1515">
        <f t="shared" si="115"/>
        <v>2</v>
      </c>
      <c r="F1515">
        <f t="shared" si="116"/>
        <v>3</v>
      </c>
      <c r="G1515">
        <f t="shared" si="117"/>
        <v>3</v>
      </c>
      <c r="H1515">
        <f t="shared" si="118"/>
        <v>233</v>
      </c>
      <c r="I1515" t="str">
        <f t="shared" si="119"/>
        <v>Losing Customer</v>
      </c>
    </row>
    <row r="1516" spans="1:9" x14ac:dyDescent="0.25">
      <c r="A1516" s="11">
        <v>1515</v>
      </c>
      <c r="B1516" s="12">
        <v>8</v>
      </c>
      <c r="C1516" s="13">
        <v>7</v>
      </c>
      <c r="D1516" s="14">
        <v>2314.6</v>
      </c>
      <c r="E1516">
        <f t="shared" si="115"/>
        <v>4</v>
      </c>
      <c r="F1516">
        <f t="shared" si="116"/>
        <v>3</v>
      </c>
      <c r="G1516">
        <f t="shared" si="117"/>
        <v>2</v>
      </c>
      <c r="H1516">
        <f t="shared" si="118"/>
        <v>432</v>
      </c>
      <c r="I1516" t="str">
        <f t="shared" si="119"/>
        <v>Becoming Loyal</v>
      </c>
    </row>
    <row r="1517" spans="1:9" x14ac:dyDescent="0.25">
      <c r="A1517" s="11">
        <v>1516</v>
      </c>
      <c r="B1517" s="12">
        <v>37</v>
      </c>
      <c r="C1517" s="13">
        <v>5</v>
      </c>
      <c r="D1517" s="14">
        <v>4256.3200000000006</v>
      </c>
      <c r="E1517">
        <f t="shared" si="115"/>
        <v>3</v>
      </c>
      <c r="F1517">
        <f t="shared" si="116"/>
        <v>2</v>
      </c>
      <c r="G1517">
        <f t="shared" si="117"/>
        <v>4</v>
      </c>
      <c r="H1517">
        <f t="shared" si="118"/>
        <v>324</v>
      </c>
      <c r="I1517" t="str">
        <f t="shared" si="119"/>
        <v>Potential Customer</v>
      </c>
    </row>
    <row r="1518" spans="1:9" x14ac:dyDescent="0.25">
      <c r="A1518" s="11">
        <v>1517</v>
      </c>
      <c r="B1518" s="12">
        <v>28</v>
      </c>
      <c r="C1518" s="13">
        <v>11</v>
      </c>
      <c r="D1518" s="14">
        <v>5878.15</v>
      </c>
      <c r="E1518">
        <f t="shared" si="115"/>
        <v>3</v>
      </c>
      <c r="F1518">
        <f t="shared" si="116"/>
        <v>4</v>
      </c>
      <c r="G1518">
        <f t="shared" si="117"/>
        <v>4</v>
      </c>
      <c r="H1518">
        <f t="shared" si="118"/>
        <v>344</v>
      </c>
      <c r="I1518" t="str">
        <f t="shared" si="119"/>
        <v>Recent Customer</v>
      </c>
    </row>
    <row r="1519" spans="1:9" x14ac:dyDescent="0.25">
      <c r="A1519" s="11">
        <v>1518</v>
      </c>
      <c r="B1519" s="12">
        <v>91</v>
      </c>
      <c r="C1519" s="13">
        <v>5</v>
      </c>
      <c r="D1519" s="14">
        <v>1365.79</v>
      </c>
      <c r="E1519">
        <f t="shared" si="115"/>
        <v>1</v>
      </c>
      <c r="F1519">
        <f t="shared" si="116"/>
        <v>2</v>
      </c>
      <c r="G1519">
        <f t="shared" si="117"/>
        <v>1</v>
      </c>
      <c r="H1519">
        <f t="shared" si="118"/>
        <v>121</v>
      </c>
      <c r="I1519" t="str">
        <f t="shared" si="119"/>
        <v>Evasive Customer</v>
      </c>
    </row>
    <row r="1520" spans="1:9" x14ac:dyDescent="0.25">
      <c r="A1520" s="11">
        <v>1519</v>
      </c>
      <c r="B1520" s="12">
        <v>8</v>
      </c>
      <c r="C1520" s="13">
        <v>11</v>
      </c>
      <c r="D1520" s="14">
        <v>3819.53</v>
      </c>
      <c r="E1520">
        <f t="shared" si="115"/>
        <v>4</v>
      </c>
      <c r="F1520">
        <f t="shared" si="116"/>
        <v>4</v>
      </c>
      <c r="G1520">
        <f t="shared" si="117"/>
        <v>3</v>
      </c>
      <c r="H1520">
        <f t="shared" si="118"/>
        <v>443</v>
      </c>
      <c r="I1520" t="str">
        <f t="shared" si="119"/>
        <v>Very Loyal</v>
      </c>
    </row>
    <row r="1521" spans="1:9" x14ac:dyDescent="0.25">
      <c r="A1521" s="11">
        <v>1520</v>
      </c>
      <c r="B1521" s="12">
        <v>167</v>
      </c>
      <c r="C1521" s="13">
        <v>4</v>
      </c>
      <c r="D1521" s="14">
        <v>1542</v>
      </c>
      <c r="E1521">
        <f t="shared" si="115"/>
        <v>1</v>
      </c>
      <c r="F1521">
        <f t="shared" si="116"/>
        <v>1</v>
      </c>
      <c r="G1521">
        <f t="shared" si="117"/>
        <v>1</v>
      </c>
      <c r="H1521">
        <f t="shared" si="118"/>
        <v>111</v>
      </c>
      <c r="I1521" t="str">
        <f t="shared" si="119"/>
        <v>Lost Customer</v>
      </c>
    </row>
    <row r="1522" spans="1:9" x14ac:dyDescent="0.25">
      <c r="A1522" s="11">
        <v>1521</v>
      </c>
      <c r="B1522" s="12">
        <v>95</v>
      </c>
      <c r="C1522" s="13">
        <v>2</v>
      </c>
      <c r="D1522" s="14">
        <v>824.27000000000021</v>
      </c>
      <c r="E1522">
        <f t="shared" si="115"/>
        <v>1</v>
      </c>
      <c r="F1522">
        <f t="shared" si="116"/>
        <v>1</v>
      </c>
      <c r="G1522">
        <f t="shared" si="117"/>
        <v>1</v>
      </c>
      <c r="H1522">
        <f t="shared" si="118"/>
        <v>111</v>
      </c>
      <c r="I1522" t="str">
        <f t="shared" si="119"/>
        <v>Lost Customer</v>
      </c>
    </row>
    <row r="1523" spans="1:9" x14ac:dyDescent="0.25">
      <c r="A1523" s="11">
        <v>1522</v>
      </c>
      <c r="B1523" s="12">
        <v>9</v>
      </c>
      <c r="C1523" s="13">
        <v>6</v>
      </c>
      <c r="D1523" s="14">
        <v>2089.87</v>
      </c>
      <c r="E1523">
        <f t="shared" si="115"/>
        <v>4</v>
      </c>
      <c r="F1523">
        <f t="shared" si="116"/>
        <v>2</v>
      </c>
      <c r="G1523">
        <f t="shared" si="117"/>
        <v>2</v>
      </c>
      <c r="H1523">
        <f t="shared" si="118"/>
        <v>422</v>
      </c>
      <c r="I1523" t="str">
        <f t="shared" si="119"/>
        <v>Becoming Loyal</v>
      </c>
    </row>
    <row r="1524" spans="1:9" x14ac:dyDescent="0.25">
      <c r="A1524" s="11">
        <v>1523</v>
      </c>
      <c r="B1524" s="12">
        <v>41</v>
      </c>
      <c r="C1524" s="13">
        <v>3</v>
      </c>
      <c r="D1524" s="14">
        <v>2105.0899999999997</v>
      </c>
      <c r="E1524">
        <f t="shared" si="115"/>
        <v>3</v>
      </c>
      <c r="F1524">
        <f t="shared" si="116"/>
        <v>1</v>
      </c>
      <c r="G1524">
        <f t="shared" si="117"/>
        <v>2</v>
      </c>
      <c r="H1524">
        <f t="shared" si="118"/>
        <v>312</v>
      </c>
      <c r="I1524" t="str">
        <f t="shared" si="119"/>
        <v>Late Bloomer</v>
      </c>
    </row>
    <row r="1525" spans="1:9" x14ac:dyDescent="0.25">
      <c r="A1525" s="11">
        <v>1524</v>
      </c>
      <c r="B1525" s="12">
        <v>37</v>
      </c>
      <c r="C1525" s="13">
        <v>8</v>
      </c>
      <c r="D1525" s="14">
        <v>2724.52</v>
      </c>
      <c r="E1525">
        <f t="shared" si="115"/>
        <v>3</v>
      </c>
      <c r="F1525">
        <f t="shared" si="116"/>
        <v>4</v>
      </c>
      <c r="G1525">
        <f t="shared" si="117"/>
        <v>2</v>
      </c>
      <c r="H1525">
        <f t="shared" si="118"/>
        <v>342</v>
      </c>
      <c r="I1525" t="str">
        <f t="shared" si="119"/>
        <v>Potential Customer</v>
      </c>
    </row>
    <row r="1526" spans="1:9" x14ac:dyDescent="0.25">
      <c r="A1526" s="11">
        <v>1525</v>
      </c>
      <c r="B1526" s="12">
        <v>24</v>
      </c>
      <c r="C1526" s="13">
        <v>3</v>
      </c>
      <c r="D1526" s="14">
        <v>1909.17</v>
      </c>
      <c r="E1526">
        <f t="shared" si="115"/>
        <v>3</v>
      </c>
      <c r="F1526">
        <f t="shared" si="116"/>
        <v>1</v>
      </c>
      <c r="G1526">
        <f t="shared" si="117"/>
        <v>2</v>
      </c>
      <c r="H1526">
        <f t="shared" si="118"/>
        <v>312</v>
      </c>
      <c r="I1526" t="str">
        <f t="shared" si="119"/>
        <v>Late Bloomer</v>
      </c>
    </row>
    <row r="1527" spans="1:9" x14ac:dyDescent="0.25">
      <c r="A1527" s="11">
        <v>1526</v>
      </c>
      <c r="B1527" s="12">
        <v>111</v>
      </c>
      <c r="C1527" s="13">
        <v>6</v>
      </c>
      <c r="D1527" s="14">
        <v>2573.9400000000005</v>
      </c>
      <c r="E1527">
        <f t="shared" si="115"/>
        <v>1</v>
      </c>
      <c r="F1527">
        <f t="shared" si="116"/>
        <v>2</v>
      </c>
      <c r="G1527">
        <f t="shared" si="117"/>
        <v>2</v>
      </c>
      <c r="H1527">
        <f t="shared" si="118"/>
        <v>122</v>
      </c>
      <c r="I1527" t="str">
        <f t="shared" si="119"/>
        <v>Evasive Customer</v>
      </c>
    </row>
    <row r="1528" spans="1:9" x14ac:dyDescent="0.25">
      <c r="A1528" s="11">
        <v>1527</v>
      </c>
      <c r="B1528" s="12">
        <v>41</v>
      </c>
      <c r="C1528" s="13">
        <v>8</v>
      </c>
      <c r="D1528" s="14">
        <v>3855.9300000000003</v>
      </c>
      <c r="E1528">
        <f t="shared" si="115"/>
        <v>3</v>
      </c>
      <c r="F1528">
        <f t="shared" si="116"/>
        <v>4</v>
      </c>
      <c r="G1528">
        <f t="shared" si="117"/>
        <v>3</v>
      </c>
      <c r="H1528">
        <f t="shared" si="118"/>
        <v>343</v>
      </c>
      <c r="I1528" t="str">
        <f t="shared" si="119"/>
        <v>Potential Customer</v>
      </c>
    </row>
    <row r="1529" spans="1:9" x14ac:dyDescent="0.25">
      <c r="A1529" s="11">
        <v>1528</v>
      </c>
      <c r="B1529" s="12">
        <v>75</v>
      </c>
      <c r="C1529" s="13">
        <v>7</v>
      </c>
      <c r="D1529" s="14">
        <v>5083.41</v>
      </c>
      <c r="E1529">
        <f t="shared" si="115"/>
        <v>2</v>
      </c>
      <c r="F1529">
        <f t="shared" si="116"/>
        <v>3</v>
      </c>
      <c r="G1529">
        <f t="shared" si="117"/>
        <v>4</v>
      </c>
      <c r="H1529">
        <f t="shared" si="118"/>
        <v>234</v>
      </c>
      <c r="I1529" t="str">
        <f t="shared" si="119"/>
        <v>Losing Customer</v>
      </c>
    </row>
    <row r="1530" spans="1:9" x14ac:dyDescent="0.25">
      <c r="A1530" s="11">
        <v>1529</v>
      </c>
      <c r="B1530" s="12">
        <v>104</v>
      </c>
      <c r="C1530" s="13">
        <v>1</v>
      </c>
      <c r="D1530" s="14">
        <v>199.09999999999991</v>
      </c>
      <c r="E1530">
        <f t="shared" si="115"/>
        <v>1</v>
      </c>
      <c r="F1530">
        <f t="shared" si="116"/>
        <v>1</v>
      </c>
      <c r="G1530">
        <f t="shared" si="117"/>
        <v>1</v>
      </c>
      <c r="H1530">
        <f t="shared" si="118"/>
        <v>111</v>
      </c>
      <c r="I1530" t="str">
        <f t="shared" si="119"/>
        <v>Lost Customer</v>
      </c>
    </row>
    <row r="1531" spans="1:9" x14ac:dyDescent="0.25">
      <c r="A1531" s="11">
        <v>1530</v>
      </c>
      <c r="B1531" s="12">
        <v>1</v>
      </c>
      <c r="C1531" s="13">
        <v>10</v>
      </c>
      <c r="D1531" s="14">
        <v>7390.7500000000009</v>
      </c>
      <c r="E1531">
        <f t="shared" si="115"/>
        <v>4</v>
      </c>
      <c r="F1531">
        <f t="shared" si="116"/>
        <v>4</v>
      </c>
      <c r="G1531">
        <f t="shared" si="117"/>
        <v>4</v>
      </c>
      <c r="H1531">
        <f t="shared" si="118"/>
        <v>444</v>
      </c>
      <c r="I1531" t="str">
        <f t="shared" si="119"/>
        <v>Platinum Customer</v>
      </c>
    </row>
    <row r="1532" spans="1:9" x14ac:dyDescent="0.25">
      <c r="A1532" s="11">
        <v>1531</v>
      </c>
      <c r="B1532" s="12">
        <v>42</v>
      </c>
      <c r="C1532" s="13">
        <v>7</v>
      </c>
      <c r="D1532" s="14">
        <v>3839.18</v>
      </c>
      <c r="E1532">
        <f t="shared" si="115"/>
        <v>3</v>
      </c>
      <c r="F1532">
        <f t="shared" si="116"/>
        <v>3</v>
      </c>
      <c r="G1532">
        <f t="shared" si="117"/>
        <v>3</v>
      </c>
      <c r="H1532">
        <f t="shared" si="118"/>
        <v>333</v>
      </c>
      <c r="I1532" t="str">
        <f t="shared" si="119"/>
        <v>Potential Customer</v>
      </c>
    </row>
    <row r="1533" spans="1:9" x14ac:dyDescent="0.25">
      <c r="A1533" s="11">
        <v>1532</v>
      </c>
      <c r="B1533" s="12">
        <v>3</v>
      </c>
      <c r="C1533" s="13">
        <v>6</v>
      </c>
      <c r="D1533" s="14">
        <v>2827.66</v>
      </c>
      <c r="E1533">
        <f t="shared" si="115"/>
        <v>4</v>
      </c>
      <c r="F1533">
        <f t="shared" si="116"/>
        <v>2</v>
      </c>
      <c r="G1533">
        <f t="shared" si="117"/>
        <v>3</v>
      </c>
      <c r="H1533">
        <f t="shared" si="118"/>
        <v>423</v>
      </c>
      <c r="I1533" t="str">
        <f t="shared" si="119"/>
        <v>Becoming Loyal</v>
      </c>
    </row>
    <row r="1534" spans="1:9" x14ac:dyDescent="0.25">
      <c r="A1534" s="11">
        <v>1533</v>
      </c>
      <c r="B1534" s="12">
        <v>104</v>
      </c>
      <c r="C1534" s="13">
        <v>8</v>
      </c>
      <c r="D1534" s="14">
        <v>3968.52</v>
      </c>
      <c r="E1534">
        <f t="shared" si="115"/>
        <v>1</v>
      </c>
      <c r="F1534">
        <f t="shared" si="116"/>
        <v>4</v>
      </c>
      <c r="G1534">
        <f t="shared" si="117"/>
        <v>3</v>
      </c>
      <c r="H1534">
        <f t="shared" si="118"/>
        <v>143</v>
      </c>
      <c r="I1534" t="str">
        <f t="shared" si="119"/>
        <v>Almost Lost Customer</v>
      </c>
    </row>
    <row r="1535" spans="1:9" x14ac:dyDescent="0.25">
      <c r="A1535" s="11">
        <v>1534</v>
      </c>
      <c r="B1535" s="12">
        <v>46</v>
      </c>
      <c r="C1535" s="13">
        <v>7</v>
      </c>
      <c r="D1535" s="14">
        <v>3244.32</v>
      </c>
      <c r="E1535">
        <f t="shared" si="115"/>
        <v>2</v>
      </c>
      <c r="F1535">
        <f t="shared" si="116"/>
        <v>3</v>
      </c>
      <c r="G1535">
        <f t="shared" si="117"/>
        <v>3</v>
      </c>
      <c r="H1535">
        <f t="shared" si="118"/>
        <v>233</v>
      </c>
      <c r="I1535" t="str">
        <f t="shared" si="119"/>
        <v>Losing Customer</v>
      </c>
    </row>
    <row r="1536" spans="1:9" x14ac:dyDescent="0.25">
      <c r="A1536" s="11">
        <v>1535</v>
      </c>
      <c r="B1536" s="12">
        <v>104</v>
      </c>
      <c r="C1536" s="13">
        <v>5</v>
      </c>
      <c r="D1536" s="14">
        <v>2811.9700000000003</v>
      </c>
      <c r="E1536">
        <f t="shared" si="115"/>
        <v>1</v>
      </c>
      <c r="F1536">
        <f t="shared" si="116"/>
        <v>2</v>
      </c>
      <c r="G1536">
        <f t="shared" si="117"/>
        <v>3</v>
      </c>
      <c r="H1536">
        <f t="shared" si="118"/>
        <v>123</v>
      </c>
      <c r="I1536" t="str">
        <f t="shared" si="119"/>
        <v>Evasive Customer</v>
      </c>
    </row>
    <row r="1537" spans="1:9" x14ac:dyDescent="0.25">
      <c r="A1537" s="11">
        <v>1536</v>
      </c>
      <c r="B1537" s="12">
        <v>33</v>
      </c>
      <c r="C1537" s="13">
        <v>4</v>
      </c>
      <c r="D1537" s="14">
        <v>2018.0400000000002</v>
      </c>
      <c r="E1537">
        <f t="shared" si="115"/>
        <v>3</v>
      </c>
      <c r="F1537">
        <f t="shared" si="116"/>
        <v>1</v>
      </c>
      <c r="G1537">
        <f t="shared" si="117"/>
        <v>2</v>
      </c>
      <c r="H1537">
        <f t="shared" si="118"/>
        <v>312</v>
      </c>
      <c r="I1537" t="str">
        <f t="shared" si="119"/>
        <v>Late Bloomer</v>
      </c>
    </row>
    <row r="1538" spans="1:9" x14ac:dyDescent="0.25">
      <c r="A1538" s="11">
        <v>1537</v>
      </c>
      <c r="B1538" s="12">
        <v>26</v>
      </c>
      <c r="C1538" s="13">
        <v>9</v>
      </c>
      <c r="D1538" s="14">
        <v>5101.55</v>
      </c>
      <c r="E1538">
        <f t="shared" si="115"/>
        <v>3</v>
      </c>
      <c r="F1538">
        <f t="shared" si="116"/>
        <v>4</v>
      </c>
      <c r="G1538">
        <f t="shared" si="117"/>
        <v>4</v>
      </c>
      <c r="H1538">
        <f t="shared" si="118"/>
        <v>344</v>
      </c>
      <c r="I1538" t="str">
        <f t="shared" si="119"/>
        <v>Recent Customer</v>
      </c>
    </row>
    <row r="1539" spans="1:9" x14ac:dyDescent="0.25">
      <c r="A1539" s="11">
        <v>1538</v>
      </c>
      <c r="B1539" s="12">
        <v>1</v>
      </c>
      <c r="C1539" s="13">
        <v>4</v>
      </c>
      <c r="D1539" s="14">
        <v>222.77999999999994</v>
      </c>
      <c r="E1539">
        <f t="shared" si="115"/>
        <v>4</v>
      </c>
      <c r="F1539">
        <f t="shared" si="116"/>
        <v>1</v>
      </c>
      <c r="G1539">
        <f t="shared" si="117"/>
        <v>1</v>
      </c>
      <c r="H1539">
        <f t="shared" si="118"/>
        <v>411</v>
      </c>
      <c r="I1539" t="str">
        <f t="shared" si="119"/>
        <v>Recent Customer</v>
      </c>
    </row>
    <row r="1540" spans="1:9" x14ac:dyDescent="0.25">
      <c r="A1540" s="11">
        <v>1539</v>
      </c>
      <c r="B1540" s="12">
        <v>65</v>
      </c>
      <c r="C1540" s="13">
        <v>8</v>
      </c>
      <c r="D1540" s="14">
        <v>3479.18</v>
      </c>
      <c r="E1540">
        <f t="shared" si="115"/>
        <v>2</v>
      </c>
      <c r="F1540">
        <f t="shared" si="116"/>
        <v>4</v>
      </c>
      <c r="G1540">
        <f t="shared" si="117"/>
        <v>3</v>
      </c>
      <c r="H1540">
        <f t="shared" si="118"/>
        <v>243</v>
      </c>
      <c r="I1540" t="str">
        <f t="shared" si="119"/>
        <v>Losing Customer</v>
      </c>
    </row>
    <row r="1541" spans="1:9" x14ac:dyDescent="0.25">
      <c r="A1541" s="11">
        <v>1540</v>
      </c>
      <c r="B1541" s="12">
        <v>5</v>
      </c>
      <c r="C1541" s="13">
        <v>6</v>
      </c>
      <c r="D1541" s="14">
        <v>1939.3600000000001</v>
      </c>
      <c r="E1541">
        <f t="shared" si="115"/>
        <v>4</v>
      </c>
      <c r="F1541">
        <f t="shared" si="116"/>
        <v>2</v>
      </c>
      <c r="G1541">
        <f t="shared" si="117"/>
        <v>2</v>
      </c>
      <c r="H1541">
        <f t="shared" si="118"/>
        <v>422</v>
      </c>
      <c r="I1541" t="str">
        <f t="shared" si="119"/>
        <v>Becoming Loyal</v>
      </c>
    </row>
    <row r="1542" spans="1:9" x14ac:dyDescent="0.25">
      <c r="A1542" s="11">
        <v>1541</v>
      </c>
      <c r="B1542" s="12">
        <v>70</v>
      </c>
      <c r="C1542" s="13">
        <v>5</v>
      </c>
      <c r="D1542" s="14">
        <v>3324.89</v>
      </c>
      <c r="E1542">
        <f t="shared" ref="E1542:E1605" si="120">IF(B1542&gt;88,1,IF(AND(B1542&lt;=88,B1542&gt;45),2,IF(AND(B1542&lt;=45,B1542&gt;18),3,IF(B1542&lt;=18,4))))</f>
        <v>2</v>
      </c>
      <c r="F1542">
        <f t="shared" ref="F1542:F1605" si="121">IF(C1542&gt;7,4,IF(AND(C1542&lt;=7,C1542&gt;6),3,IF(AND(C1542&lt;=6,C1542&gt;4),2,IF(C1542&lt;=4,1))))</f>
        <v>2</v>
      </c>
      <c r="G1542">
        <f t="shared" ref="G1542:G1605" si="122">IF(D1542&gt;4095.63,4,IF(AND(D1542&lt;=4095.63,D1542&gt;2785.04),3,IF(AND(D1542&lt;=2785.04,D1542&gt;1779.7),2,IF(D1542&lt;=1779.7,1))))</f>
        <v>3</v>
      </c>
      <c r="H1542">
        <f t="shared" ref="H1542:H1605" si="123">100*E1542+10*F1542+G1542</f>
        <v>223</v>
      </c>
      <c r="I1542" t="str">
        <f t="shared" ref="I1542:I1605" si="124">IF(H1542=444,"Platinum Customer",IF(AND(H1542&lt;444,H1542&gt;=433),"Very Loyal",IF(AND(H1542&lt;433,H1542&gt;=421),"Becoming Loyal",IF(AND(H1542&lt;421,H1542&gt;=344),"Recent Customer",IF(AND(H1542&lt;344,H1542&gt;=323),"Potential Customer",IF(AND(H1542&lt;323,H1542&gt;=311),"Late Bloomer",IF(AND(H1542&lt;311,H1542&gt;=224),"Losing Customer",IF(AND(H1542&lt;224,H1542&gt;=212),"High Risk Customer",IF(AND(H1542&lt;212,H1542&gt;=124),"Almost Lost Customer",IF(AND(H1542&lt;124,H1542&gt;=112),"Evasive Customer",IF(H1542=111,"Lost Customer")))))))))))</f>
        <v>High Risk Customer</v>
      </c>
    </row>
    <row r="1543" spans="1:9" x14ac:dyDescent="0.25">
      <c r="A1543" s="11">
        <v>1542</v>
      </c>
      <c r="B1543" s="12">
        <v>133</v>
      </c>
      <c r="C1543" s="13">
        <v>5</v>
      </c>
      <c r="D1543" s="14">
        <v>1825.3200000000004</v>
      </c>
      <c r="E1543">
        <f t="shared" si="120"/>
        <v>1</v>
      </c>
      <c r="F1543">
        <f t="shared" si="121"/>
        <v>2</v>
      </c>
      <c r="G1543">
        <f t="shared" si="122"/>
        <v>2</v>
      </c>
      <c r="H1543">
        <f t="shared" si="123"/>
        <v>122</v>
      </c>
      <c r="I1543" t="str">
        <f t="shared" si="124"/>
        <v>Evasive Customer</v>
      </c>
    </row>
    <row r="1544" spans="1:9" x14ac:dyDescent="0.25">
      <c r="A1544" s="11">
        <v>1543</v>
      </c>
      <c r="B1544" s="12">
        <v>74</v>
      </c>
      <c r="C1544" s="13">
        <v>3</v>
      </c>
      <c r="D1544" s="14">
        <v>1359.4600000000003</v>
      </c>
      <c r="E1544">
        <f t="shared" si="120"/>
        <v>2</v>
      </c>
      <c r="F1544">
        <f t="shared" si="121"/>
        <v>1</v>
      </c>
      <c r="G1544">
        <f t="shared" si="122"/>
        <v>1</v>
      </c>
      <c r="H1544">
        <f t="shared" si="123"/>
        <v>211</v>
      </c>
      <c r="I1544" t="str">
        <f t="shared" si="124"/>
        <v>Almost Lost Customer</v>
      </c>
    </row>
    <row r="1545" spans="1:9" x14ac:dyDescent="0.25">
      <c r="A1545" s="11">
        <v>1544</v>
      </c>
      <c r="B1545" s="12">
        <v>329</v>
      </c>
      <c r="C1545" s="13">
        <v>1</v>
      </c>
      <c r="D1545" s="14">
        <v>903.11</v>
      </c>
      <c r="E1545">
        <f t="shared" si="120"/>
        <v>1</v>
      </c>
      <c r="F1545">
        <f t="shared" si="121"/>
        <v>1</v>
      </c>
      <c r="G1545">
        <f t="shared" si="122"/>
        <v>1</v>
      </c>
      <c r="H1545">
        <f t="shared" si="123"/>
        <v>111</v>
      </c>
      <c r="I1545" t="str">
        <f t="shared" si="124"/>
        <v>Lost Customer</v>
      </c>
    </row>
    <row r="1546" spans="1:9" x14ac:dyDescent="0.25">
      <c r="A1546" s="11">
        <v>1545</v>
      </c>
      <c r="B1546" s="12">
        <v>2</v>
      </c>
      <c r="C1546" s="13">
        <v>7</v>
      </c>
      <c r="D1546" s="14">
        <v>2637.4699999999993</v>
      </c>
      <c r="E1546">
        <f t="shared" si="120"/>
        <v>4</v>
      </c>
      <c r="F1546">
        <f t="shared" si="121"/>
        <v>3</v>
      </c>
      <c r="G1546">
        <f t="shared" si="122"/>
        <v>2</v>
      </c>
      <c r="H1546">
        <f t="shared" si="123"/>
        <v>432</v>
      </c>
      <c r="I1546" t="str">
        <f t="shared" si="124"/>
        <v>Becoming Loyal</v>
      </c>
    </row>
    <row r="1547" spans="1:9" x14ac:dyDescent="0.25">
      <c r="A1547" s="11">
        <v>1546</v>
      </c>
      <c r="B1547" s="12">
        <v>69</v>
      </c>
      <c r="C1547" s="13">
        <v>7</v>
      </c>
      <c r="D1547" s="14">
        <v>2501.87</v>
      </c>
      <c r="E1547">
        <f t="shared" si="120"/>
        <v>2</v>
      </c>
      <c r="F1547">
        <f t="shared" si="121"/>
        <v>3</v>
      </c>
      <c r="G1547">
        <f t="shared" si="122"/>
        <v>2</v>
      </c>
      <c r="H1547">
        <f t="shared" si="123"/>
        <v>232</v>
      </c>
      <c r="I1547" t="str">
        <f t="shared" si="124"/>
        <v>Losing Customer</v>
      </c>
    </row>
    <row r="1548" spans="1:9" x14ac:dyDescent="0.25">
      <c r="A1548" s="11">
        <v>1547</v>
      </c>
      <c r="B1548" s="12">
        <v>27</v>
      </c>
      <c r="C1548" s="13">
        <v>9</v>
      </c>
      <c r="D1548" s="14">
        <v>6523.19</v>
      </c>
      <c r="E1548">
        <f t="shared" si="120"/>
        <v>3</v>
      </c>
      <c r="F1548">
        <f t="shared" si="121"/>
        <v>4</v>
      </c>
      <c r="G1548">
        <f t="shared" si="122"/>
        <v>4</v>
      </c>
      <c r="H1548">
        <f t="shared" si="123"/>
        <v>344</v>
      </c>
      <c r="I1548" t="str">
        <f t="shared" si="124"/>
        <v>Recent Customer</v>
      </c>
    </row>
    <row r="1549" spans="1:9" x14ac:dyDescent="0.25">
      <c r="A1549" s="11">
        <v>1548</v>
      </c>
      <c r="B1549" s="12">
        <v>37</v>
      </c>
      <c r="C1549" s="13">
        <v>3</v>
      </c>
      <c r="D1549" s="14">
        <v>1434.0099999999998</v>
      </c>
      <c r="E1549">
        <f t="shared" si="120"/>
        <v>3</v>
      </c>
      <c r="F1549">
        <f t="shared" si="121"/>
        <v>1</v>
      </c>
      <c r="G1549">
        <f t="shared" si="122"/>
        <v>1</v>
      </c>
      <c r="H1549">
        <f t="shared" si="123"/>
        <v>311</v>
      </c>
      <c r="I1549" t="str">
        <f t="shared" si="124"/>
        <v>Late Bloomer</v>
      </c>
    </row>
    <row r="1550" spans="1:9" x14ac:dyDescent="0.25">
      <c r="A1550" s="11">
        <v>1549</v>
      </c>
      <c r="B1550" s="12">
        <v>3</v>
      </c>
      <c r="C1550" s="13">
        <v>7</v>
      </c>
      <c r="D1550" s="14">
        <v>2924.48</v>
      </c>
      <c r="E1550">
        <f t="shared" si="120"/>
        <v>4</v>
      </c>
      <c r="F1550">
        <f t="shared" si="121"/>
        <v>3</v>
      </c>
      <c r="G1550">
        <f t="shared" si="122"/>
        <v>3</v>
      </c>
      <c r="H1550">
        <f t="shared" si="123"/>
        <v>433</v>
      </c>
      <c r="I1550" t="str">
        <f t="shared" si="124"/>
        <v>Very Loyal</v>
      </c>
    </row>
    <row r="1551" spans="1:9" x14ac:dyDescent="0.25">
      <c r="A1551" s="11">
        <v>1550</v>
      </c>
      <c r="B1551" s="12">
        <v>42</v>
      </c>
      <c r="C1551" s="13">
        <v>6</v>
      </c>
      <c r="D1551" s="14">
        <v>3172.6299999999997</v>
      </c>
      <c r="E1551">
        <f t="shared" si="120"/>
        <v>3</v>
      </c>
      <c r="F1551">
        <f t="shared" si="121"/>
        <v>2</v>
      </c>
      <c r="G1551">
        <f t="shared" si="122"/>
        <v>3</v>
      </c>
      <c r="H1551">
        <f t="shared" si="123"/>
        <v>323</v>
      </c>
      <c r="I1551" t="str">
        <f t="shared" si="124"/>
        <v>Potential Customer</v>
      </c>
    </row>
    <row r="1552" spans="1:9" x14ac:dyDescent="0.25">
      <c r="A1552" s="11">
        <v>1551</v>
      </c>
      <c r="B1552" s="12">
        <v>22</v>
      </c>
      <c r="C1552" s="13">
        <v>7</v>
      </c>
      <c r="D1552" s="14">
        <v>5171.8900000000003</v>
      </c>
      <c r="E1552">
        <f t="shared" si="120"/>
        <v>3</v>
      </c>
      <c r="F1552">
        <f t="shared" si="121"/>
        <v>3</v>
      </c>
      <c r="G1552">
        <f t="shared" si="122"/>
        <v>4</v>
      </c>
      <c r="H1552">
        <f t="shared" si="123"/>
        <v>334</v>
      </c>
      <c r="I1552" t="str">
        <f t="shared" si="124"/>
        <v>Potential Customer</v>
      </c>
    </row>
    <row r="1553" spans="1:9" x14ac:dyDescent="0.25">
      <c r="A1553" s="11">
        <v>1552</v>
      </c>
      <c r="B1553" s="12">
        <v>99</v>
      </c>
      <c r="C1553" s="13">
        <v>5</v>
      </c>
      <c r="D1553" s="14">
        <v>5400.32</v>
      </c>
      <c r="E1553">
        <f t="shared" si="120"/>
        <v>1</v>
      </c>
      <c r="F1553">
        <f t="shared" si="121"/>
        <v>2</v>
      </c>
      <c r="G1553">
        <f t="shared" si="122"/>
        <v>4</v>
      </c>
      <c r="H1553">
        <f t="shared" si="123"/>
        <v>124</v>
      </c>
      <c r="I1553" t="str">
        <f t="shared" si="124"/>
        <v>Almost Lost Customer</v>
      </c>
    </row>
    <row r="1554" spans="1:9" x14ac:dyDescent="0.25">
      <c r="A1554" s="11">
        <v>1553</v>
      </c>
      <c r="B1554" s="12">
        <v>84</v>
      </c>
      <c r="C1554" s="13">
        <v>4</v>
      </c>
      <c r="D1554" s="14">
        <v>2002.85</v>
      </c>
      <c r="E1554">
        <f t="shared" si="120"/>
        <v>2</v>
      </c>
      <c r="F1554">
        <f t="shared" si="121"/>
        <v>1</v>
      </c>
      <c r="G1554">
        <f t="shared" si="122"/>
        <v>2</v>
      </c>
      <c r="H1554">
        <f t="shared" si="123"/>
        <v>212</v>
      </c>
      <c r="I1554" t="str">
        <f t="shared" si="124"/>
        <v>High Risk Customer</v>
      </c>
    </row>
    <row r="1555" spans="1:9" x14ac:dyDescent="0.25">
      <c r="A1555" s="11">
        <v>1554</v>
      </c>
      <c r="B1555" s="12">
        <v>20</v>
      </c>
      <c r="C1555" s="13">
        <v>7</v>
      </c>
      <c r="D1555" s="14">
        <v>5636.08</v>
      </c>
      <c r="E1555">
        <f t="shared" si="120"/>
        <v>3</v>
      </c>
      <c r="F1555">
        <f t="shared" si="121"/>
        <v>3</v>
      </c>
      <c r="G1555">
        <f t="shared" si="122"/>
        <v>4</v>
      </c>
      <c r="H1555">
        <f t="shared" si="123"/>
        <v>334</v>
      </c>
      <c r="I1555" t="str">
        <f t="shared" si="124"/>
        <v>Potential Customer</v>
      </c>
    </row>
    <row r="1556" spans="1:9" x14ac:dyDescent="0.25">
      <c r="A1556" s="11">
        <v>1555</v>
      </c>
      <c r="B1556" s="12">
        <v>133</v>
      </c>
      <c r="C1556" s="13">
        <v>7</v>
      </c>
      <c r="D1556" s="14">
        <v>3107.3599999999997</v>
      </c>
      <c r="E1556">
        <f t="shared" si="120"/>
        <v>1</v>
      </c>
      <c r="F1556">
        <f t="shared" si="121"/>
        <v>3</v>
      </c>
      <c r="G1556">
        <f t="shared" si="122"/>
        <v>3</v>
      </c>
      <c r="H1556">
        <f t="shared" si="123"/>
        <v>133</v>
      </c>
      <c r="I1556" t="str">
        <f t="shared" si="124"/>
        <v>Almost Lost Customer</v>
      </c>
    </row>
    <row r="1557" spans="1:9" x14ac:dyDescent="0.25">
      <c r="A1557" s="11">
        <v>1556</v>
      </c>
      <c r="B1557" s="12">
        <v>84</v>
      </c>
      <c r="C1557" s="13">
        <v>5</v>
      </c>
      <c r="D1557" s="14">
        <v>3519.2200000000003</v>
      </c>
      <c r="E1557">
        <f t="shared" si="120"/>
        <v>2</v>
      </c>
      <c r="F1557">
        <f t="shared" si="121"/>
        <v>2</v>
      </c>
      <c r="G1557">
        <f t="shared" si="122"/>
        <v>3</v>
      </c>
      <c r="H1557">
        <f t="shared" si="123"/>
        <v>223</v>
      </c>
      <c r="I1557" t="str">
        <f t="shared" si="124"/>
        <v>High Risk Customer</v>
      </c>
    </row>
    <row r="1558" spans="1:9" x14ac:dyDescent="0.25">
      <c r="A1558" s="11">
        <v>1557</v>
      </c>
      <c r="B1558" s="12">
        <v>75</v>
      </c>
      <c r="C1558" s="13">
        <v>7</v>
      </c>
      <c r="D1558" s="14">
        <v>4684.9500000000007</v>
      </c>
      <c r="E1558">
        <f t="shared" si="120"/>
        <v>2</v>
      </c>
      <c r="F1558">
        <f t="shared" si="121"/>
        <v>3</v>
      </c>
      <c r="G1558">
        <f t="shared" si="122"/>
        <v>4</v>
      </c>
      <c r="H1558">
        <f t="shared" si="123"/>
        <v>234</v>
      </c>
      <c r="I1558" t="str">
        <f t="shared" si="124"/>
        <v>Losing Customer</v>
      </c>
    </row>
    <row r="1559" spans="1:9" x14ac:dyDescent="0.25">
      <c r="A1559" s="11">
        <v>1558</v>
      </c>
      <c r="B1559" s="12">
        <v>8</v>
      </c>
      <c r="C1559" s="13">
        <v>9</v>
      </c>
      <c r="D1559" s="14">
        <v>10640.3</v>
      </c>
      <c r="E1559">
        <f t="shared" si="120"/>
        <v>4</v>
      </c>
      <c r="F1559">
        <f t="shared" si="121"/>
        <v>4</v>
      </c>
      <c r="G1559">
        <f t="shared" si="122"/>
        <v>4</v>
      </c>
      <c r="H1559">
        <f t="shared" si="123"/>
        <v>444</v>
      </c>
      <c r="I1559" t="str">
        <f t="shared" si="124"/>
        <v>Platinum Customer</v>
      </c>
    </row>
    <row r="1560" spans="1:9" x14ac:dyDescent="0.25">
      <c r="A1560" s="11">
        <v>1559</v>
      </c>
      <c r="B1560" s="12">
        <v>56</v>
      </c>
      <c r="C1560" s="13">
        <v>8</v>
      </c>
      <c r="D1560" s="14">
        <v>8050.1</v>
      </c>
      <c r="E1560">
        <f t="shared" si="120"/>
        <v>2</v>
      </c>
      <c r="F1560">
        <f t="shared" si="121"/>
        <v>4</v>
      </c>
      <c r="G1560">
        <f t="shared" si="122"/>
        <v>4</v>
      </c>
      <c r="H1560">
        <f t="shared" si="123"/>
        <v>244</v>
      </c>
      <c r="I1560" t="str">
        <f t="shared" si="124"/>
        <v>Losing Customer</v>
      </c>
    </row>
    <row r="1561" spans="1:9" x14ac:dyDescent="0.25">
      <c r="A1561" s="11">
        <v>1560</v>
      </c>
      <c r="B1561" s="12">
        <v>202</v>
      </c>
      <c r="C1561" s="13">
        <v>3</v>
      </c>
      <c r="D1561" s="14">
        <v>486.6099999999999</v>
      </c>
      <c r="E1561">
        <f t="shared" si="120"/>
        <v>1</v>
      </c>
      <c r="F1561">
        <f t="shared" si="121"/>
        <v>1</v>
      </c>
      <c r="G1561">
        <f t="shared" si="122"/>
        <v>1</v>
      </c>
      <c r="H1561">
        <f t="shared" si="123"/>
        <v>111</v>
      </c>
      <c r="I1561" t="str">
        <f t="shared" si="124"/>
        <v>Lost Customer</v>
      </c>
    </row>
    <row r="1562" spans="1:9" x14ac:dyDescent="0.25">
      <c r="A1562" s="11">
        <v>1561</v>
      </c>
      <c r="B1562" s="12">
        <v>43</v>
      </c>
      <c r="C1562" s="13">
        <v>8</v>
      </c>
      <c r="D1562" s="14">
        <v>6918.89</v>
      </c>
      <c r="E1562">
        <f t="shared" si="120"/>
        <v>3</v>
      </c>
      <c r="F1562">
        <f t="shared" si="121"/>
        <v>4</v>
      </c>
      <c r="G1562">
        <f t="shared" si="122"/>
        <v>4</v>
      </c>
      <c r="H1562">
        <f t="shared" si="123"/>
        <v>344</v>
      </c>
      <c r="I1562" t="str">
        <f t="shared" si="124"/>
        <v>Recent Customer</v>
      </c>
    </row>
    <row r="1563" spans="1:9" x14ac:dyDescent="0.25">
      <c r="A1563" s="11">
        <v>1562</v>
      </c>
      <c r="B1563" s="12">
        <v>100</v>
      </c>
      <c r="C1563" s="13">
        <v>3</v>
      </c>
      <c r="D1563" s="14">
        <v>2606.7000000000003</v>
      </c>
      <c r="E1563">
        <f t="shared" si="120"/>
        <v>1</v>
      </c>
      <c r="F1563">
        <f t="shared" si="121"/>
        <v>1</v>
      </c>
      <c r="G1563">
        <f t="shared" si="122"/>
        <v>2</v>
      </c>
      <c r="H1563">
        <f t="shared" si="123"/>
        <v>112</v>
      </c>
      <c r="I1563" t="str">
        <f t="shared" si="124"/>
        <v>Evasive Customer</v>
      </c>
    </row>
    <row r="1564" spans="1:9" x14ac:dyDescent="0.25">
      <c r="A1564" s="11">
        <v>1563</v>
      </c>
      <c r="B1564" s="12">
        <v>129</v>
      </c>
      <c r="C1564" s="13">
        <v>4</v>
      </c>
      <c r="D1564" s="14">
        <v>2877.8900000000003</v>
      </c>
      <c r="E1564">
        <f t="shared" si="120"/>
        <v>1</v>
      </c>
      <c r="F1564">
        <f t="shared" si="121"/>
        <v>1</v>
      </c>
      <c r="G1564">
        <f t="shared" si="122"/>
        <v>3</v>
      </c>
      <c r="H1564">
        <f t="shared" si="123"/>
        <v>113</v>
      </c>
      <c r="I1564" t="str">
        <f t="shared" si="124"/>
        <v>Evasive Customer</v>
      </c>
    </row>
    <row r="1565" spans="1:9" x14ac:dyDescent="0.25">
      <c r="A1565" s="11">
        <v>1564</v>
      </c>
      <c r="B1565" s="12">
        <v>13</v>
      </c>
      <c r="C1565" s="13">
        <v>3</v>
      </c>
      <c r="D1565" s="14">
        <v>493.17</v>
      </c>
      <c r="E1565">
        <f t="shared" si="120"/>
        <v>4</v>
      </c>
      <c r="F1565">
        <f t="shared" si="121"/>
        <v>1</v>
      </c>
      <c r="G1565">
        <f t="shared" si="122"/>
        <v>1</v>
      </c>
      <c r="H1565">
        <f t="shared" si="123"/>
        <v>411</v>
      </c>
      <c r="I1565" t="str">
        <f t="shared" si="124"/>
        <v>Recent Customer</v>
      </c>
    </row>
    <row r="1566" spans="1:9" x14ac:dyDescent="0.25">
      <c r="A1566" s="11">
        <v>1565</v>
      </c>
      <c r="B1566" s="12">
        <v>9</v>
      </c>
      <c r="C1566" s="13">
        <v>2</v>
      </c>
      <c r="D1566" s="14">
        <v>1182.3800000000001</v>
      </c>
      <c r="E1566">
        <f t="shared" si="120"/>
        <v>4</v>
      </c>
      <c r="F1566">
        <f t="shared" si="121"/>
        <v>1</v>
      </c>
      <c r="G1566">
        <f t="shared" si="122"/>
        <v>1</v>
      </c>
      <c r="H1566">
        <f t="shared" si="123"/>
        <v>411</v>
      </c>
      <c r="I1566" t="str">
        <f t="shared" si="124"/>
        <v>Recent Customer</v>
      </c>
    </row>
    <row r="1567" spans="1:9" x14ac:dyDescent="0.25">
      <c r="A1567" s="11">
        <v>1566</v>
      </c>
      <c r="B1567" s="12">
        <v>86</v>
      </c>
      <c r="C1567" s="13">
        <v>4</v>
      </c>
      <c r="D1567" s="14">
        <v>1597.2599999999998</v>
      </c>
      <c r="E1567">
        <f t="shared" si="120"/>
        <v>2</v>
      </c>
      <c r="F1567">
        <f t="shared" si="121"/>
        <v>1</v>
      </c>
      <c r="G1567">
        <f t="shared" si="122"/>
        <v>1</v>
      </c>
      <c r="H1567">
        <f t="shared" si="123"/>
        <v>211</v>
      </c>
      <c r="I1567" t="str">
        <f t="shared" si="124"/>
        <v>Almost Lost Customer</v>
      </c>
    </row>
    <row r="1568" spans="1:9" x14ac:dyDescent="0.25">
      <c r="A1568" s="11">
        <v>1567</v>
      </c>
      <c r="B1568" s="12">
        <v>24</v>
      </c>
      <c r="C1568" s="13">
        <v>7</v>
      </c>
      <c r="D1568" s="14">
        <v>4071.82</v>
      </c>
      <c r="E1568">
        <f t="shared" si="120"/>
        <v>3</v>
      </c>
      <c r="F1568">
        <f t="shared" si="121"/>
        <v>3</v>
      </c>
      <c r="G1568">
        <f t="shared" si="122"/>
        <v>3</v>
      </c>
      <c r="H1568">
        <f t="shared" si="123"/>
        <v>333</v>
      </c>
      <c r="I1568" t="str">
        <f t="shared" si="124"/>
        <v>Potential Customer</v>
      </c>
    </row>
    <row r="1569" spans="1:9" x14ac:dyDescent="0.25">
      <c r="A1569" s="11">
        <v>1568</v>
      </c>
      <c r="B1569" s="12">
        <v>139</v>
      </c>
      <c r="C1569" s="13">
        <v>5</v>
      </c>
      <c r="D1569" s="14">
        <v>3870.4799999999996</v>
      </c>
      <c r="E1569">
        <f t="shared" si="120"/>
        <v>1</v>
      </c>
      <c r="F1569">
        <f t="shared" si="121"/>
        <v>2</v>
      </c>
      <c r="G1569">
        <f t="shared" si="122"/>
        <v>3</v>
      </c>
      <c r="H1569">
        <f t="shared" si="123"/>
        <v>123</v>
      </c>
      <c r="I1569" t="str">
        <f t="shared" si="124"/>
        <v>Evasive Customer</v>
      </c>
    </row>
    <row r="1570" spans="1:9" x14ac:dyDescent="0.25">
      <c r="A1570" s="11">
        <v>1569</v>
      </c>
      <c r="B1570" s="12">
        <v>53</v>
      </c>
      <c r="C1570" s="13">
        <v>1</v>
      </c>
      <c r="D1570" s="14">
        <v>1103.43</v>
      </c>
      <c r="E1570">
        <f t="shared" si="120"/>
        <v>2</v>
      </c>
      <c r="F1570">
        <f t="shared" si="121"/>
        <v>1</v>
      </c>
      <c r="G1570">
        <f t="shared" si="122"/>
        <v>1</v>
      </c>
      <c r="H1570">
        <f t="shared" si="123"/>
        <v>211</v>
      </c>
      <c r="I1570" t="str">
        <f t="shared" si="124"/>
        <v>Almost Lost Customer</v>
      </c>
    </row>
    <row r="1571" spans="1:9" x14ac:dyDescent="0.25">
      <c r="A1571" s="11">
        <v>1570</v>
      </c>
      <c r="B1571" s="12">
        <v>33</v>
      </c>
      <c r="C1571" s="13">
        <v>9</v>
      </c>
      <c r="D1571" s="14">
        <v>5321.2999999999993</v>
      </c>
      <c r="E1571">
        <f t="shared" si="120"/>
        <v>3</v>
      </c>
      <c r="F1571">
        <f t="shared" si="121"/>
        <v>4</v>
      </c>
      <c r="G1571">
        <f t="shared" si="122"/>
        <v>4</v>
      </c>
      <c r="H1571">
        <f t="shared" si="123"/>
        <v>344</v>
      </c>
      <c r="I1571" t="str">
        <f t="shared" si="124"/>
        <v>Recent Customer</v>
      </c>
    </row>
    <row r="1572" spans="1:9" x14ac:dyDescent="0.25">
      <c r="A1572" s="11">
        <v>1571</v>
      </c>
      <c r="B1572" s="12">
        <v>3</v>
      </c>
      <c r="C1572" s="13">
        <v>4</v>
      </c>
      <c r="D1572" s="14">
        <v>4968.78</v>
      </c>
      <c r="E1572">
        <f t="shared" si="120"/>
        <v>4</v>
      </c>
      <c r="F1572">
        <f t="shared" si="121"/>
        <v>1</v>
      </c>
      <c r="G1572">
        <f t="shared" si="122"/>
        <v>4</v>
      </c>
      <c r="H1572">
        <f t="shared" si="123"/>
        <v>414</v>
      </c>
      <c r="I1572" t="str">
        <f t="shared" si="124"/>
        <v>Recent Customer</v>
      </c>
    </row>
    <row r="1573" spans="1:9" x14ac:dyDescent="0.25">
      <c r="A1573" s="11">
        <v>1572</v>
      </c>
      <c r="B1573" s="12">
        <v>82</v>
      </c>
      <c r="C1573" s="13">
        <v>6</v>
      </c>
      <c r="D1573" s="14">
        <v>7651.0199999999986</v>
      </c>
      <c r="E1573">
        <f t="shared" si="120"/>
        <v>2</v>
      </c>
      <c r="F1573">
        <f t="shared" si="121"/>
        <v>2</v>
      </c>
      <c r="G1573">
        <f t="shared" si="122"/>
        <v>4</v>
      </c>
      <c r="H1573">
        <f t="shared" si="123"/>
        <v>224</v>
      </c>
      <c r="I1573" t="str">
        <f t="shared" si="124"/>
        <v>Losing Customer</v>
      </c>
    </row>
    <row r="1574" spans="1:9" x14ac:dyDescent="0.25">
      <c r="A1574" s="11">
        <v>1573</v>
      </c>
      <c r="B1574" s="12">
        <v>64</v>
      </c>
      <c r="C1574" s="13">
        <v>4</v>
      </c>
      <c r="D1574" s="14">
        <v>2236.7600000000002</v>
      </c>
      <c r="E1574">
        <f t="shared" si="120"/>
        <v>2</v>
      </c>
      <c r="F1574">
        <f t="shared" si="121"/>
        <v>1</v>
      </c>
      <c r="G1574">
        <f t="shared" si="122"/>
        <v>2</v>
      </c>
      <c r="H1574">
        <f t="shared" si="123"/>
        <v>212</v>
      </c>
      <c r="I1574" t="str">
        <f t="shared" si="124"/>
        <v>High Risk Customer</v>
      </c>
    </row>
    <row r="1575" spans="1:9" x14ac:dyDescent="0.25">
      <c r="A1575" s="11">
        <v>1574</v>
      </c>
      <c r="B1575" s="12">
        <v>73</v>
      </c>
      <c r="C1575" s="13">
        <v>10</v>
      </c>
      <c r="D1575" s="14">
        <v>3220.9000000000005</v>
      </c>
      <c r="E1575">
        <f t="shared" si="120"/>
        <v>2</v>
      </c>
      <c r="F1575">
        <f t="shared" si="121"/>
        <v>4</v>
      </c>
      <c r="G1575">
        <f t="shared" si="122"/>
        <v>3</v>
      </c>
      <c r="H1575">
        <f t="shared" si="123"/>
        <v>243</v>
      </c>
      <c r="I1575" t="str">
        <f t="shared" si="124"/>
        <v>Losing Customer</v>
      </c>
    </row>
    <row r="1576" spans="1:9" x14ac:dyDescent="0.25">
      <c r="A1576" s="11">
        <v>1575</v>
      </c>
      <c r="B1576" s="12">
        <v>86</v>
      </c>
      <c r="C1576" s="13">
        <v>4</v>
      </c>
      <c r="D1576" s="14">
        <v>1050.28</v>
      </c>
      <c r="E1576">
        <f t="shared" si="120"/>
        <v>2</v>
      </c>
      <c r="F1576">
        <f t="shared" si="121"/>
        <v>1</v>
      </c>
      <c r="G1576">
        <f t="shared" si="122"/>
        <v>1</v>
      </c>
      <c r="H1576">
        <f t="shared" si="123"/>
        <v>211</v>
      </c>
      <c r="I1576" t="str">
        <f t="shared" si="124"/>
        <v>Almost Lost Customer</v>
      </c>
    </row>
    <row r="1577" spans="1:9" x14ac:dyDescent="0.25">
      <c r="A1577" s="11">
        <v>1576</v>
      </c>
      <c r="B1577" s="12">
        <v>37</v>
      </c>
      <c r="C1577" s="13">
        <v>8</v>
      </c>
      <c r="D1577" s="14">
        <v>4521.3500000000004</v>
      </c>
      <c r="E1577">
        <f t="shared" si="120"/>
        <v>3</v>
      </c>
      <c r="F1577">
        <f t="shared" si="121"/>
        <v>4</v>
      </c>
      <c r="G1577">
        <f t="shared" si="122"/>
        <v>4</v>
      </c>
      <c r="H1577">
        <f t="shared" si="123"/>
        <v>344</v>
      </c>
      <c r="I1577" t="str">
        <f t="shared" si="124"/>
        <v>Recent Customer</v>
      </c>
    </row>
    <row r="1578" spans="1:9" x14ac:dyDescent="0.25">
      <c r="A1578" s="11">
        <v>1577</v>
      </c>
      <c r="B1578" s="12">
        <v>12</v>
      </c>
      <c r="C1578" s="13">
        <v>7</v>
      </c>
      <c r="D1578" s="14">
        <v>3677</v>
      </c>
      <c r="E1578">
        <f t="shared" si="120"/>
        <v>4</v>
      </c>
      <c r="F1578">
        <f t="shared" si="121"/>
        <v>3</v>
      </c>
      <c r="G1578">
        <f t="shared" si="122"/>
        <v>3</v>
      </c>
      <c r="H1578">
        <f t="shared" si="123"/>
        <v>433</v>
      </c>
      <c r="I1578" t="str">
        <f t="shared" si="124"/>
        <v>Very Loyal</v>
      </c>
    </row>
    <row r="1579" spans="1:9" x14ac:dyDescent="0.25">
      <c r="A1579" s="11">
        <v>1578</v>
      </c>
      <c r="B1579" s="12">
        <v>16</v>
      </c>
      <c r="C1579" s="13">
        <v>7</v>
      </c>
      <c r="D1579" s="14">
        <v>6165.0999999999985</v>
      </c>
      <c r="E1579">
        <f t="shared" si="120"/>
        <v>4</v>
      </c>
      <c r="F1579">
        <f t="shared" si="121"/>
        <v>3</v>
      </c>
      <c r="G1579">
        <f t="shared" si="122"/>
        <v>4</v>
      </c>
      <c r="H1579">
        <f t="shared" si="123"/>
        <v>434</v>
      </c>
      <c r="I1579" t="str">
        <f t="shared" si="124"/>
        <v>Very Loyal</v>
      </c>
    </row>
    <row r="1580" spans="1:9" x14ac:dyDescent="0.25">
      <c r="A1580" s="11">
        <v>1579</v>
      </c>
      <c r="B1580" s="12">
        <v>40</v>
      </c>
      <c r="C1580" s="13">
        <v>10</v>
      </c>
      <c r="D1580" s="14">
        <v>8102.619999999999</v>
      </c>
      <c r="E1580">
        <f t="shared" si="120"/>
        <v>3</v>
      </c>
      <c r="F1580">
        <f t="shared" si="121"/>
        <v>4</v>
      </c>
      <c r="G1580">
        <f t="shared" si="122"/>
        <v>4</v>
      </c>
      <c r="H1580">
        <f t="shared" si="123"/>
        <v>344</v>
      </c>
      <c r="I1580" t="str">
        <f t="shared" si="124"/>
        <v>Recent Customer</v>
      </c>
    </row>
    <row r="1581" spans="1:9" x14ac:dyDescent="0.25">
      <c r="A1581" s="11">
        <v>1580</v>
      </c>
      <c r="B1581" s="12">
        <v>55</v>
      </c>
      <c r="C1581" s="13">
        <v>8</v>
      </c>
      <c r="D1581" s="14">
        <v>3225</v>
      </c>
      <c r="E1581">
        <f t="shared" si="120"/>
        <v>2</v>
      </c>
      <c r="F1581">
        <f t="shared" si="121"/>
        <v>4</v>
      </c>
      <c r="G1581">
        <f t="shared" si="122"/>
        <v>3</v>
      </c>
      <c r="H1581">
        <f t="shared" si="123"/>
        <v>243</v>
      </c>
      <c r="I1581" t="str">
        <f t="shared" si="124"/>
        <v>Losing Customer</v>
      </c>
    </row>
    <row r="1582" spans="1:9" x14ac:dyDescent="0.25">
      <c r="A1582" s="11">
        <v>1581</v>
      </c>
      <c r="B1582" s="12">
        <v>36</v>
      </c>
      <c r="C1582" s="13">
        <v>8</v>
      </c>
      <c r="D1582" s="14">
        <v>2944.0899999999997</v>
      </c>
      <c r="E1582">
        <f t="shared" si="120"/>
        <v>3</v>
      </c>
      <c r="F1582">
        <f t="shared" si="121"/>
        <v>4</v>
      </c>
      <c r="G1582">
        <f t="shared" si="122"/>
        <v>3</v>
      </c>
      <c r="H1582">
        <f t="shared" si="123"/>
        <v>343</v>
      </c>
      <c r="I1582" t="str">
        <f t="shared" si="124"/>
        <v>Potential Customer</v>
      </c>
    </row>
    <row r="1583" spans="1:9" x14ac:dyDescent="0.25">
      <c r="A1583" s="11">
        <v>1582</v>
      </c>
      <c r="B1583" s="12">
        <v>55</v>
      </c>
      <c r="C1583" s="13">
        <v>5</v>
      </c>
      <c r="D1583" s="14">
        <v>1914.1999999999998</v>
      </c>
      <c r="E1583">
        <f t="shared" si="120"/>
        <v>2</v>
      </c>
      <c r="F1583">
        <f t="shared" si="121"/>
        <v>2</v>
      </c>
      <c r="G1583">
        <f t="shared" si="122"/>
        <v>2</v>
      </c>
      <c r="H1583">
        <f t="shared" si="123"/>
        <v>222</v>
      </c>
      <c r="I1583" t="str">
        <f t="shared" si="124"/>
        <v>High Risk Customer</v>
      </c>
    </row>
    <row r="1584" spans="1:9" x14ac:dyDescent="0.25">
      <c r="A1584" s="11">
        <v>1583</v>
      </c>
      <c r="B1584" s="12">
        <v>112</v>
      </c>
      <c r="C1584" s="13">
        <v>4</v>
      </c>
      <c r="D1584" s="14">
        <v>3221.08</v>
      </c>
      <c r="E1584">
        <f t="shared" si="120"/>
        <v>1</v>
      </c>
      <c r="F1584">
        <f t="shared" si="121"/>
        <v>1</v>
      </c>
      <c r="G1584">
        <f t="shared" si="122"/>
        <v>3</v>
      </c>
      <c r="H1584">
        <f t="shared" si="123"/>
        <v>113</v>
      </c>
      <c r="I1584" t="str">
        <f t="shared" si="124"/>
        <v>Evasive Customer</v>
      </c>
    </row>
    <row r="1585" spans="1:9" x14ac:dyDescent="0.25">
      <c r="A1585" s="11">
        <v>1584</v>
      </c>
      <c r="B1585" s="12">
        <v>2</v>
      </c>
      <c r="C1585" s="13">
        <v>2</v>
      </c>
      <c r="D1585" s="14">
        <v>1323.66</v>
      </c>
      <c r="E1585">
        <f t="shared" si="120"/>
        <v>4</v>
      </c>
      <c r="F1585">
        <f t="shared" si="121"/>
        <v>1</v>
      </c>
      <c r="G1585">
        <f t="shared" si="122"/>
        <v>1</v>
      </c>
      <c r="H1585">
        <f t="shared" si="123"/>
        <v>411</v>
      </c>
      <c r="I1585" t="str">
        <f t="shared" si="124"/>
        <v>Recent Customer</v>
      </c>
    </row>
    <row r="1586" spans="1:9" x14ac:dyDescent="0.25">
      <c r="A1586" s="11">
        <v>1585</v>
      </c>
      <c r="B1586" s="12">
        <v>37</v>
      </c>
      <c r="C1586" s="13">
        <v>8</v>
      </c>
      <c r="D1586" s="14">
        <v>3461.6500000000005</v>
      </c>
      <c r="E1586">
        <f t="shared" si="120"/>
        <v>3</v>
      </c>
      <c r="F1586">
        <f t="shared" si="121"/>
        <v>4</v>
      </c>
      <c r="G1586">
        <f t="shared" si="122"/>
        <v>3</v>
      </c>
      <c r="H1586">
        <f t="shared" si="123"/>
        <v>343</v>
      </c>
      <c r="I1586" t="str">
        <f t="shared" si="124"/>
        <v>Potential Customer</v>
      </c>
    </row>
    <row r="1587" spans="1:9" x14ac:dyDescent="0.25">
      <c r="A1587" s="11">
        <v>1586</v>
      </c>
      <c r="B1587" s="12">
        <v>16</v>
      </c>
      <c r="C1587" s="13">
        <v>6</v>
      </c>
      <c r="D1587" s="14">
        <v>4154.0199999999995</v>
      </c>
      <c r="E1587">
        <f t="shared" si="120"/>
        <v>4</v>
      </c>
      <c r="F1587">
        <f t="shared" si="121"/>
        <v>2</v>
      </c>
      <c r="G1587">
        <f t="shared" si="122"/>
        <v>4</v>
      </c>
      <c r="H1587">
        <f t="shared" si="123"/>
        <v>424</v>
      </c>
      <c r="I1587" t="str">
        <f t="shared" si="124"/>
        <v>Becoming Loyal</v>
      </c>
    </row>
    <row r="1588" spans="1:9" x14ac:dyDescent="0.25">
      <c r="A1588" s="11">
        <v>1587</v>
      </c>
      <c r="B1588" s="12">
        <v>77</v>
      </c>
      <c r="C1588" s="13">
        <v>5</v>
      </c>
      <c r="D1588" s="14">
        <v>635.72</v>
      </c>
      <c r="E1588">
        <f t="shared" si="120"/>
        <v>2</v>
      </c>
      <c r="F1588">
        <f t="shared" si="121"/>
        <v>2</v>
      </c>
      <c r="G1588">
        <f t="shared" si="122"/>
        <v>1</v>
      </c>
      <c r="H1588">
        <f t="shared" si="123"/>
        <v>221</v>
      </c>
      <c r="I1588" t="str">
        <f t="shared" si="124"/>
        <v>High Risk Customer</v>
      </c>
    </row>
    <row r="1589" spans="1:9" x14ac:dyDescent="0.25">
      <c r="A1589" s="11">
        <v>1588</v>
      </c>
      <c r="B1589" s="12">
        <v>32</v>
      </c>
      <c r="C1589" s="13">
        <v>7</v>
      </c>
      <c r="D1589" s="14">
        <v>3628.26</v>
      </c>
      <c r="E1589">
        <f t="shared" si="120"/>
        <v>3</v>
      </c>
      <c r="F1589">
        <f t="shared" si="121"/>
        <v>3</v>
      </c>
      <c r="G1589">
        <f t="shared" si="122"/>
        <v>3</v>
      </c>
      <c r="H1589">
        <f t="shared" si="123"/>
        <v>333</v>
      </c>
      <c r="I1589" t="str">
        <f t="shared" si="124"/>
        <v>Potential Customer</v>
      </c>
    </row>
    <row r="1590" spans="1:9" x14ac:dyDescent="0.25">
      <c r="A1590" s="11">
        <v>1589</v>
      </c>
      <c r="B1590" s="12">
        <v>11</v>
      </c>
      <c r="C1590" s="13">
        <v>6</v>
      </c>
      <c r="D1590" s="14">
        <v>6738.66</v>
      </c>
      <c r="E1590">
        <f t="shared" si="120"/>
        <v>4</v>
      </c>
      <c r="F1590">
        <f t="shared" si="121"/>
        <v>2</v>
      </c>
      <c r="G1590">
        <f t="shared" si="122"/>
        <v>4</v>
      </c>
      <c r="H1590">
        <f t="shared" si="123"/>
        <v>424</v>
      </c>
      <c r="I1590" t="str">
        <f t="shared" si="124"/>
        <v>Becoming Loyal</v>
      </c>
    </row>
    <row r="1591" spans="1:9" x14ac:dyDescent="0.25">
      <c r="A1591" s="11">
        <v>1590</v>
      </c>
      <c r="B1591" s="12">
        <v>86</v>
      </c>
      <c r="C1591" s="13">
        <v>3</v>
      </c>
      <c r="D1591" s="14">
        <v>2248.0399999999995</v>
      </c>
      <c r="E1591">
        <f t="shared" si="120"/>
        <v>2</v>
      </c>
      <c r="F1591">
        <f t="shared" si="121"/>
        <v>1</v>
      </c>
      <c r="G1591">
        <f t="shared" si="122"/>
        <v>2</v>
      </c>
      <c r="H1591">
        <f t="shared" si="123"/>
        <v>212</v>
      </c>
      <c r="I1591" t="str">
        <f t="shared" si="124"/>
        <v>High Risk Customer</v>
      </c>
    </row>
    <row r="1592" spans="1:9" x14ac:dyDescent="0.25">
      <c r="A1592" s="11">
        <v>1591</v>
      </c>
      <c r="B1592" s="12">
        <v>29</v>
      </c>
      <c r="C1592" s="13">
        <v>12</v>
      </c>
      <c r="D1592" s="14">
        <v>5968.91</v>
      </c>
      <c r="E1592">
        <f t="shared" si="120"/>
        <v>3</v>
      </c>
      <c r="F1592">
        <f t="shared" si="121"/>
        <v>4</v>
      </c>
      <c r="G1592">
        <f t="shared" si="122"/>
        <v>4</v>
      </c>
      <c r="H1592">
        <f t="shared" si="123"/>
        <v>344</v>
      </c>
      <c r="I1592" t="str">
        <f t="shared" si="124"/>
        <v>Recent Customer</v>
      </c>
    </row>
    <row r="1593" spans="1:9" x14ac:dyDescent="0.25">
      <c r="A1593" s="11">
        <v>1592</v>
      </c>
      <c r="B1593" s="12">
        <v>100</v>
      </c>
      <c r="C1593" s="13">
        <v>4</v>
      </c>
      <c r="D1593" s="14">
        <v>3348.2499999999995</v>
      </c>
      <c r="E1593">
        <f t="shared" si="120"/>
        <v>1</v>
      </c>
      <c r="F1593">
        <f t="shared" si="121"/>
        <v>1</v>
      </c>
      <c r="G1593">
        <f t="shared" si="122"/>
        <v>3</v>
      </c>
      <c r="H1593">
        <f t="shared" si="123"/>
        <v>113</v>
      </c>
      <c r="I1593" t="str">
        <f t="shared" si="124"/>
        <v>Evasive Customer</v>
      </c>
    </row>
    <row r="1594" spans="1:9" x14ac:dyDescent="0.25">
      <c r="A1594" s="11">
        <v>1593</v>
      </c>
      <c r="B1594" s="12">
        <v>53</v>
      </c>
      <c r="C1594" s="13">
        <v>6</v>
      </c>
      <c r="D1594" s="14">
        <v>3818.36</v>
      </c>
      <c r="E1594">
        <f t="shared" si="120"/>
        <v>2</v>
      </c>
      <c r="F1594">
        <f t="shared" si="121"/>
        <v>2</v>
      </c>
      <c r="G1594">
        <f t="shared" si="122"/>
        <v>3</v>
      </c>
      <c r="H1594">
        <f t="shared" si="123"/>
        <v>223</v>
      </c>
      <c r="I1594" t="str">
        <f t="shared" si="124"/>
        <v>High Risk Customer</v>
      </c>
    </row>
    <row r="1595" spans="1:9" x14ac:dyDescent="0.25">
      <c r="A1595" s="11">
        <v>1594</v>
      </c>
      <c r="B1595" s="12">
        <v>0</v>
      </c>
      <c r="C1595" s="13">
        <v>6</v>
      </c>
      <c r="D1595" s="14">
        <v>2617.75</v>
      </c>
      <c r="E1595">
        <f t="shared" si="120"/>
        <v>4</v>
      </c>
      <c r="F1595">
        <f t="shared" si="121"/>
        <v>2</v>
      </c>
      <c r="G1595">
        <f t="shared" si="122"/>
        <v>2</v>
      </c>
      <c r="H1595">
        <f t="shared" si="123"/>
        <v>422</v>
      </c>
      <c r="I1595" t="str">
        <f t="shared" si="124"/>
        <v>Becoming Loyal</v>
      </c>
    </row>
    <row r="1596" spans="1:9" x14ac:dyDescent="0.25">
      <c r="A1596" s="11">
        <v>1595</v>
      </c>
      <c r="B1596" s="12">
        <v>77</v>
      </c>
      <c r="C1596" s="13">
        <v>7</v>
      </c>
      <c r="D1596" s="14">
        <v>4891.75</v>
      </c>
      <c r="E1596">
        <f t="shared" si="120"/>
        <v>2</v>
      </c>
      <c r="F1596">
        <f t="shared" si="121"/>
        <v>3</v>
      </c>
      <c r="G1596">
        <f t="shared" si="122"/>
        <v>4</v>
      </c>
      <c r="H1596">
        <f t="shared" si="123"/>
        <v>234</v>
      </c>
      <c r="I1596" t="str">
        <f t="shared" si="124"/>
        <v>Losing Customer</v>
      </c>
    </row>
    <row r="1597" spans="1:9" x14ac:dyDescent="0.25">
      <c r="A1597" s="11">
        <v>1596</v>
      </c>
      <c r="B1597" s="12">
        <v>135</v>
      </c>
      <c r="C1597" s="13">
        <v>5</v>
      </c>
      <c r="D1597" s="14">
        <v>2786.0200000000004</v>
      </c>
      <c r="E1597">
        <f t="shared" si="120"/>
        <v>1</v>
      </c>
      <c r="F1597">
        <f t="shared" si="121"/>
        <v>2</v>
      </c>
      <c r="G1597">
        <f t="shared" si="122"/>
        <v>3</v>
      </c>
      <c r="H1597">
        <f t="shared" si="123"/>
        <v>123</v>
      </c>
      <c r="I1597" t="str">
        <f t="shared" si="124"/>
        <v>Evasive Customer</v>
      </c>
    </row>
    <row r="1598" spans="1:9" x14ac:dyDescent="0.25">
      <c r="A1598" s="11">
        <v>1597</v>
      </c>
      <c r="B1598" s="12">
        <v>25</v>
      </c>
      <c r="C1598" s="13">
        <v>12</v>
      </c>
      <c r="D1598" s="14">
        <v>8710.7000000000007</v>
      </c>
      <c r="E1598">
        <f t="shared" si="120"/>
        <v>3</v>
      </c>
      <c r="F1598">
        <f t="shared" si="121"/>
        <v>4</v>
      </c>
      <c r="G1598">
        <f t="shared" si="122"/>
        <v>4</v>
      </c>
      <c r="H1598">
        <f t="shared" si="123"/>
        <v>344</v>
      </c>
      <c r="I1598" t="str">
        <f t="shared" si="124"/>
        <v>Recent Customer</v>
      </c>
    </row>
    <row r="1599" spans="1:9" x14ac:dyDescent="0.25">
      <c r="A1599" s="11">
        <v>1598</v>
      </c>
      <c r="B1599" s="12">
        <v>170</v>
      </c>
      <c r="C1599" s="13">
        <v>5</v>
      </c>
      <c r="D1599" s="14">
        <v>2317.9899999999998</v>
      </c>
      <c r="E1599">
        <f t="shared" si="120"/>
        <v>1</v>
      </c>
      <c r="F1599">
        <f t="shared" si="121"/>
        <v>2</v>
      </c>
      <c r="G1599">
        <f t="shared" si="122"/>
        <v>2</v>
      </c>
      <c r="H1599">
        <f t="shared" si="123"/>
        <v>122</v>
      </c>
      <c r="I1599" t="str">
        <f t="shared" si="124"/>
        <v>Evasive Customer</v>
      </c>
    </row>
    <row r="1600" spans="1:9" x14ac:dyDescent="0.25">
      <c r="A1600" s="11">
        <v>1599</v>
      </c>
      <c r="B1600" s="12">
        <v>19</v>
      </c>
      <c r="C1600" s="13">
        <v>11</v>
      </c>
      <c r="D1600" s="14">
        <v>4855.5</v>
      </c>
      <c r="E1600">
        <f t="shared" si="120"/>
        <v>3</v>
      </c>
      <c r="F1600">
        <f t="shared" si="121"/>
        <v>4</v>
      </c>
      <c r="G1600">
        <f t="shared" si="122"/>
        <v>4</v>
      </c>
      <c r="H1600">
        <f t="shared" si="123"/>
        <v>344</v>
      </c>
      <c r="I1600" t="str">
        <f t="shared" si="124"/>
        <v>Recent Customer</v>
      </c>
    </row>
    <row r="1601" spans="1:9" x14ac:dyDescent="0.25">
      <c r="A1601" s="11">
        <v>1600</v>
      </c>
      <c r="B1601" s="12">
        <v>13</v>
      </c>
      <c r="C1601" s="13">
        <v>9</v>
      </c>
      <c r="D1601" s="14">
        <v>2924.4300000000007</v>
      </c>
      <c r="E1601">
        <f t="shared" si="120"/>
        <v>4</v>
      </c>
      <c r="F1601">
        <f t="shared" si="121"/>
        <v>4</v>
      </c>
      <c r="G1601">
        <f t="shared" si="122"/>
        <v>3</v>
      </c>
      <c r="H1601">
        <f t="shared" si="123"/>
        <v>443</v>
      </c>
      <c r="I1601" t="str">
        <f t="shared" si="124"/>
        <v>Very Loyal</v>
      </c>
    </row>
    <row r="1602" spans="1:9" x14ac:dyDescent="0.25">
      <c r="A1602" s="11">
        <v>1601</v>
      </c>
      <c r="B1602" s="12">
        <v>19</v>
      </c>
      <c r="C1602" s="13">
        <v>4</v>
      </c>
      <c r="D1602" s="14">
        <v>2317.27</v>
      </c>
      <c r="E1602">
        <f t="shared" si="120"/>
        <v>3</v>
      </c>
      <c r="F1602">
        <f t="shared" si="121"/>
        <v>1</v>
      </c>
      <c r="G1602">
        <f t="shared" si="122"/>
        <v>2</v>
      </c>
      <c r="H1602">
        <f t="shared" si="123"/>
        <v>312</v>
      </c>
      <c r="I1602" t="str">
        <f t="shared" si="124"/>
        <v>Late Bloomer</v>
      </c>
    </row>
    <row r="1603" spans="1:9" x14ac:dyDescent="0.25">
      <c r="A1603" s="11">
        <v>1602</v>
      </c>
      <c r="B1603" s="12">
        <v>7</v>
      </c>
      <c r="C1603" s="13">
        <v>5</v>
      </c>
      <c r="D1603" s="14">
        <v>2997.36</v>
      </c>
      <c r="E1603">
        <f t="shared" si="120"/>
        <v>4</v>
      </c>
      <c r="F1603">
        <f t="shared" si="121"/>
        <v>2</v>
      </c>
      <c r="G1603">
        <f t="shared" si="122"/>
        <v>3</v>
      </c>
      <c r="H1603">
        <f t="shared" si="123"/>
        <v>423</v>
      </c>
      <c r="I1603" t="str">
        <f t="shared" si="124"/>
        <v>Becoming Loyal</v>
      </c>
    </row>
    <row r="1604" spans="1:9" x14ac:dyDescent="0.25">
      <c r="A1604" s="11">
        <v>1603</v>
      </c>
      <c r="B1604" s="12">
        <v>23</v>
      </c>
      <c r="C1604" s="13">
        <v>4</v>
      </c>
      <c r="D1604" s="14">
        <v>1488.1699999999998</v>
      </c>
      <c r="E1604">
        <f t="shared" si="120"/>
        <v>3</v>
      </c>
      <c r="F1604">
        <f t="shared" si="121"/>
        <v>1</v>
      </c>
      <c r="G1604">
        <f t="shared" si="122"/>
        <v>1</v>
      </c>
      <c r="H1604">
        <f t="shared" si="123"/>
        <v>311</v>
      </c>
      <c r="I1604" t="str">
        <f t="shared" si="124"/>
        <v>Late Bloomer</v>
      </c>
    </row>
    <row r="1605" spans="1:9" x14ac:dyDescent="0.25">
      <c r="A1605" s="11">
        <v>1604</v>
      </c>
      <c r="B1605" s="12">
        <v>99</v>
      </c>
      <c r="C1605" s="13">
        <v>3</v>
      </c>
      <c r="D1605" s="14">
        <v>1225.77</v>
      </c>
      <c r="E1605">
        <f t="shared" si="120"/>
        <v>1</v>
      </c>
      <c r="F1605">
        <f t="shared" si="121"/>
        <v>1</v>
      </c>
      <c r="G1605">
        <f t="shared" si="122"/>
        <v>1</v>
      </c>
      <c r="H1605">
        <f t="shared" si="123"/>
        <v>111</v>
      </c>
      <c r="I1605" t="str">
        <f t="shared" si="124"/>
        <v>Lost Customer</v>
      </c>
    </row>
    <row r="1606" spans="1:9" x14ac:dyDescent="0.25">
      <c r="A1606" s="11">
        <v>1605</v>
      </c>
      <c r="B1606" s="12">
        <v>181</v>
      </c>
      <c r="C1606" s="13">
        <v>3</v>
      </c>
      <c r="D1606" s="14">
        <v>1721.0499999999997</v>
      </c>
      <c r="E1606">
        <f t="shared" ref="E1606:E1669" si="125">IF(B1606&gt;88,1,IF(AND(B1606&lt;=88,B1606&gt;45),2,IF(AND(B1606&lt;=45,B1606&gt;18),3,IF(B1606&lt;=18,4))))</f>
        <v>1</v>
      </c>
      <c r="F1606">
        <f t="shared" ref="F1606:F1669" si="126">IF(C1606&gt;7,4,IF(AND(C1606&lt;=7,C1606&gt;6),3,IF(AND(C1606&lt;=6,C1606&gt;4),2,IF(C1606&lt;=4,1))))</f>
        <v>1</v>
      </c>
      <c r="G1606">
        <f t="shared" ref="G1606:G1669" si="127">IF(D1606&gt;4095.63,4,IF(AND(D1606&lt;=4095.63,D1606&gt;2785.04),3,IF(AND(D1606&lt;=2785.04,D1606&gt;1779.7),2,IF(D1606&lt;=1779.7,1))))</f>
        <v>1</v>
      </c>
      <c r="H1606">
        <f t="shared" ref="H1606:H1669" si="128">100*E1606+10*F1606+G1606</f>
        <v>111</v>
      </c>
      <c r="I1606" t="str">
        <f t="shared" ref="I1606:I1669" si="129">IF(H1606=444,"Platinum Customer",IF(AND(H1606&lt;444,H1606&gt;=433),"Very Loyal",IF(AND(H1606&lt;433,H1606&gt;=421),"Becoming Loyal",IF(AND(H1606&lt;421,H1606&gt;=344),"Recent Customer",IF(AND(H1606&lt;344,H1606&gt;=323),"Potential Customer",IF(AND(H1606&lt;323,H1606&gt;=311),"Late Bloomer",IF(AND(H1606&lt;311,H1606&gt;=224),"Losing Customer",IF(AND(H1606&lt;224,H1606&gt;=212),"High Risk Customer",IF(AND(H1606&lt;212,H1606&gt;=124),"Almost Lost Customer",IF(AND(H1606&lt;124,H1606&gt;=112),"Evasive Customer",IF(H1606=111,"Lost Customer")))))))))))</f>
        <v>Lost Customer</v>
      </c>
    </row>
    <row r="1607" spans="1:9" x14ac:dyDescent="0.25">
      <c r="A1607" s="11">
        <v>1606</v>
      </c>
      <c r="B1607" s="12">
        <v>42</v>
      </c>
      <c r="C1607" s="13">
        <v>5</v>
      </c>
      <c r="D1607" s="14">
        <v>2602.8500000000004</v>
      </c>
      <c r="E1607">
        <f t="shared" si="125"/>
        <v>3</v>
      </c>
      <c r="F1607">
        <f t="shared" si="126"/>
        <v>2</v>
      </c>
      <c r="G1607">
        <f t="shared" si="127"/>
        <v>2</v>
      </c>
      <c r="H1607">
        <f t="shared" si="128"/>
        <v>322</v>
      </c>
      <c r="I1607" t="str">
        <f t="shared" si="129"/>
        <v>Late Bloomer</v>
      </c>
    </row>
    <row r="1608" spans="1:9" x14ac:dyDescent="0.25">
      <c r="A1608" s="11">
        <v>1607</v>
      </c>
      <c r="B1608" s="12">
        <v>1</v>
      </c>
      <c r="C1608" s="13">
        <v>5</v>
      </c>
      <c r="D1608" s="14">
        <v>1681.02</v>
      </c>
      <c r="E1608">
        <f t="shared" si="125"/>
        <v>4</v>
      </c>
      <c r="F1608">
        <f t="shared" si="126"/>
        <v>2</v>
      </c>
      <c r="G1608">
        <f t="shared" si="127"/>
        <v>1</v>
      </c>
      <c r="H1608">
        <f t="shared" si="128"/>
        <v>421</v>
      </c>
      <c r="I1608" t="str">
        <f t="shared" si="129"/>
        <v>Becoming Loyal</v>
      </c>
    </row>
    <row r="1609" spans="1:9" x14ac:dyDescent="0.25">
      <c r="A1609" s="11">
        <v>1608</v>
      </c>
      <c r="B1609" s="12">
        <v>12</v>
      </c>
      <c r="C1609" s="13">
        <v>3</v>
      </c>
      <c r="D1609" s="14">
        <v>1206.3499999999999</v>
      </c>
      <c r="E1609">
        <f t="shared" si="125"/>
        <v>4</v>
      </c>
      <c r="F1609">
        <f t="shared" si="126"/>
        <v>1</v>
      </c>
      <c r="G1609">
        <f t="shared" si="127"/>
        <v>1</v>
      </c>
      <c r="H1609">
        <f t="shared" si="128"/>
        <v>411</v>
      </c>
      <c r="I1609" t="str">
        <f t="shared" si="129"/>
        <v>Recent Customer</v>
      </c>
    </row>
    <row r="1610" spans="1:9" x14ac:dyDescent="0.25">
      <c r="A1610" s="11">
        <v>1609</v>
      </c>
      <c r="B1610" s="12">
        <v>61</v>
      </c>
      <c r="C1610" s="13">
        <v>5</v>
      </c>
      <c r="D1610" s="14">
        <v>4041.6000000000004</v>
      </c>
      <c r="E1610">
        <f t="shared" si="125"/>
        <v>2</v>
      </c>
      <c r="F1610">
        <f t="shared" si="126"/>
        <v>2</v>
      </c>
      <c r="G1610">
        <f t="shared" si="127"/>
        <v>3</v>
      </c>
      <c r="H1610">
        <f t="shared" si="128"/>
        <v>223</v>
      </c>
      <c r="I1610" t="str">
        <f t="shared" si="129"/>
        <v>High Risk Customer</v>
      </c>
    </row>
    <row r="1611" spans="1:9" x14ac:dyDescent="0.25">
      <c r="A1611" s="11">
        <v>1610</v>
      </c>
      <c r="B1611" s="12">
        <v>8</v>
      </c>
      <c r="C1611" s="13">
        <v>5</v>
      </c>
      <c r="D1611" s="14">
        <v>3556.15</v>
      </c>
      <c r="E1611">
        <f t="shared" si="125"/>
        <v>4</v>
      </c>
      <c r="F1611">
        <f t="shared" si="126"/>
        <v>2</v>
      </c>
      <c r="G1611">
        <f t="shared" si="127"/>
        <v>3</v>
      </c>
      <c r="H1611">
        <f t="shared" si="128"/>
        <v>423</v>
      </c>
      <c r="I1611" t="str">
        <f t="shared" si="129"/>
        <v>Becoming Loyal</v>
      </c>
    </row>
    <row r="1612" spans="1:9" x14ac:dyDescent="0.25">
      <c r="A1612" s="11">
        <v>1611</v>
      </c>
      <c r="B1612" s="12">
        <v>41</v>
      </c>
      <c r="C1612" s="13">
        <v>12</v>
      </c>
      <c r="D1612" s="14">
        <v>5450.34</v>
      </c>
      <c r="E1612">
        <f t="shared" si="125"/>
        <v>3</v>
      </c>
      <c r="F1612">
        <f t="shared" si="126"/>
        <v>4</v>
      </c>
      <c r="G1612">
        <f t="shared" si="127"/>
        <v>4</v>
      </c>
      <c r="H1612">
        <f t="shared" si="128"/>
        <v>344</v>
      </c>
      <c r="I1612" t="str">
        <f t="shared" si="129"/>
        <v>Recent Customer</v>
      </c>
    </row>
    <row r="1613" spans="1:9" x14ac:dyDescent="0.25">
      <c r="A1613" s="11">
        <v>1612</v>
      </c>
      <c r="B1613" s="12">
        <v>67</v>
      </c>
      <c r="C1613" s="13">
        <v>2</v>
      </c>
      <c r="D1613" s="14">
        <v>2932.8199999999997</v>
      </c>
      <c r="E1613">
        <f t="shared" si="125"/>
        <v>2</v>
      </c>
      <c r="F1613">
        <f t="shared" si="126"/>
        <v>1</v>
      </c>
      <c r="G1613">
        <f t="shared" si="127"/>
        <v>3</v>
      </c>
      <c r="H1613">
        <f t="shared" si="128"/>
        <v>213</v>
      </c>
      <c r="I1613" t="str">
        <f t="shared" si="129"/>
        <v>High Risk Customer</v>
      </c>
    </row>
    <row r="1614" spans="1:9" x14ac:dyDescent="0.25">
      <c r="A1614" s="11">
        <v>1613</v>
      </c>
      <c r="B1614" s="12">
        <v>41</v>
      </c>
      <c r="C1614" s="13">
        <v>8</v>
      </c>
      <c r="D1614" s="14">
        <v>3512.03</v>
      </c>
      <c r="E1614">
        <f t="shared" si="125"/>
        <v>3</v>
      </c>
      <c r="F1614">
        <f t="shared" si="126"/>
        <v>4</v>
      </c>
      <c r="G1614">
        <f t="shared" si="127"/>
        <v>3</v>
      </c>
      <c r="H1614">
        <f t="shared" si="128"/>
        <v>343</v>
      </c>
      <c r="I1614" t="str">
        <f t="shared" si="129"/>
        <v>Potential Customer</v>
      </c>
    </row>
    <row r="1615" spans="1:9" x14ac:dyDescent="0.25">
      <c r="A1615" s="11">
        <v>1614</v>
      </c>
      <c r="B1615" s="12">
        <v>50</v>
      </c>
      <c r="C1615" s="13">
        <v>7</v>
      </c>
      <c r="D1615" s="14">
        <v>2397.3900000000003</v>
      </c>
      <c r="E1615">
        <f t="shared" si="125"/>
        <v>2</v>
      </c>
      <c r="F1615">
        <f t="shared" si="126"/>
        <v>3</v>
      </c>
      <c r="G1615">
        <f t="shared" si="127"/>
        <v>2</v>
      </c>
      <c r="H1615">
        <f t="shared" si="128"/>
        <v>232</v>
      </c>
      <c r="I1615" t="str">
        <f t="shared" si="129"/>
        <v>Losing Customer</v>
      </c>
    </row>
    <row r="1616" spans="1:9" x14ac:dyDescent="0.25">
      <c r="A1616" s="11">
        <v>1615</v>
      </c>
      <c r="B1616" s="12">
        <v>55</v>
      </c>
      <c r="C1616" s="13">
        <v>6</v>
      </c>
      <c r="D1616" s="14">
        <v>4894.1099999999997</v>
      </c>
      <c r="E1616">
        <f t="shared" si="125"/>
        <v>2</v>
      </c>
      <c r="F1616">
        <f t="shared" si="126"/>
        <v>2</v>
      </c>
      <c r="G1616">
        <f t="shared" si="127"/>
        <v>4</v>
      </c>
      <c r="H1616">
        <f t="shared" si="128"/>
        <v>224</v>
      </c>
      <c r="I1616" t="str">
        <f t="shared" si="129"/>
        <v>Losing Customer</v>
      </c>
    </row>
    <row r="1617" spans="1:9" x14ac:dyDescent="0.25">
      <c r="A1617" s="11">
        <v>1616</v>
      </c>
      <c r="B1617" s="12">
        <v>23</v>
      </c>
      <c r="C1617" s="13">
        <v>7</v>
      </c>
      <c r="D1617" s="14">
        <v>6150.25</v>
      </c>
      <c r="E1617">
        <f t="shared" si="125"/>
        <v>3</v>
      </c>
      <c r="F1617">
        <f t="shared" si="126"/>
        <v>3</v>
      </c>
      <c r="G1617">
        <f t="shared" si="127"/>
        <v>4</v>
      </c>
      <c r="H1617">
        <f t="shared" si="128"/>
        <v>334</v>
      </c>
      <c r="I1617" t="str">
        <f t="shared" si="129"/>
        <v>Potential Customer</v>
      </c>
    </row>
    <row r="1618" spans="1:9" x14ac:dyDescent="0.25">
      <c r="A1618" s="11">
        <v>1617</v>
      </c>
      <c r="B1618" s="12">
        <v>5</v>
      </c>
      <c r="C1618" s="13">
        <v>5</v>
      </c>
      <c r="D1618" s="14">
        <v>2977.19</v>
      </c>
      <c r="E1618">
        <f t="shared" si="125"/>
        <v>4</v>
      </c>
      <c r="F1618">
        <f t="shared" si="126"/>
        <v>2</v>
      </c>
      <c r="G1618">
        <f t="shared" si="127"/>
        <v>3</v>
      </c>
      <c r="H1618">
        <f t="shared" si="128"/>
        <v>423</v>
      </c>
      <c r="I1618" t="str">
        <f t="shared" si="129"/>
        <v>Becoming Loyal</v>
      </c>
    </row>
    <row r="1619" spans="1:9" x14ac:dyDescent="0.25">
      <c r="A1619" s="11">
        <v>1618</v>
      </c>
      <c r="B1619" s="12">
        <v>28</v>
      </c>
      <c r="C1619" s="13">
        <v>2</v>
      </c>
      <c r="D1619" s="14">
        <v>643.42999999999995</v>
      </c>
      <c r="E1619">
        <f t="shared" si="125"/>
        <v>3</v>
      </c>
      <c r="F1619">
        <f t="shared" si="126"/>
        <v>1</v>
      </c>
      <c r="G1619">
        <f t="shared" si="127"/>
        <v>1</v>
      </c>
      <c r="H1619">
        <f t="shared" si="128"/>
        <v>311</v>
      </c>
      <c r="I1619" t="str">
        <f t="shared" si="129"/>
        <v>Late Bloomer</v>
      </c>
    </row>
    <row r="1620" spans="1:9" x14ac:dyDescent="0.25">
      <c r="A1620" s="11">
        <v>1619</v>
      </c>
      <c r="B1620" s="12">
        <v>84</v>
      </c>
      <c r="C1620" s="13">
        <v>10</v>
      </c>
      <c r="D1620" s="14">
        <v>7031.79</v>
      </c>
      <c r="E1620">
        <f t="shared" si="125"/>
        <v>2</v>
      </c>
      <c r="F1620">
        <f t="shared" si="126"/>
        <v>4</v>
      </c>
      <c r="G1620">
        <f t="shared" si="127"/>
        <v>4</v>
      </c>
      <c r="H1620">
        <f t="shared" si="128"/>
        <v>244</v>
      </c>
      <c r="I1620" t="str">
        <f t="shared" si="129"/>
        <v>Losing Customer</v>
      </c>
    </row>
    <row r="1621" spans="1:9" x14ac:dyDescent="0.25">
      <c r="A1621" s="11">
        <v>1620</v>
      </c>
      <c r="B1621" s="12">
        <v>216</v>
      </c>
      <c r="C1621" s="13">
        <v>2</v>
      </c>
      <c r="D1621" s="14">
        <v>1149.25</v>
      </c>
      <c r="E1621">
        <f t="shared" si="125"/>
        <v>1</v>
      </c>
      <c r="F1621">
        <f t="shared" si="126"/>
        <v>1</v>
      </c>
      <c r="G1621">
        <f t="shared" si="127"/>
        <v>1</v>
      </c>
      <c r="H1621">
        <f t="shared" si="128"/>
        <v>111</v>
      </c>
      <c r="I1621" t="str">
        <f t="shared" si="129"/>
        <v>Lost Customer</v>
      </c>
    </row>
    <row r="1622" spans="1:9" x14ac:dyDescent="0.25">
      <c r="A1622" s="11">
        <v>1621</v>
      </c>
      <c r="B1622" s="12">
        <v>82</v>
      </c>
      <c r="C1622" s="13">
        <v>5</v>
      </c>
      <c r="D1622" s="14">
        <v>1162.2399999999998</v>
      </c>
      <c r="E1622">
        <f t="shared" si="125"/>
        <v>2</v>
      </c>
      <c r="F1622">
        <f t="shared" si="126"/>
        <v>2</v>
      </c>
      <c r="G1622">
        <f t="shared" si="127"/>
        <v>1</v>
      </c>
      <c r="H1622">
        <f t="shared" si="128"/>
        <v>221</v>
      </c>
      <c r="I1622" t="str">
        <f t="shared" si="129"/>
        <v>High Risk Customer</v>
      </c>
    </row>
    <row r="1623" spans="1:9" x14ac:dyDescent="0.25">
      <c r="A1623" s="11">
        <v>1622</v>
      </c>
      <c r="B1623" s="12">
        <v>47</v>
      </c>
      <c r="C1623" s="13">
        <v>3</v>
      </c>
      <c r="D1623" s="14">
        <v>1506.34</v>
      </c>
      <c r="E1623">
        <f t="shared" si="125"/>
        <v>2</v>
      </c>
      <c r="F1623">
        <f t="shared" si="126"/>
        <v>1</v>
      </c>
      <c r="G1623">
        <f t="shared" si="127"/>
        <v>1</v>
      </c>
      <c r="H1623">
        <f t="shared" si="128"/>
        <v>211</v>
      </c>
      <c r="I1623" t="str">
        <f t="shared" si="129"/>
        <v>Almost Lost Customer</v>
      </c>
    </row>
    <row r="1624" spans="1:9" x14ac:dyDescent="0.25">
      <c r="A1624" s="11">
        <v>1623</v>
      </c>
      <c r="B1624" s="12">
        <v>2</v>
      </c>
      <c r="C1624" s="13">
        <v>6</v>
      </c>
      <c r="D1624" s="14">
        <v>3362.55</v>
      </c>
      <c r="E1624">
        <f t="shared" si="125"/>
        <v>4</v>
      </c>
      <c r="F1624">
        <f t="shared" si="126"/>
        <v>2</v>
      </c>
      <c r="G1624">
        <f t="shared" si="127"/>
        <v>3</v>
      </c>
      <c r="H1624">
        <f t="shared" si="128"/>
        <v>423</v>
      </c>
      <c r="I1624" t="str">
        <f t="shared" si="129"/>
        <v>Becoming Loyal</v>
      </c>
    </row>
    <row r="1625" spans="1:9" x14ac:dyDescent="0.25">
      <c r="A1625" s="11">
        <v>1624</v>
      </c>
      <c r="B1625" s="12">
        <v>3</v>
      </c>
      <c r="C1625" s="13">
        <v>6</v>
      </c>
      <c r="D1625" s="14">
        <v>1627.2200000000003</v>
      </c>
      <c r="E1625">
        <f t="shared" si="125"/>
        <v>4</v>
      </c>
      <c r="F1625">
        <f t="shared" si="126"/>
        <v>2</v>
      </c>
      <c r="G1625">
        <f t="shared" si="127"/>
        <v>1</v>
      </c>
      <c r="H1625">
        <f t="shared" si="128"/>
        <v>421</v>
      </c>
      <c r="I1625" t="str">
        <f t="shared" si="129"/>
        <v>Becoming Loyal</v>
      </c>
    </row>
    <row r="1626" spans="1:9" x14ac:dyDescent="0.25">
      <c r="A1626" s="11">
        <v>1625</v>
      </c>
      <c r="B1626" s="12">
        <v>9</v>
      </c>
      <c r="C1626" s="13">
        <v>8</v>
      </c>
      <c r="D1626" s="14">
        <v>8499.5899999999983</v>
      </c>
      <c r="E1626">
        <f t="shared" si="125"/>
        <v>4</v>
      </c>
      <c r="F1626">
        <f t="shared" si="126"/>
        <v>4</v>
      </c>
      <c r="G1626">
        <f t="shared" si="127"/>
        <v>4</v>
      </c>
      <c r="H1626">
        <f t="shared" si="128"/>
        <v>444</v>
      </c>
      <c r="I1626" t="str">
        <f t="shared" si="129"/>
        <v>Platinum Customer</v>
      </c>
    </row>
    <row r="1627" spans="1:9" x14ac:dyDescent="0.25">
      <c r="A1627" s="11">
        <v>1626</v>
      </c>
      <c r="B1627" s="12">
        <v>255</v>
      </c>
      <c r="C1627" s="13">
        <v>2</v>
      </c>
      <c r="D1627" s="14">
        <v>1326.1499999999999</v>
      </c>
      <c r="E1627">
        <f t="shared" si="125"/>
        <v>1</v>
      </c>
      <c r="F1627">
        <f t="shared" si="126"/>
        <v>1</v>
      </c>
      <c r="G1627">
        <f t="shared" si="127"/>
        <v>1</v>
      </c>
      <c r="H1627">
        <f t="shared" si="128"/>
        <v>111</v>
      </c>
      <c r="I1627" t="str">
        <f t="shared" si="129"/>
        <v>Lost Customer</v>
      </c>
    </row>
    <row r="1628" spans="1:9" x14ac:dyDescent="0.25">
      <c r="A1628" s="11">
        <v>1627</v>
      </c>
      <c r="B1628" s="12">
        <v>24</v>
      </c>
      <c r="C1628" s="13">
        <v>8</v>
      </c>
      <c r="D1628" s="14">
        <v>4834.08</v>
      </c>
      <c r="E1628">
        <f t="shared" si="125"/>
        <v>3</v>
      </c>
      <c r="F1628">
        <f t="shared" si="126"/>
        <v>4</v>
      </c>
      <c r="G1628">
        <f t="shared" si="127"/>
        <v>4</v>
      </c>
      <c r="H1628">
        <f t="shared" si="128"/>
        <v>344</v>
      </c>
      <c r="I1628" t="str">
        <f t="shared" si="129"/>
        <v>Recent Customer</v>
      </c>
    </row>
    <row r="1629" spans="1:9" x14ac:dyDescent="0.25">
      <c r="A1629" s="11">
        <v>1628</v>
      </c>
      <c r="B1629" s="12">
        <v>133</v>
      </c>
      <c r="C1629" s="13">
        <v>2</v>
      </c>
      <c r="D1629" s="14">
        <v>2659.5699999999997</v>
      </c>
      <c r="E1629">
        <f t="shared" si="125"/>
        <v>1</v>
      </c>
      <c r="F1629">
        <f t="shared" si="126"/>
        <v>1</v>
      </c>
      <c r="G1629">
        <f t="shared" si="127"/>
        <v>2</v>
      </c>
      <c r="H1629">
        <f t="shared" si="128"/>
        <v>112</v>
      </c>
      <c r="I1629" t="str">
        <f t="shared" si="129"/>
        <v>Evasive Customer</v>
      </c>
    </row>
    <row r="1630" spans="1:9" x14ac:dyDescent="0.25">
      <c r="A1630" s="11">
        <v>1629</v>
      </c>
      <c r="B1630" s="12">
        <v>1</v>
      </c>
      <c r="C1630" s="13">
        <v>7</v>
      </c>
      <c r="D1630" s="14">
        <v>6051.87</v>
      </c>
      <c r="E1630">
        <f t="shared" si="125"/>
        <v>4</v>
      </c>
      <c r="F1630">
        <f t="shared" si="126"/>
        <v>3</v>
      </c>
      <c r="G1630">
        <f t="shared" si="127"/>
        <v>4</v>
      </c>
      <c r="H1630">
        <f t="shared" si="128"/>
        <v>434</v>
      </c>
      <c r="I1630" t="str">
        <f t="shared" si="129"/>
        <v>Very Loyal</v>
      </c>
    </row>
    <row r="1631" spans="1:9" x14ac:dyDescent="0.25">
      <c r="A1631" s="11">
        <v>1630</v>
      </c>
      <c r="B1631" s="12">
        <v>23</v>
      </c>
      <c r="C1631" s="13">
        <v>3</v>
      </c>
      <c r="D1631" s="14">
        <v>1915.23</v>
      </c>
      <c r="E1631">
        <f t="shared" si="125"/>
        <v>3</v>
      </c>
      <c r="F1631">
        <f t="shared" si="126"/>
        <v>1</v>
      </c>
      <c r="G1631">
        <f t="shared" si="127"/>
        <v>2</v>
      </c>
      <c r="H1631">
        <f t="shared" si="128"/>
        <v>312</v>
      </c>
      <c r="I1631" t="str">
        <f t="shared" si="129"/>
        <v>Late Bloomer</v>
      </c>
    </row>
    <row r="1632" spans="1:9" x14ac:dyDescent="0.25">
      <c r="A1632" s="11">
        <v>1631</v>
      </c>
      <c r="B1632" s="12">
        <v>131</v>
      </c>
      <c r="C1632" s="13">
        <v>5</v>
      </c>
      <c r="D1632" s="14">
        <v>2638.26</v>
      </c>
      <c r="E1632">
        <f t="shared" si="125"/>
        <v>1</v>
      </c>
      <c r="F1632">
        <f t="shared" si="126"/>
        <v>2</v>
      </c>
      <c r="G1632">
        <f t="shared" si="127"/>
        <v>2</v>
      </c>
      <c r="H1632">
        <f t="shared" si="128"/>
        <v>122</v>
      </c>
      <c r="I1632" t="str">
        <f t="shared" si="129"/>
        <v>Evasive Customer</v>
      </c>
    </row>
    <row r="1633" spans="1:9" x14ac:dyDescent="0.25">
      <c r="A1633" s="11">
        <v>1632</v>
      </c>
      <c r="B1633" s="12">
        <v>281</v>
      </c>
      <c r="C1633" s="13">
        <v>2</v>
      </c>
      <c r="D1633" s="14">
        <v>709.34</v>
      </c>
      <c r="E1633">
        <f t="shared" si="125"/>
        <v>1</v>
      </c>
      <c r="F1633">
        <f t="shared" si="126"/>
        <v>1</v>
      </c>
      <c r="G1633">
        <f t="shared" si="127"/>
        <v>1</v>
      </c>
      <c r="H1633">
        <f t="shared" si="128"/>
        <v>111</v>
      </c>
      <c r="I1633" t="str">
        <f t="shared" si="129"/>
        <v>Lost Customer</v>
      </c>
    </row>
    <row r="1634" spans="1:9" x14ac:dyDescent="0.25">
      <c r="A1634" s="11">
        <v>1633</v>
      </c>
      <c r="B1634" s="12">
        <v>17</v>
      </c>
      <c r="C1634" s="13">
        <v>3</v>
      </c>
      <c r="D1634" s="14">
        <v>2548.92</v>
      </c>
      <c r="E1634">
        <f t="shared" si="125"/>
        <v>4</v>
      </c>
      <c r="F1634">
        <f t="shared" si="126"/>
        <v>1</v>
      </c>
      <c r="G1634">
        <f t="shared" si="127"/>
        <v>2</v>
      </c>
      <c r="H1634">
        <f t="shared" si="128"/>
        <v>412</v>
      </c>
      <c r="I1634" t="str">
        <f t="shared" si="129"/>
        <v>Recent Customer</v>
      </c>
    </row>
    <row r="1635" spans="1:9" x14ac:dyDescent="0.25">
      <c r="A1635" s="11">
        <v>1634</v>
      </c>
      <c r="B1635" s="12">
        <v>29</v>
      </c>
      <c r="C1635" s="13">
        <v>4</v>
      </c>
      <c r="D1635" s="14">
        <v>1537.06</v>
      </c>
      <c r="E1635">
        <f t="shared" si="125"/>
        <v>3</v>
      </c>
      <c r="F1635">
        <f t="shared" si="126"/>
        <v>1</v>
      </c>
      <c r="G1635">
        <f t="shared" si="127"/>
        <v>1</v>
      </c>
      <c r="H1635">
        <f t="shared" si="128"/>
        <v>311</v>
      </c>
      <c r="I1635" t="str">
        <f t="shared" si="129"/>
        <v>Late Bloomer</v>
      </c>
    </row>
    <row r="1636" spans="1:9" x14ac:dyDescent="0.25">
      <c r="A1636" s="11">
        <v>1635</v>
      </c>
      <c r="B1636" s="12">
        <v>139</v>
      </c>
      <c r="C1636" s="13">
        <v>4</v>
      </c>
      <c r="D1636" s="14">
        <v>1319.52</v>
      </c>
      <c r="E1636">
        <f t="shared" si="125"/>
        <v>1</v>
      </c>
      <c r="F1636">
        <f t="shared" si="126"/>
        <v>1</v>
      </c>
      <c r="G1636">
        <f t="shared" si="127"/>
        <v>1</v>
      </c>
      <c r="H1636">
        <f t="shared" si="128"/>
        <v>111</v>
      </c>
      <c r="I1636" t="str">
        <f t="shared" si="129"/>
        <v>Lost Customer</v>
      </c>
    </row>
    <row r="1637" spans="1:9" x14ac:dyDescent="0.25">
      <c r="A1637" s="11">
        <v>1636</v>
      </c>
      <c r="B1637" s="12">
        <v>40</v>
      </c>
      <c r="C1637" s="13">
        <v>5</v>
      </c>
      <c r="D1637" s="14">
        <v>3274.29</v>
      </c>
      <c r="E1637">
        <f t="shared" si="125"/>
        <v>3</v>
      </c>
      <c r="F1637">
        <f t="shared" si="126"/>
        <v>2</v>
      </c>
      <c r="G1637">
        <f t="shared" si="127"/>
        <v>3</v>
      </c>
      <c r="H1637">
        <f t="shared" si="128"/>
        <v>323</v>
      </c>
      <c r="I1637" t="str">
        <f t="shared" si="129"/>
        <v>Potential Customer</v>
      </c>
    </row>
    <row r="1638" spans="1:9" x14ac:dyDescent="0.25">
      <c r="A1638" s="11">
        <v>1637</v>
      </c>
      <c r="B1638" s="12">
        <v>143</v>
      </c>
      <c r="C1638" s="13">
        <v>8</v>
      </c>
      <c r="D1638" s="14">
        <v>4039.8799999999997</v>
      </c>
      <c r="E1638">
        <f t="shared" si="125"/>
        <v>1</v>
      </c>
      <c r="F1638">
        <f t="shared" si="126"/>
        <v>4</v>
      </c>
      <c r="G1638">
        <f t="shared" si="127"/>
        <v>3</v>
      </c>
      <c r="H1638">
        <f t="shared" si="128"/>
        <v>143</v>
      </c>
      <c r="I1638" t="str">
        <f t="shared" si="129"/>
        <v>Almost Lost Customer</v>
      </c>
    </row>
    <row r="1639" spans="1:9" x14ac:dyDescent="0.25">
      <c r="A1639" s="11">
        <v>1638</v>
      </c>
      <c r="B1639" s="12">
        <v>11</v>
      </c>
      <c r="C1639" s="13">
        <v>4</v>
      </c>
      <c r="D1639" s="14">
        <v>4046.88</v>
      </c>
      <c r="E1639">
        <f t="shared" si="125"/>
        <v>4</v>
      </c>
      <c r="F1639">
        <f t="shared" si="126"/>
        <v>1</v>
      </c>
      <c r="G1639">
        <f t="shared" si="127"/>
        <v>3</v>
      </c>
      <c r="H1639">
        <f t="shared" si="128"/>
        <v>413</v>
      </c>
      <c r="I1639" t="str">
        <f t="shared" si="129"/>
        <v>Recent Customer</v>
      </c>
    </row>
    <row r="1640" spans="1:9" x14ac:dyDescent="0.25">
      <c r="A1640" s="11">
        <v>1639</v>
      </c>
      <c r="B1640" s="12">
        <v>30</v>
      </c>
      <c r="C1640" s="13">
        <v>6</v>
      </c>
      <c r="D1640" s="14">
        <v>4428.5099999999993</v>
      </c>
      <c r="E1640">
        <f t="shared" si="125"/>
        <v>3</v>
      </c>
      <c r="F1640">
        <f t="shared" si="126"/>
        <v>2</v>
      </c>
      <c r="G1640">
        <f t="shared" si="127"/>
        <v>4</v>
      </c>
      <c r="H1640">
        <f t="shared" si="128"/>
        <v>324</v>
      </c>
      <c r="I1640" t="str">
        <f t="shared" si="129"/>
        <v>Potential Customer</v>
      </c>
    </row>
    <row r="1641" spans="1:9" x14ac:dyDescent="0.25">
      <c r="A1641" s="11">
        <v>1640</v>
      </c>
      <c r="B1641" s="12">
        <v>62</v>
      </c>
      <c r="C1641" s="13">
        <v>7</v>
      </c>
      <c r="D1641" s="14">
        <v>1871.87</v>
      </c>
      <c r="E1641">
        <f t="shared" si="125"/>
        <v>2</v>
      </c>
      <c r="F1641">
        <f t="shared" si="126"/>
        <v>3</v>
      </c>
      <c r="G1641">
        <f t="shared" si="127"/>
        <v>2</v>
      </c>
      <c r="H1641">
        <f t="shared" si="128"/>
        <v>232</v>
      </c>
      <c r="I1641" t="str">
        <f t="shared" si="129"/>
        <v>Losing Customer</v>
      </c>
    </row>
    <row r="1642" spans="1:9" x14ac:dyDescent="0.25">
      <c r="A1642" s="11">
        <v>1641</v>
      </c>
      <c r="B1642" s="12">
        <v>63</v>
      </c>
      <c r="C1642" s="13">
        <v>9</v>
      </c>
      <c r="D1642" s="14">
        <v>4326.2000000000007</v>
      </c>
      <c r="E1642">
        <f t="shared" si="125"/>
        <v>2</v>
      </c>
      <c r="F1642">
        <f t="shared" si="126"/>
        <v>4</v>
      </c>
      <c r="G1642">
        <f t="shared" si="127"/>
        <v>4</v>
      </c>
      <c r="H1642">
        <f t="shared" si="128"/>
        <v>244</v>
      </c>
      <c r="I1642" t="str">
        <f t="shared" si="129"/>
        <v>Losing Customer</v>
      </c>
    </row>
    <row r="1643" spans="1:9" x14ac:dyDescent="0.25">
      <c r="A1643" s="11">
        <v>1642</v>
      </c>
      <c r="B1643" s="12">
        <v>84</v>
      </c>
      <c r="C1643" s="13">
        <v>5</v>
      </c>
      <c r="D1643" s="14">
        <v>2307.4900000000002</v>
      </c>
      <c r="E1643">
        <f t="shared" si="125"/>
        <v>2</v>
      </c>
      <c r="F1643">
        <f t="shared" si="126"/>
        <v>2</v>
      </c>
      <c r="G1643">
        <f t="shared" si="127"/>
        <v>2</v>
      </c>
      <c r="H1643">
        <f t="shared" si="128"/>
        <v>222</v>
      </c>
      <c r="I1643" t="str">
        <f t="shared" si="129"/>
        <v>High Risk Customer</v>
      </c>
    </row>
    <row r="1644" spans="1:9" x14ac:dyDescent="0.25">
      <c r="A1644" s="11">
        <v>1643</v>
      </c>
      <c r="B1644" s="12">
        <v>38</v>
      </c>
      <c r="C1644" s="13">
        <v>8</v>
      </c>
      <c r="D1644" s="14">
        <v>4244.32</v>
      </c>
      <c r="E1644">
        <f t="shared" si="125"/>
        <v>3</v>
      </c>
      <c r="F1644">
        <f t="shared" si="126"/>
        <v>4</v>
      </c>
      <c r="G1644">
        <f t="shared" si="127"/>
        <v>4</v>
      </c>
      <c r="H1644">
        <f t="shared" si="128"/>
        <v>344</v>
      </c>
      <c r="I1644" t="str">
        <f t="shared" si="129"/>
        <v>Recent Customer</v>
      </c>
    </row>
    <row r="1645" spans="1:9" x14ac:dyDescent="0.25">
      <c r="A1645" s="11">
        <v>1644</v>
      </c>
      <c r="B1645" s="12">
        <v>22</v>
      </c>
      <c r="C1645" s="13">
        <v>7</v>
      </c>
      <c r="D1645" s="14">
        <v>4938.1499999999996</v>
      </c>
      <c r="E1645">
        <f t="shared" si="125"/>
        <v>3</v>
      </c>
      <c r="F1645">
        <f t="shared" si="126"/>
        <v>3</v>
      </c>
      <c r="G1645">
        <f t="shared" si="127"/>
        <v>4</v>
      </c>
      <c r="H1645">
        <f t="shared" si="128"/>
        <v>334</v>
      </c>
      <c r="I1645" t="str">
        <f t="shared" si="129"/>
        <v>Potential Customer</v>
      </c>
    </row>
    <row r="1646" spans="1:9" x14ac:dyDescent="0.25">
      <c r="A1646" s="11">
        <v>1645</v>
      </c>
      <c r="B1646" s="12">
        <v>90</v>
      </c>
      <c r="C1646" s="13">
        <v>7</v>
      </c>
      <c r="D1646" s="14">
        <v>1411.6999999999998</v>
      </c>
      <c r="E1646">
        <f t="shared" si="125"/>
        <v>1</v>
      </c>
      <c r="F1646">
        <f t="shared" si="126"/>
        <v>3</v>
      </c>
      <c r="G1646">
        <f t="shared" si="127"/>
        <v>1</v>
      </c>
      <c r="H1646">
        <f t="shared" si="128"/>
        <v>131</v>
      </c>
      <c r="I1646" t="str">
        <f t="shared" si="129"/>
        <v>Almost Lost Customer</v>
      </c>
    </row>
    <row r="1647" spans="1:9" x14ac:dyDescent="0.25">
      <c r="A1647" s="11">
        <v>1646</v>
      </c>
      <c r="B1647" s="12">
        <v>26</v>
      </c>
      <c r="C1647" s="13">
        <v>7</v>
      </c>
      <c r="D1647" s="14">
        <v>4487.5200000000004</v>
      </c>
      <c r="E1647">
        <f t="shared" si="125"/>
        <v>3</v>
      </c>
      <c r="F1647">
        <f t="shared" si="126"/>
        <v>3</v>
      </c>
      <c r="G1647">
        <f t="shared" si="127"/>
        <v>4</v>
      </c>
      <c r="H1647">
        <f t="shared" si="128"/>
        <v>334</v>
      </c>
      <c r="I1647" t="str">
        <f t="shared" si="129"/>
        <v>Potential Customer</v>
      </c>
    </row>
    <row r="1648" spans="1:9" x14ac:dyDescent="0.25">
      <c r="A1648" s="11">
        <v>1647</v>
      </c>
      <c r="B1648" s="12">
        <v>178</v>
      </c>
      <c r="C1648" s="13">
        <v>7</v>
      </c>
      <c r="D1648" s="14">
        <v>3267.5</v>
      </c>
      <c r="E1648">
        <f t="shared" si="125"/>
        <v>1</v>
      </c>
      <c r="F1648">
        <f t="shared" si="126"/>
        <v>3</v>
      </c>
      <c r="G1648">
        <f t="shared" si="127"/>
        <v>3</v>
      </c>
      <c r="H1648">
        <f t="shared" si="128"/>
        <v>133</v>
      </c>
      <c r="I1648" t="str">
        <f t="shared" si="129"/>
        <v>Almost Lost Customer</v>
      </c>
    </row>
    <row r="1649" spans="1:9" x14ac:dyDescent="0.25">
      <c r="A1649" s="11">
        <v>1648</v>
      </c>
      <c r="B1649" s="12">
        <v>13</v>
      </c>
      <c r="C1649" s="13">
        <v>4</v>
      </c>
      <c r="D1649" s="14">
        <v>2124.9299999999998</v>
      </c>
      <c r="E1649">
        <f t="shared" si="125"/>
        <v>4</v>
      </c>
      <c r="F1649">
        <f t="shared" si="126"/>
        <v>1</v>
      </c>
      <c r="G1649">
        <f t="shared" si="127"/>
        <v>2</v>
      </c>
      <c r="H1649">
        <f t="shared" si="128"/>
        <v>412</v>
      </c>
      <c r="I1649" t="str">
        <f t="shared" si="129"/>
        <v>Recent Customer</v>
      </c>
    </row>
    <row r="1650" spans="1:9" x14ac:dyDescent="0.25">
      <c r="A1650" s="11">
        <v>1649</v>
      </c>
      <c r="B1650" s="12">
        <v>71</v>
      </c>
      <c r="C1650" s="13">
        <v>3</v>
      </c>
      <c r="D1650" s="14">
        <v>2891.15</v>
      </c>
      <c r="E1650">
        <f t="shared" si="125"/>
        <v>2</v>
      </c>
      <c r="F1650">
        <f t="shared" si="126"/>
        <v>1</v>
      </c>
      <c r="G1650">
        <f t="shared" si="127"/>
        <v>3</v>
      </c>
      <c r="H1650">
        <f t="shared" si="128"/>
        <v>213</v>
      </c>
      <c r="I1650" t="str">
        <f t="shared" si="129"/>
        <v>High Risk Customer</v>
      </c>
    </row>
    <row r="1651" spans="1:9" x14ac:dyDescent="0.25">
      <c r="A1651" s="11">
        <v>1650</v>
      </c>
      <c r="B1651" s="12">
        <v>10</v>
      </c>
      <c r="C1651" s="13">
        <v>5</v>
      </c>
      <c r="D1651" s="14">
        <v>1860.19</v>
      </c>
      <c r="E1651">
        <f t="shared" si="125"/>
        <v>4</v>
      </c>
      <c r="F1651">
        <f t="shared" si="126"/>
        <v>2</v>
      </c>
      <c r="G1651">
        <f t="shared" si="127"/>
        <v>2</v>
      </c>
      <c r="H1651">
        <f t="shared" si="128"/>
        <v>422</v>
      </c>
      <c r="I1651" t="str">
        <f t="shared" si="129"/>
        <v>Becoming Loyal</v>
      </c>
    </row>
    <row r="1652" spans="1:9" x14ac:dyDescent="0.25">
      <c r="A1652" s="11">
        <v>1651</v>
      </c>
      <c r="B1652" s="12">
        <v>97</v>
      </c>
      <c r="C1652" s="13">
        <v>5</v>
      </c>
      <c r="D1652" s="14">
        <v>694.38000000000011</v>
      </c>
      <c r="E1652">
        <f t="shared" si="125"/>
        <v>1</v>
      </c>
      <c r="F1652">
        <f t="shared" si="126"/>
        <v>2</v>
      </c>
      <c r="G1652">
        <f t="shared" si="127"/>
        <v>1</v>
      </c>
      <c r="H1652">
        <f t="shared" si="128"/>
        <v>121</v>
      </c>
      <c r="I1652" t="str">
        <f t="shared" si="129"/>
        <v>Evasive Customer</v>
      </c>
    </row>
    <row r="1653" spans="1:9" x14ac:dyDescent="0.25">
      <c r="A1653" s="11">
        <v>1652</v>
      </c>
      <c r="B1653" s="12">
        <v>96</v>
      </c>
      <c r="C1653" s="13">
        <v>6</v>
      </c>
      <c r="D1653" s="14">
        <v>2662.3900000000003</v>
      </c>
      <c r="E1653">
        <f t="shared" si="125"/>
        <v>1</v>
      </c>
      <c r="F1653">
        <f t="shared" si="126"/>
        <v>2</v>
      </c>
      <c r="G1653">
        <f t="shared" si="127"/>
        <v>2</v>
      </c>
      <c r="H1653">
        <f t="shared" si="128"/>
        <v>122</v>
      </c>
      <c r="I1653" t="str">
        <f t="shared" si="129"/>
        <v>Evasive Customer</v>
      </c>
    </row>
    <row r="1654" spans="1:9" x14ac:dyDescent="0.25">
      <c r="A1654" s="11">
        <v>1653</v>
      </c>
      <c r="B1654" s="12">
        <v>33</v>
      </c>
      <c r="C1654" s="13">
        <v>5</v>
      </c>
      <c r="D1654" s="14">
        <v>2664.0699999999997</v>
      </c>
      <c r="E1654">
        <f t="shared" si="125"/>
        <v>3</v>
      </c>
      <c r="F1654">
        <f t="shared" si="126"/>
        <v>2</v>
      </c>
      <c r="G1654">
        <f t="shared" si="127"/>
        <v>2</v>
      </c>
      <c r="H1654">
        <f t="shared" si="128"/>
        <v>322</v>
      </c>
      <c r="I1654" t="str">
        <f t="shared" si="129"/>
        <v>Late Bloomer</v>
      </c>
    </row>
    <row r="1655" spans="1:9" x14ac:dyDescent="0.25">
      <c r="A1655" s="11">
        <v>1654</v>
      </c>
      <c r="B1655" s="12">
        <v>84</v>
      </c>
      <c r="C1655" s="13">
        <v>4</v>
      </c>
      <c r="D1655" s="14">
        <v>1179.6100000000001</v>
      </c>
      <c r="E1655">
        <f t="shared" si="125"/>
        <v>2</v>
      </c>
      <c r="F1655">
        <f t="shared" si="126"/>
        <v>1</v>
      </c>
      <c r="G1655">
        <f t="shared" si="127"/>
        <v>1</v>
      </c>
      <c r="H1655">
        <f t="shared" si="128"/>
        <v>211</v>
      </c>
      <c r="I1655" t="str">
        <f t="shared" si="129"/>
        <v>Almost Lost Customer</v>
      </c>
    </row>
    <row r="1656" spans="1:9" x14ac:dyDescent="0.25">
      <c r="A1656" s="11">
        <v>1655</v>
      </c>
      <c r="B1656" s="12">
        <v>16</v>
      </c>
      <c r="C1656" s="13">
        <v>3</v>
      </c>
      <c r="D1656" s="14">
        <v>1337.5500000000002</v>
      </c>
      <c r="E1656">
        <f t="shared" si="125"/>
        <v>4</v>
      </c>
      <c r="F1656">
        <f t="shared" si="126"/>
        <v>1</v>
      </c>
      <c r="G1656">
        <f t="shared" si="127"/>
        <v>1</v>
      </c>
      <c r="H1656">
        <f t="shared" si="128"/>
        <v>411</v>
      </c>
      <c r="I1656" t="str">
        <f t="shared" si="129"/>
        <v>Recent Customer</v>
      </c>
    </row>
    <row r="1657" spans="1:9" x14ac:dyDescent="0.25">
      <c r="A1657" s="11">
        <v>1656</v>
      </c>
      <c r="B1657" s="12">
        <v>84</v>
      </c>
      <c r="C1657" s="13">
        <v>7</v>
      </c>
      <c r="D1657" s="14">
        <v>2256.4700000000003</v>
      </c>
      <c r="E1657">
        <f t="shared" si="125"/>
        <v>2</v>
      </c>
      <c r="F1657">
        <f t="shared" si="126"/>
        <v>3</v>
      </c>
      <c r="G1657">
        <f t="shared" si="127"/>
        <v>2</v>
      </c>
      <c r="H1657">
        <f t="shared" si="128"/>
        <v>232</v>
      </c>
      <c r="I1657" t="str">
        <f t="shared" si="129"/>
        <v>Losing Customer</v>
      </c>
    </row>
    <row r="1658" spans="1:9" x14ac:dyDescent="0.25">
      <c r="A1658" s="11">
        <v>1657</v>
      </c>
      <c r="B1658" s="12">
        <v>61</v>
      </c>
      <c r="C1658" s="13">
        <v>6</v>
      </c>
      <c r="D1658" s="14">
        <v>2675.72</v>
      </c>
      <c r="E1658">
        <f t="shared" si="125"/>
        <v>2</v>
      </c>
      <c r="F1658">
        <f t="shared" si="126"/>
        <v>2</v>
      </c>
      <c r="G1658">
        <f t="shared" si="127"/>
        <v>2</v>
      </c>
      <c r="H1658">
        <f t="shared" si="128"/>
        <v>222</v>
      </c>
      <c r="I1658" t="str">
        <f t="shared" si="129"/>
        <v>High Risk Customer</v>
      </c>
    </row>
    <row r="1659" spans="1:9" x14ac:dyDescent="0.25">
      <c r="A1659" s="11">
        <v>1658</v>
      </c>
      <c r="B1659" s="12">
        <v>280</v>
      </c>
      <c r="C1659" s="13">
        <v>4</v>
      </c>
      <c r="D1659" s="14">
        <v>1469.9599999999998</v>
      </c>
      <c r="E1659">
        <f t="shared" si="125"/>
        <v>1</v>
      </c>
      <c r="F1659">
        <f t="shared" si="126"/>
        <v>1</v>
      </c>
      <c r="G1659">
        <f t="shared" si="127"/>
        <v>1</v>
      </c>
      <c r="H1659">
        <f t="shared" si="128"/>
        <v>111</v>
      </c>
      <c r="I1659" t="str">
        <f t="shared" si="129"/>
        <v>Lost Customer</v>
      </c>
    </row>
    <row r="1660" spans="1:9" x14ac:dyDescent="0.25">
      <c r="A1660" s="11">
        <v>1659</v>
      </c>
      <c r="B1660" s="12">
        <v>80</v>
      </c>
      <c r="C1660" s="13">
        <v>7</v>
      </c>
      <c r="D1660" s="14">
        <v>3461.08</v>
      </c>
      <c r="E1660">
        <f t="shared" si="125"/>
        <v>2</v>
      </c>
      <c r="F1660">
        <f t="shared" si="126"/>
        <v>3</v>
      </c>
      <c r="G1660">
        <f t="shared" si="127"/>
        <v>3</v>
      </c>
      <c r="H1660">
        <f t="shared" si="128"/>
        <v>233</v>
      </c>
      <c r="I1660" t="str">
        <f t="shared" si="129"/>
        <v>Losing Customer</v>
      </c>
    </row>
    <row r="1661" spans="1:9" x14ac:dyDescent="0.25">
      <c r="A1661" s="11">
        <v>1660</v>
      </c>
      <c r="B1661" s="12">
        <v>76</v>
      </c>
      <c r="C1661" s="13">
        <v>6</v>
      </c>
      <c r="D1661" s="14">
        <v>2624.36</v>
      </c>
      <c r="E1661">
        <f t="shared" si="125"/>
        <v>2</v>
      </c>
      <c r="F1661">
        <f t="shared" si="126"/>
        <v>2</v>
      </c>
      <c r="G1661">
        <f t="shared" si="127"/>
        <v>2</v>
      </c>
      <c r="H1661">
        <f t="shared" si="128"/>
        <v>222</v>
      </c>
      <c r="I1661" t="str">
        <f t="shared" si="129"/>
        <v>High Risk Customer</v>
      </c>
    </row>
    <row r="1662" spans="1:9" x14ac:dyDescent="0.25">
      <c r="A1662" s="11">
        <v>1661</v>
      </c>
      <c r="B1662" s="12">
        <v>218</v>
      </c>
      <c r="C1662" s="13">
        <v>6</v>
      </c>
      <c r="D1662" s="14">
        <v>5880.33</v>
      </c>
      <c r="E1662">
        <f t="shared" si="125"/>
        <v>1</v>
      </c>
      <c r="F1662">
        <f t="shared" si="126"/>
        <v>2</v>
      </c>
      <c r="G1662">
        <f t="shared" si="127"/>
        <v>4</v>
      </c>
      <c r="H1662">
        <f t="shared" si="128"/>
        <v>124</v>
      </c>
      <c r="I1662" t="str">
        <f t="shared" si="129"/>
        <v>Almost Lost Customer</v>
      </c>
    </row>
    <row r="1663" spans="1:9" x14ac:dyDescent="0.25">
      <c r="A1663" s="11">
        <v>1662</v>
      </c>
      <c r="B1663" s="12">
        <v>62</v>
      </c>
      <c r="C1663" s="13">
        <v>5</v>
      </c>
      <c r="D1663" s="14">
        <v>1718.1200000000003</v>
      </c>
      <c r="E1663">
        <f t="shared" si="125"/>
        <v>2</v>
      </c>
      <c r="F1663">
        <f t="shared" si="126"/>
        <v>2</v>
      </c>
      <c r="G1663">
        <f t="shared" si="127"/>
        <v>1</v>
      </c>
      <c r="H1663">
        <f t="shared" si="128"/>
        <v>221</v>
      </c>
      <c r="I1663" t="str">
        <f t="shared" si="129"/>
        <v>High Risk Customer</v>
      </c>
    </row>
    <row r="1664" spans="1:9" x14ac:dyDescent="0.25">
      <c r="A1664" s="11">
        <v>1663</v>
      </c>
      <c r="B1664" s="12">
        <v>13</v>
      </c>
      <c r="C1664" s="13">
        <v>6</v>
      </c>
      <c r="D1664" s="14">
        <v>2991.52</v>
      </c>
      <c r="E1664">
        <f t="shared" si="125"/>
        <v>4</v>
      </c>
      <c r="F1664">
        <f t="shared" si="126"/>
        <v>2</v>
      </c>
      <c r="G1664">
        <f t="shared" si="127"/>
        <v>3</v>
      </c>
      <c r="H1664">
        <f t="shared" si="128"/>
        <v>423</v>
      </c>
      <c r="I1664" t="str">
        <f t="shared" si="129"/>
        <v>Becoming Loyal</v>
      </c>
    </row>
    <row r="1665" spans="1:9" x14ac:dyDescent="0.25">
      <c r="A1665" s="11">
        <v>1664</v>
      </c>
      <c r="B1665" s="12">
        <v>42</v>
      </c>
      <c r="C1665" s="13">
        <v>7</v>
      </c>
      <c r="D1665" s="14">
        <v>3476.36</v>
      </c>
      <c r="E1665">
        <f t="shared" si="125"/>
        <v>3</v>
      </c>
      <c r="F1665">
        <f t="shared" si="126"/>
        <v>3</v>
      </c>
      <c r="G1665">
        <f t="shared" si="127"/>
        <v>3</v>
      </c>
      <c r="H1665">
        <f t="shared" si="128"/>
        <v>333</v>
      </c>
      <c r="I1665" t="str">
        <f t="shared" si="129"/>
        <v>Potential Customer</v>
      </c>
    </row>
    <row r="1666" spans="1:9" x14ac:dyDescent="0.25">
      <c r="A1666" s="11">
        <v>1665</v>
      </c>
      <c r="B1666" s="12">
        <v>68</v>
      </c>
      <c r="C1666" s="13">
        <v>8</v>
      </c>
      <c r="D1666" s="14">
        <v>3302.05</v>
      </c>
      <c r="E1666">
        <f t="shared" si="125"/>
        <v>2</v>
      </c>
      <c r="F1666">
        <f t="shared" si="126"/>
        <v>4</v>
      </c>
      <c r="G1666">
        <f t="shared" si="127"/>
        <v>3</v>
      </c>
      <c r="H1666">
        <f t="shared" si="128"/>
        <v>243</v>
      </c>
      <c r="I1666" t="str">
        <f t="shared" si="129"/>
        <v>Losing Customer</v>
      </c>
    </row>
    <row r="1667" spans="1:9" x14ac:dyDescent="0.25">
      <c r="A1667" s="11">
        <v>1666</v>
      </c>
      <c r="B1667" s="12">
        <v>78</v>
      </c>
      <c r="C1667" s="13">
        <v>4</v>
      </c>
      <c r="D1667" s="14">
        <v>1518.8499999999997</v>
      </c>
      <c r="E1667">
        <f t="shared" si="125"/>
        <v>2</v>
      </c>
      <c r="F1667">
        <f t="shared" si="126"/>
        <v>1</v>
      </c>
      <c r="G1667">
        <f t="shared" si="127"/>
        <v>1</v>
      </c>
      <c r="H1667">
        <f t="shared" si="128"/>
        <v>211</v>
      </c>
      <c r="I1667" t="str">
        <f t="shared" si="129"/>
        <v>Almost Lost Customer</v>
      </c>
    </row>
    <row r="1668" spans="1:9" x14ac:dyDescent="0.25">
      <c r="A1668" s="11">
        <v>1667</v>
      </c>
      <c r="B1668" s="12">
        <v>76</v>
      </c>
      <c r="C1668" s="13">
        <v>7</v>
      </c>
      <c r="D1668" s="14">
        <v>5432.4000000000005</v>
      </c>
      <c r="E1668">
        <f t="shared" si="125"/>
        <v>2</v>
      </c>
      <c r="F1668">
        <f t="shared" si="126"/>
        <v>3</v>
      </c>
      <c r="G1668">
        <f t="shared" si="127"/>
        <v>4</v>
      </c>
      <c r="H1668">
        <f t="shared" si="128"/>
        <v>234</v>
      </c>
      <c r="I1668" t="str">
        <f t="shared" si="129"/>
        <v>Losing Customer</v>
      </c>
    </row>
    <row r="1669" spans="1:9" x14ac:dyDescent="0.25">
      <c r="A1669" s="11">
        <v>1668</v>
      </c>
      <c r="B1669" s="12">
        <v>4</v>
      </c>
      <c r="C1669" s="13">
        <v>6</v>
      </c>
      <c r="D1669" s="14">
        <v>2901.9700000000003</v>
      </c>
      <c r="E1669">
        <f t="shared" si="125"/>
        <v>4</v>
      </c>
      <c r="F1669">
        <f t="shared" si="126"/>
        <v>2</v>
      </c>
      <c r="G1669">
        <f t="shared" si="127"/>
        <v>3</v>
      </c>
      <c r="H1669">
        <f t="shared" si="128"/>
        <v>423</v>
      </c>
      <c r="I1669" t="str">
        <f t="shared" si="129"/>
        <v>Becoming Loyal</v>
      </c>
    </row>
    <row r="1670" spans="1:9" x14ac:dyDescent="0.25">
      <c r="A1670" s="11">
        <v>1669</v>
      </c>
      <c r="B1670" s="12">
        <v>59</v>
      </c>
      <c r="C1670" s="13">
        <v>6</v>
      </c>
      <c r="D1670" s="14">
        <v>3361.1000000000004</v>
      </c>
      <c r="E1670">
        <f t="shared" ref="E1670:E1733" si="130">IF(B1670&gt;88,1,IF(AND(B1670&lt;=88,B1670&gt;45),2,IF(AND(B1670&lt;=45,B1670&gt;18),3,IF(B1670&lt;=18,4))))</f>
        <v>2</v>
      </c>
      <c r="F1670">
        <f t="shared" ref="F1670:F1733" si="131">IF(C1670&gt;7,4,IF(AND(C1670&lt;=7,C1670&gt;6),3,IF(AND(C1670&lt;=6,C1670&gt;4),2,IF(C1670&lt;=4,1))))</f>
        <v>2</v>
      </c>
      <c r="G1670">
        <f t="shared" ref="G1670:G1733" si="132">IF(D1670&gt;4095.63,4,IF(AND(D1670&lt;=4095.63,D1670&gt;2785.04),3,IF(AND(D1670&lt;=2785.04,D1670&gt;1779.7),2,IF(D1670&lt;=1779.7,1))))</f>
        <v>3</v>
      </c>
      <c r="H1670">
        <f t="shared" ref="H1670:H1733" si="133">100*E1670+10*F1670+G1670</f>
        <v>223</v>
      </c>
      <c r="I1670" t="str">
        <f t="shared" ref="I1670:I1733" si="134">IF(H1670=444,"Platinum Customer",IF(AND(H1670&lt;444,H1670&gt;=433),"Very Loyal",IF(AND(H1670&lt;433,H1670&gt;=421),"Becoming Loyal",IF(AND(H1670&lt;421,H1670&gt;=344),"Recent Customer",IF(AND(H1670&lt;344,H1670&gt;=323),"Potential Customer",IF(AND(H1670&lt;323,H1670&gt;=311),"Late Bloomer",IF(AND(H1670&lt;311,H1670&gt;=224),"Losing Customer",IF(AND(H1670&lt;224,H1670&gt;=212),"High Risk Customer",IF(AND(H1670&lt;212,H1670&gt;=124),"Almost Lost Customer",IF(AND(H1670&lt;124,H1670&gt;=112),"Evasive Customer",IF(H1670=111,"Lost Customer")))))))))))</f>
        <v>High Risk Customer</v>
      </c>
    </row>
    <row r="1671" spans="1:9" x14ac:dyDescent="0.25">
      <c r="A1671" s="11">
        <v>1670</v>
      </c>
      <c r="B1671" s="12">
        <v>60</v>
      </c>
      <c r="C1671" s="13">
        <v>9</v>
      </c>
      <c r="D1671" s="14">
        <v>5073.9599999999991</v>
      </c>
      <c r="E1671">
        <f t="shared" si="130"/>
        <v>2</v>
      </c>
      <c r="F1671">
        <f t="shared" si="131"/>
        <v>4</v>
      </c>
      <c r="G1671">
        <f t="shared" si="132"/>
        <v>4</v>
      </c>
      <c r="H1671">
        <f t="shared" si="133"/>
        <v>244</v>
      </c>
      <c r="I1671" t="str">
        <f t="shared" si="134"/>
        <v>Losing Customer</v>
      </c>
    </row>
    <row r="1672" spans="1:9" x14ac:dyDescent="0.25">
      <c r="A1672" s="11">
        <v>1671</v>
      </c>
      <c r="B1672" s="12">
        <v>43</v>
      </c>
      <c r="C1672" s="13">
        <v>4</v>
      </c>
      <c r="D1672" s="14">
        <v>1221.8499999999999</v>
      </c>
      <c r="E1672">
        <f t="shared" si="130"/>
        <v>3</v>
      </c>
      <c r="F1672">
        <f t="shared" si="131"/>
        <v>1</v>
      </c>
      <c r="G1672">
        <f t="shared" si="132"/>
        <v>1</v>
      </c>
      <c r="H1672">
        <f t="shared" si="133"/>
        <v>311</v>
      </c>
      <c r="I1672" t="str">
        <f t="shared" si="134"/>
        <v>Late Bloomer</v>
      </c>
    </row>
    <row r="1673" spans="1:9" x14ac:dyDescent="0.25">
      <c r="A1673" s="11">
        <v>1672</v>
      </c>
      <c r="B1673" s="12">
        <v>42</v>
      </c>
      <c r="C1673" s="13">
        <v>13</v>
      </c>
      <c r="D1673" s="14">
        <v>5905.7800000000007</v>
      </c>
      <c r="E1673">
        <f t="shared" si="130"/>
        <v>3</v>
      </c>
      <c r="F1673">
        <f t="shared" si="131"/>
        <v>4</v>
      </c>
      <c r="G1673">
        <f t="shared" si="132"/>
        <v>4</v>
      </c>
      <c r="H1673">
        <f t="shared" si="133"/>
        <v>344</v>
      </c>
      <c r="I1673" t="str">
        <f t="shared" si="134"/>
        <v>Recent Customer</v>
      </c>
    </row>
    <row r="1674" spans="1:9" x14ac:dyDescent="0.25">
      <c r="A1674" s="11">
        <v>1673</v>
      </c>
      <c r="B1674" s="12">
        <v>133</v>
      </c>
      <c r="C1674" s="13">
        <v>3</v>
      </c>
      <c r="D1674" s="14">
        <v>748.69</v>
      </c>
      <c r="E1674">
        <f t="shared" si="130"/>
        <v>1</v>
      </c>
      <c r="F1674">
        <f t="shared" si="131"/>
        <v>1</v>
      </c>
      <c r="G1674">
        <f t="shared" si="132"/>
        <v>1</v>
      </c>
      <c r="H1674">
        <f t="shared" si="133"/>
        <v>111</v>
      </c>
      <c r="I1674" t="str">
        <f t="shared" si="134"/>
        <v>Lost Customer</v>
      </c>
    </row>
    <row r="1675" spans="1:9" x14ac:dyDescent="0.25">
      <c r="A1675" s="11">
        <v>1674</v>
      </c>
      <c r="B1675" s="12">
        <v>48</v>
      </c>
      <c r="C1675" s="13">
        <v>5</v>
      </c>
      <c r="D1675" s="14">
        <v>160.73000000000002</v>
      </c>
      <c r="E1675">
        <f t="shared" si="130"/>
        <v>2</v>
      </c>
      <c r="F1675">
        <f t="shared" si="131"/>
        <v>2</v>
      </c>
      <c r="G1675">
        <f t="shared" si="132"/>
        <v>1</v>
      </c>
      <c r="H1675">
        <f t="shared" si="133"/>
        <v>221</v>
      </c>
      <c r="I1675" t="str">
        <f t="shared" si="134"/>
        <v>High Risk Customer</v>
      </c>
    </row>
    <row r="1676" spans="1:9" x14ac:dyDescent="0.25">
      <c r="A1676" s="11">
        <v>1675</v>
      </c>
      <c r="B1676" s="12">
        <v>101</v>
      </c>
      <c r="C1676" s="13">
        <v>4</v>
      </c>
      <c r="D1676" s="14">
        <v>3067.0600000000004</v>
      </c>
      <c r="E1676">
        <f t="shared" si="130"/>
        <v>1</v>
      </c>
      <c r="F1676">
        <f t="shared" si="131"/>
        <v>1</v>
      </c>
      <c r="G1676">
        <f t="shared" si="132"/>
        <v>3</v>
      </c>
      <c r="H1676">
        <f t="shared" si="133"/>
        <v>113</v>
      </c>
      <c r="I1676" t="str">
        <f t="shared" si="134"/>
        <v>Evasive Customer</v>
      </c>
    </row>
    <row r="1677" spans="1:9" x14ac:dyDescent="0.25">
      <c r="A1677" s="11">
        <v>1676</v>
      </c>
      <c r="B1677" s="12">
        <v>87</v>
      </c>
      <c r="C1677" s="13">
        <v>5</v>
      </c>
      <c r="D1677" s="14">
        <v>4291.1100000000006</v>
      </c>
      <c r="E1677">
        <f t="shared" si="130"/>
        <v>2</v>
      </c>
      <c r="F1677">
        <f t="shared" si="131"/>
        <v>2</v>
      </c>
      <c r="G1677">
        <f t="shared" si="132"/>
        <v>4</v>
      </c>
      <c r="H1677">
        <f t="shared" si="133"/>
        <v>224</v>
      </c>
      <c r="I1677" t="str">
        <f t="shared" si="134"/>
        <v>Losing Customer</v>
      </c>
    </row>
    <row r="1678" spans="1:9" x14ac:dyDescent="0.25">
      <c r="A1678" s="11">
        <v>1677</v>
      </c>
      <c r="B1678" s="12">
        <v>98</v>
      </c>
      <c r="C1678" s="13">
        <v>8</v>
      </c>
      <c r="D1678" s="14">
        <v>2781.5600000000004</v>
      </c>
      <c r="E1678">
        <f t="shared" si="130"/>
        <v>1</v>
      </c>
      <c r="F1678">
        <f t="shared" si="131"/>
        <v>4</v>
      </c>
      <c r="G1678">
        <f t="shared" si="132"/>
        <v>2</v>
      </c>
      <c r="H1678">
        <f t="shared" si="133"/>
        <v>142</v>
      </c>
      <c r="I1678" t="str">
        <f t="shared" si="134"/>
        <v>Almost Lost Customer</v>
      </c>
    </row>
    <row r="1679" spans="1:9" x14ac:dyDescent="0.25">
      <c r="A1679" s="11">
        <v>1678</v>
      </c>
      <c r="B1679" s="12">
        <v>68</v>
      </c>
      <c r="C1679" s="13">
        <v>9</v>
      </c>
      <c r="D1679" s="14">
        <v>4732.32</v>
      </c>
      <c r="E1679">
        <f t="shared" si="130"/>
        <v>2</v>
      </c>
      <c r="F1679">
        <f t="shared" si="131"/>
        <v>4</v>
      </c>
      <c r="G1679">
        <f t="shared" si="132"/>
        <v>4</v>
      </c>
      <c r="H1679">
        <f t="shared" si="133"/>
        <v>244</v>
      </c>
      <c r="I1679" t="str">
        <f t="shared" si="134"/>
        <v>Losing Customer</v>
      </c>
    </row>
    <row r="1680" spans="1:9" x14ac:dyDescent="0.25">
      <c r="A1680" s="11">
        <v>1679</v>
      </c>
      <c r="B1680" s="12">
        <v>136</v>
      </c>
      <c r="C1680" s="13">
        <v>4</v>
      </c>
      <c r="D1680" s="14">
        <v>3026.57</v>
      </c>
      <c r="E1680">
        <f t="shared" si="130"/>
        <v>1</v>
      </c>
      <c r="F1680">
        <f t="shared" si="131"/>
        <v>1</v>
      </c>
      <c r="G1680">
        <f t="shared" si="132"/>
        <v>3</v>
      </c>
      <c r="H1680">
        <f t="shared" si="133"/>
        <v>113</v>
      </c>
      <c r="I1680" t="str">
        <f t="shared" si="134"/>
        <v>Evasive Customer</v>
      </c>
    </row>
    <row r="1681" spans="1:9" x14ac:dyDescent="0.25">
      <c r="A1681" s="11">
        <v>1680</v>
      </c>
      <c r="B1681" s="12">
        <v>112</v>
      </c>
      <c r="C1681" s="13">
        <v>3</v>
      </c>
      <c r="D1681" s="14">
        <v>1931.5</v>
      </c>
      <c r="E1681">
        <f t="shared" si="130"/>
        <v>1</v>
      </c>
      <c r="F1681">
        <f t="shared" si="131"/>
        <v>1</v>
      </c>
      <c r="G1681">
        <f t="shared" si="132"/>
        <v>2</v>
      </c>
      <c r="H1681">
        <f t="shared" si="133"/>
        <v>112</v>
      </c>
      <c r="I1681" t="str">
        <f t="shared" si="134"/>
        <v>Evasive Customer</v>
      </c>
    </row>
    <row r="1682" spans="1:9" x14ac:dyDescent="0.25">
      <c r="A1682" s="11">
        <v>1681</v>
      </c>
      <c r="B1682" s="12">
        <v>18</v>
      </c>
      <c r="C1682" s="13">
        <v>5</v>
      </c>
      <c r="D1682" s="14">
        <v>2930.5499999999997</v>
      </c>
      <c r="E1682">
        <f t="shared" si="130"/>
        <v>4</v>
      </c>
      <c r="F1682">
        <f t="shared" si="131"/>
        <v>2</v>
      </c>
      <c r="G1682">
        <f t="shared" si="132"/>
        <v>3</v>
      </c>
      <c r="H1682">
        <f t="shared" si="133"/>
        <v>423</v>
      </c>
      <c r="I1682" t="str">
        <f t="shared" si="134"/>
        <v>Becoming Loyal</v>
      </c>
    </row>
    <row r="1683" spans="1:9" x14ac:dyDescent="0.25">
      <c r="A1683" s="11">
        <v>1682</v>
      </c>
      <c r="B1683" s="12">
        <v>82</v>
      </c>
      <c r="C1683" s="13">
        <v>6</v>
      </c>
      <c r="D1683" s="14">
        <v>5354.43</v>
      </c>
      <c r="E1683">
        <f t="shared" si="130"/>
        <v>2</v>
      </c>
      <c r="F1683">
        <f t="shared" si="131"/>
        <v>2</v>
      </c>
      <c r="G1683">
        <f t="shared" si="132"/>
        <v>4</v>
      </c>
      <c r="H1683">
        <f t="shared" si="133"/>
        <v>224</v>
      </c>
      <c r="I1683" t="str">
        <f t="shared" si="134"/>
        <v>Losing Customer</v>
      </c>
    </row>
    <row r="1684" spans="1:9" x14ac:dyDescent="0.25">
      <c r="A1684" s="11">
        <v>1683</v>
      </c>
      <c r="B1684" s="12">
        <v>82</v>
      </c>
      <c r="C1684" s="13">
        <v>9</v>
      </c>
      <c r="D1684" s="14">
        <v>5995.2000000000007</v>
      </c>
      <c r="E1684">
        <f t="shared" si="130"/>
        <v>2</v>
      </c>
      <c r="F1684">
        <f t="shared" si="131"/>
        <v>4</v>
      </c>
      <c r="G1684">
        <f t="shared" si="132"/>
        <v>4</v>
      </c>
      <c r="H1684">
        <f t="shared" si="133"/>
        <v>244</v>
      </c>
      <c r="I1684" t="str">
        <f t="shared" si="134"/>
        <v>Losing Customer</v>
      </c>
    </row>
    <row r="1685" spans="1:9" x14ac:dyDescent="0.25">
      <c r="A1685" s="11">
        <v>1684</v>
      </c>
      <c r="B1685" s="12">
        <v>16</v>
      </c>
      <c r="C1685" s="13">
        <v>6</v>
      </c>
      <c r="D1685" s="14">
        <v>1507.2999999999997</v>
      </c>
      <c r="E1685">
        <f t="shared" si="130"/>
        <v>4</v>
      </c>
      <c r="F1685">
        <f t="shared" si="131"/>
        <v>2</v>
      </c>
      <c r="G1685">
        <f t="shared" si="132"/>
        <v>1</v>
      </c>
      <c r="H1685">
        <f t="shared" si="133"/>
        <v>421</v>
      </c>
      <c r="I1685" t="str">
        <f t="shared" si="134"/>
        <v>Becoming Loyal</v>
      </c>
    </row>
    <row r="1686" spans="1:9" x14ac:dyDescent="0.25">
      <c r="A1686" s="11">
        <v>1685</v>
      </c>
      <c r="B1686" s="12">
        <v>25</v>
      </c>
      <c r="C1686" s="13">
        <v>2</v>
      </c>
      <c r="D1686" s="14">
        <v>677.18000000000006</v>
      </c>
      <c r="E1686">
        <f t="shared" si="130"/>
        <v>3</v>
      </c>
      <c r="F1686">
        <f t="shared" si="131"/>
        <v>1</v>
      </c>
      <c r="G1686">
        <f t="shared" si="132"/>
        <v>1</v>
      </c>
      <c r="H1686">
        <f t="shared" si="133"/>
        <v>311</v>
      </c>
      <c r="I1686" t="str">
        <f t="shared" si="134"/>
        <v>Late Bloomer</v>
      </c>
    </row>
    <row r="1687" spans="1:9" x14ac:dyDescent="0.25">
      <c r="A1687" s="11">
        <v>1686</v>
      </c>
      <c r="B1687" s="12">
        <v>78</v>
      </c>
      <c r="C1687" s="13">
        <v>10</v>
      </c>
      <c r="D1687" s="14">
        <v>5672.8500000000013</v>
      </c>
      <c r="E1687">
        <f t="shared" si="130"/>
        <v>2</v>
      </c>
      <c r="F1687">
        <f t="shared" si="131"/>
        <v>4</v>
      </c>
      <c r="G1687">
        <f t="shared" si="132"/>
        <v>4</v>
      </c>
      <c r="H1687">
        <f t="shared" si="133"/>
        <v>244</v>
      </c>
      <c r="I1687" t="str">
        <f t="shared" si="134"/>
        <v>Losing Customer</v>
      </c>
    </row>
    <row r="1688" spans="1:9" x14ac:dyDescent="0.25">
      <c r="A1688" s="11">
        <v>1687</v>
      </c>
      <c r="B1688" s="12">
        <v>10</v>
      </c>
      <c r="C1688" s="13">
        <v>4</v>
      </c>
      <c r="D1688" s="14">
        <v>2185.27</v>
      </c>
      <c r="E1688">
        <f t="shared" si="130"/>
        <v>4</v>
      </c>
      <c r="F1688">
        <f t="shared" si="131"/>
        <v>1</v>
      </c>
      <c r="G1688">
        <f t="shared" si="132"/>
        <v>2</v>
      </c>
      <c r="H1688">
        <f t="shared" si="133"/>
        <v>412</v>
      </c>
      <c r="I1688" t="str">
        <f t="shared" si="134"/>
        <v>Recent Customer</v>
      </c>
    </row>
    <row r="1689" spans="1:9" x14ac:dyDescent="0.25">
      <c r="A1689" s="11">
        <v>1688</v>
      </c>
      <c r="B1689" s="12">
        <v>38</v>
      </c>
      <c r="C1689" s="13">
        <v>8</v>
      </c>
      <c r="D1689" s="14">
        <v>2421.6499999999996</v>
      </c>
      <c r="E1689">
        <f t="shared" si="130"/>
        <v>3</v>
      </c>
      <c r="F1689">
        <f t="shared" si="131"/>
        <v>4</v>
      </c>
      <c r="G1689">
        <f t="shared" si="132"/>
        <v>2</v>
      </c>
      <c r="H1689">
        <f t="shared" si="133"/>
        <v>342</v>
      </c>
      <c r="I1689" t="str">
        <f t="shared" si="134"/>
        <v>Potential Customer</v>
      </c>
    </row>
    <row r="1690" spans="1:9" x14ac:dyDescent="0.25">
      <c r="A1690" s="11">
        <v>1689</v>
      </c>
      <c r="B1690" s="12">
        <v>136</v>
      </c>
      <c r="C1690" s="13">
        <v>5</v>
      </c>
      <c r="D1690" s="14">
        <v>3334.2299999999996</v>
      </c>
      <c r="E1690">
        <f t="shared" si="130"/>
        <v>1</v>
      </c>
      <c r="F1690">
        <f t="shared" si="131"/>
        <v>2</v>
      </c>
      <c r="G1690">
        <f t="shared" si="132"/>
        <v>3</v>
      </c>
      <c r="H1690">
        <f t="shared" si="133"/>
        <v>123</v>
      </c>
      <c r="I1690" t="str">
        <f t="shared" si="134"/>
        <v>Evasive Customer</v>
      </c>
    </row>
    <row r="1691" spans="1:9" x14ac:dyDescent="0.25">
      <c r="A1691" s="11">
        <v>1690</v>
      </c>
      <c r="B1691" s="12">
        <v>16</v>
      </c>
      <c r="C1691" s="13">
        <v>9</v>
      </c>
      <c r="D1691" s="14">
        <v>2570.54</v>
      </c>
      <c r="E1691">
        <f t="shared" si="130"/>
        <v>4</v>
      </c>
      <c r="F1691">
        <f t="shared" si="131"/>
        <v>4</v>
      </c>
      <c r="G1691">
        <f t="shared" si="132"/>
        <v>2</v>
      </c>
      <c r="H1691">
        <f t="shared" si="133"/>
        <v>442</v>
      </c>
      <c r="I1691" t="str">
        <f t="shared" si="134"/>
        <v>Very Loyal</v>
      </c>
    </row>
    <row r="1692" spans="1:9" x14ac:dyDescent="0.25">
      <c r="A1692" s="11">
        <v>1691</v>
      </c>
      <c r="B1692" s="12">
        <v>2</v>
      </c>
      <c r="C1692" s="13">
        <v>8</v>
      </c>
      <c r="D1692" s="14">
        <v>3832.92</v>
      </c>
      <c r="E1692">
        <f t="shared" si="130"/>
        <v>4</v>
      </c>
      <c r="F1692">
        <f t="shared" si="131"/>
        <v>4</v>
      </c>
      <c r="G1692">
        <f t="shared" si="132"/>
        <v>3</v>
      </c>
      <c r="H1692">
        <f t="shared" si="133"/>
        <v>443</v>
      </c>
      <c r="I1692" t="str">
        <f t="shared" si="134"/>
        <v>Very Loyal</v>
      </c>
    </row>
    <row r="1693" spans="1:9" x14ac:dyDescent="0.25">
      <c r="A1693" s="11">
        <v>1692</v>
      </c>
      <c r="B1693" s="12">
        <v>127</v>
      </c>
      <c r="C1693" s="13">
        <v>5</v>
      </c>
      <c r="D1693" s="14">
        <v>1168.43</v>
      </c>
      <c r="E1693">
        <f t="shared" si="130"/>
        <v>1</v>
      </c>
      <c r="F1693">
        <f t="shared" si="131"/>
        <v>2</v>
      </c>
      <c r="G1693">
        <f t="shared" si="132"/>
        <v>1</v>
      </c>
      <c r="H1693">
        <f t="shared" si="133"/>
        <v>121</v>
      </c>
      <c r="I1693" t="str">
        <f t="shared" si="134"/>
        <v>Evasive Customer</v>
      </c>
    </row>
    <row r="1694" spans="1:9" x14ac:dyDescent="0.25">
      <c r="A1694" s="11">
        <v>1693</v>
      </c>
      <c r="B1694" s="12">
        <v>75</v>
      </c>
      <c r="C1694" s="13">
        <v>7</v>
      </c>
      <c r="D1694" s="14">
        <v>3726.31</v>
      </c>
      <c r="E1694">
        <f t="shared" si="130"/>
        <v>2</v>
      </c>
      <c r="F1694">
        <f t="shared" si="131"/>
        <v>3</v>
      </c>
      <c r="G1694">
        <f t="shared" si="132"/>
        <v>3</v>
      </c>
      <c r="H1694">
        <f t="shared" si="133"/>
        <v>233</v>
      </c>
      <c r="I1694" t="str">
        <f t="shared" si="134"/>
        <v>Losing Customer</v>
      </c>
    </row>
    <row r="1695" spans="1:9" x14ac:dyDescent="0.25">
      <c r="A1695" s="11">
        <v>1694</v>
      </c>
      <c r="B1695" s="12">
        <v>19</v>
      </c>
      <c r="C1695" s="13">
        <v>7</v>
      </c>
      <c r="D1695" s="14">
        <v>4611.3899999999994</v>
      </c>
      <c r="E1695">
        <f t="shared" si="130"/>
        <v>3</v>
      </c>
      <c r="F1695">
        <f t="shared" si="131"/>
        <v>3</v>
      </c>
      <c r="G1695">
        <f t="shared" si="132"/>
        <v>4</v>
      </c>
      <c r="H1695">
        <f t="shared" si="133"/>
        <v>334</v>
      </c>
      <c r="I1695" t="str">
        <f t="shared" si="134"/>
        <v>Potential Customer</v>
      </c>
    </row>
    <row r="1696" spans="1:9" x14ac:dyDescent="0.25">
      <c r="A1696" s="11">
        <v>1695</v>
      </c>
      <c r="B1696" s="12">
        <v>37</v>
      </c>
      <c r="C1696" s="13">
        <v>5</v>
      </c>
      <c r="D1696" s="14">
        <v>3646.3</v>
      </c>
      <c r="E1696">
        <f t="shared" si="130"/>
        <v>3</v>
      </c>
      <c r="F1696">
        <f t="shared" si="131"/>
        <v>2</v>
      </c>
      <c r="G1696">
        <f t="shared" si="132"/>
        <v>3</v>
      </c>
      <c r="H1696">
        <f t="shared" si="133"/>
        <v>323</v>
      </c>
      <c r="I1696" t="str">
        <f t="shared" si="134"/>
        <v>Potential Customer</v>
      </c>
    </row>
    <row r="1697" spans="1:9" x14ac:dyDescent="0.25">
      <c r="A1697" s="11">
        <v>1696</v>
      </c>
      <c r="B1697" s="12">
        <v>28</v>
      </c>
      <c r="C1697" s="13">
        <v>9</v>
      </c>
      <c r="D1697" s="14">
        <v>6524.77</v>
      </c>
      <c r="E1697">
        <f t="shared" si="130"/>
        <v>3</v>
      </c>
      <c r="F1697">
        <f t="shared" si="131"/>
        <v>4</v>
      </c>
      <c r="G1697">
        <f t="shared" si="132"/>
        <v>4</v>
      </c>
      <c r="H1697">
        <f t="shared" si="133"/>
        <v>344</v>
      </c>
      <c r="I1697" t="str">
        <f t="shared" si="134"/>
        <v>Recent Customer</v>
      </c>
    </row>
    <row r="1698" spans="1:9" x14ac:dyDescent="0.25">
      <c r="A1698" s="11">
        <v>1697</v>
      </c>
      <c r="B1698" s="12">
        <v>24</v>
      </c>
      <c r="C1698" s="13">
        <v>5</v>
      </c>
      <c r="D1698" s="14">
        <v>3042.48</v>
      </c>
      <c r="E1698">
        <f t="shared" si="130"/>
        <v>3</v>
      </c>
      <c r="F1698">
        <f t="shared" si="131"/>
        <v>2</v>
      </c>
      <c r="G1698">
        <f t="shared" si="132"/>
        <v>3</v>
      </c>
      <c r="H1698">
        <f t="shared" si="133"/>
        <v>323</v>
      </c>
      <c r="I1698" t="str">
        <f t="shared" si="134"/>
        <v>Potential Customer</v>
      </c>
    </row>
    <row r="1699" spans="1:9" x14ac:dyDescent="0.25">
      <c r="A1699" s="11">
        <v>1698</v>
      </c>
      <c r="B1699" s="12">
        <v>32</v>
      </c>
      <c r="C1699" s="13">
        <v>8</v>
      </c>
      <c r="D1699" s="14">
        <v>4965.68</v>
      </c>
      <c r="E1699">
        <f t="shared" si="130"/>
        <v>3</v>
      </c>
      <c r="F1699">
        <f t="shared" si="131"/>
        <v>4</v>
      </c>
      <c r="G1699">
        <f t="shared" si="132"/>
        <v>4</v>
      </c>
      <c r="H1699">
        <f t="shared" si="133"/>
        <v>344</v>
      </c>
      <c r="I1699" t="str">
        <f t="shared" si="134"/>
        <v>Recent Customer</v>
      </c>
    </row>
    <row r="1700" spans="1:9" x14ac:dyDescent="0.25">
      <c r="A1700" s="11">
        <v>1699</v>
      </c>
      <c r="B1700" s="12">
        <v>81</v>
      </c>
      <c r="C1700" s="13">
        <v>8</v>
      </c>
      <c r="D1700" s="14">
        <v>3497.23</v>
      </c>
      <c r="E1700">
        <f t="shared" si="130"/>
        <v>2</v>
      </c>
      <c r="F1700">
        <f t="shared" si="131"/>
        <v>4</v>
      </c>
      <c r="G1700">
        <f t="shared" si="132"/>
        <v>3</v>
      </c>
      <c r="H1700">
        <f t="shared" si="133"/>
        <v>243</v>
      </c>
      <c r="I1700" t="str">
        <f t="shared" si="134"/>
        <v>Losing Customer</v>
      </c>
    </row>
    <row r="1701" spans="1:9" x14ac:dyDescent="0.25">
      <c r="A1701" s="11">
        <v>1700</v>
      </c>
      <c r="B1701" s="12">
        <v>69</v>
      </c>
      <c r="C1701" s="13">
        <v>7</v>
      </c>
      <c r="D1701" s="14">
        <v>1483.4799999999998</v>
      </c>
      <c r="E1701">
        <f t="shared" si="130"/>
        <v>2</v>
      </c>
      <c r="F1701">
        <f t="shared" si="131"/>
        <v>3</v>
      </c>
      <c r="G1701">
        <f t="shared" si="132"/>
        <v>1</v>
      </c>
      <c r="H1701">
        <f t="shared" si="133"/>
        <v>231</v>
      </c>
      <c r="I1701" t="str">
        <f t="shared" si="134"/>
        <v>Losing Customer</v>
      </c>
    </row>
    <row r="1702" spans="1:9" x14ac:dyDescent="0.25">
      <c r="A1702" s="11">
        <v>1701</v>
      </c>
      <c r="B1702" s="12">
        <v>5</v>
      </c>
      <c r="C1702" s="13">
        <v>5</v>
      </c>
      <c r="D1702" s="14">
        <v>1420.68</v>
      </c>
      <c r="E1702">
        <f t="shared" si="130"/>
        <v>4</v>
      </c>
      <c r="F1702">
        <f t="shared" si="131"/>
        <v>2</v>
      </c>
      <c r="G1702">
        <f t="shared" si="132"/>
        <v>1</v>
      </c>
      <c r="H1702">
        <f t="shared" si="133"/>
        <v>421</v>
      </c>
      <c r="I1702" t="str">
        <f t="shared" si="134"/>
        <v>Becoming Loyal</v>
      </c>
    </row>
    <row r="1703" spans="1:9" x14ac:dyDescent="0.25">
      <c r="A1703" s="11">
        <v>1702</v>
      </c>
      <c r="B1703" s="12">
        <v>14</v>
      </c>
      <c r="C1703" s="13">
        <v>7</v>
      </c>
      <c r="D1703" s="14">
        <v>2185.44</v>
      </c>
      <c r="E1703">
        <f t="shared" si="130"/>
        <v>4</v>
      </c>
      <c r="F1703">
        <f t="shared" si="131"/>
        <v>3</v>
      </c>
      <c r="G1703">
        <f t="shared" si="132"/>
        <v>2</v>
      </c>
      <c r="H1703">
        <f t="shared" si="133"/>
        <v>432</v>
      </c>
      <c r="I1703" t="str">
        <f t="shared" si="134"/>
        <v>Becoming Loyal</v>
      </c>
    </row>
    <row r="1704" spans="1:9" x14ac:dyDescent="0.25">
      <c r="A1704" s="11">
        <v>1703</v>
      </c>
      <c r="B1704" s="12">
        <v>3</v>
      </c>
      <c r="C1704" s="13">
        <v>4</v>
      </c>
      <c r="D1704" s="14">
        <v>761.47</v>
      </c>
      <c r="E1704">
        <f t="shared" si="130"/>
        <v>4</v>
      </c>
      <c r="F1704">
        <f t="shared" si="131"/>
        <v>1</v>
      </c>
      <c r="G1704">
        <f t="shared" si="132"/>
        <v>1</v>
      </c>
      <c r="H1704">
        <f t="shared" si="133"/>
        <v>411</v>
      </c>
      <c r="I1704" t="str">
        <f t="shared" si="134"/>
        <v>Recent Customer</v>
      </c>
    </row>
    <row r="1705" spans="1:9" x14ac:dyDescent="0.25">
      <c r="A1705" s="11">
        <v>1704</v>
      </c>
      <c r="B1705" s="12">
        <v>119</v>
      </c>
      <c r="C1705" s="13">
        <v>2</v>
      </c>
      <c r="D1705" s="14">
        <v>1678.3900000000003</v>
      </c>
      <c r="E1705">
        <f t="shared" si="130"/>
        <v>1</v>
      </c>
      <c r="F1705">
        <f t="shared" si="131"/>
        <v>1</v>
      </c>
      <c r="G1705">
        <f t="shared" si="132"/>
        <v>1</v>
      </c>
      <c r="H1705">
        <f t="shared" si="133"/>
        <v>111</v>
      </c>
      <c r="I1705" t="str">
        <f t="shared" si="134"/>
        <v>Lost Customer</v>
      </c>
    </row>
    <row r="1706" spans="1:9" x14ac:dyDescent="0.25">
      <c r="A1706" s="11">
        <v>1705</v>
      </c>
      <c r="B1706" s="12">
        <v>15</v>
      </c>
      <c r="C1706" s="13">
        <v>4</v>
      </c>
      <c r="D1706" s="14">
        <v>2109.79</v>
      </c>
      <c r="E1706">
        <f t="shared" si="130"/>
        <v>4</v>
      </c>
      <c r="F1706">
        <f t="shared" si="131"/>
        <v>1</v>
      </c>
      <c r="G1706">
        <f t="shared" si="132"/>
        <v>2</v>
      </c>
      <c r="H1706">
        <f t="shared" si="133"/>
        <v>412</v>
      </c>
      <c r="I1706" t="str">
        <f t="shared" si="134"/>
        <v>Recent Customer</v>
      </c>
    </row>
    <row r="1707" spans="1:9" x14ac:dyDescent="0.25">
      <c r="A1707" s="11">
        <v>1706</v>
      </c>
      <c r="B1707" s="12">
        <v>2</v>
      </c>
      <c r="C1707" s="13">
        <v>8</v>
      </c>
      <c r="D1707" s="14">
        <v>4666.6400000000003</v>
      </c>
      <c r="E1707">
        <f t="shared" si="130"/>
        <v>4</v>
      </c>
      <c r="F1707">
        <f t="shared" si="131"/>
        <v>4</v>
      </c>
      <c r="G1707">
        <f t="shared" si="132"/>
        <v>4</v>
      </c>
      <c r="H1707">
        <f t="shared" si="133"/>
        <v>444</v>
      </c>
      <c r="I1707" t="str">
        <f t="shared" si="134"/>
        <v>Platinum Customer</v>
      </c>
    </row>
    <row r="1708" spans="1:9" x14ac:dyDescent="0.25">
      <c r="A1708" s="11">
        <v>1707</v>
      </c>
      <c r="B1708" s="12">
        <v>17</v>
      </c>
      <c r="C1708" s="13">
        <v>9</v>
      </c>
      <c r="D1708" s="14">
        <v>3463.5399999999995</v>
      </c>
      <c r="E1708">
        <f t="shared" si="130"/>
        <v>4</v>
      </c>
      <c r="F1708">
        <f t="shared" si="131"/>
        <v>4</v>
      </c>
      <c r="G1708">
        <f t="shared" si="132"/>
        <v>3</v>
      </c>
      <c r="H1708">
        <f t="shared" si="133"/>
        <v>443</v>
      </c>
      <c r="I1708" t="str">
        <f t="shared" si="134"/>
        <v>Very Loyal</v>
      </c>
    </row>
    <row r="1709" spans="1:9" x14ac:dyDescent="0.25">
      <c r="A1709" s="11">
        <v>1708</v>
      </c>
      <c r="B1709" s="12">
        <v>258</v>
      </c>
      <c r="C1709" s="13">
        <v>4</v>
      </c>
      <c r="D1709" s="14">
        <v>2225.0300000000002</v>
      </c>
      <c r="E1709">
        <f t="shared" si="130"/>
        <v>1</v>
      </c>
      <c r="F1709">
        <f t="shared" si="131"/>
        <v>1</v>
      </c>
      <c r="G1709">
        <f t="shared" si="132"/>
        <v>2</v>
      </c>
      <c r="H1709">
        <f t="shared" si="133"/>
        <v>112</v>
      </c>
      <c r="I1709" t="str">
        <f t="shared" si="134"/>
        <v>Evasive Customer</v>
      </c>
    </row>
    <row r="1710" spans="1:9" x14ac:dyDescent="0.25">
      <c r="A1710" s="11">
        <v>1709</v>
      </c>
      <c r="B1710" s="12">
        <v>4</v>
      </c>
      <c r="C1710" s="13">
        <v>5</v>
      </c>
      <c r="D1710" s="14">
        <v>2059</v>
      </c>
      <c r="E1710">
        <f t="shared" si="130"/>
        <v>4</v>
      </c>
      <c r="F1710">
        <f t="shared" si="131"/>
        <v>2</v>
      </c>
      <c r="G1710">
        <f t="shared" si="132"/>
        <v>2</v>
      </c>
      <c r="H1710">
        <f t="shared" si="133"/>
        <v>422</v>
      </c>
      <c r="I1710" t="str">
        <f t="shared" si="134"/>
        <v>Becoming Loyal</v>
      </c>
    </row>
    <row r="1711" spans="1:9" x14ac:dyDescent="0.25">
      <c r="A1711" s="11">
        <v>1710</v>
      </c>
      <c r="B1711" s="12">
        <v>80</v>
      </c>
      <c r="C1711" s="13">
        <v>4</v>
      </c>
      <c r="D1711" s="14">
        <v>1638.52</v>
      </c>
      <c r="E1711">
        <f t="shared" si="130"/>
        <v>2</v>
      </c>
      <c r="F1711">
        <f t="shared" si="131"/>
        <v>1</v>
      </c>
      <c r="G1711">
        <f t="shared" si="132"/>
        <v>1</v>
      </c>
      <c r="H1711">
        <f t="shared" si="133"/>
        <v>211</v>
      </c>
      <c r="I1711" t="str">
        <f t="shared" si="134"/>
        <v>Almost Lost Customer</v>
      </c>
    </row>
    <row r="1712" spans="1:9" x14ac:dyDescent="0.25">
      <c r="A1712" s="11">
        <v>1711</v>
      </c>
      <c r="B1712" s="12">
        <v>41</v>
      </c>
      <c r="C1712" s="13">
        <v>7</v>
      </c>
      <c r="D1712" s="14">
        <v>2769.4500000000003</v>
      </c>
      <c r="E1712">
        <f t="shared" si="130"/>
        <v>3</v>
      </c>
      <c r="F1712">
        <f t="shared" si="131"/>
        <v>3</v>
      </c>
      <c r="G1712">
        <f t="shared" si="132"/>
        <v>2</v>
      </c>
      <c r="H1712">
        <f t="shared" si="133"/>
        <v>332</v>
      </c>
      <c r="I1712" t="str">
        <f t="shared" si="134"/>
        <v>Potential Customer</v>
      </c>
    </row>
    <row r="1713" spans="1:9" x14ac:dyDescent="0.25">
      <c r="A1713" s="11">
        <v>1712</v>
      </c>
      <c r="B1713" s="12">
        <v>286</v>
      </c>
      <c r="C1713" s="13">
        <v>2</v>
      </c>
      <c r="D1713" s="14">
        <v>781.41</v>
      </c>
      <c r="E1713">
        <f t="shared" si="130"/>
        <v>1</v>
      </c>
      <c r="F1713">
        <f t="shared" si="131"/>
        <v>1</v>
      </c>
      <c r="G1713">
        <f t="shared" si="132"/>
        <v>1</v>
      </c>
      <c r="H1713">
        <f t="shared" si="133"/>
        <v>111</v>
      </c>
      <c r="I1713" t="str">
        <f t="shared" si="134"/>
        <v>Lost Customer</v>
      </c>
    </row>
    <row r="1714" spans="1:9" x14ac:dyDescent="0.25">
      <c r="A1714" s="11">
        <v>1713</v>
      </c>
      <c r="B1714" s="12">
        <v>6</v>
      </c>
      <c r="C1714" s="13">
        <v>7</v>
      </c>
      <c r="D1714" s="14">
        <v>3889.18</v>
      </c>
      <c r="E1714">
        <f t="shared" si="130"/>
        <v>4</v>
      </c>
      <c r="F1714">
        <f t="shared" si="131"/>
        <v>3</v>
      </c>
      <c r="G1714">
        <f t="shared" si="132"/>
        <v>3</v>
      </c>
      <c r="H1714">
        <f t="shared" si="133"/>
        <v>433</v>
      </c>
      <c r="I1714" t="str">
        <f t="shared" si="134"/>
        <v>Very Loyal</v>
      </c>
    </row>
    <row r="1715" spans="1:9" x14ac:dyDescent="0.25">
      <c r="A1715" s="11">
        <v>1714</v>
      </c>
      <c r="B1715" s="12">
        <v>38</v>
      </c>
      <c r="C1715" s="13">
        <v>6</v>
      </c>
      <c r="D1715" s="14">
        <v>3372.1299999999997</v>
      </c>
      <c r="E1715">
        <f t="shared" si="130"/>
        <v>3</v>
      </c>
      <c r="F1715">
        <f t="shared" si="131"/>
        <v>2</v>
      </c>
      <c r="G1715">
        <f t="shared" si="132"/>
        <v>3</v>
      </c>
      <c r="H1715">
        <f t="shared" si="133"/>
        <v>323</v>
      </c>
      <c r="I1715" t="str">
        <f t="shared" si="134"/>
        <v>Potential Customer</v>
      </c>
    </row>
    <row r="1716" spans="1:9" x14ac:dyDescent="0.25">
      <c r="A1716" s="11">
        <v>1715</v>
      </c>
      <c r="B1716" s="12">
        <v>102</v>
      </c>
      <c r="C1716" s="13">
        <v>3</v>
      </c>
      <c r="D1716" s="14">
        <v>629.29</v>
      </c>
      <c r="E1716">
        <f t="shared" si="130"/>
        <v>1</v>
      </c>
      <c r="F1716">
        <f t="shared" si="131"/>
        <v>1</v>
      </c>
      <c r="G1716">
        <f t="shared" si="132"/>
        <v>1</v>
      </c>
      <c r="H1716">
        <f t="shared" si="133"/>
        <v>111</v>
      </c>
      <c r="I1716" t="str">
        <f t="shared" si="134"/>
        <v>Lost Customer</v>
      </c>
    </row>
    <row r="1717" spans="1:9" x14ac:dyDescent="0.25">
      <c r="A1717" s="11">
        <v>1716</v>
      </c>
      <c r="B1717" s="12">
        <v>134</v>
      </c>
      <c r="C1717" s="13">
        <v>2</v>
      </c>
      <c r="D1717" s="14">
        <v>1444.78</v>
      </c>
      <c r="E1717">
        <f t="shared" si="130"/>
        <v>1</v>
      </c>
      <c r="F1717">
        <f t="shared" si="131"/>
        <v>1</v>
      </c>
      <c r="G1717">
        <f t="shared" si="132"/>
        <v>1</v>
      </c>
      <c r="H1717">
        <f t="shared" si="133"/>
        <v>111</v>
      </c>
      <c r="I1717" t="str">
        <f t="shared" si="134"/>
        <v>Lost Customer</v>
      </c>
    </row>
    <row r="1718" spans="1:9" x14ac:dyDescent="0.25">
      <c r="A1718" s="11">
        <v>1717</v>
      </c>
      <c r="B1718" s="12">
        <v>46</v>
      </c>
      <c r="C1718" s="13">
        <v>4</v>
      </c>
      <c r="D1718" s="14">
        <v>1951.0700000000002</v>
      </c>
      <c r="E1718">
        <f t="shared" si="130"/>
        <v>2</v>
      </c>
      <c r="F1718">
        <f t="shared" si="131"/>
        <v>1</v>
      </c>
      <c r="G1718">
        <f t="shared" si="132"/>
        <v>2</v>
      </c>
      <c r="H1718">
        <f t="shared" si="133"/>
        <v>212</v>
      </c>
      <c r="I1718" t="str">
        <f t="shared" si="134"/>
        <v>High Risk Customer</v>
      </c>
    </row>
    <row r="1719" spans="1:9" x14ac:dyDescent="0.25">
      <c r="A1719" s="11">
        <v>1718</v>
      </c>
      <c r="B1719" s="12">
        <v>24</v>
      </c>
      <c r="C1719" s="13">
        <v>5</v>
      </c>
      <c r="D1719" s="14">
        <v>1539.1099999999997</v>
      </c>
      <c r="E1719">
        <f t="shared" si="130"/>
        <v>3</v>
      </c>
      <c r="F1719">
        <f t="shared" si="131"/>
        <v>2</v>
      </c>
      <c r="G1719">
        <f t="shared" si="132"/>
        <v>1</v>
      </c>
      <c r="H1719">
        <f t="shared" si="133"/>
        <v>321</v>
      </c>
      <c r="I1719" t="str">
        <f t="shared" si="134"/>
        <v>Late Bloomer</v>
      </c>
    </row>
    <row r="1720" spans="1:9" x14ac:dyDescent="0.25">
      <c r="A1720" s="11">
        <v>1719</v>
      </c>
      <c r="B1720" s="12">
        <v>19</v>
      </c>
      <c r="C1720" s="13">
        <v>5</v>
      </c>
      <c r="D1720" s="14">
        <v>2228.2999999999997</v>
      </c>
      <c r="E1720">
        <f t="shared" si="130"/>
        <v>3</v>
      </c>
      <c r="F1720">
        <f t="shared" si="131"/>
        <v>2</v>
      </c>
      <c r="G1720">
        <f t="shared" si="132"/>
        <v>2</v>
      </c>
      <c r="H1720">
        <f t="shared" si="133"/>
        <v>322</v>
      </c>
      <c r="I1720" t="str">
        <f t="shared" si="134"/>
        <v>Late Bloomer</v>
      </c>
    </row>
    <row r="1721" spans="1:9" x14ac:dyDescent="0.25">
      <c r="A1721" s="11">
        <v>1720</v>
      </c>
      <c r="B1721" s="12">
        <v>23</v>
      </c>
      <c r="C1721" s="13">
        <v>5</v>
      </c>
      <c r="D1721" s="14">
        <v>3538.05</v>
      </c>
      <c r="E1721">
        <f t="shared" si="130"/>
        <v>3</v>
      </c>
      <c r="F1721">
        <f t="shared" si="131"/>
        <v>2</v>
      </c>
      <c r="G1721">
        <f t="shared" si="132"/>
        <v>3</v>
      </c>
      <c r="H1721">
        <f t="shared" si="133"/>
        <v>323</v>
      </c>
      <c r="I1721" t="str">
        <f t="shared" si="134"/>
        <v>Potential Customer</v>
      </c>
    </row>
    <row r="1722" spans="1:9" x14ac:dyDescent="0.25">
      <c r="A1722" s="11">
        <v>1721</v>
      </c>
      <c r="B1722" s="12">
        <v>0</v>
      </c>
      <c r="C1722" s="13">
        <v>7</v>
      </c>
      <c r="D1722" s="14">
        <v>3766.35</v>
      </c>
      <c r="E1722">
        <f t="shared" si="130"/>
        <v>4</v>
      </c>
      <c r="F1722">
        <f t="shared" si="131"/>
        <v>3</v>
      </c>
      <c r="G1722">
        <f t="shared" si="132"/>
        <v>3</v>
      </c>
      <c r="H1722">
        <f t="shared" si="133"/>
        <v>433</v>
      </c>
      <c r="I1722" t="str">
        <f t="shared" si="134"/>
        <v>Very Loyal</v>
      </c>
    </row>
    <row r="1723" spans="1:9" x14ac:dyDescent="0.25">
      <c r="A1723" s="11">
        <v>1722</v>
      </c>
      <c r="B1723" s="12">
        <v>4</v>
      </c>
      <c r="C1723" s="13">
        <v>9</v>
      </c>
      <c r="D1723" s="14">
        <v>6474.5000000000018</v>
      </c>
      <c r="E1723">
        <f t="shared" si="130"/>
        <v>4</v>
      </c>
      <c r="F1723">
        <f t="shared" si="131"/>
        <v>4</v>
      </c>
      <c r="G1723">
        <f t="shared" si="132"/>
        <v>4</v>
      </c>
      <c r="H1723">
        <f t="shared" si="133"/>
        <v>444</v>
      </c>
      <c r="I1723" t="str">
        <f t="shared" si="134"/>
        <v>Platinum Customer</v>
      </c>
    </row>
    <row r="1724" spans="1:9" x14ac:dyDescent="0.25">
      <c r="A1724" s="11">
        <v>1723</v>
      </c>
      <c r="B1724" s="12">
        <v>17</v>
      </c>
      <c r="C1724" s="13">
        <v>5</v>
      </c>
      <c r="D1724" s="14">
        <v>2965.28</v>
      </c>
      <c r="E1724">
        <f t="shared" si="130"/>
        <v>4</v>
      </c>
      <c r="F1724">
        <f t="shared" si="131"/>
        <v>2</v>
      </c>
      <c r="G1724">
        <f t="shared" si="132"/>
        <v>3</v>
      </c>
      <c r="H1724">
        <f t="shared" si="133"/>
        <v>423</v>
      </c>
      <c r="I1724" t="str">
        <f t="shared" si="134"/>
        <v>Becoming Loyal</v>
      </c>
    </row>
    <row r="1725" spans="1:9" x14ac:dyDescent="0.25">
      <c r="A1725" s="11">
        <v>1724</v>
      </c>
      <c r="B1725" s="12">
        <v>103</v>
      </c>
      <c r="C1725" s="13">
        <v>4</v>
      </c>
      <c r="D1725" s="14">
        <v>958.58000000000015</v>
      </c>
      <c r="E1725">
        <f t="shared" si="130"/>
        <v>1</v>
      </c>
      <c r="F1725">
        <f t="shared" si="131"/>
        <v>1</v>
      </c>
      <c r="G1725">
        <f t="shared" si="132"/>
        <v>1</v>
      </c>
      <c r="H1725">
        <f t="shared" si="133"/>
        <v>111</v>
      </c>
      <c r="I1725" t="str">
        <f t="shared" si="134"/>
        <v>Lost Customer</v>
      </c>
    </row>
    <row r="1726" spans="1:9" x14ac:dyDescent="0.25">
      <c r="A1726" s="11">
        <v>1725</v>
      </c>
      <c r="B1726" s="12">
        <v>60</v>
      </c>
      <c r="C1726" s="13">
        <v>8</v>
      </c>
      <c r="D1726" s="14">
        <v>5166.5499999999993</v>
      </c>
      <c r="E1726">
        <f t="shared" si="130"/>
        <v>2</v>
      </c>
      <c r="F1726">
        <f t="shared" si="131"/>
        <v>4</v>
      </c>
      <c r="G1726">
        <f t="shared" si="132"/>
        <v>4</v>
      </c>
      <c r="H1726">
        <f t="shared" si="133"/>
        <v>244</v>
      </c>
      <c r="I1726" t="str">
        <f t="shared" si="134"/>
        <v>Losing Customer</v>
      </c>
    </row>
    <row r="1727" spans="1:9" x14ac:dyDescent="0.25">
      <c r="A1727" s="11">
        <v>1726</v>
      </c>
      <c r="B1727" s="12">
        <v>117</v>
      </c>
      <c r="C1727" s="13">
        <v>8</v>
      </c>
      <c r="D1727" s="14">
        <v>4031.76</v>
      </c>
      <c r="E1727">
        <f t="shared" si="130"/>
        <v>1</v>
      </c>
      <c r="F1727">
        <f t="shared" si="131"/>
        <v>4</v>
      </c>
      <c r="G1727">
        <f t="shared" si="132"/>
        <v>3</v>
      </c>
      <c r="H1727">
        <f t="shared" si="133"/>
        <v>143</v>
      </c>
      <c r="I1727" t="str">
        <f t="shared" si="134"/>
        <v>Almost Lost Customer</v>
      </c>
    </row>
    <row r="1728" spans="1:9" x14ac:dyDescent="0.25">
      <c r="A1728" s="11">
        <v>1727</v>
      </c>
      <c r="B1728" s="12">
        <v>71</v>
      </c>
      <c r="C1728" s="13">
        <v>7</v>
      </c>
      <c r="D1728" s="14">
        <v>3036.05</v>
      </c>
      <c r="E1728">
        <f t="shared" si="130"/>
        <v>2</v>
      </c>
      <c r="F1728">
        <f t="shared" si="131"/>
        <v>3</v>
      </c>
      <c r="G1728">
        <f t="shared" si="132"/>
        <v>3</v>
      </c>
      <c r="H1728">
        <f t="shared" si="133"/>
        <v>233</v>
      </c>
      <c r="I1728" t="str">
        <f t="shared" si="134"/>
        <v>Losing Customer</v>
      </c>
    </row>
    <row r="1729" spans="1:9" x14ac:dyDescent="0.25">
      <c r="A1729" s="11">
        <v>1728</v>
      </c>
      <c r="B1729" s="12">
        <v>45</v>
      </c>
      <c r="C1729" s="13">
        <v>7</v>
      </c>
      <c r="D1729" s="14">
        <v>3684.49</v>
      </c>
      <c r="E1729">
        <f t="shared" si="130"/>
        <v>3</v>
      </c>
      <c r="F1729">
        <f t="shared" si="131"/>
        <v>3</v>
      </c>
      <c r="G1729">
        <f t="shared" si="132"/>
        <v>3</v>
      </c>
      <c r="H1729">
        <f t="shared" si="133"/>
        <v>333</v>
      </c>
      <c r="I1729" t="str">
        <f t="shared" si="134"/>
        <v>Potential Customer</v>
      </c>
    </row>
    <row r="1730" spans="1:9" x14ac:dyDescent="0.25">
      <c r="A1730" s="11">
        <v>1729</v>
      </c>
      <c r="B1730" s="12">
        <v>58</v>
      </c>
      <c r="C1730" s="13">
        <v>7</v>
      </c>
      <c r="D1730" s="14">
        <v>3005.33</v>
      </c>
      <c r="E1730">
        <f t="shared" si="130"/>
        <v>2</v>
      </c>
      <c r="F1730">
        <f t="shared" si="131"/>
        <v>3</v>
      </c>
      <c r="G1730">
        <f t="shared" si="132"/>
        <v>3</v>
      </c>
      <c r="H1730">
        <f t="shared" si="133"/>
        <v>233</v>
      </c>
      <c r="I1730" t="str">
        <f t="shared" si="134"/>
        <v>Losing Customer</v>
      </c>
    </row>
    <row r="1731" spans="1:9" x14ac:dyDescent="0.25">
      <c r="A1731" s="11">
        <v>1730</v>
      </c>
      <c r="B1731" s="12">
        <v>20</v>
      </c>
      <c r="C1731" s="13">
        <v>3</v>
      </c>
      <c r="D1731" s="14">
        <v>418.04000000000008</v>
      </c>
      <c r="E1731">
        <f t="shared" si="130"/>
        <v>3</v>
      </c>
      <c r="F1731">
        <f t="shared" si="131"/>
        <v>1</v>
      </c>
      <c r="G1731">
        <f t="shared" si="132"/>
        <v>1</v>
      </c>
      <c r="H1731">
        <f t="shared" si="133"/>
        <v>311</v>
      </c>
      <c r="I1731" t="str">
        <f t="shared" si="134"/>
        <v>Late Bloomer</v>
      </c>
    </row>
    <row r="1732" spans="1:9" x14ac:dyDescent="0.25">
      <c r="A1732" s="11">
        <v>1731</v>
      </c>
      <c r="B1732" s="12">
        <v>43</v>
      </c>
      <c r="C1732" s="13">
        <v>11</v>
      </c>
      <c r="D1732" s="14">
        <v>3521.29</v>
      </c>
      <c r="E1732">
        <f t="shared" si="130"/>
        <v>3</v>
      </c>
      <c r="F1732">
        <f t="shared" si="131"/>
        <v>4</v>
      </c>
      <c r="G1732">
        <f t="shared" si="132"/>
        <v>3</v>
      </c>
      <c r="H1732">
        <f t="shared" si="133"/>
        <v>343</v>
      </c>
      <c r="I1732" t="str">
        <f t="shared" si="134"/>
        <v>Potential Customer</v>
      </c>
    </row>
    <row r="1733" spans="1:9" x14ac:dyDescent="0.25">
      <c r="A1733" s="11">
        <v>1732</v>
      </c>
      <c r="B1733" s="12">
        <v>97</v>
      </c>
      <c r="C1733" s="13">
        <v>5</v>
      </c>
      <c r="D1733" s="14">
        <v>2263.3900000000003</v>
      </c>
      <c r="E1733">
        <f t="shared" si="130"/>
        <v>1</v>
      </c>
      <c r="F1733">
        <f t="shared" si="131"/>
        <v>2</v>
      </c>
      <c r="G1733">
        <f t="shared" si="132"/>
        <v>2</v>
      </c>
      <c r="H1733">
        <f t="shared" si="133"/>
        <v>122</v>
      </c>
      <c r="I1733" t="str">
        <f t="shared" si="134"/>
        <v>Evasive Customer</v>
      </c>
    </row>
    <row r="1734" spans="1:9" x14ac:dyDescent="0.25">
      <c r="A1734" s="11">
        <v>1733</v>
      </c>
      <c r="B1734" s="12">
        <v>53</v>
      </c>
      <c r="C1734" s="13">
        <v>5</v>
      </c>
      <c r="D1734" s="14">
        <v>3170.48</v>
      </c>
      <c r="E1734">
        <f t="shared" ref="E1734:E1797" si="135">IF(B1734&gt;88,1,IF(AND(B1734&lt;=88,B1734&gt;45),2,IF(AND(B1734&lt;=45,B1734&gt;18),3,IF(B1734&lt;=18,4))))</f>
        <v>2</v>
      </c>
      <c r="F1734">
        <f t="shared" ref="F1734:F1797" si="136">IF(C1734&gt;7,4,IF(AND(C1734&lt;=7,C1734&gt;6),3,IF(AND(C1734&lt;=6,C1734&gt;4),2,IF(C1734&lt;=4,1))))</f>
        <v>2</v>
      </c>
      <c r="G1734">
        <f t="shared" ref="G1734:G1797" si="137">IF(D1734&gt;4095.63,4,IF(AND(D1734&lt;=4095.63,D1734&gt;2785.04),3,IF(AND(D1734&lt;=2785.04,D1734&gt;1779.7),2,IF(D1734&lt;=1779.7,1))))</f>
        <v>3</v>
      </c>
      <c r="H1734">
        <f t="shared" ref="H1734:H1797" si="138">100*E1734+10*F1734+G1734</f>
        <v>223</v>
      </c>
      <c r="I1734" t="str">
        <f t="shared" ref="I1734:I1797" si="139">IF(H1734=444,"Platinum Customer",IF(AND(H1734&lt;444,H1734&gt;=433),"Very Loyal",IF(AND(H1734&lt;433,H1734&gt;=421),"Becoming Loyal",IF(AND(H1734&lt;421,H1734&gt;=344),"Recent Customer",IF(AND(H1734&lt;344,H1734&gt;=323),"Potential Customer",IF(AND(H1734&lt;323,H1734&gt;=311),"Late Bloomer",IF(AND(H1734&lt;311,H1734&gt;=224),"Losing Customer",IF(AND(H1734&lt;224,H1734&gt;=212),"High Risk Customer",IF(AND(H1734&lt;212,H1734&gt;=124),"Almost Lost Customer",IF(AND(H1734&lt;124,H1734&gt;=112),"Evasive Customer",IF(H1734=111,"Lost Customer")))))))))))</f>
        <v>High Risk Customer</v>
      </c>
    </row>
    <row r="1735" spans="1:9" x14ac:dyDescent="0.25">
      <c r="A1735" s="11">
        <v>1734</v>
      </c>
      <c r="B1735" s="12">
        <v>25</v>
      </c>
      <c r="C1735" s="13">
        <v>2</v>
      </c>
      <c r="D1735" s="14">
        <v>923</v>
      </c>
      <c r="E1735">
        <f t="shared" si="135"/>
        <v>3</v>
      </c>
      <c r="F1735">
        <f t="shared" si="136"/>
        <v>1</v>
      </c>
      <c r="G1735">
        <f t="shared" si="137"/>
        <v>1</v>
      </c>
      <c r="H1735">
        <f t="shared" si="138"/>
        <v>311</v>
      </c>
      <c r="I1735" t="str">
        <f t="shared" si="139"/>
        <v>Late Bloomer</v>
      </c>
    </row>
    <row r="1736" spans="1:9" x14ac:dyDescent="0.25">
      <c r="A1736" s="11">
        <v>1735</v>
      </c>
      <c r="B1736" s="12">
        <v>65</v>
      </c>
      <c r="C1736" s="13">
        <v>5</v>
      </c>
      <c r="D1736" s="14">
        <v>2417.11</v>
      </c>
      <c r="E1736">
        <f t="shared" si="135"/>
        <v>2</v>
      </c>
      <c r="F1736">
        <f t="shared" si="136"/>
        <v>2</v>
      </c>
      <c r="G1736">
        <f t="shared" si="137"/>
        <v>2</v>
      </c>
      <c r="H1736">
        <f t="shared" si="138"/>
        <v>222</v>
      </c>
      <c r="I1736" t="str">
        <f t="shared" si="139"/>
        <v>High Risk Customer</v>
      </c>
    </row>
    <row r="1737" spans="1:9" x14ac:dyDescent="0.25">
      <c r="A1737" s="11">
        <v>1736</v>
      </c>
      <c r="B1737" s="12">
        <v>54</v>
      </c>
      <c r="C1737" s="13">
        <v>6</v>
      </c>
      <c r="D1737" s="14">
        <v>3759.2799999999997</v>
      </c>
      <c r="E1737">
        <f t="shared" si="135"/>
        <v>2</v>
      </c>
      <c r="F1737">
        <f t="shared" si="136"/>
        <v>2</v>
      </c>
      <c r="G1737">
        <f t="shared" si="137"/>
        <v>3</v>
      </c>
      <c r="H1737">
        <f t="shared" si="138"/>
        <v>223</v>
      </c>
      <c r="I1737" t="str">
        <f t="shared" si="139"/>
        <v>High Risk Customer</v>
      </c>
    </row>
    <row r="1738" spans="1:9" x14ac:dyDescent="0.25">
      <c r="A1738" s="11">
        <v>1737</v>
      </c>
      <c r="B1738" s="12">
        <v>45</v>
      </c>
      <c r="C1738" s="13">
        <v>3</v>
      </c>
      <c r="D1738" s="14">
        <v>3531.0899999999997</v>
      </c>
      <c r="E1738">
        <f t="shared" si="135"/>
        <v>3</v>
      </c>
      <c r="F1738">
        <f t="shared" si="136"/>
        <v>1</v>
      </c>
      <c r="G1738">
        <f t="shared" si="137"/>
        <v>3</v>
      </c>
      <c r="H1738">
        <f t="shared" si="138"/>
        <v>313</v>
      </c>
      <c r="I1738" t="str">
        <f t="shared" si="139"/>
        <v>Late Bloomer</v>
      </c>
    </row>
    <row r="1739" spans="1:9" x14ac:dyDescent="0.25">
      <c r="A1739" s="11">
        <v>1738</v>
      </c>
      <c r="B1739" s="12">
        <v>21</v>
      </c>
      <c r="C1739" s="13">
        <v>5</v>
      </c>
      <c r="D1739" s="14">
        <v>1841.0699999999997</v>
      </c>
      <c r="E1739">
        <f t="shared" si="135"/>
        <v>3</v>
      </c>
      <c r="F1739">
        <f t="shared" si="136"/>
        <v>2</v>
      </c>
      <c r="G1739">
        <f t="shared" si="137"/>
        <v>2</v>
      </c>
      <c r="H1739">
        <f t="shared" si="138"/>
        <v>322</v>
      </c>
      <c r="I1739" t="str">
        <f t="shared" si="139"/>
        <v>Late Bloomer</v>
      </c>
    </row>
    <row r="1740" spans="1:9" x14ac:dyDescent="0.25">
      <c r="A1740" s="11">
        <v>1739</v>
      </c>
      <c r="B1740" s="12">
        <v>37</v>
      </c>
      <c r="C1740" s="13">
        <v>4</v>
      </c>
      <c r="D1740" s="14">
        <v>2395.71</v>
      </c>
      <c r="E1740">
        <f t="shared" si="135"/>
        <v>3</v>
      </c>
      <c r="F1740">
        <f t="shared" si="136"/>
        <v>1</v>
      </c>
      <c r="G1740">
        <f t="shared" si="137"/>
        <v>2</v>
      </c>
      <c r="H1740">
        <f t="shared" si="138"/>
        <v>312</v>
      </c>
      <c r="I1740" t="str">
        <f t="shared" si="139"/>
        <v>Late Bloomer</v>
      </c>
    </row>
    <row r="1741" spans="1:9" x14ac:dyDescent="0.25">
      <c r="A1741" s="11">
        <v>1740</v>
      </c>
      <c r="B1741" s="12">
        <v>6</v>
      </c>
      <c r="C1741" s="13">
        <v>8</v>
      </c>
      <c r="D1741" s="14">
        <v>3770.3600000000006</v>
      </c>
      <c r="E1741">
        <f t="shared" si="135"/>
        <v>4</v>
      </c>
      <c r="F1741">
        <f t="shared" si="136"/>
        <v>4</v>
      </c>
      <c r="G1741">
        <f t="shared" si="137"/>
        <v>3</v>
      </c>
      <c r="H1741">
        <f t="shared" si="138"/>
        <v>443</v>
      </c>
      <c r="I1741" t="str">
        <f t="shared" si="139"/>
        <v>Very Loyal</v>
      </c>
    </row>
    <row r="1742" spans="1:9" x14ac:dyDescent="0.25">
      <c r="A1742" s="11">
        <v>1741</v>
      </c>
      <c r="B1742" s="12">
        <v>64</v>
      </c>
      <c r="C1742" s="13">
        <v>4</v>
      </c>
      <c r="D1742" s="14">
        <v>2725.13</v>
      </c>
      <c r="E1742">
        <f t="shared" si="135"/>
        <v>2</v>
      </c>
      <c r="F1742">
        <f t="shared" si="136"/>
        <v>1</v>
      </c>
      <c r="G1742">
        <f t="shared" si="137"/>
        <v>2</v>
      </c>
      <c r="H1742">
        <f t="shared" si="138"/>
        <v>212</v>
      </c>
      <c r="I1742" t="str">
        <f t="shared" si="139"/>
        <v>High Risk Customer</v>
      </c>
    </row>
    <row r="1743" spans="1:9" x14ac:dyDescent="0.25">
      <c r="A1743" s="11">
        <v>1742</v>
      </c>
      <c r="B1743" s="12">
        <v>59</v>
      </c>
      <c r="C1743" s="13">
        <v>6</v>
      </c>
      <c r="D1743" s="14">
        <v>1942.3599999999997</v>
      </c>
      <c r="E1743">
        <f t="shared" si="135"/>
        <v>2</v>
      </c>
      <c r="F1743">
        <f t="shared" si="136"/>
        <v>2</v>
      </c>
      <c r="G1743">
        <f t="shared" si="137"/>
        <v>2</v>
      </c>
      <c r="H1743">
        <f t="shared" si="138"/>
        <v>222</v>
      </c>
      <c r="I1743" t="str">
        <f t="shared" si="139"/>
        <v>High Risk Customer</v>
      </c>
    </row>
    <row r="1744" spans="1:9" x14ac:dyDescent="0.25">
      <c r="A1744" s="11">
        <v>1743</v>
      </c>
      <c r="B1744" s="12">
        <v>86</v>
      </c>
      <c r="C1744" s="13">
        <v>7</v>
      </c>
      <c r="D1744" s="14">
        <v>4448.07</v>
      </c>
      <c r="E1744">
        <f t="shared" si="135"/>
        <v>2</v>
      </c>
      <c r="F1744">
        <f t="shared" si="136"/>
        <v>3</v>
      </c>
      <c r="G1744">
        <f t="shared" si="137"/>
        <v>4</v>
      </c>
      <c r="H1744">
        <f t="shared" si="138"/>
        <v>234</v>
      </c>
      <c r="I1744" t="str">
        <f t="shared" si="139"/>
        <v>Losing Customer</v>
      </c>
    </row>
    <row r="1745" spans="1:9" x14ac:dyDescent="0.25">
      <c r="A1745" s="11">
        <v>1744</v>
      </c>
      <c r="B1745" s="12">
        <v>109</v>
      </c>
      <c r="C1745" s="13">
        <v>3</v>
      </c>
      <c r="D1745" s="14">
        <v>539.24999999999989</v>
      </c>
      <c r="E1745">
        <f t="shared" si="135"/>
        <v>1</v>
      </c>
      <c r="F1745">
        <f t="shared" si="136"/>
        <v>1</v>
      </c>
      <c r="G1745">
        <f t="shared" si="137"/>
        <v>1</v>
      </c>
      <c r="H1745">
        <f t="shared" si="138"/>
        <v>111</v>
      </c>
      <c r="I1745" t="str">
        <f t="shared" si="139"/>
        <v>Lost Customer</v>
      </c>
    </row>
    <row r="1746" spans="1:9" x14ac:dyDescent="0.25">
      <c r="A1746" s="11">
        <v>1745</v>
      </c>
      <c r="B1746" s="12">
        <v>5</v>
      </c>
      <c r="C1746" s="13">
        <v>12</v>
      </c>
      <c r="D1746" s="14">
        <v>3164.4700000000007</v>
      </c>
      <c r="E1746">
        <f t="shared" si="135"/>
        <v>4</v>
      </c>
      <c r="F1746">
        <f t="shared" si="136"/>
        <v>4</v>
      </c>
      <c r="G1746">
        <f t="shared" si="137"/>
        <v>3</v>
      </c>
      <c r="H1746">
        <f t="shared" si="138"/>
        <v>443</v>
      </c>
      <c r="I1746" t="str">
        <f t="shared" si="139"/>
        <v>Very Loyal</v>
      </c>
    </row>
    <row r="1747" spans="1:9" x14ac:dyDescent="0.25">
      <c r="A1747" s="11">
        <v>1746</v>
      </c>
      <c r="B1747" s="12">
        <v>105</v>
      </c>
      <c r="C1747" s="13">
        <v>6</v>
      </c>
      <c r="D1747" s="14">
        <v>3706.4099999999994</v>
      </c>
      <c r="E1747">
        <f t="shared" si="135"/>
        <v>1</v>
      </c>
      <c r="F1747">
        <f t="shared" si="136"/>
        <v>2</v>
      </c>
      <c r="G1747">
        <f t="shared" si="137"/>
        <v>3</v>
      </c>
      <c r="H1747">
        <f t="shared" si="138"/>
        <v>123</v>
      </c>
      <c r="I1747" t="str">
        <f t="shared" si="139"/>
        <v>Evasive Customer</v>
      </c>
    </row>
    <row r="1748" spans="1:9" x14ac:dyDescent="0.25">
      <c r="A1748" s="11">
        <v>1747</v>
      </c>
      <c r="B1748" s="12">
        <v>190</v>
      </c>
      <c r="C1748" s="13">
        <v>4</v>
      </c>
      <c r="D1748" s="14">
        <v>995.38</v>
      </c>
      <c r="E1748">
        <f t="shared" si="135"/>
        <v>1</v>
      </c>
      <c r="F1748">
        <f t="shared" si="136"/>
        <v>1</v>
      </c>
      <c r="G1748">
        <f t="shared" si="137"/>
        <v>1</v>
      </c>
      <c r="H1748">
        <f t="shared" si="138"/>
        <v>111</v>
      </c>
      <c r="I1748" t="str">
        <f t="shared" si="139"/>
        <v>Lost Customer</v>
      </c>
    </row>
    <row r="1749" spans="1:9" x14ac:dyDescent="0.25">
      <c r="A1749" s="11">
        <v>1748</v>
      </c>
      <c r="B1749" s="12">
        <v>2</v>
      </c>
      <c r="C1749" s="13">
        <v>10</v>
      </c>
      <c r="D1749" s="14">
        <v>4973.9500000000007</v>
      </c>
      <c r="E1749">
        <f t="shared" si="135"/>
        <v>4</v>
      </c>
      <c r="F1749">
        <f t="shared" si="136"/>
        <v>4</v>
      </c>
      <c r="G1749">
        <f t="shared" si="137"/>
        <v>4</v>
      </c>
      <c r="H1749">
        <f t="shared" si="138"/>
        <v>444</v>
      </c>
      <c r="I1749" t="str">
        <f t="shared" si="139"/>
        <v>Platinum Customer</v>
      </c>
    </row>
    <row r="1750" spans="1:9" x14ac:dyDescent="0.25">
      <c r="A1750" s="11">
        <v>1749</v>
      </c>
      <c r="B1750" s="12">
        <v>81</v>
      </c>
      <c r="C1750" s="13">
        <v>3</v>
      </c>
      <c r="D1750" s="14">
        <v>1820.71</v>
      </c>
      <c r="E1750">
        <f t="shared" si="135"/>
        <v>2</v>
      </c>
      <c r="F1750">
        <f t="shared" si="136"/>
        <v>1</v>
      </c>
      <c r="G1750">
        <f t="shared" si="137"/>
        <v>2</v>
      </c>
      <c r="H1750">
        <f t="shared" si="138"/>
        <v>212</v>
      </c>
      <c r="I1750" t="str">
        <f t="shared" si="139"/>
        <v>High Risk Customer</v>
      </c>
    </row>
    <row r="1751" spans="1:9" x14ac:dyDescent="0.25">
      <c r="A1751" s="11">
        <v>1750</v>
      </c>
      <c r="B1751" s="12">
        <v>55</v>
      </c>
      <c r="C1751" s="13">
        <v>6</v>
      </c>
      <c r="D1751" s="14">
        <v>5227.9800000000005</v>
      </c>
      <c r="E1751">
        <f t="shared" si="135"/>
        <v>2</v>
      </c>
      <c r="F1751">
        <f t="shared" si="136"/>
        <v>2</v>
      </c>
      <c r="G1751">
        <f t="shared" si="137"/>
        <v>4</v>
      </c>
      <c r="H1751">
        <f t="shared" si="138"/>
        <v>224</v>
      </c>
      <c r="I1751" t="str">
        <f t="shared" si="139"/>
        <v>Losing Customer</v>
      </c>
    </row>
    <row r="1752" spans="1:9" x14ac:dyDescent="0.25">
      <c r="A1752" s="11">
        <v>1751</v>
      </c>
      <c r="B1752" s="12">
        <v>12</v>
      </c>
      <c r="C1752" s="13">
        <v>4</v>
      </c>
      <c r="D1752" s="14">
        <v>1714.8399999999997</v>
      </c>
      <c r="E1752">
        <f t="shared" si="135"/>
        <v>4</v>
      </c>
      <c r="F1752">
        <f t="shared" si="136"/>
        <v>1</v>
      </c>
      <c r="G1752">
        <f t="shared" si="137"/>
        <v>1</v>
      </c>
      <c r="H1752">
        <f t="shared" si="138"/>
        <v>411</v>
      </c>
      <c r="I1752" t="str">
        <f t="shared" si="139"/>
        <v>Recent Customer</v>
      </c>
    </row>
    <row r="1753" spans="1:9" x14ac:dyDescent="0.25">
      <c r="A1753" s="11">
        <v>1752</v>
      </c>
      <c r="B1753" s="12">
        <v>28</v>
      </c>
      <c r="C1753" s="13">
        <v>7</v>
      </c>
      <c r="D1753" s="14">
        <v>3240.2</v>
      </c>
      <c r="E1753">
        <f t="shared" si="135"/>
        <v>3</v>
      </c>
      <c r="F1753">
        <f t="shared" si="136"/>
        <v>3</v>
      </c>
      <c r="G1753">
        <f t="shared" si="137"/>
        <v>3</v>
      </c>
      <c r="H1753">
        <f t="shared" si="138"/>
        <v>333</v>
      </c>
      <c r="I1753" t="str">
        <f t="shared" si="139"/>
        <v>Potential Customer</v>
      </c>
    </row>
    <row r="1754" spans="1:9" x14ac:dyDescent="0.25">
      <c r="A1754" s="11">
        <v>1753</v>
      </c>
      <c r="B1754" s="12">
        <v>27</v>
      </c>
      <c r="C1754" s="13">
        <v>4</v>
      </c>
      <c r="D1754" s="14">
        <v>2093.21</v>
      </c>
      <c r="E1754">
        <f t="shared" si="135"/>
        <v>3</v>
      </c>
      <c r="F1754">
        <f t="shared" si="136"/>
        <v>1</v>
      </c>
      <c r="G1754">
        <f t="shared" si="137"/>
        <v>2</v>
      </c>
      <c r="H1754">
        <f t="shared" si="138"/>
        <v>312</v>
      </c>
      <c r="I1754" t="str">
        <f t="shared" si="139"/>
        <v>Late Bloomer</v>
      </c>
    </row>
    <row r="1755" spans="1:9" x14ac:dyDescent="0.25">
      <c r="A1755" s="11">
        <v>1754</v>
      </c>
      <c r="B1755" s="12">
        <v>142</v>
      </c>
      <c r="C1755" s="13">
        <v>5</v>
      </c>
      <c r="D1755" s="14">
        <v>3519.51</v>
      </c>
      <c r="E1755">
        <f t="shared" si="135"/>
        <v>1</v>
      </c>
      <c r="F1755">
        <f t="shared" si="136"/>
        <v>2</v>
      </c>
      <c r="G1755">
        <f t="shared" si="137"/>
        <v>3</v>
      </c>
      <c r="H1755">
        <f t="shared" si="138"/>
        <v>123</v>
      </c>
      <c r="I1755" t="str">
        <f t="shared" si="139"/>
        <v>Evasive Customer</v>
      </c>
    </row>
    <row r="1756" spans="1:9" x14ac:dyDescent="0.25">
      <c r="A1756" s="11">
        <v>1755</v>
      </c>
      <c r="B1756" s="12">
        <v>48</v>
      </c>
      <c r="C1756" s="13">
        <v>6</v>
      </c>
      <c r="D1756" s="14">
        <v>3451.34</v>
      </c>
      <c r="E1756">
        <f t="shared" si="135"/>
        <v>2</v>
      </c>
      <c r="F1756">
        <f t="shared" si="136"/>
        <v>2</v>
      </c>
      <c r="G1756">
        <f t="shared" si="137"/>
        <v>3</v>
      </c>
      <c r="H1756">
        <f t="shared" si="138"/>
        <v>223</v>
      </c>
      <c r="I1756" t="str">
        <f t="shared" si="139"/>
        <v>High Risk Customer</v>
      </c>
    </row>
    <row r="1757" spans="1:9" x14ac:dyDescent="0.25">
      <c r="A1757" s="11">
        <v>1756</v>
      </c>
      <c r="B1757" s="12">
        <v>62</v>
      </c>
      <c r="C1757" s="13">
        <v>3</v>
      </c>
      <c r="D1757" s="14">
        <v>2046.4</v>
      </c>
      <c r="E1757">
        <f t="shared" si="135"/>
        <v>2</v>
      </c>
      <c r="F1757">
        <f t="shared" si="136"/>
        <v>1</v>
      </c>
      <c r="G1757">
        <f t="shared" si="137"/>
        <v>2</v>
      </c>
      <c r="H1757">
        <f t="shared" si="138"/>
        <v>212</v>
      </c>
      <c r="I1757" t="str">
        <f t="shared" si="139"/>
        <v>High Risk Customer</v>
      </c>
    </row>
    <row r="1758" spans="1:9" x14ac:dyDescent="0.25">
      <c r="A1758" s="11">
        <v>1757</v>
      </c>
      <c r="B1758" s="12">
        <v>229</v>
      </c>
      <c r="C1758" s="13">
        <v>1</v>
      </c>
      <c r="D1758" s="14">
        <v>827.15999999999985</v>
      </c>
      <c r="E1758">
        <f t="shared" si="135"/>
        <v>1</v>
      </c>
      <c r="F1758">
        <f t="shared" si="136"/>
        <v>1</v>
      </c>
      <c r="G1758">
        <f t="shared" si="137"/>
        <v>1</v>
      </c>
      <c r="H1758">
        <f t="shared" si="138"/>
        <v>111</v>
      </c>
      <c r="I1758" t="str">
        <f t="shared" si="139"/>
        <v>Lost Customer</v>
      </c>
    </row>
    <row r="1759" spans="1:9" x14ac:dyDescent="0.25">
      <c r="A1759" s="11">
        <v>1758</v>
      </c>
      <c r="B1759" s="12">
        <v>2</v>
      </c>
      <c r="C1759" s="13">
        <v>7</v>
      </c>
      <c r="D1759" s="14">
        <v>1764.85</v>
      </c>
      <c r="E1759">
        <f t="shared" si="135"/>
        <v>4</v>
      </c>
      <c r="F1759">
        <f t="shared" si="136"/>
        <v>3</v>
      </c>
      <c r="G1759">
        <f t="shared" si="137"/>
        <v>1</v>
      </c>
      <c r="H1759">
        <f t="shared" si="138"/>
        <v>431</v>
      </c>
      <c r="I1759" t="str">
        <f t="shared" si="139"/>
        <v>Becoming Loyal</v>
      </c>
    </row>
    <row r="1760" spans="1:9" x14ac:dyDescent="0.25">
      <c r="A1760" s="11">
        <v>1759</v>
      </c>
      <c r="B1760" s="12">
        <v>18</v>
      </c>
      <c r="C1760" s="13">
        <v>6</v>
      </c>
      <c r="D1760" s="14">
        <v>2828.17</v>
      </c>
      <c r="E1760">
        <f t="shared" si="135"/>
        <v>4</v>
      </c>
      <c r="F1760">
        <f t="shared" si="136"/>
        <v>2</v>
      </c>
      <c r="G1760">
        <f t="shared" si="137"/>
        <v>3</v>
      </c>
      <c r="H1760">
        <f t="shared" si="138"/>
        <v>423</v>
      </c>
      <c r="I1760" t="str">
        <f t="shared" si="139"/>
        <v>Becoming Loyal</v>
      </c>
    </row>
    <row r="1761" spans="1:9" x14ac:dyDescent="0.25">
      <c r="A1761" s="11">
        <v>1760</v>
      </c>
      <c r="B1761" s="12">
        <v>12</v>
      </c>
      <c r="C1761" s="13">
        <v>7</v>
      </c>
      <c r="D1761" s="14">
        <v>3666.94</v>
      </c>
      <c r="E1761">
        <f t="shared" si="135"/>
        <v>4</v>
      </c>
      <c r="F1761">
        <f t="shared" si="136"/>
        <v>3</v>
      </c>
      <c r="G1761">
        <f t="shared" si="137"/>
        <v>3</v>
      </c>
      <c r="H1761">
        <f t="shared" si="138"/>
        <v>433</v>
      </c>
      <c r="I1761" t="str">
        <f t="shared" si="139"/>
        <v>Very Loyal</v>
      </c>
    </row>
    <row r="1762" spans="1:9" x14ac:dyDescent="0.25">
      <c r="A1762" s="11">
        <v>1761</v>
      </c>
      <c r="B1762" s="12">
        <v>18</v>
      </c>
      <c r="C1762" s="13">
        <v>5</v>
      </c>
      <c r="D1762" s="14">
        <v>3258.95</v>
      </c>
      <c r="E1762">
        <f t="shared" si="135"/>
        <v>4</v>
      </c>
      <c r="F1762">
        <f t="shared" si="136"/>
        <v>2</v>
      </c>
      <c r="G1762">
        <f t="shared" si="137"/>
        <v>3</v>
      </c>
      <c r="H1762">
        <f t="shared" si="138"/>
        <v>423</v>
      </c>
      <c r="I1762" t="str">
        <f t="shared" si="139"/>
        <v>Becoming Loyal</v>
      </c>
    </row>
    <row r="1763" spans="1:9" x14ac:dyDescent="0.25">
      <c r="A1763" s="11">
        <v>1762</v>
      </c>
      <c r="B1763" s="12">
        <v>21</v>
      </c>
      <c r="C1763" s="13">
        <v>12</v>
      </c>
      <c r="D1763" s="14">
        <v>5296.3099999999995</v>
      </c>
      <c r="E1763">
        <f t="shared" si="135"/>
        <v>3</v>
      </c>
      <c r="F1763">
        <f t="shared" si="136"/>
        <v>4</v>
      </c>
      <c r="G1763">
        <f t="shared" si="137"/>
        <v>4</v>
      </c>
      <c r="H1763">
        <f t="shared" si="138"/>
        <v>344</v>
      </c>
      <c r="I1763" t="str">
        <f t="shared" si="139"/>
        <v>Recent Customer</v>
      </c>
    </row>
    <row r="1764" spans="1:9" x14ac:dyDescent="0.25">
      <c r="A1764" s="11">
        <v>1763</v>
      </c>
      <c r="B1764" s="12">
        <v>9</v>
      </c>
      <c r="C1764" s="13">
        <v>7</v>
      </c>
      <c r="D1764" s="14">
        <v>3434.38</v>
      </c>
      <c r="E1764">
        <f t="shared" si="135"/>
        <v>4</v>
      </c>
      <c r="F1764">
        <f t="shared" si="136"/>
        <v>3</v>
      </c>
      <c r="G1764">
        <f t="shared" si="137"/>
        <v>3</v>
      </c>
      <c r="H1764">
        <f t="shared" si="138"/>
        <v>433</v>
      </c>
      <c r="I1764" t="str">
        <f t="shared" si="139"/>
        <v>Very Loyal</v>
      </c>
    </row>
    <row r="1765" spans="1:9" x14ac:dyDescent="0.25">
      <c r="A1765" s="11">
        <v>1764</v>
      </c>
      <c r="B1765" s="12">
        <v>2</v>
      </c>
      <c r="C1765" s="13">
        <v>4</v>
      </c>
      <c r="D1765" s="14">
        <v>1154.06</v>
      </c>
      <c r="E1765">
        <f t="shared" si="135"/>
        <v>4</v>
      </c>
      <c r="F1765">
        <f t="shared" si="136"/>
        <v>1</v>
      </c>
      <c r="G1765">
        <f t="shared" si="137"/>
        <v>1</v>
      </c>
      <c r="H1765">
        <f t="shared" si="138"/>
        <v>411</v>
      </c>
      <c r="I1765" t="str">
        <f t="shared" si="139"/>
        <v>Recent Customer</v>
      </c>
    </row>
    <row r="1766" spans="1:9" x14ac:dyDescent="0.25">
      <c r="A1766" s="11">
        <v>1765</v>
      </c>
      <c r="B1766" s="12">
        <v>46</v>
      </c>
      <c r="C1766" s="13">
        <v>6</v>
      </c>
      <c r="D1766" s="14">
        <v>4439.4800000000005</v>
      </c>
      <c r="E1766">
        <f t="shared" si="135"/>
        <v>2</v>
      </c>
      <c r="F1766">
        <f t="shared" si="136"/>
        <v>2</v>
      </c>
      <c r="G1766">
        <f t="shared" si="137"/>
        <v>4</v>
      </c>
      <c r="H1766">
        <f t="shared" si="138"/>
        <v>224</v>
      </c>
      <c r="I1766" t="str">
        <f t="shared" si="139"/>
        <v>Losing Customer</v>
      </c>
    </row>
    <row r="1767" spans="1:9" x14ac:dyDescent="0.25">
      <c r="A1767" s="11">
        <v>1766</v>
      </c>
      <c r="B1767" s="12">
        <v>178</v>
      </c>
      <c r="C1767" s="13">
        <v>5</v>
      </c>
      <c r="D1767" s="14">
        <v>1829.2500000000002</v>
      </c>
      <c r="E1767">
        <f t="shared" si="135"/>
        <v>1</v>
      </c>
      <c r="F1767">
        <f t="shared" si="136"/>
        <v>2</v>
      </c>
      <c r="G1767">
        <f t="shared" si="137"/>
        <v>2</v>
      </c>
      <c r="H1767">
        <f t="shared" si="138"/>
        <v>122</v>
      </c>
      <c r="I1767" t="str">
        <f t="shared" si="139"/>
        <v>Evasive Customer</v>
      </c>
    </row>
    <row r="1768" spans="1:9" x14ac:dyDescent="0.25">
      <c r="A1768" s="11">
        <v>1767</v>
      </c>
      <c r="B1768" s="12">
        <v>4</v>
      </c>
      <c r="C1768" s="13">
        <v>5</v>
      </c>
      <c r="D1768" s="14">
        <v>3152.2900000000004</v>
      </c>
      <c r="E1768">
        <f t="shared" si="135"/>
        <v>4</v>
      </c>
      <c r="F1768">
        <f t="shared" si="136"/>
        <v>2</v>
      </c>
      <c r="G1768">
        <f t="shared" si="137"/>
        <v>3</v>
      </c>
      <c r="H1768">
        <f t="shared" si="138"/>
        <v>423</v>
      </c>
      <c r="I1768" t="str">
        <f t="shared" si="139"/>
        <v>Becoming Loyal</v>
      </c>
    </row>
    <row r="1769" spans="1:9" x14ac:dyDescent="0.25">
      <c r="A1769" s="11">
        <v>1768</v>
      </c>
      <c r="B1769" s="12">
        <v>92</v>
      </c>
      <c r="C1769" s="13">
        <v>2</v>
      </c>
      <c r="D1769" s="14">
        <v>437.46</v>
      </c>
      <c r="E1769">
        <f t="shared" si="135"/>
        <v>1</v>
      </c>
      <c r="F1769">
        <f t="shared" si="136"/>
        <v>1</v>
      </c>
      <c r="G1769">
        <f t="shared" si="137"/>
        <v>1</v>
      </c>
      <c r="H1769">
        <f t="shared" si="138"/>
        <v>111</v>
      </c>
      <c r="I1769" t="str">
        <f t="shared" si="139"/>
        <v>Lost Customer</v>
      </c>
    </row>
    <row r="1770" spans="1:9" x14ac:dyDescent="0.25">
      <c r="A1770" s="11">
        <v>1769</v>
      </c>
      <c r="B1770" s="12">
        <v>36</v>
      </c>
      <c r="C1770" s="13">
        <v>6</v>
      </c>
      <c r="D1770" s="14">
        <v>2744.36</v>
      </c>
      <c r="E1770">
        <f t="shared" si="135"/>
        <v>3</v>
      </c>
      <c r="F1770">
        <f t="shared" si="136"/>
        <v>2</v>
      </c>
      <c r="G1770">
        <f t="shared" si="137"/>
        <v>2</v>
      </c>
      <c r="H1770">
        <f t="shared" si="138"/>
        <v>322</v>
      </c>
      <c r="I1770" t="str">
        <f t="shared" si="139"/>
        <v>Late Bloomer</v>
      </c>
    </row>
    <row r="1771" spans="1:9" x14ac:dyDescent="0.25">
      <c r="A1771" s="11">
        <v>1770</v>
      </c>
      <c r="B1771" s="12">
        <v>13</v>
      </c>
      <c r="C1771" s="13">
        <v>7</v>
      </c>
      <c r="D1771" s="14">
        <v>4366.04</v>
      </c>
      <c r="E1771">
        <f t="shared" si="135"/>
        <v>4</v>
      </c>
      <c r="F1771">
        <f t="shared" si="136"/>
        <v>3</v>
      </c>
      <c r="G1771">
        <f t="shared" si="137"/>
        <v>4</v>
      </c>
      <c r="H1771">
        <f t="shared" si="138"/>
        <v>434</v>
      </c>
      <c r="I1771" t="str">
        <f t="shared" si="139"/>
        <v>Very Loyal</v>
      </c>
    </row>
    <row r="1772" spans="1:9" x14ac:dyDescent="0.25">
      <c r="A1772" s="11">
        <v>1771</v>
      </c>
      <c r="B1772" s="12">
        <v>39</v>
      </c>
      <c r="C1772" s="13">
        <v>6</v>
      </c>
      <c r="D1772" s="14">
        <v>1932.58</v>
      </c>
      <c r="E1772">
        <f t="shared" si="135"/>
        <v>3</v>
      </c>
      <c r="F1772">
        <f t="shared" si="136"/>
        <v>2</v>
      </c>
      <c r="G1772">
        <f t="shared" si="137"/>
        <v>2</v>
      </c>
      <c r="H1772">
        <f t="shared" si="138"/>
        <v>322</v>
      </c>
      <c r="I1772" t="str">
        <f t="shared" si="139"/>
        <v>Late Bloomer</v>
      </c>
    </row>
    <row r="1773" spans="1:9" x14ac:dyDescent="0.25">
      <c r="A1773" s="11">
        <v>1772</v>
      </c>
      <c r="B1773" s="12">
        <v>168</v>
      </c>
      <c r="C1773" s="13">
        <v>4</v>
      </c>
      <c r="D1773" s="14">
        <v>1648.0499999999997</v>
      </c>
      <c r="E1773">
        <f t="shared" si="135"/>
        <v>1</v>
      </c>
      <c r="F1773">
        <f t="shared" si="136"/>
        <v>1</v>
      </c>
      <c r="G1773">
        <f t="shared" si="137"/>
        <v>1</v>
      </c>
      <c r="H1773">
        <f t="shared" si="138"/>
        <v>111</v>
      </c>
      <c r="I1773" t="str">
        <f t="shared" si="139"/>
        <v>Lost Customer</v>
      </c>
    </row>
    <row r="1774" spans="1:9" x14ac:dyDescent="0.25">
      <c r="A1774" s="11">
        <v>1773</v>
      </c>
      <c r="B1774" s="12">
        <v>8</v>
      </c>
      <c r="C1774" s="13">
        <v>11</v>
      </c>
      <c r="D1774" s="14">
        <v>5397.5599999999995</v>
      </c>
      <c r="E1774">
        <f t="shared" si="135"/>
        <v>4</v>
      </c>
      <c r="F1774">
        <f t="shared" si="136"/>
        <v>4</v>
      </c>
      <c r="G1774">
        <f t="shared" si="137"/>
        <v>4</v>
      </c>
      <c r="H1774">
        <f t="shared" si="138"/>
        <v>444</v>
      </c>
      <c r="I1774" t="str">
        <f t="shared" si="139"/>
        <v>Platinum Customer</v>
      </c>
    </row>
    <row r="1775" spans="1:9" x14ac:dyDescent="0.25">
      <c r="A1775" s="11">
        <v>1774</v>
      </c>
      <c r="B1775" s="12">
        <v>97</v>
      </c>
      <c r="C1775" s="13">
        <v>4</v>
      </c>
      <c r="D1775" s="14">
        <v>1168.7799999999997</v>
      </c>
      <c r="E1775">
        <f t="shared" si="135"/>
        <v>1</v>
      </c>
      <c r="F1775">
        <f t="shared" si="136"/>
        <v>1</v>
      </c>
      <c r="G1775">
        <f t="shared" si="137"/>
        <v>1</v>
      </c>
      <c r="H1775">
        <f t="shared" si="138"/>
        <v>111</v>
      </c>
      <c r="I1775" t="str">
        <f t="shared" si="139"/>
        <v>Lost Customer</v>
      </c>
    </row>
    <row r="1776" spans="1:9" x14ac:dyDescent="0.25">
      <c r="A1776" s="11">
        <v>1775</v>
      </c>
      <c r="B1776" s="12">
        <v>52</v>
      </c>
      <c r="C1776" s="13">
        <v>6</v>
      </c>
      <c r="D1776" s="14">
        <v>2480.2999999999997</v>
      </c>
      <c r="E1776">
        <f t="shared" si="135"/>
        <v>2</v>
      </c>
      <c r="F1776">
        <f t="shared" si="136"/>
        <v>2</v>
      </c>
      <c r="G1776">
        <f t="shared" si="137"/>
        <v>2</v>
      </c>
      <c r="H1776">
        <f t="shared" si="138"/>
        <v>222</v>
      </c>
      <c r="I1776" t="str">
        <f t="shared" si="139"/>
        <v>High Risk Customer</v>
      </c>
    </row>
    <row r="1777" spans="1:9" x14ac:dyDescent="0.25">
      <c r="A1777" s="11">
        <v>1776</v>
      </c>
      <c r="B1777" s="12">
        <v>34</v>
      </c>
      <c r="C1777" s="13">
        <v>7</v>
      </c>
      <c r="D1777" s="14">
        <v>2607.63</v>
      </c>
      <c r="E1777">
        <f t="shared" si="135"/>
        <v>3</v>
      </c>
      <c r="F1777">
        <f t="shared" si="136"/>
        <v>3</v>
      </c>
      <c r="G1777">
        <f t="shared" si="137"/>
        <v>2</v>
      </c>
      <c r="H1777">
        <f t="shared" si="138"/>
        <v>332</v>
      </c>
      <c r="I1777" t="str">
        <f t="shared" si="139"/>
        <v>Potential Customer</v>
      </c>
    </row>
    <row r="1778" spans="1:9" x14ac:dyDescent="0.25">
      <c r="A1778" s="11">
        <v>1777</v>
      </c>
      <c r="B1778" s="12">
        <v>70</v>
      </c>
      <c r="C1778" s="13">
        <v>7</v>
      </c>
      <c r="D1778" s="14">
        <v>2651.7599999999998</v>
      </c>
      <c r="E1778">
        <f t="shared" si="135"/>
        <v>2</v>
      </c>
      <c r="F1778">
        <f t="shared" si="136"/>
        <v>3</v>
      </c>
      <c r="G1778">
        <f t="shared" si="137"/>
        <v>2</v>
      </c>
      <c r="H1778">
        <f t="shared" si="138"/>
        <v>232</v>
      </c>
      <c r="I1778" t="str">
        <f t="shared" si="139"/>
        <v>Losing Customer</v>
      </c>
    </row>
    <row r="1779" spans="1:9" x14ac:dyDescent="0.25">
      <c r="A1779" s="11">
        <v>1778</v>
      </c>
      <c r="B1779" s="12">
        <v>312</v>
      </c>
      <c r="C1779" s="13">
        <v>2</v>
      </c>
      <c r="D1779" s="14">
        <v>2040.87</v>
      </c>
      <c r="E1779">
        <f t="shared" si="135"/>
        <v>1</v>
      </c>
      <c r="F1779">
        <f t="shared" si="136"/>
        <v>1</v>
      </c>
      <c r="G1779">
        <f t="shared" si="137"/>
        <v>2</v>
      </c>
      <c r="H1779">
        <f t="shared" si="138"/>
        <v>112</v>
      </c>
      <c r="I1779" t="str">
        <f t="shared" si="139"/>
        <v>Evasive Customer</v>
      </c>
    </row>
    <row r="1780" spans="1:9" x14ac:dyDescent="0.25">
      <c r="A1780" s="11">
        <v>1779</v>
      </c>
      <c r="B1780" s="12">
        <v>129</v>
      </c>
      <c r="C1780" s="13">
        <v>6</v>
      </c>
      <c r="D1780" s="14">
        <v>5042</v>
      </c>
      <c r="E1780">
        <f t="shared" si="135"/>
        <v>1</v>
      </c>
      <c r="F1780">
        <f t="shared" si="136"/>
        <v>2</v>
      </c>
      <c r="G1780">
        <f t="shared" si="137"/>
        <v>4</v>
      </c>
      <c r="H1780">
        <f t="shared" si="138"/>
        <v>124</v>
      </c>
      <c r="I1780" t="str">
        <f t="shared" si="139"/>
        <v>Almost Lost Customer</v>
      </c>
    </row>
    <row r="1781" spans="1:9" x14ac:dyDescent="0.25">
      <c r="A1781" s="11">
        <v>1780</v>
      </c>
      <c r="B1781" s="12">
        <v>38</v>
      </c>
      <c r="C1781" s="13">
        <v>4</v>
      </c>
      <c r="D1781" s="14">
        <v>1641.05</v>
      </c>
      <c r="E1781">
        <f t="shared" si="135"/>
        <v>3</v>
      </c>
      <c r="F1781">
        <f t="shared" si="136"/>
        <v>1</v>
      </c>
      <c r="G1781">
        <f t="shared" si="137"/>
        <v>1</v>
      </c>
      <c r="H1781">
        <f t="shared" si="138"/>
        <v>311</v>
      </c>
      <c r="I1781" t="str">
        <f t="shared" si="139"/>
        <v>Late Bloomer</v>
      </c>
    </row>
    <row r="1782" spans="1:9" x14ac:dyDescent="0.25">
      <c r="A1782" s="11">
        <v>1781</v>
      </c>
      <c r="B1782" s="12">
        <v>9</v>
      </c>
      <c r="C1782" s="13">
        <v>4</v>
      </c>
      <c r="D1782" s="14">
        <v>1589.8599999999997</v>
      </c>
      <c r="E1782">
        <f t="shared" si="135"/>
        <v>4</v>
      </c>
      <c r="F1782">
        <f t="shared" si="136"/>
        <v>1</v>
      </c>
      <c r="G1782">
        <f t="shared" si="137"/>
        <v>1</v>
      </c>
      <c r="H1782">
        <f t="shared" si="138"/>
        <v>411</v>
      </c>
      <c r="I1782" t="str">
        <f t="shared" si="139"/>
        <v>Recent Customer</v>
      </c>
    </row>
    <row r="1783" spans="1:9" x14ac:dyDescent="0.25">
      <c r="A1783" s="11">
        <v>1782</v>
      </c>
      <c r="B1783" s="12">
        <v>81</v>
      </c>
      <c r="C1783" s="13">
        <v>6</v>
      </c>
      <c r="D1783" s="14">
        <v>3162.6400000000003</v>
      </c>
      <c r="E1783">
        <f t="shared" si="135"/>
        <v>2</v>
      </c>
      <c r="F1783">
        <f t="shared" si="136"/>
        <v>2</v>
      </c>
      <c r="G1783">
        <f t="shared" si="137"/>
        <v>3</v>
      </c>
      <c r="H1783">
        <f t="shared" si="138"/>
        <v>223</v>
      </c>
      <c r="I1783" t="str">
        <f t="shared" si="139"/>
        <v>High Risk Customer</v>
      </c>
    </row>
    <row r="1784" spans="1:9" x14ac:dyDescent="0.25">
      <c r="A1784" s="11">
        <v>1783</v>
      </c>
      <c r="B1784" s="12">
        <v>49</v>
      </c>
      <c r="C1784" s="13">
        <v>12</v>
      </c>
      <c r="D1784" s="14">
        <v>6331.3499999999995</v>
      </c>
      <c r="E1784">
        <f t="shared" si="135"/>
        <v>2</v>
      </c>
      <c r="F1784">
        <f t="shared" si="136"/>
        <v>4</v>
      </c>
      <c r="G1784">
        <f t="shared" si="137"/>
        <v>4</v>
      </c>
      <c r="H1784">
        <f t="shared" si="138"/>
        <v>244</v>
      </c>
      <c r="I1784" t="str">
        <f t="shared" si="139"/>
        <v>Losing Customer</v>
      </c>
    </row>
    <row r="1785" spans="1:9" x14ac:dyDescent="0.25">
      <c r="A1785" s="11">
        <v>1784</v>
      </c>
      <c r="B1785" s="12">
        <v>71</v>
      </c>
      <c r="C1785" s="13">
        <v>4</v>
      </c>
      <c r="D1785" s="14">
        <v>1239.2799999999997</v>
      </c>
      <c r="E1785">
        <f t="shared" si="135"/>
        <v>2</v>
      </c>
      <c r="F1785">
        <f t="shared" si="136"/>
        <v>1</v>
      </c>
      <c r="G1785">
        <f t="shared" si="137"/>
        <v>1</v>
      </c>
      <c r="H1785">
        <f t="shared" si="138"/>
        <v>211</v>
      </c>
      <c r="I1785" t="str">
        <f t="shared" si="139"/>
        <v>Almost Lost Customer</v>
      </c>
    </row>
    <row r="1786" spans="1:9" x14ac:dyDescent="0.25">
      <c r="A1786" s="11">
        <v>1785</v>
      </c>
      <c r="B1786" s="12">
        <v>34</v>
      </c>
      <c r="C1786" s="13">
        <v>6</v>
      </c>
      <c r="D1786" s="14">
        <v>2827.73</v>
      </c>
      <c r="E1786">
        <f t="shared" si="135"/>
        <v>3</v>
      </c>
      <c r="F1786">
        <f t="shared" si="136"/>
        <v>2</v>
      </c>
      <c r="G1786">
        <f t="shared" si="137"/>
        <v>3</v>
      </c>
      <c r="H1786">
        <f t="shared" si="138"/>
        <v>323</v>
      </c>
      <c r="I1786" t="str">
        <f t="shared" si="139"/>
        <v>Potential Customer</v>
      </c>
    </row>
    <row r="1787" spans="1:9" x14ac:dyDescent="0.25">
      <c r="A1787" s="11">
        <v>1786</v>
      </c>
      <c r="B1787" s="12">
        <v>174</v>
      </c>
      <c r="C1787" s="13">
        <v>2</v>
      </c>
      <c r="D1787" s="14">
        <v>963.61999999999989</v>
      </c>
      <c r="E1787">
        <f t="shared" si="135"/>
        <v>1</v>
      </c>
      <c r="F1787">
        <f t="shared" si="136"/>
        <v>1</v>
      </c>
      <c r="G1787">
        <f t="shared" si="137"/>
        <v>1</v>
      </c>
      <c r="H1787">
        <f t="shared" si="138"/>
        <v>111</v>
      </c>
      <c r="I1787" t="str">
        <f t="shared" si="139"/>
        <v>Lost Customer</v>
      </c>
    </row>
    <row r="1788" spans="1:9" x14ac:dyDescent="0.25">
      <c r="A1788" s="11">
        <v>1787</v>
      </c>
      <c r="B1788" s="12">
        <v>0</v>
      </c>
      <c r="C1788" s="13">
        <v>6</v>
      </c>
      <c r="D1788" s="14">
        <v>4865.4900000000007</v>
      </c>
      <c r="E1788">
        <f t="shared" si="135"/>
        <v>4</v>
      </c>
      <c r="F1788">
        <f t="shared" si="136"/>
        <v>2</v>
      </c>
      <c r="G1788">
        <f t="shared" si="137"/>
        <v>4</v>
      </c>
      <c r="H1788">
        <f t="shared" si="138"/>
        <v>424</v>
      </c>
      <c r="I1788" t="str">
        <f t="shared" si="139"/>
        <v>Becoming Loyal</v>
      </c>
    </row>
    <row r="1789" spans="1:9" x14ac:dyDescent="0.25">
      <c r="A1789" s="11">
        <v>1788</v>
      </c>
      <c r="B1789" s="12">
        <v>29</v>
      </c>
      <c r="C1789" s="13">
        <v>9</v>
      </c>
      <c r="D1789" s="14">
        <v>4979.3900000000012</v>
      </c>
      <c r="E1789">
        <f t="shared" si="135"/>
        <v>3</v>
      </c>
      <c r="F1789">
        <f t="shared" si="136"/>
        <v>4</v>
      </c>
      <c r="G1789">
        <f t="shared" si="137"/>
        <v>4</v>
      </c>
      <c r="H1789">
        <f t="shared" si="138"/>
        <v>344</v>
      </c>
      <c r="I1789" t="str">
        <f t="shared" si="139"/>
        <v>Recent Customer</v>
      </c>
    </row>
    <row r="1790" spans="1:9" x14ac:dyDescent="0.25">
      <c r="A1790" s="11">
        <v>1789</v>
      </c>
      <c r="B1790" s="12">
        <v>60</v>
      </c>
      <c r="C1790" s="13">
        <v>3</v>
      </c>
      <c r="D1790" s="14">
        <v>2066.6600000000003</v>
      </c>
      <c r="E1790">
        <f t="shared" si="135"/>
        <v>2</v>
      </c>
      <c r="F1790">
        <f t="shared" si="136"/>
        <v>1</v>
      </c>
      <c r="G1790">
        <f t="shared" si="137"/>
        <v>2</v>
      </c>
      <c r="H1790">
        <f t="shared" si="138"/>
        <v>212</v>
      </c>
      <c r="I1790" t="str">
        <f t="shared" si="139"/>
        <v>High Risk Customer</v>
      </c>
    </row>
    <row r="1791" spans="1:9" x14ac:dyDescent="0.25">
      <c r="A1791" s="11">
        <v>1790</v>
      </c>
      <c r="B1791" s="12">
        <v>32</v>
      </c>
      <c r="C1791" s="13">
        <v>5</v>
      </c>
      <c r="D1791" s="14">
        <v>2258.6799999999998</v>
      </c>
      <c r="E1791">
        <f t="shared" si="135"/>
        <v>3</v>
      </c>
      <c r="F1791">
        <f t="shared" si="136"/>
        <v>2</v>
      </c>
      <c r="G1791">
        <f t="shared" si="137"/>
        <v>2</v>
      </c>
      <c r="H1791">
        <f t="shared" si="138"/>
        <v>322</v>
      </c>
      <c r="I1791" t="str">
        <f t="shared" si="139"/>
        <v>Late Bloomer</v>
      </c>
    </row>
    <row r="1792" spans="1:9" x14ac:dyDescent="0.25">
      <c r="A1792" s="11">
        <v>1791</v>
      </c>
      <c r="B1792" s="12">
        <v>117</v>
      </c>
      <c r="C1792" s="13">
        <v>6</v>
      </c>
      <c r="D1792" s="14">
        <v>2595.16</v>
      </c>
      <c r="E1792">
        <f t="shared" si="135"/>
        <v>1</v>
      </c>
      <c r="F1792">
        <f t="shared" si="136"/>
        <v>2</v>
      </c>
      <c r="G1792">
        <f t="shared" si="137"/>
        <v>2</v>
      </c>
      <c r="H1792">
        <f t="shared" si="138"/>
        <v>122</v>
      </c>
      <c r="I1792" t="str">
        <f t="shared" si="139"/>
        <v>Evasive Customer</v>
      </c>
    </row>
    <row r="1793" spans="1:9" x14ac:dyDescent="0.25">
      <c r="A1793" s="11">
        <v>1792</v>
      </c>
      <c r="B1793" s="12">
        <v>6</v>
      </c>
      <c r="C1793" s="13">
        <v>10</v>
      </c>
      <c r="D1793" s="14">
        <v>4887.29</v>
      </c>
      <c r="E1793">
        <f t="shared" si="135"/>
        <v>4</v>
      </c>
      <c r="F1793">
        <f t="shared" si="136"/>
        <v>4</v>
      </c>
      <c r="G1793">
        <f t="shared" si="137"/>
        <v>4</v>
      </c>
      <c r="H1793">
        <f t="shared" si="138"/>
        <v>444</v>
      </c>
      <c r="I1793" t="str">
        <f t="shared" si="139"/>
        <v>Platinum Customer</v>
      </c>
    </row>
    <row r="1794" spans="1:9" x14ac:dyDescent="0.25">
      <c r="A1794" s="11">
        <v>1793</v>
      </c>
      <c r="B1794" s="12">
        <v>60</v>
      </c>
      <c r="C1794" s="13">
        <v>6</v>
      </c>
      <c r="D1794" s="14">
        <v>4960.3600000000006</v>
      </c>
      <c r="E1794">
        <f t="shared" si="135"/>
        <v>2</v>
      </c>
      <c r="F1794">
        <f t="shared" si="136"/>
        <v>2</v>
      </c>
      <c r="G1794">
        <f t="shared" si="137"/>
        <v>4</v>
      </c>
      <c r="H1794">
        <f t="shared" si="138"/>
        <v>224</v>
      </c>
      <c r="I1794" t="str">
        <f t="shared" si="139"/>
        <v>Losing Customer</v>
      </c>
    </row>
    <row r="1795" spans="1:9" x14ac:dyDescent="0.25">
      <c r="A1795" s="11">
        <v>1794</v>
      </c>
      <c r="B1795" s="12">
        <v>1</v>
      </c>
      <c r="C1795" s="13">
        <v>5</v>
      </c>
      <c r="D1795" s="14">
        <v>1713.79</v>
      </c>
      <c r="E1795">
        <f t="shared" si="135"/>
        <v>4</v>
      </c>
      <c r="F1795">
        <f t="shared" si="136"/>
        <v>2</v>
      </c>
      <c r="G1795">
        <f t="shared" si="137"/>
        <v>1</v>
      </c>
      <c r="H1795">
        <f t="shared" si="138"/>
        <v>421</v>
      </c>
      <c r="I1795" t="str">
        <f t="shared" si="139"/>
        <v>Becoming Loyal</v>
      </c>
    </row>
    <row r="1796" spans="1:9" x14ac:dyDescent="0.25">
      <c r="A1796" s="11">
        <v>1795</v>
      </c>
      <c r="B1796" s="12">
        <v>3</v>
      </c>
      <c r="C1796" s="13">
        <v>6</v>
      </c>
      <c r="D1796" s="14">
        <v>2882.84</v>
      </c>
      <c r="E1796">
        <f t="shared" si="135"/>
        <v>4</v>
      </c>
      <c r="F1796">
        <f t="shared" si="136"/>
        <v>2</v>
      </c>
      <c r="G1796">
        <f t="shared" si="137"/>
        <v>3</v>
      </c>
      <c r="H1796">
        <f t="shared" si="138"/>
        <v>423</v>
      </c>
      <c r="I1796" t="str">
        <f t="shared" si="139"/>
        <v>Becoming Loyal</v>
      </c>
    </row>
    <row r="1797" spans="1:9" x14ac:dyDescent="0.25">
      <c r="A1797" s="11">
        <v>1796</v>
      </c>
      <c r="B1797" s="12">
        <v>122</v>
      </c>
      <c r="C1797" s="13">
        <v>2</v>
      </c>
      <c r="D1797" s="14">
        <v>221.12</v>
      </c>
      <c r="E1797">
        <f t="shared" si="135"/>
        <v>1</v>
      </c>
      <c r="F1797">
        <f t="shared" si="136"/>
        <v>1</v>
      </c>
      <c r="G1797">
        <f t="shared" si="137"/>
        <v>1</v>
      </c>
      <c r="H1797">
        <f t="shared" si="138"/>
        <v>111</v>
      </c>
      <c r="I1797" t="str">
        <f t="shared" si="139"/>
        <v>Lost Customer</v>
      </c>
    </row>
    <row r="1798" spans="1:9" x14ac:dyDescent="0.25">
      <c r="A1798" s="11">
        <v>1797</v>
      </c>
      <c r="B1798" s="12">
        <v>54</v>
      </c>
      <c r="C1798" s="13">
        <v>11</v>
      </c>
      <c r="D1798" s="14">
        <v>6539.7799999999988</v>
      </c>
      <c r="E1798">
        <f t="shared" ref="E1798:E1861" si="140">IF(B1798&gt;88,1,IF(AND(B1798&lt;=88,B1798&gt;45),2,IF(AND(B1798&lt;=45,B1798&gt;18),3,IF(B1798&lt;=18,4))))</f>
        <v>2</v>
      </c>
      <c r="F1798">
        <f t="shared" ref="F1798:F1861" si="141">IF(C1798&gt;7,4,IF(AND(C1798&lt;=7,C1798&gt;6),3,IF(AND(C1798&lt;=6,C1798&gt;4),2,IF(C1798&lt;=4,1))))</f>
        <v>4</v>
      </c>
      <c r="G1798">
        <f t="shared" ref="G1798:G1861" si="142">IF(D1798&gt;4095.63,4,IF(AND(D1798&lt;=4095.63,D1798&gt;2785.04),3,IF(AND(D1798&lt;=2785.04,D1798&gt;1779.7),2,IF(D1798&lt;=1779.7,1))))</f>
        <v>4</v>
      </c>
      <c r="H1798">
        <f t="shared" ref="H1798:H1861" si="143">100*E1798+10*F1798+G1798</f>
        <v>244</v>
      </c>
      <c r="I1798" t="str">
        <f t="shared" ref="I1798:I1861" si="144">IF(H1798=444,"Platinum Customer",IF(AND(H1798&lt;444,H1798&gt;=433),"Very Loyal",IF(AND(H1798&lt;433,H1798&gt;=421),"Becoming Loyal",IF(AND(H1798&lt;421,H1798&gt;=344),"Recent Customer",IF(AND(H1798&lt;344,H1798&gt;=323),"Potential Customer",IF(AND(H1798&lt;323,H1798&gt;=311),"Late Bloomer",IF(AND(H1798&lt;311,H1798&gt;=224),"Losing Customer",IF(AND(H1798&lt;224,H1798&gt;=212),"High Risk Customer",IF(AND(H1798&lt;212,H1798&gt;=124),"Almost Lost Customer",IF(AND(H1798&lt;124,H1798&gt;=112),"Evasive Customer",IF(H1798=111,"Lost Customer")))))))))))</f>
        <v>Losing Customer</v>
      </c>
    </row>
    <row r="1799" spans="1:9" x14ac:dyDescent="0.25">
      <c r="A1799" s="11">
        <v>1798</v>
      </c>
      <c r="B1799" s="12">
        <v>13</v>
      </c>
      <c r="C1799" s="13">
        <v>7</v>
      </c>
      <c r="D1799" s="14">
        <v>2934.76</v>
      </c>
      <c r="E1799">
        <f t="shared" si="140"/>
        <v>4</v>
      </c>
      <c r="F1799">
        <f t="shared" si="141"/>
        <v>3</v>
      </c>
      <c r="G1799">
        <f t="shared" si="142"/>
        <v>3</v>
      </c>
      <c r="H1799">
        <f t="shared" si="143"/>
        <v>433</v>
      </c>
      <c r="I1799" t="str">
        <f t="shared" si="144"/>
        <v>Very Loyal</v>
      </c>
    </row>
    <row r="1800" spans="1:9" x14ac:dyDescent="0.25">
      <c r="A1800" s="11">
        <v>1799</v>
      </c>
      <c r="B1800" s="12">
        <v>52</v>
      </c>
      <c r="C1800" s="13">
        <v>4</v>
      </c>
      <c r="D1800" s="14">
        <v>2073.85</v>
      </c>
      <c r="E1800">
        <f t="shared" si="140"/>
        <v>2</v>
      </c>
      <c r="F1800">
        <f t="shared" si="141"/>
        <v>1</v>
      </c>
      <c r="G1800">
        <f t="shared" si="142"/>
        <v>2</v>
      </c>
      <c r="H1800">
        <f t="shared" si="143"/>
        <v>212</v>
      </c>
      <c r="I1800" t="str">
        <f t="shared" si="144"/>
        <v>High Risk Customer</v>
      </c>
    </row>
    <row r="1801" spans="1:9" x14ac:dyDescent="0.25">
      <c r="A1801" s="11">
        <v>1800</v>
      </c>
      <c r="B1801" s="12">
        <v>171</v>
      </c>
      <c r="C1801" s="13">
        <v>4</v>
      </c>
      <c r="D1801" s="14">
        <v>2440.35</v>
      </c>
      <c r="E1801">
        <f t="shared" si="140"/>
        <v>1</v>
      </c>
      <c r="F1801">
        <f t="shared" si="141"/>
        <v>1</v>
      </c>
      <c r="G1801">
        <f t="shared" si="142"/>
        <v>2</v>
      </c>
      <c r="H1801">
        <f t="shared" si="143"/>
        <v>112</v>
      </c>
      <c r="I1801" t="str">
        <f t="shared" si="144"/>
        <v>Evasive Customer</v>
      </c>
    </row>
    <row r="1802" spans="1:9" x14ac:dyDescent="0.25">
      <c r="A1802" s="11">
        <v>1801</v>
      </c>
      <c r="B1802" s="12">
        <v>65</v>
      </c>
      <c r="C1802" s="13">
        <v>8</v>
      </c>
      <c r="D1802" s="14">
        <v>4098.59</v>
      </c>
      <c r="E1802">
        <f t="shared" si="140"/>
        <v>2</v>
      </c>
      <c r="F1802">
        <f t="shared" si="141"/>
        <v>4</v>
      </c>
      <c r="G1802">
        <f t="shared" si="142"/>
        <v>4</v>
      </c>
      <c r="H1802">
        <f t="shared" si="143"/>
        <v>244</v>
      </c>
      <c r="I1802" t="str">
        <f t="shared" si="144"/>
        <v>Losing Customer</v>
      </c>
    </row>
    <row r="1803" spans="1:9" x14ac:dyDescent="0.25">
      <c r="A1803" s="11">
        <v>1802</v>
      </c>
      <c r="B1803" s="12">
        <v>13</v>
      </c>
      <c r="C1803" s="13">
        <v>8</v>
      </c>
      <c r="D1803" s="14">
        <v>5035.8000000000011</v>
      </c>
      <c r="E1803">
        <f t="shared" si="140"/>
        <v>4</v>
      </c>
      <c r="F1803">
        <f t="shared" si="141"/>
        <v>4</v>
      </c>
      <c r="G1803">
        <f t="shared" si="142"/>
        <v>4</v>
      </c>
      <c r="H1803">
        <f t="shared" si="143"/>
        <v>444</v>
      </c>
      <c r="I1803" t="str">
        <f t="shared" si="144"/>
        <v>Platinum Customer</v>
      </c>
    </row>
    <row r="1804" spans="1:9" x14ac:dyDescent="0.25">
      <c r="A1804" s="11">
        <v>1803</v>
      </c>
      <c r="B1804" s="12">
        <v>115</v>
      </c>
      <c r="C1804" s="13">
        <v>7</v>
      </c>
      <c r="D1804" s="14">
        <v>3130.64</v>
      </c>
      <c r="E1804">
        <f t="shared" si="140"/>
        <v>1</v>
      </c>
      <c r="F1804">
        <f t="shared" si="141"/>
        <v>3</v>
      </c>
      <c r="G1804">
        <f t="shared" si="142"/>
        <v>3</v>
      </c>
      <c r="H1804">
        <f t="shared" si="143"/>
        <v>133</v>
      </c>
      <c r="I1804" t="str">
        <f t="shared" si="144"/>
        <v>Almost Lost Customer</v>
      </c>
    </row>
    <row r="1805" spans="1:9" x14ac:dyDescent="0.25">
      <c r="A1805" s="11">
        <v>1804</v>
      </c>
      <c r="B1805" s="12">
        <v>31</v>
      </c>
      <c r="C1805" s="13">
        <v>3</v>
      </c>
      <c r="D1805" s="14">
        <v>2156.17</v>
      </c>
      <c r="E1805">
        <f t="shared" si="140"/>
        <v>3</v>
      </c>
      <c r="F1805">
        <f t="shared" si="141"/>
        <v>1</v>
      </c>
      <c r="G1805">
        <f t="shared" si="142"/>
        <v>2</v>
      </c>
      <c r="H1805">
        <f t="shared" si="143"/>
        <v>312</v>
      </c>
      <c r="I1805" t="str">
        <f t="shared" si="144"/>
        <v>Late Bloomer</v>
      </c>
    </row>
    <row r="1806" spans="1:9" x14ac:dyDescent="0.25">
      <c r="A1806" s="11">
        <v>1805</v>
      </c>
      <c r="B1806" s="12">
        <v>90</v>
      </c>
      <c r="C1806" s="13">
        <v>4</v>
      </c>
      <c r="D1806" s="14">
        <v>634.65000000000009</v>
      </c>
      <c r="E1806">
        <f t="shared" si="140"/>
        <v>1</v>
      </c>
      <c r="F1806">
        <f t="shared" si="141"/>
        <v>1</v>
      </c>
      <c r="G1806">
        <f t="shared" si="142"/>
        <v>1</v>
      </c>
      <c r="H1806">
        <f t="shared" si="143"/>
        <v>111</v>
      </c>
      <c r="I1806" t="str">
        <f t="shared" si="144"/>
        <v>Lost Customer</v>
      </c>
    </row>
    <row r="1807" spans="1:9" x14ac:dyDescent="0.25">
      <c r="A1807" s="11">
        <v>1806</v>
      </c>
      <c r="B1807" s="12">
        <v>37</v>
      </c>
      <c r="C1807" s="13">
        <v>8</v>
      </c>
      <c r="D1807" s="14">
        <v>4810.5</v>
      </c>
      <c r="E1807">
        <f t="shared" si="140"/>
        <v>3</v>
      </c>
      <c r="F1807">
        <f t="shared" si="141"/>
        <v>4</v>
      </c>
      <c r="G1807">
        <f t="shared" si="142"/>
        <v>4</v>
      </c>
      <c r="H1807">
        <f t="shared" si="143"/>
        <v>344</v>
      </c>
      <c r="I1807" t="str">
        <f t="shared" si="144"/>
        <v>Recent Customer</v>
      </c>
    </row>
    <row r="1808" spans="1:9" x14ac:dyDescent="0.25">
      <c r="A1808" s="11">
        <v>1807</v>
      </c>
      <c r="B1808" s="12">
        <v>60</v>
      </c>
      <c r="C1808" s="13">
        <v>6</v>
      </c>
      <c r="D1808" s="14">
        <v>2514.9599999999996</v>
      </c>
      <c r="E1808">
        <f t="shared" si="140"/>
        <v>2</v>
      </c>
      <c r="F1808">
        <f t="shared" si="141"/>
        <v>2</v>
      </c>
      <c r="G1808">
        <f t="shared" si="142"/>
        <v>2</v>
      </c>
      <c r="H1808">
        <f t="shared" si="143"/>
        <v>222</v>
      </c>
      <c r="I1808" t="str">
        <f t="shared" si="144"/>
        <v>High Risk Customer</v>
      </c>
    </row>
    <row r="1809" spans="1:9" x14ac:dyDescent="0.25">
      <c r="A1809" s="11">
        <v>1808</v>
      </c>
      <c r="B1809" s="12">
        <v>76</v>
      </c>
      <c r="C1809" s="13">
        <v>7</v>
      </c>
      <c r="D1809" s="14">
        <v>7965.2799999999988</v>
      </c>
      <c r="E1809">
        <f t="shared" si="140"/>
        <v>2</v>
      </c>
      <c r="F1809">
        <f t="shared" si="141"/>
        <v>3</v>
      </c>
      <c r="G1809">
        <f t="shared" si="142"/>
        <v>4</v>
      </c>
      <c r="H1809">
        <f t="shared" si="143"/>
        <v>234</v>
      </c>
      <c r="I1809" t="str">
        <f t="shared" si="144"/>
        <v>Losing Customer</v>
      </c>
    </row>
    <row r="1810" spans="1:9" x14ac:dyDescent="0.25">
      <c r="A1810" s="11">
        <v>1809</v>
      </c>
      <c r="B1810" s="12">
        <v>27</v>
      </c>
      <c r="C1810" s="13">
        <v>6</v>
      </c>
      <c r="D1810" s="14">
        <v>3918.1500000000005</v>
      </c>
      <c r="E1810">
        <f t="shared" si="140"/>
        <v>3</v>
      </c>
      <c r="F1810">
        <f t="shared" si="141"/>
        <v>2</v>
      </c>
      <c r="G1810">
        <f t="shared" si="142"/>
        <v>3</v>
      </c>
      <c r="H1810">
        <f t="shared" si="143"/>
        <v>323</v>
      </c>
      <c r="I1810" t="str">
        <f t="shared" si="144"/>
        <v>Potential Customer</v>
      </c>
    </row>
    <row r="1811" spans="1:9" x14ac:dyDescent="0.25">
      <c r="A1811" s="11">
        <v>1810</v>
      </c>
      <c r="B1811" s="12">
        <v>6</v>
      </c>
      <c r="C1811" s="13">
        <v>2</v>
      </c>
      <c r="D1811" s="14">
        <v>168.45</v>
      </c>
      <c r="E1811">
        <f t="shared" si="140"/>
        <v>4</v>
      </c>
      <c r="F1811">
        <f t="shared" si="141"/>
        <v>1</v>
      </c>
      <c r="G1811">
        <f t="shared" si="142"/>
        <v>1</v>
      </c>
      <c r="H1811">
        <f t="shared" si="143"/>
        <v>411</v>
      </c>
      <c r="I1811" t="str">
        <f t="shared" si="144"/>
        <v>Recent Customer</v>
      </c>
    </row>
    <row r="1812" spans="1:9" x14ac:dyDescent="0.25">
      <c r="A1812" s="11">
        <v>1811</v>
      </c>
      <c r="B1812" s="12">
        <v>32</v>
      </c>
      <c r="C1812" s="13">
        <v>8</v>
      </c>
      <c r="D1812" s="14">
        <v>6493.8000000000011</v>
      </c>
      <c r="E1812">
        <f t="shared" si="140"/>
        <v>3</v>
      </c>
      <c r="F1812">
        <f t="shared" si="141"/>
        <v>4</v>
      </c>
      <c r="G1812">
        <f t="shared" si="142"/>
        <v>4</v>
      </c>
      <c r="H1812">
        <f t="shared" si="143"/>
        <v>344</v>
      </c>
      <c r="I1812" t="str">
        <f t="shared" si="144"/>
        <v>Recent Customer</v>
      </c>
    </row>
    <row r="1813" spans="1:9" x14ac:dyDescent="0.25">
      <c r="A1813" s="11">
        <v>1812</v>
      </c>
      <c r="B1813" s="12">
        <v>22</v>
      </c>
      <c r="C1813" s="13">
        <v>10</v>
      </c>
      <c r="D1813" s="14">
        <v>3980.0399999999995</v>
      </c>
      <c r="E1813">
        <f t="shared" si="140"/>
        <v>3</v>
      </c>
      <c r="F1813">
        <f t="shared" si="141"/>
        <v>4</v>
      </c>
      <c r="G1813">
        <f t="shared" si="142"/>
        <v>3</v>
      </c>
      <c r="H1813">
        <f t="shared" si="143"/>
        <v>343</v>
      </c>
      <c r="I1813" t="str">
        <f t="shared" si="144"/>
        <v>Potential Customer</v>
      </c>
    </row>
    <row r="1814" spans="1:9" x14ac:dyDescent="0.25">
      <c r="A1814" s="11">
        <v>1813</v>
      </c>
      <c r="B1814" s="12">
        <v>18</v>
      </c>
      <c r="C1814" s="13">
        <v>6</v>
      </c>
      <c r="D1814" s="14">
        <v>2137.4499999999998</v>
      </c>
      <c r="E1814">
        <f t="shared" si="140"/>
        <v>4</v>
      </c>
      <c r="F1814">
        <f t="shared" si="141"/>
        <v>2</v>
      </c>
      <c r="G1814">
        <f t="shared" si="142"/>
        <v>2</v>
      </c>
      <c r="H1814">
        <f t="shared" si="143"/>
        <v>422</v>
      </c>
      <c r="I1814" t="str">
        <f t="shared" si="144"/>
        <v>Becoming Loyal</v>
      </c>
    </row>
    <row r="1815" spans="1:9" x14ac:dyDescent="0.25">
      <c r="A1815" s="11">
        <v>1814</v>
      </c>
      <c r="B1815" s="12">
        <v>51</v>
      </c>
      <c r="C1815" s="13">
        <v>6</v>
      </c>
      <c r="D1815" s="14">
        <v>2459.73</v>
      </c>
      <c r="E1815">
        <f t="shared" si="140"/>
        <v>2</v>
      </c>
      <c r="F1815">
        <f t="shared" si="141"/>
        <v>2</v>
      </c>
      <c r="G1815">
        <f t="shared" si="142"/>
        <v>2</v>
      </c>
      <c r="H1815">
        <f t="shared" si="143"/>
        <v>222</v>
      </c>
      <c r="I1815" t="str">
        <f t="shared" si="144"/>
        <v>High Risk Customer</v>
      </c>
    </row>
    <row r="1816" spans="1:9" x14ac:dyDescent="0.25">
      <c r="A1816" s="11">
        <v>1815</v>
      </c>
      <c r="B1816" s="12">
        <v>11</v>
      </c>
      <c r="C1816" s="13">
        <v>5</v>
      </c>
      <c r="D1816" s="14">
        <v>1964.0800000000002</v>
      </c>
      <c r="E1816">
        <f t="shared" si="140"/>
        <v>4</v>
      </c>
      <c r="F1816">
        <f t="shared" si="141"/>
        <v>2</v>
      </c>
      <c r="G1816">
        <f t="shared" si="142"/>
        <v>2</v>
      </c>
      <c r="H1816">
        <f t="shared" si="143"/>
        <v>422</v>
      </c>
      <c r="I1816" t="str">
        <f t="shared" si="144"/>
        <v>Becoming Loyal</v>
      </c>
    </row>
    <row r="1817" spans="1:9" x14ac:dyDescent="0.25">
      <c r="A1817" s="11">
        <v>1816</v>
      </c>
      <c r="B1817" s="12">
        <v>80</v>
      </c>
      <c r="C1817" s="13">
        <v>5</v>
      </c>
      <c r="D1817" s="14">
        <v>2769.26</v>
      </c>
      <c r="E1817">
        <f t="shared" si="140"/>
        <v>2</v>
      </c>
      <c r="F1817">
        <f t="shared" si="141"/>
        <v>2</v>
      </c>
      <c r="G1817">
        <f t="shared" si="142"/>
        <v>2</v>
      </c>
      <c r="H1817">
        <f t="shared" si="143"/>
        <v>222</v>
      </c>
      <c r="I1817" t="str">
        <f t="shared" si="144"/>
        <v>High Risk Customer</v>
      </c>
    </row>
    <row r="1818" spans="1:9" x14ac:dyDescent="0.25">
      <c r="A1818" s="11">
        <v>1817</v>
      </c>
      <c r="B1818" s="12">
        <v>31</v>
      </c>
      <c r="C1818" s="13">
        <v>11</v>
      </c>
      <c r="D1818" s="14">
        <v>4244.1000000000004</v>
      </c>
      <c r="E1818">
        <f t="shared" si="140"/>
        <v>3</v>
      </c>
      <c r="F1818">
        <f t="shared" si="141"/>
        <v>4</v>
      </c>
      <c r="G1818">
        <f t="shared" si="142"/>
        <v>4</v>
      </c>
      <c r="H1818">
        <f t="shared" si="143"/>
        <v>344</v>
      </c>
      <c r="I1818" t="str">
        <f t="shared" si="144"/>
        <v>Recent Customer</v>
      </c>
    </row>
    <row r="1819" spans="1:9" x14ac:dyDescent="0.25">
      <c r="A1819" s="11">
        <v>1818</v>
      </c>
      <c r="B1819" s="12">
        <v>24</v>
      </c>
      <c r="C1819" s="13">
        <v>7</v>
      </c>
      <c r="D1819" s="14">
        <v>4516.55</v>
      </c>
      <c r="E1819">
        <f t="shared" si="140"/>
        <v>3</v>
      </c>
      <c r="F1819">
        <f t="shared" si="141"/>
        <v>3</v>
      </c>
      <c r="G1819">
        <f t="shared" si="142"/>
        <v>4</v>
      </c>
      <c r="H1819">
        <f t="shared" si="143"/>
        <v>334</v>
      </c>
      <c r="I1819" t="str">
        <f t="shared" si="144"/>
        <v>Potential Customer</v>
      </c>
    </row>
    <row r="1820" spans="1:9" x14ac:dyDescent="0.25">
      <c r="A1820" s="11">
        <v>1819</v>
      </c>
      <c r="B1820" s="12">
        <v>252</v>
      </c>
      <c r="C1820" s="13">
        <v>2</v>
      </c>
      <c r="D1820" s="14">
        <v>763.90000000000009</v>
      </c>
      <c r="E1820">
        <f t="shared" si="140"/>
        <v>1</v>
      </c>
      <c r="F1820">
        <f t="shared" si="141"/>
        <v>1</v>
      </c>
      <c r="G1820">
        <f t="shared" si="142"/>
        <v>1</v>
      </c>
      <c r="H1820">
        <f t="shared" si="143"/>
        <v>111</v>
      </c>
      <c r="I1820" t="str">
        <f t="shared" si="144"/>
        <v>Lost Customer</v>
      </c>
    </row>
    <row r="1821" spans="1:9" x14ac:dyDescent="0.25">
      <c r="A1821" s="11">
        <v>1820</v>
      </c>
      <c r="B1821" s="12">
        <v>35</v>
      </c>
      <c r="C1821" s="13">
        <v>9</v>
      </c>
      <c r="D1821" s="14">
        <v>4883.79</v>
      </c>
      <c r="E1821">
        <f t="shared" si="140"/>
        <v>3</v>
      </c>
      <c r="F1821">
        <f t="shared" si="141"/>
        <v>4</v>
      </c>
      <c r="G1821">
        <f t="shared" si="142"/>
        <v>4</v>
      </c>
      <c r="H1821">
        <f t="shared" si="143"/>
        <v>344</v>
      </c>
      <c r="I1821" t="str">
        <f t="shared" si="144"/>
        <v>Recent Customer</v>
      </c>
    </row>
    <row r="1822" spans="1:9" x14ac:dyDescent="0.25">
      <c r="A1822" s="11">
        <v>1821</v>
      </c>
      <c r="B1822" s="12">
        <v>24</v>
      </c>
      <c r="C1822" s="13">
        <v>12</v>
      </c>
      <c r="D1822" s="14">
        <v>7335.8899999999994</v>
      </c>
      <c r="E1822">
        <f t="shared" si="140"/>
        <v>3</v>
      </c>
      <c r="F1822">
        <f t="shared" si="141"/>
        <v>4</v>
      </c>
      <c r="G1822">
        <f t="shared" si="142"/>
        <v>4</v>
      </c>
      <c r="H1822">
        <f t="shared" si="143"/>
        <v>344</v>
      </c>
      <c r="I1822" t="str">
        <f t="shared" si="144"/>
        <v>Recent Customer</v>
      </c>
    </row>
    <row r="1823" spans="1:9" x14ac:dyDescent="0.25">
      <c r="A1823" s="11">
        <v>1822</v>
      </c>
      <c r="B1823" s="12">
        <v>2</v>
      </c>
      <c r="C1823" s="13">
        <v>5</v>
      </c>
      <c r="D1823" s="14">
        <v>848.7399999999999</v>
      </c>
      <c r="E1823">
        <f t="shared" si="140"/>
        <v>4</v>
      </c>
      <c r="F1823">
        <f t="shared" si="141"/>
        <v>2</v>
      </c>
      <c r="G1823">
        <f t="shared" si="142"/>
        <v>1</v>
      </c>
      <c r="H1823">
        <f t="shared" si="143"/>
        <v>421</v>
      </c>
      <c r="I1823" t="str">
        <f t="shared" si="144"/>
        <v>Becoming Loyal</v>
      </c>
    </row>
    <row r="1824" spans="1:9" x14ac:dyDescent="0.25">
      <c r="A1824" s="11">
        <v>1823</v>
      </c>
      <c r="B1824" s="12">
        <v>161</v>
      </c>
      <c r="C1824" s="13">
        <v>6</v>
      </c>
      <c r="D1824" s="14">
        <v>2266.66</v>
      </c>
      <c r="E1824">
        <f t="shared" si="140"/>
        <v>1</v>
      </c>
      <c r="F1824">
        <f t="shared" si="141"/>
        <v>2</v>
      </c>
      <c r="G1824">
        <f t="shared" si="142"/>
        <v>2</v>
      </c>
      <c r="H1824">
        <f t="shared" si="143"/>
        <v>122</v>
      </c>
      <c r="I1824" t="str">
        <f t="shared" si="144"/>
        <v>Evasive Customer</v>
      </c>
    </row>
    <row r="1825" spans="1:9" x14ac:dyDescent="0.25">
      <c r="A1825" s="11">
        <v>1824</v>
      </c>
      <c r="B1825" s="12">
        <v>12</v>
      </c>
      <c r="C1825" s="13">
        <v>7</v>
      </c>
      <c r="D1825" s="14">
        <v>3263.7000000000007</v>
      </c>
      <c r="E1825">
        <f t="shared" si="140"/>
        <v>4</v>
      </c>
      <c r="F1825">
        <f t="shared" si="141"/>
        <v>3</v>
      </c>
      <c r="G1825">
        <f t="shared" si="142"/>
        <v>3</v>
      </c>
      <c r="H1825">
        <f t="shared" si="143"/>
        <v>433</v>
      </c>
      <c r="I1825" t="str">
        <f t="shared" si="144"/>
        <v>Very Loyal</v>
      </c>
    </row>
    <row r="1826" spans="1:9" x14ac:dyDescent="0.25">
      <c r="A1826" s="11">
        <v>1825</v>
      </c>
      <c r="B1826" s="12">
        <v>40</v>
      </c>
      <c r="C1826" s="13">
        <v>6</v>
      </c>
      <c r="D1826" s="14">
        <v>4977.7699999999995</v>
      </c>
      <c r="E1826">
        <f t="shared" si="140"/>
        <v>3</v>
      </c>
      <c r="F1826">
        <f t="shared" si="141"/>
        <v>2</v>
      </c>
      <c r="G1826">
        <f t="shared" si="142"/>
        <v>4</v>
      </c>
      <c r="H1826">
        <f t="shared" si="143"/>
        <v>324</v>
      </c>
      <c r="I1826" t="str">
        <f t="shared" si="144"/>
        <v>Potential Customer</v>
      </c>
    </row>
    <row r="1827" spans="1:9" x14ac:dyDescent="0.25">
      <c r="A1827" s="11">
        <v>1826</v>
      </c>
      <c r="B1827" s="12">
        <v>40</v>
      </c>
      <c r="C1827" s="13">
        <v>7</v>
      </c>
      <c r="D1827" s="14">
        <v>3405.78</v>
      </c>
      <c r="E1827">
        <f t="shared" si="140"/>
        <v>3</v>
      </c>
      <c r="F1827">
        <f t="shared" si="141"/>
        <v>3</v>
      </c>
      <c r="G1827">
        <f t="shared" si="142"/>
        <v>3</v>
      </c>
      <c r="H1827">
        <f t="shared" si="143"/>
        <v>333</v>
      </c>
      <c r="I1827" t="str">
        <f t="shared" si="144"/>
        <v>Potential Customer</v>
      </c>
    </row>
    <row r="1828" spans="1:9" x14ac:dyDescent="0.25">
      <c r="A1828" s="11">
        <v>1827</v>
      </c>
      <c r="B1828" s="12">
        <v>38</v>
      </c>
      <c r="C1828" s="13">
        <v>5</v>
      </c>
      <c r="D1828" s="14">
        <v>2549.58</v>
      </c>
      <c r="E1828">
        <f t="shared" si="140"/>
        <v>3</v>
      </c>
      <c r="F1828">
        <f t="shared" si="141"/>
        <v>2</v>
      </c>
      <c r="G1828">
        <f t="shared" si="142"/>
        <v>2</v>
      </c>
      <c r="H1828">
        <f t="shared" si="143"/>
        <v>322</v>
      </c>
      <c r="I1828" t="str">
        <f t="shared" si="144"/>
        <v>Late Bloomer</v>
      </c>
    </row>
    <row r="1829" spans="1:9" x14ac:dyDescent="0.25">
      <c r="A1829" s="11">
        <v>1828</v>
      </c>
      <c r="B1829" s="12">
        <v>150</v>
      </c>
      <c r="C1829" s="13">
        <v>3</v>
      </c>
      <c r="D1829" s="14">
        <v>757.24999999999989</v>
      </c>
      <c r="E1829">
        <f t="shared" si="140"/>
        <v>1</v>
      </c>
      <c r="F1829">
        <f t="shared" si="141"/>
        <v>1</v>
      </c>
      <c r="G1829">
        <f t="shared" si="142"/>
        <v>1</v>
      </c>
      <c r="H1829">
        <f t="shared" si="143"/>
        <v>111</v>
      </c>
      <c r="I1829" t="str">
        <f t="shared" si="144"/>
        <v>Lost Customer</v>
      </c>
    </row>
    <row r="1830" spans="1:9" x14ac:dyDescent="0.25">
      <c r="A1830" s="11">
        <v>1829</v>
      </c>
      <c r="B1830" s="12">
        <v>3</v>
      </c>
      <c r="C1830" s="13">
        <v>3</v>
      </c>
      <c r="D1830" s="14">
        <v>1805.9199999999996</v>
      </c>
      <c r="E1830">
        <f t="shared" si="140"/>
        <v>4</v>
      </c>
      <c r="F1830">
        <f t="shared" si="141"/>
        <v>1</v>
      </c>
      <c r="G1830">
        <f t="shared" si="142"/>
        <v>2</v>
      </c>
      <c r="H1830">
        <f t="shared" si="143"/>
        <v>412</v>
      </c>
      <c r="I1830" t="str">
        <f t="shared" si="144"/>
        <v>Recent Customer</v>
      </c>
    </row>
    <row r="1831" spans="1:9" x14ac:dyDescent="0.25">
      <c r="A1831" s="11">
        <v>1830</v>
      </c>
      <c r="B1831" s="12">
        <v>13</v>
      </c>
      <c r="C1831" s="13">
        <v>8</v>
      </c>
      <c r="D1831" s="14">
        <v>4578.9000000000005</v>
      </c>
      <c r="E1831">
        <f t="shared" si="140"/>
        <v>4</v>
      </c>
      <c r="F1831">
        <f t="shared" si="141"/>
        <v>4</v>
      </c>
      <c r="G1831">
        <f t="shared" si="142"/>
        <v>4</v>
      </c>
      <c r="H1831">
        <f t="shared" si="143"/>
        <v>444</v>
      </c>
      <c r="I1831" t="str">
        <f t="shared" si="144"/>
        <v>Platinum Customer</v>
      </c>
    </row>
    <row r="1832" spans="1:9" x14ac:dyDescent="0.25">
      <c r="A1832" s="11">
        <v>1831</v>
      </c>
      <c r="B1832" s="12">
        <v>165</v>
      </c>
      <c r="C1832" s="13">
        <v>8</v>
      </c>
      <c r="D1832" s="14">
        <v>2147.3000000000002</v>
      </c>
      <c r="E1832">
        <f t="shared" si="140"/>
        <v>1</v>
      </c>
      <c r="F1832">
        <f t="shared" si="141"/>
        <v>4</v>
      </c>
      <c r="G1832">
        <f t="shared" si="142"/>
        <v>2</v>
      </c>
      <c r="H1832">
        <f t="shared" si="143"/>
        <v>142</v>
      </c>
      <c r="I1832" t="str">
        <f t="shared" si="144"/>
        <v>Almost Lost Customer</v>
      </c>
    </row>
    <row r="1833" spans="1:9" x14ac:dyDescent="0.25">
      <c r="A1833" s="11">
        <v>1832</v>
      </c>
      <c r="B1833" s="12">
        <v>84</v>
      </c>
      <c r="C1833" s="13">
        <v>8</v>
      </c>
      <c r="D1833" s="14">
        <v>5739.5700000000006</v>
      </c>
      <c r="E1833">
        <f t="shared" si="140"/>
        <v>2</v>
      </c>
      <c r="F1833">
        <f t="shared" si="141"/>
        <v>4</v>
      </c>
      <c r="G1833">
        <f t="shared" si="142"/>
        <v>4</v>
      </c>
      <c r="H1833">
        <f t="shared" si="143"/>
        <v>244</v>
      </c>
      <c r="I1833" t="str">
        <f t="shared" si="144"/>
        <v>Losing Customer</v>
      </c>
    </row>
    <row r="1834" spans="1:9" x14ac:dyDescent="0.25">
      <c r="A1834" s="11">
        <v>1833</v>
      </c>
      <c r="B1834" s="12">
        <v>10</v>
      </c>
      <c r="C1834" s="13">
        <v>5</v>
      </c>
      <c r="D1834" s="14">
        <v>2441.37</v>
      </c>
      <c r="E1834">
        <f t="shared" si="140"/>
        <v>4</v>
      </c>
      <c r="F1834">
        <f t="shared" si="141"/>
        <v>2</v>
      </c>
      <c r="G1834">
        <f t="shared" si="142"/>
        <v>2</v>
      </c>
      <c r="H1834">
        <f t="shared" si="143"/>
        <v>422</v>
      </c>
      <c r="I1834" t="str">
        <f t="shared" si="144"/>
        <v>Becoming Loyal</v>
      </c>
    </row>
    <row r="1835" spans="1:9" x14ac:dyDescent="0.25">
      <c r="A1835" s="11">
        <v>1834</v>
      </c>
      <c r="B1835" s="12">
        <v>126</v>
      </c>
      <c r="C1835" s="13">
        <v>4</v>
      </c>
      <c r="D1835" s="14">
        <v>4434.93</v>
      </c>
      <c r="E1835">
        <f t="shared" si="140"/>
        <v>1</v>
      </c>
      <c r="F1835">
        <f t="shared" si="141"/>
        <v>1</v>
      </c>
      <c r="G1835">
        <f t="shared" si="142"/>
        <v>4</v>
      </c>
      <c r="H1835">
        <f t="shared" si="143"/>
        <v>114</v>
      </c>
      <c r="I1835" t="str">
        <f t="shared" si="144"/>
        <v>Evasive Customer</v>
      </c>
    </row>
    <row r="1836" spans="1:9" x14ac:dyDescent="0.25">
      <c r="A1836" s="11">
        <v>1835</v>
      </c>
      <c r="B1836" s="12">
        <v>25</v>
      </c>
      <c r="C1836" s="13">
        <v>6</v>
      </c>
      <c r="D1836" s="14">
        <v>1039.0299999999997</v>
      </c>
      <c r="E1836">
        <f t="shared" si="140"/>
        <v>3</v>
      </c>
      <c r="F1836">
        <f t="shared" si="141"/>
        <v>2</v>
      </c>
      <c r="G1836">
        <f t="shared" si="142"/>
        <v>1</v>
      </c>
      <c r="H1836">
        <f t="shared" si="143"/>
        <v>321</v>
      </c>
      <c r="I1836" t="str">
        <f t="shared" si="144"/>
        <v>Late Bloomer</v>
      </c>
    </row>
    <row r="1837" spans="1:9" x14ac:dyDescent="0.25">
      <c r="A1837" s="11">
        <v>1836</v>
      </c>
      <c r="B1837" s="12">
        <v>166</v>
      </c>
      <c r="C1837" s="13">
        <v>2</v>
      </c>
      <c r="D1837" s="14">
        <v>1219.8600000000001</v>
      </c>
      <c r="E1837">
        <f t="shared" si="140"/>
        <v>1</v>
      </c>
      <c r="F1837">
        <f t="shared" si="141"/>
        <v>1</v>
      </c>
      <c r="G1837">
        <f t="shared" si="142"/>
        <v>1</v>
      </c>
      <c r="H1837">
        <f t="shared" si="143"/>
        <v>111</v>
      </c>
      <c r="I1837" t="str">
        <f t="shared" si="144"/>
        <v>Lost Customer</v>
      </c>
    </row>
    <row r="1838" spans="1:9" x14ac:dyDescent="0.25">
      <c r="A1838" s="11">
        <v>1837</v>
      </c>
      <c r="B1838" s="12">
        <v>35</v>
      </c>
      <c r="C1838" s="13">
        <v>7</v>
      </c>
      <c r="D1838" s="14">
        <v>4515.25</v>
      </c>
      <c r="E1838">
        <f t="shared" si="140"/>
        <v>3</v>
      </c>
      <c r="F1838">
        <f t="shared" si="141"/>
        <v>3</v>
      </c>
      <c r="G1838">
        <f t="shared" si="142"/>
        <v>4</v>
      </c>
      <c r="H1838">
        <f t="shared" si="143"/>
        <v>334</v>
      </c>
      <c r="I1838" t="str">
        <f t="shared" si="144"/>
        <v>Potential Customer</v>
      </c>
    </row>
    <row r="1839" spans="1:9" x14ac:dyDescent="0.25">
      <c r="A1839" s="11">
        <v>1838</v>
      </c>
      <c r="B1839" s="12">
        <v>49</v>
      </c>
      <c r="C1839" s="13">
        <v>5</v>
      </c>
      <c r="D1839" s="14">
        <v>4691.45</v>
      </c>
      <c r="E1839">
        <f t="shared" si="140"/>
        <v>2</v>
      </c>
      <c r="F1839">
        <f t="shared" si="141"/>
        <v>2</v>
      </c>
      <c r="G1839">
        <f t="shared" si="142"/>
        <v>4</v>
      </c>
      <c r="H1839">
        <f t="shared" si="143"/>
        <v>224</v>
      </c>
      <c r="I1839" t="str">
        <f t="shared" si="144"/>
        <v>Losing Customer</v>
      </c>
    </row>
    <row r="1840" spans="1:9" x14ac:dyDescent="0.25">
      <c r="A1840" s="11">
        <v>1839</v>
      </c>
      <c r="B1840" s="12">
        <v>49</v>
      </c>
      <c r="C1840" s="13">
        <v>7</v>
      </c>
      <c r="D1840" s="14">
        <v>2784</v>
      </c>
      <c r="E1840">
        <f t="shared" si="140"/>
        <v>2</v>
      </c>
      <c r="F1840">
        <f t="shared" si="141"/>
        <v>3</v>
      </c>
      <c r="G1840">
        <f t="shared" si="142"/>
        <v>2</v>
      </c>
      <c r="H1840">
        <f t="shared" si="143"/>
        <v>232</v>
      </c>
      <c r="I1840" t="str">
        <f t="shared" si="144"/>
        <v>Losing Customer</v>
      </c>
    </row>
    <row r="1841" spans="1:9" x14ac:dyDescent="0.25">
      <c r="A1841" s="11">
        <v>1840</v>
      </c>
      <c r="B1841" s="12">
        <v>98</v>
      </c>
      <c r="C1841" s="13">
        <v>7</v>
      </c>
      <c r="D1841" s="14">
        <v>2259.16</v>
      </c>
      <c r="E1841">
        <f t="shared" si="140"/>
        <v>1</v>
      </c>
      <c r="F1841">
        <f t="shared" si="141"/>
        <v>3</v>
      </c>
      <c r="G1841">
        <f t="shared" si="142"/>
        <v>2</v>
      </c>
      <c r="H1841">
        <f t="shared" si="143"/>
        <v>132</v>
      </c>
      <c r="I1841" t="str">
        <f t="shared" si="144"/>
        <v>Almost Lost Customer</v>
      </c>
    </row>
    <row r="1842" spans="1:9" x14ac:dyDescent="0.25">
      <c r="A1842" s="11">
        <v>1841</v>
      </c>
      <c r="B1842" s="12">
        <v>36</v>
      </c>
      <c r="C1842" s="13">
        <v>4</v>
      </c>
      <c r="D1842" s="14">
        <v>1677.0800000000002</v>
      </c>
      <c r="E1842">
        <f t="shared" si="140"/>
        <v>3</v>
      </c>
      <c r="F1842">
        <f t="shared" si="141"/>
        <v>1</v>
      </c>
      <c r="G1842">
        <f t="shared" si="142"/>
        <v>1</v>
      </c>
      <c r="H1842">
        <f t="shared" si="143"/>
        <v>311</v>
      </c>
      <c r="I1842" t="str">
        <f t="shared" si="144"/>
        <v>Late Bloomer</v>
      </c>
    </row>
    <row r="1843" spans="1:9" x14ac:dyDescent="0.25">
      <c r="A1843" s="11">
        <v>1842</v>
      </c>
      <c r="B1843" s="12">
        <v>211</v>
      </c>
      <c r="C1843" s="13">
        <v>5</v>
      </c>
      <c r="D1843" s="14">
        <v>3055.8500000000004</v>
      </c>
      <c r="E1843">
        <f t="shared" si="140"/>
        <v>1</v>
      </c>
      <c r="F1843">
        <f t="shared" si="141"/>
        <v>2</v>
      </c>
      <c r="G1843">
        <f t="shared" si="142"/>
        <v>3</v>
      </c>
      <c r="H1843">
        <f t="shared" si="143"/>
        <v>123</v>
      </c>
      <c r="I1843" t="str">
        <f t="shared" si="144"/>
        <v>Evasive Customer</v>
      </c>
    </row>
    <row r="1844" spans="1:9" x14ac:dyDescent="0.25">
      <c r="A1844" s="11">
        <v>1843</v>
      </c>
      <c r="B1844" s="12">
        <v>112</v>
      </c>
      <c r="C1844" s="13">
        <v>4</v>
      </c>
      <c r="D1844" s="14">
        <v>2132.3000000000002</v>
      </c>
      <c r="E1844">
        <f t="shared" si="140"/>
        <v>1</v>
      </c>
      <c r="F1844">
        <f t="shared" si="141"/>
        <v>1</v>
      </c>
      <c r="G1844">
        <f t="shared" si="142"/>
        <v>2</v>
      </c>
      <c r="H1844">
        <f t="shared" si="143"/>
        <v>112</v>
      </c>
      <c r="I1844" t="str">
        <f t="shared" si="144"/>
        <v>Evasive Customer</v>
      </c>
    </row>
    <row r="1845" spans="1:9" x14ac:dyDescent="0.25">
      <c r="A1845" s="11">
        <v>1844</v>
      </c>
      <c r="B1845" s="12">
        <v>41</v>
      </c>
      <c r="C1845" s="13">
        <v>7</v>
      </c>
      <c r="D1845" s="14">
        <v>3348.31</v>
      </c>
      <c r="E1845">
        <f t="shared" si="140"/>
        <v>3</v>
      </c>
      <c r="F1845">
        <f t="shared" si="141"/>
        <v>3</v>
      </c>
      <c r="G1845">
        <f t="shared" si="142"/>
        <v>3</v>
      </c>
      <c r="H1845">
        <f t="shared" si="143"/>
        <v>333</v>
      </c>
      <c r="I1845" t="str">
        <f t="shared" si="144"/>
        <v>Potential Customer</v>
      </c>
    </row>
    <row r="1846" spans="1:9" x14ac:dyDescent="0.25">
      <c r="A1846" s="11">
        <v>1845</v>
      </c>
      <c r="B1846" s="12">
        <v>21</v>
      </c>
      <c r="C1846" s="13">
        <v>7</v>
      </c>
      <c r="D1846" s="14">
        <v>4572.8900000000003</v>
      </c>
      <c r="E1846">
        <f t="shared" si="140"/>
        <v>3</v>
      </c>
      <c r="F1846">
        <f t="shared" si="141"/>
        <v>3</v>
      </c>
      <c r="G1846">
        <f t="shared" si="142"/>
        <v>4</v>
      </c>
      <c r="H1846">
        <f t="shared" si="143"/>
        <v>334</v>
      </c>
      <c r="I1846" t="str">
        <f t="shared" si="144"/>
        <v>Potential Customer</v>
      </c>
    </row>
    <row r="1847" spans="1:9" x14ac:dyDescent="0.25">
      <c r="A1847" s="11">
        <v>1846</v>
      </c>
      <c r="B1847" s="12">
        <v>333</v>
      </c>
      <c r="C1847" s="13">
        <v>1</v>
      </c>
      <c r="D1847" s="14">
        <v>356.5</v>
      </c>
      <c r="E1847">
        <f t="shared" si="140"/>
        <v>1</v>
      </c>
      <c r="F1847">
        <f t="shared" si="141"/>
        <v>1</v>
      </c>
      <c r="G1847">
        <f t="shared" si="142"/>
        <v>1</v>
      </c>
      <c r="H1847">
        <f t="shared" si="143"/>
        <v>111</v>
      </c>
      <c r="I1847" t="str">
        <f t="shared" si="144"/>
        <v>Lost Customer</v>
      </c>
    </row>
    <row r="1848" spans="1:9" x14ac:dyDescent="0.25">
      <c r="A1848" s="11">
        <v>1847</v>
      </c>
      <c r="B1848" s="12">
        <v>32</v>
      </c>
      <c r="C1848" s="13">
        <v>3</v>
      </c>
      <c r="D1848" s="14">
        <v>1919.8300000000002</v>
      </c>
      <c r="E1848">
        <f t="shared" si="140"/>
        <v>3</v>
      </c>
      <c r="F1848">
        <f t="shared" si="141"/>
        <v>1</v>
      </c>
      <c r="G1848">
        <f t="shared" si="142"/>
        <v>2</v>
      </c>
      <c r="H1848">
        <f t="shared" si="143"/>
        <v>312</v>
      </c>
      <c r="I1848" t="str">
        <f t="shared" si="144"/>
        <v>Late Bloomer</v>
      </c>
    </row>
    <row r="1849" spans="1:9" x14ac:dyDescent="0.25">
      <c r="A1849" s="11">
        <v>1848</v>
      </c>
      <c r="B1849" s="12">
        <v>42</v>
      </c>
      <c r="C1849" s="13">
        <v>6</v>
      </c>
      <c r="D1849" s="14">
        <v>4456.95</v>
      </c>
      <c r="E1849">
        <f t="shared" si="140"/>
        <v>3</v>
      </c>
      <c r="F1849">
        <f t="shared" si="141"/>
        <v>2</v>
      </c>
      <c r="G1849">
        <f t="shared" si="142"/>
        <v>4</v>
      </c>
      <c r="H1849">
        <f t="shared" si="143"/>
        <v>324</v>
      </c>
      <c r="I1849" t="str">
        <f t="shared" si="144"/>
        <v>Potential Customer</v>
      </c>
    </row>
    <row r="1850" spans="1:9" x14ac:dyDescent="0.25">
      <c r="A1850" s="11">
        <v>1849</v>
      </c>
      <c r="B1850" s="12">
        <v>136</v>
      </c>
      <c r="C1850" s="13">
        <v>6</v>
      </c>
      <c r="D1850" s="14">
        <v>4077.2599999999998</v>
      </c>
      <c r="E1850">
        <f t="shared" si="140"/>
        <v>1</v>
      </c>
      <c r="F1850">
        <f t="shared" si="141"/>
        <v>2</v>
      </c>
      <c r="G1850">
        <f t="shared" si="142"/>
        <v>3</v>
      </c>
      <c r="H1850">
        <f t="shared" si="143"/>
        <v>123</v>
      </c>
      <c r="I1850" t="str">
        <f t="shared" si="144"/>
        <v>Evasive Customer</v>
      </c>
    </row>
    <row r="1851" spans="1:9" x14ac:dyDescent="0.25">
      <c r="A1851" s="11">
        <v>1850</v>
      </c>
      <c r="B1851" s="12">
        <v>44</v>
      </c>
      <c r="C1851" s="13">
        <v>7</v>
      </c>
      <c r="D1851" s="14">
        <v>5159.7199999999993</v>
      </c>
      <c r="E1851">
        <f t="shared" si="140"/>
        <v>3</v>
      </c>
      <c r="F1851">
        <f t="shared" si="141"/>
        <v>3</v>
      </c>
      <c r="G1851">
        <f t="shared" si="142"/>
        <v>4</v>
      </c>
      <c r="H1851">
        <f t="shared" si="143"/>
        <v>334</v>
      </c>
      <c r="I1851" t="str">
        <f t="shared" si="144"/>
        <v>Potential Customer</v>
      </c>
    </row>
    <row r="1852" spans="1:9" x14ac:dyDescent="0.25">
      <c r="A1852" s="11">
        <v>1851</v>
      </c>
      <c r="B1852" s="12">
        <v>285</v>
      </c>
      <c r="C1852" s="13">
        <v>2</v>
      </c>
      <c r="D1852" s="14">
        <v>881.14999999999986</v>
      </c>
      <c r="E1852">
        <f t="shared" si="140"/>
        <v>1</v>
      </c>
      <c r="F1852">
        <f t="shared" si="141"/>
        <v>1</v>
      </c>
      <c r="G1852">
        <f t="shared" si="142"/>
        <v>1</v>
      </c>
      <c r="H1852">
        <f t="shared" si="143"/>
        <v>111</v>
      </c>
      <c r="I1852" t="str">
        <f t="shared" si="144"/>
        <v>Lost Customer</v>
      </c>
    </row>
    <row r="1853" spans="1:9" x14ac:dyDescent="0.25">
      <c r="A1853" s="11">
        <v>1852</v>
      </c>
      <c r="B1853" s="12">
        <v>97</v>
      </c>
      <c r="C1853" s="13">
        <v>5</v>
      </c>
      <c r="D1853" s="14">
        <v>3257.6600000000003</v>
      </c>
      <c r="E1853">
        <f t="shared" si="140"/>
        <v>1</v>
      </c>
      <c r="F1853">
        <f t="shared" si="141"/>
        <v>2</v>
      </c>
      <c r="G1853">
        <f t="shared" si="142"/>
        <v>3</v>
      </c>
      <c r="H1853">
        <f t="shared" si="143"/>
        <v>123</v>
      </c>
      <c r="I1853" t="str">
        <f t="shared" si="144"/>
        <v>Evasive Customer</v>
      </c>
    </row>
    <row r="1854" spans="1:9" x14ac:dyDescent="0.25">
      <c r="A1854" s="11">
        <v>1853</v>
      </c>
      <c r="B1854" s="12">
        <v>26</v>
      </c>
      <c r="C1854" s="13">
        <v>9</v>
      </c>
      <c r="D1854" s="14">
        <v>5184.76</v>
      </c>
      <c r="E1854">
        <f t="shared" si="140"/>
        <v>3</v>
      </c>
      <c r="F1854">
        <f t="shared" si="141"/>
        <v>4</v>
      </c>
      <c r="G1854">
        <f t="shared" si="142"/>
        <v>4</v>
      </c>
      <c r="H1854">
        <f t="shared" si="143"/>
        <v>344</v>
      </c>
      <c r="I1854" t="str">
        <f t="shared" si="144"/>
        <v>Recent Customer</v>
      </c>
    </row>
    <row r="1855" spans="1:9" x14ac:dyDescent="0.25">
      <c r="A1855" s="11">
        <v>1854</v>
      </c>
      <c r="B1855" s="12">
        <v>0</v>
      </c>
      <c r="C1855" s="13">
        <v>3</v>
      </c>
      <c r="D1855" s="14">
        <v>2135.67</v>
      </c>
      <c r="E1855">
        <f t="shared" si="140"/>
        <v>4</v>
      </c>
      <c r="F1855">
        <f t="shared" si="141"/>
        <v>1</v>
      </c>
      <c r="G1855">
        <f t="shared" si="142"/>
        <v>2</v>
      </c>
      <c r="H1855">
        <f t="shared" si="143"/>
        <v>412</v>
      </c>
      <c r="I1855" t="str">
        <f t="shared" si="144"/>
        <v>Recent Customer</v>
      </c>
    </row>
    <row r="1856" spans="1:9" x14ac:dyDescent="0.25">
      <c r="A1856" s="11">
        <v>1855</v>
      </c>
      <c r="B1856" s="12">
        <v>22</v>
      </c>
      <c r="C1856" s="13">
        <v>4</v>
      </c>
      <c r="D1856" s="14">
        <v>2257.8099999999995</v>
      </c>
      <c r="E1856">
        <f t="shared" si="140"/>
        <v>3</v>
      </c>
      <c r="F1856">
        <f t="shared" si="141"/>
        <v>1</v>
      </c>
      <c r="G1856">
        <f t="shared" si="142"/>
        <v>2</v>
      </c>
      <c r="H1856">
        <f t="shared" si="143"/>
        <v>312</v>
      </c>
      <c r="I1856" t="str">
        <f t="shared" si="144"/>
        <v>Late Bloomer</v>
      </c>
    </row>
    <row r="1857" spans="1:9" x14ac:dyDescent="0.25">
      <c r="A1857" s="11">
        <v>1856</v>
      </c>
      <c r="B1857" s="12">
        <v>127</v>
      </c>
      <c r="C1857" s="13">
        <v>2</v>
      </c>
      <c r="D1857" s="14">
        <v>253.81000000000003</v>
      </c>
      <c r="E1857">
        <f t="shared" si="140"/>
        <v>1</v>
      </c>
      <c r="F1857">
        <f t="shared" si="141"/>
        <v>1</v>
      </c>
      <c r="G1857">
        <f t="shared" si="142"/>
        <v>1</v>
      </c>
      <c r="H1857">
        <f t="shared" si="143"/>
        <v>111</v>
      </c>
      <c r="I1857" t="str">
        <f t="shared" si="144"/>
        <v>Lost Customer</v>
      </c>
    </row>
    <row r="1858" spans="1:9" x14ac:dyDescent="0.25">
      <c r="A1858" s="11">
        <v>1857</v>
      </c>
      <c r="B1858" s="12">
        <v>87</v>
      </c>
      <c r="C1858" s="13">
        <v>5</v>
      </c>
      <c r="D1858" s="14">
        <v>3240.23</v>
      </c>
      <c r="E1858">
        <f t="shared" si="140"/>
        <v>2</v>
      </c>
      <c r="F1858">
        <f t="shared" si="141"/>
        <v>2</v>
      </c>
      <c r="G1858">
        <f t="shared" si="142"/>
        <v>3</v>
      </c>
      <c r="H1858">
        <f t="shared" si="143"/>
        <v>223</v>
      </c>
      <c r="I1858" t="str">
        <f t="shared" si="144"/>
        <v>High Risk Customer</v>
      </c>
    </row>
    <row r="1859" spans="1:9" x14ac:dyDescent="0.25">
      <c r="A1859" s="11">
        <v>1858</v>
      </c>
      <c r="B1859" s="12">
        <v>21</v>
      </c>
      <c r="C1859" s="13">
        <v>8</v>
      </c>
      <c r="D1859" s="14">
        <v>5387.4700000000012</v>
      </c>
      <c r="E1859">
        <f t="shared" si="140"/>
        <v>3</v>
      </c>
      <c r="F1859">
        <f t="shared" si="141"/>
        <v>4</v>
      </c>
      <c r="G1859">
        <f t="shared" si="142"/>
        <v>4</v>
      </c>
      <c r="H1859">
        <f t="shared" si="143"/>
        <v>344</v>
      </c>
      <c r="I1859" t="str">
        <f t="shared" si="144"/>
        <v>Recent Customer</v>
      </c>
    </row>
    <row r="1860" spans="1:9" x14ac:dyDescent="0.25">
      <c r="A1860" s="11">
        <v>1859</v>
      </c>
      <c r="B1860" s="12">
        <v>76</v>
      </c>
      <c r="C1860" s="13">
        <v>5</v>
      </c>
      <c r="D1860" s="14">
        <v>2355.59</v>
      </c>
      <c r="E1860">
        <f t="shared" si="140"/>
        <v>2</v>
      </c>
      <c r="F1860">
        <f t="shared" si="141"/>
        <v>2</v>
      </c>
      <c r="G1860">
        <f t="shared" si="142"/>
        <v>2</v>
      </c>
      <c r="H1860">
        <f t="shared" si="143"/>
        <v>222</v>
      </c>
      <c r="I1860" t="str">
        <f t="shared" si="144"/>
        <v>High Risk Customer</v>
      </c>
    </row>
    <row r="1861" spans="1:9" x14ac:dyDescent="0.25">
      <c r="A1861" s="11">
        <v>1860</v>
      </c>
      <c r="B1861" s="12">
        <v>11</v>
      </c>
      <c r="C1861" s="13">
        <v>6</v>
      </c>
      <c r="D1861" s="14">
        <v>3765.78</v>
      </c>
      <c r="E1861">
        <f t="shared" si="140"/>
        <v>4</v>
      </c>
      <c r="F1861">
        <f t="shared" si="141"/>
        <v>2</v>
      </c>
      <c r="G1861">
        <f t="shared" si="142"/>
        <v>3</v>
      </c>
      <c r="H1861">
        <f t="shared" si="143"/>
        <v>423</v>
      </c>
      <c r="I1861" t="str">
        <f t="shared" si="144"/>
        <v>Becoming Loyal</v>
      </c>
    </row>
    <row r="1862" spans="1:9" x14ac:dyDescent="0.25">
      <c r="A1862" s="11">
        <v>1861</v>
      </c>
      <c r="B1862" s="12">
        <v>29</v>
      </c>
      <c r="C1862" s="13">
        <v>6</v>
      </c>
      <c r="D1862" s="14">
        <v>2890.7</v>
      </c>
      <c r="E1862">
        <f t="shared" ref="E1862:E1925" si="145">IF(B1862&gt;88,1,IF(AND(B1862&lt;=88,B1862&gt;45),2,IF(AND(B1862&lt;=45,B1862&gt;18),3,IF(B1862&lt;=18,4))))</f>
        <v>3</v>
      </c>
      <c r="F1862">
        <f t="shared" ref="F1862:F1925" si="146">IF(C1862&gt;7,4,IF(AND(C1862&lt;=7,C1862&gt;6),3,IF(AND(C1862&lt;=6,C1862&gt;4),2,IF(C1862&lt;=4,1))))</f>
        <v>2</v>
      </c>
      <c r="G1862">
        <f t="shared" ref="G1862:G1925" si="147">IF(D1862&gt;4095.63,4,IF(AND(D1862&lt;=4095.63,D1862&gt;2785.04),3,IF(AND(D1862&lt;=2785.04,D1862&gt;1779.7),2,IF(D1862&lt;=1779.7,1))))</f>
        <v>3</v>
      </c>
      <c r="H1862">
        <f t="shared" ref="H1862:H1925" si="148">100*E1862+10*F1862+G1862</f>
        <v>323</v>
      </c>
      <c r="I1862" t="str">
        <f t="shared" ref="I1862:I1925" si="149">IF(H1862=444,"Platinum Customer",IF(AND(H1862&lt;444,H1862&gt;=433),"Very Loyal",IF(AND(H1862&lt;433,H1862&gt;=421),"Becoming Loyal",IF(AND(H1862&lt;421,H1862&gt;=344),"Recent Customer",IF(AND(H1862&lt;344,H1862&gt;=323),"Potential Customer",IF(AND(H1862&lt;323,H1862&gt;=311),"Late Bloomer",IF(AND(H1862&lt;311,H1862&gt;=224),"Losing Customer",IF(AND(H1862&lt;224,H1862&gt;=212),"High Risk Customer",IF(AND(H1862&lt;212,H1862&gt;=124),"Almost Lost Customer",IF(AND(H1862&lt;124,H1862&gt;=112),"Evasive Customer",IF(H1862=111,"Lost Customer")))))))))))</f>
        <v>Potential Customer</v>
      </c>
    </row>
    <row r="1863" spans="1:9" x14ac:dyDescent="0.25">
      <c r="A1863" s="11">
        <v>1862</v>
      </c>
      <c r="B1863" s="12">
        <v>74</v>
      </c>
      <c r="C1863" s="13">
        <v>7</v>
      </c>
      <c r="D1863" s="14">
        <v>3020.0999999999995</v>
      </c>
      <c r="E1863">
        <f t="shared" si="145"/>
        <v>2</v>
      </c>
      <c r="F1863">
        <f t="shared" si="146"/>
        <v>3</v>
      </c>
      <c r="G1863">
        <f t="shared" si="147"/>
        <v>3</v>
      </c>
      <c r="H1863">
        <f t="shared" si="148"/>
        <v>233</v>
      </c>
      <c r="I1863" t="str">
        <f t="shared" si="149"/>
        <v>Losing Customer</v>
      </c>
    </row>
    <row r="1864" spans="1:9" x14ac:dyDescent="0.25">
      <c r="A1864" s="11">
        <v>1863</v>
      </c>
      <c r="B1864" s="12">
        <v>246</v>
      </c>
      <c r="C1864" s="13">
        <v>6</v>
      </c>
      <c r="D1864" s="14">
        <v>5786.77</v>
      </c>
      <c r="E1864">
        <f t="shared" si="145"/>
        <v>1</v>
      </c>
      <c r="F1864">
        <f t="shared" si="146"/>
        <v>2</v>
      </c>
      <c r="G1864">
        <f t="shared" si="147"/>
        <v>4</v>
      </c>
      <c r="H1864">
        <f t="shared" si="148"/>
        <v>124</v>
      </c>
      <c r="I1864" t="str">
        <f t="shared" si="149"/>
        <v>Almost Lost Customer</v>
      </c>
    </row>
    <row r="1865" spans="1:9" x14ac:dyDescent="0.25">
      <c r="A1865" s="11">
        <v>1864</v>
      </c>
      <c r="B1865" s="12">
        <v>24</v>
      </c>
      <c r="C1865" s="13">
        <v>11</v>
      </c>
      <c r="D1865" s="14">
        <v>2925.4199999999996</v>
      </c>
      <c r="E1865">
        <f t="shared" si="145"/>
        <v>3</v>
      </c>
      <c r="F1865">
        <f t="shared" si="146"/>
        <v>4</v>
      </c>
      <c r="G1865">
        <f t="shared" si="147"/>
        <v>3</v>
      </c>
      <c r="H1865">
        <f t="shared" si="148"/>
        <v>343</v>
      </c>
      <c r="I1865" t="str">
        <f t="shared" si="149"/>
        <v>Potential Customer</v>
      </c>
    </row>
    <row r="1866" spans="1:9" x14ac:dyDescent="0.25">
      <c r="A1866" s="11">
        <v>1865</v>
      </c>
      <c r="B1866" s="12">
        <v>99</v>
      </c>
      <c r="C1866" s="13">
        <v>1</v>
      </c>
      <c r="D1866" s="14">
        <v>690.49</v>
      </c>
      <c r="E1866">
        <f t="shared" si="145"/>
        <v>1</v>
      </c>
      <c r="F1866">
        <f t="shared" si="146"/>
        <v>1</v>
      </c>
      <c r="G1866">
        <f t="shared" si="147"/>
        <v>1</v>
      </c>
      <c r="H1866">
        <f t="shared" si="148"/>
        <v>111</v>
      </c>
      <c r="I1866" t="str">
        <f t="shared" si="149"/>
        <v>Lost Customer</v>
      </c>
    </row>
    <row r="1867" spans="1:9" x14ac:dyDescent="0.25">
      <c r="A1867" s="11">
        <v>1866</v>
      </c>
      <c r="B1867" s="12">
        <v>38</v>
      </c>
      <c r="C1867" s="13">
        <v>9</v>
      </c>
      <c r="D1867" s="14">
        <v>8834.6</v>
      </c>
      <c r="E1867">
        <f t="shared" si="145"/>
        <v>3</v>
      </c>
      <c r="F1867">
        <f t="shared" si="146"/>
        <v>4</v>
      </c>
      <c r="G1867">
        <f t="shared" si="147"/>
        <v>4</v>
      </c>
      <c r="H1867">
        <f t="shared" si="148"/>
        <v>344</v>
      </c>
      <c r="I1867" t="str">
        <f t="shared" si="149"/>
        <v>Recent Customer</v>
      </c>
    </row>
    <row r="1868" spans="1:9" x14ac:dyDescent="0.25">
      <c r="A1868" s="11">
        <v>1867</v>
      </c>
      <c r="B1868" s="12">
        <v>2</v>
      </c>
      <c r="C1868" s="13">
        <v>8</v>
      </c>
      <c r="D1868" s="14">
        <v>3914.7</v>
      </c>
      <c r="E1868">
        <f t="shared" si="145"/>
        <v>4</v>
      </c>
      <c r="F1868">
        <f t="shared" si="146"/>
        <v>4</v>
      </c>
      <c r="G1868">
        <f t="shared" si="147"/>
        <v>3</v>
      </c>
      <c r="H1868">
        <f t="shared" si="148"/>
        <v>443</v>
      </c>
      <c r="I1868" t="str">
        <f t="shared" si="149"/>
        <v>Very Loyal</v>
      </c>
    </row>
    <row r="1869" spans="1:9" x14ac:dyDescent="0.25">
      <c r="A1869" s="11">
        <v>1868</v>
      </c>
      <c r="B1869" s="12">
        <v>26</v>
      </c>
      <c r="C1869" s="13">
        <v>6</v>
      </c>
      <c r="D1869" s="14">
        <v>7566.2499999999991</v>
      </c>
      <c r="E1869">
        <f t="shared" si="145"/>
        <v>3</v>
      </c>
      <c r="F1869">
        <f t="shared" si="146"/>
        <v>2</v>
      </c>
      <c r="G1869">
        <f t="shared" si="147"/>
        <v>4</v>
      </c>
      <c r="H1869">
        <f t="shared" si="148"/>
        <v>324</v>
      </c>
      <c r="I1869" t="str">
        <f t="shared" si="149"/>
        <v>Potential Customer</v>
      </c>
    </row>
    <row r="1870" spans="1:9" x14ac:dyDescent="0.25">
      <c r="A1870" s="11">
        <v>1869</v>
      </c>
      <c r="B1870" s="12">
        <v>41</v>
      </c>
      <c r="C1870" s="13">
        <v>4</v>
      </c>
      <c r="D1870" s="14">
        <v>1623.4299999999998</v>
      </c>
      <c r="E1870">
        <f t="shared" si="145"/>
        <v>3</v>
      </c>
      <c r="F1870">
        <f t="shared" si="146"/>
        <v>1</v>
      </c>
      <c r="G1870">
        <f t="shared" si="147"/>
        <v>1</v>
      </c>
      <c r="H1870">
        <f t="shared" si="148"/>
        <v>311</v>
      </c>
      <c r="I1870" t="str">
        <f t="shared" si="149"/>
        <v>Late Bloomer</v>
      </c>
    </row>
    <row r="1871" spans="1:9" x14ac:dyDescent="0.25">
      <c r="A1871" s="11">
        <v>1870</v>
      </c>
      <c r="B1871" s="12">
        <v>38</v>
      </c>
      <c r="C1871" s="13">
        <v>7</v>
      </c>
      <c r="D1871" s="14">
        <v>4382.2</v>
      </c>
      <c r="E1871">
        <f t="shared" si="145"/>
        <v>3</v>
      </c>
      <c r="F1871">
        <f t="shared" si="146"/>
        <v>3</v>
      </c>
      <c r="G1871">
        <f t="shared" si="147"/>
        <v>4</v>
      </c>
      <c r="H1871">
        <f t="shared" si="148"/>
        <v>334</v>
      </c>
      <c r="I1871" t="str">
        <f t="shared" si="149"/>
        <v>Potential Customer</v>
      </c>
    </row>
    <row r="1872" spans="1:9" x14ac:dyDescent="0.25">
      <c r="A1872" s="11">
        <v>1871</v>
      </c>
      <c r="B1872" s="12">
        <v>94</v>
      </c>
      <c r="C1872" s="13">
        <v>4</v>
      </c>
      <c r="D1872" s="14">
        <v>2220.2600000000002</v>
      </c>
      <c r="E1872">
        <f t="shared" si="145"/>
        <v>1</v>
      </c>
      <c r="F1872">
        <f t="shared" si="146"/>
        <v>1</v>
      </c>
      <c r="G1872">
        <f t="shared" si="147"/>
        <v>2</v>
      </c>
      <c r="H1872">
        <f t="shared" si="148"/>
        <v>112</v>
      </c>
      <c r="I1872" t="str">
        <f t="shared" si="149"/>
        <v>Evasive Customer</v>
      </c>
    </row>
    <row r="1873" spans="1:9" x14ac:dyDescent="0.25">
      <c r="A1873" s="11">
        <v>1872</v>
      </c>
      <c r="B1873" s="12">
        <v>139</v>
      </c>
      <c r="C1873" s="13">
        <v>6</v>
      </c>
      <c r="D1873" s="14">
        <v>2516.5</v>
      </c>
      <c r="E1873">
        <f t="shared" si="145"/>
        <v>1</v>
      </c>
      <c r="F1873">
        <f t="shared" si="146"/>
        <v>2</v>
      </c>
      <c r="G1873">
        <f t="shared" si="147"/>
        <v>2</v>
      </c>
      <c r="H1873">
        <f t="shared" si="148"/>
        <v>122</v>
      </c>
      <c r="I1873" t="str">
        <f t="shared" si="149"/>
        <v>Evasive Customer</v>
      </c>
    </row>
    <row r="1874" spans="1:9" x14ac:dyDescent="0.25">
      <c r="A1874" s="11">
        <v>1873</v>
      </c>
      <c r="B1874" s="12">
        <v>8</v>
      </c>
      <c r="C1874" s="13">
        <v>4</v>
      </c>
      <c r="D1874" s="14">
        <v>2807.58</v>
      </c>
      <c r="E1874">
        <f t="shared" si="145"/>
        <v>4</v>
      </c>
      <c r="F1874">
        <f t="shared" si="146"/>
        <v>1</v>
      </c>
      <c r="G1874">
        <f t="shared" si="147"/>
        <v>3</v>
      </c>
      <c r="H1874">
        <f t="shared" si="148"/>
        <v>413</v>
      </c>
      <c r="I1874" t="str">
        <f t="shared" si="149"/>
        <v>Recent Customer</v>
      </c>
    </row>
    <row r="1875" spans="1:9" x14ac:dyDescent="0.25">
      <c r="A1875" s="11">
        <v>1874</v>
      </c>
      <c r="B1875" s="12">
        <v>99</v>
      </c>
      <c r="C1875" s="13">
        <v>5</v>
      </c>
      <c r="D1875" s="14">
        <v>2146.6900000000005</v>
      </c>
      <c r="E1875">
        <f t="shared" si="145"/>
        <v>1</v>
      </c>
      <c r="F1875">
        <f t="shared" si="146"/>
        <v>2</v>
      </c>
      <c r="G1875">
        <f t="shared" si="147"/>
        <v>2</v>
      </c>
      <c r="H1875">
        <f t="shared" si="148"/>
        <v>122</v>
      </c>
      <c r="I1875" t="str">
        <f t="shared" si="149"/>
        <v>Evasive Customer</v>
      </c>
    </row>
    <row r="1876" spans="1:9" x14ac:dyDescent="0.25">
      <c r="A1876" s="11">
        <v>1875</v>
      </c>
      <c r="B1876" s="12">
        <v>98</v>
      </c>
      <c r="C1876" s="13">
        <v>6</v>
      </c>
      <c r="D1876" s="14">
        <v>3921.26</v>
      </c>
      <c r="E1876">
        <f t="shared" si="145"/>
        <v>1</v>
      </c>
      <c r="F1876">
        <f t="shared" si="146"/>
        <v>2</v>
      </c>
      <c r="G1876">
        <f t="shared" si="147"/>
        <v>3</v>
      </c>
      <c r="H1876">
        <f t="shared" si="148"/>
        <v>123</v>
      </c>
      <c r="I1876" t="str">
        <f t="shared" si="149"/>
        <v>Evasive Customer</v>
      </c>
    </row>
    <row r="1877" spans="1:9" x14ac:dyDescent="0.25">
      <c r="A1877" s="11">
        <v>1876</v>
      </c>
      <c r="B1877" s="12">
        <v>138</v>
      </c>
      <c r="C1877" s="13">
        <v>5</v>
      </c>
      <c r="D1877" s="14">
        <v>4057.6299999999997</v>
      </c>
      <c r="E1877">
        <f t="shared" si="145"/>
        <v>1</v>
      </c>
      <c r="F1877">
        <f t="shared" si="146"/>
        <v>2</v>
      </c>
      <c r="G1877">
        <f t="shared" si="147"/>
        <v>3</v>
      </c>
      <c r="H1877">
        <f t="shared" si="148"/>
        <v>123</v>
      </c>
      <c r="I1877" t="str">
        <f t="shared" si="149"/>
        <v>Evasive Customer</v>
      </c>
    </row>
    <row r="1878" spans="1:9" x14ac:dyDescent="0.25">
      <c r="A1878" s="11">
        <v>1877</v>
      </c>
      <c r="B1878" s="12">
        <v>80</v>
      </c>
      <c r="C1878" s="13">
        <v>6</v>
      </c>
      <c r="D1878" s="14">
        <v>1507.8199999999997</v>
      </c>
      <c r="E1878">
        <f t="shared" si="145"/>
        <v>2</v>
      </c>
      <c r="F1878">
        <f t="shared" si="146"/>
        <v>2</v>
      </c>
      <c r="G1878">
        <f t="shared" si="147"/>
        <v>1</v>
      </c>
      <c r="H1878">
        <f t="shared" si="148"/>
        <v>221</v>
      </c>
      <c r="I1878" t="str">
        <f t="shared" si="149"/>
        <v>High Risk Customer</v>
      </c>
    </row>
    <row r="1879" spans="1:9" x14ac:dyDescent="0.25">
      <c r="A1879" s="11">
        <v>1878</v>
      </c>
      <c r="B1879" s="12">
        <v>32</v>
      </c>
      <c r="C1879" s="13">
        <v>6</v>
      </c>
      <c r="D1879" s="14">
        <v>2755.93</v>
      </c>
      <c r="E1879">
        <f t="shared" si="145"/>
        <v>3</v>
      </c>
      <c r="F1879">
        <f t="shared" si="146"/>
        <v>2</v>
      </c>
      <c r="G1879">
        <f t="shared" si="147"/>
        <v>2</v>
      </c>
      <c r="H1879">
        <f t="shared" si="148"/>
        <v>322</v>
      </c>
      <c r="I1879" t="str">
        <f t="shared" si="149"/>
        <v>Late Bloomer</v>
      </c>
    </row>
    <row r="1880" spans="1:9" x14ac:dyDescent="0.25">
      <c r="A1880" s="11">
        <v>1879</v>
      </c>
      <c r="B1880" s="12">
        <v>47</v>
      </c>
      <c r="C1880" s="13">
        <v>7</v>
      </c>
      <c r="D1880" s="14">
        <v>1914.3899999999999</v>
      </c>
      <c r="E1880">
        <f t="shared" si="145"/>
        <v>2</v>
      </c>
      <c r="F1880">
        <f t="shared" si="146"/>
        <v>3</v>
      </c>
      <c r="G1880">
        <f t="shared" si="147"/>
        <v>2</v>
      </c>
      <c r="H1880">
        <f t="shared" si="148"/>
        <v>232</v>
      </c>
      <c r="I1880" t="str">
        <f t="shared" si="149"/>
        <v>Losing Customer</v>
      </c>
    </row>
    <row r="1881" spans="1:9" x14ac:dyDescent="0.25">
      <c r="A1881" s="11">
        <v>1880</v>
      </c>
      <c r="B1881" s="12">
        <v>67</v>
      </c>
      <c r="C1881" s="13">
        <v>5</v>
      </c>
      <c r="D1881" s="14">
        <v>4685.53</v>
      </c>
      <c r="E1881">
        <f t="shared" si="145"/>
        <v>2</v>
      </c>
      <c r="F1881">
        <f t="shared" si="146"/>
        <v>2</v>
      </c>
      <c r="G1881">
        <f t="shared" si="147"/>
        <v>4</v>
      </c>
      <c r="H1881">
        <f t="shared" si="148"/>
        <v>224</v>
      </c>
      <c r="I1881" t="str">
        <f t="shared" si="149"/>
        <v>Losing Customer</v>
      </c>
    </row>
    <row r="1882" spans="1:9" x14ac:dyDescent="0.25">
      <c r="A1882" s="11">
        <v>1881</v>
      </c>
      <c r="B1882" s="12">
        <v>35</v>
      </c>
      <c r="C1882" s="13">
        <v>7</v>
      </c>
      <c r="D1882" s="14">
        <v>5018.9799999999996</v>
      </c>
      <c r="E1882">
        <f t="shared" si="145"/>
        <v>3</v>
      </c>
      <c r="F1882">
        <f t="shared" si="146"/>
        <v>3</v>
      </c>
      <c r="G1882">
        <f t="shared" si="147"/>
        <v>4</v>
      </c>
      <c r="H1882">
        <f t="shared" si="148"/>
        <v>334</v>
      </c>
      <c r="I1882" t="str">
        <f t="shared" si="149"/>
        <v>Potential Customer</v>
      </c>
    </row>
    <row r="1883" spans="1:9" x14ac:dyDescent="0.25">
      <c r="A1883" s="11">
        <v>1882</v>
      </c>
      <c r="B1883" s="12">
        <v>128</v>
      </c>
      <c r="C1883" s="13">
        <v>6</v>
      </c>
      <c r="D1883" s="14">
        <v>4054.85</v>
      </c>
      <c r="E1883">
        <f t="shared" si="145"/>
        <v>1</v>
      </c>
      <c r="F1883">
        <f t="shared" si="146"/>
        <v>2</v>
      </c>
      <c r="G1883">
        <f t="shared" si="147"/>
        <v>3</v>
      </c>
      <c r="H1883">
        <f t="shared" si="148"/>
        <v>123</v>
      </c>
      <c r="I1883" t="str">
        <f t="shared" si="149"/>
        <v>Evasive Customer</v>
      </c>
    </row>
    <row r="1884" spans="1:9" x14ac:dyDescent="0.25">
      <c r="A1884" s="11">
        <v>1883</v>
      </c>
      <c r="B1884" s="12">
        <v>42</v>
      </c>
      <c r="C1884" s="13">
        <v>3</v>
      </c>
      <c r="D1884" s="14">
        <v>1910.8899999999999</v>
      </c>
      <c r="E1884">
        <f t="shared" si="145"/>
        <v>3</v>
      </c>
      <c r="F1884">
        <f t="shared" si="146"/>
        <v>1</v>
      </c>
      <c r="G1884">
        <f t="shared" si="147"/>
        <v>2</v>
      </c>
      <c r="H1884">
        <f t="shared" si="148"/>
        <v>312</v>
      </c>
      <c r="I1884" t="str">
        <f t="shared" si="149"/>
        <v>Late Bloomer</v>
      </c>
    </row>
    <row r="1885" spans="1:9" x14ac:dyDescent="0.25">
      <c r="A1885" s="11">
        <v>1884</v>
      </c>
      <c r="B1885" s="12">
        <v>24</v>
      </c>
      <c r="C1885" s="13">
        <v>7</v>
      </c>
      <c r="D1885" s="14">
        <v>3349.9900000000002</v>
      </c>
      <c r="E1885">
        <f t="shared" si="145"/>
        <v>3</v>
      </c>
      <c r="F1885">
        <f t="shared" si="146"/>
        <v>3</v>
      </c>
      <c r="G1885">
        <f t="shared" si="147"/>
        <v>3</v>
      </c>
      <c r="H1885">
        <f t="shared" si="148"/>
        <v>333</v>
      </c>
      <c r="I1885" t="str">
        <f t="shared" si="149"/>
        <v>Potential Customer</v>
      </c>
    </row>
    <row r="1886" spans="1:9" x14ac:dyDescent="0.25">
      <c r="A1886" s="11">
        <v>1885</v>
      </c>
      <c r="B1886" s="12">
        <v>4</v>
      </c>
      <c r="C1886" s="13">
        <v>9</v>
      </c>
      <c r="D1886" s="14">
        <v>6979.2800000000007</v>
      </c>
      <c r="E1886">
        <f t="shared" si="145"/>
        <v>4</v>
      </c>
      <c r="F1886">
        <f t="shared" si="146"/>
        <v>4</v>
      </c>
      <c r="G1886">
        <f t="shared" si="147"/>
        <v>4</v>
      </c>
      <c r="H1886">
        <f t="shared" si="148"/>
        <v>444</v>
      </c>
      <c r="I1886" t="str">
        <f t="shared" si="149"/>
        <v>Platinum Customer</v>
      </c>
    </row>
    <row r="1887" spans="1:9" x14ac:dyDescent="0.25">
      <c r="A1887" s="11">
        <v>1886</v>
      </c>
      <c r="B1887" s="12">
        <v>6</v>
      </c>
      <c r="C1887" s="13">
        <v>4</v>
      </c>
      <c r="D1887" s="14">
        <v>2434.7600000000002</v>
      </c>
      <c r="E1887">
        <f t="shared" si="145"/>
        <v>4</v>
      </c>
      <c r="F1887">
        <f t="shared" si="146"/>
        <v>1</v>
      </c>
      <c r="G1887">
        <f t="shared" si="147"/>
        <v>2</v>
      </c>
      <c r="H1887">
        <f t="shared" si="148"/>
        <v>412</v>
      </c>
      <c r="I1887" t="str">
        <f t="shared" si="149"/>
        <v>Recent Customer</v>
      </c>
    </row>
    <row r="1888" spans="1:9" x14ac:dyDescent="0.25">
      <c r="A1888" s="11">
        <v>1887</v>
      </c>
      <c r="B1888" s="12">
        <v>105</v>
      </c>
      <c r="C1888" s="13">
        <v>11</v>
      </c>
      <c r="D1888" s="14">
        <v>6804.4400000000005</v>
      </c>
      <c r="E1888">
        <f t="shared" si="145"/>
        <v>1</v>
      </c>
      <c r="F1888">
        <f t="shared" si="146"/>
        <v>4</v>
      </c>
      <c r="G1888">
        <f t="shared" si="147"/>
        <v>4</v>
      </c>
      <c r="H1888">
        <f t="shared" si="148"/>
        <v>144</v>
      </c>
      <c r="I1888" t="str">
        <f t="shared" si="149"/>
        <v>Almost Lost Customer</v>
      </c>
    </row>
    <row r="1889" spans="1:9" x14ac:dyDescent="0.25">
      <c r="A1889" s="11">
        <v>1888</v>
      </c>
      <c r="B1889" s="12">
        <v>87</v>
      </c>
      <c r="C1889" s="13">
        <v>4</v>
      </c>
      <c r="D1889" s="14">
        <v>3288.0400000000004</v>
      </c>
      <c r="E1889">
        <f t="shared" si="145"/>
        <v>2</v>
      </c>
      <c r="F1889">
        <f t="shared" si="146"/>
        <v>1</v>
      </c>
      <c r="G1889">
        <f t="shared" si="147"/>
        <v>3</v>
      </c>
      <c r="H1889">
        <f t="shared" si="148"/>
        <v>213</v>
      </c>
      <c r="I1889" t="str">
        <f t="shared" si="149"/>
        <v>High Risk Customer</v>
      </c>
    </row>
    <row r="1890" spans="1:9" x14ac:dyDescent="0.25">
      <c r="A1890" s="11">
        <v>1889</v>
      </c>
      <c r="B1890" s="12">
        <v>135</v>
      </c>
      <c r="C1890" s="13">
        <v>5</v>
      </c>
      <c r="D1890" s="14">
        <v>3710.54</v>
      </c>
      <c r="E1890">
        <f t="shared" si="145"/>
        <v>1</v>
      </c>
      <c r="F1890">
        <f t="shared" si="146"/>
        <v>2</v>
      </c>
      <c r="G1890">
        <f t="shared" si="147"/>
        <v>3</v>
      </c>
      <c r="H1890">
        <f t="shared" si="148"/>
        <v>123</v>
      </c>
      <c r="I1890" t="str">
        <f t="shared" si="149"/>
        <v>Evasive Customer</v>
      </c>
    </row>
    <row r="1891" spans="1:9" x14ac:dyDescent="0.25">
      <c r="A1891" s="11">
        <v>1890</v>
      </c>
      <c r="B1891" s="12">
        <v>44</v>
      </c>
      <c r="C1891" s="13">
        <v>9</v>
      </c>
      <c r="D1891" s="14">
        <v>6710.76</v>
      </c>
      <c r="E1891">
        <f t="shared" si="145"/>
        <v>3</v>
      </c>
      <c r="F1891">
        <f t="shared" si="146"/>
        <v>4</v>
      </c>
      <c r="G1891">
        <f t="shared" si="147"/>
        <v>4</v>
      </c>
      <c r="H1891">
        <f t="shared" si="148"/>
        <v>344</v>
      </c>
      <c r="I1891" t="str">
        <f t="shared" si="149"/>
        <v>Recent Customer</v>
      </c>
    </row>
    <row r="1892" spans="1:9" x14ac:dyDescent="0.25">
      <c r="A1892" s="11">
        <v>1891</v>
      </c>
      <c r="B1892" s="12">
        <v>81</v>
      </c>
      <c r="C1892" s="13">
        <v>7</v>
      </c>
      <c r="D1892" s="14">
        <v>4045.2000000000007</v>
      </c>
      <c r="E1892">
        <f t="shared" si="145"/>
        <v>2</v>
      </c>
      <c r="F1892">
        <f t="shared" si="146"/>
        <v>3</v>
      </c>
      <c r="G1892">
        <f t="shared" si="147"/>
        <v>3</v>
      </c>
      <c r="H1892">
        <f t="shared" si="148"/>
        <v>233</v>
      </c>
      <c r="I1892" t="str">
        <f t="shared" si="149"/>
        <v>Losing Customer</v>
      </c>
    </row>
    <row r="1893" spans="1:9" x14ac:dyDescent="0.25">
      <c r="A1893" s="11">
        <v>1892</v>
      </c>
      <c r="B1893" s="12">
        <v>107</v>
      </c>
      <c r="C1893" s="13">
        <v>6</v>
      </c>
      <c r="D1893" s="14">
        <v>804.81999999999982</v>
      </c>
      <c r="E1893">
        <f t="shared" si="145"/>
        <v>1</v>
      </c>
      <c r="F1893">
        <f t="shared" si="146"/>
        <v>2</v>
      </c>
      <c r="G1893">
        <f t="shared" si="147"/>
        <v>1</v>
      </c>
      <c r="H1893">
        <f t="shared" si="148"/>
        <v>121</v>
      </c>
      <c r="I1893" t="str">
        <f t="shared" si="149"/>
        <v>Evasive Customer</v>
      </c>
    </row>
    <row r="1894" spans="1:9" x14ac:dyDescent="0.25">
      <c r="A1894" s="11">
        <v>1893</v>
      </c>
      <c r="B1894" s="12">
        <v>2</v>
      </c>
      <c r="C1894" s="13">
        <v>7</v>
      </c>
      <c r="D1894" s="14">
        <v>3637.17</v>
      </c>
      <c r="E1894">
        <f t="shared" si="145"/>
        <v>4</v>
      </c>
      <c r="F1894">
        <f t="shared" si="146"/>
        <v>3</v>
      </c>
      <c r="G1894">
        <f t="shared" si="147"/>
        <v>3</v>
      </c>
      <c r="H1894">
        <f t="shared" si="148"/>
        <v>433</v>
      </c>
      <c r="I1894" t="str">
        <f t="shared" si="149"/>
        <v>Very Loyal</v>
      </c>
    </row>
    <row r="1895" spans="1:9" x14ac:dyDescent="0.25">
      <c r="A1895" s="11">
        <v>1894</v>
      </c>
      <c r="B1895" s="12">
        <v>36</v>
      </c>
      <c r="C1895" s="13">
        <v>4</v>
      </c>
      <c r="D1895" s="14">
        <v>1907.6499999999999</v>
      </c>
      <c r="E1895">
        <f t="shared" si="145"/>
        <v>3</v>
      </c>
      <c r="F1895">
        <f t="shared" si="146"/>
        <v>1</v>
      </c>
      <c r="G1895">
        <f t="shared" si="147"/>
        <v>2</v>
      </c>
      <c r="H1895">
        <f t="shared" si="148"/>
        <v>312</v>
      </c>
      <c r="I1895" t="str">
        <f t="shared" si="149"/>
        <v>Late Bloomer</v>
      </c>
    </row>
    <row r="1896" spans="1:9" x14ac:dyDescent="0.25">
      <c r="A1896" s="11">
        <v>1895</v>
      </c>
      <c r="B1896" s="12">
        <v>7</v>
      </c>
      <c r="C1896" s="13">
        <v>6</v>
      </c>
      <c r="D1896" s="14">
        <v>541.12999999999988</v>
      </c>
      <c r="E1896">
        <f t="shared" si="145"/>
        <v>4</v>
      </c>
      <c r="F1896">
        <f t="shared" si="146"/>
        <v>2</v>
      </c>
      <c r="G1896">
        <f t="shared" si="147"/>
        <v>1</v>
      </c>
      <c r="H1896">
        <f t="shared" si="148"/>
        <v>421</v>
      </c>
      <c r="I1896" t="str">
        <f t="shared" si="149"/>
        <v>Becoming Loyal</v>
      </c>
    </row>
    <row r="1897" spans="1:9" x14ac:dyDescent="0.25">
      <c r="A1897" s="11">
        <v>1896</v>
      </c>
      <c r="B1897" s="12">
        <v>159</v>
      </c>
      <c r="C1897" s="13">
        <v>3</v>
      </c>
      <c r="D1897" s="14">
        <v>2411.66</v>
      </c>
      <c r="E1897">
        <f t="shared" si="145"/>
        <v>1</v>
      </c>
      <c r="F1897">
        <f t="shared" si="146"/>
        <v>1</v>
      </c>
      <c r="G1897">
        <f t="shared" si="147"/>
        <v>2</v>
      </c>
      <c r="H1897">
        <f t="shared" si="148"/>
        <v>112</v>
      </c>
      <c r="I1897" t="str">
        <f t="shared" si="149"/>
        <v>Evasive Customer</v>
      </c>
    </row>
    <row r="1898" spans="1:9" x14ac:dyDescent="0.25">
      <c r="A1898" s="11">
        <v>1897</v>
      </c>
      <c r="B1898" s="12">
        <v>62</v>
      </c>
      <c r="C1898" s="13">
        <v>7</v>
      </c>
      <c r="D1898" s="14">
        <v>2502.3700000000003</v>
      </c>
      <c r="E1898">
        <f t="shared" si="145"/>
        <v>2</v>
      </c>
      <c r="F1898">
        <f t="shared" si="146"/>
        <v>3</v>
      </c>
      <c r="G1898">
        <f t="shared" si="147"/>
        <v>2</v>
      </c>
      <c r="H1898">
        <f t="shared" si="148"/>
        <v>232</v>
      </c>
      <c r="I1898" t="str">
        <f t="shared" si="149"/>
        <v>Losing Customer</v>
      </c>
    </row>
    <row r="1899" spans="1:9" x14ac:dyDescent="0.25">
      <c r="A1899" s="11">
        <v>1898</v>
      </c>
      <c r="B1899" s="12">
        <v>60</v>
      </c>
      <c r="C1899" s="13">
        <v>7</v>
      </c>
      <c r="D1899" s="14">
        <v>4787.3500000000004</v>
      </c>
      <c r="E1899">
        <f t="shared" si="145"/>
        <v>2</v>
      </c>
      <c r="F1899">
        <f t="shared" si="146"/>
        <v>3</v>
      </c>
      <c r="G1899">
        <f t="shared" si="147"/>
        <v>4</v>
      </c>
      <c r="H1899">
        <f t="shared" si="148"/>
        <v>234</v>
      </c>
      <c r="I1899" t="str">
        <f t="shared" si="149"/>
        <v>Losing Customer</v>
      </c>
    </row>
    <row r="1900" spans="1:9" x14ac:dyDescent="0.25">
      <c r="A1900" s="11">
        <v>1899</v>
      </c>
      <c r="B1900" s="12">
        <v>76</v>
      </c>
      <c r="C1900" s="13">
        <v>5</v>
      </c>
      <c r="D1900" s="14">
        <v>2030.54</v>
      </c>
      <c r="E1900">
        <f t="shared" si="145"/>
        <v>2</v>
      </c>
      <c r="F1900">
        <f t="shared" si="146"/>
        <v>2</v>
      </c>
      <c r="G1900">
        <f t="shared" si="147"/>
        <v>2</v>
      </c>
      <c r="H1900">
        <f t="shared" si="148"/>
        <v>222</v>
      </c>
      <c r="I1900" t="str">
        <f t="shared" si="149"/>
        <v>High Risk Customer</v>
      </c>
    </row>
    <row r="1901" spans="1:9" x14ac:dyDescent="0.25">
      <c r="A1901" s="11">
        <v>1900</v>
      </c>
      <c r="B1901" s="12">
        <v>67</v>
      </c>
      <c r="C1901" s="13">
        <v>4</v>
      </c>
      <c r="D1901" s="14">
        <v>1017.2399999999998</v>
      </c>
      <c r="E1901">
        <f t="shared" si="145"/>
        <v>2</v>
      </c>
      <c r="F1901">
        <f t="shared" si="146"/>
        <v>1</v>
      </c>
      <c r="G1901">
        <f t="shared" si="147"/>
        <v>1</v>
      </c>
      <c r="H1901">
        <f t="shared" si="148"/>
        <v>211</v>
      </c>
      <c r="I1901" t="str">
        <f t="shared" si="149"/>
        <v>Almost Lost Customer</v>
      </c>
    </row>
    <row r="1902" spans="1:9" x14ac:dyDescent="0.25">
      <c r="A1902" s="11">
        <v>1901</v>
      </c>
      <c r="B1902" s="12">
        <v>127</v>
      </c>
      <c r="C1902" s="13">
        <v>7</v>
      </c>
      <c r="D1902" s="14">
        <v>5809.11</v>
      </c>
      <c r="E1902">
        <f t="shared" si="145"/>
        <v>1</v>
      </c>
      <c r="F1902">
        <f t="shared" si="146"/>
        <v>3</v>
      </c>
      <c r="G1902">
        <f t="shared" si="147"/>
        <v>4</v>
      </c>
      <c r="H1902">
        <f t="shared" si="148"/>
        <v>134</v>
      </c>
      <c r="I1902" t="str">
        <f t="shared" si="149"/>
        <v>Almost Lost Customer</v>
      </c>
    </row>
    <row r="1903" spans="1:9" x14ac:dyDescent="0.25">
      <c r="A1903" s="11">
        <v>1902</v>
      </c>
      <c r="B1903" s="12">
        <v>52</v>
      </c>
      <c r="C1903" s="13">
        <v>6</v>
      </c>
      <c r="D1903" s="14">
        <v>2134.1</v>
      </c>
      <c r="E1903">
        <f t="shared" si="145"/>
        <v>2</v>
      </c>
      <c r="F1903">
        <f t="shared" si="146"/>
        <v>2</v>
      </c>
      <c r="G1903">
        <f t="shared" si="147"/>
        <v>2</v>
      </c>
      <c r="H1903">
        <f t="shared" si="148"/>
        <v>222</v>
      </c>
      <c r="I1903" t="str">
        <f t="shared" si="149"/>
        <v>High Risk Customer</v>
      </c>
    </row>
    <row r="1904" spans="1:9" x14ac:dyDescent="0.25">
      <c r="A1904" s="11">
        <v>1903</v>
      </c>
      <c r="B1904" s="12">
        <v>16</v>
      </c>
      <c r="C1904" s="13">
        <v>4</v>
      </c>
      <c r="D1904" s="14">
        <v>4098.8599999999997</v>
      </c>
      <c r="E1904">
        <f t="shared" si="145"/>
        <v>4</v>
      </c>
      <c r="F1904">
        <f t="shared" si="146"/>
        <v>1</v>
      </c>
      <c r="G1904">
        <f t="shared" si="147"/>
        <v>4</v>
      </c>
      <c r="H1904">
        <f t="shared" si="148"/>
        <v>414</v>
      </c>
      <c r="I1904" t="str">
        <f t="shared" si="149"/>
        <v>Recent Customer</v>
      </c>
    </row>
    <row r="1905" spans="1:9" x14ac:dyDescent="0.25">
      <c r="A1905" s="11">
        <v>1904</v>
      </c>
      <c r="B1905" s="12">
        <v>67</v>
      </c>
      <c r="C1905" s="13">
        <v>3</v>
      </c>
      <c r="D1905" s="14">
        <v>1604.73</v>
      </c>
      <c r="E1905">
        <f t="shared" si="145"/>
        <v>2</v>
      </c>
      <c r="F1905">
        <f t="shared" si="146"/>
        <v>1</v>
      </c>
      <c r="G1905">
        <f t="shared" si="147"/>
        <v>1</v>
      </c>
      <c r="H1905">
        <f t="shared" si="148"/>
        <v>211</v>
      </c>
      <c r="I1905" t="str">
        <f t="shared" si="149"/>
        <v>Almost Lost Customer</v>
      </c>
    </row>
    <row r="1906" spans="1:9" x14ac:dyDescent="0.25">
      <c r="A1906" s="11">
        <v>1905</v>
      </c>
      <c r="B1906" s="12">
        <v>10</v>
      </c>
      <c r="C1906" s="13">
        <v>9</v>
      </c>
      <c r="D1906" s="14">
        <v>4833.7299999999996</v>
      </c>
      <c r="E1906">
        <f t="shared" si="145"/>
        <v>4</v>
      </c>
      <c r="F1906">
        <f t="shared" si="146"/>
        <v>4</v>
      </c>
      <c r="G1906">
        <f t="shared" si="147"/>
        <v>4</v>
      </c>
      <c r="H1906">
        <f t="shared" si="148"/>
        <v>444</v>
      </c>
      <c r="I1906" t="str">
        <f t="shared" si="149"/>
        <v>Platinum Customer</v>
      </c>
    </row>
    <row r="1907" spans="1:9" x14ac:dyDescent="0.25">
      <c r="A1907" s="11">
        <v>1906</v>
      </c>
      <c r="B1907" s="12">
        <v>1</v>
      </c>
      <c r="C1907" s="13">
        <v>6</v>
      </c>
      <c r="D1907" s="14">
        <v>2957.85</v>
      </c>
      <c r="E1907">
        <f t="shared" si="145"/>
        <v>4</v>
      </c>
      <c r="F1907">
        <f t="shared" si="146"/>
        <v>2</v>
      </c>
      <c r="G1907">
        <f t="shared" si="147"/>
        <v>3</v>
      </c>
      <c r="H1907">
        <f t="shared" si="148"/>
        <v>423</v>
      </c>
      <c r="I1907" t="str">
        <f t="shared" si="149"/>
        <v>Becoming Loyal</v>
      </c>
    </row>
    <row r="1908" spans="1:9" x14ac:dyDescent="0.25">
      <c r="A1908" s="11">
        <v>1907</v>
      </c>
      <c r="B1908" s="12">
        <v>110</v>
      </c>
      <c r="C1908" s="13">
        <v>4</v>
      </c>
      <c r="D1908" s="14">
        <v>1014.0699999999998</v>
      </c>
      <c r="E1908">
        <f t="shared" si="145"/>
        <v>1</v>
      </c>
      <c r="F1908">
        <f t="shared" si="146"/>
        <v>1</v>
      </c>
      <c r="G1908">
        <f t="shared" si="147"/>
        <v>1</v>
      </c>
      <c r="H1908">
        <f t="shared" si="148"/>
        <v>111</v>
      </c>
      <c r="I1908" t="str">
        <f t="shared" si="149"/>
        <v>Lost Customer</v>
      </c>
    </row>
    <row r="1909" spans="1:9" x14ac:dyDescent="0.25">
      <c r="A1909" s="11">
        <v>1908</v>
      </c>
      <c r="B1909" s="12">
        <v>107</v>
      </c>
      <c r="C1909" s="13">
        <v>6</v>
      </c>
      <c r="D1909" s="14">
        <v>3725.5699999999997</v>
      </c>
      <c r="E1909">
        <f t="shared" si="145"/>
        <v>1</v>
      </c>
      <c r="F1909">
        <f t="shared" si="146"/>
        <v>2</v>
      </c>
      <c r="G1909">
        <f t="shared" si="147"/>
        <v>3</v>
      </c>
      <c r="H1909">
        <f t="shared" si="148"/>
        <v>123</v>
      </c>
      <c r="I1909" t="str">
        <f t="shared" si="149"/>
        <v>Evasive Customer</v>
      </c>
    </row>
    <row r="1910" spans="1:9" x14ac:dyDescent="0.25">
      <c r="A1910" s="11">
        <v>1909</v>
      </c>
      <c r="B1910" s="12">
        <v>59</v>
      </c>
      <c r="C1910" s="13">
        <v>6</v>
      </c>
      <c r="D1910" s="14">
        <v>3456.8</v>
      </c>
      <c r="E1910">
        <f t="shared" si="145"/>
        <v>2</v>
      </c>
      <c r="F1910">
        <f t="shared" si="146"/>
        <v>2</v>
      </c>
      <c r="G1910">
        <f t="shared" si="147"/>
        <v>3</v>
      </c>
      <c r="H1910">
        <f t="shared" si="148"/>
        <v>223</v>
      </c>
      <c r="I1910" t="str">
        <f t="shared" si="149"/>
        <v>High Risk Customer</v>
      </c>
    </row>
    <row r="1911" spans="1:9" x14ac:dyDescent="0.25">
      <c r="A1911" s="11">
        <v>1910</v>
      </c>
      <c r="B1911" s="12">
        <v>17</v>
      </c>
      <c r="C1911" s="13">
        <v>3</v>
      </c>
      <c r="D1911" s="14">
        <v>907.45</v>
      </c>
      <c r="E1911">
        <f t="shared" si="145"/>
        <v>4</v>
      </c>
      <c r="F1911">
        <f t="shared" si="146"/>
        <v>1</v>
      </c>
      <c r="G1911">
        <f t="shared" si="147"/>
        <v>1</v>
      </c>
      <c r="H1911">
        <f t="shared" si="148"/>
        <v>411</v>
      </c>
      <c r="I1911" t="str">
        <f t="shared" si="149"/>
        <v>Recent Customer</v>
      </c>
    </row>
    <row r="1912" spans="1:9" x14ac:dyDescent="0.25">
      <c r="A1912" s="11">
        <v>1911</v>
      </c>
      <c r="B1912" s="12">
        <v>61</v>
      </c>
      <c r="C1912" s="13">
        <v>2</v>
      </c>
      <c r="D1912" s="14">
        <v>689.11</v>
      </c>
      <c r="E1912">
        <f t="shared" si="145"/>
        <v>2</v>
      </c>
      <c r="F1912">
        <f t="shared" si="146"/>
        <v>1</v>
      </c>
      <c r="G1912">
        <f t="shared" si="147"/>
        <v>1</v>
      </c>
      <c r="H1912">
        <f t="shared" si="148"/>
        <v>211</v>
      </c>
      <c r="I1912" t="str">
        <f t="shared" si="149"/>
        <v>Almost Lost Customer</v>
      </c>
    </row>
    <row r="1913" spans="1:9" x14ac:dyDescent="0.25">
      <c r="A1913" s="11">
        <v>1912</v>
      </c>
      <c r="B1913" s="12">
        <v>38</v>
      </c>
      <c r="C1913" s="13">
        <v>9</v>
      </c>
      <c r="D1913" s="14">
        <v>3286.0099999999998</v>
      </c>
      <c r="E1913">
        <f t="shared" si="145"/>
        <v>3</v>
      </c>
      <c r="F1913">
        <f t="shared" si="146"/>
        <v>4</v>
      </c>
      <c r="G1913">
        <f t="shared" si="147"/>
        <v>3</v>
      </c>
      <c r="H1913">
        <f t="shared" si="148"/>
        <v>343</v>
      </c>
      <c r="I1913" t="str">
        <f t="shared" si="149"/>
        <v>Potential Customer</v>
      </c>
    </row>
    <row r="1914" spans="1:9" x14ac:dyDescent="0.25">
      <c r="A1914" s="11">
        <v>1913</v>
      </c>
      <c r="B1914" s="12">
        <v>42</v>
      </c>
      <c r="C1914" s="13">
        <v>13</v>
      </c>
      <c r="D1914" s="14">
        <v>3254.5299999999997</v>
      </c>
      <c r="E1914">
        <f t="shared" si="145"/>
        <v>3</v>
      </c>
      <c r="F1914">
        <f t="shared" si="146"/>
        <v>4</v>
      </c>
      <c r="G1914">
        <f t="shared" si="147"/>
        <v>3</v>
      </c>
      <c r="H1914">
        <f t="shared" si="148"/>
        <v>343</v>
      </c>
      <c r="I1914" t="str">
        <f t="shared" si="149"/>
        <v>Potential Customer</v>
      </c>
    </row>
    <row r="1915" spans="1:9" x14ac:dyDescent="0.25">
      <c r="A1915" s="11">
        <v>1914</v>
      </c>
      <c r="B1915" s="12">
        <v>12</v>
      </c>
      <c r="C1915" s="13">
        <v>8</v>
      </c>
      <c r="D1915" s="14">
        <v>2248.17</v>
      </c>
      <c r="E1915">
        <f t="shared" si="145"/>
        <v>4</v>
      </c>
      <c r="F1915">
        <f t="shared" si="146"/>
        <v>4</v>
      </c>
      <c r="G1915">
        <f t="shared" si="147"/>
        <v>2</v>
      </c>
      <c r="H1915">
        <f t="shared" si="148"/>
        <v>442</v>
      </c>
      <c r="I1915" t="str">
        <f t="shared" si="149"/>
        <v>Very Loyal</v>
      </c>
    </row>
    <row r="1916" spans="1:9" x14ac:dyDescent="0.25">
      <c r="A1916" s="11">
        <v>1915</v>
      </c>
      <c r="B1916" s="12">
        <v>61</v>
      </c>
      <c r="C1916" s="13">
        <v>5</v>
      </c>
      <c r="D1916" s="14">
        <v>2568.0499999999993</v>
      </c>
      <c r="E1916">
        <f t="shared" si="145"/>
        <v>2</v>
      </c>
      <c r="F1916">
        <f t="shared" si="146"/>
        <v>2</v>
      </c>
      <c r="G1916">
        <f t="shared" si="147"/>
        <v>2</v>
      </c>
      <c r="H1916">
        <f t="shared" si="148"/>
        <v>222</v>
      </c>
      <c r="I1916" t="str">
        <f t="shared" si="149"/>
        <v>High Risk Customer</v>
      </c>
    </row>
    <row r="1917" spans="1:9" x14ac:dyDescent="0.25">
      <c r="A1917" s="11">
        <v>1916</v>
      </c>
      <c r="B1917" s="12">
        <v>53</v>
      </c>
      <c r="C1917" s="13">
        <v>7</v>
      </c>
      <c r="D1917" s="14">
        <v>4545.8</v>
      </c>
      <c r="E1917">
        <f t="shared" si="145"/>
        <v>2</v>
      </c>
      <c r="F1917">
        <f t="shared" si="146"/>
        <v>3</v>
      </c>
      <c r="G1917">
        <f t="shared" si="147"/>
        <v>4</v>
      </c>
      <c r="H1917">
        <f t="shared" si="148"/>
        <v>234</v>
      </c>
      <c r="I1917" t="str">
        <f t="shared" si="149"/>
        <v>Losing Customer</v>
      </c>
    </row>
    <row r="1918" spans="1:9" x14ac:dyDescent="0.25">
      <c r="A1918" s="11">
        <v>1917</v>
      </c>
      <c r="B1918" s="12">
        <v>28</v>
      </c>
      <c r="C1918" s="13">
        <v>7</v>
      </c>
      <c r="D1918" s="14">
        <v>5107.25</v>
      </c>
      <c r="E1918">
        <f t="shared" si="145"/>
        <v>3</v>
      </c>
      <c r="F1918">
        <f t="shared" si="146"/>
        <v>3</v>
      </c>
      <c r="G1918">
        <f t="shared" si="147"/>
        <v>4</v>
      </c>
      <c r="H1918">
        <f t="shared" si="148"/>
        <v>334</v>
      </c>
      <c r="I1918" t="str">
        <f t="shared" si="149"/>
        <v>Potential Customer</v>
      </c>
    </row>
    <row r="1919" spans="1:9" x14ac:dyDescent="0.25">
      <c r="A1919" s="11">
        <v>1918</v>
      </c>
      <c r="B1919" s="12">
        <v>1</v>
      </c>
      <c r="C1919" s="13">
        <v>5</v>
      </c>
      <c r="D1919" s="14">
        <v>3092.75</v>
      </c>
      <c r="E1919">
        <f t="shared" si="145"/>
        <v>4</v>
      </c>
      <c r="F1919">
        <f t="shared" si="146"/>
        <v>2</v>
      </c>
      <c r="G1919">
        <f t="shared" si="147"/>
        <v>3</v>
      </c>
      <c r="H1919">
        <f t="shared" si="148"/>
        <v>423</v>
      </c>
      <c r="I1919" t="str">
        <f t="shared" si="149"/>
        <v>Becoming Loyal</v>
      </c>
    </row>
    <row r="1920" spans="1:9" x14ac:dyDescent="0.25">
      <c r="A1920" s="11">
        <v>1919</v>
      </c>
      <c r="B1920" s="12">
        <v>44</v>
      </c>
      <c r="C1920" s="13">
        <v>4</v>
      </c>
      <c r="D1920" s="14">
        <v>1841.25</v>
      </c>
      <c r="E1920">
        <f t="shared" si="145"/>
        <v>3</v>
      </c>
      <c r="F1920">
        <f t="shared" si="146"/>
        <v>1</v>
      </c>
      <c r="G1920">
        <f t="shared" si="147"/>
        <v>2</v>
      </c>
      <c r="H1920">
        <f t="shared" si="148"/>
        <v>312</v>
      </c>
      <c r="I1920" t="str">
        <f t="shared" si="149"/>
        <v>Late Bloomer</v>
      </c>
    </row>
    <row r="1921" spans="1:9" x14ac:dyDescent="0.25">
      <c r="A1921" s="11">
        <v>1920</v>
      </c>
      <c r="B1921" s="12">
        <v>69</v>
      </c>
      <c r="C1921" s="13">
        <v>2</v>
      </c>
      <c r="D1921" s="14">
        <v>90.099999999999966</v>
      </c>
      <c r="E1921">
        <f t="shared" si="145"/>
        <v>2</v>
      </c>
      <c r="F1921">
        <f t="shared" si="146"/>
        <v>1</v>
      </c>
      <c r="G1921">
        <f t="shared" si="147"/>
        <v>1</v>
      </c>
      <c r="H1921">
        <f t="shared" si="148"/>
        <v>211</v>
      </c>
      <c r="I1921" t="str">
        <f t="shared" si="149"/>
        <v>Almost Lost Customer</v>
      </c>
    </row>
    <row r="1922" spans="1:9" x14ac:dyDescent="0.25">
      <c r="A1922" s="11">
        <v>1921</v>
      </c>
      <c r="B1922" s="12">
        <v>40</v>
      </c>
      <c r="C1922" s="13">
        <v>1</v>
      </c>
      <c r="D1922" s="14">
        <v>64.509999999999991</v>
      </c>
      <c r="E1922">
        <f t="shared" si="145"/>
        <v>3</v>
      </c>
      <c r="F1922">
        <f t="shared" si="146"/>
        <v>1</v>
      </c>
      <c r="G1922">
        <f t="shared" si="147"/>
        <v>1</v>
      </c>
      <c r="H1922">
        <f t="shared" si="148"/>
        <v>311</v>
      </c>
      <c r="I1922" t="str">
        <f t="shared" si="149"/>
        <v>Late Bloomer</v>
      </c>
    </row>
    <row r="1923" spans="1:9" x14ac:dyDescent="0.25">
      <c r="A1923" s="11">
        <v>1922</v>
      </c>
      <c r="B1923" s="12">
        <v>93</v>
      </c>
      <c r="C1923" s="13">
        <v>3</v>
      </c>
      <c r="D1923" s="14">
        <v>1580.86</v>
      </c>
      <c r="E1923">
        <f t="shared" si="145"/>
        <v>1</v>
      </c>
      <c r="F1923">
        <f t="shared" si="146"/>
        <v>1</v>
      </c>
      <c r="G1923">
        <f t="shared" si="147"/>
        <v>1</v>
      </c>
      <c r="H1923">
        <f t="shared" si="148"/>
        <v>111</v>
      </c>
      <c r="I1923" t="str">
        <f t="shared" si="149"/>
        <v>Lost Customer</v>
      </c>
    </row>
    <row r="1924" spans="1:9" x14ac:dyDescent="0.25">
      <c r="A1924" s="11">
        <v>1923</v>
      </c>
      <c r="B1924" s="12">
        <v>15</v>
      </c>
      <c r="C1924" s="13">
        <v>4</v>
      </c>
      <c r="D1924" s="14">
        <v>3078.6200000000003</v>
      </c>
      <c r="E1924">
        <f t="shared" si="145"/>
        <v>4</v>
      </c>
      <c r="F1924">
        <f t="shared" si="146"/>
        <v>1</v>
      </c>
      <c r="G1924">
        <f t="shared" si="147"/>
        <v>3</v>
      </c>
      <c r="H1924">
        <f t="shared" si="148"/>
        <v>413</v>
      </c>
      <c r="I1924" t="str">
        <f t="shared" si="149"/>
        <v>Recent Customer</v>
      </c>
    </row>
    <row r="1925" spans="1:9" x14ac:dyDescent="0.25">
      <c r="A1925" s="11">
        <v>1924</v>
      </c>
      <c r="B1925" s="12">
        <v>25</v>
      </c>
      <c r="C1925" s="13">
        <v>3</v>
      </c>
      <c r="D1925" s="14">
        <v>1761.68</v>
      </c>
      <c r="E1925">
        <f t="shared" si="145"/>
        <v>3</v>
      </c>
      <c r="F1925">
        <f t="shared" si="146"/>
        <v>1</v>
      </c>
      <c r="G1925">
        <f t="shared" si="147"/>
        <v>1</v>
      </c>
      <c r="H1925">
        <f t="shared" si="148"/>
        <v>311</v>
      </c>
      <c r="I1925" t="str">
        <f t="shared" si="149"/>
        <v>Late Bloomer</v>
      </c>
    </row>
    <row r="1926" spans="1:9" x14ac:dyDescent="0.25">
      <c r="A1926" s="11">
        <v>1925</v>
      </c>
      <c r="B1926" s="12">
        <v>5</v>
      </c>
      <c r="C1926" s="13">
        <v>7</v>
      </c>
      <c r="D1926" s="14">
        <v>2584.5600000000004</v>
      </c>
      <c r="E1926">
        <f t="shared" ref="E1926:E1989" si="150">IF(B1926&gt;88,1,IF(AND(B1926&lt;=88,B1926&gt;45),2,IF(AND(B1926&lt;=45,B1926&gt;18),3,IF(B1926&lt;=18,4))))</f>
        <v>4</v>
      </c>
      <c r="F1926">
        <f t="shared" ref="F1926:F1989" si="151">IF(C1926&gt;7,4,IF(AND(C1926&lt;=7,C1926&gt;6),3,IF(AND(C1926&lt;=6,C1926&gt;4),2,IF(C1926&lt;=4,1))))</f>
        <v>3</v>
      </c>
      <c r="G1926">
        <f t="shared" ref="G1926:G1989" si="152">IF(D1926&gt;4095.63,4,IF(AND(D1926&lt;=4095.63,D1926&gt;2785.04),3,IF(AND(D1926&lt;=2785.04,D1926&gt;1779.7),2,IF(D1926&lt;=1779.7,1))))</f>
        <v>2</v>
      </c>
      <c r="H1926">
        <f t="shared" ref="H1926:H1989" si="153">100*E1926+10*F1926+G1926</f>
        <v>432</v>
      </c>
      <c r="I1926" t="str">
        <f t="shared" ref="I1926:I1989" si="154">IF(H1926=444,"Platinum Customer",IF(AND(H1926&lt;444,H1926&gt;=433),"Very Loyal",IF(AND(H1926&lt;433,H1926&gt;=421),"Becoming Loyal",IF(AND(H1926&lt;421,H1926&gt;=344),"Recent Customer",IF(AND(H1926&lt;344,H1926&gt;=323),"Potential Customer",IF(AND(H1926&lt;323,H1926&gt;=311),"Late Bloomer",IF(AND(H1926&lt;311,H1926&gt;=224),"Losing Customer",IF(AND(H1926&lt;224,H1926&gt;=212),"High Risk Customer",IF(AND(H1926&lt;212,H1926&gt;=124),"Almost Lost Customer",IF(AND(H1926&lt;124,H1926&gt;=112),"Evasive Customer",IF(H1926=111,"Lost Customer")))))))))))</f>
        <v>Becoming Loyal</v>
      </c>
    </row>
    <row r="1927" spans="1:9" x14ac:dyDescent="0.25">
      <c r="A1927" s="11">
        <v>1926</v>
      </c>
      <c r="B1927" s="12">
        <v>5</v>
      </c>
      <c r="C1927" s="13">
        <v>5</v>
      </c>
      <c r="D1927" s="14">
        <v>4911.09</v>
      </c>
      <c r="E1927">
        <f t="shared" si="150"/>
        <v>4</v>
      </c>
      <c r="F1927">
        <f t="shared" si="151"/>
        <v>2</v>
      </c>
      <c r="G1927">
        <f t="shared" si="152"/>
        <v>4</v>
      </c>
      <c r="H1927">
        <f t="shared" si="153"/>
        <v>424</v>
      </c>
      <c r="I1927" t="str">
        <f t="shared" si="154"/>
        <v>Becoming Loyal</v>
      </c>
    </row>
    <row r="1928" spans="1:9" x14ac:dyDescent="0.25">
      <c r="A1928" s="11">
        <v>1927</v>
      </c>
      <c r="B1928" s="12">
        <v>90</v>
      </c>
      <c r="C1928" s="13">
        <v>5</v>
      </c>
      <c r="D1928" s="14">
        <v>3658.13</v>
      </c>
      <c r="E1928">
        <f t="shared" si="150"/>
        <v>1</v>
      </c>
      <c r="F1928">
        <f t="shared" si="151"/>
        <v>2</v>
      </c>
      <c r="G1928">
        <f t="shared" si="152"/>
        <v>3</v>
      </c>
      <c r="H1928">
        <f t="shared" si="153"/>
        <v>123</v>
      </c>
      <c r="I1928" t="str">
        <f t="shared" si="154"/>
        <v>Evasive Customer</v>
      </c>
    </row>
    <row r="1929" spans="1:9" x14ac:dyDescent="0.25">
      <c r="A1929" s="11">
        <v>1928</v>
      </c>
      <c r="B1929" s="12">
        <v>34</v>
      </c>
      <c r="C1929" s="13">
        <v>2</v>
      </c>
      <c r="D1929" s="14">
        <v>879.4799999999999</v>
      </c>
      <c r="E1929">
        <f t="shared" si="150"/>
        <v>3</v>
      </c>
      <c r="F1929">
        <f t="shared" si="151"/>
        <v>1</v>
      </c>
      <c r="G1929">
        <f t="shared" si="152"/>
        <v>1</v>
      </c>
      <c r="H1929">
        <f t="shared" si="153"/>
        <v>311</v>
      </c>
      <c r="I1929" t="str">
        <f t="shared" si="154"/>
        <v>Late Bloomer</v>
      </c>
    </row>
    <row r="1930" spans="1:9" x14ac:dyDescent="0.25">
      <c r="A1930" s="11">
        <v>1929</v>
      </c>
      <c r="B1930" s="12">
        <v>45</v>
      </c>
      <c r="C1930" s="13">
        <v>6</v>
      </c>
      <c r="D1930" s="14">
        <v>1912.3600000000001</v>
      </c>
      <c r="E1930">
        <f t="shared" si="150"/>
        <v>3</v>
      </c>
      <c r="F1930">
        <f t="shared" si="151"/>
        <v>2</v>
      </c>
      <c r="G1930">
        <f t="shared" si="152"/>
        <v>2</v>
      </c>
      <c r="H1930">
        <f t="shared" si="153"/>
        <v>322</v>
      </c>
      <c r="I1930" t="str">
        <f t="shared" si="154"/>
        <v>Late Bloomer</v>
      </c>
    </row>
    <row r="1931" spans="1:9" x14ac:dyDescent="0.25">
      <c r="A1931" s="11">
        <v>1930</v>
      </c>
      <c r="B1931" s="12">
        <v>21</v>
      </c>
      <c r="C1931" s="13">
        <v>5</v>
      </c>
      <c r="D1931" s="14">
        <v>2428.87</v>
      </c>
      <c r="E1931">
        <f t="shared" si="150"/>
        <v>3</v>
      </c>
      <c r="F1931">
        <f t="shared" si="151"/>
        <v>2</v>
      </c>
      <c r="G1931">
        <f t="shared" si="152"/>
        <v>2</v>
      </c>
      <c r="H1931">
        <f t="shared" si="153"/>
        <v>322</v>
      </c>
      <c r="I1931" t="str">
        <f t="shared" si="154"/>
        <v>Late Bloomer</v>
      </c>
    </row>
    <row r="1932" spans="1:9" x14ac:dyDescent="0.25">
      <c r="A1932" s="11">
        <v>1931</v>
      </c>
      <c r="B1932" s="12">
        <v>23</v>
      </c>
      <c r="C1932" s="13">
        <v>3</v>
      </c>
      <c r="D1932" s="14">
        <v>384.06999999999994</v>
      </c>
      <c r="E1932">
        <f t="shared" si="150"/>
        <v>3</v>
      </c>
      <c r="F1932">
        <f t="shared" si="151"/>
        <v>1</v>
      </c>
      <c r="G1932">
        <f t="shared" si="152"/>
        <v>1</v>
      </c>
      <c r="H1932">
        <f t="shared" si="153"/>
        <v>311</v>
      </c>
      <c r="I1932" t="str">
        <f t="shared" si="154"/>
        <v>Late Bloomer</v>
      </c>
    </row>
    <row r="1933" spans="1:9" x14ac:dyDescent="0.25">
      <c r="A1933" s="11">
        <v>1932</v>
      </c>
      <c r="B1933" s="12">
        <v>89</v>
      </c>
      <c r="C1933" s="13">
        <v>8</v>
      </c>
      <c r="D1933" s="14">
        <v>4328.4699999999993</v>
      </c>
      <c r="E1933">
        <f t="shared" si="150"/>
        <v>1</v>
      </c>
      <c r="F1933">
        <f t="shared" si="151"/>
        <v>4</v>
      </c>
      <c r="G1933">
        <f t="shared" si="152"/>
        <v>4</v>
      </c>
      <c r="H1933">
        <f t="shared" si="153"/>
        <v>144</v>
      </c>
      <c r="I1933" t="str">
        <f t="shared" si="154"/>
        <v>Almost Lost Customer</v>
      </c>
    </row>
    <row r="1934" spans="1:9" x14ac:dyDescent="0.25">
      <c r="A1934" s="11">
        <v>1933</v>
      </c>
      <c r="B1934" s="12">
        <v>41</v>
      </c>
      <c r="C1934" s="13">
        <v>9</v>
      </c>
      <c r="D1934" s="14">
        <v>4271.3899999999994</v>
      </c>
      <c r="E1934">
        <f t="shared" si="150"/>
        <v>3</v>
      </c>
      <c r="F1934">
        <f t="shared" si="151"/>
        <v>4</v>
      </c>
      <c r="G1934">
        <f t="shared" si="152"/>
        <v>4</v>
      </c>
      <c r="H1934">
        <f t="shared" si="153"/>
        <v>344</v>
      </c>
      <c r="I1934" t="str">
        <f t="shared" si="154"/>
        <v>Recent Customer</v>
      </c>
    </row>
    <row r="1935" spans="1:9" x14ac:dyDescent="0.25">
      <c r="A1935" s="11">
        <v>1934</v>
      </c>
      <c r="B1935" s="12">
        <v>3</v>
      </c>
      <c r="C1935" s="13">
        <v>6</v>
      </c>
      <c r="D1935" s="14">
        <v>2439.94</v>
      </c>
      <c r="E1935">
        <f t="shared" si="150"/>
        <v>4</v>
      </c>
      <c r="F1935">
        <f t="shared" si="151"/>
        <v>2</v>
      </c>
      <c r="G1935">
        <f t="shared" si="152"/>
        <v>2</v>
      </c>
      <c r="H1935">
        <f t="shared" si="153"/>
        <v>422</v>
      </c>
      <c r="I1935" t="str">
        <f t="shared" si="154"/>
        <v>Becoming Loyal</v>
      </c>
    </row>
    <row r="1936" spans="1:9" x14ac:dyDescent="0.25">
      <c r="A1936" s="11">
        <v>1935</v>
      </c>
      <c r="B1936" s="12">
        <v>57</v>
      </c>
      <c r="C1936" s="13">
        <v>6</v>
      </c>
      <c r="D1936" s="14">
        <v>3568.73</v>
      </c>
      <c r="E1936">
        <f t="shared" si="150"/>
        <v>2</v>
      </c>
      <c r="F1936">
        <f t="shared" si="151"/>
        <v>2</v>
      </c>
      <c r="G1936">
        <f t="shared" si="152"/>
        <v>3</v>
      </c>
      <c r="H1936">
        <f t="shared" si="153"/>
        <v>223</v>
      </c>
      <c r="I1936" t="str">
        <f t="shared" si="154"/>
        <v>High Risk Customer</v>
      </c>
    </row>
    <row r="1937" spans="1:9" x14ac:dyDescent="0.25">
      <c r="A1937" s="11">
        <v>1936</v>
      </c>
      <c r="B1937" s="12">
        <v>77</v>
      </c>
      <c r="C1937" s="13">
        <v>8</v>
      </c>
      <c r="D1937" s="14">
        <v>3553.74</v>
      </c>
      <c r="E1937">
        <f t="shared" si="150"/>
        <v>2</v>
      </c>
      <c r="F1937">
        <f t="shared" si="151"/>
        <v>4</v>
      </c>
      <c r="G1937">
        <f t="shared" si="152"/>
        <v>3</v>
      </c>
      <c r="H1937">
        <f t="shared" si="153"/>
        <v>243</v>
      </c>
      <c r="I1937" t="str">
        <f t="shared" si="154"/>
        <v>Losing Customer</v>
      </c>
    </row>
    <row r="1938" spans="1:9" x14ac:dyDescent="0.25">
      <c r="A1938" s="11">
        <v>1937</v>
      </c>
      <c r="B1938" s="12">
        <v>34</v>
      </c>
      <c r="C1938" s="13">
        <v>7</v>
      </c>
      <c r="D1938" s="14">
        <v>4274.78</v>
      </c>
      <c r="E1938">
        <f t="shared" si="150"/>
        <v>3</v>
      </c>
      <c r="F1938">
        <f t="shared" si="151"/>
        <v>3</v>
      </c>
      <c r="G1938">
        <f t="shared" si="152"/>
        <v>4</v>
      </c>
      <c r="H1938">
        <f t="shared" si="153"/>
        <v>334</v>
      </c>
      <c r="I1938" t="str">
        <f t="shared" si="154"/>
        <v>Potential Customer</v>
      </c>
    </row>
    <row r="1939" spans="1:9" x14ac:dyDescent="0.25">
      <c r="A1939" s="11">
        <v>1938</v>
      </c>
      <c r="B1939" s="12">
        <v>229</v>
      </c>
      <c r="C1939" s="13">
        <v>4</v>
      </c>
      <c r="D1939" s="14">
        <v>3014</v>
      </c>
      <c r="E1939">
        <f t="shared" si="150"/>
        <v>1</v>
      </c>
      <c r="F1939">
        <f t="shared" si="151"/>
        <v>1</v>
      </c>
      <c r="G1939">
        <f t="shared" si="152"/>
        <v>3</v>
      </c>
      <c r="H1939">
        <f t="shared" si="153"/>
        <v>113</v>
      </c>
      <c r="I1939" t="str">
        <f t="shared" si="154"/>
        <v>Evasive Customer</v>
      </c>
    </row>
    <row r="1940" spans="1:9" x14ac:dyDescent="0.25">
      <c r="A1940" s="11">
        <v>1939</v>
      </c>
      <c r="B1940" s="12">
        <v>76</v>
      </c>
      <c r="C1940" s="13">
        <v>2</v>
      </c>
      <c r="D1940" s="14">
        <v>201.54999999999998</v>
      </c>
      <c r="E1940">
        <f t="shared" si="150"/>
        <v>2</v>
      </c>
      <c r="F1940">
        <f t="shared" si="151"/>
        <v>1</v>
      </c>
      <c r="G1940">
        <f t="shared" si="152"/>
        <v>1</v>
      </c>
      <c r="H1940">
        <f t="shared" si="153"/>
        <v>211</v>
      </c>
      <c r="I1940" t="str">
        <f t="shared" si="154"/>
        <v>Almost Lost Customer</v>
      </c>
    </row>
    <row r="1941" spans="1:9" x14ac:dyDescent="0.25">
      <c r="A1941" s="11">
        <v>1940</v>
      </c>
      <c r="B1941" s="12">
        <v>76</v>
      </c>
      <c r="C1941" s="13">
        <v>4</v>
      </c>
      <c r="D1941" s="14">
        <v>3259.4100000000003</v>
      </c>
      <c r="E1941">
        <f t="shared" si="150"/>
        <v>2</v>
      </c>
      <c r="F1941">
        <f t="shared" si="151"/>
        <v>1</v>
      </c>
      <c r="G1941">
        <f t="shared" si="152"/>
        <v>3</v>
      </c>
      <c r="H1941">
        <f t="shared" si="153"/>
        <v>213</v>
      </c>
      <c r="I1941" t="str">
        <f t="shared" si="154"/>
        <v>High Risk Customer</v>
      </c>
    </row>
    <row r="1942" spans="1:9" x14ac:dyDescent="0.25">
      <c r="A1942" s="11">
        <v>1941</v>
      </c>
      <c r="B1942" s="12">
        <v>5</v>
      </c>
      <c r="C1942" s="13">
        <v>4</v>
      </c>
      <c r="D1942" s="14">
        <v>3130.19</v>
      </c>
      <c r="E1942">
        <f t="shared" si="150"/>
        <v>4</v>
      </c>
      <c r="F1942">
        <f t="shared" si="151"/>
        <v>1</v>
      </c>
      <c r="G1942">
        <f t="shared" si="152"/>
        <v>3</v>
      </c>
      <c r="H1942">
        <f t="shared" si="153"/>
        <v>413</v>
      </c>
      <c r="I1942" t="str">
        <f t="shared" si="154"/>
        <v>Recent Customer</v>
      </c>
    </row>
    <row r="1943" spans="1:9" x14ac:dyDescent="0.25">
      <c r="A1943" s="11">
        <v>1942</v>
      </c>
      <c r="B1943" s="12">
        <v>16</v>
      </c>
      <c r="C1943" s="13">
        <v>8</v>
      </c>
      <c r="D1943" s="14">
        <v>4675.1900000000005</v>
      </c>
      <c r="E1943">
        <f t="shared" si="150"/>
        <v>4</v>
      </c>
      <c r="F1943">
        <f t="shared" si="151"/>
        <v>4</v>
      </c>
      <c r="G1943">
        <f t="shared" si="152"/>
        <v>4</v>
      </c>
      <c r="H1943">
        <f t="shared" si="153"/>
        <v>444</v>
      </c>
      <c r="I1943" t="str">
        <f t="shared" si="154"/>
        <v>Platinum Customer</v>
      </c>
    </row>
    <row r="1944" spans="1:9" x14ac:dyDescent="0.25">
      <c r="A1944" s="11">
        <v>1943</v>
      </c>
      <c r="B1944" s="12">
        <v>299</v>
      </c>
      <c r="C1944" s="13">
        <v>3</v>
      </c>
      <c r="D1944" s="14">
        <v>357.78999999999979</v>
      </c>
      <c r="E1944">
        <f t="shared" si="150"/>
        <v>1</v>
      </c>
      <c r="F1944">
        <f t="shared" si="151"/>
        <v>1</v>
      </c>
      <c r="G1944">
        <f t="shared" si="152"/>
        <v>1</v>
      </c>
      <c r="H1944">
        <f t="shared" si="153"/>
        <v>111</v>
      </c>
      <c r="I1944" t="str">
        <f t="shared" si="154"/>
        <v>Lost Customer</v>
      </c>
    </row>
    <row r="1945" spans="1:9" x14ac:dyDescent="0.25">
      <c r="A1945" s="11">
        <v>1944</v>
      </c>
      <c r="B1945" s="12">
        <v>5</v>
      </c>
      <c r="C1945" s="13">
        <v>6</v>
      </c>
      <c r="D1945" s="14">
        <v>1345.7500000000002</v>
      </c>
      <c r="E1945">
        <f t="shared" si="150"/>
        <v>4</v>
      </c>
      <c r="F1945">
        <f t="shared" si="151"/>
        <v>2</v>
      </c>
      <c r="G1945">
        <f t="shared" si="152"/>
        <v>1</v>
      </c>
      <c r="H1945">
        <f t="shared" si="153"/>
        <v>421</v>
      </c>
      <c r="I1945" t="str">
        <f t="shared" si="154"/>
        <v>Becoming Loyal</v>
      </c>
    </row>
    <row r="1946" spans="1:9" x14ac:dyDescent="0.25">
      <c r="A1946" s="11">
        <v>1945</v>
      </c>
      <c r="B1946" s="12">
        <v>115</v>
      </c>
      <c r="C1946" s="13">
        <v>3</v>
      </c>
      <c r="D1946" s="14">
        <v>710.06999999999982</v>
      </c>
      <c r="E1946">
        <f t="shared" si="150"/>
        <v>1</v>
      </c>
      <c r="F1946">
        <f t="shared" si="151"/>
        <v>1</v>
      </c>
      <c r="G1946">
        <f t="shared" si="152"/>
        <v>1</v>
      </c>
      <c r="H1946">
        <f t="shared" si="153"/>
        <v>111</v>
      </c>
      <c r="I1946" t="str">
        <f t="shared" si="154"/>
        <v>Lost Customer</v>
      </c>
    </row>
    <row r="1947" spans="1:9" x14ac:dyDescent="0.25">
      <c r="A1947" s="11">
        <v>1946</v>
      </c>
      <c r="B1947" s="12">
        <v>88</v>
      </c>
      <c r="C1947" s="13">
        <v>13</v>
      </c>
      <c r="D1947" s="14">
        <v>4063.82</v>
      </c>
      <c r="E1947">
        <f t="shared" si="150"/>
        <v>2</v>
      </c>
      <c r="F1947">
        <f t="shared" si="151"/>
        <v>4</v>
      </c>
      <c r="G1947">
        <f t="shared" si="152"/>
        <v>3</v>
      </c>
      <c r="H1947">
        <f t="shared" si="153"/>
        <v>243</v>
      </c>
      <c r="I1947" t="str">
        <f t="shared" si="154"/>
        <v>Losing Customer</v>
      </c>
    </row>
    <row r="1948" spans="1:9" x14ac:dyDescent="0.25">
      <c r="A1948" s="11">
        <v>1947</v>
      </c>
      <c r="B1948" s="12">
        <v>35</v>
      </c>
      <c r="C1948" s="13">
        <v>9</v>
      </c>
      <c r="D1948" s="14">
        <v>3974.8100000000004</v>
      </c>
      <c r="E1948">
        <f t="shared" si="150"/>
        <v>3</v>
      </c>
      <c r="F1948">
        <f t="shared" si="151"/>
        <v>4</v>
      </c>
      <c r="G1948">
        <f t="shared" si="152"/>
        <v>3</v>
      </c>
      <c r="H1948">
        <f t="shared" si="153"/>
        <v>343</v>
      </c>
      <c r="I1948" t="str">
        <f t="shared" si="154"/>
        <v>Potential Customer</v>
      </c>
    </row>
    <row r="1949" spans="1:9" x14ac:dyDescent="0.25">
      <c r="A1949" s="11">
        <v>1948</v>
      </c>
      <c r="B1949" s="12">
        <v>168</v>
      </c>
      <c r="C1949" s="13">
        <v>5</v>
      </c>
      <c r="D1949" s="14">
        <v>2425.34</v>
      </c>
      <c r="E1949">
        <f t="shared" si="150"/>
        <v>1</v>
      </c>
      <c r="F1949">
        <f t="shared" si="151"/>
        <v>2</v>
      </c>
      <c r="G1949">
        <f t="shared" si="152"/>
        <v>2</v>
      </c>
      <c r="H1949">
        <f t="shared" si="153"/>
        <v>122</v>
      </c>
      <c r="I1949" t="str">
        <f t="shared" si="154"/>
        <v>Evasive Customer</v>
      </c>
    </row>
    <row r="1950" spans="1:9" x14ac:dyDescent="0.25">
      <c r="A1950" s="11">
        <v>1949</v>
      </c>
      <c r="B1950" s="12">
        <v>29</v>
      </c>
      <c r="C1950" s="13">
        <v>7</v>
      </c>
      <c r="D1950" s="14">
        <v>3586.71</v>
      </c>
      <c r="E1950">
        <f t="shared" si="150"/>
        <v>3</v>
      </c>
      <c r="F1950">
        <f t="shared" si="151"/>
        <v>3</v>
      </c>
      <c r="G1950">
        <f t="shared" si="152"/>
        <v>3</v>
      </c>
      <c r="H1950">
        <f t="shared" si="153"/>
        <v>333</v>
      </c>
      <c r="I1950" t="str">
        <f t="shared" si="154"/>
        <v>Potential Customer</v>
      </c>
    </row>
    <row r="1951" spans="1:9" x14ac:dyDescent="0.25">
      <c r="A1951" s="11">
        <v>1950</v>
      </c>
      <c r="B1951" s="12">
        <v>6</v>
      </c>
      <c r="C1951" s="13">
        <v>9</v>
      </c>
      <c r="D1951" s="14">
        <v>3817.1400000000003</v>
      </c>
      <c r="E1951">
        <f t="shared" si="150"/>
        <v>4</v>
      </c>
      <c r="F1951">
        <f t="shared" si="151"/>
        <v>4</v>
      </c>
      <c r="G1951">
        <f t="shared" si="152"/>
        <v>3</v>
      </c>
      <c r="H1951">
        <f t="shared" si="153"/>
        <v>443</v>
      </c>
      <c r="I1951" t="str">
        <f t="shared" si="154"/>
        <v>Very Loyal</v>
      </c>
    </row>
    <row r="1952" spans="1:9" x14ac:dyDescent="0.25">
      <c r="A1952" s="11">
        <v>1951</v>
      </c>
      <c r="B1952" s="12">
        <v>118</v>
      </c>
      <c r="C1952" s="13">
        <v>8</v>
      </c>
      <c r="D1952" s="14">
        <v>4514.84</v>
      </c>
      <c r="E1952">
        <f t="shared" si="150"/>
        <v>1</v>
      </c>
      <c r="F1952">
        <f t="shared" si="151"/>
        <v>4</v>
      </c>
      <c r="G1952">
        <f t="shared" si="152"/>
        <v>4</v>
      </c>
      <c r="H1952">
        <f t="shared" si="153"/>
        <v>144</v>
      </c>
      <c r="I1952" t="str">
        <f t="shared" si="154"/>
        <v>Almost Lost Customer</v>
      </c>
    </row>
    <row r="1953" spans="1:9" x14ac:dyDescent="0.25">
      <c r="A1953" s="11">
        <v>1952</v>
      </c>
      <c r="B1953" s="12">
        <v>76</v>
      </c>
      <c r="C1953" s="13">
        <v>10</v>
      </c>
      <c r="D1953" s="14">
        <v>2882.7999999999997</v>
      </c>
      <c r="E1953">
        <f t="shared" si="150"/>
        <v>2</v>
      </c>
      <c r="F1953">
        <f t="shared" si="151"/>
        <v>4</v>
      </c>
      <c r="G1953">
        <f t="shared" si="152"/>
        <v>3</v>
      </c>
      <c r="H1953">
        <f t="shared" si="153"/>
        <v>243</v>
      </c>
      <c r="I1953" t="str">
        <f t="shared" si="154"/>
        <v>Losing Customer</v>
      </c>
    </row>
    <row r="1954" spans="1:9" x14ac:dyDescent="0.25">
      <c r="A1954" s="11">
        <v>1953</v>
      </c>
      <c r="B1954" s="12">
        <v>10</v>
      </c>
      <c r="C1954" s="13">
        <v>7</v>
      </c>
      <c r="D1954" s="14">
        <v>3899.7800000000007</v>
      </c>
      <c r="E1954">
        <f t="shared" si="150"/>
        <v>4</v>
      </c>
      <c r="F1954">
        <f t="shared" si="151"/>
        <v>3</v>
      </c>
      <c r="G1954">
        <f t="shared" si="152"/>
        <v>3</v>
      </c>
      <c r="H1954">
        <f t="shared" si="153"/>
        <v>433</v>
      </c>
      <c r="I1954" t="str">
        <f t="shared" si="154"/>
        <v>Very Loyal</v>
      </c>
    </row>
    <row r="1955" spans="1:9" x14ac:dyDescent="0.25">
      <c r="A1955" s="11">
        <v>1954</v>
      </c>
      <c r="B1955" s="12">
        <v>100</v>
      </c>
      <c r="C1955" s="13">
        <v>9</v>
      </c>
      <c r="D1955" s="14">
        <v>4938.2800000000007</v>
      </c>
      <c r="E1955">
        <f t="shared" si="150"/>
        <v>1</v>
      </c>
      <c r="F1955">
        <f t="shared" si="151"/>
        <v>4</v>
      </c>
      <c r="G1955">
        <f t="shared" si="152"/>
        <v>4</v>
      </c>
      <c r="H1955">
        <f t="shared" si="153"/>
        <v>144</v>
      </c>
      <c r="I1955" t="str">
        <f t="shared" si="154"/>
        <v>Almost Lost Customer</v>
      </c>
    </row>
    <row r="1956" spans="1:9" x14ac:dyDescent="0.25">
      <c r="A1956" s="11">
        <v>1955</v>
      </c>
      <c r="B1956" s="12">
        <v>78</v>
      </c>
      <c r="C1956" s="13">
        <v>3</v>
      </c>
      <c r="D1956" s="14">
        <v>1215.9199999999998</v>
      </c>
      <c r="E1956">
        <f t="shared" si="150"/>
        <v>2</v>
      </c>
      <c r="F1956">
        <f t="shared" si="151"/>
        <v>1</v>
      </c>
      <c r="G1956">
        <f t="shared" si="152"/>
        <v>1</v>
      </c>
      <c r="H1956">
        <f t="shared" si="153"/>
        <v>211</v>
      </c>
      <c r="I1956" t="str">
        <f t="shared" si="154"/>
        <v>Almost Lost Customer</v>
      </c>
    </row>
    <row r="1957" spans="1:9" x14ac:dyDescent="0.25">
      <c r="A1957" s="11">
        <v>1956</v>
      </c>
      <c r="B1957" s="12">
        <v>33</v>
      </c>
      <c r="C1957" s="13">
        <v>4</v>
      </c>
      <c r="D1957" s="14">
        <v>1267.19</v>
      </c>
      <c r="E1957">
        <f t="shared" si="150"/>
        <v>3</v>
      </c>
      <c r="F1957">
        <f t="shared" si="151"/>
        <v>1</v>
      </c>
      <c r="G1957">
        <f t="shared" si="152"/>
        <v>1</v>
      </c>
      <c r="H1957">
        <f t="shared" si="153"/>
        <v>311</v>
      </c>
      <c r="I1957" t="str">
        <f t="shared" si="154"/>
        <v>Late Bloomer</v>
      </c>
    </row>
    <row r="1958" spans="1:9" x14ac:dyDescent="0.25">
      <c r="A1958" s="11">
        <v>1957</v>
      </c>
      <c r="B1958" s="12">
        <v>19</v>
      </c>
      <c r="C1958" s="13">
        <v>11</v>
      </c>
      <c r="D1958" s="14">
        <v>5079.91</v>
      </c>
      <c r="E1958">
        <f t="shared" si="150"/>
        <v>3</v>
      </c>
      <c r="F1958">
        <f t="shared" si="151"/>
        <v>4</v>
      </c>
      <c r="G1958">
        <f t="shared" si="152"/>
        <v>4</v>
      </c>
      <c r="H1958">
        <f t="shared" si="153"/>
        <v>344</v>
      </c>
      <c r="I1958" t="str">
        <f t="shared" si="154"/>
        <v>Recent Customer</v>
      </c>
    </row>
    <row r="1959" spans="1:9" x14ac:dyDescent="0.25">
      <c r="A1959" s="11">
        <v>1958</v>
      </c>
      <c r="B1959" s="12">
        <v>69</v>
      </c>
      <c r="C1959" s="13">
        <v>4</v>
      </c>
      <c r="D1959" s="14">
        <v>1090.7099999999998</v>
      </c>
      <c r="E1959">
        <f t="shared" si="150"/>
        <v>2</v>
      </c>
      <c r="F1959">
        <f t="shared" si="151"/>
        <v>1</v>
      </c>
      <c r="G1959">
        <f t="shared" si="152"/>
        <v>1</v>
      </c>
      <c r="H1959">
        <f t="shared" si="153"/>
        <v>211</v>
      </c>
      <c r="I1959" t="str">
        <f t="shared" si="154"/>
        <v>Almost Lost Customer</v>
      </c>
    </row>
    <row r="1960" spans="1:9" x14ac:dyDescent="0.25">
      <c r="A1960" s="11">
        <v>1959</v>
      </c>
      <c r="B1960" s="12">
        <v>141</v>
      </c>
      <c r="C1960" s="13">
        <v>8</v>
      </c>
      <c r="D1960" s="14">
        <v>3479.22</v>
      </c>
      <c r="E1960">
        <f t="shared" si="150"/>
        <v>1</v>
      </c>
      <c r="F1960">
        <f t="shared" si="151"/>
        <v>4</v>
      </c>
      <c r="G1960">
        <f t="shared" si="152"/>
        <v>3</v>
      </c>
      <c r="H1960">
        <f t="shared" si="153"/>
        <v>143</v>
      </c>
      <c r="I1960" t="str">
        <f t="shared" si="154"/>
        <v>Almost Lost Customer</v>
      </c>
    </row>
    <row r="1961" spans="1:9" x14ac:dyDescent="0.25">
      <c r="A1961" s="11">
        <v>1960</v>
      </c>
      <c r="B1961" s="12">
        <v>69</v>
      </c>
      <c r="C1961" s="13">
        <v>4</v>
      </c>
      <c r="D1961" s="14">
        <v>2561.0500000000002</v>
      </c>
      <c r="E1961">
        <f t="shared" si="150"/>
        <v>2</v>
      </c>
      <c r="F1961">
        <f t="shared" si="151"/>
        <v>1</v>
      </c>
      <c r="G1961">
        <f t="shared" si="152"/>
        <v>2</v>
      </c>
      <c r="H1961">
        <f t="shared" si="153"/>
        <v>212</v>
      </c>
      <c r="I1961" t="str">
        <f t="shared" si="154"/>
        <v>High Risk Customer</v>
      </c>
    </row>
    <row r="1962" spans="1:9" x14ac:dyDescent="0.25">
      <c r="A1962" s="11">
        <v>1961</v>
      </c>
      <c r="B1962" s="12">
        <v>25</v>
      </c>
      <c r="C1962" s="13">
        <v>3</v>
      </c>
      <c r="D1962" s="14">
        <v>3361.67</v>
      </c>
      <c r="E1962">
        <f t="shared" si="150"/>
        <v>3</v>
      </c>
      <c r="F1962">
        <f t="shared" si="151"/>
        <v>1</v>
      </c>
      <c r="G1962">
        <f t="shared" si="152"/>
        <v>3</v>
      </c>
      <c r="H1962">
        <f t="shared" si="153"/>
        <v>313</v>
      </c>
      <c r="I1962" t="str">
        <f t="shared" si="154"/>
        <v>Late Bloomer</v>
      </c>
    </row>
    <row r="1963" spans="1:9" x14ac:dyDescent="0.25">
      <c r="A1963" s="11">
        <v>1962</v>
      </c>
      <c r="B1963" s="12">
        <v>93</v>
      </c>
      <c r="C1963" s="13">
        <v>2</v>
      </c>
      <c r="D1963" s="14">
        <v>758.68999999999994</v>
      </c>
      <c r="E1963">
        <f t="shared" si="150"/>
        <v>1</v>
      </c>
      <c r="F1963">
        <f t="shared" si="151"/>
        <v>1</v>
      </c>
      <c r="G1963">
        <f t="shared" si="152"/>
        <v>1</v>
      </c>
      <c r="H1963">
        <f t="shared" si="153"/>
        <v>111</v>
      </c>
      <c r="I1963" t="str">
        <f t="shared" si="154"/>
        <v>Lost Customer</v>
      </c>
    </row>
    <row r="1964" spans="1:9" x14ac:dyDescent="0.25">
      <c r="A1964" s="11">
        <v>1963</v>
      </c>
      <c r="B1964" s="12">
        <v>9</v>
      </c>
      <c r="C1964" s="13">
        <v>2</v>
      </c>
      <c r="D1964" s="14">
        <v>1828.47</v>
      </c>
      <c r="E1964">
        <f t="shared" si="150"/>
        <v>4</v>
      </c>
      <c r="F1964">
        <f t="shared" si="151"/>
        <v>1</v>
      </c>
      <c r="G1964">
        <f t="shared" si="152"/>
        <v>2</v>
      </c>
      <c r="H1964">
        <f t="shared" si="153"/>
        <v>412</v>
      </c>
      <c r="I1964" t="str">
        <f t="shared" si="154"/>
        <v>Recent Customer</v>
      </c>
    </row>
    <row r="1965" spans="1:9" x14ac:dyDescent="0.25">
      <c r="A1965" s="11">
        <v>1964</v>
      </c>
      <c r="B1965" s="12">
        <v>102</v>
      </c>
      <c r="C1965" s="13">
        <v>6</v>
      </c>
      <c r="D1965" s="14">
        <v>4239.32</v>
      </c>
      <c r="E1965">
        <f t="shared" si="150"/>
        <v>1</v>
      </c>
      <c r="F1965">
        <f t="shared" si="151"/>
        <v>2</v>
      </c>
      <c r="G1965">
        <f t="shared" si="152"/>
        <v>4</v>
      </c>
      <c r="H1965">
        <f t="shared" si="153"/>
        <v>124</v>
      </c>
      <c r="I1965" t="str">
        <f t="shared" si="154"/>
        <v>Almost Lost Customer</v>
      </c>
    </row>
    <row r="1966" spans="1:9" x14ac:dyDescent="0.25">
      <c r="A1966" s="11">
        <v>1965</v>
      </c>
      <c r="B1966" s="12">
        <v>6</v>
      </c>
      <c r="C1966" s="13">
        <v>5</v>
      </c>
      <c r="D1966" s="14">
        <v>2093.67</v>
      </c>
      <c r="E1966">
        <f t="shared" si="150"/>
        <v>4</v>
      </c>
      <c r="F1966">
        <f t="shared" si="151"/>
        <v>2</v>
      </c>
      <c r="G1966">
        <f t="shared" si="152"/>
        <v>2</v>
      </c>
      <c r="H1966">
        <f t="shared" si="153"/>
        <v>422</v>
      </c>
      <c r="I1966" t="str">
        <f t="shared" si="154"/>
        <v>Becoming Loyal</v>
      </c>
    </row>
    <row r="1967" spans="1:9" x14ac:dyDescent="0.25">
      <c r="A1967" s="11">
        <v>1966</v>
      </c>
      <c r="B1967" s="12">
        <v>161</v>
      </c>
      <c r="C1967" s="13">
        <v>6</v>
      </c>
      <c r="D1967" s="14">
        <v>1564.56</v>
      </c>
      <c r="E1967">
        <f t="shared" si="150"/>
        <v>1</v>
      </c>
      <c r="F1967">
        <f t="shared" si="151"/>
        <v>2</v>
      </c>
      <c r="G1967">
        <f t="shared" si="152"/>
        <v>1</v>
      </c>
      <c r="H1967">
        <f t="shared" si="153"/>
        <v>121</v>
      </c>
      <c r="I1967" t="str">
        <f t="shared" si="154"/>
        <v>Evasive Customer</v>
      </c>
    </row>
    <row r="1968" spans="1:9" x14ac:dyDescent="0.25">
      <c r="A1968" s="11">
        <v>1967</v>
      </c>
      <c r="B1968" s="12">
        <v>22</v>
      </c>
      <c r="C1968" s="13">
        <v>6</v>
      </c>
      <c r="D1968" s="14">
        <v>4348.5</v>
      </c>
      <c r="E1968">
        <f t="shared" si="150"/>
        <v>3</v>
      </c>
      <c r="F1968">
        <f t="shared" si="151"/>
        <v>2</v>
      </c>
      <c r="G1968">
        <f t="shared" si="152"/>
        <v>4</v>
      </c>
      <c r="H1968">
        <f t="shared" si="153"/>
        <v>324</v>
      </c>
      <c r="I1968" t="str">
        <f t="shared" si="154"/>
        <v>Potential Customer</v>
      </c>
    </row>
    <row r="1969" spans="1:9" x14ac:dyDescent="0.25">
      <c r="A1969" s="11">
        <v>1968</v>
      </c>
      <c r="B1969" s="12">
        <v>159</v>
      </c>
      <c r="C1969" s="13">
        <v>5</v>
      </c>
      <c r="D1969" s="14">
        <v>1810.0299999999997</v>
      </c>
      <c r="E1969">
        <f t="shared" si="150"/>
        <v>1</v>
      </c>
      <c r="F1969">
        <f t="shared" si="151"/>
        <v>2</v>
      </c>
      <c r="G1969">
        <f t="shared" si="152"/>
        <v>2</v>
      </c>
      <c r="H1969">
        <f t="shared" si="153"/>
        <v>122</v>
      </c>
      <c r="I1969" t="str">
        <f t="shared" si="154"/>
        <v>Evasive Customer</v>
      </c>
    </row>
    <row r="1970" spans="1:9" x14ac:dyDescent="0.25">
      <c r="A1970" s="11">
        <v>1969</v>
      </c>
      <c r="B1970" s="12">
        <v>17</v>
      </c>
      <c r="C1970" s="13">
        <v>6</v>
      </c>
      <c r="D1970" s="14">
        <v>2623.56</v>
      </c>
      <c r="E1970">
        <f t="shared" si="150"/>
        <v>4</v>
      </c>
      <c r="F1970">
        <f t="shared" si="151"/>
        <v>2</v>
      </c>
      <c r="G1970">
        <f t="shared" si="152"/>
        <v>2</v>
      </c>
      <c r="H1970">
        <f t="shared" si="153"/>
        <v>422</v>
      </c>
      <c r="I1970" t="str">
        <f t="shared" si="154"/>
        <v>Becoming Loyal</v>
      </c>
    </row>
    <row r="1971" spans="1:9" x14ac:dyDescent="0.25">
      <c r="A1971" s="11">
        <v>1970</v>
      </c>
      <c r="B1971" s="12">
        <v>0</v>
      </c>
      <c r="C1971" s="13">
        <v>8</v>
      </c>
      <c r="D1971" s="14">
        <v>3660.48</v>
      </c>
      <c r="E1971">
        <f t="shared" si="150"/>
        <v>4</v>
      </c>
      <c r="F1971">
        <f t="shared" si="151"/>
        <v>4</v>
      </c>
      <c r="G1971">
        <f t="shared" si="152"/>
        <v>3</v>
      </c>
      <c r="H1971">
        <f t="shared" si="153"/>
        <v>443</v>
      </c>
      <c r="I1971" t="str">
        <f t="shared" si="154"/>
        <v>Very Loyal</v>
      </c>
    </row>
    <row r="1972" spans="1:9" x14ac:dyDescent="0.25">
      <c r="A1972" s="11">
        <v>1971</v>
      </c>
      <c r="B1972" s="12">
        <v>62</v>
      </c>
      <c r="C1972" s="13">
        <v>7</v>
      </c>
      <c r="D1972" s="14">
        <v>4812.99</v>
      </c>
      <c r="E1972">
        <f t="shared" si="150"/>
        <v>2</v>
      </c>
      <c r="F1972">
        <f t="shared" si="151"/>
        <v>3</v>
      </c>
      <c r="G1972">
        <f t="shared" si="152"/>
        <v>4</v>
      </c>
      <c r="H1972">
        <f t="shared" si="153"/>
        <v>234</v>
      </c>
      <c r="I1972" t="str">
        <f t="shared" si="154"/>
        <v>Losing Customer</v>
      </c>
    </row>
    <row r="1973" spans="1:9" x14ac:dyDescent="0.25">
      <c r="A1973" s="11">
        <v>1972</v>
      </c>
      <c r="B1973" s="12">
        <v>0</v>
      </c>
      <c r="C1973" s="13">
        <v>5</v>
      </c>
      <c r="D1973" s="14">
        <v>2792.5599999999995</v>
      </c>
      <c r="E1973">
        <f t="shared" si="150"/>
        <v>4</v>
      </c>
      <c r="F1973">
        <f t="shared" si="151"/>
        <v>2</v>
      </c>
      <c r="G1973">
        <f t="shared" si="152"/>
        <v>3</v>
      </c>
      <c r="H1973">
        <f t="shared" si="153"/>
        <v>423</v>
      </c>
      <c r="I1973" t="str">
        <f t="shared" si="154"/>
        <v>Becoming Loyal</v>
      </c>
    </row>
    <row r="1974" spans="1:9" x14ac:dyDescent="0.25">
      <c r="A1974" s="11">
        <v>1973</v>
      </c>
      <c r="B1974" s="12">
        <v>47</v>
      </c>
      <c r="C1974" s="13">
        <v>4</v>
      </c>
      <c r="D1974" s="14">
        <v>3371.6899999999996</v>
      </c>
      <c r="E1974">
        <f t="shared" si="150"/>
        <v>2</v>
      </c>
      <c r="F1974">
        <f t="shared" si="151"/>
        <v>1</v>
      </c>
      <c r="G1974">
        <f t="shared" si="152"/>
        <v>3</v>
      </c>
      <c r="H1974">
        <f t="shared" si="153"/>
        <v>213</v>
      </c>
      <c r="I1974" t="str">
        <f t="shared" si="154"/>
        <v>High Risk Customer</v>
      </c>
    </row>
    <row r="1975" spans="1:9" x14ac:dyDescent="0.25">
      <c r="A1975" s="11">
        <v>1974</v>
      </c>
      <c r="B1975" s="12">
        <v>32</v>
      </c>
      <c r="C1975" s="13">
        <v>5</v>
      </c>
      <c r="D1975" s="14">
        <v>1601.33</v>
      </c>
      <c r="E1975">
        <f t="shared" si="150"/>
        <v>3</v>
      </c>
      <c r="F1975">
        <f t="shared" si="151"/>
        <v>2</v>
      </c>
      <c r="G1975">
        <f t="shared" si="152"/>
        <v>1</v>
      </c>
      <c r="H1975">
        <f t="shared" si="153"/>
        <v>321</v>
      </c>
      <c r="I1975" t="str">
        <f t="shared" si="154"/>
        <v>Late Bloomer</v>
      </c>
    </row>
    <row r="1976" spans="1:9" x14ac:dyDescent="0.25">
      <c r="A1976" s="11">
        <v>1975</v>
      </c>
      <c r="B1976" s="12">
        <v>108</v>
      </c>
      <c r="C1976" s="13">
        <v>2</v>
      </c>
      <c r="D1976" s="14">
        <v>79.15999999999994</v>
      </c>
      <c r="E1976">
        <f t="shared" si="150"/>
        <v>1</v>
      </c>
      <c r="F1976">
        <f t="shared" si="151"/>
        <v>1</v>
      </c>
      <c r="G1976">
        <f t="shared" si="152"/>
        <v>1</v>
      </c>
      <c r="H1976">
        <f t="shared" si="153"/>
        <v>111</v>
      </c>
      <c r="I1976" t="str">
        <f t="shared" si="154"/>
        <v>Lost Customer</v>
      </c>
    </row>
    <row r="1977" spans="1:9" x14ac:dyDescent="0.25">
      <c r="A1977" s="11">
        <v>1976</v>
      </c>
      <c r="B1977" s="12">
        <v>135</v>
      </c>
      <c r="C1977" s="13">
        <v>6</v>
      </c>
      <c r="D1977" s="14">
        <v>1731.6299999999997</v>
      </c>
      <c r="E1977">
        <f t="shared" si="150"/>
        <v>1</v>
      </c>
      <c r="F1977">
        <f t="shared" si="151"/>
        <v>2</v>
      </c>
      <c r="G1977">
        <f t="shared" si="152"/>
        <v>1</v>
      </c>
      <c r="H1977">
        <f t="shared" si="153"/>
        <v>121</v>
      </c>
      <c r="I1977" t="str">
        <f t="shared" si="154"/>
        <v>Evasive Customer</v>
      </c>
    </row>
    <row r="1978" spans="1:9" x14ac:dyDescent="0.25">
      <c r="A1978" s="11">
        <v>1977</v>
      </c>
      <c r="B1978" s="12">
        <v>60</v>
      </c>
      <c r="C1978" s="13">
        <v>4</v>
      </c>
      <c r="D1978" s="14">
        <v>2080.25</v>
      </c>
      <c r="E1978">
        <f t="shared" si="150"/>
        <v>2</v>
      </c>
      <c r="F1978">
        <f t="shared" si="151"/>
        <v>1</v>
      </c>
      <c r="G1978">
        <f t="shared" si="152"/>
        <v>2</v>
      </c>
      <c r="H1978">
        <f t="shared" si="153"/>
        <v>212</v>
      </c>
      <c r="I1978" t="str">
        <f t="shared" si="154"/>
        <v>High Risk Customer</v>
      </c>
    </row>
    <row r="1979" spans="1:9" x14ac:dyDescent="0.25">
      <c r="A1979" s="11">
        <v>1978</v>
      </c>
      <c r="B1979" s="12">
        <v>152</v>
      </c>
      <c r="C1979" s="13">
        <v>3</v>
      </c>
      <c r="D1979" s="14">
        <v>166.77999999999994</v>
      </c>
      <c r="E1979">
        <f t="shared" si="150"/>
        <v>1</v>
      </c>
      <c r="F1979">
        <f t="shared" si="151"/>
        <v>1</v>
      </c>
      <c r="G1979">
        <f t="shared" si="152"/>
        <v>1</v>
      </c>
      <c r="H1979">
        <f t="shared" si="153"/>
        <v>111</v>
      </c>
      <c r="I1979" t="str">
        <f t="shared" si="154"/>
        <v>Lost Customer</v>
      </c>
    </row>
    <row r="1980" spans="1:9" x14ac:dyDescent="0.25">
      <c r="A1980" s="11">
        <v>1979</v>
      </c>
      <c r="B1980" s="12">
        <v>33</v>
      </c>
      <c r="C1980" s="13">
        <v>5</v>
      </c>
      <c r="D1980" s="14">
        <v>4541.84</v>
      </c>
      <c r="E1980">
        <f t="shared" si="150"/>
        <v>3</v>
      </c>
      <c r="F1980">
        <f t="shared" si="151"/>
        <v>2</v>
      </c>
      <c r="G1980">
        <f t="shared" si="152"/>
        <v>4</v>
      </c>
      <c r="H1980">
        <f t="shared" si="153"/>
        <v>324</v>
      </c>
      <c r="I1980" t="str">
        <f t="shared" si="154"/>
        <v>Potential Customer</v>
      </c>
    </row>
    <row r="1981" spans="1:9" x14ac:dyDescent="0.25">
      <c r="A1981" s="11">
        <v>1980</v>
      </c>
      <c r="B1981" s="12">
        <v>73</v>
      </c>
      <c r="C1981" s="13">
        <v>8</v>
      </c>
      <c r="D1981" s="14">
        <v>4822.3899999999994</v>
      </c>
      <c r="E1981">
        <f t="shared" si="150"/>
        <v>2</v>
      </c>
      <c r="F1981">
        <f t="shared" si="151"/>
        <v>4</v>
      </c>
      <c r="G1981">
        <f t="shared" si="152"/>
        <v>4</v>
      </c>
      <c r="H1981">
        <f t="shared" si="153"/>
        <v>244</v>
      </c>
      <c r="I1981" t="str">
        <f t="shared" si="154"/>
        <v>Losing Customer</v>
      </c>
    </row>
    <row r="1982" spans="1:9" x14ac:dyDescent="0.25">
      <c r="A1982" s="11">
        <v>1981</v>
      </c>
      <c r="B1982" s="12">
        <v>89</v>
      </c>
      <c r="C1982" s="13">
        <v>3</v>
      </c>
      <c r="D1982" s="14">
        <v>2291.9700000000003</v>
      </c>
      <c r="E1982">
        <f t="shared" si="150"/>
        <v>1</v>
      </c>
      <c r="F1982">
        <f t="shared" si="151"/>
        <v>1</v>
      </c>
      <c r="G1982">
        <f t="shared" si="152"/>
        <v>2</v>
      </c>
      <c r="H1982">
        <f t="shared" si="153"/>
        <v>112</v>
      </c>
      <c r="I1982" t="str">
        <f t="shared" si="154"/>
        <v>Evasive Customer</v>
      </c>
    </row>
    <row r="1983" spans="1:9" x14ac:dyDescent="0.25">
      <c r="A1983" s="11">
        <v>1982</v>
      </c>
      <c r="B1983" s="12">
        <v>50</v>
      </c>
      <c r="C1983" s="13">
        <v>8</v>
      </c>
      <c r="D1983" s="14">
        <v>3939.1699999999992</v>
      </c>
      <c r="E1983">
        <f t="shared" si="150"/>
        <v>2</v>
      </c>
      <c r="F1983">
        <f t="shared" si="151"/>
        <v>4</v>
      </c>
      <c r="G1983">
        <f t="shared" si="152"/>
        <v>3</v>
      </c>
      <c r="H1983">
        <f t="shared" si="153"/>
        <v>243</v>
      </c>
      <c r="I1983" t="str">
        <f t="shared" si="154"/>
        <v>Losing Customer</v>
      </c>
    </row>
    <row r="1984" spans="1:9" x14ac:dyDescent="0.25">
      <c r="A1984" s="11">
        <v>1983</v>
      </c>
      <c r="B1984" s="12">
        <v>2</v>
      </c>
      <c r="C1984" s="13">
        <v>4</v>
      </c>
      <c r="D1984" s="14">
        <v>3061.8</v>
      </c>
      <c r="E1984">
        <f t="shared" si="150"/>
        <v>4</v>
      </c>
      <c r="F1984">
        <f t="shared" si="151"/>
        <v>1</v>
      </c>
      <c r="G1984">
        <f t="shared" si="152"/>
        <v>3</v>
      </c>
      <c r="H1984">
        <f t="shared" si="153"/>
        <v>413</v>
      </c>
      <c r="I1984" t="str">
        <f t="shared" si="154"/>
        <v>Recent Customer</v>
      </c>
    </row>
    <row r="1985" spans="1:9" x14ac:dyDescent="0.25">
      <c r="A1985" s="11">
        <v>1984</v>
      </c>
      <c r="B1985" s="12">
        <v>48</v>
      </c>
      <c r="C1985" s="13">
        <v>7</v>
      </c>
      <c r="D1985" s="14">
        <v>7256.08</v>
      </c>
      <c r="E1985">
        <f t="shared" si="150"/>
        <v>2</v>
      </c>
      <c r="F1985">
        <f t="shared" si="151"/>
        <v>3</v>
      </c>
      <c r="G1985">
        <f t="shared" si="152"/>
        <v>4</v>
      </c>
      <c r="H1985">
        <f t="shared" si="153"/>
        <v>234</v>
      </c>
      <c r="I1985" t="str">
        <f t="shared" si="154"/>
        <v>Losing Customer</v>
      </c>
    </row>
    <row r="1986" spans="1:9" x14ac:dyDescent="0.25">
      <c r="A1986" s="11">
        <v>1985</v>
      </c>
      <c r="B1986" s="12">
        <v>0</v>
      </c>
      <c r="C1986" s="13">
        <v>7</v>
      </c>
      <c r="D1986" s="14">
        <v>2665.3</v>
      </c>
      <c r="E1986">
        <f t="shared" si="150"/>
        <v>4</v>
      </c>
      <c r="F1986">
        <f t="shared" si="151"/>
        <v>3</v>
      </c>
      <c r="G1986">
        <f t="shared" si="152"/>
        <v>2</v>
      </c>
      <c r="H1986">
        <f t="shared" si="153"/>
        <v>432</v>
      </c>
      <c r="I1986" t="str">
        <f t="shared" si="154"/>
        <v>Becoming Loyal</v>
      </c>
    </row>
    <row r="1987" spans="1:9" x14ac:dyDescent="0.25">
      <c r="A1987" s="11">
        <v>1986</v>
      </c>
      <c r="B1987" s="12">
        <v>44</v>
      </c>
      <c r="C1987" s="13">
        <v>6</v>
      </c>
      <c r="D1987" s="14">
        <v>2436.69</v>
      </c>
      <c r="E1987">
        <f t="shared" si="150"/>
        <v>3</v>
      </c>
      <c r="F1987">
        <f t="shared" si="151"/>
        <v>2</v>
      </c>
      <c r="G1987">
        <f t="shared" si="152"/>
        <v>2</v>
      </c>
      <c r="H1987">
        <f t="shared" si="153"/>
        <v>322</v>
      </c>
      <c r="I1987" t="str">
        <f t="shared" si="154"/>
        <v>Late Bloomer</v>
      </c>
    </row>
    <row r="1988" spans="1:9" x14ac:dyDescent="0.25">
      <c r="A1988" s="11">
        <v>1987</v>
      </c>
      <c r="B1988" s="12">
        <v>42</v>
      </c>
      <c r="C1988" s="13">
        <v>4</v>
      </c>
      <c r="D1988" s="14">
        <v>711.81</v>
      </c>
      <c r="E1988">
        <f t="shared" si="150"/>
        <v>3</v>
      </c>
      <c r="F1988">
        <f t="shared" si="151"/>
        <v>1</v>
      </c>
      <c r="G1988">
        <f t="shared" si="152"/>
        <v>1</v>
      </c>
      <c r="H1988">
        <f t="shared" si="153"/>
        <v>311</v>
      </c>
      <c r="I1988" t="str">
        <f t="shared" si="154"/>
        <v>Late Bloomer</v>
      </c>
    </row>
    <row r="1989" spans="1:9" x14ac:dyDescent="0.25">
      <c r="A1989" s="11">
        <v>1988</v>
      </c>
      <c r="B1989" s="12">
        <v>134</v>
      </c>
      <c r="C1989" s="13">
        <v>8</v>
      </c>
      <c r="D1989" s="14">
        <v>6006.4</v>
      </c>
      <c r="E1989">
        <f t="shared" si="150"/>
        <v>1</v>
      </c>
      <c r="F1989">
        <f t="shared" si="151"/>
        <v>4</v>
      </c>
      <c r="G1989">
        <f t="shared" si="152"/>
        <v>4</v>
      </c>
      <c r="H1989">
        <f t="shared" si="153"/>
        <v>144</v>
      </c>
      <c r="I1989" t="str">
        <f t="shared" si="154"/>
        <v>Almost Lost Customer</v>
      </c>
    </row>
    <row r="1990" spans="1:9" x14ac:dyDescent="0.25">
      <c r="A1990" s="11">
        <v>1989</v>
      </c>
      <c r="B1990" s="12">
        <v>22</v>
      </c>
      <c r="C1990" s="13">
        <v>4</v>
      </c>
      <c r="D1990" s="14">
        <v>1659.6399999999999</v>
      </c>
      <c r="E1990">
        <f t="shared" ref="E1990:E2053" si="155">IF(B1990&gt;88,1,IF(AND(B1990&lt;=88,B1990&gt;45),2,IF(AND(B1990&lt;=45,B1990&gt;18),3,IF(B1990&lt;=18,4))))</f>
        <v>3</v>
      </c>
      <c r="F1990">
        <f t="shared" ref="F1990:F2053" si="156">IF(C1990&gt;7,4,IF(AND(C1990&lt;=7,C1990&gt;6),3,IF(AND(C1990&lt;=6,C1990&gt;4),2,IF(C1990&lt;=4,1))))</f>
        <v>1</v>
      </c>
      <c r="G1990">
        <f t="shared" ref="G1990:G2053" si="157">IF(D1990&gt;4095.63,4,IF(AND(D1990&lt;=4095.63,D1990&gt;2785.04),3,IF(AND(D1990&lt;=2785.04,D1990&gt;1779.7),2,IF(D1990&lt;=1779.7,1))))</f>
        <v>1</v>
      </c>
      <c r="H1990">
        <f t="shared" ref="H1990:H2053" si="158">100*E1990+10*F1990+G1990</f>
        <v>311</v>
      </c>
      <c r="I1990" t="str">
        <f t="shared" ref="I1990:I2053" si="159">IF(H1990=444,"Platinum Customer",IF(AND(H1990&lt;444,H1990&gt;=433),"Very Loyal",IF(AND(H1990&lt;433,H1990&gt;=421),"Becoming Loyal",IF(AND(H1990&lt;421,H1990&gt;=344),"Recent Customer",IF(AND(H1990&lt;344,H1990&gt;=323),"Potential Customer",IF(AND(H1990&lt;323,H1990&gt;=311),"Late Bloomer",IF(AND(H1990&lt;311,H1990&gt;=224),"Losing Customer",IF(AND(H1990&lt;224,H1990&gt;=212),"High Risk Customer",IF(AND(H1990&lt;212,H1990&gt;=124),"Almost Lost Customer",IF(AND(H1990&lt;124,H1990&gt;=112),"Evasive Customer",IF(H1990=111,"Lost Customer")))))))))))</f>
        <v>Late Bloomer</v>
      </c>
    </row>
    <row r="1991" spans="1:9" x14ac:dyDescent="0.25">
      <c r="A1991" s="11">
        <v>1990</v>
      </c>
      <c r="B1991" s="12">
        <v>10</v>
      </c>
      <c r="C1991" s="13">
        <v>9</v>
      </c>
      <c r="D1991" s="14">
        <v>2263.13</v>
      </c>
      <c r="E1991">
        <f t="shared" si="155"/>
        <v>4</v>
      </c>
      <c r="F1991">
        <f t="shared" si="156"/>
        <v>4</v>
      </c>
      <c r="G1991">
        <f t="shared" si="157"/>
        <v>2</v>
      </c>
      <c r="H1991">
        <f t="shared" si="158"/>
        <v>442</v>
      </c>
      <c r="I1991" t="str">
        <f t="shared" si="159"/>
        <v>Very Loyal</v>
      </c>
    </row>
    <row r="1992" spans="1:9" x14ac:dyDescent="0.25">
      <c r="A1992" s="11">
        <v>1991</v>
      </c>
      <c r="B1992" s="12">
        <v>1</v>
      </c>
      <c r="C1992" s="13">
        <v>10</v>
      </c>
      <c r="D1992" s="14">
        <v>8256.08</v>
      </c>
      <c r="E1992">
        <f t="shared" si="155"/>
        <v>4</v>
      </c>
      <c r="F1992">
        <f t="shared" si="156"/>
        <v>4</v>
      </c>
      <c r="G1992">
        <f t="shared" si="157"/>
        <v>4</v>
      </c>
      <c r="H1992">
        <f t="shared" si="158"/>
        <v>444</v>
      </c>
      <c r="I1992" t="str">
        <f t="shared" si="159"/>
        <v>Platinum Customer</v>
      </c>
    </row>
    <row r="1993" spans="1:9" x14ac:dyDescent="0.25">
      <c r="A1993" s="11">
        <v>1992</v>
      </c>
      <c r="B1993" s="12">
        <v>140</v>
      </c>
      <c r="C1993" s="13">
        <v>10</v>
      </c>
      <c r="D1993" s="14">
        <v>6658.8900000000012</v>
      </c>
      <c r="E1993">
        <f t="shared" si="155"/>
        <v>1</v>
      </c>
      <c r="F1993">
        <f t="shared" si="156"/>
        <v>4</v>
      </c>
      <c r="G1993">
        <f t="shared" si="157"/>
        <v>4</v>
      </c>
      <c r="H1993">
        <f t="shared" si="158"/>
        <v>144</v>
      </c>
      <c r="I1993" t="str">
        <f t="shared" si="159"/>
        <v>Almost Lost Customer</v>
      </c>
    </row>
    <row r="1994" spans="1:9" x14ac:dyDescent="0.25">
      <c r="A1994" s="11">
        <v>1993</v>
      </c>
      <c r="B1994" s="12">
        <v>74</v>
      </c>
      <c r="C1994" s="13">
        <v>9</v>
      </c>
      <c r="D1994" s="14">
        <v>2784.71</v>
      </c>
      <c r="E1994">
        <f t="shared" si="155"/>
        <v>2</v>
      </c>
      <c r="F1994">
        <f t="shared" si="156"/>
        <v>4</v>
      </c>
      <c r="G1994">
        <f t="shared" si="157"/>
        <v>2</v>
      </c>
      <c r="H1994">
        <f t="shared" si="158"/>
        <v>242</v>
      </c>
      <c r="I1994" t="str">
        <f t="shared" si="159"/>
        <v>Losing Customer</v>
      </c>
    </row>
    <row r="1995" spans="1:9" x14ac:dyDescent="0.25">
      <c r="A1995" s="11">
        <v>1994</v>
      </c>
      <c r="B1995" s="12">
        <v>2</v>
      </c>
      <c r="C1995" s="13">
        <v>6</v>
      </c>
      <c r="D1995" s="14">
        <v>3922.29</v>
      </c>
      <c r="E1995">
        <f t="shared" si="155"/>
        <v>4</v>
      </c>
      <c r="F1995">
        <f t="shared" si="156"/>
        <v>2</v>
      </c>
      <c r="G1995">
        <f t="shared" si="157"/>
        <v>3</v>
      </c>
      <c r="H1995">
        <f t="shared" si="158"/>
        <v>423</v>
      </c>
      <c r="I1995" t="str">
        <f t="shared" si="159"/>
        <v>Becoming Loyal</v>
      </c>
    </row>
    <row r="1996" spans="1:9" x14ac:dyDescent="0.25">
      <c r="A1996" s="11">
        <v>1995</v>
      </c>
      <c r="B1996" s="12">
        <v>125</v>
      </c>
      <c r="C1996" s="13">
        <v>6</v>
      </c>
      <c r="D1996" s="14">
        <v>2094.5899999999997</v>
      </c>
      <c r="E1996">
        <f t="shared" si="155"/>
        <v>1</v>
      </c>
      <c r="F1996">
        <f t="shared" si="156"/>
        <v>2</v>
      </c>
      <c r="G1996">
        <f t="shared" si="157"/>
        <v>2</v>
      </c>
      <c r="H1996">
        <f t="shared" si="158"/>
        <v>122</v>
      </c>
      <c r="I1996" t="str">
        <f t="shared" si="159"/>
        <v>Evasive Customer</v>
      </c>
    </row>
    <row r="1997" spans="1:9" x14ac:dyDescent="0.25">
      <c r="A1997" s="11">
        <v>1996</v>
      </c>
      <c r="B1997" s="12">
        <v>13</v>
      </c>
      <c r="C1997" s="13">
        <v>7</v>
      </c>
      <c r="D1997" s="14">
        <v>2525.4300000000003</v>
      </c>
      <c r="E1997">
        <f t="shared" si="155"/>
        <v>4</v>
      </c>
      <c r="F1997">
        <f t="shared" si="156"/>
        <v>3</v>
      </c>
      <c r="G1997">
        <f t="shared" si="157"/>
        <v>2</v>
      </c>
      <c r="H1997">
        <f t="shared" si="158"/>
        <v>432</v>
      </c>
      <c r="I1997" t="str">
        <f t="shared" si="159"/>
        <v>Becoming Loyal</v>
      </c>
    </row>
    <row r="1998" spans="1:9" x14ac:dyDescent="0.25">
      <c r="A1998" s="11">
        <v>1997</v>
      </c>
      <c r="B1998" s="12">
        <v>54</v>
      </c>
      <c r="C1998" s="13">
        <v>5</v>
      </c>
      <c r="D1998" s="14">
        <v>2854.97</v>
      </c>
      <c r="E1998">
        <f t="shared" si="155"/>
        <v>2</v>
      </c>
      <c r="F1998">
        <f t="shared" si="156"/>
        <v>2</v>
      </c>
      <c r="G1998">
        <f t="shared" si="157"/>
        <v>3</v>
      </c>
      <c r="H1998">
        <f t="shared" si="158"/>
        <v>223</v>
      </c>
      <c r="I1998" t="str">
        <f t="shared" si="159"/>
        <v>High Risk Customer</v>
      </c>
    </row>
    <row r="1999" spans="1:9" x14ac:dyDescent="0.25">
      <c r="A1999" s="11">
        <v>1998</v>
      </c>
      <c r="B1999" s="12">
        <v>156</v>
      </c>
      <c r="C1999" s="13">
        <v>4</v>
      </c>
      <c r="D1999" s="14">
        <v>2715.83</v>
      </c>
      <c r="E1999">
        <f t="shared" si="155"/>
        <v>1</v>
      </c>
      <c r="F1999">
        <f t="shared" si="156"/>
        <v>1</v>
      </c>
      <c r="G1999">
        <f t="shared" si="157"/>
        <v>2</v>
      </c>
      <c r="H1999">
        <f t="shared" si="158"/>
        <v>112</v>
      </c>
      <c r="I1999" t="str">
        <f t="shared" si="159"/>
        <v>Evasive Customer</v>
      </c>
    </row>
    <row r="2000" spans="1:9" x14ac:dyDescent="0.25">
      <c r="A2000" s="11">
        <v>1999</v>
      </c>
      <c r="B2000" s="12">
        <v>3</v>
      </c>
      <c r="C2000" s="13">
        <v>7</v>
      </c>
      <c r="D2000" s="14">
        <v>2424.3399999999997</v>
      </c>
      <c r="E2000">
        <f t="shared" si="155"/>
        <v>4</v>
      </c>
      <c r="F2000">
        <f t="shared" si="156"/>
        <v>3</v>
      </c>
      <c r="G2000">
        <f t="shared" si="157"/>
        <v>2</v>
      </c>
      <c r="H2000">
        <f t="shared" si="158"/>
        <v>432</v>
      </c>
      <c r="I2000" t="str">
        <f t="shared" si="159"/>
        <v>Becoming Loyal</v>
      </c>
    </row>
    <row r="2001" spans="1:9" x14ac:dyDescent="0.25">
      <c r="A2001" s="11">
        <v>2000</v>
      </c>
      <c r="B2001" s="12">
        <v>44</v>
      </c>
      <c r="C2001" s="13">
        <v>3</v>
      </c>
      <c r="D2001" s="14">
        <v>999</v>
      </c>
      <c r="E2001">
        <f t="shared" si="155"/>
        <v>3</v>
      </c>
      <c r="F2001">
        <f t="shared" si="156"/>
        <v>1</v>
      </c>
      <c r="G2001">
        <f t="shared" si="157"/>
        <v>1</v>
      </c>
      <c r="H2001">
        <f t="shared" si="158"/>
        <v>311</v>
      </c>
      <c r="I2001" t="str">
        <f t="shared" si="159"/>
        <v>Late Bloomer</v>
      </c>
    </row>
    <row r="2002" spans="1:9" x14ac:dyDescent="0.25">
      <c r="A2002" s="11">
        <v>2001</v>
      </c>
      <c r="B2002" s="12">
        <v>86</v>
      </c>
      <c r="C2002" s="13">
        <v>8</v>
      </c>
      <c r="D2002" s="14">
        <v>5347.87</v>
      </c>
      <c r="E2002">
        <f t="shared" si="155"/>
        <v>2</v>
      </c>
      <c r="F2002">
        <f t="shared" si="156"/>
        <v>4</v>
      </c>
      <c r="G2002">
        <f t="shared" si="157"/>
        <v>4</v>
      </c>
      <c r="H2002">
        <f t="shared" si="158"/>
        <v>244</v>
      </c>
      <c r="I2002" t="str">
        <f t="shared" si="159"/>
        <v>Losing Customer</v>
      </c>
    </row>
    <row r="2003" spans="1:9" x14ac:dyDescent="0.25">
      <c r="A2003" s="11">
        <v>2002</v>
      </c>
      <c r="B2003" s="12">
        <v>97</v>
      </c>
      <c r="C2003" s="13">
        <v>3</v>
      </c>
      <c r="D2003" s="14">
        <v>1637.46</v>
      </c>
      <c r="E2003">
        <f t="shared" si="155"/>
        <v>1</v>
      </c>
      <c r="F2003">
        <f t="shared" si="156"/>
        <v>1</v>
      </c>
      <c r="G2003">
        <f t="shared" si="157"/>
        <v>1</v>
      </c>
      <c r="H2003">
        <f t="shared" si="158"/>
        <v>111</v>
      </c>
      <c r="I2003" t="str">
        <f t="shared" si="159"/>
        <v>Lost Customer</v>
      </c>
    </row>
    <row r="2004" spans="1:9" x14ac:dyDescent="0.25">
      <c r="A2004" s="11">
        <v>2003</v>
      </c>
      <c r="B2004" s="12">
        <v>219</v>
      </c>
      <c r="C2004" s="13">
        <v>2</v>
      </c>
      <c r="D2004" s="14">
        <v>214.36999999999995</v>
      </c>
      <c r="E2004">
        <f t="shared" si="155"/>
        <v>1</v>
      </c>
      <c r="F2004">
        <f t="shared" si="156"/>
        <v>1</v>
      </c>
      <c r="G2004">
        <f t="shared" si="157"/>
        <v>1</v>
      </c>
      <c r="H2004">
        <f t="shared" si="158"/>
        <v>111</v>
      </c>
      <c r="I2004" t="str">
        <f t="shared" si="159"/>
        <v>Lost Customer</v>
      </c>
    </row>
    <row r="2005" spans="1:9" x14ac:dyDescent="0.25">
      <c r="A2005" s="11">
        <v>2004</v>
      </c>
      <c r="B2005" s="12">
        <v>46</v>
      </c>
      <c r="C2005" s="13">
        <v>5</v>
      </c>
      <c r="D2005" s="14">
        <v>2909.67</v>
      </c>
      <c r="E2005">
        <f t="shared" si="155"/>
        <v>2</v>
      </c>
      <c r="F2005">
        <f t="shared" si="156"/>
        <v>2</v>
      </c>
      <c r="G2005">
        <f t="shared" si="157"/>
        <v>3</v>
      </c>
      <c r="H2005">
        <f t="shared" si="158"/>
        <v>223</v>
      </c>
      <c r="I2005" t="str">
        <f t="shared" si="159"/>
        <v>High Risk Customer</v>
      </c>
    </row>
    <row r="2006" spans="1:9" x14ac:dyDescent="0.25">
      <c r="A2006" s="11">
        <v>2005</v>
      </c>
      <c r="B2006" s="12">
        <v>5</v>
      </c>
      <c r="C2006" s="13">
        <v>6</v>
      </c>
      <c r="D2006" s="14">
        <v>4047.83</v>
      </c>
      <c r="E2006">
        <f t="shared" si="155"/>
        <v>4</v>
      </c>
      <c r="F2006">
        <f t="shared" si="156"/>
        <v>2</v>
      </c>
      <c r="G2006">
        <f t="shared" si="157"/>
        <v>3</v>
      </c>
      <c r="H2006">
        <f t="shared" si="158"/>
        <v>423</v>
      </c>
      <c r="I2006" t="str">
        <f t="shared" si="159"/>
        <v>Becoming Loyal</v>
      </c>
    </row>
    <row r="2007" spans="1:9" x14ac:dyDescent="0.25">
      <c r="A2007" s="11">
        <v>2006</v>
      </c>
      <c r="B2007" s="12">
        <v>147</v>
      </c>
      <c r="C2007" s="13">
        <v>5</v>
      </c>
      <c r="D2007" s="14">
        <v>2255.61</v>
      </c>
      <c r="E2007">
        <f t="shared" si="155"/>
        <v>1</v>
      </c>
      <c r="F2007">
        <f t="shared" si="156"/>
        <v>2</v>
      </c>
      <c r="G2007">
        <f t="shared" si="157"/>
        <v>2</v>
      </c>
      <c r="H2007">
        <f t="shared" si="158"/>
        <v>122</v>
      </c>
      <c r="I2007" t="str">
        <f t="shared" si="159"/>
        <v>Evasive Customer</v>
      </c>
    </row>
    <row r="2008" spans="1:9" x14ac:dyDescent="0.25">
      <c r="A2008" s="11">
        <v>2007</v>
      </c>
      <c r="B2008" s="12">
        <v>23</v>
      </c>
      <c r="C2008" s="13">
        <v>4</v>
      </c>
      <c r="D2008" s="14">
        <v>4150.16</v>
      </c>
      <c r="E2008">
        <f t="shared" si="155"/>
        <v>3</v>
      </c>
      <c r="F2008">
        <f t="shared" si="156"/>
        <v>1</v>
      </c>
      <c r="G2008">
        <f t="shared" si="157"/>
        <v>4</v>
      </c>
      <c r="H2008">
        <f t="shared" si="158"/>
        <v>314</v>
      </c>
      <c r="I2008" t="str">
        <f t="shared" si="159"/>
        <v>Late Bloomer</v>
      </c>
    </row>
    <row r="2009" spans="1:9" x14ac:dyDescent="0.25">
      <c r="A2009" s="11">
        <v>2008</v>
      </c>
      <c r="B2009" s="12">
        <v>29</v>
      </c>
      <c r="C2009" s="13">
        <v>7</v>
      </c>
      <c r="D2009" s="14">
        <v>2209.71</v>
      </c>
      <c r="E2009">
        <f t="shared" si="155"/>
        <v>3</v>
      </c>
      <c r="F2009">
        <f t="shared" si="156"/>
        <v>3</v>
      </c>
      <c r="G2009">
        <f t="shared" si="157"/>
        <v>2</v>
      </c>
      <c r="H2009">
        <f t="shared" si="158"/>
        <v>332</v>
      </c>
      <c r="I2009" t="str">
        <f t="shared" si="159"/>
        <v>Potential Customer</v>
      </c>
    </row>
    <row r="2010" spans="1:9" x14ac:dyDescent="0.25">
      <c r="A2010" s="11">
        <v>2009</v>
      </c>
      <c r="B2010" s="12">
        <v>5</v>
      </c>
      <c r="C2010" s="13">
        <v>7</v>
      </c>
      <c r="D2010" s="14">
        <v>2357.3500000000004</v>
      </c>
      <c r="E2010">
        <f t="shared" si="155"/>
        <v>4</v>
      </c>
      <c r="F2010">
        <f t="shared" si="156"/>
        <v>3</v>
      </c>
      <c r="G2010">
        <f t="shared" si="157"/>
        <v>2</v>
      </c>
      <c r="H2010">
        <f t="shared" si="158"/>
        <v>432</v>
      </c>
      <c r="I2010" t="str">
        <f t="shared" si="159"/>
        <v>Becoming Loyal</v>
      </c>
    </row>
    <row r="2011" spans="1:9" x14ac:dyDescent="0.25">
      <c r="A2011" s="11">
        <v>2010</v>
      </c>
      <c r="B2011" s="12">
        <v>34</v>
      </c>
      <c r="C2011" s="13">
        <v>5</v>
      </c>
      <c r="D2011" s="14">
        <v>2168.7999999999993</v>
      </c>
      <c r="E2011">
        <f t="shared" si="155"/>
        <v>3</v>
      </c>
      <c r="F2011">
        <f t="shared" si="156"/>
        <v>2</v>
      </c>
      <c r="G2011">
        <f t="shared" si="157"/>
        <v>2</v>
      </c>
      <c r="H2011">
        <f t="shared" si="158"/>
        <v>322</v>
      </c>
      <c r="I2011" t="str">
        <f t="shared" si="159"/>
        <v>Late Bloomer</v>
      </c>
    </row>
    <row r="2012" spans="1:9" x14ac:dyDescent="0.25">
      <c r="A2012" s="11">
        <v>2011</v>
      </c>
      <c r="B2012" s="12">
        <v>315</v>
      </c>
      <c r="C2012" s="13">
        <v>3</v>
      </c>
      <c r="D2012" s="14">
        <v>560.48000000000013</v>
      </c>
      <c r="E2012">
        <f t="shared" si="155"/>
        <v>1</v>
      </c>
      <c r="F2012">
        <f t="shared" si="156"/>
        <v>1</v>
      </c>
      <c r="G2012">
        <f t="shared" si="157"/>
        <v>1</v>
      </c>
      <c r="H2012">
        <f t="shared" si="158"/>
        <v>111</v>
      </c>
      <c r="I2012" t="str">
        <f t="shared" si="159"/>
        <v>Lost Customer</v>
      </c>
    </row>
    <row r="2013" spans="1:9" x14ac:dyDescent="0.25">
      <c r="A2013" s="11">
        <v>2012</v>
      </c>
      <c r="B2013" s="12">
        <v>13</v>
      </c>
      <c r="C2013" s="13">
        <v>5</v>
      </c>
      <c r="D2013" s="14">
        <v>2714.3</v>
      </c>
      <c r="E2013">
        <f t="shared" si="155"/>
        <v>4</v>
      </c>
      <c r="F2013">
        <f t="shared" si="156"/>
        <v>2</v>
      </c>
      <c r="G2013">
        <f t="shared" si="157"/>
        <v>2</v>
      </c>
      <c r="H2013">
        <f t="shared" si="158"/>
        <v>422</v>
      </c>
      <c r="I2013" t="str">
        <f t="shared" si="159"/>
        <v>Becoming Loyal</v>
      </c>
    </row>
    <row r="2014" spans="1:9" x14ac:dyDescent="0.25">
      <c r="A2014" s="11">
        <v>2013</v>
      </c>
      <c r="B2014" s="12">
        <v>15</v>
      </c>
      <c r="C2014" s="13">
        <v>10</v>
      </c>
      <c r="D2014" s="14">
        <v>4367.1000000000004</v>
      </c>
      <c r="E2014">
        <f t="shared" si="155"/>
        <v>4</v>
      </c>
      <c r="F2014">
        <f t="shared" si="156"/>
        <v>4</v>
      </c>
      <c r="G2014">
        <f t="shared" si="157"/>
        <v>4</v>
      </c>
      <c r="H2014">
        <f t="shared" si="158"/>
        <v>444</v>
      </c>
      <c r="I2014" t="str">
        <f t="shared" si="159"/>
        <v>Platinum Customer</v>
      </c>
    </row>
    <row r="2015" spans="1:9" x14ac:dyDescent="0.25">
      <c r="A2015" s="11">
        <v>2014</v>
      </c>
      <c r="B2015" s="12">
        <v>54</v>
      </c>
      <c r="C2015" s="13">
        <v>7</v>
      </c>
      <c r="D2015" s="14">
        <v>2872.41</v>
      </c>
      <c r="E2015">
        <f t="shared" si="155"/>
        <v>2</v>
      </c>
      <c r="F2015">
        <f t="shared" si="156"/>
        <v>3</v>
      </c>
      <c r="G2015">
        <f t="shared" si="157"/>
        <v>3</v>
      </c>
      <c r="H2015">
        <f t="shared" si="158"/>
        <v>233</v>
      </c>
      <c r="I2015" t="str">
        <f t="shared" si="159"/>
        <v>Losing Customer</v>
      </c>
    </row>
    <row r="2016" spans="1:9" x14ac:dyDescent="0.25">
      <c r="A2016" s="11">
        <v>2015</v>
      </c>
      <c r="B2016" s="12">
        <v>50</v>
      </c>
      <c r="C2016" s="13">
        <v>7</v>
      </c>
      <c r="D2016" s="14">
        <v>2970.6000000000004</v>
      </c>
      <c r="E2016">
        <f t="shared" si="155"/>
        <v>2</v>
      </c>
      <c r="F2016">
        <f t="shared" si="156"/>
        <v>3</v>
      </c>
      <c r="G2016">
        <f t="shared" si="157"/>
        <v>3</v>
      </c>
      <c r="H2016">
        <f t="shared" si="158"/>
        <v>233</v>
      </c>
      <c r="I2016" t="str">
        <f t="shared" si="159"/>
        <v>Losing Customer</v>
      </c>
    </row>
    <row r="2017" spans="1:9" x14ac:dyDescent="0.25">
      <c r="A2017" s="11">
        <v>2016</v>
      </c>
      <c r="B2017" s="12">
        <v>68</v>
      </c>
      <c r="C2017" s="13">
        <v>6</v>
      </c>
      <c r="D2017" s="14">
        <v>2390.89</v>
      </c>
      <c r="E2017">
        <f t="shared" si="155"/>
        <v>2</v>
      </c>
      <c r="F2017">
        <f t="shared" si="156"/>
        <v>2</v>
      </c>
      <c r="G2017">
        <f t="shared" si="157"/>
        <v>2</v>
      </c>
      <c r="H2017">
        <f t="shared" si="158"/>
        <v>222</v>
      </c>
      <c r="I2017" t="str">
        <f t="shared" si="159"/>
        <v>High Risk Customer</v>
      </c>
    </row>
    <row r="2018" spans="1:9" x14ac:dyDescent="0.25">
      <c r="A2018" s="11">
        <v>2017</v>
      </c>
      <c r="B2018" s="12">
        <v>12</v>
      </c>
      <c r="C2018" s="13">
        <v>6</v>
      </c>
      <c r="D2018" s="14">
        <v>3692.8599999999997</v>
      </c>
      <c r="E2018">
        <f t="shared" si="155"/>
        <v>4</v>
      </c>
      <c r="F2018">
        <f t="shared" si="156"/>
        <v>2</v>
      </c>
      <c r="G2018">
        <f t="shared" si="157"/>
        <v>3</v>
      </c>
      <c r="H2018">
        <f t="shared" si="158"/>
        <v>423</v>
      </c>
      <c r="I2018" t="str">
        <f t="shared" si="159"/>
        <v>Becoming Loyal</v>
      </c>
    </row>
    <row r="2019" spans="1:9" x14ac:dyDescent="0.25">
      <c r="A2019" s="11">
        <v>2018</v>
      </c>
      <c r="B2019" s="12">
        <v>35</v>
      </c>
      <c r="C2019" s="13">
        <v>7</v>
      </c>
      <c r="D2019" s="14">
        <v>2335.5399999999995</v>
      </c>
      <c r="E2019">
        <f t="shared" si="155"/>
        <v>3</v>
      </c>
      <c r="F2019">
        <f t="shared" si="156"/>
        <v>3</v>
      </c>
      <c r="G2019">
        <f t="shared" si="157"/>
        <v>2</v>
      </c>
      <c r="H2019">
        <f t="shared" si="158"/>
        <v>332</v>
      </c>
      <c r="I2019" t="str">
        <f t="shared" si="159"/>
        <v>Potential Customer</v>
      </c>
    </row>
    <row r="2020" spans="1:9" x14ac:dyDescent="0.25">
      <c r="A2020" s="11">
        <v>2019</v>
      </c>
      <c r="B2020" s="12">
        <v>52</v>
      </c>
      <c r="C2020" s="13">
        <v>9</v>
      </c>
      <c r="D2020" s="14">
        <v>4781.2299999999996</v>
      </c>
      <c r="E2020">
        <f t="shared" si="155"/>
        <v>2</v>
      </c>
      <c r="F2020">
        <f t="shared" si="156"/>
        <v>4</v>
      </c>
      <c r="G2020">
        <f t="shared" si="157"/>
        <v>4</v>
      </c>
      <c r="H2020">
        <f t="shared" si="158"/>
        <v>244</v>
      </c>
      <c r="I2020" t="str">
        <f t="shared" si="159"/>
        <v>Losing Customer</v>
      </c>
    </row>
    <row r="2021" spans="1:9" x14ac:dyDescent="0.25">
      <c r="A2021" s="11">
        <v>2020</v>
      </c>
      <c r="B2021" s="12">
        <v>43</v>
      </c>
      <c r="C2021" s="13">
        <v>7</v>
      </c>
      <c r="D2021" s="14">
        <v>4959.6399999999994</v>
      </c>
      <c r="E2021">
        <f t="shared" si="155"/>
        <v>3</v>
      </c>
      <c r="F2021">
        <f t="shared" si="156"/>
        <v>3</v>
      </c>
      <c r="G2021">
        <f t="shared" si="157"/>
        <v>4</v>
      </c>
      <c r="H2021">
        <f t="shared" si="158"/>
        <v>334</v>
      </c>
      <c r="I2021" t="str">
        <f t="shared" si="159"/>
        <v>Potential Customer</v>
      </c>
    </row>
    <row r="2022" spans="1:9" x14ac:dyDescent="0.25">
      <c r="A2022" s="11">
        <v>2021</v>
      </c>
      <c r="B2022" s="12">
        <v>125</v>
      </c>
      <c r="C2022" s="13">
        <v>2</v>
      </c>
      <c r="D2022" s="14">
        <v>90.22</v>
      </c>
      <c r="E2022">
        <f t="shared" si="155"/>
        <v>1</v>
      </c>
      <c r="F2022">
        <f t="shared" si="156"/>
        <v>1</v>
      </c>
      <c r="G2022">
        <f t="shared" si="157"/>
        <v>1</v>
      </c>
      <c r="H2022">
        <f t="shared" si="158"/>
        <v>111</v>
      </c>
      <c r="I2022" t="str">
        <f t="shared" si="159"/>
        <v>Lost Customer</v>
      </c>
    </row>
    <row r="2023" spans="1:9" x14ac:dyDescent="0.25">
      <c r="A2023" s="11">
        <v>2022</v>
      </c>
      <c r="B2023" s="12">
        <v>13</v>
      </c>
      <c r="C2023" s="13">
        <v>5</v>
      </c>
      <c r="D2023" s="14">
        <v>3955.170000000001</v>
      </c>
      <c r="E2023">
        <f t="shared" si="155"/>
        <v>4</v>
      </c>
      <c r="F2023">
        <f t="shared" si="156"/>
        <v>2</v>
      </c>
      <c r="G2023">
        <f t="shared" si="157"/>
        <v>3</v>
      </c>
      <c r="H2023">
        <f t="shared" si="158"/>
        <v>423</v>
      </c>
      <c r="I2023" t="str">
        <f t="shared" si="159"/>
        <v>Becoming Loyal</v>
      </c>
    </row>
    <row r="2024" spans="1:9" x14ac:dyDescent="0.25">
      <c r="A2024" s="11">
        <v>2023</v>
      </c>
      <c r="B2024" s="12">
        <v>13</v>
      </c>
      <c r="C2024" s="13">
        <v>10</v>
      </c>
      <c r="D2024" s="14">
        <v>5132.78</v>
      </c>
      <c r="E2024">
        <f t="shared" si="155"/>
        <v>4</v>
      </c>
      <c r="F2024">
        <f t="shared" si="156"/>
        <v>4</v>
      </c>
      <c r="G2024">
        <f t="shared" si="157"/>
        <v>4</v>
      </c>
      <c r="H2024">
        <f t="shared" si="158"/>
        <v>444</v>
      </c>
      <c r="I2024" t="str">
        <f t="shared" si="159"/>
        <v>Platinum Customer</v>
      </c>
    </row>
    <row r="2025" spans="1:9" x14ac:dyDescent="0.25">
      <c r="A2025" s="11">
        <v>2024</v>
      </c>
      <c r="B2025" s="12">
        <v>29</v>
      </c>
      <c r="C2025" s="13">
        <v>6</v>
      </c>
      <c r="D2025" s="14">
        <v>3558.4100000000003</v>
      </c>
      <c r="E2025">
        <f t="shared" si="155"/>
        <v>3</v>
      </c>
      <c r="F2025">
        <f t="shared" si="156"/>
        <v>2</v>
      </c>
      <c r="G2025">
        <f t="shared" si="157"/>
        <v>3</v>
      </c>
      <c r="H2025">
        <f t="shared" si="158"/>
        <v>323</v>
      </c>
      <c r="I2025" t="str">
        <f t="shared" si="159"/>
        <v>Potential Customer</v>
      </c>
    </row>
    <row r="2026" spans="1:9" x14ac:dyDescent="0.25">
      <c r="A2026" s="11">
        <v>2025</v>
      </c>
      <c r="B2026" s="12">
        <v>138</v>
      </c>
      <c r="C2026" s="13">
        <v>4</v>
      </c>
      <c r="D2026" s="14">
        <v>2183.5500000000002</v>
      </c>
      <c r="E2026">
        <f t="shared" si="155"/>
        <v>1</v>
      </c>
      <c r="F2026">
        <f t="shared" si="156"/>
        <v>1</v>
      </c>
      <c r="G2026">
        <f t="shared" si="157"/>
        <v>2</v>
      </c>
      <c r="H2026">
        <f t="shared" si="158"/>
        <v>112</v>
      </c>
      <c r="I2026" t="str">
        <f t="shared" si="159"/>
        <v>Evasive Customer</v>
      </c>
    </row>
    <row r="2027" spans="1:9" x14ac:dyDescent="0.25">
      <c r="A2027" s="11">
        <v>2026</v>
      </c>
      <c r="B2027" s="12">
        <v>146</v>
      </c>
      <c r="C2027" s="13">
        <v>4</v>
      </c>
      <c r="D2027" s="14">
        <v>3447.4399999999996</v>
      </c>
      <c r="E2027">
        <f t="shared" si="155"/>
        <v>1</v>
      </c>
      <c r="F2027">
        <f t="shared" si="156"/>
        <v>1</v>
      </c>
      <c r="G2027">
        <f t="shared" si="157"/>
        <v>3</v>
      </c>
      <c r="H2027">
        <f t="shared" si="158"/>
        <v>113</v>
      </c>
      <c r="I2027" t="str">
        <f t="shared" si="159"/>
        <v>Evasive Customer</v>
      </c>
    </row>
    <row r="2028" spans="1:9" x14ac:dyDescent="0.25">
      <c r="A2028" s="11">
        <v>2027</v>
      </c>
      <c r="B2028" s="12">
        <v>14</v>
      </c>
      <c r="C2028" s="13">
        <v>7</v>
      </c>
      <c r="D2028" s="14">
        <v>3237.25</v>
      </c>
      <c r="E2028">
        <f t="shared" si="155"/>
        <v>4</v>
      </c>
      <c r="F2028">
        <f t="shared" si="156"/>
        <v>3</v>
      </c>
      <c r="G2028">
        <f t="shared" si="157"/>
        <v>3</v>
      </c>
      <c r="H2028">
        <f t="shared" si="158"/>
        <v>433</v>
      </c>
      <c r="I2028" t="str">
        <f t="shared" si="159"/>
        <v>Very Loyal</v>
      </c>
    </row>
    <row r="2029" spans="1:9" x14ac:dyDescent="0.25">
      <c r="A2029" s="11">
        <v>2028</v>
      </c>
      <c r="B2029" s="12">
        <v>40</v>
      </c>
      <c r="C2029" s="13">
        <v>7</v>
      </c>
      <c r="D2029" s="14">
        <v>3648.33</v>
      </c>
      <c r="E2029">
        <f t="shared" si="155"/>
        <v>3</v>
      </c>
      <c r="F2029">
        <f t="shared" si="156"/>
        <v>3</v>
      </c>
      <c r="G2029">
        <f t="shared" si="157"/>
        <v>3</v>
      </c>
      <c r="H2029">
        <f t="shared" si="158"/>
        <v>333</v>
      </c>
      <c r="I2029" t="str">
        <f t="shared" si="159"/>
        <v>Potential Customer</v>
      </c>
    </row>
    <row r="2030" spans="1:9" x14ac:dyDescent="0.25">
      <c r="A2030" s="11">
        <v>2029</v>
      </c>
      <c r="B2030" s="12">
        <v>1</v>
      </c>
      <c r="C2030" s="13">
        <v>9</v>
      </c>
      <c r="D2030" s="14">
        <v>4156.3100000000013</v>
      </c>
      <c r="E2030">
        <f t="shared" si="155"/>
        <v>4</v>
      </c>
      <c r="F2030">
        <f t="shared" si="156"/>
        <v>4</v>
      </c>
      <c r="G2030">
        <f t="shared" si="157"/>
        <v>4</v>
      </c>
      <c r="H2030">
        <f t="shared" si="158"/>
        <v>444</v>
      </c>
      <c r="I2030" t="str">
        <f t="shared" si="159"/>
        <v>Platinum Customer</v>
      </c>
    </row>
    <row r="2031" spans="1:9" x14ac:dyDescent="0.25">
      <c r="A2031" s="11">
        <v>2030</v>
      </c>
      <c r="B2031" s="12">
        <v>239</v>
      </c>
      <c r="C2031" s="13">
        <v>4</v>
      </c>
      <c r="D2031" s="14">
        <v>4622.34</v>
      </c>
      <c r="E2031">
        <f t="shared" si="155"/>
        <v>1</v>
      </c>
      <c r="F2031">
        <f t="shared" si="156"/>
        <v>1</v>
      </c>
      <c r="G2031">
        <f t="shared" si="157"/>
        <v>4</v>
      </c>
      <c r="H2031">
        <f t="shared" si="158"/>
        <v>114</v>
      </c>
      <c r="I2031" t="str">
        <f t="shared" si="159"/>
        <v>Evasive Customer</v>
      </c>
    </row>
    <row r="2032" spans="1:9" x14ac:dyDescent="0.25">
      <c r="A2032" s="11">
        <v>2031</v>
      </c>
      <c r="B2032" s="12">
        <v>19</v>
      </c>
      <c r="C2032" s="13">
        <v>4</v>
      </c>
      <c r="D2032" s="14">
        <v>1998.35</v>
      </c>
      <c r="E2032">
        <f t="shared" si="155"/>
        <v>3</v>
      </c>
      <c r="F2032">
        <f t="shared" si="156"/>
        <v>1</v>
      </c>
      <c r="G2032">
        <f t="shared" si="157"/>
        <v>2</v>
      </c>
      <c r="H2032">
        <f t="shared" si="158"/>
        <v>312</v>
      </c>
      <c r="I2032" t="str">
        <f t="shared" si="159"/>
        <v>Late Bloomer</v>
      </c>
    </row>
    <row r="2033" spans="1:9" x14ac:dyDescent="0.25">
      <c r="A2033" s="11">
        <v>2032</v>
      </c>
      <c r="B2033" s="12">
        <v>5</v>
      </c>
      <c r="C2033" s="13">
        <v>2</v>
      </c>
      <c r="D2033" s="14">
        <v>978.76</v>
      </c>
      <c r="E2033">
        <f t="shared" si="155"/>
        <v>4</v>
      </c>
      <c r="F2033">
        <f t="shared" si="156"/>
        <v>1</v>
      </c>
      <c r="G2033">
        <f t="shared" si="157"/>
        <v>1</v>
      </c>
      <c r="H2033">
        <f t="shared" si="158"/>
        <v>411</v>
      </c>
      <c r="I2033" t="str">
        <f t="shared" si="159"/>
        <v>Recent Customer</v>
      </c>
    </row>
    <row r="2034" spans="1:9" x14ac:dyDescent="0.25">
      <c r="A2034" s="11">
        <v>2033</v>
      </c>
      <c r="B2034" s="12">
        <v>11</v>
      </c>
      <c r="C2034" s="13">
        <v>7</v>
      </c>
      <c r="D2034" s="14">
        <v>4458.72</v>
      </c>
      <c r="E2034">
        <f t="shared" si="155"/>
        <v>4</v>
      </c>
      <c r="F2034">
        <f t="shared" si="156"/>
        <v>3</v>
      </c>
      <c r="G2034">
        <f t="shared" si="157"/>
        <v>4</v>
      </c>
      <c r="H2034">
        <f t="shared" si="158"/>
        <v>434</v>
      </c>
      <c r="I2034" t="str">
        <f t="shared" si="159"/>
        <v>Very Loyal</v>
      </c>
    </row>
    <row r="2035" spans="1:9" x14ac:dyDescent="0.25">
      <c r="A2035" s="11">
        <v>2034</v>
      </c>
      <c r="B2035" s="12">
        <v>89</v>
      </c>
      <c r="C2035" s="13">
        <v>8</v>
      </c>
      <c r="D2035" s="14">
        <v>2438.2600000000002</v>
      </c>
      <c r="E2035">
        <f t="shared" si="155"/>
        <v>1</v>
      </c>
      <c r="F2035">
        <f t="shared" si="156"/>
        <v>4</v>
      </c>
      <c r="G2035">
        <f t="shared" si="157"/>
        <v>2</v>
      </c>
      <c r="H2035">
        <f t="shared" si="158"/>
        <v>142</v>
      </c>
      <c r="I2035" t="str">
        <f t="shared" si="159"/>
        <v>Almost Lost Customer</v>
      </c>
    </row>
    <row r="2036" spans="1:9" x14ac:dyDescent="0.25">
      <c r="A2036" s="11">
        <v>2035</v>
      </c>
      <c r="B2036" s="12">
        <v>127</v>
      </c>
      <c r="C2036" s="13">
        <v>4</v>
      </c>
      <c r="D2036" s="14">
        <v>1405.9299999999998</v>
      </c>
      <c r="E2036">
        <f t="shared" si="155"/>
        <v>1</v>
      </c>
      <c r="F2036">
        <f t="shared" si="156"/>
        <v>1</v>
      </c>
      <c r="G2036">
        <f t="shared" si="157"/>
        <v>1</v>
      </c>
      <c r="H2036">
        <f t="shared" si="158"/>
        <v>111</v>
      </c>
      <c r="I2036" t="str">
        <f t="shared" si="159"/>
        <v>Lost Customer</v>
      </c>
    </row>
    <row r="2037" spans="1:9" x14ac:dyDescent="0.25">
      <c r="A2037" s="11">
        <v>2036</v>
      </c>
      <c r="B2037" s="12">
        <v>25</v>
      </c>
      <c r="C2037" s="13">
        <v>12</v>
      </c>
      <c r="D2037" s="14">
        <v>6770.24</v>
      </c>
      <c r="E2037">
        <f t="shared" si="155"/>
        <v>3</v>
      </c>
      <c r="F2037">
        <f t="shared" si="156"/>
        <v>4</v>
      </c>
      <c r="G2037">
        <f t="shared" si="157"/>
        <v>4</v>
      </c>
      <c r="H2037">
        <f t="shared" si="158"/>
        <v>344</v>
      </c>
      <c r="I2037" t="str">
        <f t="shared" si="159"/>
        <v>Recent Customer</v>
      </c>
    </row>
    <row r="2038" spans="1:9" x14ac:dyDescent="0.25">
      <c r="A2038" s="11">
        <v>2037</v>
      </c>
      <c r="B2038" s="12">
        <v>98</v>
      </c>
      <c r="C2038" s="13">
        <v>4</v>
      </c>
      <c r="D2038" s="14">
        <v>2941.0699999999997</v>
      </c>
      <c r="E2038">
        <f t="shared" si="155"/>
        <v>1</v>
      </c>
      <c r="F2038">
        <f t="shared" si="156"/>
        <v>1</v>
      </c>
      <c r="G2038">
        <f t="shared" si="157"/>
        <v>3</v>
      </c>
      <c r="H2038">
        <f t="shared" si="158"/>
        <v>113</v>
      </c>
      <c r="I2038" t="str">
        <f t="shared" si="159"/>
        <v>Evasive Customer</v>
      </c>
    </row>
    <row r="2039" spans="1:9" x14ac:dyDescent="0.25">
      <c r="A2039" s="11">
        <v>2038</v>
      </c>
      <c r="B2039" s="12">
        <v>13</v>
      </c>
      <c r="C2039" s="13">
        <v>4</v>
      </c>
      <c r="D2039" s="14">
        <v>3207.1700000000005</v>
      </c>
      <c r="E2039">
        <f t="shared" si="155"/>
        <v>4</v>
      </c>
      <c r="F2039">
        <f t="shared" si="156"/>
        <v>1</v>
      </c>
      <c r="G2039">
        <f t="shared" si="157"/>
        <v>3</v>
      </c>
      <c r="H2039">
        <f t="shared" si="158"/>
        <v>413</v>
      </c>
      <c r="I2039" t="str">
        <f t="shared" si="159"/>
        <v>Recent Customer</v>
      </c>
    </row>
    <row r="2040" spans="1:9" x14ac:dyDescent="0.25">
      <c r="A2040" s="11">
        <v>2039</v>
      </c>
      <c r="B2040" s="12">
        <v>199</v>
      </c>
      <c r="C2040" s="13">
        <v>5</v>
      </c>
      <c r="D2040" s="14">
        <v>2094.4800000000005</v>
      </c>
      <c r="E2040">
        <f t="shared" si="155"/>
        <v>1</v>
      </c>
      <c r="F2040">
        <f t="shared" si="156"/>
        <v>2</v>
      </c>
      <c r="G2040">
        <f t="shared" si="157"/>
        <v>2</v>
      </c>
      <c r="H2040">
        <f t="shared" si="158"/>
        <v>122</v>
      </c>
      <c r="I2040" t="str">
        <f t="shared" si="159"/>
        <v>Evasive Customer</v>
      </c>
    </row>
    <row r="2041" spans="1:9" x14ac:dyDescent="0.25">
      <c r="A2041" s="11">
        <v>2040</v>
      </c>
      <c r="B2041" s="12">
        <v>96</v>
      </c>
      <c r="C2041" s="13">
        <v>2</v>
      </c>
      <c r="D2041" s="14">
        <v>1364.0500000000002</v>
      </c>
      <c r="E2041">
        <f t="shared" si="155"/>
        <v>1</v>
      </c>
      <c r="F2041">
        <f t="shared" si="156"/>
        <v>1</v>
      </c>
      <c r="G2041">
        <f t="shared" si="157"/>
        <v>1</v>
      </c>
      <c r="H2041">
        <f t="shared" si="158"/>
        <v>111</v>
      </c>
      <c r="I2041" t="str">
        <f t="shared" si="159"/>
        <v>Lost Customer</v>
      </c>
    </row>
    <row r="2042" spans="1:9" x14ac:dyDescent="0.25">
      <c r="A2042" s="11">
        <v>2041</v>
      </c>
      <c r="B2042" s="12">
        <v>80</v>
      </c>
      <c r="C2042" s="13">
        <v>6</v>
      </c>
      <c r="D2042" s="14">
        <v>3799.8600000000006</v>
      </c>
      <c r="E2042">
        <f t="shared" si="155"/>
        <v>2</v>
      </c>
      <c r="F2042">
        <f t="shared" si="156"/>
        <v>2</v>
      </c>
      <c r="G2042">
        <f t="shared" si="157"/>
        <v>3</v>
      </c>
      <c r="H2042">
        <f t="shared" si="158"/>
        <v>223</v>
      </c>
      <c r="I2042" t="str">
        <f t="shared" si="159"/>
        <v>High Risk Customer</v>
      </c>
    </row>
    <row r="2043" spans="1:9" x14ac:dyDescent="0.25">
      <c r="A2043" s="11">
        <v>2042</v>
      </c>
      <c r="B2043" s="12">
        <v>11</v>
      </c>
      <c r="C2043" s="13">
        <v>3</v>
      </c>
      <c r="D2043" s="14">
        <v>2006.1800000000003</v>
      </c>
      <c r="E2043">
        <f t="shared" si="155"/>
        <v>4</v>
      </c>
      <c r="F2043">
        <f t="shared" si="156"/>
        <v>1</v>
      </c>
      <c r="G2043">
        <f t="shared" si="157"/>
        <v>2</v>
      </c>
      <c r="H2043">
        <f t="shared" si="158"/>
        <v>412</v>
      </c>
      <c r="I2043" t="str">
        <f t="shared" si="159"/>
        <v>Recent Customer</v>
      </c>
    </row>
    <row r="2044" spans="1:9" x14ac:dyDescent="0.25">
      <c r="A2044" s="11">
        <v>2043</v>
      </c>
      <c r="B2044" s="12">
        <v>139</v>
      </c>
      <c r="C2044" s="13">
        <v>5</v>
      </c>
      <c r="D2044" s="14">
        <v>3472.2400000000002</v>
      </c>
      <c r="E2044">
        <f t="shared" si="155"/>
        <v>1</v>
      </c>
      <c r="F2044">
        <f t="shared" si="156"/>
        <v>2</v>
      </c>
      <c r="G2044">
        <f t="shared" si="157"/>
        <v>3</v>
      </c>
      <c r="H2044">
        <f t="shared" si="158"/>
        <v>123</v>
      </c>
      <c r="I2044" t="str">
        <f t="shared" si="159"/>
        <v>Evasive Customer</v>
      </c>
    </row>
    <row r="2045" spans="1:9" x14ac:dyDescent="0.25">
      <c r="A2045" s="11">
        <v>2044</v>
      </c>
      <c r="B2045" s="12">
        <v>5</v>
      </c>
      <c r="C2045" s="13">
        <v>5</v>
      </c>
      <c r="D2045" s="14">
        <v>3977.45</v>
      </c>
      <c r="E2045">
        <f t="shared" si="155"/>
        <v>4</v>
      </c>
      <c r="F2045">
        <f t="shared" si="156"/>
        <v>2</v>
      </c>
      <c r="G2045">
        <f t="shared" si="157"/>
        <v>3</v>
      </c>
      <c r="H2045">
        <f t="shared" si="158"/>
        <v>423</v>
      </c>
      <c r="I2045" t="str">
        <f t="shared" si="159"/>
        <v>Becoming Loyal</v>
      </c>
    </row>
    <row r="2046" spans="1:9" x14ac:dyDescent="0.25">
      <c r="A2046" s="11">
        <v>2045</v>
      </c>
      <c r="B2046" s="12">
        <v>55</v>
      </c>
      <c r="C2046" s="13">
        <v>9</v>
      </c>
      <c r="D2046" s="14">
        <v>4267.67</v>
      </c>
      <c r="E2046">
        <f t="shared" si="155"/>
        <v>2</v>
      </c>
      <c r="F2046">
        <f t="shared" si="156"/>
        <v>4</v>
      </c>
      <c r="G2046">
        <f t="shared" si="157"/>
        <v>4</v>
      </c>
      <c r="H2046">
        <f t="shared" si="158"/>
        <v>244</v>
      </c>
      <c r="I2046" t="str">
        <f t="shared" si="159"/>
        <v>Losing Customer</v>
      </c>
    </row>
    <row r="2047" spans="1:9" x14ac:dyDescent="0.25">
      <c r="A2047" s="11">
        <v>2046</v>
      </c>
      <c r="B2047" s="12">
        <v>33</v>
      </c>
      <c r="C2047" s="13">
        <v>9</v>
      </c>
      <c r="D2047" s="14">
        <v>9188.77</v>
      </c>
      <c r="E2047">
        <f t="shared" si="155"/>
        <v>3</v>
      </c>
      <c r="F2047">
        <f t="shared" si="156"/>
        <v>4</v>
      </c>
      <c r="G2047">
        <f t="shared" si="157"/>
        <v>4</v>
      </c>
      <c r="H2047">
        <f t="shared" si="158"/>
        <v>344</v>
      </c>
      <c r="I2047" t="str">
        <f t="shared" si="159"/>
        <v>Recent Customer</v>
      </c>
    </row>
    <row r="2048" spans="1:9" x14ac:dyDescent="0.25">
      <c r="A2048" s="11">
        <v>2047</v>
      </c>
      <c r="B2048" s="12">
        <v>279</v>
      </c>
      <c r="C2048" s="13">
        <v>2</v>
      </c>
      <c r="D2048" s="14">
        <v>1215.3399999999999</v>
      </c>
      <c r="E2048">
        <f t="shared" si="155"/>
        <v>1</v>
      </c>
      <c r="F2048">
        <f t="shared" si="156"/>
        <v>1</v>
      </c>
      <c r="G2048">
        <f t="shared" si="157"/>
        <v>1</v>
      </c>
      <c r="H2048">
        <f t="shared" si="158"/>
        <v>111</v>
      </c>
      <c r="I2048" t="str">
        <f t="shared" si="159"/>
        <v>Lost Customer</v>
      </c>
    </row>
    <row r="2049" spans="1:9" x14ac:dyDescent="0.25">
      <c r="A2049" s="11">
        <v>2048</v>
      </c>
      <c r="B2049" s="12">
        <v>57</v>
      </c>
      <c r="C2049" s="13">
        <v>7</v>
      </c>
      <c r="D2049" s="14">
        <v>5350</v>
      </c>
      <c r="E2049">
        <f t="shared" si="155"/>
        <v>2</v>
      </c>
      <c r="F2049">
        <f t="shared" si="156"/>
        <v>3</v>
      </c>
      <c r="G2049">
        <f t="shared" si="157"/>
        <v>4</v>
      </c>
      <c r="H2049">
        <f t="shared" si="158"/>
        <v>234</v>
      </c>
      <c r="I2049" t="str">
        <f t="shared" si="159"/>
        <v>Losing Customer</v>
      </c>
    </row>
    <row r="2050" spans="1:9" x14ac:dyDescent="0.25">
      <c r="A2050" s="11">
        <v>2049</v>
      </c>
      <c r="B2050" s="12">
        <v>76</v>
      </c>
      <c r="C2050" s="13">
        <v>6</v>
      </c>
      <c r="D2050" s="14">
        <v>2532.7200000000003</v>
      </c>
      <c r="E2050">
        <f t="shared" si="155"/>
        <v>2</v>
      </c>
      <c r="F2050">
        <f t="shared" si="156"/>
        <v>2</v>
      </c>
      <c r="G2050">
        <f t="shared" si="157"/>
        <v>2</v>
      </c>
      <c r="H2050">
        <f t="shared" si="158"/>
        <v>222</v>
      </c>
      <c r="I2050" t="str">
        <f t="shared" si="159"/>
        <v>High Risk Customer</v>
      </c>
    </row>
    <row r="2051" spans="1:9" x14ac:dyDescent="0.25">
      <c r="A2051" s="11">
        <v>2050</v>
      </c>
      <c r="B2051" s="12">
        <v>6</v>
      </c>
      <c r="C2051" s="13">
        <v>4</v>
      </c>
      <c r="D2051" s="14">
        <v>2099.3999999999996</v>
      </c>
      <c r="E2051">
        <f t="shared" si="155"/>
        <v>4</v>
      </c>
      <c r="F2051">
        <f t="shared" si="156"/>
        <v>1</v>
      </c>
      <c r="G2051">
        <f t="shared" si="157"/>
        <v>2</v>
      </c>
      <c r="H2051">
        <f t="shared" si="158"/>
        <v>412</v>
      </c>
      <c r="I2051" t="str">
        <f t="shared" si="159"/>
        <v>Recent Customer</v>
      </c>
    </row>
    <row r="2052" spans="1:9" x14ac:dyDescent="0.25">
      <c r="A2052" s="11">
        <v>2051</v>
      </c>
      <c r="B2052" s="12">
        <v>51</v>
      </c>
      <c r="C2052" s="13">
        <v>6</v>
      </c>
      <c r="D2052" s="14">
        <v>6140.66</v>
      </c>
      <c r="E2052">
        <f t="shared" si="155"/>
        <v>2</v>
      </c>
      <c r="F2052">
        <f t="shared" si="156"/>
        <v>2</v>
      </c>
      <c r="G2052">
        <f t="shared" si="157"/>
        <v>4</v>
      </c>
      <c r="H2052">
        <f t="shared" si="158"/>
        <v>224</v>
      </c>
      <c r="I2052" t="str">
        <f t="shared" si="159"/>
        <v>Losing Customer</v>
      </c>
    </row>
    <row r="2053" spans="1:9" x14ac:dyDescent="0.25">
      <c r="A2053" s="11">
        <v>2052</v>
      </c>
      <c r="B2053" s="12">
        <v>58</v>
      </c>
      <c r="C2053" s="13">
        <v>9</v>
      </c>
      <c r="D2053" s="14">
        <v>3009.8900000000003</v>
      </c>
      <c r="E2053">
        <f t="shared" si="155"/>
        <v>2</v>
      </c>
      <c r="F2053">
        <f t="shared" si="156"/>
        <v>4</v>
      </c>
      <c r="G2053">
        <f t="shared" si="157"/>
        <v>3</v>
      </c>
      <c r="H2053">
        <f t="shared" si="158"/>
        <v>243</v>
      </c>
      <c r="I2053" t="str">
        <f t="shared" si="159"/>
        <v>Losing Customer</v>
      </c>
    </row>
    <row r="2054" spans="1:9" x14ac:dyDescent="0.25">
      <c r="A2054" s="11">
        <v>2053</v>
      </c>
      <c r="B2054" s="12">
        <v>5</v>
      </c>
      <c r="C2054" s="13">
        <v>6</v>
      </c>
      <c r="D2054" s="14">
        <v>4941.1799999999994</v>
      </c>
      <c r="E2054">
        <f t="shared" ref="E2054:E2117" si="160">IF(B2054&gt;88,1,IF(AND(B2054&lt;=88,B2054&gt;45),2,IF(AND(B2054&lt;=45,B2054&gt;18),3,IF(B2054&lt;=18,4))))</f>
        <v>4</v>
      </c>
      <c r="F2054">
        <f t="shared" ref="F2054:F2117" si="161">IF(C2054&gt;7,4,IF(AND(C2054&lt;=7,C2054&gt;6),3,IF(AND(C2054&lt;=6,C2054&gt;4),2,IF(C2054&lt;=4,1))))</f>
        <v>2</v>
      </c>
      <c r="G2054">
        <f t="shared" ref="G2054:G2117" si="162">IF(D2054&gt;4095.63,4,IF(AND(D2054&lt;=4095.63,D2054&gt;2785.04),3,IF(AND(D2054&lt;=2785.04,D2054&gt;1779.7),2,IF(D2054&lt;=1779.7,1))))</f>
        <v>4</v>
      </c>
      <c r="H2054">
        <f t="shared" ref="H2054:H2117" si="163">100*E2054+10*F2054+G2054</f>
        <v>424</v>
      </c>
      <c r="I2054" t="str">
        <f t="shared" ref="I2054:I2117" si="164">IF(H2054=444,"Platinum Customer",IF(AND(H2054&lt;444,H2054&gt;=433),"Very Loyal",IF(AND(H2054&lt;433,H2054&gt;=421),"Becoming Loyal",IF(AND(H2054&lt;421,H2054&gt;=344),"Recent Customer",IF(AND(H2054&lt;344,H2054&gt;=323),"Potential Customer",IF(AND(H2054&lt;323,H2054&gt;=311),"Late Bloomer",IF(AND(H2054&lt;311,H2054&gt;=224),"Losing Customer",IF(AND(H2054&lt;224,H2054&gt;=212),"High Risk Customer",IF(AND(H2054&lt;212,H2054&gt;=124),"Almost Lost Customer",IF(AND(H2054&lt;124,H2054&gt;=112),"Evasive Customer",IF(H2054=111,"Lost Customer")))))))))))</f>
        <v>Becoming Loyal</v>
      </c>
    </row>
    <row r="2055" spans="1:9" x14ac:dyDescent="0.25">
      <c r="A2055" s="11">
        <v>2054</v>
      </c>
      <c r="B2055" s="12">
        <v>1</v>
      </c>
      <c r="C2055" s="13">
        <v>4</v>
      </c>
      <c r="D2055" s="14">
        <v>3000.7</v>
      </c>
      <c r="E2055">
        <f t="shared" si="160"/>
        <v>4</v>
      </c>
      <c r="F2055">
        <f t="shared" si="161"/>
        <v>1</v>
      </c>
      <c r="G2055">
        <f t="shared" si="162"/>
        <v>3</v>
      </c>
      <c r="H2055">
        <f t="shared" si="163"/>
        <v>413</v>
      </c>
      <c r="I2055" t="str">
        <f t="shared" si="164"/>
        <v>Recent Customer</v>
      </c>
    </row>
    <row r="2056" spans="1:9" x14ac:dyDescent="0.25">
      <c r="A2056" s="11">
        <v>2055</v>
      </c>
      <c r="B2056" s="12">
        <v>0</v>
      </c>
      <c r="C2056" s="13">
        <v>9</v>
      </c>
      <c r="D2056" s="14">
        <v>5563.6299999999992</v>
      </c>
      <c r="E2056">
        <f t="shared" si="160"/>
        <v>4</v>
      </c>
      <c r="F2056">
        <f t="shared" si="161"/>
        <v>4</v>
      </c>
      <c r="G2056">
        <f t="shared" si="162"/>
        <v>4</v>
      </c>
      <c r="H2056">
        <f t="shared" si="163"/>
        <v>444</v>
      </c>
      <c r="I2056" t="str">
        <f t="shared" si="164"/>
        <v>Platinum Customer</v>
      </c>
    </row>
    <row r="2057" spans="1:9" x14ac:dyDescent="0.25">
      <c r="A2057" s="11">
        <v>2056</v>
      </c>
      <c r="B2057" s="12">
        <v>54</v>
      </c>
      <c r="C2057" s="13">
        <v>2</v>
      </c>
      <c r="D2057" s="14">
        <v>1028.46</v>
      </c>
      <c r="E2057">
        <f t="shared" si="160"/>
        <v>2</v>
      </c>
      <c r="F2057">
        <f t="shared" si="161"/>
        <v>1</v>
      </c>
      <c r="G2057">
        <f t="shared" si="162"/>
        <v>1</v>
      </c>
      <c r="H2057">
        <f t="shared" si="163"/>
        <v>211</v>
      </c>
      <c r="I2057" t="str">
        <f t="shared" si="164"/>
        <v>Almost Lost Customer</v>
      </c>
    </row>
    <row r="2058" spans="1:9" x14ac:dyDescent="0.25">
      <c r="A2058" s="11">
        <v>2057</v>
      </c>
      <c r="B2058" s="12">
        <v>16</v>
      </c>
      <c r="C2058" s="13">
        <v>6</v>
      </c>
      <c r="D2058" s="14">
        <v>5006.9799999999996</v>
      </c>
      <c r="E2058">
        <f t="shared" si="160"/>
        <v>4</v>
      </c>
      <c r="F2058">
        <f t="shared" si="161"/>
        <v>2</v>
      </c>
      <c r="G2058">
        <f t="shared" si="162"/>
        <v>4</v>
      </c>
      <c r="H2058">
        <f t="shared" si="163"/>
        <v>424</v>
      </c>
      <c r="I2058" t="str">
        <f t="shared" si="164"/>
        <v>Becoming Loyal</v>
      </c>
    </row>
    <row r="2059" spans="1:9" x14ac:dyDescent="0.25">
      <c r="A2059" s="11">
        <v>2058</v>
      </c>
      <c r="B2059" s="12">
        <v>120</v>
      </c>
      <c r="C2059" s="13">
        <v>7</v>
      </c>
      <c r="D2059" s="14">
        <v>3634.98</v>
      </c>
      <c r="E2059">
        <f t="shared" si="160"/>
        <v>1</v>
      </c>
      <c r="F2059">
        <f t="shared" si="161"/>
        <v>3</v>
      </c>
      <c r="G2059">
        <f t="shared" si="162"/>
        <v>3</v>
      </c>
      <c r="H2059">
        <f t="shared" si="163"/>
        <v>133</v>
      </c>
      <c r="I2059" t="str">
        <f t="shared" si="164"/>
        <v>Almost Lost Customer</v>
      </c>
    </row>
    <row r="2060" spans="1:9" x14ac:dyDescent="0.25">
      <c r="A2060" s="11">
        <v>2059</v>
      </c>
      <c r="B2060" s="12">
        <v>170</v>
      </c>
      <c r="C2060" s="13">
        <v>4</v>
      </c>
      <c r="D2060" s="14">
        <v>1500.24</v>
      </c>
      <c r="E2060">
        <f t="shared" si="160"/>
        <v>1</v>
      </c>
      <c r="F2060">
        <f t="shared" si="161"/>
        <v>1</v>
      </c>
      <c r="G2060">
        <f t="shared" si="162"/>
        <v>1</v>
      </c>
      <c r="H2060">
        <f t="shared" si="163"/>
        <v>111</v>
      </c>
      <c r="I2060" t="str">
        <f t="shared" si="164"/>
        <v>Lost Customer</v>
      </c>
    </row>
    <row r="2061" spans="1:9" x14ac:dyDescent="0.25">
      <c r="A2061" s="11">
        <v>2060</v>
      </c>
      <c r="B2061" s="12">
        <v>5</v>
      </c>
      <c r="C2061" s="13">
        <v>11</v>
      </c>
      <c r="D2061" s="14">
        <v>5875.1399999999994</v>
      </c>
      <c r="E2061">
        <f t="shared" si="160"/>
        <v>4</v>
      </c>
      <c r="F2061">
        <f t="shared" si="161"/>
        <v>4</v>
      </c>
      <c r="G2061">
        <f t="shared" si="162"/>
        <v>4</v>
      </c>
      <c r="H2061">
        <f t="shared" si="163"/>
        <v>444</v>
      </c>
      <c r="I2061" t="str">
        <f t="shared" si="164"/>
        <v>Platinum Customer</v>
      </c>
    </row>
    <row r="2062" spans="1:9" x14ac:dyDescent="0.25">
      <c r="A2062" s="11">
        <v>2061</v>
      </c>
      <c r="B2062" s="12">
        <v>132</v>
      </c>
      <c r="C2062" s="13">
        <v>6</v>
      </c>
      <c r="D2062" s="14">
        <v>3867.7400000000007</v>
      </c>
      <c r="E2062">
        <f t="shared" si="160"/>
        <v>1</v>
      </c>
      <c r="F2062">
        <f t="shared" si="161"/>
        <v>2</v>
      </c>
      <c r="G2062">
        <f t="shared" si="162"/>
        <v>3</v>
      </c>
      <c r="H2062">
        <f t="shared" si="163"/>
        <v>123</v>
      </c>
      <c r="I2062" t="str">
        <f t="shared" si="164"/>
        <v>Evasive Customer</v>
      </c>
    </row>
    <row r="2063" spans="1:9" x14ac:dyDescent="0.25">
      <c r="A2063" s="11">
        <v>2062</v>
      </c>
      <c r="B2063" s="12">
        <v>42</v>
      </c>
      <c r="C2063" s="13">
        <v>5</v>
      </c>
      <c r="D2063" s="14">
        <v>3465.41</v>
      </c>
      <c r="E2063">
        <f t="shared" si="160"/>
        <v>3</v>
      </c>
      <c r="F2063">
        <f t="shared" si="161"/>
        <v>2</v>
      </c>
      <c r="G2063">
        <f t="shared" si="162"/>
        <v>3</v>
      </c>
      <c r="H2063">
        <f t="shared" si="163"/>
        <v>323</v>
      </c>
      <c r="I2063" t="str">
        <f t="shared" si="164"/>
        <v>Potential Customer</v>
      </c>
    </row>
    <row r="2064" spans="1:9" x14ac:dyDescent="0.25">
      <c r="A2064" s="11">
        <v>2063</v>
      </c>
      <c r="B2064" s="12">
        <v>9</v>
      </c>
      <c r="C2064" s="13">
        <v>5</v>
      </c>
      <c r="D2064" s="14">
        <v>1822.9999999999998</v>
      </c>
      <c r="E2064">
        <f t="shared" si="160"/>
        <v>4</v>
      </c>
      <c r="F2064">
        <f t="shared" si="161"/>
        <v>2</v>
      </c>
      <c r="G2064">
        <f t="shared" si="162"/>
        <v>2</v>
      </c>
      <c r="H2064">
        <f t="shared" si="163"/>
        <v>422</v>
      </c>
      <c r="I2064" t="str">
        <f t="shared" si="164"/>
        <v>Becoming Loyal</v>
      </c>
    </row>
    <row r="2065" spans="1:9" x14ac:dyDescent="0.25">
      <c r="A2065" s="11">
        <v>2064</v>
      </c>
      <c r="B2065" s="12">
        <v>106</v>
      </c>
      <c r="C2065" s="13">
        <v>5</v>
      </c>
      <c r="D2065" s="14">
        <v>3327.04</v>
      </c>
      <c r="E2065">
        <f t="shared" si="160"/>
        <v>1</v>
      </c>
      <c r="F2065">
        <f t="shared" si="161"/>
        <v>2</v>
      </c>
      <c r="G2065">
        <f t="shared" si="162"/>
        <v>3</v>
      </c>
      <c r="H2065">
        <f t="shared" si="163"/>
        <v>123</v>
      </c>
      <c r="I2065" t="str">
        <f t="shared" si="164"/>
        <v>Evasive Customer</v>
      </c>
    </row>
    <row r="2066" spans="1:9" x14ac:dyDescent="0.25">
      <c r="A2066" s="11">
        <v>2065</v>
      </c>
      <c r="B2066" s="12">
        <v>215</v>
      </c>
      <c r="C2066" s="13">
        <v>4</v>
      </c>
      <c r="D2066" s="14">
        <v>2071.89</v>
      </c>
      <c r="E2066">
        <f t="shared" si="160"/>
        <v>1</v>
      </c>
      <c r="F2066">
        <f t="shared" si="161"/>
        <v>1</v>
      </c>
      <c r="G2066">
        <f t="shared" si="162"/>
        <v>2</v>
      </c>
      <c r="H2066">
        <f t="shared" si="163"/>
        <v>112</v>
      </c>
      <c r="I2066" t="str">
        <f t="shared" si="164"/>
        <v>Evasive Customer</v>
      </c>
    </row>
    <row r="2067" spans="1:9" x14ac:dyDescent="0.25">
      <c r="A2067" s="11">
        <v>2066</v>
      </c>
      <c r="B2067" s="12">
        <v>90</v>
      </c>
      <c r="C2067" s="13">
        <v>5</v>
      </c>
      <c r="D2067" s="14">
        <v>2259.2900000000004</v>
      </c>
      <c r="E2067">
        <f t="shared" si="160"/>
        <v>1</v>
      </c>
      <c r="F2067">
        <f t="shared" si="161"/>
        <v>2</v>
      </c>
      <c r="G2067">
        <f t="shared" si="162"/>
        <v>2</v>
      </c>
      <c r="H2067">
        <f t="shared" si="163"/>
        <v>122</v>
      </c>
      <c r="I2067" t="str">
        <f t="shared" si="164"/>
        <v>Evasive Customer</v>
      </c>
    </row>
    <row r="2068" spans="1:9" x14ac:dyDescent="0.25">
      <c r="A2068" s="11">
        <v>2067</v>
      </c>
      <c r="B2068" s="12">
        <v>30</v>
      </c>
      <c r="C2068" s="13">
        <v>8</v>
      </c>
      <c r="D2068" s="14">
        <v>3743.7999999999997</v>
      </c>
      <c r="E2068">
        <f t="shared" si="160"/>
        <v>3</v>
      </c>
      <c r="F2068">
        <f t="shared" si="161"/>
        <v>4</v>
      </c>
      <c r="G2068">
        <f t="shared" si="162"/>
        <v>3</v>
      </c>
      <c r="H2068">
        <f t="shared" si="163"/>
        <v>343</v>
      </c>
      <c r="I2068" t="str">
        <f t="shared" si="164"/>
        <v>Potential Customer</v>
      </c>
    </row>
    <row r="2069" spans="1:9" x14ac:dyDescent="0.25">
      <c r="A2069" s="11">
        <v>2068</v>
      </c>
      <c r="B2069" s="12">
        <v>159</v>
      </c>
      <c r="C2069" s="13">
        <v>5</v>
      </c>
      <c r="D2069" s="14">
        <v>3933.88</v>
      </c>
      <c r="E2069">
        <f t="shared" si="160"/>
        <v>1</v>
      </c>
      <c r="F2069">
        <f t="shared" si="161"/>
        <v>2</v>
      </c>
      <c r="G2069">
        <f t="shared" si="162"/>
        <v>3</v>
      </c>
      <c r="H2069">
        <f t="shared" si="163"/>
        <v>123</v>
      </c>
      <c r="I2069" t="str">
        <f t="shared" si="164"/>
        <v>Evasive Customer</v>
      </c>
    </row>
    <row r="2070" spans="1:9" x14ac:dyDescent="0.25">
      <c r="A2070" s="11">
        <v>2069</v>
      </c>
      <c r="B2070" s="12">
        <v>51</v>
      </c>
      <c r="C2070" s="13">
        <v>6</v>
      </c>
      <c r="D2070" s="14">
        <v>5879.9700000000012</v>
      </c>
      <c r="E2070">
        <f t="shared" si="160"/>
        <v>2</v>
      </c>
      <c r="F2070">
        <f t="shared" si="161"/>
        <v>2</v>
      </c>
      <c r="G2070">
        <f t="shared" si="162"/>
        <v>4</v>
      </c>
      <c r="H2070">
        <f t="shared" si="163"/>
        <v>224</v>
      </c>
      <c r="I2070" t="str">
        <f t="shared" si="164"/>
        <v>Losing Customer</v>
      </c>
    </row>
    <row r="2071" spans="1:9" x14ac:dyDescent="0.25">
      <c r="A2071" s="11">
        <v>2070</v>
      </c>
      <c r="B2071" s="12">
        <v>4</v>
      </c>
      <c r="C2071" s="13">
        <v>9</v>
      </c>
      <c r="D2071" s="14">
        <v>4731.1999999999989</v>
      </c>
      <c r="E2071">
        <f t="shared" si="160"/>
        <v>4</v>
      </c>
      <c r="F2071">
        <f t="shared" si="161"/>
        <v>4</v>
      </c>
      <c r="G2071">
        <f t="shared" si="162"/>
        <v>4</v>
      </c>
      <c r="H2071">
        <f t="shared" si="163"/>
        <v>444</v>
      </c>
      <c r="I2071" t="str">
        <f t="shared" si="164"/>
        <v>Platinum Customer</v>
      </c>
    </row>
    <row r="2072" spans="1:9" x14ac:dyDescent="0.25">
      <c r="A2072" s="11">
        <v>2071</v>
      </c>
      <c r="B2072" s="12">
        <v>20</v>
      </c>
      <c r="C2072" s="13">
        <v>7</v>
      </c>
      <c r="D2072" s="14">
        <v>3588.04</v>
      </c>
      <c r="E2072">
        <f t="shared" si="160"/>
        <v>3</v>
      </c>
      <c r="F2072">
        <f t="shared" si="161"/>
        <v>3</v>
      </c>
      <c r="G2072">
        <f t="shared" si="162"/>
        <v>3</v>
      </c>
      <c r="H2072">
        <f t="shared" si="163"/>
        <v>333</v>
      </c>
      <c r="I2072" t="str">
        <f t="shared" si="164"/>
        <v>Potential Customer</v>
      </c>
    </row>
    <row r="2073" spans="1:9" x14ac:dyDescent="0.25">
      <c r="A2073" s="11">
        <v>2072</v>
      </c>
      <c r="B2073" s="12">
        <v>8</v>
      </c>
      <c r="C2073" s="13">
        <v>13</v>
      </c>
      <c r="D2073" s="14">
        <v>4136.8399999999992</v>
      </c>
      <c r="E2073">
        <f t="shared" si="160"/>
        <v>4</v>
      </c>
      <c r="F2073">
        <f t="shared" si="161"/>
        <v>4</v>
      </c>
      <c r="G2073">
        <f t="shared" si="162"/>
        <v>4</v>
      </c>
      <c r="H2073">
        <f t="shared" si="163"/>
        <v>444</v>
      </c>
      <c r="I2073" t="str">
        <f t="shared" si="164"/>
        <v>Platinum Customer</v>
      </c>
    </row>
    <row r="2074" spans="1:9" x14ac:dyDescent="0.25">
      <c r="A2074" s="11">
        <v>2073</v>
      </c>
      <c r="B2074" s="12">
        <v>56</v>
      </c>
      <c r="C2074" s="13">
        <v>8</v>
      </c>
      <c r="D2074" s="14">
        <v>1872.25</v>
      </c>
      <c r="E2074">
        <f t="shared" si="160"/>
        <v>2</v>
      </c>
      <c r="F2074">
        <f t="shared" si="161"/>
        <v>4</v>
      </c>
      <c r="G2074">
        <f t="shared" si="162"/>
        <v>2</v>
      </c>
      <c r="H2074">
        <f t="shared" si="163"/>
        <v>242</v>
      </c>
      <c r="I2074" t="str">
        <f t="shared" si="164"/>
        <v>Losing Customer</v>
      </c>
    </row>
    <row r="2075" spans="1:9" x14ac:dyDescent="0.25">
      <c r="A2075" s="11">
        <v>2075</v>
      </c>
      <c r="B2075" s="12">
        <v>4</v>
      </c>
      <c r="C2075" s="13">
        <v>4</v>
      </c>
      <c r="D2075" s="14">
        <v>2302.5400000000004</v>
      </c>
      <c r="E2075">
        <f t="shared" si="160"/>
        <v>4</v>
      </c>
      <c r="F2075">
        <f t="shared" si="161"/>
        <v>1</v>
      </c>
      <c r="G2075">
        <f t="shared" si="162"/>
        <v>2</v>
      </c>
      <c r="H2075">
        <f t="shared" si="163"/>
        <v>412</v>
      </c>
      <c r="I2075" t="str">
        <f t="shared" si="164"/>
        <v>Recent Customer</v>
      </c>
    </row>
    <row r="2076" spans="1:9" x14ac:dyDescent="0.25">
      <c r="A2076" s="11">
        <v>2076</v>
      </c>
      <c r="B2076" s="12">
        <v>19</v>
      </c>
      <c r="C2076" s="13">
        <v>8</v>
      </c>
      <c r="D2076" s="14">
        <v>5576.1699999999992</v>
      </c>
      <c r="E2076">
        <f t="shared" si="160"/>
        <v>3</v>
      </c>
      <c r="F2076">
        <f t="shared" si="161"/>
        <v>4</v>
      </c>
      <c r="G2076">
        <f t="shared" si="162"/>
        <v>4</v>
      </c>
      <c r="H2076">
        <f t="shared" si="163"/>
        <v>344</v>
      </c>
      <c r="I2076" t="str">
        <f t="shared" si="164"/>
        <v>Recent Customer</v>
      </c>
    </row>
    <row r="2077" spans="1:9" x14ac:dyDescent="0.25">
      <c r="A2077" s="11">
        <v>2077</v>
      </c>
      <c r="B2077" s="12">
        <v>227</v>
      </c>
      <c r="C2077" s="13">
        <v>3</v>
      </c>
      <c r="D2077" s="14">
        <v>2429.7199999999998</v>
      </c>
      <c r="E2077">
        <f t="shared" si="160"/>
        <v>1</v>
      </c>
      <c r="F2077">
        <f t="shared" si="161"/>
        <v>1</v>
      </c>
      <c r="G2077">
        <f t="shared" si="162"/>
        <v>2</v>
      </c>
      <c r="H2077">
        <f t="shared" si="163"/>
        <v>112</v>
      </c>
      <c r="I2077" t="str">
        <f t="shared" si="164"/>
        <v>Evasive Customer</v>
      </c>
    </row>
    <row r="2078" spans="1:9" x14ac:dyDescent="0.25">
      <c r="A2078" s="11">
        <v>2078</v>
      </c>
      <c r="B2078" s="12">
        <v>65</v>
      </c>
      <c r="C2078" s="13">
        <v>6</v>
      </c>
      <c r="D2078" s="14">
        <v>1976.44</v>
      </c>
      <c r="E2078">
        <f t="shared" si="160"/>
        <v>2</v>
      </c>
      <c r="F2078">
        <f t="shared" si="161"/>
        <v>2</v>
      </c>
      <c r="G2078">
        <f t="shared" si="162"/>
        <v>2</v>
      </c>
      <c r="H2078">
        <f t="shared" si="163"/>
        <v>222</v>
      </c>
      <c r="I2078" t="str">
        <f t="shared" si="164"/>
        <v>High Risk Customer</v>
      </c>
    </row>
    <row r="2079" spans="1:9" x14ac:dyDescent="0.25">
      <c r="A2079" s="11">
        <v>2079</v>
      </c>
      <c r="B2079" s="12">
        <v>3</v>
      </c>
      <c r="C2079" s="13">
        <v>3</v>
      </c>
      <c r="D2079" s="14">
        <v>2692.83</v>
      </c>
      <c r="E2079">
        <f t="shared" si="160"/>
        <v>4</v>
      </c>
      <c r="F2079">
        <f t="shared" si="161"/>
        <v>1</v>
      </c>
      <c r="G2079">
        <f t="shared" si="162"/>
        <v>2</v>
      </c>
      <c r="H2079">
        <f t="shared" si="163"/>
        <v>412</v>
      </c>
      <c r="I2079" t="str">
        <f t="shared" si="164"/>
        <v>Recent Customer</v>
      </c>
    </row>
    <row r="2080" spans="1:9" x14ac:dyDescent="0.25">
      <c r="A2080" s="11">
        <v>2080</v>
      </c>
      <c r="B2080" s="12">
        <v>162</v>
      </c>
      <c r="C2080" s="13">
        <v>6</v>
      </c>
      <c r="D2080" s="14">
        <v>3454.88</v>
      </c>
      <c r="E2080">
        <f t="shared" si="160"/>
        <v>1</v>
      </c>
      <c r="F2080">
        <f t="shared" si="161"/>
        <v>2</v>
      </c>
      <c r="G2080">
        <f t="shared" si="162"/>
        <v>3</v>
      </c>
      <c r="H2080">
        <f t="shared" si="163"/>
        <v>123</v>
      </c>
      <c r="I2080" t="str">
        <f t="shared" si="164"/>
        <v>Evasive Customer</v>
      </c>
    </row>
    <row r="2081" spans="1:9" x14ac:dyDescent="0.25">
      <c r="A2081" s="11">
        <v>2081</v>
      </c>
      <c r="B2081" s="12">
        <v>11</v>
      </c>
      <c r="C2081" s="13">
        <v>5</v>
      </c>
      <c r="D2081" s="14">
        <v>2531.96</v>
      </c>
      <c r="E2081">
        <f t="shared" si="160"/>
        <v>4</v>
      </c>
      <c r="F2081">
        <f t="shared" si="161"/>
        <v>2</v>
      </c>
      <c r="G2081">
        <f t="shared" si="162"/>
        <v>2</v>
      </c>
      <c r="H2081">
        <f t="shared" si="163"/>
        <v>422</v>
      </c>
      <c r="I2081" t="str">
        <f t="shared" si="164"/>
        <v>Becoming Loyal</v>
      </c>
    </row>
    <row r="2082" spans="1:9" x14ac:dyDescent="0.25">
      <c r="A2082" s="11">
        <v>2082</v>
      </c>
      <c r="B2082" s="12">
        <v>1</v>
      </c>
      <c r="C2082" s="13">
        <v>7</v>
      </c>
      <c r="D2082" s="14">
        <v>2903.17</v>
      </c>
      <c r="E2082">
        <f t="shared" si="160"/>
        <v>4</v>
      </c>
      <c r="F2082">
        <f t="shared" si="161"/>
        <v>3</v>
      </c>
      <c r="G2082">
        <f t="shared" si="162"/>
        <v>3</v>
      </c>
      <c r="H2082">
        <f t="shared" si="163"/>
        <v>433</v>
      </c>
      <c r="I2082" t="str">
        <f t="shared" si="164"/>
        <v>Very Loyal</v>
      </c>
    </row>
    <row r="2083" spans="1:9" x14ac:dyDescent="0.25">
      <c r="A2083" s="11">
        <v>2083</v>
      </c>
      <c r="B2083" s="12">
        <v>15</v>
      </c>
      <c r="C2083" s="13">
        <v>9</v>
      </c>
      <c r="D2083" s="14">
        <v>4106.38</v>
      </c>
      <c r="E2083">
        <f t="shared" si="160"/>
        <v>4</v>
      </c>
      <c r="F2083">
        <f t="shared" si="161"/>
        <v>4</v>
      </c>
      <c r="G2083">
        <f t="shared" si="162"/>
        <v>4</v>
      </c>
      <c r="H2083">
        <f t="shared" si="163"/>
        <v>444</v>
      </c>
      <c r="I2083" t="str">
        <f t="shared" si="164"/>
        <v>Platinum Customer</v>
      </c>
    </row>
    <row r="2084" spans="1:9" x14ac:dyDescent="0.25">
      <c r="A2084" s="11">
        <v>2084</v>
      </c>
      <c r="B2084" s="12">
        <v>119</v>
      </c>
      <c r="C2084" s="13">
        <v>3</v>
      </c>
      <c r="D2084" s="14">
        <v>453.47999999999996</v>
      </c>
      <c r="E2084">
        <f t="shared" si="160"/>
        <v>1</v>
      </c>
      <c r="F2084">
        <f t="shared" si="161"/>
        <v>1</v>
      </c>
      <c r="G2084">
        <f t="shared" si="162"/>
        <v>1</v>
      </c>
      <c r="H2084">
        <f t="shared" si="163"/>
        <v>111</v>
      </c>
      <c r="I2084" t="str">
        <f t="shared" si="164"/>
        <v>Lost Customer</v>
      </c>
    </row>
    <row r="2085" spans="1:9" x14ac:dyDescent="0.25">
      <c r="A2085" s="11">
        <v>2085</v>
      </c>
      <c r="B2085" s="12">
        <v>27</v>
      </c>
      <c r="C2085" s="13">
        <v>3</v>
      </c>
      <c r="D2085" s="14">
        <v>2196.3500000000004</v>
      </c>
      <c r="E2085">
        <f t="shared" si="160"/>
        <v>3</v>
      </c>
      <c r="F2085">
        <f t="shared" si="161"/>
        <v>1</v>
      </c>
      <c r="G2085">
        <f t="shared" si="162"/>
        <v>2</v>
      </c>
      <c r="H2085">
        <f t="shared" si="163"/>
        <v>312</v>
      </c>
      <c r="I2085" t="str">
        <f t="shared" si="164"/>
        <v>Late Bloomer</v>
      </c>
    </row>
    <row r="2086" spans="1:9" x14ac:dyDescent="0.25">
      <c r="A2086" s="11">
        <v>2086</v>
      </c>
      <c r="B2086" s="12">
        <v>98</v>
      </c>
      <c r="C2086" s="13">
        <v>3</v>
      </c>
      <c r="D2086" s="14">
        <v>949.57999999999993</v>
      </c>
      <c r="E2086">
        <f t="shared" si="160"/>
        <v>1</v>
      </c>
      <c r="F2086">
        <f t="shared" si="161"/>
        <v>1</v>
      </c>
      <c r="G2086">
        <f t="shared" si="162"/>
        <v>1</v>
      </c>
      <c r="H2086">
        <f t="shared" si="163"/>
        <v>111</v>
      </c>
      <c r="I2086" t="str">
        <f t="shared" si="164"/>
        <v>Lost Customer</v>
      </c>
    </row>
    <row r="2087" spans="1:9" x14ac:dyDescent="0.25">
      <c r="A2087" s="11">
        <v>2087</v>
      </c>
      <c r="B2087" s="12">
        <v>55</v>
      </c>
      <c r="C2087" s="13">
        <v>5</v>
      </c>
      <c r="D2087" s="14">
        <v>1624.1100000000001</v>
      </c>
      <c r="E2087">
        <f t="shared" si="160"/>
        <v>2</v>
      </c>
      <c r="F2087">
        <f t="shared" si="161"/>
        <v>2</v>
      </c>
      <c r="G2087">
        <f t="shared" si="162"/>
        <v>1</v>
      </c>
      <c r="H2087">
        <f t="shared" si="163"/>
        <v>221</v>
      </c>
      <c r="I2087" t="str">
        <f t="shared" si="164"/>
        <v>High Risk Customer</v>
      </c>
    </row>
    <row r="2088" spans="1:9" x14ac:dyDescent="0.25">
      <c r="A2088" s="11">
        <v>2088</v>
      </c>
      <c r="B2088" s="12">
        <v>9</v>
      </c>
      <c r="C2088" s="13">
        <v>7</v>
      </c>
      <c r="D2088" s="14">
        <v>2927.1499999999996</v>
      </c>
      <c r="E2088">
        <f t="shared" si="160"/>
        <v>4</v>
      </c>
      <c r="F2088">
        <f t="shared" si="161"/>
        <v>3</v>
      </c>
      <c r="G2088">
        <f t="shared" si="162"/>
        <v>3</v>
      </c>
      <c r="H2088">
        <f t="shared" si="163"/>
        <v>433</v>
      </c>
      <c r="I2088" t="str">
        <f t="shared" si="164"/>
        <v>Very Loyal</v>
      </c>
    </row>
    <row r="2089" spans="1:9" x14ac:dyDescent="0.25">
      <c r="A2089" s="11">
        <v>2089</v>
      </c>
      <c r="B2089" s="12">
        <v>147</v>
      </c>
      <c r="C2089" s="13">
        <v>2</v>
      </c>
      <c r="D2089" s="14">
        <v>119.32000000000002</v>
      </c>
      <c r="E2089">
        <f t="shared" si="160"/>
        <v>1</v>
      </c>
      <c r="F2089">
        <f t="shared" si="161"/>
        <v>1</v>
      </c>
      <c r="G2089">
        <f t="shared" si="162"/>
        <v>1</v>
      </c>
      <c r="H2089">
        <f t="shared" si="163"/>
        <v>111</v>
      </c>
      <c r="I2089" t="str">
        <f t="shared" si="164"/>
        <v>Lost Customer</v>
      </c>
    </row>
    <row r="2090" spans="1:9" x14ac:dyDescent="0.25">
      <c r="A2090" s="11">
        <v>2090</v>
      </c>
      <c r="B2090" s="12">
        <v>163</v>
      </c>
      <c r="C2090" s="13">
        <v>2</v>
      </c>
      <c r="D2090" s="14">
        <v>289.37</v>
      </c>
      <c r="E2090">
        <f t="shared" si="160"/>
        <v>1</v>
      </c>
      <c r="F2090">
        <f t="shared" si="161"/>
        <v>1</v>
      </c>
      <c r="G2090">
        <f t="shared" si="162"/>
        <v>1</v>
      </c>
      <c r="H2090">
        <f t="shared" si="163"/>
        <v>111</v>
      </c>
      <c r="I2090" t="str">
        <f t="shared" si="164"/>
        <v>Lost Customer</v>
      </c>
    </row>
    <row r="2091" spans="1:9" x14ac:dyDescent="0.25">
      <c r="A2091" s="11">
        <v>2091</v>
      </c>
      <c r="B2091" s="12">
        <v>211</v>
      </c>
      <c r="C2091" s="13">
        <v>3</v>
      </c>
      <c r="D2091" s="14">
        <v>2764.6099999999997</v>
      </c>
      <c r="E2091">
        <f t="shared" si="160"/>
        <v>1</v>
      </c>
      <c r="F2091">
        <f t="shared" si="161"/>
        <v>1</v>
      </c>
      <c r="G2091">
        <f t="shared" si="162"/>
        <v>2</v>
      </c>
      <c r="H2091">
        <f t="shared" si="163"/>
        <v>112</v>
      </c>
      <c r="I2091" t="str">
        <f t="shared" si="164"/>
        <v>Evasive Customer</v>
      </c>
    </row>
    <row r="2092" spans="1:9" x14ac:dyDescent="0.25">
      <c r="A2092" s="11">
        <v>2092</v>
      </c>
      <c r="B2092" s="12">
        <v>16</v>
      </c>
      <c r="C2092" s="13">
        <v>5</v>
      </c>
      <c r="D2092" s="14">
        <v>3651.0300000000007</v>
      </c>
      <c r="E2092">
        <f t="shared" si="160"/>
        <v>4</v>
      </c>
      <c r="F2092">
        <f t="shared" si="161"/>
        <v>2</v>
      </c>
      <c r="G2092">
        <f t="shared" si="162"/>
        <v>3</v>
      </c>
      <c r="H2092">
        <f t="shared" si="163"/>
        <v>423</v>
      </c>
      <c r="I2092" t="str">
        <f t="shared" si="164"/>
        <v>Becoming Loyal</v>
      </c>
    </row>
    <row r="2093" spans="1:9" x14ac:dyDescent="0.25">
      <c r="A2093" s="11">
        <v>2093</v>
      </c>
      <c r="B2093" s="12">
        <v>60</v>
      </c>
      <c r="C2093" s="13">
        <v>6</v>
      </c>
      <c r="D2093" s="14">
        <v>3660.4800000000005</v>
      </c>
      <c r="E2093">
        <f t="shared" si="160"/>
        <v>2</v>
      </c>
      <c r="F2093">
        <f t="shared" si="161"/>
        <v>2</v>
      </c>
      <c r="G2093">
        <f t="shared" si="162"/>
        <v>3</v>
      </c>
      <c r="H2093">
        <f t="shared" si="163"/>
        <v>223</v>
      </c>
      <c r="I2093" t="str">
        <f t="shared" si="164"/>
        <v>High Risk Customer</v>
      </c>
    </row>
    <row r="2094" spans="1:9" x14ac:dyDescent="0.25">
      <c r="A2094" s="11">
        <v>2094</v>
      </c>
      <c r="B2094" s="12">
        <v>34</v>
      </c>
      <c r="C2094" s="13">
        <v>5</v>
      </c>
      <c r="D2094" s="14">
        <v>1368.37</v>
      </c>
      <c r="E2094">
        <f t="shared" si="160"/>
        <v>3</v>
      </c>
      <c r="F2094">
        <f t="shared" si="161"/>
        <v>2</v>
      </c>
      <c r="G2094">
        <f t="shared" si="162"/>
        <v>1</v>
      </c>
      <c r="H2094">
        <f t="shared" si="163"/>
        <v>321</v>
      </c>
      <c r="I2094" t="str">
        <f t="shared" si="164"/>
        <v>Late Bloomer</v>
      </c>
    </row>
    <row r="2095" spans="1:9" x14ac:dyDescent="0.25">
      <c r="A2095" s="11">
        <v>2095</v>
      </c>
      <c r="B2095" s="12">
        <v>20</v>
      </c>
      <c r="C2095" s="13">
        <v>10</v>
      </c>
      <c r="D2095" s="14">
        <v>6194.3</v>
      </c>
      <c r="E2095">
        <f t="shared" si="160"/>
        <v>3</v>
      </c>
      <c r="F2095">
        <f t="shared" si="161"/>
        <v>4</v>
      </c>
      <c r="G2095">
        <f t="shared" si="162"/>
        <v>4</v>
      </c>
      <c r="H2095">
        <f t="shared" si="163"/>
        <v>344</v>
      </c>
      <c r="I2095" t="str">
        <f t="shared" si="164"/>
        <v>Recent Customer</v>
      </c>
    </row>
    <row r="2096" spans="1:9" x14ac:dyDescent="0.25">
      <c r="A2096" s="11">
        <v>2096</v>
      </c>
      <c r="B2096" s="12">
        <v>132</v>
      </c>
      <c r="C2096" s="13">
        <v>5</v>
      </c>
      <c r="D2096" s="14">
        <v>4320.42</v>
      </c>
      <c r="E2096">
        <f t="shared" si="160"/>
        <v>1</v>
      </c>
      <c r="F2096">
        <f t="shared" si="161"/>
        <v>2</v>
      </c>
      <c r="G2096">
        <f t="shared" si="162"/>
        <v>4</v>
      </c>
      <c r="H2096">
        <f t="shared" si="163"/>
        <v>124</v>
      </c>
      <c r="I2096" t="str">
        <f t="shared" si="164"/>
        <v>Almost Lost Customer</v>
      </c>
    </row>
    <row r="2097" spans="1:9" x14ac:dyDescent="0.25">
      <c r="A2097" s="11">
        <v>2097</v>
      </c>
      <c r="B2097" s="12">
        <v>38</v>
      </c>
      <c r="C2097" s="13">
        <v>6</v>
      </c>
      <c r="D2097" s="14">
        <v>4647.42</v>
      </c>
      <c r="E2097">
        <f t="shared" si="160"/>
        <v>3</v>
      </c>
      <c r="F2097">
        <f t="shared" si="161"/>
        <v>2</v>
      </c>
      <c r="G2097">
        <f t="shared" si="162"/>
        <v>4</v>
      </c>
      <c r="H2097">
        <f t="shared" si="163"/>
        <v>324</v>
      </c>
      <c r="I2097" t="str">
        <f t="shared" si="164"/>
        <v>Potential Customer</v>
      </c>
    </row>
    <row r="2098" spans="1:9" x14ac:dyDescent="0.25">
      <c r="A2098" s="11">
        <v>2098</v>
      </c>
      <c r="B2098" s="12">
        <v>8</v>
      </c>
      <c r="C2098" s="13">
        <v>6</v>
      </c>
      <c r="D2098" s="14">
        <v>2293.6699999999996</v>
      </c>
      <c r="E2098">
        <f t="shared" si="160"/>
        <v>4</v>
      </c>
      <c r="F2098">
        <f t="shared" si="161"/>
        <v>2</v>
      </c>
      <c r="G2098">
        <f t="shared" si="162"/>
        <v>2</v>
      </c>
      <c r="H2098">
        <f t="shared" si="163"/>
        <v>422</v>
      </c>
      <c r="I2098" t="str">
        <f t="shared" si="164"/>
        <v>Becoming Loyal</v>
      </c>
    </row>
    <row r="2099" spans="1:9" x14ac:dyDescent="0.25">
      <c r="A2099" s="11">
        <v>2099</v>
      </c>
      <c r="B2099" s="12">
        <v>63</v>
      </c>
      <c r="C2099" s="13">
        <v>7</v>
      </c>
      <c r="D2099" s="14">
        <v>4576.76</v>
      </c>
      <c r="E2099">
        <f t="shared" si="160"/>
        <v>2</v>
      </c>
      <c r="F2099">
        <f t="shared" si="161"/>
        <v>3</v>
      </c>
      <c r="G2099">
        <f t="shared" si="162"/>
        <v>4</v>
      </c>
      <c r="H2099">
        <f t="shared" si="163"/>
        <v>234</v>
      </c>
      <c r="I2099" t="str">
        <f t="shared" si="164"/>
        <v>Losing Customer</v>
      </c>
    </row>
    <row r="2100" spans="1:9" x14ac:dyDescent="0.25">
      <c r="A2100" s="11">
        <v>2100</v>
      </c>
      <c r="B2100" s="12">
        <v>18</v>
      </c>
      <c r="C2100" s="13">
        <v>5</v>
      </c>
      <c r="D2100" s="14">
        <v>2399.56</v>
      </c>
      <c r="E2100">
        <f t="shared" si="160"/>
        <v>4</v>
      </c>
      <c r="F2100">
        <f t="shared" si="161"/>
        <v>2</v>
      </c>
      <c r="G2100">
        <f t="shared" si="162"/>
        <v>2</v>
      </c>
      <c r="H2100">
        <f t="shared" si="163"/>
        <v>422</v>
      </c>
      <c r="I2100" t="str">
        <f t="shared" si="164"/>
        <v>Becoming Loyal</v>
      </c>
    </row>
    <row r="2101" spans="1:9" x14ac:dyDescent="0.25">
      <c r="A2101" s="11">
        <v>2101</v>
      </c>
      <c r="B2101" s="12">
        <v>20</v>
      </c>
      <c r="C2101" s="13">
        <v>10</v>
      </c>
      <c r="D2101" s="14">
        <v>5630.14</v>
      </c>
      <c r="E2101">
        <f t="shared" si="160"/>
        <v>3</v>
      </c>
      <c r="F2101">
        <f t="shared" si="161"/>
        <v>4</v>
      </c>
      <c r="G2101">
        <f t="shared" si="162"/>
        <v>4</v>
      </c>
      <c r="H2101">
        <f t="shared" si="163"/>
        <v>344</v>
      </c>
      <c r="I2101" t="str">
        <f t="shared" si="164"/>
        <v>Recent Customer</v>
      </c>
    </row>
    <row r="2102" spans="1:9" x14ac:dyDescent="0.25">
      <c r="A2102" s="11">
        <v>2102</v>
      </c>
      <c r="B2102" s="12">
        <v>17</v>
      </c>
      <c r="C2102" s="13">
        <v>7</v>
      </c>
      <c r="D2102" s="14">
        <v>3934.99</v>
      </c>
      <c r="E2102">
        <f t="shared" si="160"/>
        <v>4</v>
      </c>
      <c r="F2102">
        <f t="shared" si="161"/>
        <v>3</v>
      </c>
      <c r="G2102">
        <f t="shared" si="162"/>
        <v>3</v>
      </c>
      <c r="H2102">
        <f t="shared" si="163"/>
        <v>433</v>
      </c>
      <c r="I2102" t="str">
        <f t="shared" si="164"/>
        <v>Very Loyal</v>
      </c>
    </row>
    <row r="2103" spans="1:9" x14ac:dyDescent="0.25">
      <c r="A2103" s="11">
        <v>2103</v>
      </c>
      <c r="B2103" s="12">
        <v>14</v>
      </c>
      <c r="C2103" s="13">
        <v>10</v>
      </c>
      <c r="D2103" s="14">
        <v>6752.6299999999992</v>
      </c>
      <c r="E2103">
        <f t="shared" si="160"/>
        <v>4</v>
      </c>
      <c r="F2103">
        <f t="shared" si="161"/>
        <v>4</v>
      </c>
      <c r="G2103">
        <f t="shared" si="162"/>
        <v>4</v>
      </c>
      <c r="H2103">
        <f t="shared" si="163"/>
        <v>444</v>
      </c>
      <c r="I2103" t="str">
        <f t="shared" si="164"/>
        <v>Platinum Customer</v>
      </c>
    </row>
    <row r="2104" spans="1:9" x14ac:dyDescent="0.25">
      <c r="A2104" s="11">
        <v>2104</v>
      </c>
      <c r="B2104" s="12">
        <v>80</v>
      </c>
      <c r="C2104" s="13">
        <v>8</v>
      </c>
      <c r="D2104" s="14">
        <v>2341.58</v>
      </c>
      <c r="E2104">
        <f t="shared" si="160"/>
        <v>2</v>
      </c>
      <c r="F2104">
        <f t="shared" si="161"/>
        <v>4</v>
      </c>
      <c r="G2104">
        <f t="shared" si="162"/>
        <v>2</v>
      </c>
      <c r="H2104">
        <f t="shared" si="163"/>
        <v>242</v>
      </c>
      <c r="I2104" t="str">
        <f t="shared" si="164"/>
        <v>Losing Customer</v>
      </c>
    </row>
    <row r="2105" spans="1:9" x14ac:dyDescent="0.25">
      <c r="A2105" s="11">
        <v>2105</v>
      </c>
      <c r="B2105" s="12">
        <v>23</v>
      </c>
      <c r="C2105" s="13">
        <v>5</v>
      </c>
      <c r="D2105" s="14">
        <v>5155.91</v>
      </c>
      <c r="E2105">
        <f t="shared" si="160"/>
        <v>3</v>
      </c>
      <c r="F2105">
        <f t="shared" si="161"/>
        <v>2</v>
      </c>
      <c r="G2105">
        <f t="shared" si="162"/>
        <v>4</v>
      </c>
      <c r="H2105">
        <f t="shared" si="163"/>
        <v>324</v>
      </c>
      <c r="I2105" t="str">
        <f t="shared" si="164"/>
        <v>Potential Customer</v>
      </c>
    </row>
    <row r="2106" spans="1:9" x14ac:dyDescent="0.25">
      <c r="A2106" s="11">
        <v>2106</v>
      </c>
      <c r="B2106" s="12">
        <v>3</v>
      </c>
      <c r="C2106" s="13">
        <v>4</v>
      </c>
      <c r="D2106" s="14">
        <v>3249.41</v>
      </c>
      <c r="E2106">
        <f t="shared" si="160"/>
        <v>4</v>
      </c>
      <c r="F2106">
        <f t="shared" si="161"/>
        <v>1</v>
      </c>
      <c r="G2106">
        <f t="shared" si="162"/>
        <v>3</v>
      </c>
      <c r="H2106">
        <f t="shared" si="163"/>
        <v>413</v>
      </c>
      <c r="I2106" t="str">
        <f t="shared" si="164"/>
        <v>Recent Customer</v>
      </c>
    </row>
    <row r="2107" spans="1:9" x14ac:dyDescent="0.25">
      <c r="A2107" s="11">
        <v>2107</v>
      </c>
      <c r="B2107" s="12">
        <v>64</v>
      </c>
      <c r="C2107" s="13">
        <v>2</v>
      </c>
      <c r="D2107" s="14">
        <v>892.5</v>
      </c>
      <c r="E2107">
        <f t="shared" si="160"/>
        <v>2</v>
      </c>
      <c r="F2107">
        <f t="shared" si="161"/>
        <v>1</v>
      </c>
      <c r="G2107">
        <f t="shared" si="162"/>
        <v>1</v>
      </c>
      <c r="H2107">
        <f t="shared" si="163"/>
        <v>211</v>
      </c>
      <c r="I2107" t="str">
        <f t="shared" si="164"/>
        <v>Almost Lost Customer</v>
      </c>
    </row>
    <row r="2108" spans="1:9" x14ac:dyDescent="0.25">
      <c r="A2108" s="11">
        <v>2108</v>
      </c>
      <c r="B2108" s="12">
        <v>12</v>
      </c>
      <c r="C2108" s="13">
        <v>3</v>
      </c>
      <c r="D2108" s="14">
        <v>2077.2999999999997</v>
      </c>
      <c r="E2108">
        <f t="shared" si="160"/>
        <v>4</v>
      </c>
      <c r="F2108">
        <f t="shared" si="161"/>
        <v>1</v>
      </c>
      <c r="G2108">
        <f t="shared" si="162"/>
        <v>2</v>
      </c>
      <c r="H2108">
        <f t="shared" si="163"/>
        <v>412</v>
      </c>
      <c r="I2108" t="str">
        <f t="shared" si="164"/>
        <v>Recent Customer</v>
      </c>
    </row>
    <row r="2109" spans="1:9" x14ac:dyDescent="0.25">
      <c r="A2109" s="11">
        <v>2109</v>
      </c>
      <c r="B2109" s="12">
        <v>2</v>
      </c>
      <c r="C2109" s="13">
        <v>8</v>
      </c>
      <c r="D2109" s="14">
        <v>5263.13</v>
      </c>
      <c r="E2109">
        <f t="shared" si="160"/>
        <v>4</v>
      </c>
      <c r="F2109">
        <f t="shared" si="161"/>
        <v>4</v>
      </c>
      <c r="G2109">
        <f t="shared" si="162"/>
        <v>4</v>
      </c>
      <c r="H2109">
        <f t="shared" si="163"/>
        <v>444</v>
      </c>
      <c r="I2109" t="str">
        <f t="shared" si="164"/>
        <v>Platinum Customer</v>
      </c>
    </row>
    <row r="2110" spans="1:9" x14ac:dyDescent="0.25">
      <c r="A2110" s="11">
        <v>2110</v>
      </c>
      <c r="B2110" s="12">
        <v>26</v>
      </c>
      <c r="C2110" s="13">
        <v>7</v>
      </c>
      <c r="D2110" s="14">
        <v>2299.8700000000003</v>
      </c>
      <c r="E2110">
        <f t="shared" si="160"/>
        <v>3</v>
      </c>
      <c r="F2110">
        <f t="shared" si="161"/>
        <v>3</v>
      </c>
      <c r="G2110">
        <f t="shared" si="162"/>
        <v>2</v>
      </c>
      <c r="H2110">
        <f t="shared" si="163"/>
        <v>332</v>
      </c>
      <c r="I2110" t="str">
        <f t="shared" si="164"/>
        <v>Potential Customer</v>
      </c>
    </row>
    <row r="2111" spans="1:9" x14ac:dyDescent="0.25">
      <c r="A2111" s="11">
        <v>2111</v>
      </c>
      <c r="B2111" s="12">
        <v>6</v>
      </c>
      <c r="C2111" s="13">
        <v>9</v>
      </c>
      <c r="D2111" s="14">
        <v>4790.82</v>
      </c>
      <c r="E2111">
        <f t="shared" si="160"/>
        <v>4</v>
      </c>
      <c r="F2111">
        <f t="shared" si="161"/>
        <v>4</v>
      </c>
      <c r="G2111">
        <f t="shared" si="162"/>
        <v>4</v>
      </c>
      <c r="H2111">
        <f t="shared" si="163"/>
        <v>444</v>
      </c>
      <c r="I2111" t="str">
        <f t="shared" si="164"/>
        <v>Platinum Customer</v>
      </c>
    </row>
    <row r="2112" spans="1:9" x14ac:dyDescent="0.25">
      <c r="A2112" s="11">
        <v>2112</v>
      </c>
      <c r="B2112" s="12">
        <v>2</v>
      </c>
      <c r="C2112" s="13">
        <v>4</v>
      </c>
      <c r="D2112" s="14">
        <v>3696.4300000000003</v>
      </c>
      <c r="E2112">
        <f t="shared" si="160"/>
        <v>4</v>
      </c>
      <c r="F2112">
        <f t="shared" si="161"/>
        <v>1</v>
      </c>
      <c r="G2112">
        <f t="shared" si="162"/>
        <v>3</v>
      </c>
      <c r="H2112">
        <f t="shared" si="163"/>
        <v>413</v>
      </c>
      <c r="I2112" t="str">
        <f t="shared" si="164"/>
        <v>Recent Customer</v>
      </c>
    </row>
    <row r="2113" spans="1:9" x14ac:dyDescent="0.25">
      <c r="A2113" s="11">
        <v>2113</v>
      </c>
      <c r="B2113" s="12">
        <v>33</v>
      </c>
      <c r="C2113" s="13">
        <v>4</v>
      </c>
      <c r="D2113" s="14">
        <v>2989.6400000000003</v>
      </c>
      <c r="E2113">
        <f t="shared" si="160"/>
        <v>3</v>
      </c>
      <c r="F2113">
        <f t="shared" si="161"/>
        <v>1</v>
      </c>
      <c r="G2113">
        <f t="shared" si="162"/>
        <v>3</v>
      </c>
      <c r="H2113">
        <f t="shared" si="163"/>
        <v>313</v>
      </c>
      <c r="I2113" t="str">
        <f t="shared" si="164"/>
        <v>Late Bloomer</v>
      </c>
    </row>
    <row r="2114" spans="1:9" x14ac:dyDescent="0.25">
      <c r="A2114" s="11">
        <v>2114</v>
      </c>
      <c r="B2114" s="12">
        <v>14</v>
      </c>
      <c r="C2114" s="13">
        <v>6</v>
      </c>
      <c r="D2114" s="14">
        <v>2997.5600000000004</v>
      </c>
      <c r="E2114">
        <f t="shared" si="160"/>
        <v>4</v>
      </c>
      <c r="F2114">
        <f t="shared" si="161"/>
        <v>2</v>
      </c>
      <c r="G2114">
        <f t="shared" si="162"/>
        <v>3</v>
      </c>
      <c r="H2114">
        <f t="shared" si="163"/>
        <v>423</v>
      </c>
      <c r="I2114" t="str">
        <f t="shared" si="164"/>
        <v>Becoming Loyal</v>
      </c>
    </row>
    <row r="2115" spans="1:9" x14ac:dyDescent="0.25">
      <c r="A2115" s="11">
        <v>2115</v>
      </c>
      <c r="B2115" s="12">
        <v>47</v>
      </c>
      <c r="C2115" s="13">
        <v>2</v>
      </c>
      <c r="D2115" s="14">
        <v>1168.94</v>
      </c>
      <c r="E2115">
        <f t="shared" si="160"/>
        <v>2</v>
      </c>
      <c r="F2115">
        <f t="shared" si="161"/>
        <v>1</v>
      </c>
      <c r="G2115">
        <f t="shared" si="162"/>
        <v>1</v>
      </c>
      <c r="H2115">
        <f t="shared" si="163"/>
        <v>211</v>
      </c>
      <c r="I2115" t="str">
        <f t="shared" si="164"/>
        <v>Almost Lost Customer</v>
      </c>
    </row>
    <row r="2116" spans="1:9" x14ac:dyDescent="0.25">
      <c r="A2116" s="11">
        <v>2116</v>
      </c>
      <c r="B2116" s="12">
        <v>105</v>
      </c>
      <c r="C2116" s="13">
        <v>4</v>
      </c>
      <c r="D2116" s="14">
        <v>4128.6299999999992</v>
      </c>
      <c r="E2116">
        <f t="shared" si="160"/>
        <v>1</v>
      </c>
      <c r="F2116">
        <f t="shared" si="161"/>
        <v>1</v>
      </c>
      <c r="G2116">
        <f t="shared" si="162"/>
        <v>4</v>
      </c>
      <c r="H2116">
        <f t="shared" si="163"/>
        <v>114</v>
      </c>
      <c r="I2116" t="str">
        <f t="shared" si="164"/>
        <v>Evasive Customer</v>
      </c>
    </row>
    <row r="2117" spans="1:9" x14ac:dyDescent="0.25">
      <c r="A2117" s="11">
        <v>2117</v>
      </c>
      <c r="B2117" s="12">
        <v>24</v>
      </c>
      <c r="C2117" s="13">
        <v>5</v>
      </c>
      <c r="D2117" s="14">
        <v>2724.75</v>
      </c>
      <c r="E2117">
        <f t="shared" si="160"/>
        <v>3</v>
      </c>
      <c r="F2117">
        <f t="shared" si="161"/>
        <v>2</v>
      </c>
      <c r="G2117">
        <f t="shared" si="162"/>
        <v>2</v>
      </c>
      <c r="H2117">
        <f t="shared" si="163"/>
        <v>322</v>
      </c>
      <c r="I2117" t="str">
        <f t="shared" si="164"/>
        <v>Late Bloomer</v>
      </c>
    </row>
    <row r="2118" spans="1:9" x14ac:dyDescent="0.25">
      <c r="A2118" s="11">
        <v>2118</v>
      </c>
      <c r="B2118" s="12">
        <v>135</v>
      </c>
      <c r="C2118" s="13">
        <v>6</v>
      </c>
      <c r="D2118" s="14">
        <v>2385.0700000000002</v>
      </c>
      <c r="E2118">
        <f t="shared" ref="E2118:E2181" si="165">IF(B2118&gt;88,1,IF(AND(B2118&lt;=88,B2118&gt;45),2,IF(AND(B2118&lt;=45,B2118&gt;18),3,IF(B2118&lt;=18,4))))</f>
        <v>1</v>
      </c>
      <c r="F2118">
        <f t="shared" ref="F2118:F2181" si="166">IF(C2118&gt;7,4,IF(AND(C2118&lt;=7,C2118&gt;6),3,IF(AND(C2118&lt;=6,C2118&gt;4),2,IF(C2118&lt;=4,1))))</f>
        <v>2</v>
      </c>
      <c r="G2118">
        <f t="shared" ref="G2118:G2181" si="167">IF(D2118&gt;4095.63,4,IF(AND(D2118&lt;=4095.63,D2118&gt;2785.04),3,IF(AND(D2118&lt;=2785.04,D2118&gt;1779.7),2,IF(D2118&lt;=1779.7,1))))</f>
        <v>2</v>
      </c>
      <c r="H2118">
        <f t="shared" ref="H2118:H2181" si="168">100*E2118+10*F2118+G2118</f>
        <v>122</v>
      </c>
      <c r="I2118" t="str">
        <f t="shared" ref="I2118:I2181" si="169">IF(H2118=444,"Platinum Customer",IF(AND(H2118&lt;444,H2118&gt;=433),"Very Loyal",IF(AND(H2118&lt;433,H2118&gt;=421),"Becoming Loyal",IF(AND(H2118&lt;421,H2118&gt;=344),"Recent Customer",IF(AND(H2118&lt;344,H2118&gt;=323),"Potential Customer",IF(AND(H2118&lt;323,H2118&gt;=311),"Late Bloomer",IF(AND(H2118&lt;311,H2118&gt;=224),"Losing Customer",IF(AND(H2118&lt;224,H2118&gt;=212),"High Risk Customer",IF(AND(H2118&lt;212,H2118&gt;=124),"Almost Lost Customer",IF(AND(H2118&lt;124,H2118&gt;=112),"Evasive Customer",IF(H2118=111,"Lost Customer")))))))))))</f>
        <v>Evasive Customer</v>
      </c>
    </row>
    <row r="2119" spans="1:9" x14ac:dyDescent="0.25">
      <c r="A2119" s="11">
        <v>2119</v>
      </c>
      <c r="B2119" s="12">
        <v>67</v>
      </c>
      <c r="C2119" s="13">
        <v>4</v>
      </c>
      <c r="D2119" s="14">
        <v>2795.3199999999997</v>
      </c>
      <c r="E2119">
        <f t="shared" si="165"/>
        <v>2</v>
      </c>
      <c r="F2119">
        <f t="shared" si="166"/>
        <v>1</v>
      </c>
      <c r="G2119">
        <f t="shared" si="167"/>
        <v>3</v>
      </c>
      <c r="H2119">
        <f t="shared" si="168"/>
        <v>213</v>
      </c>
      <c r="I2119" t="str">
        <f t="shared" si="169"/>
        <v>High Risk Customer</v>
      </c>
    </row>
    <row r="2120" spans="1:9" x14ac:dyDescent="0.25">
      <c r="A2120" s="11">
        <v>2120</v>
      </c>
      <c r="B2120" s="12">
        <v>2</v>
      </c>
      <c r="C2120" s="13">
        <v>8</v>
      </c>
      <c r="D2120" s="14">
        <v>4543.1800000000012</v>
      </c>
      <c r="E2120">
        <f t="shared" si="165"/>
        <v>4</v>
      </c>
      <c r="F2120">
        <f t="shared" si="166"/>
        <v>4</v>
      </c>
      <c r="G2120">
        <f t="shared" si="167"/>
        <v>4</v>
      </c>
      <c r="H2120">
        <f t="shared" si="168"/>
        <v>444</v>
      </c>
      <c r="I2120" t="str">
        <f t="shared" si="169"/>
        <v>Platinum Customer</v>
      </c>
    </row>
    <row r="2121" spans="1:9" x14ac:dyDescent="0.25">
      <c r="A2121" s="11">
        <v>2121</v>
      </c>
      <c r="B2121" s="12">
        <v>89</v>
      </c>
      <c r="C2121" s="13">
        <v>10</v>
      </c>
      <c r="D2121" s="14">
        <v>4204.3</v>
      </c>
      <c r="E2121">
        <f t="shared" si="165"/>
        <v>1</v>
      </c>
      <c r="F2121">
        <f t="shared" si="166"/>
        <v>4</v>
      </c>
      <c r="G2121">
        <f t="shared" si="167"/>
        <v>4</v>
      </c>
      <c r="H2121">
        <f t="shared" si="168"/>
        <v>144</v>
      </c>
      <c r="I2121" t="str">
        <f t="shared" si="169"/>
        <v>Almost Lost Customer</v>
      </c>
    </row>
    <row r="2122" spans="1:9" x14ac:dyDescent="0.25">
      <c r="A2122" s="11">
        <v>2122</v>
      </c>
      <c r="B2122" s="12">
        <v>8</v>
      </c>
      <c r="C2122" s="13">
        <v>4</v>
      </c>
      <c r="D2122" s="14">
        <v>843.72</v>
      </c>
      <c r="E2122">
        <f t="shared" si="165"/>
        <v>4</v>
      </c>
      <c r="F2122">
        <f t="shared" si="166"/>
        <v>1</v>
      </c>
      <c r="G2122">
        <f t="shared" si="167"/>
        <v>1</v>
      </c>
      <c r="H2122">
        <f t="shared" si="168"/>
        <v>411</v>
      </c>
      <c r="I2122" t="str">
        <f t="shared" si="169"/>
        <v>Recent Customer</v>
      </c>
    </row>
    <row r="2123" spans="1:9" x14ac:dyDescent="0.25">
      <c r="A2123" s="11">
        <v>2123</v>
      </c>
      <c r="B2123" s="12">
        <v>195</v>
      </c>
      <c r="C2123" s="13">
        <v>6</v>
      </c>
      <c r="D2123" s="14">
        <v>2289.2099999999996</v>
      </c>
      <c r="E2123">
        <f t="shared" si="165"/>
        <v>1</v>
      </c>
      <c r="F2123">
        <f t="shared" si="166"/>
        <v>2</v>
      </c>
      <c r="G2123">
        <f t="shared" si="167"/>
        <v>2</v>
      </c>
      <c r="H2123">
        <f t="shared" si="168"/>
        <v>122</v>
      </c>
      <c r="I2123" t="str">
        <f t="shared" si="169"/>
        <v>Evasive Customer</v>
      </c>
    </row>
    <row r="2124" spans="1:9" x14ac:dyDescent="0.25">
      <c r="A2124" s="11">
        <v>2124</v>
      </c>
      <c r="B2124" s="12">
        <v>57</v>
      </c>
      <c r="C2124" s="13">
        <v>6</v>
      </c>
      <c r="D2124" s="14">
        <v>3900.3199999999997</v>
      </c>
      <c r="E2124">
        <f t="shared" si="165"/>
        <v>2</v>
      </c>
      <c r="F2124">
        <f t="shared" si="166"/>
        <v>2</v>
      </c>
      <c r="G2124">
        <f t="shared" si="167"/>
        <v>3</v>
      </c>
      <c r="H2124">
        <f t="shared" si="168"/>
        <v>223</v>
      </c>
      <c r="I2124" t="str">
        <f t="shared" si="169"/>
        <v>High Risk Customer</v>
      </c>
    </row>
    <row r="2125" spans="1:9" x14ac:dyDescent="0.25">
      <c r="A2125" s="11">
        <v>2125</v>
      </c>
      <c r="B2125" s="12">
        <v>13</v>
      </c>
      <c r="C2125" s="13">
        <v>6</v>
      </c>
      <c r="D2125" s="14">
        <v>1710.28</v>
      </c>
      <c r="E2125">
        <f t="shared" si="165"/>
        <v>4</v>
      </c>
      <c r="F2125">
        <f t="shared" si="166"/>
        <v>2</v>
      </c>
      <c r="G2125">
        <f t="shared" si="167"/>
        <v>1</v>
      </c>
      <c r="H2125">
        <f t="shared" si="168"/>
        <v>421</v>
      </c>
      <c r="I2125" t="str">
        <f t="shared" si="169"/>
        <v>Becoming Loyal</v>
      </c>
    </row>
    <row r="2126" spans="1:9" x14ac:dyDescent="0.25">
      <c r="A2126" s="11">
        <v>2126</v>
      </c>
      <c r="B2126" s="12">
        <v>25</v>
      </c>
      <c r="C2126" s="13">
        <v>4</v>
      </c>
      <c r="D2126" s="14">
        <v>594.05999999999995</v>
      </c>
      <c r="E2126">
        <f t="shared" si="165"/>
        <v>3</v>
      </c>
      <c r="F2126">
        <f t="shared" si="166"/>
        <v>1</v>
      </c>
      <c r="G2126">
        <f t="shared" si="167"/>
        <v>1</v>
      </c>
      <c r="H2126">
        <f t="shared" si="168"/>
        <v>311</v>
      </c>
      <c r="I2126" t="str">
        <f t="shared" si="169"/>
        <v>Late Bloomer</v>
      </c>
    </row>
    <row r="2127" spans="1:9" x14ac:dyDescent="0.25">
      <c r="A2127" s="11">
        <v>2127</v>
      </c>
      <c r="B2127" s="12">
        <v>32</v>
      </c>
      <c r="C2127" s="13">
        <v>5</v>
      </c>
      <c r="D2127" s="14">
        <v>1884.62</v>
      </c>
      <c r="E2127">
        <f t="shared" si="165"/>
        <v>3</v>
      </c>
      <c r="F2127">
        <f t="shared" si="166"/>
        <v>2</v>
      </c>
      <c r="G2127">
        <f t="shared" si="167"/>
        <v>2</v>
      </c>
      <c r="H2127">
        <f t="shared" si="168"/>
        <v>322</v>
      </c>
      <c r="I2127" t="str">
        <f t="shared" si="169"/>
        <v>Late Bloomer</v>
      </c>
    </row>
    <row r="2128" spans="1:9" x14ac:dyDescent="0.25">
      <c r="A2128" s="11">
        <v>2128</v>
      </c>
      <c r="B2128" s="12">
        <v>13</v>
      </c>
      <c r="C2128" s="13">
        <v>2</v>
      </c>
      <c r="D2128" s="14">
        <v>1596.3</v>
      </c>
      <c r="E2128">
        <f t="shared" si="165"/>
        <v>4</v>
      </c>
      <c r="F2128">
        <f t="shared" si="166"/>
        <v>1</v>
      </c>
      <c r="G2128">
        <f t="shared" si="167"/>
        <v>1</v>
      </c>
      <c r="H2128">
        <f t="shared" si="168"/>
        <v>411</v>
      </c>
      <c r="I2128" t="str">
        <f t="shared" si="169"/>
        <v>Recent Customer</v>
      </c>
    </row>
    <row r="2129" spans="1:9" x14ac:dyDescent="0.25">
      <c r="A2129" s="11">
        <v>2129</v>
      </c>
      <c r="B2129" s="12">
        <v>149</v>
      </c>
      <c r="C2129" s="13">
        <v>2</v>
      </c>
      <c r="D2129" s="14">
        <v>873.11999999999989</v>
      </c>
      <c r="E2129">
        <f t="shared" si="165"/>
        <v>1</v>
      </c>
      <c r="F2129">
        <f t="shared" si="166"/>
        <v>1</v>
      </c>
      <c r="G2129">
        <f t="shared" si="167"/>
        <v>1</v>
      </c>
      <c r="H2129">
        <f t="shared" si="168"/>
        <v>111</v>
      </c>
      <c r="I2129" t="str">
        <f t="shared" si="169"/>
        <v>Lost Customer</v>
      </c>
    </row>
    <row r="2130" spans="1:9" x14ac:dyDescent="0.25">
      <c r="A2130" s="11">
        <v>2130</v>
      </c>
      <c r="B2130" s="12">
        <v>1</v>
      </c>
      <c r="C2130" s="13">
        <v>8</v>
      </c>
      <c r="D2130" s="14">
        <v>4253.7700000000004</v>
      </c>
      <c r="E2130">
        <f t="shared" si="165"/>
        <v>4</v>
      </c>
      <c r="F2130">
        <f t="shared" si="166"/>
        <v>4</v>
      </c>
      <c r="G2130">
        <f t="shared" si="167"/>
        <v>4</v>
      </c>
      <c r="H2130">
        <f t="shared" si="168"/>
        <v>444</v>
      </c>
      <c r="I2130" t="str">
        <f t="shared" si="169"/>
        <v>Platinum Customer</v>
      </c>
    </row>
    <row r="2131" spans="1:9" x14ac:dyDescent="0.25">
      <c r="A2131" s="11">
        <v>2131</v>
      </c>
      <c r="B2131" s="12">
        <v>101</v>
      </c>
      <c r="C2131" s="13">
        <v>6</v>
      </c>
      <c r="D2131" s="14">
        <v>964.87</v>
      </c>
      <c r="E2131">
        <f t="shared" si="165"/>
        <v>1</v>
      </c>
      <c r="F2131">
        <f t="shared" si="166"/>
        <v>2</v>
      </c>
      <c r="G2131">
        <f t="shared" si="167"/>
        <v>1</v>
      </c>
      <c r="H2131">
        <f t="shared" si="168"/>
        <v>121</v>
      </c>
      <c r="I2131" t="str">
        <f t="shared" si="169"/>
        <v>Evasive Customer</v>
      </c>
    </row>
    <row r="2132" spans="1:9" x14ac:dyDescent="0.25">
      <c r="A2132" s="11">
        <v>2132</v>
      </c>
      <c r="B2132" s="12">
        <v>18</v>
      </c>
      <c r="C2132" s="13">
        <v>8</v>
      </c>
      <c r="D2132" s="14">
        <v>6401.83</v>
      </c>
      <c r="E2132">
        <f t="shared" si="165"/>
        <v>4</v>
      </c>
      <c r="F2132">
        <f t="shared" si="166"/>
        <v>4</v>
      </c>
      <c r="G2132">
        <f t="shared" si="167"/>
        <v>4</v>
      </c>
      <c r="H2132">
        <f t="shared" si="168"/>
        <v>444</v>
      </c>
      <c r="I2132" t="str">
        <f t="shared" si="169"/>
        <v>Platinum Customer</v>
      </c>
    </row>
    <row r="2133" spans="1:9" x14ac:dyDescent="0.25">
      <c r="A2133" s="11">
        <v>2133</v>
      </c>
      <c r="B2133" s="12">
        <v>120</v>
      </c>
      <c r="C2133" s="13">
        <v>5</v>
      </c>
      <c r="D2133" s="14">
        <v>3126.84</v>
      </c>
      <c r="E2133">
        <f t="shared" si="165"/>
        <v>1</v>
      </c>
      <c r="F2133">
        <f t="shared" si="166"/>
        <v>2</v>
      </c>
      <c r="G2133">
        <f t="shared" si="167"/>
        <v>3</v>
      </c>
      <c r="H2133">
        <f t="shared" si="168"/>
        <v>123</v>
      </c>
      <c r="I2133" t="str">
        <f t="shared" si="169"/>
        <v>Evasive Customer</v>
      </c>
    </row>
    <row r="2134" spans="1:9" x14ac:dyDescent="0.25">
      <c r="A2134" s="11">
        <v>2134</v>
      </c>
      <c r="B2134" s="12">
        <v>81</v>
      </c>
      <c r="C2134" s="13">
        <v>5</v>
      </c>
      <c r="D2134" s="14">
        <v>3923.5700000000006</v>
      </c>
      <c r="E2134">
        <f t="shared" si="165"/>
        <v>2</v>
      </c>
      <c r="F2134">
        <f t="shared" si="166"/>
        <v>2</v>
      </c>
      <c r="G2134">
        <f t="shared" si="167"/>
        <v>3</v>
      </c>
      <c r="H2134">
        <f t="shared" si="168"/>
        <v>223</v>
      </c>
      <c r="I2134" t="str">
        <f t="shared" si="169"/>
        <v>High Risk Customer</v>
      </c>
    </row>
    <row r="2135" spans="1:9" x14ac:dyDescent="0.25">
      <c r="A2135" s="11">
        <v>2135</v>
      </c>
      <c r="B2135" s="12">
        <v>338</v>
      </c>
      <c r="C2135" s="13">
        <v>2</v>
      </c>
      <c r="D2135" s="14">
        <v>217.51</v>
      </c>
      <c r="E2135">
        <f t="shared" si="165"/>
        <v>1</v>
      </c>
      <c r="F2135">
        <f t="shared" si="166"/>
        <v>1</v>
      </c>
      <c r="G2135">
        <f t="shared" si="167"/>
        <v>1</v>
      </c>
      <c r="H2135">
        <f t="shared" si="168"/>
        <v>111</v>
      </c>
      <c r="I2135" t="str">
        <f t="shared" si="169"/>
        <v>Lost Customer</v>
      </c>
    </row>
    <row r="2136" spans="1:9" x14ac:dyDescent="0.25">
      <c r="A2136" s="11">
        <v>2136</v>
      </c>
      <c r="B2136" s="12">
        <v>10</v>
      </c>
      <c r="C2136" s="13">
        <v>4</v>
      </c>
      <c r="D2136" s="14">
        <v>3917.47</v>
      </c>
      <c r="E2136">
        <f t="shared" si="165"/>
        <v>4</v>
      </c>
      <c r="F2136">
        <f t="shared" si="166"/>
        <v>1</v>
      </c>
      <c r="G2136">
        <f t="shared" si="167"/>
        <v>3</v>
      </c>
      <c r="H2136">
        <f t="shared" si="168"/>
        <v>413</v>
      </c>
      <c r="I2136" t="str">
        <f t="shared" si="169"/>
        <v>Recent Customer</v>
      </c>
    </row>
    <row r="2137" spans="1:9" x14ac:dyDescent="0.25">
      <c r="A2137" s="11">
        <v>2137</v>
      </c>
      <c r="B2137" s="12">
        <v>20</v>
      </c>
      <c r="C2137" s="13">
        <v>4</v>
      </c>
      <c r="D2137" s="14">
        <v>1433.8</v>
      </c>
      <c r="E2137">
        <f t="shared" si="165"/>
        <v>3</v>
      </c>
      <c r="F2137">
        <f t="shared" si="166"/>
        <v>1</v>
      </c>
      <c r="G2137">
        <f t="shared" si="167"/>
        <v>1</v>
      </c>
      <c r="H2137">
        <f t="shared" si="168"/>
        <v>311</v>
      </c>
      <c r="I2137" t="str">
        <f t="shared" si="169"/>
        <v>Late Bloomer</v>
      </c>
    </row>
    <row r="2138" spans="1:9" x14ac:dyDescent="0.25">
      <c r="A2138" s="11">
        <v>2138</v>
      </c>
      <c r="B2138" s="12">
        <v>43</v>
      </c>
      <c r="C2138" s="13">
        <v>8</v>
      </c>
      <c r="D2138" s="14">
        <v>4736.45</v>
      </c>
      <c r="E2138">
        <f t="shared" si="165"/>
        <v>3</v>
      </c>
      <c r="F2138">
        <f t="shared" si="166"/>
        <v>4</v>
      </c>
      <c r="G2138">
        <f t="shared" si="167"/>
        <v>4</v>
      </c>
      <c r="H2138">
        <f t="shared" si="168"/>
        <v>344</v>
      </c>
      <c r="I2138" t="str">
        <f t="shared" si="169"/>
        <v>Recent Customer</v>
      </c>
    </row>
    <row r="2139" spans="1:9" x14ac:dyDescent="0.25">
      <c r="A2139" s="11">
        <v>2139</v>
      </c>
      <c r="B2139" s="12">
        <v>60</v>
      </c>
      <c r="C2139" s="13">
        <v>5</v>
      </c>
      <c r="D2139" s="14">
        <v>5380.68</v>
      </c>
      <c r="E2139">
        <f t="shared" si="165"/>
        <v>2</v>
      </c>
      <c r="F2139">
        <f t="shared" si="166"/>
        <v>2</v>
      </c>
      <c r="G2139">
        <f t="shared" si="167"/>
        <v>4</v>
      </c>
      <c r="H2139">
        <f t="shared" si="168"/>
        <v>224</v>
      </c>
      <c r="I2139" t="str">
        <f t="shared" si="169"/>
        <v>Losing Customer</v>
      </c>
    </row>
    <row r="2140" spans="1:9" x14ac:dyDescent="0.25">
      <c r="A2140" s="11">
        <v>2140</v>
      </c>
      <c r="B2140" s="12">
        <v>98</v>
      </c>
      <c r="C2140" s="13">
        <v>8</v>
      </c>
      <c r="D2140" s="14">
        <v>4700.1499999999996</v>
      </c>
      <c r="E2140">
        <f t="shared" si="165"/>
        <v>1</v>
      </c>
      <c r="F2140">
        <f t="shared" si="166"/>
        <v>4</v>
      </c>
      <c r="G2140">
        <f t="shared" si="167"/>
        <v>4</v>
      </c>
      <c r="H2140">
        <f t="shared" si="168"/>
        <v>144</v>
      </c>
      <c r="I2140" t="str">
        <f t="shared" si="169"/>
        <v>Almost Lost Customer</v>
      </c>
    </row>
    <row r="2141" spans="1:9" x14ac:dyDescent="0.25">
      <c r="A2141" s="11">
        <v>2141</v>
      </c>
      <c r="B2141" s="12">
        <v>76</v>
      </c>
      <c r="C2141" s="13">
        <v>4</v>
      </c>
      <c r="D2141" s="14">
        <v>2611.75</v>
      </c>
      <c r="E2141">
        <f t="shared" si="165"/>
        <v>2</v>
      </c>
      <c r="F2141">
        <f t="shared" si="166"/>
        <v>1</v>
      </c>
      <c r="G2141">
        <f t="shared" si="167"/>
        <v>2</v>
      </c>
      <c r="H2141">
        <f t="shared" si="168"/>
        <v>212</v>
      </c>
      <c r="I2141" t="str">
        <f t="shared" si="169"/>
        <v>High Risk Customer</v>
      </c>
    </row>
    <row r="2142" spans="1:9" x14ac:dyDescent="0.25">
      <c r="A2142" s="11">
        <v>2142</v>
      </c>
      <c r="B2142" s="12">
        <v>81</v>
      </c>
      <c r="C2142" s="13">
        <v>7</v>
      </c>
      <c r="D2142" s="14">
        <v>5258.1200000000017</v>
      </c>
      <c r="E2142">
        <f t="shared" si="165"/>
        <v>2</v>
      </c>
      <c r="F2142">
        <f t="shared" si="166"/>
        <v>3</v>
      </c>
      <c r="G2142">
        <f t="shared" si="167"/>
        <v>4</v>
      </c>
      <c r="H2142">
        <f t="shared" si="168"/>
        <v>234</v>
      </c>
      <c r="I2142" t="str">
        <f t="shared" si="169"/>
        <v>Losing Customer</v>
      </c>
    </row>
    <row r="2143" spans="1:9" x14ac:dyDescent="0.25">
      <c r="A2143" s="11">
        <v>2143</v>
      </c>
      <c r="B2143" s="12">
        <v>27</v>
      </c>
      <c r="C2143" s="13">
        <v>5</v>
      </c>
      <c r="D2143" s="14">
        <v>2009.42</v>
      </c>
      <c r="E2143">
        <f t="shared" si="165"/>
        <v>3</v>
      </c>
      <c r="F2143">
        <f t="shared" si="166"/>
        <v>2</v>
      </c>
      <c r="G2143">
        <f t="shared" si="167"/>
        <v>2</v>
      </c>
      <c r="H2143">
        <f t="shared" si="168"/>
        <v>322</v>
      </c>
      <c r="I2143" t="str">
        <f t="shared" si="169"/>
        <v>Late Bloomer</v>
      </c>
    </row>
    <row r="2144" spans="1:9" x14ac:dyDescent="0.25">
      <c r="A2144" s="11">
        <v>2144</v>
      </c>
      <c r="B2144" s="12">
        <v>67</v>
      </c>
      <c r="C2144" s="13">
        <v>8</v>
      </c>
      <c r="D2144" s="14">
        <v>5253.88</v>
      </c>
      <c r="E2144">
        <f t="shared" si="165"/>
        <v>2</v>
      </c>
      <c r="F2144">
        <f t="shared" si="166"/>
        <v>4</v>
      </c>
      <c r="G2144">
        <f t="shared" si="167"/>
        <v>4</v>
      </c>
      <c r="H2144">
        <f t="shared" si="168"/>
        <v>244</v>
      </c>
      <c r="I2144" t="str">
        <f t="shared" si="169"/>
        <v>Losing Customer</v>
      </c>
    </row>
    <row r="2145" spans="1:9" x14ac:dyDescent="0.25">
      <c r="A2145" s="11">
        <v>2145</v>
      </c>
      <c r="B2145" s="12">
        <v>194</v>
      </c>
      <c r="C2145" s="13">
        <v>1</v>
      </c>
      <c r="D2145" s="14">
        <v>299.27</v>
      </c>
      <c r="E2145">
        <f t="shared" si="165"/>
        <v>1</v>
      </c>
      <c r="F2145">
        <f t="shared" si="166"/>
        <v>1</v>
      </c>
      <c r="G2145">
        <f t="shared" si="167"/>
        <v>1</v>
      </c>
      <c r="H2145">
        <f t="shared" si="168"/>
        <v>111</v>
      </c>
      <c r="I2145" t="str">
        <f t="shared" si="169"/>
        <v>Lost Customer</v>
      </c>
    </row>
    <row r="2146" spans="1:9" x14ac:dyDescent="0.25">
      <c r="A2146" s="11">
        <v>2146</v>
      </c>
      <c r="B2146" s="12">
        <v>50</v>
      </c>
      <c r="C2146" s="13">
        <v>2</v>
      </c>
      <c r="D2146" s="14">
        <v>1264.6199999999999</v>
      </c>
      <c r="E2146">
        <f t="shared" si="165"/>
        <v>2</v>
      </c>
      <c r="F2146">
        <f t="shared" si="166"/>
        <v>1</v>
      </c>
      <c r="G2146">
        <f t="shared" si="167"/>
        <v>1</v>
      </c>
      <c r="H2146">
        <f t="shared" si="168"/>
        <v>211</v>
      </c>
      <c r="I2146" t="str">
        <f t="shared" si="169"/>
        <v>Almost Lost Customer</v>
      </c>
    </row>
    <row r="2147" spans="1:9" x14ac:dyDescent="0.25">
      <c r="A2147" s="11">
        <v>2147</v>
      </c>
      <c r="B2147" s="12">
        <v>125</v>
      </c>
      <c r="C2147" s="13">
        <v>3</v>
      </c>
      <c r="D2147" s="14">
        <v>1419.4999999999998</v>
      </c>
      <c r="E2147">
        <f t="shared" si="165"/>
        <v>1</v>
      </c>
      <c r="F2147">
        <f t="shared" si="166"/>
        <v>1</v>
      </c>
      <c r="G2147">
        <f t="shared" si="167"/>
        <v>1</v>
      </c>
      <c r="H2147">
        <f t="shared" si="168"/>
        <v>111</v>
      </c>
      <c r="I2147" t="str">
        <f t="shared" si="169"/>
        <v>Lost Customer</v>
      </c>
    </row>
    <row r="2148" spans="1:9" x14ac:dyDescent="0.25">
      <c r="A2148" s="11">
        <v>2148</v>
      </c>
      <c r="B2148" s="12">
        <v>137</v>
      </c>
      <c r="C2148" s="13">
        <v>4</v>
      </c>
      <c r="D2148" s="14">
        <v>2346.16</v>
      </c>
      <c r="E2148">
        <f t="shared" si="165"/>
        <v>1</v>
      </c>
      <c r="F2148">
        <f t="shared" si="166"/>
        <v>1</v>
      </c>
      <c r="G2148">
        <f t="shared" si="167"/>
        <v>2</v>
      </c>
      <c r="H2148">
        <f t="shared" si="168"/>
        <v>112</v>
      </c>
      <c r="I2148" t="str">
        <f t="shared" si="169"/>
        <v>Evasive Customer</v>
      </c>
    </row>
    <row r="2149" spans="1:9" x14ac:dyDescent="0.25">
      <c r="A2149" s="11">
        <v>2149</v>
      </c>
      <c r="B2149" s="12">
        <v>11</v>
      </c>
      <c r="C2149" s="13">
        <v>9</v>
      </c>
      <c r="D2149" s="14">
        <v>3416.2200000000003</v>
      </c>
      <c r="E2149">
        <f t="shared" si="165"/>
        <v>4</v>
      </c>
      <c r="F2149">
        <f t="shared" si="166"/>
        <v>4</v>
      </c>
      <c r="G2149">
        <f t="shared" si="167"/>
        <v>3</v>
      </c>
      <c r="H2149">
        <f t="shared" si="168"/>
        <v>443</v>
      </c>
      <c r="I2149" t="str">
        <f t="shared" si="169"/>
        <v>Very Loyal</v>
      </c>
    </row>
    <row r="2150" spans="1:9" x14ac:dyDescent="0.25">
      <c r="A2150" s="11">
        <v>2150</v>
      </c>
      <c r="B2150" s="12">
        <v>94</v>
      </c>
      <c r="C2150" s="13">
        <v>6</v>
      </c>
      <c r="D2150" s="14">
        <v>2230.2199999999998</v>
      </c>
      <c r="E2150">
        <f t="shared" si="165"/>
        <v>1</v>
      </c>
      <c r="F2150">
        <f t="shared" si="166"/>
        <v>2</v>
      </c>
      <c r="G2150">
        <f t="shared" si="167"/>
        <v>2</v>
      </c>
      <c r="H2150">
        <f t="shared" si="168"/>
        <v>122</v>
      </c>
      <c r="I2150" t="str">
        <f t="shared" si="169"/>
        <v>Evasive Customer</v>
      </c>
    </row>
    <row r="2151" spans="1:9" x14ac:dyDescent="0.25">
      <c r="A2151" s="11">
        <v>2151</v>
      </c>
      <c r="B2151" s="12">
        <v>146</v>
      </c>
      <c r="C2151" s="13">
        <v>7</v>
      </c>
      <c r="D2151" s="14">
        <v>7129.6100000000006</v>
      </c>
      <c r="E2151">
        <f t="shared" si="165"/>
        <v>1</v>
      </c>
      <c r="F2151">
        <f t="shared" si="166"/>
        <v>3</v>
      </c>
      <c r="G2151">
        <f t="shared" si="167"/>
        <v>4</v>
      </c>
      <c r="H2151">
        <f t="shared" si="168"/>
        <v>134</v>
      </c>
      <c r="I2151" t="str">
        <f t="shared" si="169"/>
        <v>Almost Lost Customer</v>
      </c>
    </row>
    <row r="2152" spans="1:9" x14ac:dyDescent="0.25">
      <c r="A2152" s="11">
        <v>2152</v>
      </c>
      <c r="B2152" s="12">
        <v>1</v>
      </c>
      <c r="C2152" s="13">
        <v>9</v>
      </c>
      <c r="D2152" s="14">
        <v>4281.08</v>
      </c>
      <c r="E2152">
        <f t="shared" si="165"/>
        <v>4</v>
      </c>
      <c r="F2152">
        <f t="shared" si="166"/>
        <v>4</v>
      </c>
      <c r="G2152">
        <f t="shared" si="167"/>
        <v>4</v>
      </c>
      <c r="H2152">
        <f t="shared" si="168"/>
        <v>444</v>
      </c>
      <c r="I2152" t="str">
        <f t="shared" si="169"/>
        <v>Platinum Customer</v>
      </c>
    </row>
    <row r="2153" spans="1:9" x14ac:dyDescent="0.25">
      <c r="A2153" s="11">
        <v>2153</v>
      </c>
      <c r="B2153" s="12">
        <v>76</v>
      </c>
      <c r="C2153" s="13">
        <v>8</v>
      </c>
      <c r="D2153" s="14">
        <v>4042.6899999999996</v>
      </c>
      <c r="E2153">
        <f t="shared" si="165"/>
        <v>2</v>
      </c>
      <c r="F2153">
        <f t="shared" si="166"/>
        <v>4</v>
      </c>
      <c r="G2153">
        <f t="shared" si="167"/>
        <v>3</v>
      </c>
      <c r="H2153">
        <f t="shared" si="168"/>
        <v>243</v>
      </c>
      <c r="I2153" t="str">
        <f t="shared" si="169"/>
        <v>Losing Customer</v>
      </c>
    </row>
    <row r="2154" spans="1:9" x14ac:dyDescent="0.25">
      <c r="A2154" s="11">
        <v>2154</v>
      </c>
      <c r="B2154" s="12">
        <v>38</v>
      </c>
      <c r="C2154" s="13">
        <v>6</v>
      </c>
      <c r="D2154" s="14">
        <v>4268.17</v>
      </c>
      <c r="E2154">
        <f t="shared" si="165"/>
        <v>3</v>
      </c>
      <c r="F2154">
        <f t="shared" si="166"/>
        <v>2</v>
      </c>
      <c r="G2154">
        <f t="shared" si="167"/>
        <v>4</v>
      </c>
      <c r="H2154">
        <f t="shared" si="168"/>
        <v>324</v>
      </c>
      <c r="I2154" t="str">
        <f t="shared" si="169"/>
        <v>Potential Customer</v>
      </c>
    </row>
    <row r="2155" spans="1:9" x14ac:dyDescent="0.25">
      <c r="A2155" s="11">
        <v>2155</v>
      </c>
      <c r="B2155" s="12">
        <v>19</v>
      </c>
      <c r="C2155" s="13">
        <v>12</v>
      </c>
      <c r="D2155" s="14">
        <v>4113.08</v>
      </c>
      <c r="E2155">
        <f t="shared" si="165"/>
        <v>3</v>
      </c>
      <c r="F2155">
        <f t="shared" si="166"/>
        <v>4</v>
      </c>
      <c r="G2155">
        <f t="shared" si="167"/>
        <v>4</v>
      </c>
      <c r="H2155">
        <f t="shared" si="168"/>
        <v>344</v>
      </c>
      <c r="I2155" t="str">
        <f t="shared" si="169"/>
        <v>Recent Customer</v>
      </c>
    </row>
    <row r="2156" spans="1:9" x14ac:dyDescent="0.25">
      <c r="A2156" s="11">
        <v>2156</v>
      </c>
      <c r="B2156" s="12">
        <v>113</v>
      </c>
      <c r="C2156" s="13">
        <v>6</v>
      </c>
      <c r="D2156" s="14">
        <v>2495.4300000000003</v>
      </c>
      <c r="E2156">
        <f t="shared" si="165"/>
        <v>1</v>
      </c>
      <c r="F2156">
        <f t="shared" si="166"/>
        <v>2</v>
      </c>
      <c r="G2156">
        <f t="shared" si="167"/>
        <v>2</v>
      </c>
      <c r="H2156">
        <f t="shared" si="168"/>
        <v>122</v>
      </c>
      <c r="I2156" t="str">
        <f t="shared" si="169"/>
        <v>Evasive Customer</v>
      </c>
    </row>
    <row r="2157" spans="1:9" x14ac:dyDescent="0.25">
      <c r="A2157" s="11">
        <v>2157</v>
      </c>
      <c r="B2157" s="12">
        <v>161</v>
      </c>
      <c r="C2157" s="13">
        <v>2</v>
      </c>
      <c r="D2157" s="14">
        <v>338.85</v>
      </c>
      <c r="E2157">
        <f t="shared" si="165"/>
        <v>1</v>
      </c>
      <c r="F2157">
        <f t="shared" si="166"/>
        <v>1</v>
      </c>
      <c r="G2157">
        <f t="shared" si="167"/>
        <v>1</v>
      </c>
      <c r="H2157">
        <f t="shared" si="168"/>
        <v>111</v>
      </c>
      <c r="I2157" t="str">
        <f t="shared" si="169"/>
        <v>Lost Customer</v>
      </c>
    </row>
    <row r="2158" spans="1:9" x14ac:dyDescent="0.25">
      <c r="A2158" s="11">
        <v>2158</v>
      </c>
      <c r="B2158" s="12">
        <v>50</v>
      </c>
      <c r="C2158" s="13">
        <v>5</v>
      </c>
      <c r="D2158" s="14">
        <v>1650.61</v>
      </c>
      <c r="E2158">
        <f t="shared" si="165"/>
        <v>2</v>
      </c>
      <c r="F2158">
        <f t="shared" si="166"/>
        <v>2</v>
      </c>
      <c r="G2158">
        <f t="shared" si="167"/>
        <v>1</v>
      </c>
      <c r="H2158">
        <f t="shared" si="168"/>
        <v>221</v>
      </c>
      <c r="I2158" t="str">
        <f t="shared" si="169"/>
        <v>High Risk Customer</v>
      </c>
    </row>
    <row r="2159" spans="1:9" x14ac:dyDescent="0.25">
      <c r="A2159" s="11">
        <v>2159</v>
      </c>
      <c r="B2159" s="12">
        <v>18</v>
      </c>
      <c r="C2159" s="13">
        <v>5</v>
      </c>
      <c r="D2159" s="14">
        <v>1797.6999999999998</v>
      </c>
      <c r="E2159">
        <f t="shared" si="165"/>
        <v>4</v>
      </c>
      <c r="F2159">
        <f t="shared" si="166"/>
        <v>2</v>
      </c>
      <c r="G2159">
        <f t="shared" si="167"/>
        <v>2</v>
      </c>
      <c r="H2159">
        <f t="shared" si="168"/>
        <v>422</v>
      </c>
      <c r="I2159" t="str">
        <f t="shared" si="169"/>
        <v>Becoming Loyal</v>
      </c>
    </row>
    <row r="2160" spans="1:9" x14ac:dyDescent="0.25">
      <c r="A2160" s="11">
        <v>2160</v>
      </c>
      <c r="B2160" s="12">
        <v>47</v>
      </c>
      <c r="C2160" s="13">
        <v>6</v>
      </c>
      <c r="D2160" s="14">
        <v>2672.7700000000004</v>
      </c>
      <c r="E2160">
        <f t="shared" si="165"/>
        <v>2</v>
      </c>
      <c r="F2160">
        <f t="shared" si="166"/>
        <v>2</v>
      </c>
      <c r="G2160">
        <f t="shared" si="167"/>
        <v>2</v>
      </c>
      <c r="H2160">
        <f t="shared" si="168"/>
        <v>222</v>
      </c>
      <c r="I2160" t="str">
        <f t="shared" si="169"/>
        <v>High Risk Customer</v>
      </c>
    </row>
    <row r="2161" spans="1:9" x14ac:dyDescent="0.25">
      <c r="A2161" s="11">
        <v>2161</v>
      </c>
      <c r="B2161" s="12">
        <v>52</v>
      </c>
      <c r="C2161" s="13">
        <v>5</v>
      </c>
      <c r="D2161" s="14">
        <v>2584.9499999999998</v>
      </c>
      <c r="E2161">
        <f t="shared" si="165"/>
        <v>2</v>
      </c>
      <c r="F2161">
        <f t="shared" si="166"/>
        <v>2</v>
      </c>
      <c r="G2161">
        <f t="shared" si="167"/>
        <v>2</v>
      </c>
      <c r="H2161">
        <f t="shared" si="168"/>
        <v>222</v>
      </c>
      <c r="I2161" t="str">
        <f t="shared" si="169"/>
        <v>High Risk Customer</v>
      </c>
    </row>
    <row r="2162" spans="1:9" x14ac:dyDescent="0.25">
      <c r="A2162" s="11">
        <v>2162</v>
      </c>
      <c r="B2162" s="12">
        <v>53</v>
      </c>
      <c r="C2162" s="13">
        <v>4</v>
      </c>
      <c r="D2162" s="14">
        <v>1779.26</v>
      </c>
      <c r="E2162">
        <f t="shared" si="165"/>
        <v>2</v>
      </c>
      <c r="F2162">
        <f t="shared" si="166"/>
        <v>1</v>
      </c>
      <c r="G2162">
        <f t="shared" si="167"/>
        <v>1</v>
      </c>
      <c r="H2162">
        <f t="shared" si="168"/>
        <v>211</v>
      </c>
      <c r="I2162" t="str">
        <f t="shared" si="169"/>
        <v>Almost Lost Customer</v>
      </c>
    </row>
    <row r="2163" spans="1:9" x14ac:dyDescent="0.25">
      <c r="A2163" s="11">
        <v>2163</v>
      </c>
      <c r="B2163" s="12">
        <v>70</v>
      </c>
      <c r="C2163" s="13">
        <v>5</v>
      </c>
      <c r="D2163" s="14">
        <v>1721.82</v>
      </c>
      <c r="E2163">
        <f t="shared" si="165"/>
        <v>2</v>
      </c>
      <c r="F2163">
        <f t="shared" si="166"/>
        <v>2</v>
      </c>
      <c r="G2163">
        <f t="shared" si="167"/>
        <v>1</v>
      </c>
      <c r="H2163">
        <f t="shared" si="168"/>
        <v>221</v>
      </c>
      <c r="I2163" t="str">
        <f t="shared" si="169"/>
        <v>High Risk Customer</v>
      </c>
    </row>
    <row r="2164" spans="1:9" x14ac:dyDescent="0.25">
      <c r="A2164" s="11">
        <v>2164</v>
      </c>
      <c r="B2164" s="12">
        <v>68</v>
      </c>
      <c r="C2164" s="13">
        <v>7</v>
      </c>
      <c r="D2164" s="14">
        <v>3328.51</v>
      </c>
      <c r="E2164">
        <f t="shared" si="165"/>
        <v>2</v>
      </c>
      <c r="F2164">
        <f t="shared" si="166"/>
        <v>3</v>
      </c>
      <c r="G2164">
        <f t="shared" si="167"/>
        <v>3</v>
      </c>
      <c r="H2164">
        <f t="shared" si="168"/>
        <v>233</v>
      </c>
      <c r="I2164" t="str">
        <f t="shared" si="169"/>
        <v>Losing Customer</v>
      </c>
    </row>
    <row r="2165" spans="1:9" x14ac:dyDescent="0.25">
      <c r="A2165" s="11">
        <v>2165</v>
      </c>
      <c r="B2165" s="12">
        <v>0</v>
      </c>
      <c r="C2165" s="13">
        <v>10</v>
      </c>
      <c r="D2165" s="14">
        <v>6052.93</v>
      </c>
      <c r="E2165">
        <f t="shared" si="165"/>
        <v>4</v>
      </c>
      <c r="F2165">
        <f t="shared" si="166"/>
        <v>4</v>
      </c>
      <c r="G2165">
        <f t="shared" si="167"/>
        <v>4</v>
      </c>
      <c r="H2165">
        <f t="shared" si="168"/>
        <v>444</v>
      </c>
      <c r="I2165" t="str">
        <f t="shared" si="169"/>
        <v>Platinum Customer</v>
      </c>
    </row>
    <row r="2166" spans="1:9" x14ac:dyDescent="0.25">
      <c r="A2166" s="11">
        <v>2166</v>
      </c>
      <c r="B2166" s="12">
        <v>58</v>
      </c>
      <c r="C2166" s="13">
        <v>6</v>
      </c>
      <c r="D2166" s="14">
        <v>3071.34</v>
      </c>
      <c r="E2166">
        <f t="shared" si="165"/>
        <v>2</v>
      </c>
      <c r="F2166">
        <f t="shared" si="166"/>
        <v>2</v>
      </c>
      <c r="G2166">
        <f t="shared" si="167"/>
        <v>3</v>
      </c>
      <c r="H2166">
        <f t="shared" si="168"/>
        <v>223</v>
      </c>
      <c r="I2166" t="str">
        <f t="shared" si="169"/>
        <v>High Risk Customer</v>
      </c>
    </row>
    <row r="2167" spans="1:9" x14ac:dyDescent="0.25">
      <c r="A2167" s="11">
        <v>2167</v>
      </c>
      <c r="B2167" s="12">
        <v>144</v>
      </c>
      <c r="C2167" s="13">
        <v>6</v>
      </c>
      <c r="D2167" s="14">
        <v>1539.6000000000001</v>
      </c>
      <c r="E2167">
        <f t="shared" si="165"/>
        <v>1</v>
      </c>
      <c r="F2167">
        <f t="shared" si="166"/>
        <v>2</v>
      </c>
      <c r="G2167">
        <f t="shared" si="167"/>
        <v>1</v>
      </c>
      <c r="H2167">
        <f t="shared" si="168"/>
        <v>121</v>
      </c>
      <c r="I2167" t="str">
        <f t="shared" si="169"/>
        <v>Evasive Customer</v>
      </c>
    </row>
    <row r="2168" spans="1:9" x14ac:dyDescent="0.25">
      <c r="A2168" s="11">
        <v>2168</v>
      </c>
      <c r="B2168" s="12">
        <v>2</v>
      </c>
      <c r="C2168" s="13">
        <v>3</v>
      </c>
      <c r="D2168" s="14">
        <v>1863.53</v>
      </c>
      <c r="E2168">
        <f t="shared" si="165"/>
        <v>4</v>
      </c>
      <c r="F2168">
        <f t="shared" si="166"/>
        <v>1</v>
      </c>
      <c r="G2168">
        <f t="shared" si="167"/>
        <v>2</v>
      </c>
      <c r="H2168">
        <f t="shared" si="168"/>
        <v>412</v>
      </c>
      <c r="I2168" t="str">
        <f t="shared" si="169"/>
        <v>Recent Customer</v>
      </c>
    </row>
    <row r="2169" spans="1:9" x14ac:dyDescent="0.25">
      <c r="A2169" s="11">
        <v>2169</v>
      </c>
      <c r="B2169" s="12">
        <v>117</v>
      </c>
      <c r="C2169" s="13">
        <v>6</v>
      </c>
      <c r="D2169" s="14">
        <v>5712.51</v>
      </c>
      <c r="E2169">
        <f t="shared" si="165"/>
        <v>1</v>
      </c>
      <c r="F2169">
        <f t="shared" si="166"/>
        <v>2</v>
      </c>
      <c r="G2169">
        <f t="shared" si="167"/>
        <v>4</v>
      </c>
      <c r="H2169">
        <f t="shared" si="168"/>
        <v>124</v>
      </c>
      <c r="I2169" t="str">
        <f t="shared" si="169"/>
        <v>Almost Lost Customer</v>
      </c>
    </row>
    <row r="2170" spans="1:9" x14ac:dyDescent="0.25">
      <c r="A2170" s="11">
        <v>2170</v>
      </c>
      <c r="B2170" s="12">
        <v>28</v>
      </c>
      <c r="C2170" s="13">
        <v>6</v>
      </c>
      <c r="D2170" s="14">
        <v>4828.54</v>
      </c>
      <c r="E2170">
        <f t="shared" si="165"/>
        <v>3</v>
      </c>
      <c r="F2170">
        <f t="shared" si="166"/>
        <v>2</v>
      </c>
      <c r="G2170">
        <f t="shared" si="167"/>
        <v>4</v>
      </c>
      <c r="H2170">
        <f t="shared" si="168"/>
        <v>324</v>
      </c>
      <c r="I2170" t="str">
        <f t="shared" si="169"/>
        <v>Potential Customer</v>
      </c>
    </row>
    <row r="2171" spans="1:9" x14ac:dyDescent="0.25">
      <c r="A2171" s="11">
        <v>2171</v>
      </c>
      <c r="B2171" s="12">
        <v>34</v>
      </c>
      <c r="C2171" s="13">
        <v>6</v>
      </c>
      <c r="D2171" s="14">
        <v>1251.33</v>
      </c>
      <c r="E2171">
        <f t="shared" si="165"/>
        <v>3</v>
      </c>
      <c r="F2171">
        <f t="shared" si="166"/>
        <v>2</v>
      </c>
      <c r="G2171">
        <f t="shared" si="167"/>
        <v>1</v>
      </c>
      <c r="H2171">
        <f t="shared" si="168"/>
        <v>321</v>
      </c>
      <c r="I2171" t="str">
        <f t="shared" si="169"/>
        <v>Late Bloomer</v>
      </c>
    </row>
    <row r="2172" spans="1:9" x14ac:dyDescent="0.25">
      <c r="A2172" s="11">
        <v>2172</v>
      </c>
      <c r="B2172" s="12">
        <v>29</v>
      </c>
      <c r="C2172" s="13">
        <v>4</v>
      </c>
      <c r="D2172" s="14">
        <v>5407.15</v>
      </c>
      <c r="E2172">
        <f t="shared" si="165"/>
        <v>3</v>
      </c>
      <c r="F2172">
        <f t="shared" si="166"/>
        <v>1</v>
      </c>
      <c r="G2172">
        <f t="shared" si="167"/>
        <v>4</v>
      </c>
      <c r="H2172">
        <f t="shared" si="168"/>
        <v>314</v>
      </c>
      <c r="I2172" t="str">
        <f t="shared" si="169"/>
        <v>Late Bloomer</v>
      </c>
    </row>
    <row r="2173" spans="1:9" x14ac:dyDescent="0.25">
      <c r="A2173" s="11">
        <v>2173</v>
      </c>
      <c r="B2173" s="12">
        <v>157</v>
      </c>
      <c r="C2173" s="13">
        <v>4</v>
      </c>
      <c r="D2173" s="14">
        <v>2250.33</v>
      </c>
      <c r="E2173">
        <f t="shared" si="165"/>
        <v>1</v>
      </c>
      <c r="F2173">
        <f t="shared" si="166"/>
        <v>1</v>
      </c>
      <c r="G2173">
        <f t="shared" si="167"/>
        <v>2</v>
      </c>
      <c r="H2173">
        <f t="shared" si="168"/>
        <v>112</v>
      </c>
      <c r="I2173" t="str">
        <f t="shared" si="169"/>
        <v>Evasive Customer</v>
      </c>
    </row>
    <row r="2174" spans="1:9" x14ac:dyDescent="0.25">
      <c r="A2174" s="11">
        <v>2174</v>
      </c>
      <c r="B2174" s="12">
        <v>81</v>
      </c>
      <c r="C2174" s="13">
        <v>6</v>
      </c>
      <c r="D2174" s="14">
        <v>2884.7200000000003</v>
      </c>
      <c r="E2174">
        <f t="shared" si="165"/>
        <v>2</v>
      </c>
      <c r="F2174">
        <f t="shared" si="166"/>
        <v>2</v>
      </c>
      <c r="G2174">
        <f t="shared" si="167"/>
        <v>3</v>
      </c>
      <c r="H2174">
        <f t="shared" si="168"/>
        <v>223</v>
      </c>
      <c r="I2174" t="str">
        <f t="shared" si="169"/>
        <v>High Risk Customer</v>
      </c>
    </row>
    <row r="2175" spans="1:9" x14ac:dyDescent="0.25">
      <c r="A2175" s="11">
        <v>2175</v>
      </c>
      <c r="B2175" s="12">
        <v>58</v>
      </c>
      <c r="C2175" s="13">
        <v>4</v>
      </c>
      <c r="D2175" s="14">
        <v>3173.95</v>
      </c>
      <c r="E2175">
        <f t="shared" si="165"/>
        <v>2</v>
      </c>
      <c r="F2175">
        <f t="shared" si="166"/>
        <v>1</v>
      </c>
      <c r="G2175">
        <f t="shared" si="167"/>
        <v>3</v>
      </c>
      <c r="H2175">
        <f t="shared" si="168"/>
        <v>213</v>
      </c>
      <c r="I2175" t="str">
        <f t="shared" si="169"/>
        <v>High Risk Customer</v>
      </c>
    </row>
    <row r="2176" spans="1:9" x14ac:dyDescent="0.25">
      <c r="A2176" s="11">
        <v>2176</v>
      </c>
      <c r="B2176" s="12">
        <v>28</v>
      </c>
      <c r="C2176" s="13">
        <v>3</v>
      </c>
      <c r="D2176" s="14">
        <v>2088.09</v>
      </c>
      <c r="E2176">
        <f t="shared" si="165"/>
        <v>3</v>
      </c>
      <c r="F2176">
        <f t="shared" si="166"/>
        <v>1</v>
      </c>
      <c r="G2176">
        <f t="shared" si="167"/>
        <v>2</v>
      </c>
      <c r="H2176">
        <f t="shared" si="168"/>
        <v>312</v>
      </c>
      <c r="I2176" t="str">
        <f t="shared" si="169"/>
        <v>Late Bloomer</v>
      </c>
    </row>
    <row r="2177" spans="1:9" x14ac:dyDescent="0.25">
      <c r="A2177" s="11">
        <v>2177</v>
      </c>
      <c r="B2177" s="12">
        <v>98</v>
      </c>
      <c r="C2177" s="13">
        <v>5</v>
      </c>
      <c r="D2177" s="14">
        <v>2762.1800000000003</v>
      </c>
      <c r="E2177">
        <f t="shared" si="165"/>
        <v>1</v>
      </c>
      <c r="F2177">
        <f t="shared" si="166"/>
        <v>2</v>
      </c>
      <c r="G2177">
        <f t="shared" si="167"/>
        <v>2</v>
      </c>
      <c r="H2177">
        <f t="shared" si="168"/>
        <v>122</v>
      </c>
      <c r="I2177" t="str">
        <f t="shared" si="169"/>
        <v>Evasive Customer</v>
      </c>
    </row>
    <row r="2178" spans="1:9" x14ac:dyDescent="0.25">
      <c r="A2178" s="11">
        <v>2178</v>
      </c>
      <c r="B2178" s="12">
        <v>77</v>
      </c>
      <c r="C2178" s="13">
        <v>4</v>
      </c>
      <c r="D2178" s="14">
        <v>451.60000000000008</v>
      </c>
      <c r="E2178">
        <f t="shared" si="165"/>
        <v>2</v>
      </c>
      <c r="F2178">
        <f t="shared" si="166"/>
        <v>1</v>
      </c>
      <c r="G2178">
        <f t="shared" si="167"/>
        <v>1</v>
      </c>
      <c r="H2178">
        <f t="shared" si="168"/>
        <v>211</v>
      </c>
      <c r="I2178" t="str">
        <f t="shared" si="169"/>
        <v>Almost Lost Customer</v>
      </c>
    </row>
    <row r="2179" spans="1:9" x14ac:dyDescent="0.25">
      <c r="A2179" s="11">
        <v>2179</v>
      </c>
      <c r="B2179" s="12">
        <v>36</v>
      </c>
      <c r="C2179" s="13">
        <v>7</v>
      </c>
      <c r="D2179" s="14">
        <v>3631.27</v>
      </c>
      <c r="E2179">
        <f t="shared" si="165"/>
        <v>3</v>
      </c>
      <c r="F2179">
        <f t="shared" si="166"/>
        <v>3</v>
      </c>
      <c r="G2179">
        <f t="shared" si="167"/>
        <v>3</v>
      </c>
      <c r="H2179">
        <f t="shared" si="168"/>
        <v>333</v>
      </c>
      <c r="I2179" t="str">
        <f t="shared" si="169"/>
        <v>Potential Customer</v>
      </c>
    </row>
    <row r="2180" spans="1:9" x14ac:dyDescent="0.25">
      <c r="A2180" s="11">
        <v>2180</v>
      </c>
      <c r="B2180" s="12">
        <v>80</v>
      </c>
      <c r="C2180" s="13">
        <v>5</v>
      </c>
      <c r="D2180" s="14">
        <v>3527.7800000000007</v>
      </c>
      <c r="E2180">
        <f t="shared" si="165"/>
        <v>2</v>
      </c>
      <c r="F2180">
        <f t="shared" si="166"/>
        <v>2</v>
      </c>
      <c r="G2180">
        <f t="shared" si="167"/>
        <v>3</v>
      </c>
      <c r="H2180">
        <f t="shared" si="168"/>
        <v>223</v>
      </c>
      <c r="I2180" t="str">
        <f t="shared" si="169"/>
        <v>High Risk Customer</v>
      </c>
    </row>
    <row r="2181" spans="1:9" x14ac:dyDescent="0.25">
      <c r="A2181" s="11">
        <v>2181</v>
      </c>
      <c r="B2181" s="12">
        <v>51</v>
      </c>
      <c r="C2181" s="13">
        <v>8</v>
      </c>
      <c r="D2181" s="14">
        <v>1765.3200000000002</v>
      </c>
      <c r="E2181">
        <f t="shared" si="165"/>
        <v>2</v>
      </c>
      <c r="F2181">
        <f t="shared" si="166"/>
        <v>4</v>
      </c>
      <c r="G2181">
        <f t="shared" si="167"/>
        <v>1</v>
      </c>
      <c r="H2181">
        <f t="shared" si="168"/>
        <v>241</v>
      </c>
      <c r="I2181" t="str">
        <f t="shared" si="169"/>
        <v>Losing Customer</v>
      </c>
    </row>
    <row r="2182" spans="1:9" x14ac:dyDescent="0.25">
      <c r="A2182" s="11">
        <v>2182</v>
      </c>
      <c r="B2182" s="12">
        <v>17</v>
      </c>
      <c r="C2182" s="13">
        <v>8</v>
      </c>
      <c r="D2182" s="14">
        <v>4766.82</v>
      </c>
      <c r="E2182">
        <f t="shared" ref="E2182:E2245" si="170">IF(B2182&gt;88,1,IF(AND(B2182&lt;=88,B2182&gt;45),2,IF(AND(B2182&lt;=45,B2182&gt;18),3,IF(B2182&lt;=18,4))))</f>
        <v>4</v>
      </c>
      <c r="F2182">
        <f t="shared" ref="F2182:F2245" si="171">IF(C2182&gt;7,4,IF(AND(C2182&lt;=7,C2182&gt;6),3,IF(AND(C2182&lt;=6,C2182&gt;4),2,IF(C2182&lt;=4,1))))</f>
        <v>4</v>
      </c>
      <c r="G2182">
        <f t="shared" ref="G2182:G2245" si="172">IF(D2182&gt;4095.63,4,IF(AND(D2182&lt;=4095.63,D2182&gt;2785.04),3,IF(AND(D2182&lt;=2785.04,D2182&gt;1779.7),2,IF(D2182&lt;=1779.7,1))))</f>
        <v>4</v>
      </c>
      <c r="H2182">
        <f t="shared" ref="H2182:H2245" si="173">100*E2182+10*F2182+G2182</f>
        <v>444</v>
      </c>
      <c r="I2182" t="str">
        <f t="shared" ref="I2182:I2245" si="174">IF(H2182=444,"Platinum Customer",IF(AND(H2182&lt;444,H2182&gt;=433),"Very Loyal",IF(AND(H2182&lt;433,H2182&gt;=421),"Becoming Loyal",IF(AND(H2182&lt;421,H2182&gt;=344),"Recent Customer",IF(AND(H2182&lt;344,H2182&gt;=323),"Potential Customer",IF(AND(H2182&lt;323,H2182&gt;=311),"Late Bloomer",IF(AND(H2182&lt;311,H2182&gt;=224),"Losing Customer",IF(AND(H2182&lt;224,H2182&gt;=212),"High Risk Customer",IF(AND(H2182&lt;212,H2182&gt;=124),"Almost Lost Customer",IF(AND(H2182&lt;124,H2182&gt;=112),"Evasive Customer",IF(H2182=111,"Lost Customer")))))))))))</f>
        <v>Platinum Customer</v>
      </c>
    </row>
    <row r="2183" spans="1:9" x14ac:dyDescent="0.25">
      <c r="A2183" s="11">
        <v>2183</v>
      </c>
      <c r="B2183" s="12">
        <v>8</v>
      </c>
      <c r="C2183" s="13">
        <v>14</v>
      </c>
      <c r="D2183" s="14">
        <v>6513.2999999999993</v>
      </c>
      <c r="E2183">
        <f t="shared" si="170"/>
        <v>4</v>
      </c>
      <c r="F2183">
        <f t="shared" si="171"/>
        <v>4</v>
      </c>
      <c r="G2183">
        <f t="shared" si="172"/>
        <v>4</v>
      </c>
      <c r="H2183">
        <f t="shared" si="173"/>
        <v>444</v>
      </c>
      <c r="I2183" t="str">
        <f t="shared" si="174"/>
        <v>Platinum Customer</v>
      </c>
    </row>
    <row r="2184" spans="1:9" x14ac:dyDescent="0.25">
      <c r="A2184" s="11">
        <v>2184</v>
      </c>
      <c r="B2184" s="12">
        <v>37</v>
      </c>
      <c r="C2184" s="13">
        <v>11</v>
      </c>
      <c r="D2184" s="14">
        <v>7123</v>
      </c>
      <c r="E2184">
        <f t="shared" si="170"/>
        <v>3</v>
      </c>
      <c r="F2184">
        <f t="shared" si="171"/>
        <v>4</v>
      </c>
      <c r="G2184">
        <f t="shared" si="172"/>
        <v>4</v>
      </c>
      <c r="H2184">
        <f t="shared" si="173"/>
        <v>344</v>
      </c>
      <c r="I2184" t="str">
        <f t="shared" si="174"/>
        <v>Recent Customer</v>
      </c>
    </row>
    <row r="2185" spans="1:9" x14ac:dyDescent="0.25">
      <c r="A2185" s="11">
        <v>2185</v>
      </c>
      <c r="B2185" s="12">
        <v>136</v>
      </c>
      <c r="C2185" s="13">
        <v>7</v>
      </c>
      <c r="D2185" s="14">
        <v>5144.3600000000006</v>
      </c>
      <c r="E2185">
        <f t="shared" si="170"/>
        <v>1</v>
      </c>
      <c r="F2185">
        <f t="shared" si="171"/>
        <v>3</v>
      </c>
      <c r="G2185">
        <f t="shared" si="172"/>
        <v>4</v>
      </c>
      <c r="H2185">
        <f t="shared" si="173"/>
        <v>134</v>
      </c>
      <c r="I2185" t="str">
        <f t="shared" si="174"/>
        <v>Almost Lost Customer</v>
      </c>
    </row>
    <row r="2186" spans="1:9" x14ac:dyDescent="0.25">
      <c r="A2186" s="11">
        <v>2186</v>
      </c>
      <c r="B2186" s="12">
        <v>154</v>
      </c>
      <c r="C2186" s="13">
        <v>3</v>
      </c>
      <c r="D2186" s="14">
        <v>1956.3899999999999</v>
      </c>
      <c r="E2186">
        <f t="shared" si="170"/>
        <v>1</v>
      </c>
      <c r="F2186">
        <f t="shared" si="171"/>
        <v>1</v>
      </c>
      <c r="G2186">
        <f t="shared" si="172"/>
        <v>2</v>
      </c>
      <c r="H2186">
        <f t="shared" si="173"/>
        <v>112</v>
      </c>
      <c r="I2186" t="str">
        <f t="shared" si="174"/>
        <v>Evasive Customer</v>
      </c>
    </row>
    <row r="2187" spans="1:9" x14ac:dyDescent="0.25">
      <c r="A2187" s="11">
        <v>2187</v>
      </c>
      <c r="B2187" s="12">
        <v>63</v>
      </c>
      <c r="C2187" s="13">
        <v>7</v>
      </c>
      <c r="D2187" s="14">
        <v>5644.17</v>
      </c>
      <c r="E2187">
        <f t="shared" si="170"/>
        <v>2</v>
      </c>
      <c r="F2187">
        <f t="shared" si="171"/>
        <v>3</v>
      </c>
      <c r="G2187">
        <f t="shared" si="172"/>
        <v>4</v>
      </c>
      <c r="H2187">
        <f t="shared" si="173"/>
        <v>234</v>
      </c>
      <c r="I2187" t="str">
        <f t="shared" si="174"/>
        <v>Losing Customer</v>
      </c>
    </row>
    <row r="2188" spans="1:9" x14ac:dyDescent="0.25">
      <c r="A2188" s="11">
        <v>2188</v>
      </c>
      <c r="B2188" s="12">
        <v>70</v>
      </c>
      <c r="C2188" s="13">
        <v>6</v>
      </c>
      <c r="D2188" s="14">
        <v>4735.3200000000006</v>
      </c>
      <c r="E2188">
        <f t="shared" si="170"/>
        <v>2</v>
      </c>
      <c r="F2188">
        <f t="shared" si="171"/>
        <v>2</v>
      </c>
      <c r="G2188">
        <f t="shared" si="172"/>
        <v>4</v>
      </c>
      <c r="H2188">
        <f t="shared" si="173"/>
        <v>224</v>
      </c>
      <c r="I2188" t="str">
        <f t="shared" si="174"/>
        <v>Losing Customer</v>
      </c>
    </row>
    <row r="2189" spans="1:9" x14ac:dyDescent="0.25">
      <c r="A2189" s="11">
        <v>2189</v>
      </c>
      <c r="B2189" s="12">
        <v>40</v>
      </c>
      <c r="C2189" s="13">
        <v>10</v>
      </c>
      <c r="D2189" s="14">
        <v>4914.08</v>
      </c>
      <c r="E2189">
        <f t="shared" si="170"/>
        <v>3</v>
      </c>
      <c r="F2189">
        <f t="shared" si="171"/>
        <v>4</v>
      </c>
      <c r="G2189">
        <f t="shared" si="172"/>
        <v>4</v>
      </c>
      <c r="H2189">
        <f t="shared" si="173"/>
        <v>344</v>
      </c>
      <c r="I2189" t="str">
        <f t="shared" si="174"/>
        <v>Recent Customer</v>
      </c>
    </row>
    <row r="2190" spans="1:9" x14ac:dyDescent="0.25">
      <c r="A2190" s="11">
        <v>2190</v>
      </c>
      <c r="B2190" s="12">
        <v>41</v>
      </c>
      <c r="C2190" s="13">
        <v>8</v>
      </c>
      <c r="D2190" s="14">
        <v>6260.3099999999995</v>
      </c>
      <c r="E2190">
        <f t="shared" si="170"/>
        <v>3</v>
      </c>
      <c r="F2190">
        <f t="shared" si="171"/>
        <v>4</v>
      </c>
      <c r="G2190">
        <f t="shared" si="172"/>
        <v>4</v>
      </c>
      <c r="H2190">
        <f t="shared" si="173"/>
        <v>344</v>
      </c>
      <c r="I2190" t="str">
        <f t="shared" si="174"/>
        <v>Recent Customer</v>
      </c>
    </row>
    <row r="2191" spans="1:9" x14ac:dyDescent="0.25">
      <c r="A2191" s="11">
        <v>2191</v>
      </c>
      <c r="B2191" s="12">
        <v>12</v>
      </c>
      <c r="C2191" s="13">
        <v>5</v>
      </c>
      <c r="D2191" s="14">
        <v>2754.2200000000003</v>
      </c>
      <c r="E2191">
        <f t="shared" si="170"/>
        <v>4</v>
      </c>
      <c r="F2191">
        <f t="shared" si="171"/>
        <v>2</v>
      </c>
      <c r="G2191">
        <f t="shared" si="172"/>
        <v>2</v>
      </c>
      <c r="H2191">
        <f t="shared" si="173"/>
        <v>422</v>
      </c>
      <c r="I2191" t="str">
        <f t="shared" si="174"/>
        <v>Becoming Loyal</v>
      </c>
    </row>
    <row r="2192" spans="1:9" x14ac:dyDescent="0.25">
      <c r="A2192" s="11">
        <v>2192</v>
      </c>
      <c r="B2192" s="12">
        <v>42</v>
      </c>
      <c r="C2192" s="13">
        <v>6</v>
      </c>
      <c r="D2192" s="14">
        <v>985.76999999999987</v>
      </c>
      <c r="E2192">
        <f t="shared" si="170"/>
        <v>3</v>
      </c>
      <c r="F2192">
        <f t="shared" si="171"/>
        <v>2</v>
      </c>
      <c r="G2192">
        <f t="shared" si="172"/>
        <v>1</v>
      </c>
      <c r="H2192">
        <f t="shared" si="173"/>
        <v>321</v>
      </c>
      <c r="I2192" t="str">
        <f t="shared" si="174"/>
        <v>Late Bloomer</v>
      </c>
    </row>
    <row r="2193" spans="1:9" x14ac:dyDescent="0.25">
      <c r="A2193" s="11">
        <v>2193</v>
      </c>
      <c r="B2193" s="12">
        <v>54</v>
      </c>
      <c r="C2193" s="13">
        <v>4</v>
      </c>
      <c r="D2193" s="14">
        <v>2957.42</v>
      </c>
      <c r="E2193">
        <f t="shared" si="170"/>
        <v>2</v>
      </c>
      <c r="F2193">
        <f t="shared" si="171"/>
        <v>1</v>
      </c>
      <c r="G2193">
        <f t="shared" si="172"/>
        <v>3</v>
      </c>
      <c r="H2193">
        <f t="shared" si="173"/>
        <v>213</v>
      </c>
      <c r="I2193" t="str">
        <f t="shared" si="174"/>
        <v>High Risk Customer</v>
      </c>
    </row>
    <row r="2194" spans="1:9" x14ac:dyDescent="0.25">
      <c r="A2194" s="11">
        <v>2194</v>
      </c>
      <c r="B2194" s="12">
        <v>42</v>
      </c>
      <c r="C2194" s="13">
        <v>8</v>
      </c>
      <c r="D2194" s="14">
        <v>6198.41</v>
      </c>
      <c r="E2194">
        <f t="shared" si="170"/>
        <v>3</v>
      </c>
      <c r="F2194">
        <f t="shared" si="171"/>
        <v>4</v>
      </c>
      <c r="G2194">
        <f t="shared" si="172"/>
        <v>4</v>
      </c>
      <c r="H2194">
        <f t="shared" si="173"/>
        <v>344</v>
      </c>
      <c r="I2194" t="str">
        <f t="shared" si="174"/>
        <v>Recent Customer</v>
      </c>
    </row>
    <row r="2195" spans="1:9" x14ac:dyDescent="0.25">
      <c r="A2195" s="11">
        <v>2195</v>
      </c>
      <c r="B2195" s="12">
        <v>2</v>
      </c>
      <c r="C2195" s="13">
        <v>6</v>
      </c>
      <c r="D2195" s="14">
        <v>4139.25</v>
      </c>
      <c r="E2195">
        <f t="shared" si="170"/>
        <v>4</v>
      </c>
      <c r="F2195">
        <f t="shared" si="171"/>
        <v>2</v>
      </c>
      <c r="G2195">
        <f t="shared" si="172"/>
        <v>4</v>
      </c>
      <c r="H2195">
        <f t="shared" si="173"/>
        <v>424</v>
      </c>
      <c r="I2195" t="str">
        <f t="shared" si="174"/>
        <v>Becoming Loyal</v>
      </c>
    </row>
    <row r="2196" spans="1:9" x14ac:dyDescent="0.25">
      <c r="A2196" s="11">
        <v>2196</v>
      </c>
      <c r="B2196" s="12">
        <v>71</v>
      </c>
      <c r="C2196" s="13">
        <v>5</v>
      </c>
      <c r="D2196" s="14">
        <v>985.47000000000025</v>
      </c>
      <c r="E2196">
        <f t="shared" si="170"/>
        <v>2</v>
      </c>
      <c r="F2196">
        <f t="shared" si="171"/>
        <v>2</v>
      </c>
      <c r="G2196">
        <f t="shared" si="172"/>
        <v>1</v>
      </c>
      <c r="H2196">
        <f t="shared" si="173"/>
        <v>221</v>
      </c>
      <c r="I2196" t="str">
        <f t="shared" si="174"/>
        <v>High Risk Customer</v>
      </c>
    </row>
    <row r="2197" spans="1:9" x14ac:dyDescent="0.25">
      <c r="A2197" s="11">
        <v>2197</v>
      </c>
      <c r="B2197" s="12">
        <v>119</v>
      </c>
      <c r="C2197" s="13">
        <v>3</v>
      </c>
      <c r="D2197" s="14">
        <v>378.15000000000015</v>
      </c>
      <c r="E2197">
        <f t="shared" si="170"/>
        <v>1</v>
      </c>
      <c r="F2197">
        <f t="shared" si="171"/>
        <v>1</v>
      </c>
      <c r="G2197">
        <f t="shared" si="172"/>
        <v>1</v>
      </c>
      <c r="H2197">
        <f t="shared" si="173"/>
        <v>111</v>
      </c>
      <c r="I2197" t="str">
        <f t="shared" si="174"/>
        <v>Lost Customer</v>
      </c>
    </row>
    <row r="2198" spans="1:9" x14ac:dyDescent="0.25">
      <c r="A2198" s="11">
        <v>2198</v>
      </c>
      <c r="B2198" s="12">
        <v>25</v>
      </c>
      <c r="C2198" s="13">
        <v>4</v>
      </c>
      <c r="D2198" s="14">
        <v>1152.8999999999999</v>
      </c>
      <c r="E2198">
        <f t="shared" si="170"/>
        <v>3</v>
      </c>
      <c r="F2198">
        <f t="shared" si="171"/>
        <v>1</v>
      </c>
      <c r="G2198">
        <f t="shared" si="172"/>
        <v>1</v>
      </c>
      <c r="H2198">
        <f t="shared" si="173"/>
        <v>311</v>
      </c>
      <c r="I2198" t="str">
        <f t="shared" si="174"/>
        <v>Late Bloomer</v>
      </c>
    </row>
    <row r="2199" spans="1:9" x14ac:dyDescent="0.25">
      <c r="A2199" s="11">
        <v>2199</v>
      </c>
      <c r="B2199" s="12">
        <v>24</v>
      </c>
      <c r="C2199" s="13">
        <v>4</v>
      </c>
      <c r="D2199" s="14">
        <v>2644.0299999999997</v>
      </c>
      <c r="E2199">
        <f t="shared" si="170"/>
        <v>3</v>
      </c>
      <c r="F2199">
        <f t="shared" si="171"/>
        <v>1</v>
      </c>
      <c r="G2199">
        <f t="shared" si="172"/>
        <v>2</v>
      </c>
      <c r="H2199">
        <f t="shared" si="173"/>
        <v>312</v>
      </c>
      <c r="I2199" t="str">
        <f t="shared" si="174"/>
        <v>Late Bloomer</v>
      </c>
    </row>
    <row r="2200" spans="1:9" x14ac:dyDescent="0.25">
      <c r="A2200" s="11">
        <v>2200</v>
      </c>
      <c r="B2200" s="12">
        <v>254</v>
      </c>
      <c r="C2200" s="13">
        <v>3</v>
      </c>
      <c r="D2200" s="14">
        <v>745.94</v>
      </c>
      <c r="E2200">
        <f t="shared" si="170"/>
        <v>1</v>
      </c>
      <c r="F2200">
        <f t="shared" si="171"/>
        <v>1</v>
      </c>
      <c r="G2200">
        <f t="shared" si="172"/>
        <v>1</v>
      </c>
      <c r="H2200">
        <f t="shared" si="173"/>
        <v>111</v>
      </c>
      <c r="I2200" t="str">
        <f t="shared" si="174"/>
        <v>Lost Customer</v>
      </c>
    </row>
    <row r="2201" spans="1:9" x14ac:dyDescent="0.25">
      <c r="A2201" s="11">
        <v>2201</v>
      </c>
      <c r="B2201" s="12">
        <v>30</v>
      </c>
      <c r="C2201" s="13">
        <v>8</v>
      </c>
      <c r="D2201" s="14">
        <v>6291.6800000000012</v>
      </c>
      <c r="E2201">
        <f t="shared" si="170"/>
        <v>3</v>
      </c>
      <c r="F2201">
        <f t="shared" si="171"/>
        <v>4</v>
      </c>
      <c r="G2201">
        <f t="shared" si="172"/>
        <v>4</v>
      </c>
      <c r="H2201">
        <f t="shared" si="173"/>
        <v>344</v>
      </c>
      <c r="I2201" t="str">
        <f t="shared" si="174"/>
        <v>Recent Customer</v>
      </c>
    </row>
    <row r="2202" spans="1:9" x14ac:dyDescent="0.25">
      <c r="A2202" s="11">
        <v>2202</v>
      </c>
      <c r="B2202" s="12">
        <v>58</v>
      </c>
      <c r="C2202" s="13">
        <v>10</v>
      </c>
      <c r="D2202" s="14">
        <v>5046.6400000000003</v>
      </c>
      <c r="E2202">
        <f t="shared" si="170"/>
        <v>2</v>
      </c>
      <c r="F2202">
        <f t="shared" si="171"/>
        <v>4</v>
      </c>
      <c r="G2202">
        <f t="shared" si="172"/>
        <v>4</v>
      </c>
      <c r="H2202">
        <f t="shared" si="173"/>
        <v>244</v>
      </c>
      <c r="I2202" t="str">
        <f t="shared" si="174"/>
        <v>Losing Customer</v>
      </c>
    </row>
    <row r="2203" spans="1:9" x14ac:dyDescent="0.25">
      <c r="A2203" s="11">
        <v>2203</v>
      </c>
      <c r="B2203" s="12">
        <v>49</v>
      </c>
      <c r="C2203" s="13">
        <v>5</v>
      </c>
      <c r="D2203" s="14">
        <v>3469.0499999999997</v>
      </c>
      <c r="E2203">
        <f t="shared" si="170"/>
        <v>2</v>
      </c>
      <c r="F2203">
        <f t="shared" si="171"/>
        <v>2</v>
      </c>
      <c r="G2203">
        <f t="shared" si="172"/>
        <v>3</v>
      </c>
      <c r="H2203">
        <f t="shared" si="173"/>
        <v>223</v>
      </c>
      <c r="I2203" t="str">
        <f t="shared" si="174"/>
        <v>High Risk Customer</v>
      </c>
    </row>
    <row r="2204" spans="1:9" x14ac:dyDescent="0.25">
      <c r="A2204" s="11">
        <v>2204</v>
      </c>
      <c r="B2204" s="12">
        <v>17</v>
      </c>
      <c r="C2204" s="13">
        <v>8</v>
      </c>
      <c r="D2204" s="14">
        <v>3346.58</v>
      </c>
      <c r="E2204">
        <f t="shared" si="170"/>
        <v>4</v>
      </c>
      <c r="F2204">
        <f t="shared" si="171"/>
        <v>4</v>
      </c>
      <c r="G2204">
        <f t="shared" si="172"/>
        <v>3</v>
      </c>
      <c r="H2204">
        <f t="shared" si="173"/>
        <v>443</v>
      </c>
      <c r="I2204" t="str">
        <f t="shared" si="174"/>
        <v>Very Loyal</v>
      </c>
    </row>
    <row r="2205" spans="1:9" x14ac:dyDescent="0.25">
      <c r="A2205" s="11">
        <v>2205</v>
      </c>
      <c r="B2205" s="12">
        <v>100</v>
      </c>
      <c r="C2205" s="13">
        <v>4</v>
      </c>
      <c r="D2205" s="14">
        <v>1781.9099999999999</v>
      </c>
      <c r="E2205">
        <f t="shared" si="170"/>
        <v>1</v>
      </c>
      <c r="F2205">
        <f t="shared" si="171"/>
        <v>1</v>
      </c>
      <c r="G2205">
        <f t="shared" si="172"/>
        <v>2</v>
      </c>
      <c r="H2205">
        <f t="shared" si="173"/>
        <v>112</v>
      </c>
      <c r="I2205" t="str">
        <f t="shared" si="174"/>
        <v>Evasive Customer</v>
      </c>
    </row>
    <row r="2206" spans="1:9" x14ac:dyDescent="0.25">
      <c r="A2206" s="11">
        <v>2206</v>
      </c>
      <c r="B2206" s="12">
        <v>58</v>
      </c>
      <c r="C2206" s="13">
        <v>4</v>
      </c>
      <c r="D2206" s="14">
        <v>1464.6599999999999</v>
      </c>
      <c r="E2206">
        <f t="shared" si="170"/>
        <v>2</v>
      </c>
      <c r="F2206">
        <f t="shared" si="171"/>
        <v>1</v>
      </c>
      <c r="G2206">
        <f t="shared" si="172"/>
        <v>1</v>
      </c>
      <c r="H2206">
        <f t="shared" si="173"/>
        <v>211</v>
      </c>
      <c r="I2206" t="str">
        <f t="shared" si="174"/>
        <v>Almost Lost Customer</v>
      </c>
    </row>
    <row r="2207" spans="1:9" x14ac:dyDescent="0.25">
      <c r="A2207" s="11">
        <v>2207</v>
      </c>
      <c r="B2207" s="12">
        <v>74</v>
      </c>
      <c r="C2207" s="13">
        <v>6</v>
      </c>
      <c r="D2207" s="14">
        <v>3604.14</v>
      </c>
      <c r="E2207">
        <f t="shared" si="170"/>
        <v>2</v>
      </c>
      <c r="F2207">
        <f t="shared" si="171"/>
        <v>2</v>
      </c>
      <c r="G2207">
        <f t="shared" si="172"/>
        <v>3</v>
      </c>
      <c r="H2207">
        <f t="shared" si="173"/>
        <v>223</v>
      </c>
      <c r="I2207" t="str">
        <f t="shared" si="174"/>
        <v>High Risk Customer</v>
      </c>
    </row>
    <row r="2208" spans="1:9" x14ac:dyDescent="0.25">
      <c r="A2208" s="11">
        <v>2208</v>
      </c>
      <c r="B2208" s="12">
        <v>114</v>
      </c>
      <c r="C2208" s="13">
        <v>6</v>
      </c>
      <c r="D2208" s="14">
        <v>2177.6800000000003</v>
      </c>
      <c r="E2208">
        <f t="shared" si="170"/>
        <v>1</v>
      </c>
      <c r="F2208">
        <f t="shared" si="171"/>
        <v>2</v>
      </c>
      <c r="G2208">
        <f t="shared" si="172"/>
        <v>2</v>
      </c>
      <c r="H2208">
        <f t="shared" si="173"/>
        <v>122</v>
      </c>
      <c r="I2208" t="str">
        <f t="shared" si="174"/>
        <v>Evasive Customer</v>
      </c>
    </row>
    <row r="2209" spans="1:9" x14ac:dyDescent="0.25">
      <c r="A2209" s="11">
        <v>2209</v>
      </c>
      <c r="B2209" s="12">
        <v>265</v>
      </c>
      <c r="C2209" s="13">
        <v>1</v>
      </c>
      <c r="D2209" s="14">
        <v>445.20999999999992</v>
      </c>
      <c r="E2209">
        <f t="shared" si="170"/>
        <v>1</v>
      </c>
      <c r="F2209">
        <f t="shared" si="171"/>
        <v>1</v>
      </c>
      <c r="G2209">
        <f t="shared" si="172"/>
        <v>1</v>
      </c>
      <c r="H2209">
        <f t="shared" si="173"/>
        <v>111</v>
      </c>
      <c r="I2209" t="str">
        <f t="shared" si="174"/>
        <v>Lost Customer</v>
      </c>
    </row>
    <row r="2210" spans="1:9" x14ac:dyDescent="0.25">
      <c r="A2210" s="11">
        <v>2210</v>
      </c>
      <c r="B2210" s="12">
        <v>27</v>
      </c>
      <c r="C2210" s="13">
        <v>9</v>
      </c>
      <c r="D2210" s="14">
        <v>4888.7100000000009</v>
      </c>
      <c r="E2210">
        <f t="shared" si="170"/>
        <v>3</v>
      </c>
      <c r="F2210">
        <f t="shared" si="171"/>
        <v>4</v>
      </c>
      <c r="G2210">
        <f t="shared" si="172"/>
        <v>4</v>
      </c>
      <c r="H2210">
        <f t="shared" si="173"/>
        <v>344</v>
      </c>
      <c r="I2210" t="str">
        <f t="shared" si="174"/>
        <v>Recent Customer</v>
      </c>
    </row>
    <row r="2211" spans="1:9" x14ac:dyDescent="0.25">
      <c r="A2211" s="11">
        <v>2211</v>
      </c>
      <c r="B2211" s="12">
        <v>111</v>
      </c>
      <c r="C2211" s="13">
        <v>3</v>
      </c>
      <c r="D2211" s="14">
        <v>753.26</v>
      </c>
      <c r="E2211">
        <f t="shared" si="170"/>
        <v>1</v>
      </c>
      <c r="F2211">
        <f t="shared" si="171"/>
        <v>1</v>
      </c>
      <c r="G2211">
        <f t="shared" si="172"/>
        <v>1</v>
      </c>
      <c r="H2211">
        <f t="shared" si="173"/>
        <v>111</v>
      </c>
      <c r="I2211" t="str">
        <f t="shared" si="174"/>
        <v>Lost Customer</v>
      </c>
    </row>
    <row r="2212" spans="1:9" x14ac:dyDescent="0.25">
      <c r="A2212" s="11">
        <v>2212</v>
      </c>
      <c r="B2212" s="12">
        <v>41</v>
      </c>
      <c r="C2212" s="13">
        <v>6</v>
      </c>
      <c r="D2212" s="14">
        <v>2722.7200000000003</v>
      </c>
      <c r="E2212">
        <f t="shared" si="170"/>
        <v>3</v>
      </c>
      <c r="F2212">
        <f t="shared" si="171"/>
        <v>2</v>
      </c>
      <c r="G2212">
        <f t="shared" si="172"/>
        <v>2</v>
      </c>
      <c r="H2212">
        <f t="shared" si="173"/>
        <v>322</v>
      </c>
      <c r="I2212" t="str">
        <f t="shared" si="174"/>
        <v>Late Bloomer</v>
      </c>
    </row>
    <row r="2213" spans="1:9" x14ac:dyDescent="0.25">
      <c r="A2213" s="11">
        <v>2213</v>
      </c>
      <c r="B2213" s="12">
        <v>15</v>
      </c>
      <c r="C2213" s="13">
        <v>5</v>
      </c>
      <c r="D2213" s="14">
        <v>4212.4699999999993</v>
      </c>
      <c r="E2213">
        <f t="shared" si="170"/>
        <v>4</v>
      </c>
      <c r="F2213">
        <f t="shared" si="171"/>
        <v>2</v>
      </c>
      <c r="G2213">
        <f t="shared" si="172"/>
        <v>4</v>
      </c>
      <c r="H2213">
        <f t="shared" si="173"/>
        <v>424</v>
      </c>
      <c r="I2213" t="str">
        <f t="shared" si="174"/>
        <v>Becoming Loyal</v>
      </c>
    </row>
    <row r="2214" spans="1:9" x14ac:dyDescent="0.25">
      <c r="A2214" s="11">
        <v>2214</v>
      </c>
      <c r="B2214" s="12">
        <v>27</v>
      </c>
      <c r="C2214" s="13">
        <v>5</v>
      </c>
      <c r="D2214" s="14">
        <v>2328.5100000000002</v>
      </c>
      <c r="E2214">
        <f t="shared" si="170"/>
        <v>3</v>
      </c>
      <c r="F2214">
        <f t="shared" si="171"/>
        <v>2</v>
      </c>
      <c r="G2214">
        <f t="shared" si="172"/>
        <v>2</v>
      </c>
      <c r="H2214">
        <f t="shared" si="173"/>
        <v>322</v>
      </c>
      <c r="I2214" t="str">
        <f t="shared" si="174"/>
        <v>Late Bloomer</v>
      </c>
    </row>
    <row r="2215" spans="1:9" x14ac:dyDescent="0.25">
      <c r="A2215" s="11">
        <v>2215</v>
      </c>
      <c r="B2215" s="12">
        <v>19</v>
      </c>
      <c r="C2215" s="13">
        <v>2</v>
      </c>
      <c r="D2215" s="14">
        <v>327.23</v>
      </c>
      <c r="E2215">
        <f t="shared" si="170"/>
        <v>3</v>
      </c>
      <c r="F2215">
        <f t="shared" si="171"/>
        <v>1</v>
      </c>
      <c r="G2215">
        <f t="shared" si="172"/>
        <v>1</v>
      </c>
      <c r="H2215">
        <f t="shared" si="173"/>
        <v>311</v>
      </c>
      <c r="I2215" t="str">
        <f t="shared" si="174"/>
        <v>Late Bloomer</v>
      </c>
    </row>
    <row r="2216" spans="1:9" x14ac:dyDescent="0.25">
      <c r="A2216" s="11">
        <v>2216</v>
      </c>
      <c r="B2216" s="12">
        <v>74</v>
      </c>
      <c r="C2216" s="13">
        <v>3</v>
      </c>
      <c r="D2216" s="14">
        <v>1644.6100000000001</v>
      </c>
      <c r="E2216">
        <f t="shared" si="170"/>
        <v>2</v>
      </c>
      <c r="F2216">
        <f t="shared" si="171"/>
        <v>1</v>
      </c>
      <c r="G2216">
        <f t="shared" si="172"/>
        <v>1</v>
      </c>
      <c r="H2216">
        <f t="shared" si="173"/>
        <v>211</v>
      </c>
      <c r="I2216" t="str">
        <f t="shared" si="174"/>
        <v>Almost Lost Customer</v>
      </c>
    </row>
    <row r="2217" spans="1:9" x14ac:dyDescent="0.25">
      <c r="A2217" s="11">
        <v>2217</v>
      </c>
      <c r="B2217" s="12">
        <v>22</v>
      </c>
      <c r="C2217" s="13">
        <v>8</v>
      </c>
      <c r="D2217" s="14">
        <v>3905.42</v>
      </c>
      <c r="E2217">
        <f t="shared" si="170"/>
        <v>3</v>
      </c>
      <c r="F2217">
        <f t="shared" si="171"/>
        <v>4</v>
      </c>
      <c r="G2217">
        <f t="shared" si="172"/>
        <v>3</v>
      </c>
      <c r="H2217">
        <f t="shared" si="173"/>
        <v>343</v>
      </c>
      <c r="I2217" t="str">
        <f t="shared" si="174"/>
        <v>Potential Customer</v>
      </c>
    </row>
    <row r="2218" spans="1:9" x14ac:dyDescent="0.25">
      <c r="A2218" s="11">
        <v>2218</v>
      </c>
      <c r="B2218" s="12">
        <v>21</v>
      </c>
      <c r="C2218" s="13">
        <v>3</v>
      </c>
      <c r="D2218" s="14">
        <v>2743.5600000000004</v>
      </c>
      <c r="E2218">
        <f t="shared" si="170"/>
        <v>3</v>
      </c>
      <c r="F2218">
        <f t="shared" si="171"/>
        <v>1</v>
      </c>
      <c r="G2218">
        <f t="shared" si="172"/>
        <v>2</v>
      </c>
      <c r="H2218">
        <f t="shared" si="173"/>
        <v>312</v>
      </c>
      <c r="I2218" t="str">
        <f t="shared" si="174"/>
        <v>Late Bloomer</v>
      </c>
    </row>
    <row r="2219" spans="1:9" x14ac:dyDescent="0.25">
      <c r="A2219" s="11">
        <v>2219</v>
      </c>
      <c r="B2219" s="12">
        <v>61</v>
      </c>
      <c r="C2219" s="13">
        <v>5</v>
      </c>
      <c r="D2219" s="14">
        <v>3493.0200000000004</v>
      </c>
      <c r="E2219">
        <f t="shared" si="170"/>
        <v>2</v>
      </c>
      <c r="F2219">
        <f t="shared" si="171"/>
        <v>2</v>
      </c>
      <c r="G2219">
        <f t="shared" si="172"/>
        <v>3</v>
      </c>
      <c r="H2219">
        <f t="shared" si="173"/>
        <v>223</v>
      </c>
      <c r="I2219" t="str">
        <f t="shared" si="174"/>
        <v>High Risk Customer</v>
      </c>
    </row>
    <row r="2220" spans="1:9" x14ac:dyDescent="0.25">
      <c r="A2220" s="11">
        <v>2220</v>
      </c>
      <c r="B2220" s="12">
        <v>85</v>
      </c>
      <c r="C2220" s="13">
        <v>4</v>
      </c>
      <c r="D2220" s="14">
        <v>2129.0700000000002</v>
      </c>
      <c r="E2220">
        <f t="shared" si="170"/>
        <v>2</v>
      </c>
      <c r="F2220">
        <f t="shared" si="171"/>
        <v>1</v>
      </c>
      <c r="G2220">
        <f t="shared" si="172"/>
        <v>2</v>
      </c>
      <c r="H2220">
        <f t="shared" si="173"/>
        <v>212</v>
      </c>
      <c r="I2220" t="str">
        <f t="shared" si="174"/>
        <v>High Risk Customer</v>
      </c>
    </row>
    <row r="2221" spans="1:9" x14ac:dyDescent="0.25">
      <c r="A2221" s="11">
        <v>2221</v>
      </c>
      <c r="B2221" s="12">
        <v>94</v>
      </c>
      <c r="C2221" s="13">
        <v>8</v>
      </c>
      <c r="D2221" s="14">
        <v>4651.26</v>
      </c>
      <c r="E2221">
        <f t="shared" si="170"/>
        <v>1</v>
      </c>
      <c r="F2221">
        <f t="shared" si="171"/>
        <v>4</v>
      </c>
      <c r="G2221">
        <f t="shared" si="172"/>
        <v>4</v>
      </c>
      <c r="H2221">
        <f t="shared" si="173"/>
        <v>144</v>
      </c>
      <c r="I2221" t="str">
        <f t="shared" si="174"/>
        <v>Almost Lost Customer</v>
      </c>
    </row>
    <row r="2222" spans="1:9" x14ac:dyDescent="0.25">
      <c r="A2222" s="11">
        <v>2222</v>
      </c>
      <c r="B2222" s="12">
        <v>59</v>
      </c>
      <c r="C2222" s="13">
        <v>6</v>
      </c>
      <c r="D2222" s="14">
        <v>3821.2699999999995</v>
      </c>
      <c r="E2222">
        <f t="shared" si="170"/>
        <v>2</v>
      </c>
      <c r="F2222">
        <f t="shared" si="171"/>
        <v>2</v>
      </c>
      <c r="G2222">
        <f t="shared" si="172"/>
        <v>3</v>
      </c>
      <c r="H2222">
        <f t="shared" si="173"/>
        <v>223</v>
      </c>
      <c r="I2222" t="str">
        <f t="shared" si="174"/>
        <v>High Risk Customer</v>
      </c>
    </row>
    <row r="2223" spans="1:9" x14ac:dyDescent="0.25">
      <c r="A2223" s="11">
        <v>2223</v>
      </c>
      <c r="B2223" s="12">
        <v>54</v>
      </c>
      <c r="C2223" s="13">
        <v>7</v>
      </c>
      <c r="D2223" s="14">
        <v>3538.4199999999996</v>
      </c>
      <c r="E2223">
        <f t="shared" si="170"/>
        <v>2</v>
      </c>
      <c r="F2223">
        <f t="shared" si="171"/>
        <v>3</v>
      </c>
      <c r="G2223">
        <f t="shared" si="172"/>
        <v>3</v>
      </c>
      <c r="H2223">
        <f t="shared" si="173"/>
        <v>233</v>
      </c>
      <c r="I2223" t="str">
        <f t="shared" si="174"/>
        <v>Losing Customer</v>
      </c>
    </row>
    <row r="2224" spans="1:9" x14ac:dyDescent="0.25">
      <c r="A2224" s="11">
        <v>2224</v>
      </c>
      <c r="B2224" s="12">
        <v>287</v>
      </c>
      <c r="C2224" s="13">
        <v>3</v>
      </c>
      <c r="D2224" s="14">
        <v>1041.01</v>
      </c>
      <c r="E2224">
        <f t="shared" si="170"/>
        <v>1</v>
      </c>
      <c r="F2224">
        <f t="shared" si="171"/>
        <v>1</v>
      </c>
      <c r="G2224">
        <f t="shared" si="172"/>
        <v>1</v>
      </c>
      <c r="H2224">
        <f t="shared" si="173"/>
        <v>111</v>
      </c>
      <c r="I2224" t="str">
        <f t="shared" si="174"/>
        <v>Lost Customer</v>
      </c>
    </row>
    <row r="2225" spans="1:9" x14ac:dyDescent="0.25">
      <c r="A2225" s="11">
        <v>2225</v>
      </c>
      <c r="B2225" s="12">
        <v>208</v>
      </c>
      <c r="C2225" s="13">
        <v>3</v>
      </c>
      <c r="D2225" s="14">
        <v>3512.1000000000004</v>
      </c>
      <c r="E2225">
        <f t="shared" si="170"/>
        <v>1</v>
      </c>
      <c r="F2225">
        <f t="shared" si="171"/>
        <v>1</v>
      </c>
      <c r="G2225">
        <f t="shared" si="172"/>
        <v>3</v>
      </c>
      <c r="H2225">
        <f t="shared" si="173"/>
        <v>113</v>
      </c>
      <c r="I2225" t="str">
        <f t="shared" si="174"/>
        <v>Evasive Customer</v>
      </c>
    </row>
    <row r="2226" spans="1:9" x14ac:dyDescent="0.25">
      <c r="A2226" s="11">
        <v>2226</v>
      </c>
      <c r="B2226" s="12">
        <v>49</v>
      </c>
      <c r="C2226" s="13">
        <v>8</v>
      </c>
      <c r="D2226" s="14">
        <v>3121.7</v>
      </c>
      <c r="E2226">
        <f t="shared" si="170"/>
        <v>2</v>
      </c>
      <c r="F2226">
        <f t="shared" si="171"/>
        <v>4</v>
      </c>
      <c r="G2226">
        <f t="shared" si="172"/>
        <v>3</v>
      </c>
      <c r="H2226">
        <f t="shared" si="173"/>
        <v>243</v>
      </c>
      <c r="I2226" t="str">
        <f t="shared" si="174"/>
        <v>Losing Customer</v>
      </c>
    </row>
    <row r="2227" spans="1:9" x14ac:dyDescent="0.25">
      <c r="A2227" s="11">
        <v>2227</v>
      </c>
      <c r="B2227" s="12">
        <v>40</v>
      </c>
      <c r="C2227" s="13">
        <v>5</v>
      </c>
      <c r="D2227" s="14">
        <v>2168.4</v>
      </c>
      <c r="E2227">
        <f t="shared" si="170"/>
        <v>3</v>
      </c>
      <c r="F2227">
        <f t="shared" si="171"/>
        <v>2</v>
      </c>
      <c r="G2227">
        <f t="shared" si="172"/>
        <v>2</v>
      </c>
      <c r="H2227">
        <f t="shared" si="173"/>
        <v>322</v>
      </c>
      <c r="I2227" t="str">
        <f t="shared" si="174"/>
        <v>Late Bloomer</v>
      </c>
    </row>
    <row r="2228" spans="1:9" x14ac:dyDescent="0.25">
      <c r="A2228" s="11">
        <v>2228</v>
      </c>
      <c r="B2228" s="12">
        <v>168</v>
      </c>
      <c r="C2228" s="13">
        <v>4</v>
      </c>
      <c r="D2228" s="14">
        <v>1425.2700000000002</v>
      </c>
      <c r="E2228">
        <f t="shared" si="170"/>
        <v>1</v>
      </c>
      <c r="F2228">
        <f t="shared" si="171"/>
        <v>1</v>
      </c>
      <c r="G2228">
        <f t="shared" si="172"/>
        <v>1</v>
      </c>
      <c r="H2228">
        <f t="shared" si="173"/>
        <v>111</v>
      </c>
      <c r="I2228" t="str">
        <f t="shared" si="174"/>
        <v>Lost Customer</v>
      </c>
    </row>
    <row r="2229" spans="1:9" x14ac:dyDescent="0.25">
      <c r="A2229" s="11">
        <v>2229</v>
      </c>
      <c r="B2229" s="12">
        <v>21</v>
      </c>
      <c r="C2229" s="13">
        <v>4</v>
      </c>
      <c r="D2229" s="14">
        <v>2114.2399999999998</v>
      </c>
      <c r="E2229">
        <f t="shared" si="170"/>
        <v>3</v>
      </c>
      <c r="F2229">
        <f t="shared" si="171"/>
        <v>1</v>
      </c>
      <c r="G2229">
        <f t="shared" si="172"/>
        <v>2</v>
      </c>
      <c r="H2229">
        <f t="shared" si="173"/>
        <v>312</v>
      </c>
      <c r="I2229" t="str">
        <f t="shared" si="174"/>
        <v>Late Bloomer</v>
      </c>
    </row>
    <row r="2230" spans="1:9" x14ac:dyDescent="0.25">
      <c r="A2230" s="11">
        <v>2230</v>
      </c>
      <c r="B2230" s="12">
        <v>65</v>
      </c>
      <c r="C2230" s="13">
        <v>8</v>
      </c>
      <c r="D2230" s="14">
        <v>3119.58</v>
      </c>
      <c r="E2230">
        <f t="shared" si="170"/>
        <v>2</v>
      </c>
      <c r="F2230">
        <f t="shared" si="171"/>
        <v>4</v>
      </c>
      <c r="G2230">
        <f t="shared" si="172"/>
        <v>3</v>
      </c>
      <c r="H2230">
        <f t="shared" si="173"/>
        <v>243</v>
      </c>
      <c r="I2230" t="str">
        <f t="shared" si="174"/>
        <v>Losing Customer</v>
      </c>
    </row>
    <row r="2231" spans="1:9" x14ac:dyDescent="0.25">
      <c r="A2231" s="11">
        <v>2231</v>
      </c>
      <c r="B2231" s="12">
        <v>64</v>
      </c>
      <c r="C2231" s="13">
        <v>3</v>
      </c>
      <c r="D2231" s="14">
        <v>2685.1000000000004</v>
      </c>
      <c r="E2231">
        <f t="shared" si="170"/>
        <v>2</v>
      </c>
      <c r="F2231">
        <f t="shared" si="171"/>
        <v>1</v>
      </c>
      <c r="G2231">
        <f t="shared" si="172"/>
        <v>2</v>
      </c>
      <c r="H2231">
        <f t="shared" si="173"/>
        <v>212</v>
      </c>
      <c r="I2231" t="str">
        <f t="shared" si="174"/>
        <v>High Risk Customer</v>
      </c>
    </row>
    <row r="2232" spans="1:9" x14ac:dyDescent="0.25">
      <c r="A2232" s="11">
        <v>2232</v>
      </c>
      <c r="B2232" s="12">
        <v>59</v>
      </c>
      <c r="C2232" s="13">
        <v>6</v>
      </c>
      <c r="D2232" s="14">
        <v>2198.5600000000004</v>
      </c>
      <c r="E2232">
        <f t="shared" si="170"/>
        <v>2</v>
      </c>
      <c r="F2232">
        <f t="shared" si="171"/>
        <v>2</v>
      </c>
      <c r="G2232">
        <f t="shared" si="172"/>
        <v>2</v>
      </c>
      <c r="H2232">
        <f t="shared" si="173"/>
        <v>222</v>
      </c>
      <c r="I2232" t="str">
        <f t="shared" si="174"/>
        <v>High Risk Customer</v>
      </c>
    </row>
    <row r="2233" spans="1:9" x14ac:dyDescent="0.25">
      <c r="A2233" s="11">
        <v>2233</v>
      </c>
      <c r="B2233" s="12">
        <v>63</v>
      </c>
      <c r="C2233" s="13">
        <v>7</v>
      </c>
      <c r="D2233" s="14">
        <v>2332.59</v>
      </c>
      <c r="E2233">
        <f t="shared" si="170"/>
        <v>2</v>
      </c>
      <c r="F2233">
        <f t="shared" si="171"/>
        <v>3</v>
      </c>
      <c r="G2233">
        <f t="shared" si="172"/>
        <v>2</v>
      </c>
      <c r="H2233">
        <f t="shared" si="173"/>
        <v>232</v>
      </c>
      <c r="I2233" t="str">
        <f t="shared" si="174"/>
        <v>Losing Customer</v>
      </c>
    </row>
    <row r="2234" spans="1:9" x14ac:dyDescent="0.25">
      <c r="A2234" s="11">
        <v>2234</v>
      </c>
      <c r="B2234" s="12">
        <v>154</v>
      </c>
      <c r="C2234" s="13">
        <v>7</v>
      </c>
      <c r="D2234" s="14">
        <v>1409.35</v>
      </c>
      <c r="E2234">
        <f t="shared" si="170"/>
        <v>1</v>
      </c>
      <c r="F2234">
        <f t="shared" si="171"/>
        <v>3</v>
      </c>
      <c r="G2234">
        <f t="shared" si="172"/>
        <v>1</v>
      </c>
      <c r="H2234">
        <f t="shared" si="173"/>
        <v>131</v>
      </c>
      <c r="I2234" t="str">
        <f t="shared" si="174"/>
        <v>Almost Lost Customer</v>
      </c>
    </row>
    <row r="2235" spans="1:9" x14ac:dyDescent="0.25">
      <c r="A2235" s="11">
        <v>2235</v>
      </c>
      <c r="B2235" s="12">
        <v>80</v>
      </c>
      <c r="C2235" s="13">
        <v>6</v>
      </c>
      <c r="D2235" s="14">
        <v>3649.92</v>
      </c>
      <c r="E2235">
        <f t="shared" si="170"/>
        <v>2</v>
      </c>
      <c r="F2235">
        <f t="shared" si="171"/>
        <v>2</v>
      </c>
      <c r="G2235">
        <f t="shared" si="172"/>
        <v>3</v>
      </c>
      <c r="H2235">
        <f t="shared" si="173"/>
        <v>223</v>
      </c>
      <c r="I2235" t="str">
        <f t="shared" si="174"/>
        <v>High Risk Customer</v>
      </c>
    </row>
    <row r="2236" spans="1:9" x14ac:dyDescent="0.25">
      <c r="A2236" s="11">
        <v>2236</v>
      </c>
      <c r="B2236" s="12">
        <v>1</v>
      </c>
      <c r="C2236" s="13">
        <v>3</v>
      </c>
      <c r="D2236" s="14">
        <v>2123.71</v>
      </c>
      <c r="E2236">
        <f t="shared" si="170"/>
        <v>4</v>
      </c>
      <c r="F2236">
        <f t="shared" si="171"/>
        <v>1</v>
      </c>
      <c r="G2236">
        <f t="shared" si="172"/>
        <v>2</v>
      </c>
      <c r="H2236">
        <f t="shared" si="173"/>
        <v>412</v>
      </c>
      <c r="I2236" t="str">
        <f t="shared" si="174"/>
        <v>Recent Customer</v>
      </c>
    </row>
    <row r="2237" spans="1:9" x14ac:dyDescent="0.25">
      <c r="A2237" s="11">
        <v>2237</v>
      </c>
      <c r="B2237" s="12">
        <v>38</v>
      </c>
      <c r="C2237" s="13">
        <v>7</v>
      </c>
      <c r="D2237" s="14">
        <v>2501.42</v>
      </c>
      <c r="E2237">
        <f t="shared" si="170"/>
        <v>3</v>
      </c>
      <c r="F2237">
        <f t="shared" si="171"/>
        <v>3</v>
      </c>
      <c r="G2237">
        <f t="shared" si="172"/>
        <v>2</v>
      </c>
      <c r="H2237">
        <f t="shared" si="173"/>
        <v>332</v>
      </c>
      <c r="I2237" t="str">
        <f t="shared" si="174"/>
        <v>Potential Customer</v>
      </c>
    </row>
    <row r="2238" spans="1:9" x14ac:dyDescent="0.25">
      <c r="A2238" s="11">
        <v>2238</v>
      </c>
      <c r="B2238" s="12">
        <v>141</v>
      </c>
      <c r="C2238" s="13">
        <v>3</v>
      </c>
      <c r="D2238" s="14">
        <v>2411.83</v>
      </c>
      <c r="E2238">
        <f t="shared" si="170"/>
        <v>1</v>
      </c>
      <c r="F2238">
        <f t="shared" si="171"/>
        <v>1</v>
      </c>
      <c r="G2238">
        <f t="shared" si="172"/>
        <v>2</v>
      </c>
      <c r="H2238">
        <f t="shared" si="173"/>
        <v>112</v>
      </c>
      <c r="I2238" t="str">
        <f t="shared" si="174"/>
        <v>Evasive Customer</v>
      </c>
    </row>
    <row r="2239" spans="1:9" x14ac:dyDescent="0.25">
      <c r="A2239" s="11">
        <v>2239</v>
      </c>
      <c r="B2239" s="12">
        <v>32</v>
      </c>
      <c r="C2239" s="13">
        <v>2</v>
      </c>
      <c r="D2239" s="14">
        <v>736.73</v>
      </c>
      <c r="E2239">
        <f t="shared" si="170"/>
        <v>3</v>
      </c>
      <c r="F2239">
        <f t="shared" si="171"/>
        <v>1</v>
      </c>
      <c r="G2239">
        <f t="shared" si="172"/>
        <v>1</v>
      </c>
      <c r="H2239">
        <f t="shared" si="173"/>
        <v>311</v>
      </c>
      <c r="I2239" t="str">
        <f t="shared" si="174"/>
        <v>Late Bloomer</v>
      </c>
    </row>
    <row r="2240" spans="1:9" x14ac:dyDescent="0.25">
      <c r="A2240" s="11">
        <v>2240</v>
      </c>
      <c r="B2240" s="12">
        <v>31</v>
      </c>
      <c r="C2240" s="13">
        <v>12</v>
      </c>
      <c r="D2240" s="14">
        <v>6128.3000000000011</v>
      </c>
      <c r="E2240">
        <f t="shared" si="170"/>
        <v>3</v>
      </c>
      <c r="F2240">
        <f t="shared" si="171"/>
        <v>4</v>
      </c>
      <c r="G2240">
        <f t="shared" si="172"/>
        <v>4</v>
      </c>
      <c r="H2240">
        <f t="shared" si="173"/>
        <v>344</v>
      </c>
      <c r="I2240" t="str">
        <f t="shared" si="174"/>
        <v>Recent Customer</v>
      </c>
    </row>
    <row r="2241" spans="1:9" x14ac:dyDescent="0.25">
      <c r="A2241" s="11">
        <v>2241</v>
      </c>
      <c r="B2241" s="12">
        <v>17</v>
      </c>
      <c r="C2241" s="13">
        <v>4</v>
      </c>
      <c r="D2241" s="14">
        <v>1454.3900000000003</v>
      </c>
      <c r="E2241">
        <f t="shared" si="170"/>
        <v>4</v>
      </c>
      <c r="F2241">
        <f t="shared" si="171"/>
        <v>1</v>
      </c>
      <c r="G2241">
        <f t="shared" si="172"/>
        <v>1</v>
      </c>
      <c r="H2241">
        <f t="shared" si="173"/>
        <v>411</v>
      </c>
      <c r="I2241" t="str">
        <f t="shared" si="174"/>
        <v>Recent Customer</v>
      </c>
    </row>
    <row r="2242" spans="1:9" x14ac:dyDescent="0.25">
      <c r="A2242" s="11">
        <v>2242</v>
      </c>
      <c r="B2242" s="12">
        <v>170</v>
      </c>
      <c r="C2242" s="13">
        <v>3</v>
      </c>
      <c r="D2242" s="14">
        <v>898.81999999999982</v>
      </c>
      <c r="E2242">
        <f t="shared" si="170"/>
        <v>1</v>
      </c>
      <c r="F2242">
        <f t="shared" si="171"/>
        <v>1</v>
      </c>
      <c r="G2242">
        <f t="shared" si="172"/>
        <v>1</v>
      </c>
      <c r="H2242">
        <f t="shared" si="173"/>
        <v>111</v>
      </c>
      <c r="I2242" t="str">
        <f t="shared" si="174"/>
        <v>Lost Customer</v>
      </c>
    </row>
    <row r="2243" spans="1:9" x14ac:dyDescent="0.25">
      <c r="A2243" s="11">
        <v>2243</v>
      </c>
      <c r="B2243" s="12">
        <v>183</v>
      </c>
      <c r="C2243" s="13">
        <v>3</v>
      </c>
      <c r="D2243" s="14">
        <v>1115.1500000000001</v>
      </c>
      <c r="E2243">
        <f t="shared" si="170"/>
        <v>1</v>
      </c>
      <c r="F2243">
        <f t="shared" si="171"/>
        <v>1</v>
      </c>
      <c r="G2243">
        <f t="shared" si="172"/>
        <v>1</v>
      </c>
      <c r="H2243">
        <f t="shared" si="173"/>
        <v>111</v>
      </c>
      <c r="I2243" t="str">
        <f t="shared" si="174"/>
        <v>Lost Customer</v>
      </c>
    </row>
    <row r="2244" spans="1:9" x14ac:dyDescent="0.25">
      <c r="A2244" s="11">
        <v>2244</v>
      </c>
      <c r="B2244" s="12">
        <v>63</v>
      </c>
      <c r="C2244" s="13">
        <v>5</v>
      </c>
      <c r="D2244" s="14">
        <v>1796</v>
      </c>
      <c r="E2244">
        <f t="shared" si="170"/>
        <v>2</v>
      </c>
      <c r="F2244">
        <f t="shared" si="171"/>
        <v>2</v>
      </c>
      <c r="G2244">
        <f t="shared" si="172"/>
        <v>2</v>
      </c>
      <c r="H2244">
        <f t="shared" si="173"/>
        <v>222</v>
      </c>
      <c r="I2244" t="str">
        <f t="shared" si="174"/>
        <v>High Risk Customer</v>
      </c>
    </row>
    <row r="2245" spans="1:9" x14ac:dyDescent="0.25">
      <c r="A2245" s="11">
        <v>2245</v>
      </c>
      <c r="B2245" s="12">
        <v>74</v>
      </c>
      <c r="C2245" s="13">
        <v>7</v>
      </c>
      <c r="D2245" s="14">
        <v>3320.7799999999997</v>
      </c>
      <c r="E2245">
        <f t="shared" si="170"/>
        <v>2</v>
      </c>
      <c r="F2245">
        <f t="shared" si="171"/>
        <v>3</v>
      </c>
      <c r="G2245">
        <f t="shared" si="172"/>
        <v>3</v>
      </c>
      <c r="H2245">
        <f t="shared" si="173"/>
        <v>233</v>
      </c>
      <c r="I2245" t="str">
        <f t="shared" si="174"/>
        <v>Losing Customer</v>
      </c>
    </row>
    <row r="2246" spans="1:9" x14ac:dyDescent="0.25">
      <c r="A2246" s="11">
        <v>2246</v>
      </c>
      <c r="B2246" s="12">
        <v>99</v>
      </c>
      <c r="C2246" s="13">
        <v>4</v>
      </c>
      <c r="D2246" s="14">
        <v>2217.4899999999998</v>
      </c>
      <c r="E2246">
        <f t="shared" ref="E2246:E2309" si="175">IF(B2246&gt;88,1,IF(AND(B2246&lt;=88,B2246&gt;45),2,IF(AND(B2246&lt;=45,B2246&gt;18),3,IF(B2246&lt;=18,4))))</f>
        <v>1</v>
      </c>
      <c r="F2246">
        <f t="shared" ref="F2246:F2309" si="176">IF(C2246&gt;7,4,IF(AND(C2246&lt;=7,C2246&gt;6),3,IF(AND(C2246&lt;=6,C2246&gt;4),2,IF(C2246&lt;=4,1))))</f>
        <v>1</v>
      </c>
      <c r="G2246">
        <f t="shared" ref="G2246:G2309" si="177">IF(D2246&gt;4095.63,4,IF(AND(D2246&lt;=4095.63,D2246&gt;2785.04),3,IF(AND(D2246&lt;=2785.04,D2246&gt;1779.7),2,IF(D2246&lt;=1779.7,1))))</f>
        <v>2</v>
      </c>
      <c r="H2246">
        <f t="shared" ref="H2246:H2309" si="178">100*E2246+10*F2246+G2246</f>
        <v>112</v>
      </c>
      <c r="I2246" t="str">
        <f t="shared" ref="I2246:I2309" si="179">IF(H2246=444,"Platinum Customer",IF(AND(H2246&lt;444,H2246&gt;=433),"Very Loyal",IF(AND(H2246&lt;433,H2246&gt;=421),"Becoming Loyal",IF(AND(H2246&lt;421,H2246&gt;=344),"Recent Customer",IF(AND(H2246&lt;344,H2246&gt;=323),"Potential Customer",IF(AND(H2246&lt;323,H2246&gt;=311),"Late Bloomer",IF(AND(H2246&lt;311,H2246&gt;=224),"Losing Customer",IF(AND(H2246&lt;224,H2246&gt;=212),"High Risk Customer",IF(AND(H2246&lt;212,H2246&gt;=124),"Almost Lost Customer",IF(AND(H2246&lt;124,H2246&gt;=112),"Evasive Customer",IF(H2246=111,"Lost Customer")))))))))))</f>
        <v>Evasive Customer</v>
      </c>
    </row>
    <row r="2247" spans="1:9" x14ac:dyDescent="0.25">
      <c r="A2247" s="11">
        <v>2247</v>
      </c>
      <c r="B2247" s="12">
        <v>29</v>
      </c>
      <c r="C2247" s="13">
        <v>7</v>
      </c>
      <c r="D2247" s="14">
        <v>4957.2999999999993</v>
      </c>
      <c r="E2247">
        <f t="shared" si="175"/>
        <v>3</v>
      </c>
      <c r="F2247">
        <f t="shared" si="176"/>
        <v>3</v>
      </c>
      <c r="G2247">
        <f t="shared" si="177"/>
        <v>4</v>
      </c>
      <c r="H2247">
        <f t="shared" si="178"/>
        <v>334</v>
      </c>
      <c r="I2247" t="str">
        <f t="shared" si="179"/>
        <v>Potential Customer</v>
      </c>
    </row>
    <row r="2248" spans="1:9" x14ac:dyDescent="0.25">
      <c r="A2248" s="11">
        <v>2248</v>
      </c>
      <c r="B2248" s="12">
        <v>51</v>
      </c>
      <c r="C2248" s="13">
        <v>8</v>
      </c>
      <c r="D2248" s="14">
        <v>3914.5</v>
      </c>
      <c r="E2248">
        <f t="shared" si="175"/>
        <v>2</v>
      </c>
      <c r="F2248">
        <f t="shared" si="176"/>
        <v>4</v>
      </c>
      <c r="G2248">
        <f t="shared" si="177"/>
        <v>3</v>
      </c>
      <c r="H2248">
        <f t="shared" si="178"/>
        <v>243</v>
      </c>
      <c r="I2248" t="str">
        <f t="shared" si="179"/>
        <v>Losing Customer</v>
      </c>
    </row>
    <row r="2249" spans="1:9" x14ac:dyDescent="0.25">
      <c r="A2249" s="11">
        <v>2249</v>
      </c>
      <c r="B2249" s="12">
        <v>112</v>
      </c>
      <c r="C2249" s="13">
        <v>5</v>
      </c>
      <c r="D2249" s="14">
        <v>2057.46</v>
      </c>
      <c r="E2249">
        <f t="shared" si="175"/>
        <v>1</v>
      </c>
      <c r="F2249">
        <f t="shared" si="176"/>
        <v>2</v>
      </c>
      <c r="G2249">
        <f t="shared" si="177"/>
        <v>2</v>
      </c>
      <c r="H2249">
        <f t="shared" si="178"/>
        <v>122</v>
      </c>
      <c r="I2249" t="str">
        <f t="shared" si="179"/>
        <v>Evasive Customer</v>
      </c>
    </row>
    <row r="2250" spans="1:9" x14ac:dyDescent="0.25">
      <c r="A2250" s="11">
        <v>2250</v>
      </c>
      <c r="B2250" s="12">
        <v>124</v>
      </c>
      <c r="C2250" s="13">
        <v>3</v>
      </c>
      <c r="D2250" s="14">
        <v>1074.8800000000001</v>
      </c>
      <c r="E2250">
        <f t="shared" si="175"/>
        <v>1</v>
      </c>
      <c r="F2250">
        <f t="shared" si="176"/>
        <v>1</v>
      </c>
      <c r="G2250">
        <f t="shared" si="177"/>
        <v>1</v>
      </c>
      <c r="H2250">
        <f t="shared" si="178"/>
        <v>111</v>
      </c>
      <c r="I2250" t="str">
        <f t="shared" si="179"/>
        <v>Lost Customer</v>
      </c>
    </row>
    <row r="2251" spans="1:9" x14ac:dyDescent="0.25">
      <c r="A2251" s="11">
        <v>2251</v>
      </c>
      <c r="B2251" s="12">
        <v>15</v>
      </c>
      <c r="C2251" s="13">
        <v>7</v>
      </c>
      <c r="D2251" s="14">
        <v>2338.4499999999998</v>
      </c>
      <c r="E2251">
        <f t="shared" si="175"/>
        <v>4</v>
      </c>
      <c r="F2251">
        <f t="shared" si="176"/>
        <v>3</v>
      </c>
      <c r="G2251">
        <f t="shared" si="177"/>
        <v>2</v>
      </c>
      <c r="H2251">
        <f t="shared" si="178"/>
        <v>432</v>
      </c>
      <c r="I2251" t="str">
        <f t="shared" si="179"/>
        <v>Becoming Loyal</v>
      </c>
    </row>
    <row r="2252" spans="1:9" x14ac:dyDescent="0.25">
      <c r="A2252" s="11">
        <v>2252</v>
      </c>
      <c r="B2252" s="12">
        <v>130</v>
      </c>
      <c r="C2252" s="13">
        <v>5</v>
      </c>
      <c r="D2252" s="14">
        <v>1567.5700000000002</v>
      </c>
      <c r="E2252">
        <f t="shared" si="175"/>
        <v>1</v>
      </c>
      <c r="F2252">
        <f t="shared" si="176"/>
        <v>2</v>
      </c>
      <c r="G2252">
        <f t="shared" si="177"/>
        <v>1</v>
      </c>
      <c r="H2252">
        <f t="shared" si="178"/>
        <v>121</v>
      </c>
      <c r="I2252" t="str">
        <f t="shared" si="179"/>
        <v>Evasive Customer</v>
      </c>
    </row>
    <row r="2253" spans="1:9" x14ac:dyDescent="0.25">
      <c r="A2253" s="11">
        <v>2253</v>
      </c>
      <c r="B2253" s="12">
        <v>84</v>
      </c>
      <c r="C2253" s="13">
        <v>6</v>
      </c>
      <c r="D2253" s="14">
        <v>1639.55</v>
      </c>
      <c r="E2253">
        <f t="shared" si="175"/>
        <v>2</v>
      </c>
      <c r="F2253">
        <f t="shared" si="176"/>
        <v>2</v>
      </c>
      <c r="G2253">
        <f t="shared" si="177"/>
        <v>1</v>
      </c>
      <c r="H2253">
        <f t="shared" si="178"/>
        <v>221</v>
      </c>
      <c r="I2253" t="str">
        <f t="shared" si="179"/>
        <v>High Risk Customer</v>
      </c>
    </row>
    <row r="2254" spans="1:9" x14ac:dyDescent="0.25">
      <c r="A2254" s="11">
        <v>2254</v>
      </c>
      <c r="B2254" s="12">
        <v>3</v>
      </c>
      <c r="C2254" s="13">
        <v>6</v>
      </c>
      <c r="D2254" s="14">
        <v>2318.8900000000003</v>
      </c>
      <c r="E2254">
        <f t="shared" si="175"/>
        <v>4</v>
      </c>
      <c r="F2254">
        <f t="shared" si="176"/>
        <v>2</v>
      </c>
      <c r="G2254">
        <f t="shared" si="177"/>
        <v>2</v>
      </c>
      <c r="H2254">
        <f t="shared" si="178"/>
        <v>422</v>
      </c>
      <c r="I2254" t="str">
        <f t="shared" si="179"/>
        <v>Becoming Loyal</v>
      </c>
    </row>
    <row r="2255" spans="1:9" x14ac:dyDescent="0.25">
      <c r="A2255" s="11">
        <v>2255</v>
      </c>
      <c r="B2255" s="12">
        <v>143</v>
      </c>
      <c r="C2255" s="13">
        <v>3</v>
      </c>
      <c r="D2255" s="14">
        <v>1458.6999999999998</v>
      </c>
      <c r="E2255">
        <f t="shared" si="175"/>
        <v>1</v>
      </c>
      <c r="F2255">
        <f t="shared" si="176"/>
        <v>1</v>
      </c>
      <c r="G2255">
        <f t="shared" si="177"/>
        <v>1</v>
      </c>
      <c r="H2255">
        <f t="shared" si="178"/>
        <v>111</v>
      </c>
      <c r="I2255" t="str">
        <f t="shared" si="179"/>
        <v>Lost Customer</v>
      </c>
    </row>
    <row r="2256" spans="1:9" x14ac:dyDescent="0.25">
      <c r="A2256" s="11">
        <v>2256</v>
      </c>
      <c r="B2256" s="12">
        <v>169</v>
      </c>
      <c r="C2256" s="13">
        <v>3</v>
      </c>
      <c r="D2256" s="14">
        <v>1460.9999999999998</v>
      </c>
      <c r="E2256">
        <f t="shared" si="175"/>
        <v>1</v>
      </c>
      <c r="F2256">
        <f t="shared" si="176"/>
        <v>1</v>
      </c>
      <c r="G2256">
        <f t="shared" si="177"/>
        <v>1</v>
      </c>
      <c r="H2256">
        <f t="shared" si="178"/>
        <v>111</v>
      </c>
      <c r="I2256" t="str">
        <f t="shared" si="179"/>
        <v>Lost Customer</v>
      </c>
    </row>
    <row r="2257" spans="1:9" x14ac:dyDescent="0.25">
      <c r="A2257" s="11">
        <v>2257</v>
      </c>
      <c r="B2257" s="12">
        <v>64</v>
      </c>
      <c r="C2257" s="13">
        <v>5</v>
      </c>
      <c r="D2257" s="14">
        <v>4193.32</v>
      </c>
      <c r="E2257">
        <f t="shared" si="175"/>
        <v>2</v>
      </c>
      <c r="F2257">
        <f t="shared" si="176"/>
        <v>2</v>
      </c>
      <c r="G2257">
        <f t="shared" si="177"/>
        <v>4</v>
      </c>
      <c r="H2257">
        <f t="shared" si="178"/>
        <v>224</v>
      </c>
      <c r="I2257" t="str">
        <f t="shared" si="179"/>
        <v>Losing Customer</v>
      </c>
    </row>
    <row r="2258" spans="1:9" x14ac:dyDescent="0.25">
      <c r="A2258" s="11">
        <v>2258</v>
      </c>
      <c r="B2258" s="12">
        <v>52</v>
      </c>
      <c r="C2258" s="13">
        <v>7</v>
      </c>
      <c r="D2258" s="14">
        <v>3881.7799999999997</v>
      </c>
      <c r="E2258">
        <f t="shared" si="175"/>
        <v>2</v>
      </c>
      <c r="F2258">
        <f t="shared" si="176"/>
        <v>3</v>
      </c>
      <c r="G2258">
        <f t="shared" si="177"/>
        <v>3</v>
      </c>
      <c r="H2258">
        <f t="shared" si="178"/>
        <v>233</v>
      </c>
      <c r="I2258" t="str">
        <f t="shared" si="179"/>
        <v>Losing Customer</v>
      </c>
    </row>
    <row r="2259" spans="1:9" x14ac:dyDescent="0.25">
      <c r="A2259" s="11">
        <v>2259</v>
      </c>
      <c r="B2259" s="12">
        <v>161</v>
      </c>
      <c r="C2259" s="13">
        <v>4</v>
      </c>
      <c r="D2259" s="14">
        <v>2600.4900000000002</v>
      </c>
      <c r="E2259">
        <f t="shared" si="175"/>
        <v>1</v>
      </c>
      <c r="F2259">
        <f t="shared" si="176"/>
        <v>1</v>
      </c>
      <c r="G2259">
        <f t="shared" si="177"/>
        <v>2</v>
      </c>
      <c r="H2259">
        <f t="shared" si="178"/>
        <v>112</v>
      </c>
      <c r="I2259" t="str">
        <f t="shared" si="179"/>
        <v>Evasive Customer</v>
      </c>
    </row>
    <row r="2260" spans="1:9" x14ac:dyDescent="0.25">
      <c r="A2260" s="11">
        <v>2260</v>
      </c>
      <c r="B2260" s="12">
        <v>17</v>
      </c>
      <c r="C2260" s="13">
        <v>6</v>
      </c>
      <c r="D2260" s="14">
        <v>5378.6</v>
      </c>
      <c r="E2260">
        <f t="shared" si="175"/>
        <v>4</v>
      </c>
      <c r="F2260">
        <f t="shared" si="176"/>
        <v>2</v>
      </c>
      <c r="G2260">
        <f t="shared" si="177"/>
        <v>4</v>
      </c>
      <c r="H2260">
        <f t="shared" si="178"/>
        <v>424</v>
      </c>
      <c r="I2260" t="str">
        <f t="shared" si="179"/>
        <v>Becoming Loyal</v>
      </c>
    </row>
    <row r="2261" spans="1:9" x14ac:dyDescent="0.25">
      <c r="A2261" s="11">
        <v>2261</v>
      </c>
      <c r="B2261" s="12">
        <v>35</v>
      </c>
      <c r="C2261" s="13">
        <v>4</v>
      </c>
      <c r="D2261" s="14">
        <v>1465.16</v>
      </c>
      <c r="E2261">
        <f t="shared" si="175"/>
        <v>3</v>
      </c>
      <c r="F2261">
        <f t="shared" si="176"/>
        <v>1</v>
      </c>
      <c r="G2261">
        <f t="shared" si="177"/>
        <v>1</v>
      </c>
      <c r="H2261">
        <f t="shared" si="178"/>
        <v>311</v>
      </c>
      <c r="I2261" t="str">
        <f t="shared" si="179"/>
        <v>Late Bloomer</v>
      </c>
    </row>
    <row r="2262" spans="1:9" x14ac:dyDescent="0.25">
      <c r="A2262" s="11">
        <v>2262</v>
      </c>
      <c r="B2262" s="12">
        <v>75</v>
      </c>
      <c r="C2262" s="13">
        <v>4</v>
      </c>
      <c r="D2262" s="14">
        <v>1502.68</v>
      </c>
      <c r="E2262">
        <f t="shared" si="175"/>
        <v>2</v>
      </c>
      <c r="F2262">
        <f t="shared" si="176"/>
        <v>1</v>
      </c>
      <c r="G2262">
        <f t="shared" si="177"/>
        <v>1</v>
      </c>
      <c r="H2262">
        <f t="shared" si="178"/>
        <v>211</v>
      </c>
      <c r="I2262" t="str">
        <f t="shared" si="179"/>
        <v>Almost Lost Customer</v>
      </c>
    </row>
    <row r="2263" spans="1:9" x14ac:dyDescent="0.25">
      <c r="A2263" s="11">
        <v>2263</v>
      </c>
      <c r="B2263" s="12">
        <v>35</v>
      </c>
      <c r="C2263" s="13">
        <v>5</v>
      </c>
      <c r="D2263" s="14">
        <v>3371.4800000000005</v>
      </c>
      <c r="E2263">
        <f t="shared" si="175"/>
        <v>3</v>
      </c>
      <c r="F2263">
        <f t="shared" si="176"/>
        <v>2</v>
      </c>
      <c r="G2263">
        <f t="shared" si="177"/>
        <v>3</v>
      </c>
      <c r="H2263">
        <f t="shared" si="178"/>
        <v>323</v>
      </c>
      <c r="I2263" t="str">
        <f t="shared" si="179"/>
        <v>Potential Customer</v>
      </c>
    </row>
    <row r="2264" spans="1:9" x14ac:dyDescent="0.25">
      <c r="A2264" s="11">
        <v>2264</v>
      </c>
      <c r="B2264" s="12">
        <v>153</v>
      </c>
      <c r="C2264" s="13">
        <v>6</v>
      </c>
      <c r="D2264" s="14">
        <v>2557.62</v>
      </c>
      <c r="E2264">
        <f t="shared" si="175"/>
        <v>1</v>
      </c>
      <c r="F2264">
        <f t="shared" si="176"/>
        <v>2</v>
      </c>
      <c r="G2264">
        <f t="shared" si="177"/>
        <v>2</v>
      </c>
      <c r="H2264">
        <f t="shared" si="178"/>
        <v>122</v>
      </c>
      <c r="I2264" t="str">
        <f t="shared" si="179"/>
        <v>Evasive Customer</v>
      </c>
    </row>
    <row r="2265" spans="1:9" x14ac:dyDescent="0.25">
      <c r="A2265" s="11">
        <v>2265</v>
      </c>
      <c r="B2265" s="12">
        <v>95</v>
      </c>
      <c r="C2265" s="13">
        <v>3</v>
      </c>
      <c r="D2265" s="14">
        <v>1988.7599999999998</v>
      </c>
      <c r="E2265">
        <f t="shared" si="175"/>
        <v>1</v>
      </c>
      <c r="F2265">
        <f t="shared" si="176"/>
        <v>1</v>
      </c>
      <c r="G2265">
        <f t="shared" si="177"/>
        <v>2</v>
      </c>
      <c r="H2265">
        <f t="shared" si="178"/>
        <v>112</v>
      </c>
      <c r="I2265" t="str">
        <f t="shared" si="179"/>
        <v>Evasive Customer</v>
      </c>
    </row>
    <row r="2266" spans="1:9" x14ac:dyDescent="0.25">
      <c r="A2266" s="11">
        <v>2266</v>
      </c>
      <c r="B2266" s="12">
        <v>29</v>
      </c>
      <c r="C2266" s="13">
        <v>10</v>
      </c>
      <c r="D2266" s="14">
        <v>4169.8300000000008</v>
      </c>
      <c r="E2266">
        <f t="shared" si="175"/>
        <v>3</v>
      </c>
      <c r="F2266">
        <f t="shared" si="176"/>
        <v>4</v>
      </c>
      <c r="G2266">
        <f t="shared" si="177"/>
        <v>4</v>
      </c>
      <c r="H2266">
        <f t="shared" si="178"/>
        <v>344</v>
      </c>
      <c r="I2266" t="str">
        <f t="shared" si="179"/>
        <v>Recent Customer</v>
      </c>
    </row>
    <row r="2267" spans="1:9" x14ac:dyDescent="0.25">
      <c r="A2267" s="11">
        <v>2267</v>
      </c>
      <c r="B2267" s="12">
        <v>99</v>
      </c>
      <c r="C2267" s="13">
        <v>5</v>
      </c>
      <c r="D2267" s="14">
        <v>1799.8999999999999</v>
      </c>
      <c r="E2267">
        <f t="shared" si="175"/>
        <v>1</v>
      </c>
      <c r="F2267">
        <f t="shared" si="176"/>
        <v>2</v>
      </c>
      <c r="G2267">
        <f t="shared" si="177"/>
        <v>2</v>
      </c>
      <c r="H2267">
        <f t="shared" si="178"/>
        <v>122</v>
      </c>
      <c r="I2267" t="str">
        <f t="shared" si="179"/>
        <v>Evasive Customer</v>
      </c>
    </row>
    <row r="2268" spans="1:9" x14ac:dyDescent="0.25">
      <c r="A2268" s="11">
        <v>2268</v>
      </c>
      <c r="B2268" s="12">
        <v>35</v>
      </c>
      <c r="C2268" s="13">
        <v>8</v>
      </c>
      <c r="D2268" s="14">
        <v>4473.32</v>
      </c>
      <c r="E2268">
        <f t="shared" si="175"/>
        <v>3</v>
      </c>
      <c r="F2268">
        <f t="shared" si="176"/>
        <v>4</v>
      </c>
      <c r="G2268">
        <f t="shared" si="177"/>
        <v>4</v>
      </c>
      <c r="H2268">
        <f t="shared" si="178"/>
        <v>344</v>
      </c>
      <c r="I2268" t="str">
        <f t="shared" si="179"/>
        <v>Recent Customer</v>
      </c>
    </row>
    <row r="2269" spans="1:9" x14ac:dyDescent="0.25">
      <c r="A2269" s="11">
        <v>2269</v>
      </c>
      <c r="B2269" s="12">
        <v>47</v>
      </c>
      <c r="C2269" s="13">
        <v>7</v>
      </c>
      <c r="D2269" s="14">
        <v>5404.6400000000012</v>
      </c>
      <c r="E2269">
        <f t="shared" si="175"/>
        <v>2</v>
      </c>
      <c r="F2269">
        <f t="shared" si="176"/>
        <v>3</v>
      </c>
      <c r="G2269">
        <f t="shared" si="177"/>
        <v>4</v>
      </c>
      <c r="H2269">
        <f t="shared" si="178"/>
        <v>234</v>
      </c>
      <c r="I2269" t="str">
        <f t="shared" si="179"/>
        <v>Losing Customer</v>
      </c>
    </row>
    <row r="2270" spans="1:9" x14ac:dyDescent="0.25">
      <c r="A2270" s="11">
        <v>2270</v>
      </c>
      <c r="B2270" s="12">
        <v>129</v>
      </c>
      <c r="C2270" s="13">
        <v>5</v>
      </c>
      <c r="D2270" s="14">
        <v>5154.68</v>
      </c>
      <c r="E2270">
        <f t="shared" si="175"/>
        <v>1</v>
      </c>
      <c r="F2270">
        <f t="shared" si="176"/>
        <v>2</v>
      </c>
      <c r="G2270">
        <f t="shared" si="177"/>
        <v>4</v>
      </c>
      <c r="H2270">
        <f t="shared" si="178"/>
        <v>124</v>
      </c>
      <c r="I2270" t="str">
        <f t="shared" si="179"/>
        <v>Almost Lost Customer</v>
      </c>
    </row>
    <row r="2271" spans="1:9" x14ac:dyDescent="0.25">
      <c r="A2271" s="11">
        <v>2271</v>
      </c>
      <c r="B2271" s="12">
        <v>177</v>
      </c>
      <c r="C2271" s="13">
        <v>1</v>
      </c>
      <c r="D2271" s="14">
        <v>1305.25</v>
      </c>
      <c r="E2271">
        <f t="shared" si="175"/>
        <v>1</v>
      </c>
      <c r="F2271">
        <f t="shared" si="176"/>
        <v>1</v>
      </c>
      <c r="G2271">
        <f t="shared" si="177"/>
        <v>1</v>
      </c>
      <c r="H2271">
        <f t="shared" si="178"/>
        <v>111</v>
      </c>
      <c r="I2271" t="str">
        <f t="shared" si="179"/>
        <v>Lost Customer</v>
      </c>
    </row>
    <row r="2272" spans="1:9" x14ac:dyDescent="0.25">
      <c r="A2272" s="11">
        <v>2272</v>
      </c>
      <c r="B2272" s="12">
        <v>104</v>
      </c>
      <c r="C2272" s="13">
        <v>6</v>
      </c>
      <c r="D2272" s="14">
        <v>3344.13</v>
      </c>
      <c r="E2272">
        <f t="shared" si="175"/>
        <v>1</v>
      </c>
      <c r="F2272">
        <f t="shared" si="176"/>
        <v>2</v>
      </c>
      <c r="G2272">
        <f t="shared" si="177"/>
        <v>3</v>
      </c>
      <c r="H2272">
        <f t="shared" si="178"/>
        <v>123</v>
      </c>
      <c r="I2272" t="str">
        <f t="shared" si="179"/>
        <v>Evasive Customer</v>
      </c>
    </row>
    <row r="2273" spans="1:9" x14ac:dyDescent="0.25">
      <c r="A2273" s="11">
        <v>2273</v>
      </c>
      <c r="B2273" s="12">
        <v>26</v>
      </c>
      <c r="C2273" s="13">
        <v>10</v>
      </c>
      <c r="D2273" s="14">
        <v>2795.3399999999997</v>
      </c>
      <c r="E2273">
        <f t="shared" si="175"/>
        <v>3</v>
      </c>
      <c r="F2273">
        <f t="shared" si="176"/>
        <v>4</v>
      </c>
      <c r="G2273">
        <f t="shared" si="177"/>
        <v>3</v>
      </c>
      <c r="H2273">
        <f t="shared" si="178"/>
        <v>343</v>
      </c>
      <c r="I2273" t="str">
        <f t="shared" si="179"/>
        <v>Potential Customer</v>
      </c>
    </row>
    <row r="2274" spans="1:9" x14ac:dyDescent="0.25">
      <c r="A2274" s="11">
        <v>2274</v>
      </c>
      <c r="B2274" s="12">
        <v>55</v>
      </c>
      <c r="C2274" s="13">
        <v>2</v>
      </c>
      <c r="D2274" s="14">
        <v>35.739999999999995</v>
      </c>
      <c r="E2274">
        <f t="shared" si="175"/>
        <v>2</v>
      </c>
      <c r="F2274">
        <f t="shared" si="176"/>
        <v>1</v>
      </c>
      <c r="G2274">
        <f t="shared" si="177"/>
        <v>1</v>
      </c>
      <c r="H2274">
        <f t="shared" si="178"/>
        <v>211</v>
      </c>
      <c r="I2274" t="str">
        <f t="shared" si="179"/>
        <v>Almost Lost Customer</v>
      </c>
    </row>
    <row r="2275" spans="1:9" x14ac:dyDescent="0.25">
      <c r="A2275" s="11">
        <v>2275</v>
      </c>
      <c r="B2275" s="12">
        <v>121</v>
      </c>
      <c r="C2275" s="13">
        <v>6</v>
      </c>
      <c r="D2275" s="14">
        <v>5688.29</v>
      </c>
      <c r="E2275">
        <f t="shared" si="175"/>
        <v>1</v>
      </c>
      <c r="F2275">
        <f t="shared" si="176"/>
        <v>2</v>
      </c>
      <c r="G2275">
        <f t="shared" si="177"/>
        <v>4</v>
      </c>
      <c r="H2275">
        <f t="shared" si="178"/>
        <v>124</v>
      </c>
      <c r="I2275" t="str">
        <f t="shared" si="179"/>
        <v>Almost Lost Customer</v>
      </c>
    </row>
    <row r="2276" spans="1:9" x14ac:dyDescent="0.25">
      <c r="A2276" s="11">
        <v>2276</v>
      </c>
      <c r="B2276" s="12">
        <v>10</v>
      </c>
      <c r="C2276" s="13">
        <v>4</v>
      </c>
      <c r="D2276" s="14">
        <v>2304.7699999999995</v>
      </c>
      <c r="E2276">
        <f t="shared" si="175"/>
        <v>4</v>
      </c>
      <c r="F2276">
        <f t="shared" si="176"/>
        <v>1</v>
      </c>
      <c r="G2276">
        <f t="shared" si="177"/>
        <v>2</v>
      </c>
      <c r="H2276">
        <f t="shared" si="178"/>
        <v>412</v>
      </c>
      <c r="I2276" t="str">
        <f t="shared" si="179"/>
        <v>Recent Customer</v>
      </c>
    </row>
    <row r="2277" spans="1:9" x14ac:dyDescent="0.25">
      <c r="A2277" s="11">
        <v>2277</v>
      </c>
      <c r="B2277" s="12">
        <v>36</v>
      </c>
      <c r="C2277" s="13">
        <v>4</v>
      </c>
      <c r="D2277" s="14">
        <v>2713.7200000000003</v>
      </c>
      <c r="E2277">
        <f t="shared" si="175"/>
        <v>3</v>
      </c>
      <c r="F2277">
        <f t="shared" si="176"/>
        <v>1</v>
      </c>
      <c r="G2277">
        <f t="shared" si="177"/>
        <v>2</v>
      </c>
      <c r="H2277">
        <f t="shared" si="178"/>
        <v>312</v>
      </c>
      <c r="I2277" t="str">
        <f t="shared" si="179"/>
        <v>Late Bloomer</v>
      </c>
    </row>
    <row r="2278" spans="1:9" x14ac:dyDescent="0.25">
      <c r="A2278" s="11">
        <v>2278</v>
      </c>
      <c r="B2278" s="12">
        <v>34</v>
      </c>
      <c r="C2278" s="13">
        <v>5</v>
      </c>
      <c r="D2278" s="14">
        <v>279.77999999999986</v>
      </c>
      <c r="E2278">
        <f t="shared" si="175"/>
        <v>3</v>
      </c>
      <c r="F2278">
        <f t="shared" si="176"/>
        <v>2</v>
      </c>
      <c r="G2278">
        <f t="shared" si="177"/>
        <v>1</v>
      </c>
      <c r="H2278">
        <f t="shared" si="178"/>
        <v>321</v>
      </c>
      <c r="I2278" t="str">
        <f t="shared" si="179"/>
        <v>Late Bloomer</v>
      </c>
    </row>
    <row r="2279" spans="1:9" x14ac:dyDescent="0.25">
      <c r="A2279" s="11">
        <v>2279</v>
      </c>
      <c r="B2279" s="12">
        <v>35</v>
      </c>
      <c r="C2279" s="13">
        <v>8</v>
      </c>
      <c r="D2279" s="14">
        <v>4008.76</v>
      </c>
      <c r="E2279">
        <f t="shared" si="175"/>
        <v>3</v>
      </c>
      <c r="F2279">
        <f t="shared" si="176"/>
        <v>4</v>
      </c>
      <c r="G2279">
        <f t="shared" si="177"/>
        <v>3</v>
      </c>
      <c r="H2279">
        <f t="shared" si="178"/>
        <v>343</v>
      </c>
      <c r="I2279" t="str">
        <f t="shared" si="179"/>
        <v>Potential Customer</v>
      </c>
    </row>
    <row r="2280" spans="1:9" x14ac:dyDescent="0.25">
      <c r="A2280" s="11">
        <v>2280</v>
      </c>
      <c r="B2280" s="12">
        <v>24</v>
      </c>
      <c r="C2280" s="13">
        <v>5</v>
      </c>
      <c r="D2280" s="14">
        <v>1702.5299999999997</v>
      </c>
      <c r="E2280">
        <f t="shared" si="175"/>
        <v>3</v>
      </c>
      <c r="F2280">
        <f t="shared" si="176"/>
        <v>2</v>
      </c>
      <c r="G2280">
        <f t="shared" si="177"/>
        <v>1</v>
      </c>
      <c r="H2280">
        <f t="shared" si="178"/>
        <v>321</v>
      </c>
      <c r="I2280" t="str">
        <f t="shared" si="179"/>
        <v>Late Bloomer</v>
      </c>
    </row>
    <row r="2281" spans="1:9" x14ac:dyDescent="0.25">
      <c r="A2281" s="11">
        <v>2281</v>
      </c>
      <c r="B2281" s="12">
        <v>38</v>
      </c>
      <c r="C2281" s="13">
        <v>7</v>
      </c>
      <c r="D2281" s="14">
        <v>3626.7000000000003</v>
      </c>
      <c r="E2281">
        <f t="shared" si="175"/>
        <v>3</v>
      </c>
      <c r="F2281">
        <f t="shared" si="176"/>
        <v>3</v>
      </c>
      <c r="G2281">
        <f t="shared" si="177"/>
        <v>3</v>
      </c>
      <c r="H2281">
        <f t="shared" si="178"/>
        <v>333</v>
      </c>
      <c r="I2281" t="str">
        <f t="shared" si="179"/>
        <v>Potential Customer</v>
      </c>
    </row>
    <row r="2282" spans="1:9" x14ac:dyDescent="0.25">
      <c r="A2282" s="11">
        <v>2282</v>
      </c>
      <c r="B2282" s="12">
        <v>14</v>
      </c>
      <c r="C2282" s="13">
        <v>6</v>
      </c>
      <c r="D2282" s="14">
        <v>3131.5100000000007</v>
      </c>
      <c r="E2282">
        <f t="shared" si="175"/>
        <v>4</v>
      </c>
      <c r="F2282">
        <f t="shared" si="176"/>
        <v>2</v>
      </c>
      <c r="G2282">
        <f t="shared" si="177"/>
        <v>3</v>
      </c>
      <c r="H2282">
        <f t="shared" si="178"/>
        <v>423</v>
      </c>
      <c r="I2282" t="str">
        <f t="shared" si="179"/>
        <v>Becoming Loyal</v>
      </c>
    </row>
    <row r="2283" spans="1:9" x14ac:dyDescent="0.25">
      <c r="A2283" s="11">
        <v>2283</v>
      </c>
      <c r="B2283" s="12">
        <v>30</v>
      </c>
      <c r="C2283" s="13">
        <v>7</v>
      </c>
      <c r="D2283" s="14">
        <v>4474.63</v>
      </c>
      <c r="E2283">
        <f t="shared" si="175"/>
        <v>3</v>
      </c>
      <c r="F2283">
        <f t="shared" si="176"/>
        <v>3</v>
      </c>
      <c r="G2283">
        <f t="shared" si="177"/>
        <v>4</v>
      </c>
      <c r="H2283">
        <f t="shared" si="178"/>
        <v>334</v>
      </c>
      <c r="I2283" t="str">
        <f t="shared" si="179"/>
        <v>Potential Customer</v>
      </c>
    </row>
    <row r="2284" spans="1:9" x14ac:dyDescent="0.25">
      <c r="A2284" s="11">
        <v>2284</v>
      </c>
      <c r="B2284" s="12">
        <v>34</v>
      </c>
      <c r="C2284" s="13">
        <v>7</v>
      </c>
      <c r="D2284" s="14">
        <v>4735.67</v>
      </c>
      <c r="E2284">
        <f t="shared" si="175"/>
        <v>3</v>
      </c>
      <c r="F2284">
        <f t="shared" si="176"/>
        <v>3</v>
      </c>
      <c r="G2284">
        <f t="shared" si="177"/>
        <v>4</v>
      </c>
      <c r="H2284">
        <f t="shared" si="178"/>
        <v>334</v>
      </c>
      <c r="I2284" t="str">
        <f t="shared" si="179"/>
        <v>Potential Customer</v>
      </c>
    </row>
    <row r="2285" spans="1:9" x14ac:dyDescent="0.25">
      <c r="A2285" s="11">
        <v>2285</v>
      </c>
      <c r="B2285" s="12">
        <v>39</v>
      </c>
      <c r="C2285" s="13">
        <v>7</v>
      </c>
      <c r="D2285" s="14">
        <v>1796.2899999999997</v>
      </c>
      <c r="E2285">
        <f t="shared" si="175"/>
        <v>3</v>
      </c>
      <c r="F2285">
        <f t="shared" si="176"/>
        <v>3</v>
      </c>
      <c r="G2285">
        <f t="shared" si="177"/>
        <v>2</v>
      </c>
      <c r="H2285">
        <f t="shared" si="178"/>
        <v>332</v>
      </c>
      <c r="I2285" t="str">
        <f t="shared" si="179"/>
        <v>Potential Customer</v>
      </c>
    </row>
    <row r="2286" spans="1:9" x14ac:dyDescent="0.25">
      <c r="A2286" s="11">
        <v>2286</v>
      </c>
      <c r="B2286" s="12">
        <v>49</v>
      </c>
      <c r="C2286" s="13">
        <v>5</v>
      </c>
      <c r="D2286" s="14">
        <v>2878.73</v>
      </c>
      <c r="E2286">
        <f t="shared" si="175"/>
        <v>2</v>
      </c>
      <c r="F2286">
        <f t="shared" si="176"/>
        <v>2</v>
      </c>
      <c r="G2286">
        <f t="shared" si="177"/>
        <v>3</v>
      </c>
      <c r="H2286">
        <f t="shared" si="178"/>
        <v>223</v>
      </c>
      <c r="I2286" t="str">
        <f t="shared" si="179"/>
        <v>High Risk Customer</v>
      </c>
    </row>
    <row r="2287" spans="1:9" x14ac:dyDescent="0.25">
      <c r="A2287" s="11">
        <v>2287</v>
      </c>
      <c r="B2287" s="12">
        <v>159</v>
      </c>
      <c r="C2287" s="13">
        <v>2</v>
      </c>
      <c r="D2287" s="14">
        <v>273.70000000000005</v>
      </c>
      <c r="E2287">
        <f t="shared" si="175"/>
        <v>1</v>
      </c>
      <c r="F2287">
        <f t="shared" si="176"/>
        <v>1</v>
      </c>
      <c r="G2287">
        <f t="shared" si="177"/>
        <v>1</v>
      </c>
      <c r="H2287">
        <f t="shared" si="178"/>
        <v>111</v>
      </c>
      <c r="I2287" t="str">
        <f t="shared" si="179"/>
        <v>Lost Customer</v>
      </c>
    </row>
    <row r="2288" spans="1:9" x14ac:dyDescent="0.25">
      <c r="A2288" s="11">
        <v>2288</v>
      </c>
      <c r="B2288" s="12">
        <v>29</v>
      </c>
      <c r="C2288" s="13">
        <v>6</v>
      </c>
      <c r="D2288" s="14">
        <v>4438.47</v>
      </c>
      <c r="E2288">
        <f t="shared" si="175"/>
        <v>3</v>
      </c>
      <c r="F2288">
        <f t="shared" si="176"/>
        <v>2</v>
      </c>
      <c r="G2288">
        <f t="shared" si="177"/>
        <v>4</v>
      </c>
      <c r="H2288">
        <f t="shared" si="178"/>
        <v>324</v>
      </c>
      <c r="I2288" t="str">
        <f t="shared" si="179"/>
        <v>Potential Customer</v>
      </c>
    </row>
    <row r="2289" spans="1:9" x14ac:dyDescent="0.25">
      <c r="A2289" s="11">
        <v>2289</v>
      </c>
      <c r="B2289" s="12">
        <v>59</v>
      </c>
      <c r="C2289" s="13">
        <v>5</v>
      </c>
      <c r="D2289" s="14">
        <v>2224.75</v>
      </c>
      <c r="E2289">
        <f t="shared" si="175"/>
        <v>2</v>
      </c>
      <c r="F2289">
        <f t="shared" si="176"/>
        <v>2</v>
      </c>
      <c r="G2289">
        <f t="shared" si="177"/>
        <v>2</v>
      </c>
      <c r="H2289">
        <f t="shared" si="178"/>
        <v>222</v>
      </c>
      <c r="I2289" t="str">
        <f t="shared" si="179"/>
        <v>High Risk Customer</v>
      </c>
    </row>
    <row r="2290" spans="1:9" x14ac:dyDescent="0.25">
      <c r="A2290" s="11">
        <v>2290</v>
      </c>
      <c r="B2290" s="12">
        <v>72</v>
      </c>
      <c r="C2290" s="13">
        <v>6</v>
      </c>
      <c r="D2290" s="14">
        <v>4225.7700000000004</v>
      </c>
      <c r="E2290">
        <f t="shared" si="175"/>
        <v>2</v>
      </c>
      <c r="F2290">
        <f t="shared" si="176"/>
        <v>2</v>
      </c>
      <c r="G2290">
        <f t="shared" si="177"/>
        <v>4</v>
      </c>
      <c r="H2290">
        <f t="shared" si="178"/>
        <v>224</v>
      </c>
      <c r="I2290" t="str">
        <f t="shared" si="179"/>
        <v>Losing Customer</v>
      </c>
    </row>
    <row r="2291" spans="1:9" x14ac:dyDescent="0.25">
      <c r="A2291" s="11">
        <v>2291</v>
      </c>
      <c r="B2291" s="12">
        <v>107</v>
      </c>
      <c r="C2291" s="13">
        <v>1</v>
      </c>
      <c r="D2291" s="14">
        <v>198.22000000000003</v>
      </c>
      <c r="E2291">
        <f t="shared" si="175"/>
        <v>1</v>
      </c>
      <c r="F2291">
        <f t="shared" si="176"/>
        <v>1</v>
      </c>
      <c r="G2291">
        <f t="shared" si="177"/>
        <v>1</v>
      </c>
      <c r="H2291">
        <f t="shared" si="178"/>
        <v>111</v>
      </c>
      <c r="I2291" t="str">
        <f t="shared" si="179"/>
        <v>Lost Customer</v>
      </c>
    </row>
    <row r="2292" spans="1:9" x14ac:dyDescent="0.25">
      <c r="A2292" s="11">
        <v>2292</v>
      </c>
      <c r="B2292" s="12">
        <v>45</v>
      </c>
      <c r="C2292" s="13">
        <v>7</v>
      </c>
      <c r="D2292" s="14">
        <v>4768.8500000000004</v>
      </c>
      <c r="E2292">
        <f t="shared" si="175"/>
        <v>3</v>
      </c>
      <c r="F2292">
        <f t="shared" si="176"/>
        <v>3</v>
      </c>
      <c r="G2292">
        <f t="shared" si="177"/>
        <v>4</v>
      </c>
      <c r="H2292">
        <f t="shared" si="178"/>
        <v>334</v>
      </c>
      <c r="I2292" t="str">
        <f t="shared" si="179"/>
        <v>Potential Customer</v>
      </c>
    </row>
    <row r="2293" spans="1:9" x14ac:dyDescent="0.25">
      <c r="A2293" s="11">
        <v>2293</v>
      </c>
      <c r="B2293" s="12">
        <v>85</v>
      </c>
      <c r="C2293" s="13">
        <v>5</v>
      </c>
      <c r="D2293" s="14">
        <v>1410.5300000000004</v>
      </c>
      <c r="E2293">
        <f t="shared" si="175"/>
        <v>2</v>
      </c>
      <c r="F2293">
        <f t="shared" si="176"/>
        <v>2</v>
      </c>
      <c r="G2293">
        <f t="shared" si="177"/>
        <v>1</v>
      </c>
      <c r="H2293">
        <f t="shared" si="178"/>
        <v>221</v>
      </c>
      <c r="I2293" t="str">
        <f t="shared" si="179"/>
        <v>High Risk Customer</v>
      </c>
    </row>
    <row r="2294" spans="1:9" x14ac:dyDescent="0.25">
      <c r="A2294" s="11">
        <v>2294</v>
      </c>
      <c r="B2294" s="12">
        <v>73</v>
      </c>
      <c r="C2294" s="13">
        <v>7</v>
      </c>
      <c r="D2294" s="14">
        <v>5050.2599999999993</v>
      </c>
      <c r="E2294">
        <f t="shared" si="175"/>
        <v>2</v>
      </c>
      <c r="F2294">
        <f t="shared" si="176"/>
        <v>3</v>
      </c>
      <c r="G2294">
        <f t="shared" si="177"/>
        <v>4</v>
      </c>
      <c r="H2294">
        <f t="shared" si="178"/>
        <v>234</v>
      </c>
      <c r="I2294" t="str">
        <f t="shared" si="179"/>
        <v>Losing Customer</v>
      </c>
    </row>
    <row r="2295" spans="1:9" x14ac:dyDescent="0.25">
      <c r="A2295" s="11">
        <v>2295</v>
      </c>
      <c r="B2295" s="12">
        <v>17</v>
      </c>
      <c r="C2295" s="13">
        <v>4</v>
      </c>
      <c r="D2295" s="14">
        <v>3690.2599999999998</v>
      </c>
      <c r="E2295">
        <f t="shared" si="175"/>
        <v>4</v>
      </c>
      <c r="F2295">
        <f t="shared" si="176"/>
        <v>1</v>
      </c>
      <c r="G2295">
        <f t="shared" si="177"/>
        <v>3</v>
      </c>
      <c r="H2295">
        <f t="shared" si="178"/>
        <v>413</v>
      </c>
      <c r="I2295" t="str">
        <f t="shared" si="179"/>
        <v>Recent Customer</v>
      </c>
    </row>
    <row r="2296" spans="1:9" x14ac:dyDescent="0.25">
      <c r="A2296" s="11">
        <v>2296</v>
      </c>
      <c r="B2296" s="12">
        <v>36</v>
      </c>
      <c r="C2296" s="13">
        <v>4</v>
      </c>
      <c r="D2296" s="14">
        <v>3592.5</v>
      </c>
      <c r="E2296">
        <f t="shared" si="175"/>
        <v>3</v>
      </c>
      <c r="F2296">
        <f t="shared" si="176"/>
        <v>1</v>
      </c>
      <c r="G2296">
        <f t="shared" si="177"/>
        <v>3</v>
      </c>
      <c r="H2296">
        <f t="shared" si="178"/>
        <v>313</v>
      </c>
      <c r="I2296" t="str">
        <f t="shared" si="179"/>
        <v>Late Bloomer</v>
      </c>
    </row>
    <row r="2297" spans="1:9" x14ac:dyDescent="0.25">
      <c r="A2297" s="11">
        <v>2297</v>
      </c>
      <c r="B2297" s="12">
        <v>37</v>
      </c>
      <c r="C2297" s="13">
        <v>5</v>
      </c>
      <c r="D2297" s="14">
        <v>4274.88</v>
      </c>
      <c r="E2297">
        <f t="shared" si="175"/>
        <v>3</v>
      </c>
      <c r="F2297">
        <f t="shared" si="176"/>
        <v>2</v>
      </c>
      <c r="G2297">
        <f t="shared" si="177"/>
        <v>4</v>
      </c>
      <c r="H2297">
        <f t="shared" si="178"/>
        <v>324</v>
      </c>
      <c r="I2297" t="str">
        <f t="shared" si="179"/>
        <v>Potential Customer</v>
      </c>
    </row>
    <row r="2298" spans="1:9" x14ac:dyDescent="0.25">
      <c r="A2298" s="11">
        <v>2298</v>
      </c>
      <c r="B2298" s="12">
        <v>45</v>
      </c>
      <c r="C2298" s="13">
        <v>6</v>
      </c>
      <c r="D2298" s="14">
        <v>2337.75</v>
      </c>
      <c r="E2298">
        <f t="shared" si="175"/>
        <v>3</v>
      </c>
      <c r="F2298">
        <f t="shared" si="176"/>
        <v>2</v>
      </c>
      <c r="G2298">
        <f t="shared" si="177"/>
        <v>2</v>
      </c>
      <c r="H2298">
        <f t="shared" si="178"/>
        <v>322</v>
      </c>
      <c r="I2298" t="str">
        <f t="shared" si="179"/>
        <v>Late Bloomer</v>
      </c>
    </row>
    <row r="2299" spans="1:9" x14ac:dyDescent="0.25">
      <c r="A2299" s="11">
        <v>2299</v>
      </c>
      <c r="B2299" s="12">
        <v>59</v>
      </c>
      <c r="C2299" s="13">
        <v>6</v>
      </c>
      <c r="D2299" s="14">
        <v>3142.7499999999995</v>
      </c>
      <c r="E2299">
        <f t="shared" si="175"/>
        <v>2</v>
      </c>
      <c r="F2299">
        <f t="shared" si="176"/>
        <v>2</v>
      </c>
      <c r="G2299">
        <f t="shared" si="177"/>
        <v>3</v>
      </c>
      <c r="H2299">
        <f t="shared" si="178"/>
        <v>223</v>
      </c>
      <c r="I2299" t="str">
        <f t="shared" si="179"/>
        <v>High Risk Customer</v>
      </c>
    </row>
    <row r="2300" spans="1:9" x14ac:dyDescent="0.25">
      <c r="A2300" s="11">
        <v>2300</v>
      </c>
      <c r="B2300" s="12">
        <v>17</v>
      </c>
      <c r="C2300" s="13">
        <v>4</v>
      </c>
      <c r="D2300" s="14">
        <v>2812.1099999999997</v>
      </c>
      <c r="E2300">
        <f t="shared" si="175"/>
        <v>4</v>
      </c>
      <c r="F2300">
        <f t="shared" si="176"/>
        <v>1</v>
      </c>
      <c r="G2300">
        <f t="shared" si="177"/>
        <v>3</v>
      </c>
      <c r="H2300">
        <f t="shared" si="178"/>
        <v>413</v>
      </c>
      <c r="I2300" t="str">
        <f t="shared" si="179"/>
        <v>Recent Customer</v>
      </c>
    </row>
    <row r="2301" spans="1:9" x14ac:dyDescent="0.25">
      <c r="A2301" s="11">
        <v>2301</v>
      </c>
      <c r="B2301" s="12">
        <v>5</v>
      </c>
      <c r="C2301" s="13">
        <v>7</v>
      </c>
      <c r="D2301" s="14">
        <v>4639.9900000000007</v>
      </c>
      <c r="E2301">
        <f t="shared" si="175"/>
        <v>4</v>
      </c>
      <c r="F2301">
        <f t="shared" si="176"/>
        <v>3</v>
      </c>
      <c r="G2301">
        <f t="shared" si="177"/>
        <v>4</v>
      </c>
      <c r="H2301">
        <f t="shared" si="178"/>
        <v>434</v>
      </c>
      <c r="I2301" t="str">
        <f t="shared" si="179"/>
        <v>Very Loyal</v>
      </c>
    </row>
    <row r="2302" spans="1:9" x14ac:dyDescent="0.25">
      <c r="A2302" s="11">
        <v>2302</v>
      </c>
      <c r="B2302" s="12">
        <v>53</v>
      </c>
      <c r="C2302" s="13">
        <v>3</v>
      </c>
      <c r="D2302" s="14">
        <v>2611.15</v>
      </c>
      <c r="E2302">
        <f t="shared" si="175"/>
        <v>2</v>
      </c>
      <c r="F2302">
        <f t="shared" si="176"/>
        <v>1</v>
      </c>
      <c r="G2302">
        <f t="shared" si="177"/>
        <v>2</v>
      </c>
      <c r="H2302">
        <f t="shared" si="178"/>
        <v>212</v>
      </c>
      <c r="I2302" t="str">
        <f t="shared" si="179"/>
        <v>High Risk Customer</v>
      </c>
    </row>
    <row r="2303" spans="1:9" x14ac:dyDescent="0.25">
      <c r="A2303" s="11">
        <v>2303</v>
      </c>
      <c r="B2303" s="12">
        <v>144</v>
      </c>
      <c r="C2303" s="13">
        <v>2</v>
      </c>
      <c r="D2303" s="14">
        <v>969.61999999999989</v>
      </c>
      <c r="E2303">
        <f t="shared" si="175"/>
        <v>1</v>
      </c>
      <c r="F2303">
        <f t="shared" si="176"/>
        <v>1</v>
      </c>
      <c r="G2303">
        <f t="shared" si="177"/>
        <v>1</v>
      </c>
      <c r="H2303">
        <f t="shared" si="178"/>
        <v>111</v>
      </c>
      <c r="I2303" t="str">
        <f t="shared" si="179"/>
        <v>Lost Customer</v>
      </c>
    </row>
    <row r="2304" spans="1:9" x14ac:dyDescent="0.25">
      <c r="A2304" s="11">
        <v>2304</v>
      </c>
      <c r="B2304" s="12">
        <v>3</v>
      </c>
      <c r="C2304" s="13">
        <v>7</v>
      </c>
      <c r="D2304" s="14">
        <v>4121.7800000000007</v>
      </c>
      <c r="E2304">
        <f t="shared" si="175"/>
        <v>4</v>
      </c>
      <c r="F2304">
        <f t="shared" si="176"/>
        <v>3</v>
      </c>
      <c r="G2304">
        <f t="shared" si="177"/>
        <v>4</v>
      </c>
      <c r="H2304">
        <f t="shared" si="178"/>
        <v>434</v>
      </c>
      <c r="I2304" t="str">
        <f t="shared" si="179"/>
        <v>Very Loyal</v>
      </c>
    </row>
    <row r="2305" spans="1:9" x14ac:dyDescent="0.25">
      <c r="A2305" s="11">
        <v>2305</v>
      </c>
      <c r="B2305" s="12">
        <v>78</v>
      </c>
      <c r="C2305" s="13">
        <v>5</v>
      </c>
      <c r="D2305" s="14">
        <v>2178.3199999999997</v>
      </c>
      <c r="E2305">
        <f t="shared" si="175"/>
        <v>2</v>
      </c>
      <c r="F2305">
        <f t="shared" si="176"/>
        <v>2</v>
      </c>
      <c r="G2305">
        <f t="shared" si="177"/>
        <v>2</v>
      </c>
      <c r="H2305">
        <f t="shared" si="178"/>
        <v>222</v>
      </c>
      <c r="I2305" t="str">
        <f t="shared" si="179"/>
        <v>High Risk Customer</v>
      </c>
    </row>
    <row r="2306" spans="1:9" x14ac:dyDescent="0.25">
      <c r="A2306" s="11">
        <v>2306</v>
      </c>
      <c r="B2306" s="12">
        <v>6</v>
      </c>
      <c r="C2306" s="13">
        <v>4</v>
      </c>
      <c r="D2306" s="14">
        <v>2513.7799999999997</v>
      </c>
      <c r="E2306">
        <f t="shared" si="175"/>
        <v>4</v>
      </c>
      <c r="F2306">
        <f t="shared" si="176"/>
        <v>1</v>
      </c>
      <c r="G2306">
        <f t="shared" si="177"/>
        <v>2</v>
      </c>
      <c r="H2306">
        <f t="shared" si="178"/>
        <v>412</v>
      </c>
      <c r="I2306" t="str">
        <f t="shared" si="179"/>
        <v>Recent Customer</v>
      </c>
    </row>
    <row r="2307" spans="1:9" x14ac:dyDescent="0.25">
      <c r="A2307" s="11">
        <v>2307</v>
      </c>
      <c r="B2307" s="12">
        <v>81</v>
      </c>
      <c r="C2307" s="13">
        <v>11</v>
      </c>
      <c r="D2307" s="14">
        <v>3887.07</v>
      </c>
      <c r="E2307">
        <f t="shared" si="175"/>
        <v>2</v>
      </c>
      <c r="F2307">
        <f t="shared" si="176"/>
        <v>4</v>
      </c>
      <c r="G2307">
        <f t="shared" si="177"/>
        <v>3</v>
      </c>
      <c r="H2307">
        <f t="shared" si="178"/>
        <v>243</v>
      </c>
      <c r="I2307" t="str">
        <f t="shared" si="179"/>
        <v>Losing Customer</v>
      </c>
    </row>
    <row r="2308" spans="1:9" x14ac:dyDescent="0.25">
      <c r="A2308" s="11">
        <v>2308</v>
      </c>
      <c r="B2308" s="12">
        <v>13</v>
      </c>
      <c r="C2308" s="13">
        <v>9</v>
      </c>
      <c r="D2308" s="14">
        <v>5077.9699999999993</v>
      </c>
      <c r="E2308">
        <f t="shared" si="175"/>
        <v>4</v>
      </c>
      <c r="F2308">
        <f t="shared" si="176"/>
        <v>4</v>
      </c>
      <c r="G2308">
        <f t="shared" si="177"/>
        <v>4</v>
      </c>
      <c r="H2308">
        <f t="shared" si="178"/>
        <v>444</v>
      </c>
      <c r="I2308" t="str">
        <f t="shared" si="179"/>
        <v>Platinum Customer</v>
      </c>
    </row>
    <row r="2309" spans="1:9" x14ac:dyDescent="0.25">
      <c r="A2309" s="11">
        <v>2309</v>
      </c>
      <c r="B2309" s="12">
        <v>53</v>
      </c>
      <c r="C2309" s="13">
        <v>12</v>
      </c>
      <c r="D2309" s="14">
        <v>7161.99</v>
      </c>
      <c r="E2309">
        <f t="shared" si="175"/>
        <v>2</v>
      </c>
      <c r="F2309">
        <f t="shared" si="176"/>
        <v>4</v>
      </c>
      <c r="G2309">
        <f t="shared" si="177"/>
        <v>4</v>
      </c>
      <c r="H2309">
        <f t="shared" si="178"/>
        <v>244</v>
      </c>
      <c r="I2309" t="str">
        <f t="shared" si="179"/>
        <v>Losing Customer</v>
      </c>
    </row>
    <row r="2310" spans="1:9" x14ac:dyDescent="0.25">
      <c r="A2310" s="11">
        <v>2310</v>
      </c>
      <c r="B2310" s="12">
        <v>15</v>
      </c>
      <c r="C2310" s="13">
        <v>7</v>
      </c>
      <c r="D2310" s="14">
        <v>4022.41</v>
      </c>
      <c r="E2310">
        <f t="shared" ref="E2310:E2373" si="180">IF(B2310&gt;88,1,IF(AND(B2310&lt;=88,B2310&gt;45),2,IF(AND(B2310&lt;=45,B2310&gt;18),3,IF(B2310&lt;=18,4))))</f>
        <v>4</v>
      </c>
      <c r="F2310">
        <f t="shared" ref="F2310:F2373" si="181">IF(C2310&gt;7,4,IF(AND(C2310&lt;=7,C2310&gt;6),3,IF(AND(C2310&lt;=6,C2310&gt;4),2,IF(C2310&lt;=4,1))))</f>
        <v>3</v>
      </c>
      <c r="G2310">
        <f t="shared" ref="G2310:G2373" si="182">IF(D2310&gt;4095.63,4,IF(AND(D2310&lt;=4095.63,D2310&gt;2785.04),3,IF(AND(D2310&lt;=2785.04,D2310&gt;1779.7),2,IF(D2310&lt;=1779.7,1))))</f>
        <v>3</v>
      </c>
      <c r="H2310">
        <f t="shared" ref="H2310:H2373" si="183">100*E2310+10*F2310+G2310</f>
        <v>433</v>
      </c>
      <c r="I2310" t="str">
        <f t="shared" ref="I2310:I2373" si="184">IF(H2310=444,"Platinum Customer",IF(AND(H2310&lt;444,H2310&gt;=433),"Very Loyal",IF(AND(H2310&lt;433,H2310&gt;=421),"Becoming Loyal",IF(AND(H2310&lt;421,H2310&gt;=344),"Recent Customer",IF(AND(H2310&lt;344,H2310&gt;=323),"Potential Customer",IF(AND(H2310&lt;323,H2310&gt;=311),"Late Bloomer",IF(AND(H2310&lt;311,H2310&gt;=224),"Losing Customer",IF(AND(H2310&lt;224,H2310&gt;=212),"High Risk Customer",IF(AND(H2310&lt;212,H2310&gt;=124),"Almost Lost Customer",IF(AND(H2310&lt;124,H2310&gt;=112),"Evasive Customer",IF(H2310=111,"Lost Customer")))))))))))</f>
        <v>Very Loyal</v>
      </c>
    </row>
    <row r="2311" spans="1:9" x14ac:dyDescent="0.25">
      <c r="A2311" s="11">
        <v>2311</v>
      </c>
      <c r="B2311" s="12">
        <v>66</v>
      </c>
      <c r="C2311" s="13">
        <v>5</v>
      </c>
      <c r="D2311" s="14">
        <v>4460.1200000000008</v>
      </c>
      <c r="E2311">
        <f t="shared" si="180"/>
        <v>2</v>
      </c>
      <c r="F2311">
        <f t="shared" si="181"/>
        <v>2</v>
      </c>
      <c r="G2311">
        <f t="shared" si="182"/>
        <v>4</v>
      </c>
      <c r="H2311">
        <f t="shared" si="183"/>
        <v>224</v>
      </c>
      <c r="I2311" t="str">
        <f t="shared" si="184"/>
        <v>Losing Customer</v>
      </c>
    </row>
    <row r="2312" spans="1:9" x14ac:dyDescent="0.25">
      <c r="A2312" s="11">
        <v>2312</v>
      </c>
      <c r="B2312" s="12">
        <v>41</v>
      </c>
      <c r="C2312" s="13">
        <v>5</v>
      </c>
      <c r="D2312" s="14">
        <v>1578.0600000000004</v>
      </c>
      <c r="E2312">
        <f t="shared" si="180"/>
        <v>3</v>
      </c>
      <c r="F2312">
        <f t="shared" si="181"/>
        <v>2</v>
      </c>
      <c r="G2312">
        <f t="shared" si="182"/>
        <v>1</v>
      </c>
      <c r="H2312">
        <f t="shared" si="183"/>
        <v>321</v>
      </c>
      <c r="I2312" t="str">
        <f t="shared" si="184"/>
        <v>Late Bloomer</v>
      </c>
    </row>
    <row r="2313" spans="1:9" x14ac:dyDescent="0.25">
      <c r="A2313" s="11">
        <v>2313</v>
      </c>
      <c r="B2313" s="12">
        <v>44</v>
      </c>
      <c r="C2313" s="13">
        <v>6</v>
      </c>
      <c r="D2313" s="14">
        <v>2842.4700000000003</v>
      </c>
      <c r="E2313">
        <f t="shared" si="180"/>
        <v>3</v>
      </c>
      <c r="F2313">
        <f t="shared" si="181"/>
        <v>2</v>
      </c>
      <c r="G2313">
        <f t="shared" si="182"/>
        <v>3</v>
      </c>
      <c r="H2313">
        <f t="shared" si="183"/>
        <v>323</v>
      </c>
      <c r="I2313" t="str">
        <f t="shared" si="184"/>
        <v>Potential Customer</v>
      </c>
    </row>
    <row r="2314" spans="1:9" x14ac:dyDescent="0.25">
      <c r="A2314" s="11">
        <v>2314</v>
      </c>
      <c r="B2314" s="12">
        <v>48</v>
      </c>
      <c r="C2314" s="13">
        <v>3</v>
      </c>
      <c r="D2314" s="14">
        <v>2355.7599999999998</v>
      </c>
      <c r="E2314">
        <f t="shared" si="180"/>
        <v>2</v>
      </c>
      <c r="F2314">
        <f t="shared" si="181"/>
        <v>1</v>
      </c>
      <c r="G2314">
        <f t="shared" si="182"/>
        <v>2</v>
      </c>
      <c r="H2314">
        <f t="shared" si="183"/>
        <v>212</v>
      </c>
      <c r="I2314" t="str">
        <f t="shared" si="184"/>
        <v>High Risk Customer</v>
      </c>
    </row>
    <row r="2315" spans="1:9" x14ac:dyDescent="0.25">
      <c r="A2315" s="11">
        <v>2315</v>
      </c>
      <c r="B2315" s="12">
        <v>152</v>
      </c>
      <c r="C2315" s="13">
        <v>5</v>
      </c>
      <c r="D2315" s="14">
        <v>600.75999999999988</v>
      </c>
      <c r="E2315">
        <f t="shared" si="180"/>
        <v>1</v>
      </c>
      <c r="F2315">
        <f t="shared" si="181"/>
        <v>2</v>
      </c>
      <c r="G2315">
        <f t="shared" si="182"/>
        <v>1</v>
      </c>
      <c r="H2315">
        <f t="shared" si="183"/>
        <v>121</v>
      </c>
      <c r="I2315" t="str">
        <f t="shared" si="184"/>
        <v>Evasive Customer</v>
      </c>
    </row>
    <row r="2316" spans="1:9" x14ac:dyDescent="0.25">
      <c r="A2316" s="11">
        <v>2316</v>
      </c>
      <c r="B2316" s="12">
        <v>46</v>
      </c>
      <c r="C2316" s="13">
        <v>4</v>
      </c>
      <c r="D2316" s="14">
        <v>1437.54</v>
      </c>
      <c r="E2316">
        <f t="shared" si="180"/>
        <v>2</v>
      </c>
      <c r="F2316">
        <f t="shared" si="181"/>
        <v>1</v>
      </c>
      <c r="G2316">
        <f t="shared" si="182"/>
        <v>1</v>
      </c>
      <c r="H2316">
        <f t="shared" si="183"/>
        <v>211</v>
      </c>
      <c r="I2316" t="str">
        <f t="shared" si="184"/>
        <v>Almost Lost Customer</v>
      </c>
    </row>
    <row r="2317" spans="1:9" x14ac:dyDescent="0.25">
      <c r="A2317" s="11">
        <v>2317</v>
      </c>
      <c r="B2317" s="12">
        <v>53</v>
      </c>
      <c r="C2317" s="13">
        <v>5</v>
      </c>
      <c r="D2317" s="14">
        <v>2715.29</v>
      </c>
      <c r="E2317">
        <f t="shared" si="180"/>
        <v>2</v>
      </c>
      <c r="F2317">
        <f t="shared" si="181"/>
        <v>2</v>
      </c>
      <c r="G2317">
        <f t="shared" si="182"/>
        <v>2</v>
      </c>
      <c r="H2317">
        <f t="shared" si="183"/>
        <v>222</v>
      </c>
      <c r="I2317" t="str">
        <f t="shared" si="184"/>
        <v>High Risk Customer</v>
      </c>
    </row>
    <row r="2318" spans="1:9" x14ac:dyDescent="0.25">
      <c r="A2318" s="11">
        <v>2318</v>
      </c>
      <c r="B2318" s="12">
        <v>16</v>
      </c>
      <c r="C2318" s="13">
        <v>7</v>
      </c>
      <c r="D2318" s="14">
        <v>3627.4799999999996</v>
      </c>
      <c r="E2318">
        <f t="shared" si="180"/>
        <v>4</v>
      </c>
      <c r="F2318">
        <f t="shared" si="181"/>
        <v>3</v>
      </c>
      <c r="G2318">
        <f t="shared" si="182"/>
        <v>3</v>
      </c>
      <c r="H2318">
        <f t="shared" si="183"/>
        <v>433</v>
      </c>
      <c r="I2318" t="str">
        <f t="shared" si="184"/>
        <v>Very Loyal</v>
      </c>
    </row>
    <row r="2319" spans="1:9" x14ac:dyDescent="0.25">
      <c r="A2319" s="11">
        <v>2319</v>
      </c>
      <c r="B2319" s="12">
        <v>9</v>
      </c>
      <c r="C2319" s="13">
        <v>4</v>
      </c>
      <c r="D2319" s="14">
        <v>4564.9000000000005</v>
      </c>
      <c r="E2319">
        <f t="shared" si="180"/>
        <v>4</v>
      </c>
      <c r="F2319">
        <f t="shared" si="181"/>
        <v>1</v>
      </c>
      <c r="G2319">
        <f t="shared" si="182"/>
        <v>4</v>
      </c>
      <c r="H2319">
        <f t="shared" si="183"/>
        <v>414</v>
      </c>
      <c r="I2319" t="str">
        <f t="shared" si="184"/>
        <v>Recent Customer</v>
      </c>
    </row>
    <row r="2320" spans="1:9" x14ac:dyDescent="0.25">
      <c r="A2320" s="11">
        <v>2320</v>
      </c>
      <c r="B2320" s="12">
        <v>24</v>
      </c>
      <c r="C2320" s="13">
        <v>3</v>
      </c>
      <c r="D2320" s="14">
        <v>1690.96</v>
      </c>
      <c r="E2320">
        <f t="shared" si="180"/>
        <v>3</v>
      </c>
      <c r="F2320">
        <f t="shared" si="181"/>
        <v>1</v>
      </c>
      <c r="G2320">
        <f t="shared" si="182"/>
        <v>1</v>
      </c>
      <c r="H2320">
        <f t="shared" si="183"/>
        <v>311</v>
      </c>
      <c r="I2320" t="str">
        <f t="shared" si="184"/>
        <v>Late Bloomer</v>
      </c>
    </row>
    <row r="2321" spans="1:9" x14ac:dyDescent="0.25">
      <c r="A2321" s="11">
        <v>2321</v>
      </c>
      <c r="B2321" s="12">
        <v>161</v>
      </c>
      <c r="C2321" s="13">
        <v>3</v>
      </c>
      <c r="D2321" s="14">
        <v>3183.5299999999997</v>
      </c>
      <c r="E2321">
        <f t="shared" si="180"/>
        <v>1</v>
      </c>
      <c r="F2321">
        <f t="shared" si="181"/>
        <v>1</v>
      </c>
      <c r="G2321">
        <f t="shared" si="182"/>
        <v>3</v>
      </c>
      <c r="H2321">
        <f t="shared" si="183"/>
        <v>113</v>
      </c>
      <c r="I2321" t="str">
        <f t="shared" si="184"/>
        <v>Evasive Customer</v>
      </c>
    </row>
    <row r="2322" spans="1:9" x14ac:dyDescent="0.25">
      <c r="A2322" s="11">
        <v>2322</v>
      </c>
      <c r="B2322" s="12">
        <v>67</v>
      </c>
      <c r="C2322" s="13">
        <v>4</v>
      </c>
      <c r="D2322" s="14">
        <v>2585.1499999999996</v>
      </c>
      <c r="E2322">
        <f t="shared" si="180"/>
        <v>2</v>
      </c>
      <c r="F2322">
        <f t="shared" si="181"/>
        <v>1</v>
      </c>
      <c r="G2322">
        <f t="shared" si="182"/>
        <v>2</v>
      </c>
      <c r="H2322">
        <f t="shared" si="183"/>
        <v>212</v>
      </c>
      <c r="I2322" t="str">
        <f t="shared" si="184"/>
        <v>High Risk Customer</v>
      </c>
    </row>
    <row r="2323" spans="1:9" x14ac:dyDescent="0.25">
      <c r="A2323" s="11">
        <v>2323</v>
      </c>
      <c r="B2323" s="12">
        <v>212</v>
      </c>
      <c r="C2323" s="13">
        <v>3</v>
      </c>
      <c r="D2323" s="14">
        <v>1959.79</v>
      </c>
      <c r="E2323">
        <f t="shared" si="180"/>
        <v>1</v>
      </c>
      <c r="F2323">
        <f t="shared" si="181"/>
        <v>1</v>
      </c>
      <c r="G2323">
        <f t="shared" si="182"/>
        <v>2</v>
      </c>
      <c r="H2323">
        <f t="shared" si="183"/>
        <v>112</v>
      </c>
      <c r="I2323" t="str">
        <f t="shared" si="184"/>
        <v>Evasive Customer</v>
      </c>
    </row>
    <row r="2324" spans="1:9" x14ac:dyDescent="0.25">
      <c r="A2324" s="11">
        <v>2324</v>
      </c>
      <c r="B2324" s="12">
        <v>78</v>
      </c>
      <c r="C2324" s="13">
        <v>5</v>
      </c>
      <c r="D2324" s="14">
        <v>1322.2199999999998</v>
      </c>
      <c r="E2324">
        <f t="shared" si="180"/>
        <v>2</v>
      </c>
      <c r="F2324">
        <f t="shared" si="181"/>
        <v>2</v>
      </c>
      <c r="G2324">
        <f t="shared" si="182"/>
        <v>1</v>
      </c>
      <c r="H2324">
        <f t="shared" si="183"/>
        <v>221</v>
      </c>
      <c r="I2324" t="str">
        <f t="shared" si="184"/>
        <v>High Risk Customer</v>
      </c>
    </row>
    <row r="2325" spans="1:9" x14ac:dyDescent="0.25">
      <c r="A2325" s="11">
        <v>2325</v>
      </c>
      <c r="B2325" s="12">
        <v>121</v>
      </c>
      <c r="C2325" s="13">
        <v>6</v>
      </c>
      <c r="D2325" s="14">
        <v>2178.83</v>
      </c>
      <c r="E2325">
        <f t="shared" si="180"/>
        <v>1</v>
      </c>
      <c r="F2325">
        <f t="shared" si="181"/>
        <v>2</v>
      </c>
      <c r="G2325">
        <f t="shared" si="182"/>
        <v>2</v>
      </c>
      <c r="H2325">
        <f t="shared" si="183"/>
        <v>122</v>
      </c>
      <c r="I2325" t="str">
        <f t="shared" si="184"/>
        <v>Evasive Customer</v>
      </c>
    </row>
    <row r="2326" spans="1:9" x14ac:dyDescent="0.25">
      <c r="A2326" s="11">
        <v>2326</v>
      </c>
      <c r="B2326" s="12">
        <v>112</v>
      </c>
      <c r="C2326" s="13">
        <v>1</v>
      </c>
      <c r="D2326" s="14">
        <v>309.80999999999995</v>
      </c>
      <c r="E2326">
        <f t="shared" si="180"/>
        <v>1</v>
      </c>
      <c r="F2326">
        <f t="shared" si="181"/>
        <v>1</v>
      </c>
      <c r="G2326">
        <f t="shared" si="182"/>
        <v>1</v>
      </c>
      <c r="H2326">
        <f t="shared" si="183"/>
        <v>111</v>
      </c>
      <c r="I2326" t="str">
        <f t="shared" si="184"/>
        <v>Lost Customer</v>
      </c>
    </row>
    <row r="2327" spans="1:9" x14ac:dyDescent="0.25">
      <c r="A2327" s="11">
        <v>2327</v>
      </c>
      <c r="B2327" s="12">
        <v>224</v>
      </c>
      <c r="C2327" s="13">
        <v>3</v>
      </c>
      <c r="D2327" s="14">
        <v>2601.79</v>
      </c>
      <c r="E2327">
        <f t="shared" si="180"/>
        <v>1</v>
      </c>
      <c r="F2327">
        <f t="shared" si="181"/>
        <v>1</v>
      </c>
      <c r="G2327">
        <f t="shared" si="182"/>
        <v>2</v>
      </c>
      <c r="H2327">
        <f t="shared" si="183"/>
        <v>112</v>
      </c>
      <c r="I2327" t="str">
        <f t="shared" si="184"/>
        <v>Evasive Customer</v>
      </c>
    </row>
    <row r="2328" spans="1:9" x14ac:dyDescent="0.25">
      <c r="A2328" s="11">
        <v>2328</v>
      </c>
      <c r="B2328" s="12">
        <v>151</v>
      </c>
      <c r="C2328" s="13">
        <v>1</v>
      </c>
      <c r="D2328" s="14">
        <v>356.5</v>
      </c>
      <c r="E2328">
        <f t="shared" si="180"/>
        <v>1</v>
      </c>
      <c r="F2328">
        <f t="shared" si="181"/>
        <v>1</v>
      </c>
      <c r="G2328">
        <f t="shared" si="182"/>
        <v>1</v>
      </c>
      <c r="H2328">
        <f t="shared" si="183"/>
        <v>111</v>
      </c>
      <c r="I2328" t="str">
        <f t="shared" si="184"/>
        <v>Lost Customer</v>
      </c>
    </row>
    <row r="2329" spans="1:9" x14ac:dyDescent="0.25">
      <c r="A2329" s="11">
        <v>2329</v>
      </c>
      <c r="B2329" s="12">
        <v>8</v>
      </c>
      <c r="C2329" s="13">
        <v>5</v>
      </c>
      <c r="D2329" s="14">
        <v>2276.9</v>
      </c>
      <c r="E2329">
        <f t="shared" si="180"/>
        <v>4</v>
      </c>
      <c r="F2329">
        <f t="shared" si="181"/>
        <v>2</v>
      </c>
      <c r="G2329">
        <f t="shared" si="182"/>
        <v>2</v>
      </c>
      <c r="H2329">
        <f t="shared" si="183"/>
        <v>422</v>
      </c>
      <c r="I2329" t="str">
        <f t="shared" si="184"/>
        <v>Becoming Loyal</v>
      </c>
    </row>
    <row r="2330" spans="1:9" x14ac:dyDescent="0.25">
      <c r="A2330" s="11">
        <v>2330</v>
      </c>
      <c r="B2330" s="12">
        <v>4</v>
      </c>
      <c r="C2330" s="13">
        <v>3</v>
      </c>
      <c r="D2330" s="14">
        <v>1203.3399999999999</v>
      </c>
      <c r="E2330">
        <f t="shared" si="180"/>
        <v>4</v>
      </c>
      <c r="F2330">
        <f t="shared" si="181"/>
        <v>1</v>
      </c>
      <c r="G2330">
        <f t="shared" si="182"/>
        <v>1</v>
      </c>
      <c r="H2330">
        <f t="shared" si="183"/>
        <v>411</v>
      </c>
      <c r="I2330" t="str">
        <f t="shared" si="184"/>
        <v>Recent Customer</v>
      </c>
    </row>
    <row r="2331" spans="1:9" x14ac:dyDescent="0.25">
      <c r="A2331" s="11">
        <v>2331</v>
      </c>
      <c r="B2331" s="12">
        <v>19</v>
      </c>
      <c r="C2331" s="13">
        <v>7</v>
      </c>
      <c r="D2331" s="14">
        <v>3707.24</v>
      </c>
      <c r="E2331">
        <f t="shared" si="180"/>
        <v>3</v>
      </c>
      <c r="F2331">
        <f t="shared" si="181"/>
        <v>3</v>
      </c>
      <c r="G2331">
        <f t="shared" si="182"/>
        <v>3</v>
      </c>
      <c r="H2331">
        <f t="shared" si="183"/>
        <v>333</v>
      </c>
      <c r="I2331" t="str">
        <f t="shared" si="184"/>
        <v>Potential Customer</v>
      </c>
    </row>
    <row r="2332" spans="1:9" x14ac:dyDescent="0.25">
      <c r="A2332" s="11">
        <v>2332</v>
      </c>
      <c r="B2332" s="12">
        <v>31</v>
      </c>
      <c r="C2332" s="13">
        <v>4</v>
      </c>
      <c r="D2332" s="14">
        <v>651.63999999999987</v>
      </c>
      <c r="E2332">
        <f t="shared" si="180"/>
        <v>3</v>
      </c>
      <c r="F2332">
        <f t="shared" si="181"/>
        <v>1</v>
      </c>
      <c r="G2332">
        <f t="shared" si="182"/>
        <v>1</v>
      </c>
      <c r="H2332">
        <f t="shared" si="183"/>
        <v>311</v>
      </c>
      <c r="I2332" t="str">
        <f t="shared" si="184"/>
        <v>Late Bloomer</v>
      </c>
    </row>
    <row r="2333" spans="1:9" x14ac:dyDescent="0.25">
      <c r="A2333" s="11">
        <v>2333</v>
      </c>
      <c r="B2333" s="12">
        <v>92</v>
      </c>
      <c r="C2333" s="13">
        <v>4</v>
      </c>
      <c r="D2333" s="14">
        <v>2113.9000000000005</v>
      </c>
      <c r="E2333">
        <f t="shared" si="180"/>
        <v>1</v>
      </c>
      <c r="F2333">
        <f t="shared" si="181"/>
        <v>1</v>
      </c>
      <c r="G2333">
        <f t="shared" si="182"/>
        <v>2</v>
      </c>
      <c r="H2333">
        <f t="shared" si="183"/>
        <v>112</v>
      </c>
      <c r="I2333" t="str">
        <f t="shared" si="184"/>
        <v>Evasive Customer</v>
      </c>
    </row>
    <row r="2334" spans="1:9" x14ac:dyDescent="0.25">
      <c r="A2334" s="11">
        <v>2334</v>
      </c>
      <c r="B2334" s="12">
        <v>69</v>
      </c>
      <c r="C2334" s="13">
        <v>3</v>
      </c>
      <c r="D2334" s="14">
        <v>1315.7600000000002</v>
      </c>
      <c r="E2334">
        <f t="shared" si="180"/>
        <v>2</v>
      </c>
      <c r="F2334">
        <f t="shared" si="181"/>
        <v>1</v>
      </c>
      <c r="G2334">
        <f t="shared" si="182"/>
        <v>1</v>
      </c>
      <c r="H2334">
        <f t="shared" si="183"/>
        <v>211</v>
      </c>
      <c r="I2334" t="str">
        <f t="shared" si="184"/>
        <v>Almost Lost Customer</v>
      </c>
    </row>
    <row r="2335" spans="1:9" x14ac:dyDescent="0.25">
      <c r="A2335" s="11">
        <v>2335</v>
      </c>
      <c r="B2335" s="12">
        <v>11</v>
      </c>
      <c r="C2335" s="13">
        <v>7</v>
      </c>
      <c r="D2335" s="14">
        <v>4112.9799999999996</v>
      </c>
      <c r="E2335">
        <f t="shared" si="180"/>
        <v>4</v>
      </c>
      <c r="F2335">
        <f t="shared" si="181"/>
        <v>3</v>
      </c>
      <c r="G2335">
        <f t="shared" si="182"/>
        <v>4</v>
      </c>
      <c r="H2335">
        <f t="shared" si="183"/>
        <v>434</v>
      </c>
      <c r="I2335" t="str">
        <f t="shared" si="184"/>
        <v>Very Loyal</v>
      </c>
    </row>
    <row r="2336" spans="1:9" x14ac:dyDescent="0.25">
      <c r="A2336" s="11">
        <v>2336</v>
      </c>
      <c r="B2336" s="12">
        <v>74</v>
      </c>
      <c r="C2336" s="13">
        <v>9</v>
      </c>
      <c r="D2336" s="14">
        <v>5853.8200000000006</v>
      </c>
      <c r="E2336">
        <f t="shared" si="180"/>
        <v>2</v>
      </c>
      <c r="F2336">
        <f t="shared" si="181"/>
        <v>4</v>
      </c>
      <c r="G2336">
        <f t="shared" si="182"/>
        <v>4</v>
      </c>
      <c r="H2336">
        <f t="shared" si="183"/>
        <v>244</v>
      </c>
      <c r="I2336" t="str">
        <f t="shared" si="184"/>
        <v>Losing Customer</v>
      </c>
    </row>
    <row r="2337" spans="1:9" x14ac:dyDescent="0.25">
      <c r="A2337" s="11">
        <v>2337</v>
      </c>
      <c r="B2337" s="12">
        <v>172</v>
      </c>
      <c r="C2337" s="13">
        <v>3</v>
      </c>
      <c r="D2337" s="14">
        <v>398.42999999999995</v>
      </c>
      <c r="E2337">
        <f t="shared" si="180"/>
        <v>1</v>
      </c>
      <c r="F2337">
        <f t="shared" si="181"/>
        <v>1</v>
      </c>
      <c r="G2337">
        <f t="shared" si="182"/>
        <v>1</v>
      </c>
      <c r="H2337">
        <f t="shared" si="183"/>
        <v>111</v>
      </c>
      <c r="I2337" t="str">
        <f t="shared" si="184"/>
        <v>Lost Customer</v>
      </c>
    </row>
    <row r="2338" spans="1:9" x14ac:dyDescent="0.25">
      <c r="A2338" s="11">
        <v>2338</v>
      </c>
      <c r="B2338" s="12">
        <v>23</v>
      </c>
      <c r="C2338" s="13">
        <v>7</v>
      </c>
      <c r="D2338" s="14">
        <v>3574.31</v>
      </c>
      <c r="E2338">
        <f t="shared" si="180"/>
        <v>3</v>
      </c>
      <c r="F2338">
        <f t="shared" si="181"/>
        <v>3</v>
      </c>
      <c r="G2338">
        <f t="shared" si="182"/>
        <v>3</v>
      </c>
      <c r="H2338">
        <f t="shared" si="183"/>
        <v>333</v>
      </c>
      <c r="I2338" t="str">
        <f t="shared" si="184"/>
        <v>Potential Customer</v>
      </c>
    </row>
    <row r="2339" spans="1:9" x14ac:dyDescent="0.25">
      <c r="A2339" s="11">
        <v>2339</v>
      </c>
      <c r="B2339" s="12">
        <v>25</v>
      </c>
      <c r="C2339" s="13">
        <v>9</v>
      </c>
      <c r="D2339" s="14">
        <v>2368.37</v>
      </c>
      <c r="E2339">
        <f t="shared" si="180"/>
        <v>3</v>
      </c>
      <c r="F2339">
        <f t="shared" si="181"/>
        <v>4</v>
      </c>
      <c r="G2339">
        <f t="shared" si="182"/>
        <v>2</v>
      </c>
      <c r="H2339">
        <f t="shared" si="183"/>
        <v>342</v>
      </c>
      <c r="I2339" t="str">
        <f t="shared" si="184"/>
        <v>Potential Customer</v>
      </c>
    </row>
    <row r="2340" spans="1:9" x14ac:dyDescent="0.25">
      <c r="A2340" s="11">
        <v>2340</v>
      </c>
      <c r="B2340" s="12">
        <v>5</v>
      </c>
      <c r="C2340" s="13">
        <v>9</v>
      </c>
      <c r="D2340" s="14">
        <v>4585.3999999999996</v>
      </c>
      <c r="E2340">
        <f t="shared" si="180"/>
        <v>4</v>
      </c>
      <c r="F2340">
        <f t="shared" si="181"/>
        <v>4</v>
      </c>
      <c r="G2340">
        <f t="shared" si="182"/>
        <v>4</v>
      </c>
      <c r="H2340">
        <f t="shared" si="183"/>
        <v>444</v>
      </c>
      <c r="I2340" t="str">
        <f t="shared" si="184"/>
        <v>Platinum Customer</v>
      </c>
    </row>
    <row r="2341" spans="1:9" x14ac:dyDescent="0.25">
      <c r="A2341" s="11">
        <v>2341</v>
      </c>
      <c r="B2341" s="12">
        <v>13</v>
      </c>
      <c r="C2341" s="13">
        <v>8</v>
      </c>
      <c r="D2341" s="14">
        <v>4952.2300000000005</v>
      </c>
      <c r="E2341">
        <f t="shared" si="180"/>
        <v>4</v>
      </c>
      <c r="F2341">
        <f t="shared" si="181"/>
        <v>4</v>
      </c>
      <c r="G2341">
        <f t="shared" si="182"/>
        <v>4</v>
      </c>
      <c r="H2341">
        <f t="shared" si="183"/>
        <v>444</v>
      </c>
      <c r="I2341" t="str">
        <f t="shared" si="184"/>
        <v>Platinum Customer</v>
      </c>
    </row>
    <row r="2342" spans="1:9" x14ac:dyDescent="0.25">
      <c r="A2342" s="11">
        <v>2342</v>
      </c>
      <c r="B2342" s="12">
        <v>65</v>
      </c>
      <c r="C2342" s="13">
        <v>4</v>
      </c>
      <c r="D2342" s="14">
        <v>1647.51</v>
      </c>
      <c r="E2342">
        <f t="shared" si="180"/>
        <v>2</v>
      </c>
      <c r="F2342">
        <f t="shared" si="181"/>
        <v>1</v>
      </c>
      <c r="G2342">
        <f t="shared" si="182"/>
        <v>1</v>
      </c>
      <c r="H2342">
        <f t="shared" si="183"/>
        <v>211</v>
      </c>
      <c r="I2342" t="str">
        <f t="shared" si="184"/>
        <v>Almost Lost Customer</v>
      </c>
    </row>
    <row r="2343" spans="1:9" x14ac:dyDescent="0.25">
      <c r="A2343" s="11">
        <v>2343</v>
      </c>
      <c r="B2343" s="12">
        <v>62</v>
      </c>
      <c r="C2343" s="13">
        <v>3</v>
      </c>
      <c r="D2343" s="14">
        <v>3275.6600000000003</v>
      </c>
      <c r="E2343">
        <f t="shared" si="180"/>
        <v>2</v>
      </c>
      <c r="F2343">
        <f t="shared" si="181"/>
        <v>1</v>
      </c>
      <c r="G2343">
        <f t="shared" si="182"/>
        <v>3</v>
      </c>
      <c r="H2343">
        <f t="shared" si="183"/>
        <v>213</v>
      </c>
      <c r="I2343" t="str">
        <f t="shared" si="184"/>
        <v>High Risk Customer</v>
      </c>
    </row>
    <row r="2344" spans="1:9" x14ac:dyDescent="0.25">
      <c r="A2344" s="11">
        <v>2344</v>
      </c>
      <c r="B2344" s="12">
        <v>47</v>
      </c>
      <c r="C2344" s="13">
        <v>6</v>
      </c>
      <c r="D2344" s="14">
        <v>2605.09</v>
      </c>
      <c r="E2344">
        <f t="shared" si="180"/>
        <v>2</v>
      </c>
      <c r="F2344">
        <f t="shared" si="181"/>
        <v>2</v>
      </c>
      <c r="G2344">
        <f t="shared" si="182"/>
        <v>2</v>
      </c>
      <c r="H2344">
        <f t="shared" si="183"/>
        <v>222</v>
      </c>
      <c r="I2344" t="str">
        <f t="shared" si="184"/>
        <v>High Risk Customer</v>
      </c>
    </row>
    <row r="2345" spans="1:9" x14ac:dyDescent="0.25">
      <c r="A2345" s="11">
        <v>2345</v>
      </c>
      <c r="B2345" s="12">
        <v>0</v>
      </c>
      <c r="C2345" s="13">
        <v>5</v>
      </c>
      <c r="D2345" s="14">
        <v>4609.1400000000003</v>
      </c>
      <c r="E2345">
        <f t="shared" si="180"/>
        <v>4</v>
      </c>
      <c r="F2345">
        <f t="shared" si="181"/>
        <v>2</v>
      </c>
      <c r="G2345">
        <f t="shared" si="182"/>
        <v>4</v>
      </c>
      <c r="H2345">
        <f t="shared" si="183"/>
        <v>424</v>
      </c>
      <c r="I2345" t="str">
        <f t="shared" si="184"/>
        <v>Becoming Loyal</v>
      </c>
    </row>
    <row r="2346" spans="1:9" x14ac:dyDescent="0.25">
      <c r="A2346" s="11">
        <v>2346</v>
      </c>
      <c r="B2346" s="12">
        <v>162</v>
      </c>
      <c r="C2346" s="13">
        <v>5</v>
      </c>
      <c r="D2346" s="14">
        <v>3315.32</v>
      </c>
      <c r="E2346">
        <f t="shared" si="180"/>
        <v>1</v>
      </c>
      <c r="F2346">
        <f t="shared" si="181"/>
        <v>2</v>
      </c>
      <c r="G2346">
        <f t="shared" si="182"/>
        <v>3</v>
      </c>
      <c r="H2346">
        <f t="shared" si="183"/>
        <v>123</v>
      </c>
      <c r="I2346" t="str">
        <f t="shared" si="184"/>
        <v>Evasive Customer</v>
      </c>
    </row>
    <row r="2347" spans="1:9" x14ac:dyDescent="0.25">
      <c r="A2347" s="11">
        <v>2347</v>
      </c>
      <c r="B2347" s="12">
        <v>87</v>
      </c>
      <c r="C2347" s="13">
        <v>9</v>
      </c>
      <c r="D2347" s="14">
        <v>5640.4300000000012</v>
      </c>
      <c r="E2347">
        <f t="shared" si="180"/>
        <v>2</v>
      </c>
      <c r="F2347">
        <f t="shared" si="181"/>
        <v>4</v>
      </c>
      <c r="G2347">
        <f t="shared" si="182"/>
        <v>4</v>
      </c>
      <c r="H2347">
        <f t="shared" si="183"/>
        <v>244</v>
      </c>
      <c r="I2347" t="str">
        <f t="shared" si="184"/>
        <v>Losing Customer</v>
      </c>
    </row>
    <row r="2348" spans="1:9" x14ac:dyDescent="0.25">
      <c r="A2348" s="11">
        <v>2348</v>
      </c>
      <c r="B2348" s="12">
        <v>60</v>
      </c>
      <c r="C2348" s="13">
        <v>4</v>
      </c>
      <c r="D2348" s="14">
        <v>831.67000000000019</v>
      </c>
      <c r="E2348">
        <f t="shared" si="180"/>
        <v>2</v>
      </c>
      <c r="F2348">
        <f t="shared" si="181"/>
        <v>1</v>
      </c>
      <c r="G2348">
        <f t="shared" si="182"/>
        <v>1</v>
      </c>
      <c r="H2348">
        <f t="shared" si="183"/>
        <v>211</v>
      </c>
      <c r="I2348" t="str">
        <f t="shared" si="184"/>
        <v>Almost Lost Customer</v>
      </c>
    </row>
    <row r="2349" spans="1:9" x14ac:dyDescent="0.25">
      <c r="A2349" s="11">
        <v>2349</v>
      </c>
      <c r="B2349" s="12">
        <v>54</v>
      </c>
      <c r="C2349" s="13">
        <v>5</v>
      </c>
      <c r="D2349" s="14">
        <v>2500.2600000000002</v>
      </c>
      <c r="E2349">
        <f t="shared" si="180"/>
        <v>2</v>
      </c>
      <c r="F2349">
        <f t="shared" si="181"/>
        <v>2</v>
      </c>
      <c r="G2349">
        <f t="shared" si="182"/>
        <v>2</v>
      </c>
      <c r="H2349">
        <f t="shared" si="183"/>
        <v>222</v>
      </c>
      <c r="I2349" t="str">
        <f t="shared" si="184"/>
        <v>High Risk Customer</v>
      </c>
    </row>
    <row r="2350" spans="1:9" x14ac:dyDescent="0.25">
      <c r="A2350" s="11">
        <v>2350</v>
      </c>
      <c r="B2350" s="12">
        <v>180</v>
      </c>
      <c r="C2350" s="13">
        <v>6</v>
      </c>
      <c r="D2350" s="14">
        <v>766.31999999999994</v>
      </c>
      <c r="E2350">
        <f t="shared" si="180"/>
        <v>1</v>
      </c>
      <c r="F2350">
        <f t="shared" si="181"/>
        <v>2</v>
      </c>
      <c r="G2350">
        <f t="shared" si="182"/>
        <v>1</v>
      </c>
      <c r="H2350">
        <f t="shared" si="183"/>
        <v>121</v>
      </c>
      <c r="I2350" t="str">
        <f t="shared" si="184"/>
        <v>Evasive Customer</v>
      </c>
    </row>
    <row r="2351" spans="1:9" x14ac:dyDescent="0.25">
      <c r="A2351" s="11">
        <v>2351</v>
      </c>
      <c r="B2351" s="12">
        <v>55</v>
      </c>
      <c r="C2351" s="13">
        <v>8</v>
      </c>
      <c r="D2351" s="14">
        <v>4068.2299999999996</v>
      </c>
      <c r="E2351">
        <f t="shared" si="180"/>
        <v>2</v>
      </c>
      <c r="F2351">
        <f t="shared" si="181"/>
        <v>4</v>
      </c>
      <c r="G2351">
        <f t="shared" si="182"/>
        <v>3</v>
      </c>
      <c r="H2351">
        <f t="shared" si="183"/>
        <v>243</v>
      </c>
      <c r="I2351" t="str">
        <f t="shared" si="184"/>
        <v>Losing Customer</v>
      </c>
    </row>
    <row r="2352" spans="1:9" x14ac:dyDescent="0.25">
      <c r="A2352" s="11">
        <v>2352</v>
      </c>
      <c r="B2352" s="12">
        <v>36</v>
      </c>
      <c r="C2352" s="13">
        <v>1</v>
      </c>
      <c r="D2352" s="14">
        <v>1279.3999999999999</v>
      </c>
      <c r="E2352">
        <f t="shared" si="180"/>
        <v>3</v>
      </c>
      <c r="F2352">
        <f t="shared" si="181"/>
        <v>1</v>
      </c>
      <c r="G2352">
        <f t="shared" si="182"/>
        <v>1</v>
      </c>
      <c r="H2352">
        <f t="shared" si="183"/>
        <v>311</v>
      </c>
      <c r="I2352" t="str">
        <f t="shared" si="184"/>
        <v>Late Bloomer</v>
      </c>
    </row>
    <row r="2353" spans="1:9" x14ac:dyDescent="0.25">
      <c r="A2353" s="11">
        <v>2353</v>
      </c>
      <c r="B2353" s="12">
        <v>81</v>
      </c>
      <c r="C2353" s="13">
        <v>10</v>
      </c>
      <c r="D2353" s="14">
        <v>4842.5200000000004</v>
      </c>
      <c r="E2353">
        <f t="shared" si="180"/>
        <v>2</v>
      </c>
      <c r="F2353">
        <f t="shared" si="181"/>
        <v>4</v>
      </c>
      <c r="G2353">
        <f t="shared" si="182"/>
        <v>4</v>
      </c>
      <c r="H2353">
        <f t="shared" si="183"/>
        <v>244</v>
      </c>
      <c r="I2353" t="str">
        <f t="shared" si="184"/>
        <v>Losing Customer</v>
      </c>
    </row>
    <row r="2354" spans="1:9" x14ac:dyDescent="0.25">
      <c r="A2354" s="11">
        <v>2354</v>
      </c>
      <c r="B2354" s="12">
        <v>36</v>
      </c>
      <c r="C2354" s="13">
        <v>5</v>
      </c>
      <c r="D2354" s="14">
        <v>3458.15</v>
      </c>
      <c r="E2354">
        <f t="shared" si="180"/>
        <v>3</v>
      </c>
      <c r="F2354">
        <f t="shared" si="181"/>
        <v>2</v>
      </c>
      <c r="G2354">
        <f t="shared" si="182"/>
        <v>3</v>
      </c>
      <c r="H2354">
        <f t="shared" si="183"/>
        <v>323</v>
      </c>
      <c r="I2354" t="str">
        <f t="shared" si="184"/>
        <v>Potential Customer</v>
      </c>
    </row>
    <row r="2355" spans="1:9" x14ac:dyDescent="0.25">
      <c r="A2355" s="11">
        <v>2355</v>
      </c>
      <c r="B2355" s="12">
        <v>70</v>
      </c>
      <c r="C2355" s="13">
        <v>5</v>
      </c>
      <c r="D2355" s="14">
        <v>4351.82</v>
      </c>
      <c r="E2355">
        <f t="shared" si="180"/>
        <v>2</v>
      </c>
      <c r="F2355">
        <f t="shared" si="181"/>
        <v>2</v>
      </c>
      <c r="G2355">
        <f t="shared" si="182"/>
        <v>4</v>
      </c>
      <c r="H2355">
        <f t="shared" si="183"/>
        <v>224</v>
      </c>
      <c r="I2355" t="str">
        <f t="shared" si="184"/>
        <v>Losing Customer</v>
      </c>
    </row>
    <row r="2356" spans="1:9" x14ac:dyDescent="0.25">
      <c r="A2356" s="11">
        <v>2356</v>
      </c>
      <c r="B2356" s="12">
        <v>146</v>
      </c>
      <c r="C2356" s="13">
        <v>4</v>
      </c>
      <c r="D2356" s="14">
        <v>2674.92</v>
      </c>
      <c r="E2356">
        <f t="shared" si="180"/>
        <v>1</v>
      </c>
      <c r="F2356">
        <f t="shared" si="181"/>
        <v>1</v>
      </c>
      <c r="G2356">
        <f t="shared" si="182"/>
        <v>2</v>
      </c>
      <c r="H2356">
        <f t="shared" si="183"/>
        <v>112</v>
      </c>
      <c r="I2356" t="str">
        <f t="shared" si="184"/>
        <v>Evasive Customer</v>
      </c>
    </row>
    <row r="2357" spans="1:9" x14ac:dyDescent="0.25">
      <c r="A2357" s="11">
        <v>2357</v>
      </c>
      <c r="B2357" s="12">
        <v>40</v>
      </c>
      <c r="C2357" s="13">
        <v>4</v>
      </c>
      <c r="D2357" s="14">
        <v>2741.81</v>
      </c>
      <c r="E2357">
        <f t="shared" si="180"/>
        <v>3</v>
      </c>
      <c r="F2357">
        <f t="shared" si="181"/>
        <v>1</v>
      </c>
      <c r="G2357">
        <f t="shared" si="182"/>
        <v>2</v>
      </c>
      <c r="H2357">
        <f t="shared" si="183"/>
        <v>312</v>
      </c>
      <c r="I2357" t="str">
        <f t="shared" si="184"/>
        <v>Late Bloomer</v>
      </c>
    </row>
    <row r="2358" spans="1:9" x14ac:dyDescent="0.25">
      <c r="A2358" s="11">
        <v>2358</v>
      </c>
      <c r="B2358" s="12">
        <v>3</v>
      </c>
      <c r="C2358" s="13">
        <v>11</v>
      </c>
      <c r="D2358" s="14">
        <v>3682.73</v>
      </c>
      <c r="E2358">
        <f t="shared" si="180"/>
        <v>4</v>
      </c>
      <c r="F2358">
        <f t="shared" si="181"/>
        <v>4</v>
      </c>
      <c r="G2358">
        <f t="shared" si="182"/>
        <v>3</v>
      </c>
      <c r="H2358">
        <f t="shared" si="183"/>
        <v>443</v>
      </c>
      <c r="I2358" t="str">
        <f t="shared" si="184"/>
        <v>Very Loyal</v>
      </c>
    </row>
    <row r="2359" spans="1:9" x14ac:dyDescent="0.25">
      <c r="A2359" s="11">
        <v>2359</v>
      </c>
      <c r="B2359" s="12">
        <v>82</v>
      </c>
      <c r="C2359" s="13">
        <v>8</v>
      </c>
      <c r="D2359" s="14">
        <v>2688.5699999999997</v>
      </c>
      <c r="E2359">
        <f t="shared" si="180"/>
        <v>2</v>
      </c>
      <c r="F2359">
        <f t="shared" si="181"/>
        <v>4</v>
      </c>
      <c r="G2359">
        <f t="shared" si="182"/>
        <v>2</v>
      </c>
      <c r="H2359">
        <f t="shared" si="183"/>
        <v>242</v>
      </c>
      <c r="I2359" t="str">
        <f t="shared" si="184"/>
        <v>Losing Customer</v>
      </c>
    </row>
    <row r="2360" spans="1:9" x14ac:dyDescent="0.25">
      <c r="A2360" s="11">
        <v>2360</v>
      </c>
      <c r="B2360" s="12">
        <v>27</v>
      </c>
      <c r="C2360" s="13">
        <v>6</v>
      </c>
      <c r="D2360" s="14">
        <v>4962.2000000000007</v>
      </c>
      <c r="E2360">
        <f t="shared" si="180"/>
        <v>3</v>
      </c>
      <c r="F2360">
        <f t="shared" si="181"/>
        <v>2</v>
      </c>
      <c r="G2360">
        <f t="shared" si="182"/>
        <v>4</v>
      </c>
      <c r="H2360">
        <f t="shared" si="183"/>
        <v>324</v>
      </c>
      <c r="I2360" t="str">
        <f t="shared" si="184"/>
        <v>Potential Customer</v>
      </c>
    </row>
    <row r="2361" spans="1:9" x14ac:dyDescent="0.25">
      <c r="A2361" s="11">
        <v>2361</v>
      </c>
      <c r="B2361" s="12">
        <v>22</v>
      </c>
      <c r="C2361" s="13">
        <v>7</v>
      </c>
      <c r="D2361" s="14">
        <v>4178.4500000000007</v>
      </c>
      <c r="E2361">
        <f t="shared" si="180"/>
        <v>3</v>
      </c>
      <c r="F2361">
        <f t="shared" si="181"/>
        <v>3</v>
      </c>
      <c r="G2361">
        <f t="shared" si="182"/>
        <v>4</v>
      </c>
      <c r="H2361">
        <f t="shared" si="183"/>
        <v>334</v>
      </c>
      <c r="I2361" t="str">
        <f t="shared" si="184"/>
        <v>Potential Customer</v>
      </c>
    </row>
    <row r="2362" spans="1:9" x14ac:dyDescent="0.25">
      <c r="A2362" s="11">
        <v>2362</v>
      </c>
      <c r="B2362" s="12">
        <v>45</v>
      </c>
      <c r="C2362" s="13">
        <v>3</v>
      </c>
      <c r="D2362" s="14">
        <v>959.32</v>
      </c>
      <c r="E2362">
        <f t="shared" si="180"/>
        <v>3</v>
      </c>
      <c r="F2362">
        <f t="shared" si="181"/>
        <v>1</v>
      </c>
      <c r="G2362">
        <f t="shared" si="182"/>
        <v>1</v>
      </c>
      <c r="H2362">
        <f t="shared" si="183"/>
        <v>311</v>
      </c>
      <c r="I2362" t="str">
        <f t="shared" si="184"/>
        <v>Late Bloomer</v>
      </c>
    </row>
    <row r="2363" spans="1:9" x14ac:dyDescent="0.25">
      <c r="A2363" s="11">
        <v>2363</v>
      </c>
      <c r="B2363" s="12">
        <v>58</v>
      </c>
      <c r="C2363" s="13">
        <v>6</v>
      </c>
      <c r="D2363" s="14">
        <v>3222.99</v>
      </c>
      <c r="E2363">
        <f t="shared" si="180"/>
        <v>2</v>
      </c>
      <c r="F2363">
        <f t="shared" si="181"/>
        <v>2</v>
      </c>
      <c r="G2363">
        <f t="shared" si="182"/>
        <v>3</v>
      </c>
      <c r="H2363">
        <f t="shared" si="183"/>
        <v>223</v>
      </c>
      <c r="I2363" t="str">
        <f t="shared" si="184"/>
        <v>High Risk Customer</v>
      </c>
    </row>
    <row r="2364" spans="1:9" x14ac:dyDescent="0.25">
      <c r="A2364" s="11">
        <v>2364</v>
      </c>
      <c r="B2364" s="12">
        <v>43</v>
      </c>
      <c r="C2364" s="13">
        <v>5</v>
      </c>
      <c r="D2364" s="14">
        <v>4826.5</v>
      </c>
      <c r="E2364">
        <f t="shared" si="180"/>
        <v>3</v>
      </c>
      <c r="F2364">
        <f t="shared" si="181"/>
        <v>2</v>
      </c>
      <c r="G2364">
        <f t="shared" si="182"/>
        <v>4</v>
      </c>
      <c r="H2364">
        <f t="shared" si="183"/>
        <v>324</v>
      </c>
      <c r="I2364" t="str">
        <f t="shared" si="184"/>
        <v>Potential Customer</v>
      </c>
    </row>
    <row r="2365" spans="1:9" x14ac:dyDescent="0.25">
      <c r="A2365" s="11">
        <v>2365</v>
      </c>
      <c r="B2365" s="12">
        <v>1</v>
      </c>
      <c r="C2365" s="13">
        <v>5</v>
      </c>
      <c r="D2365" s="14">
        <v>2411.6299999999997</v>
      </c>
      <c r="E2365">
        <f t="shared" si="180"/>
        <v>4</v>
      </c>
      <c r="F2365">
        <f t="shared" si="181"/>
        <v>2</v>
      </c>
      <c r="G2365">
        <f t="shared" si="182"/>
        <v>2</v>
      </c>
      <c r="H2365">
        <f t="shared" si="183"/>
        <v>422</v>
      </c>
      <c r="I2365" t="str">
        <f t="shared" si="184"/>
        <v>Becoming Loyal</v>
      </c>
    </row>
    <row r="2366" spans="1:9" x14ac:dyDescent="0.25">
      <c r="A2366" s="11">
        <v>2366</v>
      </c>
      <c r="B2366" s="12">
        <v>19</v>
      </c>
      <c r="C2366" s="13">
        <v>5</v>
      </c>
      <c r="D2366" s="14">
        <v>2554.42</v>
      </c>
      <c r="E2366">
        <f t="shared" si="180"/>
        <v>3</v>
      </c>
      <c r="F2366">
        <f t="shared" si="181"/>
        <v>2</v>
      </c>
      <c r="G2366">
        <f t="shared" si="182"/>
        <v>2</v>
      </c>
      <c r="H2366">
        <f t="shared" si="183"/>
        <v>322</v>
      </c>
      <c r="I2366" t="str">
        <f t="shared" si="184"/>
        <v>Late Bloomer</v>
      </c>
    </row>
    <row r="2367" spans="1:9" x14ac:dyDescent="0.25">
      <c r="A2367" s="11">
        <v>2367</v>
      </c>
      <c r="B2367" s="12">
        <v>25</v>
      </c>
      <c r="C2367" s="13">
        <v>7</v>
      </c>
      <c r="D2367" s="14">
        <v>4188.12</v>
      </c>
      <c r="E2367">
        <f t="shared" si="180"/>
        <v>3</v>
      </c>
      <c r="F2367">
        <f t="shared" si="181"/>
        <v>3</v>
      </c>
      <c r="G2367">
        <f t="shared" si="182"/>
        <v>4</v>
      </c>
      <c r="H2367">
        <f t="shared" si="183"/>
        <v>334</v>
      </c>
      <c r="I2367" t="str">
        <f t="shared" si="184"/>
        <v>Potential Customer</v>
      </c>
    </row>
    <row r="2368" spans="1:9" x14ac:dyDescent="0.25">
      <c r="A2368" s="11">
        <v>2368</v>
      </c>
      <c r="B2368" s="12">
        <v>74</v>
      </c>
      <c r="C2368" s="13">
        <v>6</v>
      </c>
      <c r="D2368" s="14">
        <v>4675.9699999999993</v>
      </c>
      <c r="E2368">
        <f t="shared" si="180"/>
        <v>2</v>
      </c>
      <c r="F2368">
        <f t="shared" si="181"/>
        <v>2</v>
      </c>
      <c r="G2368">
        <f t="shared" si="182"/>
        <v>4</v>
      </c>
      <c r="H2368">
        <f t="shared" si="183"/>
        <v>224</v>
      </c>
      <c r="I2368" t="str">
        <f t="shared" si="184"/>
        <v>Losing Customer</v>
      </c>
    </row>
    <row r="2369" spans="1:9" x14ac:dyDescent="0.25">
      <c r="A2369" s="11">
        <v>2369</v>
      </c>
      <c r="B2369" s="12">
        <v>1</v>
      </c>
      <c r="C2369" s="13">
        <v>8</v>
      </c>
      <c r="D2369" s="14">
        <v>6854.59</v>
      </c>
      <c r="E2369">
        <f t="shared" si="180"/>
        <v>4</v>
      </c>
      <c r="F2369">
        <f t="shared" si="181"/>
        <v>4</v>
      </c>
      <c r="G2369">
        <f t="shared" si="182"/>
        <v>4</v>
      </c>
      <c r="H2369">
        <f t="shared" si="183"/>
        <v>444</v>
      </c>
      <c r="I2369" t="str">
        <f t="shared" si="184"/>
        <v>Platinum Customer</v>
      </c>
    </row>
    <row r="2370" spans="1:9" x14ac:dyDescent="0.25">
      <c r="A2370" s="11">
        <v>2370</v>
      </c>
      <c r="B2370" s="12">
        <v>20</v>
      </c>
      <c r="C2370" s="13">
        <v>3</v>
      </c>
      <c r="D2370" s="14">
        <v>1902.53</v>
      </c>
      <c r="E2370">
        <f t="shared" si="180"/>
        <v>3</v>
      </c>
      <c r="F2370">
        <f t="shared" si="181"/>
        <v>1</v>
      </c>
      <c r="G2370">
        <f t="shared" si="182"/>
        <v>2</v>
      </c>
      <c r="H2370">
        <f t="shared" si="183"/>
        <v>312</v>
      </c>
      <c r="I2370" t="str">
        <f t="shared" si="184"/>
        <v>Late Bloomer</v>
      </c>
    </row>
    <row r="2371" spans="1:9" x14ac:dyDescent="0.25">
      <c r="A2371" s="11">
        <v>2371</v>
      </c>
      <c r="B2371" s="12">
        <v>93</v>
      </c>
      <c r="C2371" s="13">
        <v>5</v>
      </c>
      <c r="D2371" s="14">
        <v>2642.95</v>
      </c>
      <c r="E2371">
        <f t="shared" si="180"/>
        <v>1</v>
      </c>
      <c r="F2371">
        <f t="shared" si="181"/>
        <v>2</v>
      </c>
      <c r="G2371">
        <f t="shared" si="182"/>
        <v>2</v>
      </c>
      <c r="H2371">
        <f t="shared" si="183"/>
        <v>122</v>
      </c>
      <c r="I2371" t="str">
        <f t="shared" si="184"/>
        <v>Evasive Customer</v>
      </c>
    </row>
    <row r="2372" spans="1:9" x14ac:dyDescent="0.25">
      <c r="A2372" s="11">
        <v>2372</v>
      </c>
      <c r="B2372" s="12">
        <v>0</v>
      </c>
      <c r="C2372" s="13">
        <v>9</v>
      </c>
      <c r="D2372" s="14">
        <v>2940.0299999999997</v>
      </c>
      <c r="E2372">
        <f t="shared" si="180"/>
        <v>4</v>
      </c>
      <c r="F2372">
        <f t="shared" si="181"/>
        <v>4</v>
      </c>
      <c r="G2372">
        <f t="shared" si="182"/>
        <v>3</v>
      </c>
      <c r="H2372">
        <f t="shared" si="183"/>
        <v>443</v>
      </c>
      <c r="I2372" t="str">
        <f t="shared" si="184"/>
        <v>Very Loyal</v>
      </c>
    </row>
    <row r="2373" spans="1:9" x14ac:dyDescent="0.25">
      <c r="A2373" s="11">
        <v>2373</v>
      </c>
      <c r="B2373" s="12">
        <v>45</v>
      </c>
      <c r="C2373" s="13">
        <v>4</v>
      </c>
      <c r="D2373" s="14">
        <v>2381.7400000000002</v>
      </c>
      <c r="E2373">
        <f t="shared" si="180"/>
        <v>3</v>
      </c>
      <c r="F2373">
        <f t="shared" si="181"/>
        <v>1</v>
      </c>
      <c r="G2373">
        <f t="shared" si="182"/>
        <v>2</v>
      </c>
      <c r="H2373">
        <f t="shared" si="183"/>
        <v>312</v>
      </c>
      <c r="I2373" t="str">
        <f t="shared" si="184"/>
        <v>Late Bloomer</v>
      </c>
    </row>
    <row r="2374" spans="1:9" x14ac:dyDescent="0.25">
      <c r="A2374" s="11">
        <v>2374</v>
      </c>
      <c r="B2374" s="12">
        <v>14</v>
      </c>
      <c r="C2374" s="13">
        <v>7</v>
      </c>
      <c r="D2374" s="14">
        <v>5300.04</v>
      </c>
      <c r="E2374">
        <f t="shared" ref="E2374:E2437" si="185">IF(B2374&gt;88,1,IF(AND(B2374&lt;=88,B2374&gt;45),2,IF(AND(B2374&lt;=45,B2374&gt;18),3,IF(B2374&lt;=18,4))))</f>
        <v>4</v>
      </c>
      <c r="F2374">
        <f t="shared" ref="F2374:F2437" si="186">IF(C2374&gt;7,4,IF(AND(C2374&lt;=7,C2374&gt;6),3,IF(AND(C2374&lt;=6,C2374&gt;4),2,IF(C2374&lt;=4,1))))</f>
        <v>3</v>
      </c>
      <c r="G2374">
        <f t="shared" ref="G2374:G2437" si="187">IF(D2374&gt;4095.63,4,IF(AND(D2374&lt;=4095.63,D2374&gt;2785.04),3,IF(AND(D2374&lt;=2785.04,D2374&gt;1779.7),2,IF(D2374&lt;=1779.7,1))))</f>
        <v>4</v>
      </c>
      <c r="H2374">
        <f t="shared" ref="H2374:H2437" si="188">100*E2374+10*F2374+G2374</f>
        <v>434</v>
      </c>
      <c r="I2374" t="str">
        <f t="shared" ref="I2374:I2437" si="189">IF(H2374=444,"Platinum Customer",IF(AND(H2374&lt;444,H2374&gt;=433),"Very Loyal",IF(AND(H2374&lt;433,H2374&gt;=421),"Becoming Loyal",IF(AND(H2374&lt;421,H2374&gt;=344),"Recent Customer",IF(AND(H2374&lt;344,H2374&gt;=323),"Potential Customer",IF(AND(H2374&lt;323,H2374&gt;=311),"Late Bloomer",IF(AND(H2374&lt;311,H2374&gt;=224),"Losing Customer",IF(AND(H2374&lt;224,H2374&gt;=212),"High Risk Customer",IF(AND(H2374&lt;212,H2374&gt;=124),"Almost Lost Customer",IF(AND(H2374&lt;124,H2374&gt;=112),"Evasive Customer",IF(H2374=111,"Lost Customer")))))))))))</f>
        <v>Very Loyal</v>
      </c>
    </row>
    <row r="2375" spans="1:9" x14ac:dyDescent="0.25">
      <c r="A2375" s="11">
        <v>2375</v>
      </c>
      <c r="B2375" s="12">
        <v>43</v>
      </c>
      <c r="C2375" s="13">
        <v>7</v>
      </c>
      <c r="D2375" s="14">
        <v>5641.47</v>
      </c>
      <c r="E2375">
        <f t="shared" si="185"/>
        <v>3</v>
      </c>
      <c r="F2375">
        <f t="shared" si="186"/>
        <v>3</v>
      </c>
      <c r="G2375">
        <f t="shared" si="187"/>
        <v>4</v>
      </c>
      <c r="H2375">
        <f t="shared" si="188"/>
        <v>334</v>
      </c>
      <c r="I2375" t="str">
        <f t="shared" si="189"/>
        <v>Potential Customer</v>
      </c>
    </row>
    <row r="2376" spans="1:9" x14ac:dyDescent="0.25">
      <c r="A2376" s="11">
        <v>2376</v>
      </c>
      <c r="B2376" s="12">
        <v>11</v>
      </c>
      <c r="C2376" s="13">
        <v>4</v>
      </c>
      <c r="D2376" s="14">
        <v>1920.4299999999998</v>
      </c>
      <c r="E2376">
        <f t="shared" si="185"/>
        <v>4</v>
      </c>
      <c r="F2376">
        <f t="shared" si="186"/>
        <v>1</v>
      </c>
      <c r="G2376">
        <f t="shared" si="187"/>
        <v>2</v>
      </c>
      <c r="H2376">
        <f t="shared" si="188"/>
        <v>412</v>
      </c>
      <c r="I2376" t="str">
        <f t="shared" si="189"/>
        <v>Recent Customer</v>
      </c>
    </row>
    <row r="2377" spans="1:9" x14ac:dyDescent="0.25">
      <c r="A2377" s="11">
        <v>2377</v>
      </c>
      <c r="B2377" s="12">
        <v>7</v>
      </c>
      <c r="C2377" s="13">
        <v>5</v>
      </c>
      <c r="D2377" s="14">
        <v>4707.5499999999993</v>
      </c>
      <c r="E2377">
        <f t="shared" si="185"/>
        <v>4</v>
      </c>
      <c r="F2377">
        <f t="shared" si="186"/>
        <v>2</v>
      </c>
      <c r="G2377">
        <f t="shared" si="187"/>
        <v>4</v>
      </c>
      <c r="H2377">
        <f t="shared" si="188"/>
        <v>424</v>
      </c>
      <c r="I2377" t="str">
        <f t="shared" si="189"/>
        <v>Becoming Loyal</v>
      </c>
    </row>
    <row r="2378" spans="1:9" x14ac:dyDescent="0.25">
      <c r="A2378" s="11">
        <v>2378</v>
      </c>
      <c r="B2378" s="12">
        <v>10</v>
      </c>
      <c r="C2378" s="13">
        <v>5</v>
      </c>
      <c r="D2378" s="14">
        <v>2777.48</v>
      </c>
      <c r="E2378">
        <f t="shared" si="185"/>
        <v>4</v>
      </c>
      <c r="F2378">
        <f t="shared" si="186"/>
        <v>2</v>
      </c>
      <c r="G2378">
        <f t="shared" si="187"/>
        <v>2</v>
      </c>
      <c r="H2378">
        <f t="shared" si="188"/>
        <v>422</v>
      </c>
      <c r="I2378" t="str">
        <f t="shared" si="189"/>
        <v>Becoming Loyal</v>
      </c>
    </row>
    <row r="2379" spans="1:9" x14ac:dyDescent="0.25">
      <c r="A2379" s="11">
        <v>2379</v>
      </c>
      <c r="B2379" s="12">
        <v>3</v>
      </c>
      <c r="C2379" s="13">
        <v>11</v>
      </c>
      <c r="D2379" s="14">
        <v>8252.7300000000014</v>
      </c>
      <c r="E2379">
        <f t="shared" si="185"/>
        <v>4</v>
      </c>
      <c r="F2379">
        <f t="shared" si="186"/>
        <v>4</v>
      </c>
      <c r="G2379">
        <f t="shared" si="187"/>
        <v>4</v>
      </c>
      <c r="H2379">
        <f t="shared" si="188"/>
        <v>444</v>
      </c>
      <c r="I2379" t="str">
        <f t="shared" si="189"/>
        <v>Platinum Customer</v>
      </c>
    </row>
    <row r="2380" spans="1:9" x14ac:dyDescent="0.25">
      <c r="A2380" s="11">
        <v>2380</v>
      </c>
      <c r="B2380" s="12">
        <v>42</v>
      </c>
      <c r="C2380" s="13">
        <v>7</v>
      </c>
      <c r="D2380" s="14">
        <v>4015.95</v>
      </c>
      <c r="E2380">
        <f t="shared" si="185"/>
        <v>3</v>
      </c>
      <c r="F2380">
        <f t="shared" si="186"/>
        <v>3</v>
      </c>
      <c r="G2380">
        <f t="shared" si="187"/>
        <v>3</v>
      </c>
      <c r="H2380">
        <f t="shared" si="188"/>
        <v>333</v>
      </c>
      <c r="I2380" t="str">
        <f t="shared" si="189"/>
        <v>Potential Customer</v>
      </c>
    </row>
    <row r="2381" spans="1:9" x14ac:dyDescent="0.25">
      <c r="A2381" s="11">
        <v>2381</v>
      </c>
      <c r="B2381" s="12">
        <v>29</v>
      </c>
      <c r="C2381" s="13">
        <v>7</v>
      </c>
      <c r="D2381" s="14">
        <v>2731.88</v>
      </c>
      <c r="E2381">
        <f t="shared" si="185"/>
        <v>3</v>
      </c>
      <c r="F2381">
        <f t="shared" si="186"/>
        <v>3</v>
      </c>
      <c r="G2381">
        <f t="shared" si="187"/>
        <v>2</v>
      </c>
      <c r="H2381">
        <f t="shared" si="188"/>
        <v>332</v>
      </c>
      <c r="I2381" t="str">
        <f t="shared" si="189"/>
        <v>Potential Customer</v>
      </c>
    </row>
    <row r="2382" spans="1:9" x14ac:dyDescent="0.25">
      <c r="A2382" s="11">
        <v>2382</v>
      </c>
      <c r="B2382" s="12">
        <v>38</v>
      </c>
      <c r="C2382" s="13">
        <v>7</v>
      </c>
      <c r="D2382" s="14">
        <v>1301.43</v>
      </c>
      <c r="E2382">
        <f t="shared" si="185"/>
        <v>3</v>
      </c>
      <c r="F2382">
        <f t="shared" si="186"/>
        <v>3</v>
      </c>
      <c r="G2382">
        <f t="shared" si="187"/>
        <v>1</v>
      </c>
      <c r="H2382">
        <f t="shared" si="188"/>
        <v>331</v>
      </c>
      <c r="I2382" t="str">
        <f t="shared" si="189"/>
        <v>Potential Customer</v>
      </c>
    </row>
    <row r="2383" spans="1:9" x14ac:dyDescent="0.25">
      <c r="A2383" s="11">
        <v>2383</v>
      </c>
      <c r="B2383" s="12">
        <v>21</v>
      </c>
      <c r="C2383" s="13">
        <v>9</v>
      </c>
      <c r="D2383" s="14">
        <v>5876.07</v>
      </c>
      <c r="E2383">
        <f t="shared" si="185"/>
        <v>3</v>
      </c>
      <c r="F2383">
        <f t="shared" si="186"/>
        <v>4</v>
      </c>
      <c r="G2383">
        <f t="shared" si="187"/>
        <v>4</v>
      </c>
      <c r="H2383">
        <f t="shared" si="188"/>
        <v>344</v>
      </c>
      <c r="I2383" t="str">
        <f t="shared" si="189"/>
        <v>Recent Customer</v>
      </c>
    </row>
    <row r="2384" spans="1:9" x14ac:dyDescent="0.25">
      <c r="A2384" s="11">
        <v>2384</v>
      </c>
      <c r="B2384" s="12">
        <v>59</v>
      </c>
      <c r="C2384" s="13">
        <v>6</v>
      </c>
      <c r="D2384" s="14">
        <v>3796.7</v>
      </c>
      <c r="E2384">
        <f t="shared" si="185"/>
        <v>2</v>
      </c>
      <c r="F2384">
        <f t="shared" si="186"/>
        <v>2</v>
      </c>
      <c r="G2384">
        <f t="shared" si="187"/>
        <v>3</v>
      </c>
      <c r="H2384">
        <f t="shared" si="188"/>
        <v>223</v>
      </c>
      <c r="I2384" t="str">
        <f t="shared" si="189"/>
        <v>High Risk Customer</v>
      </c>
    </row>
    <row r="2385" spans="1:9" x14ac:dyDescent="0.25">
      <c r="A2385" s="11">
        <v>2385</v>
      </c>
      <c r="B2385" s="12">
        <v>31</v>
      </c>
      <c r="C2385" s="13">
        <v>8</v>
      </c>
      <c r="D2385" s="14">
        <v>4797.13</v>
      </c>
      <c r="E2385">
        <f t="shared" si="185"/>
        <v>3</v>
      </c>
      <c r="F2385">
        <f t="shared" si="186"/>
        <v>4</v>
      </c>
      <c r="G2385">
        <f t="shared" si="187"/>
        <v>4</v>
      </c>
      <c r="H2385">
        <f t="shared" si="188"/>
        <v>344</v>
      </c>
      <c r="I2385" t="str">
        <f t="shared" si="189"/>
        <v>Recent Customer</v>
      </c>
    </row>
    <row r="2386" spans="1:9" x14ac:dyDescent="0.25">
      <c r="A2386" s="11">
        <v>2386</v>
      </c>
      <c r="B2386" s="12">
        <v>12</v>
      </c>
      <c r="C2386" s="13">
        <v>7</v>
      </c>
      <c r="D2386" s="14">
        <v>5453.86</v>
      </c>
      <c r="E2386">
        <f t="shared" si="185"/>
        <v>4</v>
      </c>
      <c r="F2386">
        <f t="shared" si="186"/>
        <v>3</v>
      </c>
      <c r="G2386">
        <f t="shared" si="187"/>
        <v>4</v>
      </c>
      <c r="H2386">
        <f t="shared" si="188"/>
        <v>434</v>
      </c>
      <c r="I2386" t="str">
        <f t="shared" si="189"/>
        <v>Very Loyal</v>
      </c>
    </row>
    <row r="2387" spans="1:9" x14ac:dyDescent="0.25">
      <c r="A2387" s="11">
        <v>2387</v>
      </c>
      <c r="B2387" s="12">
        <v>182</v>
      </c>
      <c r="C2387" s="13">
        <v>2</v>
      </c>
      <c r="D2387" s="14">
        <v>147.82999999999996</v>
      </c>
      <c r="E2387">
        <f t="shared" si="185"/>
        <v>1</v>
      </c>
      <c r="F2387">
        <f t="shared" si="186"/>
        <v>1</v>
      </c>
      <c r="G2387">
        <f t="shared" si="187"/>
        <v>1</v>
      </c>
      <c r="H2387">
        <f t="shared" si="188"/>
        <v>111</v>
      </c>
      <c r="I2387" t="str">
        <f t="shared" si="189"/>
        <v>Lost Customer</v>
      </c>
    </row>
    <row r="2388" spans="1:9" x14ac:dyDescent="0.25">
      <c r="A2388" s="11">
        <v>2388</v>
      </c>
      <c r="B2388" s="12">
        <v>113</v>
      </c>
      <c r="C2388" s="13">
        <v>7</v>
      </c>
      <c r="D2388" s="14">
        <v>5387.65</v>
      </c>
      <c r="E2388">
        <f t="shared" si="185"/>
        <v>1</v>
      </c>
      <c r="F2388">
        <f t="shared" si="186"/>
        <v>3</v>
      </c>
      <c r="G2388">
        <f t="shared" si="187"/>
        <v>4</v>
      </c>
      <c r="H2388">
        <f t="shared" si="188"/>
        <v>134</v>
      </c>
      <c r="I2388" t="str">
        <f t="shared" si="189"/>
        <v>Almost Lost Customer</v>
      </c>
    </row>
    <row r="2389" spans="1:9" x14ac:dyDescent="0.25">
      <c r="A2389" s="11">
        <v>2389</v>
      </c>
      <c r="B2389" s="12">
        <v>8</v>
      </c>
      <c r="C2389" s="13">
        <v>3</v>
      </c>
      <c r="D2389" s="14">
        <v>1030.19</v>
      </c>
      <c r="E2389">
        <f t="shared" si="185"/>
        <v>4</v>
      </c>
      <c r="F2389">
        <f t="shared" si="186"/>
        <v>1</v>
      </c>
      <c r="G2389">
        <f t="shared" si="187"/>
        <v>1</v>
      </c>
      <c r="H2389">
        <f t="shared" si="188"/>
        <v>411</v>
      </c>
      <c r="I2389" t="str">
        <f t="shared" si="189"/>
        <v>Recent Customer</v>
      </c>
    </row>
    <row r="2390" spans="1:9" x14ac:dyDescent="0.25">
      <c r="A2390" s="11">
        <v>2390</v>
      </c>
      <c r="B2390" s="12">
        <v>69</v>
      </c>
      <c r="C2390" s="13">
        <v>7</v>
      </c>
      <c r="D2390" s="14">
        <v>4636.58</v>
      </c>
      <c r="E2390">
        <f t="shared" si="185"/>
        <v>2</v>
      </c>
      <c r="F2390">
        <f t="shared" si="186"/>
        <v>3</v>
      </c>
      <c r="G2390">
        <f t="shared" si="187"/>
        <v>4</v>
      </c>
      <c r="H2390">
        <f t="shared" si="188"/>
        <v>234</v>
      </c>
      <c r="I2390" t="str">
        <f t="shared" si="189"/>
        <v>Losing Customer</v>
      </c>
    </row>
    <row r="2391" spans="1:9" x14ac:dyDescent="0.25">
      <c r="A2391" s="11">
        <v>2391</v>
      </c>
      <c r="B2391" s="12">
        <v>12</v>
      </c>
      <c r="C2391" s="13">
        <v>10</v>
      </c>
      <c r="D2391" s="14">
        <v>4852.4299999999994</v>
      </c>
      <c r="E2391">
        <f t="shared" si="185"/>
        <v>4</v>
      </c>
      <c r="F2391">
        <f t="shared" si="186"/>
        <v>4</v>
      </c>
      <c r="G2391">
        <f t="shared" si="187"/>
        <v>4</v>
      </c>
      <c r="H2391">
        <f t="shared" si="188"/>
        <v>444</v>
      </c>
      <c r="I2391" t="str">
        <f t="shared" si="189"/>
        <v>Platinum Customer</v>
      </c>
    </row>
    <row r="2392" spans="1:9" x14ac:dyDescent="0.25">
      <c r="A2392" s="11">
        <v>2392</v>
      </c>
      <c r="B2392" s="12">
        <v>26</v>
      </c>
      <c r="C2392" s="13">
        <v>5</v>
      </c>
      <c r="D2392" s="14">
        <v>1547.8799999999999</v>
      </c>
      <c r="E2392">
        <f t="shared" si="185"/>
        <v>3</v>
      </c>
      <c r="F2392">
        <f t="shared" si="186"/>
        <v>2</v>
      </c>
      <c r="G2392">
        <f t="shared" si="187"/>
        <v>1</v>
      </c>
      <c r="H2392">
        <f t="shared" si="188"/>
        <v>321</v>
      </c>
      <c r="I2392" t="str">
        <f t="shared" si="189"/>
        <v>Late Bloomer</v>
      </c>
    </row>
    <row r="2393" spans="1:9" x14ac:dyDescent="0.25">
      <c r="A2393" s="11">
        <v>2393</v>
      </c>
      <c r="B2393" s="12">
        <v>122</v>
      </c>
      <c r="C2393" s="13">
        <v>2</v>
      </c>
      <c r="D2393" s="14">
        <v>192.96999999999991</v>
      </c>
      <c r="E2393">
        <f t="shared" si="185"/>
        <v>1</v>
      </c>
      <c r="F2393">
        <f t="shared" si="186"/>
        <v>1</v>
      </c>
      <c r="G2393">
        <f t="shared" si="187"/>
        <v>1</v>
      </c>
      <c r="H2393">
        <f t="shared" si="188"/>
        <v>111</v>
      </c>
      <c r="I2393" t="str">
        <f t="shared" si="189"/>
        <v>Lost Customer</v>
      </c>
    </row>
    <row r="2394" spans="1:9" x14ac:dyDescent="0.25">
      <c r="A2394" s="11">
        <v>2394</v>
      </c>
      <c r="B2394" s="12">
        <v>90</v>
      </c>
      <c r="C2394" s="13">
        <v>1</v>
      </c>
      <c r="D2394" s="14">
        <v>745.94</v>
      </c>
      <c r="E2394">
        <f t="shared" si="185"/>
        <v>1</v>
      </c>
      <c r="F2394">
        <f t="shared" si="186"/>
        <v>1</v>
      </c>
      <c r="G2394">
        <f t="shared" si="187"/>
        <v>1</v>
      </c>
      <c r="H2394">
        <f t="shared" si="188"/>
        <v>111</v>
      </c>
      <c r="I2394" t="str">
        <f t="shared" si="189"/>
        <v>Lost Customer</v>
      </c>
    </row>
    <row r="2395" spans="1:9" x14ac:dyDescent="0.25">
      <c r="A2395" s="11">
        <v>2395</v>
      </c>
      <c r="B2395" s="12">
        <v>62</v>
      </c>
      <c r="C2395" s="13">
        <v>1</v>
      </c>
      <c r="D2395" s="14">
        <v>57.72999999999999</v>
      </c>
      <c r="E2395">
        <f t="shared" si="185"/>
        <v>2</v>
      </c>
      <c r="F2395">
        <f t="shared" si="186"/>
        <v>1</v>
      </c>
      <c r="G2395">
        <f t="shared" si="187"/>
        <v>1</v>
      </c>
      <c r="H2395">
        <f t="shared" si="188"/>
        <v>211</v>
      </c>
      <c r="I2395" t="str">
        <f t="shared" si="189"/>
        <v>Almost Lost Customer</v>
      </c>
    </row>
    <row r="2396" spans="1:9" x14ac:dyDescent="0.25">
      <c r="A2396" s="11">
        <v>2396</v>
      </c>
      <c r="B2396" s="12">
        <v>0</v>
      </c>
      <c r="C2396" s="13">
        <v>5</v>
      </c>
      <c r="D2396" s="14">
        <v>2198.08</v>
      </c>
      <c r="E2396">
        <f t="shared" si="185"/>
        <v>4</v>
      </c>
      <c r="F2396">
        <f t="shared" si="186"/>
        <v>2</v>
      </c>
      <c r="G2396">
        <f t="shared" si="187"/>
        <v>2</v>
      </c>
      <c r="H2396">
        <f t="shared" si="188"/>
        <v>422</v>
      </c>
      <c r="I2396" t="str">
        <f t="shared" si="189"/>
        <v>Becoming Loyal</v>
      </c>
    </row>
    <row r="2397" spans="1:9" x14ac:dyDescent="0.25">
      <c r="A2397" s="11">
        <v>2397</v>
      </c>
      <c r="B2397" s="12">
        <v>53</v>
      </c>
      <c r="C2397" s="13">
        <v>9</v>
      </c>
      <c r="D2397" s="14">
        <v>4002.3199999999997</v>
      </c>
      <c r="E2397">
        <f t="shared" si="185"/>
        <v>2</v>
      </c>
      <c r="F2397">
        <f t="shared" si="186"/>
        <v>4</v>
      </c>
      <c r="G2397">
        <f t="shared" si="187"/>
        <v>3</v>
      </c>
      <c r="H2397">
        <f t="shared" si="188"/>
        <v>243</v>
      </c>
      <c r="I2397" t="str">
        <f t="shared" si="189"/>
        <v>Losing Customer</v>
      </c>
    </row>
    <row r="2398" spans="1:9" x14ac:dyDescent="0.25">
      <c r="A2398" s="11">
        <v>2398</v>
      </c>
      <c r="B2398" s="12">
        <v>113</v>
      </c>
      <c r="C2398" s="13">
        <v>3</v>
      </c>
      <c r="D2398" s="14">
        <v>746.19999999999993</v>
      </c>
      <c r="E2398">
        <f t="shared" si="185"/>
        <v>1</v>
      </c>
      <c r="F2398">
        <f t="shared" si="186"/>
        <v>1</v>
      </c>
      <c r="G2398">
        <f t="shared" si="187"/>
        <v>1</v>
      </c>
      <c r="H2398">
        <f t="shared" si="188"/>
        <v>111</v>
      </c>
      <c r="I2398" t="str">
        <f t="shared" si="189"/>
        <v>Lost Customer</v>
      </c>
    </row>
    <row r="2399" spans="1:9" x14ac:dyDescent="0.25">
      <c r="A2399" s="11">
        <v>2399</v>
      </c>
      <c r="B2399" s="12">
        <v>38</v>
      </c>
      <c r="C2399" s="13">
        <v>6</v>
      </c>
      <c r="D2399" s="14">
        <v>2724.93</v>
      </c>
      <c r="E2399">
        <f t="shared" si="185"/>
        <v>3</v>
      </c>
      <c r="F2399">
        <f t="shared" si="186"/>
        <v>2</v>
      </c>
      <c r="G2399">
        <f t="shared" si="187"/>
        <v>2</v>
      </c>
      <c r="H2399">
        <f t="shared" si="188"/>
        <v>322</v>
      </c>
      <c r="I2399" t="str">
        <f t="shared" si="189"/>
        <v>Late Bloomer</v>
      </c>
    </row>
    <row r="2400" spans="1:9" x14ac:dyDescent="0.25">
      <c r="A2400" s="11">
        <v>2400</v>
      </c>
      <c r="B2400" s="12">
        <v>19</v>
      </c>
      <c r="C2400" s="13">
        <v>8</v>
      </c>
      <c r="D2400" s="14">
        <v>5205.7500000000009</v>
      </c>
      <c r="E2400">
        <f t="shared" si="185"/>
        <v>3</v>
      </c>
      <c r="F2400">
        <f t="shared" si="186"/>
        <v>4</v>
      </c>
      <c r="G2400">
        <f t="shared" si="187"/>
        <v>4</v>
      </c>
      <c r="H2400">
        <f t="shared" si="188"/>
        <v>344</v>
      </c>
      <c r="I2400" t="str">
        <f t="shared" si="189"/>
        <v>Recent Customer</v>
      </c>
    </row>
    <row r="2401" spans="1:9" x14ac:dyDescent="0.25">
      <c r="A2401" s="11">
        <v>2401</v>
      </c>
      <c r="B2401" s="12">
        <v>21</v>
      </c>
      <c r="C2401" s="13">
        <v>8</v>
      </c>
      <c r="D2401" s="14">
        <v>5804.2800000000007</v>
      </c>
      <c r="E2401">
        <f t="shared" si="185"/>
        <v>3</v>
      </c>
      <c r="F2401">
        <f t="shared" si="186"/>
        <v>4</v>
      </c>
      <c r="G2401">
        <f t="shared" si="187"/>
        <v>4</v>
      </c>
      <c r="H2401">
        <f t="shared" si="188"/>
        <v>344</v>
      </c>
      <c r="I2401" t="str">
        <f t="shared" si="189"/>
        <v>Recent Customer</v>
      </c>
    </row>
    <row r="2402" spans="1:9" x14ac:dyDescent="0.25">
      <c r="A2402" s="11">
        <v>2402</v>
      </c>
      <c r="B2402" s="12">
        <v>78</v>
      </c>
      <c r="C2402" s="13">
        <v>3</v>
      </c>
      <c r="D2402" s="14">
        <v>788.27999999999986</v>
      </c>
      <c r="E2402">
        <f t="shared" si="185"/>
        <v>2</v>
      </c>
      <c r="F2402">
        <f t="shared" si="186"/>
        <v>1</v>
      </c>
      <c r="G2402">
        <f t="shared" si="187"/>
        <v>1</v>
      </c>
      <c r="H2402">
        <f t="shared" si="188"/>
        <v>211</v>
      </c>
      <c r="I2402" t="str">
        <f t="shared" si="189"/>
        <v>Almost Lost Customer</v>
      </c>
    </row>
    <row r="2403" spans="1:9" x14ac:dyDescent="0.25">
      <c r="A2403" s="11">
        <v>2403</v>
      </c>
      <c r="B2403" s="12">
        <v>150</v>
      </c>
      <c r="C2403" s="13">
        <v>5</v>
      </c>
      <c r="D2403" s="14">
        <v>767.56</v>
      </c>
      <c r="E2403">
        <f t="shared" si="185"/>
        <v>1</v>
      </c>
      <c r="F2403">
        <f t="shared" si="186"/>
        <v>2</v>
      </c>
      <c r="G2403">
        <f t="shared" si="187"/>
        <v>1</v>
      </c>
      <c r="H2403">
        <f t="shared" si="188"/>
        <v>121</v>
      </c>
      <c r="I2403" t="str">
        <f t="shared" si="189"/>
        <v>Evasive Customer</v>
      </c>
    </row>
    <row r="2404" spans="1:9" x14ac:dyDescent="0.25">
      <c r="A2404" s="11">
        <v>2404</v>
      </c>
      <c r="B2404" s="12">
        <v>187</v>
      </c>
      <c r="C2404" s="13">
        <v>6</v>
      </c>
      <c r="D2404" s="14">
        <v>2978.25</v>
      </c>
      <c r="E2404">
        <f t="shared" si="185"/>
        <v>1</v>
      </c>
      <c r="F2404">
        <f t="shared" si="186"/>
        <v>2</v>
      </c>
      <c r="G2404">
        <f t="shared" si="187"/>
        <v>3</v>
      </c>
      <c r="H2404">
        <f t="shared" si="188"/>
        <v>123</v>
      </c>
      <c r="I2404" t="str">
        <f t="shared" si="189"/>
        <v>Evasive Customer</v>
      </c>
    </row>
    <row r="2405" spans="1:9" x14ac:dyDescent="0.25">
      <c r="A2405" s="11">
        <v>2405</v>
      </c>
      <c r="B2405" s="12">
        <v>45</v>
      </c>
      <c r="C2405" s="13">
        <v>6</v>
      </c>
      <c r="D2405" s="14">
        <v>1853.86</v>
      </c>
      <c r="E2405">
        <f t="shared" si="185"/>
        <v>3</v>
      </c>
      <c r="F2405">
        <f t="shared" si="186"/>
        <v>2</v>
      </c>
      <c r="G2405">
        <f t="shared" si="187"/>
        <v>2</v>
      </c>
      <c r="H2405">
        <f t="shared" si="188"/>
        <v>322</v>
      </c>
      <c r="I2405" t="str">
        <f t="shared" si="189"/>
        <v>Late Bloomer</v>
      </c>
    </row>
    <row r="2406" spans="1:9" x14ac:dyDescent="0.25">
      <c r="A2406" s="11">
        <v>2406</v>
      </c>
      <c r="B2406" s="12">
        <v>80</v>
      </c>
      <c r="C2406" s="13">
        <v>4</v>
      </c>
      <c r="D2406" s="14">
        <v>1341.22</v>
      </c>
      <c r="E2406">
        <f t="shared" si="185"/>
        <v>2</v>
      </c>
      <c r="F2406">
        <f t="shared" si="186"/>
        <v>1</v>
      </c>
      <c r="G2406">
        <f t="shared" si="187"/>
        <v>1</v>
      </c>
      <c r="H2406">
        <f t="shared" si="188"/>
        <v>211</v>
      </c>
      <c r="I2406" t="str">
        <f t="shared" si="189"/>
        <v>Almost Lost Customer</v>
      </c>
    </row>
    <row r="2407" spans="1:9" x14ac:dyDescent="0.25">
      <c r="A2407" s="11">
        <v>2407</v>
      </c>
      <c r="B2407" s="12">
        <v>68</v>
      </c>
      <c r="C2407" s="13">
        <v>6</v>
      </c>
      <c r="D2407" s="14">
        <v>1792.3899999999999</v>
      </c>
      <c r="E2407">
        <f t="shared" si="185"/>
        <v>2</v>
      </c>
      <c r="F2407">
        <f t="shared" si="186"/>
        <v>2</v>
      </c>
      <c r="G2407">
        <f t="shared" si="187"/>
        <v>2</v>
      </c>
      <c r="H2407">
        <f t="shared" si="188"/>
        <v>222</v>
      </c>
      <c r="I2407" t="str">
        <f t="shared" si="189"/>
        <v>High Risk Customer</v>
      </c>
    </row>
    <row r="2408" spans="1:9" x14ac:dyDescent="0.25">
      <c r="A2408" s="11">
        <v>2408</v>
      </c>
      <c r="B2408" s="12">
        <v>24</v>
      </c>
      <c r="C2408" s="13">
        <v>3</v>
      </c>
      <c r="D2408" s="14">
        <v>2824.16</v>
      </c>
      <c r="E2408">
        <f t="shared" si="185"/>
        <v>3</v>
      </c>
      <c r="F2408">
        <f t="shared" si="186"/>
        <v>1</v>
      </c>
      <c r="G2408">
        <f t="shared" si="187"/>
        <v>3</v>
      </c>
      <c r="H2408">
        <f t="shared" si="188"/>
        <v>313</v>
      </c>
      <c r="I2408" t="str">
        <f t="shared" si="189"/>
        <v>Late Bloomer</v>
      </c>
    </row>
    <row r="2409" spans="1:9" x14ac:dyDescent="0.25">
      <c r="A2409" s="11">
        <v>2409</v>
      </c>
      <c r="B2409" s="12">
        <v>49</v>
      </c>
      <c r="C2409" s="13">
        <v>7</v>
      </c>
      <c r="D2409" s="14">
        <v>3077.56</v>
      </c>
      <c r="E2409">
        <f t="shared" si="185"/>
        <v>2</v>
      </c>
      <c r="F2409">
        <f t="shared" si="186"/>
        <v>3</v>
      </c>
      <c r="G2409">
        <f t="shared" si="187"/>
        <v>3</v>
      </c>
      <c r="H2409">
        <f t="shared" si="188"/>
        <v>233</v>
      </c>
      <c r="I2409" t="str">
        <f t="shared" si="189"/>
        <v>Losing Customer</v>
      </c>
    </row>
    <row r="2410" spans="1:9" x14ac:dyDescent="0.25">
      <c r="A2410" s="11">
        <v>2410</v>
      </c>
      <c r="B2410" s="12">
        <v>36</v>
      </c>
      <c r="C2410" s="13">
        <v>7</v>
      </c>
      <c r="D2410" s="14">
        <v>3695.7300000000005</v>
      </c>
      <c r="E2410">
        <f t="shared" si="185"/>
        <v>3</v>
      </c>
      <c r="F2410">
        <f t="shared" si="186"/>
        <v>3</v>
      </c>
      <c r="G2410">
        <f t="shared" si="187"/>
        <v>3</v>
      </c>
      <c r="H2410">
        <f t="shared" si="188"/>
        <v>333</v>
      </c>
      <c r="I2410" t="str">
        <f t="shared" si="189"/>
        <v>Potential Customer</v>
      </c>
    </row>
    <row r="2411" spans="1:9" x14ac:dyDescent="0.25">
      <c r="A2411" s="11">
        <v>2411</v>
      </c>
      <c r="B2411" s="12">
        <v>223</v>
      </c>
      <c r="C2411" s="13">
        <v>4</v>
      </c>
      <c r="D2411" s="14">
        <v>3483.3900000000003</v>
      </c>
      <c r="E2411">
        <f t="shared" si="185"/>
        <v>1</v>
      </c>
      <c r="F2411">
        <f t="shared" si="186"/>
        <v>1</v>
      </c>
      <c r="G2411">
        <f t="shared" si="187"/>
        <v>3</v>
      </c>
      <c r="H2411">
        <f t="shared" si="188"/>
        <v>113</v>
      </c>
      <c r="I2411" t="str">
        <f t="shared" si="189"/>
        <v>Evasive Customer</v>
      </c>
    </row>
    <row r="2412" spans="1:9" x14ac:dyDescent="0.25">
      <c r="A2412" s="11">
        <v>2412</v>
      </c>
      <c r="B2412" s="12">
        <v>17</v>
      </c>
      <c r="C2412" s="13">
        <v>6</v>
      </c>
      <c r="D2412" s="14">
        <v>3903.5699999999997</v>
      </c>
      <c r="E2412">
        <f t="shared" si="185"/>
        <v>4</v>
      </c>
      <c r="F2412">
        <f t="shared" si="186"/>
        <v>2</v>
      </c>
      <c r="G2412">
        <f t="shared" si="187"/>
        <v>3</v>
      </c>
      <c r="H2412">
        <f t="shared" si="188"/>
        <v>423</v>
      </c>
      <c r="I2412" t="str">
        <f t="shared" si="189"/>
        <v>Becoming Loyal</v>
      </c>
    </row>
    <row r="2413" spans="1:9" x14ac:dyDescent="0.25">
      <c r="A2413" s="11">
        <v>2413</v>
      </c>
      <c r="B2413" s="12">
        <v>58</v>
      </c>
      <c r="C2413" s="13">
        <v>7</v>
      </c>
      <c r="D2413" s="14">
        <v>4523.2300000000005</v>
      </c>
      <c r="E2413">
        <f t="shared" si="185"/>
        <v>2</v>
      </c>
      <c r="F2413">
        <f t="shared" si="186"/>
        <v>3</v>
      </c>
      <c r="G2413">
        <f t="shared" si="187"/>
        <v>4</v>
      </c>
      <c r="H2413">
        <f t="shared" si="188"/>
        <v>234</v>
      </c>
      <c r="I2413" t="str">
        <f t="shared" si="189"/>
        <v>Losing Customer</v>
      </c>
    </row>
    <row r="2414" spans="1:9" x14ac:dyDescent="0.25">
      <c r="A2414" s="11">
        <v>2414</v>
      </c>
      <c r="B2414" s="12">
        <v>4</v>
      </c>
      <c r="C2414" s="13">
        <v>4</v>
      </c>
      <c r="D2414" s="14">
        <v>1757.48</v>
      </c>
      <c r="E2414">
        <f t="shared" si="185"/>
        <v>4</v>
      </c>
      <c r="F2414">
        <f t="shared" si="186"/>
        <v>1</v>
      </c>
      <c r="G2414">
        <f t="shared" si="187"/>
        <v>1</v>
      </c>
      <c r="H2414">
        <f t="shared" si="188"/>
        <v>411</v>
      </c>
      <c r="I2414" t="str">
        <f t="shared" si="189"/>
        <v>Recent Customer</v>
      </c>
    </row>
    <row r="2415" spans="1:9" x14ac:dyDescent="0.25">
      <c r="A2415" s="11">
        <v>2415</v>
      </c>
      <c r="B2415" s="12">
        <v>43</v>
      </c>
      <c r="C2415" s="13">
        <v>5</v>
      </c>
      <c r="D2415" s="14">
        <v>1844.8799999999997</v>
      </c>
      <c r="E2415">
        <f t="shared" si="185"/>
        <v>3</v>
      </c>
      <c r="F2415">
        <f t="shared" si="186"/>
        <v>2</v>
      </c>
      <c r="G2415">
        <f t="shared" si="187"/>
        <v>2</v>
      </c>
      <c r="H2415">
        <f t="shared" si="188"/>
        <v>322</v>
      </c>
      <c r="I2415" t="str">
        <f t="shared" si="189"/>
        <v>Late Bloomer</v>
      </c>
    </row>
    <row r="2416" spans="1:9" x14ac:dyDescent="0.25">
      <c r="A2416" s="11">
        <v>2416</v>
      </c>
      <c r="B2416" s="12">
        <v>222</v>
      </c>
      <c r="C2416" s="13">
        <v>2</v>
      </c>
      <c r="D2416" s="14">
        <v>300.08999999999992</v>
      </c>
      <c r="E2416">
        <f t="shared" si="185"/>
        <v>1</v>
      </c>
      <c r="F2416">
        <f t="shared" si="186"/>
        <v>1</v>
      </c>
      <c r="G2416">
        <f t="shared" si="187"/>
        <v>1</v>
      </c>
      <c r="H2416">
        <f t="shared" si="188"/>
        <v>111</v>
      </c>
      <c r="I2416" t="str">
        <f t="shared" si="189"/>
        <v>Lost Customer</v>
      </c>
    </row>
    <row r="2417" spans="1:9" x14ac:dyDescent="0.25">
      <c r="A2417" s="11">
        <v>2417</v>
      </c>
      <c r="B2417" s="12">
        <v>22</v>
      </c>
      <c r="C2417" s="13">
        <v>1</v>
      </c>
      <c r="D2417" s="14">
        <v>451.65000000000009</v>
      </c>
      <c r="E2417">
        <f t="shared" si="185"/>
        <v>3</v>
      </c>
      <c r="F2417">
        <f t="shared" si="186"/>
        <v>1</v>
      </c>
      <c r="G2417">
        <f t="shared" si="187"/>
        <v>1</v>
      </c>
      <c r="H2417">
        <f t="shared" si="188"/>
        <v>311</v>
      </c>
      <c r="I2417" t="str">
        <f t="shared" si="189"/>
        <v>Late Bloomer</v>
      </c>
    </row>
    <row r="2418" spans="1:9" x14ac:dyDescent="0.25">
      <c r="A2418" s="11">
        <v>2418</v>
      </c>
      <c r="B2418" s="12">
        <v>2</v>
      </c>
      <c r="C2418" s="13">
        <v>7</v>
      </c>
      <c r="D2418" s="14">
        <v>5457.09</v>
      </c>
      <c r="E2418">
        <f t="shared" si="185"/>
        <v>4</v>
      </c>
      <c r="F2418">
        <f t="shared" si="186"/>
        <v>3</v>
      </c>
      <c r="G2418">
        <f t="shared" si="187"/>
        <v>4</v>
      </c>
      <c r="H2418">
        <f t="shared" si="188"/>
        <v>434</v>
      </c>
      <c r="I2418" t="str">
        <f t="shared" si="189"/>
        <v>Very Loyal</v>
      </c>
    </row>
    <row r="2419" spans="1:9" x14ac:dyDescent="0.25">
      <c r="A2419" s="11">
        <v>2419</v>
      </c>
      <c r="B2419" s="12">
        <v>51</v>
      </c>
      <c r="C2419" s="13">
        <v>8</v>
      </c>
      <c r="D2419" s="14">
        <v>2702.5</v>
      </c>
      <c r="E2419">
        <f t="shared" si="185"/>
        <v>2</v>
      </c>
      <c r="F2419">
        <f t="shared" si="186"/>
        <v>4</v>
      </c>
      <c r="G2419">
        <f t="shared" si="187"/>
        <v>2</v>
      </c>
      <c r="H2419">
        <f t="shared" si="188"/>
        <v>242</v>
      </c>
      <c r="I2419" t="str">
        <f t="shared" si="189"/>
        <v>Losing Customer</v>
      </c>
    </row>
    <row r="2420" spans="1:9" x14ac:dyDescent="0.25">
      <c r="A2420" s="11">
        <v>2420</v>
      </c>
      <c r="B2420" s="12">
        <v>139</v>
      </c>
      <c r="C2420" s="13">
        <v>3</v>
      </c>
      <c r="D2420" s="14">
        <v>1749.57</v>
      </c>
      <c r="E2420">
        <f t="shared" si="185"/>
        <v>1</v>
      </c>
      <c r="F2420">
        <f t="shared" si="186"/>
        <v>1</v>
      </c>
      <c r="G2420">
        <f t="shared" si="187"/>
        <v>1</v>
      </c>
      <c r="H2420">
        <f t="shared" si="188"/>
        <v>111</v>
      </c>
      <c r="I2420" t="str">
        <f t="shared" si="189"/>
        <v>Lost Customer</v>
      </c>
    </row>
    <row r="2421" spans="1:9" x14ac:dyDescent="0.25">
      <c r="A2421" s="11">
        <v>2421</v>
      </c>
      <c r="B2421" s="12">
        <v>0</v>
      </c>
      <c r="C2421" s="13">
        <v>6</v>
      </c>
      <c r="D2421" s="14">
        <v>409.80000000000007</v>
      </c>
      <c r="E2421">
        <f t="shared" si="185"/>
        <v>4</v>
      </c>
      <c r="F2421">
        <f t="shared" si="186"/>
        <v>2</v>
      </c>
      <c r="G2421">
        <f t="shared" si="187"/>
        <v>1</v>
      </c>
      <c r="H2421">
        <f t="shared" si="188"/>
        <v>421</v>
      </c>
      <c r="I2421" t="str">
        <f t="shared" si="189"/>
        <v>Becoming Loyal</v>
      </c>
    </row>
    <row r="2422" spans="1:9" x14ac:dyDescent="0.25">
      <c r="A2422" s="11">
        <v>2422</v>
      </c>
      <c r="B2422" s="12">
        <v>32</v>
      </c>
      <c r="C2422" s="13">
        <v>5</v>
      </c>
      <c r="D2422" s="14">
        <v>2606.6</v>
      </c>
      <c r="E2422">
        <f t="shared" si="185"/>
        <v>3</v>
      </c>
      <c r="F2422">
        <f t="shared" si="186"/>
        <v>2</v>
      </c>
      <c r="G2422">
        <f t="shared" si="187"/>
        <v>2</v>
      </c>
      <c r="H2422">
        <f t="shared" si="188"/>
        <v>322</v>
      </c>
      <c r="I2422" t="str">
        <f t="shared" si="189"/>
        <v>Late Bloomer</v>
      </c>
    </row>
    <row r="2423" spans="1:9" x14ac:dyDescent="0.25">
      <c r="A2423" s="11">
        <v>2423</v>
      </c>
      <c r="B2423" s="12">
        <v>59</v>
      </c>
      <c r="C2423" s="13">
        <v>1</v>
      </c>
      <c r="D2423" s="14">
        <v>50.66</v>
      </c>
      <c r="E2423">
        <f t="shared" si="185"/>
        <v>2</v>
      </c>
      <c r="F2423">
        <f t="shared" si="186"/>
        <v>1</v>
      </c>
      <c r="G2423">
        <f t="shared" si="187"/>
        <v>1</v>
      </c>
      <c r="H2423">
        <f t="shared" si="188"/>
        <v>211</v>
      </c>
      <c r="I2423" t="str">
        <f t="shared" si="189"/>
        <v>Almost Lost Customer</v>
      </c>
    </row>
    <row r="2424" spans="1:9" x14ac:dyDescent="0.25">
      <c r="A2424" s="11">
        <v>2424</v>
      </c>
      <c r="B2424" s="12">
        <v>67</v>
      </c>
      <c r="C2424" s="13">
        <v>7</v>
      </c>
      <c r="D2424" s="14">
        <v>2446.2000000000003</v>
      </c>
      <c r="E2424">
        <f t="shared" si="185"/>
        <v>2</v>
      </c>
      <c r="F2424">
        <f t="shared" si="186"/>
        <v>3</v>
      </c>
      <c r="G2424">
        <f t="shared" si="187"/>
        <v>2</v>
      </c>
      <c r="H2424">
        <f t="shared" si="188"/>
        <v>232</v>
      </c>
      <c r="I2424" t="str">
        <f t="shared" si="189"/>
        <v>Losing Customer</v>
      </c>
    </row>
    <row r="2425" spans="1:9" x14ac:dyDescent="0.25">
      <c r="A2425" s="11">
        <v>2425</v>
      </c>
      <c r="B2425" s="12">
        <v>8</v>
      </c>
      <c r="C2425" s="13">
        <v>9</v>
      </c>
      <c r="D2425" s="14">
        <v>3921.8199999999997</v>
      </c>
      <c r="E2425">
        <f t="shared" si="185"/>
        <v>4</v>
      </c>
      <c r="F2425">
        <f t="shared" si="186"/>
        <v>4</v>
      </c>
      <c r="G2425">
        <f t="shared" si="187"/>
        <v>3</v>
      </c>
      <c r="H2425">
        <f t="shared" si="188"/>
        <v>443</v>
      </c>
      <c r="I2425" t="str">
        <f t="shared" si="189"/>
        <v>Very Loyal</v>
      </c>
    </row>
    <row r="2426" spans="1:9" x14ac:dyDescent="0.25">
      <c r="A2426" s="11">
        <v>2426</v>
      </c>
      <c r="B2426" s="12">
        <v>16</v>
      </c>
      <c r="C2426" s="13">
        <v>5</v>
      </c>
      <c r="D2426" s="14">
        <v>3721.5000000000005</v>
      </c>
      <c r="E2426">
        <f t="shared" si="185"/>
        <v>4</v>
      </c>
      <c r="F2426">
        <f t="shared" si="186"/>
        <v>2</v>
      </c>
      <c r="G2426">
        <f t="shared" si="187"/>
        <v>3</v>
      </c>
      <c r="H2426">
        <f t="shared" si="188"/>
        <v>423</v>
      </c>
      <c r="I2426" t="str">
        <f t="shared" si="189"/>
        <v>Becoming Loyal</v>
      </c>
    </row>
    <row r="2427" spans="1:9" x14ac:dyDescent="0.25">
      <c r="A2427" s="11">
        <v>2427</v>
      </c>
      <c r="B2427" s="12">
        <v>3</v>
      </c>
      <c r="C2427" s="13">
        <v>6</v>
      </c>
      <c r="D2427" s="14">
        <v>4388.1299999999992</v>
      </c>
      <c r="E2427">
        <f t="shared" si="185"/>
        <v>4</v>
      </c>
      <c r="F2427">
        <f t="shared" si="186"/>
        <v>2</v>
      </c>
      <c r="G2427">
        <f t="shared" si="187"/>
        <v>4</v>
      </c>
      <c r="H2427">
        <f t="shared" si="188"/>
        <v>424</v>
      </c>
      <c r="I2427" t="str">
        <f t="shared" si="189"/>
        <v>Becoming Loyal</v>
      </c>
    </row>
    <row r="2428" spans="1:9" x14ac:dyDescent="0.25">
      <c r="A2428" s="11">
        <v>2428</v>
      </c>
      <c r="B2428" s="12">
        <v>37</v>
      </c>
      <c r="C2428" s="13">
        <v>9</v>
      </c>
      <c r="D2428" s="14">
        <v>6011.3000000000011</v>
      </c>
      <c r="E2428">
        <f t="shared" si="185"/>
        <v>3</v>
      </c>
      <c r="F2428">
        <f t="shared" si="186"/>
        <v>4</v>
      </c>
      <c r="G2428">
        <f t="shared" si="187"/>
        <v>4</v>
      </c>
      <c r="H2428">
        <f t="shared" si="188"/>
        <v>344</v>
      </c>
      <c r="I2428" t="str">
        <f t="shared" si="189"/>
        <v>Recent Customer</v>
      </c>
    </row>
    <row r="2429" spans="1:9" x14ac:dyDescent="0.25">
      <c r="A2429" s="11">
        <v>2429</v>
      </c>
      <c r="B2429" s="12">
        <v>222</v>
      </c>
      <c r="C2429" s="13">
        <v>3</v>
      </c>
      <c r="D2429" s="14">
        <v>2883.65</v>
      </c>
      <c r="E2429">
        <f t="shared" si="185"/>
        <v>1</v>
      </c>
      <c r="F2429">
        <f t="shared" si="186"/>
        <v>1</v>
      </c>
      <c r="G2429">
        <f t="shared" si="187"/>
        <v>3</v>
      </c>
      <c r="H2429">
        <f t="shared" si="188"/>
        <v>113</v>
      </c>
      <c r="I2429" t="str">
        <f t="shared" si="189"/>
        <v>Evasive Customer</v>
      </c>
    </row>
    <row r="2430" spans="1:9" x14ac:dyDescent="0.25">
      <c r="A2430" s="11">
        <v>2430</v>
      </c>
      <c r="B2430" s="12">
        <v>115</v>
      </c>
      <c r="C2430" s="13">
        <v>4</v>
      </c>
      <c r="D2430" s="14">
        <v>2664.7099999999996</v>
      </c>
      <c r="E2430">
        <f t="shared" si="185"/>
        <v>1</v>
      </c>
      <c r="F2430">
        <f t="shared" si="186"/>
        <v>1</v>
      </c>
      <c r="G2430">
        <f t="shared" si="187"/>
        <v>2</v>
      </c>
      <c r="H2430">
        <f t="shared" si="188"/>
        <v>112</v>
      </c>
      <c r="I2430" t="str">
        <f t="shared" si="189"/>
        <v>Evasive Customer</v>
      </c>
    </row>
    <row r="2431" spans="1:9" x14ac:dyDescent="0.25">
      <c r="A2431" s="11">
        <v>2431</v>
      </c>
      <c r="B2431" s="12">
        <v>218</v>
      </c>
      <c r="C2431" s="13">
        <v>2</v>
      </c>
      <c r="D2431" s="14">
        <v>167.62999999999997</v>
      </c>
      <c r="E2431">
        <f t="shared" si="185"/>
        <v>1</v>
      </c>
      <c r="F2431">
        <f t="shared" si="186"/>
        <v>1</v>
      </c>
      <c r="G2431">
        <f t="shared" si="187"/>
        <v>1</v>
      </c>
      <c r="H2431">
        <f t="shared" si="188"/>
        <v>111</v>
      </c>
      <c r="I2431" t="str">
        <f t="shared" si="189"/>
        <v>Lost Customer</v>
      </c>
    </row>
    <row r="2432" spans="1:9" x14ac:dyDescent="0.25">
      <c r="A2432" s="11">
        <v>2432</v>
      </c>
      <c r="B2432" s="12">
        <v>40</v>
      </c>
      <c r="C2432" s="13">
        <v>7</v>
      </c>
      <c r="D2432" s="14">
        <v>2073.6499999999996</v>
      </c>
      <c r="E2432">
        <f t="shared" si="185"/>
        <v>3</v>
      </c>
      <c r="F2432">
        <f t="shared" si="186"/>
        <v>3</v>
      </c>
      <c r="G2432">
        <f t="shared" si="187"/>
        <v>2</v>
      </c>
      <c r="H2432">
        <f t="shared" si="188"/>
        <v>332</v>
      </c>
      <c r="I2432" t="str">
        <f t="shared" si="189"/>
        <v>Potential Customer</v>
      </c>
    </row>
    <row r="2433" spans="1:9" x14ac:dyDescent="0.25">
      <c r="A2433" s="11">
        <v>2433</v>
      </c>
      <c r="B2433" s="12">
        <v>26</v>
      </c>
      <c r="C2433" s="13">
        <v>10</v>
      </c>
      <c r="D2433" s="14">
        <v>5108.66</v>
      </c>
      <c r="E2433">
        <f t="shared" si="185"/>
        <v>3</v>
      </c>
      <c r="F2433">
        <f t="shared" si="186"/>
        <v>4</v>
      </c>
      <c r="G2433">
        <f t="shared" si="187"/>
        <v>4</v>
      </c>
      <c r="H2433">
        <f t="shared" si="188"/>
        <v>344</v>
      </c>
      <c r="I2433" t="str">
        <f t="shared" si="189"/>
        <v>Recent Customer</v>
      </c>
    </row>
    <row r="2434" spans="1:9" x14ac:dyDescent="0.25">
      <c r="A2434" s="11">
        <v>2434</v>
      </c>
      <c r="B2434" s="12">
        <v>0</v>
      </c>
      <c r="C2434" s="13">
        <v>9</v>
      </c>
      <c r="D2434" s="14">
        <v>6874.5300000000007</v>
      </c>
      <c r="E2434">
        <f t="shared" si="185"/>
        <v>4</v>
      </c>
      <c r="F2434">
        <f t="shared" si="186"/>
        <v>4</v>
      </c>
      <c r="G2434">
        <f t="shared" si="187"/>
        <v>4</v>
      </c>
      <c r="H2434">
        <f t="shared" si="188"/>
        <v>444</v>
      </c>
      <c r="I2434" t="str">
        <f t="shared" si="189"/>
        <v>Platinum Customer</v>
      </c>
    </row>
    <row r="2435" spans="1:9" x14ac:dyDescent="0.25">
      <c r="A2435" s="11">
        <v>2435</v>
      </c>
      <c r="B2435" s="12">
        <v>123</v>
      </c>
      <c r="C2435" s="13">
        <v>5</v>
      </c>
      <c r="D2435" s="14">
        <v>2656.6699999999996</v>
      </c>
      <c r="E2435">
        <f t="shared" si="185"/>
        <v>1</v>
      </c>
      <c r="F2435">
        <f t="shared" si="186"/>
        <v>2</v>
      </c>
      <c r="G2435">
        <f t="shared" si="187"/>
        <v>2</v>
      </c>
      <c r="H2435">
        <f t="shared" si="188"/>
        <v>122</v>
      </c>
      <c r="I2435" t="str">
        <f t="shared" si="189"/>
        <v>Evasive Customer</v>
      </c>
    </row>
    <row r="2436" spans="1:9" x14ac:dyDescent="0.25">
      <c r="A2436" s="11">
        <v>2436</v>
      </c>
      <c r="B2436" s="12">
        <v>16</v>
      </c>
      <c r="C2436" s="13">
        <v>4</v>
      </c>
      <c r="D2436" s="14">
        <v>1700.17</v>
      </c>
      <c r="E2436">
        <f t="shared" si="185"/>
        <v>4</v>
      </c>
      <c r="F2436">
        <f t="shared" si="186"/>
        <v>1</v>
      </c>
      <c r="G2436">
        <f t="shared" si="187"/>
        <v>1</v>
      </c>
      <c r="H2436">
        <f t="shared" si="188"/>
        <v>411</v>
      </c>
      <c r="I2436" t="str">
        <f t="shared" si="189"/>
        <v>Recent Customer</v>
      </c>
    </row>
    <row r="2437" spans="1:9" x14ac:dyDescent="0.25">
      <c r="A2437" s="11">
        <v>2437</v>
      </c>
      <c r="B2437" s="12">
        <v>198</v>
      </c>
      <c r="C2437" s="13">
        <v>2</v>
      </c>
      <c r="D2437" s="14">
        <v>375.02</v>
      </c>
      <c r="E2437">
        <f t="shared" si="185"/>
        <v>1</v>
      </c>
      <c r="F2437">
        <f t="shared" si="186"/>
        <v>1</v>
      </c>
      <c r="G2437">
        <f t="shared" si="187"/>
        <v>1</v>
      </c>
      <c r="H2437">
        <f t="shared" si="188"/>
        <v>111</v>
      </c>
      <c r="I2437" t="str">
        <f t="shared" si="189"/>
        <v>Lost Customer</v>
      </c>
    </row>
    <row r="2438" spans="1:9" x14ac:dyDescent="0.25">
      <c r="A2438" s="11">
        <v>2438</v>
      </c>
      <c r="B2438" s="12">
        <v>27</v>
      </c>
      <c r="C2438" s="13">
        <v>7</v>
      </c>
      <c r="D2438" s="14">
        <v>3058.73</v>
      </c>
      <c r="E2438">
        <f t="shared" ref="E2438:E2501" si="190">IF(B2438&gt;88,1,IF(AND(B2438&lt;=88,B2438&gt;45),2,IF(AND(B2438&lt;=45,B2438&gt;18),3,IF(B2438&lt;=18,4))))</f>
        <v>3</v>
      </c>
      <c r="F2438">
        <f t="shared" ref="F2438:F2501" si="191">IF(C2438&gt;7,4,IF(AND(C2438&lt;=7,C2438&gt;6),3,IF(AND(C2438&lt;=6,C2438&gt;4),2,IF(C2438&lt;=4,1))))</f>
        <v>3</v>
      </c>
      <c r="G2438">
        <f t="shared" ref="G2438:G2501" si="192">IF(D2438&gt;4095.63,4,IF(AND(D2438&lt;=4095.63,D2438&gt;2785.04),3,IF(AND(D2438&lt;=2785.04,D2438&gt;1779.7),2,IF(D2438&lt;=1779.7,1))))</f>
        <v>3</v>
      </c>
      <c r="H2438">
        <f t="shared" ref="H2438:H2501" si="193">100*E2438+10*F2438+G2438</f>
        <v>333</v>
      </c>
      <c r="I2438" t="str">
        <f t="shared" ref="I2438:I2501" si="194">IF(H2438=444,"Platinum Customer",IF(AND(H2438&lt;444,H2438&gt;=433),"Very Loyal",IF(AND(H2438&lt;433,H2438&gt;=421),"Becoming Loyal",IF(AND(H2438&lt;421,H2438&gt;=344),"Recent Customer",IF(AND(H2438&lt;344,H2438&gt;=323),"Potential Customer",IF(AND(H2438&lt;323,H2438&gt;=311),"Late Bloomer",IF(AND(H2438&lt;311,H2438&gt;=224),"Losing Customer",IF(AND(H2438&lt;224,H2438&gt;=212),"High Risk Customer",IF(AND(H2438&lt;212,H2438&gt;=124),"Almost Lost Customer",IF(AND(H2438&lt;124,H2438&gt;=112),"Evasive Customer",IF(H2438=111,"Lost Customer")))))))))))</f>
        <v>Potential Customer</v>
      </c>
    </row>
    <row r="2439" spans="1:9" x14ac:dyDescent="0.25">
      <c r="A2439" s="11">
        <v>2439</v>
      </c>
      <c r="B2439" s="12">
        <v>18</v>
      </c>
      <c r="C2439" s="13">
        <v>6</v>
      </c>
      <c r="D2439" s="14">
        <v>2615.46</v>
      </c>
      <c r="E2439">
        <f t="shared" si="190"/>
        <v>4</v>
      </c>
      <c r="F2439">
        <f t="shared" si="191"/>
        <v>2</v>
      </c>
      <c r="G2439">
        <f t="shared" si="192"/>
        <v>2</v>
      </c>
      <c r="H2439">
        <f t="shared" si="193"/>
        <v>422</v>
      </c>
      <c r="I2439" t="str">
        <f t="shared" si="194"/>
        <v>Becoming Loyal</v>
      </c>
    </row>
    <row r="2440" spans="1:9" x14ac:dyDescent="0.25">
      <c r="A2440" s="11">
        <v>2440</v>
      </c>
      <c r="B2440" s="12">
        <v>53</v>
      </c>
      <c r="C2440" s="13">
        <v>4</v>
      </c>
      <c r="D2440" s="14">
        <v>1067.29</v>
      </c>
      <c r="E2440">
        <f t="shared" si="190"/>
        <v>2</v>
      </c>
      <c r="F2440">
        <f t="shared" si="191"/>
        <v>1</v>
      </c>
      <c r="G2440">
        <f t="shared" si="192"/>
        <v>1</v>
      </c>
      <c r="H2440">
        <f t="shared" si="193"/>
        <v>211</v>
      </c>
      <c r="I2440" t="str">
        <f t="shared" si="194"/>
        <v>Almost Lost Customer</v>
      </c>
    </row>
    <row r="2441" spans="1:9" x14ac:dyDescent="0.25">
      <c r="A2441" s="11">
        <v>2441</v>
      </c>
      <c r="B2441" s="12">
        <v>28</v>
      </c>
      <c r="C2441" s="13">
        <v>2</v>
      </c>
      <c r="D2441" s="14">
        <v>443.53</v>
      </c>
      <c r="E2441">
        <f t="shared" si="190"/>
        <v>3</v>
      </c>
      <c r="F2441">
        <f t="shared" si="191"/>
        <v>1</v>
      </c>
      <c r="G2441">
        <f t="shared" si="192"/>
        <v>1</v>
      </c>
      <c r="H2441">
        <f t="shared" si="193"/>
        <v>311</v>
      </c>
      <c r="I2441" t="str">
        <f t="shared" si="194"/>
        <v>Late Bloomer</v>
      </c>
    </row>
    <row r="2442" spans="1:9" x14ac:dyDescent="0.25">
      <c r="A2442" s="11">
        <v>2442</v>
      </c>
      <c r="B2442" s="12">
        <v>80</v>
      </c>
      <c r="C2442" s="13">
        <v>6</v>
      </c>
      <c r="D2442" s="14">
        <v>2619.54</v>
      </c>
      <c r="E2442">
        <f t="shared" si="190"/>
        <v>2</v>
      </c>
      <c r="F2442">
        <f t="shared" si="191"/>
        <v>2</v>
      </c>
      <c r="G2442">
        <f t="shared" si="192"/>
        <v>2</v>
      </c>
      <c r="H2442">
        <f t="shared" si="193"/>
        <v>222</v>
      </c>
      <c r="I2442" t="str">
        <f t="shared" si="194"/>
        <v>High Risk Customer</v>
      </c>
    </row>
    <row r="2443" spans="1:9" x14ac:dyDescent="0.25">
      <c r="A2443" s="11">
        <v>2443</v>
      </c>
      <c r="B2443" s="12">
        <v>12</v>
      </c>
      <c r="C2443" s="13">
        <v>6</v>
      </c>
      <c r="D2443" s="14">
        <v>3040.0600000000004</v>
      </c>
      <c r="E2443">
        <f t="shared" si="190"/>
        <v>4</v>
      </c>
      <c r="F2443">
        <f t="shared" si="191"/>
        <v>2</v>
      </c>
      <c r="G2443">
        <f t="shared" si="192"/>
        <v>3</v>
      </c>
      <c r="H2443">
        <f t="shared" si="193"/>
        <v>423</v>
      </c>
      <c r="I2443" t="str">
        <f t="shared" si="194"/>
        <v>Becoming Loyal</v>
      </c>
    </row>
    <row r="2444" spans="1:9" x14ac:dyDescent="0.25">
      <c r="A2444" s="11">
        <v>2444</v>
      </c>
      <c r="B2444" s="12">
        <v>44</v>
      </c>
      <c r="C2444" s="13">
        <v>4</v>
      </c>
      <c r="D2444" s="14">
        <v>3270.2200000000003</v>
      </c>
      <c r="E2444">
        <f t="shared" si="190"/>
        <v>3</v>
      </c>
      <c r="F2444">
        <f t="shared" si="191"/>
        <v>1</v>
      </c>
      <c r="G2444">
        <f t="shared" si="192"/>
        <v>3</v>
      </c>
      <c r="H2444">
        <f t="shared" si="193"/>
        <v>313</v>
      </c>
      <c r="I2444" t="str">
        <f t="shared" si="194"/>
        <v>Late Bloomer</v>
      </c>
    </row>
    <row r="2445" spans="1:9" x14ac:dyDescent="0.25">
      <c r="A2445" s="11">
        <v>2445</v>
      </c>
      <c r="B2445" s="12">
        <v>17</v>
      </c>
      <c r="C2445" s="13">
        <v>5</v>
      </c>
      <c r="D2445" s="14">
        <v>2205.8000000000002</v>
      </c>
      <c r="E2445">
        <f t="shared" si="190"/>
        <v>4</v>
      </c>
      <c r="F2445">
        <f t="shared" si="191"/>
        <v>2</v>
      </c>
      <c r="G2445">
        <f t="shared" si="192"/>
        <v>2</v>
      </c>
      <c r="H2445">
        <f t="shared" si="193"/>
        <v>422</v>
      </c>
      <c r="I2445" t="str">
        <f t="shared" si="194"/>
        <v>Becoming Loyal</v>
      </c>
    </row>
    <row r="2446" spans="1:9" x14ac:dyDescent="0.25">
      <c r="A2446" s="11">
        <v>2446</v>
      </c>
      <c r="B2446" s="12">
        <v>71</v>
      </c>
      <c r="C2446" s="13">
        <v>7</v>
      </c>
      <c r="D2446" s="14">
        <v>5417.4699999999993</v>
      </c>
      <c r="E2446">
        <f t="shared" si="190"/>
        <v>2</v>
      </c>
      <c r="F2446">
        <f t="shared" si="191"/>
        <v>3</v>
      </c>
      <c r="G2446">
        <f t="shared" si="192"/>
        <v>4</v>
      </c>
      <c r="H2446">
        <f t="shared" si="193"/>
        <v>234</v>
      </c>
      <c r="I2446" t="str">
        <f t="shared" si="194"/>
        <v>Losing Customer</v>
      </c>
    </row>
    <row r="2447" spans="1:9" x14ac:dyDescent="0.25">
      <c r="A2447" s="11">
        <v>2447</v>
      </c>
      <c r="B2447" s="12">
        <v>39</v>
      </c>
      <c r="C2447" s="13">
        <v>7</v>
      </c>
      <c r="D2447" s="14">
        <v>3068.1800000000003</v>
      </c>
      <c r="E2447">
        <f t="shared" si="190"/>
        <v>3</v>
      </c>
      <c r="F2447">
        <f t="shared" si="191"/>
        <v>3</v>
      </c>
      <c r="G2447">
        <f t="shared" si="192"/>
        <v>3</v>
      </c>
      <c r="H2447">
        <f t="shared" si="193"/>
        <v>333</v>
      </c>
      <c r="I2447" t="str">
        <f t="shared" si="194"/>
        <v>Potential Customer</v>
      </c>
    </row>
    <row r="2448" spans="1:9" x14ac:dyDescent="0.25">
      <c r="A2448" s="11">
        <v>2448</v>
      </c>
      <c r="B2448" s="12">
        <v>6</v>
      </c>
      <c r="C2448" s="13">
        <v>6</v>
      </c>
      <c r="D2448" s="14">
        <v>2580.59</v>
      </c>
      <c r="E2448">
        <f t="shared" si="190"/>
        <v>4</v>
      </c>
      <c r="F2448">
        <f t="shared" si="191"/>
        <v>2</v>
      </c>
      <c r="G2448">
        <f t="shared" si="192"/>
        <v>2</v>
      </c>
      <c r="H2448">
        <f t="shared" si="193"/>
        <v>422</v>
      </c>
      <c r="I2448" t="str">
        <f t="shared" si="194"/>
        <v>Becoming Loyal</v>
      </c>
    </row>
    <row r="2449" spans="1:9" x14ac:dyDescent="0.25">
      <c r="A2449" s="11">
        <v>2449</v>
      </c>
      <c r="B2449" s="12">
        <v>76</v>
      </c>
      <c r="C2449" s="13">
        <v>6</v>
      </c>
      <c r="D2449" s="14">
        <v>3150.38</v>
      </c>
      <c r="E2449">
        <f t="shared" si="190"/>
        <v>2</v>
      </c>
      <c r="F2449">
        <f t="shared" si="191"/>
        <v>2</v>
      </c>
      <c r="G2449">
        <f t="shared" si="192"/>
        <v>3</v>
      </c>
      <c r="H2449">
        <f t="shared" si="193"/>
        <v>223</v>
      </c>
      <c r="I2449" t="str">
        <f t="shared" si="194"/>
        <v>High Risk Customer</v>
      </c>
    </row>
    <row r="2450" spans="1:9" x14ac:dyDescent="0.25">
      <c r="A2450" s="11">
        <v>2450</v>
      </c>
      <c r="B2450" s="12">
        <v>40</v>
      </c>
      <c r="C2450" s="13">
        <v>2</v>
      </c>
      <c r="D2450" s="14">
        <v>2365.9300000000003</v>
      </c>
      <c r="E2450">
        <f t="shared" si="190"/>
        <v>3</v>
      </c>
      <c r="F2450">
        <f t="shared" si="191"/>
        <v>1</v>
      </c>
      <c r="G2450">
        <f t="shared" si="192"/>
        <v>2</v>
      </c>
      <c r="H2450">
        <f t="shared" si="193"/>
        <v>312</v>
      </c>
      <c r="I2450" t="str">
        <f t="shared" si="194"/>
        <v>Late Bloomer</v>
      </c>
    </row>
    <row r="2451" spans="1:9" x14ac:dyDescent="0.25">
      <c r="A2451" s="11">
        <v>2451</v>
      </c>
      <c r="B2451" s="12">
        <v>17</v>
      </c>
      <c r="C2451" s="13">
        <v>3</v>
      </c>
      <c r="D2451" s="14">
        <v>1602.8200000000002</v>
      </c>
      <c r="E2451">
        <f t="shared" si="190"/>
        <v>4</v>
      </c>
      <c r="F2451">
        <f t="shared" si="191"/>
        <v>1</v>
      </c>
      <c r="G2451">
        <f t="shared" si="192"/>
        <v>1</v>
      </c>
      <c r="H2451">
        <f t="shared" si="193"/>
        <v>411</v>
      </c>
      <c r="I2451" t="str">
        <f t="shared" si="194"/>
        <v>Recent Customer</v>
      </c>
    </row>
    <row r="2452" spans="1:9" x14ac:dyDescent="0.25">
      <c r="A2452" s="11">
        <v>2452</v>
      </c>
      <c r="B2452" s="12">
        <v>9</v>
      </c>
      <c r="C2452" s="13">
        <v>4</v>
      </c>
      <c r="D2452" s="14">
        <v>1147.8599999999999</v>
      </c>
      <c r="E2452">
        <f t="shared" si="190"/>
        <v>4</v>
      </c>
      <c r="F2452">
        <f t="shared" si="191"/>
        <v>1</v>
      </c>
      <c r="G2452">
        <f t="shared" si="192"/>
        <v>1</v>
      </c>
      <c r="H2452">
        <f t="shared" si="193"/>
        <v>411</v>
      </c>
      <c r="I2452" t="str">
        <f t="shared" si="194"/>
        <v>Recent Customer</v>
      </c>
    </row>
    <row r="2453" spans="1:9" x14ac:dyDescent="0.25">
      <c r="A2453" s="11">
        <v>2453</v>
      </c>
      <c r="B2453" s="12">
        <v>56</v>
      </c>
      <c r="C2453" s="13">
        <v>6</v>
      </c>
      <c r="D2453" s="14">
        <v>2587.7999999999997</v>
      </c>
      <c r="E2453">
        <f t="shared" si="190"/>
        <v>2</v>
      </c>
      <c r="F2453">
        <f t="shared" si="191"/>
        <v>2</v>
      </c>
      <c r="G2453">
        <f t="shared" si="192"/>
        <v>2</v>
      </c>
      <c r="H2453">
        <f t="shared" si="193"/>
        <v>222</v>
      </c>
      <c r="I2453" t="str">
        <f t="shared" si="194"/>
        <v>High Risk Customer</v>
      </c>
    </row>
    <row r="2454" spans="1:9" x14ac:dyDescent="0.25">
      <c r="A2454" s="11">
        <v>2454</v>
      </c>
      <c r="B2454" s="12">
        <v>29</v>
      </c>
      <c r="C2454" s="13">
        <v>11</v>
      </c>
      <c r="D2454" s="14">
        <v>6272.2099999999991</v>
      </c>
      <c r="E2454">
        <f t="shared" si="190"/>
        <v>3</v>
      </c>
      <c r="F2454">
        <f t="shared" si="191"/>
        <v>4</v>
      </c>
      <c r="G2454">
        <f t="shared" si="192"/>
        <v>4</v>
      </c>
      <c r="H2454">
        <f t="shared" si="193"/>
        <v>344</v>
      </c>
      <c r="I2454" t="str">
        <f t="shared" si="194"/>
        <v>Recent Customer</v>
      </c>
    </row>
    <row r="2455" spans="1:9" x14ac:dyDescent="0.25">
      <c r="A2455" s="11">
        <v>2455</v>
      </c>
      <c r="B2455" s="12">
        <v>75</v>
      </c>
      <c r="C2455" s="13">
        <v>8</v>
      </c>
      <c r="D2455" s="14">
        <v>4737.6799999999994</v>
      </c>
      <c r="E2455">
        <f t="shared" si="190"/>
        <v>2</v>
      </c>
      <c r="F2455">
        <f t="shared" si="191"/>
        <v>4</v>
      </c>
      <c r="G2455">
        <f t="shared" si="192"/>
        <v>4</v>
      </c>
      <c r="H2455">
        <f t="shared" si="193"/>
        <v>244</v>
      </c>
      <c r="I2455" t="str">
        <f t="shared" si="194"/>
        <v>Losing Customer</v>
      </c>
    </row>
    <row r="2456" spans="1:9" x14ac:dyDescent="0.25">
      <c r="A2456" s="11">
        <v>2456</v>
      </c>
      <c r="B2456" s="12">
        <v>167</v>
      </c>
      <c r="C2456" s="13">
        <v>6</v>
      </c>
      <c r="D2456" s="14">
        <v>2439.35</v>
      </c>
      <c r="E2456">
        <f t="shared" si="190"/>
        <v>1</v>
      </c>
      <c r="F2456">
        <f t="shared" si="191"/>
        <v>2</v>
      </c>
      <c r="G2456">
        <f t="shared" si="192"/>
        <v>2</v>
      </c>
      <c r="H2456">
        <f t="shared" si="193"/>
        <v>122</v>
      </c>
      <c r="I2456" t="str">
        <f t="shared" si="194"/>
        <v>Evasive Customer</v>
      </c>
    </row>
    <row r="2457" spans="1:9" x14ac:dyDescent="0.25">
      <c r="A2457" s="11">
        <v>2457</v>
      </c>
      <c r="B2457" s="12">
        <v>52</v>
      </c>
      <c r="C2457" s="13">
        <v>6</v>
      </c>
      <c r="D2457" s="14">
        <v>2757.23</v>
      </c>
      <c r="E2457">
        <f t="shared" si="190"/>
        <v>2</v>
      </c>
      <c r="F2457">
        <f t="shared" si="191"/>
        <v>2</v>
      </c>
      <c r="G2457">
        <f t="shared" si="192"/>
        <v>2</v>
      </c>
      <c r="H2457">
        <f t="shared" si="193"/>
        <v>222</v>
      </c>
      <c r="I2457" t="str">
        <f t="shared" si="194"/>
        <v>High Risk Customer</v>
      </c>
    </row>
    <row r="2458" spans="1:9" x14ac:dyDescent="0.25">
      <c r="A2458" s="11">
        <v>2458</v>
      </c>
      <c r="B2458" s="12">
        <v>4</v>
      </c>
      <c r="C2458" s="13">
        <v>7</v>
      </c>
      <c r="D2458" s="14">
        <v>7756.7899999999981</v>
      </c>
      <c r="E2458">
        <f t="shared" si="190"/>
        <v>4</v>
      </c>
      <c r="F2458">
        <f t="shared" si="191"/>
        <v>3</v>
      </c>
      <c r="G2458">
        <f t="shared" si="192"/>
        <v>4</v>
      </c>
      <c r="H2458">
        <f t="shared" si="193"/>
        <v>434</v>
      </c>
      <c r="I2458" t="str">
        <f t="shared" si="194"/>
        <v>Very Loyal</v>
      </c>
    </row>
    <row r="2459" spans="1:9" x14ac:dyDescent="0.25">
      <c r="A2459" s="11">
        <v>2459</v>
      </c>
      <c r="B2459" s="12">
        <v>53</v>
      </c>
      <c r="C2459" s="13">
        <v>11</v>
      </c>
      <c r="D2459" s="14">
        <v>4737.3</v>
      </c>
      <c r="E2459">
        <f t="shared" si="190"/>
        <v>2</v>
      </c>
      <c r="F2459">
        <f t="shared" si="191"/>
        <v>4</v>
      </c>
      <c r="G2459">
        <f t="shared" si="192"/>
        <v>4</v>
      </c>
      <c r="H2459">
        <f t="shared" si="193"/>
        <v>244</v>
      </c>
      <c r="I2459" t="str">
        <f t="shared" si="194"/>
        <v>Losing Customer</v>
      </c>
    </row>
    <row r="2460" spans="1:9" x14ac:dyDescent="0.25">
      <c r="A2460" s="11">
        <v>2460</v>
      </c>
      <c r="B2460" s="12">
        <v>50</v>
      </c>
      <c r="C2460" s="13">
        <v>4</v>
      </c>
      <c r="D2460" s="14">
        <v>1204.2599999999998</v>
      </c>
      <c r="E2460">
        <f t="shared" si="190"/>
        <v>2</v>
      </c>
      <c r="F2460">
        <f t="shared" si="191"/>
        <v>1</v>
      </c>
      <c r="G2460">
        <f t="shared" si="192"/>
        <v>1</v>
      </c>
      <c r="H2460">
        <f t="shared" si="193"/>
        <v>211</v>
      </c>
      <c r="I2460" t="str">
        <f t="shared" si="194"/>
        <v>Almost Lost Customer</v>
      </c>
    </row>
    <row r="2461" spans="1:9" x14ac:dyDescent="0.25">
      <c r="A2461" s="11">
        <v>2461</v>
      </c>
      <c r="B2461" s="12">
        <v>31</v>
      </c>
      <c r="C2461" s="13">
        <v>6</v>
      </c>
      <c r="D2461" s="14">
        <v>2067.4699999999998</v>
      </c>
      <c r="E2461">
        <f t="shared" si="190"/>
        <v>3</v>
      </c>
      <c r="F2461">
        <f t="shared" si="191"/>
        <v>2</v>
      </c>
      <c r="G2461">
        <f t="shared" si="192"/>
        <v>2</v>
      </c>
      <c r="H2461">
        <f t="shared" si="193"/>
        <v>322</v>
      </c>
      <c r="I2461" t="str">
        <f t="shared" si="194"/>
        <v>Late Bloomer</v>
      </c>
    </row>
    <row r="2462" spans="1:9" x14ac:dyDescent="0.25">
      <c r="A2462" s="11">
        <v>2462</v>
      </c>
      <c r="B2462" s="12">
        <v>24</v>
      </c>
      <c r="C2462" s="13">
        <v>6</v>
      </c>
      <c r="D2462" s="14">
        <v>3481.4500000000007</v>
      </c>
      <c r="E2462">
        <f t="shared" si="190"/>
        <v>3</v>
      </c>
      <c r="F2462">
        <f t="shared" si="191"/>
        <v>2</v>
      </c>
      <c r="G2462">
        <f t="shared" si="192"/>
        <v>3</v>
      </c>
      <c r="H2462">
        <f t="shared" si="193"/>
        <v>323</v>
      </c>
      <c r="I2462" t="str">
        <f t="shared" si="194"/>
        <v>Potential Customer</v>
      </c>
    </row>
    <row r="2463" spans="1:9" x14ac:dyDescent="0.25">
      <c r="A2463" s="11">
        <v>2463</v>
      </c>
      <c r="B2463" s="12">
        <v>64</v>
      </c>
      <c r="C2463" s="13">
        <v>8</v>
      </c>
      <c r="D2463" s="14">
        <v>5972.6200000000008</v>
      </c>
      <c r="E2463">
        <f t="shared" si="190"/>
        <v>2</v>
      </c>
      <c r="F2463">
        <f t="shared" si="191"/>
        <v>4</v>
      </c>
      <c r="G2463">
        <f t="shared" si="192"/>
        <v>4</v>
      </c>
      <c r="H2463">
        <f t="shared" si="193"/>
        <v>244</v>
      </c>
      <c r="I2463" t="str">
        <f t="shared" si="194"/>
        <v>Losing Customer</v>
      </c>
    </row>
    <row r="2464" spans="1:9" x14ac:dyDescent="0.25">
      <c r="A2464" s="11">
        <v>2464</v>
      </c>
      <c r="B2464" s="12">
        <v>2</v>
      </c>
      <c r="C2464" s="13">
        <v>13</v>
      </c>
      <c r="D2464" s="14">
        <v>7817.1</v>
      </c>
      <c r="E2464">
        <f t="shared" si="190"/>
        <v>4</v>
      </c>
      <c r="F2464">
        <f t="shared" si="191"/>
        <v>4</v>
      </c>
      <c r="G2464">
        <f t="shared" si="192"/>
        <v>4</v>
      </c>
      <c r="H2464">
        <f t="shared" si="193"/>
        <v>444</v>
      </c>
      <c r="I2464" t="str">
        <f t="shared" si="194"/>
        <v>Platinum Customer</v>
      </c>
    </row>
    <row r="2465" spans="1:9" x14ac:dyDescent="0.25">
      <c r="A2465" s="11">
        <v>2465</v>
      </c>
      <c r="B2465" s="12">
        <v>11</v>
      </c>
      <c r="C2465" s="13">
        <v>10</v>
      </c>
      <c r="D2465" s="14">
        <v>4384.09</v>
      </c>
      <c r="E2465">
        <f t="shared" si="190"/>
        <v>4</v>
      </c>
      <c r="F2465">
        <f t="shared" si="191"/>
        <v>4</v>
      </c>
      <c r="G2465">
        <f t="shared" si="192"/>
        <v>4</v>
      </c>
      <c r="H2465">
        <f t="shared" si="193"/>
        <v>444</v>
      </c>
      <c r="I2465" t="str">
        <f t="shared" si="194"/>
        <v>Platinum Customer</v>
      </c>
    </row>
    <row r="2466" spans="1:9" x14ac:dyDescent="0.25">
      <c r="A2466" s="11">
        <v>2466</v>
      </c>
      <c r="B2466" s="12">
        <v>19</v>
      </c>
      <c r="C2466" s="13">
        <v>5</v>
      </c>
      <c r="D2466" s="14">
        <v>1576.8200000000002</v>
      </c>
      <c r="E2466">
        <f t="shared" si="190"/>
        <v>3</v>
      </c>
      <c r="F2466">
        <f t="shared" si="191"/>
        <v>2</v>
      </c>
      <c r="G2466">
        <f t="shared" si="192"/>
        <v>1</v>
      </c>
      <c r="H2466">
        <f t="shared" si="193"/>
        <v>321</v>
      </c>
      <c r="I2466" t="str">
        <f t="shared" si="194"/>
        <v>Late Bloomer</v>
      </c>
    </row>
    <row r="2467" spans="1:9" x14ac:dyDescent="0.25">
      <c r="A2467" s="11">
        <v>2467</v>
      </c>
      <c r="B2467" s="12">
        <v>21</v>
      </c>
      <c r="C2467" s="13">
        <v>5</v>
      </c>
      <c r="D2467" s="14">
        <v>1961.7900000000002</v>
      </c>
      <c r="E2467">
        <f t="shared" si="190"/>
        <v>3</v>
      </c>
      <c r="F2467">
        <f t="shared" si="191"/>
        <v>2</v>
      </c>
      <c r="G2467">
        <f t="shared" si="192"/>
        <v>2</v>
      </c>
      <c r="H2467">
        <f t="shared" si="193"/>
        <v>322</v>
      </c>
      <c r="I2467" t="str">
        <f t="shared" si="194"/>
        <v>Late Bloomer</v>
      </c>
    </row>
    <row r="2468" spans="1:9" x14ac:dyDescent="0.25">
      <c r="A2468" s="11">
        <v>2468</v>
      </c>
      <c r="B2468" s="12">
        <v>21</v>
      </c>
      <c r="C2468" s="13">
        <v>10</v>
      </c>
      <c r="D2468" s="14">
        <v>6900.7899999999991</v>
      </c>
      <c r="E2468">
        <f t="shared" si="190"/>
        <v>3</v>
      </c>
      <c r="F2468">
        <f t="shared" si="191"/>
        <v>4</v>
      </c>
      <c r="G2468">
        <f t="shared" si="192"/>
        <v>4</v>
      </c>
      <c r="H2468">
        <f t="shared" si="193"/>
        <v>344</v>
      </c>
      <c r="I2468" t="str">
        <f t="shared" si="194"/>
        <v>Recent Customer</v>
      </c>
    </row>
    <row r="2469" spans="1:9" x14ac:dyDescent="0.25">
      <c r="A2469" s="11">
        <v>2469</v>
      </c>
      <c r="B2469" s="12">
        <v>20</v>
      </c>
      <c r="C2469" s="13">
        <v>7</v>
      </c>
      <c r="D2469" s="14">
        <v>5796.2099999999991</v>
      </c>
      <c r="E2469">
        <f t="shared" si="190"/>
        <v>3</v>
      </c>
      <c r="F2469">
        <f t="shared" si="191"/>
        <v>3</v>
      </c>
      <c r="G2469">
        <f t="shared" si="192"/>
        <v>4</v>
      </c>
      <c r="H2469">
        <f t="shared" si="193"/>
        <v>334</v>
      </c>
      <c r="I2469" t="str">
        <f t="shared" si="194"/>
        <v>Potential Customer</v>
      </c>
    </row>
    <row r="2470" spans="1:9" x14ac:dyDescent="0.25">
      <c r="A2470" s="11">
        <v>2470</v>
      </c>
      <c r="B2470" s="12">
        <v>12</v>
      </c>
      <c r="C2470" s="13">
        <v>4</v>
      </c>
      <c r="D2470" s="14">
        <v>2823.58</v>
      </c>
      <c r="E2470">
        <f t="shared" si="190"/>
        <v>4</v>
      </c>
      <c r="F2470">
        <f t="shared" si="191"/>
        <v>1</v>
      </c>
      <c r="G2470">
        <f t="shared" si="192"/>
        <v>3</v>
      </c>
      <c r="H2470">
        <f t="shared" si="193"/>
        <v>413</v>
      </c>
      <c r="I2470" t="str">
        <f t="shared" si="194"/>
        <v>Recent Customer</v>
      </c>
    </row>
    <row r="2471" spans="1:9" x14ac:dyDescent="0.25">
      <c r="A2471" s="11">
        <v>2471</v>
      </c>
      <c r="B2471" s="12">
        <v>13</v>
      </c>
      <c r="C2471" s="13">
        <v>5</v>
      </c>
      <c r="D2471" s="14">
        <v>2490.66</v>
      </c>
      <c r="E2471">
        <f t="shared" si="190"/>
        <v>4</v>
      </c>
      <c r="F2471">
        <f t="shared" si="191"/>
        <v>2</v>
      </c>
      <c r="G2471">
        <f t="shared" si="192"/>
        <v>2</v>
      </c>
      <c r="H2471">
        <f t="shared" si="193"/>
        <v>422</v>
      </c>
      <c r="I2471" t="str">
        <f t="shared" si="194"/>
        <v>Becoming Loyal</v>
      </c>
    </row>
    <row r="2472" spans="1:9" x14ac:dyDescent="0.25">
      <c r="A2472" s="11">
        <v>2472</v>
      </c>
      <c r="B2472" s="12">
        <v>85</v>
      </c>
      <c r="C2472" s="13">
        <v>6</v>
      </c>
      <c r="D2472" s="14">
        <v>4181</v>
      </c>
      <c r="E2472">
        <f t="shared" si="190"/>
        <v>2</v>
      </c>
      <c r="F2472">
        <f t="shared" si="191"/>
        <v>2</v>
      </c>
      <c r="G2472">
        <f t="shared" si="192"/>
        <v>4</v>
      </c>
      <c r="H2472">
        <f t="shared" si="193"/>
        <v>224</v>
      </c>
      <c r="I2472" t="str">
        <f t="shared" si="194"/>
        <v>Losing Customer</v>
      </c>
    </row>
    <row r="2473" spans="1:9" x14ac:dyDescent="0.25">
      <c r="A2473" s="11">
        <v>2473</v>
      </c>
      <c r="B2473" s="12">
        <v>113</v>
      </c>
      <c r="C2473" s="13">
        <v>5</v>
      </c>
      <c r="D2473" s="14">
        <v>2600.7300000000005</v>
      </c>
      <c r="E2473">
        <f t="shared" si="190"/>
        <v>1</v>
      </c>
      <c r="F2473">
        <f t="shared" si="191"/>
        <v>2</v>
      </c>
      <c r="G2473">
        <f t="shared" si="192"/>
        <v>2</v>
      </c>
      <c r="H2473">
        <f t="shared" si="193"/>
        <v>122</v>
      </c>
      <c r="I2473" t="str">
        <f t="shared" si="194"/>
        <v>Evasive Customer</v>
      </c>
    </row>
    <row r="2474" spans="1:9" x14ac:dyDescent="0.25">
      <c r="A2474" s="11">
        <v>2474</v>
      </c>
      <c r="B2474" s="12">
        <v>64</v>
      </c>
      <c r="C2474" s="13">
        <v>8</v>
      </c>
      <c r="D2474" s="14">
        <v>4958.0999999999995</v>
      </c>
      <c r="E2474">
        <f t="shared" si="190"/>
        <v>2</v>
      </c>
      <c r="F2474">
        <f t="shared" si="191"/>
        <v>4</v>
      </c>
      <c r="G2474">
        <f t="shared" si="192"/>
        <v>4</v>
      </c>
      <c r="H2474">
        <f t="shared" si="193"/>
        <v>244</v>
      </c>
      <c r="I2474" t="str">
        <f t="shared" si="194"/>
        <v>Losing Customer</v>
      </c>
    </row>
    <row r="2475" spans="1:9" x14ac:dyDescent="0.25">
      <c r="A2475" s="11">
        <v>2475</v>
      </c>
      <c r="B2475" s="12">
        <v>85</v>
      </c>
      <c r="C2475" s="13">
        <v>7</v>
      </c>
      <c r="D2475" s="14">
        <v>6245.25</v>
      </c>
      <c r="E2475">
        <f t="shared" si="190"/>
        <v>2</v>
      </c>
      <c r="F2475">
        <f t="shared" si="191"/>
        <v>3</v>
      </c>
      <c r="G2475">
        <f t="shared" si="192"/>
        <v>4</v>
      </c>
      <c r="H2475">
        <f t="shared" si="193"/>
        <v>234</v>
      </c>
      <c r="I2475" t="str">
        <f t="shared" si="194"/>
        <v>Losing Customer</v>
      </c>
    </row>
    <row r="2476" spans="1:9" x14ac:dyDescent="0.25">
      <c r="A2476" s="11">
        <v>2476</v>
      </c>
      <c r="B2476" s="12">
        <v>14</v>
      </c>
      <c r="C2476" s="13">
        <v>14</v>
      </c>
      <c r="D2476" s="14">
        <v>7493.2300000000005</v>
      </c>
      <c r="E2476">
        <f t="shared" si="190"/>
        <v>4</v>
      </c>
      <c r="F2476">
        <f t="shared" si="191"/>
        <v>4</v>
      </c>
      <c r="G2476">
        <f t="shared" si="192"/>
        <v>4</v>
      </c>
      <c r="H2476">
        <f t="shared" si="193"/>
        <v>444</v>
      </c>
      <c r="I2476" t="str">
        <f t="shared" si="194"/>
        <v>Platinum Customer</v>
      </c>
    </row>
    <row r="2477" spans="1:9" x14ac:dyDescent="0.25">
      <c r="A2477" s="11">
        <v>2477</v>
      </c>
      <c r="B2477" s="12">
        <v>40</v>
      </c>
      <c r="C2477" s="13">
        <v>1</v>
      </c>
      <c r="D2477" s="14">
        <v>802.26</v>
      </c>
      <c r="E2477">
        <f t="shared" si="190"/>
        <v>3</v>
      </c>
      <c r="F2477">
        <f t="shared" si="191"/>
        <v>1</v>
      </c>
      <c r="G2477">
        <f t="shared" si="192"/>
        <v>1</v>
      </c>
      <c r="H2477">
        <f t="shared" si="193"/>
        <v>311</v>
      </c>
      <c r="I2477" t="str">
        <f t="shared" si="194"/>
        <v>Late Bloomer</v>
      </c>
    </row>
    <row r="2478" spans="1:9" x14ac:dyDescent="0.25">
      <c r="A2478" s="11">
        <v>2478</v>
      </c>
      <c r="B2478" s="12">
        <v>114</v>
      </c>
      <c r="C2478" s="13">
        <v>7</v>
      </c>
      <c r="D2478" s="14">
        <v>2231.5000000000005</v>
      </c>
      <c r="E2478">
        <f t="shared" si="190"/>
        <v>1</v>
      </c>
      <c r="F2478">
        <f t="shared" si="191"/>
        <v>3</v>
      </c>
      <c r="G2478">
        <f t="shared" si="192"/>
        <v>2</v>
      </c>
      <c r="H2478">
        <f t="shared" si="193"/>
        <v>132</v>
      </c>
      <c r="I2478" t="str">
        <f t="shared" si="194"/>
        <v>Almost Lost Customer</v>
      </c>
    </row>
    <row r="2479" spans="1:9" x14ac:dyDescent="0.25">
      <c r="A2479" s="11">
        <v>2479</v>
      </c>
      <c r="B2479" s="12">
        <v>2</v>
      </c>
      <c r="C2479" s="13">
        <v>7</v>
      </c>
      <c r="D2479" s="14">
        <v>1732.26</v>
      </c>
      <c r="E2479">
        <f t="shared" si="190"/>
        <v>4</v>
      </c>
      <c r="F2479">
        <f t="shared" si="191"/>
        <v>3</v>
      </c>
      <c r="G2479">
        <f t="shared" si="192"/>
        <v>1</v>
      </c>
      <c r="H2479">
        <f t="shared" si="193"/>
        <v>431</v>
      </c>
      <c r="I2479" t="str">
        <f t="shared" si="194"/>
        <v>Becoming Loyal</v>
      </c>
    </row>
    <row r="2480" spans="1:9" x14ac:dyDescent="0.25">
      <c r="A2480" s="11">
        <v>2480</v>
      </c>
      <c r="B2480" s="12">
        <v>42</v>
      </c>
      <c r="C2480" s="13">
        <v>5</v>
      </c>
      <c r="D2480" s="14">
        <v>3382.4000000000005</v>
      </c>
      <c r="E2480">
        <f t="shared" si="190"/>
        <v>3</v>
      </c>
      <c r="F2480">
        <f t="shared" si="191"/>
        <v>2</v>
      </c>
      <c r="G2480">
        <f t="shared" si="192"/>
        <v>3</v>
      </c>
      <c r="H2480">
        <f t="shared" si="193"/>
        <v>323</v>
      </c>
      <c r="I2480" t="str">
        <f t="shared" si="194"/>
        <v>Potential Customer</v>
      </c>
    </row>
    <row r="2481" spans="1:9" x14ac:dyDescent="0.25">
      <c r="A2481" s="11">
        <v>2481</v>
      </c>
      <c r="B2481" s="12">
        <v>20</v>
      </c>
      <c r="C2481" s="13">
        <v>7</v>
      </c>
      <c r="D2481" s="14">
        <v>3836.24</v>
      </c>
      <c r="E2481">
        <f t="shared" si="190"/>
        <v>3</v>
      </c>
      <c r="F2481">
        <f t="shared" si="191"/>
        <v>3</v>
      </c>
      <c r="G2481">
        <f t="shared" si="192"/>
        <v>3</v>
      </c>
      <c r="H2481">
        <f t="shared" si="193"/>
        <v>333</v>
      </c>
      <c r="I2481" t="str">
        <f t="shared" si="194"/>
        <v>Potential Customer</v>
      </c>
    </row>
    <row r="2482" spans="1:9" x14ac:dyDescent="0.25">
      <c r="A2482" s="11">
        <v>2482</v>
      </c>
      <c r="B2482" s="12">
        <v>232</v>
      </c>
      <c r="C2482" s="13">
        <v>3</v>
      </c>
      <c r="D2482" s="14">
        <v>1400.8299999999997</v>
      </c>
      <c r="E2482">
        <f t="shared" si="190"/>
        <v>1</v>
      </c>
      <c r="F2482">
        <f t="shared" si="191"/>
        <v>1</v>
      </c>
      <c r="G2482">
        <f t="shared" si="192"/>
        <v>1</v>
      </c>
      <c r="H2482">
        <f t="shared" si="193"/>
        <v>111</v>
      </c>
      <c r="I2482" t="str">
        <f t="shared" si="194"/>
        <v>Lost Customer</v>
      </c>
    </row>
    <row r="2483" spans="1:9" x14ac:dyDescent="0.25">
      <c r="A2483" s="11">
        <v>2483</v>
      </c>
      <c r="B2483" s="12">
        <v>69</v>
      </c>
      <c r="C2483" s="13">
        <v>5</v>
      </c>
      <c r="D2483" s="14">
        <v>859.09000000000015</v>
      </c>
      <c r="E2483">
        <f t="shared" si="190"/>
        <v>2</v>
      </c>
      <c r="F2483">
        <f t="shared" si="191"/>
        <v>2</v>
      </c>
      <c r="G2483">
        <f t="shared" si="192"/>
        <v>1</v>
      </c>
      <c r="H2483">
        <f t="shared" si="193"/>
        <v>221</v>
      </c>
      <c r="I2483" t="str">
        <f t="shared" si="194"/>
        <v>High Risk Customer</v>
      </c>
    </row>
    <row r="2484" spans="1:9" x14ac:dyDescent="0.25">
      <c r="A2484" s="11">
        <v>2484</v>
      </c>
      <c r="B2484" s="12">
        <v>24</v>
      </c>
      <c r="C2484" s="13">
        <v>6</v>
      </c>
      <c r="D2484" s="14">
        <v>2143.0099999999998</v>
      </c>
      <c r="E2484">
        <f t="shared" si="190"/>
        <v>3</v>
      </c>
      <c r="F2484">
        <f t="shared" si="191"/>
        <v>2</v>
      </c>
      <c r="G2484">
        <f t="shared" si="192"/>
        <v>2</v>
      </c>
      <c r="H2484">
        <f t="shared" si="193"/>
        <v>322</v>
      </c>
      <c r="I2484" t="str">
        <f t="shared" si="194"/>
        <v>Late Bloomer</v>
      </c>
    </row>
    <row r="2485" spans="1:9" x14ac:dyDescent="0.25">
      <c r="A2485" s="11">
        <v>2485</v>
      </c>
      <c r="B2485" s="12">
        <v>4</v>
      </c>
      <c r="C2485" s="13">
        <v>6</v>
      </c>
      <c r="D2485" s="14">
        <v>953.04999999999984</v>
      </c>
      <c r="E2485">
        <f t="shared" si="190"/>
        <v>4</v>
      </c>
      <c r="F2485">
        <f t="shared" si="191"/>
        <v>2</v>
      </c>
      <c r="G2485">
        <f t="shared" si="192"/>
        <v>1</v>
      </c>
      <c r="H2485">
        <f t="shared" si="193"/>
        <v>421</v>
      </c>
      <c r="I2485" t="str">
        <f t="shared" si="194"/>
        <v>Becoming Loyal</v>
      </c>
    </row>
    <row r="2486" spans="1:9" x14ac:dyDescent="0.25">
      <c r="A2486" s="11">
        <v>2486</v>
      </c>
      <c r="B2486" s="12">
        <v>229</v>
      </c>
      <c r="C2486" s="13">
        <v>2</v>
      </c>
      <c r="D2486" s="14">
        <v>1185.8499999999999</v>
      </c>
      <c r="E2486">
        <f t="shared" si="190"/>
        <v>1</v>
      </c>
      <c r="F2486">
        <f t="shared" si="191"/>
        <v>1</v>
      </c>
      <c r="G2486">
        <f t="shared" si="192"/>
        <v>1</v>
      </c>
      <c r="H2486">
        <f t="shared" si="193"/>
        <v>111</v>
      </c>
      <c r="I2486" t="str">
        <f t="shared" si="194"/>
        <v>Lost Customer</v>
      </c>
    </row>
    <row r="2487" spans="1:9" x14ac:dyDescent="0.25">
      <c r="A2487" s="11">
        <v>2487</v>
      </c>
      <c r="B2487" s="12">
        <v>98</v>
      </c>
      <c r="C2487" s="13">
        <v>4</v>
      </c>
      <c r="D2487" s="14">
        <v>2180.75</v>
      </c>
      <c r="E2487">
        <f t="shared" si="190"/>
        <v>1</v>
      </c>
      <c r="F2487">
        <f t="shared" si="191"/>
        <v>1</v>
      </c>
      <c r="G2487">
        <f t="shared" si="192"/>
        <v>2</v>
      </c>
      <c r="H2487">
        <f t="shared" si="193"/>
        <v>112</v>
      </c>
      <c r="I2487" t="str">
        <f t="shared" si="194"/>
        <v>Evasive Customer</v>
      </c>
    </row>
    <row r="2488" spans="1:9" x14ac:dyDescent="0.25">
      <c r="A2488" s="11">
        <v>2488</v>
      </c>
      <c r="B2488" s="12">
        <v>18</v>
      </c>
      <c r="C2488" s="13">
        <v>6</v>
      </c>
      <c r="D2488" s="14">
        <v>2774.48</v>
      </c>
      <c r="E2488">
        <f t="shared" si="190"/>
        <v>4</v>
      </c>
      <c r="F2488">
        <f t="shared" si="191"/>
        <v>2</v>
      </c>
      <c r="G2488">
        <f t="shared" si="192"/>
        <v>2</v>
      </c>
      <c r="H2488">
        <f t="shared" si="193"/>
        <v>422</v>
      </c>
      <c r="I2488" t="str">
        <f t="shared" si="194"/>
        <v>Becoming Loyal</v>
      </c>
    </row>
    <row r="2489" spans="1:9" x14ac:dyDescent="0.25">
      <c r="A2489" s="11">
        <v>2489</v>
      </c>
      <c r="B2489" s="12">
        <v>40</v>
      </c>
      <c r="C2489" s="13">
        <v>8</v>
      </c>
      <c r="D2489" s="14">
        <v>6854.85</v>
      </c>
      <c r="E2489">
        <f t="shared" si="190"/>
        <v>3</v>
      </c>
      <c r="F2489">
        <f t="shared" si="191"/>
        <v>4</v>
      </c>
      <c r="G2489">
        <f t="shared" si="192"/>
        <v>4</v>
      </c>
      <c r="H2489">
        <f t="shared" si="193"/>
        <v>344</v>
      </c>
      <c r="I2489" t="str">
        <f t="shared" si="194"/>
        <v>Recent Customer</v>
      </c>
    </row>
    <row r="2490" spans="1:9" x14ac:dyDescent="0.25">
      <c r="A2490" s="11">
        <v>2490</v>
      </c>
      <c r="B2490" s="12">
        <v>84</v>
      </c>
      <c r="C2490" s="13">
        <v>5</v>
      </c>
      <c r="D2490" s="14">
        <v>1474.39</v>
      </c>
      <c r="E2490">
        <f t="shared" si="190"/>
        <v>2</v>
      </c>
      <c r="F2490">
        <f t="shared" si="191"/>
        <v>2</v>
      </c>
      <c r="G2490">
        <f t="shared" si="192"/>
        <v>1</v>
      </c>
      <c r="H2490">
        <f t="shared" si="193"/>
        <v>221</v>
      </c>
      <c r="I2490" t="str">
        <f t="shared" si="194"/>
        <v>High Risk Customer</v>
      </c>
    </row>
    <row r="2491" spans="1:9" x14ac:dyDescent="0.25">
      <c r="A2491" s="11">
        <v>2491</v>
      </c>
      <c r="B2491" s="12">
        <v>105</v>
      </c>
      <c r="C2491" s="13">
        <v>6</v>
      </c>
      <c r="D2491" s="14">
        <v>1588.9000000000003</v>
      </c>
      <c r="E2491">
        <f t="shared" si="190"/>
        <v>1</v>
      </c>
      <c r="F2491">
        <f t="shared" si="191"/>
        <v>2</v>
      </c>
      <c r="G2491">
        <f t="shared" si="192"/>
        <v>1</v>
      </c>
      <c r="H2491">
        <f t="shared" si="193"/>
        <v>121</v>
      </c>
      <c r="I2491" t="str">
        <f t="shared" si="194"/>
        <v>Evasive Customer</v>
      </c>
    </row>
    <row r="2492" spans="1:9" x14ac:dyDescent="0.25">
      <c r="A2492" s="11">
        <v>2492</v>
      </c>
      <c r="B2492" s="12">
        <v>7</v>
      </c>
      <c r="C2492" s="13">
        <v>10</v>
      </c>
      <c r="D2492" s="14">
        <v>8437.4300000000021</v>
      </c>
      <c r="E2492">
        <f t="shared" si="190"/>
        <v>4</v>
      </c>
      <c r="F2492">
        <f t="shared" si="191"/>
        <v>4</v>
      </c>
      <c r="G2492">
        <f t="shared" si="192"/>
        <v>4</v>
      </c>
      <c r="H2492">
        <f t="shared" si="193"/>
        <v>444</v>
      </c>
      <c r="I2492" t="str">
        <f t="shared" si="194"/>
        <v>Platinum Customer</v>
      </c>
    </row>
    <row r="2493" spans="1:9" x14ac:dyDescent="0.25">
      <c r="A2493" s="11">
        <v>2493</v>
      </c>
      <c r="B2493" s="12">
        <v>54</v>
      </c>
      <c r="C2493" s="13">
        <v>3</v>
      </c>
      <c r="D2493" s="14">
        <v>2302.9999999999995</v>
      </c>
      <c r="E2493">
        <f t="shared" si="190"/>
        <v>2</v>
      </c>
      <c r="F2493">
        <f t="shared" si="191"/>
        <v>1</v>
      </c>
      <c r="G2493">
        <f t="shared" si="192"/>
        <v>2</v>
      </c>
      <c r="H2493">
        <f t="shared" si="193"/>
        <v>212</v>
      </c>
      <c r="I2493" t="str">
        <f t="shared" si="194"/>
        <v>High Risk Customer</v>
      </c>
    </row>
    <row r="2494" spans="1:9" x14ac:dyDescent="0.25">
      <c r="A2494" s="11">
        <v>2494</v>
      </c>
      <c r="B2494" s="12">
        <v>95</v>
      </c>
      <c r="C2494" s="13">
        <v>7</v>
      </c>
      <c r="D2494" s="14">
        <v>2938.53</v>
      </c>
      <c r="E2494">
        <f t="shared" si="190"/>
        <v>1</v>
      </c>
      <c r="F2494">
        <f t="shared" si="191"/>
        <v>3</v>
      </c>
      <c r="G2494">
        <f t="shared" si="192"/>
        <v>3</v>
      </c>
      <c r="H2494">
        <f t="shared" si="193"/>
        <v>133</v>
      </c>
      <c r="I2494" t="str">
        <f t="shared" si="194"/>
        <v>Almost Lost Customer</v>
      </c>
    </row>
    <row r="2495" spans="1:9" x14ac:dyDescent="0.25">
      <c r="A2495" s="11">
        <v>2495</v>
      </c>
      <c r="B2495" s="12">
        <v>31</v>
      </c>
      <c r="C2495" s="13">
        <v>8</v>
      </c>
      <c r="D2495" s="14">
        <v>2232.7799999999997</v>
      </c>
      <c r="E2495">
        <f t="shared" si="190"/>
        <v>3</v>
      </c>
      <c r="F2495">
        <f t="shared" si="191"/>
        <v>4</v>
      </c>
      <c r="G2495">
        <f t="shared" si="192"/>
        <v>2</v>
      </c>
      <c r="H2495">
        <f t="shared" si="193"/>
        <v>342</v>
      </c>
      <c r="I2495" t="str">
        <f t="shared" si="194"/>
        <v>Potential Customer</v>
      </c>
    </row>
    <row r="2496" spans="1:9" x14ac:dyDescent="0.25">
      <c r="A2496" s="11">
        <v>2496</v>
      </c>
      <c r="B2496" s="12">
        <v>196</v>
      </c>
      <c r="C2496" s="13">
        <v>5</v>
      </c>
      <c r="D2496" s="14">
        <v>707.56000000000017</v>
      </c>
      <c r="E2496">
        <f t="shared" si="190"/>
        <v>1</v>
      </c>
      <c r="F2496">
        <f t="shared" si="191"/>
        <v>2</v>
      </c>
      <c r="G2496">
        <f t="shared" si="192"/>
        <v>1</v>
      </c>
      <c r="H2496">
        <f t="shared" si="193"/>
        <v>121</v>
      </c>
      <c r="I2496" t="str">
        <f t="shared" si="194"/>
        <v>Evasive Customer</v>
      </c>
    </row>
    <row r="2497" spans="1:9" x14ac:dyDescent="0.25">
      <c r="A2497" s="11">
        <v>2497</v>
      </c>
      <c r="B2497" s="12">
        <v>46</v>
      </c>
      <c r="C2497" s="13">
        <v>4</v>
      </c>
      <c r="D2497" s="14">
        <v>2981.3900000000003</v>
      </c>
      <c r="E2497">
        <f t="shared" si="190"/>
        <v>2</v>
      </c>
      <c r="F2497">
        <f t="shared" si="191"/>
        <v>1</v>
      </c>
      <c r="G2497">
        <f t="shared" si="192"/>
        <v>3</v>
      </c>
      <c r="H2497">
        <f t="shared" si="193"/>
        <v>213</v>
      </c>
      <c r="I2497" t="str">
        <f t="shared" si="194"/>
        <v>High Risk Customer</v>
      </c>
    </row>
    <row r="2498" spans="1:9" x14ac:dyDescent="0.25">
      <c r="A2498" s="11">
        <v>2498</v>
      </c>
      <c r="B2498" s="12">
        <v>7</v>
      </c>
      <c r="C2498" s="13">
        <v>8</v>
      </c>
      <c r="D2498" s="14">
        <v>3423.2000000000007</v>
      </c>
      <c r="E2498">
        <f t="shared" si="190"/>
        <v>4</v>
      </c>
      <c r="F2498">
        <f t="shared" si="191"/>
        <v>4</v>
      </c>
      <c r="G2498">
        <f t="shared" si="192"/>
        <v>3</v>
      </c>
      <c r="H2498">
        <f t="shared" si="193"/>
        <v>443</v>
      </c>
      <c r="I2498" t="str">
        <f t="shared" si="194"/>
        <v>Very Loyal</v>
      </c>
    </row>
    <row r="2499" spans="1:9" x14ac:dyDescent="0.25">
      <c r="A2499" s="11">
        <v>2499</v>
      </c>
      <c r="B2499" s="12">
        <v>175</v>
      </c>
      <c r="C2499" s="13">
        <v>3</v>
      </c>
      <c r="D2499" s="14">
        <v>2160.75</v>
      </c>
      <c r="E2499">
        <f t="shared" si="190"/>
        <v>1</v>
      </c>
      <c r="F2499">
        <f t="shared" si="191"/>
        <v>1</v>
      </c>
      <c r="G2499">
        <f t="shared" si="192"/>
        <v>2</v>
      </c>
      <c r="H2499">
        <f t="shared" si="193"/>
        <v>112</v>
      </c>
      <c r="I2499" t="str">
        <f t="shared" si="194"/>
        <v>Evasive Customer</v>
      </c>
    </row>
    <row r="2500" spans="1:9" x14ac:dyDescent="0.25">
      <c r="A2500" s="11">
        <v>2500</v>
      </c>
      <c r="B2500" s="12">
        <v>23</v>
      </c>
      <c r="C2500" s="13">
        <v>3</v>
      </c>
      <c r="D2500" s="14">
        <v>766.42000000000007</v>
      </c>
      <c r="E2500">
        <f t="shared" si="190"/>
        <v>3</v>
      </c>
      <c r="F2500">
        <f t="shared" si="191"/>
        <v>1</v>
      </c>
      <c r="G2500">
        <f t="shared" si="192"/>
        <v>1</v>
      </c>
      <c r="H2500">
        <f t="shared" si="193"/>
        <v>311</v>
      </c>
      <c r="I2500" t="str">
        <f t="shared" si="194"/>
        <v>Late Bloomer</v>
      </c>
    </row>
    <row r="2501" spans="1:9" x14ac:dyDescent="0.25">
      <c r="A2501" s="11">
        <v>2501</v>
      </c>
      <c r="B2501" s="12">
        <v>18</v>
      </c>
      <c r="C2501" s="13">
        <v>7</v>
      </c>
      <c r="D2501" s="14">
        <v>1813.8700000000001</v>
      </c>
      <c r="E2501">
        <f t="shared" si="190"/>
        <v>4</v>
      </c>
      <c r="F2501">
        <f t="shared" si="191"/>
        <v>3</v>
      </c>
      <c r="G2501">
        <f t="shared" si="192"/>
        <v>2</v>
      </c>
      <c r="H2501">
        <f t="shared" si="193"/>
        <v>432</v>
      </c>
      <c r="I2501" t="str">
        <f t="shared" si="194"/>
        <v>Becoming Loyal</v>
      </c>
    </row>
    <row r="2502" spans="1:9" x14ac:dyDescent="0.25">
      <c r="A2502" s="11">
        <v>2502</v>
      </c>
      <c r="B2502" s="12">
        <v>14</v>
      </c>
      <c r="C2502" s="13">
        <v>5</v>
      </c>
      <c r="D2502" s="14">
        <v>2014.63</v>
      </c>
      <c r="E2502">
        <f t="shared" ref="E2502:E2565" si="195">IF(B2502&gt;88,1,IF(AND(B2502&lt;=88,B2502&gt;45),2,IF(AND(B2502&lt;=45,B2502&gt;18),3,IF(B2502&lt;=18,4))))</f>
        <v>4</v>
      </c>
      <c r="F2502">
        <f t="shared" ref="F2502:F2565" si="196">IF(C2502&gt;7,4,IF(AND(C2502&lt;=7,C2502&gt;6),3,IF(AND(C2502&lt;=6,C2502&gt;4),2,IF(C2502&lt;=4,1))))</f>
        <v>2</v>
      </c>
      <c r="G2502">
        <f t="shared" ref="G2502:G2565" si="197">IF(D2502&gt;4095.63,4,IF(AND(D2502&lt;=4095.63,D2502&gt;2785.04),3,IF(AND(D2502&lt;=2785.04,D2502&gt;1779.7),2,IF(D2502&lt;=1779.7,1))))</f>
        <v>2</v>
      </c>
      <c r="H2502">
        <f t="shared" ref="H2502:H2565" si="198">100*E2502+10*F2502+G2502</f>
        <v>422</v>
      </c>
      <c r="I2502" t="str">
        <f t="shared" ref="I2502:I2565" si="199">IF(H2502=444,"Platinum Customer",IF(AND(H2502&lt;444,H2502&gt;=433),"Very Loyal",IF(AND(H2502&lt;433,H2502&gt;=421),"Becoming Loyal",IF(AND(H2502&lt;421,H2502&gt;=344),"Recent Customer",IF(AND(H2502&lt;344,H2502&gt;=323),"Potential Customer",IF(AND(H2502&lt;323,H2502&gt;=311),"Late Bloomer",IF(AND(H2502&lt;311,H2502&gt;=224),"Losing Customer",IF(AND(H2502&lt;224,H2502&gt;=212),"High Risk Customer",IF(AND(H2502&lt;212,H2502&gt;=124),"Almost Lost Customer",IF(AND(H2502&lt;124,H2502&gt;=112),"Evasive Customer",IF(H2502=111,"Lost Customer")))))))))))</f>
        <v>Becoming Loyal</v>
      </c>
    </row>
    <row r="2503" spans="1:9" x14ac:dyDescent="0.25">
      <c r="A2503" s="11">
        <v>2503</v>
      </c>
      <c r="B2503" s="12">
        <v>108</v>
      </c>
      <c r="C2503" s="13">
        <v>4</v>
      </c>
      <c r="D2503" s="14">
        <v>2609.5100000000002</v>
      </c>
      <c r="E2503">
        <f t="shared" si="195"/>
        <v>1</v>
      </c>
      <c r="F2503">
        <f t="shared" si="196"/>
        <v>1</v>
      </c>
      <c r="G2503">
        <f t="shared" si="197"/>
        <v>2</v>
      </c>
      <c r="H2503">
        <f t="shared" si="198"/>
        <v>112</v>
      </c>
      <c r="I2503" t="str">
        <f t="shared" si="199"/>
        <v>Evasive Customer</v>
      </c>
    </row>
    <row r="2504" spans="1:9" x14ac:dyDescent="0.25">
      <c r="A2504" s="11">
        <v>2504</v>
      </c>
      <c r="B2504" s="12">
        <v>93</v>
      </c>
      <c r="C2504" s="13">
        <v>5</v>
      </c>
      <c r="D2504" s="14">
        <v>3270.9399999999996</v>
      </c>
      <c r="E2504">
        <f t="shared" si="195"/>
        <v>1</v>
      </c>
      <c r="F2504">
        <f t="shared" si="196"/>
        <v>2</v>
      </c>
      <c r="G2504">
        <f t="shared" si="197"/>
        <v>3</v>
      </c>
      <c r="H2504">
        <f t="shared" si="198"/>
        <v>123</v>
      </c>
      <c r="I2504" t="str">
        <f t="shared" si="199"/>
        <v>Evasive Customer</v>
      </c>
    </row>
    <row r="2505" spans="1:9" x14ac:dyDescent="0.25">
      <c r="A2505" s="11">
        <v>2505</v>
      </c>
      <c r="B2505" s="12">
        <v>12</v>
      </c>
      <c r="C2505" s="13">
        <v>9</v>
      </c>
      <c r="D2505" s="14">
        <v>3340.35</v>
      </c>
      <c r="E2505">
        <f t="shared" si="195"/>
        <v>4</v>
      </c>
      <c r="F2505">
        <f t="shared" si="196"/>
        <v>4</v>
      </c>
      <c r="G2505">
        <f t="shared" si="197"/>
        <v>3</v>
      </c>
      <c r="H2505">
        <f t="shared" si="198"/>
        <v>443</v>
      </c>
      <c r="I2505" t="str">
        <f t="shared" si="199"/>
        <v>Very Loyal</v>
      </c>
    </row>
    <row r="2506" spans="1:9" x14ac:dyDescent="0.25">
      <c r="A2506" s="11">
        <v>2506</v>
      </c>
      <c r="B2506" s="12">
        <v>106</v>
      </c>
      <c r="C2506" s="13">
        <v>4</v>
      </c>
      <c r="D2506" s="14">
        <v>3636.97</v>
      </c>
      <c r="E2506">
        <f t="shared" si="195"/>
        <v>1</v>
      </c>
      <c r="F2506">
        <f t="shared" si="196"/>
        <v>1</v>
      </c>
      <c r="G2506">
        <f t="shared" si="197"/>
        <v>3</v>
      </c>
      <c r="H2506">
        <f t="shared" si="198"/>
        <v>113</v>
      </c>
      <c r="I2506" t="str">
        <f t="shared" si="199"/>
        <v>Evasive Customer</v>
      </c>
    </row>
    <row r="2507" spans="1:9" x14ac:dyDescent="0.25">
      <c r="A2507" s="11">
        <v>2507</v>
      </c>
      <c r="B2507" s="12">
        <v>47</v>
      </c>
      <c r="C2507" s="13">
        <v>4</v>
      </c>
      <c r="D2507" s="14">
        <v>3467.88</v>
      </c>
      <c r="E2507">
        <f t="shared" si="195"/>
        <v>2</v>
      </c>
      <c r="F2507">
        <f t="shared" si="196"/>
        <v>1</v>
      </c>
      <c r="G2507">
        <f t="shared" si="197"/>
        <v>3</v>
      </c>
      <c r="H2507">
        <f t="shared" si="198"/>
        <v>213</v>
      </c>
      <c r="I2507" t="str">
        <f t="shared" si="199"/>
        <v>High Risk Customer</v>
      </c>
    </row>
    <row r="2508" spans="1:9" x14ac:dyDescent="0.25">
      <c r="A2508" s="11">
        <v>2508</v>
      </c>
      <c r="B2508" s="12">
        <v>56</v>
      </c>
      <c r="C2508" s="13">
        <v>10</v>
      </c>
      <c r="D2508" s="14">
        <v>6568.9100000000017</v>
      </c>
      <c r="E2508">
        <f t="shared" si="195"/>
        <v>2</v>
      </c>
      <c r="F2508">
        <f t="shared" si="196"/>
        <v>4</v>
      </c>
      <c r="G2508">
        <f t="shared" si="197"/>
        <v>4</v>
      </c>
      <c r="H2508">
        <f t="shared" si="198"/>
        <v>244</v>
      </c>
      <c r="I2508" t="str">
        <f t="shared" si="199"/>
        <v>Losing Customer</v>
      </c>
    </row>
    <row r="2509" spans="1:9" x14ac:dyDescent="0.25">
      <c r="A2509" s="11">
        <v>2509</v>
      </c>
      <c r="B2509" s="12">
        <v>25</v>
      </c>
      <c r="C2509" s="13">
        <v>8</v>
      </c>
      <c r="D2509" s="14">
        <v>3812.53</v>
      </c>
      <c r="E2509">
        <f t="shared" si="195"/>
        <v>3</v>
      </c>
      <c r="F2509">
        <f t="shared" si="196"/>
        <v>4</v>
      </c>
      <c r="G2509">
        <f t="shared" si="197"/>
        <v>3</v>
      </c>
      <c r="H2509">
        <f t="shared" si="198"/>
        <v>343</v>
      </c>
      <c r="I2509" t="str">
        <f t="shared" si="199"/>
        <v>Potential Customer</v>
      </c>
    </row>
    <row r="2510" spans="1:9" x14ac:dyDescent="0.25">
      <c r="A2510" s="11">
        <v>2510</v>
      </c>
      <c r="B2510" s="12">
        <v>111</v>
      </c>
      <c r="C2510" s="13">
        <v>6</v>
      </c>
      <c r="D2510" s="14">
        <v>5681.2999999999993</v>
      </c>
      <c r="E2510">
        <f t="shared" si="195"/>
        <v>1</v>
      </c>
      <c r="F2510">
        <f t="shared" si="196"/>
        <v>2</v>
      </c>
      <c r="G2510">
        <f t="shared" si="197"/>
        <v>4</v>
      </c>
      <c r="H2510">
        <f t="shared" si="198"/>
        <v>124</v>
      </c>
      <c r="I2510" t="str">
        <f t="shared" si="199"/>
        <v>Almost Lost Customer</v>
      </c>
    </row>
    <row r="2511" spans="1:9" x14ac:dyDescent="0.25">
      <c r="A2511" s="11">
        <v>2511</v>
      </c>
      <c r="B2511" s="12">
        <v>32</v>
      </c>
      <c r="C2511" s="13">
        <v>4</v>
      </c>
      <c r="D2511" s="14">
        <v>2152.6899999999996</v>
      </c>
      <c r="E2511">
        <f t="shared" si="195"/>
        <v>3</v>
      </c>
      <c r="F2511">
        <f t="shared" si="196"/>
        <v>1</v>
      </c>
      <c r="G2511">
        <f t="shared" si="197"/>
        <v>2</v>
      </c>
      <c r="H2511">
        <f t="shared" si="198"/>
        <v>312</v>
      </c>
      <c r="I2511" t="str">
        <f t="shared" si="199"/>
        <v>Late Bloomer</v>
      </c>
    </row>
    <row r="2512" spans="1:9" x14ac:dyDescent="0.25">
      <c r="A2512" s="11">
        <v>2512</v>
      </c>
      <c r="B2512" s="12">
        <v>111</v>
      </c>
      <c r="C2512" s="13">
        <v>6</v>
      </c>
      <c r="D2512" s="14">
        <v>1594.3400000000001</v>
      </c>
      <c r="E2512">
        <f t="shared" si="195"/>
        <v>1</v>
      </c>
      <c r="F2512">
        <f t="shared" si="196"/>
        <v>2</v>
      </c>
      <c r="G2512">
        <f t="shared" si="197"/>
        <v>1</v>
      </c>
      <c r="H2512">
        <f t="shared" si="198"/>
        <v>121</v>
      </c>
      <c r="I2512" t="str">
        <f t="shared" si="199"/>
        <v>Evasive Customer</v>
      </c>
    </row>
    <row r="2513" spans="1:9" x14ac:dyDescent="0.25">
      <c r="A2513" s="11">
        <v>2513</v>
      </c>
      <c r="B2513" s="12">
        <v>106</v>
      </c>
      <c r="C2513" s="13">
        <v>7</v>
      </c>
      <c r="D2513" s="14">
        <v>3831.1600000000003</v>
      </c>
      <c r="E2513">
        <f t="shared" si="195"/>
        <v>1</v>
      </c>
      <c r="F2513">
        <f t="shared" si="196"/>
        <v>3</v>
      </c>
      <c r="G2513">
        <f t="shared" si="197"/>
        <v>3</v>
      </c>
      <c r="H2513">
        <f t="shared" si="198"/>
        <v>133</v>
      </c>
      <c r="I2513" t="str">
        <f t="shared" si="199"/>
        <v>Almost Lost Customer</v>
      </c>
    </row>
    <row r="2514" spans="1:9" x14ac:dyDescent="0.25">
      <c r="A2514" s="11">
        <v>2514</v>
      </c>
      <c r="B2514" s="12">
        <v>46</v>
      </c>
      <c r="C2514" s="13">
        <v>3</v>
      </c>
      <c r="D2514" s="14">
        <v>1853.2999999999997</v>
      </c>
      <c r="E2514">
        <f t="shared" si="195"/>
        <v>2</v>
      </c>
      <c r="F2514">
        <f t="shared" si="196"/>
        <v>1</v>
      </c>
      <c r="G2514">
        <f t="shared" si="197"/>
        <v>2</v>
      </c>
      <c r="H2514">
        <f t="shared" si="198"/>
        <v>212</v>
      </c>
      <c r="I2514" t="str">
        <f t="shared" si="199"/>
        <v>High Risk Customer</v>
      </c>
    </row>
    <row r="2515" spans="1:9" x14ac:dyDescent="0.25">
      <c r="A2515" s="11">
        <v>2515</v>
      </c>
      <c r="B2515" s="12">
        <v>24</v>
      </c>
      <c r="C2515" s="13">
        <v>3</v>
      </c>
      <c r="D2515" s="14">
        <v>2628.42</v>
      </c>
      <c r="E2515">
        <f t="shared" si="195"/>
        <v>3</v>
      </c>
      <c r="F2515">
        <f t="shared" si="196"/>
        <v>1</v>
      </c>
      <c r="G2515">
        <f t="shared" si="197"/>
        <v>2</v>
      </c>
      <c r="H2515">
        <f t="shared" si="198"/>
        <v>312</v>
      </c>
      <c r="I2515" t="str">
        <f t="shared" si="199"/>
        <v>Late Bloomer</v>
      </c>
    </row>
    <row r="2516" spans="1:9" x14ac:dyDescent="0.25">
      <c r="A2516" s="11">
        <v>2516</v>
      </c>
      <c r="B2516" s="12">
        <v>83</v>
      </c>
      <c r="C2516" s="13">
        <v>3</v>
      </c>
      <c r="D2516" s="14">
        <v>825.25</v>
      </c>
      <c r="E2516">
        <f t="shared" si="195"/>
        <v>2</v>
      </c>
      <c r="F2516">
        <f t="shared" si="196"/>
        <v>1</v>
      </c>
      <c r="G2516">
        <f t="shared" si="197"/>
        <v>1</v>
      </c>
      <c r="H2516">
        <f t="shared" si="198"/>
        <v>211</v>
      </c>
      <c r="I2516" t="str">
        <f t="shared" si="199"/>
        <v>Almost Lost Customer</v>
      </c>
    </row>
    <row r="2517" spans="1:9" x14ac:dyDescent="0.25">
      <c r="A2517" s="11">
        <v>2517</v>
      </c>
      <c r="B2517" s="12">
        <v>145</v>
      </c>
      <c r="C2517" s="13">
        <v>4</v>
      </c>
      <c r="D2517" s="14">
        <v>2945.8500000000004</v>
      </c>
      <c r="E2517">
        <f t="shared" si="195"/>
        <v>1</v>
      </c>
      <c r="F2517">
        <f t="shared" si="196"/>
        <v>1</v>
      </c>
      <c r="G2517">
        <f t="shared" si="197"/>
        <v>3</v>
      </c>
      <c r="H2517">
        <f t="shared" si="198"/>
        <v>113</v>
      </c>
      <c r="I2517" t="str">
        <f t="shared" si="199"/>
        <v>Evasive Customer</v>
      </c>
    </row>
    <row r="2518" spans="1:9" x14ac:dyDescent="0.25">
      <c r="A2518" s="11">
        <v>2518</v>
      </c>
      <c r="B2518" s="12">
        <v>70</v>
      </c>
      <c r="C2518" s="13">
        <v>5</v>
      </c>
      <c r="D2518" s="14">
        <v>4636.72</v>
      </c>
      <c r="E2518">
        <f t="shared" si="195"/>
        <v>2</v>
      </c>
      <c r="F2518">
        <f t="shared" si="196"/>
        <v>2</v>
      </c>
      <c r="G2518">
        <f t="shared" si="197"/>
        <v>4</v>
      </c>
      <c r="H2518">
        <f t="shared" si="198"/>
        <v>224</v>
      </c>
      <c r="I2518" t="str">
        <f t="shared" si="199"/>
        <v>Losing Customer</v>
      </c>
    </row>
    <row r="2519" spans="1:9" x14ac:dyDescent="0.25">
      <c r="A2519" s="11">
        <v>2519</v>
      </c>
      <c r="B2519" s="12">
        <v>108</v>
      </c>
      <c r="C2519" s="13">
        <v>4</v>
      </c>
      <c r="D2519" s="14">
        <v>456.62999999999988</v>
      </c>
      <c r="E2519">
        <f t="shared" si="195"/>
        <v>1</v>
      </c>
      <c r="F2519">
        <f t="shared" si="196"/>
        <v>1</v>
      </c>
      <c r="G2519">
        <f t="shared" si="197"/>
        <v>1</v>
      </c>
      <c r="H2519">
        <f t="shared" si="198"/>
        <v>111</v>
      </c>
      <c r="I2519" t="str">
        <f t="shared" si="199"/>
        <v>Lost Customer</v>
      </c>
    </row>
    <row r="2520" spans="1:9" x14ac:dyDescent="0.25">
      <c r="A2520" s="11">
        <v>2520</v>
      </c>
      <c r="B2520" s="12">
        <v>11</v>
      </c>
      <c r="C2520" s="13">
        <v>5</v>
      </c>
      <c r="D2520" s="14">
        <v>2283.5500000000002</v>
      </c>
      <c r="E2520">
        <f t="shared" si="195"/>
        <v>4</v>
      </c>
      <c r="F2520">
        <f t="shared" si="196"/>
        <v>2</v>
      </c>
      <c r="G2520">
        <f t="shared" si="197"/>
        <v>2</v>
      </c>
      <c r="H2520">
        <f t="shared" si="198"/>
        <v>422</v>
      </c>
      <c r="I2520" t="str">
        <f t="shared" si="199"/>
        <v>Becoming Loyal</v>
      </c>
    </row>
    <row r="2521" spans="1:9" x14ac:dyDescent="0.25">
      <c r="A2521" s="11">
        <v>2521</v>
      </c>
      <c r="B2521" s="12">
        <v>208</v>
      </c>
      <c r="C2521" s="13">
        <v>3</v>
      </c>
      <c r="D2521" s="14">
        <v>2105.3900000000003</v>
      </c>
      <c r="E2521">
        <f t="shared" si="195"/>
        <v>1</v>
      </c>
      <c r="F2521">
        <f t="shared" si="196"/>
        <v>1</v>
      </c>
      <c r="G2521">
        <f t="shared" si="197"/>
        <v>2</v>
      </c>
      <c r="H2521">
        <f t="shared" si="198"/>
        <v>112</v>
      </c>
      <c r="I2521" t="str">
        <f t="shared" si="199"/>
        <v>Evasive Customer</v>
      </c>
    </row>
    <row r="2522" spans="1:9" x14ac:dyDescent="0.25">
      <c r="A2522" s="11">
        <v>2522</v>
      </c>
      <c r="B2522" s="12">
        <v>24</v>
      </c>
      <c r="C2522" s="13">
        <v>8</v>
      </c>
      <c r="D2522" s="14">
        <v>2589.2400000000002</v>
      </c>
      <c r="E2522">
        <f t="shared" si="195"/>
        <v>3</v>
      </c>
      <c r="F2522">
        <f t="shared" si="196"/>
        <v>4</v>
      </c>
      <c r="G2522">
        <f t="shared" si="197"/>
        <v>2</v>
      </c>
      <c r="H2522">
        <f t="shared" si="198"/>
        <v>342</v>
      </c>
      <c r="I2522" t="str">
        <f t="shared" si="199"/>
        <v>Potential Customer</v>
      </c>
    </row>
    <row r="2523" spans="1:9" x14ac:dyDescent="0.25">
      <c r="A2523" s="11">
        <v>2523</v>
      </c>
      <c r="B2523" s="12">
        <v>14</v>
      </c>
      <c r="C2523" s="13">
        <v>10</v>
      </c>
      <c r="D2523" s="14">
        <v>4572.03</v>
      </c>
      <c r="E2523">
        <f t="shared" si="195"/>
        <v>4</v>
      </c>
      <c r="F2523">
        <f t="shared" si="196"/>
        <v>4</v>
      </c>
      <c r="G2523">
        <f t="shared" si="197"/>
        <v>4</v>
      </c>
      <c r="H2523">
        <f t="shared" si="198"/>
        <v>444</v>
      </c>
      <c r="I2523" t="str">
        <f t="shared" si="199"/>
        <v>Platinum Customer</v>
      </c>
    </row>
    <row r="2524" spans="1:9" x14ac:dyDescent="0.25">
      <c r="A2524" s="11">
        <v>2524</v>
      </c>
      <c r="B2524" s="12">
        <v>184</v>
      </c>
      <c r="C2524" s="13">
        <v>6</v>
      </c>
      <c r="D2524" s="14">
        <v>2222.37</v>
      </c>
      <c r="E2524">
        <f t="shared" si="195"/>
        <v>1</v>
      </c>
      <c r="F2524">
        <f t="shared" si="196"/>
        <v>2</v>
      </c>
      <c r="G2524">
        <f t="shared" si="197"/>
        <v>2</v>
      </c>
      <c r="H2524">
        <f t="shared" si="198"/>
        <v>122</v>
      </c>
      <c r="I2524" t="str">
        <f t="shared" si="199"/>
        <v>Evasive Customer</v>
      </c>
    </row>
    <row r="2525" spans="1:9" x14ac:dyDescent="0.25">
      <c r="A2525" s="11">
        <v>2525</v>
      </c>
      <c r="B2525" s="12">
        <v>303</v>
      </c>
      <c r="C2525" s="13">
        <v>1</v>
      </c>
      <c r="D2525" s="14">
        <v>217.51</v>
      </c>
      <c r="E2525">
        <f t="shared" si="195"/>
        <v>1</v>
      </c>
      <c r="F2525">
        <f t="shared" si="196"/>
        <v>1</v>
      </c>
      <c r="G2525">
        <f t="shared" si="197"/>
        <v>1</v>
      </c>
      <c r="H2525">
        <f t="shared" si="198"/>
        <v>111</v>
      </c>
      <c r="I2525" t="str">
        <f t="shared" si="199"/>
        <v>Lost Customer</v>
      </c>
    </row>
    <row r="2526" spans="1:9" x14ac:dyDescent="0.25">
      <c r="A2526" s="11">
        <v>2526</v>
      </c>
      <c r="B2526" s="12">
        <v>53</v>
      </c>
      <c r="C2526" s="13">
        <v>6</v>
      </c>
      <c r="D2526" s="14">
        <v>2467.14</v>
      </c>
      <c r="E2526">
        <f t="shared" si="195"/>
        <v>2</v>
      </c>
      <c r="F2526">
        <f t="shared" si="196"/>
        <v>2</v>
      </c>
      <c r="G2526">
        <f t="shared" si="197"/>
        <v>2</v>
      </c>
      <c r="H2526">
        <f t="shared" si="198"/>
        <v>222</v>
      </c>
      <c r="I2526" t="str">
        <f t="shared" si="199"/>
        <v>High Risk Customer</v>
      </c>
    </row>
    <row r="2527" spans="1:9" x14ac:dyDescent="0.25">
      <c r="A2527" s="11">
        <v>2527</v>
      </c>
      <c r="B2527" s="12">
        <v>40</v>
      </c>
      <c r="C2527" s="13">
        <v>7</v>
      </c>
      <c r="D2527" s="14">
        <v>4600.01</v>
      </c>
      <c r="E2527">
        <f t="shared" si="195"/>
        <v>3</v>
      </c>
      <c r="F2527">
        <f t="shared" si="196"/>
        <v>3</v>
      </c>
      <c r="G2527">
        <f t="shared" si="197"/>
        <v>4</v>
      </c>
      <c r="H2527">
        <f t="shared" si="198"/>
        <v>334</v>
      </c>
      <c r="I2527" t="str">
        <f t="shared" si="199"/>
        <v>Potential Customer</v>
      </c>
    </row>
    <row r="2528" spans="1:9" x14ac:dyDescent="0.25">
      <c r="A2528" s="11">
        <v>2528</v>
      </c>
      <c r="B2528" s="12">
        <v>25</v>
      </c>
      <c r="C2528" s="13">
        <v>7</v>
      </c>
      <c r="D2528" s="14">
        <v>4870.3500000000004</v>
      </c>
      <c r="E2528">
        <f t="shared" si="195"/>
        <v>3</v>
      </c>
      <c r="F2528">
        <f t="shared" si="196"/>
        <v>3</v>
      </c>
      <c r="G2528">
        <f t="shared" si="197"/>
        <v>4</v>
      </c>
      <c r="H2528">
        <f t="shared" si="198"/>
        <v>334</v>
      </c>
      <c r="I2528" t="str">
        <f t="shared" si="199"/>
        <v>Potential Customer</v>
      </c>
    </row>
    <row r="2529" spans="1:9" x14ac:dyDescent="0.25">
      <c r="A2529" s="11">
        <v>2529</v>
      </c>
      <c r="B2529" s="12">
        <v>98</v>
      </c>
      <c r="C2529" s="13">
        <v>7</v>
      </c>
      <c r="D2529" s="14">
        <v>4083.33</v>
      </c>
      <c r="E2529">
        <f t="shared" si="195"/>
        <v>1</v>
      </c>
      <c r="F2529">
        <f t="shared" si="196"/>
        <v>3</v>
      </c>
      <c r="G2529">
        <f t="shared" si="197"/>
        <v>3</v>
      </c>
      <c r="H2529">
        <f t="shared" si="198"/>
        <v>133</v>
      </c>
      <c r="I2529" t="str">
        <f t="shared" si="199"/>
        <v>Almost Lost Customer</v>
      </c>
    </row>
    <row r="2530" spans="1:9" x14ac:dyDescent="0.25">
      <c r="A2530" s="11">
        <v>2530</v>
      </c>
      <c r="B2530" s="12">
        <v>9</v>
      </c>
      <c r="C2530" s="13">
        <v>7</v>
      </c>
      <c r="D2530" s="14">
        <v>1691.11</v>
      </c>
      <c r="E2530">
        <f t="shared" si="195"/>
        <v>4</v>
      </c>
      <c r="F2530">
        <f t="shared" si="196"/>
        <v>3</v>
      </c>
      <c r="G2530">
        <f t="shared" si="197"/>
        <v>1</v>
      </c>
      <c r="H2530">
        <f t="shared" si="198"/>
        <v>431</v>
      </c>
      <c r="I2530" t="str">
        <f t="shared" si="199"/>
        <v>Becoming Loyal</v>
      </c>
    </row>
    <row r="2531" spans="1:9" x14ac:dyDescent="0.25">
      <c r="A2531" s="11">
        <v>2531</v>
      </c>
      <c r="B2531" s="12">
        <v>5</v>
      </c>
      <c r="C2531" s="13">
        <v>7</v>
      </c>
      <c r="D2531" s="14">
        <v>3162.37</v>
      </c>
      <c r="E2531">
        <f t="shared" si="195"/>
        <v>4</v>
      </c>
      <c r="F2531">
        <f t="shared" si="196"/>
        <v>3</v>
      </c>
      <c r="G2531">
        <f t="shared" si="197"/>
        <v>3</v>
      </c>
      <c r="H2531">
        <f t="shared" si="198"/>
        <v>433</v>
      </c>
      <c r="I2531" t="str">
        <f t="shared" si="199"/>
        <v>Very Loyal</v>
      </c>
    </row>
    <row r="2532" spans="1:9" x14ac:dyDescent="0.25">
      <c r="A2532" s="11">
        <v>2532</v>
      </c>
      <c r="B2532" s="12">
        <v>140</v>
      </c>
      <c r="C2532" s="13">
        <v>1</v>
      </c>
      <c r="D2532" s="14">
        <v>17.869999999999997</v>
      </c>
      <c r="E2532">
        <f t="shared" si="195"/>
        <v>1</v>
      </c>
      <c r="F2532">
        <f t="shared" si="196"/>
        <v>1</v>
      </c>
      <c r="G2532">
        <f t="shared" si="197"/>
        <v>1</v>
      </c>
      <c r="H2532">
        <f t="shared" si="198"/>
        <v>111</v>
      </c>
      <c r="I2532" t="str">
        <f t="shared" si="199"/>
        <v>Lost Customer</v>
      </c>
    </row>
    <row r="2533" spans="1:9" x14ac:dyDescent="0.25">
      <c r="A2533" s="11">
        <v>2533</v>
      </c>
      <c r="B2533" s="12">
        <v>18</v>
      </c>
      <c r="C2533" s="13">
        <v>3</v>
      </c>
      <c r="D2533" s="14">
        <v>1710.62</v>
      </c>
      <c r="E2533">
        <f t="shared" si="195"/>
        <v>4</v>
      </c>
      <c r="F2533">
        <f t="shared" si="196"/>
        <v>1</v>
      </c>
      <c r="G2533">
        <f t="shared" si="197"/>
        <v>1</v>
      </c>
      <c r="H2533">
        <f t="shared" si="198"/>
        <v>411</v>
      </c>
      <c r="I2533" t="str">
        <f t="shared" si="199"/>
        <v>Recent Customer</v>
      </c>
    </row>
    <row r="2534" spans="1:9" x14ac:dyDescent="0.25">
      <c r="A2534" s="11">
        <v>2534</v>
      </c>
      <c r="B2534" s="12">
        <v>45</v>
      </c>
      <c r="C2534" s="13">
        <v>7</v>
      </c>
      <c r="D2534" s="14">
        <v>1900.9299999999996</v>
      </c>
      <c r="E2534">
        <f t="shared" si="195"/>
        <v>3</v>
      </c>
      <c r="F2534">
        <f t="shared" si="196"/>
        <v>3</v>
      </c>
      <c r="G2534">
        <f t="shared" si="197"/>
        <v>2</v>
      </c>
      <c r="H2534">
        <f t="shared" si="198"/>
        <v>332</v>
      </c>
      <c r="I2534" t="str">
        <f t="shared" si="199"/>
        <v>Potential Customer</v>
      </c>
    </row>
    <row r="2535" spans="1:9" x14ac:dyDescent="0.25">
      <c r="A2535" s="11">
        <v>2535</v>
      </c>
      <c r="B2535" s="12">
        <v>14</v>
      </c>
      <c r="C2535" s="13">
        <v>6</v>
      </c>
      <c r="D2535" s="14">
        <v>3065.02</v>
      </c>
      <c r="E2535">
        <f t="shared" si="195"/>
        <v>4</v>
      </c>
      <c r="F2535">
        <f t="shared" si="196"/>
        <v>2</v>
      </c>
      <c r="G2535">
        <f t="shared" si="197"/>
        <v>3</v>
      </c>
      <c r="H2535">
        <f t="shared" si="198"/>
        <v>423</v>
      </c>
      <c r="I2535" t="str">
        <f t="shared" si="199"/>
        <v>Becoming Loyal</v>
      </c>
    </row>
    <row r="2536" spans="1:9" x14ac:dyDescent="0.25">
      <c r="A2536" s="11">
        <v>2536</v>
      </c>
      <c r="B2536" s="12">
        <v>7</v>
      </c>
      <c r="C2536" s="13">
        <v>6</v>
      </c>
      <c r="D2536" s="14">
        <v>4622.41</v>
      </c>
      <c r="E2536">
        <f t="shared" si="195"/>
        <v>4</v>
      </c>
      <c r="F2536">
        <f t="shared" si="196"/>
        <v>2</v>
      </c>
      <c r="G2536">
        <f t="shared" si="197"/>
        <v>4</v>
      </c>
      <c r="H2536">
        <f t="shared" si="198"/>
        <v>424</v>
      </c>
      <c r="I2536" t="str">
        <f t="shared" si="199"/>
        <v>Becoming Loyal</v>
      </c>
    </row>
    <row r="2537" spans="1:9" x14ac:dyDescent="0.25">
      <c r="A2537" s="11">
        <v>2537</v>
      </c>
      <c r="B2537" s="12">
        <v>22</v>
      </c>
      <c r="C2537" s="13">
        <v>11</v>
      </c>
      <c r="D2537" s="14">
        <v>6157.03</v>
      </c>
      <c r="E2537">
        <f t="shared" si="195"/>
        <v>3</v>
      </c>
      <c r="F2537">
        <f t="shared" si="196"/>
        <v>4</v>
      </c>
      <c r="G2537">
        <f t="shared" si="197"/>
        <v>4</v>
      </c>
      <c r="H2537">
        <f t="shared" si="198"/>
        <v>344</v>
      </c>
      <c r="I2537" t="str">
        <f t="shared" si="199"/>
        <v>Recent Customer</v>
      </c>
    </row>
    <row r="2538" spans="1:9" x14ac:dyDescent="0.25">
      <c r="A2538" s="11">
        <v>2538</v>
      </c>
      <c r="B2538" s="12">
        <v>35</v>
      </c>
      <c r="C2538" s="13">
        <v>9</v>
      </c>
      <c r="D2538" s="14">
        <v>5949.92</v>
      </c>
      <c r="E2538">
        <f t="shared" si="195"/>
        <v>3</v>
      </c>
      <c r="F2538">
        <f t="shared" si="196"/>
        <v>4</v>
      </c>
      <c r="G2538">
        <f t="shared" si="197"/>
        <v>4</v>
      </c>
      <c r="H2538">
        <f t="shared" si="198"/>
        <v>344</v>
      </c>
      <c r="I2538" t="str">
        <f t="shared" si="199"/>
        <v>Recent Customer</v>
      </c>
    </row>
    <row r="2539" spans="1:9" x14ac:dyDescent="0.25">
      <c r="A2539" s="11">
        <v>2539</v>
      </c>
      <c r="B2539" s="12">
        <v>40</v>
      </c>
      <c r="C2539" s="13">
        <v>5</v>
      </c>
      <c r="D2539" s="14">
        <v>2862.41</v>
      </c>
      <c r="E2539">
        <f t="shared" si="195"/>
        <v>3</v>
      </c>
      <c r="F2539">
        <f t="shared" si="196"/>
        <v>2</v>
      </c>
      <c r="G2539">
        <f t="shared" si="197"/>
        <v>3</v>
      </c>
      <c r="H2539">
        <f t="shared" si="198"/>
        <v>323</v>
      </c>
      <c r="I2539" t="str">
        <f t="shared" si="199"/>
        <v>Potential Customer</v>
      </c>
    </row>
    <row r="2540" spans="1:9" x14ac:dyDescent="0.25">
      <c r="A2540" s="11">
        <v>2540</v>
      </c>
      <c r="B2540" s="12">
        <v>20</v>
      </c>
      <c r="C2540" s="13">
        <v>7</v>
      </c>
      <c r="D2540" s="14">
        <v>3511.36</v>
      </c>
      <c r="E2540">
        <f t="shared" si="195"/>
        <v>3</v>
      </c>
      <c r="F2540">
        <f t="shared" si="196"/>
        <v>3</v>
      </c>
      <c r="G2540">
        <f t="shared" si="197"/>
        <v>3</v>
      </c>
      <c r="H2540">
        <f t="shared" si="198"/>
        <v>333</v>
      </c>
      <c r="I2540" t="str">
        <f t="shared" si="199"/>
        <v>Potential Customer</v>
      </c>
    </row>
    <row r="2541" spans="1:9" x14ac:dyDescent="0.25">
      <c r="A2541" s="11">
        <v>2541</v>
      </c>
      <c r="B2541" s="12">
        <v>20</v>
      </c>
      <c r="C2541" s="13">
        <v>2</v>
      </c>
      <c r="D2541" s="14">
        <v>1918.88</v>
      </c>
      <c r="E2541">
        <f t="shared" si="195"/>
        <v>3</v>
      </c>
      <c r="F2541">
        <f t="shared" si="196"/>
        <v>1</v>
      </c>
      <c r="G2541">
        <f t="shared" si="197"/>
        <v>2</v>
      </c>
      <c r="H2541">
        <f t="shared" si="198"/>
        <v>312</v>
      </c>
      <c r="I2541" t="str">
        <f t="shared" si="199"/>
        <v>Late Bloomer</v>
      </c>
    </row>
    <row r="2542" spans="1:9" x14ac:dyDescent="0.25">
      <c r="A2542" s="11">
        <v>2542</v>
      </c>
      <c r="B2542" s="12">
        <v>43</v>
      </c>
      <c r="C2542" s="13">
        <v>7</v>
      </c>
      <c r="D2542" s="14">
        <v>6559.26</v>
      </c>
      <c r="E2542">
        <f t="shared" si="195"/>
        <v>3</v>
      </c>
      <c r="F2542">
        <f t="shared" si="196"/>
        <v>3</v>
      </c>
      <c r="G2542">
        <f t="shared" si="197"/>
        <v>4</v>
      </c>
      <c r="H2542">
        <f t="shared" si="198"/>
        <v>334</v>
      </c>
      <c r="I2542" t="str">
        <f t="shared" si="199"/>
        <v>Potential Customer</v>
      </c>
    </row>
    <row r="2543" spans="1:9" x14ac:dyDescent="0.25">
      <c r="A2543" s="11">
        <v>2543</v>
      </c>
      <c r="B2543" s="12">
        <v>22</v>
      </c>
      <c r="C2543" s="13">
        <v>4</v>
      </c>
      <c r="D2543" s="14">
        <v>4303.8599999999997</v>
      </c>
      <c r="E2543">
        <f t="shared" si="195"/>
        <v>3</v>
      </c>
      <c r="F2543">
        <f t="shared" si="196"/>
        <v>1</v>
      </c>
      <c r="G2543">
        <f t="shared" si="197"/>
        <v>4</v>
      </c>
      <c r="H2543">
        <f t="shared" si="198"/>
        <v>314</v>
      </c>
      <c r="I2543" t="str">
        <f t="shared" si="199"/>
        <v>Late Bloomer</v>
      </c>
    </row>
    <row r="2544" spans="1:9" x14ac:dyDescent="0.25">
      <c r="A2544" s="11">
        <v>2544</v>
      </c>
      <c r="B2544" s="12">
        <v>32</v>
      </c>
      <c r="C2544" s="13">
        <v>6</v>
      </c>
      <c r="D2544" s="14">
        <v>3044.7999999999997</v>
      </c>
      <c r="E2544">
        <f t="shared" si="195"/>
        <v>3</v>
      </c>
      <c r="F2544">
        <f t="shared" si="196"/>
        <v>2</v>
      </c>
      <c r="G2544">
        <f t="shared" si="197"/>
        <v>3</v>
      </c>
      <c r="H2544">
        <f t="shared" si="198"/>
        <v>323</v>
      </c>
      <c r="I2544" t="str">
        <f t="shared" si="199"/>
        <v>Potential Customer</v>
      </c>
    </row>
    <row r="2545" spans="1:9" x14ac:dyDescent="0.25">
      <c r="A2545" s="11">
        <v>2545</v>
      </c>
      <c r="B2545" s="12">
        <v>117</v>
      </c>
      <c r="C2545" s="13">
        <v>3</v>
      </c>
      <c r="D2545" s="14">
        <v>1970.7799999999997</v>
      </c>
      <c r="E2545">
        <f t="shared" si="195"/>
        <v>1</v>
      </c>
      <c r="F2545">
        <f t="shared" si="196"/>
        <v>1</v>
      </c>
      <c r="G2545">
        <f t="shared" si="197"/>
        <v>2</v>
      </c>
      <c r="H2545">
        <f t="shared" si="198"/>
        <v>112</v>
      </c>
      <c r="I2545" t="str">
        <f t="shared" si="199"/>
        <v>Evasive Customer</v>
      </c>
    </row>
    <row r="2546" spans="1:9" x14ac:dyDescent="0.25">
      <c r="A2546" s="11">
        <v>2546</v>
      </c>
      <c r="B2546" s="12">
        <v>19</v>
      </c>
      <c r="C2546" s="13">
        <v>4</v>
      </c>
      <c r="D2546" s="14">
        <v>974.54</v>
      </c>
      <c r="E2546">
        <f t="shared" si="195"/>
        <v>3</v>
      </c>
      <c r="F2546">
        <f t="shared" si="196"/>
        <v>1</v>
      </c>
      <c r="G2546">
        <f t="shared" si="197"/>
        <v>1</v>
      </c>
      <c r="H2546">
        <f t="shared" si="198"/>
        <v>311</v>
      </c>
      <c r="I2546" t="str">
        <f t="shared" si="199"/>
        <v>Late Bloomer</v>
      </c>
    </row>
    <row r="2547" spans="1:9" x14ac:dyDescent="0.25">
      <c r="A2547" s="11">
        <v>2547</v>
      </c>
      <c r="B2547" s="12">
        <v>184</v>
      </c>
      <c r="C2547" s="13">
        <v>3</v>
      </c>
      <c r="D2547" s="14">
        <v>703.83000000000015</v>
      </c>
      <c r="E2547">
        <f t="shared" si="195"/>
        <v>1</v>
      </c>
      <c r="F2547">
        <f t="shared" si="196"/>
        <v>1</v>
      </c>
      <c r="G2547">
        <f t="shared" si="197"/>
        <v>1</v>
      </c>
      <c r="H2547">
        <f t="shared" si="198"/>
        <v>111</v>
      </c>
      <c r="I2547" t="str">
        <f t="shared" si="199"/>
        <v>Lost Customer</v>
      </c>
    </row>
    <row r="2548" spans="1:9" x14ac:dyDescent="0.25">
      <c r="A2548" s="11">
        <v>2548</v>
      </c>
      <c r="B2548" s="12">
        <v>3</v>
      </c>
      <c r="C2548" s="13">
        <v>13</v>
      </c>
      <c r="D2548" s="14">
        <v>5981.7499999999991</v>
      </c>
      <c r="E2548">
        <f t="shared" si="195"/>
        <v>4</v>
      </c>
      <c r="F2548">
        <f t="shared" si="196"/>
        <v>4</v>
      </c>
      <c r="G2548">
        <f t="shared" si="197"/>
        <v>4</v>
      </c>
      <c r="H2548">
        <f t="shared" si="198"/>
        <v>444</v>
      </c>
      <c r="I2548" t="str">
        <f t="shared" si="199"/>
        <v>Platinum Customer</v>
      </c>
    </row>
    <row r="2549" spans="1:9" x14ac:dyDescent="0.25">
      <c r="A2549" s="11">
        <v>2549</v>
      </c>
      <c r="B2549" s="12">
        <v>57</v>
      </c>
      <c r="C2549" s="13">
        <v>4</v>
      </c>
      <c r="D2549" s="14">
        <v>2211.5599999999995</v>
      </c>
      <c r="E2549">
        <f t="shared" si="195"/>
        <v>2</v>
      </c>
      <c r="F2549">
        <f t="shared" si="196"/>
        <v>1</v>
      </c>
      <c r="G2549">
        <f t="shared" si="197"/>
        <v>2</v>
      </c>
      <c r="H2549">
        <f t="shared" si="198"/>
        <v>212</v>
      </c>
      <c r="I2549" t="str">
        <f t="shared" si="199"/>
        <v>High Risk Customer</v>
      </c>
    </row>
    <row r="2550" spans="1:9" x14ac:dyDescent="0.25">
      <c r="A2550" s="11">
        <v>2550</v>
      </c>
      <c r="B2550" s="12">
        <v>11</v>
      </c>
      <c r="C2550" s="13">
        <v>5</v>
      </c>
      <c r="D2550" s="14">
        <v>3128.2700000000004</v>
      </c>
      <c r="E2550">
        <f t="shared" si="195"/>
        <v>4</v>
      </c>
      <c r="F2550">
        <f t="shared" si="196"/>
        <v>2</v>
      </c>
      <c r="G2550">
        <f t="shared" si="197"/>
        <v>3</v>
      </c>
      <c r="H2550">
        <f t="shared" si="198"/>
        <v>423</v>
      </c>
      <c r="I2550" t="str">
        <f t="shared" si="199"/>
        <v>Becoming Loyal</v>
      </c>
    </row>
    <row r="2551" spans="1:9" x14ac:dyDescent="0.25">
      <c r="A2551" s="11">
        <v>2551</v>
      </c>
      <c r="B2551" s="12">
        <v>265</v>
      </c>
      <c r="C2551" s="13">
        <v>4</v>
      </c>
      <c r="D2551" s="14">
        <v>2445.3000000000002</v>
      </c>
      <c r="E2551">
        <f t="shared" si="195"/>
        <v>1</v>
      </c>
      <c r="F2551">
        <f t="shared" si="196"/>
        <v>1</v>
      </c>
      <c r="G2551">
        <f t="shared" si="197"/>
        <v>2</v>
      </c>
      <c r="H2551">
        <f t="shared" si="198"/>
        <v>112</v>
      </c>
      <c r="I2551" t="str">
        <f t="shared" si="199"/>
        <v>Evasive Customer</v>
      </c>
    </row>
    <row r="2552" spans="1:9" x14ac:dyDescent="0.25">
      <c r="A2552" s="11">
        <v>2552</v>
      </c>
      <c r="B2552" s="12">
        <v>35</v>
      </c>
      <c r="C2552" s="13">
        <v>6</v>
      </c>
      <c r="D2552" s="14">
        <v>4292.3500000000004</v>
      </c>
      <c r="E2552">
        <f t="shared" si="195"/>
        <v>3</v>
      </c>
      <c r="F2552">
        <f t="shared" si="196"/>
        <v>2</v>
      </c>
      <c r="G2552">
        <f t="shared" si="197"/>
        <v>4</v>
      </c>
      <c r="H2552">
        <f t="shared" si="198"/>
        <v>324</v>
      </c>
      <c r="I2552" t="str">
        <f t="shared" si="199"/>
        <v>Potential Customer</v>
      </c>
    </row>
    <row r="2553" spans="1:9" x14ac:dyDescent="0.25">
      <c r="A2553" s="11">
        <v>2553</v>
      </c>
      <c r="B2553" s="12">
        <v>150</v>
      </c>
      <c r="C2553" s="13">
        <v>7</v>
      </c>
      <c r="D2553" s="14">
        <v>2686.12</v>
      </c>
      <c r="E2553">
        <f t="shared" si="195"/>
        <v>1</v>
      </c>
      <c r="F2553">
        <f t="shared" si="196"/>
        <v>3</v>
      </c>
      <c r="G2553">
        <f t="shared" si="197"/>
        <v>2</v>
      </c>
      <c r="H2553">
        <f t="shared" si="198"/>
        <v>132</v>
      </c>
      <c r="I2553" t="str">
        <f t="shared" si="199"/>
        <v>Almost Lost Customer</v>
      </c>
    </row>
    <row r="2554" spans="1:9" x14ac:dyDescent="0.25">
      <c r="A2554" s="11">
        <v>2554</v>
      </c>
      <c r="B2554" s="12">
        <v>59</v>
      </c>
      <c r="C2554" s="13">
        <v>5</v>
      </c>
      <c r="D2554" s="14">
        <v>2883.9599999999996</v>
      </c>
      <c r="E2554">
        <f t="shared" si="195"/>
        <v>2</v>
      </c>
      <c r="F2554">
        <f t="shared" si="196"/>
        <v>2</v>
      </c>
      <c r="G2554">
        <f t="shared" si="197"/>
        <v>3</v>
      </c>
      <c r="H2554">
        <f t="shared" si="198"/>
        <v>223</v>
      </c>
      <c r="I2554" t="str">
        <f t="shared" si="199"/>
        <v>High Risk Customer</v>
      </c>
    </row>
    <row r="2555" spans="1:9" x14ac:dyDescent="0.25">
      <c r="A2555" s="11">
        <v>2555</v>
      </c>
      <c r="B2555" s="12">
        <v>1</v>
      </c>
      <c r="C2555" s="13">
        <v>6</v>
      </c>
      <c r="D2555" s="14">
        <v>5495.5399999999991</v>
      </c>
      <c r="E2555">
        <f t="shared" si="195"/>
        <v>4</v>
      </c>
      <c r="F2555">
        <f t="shared" si="196"/>
        <v>2</v>
      </c>
      <c r="G2555">
        <f t="shared" si="197"/>
        <v>4</v>
      </c>
      <c r="H2555">
        <f t="shared" si="198"/>
        <v>424</v>
      </c>
      <c r="I2555" t="str">
        <f t="shared" si="199"/>
        <v>Becoming Loyal</v>
      </c>
    </row>
    <row r="2556" spans="1:9" x14ac:dyDescent="0.25">
      <c r="A2556" s="11">
        <v>2556</v>
      </c>
      <c r="B2556" s="12">
        <v>14</v>
      </c>
      <c r="C2556" s="13">
        <v>2</v>
      </c>
      <c r="D2556" s="14">
        <v>419.68000000000006</v>
      </c>
      <c r="E2556">
        <f t="shared" si="195"/>
        <v>4</v>
      </c>
      <c r="F2556">
        <f t="shared" si="196"/>
        <v>1</v>
      </c>
      <c r="G2556">
        <f t="shared" si="197"/>
        <v>1</v>
      </c>
      <c r="H2556">
        <f t="shared" si="198"/>
        <v>411</v>
      </c>
      <c r="I2556" t="str">
        <f t="shared" si="199"/>
        <v>Recent Customer</v>
      </c>
    </row>
    <row r="2557" spans="1:9" x14ac:dyDescent="0.25">
      <c r="A2557" s="11">
        <v>2557</v>
      </c>
      <c r="B2557" s="12">
        <v>30</v>
      </c>
      <c r="C2557" s="13">
        <v>3</v>
      </c>
      <c r="D2557" s="14">
        <v>4540.47</v>
      </c>
      <c r="E2557">
        <f t="shared" si="195"/>
        <v>3</v>
      </c>
      <c r="F2557">
        <f t="shared" si="196"/>
        <v>1</v>
      </c>
      <c r="G2557">
        <f t="shared" si="197"/>
        <v>4</v>
      </c>
      <c r="H2557">
        <f t="shared" si="198"/>
        <v>314</v>
      </c>
      <c r="I2557" t="str">
        <f t="shared" si="199"/>
        <v>Late Bloomer</v>
      </c>
    </row>
    <row r="2558" spans="1:9" x14ac:dyDescent="0.25">
      <c r="A2558" s="11">
        <v>2558</v>
      </c>
      <c r="B2558" s="12">
        <v>32</v>
      </c>
      <c r="C2558" s="13">
        <v>4</v>
      </c>
      <c r="D2558" s="14">
        <v>2907.42</v>
      </c>
      <c r="E2558">
        <f t="shared" si="195"/>
        <v>3</v>
      </c>
      <c r="F2558">
        <f t="shared" si="196"/>
        <v>1</v>
      </c>
      <c r="G2558">
        <f t="shared" si="197"/>
        <v>3</v>
      </c>
      <c r="H2558">
        <f t="shared" si="198"/>
        <v>313</v>
      </c>
      <c r="I2558" t="str">
        <f t="shared" si="199"/>
        <v>Late Bloomer</v>
      </c>
    </row>
    <row r="2559" spans="1:9" x14ac:dyDescent="0.25">
      <c r="A2559" s="11">
        <v>2559</v>
      </c>
      <c r="B2559" s="12">
        <v>12</v>
      </c>
      <c r="C2559" s="13">
        <v>8</v>
      </c>
      <c r="D2559" s="14">
        <v>2187.1999999999998</v>
      </c>
      <c r="E2559">
        <f t="shared" si="195"/>
        <v>4</v>
      </c>
      <c r="F2559">
        <f t="shared" si="196"/>
        <v>4</v>
      </c>
      <c r="G2559">
        <f t="shared" si="197"/>
        <v>2</v>
      </c>
      <c r="H2559">
        <f t="shared" si="198"/>
        <v>442</v>
      </c>
      <c r="I2559" t="str">
        <f t="shared" si="199"/>
        <v>Very Loyal</v>
      </c>
    </row>
    <row r="2560" spans="1:9" x14ac:dyDescent="0.25">
      <c r="A2560" s="11">
        <v>2560</v>
      </c>
      <c r="B2560" s="12">
        <v>45</v>
      </c>
      <c r="C2560" s="13">
        <v>11</v>
      </c>
      <c r="D2560" s="14">
        <v>5595.4400000000005</v>
      </c>
      <c r="E2560">
        <f t="shared" si="195"/>
        <v>3</v>
      </c>
      <c r="F2560">
        <f t="shared" si="196"/>
        <v>4</v>
      </c>
      <c r="G2560">
        <f t="shared" si="197"/>
        <v>4</v>
      </c>
      <c r="H2560">
        <f t="shared" si="198"/>
        <v>344</v>
      </c>
      <c r="I2560" t="str">
        <f t="shared" si="199"/>
        <v>Recent Customer</v>
      </c>
    </row>
    <row r="2561" spans="1:9" x14ac:dyDescent="0.25">
      <c r="A2561" s="11">
        <v>2561</v>
      </c>
      <c r="B2561" s="12">
        <v>1</v>
      </c>
      <c r="C2561" s="13">
        <v>4</v>
      </c>
      <c r="D2561" s="14">
        <v>4283.0200000000004</v>
      </c>
      <c r="E2561">
        <f t="shared" si="195"/>
        <v>4</v>
      </c>
      <c r="F2561">
        <f t="shared" si="196"/>
        <v>1</v>
      </c>
      <c r="G2561">
        <f t="shared" si="197"/>
        <v>4</v>
      </c>
      <c r="H2561">
        <f t="shared" si="198"/>
        <v>414</v>
      </c>
      <c r="I2561" t="str">
        <f t="shared" si="199"/>
        <v>Recent Customer</v>
      </c>
    </row>
    <row r="2562" spans="1:9" x14ac:dyDescent="0.25">
      <c r="A2562" s="11">
        <v>2562</v>
      </c>
      <c r="B2562" s="12">
        <v>101</v>
      </c>
      <c r="C2562" s="13">
        <v>7</v>
      </c>
      <c r="D2562" s="14">
        <v>3848.22</v>
      </c>
      <c r="E2562">
        <f t="shared" si="195"/>
        <v>1</v>
      </c>
      <c r="F2562">
        <f t="shared" si="196"/>
        <v>3</v>
      </c>
      <c r="G2562">
        <f t="shared" si="197"/>
        <v>3</v>
      </c>
      <c r="H2562">
        <f t="shared" si="198"/>
        <v>133</v>
      </c>
      <c r="I2562" t="str">
        <f t="shared" si="199"/>
        <v>Almost Lost Customer</v>
      </c>
    </row>
    <row r="2563" spans="1:9" x14ac:dyDescent="0.25">
      <c r="A2563" s="11">
        <v>2563</v>
      </c>
      <c r="B2563" s="12">
        <v>57</v>
      </c>
      <c r="C2563" s="13">
        <v>5</v>
      </c>
      <c r="D2563" s="14">
        <v>1715.6099999999997</v>
      </c>
      <c r="E2563">
        <f t="shared" si="195"/>
        <v>2</v>
      </c>
      <c r="F2563">
        <f t="shared" si="196"/>
        <v>2</v>
      </c>
      <c r="G2563">
        <f t="shared" si="197"/>
        <v>1</v>
      </c>
      <c r="H2563">
        <f t="shared" si="198"/>
        <v>221</v>
      </c>
      <c r="I2563" t="str">
        <f t="shared" si="199"/>
        <v>High Risk Customer</v>
      </c>
    </row>
    <row r="2564" spans="1:9" x14ac:dyDescent="0.25">
      <c r="A2564" s="11">
        <v>2564</v>
      </c>
      <c r="B2564" s="12">
        <v>47</v>
      </c>
      <c r="C2564" s="13">
        <v>5</v>
      </c>
      <c r="D2564" s="14">
        <v>1144.3500000000001</v>
      </c>
      <c r="E2564">
        <f t="shared" si="195"/>
        <v>2</v>
      </c>
      <c r="F2564">
        <f t="shared" si="196"/>
        <v>2</v>
      </c>
      <c r="G2564">
        <f t="shared" si="197"/>
        <v>1</v>
      </c>
      <c r="H2564">
        <f t="shared" si="198"/>
        <v>221</v>
      </c>
      <c r="I2564" t="str">
        <f t="shared" si="199"/>
        <v>High Risk Customer</v>
      </c>
    </row>
    <row r="2565" spans="1:9" x14ac:dyDescent="0.25">
      <c r="A2565" s="11">
        <v>2565</v>
      </c>
      <c r="B2565" s="12">
        <v>29</v>
      </c>
      <c r="C2565" s="13">
        <v>9</v>
      </c>
      <c r="D2565" s="14">
        <v>7496.3600000000006</v>
      </c>
      <c r="E2565">
        <f t="shared" si="195"/>
        <v>3</v>
      </c>
      <c r="F2565">
        <f t="shared" si="196"/>
        <v>4</v>
      </c>
      <c r="G2565">
        <f t="shared" si="197"/>
        <v>4</v>
      </c>
      <c r="H2565">
        <f t="shared" si="198"/>
        <v>344</v>
      </c>
      <c r="I2565" t="str">
        <f t="shared" si="199"/>
        <v>Recent Customer</v>
      </c>
    </row>
    <row r="2566" spans="1:9" x14ac:dyDescent="0.25">
      <c r="A2566" s="11">
        <v>2566</v>
      </c>
      <c r="B2566" s="12">
        <v>17</v>
      </c>
      <c r="C2566" s="13">
        <v>10</v>
      </c>
      <c r="D2566" s="14">
        <v>3154.78</v>
      </c>
      <c r="E2566">
        <f t="shared" ref="E2566:E2629" si="200">IF(B2566&gt;88,1,IF(AND(B2566&lt;=88,B2566&gt;45),2,IF(AND(B2566&lt;=45,B2566&gt;18),3,IF(B2566&lt;=18,4))))</f>
        <v>4</v>
      </c>
      <c r="F2566">
        <f t="shared" ref="F2566:F2629" si="201">IF(C2566&gt;7,4,IF(AND(C2566&lt;=7,C2566&gt;6),3,IF(AND(C2566&lt;=6,C2566&gt;4),2,IF(C2566&lt;=4,1))))</f>
        <v>4</v>
      </c>
      <c r="G2566">
        <f t="shared" ref="G2566:G2629" si="202">IF(D2566&gt;4095.63,4,IF(AND(D2566&lt;=4095.63,D2566&gt;2785.04),3,IF(AND(D2566&lt;=2785.04,D2566&gt;1779.7),2,IF(D2566&lt;=1779.7,1))))</f>
        <v>3</v>
      </c>
      <c r="H2566">
        <f t="shared" ref="H2566:H2629" si="203">100*E2566+10*F2566+G2566</f>
        <v>443</v>
      </c>
      <c r="I2566" t="str">
        <f t="shared" ref="I2566:I2629" si="204">IF(H2566=444,"Platinum Customer",IF(AND(H2566&lt;444,H2566&gt;=433),"Very Loyal",IF(AND(H2566&lt;433,H2566&gt;=421),"Becoming Loyal",IF(AND(H2566&lt;421,H2566&gt;=344),"Recent Customer",IF(AND(H2566&lt;344,H2566&gt;=323),"Potential Customer",IF(AND(H2566&lt;323,H2566&gt;=311),"Late Bloomer",IF(AND(H2566&lt;311,H2566&gt;=224),"Losing Customer",IF(AND(H2566&lt;224,H2566&gt;=212),"High Risk Customer",IF(AND(H2566&lt;212,H2566&gt;=124),"Almost Lost Customer",IF(AND(H2566&lt;124,H2566&gt;=112),"Evasive Customer",IF(H2566=111,"Lost Customer")))))))))))</f>
        <v>Very Loyal</v>
      </c>
    </row>
    <row r="2567" spans="1:9" x14ac:dyDescent="0.25">
      <c r="A2567" s="11">
        <v>2567</v>
      </c>
      <c r="B2567" s="12">
        <v>71</v>
      </c>
      <c r="C2567" s="13">
        <v>4</v>
      </c>
      <c r="D2567" s="14">
        <v>1829.58</v>
      </c>
      <c r="E2567">
        <f t="shared" si="200"/>
        <v>2</v>
      </c>
      <c r="F2567">
        <f t="shared" si="201"/>
        <v>1</v>
      </c>
      <c r="G2567">
        <f t="shared" si="202"/>
        <v>2</v>
      </c>
      <c r="H2567">
        <f t="shared" si="203"/>
        <v>212</v>
      </c>
      <c r="I2567" t="str">
        <f t="shared" si="204"/>
        <v>High Risk Customer</v>
      </c>
    </row>
    <row r="2568" spans="1:9" x14ac:dyDescent="0.25">
      <c r="A2568" s="11">
        <v>2568</v>
      </c>
      <c r="B2568" s="12">
        <v>72</v>
      </c>
      <c r="C2568" s="13">
        <v>4</v>
      </c>
      <c r="D2568" s="14">
        <v>1232.95</v>
      </c>
      <c r="E2568">
        <f t="shared" si="200"/>
        <v>2</v>
      </c>
      <c r="F2568">
        <f t="shared" si="201"/>
        <v>1</v>
      </c>
      <c r="G2568">
        <f t="shared" si="202"/>
        <v>1</v>
      </c>
      <c r="H2568">
        <f t="shared" si="203"/>
        <v>211</v>
      </c>
      <c r="I2568" t="str">
        <f t="shared" si="204"/>
        <v>Almost Lost Customer</v>
      </c>
    </row>
    <row r="2569" spans="1:9" x14ac:dyDescent="0.25">
      <c r="A2569" s="11">
        <v>2569</v>
      </c>
      <c r="B2569" s="12">
        <v>75</v>
      </c>
      <c r="C2569" s="13">
        <v>7</v>
      </c>
      <c r="D2569" s="14">
        <v>3935.08</v>
      </c>
      <c r="E2569">
        <f t="shared" si="200"/>
        <v>2</v>
      </c>
      <c r="F2569">
        <f t="shared" si="201"/>
        <v>3</v>
      </c>
      <c r="G2569">
        <f t="shared" si="202"/>
        <v>3</v>
      </c>
      <c r="H2569">
        <f t="shared" si="203"/>
        <v>233</v>
      </c>
      <c r="I2569" t="str">
        <f t="shared" si="204"/>
        <v>Losing Customer</v>
      </c>
    </row>
    <row r="2570" spans="1:9" x14ac:dyDescent="0.25">
      <c r="A2570" s="11">
        <v>2570</v>
      </c>
      <c r="B2570" s="12">
        <v>93</v>
      </c>
      <c r="C2570" s="13">
        <v>8</v>
      </c>
      <c r="D2570" s="14">
        <v>4345.3099999999995</v>
      </c>
      <c r="E2570">
        <f t="shared" si="200"/>
        <v>1</v>
      </c>
      <c r="F2570">
        <f t="shared" si="201"/>
        <v>4</v>
      </c>
      <c r="G2570">
        <f t="shared" si="202"/>
        <v>4</v>
      </c>
      <c r="H2570">
        <f t="shared" si="203"/>
        <v>144</v>
      </c>
      <c r="I2570" t="str">
        <f t="shared" si="204"/>
        <v>Almost Lost Customer</v>
      </c>
    </row>
    <row r="2571" spans="1:9" x14ac:dyDescent="0.25">
      <c r="A2571" s="11">
        <v>2571</v>
      </c>
      <c r="B2571" s="12">
        <v>45</v>
      </c>
      <c r="C2571" s="13">
        <v>3</v>
      </c>
      <c r="D2571" s="14">
        <v>2222.29</v>
      </c>
      <c r="E2571">
        <f t="shared" si="200"/>
        <v>3</v>
      </c>
      <c r="F2571">
        <f t="shared" si="201"/>
        <v>1</v>
      </c>
      <c r="G2571">
        <f t="shared" si="202"/>
        <v>2</v>
      </c>
      <c r="H2571">
        <f t="shared" si="203"/>
        <v>312</v>
      </c>
      <c r="I2571" t="str">
        <f t="shared" si="204"/>
        <v>Late Bloomer</v>
      </c>
    </row>
    <row r="2572" spans="1:9" x14ac:dyDescent="0.25">
      <c r="A2572" s="11">
        <v>2572</v>
      </c>
      <c r="B2572" s="12">
        <v>79</v>
      </c>
      <c r="C2572" s="13">
        <v>8</v>
      </c>
      <c r="D2572" s="14">
        <v>4558.42</v>
      </c>
      <c r="E2572">
        <f t="shared" si="200"/>
        <v>2</v>
      </c>
      <c r="F2572">
        <f t="shared" si="201"/>
        <v>4</v>
      </c>
      <c r="G2572">
        <f t="shared" si="202"/>
        <v>4</v>
      </c>
      <c r="H2572">
        <f t="shared" si="203"/>
        <v>244</v>
      </c>
      <c r="I2572" t="str">
        <f t="shared" si="204"/>
        <v>Losing Customer</v>
      </c>
    </row>
    <row r="2573" spans="1:9" x14ac:dyDescent="0.25">
      <c r="A2573" s="11">
        <v>2573</v>
      </c>
      <c r="B2573" s="12">
        <v>14</v>
      </c>
      <c r="C2573" s="13">
        <v>4</v>
      </c>
      <c r="D2573" s="14">
        <v>2007.8300000000002</v>
      </c>
      <c r="E2573">
        <f t="shared" si="200"/>
        <v>4</v>
      </c>
      <c r="F2573">
        <f t="shared" si="201"/>
        <v>1</v>
      </c>
      <c r="G2573">
        <f t="shared" si="202"/>
        <v>2</v>
      </c>
      <c r="H2573">
        <f t="shared" si="203"/>
        <v>412</v>
      </c>
      <c r="I2573" t="str">
        <f t="shared" si="204"/>
        <v>Recent Customer</v>
      </c>
    </row>
    <row r="2574" spans="1:9" x14ac:dyDescent="0.25">
      <c r="A2574" s="11">
        <v>2574</v>
      </c>
      <c r="B2574" s="12">
        <v>27</v>
      </c>
      <c r="C2574" s="13">
        <v>11</v>
      </c>
      <c r="D2574" s="14">
        <v>6049.5900000000011</v>
      </c>
      <c r="E2574">
        <f t="shared" si="200"/>
        <v>3</v>
      </c>
      <c r="F2574">
        <f t="shared" si="201"/>
        <v>4</v>
      </c>
      <c r="G2574">
        <f t="shared" si="202"/>
        <v>4</v>
      </c>
      <c r="H2574">
        <f t="shared" si="203"/>
        <v>344</v>
      </c>
      <c r="I2574" t="str">
        <f t="shared" si="204"/>
        <v>Recent Customer</v>
      </c>
    </row>
    <row r="2575" spans="1:9" x14ac:dyDescent="0.25">
      <c r="A2575" s="11">
        <v>2575</v>
      </c>
      <c r="B2575" s="12">
        <v>10</v>
      </c>
      <c r="C2575" s="13">
        <v>5</v>
      </c>
      <c r="D2575" s="14">
        <v>2118</v>
      </c>
      <c r="E2575">
        <f t="shared" si="200"/>
        <v>4</v>
      </c>
      <c r="F2575">
        <f t="shared" si="201"/>
        <v>2</v>
      </c>
      <c r="G2575">
        <f t="shared" si="202"/>
        <v>2</v>
      </c>
      <c r="H2575">
        <f t="shared" si="203"/>
        <v>422</v>
      </c>
      <c r="I2575" t="str">
        <f t="shared" si="204"/>
        <v>Becoming Loyal</v>
      </c>
    </row>
    <row r="2576" spans="1:9" x14ac:dyDescent="0.25">
      <c r="A2576" s="11">
        <v>2576</v>
      </c>
      <c r="B2576" s="12">
        <v>78</v>
      </c>
      <c r="C2576" s="13">
        <v>7</v>
      </c>
      <c r="D2576" s="14">
        <v>2522.1800000000003</v>
      </c>
      <c r="E2576">
        <f t="shared" si="200"/>
        <v>2</v>
      </c>
      <c r="F2576">
        <f t="shared" si="201"/>
        <v>3</v>
      </c>
      <c r="G2576">
        <f t="shared" si="202"/>
        <v>2</v>
      </c>
      <c r="H2576">
        <f t="shared" si="203"/>
        <v>232</v>
      </c>
      <c r="I2576" t="str">
        <f t="shared" si="204"/>
        <v>Losing Customer</v>
      </c>
    </row>
    <row r="2577" spans="1:9" x14ac:dyDescent="0.25">
      <c r="A2577" s="11">
        <v>2577</v>
      </c>
      <c r="B2577" s="12">
        <v>93</v>
      </c>
      <c r="C2577" s="13">
        <v>6</v>
      </c>
      <c r="D2577" s="14">
        <v>2095.2199999999998</v>
      </c>
      <c r="E2577">
        <f t="shared" si="200"/>
        <v>1</v>
      </c>
      <c r="F2577">
        <f t="shared" si="201"/>
        <v>2</v>
      </c>
      <c r="G2577">
        <f t="shared" si="202"/>
        <v>2</v>
      </c>
      <c r="H2577">
        <f t="shared" si="203"/>
        <v>122</v>
      </c>
      <c r="I2577" t="str">
        <f t="shared" si="204"/>
        <v>Evasive Customer</v>
      </c>
    </row>
    <row r="2578" spans="1:9" x14ac:dyDescent="0.25">
      <c r="A2578" s="11">
        <v>2578</v>
      </c>
      <c r="B2578" s="12">
        <v>38</v>
      </c>
      <c r="C2578" s="13">
        <v>4</v>
      </c>
      <c r="D2578" s="14">
        <v>1955.7800000000002</v>
      </c>
      <c r="E2578">
        <f t="shared" si="200"/>
        <v>3</v>
      </c>
      <c r="F2578">
        <f t="shared" si="201"/>
        <v>1</v>
      </c>
      <c r="G2578">
        <f t="shared" si="202"/>
        <v>2</v>
      </c>
      <c r="H2578">
        <f t="shared" si="203"/>
        <v>312</v>
      </c>
      <c r="I2578" t="str">
        <f t="shared" si="204"/>
        <v>Late Bloomer</v>
      </c>
    </row>
    <row r="2579" spans="1:9" x14ac:dyDescent="0.25">
      <c r="A2579" s="11">
        <v>2579</v>
      </c>
      <c r="B2579" s="12">
        <v>49</v>
      </c>
      <c r="C2579" s="13">
        <v>3</v>
      </c>
      <c r="D2579" s="14">
        <v>788.5</v>
      </c>
      <c r="E2579">
        <f t="shared" si="200"/>
        <v>2</v>
      </c>
      <c r="F2579">
        <f t="shared" si="201"/>
        <v>1</v>
      </c>
      <c r="G2579">
        <f t="shared" si="202"/>
        <v>1</v>
      </c>
      <c r="H2579">
        <f t="shared" si="203"/>
        <v>211</v>
      </c>
      <c r="I2579" t="str">
        <f t="shared" si="204"/>
        <v>Almost Lost Customer</v>
      </c>
    </row>
    <row r="2580" spans="1:9" x14ac:dyDescent="0.25">
      <c r="A2580" s="11">
        <v>2580</v>
      </c>
      <c r="B2580" s="12">
        <v>64</v>
      </c>
      <c r="C2580" s="13">
        <v>8</v>
      </c>
      <c r="D2580" s="14">
        <v>5690.45</v>
      </c>
      <c r="E2580">
        <f t="shared" si="200"/>
        <v>2</v>
      </c>
      <c r="F2580">
        <f t="shared" si="201"/>
        <v>4</v>
      </c>
      <c r="G2580">
        <f t="shared" si="202"/>
        <v>4</v>
      </c>
      <c r="H2580">
        <f t="shared" si="203"/>
        <v>244</v>
      </c>
      <c r="I2580" t="str">
        <f t="shared" si="204"/>
        <v>Losing Customer</v>
      </c>
    </row>
    <row r="2581" spans="1:9" x14ac:dyDescent="0.25">
      <c r="A2581" s="11">
        <v>2581</v>
      </c>
      <c r="B2581" s="12">
        <v>134</v>
      </c>
      <c r="C2581" s="13">
        <v>5</v>
      </c>
      <c r="D2581" s="14">
        <v>3541.7000000000003</v>
      </c>
      <c r="E2581">
        <f t="shared" si="200"/>
        <v>1</v>
      </c>
      <c r="F2581">
        <f t="shared" si="201"/>
        <v>2</v>
      </c>
      <c r="G2581">
        <f t="shared" si="202"/>
        <v>3</v>
      </c>
      <c r="H2581">
        <f t="shared" si="203"/>
        <v>123</v>
      </c>
      <c r="I2581" t="str">
        <f t="shared" si="204"/>
        <v>Evasive Customer</v>
      </c>
    </row>
    <row r="2582" spans="1:9" x14ac:dyDescent="0.25">
      <c r="A2582" s="11">
        <v>2582</v>
      </c>
      <c r="B2582" s="12">
        <v>52</v>
      </c>
      <c r="C2582" s="13">
        <v>5</v>
      </c>
      <c r="D2582" s="14">
        <v>2912.8100000000004</v>
      </c>
      <c r="E2582">
        <f t="shared" si="200"/>
        <v>2</v>
      </c>
      <c r="F2582">
        <f t="shared" si="201"/>
        <v>2</v>
      </c>
      <c r="G2582">
        <f t="shared" si="202"/>
        <v>3</v>
      </c>
      <c r="H2582">
        <f t="shared" si="203"/>
        <v>223</v>
      </c>
      <c r="I2582" t="str">
        <f t="shared" si="204"/>
        <v>High Risk Customer</v>
      </c>
    </row>
    <row r="2583" spans="1:9" x14ac:dyDescent="0.25">
      <c r="A2583" s="11">
        <v>2583</v>
      </c>
      <c r="B2583" s="12">
        <v>92</v>
      </c>
      <c r="C2583" s="13">
        <v>4</v>
      </c>
      <c r="D2583" s="14">
        <v>2652.07</v>
      </c>
      <c r="E2583">
        <f t="shared" si="200"/>
        <v>1</v>
      </c>
      <c r="F2583">
        <f t="shared" si="201"/>
        <v>1</v>
      </c>
      <c r="G2583">
        <f t="shared" si="202"/>
        <v>2</v>
      </c>
      <c r="H2583">
        <f t="shared" si="203"/>
        <v>112</v>
      </c>
      <c r="I2583" t="str">
        <f t="shared" si="204"/>
        <v>Evasive Customer</v>
      </c>
    </row>
    <row r="2584" spans="1:9" x14ac:dyDescent="0.25">
      <c r="A2584" s="11">
        <v>2584</v>
      </c>
      <c r="B2584" s="12">
        <v>38</v>
      </c>
      <c r="C2584" s="13">
        <v>5</v>
      </c>
      <c r="D2584" s="14">
        <v>2208.2400000000002</v>
      </c>
      <c r="E2584">
        <f t="shared" si="200"/>
        <v>3</v>
      </c>
      <c r="F2584">
        <f t="shared" si="201"/>
        <v>2</v>
      </c>
      <c r="G2584">
        <f t="shared" si="202"/>
        <v>2</v>
      </c>
      <c r="H2584">
        <f t="shared" si="203"/>
        <v>322</v>
      </c>
      <c r="I2584" t="str">
        <f t="shared" si="204"/>
        <v>Late Bloomer</v>
      </c>
    </row>
    <row r="2585" spans="1:9" x14ac:dyDescent="0.25">
      <c r="A2585" s="11">
        <v>2585</v>
      </c>
      <c r="B2585" s="12">
        <v>5</v>
      </c>
      <c r="C2585" s="13">
        <v>7</v>
      </c>
      <c r="D2585" s="14">
        <v>3498.11</v>
      </c>
      <c r="E2585">
        <f t="shared" si="200"/>
        <v>4</v>
      </c>
      <c r="F2585">
        <f t="shared" si="201"/>
        <v>3</v>
      </c>
      <c r="G2585">
        <f t="shared" si="202"/>
        <v>3</v>
      </c>
      <c r="H2585">
        <f t="shared" si="203"/>
        <v>433</v>
      </c>
      <c r="I2585" t="str">
        <f t="shared" si="204"/>
        <v>Very Loyal</v>
      </c>
    </row>
    <row r="2586" spans="1:9" x14ac:dyDescent="0.25">
      <c r="A2586" s="11">
        <v>2586</v>
      </c>
      <c r="B2586" s="12">
        <v>19</v>
      </c>
      <c r="C2586" s="13">
        <v>3</v>
      </c>
      <c r="D2586" s="14">
        <v>1145.04</v>
      </c>
      <c r="E2586">
        <f t="shared" si="200"/>
        <v>3</v>
      </c>
      <c r="F2586">
        <f t="shared" si="201"/>
        <v>1</v>
      </c>
      <c r="G2586">
        <f t="shared" si="202"/>
        <v>1</v>
      </c>
      <c r="H2586">
        <f t="shared" si="203"/>
        <v>311</v>
      </c>
      <c r="I2586" t="str">
        <f t="shared" si="204"/>
        <v>Late Bloomer</v>
      </c>
    </row>
    <row r="2587" spans="1:9" x14ac:dyDescent="0.25">
      <c r="A2587" s="11">
        <v>2587</v>
      </c>
      <c r="B2587" s="12">
        <v>64</v>
      </c>
      <c r="C2587" s="13">
        <v>9</v>
      </c>
      <c r="D2587" s="14">
        <v>4776.43</v>
      </c>
      <c r="E2587">
        <f t="shared" si="200"/>
        <v>2</v>
      </c>
      <c r="F2587">
        <f t="shared" si="201"/>
        <v>4</v>
      </c>
      <c r="G2587">
        <f t="shared" si="202"/>
        <v>4</v>
      </c>
      <c r="H2587">
        <f t="shared" si="203"/>
        <v>244</v>
      </c>
      <c r="I2587" t="str">
        <f t="shared" si="204"/>
        <v>Losing Customer</v>
      </c>
    </row>
    <row r="2588" spans="1:9" x14ac:dyDescent="0.25">
      <c r="A2588" s="11">
        <v>2588</v>
      </c>
      <c r="B2588" s="12">
        <v>178</v>
      </c>
      <c r="C2588" s="13">
        <v>3</v>
      </c>
      <c r="D2588" s="14">
        <v>3493.49</v>
      </c>
      <c r="E2588">
        <f t="shared" si="200"/>
        <v>1</v>
      </c>
      <c r="F2588">
        <f t="shared" si="201"/>
        <v>1</v>
      </c>
      <c r="G2588">
        <f t="shared" si="202"/>
        <v>3</v>
      </c>
      <c r="H2588">
        <f t="shared" si="203"/>
        <v>113</v>
      </c>
      <c r="I2588" t="str">
        <f t="shared" si="204"/>
        <v>Evasive Customer</v>
      </c>
    </row>
    <row r="2589" spans="1:9" x14ac:dyDescent="0.25">
      <c r="A2589" s="11">
        <v>2589</v>
      </c>
      <c r="B2589" s="12">
        <v>67</v>
      </c>
      <c r="C2589" s="13">
        <v>5</v>
      </c>
      <c r="D2589" s="14">
        <v>3494.16</v>
      </c>
      <c r="E2589">
        <f t="shared" si="200"/>
        <v>2</v>
      </c>
      <c r="F2589">
        <f t="shared" si="201"/>
        <v>2</v>
      </c>
      <c r="G2589">
        <f t="shared" si="202"/>
        <v>3</v>
      </c>
      <c r="H2589">
        <f t="shared" si="203"/>
        <v>223</v>
      </c>
      <c r="I2589" t="str">
        <f t="shared" si="204"/>
        <v>High Risk Customer</v>
      </c>
    </row>
    <row r="2590" spans="1:9" x14ac:dyDescent="0.25">
      <c r="A2590" s="11">
        <v>2590</v>
      </c>
      <c r="B2590" s="12">
        <v>50</v>
      </c>
      <c r="C2590" s="13">
        <v>6</v>
      </c>
      <c r="D2590" s="14">
        <v>5483</v>
      </c>
      <c r="E2590">
        <f t="shared" si="200"/>
        <v>2</v>
      </c>
      <c r="F2590">
        <f t="shared" si="201"/>
        <v>2</v>
      </c>
      <c r="G2590">
        <f t="shared" si="202"/>
        <v>4</v>
      </c>
      <c r="H2590">
        <f t="shared" si="203"/>
        <v>224</v>
      </c>
      <c r="I2590" t="str">
        <f t="shared" si="204"/>
        <v>Losing Customer</v>
      </c>
    </row>
    <row r="2591" spans="1:9" x14ac:dyDescent="0.25">
      <c r="A2591" s="11">
        <v>2591</v>
      </c>
      <c r="B2591" s="12">
        <v>42</v>
      </c>
      <c r="C2591" s="13">
        <v>6</v>
      </c>
      <c r="D2591" s="14">
        <v>5839.22</v>
      </c>
      <c r="E2591">
        <f t="shared" si="200"/>
        <v>3</v>
      </c>
      <c r="F2591">
        <f t="shared" si="201"/>
        <v>2</v>
      </c>
      <c r="G2591">
        <f t="shared" si="202"/>
        <v>4</v>
      </c>
      <c r="H2591">
        <f t="shared" si="203"/>
        <v>324</v>
      </c>
      <c r="I2591" t="str">
        <f t="shared" si="204"/>
        <v>Potential Customer</v>
      </c>
    </row>
    <row r="2592" spans="1:9" x14ac:dyDescent="0.25">
      <c r="A2592" s="11">
        <v>2592</v>
      </c>
      <c r="B2592" s="12">
        <v>37</v>
      </c>
      <c r="C2592" s="13">
        <v>8</v>
      </c>
      <c r="D2592" s="14">
        <v>6490.2999999999993</v>
      </c>
      <c r="E2592">
        <f t="shared" si="200"/>
        <v>3</v>
      </c>
      <c r="F2592">
        <f t="shared" si="201"/>
        <v>4</v>
      </c>
      <c r="G2592">
        <f t="shared" si="202"/>
        <v>4</v>
      </c>
      <c r="H2592">
        <f t="shared" si="203"/>
        <v>344</v>
      </c>
      <c r="I2592" t="str">
        <f t="shared" si="204"/>
        <v>Recent Customer</v>
      </c>
    </row>
    <row r="2593" spans="1:9" x14ac:dyDescent="0.25">
      <c r="A2593" s="11">
        <v>2593</v>
      </c>
      <c r="B2593" s="12">
        <v>60</v>
      </c>
      <c r="C2593" s="13">
        <v>4</v>
      </c>
      <c r="D2593" s="14">
        <v>937.82000000000016</v>
      </c>
      <c r="E2593">
        <f t="shared" si="200"/>
        <v>2</v>
      </c>
      <c r="F2593">
        <f t="shared" si="201"/>
        <v>1</v>
      </c>
      <c r="G2593">
        <f t="shared" si="202"/>
        <v>1</v>
      </c>
      <c r="H2593">
        <f t="shared" si="203"/>
        <v>211</v>
      </c>
      <c r="I2593" t="str">
        <f t="shared" si="204"/>
        <v>Almost Lost Customer</v>
      </c>
    </row>
    <row r="2594" spans="1:9" x14ac:dyDescent="0.25">
      <c r="A2594" s="11">
        <v>2594</v>
      </c>
      <c r="B2594" s="12">
        <v>91</v>
      </c>
      <c r="C2594" s="13">
        <v>6</v>
      </c>
      <c r="D2594" s="14">
        <v>4895.55</v>
      </c>
      <c r="E2594">
        <f t="shared" si="200"/>
        <v>1</v>
      </c>
      <c r="F2594">
        <f t="shared" si="201"/>
        <v>2</v>
      </c>
      <c r="G2594">
        <f t="shared" si="202"/>
        <v>4</v>
      </c>
      <c r="H2594">
        <f t="shared" si="203"/>
        <v>124</v>
      </c>
      <c r="I2594" t="str">
        <f t="shared" si="204"/>
        <v>Almost Lost Customer</v>
      </c>
    </row>
    <row r="2595" spans="1:9" x14ac:dyDescent="0.25">
      <c r="A2595" s="11">
        <v>2595</v>
      </c>
      <c r="B2595" s="12">
        <v>44</v>
      </c>
      <c r="C2595" s="13">
        <v>8</v>
      </c>
      <c r="D2595" s="14">
        <v>4631.380000000001</v>
      </c>
      <c r="E2595">
        <f t="shared" si="200"/>
        <v>3</v>
      </c>
      <c r="F2595">
        <f t="shared" si="201"/>
        <v>4</v>
      </c>
      <c r="G2595">
        <f t="shared" si="202"/>
        <v>4</v>
      </c>
      <c r="H2595">
        <f t="shared" si="203"/>
        <v>344</v>
      </c>
      <c r="I2595" t="str">
        <f t="shared" si="204"/>
        <v>Recent Customer</v>
      </c>
    </row>
    <row r="2596" spans="1:9" x14ac:dyDescent="0.25">
      <c r="A2596" s="11">
        <v>2596</v>
      </c>
      <c r="B2596" s="12">
        <v>72</v>
      </c>
      <c r="C2596" s="13">
        <v>5</v>
      </c>
      <c r="D2596" s="14">
        <v>3854.79</v>
      </c>
      <c r="E2596">
        <f t="shared" si="200"/>
        <v>2</v>
      </c>
      <c r="F2596">
        <f t="shared" si="201"/>
        <v>2</v>
      </c>
      <c r="G2596">
        <f t="shared" si="202"/>
        <v>3</v>
      </c>
      <c r="H2596">
        <f t="shared" si="203"/>
        <v>223</v>
      </c>
      <c r="I2596" t="str">
        <f t="shared" si="204"/>
        <v>High Risk Customer</v>
      </c>
    </row>
    <row r="2597" spans="1:9" x14ac:dyDescent="0.25">
      <c r="A2597" s="11">
        <v>2597</v>
      </c>
      <c r="B2597" s="12">
        <v>5</v>
      </c>
      <c r="C2597" s="13">
        <v>6</v>
      </c>
      <c r="D2597" s="14">
        <v>4017.6599999999994</v>
      </c>
      <c r="E2597">
        <f t="shared" si="200"/>
        <v>4</v>
      </c>
      <c r="F2597">
        <f t="shared" si="201"/>
        <v>2</v>
      </c>
      <c r="G2597">
        <f t="shared" si="202"/>
        <v>3</v>
      </c>
      <c r="H2597">
        <f t="shared" si="203"/>
        <v>423</v>
      </c>
      <c r="I2597" t="str">
        <f t="shared" si="204"/>
        <v>Becoming Loyal</v>
      </c>
    </row>
    <row r="2598" spans="1:9" x14ac:dyDescent="0.25">
      <c r="A2598" s="11">
        <v>2598</v>
      </c>
      <c r="B2598" s="12">
        <v>87</v>
      </c>
      <c r="C2598" s="13">
        <v>6</v>
      </c>
      <c r="D2598" s="14">
        <v>3931.13</v>
      </c>
      <c r="E2598">
        <f t="shared" si="200"/>
        <v>2</v>
      </c>
      <c r="F2598">
        <f t="shared" si="201"/>
        <v>2</v>
      </c>
      <c r="G2598">
        <f t="shared" si="202"/>
        <v>3</v>
      </c>
      <c r="H2598">
        <f t="shared" si="203"/>
        <v>223</v>
      </c>
      <c r="I2598" t="str">
        <f t="shared" si="204"/>
        <v>High Risk Customer</v>
      </c>
    </row>
    <row r="2599" spans="1:9" x14ac:dyDescent="0.25">
      <c r="A2599" s="11">
        <v>2599</v>
      </c>
      <c r="B2599" s="12">
        <v>53</v>
      </c>
      <c r="C2599" s="13">
        <v>7</v>
      </c>
      <c r="D2599" s="14">
        <v>2866.09</v>
      </c>
      <c r="E2599">
        <f t="shared" si="200"/>
        <v>2</v>
      </c>
      <c r="F2599">
        <f t="shared" si="201"/>
        <v>3</v>
      </c>
      <c r="G2599">
        <f t="shared" si="202"/>
        <v>3</v>
      </c>
      <c r="H2599">
        <f t="shared" si="203"/>
        <v>233</v>
      </c>
      <c r="I2599" t="str">
        <f t="shared" si="204"/>
        <v>Losing Customer</v>
      </c>
    </row>
    <row r="2600" spans="1:9" x14ac:dyDescent="0.25">
      <c r="A2600" s="11">
        <v>2600</v>
      </c>
      <c r="B2600" s="12">
        <v>171</v>
      </c>
      <c r="C2600" s="13">
        <v>3</v>
      </c>
      <c r="D2600" s="14">
        <v>3233.7700000000004</v>
      </c>
      <c r="E2600">
        <f t="shared" si="200"/>
        <v>1</v>
      </c>
      <c r="F2600">
        <f t="shared" si="201"/>
        <v>1</v>
      </c>
      <c r="G2600">
        <f t="shared" si="202"/>
        <v>3</v>
      </c>
      <c r="H2600">
        <f t="shared" si="203"/>
        <v>113</v>
      </c>
      <c r="I2600" t="str">
        <f t="shared" si="204"/>
        <v>Evasive Customer</v>
      </c>
    </row>
    <row r="2601" spans="1:9" x14ac:dyDescent="0.25">
      <c r="A2601" s="11">
        <v>2601</v>
      </c>
      <c r="B2601" s="12">
        <v>36</v>
      </c>
      <c r="C2601" s="13">
        <v>8</v>
      </c>
      <c r="D2601" s="14">
        <v>4582.12</v>
      </c>
      <c r="E2601">
        <f t="shared" si="200"/>
        <v>3</v>
      </c>
      <c r="F2601">
        <f t="shared" si="201"/>
        <v>4</v>
      </c>
      <c r="G2601">
        <f t="shared" si="202"/>
        <v>4</v>
      </c>
      <c r="H2601">
        <f t="shared" si="203"/>
        <v>344</v>
      </c>
      <c r="I2601" t="str">
        <f t="shared" si="204"/>
        <v>Recent Customer</v>
      </c>
    </row>
    <row r="2602" spans="1:9" x14ac:dyDescent="0.25">
      <c r="A2602" s="11">
        <v>2602</v>
      </c>
      <c r="B2602" s="12">
        <v>71</v>
      </c>
      <c r="C2602" s="13">
        <v>8</v>
      </c>
      <c r="D2602" s="14">
        <v>4041.79</v>
      </c>
      <c r="E2602">
        <f t="shared" si="200"/>
        <v>2</v>
      </c>
      <c r="F2602">
        <f t="shared" si="201"/>
        <v>4</v>
      </c>
      <c r="G2602">
        <f t="shared" si="202"/>
        <v>3</v>
      </c>
      <c r="H2602">
        <f t="shared" si="203"/>
        <v>243</v>
      </c>
      <c r="I2602" t="str">
        <f t="shared" si="204"/>
        <v>Losing Customer</v>
      </c>
    </row>
    <row r="2603" spans="1:9" x14ac:dyDescent="0.25">
      <c r="A2603" s="11">
        <v>2603</v>
      </c>
      <c r="B2603" s="12">
        <v>14</v>
      </c>
      <c r="C2603" s="13">
        <v>7</v>
      </c>
      <c r="D2603" s="14">
        <v>4657.99</v>
      </c>
      <c r="E2603">
        <f t="shared" si="200"/>
        <v>4</v>
      </c>
      <c r="F2603">
        <f t="shared" si="201"/>
        <v>3</v>
      </c>
      <c r="G2603">
        <f t="shared" si="202"/>
        <v>4</v>
      </c>
      <c r="H2603">
        <f t="shared" si="203"/>
        <v>434</v>
      </c>
      <c r="I2603" t="str">
        <f t="shared" si="204"/>
        <v>Very Loyal</v>
      </c>
    </row>
    <row r="2604" spans="1:9" x14ac:dyDescent="0.25">
      <c r="A2604" s="11">
        <v>2604</v>
      </c>
      <c r="B2604" s="12">
        <v>86</v>
      </c>
      <c r="C2604" s="13">
        <v>6</v>
      </c>
      <c r="D2604" s="14">
        <v>2795.79</v>
      </c>
      <c r="E2604">
        <f t="shared" si="200"/>
        <v>2</v>
      </c>
      <c r="F2604">
        <f t="shared" si="201"/>
        <v>2</v>
      </c>
      <c r="G2604">
        <f t="shared" si="202"/>
        <v>3</v>
      </c>
      <c r="H2604">
        <f t="shared" si="203"/>
        <v>223</v>
      </c>
      <c r="I2604" t="str">
        <f t="shared" si="204"/>
        <v>High Risk Customer</v>
      </c>
    </row>
    <row r="2605" spans="1:9" x14ac:dyDescent="0.25">
      <c r="A2605" s="11">
        <v>2605</v>
      </c>
      <c r="B2605" s="12">
        <v>115</v>
      </c>
      <c r="C2605" s="13">
        <v>5</v>
      </c>
      <c r="D2605" s="14">
        <v>4346.57</v>
      </c>
      <c r="E2605">
        <f t="shared" si="200"/>
        <v>1</v>
      </c>
      <c r="F2605">
        <f t="shared" si="201"/>
        <v>2</v>
      </c>
      <c r="G2605">
        <f t="shared" si="202"/>
        <v>4</v>
      </c>
      <c r="H2605">
        <f t="shared" si="203"/>
        <v>124</v>
      </c>
      <c r="I2605" t="str">
        <f t="shared" si="204"/>
        <v>Almost Lost Customer</v>
      </c>
    </row>
    <row r="2606" spans="1:9" x14ac:dyDescent="0.25">
      <c r="A2606" s="11">
        <v>2606</v>
      </c>
      <c r="B2606" s="12">
        <v>5</v>
      </c>
      <c r="C2606" s="13">
        <v>10</v>
      </c>
      <c r="D2606" s="14">
        <v>4718.43</v>
      </c>
      <c r="E2606">
        <f t="shared" si="200"/>
        <v>4</v>
      </c>
      <c r="F2606">
        <f t="shared" si="201"/>
        <v>4</v>
      </c>
      <c r="G2606">
        <f t="shared" si="202"/>
        <v>4</v>
      </c>
      <c r="H2606">
        <f t="shared" si="203"/>
        <v>444</v>
      </c>
      <c r="I2606" t="str">
        <f t="shared" si="204"/>
        <v>Platinum Customer</v>
      </c>
    </row>
    <row r="2607" spans="1:9" x14ac:dyDescent="0.25">
      <c r="A2607" s="11">
        <v>2607</v>
      </c>
      <c r="B2607" s="12">
        <v>5</v>
      </c>
      <c r="C2607" s="13">
        <v>8</v>
      </c>
      <c r="D2607" s="14">
        <v>1943.5099999999998</v>
      </c>
      <c r="E2607">
        <f t="shared" si="200"/>
        <v>4</v>
      </c>
      <c r="F2607">
        <f t="shared" si="201"/>
        <v>4</v>
      </c>
      <c r="G2607">
        <f t="shared" si="202"/>
        <v>2</v>
      </c>
      <c r="H2607">
        <f t="shared" si="203"/>
        <v>442</v>
      </c>
      <c r="I2607" t="str">
        <f t="shared" si="204"/>
        <v>Very Loyal</v>
      </c>
    </row>
    <row r="2608" spans="1:9" x14ac:dyDescent="0.25">
      <c r="A2608" s="11">
        <v>2608</v>
      </c>
      <c r="B2608" s="12">
        <v>17</v>
      </c>
      <c r="C2608" s="13">
        <v>7</v>
      </c>
      <c r="D2608" s="14">
        <v>1553.46</v>
      </c>
      <c r="E2608">
        <f t="shared" si="200"/>
        <v>4</v>
      </c>
      <c r="F2608">
        <f t="shared" si="201"/>
        <v>3</v>
      </c>
      <c r="G2608">
        <f t="shared" si="202"/>
        <v>1</v>
      </c>
      <c r="H2608">
        <f t="shared" si="203"/>
        <v>431</v>
      </c>
      <c r="I2608" t="str">
        <f t="shared" si="204"/>
        <v>Becoming Loyal</v>
      </c>
    </row>
    <row r="2609" spans="1:9" x14ac:dyDescent="0.25">
      <c r="A2609" s="11">
        <v>2609</v>
      </c>
      <c r="B2609" s="12">
        <v>187</v>
      </c>
      <c r="C2609" s="13">
        <v>8</v>
      </c>
      <c r="D2609" s="14">
        <v>2569.9400000000005</v>
      </c>
      <c r="E2609">
        <f t="shared" si="200"/>
        <v>1</v>
      </c>
      <c r="F2609">
        <f t="shared" si="201"/>
        <v>4</v>
      </c>
      <c r="G2609">
        <f t="shared" si="202"/>
        <v>2</v>
      </c>
      <c r="H2609">
        <f t="shared" si="203"/>
        <v>142</v>
      </c>
      <c r="I2609" t="str">
        <f t="shared" si="204"/>
        <v>Almost Lost Customer</v>
      </c>
    </row>
    <row r="2610" spans="1:9" x14ac:dyDescent="0.25">
      <c r="A2610" s="11">
        <v>2610</v>
      </c>
      <c r="B2610" s="12">
        <v>112</v>
      </c>
      <c r="C2610" s="13">
        <v>8</v>
      </c>
      <c r="D2610" s="14">
        <v>5598.91</v>
      </c>
      <c r="E2610">
        <f t="shared" si="200"/>
        <v>1</v>
      </c>
      <c r="F2610">
        <f t="shared" si="201"/>
        <v>4</v>
      </c>
      <c r="G2610">
        <f t="shared" si="202"/>
        <v>4</v>
      </c>
      <c r="H2610">
        <f t="shared" si="203"/>
        <v>144</v>
      </c>
      <c r="I2610" t="str">
        <f t="shared" si="204"/>
        <v>Almost Lost Customer</v>
      </c>
    </row>
    <row r="2611" spans="1:9" x14ac:dyDescent="0.25">
      <c r="A2611" s="11">
        <v>2611</v>
      </c>
      <c r="B2611" s="12">
        <v>2</v>
      </c>
      <c r="C2611" s="13">
        <v>7</v>
      </c>
      <c r="D2611" s="14">
        <v>2609.86</v>
      </c>
      <c r="E2611">
        <f t="shared" si="200"/>
        <v>4</v>
      </c>
      <c r="F2611">
        <f t="shared" si="201"/>
        <v>3</v>
      </c>
      <c r="G2611">
        <f t="shared" si="202"/>
        <v>2</v>
      </c>
      <c r="H2611">
        <f t="shared" si="203"/>
        <v>432</v>
      </c>
      <c r="I2611" t="str">
        <f t="shared" si="204"/>
        <v>Becoming Loyal</v>
      </c>
    </row>
    <row r="2612" spans="1:9" x14ac:dyDescent="0.25">
      <c r="A2612" s="11">
        <v>2612</v>
      </c>
      <c r="B2612" s="12">
        <v>209</v>
      </c>
      <c r="C2612" s="13">
        <v>2</v>
      </c>
      <c r="D2612" s="14">
        <v>1145.4100000000001</v>
      </c>
      <c r="E2612">
        <f t="shared" si="200"/>
        <v>1</v>
      </c>
      <c r="F2612">
        <f t="shared" si="201"/>
        <v>1</v>
      </c>
      <c r="G2612">
        <f t="shared" si="202"/>
        <v>1</v>
      </c>
      <c r="H2612">
        <f t="shared" si="203"/>
        <v>111</v>
      </c>
      <c r="I2612" t="str">
        <f t="shared" si="204"/>
        <v>Lost Customer</v>
      </c>
    </row>
    <row r="2613" spans="1:9" x14ac:dyDescent="0.25">
      <c r="A2613" s="11">
        <v>2613</v>
      </c>
      <c r="B2613" s="12">
        <v>98</v>
      </c>
      <c r="C2613" s="13">
        <v>5</v>
      </c>
      <c r="D2613" s="14">
        <v>2848.7899999999995</v>
      </c>
      <c r="E2613">
        <f t="shared" si="200"/>
        <v>1</v>
      </c>
      <c r="F2613">
        <f t="shared" si="201"/>
        <v>2</v>
      </c>
      <c r="G2613">
        <f t="shared" si="202"/>
        <v>3</v>
      </c>
      <c r="H2613">
        <f t="shared" si="203"/>
        <v>123</v>
      </c>
      <c r="I2613" t="str">
        <f t="shared" si="204"/>
        <v>Evasive Customer</v>
      </c>
    </row>
    <row r="2614" spans="1:9" x14ac:dyDescent="0.25">
      <c r="A2614" s="11">
        <v>2614</v>
      </c>
      <c r="B2614" s="12">
        <v>20</v>
      </c>
      <c r="C2614" s="13">
        <v>4</v>
      </c>
      <c r="D2614" s="14">
        <v>3002.51</v>
      </c>
      <c r="E2614">
        <f t="shared" si="200"/>
        <v>3</v>
      </c>
      <c r="F2614">
        <f t="shared" si="201"/>
        <v>1</v>
      </c>
      <c r="G2614">
        <f t="shared" si="202"/>
        <v>3</v>
      </c>
      <c r="H2614">
        <f t="shared" si="203"/>
        <v>313</v>
      </c>
      <c r="I2614" t="str">
        <f t="shared" si="204"/>
        <v>Late Bloomer</v>
      </c>
    </row>
    <row r="2615" spans="1:9" x14ac:dyDescent="0.25">
      <c r="A2615" s="11">
        <v>2615</v>
      </c>
      <c r="B2615" s="12">
        <v>55</v>
      </c>
      <c r="C2615" s="13">
        <v>9</v>
      </c>
      <c r="D2615" s="14">
        <v>5517.12</v>
      </c>
      <c r="E2615">
        <f t="shared" si="200"/>
        <v>2</v>
      </c>
      <c r="F2615">
        <f t="shared" si="201"/>
        <v>4</v>
      </c>
      <c r="G2615">
        <f t="shared" si="202"/>
        <v>4</v>
      </c>
      <c r="H2615">
        <f t="shared" si="203"/>
        <v>244</v>
      </c>
      <c r="I2615" t="str">
        <f t="shared" si="204"/>
        <v>Losing Customer</v>
      </c>
    </row>
    <row r="2616" spans="1:9" x14ac:dyDescent="0.25">
      <c r="A2616" s="11">
        <v>2616</v>
      </c>
      <c r="B2616" s="12">
        <v>42</v>
      </c>
      <c r="C2616" s="13">
        <v>11</v>
      </c>
      <c r="D2616" s="14">
        <v>6417.95</v>
      </c>
      <c r="E2616">
        <f t="shared" si="200"/>
        <v>3</v>
      </c>
      <c r="F2616">
        <f t="shared" si="201"/>
        <v>4</v>
      </c>
      <c r="G2616">
        <f t="shared" si="202"/>
        <v>4</v>
      </c>
      <c r="H2616">
        <f t="shared" si="203"/>
        <v>344</v>
      </c>
      <c r="I2616" t="str">
        <f t="shared" si="204"/>
        <v>Recent Customer</v>
      </c>
    </row>
    <row r="2617" spans="1:9" x14ac:dyDescent="0.25">
      <c r="A2617" s="11">
        <v>2617</v>
      </c>
      <c r="B2617" s="12">
        <v>126</v>
      </c>
      <c r="C2617" s="13">
        <v>7</v>
      </c>
      <c r="D2617" s="14">
        <v>6814.2199999999993</v>
      </c>
      <c r="E2617">
        <f t="shared" si="200"/>
        <v>1</v>
      </c>
      <c r="F2617">
        <f t="shared" si="201"/>
        <v>3</v>
      </c>
      <c r="G2617">
        <f t="shared" si="202"/>
        <v>4</v>
      </c>
      <c r="H2617">
        <f t="shared" si="203"/>
        <v>134</v>
      </c>
      <c r="I2617" t="str">
        <f t="shared" si="204"/>
        <v>Almost Lost Customer</v>
      </c>
    </row>
    <row r="2618" spans="1:9" x14ac:dyDescent="0.25">
      <c r="A2618" s="11">
        <v>2618</v>
      </c>
      <c r="B2618" s="12">
        <v>7</v>
      </c>
      <c r="C2618" s="13">
        <v>10</v>
      </c>
      <c r="D2618" s="14">
        <v>3007.93</v>
      </c>
      <c r="E2618">
        <f t="shared" si="200"/>
        <v>4</v>
      </c>
      <c r="F2618">
        <f t="shared" si="201"/>
        <v>4</v>
      </c>
      <c r="G2618">
        <f t="shared" si="202"/>
        <v>3</v>
      </c>
      <c r="H2618">
        <f t="shared" si="203"/>
        <v>443</v>
      </c>
      <c r="I2618" t="str">
        <f t="shared" si="204"/>
        <v>Very Loyal</v>
      </c>
    </row>
    <row r="2619" spans="1:9" x14ac:dyDescent="0.25">
      <c r="A2619" s="11">
        <v>2619</v>
      </c>
      <c r="B2619" s="12">
        <v>76</v>
      </c>
      <c r="C2619" s="13">
        <v>2</v>
      </c>
      <c r="D2619" s="14">
        <v>2659.5699999999997</v>
      </c>
      <c r="E2619">
        <f t="shared" si="200"/>
        <v>2</v>
      </c>
      <c r="F2619">
        <f t="shared" si="201"/>
        <v>1</v>
      </c>
      <c r="G2619">
        <f t="shared" si="202"/>
        <v>2</v>
      </c>
      <c r="H2619">
        <f t="shared" si="203"/>
        <v>212</v>
      </c>
      <c r="I2619" t="str">
        <f t="shared" si="204"/>
        <v>High Risk Customer</v>
      </c>
    </row>
    <row r="2620" spans="1:9" x14ac:dyDescent="0.25">
      <c r="A2620" s="11">
        <v>2620</v>
      </c>
      <c r="B2620" s="12">
        <v>30</v>
      </c>
      <c r="C2620" s="13">
        <v>8</v>
      </c>
      <c r="D2620" s="14">
        <v>4919.55</v>
      </c>
      <c r="E2620">
        <f t="shared" si="200"/>
        <v>3</v>
      </c>
      <c r="F2620">
        <f t="shared" si="201"/>
        <v>4</v>
      </c>
      <c r="G2620">
        <f t="shared" si="202"/>
        <v>4</v>
      </c>
      <c r="H2620">
        <f t="shared" si="203"/>
        <v>344</v>
      </c>
      <c r="I2620" t="str">
        <f t="shared" si="204"/>
        <v>Recent Customer</v>
      </c>
    </row>
    <row r="2621" spans="1:9" x14ac:dyDescent="0.25">
      <c r="A2621" s="11">
        <v>2621</v>
      </c>
      <c r="B2621" s="12">
        <v>9</v>
      </c>
      <c r="C2621" s="13">
        <v>7</v>
      </c>
      <c r="D2621" s="14">
        <v>3235.9900000000007</v>
      </c>
      <c r="E2621">
        <f t="shared" si="200"/>
        <v>4</v>
      </c>
      <c r="F2621">
        <f t="shared" si="201"/>
        <v>3</v>
      </c>
      <c r="G2621">
        <f t="shared" si="202"/>
        <v>3</v>
      </c>
      <c r="H2621">
        <f t="shared" si="203"/>
        <v>433</v>
      </c>
      <c r="I2621" t="str">
        <f t="shared" si="204"/>
        <v>Very Loyal</v>
      </c>
    </row>
    <row r="2622" spans="1:9" x14ac:dyDescent="0.25">
      <c r="A2622" s="11">
        <v>2622</v>
      </c>
      <c r="B2622" s="12">
        <v>16</v>
      </c>
      <c r="C2622" s="13">
        <v>7</v>
      </c>
      <c r="D2622" s="14">
        <v>3800.0299999999993</v>
      </c>
      <c r="E2622">
        <f t="shared" si="200"/>
        <v>4</v>
      </c>
      <c r="F2622">
        <f t="shared" si="201"/>
        <v>3</v>
      </c>
      <c r="G2622">
        <f t="shared" si="202"/>
        <v>3</v>
      </c>
      <c r="H2622">
        <f t="shared" si="203"/>
        <v>433</v>
      </c>
      <c r="I2622" t="str">
        <f t="shared" si="204"/>
        <v>Very Loyal</v>
      </c>
    </row>
    <row r="2623" spans="1:9" x14ac:dyDescent="0.25">
      <c r="A2623" s="11">
        <v>2623</v>
      </c>
      <c r="B2623" s="12">
        <v>10</v>
      </c>
      <c r="C2623" s="13">
        <v>5</v>
      </c>
      <c r="D2623" s="14">
        <v>3633.6100000000006</v>
      </c>
      <c r="E2623">
        <f t="shared" si="200"/>
        <v>4</v>
      </c>
      <c r="F2623">
        <f t="shared" si="201"/>
        <v>2</v>
      </c>
      <c r="G2623">
        <f t="shared" si="202"/>
        <v>3</v>
      </c>
      <c r="H2623">
        <f t="shared" si="203"/>
        <v>423</v>
      </c>
      <c r="I2623" t="str">
        <f t="shared" si="204"/>
        <v>Becoming Loyal</v>
      </c>
    </row>
    <row r="2624" spans="1:9" x14ac:dyDescent="0.25">
      <c r="A2624" s="11">
        <v>2624</v>
      </c>
      <c r="B2624" s="12">
        <v>27</v>
      </c>
      <c r="C2624" s="13">
        <v>5</v>
      </c>
      <c r="D2624" s="14">
        <v>2083.5600000000004</v>
      </c>
      <c r="E2624">
        <f t="shared" si="200"/>
        <v>3</v>
      </c>
      <c r="F2624">
        <f t="shared" si="201"/>
        <v>2</v>
      </c>
      <c r="G2624">
        <f t="shared" si="202"/>
        <v>2</v>
      </c>
      <c r="H2624">
        <f t="shared" si="203"/>
        <v>322</v>
      </c>
      <c r="I2624" t="str">
        <f t="shared" si="204"/>
        <v>Late Bloomer</v>
      </c>
    </row>
    <row r="2625" spans="1:9" x14ac:dyDescent="0.25">
      <c r="A2625" s="11">
        <v>2625</v>
      </c>
      <c r="B2625" s="12">
        <v>84</v>
      </c>
      <c r="C2625" s="13">
        <v>4</v>
      </c>
      <c r="D2625" s="14">
        <v>1764.47</v>
      </c>
      <c r="E2625">
        <f t="shared" si="200"/>
        <v>2</v>
      </c>
      <c r="F2625">
        <f t="shared" si="201"/>
        <v>1</v>
      </c>
      <c r="G2625">
        <f t="shared" si="202"/>
        <v>1</v>
      </c>
      <c r="H2625">
        <f t="shared" si="203"/>
        <v>211</v>
      </c>
      <c r="I2625" t="str">
        <f t="shared" si="204"/>
        <v>Almost Lost Customer</v>
      </c>
    </row>
    <row r="2626" spans="1:9" x14ac:dyDescent="0.25">
      <c r="A2626" s="11">
        <v>2626</v>
      </c>
      <c r="B2626" s="12">
        <v>41</v>
      </c>
      <c r="C2626" s="13">
        <v>4</v>
      </c>
      <c r="D2626" s="14">
        <v>2023.9499999999998</v>
      </c>
      <c r="E2626">
        <f t="shared" si="200"/>
        <v>3</v>
      </c>
      <c r="F2626">
        <f t="shared" si="201"/>
        <v>1</v>
      </c>
      <c r="G2626">
        <f t="shared" si="202"/>
        <v>2</v>
      </c>
      <c r="H2626">
        <f t="shared" si="203"/>
        <v>312</v>
      </c>
      <c r="I2626" t="str">
        <f t="shared" si="204"/>
        <v>Late Bloomer</v>
      </c>
    </row>
    <row r="2627" spans="1:9" x14ac:dyDescent="0.25">
      <c r="A2627" s="11">
        <v>2627</v>
      </c>
      <c r="B2627" s="12">
        <v>33</v>
      </c>
      <c r="C2627" s="13">
        <v>6</v>
      </c>
      <c r="D2627" s="14">
        <v>4375.2700000000004</v>
      </c>
      <c r="E2627">
        <f t="shared" si="200"/>
        <v>3</v>
      </c>
      <c r="F2627">
        <f t="shared" si="201"/>
        <v>2</v>
      </c>
      <c r="G2627">
        <f t="shared" si="202"/>
        <v>4</v>
      </c>
      <c r="H2627">
        <f t="shared" si="203"/>
        <v>324</v>
      </c>
      <c r="I2627" t="str">
        <f t="shared" si="204"/>
        <v>Potential Customer</v>
      </c>
    </row>
    <row r="2628" spans="1:9" x14ac:dyDescent="0.25">
      <c r="A2628" s="11">
        <v>2628</v>
      </c>
      <c r="B2628" s="12">
        <v>173</v>
      </c>
      <c r="C2628" s="13">
        <v>4</v>
      </c>
      <c r="D2628" s="14">
        <v>1808.92</v>
      </c>
      <c r="E2628">
        <f t="shared" si="200"/>
        <v>1</v>
      </c>
      <c r="F2628">
        <f t="shared" si="201"/>
        <v>1</v>
      </c>
      <c r="G2628">
        <f t="shared" si="202"/>
        <v>2</v>
      </c>
      <c r="H2628">
        <f t="shared" si="203"/>
        <v>112</v>
      </c>
      <c r="I2628" t="str">
        <f t="shared" si="204"/>
        <v>Evasive Customer</v>
      </c>
    </row>
    <row r="2629" spans="1:9" x14ac:dyDescent="0.25">
      <c r="A2629" s="11">
        <v>2629</v>
      </c>
      <c r="B2629" s="12">
        <v>44</v>
      </c>
      <c r="C2629" s="13">
        <v>6</v>
      </c>
      <c r="D2629" s="14">
        <v>4119.0599999999995</v>
      </c>
      <c r="E2629">
        <f t="shared" si="200"/>
        <v>3</v>
      </c>
      <c r="F2629">
        <f t="shared" si="201"/>
        <v>2</v>
      </c>
      <c r="G2629">
        <f t="shared" si="202"/>
        <v>4</v>
      </c>
      <c r="H2629">
        <f t="shared" si="203"/>
        <v>324</v>
      </c>
      <c r="I2629" t="str">
        <f t="shared" si="204"/>
        <v>Potential Customer</v>
      </c>
    </row>
    <row r="2630" spans="1:9" x14ac:dyDescent="0.25">
      <c r="A2630" s="11">
        <v>2630</v>
      </c>
      <c r="B2630" s="12">
        <v>62</v>
      </c>
      <c r="C2630" s="13">
        <v>10</v>
      </c>
      <c r="D2630" s="14">
        <v>4794.58</v>
      </c>
      <c r="E2630">
        <f t="shared" ref="E2630:E2693" si="205">IF(B2630&gt;88,1,IF(AND(B2630&lt;=88,B2630&gt;45),2,IF(AND(B2630&lt;=45,B2630&gt;18),3,IF(B2630&lt;=18,4))))</f>
        <v>2</v>
      </c>
      <c r="F2630">
        <f t="shared" ref="F2630:F2693" si="206">IF(C2630&gt;7,4,IF(AND(C2630&lt;=7,C2630&gt;6),3,IF(AND(C2630&lt;=6,C2630&gt;4),2,IF(C2630&lt;=4,1))))</f>
        <v>4</v>
      </c>
      <c r="G2630">
        <f t="shared" ref="G2630:G2693" si="207">IF(D2630&gt;4095.63,4,IF(AND(D2630&lt;=4095.63,D2630&gt;2785.04),3,IF(AND(D2630&lt;=2785.04,D2630&gt;1779.7),2,IF(D2630&lt;=1779.7,1))))</f>
        <v>4</v>
      </c>
      <c r="H2630">
        <f t="shared" ref="H2630:H2693" si="208">100*E2630+10*F2630+G2630</f>
        <v>244</v>
      </c>
      <c r="I2630" t="str">
        <f t="shared" ref="I2630:I2693" si="209">IF(H2630=444,"Platinum Customer",IF(AND(H2630&lt;444,H2630&gt;=433),"Very Loyal",IF(AND(H2630&lt;433,H2630&gt;=421),"Becoming Loyal",IF(AND(H2630&lt;421,H2630&gt;=344),"Recent Customer",IF(AND(H2630&lt;344,H2630&gt;=323),"Potential Customer",IF(AND(H2630&lt;323,H2630&gt;=311),"Late Bloomer",IF(AND(H2630&lt;311,H2630&gt;=224),"Losing Customer",IF(AND(H2630&lt;224,H2630&gt;=212),"High Risk Customer",IF(AND(H2630&lt;212,H2630&gt;=124),"Almost Lost Customer",IF(AND(H2630&lt;124,H2630&gt;=112),"Evasive Customer",IF(H2630=111,"Lost Customer")))))))))))</f>
        <v>Losing Customer</v>
      </c>
    </row>
    <row r="2631" spans="1:9" x14ac:dyDescent="0.25">
      <c r="A2631" s="11">
        <v>2631</v>
      </c>
      <c r="B2631" s="12">
        <v>27</v>
      </c>
      <c r="C2631" s="13">
        <v>3</v>
      </c>
      <c r="D2631" s="14">
        <v>866.46</v>
      </c>
      <c r="E2631">
        <f t="shared" si="205"/>
        <v>3</v>
      </c>
      <c r="F2631">
        <f t="shared" si="206"/>
        <v>1</v>
      </c>
      <c r="G2631">
        <f t="shared" si="207"/>
        <v>1</v>
      </c>
      <c r="H2631">
        <f t="shared" si="208"/>
        <v>311</v>
      </c>
      <c r="I2631" t="str">
        <f t="shared" si="209"/>
        <v>Late Bloomer</v>
      </c>
    </row>
    <row r="2632" spans="1:9" x14ac:dyDescent="0.25">
      <c r="A2632" s="11">
        <v>2632</v>
      </c>
      <c r="B2632" s="12">
        <v>7</v>
      </c>
      <c r="C2632" s="13">
        <v>4</v>
      </c>
      <c r="D2632" s="14">
        <v>4100.59</v>
      </c>
      <c r="E2632">
        <f t="shared" si="205"/>
        <v>4</v>
      </c>
      <c r="F2632">
        <f t="shared" si="206"/>
        <v>1</v>
      </c>
      <c r="G2632">
        <f t="shared" si="207"/>
        <v>4</v>
      </c>
      <c r="H2632">
        <f t="shared" si="208"/>
        <v>414</v>
      </c>
      <c r="I2632" t="str">
        <f t="shared" si="209"/>
        <v>Recent Customer</v>
      </c>
    </row>
    <row r="2633" spans="1:9" x14ac:dyDescent="0.25">
      <c r="A2633" s="11">
        <v>2633</v>
      </c>
      <c r="B2633" s="12">
        <v>15</v>
      </c>
      <c r="C2633" s="13">
        <v>9</v>
      </c>
      <c r="D2633" s="14">
        <v>3679</v>
      </c>
      <c r="E2633">
        <f t="shared" si="205"/>
        <v>4</v>
      </c>
      <c r="F2633">
        <f t="shared" si="206"/>
        <v>4</v>
      </c>
      <c r="G2633">
        <f t="shared" si="207"/>
        <v>3</v>
      </c>
      <c r="H2633">
        <f t="shared" si="208"/>
        <v>443</v>
      </c>
      <c r="I2633" t="str">
        <f t="shared" si="209"/>
        <v>Very Loyal</v>
      </c>
    </row>
    <row r="2634" spans="1:9" x14ac:dyDescent="0.25">
      <c r="A2634" s="11">
        <v>2634</v>
      </c>
      <c r="B2634" s="12">
        <v>189</v>
      </c>
      <c r="C2634" s="13">
        <v>3</v>
      </c>
      <c r="D2634" s="14">
        <v>798.28</v>
      </c>
      <c r="E2634">
        <f t="shared" si="205"/>
        <v>1</v>
      </c>
      <c r="F2634">
        <f t="shared" si="206"/>
        <v>1</v>
      </c>
      <c r="G2634">
        <f t="shared" si="207"/>
        <v>1</v>
      </c>
      <c r="H2634">
        <f t="shared" si="208"/>
        <v>111</v>
      </c>
      <c r="I2634" t="str">
        <f t="shared" si="209"/>
        <v>Lost Customer</v>
      </c>
    </row>
    <row r="2635" spans="1:9" x14ac:dyDescent="0.25">
      <c r="A2635" s="11">
        <v>2635</v>
      </c>
      <c r="B2635" s="12">
        <v>68</v>
      </c>
      <c r="C2635" s="13">
        <v>8</v>
      </c>
      <c r="D2635" s="14">
        <v>5178.5599999999995</v>
      </c>
      <c r="E2635">
        <f t="shared" si="205"/>
        <v>2</v>
      </c>
      <c r="F2635">
        <f t="shared" si="206"/>
        <v>4</v>
      </c>
      <c r="G2635">
        <f t="shared" si="207"/>
        <v>4</v>
      </c>
      <c r="H2635">
        <f t="shared" si="208"/>
        <v>244</v>
      </c>
      <c r="I2635" t="str">
        <f t="shared" si="209"/>
        <v>Losing Customer</v>
      </c>
    </row>
    <row r="2636" spans="1:9" x14ac:dyDescent="0.25">
      <c r="A2636" s="11">
        <v>2636</v>
      </c>
      <c r="B2636" s="12">
        <v>30</v>
      </c>
      <c r="C2636" s="13">
        <v>3</v>
      </c>
      <c r="D2636" s="14">
        <v>407.96000000000009</v>
      </c>
      <c r="E2636">
        <f t="shared" si="205"/>
        <v>3</v>
      </c>
      <c r="F2636">
        <f t="shared" si="206"/>
        <v>1</v>
      </c>
      <c r="G2636">
        <f t="shared" si="207"/>
        <v>1</v>
      </c>
      <c r="H2636">
        <f t="shared" si="208"/>
        <v>311</v>
      </c>
      <c r="I2636" t="str">
        <f t="shared" si="209"/>
        <v>Late Bloomer</v>
      </c>
    </row>
    <row r="2637" spans="1:9" x14ac:dyDescent="0.25">
      <c r="A2637" s="11">
        <v>2637</v>
      </c>
      <c r="B2637" s="12">
        <v>54</v>
      </c>
      <c r="C2637" s="13">
        <v>11</v>
      </c>
      <c r="D2637" s="14">
        <v>11222.65</v>
      </c>
      <c r="E2637">
        <f t="shared" si="205"/>
        <v>2</v>
      </c>
      <c r="F2637">
        <f t="shared" si="206"/>
        <v>4</v>
      </c>
      <c r="G2637">
        <f t="shared" si="207"/>
        <v>4</v>
      </c>
      <c r="H2637">
        <f t="shared" si="208"/>
        <v>244</v>
      </c>
      <c r="I2637" t="str">
        <f t="shared" si="209"/>
        <v>Losing Customer</v>
      </c>
    </row>
    <row r="2638" spans="1:9" x14ac:dyDescent="0.25">
      <c r="A2638" s="11">
        <v>2638</v>
      </c>
      <c r="B2638" s="12">
        <v>83</v>
      </c>
      <c r="C2638" s="13">
        <v>10</v>
      </c>
      <c r="D2638" s="14">
        <v>4047.2499999999995</v>
      </c>
      <c r="E2638">
        <f t="shared" si="205"/>
        <v>2</v>
      </c>
      <c r="F2638">
        <f t="shared" si="206"/>
        <v>4</v>
      </c>
      <c r="G2638">
        <f t="shared" si="207"/>
        <v>3</v>
      </c>
      <c r="H2638">
        <f t="shared" si="208"/>
        <v>243</v>
      </c>
      <c r="I2638" t="str">
        <f t="shared" si="209"/>
        <v>Losing Customer</v>
      </c>
    </row>
    <row r="2639" spans="1:9" x14ac:dyDescent="0.25">
      <c r="A2639" s="11">
        <v>2639</v>
      </c>
      <c r="B2639" s="12">
        <v>31</v>
      </c>
      <c r="C2639" s="13">
        <v>5</v>
      </c>
      <c r="D2639" s="14">
        <v>3676.22</v>
      </c>
      <c r="E2639">
        <f t="shared" si="205"/>
        <v>3</v>
      </c>
      <c r="F2639">
        <f t="shared" si="206"/>
        <v>2</v>
      </c>
      <c r="G2639">
        <f t="shared" si="207"/>
        <v>3</v>
      </c>
      <c r="H2639">
        <f t="shared" si="208"/>
        <v>323</v>
      </c>
      <c r="I2639" t="str">
        <f t="shared" si="209"/>
        <v>Potential Customer</v>
      </c>
    </row>
    <row r="2640" spans="1:9" x14ac:dyDescent="0.25">
      <c r="A2640" s="11">
        <v>2640</v>
      </c>
      <c r="B2640" s="12">
        <v>67</v>
      </c>
      <c r="C2640" s="13">
        <v>11</v>
      </c>
      <c r="D2640" s="14">
        <v>4246.5599999999995</v>
      </c>
      <c r="E2640">
        <f t="shared" si="205"/>
        <v>2</v>
      </c>
      <c r="F2640">
        <f t="shared" si="206"/>
        <v>4</v>
      </c>
      <c r="G2640">
        <f t="shared" si="207"/>
        <v>4</v>
      </c>
      <c r="H2640">
        <f t="shared" si="208"/>
        <v>244</v>
      </c>
      <c r="I2640" t="str">
        <f t="shared" si="209"/>
        <v>Losing Customer</v>
      </c>
    </row>
    <row r="2641" spans="1:9" x14ac:dyDescent="0.25">
      <c r="A2641" s="11">
        <v>2641</v>
      </c>
      <c r="B2641" s="12">
        <v>11</v>
      </c>
      <c r="C2641" s="13">
        <v>7</v>
      </c>
      <c r="D2641" s="14">
        <v>2661.43</v>
      </c>
      <c r="E2641">
        <f t="shared" si="205"/>
        <v>4</v>
      </c>
      <c r="F2641">
        <f t="shared" si="206"/>
        <v>3</v>
      </c>
      <c r="G2641">
        <f t="shared" si="207"/>
        <v>2</v>
      </c>
      <c r="H2641">
        <f t="shared" si="208"/>
        <v>432</v>
      </c>
      <c r="I2641" t="str">
        <f t="shared" si="209"/>
        <v>Becoming Loyal</v>
      </c>
    </row>
    <row r="2642" spans="1:9" x14ac:dyDescent="0.25">
      <c r="A2642" s="11">
        <v>2642</v>
      </c>
      <c r="B2642" s="12">
        <v>20</v>
      </c>
      <c r="C2642" s="13">
        <v>2</v>
      </c>
      <c r="D2642" s="14">
        <v>1915.8700000000001</v>
      </c>
      <c r="E2642">
        <f t="shared" si="205"/>
        <v>3</v>
      </c>
      <c r="F2642">
        <f t="shared" si="206"/>
        <v>1</v>
      </c>
      <c r="G2642">
        <f t="shared" si="207"/>
        <v>2</v>
      </c>
      <c r="H2642">
        <f t="shared" si="208"/>
        <v>312</v>
      </c>
      <c r="I2642" t="str">
        <f t="shared" si="209"/>
        <v>Late Bloomer</v>
      </c>
    </row>
    <row r="2643" spans="1:9" x14ac:dyDescent="0.25">
      <c r="A2643" s="11">
        <v>2643</v>
      </c>
      <c r="B2643" s="12">
        <v>54</v>
      </c>
      <c r="C2643" s="13">
        <v>3</v>
      </c>
      <c r="D2643" s="14">
        <v>348.08999999999992</v>
      </c>
      <c r="E2643">
        <f t="shared" si="205"/>
        <v>2</v>
      </c>
      <c r="F2643">
        <f t="shared" si="206"/>
        <v>1</v>
      </c>
      <c r="G2643">
        <f t="shared" si="207"/>
        <v>1</v>
      </c>
      <c r="H2643">
        <f t="shared" si="208"/>
        <v>211</v>
      </c>
      <c r="I2643" t="str">
        <f t="shared" si="209"/>
        <v>Almost Lost Customer</v>
      </c>
    </row>
    <row r="2644" spans="1:9" x14ac:dyDescent="0.25">
      <c r="A2644" s="11">
        <v>2644</v>
      </c>
      <c r="B2644" s="12">
        <v>60</v>
      </c>
      <c r="C2644" s="13">
        <v>2</v>
      </c>
      <c r="D2644" s="14">
        <v>1607.27</v>
      </c>
      <c r="E2644">
        <f t="shared" si="205"/>
        <v>2</v>
      </c>
      <c r="F2644">
        <f t="shared" si="206"/>
        <v>1</v>
      </c>
      <c r="G2644">
        <f t="shared" si="207"/>
        <v>1</v>
      </c>
      <c r="H2644">
        <f t="shared" si="208"/>
        <v>211</v>
      </c>
      <c r="I2644" t="str">
        <f t="shared" si="209"/>
        <v>Almost Lost Customer</v>
      </c>
    </row>
    <row r="2645" spans="1:9" x14ac:dyDescent="0.25">
      <c r="A2645" s="11">
        <v>2645</v>
      </c>
      <c r="B2645" s="12">
        <v>32</v>
      </c>
      <c r="C2645" s="13">
        <v>6</v>
      </c>
      <c r="D2645" s="14">
        <v>1500.81</v>
      </c>
      <c r="E2645">
        <f t="shared" si="205"/>
        <v>3</v>
      </c>
      <c r="F2645">
        <f t="shared" si="206"/>
        <v>2</v>
      </c>
      <c r="G2645">
        <f t="shared" si="207"/>
        <v>1</v>
      </c>
      <c r="H2645">
        <f t="shared" si="208"/>
        <v>321</v>
      </c>
      <c r="I2645" t="str">
        <f t="shared" si="209"/>
        <v>Late Bloomer</v>
      </c>
    </row>
    <row r="2646" spans="1:9" x14ac:dyDescent="0.25">
      <c r="A2646" s="11">
        <v>2646</v>
      </c>
      <c r="B2646" s="12">
        <v>119</v>
      </c>
      <c r="C2646" s="13">
        <v>5</v>
      </c>
      <c r="D2646" s="14">
        <v>2013.52</v>
      </c>
      <c r="E2646">
        <f t="shared" si="205"/>
        <v>1</v>
      </c>
      <c r="F2646">
        <f t="shared" si="206"/>
        <v>2</v>
      </c>
      <c r="G2646">
        <f t="shared" si="207"/>
        <v>2</v>
      </c>
      <c r="H2646">
        <f t="shared" si="208"/>
        <v>122</v>
      </c>
      <c r="I2646" t="str">
        <f t="shared" si="209"/>
        <v>Evasive Customer</v>
      </c>
    </row>
    <row r="2647" spans="1:9" x14ac:dyDescent="0.25">
      <c r="A2647" s="11">
        <v>2647</v>
      </c>
      <c r="B2647" s="12">
        <v>17</v>
      </c>
      <c r="C2647" s="13">
        <v>8</v>
      </c>
      <c r="D2647" s="14">
        <v>3791.2</v>
      </c>
      <c r="E2647">
        <f t="shared" si="205"/>
        <v>4</v>
      </c>
      <c r="F2647">
        <f t="shared" si="206"/>
        <v>4</v>
      </c>
      <c r="G2647">
        <f t="shared" si="207"/>
        <v>3</v>
      </c>
      <c r="H2647">
        <f t="shared" si="208"/>
        <v>443</v>
      </c>
      <c r="I2647" t="str">
        <f t="shared" si="209"/>
        <v>Very Loyal</v>
      </c>
    </row>
    <row r="2648" spans="1:9" x14ac:dyDescent="0.25">
      <c r="A2648" s="11">
        <v>2648</v>
      </c>
      <c r="B2648" s="12">
        <v>35</v>
      </c>
      <c r="C2648" s="13">
        <v>5</v>
      </c>
      <c r="D2648" s="14">
        <v>4384.8500000000004</v>
      </c>
      <c r="E2648">
        <f t="shared" si="205"/>
        <v>3</v>
      </c>
      <c r="F2648">
        <f t="shared" si="206"/>
        <v>2</v>
      </c>
      <c r="G2648">
        <f t="shared" si="207"/>
        <v>4</v>
      </c>
      <c r="H2648">
        <f t="shared" si="208"/>
        <v>324</v>
      </c>
      <c r="I2648" t="str">
        <f t="shared" si="209"/>
        <v>Potential Customer</v>
      </c>
    </row>
    <row r="2649" spans="1:9" x14ac:dyDescent="0.25">
      <c r="A2649" s="11">
        <v>2649</v>
      </c>
      <c r="B2649" s="12">
        <v>129</v>
      </c>
      <c r="C2649" s="13">
        <v>4</v>
      </c>
      <c r="D2649" s="14">
        <v>3870.9599999999996</v>
      </c>
      <c r="E2649">
        <f t="shared" si="205"/>
        <v>1</v>
      </c>
      <c r="F2649">
        <f t="shared" si="206"/>
        <v>1</v>
      </c>
      <c r="G2649">
        <f t="shared" si="207"/>
        <v>3</v>
      </c>
      <c r="H2649">
        <f t="shared" si="208"/>
        <v>113</v>
      </c>
      <c r="I2649" t="str">
        <f t="shared" si="209"/>
        <v>Evasive Customer</v>
      </c>
    </row>
    <row r="2650" spans="1:9" x14ac:dyDescent="0.25">
      <c r="A2650" s="11">
        <v>2650</v>
      </c>
      <c r="B2650" s="12">
        <v>25</v>
      </c>
      <c r="C2650" s="13">
        <v>6</v>
      </c>
      <c r="D2650" s="14">
        <v>2394.8200000000006</v>
      </c>
      <c r="E2650">
        <f t="shared" si="205"/>
        <v>3</v>
      </c>
      <c r="F2650">
        <f t="shared" si="206"/>
        <v>2</v>
      </c>
      <c r="G2650">
        <f t="shared" si="207"/>
        <v>2</v>
      </c>
      <c r="H2650">
        <f t="shared" si="208"/>
        <v>322</v>
      </c>
      <c r="I2650" t="str">
        <f t="shared" si="209"/>
        <v>Late Bloomer</v>
      </c>
    </row>
    <row r="2651" spans="1:9" x14ac:dyDescent="0.25">
      <c r="A2651" s="11">
        <v>2651</v>
      </c>
      <c r="B2651" s="12">
        <v>15</v>
      </c>
      <c r="C2651" s="13">
        <v>9</v>
      </c>
      <c r="D2651" s="14">
        <v>6073.4900000000007</v>
      </c>
      <c r="E2651">
        <f t="shared" si="205"/>
        <v>4</v>
      </c>
      <c r="F2651">
        <f t="shared" si="206"/>
        <v>4</v>
      </c>
      <c r="G2651">
        <f t="shared" si="207"/>
        <v>4</v>
      </c>
      <c r="H2651">
        <f t="shared" si="208"/>
        <v>444</v>
      </c>
      <c r="I2651" t="str">
        <f t="shared" si="209"/>
        <v>Platinum Customer</v>
      </c>
    </row>
    <row r="2652" spans="1:9" x14ac:dyDescent="0.25">
      <c r="A2652" s="11">
        <v>2652</v>
      </c>
      <c r="B2652" s="12">
        <v>23</v>
      </c>
      <c r="C2652" s="13">
        <v>5</v>
      </c>
      <c r="D2652" s="14">
        <v>5319.91</v>
      </c>
      <c r="E2652">
        <f t="shared" si="205"/>
        <v>3</v>
      </c>
      <c r="F2652">
        <f t="shared" si="206"/>
        <v>2</v>
      </c>
      <c r="G2652">
        <f t="shared" si="207"/>
        <v>4</v>
      </c>
      <c r="H2652">
        <f t="shared" si="208"/>
        <v>324</v>
      </c>
      <c r="I2652" t="str">
        <f t="shared" si="209"/>
        <v>Potential Customer</v>
      </c>
    </row>
    <row r="2653" spans="1:9" x14ac:dyDescent="0.25">
      <c r="A2653" s="11">
        <v>2653</v>
      </c>
      <c r="B2653" s="12">
        <v>3</v>
      </c>
      <c r="C2653" s="13">
        <v>9</v>
      </c>
      <c r="D2653" s="14">
        <v>7365.48</v>
      </c>
      <c r="E2653">
        <f t="shared" si="205"/>
        <v>4</v>
      </c>
      <c r="F2653">
        <f t="shared" si="206"/>
        <v>4</v>
      </c>
      <c r="G2653">
        <f t="shared" si="207"/>
        <v>4</v>
      </c>
      <c r="H2653">
        <f t="shared" si="208"/>
        <v>444</v>
      </c>
      <c r="I2653" t="str">
        <f t="shared" si="209"/>
        <v>Platinum Customer</v>
      </c>
    </row>
    <row r="2654" spans="1:9" x14ac:dyDescent="0.25">
      <c r="A2654" s="11">
        <v>2654</v>
      </c>
      <c r="B2654" s="12">
        <v>108</v>
      </c>
      <c r="C2654" s="13">
        <v>9</v>
      </c>
      <c r="D2654" s="14">
        <v>5504.95</v>
      </c>
      <c r="E2654">
        <f t="shared" si="205"/>
        <v>1</v>
      </c>
      <c r="F2654">
        <f t="shared" si="206"/>
        <v>4</v>
      </c>
      <c r="G2654">
        <f t="shared" si="207"/>
        <v>4</v>
      </c>
      <c r="H2654">
        <f t="shared" si="208"/>
        <v>144</v>
      </c>
      <c r="I2654" t="str">
        <f t="shared" si="209"/>
        <v>Almost Lost Customer</v>
      </c>
    </row>
    <row r="2655" spans="1:9" x14ac:dyDescent="0.25">
      <c r="A2655" s="11">
        <v>2655</v>
      </c>
      <c r="B2655" s="12">
        <v>157</v>
      </c>
      <c r="C2655" s="13">
        <v>6</v>
      </c>
      <c r="D2655" s="14">
        <v>4527.9400000000005</v>
      </c>
      <c r="E2655">
        <f t="shared" si="205"/>
        <v>1</v>
      </c>
      <c r="F2655">
        <f t="shared" si="206"/>
        <v>2</v>
      </c>
      <c r="G2655">
        <f t="shared" si="207"/>
        <v>4</v>
      </c>
      <c r="H2655">
        <f t="shared" si="208"/>
        <v>124</v>
      </c>
      <c r="I2655" t="str">
        <f t="shared" si="209"/>
        <v>Almost Lost Customer</v>
      </c>
    </row>
    <row r="2656" spans="1:9" x14ac:dyDescent="0.25">
      <c r="A2656" s="11">
        <v>2656</v>
      </c>
      <c r="B2656" s="12">
        <v>138</v>
      </c>
      <c r="C2656" s="13">
        <v>7</v>
      </c>
      <c r="D2656" s="14">
        <v>4142.75</v>
      </c>
      <c r="E2656">
        <f t="shared" si="205"/>
        <v>1</v>
      </c>
      <c r="F2656">
        <f t="shared" si="206"/>
        <v>3</v>
      </c>
      <c r="G2656">
        <f t="shared" si="207"/>
        <v>4</v>
      </c>
      <c r="H2656">
        <f t="shared" si="208"/>
        <v>134</v>
      </c>
      <c r="I2656" t="str">
        <f t="shared" si="209"/>
        <v>Almost Lost Customer</v>
      </c>
    </row>
    <row r="2657" spans="1:9" x14ac:dyDescent="0.25">
      <c r="A2657" s="11">
        <v>2657</v>
      </c>
      <c r="B2657" s="12">
        <v>182</v>
      </c>
      <c r="C2657" s="13">
        <v>3</v>
      </c>
      <c r="D2657" s="14">
        <v>2648.8500000000004</v>
      </c>
      <c r="E2657">
        <f t="shared" si="205"/>
        <v>1</v>
      </c>
      <c r="F2657">
        <f t="shared" si="206"/>
        <v>1</v>
      </c>
      <c r="G2657">
        <f t="shared" si="207"/>
        <v>2</v>
      </c>
      <c r="H2657">
        <f t="shared" si="208"/>
        <v>112</v>
      </c>
      <c r="I2657" t="str">
        <f t="shared" si="209"/>
        <v>Evasive Customer</v>
      </c>
    </row>
    <row r="2658" spans="1:9" x14ac:dyDescent="0.25">
      <c r="A2658" s="11">
        <v>2658</v>
      </c>
      <c r="B2658" s="12">
        <v>36</v>
      </c>
      <c r="C2658" s="13">
        <v>5</v>
      </c>
      <c r="D2658" s="14">
        <v>1329.0900000000001</v>
      </c>
      <c r="E2658">
        <f t="shared" si="205"/>
        <v>3</v>
      </c>
      <c r="F2658">
        <f t="shared" si="206"/>
        <v>2</v>
      </c>
      <c r="G2658">
        <f t="shared" si="207"/>
        <v>1</v>
      </c>
      <c r="H2658">
        <f t="shared" si="208"/>
        <v>321</v>
      </c>
      <c r="I2658" t="str">
        <f t="shared" si="209"/>
        <v>Late Bloomer</v>
      </c>
    </row>
    <row r="2659" spans="1:9" x14ac:dyDescent="0.25">
      <c r="A2659" s="11">
        <v>2659</v>
      </c>
      <c r="B2659" s="12">
        <v>0</v>
      </c>
      <c r="C2659" s="13">
        <v>12</v>
      </c>
      <c r="D2659" s="14">
        <v>8143.93</v>
      </c>
      <c r="E2659">
        <f t="shared" si="205"/>
        <v>4</v>
      </c>
      <c r="F2659">
        <f t="shared" si="206"/>
        <v>4</v>
      </c>
      <c r="G2659">
        <f t="shared" si="207"/>
        <v>4</v>
      </c>
      <c r="H2659">
        <f t="shared" si="208"/>
        <v>444</v>
      </c>
      <c r="I2659" t="str">
        <f t="shared" si="209"/>
        <v>Platinum Customer</v>
      </c>
    </row>
    <row r="2660" spans="1:9" x14ac:dyDescent="0.25">
      <c r="A2660" s="11">
        <v>2661</v>
      </c>
      <c r="B2660" s="12">
        <v>8</v>
      </c>
      <c r="C2660" s="13">
        <v>5</v>
      </c>
      <c r="D2660" s="14">
        <v>3638.75</v>
      </c>
      <c r="E2660">
        <f t="shared" si="205"/>
        <v>4</v>
      </c>
      <c r="F2660">
        <f t="shared" si="206"/>
        <v>2</v>
      </c>
      <c r="G2660">
        <f t="shared" si="207"/>
        <v>3</v>
      </c>
      <c r="H2660">
        <f t="shared" si="208"/>
        <v>423</v>
      </c>
      <c r="I2660" t="str">
        <f t="shared" si="209"/>
        <v>Becoming Loyal</v>
      </c>
    </row>
    <row r="2661" spans="1:9" x14ac:dyDescent="0.25">
      <c r="A2661" s="11">
        <v>2662</v>
      </c>
      <c r="B2661" s="12">
        <v>62</v>
      </c>
      <c r="C2661" s="13">
        <v>9</v>
      </c>
      <c r="D2661" s="14">
        <v>6500.2999999999993</v>
      </c>
      <c r="E2661">
        <f t="shared" si="205"/>
        <v>2</v>
      </c>
      <c r="F2661">
        <f t="shared" si="206"/>
        <v>4</v>
      </c>
      <c r="G2661">
        <f t="shared" si="207"/>
        <v>4</v>
      </c>
      <c r="H2661">
        <f t="shared" si="208"/>
        <v>244</v>
      </c>
      <c r="I2661" t="str">
        <f t="shared" si="209"/>
        <v>Losing Customer</v>
      </c>
    </row>
    <row r="2662" spans="1:9" x14ac:dyDescent="0.25">
      <c r="A2662" s="11">
        <v>2663</v>
      </c>
      <c r="B2662" s="12">
        <v>164</v>
      </c>
      <c r="C2662" s="13">
        <v>5</v>
      </c>
      <c r="D2662" s="14">
        <v>2037.02</v>
      </c>
      <c r="E2662">
        <f t="shared" si="205"/>
        <v>1</v>
      </c>
      <c r="F2662">
        <f t="shared" si="206"/>
        <v>2</v>
      </c>
      <c r="G2662">
        <f t="shared" si="207"/>
        <v>2</v>
      </c>
      <c r="H2662">
        <f t="shared" si="208"/>
        <v>122</v>
      </c>
      <c r="I2662" t="str">
        <f t="shared" si="209"/>
        <v>Evasive Customer</v>
      </c>
    </row>
    <row r="2663" spans="1:9" x14ac:dyDescent="0.25">
      <c r="A2663" s="11">
        <v>2664</v>
      </c>
      <c r="B2663" s="12">
        <v>134</v>
      </c>
      <c r="C2663" s="13">
        <v>7</v>
      </c>
      <c r="D2663" s="14">
        <v>3303.71</v>
      </c>
      <c r="E2663">
        <f t="shared" si="205"/>
        <v>1</v>
      </c>
      <c r="F2663">
        <f t="shared" si="206"/>
        <v>3</v>
      </c>
      <c r="G2663">
        <f t="shared" si="207"/>
        <v>3</v>
      </c>
      <c r="H2663">
        <f t="shared" si="208"/>
        <v>133</v>
      </c>
      <c r="I2663" t="str">
        <f t="shared" si="209"/>
        <v>Almost Lost Customer</v>
      </c>
    </row>
    <row r="2664" spans="1:9" x14ac:dyDescent="0.25">
      <c r="A2664" s="11">
        <v>2665</v>
      </c>
      <c r="B2664" s="12">
        <v>30</v>
      </c>
      <c r="C2664" s="13">
        <v>3</v>
      </c>
      <c r="D2664" s="14">
        <v>3383.62</v>
      </c>
      <c r="E2664">
        <f t="shared" si="205"/>
        <v>3</v>
      </c>
      <c r="F2664">
        <f t="shared" si="206"/>
        <v>1</v>
      </c>
      <c r="G2664">
        <f t="shared" si="207"/>
        <v>3</v>
      </c>
      <c r="H2664">
        <f t="shared" si="208"/>
        <v>313</v>
      </c>
      <c r="I2664" t="str">
        <f t="shared" si="209"/>
        <v>Late Bloomer</v>
      </c>
    </row>
    <row r="2665" spans="1:9" x14ac:dyDescent="0.25">
      <c r="A2665" s="11">
        <v>2666</v>
      </c>
      <c r="B2665" s="12">
        <v>256</v>
      </c>
      <c r="C2665" s="13">
        <v>4</v>
      </c>
      <c r="D2665" s="14">
        <v>1424.8200000000002</v>
      </c>
      <c r="E2665">
        <f t="shared" si="205"/>
        <v>1</v>
      </c>
      <c r="F2665">
        <f t="shared" si="206"/>
        <v>1</v>
      </c>
      <c r="G2665">
        <f t="shared" si="207"/>
        <v>1</v>
      </c>
      <c r="H2665">
        <f t="shared" si="208"/>
        <v>111</v>
      </c>
      <c r="I2665" t="str">
        <f t="shared" si="209"/>
        <v>Lost Customer</v>
      </c>
    </row>
    <row r="2666" spans="1:9" x14ac:dyDescent="0.25">
      <c r="A2666" s="11">
        <v>2667</v>
      </c>
      <c r="B2666" s="12">
        <v>98</v>
      </c>
      <c r="C2666" s="13">
        <v>5</v>
      </c>
      <c r="D2666" s="14">
        <v>2515.4299999999998</v>
      </c>
      <c r="E2666">
        <f t="shared" si="205"/>
        <v>1</v>
      </c>
      <c r="F2666">
        <f t="shared" si="206"/>
        <v>2</v>
      </c>
      <c r="G2666">
        <f t="shared" si="207"/>
        <v>2</v>
      </c>
      <c r="H2666">
        <f t="shared" si="208"/>
        <v>122</v>
      </c>
      <c r="I2666" t="str">
        <f t="shared" si="209"/>
        <v>Evasive Customer</v>
      </c>
    </row>
    <row r="2667" spans="1:9" x14ac:dyDescent="0.25">
      <c r="A2667" s="11">
        <v>2668</v>
      </c>
      <c r="B2667" s="12">
        <v>61</v>
      </c>
      <c r="C2667" s="13">
        <v>5</v>
      </c>
      <c r="D2667" s="14">
        <v>1542.4099999999999</v>
      </c>
      <c r="E2667">
        <f t="shared" si="205"/>
        <v>2</v>
      </c>
      <c r="F2667">
        <f t="shared" si="206"/>
        <v>2</v>
      </c>
      <c r="G2667">
        <f t="shared" si="207"/>
        <v>1</v>
      </c>
      <c r="H2667">
        <f t="shared" si="208"/>
        <v>221</v>
      </c>
      <c r="I2667" t="str">
        <f t="shared" si="209"/>
        <v>High Risk Customer</v>
      </c>
    </row>
    <row r="2668" spans="1:9" x14ac:dyDescent="0.25">
      <c r="A2668" s="11">
        <v>2669</v>
      </c>
      <c r="B2668" s="12">
        <v>48</v>
      </c>
      <c r="C2668" s="13">
        <v>3</v>
      </c>
      <c r="D2668" s="14">
        <v>1280.07</v>
      </c>
      <c r="E2668">
        <f t="shared" si="205"/>
        <v>2</v>
      </c>
      <c r="F2668">
        <f t="shared" si="206"/>
        <v>1</v>
      </c>
      <c r="G2668">
        <f t="shared" si="207"/>
        <v>1</v>
      </c>
      <c r="H2668">
        <f t="shared" si="208"/>
        <v>211</v>
      </c>
      <c r="I2668" t="str">
        <f t="shared" si="209"/>
        <v>Almost Lost Customer</v>
      </c>
    </row>
    <row r="2669" spans="1:9" x14ac:dyDescent="0.25">
      <c r="A2669" s="11">
        <v>2670</v>
      </c>
      <c r="B2669" s="12">
        <v>58</v>
      </c>
      <c r="C2669" s="13">
        <v>3</v>
      </c>
      <c r="D2669" s="14">
        <v>1311.3899999999999</v>
      </c>
      <c r="E2669">
        <f t="shared" si="205"/>
        <v>2</v>
      </c>
      <c r="F2669">
        <f t="shared" si="206"/>
        <v>1</v>
      </c>
      <c r="G2669">
        <f t="shared" si="207"/>
        <v>1</v>
      </c>
      <c r="H2669">
        <f t="shared" si="208"/>
        <v>211</v>
      </c>
      <c r="I2669" t="str">
        <f t="shared" si="209"/>
        <v>Almost Lost Customer</v>
      </c>
    </row>
    <row r="2670" spans="1:9" x14ac:dyDescent="0.25">
      <c r="A2670" s="11">
        <v>2671</v>
      </c>
      <c r="B2670" s="12">
        <v>100</v>
      </c>
      <c r="C2670" s="13">
        <v>7</v>
      </c>
      <c r="D2670" s="14">
        <v>3015.83</v>
      </c>
      <c r="E2670">
        <f t="shared" si="205"/>
        <v>1</v>
      </c>
      <c r="F2670">
        <f t="shared" si="206"/>
        <v>3</v>
      </c>
      <c r="G2670">
        <f t="shared" si="207"/>
        <v>3</v>
      </c>
      <c r="H2670">
        <f t="shared" si="208"/>
        <v>133</v>
      </c>
      <c r="I2670" t="str">
        <f t="shared" si="209"/>
        <v>Almost Lost Customer</v>
      </c>
    </row>
    <row r="2671" spans="1:9" x14ac:dyDescent="0.25">
      <c r="A2671" s="11">
        <v>2672</v>
      </c>
      <c r="B2671" s="12">
        <v>15</v>
      </c>
      <c r="C2671" s="13">
        <v>8</v>
      </c>
      <c r="D2671" s="14">
        <v>2415.1600000000003</v>
      </c>
      <c r="E2671">
        <f t="shared" si="205"/>
        <v>4</v>
      </c>
      <c r="F2671">
        <f t="shared" si="206"/>
        <v>4</v>
      </c>
      <c r="G2671">
        <f t="shared" si="207"/>
        <v>2</v>
      </c>
      <c r="H2671">
        <f t="shared" si="208"/>
        <v>442</v>
      </c>
      <c r="I2671" t="str">
        <f t="shared" si="209"/>
        <v>Very Loyal</v>
      </c>
    </row>
    <row r="2672" spans="1:9" x14ac:dyDescent="0.25">
      <c r="A2672" s="11">
        <v>2673</v>
      </c>
      <c r="B2672" s="12">
        <v>90</v>
      </c>
      <c r="C2672" s="13">
        <v>5</v>
      </c>
      <c r="D2672" s="14">
        <v>1142.54</v>
      </c>
      <c r="E2672">
        <f t="shared" si="205"/>
        <v>1</v>
      </c>
      <c r="F2672">
        <f t="shared" si="206"/>
        <v>2</v>
      </c>
      <c r="G2672">
        <f t="shared" si="207"/>
        <v>1</v>
      </c>
      <c r="H2672">
        <f t="shared" si="208"/>
        <v>121</v>
      </c>
      <c r="I2672" t="str">
        <f t="shared" si="209"/>
        <v>Evasive Customer</v>
      </c>
    </row>
    <row r="2673" spans="1:9" x14ac:dyDescent="0.25">
      <c r="A2673" s="11">
        <v>2674</v>
      </c>
      <c r="B2673" s="12">
        <v>44</v>
      </c>
      <c r="C2673" s="13">
        <v>5</v>
      </c>
      <c r="D2673" s="14">
        <v>3478.1400000000003</v>
      </c>
      <c r="E2673">
        <f t="shared" si="205"/>
        <v>3</v>
      </c>
      <c r="F2673">
        <f t="shared" si="206"/>
        <v>2</v>
      </c>
      <c r="G2673">
        <f t="shared" si="207"/>
        <v>3</v>
      </c>
      <c r="H2673">
        <f t="shared" si="208"/>
        <v>323</v>
      </c>
      <c r="I2673" t="str">
        <f t="shared" si="209"/>
        <v>Potential Customer</v>
      </c>
    </row>
    <row r="2674" spans="1:9" x14ac:dyDescent="0.25">
      <c r="A2674" s="11">
        <v>2675</v>
      </c>
      <c r="B2674" s="12">
        <v>95</v>
      </c>
      <c r="C2674" s="13">
        <v>5</v>
      </c>
      <c r="D2674" s="14">
        <v>2643.24</v>
      </c>
      <c r="E2674">
        <f t="shared" si="205"/>
        <v>1</v>
      </c>
      <c r="F2674">
        <f t="shared" si="206"/>
        <v>2</v>
      </c>
      <c r="G2674">
        <f t="shared" si="207"/>
        <v>2</v>
      </c>
      <c r="H2674">
        <f t="shared" si="208"/>
        <v>122</v>
      </c>
      <c r="I2674" t="str">
        <f t="shared" si="209"/>
        <v>Evasive Customer</v>
      </c>
    </row>
    <row r="2675" spans="1:9" x14ac:dyDescent="0.25">
      <c r="A2675" s="11">
        <v>2676</v>
      </c>
      <c r="B2675" s="12">
        <v>5</v>
      </c>
      <c r="C2675" s="13">
        <v>6</v>
      </c>
      <c r="D2675" s="14">
        <v>2943.88</v>
      </c>
      <c r="E2675">
        <f t="shared" si="205"/>
        <v>4</v>
      </c>
      <c r="F2675">
        <f t="shared" si="206"/>
        <v>2</v>
      </c>
      <c r="G2675">
        <f t="shared" si="207"/>
        <v>3</v>
      </c>
      <c r="H2675">
        <f t="shared" si="208"/>
        <v>423</v>
      </c>
      <c r="I2675" t="str">
        <f t="shared" si="209"/>
        <v>Becoming Loyal</v>
      </c>
    </row>
    <row r="2676" spans="1:9" x14ac:dyDescent="0.25">
      <c r="A2676" s="11">
        <v>2677</v>
      </c>
      <c r="B2676" s="12">
        <v>27</v>
      </c>
      <c r="C2676" s="13">
        <v>5</v>
      </c>
      <c r="D2676" s="14">
        <v>1891.72</v>
      </c>
      <c r="E2676">
        <f t="shared" si="205"/>
        <v>3</v>
      </c>
      <c r="F2676">
        <f t="shared" si="206"/>
        <v>2</v>
      </c>
      <c r="G2676">
        <f t="shared" si="207"/>
        <v>2</v>
      </c>
      <c r="H2676">
        <f t="shared" si="208"/>
        <v>322</v>
      </c>
      <c r="I2676" t="str">
        <f t="shared" si="209"/>
        <v>Late Bloomer</v>
      </c>
    </row>
    <row r="2677" spans="1:9" x14ac:dyDescent="0.25">
      <c r="A2677" s="11">
        <v>2678</v>
      </c>
      <c r="B2677" s="12">
        <v>113</v>
      </c>
      <c r="C2677" s="13">
        <v>5</v>
      </c>
      <c r="D2677" s="14">
        <v>2932.34</v>
      </c>
      <c r="E2677">
        <f t="shared" si="205"/>
        <v>1</v>
      </c>
      <c r="F2677">
        <f t="shared" si="206"/>
        <v>2</v>
      </c>
      <c r="G2677">
        <f t="shared" si="207"/>
        <v>3</v>
      </c>
      <c r="H2677">
        <f t="shared" si="208"/>
        <v>123</v>
      </c>
      <c r="I2677" t="str">
        <f t="shared" si="209"/>
        <v>Evasive Customer</v>
      </c>
    </row>
    <row r="2678" spans="1:9" x14ac:dyDescent="0.25">
      <c r="A2678" s="11">
        <v>2679</v>
      </c>
      <c r="B2678" s="12">
        <v>85</v>
      </c>
      <c r="C2678" s="13">
        <v>6</v>
      </c>
      <c r="D2678" s="14">
        <v>3337.8700000000003</v>
      </c>
      <c r="E2678">
        <f t="shared" si="205"/>
        <v>2</v>
      </c>
      <c r="F2678">
        <f t="shared" si="206"/>
        <v>2</v>
      </c>
      <c r="G2678">
        <f t="shared" si="207"/>
        <v>3</v>
      </c>
      <c r="H2678">
        <f t="shared" si="208"/>
        <v>223</v>
      </c>
      <c r="I2678" t="str">
        <f t="shared" si="209"/>
        <v>High Risk Customer</v>
      </c>
    </row>
    <row r="2679" spans="1:9" x14ac:dyDescent="0.25">
      <c r="A2679" s="11">
        <v>2680</v>
      </c>
      <c r="B2679" s="12">
        <v>16</v>
      </c>
      <c r="C2679" s="13">
        <v>9</v>
      </c>
      <c r="D2679" s="14">
        <v>3542.3100000000004</v>
      </c>
      <c r="E2679">
        <f t="shared" si="205"/>
        <v>4</v>
      </c>
      <c r="F2679">
        <f t="shared" si="206"/>
        <v>4</v>
      </c>
      <c r="G2679">
        <f t="shared" si="207"/>
        <v>3</v>
      </c>
      <c r="H2679">
        <f t="shared" si="208"/>
        <v>443</v>
      </c>
      <c r="I2679" t="str">
        <f t="shared" si="209"/>
        <v>Very Loyal</v>
      </c>
    </row>
    <row r="2680" spans="1:9" x14ac:dyDescent="0.25">
      <c r="A2680" s="11">
        <v>2681</v>
      </c>
      <c r="B2680" s="12">
        <v>50</v>
      </c>
      <c r="C2680" s="13">
        <v>5</v>
      </c>
      <c r="D2680" s="14">
        <v>2561.48</v>
      </c>
      <c r="E2680">
        <f t="shared" si="205"/>
        <v>2</v>
      </c>
      <c r="F2680">
        <f t="shared" si="206"/>
        <v>2</v>
      </c>
      <c r="G2680">
        <f t="shared" si="207"/>
        <v>2</v>
      </c>
      <c r="H2680">
        <f t="shared" si="208"/>
        <v>222</v>
      </c>
      <c r="I2680" t="str">
        <f t="shared" si="209"/>
        <v>High Risk Customer</v>
      </c>
    </row>
    <row r="2681" spans="1:9" x14ac:dyDescent="0.25">
      <c r="A2681" s="11">
        <v>2682</v>
      </c>
      <c r="B2681" s="12">
        <v>38</v>
      </c>
      <c r="C2681" s="13">
        <v>8</v>
      </c>
      <c r="D2681" s="14">
        <v>3092.6200000000003</v>
      </c>
      <c r="E2681">
        <f t="shared" si="205"/>
        <v>3</v>
      </c>
      <c r="F2681">
        <f t="shared" si="206"/>
        <v>4</v>
      </c>
      <c r="G2681">
        <f t="shared" si="207"/>
        <v>3</v>
      </c>
      <c r="H2681">
        <f t="shared" si="208"/>
        <v>343</v>
      </c>
      <c r="I2681" t="str">
        <f t="shared" si="209"/>
        <v>Potential Customer</v>
      </c>
    </row>
    <row r="2682" spans="1:9" x14ac:dyDescent="0.25">
      <c r="A2682" s="11">
        <v>2683</v>
      </c>
      <c r="B2682" s="12">
        <v>16</v>
      </c>
      <c r="C2682" s="13">
        <v>6</v>
      </c>
      <c r="D2682" s="14">
        <v>4760.68</v>
      </c>
      <c r="E2682">
        <f t="shared" si="205"/>
        <v>4</v>
      </c>
      <c r="F2682">
        <f t="shared" si="206"/>
        <v>2</v>
      </c>
      <c r="G2682">
        <f t="shared" si="207"/>
        <v>4</v>
      </c>
      <c r="H2682">
        <f t="shared" si="208"/>
        <v>424</v>
      </c>
      <c r="I2682" t="str">
        <f t="shared" si="209"/>
        <v>Becoming Loyal</v>
      </c>
    </row>
    <row r="2683" spans="1:9" x14ac:dyDescent="0.25">
      <c r="A2683" s="11">
        <v>2684</v>
      </c>
      <c r="B2683" s="12">
        <v>38</v>
      </c>
      <c r="C2683" s="13">
        <v>9</v>
      </c>
      <c r="D2683" s="14">
        <v>6337.4</v>
      </c>
      <c r="E2683">
        <f t="shared" si="205"/>
        <v>3</v>
      </c>
      <c r="F2683">
        <f t="shared" si="206"/>
        <v>4</v>
      </c>
      <c r="G2683">
        <f t="shared" si="207"/>
        <v>4</v>
      </c>
      <c r="H2683">
        <f t="shared" si="208"/>
        <v>344</v>
      </c>
      <c r="I2683" t="str">
        <f t="shared" si="209"/>
        <v>Recent Customer</v>
      </c>
    </row>
    <row r="2684" spans="1:9" x14ac:dyDescent="0.25">
      <c r="A2684" s="11">
        <v>2685</v>
      </c>
      <c r="B2684" s="12">
        <v>44</v>
      </c>
      <c r="C2684" s="13">
        <v>6</v>
      </c>
      <c r="D2684" s="14">
        <v>3039.47</v>
      </c>
      <c r="E2684">
        <f t="shared" si="205"/>
        <v>3</v>
      </c>
      <c r="F2684">
        <f t="shared" si="206"/>
        <v>2</v>
      </c>
      <c r="G2684">
        <f t="shared" si="207"/>
        <v>3</v>
      </c>
      <c r="H2684">
        <f t="shared" si="208"/>
        <v>323</v>
      </c>
      <c r="I2684" t="str">
        <f t="shared" si="209"/>
        <v>Potential Customer</v>
      </c>
    </row>
    <row r="2685" spans="1:9" x14ac:dyDescent="0.25">
      <c r="A2685" s="11">
        <v>2686</v>
      </c>
      <c r="B2685" s="12">
        <v>24</v>
      </c>
      <c r="C2685" s="13">
        <v>11</v>
      </c>
      <c r="D2685" s="14">
        <v>6119.7300000000014</v>
      </c>
      <c r="E2685">
        <f t="shared" si="205"/>
        <v>3</v>
      </c>
      <c r="F2685">
        <f t="shared" si="206"/>
        <v>4</v>
      </c>
      <c r="G2685">
        <f t="shared" si="207"/>
        <v>4</v>
      </c>
      <c r="H2685">
        <f t="shared" si="208"/>
        <v>344</v>
      </c>
      <c r="I2685" t="str">
        <f t="shared" si="209"/>
        <v>Recent Customer</v>
      </c>
    </row>
    <row r="2686" spans="1:9" x14ac:dyDescent="0.25">
      <c r="A2686" s="11">
        <v>2687</v>
      </c>
      <c r="B2686" s="12">
        <v>17</v>
      </c>
      <c r="C2686" s="13">
        <v>7</v>
      </c>
      <c r="D2686" s="14">
        <v>3107.24</v>
      </c>
      <c r="E2686">
        <f t="shared" si="205"/>
        <v>4</v>
      </c>
      <c r="F2686">
        <f t="shared" si="206"/>
        <v>3</v>
      </c>
      <c r="G2686">
        <f t="shared" si="207"/>
        <v>3</v>
      </c>
      <c r="H2686">
        <f t="shared" si="208"/>
        <v>433</v>
      </c>
      <c r="I2686" t="str">
        <f t="shared" si="209"/>
        <v>Very Loyal</v>
      </c>
    </row>
    <row r="2687" spans="1:9" x14ac:dyDescent="0.25">
      <c r="A2687" s="11">
        <v>2688</v>
      </c>
      <c r="B2687" s="12">
        <v>88</v>
      </c>
      <c r="C2687" s="13">
        <v>3</v>
      </c>
      <c r="D2687" s="14">
        <v>1017.75</v>
      </c>
      <c r="E2687">
        <f t="shared" si="205"/>
        <v>2</v>
      </c>
      <c r="F2687">
        <f t="shared" si="206"/>
        <v>1</v>
      </c>
      <c r="G2687">
        <f t="shared" si="207"/>
        <v>1</v>
      </c>
      <c r="H2687">
        <f t="shared" si="208"/>
        <v>211</v>
      </c>
      <c r="I2687" t="str">
        <f t="shared" si="209"/>
        <v>Almost Lost Customer</v>
      </c>
    </row>
    <row r="2688" spans="1:9" x14ac:dyDescent="0.25">
      <c r="A2688" s="11">
        <v>2689</v>
      </c>
      <c r="B2688" s="12">
        <v>1</v>
      </c>
      <c r="C2688" s="13">
        <v>5</v>
      </c>
      <c r="D2688" s="14">
        <v>1614.96</v>
      </c>
      <c r="E2688">
        <f t="shared" si="205"/>
        <v>4</v>
      </c>
      <c r="F2688">
        <f t="shared" si="206"/>
        <v>2</v>
      </c>
      <c r="G2688">
        <f t="shared" si="207"/>
        <v>1</v>
      </c>
      <c r="H2688">
        <f t="shared" si="208"/>
        <v>421</v>
      </c>
      <c r="I2688" t="str">
        <f t="shared" si="209"/>
        <v>Becoming Loyal</v>
      </c>
    </row>
    <row r="2689" spans="1:9" x14ac:dyDescent="0.25">
      <c r="A2689" s="11">
        <v>2690</v>
      </c>
      <c r="B2689" s="12">
        <v>109</v>
      </c>
      <c r="C2689" s="13">
        <v>4</v>
      </c>
      <c r="D2689" s="14">
        <v>1082.1500000000001</v>
      </c>
      <c r="E2689">
        <f t="shared" si="205"/>
        <v>1</v>
      </c>
      <c r="F2689">
        <f t="shared" si="206"/>
        <v>1</v>
      </c>
      <c r="G2689">
        <f t="shared" si="207"/>
        <v>1</v>
      </c>
      <c r="H2689">
        <f t="shared" si="208"/>
        <v>111</v>
      </c>
      <c r="I2689" t="str">
        <f t="shared" si="209"/>
        <v>Lost Customer</v>
      </c>
    </row>
    <row r="2690" spans="1:9" x14ac:dyDescent="0.25">
      <c r="A2690" s="11">
        <v>2691</v>
      </c>
      <c r="B2690" s="12">
        <v>60</v>
      </c>
      <c r="C2690" s="13">
        <v>8</v>
      </c>
      <c r="D2690" s="14">
        <v>3088.9199999999996</v>
      </c>
      <c r="E2690">
        <f t="shared" si="205"/>
        <v>2</v>
      </c>
      <c r="F2690">
        <f t="shared" si="206"/>
        <v>4</v>
      </c>
      <c r="G2690">
        <f t="shared" si="207"/>
        <v>3</v>
      </c>
      <c r="H2690">
        <f t="shared" si="208"/>
        <v>243</v>
      </c>
      <c r="I2690" t="str">
        <f t="shared" si="209"/>
        <v>Losing Customer</v>
      </c>
    </row>
    <row r="2691" spans="1:9" x14ac:dyDescent="0.25">
      <c r="A2691" s="11">
        <v>2692</v>
      </c>
      <c r="B2691" s="12">
        <v>40</v>
      </c>
      <c r="C2691" s="13">
        <v>3</v>
      </c>
      <c r="D2691" s="14">
        <v>854.2399999999999</v>
      </c>
      <c r="E2691">
        <f t="shared" si="205"/>
        <v>3</v>
      </c>
      <c r="F2691">
        <f t="shared" si="206"/>
        <v>1</v>
      </c>
      <c r="G2691">
        <f t="shared" si="207"/>
        <v>1</v>
      </c>
      <c r="H2691">
        <f t="shared" si="208"/>
        <v>311</v>
      </c>
      <c r="I2691" t="str">
        <f t="shared" si="209"/>
        <v>Late Bloomer</v>
      </c>
    </row>
    <row r="2692" spans="1:9" x14ac:dyDescent="0.25">
      <c r="A2692" s="11">
        <v>2693</v>
      </c>
      <c r="B2692" s="12">
        <v>1</v>
      </c>
      <c r="C2692" s="13">
        <v>6</v>
      </c>
      <c r="D2692" s="14">
        <v>2772.3099999999995</v>
      </c>
      <c r="E2692">
        <f t="shared" si="205"/>
        <v>4</v>
      </c>
      <c r="F2692">
        <f t="shared" si="206"/>
        <v>2</v>
      </c>
      <c r="G2692">
        <f t="shared" si="207"/>
        <v>2</v>
      </c>
      <c r="H2692">
        <f t="shared" si="208"/>
        <v>422</v>
      </c>
      <c r="I2692" t="str">
        <f t="shared" si="209"/>
        <v>Becoming Loyal</v>
      </c>
    </row>
    <row r="2693" spans="1:9" x14ac:dyDescent="0.25">
      <c r="A2693" s="11">
        <v>2694</v>
      </c>
      <c r="B2693" s="12">
        <v>29</v>
      </c>
      <c r="C2693" s="13">
        <v>4</v>
      </c>
      <c r="D2693" s="14">
        <v>1536.9</v>
      </c>
      <c r="E2693">
        <f t="shared" si="205"/>
        <v>3</v>
      </c>
      <c r="F2693">
        <f t="shared" si="206"/>
        <v>1</v>
      </c>
      <c r="G2693">
        <f t="shared" si="207"/>
        <v>1</v>
      </c>
      <c r="H2693">
        <f t="shared" si="208"/>
        <v>311</v>
      </c>
      <c r="I2693" t="str">
        <f t="shared" si="209"/>
        <v>Late Bloomer</v>
      </c>
    </row>
    <row r="2694" spans="1:9" x14ac:dyDescent="0.25">
      <c r="A2694" s="11">
        <v>2695</v>
      </c>
      <c r="B2694" s="12">
        <v>4</v>
      </c>
      <c r="C2694" s="13">
        <v>9</v>
      </c>
      <c r="D2694" s="14">
        <v>8104.5800000000008</v>
      </c>
      <c r="E2694">
        <f t="shared" ref="E2694:E2757" si="210">IF(B2694&gt;88,1,IF(AND(B2694&lt;=88,B2694&gt;45),2,IF(AND(B2694&lt;=45,B2694&gt;18),3,IF(B2694&lt;=18,4))))</f>
        <v>4</v>
      </c>
      <c r="F2694">
        <f t="shared" ref="F2694:F2757" si="211">IF(C2694&gt;7,4,IF(AND(C2694&lt;=7,C2694&gt;6),3,IF(AND(C2694&lt;=6,C2694&gt;4),2,IF(C2694&lt;=4,1))))</f>
        <v>4</v>
      </c>
      <c r="G2694">
        <f t="shared" ref="G2694:G2757" si="212">IF(D2694&gt;4095.63,4,IF(AND(D2694&lt;=4095.63,D2694&gt;2785.04),3,IF(AND(D2694&lt;=2785.04,D2694&gt;1779.7),2,IF(D2694&lt;=1779.7,1))))</f>
        <v>4</v>
      </c>
      <c r="H2694">
        <f t="shared" ref="H2694:H2757" si="213">100*E2694+10*F2694+G2694</f>
        <v>444</v>
      </c>
      <c r="I2694" t="str">
        <f t="shared" ref="I2694:I2757" si="214">IF(H2694=444,"Platinum Customer",IF(AND(H2694&lt;444,H2694&gt;=433),"Very Loyal",IF(AND(H2694&lt;433,H2694&gt;=421),"Becoming Loyal",IF(AND(H2694&lt;421,H2694&gt;=344),"Recent Customer",IF(AND(H2694&lt;344,H2694&gt;=323),"Potential Customer",IF(AND(H2694&lt;323,H2694&gt;=311),"Late Bloomer",IF(AND(H2694&lt;311,H2694&gt;=224),"Losing Customer",IF(AND(H2694&lt;224,H2694&gt;=212),"High Risk Customer",IF(AND(H2694&lt;212,H2694&gt;=124),"Almost Lost Customer",IF(AND(H2694&lt;124,H2694&gt;=112),"Evasive Customer",IF(H2694=111,"Lost Customer")))))))))))</f>
        <v>Platinum Customer</v>
      </c>
    </row>
    <row r="2695" spans="1:9" x14ac:dyDescent="0.25">
      <c r="A2695" s="11">
        <v>2696</v>
      </c>
      <c r="B2695" s="12">
        <v>151</v>
      </c>
      <c r="C2695" s="13">
        <v>4</v>
      </c>
      <c r="D2695" s="14">
        <v>4142.869999999999</v>
      </c>
      <c r="E2695">
        <f t="shared" si="210"/>
        <v>1</v>
      </c>
      <c r="F2695">
        <f t="shared" si="211"/>
        <v>1</v>
      </c>
      <c r="G2695">
        <f t="shared" si="212"/>
        <v>4</v>
      </c>
      <c r="H2695">
        <f t="shared" si="213"/>
        <v>114</v>
      </c>
      <c r="I2695" t="str">
        <f t="shared" si="214"/>
        <v>Evasive Customer</v>
      </c>
    </row>
    <row r="2696" spans="1:9" x14ac:dyDescent="0.25">
      <c r="A2696" s="11">
        <v>2697</v>
      </c>
      <c r="B2696" s="12">
        <v>33</v>
      </c>
      <c r="C2696" s="13">
        <v>7</v>
      </c>
      <c r="D2696" s="14">
        <v>4623.16</v>
      </c>
      <c r="E2696">
        <f t="shared" si="210"/>
        <v>3</v>
      </c>
      <c r="F2696">
        <f t="shared" si="211"/>
        <v>3</v>
      </c>
      <c r="G2696">
        <f t="shared" si="212"/>
        <v>4</v>
      </c>
      <c r="H2696">
        <f t="shared" si="213"/>
        <v>334</v>
      </c>
      <c r="I2696" t="str">
        <f t="shared" si="214"/>
        <v>Potential Customer</v>
      </c>
    </row>
    <row r="2697" spans="1:9" x14ac:dyDescent="0.25">
      <c r="A2697" s="11">
        <v>2698</v>
      </c>
      <c r="B2697" s="12">
        <v>12</v>
      </c>
      <c r="C2697" s="13">
        <v>7</v>
      </c>
      <c r="D2697" s="14">
        <v>3987.65</v>
      </c>
      <c r="E2697">
        <f t="shared" si="210"/>
        <v>4</v>
      </c>
      <c r="F2697">
        <f t="shared" si="211"/>
        <v>3</v>
      </c>
      <c r="G2697">
        <f t="shared" si="212"/>
        <v>3</v>
      </c>
      <c r="H2697">
        <f t="shared" si="213"/>
        <v>433</v>
      </c>
      <c r="I2697" t="str">
        <f t="shared" si="214"/>
        <v>Very Loyal</v>
      </c>
    </row>
    <row r="2698" spans="1:9" x14ac:dyDescent="0.25">
      <c r="A2698" s="11">
        <v>2699</v>
      </c>
      <c r="B2698" s="12">
        <v>60</v>
      </c>
      <c r="C2698" s="13">
        <v>5</v>
      </c>
      <c r="D2698" s="14">
        <v>1757.4400000000003</v>
      </c>
      <c r="E2698">
        <f t="shared" si="210"/>
        <v>2</v>
      </c>
      <c r="F2698">
        <f t="shared" si="211"/>
        <v>2</v>
      </c>
      <c r="G2698">
        <f t="shared" si="212"/>
        <v>1</v>
      </c>
      <c r="H2698">
        <f t="shared" si="213"/>
        <v>221</v>
      </c>
      <c r="I2698" t="str">
        <f t="shared" si="214"/>
        <v>High Risk Customer</v>
      </c>
    </row>
    <row r="2699" spans="1:9" x14ac:dyDescent="0.25">
      <c r="A2699" s="11">
        <v>2700</v>
      </c>
      <c r="B2699" s="12">
        <v>71</v>
      </c>
      <c r="C2699" s="13">
        <v>4</v>
      </c>
      <c r="D2699" s="14">
        <v>1652.12</v>
      </c>
      <c r="E2699">
        <f t="shared" si="210"/>
        <v>2</v>
      </c>
      <c r="F2699">
        <f t="shared" si="211"/>
        <v>1</v>
      </c>
      <c r="G2699">
        <f t="shared" si="212"/>
        <v>1</v>
      </c>
      <c r="H2699">
        <f t="shared" si="213"/>
        <v>211</v>
      </c>
      <c r="I2699" t="str">
        <f t="shared" si="214"/>
        <v>Almost Lost Customer</v>
      </c>
    </row>
    <row r="2700" spans="1:9" x14ac:dyDescent="0.25">
      <c r="A2700" s="11">
        <v>2701</v>
      </c>
      <c r="B2700" s="12">
        <v>52</v>
      </c>
      <c r="C2700" s="13">
        <v>9</v>
      </c>
      <c r="D2700" s="14">
        <v>4863.47</v>
      </c>
      <c r="E2700">
        <f t="shared" si="210"/>
        <v>2</v>
      </c>
      <c r="F2700">
        <f t="shared" si="211"/>
        <v>4</v>
      </c>
      <c r="G2700">
        <f t="shared" si="212"/>
        <v>4</v>
      </c>
      <c r="H2700">
        <f t="shared" si="213"/>
        <v>244</v>
      </c>
      <c r="I2700" t="str">
        <f t="shared" si="214"/>
        <v>Losing Customer</v>
      </c>
    </row>
    <row r="2701" spans="1:9" x14ac:dyDescent="0.25">
      <c r="A2701" s="11">
        <v>2702</v>
      </c>
      <c r="B2701" s="12">
        <v>19</v>
      </c>
      <c r="C2701" s="13">
        <v>9</v>
      </c>
      <c r="D2701" s="14">
        <v>7613.27</v>
      </c>
      <c r="E2701">
        <f t="shared" si="210"/>
        <v>3</v>
      </c>
      <c r="F2701">
        <f t="shared" si="211"/>
        <v>4</v>
      </c>
      <c r="G2701">
        <f t="shared" si="212"/>
        <v>4</v>
      </c>
      <c r="H2701">
        <f t="shared" si="213"/>
        <v>344</v>
      </c>
      <c r="I2701" t="str">
        <f t="shared" si="214"/>
        <v>Recent Customer</v>
      </c>
    </row>
    <row r="2702" spans="1:9" x14ac:dyDescent="0.25">
      <c r="A2702" s="11">
        <v>2703</v>
      </c>
      <c r="B2702" s="12">
        <v>19</v>
      </c>
      <c r="C2702" s="13">
        <v>7</v>
      </c>
      <c r="D2702" s="14">
        <v>3679.59</v>
      </c>
      <c r="E2702">
        <f t="shared" si="210"/>
        <v>3</v>
      </c>
      <c r="F2702">
        <f t="shared" si="211"/>
        <v>3</v>
      </c>
      <c r="G2702">
        <f t="shared" si="212"/>
        <v>3</v>
      </c>
      <c r="H2702">
        <f t="shared" si="213"/>
        <v>333</v>
      </c>
      <c r="I2702" t="str">
        <f t="shared" si="214"/>
        <v>Potential Customer</v>
      </c>
    </row>
    <row r="2703" spans="1:9" x14ac:dyDescent="0.25">
      <c r="A2703" s="11">
        <v>2704</v>
      </c>
      <c r="B2703" s="12">
        <v>235</v>
      </c>
      <c r="C2703" s="13">
        <v>3</v>
      </c>
      <c r="D2703" s="14">
        <v>513.57999999999993</v>
      </c>
      <c r="E2703">
        <f t="shared" si="210"/>
        <v>1</v>
      </c>
      <c r="F2703">
        <f t="shared" si="211"/>
        <v>1</v>
      </c>
      <c r="G2703">
        <f t="shared" si="212"/>
        <v>1</v>
      </c>
      <c r="H2703">
        <f t="shared" si="213"/>
        <v>111</v>
      </c>
      <c r="I2703" t="str">
        <f t="shared" si="214"/>
        <v>Lost Customer</v>
      </c>
    </row>
    <row r="2704" spans="1:9" x14ac:dyDescent="0.25">
      <c r="A2704" s="11">
        <v>2705</v>
      </c>
      <c r="B2704" s="12">
        <v>2</v>
      </c>
      <c r="C2704" s="13">
        <v>9</v>
      </c>
      <c r="D2704" s="14">
        <v>5470.7000000000007</v>
      </c>
      <c r="E2704">
        <f t="shared" si="210"/>
        <v>4</v>
      </c>
      <c r="F2704">
        <f t="shared" si="211"/>
        <v>4</v>
      </c>
      <c r="G2704">
        <f t="shared" si="212"/>
        <v>4</v>
      </c>
      <c r="H2704">
        <f t="shared" si="213"/>
        <v>444</v>
      </c>
      <c r="I2704" t="str">
        <f t="shared" si="214"/>
        <v>Platinum Customer</v>
      </c>
    </row>
    <row r="2705" spans="1:9" x14ac:dyDescent="0.25">
      <c r="A2705" s="11">
        <v>2706</v>
      </c>
      <c r="B2705" s="12">
        <v>123</v>
      </c>
      <c r="C2705" s="13">
        <v>3</v>
      </c>
      <c r="D2705" s="14">
        <v>1343.6100000000001</v>
      </c>
      <c r="E2705">
        <f t="shared" si="210"/>
        <v>1</v>
      </c>
      <c r="F2705">
        <f t="shared" si="211"/>
        <v>1</v>
      </c>
      <c r="G2705">
        <f t="shared" si="212"/>
        <v>1</v>
      </c>
      <c r="H2705">
        <f t="shared" si="213"/>
        <v>111</v>
      </c>
      <c r="I2705" t="str">
        <f t="shared" si="214"/>
        <v>Lost Customer</v>
      </c>
    </row>
    <row r="2706" spans="1:9" x14ac:dyDescent="0.25">
      <c r="A2706" s="11">
        <v>2707</v>
      </c>
      <c r="B2706" s="12">
        <v>43</v>
      </c>
      <c r="C2706" s="13">
        <v>3</v>
      </c>
      <c r="D2706" s="14">
        <v>1323.2199999999998</v>
      </c>
      <c r="E2706">
        <f t="shared" si="210"/>
        <v>3</v>
      </c>
      <c r="F2706">
        <f t="shared" si="211"/>
        <v>1</v>
      </c>
      <c r="G2706">
        <f t="shared" si="212"/>
        <v>1</v>
      </c>
      <c r="H2706">
        <f t="shared" si="213"/>
        <v>311</v>
      </c>
      <c r="I2706" t="str">
        <f t="shared" si="214"/>
        <v>Late Bloomer</v>
      </c>
    </row>
    <row r="2707" spans="1:9" x14ac:dyDescent="0.25">
      <c r="A2707" s="11">
        <v>2708</v>
      </c>
      <c r="B2707" s="12">
        <v>11</v>
      </c>
      <c r="C2707" s="13">
        <v>3</v>
      </c>
      <c r="D2707" s="14">
        <v>1879.3200000000002</v>
      </c>
      <c r="E2707">
        <f t="shared" si="210"/>
        <v>4</v>
      </c>
      <c r="F2707">
        <f t="shared" si="211"/>
        <v>1</v>
      </c>
      <c r="G2707">
        <f t="shared" si="212"/>
        <v>2</v>
      </c>
      <c r="H2707">
        <f t="shared" si="213"/>
        <v>412</v>
      </c>
      <c r="I2707" t="str">
        <f t="shared" si="214"/>
        <v>Recent Customer</v>
      </c>
    </row>
    <row r="2708" spans="1:9" x14ac:dyDescent="0.25">
      <c r="A2708" s="11">
        <v>2709</v>
      </c>
      <c r="B2708" s="12">
        <v>2</v>
      </c>
      <c r="C2708" s="13">
        <v>5</v>
      </c>
      <c r="D2708" s="14">
        <v>2039.8700000000003</v>
      </c>
      <c r="E2708">
        <f t="shared" si="210"/>
        <v>4</v>
      </c>
      <c r="F2708">
        <f t="shared" si="211"/>
        <v>2</v>
      </c>
      <c r="G2708">
        <f t="shared" si="212"/>
        <v>2</v>
      </c>
      <c r="H2708">
        <f t="shared" si="213"/>
        <v>422</v>
      </c>
      <c r="I2708" t="str">
        <f t="shared" si="214"/>
        <v>Becoming Loyal</v>
      </c>
    </row>
    <row r="2709" spans="1:9" x14ac:dyDescent="0.25">
      <c r="A2709" s="11">
        <v>2710</v>
      </c>
      <c r="B2709" s="12">
        <v>8</v>
      </c>
      <c r="C2709" s="13">
        <v>4</v>
      </c>
      <c r="D2709" s="14">
        <v>977.41000000000008</v>
      </c>
      <c r="E2709">
        <f t="shared" si="210"/>
        <v>4</v>
      </c>
      <c r="F2709">
        <f t="shared" si="211"/>
        <v>1</v>
      </c>
      <c r="G2709">
        <f t="shared" si="212"/>
        <v>1</v>
      </c>
      <c r="H2709">
        <f t="shared" si="213"/>
        <v>411</v>
      </c>
      <c r="I2709" t="str">
        <f t="shared" si="214"/>
        <v>Recent Customer</v>
      </c>
    </row>
    <row r="2710" spans="1:9" x14ac:dyDescent="0.25">
      <c r="A2710" s="11">
        <v>2711</v>
      </c>
      <c r="B2710" s="12">
        <v>63</v>
      </c>
      <c r="C2710" s="13">
        <v>6</v>
      </c>
      <c r="D2710" s="14">
        <v>2814.8700000000003</v>
      </c>
      <c r="E2710">
        <f t="shared" si="210"/>
        <v>2</v>
      </c>
      <c r="F2710">
        <f t="shared" si="211"/>
        <v>2</v>
      </c>
      <c r="G2710">
        <f t="shared" si="212"/>
        <v>3</v>
      </c>
      <c r="H2710">
        <f t="shared" si="213"/>
        <v>223</v>
      </c>
      <c r="I2710" t="str">
        <f t="shared" si="214"/>
        <v>High Risk Customer</v>
      </c>
    </row>
    <row r="2711" spans="1:9" x14ac:dyDescent="0.25">
      <c r="A2711" s="11">
        <v>2712</v>
      </c>
      <c r="B2711" s="12">
        <v>16</v>
      </c>
      <c r="C2711" s="13">
        <v>6</v>
      </c>
      <c r="D2711" s="14">
        <v>4116.13</v>
      </c>
      <c r="E2711">
        <f t="shared" si="210"/>
        <v>4</v>
      </c>
      <c r="F2711">
        <f t="shared" si="211"/>
        <v>2</v>
      </c>
      <c r="G2711">
        <f t="shared" si="212"/>
        <v>4</v>
      </c>
      <c r="H2711">
        <f t="shared" si="213"/>
        <v>424</v>
      </c>
      <c r="I2711" t="str">
        <f t="shared" si="214"/>
        <v>Becoming Loyal</v>
      </c>
    </row>
    <row r="2712" spans="1:9" x14ac:dyDescent="0.25">
      <c r="A2712" s="11">
        <v>2713</v>
      </c>
      <c r="B2712" s="12">
        <v>0</v>
      </c>
      <c r="C2712" s="13">
        <v>3</v>
      </c>
      <c r="D2712" s="14">
        <v>755.30000000000007</v>
      </c>
      <c r="E2712">
        <f t="shared" si="210"/>
        <v>4</v>
      </c>
      <c r="F2712">
        <f t="shared" si="211"/>
        <v>1</v>
      </c>
      <c r="G2712">
        <f t="shared" si="212"/>
        <v>1</v>
      </c>
      <c r="H2712">
        <f t="shared" si="213"/>
        <v>411</v>
      </c>
      <c r="I2712" t="str">
        <f t="shared" si="214"/>
        <v>Recent Customer</v>
      </c>
    </row>
    <row r="2713" spans="1:9" x14ac:dyDescent="0.25">
      <c r="A2713" s="11">
        <v>2714</v>
      </c>
      <c r="B2713" s="12">
        <v>8</v>
      </c>
      <c r="C2713" s="13">
        <v>5</v>
      </c>
      <c r="D2713" s="14">
        <v>1252.4600000000003</v>
      </c>
      <c r="E2713">
        <f t="shared" si="210"/>
        <v>4</v>
      </c>
      <c r="F2713">
        <f t="shared" si="211"/>
        <v>2</v>
      </c>
      <c r="G2713">
        <f t="shared" si="212"/>
        <v>1</v>
      </c>
      <c r="H2713">
        <f t="shared" si="213"/>
        <v>421</v>
      </c>
      <c r="I2713" t="str">
        <f t="shared" si="214"/>
        <v>Becoming Loyal</v>
      </c>
    </row>
    <row r="2714" spans="1:9" x14ac:dyDescent="0.25">
      <c r="A2714" s="11">
        <v>2715</v>
      </c>
      <c r="B2714" s="12">
        <v>104</v>
      </c>
      <c r="C2714" s="13">
        <v>5</v>
      </c>
      <c r="D2714" s="14">
        <v>3221.8099999999995</v>
      </c>
      <c r="E2714">
        <f t="shared" si="210"/>
        <v>1</v>
      </c>
      <c r="F2714">
        <f t="shared" si="211"/>
        <v>2</v>
      </c>
      <c r="G2714">
        <f t="shared" si="212"/>
        <v>3</v>
      </c>
      <c r="H2714">
        <f t="shared" si="213"/>
        <v>123</v>
      </c>
      <c r="I2714" t="str">
        <f t="shared" si="214"/>
        <v>Evasive Customer</v>
      </c>
    </row>
    <row r="2715" spans="1:9" x14ac:dyDescent="0.25">
      <c r="A2715" s="11">
        <v>2716</v>
      </c>
      <c r="B2715" s="12">
        <v>143</v>
      </c>
      <c r="C2715" s="13">
        <v>4</v>
      </c>
      <c r="D2715" s="14">
        <v>1036.0500000000002</v>
      </c>
      <c r="E2715">
        <f t="shared" si="210"/>
        <v>1</v>
      </c>
      <c r="F2715">
        <f t="shared" si="211"/>
        <v>1</v>
      </c>
      <c r="G2715">
        <f t="shared" si="212"/>
        <v>1</v>
      </c>
      <c r="H2715">
        <f t="shared" si="213"/>
        <v>111</v>
      </c>
      <c r="I2715" t="str">
        <f t="shared" si="214"/>
        <v>Lost Customer</v>
      </c>
    </row>
    <row r="2716" spans="1:9" x14ac:dyDescent="0.25">
      <c r="A2716" s="11">
        <v>2717</v>
      </c>
      <c r="B2716" s="12">
        <v>41</v>
      </c>
      <c r="C2716" s="13">
        <v>10</v>
      </c>
      <c r="D2716" s="14">
        <v>4465.46</v>
      </c>
      <c r="E2716">
        <f t="shared" si="210"/>
        <v>3</v>
      </c>
      <c r="F2716">
        <f t="shared" si="211"/>
        <v>4</v>
      </c>
      <c r="G2716">
        <f t="shared" si="212"/>
        <v>4</v>
      </c>
      <c r="H2716">
        <f t="shared" si="213"/>
        <v>344</v>
      </c>
      <c r="I2716" t="str">
        <f t="shared" si="214"/>
        <v>Recent Customer</v>
      </c>
    </row>
    <row r="2717" spans="1:9" x14ac:dyDescent="0.25">
      <c r="A2717" s="11">
        <v>2718</v>
      </c>
      <c r="B2717" s="12">
        <v>221</v>
      </c>
      <c r="C2717" s="13">
        <v>7</v>
      </c>
      <c r="D2717" s="14">
        <v>3484.03</v>
      </c>
      <c r="E2717">
        <f t="shared" si="210"/>
        <v>1</v>
      </c>
      <c r="F2717">
        <f t="shared" si="211"/>
        <v>3</v>
      </c>
      <c r="G2717">
        <f t="shared" si="212"/>
        <v>3</v>
      </c>
      <c r="H2717">
        <f t="shared" si="213"/>
        <v>133</v>
      </c>
      <c r="I2717" t="str">
        <f t="shared" si="214"/>
        <v>Almost Lost Customer</v>
      </c>
    </row>
    <row r="2718" spans="1:9" x14ac:dyDescent="0.25">
      <c r="A2718" s="11">
        <v>2719</v>
      </c>
      <c r="B2718" s="12">
        <v>10</v>
      </c>
      <c r="C2718" s="13">
        <v>3</v>
      </c>
      <c r="D2718" s="14">
        <v>1101.08</v>
      </c>
      <c r="E2718">
        <f t="shared" si="210"/>
        <v>4</v>
      </c>
      <c r="F2718">
        <f t="shared" si="211"/>
        <v>1</v>
      </c>
      <c r="G2718">
        <f t="shared" si="212"/>
        <v>1</v>
      </c>
      <c r="H2718">
        <f t="shared" si="213"/>
        <v>411</v>
      </c>
      <c r="I2718" t="str">
        <f t="shared" si="214"/>
        <v>Recent Customer</v>
      </c>
    </row>
    <row r="2719" spans="1:9" x14ac:dyDescent="0.25">
      <c r="A2719" s="11">
        <v>2720</v>
      </c>
      <c r="B2719" s="12">
        <v>148</v>
      </c>
      <c r="C2719" s="13">
        <v>5</v>
      </c>
      <c r="D2719" s="14">
        <v>902.04</v>
      </c>
      <c r="E2719">
        <f t="shared" si="210"/>
        <v>1</v>
      </c>
      <c r="F2719">
        <f t="shared" si="211"/>
        <v>2</v>
      </c>
      <c r="G2719">
        <f t="shared" si="212"/>
        <v>1</v>
      </c>
      <c r="H2719">
        <f t="shared" si="213"/>
        <v>121</v>
      </c>
      <c r="I2719" t="str">
        <f t="shared" si="214"/>
        <v>Evasive Customer</v>
      </c>
    </row>
    <row r="2720" spans="1:9" x14ac:dyDescent="0.25">
      <c r="A2720" s="11">
        <v>2721</v>
      </c>
      <c r="B2720" s="12">
        <v>114</v>
      </c>
      <c r="C2720" s="13">
        <v>2</v>
      </c>
      <c r="D2720" s="14">
        <v>1655.42</v>
      </c>
      <c r="E2720">
        <f t="shared" si="210"/>
        <v>1</v>
      </c>
      <c r="F2720">
        <f t="shared" si="211"/>
        <v>1</v>
      </c>
      <c r="G2720">
        <f t="shared" si="212"/>
        <v>1</v>
      </c>
      <c r="H2720">
        <f t="shared" si="213"/>
        <v>111</v>
      </c>
      <c r="I2720" t="str">
        <f t="shared" si="214"/>
        <v>Lost Customer</v>
      </c>
    </row>
    <row r="2721" spans="1:9" x14ac:dyDescent="0.25">
      <c r="A2721" s="11">
        <v>2722</v>
      </c>
      <c r="B2721" s="12">
        <v>73</v>
      </c>
      <c r="C2721" s="13">
        <v>6</v>
      </c>
      <c r="D2721" s="14">
        <v>1950.52</v>
      </c>
      <c r="E2721">
        <f t="shared" si="210"/>
        <v>2</v>
      </c>
      <c r="F2721">
        <f t="shared" si="211"/>
        <v>2</v>
      </c>
      <c r="G2721">
        <f t="shared" si="212"/>
        <v>2</v>
      </c>
      <c r="H2721">
        <f t="shared" si="213"/>
        <v>222</v>
      </c>
      <c r="I2721" t="str">
        <f t="shared" si="214"/>
        <v>High Risk Customer</v>
      </c>
    </row>
    <row r="2722" spans="1:9" x14ac:dyDescent="0.25">
      <c r="A2722" s="11">
        <v>2723</v>
      </c>
      <c r="B2722" s="12">
        <v>40</v>
      </c>
      <c r="C2722" s="13">
        <v>8</v>
      </c>
      <c r="D2722" s="14">
        <v>6591</v>
      </c>
      <c r="E2722">
        <f t="shared" si="210"/>
        <v>3</v>
      </c>
      <c r="F2722">
        <f t="shared" si="211"/>
        <v>4</v>
      </c>
      <c r="G2722">
        <f t="shared" si="212"/>
        <v>4</v>
      </c>
      <c r="H2722">
        <f t="shared" si="213"/>
        <v>344</v>
      </c>
      <c r="I2722" t="str">
        <f t="shared" si="214"/>
        <v>Recent Customer</v>
      </c>
    </row>
    <row r="2723" spans="1:9" x14ac:dyDescent="0.25">
      <c r="A2723" s="11">
        <v>2724</v>
      </c>
      <c r="B2723" s="12">
        <v>142</v>
      </c>
      <c r="C2723" s="13">
        <v>4</v>
      </c>
      <c r="D2723" s="14">
        <v>1980.7100000000003</v>
      </c>
      <c r="E2723">
        <f t="shared" si="210"/>
        <v>1</v>
      </c>
      <c r="F2723">
        <f t="shared" si="211"/>
        <v>1</v>
      </c>
      <c r="G2723">
        <f t="shared" si="212"/>
        <v>2</v>
      </c>
      <c r="H2723">
        <f t="shared" si="213"/>
        <v>112</v>
      </c>
      <c r="I2723" t="str">
        <f t="shared" si="214"/>
        <v>Evasive Customer</v>
      </c>
    </row>
    <row r="2724" spans="1:9" x14ac:dyDescent="0.25">
      <c r="A2724" s="11">
        <v>2725</v>
      </c>
      <c r="B2724" s="12">
        <v>176</v>
      </c>
      <c r="C2724" s="13">
        <v>4</v>
      </c>
      <c r="D2724" s="14">
        <v>353.35000000000014</v>
      </c>
      <c r="E2724">
        <f t="shared" si="210"/>
        <v>1</v>
      </c>
      <c r="F2724">
        <f t="shared" si="211"/>
        <v>1</v>
      </c>
      <c r="G2724">
        <f t="shared" si="212"/>
        <v>1</v>
      </c>
      <c r="H2724">
        <f t="shared" si="213"/>
        <v>111</v>
      </c>
      <c r="I2724" t="str">
        <f t="shared" si="214"/>
        <v>Lost Customer</v>
      </c>
    </row>
    <row r="2725" spans="1:9" x14ac:dyDescent="0.25">
      <c r="A2725" s="11">
        <v>2726</v>
      </c>
      <c r="B2725" s="12">
        <v>27</v>
      </c>
      <c r="C2725" s="13">
        <v>10</v>
      </c>
      <c r="D2725" s="14">
        <v>5184.97</v>
      </c>
      <c r="E2725">
        <f t="shared" si="210"/>
        <v>3</v>
      </c>
      <c r="F2725">
        <f t="shared" si="211"/>
        <v>4</v>
      </c>
      <c r="G2725">
        <f t="shared" si="212"/>
        <v>4</v>
      </c>
      <c r="H2725">
        <f t="shared" si="213"/>
        <v>344</v>
      </c>
      <c r="I2725" t="str">
        <f t="shared" si="214"/>
        <v>Recent Customer</v>
      </c>
    </row>
    <row r="2726" spans="1:9" x14ac:dyDescent="0.25">
      <c r="A2726" s="11">
        <v>2727</v>
      </c>
      <c r="B2726" s="12">
        <v>49</v>
      </c>
      <c r="C2726" s="13">
        <v>5</v>
      </c>
      <c r="D2726" s="14">
        <v>4757.21</v>
      </c>
      <c r="E2726">
        <f t="shared" si="210"/>
        <v>2</v>
      </c>
      <c r="F2726">
        <f t="shared" si="211"/>
        <v>2</v>
      </c>
      <c r="G2726">
        <f t="shared" si="212"/>
        <v>4</v>
      </c>
      <c r="H2726">
        <f t="shared" si="213"/>
        <v>224</v>
      </c>
      <c r="I2726" t="str">
        <f t="shared" si="214"/>
        <v>Losing Customer</v>
      </c>
    </row>
    <row r="2727" spans="1:9" x14ac:dyDescent="0.25">
      <c r="A2727" s="11">
        <v>2728</v>
      </c>
      <c r="B2727" s="12">
        <v>7</v>
      </c>
      <c r="C2727" s="13">
        <v>8</v>
      </c>
      <c r="D2727" s="14">
        <v>4054.59</v>
      </c>
      <c r="E2727">
        <f t="shared" si="210"/>
        <v>4</v>
      </c>
      <c r="F2727">
        <f t="shared" si="211"/>
        <v>4</v>
      </c>
      <c r="G2727">
        <f t="shared" si="212"/>
        <v>3</v>
      </c>
      <c r="H2727">
        <f t="shared" si="213"/>
        <v>443</v>
      </c>
      <c r="I2727" t="str">
        <f t="shared" si="214"/>
        <v>Very Loyal</v>
      </c>
    </row>
    <row r="2728" spans="1:9" x14ac:dyDescent="0.25">
      <c r="A2728" s="11">
        <v>2729</v>
      </c>
      <c r="B2728" s="12">
        <v>6</v>
      </c>
      <c r="C2728" s="13">
        <v>6</v>
      </c>
      <c r="D2728" s="14">
        <v>5280.35</v>
      </c>
      <c r="E2728">
        <f t="shared" si="210"/>
        <v>4</v>
      </c>
      <c r="F2728">
        <f t="shared" si="211"/>
        <v>2</v>
      </c>
      <c r="G2728">
        <f t="shared" si="212"/>
        <v>4</v>
      </c>
      <c r="H2728">
        <f t="shared" si="213"/>
        <v>424</v>
      </c>
      <c r="I2728" t="str">
        <f t="shared" si="214"/>
        <v>Becoming Loyal</v>
      </c>
    </row>
    <row r="2729" spans="1:9" x14ac:dyDescent="0.25">
      <c r="A2729" s="11">
        <v>2730</v>
      </c>
      <c r="B2729" s="12">
        <v>4</v>
      </c>
      <c r="C2729" s="13">
        <v>7</v>
      </c>
      <c r="D2729" s="14">
        <v>1604.2299999999998</v>
      </c>
      <c r="E2729">
        <f t="shared" si="210"/>
        <v>4</v>
      </c>
      <c r="F2729">
        <f t="shared" si="211"/>
        <v>3</v>
      </c>
      <c r="G2729">
        <f t="shared" si="212"/>
        <v>1</v>
      </c>
      <c r="H2729">
        <f t="shared" si="213"/>
        <v>431</v>
      </c>
      <c r="I2729" t="str">
        <f t="shared" si="214"/>
        <v>Becoming Loyal</v>
      </c>
    </row>
    <row r="2730" spans="1:9" x14ac:dyDescent="0.25">
      <c r="A2730" s="11">
        <v>2731</v>
      </c>
      <c r="B2730" s="12">
        <v>3</v>
      </c>
      <c r="C2730" s="13">
        <v>4</v>
      </c>
      <c r="D2730" s="14">
        <v>1513.52</v>
      </c>
      <c r="E2730">
        <f t="shared" si="210"/>
        <v>4</v>
      </c>
      <c r="F2730">
        <f t="shared" si="211"/>
        <v>1</v>
      </c>
      <c r="G2730">
        <f t="shared" si="212"/>
        <v>1</v>
      </c>
      <c r="H2730">
        <f t="shared" si="213"/>
        <v>411</v>
      </c>
      <c r="I2730" t="str">
        <f t="shared" si="214"/>
        <v>Recent Customer</v>
      </c>
    </row>
    <row r="2731" spans="1:9" x14ac:dyDescent="0.25">
      <c r="A2731" s="11">
        <v>2732</v>
      </c>
      <c r="B2731" s="12">
        <v>16</v>
      </c>
      <c r="C2731" s="13">
        <v>10</v>
      </c>
      <c r="D2731" s="14">
        <v>2787.9500000000003</v>
      </c>
      <c r="E2731">
        <f t="shared" si="210"/>
        <v>4</v>
      </c>
      <c r="F2731">
        <f t="shared" si="211"/>
        <v>4</v>
      </c>
      <c r="G2731">
        <f t="shared" si="212"/>
        <v>3</v>
      </c>
      <c r="H2731">
        <f t="shared" si="213"/>
        <v>443</v>
      </c>
      <c r="I2731" t="str">
        <f t="shared" si="214"/>
        <v>Very Loyal</v>
      </c>
    </row>
    <row r="2732" spans="1:9" x14ac:dyDescent="0.25">
      <c r="A2732" s="11">
        <v>2733</v>
      </c>
      <c r="B2732" s="12">
        <v>28</v>
      </c>
      <c r="C2732" s="13">
        <v>10</v>
      </c>
      <c r="D2732" s="14">
        <v>7827.4099999999989</v>
      </c>
      <c r="E2732">
        <f t="shared" si="210"/>
        <v>3</v>
      </c>
      <c r="F2732">
        <f t="shared" si="211"/>
        <v>4</v>
      </c>
      <c r="G2732">
        <f t="shared" si="212"/>
        <v>4</v>
      </c>
      <c r="H2732">
        <f t="shared" si="213"/>
        <v>344</v>
      </c>
      <c r="I2732" t="str">
        <f t="shared" si="214"/>
        <v>Recent Customer</v>
      </c>
    </row>
    <row r="2733" spans="1:9" x14ac:dyDescent="0.25">
      <c r="A2733" s="11">
        <v>2734</v>
      </c>
      <c r="B2733" s="12">
        <v>55</v>
      </c>
      <c r="C2733" s="13">
        <v>3</v>
      </c>
      <c r="D2733" s="14">
        <v>999.03000000000009</v>
      </c>
      <c r="E2733">
        <f t="shared" si="210"/>
        <v>2</v>
      </c>
      <c r="F2733">
        <f t="shared" si="211"/>
        <v>1</v>
      </c>
      <c r="G2733">
        <f t="shared" si="212"/>
        <v>1</v>
      </c>
      <c r="H2733">
        <f t="shared" si="213"/>
        <v>211</v>
      </c>
      <c r="I2733" t="str">
        <f t="shared" si="214"/>
        <v>Almost Lost Customer</v>
      </c>
    </row>
    <row r="2734" spans="1:9" x14ac:dyDescent="0.25">
      <c r="A2734" s="11">
        <v>2735</v>
      </c>
      <c r="B2734" s="12">
        <v>148</v>
      </c>
      <c r="C2734" s="13">
        <v>2</v>
      </c>
      <c r="D2734" s="14">
        <v>836.04</v>
      </c>
      <c r="E2734">
        <f t="shared" si="210"/>
        <v>1</v>
      </c>
      <c r="F2734">
        <f t="shared" si="211"/>
        <v>1</v>
      </c>
      <c r="G2734">
        <f t="shared" si="212"/>
        <v>1</v>
      </c>
      <c r="H2734">
        <f t="shared" si="213"/>
        <v>111</v>
      </c>
      <c r="I2734" t="str">
        <f t="shared" si="214"/>
        <v>Lost Customer</v>
      </c>
    </row>
    <row r="2735" spans="1:9" x14ac:dyDescent="0.25">
      <c r="A2735" s="11">
        <v>2736</v>
      </c>
      <c r="B2735" s="12">
        <v>42</v>
      </c>
      <c r="C2735" s="13">
        <v>5</v>
      </c>
      <c r="D2735" s="14">
        <v>2449.81</v>
      </c>
      <c r="E2735">
        <f t="shared" si="210"/>
        <v>3</v>
      </c>
      <c r="F2735">
        <f t="shared" si="211"/>
        <v>2</v>
      </c>
      <c r="G2735">
        <f t="shared" si="212"/>
        <v>2</v>
      </c>
      <c r="H2735">
        <f t="shared" si="213"/>
        <v>322</v>
      </c>
      <c r="I2735" t="str">
        <f t="shared" si="214"/>
        <v>Late Bloomer</v>
      </c>
    </row>
    <row r="2736" spans="1:9" x14ac:dyDescent="0.25">
      <c r="A2736" s="11">
        <v>2737</v>
      </c>
      <c r="B2736" s="12">
        <v>5</v>
      </c>
      <c r="C2736" s="13">
        <v>9</v>
      </c>
      <c r="D2736" s="14">
        <v>5371.5700000000006</v>
      </c>
      <c r="E2736">
        <f t="shared" si="210"/>
        <v>4</v>
      </c>
      <c r="F2736">
        <f t="shared" si="211"/>
        <v>4</v>
      </c>
      <c r="G2736">
        <f t="shared" si="212"/>
        <v>4</v>
      </c>
      <c r="H2736">
        <f t="shared" si="213"/>
        <v>444</v>
      </c>
      <c r="I2736" t="str">
        <f t="shared" si="214"/>
        <v>Platinum Customer</v>
      </c>
    </row>
    <row r="2737" spans="1:9" x14ac:dyDescent="0.25">
      <c r="A2737" s="11">
        <v>2738</v>
      </c>
      <c r="B2737" s="12">
        <v>59</v>
      </c>
      <c r="C2737" s="13">
        <v>5</v>
      </c>
      <c r="D2737" s="14">
        <v>1177.2100000000003</v>
      </c>
      <c r="E2737">
        <f t="shared" si="210"/>
        <v>2</v>
      </c>
      <c r="F2737">
        <f t="shared" si="211"/>
        <v>2</v>
      </c>
      <c r="G2737">
        <f t="shared" si="212"/>
        <v>1</v>
      </c>
      <c r="H2737">
        <f t="shared" si="213"/>
        <v>221</v>
      </c>
      <c r="I2737" t="str">
        <f t="shared" si="214"/>
        <v>High Risk Customer</v>
      </c>
    </row>
    <row r="2738" spans="1:9" x14ac:dyDescent="0.25">
      <c r="A2738" s="11">
        <v>2739</v>
      </c>
      <c r="B2738" s="12">
        <v>242</v>
      </c>
      <c r="C2738" s="13">
        <v>2</v>
      </c>
      <c r="D2738" s="14">
        <v>456.42</v>
      </c>
      <c r="E2738">
        <f t="shared" si="210"/>
        <v>1</v>
      </c>
      <c r="F2738">
        <f t="shared" si="211"/>
        <v>1</v>
      </c>
      <c r="G2738">
        <f t="shared" si="212"/>
        <v>1</v>
      </c>
      <c r="H2738">
        <f t="shared" si="213"/>
        <v>111</v>
      </c>
      <c r="I2738" t="str">
        <f t="shared" si="214"/>
        <v>Lost Customer</v>
      </c>
    </row>
    <row r="2739" spans="1:9" x14ac:dyDescent="0.25">
      <c r="A2739" s="11">
        <v>2740</v>
      </c>
      <c r="B2739" s="12">
        <v>26</v>
      </c>
      <c r="C2739" s="13">
        <v>8</v>
      </c>
      <c r="D2739" s="14">
        <v>4905.5300000000007</v>
      </c>
      <c r="E2739">
        <f t="shared" si="210"/>
        <v>3</v>
      </c>
      <c r="F2739">
        <f t="shared" si="211"/>
        <v>4</v>
      </c>
      <c r="G2739">
        <f t="shared" si="212"/>
        <v>4</v>
      </c>
      <c r="H2739">
        <f t="shared" si="213"/>
        <v>344</v>
      </c>
      <c r="I2739" t="str">
        <f t="shared" si="214"/>
        <v>Recent Customer</v>
      </c>
    </row>
    <row r="2740" spans="1:9" x14ac:dyDescent="0.25">
      <c r="A2740" s="11">
        <v>2741</v>
      </c>
      <c r="B2740" s="12">
        <v>19</v>
      </c>
      <c r="C2740" s="13">
        <v>3</v>
      </c>
      <c r="D2740" s="14">
        <v>1246.79</v>
      </c>
      <c r="E2740">
        <f t="shared" si="210"/>
        <v>3</v>
      </c>
      <c r="F2740">
        <f t="shared" si="211"/>
        <v>1</v>
      </c>
      <c r="G2740">
        <f t="shared" si="212"/>
        <v>1</v>
      </c>
      <c r="H2740">
        <f t="shared" si="213"/>
        <v>311</v>
      </c>
      <c r="I2740" t="str">
        <f t="shared" si="214"/>
        <v>Late Bloomer</v>
      </c>
    </row>
    <row r="2741" spans="1:9" x14ac:dyDescent="0.25">
      <c r="A2741" s="11">
        <v>2742</v>
      </c>
      <c r="B2741" s="12">
        <v>95</v>
      </c>
      <c r="C2741" s="13">
        <v>3</v>
      </c>
      <c r="D2741" s="14">
        <v>2031.17</v>
      </c>
      <c r="E2741">
        <f t="shared" si="210"/>
        <v>1</v>
      </c>
      <c r="F2741">
        <f t="shared" si="211"/>
        <v>1</v>
      </c>
      <c r="G2741">
        <f t="shared" si="212"/>
        <v>2</v>
      </c>
      <c r="H2741">
        <f t="shared" si="213"/>
        <v>112</v>
      </c>
      <c r="I2741" t="str">
        <f t="shared" si="214"/>
        <v>Evasive Customer</v>
      </c>
    </row>
    <row r="2742" spans="1:9" x14ac:dyDescent="0.25">
      <c r="A2742" s="11">
        <v>2743</v>
      </c>
      <c r="B2742" s="12">
        <v>46</v>
      </c>
      <c r="C2742" s="13">
        <v>2</v>
      </c>
      <c r="D2742" s="14">
        <v>1428.62</v>
      </c>
      <c r="E2742">
        <f t="shared" si="210"/>
        <v>2</v>
      </c>
      <c r="F2742">
        <f t="shared" si="211"/>
        <v>1</v>
      </c>
      <c r="G2742">
        <f t="shared" si="212"/>
        <v>1</v>
      </c>
      <c r="H2742">
        <f t="shared" si="213"/>
        <v>211</v>
      </c>
      <c r="I2742" t="str">
        <f t="shared" si="214"/>
        <v>Almost Lost Customer</v>
      </c>
    </row>
    <row r="2743" spans="1:9" x14ac:dyDescent="0.25">
      <c r="A2743" s="11">
        <v>2744</v>
      </c>
      <c r="B2743" s="12">
        <v>125</v>
      </c>
      <c r="C2743" s="13">
        <v>3</v>
      </c>
      <c r="D2743" s="14">
        <v>1264.73</v>
      </c>
      <c r="E2743">
        <f t="shared" si="210"/>
        <v>1</v>
      </c>
      <c r="F2743">
        <f t="shared" si="211"/>
        <v>1</v>
      </c>
      <c r="G2743">
        <f t="shared" si="212"/>
        <v>1</v>
      </c>
      <c r="H2743">
        <f t="shared" si="213"/>
        <v>111</v>
      </c>
      <c r="I2743" t="str">
        <f t="shared" si="214"/>
        <v>Lost Customer</v>
      </c>
    </row>
    <row r="2744" spans="1:9" x14ac:dyDescent="0.25">
      <c r="A2744" s="11">
        <v>2745</v>
      </c>
      <c r="B2744" s="12">
        <v>267</v>
      </c>
      <c r="C2744" s="13">
        <v>2</v>
      </c>
      <c r="D2744" s="14">
        <v>2772.1</v>
      </c>
      <c r="E2744">
        <f t="shared" si="210"/>
        <v>1</v>
      </c>
      <c r="F2744">
        <f t="shared" si="211"/>
        <v>1</v>
      </c>
      <c r="G2744">
        <f t="shared" si="212"/>
        <v>2</v>
      </c>
      <c r="H2744">
        <f t="shared" si="213"/>
        <v>112</v>
      </c>
      <c r="I2744" t="str">
        <f t="shared" si="214"/>
        <v>Evasive Customer</v>
      </c>
    </row>
    <row r="2745" spans="1:9" x14ac:dyDescent="0.25">
      <c r="A2745" s="11">
        <v>2746</v>
      </c>
      <c r="B2745" s="12">
        <v>8</v>
      </c>
      <c r="C2745" s="13">
        <v>3</v>
      </c>
      <c r="D2745" s="14">
        <v>2316.34</v>
      </c>
      <c r="E2745">
        <f t="shared" si="210"/>
        <v>4</v>
      </c>
      <c r="F2745">
        <f t="shared" si="211"/>
        <v>1</v>
      </c>
      <c r="G2745">
        <f t="shared" si="212"/>
        <v>2</v>
      </c>
      <c r="H2745">
        <f t="shared" si="213"/>
        <v>412</v>
      </c>
      <c r="I2745" t="str">
        <f t="shared" si="214"/>
        <v>Recent Customer</v>
      </c>
    </row>
    <row r="2746" spans="1:9" x14ac:dyDescent="0.25">
      <c r="A2746" s="11">
        <v>2747</v>
      </c>
      <c r="B2746" s="12">
        <v>14</v>
      </c>
      <c r="C2746" s="13">
        <v>9</v>
      </c>
      <c r="D2746" s="14">
        <v>6371.1500000000005</v>
      </c>
      <c r="E2746">
        <f t="shared" si="210"/>
        <v>4</v>
      </c>
      <c r="F2746">
        <f t="shared" si="211"/>
        <v>4</v>
      </c>
      <c r="G2746">
        <f t="shared" si="212"/>
        <v>4</v>
      </c>
      <c r="H2746">
        <f t="shared" si="213"/>
        <v>444</v>
      </c>
      <c r="I2746" t="str">
        <f t="shared" si="214"/>
        <v>Platinum Customer</v>
      </c>
    </row>
    <row r="2747" spans="1:9" x14ac:dyDescent="0.25">
      <c r="A2747" s="11">
        <v>2748</v>
      </c>
      <c r="B2747" s="12">
        <v>6</v>
      </c>
      <c r="C2747" s="13">
        <v>4</v>
      </c>
      <c r="D2747" s="14">
        <v>2059.83</v>
      </c>
      <c r="E2747">
        <f t="shared" si="210"/>
        <v>4</v>
      </c>
      <c r="F2747">
        <f t="shared" si="211"/>
        <v>1</v>
      </c>
      <c r="G2747">
        <f t="shared" si="212"/>
        <v>2</v>
      </c>
      <c r="H2747">
        <f t="shared" si="213"/>
        <v>412</v>
      </c>
      <c r="I2747" t="str">
        <f t="shared" si="214"/>
        <v>Recent Customer</v>
      </c>
    </row>
    <row r="2748" spans="1:9" x14ac:dyDescent="0.25">
      <c r="A2748" s="11">
        <v>2749</v>
      </c>
      <c r="B2748" s="12">
        <v>34</v>
      </c>
      <c r="C2748" s="13">
        <v>1</v>
      </c>
      <c r="D2748" s="14">
        <v>327.9799999999999</v>
      </c>
      <c r="E2748">
        <f t="shared" si="210"/>
        <v>3</v>
      </c>
      <c r="F2748">
        <f t="shared" si="211"/>
        <v>1</v>
      </c>
      <c r="G2748">
        <f t="shared" si="212"/>
        <v>1</v>
      </c>
      <c r="H2748">
        <f t="shared" si="213"/>
        <v>311</v>
      </c>
      <c r="I2748" t="str">
        <f t="shared" si="214"/>
        <v>Late Bloomer</v>
      </c>
    </row>
    <row r="2749" spans="1:9" x14ac:dyDescent="0.25">
      <c r="A2749" s="11">
        <v>2750</v>
      </c>
      <c r="B2749" s="12">
        <v>42</v>
      </c>
      <c r="C2749" s="13">
        <v>11</v>
      </c>
      <c r="D2749" s="14">
        <v>5964.0500000000011</v>
      </c>
      <c r="E2749">
        <f t="shared" si="210"/>
        <v>3</v>
      </c>
      <c r="F2749">
        <f t="shared" si="211"/>
        <v>4</v>
      </c>
      <c r="G2749">
        <f t="shared" si="212"/>
        <v>4</v>
      </c>
      <c r="H2749">
        <f t="shared" si="213"/>
        <v>344</v>
      </c>
      <c r="I2749" t="str">
        <f t="shared" si="214"/>
        <v>Recent Customer</v>
      </c>
    </row>
    <row r="2750" spans="1:9" x14ac:dyDescent="0.25">
      <c r="A2750" s="11">
        <v>2751</v>
      </c>
      <c r="B2750" s="12">
        <v>3</v>
      </c>
      <c r="C2750" s="13">
        <v>8</v>
      </c>
      <c r="D2750" s="14">
        <v>3819.81</v>
      </c>
      <c r="E2750">
        <f t="shared" si="210"/>
        <v>4</v>
      </c>
      <c r="F2750">
        <f t="shared" si="211"/>
        <v>4</v>
      </c>
      <c r="G2750">
        <f t="shared" si="212"/>
        <v>3</v>
      </c>
      <c r="H2750">
        <f t="shared" si="213"/>
        <v>443</v>
      </c>
      <c r="I2750" t="str">
        <f t="shared" si="214"/>
        <v>Very Loyal</v>
      </c>
    </row>
    <row r="2751" spans="1:9" x14ac:dyDescent="0.25">
      <c r="A2751" s="11">
        <v>2752</v>
      </c>
      <c r="B2751" s="12">
        <v>12</v>
      </c>
      <c r="C2751" s="13">
        <v>4</v>
      </c>
      <c r="D2751" s="14">
        <v>3250.7200000000003</v>
      </c>
      <c r="E2751">
        <f t="shared" si="210"/>
        <v>4</v>
      </c>
      <c r="F2751">
        <f t="shared" si="211"/>
        <v>1</v>
      </c>
      <c r="G2751">
        <f t="shared" si="212"/>
        <v>3</v>
      </c>
      <c r="H2751">
        <f t="shared" si="213"/>
        <v>413</v>
      </c>
      <c r="I2751" t="str">
        <f t="shared" si="214"/>
        <v>Recent Customer</v>
      </c>
    </row>
    <row r="2752" spans="1:9" x14ac:dyDescent="0.25">
      <c r="A2752" s="11">
        <v>2753</v>
      </c>
      <c r="B2752" s="12">
        <v>67</v>
      </c>
      <c r="C2752" s="13">
        <v>11</v>
      </c>
      <c r="D2752" s="14">
        <v>5203.18</v>
      </c>
      <c r="E2752">
        <f t="shared" si="210"/>
        <v>2</v>
      </c>
      <c r="F2752">
        <f t="shared" si="211"/>
        <v>4</v>
      </c>
      <c r="G2752">
        <f t="shared" si="212"/>
        <v>4</v>
      </c>
      <c r="H2752">
        <f t="shared" si="213"/>
        <v>244</v>
      </c>
      <c r="I2752" t="str">
        <f t="shared" si="214"/>
        <v>Losing Customer</v>
      </c>
    </row>
    <row r="2753" spans="1:9" x14ac:dyDescent="0.25">
      <c r="A2753" s="11">
        <v>2754</v>
      </c>
      <c r="B2753" s="12">
        <v>186</v>
      </c>
      <c r="C2753" s="13">
        <v>3</v>
      </c>
      <c r="D2753" s="14">
        <v>3273.01</v>
      </c>
      <c r="E2753">
        <f t="shared" si="210"/>
        <v>1</v>
      </c>
      <c r="F2753">
        <f t="shared" si="211"/>
        <v>1</v>
      </c>
      <c r="G2753">
        <f t="shared" si="212"/>
        <v>3</v>
      </c>
      <c r="H2753">
        <f t="shared" si="213"/>
        <v>113</v>
      </c>
      <c r="I2753" t="str">
        <f t="shared" si="214"/>
        <v>Evasive Customer</v>
      </c>
    </row>
    <row r="2754" spans="1:9" x14ac:dyDescent="0.25">
      <c r="A2754" s="11">
        <v>2755</v>
      </c>
      <c r="B2754" s="12">
        <v>28</v>
      </c>
      <c r="C2754" s="13">
        <v>13</v>
      </c>
      <c r="D2754" s="14">
        <v>4904.13</v>
      </c>
      <c r="E2754">
        <f t="shared" si="210"/>
        <v>3</v>
      </c>
      <c r="F2754">
        <f t="shared" si="211"/>
        <v>4</v>
      </c>
      <c r="G2754">
        <f t="shared" si="212"/>
        <v>4</v>
      </c>
      <c r="H2754">
        <f t="shared" si="213"/>
        <v>344</v>
      </c>
      <c r="I2754" t="str">
        <f t="shared" si="214"/>
        <v>Recent Customer</v>
      </c>
    </row>
    <row r="2755" spans="1:9" x14ac:dyDescent="0.25">
      <c r="A2755" s="11">
        <v>2756</v>
      </c>
      <c r="B2755" s="12">
        <v>56</v>
      </c>
      <c r="C2755" s="13">
        <v>4</v>
      </c>
      <c r="D2755" s="14">
        <v>380.70000000000039</v>
      </c>
      <c r="E2755">
        <f t="shared" si="210"/>
        <v>2</v>
      </c>
      <c r="F2755">
        <f t="shared" si="211"/>
        <v>1</v>
      </c>
      <c r="G2755">
        <f t="shared" si="212"/>
        <v>1</v>
      </c>
      <c r="H2755">
        <f t="shared" si="213"/>
        <v>211</v>
      </c>
      <c r="I2755" t="str">
        <f t="shared" si="214"/>
        <v>Almost Lost Customer</v>
      </c>
    </row>
    <row r="2756" spans="1:9" x14ac:dyDescent="0.25">
      <c r="A2756" s="11">
        <v>2757</v>
      </c>
      <c r="B2756" s="12">
        <v>144</v>
      </c>
      <c r="C2756" s="13">
        <v>3</v>
      </c>
      <c r="D2756" s="14">
        <v>3030.83</v>
      </c>
      <c r="E2756">
        <f t="shared" si="210"/>
        <v>1</v>
      </c>
      <c r="F2756">
        <f t="shared" si="211"/>
        <v>1</v>
      </c>
      <c r="G2756">
        <f t="shared" si="212"/>
        <v>3</v>
      </c>
      <c r="H2756">
        <f t="shared" si="213"/>
        <v>113</v>
      </c>
      <c r="I2756" t="str">
        <f t="shared" si="214"/>
        <v>Evasive Customer</v>
      </c>
    </row>
    <row r="2757" spans="1:9" x14ac:dyDescent="0.25">
      <c r="A2757" s="11">
        <v>2758</v>
      </c>
      <c r="B2757" s="12">
        <v>79</v>
      </c>
      <c r="C2757" s="13">
        <v>4</v>
      </c>
      <c r="D2757" s="14">
        <v>670.15000000000009</v>
      </c>
      <c r="E2757">
        <f t="shared" si="210"/>
        <v>2</v>
      </c>
      <c r="F2757">
        <f t="shared" si="211"/>
        <v>1</v>
      </c>
      <c r="G2757">
        <f t="shared" si="212"/>
        <v>1</v>
      </c>
      <c r="H2757">
        <f t="shared" si="213"/>
        <v>211</v>
      </c>
      <c r="I2757" t="str">
        <f t="shared" si="214"/>
        <v>Almost Lost Customer</v>
      </c>
    </row>
    <row r="2758" spans="1:9" x14ac:dyDescent="0.25">
      <c r="A2758" s="11">
        <v>2759</v>
      </c>
      <c r="B2758" s="12">
        <v>110</v>
      </c>
      <c r="C2758" s="13">
        <v>5</v>
      </c>
      <c r="D2758" s="14">
        <v>3775.9</v>
      </c>
      <c r="E2758">
        <f t="shared" ref="E2758:E2821" si="215">IF(B2758&gt;88,1,IF(AND(B2758&lt;=88,B2758&gt;45),2,IF(AND(B2758&lt;=45,B2758&gt;18),3,IF(B2758&lt;=18,4))))</f>
        <v>1</v>
      </c>
      <c r="F2758">
        <f t="shared" ref="F2758:F2821" si="216">IF(C2758&gt;7,4,IF(AND(C2758&lt;=7,C2758&gt;6),3,IF(AND(C2758&lt;=6,C2758&gt;4),2,IF(C2758&lt;=4,1))))</f>
        <v>2</v>
      </c>
      <c r="G2758">
        <f t="shared" ref="G2758:G2821" si="217">IF(D2758&gt;4095.63,4,IF(AND(D2758&lt;=4095.63,D2758&gt;2785.04),3,IF(AND(D2758&lt;=2785.04,D2758&gt;1779.7),2,IF(D2758&lt;=1779.7,1))))</f>
        <v>3</v>
      </c>
      <c r="H2758">
        <f t="shared" ref="H2758:H2821" si="218">100*E2758+10*F2758+G2758</f>
        <v>123</v>
      </c>
      <c r="I2758" t="str">
        <f t="shared" ref="I2758:I2821" si="219">IF(H2758=444,"Platinum Customer",IF(AND(H2758&lt;444,H2758&gt;=433),"Very Loyal",IF(AND(H2758&lt;433,H2758&gt;=421),"Becoming Loyal",IF(AND(H2758&lt;421,H2758&gt;=344),"Recent Customer",IF(AND(H2758&lt;344,H2758&gt;=323),"Potential Customer",IF(AND(H2758&lt;323,H2758&gt;=311),"Late Bloomer",IF(AND(H2758&lt;311,H2758&gt;=224),"Losing Customer",IF(AND(H2758&lt;224,H2758&gt;=212),"High Risk Customer",IF(AND(H2758&lt;212,H2758&gt;=124),"Almost Lost Customer",IF(AND(H2758&lt;124,H2758&gt;=112),"Evasive Customer",IF(H2758=111,"Lost Customer")))))))))))</f>
        <v>Evasive Customer</v>
      </c>
    </row>
    <row r="2759" spans="1:9" x14ac:dyDescent="0.25">
      <c r="A2759" s="11">
        <v>2760</v>
      </c>
      <c r="B2759" s="12">
        <v>31</v>
      </c>
      <c r="C2759" s="13">
        <v>5</v>
      </c>
      <c r="D2759" s="14">
        <v>1617.9599999999998</v>
      </c>
      <c r="E2759">
        <f t="shared" si="215"/>
        <v>3</v>
      </c>
      <c r="F2759">
        <f t="shared" si="216"/>
        <v>2</v>
      </c>
      <c r="G2759">
        <f t="shared" si="217"/>
        <v>1</v>
      </c>
      <c r="H2759">
        <f t="shared" si="218"/>
        <v>321</v>
      </c>
      <c r="I2759" t="str">
        <f t="shared" si="219"/>
        <v>Late Bloomer</v>
      </c>
    </row>
    <row r="2760" spans="1:9" x14ac:dyDescent="0.25">
      <c r="A2760" s="11">
        <v>2761</v>
      </c>
      <c r="B2760" s="12">
        <v>7</v>
      </c>
      <c r="C2760" s="13">
        <v>9</v>
      </c>
      <c r="D2760" s="14">
        <v>5082.0200000000004</v>
      </c>
      <c r="E2760">
        <f t="shared" si="215"/>
        <v>4</v>
      </c>
      <c r="F2760">
        <f t="shared" si="216"/>
        <v>4</v>
      </c>
      <c r="G2760">
        <f t="shared" si="217"/>
        <v>4</v>
      </c>
      <c r="H2760">
        <f t="shared" si="218"/>
        <v>444</v>
      </c>
      <c r="I2760" t="str">
        <f t="shared" si="219"/>
        <v>Platinum Customer</v>
      </c>
    </row>
    <row r="2761" spans="1:9" x14ac:dyDescent="0.25">
      <c r="A2761" s="11">
        <v>2762</v>
      </c>
      <c r="B2761" s="12">
        <v>16</v>
      </c>
      <c r="C2761" s="13">
        <v>10</v>
      </c>
      <c r="D2761" s="14">
        <v>8019.9800000000005</v>
      </c>
      <c r="E2761">
        <f t="shared" si="215"/>
        <v>4</v>
      </c>
      <c r="F2761">
        <f t="shared" si="216"/>
        <v>4</v>
      </c>
      <c r="G2761">
        <f t="shared" si="217"/>
        <v>4</v>
      </c>
      <c r="H2761">
        <f t="shared" si="218"/>
        <v>444</v>
      </c>
      <c r="I2761" t="str">
        <f t="shared" si="219"/>
        <v>Platinum Customer</v>
      </c>
    </row>
    <row r="2762" spans="1:9" x14ac:dyDescent="0.25">
      <c r="A2762" s="11">
        <v>2763</v>
      </c>
      <c r="B2762" s="12">
        <v>19</v>
      </c>
      <c r="C2762" s="13">
        <v>9</v>
      </c>
      <c r="D2762" s="14">
        <v>2910.2</v>
      </c>
      <c r="E2762">
        <f t="shared" si="215"/>
        <v>3</v>
      </c>
      <c r="F2762">
        <f t="shared" si="216"/>
        <v>4</v>
      </c>
      <c r="G2762">
        <f t="shared" si="217"/>
        <v>3</v>
      </c>
      <c r="H2762">
        <f t="shared" si="218"/>
        <v>343</v>
      </c>
      <c r="I2762" t="str">
        <f t="shared" si="219"/>
        <v>Potential Customer</v>
      </c>
    </row>
    <row r="2763" spans="1:9" x14ac:dyDescent="0.25">
      <c r="A2763" s="11">
        <v>2764</v>
      </c>
      <c r="B2763" s="12">
        <v>51</v>
      </c>
      <c r="C2763" s="13">
        <v>4</v>
      </c>
      <c r="D2763" s="14">
        <v>593.55999999999995</v>
      </c>
      <c r="E2763">
        <f t="shared" si="215"/>
        <v>2</v>
      </c>
      <c r="F2763">
        <f t="shared" si="216"/>
        <v>1</v>
      </c>
      <c r="G2763">
        <f t="shared" si="217"/>
        <v>1</v>
      </c>
      <c r="H2763">
        <f t="shared" si="218"/>
        <v>211</v>
      </c>
      <c r="I2763" t="str">
        <f t="shared" si="219"/>
        <v>Almost Lost Customer</v>
      </c>
    </row>
    <row r="2764" spans="1:9" x14ac:dyDescent="0.25">
      <c r="A2764" s="11">
        <v>2765</v>
      </c>
      <c r="B2764" s="12">
        <v>46</v>
      </c>
      <c r="C2764" s="13">
        <v>6</v>
      </c>
      <c r="D2764" s="14">
        <v>2995.1800000000003</v>
      </c>
      <c r="E2764">
        <f t="shared" si="215"/>
        <v>2</v>
      </c>
      <c r="F2764">
        <f t="shared" si="216"/>
        <v>2</v>
      </c>
      <c r="G2764">
        <f t="shared" si="217"/>
        <v>3</v>
      </c>
      <c r="H2764">
        <f t="shared" si="218"/>
        <v>223</v>
      </c>
      <c r="I2764" t="str">
        <f t="shared" si="219"/>
        <v>High Risk Customer</v>
      </c>
    </row>
    <row r="2765" spans="1:9" x14ac:dyDescent="0.25">
      <c r="A2765" s="11">
        <v>2766</v>
      </c>
      <c r="B2765" s="12">
        <v>47</v>
      </c>
      <c r="C2765" s="13">
        <v>6</v>
      </c>
      <c r="D2765" s="14">
        <v>6233.3</v>
      </c>
      <c r="E2765">
        <f t="shared" si="215"/>
        <v>2</v>
      </c>
      <c r="F2765">
        <f t="shared" si="216"/>
        <v>2</v>
      </c>
      <c r="G2765">
        <f t="shared" si="217"/>
        <v>4</v>
      </c>
      <c r="H2765">
        <f t="shared" si="218"/>
        <v>224</v>
      </c>
      <c r="I2765" t="str">
        <f t="shared" si="219"/>
        <v>Losing Customer</v>
      </c>
    </row>
    <row r="2766" spans="1:9" x14ac:dyDescent="0.25">
      <c r="A2766" s="11">
        <v>2767</v>
      </c>
      <c r="B2766" s="12">
        <v>48</v>
      </c>
      <c r="C2766" s="13">
        <v>3</v>
      </c>
      <c r="D2766" s="14">
        <v>803.97</v>
      </c>
      <c r="E2766">
        <f t="shared" si="215"/>
        <v>2</v>
      </c>
      <c r="F2766">
        <f t="shared" si="216"/>
        <v>1</v>
      </c>
      <c r="G2766">
        <f t="shared" si="217"/>
        <v>1</v>
      </c>
      <c r="H2766">
        <f t="shared" si="218"/>
        <v>211</v>
      </c>
      <c r="I2766" t="str">
        <f t="shared" si="219"/>
        <v>Almost Lost Customer</v>
      </c>
    </row>
    <row r="2767" spans="1:9" x14ac:dyDescent="0.25">
      <c r="A2767" s="11">
        <v>2768</v>
      </c>
      <c r="B2767" s="12">
        <v>23</v>
      </c>
      <c r="C2767" s="13">
        <v>6</v>
      </c>
      <c r="D2767" s="14">
        <v>3420.58</v>
      </c>
      <c r="E2767">
        <f t="shared" si="215"/>
        <v>3</v>
      </c>
      <c r="F2767">
        <f t="shared" si="216"/>
        <v>2</v>
      </c>
      <c r="G2767">
        <f t="shared" si="217"/>
        <v>3</v>
      </c>
      <c r="H2767">
        <f t="shared" si="218"/>
        <v>323</v>
      </c>
      <c r="I2767" t="str">
        <f t="shared" si="219"/>
        <v>Potential Customer</v>
      </c>
    </row>
    <row r="2768" spans="1:9" x14ac:dyDescent="0.25">
      <c r="A2768" s="11">
        <v>2769</v>
      </c>
      <c r="B2768" s="12">
        <v>46</v>
      </c>
      <c r="C2768" s="13">
        <v>6</v>
      </c>
      <c r="D2768" s="14">
        <v>4177.8399999999992</v>
      </c>
      <c r="E2768">
        <f t="shared" si="215"/>
        <v>2</v>
      </c>
      <c r="F2768">
        <f t="shared" si="216"/>
        <v>2</v>
      </c>
      <c r="G2768">
        <f t="shared" si="217"/>
        <v>4</v>
      </c>
      <c r="H2768">
        <f t="shared" si="218"/>
        <v>224</v>
      </c>
      <c r="I2768" t="str">
        <f t="shared" si="219"/>
        <v>Losing Customer</v>
      </c>
    </row>
    <row r="2769" spans="1:9" x14ac:dyDescent="0.25">
      <c r="A2769" s="11">
        <v>2770</v>
      </c>
      <c r="B2769" s="12">
        <v>30</v>
      </c>
      <c r="C2769" s="13">
        <v>9</v>
      </c>
      <c r="D2769" s="14">
        <v>10028.800000000001</v>
      </c>
      <c r="E2769">
        <f t="shared" si="215"/>
        <v>3</v>
      </c>
      <c r="F2769">
        <f t="shared" si="216"/>
        <v>4</v>
      </c>
      <c r="G2769">
        <f t="shared" si="217"/>
        <v>4</v>
      </c>
      <c r="H2769">
        <f t="shared" si="218"/>
        <v>344</v>
      </c>
      <c r="I2769" t="str">
        <f t="shared" si="219"/>
        <v>Recent Customer</v>
      </c>
    </row>
    <row r="2770" spans="1:9" x14ac:dyDescent="0.25">
      <c r="A2770" s="11">
        <v>2771</v>
      </c>
      <c r="B2770" s="12">
        <v>44</v>
      </c>
      <c r="C2770" s="13">
        <v>5</v>
      </c>
      <c r="D2770" s="14">
        <v>4754.2</v>
      </c>
      <c r="E2770">
        <f t="shared" si="215"/>
        <v>3</v>
      </c>
      <c r="F2770">
        <f t="shared" si="216"/>
        <v>2</v>
      </c>
      <c r="G2770">
        <f t="shared" si="217"/>
        <v>4</v>
      </c>
      <c r="H2770">
        <f t="shared" si="218"/>
        <v>324</v>
      </c>
      <c r="I2770" t="str">
        <f t="shared" si="219"/>
        <v>Potential Customer</v>
      </c>
    </row>
    <row r="2771" spans="1:9" x14ac:dyDescent="0.25">
      <c r="A2771" s="11">
        <v>2772</v>
      </c>
      <c r="B2771" s="12">
        <v>25</v>
      </c>
      <c r="C2771" s="13">
        <v>5</v>
      </c>
      <c r="D2771" s="14">
        <v>2446.21</v>
      </c>
      <c r="E2771">
        <f t="shared" si="215"/>
        <v>3</v>
      </c>
      <c r="F2771">
        <f t="shared" si="216"/>
        <v>2</v>
      </c>
      <c r="G2771">
        <f t="shared" si="217"/>
        <v>2</v>
      </c>
      <c r="H2771">
        <f t="shared" si="218"/>
        <v>322</v>
      </c>
      <c r="I2771" t="str">
        <f t="shared" si="219"/>
        <v>Late Bloomer</v>
      </c>
    </row>
    <row r="2772" spans="1:9" x14ac:dyDescent="0.25">
      <c r="A2772" s="11">
        <v>2773</v>
      </c>
      <c r="B2772" s="12">
        <v>4</v>
      </c>
      <c r="C2772" s="13">
        <v>4</v>
      </c>
      <c r="D2772" s="14">
        <v>2293.1299999999997</v>
      </c>
      <c r="E2772">
        <f t="shared" si="215"/>
        <v>4</v>
      </c>
      <c r="F2772">
        <f t="shared" si="216"/>
        <v>1</v>
      </c>
      <c r="G2772">
        <f t="shared" si="217"/>
        <v>2</v>
      </c>
      <c r="H2772">
        <f t="shared" si="218"/>
        <v>412</v>
      </c>
      <c r="I2772" t="str">
        <f t="shared" si="219"/>
        <v>Recent Customer</v>
      </c>
    </row>
    <row r="2773" spans="1:9" x14ac:dyDescent="0.25">
      <c r="A2773" s="11">
        <v>2774</v>
      </c>
      <c r="B2773" s="12">
        <v>84</v>
      </c>
      <c r="C2773" s="13">
        <v>5</v>
      </c>
      <c r="D2773" s="14">
        <v>1542.68</v>
      </c>
      <c r="E2773">
        <f t="shared" si="215"/>
        <v>2</v>
      </c>
      <c r="F2773">
        <f t="shared" si="216"/>
        <v>2</v>
      </c>
      <c r="G2773">
        <f t="shared" si="217"/>
        <v>1</v>
      </c>
      <c r="H2773">
        <f t="shared" si="218"/>
        <v>221</v>
      </c>
      <c r="I2773" t="str">
        <f t="shared" si="219"/>
        <v>High Risk Customer</v>
      </c>
    </row>
    <row r="2774" spans="1:9" x14ac:dyDescent="0.25">
      <c r="A2774" s="11">
        <v>2775</v>
      </c>
      <c r="B2774" s="12">
        <v>12</v>
      </c>
      <c r="C2774" s="13">
        <v>6</v>
      </c>
      <c r="D2774" s="14">
        <v>1922.1899999999996</v>
      </c>
      <c r="E2774">
        <f t="shared" si="215"/>
        <v>4</v>
      </c>
      <c r="F2774">
        <f t="shared" si="216"/>
        <v>2</v>
      </c>
      <c r="G2774">
        <f t="shared" si="217"/>
        <v>2</v>
      </c>
      <c r="H2774">
        <f t="shared" si="218"/>
        <v>422</v>
      </c>
      <c r="I2774" t="str">
        <f t="shared" si="219"/>
        <v>Becoming Loyal</v>
      </c>
    </row>
    <row r="2775" spans="1:9" x14ac:dyDescent="0.25">
      <c r="A2775" s="11">
        <v>2776</v>
      </c>
      <c r="B2775" s="12">
        <v>46</v>
      </c>
      <c r="C2775" s="13">
        <v>4</v>
      </c>
      <c r="D2775" s="14">
        <v>683.37000000000012</v>
      </c>
      <c r="E2775">
        <f t="shared" si="215"/>
        <v>2</v>
      </c>
      <c r="F2775">
        <f t="shared" si="216"/>
        <v>1</v>
      </c>
      <c r="G2775">
        <f t="shared" si="217"/>
        <v>1</v>
      </c>
      <c r="H2775">
        <f t="shared" si="218"/>
        <v>211</v>
      </c>
      <c r="I2775" t="str">
        <f t="shared" si="219"/>
        <v>Almost Lost Customer</v>
      </c>
    </row>
    <row r="2776" spans="1:9" x14ac:dyDescent="0.25">
      <c r="A2776" s="11">
        <v>2777</v>
      </c>
      <c r="B2776" s="12">
        <v>103</v>
      </c>
      <c r="C2776" s="13">
        <v>6</v>
      </c>
      <c r="D2776" s="14">
        <v>3307.11</v>
      </c>
      <c r="E2776">
        <f t="shared" si="215"/>
        <v>1</v>
      </c>
      <c r="F2776">
        <f t="shared" si="216"/>
        <v>2</v>
      </c>
      <c r="G2776">
        <f t="shared" si="217"/>
        <v>3</v>
      </c>
      <c r="H2776">
        <f t="shared" si="218"/>
        <v>123</v>
      </c>
      <c r="I2776" t="str">
        <f t="shared" si="219"/>
        <v>Evasive Customer</v>
      </c>
    </row>
    <row r="2777" spans="1:9" x14ac:dyDescent="0.25">
      <c r="A2777" s="11">
        <v>2778</v>
      </c>
      <c r="B2777" s="12">
        <v>9</v>
      </c>
      <c r="C2777" s="13">
        <v>5</v>
      </c>
      <c r="D2777" s="14">
        <v>3348.4700000000003</v>
      </c>
      <c r="E2777">
        <f t="shared" si="215"/>
        <v>4</v>
      </c>
      <c r="F2777">
        <f t="shared" si="216"/>
        <v>2</v>
      </c>
      <c r="G2777">
        <f t="shared" si="217"/>
        <v>3</v>
      </c>
      <c r="H2777">
        <f t="shared" si="218"/>
        <v>423</v>
      </c>
      <c r="I2777" t="str">
        <f t="shared" si="219"/>
        <v>Becoming Loyal</v>
      </c>
    </row>
    <row r="2778" spans="1:9" x14ac:dyDescent="0.25">
      <c r="A2778" s="11">
        <v>2779</v>
      </c>
      <c r="B2778" s="12">
        <v>11</v>
      </c>
      <c r="C2778" s="13">
        <v>5</v>
      </c>
      <c r="D2778" s="14">
        <v>3277.58</v>
      </c>
      <c r="E2778">
        <f t="shared" si="215"/>
        <v>4</v>
      </c>
      <c r="F2778">
        <f t="shared" si="216"/>
        <v>2</v>
      </c>
      <c r="G2778">
        <f t="shared" si="217"/>
        <v>3</v>
      </c>
      <c r="H2778">
        <f t="shared" si="218"/>
        <v>423</v>
      </c>
      <c r="I2778" t="str">
        <f t="shared" si="219"/>
        <v>Becoming Loyal</v>
      </c>
    </row>
    <row r="2779" spans="1:9" x14ac:dyDescent="0.25">
      <c r="A2779" s="11">
        <v>2780</v>
      </c>
      <c r="B2779" s="12">
        <v>2</v>
      </c>
      <c r="C2779" s="13">
        <v>5</v>
      </c>
      <c r="D2779" s="14">
        <v>3092.1200000000003</v>
      </c>
      <c r="E2779">
        <f t="shared" si="215"/>
        <v>4</v>
      </c>
      <c r="F2779">
        <f t="shared" si="216"/>
        <v>2</v>
      </c>
      <c r="G2779">
        <f t="shared" si="217"/>
        <v>3</v>
      </c>
      <c r="H2779">
        <f t="shared" si="218"/>
        <v>423</v>
      </c>
      <c r="I2779" t="str">
        <f t="shared" si="219"/>
        <v>Becoming Loyal</v>
      </c>
    </row>
    <row r="2780" spans="1:9" x14ac:dyDescent="0.25">
      <c r="A2780" s="11">
        <v>2781</v>
      </c>
      <c r="B2780" s="12">
        <v>73</v>
      </c>
      <c r="C2780" s="13">
        <v>4</v>
      </c>
      <c r="D2780" s="14">
        <v>1289.3500000000001</v>
      </c>
      <c r="E2780">
        <f t="shared" si="215"/>
        <v>2</v>
      </c>
      <c r="F2780">
        <f t="shared" si="216"/>
        <v>1</v>
      </c>
      <c r="G2780">
        <f t="shared" si="217"/>
        <v>1</v>
      </c>
      <c r="H2780">
        <f t="shared" si="218"/>
        <v>211</v>
      </c>
      <c r="I2780" t="str">
        <f t="shared" si="219"/>
        <v>Almost Lost Customer</v>
      </c>
    </row>
    <row r="2781" spans="1:9" x14ac:dyDescent="0.25">
      <c r="A2781" s="11">
        <v>2782</v>
      </c>
      <c r="B2781" s="12">
        <v>170</v>
      </c>
      <c r="C2781" s="13">
        <v>5</v>
      </c>
      <c r="D2781" s="14">
        <v>3450.83</v>
      </c>
      <c r="E2781">
        <f t="shared" si="215"/>
        <v>1</v>
      </c>
      <c r="F2781">
        <f t="shared" si="216"/>
        <v>2</v>
      </c>
      <c r="G2781">
        <f t="shared" si="217"/>
        <v>3</v>
      </c>
      <c r="H2781">
        <f t="shared" si="218"/>
        <v>123</v>
      </c>
      <c r="I2781" t="str">
        <f t="shared" si="219"/>
        <v>Evasive Customer</v>
      </c>
    </row>
    <row r="2782" spans="1:9" x14ac:dyDescent="0.25">
      <c r="A2782" s="11">
        <v>2783</v>
      </c>
      <c r="B2782" s="12">
        <v>73</v>
      </c>
      <c r="C2782" s="13">
        <v>11</v>
      </c>
      <c r="D2782" s="14">
        <v>2757.77</v>
      </c>
      <c r="E2782">
        <f t="shared" si="215"/>
        <v>2</v>
      </c>
      <c r="F2782">
        <f t="shared" si="216"/>
        <v>4</v>
      </c>
      <c r="G2782">
        <f t="shared" si="217"/>
        <v>2</v>
      </c>
      <c r="H2782">
        <f t="shared" si="218"/>
        <v>242</v>
      </c>
      <c r="I2782" t="str">
        <f t="shared" si="219"/>
        <v>Losing Customer</v>
      </c>
    </row>
    <row r="2783" spans="1:9" x14ac:dyDescent="0.25">
      <c r="A2783" s="11">
        <v>2784</v>
      </c>
      <c r="B2783" s="12">
        <v>74</v>
      </c>
      <c r="C2783" s="13">
        <v>3</v>
      </c>
      <c r="D2783" s="14">
        <v>1075.06</v>
      </c>
      <c r="E2783">
        <f t="shared" si="215"/>
        <v>2</v>
      </c>
      <c r="F2783">
        <f t="shared" si="216"/>
        <v>1</v>
      </c>
      <c r="G2783">
        <f t="shared" si="217"/>
        <v>1</v>
      </c>
      <c r="H2783">
        <f t="shared" si="218"/>
        <v>211</v>
      </c>
      <c r="I2783" t="str">
        <f t="shared" si="219"/>
        <v>Almost Lost Customer</v>
      </c>
    </row>
    <row r="2784" spans="1:9" x14ac:dyDescent="0.25">
      <c r="A2784" s="11">
        <v>2785</v>
      </c>
      <c r="B2784" s="12">
        <v>45</v>
      </c>
      <c r="C2784" s="13">
        <v>6</v>
      </c>
      <c r="D2784" s="14">
        <v>3411.6199999999994</v>
      </c>
      <c r="E2784">
        <f t="shared" si="215"/>
        <v>3</v>
      </c>
      <c r="F2784">
        <f t="shared" si="216"/>
        <v>2</v>
      </c>
      <c r="G2784">
        <f t="shared" si="217"/>
        <v>3</v>
      </c>
      <c r="H2784">
        <f t="shared" si="218"/>
        <v>323</v>
      </c>
      <c r="I2784" t="str">
        <f t="shared" si="219"/>
        <v>Potential Customer</v>
      </c>
    </row>
    <row r="2785" spans="1:9" x14ac:dyDescent="0.25">
      <c r="A2785" s="11">
        <v>2786</v>
      </c>
      <c r="B2785" s="12">
        <v>3</v>
      </c>
      <c r="C2785" s="13">
        <v>6</v>
      </c>
      <c r="D2785" s="14">
        <v>2718.29</v>
      </c>
      <c r="E2785">
        <f t="shared" si="215"/>
        <v>4</v>
      </c>
      <c r="F2785">
        <f t="shared" si="216"/>
        <v>2</v>
      </c>
      <c r="G2785">
        <f t="shared" si="217"/>
        <v>2</v>
      </c>
      <c r="H2785">
        <f t="shared" si="218"/>
        <v>422</v>
      </c>
      <c r="I2785" t="str">
        <f t="shared" si="219"/>
        <v>Becoming Loyal</v>
      </c>
    </row>
    <row r="2786" spans="1:9" x14ac:dyDescent="0.25">
      <c r="A2786" s="11">
        <v>2787</v>
      </c>
      <c r="B2786" s="12">
        <v>37</v>
      </c>
      <c r="C2786" s="13">
        <v>6</v>
      </c>
      <c r="D2786" s="14">
        <v>6153</v>
      </c>
      <c r="E2786">
        <f t="shared" si="215"/>
        <v>3</v>
      </c>
      <c r="F2786">
        <f t="shared" si="216"/>
        <v>2</v>
      </c>
      <c r="G2786">
        <f t="shared" si="217"/>
        <v>4</v>
      </c>
      <c r="H2786">
        <f t="shared" si="218"/>
        <v>324</v>
      </c>
      <c r="I2786" t="str">
        <f t="shared" si="219"/>
        <v>Potential Customer</v>
      </c>
    </row>
    <row r="2787" spans="1:9" x14ac:dyDescent="0.25">
      <c r="A2787" s="11">
        <v>2788</v>
      </c>
      <c r="B2787" s="12">
        <v>44</v>
      </c>
      <c r="C2787" s="13">
        <v>11</v>
      </c>
      <c r="D2787" s="14">
        <v>9061.4700000000012</v>
      </c>
      <c r="E2787">
        <f t="shared" si="215"/>
        <v>3</v>
      </c>
      <c r="F2787">
        <f t="shared" si="216"/>
        <v>4</v>
      </c>
      <c r="G2787">
        <f t="shared" si="217"/>
        <v>4</v>
      </c>
      <c r="H2787">
        <f t="shared" si="218"/>
        <v>344</v>
      </c>
      <c r="I2787" t="str">
        <f t="shared" si="219"/>
        <v>Recent Customer</v>
      </c>
    </row>
    <row r="2788" spans="1:9" x14ac:dyDescent="0.25">
      <c r="A2788" s="11">
        <v>2789</v>
      </c>
      <c r="B2788" s="12">
        <v>24</v>
      </c>
      <c r="C2788" s="13">
        <v>2</v>
      </c>
      <c r="D2788" s="14">
        <v>549.09</v>
      </c>
      <c r="E2788">
        <f t="shared" si="215"/>
        <v>3</v>
      </c>
      <c r="F2788">
        <f t="shared" si="216"/>
        <v>1</v>
      </c>
      <c r="G2788">
        <f t="shared" si="217"/>
        <v>1</v>
      </c>
      <c r="H2788">
        <f t="shared" si="218"/>
        <v>311</v>
      </c>
      <c r="I2788" t="str">
        <f t="shared" si="219"/>
        <v>Late Bloomer</v>
      </c>
    </row>
    <row r="2789" spans="1:9" x14ac:dyDescent="0.25">
      <c r="A2789" s="11">
        <v>2790</v>
      </c>
      <c r="B2789" s="12">
        <v>77</v>
      </c>
      <c r="C2789" s="13">
        <v>3</v>
      </c>
      <c r="D2789" s="14">
        <v>903.66000000000008</v>
      </c>
      <c r="E2789">
        <f t="shared" si="215"/>
        <v>2</v>
      </c>
      <c r="F2789">
        <f t="shared" si="216"/>
        <v>1</v>
      </c>
      <c r="G2789">
        <f t="shared" si="217"/>
        <v>1</v>
      </c>
      <c r="H2789">
        <f t="shared" si="218"/>
        <v>211</v>
      </c>
      <c r="I2789" t="str">
        <f t="shared" si="219"/>
        <v>Almost Lost Customer</v>
      </c>
    </row>
    <row r="2790" spans="1:9" x14ac:dyDescent="0.25">
      <c r="A2790" s="11">
        <v>2791</v>
      </c>
      <c r="B2790" s="12">
        <v>14</v>
      </c>
      <c r="C2790" s="13">
        <v>7</v>
      </c>
      <c r="D2790" s="14">
        <v>5887.66</v>
      </c>
      <c r="E2790">
        <f t="shared" si="215"/>
        <v>4</v>
      </c>
      <c r="F2790">
        <f t="shared" si="216"/>
        <v>3</v>
      </c>
      <c r="G2790">
        <f t="shared" si="217"/>
        <v>4</v>
      </c>
      <c r="H2790">
        <f t="shared" si="218"/>
        <v>434</v>
      </c>
      <c r="I2790" t="str">
        <f t="shared" si="219"/>
        <v>Very Loyal</v>
      </c>
    </row>
    <row r="2791" spans="1:9" x14ac:dyDescent="0.25">
      <c r="A2791" s="11">
        <v>2792</v>
      </c>
      <c r="B2791" s="12">
        <v>218</v>
      </c>
      <c r="C2791" s="13">
        <v>3</v>
      </c>
      <c r="D2791" s="14">
        <v>1888.83</v>
      </c>
      <c r="E2791">
        <f t="shared" si="215"/>
        <v>1</v>
      </c>
      <c r="F2791">
        <f t="shared" si="216"/>
        <v>1</v>
      </c>
      <c r="G2791">
        <f t="shared" si="217"/>
        <v>2</v>
      </c>
      <c r="H2791">
        <f t="shared" si="218"/>
        <v>112</v>
      </c>
      <c r="I2791" t="str">
        <f t="shared" si="219"/>
        <v>Evasive Customer</v>
      </c>
    </row>
    <row r="2792" spans="1:9" x14ac:dyDescent="0.25">
      <c r="A2792" s="11">
        <v>2793</v>
      </c>
      <c r="B2792" s="12">
        <v>34</v>
      </c>
      <c r="C2792" s="13">
        <v>8</v>
      </c>
      <c r="D2792" s="14">
        <v>3730.38</v>
      </c>
      <c r="E2792">
        <f t="shared" si="215"/>
        <v>3</v>
      </c>
      <c r="F2792">
        <f t="shared" si="216"/>
        <v>4</v>
      </c>
      <c r="G2792">
        <f t="shared" si="217"/>
        <v>3</v>
      </c>
      <c r="H2792">
        <f t="shared" si="218"/>
        <v>343</v>
      </c>
      <c r="I2792" t="str">
        <f t="shared" si="219"/>
        <v>Potential Customer</v>
      </c>
    </row>
    <row r="2793" spans="1:9" x14ac:dyDescent="0.25">
      <c r="A2793" s="11">
        <v>2794</v>
      </c>
      <c r="B2793" s="12">
        <v>5</v>
      </c>
      <c r="C2793" s="13">
        <v>7</v>
      </c>
      <c r="D2793" s="14">
        <v>6417.06</v>
      </c>
      <c r="E2793">
        <f t="shared" si="215"/>
        <v>4</v>
      </c>
      <c r="F2793">
        <f t="shared" si="216"/>
        <v>3</v>
      </c>
      <c r="G2793">
        <f t="shared" si="217"/>
        <v>4</v>
      </c>
      <c r="H2793">
        <f t="shared" si="218"/>
        <v>434</v>
      </c>
      <c r="I2793" t="str">
        <f t="shared" si="219"/>
        <v>Very Loyal</v>
      </c>
    </row>
    <row r="2794" spans="1:9" x14ac:dyDescent="0.25">
      <c r="A2794" s="11">
        <v>2795</v>
      </c>
      <c r="B2794" s="12">
        <v>225</v>
      </c>
      <c r="C2794" s="13">
        <v>3</v>
      </c>
      <c r="D2794" s="14">
        <v>1208.31</v>
      </c>
      <c r="E2794">
        <f t="shared" si="215"/>
        <v>1</v>
      </c>
      <c r="F2794">
        <f t="shared" si="216"/>
        <v>1</v>
      </c>
      <c r="G2794">
        <f t="shared" si="217"/>
        <v>1</v>
      </c>
      <c r="H2794">
        <f t="shared" si="218"/>
        <v>111</v>
      </c>
      <c r="I2794" t="str">
        <f t="shared" si="219"/>
        <v>Lost Customer</v>
      </c>
    </row>
    <row r="2795" spans="1:9" x14ac:dyDescent="0.25">
      <c r="A2795" s="11">
        <v>2796</v>
      </c>
      <c r="B2795" s="12">
        <v>8</v>
      </c>
      <c r="C2795" s="13">
        <v>7</v>
      </c>
      <c r="D2795" s="14">
        <v>3816.43</v>
      </c>
      <c r="E2795">
        <f t="shared" si="215"/>
        <v>4</v>
      </c>
      <c r="F2795">
        <f t="shared" si="216"/>
        <v>3</v>
      </c>
      <c r="G2795">
        <f t="shared" si="217"/>
        <v>3</v>
      </c>
      <c r="H2795">
        <f t="shared" si="218"/>
        <v>433</v>
      </c>
      <c r="I2795" t="str">
        <f t="shared" si="219"/>
        <v>Very Loyal</v>
      </c>
    </row>
    <row r="2796" spans="1:9" x14ac:dyDescent="0.25">
      <c r="A2796" s="11">
        <v>2797</v>
      </c>
      <c r="B2796" s="12">
        <v>75</v>
      </c>
      <c r="C2796" s="13">
        <v>6</v>
      </c>
      <c r="D2796" s="14">
        <v>1112.73</v>
      </c>
      <c r="E2796">
        <f t="shared" si="215"/>
        <v>2</v>
      </c>
      <c r="F2796">
        <f t="shared" si="216"/>
        <v>2</v>
      </c>
      <c r="G2796">
        <f t="shared" si="217"/>
        <v>1</v>
      </c>
      <c r="H2796">
        <f t="shared" si="218"/>
        <v>221</v>
      </c>
      <c r="I2796" t="str">
        <f t="shared" si="219"/>
        <v>High Risk Customer</v>
      </c>
    </row>
    <row r="2797" spans="1:9" x14ac:dyDescent="0.25">
      <c r="A2797" s="11">
        <v>2798</v>
      </c>
      <c r="B2797" s="12">
        <v>154</v>
      </c>
      <c r="C2797" s="13">
        <v>5</v>
      </c>
      <c r="D2797" s="14">
        <v>799.84999999999991</v>
      </c>
      <c r="E2797">
        <f t="shared" si="215"/>
        <v>1</v>
      </c>
      <c r="F2797">
        <f t="shared" si="216"/>
        <v>2</v>
      </c>
      <c r="G2797">
        <f t="shared" si="217"/>
        <v>1</v>
      </c>
      <c r="H2797">
        <f t="shared" si="218"/>
        <v>121</v>
      </c>
      <c r="I2797" t="str">
        <f t="shared" si="219"/>
        <v>Evasive Customer</v>
      </c>
    </row>
    <row r="2798" spans="1:9" x14ac:dyDescent="0.25">
      <c r="A2798" s="11">
        <v>2799</v>
      </c>
      <c r="B2798" s="12">
        <v>29</v>
      </c>
      <c r="C2798" s="13">
        <v>8</v>
      </c>
      <c r="D2798" s="14">
        <v>5460.14</v>
      </c>
      <c r="E2798">
        <f t="shared" si="215"/>
        <v>3</v>
      </c>
      <c r="F2798">
        <f t="shared" si="216"/>
        <v>4</v>
      </c>
      <c r="G2798">
        <f t="shared" si="217"/>
        <v>4</v>
      </c>
      <c r="H2798">
        <f t="shared" si="218"/>
        <v>344</v>
      </c>
      <c r="I2798" t="str">
        <f t="shared" si="219"/>
        <v>Recent Customer</v>
      </c>
    </row>
    <row r="2799" spans="1:9" x14ac:dyDescent="0.25">
      <c r="A2799" s="11">
        <v>2800</v>
      </c>
      <c r="B2799" s="12">
        <v>41</v>
      </c>
      <c r="C2799" s="13">
        <v>5</v>
      </c>
      <c r="D2799" s="14">
        <v>352.23</v>
      </c>
      <c r="E2799">
        <f t="shared" si="215"/>
        <v>3</v>
      </c>
      <c r="F2799">
        <f t="shared" si="216"/>
        <v>2</v>
      </c>
      <c r="G2799">
        <f t="shared" si="217"/>
        <v>1</v>
      </c>
      <c r="H2799">
        <f t="shared" si="218"/>
        <v>321</v>
      </c>
      <c r="I2799" t="str">
        <f t="shared" si="219"/>
        <v>Late Bloomer</v>
      </c>
    </row>
    <row r="2800" spans="1:9" x14ac:dyDescent="0.25">
      <c r="A2800" s="11">
        <v>2801</v>
      </c>
      <c r="B2800" s="12">
        <v>22</v>
      </c>
      <c r="C2800" s="13">
        <v>5</v>
      </c>
      <c r="D2800" s="14">
        <v>1399.88</v>
      </c>
      <c r="E2800">
        <f t="shared" si="215"/>
        <v>3</v>
      </c>
      <c r="F2800">
        <f t="shared" si="216"/>
        <v>2</v>
      </c>
      <c r="G2800">
        <f t="shared" si="217"/>
        <v>1</v>
      </c>
      <c r="H2800">
        <f t="shared" si="218"/>
        <v>321</v>
      </c>
      <c r="I2800" t="str">
        <f t="shared" si="219"/>
        <v>Late Bloomer</v>
      </c>
    </row>
    <row r="2801" spans="1:9" x14ac:dyDescent="0.25">
      <c r="A2801" s="11">
        <v>2802</v>
      </c>
      <c r="B2801" s="12">
        <v>172</v>
      </c>
      <c r="C2801" s="13">
        <v>3</v>
      </c>
      <c r="D2801" s="14">
        <v>456.17999999999995</v>
      </c>
      <c r="E2801">
        <f t="shared" si="215"/>
        <v>1</v>
      </c>
      <c r="F2801">
        <f t="shared" si="216"/>
        <v>1</v>
      </c>
      <c r="G2801">
        <f t="shared" si="217"/>
        <v>1</v>
      </c>
      <c r="H2801">
        <f t="shared" si="218"/>
        <v>111</v>
      </c>
      <c r="I2801" t="str">
        <f t="shared" si="219"/>
        <v>Lost Customer</v>
      </c>
    </row>
    <row r="2802" spans="1:9" x14ac:dyDescent="0.25">
      <c r="A2802" s="11">
        <v>2803</v>
      </c>
      <c r="B2802" s="12">
        <v>30</v>
      </c>
      <c r="C2802" s="13">
        <v>6</v>
      </c>
      <c r="D2802" s="14">
        <v>2743.4100000000003</v>
      </c>
      <c r="E2802">
        <f t="shared" si="215"/>
        <v>3</v>
      </c>
      <c r="F2802">
        <f t="shared" si="216"/>
        <v>2</v>
      </c>
      <c r="G2802">
        <f t="shared" si="217"/>
        <v>2</v>
      </c>
      <c r="H2802">
        <f t="shared" si="218"/>
        <v>322</v>
      </c>
      <c r="I2802" t="str">
        <f t="shared" si="219"/>
        <v>Late Bloomer</v>
      </c>
    </row>
    <row r="2803" spans="1:9" x14ac:dyDescent="0.25">
      <c r="A2803" s="11">
        <v>2804</v>
      </c>
      <c r="B2803" s="12">
        <v>58</v>
      </c>
      <c r="C2803" s="13">
        <v>7</v>
      </c>
      <c r="D2803" s="14">
        <v>3495.9199999999996</v>
      </c>
      <c r="E2803">
        <f t="shared" si="215"/>
        <v>2</v>
      </c>
      <c r="F2803">
        <f t="shared" si="216"/>
        <v>3</v>
      </c>
      <c r="G2803">
        <f t="shared" si="217"/>
        <v>3</v>
      </c>
      <c r="H2803">
        <f t="shared" si="218"/>
        <v>233</v>
      </c>
      <c r="I2803" t="str">
        <f t="shared" si="219"/>
        <v>Losing Customer</v>
      </c>
    </row>
    <row r="2804" spans="1:9" x14ac:dyDescent="0.25">
      <c r="A2804" s="11">
        <v>2805</v>
      </c>
      <c r="B2804" s="12">
        <v>3</v>
      </c>
      <c r="C2804" s="13">
        <v>5</v>
      </c>
      <c r="D2804" s="14">
        <v>4721.49</v>
      </c>
      <c r="E2804">
        <f t="shared" si="215"/>
        <v>4</v>
      </c>
      <c r="F2804">
        <f t="shared" si="216"/>
        <v>2</v>
      </c>
      <c r="G2804">
        <f t="shared" si="217"/>
        <v>4</v>
      </c>
      <c r="H2804">
        <f t="shared" si="218"/>
        <v>424</v>
      </c>
      <c r="I2804" t="str">
        <f t="shared" si="219"/>
        <v>Becoming Loyal</v>
      </c>
    </row>
    <row r="2805" spans="1:9" x14ac:dyDescent="0.25">
      <c r="A2805" s="11">
        <v>2806</v>
      </c>
      <c r="B2805" s="12">
        <v>68</v>
      </c>
      <c r="C2805" s="13">
        <v>8</v>
      </c>
      <c r="D2805" s="14">
        <v>3420.13</v>
      </c>
      <c r="E2805">
        <f t="shared" si="215"/>
        <v>2</v>
      </c>
      <c r="F2805">
        <f t="shared" si="216"/>
        <v>4</v>
      </c>
      <c r="G2805">
        <f t="shared" si="217"/>
        <v>3</v>
      </c>
      <c r="H2805">
        <f t="shared" si="218"/>
        <v>243</v>
      </c>
      <c r="I2805" t="str">
        <f t="shared" si="219"/>
        <v>Losing Customer</v>
      </c>
    </row>
    <row r="2806" spans="1:9" x14ac:dyDescent="0.25">
      <c r="A2806" s="11">
        <v>2807</v>
      </c>
      <c r="B2806" s="12">
        <v>353</v>
      </c>
      <c r="C2806" s="13">
        <v>1</v>
      </c>
      <c r="D2806" s="14">
        <v>133.7800000000002</v>
      </c>
      <c r="E2806">
        <f t="shared" si="215"/>
        <v>1</v>
      </c>
      <c r="F2806">
        <f t="shared" si="216"/>
        <v>1</v>
      </c>
      <c r="G2806">
        <f t="shared" si="217"/>
        <v>1</v>
      </c>
      <c r="H2806">
        <f t="shared" si="218"/>
        <v>111</v>
      </c>
      <c r="I2806" t="str">
        <f t="shared" si="219"/>
        <v>Lost Customer</v>
      </c>
    </row>
    <row r="2807" spans="1:9" x14ac:dyDescent="0.25">
      <c r="A2807" s="11">
        <v>2808</v>
      </c>
      <c r="B2807" s="12">
        <v>6</v>
      </c>
      <c r="C2807" s="13">
        <v>5</v>
      </c>
      <c r="D2807" s="14">
        <v>5190.91</v>
      </c>
      <c r="E2807">
        <f t="shared" si="215"/>
        <v>4</v>
      </c>
      <c r="F2807">
        <f t="shared" si="216"/>
        <v>2</v>
      </c>
      <c r="G2807">
        <f t="shared" si="217"/>
        <v>4</v>
      </c>
      <c r="H2807">
        <f t="shared" si="218"/>
        <v>424</v>
      </c>
      <c r="I2807" t="str">
        <f t="shared" si="219"/>
        <v>Becoming Loyal</v>
      </c>
    </row>
    <row r="2808" spans="1:9" x14ac:dyDescent="0.25">
      <c r="A2808" s="11">
        <v>2809</v>
      </c>
      <c r="B2808" s="12">
        <v>83</v>
      </c>
      <c r="C2808" s="13">
        <v>3</v>
      </c>
      <c r="D2808" s="14">
        <v>1182.96</v>
      </c>
      <c r="E2808">
        <f t="shared" si="215"/>
        <v>2</v>
      </c>
      <c r="F2808">
        <f t="shared" si="216"/>
        <v>1</v>
      </c>
      <c r="G2808">
        <f t="shared" si="217"/>
        <v>1</v>
      </c>
      <c r="H2808">
        <f t="shared" si="218"/>
        <v>211</v>
      </c>
      <c r="I2808" t="str">
        <f t="shared" si="219"/>
        <v>Almost Lost Customer</v>
      </c>
    </row>
    <row r="2809" spans="1:9" x14ac:dyDescent="0.25">
      <c r="A2809" s="11">
        <v>2810</v>
      </c>
      <c r="B2809" s="12">
        <v>62</v>
      </c>
      <c r="C2809" s="13">
        <v>6</v>
      </c>
      <c r="D2809" s="14">
        <v>1185.7600000000002</v>
      </c>
      <c r="E2809">
        <f t="shared" si="215"/>
        <v>2</v>
      </c>
      <c r="F2809">
        <f t="shared" si="216"/>
        <v>2</v>
      </c>
      <c r="G2809">
        <f t="shared" si="217"/>
        <v>1</v>
      </c>
      <c r="H2809">
        <f t="shared" si="218"/>
        <v>221</v>
      </c>
      <c r="I2809" t="str">
        <f t="shared" si="219"/>
        <v>High Risk Customer</v>
      </c>
    </row>
    <row r="2810" spans="1:9" x14ac:dyDescent="0.25">
      <c r="A2810" s="11">
        <v>2811</v>
      </c>
      <c r="B2810" s="12">
        <v>25</v>
      </c>
      <c r="C2810" s="13">
        <v>5</v>
      </c>
      <c r="D2810" s="14">
        <v>2448.4800000000005</v>
      </c>
      <c r="E2810">
        <f t="shared" si="215"/>
        <v>3</v>
      </c>
      <c r="F2810">
        <f t="shared" si="216"/>
        <v>2</v>
      </c>
      <c r="G2810">
        <f t="shared" si="217"/>
        <v>2</v>
      </c>
      <c r="H2810">
        <f t="shared" si="218"/>
        <v>322</v>
      </c>
      <c r="I2810" t="str">
        <f t="shared" si="219"/>
        <v>Late Bloomer</v>
      </c>
    </row>
    <row r="2811" spans="1:9" x14ac:dyDescent="0.25">
      <c r="A2811" s="11">
        <v>2812</v>
      </c>
      <c r="B2811" s="12">
        <v>87</v>
      </c>
      <c r="C2811" s="13">
        <v>6</v>
      </c>
      <c r="D2811" s="14">
        <v>4558.5500000000011</v>
      </c>
      <c r="E2811">
        <f t="shared" si="215"/>
        <v>2</v>
      </c>
      <c r="F2811">
        <f t="shared" si="216"/>
        <v>2</v>
      </c>
      <c r="G2811">
        <f t="shared" si="217"/>
        <v>4</v>
      </c>
      <c r="H2811">
        <f t="shared" si="218"/>
        <v>224</v>
      </c>
      <c r="I2811" t="str">
        <f t="shared" si="219"/>
        <v>Losing Customer</v>
      </c>
    </row>
    <row r="2812" spans="1:9" x14ac:dyDescent="0.25">
      <c r="A2812" s="11">
        <v>2813</v>
      </c>
      <c r="B2812" s="12">
        <v>204</v>
      </c>
      <c r="C2812" s="13">
        <v>5</v>
      </c>
      <c r="D2812" s="14">
        <v>2395.4300000000003</v>
      </c>
      <c r="E2812">
        <f t="shared" si="215"/>
        <v>1</v>
      </c>
      <c r="F2812">
        <f t="shared" si="216"/>
        <v>2</v>
      </c>
      <c r="G2812">
        <f t="shared" si="217"/>
        <v>2</v>
      </c>
      <c r="H2812">
        <f t="shared" si="218"/>
        <v>122</v>
      </c>
      <c r="I2812" t="str">
        <f t="shared" si="219"/>
        <v>Evasive Customer</v>
      </c>
    </row>
    <row r="2813" spans="1:9" x14ac:dyDescent="0.25">
      <c r="A2813" s="11">
        <v>2814</v>
      </c>
      <c r="B2813" s="12">
        <v>13</v>
      </c>
      <c r="C2813" s="13">
        <v>4</v>
      </c>
      <c r="D2813" s="14">
        <v>3232.8200000000006</v>
      </c>
      <c r="E2813">
        <f t="shared" si="215"/>
        <v>4</v>
      </c>
      <c r="F2813">
        <f t="shared" si="216"/>
        <v>1</v>
      </c>
      <c r="G2813">
        <f t="shared" si="217"/>
        <v>3</v>
      </c>
      <c r="H2813">
        <f t="shared" si="218"/>
        <v>413</v>
      </c>
      <c r="I2813" t="str">
        <f t="shared" si="219"/>
        <v>Recent Customer</v>
      </c>
    </row>
    <row r="2814" spans="1:9" x14ac:dyDescent="0.25">
      <c r="A2814" s="11">
        <v>2815</v>
      </c>
      <c r="B2814" s="12">
        <v>27</v>
      </c>
      <c r="C2814" s="13">
        <v>9</v>
      </c>
      <c r="D2814" s="14">
        <v>4895.8200000000015</v>
      </c>
      <c r="E2814">
        <f t="shared" si="215"/>
        <v>3</v>
      </c>
      <c r="F2814">
        <f t="shared" si="216"/>
        <v>4</v>
      </c>
      <c r="G2814">
        <f t="shared" si="217"/>
        <v>4</v>
      </c>
      <c r="H2814">
        <f t="shared" si="218"/>
        <v>344</v>
      </c>
      <c r="I2814" t="str">
        <f t="shared" si="219"/>
        <v>Recent Customer</v>
      </c>
    </row>
    <row r="2815" spans="1:9" x14ac:dyDescent="0.25">
      <c r="A2815" s="11">
        <v>2816</v>
      </c>
      <c r="B2815" s="12">
        <v>8</v>
      </c>
      <c r="C2815" s="13">
        <v>10</v>
      </c>
      <c r="D2815" s="14">
        <v>5878.4700000000012</v>
      </c>
      <c r="E2815">
        <f t="shared" si="215"/>
        <v>4</v>
      </c>
      <c r="F2815">
        <f t="shared" si="216"/>
        <v>4</v>
      </c>
      <c r="G2815">
        <f t="shared" si="217"/>
        <v>4</v>
      </c>
      <c r="H2815">
        <f t="shared" si="218"/>
        <v>444</v>
      </c>
      <c r="I2815" t="str">
        <f t="shared" si="219"/>
        <v>Platinum Customer</v>
      </c>
    </row>
    <row r="2816" spans="1:9" x14ac:dyDescent="0.25">
      <c r="A2816" s="11">
        <v>2817</v>
      </c>
      <c r="B2816" s="12">
        <v>15</v>
      </c>
      <c r="C2816" s="13">
        <v>3</v>
      </c>
      <c r="D2816" s="14">
        <v>1616.56</v>
      </c>
      <c r="E2816">
        <f t="shared" si="215"/>
        <v>4</v>
      </c>
      <c r="F2816">
        <f t="shared" si="216"/>
        <v>1</v>
      </c>
      <c r="G2816">
        <f t="shared" si="217"/>
        <v>1</v>
      </c>
      <c r="H2816">
        <f t="shared" si="218"/>
        <v>411</v>
      </c>
      <c r="I2816" t="str">
        <f t="shared" si="219"/>
        <v>Recent Customer</v>
      </c>
    </row>
    <row r="2817" spans="1:9" x14ac:dyDescent="0.25">
      <c r="A2817" s="11">
        <v>2818</v>
      </c>
      <c r="B2817" s="12">
        <v>99</v>
      </c>
      <c r="C2817" s="13">
        <v>4</v>
      </c>
      <c r="D2817" s="14">
        <v>3700.78</v>
      </c>
      <c r="E2817">
        <f t="shared" si="215"/>
        <v>1</v>
      </c>
      <c r="F2817">
        <f t="shared" si="216"/>
        <v>1</v>
      </c>
      <c r="G2817">
        <f t="shared" si="217"/>
        <v>3</v>
      </c>
      <c r="H2817">
        <f t="shared" si="218"/>
        <v>113</v>
      </c>
      <c r="I2817" t="str">
        <f t="shared" si="219"/>
        <v>Evasive Customer</v>
      </c>
    </row>
    <row r="2818" spans="1:9" x14ac:dyDescent="0.25">
      <c r="A2818" s="11">
        <v>2819</v>
      </c>
      <c r="B2818" s="12">
        <v>162</v>
      </c>
      <c r="C2818" s="13">
        <v>4</v>
      </c>
      <c r="D2818" s="14">
        <v>2500.31</v>
      </c>
      <c r="E2818">
        <f t="shared" si="215"/>
        <v>1</v>
      </c>
      <c r="F2818">
        <f t="shared" si="216"/>
        <v>1</v>
      </c>
      <c r="G2818">
        <f t="shared" si="217"/>
        <v>2</v>
      </c>
      <c r="H2818">
        <f t="shared" si="218"/>
        <v>112</v>
      </c>
      <c r="I2818" t="str">
        <f t="shared" si="219"/>
        <v>Evasive Customer</v>
      </c>
    </row>
    <row r="2819" spans="1:9" x14ac:dyDescent="0.25">
      <c r="A2819" s="11">
        <v>2820</v>
      </c>
      <c r="B2819" s="12">
        <v>58</v>
      </c>
      <c r="C2819" s="13">
        <v>7</v>
      </c>
      <c r="D2819" s="14">
        <v>4695.9400000000005</v>
      </c>
      <c r="E2819">
        <f t="shared" si="215"/>
        <v>2</v>
      </c>
      <c r="F2819">
        <f t="shared" si="216"/>
        <v>3</v>
      </c>
      <c r="G2819">
        <f t="shared" si="217"/>
        <v>4</v>
      </c>
      <c r="H2819">
        <f t="shared" si="218"/>
        <v>234</v>
      </c>
      <c r="I2819" t="str">
        <f t="shared" si="219"/>
        <v>Losing Customer</v>
      </c>
    </row>
    <row r="2820" spans="1:9" x14ac:dyDescent="0.25">
      <c r="A2820" s="11">
        <v>2821</v>
      </c>
      <c r="B2820" s="12">
        <v>51</v>
      </c>
      <c r="C2820" s="13">
        <v>5</v>
      </c>
      <c r="D2820" s="14">
        <v>1471.9100000000003</v>
      </c>
      <c r="E2820">
        <f t="shared" si="215"/>
        <v>2</v>
      </c>
      <c r="F2820">
        <f t="shared" si="216"/>
        <v>2</v>
      </c>
      <c r="G2820">
        <f t="shared" si="217"/>
        <v>1</v>
      </c>
      <c r="H2820">
        <f t="shared" si="218"/>
        <v>221</v>
      </c>
      <c r="I2820" t="str">
        <f t="shared" si="219"/>
        <v>High Risk Customer</v>
      </c>
    </row>
    <row r="2821" spans="1:9" x14ac:dyDescent="0.25">
      <c r="A2821" s="11">
        <v>2822</v>
      </c>
      <c r="B2821" s="12">
        <v>11</v>
      </c>
      <c r="C2821" s="13">
        <v>9</v>
      </c>
      <c r="D2821" s="14">
        <v>5340.29</v>
      </c>
      <c r="E2821">
        <f t="shared" si="215"/>
        <v>4</v>
      </c>
      <c r="F2821">
        <f t="shared" si="216"/>
        <v>4</v>
      </c>
      <c r="G2821">
        <f t="shared" si="217"/>
        <v>4</v>
      </c>
      <c r="H2821">
        <f t="shared" si="218"/>
        <v>444</v>
      </c>
      <c r="I2821" t="str">
        <f t="shared" si="219"/>
        <v>Platinum Customer</v>
      </c>
    </row>
    <row r="2822" spans="1:9" x14ac:dyDescent="0.25">
      <c r="A2822" s="11">
        <v>2823</v>
      </c>
      <c r="B2822" s="12">
        <v>12</v>
      </c>
      <c r="C2822" s="13">
        <v>4</v>
      </c>
      <c r="D2822" s="14">
        <v>1636.08</v>
      </c>
      <c r="E2822">
        <f t="shared" ref="E2822:E2885" si="220">IF(B2822&gt;88,1,IF(AND(B2822&lt;=88,B2822&gt;45),2,IF(AND(B2822&lt;=45,B2822&gt;18),3,IF(B2822&lt;=18,4))))</f>
        <v>4</v>
      </c>
      <c r="F2822">
        <f t="shared" ref="F2822:F2885" si="221">IF(C2822&gt;7,4,IF(AND(C2822&lt;=7,C2822&gt;6),3,IF(AND(C2822&lt;=6,C2822&gt;4),2,IF(C2822&lt;=4,1))))</f>
        <v>1</v>
      </c>
      <c r="G2822">
        <f t="shared" ref="G2822:G2885" si="222">IF(D2822&gt;4095.63,4,IF(AND(D2822&lt;=4095.63,D2822&gt;2785.04),3,IF(AND(D2822&lt;=2785.04,D2822&gt;1779.7),2,IF(D2822&lt;=1779.7,1))))</f>
        <v>1</v>
      </c>
      <c r="H2822">
        <f t="shared" ref="H2822:H2885" si="223">100*E2822+10*F2822+G2822</f>
        <v>411</v>
      </c>
      <c r="I2822" t="str">
        <f t="shared" ref="I2822:I2885" si="224">IF(H2822=444,"Platinum Customer",IF(AND(H2822&lt;444,H2822&gt;=433),"Very Loyal",IF(AND(H2822&lt;433,H2822&gt;=421),"Becoming Loyal",IF(AND(H2822&lt;421,H2822&gt;=344),"Recent Customer",IF(AND(H2822&lt;344,H2822&gt;=323),"Potential Customer",IF(AND(H2822&lt;323,H2822&gt;=311),"Late Bloomer",IF(AND(H2822&lt;311,H2822&gt;=224),"Losing Customer",IF(AND(H2822&lt;224,H2822&gt;=212),"High Risk Customer",IF(AND(H2822&lt;212,H2822&gt;=124),"Almost Lost Customer",IF(AND(H2822&lt;124,H2822&gt;=112),"Evasive Customer",IF(H2822=111,"Lost Customer")))))))))))</f>
        <v>Recent Customer</v>
      </c>
    </row>
    <row r="2823" spans="1:9" x14ac:dyDescent="0.25">
      <c r="A2823" s="11">
        <v>2824</v>
      </c>
      <c r="B2823" s="12">
        <v>122</v>
      </c>
      <c r="C2823" s="13">
        <v>6</v>
      </c>
      <c r="D2823" s="14">
        <v>5278.02</v>
      </c>
      <c r="E2823">
        <f t="shared" si="220"/>
        <v>1</v>
      </c>
      <c r="F2823">
        <f t="shared" si="221"/>
        <v>2</v>
      </c>
      <c r="G2823">
        <f t="shared" si="222"/>
        <v>4</v>
      </c>
      <c r="H2823">
        <f t="shared" si="223"/>
        <v>124</v>
      </c>
      <c r="I2823" t="str">
        <f t="shared" si="224"/>
        <v>Almost Lost Customer</v>
      </c>
    </row>
    <row r="2824" spans="1:9" x14ac:dyDescent="0.25">
      <c r="A2824" s="11">
        <v>2825</v>
      </c>
      <c r="B2824" s="12">
        <v>112</v>
      </c>
      <c r="C2824" s="13">
        <v>4</v>
      </c>
      <c r="D2824" s="14">
        <v>1854.5300000000002</v>
      </c>
      <c r="E2824">
        <f t="shared" si="220"/>
        <v>1</v>
      </c>
      <c r="F2824">
        <f t="shared" si="221"/>
        <v>1</v>
      </c>
      <c r="G2824">
        <f t="shared" si="222"/>
        <v>2</v>
      </c>
      <c r="H2824">
        <f t="shared" si="223"/>
        <v>112</v>
      </c>
      <c r="I2824" t="str">
        <f t="shared" si="224"/>
        <v>Evasive Customer</v>
      </c>
    </row>
    <row r="2825" spans="1:9" x14ac:dyDescent="0.25">
      <c r="A2825" s="11">
        <v>2826</v>
      </c>
      <c r="B2825" s="12">
        <v>11</v>
      </c>
      <c r="C2825" s="13">
        <v>12</v>
      </c>
      <c r="D2825" s="14">
        <v>6755.16</v>
      </c>
      <c r="E2825">
        <f t="shared" si="220"/>
        <v>4</v>
      </c>
      <c r="F2825">
        <f t="shared" si="221"/>
        <v>4</v>
      </c>
      <c r="G2825">
        <f t="shared" si="222"/>
        <v>4</v>
      </c>
      <c r="H2825">
        <f t="shared" si="223"/>
        <v>444</v>
      </c>
      <c r="I2825" t="str">
        <f t="shared" si="224"/>
        <v>Platinum Customer</v>
      </c>
    </row>
    <row r="2826" spans="1:9" x14ac:dyDescent="0.25">
      <c r="A2826" s="11">
        <v>2827</v>
      </c>
      <c r="B2826" s="12">
        <v>107</v>
      </c>
      <c r="C2826" s="13">
        <v>5</v>
      </c>
      <c r="D2826" s="14">
        <v>2208.8900000000003</v>
      </c>
      <c r="E2826">
        <f t="shared" si="220"/>
        <v>1</v>
      </c>
      <c r="F2826">
        <f t="shared" si="221"/>
        <v>2</v>
      </c>
      <c r="G2826">
        <f t="shared" si="222"/>
        <v>2</v>
      </c>
      <c r="H2826">
        <f t="shared" si="223"/>
        <v>122</v>
      </c>
      <c r="I2826" t="str">
        <f t="shared" si="224"/>
        <v>Evasive Customer</v>
      </c>
    </row>
    <row r="2827" spans="1:9" x14ac:dyDescent="0.25">
      <c r="A2827" s="11">
        <v>2828</v>
      </c>
      <c r="B2827" s="12">
        <v>115</v>
      </c>
      <c r="C2827" s="13">
        <v>2</v>
      </c>
      <c r="D2827" s="14">
        <v>262.52999999999986</v>
      </c>
      <c r="E2827">
        <f t="shared" si="220"/>
        <v>1</v>
      </c>
      <c r="F2827">
        <f t="shared" si="221"/>
        <v>1</v>
      </c>
      <c r="G2827">
        <f t="shared" si="222"/>
        <v>1</v>
      </c>
      <c r="H2827">
        <f t="shared" si="223"/>
        <v>111</v>
      </c>
      <c r="I2827" t="str">
        <f t="shared" si="224"/>
        <v>Lost Customer</v>
      </c>
    </row>
    <row r="2828" spans="1:9" x14ac:dyDescent="0.25">
      <c r="A2828" s="11">
        <v>2829</v>
      </c>
      <c r="B2828" s="12">
        <v>144</v>
      </c>
      <c r="C2828" s="13">
        <v>2</v>
      </c>
      <c r="D2828" s="14">
        <v>1747.0800000000002</v>
      </c>
      <c r="E2828">
        <f t="shared" si="220"/>
        <v>1</v>
      </c>
      <c r="F2828">
        <f t="shared" si="221"/>
        <v>1</v>
      </c>
      <c r="G2828">
        <f t="shared" si="222"/>
        <v>1</v>
      </c>
      <c r="H2828">
        <f t="shared" si="223"/>
        <v>111</v>
      </c>
      <c r="I2828" t="str">
        <f t="shared" si="224"/>
        <v>Lost Customer</v>
      </c>
    </row>
    <row r="2829" spans="1:9" x14ac:dyDescent="0.25">
      <c r="A2829" s="11">
        <v>2830</v>
      </c>
      <c r="B2829" s="12">
        <v>95</v>
      </c>
      <c r="C2829" s="13">
        <v>5</v>
      </c>
      <c r="D2829" s="14">
        <v>2490.7599999999998</v>
      </c>
      <c r="E2829">
        <f t="shared" si="220"/>
        <v>1</v>
      </c>
      <c r="F2829">
        <f t="shared" si="221"/>
        <v>2</v>
      </c>
      <c r="G2829">
        <f t="shared" si="222"/>
        <v>2</v>
      </c>
      <c r="H2829">
        <f t="shared" si="223"/>
        <v>122</v>
      </c>
      <c r="I2829" t="str">
        <f t="shared" si="224"/>
        <v>Evasive Customer</v>
      </c>
    </row>
    <row r="2830" spans="1:9" x14ac:dyDescent="0.25">
      <c r="A2830" s="11">
        <v>2831</v>
      </c>
      <c r="B2830" s="12">
        <v>14</v>
      </c>
      <c r="C2830" s="13">
        <v>5</v>
      </c>
      <c r="D2830" s="14">
        <v>3975.17</v>
      </c>
      <c r="E2830">
        <f t="shared" si="220"/>
        <v>4</v>
      </c>
      <c r="F2830">
        <f t="shared" si="221"/>
        <v>2</v>
      </c>
      <c r="G2830">
        <f t="shared" si="222"/>
        <v>3</v>
      </c>
      <c r="H2830">
        <f t="shared" si="223"/>
        <v>423</v>
      </c>
      <c r="I2830" t="str">
        <f t="shared" si="224"/>
        <v>Becoming Loyal</v>
      </c>
    </row>
    <row r="2831" spans="1:9" x14ac:dyDescent="0.25">
      <c r="A2831" s="11">
        <v>2832</v>
      </c>
      <c r="B2831" s="12">
        <v>23</v>
      </c>
      <c r="C2831" s="13">
        <v>9</v>
      </c>
      <c r="D2831" s="14">
        <v>3531.5699999999997</v>
      </c>
      <c r="E2831">
        <f t="shared" si="220"/>
        <v>3</v>
      </c>
      <c r="F2831">
        <f t="shared" si="221"/>
        <v>4</v>
      </c>
      <c r="G2831">
        <f t="shared" si="222"/>
        <v>3</v>
      </c>
      <c r="H2831">
        <f t="shared" si="223"/>
        <v>343</v>
      </c>
      <c r="I2831" t="str">
        <f t="shared" si="224"/>
        <v>Potential Customer</v>
      </c>
    </row>
    <row r="2832" spans="1:9" x14ac:dyDescent="0.25">
      <c r="A2832" s="11">
        <v>2833</v>
      </c>
      <c r="B2832" s="12">
        <v>16</v>
      </c>
      <c r="C2832" s="13">
        <v>6</v>
      </c>
      <c r="D2832" s="14">
        <v>2638.92</v>
      </c>
      <c r="E2832">
        <f t="shared" si="220"/>
        <v>4</v>
      </c>
      <c r="F2832">
        <f t="shared" si="221"/>
        <v>2</v>
      </c>
      <c r="G2832">
        <f t="shared" si="222"/>
        <v>2</v>
      </c>
      <c r="H2832">
        <f t="shared" si="223"/>
        <v>422</v>
      </c>
      <c r="I2832" t="str">
        <f t="shared" si="224"/>
        <v>Becoming Loyal</v>
      </c>
    </row>
    <row r="2833" spans="1:9" x14ac:dyDescent="0.25">
      <c r="A2833" s="11">
        <v>2834</v>
      </c>
      <c r="B2833" s="12">
        <v>66</v>
      </c>
      <c r="C2833" s="13">
        <v>3</v>
      </c>
      <c r="D2833" s="14">
        <v>2115.86</v>
      </c>
      <c r="E2833">
        <f t="shared" si="220"/>
        <v>2</v>
      </c>
      <c r="F2833">
        <f t="shared" si="221"/>
        <v>1</v>
      </c>
      <c r="G2833">
        <f t="shared" si="222"/>
        <v>2</v>
      </c>
      <c r="H2833">
        <f t="shared" si="223"/>
        <v>212</v>
      </c>
      <c r="I2833" t="str">
        <f t="shared" si="224"/>
        <v>High Risk Customer</v>
      </c>
    </row>
    <row r="2834" spans="1:9" x14ac:dyDescent="0.25">
      <c r="A2834" s="11">
        <v>2835</v>
      </c>
      <c r="B2834" s="12">
        <v>228</v>
      </c>
      <c r="C2834" s="13">
        <v>3</v>
      </c>
      <c r="D2834" s="14">
        <v>328.77</v>
      </c>
      <c r="E2834">
        <f t="shared" si="220"/>
        <v>1</v>
      </c>
      <c r="F2834">
        <f t="shared" si="221"/>
        <v>1</v>
      </c>
      <c r="G2834">
        <f t="shared" si="222"/>
        <v>1</v>
      </c>
      <c r="H2834">
        <f t="shared" si="223"/>
        <v>111</v>
      </c>
      <c r="I2834" t="str">
        <f t="shared" si="224"/>
        <v>Lost Customer</v>
      </c>
    </row>
    <row r="2835" spans="1:9" x14ac:dyDescent="0.25">
      <c r="A2835" s="11">
        <v>2836</v>
      </c>
      <c r="B2835" s="12">
        <v>13</v>
      </c>
      <c r="C2835" s="13">
        <v>10</v>
      </c>
      <c r="D2835" s="14">
        <v>4508.75</v>
      </c>
      <c r="E2835">
        <f t="shared" si="220"/>
        <v>4</v>
      </c>
      <c r="F2835">
        <f t="shared" si="221"/>
        <v>4</v>
      </c>
      <c r="G2835">
        <f t="shared" si="222"/>
        <v>4</v>
      </c>
      <c r="H2835">
        <f t="shared" si="223"/>
        <v>444</v>
      </c>
      <c r="I2835" t="str">
        <f t="shared" si="224"/>
        <v>Platinum Customer</v>
      </c>
    </row>
    <row r="2836" spans="1:9" x14ac:dyDescent="0.25">
      <c r="A2836" s="11">
        <v>2837</v>
      </c>
      <c r="B2836" s="12">
        <v>41</v>
      </c>
      <c r="C2836" s="13">
        <v>7</v>
      </c>
      <c r="D2836" s="14">
        <v>3171.3899999999994</v>
      </c>
      <c r="E2836">
        <f t="shared" si="220"/>
        <v>3</v>
      </c>
      <c r="F2836">
        <f t="shared" si="221"/>
        <v>3</v>
      </c>
      <c r="G2836">
        <f t="shared" si="222"/>
        <v>3</v>
      </c>
      <c r="H2836">
        <f t="shared" si="223"/>
        <v>333</v>
      </c>
      <c r="I2836" t="str">
        <f t="shared" si="224"/>
        <v>Potential Customer</v>
      </c>
    </row>
    <row r="2837" spans="1:9" x14ac:dyDescent="0.25">
      <c r="A2837" s="11">
        <v>2838</v>
      </c>
      <c r="B2837" s="12">
        <v>15</v>
      </c>
      <c r="C2837" s="13">
        <v>3</v>
      </c>
      <c r="D2837" s="14">
        <v>1554.3400000000001</v>
      </c>
      <c r="E2837">
        <f t="shared" si="220"/>
        <v>4</v>
      </c>
      <c r="F2837">
        <f t="shared" si="221"/>
        <v>1</v>
      </c>
      <c r="G2837">
        <f t="shared" si="222"/>
        <v>1</v>
      </c>
      <c r="H2837">
        <f t="shared" si="223"/>
        <v>411</v>
      </c>
      <c r="I2837" t="str">
        <f t="shared" si="224"/>
        <v>Recent Customer</v>
      </c>
    </row>
    <row r="2838" spans="1:9" x14ac:dyDescent="0.25">
      <c r="A2838" s="11">
        <v>2839</v>
      </c>
      <c r="B2838" s="12">
        <v>17</v>
      </c>
      <c r="C2838" s="13">
        <v>8</v>
      </c>
      <c r="D2838" s="14">
        <v>2693.04</v>
      </c>
      <c r="E2838">
        <f t="shared" si="220"/>
        <v>4</v>
      </c>
      <c r="F2838">
        <f t="shared" si="221"/>
        <v>4</v>
      </c>
      <c r="G2838">
        <f t="shared" si="222"/>
        <v>2</v>
      </c>
      <c r="H2838">
        <f t="shared" si="223"/>
        <v>442</v>
      </c>
      <c r="I2838" t="str">
        <f t="shared" si="224"/>
        <v>Very Loyal</v>
      </c>
    </row>
    <row r="2839" spans="1:9" x14ac:dyDescent="0.25">
      <c r="A2839" s="11">
        <v>2840</v>
      </c>
      <c r="B2839" s="12">
        <v>16</v>
      </c>
      <c r="C2839" s="13">
        <v>4</v>
      </c>
      <c r="D2839" s="14">
        <v>811.67</v>
      </c>
      <c r="E2839">
        <f t="shared" si="220"/>
        <v>4</v>
      </c>
      <c r="F2839">
        <f t="shared" si="221"/>
        <v>1</v>
      </c>
      <c r="G2839">
        <f t="shared" si="222"/>
        <v>1</v>
      </c>
      <c r="H2839">
        <f t="shared" si="223"/>
        <v>411</v>
      </c>
      <c r="I2839" t="str">
        <f t="shared" si="224"/>
        <v>Recent Customer</v>
      </c>
    </row>
    <row r="2840" spans="1:9" x14ac:dyDescent="0.25">
      <c r="A2840" s="11">
        <v>2841</v>
      </c>
      <c r="B2840" s="12">
        <v>16</v>
      </c>
      <c r="C2840" s="13">
        <v>7</v>
      </c>
      <c r="D2840" s="14">
        <v>6522.2799999999988</v>
      </c>
      <c r="E2840">
        <f t="shared" si="220"/>
        <v>4</v>
      </c>
      <c r="F2840">
        <f t="shared" si="221"/>
        <v>3</v>
      </c>
      <c r="G2840">
        <f t="shared" si="222"/>
        <v>4</v>
      </c>
      <c r="H2840">
        <f t="shared" si="223"/>
        <v>434</v>
      </c>
      <c r="I2840" t="str">
        <f t="shared" si="224"/>
        <v>Very Loyal</v>
      </c>
    </row>
    <row r="2841" spans="1:9" x14ac:dyDescent="0.25">
      <c r="A2841" s="11">
        <v>2842</v>
      </c>
      <c r="B2841" s="12">
        <v>39</v>
      </c>
      <c r="C2841" s="13">
        <v>3</v>
      </c>
      <c r="D2841" s="14">
        <v>1410.6</v>
      </c>
      <c r="E2841">
        <f t="shared" si="220"/>
        <v>3</v>
      </c>
      <c r="F2841">
        <f t="shared" si="221"/>
        <v>1</v>
      </c>
      <c r="G2841">
        <f t="shared" si="222"/>
        <v>1</v>
      </c>
      <c r="H2841">
        <f t="shared" si="223"/>
        <v>311</v>
      </c>
      <c r="I2841" t="str">
        <f t="shared" si="224"/>
        <v>Late Bloomer</v>
      </c>
    </row>
    <row r="2842" spans="1:9" x14ac:dyDescent="0.25">
      <c r="A2842" s="11">
        <v>2843</v>
      </c>
      <c r="B2842" s="12">
        <v>20</v>
      </c>
      <c r="C2842" s="13">
        <v>6</v>
      </c>
      <c r="D2842" s="14">
        <v>4117.4900000000007</v>
      </c>
      <c r="E2842">
        <f t="shared" si="220"/>
        <v>3</v>
      </c>
      <c r="F2842">
        <f t="shared" si="221"/>
        <v>2</v>
      </c>
      <c r="G2842">
        <f t="shared" si="222"/>
        <v>4</v>
      </c>
      <c r="H2842">
        <f t="shared" si="223"/>
        <v>324</v>
      </c>
      <c r="I2842" t="str">
        <f t="shared" si="224"/>
        <v>Potential Customer</v>
      </c>
    </row>
    <row r="2843" spans="1:9" x14ac:dyDescent="0.25">
      <c r="A2843" s="11">
        <v>2844</v>
      </c>
      <c r="B2843" s="12">
        <v>23</v>
      </c>
      <c r="C2843" s="13">
        <v>7</v>
      </c>
      <c r="D2843" s="14">
        <v>3710.1699999999996</v>
      </c>
      <c r="E2843">
        <f t="shared" si="220"/>
        <v>3</v>
      </c>
      <c r="F2843">
        <f t="shared" si="221"/>
        <v>3</v>
      </c>
      <c r="G2843">
        <f t="shared" si="222"/>
        <v>3</v>
      </c>
      <c r="H2843">
        <f t="shared" si="223"/>
        <v>333</v>
      </c>
      <c r="I2843" t="str">
        <f t="shared" si="224"/>
        <v>Potential Customer</v>
      </c>
    </row>
    <row r="2844" spans="1:9" x14ac:dyDescent="0.25">
      <c r="A2844" s="11">
        <v>2845</v>
      </c>
      <c r="B2844" s="12">
        <v>47</v>
      </c>
      <c r="C2844" s="13">
        <v>8</v>
      </c>
      <c r="D2844" s="14">
        <v>2497.7199999999993</v>
      </c>
      <c r="E2844">
        <f t="shared" si="220"/>
        <v>2</v>
      </c>
      <c r="F2844">
        <f t="shared" si="221"/>
        <v>4</v>
      </c>
      <c r="G2844">
        <f t="shared" si="222"/>
        <v>2</v>
      </c>
      <c r="H2844">
        <f t="shared" si="223"/>
        <v>242</v>
      </c>
      <c r="I2844" t="str">
        <f t="shared" si="224"/>
        <v>Losing Customer</v>
      </c>
    </row>
    <row r="2845" spans="1:9" x14ac:dyDescent="0.25">
      <c r="A2845" s="11">
        <v>2846</v>
      </c>
      <c r="B2845" s="12">
        <v>15</v>
      </c>
      <c r="C2845" s="13">
        <v>4</v>
      </c>
      <c r="D2845" s="14">
        <v>799.32</v>
      </c>
      <c r="E2845">
        <f t="shared" si="220"/>
        <v>4</v>
      </c>
      <c r="F2845">
        <f t="shared" si="221"/>
        <v>1</v>
      </c>
      <c r="G2845">
        <f t="shared" si="222"/>
        <v>1</v>
      </c>
      <c r="H2845">
        <f t="shared" si="223"/>
        <v>411</v>
      </c>
      <c r="I2845" t="str">
        <f t="shared" si="224"/>
        <v>Recent Customer</v>
      </c>
    </row>
    <row r="2846" spans="1:9" x14ac:dyDescent="0.25">
      <c r="A2846" s="11">
        <v>2847</v>
      </c>
      <c r="B2846" s="12">
        <v>44</v>
      </c>
      <c r="C2846" s="13">
        <v>7</v>
      </c>
      <c r="D2846" s="14">
        <v>4509.1099999999997</v>
      </c>
      <c r="E2846">
        <f t="shared" si="220"/>
        <v>3</v>
      </c>
      <c r="F2846">
        <f t="shared" si="221"/>
        <v>3</v>
      </c>
      <c r="G2846">
        <f t="shared" si="222"/>
        <v>4</v>
      </c>
      <c r="H2846">
        <f t="shared" si="223"/>
        <v>334</v>
      </c>
      <c r="I2846" t="str">
        <f t="shared" si="224"/>
        <v>Potential Customer</v>
      </c>
    </row>
    <row r="2847" spans="1:9" x14ac:dyDescent="0.25">
      <c r="A2847" s="11">
        <v>2848</v>
      </c>
      <c r="B2847" s="12">
        <v>13</v>
      </c>
      <c r="C2847" s="13">
        <v>4</v>
      </c>
      <c r="D2847" s="14">
        <v>3121.17</v>
      </c>
      <c r="E2847">
        <f t="shared" si="220"/>
        <v>4</v>
      </c>
      <c r="F2847">
        <f t="shared" si="221"/>
        <v>1</v>
      </c>
      <c r="G2847">
        <f t="shared" si="222"/>
        <v>3</v>
      </c>
      <c r="H2847">
        <f t="shared" si="223"/>
        <v>413</v>
      </c>
      <c r="I2847" t="str">
        <f t="shared" si="224"/>
        <v>Recent Customer</v>
      </c>
    </row>
    <row r="2848" spans="1:9" x14ac:dyDescent="0.25">
      <c r="A2848" s="11">
        <v>2849</v>
      </c>
      <c r="B2848" s="12">
        <v>115</v>
      </c>
      <c r="C2848" s="13">
        <v>4</v>
      </c>
      <c r="D2848" s="14">
        <v>1549.8200000000002</v>
      </c>
      <c r="E2848">
        <f t="shared" si="220"/>
        <v>1</v>
      </c>
      <c r="F2848">
        <f t="shared" si="221"/>
        <v>1</v>
      </c>
      <c r="G2848">
        <f t="shared" si="222"/>
        <v>1</v>
      </c>
      <c r="H2848">
        <f t="shared" si="223"/>
        <v>111</v>
      </c>
      <c r="I2848" t="str">
        <f t="shared" si="224"/>
        <v>Lost Customer</v>
      </c>
    </row>
    <row r="2849" spans="1:9" x14ac:dyDescent="0.25">
      <c r="A2849" s="11">
        <v>2850</v>
      </c>
      <c r="B2849" s="12">
        <v>7</v>
      </c>
      <c r="C2849" s="13">
        <v>8</v>
      </c>
      <c r="D2849" s="14">
        <v>5043.07</v>
      </c>
      <c r="E2849">
        <f t="shared" si="220"/>
        <v>4</v>
      </c>
      <c r="F2849">
        <f t="shared" si="221"/>
        <v>4</v>
      </c>
      <c r="G2849">
        <f t="shared" si="222"/>
        <v>4</v>
      </c>
      <c r="H2849">
        <f t="shared" si="223"/>
        <v>444</v>
      </c>
      <c r="I2849" t="str">
        <f t="shared" si="224"/>
        <v>Platinum Customer</v>
      </c>
    </row>
    <row r="2850" spans="1:9" x14ac:dyDescent="0.25">
      <c r="A2850" s="11">
        <v>2851</v>
      </c>
      <c r="B2850" s="12">
        <v>9</v>
      </c>
      <c r="C2850" s="13">
        <v>8</v>
      </c>
      <c r="D2850" s="14">
        <v>4041.18</v>
      </c>
      <c r="E2850">
        <f t="shared" si="220"/>
        <v>4</v>
      </c>
      <c r="F2850">
        <f t="shared" si="221"/>
        <v>4</v>
      </c>
      <c r="G2850">
        <f t="shared" si="222"/>
        <v>3</v>
      </c>
      <c r="H2850">
        <f t="shared" si="223"/>
        <v>443</v>
      </c>
      <c r="I2850" t="str">
        <f t="shared" si="224"/>
        <v>Very Loyal</v>
      </c>
    </row>
    <row r="2851" spans="1:9" x14ac:dyDescent="0.25">
      <c r="A2851" s="11">
        <v>2852</v>
      </c>
      <c r="B2851" s="12">
        <v>103</v>
      </c>
      <c r="C2851" s="13">
        <v>6</v>
      </c>
      <c r="D2851" s="14">
        <v>2403.9899999999998</v>
      </c>
      <c r="E2851">
        <f t="shared" si="220"/>
        <v>1</v>
      </c>
      <c r="F2851">
        <f t="shared" si="221"/>
        <v>2</v>
      </c>
      <c r="G2851">
        <f t="shared" si="222"/>
        <v>2</v>
      </c>
      <c r="H2851">
        <f t="shared" si="223"/>
        <v>122</v>
      </c>
      <c r="I2851" t="str">
        <f t="shared" si="224"/>
        <v>Evasive Customer</v>
      </c>
    </row>
    <row r="2852" spans="1:9" x14ac:dyDescent="0.25">
      <c r="A2852" s="11">
        <v>2853</v>
      </c>
      <c r="B2852" s="12">
        <v>81</v>
      </c>
      <c r="C2852" s="13">
        <v>8</v>
      </c>
      <c r="D2852" s="14">
        <v>4610.6000000000004</v>
      </c>
      <c r="E2852">
        <f t="shared" si="220"/>
        <v>2</v>
      </c>
      <c r="F2852">
        <f t="shared" si="221"/>
        <v>4</v>
      </c>
      <c r="G2852">
        <f t="shared" si="222"/>
        <v>4</v>
      </c>
      <c r="H2852">
        <f t="shared" si="223"/>
        <v>244</v>
      </c>
      <c r="I2852" t="str">
        <f t="shared" si="224"/>
        <v>Losing Customer</v>
      </c>
    </row>
    <row r="2853" spans="1:9" x14ac:dyDescent="0.25">
      <c r="A2853" s="11">
        <v>2854</v>
      </c>
      <c r="B2853" s="12">
        <v>83</v>
      </c>
      <c r="C2853" s="13">
        <v>4</v>
      </c>
      <c r="D2853" s="14">
        <v>2292.91</v>
      </c>
      <c r="E2853">
        <f t="shared" si="220"/>
        <v>2</v>
      </c>
      <c r="F2853">
        <f t="shared" si="221"/>
        <v>1</v>
      </c>
      <c r="G2853">
        <f t="shared" si="222"/>
        <v>2</v>
      </c>
      <c r="H2853">
        <f t="shared" si="223"/>
        <v>212</v>
      </c>
      <c r="I2853" t="str">
        <f t="shared" si="224"/>
        <v>High Risk Customer</v>
      </c>
    </row>
    <row r="2854" spans="1:9" x14ac:dyDescent="0.25">
      <c r="A2854" s="11">
        <v>2855</v>
      </c>
      <c r="B2854" s="12">
        <v>39</v>
      </c>
      <c r="C2854" s="13">
        <v>2</v>
      </c>
      <c r="D2854" s="14">
        <v>63.830000000000005</v>
      </c>
      <c r="E2854">
        <f t="shared" si="220"/>
        <v>3</v>
      </c>
      <c r="F2854">
        <f t="shared" si="221"/>
        <v>1</v>
      </c>
      <c r="G2854">
        <f t="shared" si="222"/>
        <v>1</v>
      </c>
      <c r="H2854">
        <f t="shared" si="223"/>
        <v>311</v>
      </c>
      <c r="I2854" t="str">
        <f t="shared" si="224"/>
        <v>Late Bloomer</v>
      </c>
    </row>
    <row r="2855" spans="1:9" x14ac:dyDescent="0.25">
      <c r="A2855" s="11">
        <v>2856</v>
      </c>
      <c r="B2855" s="12">
        <v>6</v>
      </c>
      <c r="C2855" s="13">
        <v>7</v>
      </c>
      <c r="D2855" s="14">
        <v>5583.33</v>
      </c>
      <c r="E2855">
        <f t="shared" si="220"/>
        <v>4</v>
      </c>
      <c r="F2855">
        <f t="shared" si="221"/>
        <v>3</v>
      </c>
      <c r="G2855">
        <f t="shared" si="222"/>
        <v>4</v>
      </c>
      <c r="H2855">
        <f t="shared" si="223"/>
        <v>434</v>
      </c>
      <c r="I2855" t="str">
        <f t="shared" si="224"/>
        <v>Very Loyal</v>
      </c>
    </row>
    <row r="2856" spans="1:9" x14ac:dyDescent="0.25">
      <c r="A2856" s="11">
        <v>2857</v>
      </c>
      <c r="B2856" s="12">
        <v>113</v>
      </c>
      <c r="C2856" s="13">
        <v>6</v>
      </c>
      <c r="D2856" s="14">
        <v>5373.63</v>
      </c>
      <c r="E2856">
        <f t="shared" si="220"/>
        <v>1</v>
      </c>
      <c r="F2856">
        <f t="shared" si="221"/>
        <v>2</v>
      </c>
      <c r="G2856">
        <f t="shared" si="222"/>
        <v>4</v>
      </c>
      <c r="H2856">
        <f t="shared" si="223"/>
        <v>124</v>
      </c>
      <c r="I2856" t="str">
        <f t="shared" si="224"/>
        <v>Almost Lost Customer</v>
      </c>
    </row>
    <row r="2857" spans="1:9" x14ac:dyDescent="0.25">
      <c r="A2857" s="11">
        <v>2858</v>
      </c>
      <c r="B2857" s="12">
        <v>108</v>
      </c>
      <c r="C2857" s="13">
        <v>5</v>
      </c>
      <c r="D2857" s="14">
        <v>3119.3199999999997</v>
      </c>
      <c r="E2857">
        <f t="shared" si="220"/>
        <v>1</v>
      </c>
      <c r="F2857">
        <f t="shared" si="221"/>
        <v>2</v>
      </c>
      <c r="G2857">
        <f t="shared" si="222"/>
        <v>3</v>
      </c>
      <c r="H2857">
        <f t="shared" si="223"/>
        <v>123</v>
      </c>
      <c r="I2857" t="str">
        <f t="shared" si="224"/>
        <v>Evasive Customer</v>
      </c>
    </row>
    <row r="2858" spans="1:9" x14ac:dyDescent="0.25">
      <c r="A2858" s="11">
        <v>2859</v>
      </c>
      <c r="B2858" s="12">
        <v>10</v>
      </c>
      <c r="C2858" s="13">
        <v>8</v>
      </c>
      <c r="D2858" s="14">
        <v>4153.8200000000006</v>
      </c>
      <c r="E2858">
        <f t="shared" si="220"/>
        <v>4</v>
      </c>
      <c r="F2858">
        <f t="shared" si="221"/>
        <v>4</v>
      </c>
      <c r="G2858">
        <f t="shared" si="222"/>
        <v>4</v>
      </c>
      <c r="H2858">
        <f t="shared" si="223"/>
        <v>444</v>
      </c>
      <c r="I2858" t="str">
        <f t="shared" si="224"/>
        <v>Platinum Customer</v>
      </c>
    </row>
    <row r="2859" spans="1:9" x14ac:dyDescent="0.25">
      <c r="A2859" s="11">
        <v>2860</v>
      </c>
      <c r="B2859" s="12">
        <v>8</v>
      </c>
      <c r="C2859" s="13">
        <v>10</v>
      </c>
      <c r="D2859" s="14">
        <v>8357.7000000000007</v>
      </c>
      <c r="E2859">
        <f t="shared" si="220"/>
        <v>4</v>
      </c>
      <c r="F2859">
        <f t="shared" si="221"/>
        <v>4</v>
      </c>
      <c r="G2859">
        <f t="shared" si="222"/>
        <v>4</v>
      </c>
      <c r="H2859">
        <f t="shared" si="223"/>
        <v>444</v>
      </c>
      <c r="I2859" t="str">
        <f t="shared" si="224"/>
        <v>Platinum Customer</v>
      </c>
    </row>
    <row r="2860" spans="1:9" x14ac:dyDescent="0.25">
      <c r="A2860" s="11">
        <v>2861</v>
      </c>
      <c r="B2860" s="12">
        <v>73</v>
      </c>
      <c r="C2860" s="13">
        <v>8</v>
      </c>
      <c r="D2860" s="14">
        <v>4518.2700000000004</v>
      </c>
      <c r="E2860">
        <f t="shared" si="220"/>
        <v>2</v>
      </c>
      <c r="F2860">
        <f t="shared" si="221"/>
        <v>4</v>
      </c>
      <c r="G2860">
        <f t="shared" si="222"/>
        <v>4</v>
      </c>
      <c r="H2860">
        <f t="shared" si="223"/>
        <v>244</v>
      </c>
      <c r="I2860" t="str">
        <f t="shared" si="224"/>
        <v>Losing Customer</v>
      </c>
    </row>
    <row r="2861" spans="1:9" x14ac:dyDescent="0.25">
      <c r="A2861" s="11">
        <v>2862</v>
      </c>
      <c r="B2861" s="12">
        <v>14</v>
      </c>
      <c r="C2861" s="13">
        <v>5</v>
      </c>
      <c r="D2861" s="14">
        <v>1870.13</v>
      </c>
      <c r="E2861">
        <f t="shared" si="220"/>
        <v>4</v>
      </c>
      <c r="F2861">
        <f t="shared" si="221"/>
        <v>2</v>
      </c>
      <c r="G2861">
        <f t="shared" si="222"/>
        <v>2</v>
      </c>
      <c r="H2861">
        <f t="shared" si="223"/>
        <v>422</v>
      </c>
      <c r="I2861" t="str">
        <f t="shared" si="224"/>
        <v>Becoming Loyal</v>
      </c>
    </row>
    <row r="2862" spans="1:9" x14ac:dyDescent="0.25">
      <c r="A2862" s="11">
        <v>2863</v>
      </c>
      <c r="B2862" s="12">
        <v>175</v>
      </c>
      <c r="C2862" s="13">
        <v>1</v>
      </c>
      <c r="D2862" s="14">
        <v>167.20999999999998</v>
      </c>
      <c r="E2862">
        <f t="shared" si="220"/>
        <v>1</v>
      </c>
      <c r="F2862">
        <f t="shared" si="221"/>
        <v>1</v>
      </c>
      <c r="G2862">
        <f t="shared" si="222"/>
        <v>1</v>
      </c>
      <c r="H2862">
        <f t="shared" si="223"/>
        <v>111</v>
      </c>
      <c r="I2862" t="str">
        <f t="shared" si="224"/>
        <v>Lost Customer</v>
      </c>
    </row>
    <row r="2863" spans="1:9" x14ac:dyDescent="0.25">
      <c r="A2863" s="11">
        <v>2864</v>
      </c>
      <c r="B2863" s="12">
        <v>17</v>
      </c>
      <c r="C2863" s="13">
        <v>4</v>
      </c>
      <c r="D2863" s="14">
        <v>3023</v>
      </c>
      <c r="E2863">
        <f t="shared" si="220"/>
        <v>4</v>
      </c>
      <c r="F2863">
        <f t="shared" si="221"/>
        <v>1</v>
      </c>
      <c r="G2863">
        <f t="shared" si="222"/>
        <v>3</v>
      </c>
      <c r="H2863">
        <f t="shared" si="223"/>
        <v>413</v>
      </c>
      <c r="I2863" t="str">
        <f t="shared" si="224"/>
        <v>Recent Customer</v>
      </c>
    </row>
    <row r="2864" spans="1:9" x14ac:dyDescent="0.25">
      <c r="A2864" s="11">
        <v>2865</v>
      </c>
      <c r="B2864" s="12">
        <v>0</v>
      </c>
      <c r="C2864" s="13">
        <v>7</v>
      </c>
      <c r="D2864" s="14">
        <v>5283.9100000000008</v>
      </c>
      <c r="E2864">
        <f t="shared" si="220"/>
        <v>4</v>
      </c>
      <c r="F2864">
        <f t="shared" si="221"/>
        <v>3</v>
      </c>
      <c r="G2864">
        <f t="shared" si="222"/>
        <v>4</v>
      </c>
      <c r="H2864">
        <f t="shared" si="223"/>
        <v>434</v>
      </c>
      <c r="I2864" t="str">
        <f t="shared" si="224"/>
        <v>Very Loyal</v>
      </c>
    </row>
    <row r="2865" spans="1:9" x14ac:dyDescent="0.25">
      <c r="A2865" s="11">
        <v>2866</v>
      </c>
      <c r="B2865" s="12">
        <v>78</v>
      </c>
      <c r="C2865" s="13">
        <v>4</v>
      </c>
      <c r="D2865" s="14">
        <v>2443.5700000000002</v>
      </c>
      <c r="E2865">
        <f t="shared" si="220"/>
        <v>2</v>
      </c>
      <c r="F2865">
        <f t="shared" si="221"/>
        <v>1</v>
      </c>
      <c r="G2865">
        <f t="shared" si="222"/>
        <v>2</v>
      </c>
      <c r="H2865">
        <f t="shared" si="223"/>
        <v>212</v>
      </c>
      <c r="I2865" t="str">
        <f t="shared" si="224"/>
        <v>High Risk Customer</v>
      </c>
    </row>
    <row r="2866" spans="1:9" x14ac:dyDescent="0.25">
      <c r="A2866" s="11">
        <v>2867</v>
      </c>
      <c r="B2866" s="12">
        <v>95</v>
      </c>
      <c r="C2866" s="13">
        <v>5</v>
      </c>
      <c r="D2866" s="14">
        <v>1087.1799999999998</v>
      </c>
      <c r="E2866">
        <f t="shared" si="220"/>
        <v>1</v>
      </c>
      <c r="F2866">
        <f t="shared" si="221"/>
        <v>2</v>
      </c>
      <c r="G2866">
        <f t="shared" si="222"/>
        <v>1</v>
      </c>
      <c r="H2866">
        <f t="shared" si="223"/>
        <v>121</v>
      </c>
      <c r="I2866" t="str">
        <f t="shared" si="224"/>
        <v>Evasive Customer</v>
      </c>
    </row>
    <row r="2867" spans="1:9" x14ac:dyDescent="0.25">
      <c r="A2867" s="11">
        <v>2868</v>
      </c>
      <c r="B2867" s="12">
        <v>25</v>
      </c>
      <c r="C2867" s="13">
        <v>4</v>
      </c>
      <c r="D2867" s="14">
        <v>2129.5300000000002</v>
      </c>
      <c r="E2867">
        <f t="shared" si="220"/>
        <v>3</v>
      </c>
      <c r="F2867">
        <f t="shared" si="221"/>
        <v>1</v>
      </c>
      <c r="G2867">
        <f t="shared" si="222"/>
        <v>2</v>
      </c>
      <c r="H2867">
        <f t="shared" si="223"/>
        <v>312</v>
      </c>
      <c r="I2867" t="str">
        <f t="shared" si="224"/>
        <v>Late Bloomer</v>
      </c>
    </row>
    <row r="2868" spans="1:9" x14ac:dyDescent="0.25">
      <c r="A2868" s="11">
        <v>2869</v>
      </c>
      <c r="B2868" s="12">
        <v>116</v>
      </c>
      <c r="C2868" s="13">
        <v>6</v>
      </c>
      <c r="D2868" s="14">
        <v>1914.9099999999996</v>
      </c>
      <c r="E2868">
        <f t="shared" si="220"/>
        <v>1</v>
      </c>
      <c r="F2868">
        <f t="shared" si="221"/>
        <v>2</v>
      </c>
      <c r="G2868">
        <f t="shared" si="222"/>
        <v>2</v>
      </c>
      <c r="H2868">
        <f t="shared" si="223"/>
        <v>122</v>
      </c>
      <c r="I2868" t="str">
        <f t="shared" si="224"/>
        <v>Evasive Customer</v>
      </c>
    </row>
    <row r="2869" spans="1:9" x14ac:dyDescent="0.25">
      <c r="A2869" s="11">
        <v>2870</v>
      </c>
      <c r="B2869" s="12">
        <v>109</v>
      </c>
      <c r="C2869" s="13">
        <v>2</v>
      </c>
      <c r="D2869" s="14">
        <v>135.89999999999992</v>
      </c>
      <c r="E2869">
        <f t="shared" si="220"/>
        <v>1</v>
      </c>
      <c r="F2869">
        <f t="shared" si="221"/>
        <v>1</v>
      </c>
      <c r="G2869">
        <f t="shared" si="222"/>
        <v>1</v>
      </c>
      <c r="H2869">
        <f t="shared" si="223"/>
        <v>111</v>
      </c>
      <c r="I2869" t="str">
        <f t="shared" si="224"/>
        <v>Lost Customer</v>
      </c>
    </row>
    <row r="2870" spans="1:9" x14ac:dyDescent="0.25">
      <c r="A2870" s="11">
        <v>2871</v>
      </c>
      <c r="B2870" s="12">
        <v>20</v>
      </c>
      <c r="C2870" s="13">
        <v>6</v>
      </c>
      <c r="D2870" s="14">
        <v>2345.9399999999996</v>
      </c>
      <c r="E2870">
        <f t="shared" si="220"/>
        <v>3</v>
      </c>
      <c r="F2870">
        <f t="shared" si="221"/>
        <v>2</v>
      </c>
      <c r="G2870">
        <f t="shared" si="222"/>
        <v>2</v>
      </c>
      <c r="H2870">
        <f t="shared" si="223"/>
        <v>322</v>
      </c>
      <c r="I2870" t="str">
        <f t="shared" si="224"/>
        <v>Late Bloomer</v>
      </c>
    </row>
    <row r="2871" spans="1:9" x14ac:dyDescent="0.25">
      <c r="A2871" s="11">
        <v>2872</v>
      </c>
      <c r="B2871" s="12">
        <v>24</v>
      </c>
      <c r="C2871" s="13">
        <v>7</v>
      </c>
      <c r="D2871" s="14">
        <v>3109.93</v>
      </c>
      <c r="E2871">
        <f t="shared" si="220"/>
        <v>3</v>
      </c>
      <c r="F2871">
        <f t="shared" si="221"/>
        <v>3</v>
      </c>
      <c r="G2871">
        <f t="shared" si="222"/>
        <v>3</v>
      </c>
      <c r="H2871">
        <f t="shared" si="223"/>
        <v>333</v>
      </c>
      <c r="I2871" t="str">
        <f t="shared" si="224"/>
        <v>Potential Customer</v>
      </c>
    </row>
    <row r="2872" spans="1:9" x14ac:dyDescent="0.25">
      <c r="A2872" s="11">
        <v>2873</v>
      </c>
      <c r="B2872" s="12">
        <v>104</v>
      </c>
      <c r="C2872" s="13">
        <v>3</v>
      </c>
      <c r="D2872" s="14">
        <v>2127.4300000000003</v>
      </c>
      <c r="E2872">
        <f t="shared" si="220"/>
        <v>1</v>
      </c>
      <c r="F2872">
        <f t="shared" si="221"/>
        <v>1</v>
      </c>
      <c r="G2872">
        <f t="shared" si="222"/>
        <v>2</v>
      </c>
      <c r="H2872">
        <f t="shared" si="223"/>
        <v>112</v>
      </c>
      <c r="I2872" t="str">
        <f t="shared" si="224"/>
        <v>Evasive Customer</v>
      </c>
    </row>
    <row r="2873" spans="1:9" x14ac:dyDescent="0.25">
      <c r="A2873" s="11">
        <v>2874</v>
      </c>
      <c r="B2873" s="12">
        <v>60</v>
      </c>
      <c r="C2873" s="13">
        <v>11</v>
      </c>
      <c r="D2873" s="14">
        <v>7910.31</v>
      </c>
      <c r="E2873">
        <f t="shared" si="220"/>
        <v>2</v>
      </c>
      <c r="F2873">
        <f t="shared" si="221"/>
        <v>4</v>
      </c>
      <c r="G2873">
        <f t="shared" si="222"/>
        <v>4</v>
      </c>
      <c r="H2873">
        <f t="shared" si="223"/>
        <v>244</v>
      </c>
      <c r="I2873" t="str">
        <f t="shared" si="224"/>
        <v>Losing Customer</v>
      </c>
    </row>
    <row r="2874" spans="1:9" x14ac:dyDescent="0.25">
      <c r="A2874" s="11">
        <v>2875</v>
      </c>
      <c r="B2874" s="12">
        <v>35</v>
      </c>
      <c r="C2874" s="13">
        <v>4</v>
      </c>
      <c r="D2874" s="14">
        <v>3231.9100000000008</v>
      </c>
      <c r="E2874">
        <f t="shared" si="220"/>
        <v>3</v>
      </c>
      <c r="F2874">
        <f t="shared" si="221"/>
        <v>1</v>
      </c>
      <c r="G2874">
        <f t="shared" si="222"/>
        <v>3</v>
      </c>
      <c r="H2874">
        <f t="shared" si="223"/>
        <v>313</v>
      </c>
      <c r="I2874" t="str">
        <f t="shared" si="224"/>
        <v>Late Bloomer</v>
      </c>
    </row>
    <row r="2875" spans="1:9" x14ac:dyDescent="0.25">
      <c r="A2875" s="11">
        <v>2876</v>
      </c>
      <c r="B2875" s="12"/>
      <c r="C2875" s="13">
        <v>1</v>
      </c>
      <c r="D2875" s="14"/>
      <c r="E2875">
        <f t="shared" si="220"/>
        <v>4</v>
      </c>
      <c r="F2875">
        <f t="shared" si="221"/>
        <v>1</v>
      </c>
      <c r="G2875">
        <f t="shared" si="222"/>
        <v>1</v>
      </c>
      <c r="H2875">
        <f t="shared" si="223"/>
        <v>411</v>
      </c>
      <c r="I2875" t="str">
        <f t="shared" si="224"/>
        <v>Recent Customer</v>
      </c>
    </row>
    <row r="2876" spans="1:9" x14ac:dyDescent="0.25">
      <c r="A2876" s="11">
        <v>2877</v>
      </c>
      <c r="B2876" s="12">
        <v>41</v>
      </c>
      <c r="C2876" s="13">
        <v>9</v>
      </c>
      <c r="D2876" s="14">
        <v>3642.0200000000004</v>
      </c>
      <c r="E2876">
        <f t="shared" si="220"/>
        <v>3</v>
      </c>
      <c r="F2876">
        <f t="shared" si="221"/>
        <v>4</v>
      </c>
      <c r="G2876">
        <f t="shared" si="222"/>
        <v>3</v>
      </c>
      <c r="H2876">
        <f t="shared" si="223"/>
        <v>343</v>
      </c>
      <c r="I2876" t="str">
        <f t="shared" si="224"/>
        <v>Potential Customer</v>
      </c>
    </row>
    <row r="2877" spans="1:9" x14ac:dyDescent="0.25">
      <c r="A2877" s="11">
        <v>2878</v>
      </c>
      <c r="B2877" s="12">
        <v>0</v>
      </c>
      <c r="C2877" s="13">
        <v>3</v>
      </c>
      <c r="D2877" s="14">
        <v>784.91</v>
      </c>
      <c r="E2877">
        <f t="shared" si="220"/>
        <v>4</v>
      </c>
      <c r="F2877">
        <f t="shared" si="221"/>
        <v>1</v>
      </c>
      <c r="G2877">
        <f t="shared" si="222"/>
        <v>1</v>
      </c>
      <c r="H2877">
        <f t="shared" si="223"/>
        <v>411</v>
      </c>
      <c r="I2877" t="str">
        <f t="shared" si="224"/>
        <v>Recent Customer</v>
      </c>
    </row>
    <row r="2878" spans="1:9" x14ac:dyDescent="0.25">
      <c r="A2878" s="11">
        <v>2879</v>
      </c>
      <c r="B2878" s="12">
        <v>14</v>
      </c>
      <c r="C2878" s="13">
        <v>8</v>
      </c>
      <c r="D2878" s="14">
        <v>5572.1100000000006</v>
      </c>
      <c r="E2878">
        <f t="shared" si="220"/>
        <v>4</v>
      </c>
      <c r="F2878">
        <f t="shared" si="221"/>
        <v>4</v>
      </c>
      <c r="G2878">
        <f t="shared" si="222"/>
        <v>4</v>
      </c>
      <c r="H2878">
        <f t="shared" si="223"/>
        <v>444</v>
      </c>
      <c r="I2878" t="str">
        <f t="shared" si="224"/>
        <v>Platinum Customer</v>
      </c>
    </row>
    <row r="2879" spans="1:9" x14ac:dyDescent="0.25">
      <c r="A2879" s="11">
        <v>2880</v>
      </c>
      <c r="B2879" s="12">
        <v>18</v>
      </c>
      <c r="C2879" s="13">
        <v>8</v>
      </c>
      <c r="D2879" s="14">
        <v>4772.5600000000013</v>
      </c>
      <c r="E2879">
        <f t="shared" si="220"/>
        <v>4</v>
      </c>
      <c r="F2879">
        <f t="shared" si="221"/>
        <v>4</v>
      </c>
      <c r="G2879">
        <f t="shared" si="222"/>
        <v>4</v>
      </c>
      <c r="H2879">
        <f t="shared" si="223"/>
        <v>444</v>
      </c>
      <c r="I2879" t="str">
        <f t="shared" si="224"/>
        <v>Platinum Customer</v>
      </c>
    </row>
    <row r="2880" spans="1:9" x14ac:dyDescent="0.25">
      <c r="A2880" s="11">
        <v>2881</v>
      </c>
      <c r="B2880" s="12">
        <v>72</v>
      </c>
      <c r="C2880" s="13">
        <v>6</v>
      </c>
      <c r="D2880" s="14">
        <v>3646.6700000000005</v>
      </c>
      <c r="E2880">
        <f t="shared" si="220"/>
        <v>2</v>
      </c>
      <c r="F2880">
        <f t="shared" si="221"/>
        <v>2</v>
      </c>
      <c r="G2880">
        <f t="shared" si="222"/>
        <v>3</v>
      </c>
      <c r="H2880">
        <f t="shared" si="223"/>
        <v>223</v>
      </c>
      <c r="I2880" t="str">
        <f t="shared" si="224"/>
        <v>High Risk Customer</v>
      </c>
    </row>
    <row r="2881" spans="1:9" x14ac:dyDescent="0.25">
      <c r="A2881" s="11">
        <v>2882</v>
      </c>
      <c r="B2881" s="12">
        <v>294</v>
      </c>
      <c r="C2881" s="13">
        <v>2</v>
      </c>
      <c r="D2881" s="14">
        <v>1486.38</v>
      </c>
      <c r="E2881">
        <f t="shared" si="220"/>
        <v>1</v>
      </c>
      <c r="F2881">
        <f t="shared" si="221"/>
        <v>1</v>
      </c>
      <c r="G2881">
        <f t="shared" si="222"/>
        <v>1</v>
      </c>
      <c r="H2881">
        <f t="shared" si="223"/>
        <v>111</v>
      </c>
      <c r="I2881" t="str">
        <f t="shared" si="224"/>
        <v>Lost Customer</v>
      </c>
    </row>
    <row r="2882" spans="1:9" x14ac:dyDescent="0.25">
      <c r="A2882" s="11">
        <v>2883</v>
      </c>
      <c r="B2882" s="12">
        <v>49</v>
      </c>
      <c r="C2882" s="13">
        <v>7</v>
      </c>
      <c r="D2882" s="14">
        <v>5553.2099999999991</v>
      </c>
      <c r="E2882">
        <f t="shared" si="220"/>
        <v>2</v>
      </c>
      <c r="F2882">
        <f t="shared" si="221"/>
        <v>3</v>
      </c>
      <c r="G2882">
        <f t="shared" si="222"/>
        <v>4</v>
      </c>
      <c r="H2882">
        <f t="shared" si="223"/>
        <v>234</v>
      </c>
      <c r="I2882" t="str">
        <f t="shared" si="224"/>
        <v>Losing Customer</v>
      </c>
    </row>
    <row r="2883" spans="1:9" x14ac:dyDescent="0.25">
      <c r="A2883" s="11">
        <v>2884</v>
      </c>
      <c r="B2883" s="12">
        <v>14</v>
      </c>
      <c r="C2883" s="13">
        <v>8</v>
      </c>
      <c r="D2883" s="14">
        <v>3913.4399999999996</v>
      </c>
      <c r="E2883">
        <f t="shared" si="220"/>
        <v>4</v>
      </c>
      <c r="F2883">
        <f t="shared" si="221"/>
        <v>4</v>
      </c>
      <c r="G2883">
        <f t="shared" si="222"/>
        <v>3</v>
      </c>
      <c r="H2883">
        <f t="shared" si="223"/>
        <v>443</v>
      </c>
      <c r="I2883" t="str">
        <f t="shared" si="224"/>
        <v>Very Loyal</v>
      </c>
    </row>
    <row r="2884" spans="1:9" x14ac:dyDescent="0.25">
      <c r="A2884" s="11">
        <v>2885</v>
      </c>
      <c r="B2884" s="12">
        <v>94</v>
      </c>
      <c r="C2884" s="13">
        <v>9</v>
      </c>
      <c r="D2884" s="14">
        <v>4839.4100000000008</v>
      </c>
      <c r="E2884">
        <f t="shared" si="220"/>
        <v>1</v>
      </c>
      <c r="F2884">
        <f t="shared" si="221"/>
        <v>4</v>
      </c>
      <c r="G2884">
        <f t="shared" si="222"/>
        <v>4</v>
      </c>
      <c r="H2884">
        <f t="shared" si="223"/>
        <v>144</v>
      </c>
      <c r="I2884" t="str">
        <f t="shared" si="224"/>
        <v>Almost Lost Customer</v>
      </c>
    </row>
    <row r="2885" spans="1:9" x14ac:dyDescent="0.25">
      <c r="A2885" s="11">
        <v>2886</v>
      </c>
      <c r="B2885" s="12">
        <v>39</v>
      </c>
      <c r="C2885" s="13">
        <v>8</v>
      </c>
      <c r="D2885" s="14">
        <v>4022.7899999999995</v>
      </c>
      <c r="E2885">
        <f t="shared" si="220"/>
        <v>3</v>
      </c>
      <c r="F2885">
        <f t="shared" si="221"/>
        <v>4</v>
      </c>
      <c r="G2885">
        <f t="shared" si="222"/>
        <v>3</v>
      </c>
      <c r="H2885">
        <f t="shared" si="223"/>
        <v>343</v>
      </c>
      <c r="I2885" t="str">
        <f t="shared" si="224"/>
        <v>Potential Customer</v>
      </c>
    </row>
    <row r="2886" spans="1:9" x14ac:dyDescent="0.25">
      <c r="A2886" s="11">
        <v>2887</v>
      </c>
      <c r="B2886" s="12">
        <v>24</v>
      </c>
      <c r="C2886" s="13">
        <v>9</v>
      </c>
      <c r="D2886" s="14">
        <v>6202.9000000000015</v>
      </c>
      <c r="E2886">
        <f t="shared" ref="E2886:E2949" si="225">IF(B2886&gt;88,1,IF(AND(B2886&lt;=88,B2886&gt;45),2,IF(AND(B2886&lt;=45,B2886&gt;18),3,IF(B2886&lt;=18,4))))</f>
        <v>3</v>
      </c>
      <c r="F2886">
        <f t="shared" ref="F2886:F2949" si="226">IF(C2886&gt;7,4,IF(AND(C2886&lt;=7,C2886&gt;6),3,IF(AND(C2886&lt;=6,C2886&gt;4),2,IF(C2886&lt;=4,1))))</f>
        <v>4</v>
      </c>
      <c r="G2886">
        <f t="shared" ref="G2886:G2949" si="227">IF(D2886&gt;4095.63,4,IF(AND(D2886&lt;=4095.63,D2886&gt;2785.04),3,IF(AND(D2886&lt;=2785.04,D2886&gt;1779.7),2,IF(D2886&lt;=1779.7,1))))</f>
        <v>4</v>
      </c>
      <c r="H2886">
        <f t="shared" ref="H2886:H2949" si="228">100*E2886+10*F2886+G2886</f>
        <v>344</v>
      </c>
      <c r="I2886" t="str">
        <f t="shared" ref="I2886:I2949" si="229">IF(H2886=444,"Platinum Customer",IF(AND(H2886&lt;444,H2886&gt;=433),"Very Loyal",IF(AND(H2886&lt;433,H2886&gt;=421),"Becoming Loyal",IF(AND(H2886&lt;421,H2886&gt;=344),"Recent Customer",IF(AND(H2886&lt;344,H2886&gt;=323),"Potential Customer",IF(AND(H2886&lt;323,H2886&gt;=311),"Late Bloomer",IF(AND(H2886&lt;311,H2886&gt;=224),"Losing Customer",IF(AND(H2886&lt;224,H2886&gt;=212),"High Risk Customer",IF(AND(H2886&lt;212,H2886&gt;=124),"Almost Lost Customer",IF(AND(H2886&lt;124,H2886&gt;=112),"Evasive Customer",IF(H2886=111,"Lost Customer")))))))))))</f>
        <v>Recent Customer</v>
      </c>
    </row>
    <row r="2887" spans="1:9" x14ac:dyDescent="0.25">
      <c r="A2887" s="11">
        <v>2888</v>
      </c>
      <c r="B2887" s="12">
        <v>29</v>
      </c>
      <c r="C2887" s="13">
        <v>6</v>
      </c>
      <c r="D2887" s="14">
        <v>5055.7299999999996</v>
      </c>
      <c r="E2887">
        <f t="shared" si="225"/>
        <v>3</v>
      </c>
      <c r="F2887">
        <f t="shared" si="226"/>
        <v>2</v>
      </c>
      <c r="G2887">
        <f t="shared" si="227"/>
        <v>4</v>
      </c>
      <c r="H2887">
        <f t="shared" si="228"/>
        <v>324</v>
      </c>
      <c r="I2887" t="str">
        <f t="shared" si="229"/>
        <v>Potential Customer</v>
      </c>
    </row>
    <row r="2888" spans="1:9" x14ac:dyDescent="0.25">
      <c r="A2888" s="11">
        <v>2889</v>
      </c>
      <c r="B2888" s="12">
        <v>105</v>
      </c>
      <c r="C2888" s="13">
        <v>5</v>
      </c>
      <c r="D2888" s="14">
        <v>4722.62</v>
      </c>
      <c r="E2888">
        <f t="shared" si="225"/>
        <v>1</v>
      </c>
      <c r="F2888">
        <f t="shared" si="226"/>
        <v>2</v>
      </c>
      <c r="G2888">
        <f t="shared" si="227"/>
        <v>4</v>
      </c>
      <c r="H2888">
        <f t="shared" si="228"/>
        <v>124</v>
      </c>
      <c r="I2888" t="str">
        <f t="shared" si="229"/>
        <v>Almost Lost Customer</v>
      </c>
    </row>
    <row r="2889" spans="1:9" x14ac:dyDescent="0.25">
      <c r="A2889" s="11">
        <v>2890</v>
      </c>
      <c r="B2889" s="12">
        <v>86</v>
      </c>
      <c r="C2889" s="13">
        <v>7</v>
      </c>
      <c r="D2889" s="14">
        <v>3395.62</v>
      </c>
      <c r="E2889">
        <f t="shared" si="225"/>
        <v>2</v>
      </c>
      <c r="F2889">
        <f t="shared" si="226"/>
        <v>3</v>
      </c>
      <c r="G2889">
        <f t="shared" si="227"/>
        <v>3</v>
      </c>
      <c r="H2889">
        <f t="shared" si="228"/>
        <v>233</v>
      </c>
      <c r="I2889" t="str">
        <f t="shared" si="229"/>
        <v>Losing Customer</v>
      </c>
    </row>
    <row r="2890" spans="1:9" x14ac:dyDescent="0.25">
      <c r="A2890" s="11">
        <v>2891</v>
      </c>
      <c r="B2890" s="12">
        <v>62</v>
      </c>
      <c r="C2890" s="13">
        <v>7</v>
      </c>
      <c r="D2890" s="14">
        <v>4629.9500000000007</v>
      </c>
      <c r="E2890">
        <f t="shared" si="225"/>
        <v>2</v>
      </c>
      <c r="F2890">
        <f t="shared" si="226"/>
        <v>3</v>
      </c>
      <c r="G2890">
        <f t="shared" si="227"/>
        <v>4</v>
      </c>
      <c r="H2890">
        <f t="shared" si="228"/>
        <v>234</v>
      </c>
      <c r="I2890" t="str">
        <f t="shared" si="229"/>
        <v>Losing Customer</v>
      </c>
    </row>
    <row r="2891" spans="1:9" x14ac:dyDescent="0.25">
      <c r="A2891" s="11">
        <v>2892</v>
      </c>
      <c r="B2891" s="12">
        <v>12</v>
      </c>
      <c r="C2891" s="13">
        <v>5</v>
      </c>
      <c r="D2891" s="14">
        <v>4015.0200000000004</v>
      </c>
      <c r="E2891">
        <f t="shared" si="225"/>
        <v>4</v>
      </c>
      <c r="F2891">
        <f t="shared" si="226"/>
        <v>2</v>
      </c>
      <c r="G2891">
        <f t="shared" si="227"/>
        <v>3</v>
      </c>
      <c r="H2891">
        <f t="shared" si="228"/>
        <v>423</v>
      </c>
      <c r="I2891" t="str">
        <f t="shared" si="229"/>
        <v>Becoming Loyal</v>
      </c>
    </row>
    <row r="2892" spans="1:9" x14ac:dyDescent="0.25">
      <c r="A2892" s="11">
        <v>2893</v>
      </c>
      <c r="B2892" s="12">
        <v>59</v>
      </c>
      <c r="C2892" s="13">
        <v>3</v>
      </c>
      <c r="D2892" s="14">
        <v>3533.5599999999995</v>
      </c>
      <c r="E2892">
        <f t="shared" si="225"/>
        <v>2</v>
      </c>
      <c r="F2892">
        <f t="shared" si="226"/>
        <v>1</v>
      </c>
      <c r="G2892">
        <f t="shared" si="227"/>
        <v>3</v>
      </c>
      <c r="H2892">
        <f t="shared" si="228"/>
        <v>213</v>
      </c>
      <c r="I2892" t="str">
        <f t="shared" si="229"/>
        <v>High Risk Customer</v>
      </c>
    </row>
    <row r="2893" spans="1:9" x14ac:dyDescent="0.25">
      <c r="A2893" s="11">
        <v>2894</v>
      </c>
      <c r="B2893" s="12">
        <v>86</v>
      </c>
      <c r="C2893" s="13">
        <v>9</v>
      </c>
      <c r="D2893" s="14">
        <v>7095.4000000000005</v>
      </c>
      <c r="E2893">
        <f t="shared" si="225"/>
        <v>2</v>
      </c>
      <c r="F2893">
        <f t="shared" si="226"/>
        <v>4</v>
      </c>
      <c r="G2893">
        <f t="shared" si="227"/>
        <v>4</v>
      </c>
      <c r="H2893">
        <f t="shared" si="228"/>
        <v>244</v>
      </c>
      <c r="I2893" t="str">
        <f t="shared" si="229"/>
        <v>Losing Customer</v>
      </c>
    </row>
    <row r="2894" spans="1:9" x14ac:dyDescent="0.25">
      <c r="A2894" s="11">
        <v>2895</v>
      </c>
      <c r="B2894" s="12">
        <v>258</v>
      </c>
      <c r="C2894" s="13">
        <v>2</v>
      </c>
      <c r="D2894" s="14">
        <v>950.56</v>
      </c>
      <c r="E2894">
        <f t="shared" si="225"/>
        <v>1</v>
      </c>
      <c r="F2894">
        <f t="shared" si="226"/>
        <v>1</v>
      </c>
      <c r="G2894">
        <f t="shared" si="227"/>
        <v>1</v>
      </c>
      <c r="H2894">
        <f t="shared" si="228"/>
        <v>111</v>
      </c>
      <c r="I2894" t="str">
        <f t="shared" si="229"/>
        <v>Lost Customer</v>
      </c>
    </row>
    <row r="2895" spans="1:9" x14ac:dyDescent="0.25">
      <c r="A2895" s="11">
        <v>2896</v>
      </c>
      <c r="B2895" s="12">
        <v>194</v>
      </c>
      <c r="C2895" s="13">
        <v>2</v>
      </c>
      <c r="D2895" s="14">
        <v>1319.83</v>
      </c>
      <c r="E2895">
        <f t="shared" si="225"/>
        <v>1</v>
      </c>
      <c r="F2895">
        <f t="shared" si="226"/>
        <v>1</v>
      </c>
      <c r="G2895">
        <f t="shared" si="227"/>
        <v>1</v>
      </c>
      <c r="H2895">
        <f t="shared" si="228"/>
        <v>111</v>
      </c>
      <c r="I2895" t="str">
        <f t="shared" si="229"/>
        <v>Lost Customer</v>
      </c>
    </row>
    <row r="2896" spans="1:9" x14ac:dyDescent="0.25">
      <c r="A2896" s="11">
        <v>2897</v>
      </c>
      <c r="B2896" s="12">
        <v>46</v>
      </c>
      <c r="C2896" s="13">
        <v>5</v>
      </c>
      <c r="D2896" s="14">
        <v>2828.37</v>
      </c>
      <c r="E2896">
        <f t="shared" si="225"/>
        <v>2</v>
      </c>
      <c r="F2896">
        <f t="shared" si="226"/>
        <v>2</v>
      </c>
      <c r="G2896">
        <f t="shared" si="227"/>
        <v>3</v>
      </c>
      <c r="H2896">
        <f t="shared" si="228"/>
        <v>223</v>
      </c>
      <c r="I2896" t="str">
        <f t="shared" si="229"/>
        <v>High Risk Customer</v>
      </c>
    </row>
    <row r="2897" spans="1:9" x14ac:dyDescent="0.25">
      <c r="A2897" s="11">
        <v>2898</v>
      </c>
      <c r="B2897" s="12">
        <v>78</v>
      </c>
      <c r="C2897" s="13">
        <v>4</v>
      </c>
      <c r="D2897" s="14">
        <v>2343</v>
      </c>
      <c r="E2897">
        <f t="shared" si="225"/>
        <v>2</v>
      </c>
      <c r="F2897">
        <f t="shared" si="226"/>
        <v>1</v>
      </c>
      <c r="G2897">
        <f t="shared" si="227"/>
        <v>2</v>
      </c>
      <c r="H2897">
        <f t="shared" si="228"/>
        <v>212</v>
      </c>
      <c r="I2897" t="str">
        <f t="shared" si="229"/>
        <v>High Risk Customer</v>
      </c>
    </row>
    <row r="2898" spans="1:9" x14ac:dyDescent="0.25">
      <c r="A2898" s="11">
        <v>2899</v>
      </c>
      <c r="B2898" s="12">
        <v>30</v>
      </c>
      <c r="C2898" s="13">
        <v>6</v>
      </c>
      <c r="D2898" s="14">
        <v>2554.4899999999998</v>
      </c>
      <c r="E2898">
        <f t="shared" si="225"/>
        <v>3</v>
      </c>
      <c r="F2898">
        <f t="shared" si="226"/>
        <v>2</v>
      </c>
      <c r="G2898">
        <f t="shared" si="227"/>
        <v>2</v>
      </c>
      <c r="H2898">
        <f t="shared" si="228"/>
        <v>322</v>
      </c>
      <c r="I2898" t="str">
        <f t="shared" si="229"/>
        <v>Late Bloomer</v>
      </c>
    </row>
    <row r="2899" spans="1:9" x14ac:dyDescent="0.25">
      <c r="A2899" s="11">
        <v>2900</v>
      </c>
      <c r="B2899" s="12">
        <v>61</v>
      </c>
      <c r="C2899" s="13">
        <v>3</v>
      </c>
      <c r="D2899" s="14">
        <v>2041.2</v>
      </c>
      <c r="E2899">
        <f t="shared" si="225"/>
        <v>2</v>
      </c>
      <c r="F2899">
        <f t="shared" si="226"/>
        <v>1</v>
      </c>
      <c r="G2899">
        <f t="shared" si="227"/>
        <v>2</v>
      </c>
      <c r="H2899">
        <f t="shared" si="228"/>
        <v>212</v>
      </c>
      <c r="I2899" t="str">
        <f t="shared" si="229"/>
        <v>High Risk Customer</v>
      </c>
    </row>
    <row r="2900" spans="1:9" x14ac:dyDescent="0.25">
      <c r="A2900" s="11">
        <v>2901</v>
      </c>
      <c r="B2900" s="12">
        <v>38</v>
      </c>
      <c r="C2900" s="13">
        <v>7</v>
      </c>
      <c r="D2900" s="14">
        <v>5850.34</v>
      </c>
      <c r="E2900">
        <f t="shared" si="225"/>
        <v>3</v>
      </c>
      <c r="F2900">
        <f t="shared" si="226"/>
        <v>3</v>
      </c>
      <c r="G2900">
        <f t="shared" si="227"/>
        <v>4</v>
      </c>
      <c r="H2900">
        <f t="shared" si="228"/>
        <v>334</v>
      </c>
      <c r="I2900" t="str">
        <f t="shared" si="229"/>
        <v>Potential Customer</v>
      </c>
    </row>
    <row r="2901" spans="1:9" x14ac:dyDescent="0.25">
      <c r="A2901" s="11">
        <v>2902</v>
      </c>
      <c r="B2901" s="12">
        <v>196</v>
      </c>
      <c r="C2901" s="13">
        <v>2</v>
      </c>
      <c r="D2901" s="14">
        <v>899.75999999999976</v>
      </c>
      <c r="E2901">
        <f t="shared" si="225"/>
        <v>1</v>
      </c>
      <c r="F2901">
        <f t="shared" si="226"/>
        <v>1</v>
      </c>
      <c r="G2901">
        <f t="shared" si="227"/>
        <v>1</v>
      </c>
      <c r="H2901">
        <f t="shared" si="228"/>
        <v>111</v>
      </c>
      <c r="I2901" t="str">
        <f t="shared" si="229"/>
        <v>Lost Customer</v>
      </c>
    </row>
    <row r="2902" spans="1:9" x14ac:dyDescent="0.25">
      <c r="A2902" s="11">
        <v>2903</v>
      </c>
      <c r="B2902" s="12">
        <v>26</v>
      </c>
      <c r="C2902" s="13">
        <v>3</v>
      </c>
      <c r="D2902" s="14">
        <v>1370.8</v>
      </c>
      <c r="E2902">
        <f t="shared" si="225"/>
        <v>3</v>
      </c>
      <c r="F2902">
        <f t="shared" si="226"/>
        <v>1</v>
      </c>
      <c r="G2902">
        <f t="shared" si="227"/>
        <v>1</v>
      </c>
      <c r="H2902">
        <f t="shared" si="228"/>
        <v>311</v>
      </c>
      <c r="I2902" t="str">
        <f t="shared" si="229"/>
        <v>Late Bloomer</v>
      </c>
    </row>
    <row r="2903" spans="1:9" x14ac:dyDescent="0.25">
      <c r="A2903" s="11">
        <v>2904</v>
      </c>
      <c r="B2903" s="12">
        <v>23</v>
      </c>
      <c r="C2903" s="13">
        <v>7</v>
      </c>
      <c r="D2903" s="14">
        <v>3163.39</v>
      </c>
      <c r="E2903">
        <f t="shared" si="225"/>
        <v>3</v>
      </c>
      <c r="F2903">
        <f t="shared" si="226"/>
        <v>3</v>
      </c>
      <c r="G2903">
        <f t="shared" si="227"/>
        <v>3</v>
      </c>
      <c r="H2903">
        <f t="shared" si="228"/>
        <v>333</v>
      </c>
      <c r="I2903" t="str">
        <f t="shared" si="229"/>
        <v>Potential Customer</v>
      </c>
    </row>
    <row r="2904" spans="1:9" x14ac:dyDescent="0.25">
      <c r="A2904" s="11">
        <v>2905</v>
      </c>
      <c r="B2904" s="12">
        <v>8</v>
      </c>
      <c r="C2904" s="13">
        <v>4</v>
      </c>
      <c r="D2904" s="14">
        <v>689.79000000000008</v>
      </c>
      <c r="E2904">
        <f t="shared" si="225"/>
        <v>4</v>
      </c>
      <c r="F2904">
        <f t="shared" si="226"/>
        <v>1</v>
      </c>
      <c r="G2904">
        <f t="shared" si="227"/>
        <v>1</v>
      </c>
      <c r="H2904">
        <f t="shared" si="228"/>
        <v>411</v>
      </c>
      <c r="I2904" t="str">
        <f t="shared" si="229"/>
        <v>Recent Customer</v>
      </c>
    </row>
    <row r="2905" spans="1:9" x14ac:dyDescent="0.25">
      <c r="A2905" s="11">
        <v>2906</v>
      </c>
      <c r="B2905" s="12">
        <v>45</v>
      </c>
      <c r="C2905" s="13">
        <v>4</v>
      </c>
      <c r="D2905" s="14">
        <v>1408.35</v>
      </c>
      <c r="E2905">
        <f t="shared" si="225"/>
        <v>3</v>
      </c>
      <c r="F2905">
        <f t="shared" si="226"/>
        <v>1</v>
      </c>
      <c r="G2905">
        <f t="shared" si="227"/>
        <v>1</v>
      </c>
      <c r="H2905">
        <f t="shared" si="228"/>
        <v>311</v>
      </c>
      <c r="I2905" t="str">
        <f t="shared" si="229"/>
        <v>Late Bloomer</v>
      </c>
    </row>
    <row r="2906" spans="1:9" x14ac:dyDescent="0.25">
      <c r="A2906" s="11">
        <v>2907</v>
      </c>
      <c r="B2906" s="12">
        <v>74</v>
      </c>
      <c r="C2906" s="13">
        <v>7</v>
      </c>
      <c r="D2906" s="14">
        <v>5213.3500000000004</v>
      </c>
      <c r="E2906">
        <f t="shared" si="225"/>
        <v>2</v>
      </c>
      <c r="F2906">
        <f t="shared" si="226"/>
        <v>3</v>
      </c>
      <c r="G2906">
        <f t="shared" si="227"/>
        <v>4</v>
      </c>
      <c r="H2906">
        <f t="shared" si="228"/>
        <v>234</v>
      </c>
      <c r="I2906" t="str">
        <f t="shared" si="229"/>
        <v>Losing Customer</v>
      </c>
    </row>
    <row r="2907" spans="1:9" x14ac:dyDescent="0.25">
      <c r="A2907" s="11">
        <v>2908</v>
      </c>
      <c r="B2907" s="12">
        <v>1</v>
      </c>
      <c r="C2907" s="13">
        <v>6</v>
      </c>
      <c r="D2907" s="14">
        <v>2066.4899999999998</v>
      </c>
      <c r="E2907">
        <f t="shared" si="225"/>
        <v>4</v>
      </c>
      <c r="F2907">
        <f t="shared" si="226"/>
        <v>2</v>
      </c>
      <c r="G2907">
        <f t="shared" si="227"/>
        <v>2</v>
      </c>
      <c r="H2907">
        <f t="shared" si="228"/>
        <v>422</v>
      </c>
      <c r="I2907" t="str">
        <f t="shared" si="229"/>
        <v>Becoming Loyal</v>
      </c>
    </row>
    <row r="2908" spans="1:9" x14ac:dyDescent="0.25">
      <c r="A2908" s="11">
        <v>2909</v>
      </c>
      <c r="B2908" s="12">
        <v>83</v>
      </c>
      <c r="C2908" s="13">
        <v>7</v>
      </c>
      <c r="D2908" s="14">
        <v>4644.2300000000005</v>
      </c>
      <c r="E2908">
        <f t="shared" si="225"/>
        <v>2</v>
      </c>
      <c r="F2908">
        <f t="shared" si="226"/>
        <v>3</v>
      </c>
      <c r="G2908">
        <f t="shared" si="227"/>
        <v>4</v>
      </c>
      <c r="H2908">
        <f t="shared" si="228"/>
        <v>234</v>
      </c>
      <c r="I2908" t="str">
        <f t="shared" si="229"/>
        <v>Losing Customer</v>
      </c>
    </row>
    <row r="2909" spans="1:9" x14ac:dyDescent="0.25">
      <c r="A2909" s="11">
        <v>2910</v>
      </c>
      <c r="B2909" s="12">
        <v>87</v>
      </c>
      <c r="C2909" s="13">
        <v>8</v>
      </c>
      <c r="D2909" s="14">
        <v>2752.29</v>
      </c>
      <c r="E2909">
        <f t="shared" si="225"/>
        <v>2</v>
      </c>
      <c r="F2909">
        <f t="shared" si="226"/>
        <v>4</v>
      </c>
      <c r="G2909">
        <f t="shared" si="227"/>
        <v>2</v>
      </c>
      <c r="H2909">
        <f t="shared" si="228"/>
        <v>242</v>
      </c>
      <c r="I2909" t="str">
        <f t="shared" si="229"/>
        <v>Losing Customer</v>
      </c>
    </row>
    <row r="2910" spans="1:9" x14ac:dyDescent="0.25">
      <c r="A2910" s="11">
        <v>2911</v>
      </c>
      <c r="B2910" s="12">
        <v>283</v>
      </c>
      <c r="C2910" s="13">
        <v>2</v>
      </c>
      <c r="D2910" s="14">
        <v>687.5100000000001</v>
      </c>
      <c r="E2910">
        <f t="shared" si="225"/>
        <v>1</v>
      </c>
      <c r="F2910">
        <f t="shared" si="226"/>
        <v>1</v>
      </c>
      <c r="G2910">
        <f t="shared" si="227"/>
        <v>1</v>
      </c>
      <c r="H2910">
        <f t="shared" si="228"/>
        <v>111</v>
      </c>
      <c r="I2910" t="str">
        <f t="shared" si="229"/>
        <v>Lost Customer</v>
      </c>
    </row>
    <row r="2911" spans="1:9" x14ac:dyDescent="0.25">
      <c r="A2911" s="11">
        <v>2912</v>
      </c>
      <c r="B2911" s="12">
        <v>46</v>
      </c>
      <c r="C2911" s="13">
        <v>13</v>
      </c>
      <c r="D2911" s="14">
        <v>8835.010000000002</v>
      </c>
      <c r="E2911">
        <f t="shared" si="225"/>
        <v>2</v>
      </c>
      <c r="F2911">
        <f t="shared" si="226"/>
        <v>4</v>
      </c>
      <c r="G2911">
        <f t="shared" si="227"/>
        <v>4</v>
      </c>
      <c r="H2911">
        <f t="shared" si="228"/>
        <v>244</v>
      </c>
      <c r="I2911" t="str">
        <f t="shared" si="229"/>
        <v>Losing Customer</v>
      </c>
    </row>
    <row r="2912" spans="1:9" x14ac:dyDescent="0.25">
      <c r="A2912" s="11">
        <v>2913</v>
      </c>
      <c r="B2912" s="12">
        <v>89</v>
      </c>
      <c r="C2912" s="13">
        <v>6</v>
      </c>
      <c r="D2912" s="14">
        <v>1548.6499999999996</v>
      </c>
      <c r="E2912">
        <f t="shared" si="225"/>
        <v>1</v>
      </c>
      <c r="F2912">
        <f t="shared" si="226"/>
        <v>2</v>
      </c>
      <c r="G2912">
        <f t="shared" si="227"/>
        <v>1</v>
      </c>
      <c r="H2912">
        <f t="shared" si="228"/>
        <v>121</v>
      </c>
      <c r="I2912" t="str">
        <f t="shared" si="229"/>
        <v>Evasive Customer</v>
      </c>
    </row>
    <row r="2913" spans="1:9" x14ac:dyDescent="0.25">
      <c r="A2913" s="11">
        <v>2914</v>
      </c>
      <c r="B2913" s="12">
        <v>12</v>
      </c>
      <c r="C2913" s="13">
        <v>12</v>
      </c>
      <c r="D2913" s="14">
        <v>6835.9600000000009</v>
      </c>
      <c r="E2913">
        <f t="shared" si="225"/>
        <v>4</v>
      </c>
      <c r="F2913">
        <f t="shared" si="226"/>
        <v>4</v>
      </c>
      <c r="G2913">
        <f t="shared" si="227"/>
        <v>4</v>
      </c>
      <c r="H2913">
        <f t="shared" si="228"/>
        <v>444</v>
      </c>
      <c r="I2913" t="str">
        <f t="shared" si="229"/>
        <v>Platinum Customer</v>
      </c>
    </row>
    <row r="2914" spans="1:9" x14ac:dyDescent="0.25">
      <c r="A2914" s="11">
        <v>2915</v>
      </c>
      <c r="B2914" s="12">
        <v>33</v>
      </c>
      <c r="C2914" s="13">
        <v>7</v>
      </c>
      <c r="D2914" s="14">
        <v>1661.98</v>
      </c>
      <c r="E2914">
        <f t="shared" si="225"/>
        <v>3</v>
      </c>
      <c r="F2914">
        <f t="shared" si="226"/>
        <v>3</v>
      </c>
      <c r="G2914">
        <f t="shared" si="227"/>
        <v>1</v>
      </c>
      <c r="H2914">
        <f t="shared" si="228"/>
        <v>331</v>
      </c>
      <c r="I2914" t="str">
        <f t="shared" si="229"/>
        <v>Potential Customer</v>
      </c>
    </row>
    <row r="2915" spans="1:9" x14ac:dyDescent="0.25">
      <c r="A2915" s="11">
        <v>2916</v>
      </c>
      <c r="B2915" s="12">
        <v>24</v>
      </c>
      <c r="C2915" s="13">
        <v>7</v>
      </c>
      <c r="D2915" s="14">
        <v>1571.3900000000003</v>
      </c>
      <c r="E2915">
        <f t="shared" si="225"/>
        <v>3</v>
      </c>
      <c r="F2915">
        <f t="shared" si="226"/>
        <v>3</v>
      </c>
      <c r="G2915">
        <f t="shared" si="227"/>
        <v>1</v>
      </c>
      <c r="H2915">
        <f t="shared" si="228"/>
        <v>331</v>
      </c>
      <c r="I2915" t="str">
        <f t="shared" si="229"/>
        <v>Potential Customer</v>
      </c>
    </row>
    <row r="2916" spans="1:9" x14ac:dyDescent="0.25">
      <c r="A2916" s="11">
        <v>2917</v>
      </c>
      <c r="B2916" s="12">
        <v>148</v>
      </c>
      <c r="C2916" s="13">
        <v>5</v>
      </c>
      <c r="D2916" s="14">
        <v>3758.87</v>
      </c>
      <c r="E2916">
        <f t="shared" si="225"/>
        <v>1</v>
      </c>
      <c r="F2916">
        <f t="shared" si="226"/>
        <v>2</v>
      </c>
      <c r="G2916">
        <f t="shared" si="227"/>
        <v>3</v>
      </c>
      <c r="H2916">
        <f t="shared" si="228"/>
        <v>123</v>
      </c>
      <c r="I2916" t="str">
        <f t="shared" si="229"/>
        <v>Evasive Customer</v>
      </c>
    </row>
    <row r="2917" spans="1:9" x14ac:dyDescent="0.25">
      <c r="A2917" s="11">
        <v>2918</v>
      </c>
      <c r="B2917" s="12">
        <v>51</v>
      </c>
      <c r="C2917" s="13">
        <v>7</v>
      </c>
      <c r="D2917" s="14">
        <v>3469.6</v>
      </c>
      <c r="E2917">
        <f t="shared" si="225"/>
        <v>2</v>
      </c>
      <c r="F2917">
        <f t="shared" si="226"/>
        <v>3</v>
      </c>
      <c r="G2917">
        <f t="shared" si="227"/>
        <v>3</v>
      </c>
      <c r="H2917">
        <f t="shared" si="228"/>
        <v>233</v>
      </c>
      <c r="I2917" t="str">
        <f t="shared" si="229"/>
        <v>Losing Customer</v>
      </c>
    </row>
    <row r="2918" spans="1:9" x14ac:dyDescent="0.25">
      <c r="A2918" s="11">
        <v>2919</v>
      </c>
      <c r="B2918" s="12">
        <v>21</v>
      </c>
      <c r="C2918" s="13">
        <v>6</v>
      </c>
      <c r="D2918" s="14">
        <v>3489.3300000000004</v>
      </c>
      <c r="E2918">
        <f t="shared" si="225"/>
        <v>3</v>
      </c>
      <c r="F2918">
        <f t="shared" si="226"/>
        <v>2</v>
      </c>
      <c r="G2918">
        <f t="shared" si="227"/>
        <v>3</v>
      </c>
      <c r="H2918">
        <f t="shared" si="228"/>
        <v>323</v>
      </c>
      <c r="I2918" t="str">
        <f t="shared" si="229"/>
        <v>Potential Customer</v>
      </c>
    </row>
    <row r="2919" spans="1:9" x14ac:dyDescent="0.25">
      <c r="A2919" s="11">
        <v>2920</v>
      </c>
      <c r="B2919" s="12">
        <v>99</v>
      </c>
      <c r="C2919" s="13">
        <v>2</v>
      </c>
      <c r="D2919" s="14">
        <v>1774.7</v>
      </c>
      <c r="E2919">
        <f t="shared" si="225"/>
        <v>1</v>
      </c>
      <c r="F2919">
        <f t="shared" si="226"/>
        <v>1</v>
      </c>
      <c r="G2919">
        <f t="shared" si="227"/>
        <v>1</v>
      </c>
      <c r="H2919">
        <f t="shared" si="228"/>
        <v>111</v>
      </c>
      <c r="I2919" t="str">
        <f t="shared" si="229"/>
        <v>Lost Customer</v>
      </c>
    </row>
    <row r="2920" spans="1:9" x14ac:dyDescent="0.25">
      <c r="A2920" s="11">
        <v>2921</v>
      </c>
      <c r="B2920" s="12">
        <v>57</v>
      </c>
      <c r="C2920" s="13">
        <v>5</v>
      </c>
      <c r="D2920" s="14">
        <v>2718.2800000000007</v>
      </c>
      <c r="E2920">
        <f t="shared" si="225"/>
        <v>2</v>
      </c>
      <c r="F2920">
        <f t="shared" si="226"/>
        <v>2</v>
      </c>
      <c r="G2920">
        <f t="shared" si="227"/>
        <v>2</v>
      </c>
      <c r="H2920">
        <f t="shared" si="228"/>
        <v>222</v>
      </c>
      <c r="I2920" t="str">
        <f t="shared" si="229"/>
        <v>High Risk Customer</v>
      </c>
    </row>
    <row r="2921" spans="1:9" x14ac:dyDescent="0.25">
      <c r="A2921" s="11">
        <v>2922</v>
      </c>
      <c r="B2921" s="12">
        <v>1</v>
      </c>
      <c r="C2921" s="13">
        <v>5</v>
      </c>
      <c r="D2921" s="14">
        <v>2947.71</v>
      </c>
      <c r="E2921">
        <f t="shared" si="225"/>
        <v>4</v>
      </c>
      <c r="F2921">
        <f t="shared" si="226"/>
        <v>2</v>
      </c>
      <c r="G2921">
        <f t="shared" si="227"/>
        <v>3</v>
      </c>
      <c r="H2921">
        <f t="shared" si="228"/>
        <v>423</v>
      </c>
      <c r="I2921" t="str">
        <f t="shared" si="229"/>
        <v>Becoming Loyal</v>
      </c>
    </row>
    <row r="2922" spans="1:9" x14ac:dyDescent="0.25">
      <c r="A2922" s="11">
        <v>2923</v>
      </c>
      <c r="B2922" s="12">
        <v>13</v>
      </c>
      <c r="C2922" s="13">
        <v>7</v>
      </c>
      <c r="D2922" s="14">
        <v>3149.2500000000005</v>
      </c>
      <c r="E2922">
        <f t="shared" si="225"/>
        <v>4</v>
      </c>
      <c r="F2922">
        <f t="shared" si="226"/>
        <v>3</v>
      </c>
      <c r="G2922">
        <f t="shared" si="227"/>
        <v>3</v>
      </c>
      <c r="H2922">
        <f t="shared" si="228"/>
        <v>433</v>
      </c>
      <c r="I2922" t="str">
        <f t="shared" si="229"/>
        <v>Very Loyal</v>
      </c>
    </row>
    <row r="2923" spans="1:9" x14ac:dyDescent="0.25">
      <c r="A2923" s="11">
        <v>2924</v>
      </c>
      <c r="B2923" s="12">
        <v>64</v>
      </c>
      <c r="C2923" s="13">
        <v>6</v>
      </c>
      <c r="D2923" s="14">
        <v>2485.92</v>
      </c>
      <c r="E2923">
        <f t="shared" si="225"/>
        <v>2</v>
      </c>
      <c r="F2923">
        <f t="shared" si="226"/>
        <v>2</v>
      </c>
      <c r="G2923">
        <f t="shared" si="227"/>
        <v>2</v>
      </c>
      <c r="H2923">
        <f t="shared" si="228"/>
        <v>222</v>
      </c>
      <c r="I2923" t="str">
        <f t="shared" si="229"/>
        <v>High Risk Customer</v>
      </c>
    </row>
    <row r="2924" spans="1:9" x14ac:dyDescent="0.25">
      <c r="A2924" s="11">
        <v>2925</v>
      </c>
      <c r="B2924" s="12">
        <v>93</v>
      </c>
      <c r="C2924" s="13">
        <v>5</v>
      </c>
      <c r="D2924" s="14">
        <v>2770.16</v>
      </c>
      <c r="E2924">
        <f t="shared" si="225"/>
        <v>1</v>
      </c>
      <c r="F2924">
        <f t="shared" si="226"/>
        <v>2</v>
      </c>
      <c r="G2924">
        <f t="shared" si="227"/>
        <v>2</v>
      </c>
      <c r="H2924">
        <f t="shared" si="228"/>
        <v>122</v>
      </c>
      <c r="I2924" t="str">
        <f t="shared" si="229"/>
        <v>Evasive Customer</v>
      </c>
    </row>
    <row r="2925" spans="1:9" x14ac:dyDescent="0.25">
      <c r="A2925" s="11">
        <v>2926</v>
      </c>
      <c r="B2925" s="12">
        <v>143</v>
      </c>
      <c r="C2925" s="13">
        <v>4</v>
      </c>
      <c r="D2925" s="14">
        <v>1341.6799999999998</v>
      </c>
      <c r="E2925">
        <f t="shared" si="225"/>
        <v>1</v>
      </c>
      <c r="F2925">
        <f t="shared" si="226"/>
        <v>1</v>
      </c>
      <c r="G2925">
        <f t="shared" si="227"/>
        <v>1</v>
      </c>
      <c r="H2925">
        <f t="shared" si="228"/>
        <v>111</v>
      </c>
      <c r="I2925" t="str">
        <f t="shared" si="229"/>
        <v>Lost Customer</v>
      </c>
    </row>
    <row r="2926" spans="1:9" x14ac:dyDescent="0.25">
      <c r="A2926" s="11">
        <v>2927</v>
      </c>
      <c r="B2926" s="12">
        <v>99</v>
      </c>
      <c r="C2926" s="13">
        <v>3</v>
      </c>
      <c r="D2926" s="14">
        <v>2440.02</v>
      </c>
      <c r="E2926">
        <f t="shared" si="225"/>
        <v>1</v>
      </c>
      <c r="F2926">
        <f t="shared" si="226"/>
        <v>1</v>
      </c>
      <c r="G2926">
        <f t="shared" si="227"/>
        <v>2</v>
      </c>
      <c r="H2926">
        <f t="shared" si="228"/>
        <v>112</v>
      </c>
      <c r="I2926" t="str">
        <f t="shared" si="229"/>
        <v>Evasive Customer</v>
      </c>
    </row>
    <row r="2927" spans="1:9" x14ac:dyDescent="0.25">
      <c r="A2927" s="11">
        <v>2928</v>
      </c>
      <c r="B2927" s="12">
        <v>175</v>
      </c>
      <c r="C2927" s="13">
        <v>5</v>
      </c>
      <c r="D2927" s="14">
        <v>3739.8100000000004</v>
      </c>
      <c r="E2927">
        <f t="shared" si="225"/>
        <v>1</v>
      </c>
      <c r="F2927">
        <f t="shared" si="226"/>
        <v>2</v>
      </c>
      <c r="G2927">
        <f t="shared" si="227"/>
        <v>3</v>
      </c>
      <c r="H2927">
        <f t="shared" si="228"/>
        <v>123</v>
      </c>
      <c r="I2927" t="str">
        <f t="shared" si="229"/>
        <v>Evasive Customer</v>
      </c>
    </row>
    <row r="2928" spans="1:9" x14ac:dyDescent="0.25">
      <c r="A2928" s="11">
        <v>2929</v>
      </c>
      <c r="B2928" s="12">
        <v>1</v>
      </c>
      <c r="C2928" s="13">
        <v>9</v>
      </c>
      <c r="D2928" s="14">
        <v>5308.78</v>
      </c>
      <c r="E2928">
        <f t="shared" si="225"/>
        <v>4</v>
      </c>
      <c r="F2928">
        <f t="shared" si="226"/>
        <v>4</v>
      </c>
      <c r="G2928">
        <f t="shared" si="227"/>
        <v>4</v>
      </c>
      <c r="H2928">
        <f t="shared" si="228"/>
        <v>444</v>
      </c>
      <c r="I2928" t="str">
        <f t="shared" si="229"/>
        <v>Platinum Customer</v>
      </c>
    </row>
    <row r="2929" spans="1:9" x14ac:dyDescent="0.25">
      <c r="A2929" s="11">
        <v>2930</v>
      </c>
      <c r="B2929" s="12">
        <v>71</v>
      </c>
      <c r="C2929" s="13">
        <v>7</v>
      </c>
      <c r="D2929" s="14">
        <v>3166.9299999999994</v>
      </c>
      <c r="E2929">
        <f t="shared" si="225"/>
        <v>2</v>
      </c>
      <c r="F2929">
        <f t="shared" si="226"/>
        <v>3</v>
      </c>
      <c r="G2929">
        <f t="shared" si="227"/>
        <v>3</v>
      </c>
      <c r="H2929">
        <f t="shared" si="228"/>
        <v>233</v>
      </c>
      <c r="I2929" t="str">
        <f t="shared" si="229"/>
        <v>Losing Customer</v>
      </c>
    </row>
    <row r="2930" spans="1:9" x14ac:dyDescent="0.25">
      <c r="A2930" s="11">
        <v>2931</v>
      </c>
      <c r="B2930" s="12">
        <v>57</v>
      </c>
      <c r="C2930" s="13">
        <v>6</v>
      </c>
      <c r="D2930" s="14">
        <v>1700.5500000000002</v>
      </c>
      <c r="E2930">
        <f t="shared" si="225"/>
        <v>2</v>
      </c>
      <c r="F2930">
        <f t="shared" si="226"/>
        <v>2</v>
      </c>
      <c r="G2930">
        <f t="shared" si="227"/>
        <v>1</v>
      </c>
      <c r="H2930">
        <f t="shared" si="228"/>
        <v>221</v>
      </c>
      <c r="I2930" t="str">
        <f t="shared" si="229"/>
        <v>High Risk Customer</v>
      </c>
    </row>
    <row r="2931" spans="1:9" x14ac:dyDescent="0.25">
      <c r="A2931" s="11">
        <v>2932</v>
      </c>
      <c r="B2931" s="12">
        <v>19</v>
      </c>
      <c r="C2931" s="13">
        <v>10</v>
      </c>
      <c r="D2931" s="14">
        <v>5823.7099999999991</v>
      </c>
      <c r="E2931">
        <f t="shared" si="225"/>
        <v>3</v>
      </c>
      <c r="F2931">
        <f t="shared" si="226"/>
        <v>4</v>
      </c>
      <c r="G2931">
        <f t="shared" si="227"/>
        <v>4</v>
      </c>
      <c r="H2931">
        <f t="shared" si="228"/>
        <v>344</v>
      </c>
      <c r="I2931" t="str">
        <f t="shared" si="229"/>
        <v>Recent Customer</v>
      </c>
    </row>
    <row r="2932" spans="1:9" x14ac:dyDescent="0.25">
      <c r="A2932" s="11">
        <v>2933</v>
      </c>
      <c r="B2932" s="12">
        <v>95</v>
      </c>
      <c r="C2932" s="13">
        <v>5</v>
      </c>
      <c r="D2932" s="14">
        <v>1241.6799999999998</v>
      </c>
      <c r="E2932">
        <f t="shared" si="225"/>
        <v>1</v>
      </c>
      <c r="F2932">
        <f t="shared" si="226"/>
        <v>2</v>
      </c>
      <c r="G2932">
        <f t="shared" si="227"/>
        <v>1</v>
      </c>
      <c r="H2932">
        <f t="shared" si="228"/>
        <v>121</v>
      </c>
      <c r="I2932" t="str">
        <f t="shared" si="229"/>
        <v>Evasive Customer</v>
      </c>
    </row>
    <row r="2933" spans="1:9" x14ac:dyDescent="0.25">
      <c r="A2933" s="11">
        <v>2934</v>
      </c>
      <c r="B2933" s="12">
        <v>61</v>
      </c>
      <c r="C2933" s="13">
        <v>6</v>
      </c>
      <c r="D2933" s="14">
        <v>3777.2599999999998</v>
      </c>
      <c r="E2933">
        <f t="shared" si="225"/>
        <v>2</v>
      </c>
      <c r="F2933">
        <f t="shared" si="226"/>
        <v>2</v>
      </c>
      <c r="G2933">
        <f t="shared" si="227"/>
        <v>3</v>
      </c>
      <c r="H2933">
        <f t="shared" si="228"/>
        <v>223</v>
      </c>
      <c r="I2933" t="str">
        <f t="shared" si="229"/>
        <v>High Risk Customer</v>
      </c>
    </row>
    <row r="2934" spans="1:9" x14ac:dyDescent="0.25">
      <c r="A2934" s="11">
        <v>2935</v>
      </c>
      <c r="B2934" s="12">
        <v>6</v>
      </c>
      <c r="C2934" s="13">
        <v>7</v>
      </c>
      <c r="D2934" s="14">
        <v>2017.18</v>
      </c>
      <c r="E2934">
        <f t="shared" si="225"/>
        <v>4</v>
      </c>
      <c r="F2934">
        <f t="shared" si="226"/>
        <v>3</v>
      </c>
      <c r="G2934">
        <f t="shared" si="227"/>
        <v>2</v>
      </c>
      <c r="H2934">
        <f t="shared" si="228"/>
        <v>432</v>
      </c>
      <c r="I2934" t="str">
        <f t="shared" si="229"/>
        <v>Becoming Loyal</v>
      </c>
    </row>
    <row r="2935" spans="1:9" x14ac:dyDescent="0.25">
      <c r="A2935" s="11">
        <v>2936</v>
      </c>
      <c r="B2935" s="12">
        <v>59</v>
      </c>
      <c r="C2935" s="13">
        <v>7</v>
      </c>
      <c r="D2935" s="14">
        <v>5099.8500000000004</v>
      </c>
      <c r="E2935">
        <f t="shared" si="225"/>
        <v>2</v>
      </c>
      <c r="F2935">
        <f t="shared" si="226"/>
        <v>3</v>
      </c>
      <c r="G2935">
        <f t="shared" si="227"/>
        <v>4</v>
      </c>
      <c r="H2935">
        <f t="shared" si="228"/>
        <v>234</v>
      </c>
      <c r="I2935" t="str">
        <f t="shared" si="229"/>
        <v>Losing Customer</v>
      </c>
    </row>
    <row r="2936" spans="1:9" x14ac:dyDescent="0.25">
      <c r="A2936" s="11">
        <v>2937</v>
      </c>
      <c r="B2936" s="12">
        <v>7</v>
      </c>
      <c r="C2936" s="13">
        <v>7</v>
      </c>
      <c r="D2936" s="14">
        <v>6294.38</v>
      </c>
      <c r="E2936">
        <f t="shared" si="225"/>
        <v>4</v>
      </c>
      <c r="F2936">
        <f t="shared" si="226"/>
        <v>3</v>
      </c>
      <c r="G2936">
        <f t="shared" si="227"/>
        <v>4</v>
      </c>
      <c r="H2936">
        <f t="shared" si="228"/>
        <v>434</v>
      </c>
      <c r="I2936" t="str">
        <f t="shared" si="229"/>
        <v>Very Loyal</v>
      </c>
    </row>
    <row r="2937" spans="1:9" x14ac:dyDescent="0.25">
      <c r="A2937" s="11">
        <v>2938</v>
      </c>
      <c r="B2937" s="12">
        <v>125</v>
      </c>
      <c r="C2937" s="13">
        <v>5</v>
      </c>
      <c r="D2937" s="14">
        <v>4655.53</v>
      </c>
      <c r="E2937">
        <f t="shared" si="225"/>
        <v>1</v>
      </c>
      <c r="F2937">
        <f t="shared" si="226"/>
        <v>2</v>
      </c>
      <c r="G2937">
        <f t="shared" si="227"/>
        <v>4</v>
      </c>
      <c r="H2937">
        <f t="shared" si="228"/>
        <v>124</v>
      </c>
      <c r="I2937" t="str">
        <f t="shared" si="229"/>
        <v>Almost Lost Customer</v>
      </c>
    </row>
    <row r="2938" spans="1:9" x14ac:dyDescent="0.25">
      <c r="A2938" s="11">
        <v>2939</v>
      </c>
      <c r="B2938" s="12">
        <v>90</v>
      </c>
      <c r="C2938" s="13">
        <v>4</v>
      </c>
      <c r="D2938" s="14">
        <v>1600.4099999999999</v>
      </c>
      <c r="E2938">
        <f t="shared" si="225"/>
        <v>1</v>
      </c>
      <c r="F2938">
        <f t="shared" si="226"/>
        <v>1</v>
      </c>
      <c r="G2938">
        <f t="shared" si="227"/>
        <v>1</v>
      </c>
      <c r="H2938">
        <f t="shared" si="228"/>
        <v>111</v>
      </c>
      <c r="I2938" t="str">
        <f t="shared" si="229"/>
        <v>Lost Customer</v>
      </c>
    </row>
    <row r="2939" spans="1:9" x14ac:dyDescent="0.25">
      <c r="A2939" s="11">
        <v>2940</v>
      </c>
      <c r="B2939" s="12">
        <v>94</v>
      </c>
      <c r="C2939" s="13">
        <v>7</v>
      </c>
      <c r="D2939" s="14">
        <v>4384.6200000000008</v>
      </c>
      <c r="E2939">
        <f t="shared" si="225"/>
        <v>1</v>
      </c>
      <c r="F2939">
        <f t="shared" si="226"/>
        <v>3</v>
      </c>
      <c r="G2939">
        <f t="shared" si="227"/>
        <v>4</v>
      </c>
      <c r="H2939">
        <f t="shared" si="228"/>
        <v>134</v>
      </c>
      <c r="I2939" t="str">
        <f t="shared" si="229"/>
        <v>Almost Lost Customer</v>
      </c>
    </row>
    <row r="2940" spans="1:9" x14ac:dyDescent="0.25">
      <c r="A2940" s="11">
        <v>2941</v>
      </c>
      <c r="B2940" s="12">
        <v>172</v>
      </c>
      <c r="C2940" s="13">
        <v>5</v>
      </c>
      <c r="D2940" s="14">
        <v>2769.25</v>
      </c>
      <c r="E2940">
        <f t="shared" si="225"/>
        <v>1</v>
      </c>
      <c r="F2940">
        <f t="shared" si="226"/>
        <v>2</v>
      </c>
      <c r="G2940">
        <f t="shared" si="227"/>
        <v>2</v>
      </c>
      <c r="H2940">
        <f t="shared" si="228"/>
        <v>122</v>
      </c>
      <c r="I2940" t="str">
        <f t="shared" si="229"/>
        <v>Evasive Customer</v>
      </c>
    </row>
    <row r="2941" spans="1:9" x14ac:dyDescent="0.25">
      <c r="A2941" s="11">
        <v>2942</v>
      </c>
      <c r="B2941" s="12">
        <v>9</v>
      </c>
      <c r="C2941" s="13">
        <v>8</v>
      </c>
      <c r="D2941" s="14">
        <v>3126.29</v>
      </c>
      <c r="E2941">
        <f t="shared" si="225"/>
        <v>4</v>
      </c>
      <c r="F2941">
        <f t="shared" si="226"/>
        <v>4</v>
      </c>
      <c r="G2941">
        <f t="shared" si="227"/>
        <v>3</v>
      </c>
      <c r="H2941">
        <f t="shared" si="228"/>
        <v>443</v>
      </c>
      <c r="I2941" t="str">
        <f t="shared" si="229"/>
        <v>Very Loyal</v>
      </c>
    </row>
    <row r="2942" spans="1:9" x14ac:dyDescent="0.25">
      <c r="A2942" s="11">
        <v>2943</v>
      </c>
      <c r="B2942" s="12">
        <v>52</v>
      </c>
      <c r="C2942" s="13">
        <v>7</v>
      </c>
      <c r="D2942" s="14">
        <v>1991.8399999999997</v>
      </c>
      <c r="E2942">
        <f t="shared" si="225"/>
        <v>2</v>
      </c>
      <c r="F2942">
        <f t="shared" si="226"/>
        <v>3</v>
      </c>
      <c r="G2942">
        <f t="shared" si="227"/>
        <v>2</v>
      </c>
      <c r="H2942">
        <f t="shared" si="228"/>
        <v>232</v>
      </c>
      <c r="I2942" t="str">
        <f t="shared" si="229"/>
        <v>Losing Customer</v>
      </c>
    </row>
    <row r="2943" spans="1:9" x14ac:dyDescent="0.25">
      <c r="A2943" s="11">
        <v>2944</v>
      </c>
      <c r="B2943" s="12">
        <v>30</v>
      </c>
      <c r="C2943" s="13">
        <v>6</v>
      </c>
      <c r="D2943" s="14">
        <v>1458.81</v>
      </c>
      <c r="E2943">
        <f t="shared" si="225"/>
        <v>3</v>
      </c>
      <c r="F2943">
        <f t="shared" si="226"/>
        <v>2</v>
      </c>
      <c r="G2943">
        <f t="shared" si="227"/>
        <v>1</v>
      </c>
      <c r="H2943">
        <f t="shared" si="228"/>
        <v>321</v>
      </c>
      <c r="I2943" t="str">
        <f t="shared" si="229"/>
        <v>Late Bloomer</v>
      </c>
    </row>
    <row r="2944" spans="1:9" x14ac:dyDescent="0.25">
      <c r="A2944" s="11">
        <v>2945</v>
      </c>
      <c r="B2944" s="12">
        <v>49</v>
      </c>
      <c r="C2944" s="13">
        <v>3</v>
      </c>
      <c r="D2944" s="14">
        <v>397.23</v>
      </c>
      <c r="E2944">
        <f t="shared" si="225"/>
        <v>2</v>
      </c>
      <c r="F2944">
        <f t="shared" si="226"/>
        <v>1</v>
      </c>
      <c r="G2944">
        <f t="shared" si="227"/>
        <v>1</v>
      </c>
      <c r="H2944">
        <f t="shared" si="228"/>
        <v>211</v>
      </c>
      <c r="I2944" t="str">
        <f t="shared" si="229"/>
        <v>Almost Lost Customer</v>
      </c>
    </row>
    <row r="2945" spans="1:9" x14ac:dyDescent="0.25">
      <c r="A2945" s="11">
        <v>2946</v>
      </c>
      <c r="B2945" s="12">
        <v>31</v>
      </c>
      <c r="C2945" s="13">
        <v>10</v>
      </c>
      <c r="D2945" s="14">
        <v>3823.38</v>
      </c>
      <c r="E2945">
        <f t="shared" si="225"/>
        <v>3</v>
      </c>
      <c r="F2945">
        <f t="shared" si="226"/>
        <v>4</v>
      </c>
      <c r="G2945">
        <f t="shared" si="227"/>
        <v>3</v>
      </c>
      <c r="H2945">
        <f t="shared" si="228"/>
        <v>343</v>
      </c>
      <c r="I2945" t="str">
        <f t="shared" si="229"/>
        <v>Potential Customer</v>
      </c>
    </row>
    <row r="2946" spans="1:9" x14ac:dyDescent="0.25">
      <c r="A2946" s="11">
        <v>2947</v>
      </c>
      <c r="B2946" s="12">
        <v>14</v>
      </c>
      <c r="C2946" s="13">
        <v>6</v>
      </c>
      <c r="D2946" s="14">
        <v>3764.83</v>
      </c>
      <c r="E2946">
        <f t="shared" si="225"/>
        <v>4</v>
      </c>
      <c r="F2946">
        <f t="shared" si="226"/>
        <v>2</v>
      </c>
      <c r="G2946">
        <f t="shared" si="227"/>
        <v>3</v>
      </c>
      <c r="H2946">
        <f t="shared" si="228"/>
        <v>423</v>
      </c>
      <c r="I2946" t="str">
        <f t="shared" si="229"/>
        <v>Becoming Loyal</v>
      </c>
    </row>
    <row r="2947" spans="1:9" x14ac:dyDescent="0.25">
      <c r="A2947" s="11">
        <v>2948</v>
      </c>
      <c r="B2947" s="12">
        <v>111</v>
      </c>
      <c r="C2947" s="13">
        <v>5</v>
      </c>
      <c r="D2947" s="14">
        <v>2670.1299999999997</v>
      </c>
      <c r="E2947">
        <f t="shared" si="225"/>
        <v>1</v>
      </c>
      <c r="F2947">
        <f t="shared" si="226"/>
        <v>2</v>
      </c>
      <c r="G2947">
        <f t="shared" si="227"/>
        <v>2</v>
      </c>
      <c r="H2947">
        <f t="shared" si="228"/>
        <v>122</v>
      </c>
      <c r="I2947" t="str">
        <f t="shared" si="229"/>
        <v>Evasive Customer</v>
      </c>
    </row>
    <row r="2948" spans="1:9" x14ac:dyDescent="0.25">
      <c r="A2948" s="11">
        <v>2949</v>
      </c>
      <c r="B2948" s="12">
        <v>13</v>
      </c>
      <c r="C2948" s="13">
        <v>3</v>
      </c>
      <c r="D2948" s="14">
        <v>952.89999999999986</v>
      </c>
      <c r="E2948">
        <f t="shared" si="225"/>
        <v>4</v>
      </c>
      <c r="F2948">
        <f t="shared" si="226"/>
        <v>1</v>
      </c>
      <c r="G2948">
        <f t="shared" si="227"/>
        <v>1</v>
      </c>
      <c r="H2948">
        <f t="shared" si="228"/>
        <v>411</v>
      </c>
      <c r="I2948" t="str">
        <f t="shared" si="229"/>
        <v>Recent Customer</v>
      </c>
    </row>
    <row r="2949" spans="1:9" x14ac:dyDescent="0.25">
      <c r="A2949" s="11">
        <v>2950</v>
      </c>
      <c r="B2949" s="12">
        <v>75</v>
      </c>
      <c r="C2949" s="13">
        <v>3</v>
      </c>
      <c r="D2949" s="14">
        <v>645.9899999999999</v>
      </c>
      <c r="E2949">
        <f t="shared" si="225"/>
        <v>2</v>
      </c>
      <c r="F2949">
        <f t="shared" si="226"/>
        <v>1</v>
      </c>
      <c r="G2949">
        <f t="shared" si="227"/>
        <v>1</v>
      </c>
      <c r="H2949">
        <f t="shared" si="228"/>
        <v>211</v>
      </c>
      <c r="I2949" t="str">
        <f t="shared" si="229"/>
        <v>Almost Lost Customer</v>
      </c>
    </row>
    <row r="2950" spans="1:9" x14ac:dyDescent="0.25">
      <c r="A2950" s="11">
        <v>2951</v>
      </c>
      <c r="B2950" s="12">
        <v>85</v>
      </c>
      <c r="C2950" s="13">
        <v>9</v>
      </c>
      <c r="D2950" s="14">
        <v>4729.7300000000005</v>
      </c>
      <c r="E2950">
        <f t="shared" ref="E2950:E3013" si="230">IF(B2950&gt;88,1,IF(AND(B2950&lt;=88,B2950&gt;45),2,IF(AND(B2950&lt;=45,B2950&gt;18),3,IF(B2950&lt;=18,4))))</f>
        <v>2</v>
      </c>
      <c r="F2950">
        <f t="shared" ref="F2950:F3013" si="231">IF(C2950&gt;7,4,IF(AND(C2950&lt;=7,C2950&gt;6),3,IF(AND(C2950&lt;=6,C2950&gt;4),2,IF(C2950&lt;=4,1))))</f>
        <v>4</v>
      </c>
      <c r="G2950">
        <f t="shared" ref="G2950:G3013" si="232">IF(D2950&gt;4095.63,4,IF(AND(D2950&lt;=4095.63,D2950&gt;2785.04),3,IF(AND(D2950&lt;=2785.04,D2950&gt;1779.7),2,IF(D2950&lt;=1779.7,1))))</f>
        <v>4</v>
      </c>
      <c r="H2950">
        <f t="shared" ref="H2950:H3013" si="233">100*E2950+10*F2950+G2950</f>
        <v>244</v>
      </c>
      <c r="I2950" t="str">
        <f t="shared" ref="I2950:I3013" si="234">IF(H2950=444,"Platinum Customer",IF(AND(H2950&lt;444,H2950&gt;=433),"Very Loyal",IF(AND(H2950&lt;433,H2950&gt;=421),"Becoming Loyal",IF(AND(H2950&lt;421,H2950&gt;=344),"Recent Customer",IF(AND(H2950&lt;344,H2950&gt;=323),"Potential Customer",IF(AND(H2950&lt;323,H2950&gt;=311),"Late Bloomer",IF(AND(H2950&lt;311,H2950&gt;=224),"Losing Customer",IF(AND(H2950&lt;224,H2950&gt;=212),"High Risk Customer",IF(AND(H2950&lt;212,H2950&gt;=124),"Almost Lost Customer",IF(AND(H2950&lt;124,H2950&gt;=112),"Evasive Customer",IF(H2950=111,"Lost Customer")))))))))))</f>
        <v>Losing Customer</v>
      </c>
    </row>
    <row r="2951" spans="1:9" x14ac:dyDescent="0.25">
      <c r="A2951" s="11">
        <v>2952</v>
      </c>
      <c r="B2951" s="12">
        <v>27</v>
      </c>
      <c r="C2951" s="13">
        <v>5</v>
      </c>
      <c r="D2951" s="14">
        <v>2543.8900000000003</v>
      </c>
      <c r="E2951">
        <f t="shared" si="230"/>
        <v>3</v>
      </c>
      <c r="F2951">
        <f t="shared" si="231"/>
        <v>2</v>
      </c>
      <c r="G2951">
        <f t="shared" si="232"/>
        <v>2</v>
      </c>
      <c r="H2951">
        <f t="shared" si="233"/>
        <v>322</v>
      </c>
      <c r="I2951" t="str">
        <f t="shared" si="234"/>
        <v>Late Bloomer</v>
      </c>
    </row>
    <row r="2952" spans="1:9" x14ac:dyDescent="0.25">
      <c r="A2952" s="11">
        <v>2953</v>
      </c>
      <c r="B2952" s="12">
        <v>75</v>
      </c>
      <c r="C2952" s="13">
        <v>5</v>
      </c>
      <c r="D2952" s="14">
        <v>2881.2100000000005</v>
      </c>
      <c r="E2952">
        <f t="shared" si="230"/>
        <v>2</v>
      </c>
      <c r="F2952">
        <f t="shared" si="231"/>
        <v>2</v>
      </c>
      <c r="G2952">
        <f t="shared" si="232"/>
        <v>3</v>
      </c>
      <c r="H2952">
        <f t="shared" si="233"/>
        <v>223</v>
      </c>
      <c r="I2952" t="str">
        <f t="shared" si="234"/>
        <v>High Risk Customer</v>
      </c>
    </row>
    <row r="2953" spans="1:9" x14ac:dyDescent="0.25">
      <c r="A2953" s="11">
        <v>2954</v>
      </c>
      <c r="B2953" s="12">
        <v>6</v>
      </c>
      <c r="C2953" s="13">
        <v>6</v>
      </c>
      <c r="D2953" s="14">
        <v>2244.83</v>
      </c>
      <c r="E2953">
        <f t="shared" si="230"/>
        <v>4</v>
      </c>
      <c r="F2953">
        <f t="shared" si="231"/>
        <v>2</v>
      </c>
      <c r="G2953">
        <f t="shared" si="232"/>
        <v>2</v>
      </c>
      <c r="H2953">
        <f t="shared" si="233"/>
        <v>422</v>
      </c>
      <c r="I2953" t="str">
        <f t="shared" si="234"/>
        <v>Becoming Loyal</v>
      </c>
    </row>
    <row r="2954" spans="1:9" x14ac:dyDescent="0.25">
      <c r="A2954" s="11">
        <v>2955</v>
      </c>
      <c r="B2954" s="12">
        <v>19</v>
      </c>
      <c r="C2954" s="13">
        <v>8</v>
      </c>
      <c r="D2954" s="14">
        <v>4306.13</v>
      </c>
      <c r="E2954">
        <f t="shared" si="230"/>
        <v>3</v>
      </c>
      <c r="F2954">
        <f t="shared" si="231"/>
        <v>4</v>
      </c>
      <c r="G2954">
        <f t="shared" si="232"/>
        <v>4</v>
      </c>
      <c r="H2954">
        <f t="shared" si="233"/>
        <v>344</v>
      </c>
      <c r="I2954" t="str">
        <f t="shared" si="234"/>
        <v>Recent Customer</v>
      </c>
    </row>
    <row r="2955" spans="1:9" x14ac:dyDescent="0.25">
      <c r="A2955" s="11">
        <v>2956</v>
      </c>
      <c r="B2955" s="12">
        <v>97</v>
      </c>
      <c r="C2955" s="13">
        <v>7</v>
      </c>
      <c r="D2955" s="14">
        <v>2683.6699999999996</v>
      </c>
      <c r="E2955">
        <f t="shared" si="230"/>
        <v>1</v>
      </c>
      <c r="F2955">
        <f t="shared" si="231"/>
        <v>3</v>
      </c>
      <c r="G2955">
        <f t="shared" si="232"/>
        <v>2</v>
      </c>
      <c r="H2955">
        <f t="shared" si="233"/>
        <v>132</v>
      </c>
      <c r="I2955" t="str">
        <f t="shared" si="234"/>
        <v>Almost Lost Customer</v>
      </c>
    </row>
    <row r="2956" spans="1:9" x14ac:dyDescent="0.25">
      <c r="A2956" s="11">
        <v>2957</v>
      </c>
      <c r="B2956" s="12">
        <v>98</v>
      </c>
      <c r="C2956" s="13">
        <v>3</v>
      </c>
      <c r="D2956" s="14">
        <v>2844.83</v>
      </c>
      <c r="E2956">
        <f t="shared" si="230"/>
        <v>1</v>
      </c>
      <c r="F2956">
        <f t="shared" si="231"/>
        <v>1</v>
      </c>
      <c r="G2956">
        <f t="shared" si="232"/>
        <v>3</v>
      </c>
      <c r="H2956">
        <f t="shared" si="233"/>
        <v>113</v>
      </c>
      <c r="I2956" t="str">
        <f t="shared" si="234"/>
        <v>Evasive Customer</v>
      </c>
    </row>
    <row r="2957" spans="1:9" x14ac:dyDescent="0.25">
      <c r="A2957" s="11">
        <v>2958</v>
      </c>
      <c r="B2957" s="12">
        <v>4</v>
      </c>
      <c r="C2957" s="13">
        <v>7</v>
      </c>
      <c r="D2957" s="14">
        <v>1850.9900000000002</v>
      </c>
      <c r="E2957">
        <f t="shared" si="230"/>
        <v>4</v>
      </c>
      <c r="F2957">
        <f t="shared" si="231"/>
        <v>3</v>
      </c>
      <c r="G2957">
        <f t="shared" si="232"/>
        <v>2</v>
      </c>
      <c r="H2957">
        <f t="shared" si="233"/>
        <v>432</v>
      </c>
      <c r="I2957" t="str">
        <f t="shared" si="234"/>
        <v>Becoming Loyal</v>
      </c>
    </row>
    <row r="2958" spans="1:9" x14ac:dyDescent="0.25">
      <c r="A2958" s="11">
        <v>2959</v>
      </c>
      <c r="B2958" s="12">
        <v>134</v>
      </c>
      <c r="C2958" s="13">
        <v>3</v>
      </c>
      <c r="D2958" s="14">
        <v>1835.26</v>
      </c>
      <c r="E2958">
        <f t="shared" si="230"/>
        <v>1</v>
      </c>
      <c r="F2958">
        <f t="shared" si="231"/>
        <v>1</v>
      </c>
      <c r="G2958">
        <f t="shared" si="232"/>
        <v>2</v>
      </c>
      <c r="H2958">
        <f t="shared" si="233"/>
        <v>112</v>
      </c>
      <c r="I2958" t="str">
        <f t="shared" si="234"/>
        <v>Evasive Customer</v>
      </c>
    </row>
    <row r="2959" spans="1:9" x14ac:dyDescent="0.25">
      <c r="A2959" s="11">
        <v>2960</v>
      </c>
      <c r="B2959" s="12">
        <v>88</v>
      </c>
      <c r="C2959" s="13">
        <v>3</v>
      </c>
      <c r="D2959" s="14">
        <v>2935.67</v>
      </c>
      <c r="E2959">
        <f t="shared" si="230"/>
        <v>2</v>
      </c>
      <c r="F2959">
        <f t="shared" si="231"/>
        <v>1</v>
      </c>
      <c r="G2959">
        <f t="shared" si="232"/>
        <v>3</v>
      </c>
      <c r="H2959">
        <f t="shared" si="233"/>
        <v>213</v>
      </c>
      <c r="I2959" t="str">
        <f t="shared" si="234"/>
        <v>High Risk Customer</v>
      </c>
    </row>
    <row r="2960" spans="1:9" x14ac:dyDescent="0.25">
      <c r="A2960" s="11">
        <v>2961</v>
      </c>
      <c r="B2960" s="12">
        <v>2</v>
      </c>
      <c r="C2960" s="13">
        <v>6</v>
      </c>
      <c r="D2960" s="14">
        <v>6234.869999999999</v>
      </c>
      <c r="E2960">
        <f t="shared" si="230"/>
        <v>4</v>
      </c>
      <c r="F2960">
        <f t="shared" si="231"/>
        <v>2</v>
      </c>
      <c r="G2960">
        <f t="shared" si="232"/>
        <v>4</v>
      </c>
      <c r="H2960">
        <f t="shared" si="233"/>
        <v>424</v>
      </c>
      <c r="I2960" t="str">
        <f t="shared" si="234"/>
        <v>Becoming Loyal</v>
      </c>
    </row>
    <row r="2961" spans="1:9" x14ac:dyDescent="0.25">
      <c r="A2961" s="11">
        <v>2962</v>
      </c>
      <c r="B2961" s="12">
        <v>77</v>
      </c>
      <c r="C2961" s="13">
        <v>3</v>
      </c>
      <c r="D2961" s="14">
        <v>444.65000000000009</v>
      </c>
      <c r="E2961">
        <f t="shared" si="230"/>
        <v>2</v>
      </c>
      <c r="F2961">
        <f t="shared" si="231"/>
        <v>1</v>
      </c>
      <c r="G2961">
        <f t="shared" si="232"/>
        <v>1</v>
      </c>
      <c r="H2961">
        <f t="shared" si="233"/>
        <v>211</v>
      </c>
      <c r="I2961" t="str">
        <f t="shared" si="234"/>
        <v>Almost Lost Customer</v>
      </c>
    </row>
    <row r="2962" spans="1:9" x14ac:dyDescent="0.25">
      <c r="A2962" s="11">
        <v>2963</v>
      </c>
      <c r="B2962" s="12">
        <v>213</v>
      </c>
      <c r="C2962" s="13">
        <v>5</v>
      </c>
      <c r="D2962" s="14">
        <v>1130.3899999999999</v>
      </c>
      <c r="E2962">
        <f t="shared" si="230"/>
        <v>1</v>
      </c>
      <c r="F2962">
        <f t="shared" si="231"/>
        <v>2</v>
      </c>
      <c r="G2962">
        <f t="shared" si="232"/>
        <v>1</v>
      </c>
      <c r="H2962">
        <f t="shared" si="233"/>
        <v>121</v>
      </c>
      <c r="I2962" t="str">
        <f t="shared" si="234"/>
        <v>Evasive Customer</v>
      </c>
    </row>
    <row r="2963" spans="1:9" x14ac:dyDescent="0.25">
      <c r="A2963" s="11">
        <v>2964</v>
      </c>
      <c r="B2963" s="12">
        <v>168</v>
      </c>
      <c r="C2963" s="13">
        <v>2</v>
      </c>
      <c r="D2963" s="14">
        <v>2411.89</v>
      </c>
      <c r="E2963">
        <f t="shared" si="230"/>
        <v>1</v>
      </c>
      <c r="F2963">
        <f t="shared" si="231"/>
        <v>1</v>
      </c>
      <c r="G2963">
        <f t="shared" si="232"/>
        <v>2</v>
      </c>
      <c r="H2963">
        <f t="shared" si="233"/>
        <v>112</v>
      </c>
      <c r="I2963" t="str">
        <f t="shared" si="234"/>
        <v>Evasive Customer</v>
      </c>
    </row>
    <row r="2964" spans="1:9" x14ac:dyDescent="0.25">
      <c r="A2964" s="11">
        <v>2965</v>
      </c>
      <c r="B2964" s="12">
        <v>90</v>
      </c>
      <c r="C2964" s="13">
        <v>6</v>
      </c>
      <c r="D2964" s="14">
        <v>2422.7200000000003</v>
      </c>
      <c r="E2964">
        <f t="shared" si="230"/>
        <v>1</v>
      </c>
      <c r="F2964">
        <f t="shared" si="231"/>
        <v>2</v>
      </c>
      <c r="G2964">
        <f t="shared" si="232"/>
        <v>2</v>
      </c>
      <c r="H2964">
        <f t="shared" si="233"/>
        <v>122</v>
      </c>
      <c r="I2964" t="str">
        <f t="shared" si="234"/>
        <v>Evasive Customer</v>
      </c>
    </row>
    <row r="2965" spans="1:9" x14ac:dyDescent="0.25">
      <c r="A2965" s="11">
        <v>2966</v>
      </c>
      <c r="B2965" s="12">
        <v>32</v>
      </c>
      <c r="C2965" s="13">
        <v>5</v>
      </c>
      <c r="D2965" s="14">
        <v>2629.22</v>
      </c>
      <c r="E2965">
        <f t="shared" si="230"/>
        <v>3</v>
      </c>
      <c r="F2965">
        <f t="shared" si="231"/>
        <v>2</v>
      </c>
      <c r="G2965">
        <f t="shared" si="232"/>
        <v>2</v>
      </c>
      <c r="H2965">
        <f t="shared" si="233"/>
        <v>322</v>
      </c>
      <c r="I2965" t="str">
        <f t="shared" si="234"/>
        <v>Late Bloomer</v>
      </c>
    </row>
    <row r="2966" spans="1:9" x14ac:dyDescent="0.25">
      <c r="A2966" s="11">
        <v>2967</v>
      </c>
      <c r="B2966" s="12">
        <v>10</v>
      </c>
      <c r="C2966" s="13">
        <v>3</v>
      </c>
      <c r="D2966" s="14">
        <v>2466.2799999999997</v>
      </c>
      <c r="E2966">
        <f t="shared" si="230"/>
        <v>4</v>
      </c>
      <c r="F2966">
        <f t="shared" si="231"/>
        <v>1</v>
      </c>
      <c r="G2966">
        <f t="shared" si="232"/>
        <v>2</v>
      </c>
      <c r="H2966">
        <f t="shared" si="233"/>
        <v>412</v>
      </c>
      <c r="I2966" t="str">
        <f t="shared" si="234"/>
        <v>Recent Customer</v>
      </c>
    </row>
    <row r="2967" spans="1:9" x14ac:dyDescent="0.25">
      <c r="A2967" s="11">
        <v>2968</v>
      </c>
      <c r="B2967" s="12">
        <v>171</v>
      </c>
      <c r="C2967" s="13">
        <v>7</v>
      </c>
      <c r="D2967" s="14">
        <v>1644.27</v>
      </c>
      <c r="E2967">
        <f t="shared" si="230"/>
        <v>1</v>
      </c>
      <c r="F2967">
        <f t="shared" si="231"/>
        <v>3</v>
      </c>
      <c r="G2967">
        <f t="shared" si="232"/>
        <v>1</v>
      </c>
      <c r="H2967">
        <f t="shared" si="233"/>
        <v>131</v>
      </c>
      <c r="I2967" t="str">
        <f t="shared" si="234"/>
        <v>Almost Lost Customer</v>
      </c>
    </row>
    <row r="2968" spans="1:9" x14ac:dyDescent="0.25">
      <c r="A2968" s="11">
        <v>2969</v>
      </c>
      <c r="B2968" s="12">
        <v>11</v>
      </c>
      <c r="C2968" s="13">
        <v>6</v>
      </c>
      <c r="D2968" s="14">
        <v>2998.03</v>
      </c>
      <c r="E2968">
        <f t="shared" si="230"/>
        <v>4</v>
      </c>
      <c r="F2968">
        <f t="shared" si="231"/>
        <v>2</v>
      </c>
      <c r="G2968">
        <f t="shared" si="232"/>
        <v>3</v>
      </c>
      <c r="H2968">
        <f t="shared" si="233"/>
        <v>423</v>
      </c>
      <c r="I2968" t="str">
        <f t="shared" si="234"/>
        <v>Becoming Loyal</v>
      </c>
    </row>
    <row r="2969" spans="1:9" x14ac:dyDescent="0.25">
      <c r="A2969" s="11">
        <v>2970</v>
      </c>
      <c r="B2969" s="12">
        <v>98</v>
      </c>
      <c r="C2969" s="13">
        <v>4</v>
      </c>
      <c r="D2969" s="14">
        <v>1111.1100000000001</v>
      </c>
      <c r="E2969">
        <f t="shared" si="230"/>
        <v>1</v>
      </c>
      <c r="F2969">
        <f t="shared" si="231"/>
        <v>1</v>
      </c>
      <c r="G2969">
        <f t="shared" si="232"/>
        <v>1</v>
      </c>
      <c r="H2969">
        <f t="shared" si="233"/>
        <v>111</v>
      </c>
      <c r="I2969" t="str">
        <f t="shared" si="234"/>
        <v>Lost Customer</v>
      </c>
    </row>
    <row r="2970" spans="1:9" x14ac:dyDescent="0.25">
      <c r="A2970" s="11">
        <v>2971</v>
      </c>
      <c r="B2970" s="12">
        <v>27</v>
      </c>
      <c r="C2970" s="13">
        <v>3</v>
      </c>
      <c r="D2970" s="14">
        <v>1511.3200000000002</v>
      </c>
      <c r="E2970">
        <f t="shared" si="230"/>
        <v>3</v>
      </c>
      <c r="F2970">
        <f t="shared" si="231"/>
        <v>1</v>
      </c>
      <c r="G2970">
        <f t="shared" si="232"/>
        <v>1</v>
      </c>
      <c r="H2970">
        <f t="shared" si="233"/>
        <v>311</v>
      </c>
      <c r="I2970" t="str">
        <f t="shared" si="234"/>
        <v>Late Bloomer</v>
      </c>
    </row>
    <row r="2971" spans="1:9" x14ac:dyDescent="0.25">
      <c r="A2971" s="11">
        <v>2972</v>
      </c>
      <c r="B2971" s="12">
        <v>56</v>
      </c>
      <c r="C2971" s="13">
        <v>4</v>
      </c>
      <c r="D2971" s="14">
        <v>1188.8800000000001</v>
      </c>
      <c r="E2971">
        <f t="shared" si="230"/>
        <v>2</v>
      </c>
      <c r="F2971">
        <f t="shared" si="231"/>
        <v>1</v>
      </c>
      <c r="G2971">
        <f t="shared" si="232"/>
        <v>1</v>
      </c>
      <c r="H2971">
        <f t="shared" si="233"/>
        <v>211</v>
      </c>
      <c r="I2971" t="str">
        <f t="shared" si="234"/>
        <v>Almost Lost Customer</v>
      </c>
    </row>
    <row r="2972" spans="1:9" x14ac:dyDescent="0.25">
      <c r="A2972" s="11">
        <v>2973</v>
      </c>
      <c r="B2972" s="12">
        <v>93</v>
      </c>
      <c r="C2972" s="13">
        <v>4</v>
      </c>
      <c r="D2972" s="14">
        <v>2016.0299999999997</v>
      </c>
      <c r="E2972">
        <f t="shared" si="230"/>
        <v>1</v>
      </c>
      <c r="F2972">
        <f t="shared" si="231"/>
        <v>1</v>
      </c>
      <c r="G2972">
        <f t="shared" si="232"/>
        <v>2</v>
      </c>
      <c r="H2972">
        <f t="shared" si="233"/>
        <v>112</v>
      </c>
      <c r="I2972" t="str">
        <f t="shared" si="234"/>
        <v>Evasive Customer</v>
      </c>
    </row>
    <row r="2973" spans="1:9" x14ac:dyDescent="0.25">
      <c r="A2973" s="11">
        <v>2974</v>
      </c>
      <c r="B2973" s="12">
        <v>159</v>
      </c>
      <c r="C2973" s="13">
        <v>2</v>
      </c>
      <c r="D2973" s="14">
        <v>255.19</v>
      </c>
      <c r="E2973">
        <f t="shared" si="230"/>
        <v>1</v>
      </c>
      <c r="F2973">
        <f t="shared" si="231"/>
        <v>1</v>
      </c>
      <c r="G2973">
        <f t="shared" si="232"/>
        <v>1</v>
      </c>
      <c r="H2973">
        <f t="shared" si="233"/>
        <v>111</v>
      </c>
      <c r="I2973" t="str">
        <f t="shared" si="234"/>
        <v>Lost Customer</v>
      </c>
    </row>
    <row r="2974" spans="1:9" x14ac:dyDescent="0.25">
      <c r="A2974" s="11">
        <v>2975</v>
      </c>
      <c r="B2974" s="12">
        <v>169</v>
      </c>
      <c r="C2974" s="13">
        <v>3</v>
      </c>
      <c r="D2974" s="14">
        <v>2020.68</v>
      </c>
      <c r="E2974">
        <f t="shared" si="230"/>
        <v>1</v>
      </c>
      <c r="F2974">
        <f t="shared" si="231"/>
        <v>1</v>
      </c>
      <c r="G2974">
        <f t="shared" si="232"/>
        <v>2</v>
      </c>
      <c r="H2974">
        <f t="shared" si="233"/>
        <v>112</v>
      </c>
      <c r="I2974" t="str">
        <f t="shared" si="234"/>
        <v>Evasive Customer</v>
      </c>
    </row>
    <row r="2975" spans="1:9" x14ac:dyDescent="0.25">
      <c r="A2975" s="11">
        <v>2976</v>
      </c>
      <c r="B2975" s="12">
        <v>6</v>
      </c>
      <c r="C2975" s="13">
        <v>4</v>
      </c>
      <c r="D2975" s="14">
        <v>3521.6300000000006</v>
      </c>
      <c r="E2975">
        <f t="shared" si="230"/>
        <v>4</v>
      </c>
      <c r="F2975">
        <f t="shared" si="231"/>
        <v>1</v>
      </c>
      <c r="G2975">
        <f t="shared" si="232"/>
        <v>3</v>
      </c>
      <c r="H2975">
        <f t="shared" si="233"/>
        <v>413</v>
      </c>
      <c r="I2975" t="str">
        <f t="shared" si="234"/>
        <v>Recent Customer</v>
      </c>
    </row>
    <row r="2976" spans="1:9" x14ac:dyDescent="0.25">
      <c r="A2976" s="11">
        <v>2977</v>
      </c>
      <c r="B2976" s="12">
        <v>9</v>
      </c>
      <c r="C2976" s="13">
        <v>5</v>
      </c>
      <c r="D2976" s="14">
        <v>1936.2399999999998</v>
      </c>
      <c r="E2976">
        <f t="shared" si="230"/>
        <v>4</v>
      </c>
      <c r="F2976">
        <f t="shared" si="231"/>
        <v>2</v>
      </c>
      <c r="G2976">
        <f t="shared" si="232"/>
        <v>2</v>
      </c>
      <c r="H2976">
        <f t="shared" si="233"/>
        <v>422</v>
      </c>
      <c r="I2976" t="str">
        <f t="shared" si="234"/>
        <v>Becoming Loyal</v>
      </c>
    </row>
    <row r="2977" spans="1:9" x14ac:dyDescent="0.25">
      <c r="A2977" s="11">
        <v>2978</v>
      </c>
      <c r="B2977" s="12">
        <v>147</v>
      </c>
      <c r="C2977" s="13">
        <v>3</v>
      </c>
      <c r="D2977" s="14">
        <v>827.70999999999992</v>
      </c>
      <c r="E2977">
        <f t="shared" si="230"/>
        <v>1</v>
      </c>
      <c r="F2977">
        <f t="shared" si="231"/>
        <v>1</v>
      </c>
      <c r="G2977">
        <f t="shared" si="232"/>
        <v>1</v>
      </c>
      <c r="H2977">
        <f t="shared" si="233"/>
        <v>111</v>
      </c>
      <c r="I2977" t="str">
        <f t="shared" si="234"/>
        <v>Lost Customer</v>
      </c>
    </row>
    <row r="2978" spans="1:9" x14ac:dyDescent="0.25">
      <c r="A2978" s="11">
        <v>2979</v>
      </c>
      <c r="B2978" s="12">
        <v>127</v>
      </c>
      <c r="C2978" s="13">
        <v>4</v>
      </c>
      <c r="D2978" s="14">
        <v>990.58999999999992</v>
      </c>
      <c r="E2978">
        <f t="shared" si="230"/>
        <v>1</v>
      </c>
      <c r="F2978">
        <f t="shared" si="231"/>
        <v>1</v>
      </c>
      <c r="G2978">
        <f t="shared" si="232"/>
        <v>1</v>
      </c>
      <c r="H2978">
        <f t="shared" si="233"/>
        <v>111</v>
      </c>
      <c r="I2978" t="str">
        <f t="shared" si="234"/>
        <v>Lost Customer</v>
      </c>
    </row>
    <row r="2979" spans="1:9" x14ac:dyDescent="0.25">
      <c r="A2979" s="11">
        <v>2980</v>
      </c>
      <c r="B2979" s="12">
        <v>15</v>
      </c>
      <c r="C2979" s="13">
        <v>6</v>
      </c>
      <c r="D2979" s="14">
        <v>2573.0400000000004</v>
      </c>
      <c r="E2979">
        <f t="shared" si="230"/>
        <v>4</v>
      </c>
      <c r="F2979">
        <f t="shared" si="231"/>
        <v>2</v>
      </c>
      <c r="G2979">
        <f t="shared" si="232"/>
        <v>2</v>
      </c>
      <c r="H2979">
        <f t="shared" si="233"/>
        <v>422</v>
      </c>
      <c r="I2979" t="str">
        <f t="shared" si="234"/>
        <v>Becoming Loyal</v>
      </c>
    </row>
    <row r="2980" spans="1:9" x14ac:dyDescent="0.25">
      <c r="A2980" s="11">
        <v>2981</v>
      </c>
      <c r="B2980" s="12">
        <v>52</v>
      </c>
      <c r="C2980" s="13">
        <v>7</v>
      </c>
      <c r="D2980" s="14">
        <v>1260.26</v>
      </c>
      <c r="E2980">
        <f t="shared" si="230"/>
        <v>2</v>
      </c>
      <c r="F2980">
        <f t="shared" si="231"/>
        <v>3</v>
      </c>
      <c r="G2980">
        <f t="shared" si="232"/>
        <v>1</v>
      </c>
      <c r="H2980">
        <f t="shared" si="233"/>
        <v>231</v>
      </c>
      <c r="I2980" t="str">
        <f t="shared" si="234"/>
        <v>Losing Customer</v>
      </c>
    </row>
    <row r="2981" spans="1:9" x14ac:dyDescent="0.25">
      <c r="A2981" s="11">
        <v>2982</v>
      </c>
      <c r="B2981" s="12">
        <v>117</v>
      </c>
      <c r="C2981" s="13">
        <v>7</v>
      </c>
      <c r="D2981" s="14">
        <v>6366.75</v>
      </c>
      <c r="E2981">
        <f t="shared" si="230"/>
        <v>1</v>
      </c>
      <c r="F2981">
        <f t="shared" si="231"/>
        <v>3</v>
      </c>
      <c r="G2981">
        <f t="shared" si="232"/>
        <v>4</v>
      </c>
      <c r="H2981">
        <f t="shared" si="233"/>
        <v>134</v>
      </c>
      <c r="I2981" t="str">
        <f t="shared" si="234"/>
        <v>Almost Lost Customer</v>
      </c>
    </row>
    <row r="2982" spans="1:9" x14ac:dyDescent="0.25">
      <c r="A2982" s="11">
        <v>2983</v>
      </c>
      <c r="B2982" s="12">
        <v>129</v>
      </c>
      <c r="C2982" s="13">
        <v>5</v>
      </c>
      <c r="D2982" s="14">
        <v>3344.17</v>
      </c>
      <c r="E2982">
        <f t="shared" si="230"/>
        <v>1</v>
      </c>
      <c r="F2982">
        <f t="shared" si="231"/>
        <v>2</v>
      </c>
      <c r="G2982">
        <f t="shared" si="232"/>
        <v>3</v>
      </c>
      <c r="H2982">
        <f t="shared" si="233"/>
        <v>123</v>
      </c>
      <c r="I2982" t="str">
        <f t="shared" si="234"/>
        <v>Evasive Customer</v>
      </c>
    </row>
    <row r="2983" spans="1:9" x14ac:dyDescent="0.25">
      <c r="A2983" s="11">
        <v>2984</v>
      </c>
      <c r="B2983" s="12">
        <v>158</v>
      </c>
      <c r="C2983" s="13">
        <v>5</v>
      </c>
      <c r="D2983" s="14">
        <v>3820.01</v>
      </c>
      <c r="E2983">
        <f t="shared" si="230"/>
        <v>1</v>
      </c>
      <c r="F2983">
        <f t="shared" si="231"/>
        <v>2</v>
      </c>
      <c r="G2983">
        <f t="shared" si="232"/>
        <v>3</v>
      </c>
      <c r="H2983">
        <f t="shared" si="233"/>
        <v>123</v>
      </c>
      <c r="I2983" t="str">
        <f t="shared" si="234"/>
        <v>Evasive Customer</v>
      </c>
    </row>
    <row r="2984" spans="1:9" x14ac:dyDescent="0.25">
      <c r="A2984" s="11">
        <v>2985</v>
      </c>
      <c r="B2984" s="12">
        <v>38</v>
      </c>
      <c r="C2984" s="13">
        <v>10</v>
      </c>
      <c r="D2984" s="14">
        <v>6308.1599999999989</v>
      </c>
      <c r="E2984">
        <f t="shared" si="230"/>
        <v>3</v>
      </c>
      <c r="F2984">
        <f t="shared" si="231"/>
        <v>4</v>
      </c>
      <c r="G2984">
        <f t="shared" si="232"/>
        <v>4</v>
      </c>
      <c r="H2984">
        <f t="shared" si="233"/>
        <v>344</v>
      </c>
      <c r="I2984" t="str">
        <f t="shared" si="234"/>
        <v>Recent Customer</v>
      </c>
    </row>
    <row r="2985" spans="1:9" x14ac:dyDescent="0.25">
      <c r="A2985" s="11">
        <v>2986</v>
      </c>
      <c r="B2985" s="12">
        <v>28</v>
      </c>
      <c r="C2985" s="13">
        <v>9</v>
      </c>
      <c r="D2985" s="14">
        <v>4271.8</v>
      </c>
      <c r="E2985">
        <f t="shared" si="230"/>
        <v>3</v>
      </c>
      <c r="F2985">
        <f t="shared" si="231"/>
        <v>4</v>
      </c>
      <c r="G2985">
        <f t="shared" si="232"/>
        <v>4</v>
      </c>
      <c r="H2985">
        <f t="shared" si="233"/>
        <v>344</v>
      </c>
      <c r="I2985" t="str">
        <f t="shared" si="234"/>
        <v>Recent Customer</v>
      </c>
    </row>
    <row r="2986" spans="1:9" x14ac:dyDescent="0.25">
      <c r="A2986" s="11">
        <v>2987</v>
      </c>
      <c r="B2986" s="12">
        <v>52</v>
      </c>
      <c r="C2986" s="13">
        <v>5</v>
      </c>
      <c r="D2986" s="14">
        <v>2029.3099999999995</v>
      </c>
      <c r="E2986">
        <f t="shared" si="230"/>
        <v>2</v>
      </c>
      <c r="F2986">
        <f t="shared" si="231"/>
        <v>2</v>
      </c>
      <c r="G2986">
        <f t="shared" si="232"/>
        <v>2</v>
      </c>
      <c r="H2986">
        <f t="shared" si="233"/>
        <v>222</v>
      </c>
      <c r="I2986" t="str">
        <f t="shared" si="234"/>
        <v>High Risk Customer</v>
      </c>
    </row>
    <row r="2987" spans="1:9" x14ac:dyDescent="0.25">
      <c r="A2987" s="11">
        <v>2988</v>
      </c>
      <c r="B2987" s="12">
        <v>32</v>
      </c>
      <c r="C2987" s="13">
        <v>8</v>
      </c>
      <c r="D2987" s="14">
        <v>3034.9700000000003</v>
      </c>
      <c r="E2987">
        <f t="shared" si="230"/>
        <v>3</v>
      </c>
      <c r="F2987">
        <f t="shared" si="231"/>
        <v>4</v>
      </c>
      <c r="G2987">
        <f t="shared" si="232"/>
        <v>3</v>
      </c>
      <c r="H2987">
        <f t="shared" si="233"/>
        <v>343</v>
      </c>
      <c r="I2987" t="str">
        <f t="shared" si="234"/>
        <v>Potential Customer</v>
      </c>
    </row>
    <row r="2988" spans="1:9" x14ac:dyDescent="0.25">
      <c r="A2988" s="11">
        <v>2989</v>
      </c>
      <c r="B2988" s="12">
        <v>70</v>
      </c>
      <c r="C2988" s="13">
        <v>9</v>
      </c>
      <c r="D2988" s="14">
        <v>6845.0599999999995</v>
      </c>
      <c r="E2988">
        <f t="shared" si="230"/>
        <v>2</v>
      </c>
      <c r="F2988">
        <f t="shared" si="231"/>
        <v>4</v>
      </c>
      <c r="G2988">
        <f t="shared" si="232"/>
        <v>4</v>
      </c>
      <c r="H2988">
        <f t="shared" si="233"/>
        <v>244</v>
      </c>
      <c r="I2988" t="str">
        <f t="shared" si="234"/>
        <v>Losing Customer</v>
      </c>
    </row>
    <row r="2989" spans="1:9" x14ac:dyDescent="0.25">
      <c r="A2989" s="11">
        <v>2990</v>
      </c>
      <c r="B2989" s="12">
        <v>14</v>
      </c>
      <c r="C2989" s="13">
        <v>7</v>
      </c>
      <c r="D2989" s="14">
        <v>2584.6900000000005</v>
      </c>
      <c r="E2989">
        <f t="shared" si="230"/>
        <v>4</v>
      </c>
      <c r="F2989">
        <f t="shared" si="231"/>
        <v>3</v>
      </c>
      <c r="G2989">
        <f t="shared" si="232"/>
        <v>2</v>
      </c>
      <c r="H2989">
        <f t="shared" si="233"/>
        <v>432</v>
      </c>
      <c r="I2989" t="str">
        <f t="shared" si="234"/>
        <v>Becoming Loyal</v>
      </c>
    </row>
    <row r="2990" spans="1:9" x14ac:dyDescent="0.25">
      <c r="A2990" s="11">
        <v>2991</v>
      </c>
      <c r="B2990" s="12">
        <v>75</v>
      </c>
      <c r="C2990" s="13">
        <v>6</v>
      </c>
      <c r="D2990" s="14">
        <v>2602.5200000000004</v>
      </c>
      <c r="E2990">
        <f t="shared" si="230"/>
        <v>2</v>
      </c>
      <c r="F2990">
        <f t="shared" si="231"/>
        <v>2</v>
      </c>
      <c r="G2990">
        <f t="shared" si="232"/>
        <v>2</v>
      </c>
      <c r="H2990">
        <f t="shared" si="233"/>
        <v>222</v>
      </c>
      <c r="I2990" t="str">
        <f t="shared" si="234"/>
        <v>High Risk Customer</v>
      </c>
    </row>
    <row r="2991" spans="1:9" x14ac:dyDescent="0.25">
      <c r="A2991" s="11">
        <v>2992</v>
      </c>
      <c r="B2991" s="12">
        <v>9</v>
      </c>
      <c r="C2991" s="13">
        <v>8</v>
      </c>
      <c r="D2991" s="14">
        <v>6871.5399999999991</v>
      </c>
      <c r="E2991">
        <f t="shared" si="230"/>
        <v>4</v>
      </c>
      <c r="F2991">
        <f t="shared" si="231"/>
        <v>4</v>
      </c>
      <c r="G2991">
        <f t="shared" si="232"/>
        <v>4</v>
      </c>
      <c r="H2991">
        <f t="shared" si="233"/>
        <v>444</v>
      </c>
      <c r="I2991" t="str">
        <f t="shared" si="234"/>
        <v>Platinum Customer</v>
      </c>
    </row>
    <row r="2992" spans="1:9" x14ac:dyDescent="0.25">
      <c r="A2992" s="11">
        <v>2993</v>
      </c>
      <c r="B2992" s="12">
        <v>9</v>
      </c>
      <c r="C2992" s="13">
        <v>8</v>
      </c>
      <c r="D2992" s="14">
        <v>4095.6299999999997</v>
      </c>
      <c r="E2992">
        <f t="shared" si="230"/>
        <v>4</v>
      </c>
      <c r="F2992">
        <f t="shared" si="231"/>
        <v>4</v>
      </c>
      <c r="G2992">
        <f t="shared" si="232"/>
        <v>3</v>
      </c>
      <c r="H2992">
        <f t="shared" si="233"/>
        <v>443</v>
      </c>
      <c r="I2992" t="str">
        <f t="shared" si="234"/>
        <v>Very Loyal</v>
      </c>
    </row>
    <row r="2993" spans="1:9" x14ac:dyDescent="0.25">
      <c r="A2993" s="11">
        <v>2994</v>
      </c>
      <c r="B2993" s="12">
        <v>15</v>
      </c>
      <c r="C2993" s="13">
        <v>3</v>
      </c>
      <c r="D2993" s="14">
        <v>179.84</v>
      </c>
      <c r="E2993">
        <f t="shared" si="230"/>
        <v>4</v>
      </c>
      <c r="F2993">
        <f t="shared" si="231"/>
        <v>1</v>
      </c>
      <c r="G2993">
        <f t="shared" si="232"/>
        <v>1</v>
      </c>
      <c r="H2993">
        <f t="shared" si="233"/>
        <v>411</v>
      </c>
      <c r="I2993" t="str">
        <f t="shared" si="234"/>
        <v>Recent Customer</v>
      </c>
    </row>
    <row r="2994" spans="1:9" x14ac:dyDescent="0.25">
      <c r="A2994" s="11">
        <v>2995</v>
      </c>
      <c r="B2994" s="12">
        <v>10</v>
      </c>
      <c r="C2994" s="13">
        <v>5</v>
      </c>
      <c r="D2994" s="14">
        <v>3066.6800000000003</v>
      </c>
      <c r="E2994">
        <f t="shared" si="230"/>
        <v>4</v>
      </c>
      <c r="F2994">
        <f t="shared" si="231"/>
        <v>2</v>
      </c>
      <c r="G2994">
        <f t="shared" si="232"/>
        <v>3</v>
      </c>
      <c r="H2994">
        <f t="shared" si="233"/>
        <v>423</v>
      </c>
      <c r="I2994" t="str">
        <f t="shared" si="234"/>
        <v>Becoming Loyal</v>
      </c>
    </row>
    <row r="2995" spans="1:9" x14ac:dyDescent="0.25">
      <c r="A2995" s="11">
        <v>2996</v>
      </c>
      <c r="B2995" s="12">
        <v>21</v>
      </c>
      <c r="C2995" s="13">
        <v>3</v>
      </c>
      <c r="D2995" s="14">
        <v>1751.7199999999998</v>
      </c>
      <c r="E2995">
        <f t="shared" si="230"/>
        <v>3</v>
      </c>
      <c r="F2995">
        <f t="shared" si="231"/>
        <v>1</v>
      </c>
      <c r="G2995">
        <f t="shared" si="232"/>
        <v>1</v>
      </c>
      <c r="H2995">
        <f t="shared" si="233"/>
        <v>311</v>
      </c>
      <c r="I2995" t="str">
        <f t="shared" si="234"/>
        <v>Late Bloomer</v>
      </c>
    </row>
    <row r="2996" spans="1:9" x14ac:dyDescent="0.25">
      <c r="A2996" s="11">
        <v>2997</v>
      </c>
      <c r="B2996" s="12">
        <v>31</v>
      </c>
      <c r="C2996" s="13">
        <v>6</v>
      </c>
      <c r="D2996" s="14">
        <v>2035.02</v>
      </c>
      <c r="E2996">
        <f t="shared" si="230"/>
        <v>3</v>
      </c>
      <c r="F2996">
        <f t="shared" si="231"/>
        <v>2</v>
      </c>
      <c r="G2996">
        <f t="shared" si="232"/>
        <v>2</v>
      </c>
      <c r="H2996">
        <f t="shared" si="233"/>
        <v>322</v>
      </c>
      <c r="I2996" t="str">
        <f t="shared" si="234"/>
        <v>Late Bloomer</v>
      </c>
    </row>
    <row r="2997" spans="1:9" x14ac:dyDescent="0.25">
      <c r="A2997" s="11">
        <v>2998</v>
      </c>
      <c r="B2997" s="12">
        <v>66</v>
      </c>
      <c r="C2997" s="13">
        <v>3</v>
      </c>
      <c r="D2997" s="14">
        <v>2511.6999999999998</v>
      </c>
      <c r="E2997">
        <f t="shared" si="230"/>
        <v>2</v>
      </c>
      <c r="F2997">
        <f t="shared" si="231"/>
        <v>1</v>
      </c>
      <c r="G2997">
        <f t="shared" si="232"/>
        <v>2</v>
      </c>
      <c r="H2997">
        <f t="shared" si="233"/>
        <v>212</v>
      </c>
      <c r="I2997" t="str">
        <f t="shared" si="234"/>
        <v>High Risk Customer</v>
      </c>
    </row>
    <row r="2998" spans="1:9" x14ac:dyDescent="0.25">
      <c r="A2998" s="11">
        <v>2999</v>
      </c>
      <c r="B2998" s="12">
        <v>8</v>
      </c>
      <c r="C2998" s="13">
        <v>11</v>
      </c>
      <c r="D2998" s="14">
        <v>8095.2000000000007</v>
      </c>
      <c r="E2998">
        <f t="shared" si="230"/>
        <v>4</v>
      </c>
      <c r="F2998">
        <f t="shared" si="231"/>
        <v>4</v>
      </c>
      <c r="G2998">
        <f t="shared" si="232"/>
        <v>4</v>
      </c>
      <c r="H2998">
        <f t="shared" si="233"/>
        <v>444</v>
      </c>
      <c r="I2998" t="str">
        <f t="shared" si="234"/>
        <v>Platinum Customer</v>
      </c>
    </row>
    <row r="2999" spans="1:9" x14ac:dyDescent="0.25">
      <c r="A2999" s="11">
        <v>3000</v>
      </c>
      <c r="B2999" s="12">
        <v>42</v>
      </c>
      <c r="C2999" s="13">
        <v>4</v>
      </c>
      <c r="D2999" s="14">
        <v>3354.27</v>
      </c>
      <c r="E2999">
        <f t="shared" si="230"/>
        <v>3</v>
      </c>
      <c r="F2999">
        <f t="shared" si="231"/>
        <v>1</v>
      </c>
      <c r="G2999">
        <f t="shared" si="232"/>
        <v>3</v>
      </c>
      <c r="H2999">
        <f t="shared" si="233"/>
        <v>313</v>
      </c>
      <c r="I2999" t="str">
        <f t="shared" si="234"/>
        <v>Late Bloomer</v>
      </c>
    </row>
    <row r="3000" spans="1:9" x14ac:dyDescent="0.25">
      <c r="A3000" s="11">
        <v>3001</v>
      </c>
      <c r="B3000" s="12">
        <v>104</v>
      </c>
      <c r="C3000" s="13">
        <v>4</v>
      </c>
      <c r="D3000" s="14">
        <v>3378.5699999999997</v>
      </c>
      <c r="E3000">
        <f t="shared" si="230"/>
        <v>1</v>
      </c>
      <c r="F3000">
        <f t="shared" si="231"/>
        <v>1</v>
      </c>
      <c r="G3000">
        <f t="shared" si="232"/>
        <v>3</v>
      </c>
      <c r="H3000">
        <f t="shared" si="233"/>
        <v>113</v>
      </c>
      <c r="I3000" t="str">
        <f t="shared" si="234"/>
        <v>Evasive Customer</v>
      </c>
    </row>
    <row r="3001" spans="1:9" x14ac:dyDescent="0.25">
      <c r="A3001" s="11">
        <v>3002</v>
      </c>
      <c r="B3001" s="12">
        <v>44</v>
      </c>
      <c r="C3001" s="13">
        <v>7</v>
      </c>
      <c r="D3001" s="14">
        <v>1784.32</v>
      </c>
      <c r="E3001">
        <f t="shared" si="230"/>
        <v>3</v>
      </c>
      <c r="F3001">
        <f t="shared" si="231"/>
        <v>3</v>
      </c>
      <c r="G3001">
        <f t="shared" si="232"/>
        <v>2</v>
      </c>
      <c r="H3001">
        <f t="shared" si="233"/>
        <v>332</v>
      </c>
      <c r="I3001" t="str">
        <f t="shared" si="234"/>
        <v>Potential Customer</v>
      </c>
    </row>
    <row r="3002" spans="1:9" x14ac:dyDescent="0.25">
      <c r="A3002" s="11">
        <v>3003</v>
      </c>
      <c r="B3002" s="12">
        <v>111</v>
      </c>
      <c r="C3002" s="13">
        <v>9</v>
      </c>
      <c r="D3002" s="14">
        <v>5168.1399999999994</v>
      </c>
      <c r="E3002">
        <f t="shared" si="230"/>
        <v>1</v>
      </c>
      <c r="F3002">
        <f t="shared" si="231"/>
        <v>4</v>
      </c>
      <c r="G3002">
        <f t="shared" si="232"/>
        <v>4</v>
      </c>
      <c r="H3002">
        <f t="shared" si="233"/>
        <v>144</v>
      </c>
      <c r="I3002" t="str">
        <f t="shared" si="234"/>
        <v>Almost Lost Customer</v>
      </c>
    </row>
    <row r="3003" spans="1:9" x14ac:dyDescent="0.25">
      <c r="A3003" s="11">
        <v>3004</v>
      </c>
      <c r="B3003" s="12">
        <v>113</v>
      </c>
      <c r="C3003" s="13">
        <v>5</v>
      </c>
      <c r="D3003" s="14">
        <v>3550.04</v>
      </c>
      <c r="E3003">
        <f t="shared" si="230"/>
        <v>1</v>
      </c>
      <c r="F3003">
        <f t="shared" si="231"/>
        <v>2</v>
      </c>
      <c r="G3003">
        <f t="shared" si="232"/>
        <v>3</v>
      </c>
      <c r="H3003">
        <f t="shared" si="233"/>
        <v>123</v>
      </c>
      <c r="I3003" t="str">
        <f t="shared" si="234"/>
        <v>Evasive Customer</v>
      </c>
    </row>
    <row r="3004" spans="1:9" x14ac:dyDescent="0.25">
      <c r="A3004" s="11">
        <v>3005</v>
      </c>
      <c r="B3004" s="12">
        <v>189</v>
      </c>
      <c r="C3004" s="13">
        <v>3</v>
      </c>
      <c r="D3004" s="14">
        <v>2602.3099999999995</v>
      </c>
      <c r="E3004">
        <f t="shared" si="230"/>
        <v>1</v>
      </c>
      <c r="F3004">
        <f t="shared" si="231"/>
        <v>1</v>
      </c>
      <c r="G3004">
        <f t="shared" si="232"/>
        <v>2</v>
      </c>
      <c r="H3004">
        <f t="shared" si="233"/>
        <v>112</v>
      </c>
      <c r="I3004" t="str">
        <f t="shared" si="234"/>
        <v>Evasive Customer</v>
      </c>
    </row>
    <row r="3005" spans="1:9" x14ac:dyDescent="0.25">
      <c r="A3005" s="11">
        <v>3006</v>
      </c>
      <c r="B3005" s="12">
        <v>30</v>
      </c>
      <c r="C3005" s="13">
        <v>4</v>
      </c>
      <c r="D3005" s="14">
        <v>3901.96</v>
      </c>
      <c r="E3005">
        <f t="shared" si="230"/>
        <v>3</v>
      </c>
      <c r="F3005">
        <f t="shared" si="231"/>
        <v>1</v>
      </c>
      <c r="G3005">
        <f t="shared" si="232"/>
        <v>3</v>
      </c>
      <c r="H3005">
        <f t="shared" si="233"/>
        <v>313</v>
      </c>
      <c r="I3005" t="str">
        <f t="shared" si="234"/>
        <v>Late Bloomer</v>
      </c>
    </row>
    <row r="3006" spans="1:9" x14ac:dyDescent="0.25">
      <c r="A3006" s="11">
        <v>3007</v>
      </c>
      <c r="B3006" s="12">
        <v>3</v>
      </c>
      <c r="C3006" s="13">
        <v>7</v>
      </c>
      <c r="D3006" s="14">
        <v>4500.3</v>
      </c>
      <c r="E3006">
        <f t="shared" si="230"/>
        <v>4</v>
      </c>
      <c r="F3006">
        <f t="shared" si="231"/>
        <v>3</v>
      </c>
      <c r="G3006">
        <f t="shared" si="232"/>
        <v>4</v>
      </c>
      <c r="H3006">
        <f t="shared" si="233"/>
        <v>434</v>
      </c>
      <c r="I3006" t="str">
        <f t="shared" si="234"/>
        <v>Very Loyal</v>
      </c>
    </row>
    <row r="3007" spans="1:9" x14ac:dyDescent="0.25">
      <c r="A3007" s="11">
        <v>3008</v>
      </c>
      <c r="B3007" s="12">
        <v>5</v>
      </c>
      <c r="C3007" s="13">
        <v>6</v>
      </c>
      <c r="D3007" s="14">
        <v>3216.01</v>
      </c>
      <c r="E3007">
        <f t="shared" si="230"/>
        <v>4</v>
      </c>
      <c r="F3007">
        <f t="shared" si="231"/>
        <v>2</v>
      </c>
      <c r="G3007">
        <f t="shared" si="232"/>
        <v>3</v>
      </c>
      <c r="H3007">
        <f t="shared" si="233"/>
        <v>423</v>
      </c>
      <c r="I3007" t="str">
        <f t="shared" si="234"/>
        <v>Becoming Loyal</v>
      </c>
    </row>
    <row r="3008" spans="1:9" x14ac:dyDescent="0.25">
      <c r="A3008" s="11">
        <v>3009</v>
      </c>
      <c r="B3008" s="12">
        <v>88</v>
      </c>
      <c r="C3008" s="13">
        <v>4</v>
      </c>
      <c r="D3008" s="14">
        <v>2250.3000000000002</v>
      </c>
      <c r="E3008">
        <f t="shared" si="230"/>
        <v>2</v>
      </c>
      <c r="F3008">
        <f t="shared" si="231"/>
        <v>1</v>
      </c>
      <c r="G3008">
        <f t="shared" si="232"/>
        <v>2</v>
      </c>
      <c r="H3008">
        <f t="shared" si="233"/>
        <v>212</v>
      </c>
      <c r="I3008" t="str">
        <f t="shared" si="234"/>
        <v>High Risk Customer</v>
      </c>
    </row>
    <row r="3009" spans="1:9" x14ac:dyDescent="0.25">
      <c r="A3009" s="11">
        <v>3010</v>
      </c>
      <c r="B3009" s="12">
        <v>110</v>
      </c>
      <c r="C3009" s="13">
        <v>5</v>
      </c>
      <c r="D3009" s="14">
        <v>1903.3500000000004</v>
      </c>
      <c r="E3009">
        <f t="shared" si="230"/>
        <v>1</v>
      </c>
      <c r="F3009">
        <f t="shared" si="231"/>
        <v>2</v>
      </c>
      <c r="G3009">
        <f t="shared" si="232"/>
        <v>2</v>
      </c>
      <c r="H3009">
        <f t="shared" si="233"/>
        <v>122</v>
      </c>
      <c r="I3009" t="str">
        <f t="shared" si="234"/>
        <v>Evasive Customer</v>
      </c>
    </row>
    <row r="3010" spans="1:9" x14ac:dyDescent="0.25">
      <c r="A3010" s="11">
        <v>3011</v>
      </c>
      <c r="B3010" s="12">
        <v>35</v>
      </c>
      <c r="C3010" s="13">
        <v>4</v>
      </c>
      <c r="D3010" s="14">
        <v>1349.76</v>
      </c>
      <c r="E3010">
        <f t="shared" si="230"/>
        <v>3</v>
      </c>
      <c r="F3010">
        <f t="shared" si="231"/>
        <v>1</v>
      </c>
      <c r="G3010">
        <f t="shared" si="232"/>
        <v>1</v>
      </c>
      <c r="H3010">
        <f t="shared" si="233"/>
        <v>311</v>
      </c>
      <c r="I3010" t="str">
        <f t="shared" si="234"/>
        <v>Late Bloomer</v>
      </c>
    </row>
    <row r="3011" spans="1:9" x14ac:dyDescent="0.25">
      <c r="A3011" s="11">
        <v>3012</v>
      </c>
      <c r="B3011" s="12">
        <v>3</v>
      </c>
      <c r="C3011" s="13">
        <v>6</v>
      </c>
      <c r="D3011" s="14">
        <v>6440.130000000001</v>
      </c>
      <c r="E3011">
        <f t="shared" si="230"/>
        <v>4</v>
      </c>
      <c r="F3011">
        <f t="shared" si="231"/>
        <v>2</v>
      </c>
      <c r="G3011">
        <f t="shared" si="232"/>
        <v>4</v>
      </c>
      <c r="H3011">
        <f t="shared" si="233"/>
        <v>424</v>
      </c>
      <c r="I3011" t="str">
        <f t="shared" si="234"/>
        <v>Becoming Loyal</v>
      </c>
    </row>
    <row r="3012" spans="1:9" x14ac:dyDescent="0.25">
      <c r="A3012" s="11">
        <v>3013</v>
      </c>
      <c r="B3012" s="12">
        <v>4</v>
      </c>
      <c r="C3012" s="13">
        <v>9</v>
      </c>
      <c r="D3012" s="14">
        <v>3849.1900000000005</v>
      </c>
      <c r="E3012">
        <f t="shared" si="230"/>
        <v>4</v>
      </c>
      <c r="F3012">
        <f t="shared" si="231"/>
        <v>4</v>
      </c>
      <c r="G3012">
        <f t="shared" si="232"/>
        <v>3</v>
      </c>
      <c r="H3012">
        <f t="shared" si="233"/>
        <v>443</v>
      </c>
      <c r="I3012" t="str">
        <f t="shared" si="234"/>
        <v>Very Loyal</v>
      </c>
    </row>
    <row r="3013" spans="1:9" x14ac:dyDescent="0.25">
      <c r="A3013" s="11">
        <v>3014</v>
      </c>
      <c r="B3013" s="12">
        <v>19</v>
      </c>
      <c r="C3013" s="13">
        <v>9</v>
      </c>
      <c r="D3013" s="14">
        <v>4656.8399999999992</v>
      </c>
      <c r="E3013">
        <f t="shared" si="230"/>
        <v>3</v>
      </c>
      <c r="F3013">
        <f t="shared" si="231"/>
        <v>4</v>
      </c>
      <c r="G3013">
        <f t="shared" si="232"/>
        <v>4</v>
      </c>
      <c r="H3013">
        <f t="shared" si="233"/>
        <v>344</v>
      </c>
      <c r="I3013" t="str">
        <f t="shared" si="234"/>
        <v>Recent Customer</v>
      </c>
    </row>
    <row r="3014" spans="1:9" x14ac:dyDescent="0.25">
      <c r="A3014" s="11">
        <v>3015</v>
      </c>
      <c r="B3014" s="12">
        <v>46</v>
      </c>
      <c r="C3014" s="13">
        <v>10</v>
      </c>
      <c r="D3014" s="14">
        <v>6616.3599999999988</v>
      </c>
      <c r="E3014">
        <f t="shared" ref="E3014:E3077" si="235">IF(B3014&gt;88,1,IF(AND(B3014&lt;=88,B3014&gt;45),2,IF(AND(B3014&lt;=45,B3014&gt;18),3,IF(B3014&lt;=18,4))))</f>
        <v>2</v>
      </c>
      <c r="F3014">
        <f t="shared" ref="F3014:F3077" si="236">IF(C3014&gt;7,4,IF(AND(C3014&lt;=7,C3014&gt;6),3,IF(AND(C3014&lt;=6,C3014&gt;4),2,IF(C3014&lt;=4,1))))</f>
        <v>4</v>
      </c>
      <c r="G3014">
        <f t="shared" ref="G3014:G3077" si="237">IF(D3014&gt;4095.63,4,IF(AND(D3014&lt;=4095.63,D3014&gt;2785.04),3,IF(AND(D3014&lt;=2785.04,D3014&gt;1779.7),2,IF(D3014&lt;=1779.7,1))))</f>
        <v>4</v>
      </c>
      <c r="H3014">
        <f t="shared" ref="H3014:H3077" si="238">100*E3014+10*F3014+G3014</f>
        <v>244</v>
      </c>
      <c r="I3014" t="str">
        <f t="shared" ref="I3014:I3077" si="239">IF(H3014=444,"Platinum Customer",IF(AND(H3014&lt;444,H3014&gt;=433),"Very Loyal",IF(AND(H3014&lt;433,H3014&gt;=421),"Becoming Loyal",IF(AND(H3014&lt;421,H3014&gt;=344),"Recent Customer",IF(AND(H3014&lt;344,H3014&gt;=323),"Potential Customer",IF(AND(H3014&lt;323,H3014&gt;=311),"Late Bloomer",IF(AND(H3014&lt;311,H3014&gt;=224),"Losing Customer",IF(AND(H3014&lt;224,H3014&gt;=212),"High Risk Customer",IF(AND(H3014&lt;212,H3014&gt;=124),"Almost Lost Customer",IF(AND(H3014&lt;124,H3014&gt;=112),"Evasive Customer",IF(H3014=111,"Lost Customer")))))))))))</f>
        <v>Losing Customer</v>
      </c>
    </row>
    <row r="3015" spans="1:9" x14ac:dyDescent="0.25">
      <c r="A3015" s="11">
        <v>3016</v>
      </c>
      <c r="B3015" s="12">
        <v>0</v>
      </c>
      <c r="C3015" s="13">
        <v>5</v>
      </c>
      <c r="D3015" s="14">
        <v>4253.5</v>
      </c>
      <c r="E3015">
        <f t="shared" si="235"/>
        <v>4</v>
      </c>
      <c r="F3015">
        <f t="shared" si="236"/>
        <v>2</v>
      </c>
      <c r="G3015">
        <f t="shared" si="237"/>
        <v>4</v>
      </c>
      <c r="H3015">
        <f t="shared" si="238"/>
        <v>424</v>
      </c>
      <c r="I3015" t="str">
        <f t="shared" si="239"/>
        <v>Becoming Loyal</v>
      </c>
    </row>
    <row r="3016" spans="1:9" x14ac:dyDescent="0.25">
      <c r="A3016" s="11">
        <v>3017</v>
      </c>
      <c r="B3016" s="12">
        <v>176</v>
      </c>
      <c r="C3016" s="13">
        <v>6</v>
      </c>
      <c r="D3016" s="14">
        <v>3281.6699999999996</v>
      </c>
      <c r="E3016">
        <f t="shared" si="235"/>
        <v>1</v>
      </c>
      <c r="F3016">
        <f t="shared" si="236"/>
        <v>2</v>
      </c>
      <c r="G3016">
        <f t="shared" si="237"/>
        <v>3</v>
      </c>
      <c r="H3016">
        <f t="shared" si="238"/>
        <v>123</v>
      </c>
      <c r="I3016" t="str">
        <f t="shared" si="239"/>
        <v>Evasive Customer</v>
      </c>
    </row>
    <row r="3017" spans="1:9" x14ac:dyDescent="0.25">
      <c r="A3017" s="11">
        <v>3018</v>
      </c>
      <c r="B3017" s="12">
        <v>19</v>
      </c>
      <c r="C3017" s="13">
        <v>5</v>
      </c>
      <c r="D3017" s="14">
        <v>1798.2100000000003</v>
      </c>
      <c r="E3017">
        <f t="shared" si="235"/>
        <v>3</v>
      </c>
      <c r="F3017">
        <f t="shared" si="236"/>
        <v>2</v>
      </c>
      <c r="G3017">
        <f t="shared" si="237"/>
        <v>2</v>
      </c>
      <c r="H3017">
        <f t="shared" si="238"/>
        <v>322</v>
      </c>
      <c r="I3017" t="str">
        <f t="shared" si="239"/>
        <v>Late Bloomer</v>
      </c>
    </row>
    <row r="3018" spans="1:9" x14ac:dyDescent="0.25">
      <c r="A3018" s="11">
        <v>3019</v>
      </c>
      <c r="B3018" s="12">
        <v>64</v>
      </c>
      <c r="C3018" s="13">
        <v>3</v>
      </c>
      <c r="D3018" s="14">
        <v>1138.54</v>
      </c>
      <c r="E3018">
        <f t="shared" si="235"/>
        <v>2</v>
      </c>
      <c r="F3018">
        <f t="shared" si="236"/>
        <v>1</v>
      </c>
      <c r="G3018">
        <f t="shared" si="237"/>
        <v>1</v>
      </c>
      <c r="H3018">
        <f t="shared" si="238"/>
        <v>211</v>
      </c>
      <c r="I3018" t="str">
        <f t="shared" si="239"/>
        <v>Almost Lost Customer</v>
      </c>
    </row>
    <row r="3019" spans="1:9" x14ac:dyDescent="0.25">
      <c r="A3019" s="11">
        <v>3020</v>
      </c>
      <c r="B3019" s="12">
        <v>22</v>
      </c>
      <c r="C3019" s="13">
        <v>12</v>
      </c>
      <c r="D3019" s="14">
        <v>2638.1</v>
      </c>
      <c r="E3019">
        <f t="shared" si="235"/>
        <v>3</v>
      </c>
      <c r="F3019">
        <f t="shared" si="236"/>
        <v>4</v>
      </c>
      <c r="G3019">
        <f t="shared" si="237"/>
        <v>2</v>
      </c>
      <c r="H3019">
        <f t="shared" si="238"/>
        <v>342</v>
      </c>
      <c r="I3019" t="str">
        <f t="shared" si="239"/>
        <v>Potential Customer</v>
      </c>
    </row>
    <row r="3020" spans="1:9" x14ac:dyDescent="0.25">
      <c r="A3020" s="11">
        <v>3021</v>
      </c>
      <c r="B3020" s="12">
        <v>60</v>
      </c>
      <c r="C3020" s="13">
        <v>7</v>
      </c>
      <c r="D3020" s="14">
        <v>2943.7799999999997</v>
      </c>
      <c r="E3020">
        <f t="shared" si="235"/>
        <v>2</v>
      </c>
      <c r="F3020">
        <f t="shared" si="236"/>
        <v>3</v>
      </c>
      <c r="G3020">
        <f t="shared" si="237"/>
        <v>3</v>
      </c>
      <c r="H3020">
        <f t="shared" si="238"/>
        <v>233</v>
      </c>
      <c r="I3020" t="str">
        <f t="shared" si="239"/>
        <v>Losing Customer</v>
      </c>
    </row>
    <row r="3021" spans="1:9" x14ac:dyDescent="0.25">
      <c r="A3021" s="11">
        <v>3022</v>
      </c>
      <c r="B3021" s="12">
        <v>31</v>
      </c>
      <c r="C3021" s="13">
        <v>5</v>
      </c>
      <c r="D3021" s="14">
        <v>2614.37</v>
      </c>
      <c r="E3021">
        <f t="shared" si="235"/>
        <v>3</v>
      </c>
      <c r="F3021">
        <f t="shared" si="236"/>
        <v>2</v>
      </c>
      <c r="G3021">
        <f t="shared" si="237"/>
        <v>2</v>
      </c>
      <c r="H3021">
        <f t="shared" si="238"/>
        <v>322</v>
      </c>
      <c r="I3021" t="str">
        <f t="shared" si="239"/>
        <v>Late Bloomer</v>
      </c>
    </row>
    <row r="3022" spans="1:9" x14ac:dyDescent="0.25">
      <c r="A3022" s="11">
        <v>3023</v>
      </c>
      <c r="B3022" s="12">
        <v>132</v>
      </c>
      <c r="C3022" s="13">
        <v>4</v>
      </c>
      <c r="D3022" s="14">
        <v>661.93999999999994</v>
      </c>
      <c r="E3022">
        <f t="shared" si="235"/>
        <v>1</v>
      </c>
      <c r="F3022">
        <f t="shared" si="236"/>
        <v>1</v>
      </c>
      <c r="G3022">
        <f t="shared" si="237"/>
        <v>1</v>
      </c>
      <c r="H3022">
        <f t="shared" si="238"/>
        <v>111</v>
      </c>
      <c r="I3022" t="str">
        <f t="shared" si="239"/>
        <v>Lost Customer</v>
      </c>
    </row>
    <row r="3023" spans="1:9" x14ac:dyDescent="0.25">
      <c r="A3023" s="11">
        <v>3024</v>
      </c>
      <c r="B3023" s="12">
        <v>50</v>
      </c>
      <c r="C3023" s="13">
        <v>2</v>
      </c>
      <c r="D3023" s="14">
        <v>1660.88</v>
      </c>
      <c r="E3023">
        <f t="shared" si="235"/>
        <v>2</v>
      </c>
      <c r="F3023">
        <f t="shared" si="236"/>
        <v>1</v>
      </c>
      <c r="G3023">
        <f t="shared" si="237"/>
        <v>1</v>
      </c>
      <c r="H3023">
        <f t="shared" si="238"/>
        <v>211</v>
      </c>
      <c r="I3023" t="str">
        <f t="shared" si="239"/>
        <v>Almost Lost Customer</v>
      </c>
    </row>
    <row r="3024" spans="1:9" x14ac:dyDescent="0.25">
      <c r="A3024" s="11">
        <v>3025</v>
      </c>
      <c r="B3024" s="12">
        <v>125</v>
      </c>
      <c r="C3024" s="13">
        <v>2</v>
      </c>
      <c r="D3024" s="14">
        <v>1652.3</v>
      </c>
      <c r="E3024">
        <f t="shared" si="235"/>
        <v>1</v>
      </c>
      <c r="F3024">
        <f t="shared" si="236"/>
        <v>1</v>
      </c>
      <c r="G3024">
        <f t="shared" si="237"/>
        <v>1</v>
      </c>
      <c r="H3024">
        <f t="shared" si="238"/>
        <v>111</v>
      </c>
      <c r="I3024" t="str">
        <f t="shared" si="239"/>
        <v>Lost Customer</v>
      </c>
    </row>
    <row r="3025" spans="1:9" x14ac:dyDescent="0.25">
      <c r="A3025" s="11">
        <v>3026</v>
      </c>
      <c r="B3025" s="12">
        <v>92</v>
      </c>
      <c r="C3025" s="13">
        <v>6</v>
      </c>
      <c r="D3025" s="14">
        <v>1434.9499999999998</v>
      </c>
      <c r="E3025">
        <f t="shared" si="235"/>
        <v>1</v>
      </c>
      <c r="F3025">
        <f t="shared" si="236"/>
        <v>2</v>
      </c>
      <c r="G3025">
        <f t="shared" si="237"/>
        <v>1</v>
      </c>
      <c r="H3025">
        <f t="shared" si="238"/>
        <v>121</v>
      </c>
      <c r="I3025" t="str">
        <f t="shared" si="239"/>
        <v>Evasive Customer</v>
      </c>
    </row>
    <row r="3026" spans="1:9" x14ac:dyDescent="0.25">
      <c r="A3026" s="11">
        <v>3027</v>
      </c>
      <c r="B3026" s="12">
        <v>31</v>
      </c>
      <c r="C3026" s="13">
        <v>5</v>
      </c>
      <c r="D3026" s="14">
        <v>1393.6599999999999</v>
      </c>
      <c r="E3026">
        <f t="shared" si="235"/>
        <v>3</v>
      </c>
      <c r="F3026">
        <f t="shared" si="236"/>
        <v>2</v>
      </c>
      <c r="G3026">
        <f t="shared" si="237"/>
        <v>1</v>
      </c>
      <c r="H3026">
        <f t="shared" si="238"/>
        <v>321</v>
      </c>
      <c r="I3026" t="str">
        <f t="shared" si="239"/>
        <v>Late Bloomer</v>
      </c>
    </row>
    <row r="3027" spans="1:9" x14ac:dyDescent="0.25">
      <c r="A3027" s="11">
        <v>3028</v>
      </c>
      <c r="B3027" s="12">
        <v>53</v>
      </c>
      <c r="C3027" s="13">
        <v>5</v>
      </c>
      <c r="D3027" s="14">
        <v>2978.23</v>
      </c>
      <c r="E3027">
        <f t="shared" si="235"/>
        <v>2</v>
      </c>
      <c r="F3027">
        <f t="shared" si="236"/>
        <v>2</v>
      </c>
      <c r="G3027">
        <f t="shared" si="237"/>
        <v>3</v>
      </c>
      <c r="H3027">
        <f t="shared" si="238"/>
        <v>223</v>
      </c>
      <c r="I3027" t="str">
        <f t="shared" si="239"/>
        <v>High Risk Customer</v>
      </c>
    </row>
    <row r="3028" spans="1:9" x14ac:dyDescent="0.25">
      <c r="A3028" s="11">
        <v>3029</v>
      </c>
      <c r="B3028" s="12">
        <v>121</v>
      </c>
      <c r="C3028" s="13">
        <v>4</v>
      </c>
      <c r="D3028" s="14">
        <v>1922.7499999999998</v>
      </c>
      <c r="E3028">
        <f t="shared" si="235"/>
        <v>1</v>
      </c>
      <c r="F3028">
        <f t="shared" si="236"/>
        <v>1</v>
      </c>
      <c r="G3028">
        <f t="shared" si="237"/>
        <v>2</v>
      </c>
      <c r="H3028">
        <f t="shared" si="238"/>
        <v>112</v>
      </c>
      <c r="I3028" t="str">
        <f t="shared" si="239"/>
        <v>Evasive Customer</v>
      </c>
    </row>
    <row r="3029" spans="1:9" x14ac:dyDescent="0.25">
      <c r="A3029" s="11">
        <v>3030</v>
      </c>
      <c r="B3029" s="12">
        <v>24</v>
      </c>
      <c r="C3029" s="13">
        <v>7</v>
      </c>
      <c r="D3029" s="14">
        <v>2713.38</v>
      </c>
      <c r="E3029">
        <f t="shared" si="235"/>
        <v>3</v>
      </c>
      <c r="F3029">
        <f t="shared" si="236"/>
        <v>3</v>
      </c>
      <c r="G3029">
        <f t="shared" si="237"/>
        <v>2</v>
      </c>
      <c r="H3029">
        <f t="shared" si="238"/>
        <v>332</v>
      </c>
      <c r="I3029" t="str">
        <f t="shared" si="239"/>
        <v>Potential Customer</v>
      </c>
    </row>
    <row r="3030" spans="1:9" x14ac:dyDescent="0.25">
      <c r="A3030" s="11">
        <v>3031</v>
      </c>
      <c r="B3030" s="12">
        <v>2</v>
      </c>
      <c r="C3030" s="13">
        <v>5</v>
      </c>
      <c r="D3030" s="14">
        <v>2910.87</v>
      </c>
      <c r="E3030">
        <f t="shared" si="235"/>
        <v>4</v>
      </c>
      <c r="F3030">
        <f t="shared" si="236"/>
        <v>2</v>
      </c>
      <c r="G3030">
        <f t="shared" si="237"/>
        <v>3</v>
      </c>
      <c r="H3030">
        <f t="shared" si="238"/>
        <v>423</v>
      </c>
      <c r="I3030" t="str">
        <f t="shared" si="239"/>
        <v>Becoming Loyal</v>
      </c>
    </row>
    <row r="3031" spans="1:9" x14ac:dyDescent="0.25">
      <c r="A3031" s="11">
        <v>3032</v>
      </c>
      <c r="B3031" s="12">
        <v>40</v>
      </c>
      <c r="C3031" s="13">
        <v>7</v>
      </c>
      <c r="D3031" s="14">
        <v>6183.3099999999995</v>
      </c>
      <c r="E3031">
        <f t="shared" si="235"/>
        <v>3</v>
      </c>
      <c r="F3031">
        <f t="shared" si="236"/>
        <v>3</v>
      </c>
      <c r="G3031">
        <f t="shared" si="237"/>
        <v>4</v>
      </c>
      <c r="H3031">
        <f t="shared" si="238"/>
        <v>334</v>
      </c>
      <c r="I3031" t="str">
        <f t="shared" si="239"/>
        <v>Potential Customer</v>
      </c>
    </row>
    <row r="3032" spans="1:9" x14ac:dyDescent="0.25">
      <c r="A3032" s="11">
        <v>3033</v>
      </c>
      <c r="B3032" s="12">
        <v>158</v>
      </c>
      <c r="C3032" s="13">
        <v>2</v>
      </c>
      <c r="D3032" s="14">
        <v>1418.21</v>
      </c>
      <c r="E3032">
        <f t="shared" si="235"/>
        <v>1</v>
      </c>
      <c r="F3032">
        <f t="shared" si="236"/>
        <v>1</v>
      </c>
      <c r="G3032">
        <f t="shared" si="237"/>
        <v>1</v>
      </c>
      <c r="H3032">
        <f t="shared" si="238"/>
        <v>111</v>
      </c>
      <c r="I3032" t="str">
        <f t="shared" si="239"/>
        <v>Lost Customer</v>
      </c>
    </row>
    <row r="3033" spans="1:9" x14ac:dyDescent="0.25">
      <c r="A3033" s="11">
        <v>3034</v>
      </c>
      <c r="B3033" s="12">
        <v>48</v>
      </c>
      <c r="C3033" s="13">
        <v>5</v>
      </c>
      <c r="D3033" s="14">
        <v>2661.2799999999997</v>
      </c>
      <c r="E3033">
        <f t="shared" si="235"/>
        <v>2</v>
      </c>
      <c r="F3033">
        <f t="shared" si="236"/>
        <v>2</v>
      </c>
      <c r="G3033">
        <f t="shared" si="237"/>
        <v>2</v>
      </c>
      <c r="H3033">
        <f t="shared" si="238"/>
        <v>222</v>
      </c>
      <c r="I3033" t="str">
        <f t="shared" si="239"/>
        <v>High Risk Customer</v>
      </c>
    </row>
    <row r="3034" spans="1:9" x14ac:dyDescent="0.25">
      <c r="A3034" s="11">
        <v>3035</v>
      </c>
      <c r="B3034" s="12">
        <v>38</v>
      </c>
      <c r="C3034" s="13">
        <v>5</v>
      </c>
      <c r="D3034" s="14">
        <v>2429.16</v>
      </c>
      <c r="E3034">
        <f t="shared" si="235"/>
        <v>3</v>
      </c>
      <c r="F3034">
        <f t="shared" si="236"/>
        <v>2</v>
      </c>
      <c r="G3034">
        <f t="shared" si="237"/>
        <v>2</v>
      </c>
      <c r="H3034">
        <f t="shared" si="238"/>
        <v>322</v>
      </c>
      <c r="I3034" t="str">
        <f t="shared" si="239"/>
        <v>Late Bloomer</v>
      </c>
    </row>
    <row r="3035" spans="1:9" x14ac:dyDescent="0.25">
      <c r="A3035" s="11">
        <v>3036</v>
      </c>
      <c r="B3035" s="12">
        <v>156</v>
      </c>
      <c r="C3035" s="13">
        <v>5</v>
      </c>
      <c r="D3035" s="14">
        <v>3750.7200000000003</v>
      </c>
      <c r="E3035">
        <f t="shared" si="235"/>
        <v>1</v>
      </c>
      <c r="F3035">
        <f t="shared" si="236"/>
        <v>2</v>
      </c>
      <c r="G3035">
        <f t="shared" si="237"/>
        <v>3</v>
      </c>
      <c r="H3035">
        <f t="shared" si="238"/>
        <v>123</v>
      </c>
      <c r="I3035" t="str">
        <f t="shared" si="239"/>
        <v>Evasive Customer</v>
      </c>
    </row>
    <row r="3036" spans="1:9" x14ac:dyDescent="0.25">
      <c r="A3036" s="11">
        <v>3037</v>
      </c>
      <c r="B3036" s="12">
        <v>185</v>
      </c>
      <c r="C3036" s="13">
        <v>3</v>
      </c>
      <c r="D3036" s="14">
        <v>1404.96</v>
      </c>
      <c r="E3036">
        <f t="shared" si="235"/>
        <v>1</v>
      </c>
      <c r="F3036">
        <f t="shared" si="236"/>
        <v>1</v>
      </c>
      <c r="G3036">
        <f t="shared" si="237"/>
        <v>1</v>
      </c>
      <c r="H3036">
        <f t="shared" si="238"/>
        <v>111</v>
      </c>
      <c r="I3036" t="str">
        <f t="shared" si="239"/>
        <v>Lost Customer</v>
      </c>
    </row>
    <row r="3037" spans="1:9" x14ac:dyDescent="0.25">
      <c r="A3037" s="11">
        <v>3038</v>
      </c>
      <c r="B3037" s="12">
        <v>46</v>
      </c>
      <c r="C3037" s="13">
        <v>6</v>
      </c>
      <c r="D3037" s="14">
        <v>3194.93</v>
      </c>
      <c r="E3037">
        <f t="shared" si="235"/>
        <v>2</v>
      </c>
      <c r="F3037">
        <f t="shared" si="236"/>
        <v>2</v>
      </c>
      <c r="G3037">
        <f t="shared" si="237"/>
        <v>3</v>
      </c>
      <c r="H3037">
        <f t="shared" si="238"/>
        <v>223</v>
      </c>
      <c r="I3037" t="str">
        <f t="shared" si="239"/>
        <v>High Risk Customer</v>
      </c>
    </row>
    <row r="3038" spans="1:9" x14ac:dyDescent="0.25">
      <c r="A3038" s="11">
        <v>3039</v>
      </c>
      <c r="B3038" s="12">
        <v>69</v>
      </c>
      <c r="C3038" s="13">
        <v>9</v>
      </c>
      <c r="D3038" s="14">
        <v>4762.49</v>
      </c>
      <c r="E3038">
        <f t="shared" si="235"/>
        <v>2</v>
      </c>
      <c r="F3038">
        <f t="shared" si="236"/>
        <v>4</v>
      </c>
      <c r="G3038">
        <f t="shared" si="237"/>
        <v>4</v>
      </c>
      <c r="H3038">
        <f t="shared" si="238"/>
        <v>244</v>
      </c>
      <c r="I3038" t="str">
        <f t="shared" si="239"/>
        <v>Losing Customer</v>
      </c>
    </row>
    <row r="3039" spans="1:9" x14ac:dyDescent="0.25">
      <c r="A3039" s="11">
        <v>3040</v>
      </c>
      <c r="B3039" s="12"/>
      <c r="C3039" s="13">
        <v>2</v>
      </c>
      <c r="D3039" s="14"/>
      <c r="E3039">
        <f t="shared" si="235"/>
        <v>4</v>
      </c>
      <c r="F3039">
        <f t="shared" si="236"/>
        <v>1</v>
      </c>
      <c r="G3039">
        <f t="shared" si="237"/>
        <v>1</v>
      </c>
      <c r="H3039">
        <f t="shared" si="238"/>
        <v>411</v>
      </c>
      <c r="I3039" t="str">
        <f t="shared" si="239"/>
        <v>Recent Customer</v>
      </c>
    </row>
    <row r="3040" spans="1:9" x14ac:dyDescent="0.25">
      <c r="A3040" s="11">
        <v>3041</v>
      </c>
      <c r="B3040" s="12">
        <v>124</v>
      </c>
      <c r="C3040" s="13">
        <v>2</v>
      </c>
      <c r="D3040" s="14">
        <v>1211.5700000000002</v>
      </c>
      <c r="E3040">
        <f t="shared" si="235"/>
        <v>1</v>
      </c>
      <c r="F3040">
        <f t="shared" si="236"/>
        <v>1</v>
      </c>
      <c r="G3040">
        <f t="shared" si="237"/>
        <v>1</v>
      </c>
      <c r="H3040">
        <f t="shared" si="238"/>
        <v>111</v>
      </c>
      <c r="I3040" t="str">
        <f t="shared" si="239"/>
        <v>Lost Customer</v>
      </c>
    </row>
    <row r="3041" spans="1:9" x14ac:dyDescent="0.25">
      <c r="A3041" s="11">
        <v>3042</v>
      </c>
      <c r="B3041" s="12">
        <v>11</v>
      </c>
      <c r="C3041" s="13">
        <v>6</v>
      </c>
      <c r="D3041" s="14">
        <v>1629.25</v>
      </c>
      <c r="E3041">
        <f t="shared" si="235"/>
        <v>4</v>
      </c>
      <c r="F3041">
        <f t="shared" si="236"/>
        <v>2</v>
      </c>
      <c r="G3041">
        <f t="shared" si="237"/>
        <v>1</v>
      </c>
      <c r="H3041">
        <f t="shared" si="238"/>
        <v>421</v>
      </c>
      <c r="I3041" t="str">
        <f t="shared" si="239"/>
        <v>Becoming Loyal</v>
      </c>
    </row>
    <row r="3042" spans="1:9" x14ac:dyDescent="0.25">
      <c r="A3042" s="11">
        <v>3043</v>
      </c>
      <c r="B3042" s="12">
        <v>11</v>
      </c>
      <c r="C3042" s="13">
        <v>4</v>
      </c>
      <c r="D3042" s="14">
        <v>2535.4699999999998</v>
      </c>
      <c r="E3042">
        <f t="shared" si="235"/>
        <v>4</v>
      </c>
      <c r="F3042">
        <f t="shared" si="236"/>
        <v>1</v>
      </c>
      <c r="G3042">
        <f t="shared" si="237"/>
        <v>2</v>
      </c>
      <c r="H3042">
        <f t="shared" si="238"/>
        <v>412</v>
      </c>
      <c r="I3042" t="str">
        <f t="shared" si="239"/>
        <v>Recent Customer</v>
      </c>
    </row>
    <row r="3043" spans="1:9" x14ac:dyDescent="0.25">
      <c r="A3043" s="11">
        <v>3044</v>
      </c>
      <c r="B3043" s="12">
        <v>4</v>
      </c>
      <c r="C3043" s="13">
        <v>9</v>
      </c>
      <c r="D3043" s="14">
        <v>5793.33</v>
      </c>
      <c r="E3043">
        <f t="shared" si="235"/>
        <v>4</v>
      </c>
      <c r="F3043">
        <f t="shared" si="236"/>
        <v>4</v>
      </c>
      <c r="G3043">
        <f t="shared" si="237"/>
        <v>4</v>
      </c>
      <c r="H3043">
        <f t="shared" si="238"/>
        <v>444</v>
      </c>
      <c r="I3043" t="str">
        <f t="shared" si="239"/>
        <v>Platinum Customer</v>
      </c>
    </row>
    <row r="3044" spans="1:9" x14ac:dyDescent="0.25">
      <c r="A3044" s="11">
        <v>3045</v>
      </c>
      <c r="B3044" s="12">
        <v>65</v>
      </c>
      <c r="C3044" s="13">
        <v>6</v>
      </c>
      <c r="D3044" s="14">
        <v>4393.8600000000006</v>
      </c>
      <c r="E3044">
        <f t="shared" si="235"/>
        <v>2</v>
      </c>
      <c r="F3044">
        <f t="shared" si="236"/>
        <v>2</v>
      </c>
      <c r="G3044">
        <f t="shared" si="237"/>
        <v>4</v>
      </c>
      <c r="H3044">
        <f t="shared" si="238"/>
        <v>224</v>
      </c>
      <c r="I3044" t="str">
        <f t="shared" si="239"/>
        <v>Losing Customer</v>
      </c>
    </row>
    <row r="3045" spans="1:9" x14ac:dyDescent="0.25">
      <c r="A3045" s="11">
        <v>3046</v>
      </c>
      <c r="B3045" s="12">
        <v>228</v>
      </c>
      <c r="C3045" s="13">
        <v>5</v>
      </c>
      <c r="D3045" s="14">
        <v>3172.1299999999997</v>
      </c>
      <c r="E3045">
        <f t="shared" si="235"/>
        <v>1</v>
      </c>
      <c r="F3045">
        <f t="shared" si="236"/>
        <v>2</v>
      </c>
      <c r="G3045">
        <f t="shared" si="237"/>
        <v>3</v>
      </c>
      <c r="H3045">
        <f t="shared" si="238"/>
        <v>123</v>
      </c>
      <c r="I3045" t="str">
        <f t="shared" si="239"/>
        <v>Evasive Customer</v>
      </c>
    </row>
    <row r="3046" spans="1:9" x14ac:dyDescent="0.25">
      <c r="A3046" s="11">
        <v>3047</v>
      </c>
      <c r="B3046" s="12">
        <v>34</v>
      </c>
      <c r="C3046" s="13">
        <v>5</v>
      </c>
      <c r="D3046" s="14">
        <v>3909.14</v>
      </c>
      <c r="E3046">
        <f t="shared" si="235"/>
        <v>3</v>
      </c>
      <c r="F3046">
        <f t="shared" si="236"/>
        <v>2</v>
      </c>
      <c r="G3046">
        <f t="shared" si="237"/>
        <v>3</v>
      </c>
      <c r="H3046">
        <f t="shared" si="238"/>
        <v>323</v>
      </c>
      <c r="I3046" t="str">
        <f t="shared" si="239"/>
        <v>Potential Customer</v>
      </c>
    </row>
    <row r="3047" spans="1:9" x14ac:dyDescent="0.25">
      <c r="A3047" s="11">
        <v>3048</v>
      </c>
      <c r="B3047" s="12">
        <v>4</v>
      </c>
      <c r="C3047" s="13">
        <v>13</v>
      </c>
      <c r="D3047" s="14">
        <v>6996.35</v>
      </c>
      <c r="E3047">
        <f t="shared" si="235"/>
        <v>4</v>
      </c>
      <c r="F3047">
        <f t="shared" si="236"/>
        <v>4</v>
      </c>
      <c r="G3047">
        <f t="shared" si="237"/>
        <v>4</v>
      </c>
      <c r="H3047">
        <f t="shared" si="238"/>
        <v>444</v>
      </c>
      <c r="I3047" t="str">
        <f t="shared" si="239"/>
        <v>Platinum Customer</v>
      </c>
    </row>
    <row r="3048" spans="1:9" x14ac:dyDescent="0.25">
      <c r="A3048" s="11">
        <v>3049</v>
      </c>
      <c r="B3048" s="12">
        <v>43</v>
      </c>
      <c r="C3048" s="13">
        <v>3</v>
      </c>
      <c r="D3048" s="14">
        <v>1833.49</v>
      </c>
      <c r="E3048">
        <f t="shared" si="235"/>
        <v>3</v>
      </c>
      <c r="F3048">
        <f t="shared" si="236"/>
        <v>1</v>
      </c>
      <c r="G3048">
        <f t="shared" si="237"/>
        <v>2</v>
      </c>
      <c r="H3048">
        <f t="shared" si="238"/>
        <v>312</v>
      </c>
      <c r="I3048" t="str">
        <f t="shared" si="239"/>
        <v>Late Bloomer</v>
      </c>
    </row>
    <row r="3049" spans="1:9" x14ac:dyDescent="0.25">
      <c r="A3049" s="11">
        <v>3050</v>
      </c>
      <c r="B3049" s="12">
        <v>66</v>
      </c>
      <c r="C3049" s="13">
        <v>9</v>
      </c>
      <c r="D3049" s="14">
        <v>6353.1200000000008</v>
      </c>
      <c r="E3049">
        <f t="shared" si="235"/>
        <v>2</v>
      </c>
      <c r="F3049">
        <f t="shared" si="236"/>
        <v>4</v>
      </c>
      <c r="G3049">
        <f t="shared" si="237"/>
        <v>4</v>
      </c>
      <c r="H3049">
        <f t="shared" si="238"/>
        <v>244</v>
      </c>
      <c r="I3049" t="str">
        <f t="shared" si="239"/>
        <v>Losing Customer</v>
      </c>
    </row>
    <row r="3050" spans="1:9" x14ac:dyDescent="0.25">
      <c r="A3050" s="11">
        <v>3051</v>
      </c>
      <c r="B3050" s="12">
        <v>140</v>
      </c>
      <c r="C3050" s="13">
        <v>4</v>
      </c>
      <c r="D3050" s="14">
        <v>2117.44</v>
      </c>
      <c r="E3050">
        <f t="shared" si="235"/>
        <v>1</v>
      </c>
      <c r="F3050">
        <f t="shared" si="236"/>
        <v>1</v>
      </c>
      <c r="G3050">
        <f t="shared" si="237"/>
        <v>2</v>
      </c>
      <c r="H3050">
        <f t="shared" si="238"/>
        <v>112</v>
      </c>
      <c r="I3050" t="str">
        <f t="shared" si="239"/>
        <v>Evasive Customer</v>
      </c>
    </row>
    <row r="3051" spans="1:9" x14ac:dyDescent="0.25">
      <c r="A3051" s="11">
        <v>3052</v>
      </c>
      <c r="B3051" s="12">
        <v>54</v>
      </c>
      <c r="C3051" s="13">
        <v>2</v>
      </c>
      <c r="D3051" s="14">
        <v>666.31</v>
      </c>
      <c r="E3051">
        <f t="shared" si="235"/>
        <v>2</v>
      </c>
      <c r="F3051">
        <f t="shared" si="236"/>
        <v>1</v>
      </c>
      <c r="G3051">
        <f t="shared" si="237"/>
        <v>1</v>
      </c>
      <c r="H3051">
        <f t="shared" si="238"/>
        <v>211</v>
      </c>
      <c r="I3051" t="str">
        <f t="shared" si="239"/>
        <v>Almost Lost Customer</v>
      </c>
    </row>
    <row r="3052" spans="1:9" x14ac:dyDescent="0.25">
      <c r="A3052" s="11">
        <v>3053</v>
      </c>
      <c r="B3052" s="12">
        <v>193</v>
      </c>
      <c r="C3052" s="13">
        <v>4</v>
      </c>
      <c r="D3052" s="14">
        <v>2338.5300000000002</v>
      </c>
      <c r="E3052">
        <f t="shared" si="235"/>
        <v>1</v>
      </c>
      <c r="F3052">
        <f t="shared" si="236"/>
        <v>1</v>
      </c>
      <c r="G3052">
        <f t="shared" si="237"/>
        <v>2</v>
      </c>
      <c r="H3052">
        <f t="shared" si="238"/>
        <v>112</v>
      </c>
      <c r="I3052" t="str">
        <f t="shared" si="239"/>
        <v>Evasive Customer</v>
      </c>
    </row>
    <row r="3053" spans="1:9" x14ac:dyDescent="0.25">
      <c r="A3053" s="11">
        <v>3054</v>
      </c>
      <c r="B3053" s="12">
        <v>2</v>
      </c>
      <c r="C3053" s="13">
        <v>5</v>
      </c>
      <c r="D3053" s="14">
        <v>3330.78</v>
      </c>
      <c r="E3053">
        <f t="shared" si="235"/>
        <v>4</v>
      </c>
      <c r="F3053">
        <f t="shared" si="236"/>
        <v>2</v>
      </c>
      <c r="G3053">
        <f t="shared" si="237"/>
        <v>3</v>
      </c>
      <c r="H3053">
        <f t="shared" si="238"/>
        <v>423</v>
      </c>
      <c r="I3053" t="str">
        <f t="shared" si="239"/>
        <v>Becoming Loyal</v>
      </c>
    </row>
    <row r="3054" spans="1:9" x14ac:dyDescent="0.25">
      <c r="A3054" s="11">
        <v>3055</v>
      </c>
      <c r="B3054" s="12">
        <v>58</v>
      </c>
      <c r="C3054" s="13">
        <v>10</v>
      </c>
      <c r="D3054" s="14">
        <v>5955.54</v>
      </c>
      <c r="E3054">
        <f t="shared" si="235"/>
        <v>2</v>
      </c>
      <c r="F3054">
        <f t="shared" si="236"/>
        <v>4</v>
      </c>
      <c r="G3054">
        <f t="shared" si="237"/>
        <v>4</v>
      </c>
      <c r="H3054">
        <f t="shared" si="238"/>
        <v>244</v>
      </c>
      <c r="I3054" t="str">
        <f t="shared" si="239"/>
        <v>Losing Customer</v>
      </c>
    </row>
    <row r="3055" spans="1:9" x14ac:dyDescent="0.25">
      <c r="A3055" s="11">
        <v>3056</v>
      </c>
      <c r="B3055" s="12">
        <v>19</v>
      </c>
      <c r="C3055" s="13">
        <v>4</v>
      </c>
      <c r="D3055" s="14">
        <v>1246.69</v>
      </c>
      <c r="E3055">
        <f t="shared" si="235"/>
        <v>3</v>
      </c>
      <c r="F3055">
        <f t="shared" si="236"/>
        <v>1</v>
      </c>
      <c r="G3055">
        <f t="shared" si="237"/>
        <v>1</v>
      </c>
      <c r="H3055">
        <f t="shared" si="238"/>
        <v>311</v>
      </c>
      <c r="I3055" t="str">
        <f t="shared" si="239"/>
        <v>Late Bloomer</v>
      </c>
    </row>
    <row r="3056" spans="1:9" x14ac:dyDescent="0.25">
      <c r="A3056" s="11">
        <v>3057</v>
      </c>
      <c r="B3056" s="12">
        <v>28</v>
      </c>
      <c r="C3056" s="13">
        <v>7</v>
      </c>
      <c r="D3056" s="14">
        <v>5049.1400000000003</v>
      </c>
      <c r="E3056">
        <f t="shared" si="235"/>
        <v>3</v>
      </c>
      <c r="F3056">
        <f t="shared" si="236"/>
        <v>3</v>
      </c>
      <c r="G3056">
        <f t="shared" si="237"/>
        <v>4</v>
      </c>
      <c r="H3056">
        <f t="shared" si="238"/>
        <v>334</v>
      </c>
      <c r="I3056" t="str">
        <f t="shared" si="239"/>
        <v>Potential Customer</v>
      </c>
    </row>
    <row r="3057" spans="1:9" x14ac:dyDescent="0.25">
      <c r="A3057" s="11">
        <v>3058</v>
      </c>
      <c r="B3057" s="12">
        <v>24</v>
      </c>
      <c r="C3057" s="13">
        <v>5</v>
      </c>
      <c r="D3057" s="14">
        <v>5935.4499999999989</v>
      </c>
      <c r="E3057">
        <f t="shared" si="235"/>
        <v>3</v>
      </c>
      <c r="F3057">
        <f t="shared" si="236"/>
        <v>2</v>
      </c>
      <c r="G3057">
        <f t="shared" si="237"/>
        <v>4</v>
      </c>
      <c r="H3057">
        <f t="shared" si="238"/>
        <v>324</v>
      </c>
      <c r="I3057" t="str">
        <f t="shared" si="239"/>
        <v>Potential Customer</v>
      </c>
    </row>
    <row r="3058" spans="1:9" x14ac:dyDescent="0.25">
      <c r="A3058" s="11">
        <v>3059</v>
      </c>
      <c r="B3058" s="12">
        <v>142</v>
      </c>
      <c r="C3058" s="13">
        <v>2</v>
      </c>
      <c r="D3058" s="14">
        <v>2731.3099999999995</v>
      </c>
      <c r="E3058">
        <f t="shared" si="235"/>
        <v>1</v>
      </c>
      <c r="F3058">
        <f t="shared" si="236"/>
        <v>1</v>
      </c>
      <c r="G3058">
        <f t="shared" si="237"/>
        <v>2</v>
      </c>
      <c r="H3058">
        <f t="shared" si="238"/>
        <v>112</v>
      </c>
      <c r="I3058" t="str">
        <f t="shared" si="239"/>
        <v>Evasive Customer</v>
      </c>
    </row>
    <row r="3059" spans="1:9" x14ac:dyDescent="0.25">
      <c r="A3059" s="11">
        <v>3060</v>
      </c>
      <c r="B3059" s="12">
        <v>29</v>
      </c>
      <c r="C3059" s="13">
        <v>11</v>
      </c>
      <c r="D3059" s="14">
        <v>5684.73</v>
      </c>
      <c r="E3059">
        <f t="shared" si="235"/>
        <v>3</v>
      </c>
      <c r="F3059">
        <f t="shared" si="236"/>
        <v>4</v>
      </c>
      <c r="G3059">
        <f t="shared" si="237"/>
        <v>4</v>
      </c>
      <c r="H3059">
        <f t="shared" si="238"/>
        <v>344</v>
      </c>
      <c r="I3059" t="str">
        <f t="shared" si="239"/>
        <v>Recent Customer</v>
      </c>
    </row>
    <row r="3060" spans="1:9" x14ac:dyDescent="0.25">
      <c r="A3060" s="11">
        <v>3061</v>
      </c>
      <c r="B3060" s="12">
        <v>59</v>
      </c>
      <c r="C3060" s="13">
        <v>9</v>
      </c>
      <c r="D3060" s="14">
        <v>3232.7599999999998</v>
      </c>
      <c r="E3060">
        <f t="shared" si="235"/>
        <v>2</v>
      </c>
      <c r="F3060">
        <f t="shared" si="236"/>
        <v>4</v>
      </c>
      <c r="G3060">
        <f t="shared" si="237"/>
        <v>3</v>
      </c>
      <c r="H3060">
        <f t="shared" si="238"/>
        <v>243</v>
      </c>
      <c r="I3060" t="str">
        <f t="shared" si="239"/>
        <v>Losing Customer</v>
      </c>
    </row>
    <row r="3061" spans="1:9" x14ac:dyDescent="0.25">
      <c r="A3061" s="11">
        <v>3062</v>
      </c>
      <c r="B3061" s="12">
        <v>46</v>
      </c>
      <c r="C3061" s="13">
        <v>6</v>
      </c>
      <c r="D3061" s="14">
        <v>2857.68</v>
      </c>
      <c r="E3061">
        <f t="shared" si="235"/>
        <v>2</v>
      </c>
      <c r="F3061">
        <f t="shared" si="236"/>
        <v>2</v>
      </c>
      <c r="G3061">
        <f t="shared" si="237"/>
        <v>3</v>
      </c>
      <c r="H3061">
        <f t="shared" si="238"/>
        <v>223</v>
      </c>
      <c r="I3061" t="str">
        <f t="shared" si="239"/>
        <v>High Risk Customer</v>
      </c>
    </row>
    <row r="3062" spans="1:9" x14ac:dyDescent="0.25">
      <c r="A3062" s="11">
        <v>3063</v>
      </c>
      <c r="B3062" s="12">
        <v>92</v>
      </c>
      <c r="C3062" s="13">
        <v>5</v>
      </c>
      <c r="D3062" s="14">
        <v>263.27999999999997</v>
      </c>
      <c r="E3062">
        <f t="shared" si="235"/>
        <v>1</v>
      </c>
      <c r="F3062">
        <f t="shared" si="236"/>
        <v>2</v>
      </c>
      <c r="G3062">
        <f t="shared" si="237"/>
        <v>1</v>
      </c>
      <c r="H3062">
        <f t="shared" si="238"/>
        <v>121</v>
      </c>
      <c r="I3062" t="str">
        <f t="shared" si="239"/>
        <v>Evasive Customer</v>
      </c>
    </row>
    <row r="3063" spans="1:9" x14ac:dyDescent="0.25">
      <c r="A3063" s="11">
        <v>3064</v>
      </c>
      <c r="B3063" s="12">
        <v>55</v>
      </c>
      <c r="C3063" s="13">
        <v>7</v>
      </c>
      <c r="D3063" s="14">
        <v>2410.9199999999996</v>
      </c>
      <c r="E3063">
        <f t="shared" si="235"/>
        <v>2</v>
      </c>
      <c r="F3063">
        <f t="shared" si="236"/>
        <v>3</v>
      </c>
      <c r="G3063">
        <f t="shared" si="237"/>
        <v>2</v>
      </c>
      <c r="H3063">
        <f t="shared" si="238"/>
        <v>232</v>
      </c>
      <c r="I3063" t="str">
        <f t="shared" si="239"/>
        <v>Losing Customer</v>
      </c>
    </row>
    <row r="3064" spans="1:9" x14ac:dyDescent="0.25">
      <c r="A3064" s="11">
        <v>3065</v>
      </c>
      <c r="B3064" s="12">
        <v>5</v>
      </c>
      <c r="C3064" s="13">
        <v>5</v>
      </c>
      <c r="D3064" s="14">
        <v>1367.38</v>
      </c>
      <c r="E3064">
        <f t="shared" si="235"/>
        <v>4</v>
      </c>
      <c r="F3064">
        <f t="shared" si="236"/>
        <v>2</v>
      </c>
      <c r="G3064">
        <f t="shared" si="237"/>
        <v>1</v>
      </c>
      <c r="H3064">
        <f t="shared" si="238"/>
        <v>421</v>
      </c>
      <c r="I3064" t="str">
        <f t="shared" si="239"/>
        <v>Becoming Loyal</v>
      </c>
    </row>
    <row r="3065" spans="1:9" x14ac:dyDescent="0.25">
      <c r="A3065" s="11">
        <v>3066</v>
      </c>
      <c r="B3065" s="12">
        <v>164</v>
      </c>
      <c r="C3065" s="13">
        <v>4</v>
      </c>
      <c r="D3065" s="14">
        <v>1516.28</v>
      </c>
      <c r="E3065">
        <f t="shared" si="235"/>
        <v>1</v>
      </c>
      <c r="F3065">
        <f t="shared" si="236"/>
        <v>1</v>
      </c>
      <c r="G3065">
        <f t="shared" si="237"/>
        <v>1</v>
      </c>
      <c r="H3065">
        <f t="shared" si="238"/>
        <v>111</v>
      </c>
      <c r="I3065" t="str">
        <f t="shared" si="239"/>
        <v>Lost Customer</v>
      </c>
    </row>
    <row r="3066" spans="1:9" x14ac:dyDescent="0.25">
      <c r="A3066" s="11">
        <v>3067</v>
      </c>
      <c r="B3066" s="12">
        <v>39</v>
      </c>
      <c r="C3066" s="13">
        <v>6</v>
      </c>
      <c r="D3066" s="14">
        <v>3575.9</v>
      </c>
      <c r="E3066">
        <f t="shared" si="235"/>
        <v>3</v>
      </c>
      <c r="F3066">
        <f t="shared" si="236"/>
        <v>2</v>
      </c>
      <c r="G3066">
        <f t="shared" si="237"/>
        <v>3</v>
      </c>
      <c r="H3066">
        <f t="shared" si="238"/>
        <v>323</v>
      </c>
      <c r="I3066" t="str">
        <f t="shared" si="239"/>
        <v>Potential Customer</v>
      </c>
    </row>
    <row r="3067" spans="1:9" x14ac:dyDescent="0.25">
      <c r="A3067" s="11">
        <v>3068</v>
      </c>
      <c r="B3067" s="12">
        <v>79</v>
      </c>
      <c r="C3067" s="13">
        <v>6</v>
      </c>
      <c r="D3067" s="14">
        <v>3084.6499999999996</v>
      </c>
      <c r="E3067">
        <f t="shared" si="235"/>
        <v>2</v>
      </c>
      <c r="F3067">
        <f t="shared" si="236"/>
        <v>2</v>
      </c>
      <c r="G3067">
        <f t="shared" si="237"/>
        <v>3</v>
      </c>
      <c r="H3067">
        <f t="shared" si="238"/>
        <v>223</v>
      </c>
      <c r="I3067" t="str">
        <f t="shared" si="239"/>
        <v>High Risk Customer</v>
      </c>
    </row>
    <row r="3068" spans="1:9" x14ac:dyDescent="0.25">
      <c r="A3068" s="11">
        <v>3069</v>
      </c>
      <c r="B3068" s="12">
        <v>70</v>
      </c>
      <c r="C3068" s="13">
        <v>3</v>
      </c>
      <c r="D3068" s="14">
        <v>1775.4799999999998</v>
      </c>
      <c r="E3068">
        <f t="shared" si="235"/>
        <v>2</v>
      </c>
      <c r="F3068">
        <f t="shared" si="236"/>
        <v>1</v>
      </c>
      <c r="G3068">
        <f t="shared" si="237"/>
        <v>1</v>
      </c>
      <c r="H3068">
        <f t="shared" si="238"/>
        <v>211</v>
      </c>
      <c r="I3068" t="str">
        <f t="shared" si="239"/>
        <v>Almost Lost Customer</v>
      </c>
    </row>
    <row r="3069" spans="1:9" x14ac:dyDescent="0.25">
      <c r="A3069" s="11">
        <v>3070</v>
      </c>
      <c r="B3069" s="12">
        <v>119</v>
      </c>
      <c r="C3069" s="13">
        <v>4</v>
      </c>
      <c r="D3069" s="14">
        <v>399.20999999999992</v>
      </c>
      <c r="E3069">
        <f t="shared" si="235"/>
        <v>1</v>
      </c>
      <c r="F3069">
        <f t="shared" si="236"/>
        <v>1</v>
      </c>
      <c r="G3069">
        <f t="shared" si="237"/>
        <v>1</v>
      </c>
      <c r="H3069">
        <f t="shared" si="238"/>
        <v>111</v>
      </c>
      <c r="I3069" t="str">
        <f t="shared" si="239"/>
        <v>Lost Customer</v>
      </c>
    </row>
    <row r="3070" spans="1:9" x14ac:dyDescent="0.25">
      <c r="A3070" s="11">
        <v>3071</v>
      </c>
      <c r="B3070" s="12">
        <v>158</v>
      </c>
      <c r="C3070" s="13">
        <v>4</v>
      </c>
      <c r="D3070" s="14">
        <v>473.42999999999984</v>
      </c>
      <c r="E3070">
        <f t="shared" si="235"/>
        <v>1</v>
      </c>
      <c r="F3070">
        <f t="shared" si="236"/>
        <v>1</v>
      </c>
      <c r="G3070">
        <f t="shared" si="237"/>
        <v>1</v>
      </c>
      <c r="H3070">
        <f t="shared" si="238"/>
        <v>111</v>
      </c>
      <c r="I3070" t="str">
        <f t="shared" si="239"/>
        <v>Lost Customer</v>
      </c>
    </row>
    <row r="3071" spans="1:9" x14ac:dyDescent="0.25">
      <c r="A3071" s="11">
        <v>3072</v>
      </c>
      <c r="B3071" s="12">
        <v>67</v>
      </c>
      <c r="C3071" s="13">
        <v>7</v>
      </c>
      <c r="D3071" s="14">
        <v>3373.78</v>
      </c>
      <c r="E3071">
        <f t="shared" si="235"/>
        <v>2</v>
      </c>
      <c r="F3071">
        <f t="shared" si="236"/>
        <v>3</v>
      </c>
      <c r="G3071">
        <f t="shared" si="237"/>
        <v>3</v>
      </c>
      <c r="H3071">
        <f t="shared" si="238"/>
        <v>233</v>
      </c>
      <c r="I3071" t="str">
        <f t="shared" si="239"/>
        <v>Losing Customer</v>
      </c>
    </row>
    <row r="3072" spans="1:9" x14ac:dyDescent="0.25">
      <c r="A3072" s="11">
        <v>3073</v>
      </c>
      <c r="B3072" s="12">
        <v>251</v>
      </c>
      <c r="C3072" s="13">
        <v>3</v>
      </c>
      <c r="D3072" s="14">
        <v>1264.3300000000004</v>
      </c>
      <c r="E3072">
        <f t="shared" si="235"/>
        <v>1</v>
      </c>
      <c r="F3072">
        <f t="shared" si="236"/>
        <v>1</v>
      </c>
      <c r="G3072">
        <f t="shared" si="237"/>
        <v>1</v>
      </c>
      <c r="H3072">
        <f t="shared" si="238"/>
        <v>111</v>
      </c>
      <c r="I3072" t="str">
        <f t="shared" si="239"/>
        <v>Lost Customer</v>
      </c>
    </row>
    <row r="3073" spans="1:9" x14ac:dyDescent="0.25">
      <c r="A3073" s="11">
        <v>3074</v>
      </c>
      <c r="B3073" s="12">
        <v>10</v>
      </c>
      <c r="C3073" s="13">
        <v>7</v>
      </c>
      <c r="D3073" s="14">
        <v>4781.5800000000008</v>
      </c>
      <c r="E3073">
        <f t="shared" si="235"/>
        <v>4</v>
      </c>
      <c r="F3073">
        <f t="shared" si="236"/>
        <v>3</v>
      </c>
      <c r="G3073">
        <f t="shared" si="237"/>
        <v>4</v>
      </c>
      <c r="H3073">
        <f t="shared" si="238"/>
        <v>434</v>
      </c>
      <c r="I3073" t="str">
        <f t="shared" si="239"/>
        <v>Very Loyal</v>
      </c>
    </row>
    <row r="3074" spans="1:9" x14ac:dyDescent="0.25">
      <c r="A3074" s="11">
        <v>3075</v>
      </c>
      <c r="B3074" s="12">
        <v>81</v>
      </c>
      <c r="C3074" s="13">
        <v>6</v>
      </c>
      <c r="D3074" s="14">
        <v>2741.29</v>
      </c>
      <c r="E3074">
        <f t="shared" si="235"/>
        <v>2</v>
      </c>
      <c r="F3074">
        <f t="shared" si="236"/>
        <v>2</v>
      </c>
      <c r="G3074">
        <f t="shared" si="237"/>
        <v>2</v>
      </c>
      <c r="H3074">
        <f t="shared" si="238"/>
        <v>222</v>
      </c>
      <c r="I3074" t="str">
        <f t="shared" si="239"/>
        <v>High Risk Customer</v>
      </c>
    </row>
    <row r="3075" spans="1:9" x14ac:dyDescent="0.25">
      <c r="A3075" s="11">
        <v>3076</v>
      </c>
      <c r="B3075" s="12">
        <v>209</v>
      </c>
      <c r="C3075" s="13">
        <v>4</v>
      </c>
      <c r="D3075" s="14">
        <v>1904.31</v>
      </c>
      <c r="E3075">
        <f t="shared" si="235"/>
        <v>1</v>
      </c>
      <c r="F3075">
        <f t="shared" si="236"/>
        <v>1</v>
      </c>
      <c r="G3075">
        <f t="shared" si="237"/>
        <v>2</v>
      </c>
      <c r="H3075">
        <f t="shared" si="238"/>
        <v>112</v>
      </c>
      <c r="I3075" t="str">
        <f t="shared" si="239"/>
        <v>Evasive Customer</v>
      </c>
    </row>
    <row r="3076" spans="1:9" x14ac:dyDescent="0.25">
      <c r="A3076" s="11">
        <v>3077</v>
      </c>
      <c r="B3076" s="12">
        <v>16</v>
      </c>
      <c r="C3076" s="13">
        <v>7</v>
      </c>
      <c r="D3076" s="14">
        <v>3672.1500000000005</v>
      </c>
      <c r="E3076">
        <f t="shared" si="235"/>
        <v>4</v>
      </c>
      <c r="F3076">
        <f t="shared" si="236"/>
        <v>3</v>
      </c>
      <c r="G3076">
        <f t="shared" si="237"/>
        <v>3</v>
      </c>
      <c r="H3076">
        <f t="shared" si="238"/>
        <v>433</v>
      </c>
      <c r="I3076" t="str">
        <f t="shared" si="239"/>
        <v>Very Loyal</v>
      </c>
    </row>
    <row r="3077" spans="1:9" x14ac:dyDescent="0.25">
      <c r="A3077" s="11">
        <v>3078</v>
      </c>
      <c r="B3077" s="12">
        <v>169</v>
      </c>
      <c r="C3077" s="13">
        <v>3</v>
      </c>
      <c r="D3077" s="14">
        <v>1750.43</v>
      </c>
      <c r="E3077">
        <f t="shared" si="235"/>
        <v>1</v>
      </c>
      <c r="F3077">
        <f t="shared" si="236"/>
        <v>1</v>
      </c>
      <c r="G3077">
        <f t="shared" si="237"/>
        <v>1</v>
      </c>
      <c r="H3077">
        <f t="shared" si="238"/>
        <v>111</v>
      </c>
      <c r="I3077" t="str">
        <f t="shared" si="239"/>
        <v>Lost Customer</v>
      </c>
    </row>
    <row r="3078" spans="1:9" x14ac:dyDescent="0.25">
      <c r="A3078" s="11">
        <v>3079</v>
      </c>
      <c r="B3078" s="12">
        <v>131</v>
      </c>
      <c r="C3078" s="13">
        <v>4</v>
      </c>
      <c r="D3078" s="14">
        <v>1903.52</v>
      </c>
      <c r="E3078">
        <f t="shared" ref="E3078:E3141" si="240">IF(B3078&gt;88,1,IF(AND(B3078&lt;=88,B3078&gt;45),2,IF(AND(B3078&lt;=45,B3078&gt;18),3,IF(B3078&lt;=18,4))))</f>
        <v>1</v>
      </c>
      <c r="F3078">
        <f t="shared" ref="F3078:F3141" si="241">IF(C3078&gt;7,4,IF(AND(C3078&lt;=7,C3078&gt;6),3,IF(AND(C3078&lt;=6,C3078&gt;4),2,IF(C3078&lt;=4,1))))</f>
        <v>1</v>
      </c>
      <c r="G3078">
        <f t="shared" ref="G3078:G3141" si="242">IF(D3078&gt;4095.63,4,IF(AND(D3078&lt;=4095.63,D3078&gt;2785.04),3,IF(AND(D3078&lt;=2785.04,D3078&gt;1779.7),2,IF(D3078&lt;=1779.7,1))))</f>
        <v>2</v>
      </c>
      <c r="H3078">
        <f t="shared" ref="H3078:H3141" si="243">100*E3078+10*F3078+G3078</f>
        <v>112</v>
      </c>
      <c r="I3078" t="str">
        <f t="shared" ref="I3078:I3141" si="244">IF(H3078=444,"Platinum Customer",IF(AND(H3078&lt;444,H3078&gt;=433),"Very Loyal",IF(AND(H3078&lt;433,H3078&gt;=421),"Becoming Loyal",IF(AND(H3078&lt;421,H3078&gt;=344),"Recent Customer",IF(AND(H3078&lt;344,H3078&gt;=323),"Potential Customer",IF(AND(H3078&lt;323,H3078&gt;=311),"Late Bloomer",IF(AND(H3078&lt;311,H3078&gt;=224),"Losing Customer",IF(AND(H3078&lt;224,H3078&gt;=212),"High Risk Customer",IF(AND(H3078&lt;212,H3078&gt;=124),"Almost Lost Customer",IF(AND(H3078&lt;124,H3078&gt;=112),"Evasive Customer",IF(H3078=111,"Lost Customer")))))))))))</f>
        <v>Evasive Customer</v>
      </c>
    </row>
    <row r="3079" spans="1:9" x14ac:dyDescent="0.25">
      <c r="A3079" s="11">
        <v>3080</v>
      </c>
      <c r="B3079" s="12">
        <v>4</v>
      </c>
      <c r="C3079" s="13">
        <v>9</v>
      </c>
      <c r="D3079" s="14">
        <v>4665.71</v>
      </c>
      <c r="E3079">
        <f t="shared" si="240"/>
        <v>4</v>
      </c>
      <c r="F3079">
        <f t="shared" si="241"/>
        <v>4</v>
      </c>
      <c r="G3079">
        <f t="shared" si="242"/>
        <v>4</v>
      </c>
      <c r="H3079">
        <f t="shared" si="243"/>
        <v>444</v>
      </c>
      <c r="I3079" t="str">
        <f t="shared" si="244"/>
        <v>Platinum Customer</v>
      </c>
    </row>
    <row r="3080" spans="1:9" x14ac:dyDescent="0.25">
      <c r="A3080" s="11">
        <v>3081</v>
      </c>
      <c r="B3080" s="12">
        <v>106</v>
      </c>
      <c r="C3080" s="13">
        <v>6</v>
      </c>
      <c r="D3080" s="14">
        <v>5502.82</v>
      </c>
      <c r="E3080">
        <f t="shared" si="240"/>
        <v>1</v>
      </c>
      <c r="F3080">
        <f t="shared" si="241"/>
        <v>2</v>
      </c>
      <c r="G3080">
        <f t="shared" si="242"/>
        <v>4</v>
      </c>
      <c r="H3080">
        <f t="shared" si="243"/>
        <v>124</v>
      </c>
      <c r="I3080" t="str">
        <f t="shared" si="244"/>
        <v>Almost Lost Customer</v>
      </c>
    </row>
    <row r="3081" spans="1:9" x14ac:dyDescent="0.25">
      <c r="A3081" s="11">
        <v>3082</v>
      </c>
      <c r="B3081" s="12">
        <v>16</v>
      </c>
      <c r="C3081" s="13">
        <v>5</v>
      </c>
      <c r="D3081" s="14">
        <v>1742.1300000000003</v>
      </c>
      <c r="E3081">
        <f t="shared" si="240"/>
        <v>4</v>
      </c>
      <c r="F3081">
        <f t="shared" si="241"/>
        <v>2</v>
      </c>
      <c r="G3081">
        <f t="shared" si="242"/>
        <v>1</v>
      </c>
      <c r="H3081">
        <f t="shared" si="243"/>
        <v>421</v>
      </c>
      <c r="I3081" t="str">
        <f t="shared" si="244"/>
        <v>Becoming Loyal</v>
      </c>
    </row>
    <row r="3082" spans="1:9" x14ac:dyDescent="0.25">
      <c r="A3082" s="11">
        <v>3083</v>
      </c>
      <c r="B3082" s="12">
        <v>69</v>
      </c>
      <c r="C3082" s="13">
        <v>6</v>
      </c>
      <c r="D3082" s="14">
        <v>2308.56</v>
      </c>
      <c r="E3082">
        <f t="shared" si="240"/>
        <v>2</v>
      </c>
      <c r="F3082">
        <f t="shared" si="241"/>
        <v>2</v>
      </c>
      <c r="G3082">
        <f t="shared" si="242"/>
        <v>2</v>
      </c>
      <c r="H3082">
        <f t="shared" si="243"/>
        <v>222</v>
      </c>
      <c r="I3082" t="str">
        <f t="shared" si="244"/>
        <v>High Risk Customer</v>
      </c>
    </row>
    <row r="3083" spans="1:9" x14ac:dyDescent="0.25">
      <c r="A3083" s="11">
        <v>3084</v>
      </c>
      <c r="B3083" s="12">
        <v>15</v>
      </c>
      <c r="C3083" s="13">
        <v>6</v>
      </c>
      <c r="D3083" s="14">
        <v>3082.9000000000005</v>
      </c>
      <c r="E3083">
        <f t="shared" si="240"/>
        <v>4</v>
      </c>
      <c r="F3083">
        <f t="shared" si="241"/>
        <v>2</v>
      </c>
      <c r="G3083">
        <f t="shared" si="242"/>
        <v>3</v>
      </c>
      <c r="H3083">
        <f t="shared" si="243"/>
        <v>423</v>
      </c>
      <c r="I3083" t="str">
        <f t="shared" si="244"/>
        <v>Becoming Loyal</v>
      </c>
    </row>
    <row r="3084" spans="1:9" x14ac:dyDescent="0.25">
      <c r="A3084" s="11">
        <v>3085</v>
      </c>
      <c r="B3084" s="12">
        <v>25</v>
      </c>
      <c r="C3084" s="13">
        <v>5</v>
      </c>
      <c r="D3084" s="14">
        <v>1493.4099999999999</v>
      </c>
      <c r="E3084">
        <f t="shared" si="240"/>
        <v>3</v>
      </c>
      <c r="F3084">
        <f t="shared" si="241"/>
        <v>2</v>
      </c>
      <c r="G3084">
        <f t="shared" si="242"/>
        <v>1</v>
      </c>
      <c r="H3084">
        <f t="shared" si="243"/>
        <v>321</v>
      </c>
      <c r="I3084" t="str">
        <f t="shared" si="244"/>
        <v>Late Bloomer</v>
      </c>
    </row>
    <row r="3085" spans="1:9" x14ac:dyDescent="0.25">
      <c r="A3085" s="11">
        <v>3086</v>
      </c>
      <c r="B3085" s="12">
        <v>11</v>
      </c>
      <c r="C3085" s="13">
        <v>10</v>
      </c>
      <c r="D3085" s="14">
        <v>5713.88</v>
      </c>
      <c r="E3085">
        <f t="shared" si="240"/>
        <v>4</v>
      </c>
      <c r="F3085">
        <f t="shared" si="241"/>
        <v>4</v>
      </c>
      <c r="G3085">
        <f t="shared" si="242"/>
        <v>4</v>
      </c>
      <c r="H3085">
        <f t="shared" si="243"/>
        <v>444</v>
      </c>
      <c r="I3085" t="str">
        <f t="shared" si="244"/>
        <v>Platinum Customer</v>
      </c>
    </row>
    <row r="3086" spans="1:9" x14ac:dyDescent="0.25">
      <c r="A3086" s="11">
        <v>3087</v>
      </c>
      <c r="B3086" s="12">
        <v>84</v>
      </c>
      <c r="C3086" s="13">
        <v>6</v>
      </c>
      <c r="D3086" s="14">
        <v>3708.8700000000003</v>
      </c>
      <c r="E3086">
        <f t="shared" si="240"/>
        <v>2</v>
      </c>
      <c r="F3086">
        <f t="shared" si="241"/>
        <v>2</v>
      </c>
      <c r="G3086">
        <f t="shared" si="242"/>
        <v>3</v>
      </c>
      <c r="H3086">
        <f t="shared" si="243"/>
        <v>223</v>
      </c>
      <c r="I3086" t="str">
        <f t="shared" si="244"/>
        <v>High Risk Customer</v>
      </c>
    </row>
    <row r="3087" spans="1:9" x14ac:dyDescent="0.25">
      <c r="A3087" s="11">
        <v>3088</v>
      </c>
      <c r="B3087" s="12">
        <v>3</v>
      </c>
      <c r="C3087" s="13">
        <v>7</v>
      </c>
      <c r="D3087" s="14">
        <v>2487.23</v>
      </c>
      <c r="E3087">
        <f t="shared" si="240"/>
        <v>4</v>
      </c>
      <c r="F3087">
        <f t="shared" si="241"/>
        <v>3</v>
      </c>
      <c r="G3087">
        <f t="shared" si="242"/>
        <v>2</v>
      </c>
      <c r="H3087">
        <f t="shared" si="243"/>
        <v>432</v>
      </c>
      <c r="I3087" t="str">
        <f t="shared" si="244"/>
        <v>Becoming Loyal</v>
      </c>
    </row>
    <row r="3088" spans="1:9" x14ac:dyDescent="0.25">
      <c r="A3088" s="11">
        <v>3089</v>
      </c>
      <c r="B3088" s="12">
        <v>27</v>
      </c>
      <c r="C3088" s="13">
        <v>4</v>
      </c>
      <c r="D3088" s="14">
        <v>3618.4400000000005</v>
      </c>
      <c r="E3088">
        <f t="shared" si="240"/>
        <v>3</v>
      </c>
      <c r="F3088">
        <f t="shared" si="241"/>
        <v>1</v>
      </c>
      <c r="G3088">
        <f t="shared" si="242"/>
        <v>3</v>
      </c>
      <c r="H3088">
        <f t="shared" si="243"/>
        <v>313</v>
      </c>
      <c r="I3088" t="str">
        <f t="shared" si="244"/>
        <v>Late Bloomer</v>
      </c>
    </row>
    <row r="3089" spans="1:9" x14ac:dyDescent="0.25">
      <c r="A3089" s="11">
        <v>3090</v>
      </c>
      <c r="B3089" s="12">
        <v>198</v>
      </c>
      <c r="C3089" s="13">
        <v>5</v>
      </c>
      <c r="D3089" s="14">
        <v>3132.29</v>
      </c>
      <c r="E3089">
        <f t="shared" si="240"/>
        <v>1</v>
      </c>
      <c r="F3089">
        <f t="shared" si="241"/>
        <v>2</v>
      </c>
      <c r="G3089">
        <f t="shared" si="242"/>
        <v>3</v>
      </c>
      <c r="H3089">
        <f t="shared" si="243"/>
        <v>123</v>
      </c>
      <c r="I3089" t="str">
        <f t="shared" si="244"/>
        <v>Evasive Customer</v>
      </c>
    </row>
    <row r="3090" spans="1:9" x14ac:dyDescent="0.25">
      <c r="A3090" s="11">
        <v>3091</v>
      </c>
      <c r="B3090" s="12">
        <v>307</v>
      </c>
      <c r="C3090" s="13">
        <v>2</v>
      </c>
      <c r="D3090" s="14">
        <v>1323.12</v>
      </c>
      <c r="E3090">
        <f t="shared" si="240"/>
        <v>1</v>
      </c>
      <c r="F3090">
        <f t="shared" si="241"/>
        <v>1</v>
      </c>
      <c r="G3090">
        <f t="shared" si="242"/>
        <v>1</v>
      </c>
      <c r="H3090">
        <f t="shared" si="243"/>
        <v>111</v>
      </c>
      <c r="I3090" t="str">
        <f t="shared" si="244"/>
        <v>Lost Customer</v>
      </c>
    </row>
    <row r="3091" spans="1:9" x14ac:dyDescent="0.25">
      <c r="A3091" s="11">
        <v>3092</v>
      </c>
      <c r="B3091" s="12">
        <v>160</v>
      </c>
      <c r="C3091" s="13">
        <v>3</v>
      </c>
      <c r="D3091" s="14">
        <v>920.72</v>
      </c>
      <c r="E3091">
        <f t="shared" si="240"/>
        <v>1</v>
      </c>
      <c r="F3091">
        <f t="shared" si="241"/>
        <v>1</v>
      </c>
      <c r="G3091">
        <f t="shared" si="242"/>
        <v>1</v>
      </c>
      <c r="H3091">
        <f t="shared" si="243"/>
        <v>111</v>
      </c>
      <c r="I3091" t="str">
        <f t="shared" si="244"/>
        <v>Lost Customer</v>
      </c>
    </row>
    <row r="3092" spans="1:9" x14ac:dyDescent="0.25">
      <c r="A3092" s="11">
        <v>3093</v>
      </c>
      <c r="B3092" s="12">
        <v>68</v>
      </c>
      <c r="C3092" s="13">
        <v>9</v>
      </c>
      <c r="D3092" s="14">
        <v>2964.6199999999994</v>
      </c>
      <c r="E3092">
        <f t="shared" si="240"/>
        <v>2</v>
      </c>
      <c r="F3092">
        <f t="shared" si="241"/>
        <v>4</v>
      </c>
      <c r="G3092">
        <f t="shared" si="242"/>
        <v>3</v>
      </c>
      <c r="H3092">
        <f t="shared" si="243"/>
        <v>243</v>
      </c>
      <c r="I3092" t="str">
        <f t="shared" si="244"/>
        <v>Losing Customer</v>
      </c>
    </row>
    <row r="3093" spans="1:9" x14ac:dyDescent="0.25">
      <c r="A3093" s="11">
        <v>3094</v>
      </c>
      <c r="B3093" s="12">
        <v>161</v>
      </c>
      <c r="C3093" s="13">
        <v>7</v>
      </c>
      <c r="D3093" s="14">
        <v>2859.96</v>
      </c>
      <c r="E3093">
        <f t="shared" si="240"/>
        <v>1</v>
      </c>
      <c r="F3093">
        <f t="shared" si="241"/>
        <v>3</v>
      </c>
      <c r="G3093">
        <f t="shared" si="242"/>
        <v>3</v>
      </c>
      <c r="H3093">
        <f t="shared" si="243"/>
        <v>133</v>
      </c>
      <c r="I3093" t="str">
        <f t="shared" si="244"/>
        <v>Almost Lost Customer</v>
      </c>
    </row>
    <row r="3094" spans="1:9" x14ac:dyDescent="0.25">
      <c r="A3094" s="11">
        <v>3095</v>
      </c>
      <c r="B3094" s="12">
        <v>36</v>
      </c>
      <c r="C3094" s="13">
        <v>5</v>
      </c>
      <c r="D3094" s="14">
        <v>2799.4900000000002</v>
      </c>
      <c r="E3094">
        <f t="shared" si="240"/>
        <v>3</v>
      </c>
      <c r="F3094">
        <f t="shared" si="241"/>
        <v>2</v>
      </c>
      <c r="G3094">
        <f t="shared" si="242"/>
        <v>3</v>
      </c>
      <c r="H3094">
        <f t="shared" si="243"/>
        <v>323</v>
      </c>
      <c r="I3094" t="str">
        <f t="shared" si="244"/>
        <v>Potential Customer</v>
      </c>
    </row>
    <row r="3095" spans="1:9" x14ac:dyDescent="0.25">
      <c r="A3095" s="11">
        <v>3096</v>
      </c>
      <c r="B3095" s="12">
        <v>15</v>
      </c>
      <c r="C3095" s="13">
        <v>3</v>
      </c>
      <c r="D3095" s="14">
        <v>2717.0999999999995</v>
      </c>
      <c r="E3095">
        <f t="shared" si="240"/>
        <v>4</v>
      </c>
      <c r="F3095">
        <f t="shared" si="241"/>
        <v>1</v>
      </c>
      <c r="G3095">
        <f t="shared" si="242"/>
        <v>2</v>
      </c>
      <c r="H3095">
        <f t="shared" si="243"/>
        <v>412</v>
      </c>
      <c r="I3095" t="str">
        <f t="shared" si="244"/>
        <v>Recent Customer</v>
      </c>
    </row>
    <row r="3096" spans="1:9" x14ac:dyDescent="0.25">
      <c r="A3096" s="11">
        <v>3097</v>
      </c>
      <c r="B3096" s="12">
        <v>60</v>
      </c>
      <c r="C3096" s="13">
        <v>3</v>
      </c>
      <c r="D3096" s="14">
        <v>2427.0699999999997</v>
      </c>
      <c r="E3096">
        <f t="shared" si="240"/>
        <v>2</v>
      </c>
      <c r="F3096">
        <f t="shared" si="241"/>
        <v>1</v>
      </c>
      <c r="G3096">
        <f t="shared" si="242"/>
        <v>2</v>
      </c>
      <c r="H3096">
        <f t="shared" si="243"/>
        <v>212</v>
      </c>
      <c r="I3096" t="str">
        <f t="shared" si="244"/>
        <v>High Risk Customer</v>
      </c>
    </row>
    <row r="3097" spans="1:9" x14ac:dyDescent="0.25">
      <c r="A3097" s="11">
        <v>3098</v>
      </c>
      <c r="B3097" s="12">
        <v>38</v>
      </c>
      <c r="C3097" s="13">
        <v>4</v>
      </c>
      <c r="D3097" s="14">
        <v>2968.25</v>
      </c>
      <c r="E3097">
        <f t="shared" si="240"/>
        <v>3</v>
      </c>
      <c r="F3097">
        <f t="shared" si="241"/>
        <v>1</v>
      </c>
      <c r="G3097">
        <f t="shared" si="242"/>
        <v>3</v>
      </c>
      <c r="H3097">
        <f t="shared" si="243"/>
        <v>313</v>
      </c>
      <c r="I3097" t="str">
        <f t="shared" si="244"/>
        <v>Late Bloomer</v>
      </c>
    </row>
    <row r="3098" spans="1:9" x14ac:dyDescent="0.25">
      <c r="A3098" s="11">
        <v>3099</v>
      </c>
      <c r="B3098" s="12">
        <v>83</v>
      </c>
      <c r="C3098" s="13">
        <v>2</v>
      </c>
      <c r="D3098" s="14">
        <v>2079.5700000000002</v>
      </c>
      <c r="E3098">
        <f t="shared" si="240"/>
        <v>2</v>
      </c>
      <c r="F3098">
        <f t="shared" si="241"/>
        <v>1</v>
      </c>
      <c r="G3098">
        <f t="shared" si="242"/>
        <v>2</v>
      </c>
      <c r="H3098">
        <f t="shared" si="243"/>
        <v>212</v>
      </c>
      <c r="I3098" t="str">
        <f t="shared" si="244"/>
        <v>High Risk Customer</v>
      </c>
    </row>
    <row r="3099" spans="1:9" x14ac:dyDescent="0.25">
      <c r="A3099" s="11">
        <v>3100</v>
      </c>
      <c r="B3099" s="12">
        <v>20</v>
      </c>
      <c r="C3099" s="13">
        <v>4</v>
      </c>
      <c r="D3099" s="14">
        <v>3919.57</v>
      </c>
      <c r="E3099">
        <f t="shared" si="240"/>
        <v>3</v>
      </c>
      <c r="F3099">
        <f t="shared" si="241"/>
        <v>1</v>
      </c>
      <c r="G3099">
        <f t="shared" si="242"/>
        <v>3</v>
      </c>
      <c r="H3099">
        <f t="shared" si="243"/>
        <v>313</v>
      </c>
      <c r="I3099" t="str">
        <f t="shared" si="244"/>
        <v>Late Bloomer</v>
      </c>
    </row>
    <row r="3100" spans="1:9" x14ac:dyDescent="0.25">
      <c r="A3100" s="11">
        <v>3101</v>
      </c>
      <c r="B3100" s="12">
        <v>61</v>
      </c>
      <c r="C3100" s="13">
        <v>4</v>
      </c>
      <c r="D3100" s="14">
        <v>470.79999999999978</v>
      </c>
      <c r="E3100">
        <f t="shared" si="240"/>
        <v>2</v>
      </c>
      <c r="F3100">
        <f t="shared" si="241"/>
        <v>1</v>
      </c>
      <c r="G3100">
        <f t="shared" si="242"/>
        <v>1</v>
      </c>
      <c r="H3100">
        <f t="shared" si="243"/>
        <v>211</v>
      </c>
      <c r="I3100" t="str">
        <f t="shared" si="244"/>
        <v>Almost Lost Customer</v>
      </c>
    </row>
    <row r="3101" spans="1:9" x14ac:dyDescent="0.25">
      <c r="A3101" s="11">
        <v>3102</v>
      </c>
      <c r="B3101" s="12">
        <v>106</v>
      </c>
      <c r="C3101" s="13">
        <v>5</v>
      </c>
      <c r="D3101" s="14">
        <v>2883.5099999999998</v>
      </c>
      <c r="E3101">
        <f t="shared" si="240"/>
        <v>1</v>
      </c>
      <c r="F3101">
        <f t="shared" si="241"/>
        <v>2</v>
      </c>
      <c r="G3101">
        <f t="shared" si="242"/>
        <v>3</v>
      </c>
      <c r="H3101">
        <f t="shared" si="243"/>
        <v>123</v>
      </c>
      <c r="I3101" t="str">
        <f t="shared" si="244"/>
        <v>Evasive Customer</v>
      </c>
    </row>
    <row r="3102" spans="1:9" x14ac:dyDescent="0.25">
      <c r="A3102" s="11">
        <v>3103</v>
      </c>
      <c r="B3102" s="12">
        <v>59</v>
      </c>
      <c r="C3102" s="13">
        <v>8</v>
      </c>
      <c r="D3102" s="14">
        <v>5040.88</v>
      </c>
      <c r="E3102">
        <f t="shared" si="240"/>
        <v>2</v>
      </c>
      <c r="F3102">
        <f t="shared" si="241"/>
        <v>4</v>
      </c>
      <c r="G3102">
        <f t="shared" si="242"/>
        <v>4</v>
      </c>
      <c r="H3102">
        <f t="shared" si="243"/>
        <v>244</v>
      </c>
      <c r="I3102" t="str">
        <f t="shared" si="244"/>
        <v>Losing Customer</v>
      </c>
    </row>
    <row r="3103" spans="1:9" x14ac:dyDescent="0.25">
      <c r="A3103" s="11">
        <v>3104</v>
      </c>
      <c r="B3103" s="12">
        <v>49</v>
      </c>
      <c r="C3103" s="13">
        <v>7</v>
      </c>
      <c r="D3103" s="14">
        <v>3491.38</v>
      </c>
      <c r="E3103">
        <f t="shared" si="240"/>
        <v>2</v>
      </c>
      <c r="F3103">
        <f t="shared" si="241"/>
        <v>3</v>
      </c>
      <c r="G3103">
        <f t="shared" si="242"/>
        <v>3</v>
      </c>
      <c r="H3103">
        <f t="shared" si="243"/>
        <v>233</v>
      </c>
      <c r="I3103" t="str">
        <f t="shared" si="244"/>
        <v>Losing Customer</v>
      </c>
    </row>
    <row r="3104" spans="1:9" x14ac:dyDescent="0.25">
      <c r="A3104" s="11">
        <v>3105</v>
      </c>
      <c r="B3104" s="12">
        <v>10</v>
      </c>
      <c r="C3104" s="13">
        <v>6</v>
      </c>
      <c r="D3104" s="14">
        <v>4916.08</v>
      </c>
      <c r="E3104">
        <f t="shared" si="240"/>
        <v>4</v>
      </c>
      <c r="F3104">
        <f t="shared" si="241"/>
        <v>2</v>
      </c>
      <c r="G3104">
        <f t="shared" si="242"/>
        <v>4</v>
      </c>
      <c r="H3104">
        <f t="shared" si="243"/>
        <v>424</v>
      </c>
      <c r="I3104" t="str">
        <f t="shared" si="244"/>
        <v>Becoming Loyal</v>
      </c>
    </row>
    <row r="3105" spans="1:9" x14ac:dyDescent="0.25">
      <c r="A3105" s="11">
        <v>3106</v>
      </c>
      <c r="B3105" s="12">
        <v>199</v>
      </c>
      <c r="C3105" s="13">
        <v>5</v>
      </c>
      <c r="D3105" s="14">
        <v>2146.56</v>
      </c>
      <c r="E3105">
        <f t="shared" si="240"/>
        <v>1</v>
      </c>
      <c r="F3105">
        <f t="shared" si="241"/>
        <v>2</v>
      </c>
      <c r="G3105">
        <f t="shared" si="242"/>
        <v>2</v>
      </c>
      <c r="H3105">
        <f t="shared" si="243"/>
        <v>122</v>
      </c>
      <c r="I3105" t="str">
        <f t="shared" si="244"/>
        <v>Evasive Customer</v>
      </c>
    </row>
    <row r="3106" spans="1:9" x14ac:dyDescent="0.25">
      <c r="A3106" s="11">
        <v>3107</v>
      </c>
      <c r="B3106" s="12">
        <v>95</v>
      </c>
      <c r="C3106" s="13">
        <v>4</v>
      </c>
      <c r="D3106" s="14">
        <v>3113.13</v>
      </c>
      <c r="E3106">
        <f t="shared" si="240"/>
        <v>1</v>
      </c>
      <c r="F3106">
        <f t="shared" si="241"/>
        <v>1</v>
      </c>
      <c r="G3106">
        <f t="shared" si="242"/>
        <v>3</v>
      </c>
      <c r="H3106">
        <f t="shared" si="243"/>
        <v>113</v>
      </c>
      <c r="I3106" t="str">
        <f t="shared" si="244"/>
        <v>Evasive Customer</v>
      </c>
    </row>
    <row r="3107" spans="1:9" x14ac:dyDescent="0.25">
      <c r="A3107" s="11">
        <v>3108</v>
      </c>
      <c r="B3107" s="12">
        <v>53</v>
      </c>
      <c r="C3107" s="13">
        <v>7</v>
      </c>
      <c r="D3107" s="14">
        <v>5916.21</v>
      </c>
      <c r="E3107">
        <f t="shared" si="240"/>
        <v>2</v>
      </c>
      <c r="F3107">
        <f t="shared" si="241"/>
        <v>3</v>
      </c>
      <c r="G3107">
        <f t="shared" si="242"/>
        <v>4</v>
      </c>
      <c r="H3107">
        <f t="shared" si="243"/>
        <v>234</v>
      </c>
      <c r="I3107" t="str">
        <f t="shared" si="244"/>
        <v>Losing Customer</v>
      </c>
    </row>
    <row r="3108" spans="1:9" x14ac:dyDescent="0.25">
      <c r="A3108" s="11">
        <v>3109</v>
      </c>
      <c r="B3108" s="12">
        <v>169</v>
      </c>
      <c r="C3108" s="13">
        <v>5</v>
      </c>
      <c r="D3108" s="14">
        <v>3080.63</v>
      </c>
      <c r="E3108">
        <f t="shared" si="240"/>
        <v>1</v>
      </c>
      <c r="F3108">
        <f t="shared" si="241"/>
        <v>2</v>
      </c>
      <c r="G3108">
        <f t="shared" si="242"/>
        <v>3</v>
      </c>
      <c r="H3108">
        <f t="shared" si="243"/>
        <v>123</v>
      </c>
      <c r="I3108" t="str">
        <f t="shared" si="244"/>
        <v>Evasive Customer</v>
      </c>
    </row>
    <row r="3109" spans="1:9" x14ac:dyDescent="0.25">
      <c r="A3109" s="11">
        <v>3110</v>
      </c>
      <c r="B3109" s="12">
        <v>17</v>
      </c>
      <c r="C3109" s="13">
        <v>3</v>
      </c>
      <c r="D3109" s="14">
        <v>1429.54</v>
      </c>
      <c r="E3109">
        <f t="shared" si="240"/>
        <v>4</v>
      </c>
      <c r="F3109">
        <f t="shared" si="241"/>
        <v>1</v>
      </c>
      <c r="G3109">
        <f t="shared" si="242"/>
        <v>1</v>
      </c>
      <c r="H3109">
        <f t="shared" si="243"/>
        <v>411</v>
      </c>
      <c r="I3109" t="str">
        <f t="shared" si="244"/>
        <v>Recent Customer</v>
      </c>
    </row>
    <row r="3110" spans="1:9" x14ac:dyDescent="0.25">
      <c r="A3110" s="11">
        <v>3111</v>
      </c>
      <c r="B3110" s="12">
        <v>48</v>
      </c>
      <c r="C3110" s="13">
        <v>5</v>
      </c>
      <c r="D3110" s="14">
        <v>1381.19</v>
      </c>
      <c r="E3110">
        <f t="shared" si="240"/>
        <v>2</v>
      </c>
      <c r="F3110">
        <f t="shared" si="241"/>
        <v>2</v>
      </c>
      <c r="G3110">
        <f t="shared" si="242"/>
        <v>1</v>
      </c>
      <c r="H3110">
        <f t="shared" si="243"/>
        <v>221</v>
      </c>
      <c r="I3110" t="str">
        <f t="shared" si="244"/>
        <v>High Risk Customer</v>
      </c>
    </row>
    <row r="3111" spans="1:9" x14ac:dyDescent="0.25">
      <c r="A3111" s="11">
        <v>3112</v>
      </c>
      <c r="B3111" s="12">
        <v>11</v>
      </c>
      <c r="C3111" s="13">
        <v>8</v>
      </c>
      <c r="D3111" s="14">
        <v>3035.96</v>
      </c>
      <c r="E3111">
        <f t="shared" si="240"/>
        <v>4</v>
      </c>
      <c r="F3111">
        <f t="shared" si="241"/>
        <v>4</v>
      </c>
      <c r="G3111">
        <f t="shared" si="242"/>
        <v>3</v>
      </c>
      <c r="H3111">
        <f t="shared" si="243"/>
        <v>443</v>
      </c>
      <c r="I3111" t="str">
        <f t="shared" si="244"/>
        <v>Very Loyal</v>
      </c>
    </row>
    <row r="3112" spans="1:9" x14ac:dyDescent="0.25">
      <c r="A3112" s="11">
        <v>3113</v>
      </c>
      <c r="B3112" s="12">
        <v>109</v>
      </c>
      <c r="C3112" s="13">
        <v>8</v>
      </c>
      <c r="D3112" s="14">
        <v>4144.8600000000006</v>
      </c>
      <c r="E3112">
        <f t="shared" si="240"/>
        <v>1</v>
      </c>
      <c r="F3112">
        <f t="shared" si="241"/>
        <v>4</v>
      </c>
      <c r="G3112">
        <f t="shared" si="242"/>
        <v>4</v>
      </c>
      <c r="H3112">
        <f t="shared" si="243"/>
        <v>144</v>
      </c>
      <c r="I3112" t="str">
        <f t="shared" si="244"/>
        <v>Almost Lost Customer</v>
      </c>
    </row>
    <row r="3113" spans="1:9" x14ac:dyDescent="0.25">
      <c r="A3113" s="11">
        <v>3114</v>
      </c>
      <c r="B3113" s="12">
        <v>140</v>
      </c>
      <c r="C3113" s="13">
        <v>6</v>
      </c>
      <c r="D3113" s="14">
        <v>1755.0600000000002</v>
      </c>
      <c r="E3113">
        <f t="shared" si="240"/>
        <v>1</v>
      </c>
      <c r="F3113">
        <f t="shared" si="241"/>
        <v>2</v>
      </c>
      <c r="G3113">
        <f t="shared" si="242"/>
        <v>1</v>
      </c>
      <c r="H3113">
        <f t="shared" si="243"/>
        <v>121</v>
      </c>
      <c r="I3113" t="str">
        <f t="shared" si="244"/>
        <v>Evasive Customer</v>
      </c>
    </row>
    <row r="3114" spans="1:9" x14ac:dyDescent="0.25">
      <c r="A3114" s="11">
        <v>3115</v>
      </c>
      <c r="B3114" s="12">
        <v>195</v>
      </c>
      <c r="C3114" s="13">
        <v>5</v>
      </c>
      <c r="D3114" s="14">
        <v>4020.9100000000003</v>
      </c>
      <c r="E3114">
        <f t="shared" si="240"/>
        <v>1</v>
      </c>
      <c r="F3114">
        <f t="shared" si="241"/>
        <v>2</v>
      </c>
      <c r="G3114">
        <f t="shared" si="242"/>
        <v>3</v>
      </c>
      <c r="H3114">
        <f t="shared" si="243"/>
        <v>123</v>
      </c>
      <c r="I3114" t="str">
        <f t="shared" si="244"/>
        <v>Evasive Customer</v>
      </c>
    </row>
    <row r="3115" spans="1:9" x14ac:dyDescent="0.25">
      <c r="A3115" s="11">
        <v>3116</v>
      </c>
      <c r="B3115" s="12">
        <v>98</v>
      </c>
      <c r="C3115" s="13">
        <v>6</v>
      </c>
      <c r="D3115" s="14">
        <v>1646.29</v>
      </c>
      <c r="E3115">
        <f t="shared" si="240"/>
        <v>1</v>
      </c>
      <c r="F3115">
        <f t="shared" si="241"/>
        <v>2</v>
      </c>
      <c r="G3115">
        <f t="shared" si="242"/>
        <v>1</v>
      </c>
      <c r="H3115">
        <f t="shared" si="243"/>
        <v>121</v>
      </c>
      <c r="I3115" t="str">
        <f t="shared" si="244"/>
        <v>Evasive Customer</v>
      </c>
    </row>
    <row r="3116" spans="1:9" x14ac:dyDescent="0.25">
      <c r="A3116" s="11">
        <v>3117</v>
      </c>
      <c r="B3116" s="12">
        <v>25</v>
      </c>
      <c r="C3116" s="13">
        <v>9</v>
      </c>
      <c r="D3116" s="14">
        <v>8531.16</v>
      </c>
      <c r="E3116">
        <f t="shared" si="240"/>
        <v>3</v>
      </c>
      <c r="F3116">
        <f t="shared" si="241"/>
        <v>4</v>
      </c>
      <c r="G3116">
        <f t="shared" si="242"/>
        <v>4</v>
      </c>
      <c r="H3116">
        <f t="shared" si="243"/>
        <v>344</v>
      </c>
      <c r="I3116" t="str">
        <f t="shared" si="244"/>
        <v>Recent Customer</v>
      </c>
    </row>
    <row r="3117" spans="1:9" x14ac:dyDescent="0.25">
      <c r="A3117" s="11">
        <v>3118</v>
      </c>
      <c r="B3117" s="12">
        <v>12</v>
      </c>
      <c r="C3117" s="13">
        <v>9</v>
      </c>
      <c r="D3117" s="14">
        <v>6243.8200000000015</v>
      </c>
      <c r="E3117">
        <f t="shared" si="240"/>
        <v>4</v>
      </c>
      <c r="F3117">
        <f t="shared" si="241"/>
        <v>4</v>
      </c>
      <c r="G3117">
        <f t="shared" si="242"/>
        <v>4</v>
      </c>
      <c r="H3117">
        <f t="shared" si="243"/>
        <v>444</v>
      </c>
      <c r="I3117" t="str">
        <f t="shared" si="244"/>
        <v>Platinum Customer</v>
      </c>
    </row>
    <row r="3118" spans="1:9" x14ac:dyDescent="0.25">
      <c r="A3118" s="11">
        <v>3119</v>
      </c>
      <c r="B3118" s="12">
        <v>5</v>
      </c>
      <c r="C3118" s="13">
        <v>4</v>
      </c>
      <c r="D3118" s="14">
        <v>2330.3900000000003</v>
      </c>
      <c r="E3118">
        <f t="shared" si="240"/>
        <v>4</v>
      </c>
      <c r="F3118">
        <f t="shared" si="241"/>
        <v>1</v>
      </c>
      <c r="G3118">
        <f t="shared" si="242"/>
        <v>2</v>
      </c>
      <c r="H3118">
        <f t="shared" si="243"/>
        <v>412</v>
      </c>
      <c r="I3118" t="str">
        <f t="shared" si="244"/>
        <v>Recent Customer</v>
      </c>
    </row>
    <row r="3119" spans="1:9" x14ac:dyDescent="0.25">
      <c r="A3119" s="11">
        <v>3120</v>
      </c>
      <c r="B3119" s="12">
        <v>20</v>
      </c>
      <c r="C3119" s="13">
        <v>7</v>
      </c>
      <c r="D3119" s="14">
        <v>4179.1100000000006</v>
      </c>
      <c r="E3119">
        <f t="shared" si="240"/>
        <v>3</v>
      </c>
      <c r="F3119">
        <f t="shared" si="241"/>
        <v>3</v>
      </c>
      <c r="G3119">
        <f t="shared" si="242"/>
        <v>4</v>
      </c>
      <c r="H3119">
        <f t="shared" si="243"/>
        <v>334</v>
      </c>
      <c r="I3119" t="str">
        <f t="shared" si="244"/>
        <v>Potential Customer</v>
      </c>
    </row>
    <row r="3120" spans="1:9" x14ac:dyDescent="0.25">
      <c r="A3120" s="11">
        <v>3121</v>
      </c>
      <c r="B3120" s="12">
        <v>48</v>
      </c>
      <c r="C3120" s="13">
        <v>6</v>
      </c>
      <c r="D3120" s="14">
        <v>3164.1299999999997</v>
      </c>
      <c r="E3120">
        <f t="shared" si="240"/>
        <v>2</v>
      </c>
      <c r="F3120">
        <f t="shared" si="241"/>
        <v>2</v>
      </c>
      <c r="G3120">
        <f t="shared" si="242"/>
        <v>3</v>
      </c>
      <c r="H3120">
        <f t="shared" si="243"/>
        <v>223</v>
      </c>
      <c r="I3120" t="str">
        <f t="shared" si="244"/>
        <v>High Risk Customer</v>
      </c>
    </row>
    <row r="3121" spans="1:9" x14ac:dyDescent="0.25">
      <c r="A3121" s="11">
        <v>3122</v>
      </c>
      <c r="B3121" s="12">
        <v>143</v>
      </c>
      <c r="C3121" s="13">
        <v>5</v>
      </c>
      <c r="D3121" s="14">
        <v>3903.0299999999997</v>
      </c>
      <c r="E3121">
        <f t="shared" si="240"/>
        <v>1</v>
      </c>
      <c r="F3121">
        <f t="shared" si="241"/>
        <v>2</v>
      </c>
      <c r="G3121">
        <f t="shared" si="242"/>
        <v>3</v>
      </c>
      <c r="H3121">
        <f t="shared" si="243"/>
        <v>123</v>
      </c>
      <c r="I3121" t="str">
        <f t="shared" si="244"/>
        <v>Evasive Customer</v>
      </c>
    </row>
    <row r="3122" spans="1:9" x14ac:dyDescent="0.25">
      <c r="A3122" s="11">
        <v>3123</v>
      </c>
      <c r="B3122" s="12">
        <v>0</v>
      </c>
      <c r="C3122" s="13">
        <v>4</v>
      </c>
      <c r="D3122" s="14">
        <v>1248.49</v>
      </c>
      <c r="E3122">
        <f t="shared" si="240"/>
        <v>4</v>
      </c>
      <c r="F3122">
        <f t="shared" si="241"/>
        <v>1</v>
      </c>
      <c r="G3122">
        <f t="shared" si="242"/>
        <v>1</v>
      </c>
      <c r="H3122">
        <f t="shared" si="243"/>
        <v>411</v>
      </c>
      <c r="I3122" t="str">
        <f t="shared" si="244"/>
        <v>Recent Customer</v>
      </c>
    </row>
    <row r="3123" spans="1:9" x14ac:dyDescent="0.25">
      <c r="A3123" s="11">
        <v>3124</v>
      </c>
      <c r="B3123" s="12">
        <v>38</v>
      </c>
      <c r="C3123" s="13">
        <v>3</v>
      </c>
      <c r="D3123" s="14">
        <v>401.5</v>
      </c>
      <c r="E3123">
        <f t="shared" si="240"/>
        <v>3</v>
      </c>
      <c r="F3123">
        <f t="shared" si="241"/>
        <v>1</v>
      </c>
      <c r="G3123">
        <f t="shared" si="242"/>
        <v>1</v>
      </c>
      <c r="H3123">
        <f t="shared" si="243"/>
        <v>311</v>
      </c>
      <c r="I3123" t="str">
        <f t="shared" si="244"/>
        <v>Late Bloomer</v>
      </c>
    </row>
    <row r="3124" spans="1:9" x14ac:dyDescent="0.25">
      <c r="A3124" s="11">
        <v>3125</v>
      </c>
      <c r="B3124" s="12">
        <v>9</v>
      </c>
      <c r="C3124" s="13">
        <v>4</v>
      </c>
      <c r="D3124" s="14">
        <v>1702.4299999999998</v>
      </c>
      <c r="E3124">
        <f t="shared" si="240"/>
        <v>4</v>
      </c>
      <c r="F3124">
        <f t="shared" si="241"/>
        <v>1</v>
      </c>
      <c r="G3124">
        <f t="shared" si="242"/>
        <v>1</v>
      </c>
      <c r="H3124">
        <f t="shared" si="243"/>
        <v>411</v>
      </c>
      <c r="I3124" t="str">
        <f t="shared" si="244"/>
        <v>Recent Customer</v>
      </c>
    </row>
    <row r="3125" spans="1:9" x14ac:dyDescent="0.25">
      <c r="A3125" s="11">
        <v>3126</v>
      </c>
      <c r="B3125" s="12">
        <v>40</v>
      </c>
      <c r="C3125" s="13">
        <v>8</v>
      </c>
      <c r="D3125" s="14">
        <v>4780.79</v>
      </c>
      <c r="E3125">
        <f t="shared" si="240"/>
        <v>3</v>
      </c>
      <c r="F3125">
        <f t="shared" si="241"/>
        <v>4</v>
      </c>
      <c r="G3125">
        <f t="shared" si="242"/>
        <v>4</v>
      </c>
      <c r="H3125">
        <f t="shared" si="243"/>
        <v>344</v>
      </c>
      <c r="I3125" t="str">
        <f t="shared" si="244"/>
        <v>Recent Customer</v>
      </c>
    </row>
    <row r="3126" spans="1:9" x14ac:dyDescent="0.25">
      <c r="A3126" s="11">
        <v>3127</v>
      </c>
      <c r="B3126" s="12">
        <v>35</v>
      </c>
      <c r="C3126" s="13">
        <v>4</v>
      </c>
      <c r="D3126" s="14">
        <v>3898.4999999999995</v>
      </c>
      <c r="E3126">
        <f t="shared" si="240"/>
        <v>3</v>
      </c>
      <c r="F3126">
        <f t="shared" si="241"/>
        <v>1</v>
      </c>
      <c r="G3126">
        <f t="shared" si="242"/>
        <v>3</v>
      </c>
      <c r="H3126">
        <f t="shared" si="243"/>
        <v>313</v>
      </c>
      <c r="I3126" t="str">
        <f t="shared" si="244"/>
        <v>Late Bloomer</v>
      </c>
    </row>
    <row r="3127" spans="1:9" x14ac:dyDescent="0.25">
      <c r="A3127" s="11">
        <v>3128</v>
      </c>
      <c r="B3127" s="12">
        <v>104</v>
      </c>
      <c r="C3127" s="13">
        <v>5</v>
      </c>
      <c r="D3127" s="14">
        <v>3687.54</v>
      </c>
      <c r="E3127">
        <f t="shared" si="240"/>
        <v>1</v>
      </c>
      <c r="F3127">
        <f t="shared" si="241"/>
        <v>2</v>
      </c>
      <c r="G3127">
        <f t="shared" si="242"/>
        <v>3</v>
      </c>
      <c r="H3127">
        <f t="shared" si="243"/>
        <v>123</v>
      </c>
      <c r="I3127" t="str">
        <f t="shared" si="244"/>
        <v>Evasive Customer</v>
      </c>
    </row>
    <row r="3128" spans="1:9" x14ac:dyDescent="0.25">
      <c r="A3128" s="11">
        <v>3129</v>
      </c>
      <c r="B3128" s="12">
        <v>16</v>
      </c>
      <c r="C3128" s="13">
        <v>5</v>
      </c>
      <c r="D3128" s="14">
        <v>3590.37</v>
      </c>
      <c r="E3128">
        <f t="shared" si="240"/>
        <v>4</v>
      </c>
      <c r="F3128">
        <f t="shared" si="241"/>
        <v>2</v>
      </c>
      <c r="G3128">
        <f t="shared" si="242"/>
        <v>3</v>
      </c>
      <c r="H3128">
        <f t="shared" si="243"/>
        <v>423</v>
      </c>
      <c r="I3128" t="str">
        <f t="shared" si="244"/>
        <v>Becoming Loyal</v>
      </c>
    </row>
    <row r="3129" spans="1:9" x14ac:dyDescent="0.25">
      <c r="A3129" s="11">
        <v>3130</v>
      </c>
      <c r="B3129" s="12">
        <v>0</v>
      </c>
      <c r="C3129" s="13">
        <v>5</v>
      </c>
      <c r="D3129" s="14">
        <v>3792.78</v>
      </c>
      <c r="E3129">
        <f t="shared" si="240"/>
        <v>4</v>
      </c>
      <c r="F3129">
        <f t="shared" si="241"/>
        <v>2</v>
      </c>
      <c r="G3129">
        <f t="shared" si="242"/>
        <v>3</v>
      </c>
      <c r="H3129">
        <f t="shared" si="243"/>
        <v>423</v>
      </c>
      <c r="I3129" t="str">
        <f t="shared" si="244"/>
        <v>Becoming Loyal</v>
      </c>
    </row>
    <row r="3130" spans="1:9" x14ac:dyDescent="0.25">
      <c r="A3130" s="11">
        <v>3131</v>
      </c>
      <c r="B3130" s="12">
        <v>17</v>
      </c>
      <c r="C3130" s="13">
        <v>8</v>
      </c>
      <c r="D3130" s="14">
        <v>2725.7599999999998</v>
      </c>
      <c r="E3130">
        <f t="shared" si="240"/>
        <v>4</v>
      </c>
      <c r="F3130">
        <f t="shared" si="241"/>
        <v>4</v>
      </c>
      <c r="G3130">
        <f t="shared" si="242"/>
        <v>2</v>
      </c>
      <c r="H3130">
        <f t="shared" si="243"/>
        <v>442</v>
      </c>
      <c r="I3130" t="str">
        <f t="shared" si="244"/>
        <v>Very Loyal</v>
      </c>
    </row>
    <row r="3131" spans="1:9" x14ac:dyDescent="0.25">
      <c r="A3131" s="11">
        <v>3132</v>
      </c>
      <c r="B3131" s="12">
        <v>23</v>
      </c>
      <c r="C3131" s="13">
        <v>5</v>
      </c>
      <c r="D3131" s="14">
        <v>3426.54</v>
      </c>
      <c r="E3131">
        <f t="shared" si="240"/>
        <v>3</v>
      </c>
      <c r="F3131">
        <f t="shared" si="241"/>
        <v>2</v>
      </c>
      <c r="G3131">
        <f t="shared" si="242"/>
        <v>3</v>
      </c>
      <c r="H3131">
        <f t="shared" si="243"/>
        <v>323</v>
      </c>
      <c r="I3131" t="str">
        <f t="shared" si="244"/>
        <v>Potential Customer</v>
      </c>
    </row>
    <row r="3132" spans="1:9" x14ac:dyDescent="0.25">
      <c r="A3132" s="11">
        <v>3133</v>
      </c>
      <c r="B3132" s="12">
        <v>11</v>
      </c>
      <c r="C3132" s="13">
        <v>6</v>
      </c>
      <c r="D3132" s="14">
        <v>2323.16</v>
      </c>
      <c r="E3132">
        <f t="shared" si="240"/>
        <v>4</v>
      </c>
      <c r="F3132">
        <f t="shared" si="241"/>
        <v>2</v>
      </c>
      <c r="G3132">
        <f t="shared" si="242"/>
        <v>2</v>
      </c>
      <c r="H3132">
        <f t="shared" si="243"/>
        <v>422</v>
      </c>
      <c r="I3132" t="str">
        <f t="shared" si="244"/>
        <v>Becoming Loyal</v>
      </c>
    </row>
    <row r="3133" spans="1:9" x14ac:dyDescent="0.25">
      <c r="A3133" s="11">
        <v>3134</v>
      </c>
      <c r="B3133" s="12">
        <v>64</v>
      </c>
      <c r="C3133" s="13">
        <v>7</v>
      </c>
      <c r="D3133" s="14">
        <v>7491.1100000000006</v>
      </c>
      <c r="E3133">
        <f t="shared" si="240"/>
        <v>2</v>
      </c>
      <c r="F3133">
        <f t="shared" si="241"/>
        <v>3</v>
      </c>
      <c r="G3133">
        <f t="shared" si="242"/>
        <v>4</v>
      </c>
      <c r="H3133">
        <f t="shared" si="243"/>
        <v>234</v>
      </c>
      <c r="I3133" t="str">
        <f t="shared" si="244"/>
        <v>Losing Customer</v>
      </c>
    </row>
    <row r="3134" spans="1:9" x14ac:dyDescent="0.25">
      <c r="A3134" s="11">
        <v>3135</v>
      </c>
      <c r="B3134" s="12">
        <v>121</v>
      </c>
      <c r="C3134" s="13">
        <v>7</v>
      </c>
      <c r="D3134" s="14">
        <v>3983.9700000000003</v>
      </c>
      <c r="E3134">
        <f t="shared" si="240"/>
        <v>1</v>
      </c>
      <c r="F3134">
        <f t="shared" si="241"/>
        <v>3</v>
      </c>
      <c r="G3134">
        <f t="shared" si="242"/>
        <v>3</v>
      </c>
      <c r="H3134">
        <f t="shared" si="243"/>
        <v>133</v>
      </c>
      <c r="I3134" t="str">
        <f t="shared" si="244"/>
        <v>Almost Lost Customer</v>
      </c>
    </row>
    <row r="3135" spans="1:9" x14ac:dyDescent="0.25">
      <c r="A3135" s="11">
        <v>3136</v>
      </c>
      <c r="B3135" s="12">
        <v>25</v>
      </c>
      <c r="C3135" s="13">
        <v>4</v>
      </c>
      <c r="D3135" s="14">
        <v>1210.2099999999998</v>
      </c>
      <c r="E3135">
        <f t="shared" si="240"/>
        <v>3</v>
      </c>
      <c r="F3135">
        <f t="shared" si="241"/>
        <v>1</v>
      </c>
      <c r="G3135">
        <f t="shared" si="242"/>
        <v>1</v>
      </c>
      <c r="H3135">
        <f t="shared" si="243"/>
        <v>311</v>
      </c>
      <c r="I3135" t="str">
        <f t="shared" si="244"/>
        <v>Late Bloomer</v>
      </c>
    </row>
    <row r="3136" spans="1:9" x14ac:dyDescent="0.25">
      <c r="A3136" s="11">
        <v>3137</v>
      </c>
      <c r="B3136" s="12">
        <v>116</v>
      </c>
      <c r="C3136" s="13">
        <v>7</v>
      </c>
      <c r="D3136" s="14">
        <v>1545.83</v>
      </c>
      <c r="E3136">
        <f t="shared" si="240"/>
        <v>1</v>
      </c>
      <c r="F3136">
        <f t="shared" si="241"/>
        <v>3</v>
      </c>
      <c r="G3136">
        <f t="shared" si="242"/>
        <v>1</v>
      </c>
      <c r="H3136">
        <f t="shared" si="243"/>
        <v>131</v>
      </c>
      <c r="I3136" t="str">
        <f t="shared" si="244"/>
        <v>Almost Lost Customer</v>
      </c>
    </row>
    <row r="3137" spans="1:9" x14ac:dyDescent="0.25">
      <c r="A3137" s="11">
        <v>3138</v>
      </c>
      <c r="B3137" s="12">
        <v>69</v>
      </c>
      <c r="C3137" s="13">
        <v>5</v>
      </c>
      <c r="D3137" s="14">
        <v>3168.15</v>
      </c>
      <c r="E3137">
        <f t="shared" si="240"/>
        <v>2</v>
      </c>
      <c r="F3137">
        <f t="shared" si="241"/>
        <v>2</v>
      </c>
      <c r="G3137">
        <f t="shared" si="242"/>
        <v>3</v>
      </c>
      <c r="H3137">
        <f t="shared" si="243"/>
        <v>223</v>
      </c>
      <c r="I3137" t="str">
        <f t="shared" si="244"/>
        <v>High Risk Customer</v>
      </c>
    </row>
    <row r="3138" spans="1:9" x14ac:dyDescent="0.25">
      <c r="A3138" s="11">
        <v>3139</v>
      </c>
      <c r="B3138" s="12">
        <v>11</v>
      </c>
      <c r="C3138" s="13">
        <v>3</v>
      </c>
      <c r="D3138" s="14">
        <v>1783.8</v>
      </c>
      <c r="E3138">
        <f t="shared" si="240"/>
        <v>4</v>
      </c>
      <c r="F3138">
        <f t="shared" si="241"/>
        <v>1</v>
      </c>
      <c r="G3138">
        <f t="shared" si="242"/>
        <v>2</v>
      </c>
      <c r="H3138">
        <f t="shared" si="243"/>
        <v>412</v>
      </c>
      <c r="I3138" t="str">
        <f t="shared" si="244"/>
        <v>Recent Customer</v>
      </c>
    </row>
    <row r="3139" spans="1:9" x14ac:dyDescent="0.25">
      <c r="A3139" s="11">
        <v>3140</v>
      </c>
      <c r="B3139" s="12">
        <v>40</v>
      </c>
      <c r="C3139" s="13">
        <v>3</v>
      </c>
      <c r="D3139" s="14">
        <v>673.21</v>
      </c>
      <c r="E3139">
        <f t="shared" si="240"/>
        <v>3</v>
      </c>
      <c r="F3139">
        <f t="shared" si="241"/>
        <v>1</v>
      </c>
      <c r="G3139">
        <f t="shared" si="242"/>
        <v>1</v>
      </c>
      <c r="H3139">
        <f t="shared" si="243"/>
        <v>311</v>
      </c>
      <c r="I3139" t="str">
        <f t="shared" si="244"/>
        <v>Late Bloomer</v>
      </c>
    </row>
    <row r="3140" spans="1:9" x14ac:dyDescent="0.25">
      <c r="A3140" s="11">
        <v>3141</v>
      </c>
      <c r="B3140" s="12">
        <v>70</v>
      </c>
      <c r="C3140" s="13">
        <v>7</v>
      </c>
      <c r="D3140" s="14">
        <v>1696.3900000000003</v>
      </c>
      <c r="E3140">
        <f t="shared" si="240"/>
        <v>2</v>
      </c>
      <c r="F3140">
        <f t="shared" si="241"/>
        <v>3</v>
      </c>
      <c r="G3140">
        <f t="shared" si="242"/>
        <v>1</v>
      </c>
      <c r="H3140">
        <f t="shared" si="243"/>
        <v>231</v>
      </c>
      <c r="I3140" t="str">
        <f t="shared" si="244"/>
        <v>Losing Customer</v>
      </c>
    </row>
    <row r="3141" spans="1:9" x14ac:dyDescent="0.25">
      <c r="A3141" s="11">
        <v>3142</v>
      </c>
      <c r="B3141" s="12">
        <v>12</v>
      </c>
      <c r="C3141" s="13">
        <v>4</v>
      </c>
      <c r="D3141" s="14">
        <v>900</v>
      </c>
      <c r="E3141">
        <f t="shared" si="240"/>
        <v>4</v>
      </c>
      <c r="F3141">
        <f t="shared" si="241"/>
        <v>1</v>
      </c>
      <c r="G3141">
        <f t="shared" si="242"/>
        <v>1</v>
      </c>
      <c r="H3141">
        <f t="shared" si="243"/>
        <v>411</v>
      </c>
      <c r="I3141" t="str">
        <f t="shared" si="244"/>
        <v>Recent Customer</v>
      </c>
    </row>
    <row r="3142" spans="1:9" x14ac:dyDescent="0.25">
      <c r="A3142" s="11">
        <v>3143</v>
      </c>
      <c r="B3142" s="12">
        <v>20</v>
      </c>
      <c r="C3142" s="13">
        <v>11</v>
      </c>
      <c r="D3142" s="14">
        <v>3361.8399999999997</v>
      </c>
      <c r="E3142">
        <f t="shared" ref="E3142:E3205" si="245">IF(B3142&gt;88,1,IF(AND(B3142&lt;=88,B3142&gt;45),2,IF(AND(B3142&lt;=45,B3142&gt;18),3,IF(B3142&lt;=18,4))))</f>
        <v>3</v>
      </c>
      <c r="F3142">
        <f t="shared" ref="F3142:F3205" si="246">IF(C3142&gt;7,4,IF(AND(C3142&lt;=7,C3142&gt;6),3,IF(AND(C3142&lt;=6,C3142&gt;4),2,IF(C3142&lt;=4,1))))</f>
        <v>4</v>
      </c>
      <c r="G3142">
        <f t="shared" ref="G3142:G3205" si="247">IF(D3142&gt;4095.63,4,IF(AND(D3142&lt;=4095.63,D3142&gt;2785.04),3,IF(AND(D3142&lt;=2785.04,D3142&gt;1779.7),2,IF(D3142&lt;=1779.7,1))))</f>
        <v>3</v>
      </c>
      <c r="H3142">
        <f t="shared" ref="H3142:H3205" si="248">100*E3142+10*F3142+G3142</f>
        <v>343</v>
      </c>
      <c r="I3142" t="str">
        <f t="shared" ref="I3142:I3205" si="249">IF(H3142=444,"Platinum Customer",IF(AND(H3142&lt;444,H3142&gt;=433),"Very Loyal",IF(AND(H3142&lt;433,H3142&gt;=421),"Becoming Loyal",IF(AND(H3142&lt;421,H3142&gt;=344),"Recent Customer",IF(AND(H3142&lt;344,H3142&gt;=323),"Potential Customer",IF(AND(H3142&lt;323,H3142&gt;=311),"Late Bloomer",IF(AND(H3142&lt;311,H3142&gt;=224),"Losing Customer",IF(AND(H3142&lt;224,H3142&gt;=212),"High Risk Customer",IF(AND(H3142&lt;212,H3142&gt;=124),"Almost Lost Customer",IF(AND(H3142&lt;124,H3142&gt;=112),"Evasive Customer",IF(H3142=111,"Lost Customer")))))))))))</f>
        <v>Potential Customer</v>
      </c>
    </row>
    <row r="3143" spans="1:9" x14ac:dyDescent="0.25">
      <c r="A3143" s="11">
        <v>3144</v>
      </c>
      <c r="B3143" s="12">
        <v>64</v>
      </c>
      <c r="C3143" s="13">
        <v>3</v>
      </c>
      <c r="D3143" s="14">
        <v>665.17</v>
      </c>
      <c r="E3143">
        <f t="shared" si="245"/>
        <v>2</v>
      </c>
      <c r="F3143">
        <f t="shared" si="246"/>
        <v>1</v>
      </c>
      <c r="G3143">
        <f t="shared" si="247"/>
        <v>1</v>
      </c>
      <c r="H3143">
        <f t="shared" si="248"/>
        <v>211</v>
      </c>
      <c r="I3143" t="str">
        <f t="shared" si="249"/>
        <v>Almost Lost Customer</v>
      </c>
    </row>
    <row r="3144" spans="1:9" x14ac:dyDescent="0.25">
      <c r="A3144" s="11">
        <v>3145</v>
      </c>
      <c r="B3144" s="12">
        <v>68</v>
      </c>
      <c r="C3144" s="13">
        <v>7</v>
      </c>
      <c r="D3144" s="14">
        <v>4067.64</v>
      </c>
      <c r="E3144">
        <f t="shared" si="245"/>
        <v>2</v>
      </c>
      <c r="F3144">
        <f t="shared" si="246"/>
        <v>3</v>
      </c>
      <c r="G3144">
        <f t="shared" si="247"/>
        <v>3</v>
      </c>
      <c r="H3144">
        <f t="shared" si="248"/>
        <v>233</v>
      </c>
      <c r="I3144" t="str">
        <f t="shared" si="249"/>
        <v>Losing Customer</v>
      </c>
    </row>
    <row r="3145" spans="1:9" x14ac:dyDescent="0.25">
      <c r="A3145" s="11">
        <v>3146</v>
      </c>
      <c r="B3145" s="12">
        <v>54</v>
      </c>
      <c r="C3145" s="13">
        <v>8</v>
      </c>
      <c r="D3145" s="14">
        <v>6399.6399999999994</v>
      </c>
      <c r="E3145">
        <f t="shared" si="245"/>
        <v>2</v>
      </c>
      <c r="F3145">
        <f t="shared" si="246"/>
        <v>4</v>
      </c>
      <c r="G3145">
        <f t="shared" si="247"/>
        <v>4</v>
      </c>
      <c r="H3145">
        <f t="shared" si="248"/>
        <v>244</v>
      </c>
      <c r="I3145" t="str">
        <f t="shared" si="249"/>
        <v>Losing Customer</v>
      </c>
    </row>
    <row r="3146" spans="1:9" x14ac:dyDescent="0.25">
      <c r="A3146" s="11">
        <v>3147</v>
      </c>
      <c r="B3146" s="12">
        <v>3</v>
      </c>
      <c r="C3146" s="13">
        <v>6</v>
      </c>
      <c r="D3146" s="14">
        <v>1273.0800000000002</v>
      </c>
      <c r="E3146">
        <f t="shared" si="245"/>
        <v>4</v>
      </c>
      <c r="F3146">
        <f t="shared" si="246"/>
        <v>2</v>
      </c>
      <c r="G3146">
        <f t="shared" si="247"/>
        <v>1</v>
      </c>
      <c r="H3146">
        <f t="shared" si="248"/>
        <v>421</v>
      </c>
      <c r="I3146" t="str">
        <f t="shared" si="249"/>
        <v>Becoming Loyal</v>
      </c>
    </row>
    <row r="3147" spans="1:9" x14ac:dyDescent="0.25">
      <c r="A3147" s="11">
        <v>3148</v>
      </c>
      <c r="B3147" s="12">
        <v>55</v>
      </c>
      <c r="C3147" s="13">
        <v>6</v>
      </c>
      <c r="D3147" s="14">
        <v>3460.33</v>
      </c>
      <c r="E3147">
        <f t="shared" si="245"/>
        <v>2</v>
      </c>
      <c r="F3147">
        <f t="shared" si="246"/>
        <v>2</v>
      </c>
      <c r="G3147">
        <f t="shared" si="247"/>
        <v>3</v>
      </c>
      <c r="H3147">
        <f t="shared" si="248"/>
        <v>223</v>
      </c>
      <c r="I3147" t="str">
        <f t="shared" si="249"/>
        <v>High Risk Customer</v>
      </c>
    </row>
    <row r="3148" spans="1:9" x14ac:dyDescent="0.25">
      <c r="A3148" s="11">
        <v>3149</v>
      </c>
      <c r="B3148" s="12">
        <v>22</v>
      </c>
      <c r="C3148" s="13">
        <v>3</v>
      </c>
      <c r="D3148" s="14">
        <v>2036.7799999999997</v>
      </c>
      <c r="E3148">
        <f t="shared" si="245"/>
        <v>3</v>
      </c>
      <c r="F3148">
        <f t="shared" si="246"/>
        <v>1</v>
      </c>
      <c r="G3148">
        <f t="shared" si="247"/>
        <v>2</v>
      </c>
      <c r="H3148">
        <f t="shared" si="248"/>
        <v>312</v>
      </c>
      <c r="I3148" t="str">
        <f t="shared" si="249"/>
        <v>Late Bloomer</v>
      </c>
    </row>
    <row r="3149" spans="1:9" x14ac:dyDescent="0.25">
      <c r="A3149" s="11">
        <v>3150</v>
      </c>
      <c r="B3149" s="12">
        <v>87</v>
      </c>
      <c r="C3149" s="13">
        <v>8</v>
      </c>
      <c r="D3149" s="14">
        <v>1234.1300000000001</v>
      </c>
      <c r="E3149">
        <f t="shared" si="245"/>
        <v>2</v>
      </c>
      <c r="F3149">
        <f t="shared" si="246"/>
        <v>4</v>
      </c>
      <c r="G3149">
        <f t="shared" si="247"/>
        <v>1</v>
      </c>
      <c r="H3149">
        <f t="shared" si="248"/>
        <v>241</v>
      </c>
      <c r="I3149" t="str">
        <f t="shared" si="249"/>
        <v>Losing Customer</v>
      </c>
    </row>
    <row r="3150" spans="1:9" x14ac:dyDescent="0.25">
      <c r="A3150" s="11">
        <v>3151</v>
      </c>
      <c r="B3150" s="12">
        <v>13</v>
      </c>
      <c r="C3150" s="13">
        <v>9</v>
      </c>
      <c r="D3150" s="14">
        <v>2916.57</v>
      </c>
      <c r="E3150">
        <f t="shared" si="245"/>
        <v>4</v>
      </c>
      <c r="F3150">
        <f t="shared" si="246"/>
        <v>4</v>
      </c>
      <c r="G3150">
        <f t="shared" si="247"/>
        <v>3</v>
      </c>
      <c r="H3150">
        <f t="shared" si="248"/>
        <v>443</v>
      </c>
      <c r="I3150" t="str">
        <f t="shared" si="249"/>
        <v>Very Loyal</v>
      </c>
    </row>
    <row r="3151" spans="1:9" x14ac:dyDescent="0.25">
      <c r="A3151" s="11">
        <v>3152</v>
      </c>
      <c r="B3151" s="12">
        <v>11</v>
      </c>
      <c r="C3151" s="13">
        <v>6</v>
      </c>
      <c r="D3151" s="14">
        <v>2168.41</v>
      </c>
      <c r="E3151">
        <f t="shared" si="245"/>
        <v>4</v>
      </c>
      <c r="F3151">
        <f t="shared" si="246"/>
        <v>2</v>
      </c>
      <c r="G3151">
        <f t="shared" si="247"/>
        <v>2</v>
      </c>
      <c r="H3151">
        <f t="shared" si="248"/>
        <v>422</v>
      </c>
      <c r="I3151" t="str">
        <f t="shared" si="249"/>
        <v>Becoming Loyal</v>
      </c>
    </row>
    <row r="3152" spans="1:9" x14ac:dyDescent="0.25">
      <c r="A3152" s="11">
        <v>3153</v>
      </c>
      <c r="B3152" s="12">
        <v>127</v>
      </c>
      <c r="C3152" s="13">
        <v>5</v>
      </c>
      <c r="D3152" s="14">
        <v>4732.4799999999996</v>
      </c>
      <c r="E3152">
        <f t="shared" si="245"/>
        <v>1</v>
      </c>
      <c r="F3152">
        <f t="shared" si="246"/>
        <v>2</v>
      </c>
      <c r="G3152">
        <f t="shared" si="247"/>
        <v>4</v>
      </c>
      <c r="H3152">
        <f t="shared" si="248"/>
        <v>124</v>
      </c>
      <c r="I3152" t="str">
        <f t="shared" si="249"/>
        <v>Almost Lost Customer</v>
      </c>
    </row>
    <row r="3153" spans="1:9" x14ac:dyDescent="0.25">
      <c r="A3153" s="11">
        <v>3154</v>
      </c>
      <c r="B3153" s="12">
        <v>14</v>
      </c>
      <c r="C3153" s="13">
        <v>7</v>
      </c>
      <c r="D3153" s="14">
        <v>2243.1000000000004</v>
      </c>
      <c r="E3153">
        <f t="shared" si="245"/>
        <v>4</v>
      </c>
      <c r="F3153">
        <f t="shared" si="246"/>
        <v>3</v>
      </c>
      <c r="G3153">
        <f t="shared" si="247"/>
        <v>2</v>
      </c>
      <c r="H3153">
        <f t="shared" si="248"/>
        <v>432</v>
      </c>
      <c r="I3153" t="str">
        <f t="shared" si="249"/>
        <v>Becoming Loyal</v>
      </c>
    </row>
    <row r="3154" spans="1:9" x14ac:dyDescent="0.25">
      <c r="A3154" s="11">
        <v>3155</v>
      </c>
      <c r="B3154" s="12">
        <v>43</v>
      </c>
      <c r="C3154" s="13">
        <v>4</v>
      </c>
      <c r="D3154" s="14">
        <v>1250.08</v>
      </c>
      <c r="E3154">
        <f t="shared" si="245"/>
        <v>3</v>
      </c>
      <c r="F3154">
        <f t="shared" si="246"/>
        <v>1</v>
      </c>
      <c r="G3154">
        <f t="shared" si="247"/>
        <v>1</v>
      </c>
      <c r="H3154">
        <f t="shared" si="248"/>
        <v>311</v>
      </c>
      <c r="I3154" t="str">
        <f t="shared" si="249"/>
        <v>Late Bloomer</v>
      </c>
    </row>
    <row r="3155" spans="1:9" x14ac:dyDescent="0.25">
      <c r="A3155" s="11">
        <v>3156</v>
      </c>
      <c r="B3155" s="12">
        <v>4</v>
      </c>
      <c r="C3155" s="13">
        <v>3</v>
      </c>
      <c r="D3155" s="14">
        <v>311.6099999999999</v>
      </c>
      <c r="E3155">
        <f t="shared" si="245"/>
        <v>4</v>
      </c>
      <c r="F3155">
        <f t="shared" si="246"/>
        <v>1</v>
      </c>
      <c r="G3155">
        <f t="shared" si="247"/>
        <v>1</v>
      </c>
      <c r="H3155">
        <f t="shared" si="248"/>
        <v>411</v>
      </c>
      <c r="I3155" t="str">
        <f t="shared" si="249"/>
        <v>Recent Customer</v>
      </c>
    </row>
    <row r="3156" spans="1:9" x14ac:dyDescent="0.25">
      <c r="A3156" s="11">
        <v>3157</v>
      </c>
      <c r="B3156" s="12">
        <v>10</v>
      </c>
      <c r="C3156" s="13">
        <v>8</v>
      </c>
      <c r="D3156" s="14">
        <v>4886.130000000001</v>
      </c>
      <c r="E3156">
        <f t="shared" si="245"/>
        <v>4</v>
      </c>
      <c r="F3156">
        <f t="shared" si="246"/>
        <v>4</v>
      </c>
      <c r="G3156">
        <f t="shared" si="247"/>
        <v>4</v>
      </c>
      <c r="H3156">
        <f t="shared" si="248"/>
        <v>444</v>
      </c>
      <c r="I3156" t="str">
        <f t="shared" si="249"/>
        <v>Platinum Customer</v>
      </c>
    </row>
    <row r="3157" spans="1:9" x14ac:dyDescent="0.25">
      <c r="A3157" s="11">
        <v>3158</v>
      </c>
      <c r="B3157" s="12">
        <v>16</v>
      </c>
      <c r="C3157" s="13">
        <v>6</v>
      </c>
      <c r="D3157" s="14">
        <v>2532.4000000000005</v>
      </c>
      <c r="E3157">
        <f t="shared" si="245"/>
        <v>4</v>
      </c>
      <c r="F3157">
        <f t="shared" si="246"/>
        <v>2</v>
      </c>
      <c r="G3157">
        <f t="shared" si="247"/>
        <v>2</v>
      </c>
      <c r="H3157">
        <f t="shared" si="248"/>
        <v>422</v>
      </c>
      <c r="I3157" t="str">
        <f t="shared" si="249"/>
        <v>Becoming Loyal</v>
      </c>
    </row>
    <row r="3158" spans="1:9" x14ac:dyDescent="0.25">
      <c r="A3158" s="11">
        <v>3159</v>
      </c>
      <c r="B3158" s="12">
        <v>25</v>
      </c>
      <c r="C3158" s="13">
        <v>2</v>
      </c>
      <c r="D3158" s="14">
        <v>3222.44</v>
      </c>
      <c r="E3158">
        <f t="shared" si="245"/>
        <v>3</v>
      </c>
      <c r="F3158">
        <f t="shared" si="246"/>
        <v>1</v>
      </c>
      <c r="G3158">
        <f t="shared" si="247"/>
        <v>3</v>
      </c>
      <c r="H3158">
        <f t="shared" si="248"/>
        <v>313</v>
      </c>
      <c r="I3158" t="str">
        <f t="shared" si="249"/>
        <v>Late Bloomer</v>
      </c>
    </row>
    <row r="3159" spans="1:9" x14ac:dyDescent="0.25">
      <c r="A3159" s="11">
        <v>3160</v>
      </c>
      <c r="B3159" s="12">
        <v>52</v>
      </c>
      <c r="C3159" s="13">
        <v>5</v>
      </c>
      <c r="D3159" s="14">
        <v>2307.2099999999996</v>
      </c>
      <c r="E3159">
        <f t="shared" si="245"/>
        <v>2</v>
      </c>
      <c r="F3159">
        <f t="shared" si="246"/>
        <v>2</v>
      </c>
      <c r="G3159">
        <f t="shared" si="247"/>
        <v>2</v>
      </c>
      <c r="H3159">
        <f t="shared" si="248"/>
        <v>222</v>
      </c>
      <c r="I3159" t="str">
        <f t="shared" si="249"/>
        <v>High Risk Customer</v>
      </c>
    </row>
    <row r="3160" spans="1:9" x14ac:dyDescent="0.25">
      <c r="A3160" s="11">
        <v>3161</v>
      </c>
      <c r="B3160" s="12">
        <v>83</v>
      </c>
      <c r="C3160" s="13">
        <v>1</v>
      </c>
      <c r="D3160" s="14">
        <v>198.22000000000003</v>
      </c>
      <c r="E3160">
        <f t="shared" si="245"/>
        <v>2</v>
      </c>
      <c r="F3160">
        <f t="shared" si="246"/>
        <v>1</v>
      </c>
      <c r="G3160">
        <f t="shared" si="247"/>
        <v>1</v>
      </c>
      <c r="H3160">
        <f t="shared" si="248"/>
        <v>211</v>
      </c>
      <c r="I3160" t="str">
        <f t="shared" si="249"/>
        <v>Almost Lost Customer</v>
      </c>
    </row>
    <row r="3161" spans="1:9" x14ac:dyDescent="0.25">
      <c r="A3161" s="11">
        <v>3162</v>
      </c>
      <c r="B3161" s="12">
        <v>110</v>
      </c>
      <c r="C3161" s="13">
        <v>2</v>
      </c>
      <c r="D3161" s="14">
        <v>2133.8799999999997</v>
      </c>
      <c r="E3161">
        <f t="shared" si="245"/>
        <v>1</v>
      </c>
      <c r="F3161">
        <f t="shared" si="246"/>
        <v>1</v>
      </c>
      <c r="G3161">
        <f t="shared" si="247"/>
        <v>2</v>
      </c>
      <c r="H3161">
        <f t="shared" si="248"/>
        <v>112</v>
      </c>
      <c r="I3161" t="str">
        <f t="shared" si="249"/>
        <v>Evasive Customer</v>
      </c>
    </row>
    <row r="3162" spans="1:9" x14ac:dyDescent="0.25">
      <c r="A3162" s="11">
        <v>3163</v>
      </c>
      <c r="B3162" s="12">
        <v>14</v>
      </c>
      <c r="C3162" s="13">
        <v>6</v>
      </c>
      <c r="D3162" s="14">
        <v>1496.7800000000002</v>
      </c>
      <c r="E3162">
        <f t="shared" si="245"/>
        <v>4</v>
      </c>
      <c r="F3162">
        <f t="shared" si="246"/>
        <v>2</v>
      </c>
      <c r="G3162">
        <f t="shared" si="247"/>
        <v>1</v>
      </c>
      <c r="H3162">
        <f t="shared" si="248"/>
        <v>421</v>
      </c>
      <c r="I3162" t="str">
        <f t="shared" si="249"/>
        <v>Becoming Loyal</v>
      </c>
    </row>
    <row r="3163" spans="1:9" x14ac:dyDescent="0.25">
      <c r="A3163" s="11">
        <v>3164</v>
      </c>
      <c r="B3163" s="12">
        <v>98</v>
      </c>
      <c r="C3163" s="13">
        <v>5</v>
      </c>
      <c r="D3163" s="14">
        <v>2601.59</v>
      </c>
      <c r="E3163">
        <f t="shared" si="245"/>
        <v>1</v>
      </c>
      <c r="F3163">
        <f t="shared" si="246"/>
        <v>2</v>
      </c>
      <c r="G3163">
        <f t="shared" si="247"/>
        <v>2</v>
      </c>
      <c r="H3163">
        <f t="shared" si="248"/>
        <v>122</v>
      </c>
      <c r="I3163" t="str">
        <f t="shared" si="249"/>
        <v>Evasive Customer</v>
      </c>
    </row>
    <row r="3164" spans="1:9" x14ac:dyDescent="0.25">
      <c r="A3164" s="11">
        <v>3165</v>
      </c>
      <c r="B3164" s="12">
        <v>77</v>
      </c>
      <c r="C3164" s="13">
        <v>8</v>
      </c>
      <c r="D3164" s="14">
        <v>3167.89</v>
      </c>
      <c r="E3164">
        <f t="shared" si="245"/>
        <v>2</v>
      </c>
      <c r="F3164">
        <f t="shared" si="246"/>
        <v>4</v>
      </c>
      <c r="G3164">
        <f t="shared" si="247"/>
        <v>3</v>
      </c>
      <c r="H3164">
        <f t="shared" si="248"/>
        <v>243</v>
      </c>
      <c r="I3164" t="str">
        <f t="shared" si="249"/>
        <v>Losing Customer</v>
      </c>
    </row>
    <row r="3165" spans="1:9" x14ac:dyDescent="0.25">
      <c r="A3165" s="11">
        <v>3166</v>
      </c>
      <c r="B3165" s="12">
        <v>47</v>
      </c>
      <c r="C3165" s="13">
        <v>7</v>
      </c>
      <c r="D3165" s="14">
        <v>4710.42</v>
      </c>
      <c r="E3165">
        <f t="shared" si="245"/>
        <v>2</v>
      </c>
      <c r="F3165">
        <f t="shared" si="246"/>
        <v>3</v>
      </c>
      <c r="G3165">
        <f t="shared" si="247"/>
        <v>4</v>
      </c>
      <c r="H3165">
        <f t="shared" si="248"/>
        <v>234</v>
      </c>
      <c r="I3165" t="str">
        <f t="shared" si="249"/>
        <v>Losing Customer</v>
      </c>
    </row>
    <row r="3166" spans="1:9" x14ac:dyDescent="0.25">
      <c r="A3166" s="11">
        <v>3167</v>
      </c>
      <c r="B3166" s="12">
        <v>73</v>
      </c>
      <c r="C3166" s="13">
        <v>4</v>
      </c>
      <c r="D3166" s="14">
        <v>2208.52</v>
      </c>
      <c r="E3166">
        <f t="shared" si="245"/>
        <v>2</v>
      </c>
      <c r="F3166">
        <f t="shared" si="246"/>
        <v>1</v>
      </c>
      <c r="G3166">
        <f t="shared" si="247"/>
        <v>2</v>
      </c>
      <c r="H3166">
        <f t="shared" si="248"/>
        <v>212</v>
      </c>
      <c r="I3166" t="str">
        <f t="shared" si="249"/>
        <v>High Risk Customer</v>
      </c>
    </row>
    <row r="3167" spans="1:9" x14ac:dyDescent="0.25">
      <c r="A3167" s="11">
        <v>3168</v>
      </c>
      <c r="B3167" s="12">
        <v>91</v>
      </c>
      <c r="C3167" s="13">
        <v>5</v>
      </c>
      <c r="D3167" s="14">
        <v>5170.5099999999993</v>
      </c>
      <c r="E3167">
        <f t="shared" si="245"/>
        <v>1</v>
      </c>
      <c r="F3167">
        <f t="shared" si="246"/>
        <v>2</v>
      </c>
      <c r="G3167">
        <f t="shared" si="247"/>
        <v>4</v>
      </c>
      <c r="H3167">
        <f t="shared" si="248"/>
        <v>124</v>
      </c>
      <c r="I3167" t="str">
        <f t="shared" si="249"/>
        <v>Almost Lost Customer</v>
      </c>
    </row>
    <row r="3168" spans="1:9" x14ac:dyDescent="0.25">
      <c r="A3168" s="11">
        <v>3169</v>
      </c>
      <c r="B3168" s="12">
        <v>0</v>
      </c>
      <c r="C3168" s="13">
        <v>7</v>
      </c>
      <c r="D3168" s="14">
        <v>4539.9500000000007</v>
      </c>
      <c r="E3168">
        <f t="shared" si="245"/>
        <v>4</v>
      </c>
      <c r="F3168">
        <f t="shared" si="246"/>
        <v>3</v>
      </c>
      <c r="G3168">
        <f t="shared" si="247"/>
        <v>4</v>
      </c>
      <c r="H3168">
        <f t="shared" si="248"/>
        <v>434</v>
      </c>
      <c r="I3168" t="str">
        <f t="shared" si="249"/>
        <v>Very Loyal</v>
      </c>
    </row>
    <row r="3169" spans="1:9" x14ac:dyDescent="0.25">
      <c r="A3169" s="11">
        <v>3170</v>
      </c>
      <c r="B3169" s="12">
        <v>44</v>
      </c>
      <c r="C3169" s="13">
        <v>6</v>
      </c>
      <c r="D3169" s="14">
        <v>4344.71</v>
      </c>
      <c r="E3169">
        <f t="shared" si="245"/>
        <v>3</v>
      </c>
      <c r="F3169">
        <f t="shared" si="246"/>
        <v>2</v>
      </c>
      <c r="G3169">
        <f t="shared" si="247"/>
        <v>4</v>
      </c>
      <c r="H3169">
        <f t="shared" si="248"/>
        <v>324</v>
      </c>
      <c r="I3169" t="str">
        <f t="shared" si="249"/>
        <v>Potential Customer</v>
      </c>
    </row>
    <row r="3170" spans="1:9" x14ac:dyDescent="0.25">
      <c r="A3170" s="11">
        <v>3171</v>
      </c>
      <c r="B3170" s="12">
        <v>75</v>
      </c>
      <c r="C3170" s="13">
        <v>3</v>
      </c>
      <c r="D3170" s="14">
        <v>2072.7200000000003</v>
      </c>
      <c r="E3170">
        <f t="shared" si="245"/>
        <v>2</v>
      </c>
      <c r="F3170">
        <f t="shared" si="246"/>
        <v>1</v>
      </c>
      <c r="G3170">
        <f t="shared" si="247"/>
        <v>2</v>
      </c>
      <c r="H3170">
        <f t="shared" si="248"/>
        <v>212</v>
      </c>
      <c r="I3170" t="str">
        <f t="shared" si="249"/>
        <v>High Risk Customer</v>
      </c>
    </row>
    <row r="3171" spans="1:9" x14ac:dyDescent="0.25">
      <c r="A3171" s="11">
        <v>3172</v>
      </c>
      <c r="B3171" s="12">
        <v>55</v>
      </c>
      <c r="C3171" s="13">
        <v>4</v>
      </c>
      <c r="D3171" s="14">
        <v>676.9799999999999</v>
      </c>
      <c r="E3171">
        <f t="shared" si="245"/>
        <v>2</v>
      </c>
      <c r="F3171">
        <f t="shared" si="246"/>
        <v>1</v>
      </c>
      <c r="G3171">
        <f t="shared" si="247"/>
        <v>1</v>
      </c>
      <c r="H3171">
        <f t="shared" si="248"/>
        <v>211</v>
      </c>
      <c r="I3171" t="str">
        <f t="shared" si="249"/>
        <v>Almost Lost Customer</v>
      </c>
    </row>
    <row r="3172" spans="1:9" x14ac:dyDescent="0.25">
      <c r="A3172" s="11">
        <v>3173</v>
      </c>
      <c r="B3172" s="12">
        <v>45</v>
      </c>
      <c r="C3172" s="13">
        <v>6</v>
      </c>
      <c r="D3172" s="14">
        <v>4681.8500000000004</v>
      </c>
      <c r="E3172">
        <f t="shared" si="245"/>
        <v>3</v>
      </c>
      <c r="F3172">
        <f t="shared" si="246"/>
        <v>2</v>
      </c>
      <c r="G3172">
        <f t="shared" si="247"/>
        <v>4</v>
      </c>
      <c r="H3172">
        <f t="shared" si="248"/>
        <v>324</v>
      </c>
      <c r="I3172" t="str">
        <f t="shared" si="249"/>
        <v>Potential Customer</v>
      </c>
    </row>
    <row r="3173" spans="1:9" x14ac:dyDescent="0.25">
      <c r="A3173" s="11">
        <v>3174</v>
      </c>
      <c r="B3173" s="12">
        <v>24</v>
      </c>
      <c r="C3173" s="13">
        <v>6</v>
      </c>
      <c r="D3173" s="14">
        <v>2346.62</v>
      </c>
      <c r="E3173">
        <f t="shared" si="245"/>
        <v>3</v>
      </c>
      <c r="F3173">
        <f t="shared" si="246"/>
        <v>2</v>
      </c>
      <c r="G3173">
        <f t="shared" si="247"/>
        <v>2</v>
      </c>
      <c r="H3173">
        <f t="shared" si="248"/>
        <v>322</v>
      </c>
      <c r="I3173" t="str">
        <f t="shared" si="249"/>
        <v>Late Bloomer</v>
      </c>
    </row>
    <row r="3174" spans="1:9" x14ac:dyDescent="0.25">
      <c r="A3174" s="11">
        <v>3175</v>
      </c>
      <c r="B3174" s="12">
        <v>260</v>
      </c>
      <c r="C3174" s="13">
        <v>3</v>
      </c>
      <c r="D3174" s="14">
        <v>1801.14</v>
      </c>
      <c r="E3174">
        <f t="shared" si="245"/>
        <v>1</v>
      </c>
      <c r="F3174">
        <f t="shared" si="246"/>
        <v>1</v>
      </c>
      <c r="G3174">
        <f t="shared" si="247"/>
        <v>2</v>
      </c>
      <c r="H3174">
        <f t="shared" si="248"/>
        <v>112</v>
      </c>
      <c r="I3174" t="str">
        <f t="shared" si="249"/>
        <v>Evasive Customer</v>
      </c>
    </row>
    <row r="3175" spans="1:9" x14ac:dyDescent="0.25">
      <c r="A3175" s="11">
        <v>3176</v>
      </c>
      <c r="B3175" s="12">
        <v>24</v>
      </c>
      <c r="C3175" s="13">
        <v>9</v>
      </c>
      <c r="D3175" s="14">
        <v>2701.29</v>
      </c>
      <c r="E3175">
        <f t="shared" si="245"/>
        <v>3</v>
      </c>
      <c r="F3175">
        <f t="shared" si="246"/>
        <v>4</v>
      </c>
      <c r="G3175">
        <f t="shared" si="247"/>
        <v>2</v>
      </c>
      <c r="H3175">
        <f t="shared" si="248"/>
        <v>342</v>
      </c>
      <c r="I3175" t="str">
        <f t="shared" si="249"/>
        <v>Potential Customer</v>
      </c>
    </row>
    <row r="3176" spans="1:9" x14ac:dyDescent="0.25">
      <c r="A3176" s="11">
        <v>3177</v>
      </c>
      <c r="B3176" s="12">
        <v>68</v>
      </c>
      <c r="C3176" s="13">
        <v>7</v>
      </c>
      <c r="D3176" s="14">
        <v>2090.9899999999998</v>
      </c>
      <c r="E3176">
        <f t="shared" si="245"/>
        <v>2</v>
      </c>
      <c r="F3176">
        <f t="shared" si="246"/>
        <v>3</v>
      </c>
      <c r="G3176">
        <f t="shared" si="247"/>
        <v>2</v>
      </c>
      <c r="H3176">
        <f t="shared" si="248"/>
        <v>232</v>
      </c>
      <c r="I3176" t="str">
        <f t="shared" si="249"/>
        <v>Losing Customer</v>
      </c>
    </row>
    <row r="3177" spans="1:9" x14ac:dyDescent="0.25">
      <c r="A3177" s="11">
        <v>3178</v>
      </c>
      <c r="B3177" s="12">
        <v>29</v>
      </c>
      <c r="C3177" s="13">
        <v>5</v>
      </c>
      <c r="D3177" s="14">
        <v>4339.76</v>
      </c>
      <c r="E3177">
        <f t="shared" si="245"/>
        <v>3</v>
      </c>
      <c r="F3177">
        <f t="shared" si="246"/>
        <v>2</v>
      </c>
      <c r="G3177">
        <f t="shared" si="247"/>
        <v>4</v>
      </c>
      <c r="H3177">
        <f t="shared" si="248"/>
        <v>324</v>
      </c>
      <c r="I3177" t="str">
        <f t="shared" si="249"/>
        <v>Potential Customer</v>
      </c>
    </row>
    <row r="3178" spans="1:9" x14ac:dyDescent="0.25">
      <c r="A3178" s="11">
        <v>3179</v>
      </c>
      <c r="B3178" s="12">
        <v>268</v>
      </c>
      <c r="C3178" s="13">
        <v>1</v>
      </c>
      <c r="D3178" s="14">
        <v>459.46000000000015</v>
      </c>
      <c r="E3178">
        <f t="shared" si="245"/>
        <v>1</v>
      </c>
      <c r="F3178">
        <f t="shared" si="246"/>
        <v>1</v>
      </c>
      <c r="G3178">
        <f t="shared" si="247"/>
        <v>1</v>
      </c>
      <c r="H3178">
        <f t="shared" si="248"/>
        <v>111</v>
      </c>
      <c r="I3178" t="str">
        <f t="shared" si="249"/>
        <v>Lost Customer</v>
      </c>
    </row>
    <row r="3179" spans="1:9" x14ac:dyDescent="0.25">
      <c r="A3179" s="11">
        <v>3180</v>
      </c>
      <c r="B3179" s="12">
        <v>145</v>
      </c>
      <c r="C3179" s="13">
        <v>2</v>
      </c>
      <c r="D3179" s="14">
        <v>1189.1999999999998</v>
      </c>
      <c r="E3179">
        <f t="shared" si="245"/>
        <v>1</v>
      </c>
      <c r="F3179">
        <f t="shared" si="246"/>
        <v>1</v>
      </c>
      <c r="G3179">
        <f t="shared" si="247"/>
        <v>1</v>
      </c>
      <c r="H3179">
        <f t="shared" si="248"/>
        <v>111</v>
      </c>
      <c r="I3179" t="str">
        <f t="shared" si="249"/>
        <v>Lost Customer</v>
      </c>
    </row>
    <row r="3180" spans="1:9" x14ac:dyDescent="0.25">
      <c r="A3180" s="11">
        <v>3181</v>
      </c>
      <c r="B3180" s="12">
        <v>9</v>
      </c>
      <c r="C3180" s="13">
        <v>6</v>
      </c>
      <c r="D3180" s="14">
        <v>5001</v>
      </c>
      <c r="E3180">
        <f t="shared" si="245"/>
        <v>4</v>
      </c>
      <c r="F3180">
        <f t="shared" si="246"/>
        <v>2</v>
      </c>
      <c r="G3180">
        <f t="shared" si="247"/>
        <v>4</v>
      </c>
      <c r="H3180">
        <f t="shared" si="248"/>
        <v>424</v>
      </c>
      <c r="I3180" t="str">
        <f t="shared" si="249"/>
        <v>Becoming Loyal</v>
      </c>
    </row>
    <row r="3181" spans="1:9" x14ac:dyDescent="0.25">
      <c r="A3181" s="11">
        <v>3182</v>
      </c>
      <c r="B3181" s="12">
        <v>84</v>
      </c>
      <c r="C3181" s="13">
        <v>4</v>
      </c>
      <c r="D3181" s="14">
        <v>909.44999999999993</v>
      </c>
      <c r="E3181">
        <f t="shared" si="245"/>
        <v>2</v>
      </c>
      <c r="F3181">
        <f t="shared" si="246"/>
        <v>1</v>
      </c>
      <c r="G3181">
        <f t="shared" si="247"/>
        <v>1</v>
      </c>
      <c r="H3181">
        <f t="shared" si="248"/>
        <v>211</v>
      </c>
      <c r="I3181" t="str">
        <f t="shared" si="249"/>
        <v>Almost Lost Customer</v>
      </c>
    </row>
    <row r="3182" spans="1:9" x14ac:dyDescent="0.25">
      <c r="A3182" s="11">
        <v>3183</v>
      </c>
      <c r="B3182" s="12">
        <v>11</v>
      </c>
      <c r="C3182" s="13">
        <v>8</v>
      </c>
      <c r="D3182" s="14">
        <v>2059.0500000000002</v>
      </c>
      <c r="E3182">
        <f t="shared" si="245"/>
        <v>4</v>
      </c>
      <c r="F3182">
        <f t="shared" si="246"/>
        <v>4</v>
      </c>
      <c r="G3182">
        <f t="shared" si="247"/>
        <v>2</v>
      </c>
      <c r="H3182">
        <f t="shared" si="248"/>
        <v>442</v>
      </c>
      <c r="I3182" t="str">
        <f t="shared" si="249"/>
        <v>Very Loyal</v>
      </c>
    </row>
    <row r="3183" spans="1:9" x14ac:dyDescent="0.25">
      <c r="A3183" s="11">
        <v>3184</v>
      </c>
      <c r="B3183" s="12">
        <v>68</v>
      </c>
      <c r="C3183" s="13">
        <v>8</v>
      </c>
      <c r="D3183" s="14">
        <v>5310.3000000000011</v>
      </c>
      <c r="E3183">
        <f t="shared" si="245"/>
        <v>2</v>
      </c>
      <c r="F3183">
        <f t="shared" si="246"/>
        <v>4</v>
      </c>
      <c r="G3183">
        <f t="shared" si="247"/>
        <v>4</v>
      </c>
      <c r="H3183">
        <f t="shared" si="248"/>
        <v>244</v>
      </c>
      <c r="I3183" t="str">
        <f t="shared" si="249"/>
        <v>Losing Customer</v>
      </c>
    </row>
    <row r="3184" spans="1:9" x14ac:dyDescent="0.25">
      <c r="A3184" s="11">
        <v>3185</v>
      </c>
      <c r="B3184" s="12">
        <v>18</v>
      </c>
      <c r="C3184" s="13">
        <v>7</v>
      </c>
      <c r="D3184" s="14">
        <v>1939.7599999999998</v>
      </c>
      <c r="E3184">
        <f t="shared" si="245"/>
        <v>4</v>
      </c>
      <c r="F3184">
        <f t="shared" si="246"/>
        <v>3</v>
      </c>
      <c r="G3184">
        <f t="shared" si="247"/>
        <v>2</v>
      </c>
      <c r="H3184">
        <f t="shared" si="248"/>
        <v>432</v>
      </c>
      <c r="I3184" t="str">
        <f t="shared" si="249"/>
        <v>Becoming Loyal</v>
      </c>
    </row>
    <row r="3185" spans="1:9" x14ac:dyDescent="0.25">
      <c r="A3185" s="11">
        <v>3186</v>
      </c>
      <c r="B3185" s="12">
        <v>19</v>
      </c>
      <c r="C3185" s="13">
        <v>5</v>
      </c>
      <c r="D3185" s="14">
        <v>4279.33</v>
      </c>
      <c r="E3185">
        <f t="shared" si="245"/>
        <v>3</v>
      </c>
      <c r="F3185">
        <f t="shared" si="246"/>
        <v>2</v>
      </c>
      <c r="G3185">
        <f t="shared" si="247"/>
        <v>4</v>
      </c>
      <c r="H3185">
        <f t="shared" si="248"/>
        <v>324</v>
      </c>
      <c r="I3185" t="str">
        <f t="shared" si="249"/>
        <v>Potential Customer</v>
      </c>
    </row>
    <row r="3186" spans="1:9" x14ac:dyDescent="0.25">
      <c r="A3186" s="11">
        <v>3187</v>
      </c>
      <c r="B3186" s="12">
        <v>63</v>
      </c>
      <c r="C3186" s="13">
        <v>5</v>
      </c>
      <c r="D3186" s="14">
        <v>1034.6999999999998</v>
      </c>
      <c r="E3186">
        <f t="shared" si="245"/>
        <v>2</v>
      </c>
      <c r="F3186">
        <f t="shared" si="246"/>
        <v>2</v>
      </c>
      <c r="G3186">
        <f t="shared" si="247"/>
        <v>1</v>
      </c>
      <c r="H3186">
        <f t="shared" si="248"/>
        <v>221</v>
      </c>
      <c r="I3186" t="str">
        <f t="shared" si="249"/>
        <v>High Risk Customer</v>
      </c>
    </row>
    <row r="3187" spans="1:9" x14ac:dyDescent="0.25">
      <c r="A3187" s="11">
        <v>3188</v>
      </c>
      <c r="B3187" s="12">
        <v>116</v>
      </c>
      <c r="C3187" s="13">
        <v>5</v>
      </c>
      <c r="D3187" s="14">
        <v>1363.1599999999999</v>
      </c>
      <c r="E3187">
        <f t="shared" si="245"/>
        <v>1</v>
      </c>
      <c r="F3187">
        <f t="shared" si="246"/>
        <v>2</v>
      </c>
      <c r="G3187">
        <f t="shared" si="247"/>
        <v>1</v>
      </c>
      <c r="H3187">
        <f t="shared" si="248"/>
        <v>121</v>
      </c>
      <c r="I3187" t="str">
        <f t="shared" si="249"/>
        <v>Evasive Customer</v>
      </c>
    </row>
    <row r="3188" spans="1:9" x14ac:dyDescent="0.25">
      <c r="A3188" s="11">
        <v>3189</v>
      </c>
      <c r="B3188" s="12">
        <v>56</v>
      </c>
      <c r="C3188" s="13">
        <v>2</v>
      </c>
      <c r="D3188" s="14">
        <v>50.179999999999978</v>
      </c>
      <c r="E3188">
        <f t="shared" si="245"/>
        <v>2</v>
      </c>
      <c r="F3188">
        <f t="shared" si="246"/>
        <v>1</v>
      </c>
      <c r="G3188">
        <f t="shared" si="247"/>
        <v>1</v>
      </c>
      <c r="H3188">
        <f t="shared" si="248"/>
        <v>211</v>
      </c>
      <c r="I3188" t="str">
        <f t="shared" si="249"/>
        <v>Almost Lost Customer</v>
      </c>
    </row>
    <row r="3189" spans="1:9" x14ac:dyDescent="0.25">
      <c r="A3189" s="11">
        <v>3190</v>
      </c>
      <c r="B3189" s="12">
        <v>92</v>
      </c>
      <c r="C3189" s="13">
        <v>8</v>
      </c>
      <c r="D3189" s="14">
        <v>2529.3000000000002</v>
      </c>
      <c r="E3189">
        <f t="shared" si="245"/>
        <v>1</v>
      </c>
      <c r="F3189">
        <f t="shared" si="246"/>
        <v>4</v>
      </c>
      <c r="G3189">
        <f t="shared" si="247"/>
        <v>2</v>
      </c>
      <c r="H3189">
        <f t="shared" si="248"/>
        <v>142</v>
      </c>
      <c r="I3189" t="str">
        <f t="shared" si="249"/>
        <v>Almost Lost Customer</v>
      </c>
    </row>
    <row r="3190" spans="1:9" x14ac:dyDescent="0.25">
      <c r="A3190" s="11">
        <v>3191</v>
      </c>
      <c r="B3190" s="12">
        <v>7</v>
      </c>
      <c r="C3190" s="13">
        <v>8</v>
      </c>
      <c r="D3190" s="14">
        <v>5673.6399999999994</v>
      </c>
      <c r="E3190">
        <f t="shared" si="245"/>
        <v>4</v>
      </c>
      <c r="F3190">
        <f t="shared" si="246"/>
        <v>4</v>
      </c>
      <c r="G3190">
        <f t="shared" si="247"/>
        <v>4</v>
      </c>
      <c r="H3190">
        <f t="shared" si="248"/>
        <v>444</v>
      </c>
      <c r="I3190" t="str">
        <f t="shared" si="249"/>
        <v>Platinum Customer</v>
      </c>
    </row>
    <row r="3191" spans="1:9" x14ac:dyDescent="0.25">
      <c r="A3191" s="11">
        <v>3192</v>
      </c>
      <c r="B3191" s="12">
        <v>188</v>
      </c>
      <c r="C3191" s="13">
        <v>4</v>
      </c>
      <c r="D3191" s="14">
        <v>2865.0899999999997</v>
      </c>
      <c r="E3191">
        <f t="shared" si="245"/>
        <v>1</v>
      </c>
      <c r="F3191">
        <f t="shared" si="246"/>
        <v>1</v>
      </c>
      <c r="G3191">
        <f t="shared" si="247"/>
        <v>3</v>
      </c>
      <c r="H3191">
        <f t="shared" si="248"/>
        <v>113</v>
      </c>
      <c r="I3191" t="str">
        <f t="shared" si="249"/>
        <v>Evasive Customer</v>
      </c>
    </row>
    <row r="3192" spans="1:9" x14ac:dyDescent="0.25">
      <c r="A3192" s="11">
        <v>3193</v>
      </c>
      <c r="B3192" s="12">
        <v>10</v>
      </c>
      <c r="C3192" s="13">
        <v>6</v>
      </c>
      <c r="D3192" s="14">
        <v>2362.31</v>
      </c>
      <c r="E3192">
        <f t="shared" si="245"/>
        <v>4</v>
      </c>
      <c r="F3192">
        <f t="shared" si="246"/>
        <v>2</v>
      </c>
      <c r="G3192">
        <f t="shared" si="247"/>
        <v>2</v>
      </c>
      <c r="H3192">
        <f t="shared" si="248"/>
        <v>422</v>
      </c>
      <c r="I3192" t="str">
        <f t="shared" si="249"/>
        <v>Becoming Loyal</v>
      </c>
    </row>
    <row r="3193" spans="1:9" x14ac:dyDescent="0.25">
      <c r="A3193" s="11">
        <v>3194</v>
      </c>
      <c r="B3193" s="12">
        <v>86</v>
      </c>
      <c r="C3193" s="13">
        <v>3</v>
      </c>
      <c r="D3193" s="14">
        <v>649.87000000000012</v>
      </c>
      <c r="E3193">
        <f t="shared" si="245"/>
        <v>2</v>
      </c>
      <c r="F3193">
        <f t="shared" si="246"/>
        <v>1</v>
      </c>
      <c r="G3193">
        <f t="shared" si="247"/>
        <v>1</v>
      </c>
      <c r="H3193">
        <f t="shared" si="248"/>
        <v>211</v>
      </c>
      <c r="I3193" t="str">
        <f t="shared" si="249"/>
        <v>Almost Lost Customer</v>
      </c>
    </row>
    <row r="3194" spans="1:9" x14ac:dyDescent="0.25">
      <c r="A3194" s="11">
        <v>3195</v>
      </c>
      <c r="B3194" s="12">
        <v>49</v>
      </c>
      <c r="C3194" s="13">
        <v>9</v>
      </c>
      <c r="D3194" s="14">
        <v>3143.7300000000005</v>
      </c>
      <c r="E3194">
        <f t="shared" si="245"/>
        <v>2</v>
      </c>
      <c r="F3194">
        <f t="shared" si="246"/>
        <v>4</v>
      </c>
      <c r="G3194">
        <f t="shared" si="247"/>
        <v>3</v>
      </c>
      <c r="H3194">
        <f t="shared" si="248"/>
        <v>243</v>
      </c>
      <c r="I3194" t="str">
        <f t="shared" si="249"/>
        <v>Losing Customer</v>
      </c>
    </row>
    <row r="3195" spans="1:9" x14ac:dyDescent="0.25">
      <c r="A3195" s="11">
        <v>3196</v>
      </c>
      <c r="B3195" s="12">
        <v>50</v>
      </c>
      <c r="C3195" s="13">
        <v>7</v>
      </c>
      <c r="D3195" s="14">
        <v>2929.0099999999998</v>
      </c>
      <c r="E3195">
        <f t="shared" si="245"/>
        <v>2</v>
      </c>
      <c r="F3195">
        <f t="shared" si="246"/>
        <v>3</v>
      </c>
      <c r="G3195">
        <f t="shared" si="247"/>
        <v>3</v>
      </c>
      <c r="H3195">
        <f t="shared" si="248"/>
        <v>233</v>
      </c>
      <c r="I3195" t="str">
        <f t="shared" si="249"/>
        <v>Losing Customer</v>
      </c>
    </row>
    <row r="3196" spans="1:9" x14ac:dyDescent="0.25">
      <c r="A3196" s="11">
        <v>3197</v>
      </c>
      <c r="B3196" s="12">
        <v>3</v>
      </c>
      <c r="C3196" s="13">
        <v>5</v>
      </c>
      <c r="D3196" s="14">
        <v>2762.3199999999997</v>
      </c>
      <c r="E3196">
        <f t="shared" si="245"/>
        <v>4</v>
      </c>
      <c r="F3196">
        <f t="shared" si="246"/>
        <v>2</v>
      </c>
      <c r="G3196">
        <f t="shared" si="247"/>
        <v>2</v>
      </c>
      <c r="H3196">
        <f t="shared" si="248"/>
        <v>422</v>
      </c>
      <c r="I3196" t="str">
        <f t="shared" si="249"/>
        <v>Becoming Loyal</v>
      </c>
    </row>
    <row r="3197" spans="1:9" x14ac:dyDescent="0.25">
      <c r="A3197" s="11">
        <v>3198</v>
      </c>
      <c r="B3197" s="12">
        <v>101</v>
      </c>
      <c r="C3197" s="13">
        <v>4</v>
      </c>
      <c r="D3197" s="14">
        <v>3989.35</v>
      </c>
      <c r="E3197">
        <f t="shared" si="245"/>
        <v>1</v>
      </c>
      <c r="F3197">
        <f t="shared" si="246"/>
        <v>1</v>
      </c>
      <c r="G3197">
        <f t="shared" si="247"/>
        <v>3</v>
      </c>
      <c r="H3197">
        <f t="shared" si="248"/>
        <v>113</v>
      </c>
      <c r="I3197" t="str">
        <f t="shared" si="249"/>
        <v>Evasive Customer</v>
      </c>
    </row>
    <row r="3198" spans="1:9" x14ac:dyDescent="0.25">
      <c r="A3198" s="11">
        <v>3199</v>
      </c>
      <c r="B3198" s="12">
        <v>13</v>
      </c>
      <c r="C3198" s="13">
        <v>8</v>
      </c>
      <c r="D3198" s="14">
        <v>6329.5199999999995</v>
      </c>
      <c r="E3198">
        <f t="shared" si="245"/>
        <v>4</v>
      </c>
      <c r="F3198">
        <f t="shared" si="246"/>
        <v>4</v>
      </c>
      <c r="G3198">
        <f t="shared" si="247"/>
        <v>4</v>
      </c>
      <c r="H3198">
        <f t="shared" si="248"/>
        <v>444</v>
      </c>
      <c r="I3198" t="str">
        <f t="shared" si="249"/>
        <v>Platinum Customer</v>
      </c>
    </row>
    <row r="3199" spans="1:9" x14ac:dyDescent="0.25">
      <c r="A3199" s="11">
        <v>3200</v>
      </c>
      <c r="B3199" s="12">
        <v>39</v>
      </c>
      <c r="C3199" s="13">
        <v>5</v>
      </c>
      <c r="D3199" s="14">
        <v>1001.7500000000005</v>
      </c>
      <c r="E3199">
        <f t="shared" si="245"/>
        <v>3</v>
      </c>
      <c r="F3199">
        <f t="shared" si="246"/>
        <v>2</v>
      </c>
      <c r="G3199">
        <f t="shared" si="247"/>
        <v>1</v>
      </c>
      <c r="H3199">
        <f t="shared" si="248"/>
        <v>321</v>
      </c>
      <c r="I3199" t="str">
        <f t="shared" si="249"/>
        <v>Late Bloomer</v>
      </c>
    </row>
    <row r="3200" spans="1:9" x14ac:dyDescent="0.25">
      <c r="A3200" s="11">
        <v>3201</v>
      </c>
      <c r="B3200" s="12">
        <v>21</v>
      </c>
      <c r="C3200" s="13">
        <v>7</v>
      </c>
      <c r="D3200" s="14">
        <v>5655.87</v>
      </c>
      <c r="E3200">
        <f t="shared" si="245"/>
        <v>3</v>
      </c>
      <c r="F3200">
        <f t="shared" si="246"/>
        <v>3</v>
      </c>
      <c r="G3200">
        <f t="shared" si="247"/>
        <v>4</v>
      </c>
      <c r="H3200">
        <f t="shared" si="248"/>
        <v>334</v>
      </c>
      <c r="I3200" t="str">
        <f t="shared" si="249"/>
        <v>Potential Customer</v>
      </c>
    </row>
    <row r="3201" spans="1:9" x14ac:dyDescent="0.25">
      <c r="A3201" s="11">
        <v>3202</v>
      </c>
      <c r="B3201" s="12">
        <v>11</v>
      </c>
      <c r="C3201" s="13">
        <v>8</v>
      </c>
      <c r="D3201" s="14">
        <v>4083.3599999999997</v>
      </c>
      <c r="E3201">
        <f t="shared" si="245"/>
        <v>4</v>
      </c>
      <c r="F3201">
        <f t="shared" si="246"/>
        <v>4</v>
      </c>
      <c r="G3201">
        <f t="shared" si="247"/>
        <v>3</v>
      </c>
      <c r="H3201">
        <f t="shared" si="248"/>
        <v>443</v>
      </c>
      <c r="I3201" t="str">
        <f t="shared" si="249"/>
        <v>Very Loyal</v>
      </c>
    </row>
    <row r="3202" spans="1:9" x14ac:dyDescent="0.25">
      <c r="A3202" s="11">
        <v>3203</v>
      </c>
      <c r="B3202" s="12">
        <v>7</v>
      </c>
      <c r="C3202" s="13">
        <v>3</v>
      </c>
      <c r="D3202" s="14">
        <v>1744.21</v>
      </c>
      <c r="E3202">
        <f t="shared" si="245"/>
        <v>4</v>
      </c>
      <c r="F3202">
        <f t="shared" si="246"/>
        <v>1</v>
      </c>
      <c r="G3202">
        <f t="shared" si="247"/>
        <v>1</v>
      </c>
      <c r="H3202">
        <f t="shared" si="248"/>
        <v>411</v>
      </c>
      <c r="I3202" t="str">
        <f t="shared" si="249"/>
        <v>Recent Customer</v>
      </c>
    </row>
    <row r="3203" spans="1:9" x14ac:dyDescent="0.25">
      <c r="A3203" s="11">
        <v>3204</v>
      </c>
      <c r="B3203" s="12">
        <v>34</v>
      </c>
      <c r="C3203" s="13">
        <v>9</v>
      </c>
      <c r="D3203" s="14">
        <v>3417.46</v>
      </c>
      <c r="E3203">
        <f t="shared" si="245"/>
        <v>3</v>
      </c>
      <c r="F3203">
        <f t="shared" si="246"/>
        <v>4</v>
      </c>
      <c r="G3203">
        <f t="shared" si="247"/>
        <v>3</v>
      </c>
      <c r="H3203">
        <f t="shared" si="248"/>
        <v>343</v>
      </c>
      <c r="I3203" t="str">
        <f t="shared" si="249"/>
        <v>Potential Customer</v>
      </c>
    </row>
    <row r="3204" spans="1:9" x14ac:dyDescent="0.25">
      <c r="A3204" s="11">
        <v>3205</v>
      </c>
      <c r="B3204" s="12">
        <v>96</v>
      </c>
      <c r="C3204" s="13">
        <v>6</v>
      </c>
      <c r="D3204" s="14">
        <v>2261.79</v>
      </c>
      <c r="E3204">
        <f t="shared" si="245"/>
        <v>1</v>
      </c>
      <c r="F3204">
        <f t="shared" si="246"/>
        <v>2</v>
      </c>
      <c r="G3204">
        <f t="shared" si="247"/>
        <v>2</v>
      </c>
      <c r="H3204">
        <f t="shared" si="248"/>
        <v>122</v>
      </c>
      <c r="I3204" t="str">
        <f t="shared" si="249"/>
        <v>Evasive Customer</v>
      </c>
    </row>
    <row r="3205" spans="1:9" x14ac:dyDescent="0.25">
      <c r="A3205" s="11">
        <v>3206</v>
      </c>
      <c r="B3205" s="12">
        <v>75</v>
      </c>
      <c r="C3205" s="13">
        <v>7</v>
      </c>
      <c r="D3205" s="14">
        <v>2991.0099999999998</v>
      </c>
      <c r="E3205">
        <f t="shared" si="245"/>
        <v>2</v>
      </c>
      <c r="F3205">
        <f t="shared" si="246"/>
        <v>3</v>
      </c>
      <c r="G3205">
        <f t="shared" si="247"/>
        <v>3</v>
      </c>
      <c r="H3205">
        <f t="shared" si="248"/>
        <v>233</v>
      </c>
      <c r="I3205" t="str">
        <f t="shared" si="249"/>
        <v>Losing Customer</v>
      </c>
    </row>
    <row r="3206" spans="1:9" x14ac:dyDescent="0.25">
      <c r="A3206" s="11">
        <v>3207</v>
      </c>
      <c r="B3206" s="12">
        <v>81</v>
      </c>
      <c r="C3206" s="13">
        <v>5</v>
      </c>
      <c r="D3206" s="14">
        <v>1263.28</v>
      </c>
      <c r="E3206">
        <f t="shared" ref="E3206:E3269" si="250">IF(B3206&gt;88,1,IF(AND(B3206&lt;=88,B3206&gt;45),2,IF(AND(B3206&lt;=45,B3206&gt;18),3,IF(B3206&lt;=18,4))))</f>
        <v>2</v>
      </c>
      <c r="F3206">
        <f t="shared" ref="F3206:F3269" si="251">IF(C3206&gt;7,4,IF(AND(C3206&lt;=7,C3206&gt;6),3,IF(AND(C3206&lt;=6,C3206&gt;4),2,IF(C3206&lt;=4,1))))</f>
        <v>2</v>
      </c>
      <c r="G3206">
        <f t="shared" ref="G3206:G3269" si="252">IF(D3206&gt;4095.63,4,IF(AND(D3206&lt;=4095.63,D3206&gt;2785.04),3,IF(AND(D3206&lt;=2785.04,D3206&gt;1779.7),2,IF(D3206&lt;=1779.7,1))))</f>
        <v>1</v>
      </c>
      <c r="H3206">
        <f t="shared" ref="H3206:H3269" si="253">100*E3206+10*F3206+G3206</f>
        <v>221</v>
      </c>
      <c r="I3206" t="str">
        <f t="shared" ref="I3206:I3269" si="254">IF(H3206=444,"Platinum Customer",IF(AND(H3206&lt;444,H3206&gt;=433),"Very Loyal",IF(AND(H3206&lt;433,H3206&gt;=421),"Becoming Loyal",IF(AND(H3206&lt;421,H3206&gt;=344),"Recent Customer",IF(AND(H3206&lt;344,H3206&gt;=323),"Potential Customer",IF(AND(H3206&lt;323,H3206&gt;=311),"Late Bloomer",IF(AND(H3206&lt;311,H3206&gt;=224),"Losing Customer",IF(AND(H3206&lt;224,H3206&gt;=212),"High Risk Customer",IF(AND(H3206&lt;212,H3206&gt;=124),"Almost Lost Customer",IF(AND(H3206&lt;124,H3206&gt;=112),"Evasive Customer",IF(H3206=111,"Lost Customer")))))))))))</f>
        <v>High Risk Customer</v>
      </c>
    </row>
    <row r="3207" spans="1:9" x14ac:dyDescent="0.25">
      <c r="A3207" s="11">
        <v>3208</v>
      </c>
      <c r="B3207" s="12">
        <v>53</v>
      </c>
      <c r="C3207" s="13">
        <v>8</v>
      </c>
      <c r="D3207" s="14">
        <v>3922.88</v>
      </c>
      <c r="E3207">
        <f t="shared" si="250"/>
        <v>2</v>
      </c>
      <c r="F3207">
        <f t="shared" si="251"/>
        <v>4</v>
      </c>
      <c r="G3207">
        <f t="shared" si="252"/>
        <v>3</v>
      </c>
      <c r="H3207">
        <f t="shared" si="253"/>
        <v>243</v>
      </c>
      <c r="I3207" t="str">
        <f t="shared" si="254"/>
        <v>Losing Customer</v>
      </c>
    </row>
    <row r="3208" spans="1:9" x14ac:dyDescent="0.25">
      <c r="A3208" s="11">
        <v>3209</v>
      </c>
      <c r="B3208" s="12">
        <v>9</v>
      </c>
      <c r="C3208" s="13">
        <v>4</v>
      </c>
      <c r="D3208" s="14">
        <v>1732.03</v>
      </c>
      <c r="E3208">
        <f t="shared" si="250"/>
        <v>4</v>
      </c>
      <c r="F3208">
        <f t="shared" si="251"/>
        <v>1</v>
      </c>
      <c r="G3208">
        <f t="shared" si="252"/>
        <v>1</v>
      </c>
      <c r="H3208">
        <f t="shared" si="253"/>
        <v>411</v>
      </c>
      <c r="I3208" t="str">
        <f t="shared" si="254"/>
        <v>Recent Customer</v>
      </c>
    </row>
    <row r="3209" spans="1:9" x14ac:dyDescent="0.25">
      <c r="A3209" s="11">
        <v>3210</v>
      </c>
      <c r="B3209" s="12">
        <v>9</v>
      </c>
      <c r="C3209" s="13">
        <v>5</v>
      </c>
      <c r="D3209" s="14">
        <v>2023.6899999999998</v>
      </c>
      <c r="E3209">
        <f t="shared" si="250"/>
        <v>4</v>
      </c>
      <c r="F3209">
        <f t="shared" si="251"/>
        <v>2</v>
      </c>
      <c r="G3209">
        <f t="shared" si="252"/>
        <v>2</v>
      </c>
      <c r="H3209">
        <f t="shared" si="253"/>
        <v>422</v>
      </c>
      <c r="I3209" t="str">
        <f t="shared" si="254"/>
        <v>Becoming Loyal</v>
      </c>
    </row>
    <row r="3210" spans="1:9" x14ac:dyDescent="0.25">
      <c r="A3210" s="11">
        <v>3211</v>
      </c>
      <c r="B3210" s="12">
        <v>35</v>
      </c>
      <c r="C3210" s="13">
        <v>3</v>
      </c>
      <c r="D3210" s="14">
        <v>2302.94</v>
      </c>
      <c r="E3210">
        <f t="shared" si="250"/>
        <v>3</v>
      </c>
      <c r="F3210">
        <f t="shared" si="251"/>
        <v>1</v>
      </c>
      <c r="G3210">
        <f t="shared" si="252"/>
        <v>2</v>
      </c>
      <c r="H3210">
        <f t="shared" si="253"/>
        <v>312</v>
      </c>
      <c r="I3210" t="str">
        <f t="shared" si="254"/>
        <v>Late Bloomer</v>
      </c>
    </row>
    <row r="3211" spans="1:9" x14ac:dyDescent="0.25">
      <c r="A3211" s="11">
        <v>3212</v>
      </c>
      <c r="B3211" s="12">
        <v>99</v>
      </c>
      <c r="C3211" s="13">
        <v>8</v>
      </c>
      <c r="D3211" s="14">
        <v>7666.65</v>
      </c>
      <c r="E3211">
        <f t="shared" si="250"/>
        <v>1</v>
      </c>
      <c r="F3211">
        <f t="shared" si="251"/>
        <v>4</v>
      </c>
      <c r="G3211">
        <f t="shared" si="252"/>
        <v>4</v>
      </c>
      <c r="H3211">
        <f t="shared" si="253"/>
        <v>144</v>
      </c>
      <c r="I3211" t="str">
        <f t="shared" si="254"/>
        <v>Almost Lost Customer</v>
      </c>
    </row>
    <row r="3212" spans="1:9" x14ac:dyDescent="0.25">
      <c r="A3212" s="11">
        <v>3213</v>
      </c>
      <c r="B3212" s="12">
        <v>68</v>
      </c>
      <c r="C3212" s="13">
        <v>5</v>
      </c>
      <c r="D3212" s="14">
        <v>2122.62</v>
      </c>
      <c r="E3212">
        <f t="shared" si="250"/>
        <v>2</v>
      </c>
      <c r="F3212">
        <f t="shared" si="251"/>
        <v>2</v>
      </c>
      <c r="G3212">
        <f t="shared" si="252"/>
        <v>2</v>
      </c>
      <c r="H3212">
        <f t="shared" si="253"/>
        <v>222</v>
      </c>
      <c r="I3212" t="str">
        <f t="shared" si="254"/>
        <v>High Risk Customer</v>
      </c>
    </row>
    <row r="3213" spans="1:9" x14ac:dyDescent="0.25">
      <c r="A3213" s="11">
        <v>3214</v>
      </c>
      <c r="B3213" s="12">
        <v>68</v>
      </c>
      <c r="C3213" s="13">
        <v>4</v>
      </c>
      <c r="D3213" s="14">
        <v>2969.7699999999995</v>
      </c>
      <c r="E3213">
        <f t="shared" si="250"/>
        <v>2</v>
      </c>
      <c r="F3213">
        <f t="shared" si="251"/>
        <v>1</v>
      </c>
      <c r="G3213">
        <f t="shared" si="252"/>
        <v>3</v>
      </c>
      <c r="H3213">
        <f t="shared" si="253"/>
        <v>213</v>
      </c>
      <c r="I3213" t="str">
        <f t="shared" si="254"/>
        <v>High Risk Customer</v>
      </c>
    </row>
    <row r="3214" spans="1:9" x14ac:dyDescent="0.25">
      <c r="A3214" s="11">
        <v>3215</v>
      </c>
      <c r="B3214" s="12">
        <v>66</v>
      </c>
      <c r="C3214" s="13">
        <v>7</v>
      </c>
      <c r="D3214" s="14">
        <v>7247.33</v>
      </c>
      <c r="E3214">
        <f t="shared" si="250"/>
        <v>2</v>
      </c>
      <c r="F3214">
        <f t="shared" si="251"/>
        <v>3</v>
      </c>
      <c r="G3214">
        <f t="shared" si="252"/>
        <v>4</v>
      </c>
      <c r="H3214">
        <f t="shared" si="253"/>
        <v>234</v>
      </c>
      <c r="I3214" t="str">
        <f t="shared" si="254"/>
        <v>Losing Customer</v>
      </c>
    </row>
    <row r="3215" spans="1:9" x14ac:dyDescent="0.25">
      <c r="A3215" s="11">
        <v>3216</v>
      </c>
      <c r="B3215" s="12">
        <v>0</v>
      </c>
      <c r="C3215" s="13">
        <v>4</v>
      </c>
      <c r="D3215" s="14">
        <v>1236.19</v>
      </c>
      <c r="E3215">
        <f t="shared" si="250"/>
        <v>4</v>
      </c>
      <c r="F3215">
        <f t="shared" si="251"/>
        <v>1</v>
      </c>
      <c r="G3215">
        <f t="shared" si="252"/>
        <v>1</v>
      </c>
      <c r="H3215">
        <f t="shared" si="253"/>
        <v>411</v>
      </c>
      <c r="I3215" t="str">
        <f t="shared" si="254"/>
        <v>Recent Customer</v>
      </c>
    </row>
    <row r="3216" spans="1:9" x14ac:dyDescent="0.25">
      <c r="A3216" s="11">
        <v>3217</v>
      </c>
      <c r="B3216" s="12">
        <v>8</v>
      </c>
      <c r="C3216" s="13">
        <v>11</v>
      </c>
      <c r="D3216" s="14">
        <v>5564.079999999999</v>
      </c>
      <c r="E3216">
        <f t="shared" si="250"/>
        <v>4</v>
      </c>
      <c r="F3216">
        <f t="shared" si="251"/>
        <v>4</v>
      </c>
      <c r="G3216">
        <f t="shared" si="252"/>
        <v>4</v>
      </c>
      <c r="H3216">
        <f t="shared" si="253"/>
        <v>444</v>
      </c>
      <c r="I3216" t="str">
        <f t="shared" si="254"/>
        <v>Platinum Customer</v>
      </c>
    </row>
    <row r="3217" spans="1:9" x14ac:dyDescent="0.25">
      <c r="A3217" s="11">
        <v>3218</v>
      </c>
      <c r="B3217" s="12">
        <v>216</v>
      </c>
      <c r="C3217" s="13">
        <v>5</v>
      </c>
      <c r="D3217" s="14">
        <v>1382.5500000000002</v>
      </c>
      <c r="E3217">
        <f t="shared" si="250"/>
        <v>1</v>
      </c>
      <c r="F3217">
        <f t="shared" si="251"/>
        <v>2</v>
      </c>
      <c r="G3217">
        <f t="shared" si="252"/>
        <v>1</v>
      </c>
      <c r="H3217">
        <f t="shared" si="253"/>
        <v>121</v>
      </c>
      <c r="I3217" t="str">
        <f t="shared" si="254"/>
        <v>Evasive Customer</v>
      </c>
    </row>
    <row r="3218" spans="1:9" x14ac:dyDescent="0.25">
      <c r="A3218" s="11">
        <v>3219</v>
      </c>
      <c r="B3218" s="12">
        <v>27</v>
      </c>
      <c r="C3218" s="13">
        <v>8</v>
      </c>
      <c r="D3218" s="14">
        <v>2096.27</v>
      </c>
      <c r="E3218">
        <f t="shared" si="250"/>
        <v>3</v>
      </c>
      <c r="F3218">
        <f t="shared" si="251"/>
        <v>4</v>
      </c>
      <c r="G3218">
        <f t="shared" si="252"/>
        <v>2</v>
      </c>
      <c r="H3218">
        <f t="shared" si="253"/>
        <v>342</v>
      </c>
      <c r="I3218" t="str">
        <f t="shared" si="254"/>
        <v>Potential Customer</v>
      </c>
    </row>
    <row r="3219" spans="1:9" x14ac:dyDescent="0.25">
      <c r="A3219" s="11">
        <v>3220</v>
      </c>
      <c r="B3219" s="12">
        <v>40</v>
      </c>
      <c r="C3219" s="13">
        <v>8</v>
      </c>
      <c r="D3219" s="14">
        <v>4304.2200000000012</v>
      </c>
      <c r="E3219">
        <f t="shared" si="250"/>
        <v>3</v>
      </c>
      <c r="F3219">
        <f t="shared" si="251"/>
        <v>4</v>
      </c>
      <c r="G3219">
        <f t="shared" si="252"/>
        <v>4</v>
      </c>
      <c r="H3219">
        <f t="shared" si="253"/>
        <v>344</v>
      </c>
      <c r="I3219" t="str">
        <f t="shared" si="254"/>
        <v>Recent Customer</v>
      </c>
    </row>
    <row r="3220" spans="1:9" x14ac:dyDescent="0.25">
      <c r="A3220" s="11">
        <v>3221</v>
      </c>
      <c r="B3220" s="12">
        <v>111</v>
      </c>
      <c r="C3220" s="13">
        <v>10</v>
      </c>
      <c r="D3220" s="14">
        <v>4743.6100000000006</v>
      </c>
      <c r="E3220">
        <f t="shared" si="250"/>
        <v>1</v>
      </c>
      <c r="F3220">
        <f t="shared" si="251"/>
        <v>4</v>
      </c>
      <c r="G3220">
        <f t="shared" si="252"/>
        <v>4</v>
      </c>
      <c r="H3220">
        <f t="shared" si="253"/>
        <v>144</v>
      </c>
      <c r="I3220" t="str">
        <f t="shared" si="254"/>
        <v>Almost Lost Customer</v>
      </c>
    </row>
    <row r="3221" spans="1:9" x14ac:dyDescent="0.25">
      <c r="A3221" s="11">
        <v>3222</v>
      </c>
      <c r="B3221" s="12">
        <v>15</v>
      </c>
      <c r="C3221" s="13">
        <v>2</v>
      </c>
      <c r="D3221" s="14">
        <v>808.84999999999991</v>
      </c>
      <c r="E3221">
        <f t="shared" si="250"/>
        <v>4</v>
      </c>
      <c r="F3221">
        <f t="shared" si="251"/>
        <v>1</v>
      </c>
      <c r="G3221">
        <f t="shared" si="252"/>
        <v>1</v>
      </c>
      <c r="H3221">
        <f t="shared" si="253"/>
        <v>411</v>
      </c>
      <c r="I3221" t="str">
        <f t="shared" si="254"/>
        <v>Recent Customer</v>
      </c>
    </row>
    <row r="3222" spans="1:9" x14ac:dyDescent="0.25">
      <c r="A3222" s="11">
        <v>3223</v>
      </c>
      <c r="B3222" s="12">
        <v>35</v>
      </c>
      <c r="C3222" s="13">
        <v>8</v>
      </c>
      <c r="D3222" s="14">
        <v>4540.47</v>
      </c>
      <c r="E3222">
        <f t="shared" si="250"/>
        <v>3</v>
      </c>
      <c r="F3222">
        <f t="shared" si="251"/>
        <v>4</v>
      </c>
      <c r="G3222">
        <f t="shared" si="252"/>
        <v>4</v>
      </c>
      <c r="H3222">
        <f t="shared" si="253"/>
        <v>344</v>
      </c>
      <c r="I3222" t="str">
        <f t="shared" si="254"/>
        <v>Recent Customer</v>
      </c>
    </row>
    <row r="3223" spans="1:9" x14ac:dyDescent="0.25">
      <c r="A3223" s="11">
        <v>3224</v>
      </c>
      <c r="B3223" s="12">
        <v>51</v>
      </c>
      <c r="C3223" s="13">
        <v>9</v>
      </c>
      <c r="D3223" s="14">
        <v>4001.5199999999991</v>
      </c>
      <c r="E3223">
        <f t="shared" si="250"/>
        <v>2</v>
      </c>
      <c r="F3223">
        <f t="shared" si="251"/>
        <v>4</v>
      </c>
      <c r="G3223">
        <f t="shared" si="252"/>
        <v>3</v>
      </c>
      <c r="H3223">
        <f t="shared" si="253"/>
        <v>243</v>
      </c>
      <c r="I3223" t="str">
        <f t="shared" si="254"/>
        <v>Losing Customer</v>
      </c>
    </row>
    <row r="3224" spans="1:9" x14ac:dyDescent="0.25">
      <c r="A3224" s="11">
        <v>3225</v>
      </c>
      <c r="B3224" s="12">
        <v>8</v>
      </c>
      <c r="C3224" s="13">
        <v>7</v>
      </c>
      <c r="D3224" s="14">
        <v>4805.0200000000004</v>
      </c>
      <c r="E3224">
        <f t="shared" si="250"/>
        <v>4</v>
      </c>
      <c r="F3224">
        <f t="shared" si="251"/>
        <v>3</v>
      </c>
      <c r="G3224">
        <f t="shared" si="252"/>
        <v>4</v>
      </c>
      <c r="H3224">
        <f t="shared" si="253"/>
        <v>434</v>
      </c>
      <c r="I3224" t="str">
        <f t="shared" si="254"/>
        <v>Very Loyal</v>
      </c>
    </row>
    <row r="3225" spans="1:9" x14ac:dyDescent="0.25">
      <c r="A3225" s="11">
        <v>3226</v>
      </c>
      <c r="B3225" s="12">
        <v>20</v>
      </c>
      <c r="C3225" s="13">
        <v>4</v>
      </c>
      <c r="D3225" s="14">
        <v>366.04999999999995</v>
      </c>
      <c r="E3225">
        <f t="shared" si="250"/>
        <v>3</v>
      </c>
      <c r="F3225">
        <f t="shared" si="251"/>
        <v>1</v>
      </c>
      <c r="G3225">
        <f t="shared" si="252"/>
        <v>1</v>
      </c>
      <c r="H3225">
        <f t="shared" si="253"/>
        <v>311</v>
      </c>
      <c r="I3225" t="str">
        <f t="shared" si="254"/>
        <v>Late Bloomer</v>
      </c>
    </row>
    <row r="3226" spans="1:9" x14ac:dyDescent="0.25">
      <c r="A3226" s="11">
        <v>3227</v>
      </c>
      <c r="B3226" s="12">
        <v>3</v>
      </c>
      <c r="C3226" s="13">
        <v>6</v>
      </c>
      <c r="D3226" s="14">
        <v>3386.5700000000006</v>
      </c>
      <c r="E3226">
        <f t="shared" si="250"/>
        <v>4</v>
      </c>
      <c r="F3226">
        <f t="shared" si="251"/>
        <v>2</v>
      </c>
      <c r="G3226">
        <f t="shared" si="252"/>
        <v>3</v>
      </c>
      <c r="H3226">
        <f t="shared" si="253"/>
        <v>423</v>
      </c>
      <c r="I3226" t="str">
        <f t="shared" si="254"/>
        <v>Becoming Loyal</v>
      </c>
    </row>
    <row r="3227" spans="1:9" x14ac:dyDescent="0.25">
      <c r="A3227" s="11">
        <v>3228</v>
      </c>
      <c r="B3227" s="12">
        <v>40</v>
      </c>
      <c r="C3227" s="13">
        <v>7</v>
      </c>
      <c r="D3227" s="14">
        <v>5814.45</v>
      </c>
      <c r="E3227">
        <f t="shared" si="250"/>
        <v>3</v>
      </c>
      <c r="F3227">
        <f t="shared" si="251"/>
        <v>3</v>
      </c>
      <c r="G3227">
        <f t="shared" si="252"/>
        <v>4</v>
      </c>
      <c r="H3227">
        <f t="shared" si="253"/>
        <v>334</v>
      </c>
      <c r="I3227" t="str">
        <f t="shared" si="254"/>
        <v>Potential Customer</v>
      </c>
    </row>
    <row r="3228" spans="1:9" x14ac:dyDescent="0.25">
      <c r="A3228" s="11">
        <v>3230</v>
      </c>
      <c r="B3228" s="12">
        <v>69</v>
      </c>
      <c r="C3228" s="13">
        <v>5</v>
      </c>
      <c r="D3228" s="14">
        <v>3890</v>
      </c>
      <c r="E3228">
        <f t="shared" si="250"/>
        <v>2</v>
      </c>
      <c r="F3228">
        <f t="shared" si="251"/>
        <v>2</v>
      </c>
      <c r="G3228">
        <f t="shared" si="252"/>
        <v>3</v>
      </c>
      <c r="H3228">
        <f t="shared" si="253"/>
        <v>223</v>
      </c>
      <c r="I3228" t="str">
        <f t="shared" si="254"/>
        <v>High Risk Customer</v>
      </c>
    </row>
    <row r="3229" spans="1:9" x14ac:dyDescent="0.25">
      <c r="A3229" s="11">
        <v>3231</v>
      </c>
      <c r="B3229" s="12">
        <v>1</v>
      </c>
      <c r="C3229" s="13">
        <v>7</v>
      </c>
      <c r="D3229" s="14">
        <v>2994.4000000000005</v>
      </c>
      <c r="E3229">
        <f t="shared" si="250"/>
        <v>4</v>
      </c>
      <c r="F3229">
        <f t="shared" si="251"/>
        <v>3</v>
      </c>
      <c r="G3229">
        <f t="shared" si="252"/>
        <v>3</v>
      </c>
      <c r="H3229">
        <f t="shared" si="253"/>
        <v>433</v>
      </c>
      <c r="I3229" t="str">
        <f t="shared" si="254"/>
        <v>Very Loyal</v>
      </c>
    </row>
    <row r="3230" spans="1:9" x14ac:dyDescent="0.25">
      <c r="A3230" s="11">
        <v>3232</v>
      </c>
      <c r="B3230" s="12">
        <v>8</v>
      </c>
      <c r="C3230" s="13">
        <v>13</v>
      </c>
      <c r="D3230" s="14">
        <v>8903.619999999999</v>
      </c>
      <c r="E3230">
        <f t="shared" si="250"/>
        <v>4</v>
      </c>
      <c r="F3230">
        <f t="shared" si="251"/>
        <v>4</v>
      </c>
      <c r="G3230">
        <f t="shared" si="252"/>
        <v>4</v>
      </c>
      <c r="H3230">
        <f t="shared" si="253"/>
        <v>444</v>
      </c>
      <c r="I3230" t="str">
        <f t="shared" si="254"/>
        <v>Platinum Customer</v>
      </c>
    </row>
    <row r="3231" spans="1:9" x14ac:dyDescent="0.25">
      <c r="A3231" s="11">
        <v>3233</v>
      </c>
      <c r="B3231" s="12">
        <v>80</v>
      </c>
      <c r="C3231" s="13">
        <v>3</v>
      </c>
      <c r="D3231" s="14">
        <v>781.45999999999981</v>
      </c>
      <c r="E3231">
        <f t="shared" si="250"/>
        <v>2</v>
      </c>
      <c r="F3231">
        <f t="shared" si="251"/>
        <v>1</v>
      </c>
      <c r="G3231">
        <f t="shared" si="252"/>
        <v>1</v>
      </c>
      <c r="H3231">
        <f t="shared" si="253"/>
        <v>211</v>
      </c>
      <c r="I3231" t="str">
        <f t="shared" si="254"/>
        <v>Almost Lost Customer</v>
      </c>
    </row>
    <row r="3232" spans="1:9" x14ac:dyDescent="0.25">
      <c r="A3232" s="11">
        <v>3234</v>
      </c>
      <c r="B3232" s="12">
        <v>149</v>
      </c>
      <c r="C3232" s="13">
        <v>2</v>
      </c>
      <c r="D3232" s="14">
        <v>943.2</v>
      </c>
      <c r="E3232">
        <f t="shared" si="250"/>
        <v>1</v>
      </c>
      <c r="F3232">
        <f t="shared" si="251"/>
        <v>1</v>
      </c>
      <c r="G3232">
        <f t="shared" si="252"/>
        <v>1</v>
      </c>
      <c r="H3232">
        <f t="shared" si="253"/>
        <v>111</v>
      </c>
      <c r="I3232" t="str">
        <f t="shared" si="254"/>
        <v>Lost Customer</v>
      </c>
    </row>
    <row r="3233" spans="1:9" x14ac:dyDescent="0.25">
      <c r="A3233" s="11">
        <v>3235</v>
      </c>
      <c r="B3233" s="12">
        <v>222</v>
      </c>
      <c r="C3233" s="13">
        <v>1</v>
      </c>
      <c r="D3233" s="14">
        <v>574.62000000000012</v>
      </c>
      <c r="E3233">
        <f t="shared" si="250"/>
        <v>1</v>
      </c>
      <c r="F3233">
        <f t="shared" si="251"/>
        <v>1</v>
      </c>
      <c r="G3233">
        <f t="shared" si="252"/>
        <v>1</v>
      </c>
      <c r="H3233">
        <f t="shared" si="253"/>
        <v>111</v>
      </c>
      <c r="I3233" t="str">
        <f t="shared" si="254"/>
        <v>Lost Customer</v>
      </c>
    </row>
    <row r="3234" spans="1:9" x14ac:dyDescent="0.25">
      <c r="A3234" s="11">
        <v>3237</v>
      </c>
      <c r="B3234" s="12">
        <v>176</v>
      </c>
      <c r="C3234" s="13">
        <v>7</v>
      </c>
      <c r="D3234" s="14">
        <v>3919.85</v>
      </c>
      <c r="E3234">
        <f t="shared" si="250"/>
        <v>1</v>
      </c>
      <c r="F3234">
        <f t="shared" si="251"/>
        <v>3</v>
      </c>
      <c r="G3234">
        <f t="shared" si="252"/>
        <v>3</v>
      </c>
      <c r="H3234">
        <f t="shared" si="253"/>
        <v>133</v>
      </c>
      <c r="I3234" t="str">
        <f t="shared" si="254"/>
        <v>Almost Lost Customer</v>
      </c>
    </row>
    <row r="3235" spans="1:9" x14ac:dyDescent="0.25">
      <c r="A3235" s="11">
        <v>3238</v>
      </c>
      <c r="B3235" s="12">
        <v>29</v>
      </c>
      <c r="C3235" s="13">
        <v>5</v>
      </c>
      <c r="D3235" s="14">
        <v>2076.8900000000003</v>
      </c>
      <c r="E3235">
        <f t="shared" si="250"/>
        <v>3</v>
      </c>
      <c r="F3235">
        <f t="shared" si="251"/>
        <v>2</v>
      </c>
      <c r="G3235">
        <f t="shared" si="252"/>
        <v>2</v>
      </c>
      <c r="H3235">
        <f t="shared" si="253"/>
        <v>322</v>
      </c>
      <c r="I3235" t="str">
        <f t="shared" si="254"/>
        <v>Late Bloomer</v>
      </c>
    </row>
    <row r="3236" spans="1:9" x14ac:dyDescent="0.25">
      <c r="A3236" s="11">
        <v>3239</v>
      </c>
      <c r="B3236" s="12">
        <v>2</v>
      </c>
      <c r="C3236" s="13">
        <v>6</v>
      </c>
      <c r="D3236" s="14">
        <v>1768.67</v>
      </c>
      <c r="E3236">
        <f t="shared" si="250"/>
        <v>4</v>
      </c>
      <c r="F3236">
        <f t="shared" si="251"/>
        <v>2</v>
      </c>
      <c r="G3236">
        <f t="shared" si="252"/>
        <v>1</v>
      </c>
      <c r="H3236">
        <f t="shared" si="253"/>
        <v>421</v>
      </c>
      <c r="I3236" t="str">
        <f t="shared" si="254"/>
        <v>Becoming Loyal</v>
      </c>
    </row>
    <row r="3237" spans="1:9" x14ac:dyDescent="0.25">
      <c r="A3237" s="11">
        <v>3240</v>
      </c>
      <c r="B3237" s="12">
        <v>53</v>
      </c>
      <c r="C3237" s="13">
        <v>10</v>
      </c>
      <c r="D3237" s="14">
        <v>5085.8400000000011</v>
      </c>
      <c r="E3237">
        <f t="shared" si="250"/>
        <v>2</v>
      </c>
      <c r="F3237">
        <f t="shared" si="251"/>
        <v>4</v>
      </c>
      <c r="G3237">
        <f t="shared" si="252"/>
        <v>4</v>
      </c>
      <c r="H3237">
        <f t="shared" si="253"/>
        <v>244</v>
      </c>
      <c r="I3237" t="str">
        <f t="shared" si="254"/>
        <v>Losing Customer</v>
      </c>
    </row>
    <row r="3238" spans="1:9" x14ac:dyDescent="0.25">
      <c r="A3238" s="11">
        <v>3241</v>
      </c>
      <c r="B3238" s="12">
        <v>7</v>
      </c>
      <c r="C3238" s="13">
        <v>7</v>
      </c>
      <c r="D3238" s="14">
        <v>3695.1500000000005</v>
      </c>
      <c r="E3238">
        <f t="shared" si="250"/>
        <v>4</v>
      </c>
      <c r="F3238">
        <f t="shared" si="251"/>
        <v>3</v>
      </c>
      <c r="G3238">
        <f t="shared" si="252"/>
        <v>3</v>
      </c>
      <c r="H3238">
        <f t="shared" si="253"/>
        <v>433</v>
      </c>
      <c r="I3238" t="str">
        <f t="shared" si="254"/>
        <v>Very Loyal</v>
      </c>
    </row>
    <row r="3239" spans="1:9" x14ac:dyDescent="0.25">
      <c r="A3239" s="11">
        <v>3242</v>
      </c>
      <c r="B3239" s="12">
        <v>49</v>
      </c>
      <c r="C3239" s="13">
        <v>8</v>
      </c>
      <c r="D3239" s="14">
        <v>8252.6899999999987</v>
      </c>
      <c r="E3239">
        <f t="shared" si="250"/>
        <v>2</v>
      </c>
      <c r="F3239">
        <f t="shared" si="251"/>
        <v>4</v>
      </c>
      <c r="G3239">
        <f t="shared" si="252"/>
        <v>4</v>
      </c>
      <c r="H3239">
        <f t="shared" si="253"/>
        <v>244</v>
      </c>
      <c r="I3239" t="str">
        <f t="shared" si="254"/>
        <v>Losing Customer</v>
      </c>
    </row>
    <row r="3240" spans="1:9" x14ac:dyDescent="0.25">
      <c r="A3240" s="11">
        <v>3243</v>
      </c>
      <c r="B3240" s="12">
        <v>163</v>
      </c>
      <c r="C3240" s="13">
        <v>4</v>
      </c>
      <c r="D3240" s="14">
        <v>1202.8699999999999</v>
      </c>
      <c r="E3240">
        <f t="shared" si="250"/>
        <v>1</v>
      </c>
      <c r="F3240">
        <f t="shared" si="251"/>
        <v>1</v>
      </c>
      <c r="G3240">
        <f t="shared" si="252"/>
        <v>1</v>
      </c>
      <c r="H3240">
        <f t="shared" si="253"/>
        <v>111</v>
      </c>
      <c r="I3240" t="str">
        <f t="shared" si="254"/>
        <v>Lost Customer</v>
      </c>
    </row>
    <row r="3241" spans="1:9" x14ac:dyDescent="0.25">
      <c r="A3241" s="11">
        <v>3244</v>
      </c>
      <c r="B3241" s="12">
        <v>21</v>
      </c>
      <c r="C3241" s="13">
        <v>4</v>
      </c>
      <c r="D3241" s="14">
        <v>1007.1299999999999</v>
      </c>
      <c r="E3241">
        <f t="shared" si="250"/>
        <v>3</v>
      </c>
      <c r="F3241">
        <f t="shared" si="251"/>
        <v>1</v>
      </c>
      <c r="G3241">
        <f t="shared" si="252"/>
        <v>1</v>
      </c>
      <c r="H3241">
        <f t="shared" si="253"/>
        <v>311</v>
      </c>
      <c r="I3241" t="str">
        <f t="shared" si="254"/>
        <v>Late Bloomer</v>
      </c>
    </row>
    <row r="3242" spans="1:9" x14ac:dyDescent="0.25">
      <c r="A3242" s="11">
        <v>3245</v>
      </c>
      <c r="B3242" s="12">
        <v>93</v>
      </c>
      <c r="C3242" s="13">
        <v>6</v>
      </c>
      <c r="D3242" s="14">
        <v>1935.5100000000002</v>
      </c>
      <c r="E3242">
        <f t="shared" si="250"/>
        <v>1</v>
      </c>
      <c r="F3242">
        <f t="shared" si="251"/>
        <v>2</v>
      </c>
      <c r="G3242">
        <f t="shared" si="252"/>
        <v>2</v>
      </c>
      <c r="H3242">
        <f t="shared" si="253"/>
        <v>122</v>
      </c>
      <c r="I3242" t="str">
        <f t="shared" si="254"/>
        <v>Evasive Customer</v>
      </c>
    </row>
    <row r="3243" spans="1:9" x14ac:dyDescent="0.25">
      <c r="A3243" s="11">
        <v>3246</v>
      </c>
      <c r="B3243" s="12">
        <v>99</v>
      </c>
      <c r="C3243" s="13">
        <v>5</v>
      </c>
      <c r="D3243" s="14">
        <v>1947.8000000000002</v>
      </c>
      <c r="E3243">
        <f t="shared" si="250"/>
        <v>1</v>
      </c>
      <c r="F3243">
        <f t="shared" si="251"/>
        <v>2</v>
      </c>
      <c r="G3243">
        <f t="shared" si="252"/>
        <v>2</v>
      </c>
      <c r="H3243">
        <f t="shared" si="253"/>
        <v>122</v>
      </c>
      <c r="I3243" t="str">
        <f t="shared" si="254"/>
        <v>Evasive Customer</v>
      </c>
    </row>
    <row r="3244" spans="1:9" x14ac:dyDescent="0.25">
      <c r="A3244" s="11">
        <v>3247</v>
      </c>
      <c r="B3244" s="12">
        <v>44</v>
      </c>
      <c r="C3244" s="13">
        <v>8</v>
      </c>
      <c r="D3244" s="14">
        <v>3802.55</v>
      </c>
      <c r="E3244">
        <f t="shared" si="250"/>
        <v>3</v>
      </c>
      <c r="F3244">
        <f t="shared" si="251"/>
        <v>4</v>
      </c>
      <c r="G3244">
        <f t="shared" si="252"/>
        <v>3</v>
      </c>
      <c r="H3244">
        <f t="shared" si="253"/>
        <v>343</v>
      </c>
      <c r="I3244" t="str">
        <f t="shared" si="254"/>
        <v>Potential Customer</v>
      </c>
    </row>
    <row r="3245" spans="1:9" x14ac:dyDescent="0.25">
      <c r="A3245" s="11">
        <v>3248</v>
      </c>
      <c r="B3245" s="12">
        <v>58</v>
      </c>
      <c r="C3245" s="13">
        <v>4</v>
      </c>
      <c r="D3245" s="14">
        <v>872.3900000000001</v>
      </c>
      <c r="E3245">
        <f t="shared" si="250"/>
        <v>2</v>
      </c>
      <c r="F3245">
        <f t="shared" si="251"/>
        <v>1</v>
      </c>
      <c r="G3245">
        <f t="shared" si="252"/>
        <v>1</v>
      </c>
      <c r="H3245">
        <f t="shared" si="253"/>
        <v>211</v>
      </c>
      <c r="I3245" t="str">
        <f t="shared" si="254"/>
        <v>Almost Lost Customer</v>
      </c>
    </row>
    <row r="3246" spans="1:9" x14ac:dyDescent="0.25">
      <c r="A3246" s="11">
        <v>3249</v>
      </c>
      <c r="B3246" s="12">
        <v>33</v>
      </c>
      <c r="C3246" s="13">
        <v>8</v>
      </c>
      <c r="D3246" s="14">
        <v>6210.72</v>
      </c>
      <c r="E3246">
        <f t="shared" si="250"/>
        <v>3</v>
      </c>
      <c r="F3246">
        <f t="shared" si="251"/>
        <v>4</v>
      </c>
      <c r="G3246">
        <f t="shared" si="252"/>
        <v>4</v>
      </c>
      <c r="H3246">
        <f t="shared" si="253"/>
        <v>344</v>
      </c>
      <c r="I3246" t="str">
        <f t="shared" si="254"/>
        <v>Recent Customer</v>
      </c>
    </row>
    <row r="3247" spans="1:9" x14ac:dyDescent="0.25">
      <c r="A3247" s="11">
        <v>3250</v>
      </c>
      <c r="B3247" s="12">
        <v>85</v>
      </c>
      <c r="C3247" s="13">
        <v>6</v>
      </c>
      <c r="D3247" s="14">
        <v>2762.5299999999997</v>
      </c>
      <c r="E3247">
        <f t="shared" si="250"/>
        <v>2</v>
      </c>
      <c r="F3247">
        <f t="shared" si="251"/>
        <v>2</v>
      </c>
      <c r="G3247">
        <f t="shared" si="252"/>
        <v>2</v>
      </c>
      <c r="H3247">
        <f t="shared" si="253"/>
        <v>222</v>
      </c>
      <c r="I3247" t="str">
        <f t="shared" si="254"/>
        <v>High Risk Customer</v>
      </c>
    </row>
    <row r="3248" spans="1:9" x14ac:dyDescent="0.25">
      <c r="A3248" s="11">
        <v>3251</v>
      </c>
      <c r="B3248" s="12">
        <v>7</v>
      </c>
      <c r="C3248" s="13">
        <v>11</v>
      </c>
      <c r="D3248" s="14">
        <v>6264.88</v>
      </c>
      <c r="E3248">
        <f t="shared" si="250"/>
        <v>4</v>
      </c>
      <c r="F3248">
        <f t="shared" si="251"/>
        <v>4</v>
      </c>
      <c r="G3248">
        <f t="shared" si="252"/>
        <v>4</v>
      </c>
      <c r="H3248">
        <f t="shared" si="253"/>
        <v>444</v>
      </c>
      <c r="I3248" t="str">
        <f t="shared" si="254"/>
        <v>Platinum Customer</v>
      </c>
    </row>
    <row r="3249" spans="1:9" x14ac:dyDescent="0.25">
      <c r="A3249" s="11">
        <v>3252</v>
      </c>
      <c r="B3249" s="12">
        <v>18</v>
      </c>
      <c r="C3249" s="13">
        <v>7</v>
      </c>
      <c r="D3249" s="14">
        <v>2574.5</v>
      </c>
      <c r="E3249">
        <f t="shared" si="250"/>
        <v>4</v>
      </c>
      <c r="F3249">
        <f t="shared" si="251"/>
        <v>3</v>
      </c>
      <c r="G3249">
        <f t="shared" si="252"/>
        <v>2</v>
      </c>
      <c r="H3249">
        <f t="shared" si="253"/>
        <v>432</v>
      </c>
      <c r="I3249" t="str">
        <f t="shared" si="254"/>
        <v>Becoming Loyal</v>
      </c>
    </row>
    <row r="3250" spans="1:9" x14ac:dyDescent="0.25">
      <c r="A3250" s="11">
        <v>3253</v>
      </c>
      <c r="B3250" s="12">
        <v>5</v>
      </c>
      <c r="C3250" s="13">
        <v>3</v>
      </c>
      <c r="D3250" s="14">
        <v>4031.65</v>
      </c>
      <c r="E3250">
        <f t="shared" si="250"/>
        <v>4</v>
      </c>
      <c r="F3250">
        <f t="shared" si="251"/>
        <v>1</v>
      </c>
      <c r="G3250">
        <f t="shared" si="252"/>
        <v>3</v>
      </c>
      <c r="H3250">
        <f t="shared" si="253"/>
        <v>413</v>
      </c>
      <c r="I3250" t="str">
        <f t="shared" si="254"/>
        <v>Recent Customer</v>
      </c>
    </row>
    <row r="3251" spans="1:9" x14ac:dyDescent="0.25">
      <c r="A3251" s="11">
        <v>3254</v>
      </c>
      <c r="B3251" s="12">
        <v>31</v>
      </c>
      <c r="C3251" s="13">
        <v>7</v>
      </c>
      <c r="D3251" s="14">
        <v>1592.0499999999997</v>
      </c>
      <c r="E3251">
        <f t="shared" si="250"/>
        <v>3</v>
      </c>
      <c r="F3251">
        <f t="shared" si="251"/>
        <v>3</v>
      </c>
      <c r="G3251">
        <f t="shared" si="252"/>
        <v>1</v>
      </c>
      <c r="H3251">
        <f t="shared" si="253"/>
        <v>331</v>
      </c>
      <c r="I3251" t="str">
        <f t="shared" si="254"/>
        <v>Potential Customer</v>
      </c>
    </row>
    <row r="3252" spans="1:9" x14ac:dyDescent="0.25">
      <c r="A3252" s="11">
        <v>3255</v>
      </c>
      <c r="B3252" s="12">
        <v>2</v>
      </c>
      <c r="C3252" s="13">
        <v>6</v>
      </c>
      <c r="D3252" s="14">
        <v>5322.56</v>
      </c>
      <c r="E3252">
        <f t="shared" si="250"/>
        <v>4</v>
      </c>
      <c r="F3252">
        <f t="shared" si="251"/>
        <v>2</v>
      </c>
      <c r="G3252">
        <f t="shared" si="252"/>
        <v>4</v>
      </c>
      <c r="H3252">
        <f t="shared" si="253"/>
        <v>424</v>
      </c>
      <c r="I3252" t="str">
        <f t="shared" si="254"/>
        <v>Becoming Loyal</v>
      </c>
    </row>
    <row r="3253" spans="1:9" x14ac:dyDescent="0.25">
      <c r="A3253" s="11">
        <v>3256</v>
      </c>
      <c r="B3253" s="12">
        <v>12</v>
      </c>
      <c r="C3253" s="13">
        <v>10</v>
      </c>
      <c r="D3253" s="14">
        <v>7287.8699999999981</v>
      </c>
      <c r="E3253">
        <f t="shared" si="250"/>
        <v>4</v>
      </c>
      <c r="F3253">
        <f t="shared" si="251"/>
        <v>4</v>
      </c>
      <c r="G3253">
        <f t="shared" si="252"/>
        <v>4</v>
      </c>
      <c r="H3253">
        <f t="shared" si="253"/>
        <v>444</v>
      </c>
      <c r="I3253" t="str">
        <f t="shared" si="254"/>
        <v>Platinum Customer</v>
      </c>
    </row>
    <row r="3254" spans="1:9" x14ac:dyDescent="0.25">
      <c r="A3254" s="11">
        <v>3257</v>
      </c>
      <c r="B3254" s="12">
        <v>6</v>
      </c>
      <c r="C3254" s="13">
        <v>3</v>
      </c>
      <c r="D3254" s="14">
        <v>2064.46</v>
      </c>
      <c r="E3254">
        <f t="shared" si="250"/>
        <v>4</v>
      </c>
      <c r="F3254">
        <f t="shared" si="251"/>
        <v>1</v>
      </c>
      <c r="G3254">
        <f t="shared" si="252"/>
        <v>2</v>
      </c>
      <c r="H3254">
        <f t="shared" si="253"/>
        <v>412</v>
      </c>
      <c r="I3254" t="str">
        <f t="shared" si="254"/>
        <v>Recent Customer</v>
      </c>
    </row>
    <row r="3255" spans="1:9" x14ac:dyDescent="0.25">
      <c r="A3255" s="11">
        <v>3258</v>
      </c>
      <c r="B3255" s="12">
        <v>17</v>
      </c>
      <c r="C3255" s="13">
        <v>8</v>
      </c>
      <c r="D3255" s="14">
        <v>4821.8999999999996</v>
      </c>
      <c r="E3255">
        <f t="shared" si="250"/>
        <v>4</v>
      </c>
      <c r="F3255">
        <f t="shared" si="251"/>
        <v>4</v>
      </c>
      <c r="G3255">
        <f t="shared" si="252"/>
        <v>4</v>
      </c>
      <c r="H3255">
        <f t="shared" si="253"/>
        <v>444</v>
      </c>
      <c r="I3255" t="str">
        <f t="shared" si="254"/>
        <v>Platinum Customer</v>
      </c>
    </row>
    <row r="3256" spans="1:9" x14ac:dyDescent="0.25">
      <c r="A3256" s="11">
        <v>3259</v>
      </c>
      <c r="B3256" s="12">
        <v>32</v>
      </c>
      <c r="C3256" s="13">
        <v>2</v>
      </c>
      <c r="D3256" s="14">
        <v>421.01</v>
      </c>
      <c r="E3256">
        <f t="shared" si="250"/>
        <v>3</v>
      </c>
      <c r="F3256">
        <f t="shared" si="251"/>
        <v>1</v>
      </c>
      <c r="G3256">
        <f t="shared" si="252"/>
        <v>1</v>
      </c>
      <c r="H3256">
        <f t="shared" si="253"/>
        <v>311</v>
      </c>
      <c r="I3256" t="str">
        <f t="shared" si="254"/>
        <v>Late Bloomer</v>
      </c>
    </row>
    <row r="3257" spans="1:9" x14ac:dyDescent="0.25">
      <c r="A3257" s="11">
        <v>3260</v>
      </c>
      <c r="B3257" s="12">
        <v>124</v>
      </c>
      <c r="C3257" s="13">
        <v>3</v>
      </c>
      <c r="D3257" s="14">
        <v>1938.37</v>
      </c>
      <c r="E3257">
        <f t="shared" si="250"/>
        <v>1</v>
      </c>
      <c r="F3257">
        <f t="shared" si="251"/>
        <v>1</v>
      </c>
      <c r="G3257">
        <f t="shared" si="252"/>
        <v>2</v>
      </c>
      <c r="H3257">
        <f t="shared" si="253"/>
        <v>112</v>
      </c>
      <c r="I3257" t="str">
        <f t="shared" si="254"/>
        <v>Evasive Customer</v>
      </c>
    </row>
    <row r="3258" spans="1:9" x14ac:dyDescent="0.25">
      <c r="A3258" s="11">
        <v>3261</v>
      </c>
      <c r="B3258" s="12">
        <v>38</v>
      </c>
      <c r="C3258" s="13">
        <v>7</v>
      </c>
      <c r="D3258" s="14">
        <v>4363.99</v>
      </c>
      <c r="E3258">
        <f t="shared" si="250"/>
        <v>3</v>
      </c>
      <c r="F3258">
        <f t="shared" si="251"/>
        <v>3</v>
      </c>
      <c r="G3258">
        <f t="shared" si="252"/>
        <v>4</v>
      </c>
      <c r="H3258">
        <f t="shared" si="253"/>
        <v>334</v>
      </c>
      <c r="I3258" t="str">
        <f t="shared" si="254"/>
        <v>Potential Customer</v>
      </c>
    </row>
    <row r="3259" spans="1:9" x14ac:dyDescent="0.25">
      <c r="A3259" s="11">
        <v>3262</v>
      </c>
      <c r="B3259" s="12">
        <v>1</v>
      </c>
      <c r="C3259" s="13">
        <v>10</v>
      </c>
      <c r="D3259" s="14">
        <v>4290.8100000000004</v>
      </c>
      <c r="E3259">
        <f t="shared" si="250"/>
        <v>4</v>
      </c>
      <c r="F3259">
        <f t="shared" si="251"/>
        <v>4</v>
      </c>
      <c r="G3259">
        <f t="shared" si="252"/>
        <v>4</v>
      </c>
      <c r="H3259">
        <f t="shared" si="253"/>
        <v>444</v>
      </c>
      <c r="I3259" t="str">
        <f t="shared" si="254"/>
        <v>Platinum Customer</v>
      </c>
    </row>
    <row r="3260" spans="1:9" x14ac:dyDescent="0.25">
      <c r="A3260" s="11">
        <v>3263</v>
      </c>
      <c r="B3260" s="12">
        <v>23</v>
      </c>
      <c r="C3260" s="13">
        <v>5</v>
      </c>
      <c r="D3260" s="14">
        <v>843.71000000000026</v>
      </c>
      <c r="E3260">
        <f t="shared" si="250"/>
        <v>3</v>
      </c>
      <c r="F3260">
        <f t="shared" si="251"/>
        <v>2</v>
      </c>
      <c r="G3260">
        <f t="shared" si="252"/>
        <v>1</v>
      </c>
      <c r="H3260">
        <f t="shared" si="253"/>
        <v>321</v>
      </c>
      <c r="I3260" t="str">
        <f t="shared" si="254"/>
        <v>Late Bloomer</v>
      </c>
    </row>
    <row r="3261" spans="1:9" x14ac:dyDescent="0.25">
      <c r="A3261" s="11">
        <v>3264</v>
      </c>
      <c r="B3261" s="12">
        <v>23</v>
      </c>
      <c r="C3261" s="13">
        <v>9</v>
      </c>
      <c r="D3261" s="14">
        <v>4240.24</v>
      </c>
      <c r="E3261">
        <f t="shared" si="250"/>
        <v>3</v>
      </c>
      <c r="F3261">
        <f t="shared" si="251"/>
        <v>4</v>
      </c>
      <c r="G3261">
        <f t="shared" si="252"/>
        <v>4</v>
      </c>
      <c r="H3261">
        <f t="shared" si="253"/>
        <v>344</v>
      </c>
      <c r="I3261" t="str">
        <f t="shared" si="254"/>
        <v>Recent Customer</v>
      </c>
    </row>
    <row r="3262" spans="1:9" x14ac:dyDescent="0.25">
      <c r="A3262" s="11">
        <v>3265</v>
      </c>
      <c r="B3262" s="12">
        <v>88</v>
      </c>
      <c r="C3262" s="13">
        <v>7</v>
      </c>
      <c r="D3262" s="14">
        <v>741.12999999999965</v>
      </c>
      <c r="E3262">
        <f t="shared" si="250"/>
        <v>2</v>
      </c>
      <c r="F3262">
        <f t="shared" si="251"/>
        <v>3</v>
      </c>
      <c r="G3262">
        <f t="shared" si="252"/>
        <v>1</v>
      </c>
      <c r="H3262">
        <f t="shared" si="253"/>
        <v>231</v>
      </c>
      <c r="I3262" t="str">
        <f t="shared" si="254"/>
        <v>Losing Customer</v>
      </c>
    </row>
    <row r="3263" spans="1:9" x14ac:dyDescent="0.25">
      <c r="A3263" s="11">
        <v>3266</v>
      </c>
      <c r="B3263" s="12">
        <v>71</v>
      </c>
      <c r="C3263" s="13">
        <v>7</v>
      </c>
      <c r="D3263" s="14">
        <v>2269.9299999999998</v>
      </c>
      <c r="E3263">
        <f t="shared" si="250"/>
        <v>2</v>
      </c>
      <c r="F3263">
        <f t="shared" si="251"/>
        <v>3</v>
      </c>
      <c r="G3263">
        <f t="shared" si="252"/>
        <v>2</v>
      </c>
      <c r="H3263">
        <f t="shared" si="253"/>
        <v>232</v>
      </c>
      <c r="I3263" t="str">
        <f t="shared" si="254"/>
        <v>Losing Customer</v>
      </c>
    </row>
    <row r="3264" spans="1:9" x14ac:dyDescent="0.25">
      <c r="A3264" s="11">
        <v>3267</v>
      </c>
      <c r="B3264" s="12">
        <v>88</v>
      </c>
      <c r="C3264" s="13">
        <v>6</v>
      </c>
      <c r="D3264" s="14">
        <v>4449.68</v>
      </c>
      <c r="E3264">
        <f t="shared" si="250"/>
        <v>2</v>
      </c>
      <c r="F3264">
        <f t="shared" si="251"/>
        <v>2</v>
      </c>
      <c r="G3264">
        <f t="shared" si="252"/>
        <v>4</v>
      </c>
      <c r="H3264">
        <f t="shared" si="253"/>
        <v>224</v>
      </c>
      <c r="I3264" t="str">
        <f t="shared" si="254"/>
        <v>Losing Customer</v>
      </c>
    </row>
    <row r="3265" spans="1:9" x14ac:dyDescent="0.25">
      <c r="A3265" s="11">
        <v>3268</v>
      </c>
      <c r="B3265" s="12">
        <v>132</v>
      </c>
      <c r="C3265" s="13">
        <v>6</v>
      </c>
      <c r="D3265" s="14">
        <v>4250.4599999999991</v>
      </c>
      <c r="E3265">
        <f t="shared" si="250"/>
        <v>1</v>
      </c>
      <c r="F3265">
        <f t="shared" si="251"/>
        <v>2</v>
      </c>
      <c r="G3265">
        <f t="shared" si="252"/>
        <v>4</v>
      </c>
      <c r="H3265">
        <f t="shared" si="253"/>
        <v>124</v>
      </c>
      <c r="I3265" t="str">
        <f t="shared" si="254"/>
        <v>Almost Lost Customer</v>
      </c>
    </row>
    <row r="3266" spans="1:9" x14ac:dyDescent="0.25">
      <c r="A3266" s="11">
        <v>3269</v>
      </c>
      <c r="B3266" s="12">
        <v>35</v>
      </c>
      <c r="C3266" s="13">
        <v>4</v>
      </c>
      <c r="D3266" s="14">
        <v>1892.5600000000002</v>
      </c>
      <c r="E3266">
        <f t="shared" si="250"/>
        <v>3</v>
      </c>
      <c r="F3266">
        <f t="shared" si="251"/>
        <v>1</v>
      </c>
      <c r="G3266">
        <f t="shared" si="252"/>
        <v>2</v>
      </c>
      <c r="H3266">
        <f t="shared" si="253"/>
        <v>312</v>
      </c>
      <c r="I3266" t="str">
        <f t="shared" si="254"/>
        <v>Late Bloomer</v>
      </c>
    </row>
    <row r="3267" spans="1:9" x14ac:dyDescent="0.25">
      <c r="A3267" s="11">
        <v>3270</v>
      </c>
      <c r="B3267" s="12">
        <v>122</v>
      </c>
      <c r="C3267" s="13">
        <v>5</v>
      </c>
      <c r="D3267" s="14">
        <v>2201.06</v>
      </c>
      <c r="E3267">
        <f t="shared" si="250"/>
        <v>1</v>
      </c>
      <c r="F3267">
        <f t="shared" si="251"/>
        <v>2</v>
      </c>
      <c r="G3267">
        <f t="shared" si="252"/>
        <v>2</v>
      </c>
      <c r="H3267">
        <f t="shared" si="253"/>
        <v>122</v>
      </c>
      <c r="I3267" t="str">
        <f t="shared" si="254"/>
        <v>Evasive Customer</v>
      </c>
    </row>
    <row r="3268" spans="1:9" x14ac:dyDescent="0.25">
      <c r="A3268" s="11">
        <v>3271</v>
      </c>
      <c r="B3268" s="12">
        <v>90</v>
      </c>
      <c r="C3268" s="13">
        <v>5</v>
      </c>
      <c r="D3268" s="14">
        <v>1783.1399999999999</v>
      </c>
      <c r="E3268">
        <f t="shared" si="250"/>
        <v>1</v>
      </c>
      <c r="F3268">
        <f t="shared" si="251"/>
        <v>2</v>
      </c>
      <c r="G3268">
        <f t="shared" si="252"/>
        <v>2</v>
      </c>
      <c r="H3268">
        <f t="shared" si="253"/>
        <v>122</v>
      </c>
      <c r="I3268" t="str">
        <f t="shared" si="254"/>
        <v>Evasive Customer</v>
      </c>
    </row>
    <row r="3269" spans="1:9" x14ac:dyDescent="0.25">
      <c r="A3269" s="11">
        <v>3272</v>
      </c>
      <c r="B3269" s="12">
        <v>295</v>
      </c>
      <c r="C3269" s="13">
        <v>1</v>
      </c>
      <c r="D3269" s="14">
        <v>41.129999999999995</v>
      </c>
      <c r="E3269">
        <f t="shared" si="250"/>
        <v>1</v>
      </c>
      <c r="F3269">
        <f t="shared" si="251"/>
        <v>1</v>
      </c>
      <c r="G3269">
        <f t="shared" si="252"/>
        <v>1</v>
      </c>
      <c r="H3269">
        <f t="shared" si="253"/>
        <v>111</v>
      </c>
      <c r="I3269" t="str">
        <f t="shared" si="254"/>
        <v>Lost Customer</v>
      </c>
    </row>
    <row r="3270" spans="1:9" x14ac:dyDescent="0.25">
      <c r="A3270" s="11">
        <v>3273</v>
      </c>
      <c r="B3270" s="12">
        <v>65</v>
      </c>
      <c r="C3270" s="13">
        <v>7</v>
      </c>
      <c r="D3270" s="14">
        <v>6133.65</v>
      </c>
      <c r="E3270">
        <f t="shared" ref="E3270:E3333" si="255">IF(B3270&gt;88,1,IF(AND(B3270&lt;=88,B3270&gt;45),2,IF(AND(B3270&lt;=45,B3270&gt;18),3,IF(B3270&lt;=18,4))))</f>
        <v>2</v>
      </c>
      <c r="F3270">
        <f t="shared" ref="F3270:F3333" si="256">IF(C3270&gt;7,4,IF(AND(C3270&lt;=7,C3270&gt;6),3,IF(AND(C3270&lt;=6,C3270&gt;4),2,IF(C3270&lt;=4,1))))</f>
        <v>3</v>
      </c>
      <c r="G3270">
        <f t="shared" ref="G3270:G3333" si="257">IF(D3270&gt;4095.63,4,IF(AND(D3270&lt;=4095.63,D3270&gt;2785.04),3,IF(AND(D3270&lt;=2785.04,D3270&gt;1779.7),2,IF(D3270&lt;=1779.7,1))))</f>
        <v>4</v>
      </c>
      <c r="H3270">
        <f t="shared" ref="H3270:H3333" si="258">100*E3270+10*F3270+G3270</f>
        <v>234</v>
      </c>
      <c r="I3270" t="str">
        <f t="shared" ref="I3270:I3333" si="259">IF(H3270=444,"Platinum Customer",IF(AND(H3270&lt;444,H3270&gt;=433),"Very Loyal",IF(AND(H3270&lt;433,H3270&gt;=421),"Becoming Loyal",IF(AND(H3270&lt;421,H3270&gt;=344),"Recent Customer",IF(AND(H3270&lt;344,H3270&gt;=323),"Potential Customer",IF(AND(H3270&lt;323,H3270&gt;=311),"Late Bloomer",IF(AND(H3270&lt;311,H3270&gt;=224),"Losing Customer",IF(AND(H3270&lt;224,H3270&gt;=212),"High Risk Customer",IF(AND(H3270&lt;212,H3270&gt;=124),"Almost Lost Customer",IF(AND(H3270&lt;124,H3270&gt;=112),"Evasive Customer",IF(H3270=111,"Lost Customer")))))))))))</f>
        <v>Losing Customer</v>
      </c>
    </row>
    <row r="3271" spans="1:9" x14ac:dyDescent="0.25">
      <c r="A3271" s="11">
        <v>3274</v>
      </c>
      <c r="B3271" s="12">
        <v>30</v>
      </c>
      <c r="C3271" s="13">
        <v>5</v>
      </c>
      <c r="D3271" s="14">
        <v>1519.4</v>
      </c>
      <c r="E3271">
        <f t="shared" si="255"/>
        <v>3</v>
      </c>
      <c r="F3271">
        <f t="shared" si="256"/>
        <v>2</v>
      </c>
      <c r="G3271">
        <f t="shared" si="257"/>
        <v>1</v>
      </c>
      <c r="H3271">
        <f t="shared" si="258"/>
        <v>321</v>
      </c>
      <c r="I3271" t="str">
        <f t="shared" si="259"/>
        <v>Late Bloomer</v>
      </c>
    </row>
    <row r="3272" spans="1:9" x14ac:dyDescent="0.25">
      <c r="A3272" s="11">
        <v>3275</v>
      </c>
      <c r="B3272" s="12">
        <v>4</v>
      </c>
      <c r="C3272" s="13">
        <v>4</v>
      </c>
      <c r="D3272" s="14">
        <v>1581.0500000000002</v>
      </c>
      <c r="E3272">
        <f t="shared" si="255"/>
        <v>4</v>
      </c>
      <c r="F3272">
        <f t="shared" si="256"/>
        <v>1</v>
      </c>
      <c r="G3272">
        <f t="shared" si="257"/>
        <v>1</v>
      </c>
      <c r="H3272">
        <f t="shared" si="258"/>
        <v>411</v>
      </c>
      <c r="I3272" t="str">
        <f t="shared" si="259"/>
        <v>Recent Customer</v>
      </c>
    </row>
    <row r="3273" spans="1:9" x14ac:dyDescent="0.25">
      <c r="A3273" s="11">
        <v>3276</v>
      </c>
      <c r="B3273" s="12">
        <v>80</v>
      </c>
      <c r="C3273" s="13">
        <v>5</v>
      </c>
      <c r="D3273" s="14">
        <v>3655.39</v>
      </c>
      <c r="E3273">
        <f t="shared" si="255"/>
        <v>2</v>
      </c>
      <c r="F3273">
        <f t="shared" si="256"/>
        <v>2</v>
      </c>
      <c r="G3273">
        <f t="shared" si="257"/>
        <v>3</v>
      </c>
      <c r="H3273">
        <f t="shared" si="258"/>
        <v>223</v>
      </c>
      <c r="I3273" t="str">
        <f t="shared" si="259"/>
        <v>High Risk Customer</v>
      </c>
    </row>
    <row r="3274" spans="1:9" x14ac:dyDescent="0.25">
      <c r="A3274" s="11">
        <v>3277</v>
      </c>
      <c r="B3274" s="12">
        <v>37</v>
      </c>
      <c r="C3274" s="13">
        <v>5</v>
      </c>
      <c r="D3274" s="14">
        <v>2535.9799999999996</v>
      </c>
      <c r="E3274">
        <f t="shared" si="255"/>
        <v>3</v>
      </c>
      <c r="F3274">
        <f t="shared" si="256"/>
        <v>2</v>
      </c>
      <c r="G3274">
        <f t="shared" si="257"/>
        <v>2</v>
      </c>
      <c r="H3274">
        <f t="shared" si="258"/>
        <v>322</v>
      </c>
      <c r="I3274" t="str">
        <f t="shared" si="259"/>
        <v>Late Bloomer</v>
      </c>
    </row>
    <row r="3275" spans="1:9" x14ac:dyDescent="0.25">
      <c r="A3275" s="11">
        <v>3278</v>
      </c>
      <c r="B3275" s="12">
        <v>22</v>
      </c>
      <c r="C3275" s="13">
        <v>5</v>
      </c>
      <c r="D3275" s="14">
        <v>3216.13</v>
      </c>
      <c r="E3275">
        <f t="shared" si="255"/>
        <v>3</v>
      </c>
      <c r="F3275">
        <f t="shared" si="256"/>
        <v>2</v>
      </c>
      <c r="G3275">
        <f t="shared" si="257"/>
        <v>3</v>
      </c>
      <c r="H3275">
        <f t="shared" si="258"/>
        <v>323</v>
      </c>
      <c r="I3275" t="str">
        <f t="shared" si="259"/>
        <v>Potential Customer</v>
      </c>
    </row>
    <row r="3276" spans="1:9" x14ac:dyDescent="0.25">
      <c r="A3276" s="11">
        <v>3279</v>
      </c>
      <c r="B3276" s="12">
        <v>297</v>
      </c>
      <c r="C3276" s="13">
        <v>1</v>
      </c>
      <c r="D3276" s="14">
        <v>690.49</v>
      </c>
      <c r="E3276">
        <f t="shared" si="255"/>
        <v>1</v>
      </c>
      <c r="F3276">
        <f t="shared" si="256"/>
        <v>1</v>
      </c>
      <c r="G3276">
        <f t="shared" si="257"/>
        <v>1</v>
      </c>
      <c r="H3276">
        <f t="shared" si="258"/>
        <v>111</v>
      </c>
      <c r="I3276" t="str">
        <f t="shared" si="259"/>
        <v>Lost Customer</v>
      </c>
    </row>
    <row r="3277" spans="1:9" x14ac:dyDescent="0.25">
      <c r="A3277" s="11">
        <v>3280</v>
      </c>
      <c r="B3277" s="12">
        <v>134</v>
      </c>
      <c r="C3277" s="13">
        <v>8</v>
      </c>
      <c r="D3277" s="14">
        <v>6881.08</v>
      </c>
      <c r="E3277">
        <f t="shared" si="255"/>
        <v>1</v>
      </c>
      <c r="F3277">
        <f t="shared" si="256"/>
        <v>4</v>
      </c>
      <c r="G3277">
        <f t="shared" si="257"/>
        <v>4</v>
      </c>
      <c r="H3277">
        <f t="shared" si="258"/>
        <v>144</v>
      </c>
      <c r="I3277" t="str">
        <f t="shared" si="259"/>
        <v>Almost Lost Customer</v>
      </c>
    </row>
    <row r="3278" spans="1:9" x14ac:dyDescent="0.25">
      <c r="A3278" s="11">
        <v>3281</v>
      </c>
      <c r="B3278" s="12">
        <v>59</v>
      </c>
      <c r="C3278" s="13">
        <v>2</v>
      </c>
      <c r="D3278" s="14">
        <v>987.82000000000016</v>
      </c>
      <c r="E3278">
        <f t="shared" si="255"/>
        <v>2</v>
      </c>
      <c r="F3278">
        <f t="shared" si="256"/>
        <v>1</v>
      </c>
      <c r="G3278">
        <f t="shared" si="257"/>
        <v>1</v>
      </c>
      <c r="H3278">
        <f t="shared" si="258"/>
        <v>211</v>
      </c>
      <c r="I3278" t="str">
        <f t="shared" si="259"/>
        <v>Almost Lost Customer</v>
      </c>
    </row>
    <row r="3279" spans="1:9" x14ac:dyDescent="0.25">
      <c r="A3279" s="11">
        <v>3282</v>
      </c>
      <c r="B3279" s="12">
        <v>16</v>
      </c>
      <c r="C3279" s="13">
        <v>4</v>
      </c>
      <c r="D3279" s="14">
        <v>2504.2799999999997</v>
      </c>
      <c r="E3279">
        <f t="shared" si="255"/>
        <v>4</v>
      </c>
      <c r="F3279">
        <f t="shared" si="256"/>
        <v>1</v>
      </c>
      <c r="G3279">
        <f t="shared" si="257"/>
        <v>2</v>
      </c>
      <c r="H3279">
        <f t="shared" si="258"/>
        <v>412</v>
      </c>
      <c r="I3279" t="str">
        <f t="shared" si="259"/>
        <v>Recent Customer</v>
      </c>
    </row>
    <row r="3280" spans="1:9" x14ac:dyDescent="0.25">
      <c r="A3280" s="11">
        <v>3283</v>
      </c>
      <c r="B3280" s="12">
        <v>44</v>
      </c>
      <c r="C3280" s="13">
        <v>7</v>
      </c>
      <c r="D3280" s="14">
        <v>4368.41</v>
      </c>
      <c r="E3280">
        <f t="shared" si="255"/>
        <v>3</v>
      </c>
      <c r="F3280">
        <f t="shared" si="256"/>
        <v>3</v>
      </c>
      <c r="G3280">
        <f t="shared" si="257"/>
        <v>4</v>
      </c>
      <c r="H3280">
        <f t="shared" si="258"/>
        <v>334</v>
      </c>
      <c r="I3280" t="str">
        <f t="shared" si="259"/>
        <v>Potential Customer</v>
      </c>
    </row>
    <row r="3281" spans="1:9" x14ac:dyDescent="0.25">
      <c r="A3281" s="11">
        <v>3284</v>
      </c>
      <c r="B3281" s="12">
        <v>278</v>
      </c>
      <c r="C3281" s="13">
        <v>6</v>
      </c>
      <c r="D3281" s="14">
        <v>2969.0400000000004</v>
      </c>
      <c r="E3281">
        <f t="shared" si="255"/>
        <v>1</v>
      </c>
      <c r="F3281">
        <f t="shared" si="256"/>
        <v>2</v>
      </c>
      <c r="G3281">
        <f t="shared" si="257"/>
        <v>3</v>
      </c>
      <c r="H3281">
        <f t="shared" si="258"/>
        <v>123</v>
      </c>
      <c r="I3281" t="str">
        <f t="shared" si="259"/>
        <v>Evasive Customer</v>
      </c>
    </row>
    <row r="3282" spans="1:9" x14ac:dyDescent="0.25">
      <c r="A3282" s="11">
        <v>3285</v>
      </c>
      <c r="B3282" s="12">
        <v>19</v>
      </c>
      <c r="C3282" s="13">
        <v>6</v>
      </c>
      <c r="D3282" s="14">
        <v>2354.9700000000003</v>
      </c>
      <c r="E3282">
        <f t="shared" si="255"/>
        <v>3</v>
      </c>
      <c r="F3282">
        <f t="shared" si="256"/>
        <v>2</v>
      </c>
      <c r="G3282">
        <f t="shared" si="257"/>
        <v>2</v>
      </c>
      <c r="H3282">
        <f t="shared" si="258"/>
        <v>322</v>
      </c>
      <c r="I3282" t="str">
        <f t="shared" si="259"/>
        <v>Late Bloomer</v>
      </c>
    </row>
    <row r="3283" spans="1:9" x14ac:dyDescent="0.25">
      <c r="A3283" s="11">
        <v>3286</v>
      </c>
      <c r="B3283" s="12">
        <v>9</v>
      </c>
      <c r="C3283" s="13">
        <v>11</v>
      </c>
      <c r="D3283" s="14">
        <v>5314.9699999999993</v>
      </c>
      <c r="E3283">
        <f t="shared" si="255"/>
        <v>4</v>
      </c>
      <c r="F3283">
        <f t="shared" si="256"/>
        <v>4</v>
      </c>
      <c r="G3283">
        <f t="shared" si="257"/>
        <v>4</v>
      </c>
      <c r="H3283">
        <f t="shared" si="258"/>
        <v>444</v>
      </c>
      <c r="I3283" t="str">
        <f t="shared" si="259"/>
        <v>Platinum Customer</v>
      </c>
    </row>
    <row r="3284" spans="1:9" x14ac:dyDescent="0.25">
      <c r="A3284" s="11">
        <v>3287</v>
      </c>
      <c r="B3284" s="12">
        <v>76</v>
      </c>
      <c r="C3284" s="13">
        <v>3</v>
      </c>
      <c r="D3284" s="14">
        <v>3199.1000000000004</v>
      </c>
      <c r="E3284">
        <f t="shared" si="255"/>
        <v>2</v>
      </c>
      <c r="F3284">
        <f t="shared" si="256"/>
        <v>1</v>
      </c>
      <c r="G3284">
        <f t="shared" si="257"/>
        <v>3</v>
      </c>
      <c r="H3284">
        <f t="shared" si="258"/>
        <v>213</v>
      </c>
      <c r="I3284" t="str">
        <f t="shared" si="259"/>
        <v>High Risk Customer</v>
      </c>
    </row>
    <row r="3285" spans="1:9" x14ac:dyDescent="0.25">
      <c r="A3285" s="11">
        <v>3288</v>
      </c>
      <c r="B3285" s="12">
        <v>32</v>
      </c>
      <c r="C3285" s="13">
        <v>6</v>
      </c>
      <c r="D3285" s="14">
        <v>4430.6400000000003</v>
      </c>
      <c r="E3285">
        <f t="shared" si="255"/>
        <v>3</v>
      </c>
      <c r="F3285">
        <f t="shared" si="256"/>
        <v>2</v>
      </c>
      <c r="G3285">
        <f t="shared" si="257"/>
        <v>4</v>
      </c>
      <c r="H3285">
        <f t="shared" si="258"/>
        <v>324</v>
      </c>
      <c r="I3285" t="str">
        <f t="shared" si="259"/>
        <v>Potential Customer</v>
      </c>
    </row>
    <row r="3286" spans="1:9" x14ac:dyDescent="0.25">
      <c r="A3286" s="11">
        <v>3289</v>
      </c>
      <c r="B3286" s="12">
        <v>69</v>
      </c>
      <c r="C3286" s="13">
        <v>5</v>
      </c>
      <c r="D3286" s="14">
        <v>3476.23</v>
      </c>
      <c r="E3286">
        <f t="shared" si="255"/>
        <v>2</v>
      </c>
      <c r="F3286">
        <f t="shared" si="256"/>
        <v>2</v>
      </c>
      <c r="G3286">
        <f t="shared" si="257"/>
        <v>3</v>
      </c>
      <c r="H3286">
        <f t="shared" si="258"/>
        <v>223</v>
      </c>
      <c r="I3286" t="str">
        <f t="shared" si="259"/>
        <v>High Risk Customer</v>
      </c>
    </row>
    <row r="3287" spans="1:9" x14ac:dyDescent="0.25">
      <c r="A3287" s="11">
        <v>3290</v>
      </c>
      <c r="B3287" s="12">
        <v>2</v>
      </c>
      <c r="C3287" s="13">
        <v>8</v>
      </c>
      <c r="D3287" s="14">
        <v>6520.130000000001</v>
      </c>
      <c r="E3287">
        <f t="shared" si="255"/>
        <v>4</v>
      </c>
      <c r="F3287">
        <f t="shared" si="256"/>
        <v>4</v>
      </c>
      <c r="G3287">
        <f t="shared" si="257"/>
        <v>4</v>
      </c>
      <c r="H3287">
        <f t="shared" si="258"/>
        <v>444</v>
      </c>
      <c r="I3287" t="str">
        <f t="shared" si="259"/>
        <v>Platinum Customer</v>
      </c>
    </row>
    <row r="3288" spans="1:9" x14ac:dyDescent="0.25">
      <c r="A3288" s="11">
        <v>3291</v>
      </c>
      <c r="B3288" s="12">
        <v>46</v>
      </c>
      <c r="C3288" s="13">
        <v>4</v>
      </c>
      <c r="D3288" s="14">
        <v>2199.04</v>
      </c>
      <c r="E3288">
        <f t="shared" si="255"/>
        <v>2</v>
      </c>
      <c r="F3288">
        <f t="shared" si="256"/>
        <v>1</v>
      </c>
      <c r="G3288">
        <f t="shared" si="257"/>
        <v>2</v>
      </c>
      <c r="H3288">
        <f t="shared" si="258"/>
        <v>212</v>
      </c>
      <c r="I3288" t="str">
        <f t="shared" si="259"/>
        <v>High Risk Customer</v>
      </c>
    </row>
    <row r="3289" spans="1:9" x14ac:dyDescent="0.25">
      <c r="A3289" s="11">
        <v>3292</v>
      </c>
      <c r="B3289" s="12">
        <v>301</v>
      </c>
      <c r="C3289" s="13">
        <v>1</v>
      </c>
      <c r="D3289" s="14">
        <v>15.080000000000005</v>
      </c>
      <c r="E3289">
        <f t="shared" si="255"/>
        <v>1</v>
      </c>
      <c r="F3289">
        <f t="shared" si="256"/>
        <v>1</v>
      </c>
      <c r="G3289">
        <f t="shared" si="257"/>
        <v>1</v>
      </c>
      <c r="H3289">
        <f t="shared" si="258"/>
        <v>111</v>
      </c>
      <c r="I3289" t="str">
        <f t="shared" si="259"/>
        <v>Lost Customer</v>
      </c>
    </row>
    <row r="3290" spans="1:9" x14ac:dyDescent="0.25">
      <c r="A3290" s="11">
        <v>3293</v>
      </c>
      <c r="B3290" s="12">
        <v>0</v>
      </c>
      <c r="C3290" s="13">
        <v>5</v>
      </c>
      <c r="D3290" s="14">
        <v>3649.71</v>
      </c>
      <c r="E3290">
        <f t="shared" si="255"/>
        <v>4</v>
      </c>
      <c r="F3290">
        <f t="shared" si="256"/>
        <v>2</v>
      </c>
      <c r="G3290">
        <f t="shared" si="257"/>
        <v>3</v>
      </c>
      <c r="H3290">
        <f t="shared" si="258"/>
        <v>423</v>
      </c>
      <c r="I3290" t="str">
        <f t="shared" si="259"/>
        <v>Becoming Loyal</v>
      </c>
    </row>
    <row r="3291" spans="1:9" x14ac:dyDescent="0.25">
      <c r="A3291" s="11">
        <v>3294</v>
      </c>
      <c r="B3291" s="12">
        <v>62</v>
      </c>
      <c r="C3291" s="13">
        <v>4</v>
      </c>
      <c r="D3291" s="14">
        <v>2826.8900000000003</v>
      </c>
      <c r="E3291">
        <f t="shared" si="255"/>
        <v>2</v>
      </c>
      <c r="F3291">
        <f t="shared" si="256"/>
        <v>1</v>
      </c>
      <c r="G3291">
        <f t="shared" si="257"/>
        <v>3</v>
      </c>
      <c r="H3291">
        <f t="shared" si="258"/>
        <v>213</v>
      </c>
      <c r="I3291" t="str">
        <f t="shared" si="259"/>
        <v>High Risk Customer</v>
      </c>
    </row>
    <row r="3292" spans="1:9" x14ac:dyDescent="0.25">
      <c r="A3292" s="11">
        <v>3295</v>
      </c>
      <c r="B3292" s="12">
        <v>19</v>
      </c>
      <c r="C3292" s="13">
        <v>8</v>
      </c>
      <c r="D3292" s="14">
        <v>5246.61</v>
      </c>
      <c r="E3292">
        <f t="shared" si="255"/>
        <v>3</v>
      </c>
      <c r="F3292">
        <f t="shared" si="256"/>
        <v>4</v>
      </c>
      <c r="G3292">
        <f t="shared" si="257"/>
        <v>4</v>
      </c>
      <c r="H3292">
        <f t="shared" si="258"/>
        <v>344</v>
      </c>
      <c r="I3292" t="str">
        <f t="shared" si="259"/>
        <v>Recent Customer</v>
      </c>
    </row>
    <row r="3293" spans="1:9" x14ac:dyDescent="0.25">
      <c r="A3293" s="11">
        <v>3296</v>
      </c>
      <c r="B3293" s="12">
        <v>64</v>
      </c>
      <c r="C3293" s="13">
        <v>11</v>
      </c>
      <c r="D3293" s="14">
        <v>4920.7199999999993</v>
      </c>
      <c r="E3293">
        <f t="shared" si="255"/>
        <v>2</v>
      </c>
      <c r="F3293">
        <f t="shared" si="256"/>
        <v>4</v>
      </c>
      <c r="G3293">
        <f t="shared" si="257"/>
        <v>4</v>
      </c>
      <c r="H3293">
        <f t="shared" si="258"/>
        <v>244</v>
      </c>
      <c r="I3293" t="str">
        <f t="shared" si="259"/>
        <v>Losing Customer</v>
      </c>
    </row>
    <row r="3294" spans="1:9" x14ac:dyDescent="0.25">
      <c r="A3294" s="11">
        <v>3297</v>
      </c>
      <c r="B3294" s="12">
        <v>58</v>
      </c>
      <c r="C3294" s="13">
        <v>6</v>
      </c>
      <c r="D3294" s="14">
        <v>1521.43</v>
      </c>
      <c r="E3294">
        <f t="shared" si="255"/>
        <v>2</v>
      </c>
      <c r="F3294">
        <f t="shared" si="256"/>
        <v>2</v>
      </c>
      <c r="G3294">
        <f t="shared" si="257"/>
        <v>1</v>
      </c>
      <c r="H3294">
        <f t="shared" si="258"/>
        <v>221</v>
      </c>
      <c r="I3294" t="str">
        <f t="shared" si="259"/>
        <v>High Risk Customer</v>
      </c>
    </row>
    <row r="3295" spans="1:9" x14ac:dyDescent="0.25">
      <c r="A3295" s="11">
        <v>3298</v>
      </c>
      <c r="B3295" s="12">
        <v>4</v>
      </c>
      <c r="C3295" s="13">
        <v>5</v>
      </c>
      <c r="D3295" s="14">
        <v>4214.38</v>
      </c>
      <c r="E3295">
        <f t="shared" si="255"/>
        <v>4</v>
      </c>
      <c r="F3295">
        <f t="shared" si="256"/>
        <v>2</v>
      </c>
      <c r="G3295">
        <f t="shared" si="257"/>
        <v>4</v>
      </c>
      <c r="H3295">
        <f t="shared" si="258"/>
        <v>424</v>
      </c>
      <c r="I3295" t="str">
        <f t="shared" si="259"/>
        <v>Becoming Loyal</v>
      </c>
    </row>
    <row r="3296" spans="1:9" x14ac:dyDescent="0.25">
      <c r="A3296" s="11">
        <v>3299</v>
      </c>
      <c r="B3296" s="12">
        <v>30</v>
      </c>
      <c r="C3296" s="13">
        <v>5</v>
      </c>
      <c r="D3296" s="14">
        <v>2747.57</v>
      </c>
      <c r="E3296">
        <f t="shared" si="255"/>
        <v>3</v>
      </c>
      <c r="F3296">
        <f t="shared" si="256"/>
        <v>2</v>
      </c>
      <c r="G3296">
        <f t="shared" si="257"/>
        <v>2</v>
      </c>
      <c r="H3296">
        <f t="shared" si="258"/>
        <v>322</v>
      </c>
      <c r="I3296" t="str">
        <f t="shared" si="259"/>
        <v>Late Bloomer</v>
      </c>
    </row>
    <row r="3297" spans="1:9" x14ac:dyDescent="0.25">
      <c r="A3297" s="11">
        <v>3300</v>
      </c>
      <c r="B3297" s="12">
        <v>15</v>
      </c>
      <c r="C3297" s="13">
        <v>7</v>
      </c>
      <c r="D3297" s="14">
        <v>3936.44</v>
      </c>
      <c r="E3297">
        <f t="shared" si="255"/>
        <v>4</v>
      </c>
      <c r="F3297">
        <f t="shared" si="256"/>
        <v>3</v>
      </c>
      <c r="G3297">
        <f t="shared" si="257"/>
        <v>3</v>
      </c>
      <c r="H3297">
        <f t="shared" si="258"/>
        <v>433</v>
      </c>
      <c r="I3297" t="str">
        <f t="shared" si="259"/>
        <v>Very Loyal</v>
      </c>
    </row>
    <row r="3298" spans="1:9" x14ac:dyDescent="0.25">
      <c r="A3298" s="11">
        <v>3301</v>
      </c>
      <c r="B3298" s="12">
        <v>42</v>
      </c>
      <c r="C3298" s="13">
        <v>5</v>
      </c>
      <c r="D3298" s="14">
        <v>1929.7800000000004</v>
      </c>
      <c r="E3298">
        <f t="shared" si="255"/>
        <v>3</v>
      </c>
      <c r="F3298">
        <f t="shared" si="256"/>
        <v>2</v>
      </c>
      <c r="G3298">
        <f t="shared" si="257"/>
        <v>2</v>
      </c>
      <c r="H3298">
        <f t="shared" si="258"/>
        <v>322</v>
      </c>
      <c r="I3298" t="str">
        <f t="shared" si="259"/>
        <v>Late Bloomer</v>
      </c>
    </row>
    <row r="3299" spans="1:9" x14ac:dyDescent="0.25">
      <c r="A3299" s="11">
        <v>3302</v>
      </c>
      <c r="B3299" s="12">
        <v>20</v>
      </c>
      <c r="C3299" s="13">
        <v>5</v>
      </c>
      <c r="D3299" s="14">
        <v>1428.22</v>
      </c>
      <c r="E3299">
        <f t="shared" si="255"/>
        <v>3</v>
      </c>
      <c r="F3299">
        <f t="shared" si="256"/>
        <v>2</v>
      </c>
      <c r="G3299">
        <f t="shared" si="257"/>
        <v>1</v>
      </c>
      <c r="H3299">
        <f t="shared" si="258"/>
        <v>321</v>
      </c>
      <c r="I3299" t="str">
        <f t="shared" si="259"/>
        <v>Late Bloomer</v>
      </c>
    </row>
    <row r="3300" spans="1:9" x14ac:dyDescent="0.25">
      <c r="A3300" s="11">
        <v>3303</v>
      </c>
      <c r="B3300" s="12">
        <v>20</v>
      </c>
      <c r="C3300" s="13">
        <v>5</v>
      </c>
      <c r="D3300" s="14">
        <v>2547.0099999999998</v>
      </c>
      <c r="E3300">
        <f t="shared" si="255"/>
        <v>3</v>
      </c>
      <c r="F3300">
        <f t="shared" si="256"/>
        <v>2</v>
      </c>
      <c r="G3300">
        <f t="shared" si="257"/>
        <v>2</v>
      </c>
      <c r="H3300">
        <f t="shared" si="258"/>
        <v>322</v>
      </c>
      <c r="I3300" t="str">
        <f t="shared" si="259"/>
        <v>Late Bloomer</v>
      </c>
    </row>
    <row r="3301" spans="1:9" x14ac:dyDescent="0.25">
      <c r="A3301" s="11">
        <v>3304</v>
      </c>
      <c r="B3301" s="12">
        <v>78</v>
      </c>
      <c r="C3301" s="13">
        <v>10</v>
      </c>
      <c r="D3301" s="14">
        <v>4236.21</v>
      </c>
      <c r="E3301">
        <f t="shared" si="255"/>
        <v>2</v>
      </c>
      <c r="F3301">
        <f t="shared" si="256"/>
        <v>4</v>
      </c>
      <c r="G3301">
        <f t="shared" si="257"/>
        <v>4</v>
      </c>
      <c r="H3301">
        <f t="shared" si="258"/>
        <v>244</v>
      </c>
      <c r="I3301" t="str">
        <f t="shared" si="259"/>
        <v>Losing Customer</v>
      </c>
    </row>
    <row r="3302" spans="1:9" x14ac:dyDescent="0.25">
      <c r="A3302" s="11">
        <v>3305</v>
      </c>
      <c r="B3302" s="12">
        <v>39</v>
      </c>
      <c r="C3302" s="13">
        <v>2</v>
      </c>
      <c r="D3302" s="14">
        <v>124.78999999999999</v>
      </c>
      <c r="E3302">
        <f t="shared" si="255"/>
        <v>3</v>
      </c>
      <c r="F3302">
        <f t="shared" si="256"/>
        <v>1</v>
      </c>
      <c r="G3302">
        <f t="shared" si="257"/>
        <v>1</v>
      </c>
      <c r="H3302">
        <f t="shared" si="258"/>
        <v>311</v>
      </c>
      <c r="I3302" t="str">
        <f t="shared" si="259"/>
        <v>Late Bloomer</v>
      </c>
    </row>
    <row r="3303" spans="1:9" x14ac:dyDescent="0.25">
      <c r="A3303" s="11">
        <v>3306</v>
      </c>
      <c r="B3303" s="12">
        <v>40</v>
      </c>
      <c r="C3303" s="13">
        <v>5</v>
      </c>
      <c r="D3303" s="14">
        <v>3473.13</v>
      </c>
      <c r="E3303">
        <f t="shared" si="255"/>
        <v>3</v>
      </c>
      <c r="F3303">
        <f t="shared" si="256"/>
        <v>2</v>
      </c>
      <c r="G3303">
        <f t="shared" si="257"/>
        <v>3</v>
      </c>
      <c r="H3303">
        <f t="shared" si="258"/>
        <v>323</v>
      </c>
      <c r="I3303" t="str">
        <f t="shared" si="259"/>
        <v>Potential Customer</v>
      </c>
    </row>
    <row r="3304" spans="1:9" x14ac:dyDescent="0.25">
      <c r="A3304" s="11">
        <v>3307</v>
      </c>
      <c r="B3304" s="12">
        <v>16</v>
      </c>
      <c r="C3304" s="13">
        <v>5</v>
      </c>
      <c r="D3304" s="14">
        <v>4311.99</v>
      </c>
      <c r="E3304">
        <f t="shared" si="255"/>
        <v>4</v>
      </c>
      <c r="F3304">
        <f t="shared" si="256"/>
        <v>2</v>
      </c>
      <c r="G3304">
        <f t="shared" si="257"/>
        <v>4</v>
      </c>
      <c r="H3304">
        <f t="shared" si="258"/>
        <v>424</v>
      </c>
      <c r="I3304" t="str">
        <f t="shared" si="259"/>
        <v>Becoming Loyal</v>
      </c>
    </row>
    <row r="3305" spans="1:9" x14ac:dyDescent="0.25">
      <c r="A3305" s="11">
        <v>3308</v>
      </c>
      <c r="B3305" s="12">
        <v>67</v>
      </c>
      <c r="C3305" s="13">
        <v>3</v>
      </c>
      <c r="D3305" s="14">
        <v>953.15</v>
      </c>
      <c r="E3305">
        <f t="shared" si="255"/>
        <v>2</v>
      </c>
      <c r="F3305">
        <f t="shared" si="256"/>
        <v>1</v>
      </c>
      <c r="G3305">
        <f t="shared" si="257"/>
        <v>1</v>
      </c>
      <c r="H3305">
        <f t="shared" si="258"/>
        <v>211</v>
      </c>
      <c r="I3305" t="str">
        <f t="shared" si="259"/>
        <v>Almost Lost Customer</v>
      </c>
    </row>
    <row r="3306" spans="1:9" x14ac:dyDescent="0.25">
      <c r="A3306" s="11">
        <v>3309</v>
      </c>
      <c r="B3306" s="12">
        <v>24</v>
      </c>
      <c r="C3306" s="13">
        <v>5</v>
      </c>
      <c r="D3306" s="14">
        <v>2221.5</v>
      </c>
      <c r="E3306">
        <f t="shared" si="255"/>
        <v>3</v>
      </c>
      <c r="F3306">
        <f t="shared" si="256"/>
        <v>2</v>
      </c>
      <c r="G3306">
        <f t="shared" si="257"/>
        <v>2</v>
      </c>
      <c r="H3306">
        <f t="shared" si="258"/>
        <v>322</v>
      </c>
      <c r="I3306" t="str">
        <f t="shared" si="259"/>
        <v>Late Bloomer</v>
      </c>
    </row>
    <row r="3307" spans="1:9" x14ac:dyDescent="0.25">
      <c r="A3307" s="11">
        <v>3310</v>
      </c>
      <c r="B3307" s="12">
        <v>51</v>
      </c>
      <c r="C3307" s="13">
        <v>5</v>
      </c>
      <c r="D3307" s="14">
        <v>3121.0400000000004</v>
      </c>
      <c r="E3307">
        <f t="shared" si="255"/>
        <v>2</v>
      </c>
      <c r="F3307">
        <f t="shared" si="256"/>
        <v>2</v>
      </c>
      <c r="G3307">
        <f t="shared" si="257"/>
        <v>3</v>
      </c>
      <c r="H3307">
        <f t="shared" si="258"/>
        <v>223</v>
      </c>
      <c r="I3307" t="str">
        <f t="shared" si="259"/>
        <v>High Risk Customer</v>
      </c>
    </row>
    <row r="3308" spans="1:9" x14ac:dyDescent="0.25">
      <c r="A3308" s="11">
        <v>3311</v>
      </c>
      <c r="B3308" s="12">
        <v>65</v>
      </c>
      <c r="C3308" s="13">
        <v>4</v>
      </c>
      <c r="D3308" s="14">
        <v>1705.39</v>
      </c>
      <c r="E3308">
        <f t="shared" si="255"/>
        <v>2</v>
      </c>
      <c r="F3308">
        <f t="shared" si="256"/>
        <v>1</v>
      </c>
      <c r="G3308">
        <f t="shared" si="257"/>
        <v>1</v>
      </c>
      <c r="H3308">
        <f t="shared" si="258"/>
        <v>211</v>
      </c>
      <c r="I3308" t="str">
        <f t="shared" si="259"/>
        <v>Almost Lost Customer</v>
      </c>
    </row>
    <row r="3309" spans="1:9" x14ac:dyDescent="0.25">
      <c r="A3309" s="11">
        <v>3312</v>
      </c>
      <c r="B3309" s="12">
        <v>6</v>
      </c>
      <c r="C3309" s="13">
        <v>4</v>
      </c>
      <c r="D3309" s="14">
        <v>3123.0299999999997</v>
      </c>
      <c r="E3309">
        <f t="shared" si="255"/>
        <v>4</v>
      </c>
      <c r="F3309">
        <f t="shared" si="256"/>
        <v>1</v>
      </c>
      <c r="G3309">
        <f t="shared" si="257"/>
        <v>3</v>
      </c>
      <c r="H3309">
        <f t="shared" si="258"/>
        <v>413</v>
      </c>
      <c r="I3309" t="str">
        <f t="shared" si="259"/>
        <v>Recent Customer</v>
      </c>
    </row>
    <row r="3310" spans="1:9" x14ac:dyDescent="0.25">
      <c r="A3310" s="11">
        <v>3313</v>
      </c>
      <c r="B3310" s="12">
        <v>54</v>
      </c>
      <c r="C3310" s="13">
        <v>6</v>
      </c>
      <c r="D3310" s="14">
        <v>2082.46</v>
      </c>
      <c r="E3310">
        <f t="shared" si="255"/>
        <v>2</v>
      </c>
      <c r="F3310">
        <f t="shared" si="256"/>
        <v>2</v>
      </c>
      <c r="G3310">
        <f t="shared" si="257"/>
        <v>2</v>
      </c>
      <c r="H3310">
        <f t="shared" si="258"/>
        <v>222</v>
      </c>
      <c r="I3310" t="str">
        <f t="shared" si="259"/>
        <v>High Risk Customer</v>
      </c>
    </row>
    <row r="3311" spans="1:9" x14ac:dyDescent="0.25">
      <c r="A3311" s="11">
        <v>3314</v>
      </c>
      <c r="B3311" s="12">
        <v>58</v>
      </c>
      <c r="C3311" s="13">
        <v>6</v>
      </c>
      <c r="D3311" s="14">
        <v>2561.12</v>
      </c>
      <c r="E3311">
        <f t="shared" si="255"/>
        <v>2</v>
      </c>
      <c r="F3311">
        <f t="shared" si="256"/>
        <v>2</v>
      </c>
      <c r="G3311">
        <f t="shared" si="257"/>
        <v>2</v>
      </c>
      <c r="H3311">
        <f t="shared" si="258"/>
        <v>222</v>
      </c>
      <c r="I3311" t="str">
        <f t="shared" si="259"/>
        <v>High Risk Customer</v>
      </c>
    </row>
    <row r="3312" spans="1:9" x14ac:dyDescent="0.25">
      <c r="A3312" s="11">
        <v>3315</v>
      </c>
      <c r="B3312" s="12">
        <v>1</v>
      </c>
      <c r="C3312" s="13">
        <v>7</v>
      </c>
      <c r="D3312" s="14">
        <v>4892.170000000001</v>
      </c>
      <c r="E3312">
        <f t="shared" si="255"/>
        <v>4</v>
      </c>
      <c r="F3312">
        <f t="shared" si="256"/>
        <v>3</v>
      </c>
      <c r="G3312">
        <f t="shared" si="257"/>
        <v>4</v>
      </c>
      <c r="H3312">
        <f t="shared" si="258"/>
        <v>434</v>
      </c>
      <c r="I3312" t="str">
        <f t="shared" si="259"/>
        <v>Very Loyal</v>
      </c>
    </row>
    <row r="3313" spans="1:9" x14ac:dyDescent="0.25">
      <c r="A3313" s="11">
        <v>3316</v>
      </c>
      <c r="B3313" s="12">
        <v>20</v>
      </c>
      <c r="C3313" s="13">
        <v>2</v>
      </c>
      <c r="D3313" s="14">
        <v>1924.03</v>
      </c>
      <c r="E3313">
        <f t="shared" si="255"/>
        <v>3</v>
      </c>
      <c r="F3313">
        <f t="shared" si="256"/>
        <v>1</v>
      </c>
      <c r="G3313">
        <f t="shared" si="257"/>
        <v>2</v>
      </c>
      <c r="H3313">
        <f t="shared" si="258"/>
        <v>312</v>
      </c>
      <c r="I3313" t="str">
        <f t="shared" si="259"/>
        <v>Late Bloomer</v>
      </c>
    </row>
    <row r="3314" spans="1:9" x14ac:dyDescent="0.25">
      <c r="A3314" s="11">
        <v>3317</v>
      </c>
      <c r="B3314" s="12">
        <v>87</v>
      </c>
      <c r="C3314" s="13">
        <v>4</v>
      </c>
      <c r="D3314" s="14">
        <v>1213.31</v>
      </c>
      <c r="E3314">
        <f t="shared" si="255"/>
        <v>2</v>
      </c>
      <c r="F3314">
        <f t="shared" si="256"/>
        <v>1</v>
      </c>
      <c r="G3314">
        <f t="shared" si="257"/>
        <v>1</v>
      </c>
      <c r="H3314">
        <f t="shared" si="258"/>
        <v>211</v>
      </c>
      <c r="I3314" t="str">
        <f t="shared" si="259"/>
        <v>Almost Lost Customer</v>
      </c>
    </row>
    <row r="3315" spans="1:9" x14ac:dyDescent="0.25">
      <c r="A3315" s="11">
        <v>3318</v>
      </c>
      <c r="B3315" s="12">
        <v>151</v>
      </c>
      <c r="C3315" s="13">
        <v>4</v>
      </c>
      <c r="D3315" s="14">
        <v>3633.95</v>
      </c>
      <c r="E3315">
        <f t="shared" si="255"/>
        <v>1</v>
      </c>
      <c r="F3315">
        <f t="shared" si="256"/>
        <v>1</v>
      </c>
      <c r="G3315">
        <f t="shared" si="257"/>
        <v>3</v>
      </c>
      <c r="H3315">
        <f t="shared" si="258"/>
        <v>113</v>
      </c>
      <c r="I3315" t="str">
        <f t="shared" si="259"/>
        <v>Evasive Customer</v>
      </c>
    </row>
    <row r="3316" spans="1:9" x14ac:dyDescent="0.25">
      <c r="A3316" s="11">
        <v>3319</v>
      </c>
      <c r="B3316" s="12">
        <v>22</v>
      </c>
      <c r="C3316" s="13">
        <v>7</v>
      </c>
      <c r="D3316" s="14">
        <v>2464.61</v>
      </c>
      <c r="E3316">
        <f t="shared" si="255"/>
        <v>3</v>
      </c>
      <c r="F3316">
        <f t="shared" si="256"/>
        <v>3</v>
      </c>
      <c r="G3316">
        <f t="shared" si="257"/>
        <v>2</v>
      </c>
      <c r="H3316">
        <f t="shared" si="258"/>
        <v>332</v>
      </c>
      <c r="I3316" t="str">
        <f t="shared" si="259"/>
        <v>Potential Customer</v>
      </c>
    </row>
    <row r="3317" spans="1:9" x14ac:dyDescent="0.25">
      <c r="A3317" s="11">
        <v>3320</v>
      </c>
      <c r="B3317" s="12">
        <v>137</v>
      </c>
      <c r="C3317" s="13">
        <v>10</v>
      </c>
      <c r="D3317" s="14">
        <v>2739.5</v>
      </c>
      <c r="E3317">
        <f t="shared" si="255"/>
        <v>1</v>
      </c>
      <c r="F3317">
        <f t="shared" si="256"/>
        <v>4</v>
      </c>
      <c r="G3317">
        <f t="shared" si="257"/>
        <v>2</v>
      </c>
      <c r="H3317">
        <f t="shared" si="258"/>
        <v>142</v>
      </c>
      <c r="I3317" t="str">
        <f t="shared" si="259"/>
        <v>Almost Lost Customer</v>
      </c>
    </row>
    <row r="3318" spans="1:9" x14ac:dyDescent="0.25">
      <c r="A3318" s="11">
        <v>3321</v>
      </c>
      <c r="B3318" s="12">
        <v>96</v>
      </c>
      <c r="C3318" s="13">
        <v>3</v>
      </c>
      <c r="D3318" s="14">
        <v>324.77999999999986</v>
      </c>
      <c r="E3318">
        <f t="shared" si="255"/>
        <v>1</v>
      </c>
      <c r="F3318">
        <f t="shared" si="256"/>
        <v>1</v>
      </c>
      <c r="G3318">
        <f t="shared" si="257"/>
        <v>1</v>
      </c>
      <c r="H3318">
        <f t="shared" si="258"/>
        <v>111</v>
      </c>
      <c r="I3318" t="str">
        <f t="shared" si="259"/>
        <v>Lost Customer</v>
      </c>
    </row>
    <row r="3319" spans="1:9" x14ac:dyDescent="0.25">
      <c r="A3319" s="11">
        <v>3322</v>
      </c>
      <c r="B3319" s="12">
        <v>141</v>
      </c>
      <c r="C3319" s="13">
        <v>4</v>
      </c>
      <c r="D3319" s="14">
        <v>1066.19</v>
      </c>
      <c r="E3319">
        <f t="shared" si="255"/>
        <v>1</v>
      </c>
      <c r="F3319">
        <f t="shared" si="256"/>
        <v>1</v>
      </c>
      <c r="G3319">
        <f t="shared" si="257"/>
        <v>1</v>
      </c>
      <c r="H3319">
        <f t="shared" si="258"/>
        <v>111</v>
      </c>
      <c r="I3319" t="str">
        <f t="shared" si="259"/>
        <v>Lost Customer</v>
      </c>
    </row>
    <row r="3320" spans="1:9" x14ac:dyDescent="0.25">
      <c r="A3320" s="11">
        <v>3323</v>
      </c>
      <c r="B3320" s="12">
        <v>190</v>
      </c>
      <c r="C3320" s="13">
        <v>5</v>
      </c>
      <c r="D3320" s="14">
        <v>1142.75</v>
      </c>
      <c r="E3320">
        <f t="shared" si="255"/>
        <v>1</v>
      </c>
      <c r="F3320">
        <f t="shared" si="256"/>
        <v>2</v>
      </c>
      <c r="G3320">
        <f t="shared" si="257"/>
        <v>1</v>
      </c>
      <c r="H3320">
        <f t="shared" si="258"/>
        <v>121</v>
      </c>
      <c r="I3320" t="str">
        <f t="shared" si="259"/>
        <v>Evasive Customer</v>
      </c>
    </row>
    <row r="3321" spans="1:9" x14ac:dyDescent="0.25">
      <c r="A3321" s="11">
        <v>3324</v>
      </c>
      <c r="B3321" s="12">
        <v>31</v>
      </c>
      <c r="C3321" s="13">
        <v>7</v>
      </c>
      <c r="D3321" s="14">
        <v>2986.9599999999991</v>
      </c>
      <c r="E3321">
        <f t="shared" si="255"/>
        <v>3</v>
      </c>
      <c r="F3321">
        <f t="shared" si="256"/>
        <v>3</v>
      </c>
      <c r="G3321">
        <f t="shared" si="257"/>
        <v>3</v>
      </c>
      <c r="H3321">
        <f t="shared" si="258"/>
        <v>333</v>
      </c>
      <c r="I3321" t="str">
        <f t="shared" si="259"/>
        <v>Potential Customer</v>
      </c>
    </row>
    <row r="3322" spans="1:9" x14ac:dyDescent="0.25">
      <c r="A3322" s="11">
        <v>3325</v>
      </c>
      <c r="B3322" s="12">
        <v>45</v>
      </c>
      <c r="C3322" s="13">
        <v>5</v>
      </c>
      <c r="D3322" s="14">
        <v>3028.2000000000003</v>
      </c>
      <c r="E3322">
        <f t="shared" si="255"/>
        <v>3</v>
      </c>
      <c r="F3322">
        <f t="shared" si="256"/>
        <v>2</v>
      </c>
      <c r="G3322">
        <f t="shared" si="257"/>
        <v>3</v>
      </c>
      <c r="H3322">
        <f t="shared" si="258"/>
        <v>323</v>
      </c>
      <c r="I3322" t="str">
        <f t="shared" si="259"/>
        <v>Potential Customer</v>
      </c>
    </row>
    <row r="3323" spans="1:9" x14ac:dyDescent="0.25">
      <c r="A3323" s="11">
        <v>3326</v>
      </c>
      <c r="B3323" s="12">
        <v>29</v>
      </c>
      <c r="C3323" s="13">
        <v>13</v>
      </c>
      <c r="D3323" s="14">
        <v>10422.040000000001</v>
      </c>
      <c r="E3323">
        <f t="shared" si="255"/>
        <v>3</v>
      </c>
      <c r="F3323">
        <f t="shared" si="256"/>
        <v>4</v>
      </c>
      <c r="G3323">
        <f t="shared" si="257"/>
        <v>4</v>
      </c>
      <c r="H3323">
        <f t="shared" si="258"/>
        <v>344</v>
      </c>
      <c r="I3323" t="str">
        <f t="shared" si="259"/>
        <v>Recent Customer</v>
      </c>
    </row>
    <row r="3324" spans="1:9" x14ac:dyDescent="0.25">
      <c r="A3324" s="11">
        <v>3327</v>
      </c>
      <c r="B3324" s="12">
        <v>56</v>
      </c>
      <c r="C3324" s="13">
        <v>8</v>
      </c>
      <c r="D3324" s="14">
        <v>3615.5800000000004</v>
      </c>
      <c r="E3324">
        <f t="shared" si="255"/>
        <v>2</v>
      </c>
      <c r="F3324">
        <f t="shared" si="256"/>
        <v>4</v>
      </c>
      <c r="G3324">
        <f t="shared" si="257"/>
        <v>3</v>
      </c>
      <c r="H3324">
        <f t="shared" si="258"/>
        <v>243</v>
      </c>
      <c r="I3324" t="str">
        <f t="shared" si="259"/>
        <v>Losing Customer</v>
      </c>
    </row>
    <row r="3325" spans="1:9" x14ac:dyDescent="0.25">
      <c r="A3325" s="11">
        <v>3328</v>
      </c>
      <c r="B3325" s="12">
        <v>40</v>
      </c>
      <c r="C3325" s="13">
        <v>4</v>
      </c>
      <c r="D3325" s="14">
        <v>2068.3000000000002</v>
      </c>
      <c r="E3325">
        <f t="shared" si="255"/>
        <v>3</v>
      </c>
      <c r="F3325">
        <f t="shared" si="256"/>
        <v>1</v>
      </c>
      <c r="G3325">
        <f t="shared" si="257"/>
        <v>2</v>
      </c>
      <c r="H3325">
        <f t="shared" si="258"/>
        <v>312</v>
      </c>
      <c r="I3325" t="str">
        <f t="shared" si="259"/>
        <v>Late Bloomer</v>
      </c>
    </row>
    <row r="3326" spans="1:9" x14ac:dyDescent="0.25">
      <c r="A3326" s="11">
        <v>3329</v>
      </c>
      <c r="B3326" s="12">
        <v>18</v>
      </c>
      <c r="C3326" s="13">
        <v>4</v>
      </c>
      <c r="D3326" s="14">
        <v>2083.2599999999998</v>
      </c>
      <c r="E3326">
        <f t="shared" si="255"/>
        <v>4</v>
      </c>
      <c r="F3326">
        <f t="shared" si="256"/>
        <v>1</v>
      </c>
      <c r="G3326">
        <f t="shared" si="257"/>
        <v>2</v>
      </c>
      <c r="H3326">
        <f t="shared" si="258"/>
        <v>412</v>
      </c>
      <c r="I3326" t="str">
        <f t="shared" si="259"/>
        <v>Recent Customer</v>
      </c>
    </row>
    <row r="3327" spans="1:9" x14ac:dyDescent="0.25">
      <c r="A3327" s="11">
        <v>3330</v>
      </c>
      <c r="B3327" s="12">
        <v>22</v>
      </c>
      <c r="C3327" s="13">
        <v>9</v>
      </c>
      <c r="D3327" s="14">
        <v>3445.49</v>
      </c>
      <c r="E3327">
        <f t="shared" si="255"/>
        <v>3</v>
      </c>
      <c r="F3327">
        <f t="shared" si="256"/>
        <v>4</v>
      </c>
      <c r="G3327">
        <f t="shared" si="257"/>
        <v>3</v>
      </c>
      <c r="H3327">
        <f t="shared" si="258"/>
        <v>343</v>
      </c>
      <c r="I3327" t="str">
        <f t="shared" si="259"/>
        <v>Potential Customer</v>
      </c>
    </row>
    <row r="3328" spans="1:9" x14ac:dyDescent="0.25">
      <c r="A3328" s="11">
        <v>3331</v>
      </c>
      <c r="B3328" s="12">
        <v>36</v>
      </c>
      <c r="C3328" s="13">
        <v>5</v>
      </c>
      <c r="D3328" s="14">
        <v>3159.58</v>
      </c>
      <c r="E3328">
        <f t="shared" si="255"/>
        <v>3</v>
      </c>
      <c r="F3328">
        <f t="shared" si="256"/>
        <v>2</v>
      </c>
      <c r="G3328">
        <f t="shared" si="257"/>
        <v>3</v>
      </c>
      <c r="H3328">
        <f t="shared" si="258"/>
        <v>323</v>
      </c>
      <c r="I3328" t="str">
        <f t="shared" si="259"/>
        <v>Potential Customer</v>
      </c>
    </row>
    <row r="3329" spans="1:9" x14ac:dyDescent="0.25">
      <c r="A3329" s="11">
        <v>3332</v>
      </c>
      <c r="B3329" s="12">
        <v>5</v>
      </c>
      <c r="C3329" s="13">
        <v>6</v>
      </c>
      <c r="D3329" s="14">
        <v>2799.2599999999998</v>
      </c>
      <c r="E3329">
        <f t="shared" si="255"/>
        <v>4</v>
      </c>
      <c r="F3329">
        <f t="shared" si="256"/>
        <v>2</v>
      </c>
      <c r="G3329">
        <f t="shared" si="257"/>
        <v>3</v>
      </c>
      <c r="H3329">
        <f t="shared" si="258"/>
        <v>423</v>
      </c>
      <c r="I3329" t="str">
        <f t="shared" si="259"/>
        <v>Becoming Loyal</v>
      </c>
    </row>
    <row r="3330" spans="1:9" x14ac:dyDescent="0.25">
      <c r="A3330" s="11">
        <v>3333</v>
      </c>
      <c r="B3330" s="12">
        <v>191</v>
      </c>
      <c r="C3330" s="13">
        <v>5</v>
      </c>
      <c r="D3330" s="14">
        <v>1911.08</v>
      </c>
      <c r="E3330">
        <f t="shared" si="255"/>
        <v>1</v>
      </c>
      <c r="F3330">
        <f t="shared" si="256"/>
        <v>2</v>
      </c>
      <c r="G3330">
        <f t="shared" si="257"/>
        <v>2</v>
      </c>
      <c r="H3330">
        <f t="shared" si="258"/>
        <v>122</v>
      </c>
      <c r="I3330" t="str">
        <f t="shared" si="259"/>
        <v>Evasive Customer</v>
      </c>
    </row>
    <row r="3331" spans="1:9" x14ac:dyDescent="0.25">
      <c r="A3331" s="11">
        <v>3334</v>
      </c>
      <c r="B3331" s="12">
        <v>73</v>
      </c>
      <c r="C3331" s="13">
        <v>8</v>
      </c>
      <c r="D3331" s="14">
        <v>2428.3200000000002</v>
      </c>
      <c r="E3331">
        <f t="shared" si="255"/>
        <v>2</v>
      </c>
      <c r="F3331">
        <f t="shared" si="256"/>
        <v>4</v>
      </c>
      <c r="G3331">
        <f t="shared" si="257"/>
        <v>2</v>
      </c>
      <c r="H3331">
        <f t="shared" si="258"/>
        <v>242</v>
      </c>
      <c r="I3331" t="str">
        <f t="shared" si="259"/>
        <v>Losing Customer</v>
      </c>
    </row>
    <row r="3332" spans="1:9" x14ac:dyDescent="0.25">
      <c r="A3332" s="11">
        <v>3335</v>
      </c>
      <c r="B3332" s="12">
        <v>3</v>
      </c>
      <c r="C3332" s="13">
        <v>7</v>
      </c>
      <c r="D3332" s="14">
        <v>2679.58</v>
      </c>
      <c r="E3332">
        <f t="shared" si="255"/>
        <v>4</v>
      </c>
      <c r="F3332">
        <f t="shared" si="256"/>
        <v>3</v>
      </c>
      <c r="G3332">
        <f t="shared" si="257"/>
        <v>2</v>
      </c>
      <c r="H3332">
        <f t="shared" si="258"/>
        <v>432</v>
      </c>
      <c r="I3332" t="str">
        <f t="shared" si="259"/>
        <v>Becoming Loyal</v>
      </c>
    </row>
    <row r="3333" spans="1:9" x14ac:dyDescent="0.25">
      <c r="A3333" s="11">
        <v>3336</v>
      </c>
      <c r="B3333" s="12">
        <v>74</v>
      </c>
      <c r="C3333" s="13">
        <v>6</v>
      </c>
      <c r="D3333" s="14">
        <v>5824.48</v>
      </c>
      <c r="E3333">
        <f t="shared" si="255"/>
        <v>2</v>
      </c>
      <c r="F3333">
        <f t="shared" si="256"/>
        <v>2</v>
      </c>
      <c r="G3333">
        <f t="shared" si="257"/>
        <v>4</v>
      </c>
      <c r="H3333">
        <f t="shared" si="258"/>
        <v>224</v>
      </c>
      <c r="I3333" t="str">
        <f t="shared" si="259"/>
        <v>Losing Customer</v>
      </c>
    </row>
    <row r="3334" spans="1:9" x14ac:dyDescent="0.25">
      <c r="A3334" s="11">
        <v>3337</v>
      </c>
      <c r="B3334" s="12">
        <v>6</v>
      </c>
      <c r="C3334" s="13">
        <v>8</v>
      </c>
      <c r="D3334" s="14">
        <v>4608</v>
      </c>
      <c r="E3334">
        <f t="shared" ref="E3334:E3397" si="260">IF(B3334&gt;88,1,IF(AND(B3334&lt;=88,B3334&gt;45),2,IF(AND(B3334&lt;=45,B3334&gt;18),3,IF(B3334&lt;=18,4))))</f>
        <v>4</v>
      </c>
      <c r="F3334">
        <f t="shared" ref="F3334:F3397" si="261">IF(C3334&gt;7,4,IF(AND(C3334&lt;=7,C3334&gt;6),3,IF(AND(C3334&lt;=6,C3334&gt;4),2,IF(C3334&lt;=4,1))))</f>
        <v>4</v>
      </c>
      <c r="G3334">
        <f t="shared" ref="G3334:G3397" si="262">IF(D3334&gt;4095.63,4,IF(AND(D3334&lt;=4095.63,D3334&gt;2785.04),3,IF(AND(D3334&lt;=2785.04,D3334&gt;1779.7),2,IF(D3334&lt;=1779.7,1))))</f>
        <v>4</v>
      </c>
      <c r="H3334">
        <f t="shared" ref="H3334:H3397" si="263">100*E3334+10*F3334+G3334</f>
        <v>444</v>
      </c>
      <c r="I3334" t="str">
        <f t="shared" ref="I3334:I3397" si="264">IF(H3334=444,"Platinum Customer",IF(AND(H3334&lt;444,H3334&gt;=433),"Very Loyal",IF(AND(H3334&lt;433,H3334&gt;=421),"Becoming Loyal",IF(AND(H3334&lt;421,H3334&gt;=344),"Recent Customer",IF(AND(H3334&lt;344,H3334&gt;=323),"Potential Customer",IF(AND(H3334&lt;323,H3334&gt;=311),"Late Bloomer",IF(AND(H3334&lt;311,H3334&gt;=224),"Losing Customer",IF(AND(H3334&lt;224,H3334&gt;=212),"High Risk Customer",IF(AND(H3334&lt;212,H3334&gt;=124),"Almost Lost Customer",IF(AND(H3334&lt;124,H3334&gt;=112),"Evasive Customer",IF(H3334=111,"Lost Customer")))))))))))</f>
        <v>Platinum Customer</v>
      </c>
    </row>
    <row r="3335" spans="1:9" x14ac:dyDescent="0.25">
      <c r="A3335" s="11">
        <v>3338</v>
      </c>
      <c r="B3335" s="12">
        <v>4</v>
      </c>
      <c r="C3335" s="13">
        <v>4</v>
      </c>
      <c r="D3335" s="14">
        <v>1141.4099999999999</v>
      </c>
      <c r="E3335">
        <f t="shared" si="260"/>
        <v>4</v>
      </c>
      <c r="F3335">
        <f t="shared" si="261"/>
        <v>1</v>
      </c>
      <c r="G3335">
        <f t="shared" si="262"/>
        <v>1</v>
      </c>
      <c r="H3335">
        <f t="shared" si="263"/>
        <v>411</v>
      </c>
      <c r="I3335" t="str">
        <f t="shared" si="264"/>
        <v>Recent Customer</v>
      </c>
    </row>
    <row r="3336" spans="1:9" x14ac:dyDescent="0.25">
      <c r="A3336" s="11">
        <v>3339</v>
      </c>
      <c r="B3336" s="12">
        <v>38</v>
      </c>
      <c r="C3336" s="13">
        <v>6</v>
      </c>
      <c r="D3336" s="14">
        <v>1119.95</v>
      </c>
      <c r="E3336">
        <f t="shared" si="260"/>
        <v>3</v>
      </c>
      <c r="F3336">
        <f t="shared" si="261"/>
        <v>2</v>
      </c>
      <c r="G3336">
        <f t="shared" si="262"/>
        <v>1</v>
      </c>
      <c r="H3336">
        <f t="shared" si="263"/>
        <v>321</v>
      </c>
      <c r="I3336" t="str">
        <f t="shared" si="264"/>
        <v>Late Bloomer</v>
      </c>
    </row>
    <row r="3337" spans="1:9" x14ac:dyDescent="0.25">
      <c r="A3337" s="11">
        <v>3340</v>
      </c>
      <c r="B3337" s="12">
        <v>113</v>
      </c>
      <c r="C3337" s="13">
        <v>6</v>
      </c>
      <c r="D3337" s="14">
        <v>2364.5100000000002</v>
      </c>
      <c r="E3337">
        <f t="shared" si="260"/>
        <v>1</v>
      </c>
      <c r="F3337">
        <f t="shared" si="261"/>
        <v>2</v>
      </c>
      <c r="G3337">
        <f t="shared" si="262"/>
        <v>2</v>
      </c>
      <c r="H3337">
        <f t="shared" si="263"/>
        <v>122</v>
      </c>
      <c r="I3337" t="str">
        <f t="shared" si="264"/>
        <v>Evasive Customer</v>
      </c>
    </row>
    <row r="3338" spans="1:9" x14ac:dyDescent="0.25">
      <c r="A3338" s="11">
        <v>3341</v>
      </c>
      <c r="B3338" s="12">
        <v>49</v>
      </c>
      <c r="C3338" s="13">
        <v>4</v>
      </c>
      <c r="D3338" s="14">
        <v>921.62000000000012</v>
      </c>
      <c r="E3338">
        <f t="shared" si="260"/>
        <v>2</v>
      </c>
      <c r="F3338">
        <f t="shared" si="261"/>
        <v>1</v>
      </c>
      <c r="G3338">
        <f t="shared" si="262"/>
        <v>1</v>
      </c>
      <c r="H3338">
        <f t="shared" si="263"/>
        <v>211</v>
      </c>
      <c r="I3338" t="str">
        <f t="shared" si="264"/>
        <v>Almost Lost Customer</v>
      </c>
    </row>
    <row r="3339" spans="1:9" x14ac:dyDescent="0.25">
      <c r="A3339" s="11">
        <v>3342</v>
      </c>
      <c r="B3339" s="12">
        <v>100</v>
      </c>
      <c r="C3339" s="13">
        <v>7</v>
      </c>
      <c r="D3339" s="14">
        <v>2820.79</v>
      </c>
      <c r="E3339">
        <f t="shared" si="260"/>
        <v>1</v>
      </c>
      <c r="F3339">
        <f t="shared" si="261"/>
        <v>3</v>
      </c>
      <c r="G3339">
        <f t="shared" si="262"/>
        <v>3</v>
      </c>
      <c r="H3339">
        <f t="shared" si="263"/>
        <v>133</v>
      </c>
      <c r="I3339" t="str">
        <f t="shared" si="264"/>
        <v>Almost Lost Customer</v>
      </c>
    </row>
    <row r="3340" spans="1:9" x14ac:dyDescent="0.25">
      <c r="A3340" s="11">
        <v>3343</v>
      </c>
      <c r="B3340" s="12">
        <v>78</v>
      </c>
      <c r="C3340" s="13">
        <v>6</v>
      </c>
      <c r="D3340" s="14">
        <v>1294.6600000000001</v>
      </c>
      <c r="E3340">
        <f t="shared" si="260"/>
        <v>2</v>
      </c>
      <c r="F3340">
        <f t="shared" si="261"/>
        <v>2</v>
      </c>
      <c r="G3340">
        <f t="shared" si="262"/>
        <v>1</v>
      </c>
      <c r="H3340">
        <f t="shared" si="263"/>
        <v>221</v>
      </c>
      <c r="I3340" t="str">
        <f t="shared" si="264"/>
        <v>High Risk Customer</v>
      </c>
    </row>
    <row r="3341" spans="1:9" x14ac:dyDescent="0.25">
      <c r="A3341" s="11">
        <v>3344</v>
      </c>
      <c r="B3341" s="12">
        <v>10</v>
      </c>
      <c r="C3341" s="13">
        <v>7</v>
      </c>
      <c r="D3341" s="14">
        <v>3962.0600000000004</v>
      </c>
      <c r="E3341">
        <f t="shared" si="260"/>
        <v>4</v>
      </c>
      <c r="F3341">
        <f t="shared" si="261"/>
        <v>3</v>
      </c>
      <c r="G3341">
        <f t="shared" si="262"/>
        <v>3</v>
      </c>
      <c r="H3341">
        <f t="shared" si="263"/>
        <v>433</v>
      </c>
      <c r="I3341" t="str">
        <f t="shared" si="264"/>
        <v>Very Loyal</v>
      </c>
    </row>
    <row r="3342" spans="1:9" x14ac:dyDescent="0.25">
      <c r="A3342" s="11">
        <v>3345</v>
      </c>
      <c r="B3342" s="12">
        <v>31</v>
      </c>
      <c r="C3342" s="13">
        <v>5</v>
      </c>
      <c r="D3342" s="14">
        <v>1367</v>
      </c>
      <c r="E3342">
        <f t="shared" si="260"/>
        <v>3</v>
      </c>
      <c r="F3342">
        <f t="shared" si="261"/>
        <v>2</v>
      </c>
      <c r="G3342">
        <f t="shared" si="262"/>
        <v>1</v>
      </c>
      <c r="H3342">
        <f t="shared" si="263"/>
        <v>321</v>
      </c>
      <c r="I3342" t="str">
        <f t="shared" si="264"/>
        <v>Late Bloomer</v>
      </c>
    </row>
    <row r="3343" spans="1:9" x14ac:dyDescent="0.25">
      <c r="A3343" s="11">
        <v>3346</v>
      </c>
      <c r="B3343" s="12">
        <v>48</v>
      </c>
      <c r="C3343" s="13">
        <v>3</v>
      </c>
      <c r="D3343" s="14">
        <v>1511.5700000000002</v>
      </c>
      <c r="E3343">
        <f t="shared" si="260"/>
        <v>2</v>
      </c>
      <c r="F3343">
        <f t="shared" si="261"/>
        <v>1</v>
      </c>
      <c r="G3343">
        <f t="shared" si="262"/>
        <v>1</v>
      </c>
      <c r="H3343">
        <f t="shared" si="263"/>
        <v>211</v>
      </c>
      <c r="I3343" t="str">
        <f t="shared" si="264"/>
        <v>Almost Lost Customer</v>
      </c>
    </row>
    <row r="3344" spans="1:9" x14ac:dyDescent="0.25">
      <c r="A3344" s="11">
        <v>3347</v>
      </c>
      <c r="B3344" s="12">
        <v>107</v>
      </c>
      <c r="C3344" s="13">
        <v>5</v>
      </c>
      <c r="D3344" s="14">
        <v>2978.0399999999995</v>
      </c>
      <c r="E3344">
        <f t="shared" si="260"/>
        <v>1</v>
      </c>
      <c r="F3344">
        <f t="shared" si="261"/>
        <v>2</v>
      </c>
      <c r="G3344">
        <f t="shared" si="262"/>
        <v>3</v>
      </c>
      <c r="H3344">
        <f t="shared" si="263"/>
        <v>123</v>
      </c>
      <c r="I3344" t="str">
        <f t="shared" si="264"/>
        <v>Evasive Customer</v>
      </c>
    </row>
    <row r="3345" spans="1:9" x14ac:dyDescent="0.25">
      <c r="A3345" s="11">
        <v>3348</v>
      </c>
      <c r="B3345" s="12">
        <v>129</v>
      </c>
      <c r="C3345" s="13">
        <v>3</v>
      </c>
      <c r="D3345" s="14">
        <v>1136.03</v>
      </c>
      <c r="E3345">
        <f t="shared" si="260"/>
        <v>1</v>
      </c>
      <c r="F3345">
        <f t="shared" si="261"/>
        <v>1</v>
      </c>
      <c r="G3345">
        <f t="shared" si="262"/>
        <v>1</v>
      </c>
      <c r="H3345">
        <f t="shared" si="263"/>
        <v>111</v>
      </c>
      <c r="I3345" t="str">
        <f t="shared" si="264"/>
        <v>Lost Customer</v>
      </c>
    </row>
    <row r="3346" spans="1:9" x14ac:dyDescent="0.25">
      <c r="A3346" s="11">
        <v>3349</v>
      </c>
      <c r="B3346" s="12">
        <v>221</v>
      </c>
      <c r="C3346" s="13">
        <v>5</v>
      </c>
      <c r="D3346" s="14">
        <v>2496.5100000000002</v>
      </c>
      <c r="E3346">
        <f t="shared" si="260"/>
        <v>1</v>
      </c>
      <c r="F3346">
        <f t="shared" si="261"/>
        <v>2</v>
      </c>
      <c r="G3346">
        <f t="shared" si="262"/>
        <v>2</v>
      </c>
      <c r="H3346">
        <f t="shared" si="263"/>
        <v>122</v>
      </c>
      <c r="I3346" t="str">
        <f t="shared" si="264"/>
        <v>Evasive Customer</v>
      </c>
    </row>
    <row r="3347" spans="1:9" x14ac:dyDescent="0.25">
      <c r="A3347" s="11">
        <v>3350</v>
      </c>
      <c r="B3347" s="12">
        <v>38</v>
      </c>
      <c r="C3347" s="13">
        <v>6</v>
      </c>
      <c r="D3347" s="14">
        <v>5796.16</v>
      </c>
      <c r="E3347">
        <f t="shared" si="260"/>
        <v>3</v>
      </c>
      <c r="F3347">
        <f t="shared" si="261"/>
        <v>2</v>
      </c>
      <c r="G3347">
        <f t="shared" si="262"/>
        <v>4</v>
      </c>
      <c r="H3347">
        <f t="shared" si="263"/>
        <v>324</v>
      </c>
      <c r="I3347" t="str">
        <f t="shared" si="264"/>
        <v>Potential Customer</v>
      </c>
    </row>
    <row r="3348" spans="1:9" x14ac:dyDescent="0.25">
      <c r="A3348" s="11">
        <v>3351</v>
      </c>
      <c r="B3348" s="12">
        <v>39</v>
      </c>
      <c r="C3348" s="13">
        <v>6</v>
      </c>
      <c r="D3348" s="14">
        <v>3138.49</v>
      </c>
      <c r="E3348">
        <f t="shared" si="260"/>
        <v>3</v>
      </c>
      <c r="F3348">
        <f t="shared" si="261"/>
        <v>2</v>
      </c>
      <c r="G3348">
        <f t="shared" si="262"/>
        <v>3</v>
      </c>
      <c r="H3348">
        <f t="shared" si="263"/>
        <v>323</v>
      </c>
      <c r="I3348" t="str">
        <f t="shared" si="264"/>
        <v>Potential Customer</v>
      </c>
    </row>
    <row r="3349" spans="1:9" x14ac:dyDescent="0.25">
      <c r="A3349" s="11">
        <v>3352</v>
      </c>
      <c r="B3349" s="12">
        <v>37</v>
      </c>
      <c r="C3349" s="13">
        <v>7</v>
      </c>
      <c r="D3349" s="14">
        <v>2788.69</v>
      </c>
      <c r="E3349">
        <f t="shared" si="260"/>
        <v>3</v>
      </c>
      <c r="F3349">
        <f t="shared" si="261"/>
        <v>3</v>
      </c>
      <c r="G3349">
        <f t="shared" si="262"/>
        <v>3</v>
      </c>
      <c r="H3349">
        <f t="shared" si="263"/>
        <v>333</v>
      </c>
      <c r="I3349" t="str">
        <f t="shared" si="264"/>
        <v>Potential Customer</v>
      </c>
    </row>
    <row r="3350" spans="1:9" x14ac:dyDescent="0.25">
      <c r="A3350" s="11">
        <v>3353</v>
      </c>
      <c r="B3350" s="12">
        <v>30</v>
      </c>
      <c r="C3350" s="13">
        <v>7</v>
      </c>
      <c r="D3350" s="14">
        <v>2608.4599999999996</v>
      </c>
      <c r="E3350">
        <f t="shared" si="260"/>
        <v>3</v>
      </c>
      <c r="F3350">
        <f t="shared" si="261"/>
        <v>3</v>
      </c>
      <c r="G3350">
        <f t="shared" si="262"/>
        <v>2</v>
      </c>
      <c r="H3350">
        <f t="shared" si="263"/>
        <v>332</v>
      </c>
      <c r="I3350" t="str">
        <f t="shared" si="264"/>
        <v>Potential Customer</v>
      </c>
    </row>
    <row r="3351" spans="1:9" x14ac:dyDescent="0.25">
      <c r="A3351" s="11">
        <v>3354</v>
      </c>
      <c r="B3351" s="12">
        <v>182</v>
      </c>
      <c r="C3351" s="13">
        <v>2</v>
      </c>
      <c r="D3351" s="14">
        <v>1860.5600000000002</v>
      </c>
      <c r="E3351">
        <f t="shared" si="260"/>
        <v>1</v>
      </c>
      <c r="F3351">
        <f t="shared" si="261"/>
        <v>1</v>
      </c>
      <c r="G3351">
        <f t="shared" si="262"/>
        <v>2</v>
      </c>
      <c r="H3351">
        <f t="shared" si="263"/>
        <v>112</v>
      </c>
      <c r="I3351" t="str">
        <f t="shared" si="264"/>
        <v>Evasive Customer</v>
      </c>
    </row>
    <row r="3352" spans="1:9" x14ac:dyDescent="0.25">
      <c r="A3352" s="11">
        <v>3355</v>
      </c>
      <c r="B3352" s="12">
        <v>0</v>
      </c>
      <c r="C3352" s="13">
        <v>6</v>
      </c>
      <c r="D3352" s="14">
        <v>2464.61</v>
      </c>
      <c r="E3352">
        <f t="shared" si="260"/>
        <v>4</v>
      </c>
      <c r="F3352">
        <f t="shared" si="261"/>
        <v>2</v>
      </c>
      <c r="G3352">
        <f t="shared" si="262"/>
        <v>2</v>
      </c>
      <c r="H3352">
        <f t="shared" si="263"/>
        <v>422</v>
      </c>
      <c r="I3352" t="str">
        <f t="shared" si="264"/>
        <v>Becoming Loyal</v>
      </c>
    </row>
    <row r="3353" spans="1:9" x14ac:dyDescent="0.25">
      <c r="A3353" s="11">
        <v>3356</v>
      </c>
      <c r="B3353" s="12">
        <v>4</v>
      </c>
      <c r="C3353" s="13">
        <v>5</v>
      </c>
      <c r="D3353" s="14">
        <v>2799.7000000000003</v>
      </c>
      <c r="E3353">
        <f t="shared" si="260"/>
        <v>4</v>
      </c>
      <c r="F3353">
        <f t="shared" si="261"/>
        <v>2</v>
      </c>
      <c r="G3353">
        <f t="shared" si="262"/>
        <v>3</v>
      </c>
      <c r="H3353">
        <f t="shared" si="263"/>
        <v>423</v>
      </c>
      <c r="I3353" t="str">
        <f t="shared" si="264"/>
        <v>Becoming Loyal</v>
      </c>
    </row>
    <row r="3354" spans="1:9" x14ac:dyDescent="0.25">
      <c r="A3354" s="11">
        <v>3357</v>
      </c>
      <c r="B3354" s="12">
        <v>35</v>
      </c>
      <c r="C3354" s="13">
        <v>4</v>
      </c>
      <c r="D3354" s="14">
        <v>1441</v>
      </c>
      <c r="E3354">
        <f t="shared" si="260"/>
        <v>3</v>
      </c>
      <c r="F3354">
        <f t="shared" si="261"/>
        <v>1</v>
      </c>
      <c r="G3354">
        <f t="shared" si="262"/>
        <v>1</v>
      </c>
      <c r="H3354">
        <f t="shared" si="263"/>
        <v>311</v>
      </c>
      <c r="I3354" t="str">
        <f t="shared" si="264"/>
        <v>Late Bloomer</v>
      </c>
    </row>
    <row r="3355" spans="1:9" x14ac:dyDescent="0.25">
      <c r="A3355" s="11">
        <v>3358</v>
      </c>
      <c r="B3355" s="12">
        <v>37</v>
      </c>
      <c r="C3355" s="13">
        <v>7</v>
      </c>
      <c r="D3355" s="14">
        <v>4447.2099999999991</v>
      </c>
      <c r="E3355">
        <f t="shared" si="260"/>
        <v>3</v>
      </c>
      <c r="F3355">
        <f t="shared" si="261"/>
        <v>3</v>
      </c>
      <c r="G3355">
        <f t="shared" si="262"/>
        <v>4</v>
      </c>
      <c r="H3355">
        <f t="shared" si="263"/>
        <v>334</v>
      </c>
      <c r="I3355" t="str">
        <f t="shared" si="264"/>
        <v>Potential Customer</v>
      </c>
    </row>
    <row r="3356" spans="1:9" x14ac:dyDescent="0.25">
      <c r="A3356" s="11">
        <v>3359</v>
      </c>
      <c r="B3356" s="12">
        <v>97</v>
      </c>
      <c r="C3356" s="13">
        <v>5</v>
      </c>
      <c r="D3356" s="14">
        <v>1120.8699999999999</v>
      </c>
      <c r="E3356">
        <f t="shared" si="260"/>
        <v>1</v>
      </c>
      <c r="F3356">
        <f t="shared" si="261"/>
        <v>2</v>
      </c>
      <c r="G3356">
        <f t="shared" si="262"/>
        <v>1</v>
      </c>
      <c r="H3356">
        <f t="shared" si="263"/>
        <v>121</v>
      </c>
      <c r="I3356" t="str">
        <f t="shared" si="264"/>
        <v>Evasive Customer</v>
      </c>
    </row>
    <row r="3357" spans="1:9" x14ac:dyDescent="0.25">
      <c r="A3357" s="11">
        <v>3360</v>
      </c>
      <c r="B3357" s="12">
        <v>57</v>
      </c>
      <c r="C3357" s="13">
        <v>8</v>
      </c>
      <c r="D3357" s="14">
        <v>4179.51</v>
      </c>
      <c r="E3357">
        <f t="shared" si="260"/>
        <v>2</v>
      </c>
      <c r="F3357">
        <f t="shared" si="261"/>
        <v>4</v>
      </c>
      <c r="G3357">
        <f t="shared" si="262"/>
        <v>4</v>
      </c>
      <c r="H3357">
        <f t="shared" si="263"/>
        <v>244</v>
      </c>
      <c r="I3357" t="str">
        <f t="shared" si="264"/>
        <v>Losing Customer</v>
      </c>
    </row>
    <row r="3358" spans="1:9" x14ac:dyDescent="0.25">
      <c r="A3358" s="11">
        <v>3361</v>
      </c>
      <c r="B3358" s="12">
        <v>44</v>
      </c>
      <c r="C3358" s="13">
        <v>6</v>
      </c>
      <c r="D3358" s="14">
        <v>4752.6999999999989</v>
      </c>
      <c r="E3358">
        <f t="shared" si="260"/>
        <v>3</v>
      </c>
      <c r="F3358">
        <f t="shared" si="261"/>
        <v>2</v>
      </c>
      <c r="G3358">
        <f t="shared" si="262"/>
        <v>4</v>
      </c>
      <c r="H3358">
        <f t="shared" si="263"/>
        <v>324</v>
      </c>
      <c r="I3358" t="str">
        <f t="shared" si="264"/>
        <v>Potential Customer</v>
      </c>
    </row>
    <row r="3359" spans="1:9" x14ac:dyDescent="0.25">
      <c r="A3359" s="11">
        <v>3362</v>
      </c>
      <c r="B3359" s="12">
        <v>86</v>
      </c>
      <c r="C3359" s="13">
        <v>3</v>
      </c>
      <c r="D3359" s="14">
        <v>558.49</v>
      </c>
      <c r="E3359">
        <f t="shared" si="260"/>
        <v>2</v>
      </c>
      <c r="F3359">
        <f t="shared" si="261"/>
        <v>1</v>
      </c>
      <c r="G3359">
        <f t="shared" si="262"/>
        <v>1</v>
      </c>
      <c r="H3359">
        <f t="shared" si="263"/>
        <v>211</v>
      </c>
      <c r="I3359" t="str">
        <f t="shared" si="264"/>
        <v>Almost Lost Customer</v>
      </c>
    </row>
    <row r="3360" spans="1:9" x14ac:dyDescent="0.25">
      <c r="A3360" s="11">
        <v>3363</v>
      </c>
      <c r="B3360" s="12">
        <v>4</v>
      </c>
      <c r="C3360" s="13">
        <v>6</v>
      </c>
      <c r="D3360" s="14">
        <v>1800.72</v>
      </c>
      <c r="E3360">
        <f t="shared" si="260"/>
        <v>4</v>
      </c>
      <c r="F3360">
        <f t="shared" si="261"/>
        <v>2</v>
      </c>
      <c r="G3360">
        <f t="shared" si="262"/>
        <v>2</v>
      </c>
      <c r="H3360">
        <f t="shared" si="263"/>
        <v>422</v>
      </c>
      <c r="I3360" t="str">
        <f t="shared" si="264"/>
        <v>Becoming Loyal</v>
      </c>
    </row>
    <row r="3361" spans="1:9" x14ac:dyDescent="0.25">
      <c r="A3361" s="11">
        <v>3364</v>
      </c>
      <c r="B3361" s="12">
        <v>120</v>
      </c>
      <c r="C3361" s="13">
        <v>5</v>
      </c>
      <c r="D3361" s="14">
        <v>3473.7900000000004</v>
      </c>
      <c r="E3361">
        <f t="shared" si="260"/>
        <v>1</v>
      </c>
      <c r="F3361">
        <f t="shared" si="261"/>
        <v>2</v>
      </c>
      <c r="G3361">
        <f t="shared" si="262"/>
        <v>3</v>
      </c>
      <c r="H3361">
        <f t="shared" si="263"/>
        <v>123</v>
      </c>
      <c r="I3361" t="str">
        <f t="shared" si="264"/>
        <v>Evasive Customer</v>
      </c>
    </row>
    <row r="3362" spans="1:9" x14ac:dyDescent="0.25">
      <c r="A3362" s="11">
        <v>3365</v>
      </c>
      <c r="B3362" s="12">
        <v>71</v>
      </c>
      <c r="C3362" s="13">
        <v>6</v>
      </c>
      <c r="D3362" s="14">
        <v>4003.3599999999997</v>
      </c>
      <c r="E3362">
        <f t="shared" si="260"/>
        <v>2</v>
      </c>
      <c r="F3362">
        <f t="shared" si="261"/>
        <v>2</v>
      </c>
      <c r="G3362">
        <f t="shared" si="262"/>
        <v>3</v>
      </c>
      <c r="H3362">
        <f t="shared" si="263"/>
        <v>223</v>
      </c>
      <c r="I3362" t="str">
        <f t="shared" si="264"/>
        <v>High Risk Customer</v>
      </c>
    </row>
    <row r="3363" spans="1:9" x14ac:dyDescent="0.25">
      <c r="A3363" s="11">
        <v>3366</v>
      </c>
      <c r="B3363" s="12">
        <v>44</v>
      </c>
      <c r="C3363" s="13">
        <v>4</v>
      </c>
      <c r="D3363" s="14">
        <v>2264.1</v>
      </c>
      <c r="E3363">
        <f t="shared" si="260"/>
        <v>3</v>
      </c>
      <c r="F3363">
        <f t="shared" si="261"/>
        <v>1</v>
      </c>
      <c r="G3363">
        <f t="shared" si="262"/>
        <v>2</v>
      </c>
      <c r="H3363">
        <f t="shared" si="263"/>
        <v>312</v>
      </c>
      <c r="I3363" t="str">
        <f t="shared" si="264"/>
        <v>Late Bloomer</v>
      </c>
    </row>
    <row r="3364" spans="1:9" x14ac:dyDescent="0.25">
      <c r="A3364" s="11">
        <v>3367</v>
      </c>
      <c r="B3364" s="12">
        <v>82</v>
      </c>
      <c r="C3364" s="13">
        <v>6</v>
      </c>
      <c r="D3364" s="14">
        <v>4779.07</v>
      </c>
      <c r="E3364">
        <f t="shared" si="260"/>
        <v>2</v>
      </c>
      <c r="F3364">
        <f t="shared" si="261"/>
        <v>2</v>
      </c>
      <c r="G3364">
        <f t="shared" si="262"/>
        <v>4</v>
      </c>
      <c r="H3364">
        <f t="shared" si="263"/>
        <v>224</v>
      </c>
      <c r="I3364" t="str">
        <f t="shared" si="264"/>
        <v>Losing Customer</v>
      </c>
    </row>
    <row r="3365" spans="1:9" x14ac:dyDescent="0.25">
      <c r="A3365" s="11">
        <v>3368</v>
      </c>
      <c r="B3365" s="12">
        <v>29</v>
      </c>
      <c r="C3365" s="13">
        <v>5</v>
      </c>
      <c r="D3365" s="14">
        <v>3153.4799999999996</v>
      </c>
      <c r="E3365">
        <f t="shared" si="260"/>
        <v>3</v>
      </c>
      <c r="F3365">
        <f t="shared" si="261"/>
        <v>2</v>
      </c>
      <c r="G3365">
        <f t="shared" si="262"/>
        <v>3</v>
      </c>
      <c r="H3365">
        <f t="shared" si="263"/>
        <v>323</v>
      </c>
      <c r="I3365" t="str">
        <f t="shared" si="264"/>
        <v>Potential Customer</v>
      </c>
    </row>
    <row r="3366" spans="1:9" x14ac:dyDescent="0.25">
      <c r="A3366" s="11">
        <v>3369</v>
      </c>
      <c r="B3366" s="12">
        <v>76</v>
      </c>
      <c r="C3366" s="13">
        <v>6</v>
      </c>
      <c r="D3366" s="14">
        <v>2672.28</v>
      </c>
      <c r="E3366">
        <f t="shared" si="260"/>
        <v>2</v>
      </c>
      <c r="F3366">
        <f t="shared" si="261"/>
        <v>2</v>
      </c>
      <c r="G3366">
        <f t="shared" si="262"/>
        <v>2</v>
      </c>
      <c r="H3366">
        <f t="shared" si="263"/>
        <v>222</v>
      </c>
      <c r="I3366" t="str">
        <f t="shared" si="264"/>
        <v>High Risk Customer</v>
      </c>
    </row>
    <row r="3367" spans="1:9" x14ac:dyDescent="0.25">
      <c r="A3367" s="11">
        <v>3370</v>
      </c>
      <c r="B3367" s="12">
        <v>42</v>
      </c>
      <c r="C3367" s="13">
        <v>7</v>
      </c>
      <c r="D3367" s="14">
        <v>3779.55</v>
      </c>
      <c r="E3367">
        <f t="shared" si="260"/>
        <v>3</v>
      </c>
      <c r="F3367">
        <f t="shared" si="261"/>
        <v>3</v>
      </c>
      <c r="G3367">
        <f t="shared" si="262"/>
        <v>3</v>
      </c>
      <c r="H3367">
        <f t="shared" si="263"/>
        <v>333</v>
      </c>
      <c r="I3367" t="str">
        <f t="shared" si="264"/>
        <v>Potential Customer</v>
      </c>
    </row>
    <row r="3368" spans="1:9" x14ac:dyDescent="0.25">
      <c r="A3368" s="11">
        <v>3371</v>
      </c>
      <c r="B3368" s="12">
        <v>41</v>
      </c>
      <c r="C3368" s="13">
        <v>9</v>
      </c>
      <c r="D3368" s="14">
        <v>4677.6900000000005</v>
      </c>
      <c r="E3368">
        <f t="shared" si="260"/>
        <v>3</v>
      </c>
      <c r="F3368">
        <f t="shared" si="261"/>
        <v>4</v>
      </c>
      <c r="G3368">
        <f t="shared" si="262"/>
        <v>4</v>
      </c>
      <c r="H3368">
        <f t="shared" si="263"/>
        <v>344</v>
      </c>
      <c r="I3368" t="str">
        <f t="shared" si="264"/>
        <v>Recent Customer</v>
      </c>
    </row>
    <row r="3369" spans="1:9" x14ac:dyDescent="0.25">
      <c r="A3369" s="11">
        <v>3372</v>
      </c>
      <c r="B3369" s="12">
        <v>31</v>
      </c>
      <c r="C3369" s="13">
        <v>6</v>
      </c>
      <c r="D3369" s="14">
        <v>2684.47</v>
      </c>
      <c r="E3369">
        <f t="shared" si="260"/>
        <v>3</v>
      </c>
      <c r="F3369">
        <f t="shared" si="261"/>
        <v>2</v>
      </c>
      <c r="G3369">
        <f t="shared" si="262"/>
        <v>2</v>
      </c>
      <c r="H3369">
        <f t="shared" si="263"/>
        <v>322</v>
      </c>
      <c r="I3369" t="str">
        <f t="shared" si="264"/>
        <v>Late Bloomer</v>
      </c>
    </row>
    <row r="3370" spans="1:9" x14ac:dyDescent="0.25">
      <c r="A3370" s="11">
        <v>3373</v>
      </c>
      <c r="B3370" s="12">
        <v>44</v>
      </c>
      <c r="C3370" s="13">
        <v>5</v>
      </c>
      <c r="D3370" s="14">
        <v>4048.46</v>
      </c>
      <c r="E3370">
        <f t="shared" si="260"/>
        <v>3</v>
      </c>
      <c r="F3370">
        <f t="shared" si="261"/>
        <v>2</v>
      </c>
      <c r="G3370">
        <f t="shared" si="262"/>
        <v>3</v>
      </c>
      <c r="H3370">
        <f t="shared" si="263"/>
        <v>323</v>
      </c>
      <c r="I3370" t="str">
        <f t="shared" si="264"/>
        <v>Potential Customer</v>
      </c>
    </row>
    <row r="3371" spans="1:9" x14ac:dyDescent="0.25">
      <c r="A3371" s="11">
        <v>3374</v>
      </c>
      <c r="B3371" s="12">
        <v>1</v>
      </c>
      <c r="C3371" s="13">
        <v>4</v>
      </c>
      <c r="D3371" s="14">
        <v>5034.57</v>
      </c>
      <c r="E3371">
        <f t="shared" si="260"/>
        <v>4</v>
      </c>
      <c r="F3371">
        <f t="shared" si="261"/>
        <v>1</v>
      </c>
      <c r="G3371">
        <f t="shared" si="262"/>
        <v>4</v>
      </c>
      <c r="H3371">
        <f t="shared" si="263"/>
        <v>414</v>
      </c>
      <c r="I3371" t="str">
        <f t="shared" si="264"/>
        <v>Recent Customer</v>
      </c>
    </row>
    <row r="3372" spans="1:9" x14ac:dyDescent="0.25">
      <c r="A3372" s="11">
        <v>3375</v>
      </c>
      <c r="B3372" s="12">
        <v>12</v>
      </c>
      <c r="C3372" s="13">
        <v>8</v>
      </c>
      <c r="D3372" s="14">
        <v>4285.9399999999996</v>
      </c>
      <c r="E3372">
        <f t="shared" si="260"/>
        <v>4</v>
      </c>
      <c r="F3372">
        <f t="shared" si="261"/>
        <v>4</v>
      </c>
      <c r="G3372">
        <f t="shared" si="262"/>
        <v>4</v>
      </c>
      <c r="H3372">
        <f t="shared" si="263"/>
        <v>444</v>
      </c>
      <c r="I3372" t="str">
        <f t="shared" si="264"/>
        <v>Platinum Customer</v>
      </c>
    </row>
    <row r="3373" spans="1:9" x14ac:dyDescent="0.25">
      <c r="A3373" s="11">
        <v>3376</v>
      </c>
      <c r="B3373" s="12">
        <v>93</v>
      </c>
      <c r="C3373" s="13">
        <v>5</v>
      </c>
      <c r="D3373" s="14">
        <v>2173.3599999999997</v>
      </c>
      <c r="E3373">
        <f t="shared" si="260"/>
        <v>1</v>
      </c>
      <c r="F3373">
        <f t="shared" si="261"/>
        <v>2</v>
      </c>
      <c r="G3373">
        <f t="shared" si="262"/>
        <v>2</v>
      </c>
      <c r="H3373">
        <f t="shared" si="263"/>
        <v>122</v>
      </c>
      <c r="I3373" t="str">
        <f t="shared" si="264"/>
        <v>Evasive Customer</v>
      </c>
    </row>
    <row r="3374" spans="1:9" x14ac:dyDescent="0.25">
      <c r="A3374" s="11">
        <v>3377</v>
      </c>
      <c r="B3374" s="12">
        <v>77</v>
      </c>
      <c r="C3374" s="13">
        <v>7</v>
      </c>
      <c r="D3374" s="14">
        <v>3395.35</v>
      </c>
      <c r="E3374">
        <f t="shared" si="260"/>
        <v>2</v>
      </c>
      <c r="F3374">
        <f t="shared" si="261"/>
        <v>3</v>
      </c>
      <c r="G3374">
        <f t="shared" si="262"/>
        <v>3</v>
      </c>
      <c r="H3374">
        <f t="shared" si="263"/>
        <v>233</v>
      </c>
      <c r="I3374" t="str">
        <f t="shared" si="264"/>
        <v>Losing Customer</v>
      </c>
    </row>
    <row r="3375" spans="1:9" x14ac:dyDescent="0.25">
      <c r="A3375" s="11">
        <v>3378</v>
      </c>
      <c r="B3375" s="12">
        <v>55</v>
      </c>
      <c r="C3375" s="13">
        <v>4</v>
      </c>
      <c r="D3375" s="14">
        <v>3399.0199999999995</v>
      </c>
      <c r="E3375">
        <f t="shared" si="260"/>
        <v>2</v>
      </c>
      <c r="F3375">
        <f t="shared" si="261"/>
        <v>1</v>
      </c>
      <c r="G3375">
        <f t="shared" si="262"/>
        <v>3</v>
      </c>
      <c r="H3375">
        <f t="shared" si="263"/>
        <v>213</v>
      </c>
      <c r="I3375" t="str">
        <f t="shared" si="264"/>
        <v>High Risk Customer</v>
      </c>
    </row>
    <row r="3376" spans="1:9" x14ac:dyDescent="0.25">
      <c r="A3376" s="11">
        <v>3379</v>
      </c>
      <c r="B3376" s="12">
        <v>20</v>
      </c>
      <c r="C3376" s="13">
        <v>6</v>
      </c>
      <c r="D3376" s="14">
        <v>5599.079999999999</v>
      </c>
      <c r="E3376">
        <f t="shared" si="260"/>
        <v>3</v>
      </c>
      <c r="F3376">
        <f t="shared" si="261"/>
        <v>2</v>
      </c>
      <c r="G3376">
        <f t="shared" si="262"/>
        <v>4</v>
      </c>
      <c r="H3376">
        <f t="shared" si="263"/>
        <v>324</v>
      </c>
      <c r="I3376" t="str">
        <f t="shared" si="264"/>
        <v>Potential Customer</v>
      </c>
    </row>
    <row r="3377" spans="1:9" x14ac:dyDescent="0.25">
      <c r="A3377" s="11">
        <v>3380</v>
      </c>
      <c r="B3377" s="12">
        <v>63</v>
      </c>
      <c r="C3377" s="13">
        <v>5</v>
      </c>
      <c r="D3377" s="14">
        <v>2793.81</v>
      </c>
      <c r="E3377">
        <f t="shared" si="260"/>
        <v>2</v>
      </c>
      <c r="F3377">
        <f t="shared" si="261"/>
        <v>2</v>
      </c>
      <c r="G3377">
        <f t="shared" si="262"/>
        <v>3</v>
      </c>
      <c r="H3377">
        <f t="shared" si="263"/>
        <v>223</v>
      </c>
      <c r="I3377" t="str">
        <f t="shared" si="264"/>
        <v>High Risk Customer</v>
      </c>
    </row>
    <row r="3378" spans="1:9" x14ac:dyDescent="0.25">
      <c r="A3378" s="11">
        <v>3381</v>
      </c>
      <c r="B3378" s="12">
        <v>195</v>
      </c>
      <c r="C3378" s="13">
        <v>5</v>
      </c>
      <c r="D3378" s="14">
        <v>4829.3999999999996</v>
      </c>
      <c r="E3378">
        <f t="shared" si="260"/>
        <v>1</v>
      </c>
      <c r="F3378">
        <f t="shared" si="261"/>
        <v>2</v>
      </c>
      <c r="G3378">
        <f t="shared" si="262"/>
        <v>4</v>
      </c>
      <c r="H3378">
        <f t="shared" si="263"/>
        <v>124</v>
      </c>
      <c r="I3378" t="str">
        <f t="shared" si="264"/>
        <v>Almost Lost Customer</v>
      </c>
    </row>
    <row r="3379" spans="1:9" x14ac:dyDescent="0.25">
      <c r="A3379" s="11">
        <v>3382</v>
      </c>
      <c r="B3379" s="12">
        <v>19</v>
      </c>
      <c r="C3379" s="13">
        <v>10</v>
      </c>
      <c r="D3379" s="14">
        <v>4222.7699999999995</v>
      </c>
      <c r="E3379">
        <f t="shared" si="260"/>
        <v>3</v>
      </c>
      <c r="F3379">
        <f t="shared" si="261"/>
        <v>4</v>
      </c>
      <c r="G3379">
        <f t="shared" si="262"/>
        <v>4</v>
      </c>
      <c r="H3379">
        <f t="shared" si="263"/>
        <v>344</v>
      </c>
      <c r="I3379" t="str">
        <f t="shared" si="264"/>
        <v>Recent Customer</v>
      </c>
    </row>
    <row r="3380" spans="1:9" x14ac:dyDescent="0.25">
      <c r="A3380" s="11">
        <v>3383</v>
      </c>
      <c r="B3380" s="12">
        <v>29</v>
      </c>
      <c r="C3380" s="13">
        <v>6</v>
      </c>
      <c r="D3380" s="14">
        <v>4177.32</v>
      </c>
      <c r="E3380">
        <f t="shared" si="260"/>
        <v>3</v>
      </c>
      <c r="F3380">
        <f t="shared" si="261"/>
        <v>2</v>
      </c>
      <c r="G3380">
        <f t="shared" si="262"/>
        <v>4</v>
      </c>
      <c r="H3380">
        <f t="shared" si="263"/>
        <v>324</v>
      </c>
      <c r="I3380" t="str">
        <f t="shared" si="264"/>
        <v>Potential Customer</v>
      </c>
    </row>
    <row r="3381" spans="1:9" x14ac:dyDescent="0.25">
      <c r="A3381" s="11">
        <v>3384</v>
      </c>
      <c r="B3381" s="12">
        <v>247</v>
      </c>
      <c r="C3381" s="13">
        <v>6</v>
      </c>
      <c r="D3381" s="14">
        <v>2050.66</v>
      </c>
      <c r="E3381">
        <f t="shared" si="260"/>
        <v>1</v>
      </c>
      <c r="F3381">
        <f t="shared" si="261"/>
        <v>2</v>
      </c>
      <c r="G3381">
        <f t="shared" si="262"/>
        <v>2</v>
      </c>
      <c r="H3381">
        <f t="shared" si="263"/>
        <v>122</v>
      </c>
      <c r="I3381" t="str">
        <f t="shared" si="264"/>
        <v>Evasive Customer</v>
      </c>
    </row>
    <row r="3382" spans="1:9" x14ac:dyDescent="0.25">
      <c r="A3382" s="11">
        <v>3385</v>
      </c>
      <c r="B3382" s="12">
        <v>54</v>
      </c>
      <c r="C3382" s="13">
        <v>4</v>
      </c>
      <c r="D3382" s="14">
        <v>1175.54</v>
      </c>
      <c r="E3382">
        <f t="shared" si="260"/>
        <v>2</v>
      </c>
      <c r="F3382">
        <f t="shared" si="261"/>
        <v>1</v>
      </c>
      <c r="G3382">
        <f t="shared" si="262"/>
        <v>1</v>
      </c>
      <c r="H3382">
        <f t="shared" si="263"/>
        <v>211</v>
      </c>
      <c r="I3382" t="str">
        <f t="shared" si="264"/>
        <v>Almost Lost Customer</v>
      </c>
    </row>
    <row r="3383" spans="1:9" x14ac:dyDescent="0.25">
      <c r="A3383" s="11">
        <v>3386</v>
      </c>
      <c r="B3383" s="12">
        <v>7</v>
      </c>
      <c r="C3383" s="13">
        <v>5</v>
      </c>
      <c r="D3383" s="14">
        <v>2522.69</v>
      </c>
      <c r="E3383">
        <f t="shared" si="260"/>
        <v>4</v>
      </c>
      <c r="F3383">
        <f t="shared" si="261"/>
        <v>2</v>
      </c>
      <c r="G3383">
        <f t="shared" si="262"/>
        <v>2</v>
      </c>
      <c r="H3383">
        <f t="shared" si="263"/>
        <v>422</v>
      </c>
      <c r="I3383" t="str">
        <f t="shared" si="264"/>
        <v>Becoming Loyal</v>
      </c>
    </row>
    <row r="3384" spans="1:9" x14ac:dyDescent="0.25">
      <c r="A3384" s="11">
        <v>3387</v>
      </c>
      <c r="B3384" s="12">
        <v>82</v>
      </c>
      <c r="C3384" s="13">
        <v>8</v>
      </c>
      <c r="D3384" s="14">
        <v>5318.69</v>
      </c>
      <c r="E3384">
        <f t="shared" si="260"/>
        <v>2</v>
      </c>
      <c r="F3384">
        <f t="shared" si="261"/>
        <v>4</v>
      </c>
      <c r="G3384">
        <f t="shared" si="262"/>
        <v>4</v>
      </c>
      <c r="H3384">
        <f t="shared" si="263"/>
        <v>244</v>
      </c>
      <c r="I3384" t="str">
        <f t="shared" si="264"/>
        <v>Losing Customer</v>
      </c>
    </row>
    <row r="3385" spans="1:9" x14ac:dyDescent="0.25">
      <c r="A3385" s="11">
        <v>3388</v>
      </c>
      <c r="B3385" s="12">
        <v>103</v>
      </c>
      <c r="C3385" s="13">
        <v>8</v>
      </c>
      <c r="D3385" s="14">
        <v>3318.4900000000002</v>
      </c>
      <c r="E3385">
        <f t="shared" si="260"/>
        <v>1</v>
      </c>
      <c r="F3385">
        <f t="shared" si="261"/>
        <v>4</v>
      </c>
      <c r="G3385">
        <f t="shared" si="262"/>
        <v>3</v>
      </c>
      <c r="H3385">
        <f t="shared" si="263"/>
        <v>143</v>
      </c>
      <c r="I3385" t="str">
        <f t="shared" si="264"/>
        <v>Almost Lost Customer</v>
      </c>
    </row>
    <row r="3386" spans="1:9" x14ac:dyDescent="0.25">
      <c r="A3386" s="11">
        <v>3389</v>
      </c>
      <c r="B3386" s="12">
        <v>54</v>
      </c>
      <c r="C3386" s="13">
        <v>6</v>
      </c>
      <c r="D3386" s="14">
        <v>4462.32</v>
      </c>
      <c r="E3386">
        <f t="shared" si="260"/>
        <v>2</v>
      </c>
      <c r="F3386">
        <f t="shared" si="261"/>
        <v>2</v>
      </c>
      <c r="G3386">
        <f t="shared" si="262"/>
        <v>4</v>
      </c>
      <c r="H3386">
        <f t="shared" si="263"/>
        <v>224</v>
      </c>
      <c r="I3386" t="str">
        <f t="shared" si="264"/>
        <v>Losing Customer</v>
      </c>
    </row>
    <row r="3387" spans="1:9" x14ac:dyDescent="0.25">
      <c r="A3387" s="11">
        <v>3390</v>
      </c>
      <c r="B3387" s="12">
        <v>18</v>
      </c>
      <c r="C3387" s="13">
        <v>5</v>
      </c>
      <c r="D3387" s="14">
        <v>2408.2799999999997</v>
      </c>
      <c r="E3387">
        <f t="shared" si="260"/>
        <v>4</v>
      </c>
      <c r="F3387">
        <f t="shared" si="261"/>
        <v>2</v>
      </c>
      <c r="G3387">
        <f t="shared" si="262"/>
        <v>2</v>
      </c>
      <c r="H3387">
        <f t="shared" si="263"/>
        <v>422</v>
      </c>
      <c r="I3387" t="str">
        <f t="shared" si="264"/>
        <v>Becoming Loyal</v>
      </c>
    </row>
    <row r="3388" spans="1:9" x14ac:dyDescent="0.25">
      <c r="A3388" s="11">
        <v>3391</v>
      </c>
      <c r="B3388" s="12">
        <v>19</v>
      </c>
      <c r="C3388" s="13">
        <v>5</v>
      </c>
      <c r="D3388" s="14">
        <v>2201.58</v>
      </c>
      <c r="E3388">
        <f t="shared" si="260"/>
        <v>3</v>
      </c>
      <c r="F3388">
        <f t="shared" si="261"/>
        <v>2</v>
      </c>
      <c r="G3388">
        <f t="shared" si="262"/>
        <v>2</v>
      </c>
      <c r="H3388">
        <f t="shared" si="263"/>
        <v>322</v>
      </c>
      <c r="I3388" t="str">
        <f t="shared" si="264"/>
        <v>Late Bloomer</v>
      </c>
    </row>
    <row r="3389" spans="1:9" x14ac:dyDescent="0.25">
      <c r="A3389" s="11">
        <v>3392</v>
      </c>
      <c r="B3389" s="12">
        <v>74</v>
      </c>
      <c r="C3389" s="13">
        <v>1</v>
      </c>
      <c r="D3389" s="14">
        <v>114.93</v>
      </c>
      <c r="E3389">
        <f t="shared" si="260"/>
        <v>2</v>
      </c>
      <c r="F3389">
        <f t="shared" si="261"/>
        <v>1</v>
      </c>
      <c r="G3389">
        <f t="shared" si="262"/>
        <v>1</v>
      </c>
      <c r="H3389">
        <f t="shared" si="263"/>
        <v>211</v>
      </c>
      <c r="I3389" t="str">
        <f t="shared" si="264"/>
        <v>Almost Lost Customer</v>
      </c>
    </row>
    <row r="3390" spans="1:9" x14ac:dyDescent="0.25">
      <c r="A3390" s="11">
        <v>3393</v>
      </c>
      <c r="B3390" s="12">
        <v>2</v>
      </c>
      <c r="C3390" s="13">
        <v>5</v>
      </c>
      <c r="D3390" s="14">
        <v>2095.77</v>
      </c>
      <c r="E3390">
        <f t="shared" si="260"/>
        <v>4</v>
      </c>
      <c r="F3390">
        <f t="shared" si="261"/>
        <v>2</v>
      </c>
      <c r="G3390">
        <f t="shared" si="262"/>
        <v>2</v>
      </c>
      <c r="H3390">
        <f t="shared" si="263"/>
        <v>422</v>
      </c>
      <c r="I3390" t="str">
        <f t="shared" si="264"/>
        <v>Becoming Loyal</v>
      </c>
    </row>
    <row r="3391" spans="1:9" x14ac:dyDescent="0.25">
      <c r="A3391" s="11">
        <v>3394</v>
      </c>
      <c r="B3391" s="12">
        <v>19</v>
      </c>
      <c r="C3391" s="13">
        <v>5</v>
      </c>
      <c r="D3391" s="14">
        <v>4073.2</v>
      </c>
      <c r="E3391">
        <f t="shared" si="260"/>
        <v>3</v>
      </c>
      <c r="F3391">
        <f t="shared" si="261"/>
        <v>2</v>
      </c>
      <c r="G3391">
        <f t="shared" si="262"/>
        <v>3</v>
      </c>
      <c r="H3391">
        <f t="shared" si="263"/>
        <v>323</v>
      </c>
      <c r="I3391" t="str">
        <f t="shared" si="264"/>
        <v>Potential Customer</v>
      </c>
    </row>
    <row r="3392" spans="1:9" x14ac:dyDescent="0.25">
      <c r="A3392" s="11">
        <v>3395</v>
      </c>
      <c r="B3392" s="12">
        <v>9</v>
      </c>
      <c r="C3392" s="13">
        <v>7</v>
      </c>
      <c r="D3392" s="14">
        <v>2586.8500000000004</v>
      </c>
      <c r="E3392">
        <f t="shared" si="260"/>
        <v>4</v>
      </c>
      <c r="F3392">
        <f t="shared" si="261"/>
        <v>3</v>
      </c>
      <c r="G3392">
        <f t="shared" si="262"/>
        <v>2</v>
      </c>
      <c r="H3392">
        <f t="shared" si="263"/>
        <v>432</v>
      </c>
      <c r="I3392" t="str">
        <f t="shared" si="264"/>
        <v>Becoming Loyal</v>
      </c>
    </row>
    <row r="3393" spans="1:9" x14ac:dyDescent="0.25">
      <c r="A3393" s="11">
        <v>3396</v>
      </c>
      <c r="B3393" s="12">
        <v>71</v>
      </c>
      <c r="C3393" s="13">
        <v>2</v>
      </c>
      <c r="D3393" s="14">
        <v>119.73</v>
      </c>
      <c r="E3393">
        <f t="shared" si="260"/>
        <v>2</v>
      </c>
      <c r="F3393">
        <f t="shared" si="261"/>
        <v>1</v>
      </c>
      <c r="G3393">
        <f t="shared" si="262"/>
        <v>1</v>
      </c>
      <c r="H3393">
        <f t="shared" si="263"/>
        <v>211</v>
      </c>
      <c r="I3393" t="str">
        <f t="shared" si="264"/>
        <v>Almost Lost Customer</v>
      </c>
    </row>
    <row r="3394" spans="1:9" x14ac:dyDescent="0.25">
      <c r="A3394" s="11">
        <v>3397</v>
      </c>
      <c r="B3394" s="12">
        <v>89</v>
      </c>
      <c r="C3394" s="13">
        <v>2</v>
      </c>
      <c r="D3394" s="14">
        <v>808.84999999999991</v>
      </c>
      <c r="E3394">
        <f t="shared" si="260"/>
        <v>1</v>
      </c>
      <c r="F3394">
        <f t="shared" si="261"/>
        <v>1</v>
      </c>
      <c r="G3394">
        <f t="shared" si="262"/>
        <v>1</v>
      </c>
      <c r="H3394">
        <f t="shared" si="263"/>
        <v>111</v>
      </c>
      <c r="I3394" t="str">
        <f t="shared" si="264"/>
        <v>Lost Customer</v>
      </c>
    </row>
    <row r="3395" spans="1:9" x14ac:dyDescent="0.25">
      <c r="A3395" s="11">
        <v>3398</v>
      </c>
      <c r="B3395" s="12">
        <v>65</v>
      </c>
      <c r="C3395" s="13">
        <v>5</v>
      </c>
      <c r="D3395" s="14">
        <v>2666.0600000000004</v>
      </c>
      <c r="E3395">
        <f t="shared" si="260"/>
        <v>2</v>
      </c>
      <c r="F3395">
        <f t="shared" si="261"/>
        <v>2</v>
      </c>
      <c r="G3395">
        <f t="shared" si="262"/>
        <v>2</v>
      </c>
      <c r="H3395">
        <f t="shared" si="263"/>
        <v>222</v>
      </c>
      <c r="I3395" t="str">
        <f t="shared" si="264"/>
        <v>High Risk Customer</v>
      </c>
    </row>
    <row r="3396" spans="1:9" x14ac:dyDescent="0.25">
      <c r="A3396" s="11">
        <v>3399</v>
      </c>
      <c r="B3396" s="12">
        <v>37</v>
      </c>
      <c r="C3396" s="13">
        <v>5</v>
      </c>
      <c r="D3396" s="14">
        <v>3084.76</v>
      </c>
      <c r="E3396">
        <f t="shared" si="260"/>
        <v>3</v>
      </c>
      <c r="F3396">
        <f t="shared" si="261"/>
        <v>2</v>
      </c>
      <c r="G3396">
        <f t="shared" si="262"/>
        <v>3</v>
      </c>
      <c r="H3396">
        <f t="shared" si="263"/>
        <v>323</v>
      </c>
      <c r="I3396" t="str">
        <f t="shared" si="264"/>
        <v>Potential Customer</v>
      </c>
    </row>
    <row r="3397" spans="1:9" x14ac:dyDescent="0.25">
      <c r="A3397" s="11">
        <v>3400</v>
      </c>
      <c r="B3397" s="12">
        <v>26</v>
      </c>
      <c r="C3397" s="13">
        <v>4</v>
      </c>
      <c r="D3397" s="14">
        <v>1402.9</v>
      </c>
      <c r="E3397">
        <f t="shared" si="260"/>
        <v>3</v>
      </c>
      <c r="F3397">
        <f t="shared" si="261"/>
        <v>1</v>
      </c>
      <c r="G3397">
        <f t="shared" si="262"/>
        <v>1</v>
      </c>
      <c r="H3397">
        <f t="shared" si="263"/>
        <v>311</v>
      </c>
      <c r="I3397" t="str">
        <f t="shared" si="264"/>
        <v>Late Bloomer</v>
      </c>
    </row>
    <row r="3398" spans="1:9" x14ac:dyDescent="0.25">
      <c r="A3398" s="11">
        <v>3401</v>
      </c>
      <c r="B3398" s="12">
        <v>66</v>
      </c>
      <c r="C3398" s="13">
        <v>6</v>
      </c>
      <c r="D3398" s="14">
        <v>3847.0200000000004</v>
      </c>
      <c r="E3398">
        <f t="shared" ref="E3398:E3461" si="265">IF(B3398&gt;88,1,IF(AND(B3398&lt;=88,B3398&gt;45),2,IF(AND(B3398&lt;=45,B3398&gt;18),3,IF(B3398&lt;=18,4))))</f>
        <v>2</v>
      </c>
      <c r="F3398">
        <f t="shared" ref="F3398:F3461" si="266">IF(C3398&gt;7,4,IF(AND(C3398&lt;=7,C3398&gt;6),3,IF(AND(C3398&lt;=6,C3398&gt;4),2,IF(C3398&lt;=4,1))))</f>
        <v>2</v>
      </c>
      <c r="G3398">
        <f t="shared" ref="G3398:G3461" si="267">IF(D3398&gt;4095.63,4,IF(AND(D3398&lt;=4095.63,D3398&gt;2785.04),3,IF(AND(D3398&lt;=2785.04,D3398&gt;1779.7),2,IF(D3398&lt;=1779.7,1))))</f>
        <v>3</v>
      </c>
      <c r="H3398">
        <f t="shared" ref="H3398:H3461" si="268">100*E3398+10*F3398+G3398</f>
        <v>223</v>
      </c>
      <c r="I3398" t="str">
        <f t="shared" ref="I3398:I3461" si="269">IF(H3398=444,"Platinum Customer",IF(AND(H3398&lt;444,H3398&gt;=433),"Very Loyal",IF(AND(H3398&lt;433,H3398&gt;=421),"Becoming Loyal",IF(AND(H3398&lt;421,H3398&gt;=344),"Recent Customer",IF(AND(H3398&lt;344,H3398&gt;=323),"Potential Customer",IF(AND(H3398&lt;323,H3398&gt;=311),"Late Bloomer",IF(AND(H3398&lt;311,H3398&gt;=224),"Losing Customer",IF(AND(H3398&lt;224,H3398&gt;=212),"High Risk Customer",IF(AND(H3398&lt;212,H3398&gt;=124),"Almost Lost Customer",IF(AND(H3398&lt;124,H3398&gt;=112),"Evasive Customer",IF(H3398=111,"Lost Customer")))))))))))</f>
        <v>High Risk Customer</v>
      </c>
    </row>
    <row r="3399" spans="1:9" x14ac:dyDescent="0.25">
      <c r="A3399" s="11">
        <v>3402</v>
      </c>
      <c r="B3399" s="12">
        <v>12</v>
      </c>
      <c r="C3399" s="13">
        <v>9</v>
      </c>
      <c r="D3399" s="14">
        <v>6036.1900000000005</v>
      </c>
      <c r="E3399">
        <f t="shared" si="265"/>
        <v>4</v>
      </c>
      <c r="F3399">
        <f t="shared" si="266"/>
        <v>4</v>
      </c>
      <c r="G3399">
        <f t="shared" si="267"/>
        <v>4</v>
      </c>
      <c r="H3399">
        <f t="shared" si="268"/>
        <v>444</v>
      </c>
      <c r="I3399" t="str">
        <f t="shared" si="269"/>
        <v>Platinum Customer</v>
      </c>
    </row>
    <row r="3400" spans="1:9" x14ac:dyDescent="0.25">
      <c r="A3400" s="11">
        <v>3403</v>
      </c>
      <c r="B3400" s="12">
        <v>133</v>
      </c>
      <c r="C3400" s="13">
        <v>4</v>
      </c>
      <c r="D3400" s="14">
        <v>3253.38</v>
      </c>
      <c r="E3400">
        <f t="shared" si="265"/>
        <v>1</v>
      </c>
      <c r="F3400">
        <f t="shared" si="266"/>
        <v>1</v>
      </c>
      <c r="G3400">
        <f t="shared" si="267"/>
        <v>3</v>
      </c>
      <c r="H3400">
        <f t="shared" si="268"/>
        <v>113</v>
      </c>
      <c r="I3400" t="str">
        <f t="shared" si="269"/>
        <v>Evasive Customer</v>
      </c>
    </row>
    <row r="3401" spans="1:9" x14ac:dyDescent="0.25">
      <c r="A3401" s="11">
        <v>3404</v>
      </c>
      <c r="B3401" s="12">
        <v>51</v>
      </c>
      <c r="C3401" s="13">
        <v>5</v>
      </c>
      <c r="D3401" s="14">
        <v>2430.52</v>
      </c>
      <c r="E3401">
        <f t="shared" si="265"/>
        <v>2</v>
      </c>
      <c r="F3401">
        <f t="shared" si="266"/>
        <v>2</v>
      </c>
      <c r="G3401">
        <f t="shared" si="267"/>
        <v>2</v>
      </c>
      <c r="H3401">
        <f t="shared" si="268"/>
        <v>222</v>
      </c>
      <c r="I3401" t="str">
        <f t="shared" si="269"/>
        <v>High Risk Customer</v>
      </c>
    </row>
    <row r="3402" spans="1:9" x14ac:dyDescent="0.25">
      <c r="A3402" s="11">
        <v>3405</v>
      </c>
      <c r="B3402" s="12">
        <v>52</v>
      </c>
      <c r="C3402" s="13">
        <v>9</v>
      </c>
      <c r="D3402" s="14">
        <v>6167.71</v>
      </c>
      <c r="E3402">
        <f t="shared" si="265"/>
        <v>2</v>
      </c>
      <c r="F3402">
        <f t="shared" si="266"/>
        <v>4</v>
      </c>
      <c r="G3402">
        <f t="shared" si="267"/>
        <v>4</v>
      </c>
      <c r="H3402">
        <f t="shared" si="268"/>
        <v>244</v>
      </c>
      <c r="I3402" t="str">
        <f t="shared" si="269"/>
        <v>Losing Customer</v>
      </c>
    </row>
    <row r="3403" spans="1:9" x14ac:dyDescent="0.25">
      <c r="A3403" s="11">
        <v>3406</v>
      </c>
      <c r="B3403" s="12">
        <v>46</v>
      </c>
      <c r="C3403" s="13">
        <v>10</v>
      </c>
      <c r="D3403" s="14">
        <v>5463.64</v>
      </c>
      <c r="E3403">
        <f t="shared" si="265"/>
        <v>2</v>
      </c>
      <c r="F3403">
        <f t="shared" si="266"/>
        <v>4</v>
      </c>
      <c r="G3403">
        <f t="shared" si="267"/>
        <v>4</v>
      </c>
      <c r="H3403">
        <f t="shared" si="268"/>
        <v>244</v>
      </c>
      <c r="I3403" t="str">
        <f t="shared" si="269"/>
        <v>Losing Customer</v>
      </c>
    </row>
    <row r="3404" spans="1:9" x14ac:dyDescent="0.25">
      <c r="A3404" s="11">
        <v>3407</v>
      </c>
      <c r="B3404" s="12">
        <v>18</v>
      </c>
      <c r="C3404" s="13">
        <v>8</v>
      </c>
      <c r="D3404" s="14">
        <v>3471.07</v>
      </c>
      <c r="E3404">
        <f t="shared" si="265"/>
        <v>4</v>
      </c>
      <c r="F3404">
        <f t="shared" si="266"/>
        <v>4</v>
      </c>
      <c r="G3404">
        <f t="shared" si="267"/>
        <v>3</v>
      </c>
      <c r="H3404">
        <f t="shared" si="268"/>
        <v>443</v>
      </c>
      <c r="I3404" t="str">
        <f t="shared" si="269"/>
        <v>Very Loyal</v>
      </c>
    </row>
    <row r="3405" spans="1:9" x14ac:dyDescent="0.25">
      <c r="A3405" s="11">
        <v>3408</v>
      </c>
      <c r="B3405" s="12">
        <v>22</v>
      </c>
      <c r="C3405" s="13">
        <v>5</v>
      </c>
      <c r="D3405" s="14">
        <v>1355.2399999999998</v>
      </c>
      <c r="E3405">
        <f t="shared" si="265"/>
        <v>3</v>
      </c>
      <c r="F3405">
        <f t="shared" si="266"/>
        <v>2</v>
      </c>
      <c r="G3405">
        <f t="shared" si="267"/>
        <v>1</v>
      </c>
      <c r="H3405">
        <f t="shared" si="268"/>
        <v>321</v>
      </c>
      <c r="I3405" t="str">
        <f t="shared" si="269"/>
        <v>Late Bloomer</v>
      </c>
    </row>
    <row r="3406" spans="1:9" x14ac:dyDescent="0.25">
      <c r="A3406" s="11">
        <v>3409</v>
      </c>
      <c r="B3406" s="12">
        <v>73</v>
      </c>
      <c r="C3406" s="13">
        <v>7</v>
      </c>
      <c r="D3406" s="14">
        <v>3009.2999999999997</v>
      </c>
      <c r="E3406">
        <f t="shared" si="265"/>
        <v>2</v>
      </c>
      <c r="F3406">
        <f t="shared" si="266"/>
        <v>3</v>
      </c>
      <c r="G3406">
        <f t="shared" si="267"/>
        <v>3</v>
      </c>
      <c r="H3406">
        <f t="shared" si="268"/>
        <v>233</v>
      </c>
      <c r="I3406" t="str">
        <f t="shared" si="269"/>
        <v>Losing Customer</v>
      </c>
    </row>
    <row r="3407" spans="1:9" x14ac:dyDescent="0.25">
      <c r="A3407" s="11">
        <v>3410</v>
      </c>
      <c r="B3407" s="12">
        <v>241</v>
      </c>
      <c r="C3407" s="13">
        <v>3</v>
      </c>
      <c r="D3407" s="14">
        <v>1731.84</v>
      </c>
      <c r="E3407">
        <f t="shared" si="265"/>
        <v>1</v>
      </c>
      <c r="F3407">
        <f t="shared" si="266"/>
        <v>1</v>
      </c>
      <c r="G3407">
        <f t="shared" si="267"/>
        <v>1</v>
      </c>
      <c r="H3407">
        <f t="shared" si="268"/>
        <v>111</v>
      </c>
      <c r="I3407" t="str">
        <f t="shared" si="269"/>
        <v>Lost Customer</v>
      </c>
    </row>
    <row r="3408" spans="1:9" x14ac:dyDescent="0.25">
      <c r="A3408" s="11">
        <v>3411</v>
      </c>
      <c r="B3408" s="12">
        <v>30</v>
      </c>
      <c r="C3408" s="13">
        <v>7</v>
      </c>
      <c r="D3408" s="14">
        <v>5772.7800000000007</v>
      </c>
      <c r="E3408">
        <f t="shared" si="265"/>
        <v>3</v>
      </c>
      <c r="F3408">
        <f t="shared" si="266"/>
        <v>3</v>
      </c>
      <c r="G3408">
        <f t="shared" si="267"/>
        <v>4</v>
      </c>
      <c r="H3408">
        <f t="shared" si="268"/>
        <v>334</v>
      </c>
      <c r="I3408" t="str">
        <f t="shared" si="269"/>
        <v>Potential Customer</v>
      </c>
    </row>
    <row r="3409" spans="1:9" x14ac:dyDescent="0.25">
      <c r="A3409" s="11">
        <v>3412</v>
      </c>
      <c r="B3409" s="12">
        <v>44</v>
      </c>
      <c r="C3409" s="13">
        <v>4</v>
      </c>
      <c r="D3409" s="14">
        <v>1834.47</v>
      </c>
      <c r="E3409">
        <f t="shared" si="265"/>
        <v>3</v>
      </c>
      <c r="F3409">
        <f t="shared" si="266"/>
        <v>1</v>
      </c>
      <c r="G3409">
        <f t="shared" si="267"/>
        <v>2</v>
      </c>
      <c r="H3409">
        <f t="shared" si="268"/>
        <v>312</v>
      </c>
      <c r="I3409" t="str">
        <f t="shared" si="269"/>
        <v>Late Bloomer</v>
      </c>
    </row>
    <row r="3410" spans="1:9" x14ac:dyDescent="0.25">
      <c r="A3410" s="11">
        <v>3413</v>
      </c>
      <c r="B3410" s="12">
        <v>25</v>
      </c>
      <c r="C3410" s="13">
        <v>4</v>
      </c>
      <c r="D3410" s="14">
        <v>4076.1800000000003</v>
      </c>
      <c r="E3410">
        <f t="shared" si="265"/>
        <v>3</v>
      </c>
      <c r="F3410">
        <f t="shared" si="266"/>
        <v>1</v>
      </c>
      <c r="G3410">
        <f t="shared" si="267"/>
        <v>3</v>
      </c>
      <c r="H3410">
        <f t="shared" si="268"/>
        <v>313</v>
      </c>
      <c r="I3410" t="str">
        <f t="shared" si="269"/>
        <v>Late Bloomer</v>
      </c>
    </row>
    <row r="3411" spans="1:9" x14ac:dyDescent="0.25">
      <c r="A3411" s="11">
        <v>3414</v>
      </c>
      <c r="B3411" s="12">
        <v>162</v>
      </c>
      <c r="C3411" s="13">
        <v>3</v>
      </c>
      <c r="D3411" s="14">
        <v>1734.6000000000001</v>
      </c>
      <c r="E3411">
        <f t="shared" si="265"/>
        <v>1</v>
      </c>
      <c r="F3411">
        <f t="shared" si="266"/>
        <v>1</v>
      </c>
      <c r="G3411">
        <f t="shared" si="267"/>
        <v>1</v>
      </c>
      <c r="H3411">
        <f t="shared" si="268"/>
        <v>111</v>
      </c>
      <c r="I3411" t="str">
        <f t="shared" si="269"/>
        <v>Lost Customer</v>
      </c>
    </row>
    <row r="3412" spans="1:9" x14ac:dyDescent="0.25">
      <c r="A3412" s="11">
        <v>3415</v>
      </c>
      <c r="B3412" s="12">
        <v>102</v>
      </c>
      <c r="C3412" s="13">
        <v>6</v>
      </c>
      <c r="D3412" s="14">
        <v>4593.8200000000006</v>
      </c>
      <c r="E3412">
        <f t="shared" si="265"/>
        <v>1</v>
      </c>
      <c r="F3412">
        <f t="shared" si="266"/>
        <v>2</v>
      </c>
      <c r="G3412">
        <f t="shared" si="267"/>
        <v>4</v>
      </c>
      <c r="H3412">
        <f t="shared" si="268"/>
        <v>124</v>
      </c>
      <c r="I3412" t="str">
        <f t="shared" si="269"/>
        <v>Almost Lost Customer</v>
      </c>
    </row>
    <row r="3413" spans="1:9" x14ac:dyDescent="0.25">
      <c r="A3413" s="11">
        <v>3416</v>
      </c>
      <c r="B3413" s="12">
        <v>122</v>
      </c>
      <c r="C3413" s="13">
        <v>3</v>
      </c>
      <c r="D3413" s="14">
        <v>1207.08</v>
      </c>
      <c r="E3413">
        <f t="shared" si="265"/>
        <v>1</v>
      </c>
      <c r="F3413">
        <f t="shared" si="266"/>
        <v>1</v>
      </c>
      <c r="G3413">
        <f t="shared" si="267"/>
        <v>1</v>
      </c>
      <c r="H3413">
        <f t="shared" si="268"/>
        <v>111</v>
      </c>
      <c r="I3413" t="str">
        <f t="shared" si="269"/>
        <v>Lost Customer</v>
      </c>
    </row>
    <row r="3414" spans="1:9" x14ac:dyDescent="0.25">
      <c r="A3414" s="11">
        <v>3417</v>
      </c>
      <c r="B3414" s="12">
        <v>95</v>
      </c>
      <c r="C3414" s="13">
        <v>8</v>
      </c>
      <c r="D3414" s="14">
        <v>3975.1400000000003</v>
      </c>
      <c r="E3414">
        <f t="shared" si="265"/>
        <v>1</v>
      </c>
      <c r="F3414">
        <f t="shared" si="266"/>
        <v>4</v>
      </c>
      <c r="G3414">
        <f t="shared" si="267"/>
        <v>3</v>
      </c>
      <c r="H3414">
        <f t="shared" si="268"/>
        <v>143</v>
      </c>
      <c r="I3414" t="str">
        <f t="shared" si="269"/>
        <v>Almost Lost Customer</v>
      </c>
    </row>
    <row r="3415" spans="1:9" x14ac:dyDescent="0.25">
      <c r="A3415" s="11">
        <v>3418</v>
      </c>
      <c r="B3415" s="12">
        <v>90</v>
      </c>
      <c r="C3415" s="13">
        <v>5</v>
      </c>
      <c r="D3415" s="14">
        <v>2033.0099999999998</v>
      </c>
      <c r="E3415">
        <f t="shared" si="265"/>
        <v>1</v>
      </c>
      <c r="F3415">
        <f t="shared" si="266"/>
        <v>2</v>
      </c>
      <c r="G3415">
        <f t="shared" si="267"/>
        <v>2</v>
      </c>
      <c r="H3415">
        <f t="shared" si="268"/>
        <v>122</v>
      </c>
      <c r="I3415" t="str">
        <f t="shared" si="269"/>
        <v>Evasive Customer</v>
      </c>
    </row>
    <row r="3416" spans="1:9" x14ac:dyDescent="0.25">
      <c r="A3416" s="11">
        <v>3419</v>
      </c>
      <c r="B3416" s="12">
        <v>5</v>
      </c>
      <c r="C3416" s="13">
        <v>3</v>
      </c>
      <c r="D3416" s="14">
        <v>2591.33</v>
      </c>
      <c r="E3416">
        <f t="shared" si="265"/>
        <v>4</v>
      </c>
      <c r="F3416">
        <f t="shared" si="266"/>
        <v>1</v>
      </c>
      <c r="G3416">
        <f t="shared" si="267"/>
        <v>2</v>
      </c>
      <c r="H3416">
        <f t="shared" si="268"/>
        <v>412</v>
      </c>
      <c r="I3416" t="str">
        <f t="shared" si="269"/>
        <v>Recent Customer</v>
      </c>
    </row>
    <row r="3417" spans="1:9" x14ac:dyDescent="0.25">
      <c r="A3417" s="11">
        <v>3420</v>
      </c>
      <c r="B3417" s="12">
        <v>5</v>
      </c>
      <c r="C3417" s="13">
        <v>11</v>
      </c>
      <c r="D3417" s="14">
        <v>6808.1799999999994</v>
      </c>
      <c r="E3417">
        <f t="shared" si="265"/>
        <v>4</v>
      </c>
      <c r="F3417">
        <f t="shared" si="266"/>
        <v>4</v>
      </c>
      <c r="G3417">
        <f t="shared" si="267"/>
        <v>4</v>
      </c>
      <c r="H3417">
        <f t="shared" si="268"/>
        <v>444</v>
      </c>
      <c r="I3417" t="str">
        <f t="shared" si="269"/>
        <v>Platinum Customer</v>
      </c>
    </row>
    <row r="3418" spans="1:9" x14ac:dyDescent="0.25">
      <c r="A3418" s="11">
        <v>3421</v>
      </c>
      <c r="B3418" s="12">
        <v>28</v>
      </c>
      <c r="C3418" s="13">
        <v>10</v>
      </c>
      <c r="D3418" s="14">
        <v>4255.8900000000003</v>
      </c>
      <c r="E3418">
        <f t="shared" si="265"/>
        <v>3</v>
      </c>
      <c r="F3418">
        <f t="shared" si="266"/>
        <v>4</v>
      </c>
      <c r="G3418">
        <f t="shared" si="267"/>
        <v>4</v>
      </c>
      <c r="H3418">
        <f t="shared" si="268"/>
        <v>344</v>
      </c>
      <c r="I3418" t="str">
        <f t="shared" si="269"/>
        <v>Recent Customer</v>
      </c>
    </row>
    <row r="3419" spans="1:9" x14ac:dyDescent="0.25">
      <c r="A3419" s="11">
        <v>3422</v>
      </c>
      <c r="B3419" s="12">
        <v>32</v>
      </c>
      <c r="C3419" s="13">
        <v>5</v>
      </c>
      <c r="D3419" s="14">
        <v>2127.6400000000003</v>
      </c>
      <c r="E3419">
        <f t="shared" si="265"/>
        <v>3</v>
      </c>
      <c r="F3419">
        <f t="shared" si="266"/>
        <v>2</v>
      </c>
      <c r="G3419">
        <f t="shared" si="267"/>
        <v>2</v>
      </c>
      <c r="H3419">
        <f t="shared" si="268"/>
        <v>322</v>
      </c>
      <c r="I3419" t="str">
        <f t="shared" si="269"/>
        <v>Late Bloomer</v>
      </c>
    </row>
    <row r="3420" spans="1:9" x14ac:dyDescent="0.25">
      <c r="A3420" s="11">
        <v>3423</v>
      </c>
      <c r="B3420" s="12">
        <v>77</v>
      </c>
      <c r="C3420" s="13">
        <v>4</v>
      </c>
      <c r="D3420" s="14">
        <v>751.32000000000016</v>
      </c>
      <c r="E3420">
        <f t="shared" si="265"/>
        <v>2</v>
      </c>
      <c r="F3420">
        <f t="shared" si="266"/>
        <v>1</v>
      </c>
      <c r="G3420">
        <f t="shared" si="267"/>
        <v>1</v>
      </c>
      <c r="H3420">
        <f t="shared" si="268"/>
        <v>211</v>
      </c>
      <c r="I3420" t="str">
        <f t="shared" si="269"/>
        <v>Almost Lost Customer</v>
      </c>
    </row>
    <row r="3421" spans="1:9" x14ac:dyDescent="0.25">
      <c r="A3421" s="11">
        <v>3424</v>
      </c>
      <c r="B3421" s="12">
        <v>153</v>
      </c>
      <c r="C3421" s="13">
        <v>2</v>
      </c>
      <c r="D3421" s="14">
        <v>2056.27</v>
      </c>
      <c r="E3421">
        <f t="shared" si="265"/>
        <v>1</v>
      </c>
      <c r="F3421">
        <f t="shared" si="266"/>
        <v>1</v>
      </c>
      <c r="G3421">
        <f t="shared" si="267"/>
        <v>2</v>
      </c>
      <c r="H3421">
        <f t="shared" si="268"/>
        <v>112</v>
      </c>
      <c r="I3421" t="str">
        <f t="shared" si="269"/>
        <v>Evasive Customer</v>
      </c>
    </row>
    <row r="3422" spans="1:9" x14ac:dyDescent="0.25">
      <c r="A3422" s="11">
        <v>3425</v>
      </c>
      <c r="B3422" s="12">
        <v>18</v>
      </c>
      <c r="C3422" s="13">
        <v>6</v>
      </c>
      <c r="D3422" s="14">
        <v>3350.14</v>
      </c>
      <c r="E3422">
        <f t="shared" si="265"/>
        <v>4</v>
      </c>
      <c r="F3422">
        <f t="shared" si="266"/>
        <v>2</v>
      </c>
      <c r="G3422">
        <f t="shared" si="267"/>
        <v>3</v>
      </c>
      <c r="H3422">
        <f t="shared" si="268"/>
        <v>423</v>
      </c>
      <c r="I3422" t="str">
        <f t="shared" si="269"/>
        <v>Becoming Loyal</v>
      </c>
    </row>
    <row r="3423" spans="1:9" x14ac:dyDescent="0.25">
      <c r="A3423" s="11">
        <v>3426</v>
      </c>
      <c r="B3423" s="12">
        <v>45</v>
      </c>
      <c r="C3423" s="13">
        <v>6</v>
      </c>
      <c r="D3423" s="14">
        <v>3713.5199999999995</v>
      </c>
      <c r="E3423">
        <f t="shared" si="265"/>
        <v>3</v>
      </c>
      <c r="F3423">
        <f t="shared" si="266"/>
        <v>2</v>
      </c>
      <c r="G3423">
        <f t="shared" si="267"/>
        <v>3</v>
      </c>
      <c r="H3423">
        <f t="shared" si="268"/>
        <v>323</v>
      </c>
      <c r="I3423" t="str">
        <f t="shared" si="269"/>
        <v>Potential Customer</v>
      </c>
    </row>
    <row r="3424" spans="1:9" x14ac:dyDescent="0.25">
      <c r="A3424" s="11">
        <v>3427</v>
      </c>
      <c r="B3424" s="12">
        <v>1</v>
      </c>
      <c r="C3424" s="13">
        <v>8</v>
      </c>
      <c r="D3424" s="14">
        <v>3921</v>
      </c>
      <c r="E3424">
        <f t="shared" si="265"/>
        <v>4</v>
      </c>
      <c r="F3424">
        <f t="shared" si="266"/>
        <v>4</v>
      </c>
      <c r="G3424">
        <f t="shared" si="267"/>
        <v>3</v>
      </c>
      <c r="H3424">
        <f t="shared" si="268"/>
        <v>443</v>
      </c>
      <c r="I3424" t="str">
        <f t="shared" si="269"/>
        <v>Very Loyal</v>
      </c>
    </row>
    <row r="3425" spans="1:9" x14ac:dyDescent="0.25">
      <c r="A3425" s="11">
        <v>3428</v>
      </c>
      <c r="B3425" s="12">
        <v>91</v>
      </c>
      <c r="C3425" s="13">
        <v>1</v>
      </c>
      <c r="D3425" s="14">
        <v>509.97</v>
      </c>
      <c r="E3425">
        <f t="shared" si="265"/>
        <v>1</v>
      </c>
      <c r="F3425">
        <f t="shared" si="266"/>
        <v>1</v>
      </c>
      <c r="G3425">
        <f t="shared" si="267"/>
        <v>1</v>
      </c>
      <c r="H3425">
        <f t="shared" si="268"/>
        <v>111</v>
      </c>
      <c r="I3425" t="str">
        <f t="shared" si="269"/>
        <v>Lost Customer</v>
      </c>
    </row>
    <row r="3426" spans="1:9" x14ac:dyDescent="0.25">
      <c r="A3426" s="11">
        <v>3429</v>
      </c>
      <c r="B3426" s="12">
        <v>121</v>
      </c>
      <c r="C3426" s="13">
        <v>4</v>
      </c>
      <c r="D3426" s="14">
        <v>2242.33</v>
      </c>
      <c r="E3426">
        <f t="shared" si="265"/>
        <v>1</v>
      </c>
      <c r="F3426">
        <f t="shared" si="266"/>
        <v>1</v>
      </c>
      <c r="G3426">
        <f t="shared" si="267"/>
        <v>2</v>
      </c>
      <c r="H3426">
        <f t="shared" si="268"/>
        <v>112</v>
      </c>
      <c r="I3426" t="str">
        <f t="shared" si="269"/>
        <v>Evasive Customer</v>
      </c>
    </row>
    <row r="3427" spans="1:9" x14ac:dyDescent="0.25">
      <c r="A3427" s="11">
        <v>3430</v>
      </c>
      <c r="B3427" s="12">
        <v>63</v>
      </c>
      <c r="C3427" s="13">
        <v>7</v>
      </c>
      <c r="D3427" s="14">
        <v>1653.0199999999998</v>
      </c>
      <c r="E3427">
        <f t="shared" si="265"/>
        <v>2</v>
      </c>
      <c r="F3427">
        <f t="shared" si="266"/>
        <v>3</v>
      </c>
      <c r="G3427">
        <f t="shared" si="267"/>
        <v>1</v>
      </c>
      <c r="H3427">
        <f t="shared" si="268"/>
        <v>231</v>
      </c>
      <c r="I3427" t="str">
        <f t="shared" si="269"/>
        <v>Losing Customer</v>
      </c>
    </row>
    <row r="3428" spans="1:9" x14ac:dyDescent="0.25">
      <c r="A3428" s="11">
        <v>3431</v>
      </c>
      <c r="B3428" s="12">
        <v>28</v>
      </c>
      <c r="C3428" s="13">
        <v>10</v>
      </c>
      <c r="D3428" s="14">
        <v>6022.119999999999</v>
      </c>
      <c r="E3428">
        <f t="shared" si="265"/>
        <v>3</v>
      </c>
      <c r="F3428">
        <f t="shared" si="266"/>
        <v>4</v>
      </c>
      <c r="G3428">
        <f t="shared" si="267"/>
        <v>4</v>
      </c>
      <c r="H3428">
        <f t="shared" si="268"/>
        <v>344</v>
      </c>
      <c r="I3428" t="str">
        <f t="shared" si="269"/>
        <v>Recent Customer</v>
      </c>
    </row>
    <row r="3429" spans="1:9" x14ac:dyDescent="0.25">
      <c r="A3429" s="11">
        <v>3432</v>
      </c>
      <c r="B3429" s="12">
        <v>106</v>
      </c>
      <c r="C3429" s="13">
        <v>8</v>
      </c>
      <c r="D3429" s="14">
        <v>3707.7000000000003</v>
      </c>
      <c r="E3429">
        <f t="shared" si="265"/>
        <v>1</v>
      </c>
      <c r="F3429">
        <f t="shared" si="266"/>
        <v>4</v>
      </c>
      <c r="G3429">
        <f t="shared" si="267"/>
        <v>3</v>
      </c>
      <c r="H3429">
        <f t="shared" si="268"/>
        <v>143</v>
      </c>
      <c r="I3429" t="str">
        <f t="shared" si="269"/>
        <v>Almost Lost Customer</v>
      </c>
    </row>
    <row r="3430" spans="1:9" x14ac:dyDescent="0.25">
      <c r="A3430" s="11">
        <v>3433</v>
      </c>
      <c r="B3430" s="12">
        <v>0</v>
      </c>
      <c r="C3430" s="13">
        <v>10</v>
      </c>
      <c r="D3430" s="14">
        <v>5925.74</v>
      </c>
      <c r="E3430">
        <f t="shared" si="265"/>
        <v>4</v>
      </c>
      <c r="F3430">
        <f t="shared" si="266"/>
        <v>4</v>
      </c>
      <c r="G3430">
        <f t="shared" si="267"/>
        <v>4</v>
      </c>
      <c r="H3430">
        <f t="shared" si="268"/>
        <v>444</v>
      </c>
      <c r="I3430" t="str">
        <f t="shared" si="269"/>
        <v>Platinum Customer</v>
      </c>
    </row>
    <row r="3431" spans="1:9" x14ac:dyDescent="0.25">
      <c r="A3431" s="11">
        <v>3434</v>
      </c>
      <c r="B3431" s="12">
        <v>64</v>
      </c>
      <c r="C3431" s="13">
        <v>5</v>
      </c>
      <c r="D3431" s="14">
        <v>1831.51</v>
      </c>
      <c r="E3431">
        <f t="shared" si="265"/>
        <v>2</v>
      </c>
      <c r="F3431">
        <f t="shared" si="266"/>
        <v>2</v>
      </c>
      <c r="G3431">
        <f t="shared" si="267"/>
        <v>2</v>
      </c>
      <c r="H3431">
        <f t="shared" si="268"/>
        <v>222</v>
      </c>
      <c r="I3431" t="str">
        <f t="shared" si="269"/>
        <v>High Risk Customer</v>
      </c>
    </row>
    <row r="3432" spans="1:9" x14ac:dyDescent="0.25">
      <c r="A3432" s="11">
        <v>3435</v>
      </c>
      <c r="B3432" s="12">
        <v>136</v>
      </c>
      <c r="C3432" s="13">
        <v>5</v>
      </c>
      <c r="D3432" s="14">
        <v>2294.25</v>
      </c>
      <c r="E3432">
        <f t="shared" si="265"/>
        <v>1</v>
      </c>
      <c r="F3432">
        <f t="shared" si="266"/>
        <v>2</v>
      </c>
      <c r="G3432">
        <f t="shared" si="267"/>
        <v>2</v>
      </c>
      <c r="H3432">
        <f t="shared" si="268"/>
        <v>122</v>
      </c>
      <c r="I3432" t="str">
        <f t="shared" si="269"/>
        <v>Evasive Customer</v>
      </c>
    </row>
    <row r="3433" spans="1:9" x14ac:dyDescent="0.25">
      <c r="A3433" s="11">
        <v>3436</v>
      </c>
      <c r="B3433" s="12">
        <v>22</v>
      </c>
      <c r="C3433" s="13">
        <v>7</v>
      </c>
      <c r="D3433" s="14">
        <v>3302.8199999999997</v>
      </c>
      <c r="E3433">
        <f t="shared" si="265"/>
        <v>3</v>
      </c>
      <c r="F3433">
        <f t="shared" si="266"/>
        <v>3</v>
      </c>
      <c r="G3433">
        <f t="shared" si="267"/>
        <v>3</v>
      </c>
      <c r="H3433">
        <f t="shared" si="268"/>
        <v>333</v>
      </c>
      <c r="I3433" t="str">
        <f t="shared" si="269"/>
        <v>Potential Customer</v>
      </c>
    </row>
    <row r="3434" spans="1:9" x14ac:dyDescent="0.25">
      <c r="A3434" s="11">
        <v>3437</v>
      </c>
      <c r="B3434" s="12">
        <v>102</v>
      </c>
      <c r="C3434" s="13">
        <v>5</v>
      </c>
      <c r="D3434" s="14">
        <v>2340.7199999999993</v>
      </c>
      <c r="E3434">
        <f t="shared" si="265"/>
        <v>1</v>
      </c>
      <c r="F3434">
        <f t="shared" si="266"/>
        <v>2</v>
      </c>
      <c r="G3434">
        <f t="shared" si="267"/>
        <v>2</v>
      </c>
      <c r="H3434">
        <f t="shared" si="268"/>
        <v>122</v>
      </c>
      <c r="I3434" t="str">
        <f t="shared" si="269"/>
        <v>Evasive Customer</v>
      </c>
    </row>
    <row r="3435" spans="1:9" x14ac:dyDescent="0.25">
      <c r="A3435" s="11">
        <v>3438</v>
      </c>
      <c r="B3435" s="12">
        <v>174</v>
      </c>
      <c r="C3435" s="13">
        <v>5</v>
      </c>
      <c r="D3435" s="14">
        <v>3180.6400000000003</v>
      </c>
      <c r="E3435">
        <f t="shared" si="265"/>
        <v>1</v>
      </c>
      <c r="F3435">
        <f t="shared" si="266"/>
        <v>2</v>
      </c>
      <c r="G3435">
        <f t="shared" si="267"/>
        <v>3</v>
      </c>
      <c r="H3435">
        <f t="shared" si="268"/>
        <v>123</v>
      </c>
      <c r="I3435" t="str">
        <f t="shared" si="269"/>
        <v>Evasive Customer</v>
      </c>
    </row>
    <row r="3436" spans="1:9" x14ac:dyDescent="0.25">
      <c r="A3436" s="11">
        <v>3439</v>
      </c>
      <c r="B3436" s="12">
        <v>74</v>
      </c>
      <c r="C3436" s="13">
        <v>6</v>
      </c>
      <c r="D3436" s="14">
        <v>2109.2800000000002</v>
      </c>
      <c r="E3436">
        <f t="shared" si="265"/>
        <v>2</v>
      </c>
      <c r="F3436">
        <f t="shared" si="266"/>
        <v>2</v>
      </c>
      <c r="G3436">
        <f t="shared" si="267"/>
        <v>2</v>
      </c>
      <c r="H3436">
        <f t="shared" si="268"/>
        <v>222</v>
      </c>
      <c r="I3436" t="str">
        <f t="shared" si="269"/>
        <v>High Risk Customer</v>
      </c>
    </row>
    <row r="3437" spans="1:9" x14ac:dyDescent="0.25">
      <c r="A3437" s="11">
        <v>3440</v>
      </c>
      <c r="B3437" s="12">
        <v>32</v>
      </c>
      <c r="C3437" s="13">
        <v>5</v>
      </c>
      <c r="D3437" s="14">
        <v>1243.6499999999999</v>
      </c>
      <c r="E3437">
        <f t="shared" si="265"/>
        <v>3</v>
      </c>
      <c r="F3437">
        <f t="shared" si="266"/>
        <v>2</v>
      </c>
      <c r="G3437">
        <f t="shared" si="267"/>
        <v>1</v>
      </c>
      <c r="H3437">
        <f t="shared" si="268"/>
        <v>321</v>
      </c>
      <c r="I3437" t="str">
        <f t="shared" si="269"/>
        <v>Late Bloomer</v>
      </c>
    </row>
    <row r="3438" spans="1:9" x14ac:dyDescent="0.25">
      <c r="A3438" s="11">
        <v>3441</v>
      </c>
      <c r="B3438" s="12">
        <v>138</v>
      </c>
      <c r="C3438" s="13">
        <v>5</v>
      </c>
      <c r="D3438" s="14">
        <v>2119.4300000000003</v>
      </c>
      <c r="E3438">
        <f t="shared" si="265"/>
        <v>1</v>
      </c>
      <c r="F3438">
        <f t="shared" si="266"/>
        <v>2</v>
      </c>
      <c r="G3438">
        <f t="shared" si="267"/>
        <v>2</v>
      </c>
      <c r="H3438">
        <f t="shared" si="268"/>
        <v>122</v>
      </c>
      <c r="I3438" t="str">
        <f t="shared" si="269"/>
        <v>Evasive Customer</v>
      </c>
    </row>
    <row r="3439" spans="1:9" x14ac:dyDescent="0.25">
      <c r="A3439" s="11">
        <v>3442</v>
      </c>
      <c r="B3439" s="12">
        <v>203</v>
      </c>
      <c r="C3439" s="13">
        <v>4</v>
      </c>
      <c r="D3439" s="14">
        <v>1535.8399999999997</v>
      </c>
      <c r="E3439">
        <f t="shared" si="265"/>
        <v>1</v>
      </c>
      <c r="F3439">
        <f t="shared" si="266"/>
        <v>1</v>
      </c>
      <c r="G3439">
        <f t="shared" si="267"/>
        <v>1</v>
      </c>
      <c r="H3439">
        <f t="shared" si="268"/>
        <v>111</v>
      </c>
      <c r="I3439" t="str">
        <f t="shared" si="269"/>
        <v>Lost Customer</v>
      </c>
    </row>
    <row r="3440" spans="1:9" x14ac:dyDescent="0.25">
      <c r="A3440" s="11">
        <v>3443</v>
      </c>
      <c r="B3440" s="12">
        <v>29</v>
      </c>
      <c r="C3440" s="13">
        <v>6</v>
      </c>
      <c r="D3440" s="14">
        <v>3128.74</v>
      </c>
      <c r="E3440">
        <f t="shared" si="265"/>
        <v>3</v>
      </c>
      <c r="F3440">
        <f t="shared" si="266"/>
        <v>2</v>
      </c>
      <c r="G3440">
        <f t="shared" si="267"/>
        <v>3</v>
      </c>
      <c r="H3440">
        <f t="shared" si="268"/>
        <v>323</v>
      </c>
      <c r="I3440" t="str">
        <f t="shared" si="269"/>
        <v>Potential Customer</v>
      </c>
    </row>
    <row r="3441" spans="1:9" x14ac:dyDescent="0.25">
      <c r="A3441" s="11">
        <v>3444</v>
      </c>
      <c r="B3441" s="12">
        <v>39</v>
      </c>
      <c r="C3441" s="13">
        <v>2</v>
      </c>
      <c r="D3441" s="14">
        <v>1447.98</v>
      </c>
      <c r="E3441">
        <f t="shared" si="265"/>
        <v>3</v>
      </c>
      <c r="F3441">
        <f t="shared" si="266"/>
        <v>1</v>
      </c>
      <c r="G3441">
        <f t="shared" si="267"/>
        <v>1</v>
      </c>
      <c r="H3441">
        <f t="shared" si="268"/>
        <v>311</v>
      </c>
      <c r="I3441" t="str">
        <f t="shared" si="269"/>
        <v>Late Bloomer</v>
      </c>
    </row>
    <row r="3442" spans="1:9" x14ac:dyDescent="0.25">
      <c r="A3442" s="11">
        <v>3445</v>
      </c>
      <c r="B3442" s="12">
        <v>14</v>
      </c>
      <c r="C3442" s="13">
        <v>6</v>
      </c>
      <c r="D3442" s="14">
        <v>3864.4599999999991</v>
      </c>
      <c r="E3442">
        <f t="shared" si="265"/>
        <v>4</v>
      </c>
      <c r="F3442">
        <f t="shared" si="266"/>
        <v>2</v>
      </c>
      <c r="G3442">
        <f t="shared" si="267"/>
        <v>3</v>
      </c>
      <c r="H3442">
        <f t="shared" si="268"/>
        <v>423</v>
      </c>
      <c r="I3442" t="str">
        <f t="shared" si="269"/>
        <v>Becoming Loyal</v>
      </c>
    </row>
    <row r="3443" spans="1:9" x14ac:dyDescent="0.25">
      <c r="A3443" s="11">
        <v>3446</v>
      </c>
      <c r="B3443" s="12">
        <v>4</v>
      </c>
      <c r="C3443" s="13">
        <v>2</v>
      </c>
      <c r="D3443" s="14">
        <v>308.78000000000003</v>
      </c>
      <c r="E3443">
        <f t="shared" si="265"/>
        <v>4</v>
      </c>
      <c r="F3443">
        <f t="shared" si="266"/>
        <v>1</v>
      </c>
      <c r="G3443">
        <f t="shared" si="267"/>
        <v>1</v>
      </c>
      <c r="H3443">
        <f t="shared" si="268"/>
        <v>411</v>
      </c>
      <c r="I3443" t="str">
        <f t="shared" si="269"/>
        <v>Recent Customer</v>
      </c>
    </row>
    <row r="3444" spans="1:9" x14ac:dyDescent="0.25">
      <c r="A3444" s="11">
        <v>3447</v>
      </c>
      <c r="B3444" s="12">
        <v>83</v>
      </c>
      <c r="C3444" s="13">
        <v>11</v>
      </c>
      <c r="D3444" s="14">
        <v>3893.0599999999995</v>
      </c>
      <c r="E3444">
        <f t="shared" si="265"/>
        <v>2</v>
      </c>
      <c r="F3444">
        <f t="shared" si="266"/>
        <v>4</v>
      </c>
      <c r="G3444">
        <f t="shared" si="267"/>
        <v>3</v>
      </c>
      <c r="H3444">
        <f t="shared" si="268"/>
        <v>243</v>
      </c>
      <c r="I3444" t="str">
        <f t="shared" si="269"/>
        <v>Losing Customer</v>
      </c>
    </row>
    <row r="3445" spans="1:9" x14ac:dyDescent="0.25">
      <c r="A3445" s="11">
        <v>3448</v>
      </c>
      <c r="B3445" s="12">
        <v>10</v>
      </c>
      <c r="C3445" s="13">
        <v>5</v>
      </c>
      <c r="D3445" s="14">
        <v>2616.8000000000002</v>
      </c>
      <c r="E3445">
        <f t="shared" si="265"/>
        <v>4</v>
      </c>
      <c r="F3445">
        <f t="shared" si="266"/>
        <v>2</v>
      </c>
      <c r="G3445">
        <f t="shared" si="267"/>
        <v>2</v>
      </c>
      <c r="H3445">
        <f t="shared" si="268"/>
        <v>422</v>
      </c>
      <c r="I3445" t="str">
        <f t="shared" si="269"/>
        <v>Becoming Loyal</v>
      </c>
    </row>
    <row r="3446" spans="1:9" x14ac:dyDescent="0.25">
      <c r="A3446" s="11">
        <v>3449</v>
      </c>
      <c r="B3446" s="12">
        <v>149</v>
      </c>
      <c r="C3446" s="13">
        <v>4</v>
      </c>
      <c r="D3446" s="14">
        <v>1541.16</v>
      </c>
      <c r="E3446">
        <f t="shared" si="265"/>
        <v>1</v>
      </c>
      <c r="F3446">
        <f t="shared" si="266"/>
        <v>1</v>
      </c>
      <c r="G3446">
        <f t="shared" si="267"/>
        <v>1</v>
      </c>
      <c r="H3446">
        <f t="shared" si="268"/>
        <v>111</v>
      </c>
      <c r="I3446" t="str">
        <f t="shared" si="269"/>
        <v>Lost Customer</v>
      </c>
    </row>
    <row r="3447" spans="1:9" x14ac:dyDescent="0.25">
      <c r="A3447" s="11">
        <v>3450</v>
      </c>
      <c r="B3447" s="12">
        <v>98</v>
      </c>
      <c r="C3447" s="13">
        <v>6</v>
      </c>
      <c r="D3447" s="14">
        <v>5577.06</v>
      </c>
      <c r="E3447">
        <f t="shared" si="265"/>
        <v>1</v>
      </c>
      <c r="F3447">
        <f t="shared" si="266"/>
        <v>2</v>
      </c>
      <c r="G3447">
        <f t="shared" si="267"/>
        <v>4</v>
      </c>
      <c r="H3447">
        <f t="shared" si="268"/>
        <v>124</v>
      </c>
      <c r="I3447" t="str">
        <f t="shared" si="269"/>
        <v>Almost Lost Customer</v>
      </c>
    </row>
    <row r="3448" spans="1:9" x14ac:dyDescent="0.25">
      <c r="A3448" s="11">
        <v>3451</v>
      </c>
      <c r="B3448" s="12">
        <v>15</v>
      </c>
      <c r="C3448" s="13">
        <v>9</v>
      </c>
      <c r="D3448" s="14">
        <v>4489.09</v>
      </c>
      <c r="E3448">
        <f t="shared" si="265"/>
        <v>4</v>
      </c>
      <c r="F3448">
        <f t="shared" si="266"/>
        <v>4</v>
      </c>
      <c r="G3448">
        <f t="shared" si="267"/>
        <v>4</v>
      </c>
      <c r="H3448">
        <f t="shared" si="268"/>
        <v>444</v>
      </c>
      <c r="I3448" t="str">
        <f t="shared" si="269"/>
        <v>Platinum Customer</v>
      </c>
    </row>
    <row r="3449" spans="1:9" x14ac:dyDescent="0.25">
      <c r="A3449" s="11">
        <v>3452</v>
      </c>
      <c r="B3449" s="12">
        <v>2</v>
      </c>
      <c r="C3449" s="13">
        <v>2</v>
      </c>
      <c r="D3449" s="14">
        <v>1820.5700000000002</v>
      </c>
      <c r="E3449">
        <f t="shared" si="265"/>
        <v>4</v>
      </c>
      <c r="F3449">
        <f t="shared" si="266"/>
        <v>1</v>
      </c>
      <c r="G3449">
        <f t="shared" si="267"/>
        <v>2</v>
      </c>
      <c r="H3449">
        <f t="shared" si="268"/>
        <v>412</v>
      </c>
      <c r="I3449" t="str">
        <f t="shared" si="269"/>
        <v>Recent Customer</v>
      </c>
    </row>
    <row r="3450" spans="1:9" x14ac:dyDescent="0.25">
      <c r="A3450" s="11">
        <v>3453</v>
      </c>
      <c r="B3450" s="12">
        <v>72</v>
      </c>
      <c r="C3450" s="13">
        <v>6</v>
      </c>
      <c r="D3450" s="14">
        <v>2341.2900000000004</v>
      </c>
      <c r="E3450">
        <f t="shared" si="265"/>
        <v>2</v>
      </c>
      <c r="F3450">
        <f t="shared" si="266"/>
        <v>2</v>
      </c>
      <c r="G3450">
        <f t="shared" si="267"/>
        <v>2</v>
      </c>
      <c r="H3450">
        <f t="shared" si="268"/>
        <v>222</v>
      </c>
      <c r="I3450" t="str">
        <f t="shared" si="269"/>
        <v>High Risk Customer</v>
      </c>
    </row>
    <row r="3451" spans="1:9" x14ac:dyDescent="0.25">
      <c r="A3451" s="11">
        <v>3454</v>
      </c>
      <c r="B3451" s="12">
        <v>115</v>
      </c>
      <c r="C3451" s="13">
        <v>5</v>
      </c>
      <c r="D3451" s="14">
        <v>1340.1099999999997</v>
      </c>
      <c r="E3451">
        <f t="shared" si="265"/>
        <v>1</v>
      </c>
      <c r="F3451">
        <f t="shared" si="266"/>
        <v>2</v>
      </c>
      <c r="G3451">
        <f t="shared" si="267"/>
        <v>1</v>
      </c>
      <c r="H3451">
        <f t="shared" si="268"/>
        <v>121</v>
      </c>
      <c r="I3451" t="str">
        <f t="shared" si="269"/>
        <v>Evasive Customer</v>
      </c>
    </row>
    <row r="3452" spans="1:9" x14ac:dyDescent="0.25">
      <c r="A3452" s="11">
        <v>3455</v>
      </c>
      <c r="B3452" s="12">
        <v>9</v>
      </c>
      <c r="C3452" s="13">
        <v>6</v>
      </c>
      <c r="D3452" s="14">
        <v>1766.48</v>
      </c>
      <c r="E3452">
        <f t="shared" si="265"/>
        <v>4</v>
      </c>
      <c r="F3452">
        <f t="shared" si="266"/>
        <v>2</v>
      </c>
      <c r="G3452">
        <f t="shared" si="267"/>
        <v>1</v>
      </c>
      <c r="H3452">
        <f t="shared" si="268"/>
        <v>421</v>
      </c>
      <c r="I3452" t="str">
        <f t="shared" si="269"/>
        <v>Becoming Loyal</v>
      </c>
    </row>
    <row r="3453" spans="1:9" x14ac:dyDescent="0.25">
      <c r="A3453" s="11">
        <v>3456</v>
      </c>
      <c r="B3453" s="12">
        <v>63</v>
      </c>
      <c r="C3453" s="13">
        <v>3</v>
      </c>
      <c r="D3453" s="14">
        <v>2399.59</v>
      </c>
      <c r="E3453">
        <f t="shared" si="265"/>
        <v>2</v>
      </c>
      <c r="F3453">
        <f t="shared" si="266"/>
        <v>1</v>
      </c>
      <c r="G3453">
        <f t="shared" si="267"/>
        <v>2</v>
      </c>
      <c r="H3453">
        <f t="shared" si="268"/>
        <v>212</v>
      </c>
      <c r="I3453" t="str">
        <f t="shared" si="269"/>
        <v>High Risk Customer</v>
      </c>
    </row>
    <row r="3454" spans="1:9" x14ac:dyDescent="0.25">
      <c r="A3454" s="11">
        <v>3457</v>
      </c>
      <c r="B3454" s="12">
        <v>97</v>
      </c>
      <c r="C3454" s="13">
        <v>3</v>
      </c>
      <c r="D3454" s="14">
        <v>1802.9</v>
      </c>
      <c r="E3454">
        <f t="shared" si="265"/>
        <v>1</v>
      </c>
      <c r="F3454">
        <f t="shared" si="266"/>
        <v>1</v>
      </c>
      <c r="G3454">
        <f t="shared" si="267"/>
        <v>2</v>
      </c>
      <c r="H3454">
        <f t="shared" si="268"/>
        <v>112</v>
      </c>
      <c r="I3454" t="str">
        <f t="shared" si="269"/>
        <v>Evasive Customer</v>
      </c>
    </row>
    <row r="3455" spans="1:9" x14ac:dyDescent="0.25">
      <c r="A3455" s="11">
        <v>3458</v>
      </c>
      <c r="B3455" s="12">
        <v>108</v>
      </c>
      <c r="C3455" s="13">
        <v>4</v>
      </c>
      <c r="D3455" s="14">
        <v>1740.37</v>
      </c>
      <c r="E3455">
        <f t="shared" si="265"/>
        <v>1</v>
      </c>
      <c r="F3455">
        <f t="shared" si="266"/>
        <v>1</v>
      </c>
      <c r="G3455">
        <f t="shared" si="267"/>
        <v>1</v>
      </c>
      <c r="H3455">
        <f t="shared" si="268"/>
        <v>111</v>
      </c>
      <c r="I3455" t="str">
        <f t="shared" si="269"/>
        <v>Lost Customer</v>
      </c>
    </row>
    <row r="3456" spans="1:9" x14ac:dyDescent="0.25">
      <c r="A3456" s="11">
        <v>3459</v>
      </c>
      <c r="B3456" s="12">
        <v>66</v>
      </c>
      <c r="C3456" s="13">
        <v>3</v>
      </c>
      <c r="D3456" s="14">
        <v>2667.1400000000003</v>
      </c>
      <c r="E3456">
        <f t="shared" si="265"/>
        <v>2</v>
      </c>
      <c r="F3456">
        <f t="shared" si="266"/>
        <v>1</v>
      </c>
      <c r="G3456">
        <f t="shared" si="267"/>
        <v>2</v>
      </c>
      <c r="H3456">
        <f t="shared" si="268"/>
        <v>212</v>
      </c>
      <c r="I3456" t="str">
        <f t="shared" si="269"/>
        <v>High Risk Customer</v>
      </c>
    </row>
    <row r="3457" spans="1:9" x14ac:dyDescent="0.25">
      <c r="A3457" s="11">
        <v>3460</v>
      </c>
      <c r="B3457" s="12">
        <v>80</v>
      </c>
      <c r="C3457" s="13">
        <v>9</v>
      </c>
      <c r="D3457" s="14">
        <v>7584.6399999999994</v>
      </c>
      <c r="E3457">
        <f t="shared" si="265"/>
        <v>2</v>
      </c>
      <c r="F3457">
        <f t="shared" si="266"/>
        <v>4</v>
      </c>
      <c r="G3457">
        <f t="shared" si="267"/>
        <v>4</v>
      </c>
      <c r="H3457">
        <f t="shared" si="268"/>
        <v>244</v>
      </c>
      <c r="I3457" t="str">
        <f t="shared" si="269"/>
        <v>Losing Customer</v>
      </c>
    </row>
    <row r="3458" spans="1:9" x14ac:dyDescent="0.25">
      <c r="A3458" s="11">
        <v>3461</v>
      </c>
      <c r="B3458" s="12">
        <v>136</v>
      </c>
      <c r="C3458" s="13">
        <v>7</v>
      </c>
      <c r="D3458" s="14">
        <v>4233.2</v>
      </c>
      <c r="E3458">
        <f t="shared" si="265"/>
        <v>1</v>
      </c>
      <c r="F3458">
        <f t="shared" si="266"/>
        <v>3</v>
      </c>
      <c r="G3458">
        <f t="shared" si="267"/>
        <v>4</v>
      </c>
      <c r="H3458">
        <f t="shared" si="268"/>
        <v>134</v>
      </c>
      <c r="I3458" t="str">
        <f t="shared" si="269"/>
        <v>Almost Lost Customer</v>
      </c>
    </row>
    <row r="3459" spans="1:9" x14ac:dyDescent="0.25">
      <c r="A3459" s="11">
        <v>3462</v>
      </c>
      <c r="B3459" s="12">
        <v>21</v>
      </c>
      <c r="C3459" s="13">
        <v>5</v>
      </c>
      <c r="D3459" s="14">
        <v>4416.71</v>
      </c>
      <c r="E3459">
        <f t="shared" si="265"/>
        <v>3</v>
      </c>
      <c r="F3459">
        <f t="shared" si="266"/>
        <v>2</v>
      </c>
      <c r="G3459">
        <f t="shared" si="267"/>
        <v>4</v>
      </c>
      <c r="H3459">
        <f t="shared" si="268"/>
        <v>324</v>
      </c>
      <c r="I3459" t="str">
        <f t="shared" si="269"/>
        <v>Potential Customer</v>
      </c>
    </row>
    <row r="3460" spans="1:9" x14ac:dyDescent="0.25">
      <c r="A3460" s="11">
        <v>3463</v>
      </c>
      <c r="B3460" s="12">
        <v>57</v>
      </c>
      <c r="C3460" s="13">
        <v>4</v>
      </c>
      <c r="D3460" s="14">
        <v>993.92000000000007</v>
      </c>
      <c r="E3460">
        <f t="shared" si="265"/>
        <v>2</v>
      </c>
      <c r="F3460">
        <f t="shared" si="266"/>
        <v>1</v>
      </c>
      <c r="G3460">
        <f t="shared" si="267"/>
        <v>1</v>
      </c>
      <c r="H3460">
        <f t="shared" si="268"/>
        <v>211</v>
      </c>
      <c r="I3460" t="str">
        <f t="shared" si="269"/>
        <v>Almost Lost Customer</v>
      </c>
    </row>
    <row r="3461" spans="1:9" x14ac:dyDescent="0.25">
      <c r="A3461" s="11">
        <v>3464</v>
      </c>
      <c r="B3461" s="12"/>
      <c r="C3461" s="13">
        <v>2</v>
      </c>
      <c r="D3461" s="14"/>
      <c r="E3461">
        <f t="shared" si="265"/>
        <v>4</v>
      </c>
      <c r="F3461">
        <f t="shared" si="266"/>
        <v>1</v>
      </c>
      <c r="G3461">
        <f t="shared" si="267"/>
        <v>1</v>
      </c>
      <c r="H3461">
        <f t="shared" si="268"/>
        <v>411</v>
      </c>
      <c r="I3461" t="str">
        <f t="shared" si="269"/>
        <v>Recent Customer</v>
      </c>
    </row>
    <row r="3462" spans="1:9" x14ac:dyDescent="0.25">
      <c r="A3462" s="11">
        <v>3465</v>
      </c>
      <c r="B3462" s="12">
        <v>72</v>
      </c>
      <c r="C3462" s="13">
        <v>10</v>
      </c>
      <c r="D3462" s="14">
        <v>4256.18</v>
      </c>
      <c r="E3462">
        <f t="shared" ref="E3462:E3498" si="270">IF(B3462&gt;88,1,IF(AND(B3462&lt;=88,B3462&gt;45),2,IF(AND(B3462&lt;=45,B3462&gt;18),3,IF(B3462&lt;=18,4))))</f>
        <v>2</v>
      </c>
      <c r="F3462">
        <f t="shared" ref="F3462:F3498" si="271">IF(C3462&gt;7,4,IF(AND(C3462&lt;=7,C3462&gt;6),3,IF(AND(C3462&lt;=6,C3462&gt;4),2,IF(C3462&lt;=4,1))))</f>
        <v>4</v>
      </c>
      <c r="G3462">
        <f t="shared" ref="G3462:G3498" si="272">IF(D3462&gt;4095.63,4,IF(AND(D3462&lt;=4095.63,D3462&gt;2785.04),3,IF(AND(D3462&lt;=2785.04,D3462&gt;1779.7),2,IF(D3462&lt;=1779.7,1))))</f>
        <v>4</v>
      </c>
      <c r="H3462">
        <f t="shared" ref="H3462:H3498" si="273">100*E3462+10*F3462+G3462</f>
        <v>244</v>
      </c>
      <c r="I3462" t="str">
        <f t="shared" ref="I3462:I3498" si="274">IF(H3462=444,"Platinum Customer",IF(AND(H3462&lt;444,H3462&gt;=433),"Very Loyal",IF(AND(H3462&lt;433,H3462&gt;=421),"Becoming Loyal",IF(AND(H3462&lt;421,H3462&gt;=344),"Recent Customer",IF(AND(H3462&lt;344,H3462&gt;=323),"Potential Customer",IF(AND(H3462&lt;323,H3462&gt;=311),"Late Bloomer",IF(AND(H3462&lt;311,H3462&gt;=224),"Losing Customer",IF(AND(H3462&lt;224,H3462&gt;=212),"High Risk Customer",IF(AND(H3462&lt;212,H3462&gt;=124),"Almost Lost Customer",IF(AND(H3462&lt;124,H3462&gt;=112),"Evasive Customer",IF(H3462=111,"Lost Customer")))))))))))</f>
        <v>Losing Customer</v>
      </c>
    </row>
    <row r="3463" spans="1:9" x14ac:dyDescent="0.25">
      <c r="A3463" s="11">
        <v>3466</v>
      </c>
      <c r="B3463" s="12">
        <v>68</v>
      </c>
      <c r="C3463" s="13">
        <v>3</v>
      </c>
      <c r="D3463" s="14">
        <v>272.79000000000019</v>
      </c>
      <c r="E3463">
        <f t="shared" si="270"/>
        <v>2</v>
      </c>
      <c r="F3463">
        <f t="shared" si="271"/>
        <v>1</v>
      </c>
      <c r="G3463">
        <f t="shared" si="272"/>
        <v>1</v>
      </c>
      <c r="H3463">
        <f t="shared" si="273"/>
        <v>211</v>
      </c>
      <c r="I3463" t="str">
        <f t="shared" si="274"/>
        <v>Almost Lost Customer</v>
      </c>
    </row>
    <row r="3464" spans="1:9" x14ac:dyDescent="0.25">
      <c r="A3464" s="11">
        <v>3467</v>
      </c>
      <c r="B3464" s="12">
        <v>5</v>
      </c>
      <c r="C3464" s="13">
        <v>6</v>
      </c>
      <c r="D3464" s="14">
        <v>5135</v>
      </c>
      <c r="E3464">
        <f t="shared" si="270"/>
        <v>4</v>
      </c>
      <c r="F3464">
        <f t="shared" si="271"/>
        <v>2</v>
      </c>
      <c r="G3464">
        <f t="shared" si="272"/>
        <v>4</v>
      </c>
      <c r="H3464">
        <f t="shared" si="273"/>
        <v>424</v>
      </c>
      <c r="I3464" t="str">
        <f t="shared" si="274"/>
        <v>Becoming Loyal</v>
      </c>
    </row>
    <row r="3465" spans="1:9" x14ac:dyDescent="0.25">
      <c r="A3465" s="11">
        <v>3468</v>
      </c>
      <c r="B3465" s="12">
        <v>1</v>
      </c>
      <c r="C3465" s="13">
        <v>7</v>
      </c>
      <c r="D3465" s="14">
        <v>1705.4299999999998</v>
      </c>
      <c r="E3465">
        <f t="shared" si="270"/>
        <v>4</v>
      </c>
      <c r="F3465">
        <f t="shared" si="271"/>
        <v>3</v>
      </c>
      <c r="G3465">
        <f t="shared" si="272"/>
        <v>1</v>
      </c>
      <c r="H3465">
        <f t="shared" si="273"/>
        <v>431</v>
      </c>
      <c r="I3465" t="str">
        <f t="shared" si="274"/>
        <v>Becoming Loyal</v>
      </c>
    </row>
    <row r="3466" spans="1:9" x14ac:dyDescent="0.25">
      <c r="A3466" s="11">
        <v>3469</v>
      </c>
      <c r="B3466" s="12">
        <v>38</v>
      </c>
      <c r="C3466" s="13">
        <v>4</v>
      </c>
      <c r="D3466" s="14">
        <v>320.18999999999988</v>
      </c>
      <c r="E3466">
        <f t="shared" si="270"/>
        <v>3</v>
      </c>
      <c r="F3466">
        <f t="shared" si="271"/>
        <v>1</v>
      </c>
      <c r="G3466">
        <f t="shared" si="272"/>
        <v>1</v>
      </c>
      <c r="H3466">
        <f t="shared" si="273"/>
        <v>311</v>
      </c>
      <c r="I3466" t="str">
        <f t="shared" si="274"/>
        <v>Late Bloomer</v>
      </c>
    </row>
    <row r="3467" spans="1:9" x14ac:dyDescent="0.25">
      <c r="A3467" s="11">
        <v>3470</v>
      </c>
      <c r="B3467" s="12">
        <v>2</v>
      </c>
      <c r="C3467" s="13">
        <v>8</v>
      </c>
      <c r="D3467" s="14">
        <v>7228.7999999999993</v>
      </c>
      <c r="E3467">
        <f t="shared" si="270"/>
        <v>4</v>
      </c>
      <c r="F3467">
        <f t="shared" si="271"/>
        <v>4</v>
      </c>
      <c r="G3467">
        <f t="shared" si="272"/>
        <v>4</v>
      </c>
      <c r="H3467">
        <f t="shared" si="273"/>
        <v>444</v>
      </c>
      <c r="I3467" t="str">
        <f t="shared" si="274"/>
        <v>Platinum Customer</v>
      </c>
    </row>
    <row r="3468" spans="1:9" x14ac:dyDescent="0.25">
      <c r="A3468" s="11">
        <v>3471</v>
      </c>
      <c r="B3468" s="12">
        <v>148</v>
      </c>
      <c r="C3468" s="13">
        <v>4</v>
      </c>
      <c r="D3468" s="14">
        <v>1914.1000000000004</v>
      </c>
      <c r="E3468">
        <f t="shared" si="270"/>
        <v>1</v>
      </c>
      <c r="F3468">
        <f t="shared" si="271"/>
        <v>1</v>
      </c>
      <c r="G3468">
        <f t="shared" si="272"/>
        <v>2</v>
      </c>
      <c r="H3468">
        <f t="shared" si="273"/>
        <v>112</v>
      </c>
      <c r="I3468" t="str">
        <f t="shared" si="274"/>
        <v>Evasive Customer</v>
      </c>
    </row>
    <row r="3469" spans="1:9" x14ac:dyDescent="0.25">
      <c r="A3469" s="11">
        <v>3472</v>
      </c>
      <c r="B3469" s="12">
        <v>5</v>
      </c>
      <c r="C3469" s="13">
        <v>6</v>
      </c>
      <c r="D3469" s="14">
        <v>2779.5800000000004</v>
      </c>
      <c r="E3469">
        <f t="shared" si="270"/>
        <v>4</v>
      </c>
      <c r="F3469">
        <f t="shared" si="271"/>
        <v>2</v>
      </c>
      <c r="G3469">
        <f t="shared" si="272"/>
        <v>2</v>
      </c>
      <c r="H3469">
        <f t="shared" si="273"/>
        <v>422</v>
      </c>
      <c r="I3469" t="str">
        <f t="shared" si="274"/>
        <v>Becoming Loyal</v>
      </c>
    </row>
    <row r="3470" spans="1:9" x14ac:dyDescent="0.25">
      <c r="A3470" s="11">
        <v>3473</v>
      </c>
      <c r="B3470" s="12">
        <v>12</v>
      </c>
      <c r="C3470" s="13">
        <v>4</v>
      </c>
      <c r="D3470" s="14">
        <v>1504.21</v>
      </c>
      <c r="E3470">
        <f t="shared" si="270"/>
        <v>4</v>
      </c>
      <c r="F3470">
        <f t="shared" si="271"/>
        <v>1</v>
      </c>
      <c r="G3470">
        <f t="shared" si="272"/>
        <v>1</v>
      </c>
      <c r="H3470">
        <f t="shared" si="273"/>
        <v>411</v>
      </c>
      <c r="I3470" t="str">
        <f t="shared" si="274"/>
        <v>Recent Customer</v>
      </c>
    </row>
    <row r="3471" spans="1:9" x14ac:dyDescent="0.25">
      <c r="A3471" s="11">
        <v>3474</v>
      </c>
      <c r="B3471" s="12">
        <v>71</v>
      </c>
      <c r="C3471" s="13">
        <v>5</v>
      </c>
      <c r="D3471" s="14">
        <v>2358.9899999999998</v>
      </c>
      <c r="E3471">
        <f t="shared" si="270"/>
        <v>2</v>
      </c>
      <c r="F3471">
        <f t="shared" si="271"/>
        <v>2</v>
      </c>
      <c r="G3471">
        <f t="shared" si="272"/>
        <v>2</v>
      </c>
      <c r="H3471">
        <f t="shared" si="273"/>
        <v>222</v>
      </c>
      <c r="I3471" t="str">
        <f t="shared" si="274"/>
        <v>High Risk Customer</v>
      </c>
    </row>
    <row r="3472" spans="1:9" x14ac:dyDescent="0.25">
      <c r="A3472" s="11">
        <v>3475</v>
      </c>
      <c r="B3472" s="12">
        <v>3</v>
      </c>
      <c r="C3472" s="13">
        <v>4</v>
      </c>
      <c r="D3472" s="14">
        <v>2515.14</v>
      </c>
      <c r="E3472">
        <f t="shared" si="270"/>
        <v>4</v>
      </c>
      <c r="F3472">
        <f t="shared" si="271"/>
        <v>1</v>
      </c>
      <c r="G3472">
        <f t="shared" si="272"/>
        <v>2</v>
      </c>
      <c r="H3472">
        <f t="shared" si="273"/>
        <v>412</v>
      </c>
      <c r="I3472" t="str">
        <f t="shared" si="274"/>
        <v>Recent Customer</v>
      </c>
    </row>
    <row r="3473" spans="1:9" x14ac:dyDescent="0.25">
      <c r="A3473" s="11">
        <v>3476</v>
      </c>
      <c r="B3473" s="12">
        <v>50</v>
      </c>
      <c r="C3473" s="13">
        <v>5</v>
      </c>
      <c r="D3473" s="14">
        <v>1152.3599999999999</v>
      </c>
      <c r="E3473">
        <f t="shared" si="270"/>
        <v>2</v>
      </c>
      <c r="F3473">
        <f t="shared" si="271"/>
        <v>2</v>
      </c>
      <c r="G3473">
        <f t="shared" si="272"/>
        <v>1</v>
      </c>
      <c r="H3473">
        <f t="shared" si="273"/>
        <v>221</v>
      </c>
      <c r="I3473" t="str">
        <f t="shared" si="274"/>
        <v>High Risk Customer</v>
      </c>
    </row>
    <row r="3474" spans="1:9" x14ac:dyDescent="0.25">
      <c r="A3474" s="11">
        <v>3477</v>
      </c>
      <c r="B3474" s="12">
        <v>64</v>
      </c>
      <c r="C3474" s="13">
        <v>8</v>
      </c>
      <c r="D3474" s="14">
        <v>3106.49</v>
      </c>
      <c r="E3474">
        <f t="shared" si="270"/>
        <v>2</v>
      </c>
      <c r="F3474">
        <f t="shared" si="271"/>
        <v>4</v>
      </c>
      <c r="G3474">
        <f t="shared" si="272"/>
        <v>3</v>
      </c>
      <c r="H3474">
        <f t="shared" si="273"/>
        <v>243</v>
      </c>
      <c r="I3474" t="str">
        <f t="shared" si="274"/>
        <v>Losing Customer</v>
      </c>
    </row>
    <row r="3475" spans="1:9" x14ac:dyDescent="0.25">
      <c r="A3475" s="11">
        <v>3478</v>
      </c>
      <c r="B3475" s="12">
        <v>29</v>
      </c>
      <c r="C3475" s="13">
        <v>6</v>
      </c>
      <c r="D3475" s="14">
        <v>4297.8499999999995</v>
      </c>
      <c r="E3475">
        <f t="shared" si="270"/>
        <v>3</v>
      </c>
      <c r="F3475">
        <f t="shared" si="271"/>
        <v>2</v>
      </c>
      <c r="G3475">
        <f t="shared" si="272"/>
        <v>4</v>
      </c>
      <c r="H3475">
        <f t="shared" si="273"/>
        <v>324</v>
      </c>
      <c r="I3475" t="str">
        <f t="shared" si="274"/>
        <v>Potential Customer</v>
      </c>
    </row>
    <row r="3476" spans="1:9" x14ac:dyDescent="0.25">
      <c r="A3476" s="11">
        <v>3479</v>
      </c>
      <c r="B3476" s="12">
        <v>31</v>
      </c>
      <c r="C3476" s="13">
        <v>6</v>
      </c>
      <c r="D3476" s="14">
        <v>2265.96</v>
      </c>
      <c r="E3476">
        <f t="shared" si="270"/>
        <v>3</v>
      </c>
      <c r="F3476">
        <f t="shared" si="271"/>
        <v>2</v>
      </c>
      <c r="G3476">
        <f t="shared" si="272"/>
        <v>2</v>
      </c>
      <c r="H3476">
        <f t="shared" si="273"/>
        <v>322</v>
      </c>
      <c r="I3476" t="str">
        <f t="shared" si="274"/>
        <v>Late Bloomer</v>
      </c>
    </row>
    <row r="3477" spans="1:9" x14ac:dyDescent="0.25">
      <c r="A3477" s="11">
        <v>3480</v>
      </c>
      <c r="B3477" s="12">
        <v>16</v>
      </c>
      <c r="C3477" s="13">
        <v>4</v>
      </c>
      <c r="D3477" s="14">
        <v>1770.26</v>
      </c>
      <c r="E3477">
        <f t="shared" si="270"/>
        <v>4</v>
      </c>
      <c r="F3477">
        <f t="shared" si="271"/>
        <v>1</v>
      </c>
      <c r="G3477">
        <f t="shared" si="272"/>
        <v>1</v>
      </c>
      <c r="H3477">
        <f t="shared" si="273"/>
        <v>411</v>
      </c>
      <c r="I3477" t="str">
        <f t="shared" si="274"/>
        <v>Recent Customer</v>
      </c>
    </row>
    <row r="3478" spans="1:9" x14ac:dyDescent="0.25">
      <c r="A3478" s="11">
        <v>3481</v>
      </c>
      <c r="B3478" s="12">
        <v>54</v>
      </c>
      <c r="C3478" s="13">
        <v>7</v>
      </c>
      <c r="D3478" s="14">
        <v>2438.4499999999998</v>
      </c>
      <c r="E3478">
        <f t="shared" si="270"/>
        <v>2</v>
      </c>
      <c r="F3478">
        <f t="shared" si="271"/>
        <v>3</v>
      </c>
      <c r="G3478">
        <f t="shared" si="272"/>
        <v>2</v>
      </c>
      <c r="H3478">
        <f t="shared" si="273"/>
        <v>232</v>
      </c>
      <c r="I3478" t="str">
        <f t="shared" si="274"/>
        <v>Losing Customer</v>
      </c>
    </row>
    <row r="3479" spans="1:9" x14ac:dyDescent="0.25">
      <c r="A3479" s="11">
        <v>3482</v>
      </c>
      <c r="B3479" s="12">
        <v>27</v>
      </c>
      <c r="C3479" s="13">
        <v>8</v>
      </c>
      <c r="D3479" s="14">
        <v>5549.5899999999992</v>
      </c>
      <c r="E3479">
        <f t="shared" si="270"/>
        <v>3</v>
      </c>
      <c r="F3479">
        <f t="shared" si="271"/>
        <v>4</v>
      </c>
      <c r="G3479">
        <f t="shared" si="272"/>
        <v>4</v>
      </c>
      <c r="H3479">
        <f t="shared" si="273"/>
        <v>344</v>
      </c>
      <c r="I3479" t="str">
        <f t="shared" si="274"/>
        <v>Recent Customer</v>
      </c>
    </row>
    <row r="3480" spans="1:9" x14ac:dyDescent="0.25">
      <c r="A3480" s="11">
        <v>3483</v>
      </c>
      <c r="B3480" s="12">
        <v>117</v>
      </c>
      <c r="C3480" s="13">
        <v>6</v>
      </c>
      <c r="D3480" s="14">
        <v>2193.04</v>
      </c>
      <c r="E3480">
        <f t="shared" si="270"/>
        <v>1</v>
      </c>
      <c r="F3480">
        <f t="shared" si="271"/>
        <v>2</v>
      </c>
      <c r="G3480">
        <f t="shared" si="272"/>
        <v>2</v>
      </c>
      <c r="H3480">
        <f t="shared" si="273"/>
        <v>122</v>
      </c>
      <c r="I3480" t="str">
        <f t="shared" si="274"/>
        <v>Evasive Customer</v>
      </c>
    </row>
    <row r="3481" spans="1:9" x14ac:dyDescent="0.25">
      <c r="A3481" s="11">
        <v>3484</v>
      </c>
      <c r="B3481" s="12">
        <v>79</v>
      </c>
      <c r="C3481" s="13">
        <v>7</v>
      </c>
      <c r="D3481" s="14">
        <v>5112.1099999999988</v>
      </c>
      <c r="E3481">
        <f t="shared" si="270"/>
        <v>2</v>
      </c>
      <c r="F3481">
        <f t="shared" si="271"/>
        <v>3</v>
      </c>
      <c r="G3481">
        <f t="shared" si="272"/>
        <v>4</v>
      </c>
      <c r="H3481">
        <f t="shared" si="273"/>
        <v>234</v>
      </c>
      <c r="I3481" t="str">
        <f t="shared" si="274"/>
        <v>Losing Customer</v>
      </c>
    </row>
    <row r="3482" spans="1:9" x14ac:dyDescent="0.25">
      <c r="A3482" s="11">
        <v>3485</v>
      </c>
      <c r="B3482" s="12">
        <v>25</v>
      </c>
      <c r="C3482" s="13">
        <v>3</v>
      </c>
      <c r="D3482" s="14">
        <v>1720.35</v>
      </c>
      <c r="E3482">
        <f t="shared" si="270"/>
        <v>3</v>
      </c>
      <c r="F3482">
        <f t="shared" si="271"/>
        <v>1</v>
      </c>
      <c r="G3482">
        <f t="shared" si="272"/>
        <v>1</v>
      </c>
      <c r="H3482">
        <f t="shared" si="273"/>
        <v>311</v>
      </c>
      <c r="I3482" t="str">
        <f t="shared" si="274"/>
        <v>Late Bloomer</v>
      </c>
    </row>
    <row r="3483" spans="1:9" x14ac:dyDescent="0.25">
      <c r="A3483" s="11">
        <v>3486</v>
      </c>
      <c r="B3483" s="12">
        <v>9</v>
      </c>
      <c r="C3483" s="13">
        <v>4</v>
      </c>
      <c r="D3483" s="14">
        <v>2972.34</v>
      </c>
      <c r="E3483">
        <f t="shared" si="270"/>
        <v>4</v>
      </c>
      <c r="F3483">
        <f t="shared" si="271"/>
        <v>1</v>
      </c>
      <c r="G3483">
        <f t="shared" si="272"/>
        <v>3</v>
      </c>
      <c r="H3483">
        <f t="shared" si="273"/>
        <v>413</v>
      </c>
      <c r="I3483" t="str">
        <f t="shared" si="274"/>
        <v>Recent Customer</v>
      </c>
    </row>
    <row r="3484" spans="1:9" x14ac:dyDescent="0.25">
      <c r="A3484" s="11">
        <v>3487</v>
      </c>
      <c r="B3484" s="12">
        <v>10</v>
      </c>
      <c r="C3484" s="13">
        <v>3</v>
      </c>
      <c r="D3484" s="14">
        <v>1837.75</v>
      </c>
      <c r="E3484">
        <f t="shared" si="270"/>
        <v>4</v>
      </c>
      <c r="F3484">
        <f t="shared" si="271"/>
        <v>1</v>
      </c>
      <c r="G3484">
        <f t="shared" si="272"/>
        <v>2</v>
      </c>
      <c r="H3484">
        <f t="shared" si="273"/>
        <v>412</v>
      </c>
      <c r="I3484" t="str">
        <f t="shared" si="274"/>
        <v>Recent Customer</v>
      </c>
    </row>
    <row r="3485" spans="1:9" x14ac:dyDescent="0.25">
      <c r="A3485" s="11">
        <v>3488</v>
      </c>
      <c r="B3485" s="12">
        <v>17</v>
      </c>
      <c r="C3485" s="13">
        <v>2</v>
      </c>
      <c r="D3485" s="14">
        <v>815.94999999999993</v>
      </c>
      <c r="E3485">
        <f t="shared" si="270"/>
        <v>4</v>
      </c>
      <c r="F3485">
        <f t="shared" si="271"/>
        <v>1</v>
      </c>
      <c r="G3485">
        <f t="shared" si="272"/>
        <v>1</v>
      </c>
      <c r="H3485">
        <f t="shared" si="273"/>
        <v>411</v>
      </c>
      <c r="I3485" t="str">
        <f t="shared" si="274"/>
        <v>Recent Customer</v>
      </c>
    </row>
    <row r="3486" spans="1:9" x14ac:dyDescent="0.25">
      <c r="A3486" s="11">
        <v>3489</v>
      </c>
      <c r="B3486" s="12">
        <v>108</v>
      </c>
      <c r="C3486" s="13">
        <v>6</v>
      </c>
      <c r="D3486" s="14">
        <v>2644.4399999999996</v>
      </c>
      <c r="E3486">
        <f t="shared" si="270"/>
        <v>1</v>
      </c>
      <c r="F3486">
        <f t="shared" si="271"/>
        <v>2</v>
      </c>
      <c r="G3486">
        <f t="shared" si="272"/>
        <v>2</v>
      </c>
      <c r="H3486">
        <f t="shared" si="273"/>
        <v>122</v>
      </c>
      <c r="I3486" t="str">
        <f t="shared" si="274"/>
        <v>Evasive Customer</v>
      </c>
    </row>
    <row r="3487" spans="1:9" x14ac:dyDescent="0.25">
      <c r="A3487" s="11">
        <v>3490</v>
      </c>
      <c r="B3487" s="12">
        <v>166</v>
      </c>
      <c r="C3487" s="13">
        <v>5</v>
      </c>
      <c r="D3487" s="14">
        <v>2379.5699999999997</v>
      </c>
      <c r="E3487">
        <f t="shared" si="270"/>
        <v>1</v>
      </c>
      <c r="F3487">
        <f t="shared" si="271"/>
        <v>2</v>
      </c>
      <c r="G3487">
        <f t="shared" si="272"/>
        <v>2</v>
      </c>
      <c r="H3487">
        <f t="shared" si="273"/>
        <v>122</v>
      </c>
      <c r="I3487" t="str">
        <f t="shared" si="274"/>
        <v>Evasive Customer</v>
      </c>
    </row>
    <row r="3488" spans="1:9" x14ac:dyDescent="0.25">
      <c r="A3488" s="11">
        <v>3491</v>
      </c>
      <c r="B3488" s="12">
        <v>189</v>
      </c>
      <c r="C3488" s="13">
        <v>4</v>
      </c>
      <c r="D3488" s="14">
        <v>1430.2800000000002</v>
      </c>
      <c r="E3488">
        <f t="shared" si="270"/>
        <v>1</v>
      </c>
      <c r="F3488">
        <f t="shared" si="271"/>
        <v>1</v>
      </c>
      <c r="G3488">
        <f t="shared" si="272"/>
        <v>1</v>
      </c>
      <c r="H3488">
        <f t="shared" si="273"/>
        <v>111</v>
      </c>
      <c r="I3488" t="str">
        <f t="shared" si="274"/>
        <v>Lost Customer</v>
      </c>
    </row>
    <row r="3489" spans="1:9" x14ac:dyDescent="0.25">
      <c r="A3489" s="11">
        <v>3492</v>
      </c>
      <c r="B3489" s="12">
        <v>80</v>
      </c>
      <c r="C3489" s="13">
        <v>3</v>
      </c>
      <c r="D3489" s="14">
        <v>2193.81</v>
      </c>
      <c r="E3489">
        <f t="shared" si="270"/>
        <v>2</v>
      </c>
      <c r="F3489">
        <f t="shared" si="271"/>
        <v>1</v>
      </c>
      <c r="G3489">
        <f t="shared" si="272"/>
        <v>2</v>
      </c>
      <c r="H3489">
        <f t="shared" si="273"/>
        <v>212</v>
      </c>
      <c r="I3489" t="str">
        <f t="shared" si="274"/>
        <v>High Risk Customer</v>
      </c>
    </row>
    <row r="3490" spans="1:9" x14ac:dyDescent="0.25">
      <c r="A3490" s="11">
        <v>3493</v>
      </c>
      <c r="B3490" s="12">
        <v>93</v>
      </c>
      <c r="C3490" s="13">
        <v>6</v>
      </c>
      <c r="D3490" s="14">
        <v>3728.88</v>
      </c>
      <c r="E3490">
        <f t="shared" si="270"/>
        <v>1</v>
      </c>
      <c r="F3490">
        <f t="shared" si="271"/>
        <v>2</v>
      </c>
      <c r="G3490">
        <f t="shared" si="272"/>
        <v>3</v>
      </c>
      <c r="H3490">
        <f t="shared" si="273"/>
        <v>123</v>
      </c>
      <c r="I3490" t="str">
        <f t="shared" si="274"/>
        <v>Evasive Customer</v>
      </c>
    </row>
    <row r="3491" spans="1:9" x14ac:dyDescent="0.25">
      <c r="A3491" s="11">
        <v>3494</v>
      </c>
      <c r="B3491" s="12">
        <v>4</v>
      </c>
      <c r="C3491" s="13">
        <v>4</v>
      </c>
      <c r="D3491" s="14">
        <v>2755.1099999999997</v>
      </c>
      <c r="E3491">
        <f t="shared" si="270"/>
        <v>4</v>
      </c>
      <c r="F3491">
        <f t="shared" si="271"/>
        <v>1</v>
      </c>
      <c r="G3491">
        <f t="shared" si="272"/>
        <v>2</v>
      </c>
      <c r="H3491">
        <f t="shared" si="273"/>
        <v>412</v>
      </c>
      <c r="I3491" t="str">
        <f t="shared" si="274"/>
        <v>Recent Customer</v>
      </c>
    </row>
    <row r="3492" spans="1:9" x14ac:dyDescent="0.25">
      <c r="A3492" s="11">
        <v>3495</v>
      </c>
      <c r="B3492" s="12">
        <v>13</v>
      </c>
      <c r="C3492" s="13">
        <v>7</v>
      </c>
      <c r="D3492" s="14">
        <v>3847.6499999999996</v>
      </c>
      <c r="E3492">
        <f t="shared" si="270"/>
        <v>4</v>
      </c>
      <c r="F3492">
        <f t="shared" si="271"/>
        <v>3</v>
      </c>
      <c r="G3492">
        <f t="shared" si="272"/>
        <v>3</v>
      </c>
      <c r="H3492">
        <f t="shared" si="273"/>
        <v>433</v>
      </c>
      <c r="I3492" t="str">
        <f t="shared" si="274"/>
        <v>Very Loyal</v>
      </c>
    </row>
    <row r="3493" spans="1:9" x14ac:dyDescent="0.25">
      <c r="A3493" s="11">
        <v>3496</v>
      </c>
      <c r="B3493" s="12">
        <v>256</v>
      </c>
      <c r="C3493" s="13">
        <v>4</v>
      </c>
      <c r="D3493" s="14">
        <v>2045.8400000000001</v>
      </c>
      <c r="E3493">
        <f t="shared" si="270"/>
        <v>1</v>
      </c>
      <c r="F3493">
        <f t="shared" si="271"/>
        <v>1</v>
      </c>
      <c r="G3493">
        <f t="shared" si="272"/>
        <v>2</v>
      </c>
      <c r="H3493">
        <f t="shared" si="273"/>
        <v>112</v>
      </c>
      <c r="I3493" t="str">
        <f t="shared" si="274"/>
        <v>Evasive Customer</v>
      </c>
    </row>
    <row r="3494" spans="1:9" x14ac:dyDescent="0.25">
      <c r="A3494" s="11">
        <v>3497</v>
      </c>
      <c r="B3494" s="12">
        <v>52</v>
      </c>
      <c r="C3494" s="13">
        <v>3</v>
      </c>
      <c r="D3494" s="14">
        <v>1648.32</v>
      </c>
      <c r="E3494">
        <f t="shared" si="270"/>
        <v>2</v>
      </c>
      <c r="F3494">
        <f t="shared" si="271"/>
        <v>1</v>
      </c>
      <c r="G3494">
        <f t="shared" si="272"/>
        <v>1</v>
      </c>
      <c r="H3494">
        <f t="shared" si="273"/>
        <v>211</v>
      </c>
      <c r="I3494" t="str">
        <f t="shared" si="274"/>
        <v>Almost Lost Customer</v>
      </c>
    </row>
    <row r="3495" spans="1:9" x14ac:dyDescent="0.25">
      <c r="A3495" s="11">
        <v>3498</v>
      </c>
      <c r="B3495" s="12">
        <v>127</v>
      </c>
      <c r="C3495" s="13">
        <v>6</v>
      </c>
      <c r="D3495" s="14">
        <v>3147.33</v>
      </c>
      <c r="E3495">
        <f t="shared" si="270"/>
        <v>1</v>
      </c>
      <c r="F3495">
        <f t="shared" si="271"/>
        <v>2</v>
      </c>
      <c r="G3495">
        <f t="shared" si="272"/>
        <v>3</v>
      </c>
      <c r="H3495">
        <f t="shared" si="273"/>
        <v>123</v>
      </c>
      <c r="I3495" t="str">
        <f t="shared" si="274"/>
        <v>Evasive Customer</v>
      </c>
    </row>
    <row r="3496" spans="1:9" x14ac:dyDescent="0.25">
      <c r="A3496" s="11">
        <v>3499</v>
      </c>
      <c r="B3496" s="12">
        <v>51</v>
      </c>
      <c r="C3496" s="13">
        <v>7</v>
      </c>
      <c r="D3496" s="14">
        <v>4955.2499999999991</v>
      </c>
      <c r="E3496">
        <f t="shared" si="270"/>
        <v>2</v>
      </c>
      <c r="F3496">
        <f t="shared" si="271"/>
        <v>3</v>
      </c>
      <c r="G3496">
        <f t="shared" si="272"/>
        <v>4</v>
      </c>
      <c r="H3496">
        <f t="shared" si="273"/>
        <v>234</v>
      </c>
      <c r="I3496" t="str">
        <f t="shared" si="274"/>
        <v>Losing Customer</v>
      </c>
    </row>
    <row r="3497" spans="1:9" x14ac:dyDescent="0.25">
      <c r="A3497" s="11">
        <v>3500</v>
      </c>
      <c r="B3497" s="12">
        <v>144</v>
      </c>
      <c r="C3497" s="13">
        <v>6</v>
      </c>
      <c r="D3497" s="14">
        <v>1785.86</v>
      </c>
      <c r="E3497">
        <f t="shared" si="270"/>
        <v>1</v>
      </c>
      <c r="F3497">
        <f t="shared" si="271"/>
        <v>2</v>
      </c>
      <c r="G3497">
        <f t="shared" si="272"/>
        <v>2</v>
      </c>
      <c r="H3497">
        <f t="shared" si="273"/>
        <v>122</v>
      </c>
      <c r="I3497" t="str">
        <f t="shared" si="274"/>
        <v>Evasive Customer</v>
      </c>
    </row>
    <row r="3498" spans="1:9" x14ac:dyDescent="0.25">
      <c r="A3498" s="15" t="s">
        <v>18</v>
      </c>
      <c r="B3498" s="16">
        <v>4</v>
      </c>
      <c r="C3498" s="17">
        <v>19997</v>
      </c>
      <c r="D3498" s="18">
        <v>10632379.379999857</v>
      </c>
      <c r="E3498">
        <f t="shared" si="270"/>
        <v>4</v>
      </c>
      <c r="F3498">
        <f t="shared" si="271"/>
        <v>4</v>
      </c>
      <c r="G3498">
        <f t="shared" si="272"/>
        <v>4</v>
      </c>
      <c r="H3498">
        <f t="shared" si="273"/>
        <v>444</v>
      </c>
      <c r="I3498" t="str">
        <f t="shared" si="274"/>
        <v>Platinum Customer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9B24B3-C5C0-4BA2-8BDD-AEBC12AF4B05}">
  <dimension ref="A1:IX1001"/>
  <sheetViews>
    <sheetView showGridLines="0" tabSelected="1" workbookViewId="0">
      <selection activeCell="A17" sqref="A17"/>
    </sheetView>
  </sheetViews>
  <sheetFormatPr defaultColWidth="14.44140625" defaultRowHeight="15" customHeight="1" x14ac:dyDescent="0.25"/>
  <cols>
    <col min="1" max="3" width="14.44140625" style="40" customWidth="1"/>
    <col min="4" max="4" width="32.5546875" style="52" customWidth="1"/>
    <col min="5" max="5" width="14.44140625" style="53" customWidth="1"/>
    <col min="6" max="7" width="14.44140625" style="54" customWidth="1"/>
    <col min="8" max="8" width="24.88671875" style="40" customWidth="1"/>
    <col min="9" max="9" width="21.6640625" style="40" customWidth="1"/>
    <col min="10" max="10" width="17.6640625" style="40" customWidth="1"/>
    <col min="11" max="11" width="19.21875" style="40" customWidth="1"/>
    <col min="12" max="12" width="14.44140625" style="40" customWidth="1"/>
    <col min="13" max="13" width="14.44140625" style="54" customWidth="1"/>
    <col min="14" max="14" width="21" style="40" customWidth="1"/>
    <col min="15" max="15" width="16.44140625" style="52" customWidth="1"/>
    <col min="16" max="16" width="14.44140625" style="40" customWidth="1"/>
    <col min="17" max="17" width="13.5546875" style="40" customWidth="1"/>
    <col min="18" max="18" width="18.88671875" style="52" customWidth="1"/>
    <col min="19" max="21" width="14.44140625" style="40" hidden="1" customWidth="1"/>
    <col min="22" max="22" width="8.6640625" style="40" hidden="1" customWidth="1"/>
    <col min="23" max="23" width="7.88671875" style="40" hidden="1" customWidth="1"/>
    <col min="24" max="24" width="14.44140625" style="54" customWidth="1"/>
    <col min="25" max="25" width="14.44140625" style="55" customWidth="1"/>
    <col min="26" max="258" width="14.44140625" style="40" customWidth="1"/>
    <col min="259" max="16384" width="14.44140625" style="41"/>
  </cols>
  <sheetData>
    <row r="1" spans="1:25" ht="15.75" customHeight="1" x14ac:dyDescent="0.3">
      <c r="A1" s="31" t="s">
        <v>20</v>
      </c>
      <c r="B1" s="31" t="s">
        <v>21</v>
      </c>
      <c r="C1" s="31" t="s">
        <v>22</v>
      </c>
      <c r="D1" s="32" t="s">
        <v>23</v>
      </c>
      <c r="E1" s="33" t="s">
        <v>24</v>
      </c>
      <c r="F1" s="34" t="s">
        <v>25</v>
      </c>
      <c r="G1" s="34" t="s">
        <v>26</v>
      </c>
      <c r="H1" s="31" t="s">
        <v>27</v>
      </c>
      <c r="I1" s="31" t="s">
        <v>28</v>
      </c>
      <c r="J1" s="31" t="s">
        <v>29</v>
      </c>
      <c r="K1" s="31" t="s">
        <v>30</v>
      </c>
      <c r="L1" s="31" t="s">
        <v>31</v>
      </c>
      <c r="M1" s="35" t="s">
        <v>32</v>
      </c>
      <c r="N1" s="31" t="s">
        <v>33</v>
      </c>
      <c r="O1" s="32" t="s">
        <v>34</v>
      </c>
      <c r="P1" s="31" t="s">
        <v>35</v>
      </c>
      <c r="Q1" s="31" t="s">
        <v>36</v>
      </c>
      <c r="R1" s="36" t="s">
        <v>37</v>
      </c>
      <c r="S1" s="37"/>
      <c r="T1" s="37"/>
      <c r="U1" s="37"/>
      <c r="V1" s="37"/>
      <c r="W1" s="37"/>
      <c r="X1" s="38" t="s">
        <v>9759</v>
      </c>
      <c r="Y1" s="39" t="s">
        <v>9758</v>
      </c>
    </row>
    <row r="2" spans="1:25" ht="15.75" customHeight="1" x14ac:dyDescent="0.3">
      <c r="A2" s="42" t="s">
        <v>1920</v>
      </c>
      <c r="B2" s="42" t="s">
        <v>9757</v>
      </c>
      <c r="C2" s="42" t="s">
        <v>48</v>
      </c>
      <c r="D2" s="43">
        <v>86</v>
      </c>
      <c r="E2" s="44" t="s">
        <v>9756</v>
      </c>
      <c r="F2" s="45">
        <f t="shared" ref="F2:F33" ca="1" si="0">(NOW()-E2)/365</f>
        <v>63.777570442985784</v>
      </c>
      <c r="G2" s="45" t="str">
        <f t="shared" ref="G2:G33" ca="1" si="1">IF(F2&lt;=10,"0-10",IF(AND(F2&gt;10,F2&lt;=20),"11-20",IF(AND(F2&gt;20,F2&lt;=30),"21-30",IF(AND(F2&gt;30,F2&lt;=40),"31-40",IF(AND(F2&gt;40,F2&lt;=50),"41-50",IF(AND(F2&gt;50,F2&lt;=60),"51-60",IF(AND(F2&gt;60,F2&lt;=70),"61-70",IF(AND(F2&gt;70,F2&lt;=80),"71-80",IF(AND(F2&gt;80,F2&lt;=90),"81-90",IF(F2&gt;90,"91-100"))))))))))</f>
        <v>61-70</v>
      </c>
      <c r="H2" s="42" t="s">
        <v>317</v>
      </c>
      <c r="I2" s="42" t="s">
        <v>84</v>
      </c>
      <c r="J2" s="42" t="s">
        <v>43</v>
      </c>
      <c r="K2" s="42" t="s">
        <v>44</v>
      </c>
      <c r="L2" s="42" t="s">
        <v>45</v>
      </c>
      <c r="M2" s="46">
        <v>14</v>
      </c>
      <c r="N2" s="42" t="s">
        <v>9755</v>
      </c>
      <c r="O2" s="46">
        <v>4500</v>
      </c>
      <c r="P2" s="42" t="s">
        <v>6406</v>
      </c>
      <c r="Q2" s="42" t="s">
        <v>6401</v>
      </c>
      <c r="R2" s="46">
        <v>6</v>
      </c>
      <c r="S2" s="47">
        <f t="shared" ref="S2:S65" ca="1" si="2">RANDBETWEEN(40,110)/100</f>
        <v>1.04</v>
      </c>
      <c r="T2" s="47">
        <f t="shared" ref="T2:T65" ca="1" si="3">S2*(IF(L2="Yes",1.25,1))</f>
        <v>1.3</v>
      </c>
      <c r="U2" s="47">
        <f t="shared" ref="U2:U65" ca="1" si="4">T2*(IF(OR(VALUE(R2)&gt;8,VALUE(D2)&gt;80),1.25,1))</f>
        <v>1.625</v>
      </c>
      <c r="V2" s="47">
        <f t="shared" ref="V2:V65" ca="1" si="5">U2*(IF(J2="Mass Customer",0.85,1))</f>
        <v>1.3812499999999999</v>
      </c>
      <c r="W2" s="47">
        <f>RANK(Y2,Y1:Y1001,0)</f>
        <v>1</v>
      </c>
      <c r="X2" s="48">
        <v>1</v>
      </c>
      <c r="Y2" s="49">
        <v>1.71875</v>
      </c>
    </row>
    <row r="3" spans="1:25" ht="15.75" customHeight="1" x14ac:dyDescent="0.3">
      <c r="A3" s="42" t="s">
        <v>9754</v>
      </c>
      <c r="B3" s="42" t="s">
        <v>9753</v>
      </c>
      <c r="C3" s="42" t="s">
        <v>48</v>
      </c>
      <c r="D3" s="46">
        <v>69</v>
      </c>
      <c r="E3" s="44" t="s">
        <v>9752</v>
      </c>
      <c r="F3" s="45">
        <f t="shared" ca="1" si="0"/>
        <v>51.076200579972088</v>
      </c>
      <c r="G3" s="45" t="str">
        <f t="shared" ca="1" si="1"/>
        <v>51-60</v>
      </c>
      <c r="H3" s="42" t="s">
        <v>519</v>
      </c>
      <c r="I3" s="42" t="s">
        <v>54</v>
      </c>
      <c r="J3" s="42" t="s">
        <v>43</v>
      </c>
      <c r="K3" s="42" t="s">
        <v>44</v>
      </c>
      <c r="L3" s="42" t="s">
        <v>57</v>
      </c>
      <c r="M3" s="46">
        <v>16</v>
      </c>
      <c r="N3" s="42" t="s">
        <v>9751</v>
      </c>
      <c r="O3" s="46">
        <v>2113</v>
      </c>
      <c r="P3" s="42" t="s">
        <v>6402</v>
      </c>
      <c r="Q3" s="42" t="s">
        <v>6401</v>
      </c>
      <c r="R3" s="46">
        <v>11</v>
      </c>
      <c r="S3" s="47">
        <f t="shared" ca="1" si="2"/>
        <v>0.47</v>
      </c>
      <c r="T3" s="47">
        <f t="shared" ca="1" si="3"/>
        <v>0.47</v>
      </c>
      <c r="U3" s="47">
        <f t="shared" ca="1" si="4"/>
        <v>0.58749999999999991</v>
      </c>
      <c r="V3" s="47">
        <f t="shared" ca="1" si="5"/>
        <v>0.4993749999999999</v>
      </c>
      <c r="W3" s="47">
        <f>RANK(Y3,Y1:Y1001,0)</f>
        <v>1</v>
      </c>
      <c r="X3" s="48">
        <v>1</v>
      </c>
      <c r="Y3" s="49">
        <v>1.71875</v>
      </c>
    </row>
    <row r="4" spans="1:25" ht="15.75" customHeight="1" x14ac:dyDescent="0.3">
      <c r="A4" s="42" t="s">
        <v>9750</v>
      </c>
      <c r="B4" s="42" t="s">
        <v>2372</v>
      </c>
      <c r="C4" s="42" t="s">
        <v>40</v>
      </c>
      <c r="D4" s="46">
        <v>10</v>
      </c>
      <c r="E4" s="50">
        <v>27269</v>
      </c>
      <c r="F4" s="45">
        <f t="shared" ca="1" si="0"/>
        <v>46.637844415588525</v>
      </c>
      <c r="G4" s="45" t="str">
        <f t="shared" ca="1" si="1"/>
        <v>41-50</v>
      </c>
      <c r="H4" s="42" t="s">
        <v>160</v>
      </c>
      <c r="I4" s="42" t="s">
        <v>50</v>
      </c>
      <c r="J4" s="42" t="s">
        <v>62</v>
      </c>
      <c r="K4" s="42" t="s">
        <v>44</v>
      </c>
      <c r="L4" s="42" t="s">
        <v>57</v>
      </c>
      <c r="M4" s="46">
        <v>10</v>
      </c>
      <c r="N4" s="42" t="s">
        <v>9749</v>
      </c>
      <c r="O4" s="46">
        <v>3505</v>
      </c>
      <c r="P4" s="42" t="s">
        <v>6422</v>
      </c>
      <c r="Q4" s="42" t="s">
        <v>6401</v>
      </c>
      <c r="R4" s="46">
        <v>5</v>
      </c>
      <c r="S4" s="47">
        <f t="shared" ca="1" si="2"/>
        <v>1</v>
      </c>
      <c r="T4" s="47">
        <f t="shared" ca="1" si="3"/>
        <v>1</v>
      </c>
      <c r="U4" s="47">
        <f t="shared" ca="1" si="4"/>
        <v>1</v>
      </c>
      <c r="V4" s="47">
        <f t="shared" ca="1" si="5"/>
        <v>1</v>
      </c>
      <c r="W4" s="47">
        <f>RANK(Y4,Y1:Y1001,0)</f>
        <v>1</v>
      </c>
      <c r="X4" s="48">
        <v>1</v>
      </c>
      <c r="Y4" s="49">
        <v>1.71875</v>
      </c>
    </row>
    <row r="5" spans="1:25" ht="15.75" customHeight="1" x14ac:dyDescent="0.3">
      <c r="A5" s="42" t="s">
        <v>6197</v>
      </c>
      <c r="B5" s="42" t="s">
        <v>9748</v>
      </c>
      <c r="C5" s="42" t="s">
        <v>40</v>
      </c>
      <c r="D5" s="46">
        <v>64</v>
      </c>
      <c r="E5" s="44" t="s">
        <v>9747</v>
      </c>
      <c r="F5" s="45">
        <f t="shared" ca="1" si="0"/>
        <v>42.215926607369347</v>
      </c>
      <c r="G5" s="45" t="str">
        <f t="shared" ca="1" si="1"/>
        <v>41-50</v>
      </c>
      <c r="H5" s="42" t="s">
        <v>1597</v>
      </c>
      <c r="I5" s="42" t="s">
        <v>84</v>
      </c>
      <c r="J5" s="42" t="s">
        <v>62</v>
      </c>
      <c r="K5" s="42" t="s">
        <v>44</v>
      </c>
      <c r="L5" s="42" t="s">
        <v>45</v>
      </c>
      <c r="M5" s="46">
        <v>5</v>
      </c>
      <c r="N5" s="42" t="s">
        <v>9746</v>
      </c>
      <c r="O5" s="46">
        <v>4814</v>
      </c>
      <c r="P5" s="42" t="s">
        <v>6406</v>
      </c>
      <c r="Q5" s="42" t="s">
        <v>6401</v>
      </c>
      <c r="R5" s="46">
        <v>1</v>
      </c>
      <c r="S5" s="47">
        <f t="shared" ca="1" si="2"/>
        <v>0.7</v>
      </c>
      <c r="T5" s="47">
        <f t="shared" ca="1" si="3"/>
        <v>0.875</v>
      </c>
      <c r="U5" s="47">
        <f t="shared" ca="1" si="4"/>
        <v>0.875</v>
      </c>
      <c r="V5" s="47">
        <f t="shared" ca="1" si="5"/>
        <v>0.875</v>
      </c>
      <c r="W5" s="47">
        <f>RANK(Y5,Y1:Y1001,0)</f>
        <v>4</v>
      </c>
      <c r="X5" s="48">
        <v>4</v>
      </c>
      <c r="Y5" s="49">
        <v>1.703125</v>
      </c>
    </row>
    <row r="6" spans="1:25" ht="15.75" customHeight="1" x14ac:dyDescent="0.3">
      <c r="A6" s="42" t="s">
        <v>9745</v>
      </c>
      <c r="B6" s="42" t="s">
        <v>5099</v>
      </c>
      <c r="C6" s="42" t="s">
        <v>40</v>
      </c>
      <c r="D6" s="46">
        <v>34</v>
      </c>
      <c r="E6" s="44" t="s">
        <v>9744</v>
      </c>
      <c r="F6" s="45">
        <f t="shared" ca="1" si="0"/>
        <v>55.577570442985788</v>
      </c>
      <c r="G6" s="45" t="str">
        <f t="shared" ca="1" si="1"/>
        <v>51-60</v>
      </c>
      <c r="H6" s="42" t="s">
        <v>728</v>
      </c>
      <c r="I6" s="42" t="s">
        <v>50</v>
      </c>
      <c r="J6" s="42" t="s">
        <v>62</v>
      </c>
      <c r="K6" s="42" t="s">
        <v>44</v>
      </c>
      <c r="L6" s="42" t="s">
        <v>57</v>
      </c>
      <c r="M6" s="46">
        <v>19</v>
      </c>
      <c r="N6" s="42" t="s">
        <v>9743</v>
      </c>
      <c r="O6" s="46">
        <v>2093</v>
      </c>
      <c r="P6" s="42" t="s">
        <v>6402</v>
      </c>
      <c r="Q6" s="42" t="s">
        <v>6401</v>
      </c>
      <c r="R6" s="46">
        <v>9</v>
      </c>
      <c r="S6" s="47">
        <f t="shared" ca="1" si="2"/>
        <v>0.6</v>
      </c>
      <c r="T6" s="47">
        <f t="shared" ca="1" si="3"/>
        <v>0.6</v>
      </c>
      <c r="U6" s="47">
        <f t="shared" ca="1" si="4"/>
        <v>0.75</v>
      </c>
      <c r="V6" s="47">
        <f t="shared" ca="1" si="5"/>
        <v>0.75</v>
      </c>
      <c r="W6" s="47">
        <f>RANK(Y6,Y1:Y1001,0)</f>
        <v>4</v>
      </c>
      <c r="X6" s="48">
        <v>4</v>
      </c>
      <c r="Y6" s="49">
        <v>1.703125</v>
      </c>
    </row>
    <row r="7" spans="1:25" ht="15.75" customHeight="1" x14ac:dyDescent="0.3">
      <c r="A7" s="42" t="s">
        <v>9742</v>
      </c>
      <c r="B7" s="42" t="s">
        <v>9741</v>
      </c>
      <c r="C7" s="42" t="s">
        <v>40</v>
      </c>
      <c r="D7" s="46">
        <v>39</v>
      </c>
      <c r="E7" s="44" t="s">
        <v>8232</v>
      </c>
      <c r="F7" s="45">
        <f t="shared" ca="1" si="0"/>
        <v>69.98578962106798</v>
      </c>
      <c r="G7" s="45" t="str">
        <f t="shared" ca="1" si="1"/>
        <v>61-70</v>
      </c>
      <c r="H7" s="42" t="s">
        <v>163</v>
      </c>
      <c r="I7" s="42" t="s">
        <v>164</v>
      </c>
      <c r="J7" s="42" t="s">
        <v>66</v>
      </c>
      <c r="K7" s="42" t="s">
        <v>44</v>
      </c>
      <c r="L7" s="42" t="s">
        <v>45</v>
      </c>
      <c r="M7" s="46">
        <v>22</v>
      </c>
      <c r="N7" s="42" t="s">
        <v>9740</v>
      </c>
      <c r="O7" s="46">
        <v>4075</v>
      </c>
      <c r="P7" s="42" t="s">
        <v>6406</v>
      </c>
      <c r="Q7" s="42" t="s">
        <v>6401</v>
      </c>
      <c r="R7" s="46">
        <v>7</v>
      </c>
      <c r="S7" s="47">
        <f t="shared" ca="1" si="2"/>
        <v>0.62</v>
      </c>
      <c r="T7" s="47">
        <f t="shared" ca="1" si="3"/>
        <v>0.77500000000000002</v>
      </c>
      <c r="U7" s="47">
        <f t="shared" ca="1" si="4"/>
        <v>0.77500000000000002</v>
      </c>
      <c r="V7" s="47">
        <f t="shared" ca="1" si="5"/>
        <v>0.77500000000000002</v>
      </c>
      <c r="W7" s="47">
        <f>RANK(Y7,Y1:Y1001,0)</f>
        <v>6</v>
      </c>
      <c r="X7" s="48">
        <v>6</v>
      </c>
      <c r="Y7" s="49">
        <v>1.671875</v>
      </c>
    </row>
    <row r="8" spans="1:25" ht="15.75" customHeight="1" x14ac:dyDescent="0.3">
      <c r="A8" s="42" t="s">
        <v>9739</v>
      </c>
      <c r="B8" s="42" t="s">
        <v>8110</v>
      </c>
      <c r="C8" s="42" t="s">
        <v>48</v>
      </c>
      <c r="D8" s="46">
        <v>23</v>
      </c>
      <c r="E8" s="44" t="s">
        <v>9738</v>
      </c>
      <c r="F8" s="45">
        <f t="shared" ca="1" si="0"/>
        <v>44.528255374492637</v>
      </c>
      <c r="G8" s="45" t="str">
        <f t="shared" ca="1" si="1"/>
        <v>41-50</v>
      </c>
      <c r="H8" s="42" t="s">
        <v>381</v>
      </c>
      <c r="I8" s="42" t="s">
        <v>50</v>
      </c>
      <c r="J8" s="42" t="s">
        <v>43</v>
      </c>
      <c r="K8" s="42" t="s">
        <v>44</v>
      </c>
      <c r="L8" s="42" t="s">
        <v>57</v>
      </c>
      <c r="M8" s="46">
        <v>8</v>
      </c>
      <c r="N8" s="42" t="s">
        <v>9737</v>
      </c>
      <c r="O8" s="46">
        <v>2620</v>
      </c>
      <c r="P8" s="42" t="s">
        <v>6402</v>
      </c>
      <c r="Q8" s="42" t="s">
        <v>6401</v>
      </c>
      <c r="R8" s="46">
        <v>7</v>
      </c>
      <c r="S8" s="47">
        <f t="shared" ca="1" si="2"/>
        <v>0.92</v>
      </c>
      <c r="T8" s="47">
        <f t="shared" ca="1" si="3"/>
        <v>0.92</v>
      </c>
      <c r="U8" s="47">
        <f t="shared" ca="1" si="4"/>
        <v>0.92</v>
      </c>
      <c r="V8" s="47">
        <f t="shared" ca="1" si="5"/>
        <v>0.78200000000000003</v>
      </c>
      <c r="W8" s="47">
        <f>RANK(Y8,Y1:Y1001,0)</f>
        <v>6</v>
      </c>
      <c r="X8" s="48">
        <v>6</v>
      </c>
      <c r="Y8" s="49">
        <v>1.671875</v>
      </c>
    </row>
    <row r="9" spans="1:25" ht="15.75" customHeight="1" x14ac:dyDescent="0.3">
      <c r="A9" s="42" t="s">
        <v>9736</v>
      </c>
      <c r="B9" s="42" t="s">
        <v>9735</v>
      </c>
      <c r="C9" s="42" t="s">
        <v>40</v>
      </c>
      <c r="D9" s="46">
        <v>74</v>
      </c>
      <c r="E9" s="44" t="s">
        <v>9734</v>
      </c>
      <c r="F9" s="45">
        <f t="shared" ca="1" si="0"/>
        <v>48.306337566273456</v>
      </c>
      <c r="G9" s="45" t="str">
        <f t="shared" ca="1" si="1"/>
        <v>41-50</v>
      </c>
      <c r="H9" s="42" t="s">
        <v>2166</v>
      </c>
      <c r="I9" s="42" t="s">
        <v>65</v>
      </c>
      <c r="J9" s="42" t="s">
        <v>43</v>
      </c>
      <c r="K9" s="42" t="s">
        <v>44</v>
      </c>
      <c r="L9" s="42" t="s">
        <v>45</v>
      </c>
      <c r="M9" s="46">
        <v>10</v>
      </c>
      <c r="N9" s="42" t="s">
        <v>9733</v>
      </c>
      <c r="O9" s="46">
        <v>4814</v>
      </c>
      <c r="P9" s="42" t="s">
        <v>6406</v>
      </c>
      <c r="Q9" s="42" t="s">
        <v>6401</v>
      </c>
      <c r="R9" s="46">
        <v>5</v>
      </c>
      <c r="S9" s="47">
        <f t="shared" ca="1" si="2"/>
        <v>1.0900000000000001</v>
      </c>
      <c r="T9" s="47">
        <f t="shared" ca="1" si="3"/>
        <v>1.3625</v>
      </c>
      <c r="U9" s="47">
        <f t="shared" ca="1" si="4"/>
        <v>1.3625</v>
      </c>
      <c r="V9" s="47">
        <f t="shared" ca="1" si="5"/>
        <v>1.1581250000000001</v>
      </c>
      <c r="W9" s="47">
        <f>RANK(Y9,Y1:Y1001,0)</f>
        <v>8</v>
      </c>
      <c r="X9" s="48">
        <v>8</v>
      </c>
      <c r="Y9" s="49">
        <v>1.65625</v>
      </c>
    </row>
    <row r="10" spans="1:25" ht="15.75" customHeight="1" x14ac:dyDescent="0.3">
      <c r="A10" s="42" t="s">
        <v>1344</v>
      </c>
      <c r="B10" s="42" t="s">
        <v>9732</v>
      </c>
      <c r="C10" s="42" t="s">
        <v>48</v>
      </c>
      <c r="D10" s="46">
        <v>50</v>
      </c>
      <c r="E10" s="44" t="s">
        <v>9731</v>
      </c>
      <c r="F10" s="45">
        <f t="shared" ca="1" si="0"/>
        <v>48.972090990930994</v>
      </c>
      <c r="G10" s="45" t="str">
        <f t="shared" ca="1" si="1"/>
        <v>41-50</v>
      </c>
      <c r="H10" s="42" t="s">
        <v>289</v>
      </c>
      <c r="I10" s="42" t="s">
        <v>84</v>
      </c>
      <c r="J10" s="42" t="s">
        <v>43</v>
      </c>
      <c r="K10" s="42" t="s">
        <v>44</v>
      </c>
      <c r="L10" s="42" t="s">
        <v>45</v>
      </c>
      <c r="M10" s="46">
        <v>5</v>
      </c>
      <c r="N10" s="42" t="s">
        <v>9730</v>
      </c>
      <c r="O10" s="46">
        <v>2200</v>
      </c>
      <c r="P10" s="42" t="s">
        <v>6402</v>
      </c>
      <c r="Q10" s="42" t="s">
        <v>6401</v>
      </c>
      <c r="R10" s="46">
        <v>10</v>
      </c>
      <c r="S10" s="47">
        <f t="shared" ca="1" si="2"/>
        <v>0.52</v>
      </c>
      <c r="T10" s="47">
        <f t="shared" ca="1" si="3"/>
        <v>0.65</v>
      </c>
      <c r="U10" s="47">
        <f t="shared" ca="1" si="4"/>
        <v>0.8125</v>
      </c>
      <c r="V10" s="47">
        <f t="shared" ca="1" si="5"/>
        <v>0.69062499999999993</v>
      </c>
      <c r="W10" s="47">
        <f>RANK(Y10,Y1:Y1001,0)</f>
        <v>8</v>
      </c>
      <c r="X10" s="48">
        <v>8</v>
      </c>
      <c r="Y10" s="49">
        <v>1.65625</v>
      </c>
    </row>
    <row r="11" spans="1:25" ht="15.75" customHeight="1" x14ac:dyDescent="0.3">
      <c r="A11" s="42" t="s">
        <v>9729</v>
      </c>
      <c r="B11" s="42" t="s">
        <v>9728</v>
      </c>
      <c r="C11" s="42" t="s">
        <v>48</v>
      </c>
      <c r="D11" s="46">
        <v>72</v>
      </c>
      <c r="E11" s="44" t="s">
        <v>9727</v>
      </c>
      <c r="F11" s="45">
        <f t="shared" ca="1" si="0"/>
        <v>35.700858114218661</v>
      </c>
      <c r="G11" s="45" t="str">
        <f t="shared" ca="1" si="1"/>
        <v>31-40</v>
      </c>
      <c r="H11" s="42" t="s">
        <v>887</v>
      </c>
      <c r="I11" s="42" t="s">
        <v>56</v>
      </c>
      <c r="J11" s="42" t="s">
        <v>43</v>
      </c>
      <c r="K11" s="42" t="s">
        <v>44</v>
      </c>
      <c r="L11" s="42" t="s">
        <v>45</v>
      </c>
      <c r="M11" s="46">
        <v>17</v>
      </c>
      <c r="N11" s="42" t="s">
        <v>9726</v>
      </c>
      <c r="O11" s="46">
        <v>4151</v>
      </c>
      <c r="P11" s="42" t="s">
        <v>6406</v>
      </c>
      <c r="Q11" s="42" t="s">
        <v>6401</v>
      </c>
      <c r="R11" s="46">
        <v>5</v>
      </c>
      <c r="S11" s="47">
        <f t="shared" ca="1" si="2"/>
        <v>0.62</v>
      </c>
      <c r="T11" s="47">
        <f t="shared" ca="1" si="3"/>
        <v>0.77500000000000002</v>
      </c>
      <c r="U11" s="47">
        <f t="shared" ca="1" si="4"/>
        <v>0.77500000000000002</v>
      </c>
      <c r="V11" s="47">
        <f t="shared" ca="1" si="5"/>
        <v>0.65874999999999995</v>
      </c>
      <c r="W11" s="47">
        <f>RANK(Y11,Y1:Y1001,0)</f>
        <v>10</v>
      </c>
      <c r="X11" s="48">
        <v>10</v>
      </c>
      <c r="Y11" s="49">
        <v>1.640625</v>
      </c>
    </row>
    <row r="12" spans="1:25" ht="15.75" customHeight="1" x14ac:dyDescent="0.3">
      <c r="A12" s="42" t="s">
        <v>9725</v>
      </c>
      <c r="B12" s="42" t="s">
        <v>9724</v>
      </c>
      <c r="C12" s="42" t="s">
        <v>48</v>
      </c>
      <c r="D12" s="46">
        <v>94</v>
      </c>
      <c r="E12" s="44" t="s">
        <v>9723</v>
      </c>
      <c r="F12" s="45">
        <f t="shared" ca="1" si="0"/>
        <v>26.278940305999487</v>
      </c>
      <c r="G12" s="45" t="str">
        <f t="shared" ca="1" si="1"/>
        <v>21-30</v>
      </c>
      <c r="H12" s="42" t="s">
        <v>4240</v>
      </c>
      <c r="I12" s="42" t="s">
        <v>65</v>
      </c>
      <c r="J12" s="42" t="s">
        <v>66</v>
      </c>
      <c r="K12" s="42" t="s">
        <v>44</v>
      </c>
      <c r="L12" s="42" t="s">
        <v>57</v>
      </c>
      <c r="M12" s="46">
        <v>3</v>
      </c>
      <c r="N12" s="42" t="s">
        <v>9722</v>
      </c>
      <c r="O12" s="46">
        <v>4573</v>
      </c>
      <c r="P12" s="42" t="s">
        <v>6406</v>
      </c>
      <c r="Q12" s="42" t="s">
        <v>6401</v>
      </c>
      <c r="R12" s="46">
        <v>6</v>
      </c>
      <c r="S12" s="47">
        <f t="shared" ca="1" si="2"/>
        <v>0.98</v>
      </c>
      <c r="T12" s="47">
        <f t="shared" ca="1" si="3"/>
        <v>0.98</v>
      </c>
      <c r="U12" s="47">
        <f t="shared" ca="1" si="4"/>
        <v>1.2250000000000001</v>
      </c>
      <c r="V12" s="47">
        <f t="shared" ca="1" si="5"/>
        <v>1.2250000000000001</v>
      </c>
      <c r="W12" s="47">
        <f>RANK(Y12,Y1:Y1001,0)</f>
        <v>10</v>
      </c>
      <c r="X12" s="48">
        <v>10</v>
      </c>
      <c r="Y12" s="49">
        <v>1.640625</v>
      </c>
    </row>
    <row r="13" spans="1:25" ht="15.75" customHeight="1" x14ac:dyDescent="0.3">
      <c r="A13" s="42" t="s">
        <v>7698</v>
      </c>
      <c r="B13" s="42" t="s">
        <v>9721</v>
      </c>
      <c r="C13" s="42" t="s">
        <v>48</v>
      </c>
      <c r="D13" s="46">
        <v>48</v>
      </c>
      <c r="E13" s="44" t="s">
        <v>9720</v>
      </c>
      <c r="F13" s="45">
        <f t="shared" ca="1" si="0"/>
        <v>21.615926607369349</v>
      </c>
      <c r="G13" s="45" t="str">
        <f t="shared" ca="1" si="1"/>
        <v>21-30</v>
      </c>
      <c r="H13" s="42" t="s">
        <v>799</v>
      </c>
      <c r="I13" s="42" t="s">
        <v>84</v>
      </c>
      <c r="J13" s="42" t="s">
        <v>43</v>
      </c>
      <c r="K13" s="42" t="s">
        <v>44</v>
      </c>
      <c r="L13" s="42" t="s">
        <v>57</v>
      </c>
      <c r="M13" s="46">
        <v>10</v>
      </c>
      <c r="N13" s="42" t="s">
        <v>9719</v>
      </c>
      <c r="O13" s="46">
        <v>3216</v>
      </c>
      <c r="P13" s="42" t="s">
        <v>6422</v>
      </c>
      <c r="Q13" s="42" t="s">
        <v>6401</v>
      </c>
      <c r="R13" s="46">
        <v>8</v>
      </c>
      <c r="S13" s="47">
        <f t="shared" ca="1" si="2"/>
        <v>0.59</v>
      </c>
      <c r="T13" s="47">
        <f t="shared" ca="1" si="3"/>
        <v>0.59</v>
      </c>
      <c r="U13" s="47">
        <f t="shared" ca="1" si="4"/>
        <v>0.59</v>
      </c>
      <c r="V13" s="47">
        <f t="shared" ca="1" si="5"/>
        <v>0.50149999999999995</v>
      </c>
      <c r="W13" s="47">
        <f>RANK(Y13,Y1:Y1001,0)</f>
        <v>12</v>
      </c>
      <c r="X13" s="48">
        <v>12</v>
      </c>
      <c r="Y13" s="49">
        <v>1.625</v>
      </c>
    </row>
    <row r="14" spans="1:25" ht="15.75" customHeight="1" x14ac:dyDescent="0.3">
      <c r="A14" s="42" t="s">
        <v>9718</v>
      </c>
      <c r="B14" s="51"/>
      <c r="C14" s="42" t="s">
        <v>48</v>
      </c>
      <c r="D14" s="46">
        <v>60</v>
      </c>
      <c r="E14" s="44" t="s">
        <v>9717</v>
      </c>
      <c r="F14" s="45">
        <f t="shared" ca="1" si="0"/>
        <v>30.920036196410443</v>
      </c>
      <c r="G14" s="45" t="str">
        <f t="shared" ca="1" si="1"/>
        <v>31-40</v>
      </c>
      <c r="H14" s="42" t="s">
        <v>847</v>
      </c>
      <c r="I14" s="42" t="s">
        <v>138</v>
      </c>
      <c r="J14" s="42" t="s">
        <v>43</v>
      </c>
      <c r="K14" s="42" t="s">
        <v>44</v>
      </c>
      <c r="L14" s="42" t="s">
        <v>57</v>
      </c>
      <c r="M14" s="46">
        <v>9</v>
      </c>
      <c r="N14" s="42" t="s">
        <v>9716</v>
      </c>
      <c r="O14" s="46">
        <v>2032</v>
      </c>
      <c r="P14" s="42" t="s">
        <v>6402</v>
      </c>
      <c r="Q14" s="42" t="s">
        <v>6401</v>
      </c>
      <c r="R14" s="46">
        <v>11</v>
      </c>
      <c r="S14" s="47">
        <f t="shared" ca="1" si="2"/>
        <v>0.65</v>
      </c>
      <c r="T14" s="47">
        <f t="shared" ca="1" si="3"/>
        <v>0.65</v>
      </c>
      <c r="U14" s="47">
        <f t="shared" ca="1" si="4"/>
        <v>0.8125</v>
      </c>
      <c r="V14" s="47">
        <f t="shared" ca="1" si="5"/>
        <v>0.69062499999999993</v>
      </c>
      <c r="W14" s="47">
        <f>RANK(Y14,Y1:Y1001,0)</f>
        <v>13</v>
      </c>
      <c r="X14" s="48">
        <v>13</v>
      </c>
      <c r="Y14" s="49">
        <v>1.609375</v>
      </c>
    </row>
    <row r="15" spans="1:25" ht="15.75" customHeight="1" x14ac:dyDescent="0.3">
      <c r="A15" s="42" t="s">
        <v>9715</v>
      </c>
      <c r="B15" s="42" t="s">
        <v>9714</v>
      </c>
      <c r="C15" s="42" t="s">
        <v>40</v>
      </c>
      <c r="D15" s="46">
        <v>38</v>
      </c>
      <c r="E15" s="44" t="s">
        <v>9713</v>
      </c>
      <c r="F15" s="45">
        <f t="shared" ca="1" si="0"/>
        <v>44.352912908739214</v>
      </c>
      <c r="G15" s="45" t="str">
        <f t="shared" ca="1" si="1"/>
        <v>41-50</v>
      </c>
      <c r="H15" s="42" t="s">
        <v>571</v>
      </c>
      <c r="I15" s="42" t="s">
        <v>42</v>
      </c>
      <c r="J15" s="42" t="s">
        <v>43</v>
      </c>
      <c r="K15" s="42" t="s">
        <v>44</v>
      </c>
      <c r="L15" s="42" t="s">
        <v>57</v>
      </c>
      <c r="M15" s="46">
        <v>4</v>
      </c>
      <c r="N15" s="42" t="s">
        <v>9712</v>
      </c>
      <c r="O15" s="46">
        <v>2232</v>
      </c>
      <c r="P15" s="42" t="s">
        <v>6402</v>
      </c>
      <c r="Q15" s="42" t="s">
        <v>6401</v>
      </c>
      <c r="R15" s="46">
        <v>10</v>
      </c>
      <c r="S15" s="47">
        <f t="shared" ca="1" si="2"/>
        <v>0.84</v>
      </c>
      <c r="T15" s="47">
        <f t="shared" ca="1" si="3"/>
        <v>0.84</v>
      </c>
      <c r="U15" s="47">
        <f t="shared" ca="1" si="4"/>
        <v>1.05</v>
      </c>
      <c r="V15" s="47">
        <f t="shared" ca="1" si="5"/>
        <v>0.89249999999999996</v>
      </c>
      <c r="W15" s="47">
        <f>RANK(Y15,Y1:Y1001,0)</f>
        <v>14</v>
      </c>
      <c r="X15" s="48">
        <v>14</v>
      </c>
      <c r="Y15" s="49">
        <v>1.59375</v>
      </c>
    </row>
    <row r="16" spans="1:25" ht="15.75" customHeight="1" x14ac:dyDescent="0.3">
      <c r="A16" s="42" t="s">
        <v>3659</v>
      </c>
      <c r="B16" s="42" t="s">
        <v>9711</v>
      </c>
      <c r="C16" s="42" t="s">
        <v>40</v>
      </c>
      <c r="D16" s="46">
        <v>32</v>
      </c>
      <c r="E16" s="44" t="s">
        <v>9710</v>
      </c>
      <c r="F16" s="45">
        <f t="shared" ca="1" si="0"/>
        <v>57.002227977232366</v>
      </c>
      <c r="G16" s="45" t="str">
        <f t="shared" ca="1" si="1"/>
        <v>51-60</v>
      </c>
      <c r="H16" s="42" t="s">
        <v>599</v>
      </c>
      <c r="I16" s="42" t="s">
        <v>42</v>
      </c>
      <c r="J16" s="42" t="s">
        <v>43</v>
      </c>
      <c r="K16" s="42" t="s">
        <v>44</v>
      </c>
      <c r="L16" s="42" t="s">
        <v>57</v>
      </c>
      <c r="M16" s="46">
        <v>10</v>
      </c>
      <c r="N16" s="42" t="s">
        <v>9709</v>
      </c>
      <c r="O16" s="46">
        <v>4053</v>
      </c>
      <c r="P16" s="42" t="s">
        <v>6406</v>
      </c>
      <c r="Q16" s="42" t="s">
        <v>6401</v>
      </c>
      <c r="R16" s="46">
        <v>8</v>
      </c>
      <c r="S16" s="47">
        <f t="shared" ca="1" si="2"/>
        <v>0.42</v>
      </c>
      <c r="T16" s="47">
        <f t="shared" ca="1" si="3"/>
        <v>0.42</v>
      </c>
      <c r="U16" s="47">
        <f t="shared" ca="1" si="4"/>
        <v>0.42</v>
      </c>
      <c r="V16" s="47">
        <f t="shared" ca="1" si="5"/>
        <v>0.35699999999999998</v>
      </c>
      <c r="W16" s="47">
        <f>RANK(Y16,Y1:Y1001,0)</f>
        <v>14</v>
      </c>
      <c r="X16" s="48">
        <v>14</v>
      </c>
      <c r="Y16" s="49">
        <v>1.59375</v>
      </c>
    </row>
    <row r="17" spans="1:25" ht="15.75" customHeight="1" x14ac:dyDescent="0.3">
      <c r="A17" s="42" t="s">
        <v>6343</v>
      </c>
      <c r="B17" s="42" t="s">
        <v>9708</v>
      </c>
      <c r="C17" s="42" t="s">
        <v>48</v>
      </c>
      <c r="D17" s="46">
        <v>88</v>
      </c>
      <c r="E17" s="44" t="s">
        <v>9707</v>
      </c>
      <c r="F17" s="45">
        <f t="shared" ca="1" si="0"/>
        <v>67.062501949835095</v>
      </c>
      <c r="G17" s="45" t="str">
        <f t="shared" ca="1" si="1"/>
        <v>61-70</v>
      </c>
      <c r="H17" s="51"/>
      <c r="I17" s="42" t="s">
        <v>84</v>
      </c>
      <c r="J17" s="42" t="s">
        <v>62</v>
      </c>
      <c r="K17" s="42" t="s">
        <v>44</v>
      </c>
      <c r="L17" s="42" t="s">
        <v>45</v>
      </c>
      <c r="M17" s="46">
        <v>5</v>
      </c>
      <c r="N17" s="42" t="s">
        <v>9706</v>
      </c>
      <c r="O17" s="46">
        <v>2500</v>
      </c>
      <c r="P17" s="42" t="s">
        <v>6402</v>
      </c>
      <c r="Q17" s="42" t="s">
        <v>6401</v>
      </c>
      <c r="R17" s="46">
        <v>8</v>
      </c>
      <c r="S17" s="47">
        <f t="shared" ca="1" si="2"/>
        <v>0.63</v>
      </c>
      <c r="T17" s="47">
        <f t="shared" ca="1" si="3"/>
        <v>0.78749999999999998</v>
      </c>
      <c r="U17" s="47">
        <f t="shared" ca="1" si="4"/>
        <v>0.984375</v>
      </c>
      <c r="V17" s="47">
        <f t="shared" ca="1" si="5"/>
        <v>0.984375</v>
      </c>
      <c r="W17" s="47">
        <f>RANK(Y17,Y1:Y1001,0)</f>
        <v>16</v>
      </c>
      <c r="X17" s="48">
        <v>16</v>
      </c>
      <c r="Y17" s="49">
        <v>1.5625</v>
      </c>
    </row>
    <row r="18" spans="1:25" ht="15.75" customHeight="1" x14ac:dyDescent="0.3">
      <c r="A18" s="42" t="s">
        <v>4989</v>
      </c>
      <c r="B18" s="42" t="s">
        <v>9705</v>
      </c>
      <c r="C18" s="42" t="s">
        <v>40</v>
      </c>
      <c r="D18" s="46">
        <v>61</v>
      </c>
      <c r="E18" s="44" t="s">
        <v>9704</v>
      </c>
      <c r="F18" s="45">
        <f t="shared" ca="1" si="0"/>
        <v>27.640584141615925</v>
      </c>
      <c r="G18" s="45" t="str">
        <f t="shared" ca="1" si="1"/>
        <v>21-30</v>
      </c>
      <c r="H18" s="42" t="s">
        <v>362</v>
      </c>
      <c r="I18" s="42" t="s">
        <v>84</v>
      </c>
      <c r="J18" s="42" t="s">
        <v>43</v>
      </c>
      <c r="K18" s="42" t="s">
        <v>44</v>
      </c>
      <c r="L18" s="42" t="s">
        <v>45</v>
      </c>
      <c r="M18" s="46">
        <v>4</v>
      </c>
      <c r="N18" s="42" t="s">
        <v>9703</v>
      </c>
      <c r="O18" s="46">
        <v>4051</v>
      </c>
      <c r="P18" s="42" t="s">
        <v>6406</v>
      </c>
      <c r="Q18" s="42" t="s">
        <v>6401</v>
      </c>
      <c r="R18" s="46">
        <v>6</v>
      </c>
      <c r="S18" s="47">
        <f t="shared" ca="1" si="2"/>
        <v>0.83</v>
      </c>
      <c r="T18" s="47">
        <f t="shared" ca="1" si="3"/>
        <v>1.0374999999999999</v>
      </c>
      <c r="U18" s="47">
        <f t="shared" ca="1" si="4"/>
        <v>1.0374999999999999</v>
      </c>
      <c r="V18" s="47">
        <f t="shared" ca="1" si="5"/>
        <v>0.88187499999999985</v>
      </c>
      <c r="W18" s="47">
        <f>RANK(Y18,Y1:Y1001,0)</f>
        <v>17</v>
      </c>
      <c r="X18" s="48">
        <v>17</v>
      </c>
      <c r="Y18" s="49">
        <v>1.546875</v>
      </c>
    </row>
    <row r="19" spans="1:25" ht="15.75" customHeight="1" x14ac:dyDescent="0.3">
      <c r="A19" s="42" t="s">
        <v>6185</v>
      </c>
      <c r="B19" s="42" t="s">
        <v>9702</v>
      </c>
      <c r="C19" s="42" t="s">
        <v>40</v>
      </c>
      <c r="D19" s="46">
        <v>83</v>
      </c>
      <c r="E19" s="50">
        <v>27919</v>
      </c>
      <c r="F19" s="45">
        <f t="shared" ca="1" si="0"/>
        <v>44.857022497780306</v>
      </c>
      <c r="G19" s="45" t="str">
        <f t="shared" ca="1" si="1"/>
        <v>41-50</v>
      </c>
      <c r="H19" s="42" t="s">
        <v>577</v>
      </c>
      <c r="I19" s="42" t="s">
        <v>50</v>
      </c>
      <c r="J19" s="42" t="s">
        <v>43</v>
      </c>
      <c r="K19" s="42" t="s">
        <v>44</v>
      </c>
      <c r="L19" s="42" t="s">
        <v>57</v>
      </c>
      <c r="M19" s="46">
        <v>14</v>
      </c>
      <c r="N19" s="42" t="s">
        <v>9701</v>
      </c>
      <c r="O19" s="46">
        <v>3040</v>
      </c>
      <c r="P19" s="42" t="s">
        <v>6422</v>
      </c>
      <c r="Q19" s="42" t="s">
        <v>6401</v>
      </c>
      <c r="R19" s="46">
        <v>10</v>
      </c>
      <c r="S19" s="47">
        <f t="shared" ca="1" si="2"/>
        <v>0.56999999999999995</v>
      </c>
      <c r="T19" s="47">
        <f t="shared" ca="1" si="3"/>
        <v>0.56999999999999995</v>
      </c>
      <c r="U19" s="47">
        <f t="shared" ca="1" si="4"/>
        <v>0.71249999999999991</v>
      </c>
      <c r="V19" s="47">
        <f t="shared" ca="1" si="5"/>
        <v>0.60562499999999986</v>
      </c>
      <c r="W19" s="47">
        <f>RANK(Y19,Y1:Y1001,0)</f>
        <v>17</v>
      </c>
      <c r="X19" s="48">
        <v>17</v>
      </c>
      <c r="Y19" s="49">
        <v>1.546875</v>
      </c>
    </row>
    <row r="20" spans="1:25" ht="15.75" customHeight="1" x14ac:dyDescent="0.3">
      <c r="A20" s="42" t="s">
        <v>4465</v>
      </c>
      <c r="B20" s="42" t="s">
        <v>9700</v>
      </c>
      <c r="C20" s="42" t="s">
        <v>40</v>
      </c>
      <c r="D20" s="46">
        <v>65</v>
      </c>
      <c r="E20" s="44" t="s">
        <v>9699</v>
      </c>
      <c r="F20" s="45">
        <f t="shared" ca="1" si="0"/>
        <v>82.462501949835101</v>
      </c>
      <c r="G20" s="45" t="str">
        <f t="shared" ca="1" si="1"/>
        <v>81-90</v>
      </c>
      <c r="H20" s="42" t="s">
        <v>317</v>
      </c>
      <c r="I20" s="42" t="s">
        <v>84</v>
      </c>
      <c r="J20" s="42" t="s">
        <v>62</v>
      </c>
      <c r="K20" s="42" t="s">
        <v>44</v>
      </c>
      <c r="L20" s="42" t="s">
        <v>45</v>
      </c>
      <c r="M20" s="46">
        <v>11</v>
      </c>
      <c r="N20" s="42" t="s">
        <v>9698</v>
      </c>
      <c r="O20" s="46">
        <v>2222</v>
      </c>
      <c r="P20" s="42" t="s">
        <v>6402</v>
      </c>
      <c r="Q20" s="42" t="s">
        <v>6401</v>
      </c>
      <c r="R20" s="46">
        <v>11</v>
      </c>
      <c r="S20" s="47">
        <f t="shared" ca="1" si="2"/>
        <v>0.68</v>
      </c>
      <c r="T20" s="47">
        <f t="shared" ca="1" si="3"/>
        <v>0.85000000000000009</v>
      </c>
      <c r="U20" s="47">
        <f t="shared" ca="1" si="4"/>
        <v>1.0625</v>
      </c>
      <c r="V20" s="47">
        <f t="shared" ca="1" si="5"/>
        <v>1.0625</v>
      </c>
      <c r="W20" s="47">
        <f>RANK(Y20,Y1:Y1001,0)</f>
        <v>19</v>
      </c>
      <c r="X20" s="48">
        <v>19</v>
      </c>
      <c r="Y20" s="49">
        <v>1.53125</v>
      </c>
    </row>
    <row r="21" spans="1:25" ht="15.75" customHeight="1" x14ac:dyDescent="0.3">
      <c r="A21" s="42" t="s">
        <v>3275</v>
      </c>
      <c r="B21" s="42" t="s">
        <v>9697</v>
      </c>
      <c r="C21" s="42" t="s">
        <v>40</v>
      </c>
      <c r="D21" s="46">
        <v>2</v>
      </c>
      <c r="E21" s="44" t="s">
        <v>9696</v>
      </c>
      <c r="F21" s="45">
        <f t="shared" ca="1" si="0"/>
        <v>66.695378662163876</v>
      </c>
      <c r="G21" s="45" t="str">
        <f t="shared" ca="1" si="1"/>
        <v>61-70</v>
      </c>
      <c r="H21" s="42" t="s">
        <v>274</v>
      </c>
      <c r="I21" s="42" t="s">
        <v>84</v>
      </c>
      <c r="J21" s="42" t="s">
        <v>66</v>
      </c>
      <c r="K21" s="42" t="s">
        <v>44</v>
      </c>
      <c r="L21" s="42" t="s">
        <v>57</v>
      </c>
      <c r="M21" s="46">
        <v>12</v>
      </c>
      <c r="N21" s="42" t="s">
        <v>9695</v>
      </c>
      <c r="O21" s="46">
        <v>2190</v>
      </c>
      <c r="P21" s="42" t="s">
        <v>6402</v>
      </c>
      <c r="Q21" s="42" t="s">
        <v>6401</v>
      </c>
      <c r="R21" s="46">
        <v>10</v>
      </c>
      <c r="S21" s="47">
        <f t="shared" ca="1" si="2"/>
        <v>0.92</v>
      </c>
      <c r="T21" s="47">
        <f t="shared" ca="1" si="3"/>
        <v>0.92</v>
      </c>
      <c r="U21" s="47">
        <f t="shared" ca="1" si="4"/>
        <v>1.1500000000000001</v>
      </c>
      <c r="V21" s="47">
        <f t="shared" ca="1" si="5"/>
        <v>1.1500000000000001</v>
      </c>
      <c r="W21" s="47">
        <f>RANK(Y21,Y1:Y1001,0)</f>
        <v>19</v>
      </c>
      <c r="X21" s="48">
        <v>19</v>
      </c>
      <c r="Y21" s="49">
        <v>1.53125</v>
      </c>
    </row>
    <row r="22" spans="1:25" ht="15.75" customHeight="1" x14ac:dyDescent="0.3">
      <c r="A22" s="42" t="s">
        <v>9694</v>
      </c>
      <c r="B22" s="42" t="s">
        <v>5262</v>
      </c>
      <c r="C22" s="42" t="s">
        <v>48</v>
      </c>
      <c r="D22" s="46">
        <v>11</v>
      </c>
      <c r="E22" s="44" t="s">
        <v>9693</v>
      </c>
      <c r="F22" s="45">
        <f t="shared" ca="1" si="0"/>
        <v>52.325515648465242</v>
      </c>
      <c r="G22" s="45" t="str">
        <f t="shared" ca="1" si="1"/>
        <v>51-60</v>
      </c>
      <c r="H22" s="42" t="s">
        <v>1747</v>
      </c>
      <c r="I22" s="42" t="s">
        <v>84</v>
      </c>
      <c r="J22" s="42" t="s">
        <v>43</v>
      </c>
      <c r="K22" s="42" t="s">
        <v>44</v>
      </c>
      <c r="L22" s="42" t="s">
        <v>45</v>
      </c>
      <c r="M22" s="46">
        <v>13</v>
      </c>
      <c r="N22" s="42" t="s">
        <v>9692</v>
      </c>
      <c r="O22" s="46">
        <v>2161</v>
      </c>
      <c r="P22" s="42" t="s">
        <v>6402</v>
      </c>
      <c r="Q22" s="42" t="s">
        <v>6401</v>
      </c>
      <c r="R22" s="46">
        <v>9</v>
      </c>
      <c r="S22" s="47">
        <f t="shared" ca="1" si="2"/>
        <v>0.78</v>
      </c>
      <c r="T22" s="47">
        <f t="shared" ca="1" si="3"/>
        <v>0.97500000000000009</v>
      </c>
      <c r="U22" s="47">
        <f t="shared" ca="1" si="4"/>
        <v>1.21875</v>
      </c>
      <c r="V22" s="47">
        <f t="shared" ca="1" si="5"/>
        <v>1.0359375</v>
      </c>
      <c r="W22" s="47">
        <f>RANK(Y22,Y1:Y1001,0)</f>
        <v>21</v>
      </c>
      <c r="X22" s="48">
        <v>21</v>
      </c>
      <c r="Y22" s="49">
        <v>1.515625</v>
      </c>
    </row>
    <row r="23" spans="1:25" ht="15.75" customHeight="1" x14ac:dyDescent="0.3">
      <c r="A23" s="42" t="s">
        <v>9691</v>
      </c>
      <c r="B23" s="42" t="s">
        <v>9690</v>
      </c>
      <c r="C23" s="42" t="s">
        <v>48</v>
      </c>
      <c r="D23" s="46">
        <v>44</v>
      </c>
      <c r="E23" s="44" t="s">
        <v>9689</v>
      </c>
      <c r="F23" s="45">
        <f t="shared" ca="1" si="0"/>
        <v>27.536474552574827</v>
      </c>
      <c r="G23" s="45" t="str">
        <f t="shared" ca="1" si="1"/>
        <v>21-30</v>
      </c>
      <c r="H23" s="42" t="s">
        <v>728</v>
      </c>
      <c r="I23" s="42" t="s">
        <v>50</v>
      </c>
      <c r="J23" s="42" t="s">
        <v>43</v>
      </c>
      <c r="K23" s="42" t="s">
        <v>44</v>
      </c>
      <c r="L23" s="42" t="s">
        <v>45</v>
      </c>
      <c r="M23" s="46">
        <v>8</v>
      </c>
      <c r="N23" s="42" t="s">
        <v>9688</v>
      </c>
      <c r="O23" s="46">
        <v>2783</v>
      </c>
      <c r="P23" s="42" t="s">
        <v>6402</v>
      </c>
      <c r="Q23" s="42" t="s">
        <v>6401</v>
      </c>
      <c r="R23" s="46">
        <v>7</v>
      </c>
      <c r="S23" s="47">
        <f t="shared" ca="1" si="2"/>
        <v>0.99</v>
      </c>
      <c r="T23" s="47">
        <f t="shared" ca="1" si="3"/>
        <v>1.2375</v>
      </c>
      <c r="U23" s="47">
        <f t="shared" ca="1" si="4"/>
        <v>1.2375</v>
      </c>
      <c r="V23" s="47">
        <f t="shared" ca="1" si="5"/>
        <v>1.0518750000000001</v>
      </c>
      <c r="W23" s="47">
        <f>RANK(Y23,Y1:Y1001,0)</f>
        <v>21</v>
      </c>
      <c r="X23" s="48">
        <v>21</v>
      </c>
      <c r="Y23" s="49">
        <v>1.515625</v>
      </c>
    </row>
    <row r="24" spans="1:25" ht="15.75" customHeight="1" x14ac:dyDescent="0.3">
      <c r="A24" s="42" t="s">
        <v>8572</v>
      </c>
      <c r="B24" s="42" t="s">
        <v>9687</v>
      </c>
      <c r="C24" s="42" t="s">
        <v>48</v>
      </c>
      <c r="D24" s="46">
        <v>26</v>
      </c>
      <c r="E24" s="44" t="s">
        <v>6659</v>
      </c>
      <c r="F24" s="45">
        <f t="shared" ca="1" si="0"/>
        <v>23.180310169013186</v>
      </c>
      <c r="G24" s="45" t="str">
        <f t="shared" ca="1" si="1"/>
        <v>21-30</v>
      </c>
      <c r="H24" s="42" t="s">
        <v>420</v>
      </c>
      <c r="I24" s="42" t="s">
        <v>61</v>
      </c>
      <c r="J24" s="42" t="s">
        <v>43</v>
      </c>
      <c r="K24" s="42" t="s">
        <v>44</v>
      </c>
      <c r="L24" s="42" t="s">
        <v>57</v>
      </c>
      <c r="M24" s="46">
        <v>3</v>
      </c>
      <c r="N24" s="42" t="s">
        <v>9686</v>
      </c>
      <c r="O24" s="46">
        <v>4744</v>
      </c>
      <c r="P24" s="42" t="s">
        <v>6406</v>
      </c>
      <c r="Q24" s="42" t="s">
        <v>6401</v>
      </c>
      <c r="R24" s="46">
        <v>4</v>
      </c>
      <c r="S24" s="47">
        <f t="shared" ca="1" si="2"/>
        <v>0.8</v>
      </c>
      <c r="T24" s="47">
        <f t="shared" ca="1" si="3"/>
        <v>0.8</v>
      </c>
      <c r="U24" s="47">
        <f t="shared" ca="1" si="4"/>
        <v>0.8</v>
      </c>
      <c r="V24" s="47">
        <f t="shared" ca="1" si="5"/>
        <v>0.68</v>
      </c>
      <c r="W24" s="47">
        <f>RANK(Y24,Y1:Y1001,0)</f>
        <v>23</v>
      </c>
      <c r="X24" s="48">
        <v>23</v>
      </c>
      <c r="Y24" s="49">
        <v>1.5</v>
      </c>
    </row>
    <row r="25" spans="1:25" ht="15.75" customHeight="1" x14ac:dyDescent="0.3">
      <c r="A25" s="42" t="s">
        <v>9685</v>
      </c>
      <c r="B25" s="42" t="s">
        <v>6268</v>
      </c>
      <c r="C25" s="42" t="s">
        <v>40</v>
      </c>
      <c r="D25" s="46">
        <v>5</v>
      </c>
      <c r="E25" s="50">
        <v>28476</v>
      </c>
      <c r="F25" s="45">
        <f t="shared" ca="1" si="0"/>
        <v>43.330995100520035</v>
      </c>
      <c r="G25" s="45" t="str">
        <f t="shared" ca="1" si="1"/>
        <v>41-50</v>
      </c>
      <c r="H25" s="42" t="s">
        <v>292</v>
      </c>
      <c r="I25" s="42" t="s">
        <v>61</v>
      </c>
      <c r="J25" s="42" t="s">
        <v>62</v>
      </c>
      <c r="K25" s="42" t="s">
        <v>44</v>
      </c>
      <c r="L25" s="42" t="s">
        <v>45</v>
      </c>
      <c r="M25" s="46">
        <v>13</v>
      </c>
      <c r="N25" s="42" t="s">
        <v>9684</v>
      </c>
      <c r="O25" s="46">
        <v>2257</v>
      </c>
      <c r="P25" s="42" t="s">
        <v>6402</v>
      </c>
      <c r="Q25" s="42" t="s">
        <v>6401</v>
      </c>
      <c r="R25" s="46">
        <v>8</v>
      </c>
      <c r="S25" s="47">
        <f t="shared" ca="1" si="2"/>
        <v>0.61</v>
      </c>
      <c r="T25" s="47">
        <f t="shared" ca="1" si="3"/>
        <v>0.76249999999999996</v>
      </c>
      <c r="U25" s="47">
        <f t="shared" ca="1" si="4"/>
        <v>0.76249999999999996</v>
      </c>
      <c r="V25" s="47">
        <f t="shared" ca="1" si="5"/>
        <v>0.76249999999999996</v>
      </c>
      <c r="W25" s="47">
        <f>RANK(Y25,Y1:Y1001,0)</f>
        <v>23</v>
      </c>
      <c r="X25" s="48">
        <v>23</v>
      </c>
      <c r="Y25" s="49">
        <v>1.5</v>
      </c>
    </row>
    <row r="26" spans="1:25" ht="15.75" customHeight="1" x14ac:dyDescent="0.3">
      <c r="A26" s="42" t="s">
        <v>2406</v>
      </c>
      <c r="B26" s="42" t="s">
        <v>9683</v>
      </c>
      <c r="C26" s="42" t="s">
        <v>40</v>
      </c>
      <c r="D26" s="46">
        <v>78</v>
      </c>
      <c r="E26" s="44" t="s">
        <v>9682</v>
      </c>
      <c r="F26" s="45">
        <f t="shared" ca="1" si="0"/>
        <v>38.511817018328252</v>
      </c>
      <c r="G26" s="45" t="str">
        <f t="shared" ca="1" si="1"/>
        <v>31-40</v>
      </c>
      <c r="H26" s="42" t="s">
        <v>90</v>
      </c>
      <c r="I26" s="42" t="s">
        <v>84</v>
      </c>
      <c r="J26" s="42" t="s">
        <v>43</v>
      </c>
      <c r="K26" s="42" t="s">
        <v>44</v>
      </c>
      <c r="L26" s="42" t="s">
        <v>57</v>
      </c>
      <c r="M26" s="46">
        <v>4</v>
      </c>
      <c r="N26" s="42" t="s">
        <v>9681</v>
      </c>
      <c r="O26" s="46">
        <v>4703</v>
      </c>
      <c r="P26" s="42" t="s">
        <v>6406</v>
      </c>
      <c r="Q26" s="42" t="s">
        <v>6401</v>
      </c>
      <c r="R26" s="46">
        <v>5</v>
      </c>
      <c r="S26" s="47">
        <f t="shared" ca="1" si="2"/>
        <v>0.82</v>
      </c>
      <c r="T26" s="47">
        <f t="shared" ca="1" si="3"/>
        <v>0.82</v>
      </c>
      <c r="U26" s="47">
        <f t="shared" ca="1" si="4"/>
        <v>0.82</v>
      </c>
      <c r="V26" s="47">
        <f t="shared" ca="1" si="5"/>
        <v>0.69699999999999995</v>
      </c>
      <c r="W26" s="47">
        <f>RANK(Y26,Y1:Y1001,0)</f>
        <v>25</v>
      </c>
      <c r="X26" s="48">
        <v>25</v>
      </c>
      <c r="Y26" s="49">
        <v>1.484375</v>
      </c>
    </row>
    <row r="27" spans="1:25" ht="15.75" customHeight="1" x14ac:dyDescent="0.3">
      <c r="A27" s="42" t="s">
        <v>9680</v>
      </c>
      <c r="B27" s="42" t="s">
        <v>9679</v>
      </c>
      <c r="C27" s="42" t="s">
        <v>48</v>
      </c>
      <c r="D27" s="46">
        <v>11</v>
      </c>
      <c r="E27" s="44" t="s">
        <v>9678</v>
      </c>
      <c r="F27" s="45">
        <f t="shared" ca="1" si="0"/>
        <v>75.725515648465233</v>
      </c>
      <c r="G27" s="45" t="str">
        <f t="shared" ca="1" si="1"/>
        <v>71-80</v>
      </c>
      <c r="H27" s="51"/>
      <c r="I27" s="42" t="s">
        <v>54</v>
      </c>
      <c r="J27" s="42" t="s">
        <v>43</v>
      </c>
      <c r="K27" s="42" t="s">
        <v>44</v>
      </c>
      <c r="L27" s="42" t="s">
        <v>57</v>
      </c>
      <c r="M27" s="46">
        <v>17</v>
      </c>
      <c r="N27" s="42" t="s">
        <v>9677</v>
      </c>
      <c r="O27" s="46">
        <v>4817</v>
      </c>
      <c r="P27" s="42" t="s">
        <v>6406</v>
      </c>
      <c r="Q27" s="42" t="s">
        <v>6401</v>
      </c>
      <c r="R27" s="46">
        <v>4</v>
      </c>
      <c r="S27" s="47">
        <f t="shared" ca="1" si="2"/>
        <v>1.04</v>
      </c>
      <c r="T27" s="47">
        <f t="shared" ca="1" si="3"/>
        <v>1.04</v>
      </c>
      <c r="U27" s="47">
        <f t="shared" ca="1" si="4"/>
        <v>1.04</v>
      </c>
      <c r="V27" s="47">
        <f t="shared" ca="1" si="5"/>
        <v>0.88400000000000001</v>
      </c>
      <c r="W27" s="47">
        <f>RANK(Y27,Y1:Y1001,0)</f>
        <v>26</v>
      </c>
      <c r="X27" s="48">
        <v>26</v>
      </c>
      <c r="Y27" s="49">
        <v>1.46875</v>
      </c>
    </row>
    <row r="28" spans="1:25" ht="15.75" customHeight="1" x14ac:dyDescent="0.3">
      <c r="A28" s="42" t="s">
        <v>9676</v>
      </c>
      <c r="B28" s="42" t="s">
        <v>9675</v>
      </c>
      <c r="C28" s="42" t="s">
        <v>40</v>
      </c>
      <c r="D28" s="46">
        <v>19</v>
      </c>
      <c r="E28" s="44" t="s">
        <v>9674</v>
      </c>
      <c r="F28" s="45">
        <f t="shared" ca="1" si="0"/>
        <v>68.821406059424149</v>
      </c>
      <c r="G28" s="45" t="str">
        <f t="shared" ca="1" si="1"/>
        <v>61-70</v>
      </c>
      <c r="H28" s="42" t="s">
        <v>1163</v>
      </c>
      <c r="I28" s="42" t="s">
        <v>65</v>
      </c>
      <c r="J28" s="42" t="s">
        <v>43</v>
      </c>
      <c r="K28" s="42" t="s">
        <v>44</v>
      </c>
      <c r="L28" s="42" t="s">
        <v>45</v>
      </c>
      <c r="M28" s="46">
        <v>7</v>
      </c>
      <c r="N28" s="42" t="s">
        <v>9673</v>
      </c>
      <c r="O28" s="46">
        <v>2640</v>
      </c>
      <c r="P28" s="42" t="s">
        <v>6402</v>
      </c>
      <c r="Q28" s="42" t="s">
        <v>6401</v>
      </c>
      <c r="R28" s="46">
        <v>2</v>
      </c>
      <c r="S28" s="47">
        <f t="shared" ca="1" si="2"/>
        <v>0.77</v>
      </c>
      <c r="T28" s="47">
        <f t="shared" ca="1" si="3"/>
        <v>0.96250000000000002</v>
      </c>
      <c r="U28" s="47">
        <f t="shared" ca="1" si="4"/>
        <v>0.96250000000000002</v>
      </c>
      <c r="V28" s="47">
        <f t="shared" ca="1" si="5"/>
        <v>0.81812499999999999</v>
      </c>
      <c r="W28" s="47">
        <f>RANK(Y28,Y1:Y1001,0)</f>
        <v>26</v>
      </c>
      <c r="X28" s="48">
        <v>26</v>
      </c>
      <c r="Y28" s="49">
        <v>1.46875</v>
      </c>
    </row>
    <row r="29" spans="1:25" ht="15.75" customHeight="1" x14ac:dyDescent="0.3">
      <c r="A29" s="42" t="s">
        <v>8725</v>
      </c>
      <c r="B29" s="42" t="s">
        <v>9672</v>
      </c>
      <c r="C29" s="42" t="s">
        <v>40</v>
      </c>
      <c r="D29" s="46">
        <v>71</v>
      </c>
      <c r="E29" s="44" t="s">
        <v>9671</v>
      </c>
      <c r="F29" s="45">
        <f t="shared" ca="1" si="0"/>
        <v>54.750173182711812</v>
      </c>
      <c r="G29" s="45" t="str">
        <f t="shared" ca="1" si="1"/>
        <v>51-60</v>
      </c>
      <c r="H29" s="42" t="s">
        <v>642</v>
      </c>
      <c r="I29" s="42" t="s">
        <v>54</v>
      </c>
      <c r="J29" s="42" t="s">
        <v>66</v>
      </c>
      <c r="K29" s="42" t="s">
        <v>44</v>
      </c>
      <c r="L29" s="42" t="s">
        <v>45</v>
      </c>
      <c r="M29" s="46">
        <v>5</v>
      </c>
      <c r="N29" s="42" t="s">
        <v>9670</v>
      </c>
      <c r="O29" s="46">
        <v>4000</v>
      </c>
      <c r="P29" s="42" t="s">
        <v>6406</v>
      </c>
      <c r="Q29" s="42" t="s">
        <v>6401</v>
      </c>
      <c r="R29" s="46">
        <v>11</v>
      </c>
      <c r="S29" s="47">
        <f t="shared" ca="1" si="2"/>
        <v>1.03</v>
      </c>
      <c r="T29" s="47">
        <f t="shared" ca="1" si="3"/>
        <v>1.2875000000000001</v>
      </c>
      <c r="U29" s="47">
        <f t="shared" ca="1" si="4"/>
        <v>1.609375</v>
      </c>
      <c r="V29" s="47">
        <f t="shared" ca="1" si="5"/>
        <v>1.609375</v>
      </c>
      <c r="W29" s="47">
        <f>RANK(Y29,Y1:Y1001,0)</f>
        <v>26</v>
      </c>
      <c r="X29" s="48">
        <v>26</v>
      </c>
      <c r="Y29" s="49">
        <v>1.46875</v>
      </c>
    </row>
    <row r="30" spans="1:25" ht="15.75" customHeight="1" x14ac:dyDescent="0.3">
      <c r="A30" s="42" t="s">
        <v>5544</v>
      </c>
      <c r="B30" s="42" t="s">
        <v>9669</v>
      </c>
      <c r="C30" s="42" t="s">
        <v>40</v>
      </c>
      <c r="D30" s="46">
        <v>84</v>
      </c>
      <c r="E30" s="44" t="s">
        <v>9668</v>
      </c>
      <c r="F30" s="45">
        <f t="shared" ca="1" si="0"/>
        <v>60.361132086821407</v>
      </c>
      <c r="G30" s="45" t="str">
        <f t="shared" ca="1" si="1"/>
        <v>61-70</v>
      </c>
      <c r="H30" s="42" t="s">
        <v>465</v>
      </c>
      <c r="I30" s="42" t="s">
        <v>164</v>
      </c>
      <c r="J30" s="42" t="s">
        <v>66</v>
      </c>
      <c r="K30" s="42" t="s">
        <v>44</v>
      </c>
      <c r="L30" s="42" t="s">
        <v>57</v>
      </c>
      <c r="M30" s="46">
        <v>11</v>
      </c>
      <c r="N30" s="42" t="s">
        <v>9667</v>
      </c>
      <c r="O30" s="46">
        <v>4171</v>
      </c>
      <c r="P30" s="42" t="s">
        <v>6406</v>
      </c>
      <c r="Q30" s="42" t="s">
        <v>6401</v>
      </c>
      <c r="R30" s="46">
        <v>7</v>
      </c>
      <c r="S30" s="47">
        <f t="shared" ca="1" si="2"/>
        <v>0.96</v>
      </c>
      <c r="T30" s="47">
        <f t="shared" ca="1" si="3"/>
        <v>0.96</v>
      </c>
      <c r="U30" s="47">
        <f t="shared" ca="1" si="4"/>
        <v>1.2</v>
      </c>
      <c r="V30" s="47">
        <f t="shared" ca="1" si="5"/>
        <v>1.2</v>
      </c>
      <c r="W30" s="47">
        <f>RANK(Y30,Y1:Y1001,0)</f>
        <v>26</v>
      </c>
      <c r="X30" s="48">
        <v>26</v>
      </c>
      <c r="Y30" s="49">
        <v>1.46875</v>
      </c>
    </row>
    <row r="31" spans="1:25" ht="15.75" customHeight="1" x14ac:dyDescent="0.3">
      <c r="A31" s="42" t="s">
        <v>983</v>
      </c>
      <c r="B31" s="42" t="s">
        <v>9666</v>
      </c>
      <c r="C31" s="42" t="s">
        <v>40</v>
      </c>
      <c r="D31" s="46">
        <v>45</v>
      </c>
      <c r="E31" s="44" t="s">
        <v>9665</v>
      </c>
      <c r="F31" s="45">
        <f t="shared" ca="1" si="0"/>
        <v>60.410447155314557</v>
      </c>
      <c r="G31" s="45" t="str">
        <f t="shared" ca="1" si="1"/>
        <v>61-70</v>
      </c>
      <c r="H31" s="51"/>
      <c r="I31" s="42" t="s">
        <v>42</v>
      </c>
      <c r="J31" s="42" t="s">
        <v>66</v>
      </c>
      <c r="K31" s="42" t="s">
        <v>44</v>
      </c>
      <c r="L31" s="42" t="s">
        <v>57</v>
      </c>
      <c r="M31" s="46">
        <v>8</v>
      </c>
      <c r="N31" s="42" t="s">
        <v>9664</v>
      </c>
      <c r="O31" s="46">
        <v>3056</v>
      </c>
      <c r="P31" s="42" t="s">
        <v>6422</v>
      </c>
      <c r="Q31" s="42" t="s">
        <v>6401</v>
      </c>
      <c r="R31" s="46">
        <v>10</v>
      </c>
      <c r="S31" s="47">
        <f t="shared" ca="1" si="2"/>
        <v>0.8</v>
      </c>
      <c r="T31" s="47">
        <f t="shared" ca="1" si="3"/>
        <v>0.8</v>
      </c>
      <c r="U31" s="47">
        <f t="shared" ca="1" si="4"/>
        <v>1</v>
      </c>
      <c r="V31" s="47">
        <f t="shared" ca="1" si="5"/>
        <v>1</v>
      </c>
      <c r="W31" s="47">
        <f>RANK(Y31,Y1:Y1001,0)</f>
        <v>30</v>
      </c>
      <c r="X31" s="48">
        <v>30</v>
      </c>
      <c r="Y31" s="49">
        <v>1.4609375</v>
      </c>
    </row>
    <row r="32" spans="1:25" ht="15.75" customHeight="1" x14ac:dyDescent="0.3">
      <c r="A32" s="42" t="s">
        <v>6333</v>
      </c>
      <c r="B32" s="42" t="s">
        <v>9663</v>
      </c>
      <c r="C32" s="42" t="s">
        <v>40</v>
      </c>
      <c r="D32" s="46">
        <v>62</v>
      </c>
      <c r="E32" s="44" t="s">
        <v>9662</v>
      </c>
      <c r="F32" s="45">
        <f t="shared" ca="1" si="0"/>
        <v>41.22140605942414</v>
      </c>
      <c r="G32" s="45" t="str">
        <f t="shared" ca="1" si="1"/>
        <v>41-50</v>
      </c>
      <c r="H32" s="51"/>
      <c r="I32" s="42" t="s">
        <v>50</v>
      </c>
      <c r="J32" s="42" t="s">
        <v>66</v>
      </c>
      <c r="K32" s="42" t="s">
        <v>44</v>
      </c>
      <c r="L32" s="42" t="s">
        <v>45</v>
      </c>
      <c r="M32" s="46">
        <v>17</v>
      </c>
      <c r="N32" s="42" t="s">
        <v>9661</v>
      </c>
      <c r="O32" s="46">
        <v>2280</v>
      </c>
      <c r="P32" s="42" t="s">
        <v>6402</v>
      </c>
      <c r="Q32" s="42" t="s">
        <v>6401</v>
      </c>
      <c r="R32" s="46">
        <v>8</v>
      </c>
      <c r="S32" s="47">
        <f t="shared" ca="1" si="2"/>
        <v>0.81</v>
      </c>
      <c r="T32" s="47">
        <f t="shared" ca="1" si="3"/>
        <v>1.0125000000000002</v>
      </c>
      <c r="U32" s="47">
        <f t="shared" ca="1" si="4"/>
        <v>1.0125000000000002</v>
      </c>
      <c r="V32" s="47">
        <f t="shared" ca="1" si="5"/>
        <v>1.0125000000000002</v>
      </c>
      <c r="W32" s="47">
        <f>RANK(Y32,Y1:Y1001,0)</f>
        <v>30</v>
      </c>
      <c r="X32" s="48">
        <v>30</v>
      </c>
      <c r="Y32" s="49">
        <v>1.4609375</v>
      </c>
    </row>
    <row r="33" spans="1:25" ht="15.75" customHeight="1" x14ac:dyDescent="0.3">
      <c r="A33" s="42" t="s">
        <v>9660</v>
      </c>
      <c r="B33" s="42" t="s">
        <v>9659</v>
      </c>
      <c r="C33" s="42" t="s">
        <v>48</v>
      </c>
      <c r="D33" s="46">
        <v>70</v>
      </c>
      <c r="E33" s="44" t="s">
        <v>7590</v>
      </c>
      <c r="F33" s="45">
        <f t="shared" ca="1" si="0"/>
        <v>69.402227977232357</v>
      </c>
      <c r="G33" s="45" t="str">
        <f t="shared" ca="1" si="1"/>
        <v>61-70</v>
      </c>
      <c r="H33" s="42" t="s">
        <v>599</v>
      </c>
      <c r="I33" s="42" t="s">
        <v>42</v>
      </c>
      <c r="J33" s="42" t="s">
        <v>43</v>
      </c>
      <c r="K33" s="42" t="s">
        <v>44</v>
      </c>
      <c r="L33" s="42" t="s">
        <v>45</v>
      </c>
      <c r="M33" s="46">
        <v>12</v>
      </c>
      <c r="N33" s="42" t="s">
        <v>9658</v>
      </c>
      <c r="O33" s="46">
        <v>2470</v>
      </c>
      <c r="P33" s="42" t="s">
        <v>6402</v>
      </c>
      <c r="Q33" s="42" t="s">
        <v>6401</v>
      </c>
      <c r="R33" s="46">
        <v>2</v>
      </c>
      <c r="S33" s="47">
        <f t="shared" ca="1" si="2"/>
        <v>0.69</v>
      </c>
      <c r="T33" s="47">
        <f t="shared" ca="1" si="3"/>
        <v>0.86249999999999993</v>
      </c>
      <c r="U33" s="47">
        <f t="shared" ca="1" si="4"/>
        <v>0.86249999999999993</v>
      </c>
      <c r="V33" s="47">
        <f t="shared" ca="1" si="5"/>
        <v>0.73312499999999992</v>
      </c>
      <c r="W33" s="47">
        <f>RANK(Y33,Y1:Y1001,0)</f>
        <v>32</v>
      </c>
      <c r="X33" s="48">
        <v>32</v>
      </c>
      <c r="Y33" s="49">
        <v>1.453125</v>
      </c>
    </row>
    <row r="34" spans="1:25" ht="15.75" customHeight="1" x14ac:dyDescent="0.3">
      <c r="A34" s="42" t="s">
        <v>5762</v>
      </c>
      <c r="B34" s="42" t="s">
        <v>6326</v>
      </c>
      <c r="C34" s="42" t="s">
        <v>40</v>
      </c>
      <c r="D34" s="46">
        <v>88</v>
      </c>
      <c r="E34" s="44" t="s">
        <v>6541</v>
      </c>
      <c r="F34" s="45">
        <f t="shared" ref="F34:F60" ca="1" si="6">(NOW()-E34)/365</f>
        <v>34.246063593670719</v>
      </c>
      <c r="G34" s="45" t="str">
        <f t="shared" ref="G34:G60" ca="1" si="7">IF(F34&lt;=10,"0-10",IF(AND(F34&gt;10,F34&lt;=20),"11-20",IF(AND(F34&gt;20,F34&lt;=30),"21-30",IF(AND(F34&gt;30,F34&lt;=40),"31-40",IF(AND(F34&gt;40,F34&lt;=50),"41-50",IF(AND(F34&gt;50,F34&lt;=60),"51-60",IF(AND(F34&gt;60,F34&lt;=70),"61-70",IF(AND(F34&gt;70,F34&lt;=80),"71-80",IF(AND(F34&gt;80,F34&lt;=90),"81-90",IF(F34&gt;90,"91-100"))))))))))</f>
        <v>31-40</v>
      </c>
      <c r="H34" s="42" t="s">
        <v>206</v>
      </c>
      <c r="I34" s="42" t="s">
        <v>50</v>
      </c>
      <c r="J34" s="42" t="s">
        <v>43</v>
      </c>
      <c r="K34" s="42" t="s">
        <v>44</v>
      </c>
      <c r="L34" s="42" t="s">
        <v>45</v>
      </c>
      <c r="M34" s="46">
        <v>7</v>
      </c>
      <c r="N34" s="42" t="s">
        <v>9657</v>
      </c>
      <c r="O34" s="46">
        <v>2620</v>
      </c>
      <c r="P34" s="42" t="s">
        <v>6402</v>
      </c>
      <c r="Q34" s="42" t="s">
        <v>6401</v>
      </c>
      <c r="R34" s="46">
        <v>7</v>
      </c>
      <c r="S34" s="47">
        <f t="shared" ca="1" si="2"/>
        <v>0.54</v>
      </c>
      <c r="T34" s="47">
        <f t="shared" ca="1" si="3"/>
        <v>0.67500000000000004</v>
      </c>
      <c r="U34" s="47">
        <f t="shared" ca="1" si="4"/>
        <v>0.84375</v>
      </c>
      <c r="V34" s="47">
        <f t="shared" ca="1" si="5"/>
        <v>0.71718749999999998</v>
      </c>
      <c r="W34" s="47">
        <f>RANK(Y34,Y1:Y1001,0)</f>
        <v>32</v>
      </c>
      <c r="X34" s="48">
        <v>32</v>
      </c>
      <c r="Y34" s="49">
        <v>1.453125</v>
      </c>
    </row>
    <row r="35" spans="1:25" ht="15.75" customHeight="1" x14ac:dyDescent="0.3">
      <c r="A35" s="42" t="s">
        <v>4075</v>
      </c>
      <c r="B35" s="42" t="s">
        <v>9656</v>
      </c>
      <c r="C35" s="42" t="s">
        <v>48</v>
      </c>
      <c r="D35" s="46">
        <v>71</v>
      </c>
      <c r="E35" s="44" t="s">
        <v>9655</v>
      </c>
      <c r="F35" s="45">
        <f t="shared" ca="1" si="6"/>
        <v>39.563871812848802</v>
      </c>
      <c r="G35" s="45" t="str">
        <f t="shared" ca="1" si="7"/>
        <v>31-40</v>
      </c>
      <c r="H35" s="42" t="s">
        <v>642</v>
      </c>
      <c r="I35" s="42" t="s">
        <v>61</v>
      </c>
      <c r="J35" s="42" t="s">
        <v>43</v>
      </c>
      <c r="K35" s="42" t="s">
        <v>44</v>
      </c>
      <c r="L35" s="42" t="s">
        <v>57</v>
      </c>
      <c r="M35" s="46">
        <v>9</v>
      </c>
      <c r="N35" s="42" t="s">
        <v>9654</v>
      </c>
      <c r="O35" s="46">
        <v>4122</v>
      </c>
      <c r="P35" s="42" t="s">
        <v>6406</v>
      </c>
      <c r="Q35" s="42" t="s">
        <v>6401</v>
      </c>
      <c r="R35" s="46">
        <v>9</v>
      </c>
      <c r="S35" s="47">
        <f t="shared" ca="1" si="2"/>
        <v>1.03</v>
      </c>
      <c r="T35" s="47">
        <f t="shared" ca="1" si="3"/>
        <v>1.03</v>
      </c>
      <c r="U35" s="47">
        <f t="shared" ca="1" si="4"/>
        <v>1.2875000000000001</v>
      </c>
      <c r="V35" s="47">
        <f t="shared" ca="1" si="5"/>
        <v>1.0943750000000001</v>
      </c>
      <c r="W35" s="47">
        <f>RANK(Y35,Y1:Y1001,0)</f>
        <v>32</v>
      </c>
      <c r="X35" s="48">
        <v>32</v>
      </c>
      <c r="Y35" s="49">
        <v>1.453125</v>
      </c>
    </row>
    <row r="36" spans="1:25" ht="15.75" customHeight="1" x14ac:dyDescent="0.3">
      <c r="A36" s="42" t="s">
        <v>9653</v>
      </c>
      <c r="B36" s="42" t="s">
        <v>9652</v>
      </c>
      <c r="C36" s="42" t="s">
        <v>40</v>
      </c>
      <c r="D36" s="46">
        <v>27</v>
      </c>
      <c r="E36" s="50">
        <v>28254</v>
      </c>
      <c r="F36" s="45">
        <f t="shared" ca="1" si="6"/>
        <v>43.939214278602222</v>
      </c>
      <c r="G36" s="45" t="str">
        <f t="shared" ca="1" si="7"/>
        <v>41-50</v>
      </c>
      <c r="H36" s="42" t="s">
        <v>483</v>
      </c>
      <c r="I36" s="42" t="s">
        <v>50</v>
      </c>
      <c r="J36" s="42" t="s">
        <v>62</v>
      </c>
      <c r="K36" s="42" t="s">
        <v>44</v>
      </c>
      <c r="L36" s="42" t="s">
        <v>57</v>
      </c>
      <c r="M36" s="46">
        <v>20</v>
      </c>
      <c r="N36" s="42" t="s">
        <v>9651</v>
      </c>
      <c r="O36" s="46">
        <v>3226</v>
      </c>
      <c r="P36" s="42" t="s">
        <v>6422</v>
      </c>
      <c r="Q36" s="42" t="s">
        <v>6401</v>
      </c>
      <c r="R36" s="46">
        <v>9</v>
      </c>
      <c r="S36" s="47">
        <f t="shared" ca="1" si="2"/>
        <v>0.6</v>
      </c>
      <c r="T36" s="47">
        <f t="shared" ca="1" si="3"/>
        <v>0.6</v>
      </c>
      <c r="U36" s="47">
        <f t="shared" ca="1" si="4"/>
        <v>0.75</v>
      </c>
      <c r="V36" s="47">
        <f t="shared" ca="1" si="5"/>
        <v>0.75</v>
      </c>
      <c r="W36" s="47">
        <f>RANK(Y36,Y1:Y1001,0)</f>
        <v>32</v>
      </c>
      <c r="X36" s="48">
        <v>32</v>
      </c>
      <c r="Y36" s="49">
        <v>1.453125</v>
      </c>
    </row>
    <row r="37" spans="1:25" ht="15.75" customHeight="1" x14ac:dyDescent="0.3">
      <c r="A37" s="42" t="s">
        <v>9650</v>
      </c>
      <c r="B37" s="42" t="s">
        <v>9649</v>
      </c>
      <c r="C37" s="42" t="s">
        <v>40</v>
      </c>
      <c r="D37" s="46">
        <v>48</v>
      </c>
      <c r="E37" s="44" t="s">
        <v>9648</v>
      </c>
      <c r="F37" s="45">
        <f t="shared" ca="1" si="6"/>
        <v>45.939214278602222</v>
      </c>
      <c r="G37" s="45" t="str">
        <f t="shared" ca="1" si="7"/>
        <v>41-50</v>
      </c>
      <c r="H37" s="42" t="s">
        <v>78</v>
      </c>
      <c r="I37" s="42" t="s">
        <v>50</v>
      </c>
      <c r="J37" s="42" t="s">
        <v>62</v>
      </c>
      <c r="K37" s="42" t="s">
        <v>44</v>
      </c>
      <c r="L37" s="42" t="s">
        <v>45</v>
      </c>
      <c r="M37" s="46">
        <v>13</v>
      </c>
      <c r="N37" s="42" t="s">
        <v>9647</v>
      </c>
      <c r="O37" s="46">
        <v>4817</v>
      </c>
      <c r="P37" s="42" t="s">
        <v>6406</v>
      </c>
      <c r="Q37" s="42" t="s">
        <v>6401</v>
      </c>
      <c r="R37" s="46">
        <v>1</v>
      </c>
      <c r="S37" s="47">
        <f t="shared" ca="1" si="2"/>
        <v>0.45</v>
      </c>
      <c r="T37" s="47">
        <f t="shared" ca="1" si="3"/>
        <v>0.5625</v>
      </c>
      <c r="U37" s="47">
        <f t="shared" ca="1" si="4"/>
        <v>0.5625</v>
      </c>
      <c r="V37" s="47">
        <f t="shared" ca="1" si="5"/>
        <v>0.5625</v>
      </c>
      <c r="W37" s="47">
        <f>RANK(Y37,Y1:Y1001,0)</f>
        <v>36</v>
      </c>
      <c r="X37" s="48">
        <v>36</v>
      </c>
      <c r="Y37" s="49">
        <v>1.4476562500000001</v>
      </c>
    </row>
    <row r="38" spans="1:25" ht="15.75" customHeight="1" x14ac:dyDescent="0.3">
      <c r="A38" s="42" t="s">
        <v>7730</v>
      </c>
      <c r="B38" s="42" t="s">
        <v>9646</v>
      </c>
      <c r="C38" s="42" t="s">
        <v>48</v>
      </c>
      <c r="D38" s="46">
        <v>76</v>
      </c>
      <c r="E38" s="44" t="s">
        <v>9645</v>
      </c>
      <c r="F38" s="45">
        <f t="shared" ca="1" si="6"/>
        <v>53.067981401889895</v>
      </c>
      <c r="G38" s="45" t="str">
        <f t="shared" ca="1" si="7"/>
        <v>51-60</v>
      </c>
      <c r="H38" s="42" t="s">
        <v>53</v>
      </c>
      <c r="I38" s="42" t="s">
        <v>61</v>
      </c>
      <c r="J38" s="42" t="s">
        <v>66</v>
      </c>
      <c r="K38" s="42" t="s">
        <v>44</v>
      </c>
      <c r="L38" s="42" t="s">
        <v>57</v>
      </c>
      <c r="M38" s="46">
        <v>13</v>
      </c>
      <c r="N38" s="42" t="s">
        <v>9644</v>
      </c>
      <c r="O38" s="46">
        <v>2017</v>
      </c>
      <c r="P38" s="42" t="s">
        <v>6402</v>
      </c>
      <c r="Q38" s="42" t="s">
        <v>6401</v>
      </c>
      <c r="R38" s="46">
        <v>10</v>
      </c>
      <c r="S38" s="47">
        <f t="shared" ca="1" si="2"/>
        <v>0.4</v>
      </c>
      <c r="T38" s="47">
        <f t="shared" ca="1" si="3"/>
        <v>0.4</v>
      </c>
      <c r="U38" s="47">
        <f t="shared" ca="1" si="4"/>
        <v>0.5</v>
      </c>
      <c r="V38" s="47">
        <f t="shared" ca="1" si="5"/>
        <v>0.5</v>
      </c>
      <c r="W38" s="47">
        <f>RANK(Y38,Y1:Y1001,0)</f>
        <v>36</v>
      </c>
      <c r="X38" s="48">
        <v>36</v>
      </c>
      <c r="Y38" s="49">
        <v>1.4476562500000001</v>
      </c>
    </row>
    <row r="39" spans="1:25" ht="15.75" customHeight="1" x14ac:dyDescent="0.3">
      <c r="A39" s="42" t="s">
        <v>9643</v>
      </c>
      <c r="B39" s="42" t="s">
        <v>9642</v>
      </c>
      <c r="C39" s="42" t="s">
        <v>48</v>
      </c>
      <c r="D39" s="46">
        <v>58</v>
      </c>
      <c r="E39" s="44" t="s">
        <v>9641</v>
      </c>
      <c r="F39" s="45">
        <f t="shared" ca="1" si="6"/>
        <v>42.015926607369352</v>
      </c>
      <c r="G39" s="45" t="str">
        <f t="shared" ca="1" si="7"/>
        <v>41-50</v>
      </c>
      <c r="H39" s="51"/>
      <c r="I39" s="42" t="s">
        <v>84</v>
      </c>
      <c r="J39" s="42" t="s">
        <v>43</v>
      </c>
      <c r="K39" s="42" t="s">
        <v>44</v>
      </c>
      <c r="L39" s="42" t="s">
        <v>57</v>
      </c>
      <c r="M39" s="46">
        <v>15</v>
      </c>
      <c r="N39" s="42" t="s">
        <v>9640</v>
      </c>
      <c r="O39" s="46">
        <v>3190</v>
      </c>
      <c r="P39" s="42" t="s">
        <v>6422</v>
      </c>
      <c r="Q39" s="42" t="s">
        <v>6401</v>
      </c>
      <c r="R39" s="46">
        <v>8</v>
      </c>
      <c r="S39" s="47">
        <f t="shared" ca="1" si="2"/>
        <v>0.41</v>
      </c>
      <c r="T39" s="47">
        <f t="shared" ca="1" si="3"/>
        <v>0.41</v>
      </c>
      <c r="U39" s="47">
        <f t="shared" ca="1" si="4"/>
        <v>0.41</v>
      </c>
      <c r="V39" s="47">
        <f t="shared" ca="1" si="5"/>
        <v>0.34849999999999998</v>
      </c>
      <c r="W39" s="47">
        <f>RANK(Y39,Y1:Y1001,0)</f>
        <v>38</v>
      </c>
      <c r="X39" s="48">
        <v>38</v>
      </c>
      <c r="Y39" s="49">
        <v>1.4375</v>
      </c>
    </row>
    <row r="40" spans="1:25" ht="15.75" customHeight="1" x14ac:dyDescent="0.3">
      <c r="A40" s="42" t="s">
        <v>9639</v>
      </c>
      <c r="B40" s="42" t="s">
        <v>9638</v>
      </c>
      <c r="C40" s="42" t="s">
        <v>48</v>
      </c>
      <c r="D40" s="46">
        <v>44</v>
      </c>
      <c r="E40" s="44" t="s">
        <v>9637</v>
      </c>
      <c r="F40" s="45">
        <f t="shared" ca="1" si="6"/>
        <v>65.859762223807707</v>
      </c>
      <c r="G40" s="45" t="str">
        <f t="shared" ca="1" si="7"/>
        <v>61-70</v>
      </c>
      <c r="H40" s="51"/>
      <c r="I40" s="42" t="s">
        <v>54</v>
      </c>
      <c r="J40" s="42" t="s">
        <v>43</v>
      </c>
      <c r="K40" s="42" t="s">
        <v>44</v>
      </c>
      <c r="L40" s="42" t="s">
        <v>45</v>
      </c>
      <c r="M40" s="46">
        <v>13</v>
      </c>
      <c r="N40" s="42" t="s">
        <v>9636</v>
      </c>
      <c r="O40" s="46">
        <v>3280</v>
      </c>
      <c r="P40" s="42" t="s">
        <v>6422</v>
      </c>
      <c r="Q40" s="42" t="s">
        <v>6401</v>
      </c>
      <c r="R40" s="46">
        <v>2</v>
      </c>
      <c r="S40" s="47">
        <f t="shared" ca="1" si="2"/>
        <v>0.54</v>
      </c>
      <c r="T40" s="47">
        <f t="shared" ca="1" si="3"/>
        <v>0.67500000000000004</v>
      </c>
      <c r="U40" s="47">
        <f t="shared" ca="1" si="4"/>
        <v>0.67500000000000004</v>
      </c>
      <c r="V40" s="47">
        <f t="shared" ca="1" si="5"/>
        <v>0.57374999999999998</v>
      </c>
      <c r="W40" s="47">
        <f>RANK(Y40,Y1:Y1001,0)</f>
        <v>38</v>
      </c>
      <c r="X40" s="48">
        <v>38</v>
      </c>
      <c r="Y40" s="49">
        <v>1.4375</v>
      </c>
    </row>
    <row r="41" spans="1:25" ht="15.75" customHeight="1" x14ac:dyDescent="0.3">
      <c r="A41" s="42" t="s">
        <v>5218</v>
      </c>
      <c r="B41" s="42" t="s">
        <v>5774</v>
      </c>
      <c r="C41" s="42" t="s">
        <v>48</v>
      </c>
      <c r="D41" s="46">
        <v>64</v>
      </c>
      <c r="E41" s="44" t="s">
        <v>9635</v>
      </c>
      <c r="F41" s="45">
        <f t="shared" ca="1" si="6"/>
        <v>27.624145785451539</v>
      </c>
      <c r="G41" s="45" t="str">
        <f t="shared" ca="1" si="7"/>
        <v>21-30</v>
      </c>
      <c r="H41" s="51"/>
      <c r="I41" s="42" t="s">
        <v>84</v>
      </c>
      <c r="J41" s="42" t="s">
        <v>62</v>
      </c>
      <c r="K41" s="42" t="s">
        <v>44</v>
      </c>
      <c r="L41" s="42" t="s">
        <v>45</v>
      </c>
      <c r="M41" s="46">
        <v>8</v>
      </c>
      <c r="N41" s="42" t="s">
        <v>9634</v>
      </c>
      <c r="O41" s="46">
        <v>2160</v>
      </c>
      <c r="P41" s="42" t="s">
        <v>6402</v>
      </c>
      <c r="Q41" s="42" t="s">
        <v>6401</v>
      </c>
      <c r="R41" s="46">
        <v>9</v>
      </c>
      <c r="S41" s="47">
        <f t="shared" ca="1" si="2"/>
        <v>0.41</v>
      </c>
      <c r="T41" s="47">
        <f t="shared" ca="1" si="3"/>
        <v>0.51249999999999996</v>
      </c>
      <c r="U41" s="47">
        <f t="shared" ca="1" si="4"/>
        <v>0.640625</v>
      </c>
      <c r="V41" s="47">
        <f t="shared" ca="1" si="5"/>
        <v>0.640625</v>
      </c>
      <c r="W41" s="47">
        <f>RANK(Y41,Y1:Y1001,0)</f>
        <v>40</v>
      </c>
      <c r="X41" s="48">
        <v>40</v>
      </c>
      <c r="Y41" s="49">
        <v>1.434375</v>
      </c>
    </row>
    <row r="42" spans="1:25" ht="15.75" customHeight="1" x14ac:dyDescent="0.3">
      <c r="A42" s="42" t="s">
        <v>1178</v>
      </c>
      <c r="B42" s="42" t="s">
        <v>9633</v>
      </c>
      <c r="C42" s="42" t="s">
        <v>40</v>
      </c>
      <c r="D42" s="46">
        <v>73</v>
      </c>
      <c r="E42" s="44" t="s">
        <v>9632</v>
      </c>
      <c r="F42" s="45">
        <f t="shared" ca="1" si="6"/>
        <v>68.188529347095383</v>
      </c>
      <c r="G42" s="45" t="str">
        <f t="shared" ca="1" si="7"/>
        <v>61-70</v>
      </c>
      <c r="H42" s="51"/>
      <c r="I42" s="42" t="s">
        <v>42</v>
      </c>
      <c r="J42" s="42" t="s">
        <v>66</v>
      </c>
      <c r="K42" s="42" t="s">
        <v>44</v>
      </c>
      <c r="L42" s="42" t="s">
        <v>57</v>
      </c>
      <c r="M42" s="46">
        <v>10</v>
      </c>
      <c r="N42" s="42" t="s">
        <v>9631</v>
      </c>
      <c r="O42" s="46">
        <v>2756</v>
      </c>
      <c r="P42" s="42" t="s">
        <v>6402</v>
      </c>
      <c r="Q42" s="42" t="s">
        <v>6401</v>
      </c>
      <c r="R42" s="46">
        <v>8</v>
      </c>
      <c r="S42" s="47">
        <f t="shared" ca="1" si="2"/>
        <v>0.56000000000000005</v>
      </c>
      <c r="T42" s="47">
        <f t="shared" ca="1" si="3"/>
        <v>0.56000000000000005</v>
      </c>
      <c r="U42" s="47">
        <f t="shared" ca="1" si="4"/>
        <v>0.56000000000000005</v>
      </c>
      <c r="V42" s="47">
        <f t="shared" ca="1" si="5"/>
        <v>0.56000000000000005</v>
      </c>
      <c r="W42" s="47">
        <f>RANK(Y42,Y1:Y1001,0)</f>
        <v>40</v>
      </c>
      <c r="X42" s="48">
        <v>40</v>
      </c>
      <c r="Y42" s="49">
        <v>1.434375</v>
      </c>
    </row>
    <row r="43" spans="1:25" ht="15.75" customHeight="1" x14ac:dyDescent="0.3">
      <c r="A43" s="42" t="s">
        <v>9630</v>
      </c>
      <c r="B43" s="42" t="s">
        <v>9629</v>
      </c>
      <c r="C43" s="42" t="s">
        <v>40</v>
      </c>
      <c r="D43" s="46">
        <v>24</v>
      </c>
      <c r="E43" s="44" t="s">
        <v>9628</v>
      </c>
      <c r="F43" s="45">
        <f t="shared" ca="1" si="6"/>
        <v>36.087159484081674</v>
      </c>
      <c r="G43" s="45" t="str">
        <f t="shared" ca="1" si="7"/>
        <v>31-40</v>
      </c>
      <c r="H43" s="42" t="s">
        <v>550</v>
      </c>
      <c r="I43" s="42" t="s">
        <v>50</v>
      </c>
      <c r="J43" s="42" t="s">
        <v>43</v>
      </c>
      <c r="K43" s="42" t="s">
        <v>44</v>
      </c>
      <c r="L43" s="42" t="s">
        <v>57</v>
      </c>
      <c r="M43" s="46">
        <v>3</v>
      </c>
      <c r="N43" s="42" t="s">
        <v>9627</v>
      </c>
      <c r="O43" s="46">
        <v>3149</v>
      </c>
      <c r="P43" s="42" t="s">
        <v>6422</v>
      </c>
      <c r="Q43" s="42" t="s">
        <v>6401</v>
      </c>
      <c r="R43" s="46">
        <v>10</v>
      </c>
      <c r="S43" s="47">
        <f t="shared" ca="1" si="2"/>
        <v>0.84</v>
      </c>
      <c r="T43" s="47">
        <f t="shared" ca="1" si="3"/>
        <v>0.84</v>
      </c>
      <c r="U43" s="47">
        <f t="shared" ca="1" si="4"/>
        <v>1.05</v>
      </c>
      <c r="V43" s="47">
        <f t="shared" ca="1" si="5"/>
        <v>0.89249999999999996</v>
      </c>
      <c r="W43" s="47">
        <f>RANK(Y43,Y1:Y1001,0)</f>
        <v>42</v>
      </c>
      <c r="X43" s="48">
        <v>42</v>
      </c>
      <c r="Y43" s="49">
        <v>1.421875</v>
      </c>
    </row>
    <row r="44" spans="1:25" ht="15.75" customHeight="1" x14ac:dyDescent="0.3">
      <c r="A44" s="42" t="s">
        <v>9626</v>
      </c>
      <c r="B44" s="42" t="s">
        <v>9625</v>
      </c>
      <c r="C44" s="42" t="s">
        <v>40</v>
      </c>
      <c r="D44" s="46">
        <v>79</v>
      </c>
      <c r="E44" s="44" t="s">
        <v>9624</v>
      </c>
      <c r="F44" s="45">
        <f t="shared" ca="1" si="6"/>
        <v>74.498118388191273</v>
      </c>
      <c r="G44" s="45" t="str">
        <f t="shared" ca="1" si="7"/>
        <v>71-80</v>
      </c>
      <c r="H44" s="51"/>
      <c r="I44" s="42" t="s">
        <v>65</v>
      </c>
      <c r="J44" s="42" t="s">
        <v>43</v>
      </c>
      <c r="K44" s="42" t="s">
        <v>44</v>
      </c>
      <c r="L44" s="42" t="s">
        <v>57</v>
      </c>
      <c r="M44" s="46">
        <v>8</v>
      </c>
      <c r="N44" s="42" t="s">
        <v>9623</v>
      </c>
      <c r="O44" s="46">
        <v>2024</v>
      </c>
      <c r="P44" s="42" t="s">
        <v>6402</v>
      </c>
      <c r="Q44" s="42" t="s">
        <v>6401</v>
      </c>
      <c r="R44" s="46">
        <v>10</v>
      </c>
      <c r="S44" s="47">
        <f t="shared" ca="1" si="2"/>
        <v>1</v>
      </c>
      <c r="T44" s="47">
        <f t="shared" ca="1" si="3"/>
        <v>1</v>
      </c>
      <c r="U44" s="47">
        <f t="shared" ca="1" si="4"/>
        <v>1.25</v>
      </c>
      <c r="V44" s="47">
        <f t="shared" ca="1" si="5"/>
        <v>1.0625</v>
      </c>
      <c r="W44" s="47">
        <f>RANK(Y44,Y1:Y1001,0)</f>
        <v>42</v>
      </c>
      <c r="X44" s="48">
        <v>42</v>
      </c>
      <c r="Y44" s="49">
        <v>1.421875</v>
      </c>
    </row>
    <row r="45" spans="1:25" ht="15.75" customHeight="1" x14ac:dyDescent="0.3">
      <c r="A45" s="42" t="s">
        <v>8407</v>
      </c>
      <c r="B45" s="42" t="s">
        <v>9622</v>
      </c>
      <c r="C45" s="42" t="s">
        <v>40</v>
      </c>
      <c r="D45" s="46">
        <v>52</v>
      </c>
      <c r="E45" s="44" t="s">
        <v>9621</v>
      </c>
      <c r="F45" s="45">
        <f t="shared" ca="1" si="6"/>
        <v>54.585789621067981</v>
      </c>
      <c r="G45" s="45" t="str">
        <f t="shared" ca="1" si="7"/>
        <v>51-60</v>
      </c>
      <c r="H45" s="42" t="s">
        <v>550</v>
      </c>
      <c r="I45" s="42" t="s">
        <v>61</v>
      </c>
      <c r="J45" s="42" t="s">
        <v>62</v>
      </c>
      <c r="K45" s="42" t="s">
        <v>44</v>
      </c>
      <c r="L45" s="42" t="s">
        <v>57</v>
      </c>
      <c r="M45" s="46">
        <v>9</v>
      </c>
      <c r="N45" s="42" t="s">
        <v>9620</v>
      </c>
      <c r="O45" s="46">
        <v>2761</v>
      </c>
      <c r="P45" s="42" t="s">
        <v>6402</v>
      </c>
      <c r="Q45" s="42" t="s">
        <v>6401</v>
      </c>
      <c r="R45" s="46">
        <v>8</v>
      </c>
      <c r="S45" s="47">
        <f t="shared" ca="1" si="2"/>
        <v>0.7</v>
      </c>
      <c r="T45" s="47">
        <f t="shared" ca="1" si="3"/>
        <v>0.7</v>
      </c>
      <c r="U45" s="47">
        <f t="shared" ca="1" si="4"/>
        <v>0.7</v>
      </c>
      <c r="V45" s="47">
        <f t="shared" ca="1" si="5"/>
        <v>0.7</v>
      </c>
      <c r="W45" s="47">
        <f>RANK(Y45,Y1:Y1001,0)</f>
        <v>44</v>
      </c>
      <c r="X45" s="48">
        <v>44</v>
      </c>
      <c r="Y45" s="49">
        <v>1.42109375</v>
      </c>
    </row>
    <row r="46" spans="1:25" ht="15.75" customHeight="1" x14ac:dyDescent="0.3">
      <c r="A46" s="42" t="s">
        <v>4983</v>
      </c>
      <c r="B46" s="42" t="s">
        <v>9619</v>
      </c>
      <c r="C46" s="42" t="s">
        <v>48</v>
      </c>
      <c r="D46" s="46">
        <v>76</v>
      </c>
      <c r="E46" s="44" t="s">
        <v>9618</v>
      </c>
      <c r="F46" s="45">
        <f t="shared" ca="1" si="6"/>
        <v>59.374830716958392</v>
      </c>
      <c r="G46" s="45" t="str">
        <f t="shared" ca="1" si="7"/>
        <v>51-60</v>
      </c>
      <c r="H46" s="51"/>
      <c r="I46" s="42" t="s">
        <v>61</v>
      </c>
      <c r="J46" s="42" t="s">
        <v>66</v>
      </c>
      <c r="K46" s="42" t="s">
        <v>44</v>
      </c>
      <c r="L46" s="42" t="s">
        <v>57</v>
      </c>
      <c r="M46" s="46">
        <v>6</v>
      </c>
      <c r="N46" s="42" t="s">
        <v>9617</v>
      </c>
      <c r="O46" s="46">
        <v>3027</v>
      </c>
      <c r="P46" s="42" t="s">
        <v>6422</v>
      </c>
      <c r="Q46" s="42" t="s">
        <v>6401</v>
      </c>
      <c r="R46" s="46">
        <v>5</v>
      </c>
      <c r="S46" s="47">
        <f t="shared" ca="1" si="2"/>
        <v>1.02</v>
      </c>
      <c r="T46" s="47">
        <f t="shared" ca="1" si="3"/>
        <v>1.02</v>
      </c>
      <c r="U46" s="47">
        <f t="shared" ca="1" si="4"/>
        <v>1.02</v>
      </c>
      <c r="V46" s="47">
        <f t="shared" ca="1" si="5"/>
        <v>1.02</v>
      </c>
      <c r="W46" s="47">
        <f>RANK(Y46,Y1:Y1001,0)</f>
        <v>44</v>
      </c>
      <c r="X46" s="48">
        <v>44</v>
      </c>
      <c r="Y46" s="49">
        <v>1.42109375</v>
      </c>
    </row>
    <row r="47" spans="1:25" ht="15.75" customHeight="1" x14ac:dyDescent="0.3">
      <c r="A47" s="42" t="s">
        <v>9616</v>
      </c>
      <c r="B47" s="42" t="s">
        <v>9615</v>
      </c>
      <c r="C47" s="42" t="s">
        <v>40</v>
      </c>
      <c r="D47" s="46">
        <v>29</v>
      </c>
      <c r="E47" s="44" t="s">
        <v>9614</v>
      </c>
      <c r="F47" s="45">
        <f t="shared" ca="1" si="6"/>
        <v>64.643323867643318</v>
      </c>
      <c r="G47" s="45" t="str">
        <f t="shared" ca="1" si="7"/>
        <v>61-70</v>
      </c>
      <c r="H47" s="42" t="s">
        <v>74</v>
      </c>
      <c r="I47" s="42" t="s">
        <v>65</v>
      </c>
      <c r="J47" s="42" t="s">
        <v>66</v>
      </c>
      <c r="K47" s="42" t="s">
        <v>44</v>
      </c>
      <c r="L47" s="42" t="s">
        <v>45</v>
      </c>
      <c r="M47" s="46">
        <v>5</v>
      </c>
      <c r="N47" s="42" t="s">
        <v>9613</v>
      </c>
      <c r="O47" s="46">
        <v>2034</v>
      </c>
      <c r="P47" s="42" t="s">
        <v>6402</v>
      </c>
      <c r="Q47" s="42" t="s">
        <v>6401</v>
      </c>
      <c r="R47" s="46">
        <v>12</v>
      </c>
      <c r="S47" s="47">
        <f t="shared" ca="1" si="2"/>
        <v>1.07</v>
      </c>
      <c r="T47" s="47">
        <f t="shared" ca="1" si="3"/>
        <v>1.3375000000000001</v>
      </c>
      <c r="U47" s="47">
        <f t="shared" ca="1" si="4"/>
        <v>1.6718750000000002</v>
      </c>
      <c r="V47" s="47">
        <f t="shared" ca="1" si="5"/>
        <v>1.6718750000000002</v>
      </c>
      <c r="W47" s="47">
        <f>RANK(Y47,Y1:Y1001,0)</f>
        <v>46</v>
      </c>
      <c r="X47" s="48">
        <v>46</v>
      </c>
      <c r="Y47" s="49">
        <v>1.4078124999999999</v>
      </c>
    </row>
    <row r="48" spans="1:25" ht="15.75" customHeight="1" x14ac:dyDescent="0.3">
      <c r="A48" s="42" t="s">
        <v>1051</v>
      </c>
      <c r="B48" s="42" t="s">
        <v>9612</v>
      </c>
      <c r="C48" s="42" t="s">
        <v>40</v>
      </c>
      <c r="D48" s="46">
        <v>14</v>
      </c>
      <c r="E48" s="44" t="s">
        <v>9611</v>
      </c>
      <c r="F48" s="45">
        <f t="shared" ca="1" si="6"/>
        <v>64.766611538876205</v>
      </c>
      <c r="G48" s="45" t="str">
        <f t="shared" ca="1" si="7"/>
        <v>61-70</v>
      </c>
      <c r="H48" s="42" t="s">
        <v>206</v>
      </c>
      <c r="I48" s="42" t="s">
        <v>50</v>
      </c>
      <c r="J48" s="42" t="s">
        <v>62</v>
      </c>
      <c r="K48" s="42" t="s">
        <v>44</v>
      </c>
      <c r="L48" s="42" t="s">
        <v>45</v>
      </c>
      <c r="M48" s="46">
        <v>19</v>
      </c>
      <c r="N48" s="42" t="s">
        <v>9610</v>
      </c>
      <c r="O48" s="46">
        <v>4852</v>
      </c>
      <c r="P48" s="42" t="s">
        <v>6406</v>
      </c>
      <c r="Q48" s="42" t="s">
        <v>6401</v>
      </c>
      <c r="R48" s="46">
        <v>1</v>
      </c>
      <c r="S48" s="47">
        <f t="shared" ca="1" si="2"/>
        <v>0.91</v>
      </c>
      <c r="T48" s="47">
        <f t="shared" ca="1" si="3"/>
        <v>1.1375</v>
      </c>
      <c r="U48" s="47">
        <f t="shared" ca="1" si="4"/>
        <v>1.1375</v>
      </c>
      <c r="V48" s="47">
        <f t="shared" ca="1" si="5"/>
        <v>1.1375</v>
      </c>
      <c r="W48" s="47">
        <f>RANK(Y48,Y1:Y1001,0)</f>
        <v>46</v>
      </c>
      <c r="X48" s="48">
        <v>46</v>
      </c>
      <c r="Y48" s="49">
        <v>1.4078124999999999</v>
      </c>
    </row>
    <row r="49" spans="1:25" ht="15.75" customHeight="1" x14ac:dyDescent="0.3">
      <c r="A49" s="42" t="s">
        <v>3631</v>
      </c>
      <c r="B49" s="42" t="s">
        <v>9609</v>
      </c>
      <c r="C49" s="42" t="s">
        <v>40</v>
      </c>
      <c r="D49" s="46">
        <v>85</v>
      </c>
      <c r="E49" s="44" t="s">
        <v>9608</v>
      </c>
      <c r="F49" s="45">
        <f t="shared" ca="1" si="6"/>
        <v>26.35565263476661</v>
      </c>
      <c r="G49" s="45" t="str">
        <f t="shared" ca="1" si="7"/>
        <v>21-30</v>
      </c>
      <c r="H49" s="42" t="s">
        <v>154</v>
      </c>
      <c r="I49" s="42" t="s">
        <v>61</v>
      </c>
      <c r="J49" s="42" t="s">
        <v>66</v>
      </c>
      <c r="K49" s="42" t="s">
        <v>44</v>
      </c>
      <c r="L49" s="42" t="s">
        <v>45</v>
      </c>
      <c r="M49" s="46">
        <v>14</v>
      </c>
      <c r="N49" s="42" t="s">
        <v>9607</v>
      </c>
      <c r="O49" s="46">
        <v>4305</v>
      </c>
      <c r="P49" s="42" t="s">
        <v>6406</v>
      </c>
      <c r="Q49" s="42" t="s">
        <v>6401</v>
      </c>
      <c r="R49" s="46">
        <v>4</v>
      </c>
      <c r="S49" s="47">
        <f t="shared" ca="1" si="2"/>
        <v>0.49</v>
      </c>
      <c r="T49" s="47">
        <f t="shared" ca="1" si="3"/>
        <v>0.61250000000000004</v>
      </c>
      <c r="U49" s="47">
        <f t="shared" ca="1" si="4"/>
        <v>0.765625</v>
      </c>
      <c r="V49" s="47">
        <f t="shared" ca="1" si="5"/>
        <v>0.765625</v>
      </c>
      <c r="W49" s="47">
        <f>RANK(Y49,Y1:Y1001,0)</f>
        <v>46</v>
      </c>
      <c r="X49" s="48">
        <v>46</v>
      </c>
      <c r="Y49" s="49">
        <v>1.4078124999999999</v>
      </c>
    </row>
    <row r="50" spans="1:25" ht="15.75" customHeight="1" x14ac:dyDescent="0.3">
      <c r="A50" s="42" t="s">
        <v>1034</v>
      </c>
      <c r="B50" s="42" t="s">
        <v>3034</v>
      </c>
      <c r="C50" s="42" t="s">
        <v>40</v>
      </c>
      <c r="D50" s="46">
        <v>59</v>
      </c>
      <c r="E50" s="44" t="s">
        <v>9606</v>
      </c>
      <c r="F50" s="45">
        <f t="shared" ca="1" si="6"/>
        <v>43.925515648465236</v>
      </c>
      <c r="G50" s="45" t="str">
        <f t="shared" ca="1" si="7"/>
        <v>41-50</v>
      </c>
      <c r="H50" s="42" t="s">
        <v>438</v>
      </c>
      <c r="I50" s="42" t="s">
        <v>50</v>
      </c>
      <c r="J50" s="42" t="s">
        <v>43</v>
      </c>
      <c r="K50" s="42" t="s">
        <v>44</v>
      </c>
      <c r="L50" s="42" t="s">
        <v>45</v>
      </c>
      <c r="M50" s="46">
        <v>17</v>
      </c>
      <c r="N50" s="42" t="s">
        <v>9605</v>
      </c>
      <c r="O50" s="46">
        <v>3741</v>
      </c>
      <c r="P50" s="42" t="s">
        <v>6422</v>
      </c>
      <c r="Q50" s="42" t="s">
        <v>6401</v>
      </c>
      <c r="R50" s="46">
        <v>7</v>
      </c>
      <c r="S50" s="47">
        <f t="shared" ca="1" si="2"/>
        <v>0.52</v>
      </c>
      <c r="T50" s="47">
        <f t="shared" ca="1" si="3"/>
        <v>0.65</v>
      </c>
      <c r="U50" s="47">
        <f t="shared" ca="1" si="4"/>
        <v>0.65</v>
      </c>
      <c r="V50" s="47">
        <f t="shared" ca="1" si="5"/>
        <v>0.55249999999999999</v>
      </c>
      <c r="W50" s="47">
        <f>RANK(Y50,Y1:Y1001,0)</f>
        <v>46</v>
      </c>
      <c r="X50" s="48">
        <v>46</v>
      </c>
      <c r="Y50" s="49">
        <v>1.4078124999999999</v>
      </c>
    </row>
    <row r="51" spans="1:25" ht="15.75" customHeight="1" x14ac:dyDescent="0.3">
      <c r="A51" s="42" t="s">
        <v>9604</v>
      </c>
      <c r="B51" s="42" t="s">
        <v>9603</v>
      </c>
      <c r="C51" s="42" t="s">
        <v>48</v>
      </c>
      <c r="D51" s="46">
        <v>12</v>
      </c>
      <c r="E51" s="44" t="s">
        <v>9602</v>
      </c>
      <c r="F51" s="45">
        <f t="shared" ca="1" si="6"/>
        <v>70.974830716958394</v>
      </c>
      <c r="G51" s="45" t="str">
        <f t="shared" ca="1" si="7"/>
        <v>71-80</v>
      </c>
      <c r="H51" s="42" t="s">
        <v>144</v>
      </c>
      <c r="I51" s="42" t="s">
        <v>75</v>
      </c>
      <c r="J51" s="42" t="s">
        <v>43</v>
      </c>
      <c r="K51" s="42" t="s">
        <v>44</v>
      </c>
      <c r="L51" s="42" t="s">
        <v>57</v>
      </c>
      <c r="M51" s="46">
        <v>20</v>
      </c>
      <c r="N51" s="42" t="s">
        <v>9601</v>
      </c>
      <c r="O51" s="46">
        <v>2067</v>
      </c>
      <c r="P51" s="42" t="s">
        <v>6402</v>
      </c>
      <c r="Q51" s="42" t="s">
        <v>6401</v>
      </c>
      <c r="R51" s="46">
        <v>12</v>
      </c>
      <c r="S51" s="47">
        <f t="shared" ca="1" si="2"/>
        <v>0.54</v>
      </c>
      <c r="T51" s="47">
        <f t="shared" ca="1" si="3"/>
        <v>0.54</v>
      </c>
      <c r="U51" s="47">
        <f t="shared" ca="1" si="4"/>
        <v>0.67500000000000004</v>
      </c>
      <c r="V51" s="47">
        <f t="shared" ca="1" si="5"/>
        <v>0.57374999999999998</v>
      </c>
      <c r="W51" s="47">
        <f>RANK(Y51,Y1:Y1001,0)</f>
        <v>50</v>
      </c>
      <c r="X51" s="48">
        <v>50</v>
      </c>
      <c r="Y51" s="49">
        <v>1.40625</v>
      </c>
    </row>
    <row r="52" spans="1:25" ht="15.75" customHeight="1" x14ac:dyDescent="0.3">
      <c r="A52" s="42" t="s">
        <v>9600</v>
      </c>
      <c r="B52" s="42" t="s">
        <v>2837</v>
      </c>
      <c r="C52" s="42" t="s">
        <v>48</v>
      </c>
      <c r="D52" s="46">
        <v>60</v>
      </c>
      <c r="E52" s="50">
        <v>28532</v>
      </c>
      <c r="F52" s="45">
        <f t="shared" ca="1" si="6"/>
        <v>43.17757044298579</v>
      </c>
      <c r="G52" s="45" t="str">
        <f t="shared" ca="1" si="7"/>
        <v>41-50</v>
      </c>
      <c r="H52" s="51"/>
      <c r="I52" s="42" t="s">
        <v>84</v>
      </c>
      <c r="J52" s="42" t="s">
        <v>62</v>
      </c>
      <c r="K52" s="42" t="s">
        <v>44</v>
      </c>
      <c r="L52" s="42" t="s">
        <v>57</v>
      </c>
      <c r="M52" s="46">
        <v>10</v>
      </c>
      <c r="N52" s="42" t="s">
        <v>9599</v>
      </c>
      <c r="O52" s="46">
        <v>3174</v>
      </c>
      <c r="P52" s="42" t="s">
        <v>6422</v>
      </c>
      <c r="Q52" s="42" t="s">
        <v>6401</v>
      </c>
      <c r="R52" s="46">
        <v>8</v>
      </c>
      <c r="S52" s="47">
        <f t="shared" ca="1" si="2"/>
        <v>0.5</v>
      </c>
      <c r="T52" s="47">
        <f t="shared" ca="1" si="3"/>
        <v>0.5</v>
      </c>
      <c r="U52" s="47">
        <f t="shared" ca="1" si="4"/>
        <v>0.5</v>
      </c>
      <c r="V52" s="47">
        <f t="shared" ca="1" si="5"/>
        <v>0.5</v>
      </c>
      <c r="W52" s="47">
        <f>RANK(Y52,Y1:Y1001,0)</f>
        <v>50</v>
      </c>
      <c r="X52" s="48">
        <v>50</v>
      </c>
      <c r="Y52" s="49">
        <v>1.40625</v>
      </c>
    </row>
    <row r="53" spans="1:25" ht="15.75" customHeight="1" x14ac:dyDescent="0.3">
      <c r="A53" s="42" t="s">
        <v>6295</v>
      </c>
      <c r="B53" s="42" t="s">
        <v>9598</v>
      </c>
      <c r="C53" s="42" t="s">
        <v>48</v>
      </c>
      <c r="D53" s="46">
        <v>62</v>
      </c>
      <c r="E53" s="44" t="s">
        <v>9597</v>
      </c>
      <c r="F53" s="45">
        <f t="shared" ca="1" si="6"/>
        <v>22.057022497780309</v>
      </c>
      <c r="G53" s="45" t="str">
        <f t="shared" ca="1" si="7"/>
        <v>21-30</v>
      </c>
      <c r="H53" s="42" t="s">
        <v>206</v>
      </c>
      <c r="I53" s="42" t="s">
        <v>50</v>
      </c>
      <c r="J53" s="42" t="s">
        <v>62</v>
      </c>
      <c r="K53" s="42" t="s">
        <v>44</v>
      </c>
      <c r="L53" s="42" t="s">
        <v>45</v>
      </c>
      <c r="M53" s="46">
        <v>5</v>
      </c>
      <c r="N53" s="42" t="s">
        <v>9596</v>
      </c>
      <c r="O53" s="46">
        <v>4017</v>
      </c>
      <c r="P53" s="42" t="s">
        <v>6406</v>
      </c>
      <c r="Q53" s="42" t="s">
        <v>6401</v>
      </c>
      <c r="R53" s="46">
        <v>8</v>
      </c>
      <c r="S53" s="47">
        <f t="shared" ca="1" si="2"/>
        <v>0.81</v>
      </c>
      <c r="T53" s="47">
        <f t="shared" ca="1" si="3"/>
        <v>1.0125000000000002</v>
      </c>
      <c r="U53" s="47">
        <f t="shared" ca="1" si="4"/>
        <v>1.0125000000000002</v>
      </c>
      <c r="V53" s="47">
        <f t="shared" ca="1" si="5"/>
        <v>1.0125000000000002</v>
      </c>
      <c r="W53" s="47">
        <f>RANK(Y53,Y1:Y1001,0)</f>
        <v>52</v>
      </c>
      <c r="X53" s="48">
        <v>52</v>
      </c>
      <c r="Y53" s="49">
        <v>1.39453125</v>
      </c>
    </row>
    <row r="54" spans="1:25" ht="15.75" customHeight="1" x14ac:dyDescent="0.3">
      <c r="A54" s="42" t="s">
        <v>2268</v>
      </c>
      <c r="B54" s="42" t="s">
        <v>9595</v>
      </c>
      <c r="C54" s="42" t="s">
        <v>48</v>
      </c>
      <c r="D54" s="46">
        <v>55</v>
      </c>
      <c r="E54" s="44" t="s">
        <v>9594</v>
      </c>
      <c r="F54" s="45">
        <f t="shared" ca="1" si="6"/>
        <v>27.314556744355649</v>
      </c>
      <c r="G54" s="45" t="str">
        <f t="shared" ca="1" si="7"/>
        <v>21-30</v>
      </c>
      <c r="H54" s="42" t="s">
        <v>157</v>
      </c>
      <c r="I54" s="42" t="s">
        <v>42</v>
      </c>
      <c r="J54" s="42" t="s">
        <v>66</v>
      </c>
      <c r="K54" s="42" t="s">
        <v>44</v>
      </c>
      <c r="L54" s="42" t="s">
        <v>45</v>
      </c>
      <c r="M54" s="46">
        <v>11</v>
      </c>
      <c r="N54" s="42" t="s">
        <v>9593</v>
      </c>
      <c r="O54" s="46">
        <v>3805</v>
      </c>
      <c r="P54" s="42" t="s">
        <v>6422</v>
      </c>
      <c r="Q54" s="42" t="s">
        <v>6401</v>
      </c>
      <c r="R54" s="46">
        <v>7</v>
      </c>
      <c r="S54" s="47">
        <f t="shared" ca="1" si="2"/>
        <v>0.6</v>
      </c>
      <c r="T54" s="47">
        <f t="shared" ca="1" si="3"/>
        <v>0.75</v>
      </c>
      <c r="U54" s="47">
        <f t="shared" ca="1" si="4"/>
        <v>0.75</v>
      </c>
      <c r="V54" s="47">
        <f t="shared" ca="1" si="5"/>
        <v>0.75</v>
      </c>
      <c r="W54" s="47">
        <f>RANK(Y54,Y1:Y1001,0)</f>
        <v>52</v>
      </c>
      <c r="X54" s="48">
        <v>52</v>
      </c>
      <c r="Y54" s="49">
        <v>1.39453125</v>
      </c>
    </row>
    <row r="55" spans="1:25" ht="15.75" customHeight="1" x14ac:dyDescent="0.3">
      <c r="A55" s="42" t="s">
        <v>9592</v>
      </c>
      <c r="B55" s="42" t="s">
        <v>9591</v>
      </c>
      <c r="C55" s="42" t="s">
        <v>40</v>
      </c>
      <c r="D55" s="46">
        <v>97</v>
      </c>
      <c r="E55" s="44" t="s">
        <v>9590</v>
      </c>
      <c r="F55" s="45">
        <f t="shared" ca="1" si="6"/>
        <v>39.372090990930992</v>
      </c>
      <c r="G55" s="45" t="str">
        <f t="shared" ca="1" si="7"/>
        <v>31-40</v>
      </c>
      <c r="H55" s="51"/>
      <c r="I55" s="42" t="s">
        <v>54</v>
      </c>
      <c r="J55" s="42" t="s">
        <v>43</v>
      </c>
      <c r="K55" s="42" t="s">
        <v>44</v>
      </c>
      <c r="L55" s="42" t="s">
        <v>57</v>
      </c>
      <c r="M55" s="46">
        <v>8</v>
      </c>
      <c r="N55" s="42" t="s">
        <v>9589</v>
      </c>
      <c r="O55" s="46">
        <v>2232</v>
      </c>
      <c r="P55" s="42" t="s">
        <v>6402</v>
      </c>
      <c r="Q55" s="42" t="s">
        <v>6401</v>
      </c>
      <c r="R55" s="46">
        <v>10</v>
      </c>
      <c r="S55" s="47">
        <f t="shared" ca="1" si="2"/>
        <v>0.84</v>
      </c>
      <c r="T55" s="47">
        <f t="shared" ca="1" si="3"/>
        <v>0.84</v>
      </c>
      <c r="U55" s="47">
        <f t="shared" ca="1" si="4"/>
        <v>1.05</v>
      </c>
      <c r="V55" s="47">
        <f t="shared" ca="1" si="5"/>
        <v>0.89249999999999996</v>
      </c>
      <c r="W55" s="47">
        <f>RANK(Y55,Y1:Y1001,0)</f>
        <v>54</v>
      </c>
      <c r="X55" s="48">
        <v>54</v>
      </c>
      <c r="Y55" s="49">
        <v>1.3812500000000001</v>
      </c>
    </row>
    <row r="56" spans="1:25" ht="15.75" customHeight="1" x14ac:dyDescent="0.3">
      <c r="A56" s="42" t="s">
        <v>4254</v>
      </c>
      <c r="B56" s="42" t="s">
        <v>9588</v>
      </c>
      <c r="C56" s="42" t="s">
        <v>40</v>
      </c>
      <c r="D56" s="46">
        <v>87</v>
      </c>
      <c r="E56" s="44" t="s">
        <v>9587</v>
      </c>
      <c r="F56" s="45">
        <f t="shared" ca="1" si="6"/>
        <v>26.051543045725513</v>
      </c>
      <c r="G56" s="45" t="str">
        <f t="shared" ca="1" si="7"/>
        <v>21-30</v>
      </c>
      <c r="H56" s="42" t="s">
        <v>167</v>
      </c>
      <c r="I56" s="42" t="s">
        <v>65</v>
      </c>
      <c r="J56" s="42" t="s">
        <v>43</v>
      </c>
      <c r="K56" s="42" t="s">
        <v>44</v>
      </c>
      <c r="L56" s="42" t="s">
        <v>57</v>
      </c>
      <c r="M56" s="46">
        <v>16</v>
      </c>
      <c r="N56" s="42" t="s">
        <v>9586</v>
      </c>
      <c r="O56" s="46">
        <v>3166</v>
      </c>
      <c r="P56" s="42" t="s">
        <v>6422</v>
      </c>
      <c r="Q56" s="42" t="s">
        <v>6401</v>
      </c>
      <c r="R56" s="46">
        <v>10</v>
      </c>
      <c r="S56" s="47">
        <f t="shared" ca="1" si="2"/>
        <v>0.6</v>
      </c>
      <c r="T56" s="47">
        <f t="shared" ca="1" si="3"/>
        <v>0.6</v>
      </c>
      <c r="U56" s="47">
        <f t="shared" ca="1" si="4"/>
        <v>0.75</v>
      </c>
      <c r="V56" s="47">
        <f t="shared" ca="1" si="5"/>
        <v>0.63749999999999996</v>
      </c>
      <c r="W56" s="47">
        <f>RANK(Y56,Y1:Y1001,0)</f>
        <v>54</v>
      </c>
      <c r="X56" s="48">
        <v>54</v>
      </c>
      <c r="Y56" s="49">
        <v>1.3812500000000001</v>
      </c>
    </row>
    <row r="57" spans="1:25" ht="15.75" customHeight="1" x14ac:dyDescent="0.3">
      <c r="A57" s="42" t="s">
        <v>9585</v>
      </c>
      <c r="B57" s="42" t="s">
        <v>9584</v>
      </c>
      <c r="C57" s="42" t="s">
        <v>40</v>
      </c>
      <c r="D57" s="46">
        <v>52</v>
      </c>
      <c r="E57" s="44" t="s">
        <v>9583</v>
      </c>
      <c r="F57" s="45">
        <f t="shared" ca="1" si="6"/>
        <v>40.196748525177568</v>
      </c>
      <c r="G57" s="45" t="str">
        <f t="shared" ca="1" si="7"/>
        <v>41-50</v>
      </c>
      <c r="H57" s="42" t="s">
        <v>337</v>
      </c>
      <c r="I57" s="42" t="s">
        <v>84</v>
      </c>
      <c r="J57" s="42" t="s">
        <v>43</v>
      </c>
      <c r="K57" s="42" t="s">
        <v>44</v>
      </c>
      <c r="L57" s="42" t="s">
        <v>57</v>
      </c>
      <c r="M57" s="46">
        <v>9</v>
      </c>
      <c r="N57" s="42" t="s">
        <v>9582</v>
      </c>
      <c r="O57" s="46">
        <v>2226</v>
      </c>
      <c r="P57" s="42" t="s">
        <v>6402</v>
      </c>
      <c r="Q57" s="42" t="s">
        <v>6401</v>
      </c>
      <c r="R57" s="46">
        <v>10</v>
      </c>
      <c r="S57" s="47">
        <f t="shared" ca="1" si="2"/>
        <v>0.76</v>
      </c>
      <c r="T57" s="47">
        <f t="shared" ca="1" si="3"/>
        <v>0.76</v>
      </c>
      <c r="U57" s="47">
        <f t="shared" ca="1" si="4"/>
        <v>0.95</v>
      </c>
      <c r="V57" s="47">
        <f t="shared" ca="1" si="5"/>
        <v>0.8075</v>
      </c>
      <c r="W57" s="47">
        <f>RANK(Y57,Y1:Y1001,0)</f>
        <v>54</v>
      </c>
      <c r="X57" s="48">
        <v>54</v>
      </c>
      <c r="Y57" s="49">
        <v>1.3812500000000001</v>
      </c>
    </row>
    <row r="58" spans="1:25" ht="15.75" customHeight="1" x14ac:dyDescent="0.3">
      <c r="A58" s="42" t="s">
        <v>9581</v>
      </c>
      <c r="B58" s="42" t="s">
        <v>9580</v>
      </c>
      <c r="C58" s="42" t="s">
        <v>48</v>
      </c>
      <c r="D58" s="46">
        <v>75</v>
      </c>
      <c r="E58" s="44" t="s">
        <v>9579</v>
      </c>
      <c r="F58" s="45">
        <f t="shared" ca="1" si="6"/>
        <v>41.330995100520035</v>
      </c>
      <c r="G58" s="45" t="str">
        <f t="shared" ca="1" si="7"/>
        <v>41-50</v>
      </c>
      <c r="H58" s="42" t="s">
        <v>410</v>
      </c>
      <c r="I58" s="42" t="s">
        <v>75</v>
      </c>
      <c r="J58" s="42" t="s">
        <v>43</v>
      </c>
      <c r="K58" s="42" t="s">
        <v>44</v>
      </c>
      <c r="L58" s="42" t="s">
        <v>57</v>
      </c>
      <c r="M58" s="46">
        <v>12</v>
      </c>
      <c r="N58" s="42" t="s">
        <v>9578</v>
      </c>
      <c r="O58" s="46">
        <v>2750</v>
      </c>
      <c r="P58" s="42" t="s">
        <v>6402</v>
      </c>
      <c r="Q58" s="42" t="s">
        <v>6401</v>
      </c>
      <c r="R58" s="46">
        <v>8</v>
      </c>
      <c r="S58" s="47">
        <f t="shared" ca="1" si="2"/>
        <v>0.45</v>
      </c>
      <c r="T58" s="47">
        <f t="shared" ca="1" si="3"/>
        <v>0.45</v>
      </c>
      <c r="U58" s="47">
        <f t="shared" ca="1" si="4"/>
        <v>0.45</v>
      </c>
      <c r="V58" s="47">
        <f t="shared" ca="1" si="5"/>
        <v>0.38250000000000001</v>
      </c>
      <c r="W58" s="47">
        <f>RANK(Y58,Y1:Y1001,0)</f>
        <v>57</v>
      </c>
      <c r="X58" s="48">
        <v>57</v>
      </c>
      <c r="Y58" s="49">
        <v>1.375</v>
      </c>
    </row>
    <row r="59" spans="1:25" ht="15.75" customHeight="1" x14ac:dyDescent="0.3">
      <c r="A59" s="42" t="s">
        <v>9577</v>
      </c>
      <c r="B59" s="42" t="s">
        <v>3442</v>
      </c>
      <c r="C59" s="42" t="s">
        <v>40</v>
      </c>
      <c r="D59" s="46">
        <v>51</v>
      </c>
      <c r="E59" s="44" t="s">
        <v>9576</v>
      </c>
      <c r="F59" s="45">
        <f t="shared" ca="1" si="6"/>
        <v>48.462501949835101</v>
      </c>
      <c r="G59" s="45" t="str">
        <f t="shared" ca="1" si="7"/>
        <v>41-50</v>
      </c>
      <c r="H59" s="42" t="s">
        <v>253</v>
      </c>
      <c r="I59" s="42" t="s">
        <v>61</v>
      </c>
      <c r="J59" s="42" t="s">
        <v>43</v>
      </c>
      <c r="K59" s="42" t="s">
        <v>44</v>
      </c>
      <c r="L59" s="42" t="s">
        <v>57</v>
      </c>
      <c r="M59" s="46">
        <v>14</v>
      </c>
      <c r="N59" s="42" t="s">
        <v>9575</v>
      </c>
      <c r="O59" s="46">
        <v>3196</v>
      </c>
      <c r="P59" s="42" t="s">
        <v>6422</v>
      </c>
      <c r="Q59" s="42" t="s">
        <v>6401</v>
      </c>
      <c r="R59" s="46">
        <v>9</v>
      </c>
      <c r="S59" s="47">
        <f t="shared" ca="1" si="2"/>
        <v>0.67</v>
      </c>
      <c r="T59" s="47">
        <f t="shared" ca="1" si="3"/>
        <v>0.67</v>
      </c>
      <c r="U59" s="47">
        <f t="shared" ca="1" si="4"/>
        <v>0.83750000000000002</v>
      </c>
      <c r="V59" s="47">
        <f t="shared" ca="1" si="5"/>
        <v>0.71187500000000004</v>
      </c>
      <c r="W59" s="47">
        <f>RANK(Y59,Y1:Y1001,0)</f>
        <v>57</v>
      </c>
      <c r="X59" s="48">
        <v>57</v>
      </c>
      <c r="Y59" s="49">
        <v>1.375</v>
      </c>
    </row>
    <row r="60" spans="1:25" ht="15.75" customHeight="1" x14ac:dyDescent="0.3">
      <c r="A60" s="42" t="s">
        <v>9574</v>
      </c>
      <c r="B60" s="51"/>
      <c r="C60" s="42" t="s">
        <v>48</v>
      </c>
      <c r="D60" s="46">
        <v>64</v>
      </c>
      <c r="E60" s="44" t="s">
        <v>9573</v>
      </c>
      <c r="F60" s="45">
        <f t="shared" ca="1" si="6"/>
        <v>54.72551564846524</v>
      </c>
      <c r="G60" s="45" t="str">
        <f t="shared" ca="1" si="7"/>
        <v>51-60</v>
      </c>
      <c r="H60" s="42" t="s">
        <v>1548</v>
      </c>
      <c r="I60" s="42" t="s">
        <v>61</v>
      </c>
      <c r="J60" s="42" t="s">
        <v>43</v>
      </c>
      <c r="K60" s="42" t="s">
        <v>44</v>
      </c>
      <c r="L60" s="42" t="s">
        <v>45</v>
      </c>
      <c r="M60" s="46">
        <v>8</v>
      </c>
      <c r="N60" s="42" t="s">
        <v>9572</v>
      </c>
      <c r="O60" s="46">
        <v>3156</v>
      </c>
      <c r="P60" s="42" t="s">
        <v>6422</v>
      </c>
      <c r="Q60" s="42" t="s">
        <v>6401</v>
      </c>
      <c r="R60" s="46">
        <v>5</v>
      </c>
      <c r="S60" s="47">
        <f t="shared" ca="1" si="2"/>
        <v>0.88</v>
      </c>
      <c r="T60" s="47">
        <f t="shared" ca="1" si="3"/>
        <v>1.1000000000000001</v>
      </c>
      <c r="U60" s="47">
        <f t="shared" ca="1" si="4"/>
        <v>1.1000000000000001</v>
      </c>
      <c r="V60" s="47">
        <f t="shared" ca="1" si="5"/>
        <v>0.93500000000000005</v>
      </c>
      <c r="W60" s="47">
        <f>RANK(Y60,Y1:Y1001,0)</f>
        <v>57</v>
      </c>
      <c r="X60" s="48">
        <v>57</v>
      </c>
      <c r="Y60" s="49">
        <v>1.375</v>
      </c>
    </row>
    <row r="61" spans="1:25" ht="15.75" customHeight="1" x14ac:dyDescent="0.3">
      <c r="A61" s="42" t="s">
        <v>9571</v>
      </c>
      <c r="B61" s="42" t="s">
        <v>9570</v>
      </c>
      <c r="C61" s="42" t="s">
        <v>147</v>
      </c>
      <c r="D61" s="46">
        <v>5</v>
      </c>
      <c r="E61" s="44"/>
      <c r="F61" s="45"/>
      <c r="G61" s="45"/>
      <c r="H61" s="42" t="s">
        <v>362</v>
      </c>
      <c r="I61" s="42" t="s">
        <v>56</v>
      </c>
      <c r="J61" s="42" t="s">
        <v>43</v>
      </c>
      <c r="K61" s="42" t="s">
        <v>44</v>
      </c>
      <c r="L61" s="42" t="s">
        <v>57</v>
      </c>
      <c r="M61" s="46">
        <v>4</v>
      </c>
      <c r="N61" s="42" t="s">
        <v>9569</v>
      </c>
      <c r="O61" s="46">
        <v>3810</v>
      </c>
      <c r="P61" s="42" t="s">
        <v>6422</v>
      </c>
      <c r="Q61" s="42" t="s">
        <v>6401</v>
      </c>
      <c r="R61" s="46">
        <v>5</v>
      </c>
      <c r="S61" s="47">
        <f t="shared" ca="1" si="2"/>
        <v>0.43</v>
      </c>
      <c r="T61" s="47">
        <f t="shared" ca="1" si="3"/>
        <v>0.43</v>
      </c>
      <c r="U61" s="47">
        <f t="shared" ca="1" si="4"/>
        <v>0.43</v>
      </c>
      <c r="V61" s="47">
        <f t="shared" ca="1" si="5"/>
        <v>0.36549999999999999</v>
      </c>
      <c r="W61" s="47">
        <f>RANK(Y61,Y1:Y1001,0)</f>
        <v>57</v>
      </c>
      <c r="X61" s="48">
        <v>57</v>
      </c>
      <c r="Y61" s="49">
        <v>1.375</v>
      </c>
    </row>
    <row r="62" spans="1:25" ht="15.75" customHeight="1" x14ac:dyDescent="0.3">
      <c r="A62" s="42" t="s">
        <v>9568</v>
      </c>
      <c r="B62" s="42" t="s">
        <v>9567</v>
      </c>
      <c r="C62" s="42" t="s">
        <v>48</v>
      </c>
      <c r="D62" s="46">
        <v>47</v>
      </c>
      <c r="E62" s="44" t="s">
        <v>9566</v>
      </c>
      <c r="F62" s="45">
        <f t="shared" ref="F62:F93" ca="1" si="8">(NOW()-E62)/365</f>
        <v>38.17483071695839</v>
      </c>
      <c r="G62" s="45" t="str">
        <f t="shared" ref="G62:G93" ca="1" si="9">IF(F62&lt;=10,"0-10",IF(AND(F62&gt;10,F62&lt;=20),"11-20",IF(AND(F62&gt;20,F62&lt;=30),"21-30",IF(AND(F62&gt;30,F62&lt;=40),"31-40",IF(AND(F62&gt;40,F62&lt;=50),"41-50",IF(AND(F62&gt;50,F62&lt;=60),"51-60",IF(AND(F62&gt;60,F62&lt;=70),"61-70",IF(AND(F62&gt;70,F62&lt;=80),"71-80",IF(AND(F62&gt;80,F62&lt;=90),"81-90",IF(F62&gt;90,"91-100"))))))))))</f>
        <v>31-40</v>
      </c>
      <c r="H62" s="42" t="s">
        <v>438</v>
      </c>
      <c r="I62" s="42" t="s">
        <v>50</v>
      </c>
      <c r="J62" s="42" t="s">
        <v>66</v>
      </c>
      <c r="K62" s="42" t="s">
        <v>44</v>
      </c>
      <c r="L62" s="42" t="s">
        <v>45</v>
      </c>
      <c r="M62" s="46">
        <v>17</v>
      </c>
      <c r="N62" s="42" t="s">
        <v>9565</v>
      </c>
      <c r="O62" s="46">
        <v>2257</v>
      </c>
      <c r="P62" s="42" t="s">
        <v>6402</v>
      </c>
      <c r="Q62" s="42" t="s">
        <v>6401</v>
      </c>
      <c r="R62" s="46">
        <v>7</v>
      </c>
      <c r="S62" s="47">
        <f t="shared" ca="1" si="2"/>
        <v>0.96</v>
      </c>
      <c r="T62" s="47">
        <f t="shared" ca="1" si="3"/>
        <v>1.2</v>
      </c>
      <c r="U62" s="47">
        <f t="shared" ca="1" si="4"/>
        <v>1.2</v>
      </c>
      <c r="V62" s="47">
        <f t="shared" ca="1" si="5"/>
        <v>1.2</v>
      </c>
      <c r="W62" s="47">
        <f>RANK(Y62,Y1:Y1001,0)</f>
        <v>57</v>
      </c>
      <c r="X62" s="48">
        <v>57</v>
      </c>
      <c r="Y62" s="49">
        <v>1.375</v>
      </c>
    </row>
    <row r="63" spans="1:25" ht="15.75" customHeight="1" x14ac:dyDescent="0.3">
      <c r="A63" s="42" t="s">
        <v>9564</v>
      </c>
      <c r="B63" s="42" t="s">
        <v>9563</v>
      </c>
      <c r="C63" s="42" t="s">
        <v>48</v>
      </c>
      <c r="D63" s="46">
        <v>31</v>
      </c>
      <c r="E63" s="44" t="s">
        <v>9562</v>
      </c>
      <c r="F63" s="45">
        <f t="shared" ca="1" si="8"/>
        <v>49.303597840246063</v>
      </c>
      <c r="G63" s="45" t="str">
        <f t="shared" ca="1" si="9"/>
        <v>41-50</v>
      </c>
      <c r="H63" s="42" t="s">
        <v>87</v>
      </c>
      <c r="I63" s="42" t="s">
        <v>75</v>
      </c>
      <c r="J63" s="42" t="s">
        <v>43</v>
      </c>
      <c r="K63" s="42" t="s">
        <v>44</v>
      </c>
      <c r="L63" s="42" t="s">
        <v>45</v>
      </c>
      <c r="M63" s="46">
        <v>9</v>
      </c>
      <c r="N63" s="42" t="s">
        <v>9561</v>
      </c>
      <c r="O63" s="46">
        <v>2763</v>
      </c>
      <c r="P63" s="42" t="s">
        <v>6402</v>
      </c>
      <c r="Q63" s="42" t="s">
        <v>6401</v>
      </c>
      <c r="R63" s="46">
        <v>9</v>
      </c>
      <c r="S63" s="47">
        <f t="shared" ca="1" si="2"/>
        <v>0.79</v>
      </c>
      <c r="T63" s="47">
        <f t="shared" ca="1" si="3"/>
        <v>0.98750000000000004</v>
      </c>
      <c r="U63" s="47">
        <f t="shared" ca="1" si="4"/>
        <v>1.234375</v>
      </c>
      <c r="V63" s="47">
        <f t="shared" ca="1" si="5"/>
        <v>1.0492187499999999</v>
      </c>
      <c r="W63" s="47">
        <f>RANK(Y63,Y1:Y1001,0)</f>
        <v>62</v>
      </c>
      <c r="X63" s="48">
        <v>62</v>
      </c>
      <c r="Y63" s="49">
        <v>1.36796875</v>
      </c>
    </row>
    <row r="64" spans="1:25" ht="15.75" customHeight="1" x14ac:dyDescent="0.3">
      <c r="A64" s="42" t="s">
        <v>2529</v>
      </c>
      <c r="B64" s="42" t="s">
        <v>9560</v>
      </c>
      <c r="C64" s="42" t="s">
        <v>48</v>
      </c>
      <c r="D64" s="46">
        <v>59</v>
      </c>
      <c r="E64" s="44" t="s">
        <v>9559</v>
      </c>
      <c r="F64" s="45">
        <f t="shared" ca="1" si="8"/>
        <v>79.215926607369354</v>
      </c>
      <c r="G64" s="45" t="str">
        <f t="shared" ca="1" si="9"/>
        <v>71-80</v>
      </c>
      <c r="H64" s="42" t="s">
        <v>181</v>
      </c>
      <c r="I64" s="42" t="s">
        <v>50</v>
      </c>
      <c r="J64" s="42" t="s">
        <v>66</v>
      </c>
      <c r="K64" s="42" t="s">
        <v>44</v>
      </c>
      <c r="L64" s="42" t="s">
        <v>57</v>
      </c>
      <c r="M64" s="46">
        <v>11</v>
      </c>
      <c r="N64" s="42" t="s">
        <v>9558</v>
      </c>
      <c r="O64" s="46">
        <v>2072</v>
      </c>
      <c r="P64" s="42" t="s">
        <v>6402</v>
      </c>
      <c r="Q64" s="42" t="s">
        <v>6401</v>
      </c>
      <c r="R64" s="46">
        <v>10</v>
      </c>
      <c r="S64" s="47">
        <f t="shared" ca="1" si="2"/>
        <v>0.47</v>
      </c>
      <c r="T64" s="47">
        <f t="shared" ca="1" si="3"/>
        <v>0.47</v>
      </c>
      <c r="U64" s="47">
        <f t="shared" ca="1" si="4"/>
        <v>0.58749999999999991</v>
      </c>
      <c r="V64" s="47">
        <f t="shared" ca="1" si="5"/>
        <v>0.58749999999999991</v>
      </c>
      <c r="W64" s="47">
        <f>RANK(Y64,Y1:Y1001,0)</f>
        <v>62</v>
      </c>
      <c r="X64" s="48">
        <v>62</v>
      </c>
      <c r="Y64" s="49">
        <v>1.36796875</v>
      </c>
    </row>
    <row r="65" spans="1:25" ht="15.75" customHeight="1" x14ac:dyDescent="0.3">
      <c r="A65" s="42" t="s">
        <v>3354</v>
      </c>
      <c r="B65" s="42" t="s">
        <v>9557</v>
      </c>
      <c r="C65" s="42" t="s">
        <v>40</v>
      </c>
      <c r="D65" s="46">
        <v>70</v>
      </c>
      <c r="E65" s="44" t="s">
        <v>9556</v>
      </c>
      <c r="F65" s="45">
        <f t="shared" ca="1" si="8"/>
        <v>54.089899210109074</v>
      </c>
      <c r="G65" s="45" t="str">
        <f t="shared" ca="1" si="9"/>
        <v>51-60</v>
      </c>
      <c r="H65" s="42" t="s">
        <v>593</v>
      </c>
      <c r="I65" s="42" t="s">
        <v>84</v>
      </c>
      <c r="J65" s="42" t="s">
        <v>66</v>
      </c>
      <c r="K65" s="42" t="s">
        <v>44</v>
      </c>
      <c r="L65" s="42" t="s">
        <v>45</v>
      </c>
      <c r="M65" s="46">
        <v>17</v>
      </c>
      <c r="N65" s="42" t="s">
        <v>9555</v>
      </c>
      <c r="O65" s="46">
        <v>4504</v>
      </c>
      <c r="P65" s="42" t="s">
        <v>6406</v>
      </c>
      <c r="Q65" s="42" t="s">
        <v>6401</v>
      </c>
      <c r="R65" s="46">
        <v>6</v>
      </c>
      <c r="S65" s="47">
        <f t="shared" ca="1" si="2"/>
        <v>0.46</v>
      </c>
      <c r="T65" s="47">
        <f t="shared" ca="1" si="3"/>
        <v>0.57500000000000007</v>
      </c>
      <c r="U65" s="47">
        <f t="shared" ca="1" si="4"/>
        <v>0.57500000000000007</v>
      </c>
      <c r="V65" s="47">
        <f t="shared" ca="1" si="5"/>
        <v>0.57500000000000007</v>
      </c>
      <c r="W65" s="47">
        <f>RANK(Y65,Y1:Y1001,0)</f>
        <v>62</v>
      </c>
      <c r="X65" s="48">
        <v>62</v>
      </c>
      <c r="Y65" s="49">
        <v>1.36796875</v>
      </c>
    </row>
    <row r="66" spans="1:25" ht="15.75" customHeight="1" x14ac:dyDescent="0.3">
      <c r="A66" s="42" t="s">
        <v>9412</v>
      </c>
      <c r="B66" s="42" t="s">
        <v>9554</v>
      </c>
      <c r="C66" s="42" t="s">
        <v>40</v>
      </c>
      <c r="D66" s="46">
        <v>22</v>
      </c>
      <c r="E66" s="44" t="s">
        <v>9553</v>
      </c>
      <c r="F66" s="45">
        <f t="shared" ca="1" si="8"/>
        <v>21.388529347095375</v>
      </c>
      <c r="G66" s="45" t="str">
        <f t="shared" ca="1" si="9"/>
        <v>21-30</v>
      </c>
      <c r="H66" s="42" t="s">
        <v>1922</v>
      </c>
      <c r="I66" s="42" t="s">
        <v>56</v>
      </c>
      <c r="J66" s="42" t="s">
        <v>66</v>
      </c>
      <c r="K66" s="42" t="s">
        <v>44</v>
      </c>
      <c r="L66" s="42" t="s">
        <v>45</v>
      </c>
      <c r="M66" s="46">
        <v>7</v>
      </c>
      <c r="N66" s="42" t="s">
        <v>9552</v>
      </c>
      <c r="O66" s="46">
        <v>4214</v>
      </c>
      <c r="P66" s="42" t="s">
        <v>6406</v>
      </c>
      <c r="Q66" s="42" t="s">
        <v>6401</v>
      </c>
      <c r="R66" s="46">
        <v>7</v>
      </c>
      <c r="S66" s="47">
        <f t="shared" ref="S66:S129" ca="1" si="10">RANDBETWEEN(40,110)/100</f>
        <v>0.83</v>
      </c>
      <c r="T66" s="47">
        <f t="shared" ref="T66:T129" ca="1" si="11">S66*(IF(L66="Yes",1.25,1))</f>
        <v>1.0374999999999999</v>
      </c>
      <c r="U66" s="47">
        <f t="shared" ref="U66:U129" ca="1" si="12">T66*(IF(OR(VALUE(R66)&gt;8,VALUE(D66)&gt;80),1.25,1))</f>
        <v>1.0374999999999999</v>
      </c>
      <c r="V66" s="47">
        <f t="shared" ref="V66:V129" ca="1" si="13">U66*(IF(J66="Mass Customer",0.85,1))</f>
        <v>1.0374999999999999</v>
      </c>
      <c r="W66" s="47">
        <f>RANK(Y66,Y1:Y1001,0)</f>
        <v>65</v>
      </c>
      <c r="X66" s="48">
        <v>65</v>
      </c>
      <c r="Y66" s="49">
        <v>1.3625</v>
      </c>
    </row>
    <row r="67" spans="1:25" ht="15.75" customHeight="1" x14ac:dyDescent="0.3">
      <c r="A67" s="42" t="s">
        <v>9551</v>
      </c>
      <c r="B67" s="42" t="s">
        <v>9550</v>
      </c>
      <c r="C67" s="42" t="s">
        <v>40</v>
      </c>
      <c r="D67" s="46">
        <v>58</v>
      </c>
      <c r="E67" s="44" t="s">
        <v>9549</v>
      </c>
      <c r="F67" s="45">
        <f t="shared" ca="1" si="8"/>
        <v>38.202227977232361</v>
      </c>
      <c r="G67" s="45" t="str">
        <f t="shared" ca="1" si="9"/>
        <v>31-40</v>
      </c>
      <c r="H67" s="42" t="s">
        <v>847</v>
      </c>
      <c r="I67" s="42" t="s">
        <v>65</v>
      </c>
      <c r="J67" s="42" t="s">
        <v>66</v>
      </c>
      <c r="K67" s="42" t="s">
        <v>44</v>
      </c>
      <c r="L67" s="42" t="s">
        <v>57</v>
      </c>
      <c r="M67" s="46">
        <v>12</v>
      </c>
      <c r="N67" s="42" t="s">
        <v>9548</v>
      </c>
      <c r="O67" s="46">
        <v>2168</v>
      </c>
      <c r="P67" s="42" t="s">
        <v>6402</v>
      </c>
      <c r="Q67" s="42" t="s">
        <v>6401</v>
      </c>
      <c r="R67" s="46">
        <v>8</v>
      </c>
      <c r="S67" s="47">
        <f t="shared" ca="1" si="10"/>
        <v>1.0900000000000001</v>
      </c>
      <c r="T67" s="47">
        <f t="shared" ca="1" si="11"/>
        <v>1.0900000000000001</v>
      </c>
      <c r="U67" s="47">
        <f t="shared" ca="1" si="12"/>
        <v>1.0900000000000001</v>
      </c>
      <c r="V67" s="47">
        <f t="shared" ca="1" si="13"/>
        <v>1.0900000000000001</v>
      </c>
      <c r="W67" s="47">
        <f>RANK(Y67,Y1:Y1001,0)</f>
        <v>65</v>
      </c>
      <c r="X67" s="48">
        <v>65</v>
      </c>
      <c r="Y67" s="49">
        <v>1.3625</v>
      </c>
    </row>
    <row r="68" spans="1:25" ht="15.75" customHeight="1" x14ac:dyDescent="0.3">
      <c r="A68" s="42" t="s">
        <v>9547</v>
      </c>
      <c r="B68" s="42" t="s">
        <v>9546</v>
      </c>
      <c r="C68" s="42" t="s">
        <v>40</v>
      </c>
      <c r="D68" s="46">
        <v>69</v>
      </c>
      <c r="E68" s="44" t="s">
        <v>9545</v>
      </c>
      <c r="F68" s="45">
        <f t="shared" ca="1" si="8"/>
        <v>24.728255374492637</v>
      </c>
      <c r="G68" s="45" t="str">
        <f t="shared" ca="1" si="9"/>
        <v>21-30</v>
      </c>
      <c r="H68" s="42" t="s">
        <v>41</v>
      </c>
      <c r="I68" s="42" t="s">
        <v>54</v>
      </c>
      <c r="J68" s="42" t="s">
        <v>62</v>
      </c>
      <c r="K68" s="42" t="s">
        <v>44</v>
      </c>
      <c r="L68" s="42" t="s">
        <v>45</v>
      </c>
      <c r="M68" s="46">
        <v>5</v>
      </c>
      <c r="N68" s="42" t="s">
        <v>9544</v>
      </c>
      <c r="O68" s="46">
        <v>4208</v>
      </c>
      <c r="P68" s="42" t="s">
        <v>6406</v>
      </c>
      <c r="Q68" s="42" t="s">
        <v>6401</v>
      </c>
      <c r="R68" s="46">
        <v>11</v>
      </c>
      <c r="S68" s="47">
        <f t="shared" ca="1" si="10"/>
        <v>0.68</v>
      </c>
      <c r="T68" s="47">
        <f t="shared" ca="1" si="11"/>
        <v>0.85000000000000009</v>
      </c>
      <c r="U68" s="47">
        <f t="shared" ca="1" si="12"/>
        <v>1.0625</v>
      </c>
      <c r="V68" s="47">
        <f t="shared" ca="1" si="13"/>
        <v>1.0625</v>
      </c>
      <c r="W68" s="47">
        <f>RANK(Y68,Y1:Y1001,0)</f>
        <v>65</v>
      </c>
      <c r="X68" s="48">
        <v>65</v>
      </c>
      <c r="Y68" s="49">
        <v>1.3625</v>
      </c>
    </row>
    <row r="69" spans="1:25" ht="15.75" customHeight="1" x14ac:dyDescent="0.3">
      <c r="A69" s="42" t="s">
        <v>5180</v>
      </c>
      <c r="B69" s="42" t="s">
        <v>9543</v>
      </c>
      <c r="C69" s="42" t="s">
        <v>40</v>
      </c>
      <c r="D69" s="46">
        <v>54</v>
      </c>
      <c r="E69" s="44" t="s">
        <v>9542</v>
      </c>
      <c r="F69" s="45">
        <f t="shared" ca="1" si="8"/>
        <v>36.520036196410445</v>
      </c>
      <c r="G69" s="45" t="str">
        <f t="shared" ca="1" si="9"/>
        <v>31-40</v>
      </c>
      <c r="H69" s="42" t="s">
        <v>1886</v>
      </c>
      <c r="I69" s="42" t="s">
        <v>84</v>
      </c>
      <c r="J69" s="42" t="s">
        <v>62</v>
      </c>
      <c r="K69" s="42" t="s">
        <v>44</v>
      </c>
      <c r="L69" s="42" t="s">
        <v>45</v>
      </c>
      <c r="M69" s="46">
        <v>16</v>
      </c>
      <c r="N69" s="42" t="s">
        <v>9541</v>
      </c>
      <c r="O69" s="46">
        <v>4078</v>
      </c>
      <c r="P69" s="42" t="s">
        <v>6406</v>
      </c>
      <c r="Q69" s="42" t="s">
        <v>6401</v>
      </c>
      <c r="R69" s="46">
        <v>7</v>
      </c>
      <c r="S69" s="47">
        <f t="shared" ca="1" si="10"/>
        <v>0.66</v>
      </c>
      <c r="T69" s="47">
        <f t="shared" ca="1" si="11"/>
        <v>0.82500000000000007</v>
      </c>
      <c r="U69" s="47">
        <f t="shared" ca="1" si="12"/>
        <v>0.82500000000000007</v>
      </c>
      <c r="V69" s="47">
        <f t="shared" ca="1" si="13"/>
        <v>0.82500000000000007</v>
      </c>
      <c r="W69" s="47">
        <f>RANK(Y69,Y1:Y1001,0)</f>
        <v>68</v>
      </c>
      <c r="X69" s="48">
        <v>68</v>
      </c>
      <c r="Y69" s="49">
        <v>1.3546875</v>
      </c>
    </row>
    <row r="70" spans="1:25" ht="15.75" customHeight="1" x14ac:dyDescent="0.3">
      <c r="A70" s="42" t="s">
        <v>9540</v>
      </c>
      <c r="B70" s="42" t="s">
        <v>9539</v>
      </c>
      <c r="C70" s="42" t="s">
        <v>48</v>
      </c>
      <c r="D70" s="46">
        <v>62</v>
      </c>
      <c r="E70" s="44" t="s">
        <v>9538</v>
      </c>
      <c r="F70" s="45">
        <f t="shared" ca="1" si="8"/>
        <v>21.843323867643321</v>
      </c>
      <c r="G70" s="45" t="str">
        <f t="shared" ca="1" si="9"/>
        <v>21-30</v>
      </c>
      <c r="H70" s="42" t="s">
        <v>41</v>
      </c>
      <c r="I70" s="42" t="s">
        <v>50</v>
      </c>
      <c r="J70" s="42" t="s">
        <v>66</v>
      </c>
      <c r="K70" s="42" t="s">
        <v>44</v>
      </c>
      <c r="L70" s="42" t="s">
        <v>45</v>
      </c>
      <c r="M70" s="46">
        <v>3</v>
      </c>
      <c r="N70" s="42" t="s">
        <v>9537</v>
      </c>
      <c r="O70" s="46">
        <v>4036</v>
      </c>
      <c r="P70" s="42" t="s">
        <v>6406</v>
      </c>
      <c r="Q70" s="42" t="s">
        <v>6401</v>
      </c>
      <c r="R70" s="46">
        <v>5</v>
      </c>
      <c r="S70" s="47">
        <f t="shared" ca="1" si="10"/>
        <v>1.0900000000000001</v>
      </c>
      <c r="T70" s="47">
        <f t="shared" ca="1" si="11"/>
        <v>1.3625</v>
      </c>
      <c r="U70" s="47">
        <f t="shared" ca="1" si="12"/>
        <v>1.3625</v>
      </c>
      <c r="V70" s="47">
        <f t="shared" ca="1" si="13"/>
        <v>1.3625</v>
      </c>
      <c r="W70" s="47">
        <f>RANK(Y70,Y1:Y1001,0)</f>
        <v>68</v>
      </c>
      <c r="X70" s="48">
        <v>68</v>
      </c>
      <c r="Y70" s="49">
        <v>1.3546875</v>
      </c>
    </row>
    <row r="71" spans="1:25" ht="15.75" customHeight="1" x14ac:dyDescent="0.3">
      <c r="A71" s="42" t="s">
        <v>9536</v>
      </c>
      <c r="B71" s="42" t="s">
        <v>9535</v>
      </c>
      <c r="C71" s="42" t="s">
        <v>40</v>
      </c>
      <c r="D71" s="46">
        <v>82</v>
      </c>
      <c r="E71" s="44" t="s">
        <v>9534</v>
      </c>
      <c r="F71" s="45">
        <f t="shared" ca="1" si="8"/>
        <v>32.569351264903595</v>
      </c>
      <c r="G71" s="45" t="str">
        <f t="shared" ca="1" si="9"/>
        <v>31-40</v>
      </c>
      <c r="H71" s="42" t="s">
        <v>362</v>
      </c>
      <c r="I71" s="42" t="s">
        <v>61</v>
      </c>
      <c r="J71" s="42" t="s">
        <v>66</v>
      </c>
      <c r="K71" s="42" t="s">
        <v>44</v>
      </c>
      <c r="L71" s="42" t="s">
        <v>45</v>
      </c>
      <c r="M71" s="46">
        <v>6</v>
      </c>
      <c r="N71" s="42" t="s">
        <v>9533</v>
      </c>
      <c r="O71" s="46">
        <v>4173</v>
      </c>
      <c r="P71" s="42" t="s">
        <v>6406</v>
      </c>
      <c r="Q71" s="42" t="s">
        <v>6401</v>
      </c>
      <c r="R71" s="46">
        <v>7</v>
      </c>
      <c r="S71" s="47">
        <f t="shared" ca="1" si="10"/>
        <v>0.56000000000000005</v>
      </c>
      <c r="T71" s="47">
        <f t="shared" ca="1" si="11"/>
        <v>0.70000000000000007</v>
      </c>
      <c r="U71" s="47">
        <f t="shared" ca="1" si="12"/>
        <v>0.87500000000000011</v>
      </c>
      <c r="V71" s="47">
        <f t="shared" ca="1" si="13"/>
        <v>0.87500000000000011</v>
      </c>
      <c r="W71" s="47">
        <f>RANK(Y71,Y1:Y1001,0)</f>
        <v>68</v>
      </c>
      <c r="X71" s="48">
        <v>68</v>
      </c>
      <c r="Y71" s="49">
        <v>1.3546875</v>
      </c>
    </row>
    <row r="72" spans="1:25" ht="15.75" customHeight="1" x14ac:dyDescent="0.3">
      <c r="A72" s="42" t="s">
        <v>9532</v>
      </c>
      <c r="B72" s="42" t="s">
        <v>9531</v>
      </c>
      <c r="C72" s="42" t="s">
        <v>40</v>
      </c>
      <c r="D72" s="46">
        <v>11</v>
      </c>
      <c r="E72" s="44" t="s">
        <v>9530</v>
      </c>
      <c r="F72" s="45">
        <f t="shared" ca="1" si="8"/>
        <v>24.689899210109076</v>
      </c>
      <c r="G72" s="45" t="str">
        <f t="shared" ca="1" si="9"/>
        <v>21-30</v>
      </c>
      <c r="H72" s="42" t="s">
        <v>683</v>
      </c>
      <c r="I72" s="42" t="s">
        <v>42</v>
      </c>
      <c r="J72" s="42" t="s">
        <v>66</v>
      </c>
      <c r="K72" s="42" t="s">
        <v>44</v>
      </c>
      <c r="L72" s="42" t="s">
        <v>45</v>
      </c>
      <c r="M72" s="46">
        <v>13</v>
      </c>
      <c r="N72" s="42" t="s">
        <v>9529</v>
      </c>
      <c r="O72" s="46">
        <v>2484</v>
      </c>
      <c r="P72" s="42" t="s">
        <v>6402</v>
      </c>
      <c r="Q72" s="42" t="s">
        <v>6401</v>
      </c>
      <c r="R72" s="46">
        <v>7</v>
      </c>
      <c r="S72" s="47">
        <f t="shared" ca="1" si="10"/>
        <v>1.05</v>
      </c>
      <c r="T72" s="47">
        <f t="shared" ca="1" si="11"/>
        <v>1.3125</v>
      </c>
      <c r="U72" s="47">
        <f t="shared" ca="1" si="12"/>
        <v>1.3125</v>
      </c>
      <c r="V72" s="47">
        <f t="shared" ca="1" si="13"/>
        <v>1.3125</v>
      </c>
      <c r="W72" s="47">
        <f>RANK(Y72,Y1:Y1001,0)</f>
        <v>68</v>
      </c>
      <c r="X72" s="48">
        <v>68</v>
      </c>
      <c r="Y72" s="49">
        <v>1.3546875</v>
      </c>
    </row>
    <row r="73" spans="1:25" ht="15.75" customHeight="1" x14ac:dyDescent="0.3">
      <c r="A73" s="42" t="s">
        <v>9528</v>
      </c>
      <c r="B73" s="42" t="s">
        <v>9527</v>
      </c>
      <c r="C73" s="42" t="s">
        <v>40</v>
      </c>
      <c r="D73" s="46">
        <v>78</v>
      </c>
      <c r="E73" s="44" t="s">
        <v>9526</v>
      </c>
      <c r="F73" s="45">
        <f t="shared" ca="1" si="8"/>
        <v>26.689899210109076</v>
      </c>
      <c r="G73" s="45" t="str">
        <f t="shared" ca="1" si="9"/>
        <v>21-30</v>
      </c>
      <c r="H73" s="42" t="s">
        <v>852</v>
      </c>
      <c r="I73" s="42" t="s">
        <v>50</v>
      </c>
      <c r="J73" s="42" t="s">
        <v>43</v>
      </c>
      <c r="K73" s="42" t="s">
        <v>44</v>
      </c>
      <c r="L73" s="42" t="s">
        <v>57</v>
      </c>
      <c r="M73" s="46">
        <v>9</v>
      </c>
      <c r="N73" s="42" t="s">
        <v>9525</v>
      </c>
      <c r="O73" s="46">
        <v>2121</v>
      </c>
      <c r="P73" s="42" t="s">
        <v>6402</v>
      </c>
      <c r="Q73" s="42" t="s">
        <v>6401</v>
      </c>
      <c r="R73" s="46">
        <v>10</v>
      </c>
      <c r="S73" s="47">
        <f t="shared" ca="1" si="10"/>
        <v>0.82</v>
      </c>
      <c r="T73" s="47">
        <f t="shared" ca="1" si="11"/>
        <v>0.82</v>
      </c>
      <c r="U73" s="47">
        <f t="shared" ca="1" si="12"/>
        <v>1.0249999999999999</v>
      </c>
      <c r="V73" s="47">
        <f t="shared" ca="1" si="13"/>
        <v>0.87124999999999986</v>
      </c>
      <c r="W73" s="47">
        <f>RANK(Y73,Y1:Y1001,0)</f>
        <v>72</v>
      </c>
      <c r="X73" s="48">
        <v>72</v>
      </c>
      <c r="Y73" s="49">
        <v>1.35</v>
      </c>
    </row>
    <row r="74" spans="1:25" ht="15.75" customHeight="1" x14ac:dyDescent="0.3">
      <c r="A74" s="42" t="s">
        <v>9524</v>
      </c>
      <c r="B74" s="42" t="s">
        <v>9523</v>
      </c>
      <c r="C74" s="42" t="s">
        <v>40</v>
      </c>
      <c r="D74" s="46">
        <v>73</v>
      </c>
      <c r="E74" s="44" t="s">
        <v>9522</v>
      </c>
      <c r="F74" s="45">
        <f t="shared" ca="1" si="8"/>
        <v>21.555652634766609</v>
      </c>
      <c r="G74" s="45" t="str">
        <f t="shared" ca="1" si="9"/>
        <v>21-30</v>
      </c>
      <c r="H74" s="42" t="s">
        <v>354</v>
      </c>
      <c r="I74" s="42" t="s">
        <v>50</v>
      </c>
      <c r="J74" s="42" t="s">
        <v>66</v>
      </c>
      <c r="K74" s="42" t="s">
        <v>44</v>
      </c>
      <c r="L74" s="42" t="s">
        <v>57</v>
      </c>
      <c r="M74" s="46">
        <v>15</v>
      </c>
      <c r="N74" s="42" t="s">
        <v>9521</v>
      </c>
      <c r="O74" s="46">
        <v>4068</v>
      </c>
      <c r="P74" s="42" t="s">
        <v>6406</v>
      </c>
      <c r="Q74" s="42" t="s">
        <v>6401</v>
      </c>
      <c r="R74" s="46">
        <v>9</v>
      </c>
      <c r="S74" s="47">
        <f t="shared" ca="1" si="10"/>
        <v>0.56000000000000005</v>
      </c>
      <c r="T74" s="47">
        <f t="shared" ca="1" si="11"/>
        <v>0.56000000000000005</v>
      </c>
      <c r="U74" s="47">
        <f t="shared" ca="1" si="12"/>
        <v>0.70000000000000007</v>
      </c>
      <c r="V74" s="47">
        <f t="shared" ca="1" si="13"/>
        <v>0.70000000000000007</v>
      </c>
      <c r="W74" s="47">
        <f>RANK(Y74,Y1:Y1001,0)</f>
        <v>72</v>
      </c>
      <c r="X74" s="48">
        <v>72</v>
      </c>
      <c r="Y74" s="49">
        <v>1.35</v>
      </c>
    </row>
    <row r="75" spans="1:25" ht="15.75" customHeight="1" x14ac:dyDescent="0.3">
      <c r="A75" s="42" t="s">
        <v>4613</v>
      </c>
      <c r="B75" s="42" t="s">
        <v>9520</v>
      </c>
      <c r="C75" s="42" t="s">
        <v>48</v>
      </c>
      <c r="D75" s="46">
        <v>5</v>
      </c>
      <c r="E75" s="44" t="s">
        <v>9519</v>
      </c>
      <c r="F75" s="45">
        <f t="shared" ca="1" si="8"/>
        <v>53.17209099093099</v>
      </c>
      <c r="G75" s="45" t="str">
        <f t="shared" ca="1" si="9"/>
        <v>51-60</v>
      </c>
      <c r="H75" s="42" t="s">
        <v>2170</v>
      </c>
      <c r="I75" s="42" t="s">
        <v>61</v>
      </c>
      <c r="J75" s="42" t="s">
        <v>66</v>
      </c>
      <c r="K75" s="42" t="s">
        <v>44</v>
      </c>
      <c r="L75" s="42" t="s">
        <v>57</v>
      </c>
      <c r="M75" s="46">
        <v>15</v>
      </c>
      <c r="N75" s="42" t="s">
        <v>9518</v>
      </c>
      <c r="O75" s="46">
        <v>2147</v>
      </c>
      <c r="P75" s="42" t="s">
        <v>6402</v>
      </c>
      <c r="Q75" s="42" t="s">
        <v>6401</v>
      </c>
      <c r="R75" s="46">
        <v>9</v>
      </c>
      <c r="S75" s="47">
        <f t="shared" ca="1" si="10"/>
        <v>0.62</v>
      </c>
      <c r="T75" s="47">
        <f t="shared" ca="1" si="11"/>
        <v>0.62</v>
      </c>
      <c r="U75" s="47">
        <f t="shared" ca="1" si="12"/>
        <v>0.77500000000000002</v>
      </c>
      <c r="V75" s="47">
        <f t="shared" ca="1" si="13"/>
        <v>0.77500000000000002</v>
      </c>
      <c r="W75" s="47">
        <f>RANK(Y75,Y1:Y1001,0)</f>
        <v>72</v>
      </c>
      <c r="X75" s="48">
        <v>72</v>
      </c>
      <c r="Y75" s="49">
        <v>1.35</v>
      </c>
    </row>
    <row r="76" spans="1:25" ht="15.75" customHeight="1" x14ac:dyDescent="0.3">
      <c r="A76" s="42" t="s">
        <v>9517</v>
      </c>
      <c r="B76" s="42" t="s">
        <v>9516</v>
      </c>
      <c r="C76" s="42" t="s">
        <v>40</v>
      </c>
      <c r="D76" s="46">
        <v>76</v>
      </c>
      <c r="E76" s="44" t="s">
        <v>9515</v>
      </c>
      <c r="F76" s="45">
        <f t="shared" ca="1" si="8"/>
        <v>63.002227977232366</v>
      </c>
      <c r="G76" s="45" t="str">
        <f t="shared" ca="1" si="9"/>
        <v>61-70</v>
      </c>
      <c r="H76" s="51"/>
      <c r="I76" s="42" t="s">
        <v>50</v>
      </c>
      <c r="J76" s="42" t="s">
        <v>62</v>
      </c>
      <c r="K76" s="42" t="s">
        <v>44</v>
      </c>
      <c r="L76" s="42" t="s">
        <v>45</v>
      </c>
      <c r="M76" s="46">
        <v>19</v>
      </c>
      <c r="N76" s="42" t="s">
        <v>9514</v>
      </c>
      <c r="O76" s="46">
        <v>2219</v>
      </c>
      <c r="P76" s="42" t="s">
        <v>6402</v>
      </c>
      <c r="Q76" s="42" t="s">
        <v>6401</v>
      </c>
      <c r="R76" s="46">
        <v>9</v>
      </c>
      <c r="S76" s="47">
        <f t="shared" ca="1" si="10"/>
        <v>0.41</v>
      </c>
      <c r="T76" s="47">
        <f t="shared" ca="1" si="11"/>
        <v>0.51249999999999996</v>
      </c>
      <c r="U76" s="47">
        <f t="shared" ca="1" si="12"/>
        <v>0.640625</v>
      </c>
      <c r="V76" s="47">
        <f t="shared" ca="1" si="13"/>
        <v>0.640625</v>
      </c>
      <c r="W76" s="47">
        <f>RANK(Y76,Y1:Y1001,0)</f>
        <v>72</v>
      </c>
      <c r="X76" s="48">
        <v>72</v>
      </c>
      <c r="Y76" s="49">
        <v>1.35</v>
      </c>
    </row>
    <row r="77" spans="1:25" ht="15.75" customHeight="1" x14ac:dyDescent="0.3">
      <c r="A77" s="42" t="s">
        <v>9513</v>
      </c>
      <c r="B77" s="42" t="s">
        <v>829</v>
      </c>
      <c r="C77" s="42" t="s">
        <v>48</v>
      </c>
      <c r="D77" s="46">
        <v>98</v>
      </c>
      <c r="E77" s="44" t="s">
        <v>9512</v>
      </c>
      <c r="F77" s="45">
        <f t="shared" ca="1" si="8"/>
        <v>46.583049895040581</v>
      </c>
      <c r="G77" s="45" t="str">
        <f t="shared" ca="1" si="9"/>
        <v>41-50</v>
      </c>
      <c r="H77" s="42" t="s">
        <v>359</v>
      </c>
      <c r="I77" s="42" t="s">
        <v>84</v>
      </c>
      <c r="J77" s="42" t="s">
        <v>66</v>
      </c>
      <c r="K77" s="42" t="s">
        <v>44</v>
      </c>
      <c r="L77" s="42" t="s">
        <v>45</v>
      </c>
      <c r="M77" s="46">
        <v>10</v>
      </c>
      <c r="N77" s="42" t="s">
        <v>9511</v>
      </c>
      <c r="O77" s="46">
        <v>2034</v>
      </c>
      <c r="P77" s="42" t="s">
        <v>6402</v>
      </c>
      <c r="Q77" s="42" t="s">
        <v>6401</v>
      </c>
      <c r="R77" s="46">
        <v>12</v>
      </c>
      <c r="S77" s="47">
        <f t="shared" ca="1" si="10"/>
        <v>0.42</v>
      </c>
      <c r="T77" s="47">
        <f t="shared" ca="1" si="11"/>
        <v>0.52500000000000002</v>
      </c>
      <c r="U77" s="47">
        <f t="shared" ca="1" si="12"/>
        <v>0.65625</v>
      </c>
      <c r="V77" s="47">
        <f t="shared" ca="1" si="13"/>
        <v>0.65625</v>
      </c>
      <c r="W77" s="47">
        <f>RANK(Y77,Y1:Y1001,0)</f>
        <v>72</v>
      </c>
      <c r="X77" s="48">
        <v>72</v>
      </c>
      <c r="Y77" s="49">
        <v>1.35</v>
      </c>
    </row>
    <row r="78" spans="1:25" ht="15.75" customHeight="1" x14ac:dyDescent="0.3">
      <c r="A78" s="42" t="s">
        <v>9510</v>
      </c>
      <c r="B78" s="42" t="s">
        <v>9509</v>
      </c>
      <c r="C78" s="42" t="s">
        <v>48</v>
      </c>
      <c r="D78" s="46">
        <v>0</v>
      </c>
      <c r="E78" s="44" t="s">
        <v>9508</v>
      </c>
      <c r="F78" s="45">
        <f t="shared" ca="1" si="8"/>
        <v>60.015926607369352</v>
      </c>
      <c r="G78" s="45" t="str">
        <f t="shared" ca="1" si="9"/>
        <v>61-70</v>
      </c>
      <c r="H78" s="42" t="s">
        <v>127</v>
      </c>
      <c r="I78" s="42" t="s">
        <v>42</v>
      </c>
      <c r="J78" s="42" t="s">
        <v>43</v>
      </c>
      <c r="K78" s="42" t="s">
        <v>44</v>
      </c>
      <c r="L78" s="42" t="s">
        <v>57</v>
      </c>
      <c r="M78" s="46">
        <v>17</v>
      </c>
      <c r="N78" s="42" t="s">
        <v>9507</v>
      </c>
      <c r="O78" s="46">
        <v>2759</v>
      </c>
      <c r="P78" s="42" t="s">
        <v>6402</v>
      </c>
      <c r="Q78" s="42" t="s">
        <v>6401</v>
      </c>
      <c r="R78" s="46">
        <v>9</v>
      </c>
      <c r="S78" s="47">
        <f t="shared" ca="1" si="10"/>
        <v>1.0900000000000001</v>
      </c>
      <c r="T78" s="47">
        <f t="shared" ca="1" si="11"/>
        <v>1.0900000000000001</v>
      </c>
      <c r="U78" s="47">
        <f t="shared" ca="1" si="12"/>
        <v>1.3625</v>
      </c>
      <c r="V78" s="47">
        <f t="shared" ca="1" si="13"/>
        <v>1.1581250000000001</v>
      </c>
      <c r="W78" s="47">
        <f>RANK(Y78,Y1:Y1001,0)</f>
        <v>77</v>
      </c>
      <c r="X78" s="48">
        <v>77</v>
      </c>
      <c r="Y78" s="49">
        <v>1.3414062499999999</v>
      </c>
    </row>
    <row r="79" spans="1:25" ht="15.75" customHeight="1" x14ac:dyDescent="0.3">
      <c r="A79" s="42" t="s">
        <v>9506</v>
      </c>
      <c r="B79" s="42" t="s">
        <v>9505</v>
      </c>
      <c r="C79" s="42" t="s">
        <v>40</v>
      </c>
      <c r="D79" s="46">
        <v>36</v>
      </c>
      <c r="E79" s="44" t="s">
        <v>9504</v>
      </c>
      <c r="F79" s="45">
        <f t="shared" ca="1" si="8"/>
        <v>64.498118388191273</v>
      </c>
      <c r="G79" s="45" t="str">
        <f t="shared" ca="1" si="9"/>
        <v>61-70</v>
      </c>
      <c r="H79" s="42" t="s">
        <v>289</v>
      </c>
      <c r="I79" s="42" t="s">
        <v>42</v>
      </c>
      <c r="J79" s="42" t="s">
        <v>62</v>
      </c>
      <c r="K79" s="42" t="s">
        <v>44</v>
      </c>
      <c r="L79" s="42" t="s">
        <v>45</v>
      </c>
      <c r="M79" s="46">
        <v>13</v>
      </c>
      <c r="N79" s="42" t="s">
        <v>9503</v>
      </c>
      <c r="O79" s="46">
        <v>3030</v>
      </c>
      <c r="P79" s="42" t="s">
        <v>6422</v>
      </c>
      <c r="Q79" s="42" t="s">
        <v>6401</v>
      </c>
      <c r="R79" s="46">
        <v>7</v>
      </c>
      <c r="S79" s="47">
        <f t="shared" ca="1" si="10"/>
        <v>0.84</v>
      </c>
      <c r="T79" s="47">
        <f t="shared" ca="1" si="11"/>
        <v>1.05</v>
      </c>
      <c r="U79" s="47">
        <f t="shared" ca="1" si="12"/>
        <v>1.05</v>
      </c>
      <c r="V79" s="47">
        <f t="shared" ca="1" si="13"/>
        <v>1.05</v>
      </c>
      <c r="W79" s="47">
        <f>RANK(Y79,Y1:Y1001,0)</f>
        <v>78</v>
      </c>
      <c r="X79" s="48">
        <v>78</v>
      </c>
      <c r="Y79" s="49">
        <v>1.3374999999999999</v>
      </c>
    </row>
    <row r="80" spans="1:25" ht="15.75" customHeight="1" x14ac:dyDescent="0.3">
      <c r="A80" s="42" t="s">
        <v>6355</v>
      </c>
      <c r="B80" s="42" t="s">
        <v>9502</v>
      </c>
      <c r="C80" s="42" t="s">
        <v>40</v>
      </c>
      <c r="D80" s="46">
        <v>15</v>
      </c>
      <c r="E80" s="44" t="s">
        <v>9501</v>
      </c>
      <c r="F80" s="45">
        <f t="shared" ca="1" si="8"/>
        <v>49.259762223807705</v>
      </c>
      <c r="G80" s="45" t="str">
        <f t="shared" ca="1" si="9"/>
        <v>41-50</v>
      </c>
      <c r="H80" s="42" t="s">
        <v>706</v>
      </c>
      <c r="I80" s="42" t="s">
        <v>84</v>
      </c>
      <c r="J80" s="42" t="s">
        <v>43</v>
      </c>
      <c r="K80" s="42" t="s">
        <v>44</v>
      </c>
      <c r="L80" s="42" t="s">
        <v>45</v>
      </c>
      <c r="M80" s="46">
        <v>13</v>
      </c>
      <c r="N80" s="42" t="s">
        <v>9500</v>
      </c>
      <c r="O80" s="46">
        <v>2212</v>
      </c>
      <c r="P80" s="42" t="s">
        <v>6402</v>
      </c>
      <c r="Q80" s="42" t="s">
        <v>6401</v>
      </c>
      <c r="R80" s="46">
        <v>10</v>
      </c>
      <c r="S80" s="47">
        <f t="shared" ca="1" si="10"/>
        <v>0.78</v>
      </c>
      <c r="T80" s="47">
        <f t="shared" ca="1" si="11"/>
        <v>0.97500000000000009</v>
      </c>
      <c r="U80" s="47">
        <f t="shared" ca="1" si="12"/>
        <v>1.21875</v>
      </c>
      <c r="V80" s="47">
        <f t="shared" ca="1" si="13"/>
        <v>1.0359375</v>
      </c>
      <c r="W80" s="47">
        <f>RANK(Y80,Y1:Y1001,0)</f>
        <v>78</v>
      </c>
      <c r="X80" s="48">
        <v>78</v>
      </c>
      <c r="Y80" s="49">
        <v>1.3374999999999999</v>
      </c>
    </row>
    <row r="81" spans="1:25" ht="15.75" customHeight="1" x14ac:dyDescent="0.3">
      <c r="A81" s="42" t="s">
        <v>9499</v>
      </c>
      <c r="B81" s="42" t="s">
        <v>9498</v>
      </c>
      <c r="C81" s="42" t="s">
        <v>40</v>
      </c>
      <c r="D81" s="46">
        <v>15</v>
      </c>
      <c r="E81" s="44" t="s">
        <v>9497</v>
      </c>
      <c r="F81" s="45">
        <f t="shared" ca="1" si="8"/>
        <v>47.385789621067978</v>
      </c>
      <c r="G81" s="45" t="str">
        <f t="shared" ca="1" si="9"/>
        <v>41-50</v>
      </c>
      <c r="H81" s="42" t="s">
        <v>279</v>
      </c>
      <c r="I81" s="42" t="s">
        <v>164</v>
      </c>
      <c r="J81" s="42" t="s">
        <v>66</v>
      </c>
      <c r="K81" s="42" t="s">
        <v>44</v>
      </c>
      <c r="L81" s="42" t="s">
        <v>57</v>
      </c>
      <c r="M81" s="46">
        <v>6</v>
      </c>
      <c r="N81" s="42" t="s">
        <v>9496</v>
      </c>
      <c r="O81" s="46">
        <v>2518</v>
      </c>
      <c r="P81" s="42" t="s">
        <v>6402</v>
      </c>
      <c r="Q81" s="42" t="s">
        <v>6401</v>
      </c>
      <c r="R81" s="46">
        <v>6</v>
      </c>
      <c r="S81" s="47">
        <f t="shared" ca="1" si="10"/>
        <v>0.68</v>
      </c>
      <c r="T81" s="47">
        <f t="shared" ca="1" si="11"/>
        <v>0.68</v>
      </c>
      <c r="U81" s="47">
        <f t="shared" ca="1" si="12"/>
        <v>0.68</v>
      </c>
      <c r="V81" s="47">
        <f t="shared" ca="1" si="13"/>
        <v>0.68</v>
      </c>
      <c r="W81" s="47">
        <f>RANK(Y81,Y1:Y1001,0)</f>
        <v>78</v>
      </c>
      <c r="X81" s="48">
        <v>78</v>
      </c>
      <c r="Y81" s="49">
        <v>1.3374999999999999</v>
      </c>
    </row>
    <row r="82" spans="1:25" ht="15.75" customHeight="1" x14ac:dyDescent="0.3">
      <c r="A82" s="42" t="s">
        <v>9495</v>
      </c>
      <c r="B82" s="42" t="s">
        <v>9494</v>
      </c>
      <c r="C82" s="42" t="s">
        <v>48</v>
      </c>
      <c r="D82" s="46">
        <v>53</v>
      </c>
      <c r="E82" s="44" t="s">
        <v>9493</v>
      </c>
      <c r="F82" s="45">
        <f t="shared" ca="1" si="8"/>
        <v>26.010447155314555</v>
      </c>
      <c r="G82" s="45" t="str">
        <f t="shared" ca="1" si="9"/>
        <v>21-30</v>
      </c>
      <c r="H82" s="42" t="s">
        <v>574</v>
      </c>
      <c r="I82" s="42" t="s">
        <v>84</v>
      </c>
      <c r="J82" s="42" t="s">
        <v>43</v>
      </c>
      <c r="K82" s="42" t="s">
        <v>44</v>
      </c>
      <c r="L82" s="42" t="s">
        <v>57</v>
      </c>
      <c r="M82" s="46">
        <v>15</v>
      </c>
      <c r="N82" s="42" t="s">
        <v>9492</v>
      </c>
      <c r="O82" s="46">
        <v>2097</v>
      </c>
      <c r="P82" s="42" t="s">
        <v>6402</v>
      </c>
      <c r="Q82" s="42" t="s">
        <v>6401</v>
      </c>
      <c r="R82" s="46">
        <v>12</v>
      </c>
      <c r="S82" s="47">
        <f t="shared" ca="1" si="10"/>
        <v>0.69</v>
      </c>
      <c r="T82" s="47">
        <f t="shared" ca="1" si="11"/>
        <v>0.69</v>
      </c>
      <c r="U82" s="47">
        <f t="shared" ca="1" si="12"/>
        <v>0.86249999999999993</v>
      </c>
      <c r="V82" s="47">
        <f t="shared" ca="1" si="13"/>
        <v>0.73312499999999992</v>
      </c>
      <c r="W82" s="47">
        <f>RANK(Y82,Y1:Y1001,0)</f>
        <v>78</v>
      </c>
      <c r="X82" s="48">
        <v>78</v>
      </c>
      <c r="Y82" s="49">
        <v>1.3374999999999999</v>
      </c>
    </row>
    <row r="83" spans="1:25" ht="15.75" customHeight="1" x14ac:dyDescent="0.3">
      <c r="A83" s="42" t="s">
        <v>9491</v>
      </c>
      <c r="B83" s="42" t="s">
        <v>9490</v>
      </c>
      <c r="C83" s="42" t="s">
        <v>40</v>
      </c>
      <c r="D83" s="46">
        <v>34</v>
      </c>
      <c r="E83" s="44" t="s">
        <v>9489</v>
      </c>
      <c r="F83" s="45">
        <f t="shared" ca="1" si="8"/>
        <v>55.613186881341953</v>
      </c>
      <c r="G83" s="45" t="str">
        <f t="shared" ca="1" si="9"/>
        <v>51-60</v>
      </c>
      <c r="H83" s="42" t="s">
        <v>124</v>
      </c>
      <c r="I83" s="42" t="s">
        <v>50</v>
      </c>
      <c r="J83" s="42" t="s">
        <v>43</v>
      </c>
      <c r="K83" s="42" t="s">
        <v>44</v>
      </c>
      <c r="L83" s="42" t="s">
        <v>57</v>
      </c>
      <c r="M83" s="46">
        <v>9</v>
      </c>
      <c r="N83" s="42" t="s">
        <v>9488</v>
      </c>
      <c r="O83" s="46">
        <v>2756</v>
      </c>
      <c r="P83" s="42" t="s">
        <v>6402</v>
      </c>
      <c r="Q83" s="42" t="s">
        <v>6401</v>
      </c>
      <c r="R83" s="46">
        <v>8</v>
      </c>
      <c r="S83" s="47">
        <f t="shared" ca="1" si="10"/>
        <v>0.8</v>
      </c>
      <c r="T83" s="47">
        <f t="shared" ca="1" si="11"/>
        <v>0.8</v>
      </c>
      <c r="U83" s="47">
        <f t="shared" ca="1" si="12"/>
        <v>0.8</v>
      </c>
      <c r="V83" s="47">
        <f t="shared" ca="1" si="13"/>
        <v>0.68</v>
      </c>
      <c r="W83" s="47">
        <f>RANK(Y83,Y1:Y1001,0)</f>
        <v>78</v>
      </c>
      <c r="X83" s="48">
        <v>78</v>
      </c>
      <c r="Y83" s="49">
        <v>1.3374999999999999</v>
      </c>
    </row>
    <row r="84" spans="1:25" ht="15.75" customHeight="1" x14ac:dyDescent="0.3">
      <c r="A84" s="42" t="s">
        <v>5508</v>
      </c>
      <c r="B84" s="42" t="s">
        <v>9487</v>
      </c>
      <c r="C84" s="42" t="s">
        <v>40</v>
      </c>
      <c r="D84" s="46">
        <v>14</v>
      </c>
      <c r="E84" s="44" t="s">
        <v>9486</v>
      </c>
      <c r="F84" s="45">
        <f t="shared" ca="1" si="8"/>
        <v>40.144693730657018</v>
      </c>
      <c r="G84" s="45" t="str">
        <f t="shared" ca="1" si="9"/>
        <v>41-50</v>
      </c>
      <c r="H84" s="51"/>
      <c r="I84" s="42" t="s">
        <v>50</v>
      </c>
      <c r="J84" s="42" t="s">
        <v>43</v>
      </c>
      <c r="K84" s="42" t="s">
        <v>44</v>
      </c>
      <c r="L84" s="42" t="s">
        <v>57</v>
      </c>
      <c r="M84" s="46">
        <v>5</v>
      </c>
      <c r="N84" s="42" t="s">
        <v>9485</v>
      </c>
      <c r="O84" s="46">
        <v>2046</v>
      </c>
      <c r="P84" s="42" t="s">
        <v>6402</v>
      </c>
      <c r="Q84" s="42" t="s">
        <v>6401</v>
      </c>
      <c r="R84" s="46">
        <v>9</v>
      </c>
      <c r="S84" s="47">
        <f t="shared" ca="1" si="10"/>
        <v>0.69</v>
      </c>
      <c r="T84" s="47">
        <f t="shared" ca="1" si="11"/>
        <v>0.69</v>
      </c>
      <c r="U84" s="47">
        <f t="shared" ca="1" si="12"/>
        <v>0.86249999999999993</v>
      </c>
      <c r="V84" s="47">
        <f t="shared" ca="1" si="13"/>
        <v>0.73312499999999992</v>
      </c>
      <c r="W84" s="47">
        <f>RANK(Y84,Y1:Y1001,0)</f>
        <v>78</v>
      </c>
      <c r="X84" s="48">
        <v>78</v>
      </c>
      <c r="Y84" s="49">
        <v>1.3374999999999999</v>
      </c>
    </row>
    <row r="85" spans="1:25" ht="15.75" customHeight="1" x14ac:dyDescent="0.3">
      <c r="A85" s="42" t="s">
        <v>9484</v>
      </c>
      <c r="B85" s="42" t="s">
        <v>6731</v>
      </c>
      <c r="C85" s="42" t="s">
        <v>48</v>
      </c>
      <c r="D85" s="46">
        <v>58</v>
      </c>
      <c r="E85" s="50">
        <v>27649</v>
      </c>
      <c r="F85" s="45">
        <f t="shared" ca="1" si="8"/>
        <v>45.596748525177567</v>
      </c>
      <c r="G85" s="45" t="str">
        <f t="shared" ca="1" si="9"/>
        <v>41-50</v>
      </c>
      <c r="H85" s="42" t="s">
        <v>1008</v>
      </c>
      <c r="I85" s="42" t="s">
        <v>84</v>
      </c>
      <c r="J85" s="42" t="s">
        <v>66</v>
      </c>
      <c r="K85" s="42" t="s">
        <v>44</v>
      </c>
      <c r="L85" s="42" t="s">
        <v>57</v>
      </c>
      <c r="M85" s="46">
        <v>8</v>
      </c>
      <c r="N85" s="42" t="s">
        <v>9483</v>
      </c>
      <c r="O85" s="46">
        <v>3161</v>
      </c>
      <c r="P85" s="42" t="s">
        <v>6422</v>
      </c>
      <c r="Q85" s="42" t="s">
        <v>6401</v>
      </c>
      <c r="R85" s="46">
        <v>12</v>
      </c>
      <c r="S85" s="47">
        <f t="shared" ca="1" si="10"/>
        <v>0.64</v>
      </c>
      <c r="T85" s="47">
        <f t="shared" ca="1" si="11"/>
        <v>0.64</v>
      </c>
      <c r="U85" s="47">
        <f t="shared" ca="1" si="12"/>
        <v>0.8</v>
      </c>
      <c r="V85" s="47">
        <f t="shared" ca="1" si="13"/>
        <v>0.8</v>
      </c>
      <c r="W85" s="47">
        <f>RANK(Y85,Y1:Y1001,0)</f>
        <v>84</v>
      </c>
      <c r="X85" s="48">
        <v>84</v>
      </c>
      <c r="Y85" s="49">
        <v>1.328125</v>
      </c>
    </row>
    <row r="86" spans="1:25" ht="15.75" customHeight="1" x14ac:dyDescent="0.3">
      <c r="A86" s="42" t="s">
        <v>9482</v>
      </c>
      <c r="B86" s="42" t="s">
        <v>9481</v>
      </c>
      <c r="C86" s="42" t="s">
        <v>48</v>
      </c>
      <c r="D86" s="46">
        <v>48</v>
      </c>
      <c r="E86" s="44" t="s">
        <v>9480</v>
      </c>
      <c r="F86" s="45">
        <f t="shared" ca="1" si="8"/>
        <v>60.081680032026881</v>
      </c>
      <c r="G86" s="45" t="str">
        <f t="shared" ca="1" si="9"/>
        <v>61-70</v>
      </c>
      <c r="H86" s="42" t="s">
        <v>590</v>
      </c>
      <c r="I86" s="42" t="s">
        <v>84</v>
      </c>
      <c r="J86" s="42" t="s">
        <v>66</v>
      </c>
      <c r="K86" s="42" t="s">
        <v>44</v>
      </c>
      <c r="L86" s="42" t="s">
        <v>45</v>
      </c>
      <c r="M86" s="46">
        <v>16</v>
      </c>
      <c r="N86" s="42" t="s">
        <v>9479</v>
      </c>
      <c r="O86" s="46">
        <v>2576</v>
      </c>
      <c r="P86" s="42" t="s">
        <v>6402</v>
      </c>
      <c r="Q86" s="42" t="s">
        <v>6401</v>
      </c>
      <c r="R86" s="46">
        <v>10</v>
      </c>
      <c r="S86" s="47">
        <f t="shared" ca="1" si="10"/>
        <v>0.67</v>
      </c>
      <c r="T86" s="47">
        <f t="shared" ca="1" si="11"/>
        <v>0.83750000000000002</v>
      </c>
      <c r="U86" s="47">
        <f t="shared" ca="1" si="12"/>
        <v>1.046875</v>
      </c>
      <c r="V86" s="47">
        <f t="shared" ca="1" si="13"/>
        <v>1.046875</v>
      </c>
      <c r="W86" s="47">
        <f>RANK(Y86,Y1:Y1001,0)</f>
        <v>85</v>
      </c>
      <c r="X86" s="48">
        <v>85</v>
      </c>
      <c r="Y86" s="49">
        <v>1.325</v>
      </c>
    </row>
    <row r="87" spans="1:25" ht="15.75" customHeight="1" x14ac:dyDescent="0.3">
      <c r="A87" s="42" t="s">
        <v>9478</v>
      </c>
      <c r="B87" s="42" t="s">
        <v>9477</v>
      </c>
      <c r="C87" s="42" t="s">
        <v>40</v>
      </c>
      <c r="D87" s="46">
        <v>9</v>
      </c>
      <c r="E87" s="44" t="s">
        <v>9476</v>
      </c>
      <c r="F87" s="45">
        <f t="shared" ca="1" si="8"/>
        <v>71.98578962106798</v>
      </c>
      <c r="G87" s="45" t="str">
        <f t="shared" ca="1" si="9"/>
        <v>71-80</v>
      </c>
      <c r="H87" s="42" t="s">
        <v>970</v>
      </c>
      <c r="I87" s="42" t="s">
        <v>61</v>
      </c>
      <c r="J87" s="42" t="s">
        <v>66</v>
      </c>
      <c r="K87" s="42" t="s">
        <v>44</v>
      </c>
      <c r="L87" s="42" t="s">
        <v>57</v>
      </c>
      <c r="M87" s="46">
        <v>13</v>
      </c>
      <c r="N87" s="42" t="s">
        <v>9475</v>
      </c>
      <c r="O87" s="46">
        <v>2024</v>
      </c>
      <c r="P87" s="42" t="s">
        <v>6402</v>
      </c>
      <c r="Q87" s="42" t="s">
        <v>6401</v>
      </c>
      <c r="R87" s="46">
        <v>10</v>
      </c>
      <c r="S87" s="47">
        <f t="shared" ca="1" si="10"/>
        <v>0.54</v>
      </c>
      <c r="T87" s="47">
        <f t="shared" ca="1" si="11"/>
        <v>0.54</v>
      </c>
      <c r="U87" s="47">
        <f t="shared" ca="1" si="12"/>
        <v>0.67500000000000004</v>
      </c>
      <c r="V87" s="47">
        <f t="shared" ca="1" si="13"/>
        <v>0.67500000000000004</v>
      </c>
      <c r="W87" s="47">
        <f>RANK(Y87,Y1:Y1001,0)</f>
        <v>85</v>
      </c>
      <c r="X87" s="48">
        <v>85</v>
      </c>
      <c r="Y87" s="49">
        <v>1.325</v>
      </c>
    </row>
    <row r="88" spans="1:25" ht="15.75" customHeight="1" x14ac:dyDescent="0.3">
      <c r="A88" s="42" t="s">
        <v>9474</v>
      </c>
      <c r="B88" s="42" t="s">
        <v>9473</v>
      </c>
      <c r="C88" s="42" t="s">
        <v>40</v>
      </c>
      <c r="D88" s="46">
        <v>8</v>
      </c>
      <c r="E88" s="44" t="s">
        <v>9472</v>
      </c>
      <c r="F88" s="45">
        <f t="shared" ca="1" si="8"/>
        <v>22.152912908739211</v>
      </c>
      <c r="G88" s="45" t="str">
        <f t="shared" ca="1" si="9"/>
        <v>21-30</v>
      </c>
      <c r="H88" s="42" t="s">
        <v>163</v>
      </c>
      <c r="I88" s="42" t="s">
        <v>164</v>
      </c>
      <c r="J88" s="42" t="s">
        <v>62</v>
      </c>
      <c r="K88" s="42" t="s">
        <v>44</v>
      </c>
      <c r="L88" s="42" t="s">
        <v>57</v>
      </c>
      <c r="M88" s="46">
        <v>5</v>
      </c>
      <c r="N88" s="42" t="s">
        <v>9471</v>
      </c>
      <c r="O88" s="46">
        <v>2026</v>
      </c>
      <c r="P88" s="42" t="s">
        <v>6402</v>
      </c>
      <c r="Q88" s="42" t="s">
        <v>6401</v>
      </c>
      <c r="R88" s="46">
        <v>9</v>
      </c>
      <c r="S88" s="47">
        <f t="shared" ca="1" si="10"/>
        <v>1.03</v>
      </c>
      <c r="T88" s="47">
        <f t="shared" ca="1" si="11"/>
        <v>1.03</v>
      </c>
      <c r="U88" s="47">
        <f t="shared" ca="1" si="12"/>
        <v>1.2875000000000001</v>
      </c>
      <c r="V88" s="47">
        <f t="shared" ca="1" si="13"/>
        <v>1.2875000000000001</v>
      </c>
      <c r="W88" s="47">
        <f>RANK(Y88,Y1:Y1001,0)</f>
        <v>85</v>
      </c>
      <c r="X88" s="48">
        <v>85</v>
      </c>
      <c r="Y88" s="49">
        <v>1.325</v>
      </c>
    </row>
    <row r="89" spans="1:25" ht="15.75" customHeight="1" x14ac:dyDescent="0.3">
      <c r="A89" s="42" t="s">
        <v>9470</v>
      </c>
      <c r="B89" s="51"/>
      <c r="C89" s="42" t="s">
        <v>48</v>
      </c>
      <c r="D89" s="46">
        <v>5</v>
      </c>
      <c r="E89" s="44" t="s">
        <v>9469</v>
      </c>
      <c r="F89" s="45">
        <f t="shared" ca="1" si="8"/>
        <v>78.481680032026887</v>
      </c>
      <c r="G89" s="45" t="str">
        <f t="shared" ca="1" si="9"/>
        <v>71-80</v>
      </c>
      <c r="H89" s="42" t="s">
        <v>852</v>
      </c>
      <c r="I89" s="42" t="s">
        <v>61</v>
      </c>
      <c r="J89" s="42" t="s">
        <v>66</v>
      </c>
      <c r="K89" s="42" t="s">
        <v>44</v>
      </c>
      <c r="L89" s="42" t="s">
        <v>57</v>
      </c>
      <c r="M89" s="46">
        <v>13</v>
      </c>
      <c r="N89" s="42" t="s">
        <v>9468</v>
      </c>
      <c r="O89" s="46">
        <v>2035</v>
      </c>
      <c r="P89" s="42" t="s">
        <v>6402</v>
      </c>
      <c r="Q89" s="42" t="s">
        <v>6401</v>
      </c>
      <c r="R89" s="46">
        <v>12</v>
      </c>
      <c r="S89" s="47">
        <f t="shared" ca="1" si="10"/>
        <v>0.61</v>
      </c>
      <c r="T89" s="47">
        <f t="shared" ca="1" si="11"/>
        <v>0.61</v>
      </c>
      <c r="U89" s="47">
        <f t="shared" ca="1" si="12"/>
        <v>0.76249999999999996</v>
      </c>
      <c r="V89" s="47">
        <f t="shared" ca="1" si="13"/>
        <v>0.76249999999999996</v>
      </c>
      <c r="W89" s="47">
        <f>RANK(Y89,Y1:Y1001,0)</f>
        <v>88</v>
      </c>
      <c r="X89" s="48">
        <v>88</v>
      </c>
      <c r="Y89" s="49">
        <v>1.3148437500000001</v>
      </c>
    </row>
    <row r="90" spans="1:25" ht="15.75" customHeight="1" x14ac:dyDescent="0.3">
      <c r="A90" s="42" t="s">
        <v>600</v>
      </c>
      <c r="B90" s="42" t="s">
        <v>3868</v>
      </c>
      <c r="C90" s="42" t="s">
        <v>48</v>
      </c>
      <c r="D90" s="46">
        <v>49</v>
      </c>
      <c r="E90" s="44" t="s">
        <v>9467</v>
      </c>
      <c r="F90" s="45">
        <f t="shared" ca="1" si="8"/>
        <v>71.199488251204968</v>
      </c>
      <c r="G90" s="45" t="str">
        <f t="shared" ca="1" si="9"/>
        <v>71-80</v>
      </c>
      <c r="H90" s="42" t="s">
        <v>218</v>
      </c>
      <c r="I90" s="42" t="s">
        <v>84</v>
      </c>
      <c r="J90" s="42" t="s">
        <v>43</v>
      </c>
      <c r="K90" s="42" t="s">
        <v>44</v>
      </c>
      <c r="L90" s="42" t="s">
        <v>45</v>
      </c>
      <c r="M90" s="46">
        <v>14</v>
      </c>
      <c r="N90" s="42" t="s">
        <v>9466</v>
      </c>
      <c r="O90" s="46">
        <v>2479</v>
      </c>
      <c r="P90" s="42" t="s">
        <v>6402</v>
      </c>
      <c r="Q90" s="42" t="s">
        <v>6401</v>
      </c>
      <c r="R90" s="46">
        <v>9</v>
      </c>
      <c r="S90" s="47">
        <f t="shared" ca="1" si="10"/>
        <v>0.76</v>
      </c>
      <c r="T90" s="47">
        <f t="shared" ca="1" si="11"/>
        <v>0.95</v>
      </c>
      <c r="U90" s="47">
        <f t="shared" ca="1" si="12"/>
        <v>1.1875</v>
      </c>
      <c r="V90" s="47">
        <f t="shared" ca="1" si="13"/>
        <v>1.0093749999999999</v>
      </c>
      <c r="W90" s="47">
        <f>RANK(Y90,Y1:Y1001,0)</f>
        <v>89</v>
      </c>
      <c r="X90" s="48">
        <v>89</v>
      </c>
      <c r="Y90" s="49">
        <v>1.3125</v>
      </c>
    </row>
    <row r="91" spans="1:25" ht="15.75" customHeight="1" x14ac:dyDescent="0.3">
      <c r="A91" s="42" t="s">
        <v>9465</v>
      </c>
      <c r="B91" s="42" t="s">
        <v>9464</v>
      </c>
      <c r="C91" s="42" t="s">
        <v>48</v>
      </c>
      <c r="D91" s="46">
        <v>24</v>
      </c>
      <c r="E91" s="44" t="s">
        <v>9463</v>
      </c>
      <c r="F91" s="45">
        <f t="shared" ca="1" si="8"/>
        <v>49.667981401889897</v>
      </c>
      <c r="G91" s="45" t="str">
        <f t="shared" ca="1" si="9"/>
        <v>41-50</v>
      </c>
      <c r="H91" s="42" t="s">
        <v>519</v>
      </c>
      <c r="I91" s="42" t="s">
        <v>42</v>
      </c>
      <c r="J91" s="42" t="s">
        <v>62</v>
      </c>
      <c r="K91" s="42" t="s">
        <v>44</v>
      </c>
      <c r="L91" s="42" t="s">
        <v>57</v>
      </c>
      <c r="M91" s="46">
        <v>16</v>
      </c>
      <c r="N91" s="42" t="s">
        <v>9462</v>
      </c>
      <c r="O91" s="46">
        <v>4670</v>
      </c>
      <c r="P91" s="42" t="s">
        <v>6406</v>
      </c>
      <c r="Q91" s="42" t="s">
        <v>6401</v>
      </c>
      <c r="R91" s="46">
        <v>2</v>
      </c>
      <c r="S91" s="47">
        <f t="shared" ca="1" si="10"/>
        <v>0.9</v>
      </c>
      <c r="T91" s="47">
        <f t="shared" ca="1" si="11"/>
        <v>0.9</v>
      </c>
      <c r="U91" s="47">
        <f t="shared" ca="1" si="12"/>
        <v>0.9</v>
      </c>
      <c r="V91" s="47">
        <f t="shared" ca="1" si="13"/>
        <v>0.9</v>
      </c>
      <c r="W91" s="47">
        <f>RANK(Y91,Y1:Y1001,0)</f>
        <v>89</v>
      </c>
      <c r="X91" s="48">
        <v>89</v>
      </c>
      <c r="Y91" s="49">
        <v>1.3125</v>
      </c>
    </row>
    <row r="92" spans="1:25" ht="15.75" customHeight="1" x14ac:dyDescent="0.3">
      <c r="A92" s="42" t="s">
        <v>2491</v>
      </c>
      <c r="B92" s="42" t="s">
        <v>9461</v>
      </c>
      <c r="C92" s="42" t="s">
        <v>48</v>
      </c>
      <c r="D92" s="46">
        <v>93</v>
      </c>
      <c r="E92" s="44" t="s">
        <v>9460</v>
      </c>
      <c r="F92" s="45">
        <f t="shared" ca="1" si="8"/>
        <v>28.983049895040583</v>
      </c>
      <c r="G92" s="45" t="str">
        <f t="shared" ca="1" si="9"/>
        <v>21-30</v>
      </c>
      <c r="H92" s="42" t="s">
        <v>799</v>
      </c>
      <c r="I92" s="42" t="s">
        <v>61</v>
      </c>
      <c r="J92" s="42" t="s">
        <v>62</v>
      </c>
      <c r="K92" s="42" t="s">
        <v>44</v>
      </c>
      <c r="L92" s="42" t="s">
        <v>57</v>
      </c>
      <c r="M92" s="46">
        <v>15</v>
      </c>
      <c r="N92" s="42" t="s">
        <v>9459</v>
      </c>
      <c r="O92" s="46">
        <v>2125</v>
      </c>
      <c r="P92" s="42" t="s">
        <v>6402</v>
      </c>
      <c r="Q92" s="42" t="s">
        <v>6401</v>
      </c>
      <c r="R92" s="46">
        <v>10</v>
      </c>
      <c r="S92" s="47">
        <f t="shared" ca="1" si="10"/>
        <v>0.61</v>
      </c>
      <c r="T92" s="47">
        <f t="shared" ca="1" si="11"/>
        <v>0.61</v>
      </c>
      <c r="U92" s="47">
        <f t="shared" ca="1" si="12"/>
        <v>0.76249999999999996</v>
      </c>
      <c r="V92" s="47">
        <f t="shared" ca="1" si="13"/>
        <v>0.76249999999999996</v>
      </c>
      <c r="W92" s="47">
        <f>RANK(Y92,Y1:Y1001,0)</f>
        <v>89</v>
      </c>
      <c r="X92" s="48">
        <v>89</v>
      </c>
      <c r="Y92" s="49">
        <v>1.3125</v>
      </c>
    </row>
    <row r="93" spans="1:25" ht="15.75" customHeight="1" x14ac:dyDescent="0.3">
      <c r="A93" s="42" t="s">
        <v>9458</v>
      </c>
      <c r="B93" s="42" t="s">
        <v>9457</v>
      </c>
      <c r="C93" s="42" t="s">
        <v>40</v>
      </c>
      <c r="D93" s="46">
        <v>34</v>
      </c>
      <c r="E93" s="50">
        <v>28540</v>
      </c>
      <c r="F93" s="45">
        <f t="shared" ca="1" si="8"/>
        <v>43.155652634766611</v>
      </c>
      <c r="G93" s="45" t="str">
        <f t="shared" ca="1" si="9"/>
        <v>41-50</v>
      </c>
      <c r="H93" s="42" t="s">
        <v>176</v>
      </c>
      <c r="I93" s="42" t="s">
        <v>42</v>
      </c>
      <c r="J93" s="42" t="s">
        <v>43</v>
      </c>
      <c r="K93" s="42" t="s">
        <v>44</v>
      </c>
      <c r="L93" s="42" t="s">
        <v>57</v>
      </c>
      <c r="M93" s="46">
        <v>19</v>
      </c>
      <c r="N93" s="42" t="s">
        <v>9456</v>
      </c>
      <c r="O93" s="46">
        <v>2263</v>
      </c>
      <c r="P93" s="42" t="s">
        <v>6402</v>
      </c>
      <c r="Q93" s="42" t="s">
        <v>6401</v>
      </c>
      <c r="R93" s="46">
        <v>7</v>
      </c>
      <c r="S93" s="47">
        <f t="shared" ca="1" si="10"/>
        <v>0.51</v>
      </c>
      <c r="T93" s="47">
        <f t="shared" ca="1" si="11"/>
        <v>0.51</v>
      </c>
      <c r="U93" s="47">
        <f t="shared" ca="1" si="12"/>
        <v>0.51</v>
      </c>
      <c r="V93" s="47">
        <f t="shared" ca="1" si="13"/>
        <v>0.4335</v>
      </c>
      <c r="W93" s="47">
        <f>RANK(Y93,Y1:Y1001,0)</f>
        <v>89</v>
      </c>
      <c r="X93" s="48">
        <v>89</v>
      </c>
      <c r="Y93" s="49">
        <v>1.3125</v>
      </c>
    </row>
    <row r="94" spans="1:25" ht="15.75" customHeight="1" x14ac:dyDescent="0.3">
      <c r="A94" s="42" t="s">
        <v>9455</v>
      </c>
      <c r="B94" s="42" t="s">
        <v>9454</v>
      </c>
      <c r="C94" s="42" t="s">
        <v>40</v>
      </c>
      <c r="D94" s="46">
        <v>84</v>
      </c>
      <c r="E94" s="44" t="s">
        <v>9453</v>
      </c>
      <c r="F94" s="45">
        <f t="shared" ref="F94:F125" ca="1" si="14">(NOW()-E94)/365</f>
        <v>43.624145785451539</v>
      </c>
      <c r="G94" s="45" t="str">
        <f t="shared" ref="G94:G125" ca="1" si="15">IF(F94&lt;=10,"0-10",IF(AND(F94&gt;10,F94&lt;=20),"11-20",IF(AND(F94&gt;20,F94&lt;=30),"21-30",IF(AND(F94&gt;30,F94&lt;=40),"31-40",IF(AND(F94&gt;40,F94&lt;=50),"41-50",IF(AND(F94&gt;50,F94&lt;=60),"51-60",IF(AND(F94&gt;60,F94&lt;=70),"61-70",IF(AND(F94&gt;70,F94&lt;=80),"71-80",IF(AND(F94&gt;80,F94&lt;=90),"81-90",IF(F94&gt;90,"91-100"))))))))))</f>
        <v>41-50</v>
      </c>
      <c r="H94" s="51"/>
      <c r="I94" s="42" t="s">
        <v>65</v>
      </c>
      <c r="J94" s="42" t="s">
        <v>43</v>
      </c>
      <c r="K94" s="42" t="s">
        <v>44</v>
      </c>
      <c r="L94" s="42" t="s">
        <v>57</v>
      </c>
      <c r="M94" s="46">
        <v>11</v>
      </c>
      <c r="N94" s="42" t="s">
        <v>9452</v>
      </c>
      <c r="O94" s="46">
        <v>2015</v>
      </c>
      <c r="P94" s="42" t="s">
        <v>6402</v>
      </c>
      <c r="Q94" s="42" t="s">
        <v>6401</v>
      </c>
      <c r="R94" s="46">
        <v>9</v>
      </c>
      <c r="S94" s="47">
        <f t="shared" ca="1" si="10"/>
        <v>0.63</v>
      </c>
      <c r="T94" s="47">
        <f t="shared" ca="1" si="11"/>
        <v>0.63</v>
      </c>
      <c r="U94" s="47">
        <f t="shared" ca="1" si="12"/>
        <v>0.78749999999999998</v>
      </c>
      <c r="V94" s="47">
        <f t="shared" ca="1" si="13"/>
        <v>0.66937499999999994</v>
      </c>
      <c r="W94" s="47">
        <f>RANK(Y94,Y1:Y1001,0)</f>
        <v>89</v>
      </c>
      <c r="X94" s="48">
        <v>89</v>
      </c>
      <c r="Y94" s="49">
        <v>1.3125</v>
      </c>
    </row>
    <row r="95" spans="1:25" ht="15.75" customHeight="1" x14ac:dyDescent="0.3">
      <c r="A95" s="42" t="s">
        <v>925</v>
      </c>
      <c r="B95" s="42" t="s">
        <v>9451</v>
      </c>
      <c r="C95" s="42" t="s">
        <v>48</v>
      </c>
      <c r="D95" s="46">
        <v>94</v>
      </c>
      <c r="E95" s="44" t="s">
        <v>9450</v>
      </c>
      <c r="F95" s="45">
        <f t="shared" ca="1" si="14"/>
        <v>68.585789621067974</v>
      </c>
      <c r="G95" s="45" t="str">
        <f t="shared" ca="1" si="15"/>
        <v>61-70</v>
      </c>
      <c r="H95" s="42" t="s">
        <v>248</v>
      </c>
      <c r="I95" s="42" t="s">
        <v>61</v>
      </c>
      <c r="J95" s="42" t="s">
        <v>62</v>
      </c>
      <c r="K95" s="42" t="s">
        <v>44</v>
      </c>
      <c r="L95" s="42" t="s">
        <v>45</v>
      </c>
      <c r="M95" s="46">
        <v>14</v>
      </c>
      <c r="N95" s="42" t="s">
        <v>9449</v>
      </c>
      <c r="O95" s="46">
        <v>4037</v>
      </c>
      <c r="P95" s="42" t="s">
        <v>6406</v>
      </c>
      <c r="Q95" s="42" t="s">
        <v>6401</v>
      </c>
      <c r="R95" s="46">
        <v>8</v>
      </c>
      <c r="S95" s="47">
        <f t="shared" ca="1" si="10"/>
        <v>0.41</v>
      </c>
      <c r="T95" s="47">
        <f t="shared" ca="1" si="11"/>
        <v>0.51249999999999996</v>
      </c>
      <c r="U95" s="47">
        <f t="shared" ca="1" si="12"/>
        <v>0.640625</v>
      </c>
      <c r="V95" s="47">
        <f t="shared" ca="1" si="13"/>
        <v>0.640625</v>
      </c>
      <c r="W95" s="47">
        <f>RANK(Y95,Y1:Y1001,0)</f>
        <v>89</v>
      </c>
      <c r="X95" s="48">
        <v>89</v>
      </c>
      <c r="Y95" s="49">
        <v>1.3125</v>
      </c>
    </row>
    <row r="96" spans="1:25" ht="15.75" customHeight="1" x14ac:dyDescent="0.3">
      <c r="A96" s="42" t="s">
        <v>7576</v>
      </c>
      <c r="B96" s="42" t="s">
        <v>9448</v>
      </c>
      <c r="C96" s="42" t="s">
        <v>48</v>
      </c>
      <c r="D96" s="46">
        <v>25</v>
      </c>
      <c r="E96" s="50">
        <v>28838</v>
      </c>
      <c r="F96" s="45">
        <f t="shared" ca="1" si="14"/>
        <v>42.339214278602228</v>
      </c>
      <c r="G96" s="45" t="str">
        <f t="shared" ca="1" si="15"/>
        <v>41-50</v>
      </c>
      <c r="H96" s="51"/>
      <c r="I96" s="42" t="s">
        <v>61</v>
      </c>
      <c r="J96" s="42" t="s">
        <v>43</v>
      </c>
      <c r="K96" s="42" t="s">
        <v>44</v>
      </c>
      <c r="L96" s="42" t="s">
        <v>57</v>
      </c>
      <c r="M96" s="46">
        <v>12</v>
      </c>
      <c r="N96" s="42" t="s">
        <v>9447</v>
      </c>
      <c r="O96" s="46">
        <v>4510</v>
      </c>
      <c r="P96" s="42" t="s">
        <v>6406</v>
      </c>
      <c r="Q96" s="42" t="s">
        <v>6401</v>
      </c>
      <c r="R96" s="46">
        <v>5</v>
      </c>
      <c r="S96" s="47">
        <f t="shared" ca="1" si="10"/>
        <v>0.99</v>
      </c>
      <c r="T96" s="47">
        <f t="shared" ca="1" si="11"/>
        <v>0.99</v>
      </c>
      <c r="U96" s="47">
        <f t="shared" ca="1" si="12"/>
        <v>0.99</v>
      </c>
      <c r="V96" s="47">
        <f t="shared" ca="1" si="13"/>
        <v>0.84150000000000003</v>
      </c>
      <c r="W96" s="47">
        <f>RANK(Y96,Y1:Y1001,0)</f>
        <v>89</v>
      </c>
      <c r="X96" s="48">
        <v>89</v>
      </c>
      <c r="Y96" s="49">
        <v>1.3125</v>
      </c>
    </row>
    <row r="97" spans="1:25" ht="15.75" customHeight="1" x14ac:dyDescent="0.3">
      <c r="A97" s="42" t="s">
        <v>9446</v>
      </c>
      <c r="B97" s="42" t="s">
        <v>9445</v>
      </c>
      <c r="C97" s="42" t="s">
        <v>48</v>
      </c>
      <c r="D97" s="46">
        <v>91</v>
      </c>
      <c r="E97" s="44" t="s">
        <v>9444</v>
      </c>
      <c r="F97" s="45">
        <f t="shared" ca="1" si="14"/>
        <v>21.476200579972087</v>
      </c>
      <c r="G97" s="45" t="str">
        <f t="shared" ca="1" si="15"/>
        <v>21-30</v>
      </c>
      <c r="H97" s="51"/>
      <c r="I97" s="42" t="s">
        <v>84</v>
      </c>
      <c r="J97" s="42" t="s">
        <v>66</v>
      </c>
      <c r="K97" s="42" t="s">
        <v>44</v>
      </c>
      <c r="L97" s="42" t="s">
        <v>45</v>
      </c>
      <c r="M97" s="46">
        <v>8</v>
      </c>
      <c r="N97" s="42" t="s">
        <v>9443</v>
      </c>
      <c r="O97" s="46">
        <v>2138</v>
      </c>
      <c r="P97" s="42" t="s">
        <v>6402</v>
      </c>
      <c r="Q97" s="42" t="s">
        <v>6401</v>
      </c>
      <c r="R97" s="46">
        <v>12</v>
      </c>
      <c r="S97" s="47">
        <f t="shared" ca="1" si="10"/>
        <v>0.5</v>
      </c>
      <c r="T97" s="47">
        <f t="shared" ca="1" si="11"/>
        <v>0.625</v>
      </c>
      <c r="U97" s="47">
        <f t="shared" ca="1" si="12"/>
        <v>0.78125</v>
      </c>
      <c r="V97" s="47">
        <f t="shared" ca="1" si="13"/>
        <v>0.78125</v>
      </c>
      <c r="W97" s="47">
        <f>RANK(Y97,Y1:Y1001,0)</f>
        <v>96</v>
      </c>
      <c r="X97" s="48">
        <v>96</v>
      </c>
      <c r="Y97" s="49">
        <v>1.3</v>
      </c>
    </row>
    <row r="98" spans="1:25" ht="15.75" customHeight="1" x14ac:dyDescent="0.3">
      <c r="A98" s="42" t="s">
        <v>4217</v>
      </c>
      <c r="B98" s="42" t="s">
        <v>9442</v>
      </c>
      <c r="C98" s="42" t="s">
        <v>48</v>
      </c>
      <c r="D98" s="46">
        <v>18</v>
      </c>
      <c r="E98" s="44" t="s">
        <v>9441</v>
      </c>
      <c r="F98" s="45">
        <f t="shared" ca="1" si="14"/>
        <v>78.210447155314554</v>
      </c>
      <c r="G98" s="45" t="str">
        <f t="shared" ca="1" si="15"/>
        <v>71-80</v>
      </c>
      <c r="H98" s="42" t="s">
        <v>2008</v>
      </c>
      <c r="I98" s="42" t="s">
        <v>54</v>
      </c>
      <c r="J98" s="42" t="s">
        <v>43</v>
      </c>
      <c r="K98" s="42" t="s">
        <v>44</v>
      </c>
      <c r="L98" s="42" t="s">
        <v>45</v>
      </c>
      <c r="M98" s="46">
        <v>15</v>
      </c>
      <c r="N98" s="42" t="s">
        <v>9440</v>
      </c>
      <c r="O98" s="46">
        <v>3350</v>
      </c>
      <c r="P98" s="42" t="s">
        <v>6422</v>
      </c>
      <c r="Q98" s="42" t="s">
        <v>6401</v>
      </c>
      <c r="R98" s="46">
        <v>4</v>
      </c>
      <c r="S98" s="47">
        <f t="shared" ca="1" si="10"/>
        <v>0.55000000000000004</v>
      </c>
      <c r="T98" s="47">
        <f t="shared" ca="1" si="11"/>
        <v>0.6875</v>
      </c>
      <c r="U98" s="47">
        <f t="shared" ca="1" si="12"/>
        <v>0.6875</v>
      </c>
      <c r="V98" s="47">
        <f t="shared" ca="1" si="13"/>
        <v>0.58437499999999998</v>
      </c>
      <c r="W98" s="47">
        <f>RANK(Y98,Y1:Y1001,0)</f>
        <v>96</v>
      </c>
      <c r="X98" s="48">
        <v>96</v>
      </c>
      <c r="Y98" s="49">
        <v>1.3</v>
      </c>
    </row>
    <row r="99" spans="1:25" ht="15.75" customHeight="1" x14ac:dyDescent="0.3">
      <c r="A99" s="42" t="s">
        <v>9439</v>
      </c>
      <c r="B99" s="42" t="s">
        <v>6394</v>
      </c>
      <c r="C99" s="42" t="s">
        <v>48</v>
      </c>
      <c r="D99" s="46">
        <v>60</v>
      </c>
      <c r="E99" s="44" t="s">
        <v>9438</v>
      </c>
      <c r="F99" s="45">
        <f t="shared" ca="1" si="14"/>
        <v>26.448803319698115</v>
      </c>
      <c r="G99" s="45" t="str">
        <f t="shared" ca="1" si="15"/>
        <v>21-30</v>
      </c>
      <c r="H99" s="42" t="s">
        <v>320</v>
      </c>
      <c r="I99" s="42" t="s">
        <v>65</v>
      </c>
      <c r="J99" s="42" t="s">
        <v>43</v>
      </c>
      <c r="K99" s="42" t="s">
        <v>44</v>
      </c>
      <c r="L99" s="42" t="s">
        <v>57</v>
      </c>
      <c r="M99" s="46">
        <v>11</v>
      </c>
      <c r="N99" s="42" t="s">
        <v>9437</v>
      </c>
      <c r="O99" s="46">
        <v>4017</v>
      </c>
      <c r="P99" s="42" t="s">
        <v>6406</v>
      </c>
      <c r="Q99" s="42" t="s">
        <v>6401</v>
      </c>
      <c r="R99" s="46">
        <v>6</v>
      </c>
      <c r="S99" s="47">
        <f t="shared" ca="1" si="10"/>
        <v>0.79</v>
      </c>
      <c r="T99" s="47">
        <f t="shared" ca="1" si="11"/>
        <v>0.79</v>
      </c>
      <c r="U99" s="47">
        <f t="shared" ca="1" si="12"/>
        <v>0.79</v>
      </c>
      <c r="V99" s="47">
        <f t="shared" ca="1" si="13"/>
        <v>0.67149999999999999</v>
      </c>
      <c r="W99" s="47">
        <f>RANK(Y99,Y1:Y1001,0)</f>
        <v>96</v>
      </c>
      <c r="X99" s="48">
        <v>96</v>
      </c>
      <c r="Y99" s="49">
        <v>1.3</v>
      </c>
    </row>
    <row r="100" spans="1:25" ht="15.75" customHeight="1" x14ac:dyDescent="0.3">
      <c r="A100" s="42" t="s">
        <v>9436</v>
      </c>
      <c r="B100" s="42" t="s">
        <v>9435</v>
      </c>
      <c r="C100" s="42" t="s">
        <v>48</v>
      </c>
      <c r="D100" s="46">
        <v>26</v>
      </c>
      <c r="E100" s="44" t="s">
        <v>9434</v>
      </c>
      <c r="F100" s="45">
        <f t="shared" ca="1" si="14"/>
        <v>48.457022497780308</v>
      </c>
      <c r="G100" s="45" t="str">
        <f t="shared" ca="1" si="15"/>
        <v>41-50</v>
      </c>
      <c r="H100" s="42" t="s">
        <v>519</v>
      </c>
      <c r="I100" s="42" t="s">
        <v>84</v>
      </c>
      <c r="J100" s="42" t="s">
        <v>66</v>
      </c>
      <c r="K100" s="42" t="s">
        <v>44</v>
      </c>
      <c r="L100" s="42" t="s">
        <v>57</v>
      </c>
      <c r="M100" s="46">
        <v>11</v>
      </c>
      <c r="N100" s="42" t="s">
        <v>9433</v>
      </c>
      <c r="O100" s="46">
        <v>2232</v>
      </c>
      <c r="P100" s="42" t="s">
        <v>6402</v>
      </c>
      <c r="Q100" s="42" t="s">
        <v>6401</v>
      </c>
      <c r="R100" s="46">
        <v>10</v>
      </c>
      <c r="S100" s="47">
        <f t="shared" ca="1" si="10"/>
        <v>0.48</v>
      </c>
      <c r="T100" s="47">
        <f t="shared" ca="1" si="11"/>
        <v>0.48</v>
      </c>
      <c r="U100" s="47">
        <f t="shared" ca="1" si="12"/>
        <v>0.6</v>
      </c>
      <c r="V100" s="47">
        <f t="shared" ca="1" si="13"/>
        <v>0.6</v>
      </c>
      <c r="W100" s="47">
        <f>RANK(Y100,Y1:Y1001,0)</f>
        <v>99</v>
      </c>
      <c r="X100" s="48">
        <v>99</v>
      </c>
      <c r="Y100" s="49">
        <v>1.296875</v>
      </c>
    </row>
    <row r="101" spans="1:25" ht="15.75" customHeight="1" x14ac:dyDescent="0.3">
      <c r="A101" s="42" t="s">
        <v>9432</v>
      </c>
      <c r="B101" s="42" t="s">
        <v>9431</v>
      </c>
      <c r="C101" s="42" t="s">
        <v>40</v>
      </c>
      <c r="D101" s="46">
        <v>30</v>
      </c>
      <c r="E101" s="44" t="s">
        <v>9430</v>
      </c>
      <c r="F101" s="45">
        <f t="shared" ca="1" si="14"/>
        <v>20.922775922437843</v>
      </c>
      <c r="G101" s="45" t="str">
        <f t="shared" ca="1" si="15"/>
        <v>21-30</v>
      </c>
      <c r="H101" s="42" t="s">
        <v>472</v>
      </c>
      <c r="I101" s="42" t="s">
        <v>84</v>
      </c>
      <c r="J101" s="42" t="s">
        <v>66</v>
      </c>
      <c r="K101" s="42" t="s">
        <v>44</v>
      </c>
      <c r="L101" s="42" t="s">
        <v>45</v>
      </c>
      <c r="M101" s="46">
        <v>14</v>
      </c>
      <c r="N101" s="42" t="s">
        <v>9429</v>
      </c>
      <c r="O101" s="46">
        <v>3173</v>
      </c>
      <c r="P101" s="42" t="s">
        <v>6422</v>
      </c>
      <c r="Q101" s="42" t="s">
        <v>6401</v>
      </c>
      <c r="R101" s="46">
        <v>8</v>
      </c>
      <c r="S101" s="47">
        <f t="shared" ca="1" si="10"/>
        <v>1.02</v>
      </c>
      <c r="T101" s="47">
        <f t="shared" ca="1" si="11"/>
        <v>1.2749999999999999</v>
      </c>
      <c r="U101" s="47">
        <f t="shared" ca="1" si="12"/>
        <v>1.2749999999999999</v>
      </c>
      <c r="V101" s="47">
        <f t="shared" ca="1" si="13"/>
        <v>1.2749999999999999</v>
      </c>
      <c r="W101" s="47">
        <f>RANK(Y101,Y1:Y1001,0)</f>
        <v>99</v>
      </c>
      <c r="X101" s="48">
        <v>99</v>
      </c>
      <c r="Y101" s="49">
        <v>1.296875</v>
      </c>
    </row>
    <row r="102" spans="1:25" ht="15.75" customHeight="1" x14ac:dyDescent="0.3">
      <c r="A102" s="42" t="s">
        <v>9428</v>
      </c>
      <c r="B102" s="42" t="s">
        <v>9427</v>
      </c>
      <c r="C102" s="42" t="s">
        <v>40</v>
      </c>
      <c r="D102" s="46">
        <v>84</v>
      </c>
      <c r="E102" s="44" t="s">
        <v>9426</v>
      </c>
      <c r="F102" s="45">
        <f t="shared" ca="1" si="14"/>
        <v>30.22414578545154</v>
      </c>
      <c r="G102" s="45" t="str">
        <f t="shared" ca="1" si="15"/>
        <v>31-40</v>
      </c>
      <c r="H102" s="42" t="s">
        <v>362</v>
      </c>
      <c r="I102" s="42" t="s">
        <v>65</v>
      </c>
      <c r="J102" s="42" t="s">
        <v>43</v>
      </c>
      <c r="K102" s="42" t="s">
        <v>44</v>
      </c>
      <c r="L102" s="42" t="s">
        <v>57</v>
      </c>
      <c r="M102" s="46">
        <v>3</v>
      </c>
      <c r="N102" s="42" t="s">
        <v>9425</v>
      </c>
      <c r="O102" s="46">
        <v>4118</v>
      </c>
      <c r="P102" s="42" t="s">
        <v>6406</v>
      </c>
      <c r="Q102" s="42" t="s">
        <v>6401</v>
      </c>
      <c r="R102" s="46">
        <v>4</v>
      </c>
      <c r="S102" s="47">
        <f t="shared" ca="1" si="10"/>
        <v>0.81</v>
      </c>
      <c r="T102" s="47">
        <f t="shared" ca="1" si="11"/>
        <v>0.81</v>
      </c>
      <c r="U102" s="47">
        <f t="shared" ca="1" si="12"/>
        <v>1.0125000000000002</v>
      </c>
      <c r="V102" s="47">
        <f t="shared" ca="1" si="13"/>
        <v>0.86062500000000008</v>
      </c>
      <c r="W102" s="47">
        <f>RANK(Y102,Y1:Y1001,0)</f>
        <v>99</v>
      </c>
      <c r="X102" s="48">
        <v>99</v>
      </c>
      <c r="Y102" s="49">
        <v>1.296875</v>
      </c>
    </row>
    <row r="103" spans="1:25" ht="15.75" customHeight="1" x14ac:dyDescent="0.3">
      <c r="A103" s="42" t="s">
        <v>9424</v>
      </c>
      <c r="B103" s="42" t="s">
        <v>9423</v>
      </c>
      <c r="C103" s="42" t="s">
        <v>40</v>
      </c>
      <c r="D103" s="46">
        <v>56</v>
      </c>
      <c r="E103" s="44" t="s">
        <v>9422</v>
      </c>
      <c r="F103" s="45">
        <f t="shared" ca="1" si="14"/>
        <v>27.166611538876197</v>
      </c>
      <c r="G103" s="45" t="str">
        <f t="shared" ca="1" si="15"/>
        <v>21-30</v>
      </c>
      <c r="H103" s="42" t="s">
        <v>683</v>
      </c>
      <c r="I103" s="42" t="s">
        <v>42</v>
      </c>
      <c r="J103" s="42" t="s">
        <v>43</v>
      </c>
      <c r="K103" s="42" t="s">
        <v>44</v>
      </c>
      <c r="L103" s="42" t="s">
        <v>57</v>
      </c>
      <c r="M103" s="46">
        <v>12</v>
      </c>
      <c r="N103" s="42" t="s">
        <v>9421</v>
      </c>
      <c r="O103" s="46">
        <v>4670</v>
      </c>
      <c r="P103" s="42" t="s">
        <v>6406</v>
      </c>
      <c r="Q103" s="42" t="s">
        <v>6401</v>
      </c>
      <c r="R103" s="46">
        <v>2</v>
      </c>
      <c r="S103" s="47">
        <f t="shared" ca="1" si="10"/>
        <v>0.96</v>
      </c>
      <c r="T103" s="47">
        <f t="shared" ca="1" si="11"/>
        <v>0.96</v>
      </c>
      <c r="U103" s="47">
        <f t="shared" ca="1" si="12"/>
        <v>0.96</v>
      </c>
      <c r="V103" s="47">
        <f t="shared" ca="1" si="13"/>
        <v>0.81599999999999995</v>
      </c>
      <c r="W103" s="47">
        <f>RANK(Y103,Y1:Y1001,0)</f>
        <v>102</v>
      </c>
      <c r="X103" s="48">
        <v>102</v>
      </c>
      <c r="Y103" s="49">
        <v>1.28828125</v>
      </c>
    </row>
    <row r="104" spans="1:25" ht="15.75" customHeight="1" x14ac:dyDescent="0.3">
      <c r="A104" s="42" t="s">
        <v>9420</v>
      </c>
      <c r="B104" s="42" t="s">
        <v>9419</v>
      </c>
      <c r="C104" s="42" t="s">
        <v>48</v>
      </c>
      <c r="D104" s="46">
        <v>19</v>
      </c>
      <c r="E104" s="44" t="s">
        <v>9418</v>
      </c>
      <c r="F104" s="45">
        <f t="shared" ca="1" si="14"/>
        <v>81.270721127917298</v>
      </c>
      <c r="G104" s="45" t="str">
        <f t="shared" ca="1" si="15"/>
        <v>81-90</v>
      </c>
      <c r="H104" s="42" t="s">
        <v>344</v>
      </c>
      <c r="I104" s="42" t="s">
        <v>84</v>
      </c>
      <c r="J104" s="42" t="s">
        <v>43</v>
      </c>
      <c r="K104" s="42" t="s">
        <v>44</v>
      </c>
      <c r="L104" s="42" t="s">
        <v>57</v>
      </c>
      <c r="M104" s="46">
        <v>9</v>
      </c>
      <c r="N104" s="42" t="s">
        <v>9417</v>
      </c>
      <c r="O104" s="46">
        <v>2390</v>
      </c>
      <c r="P104" s="42" t="s">
        <v>6402</v>
      </c>
      <c r="Q104" s="42" t="s">
        <v>6401</v>
      </c>
      <c r="R104" s="46">
        <v>2</v>
      </c>
      <c r="S104" s="47">
        <f t="shared" ca="1" si="10"/>
        <v>0.45</v>
      </c>
      <c r="T104" s="47">
        <f t="shared" ca="1" si="11"/>
        <v>0.45</v>
      </c>
      <c r="U104" s="47">
        <f t="shared" ca="1" si="12"/>
        <v>0.45</v>
      </c>
      <c r="V104" s="47">
        <f t="shared" ca="1" si="13"/>
        <v>0.38250000000000001</v>
      </c>
      <c r="W104" s="47">
        <f>RANK(Y104,Y1:Y1001,0)</f>
        <v>102</v>
      </c>
      <c r="X104" s="48">
        <v>102</v>
      </c>
      <c r="Y104" s="49">
        <v>1.28828125</v>
      </c>
    </row>
    <row r="105" spans="1:25" ht="15.75" customHeight="1" x14ac:dyDescent="0.3">
      <c r="A105" s="42" t="s">
        <v>9416</v>
      </c>
      <c r="B105" s="42" t="s">
        <v>9415</v>
      </c>
      <c r="C105" s="42" t="s">
        <v>40</v>
      </c>
      <c r="D105" s="46">
        <v>64</v>
      </c>
      <c r="E105" s="44" t="s">
        <v>9414</v>
      </c>
      <c r="F105" s="45">
        <f t="shared" ca="1" si="14"/>
        <v>40.48715948408168</v>
      </c>
      <c r="G105" s="45" t="str">
        <f t="shared" ca="1" si="15"/>
        <v>41-50</v>
      </c>
      <c r="H105" s="42" t="s">
        <v>2952</v>
      </c>
      <c r="I105" s="42" t="s">
        <v>50</v>
      </c>
      <c r="J105" s="42" t="s">
        <v>62</v>
      </c>
      <c r="K105" s="42" t="s">
        <v>44</v>
      </c>
      <c r="L105" s="42" t="s">
        <v>57</v>
      </c>
      <c r="M105" s="46">
        <v>8</v>
      </c>
      <c r="N105" s="42" t="s">
        <v>9413</v>
      </c>
      <c r="O105" s="46">
        <v>3919</v>
      </c>
      <c r="P105" s="42" t="s">
        <v>6422</v>
      </c>
      <c r="Q105" s="42" t="s">
        <v>6401</v>
      </c>
      <c r="R105" s="46">
        <v>2</v>
      </c>
      <c r="S105" s="47">
        <f t="shared" ca="1" si="10"/>
        <v>0.75</v>
      </c>
      <c r="T105" s="47">
        <f t="shared" ca="1" si="11"/>
        <v>0.75</v>
      </c>
      <c r="U105" s="47">
        <f t="shared" ca="1" si="12"/>
        <v>0.75</v>
      </c>
      <c r="V105" s="47">
        <f t="shared" ca="1" si="13"/>
        <v>0.75</v>
      </c>
      <c r="W105" s="47">
        <f>RANK(Y105,Y1:Y1001,0)</f>
        <v>104</v>
      </c>
      <c r="X105" s="48">
        <v>104</v>
      </c>
      <c r="Y105" s="49">
        <v>1.2875000000000001</v>
      </c>
    </row>
    <row r="106" spans="1:25" ht="15.75" customHeight="1" x14ac:dyDescent="0.3">
      <c r="A106" s="42" t="s">
        <v>9412</v>
      </c>
      <c r="B106" s="42" t="s">
        <v>9411</v>
      </c>
      <c r="C106" s="42" t="s">
        <v>40</v>
      </c>
      <c r="D106" s="46">
        <v>59</v>
      </c>
      <c r="E106" s="44" t="s">
        <v>9410</v>
      </c>
      <c r="F106" s="45">
        <f t="shared" ca="1" si="14"/>
        <v>59.500858114218666</v>
      </c>
      <c r="G106" s="45" t="str">
        <f t="shared" ca="1" si="15"/>
        <v>51-60</v>
      </c>
      <c r="H106" s="42" t="s">
        <v>209</v>
      </c>
      <c r="I106" s="42" t="s">
        <v>50</v>
      </c>
      <c r="J106" s="42" t="s">
        <v>66</v>
      </c>
      <c r="K106" s="42" t="s">
        <v>44</v>
      </c>
      <c r="L106" s="42" t="s">
        <v>45</v>
      </c>
      <c r="M106" s="46">
        <v>15</v>
      </c>
      <c r="N106" s="42" t="s">
        <v>9409</v>
      </c>
      <c r="O106" s="46">
        <v>3047</v>
      </c>
      <c r="P106" s="42" t="s">
        <v>6422</v>
      </c>
      <c r="Q106" s="42" t="s">
        <v>6401</v>
      </c>
      <c r="R106" s="46">
        <v>6</v>
      </c>
      <c r="S106" s="47">
        <f t="shared" ca="1" si="10"/>
        <v>0.97</v>
      </c>
      <c r="T106" s="47">
        <f t="shared" ca="1" si="11"/>
        <v>1.2124999999999999</v>
      </c>
      <c r="U106" s="47">
        <f t="shared" ca="1" si="12"/>
        <v>1.2124999999999999</v>
      </c>
      <c r="V106" s="47">
        <f t="shared" ca="1" si="13"/>
        <v>1.2124999999999999</v>
      </c>
      <c r="W106" s="47">
        <f>RANK(Y106,Y1:Y1001,0)</f>
        <v>104</v>
      </c>
      <c r="X106" s="48">
        <v>104</v>
      </c>
      <c r="Y106" s="49">
        <v>1.2875000000000001</v>
      </c>
    </row>
    <row r="107" spans="1:25" ht="15.75" customHeight="1" x14ac:dyDescent="0.3">
      <c r="A107" s="42" t="s">
        <v>6351</v>
      </c>
      <c r="B107" s="42" t="s">
        <v>9408</v>
      </c>
      <c r="C107" s="42" t="s">
        <v>48</v>
      </c>
      <c r="D107" s="46">
        <v>50</v>
      </c>
      <c r="E107" s="44" t="s">
        <v>9407</v>
      </c>
      <c r="F107" s="45">
        <f t="shared" ca="1" si="14"/>
        <v>74.503597840246059</v>
      </c>
      <c r="G107" s="45" t="str">
        <f t="shared" ca="1" si="15"/>
        <v>71-80</v>
      </c>
      <c r="H107" s="42" t="s">
        <v>173</v>
      </c>
      <c r="I107" s="42" t="s">
        <v>56</v>
      </c>
      <c r="J107" s="42" t="s">
        <v>43</v>
      </c>
      <c r="K107" s="42" t="s">
        <v>44</v>
      </c>
      <c r="L107" s="42" t="s">
        <v>45</v>
      </c>
      <c r="M107" s="46">
        <v>16</v>
      </c>
      <c r="N107" s="42" t="s">
        <v>9406</v>
      </c>
      <c r="O107" s="46">
        <v>4116</v>
      </c>
      <c r="P107" s="42" t="s">
        <v>6406</v>
      </c>
      <c r="Q107" s="42" t="s">
        <v>6401</v>
      </c>
      <c r="R107" s="46">
        <v>3</v>
      </c>
      <c r="S107" s="47">
        <f t="shared" ca="1" si="10"/>
        <v>0.89</v>
      </c>
      <c r="T107" s="47">
        <f t="shared" ca="1" si="11"/>
        <v>1.1125</v>
      </c>
      <c r="U107" s="47">
        <f t="shared" ca="1" si="12"/>
        <v>1.1125</v>
      </c>
      <c r="V107" s="47">
        <f t="shared" ca="1" si="13"/>
        <v>0.94562500000000005</v>
      </c>
      <c r="W107" s="47">
        <f>RANK(Y107,Y1:Y1001,0)</f>
        <v>104</v>
      </c>
      <c r="X107" s="48">
        <v>104</v>
      </c>
      <c r="Y107" s="49">
        <v>1.2875000000000001</v>
      </c>
    </row>
    <row r="108" spans="1:25" ht="15.75" customHeight="1" x14ac:dyDescent="0.3">
      <c r="A108" s="42" t="s">
        <v>5194</v>
      </c>
      <c r="B108" s="42" t="s">
        <v>9405</v>
      </c>
      <c r="C108" s="42" t="s">
        <v>40</v>
      </c>
      <c r="D108" s="46">
        <v>21</v>
      </c>
      <c r="E108" s="44" t="s">
        <v>9404</v>
      </c>
      <c r="F108" s="45">
        <f t="shared" ca="1" si="14"/>
        <v>57.846063593670721</v>
      </c>
      <c r="G108" s="45" t="str">
        <f t="shared" ca="1" si="15"/>
        <v>51-60</v>
      </c>
      <c r="H108" s="42" t="s">
        <v>53</v>
      </c>
      <c r="I108" s="42" t="s">
        <v>75</v>
      </c>
      <c r="J108" s="42" t="s">
        <v>43</v>
      </c>
      <c r="K108" s="42" t="s">
        <v>44</v>
      </c>
      <c r="L108" s="42" t="s">
        <v>57</v>
      </c>
      <c r="M108" s="46">
        <v>18</v>
      </c>
      <c r="N108" s="42" t="s">
        <v>9403</v>
      </c>
      <c r="O108" s="46">
        <v>2230</v>
      </c>
      <c r="P108" s="42" t="s">
        <v>6402</v>
      </c>
      <c r="Q108" s="42" t="s">
        <v>6401</v>
      </c>
      <c r="R108" s="46">
        <v>9</v>
      </c>
      <c r="S108" s="47">
        <f t="shared" ca="1" si="10"/>
        <v>0.5</v>
      </c>
      <c r="T108" s="47">
        <f t="shared" ca="1" si="11"/>
        <v>0.5</v>
      </c>
      <c r="U108" s="47">
        <f t="shared" ca="1" si="12"/>
        <v>0.625</v>
      </c>
      <c r="V108" s="47">
        <f t="shared" ca="1" si="13"/>
        <v>0.53125</v>
      </c>
      <c r="W108" s="47">
        <f>RANK(Y108,Y1:Y1001,0)</f>
        <v>104</v>
      </c>
      <c r="X108" s="48">
        <v>104</v>
      </c>
      <c r="Y108" s="49">
        <v>1.2875000000000001</v>
      </c>
    </row>
    <row r="109" spans="1:25" ht="15.75" customHeight="1" x14ac:dyDescent="0.3">
      <c r="A109" s="42" t="s">
        <v>9402</v>
      </c>
      <c r="B109" s="42" t="s">
        <v>9401</v>
      </c>
      <c r="C109" s="42" t="s">
        <v>48</v>
      </c>
      <c r="D109" s="46">
        <v>14</v>
      </c>
      <c r="E109" s="44" t="s">
        <v>9400</v>
      </c>
      <c r="F109" s="45">
        <f t="shared" ca="1" si="14"/>
        <v>48.98578962106798</v>
      </c>
      <c r="G109" s="45" t="str">
        <f t="shared" ca="1" si="15"/>
        <v>41-50</v>
      </c>
      <c r="H109" s="42" t="s">
        <v>688</v>
      </c>
      <c r="I109" s="42" t="s">
        <v>65</v>
      </c>
      <c r="J109" s="42" t="s">
        <v>66</v>
      </c>
      <c r="K109" s="42" t="s">
        <v>44</v>
      </c>
      <c r="L109" s="42" t="s">
        <v>57</v>
      </c>
      <c r="M109" s="46">
        <v>19</v>
      </c>
      <c r="N109" s="42" t="s">
        <v>9399</v>
      </c>
      <c r="O109" s="46">
        <v>3153</v>
      </c>
      <c r="P109" s="42" t="s">
        <v>6422</v>
      </c>
      <c r="Q109" s="42" t="s">
        <v>6401</v>
      </c>
      <c r="R109" s="46">
        <v>8</v>
      </c>
      <c r="S109" s="47">
        <f t="shared" ca="1" si="10"/>
        <v>0.74</v>
      </c>
      <c r="T109" s="47">
        <f t="shared" ca="1" si="11"/>
        <v>0.74</v>
      </c>
      <c r="U109" s="47">
        <f t="shared" ca="1" si="12"/>
        <v>0.74</v>
      </c>
      <c r="V109" s="47">
        <f t="shared" ca="1" si="13"/>
        <v>0.74</v>
      </c>
      <c r="W109" s="47">
        <f>RANK(Y109,Y1:Y1001,0)</f>
        <v>104</v>
      </c>
      <c r="X109" s="48">
        <v>104</v>
      </c>
      <c r="Y109" s="49">
        <v>1.2875000000000001</v>
      </c>
    </row>
    <row r="110" spans="1:25" ht="15.75" customHeight="1" x14ac:dyDescent="0.3">
      <c r="A110" s="42" t="s">
        <v>9398</v>
      </c>
      <c r="B110" s="42" t="s">
        <v>9397</v>
      </c>
      <c r="C110" s="42" t="s">
        <v>40</v>
      </c>
      <c r="D110" s="46">
        <v>95</v>
      </c>
      <c r="E110" s="44" t="s">
        <v>9396</v>
      </c>
      <c r="F110" s="45">
        <f t="shared" ca="1" si="14"/>
        <v>59.495378662163873</v>
      </c>
      <c r="G110" s="45" t="str">
        <f t="shared" ca="1" si="15"/>
        <v>51-60</v>
      </c>
      <c r="H110" s="42" t="s">
        <v>2166</v>
      </c>
      <c r="I110" s="42" t="s">
        <v>61</v>
      </c>
      <c r="J110" s="42" t="s">
        <v>43</v>
      </c>
      <c r="K110" s="42" t="s">
        <v>44</v>
      </c>
      <c r="L110" s="42" t="s">
        <v>57</v>
      </c>
      <c r="M110" s="46">
        <v>5</v>
      </c>
      <c r="N110" s="42" t="s">
        <v>9395</v>
      </c>
      <c r="O110" s="46">
        <v>2340</v>
      </c>
      <c r="P110" s="42" t="s">
        <v>6402</v>
      </c>
      <c r="Q110" s="42" t="s">
        <v>6401</v>
      </c>
      <c r="R110" s="46">
        <v>1</v>
      </c>
      <c r="S110" s="47">
        <f t="shared" ca="1" si="10"/>
        <v>0.97</v>
      </c>
      <c r="T110" s="47">
        <f t="shared" ca="1" si="11"/>
        <v>0.97</v>
      </c>
      <c r="U110" s="47">
        <f t="shared" ca="1" si="12"/>
        <v>1.2124999999999999</v>
      </c>
      <c r="V110" s="47">
        <f t="shared" ca="1" si="13"/>
        <v>1.0306249999999999</v>
      </c>
      <c r="W110" s="47">
        <f>RANK(Y110,Y1:Y1001,0)</f>
        <v>104</v>
      </c>
      <c r="X110" s="48">
        <v>104</v>
      </c>
      <c r="Y110" s="49">
        <v>1.2875000000000001</v>
      </c>
    </row>
    <row r="111" spans="1:25" ht="15.75" customHeight="1" x14ac:dyDescent="0.3">
      <c r="A111" s="42" t="s">
        <v>2389</v>
      </c>
      <c r="B111" s="42" t="s">
        <v>6435</v>
      </c>
      <c r="C111" s="42" t="s">
        <v>40</v>
      </c>
      <c r="D111" s="46">
        <v>1</v>
      </c>
      <c r="E111" s="44" t="s">
        <v>9394</v>
      </c>
      <c r="F111" s="45">
        <f t="shared" ca="1" si="14"/>
        <v>51.440584141615922</v>
      </c>
      <c r="G111" s="45" t="str">
        <f t="shared" ca="1" si="15"/>
        <v>51-60</v>
      </c>
      <c r="H111" s="51"/>
      <c r="I111" s="42" t="s">
        <v>84</v>
      </c>
      <c r="J111" s="42" t="s">
        <v>43</v>
      </c>
      <c r="K111" s="42" t="s">
        <v>44</v>
      </c>
      <c r="L111" s="42" t="s">
        <v>45</v>
      </c>
      <c r="M111" s="46">
        <v>16</v>
      </c>
      <c r="N111" s="42" t="s">
        <v>9393</v>
      </c>
      <c r="O111" s="46">
        <v>4000</v>
      </c>
      <c r="P111" s="42" t="s">
        <v>6406</v>
      </c>
      <c r="Q111" s="42" t="s">
        <v>6401</v>
      </c>
      <c r="R111" s="46">
        <v>8</v>
      </c>
      <c r="S111" s="47">
        <f t="shared" ca="1" si="10"/>
        <v>0.44</v>
      </c>
      <c r="T111" s="47">
        <f t="shared" ca="1" si="11"/>
        <v>0.55000000000000004</v>
      </c>
      <c r="U111" s="47">
        <f t="shared" ca="1" si="12"/>
        <v>0.55000000000000004</v>
      </c>
      <c r="V111" s="47">
        <f t="shared" ca="1" si="13"/>
        <v>0.46750000000000003</v>
      </c>
      <c r="W111" s="47">
        <f>RANK(Y111,Y1:Y1001,0)</f>
        <v>104</v>
      </c>
      <c r="X111" s="48">
        <v>104</v>
      </c>
      <c r="Y111" s="49">
        <v>1.2875000000000001</v>
      </c>
    </row>
    <row r="112" spans="1:25" ht="15.75" customHeight="1" x14ac:dyDescent="0.3">
      <c r="A112" s="42" t="s">
        <v>9392</v>
      </c>
      <c r="B112" s="42" t="s">
        <v>9391</v>
      </c>
      <c r="C112" s="42" t="s">
        <v>40</v>
      </c>
      <c r="D112" s="46">
        <v>95</v>
      </c>
      <c r="E112" s="44" t="s">
        <v>9390</v>
      </c>
      <c r="F112" s="45">
        <f t="shared" ca="1" si="14"/>
        <v>52.424145785451543</v>
      </c>
      <c r="G112" s="45" t="str">
        <f t="shared" ca="1" si="15"/>
        <v>51-60</v>
      </c>
      <c r="H112" s="42" t="s">
        <v>170</v>
      </c>
      <c r="I112" s="42" t="s">
        <v>42</v>
      </c>
      <c r="J112" s="42" t="s">
        <v>43</v>
      </c>
      <c r="K112" s="42" t="s">
        <v>44</v>
      </c>
      <c r="L112" s="42" t="s">
        <v>45</v>
      </c>
      <c r="M112" s="46">
        <v>7</v>
      </c>
      <c r="N112" s="42" t="s">
        <v>9389</v>
      </c>
      <c r="O112" s="46">
        <v>3802</v>
      </c>
      <c r="P112" s="42" t="s">
        <v>6422</v>
      </c>
      <c r="Q112" s="42" t="s">
        <v>6401</v>
      </c>
      <c r="R112" s="46">
        <v>7</v>
      </c>
      <c r="S112" s="47">
        <f t="shared" ca="1" si="10"/>
        <v>0.49</v>
      </c>
      <c r="T112" s="47">
        <f t="shared" ca="1" si="11"/>
        <v>0.61250000000000004</v>
      </c>
      <c r="U112" s="47">
        <f t="shared" ca="1" si="12"/>
        <v>0.765625</v>
      </c>
      <c r="V112" s="47">
        <f t="shared" ca="1" si="13"/>
        <v>0.65078124999999998</v>
      </c>
      <c r="W112" s="47">
        <f>RANK(Y112,Y1:Y1001,0)</f>
        <v>111</v>
      </c>
      <c r="X112" s="48">
        <v>111</v>
      </c>
      <c r="Y112" s="49">
        <v>1.28125</v>
      </c>
    </row>
    <row r="113" spans="1:25" ht="15.75" customHeight="1" x14ac:dyDescent="0.3">
      <c r="A113" s="42" t="s">
        <v>9388</v>
      </c>
      <c r="B113" s="42" t="s">
        <v>9387</v>
      </c>
      <c r="C113" s="42" t="s">
        <v>48</v>
      </c>
      <c r="D113" s="46">
        <v>37</v>
      </c>
      <c r="E113" s="44" t="s">
        <v>9386</v>
      </c>
      <c r="F113" s="45">
        <f t="shared" ca="1" si="14"/>
        <v>81.380310169013185</v>
      </c>
      <c r="G113" s="45" t="str">
        <f t="shared" ca="1" si="15"/>
        <v>81-90</v>
      </c>
      <c r="H113" s="42" t="s">
        <v>347</v>
      </c>
      <c r="I113" s="42" t="s">
        <v>50</v>
      </c>
      <c r="J113" s="42" t="s">
        <v>43</v>
      </c>
      <c r="K113" s="42" t="s">
        <v>44</v>
      </c>
      <c r="L113" s="42" t="s">
        <v>45</v>
      </c>
      <c r="M113" s="46">
        <v>11</v>
      </c>
      <c r="N113" s="42" t="s">
        <v>9385</v>
      </c>
      <c r="O113" s="46">
        <v>4207</v>
      </c>
      <c r="P113" s="42" t="s">
        <v>6406</v>
      </c>
      <c r="Q113" s="42" t="s">
        <v>6401</v>
      </c>
      <c r="R113" s="46">
        <v>5</v>
      </c>
      <c r="S113" s="47">
        <f t="shared" ca="1" si="10"/>
        <v>0.9</v>
      </c>
      <c r="T113" s="47">
        <f t="shared" ca="1" si="11"/>
        <v>1.125</v>
      </c>
      <c r="U113" s="47">
        <f t="shared" ca="1" si="12"/>
        <v>1.125</v>
      </c>
      <c r="V113" s="47">
        <f t="shared" ca="1" si="13"/>
        <v>0.95624999999999993</v>
      </c>
      <c r="W113" s="47">
        <f>RANK(Y113,Y1:Y1001,0)</f>
        <v>111</v>
      </c>
      <c r="X113" s="48">
        <v>111</v>
      </c>
      <c r="Y113" s="49">
        <v>1.28125</v>
      </c>
    </row>
    <row r="114" spans="1:25" ht="15.75" customHeight="1" x14ac:dyDescent="0.3">
      <c r="A114" s="42" t="s">
        <v>4433</v>
      </c>
      <c r="B114" s="42" t="s">
        <v>4151</v>
      </c>
      <c r="C114" s="42" t="s">
        <v>48</v>
      </c>
      <c r="D114" s="46">
        <v>72</v>
      </c>
      <c r="E114" s="44" t="s">
        <v>9384</v>
      </c>
      <c r="F114" s="45">
        <f t="shared" ca="1" si="14"/>
        <v>59.457022497780308</v>
      </c>
      <c r="G114" s="45" t="str">
        <f t="shared" ca="1" si="15"/>
        <v>51-60</v>
      </c>
      <c r="H114" s="42" t="s">
        <v>519</v>
      </c>
      <c r="I114" s="42" t="s">
        <v>61</v>
      </c>
      <c r="J114" s="42" t="s">
        <v>66</v>
      </c>
      <c r="K114" s="42" t="s">
        <v>44</v>
      </c>
      <c r="L114" s="42" t="s">
        <v>57</v>
      </c>
      <c r="M114" s="46">
        <v>14</v>
      </c>
      <c r="N114" s="42" t="s">
        <v>9383</v>
      </c>
      <c r="O114" s="46">
        <v>2223</v>
      </c>
      <c r="P114" s="42" t="s">
        <v>6402</v>
      </c>
      <c r="Q114" s="42" t="s">
        <v>6401</v>
      </c>
      <c r="R114" s="46">
        <v>11</v>
      </c>
      <c r="S114" s="47">
        <f t="shared" ca="1" si="10"/>
        <v>0.42</v>
      </c>
      <c r="T114" s="47">
        <f t="shared" ca="1" si="11"/>
        <v>0.42</v>
      </c>
      <c r="U114" s="47">
        <f t="shared" ca="1" si="12"/>
        <v>0.52500000000000002</v>
      </c>
      <c r="V114" s="47">
        <f t="shared" ca="1" si="13"/>
        <v>0.52500000000000002</v>
      </c>
      <c r="W114" s="47">
        <f>RANK(Y114,Y1:Y1001,0)</f>
        <v>111</v>
      </c>
      <c r="X114" s="48">
        <v>111</v>
      </c>
      <c r="Y114" s="49">
        <v>1.28125</v>
      </c>
    </row>
    <row r="115" spans="1:25" ht="15.75" customHeight="1" x14ac:dyDescent="0.3">
      <c r="A115" s="42" t="s">
        <v>9382</v>
      </c>
      <c r="B115" s="42" t="s">
        <v>9381</v>
      </c>
      <c r="C115" s="42" t="s">
        <v>40</v>
      </c>
      <c r="D115" s="46">
        <v>0</v>
      </c>
      <c r="E115" s="44" t="s">
        <v>6560</v>
      </c>
      <c r="F115" s="45">
        <f t="shared" ca="1" si="14"/>
        <v>25.6652416758625</v>
      </c>
      <c r="G115" s="45" t="str">
        <f t="shared" ca="1" si="15"/>
        <v>21-30</v>
      </c>
      <c r="H115" s="42" t="s">
        <v>209</v>
      </c>
      <c r="I115" s="42" t="s">
        <v>56</v>
      </c>
      <c r="J115" s="42" t="s">
        <v>43</v>
      </c>
      <c r="K115" s="42" t="s">
        <v>44</v>
      </c>
      <c r="L115" s="42" t="s">
        <v>57</v>
      </c>
      <c r="M115" s="46">
        <v>5</v>
      </c>
      <c r="N115" s="42" t="s">
        <v>9380</v>
      </c>
      <c r="O115" s="46">
        <v>3280</v>
      </c>
      <c r="P115" s="42" t="s">
        <v>6422</v>
      </c>
      <c r="Q115" s="42" t="s">
        <v>6401</v>
      </c>
      <c r="R115" s="46">
        <v>2</v>
      </c>
      <c r="S115" s="47">
        <f t="shared" ca="1" si="10"/>
        <v>0.85</v>
      </c>
      <c r="T115" s="47">
        <f t="shared" ca="1" si="11"/>
        <v>0.85</v>
      </c>
      <c r="U115" s="47">
        <f t="shared" ca="1" si="12"/>
        <v>0.85</v>
      </c>
      <c r="V115" s="47">
        <f t="shared" ca="1" si="13"/>
        <v>0.72249999999999992</v>
      </c>
      <c r="W115" s="47">
        <f>RANK(Y115,Y1:Y1001,0)</f>
        <v>114</v>
      </c>
      <c r="X115" s="48">
        <v>114</v>
      </c>
      <c r="Y115" s="49">
        <v>1.2749999999999999</v>
      </c>
    </row>
    <row r="116" spans="1:25" ht="15.75" customHeight="1" x14ac:dyDescent="0.3">
      <c r="A116" s="42" t="s">
        <v>9379</v>
      </c>
      <c r="B116" s="42" t="s">
        <v>5277</v>
      </c>
      <c r="C116" s="42" t="s">
        <v>40</v>
      </c>
      <c r="D116" s="46">
        <v>53</v>
      </c>
      <c r="E116" s="50">
        <v>28437</v>
      </c>
      <c r="F116" s="45">
        <f t="shared" ca="1" si="14"/>
        <v>43.437844415588529</v>
      </c>
      <c r="G116" s="45" t="str">
        <f t="shared" ca="1" si="15"/>
        <v>41-50</v>
      </c>
      <c r="H116" s="42" t="s">
        <v>1121</v>
      </c>
      <c r="I116" s="42" t="s">
        <v>84</v>
      </c>
      <c r="J116" s="42" t="s">
        <v>62</v>
      </c>
      <c r="K116" s="42" t="s">
        <v>44</v>
      </c>
      <c r="L116" s="42" t="s">
        <v>57</v>
      </c>
      <c r="M116" s="46">
        <v>18</v>
      </c>
      <c r="N116" s="42" t="s">
        <v>9378</v>
      </c>
      <c r="O116" s="46">
        <v>4129</v>
      </c>
      <c r="P116" s="42" t="s">
        <v>6406</v>
      </c>
      <c r="Q116" s="42" t="s">
        <v>6401</v>
      </c>
      <c r="R116" s="46">
        <v>6</v>
      </c>
      <c r="S116" s="47">
        <f t="shared" ca="1" si="10"/>
        <v>0.97</v>
      </c>
      <c r="T116" s="47">
        <f t="shared" ca="1" si="11"/>
        <v>0.97</v>
      </c>
      <c r="U116" s="47">
        <f t="shared" ca="1" si="12"/>
        <v>0.97</v>
      </c>
      <c r="V116" s="47">
        <f t="shared" ca="1" si="13"/>
        <v>0.97</v>
      </c>
      <c r="W116" s="47">
        <f>RANK(Y116,Y1:Y1001,0)</f>
        <v>114</v>
      </c>
      <c r="X116" s="48">
        <v>114</v>
      </c>
      <c r="Y116" s="49">
        <v>1.2749999999999999</v>
      </c>
    </row>
    <row r="117" spans="1:25" ht="15.75" customHeight="1" x14ac:dyDescent="0.3">
      <c r="A117" s="42" t="s">
        <v>1719</v>
      </c>
      <c r="B117" s="42" t="s">
        <v>9377</v>
      </c>
      <c r="C117" s="42" t="s">
        <v>48</v>
      </c>
      <c r="D117" s="46">
        <v>45</v>
      </c>
      <c r="E117" s="44" t="s">
        <v>9376</v>
      </c>
      <c r="F117" s="45">
        <f t="shared" ca="1" si="14"/>
        <v>23.410447155314554</v>
      </c>
      <c r="G117" s="45" t="str">
        <f t="shared" ca="1" si="15"/>
        <v>21-30</v>
      </c>
      <c r="H117" s="51"/>
      <c r="I117" s="42" t="s">
        <v>42</v>
      </c>
      <c r="J117" s="42" t="s">
        <v>43</v>
      </c>
      <c r="K117" s="42" t="s">
        <v>44</v>
      </c>
      <c r="L117" s="42" t="s">
        <v>57</v>
      </c>
      <c r="M117" s="46">
        <v>5</v>
      </c>
      <c r="N117" s="42" t="s">
        <v>9375</v>
      </c>
      <c r="O117" s="46">
        <v>2546</v>
      </c>
      <c r="P117" s="42" t="s">
        <v>6402</v>
      </c>
      <c r="Q117" s="42" t="s">
        <v>6401</v>
      </c>
      <c r="R117" s="46">
        <v>5</v>
      </c>
      <c r="S117" s="47">
        <f t="shared" ca="1" si="10"/>
        <v>0.44</v>
      </c>
      <c r="T117" s="47">
        <f t="shared" ca="1" si="11"/>
        <v>0.44</v>
      </c>
      <c r="U117" s="47">
        <f t="shared" ca="1" si="12"/>
        <v>0.44</v>
      </c>
      <c r="V117" s="47">
        <f t="shared" ca="1" si="13"/>
        <v>0.374</v>
      </c>
      <c r="W117" s="47">
        <f>RANK(Y117,Y1:Y1001,0)</f>
        <v>114</v>
      </c>
      <c r="X117" s="48">
        <v>114</v>
      </c>
      <c r="Y117" s="49">
        <v>1.2749999999999999</v>
      </c>
    </row>
    <row r="118" spans="1:25" ht="15.75" customHeight="1" x14ac:dyDescent="0.3">
      <c r="A118" s="42" t="s">
        <v>9374</v>
      </c>
      <c r="B118" s="42" t="s">
        <v>9373</v>
      </c>
      <c r="C118" s="42" t="s">
        <v>48</v>
      </c>
      <c r="D118" s="46">
        <v>64</v>
      </c>
      <c r="E118" s="44" t="s">
        <v>9372</v>
      </c>
      <c r="F118" s="45">
        <f t="shared" ca="1" si="14"/>
        <v>74.794008799150177</v>
      </c>
      <c r="G118" s="45" t="str">
        <f t="shared" ca="1" si="15"/>
        <v>71-80</v>
      </c>
      <c r="H118" s="42" t="s">
        <v>151</v>
      </c>
      <c r="I118" s="42" t="s">
        <v>138</v>
      </c>
      <c r="J118" s="42" t="s">
        <v>62</v>
      </c>
      <c r="K118" s="42" t="s">
        <v>44</v>
      </c>
      <c r="L118" s="42" t="s">
        <v>45</v>
      </c>
      <c r="M118" s="46">
        <v>17</v>
      </c>
      <c r="N118" s="42" t="s">
        <v>9371</v>
      </c>
      <c r="O118" s="46">
        <v>2089</v>
      </c>
      <c r="P118" s="42" t="s">
        <v>6402</v>
      </c>
      <c r="Q118" s="42" t="s">
        <v>6401</v>
      </c>
      <c r="R118" s="46">
        <v>9</v>
      </c>
      <c r="S118" s="47">
        <f t="shared" ca="1" si="10"/>
        <v>0.92</v>
      </c>
      <c r="T118" s="47">
        <f t="shared" ca="1" si="11"/>
        <v>1.1500000000000001</v>
      </c>
      <c r="U118" s="47">
        <f t="shared" ca="1" si="12"/>
        <v>1.4375000000000002</v>
      </c>
      <c r="V118" s="47">
        <f t="shared" ca="1" si="13"/>
        <v>1.4375000000000002</v>
      </c>
      <c r="W118" s="47">
        <f>RANK(Y118,Y1:Y1001,0)</f>
        <v>114</v>
      </c>
      <c r="X118" s="48">
        <v>114</v>
      </c>
      <c r="Y118" s="49">
        <v>1.2749999999999999</v>
      </c>
    </row>
    <row r="119" spans="1:25" ht="15.75" customHeight="1" x14ac:dyDescent="0.3">
      <c r="A119" s="42" t="s">
        <v>9370</v>
      </c>
      <c r="B119" s="42" t="s">
        <v>9369</v>
      </c>
      <c r="C119" s="42" t="s">
        <v>40</v>
      </c>
      <c r="D119" s="46">
        <v>21</v>
      </c>
      <c r="E119" s="44" t="s">
        <v>9368</v>
      </c>
      <c r="F119" s="45">
        <f t="shared" ca="1" si="14"/>
        <v>43.262501949835105</v>
      </c>
      <c r="G119" s="45" t="str">
        <f t="shared" ca="1" si="15"/>
        <v>41-50</v>
      </c>
      <c r="H119" s="42" t="s">
        <v>93</v>
      </c>
      <c r="I119" s="42" t="s">
        <v>50</v>
      </c>
      <c r="J119" s="42" t="s">
        <v>66</v>
      </c>
      <c r="K119" s="42" t="s">
        <v>44</v>
      </c>
      <c r="L119" s="42" t="s">
        <v>45</v>
      </c>
      <c r="M119" s="46">
        <v>6</v>
      </c>
      <c r="N119" s="42" t="s">
        <v>9367</v>
      </c>
      <c r="O119" s="46">
        <v>3094</v>
      </c>
      <c r="P119" s="42" t="s">
        <v>6422</v>
      </c>
      <c r="Q119" s="42" t="s">
        <v>6401</v>
      </c>
      <c r="R119" s="46">
        <v>9</v>
      </c>
      <c r="S119" s="47">
        <f t="shared" ca="1" si="10"/>
        <v>0.4</v>
      </c>
      <c r="T119" s="47">
        <f t="shared" ca="1" si="11"/>
        <v>0.5</v>
      </c>
      <c r="U119" s="47">
        <f t="shared" ca="1" si="12"/>
        <v>0.625</v>
      </c>
      <c r="V119" s="47">
        <f t="shared" ca="1" si="13"/>
        <v>0.625</v>
      </c>
      <c r="W119" s="47">
        <f>RANK(Y119,Y1:Y1001,0)</f>
        <v>114</v>
      </c>
      <c r="X119" s="48">
        <v>114</v>
      </c>
      <c r="Y119" s="49">
        <v>1.2749999999999999</v>
      </c>
    </row>
    <row r="120" spans="1:25" ht="15.75" customHeight="1" x14ac:dyDescent="0.3">
      <c r="A120" s="42" t="s">
        <v>2894</v>
      </c>
      <c r="B120" s="42" t="s">
        <v>9366</v>
      </c>
      <c r="C120" s="42" t="s">
        <v>48</v>
      </c>
      <c r="D120" s="46">
        <v>37</v>
      </c>
      <c r="E120" s="44" t="s">
        <v>9365</v>
      </c>
      <c r="F120" s="45">
        <f t="shared" ca="1" si="14"/>
        <v>33.517296470383044</v>
      </c>
      <c r="G120" s="45" t="str">
        <f t="shared" ca="1" si="15"/>
        <v>31-40</v>
      </c>
      <c r="H120" s="42" t="s">
        <v>320</v>
      </c>
      <c r="I120" s="42" t="s">
        <v>65</v>
      </c>
      <c r="J120" s="42" t="s">
        <v>43</v>
      </c>
      <c r="K120" s="42" t="s">
        <v>44</v>
      </c>
      <c r="L120" s="42" t="s">
        <v>45</v>
      </c>
      <c r="M120" s="46">
        <v>4</v>
      </c>
      <c r="N120" s="42" t="s">
        <v>9364</v>
      </c>
      <c r="O120" s="46">
        <v>4510</v>
      </c>
      <c r="P120" s="42" t="s">
        <v>6406</v>
      </c>
      <c r="Q120" s="42" t="s">
        <v>6401</v>
      </c>
      <c r="R120" s="46">
        <v>7</v>
      </c>
      <c r="S120" s="47">
        <f t="shared" ca="1" si="10"/>
        <v>0.56999999999999995</v>
      </c>
      <c r="T120" s="47">
        <f t="shared" ca="1" si="11"/>
        <v>0.71249999999999991</v>
      </c>
      <c r="U120" s="47">
        <f t="shared" ca="1" si="12"/>
        <v>0.71249999999999991</v>
      </c>
      <c r="V120" s="47">
        <f t="shared" ca="1" si="13"/>
        <v>0.60562499999999986</v>
      </c>
      <c r="W120" s="47">
        <f>RANK(Y120,Y1:Y1001,0)</f>
        <v>114</v>
      </c>
      <c r="X120" s="48">
        <v>114</v>
      </c>
      <c r="Y120" s="49">
        <v>1.2749999999999999</v>
      </c>
    </row>
    <row r="121" spans="1:25" ht="15.75" customHeight="1" x14ac:dyDescent="0.3">
      <c r="A121" s="42" t="s">
        <v>5642</v>
      </c>
      <c r="B121" s="42" t="s">
        <v>9363</v>
      </c>
      <c r="C121" s="42" t="s">
        <v>40</v>
      </c>
      <c r="D121" s="46">
        <v>2</v>
      </c>
      <c r="E121" s="44" t="s">
        <v>9362</v>
      </c>
      <c r="F121" s="45">
        <f t="shared" ca="1" si="14"/>
        <v>68.355652634766614</v>
      </c>
      <c r="G121" s="45" t="str">
        <f t="shared" ca="1" si="15"/>
        <v>61-70</v>
      </c>
      <c r="H121" s="42" t="s">
        <v>327</v>
      </c>
      <c r="I121" s="42" t="s">
        <v>54</v>
      </c>
      <c r="J121" s="42" t="s">
        <v>43</v>
      </c>
      <c r="K121" s="42" t="s">
        <v>44</v>
      </c>
      <c r="L121" s="42" t="s">
        <v>45</v>
      </c>
      <c r="M121" s="46">
        <v>7</v>
      </c>
      <c r="N121" s="42" t="s">
        <v>9361</v>
      </c>
      <c r="O121" s="46">
        <v>2287</v>
      </c>
      <c r="P121" s="42" t="s">
        <v>6402</v>
      </c>
      <c r="Q121" s="42" t="s">
        <v>6401</v>
      </c>
      <c r="R121" s="46">
        <v>4</v>
      </c>
      <c r="S121" s="47">
        <f t="shared" ca="1" si="10"/>
        <v>1.07</v>
      </c>
      <c r="T121" s="47">
        <f t="shared" ca="1" si="11"/>
        <v>1.3375000000000001</v>
      </c>
      <c r="U121" s="47">
        <f t="shared" ca="1" si="12"/>
        <v>1.3375000000000001</v>
      </c>
      <c r="V121" s="47">
        <f t="shared" ca="1" si="13"/>
        <v>1.1368750000000001</v>
      </c>
      <c r="W121" s="47">
        <f>RANK(Y121,Y1:Y1001,0)</f>
        <v>120</v>
      </c>
      <c r="X121" s="48">
        <v>120</v>
      </c>
      <c r="Y121" s="49">
        <v>1.2625</v>
      </c>
    </row>
    <row r="122" spans="1:25" ht="15.75" customHeight="1" x14ac:dyDescent="0.3">
      <c r="A122" s="42" t="s">
        <v>9360</v>
      </c>
      <c r="B122" s="42" t="s">
        <v>9359</v>
      </c>
      <c r="C122" s="42" t="s">
        <v>48</v>
      </c>
      <c r="D122" s="46">
        <v>71</v>
      </c>
      <c r="E122" s="44" t="s">
        <v>9358</v>
      </c>
      <c r="F122" s="45">
        <f t="shared" ca="1" si="14"/>
        <v>39.462501949835101</v>
      </c>
      <c r="G122" s="45" t="str">
        <f t="shared" ca="1" si="15"/>
        <v>31-40</v>
      </c>
      <c r="H122" s="42" t="s">
        <v>1005</v>
      </c>
      <c r="I122" s="42" t="s">
        <v>65</v>
      </c>
      <c r="J122" s="42" t="s">
        <v>62</v>
      </c>
      <c r="K122" s="42" t="s">
        <v>44</v>
      </c>
      <c r="L122" s="42" t="s">
        <v>57</v>
      </c>
      <c r="M122" s="46">
        <v>4</v>
      </c>
      <c r="N122" s="42" t="s">
        <v>9357</v>
      </c>
      <c r="O122" s="46">
        <v>2145</v>
      </c>
      <c r="P122" s="42" t="s">
        <v>6402</v>
      </c>
      <c r="Q122" s="42" t="s">
        <v>6401</v>
      </c>
      <c r="R122" s="46">
        <v>8</v>
      </c>
      <c r="S122" s="47">
        <f t="shared" ca="1" si="10"/>
        <v>0.84</v>
      </c>
      <c r="T122" s="47">
        <f t="shared" ca="1" si="11"/>
        <v>0.84</v>
      </c>
      <c r="U122" s="47">
        <f t="shared" ca="1" si="12"/>
        <v>0.84</v>
      </c>
      <c r="V122" s="47">
        <f t="shared" ca="1" si="13"/>
        <v>0.84</v>
      </c>
      <c r="W122" s="47">
        <f>RANK(Y122,Y1:Y1001,0)</f>
        <v>120</v>
      </c>
      <c r="X122" s="48">
        <v>120</v>
      </c>
      <c r="Y122" s="49">
        <v>1.2625</v>
      </c>
    </row>
    <row r="123" spans="1:25" ht="15.75" customHeight="1" x14ac:dyDescent="0.3">
      <c r="A123" s="42" t="s">
        <v>9356</v>
      </c>
      <c r="B123" s="42" t="s">
        <v>9355</v>
      </c>
      <c r="C123" s="42" t="s">
        <v>48</v>
      </c>
      <c r="D123" s="46">
        <v>57</v>
      </c>
      <c r="E123" s="44" t="s">
        <v>9354</v>
      </c>
      <c r="F123" s="45">
        <f t="shared" ca="1" si="14"/>
        <v>23.873460853944692</v>
      </c>
      <c r="G123" s="45" t="str">
        <f t="shared" ca="1" si="15"/>
        <v>21-30</v>
      </c>
      <c r="H123" s="42" t="s">
        <v>574</v>
      </c>
      <c r="I123" s="42" t="s">
        <v>61</v>
      </c>
      <c r="J123" s="42" t="s">
        <v>43</v>
      </c>
      <c r="K123" s="42" t="s">
        <v>44</v>
      </c>
      <c r="L123" s="42" t="s">
        <v>57</v>
      </c>
      <c r="M123" s="46">
        <v>9</v>
      </c>
      <c r="N123" s="42" t="s">
        <v>9353</v>
      </c>
      <c r="O123" s="46">
        <v>2209</v>
      </c>
      <c r="P123" s="42" t="s">
        <v>6402</v>
      </c>
      <c r="Q123" s="42" t="s">
        <v>6401</v>
      </c>
      <c r="R123" s="46">
        <v>10</v>
      </c>
      <c r="S123" s="47">
        <f t="shared" ca="1" si="10"/>
        <v>1.04</v>
      </c>
      <c r="T123" s="47">
        <f t="shared" ca="1" si="11"/>
        <v>1.04</v>
      </c>
      <c r="U123" s="47">
        <f t="shared" ca="1" si="12"/>
        <v>1.3</v>
      </c>
      <c r="V123" s="47">
        <f t="shared" ca="1" si="13"/>
        <v>1.105</v>
      </c>
      <c r="W123" s="47">
        <f>RANK(Y123,Y1:Y1001,0)</f>
        <v>120</v>
      </c>
      <c r="X123" s="48">
        <v>120</v>
      </c>
      <c r="Y123" s="49">
        <v>1.2625</v>
      </c>
    </row>
    <row r="124" spans="1:25" ht="15.75" customHeight="1" x14ac:dyDescent="0.3">
      <c r="A124" s="42" t="s">
        <v>1810</v>
      </c>
      <c r="B124" s="42" t="s">
        <v>9352</v>
      </c>
      <c r="C124" s="42" t="s">
        <v>40</v>
      </c>
      <c r="D124" s="46">
        <v>86</v>
      </c>
      <c r="E124" s="44" t="s">
        <v>9351</v>
      </c>
      <c r="F124" s="45">
        <f t="shared" ca="1" si="14"/>
        <v>51.747433456684419</v>
      </c>
      <c r="G124" s="45" t="str">
        <f t="shared" ca="1" si="15"/>
        <v>51-60</v>
      </c>
      <c r="H124" s="42" t="s">
        <v>550</v>
      </c>
      <c r="I124" s="42" t="s">
        <v>61</v>
      </c>
      <c r="J124" s="42" t="s">
        <v>66</v>
      </c>
      <c r="K124" s="42" t="s">
        <v>44</v>
      </c>
      <c r="L124" s="42" t="s">
        <v>57</v>
      </c>
      <c r="M124" s="46">
        <v>6</v>
      </c>
      <c r="N124" s="42" t="s">
        <v>9350</v>
      </c>
      <c r="O124" s="46">
        <v>2759</v>
      </c>
      <c r="P124" s="42" t="s">
        <v>6402</v>
      </c>
      <c r="Q124" s="42" t="s">
        <v>6401</v>
      </c>
      <c r="R124" s="46">
        <v>8</v>
      </c>
      <c r="S124" s="47">
        <f t="shared" ca="1" si="10"/>
        <v>0.48</v>
      </c>
      <c r="T124" s="47">
        <f t="shared" ca="1" si="11"/>
        <v>0.48</v>
      </c>
      <c r="U124" s="47">
        <f t="shared" ca="1" si="12"/>
        <v>0.6</v>
      </c>
      <c r="V124" s="47">
        <f t="shared" ca="1" si="13"/>
        <v>0.6</v>
      </c>
      <c r="W124" s="47">
        <f>RANK(Y124,Y1:Y1001,0)</f>
        <v>120</v>
      </c>
      <c r="X124" s="48">
        <v>120</v>
      </c>
      <c r="Y124" s="49">
        <v>1.2625</v>
      </c>
    </row>
    <row r="125" spans="1:25" ht="15.75" customHeight="1" x14ac:dyDescent="0.3">
      <c r="A125" s="42" t="s">
        <v>962</v>
      </c>
      <c r="B125" s="42" t="s">
        <v>9349</v>
      </c>
      <c r="C125" s="42" t="s">
        <v>40</v>
      </c>
      <c r="D125" s="46">
        <v>3</v>
      </c>
      <c r="E125" s="44" t="s">
        <v>9348</v>
      </c>
      <c r="F125" s="45">
        <f t="shared" ca="1" si="14"/>
        <v>46.098118388191267</v>
      </c>
      <c r="G125" s="45" t="str">
        <f t="shared" ca="1" si="15"/>
        <v>41-50</v>
      </c>
      <c r="H125" s="42" t="s">
        <v>728</v>
      </c>
      <c r="I125" s="42" t="s">
        <v>50</v>
      </c>
      <c r="J125" s="42" t="s">
        <v>43</v>
      </c>
      <c r="K125" s="42" t="s">
        <v>44</v>
      </c>
      <c r="L125" s="42" t="s">
        <v>57</v>
      </c>
      <c r="M125" s="46">
        <v>4</v>
      </c>
      <c r="N125" s="42" t="s">
        <v>9347</v>
      </c>
      <c r="O125" s="46">
        <v>4500</v>
      </c>
      <c r="P125" s="42" t="s">
        <v>6406</v>
      </c>
      <c r="Q125" s="42" t="s">
        <v>6401</v>
      </c>
      <c r="R125" s="46">
        <v>4</v>
      </c>
      <c r="S125" s="47">
        <f t="shared" ca="1" si="10"/>
        <v>0.88</v>
      </c>
      <c r="T125" s="47">
        <f t="shared" ca="1" si="11"/>
        <v>0.88</v>
      </c>
      <c r="U125" s="47">
        <f t="shared" ca="1" si="12"/>
        <v>0.88</v>
      </c>
      <c r="V125" s="47">
        <f t="shared" ca="1" si="13"/>
        <v>0.748</v>
      </c>
      <c r="W125" s="47">
        <f>RANK(Y125,Y1:Y1001,0)</f>
        <v>120</v>
      </c>
      <c r="X125" s="48">
        <v>120</v>
      </c>
      <c r="Y125" s="49">
        <v>1.2625</v>
      </c>
    </row>
    <row r="126" spans="1:25" ht="15.75" customHeight="1" x14ac:dyDescent="0.3">
      <c r="A126" s="42" t="s">
        <v>9346</v>
      </c>
      <c r="B126" s="42" t="s">
        <v>9345</v>
      </c>
      <c r="C126" s="42" t="s">
        <v>48</v>
      </c>
      <c r="D126" s="46">
        <v>44</v>
      </c>
      <c r="E126" s="44" t="s">
        <v>9344</v>
      </c>
      <c r="F126" s="45">
        <f t="shared" ref="F126:F157" ca="1" si="16">(NOW()-E126)/365</f>
        <v>80.172090990930997</v>
      </c>
      <c r="G126" s="45" t="str">
        <f t="shared" ref="G126:G157" ca="1" si="17">IF(F126&lt;=10,"0-10",IF(AND(F126&gt;10,F126&lt;=20),"11-20",IF(AND(F126&gt;20,F126&lt;=30),"21-30",IF(AND(F126&gt;30,F126&lt;=40),"31-40",IF(AND(F126&gt;40,F126&lt;=50),"41-50",IF(AND(F126&gt;50,F126&lt;=60),"51-60",IF(AND(F126&gt;60,F126&lt;=70),"61-70",IF(AND(F126&gt;70,F126&lt;=80),"71-80",IF(AND(F126&gt;80,F126&lt;=90),"81-90",IF(F126&gt;90,"91-100"))))))))))</f>
        <v>81-90</v>
      </c>
      <c r="H126" s="42" t="s">
        <v>1548</v>
      </c>
      <c r="I126" s="42" t="s">
        <v>61</v>
      </c>
      <c r="J126" s="42" t="s">
        <v>66</v>
      </c>
      <c r="K126" s="42" t="s">
        <v>44</v>
      </c>
      <c r="L126" s="42" t="s">
        <v>45</v>
      </c>
      <c r="M126" s="46">
        <v>15</v>
      </c>
      <c r="N126" s="42" t="s">
        <v>9343</v>
      </c>
      <c r="O126" s="46">
        <v>4306</v>
      </c>
      <c r="P126" s="42" t="s">
        <v>6406</v>
      </c>
      <c r="Q126" s="42" t="s">
        <v>6401</v>
      </c>
      <c r="R126" s="46">
        <v>5</v>
      </c>
      <c r="S126" s="47">
        <f t="shared" ca="1" si="10"/>
        <v>1.08</v>
      </c>
      <c r="T126" s="47">
        <f t="shared" ca="1" si="11"/>
        <v>1.35</v>
      </c>
      <c r="U126" s="47">
        <f t="shared" ca="1" si="12"/>
        <v>1.35</v>
      </c>
      <c r="V126" s="47">
        <f t="shared" ca="1" si="13"/>
        <v>1.35</v>
      </c>
      <c r="W126" s="47">
        <f>RANK(Y126,Y1:Y1001,0)</f>
        <v>125</v>
      </c>
      <c r="X126" s="48">
        <v>125</v>
      </c>
      <c r="Y126" s="49">
        <v>1.26171875</v>
      </c>
    </row>
    <row r="127" spans="1:25" ht="15.75" customHeight="1" x14ac:dyDescent="0.3">
      <c r="A127" s="42" t="s">
        <v>9342</v>
      </c>
      <c r="B127" s="42" t="s">
        <v>9341</v>
      </c>
      <c r="C127" s="42" t="s">
        <v>48</v>
      </c>
      <c r="D127" s="46">
        <v>71</v>
      </c>
      <c r="E127" s="44" t="s">
        <v>9340</v>
      </c>
      <c r="F127" s="45">
        <f t="shared" ca="1" si="16"/>
        <v>65.202227977232369</v>
      </c>
      <c r="G127" s="45" t="str">
        <f t="shared" ca="1" si="17"/>
        <v>61-70</v>
      </c>
      <c r="H127" s="51"/>
      <c r="I127" s="42" t="s">
        <v>42</v>
      </c>
      <c r="J127" s="42" t="s">
        <v>43</v>
      </c>
      <c r="K127" s="42" t="s">
        <v>44</v>
      </c>
      <c r="L127" s="42" t="s">
        <v>45</v>
      </c>
      <c r="M127" s="46">
        <v>6</v>
      </c>
      <c r="N127" s="42" t="s">
        <v>9339</v>
      </c>
      <c r="O127" s="46">
        <v>3500</v>
      </c>
      <c r="P127" s="42" t="s">
        <v>6422</v>
      </c>
      <c r="Q127" s="42" t="s">
        <v>6401</v>
      </c>
      <c r="R127" s="46">
        <v>3</v>
      </c>
      <c r="S127" s="47">
        <f t="shared" ca="1" si="10"/>
        <v>0.67</v>
      </c>
      <c r="T127" s="47">
        <f t="shared" ca="1" si="11"/>
        <v>0.83750000000000002</v>
      </c>
      <c r="U127" s="47">
        <f t="shared" ca="1" si="12"/>
        <v>0.83750000000000002</v>
      </c>
      <c r="V127" s="47">
        <f t="shared" ca="1" si="13"/>
        <v>0.71187500000000004</v>
      </c>
      <c r="W127" s="47">
        <f>RANK(Y127,Y1:Y1001,0)</f>
        <v>125</v>
      </c>
      <c r="X127" s="48">
        <v>125</v>
      </c>
      <c r="Y127" s="49">
        <v>1.26171875</v>
      </c>
    </row>
    <row r="128" spans="1:25" ht="15.75" customHeight="1" x14ac:dyDescent="0.3">
      <c r="A128" s="42" t="s">
        <v>1395</v>
      </c>
      <c r="B128" s="42" t="s">
        <v>9338</v>
      </c>
      <c r="C128" s="42" t="s">
        <v>40</v>
      </c>
      <c r="D128" s="46">
        <v>66</v>
      </c>
      <c r="E128" s="44" t="s">
        <v>9337</v>
      </c>
      <c r="F128" s="45">
        <f t="shared" ca="1" si="16"/>
        <v>68.150173182711811</v>
      </c>
      <c r="G128" s="45" t="str">
        <f t="shared" ca="1" si="17"/>
        <v>61-70</v>
      </c>
      <c r="H128" s="42" t="s">
        <v>157</v>
      </c>
      <c r="I128" s="42" t="s">
        <v>42</v>
      </c>
      <c r="J128" s="42" t="s">
        <v>62</v>
      </c>
      <c r="K128" s="42" t="s">
        <v>44</v>
      </c>
      <c r="L128" s="42" t="s">
        <v>57</v>
      </c>
      <c r="M128" s="46">
        <v>21</v>
      </c>
      <c r="N128" s="42" t="s">
        <v>9336</v>
      </c>
      <c r="O128" s="46">
        <v>3818</v>
      </c>
      <c r="P128" s="42" t="s">
        <v>6422</v>
      </c>
      <c r="Q128" s="42" t="s">
        <v>6401</v>
      </c>
      <c r="R128" s="46">
        <v>1</v>
      </c>
      <c r="S128" s="47">
        <f t="shared" ca="1" si="10"/>
        <v>0.99</v>
      </c>
      <c r="T128" s="47">
        <f t="shared" ca="1" si="11"/>
        <v>0.99</v>
      </c>
      <c r="U128" s="47">
        <f t="shared" ca="1" si="12"/>
        <v>0.99</v>
      </c>
      <c r="V128" s="47">
        <f t="shared" ca="1" si="13"/>
        <v>0.99</v>
      </c>
      <c r="W128" s="47">
        <f>RANK(Y128,Y1:Y1001,0)</f>
        <v>127</v>
      </c>
      <c r="X128" s="48">
        <v>127</v>
      </c>
      <c r="Y128" s="49">
        <v>1.25</v>
      </c>
    </row>
    <row r="129" spans="1:25" ht="15.75" customHeight="1" x14ac:dyDescent="0.3">
      <c r="A129" s="42" t="s">
        <v>6834</v>
      </c>
      <c r="B129" s="42" t="s">
        <v>9335</v>
      </c>
      <c r="C129" s="42" t="s">
        <v>48</v>
      </c>
      <c r="D129" s="46">
        <v>13</v>
      </c>
      <c r="E129" s="44" t="s">
        <v>9334</v>
      </c>
      <c r="F129" s="45">
        <f t="shared" ca="1" si="16"/>
        <v>46.10633756627346</v>
      </c>
      <c r="G129" s="45" t="str">
        <f t="shared" ca="1" si="17"/>
        <v>41-50</v>
      </c>
      <c r="H129" s="42" t="s">
        <v>301</v>
      </c>
      <c r="I129" s="42" t="s">
        <v>84</v>
      </c>
      <c r="J129" s="42" t="s">
        <v>43</v>
      </c>
      <c r="K129" s="42" t="s">
        <v>44</v>
      </c>
      <c r="L129" s="42" t="s">
        <v>45</v>
      </c>
      <c r="M129" s="46">
        <v>9</v>
      </c>
      <c r="N129" s="42" t="s">
        <v>9333</v>
      </c>
      <c r="O129" s="46">
        <v>2835</v>
      </c>
      <c r="P129" s="42" t="s">
        <v>6402</v>
      </c>
      <c r="Q129" s="42" t="s">
        <v>6401</v>
      </c>
      <c r="R129" s="46">
        <v>1</v>
      </c>
      <c r="S129" s="47">
        <f t="shared" ca="1" si="10"/>
        <v>0.52</v>
      </c>
      <c r="T129" s="47">
        <f t="shared" ca="1" si="11"/>
        <v>0.65</v>
      </c>
      <c r="U129" s="47">
        <f t="shared" ca="1" si="12"/>
        <v>0.65</v>
      </c>
      <c r="V129" s="47">
        <f t="shared" ca="1" si="13"/>
        <v>0.55249999999999999</v>
      </c>
      <c r="W129" s="47">
        <f>RANK(Y129,Y1:Y1001,0)</f>
        <v>127</v>
      </c>
      <c r="X129" s="48">
        <v>127</v>
      </c>
      <c r="Y129" s="49">
        <v>1.25</v>
      </c>
    </row>
    <row r="130" spans="1:25" ht="15.75" customHeight="1" x14ac:dyDescent="0.3">
      <c r="A130" s="42" t="s">
        <v>9332</v>
      </c>
      <c r="B130" s="42" t="s">
        <v>9331</v>
      </c>
      <c r="C130" s="42" t="s">
        <v>40</v>
      </c>
      <c r="D130" s="46">
        <v>42</v>
      </c>
      <c r="E130" s="44" t="s">
        <v>9330</v>
      </c>
      <c r="F130" s="45">
        <f t="shared" ca="1" si="16"/>
        <v>81.22962523750634</v>
      </c>
      <c r="G130" s="45" t="str">
        <f t="shared" ca="1" si="17"/>
        <v>81-90</v>
      </c>
      <c r="H130" s="42" t="s">
        <v>124</v>
      </c>
      <c r="I130" s="42" t="s">
        <v>65</v>
      </c>
      <c r="J130" s="42" t="s">
        <v>43</v>
      </c>
      <c r="K130" s="42" t="s">
        <v>44</v>
      </c>
      <c r="L130" s="42" t="s">
        <v>57</v>
      </c>
      <c r="M130" s="46">
        <v>12</v>
      </c>
      <c r="N130" s="42" t="s">
        <v>9329</v>
      </c>
      <c r="O130" s="46">
        <v>4405</v>
      </c>
      <c r="P130" s="42" t="s">
        <v>6406</v>
      </c>
      <c r="Q130" s="42" t="s">
        <v>6401</v>
      </c>
      <c r="R130" s="46">
        <v>1</v>
      </c>
      <c r="S130" s="47">
        <f t="shared" ref="S130:S193" ca="1" si="18">RANDBETWEEN(40,110)/100</f>
        <v>0.92</v>
      </c>
      <c r="T130" s="47">
        <f t="shared" ref="T130:T193" ca="1" si="19">S130*(IF(L130="Yes",1.25,1))</f>
        <v>0.92</v>
      </c>
      <c r="U130" s="47">
        <f t="shared" ref="U130:U193" ca="1" si="20">T130*(IF(OR(VALUE(R130)&gt;8,VALUE(D130)&gt;80),1.25,1))</f>
        <v>0.92</v>
      </c>
      <c r="V130" s="47">
        <f t="shared" ref="V130:V193" ca="1" si="21">U130*(IF(J130="Mass Customer",0.85,1))</f>
        <v>0.78200000000000003</v>
      </c>
      <c r="W130" s="47">
        <f>RANK(Y130,Y1:Y1001,0)</f>
        <v>127</v>
      </c>
      <c r="X130" s="48">
        <v>127</v>
      </c>
      <c r="Y130" s="49">
        <v>1.25</v>
      </c>
    </row>
    <row r="131" spans="1:25" ht="15.75" customHeight="1" x14ac:dyDescent="0.3">
      <c r="A131" s="42" t="s">
        <v>1544</v>
      </c>
      <c r="B131" s="42" t="s">
        <v>9328</v>
      </c>
      <c r="C131" s="42" t="s">
        <v>40</v>
      </c>
      <c r="D131" s="46">
        <v>51</v>
      </c>
      <c r="E131" s="44" t="s">
        <v>9327</v>
      </c>
      <c r="F131" s="45">
        <f t="shared" ca="1" si="16"/>
        <v>30.755652634766609</v>
      </c>
      <c r="G131" s="45" t="str">
        <f t="shared" ca="1" si="17"/>
        <v>31-40</v>
      </c>
      <c r="H131" s="42" t="s">
        <v>550</v>
      </c>
      <c r="I131" s="42" t="s">
        <v>65</v>
      </c>
      <c r="J131" s="42" t="s">
        <v>62</v>
      </c>
      <c r="K131" s="42" t="s">
        <v>44</v>
      </c>
      <c r="L131" s="42" t="s">
        <v>45</v>
      </c>
      <c r="M131" s="46">
        <v>5</v>
      </c>
      <c r="N131" s="42" t="s">
        <v>9326</v>
      </c>
      <c r="O131" s="46">
        <v>2560</v>
      </c>
      <c r="P131" s="42" t="s">
        <v>6402</v>
      </c>
      <c r="Q131" s="42" t="s">
        <v>6401</v>
      </c>
      <c r="R131" s="46">
        <v>7</v>
      </c>
      <c r="S131" s="47">
        <f t="shared" ca="1" si="18"/>
        <v>0.47</v>
      </c>
      <c r="T131" s="47">
        <f t="shared" ca="1" si="19"/>
        <v>0.58749999999999991</v>
      </c>
      <c r="U131" s="47">
        <f t="shared" ca="1" si="20"/>
        <v>0.58749999999999991</v>
      </c>
      <c r="V131" s="47">
        <f t="shared" ca="1" si="21"/>
        <v>0.58749999999999991</v>
      </c>
      <c r="W131" s="47">
        <f>RANK(Y131,Y1:Y1001,0)</f>
        <v>127</v>
      </c>
      <c r="X131" s="48">
        <v>127</v>
      </c>
      <c r="Y131" s="49">
        <v>1.25</v>
      </c>
    </row>
    <row r="132" spans="1:25" ht="15.75" customHeight="1" x14ac:dyDescent="0.3">
      <c r="A132" s="42" t="s">
        <v>9325</v>
      </c>
      <c r="B132" s="42" t="s">
        <v>9324</v>
      </c>
      <c r="C132" s="42" t="s">
        <v>40</v>
      </c>
      <c r="D132" s="46">
        <v>78</v>
      </c>
      <c r="E132" s="44" t="s">
        <v>9323</v>
      </c>
      <c r="F132" s="45">
        <f t="shared" ca="1" si="16"/>
        <v>58.730995100520033</v>
      </c>
      <c r="G132" s="45" t="str">
        <f t="shared" ca="1" si="17"/>
        <v>51-60</v>
      </c>
      <c r="H132" s="42" t="s">
        <v>105</v>
      </c>
      <c r="I132" s="42" t="s">
        <v>84</v>
      </c>
      <c r="J132" s="42" t="s">
        <v>62</v>
      </c>
      <c r="K132" s="42" t="s">
        <v>44</v>
      </c>
      <c r="L132" s="42" t="s">
        <v>45</v>
      </c>
      <c r="M132" s="46">
        <v>5</v>
      </c>
      <c r="N132" s="42" t="s">
        <v>9322</v>
      </c>
      <c r="O132" s="46">
        <v>2650</v>
      </c>
      <c r="P132" s="42" t="s">
        <v>6402</v>
      </c>
      <c r="Q132" s="42" t="s">
        <v>6401</v>
      </c>
      <c r="R132" s="46">
        <v>2</v>
      </c>
      <c r="S132" s="47">
        <f t="shared" ca="1" si="18"/>
        <v>0.93</v>
      </c>
      <c r="T132" s="47">
        <f t="shared" ca="1" si="19"/>
        <v>1.1625000000000001</v>
      </c>
      <c r="U132" s="47">
        <f t="shared" ca="1" si="20"/>
        <v>1.1625000000000001</v>
      </c>
      <c r="V132" s="47">
        <f t="shared" ca="1" si="21"/>
        <v>1.1625000000000001</v>
      </c>
      <c r="W132" s="47">
        <f>RANK(Y132,Y1:Y1001,0)</f>
        <v>127</v>
      </c>
      <c r="X132" s="48">
        <v>127</v>
      </c>
      <c r="Y132" s="49">
        <v>1.25</v>
      </c>
    </row>
    <row r="133" spans="1:25" ht="15.75" customHeight="1" x14ac:dyDescent="0.3">
      <c r="A133" s="42" t="s">
        <v>4394</v>
      </c>
      <c r="B133" s="42" t="s">
        <v>9321</v>
      </c>
      <c r="C133" s="42" t="s">
        <v>48</v>
      </c>
      <c r="D133" s="46">
        <v>38</v>
      </c>
      <c r="E133" s="44" t="s">
        <v>8826</v>
      </c>
      <c r="F133" s="45">
        <f t="shared" ca="1" si="16"/>
        <v>55.79674852517757</v>
      </c>
      <c r="G133" s="45" t="str">
        <f t="shared" ca="1" si="17"/>
        <v>51-60</v>
      </c>
      <c r="H133" s="42" t="s">
        <v>167</v>
      </c>
      <c r="I133" s="42" t="s">
        <v>61</v>
      </c>
      <c r="J133" s="42" t="s">
        <v>43</v>
      </c>
      <c r="K133" s="42" t="s">
        <v>44</v>
      </c>
      <c r="L133" s="42" t="s">
        <v>45</v>
      </c>
      <c r="M133" s="46">
        <v>13</v>
      </c>
      <c r="N133" s="42" t="s">
        <v>9320</v>
      </c>
      <c r="O133" s="46">
        <v>3240</v>
      </c>
      <c r="P133" s="42" t="s">
        <v>6422</v>
      </c>
      <c r="Q133" s="42" t="s">
        <v>6401</v>
      </c>
      <c r="R133" s="46">
        <v>7</v>
      </c>
      <c r="S133" s="47">
        <f t="shared" ca="1" si="18"/>
        <v>0.8</v>
      </c>
      <c r="T133" s="47">
        <f t="shared" ca="1" si="19"/>
        <v>1</v>
      </c>
      <c r="U133" s="47">
        <f t="shared" ca="1" si="20"/>
        <v>1</v>
      </c>
      <c r="V133" s="47">
        <f t="shared" ca="1" si="21"/>
        <v>0.85</v>
      </c>
      <c r="W133" s="47">
        <f>RANK(Y133,Y1:Y1001,0)</f>
        <v>132</v>
      </c>
      <c r="X133" s="48">
        <v>132</v>
      </c>
      <c r="Y133" s="49">
        <v>1.2484375000000001</v>
      </c>
    </row>
    <row r="134" spans="1:25" ht="15.75" customHeight="1" x14ac:dyDescent="0.3">
      <c r="A134" s="42" t="s">
        <v>9319</v>
      </c>
      <c r="B134" s="42" t="s">
        <v>9318</v>
      </c>
      <c r="C134" s="42" t="s">
        <v>40</v>
      </c>
      <c r="D134" s="46">
        <v>11</v>
      </c>
      <c r="E134" s="44" t="s">
        <v>9317</v>
      </c>
      <c r="F134" s="45">
        <f t="shared" ca="1" si="16"/>
        <v>61.092638936136474</v>
      </c>
      <c r="G134" s="45" t="str">
        <f t="shared" ca="1" si="17"/>
        <v>61-70</v>
      </c>
      <c r="H134" s="51"/>
      <c r="I134" s="42" t="s">
        <v>61</v>
      </c>
      <c r="J134" s="42" t="s">
        <v>43</v>
      </c>
      <c r="K134" s="42" t="s">
        <v>44</v>
      </c>
      <c r="L134" s="42" t="s">
        <v>45</v>
      </c>
      <c r="M134" s="46">
        <v>15</v>
      </c>
      <c r="N134" s="42" t="s">
        <v>9316</v>
      </c>
      <c r="O134" s="46">
        <v>4011</v>
      </c>
      <c r="P134" s="42" t="s">
        <v>6406</v>
      </c>
      <c r="Q134" s="42" t="s">
        <v>6401</v>
      </c>
      <c r="R134" s="46">
        <v>4</v>
      </c>
      <c r="S134" s="47">
        <f t="shared" ca="1" si="18"/>
        <v>0.65</v>
      </c>
      <c r="T134" s="47">
        <f t="shared" ca="1" si="19"/>
        <v>0.8125</v>
      </c>
      <c r="U134" s="47">
        <f t="shared" ca="1" si="20"/>
        <v>0.8125</v>
      </c>
      <c r="V134" s="47">
        <f t="shared" ca="1" si="21"/>
        <v>0.69062499999999993</v>
      </c>
      <c r="W134" s="47">
        <f>RANK(Y134,Y1:Y1001,0)</f>
        <v>133</v>
      </c>
      <c r="X134" s="48">
        <v>133</v>
      </c>
      <c r="Y134" s="49">
        <v>1.2375</v>
      </c>
    </row>
    <row r="135" spans="1:25" ht="15.75" customHeight="1" x14ac:dyDescent="0.3">
      <c r="A135" s="42" t="s">
        <v>9315</v>
      </c>
      <c r="B135" s="42" t="s">
        <v>9314</v>
      </c>
      <c r="C135" s="42" t="s">
        <v>48</v>
      </c>
      <c r="D135" s="46">
        <v>29</v>
      </c>
      <c r="E135" s="44" t="s">
        <v>9313</v>
      </c>
      <c r="F135" s="45">
        <f t="shared" ca="1" si="16"/>
        <v>35.728255374492633</v>
      </c>
      <c r="G135" s="45" t="str">
        <f t="shared" ca="1" si="17"/>
        <v>31-40</v>
      </c>
      <c r="H135" s="51"/>
      <c r="I135" s="42" t="s">
        <v>84</v>
      </c>
      <c r="J135" s="42" t="s">
        <v>43</v>
      </c>
      <c r="K135" s="42" t="s">
        <v>44</v>
      </c>
      <c r="L135" s="42" t="s">
        <v>57</v>
      </c>
      <c r="M135" s="46">
        <v>9</v>
      </c>
      <c r="N135" s="42" t="s">
        <v>9312</v>
      </c>
      <c r="O135" s="46">
        <v>2173</v>
      </c>
      <c r="P135" s="42" t="s">
        <v>6402</v>
      </c>
      <c r="Q135" s="42" t="s">
        <v>6401</v>
      </c>
      <c r="R135" s="46">
        <v>9</v>
      </c>
      <c r="S135" s="47">
        <f t="shared" ca="1" si="18"/>
        <v>0.62</v>
      </c>
      <c r="T135" s="47">
        <f t="shared" ca="1" si="19"/>
        <v>0.62</v>
      </c>
      <c r="U135" s="47">
        <f t="shared" ca="1" si="20"/>
        <v>0.77500000000000002</v>
      </c>
      <c r="V135" s="47">
        <f t="shared" ca="1" si="21"/>
        <v>0.65874999999999995</v>
      </c>
      <c r="W135" s="47">
        <f>RANK(Y135,Y1:Y1001,0)</f>
        <v>133</v>
      </c>
      <c r="X135" s="48">
        <v>133</v>
      </c>
      <c r="Y135" s="49">
        <v>1.2375</v>
      </c>
    </row>
    <row r="136" spans="1:25" ht="15.75" customHeight="1" x14ac:dyDescent="0.3">
      <c r="A136" s="42" t="s">
        <v>9311</v>
      </c>
      <c r="B136" s="42" t="s">
        <v>9310</v>
      </c>
      <c r="C136" s="42" t="s">
        <v>40</v>
      </c>
      <c r="D136" s="46">
        <v>27</v>
      </c>
      <c r="E136" s="44" t="s">
        <v>9309</v>
      </c>
      <c r="F136" s="45">
        <f t="shared" ca="1" si="16"/>
        <v>43.194008799150168</v>
      </c>
      <c r="G136" s="45" t="str">
        <f t="shared" ca="1" si="17"/>
        <v>41-50</v>
      </c>
      <c r="H136" s="42" t="s">
        <v>367</v>
      </c>
      <c r="I136" s="42" t="s">
        <v>84</v>
      </c>
      <c r="J136" s="42" t="s">
        <v>62</v>
      </c>
      <c r="K136" s="42" t="s">
        <v>44</v>
      </c>
      <c r="L136" s="42" t="s">
        <v>45</v>
      </c>
      <c r="M136" s="46">
        <v>14</v>
      </c>
      <c r="N136" s="42" t="s">
        <v>9308</v>
      </c>
      <c r="O136" s="46">
        <v>2750</v>
      </c>
      <c r="P136" s="42" t="s">
        <v>6402</v>
      </c>
      <c r="Q136" s="42" t="s">
        <v>6401</v>
      </c>
      <c r="R136" s="46">
        <v>8</v>
      </c>
      <c r="S136" s="47">
        <f t="shared" ca="1" si="18"/>
        <v>0.49</v>
      </c>
      <c r="T136" s="47">
        <f t="shared" ca="1" si="19"/>
        <v>0.61250000000000004</v>
      </c>
      <c r="U136" s="47">
        <f t="shared" ca="1" si="20"/>
        <v>0.61250000000000004</v>
      </c>
      <c r="V136" s="47">
        <f t="shared" ca="1" si="21"/>
        <v>0.61250000000000004</v>
      </c>
      <c r="W136" s="47">
        <f>RANK(Y136,Y1:Y1001,0)</f>
        <v>133</v>
      </c>
      <c r="X136" s="48">
        <v>133</v>
      </c>
      <c r="Y136" s="49">
        <v>1.2375</v>
      </c>
    </row>
    <row r="137" spans="1:25" ht="15.75" customHeight="1" x14ac:dyDescent="0.3">
      <c r="A137" s="42" t="s">
        <v>9307</v>
      </c>
      <c r="B137" s="42" t="s">
        <v>9306</v>
      </c>
      <c r="C137" s="42" t="s">
        <v>48</v>
      </c>
      <c r="D137" s="46">
        <v>89</v>
      </c>
      <c r="E137" s="44" t="s">
        <v>9305</v>
      </c>
      <c r="F137" s="45">
        <f t="shared" ca="1" si="16"/>
        <v>50.443323867643322</v>
      </c>
      <c r="G137" s="45" t="str">
        <f t="shared" ca="1" si="17"/>
        <v>51-60</v>
      </c>
      <c r="H137" s="42" t="s">
        <v>654</v>
      </c>
      <c r="I137" s="42" t="s">
        <v>61</v>
      </c>
      <c r="J137" s="42" t="s">
        <v>43</v>
      </c>
      <c r="K137" s="42" t="s">
        <v>44</v>
      </c>
      <c r="L137" s="42" t="s">
        <v>57</v>
      </c>
      <c r="M137" s="46">
        <v>19</v>
      </c>
      <c r="N137" s="42" t="s">
        <v>9304</v>
      </c>
      <c r="O137" s="46">
        <v>2114</v>
      </c>
      <c r="P137" s="42" t="s">
        <v>6402</v>
      </c>
      <c r="Q137" s="42" t="s">
        <v>6401</v>
      </c>
      <c r="R137" s="46">
        <v>7</v>
      </c>
      <c r="S137" s="47">
        <f t="shared" ca="1" si="18"/>
        <v>0.75</v>
      </c>
      <c r="T137" s="47">
        <f t="shared" ca="1" si="19"/>
        <v>0.75</v>
      </c>
      <c r="U137" s="47">
        <f t="shared" ca="1" si="20"/>
        <v>0.9375</v>
      </c>
      <c r="V137" s="47">
        <f t="shared" ca="1" si="21"/>
        <v>0.796875</v>
      </c>
      <c r="W137" s="47">
        <f>RANK(Y137,Y1:Y1001,0)</f>
        <v>133</v>
      </c>
      <c r="X137" s="48">
        <v>133</v>
      </c>
      <c r="Y137" s="49">
        <v>1.2375</v>
      </c>
    </row>
    <row r="138" spans="1:25" ht="15.75" customHeight="1" x14ac:dyDescent="0.3">
      <c r="A138" s="42" t="s">
        <v>9303</v>
      </c>
      <c r="B138" s="42" t="s">
        <v>9302</v>
      </c>
      <c r="C138" s="42" t="s">
        <v>40</v>
      </c>
      <c r="D138" s="46">
        <v>90</v>
      </c>
      <c r="E138" s="44" t="s">
        <v>9301</v>
      </c>
      <c r="F138" s="45">
        <f t="shared" ca="1" si="16"/>
        <v>30.876200579972089</v>
      </c>
      <c r="G138" s="45" t="str">
        <f t="shared" ca="1" si="17"/>
        <v>31-40</v>
      </c>
      <c r="H138" s="42" t="s">
        <v>367</v>
      </c>
      <c r="I138" s="42" t="s">
        <v>84</v>
      </c>
      <c r="J138" s="42" t="s">
        <v>62</v>
      </c>
      <c r="K138" s="42" t="s">
        <v>44</v>
      </c>
      <c r="L138" s="42" t="s">
        <v>57</v>
      </c>
      <c r="M138" s="46">
        <v>4</v>
      </c>
      <c r="N138" s="42" t="s">
        <v>9300</v>
      </c>
      <c r="O138" s="46">
        <v>4509</v>
      </c>
      <c r="P138" s="42" t="s">
        <v>6406</v>
      </c>
      <c r="Q138" s="42" t="s">
        <v>6401</v>
      </c>
      <c r="R138" s="46">
        <v>5</v>
      </c>
      <c r="S138" s="47">
        <f t="shared" ca="1" si="18"/>
        <v>0.97</v>
      </c>
      <c r="T138" s="47">
        <f t="shared" ca="1" si="19"/>
        <v>0.97</v>
      </c>
      <c r="U138" s="47">
        <f t="shared" ca="1" si="20"/>
        <v>1.2124999999999999</v>
      </c>
      <c r="V138" s="47">
        <f t="shared" ca="1" si="21"/>
        <v>1.2124999999999999</v>
      </c>
      <c r="W138" s="47">
        <f>RANK(Y138,Y1:Y1001,0)</f>
        <v>133</v>
      </c>
      <c r="X138" s="48">
        <v>133</v>
      </c>
      <c r="Y138" s="49">
        <v>1.2375</v>
      </c>
    </row>
    <row r="139" spans="1:25" ht="15.75" customHeight="1" x14ac:dyDescent="0.3">
      <c r="A139" s="42" t="s">
        <v>7321</v>
      </c>
      <c r="B139" s="42" t="s">
        <v>9299</v>
      </c>
      <c r="C139" s="42" t="s">
        <v>48</v>
      </c>
      <c r="D139" s="46">
        <v>28</v>
      </c>
      <c r="E139" s="44" t="s">
        <v>9298</v>
      </c>
      <c r="F139" s="45">
        <f t="shared" ca="1" si="16"/>
        <v>53.561132086821402</v>
      </c>
      <c r="G139" s="45" t="str">
        <f t="shared" ca="1" si="17"/>
        <v>51-60</v>
      </c>
      <c r="H139" s="42" t="s">
        <v>157</v>
      </c>
      <c r="I139" s="42" t="s">
        <v>42</v>
      </c>
      <c r="J139" s="42" t="s">
        <v>43</v>
      </c>
      <c r="K139" s="42" t="s">
        <v>44</v>
      </c>
      <c r="L139" s="42" t="s">
        <v>45</v>
      </c>
      <c r="M139" s="46">
        <v>16</v>
      </c>
      <c r="N139" s="42" t="s">
        <v>9297</v>
      </c>
      <c r="O139" s="46">
        <v>2284</v>
      </c>
      <c r="P139" s="42" t="s">
        <v>6402</v>
      </c>
      <c r="Q139" s="42" t="s">
        <v>6401</v>
      </c>
      <c r="R139" s="46">
        <v>4</v>
      </c>
      <c r="S139" s="47">
        <f t="shared" ca="1" si="18"/>
        <v>0.75</v>
      </c>
      <c r="T139" s="47">
        <f t="shared" ca="1" si="19"/>
        <v>0.9375</v>
      </c>
      <c r="U139" s="47">
        <f t="shared" ca="1" si="20"/>
        <v>0.9375</v>
      </c>
      <c r="V139" s="47">
        <f t="shared" ca="1" si="21"/>
        <v>0.796875</v>
      </c>
      <c r="W139" s="47">
        <f>RANK(Y139,Y1:Y1001,0)</f>
        <v>133</v>
      </c>
      <c r="X139" s="48">
        <v>133</v>
      </c>
      <c r="Y139" s="49">
        <v>1.2375</v>
      </c>
    </row>
    <row r="140" spans="1:25" ht="15.75" customHeight="1" x14ac:dyDescent="0.3">
      <c r="A140" s="42" t="s">
        <v>9296</v>
      </c>
      <c r="B140" s="42" t="s">
        <v>366</v>
      </c>
      <c r="C140" s="42" t="s">
        <v>40</v>
      </c>
      <c r="D140" s="46">
        <v>12</v>
      </c>
      <c r="E140" s="44" t="s">
        <v>9295</v>
      </c>
      <c r="F140" s="45">
        <f t="shared" ca="1" si="16"/>
        <v>41.829625237506335</v>
      </c>
      <c r="G140" s="45" t="str">
        <f t="shared" ca="1" si="17"/>
        <v>41-50</v>
      </c>
      <c r="H140" s="42" t="s">
        <v>308</v>
      </c>
      <c r="I140" s="42" t="s">
        <v>50</v>
      </c>
      <c r="J140" s="42" t="s">
        <v>43</v>
      </c>
      <c r="K140" s="42" t="s">
        <v>44</v>
      </c>
      <c r="L140" s="42" t="s">
        <v>45</v>
      </c>
      <c r="M140" s="46">
        <v>12</v>
      </c>
      <c r="N140" s="42" t="s">
        <v>9294</v>
      </c>
      <c r="O140" s="46">
        <v>2380</v>
      </c>
      <c r="P140" s="42" t="s">
        <v>6402</v>
      </c>
      <c r="Q140" s="42" t="s">
        <v>6401</v>
      </c>
      <c r="R140" s="46">
        <v>3</v>
      </c>
      <c r="S140" s="47">
        <f t="shared" ca="1" si="18"/>
        <v>1.06</v>
      </c>
      <c r="T140" s="47">
        <f t="shared" ca="1" si="19"/>
        <v>1.3250000000000002</v>
      </c>
      <c r="U140" s="47">
        <f t="shared" ca="1" si="20"/>
        <v>1.3250000000000002</v>
      </c>
      <c r="V140" s="47">
        <f t="shared" ca="1" si="21"/>
        <v>1.1262500000000002</v>
      </c>
      <c r="W140" s="47">
        <f>RANK(Y140,Y1:Y1001,0)</f>
        <v>133</v>
      </c>
      <c r="X140" s="48">
        <v>133</v>
      </c>
      <c r="Y140" s="49">
        <v>1.2375</v>
      </c>
    </row>
    <row r="141" spans="1:25" ht="15.75" customHeight="1" x14ac:dyDescent="0.3">
      <c r="A141" s="42" t="s">
        <v>9293</v>
      </c>
      <c r="B141" s="42" t="s">
        <v>9292</v>
      </c>
      <c r="C141" s="42" t="s">
        <v>40</v>
      </c>
      <c r="D141" s="46">
        <v>60</v>
      </c>
      <c r="E141" s="44" t="s">
        <v>9291</v>
      </c>
      <c r="F141" s="45">
        <f t="shared" ca="1" si="16"/>
        <v>41.17757044298579</v>
      </c>
      <c r="G141" s="45" t="str">
        <f t="shared" ca="1" si="17"/>
        <v>41-50</v>
      </c>
      <c r="H141" s="42" t="s">
        <v>540</v>
      </c>
      <c r="I141" s="42" t="s">
        <v>54</v>
      </c>
      <c r="J141" s="42" t="s">
        <v>43</v>
      </c>
      <c r="K141" s="42" t="s">
        <v>44</v>
      </c>
      <c r="L141" s="42" t="s">
        <v>45</v>
      </c>
      <c r="M141" s="46">
        <v>3</v>
      </c>
      <c r="N141" s="42" t="s">
        <v>9290</v>
      </c>
      <c r="O141" s="46">
        <v>3081</v>
      </c>
      <c r="P141" s="42" t="s">
        <v>6422</v>
      </c>
      <c r="Q141" s="42" t="s">
        <v>6401</v>
      </c>
      <c r="R141" s="46">
        <v>8</v>
      </c>
      <c r="S141" s="47">
        <f t="shared" ca="1" si="18"/>
        <v>0.49</v>
      </c>
      <c r="T141" s="47">
        <f t="shared" ca="1" si="19"/>
        <v>0.61250000000000004</v>
      </c>
      <c r="U141" s="47">
        <f t="shared" ca="1" si="20"/>
        <v>0.61250000000000004</v>
      </c>
      <c r="V141" s="47">
        <f t="shared" ca="1" si="21"/>
        <v>0.520625</v>
      </c>
      <c r="W141" s="47">
        <f>RANK(Y141,Y1:Y1001,0)</f>
        <v>133</v>
      </c>
      <c r="X141" s="48">
        <v>133</v>
      </c>
      <c r="Y141" s="49">
        <v>1.2375</v>
      </c>
    </row>
    <row r="142" spans="1:25" ht="15.75" customHeight="1" x14ac:dyDescent="0.3">
      <c r="A142" s="42" t="s">
        <v>9289</v>
      </c>
      <c r="B142" s="42" t="s">
        <v>9288</v>
      </c>
      <c r="C142" s="42" t="s">
        <v>48</v>
      </c>
      <c r="D142" s="46">
        <v>92</v>
      </c>
      <c r="E142" s="44" t="s">
        <v>9287</v>
      </c>
      <c r="F142" s="45">
        <f t="shared" ca="1" si="16"/>
        <v>54.761132086821405</v>
      </c>
      <c r="G142" s="45" t="str">
        <f t="shared" ca="1" si="17"/>
        <v>51-60</v>
      </c>
      <c r="H142" s="42" t="s">
        <v>574</v>
      </c>
      <c r="I142" s="42" t="s">
        <v>84</v>
      </c>
      <c r="J142" s="42" t="s">
        <v>62</v>
      </c>
      <c r="K142" s="42" t="s">
        <v>44</v>
      </c>
      <c r="L142" s="42" t="s">
        <v>45</v>
      </c>
      <c r="M142" s="46">
        <v>16</v>
      </c>
      <c r="N142" s="42" t="s">
        <v>9286</v>
      </c>
      <c r="O142" s="46">
        <v>3765</v>
      </c>
      <c r="P142" s="42" t="s">
        <v>6422</v>
      </c>
      <c r="Q142" s="42" t="s">
        <v>6401</v>
      </c>
      <c r="R142" s="46">
        <v>9</v>
      </c>
      <c r="S142" s="47">
        <f t="shared" ca="1" si="18"/>
        <v>0.8</v>
      </c>
      <c r="T142" s="47">
        <f t="shared" ca="1" si="19"/>
        <v>1</v>
      </c>
      <c r="U142" s="47">
        <f t="shared" ca="1" si="20"/>
        <v>1.25</v>
      </c>
      <c r="V142" s="47">
        <f t="shared" ca="1" si="21"/>
        <v>1.25</v>
      </c>
      <c r="W142" s="47">
        <f>RANK(Y142,Y1:Y1001,0)</f>
        <v>133</v>
      </c>
      <c r="X142" s="48">
        <v>133</v>
      </c>
      <c r="Y142" s="49">
        <v>1.2375</v>
      </c>
    </row>
    <row r="143" spans="1:25" ht="15.75" customHeight="1" x14ac:dyDescent="0.3">
      <c r="A143" s="42" t="s">
        <v>9285</v>
      </c>
      <c r="B143" s="42" t="s">
        <v>9284</v>
      </c>
      <c r="C143" s="42" t="s">
        <v>48</v>
      </c>
      <c r="D143" s="46">
        <v>14</v>
      </c>
      <c r="E143" s="44" t="s">
        <v>9283</v>
      </c>
      <c r="F143" s="45">
        <f t="shared" ca="1" si="16"/>
        <v>20.092638936136471</v>
      </c>
      <c r="G143" s="45" t="str">
        <f t="shared" ca="1" si="17"/>
        <v>21-30</v>
      </c>
      <c r="H143" s="42" t="s">
        <v>480</v>
      </c>
      <c r="I143" s="42" t="s">
        <v>42</v>
      </c>
      <c r="J143" s="42" t="s">
        <v>62</v>
      </c>
      <c r="K143" s="42" t="s">
        <v>44</v>
      </c>
      <c r="L143" s="42" t="s">
        <v>45</v>
      </c>
      <c r="M143" s="46">
        <v>15</v>
      </c>
      <c r="N143" s="42" t="s">
        <v>9282</v>
      </c>
      <c r="O143" s="46">
        <v>2176</v>
      </c>
      <c r="P143" s="42" t="s">
        <v>6402</v>
      </c>
      <c r="Q143" s="42" t="s">
        <v>6401</v>
      </c>
      <c r="R143" s="46">
        <v>9</v>
      </c>
      <c r="S143" s="47">
        <f t="shared" ca="1" si="18"/>
        <v>1.07</v>
      </c>
      <c r="T143" s="47">
        <f t="shared" ca="1" si="19"/>
        <v>1.3375000000000001</v>
      </c>
      <c r="U143" s="47">
        <f t="shared" ca="1" si="20"/>
        <v>1.6718750000000002</v>
      </c>
      <c r="V143" s="47">
        <f t="shared" ca="1" si="21"/>
        <v>1.6718750000000002</v>
      </c>
      <c r="W143" s="47">
        <f>RANK(Y143,Y1:Y1001,0)</f>
        <v>142</v>
      </c>
      <c r="X143" s="48">
        <v>142</v>
      </c>
      <c r="Y143" s="49">
        <v>1.23515625</v>
      </c>
    </row>
    <row r="144" spans="1:25" ht="15.75" customHeight="1" x14ac:dyDescent="0.3">
      <c r="A144" s="42" t="s">
        <v>9281</v>
      </c>
      <c r="B144" s="42" t="s">
        <v>2003</v>
      </c>
      <c r="C144" s="42" t="s">
        <v>48</v>
      </c>
      <c r="D144" s="46">
        <v>28</v>
      </c>
      <c r="E144" s="44" t="s">
        <v>9280</v>
      </c>
      <c r="F144" s="45">
        <f t="shared" ca="1" si="16"/>
        <v>72.133734826547425</v>
      </c>
      <c r="G144" s="45" t="str">
        <f t="shared" ca="1" si="17"/>
        <v>71-80</v>
      </c>
      <c r="H144" s="42" t="s">
        <v>571</v>
      </c>
      <c r="I144" s="42" t="s">
        <v>65</v>
      </c>
      <c r="J144" s="42" t="s">
        <v>43</v>
      </c>
      <c r="K144" s="42" t="s">
        <v>44</v>
      </c>
      <c r="L144" s="42" t="s">
        <v>45</v>
      </c>
      <c r="M144" s="46">
        <v>20</v>
      </c>
      <c r="N144" s="42" t="s">
        <v>9279</v>
      </c>
      <c r="O144" s="46">
        <v>4217</v>
      </c>
      <c r="P144" s="42" t="s">
        <v>6406</v>
      </c>
      <c r="Q144" s="42" t="s">
        <v>6401</v>
      </c>
      <c r="R144" s="46">
        <v>8</v>
      </c>
      <c r="S144" s="47">
        <f t="shared" ca="1" si="18"/>
        <v>0.69</v>
      </c>
      <c r="T144" s="47">
        <f t="shared" ca="1" si="19"/>
        <v>0.86249999999999993</v>
      </c>
      <c r="U144" s="47">
        <f t="shared" ca="1" si="20"/>
        <v>0.86249999999999993</v>
      </c>
      <c r="V144" s="47">
        <f t="shared" ca="1" si="21"/>
        <v>0.73312499999999992</v>
      </c>
      <c r="W144" s="47">
        <f>RANK(Y144,Y1:Y1001,0)</f>
        <v>142</v>
      </c>
      <c r="X144" s="48">
        <v>142</v>
      </c>
      <c r="Y144" s="49">
        <v>1.23515625</v>
      </c>
    </row>
    <row r="145" spans="1:25" ht="15.75" customHeight="1" x14ac:dyDescent="0.3">
      <c r="A145" s="42" t="s">
        <v>1533</v>
      </c>
      <c r="B145" s="42" t="s">
        <v>9278</v>
      </c>
      <c r="C145" s="42" t="s">
        <v>48</v>
      </c>
      <c r="D145" s="46">
        <v>6</v>
      </c>
      <c r="E145" s="44" t="s">
        <v>9277</v>
      </c>
      <c r="F145" s="45">
        <f t="shared" ca="1" si="16"/>
        <v>45.306337566273456</v>
      </c>
      <c r="G145" s="45" t="str">
        <f t="shared" ca="1" si="17"/>
        <v>41-50</v>
      </c>
      <c r="H145" s="42" t="s">
        <v>160</v>
      </c>
      <c r="I145" s="42" t="s">
        <v>50</v>
      </c>
      <c r="J145" s="42" t="s">
        <v>66</v>
      </c>
      <c r="K145" s="42" t="s">
        <v>44</v>
      </c>
      <c r="L145" s="42" t="s">
        <v>45</v>
      </c>
      <c r="M145" s="46">
        <v>17</v>
      </c>
      <c r="N145" s="42" t="s">
        <v>9276</v>
      </c>
      <c r="O145" s="46">
        <v>2138</v>
      </c>
      <c r="P145" s="42" t="s">
        <v>6402</v>
      </c>
      <c r="Q145" s="42" t="s">
        <v>6401</v>
      </c>
      <c r="R145" s="46">
        <v>9</v>
      </c>
      <c r="S145" s="47">
        <f t="shared" ca="1" si="18"/>
        <v>0.53</v>
      </c>
      <c r="T145" s="47">
        <f t="shared" ca="1" si="19"/>
        <v>0.66250000000000009</v>
      </c>
      <c r="U145" s="47">
        <f t="shared" ca="1" si="20"/>
        <v>0.82812500000000011</v>
      </c>
      <c r="V145" s="47">
        <f t="shared" ca="1" si="21"/>
        <v>0.82812500000000011</v>
      </c>
      <c r="W145" s="47">
        <f>RANK(Y145,Y1:Y1001,0)</f>
        <v>144</v>
      </c>
      <c r="X145" s="48">
        <v>144</v>
      </c>
      <c r="Y145" s="49">
        <v>1.234375</v>
      </c>
    </row>
    <row r="146" spans="1:25" ht="15.75" customHeight="1" x14ac:dyDescent="0.3">
      <c r="A146" s="42" t="s">
        <v>2576</v>
      </c>
      <c r="B146" s="42" t="s">
        <v>9275</v>
      </c>
      <c r="C146" s="42" t="s">
        <v>40</v>
      </c>
      <c r="D146" s="46">
        <v>4</v>
      </c>
      <c r="E146" s="44" t="s">
        <v>9274</v>
      </c>
      <c r="F146" s="45">
        <f t="shared" ca="1" si="16"/>
        <v>39.687159484081675</v>
      </c>
      <c r="G146" s="45" t="str">
        <f t="shared" ca="1" si="17"/>
        <v>31-40</v>
      </c>
      <c r="H146" s="42" t="s">
        <v>60</v>
      </c>
      <c r="I146" s="42" t="s">
        <v>84</v>
      </c>
      <c r="J146" s="42" t="s">
        <v>43</v>
      </c>
      <c r="K146" s="42" t="s">
        <v>44</v>
      </c>
      <c r="L146" s="42" t="s">
        <v>57</v>
      </c>
      <c r="M146" s="46">
        <v>6</v>
      </c>
      <c r="N146" s="42" t="s">
        <v>9273</v>
      </c>
      <c r="O146" s="46">
        <v>4207</v>
      </c>
      <c r="P146" s="42" t="s">
        <v>6406</v>
      </c>
      <c r="Q146" s="42" t="s">
        <v>6401</v>
      </c>
      <c r="R146" s="46">
        <v>1</v>
      </c>
      <c r="S146" s="47">
        <f t="shared" ca="1" si="18"/>
        <v>0.77</v>
      </c>
      <c r="T146" s="47">
        <f t="shared" ca="1" si="19"/>
        <v>0.77</v>
      </c>
      <c r="U146" s="47">
        <f t="shared" ca="1" si="20"/>
        <v>0.77</v>
      </c>
      <c r="V146" s="47">
        <f t="shared" ca="1" si="21"/>
        <v>0.65449999999999997</v>
      </c>
      <c r="W146" s="47">
        <f>RANK(Y146,Y1:Y1001,0)</f>
        <v>144</v>
      </c>
      <c r="X146" s="48">
        <v>144</v>
      </c>
      <c r="Y146" s="49">
        <v>1.234375</v>
      </c>
    </row>
    <row r="147" spans="1:25" ht="15.75" customHeight="1" x14ac:dyDescent="0.3">
      <c r="A147" s="42" t="s">
        <v>219</v>
      </c>
      <c r="B147" s="42" t="s">
        <v>9272</v>
      </c>
      <c r="C147" s="42" t="s">
        <v>40</v>
      </c>
      <c r="D147" s="46">
        <v>40</v>
      </c>
      <c r="E147" s="44" t="s">
        <v>9271</v>
      </c>
      <c r="F147" s="45">
        <f t="shared" ca="1" si="16"/>
        <v>70.465241675862501</v>
      </c>
      <c r="G147" s="45" t="str">
        <f t="shared" ca="1" si="17"/>
        <v>71-80</v>
      </c>
      <c r="H147" s="42" t="s">
        <v>99</v>
      </c>
      <c r="I147" s="42" t="s">
        <v>50</v>
      </c>
      <c r="J147" s="42" t="s">
        <v>43</v>
      </c>
      <c r="K147" s="42" t="s">
        <v>44</v>
      </c>
      <c r="L147" s="42" t="s">
        <v>57</v>
      </c>
      <c r="M147" s="46">
        <v>15</v>
      </c>
      <c r="N147" s="42" t="s">
        <v>9270</v>
      </c>
      <c r="O147" s="46">
        <v>2164</v>
      </c>
      <c r="P147" s="42" t="s">
        <v>6402</v>
      </c>
      <c r="Q147" s="42" t="s">
        <v>6401</v>
      </c>
      <c r="R147" s="46">
        <v>9</v>
      </c>
      <c r="S147" s="47">
        <f t="shared" ca="1" si="18"/>
        <v>0.42</v>
      </c>
      <c r="T147" s="47">
        <f t="shared" ca="1" si="19"/>
        <v>0.42</v>
      </c>
      <c r="U147" s="47">
        <f t="shared" ca="1" si="20"/>
        <v>0.52500000000000002</v>
      </c>
      <c r="V147" s="47">
        <f t="shared" ca="1" si="21"/>
        <v>0.44624999999999998</v>
      </c>
      <c r="W147" s="47">
        <f>RANK(Y147,Y1:Y1001,0)</f>
        <v>146</v>
      </c>
      <c r="X147" s="48">
        <v>146</v>
      </c>
      <c r="Y147" s="49">
        <v>1.2250000000000001</v>
      </c>
    </row>
    <row r="148" spans="1:25" ht="15.75" customHeight="1" x14ac:dyDescent="0.3">
      <c r="A148" s="42" t="s">
        <v>6473</v>
      </c>
      <c r="B148" s="42" t="s">
        <v>9269</v>
      </c>
      <c r="C148" s="42" t="s">
        <v>40</v>
      </c>
      <c r="D148" s="46">
        <v>82</v>
      </c>
      <c r="E148" s="44" t="s">
        <v>9268</v>
      </c>
      <c r="F148" s="45">
        <f t="shared" ca="1" si="16"/>
        <v>55.763871812848798</v>
      </c>
      <c r="G148" s="45" t="str">
        <f t="shared" ca="1" si="17"/>
        <v>51-60</v>
      </c>
      <c r="H148" s="42" t="s">
        <v>1191</v>
      </c>
      <c r="I148" s="42" t="s">
        <v>84</v>
      </c>
      <c r="J148" s="42" t="s">
        <v>43</v>
      </c>
      <c r="K148" s="42" t="s">
        <v>44</v>
      </c>
      <c r="L148" s="42" t="s">
        <v>57</v>
      </c>
      <c r="M148" s="46">
        <v>17</v>
      </c>
      <c r="N148" s="42" t="s">
        <v>9267</v>
      </c>
      <c r="O148" s="46">
        <v>2218</v>
      </c>
      <c r="P148" s="42" t="s">
        <v>6402</v>
      </c>
      <c r="Q148" s="42" t="s">
        <v>6401</v>
      </c>
      <c r="R148" s="46">
        <v>8</v>
      </c>
      <c r="S148" s="47">
        <f t="shared" ca="1" si="18"/>
        <v>0.56999999999999995</v>
      </c>
      <c r="T148" s="47">
        <f t="shared" ca="1" si="19"/>
        <v>0.56999999999999995</v>
      </c>
      <c r="U148" s="47">
        <f t="shared" ca="1" si="20"/>
        <v>0.71249999999999991</v>
      </c>
      <c r="V148" s="47">
        <f t="shared" ca="1" si="21"/>
        <v>0.60562499999999986</v>
      </c>
      <c r="W148" s="47">
        <f>RANK(Y148,Y1:Y1001,0)</f>
        <v>146</v>
      </c>
      <c r="X148" s="48">
        <v>146</v>
      </c>
      <c r="Y148" s="49">
        <v>1.2250000000000001</v>
      </c>
    </row>
    <row r="149" spans="1:25" ht="15.75" customHeight="1" x14ac:dyDescent="0.3">
      <c r="A149" s="42" t="s">
        <v>2717</v>
      </c>
      <c r="B149" s="42" t="s">
        <v>9266</v>
      </c>
      <c r="C149" s="42" t="s">
        <v>48</v>
      </c>
      <c r="D149" s="46">
        <v>38</v>
      </c>
      <c r="E149" s="44" t="s">
        <v>9265</v>
      </c>
      <c r="F149" s="45">
        <f t="shared" ca="1" si="16"/>
        <v>51.544693730657023</v>
      </c>
      <c r="G149" s="45" t="str">
        <f t="shared" ca="1" si="17"/>
        <v>51-60</v>
      </c>
      <c r="H149" s="42" t="s">
        <v>571</v>
      </c>
      <c r="I149" s="42" t="s">
        <v>65</v>
      </c>
      <c r="J149" s="42" t="s">
        <v>43</v>
      </c>
      <c r="K149" s="42" t="s">
        <v>44</v>
      </c>
      <c r="L149" s="42" t="s">
        <v>57</v>
      </c>
      <c r="M149" s="46">
        <v>16</v>
      </c>
      <c r="N149" s="42" t="s">
        <v>9264</v>
      </c>
      <c r="O149" s="46">
        <v>2153</v>
      </c>
      <c r="P149" s="42" t="s">
        <v>6402</v>
      </c>
      <c r="Q149" s="42" t="s">
        <v>6401</v>
      </c>
      <c r="R149" s="46">
        <v>10</v>
      </c>
      <c r="S149" s="47">
        <f t="shared" ca="1" si="18"/>
        <v>0.92</v>
      </c>
      <c r="T149" s="47">
        <f t="shared" ca="1" si="19"/>
        <v>0.92</v>
      </c>
      <c r="U149" s="47">
        <f t="shared" ca="1" si="20"/>
        <v>1.1500000000000001</v>
      </c>
      <c r="V149" s="47">
        <f t="shared" ca="1" si="21"/>
        <v>0.97750000000000004</v>
      </c>
      <c r="W149" s="47">
        <f>RANK(Y149,Y1:Y1001,0)</f>
        <v>146</v>
      </c>
      <c r="X149" s="48">
        <v>146</v>
      </c>
      <c r="Y149" s="49">
        <v>1.2250000000000001</v>
      </c>
    </row>
    <row r="150" spans="1:25" ht="15.75" customHeight="1" x14ac:dyDescent="0.3">
      <c r="A150" s="42" t="s">
        <v>199</v>
      </c>
      <c r="B150" s="42" t="s">
        <v>9263</v>
      </c>
      <c r="C150" s="42" t="s">
        <v>40</v>
      </c>
      <c r="D150" s="46">
        <v>58</v>
      </c>
      <c r="E150" s="44" t="s">
        <v>9262</v>
      </c>
      <c r="F150" s="45">
        <f t="shared" ca="1" si="16"/>
        <v>51.91181701832825</v>
      </c>
      <c r="G150" s="45" t="str">
        <f t="shared" ca="1" si="17"/>
        <v>51-60</v>
      </c>
      <c r="H150" s="42" t="s">
        <v>248</v>
      </c>
      <c r="I150" s="42" t="s">
        <v>42</v>
      </c>
      <c r="J150" s="42" t="s">
        <v>66</v>
      </c>
      <c r="K150" s="42" t="s">
        <v>44</v>
      </c>
      <c r="L150" s="42" t="s">
        <v>57</v>
      </c>
      <c r="M150" s="46">
        <v>19</v>
      </c>
      <c r="N150" s="42" t="s">
        <v>9261</v>
      </c>
      <c r="O150" s="46">
        <v>3977</v>
      </c>
      <c r="P150" s="42" t="s">
        <v>6422</v>
      </c>
      <c r="Q150" s="42" t="s">
        <v>6401</v>
      </c>
      <c r="R150" s="46">
        <v>6</v>
      </c>
      <c r="S150" s="47">
        <f t="shared" ca="1" si="18"/>
        <v>0.99</v>
      </c>
      <c r="T150" s="47">
        <f t="shared" ca="1" si="19"/>
        <v>0.99</v>
      </c>
      <c r="U150" s="47">
        <f t="shared" ca="1" si="20"/>
        <v>0.99</v>
      </c>
      <c r="V150" s="47">
        <f t="shared" ca="1" si="21"/>
        <v>0.99</v>
      </c>
      <c r="W150" s="47">
        <f>RANK(Y150,Y1:Y1001,0)</f>
        <v>146</v>
      </c>
      <c r="X150" s="48">
        <v>146</v>
      </c>
      <c r="Y150" s="49">
        <v>1.2250000000000001</v>
      </c>
    </row>
    <row r="151" spans="1:25" ht="15.75" customHeight="1" x14ac:dyDescent="0.3">
      <c r="A151" s="42" t="s">
        <v>9260</v>
      </c>
      <c r="B151" s="42" t="s">
        <v>9259</v>
      </c>
      <c r="C151" s="42" t="s">
        <v>40</v>
      </c>
      <c r="D151" s="46">
        <v>39</v>
      </c>
      <c r="E151" s="44" t="s">
        <v>9258</v>
      </c>
      <c r="F151" s="45">
        <f t="shared" ca="1" si="16"/>
        <v>50.051543045725516</v>
      </c>
      <c r="G151" s="45" t="str">
        <f t="shared" ca="1" si="17"/>
        <v>51-60</v>
      </c>
      <c r="H151" s="51"/>
      <c r="I151" s="42" t="s">
        <v>54</v>
      </c>
      <c r="J151" s="42" t="s">
        <v>43</v>
      </c>
      <c r="K151" s="42" t="s">
        <v>44</v>
      </c>
      <c r="L151" s="42" t="s">
        <v>57</v>
      </c>
      <c r="M151" s="46">
        <v>17</v>
      </c>
      <c r="N151" s="42" t="s">
        <v>9257</v>
      </c>
      <c r="O151" s="46">
        <v>2540</v>
      </c>
      <c r="P151" s="42" t="s">
        <v>6402</v>
      </c>
      <c r="Q151" s="42" t="s">
        <v>6401</v>
      </c>
      <c r="R151" s="46">
        <v>8</v>
      </c>
      <c r="S151" s="47">
        <f t="shared" ca="1" si="18"/>
        <v>0.56999999999999995</v>
      </c>
      <c r="T151" s="47">
        <f t="shared" ca="1" si="19"/>
        <v>0.56999999999999995</v>
      </c>
      <c r="U151" s="47">
        <f t="shared" ca="1" si="20"/>
        <v>0.56999999999999995</v>
      </c>
      <c r="V151" s="47">
        <f t="shared" ca="1" si="21"/>
        <v>0.48449999999999993</v>
      </c>
      <c r="W151" s="47">
        <f>RANK(Y151,Y1:Y1001,0)</f>
        <v>146</v>
      </c>
      <c r="X151" s="48">
        <v>146</v>
      </c>
      <c r="Y151" s="49">
        <v>1.2250000000000001</v>
      </c>
    </row>
    <row r="152" spans="1:25" ht="15.75" customHeight="1" x14ac:dyDescent="0.3">
      <c r="A152" s="42" t="s">
        <v>8760</v>
      </c>
      <c r="B152" s="42" t="s">
        <v>9256</v>
      </c>
      <c r="C152" s="42" t="s">
        <v>40</v>
      </c>
      <c r="D152" s="46">
        <v>60</v>
      </c>
      <c r="E152" s="44" t="s">
        <v>9255</v>
      </c>
      <c r="F152" s="45">
        <f t="shared" ca="1" si="16"/>
        <v>53.336474552574828</v>
      </c>
      <c r="G152" s="45" t="str">
        <f t="shared" ca="1" si="17"/>
        <v>51-60</v>
      </c>
      <c r="H152" s="42" t="s">
        <v>2642</v>
      </c>
      <c r="I152" s="42" t="s">
        <v>42</v>
      </c>
      <c r="J152" s="42" t="s">
        <v>62</v>
      </c>
      <c r="K152" s="42" t="s">
        <v>44</v>
      </c>
      <c r="L152" s="42" t="s">
        <v>45</v>
      </c>
      <c r="M152" s="46">
        <v>4</v>
      </c>
      <c r="N152" s="42" t="s">
        <v>9254</v>
      </c>
      <c r="O152" s="46">
        <v>4570</v>
      </c>
      <c r="P152" s="42" t="s">
        <v>6406</v>
      </c>
      <c r="Q152" s="42" t="s">
        <v>6401</v>
      </c>
      <c r="R152" s="46">
        <v>3</v>
      </c>
      <c r="S152" s="47">
        <f t="shared" ca="1" si="18"/>
        <v>0.76</v>
      </c>
      <c r="T152" s="47">
        <f t="shared" ca="1" si="19"/>
        <v>0.95</v>
      </c>
      <c r="U152" s="47">
        <f t="shared" ca="1" si="20"/>
        <v>0.95</v>
      </c>
      <c r="V152" s="47">
        <f t="shared" ca="1" si="21"/>
        <v>0.95</v>
      </c>
      <c r="W152" s="47">
        <f>RANK(Y152,Y1:Y1001,0)</f>
        <v>146</v>
      </c>
      <c r="X152" s="48">
        <v>146</v>
      </c>
      <c r="Y152" s="49">
        <v>1.2250000000000001</v>
      </c>
    </row>
    <row r="153" spans="1:25" ht="15.75" customHeight="1" x14ac:dyDescent="0.3">
      <c r="A153" s="42" t="s">
        <v>998</v>
      </c>
      <c r="B153" s="42" t="s">
        <v>8611</v>
      </c>
      <c r="C153" s="42" t="s">
        <v>40</v>
      </c>
      <c r="D153" s="46">
        <v>30</v>
      </c>
      <c r="E153" s="44" t="s">
        <v>9253</v>
      </c>
      <c r="F153" s="45">
        <f t="shared" ca="1" si="16"/>
        <v>59.317296470383049</v>
      </c>
      <c r="G153" s="45" t="str">
        <f t="shared" ca="1" si="17"/>
        <v>51-60</v>
      </c>
      <c r="H153" s="42" t="s">
        <v>425</v>
      </c>
      <c r="I153" s="42" t="s">
        <v>84</v>
      </c>
      <c r="J153" s="42" t="s">
        <v>62</v>
      </c>
      <c r="K153" s="42" t="s">
        <v>44</v>
      </c>
      <c r="L153" s="42" t="s">
        <v>45</v>
      </c>
      <c r="M153" s="46">
        <v>14</v>
      </c>
      <c r="N153" s="42" t="s">
        <v>9252</v>
      </c>
      <c r="O153" s="46">
        <v>2324</v>
      </c>
      <c r="P153" s="42" t="s">
        <v>6402</v>
      </c>
      <c r="Q153" s="42" t="s">
        <v>6401</v>
      </c>
      <c r="R153" s="46">
        <v>8</v>
      </c>
      <c r="S153" s="47">
        <f t="shared" ca="1" si="18"/>
        <v>0.61</v>
      </c>
      <c r="T153" s="47">
        <f t="shared" ca="1" si="19"/>
        <v>0.76249999999999996</v>
      </c>
      <c r="U153" s="47">
        <f t="shared" ca="1" si="20"/>
        <v>0.76249999999999996</v>
      </c>
      <c r="V153" s="47">
        <f t="shared" ca="1" si="21"/>
        <v>0.76249999999999996</v>
      </c>
      <c r="W153" s="47">
        <f>RANK(Y153,Y1:Y1001,0)</f>
        <v>152</v>
      </c>
      <c r="X153" s="48">
        <v>152</v>
      </c>
      <c r="Y153" s="49">
        <v>1.221875</v>
      </c>
    </row>
    <row r="154" spans="1:25" ht="15.75" customHeight="1" x14ac:dyDescent="0.3">
      <c r="A154" s="42" t="s">
        <v>9251</v>
      </c>
      <c r="B154" s="42" t="s">
        <v>9250</v>
      </c>
      <c r="C154" s="42" t="s">
        <v>48</v>
      </c>
      <c r="D154" s="46">
        <v>61</v>
      </c>
      <c r="E154" s="44" t="s">
        <v>9249</v>
      </c>
      <c r="F154" s="45">
        <f t="shared" ca="1" si="16"/>
        <v>52.185789621067975</v>
      </c>
      <c r="G154" s="45" t="str">
        <f t="shared" ca="1" si="17"/>
        <v>51-60</v>
      </c>
      <c r="H154" s="42" t="s">
        <v>209</v>
      </c>
      <c r="I154" s="42" t="s">
        <v>50</v>
      </c>
      <c r="J154" s="42" t="s">
        <v>43</v>
      </c>
      <c r="K154" s="42" t="s">
        <v>44</v>
      </c>
      <c r="L154" s="42" t="s">
        <v>45</v>
      </c>
      <c r="M154" s="46">
        <v>18</v>
      </c>
      <c r="N154" s="42" t="s">
        <v>9248</v>
      </c>
      <c r="O154" s="46">
        <v>2016</v>
      </c>
      <c r="P154" s="42" t="s">
        <v>6402</v>
      </c>
      <c r="Q154" s="42" t="s">
        <v>6401</v>
      </c>
      <c r="R154" s="46">
        <v>11</v>
      </c>
      <c r="S154" s="47">
        <f t="shared" ca="1" si="18"/>
        <v>0.61</v>
      </c>
      <c r="T154" s="47">
        <f t="shared" ca="1" si="19"/>
        <v>0.76249999999999996</v>
      </c>
      <c r="U154" s="47">
        <f t="shared" ca="1" si="20"/>
        <v>0.953125</v>
      </c>
      <c r="V154" s="47">
        <f t="shared" ca="1" si="21"/>
        <v>0.81015625000000002</v>
      </c>
      <c r="W154" s="47">
        <f>RANK(Y154,Y1:Y1001,0)</f>
        <v>153</v>
      </c>
      <c r="X154" s="48">
        <v>153</v>
      </c>
      <c r="Y154" s="49">
        <v>1.21875</v>
      </c>
    </row>
    <row r="155" spans="1:25" ht="15.75" customHeight="1" x14ac:dyDescent="0.3">
      <c r="A155" s="42" t="s">
        <v>9181</v>
      </c>
      <c r="B155" s="42" t="s">
        <v>9247</v>
      </c>
      <c r="C155" s="42" t="s">
        <v>48</v>
      </c>
      <c r="D155" s="46">
        <v>54</v>
      </c>
      <c r="E155" s="44" t="s">
        <v>9246</v>
      </c>
      <c r="F155" s="45">
        <f t="shared" ca="1" si="16"/>
        <v>59.684419758054283</v>
      </c>
      <c r="G155" s="45" t="str">
        <f t="shared" ca="1" si="17"/>
        <v>51-60</v>
      </c>
      <c r="H155" s="42" t="s">
        <v>630</v>
      </c>
      <c r="I155" s="42" t="s">
        <v>42</v>
      </c>
      <c r="J155" s="42" t="s">
        <v>43</v>
      </c>
      <c r="K155" s="42" t="s">
        <v>44</v>
      </c>
      <c r="L155" s="42" t="s">
        <v>57</v>
      </c>
      <c r="M155" s="46">
        <v>11</v>
      </c>
      <c r="N155" s="42" t="s">
        <v>9245</v>
      </c>
      <c r="O155" s="46">
        <v>3201</v>
      </c>
      <c r="P155" s="42" t="s">
        <v>6422</v>
      </c>
      <c r="Q155" s="42" t="s">
        <v>6401</v>
      </c>
      <c r="R155" s="46">
        <v>5</v>
      </c>
      <c r="S155" s="47">
        <f t="shared" ca="1" si="18"/>
        <v>0.71</v>
      </c>
      <c r="T155" s="47">
        <f t="shared" ca="1" si="19"/>
        <v>0.71</v>
      </c>
      <c r="U155" s="47">
        <f t="shared" ca="1" si="20"/>
        <v>0.71</v>
      </c>
      <c r="V155" s="47">
        <f t="shared" ca="1" si="21"/>
        <v>0.60349999999999993</v>
      </c>
      <c r="W155" s="47">
        <f>RANK(Y155,Y1:Y1001,0)</f>
        <v>154</v>
      </c>
      <c r="X155" s="48">
        <v>154</v>
      </c>
      <c r="Y155" s="49">
        <v>1.203125</v>
      </c>
    </row>
    <row r="156" spans="1:25" ht="15.75" customHeight="1" x14ac:dyDescent="0.3">
      <c r="A156" s="42" t="s">
        <v>9244</v>
      </c>
      <c r="B156" s="42" t="s">
        <v>9243</v>
      </c>
      <c r="C156" s="42" t="s">
        <v>48</v>
      </c>
      <c r="D156" s="46">
        <v>6</v>
      </c>
      <c r="E156" s="44" t="s">
        <v>9242</v>
      </c>
      <c r="F156" s="45">
        <f t="shared" ca="1" si="16"/>
        <v>64.629625237506332</v>
      </c>
      <c r="G156" s="45" t="str">
        <f t="shared" ca="1" si="17"/>
        <v>61-70</v>
      </c>
      <c r="H156" s="42" t="s">
        <v>381</v>
      </c>
      <c r="I156" s="42" t="s">
        <v>50</v>
      </c>
      <c r="J156" s="42" t="s">
        <v>43</v>
      </c>
      <c r="K156" s="42" t="s">
        <v>44</v>
      </c>
      <c r="L156" s="42" t="s">
        <v>57</v>
      </c>
      <c r="M156" s="46">
        <v>9</v>
      </c>
      <c r="N156" s="42" t="s">
        <v>9241</v>
      </c>
      <c r="O156" s="46">
        <v>4350</v>
      </c>
      <c r="P156" s="42" t="s">
        <v>6406</v>
      </c>
      <c r="Q156" s="42" t="s">
        <v>6401</v>
      </c>
      <c r="R156" s="46">
        <v>5</v>
      </c>
      <c r="S156" s="47">
        <f t="shared" ca="1" si="18"/>
        <v>1.1000000000000001</v>
      </c>
      <c r="T156" s="47">
        <f t="shared" ca="1" si="19"/>
        <v>1.1000000000000001</v>
      </c>
      <c r="U156" s="47">
        <f t="shared" ca="1" si="20"/>
        <v>1.1000000000000001</v>
      </c>
      <c r="V156" s="47">
        <f t="shared" ca="1" si="21"/>
        <v>0.93500000000000005</v>
      </c>
      <c r="W156" s="47">
        <f>RANK(Y156,Y1:Y1001,0)</f>
        <v>155</v>
      </c>
      <c r="X156" s="48">
        <v>155</v>
      </c>
      <c r="Y156" s="49">
        <v>1.2</v>
      </c>
    </row>
    <row r="157" spans="1:25" ht="15.75" customHeight="1" x14ac:dyDescent="0.3">
      <c r="A157" s="42" t="s">
        <v>9240</v>
      </c>
      <c r="B157" s="51"/>
      <c r="C157" s="42" t="s">
        <v>40</v>
      </c>
      <c r="D157" s="46">
        <v>74</v>
      </c>
      <c r="E157" s="44" t="s">
        <v>9239</v>
      </c>
      <c r="F157" s="45">
        <f t="shared" ca="1" si="16"/>
        <v>57.991269073122773</v>
      </c>
      <c r="G157" s="45" t="str">
        <f t="shared" ca="1" si="17"/>
        <v>51-60</v>
      </c>
      <c r="H157" s="42" t="s">
        <v>2166</v>
      </c>
      <c r="I157" s="42" t="s">
        <v>54</v>
      </c>
      <c r="J157" s="42" t="s">
        <v>43</v>
      </c>
      <c r="K157" s="42" t="s">
        <v>44</v>
      </c>
      <c r="L157" s="42" t="s">
        <v>45</v>
      </c>
      <c r="M157" s="46">
        <v>19</v>
      </c>
      <c r="N157" s="42" t="s">
        <v>9238</v>
      </c>
      <c r="O157" s="46">
        <v>2170</v>
      </c>
      <c r="P157" s="42" t="s">
        <v>6402</v>
      </c>
      <c r="Q157" s="42" t="s">
        <v>6401</v>
      </c>
      <c r="R157" s="46">
        <v>9</v>
      </c>
      <c r="S157" s="47">
        <f t="shared" ca="1" si="18"/>
        <v>0.44</v>
      </c>
      <c r="T157" s="47">
        <f t="shared" ca="1" si="19"/>
        <v>0.55000000000000004</v>
      </c>
      <c r="U157" s="47">
        <f t="shared" ca="1" si="20"/>
        <v>0.6875</v>
      </c>
      <c r="V157" s="47">
        <f t="shared" ca="1" si="21"/>
        <v>0.58437499999999998</v>
      </c>
      <c r="W157" s="47">
        <f>RANK(Y157,Y1:Y1001,0)</f>
        <v>155</v>
      </c>
      <c r="X157" s="48">
        <v>155</v>
      </c>
      <c r="Y157" s="49">
        <v>1.2</v>
      </c>
    </row>
    <row r="158" spans="1:25" ht="15.75" customHeight="1" x14ac:dyDescent="0.3">
      <c r="A158" s="42" t="s">
        <v>7012</v>
      </c>
      <c r="B158" s="42" t="s">
        <v>9237</v>
      </c>
      <c r="C158" s="42" t="s">
        <v>40</v>
      </c>
      <c r="D158" s="46">
        <v>89</v>
      </c>
      <c r="E158" s="50">
        <v>28057</v>
      </c>
      <c r="F158" s="45">
        <f t="shared" ref="F158:F189" ca="1" si="22">(NOW()-E158)/365</f>
        <v>44.478940305999487</v>
      </c>
      <c r="G158" s="45" t="str">
        <f t="shared" ref="G158:G189" ca="1" si="23">IF(F158&lt;=10,"0-10",IF(AND(F158&gt;10,F158&lt;=20),"11-20",IF(AND(F158&gt;20,F158&lt;=30),"21-30",IF(AND(F158&gt;30,F158&lt;=40),"31-40",IF(AND(F158&gt;40,F158&lt;=50),"41-50",IF(AND(F158&gt;50,F158&lt;=60),"51-60",IF(AND(F158&gt;60,F158&lt;=70),"61-70",IF(AND(F158&gt;70,F158&lt;=80),"71-80",IF(AND(F158&gt;80,F158&lt;=90),"81-90",IF(F158&gt;90,"91-100"))))))))))</f>
        <v>41-50</v>
      </c>
      <c r="H158" s="42" t="s">
        <v>1184</v>
      </c>
      <c r="I158" s="42" t="s">
        <v>50</v>
      </c>
      <c r="J158" s="42" t="s">
        <v>43</v>
      </c>
      <c r="K158" s="42" t="s">
        <v>44</v>
      </c>
      <c r="L158" s="42" t="s">
        <v>57</v>
      </c>
      <c r="M158" s="46">
        <v>21</v>
      </c>
      <c r="N158" s="42" t="s">
        <v>9236</v>
      </c>
      <c r="O158" s="46">
        <v>4212</v>
      </c>
      <c r="P158" s="42" t="s">
        <v>6406</v>
      </c>
      <c r="Q158" s="42" t="s">
        <v>6401</v>
      </c>
      <c r="R158" s="46">
        <v>9</v>
      </c>
      <c r="S158" s="47">
        <f t="shared" ca="1" si="18"/>
        <v>0.89</v>
      </c>
      <c r="T158" s="47">
        <f t="shared" ca="1" si="19"/>
        <v>0.89</v>
      </c>
      <c r="U158" s="47">
        <f t="shared" ca="1" si="20"/>
        <v>1.1125</v>
      </c>
      <c r="V158" s="47">
        <f t="shared" ca="1" si="21"/>
        <v>0.94562500000000005</v>
      </c>
      <c r="W158" s="47">
        <f>RANK(Y158,Y1:Y1001,0)</f>
        <v>157</v>
      </c>
      <c r="X158" s="48">
        <v>157</v>
      </c>
      <c r="Y158" s="49">
        <v>1.1953125</v>
      </c>
    </row>
    <row r="159" spans="1:25" ht="15.75" customHeight="1" x14ac:dyDescent="0.3">
      <c r="A159" s="42" t="s">
        <v>9235</v>
      </c>
      <c r="B159" s="42" t="s">
        <v>9234</v>
      </c>
      <c r="C159" s="42" t="s">
        <v>40</v>
      </c>
      <c r="D159" s="46">
        <v>16</v>
      </c>
      <c r="E159" s="44" t="s">
        <v>9233</v>
      </c>
      <c r="F159" s="45">
        <f t="shared" ca="1" si="22"/>
        <v>63.909077292300857</v>
      </c>
      <c r="G159" s="45" t="str">
        <f t="shared" ca="1" si="23"/>
        <v>61-70</v>
      </c>
      <c r="H159" s="42" t="s">
        <v>415</v>
      </c>
      <c r="I159" s="42" t="s">
        <v>42</v>
      </c>
      <c r="J159" s="42" t="s">
        <v>43</v>
      </c>
      <c r="K159" s="42" t="s">
        <v>44</v>
      </c>
      <c r="L159" s="42" t="s">
        <v>57</v>
      </c>
      <c r="M159" s="46">
        <v>7</v>
      </c>
      <c r="N159" s="42" t="s">
        <v>9232</v>
      </c>
      <c r="O159" s="46">
        <v>2763</v>
      </c>
      <c r="P159" s="42" t="s">
        <v>6402</v>
      </c>
      <c r="Q159" s="42" t="s">
        <v>6401</v>
      </c>
      <c r="R159" s="46">
        <v>9</v>
      </c>
      <c r="S159" s="47">
        <f t="shared" ca="1" si="18"/>
        <v>1.01</v>
      </c>
      <c r="T159" s="47">
        <f t="shared" ca="1" si="19"/>
        <v>1.01</v>
      </c>
      <c r="U159" s="47">
        <f t="shared" ca="1" si="20"/>
        <v>1.2625</v>
      </c>
      <c r="V159" s="47">
        <f t="shared" ca="1" si="21"/>
        <v>1.0731249999999999</v>
      </c>
      <c r="W159" s="47">
        <f>RANK(Y159,Y1:Y1001,0)</f>
        <v>158</v>
      </c>
      <c r="X159" s="48">
        <v>158</v>
      </c>
      <c r="Y159" s="49">
        <v>1.1875</v>
      </c>
    </row>
    <row r="160" spans="1:25" ht="15.75" customHeight="1" x14ac:dyDescent="0.3">
      <c r="A160" s="42" t="s">
        <v>9231</v>
      </c>
      <c r="B160" s="42" t="s">
        <v>9230</v>
      </c>
      <c r="C160" s="42" t="s">
        <v>40</v>
      </c>
      <c r="D160" s="46">
        <v>4</v>
      </c>
      <c r="E160" s="44" t="s">
        <v>7366</v>
      </c>
      <c r="F160" s="45">
        <f t="shared" ca="1" si="22"/>
        <v>43.251543045725512</v>
      </c>
      <c r="G160" s="45" t="str">
        <f t="shared" ca="1" si="23"/>
        <v>41-50</v>
      </c>
      <c r="H160" s="42" t="s">
        <v>78</v>
      </c>
      <c r="I160" s="42" t="s">
        <v>61</v>
      </c>
      <c r="J160" s="42" t="s">
        <v>43</v>
      </c>
      <c r="K160" s="42" t="s">
        <v>44</v>
      </c>
      <c r="L160" s="42" t="s">
        <v>45</v>
      </c>
      <c r="M160" s="46">
        <v>6</v>
      </c>
      <c r="N160" s="42" t="s">
        <v>9229</v>
      </c>
      <c r="O160" s="46">
        <v>3934</v>
      </c>
      <c r="P160" s="42" t="s">
        <v>6422</v>
      </c>
      <c r="Q160" s="42" t="s">
        <v>6401</v>
      </c>
      <c r="R160" s="46">
        <v>9</v>
      </c>
      <c r="S160" s="47">
        <f t="shared" ca="1" si="18"/>
        <v>0.54</v>
      </c>
      <c r="T160" s="47">
        <f t="shared" ca="1" si="19"/>
        <v>0.67500000000000004</v>
      </c>
      <c r="U160" s="47">
        <f t="shared" ca="1" si="20"/>
        <v>0.84375</v>
      </c>
      <c r="V160" s="47">
        <f t="shared" ca="1" si="21"/>
        <v>0.71718749999999998</v>
      </c>
      <c r="W160" s="47">
        <f>RANK(Y160,Y1:Y1001,0)</f>
        <v>158</v>
      </c>
      <c r="X160" s="48">
        <v>158</v>
      </c>
      <c r="Y160" s="49">
        <v>1.1875</v>
      </c>
    </row>
    <row r="161" spans="1:25" ht="15.75" customHeight="1" x14ac:dyDescent="0.3">
      <c r="A161" s="42" t="s">
        <v>6391</v>
      </c>
      <c r="B161" s="42" t="s">
        <v>9228</v>
      </c>
      <c r="C161" s="42" t="s">
        <v>48</v>
      </c>
      <c r="D161" s="46">
        <v>27</v>
      </c>
      <c r="E161" s="44" t="s">
        <v>9227</v>
      </c>
      <c r="F161" s="45">
        <f t="shared" ca="1" si="22"/>
        <v>69.867981401889892</v>
      </c>
      <c r="G161" s="45" t="str">
        <f t="shared" ca="1" si="23"/>
        <v>61-70</v>
      </c>
      <c r="H161" s="42" t="s">
        <v>425</v>
      </c>
      <c r="I161" s="42" t="s">
        <v>61</v>
      </c>
      <c r="J161" s="42" t="s">
        <v>66</v>
      </c>
      <c r="K161" s="42" t="s">
        <v>44</v>
      </c>
      <c r="L161" s="42" t="s">
        <v>57</v>
      </c>
      <c r="M161" s="46">
        <v>10</v>
      </c>
      <c r="N161" s="42" t="s">
        <v>9226</v>
      </c>
      <c r="O161" s="46">
        <v>2564</v>
      </c>
      <c r="P161" s="42" t="s">
        <v>6402</v>
      </c>
      <c r="Q161" s="42" t="s">
        <v>6401</v>
      </c>
      <c r="R161" s="46">
        <v>9</v>
      </c>
      <c r="S161" s="47">
        <f t="shared" ca="1" si="18"/>
        <v>0.51</v>
      </c>
      <c r="T161" s="47">
        <f t="shared" ca="1" si="19"/>
        <v>0.51</v>
      </c>
      <c r="U161" s="47">
        <f t="shared" ca="1" si="20"/>
        <v>0.63749999999999996</v>
      </c>
      <c r="V161" s="47">
        <f t="shared" ca="1" si="21"/>
        <v>0.63749999999999996</v>
      </c>
      <c r="W161" s="47">
        <f>RANK(Y161,Y1:Y1001,0)</f>
        <v>158</v>
      </c>
      <c r="X161" s="48">
        <v>158</v>
      </c>
      <c r="Y161" s="49">
        <v>1.1875</v>
      </c>
    </row>
    <row r="162" spans="1:25" ht="15.75" customHeight="1" x14ac:dyDescent="0.3">
      <c r="A162" s="42" t="s">
        <v>882</v>
      </c>
      <c r="B162" s="42" t="s">
        <v>9225</v>
      </c>
      <c r="C162" s="42" t="s">
        <v>48</v>
      </c>
      <c r="D162" s="46">
        <v>37</v>
      </c>
      <c r="E162" s="44" t="s">
        <v>9224</v>
      </c>
      <c r="F162" s="45">
        <f t="shared" ca="1" si="22"/>
        <v>34.687159484081675</v>
      </c>
      <c r="G162" s="45" t="str">
        <f t="shared" ca="1" si="23"/>
        <v>31-40</v>
      </c>
      <c r="H162" s="42" t="s">
        <v>509</v>
      </c>
      <c r="I162" s="42" t="s">
        <v>54</v>
      </c>
      <c r="J162" s="42" t="s">
        <v>62</v>
      </c>
      <c r="K162" s="42" t="s">
        <v>44</v>
      </c>
      <c r="L162" s="42" t="s">
        <v>57</v>
      </c>
      <c r="M162" s="46">
        <v>4</v>
      </c>
      <c r="N162" s="42" t="s">
        <v>9223</v>
      </c>
      <c r="O162" s="46">
        <v>2068</v>
      </c>
      <c r="P162" s="42" t="s">
        <v>6402</v>
      </c>
      <c r="Q162" s="42" t="s">
        <v>6401</v>
      </c>
      <c r="R162" s="46">
        <v>12</v>
      </c>
      <c r="S162" s="47">
        <f t="shared" ca="1" si="18"/>
        <v>0.4</v>
      </c>
      <c r="T162" s="47">
        <f t="shared" ca="1" si="19"/>
        <v>0.4</v>
      </c>
      <c r="U162" s="47">
        <f t="shared" ca="1" si="20"/>
        <v>0.5</v>
      </c>
      <c r="V162" s="47">
        <f t="shared" ca="1" si="21"/>
        <v>0.5</v>
      </c>
      <c r="W162" s="47">
        <f>RANK(Y162,Y1:Y1001,0)</f>
        <v>158</v>
      </c>
      <c r="X162" s="48">
        <v>158</v>
      </c>
      <c r="Y162" s="49">
        <v>1.1875</v>
      </c>
    </row>
    <row r="163" spans="1:25" ht="15.75" customHeight="1" x14ac:dyDescent="0.3">
      <c r="A163" s="42" t="s">
        <v>9222</v>
      </c>
      <c r="B163" s="42" t="s">
        <v>9221</v>
      </c>
      <c r="C163" s="42" t="s">
        <v>40</v>
      </c>
      <c r="D163" s="46">
        <v>23</v>
      </c>
      <c r="E163" s="44" t="s">
        <v>9220</v>
      </c>
      <c r="F163" s="45">
        <f t="shared" ca="1" si="22"/>
        <v>25.689899210109076</v>
      </c>
      <c r="G163" s="45" t="str">
        <f t="shared" ca="1" si="23"/>
        <v>21-30</v>
      </c>
      <c r="H163" s="42" t="s">
        <v>1184</v>
      </c>
      <c r="I163" s="42" t="s">
        <v>42</v>
      </c>
      <c r="J163" s="42" t="s">
        <v>43</v>
      </c>
      <c r="K163" s="42" t="s">
        <v>44</v>
      </c>
      <c r="L163" s="42" t="s">
        <v>45</v>
      </c>
      <c r="M163" s="46">
        <v>10</v>
      </c>
      <c r="N163" s="42" t="s">
        <v>9219</v>
      </c>
      <c r="O163" s="46">
        <v>3109</v>
      </c>
      <c r="P163" s="42" t="s">
        <v>6422</v>
      </c>
      <c r="Q163" s="42" t="s">
        <v>6401</v>
      </c>
      <c r="R163" s="46">
        <v>11</v>
      </c>
      <c r="S163" s="47">
        <f t="shared" ca="1" si="18"/>
        <v>0.69</v>
      </c>
      <c r="T163" s="47">
        <f t="shared" ca="1" si="19"/>
        <v>0.86249999999999993</v>
      </c>
      <c r="U163" s="47">
        <f t="shared" ca="1" si="20"/>
        <v>1.078125</v>
      </c>
      <c r="V163" s="47">
        <f t="shared" ca="1" si="21"/>
        <v>0.91640624999999998</v>
      </c>
      <c r="W163" s="47">
        <f>RANK(Y163,Y1:Y1001,0)</f>
        <v>158</v>
      </c>
      <c r="X163" s="48">
        <v>158</v>
      </c>
      <c r="Y163" s="49">
        <v>1.1875</v>
      </c>
    </row>
    <row r="164" spans="1:25" ht="15.75" customHeight="1" x14ac:dyDescent="0.3">
      <c r="A164" s="42" t="s">
        <v>9218</v>
      </c>
      <c r="B164" s="42" t="s">
        <v>9217</v>
      </c>
      <c r="C164" s="42" t="s">
        <v>40</v>
      </c>
      <c r="D164" s="46">
        <v>60</v>
      </c>
      <c r="E164" s="44" t="s">
        <v>9216</v>
      </c>
      <c r="F164" s="45">
        <f t="shared" ca="1" si="22"/>
        <v>51.643323867643325</v>
      </c>
      <c r="G164" s="45" t="str">
        <f t="shared" ca="1" si="23"/>
        <v>51-60</v>
      </c>
      <c r="H164" s="42" t="s">
        <v>354</v>
      </c>
      <c r="I164" s="42" t="s">
        <v>84</v>
      </c>
      <c r="J164" s="42" t="s">
        <v>62</v>
      </c>
      <c r="K164" s="42" t="s">
        <v>44</v>
      </c>
      <c r="L164" s="42" t="s">
        <v>45</v>
      </c>
      <c r="M164" s="46">
        <v>9</v>
      </c>
      <c r="N164" s="42" t="s">
        <v>9215</v>
      </c>
      <c r="O164" s="46">
        <v>2326</v>
      </c>
      <c r="P164" s="42" t="s">
        <v>6402</v>
      </c>
      <c r="Q164" s="42" t="s">
        <v>6401</v>
      </c>
      <c r="R164" s="46">
        <v>2</v>
      </c>
      <c r="S164" s="47">
        <f t="shared" ca="1" si="18"/>
        <v>0.67</v>
      </c>
      <c r="T164" s="47">
        <f t="shared" ca="1" si="19"/>
        <v>0.83750000000000002</v>
      </c>
      <c r="U164" s="47">
        <f t="shared" ca="1" si="20"/>
        <v>0.83750000000000002</v>
      </c>
      <c r="V164" s="47">
        <f t="shared" ca="1" si="21"/>
        <v>0.83750000000000002</v>
      </c>
      <c r="W164" s="47">
        <f>RANK(Y164,Y1:Y1001,0)</f>
        <v>163</v>
      </c>
      <c r="X164" s="48">
        <v>163</v>
      </c>
      <c r="Y164" s="49">
        <v>1.1820312500000001</v>
      </c>
    </row>
    <row r="165" spans="1:25" ht="15.75" customHeight="1" x14ac:dyDescent="0.3">
      <c r="A165" s="42" t="s">
        <v>9214</v>
      </c>
      <c r="B165" s="42" t="s">
        <v>9213</v>
      </c>
      <c r="C165" s="42" t="s">
        <v>48</v>
      </c>
      <c r="D165" s="46">
        <v>96</v>
      </c>
      <c r="E165" s="44" t="s">
        <v>9212</v>
      </c>
      <c r="F165" s="45">
        <f t="shared" ca="1" si="22"/>
        <v>69.788529347095377</v>
      </c>
      <c r="G165" s="45" t="str">
        <f t="shared" ca="1" si="23"/>
        <v>61-70</v>
      </c>
      <c r="H165" s="42" t="s">
        <v>1597</v>
      </c>
      <c r="I165" s="42" t="s">
        <v>61</v>
      </c>
      <c r="J165" s="42" t="s">
        <v>66</v>
      </c>
      <c r="K165" s="42" t="s">
        <v>44</v>
      </c>
      <c r="L165" s="42" t="s">
        <v>45</v>
      </c>
      <c r="M165" s="46">
        <v>19</v>
      </c>
      <c r="N165" s="42" t="s">
        <v>9211</v>
      </c>
      <c r="O165" s="46">
        <v>4011</v>
      </c>
      <c r="P165" s="42" t="s">
        <v>6406</v>
      </c>
      <c r="Q165" s="42" t="s">
        <v>6401</v>
      </c>
      <c r="R165" s="46">
        <v>3</v>
      </c>
      <c r="S165" s="47">
        <f t="shared" ca="1" si="18"/>
        <v>0.71</v>
      </c>
      <c r="T165" s="47">
        <f t="shared" ca="1" si="19"/>
        <v>0.88749999999999996</v>
      </c>
      <c r="U165" s="47">
        <f t="shared" ca="1" si="20"/>
        <v>1.109375</v>
      </c>
      <c r="V165" s="47">
        <f t="shared" ca="1" si="21"/>
        <v>1.109375</v>
      </c>
      <c r="W165" s="47">
        <f>RANK(Y165,Y1:Y1001,0)</f>
        <v>163</v>
      </c>
      <c r="X165" s="48">
        <v>163</v>
      </c>
      <c r="Y165" s="49">
        <v>1.1820312500000001</v>
      </c>
    </row>
    <row r="166" spans="1:25" ht="15.75" customHeight="1" x14ac:dyDescent="0.3">
      <c r="A166" s="42" t="s">
        <v>9210</v>
      </c>
      <c r="B166" s="42" t="s">
        <v>9209</v>
      </c>
      <c r="C166" s="42" t="s">
        <v>40</v>
      </c>
      <c r="D166" s="46">
        <v>3</v>
      </c>
      <c r="E166" s="44" t="s">
        <v>9208</v>
      </c>
      <c r="F166" s="45">
        <f t="shared" ca="1" si="22"/>
        <v>41.903597840246064</v>
      </c>
      <c r="G166" s="45" t="str">
        <f t="shared" ca="1" si="23"/>
        <v>41-50</v>
      </c>
      <c r="H166" s="42" t="s">
        <v>176</v>
      </c>
      <c r="I166" s="42" t="s">
        <v>61</v>
      </c>
      <c r="J166" s="42" t="s">
        <v>43</v>
      </c>
      <c r="K166" s="42" t="s">
        <v>44</v>
      </c>
      <c r="L166" s="42" t="s">
        <v>45</v>
      </c>
      <c r="M166" s="46">
        <v>3</v>
      </c>
      <c r="N166" s="42" t="s">
        <v>9207</v>
      </c>
      <c r="O166" s="46">
        <v>2073</v>
      </c>
      <c r="P166" s="42" t="s">
        <v>6402</v>
      </c>
      <c r="Q166" s="42" t="s">
        <v>6401</v>
      </c>
      <c r="R166" s="46">
        <v>11</v>
      </c>
      <c r="S166" s="47">
        <f t="shared" ca="1" si="18"/>
        <v>0.61</v>
      </c>
      <c r="T166" s="47">
        <f t="shared" ca="1" si="19"/>
        <v>0.76249999999999996</v>
      </c>
      <c r="U166" s="47">
        <f t="shared" ca="1" si="20"/>
        <v>0.953125</v>
      </c>
      <c r="V166" s="47">
        <f t="shared" ca="1" si="21"/>
        <v>0.81015625000000002</v>
      </c>
      <c r="W166" s="47">
        <f>RANK(Y166,Y1:Y1001,0)</f>
        <v>163</v>
      </c>
      <c r="X166" s="48">
        <v>163</v>
      </c>
      <c r="Y166" s="49">
        <v>1.1820312500000001</v>
      </c>
    </row>
    <row r="167" spans="1:25" ht="15.75" customHeight="1" x14ac:dyDescent="0.3">
      <c r="A167" s="42" t="s">
        <v>9206</v>
      </c>
      <c r="B167" s="42" t="s">
        <v>9205</v>
      </c>
      <c r="C167" s="42" t="s">
        <v>48</v>
      </c>
      <c r="D167" s="46">
        <v>55</v>
      </c>
      <c r="E167" s="44" t="s">
        <v>9204</v>
      </c>
      <c r="F167" s="45">
        <f t="shared" ca="1" si="22"/>
        <v>45.098118388191267</v>
      </c>
      <c r="G167" s="45" t="str">
        <f t="shared" ca="1" si="23"/>
        <v>41-50</v>
      </c>
      <c r="H167" s="42" t="s">
        <v>599</v>
      </c>
      <c r="I167" s="42" t="s">
        <v>42</v>
      </c>
      <c r="J167" s="42" t="s">
        <v>43</v>
      </c>
      <c r="K167" s="42" t="s">
        <v>44</v>
      </c>
      <c r="L167" s="42" t="s">
        <v>57</v>
      </c>
      <c r="M167" s="46">
        <v>4</v>
      </c>
      <c r="N167" s="42" t="s">
        <v>9203</v>
      </c>
      <c r="O167" s="46">
        <v>2227</v>
      </c>
      <c r="P167" s="42" t="s">
        <v>6402</v>
      </c>
      <c r="Q167" s="42" t="s">
        <v>6401</v>
      </c>
      <c r="R167" s="46">
        <v>10</v>
      </c>
      <c r="S167" s="47">
        <f t="shared" ca="1" si="18"/>
        <v>0.53</v>
      </c>
      <c r="T167" s="47">
        <f t="shared" ca="1" si="19"/>
        <v>0.53</v>
      </c>
      <c r="U167" s="47">
        <f t="shared" ca="1" si="20"/>
        <v>0.66250000000000009</v>
      </c>
      <c r="V167" s="47">
        <f t="shared" ca="1" si="21"/>
        <v>0.5631250000000001</v>
      </c>
      <c r="W167" s="47">
        <f>RANK(Y167,Y1:Y1001,0)</f>
        <v>166</v>
      </c>
      <c r="X167" s="48">
        <v>166</v>
      </c>
      <c r="Y167" s="49">
        <v>1.175</v>
      </c>
    </row>
    <row r="168" spans="1:25" ht="15.75" customHeight="1" x14ac:dyDescent="0.3">
      <c r="A168" s="42" t="s">
        <v>7962</v>
      </c>
      <c r="B168" s="42" t="s">
        <v>3544</v>
      </c>
      <c r="C168" s="42" t="s">
        <v>40</v>
      </c>
      <c r="D168" s="46">
        <v>65</v>
      </c>
      <c r="E168" s="44" t="s">
        <v>9202</v>
      </c>
      <c r="F168" s="45">
        <f t="shared" ca="1" si="22"/>
        <v>48.084419758054281</v>
      </c>
      <c r="G168" s="45" t="str">
        <f t="shared" ca="1" si="23"/>
        <v>41-50</v>
      </c>
      <c r="H168" s="42" t="s">
        <v>354</v>
      </c>
      <c r="I168" s="42" t="s">
        <v>50</v>
      </c>
      <c r="J168" s="42" t="s">
        <v>66</v>
      </c>
      <c r="K168" s="42" t="s">
        <v>44</v>
      </c>
      <c r="L168" s="42" t="s">
        <v>57</v>
      </c>
      <c r="M168" s="46">
        <v>12</v>
      </c>
      <c r="N168" s="42" t="s">
        <v>9201</v>
      </c>
      <c r="O168" s="46">
        <v>2471</v>
      </c>
      <c r="P168" s="42" t="s">
        <v>6402</v>
      </c>
      <c r="Q168" s="42" t="s">
        <v>6401</v>
      </c>
      <c r="R168" s="46">
        <v>3</v>
      </c>
      <c r="S168" s="47">
        <f t="shared" ca="1" si="18"/>
        <v>0.95</v>
      </c>
      <c r="T168" s="47">
        <f t="shared" ca="1" si="19"/>
        <v>0.95</v>
      </c>
      <c r="U168" s="47">
        <f t="shared" ca="1" si="20"/>
        <v>0.95</v>
      </c>
      <c r="V168" s="47">
        <f t="shared" ca="1" si="21"/>
        <v>0.95</v>
      </c>
      <c r="W168" s="47">
        <f>RANK(Y168,Y1:Y1001,0)</f>
        <v>166</v>
      </c>
      <c r="X168" s="48">
        <v>166</v>
      </c>
      <c r="Y168" s="49">
        <v>1.175</v>
      </c>
    </row>
    <row r="169" spans="1:25" ht="15.75" customHeight="1" x14ac:dyDescent="0.3">
      <c r="A169" s="42" t="s">
        <v>9200</v>
      </c>
      <c r="B169" s="42" t="s">
        <v>9199</v>
      </c>
      <c r="C169" s="42" t="s">
        <v>40</v>
      </c>
      <c r="D169" s="46">
        <v>55</v>
      </c>
      <c r="E169" s="44" t="s">
        <v>9198</v>
      </c>
      <c r="F169" s="45">
        <f t="shared" ca="1" si="22"/>
        <v>32.270721127917291</v>
      </c>
      <c r="G169" s="45" t="str">
        <f t="shared" ca="1" si="23"/>
        <v>31-40</v>
      </c>
      <c r="H169" s="42" t="s">
        <v>425</v>
      </c>
      <c r="I169" s="42" t="s">
        <v>84</v>
      </c>
      <c r="J169" s="42" t="s">
        <v>43</v>
      </c>
      <c r="K169" s="42" t="s">
        <v>44</v>
      </c>
      <c r="L169" s="42" t="s">
        <v>45</v>
      </c>
      <c r="M169" s="46">
        <v>8</v>
      </c>
      <c r="N169" s="42" t="s">
        <v>9197</v>
      </c>
      <c r="O169" s="46">
        <v>4350</v>
      </c>
      <c r="P169" s="42" t="s">
        <v>6406</v>
      </c>
      <c r="Q169" s="42" t="s">
        <v>6401</v>
      </c>
      <c r="R169" s="46">
        <v>4</v>
      </c>
      <c r="S169" s="47">
        <f t="shared" ca="1" si="18"/>
        <v>0.67</v>
      </c>
      <c r="T169" s="47">
        <f t="shared" ca="1" si="19"/>
        <v>0.83750000000000002</v>
      </c>
      <c r="U169" s="47">
        <f t="shared" ca="1" si="20"/>
        <v>0.83750000000000002</v>
      </c>
      <c r="V169" s="47">
        <f t="shared" ca="1" si="21"/>
        <v>0.71187500000000004</v>
      </c>
      <c r="W169" s="47">
        <f>RANK(Y169,Y1:Y1001,0)</f>
        <v>166</v>
      </c>
      <c r="X169" s="48">
        <v>166</v>
      </c>
      <c r="Y169" s="49">
        <v>1.175</v>
      </c>
    </row>
    <row r="170" spans="1:25" ht="15.75" customHeight="1" x14ac:dyDescent="0.3">
      <c r="A170" s="42" t="s">
        <v>9196</v>
      </c>
      <c r="B170" s="42" t="s">
        <v>9195</v>
      </c>
      <c r="C170" s="42" t="s">
        <v>40</v>
      </c>
      <c r="D170" s="46">
        <v>99</v>
      </c>
      <c r="E170" s="44" t="s">
        <v>9194</v>
      </c>
      <c r="F170" s="45">
        <f t="shared" ca="1" si="22"/>
        <v>68.810447155314549</v>
      </c>
      <c r="G170" s="45" t="str">
        <f t="shared" ca="1" si="23"/>
        <v>61-70</v>
      </c>
      <c r="H170" s="42" t="s">
        <v>404</v>
      </c>
      <c r="I170" s="42" t="s">
        <v>65</v>
      </c>
      <c r="J170" s="42" t="s">
        <v>62</v>
      </c>
      <c r="K170" s="42" t="s">
        <v>44</v>
      </c>
      <c r="L170" s="42" t="s">
        <v>57</v>
      </c>
      <c r="M170" s="46">
        <v>15</v>
      </c>
      <c r="N170" s="42" t="s">
        <v>9193</v>
      </c>
      <c r="O170" s="46">
        <v>3752</v>
      </c>
      <c r="P170" s="42" t="s">
        <v>6422</v>
      </c>
      <c r="Q170" s="42" t="s">
        <v>6401</v>
      </c>
      <c r="R170" s="46">
        <v>9</v>
      </c>
      <c r="S170" s="47">
        <f t="shared" ca="1" si="18"/>
        <v>0.56999999999999995</v>
      </c>
      <c r="T170" s="47">
        <f t="shared" ca="1" si="19"/>
        <v>0.56999999999999995</v>
      </c>
      <c r="U170" s="47">
        <f t="shared" ca="1" si="20"/>
        <v>0.71249999999999991</v>
      </c>
      <c r="V170" s="47">
        <f t="shared" ca="1" si="21"/>
        <v>0.71249999999999991</v>
      </c>
      <c r="W170" s="47">
        <f>RANK(Y170,Y1:Y1001,0)</f>
        <v>166</v>
      </c>
      <c r="X170" s="48">
        <v>166</v>
      </c>
      <c r="Y170" s="49">
        <v>1.175</v>
      </c>
    </row>
    <row r="171" spans="1:25" ht="15.75" customHeight="1" x14ac:dyDescent="0.3">
      <c r="A171" s="42" t="s">
        <v>9192</v>
      </c>
      <c r="B171" s="42" t="s">
        <v>9191</v>
      </c>
      <c r="C171" s="42" t="s">
        <v>48</v>
      </c>
      <c r="D171" s="46">
        <v>33</v>
      </c>
      <c r="E171" s="44" t="s">
        <v>9190</v>
      </c>
      <c r="F171" s="45">
        <f t="shared" ca="1" si="22"/>
        <v>35.22414578545154</v>
      </c>
      <c r="G171" s="45" t="str">
        <f t="shared" ca="1" si="23"/>
        <v>31-40</v>
      </c>
      <c r="H171" s="42" t="s">
        <v>347</v>
      </c>
      <c r="I171" s="42" t="s">
        <v>75</v>
      </c>
      <c r="J171" s="42" t="s">
        <v>62</v>
      </c>
      <c r="K171" s="42" t="s">
        <v>44</v>
      </c>
      <c r="L171" s="42" t="s">
        <v>57</v>
      </c>
      <c r="M171" s="46">
        <v>13</v>
      </c>
      <c r="N171" s="42" t="s">
        <v>9189</v>
      </c>
      <c r="O171" s="46">
        <v>3805</v>
      </c>
      <c r="P171" s="42" t="s">
        <v>6422</v>
      </c>
      <c r="Q171" s="42" t="s">
        <v>6401</v>
      </c>
      <c r="R171" s="46">
        <v>7</v>
      </c>
      <c r="S171" s="47">
        <f t="shared" ca="1" si="18"/>
        <v>0.92</v>
      </c>
      <c r="T171" s="47">
        <f t="shared" ca="1" si="19"/>
        <v>0.92</v>
      </c>
      <c r="U171" s="47">
        <f t="shared" ca="1" si="20"/>
        <v>0.92</v>
      </c>
      <c r="V171" s="47">
        <f t="shared" ca="1" si="21"/>
        <v>0.92</v>
      </c>
      <c r="W171" s="47">
        <f>RANK(Y171,Y1:Y1001,0)</f>
        <v>166</v>
      </c>
      <c r="X171" s="48">
        <v>166</v>
      </c>
      <c r="Y171" s="49">
        <v>1.175</v>
      </c>
    </row>
    <row r="172" spans="1:25" ht="15.75" customHeight="1" x14ac:dyDescent="0.3">
      <c r="A172" s="42" t="s">
        <v>9188</v>
      </c>
      <c r="B172" s="42" t="s">
        <v>2346</v>
      </c>
      <c r="C172" s="42" t="s">
        <v>40</v>
      </c>
      <c r="D172" s="46">
        <v>42</v>
      </c>
      <c r="E172" s="44" t="s">
        <v>9187</v>
      </c>
      <c r="F172" s="45">
        <f t="shared" ca="1" si="22"/>
        <v>65.881680032026878</v>
      </c>
      <c r="G172" s="45" t="str">
        <f t="shared" ca="1" si="23"/>
        <v>61-70</v>
      </c>
      <c r="H172" s="42" t="s">
        <v>3654</v>
      </c>
      <c r="I172" s="42" t="s">
        <v>61</v>
      </c>
      <c r="J172" s="42" t="s">
        <v>62</v>
      </c>
      <c r="K172" s="42" t="s">
        <v>44</v>
      </c>
      <c r="L172" s="42" t="s">
        <v>57</v>
      </c>
      <c r="M172" s="46">
        <v>14</v>
      </c>
      <c r="N172" s="42" t="s">
        <v>9186</v>
      </c>
      <c r="O172" s="46">
        <v>2205</v>
      </c>
      <c r="P172" s="42" t="s">
        <v>6402</v>
      </c>
      <c r="Q172" s="42" t="s">
        <v>6401</v>
      </c>
      <c r="R172" s="46">
        <v>9</v>
      </c>
      <c r="S172" s="47">
        <f t="shared" ca="1" si="18"/>
        <v>0.61</v>
      </c>
      <c r="T172" s="47">
        <f t="shared" ca="1" si="19"/>
        <v>0.61</v>
      </c>
      <c r="U172" s="47">
        <f t="shared" ca="1" si="20"/>
        <v>0.76249999999999996</v>
      </c>
      <c r="V172" s="47">
        <f t="shared" ca="1" si="21"/>
        <v>0.76249999999999996</v>
      </c>
      <c r="W172" s="47">
        <f>RANK(Y172,Y1:Y1001,0)</f>
        <v>166</v>
      </c>
      <c r="X172" s="48">
        <v>166</v>
      </c>
      <c r="Y172" s="49">
        <v>1.175</v>
      </c>
    </row>
    <row r="173" spans="1:25" ht="15.75" customHeight="1" x14ac:dyDescent="0.3">
      <c r="A173" s="42" t="s">
        <v>9185</v>
      </c>
      <c r="B173" s="42" t="s">
        <v>9184</v>
      </c>
      <c r="C173" s="42" t="s">
        <v>48</v>
      </c>
      <c r="D173" s="46">
        <v>36</v>
      </c>
      <c r="E173" s="44" t="s">
        <v>9183</v>
      </c>
      <c r="F173" s="45">
        <f t="shared" ca="1" si="22"/>
        <v>65.163871812848797</v>
      </c>
      <c r="G173" s="45" t="str">
        <f t="shared" ca="1" si="23"/>
        <v>61-70</v>
      </c>
      <c r="H173" s="42" t="s">
        <v>1066</v>
      </c>
      <c r="I173" s="42" t="s">
        <v>54</v>
      </c>
      <c r="J173" s="42" t="s">
        <v>43</v>
      </c>
      <c r="K173" s="42" t="s">
        <v>44</v>
      </c>
      <c r="L173" s="42" t="s">
        <v>45</v>
      </c>
      <c r="M173" s="46">
        <v>10</v>
      </c>
      <c r="N173" s="42" t="s">
        <v>9182</v>
      </c>
      <c r="O173" s="46">
        <v>2126</v>
      </c>
      <c r="P173" s="42" t="s">
        <v>6402</v>
      </c>
      <c r="Q173" s="42" t="s">
        <v>6401</v>
      </c>
      <c r="R173" s="46">
        <v>11</v>
      </c>
      <c r="S173" s="47">
        <f t="shared" ca="1" si="18"/>
        <v>0.65</v>
      </c>
      <c r="T173" s="47">
        <f t="shared" ca="1" si="19"/>
        <v>0.8125</v>
      </c>
      <c r="U173" s="47">
        <f t="shared" ca="1" si="20"/>
        <v>1.015625</v>
      </c>
      <c r="V173" s="47">
        <f t="shared" ca="1" si="21"/>
        <v>0.86328125</v>
      </c>
      <c r="W173" s="47">
        <f>RANK(Y173,Y1:Y1001,0)</f>
        <v>166</v>
      </c>
      <c r="X173" s="48">
        <v>166</v>
      </c>
      <c r="Y173" s="49">
        <v>1.175</v>
      </c>
    </row>
    <row r="174" spans="1:25" ht="15.75" customHeight="1" x14ac:dyDescent="0.3">
      <c r="A174" s="42" t="s">
        <v>9181</v>
      </c>
      <c r="B174" s="42" t="s">
        <v>9180</v>
      </c>
      <c r="C174" s="42" t="s">
        <v>48</v>
      </c>
      <c r="D174" s="46">
        <v>60</v>
      </c>
      <c r="E174" s="44" t="s">
        <v>9179</v>
      </c>
      <c r="F174" s="45">
        <f t="shared" ca="1" si="22"/>
        <v>31.402227977232364</v>
      </c>
      <c r="G174" s="45" t="str">
        <f t="shared" ca="1" si="23"/>
        <v>31-40</v>
      </c>
      <c r="H174" s="42" t="s">
        <v>154</v>
      </c>
      <c r="I174" s="42" t="s">
        <v>50</v>
      </c>
      <c r="J174" s="42" t="s">
        <v>43</v>
      </c>
      <c r="K174" s="42" t="s">
        <v>44</v>
      </c>
      <c r="L174" s="42" t="s">
        <v>45</v>
      </c>
      <c r="M174" s="46">
        <v>4</v>
      </c>
      <c r="N174" s="42" t="s">
        <v>9178</v>
      </c>
      <c r="O174" s="46">
        <v>2209</v>
      </c>
      <c r="P174" s="42" t="s">
        <v>6402</v>
      </c>
      <c r="Q174" s="42" t="s">
        <v>6401</v>
      </c>
      <c r="R174" s="46">
        <v>6</v>
      </c>
      <c r="S174" s="47">
        <f t="shared" ca="1" si="18"/>
        <v>0.46</v>
      </c>
      <c r="T174" s="47">
        <f t="shared" ca="1" si="19"/>
        <v>0.57500000000000007</v>
      </c>
      <c r="U174" s="47">
        <f t="shared" ca="1" si="20"/>
        <v>0.57500000000000007</v>
      </c>
      <c r="V174" s="47">
        <f t="shared" ca="1" si="21"/>
        <v>0.48875000000000002</v>
      </c>
      <c r="W174" s="47">
        <f>RANK(Y174,Y1:Y1001,0)</f>
        <v>173</v>
      </c>
      <c r="X174" s="48">
        <v>173</v>
      </c>
      <c r="Y174" s="49">
        <v>1.171875</v>
      </c>
    </row>
    <row r="175" spans="1:25" ht="15.75" customHeight="1" x14ac:dyDescent="0.3">
      <c r="A175" s="42" t="s">
        <v>9177</v>
      </c>
      <c r="B175" s="42" t="s">
        <v>9176</v>
      </c>
      <c r="C175" s="42" t="s">
        <v>48</v>
      </c>
      <c r="D175" s="46">
        <v>56</v>
      </c>
      <c r="E175" s="44" t="s">
        <v>9175</v>
      </c>
      <c r="F175" s="45">
        <f t="shared" ca="1" si="22"/>
        <v>26.144693730657021</v>
      </c>
      <c r="G175" s="45" t="str">
        <f t="shared" ca="1" si="23"/>
        <v>21-30</v>
      </c>
      <c r="H175" s="42" t="s">
        <v>483</v>
      </c>
      <c r="I175" s="42" t="s">
        <v>84</v>
      </c>
      <c r="J175" s="42" t="s">
        <v>62</v>
      </c>
      <c r="K175" s="42" t="s">
        <v>44</v>
      </c>
      <c r="L175" s="42" t="s">
        <v>45</v>
      </c>
      <c r="M175" s="46">
        <v>16</v>
      </c>
      <c r="N175" s="42" t="s">
        <v>9174</v>
      </c>
      <c r="O175" s="46">
        <v>3850</v>
      </c>
      <c r="P175" s="42" t="s">
        <v>6422</v>
      </c>
      <c r="Q175" s="42" t="s">
        <v>6401</v>
      </c>
      <c r="R175" s="46">
        <v>1</v>
      </c>
      <c r="S175" s="47">
        <f t="shared" ca="1" si="18"/>
        <v>0.47</v>
      </c>
      <c r="T175" s="47">
        <f t="shared" ca="1" si="19"/>
        <v>0.58749999999999991</v>
      </c>
      <c r="U175" s="47">
        <f t="shared" ca="1" si="20"/>
        <v>0.58749999999999991</v>
      </c>
      <c r="V175" s="47">
        <f t="shared" ca="1" si="21"/>
        <v>0.58749999999999991</v>
      </c>
      <c r="W175" s="47">
        <f>RANK(Y175,Y1:Y1001,0)</f>
        <v>174</v>
      </c>
      <c r="X175" s="48">
        <v>174</v>
      </c>
      <c r="Y175" s="49">
        <v>1.16875</v>
      </c>
    </row>
    <row r="176" spans="1:25" ht="15.75" customHeight="1" x14ac:dyDescent="0.3">
      <c r="A176" s="42" t="s">
        <v>9173</v>
      </c>
      <c r="B176" s="42" t="s">
        <v>9172</v>
      </c>
      <c r="C176" s="42" t="s">
        <v>40</v>
      </c>
      <c r="D176" s="46">
        <v>72</v>
      </c>
      <c r="E176" s="44" t="s">
        <v>9171</v>
      </c>
      <c r="F176" s="45">
        <f t="shared" ca="1" si="22"/>
        <v>65.626885511478932</v>
      </c>
      <c r="G176" s="45" t="str">
        <f t="shared" ca="1" si="23"/>
        <v>61-70</v>
      </c>
      <c r="H176" s="42" t="s">
        <v>1814</v>
      </c>
      <c r="I176" s="42" t="s">
        <v>54</v>
      </c>
      <c r="J176" s="42" t="s">
        <v>43</v>
      </c>
      <c r="K176" s="42" t="s">
        <v>44</v>
      </c>
      <c r="L176" s="42" t="s">
        <v>57</v>
      </c>
      <c r="M176" s="46">
        <v>5</v>
      </c>
      <c r="N176" s="42" t="s">
        <v>9170</v>
      </c>
      <c r="O176" s="46">
        <v>3038</v>
      </c>
      <c r="P176" s="42" t="s">
        <v>6422</v>
      </c>
      <c r="Q176" s="42" t="s">
        <v>6401</v>
      </c>
      <c r="R176" s="46">
        <v>8</v>
      </c>
      <c r="S176" s="47">
        <f t="shared" ca="1" si="18"/>
        <v>0.95</v>
      </c>
      <c r="T176" s="47">
        <f t="shared" ca="1" si="19"/>
        <v>0.95</v>
      </c>
      <c r="U176" s="47">
        <f t="shared" ca="1" si="20"/>
        <v>0.95</v>
      </c>
      <c r="V176" s="47">
        <f t="shared" ca="1" si="21"/>
        <v>0.8075</v>
      </c>
      <c r="W176" s="47">
        <f>RANK(Y176,Y1:Y1001,0)</f>
        <v>174</v>
      </c>
      <c r="X176" s="48">
        <v>174</v>
      </c>
      <c r="Y176" s="49">
        <v>1.16875</v>
      </c>
    </row>
    <row r="177" spans="1:25" ht="15.75" customHeight="1" x14ac:dyDescent="0.3">
      <c r="A177" s="42" t="s">
        <v>6115</v>
      </c>
      <c r="B177" s="42" t="s">
        <v>9169</v>
      </c>
      <c r="C177" s="42" t="s">
        <v>40</v>
      </c>
      <c r="D177" s="46">
        <v>54</v>
      </c>
      <c r="E177" s="44" t="s">
        <v>9168</v>
      </c>
      <c r="F177" s="45">
        <f t="shared" ca="1" si="22"/>
        <v>28.772090990930991</v>
      </c>
      <c r="G177" s="45" t="str">
        <f t="shared" ca="1" si="23"/>
        <v>21-30</v>
      </c>
      <c r="H177" s="42" t="s">
        <v>289</v>
      </c>
      <c r="I177" s="42" t="s">
        <v>138</v>
      </c>
      <c r="J177" s="42" t="s">
        <v>66</v>
      </c>
      <c r="K177" s="42" t="s">
        <v>44</v>
      </c>
      <c r="L177" s="42" t="s">
        <v>57</v>
      </c>
      <c r="M177" s="46">
        <v>7</v>
      </c>
      <c r="N177" s="42" t="s">
        <v>9167</v>
      </c>
      <c r="O177" s="46">
        <v>2146</v>
      </c>
      <c r="P177" s="42" t="s">
        <v>6402</v>
      </c>
      <c r="Q177" s="42" t="s">
        <v>6401</v>
      </c>
      <c r="R177" s="46">
        <v>9</v>
      </c>
      <c r="S177" s="47">
        <f t="shared" ca="1" si="18"/>
        <v>0.83</v>
      </c>
      <c r="T177" s="47">
        <f t="shared" ca="1" si="19"/>
        <v>0.83</v>
      </c>
      <c r="U177" s="47">
        <f t="shared" ca="1" si="20"/>
        <v>1.0374999999999999</v>
      </c>
      <c r="V177" s="47">
        <f t="shared" ca="1" si="21"/>
        <v>1.0374999999999999</v>
      </c>
      <c r="W177" s="47">
        <f>RANK(Y177,Y1:Y1001,0)</f>
        <v>174</v>
      </c>
      <c r="X177" s="48">
        <v>174</v>
      </c>
      <c r="Y177" s="49">
        <v>1.16875</v>
      </c>
    </row>
    <row r="178" spans="1:25" ht="15.75" customHeight="1" x14ac:dyDescent="0.3">
      <c r="A178" s="42" t="s">
        <v>4569</v>
      </c>
      <c r="B178" s="42" t="s">
        <v>9166</v>
      </c>
      <c r="C178" s="42" t="s">
        <v>40</v>
      </c>
      <c r="D178" s="46">
        <v>79</v>
      </c>
      <c r="E178" s="44" t="s">
        <v>9165</v>
      </c>
      <c r="F178" s="45">
        <f t="shared" ca="1" si="22"/>
        <v>82.240584141615926</v>
      </c>
      <c r="G178" s="45" t="str">
        <f t="shared" ca="1" si="23"/>
        <v>81-90</v>
      </c>
      <c r="H178" s="42" t="s">
        <v>243</v>
      </c>
      <c r="I178" s="42" t="s">
        <v>61</v>
      </c>
      <c r="J178" s="42" t="s">
        <v>66</v>
      </c>
      <c r="K178" s="42" t="s">
        <v>44</v>
      </c>
      <c r="L178" s="42" t="s">
        <v>45</v>
      </c>
      <c r="M178" s="46">
        <v>9</v>
      </c>
      <c r="N178" s="42" t="s">
        <v>9164</v>
      </c>
      <c r="O178" s="46">
        <v>3122</v>
      </c>
      <c r="P178" s="42" t="s">
        <v>6422</v>
      </c>
      <c r="Q178" s="42" t="s">
        <v>6401</v>
      </c>
      <c r="R178" s="46">
        <v>7</v>
      </c>
      <c r="S178" s="47">
        <f t="shared" ca="1" si="18"/>
        <v>0.69</v>
      </c>
      <c r="T178" s="47">
        <f t="shared" ca="1" si="19"/>
        <v>0.86249999999999993</v>
      </c>
      <c r="U178" s="47">
        <f t="shared" ca="1" si="20"/>
        <v>0.86249999999999993</v>
      </c>
      <c r="V178" s="47">
        <f t="shared" ca="1" si="21"/>
        <v>0.86249999999999993</v>
      </c>
      <c r="W178" s="47">
        <f>RANK(Y178,Y1:Y1001,0)</f>
        <v>177</v>
      </c>
      <c r="X178" s="48">
        <v>177</v>
      </c>
      <c r="Y178" s="49">
        <v>1.1625000000000001</v>
      </c>
    </row>
    <row r="179" spans="1:25" ht="15.75" customHeight="1" x14ac:dyDescent="0.3">
      <c r="A179" s="42" t="s">
        <v>2974</v>
      </c>
      <c r="B179" s="42" t="s">
        <v>9163</v>
      </c>
      <c r="C179" s="42" t="s">
        <v>48</v>
      </c>
      <c r="D179" s="46">
        <v>51</v>
      </c>
      <c r="E179" s="44" t="s">
        <v>9162</v>
      </c>
      <c r="F179" s="45">
        <f t="shared" ca="1" si="22"/>
        <v>69.059762223807709</v>
      </c>
      <c r="G179" s="45" t="str">
        <f t="shared" ca="1" si="23"/>
        <v>61-70</v>
      </c>
      <c r="H179" s="42" t="s">
        <v>1005</v>
      </c>
      <c r="I179" s="42" t="s">
        <v>84</v>
      </c>
      <c r="J179" s="42" t="s">
        <v>43</v>
      </c>
      <c r="K179" s="42" t="s">
        <v>44</v>
      </c>
      <c r="L179" s="42" t="s">
        <v>57</v>
      </c>
      <c r="M179" s="46">
        <v>16</v>
      </c>
      <c r="N179" s="42" t="s">
        <v>9161</v>
      </c>
      <c r="O179" s="46">
        <v>2066</v>
      </c>
      <c r="P179" s="42" t="s">
        <v>6402</v>
      </c>
      <c r="Q179" s="42" t="s">
        <v>6401</v>
      </c>
      <c r="R179" s="46">
        <v>9</v>
      </c>
      <c r="S179" s="47">
        <f t="shared" ca="1" si="18"/>
        <v>0.96</v>
      </c>
      <c r="T179" s="47">
        <f t="shared" ca="1" si="19"/>
        <v>0.96</v>
      </c>
      <c r="U179" s="47">
        <f t="shared" ca="1" si="20"/>
        <v>1.2</v>
      </c>
      <c r="V179" s="47">
        <f t="shared" ca="1" si="21"/>
        <v>1.02</v>
      </c>
      <c r="W179" s="47">
        <f>RANK(Y179,Y1:Y1001,0)</f>
        <v>177</v>
      </c>
      <c r="X179" s="48">
        <v>177</v>
      </c>
      <c r="Y179" s="49">
        <v>1.1625000000000001</v>
      </c>
    </row>
    <row r="180" spans="1:25" ht="15.75" customHeight="1" x14ac:dyDescent="0.3">
      <c r="A180" s="42" t="s">
        <v>9160</v>
      </c>
      <c r="B180" s="42" t="s">
        <v>9159</v>
      </c>
      <c r="C180" s="42" t="s">
        <v>48</v>
      </c>
      <c r="D180" s="46">
        <v>92</v>
      </c>
      <c r="E180" s="44" t="s">
        <v>9158</v>
      </c>
      <c r="F180" s="45">
        <f t="shared" ca="1" si="22"/>
        <v>70.325515648465242</v>
      </c>
      <c r="G180" s="45" t="str">
        <f t="shared" ca="1" si="23"/>
        <v>71-80</v>
      </c>
      <c r="H180" s="42" t="s">
        <v>688</v>
      </c>
      <c r="I180" s="42" t="s">
        <v>65</v>
      </c>
      <c r="J180" s="42" t="s">
        <v>43</v>
      </c>
      <c r="K180" s="42" t="s">
        <v>44</v>
      </c>
      <c r="L180" s="42" t="s">
        <v>45</v>
      </c>
      <c r="M180" s="46">
        <v>13</v>
      </c>
      <c r="N180" s="42" t="s">
        <v>9157</v>
      </c>
      <c r="O180" s="46">
        <v>2120</v>
      </c>
      <c r="P180" s="42" t="s">
        <v>6402</v>
      </c>
      <c r="Q180" s="42" t="s">
        <v>6401</v>
      </c>
      <c r="R180" s="46">
        <v>10</v>
      </c>
      <c r="S180" s="47">
        <f t="shared" ca="1" si="18"/>
        <v>1.07</v>
      </c>
      <c r="T180" s="47">
        <f t="shared" ca="1" si="19"/>
        <v>1.3375000000000001</v>
      </c>
      <c r="U180" s="47">
        <f t="shared" ca="1" si="20"/>
        <v>1.6718750000000002</v>
      </c>
      <c r="V180" s="47">
        <f t="shared" ca="1" si="21"/>
        <v>1.42109375</v>
      </c>
      <c r="W180" s="47">
        <f>RANK(Y180,Y1:Y1001,0)</f>
        <v>177</v>
      </c>
      <c r="X180" s="48">
        <v>177</v>
      </c>
      <c r="Y180" s="49">
        <v>1.1625000000000001</v>
      </c>
    </row>
    <row r="181" spans="1:25" ht="15.75" customHeight="1" x14ac:dyDescent="0.3">
      <c r="A181" s="42" t="s">
        <v>6313</v>
      </c>
      <c r="B181" s="42" t="s">
        <v>9156</v>
      </c>
      <c r="C181" s="42" t="s">
        <v>40</v>
      </c>
      <c r="D181" s="46">
        <v>71</v>
      </c>
      <c r="E181" s="44" t="s">
        <v>9155</v>
      </c>
      <c r="F181" s="45">
        <f t="shared" ca="1" si="22"/>
        <v>46.062501949835102</v>
      </c>
      <c r="G181" s="45" t="str">
        <f t="shared" ca="1" si="23"/>
        <v>41-50</v>
      </c>
      <c r="H181" s="42" t="s">
        <v>483</v>
      </c>
      <c r="I181" s="42" t="s">
        <v>50</v>
      </c>
      <c r="J181" s="42" t="s">
        <v>43</v>
      </c>
      <c r="K181" s="42" t="s">
        <v>44</v>
      </c>
      <c r="L181" s="42" t="s">
        <v>57</v>
      </c>
      <c r="M181" s="46">
        <v>5</v>
      </c>
      <c r="N181" s="42" t="s">
        <v>9154</v>
      </c>
      <c r="O181" s="46">
        <v>4179</v>
      </c>
      <c r="P181" s="42" t="s">
        <v>6406</v>
      </c>
      <c r="Q181" s="42" t="s">
        <v>6401</v>
      </c>
      <c r="R181" s="46">
        <v>9</v>
      </c>
      <c r="S181" s="47">
        <f t="shared" ca="1" si="18"/>
        <v>0.5</v>
      </c>
      <c r="T181" s="47">
        <f t="shared" ca="1" si="19"/>
        <v>0.5</v>
      </c>
      <c r="U181" s="47">
        <f t="shared" ca="1" si="20"/>
        <v>0.625</v>
      </c>
      <c r="V181" s="47">
        <f t="shared" ca="1" si="21"/>
        <v>0.53125</v>
      </c>
      <c r="W181" s="47">
        <f>RANK(Y181,Y1:Y1001,0)</f>
        <v>177</v>
      </c>
      <c r="X181" s="48">
        <v>177</v>
      </c>
      <c r="Y181" s="49">
        <v>1.1625000000000001</v>
      </c>
    </row>
    <row r="182" spans="1:25" ht="15.75" customHeight="1" x14ac:dyDescent="0.3">
      <c r="A182" s="42" t="s">
        <v>1928</v>
      </c>
      <c r="B182" s="42" t="s">
        <v>9153</v>
      </c>
      <c r="C182" s="42" t="s">
        <v>48</v>
      </c>
      <c r="D182" s="46">
        <v>39</v>
      </c>
      <c r="E182" s="44" t="s">
        <v>9152</v>
      </c>
      <c r="F182" s="45">
        <f t="shared" ca="1" si="22"/>
        <v>56.278940305999484</v>
      </c>
      <c r="G182" s="45" t="str">
        <f t="shared" ca="1" si="23"/>
        <v>51-60</v>
      </c>
      <c r="H182" s="42" t="s">
        <v>483</v>
      </c>
      <c r="I182" s="42" t="s">
        <v>42</v>
      </c>
      <c r="J182" s="42" t="s">
        <v>66</v>
      </c>
      <c r="K182" s="42" t="s">
        <v>44</v>
      </c>
      <c r="L182" s="42" t="s">
        <v>57</v>
      </c>
      <c r="M182" s="46">
        <v>9</v>
      </c>
      <c r="N182" s="42" t="s">
        <v>9151</v>
      </c>
      <c r="O182" s="46">
        <v>2148</v>
      </c>
      <c r="P182" s="42" t="s">
        <v>6402</v>
      </c>
      <c r="Q182" s="42" t="s">
        <v>6401</v>
      </c>
      <c r="R182" s="46">
        <v>9</v>
      </c>
      <c r="S182" s="47">
        <f t="shared" ca="1" si="18"/>
        <v>0.86</v>
      </c>
      <c r="T182" s="47">
        <f t="shared" ca="1" si="19"/>
        <v>0.86</v>
      </c>
      <c r="U182" s="47">
        <f t="shared" ca="1" si="20"/>
        <v>1.075</v>
      </c>
      <c r="V182" s="47">
        <f t="shared" ca="1" si="21"/>
        <v>1.075</v>
      </c>
      <c r="W182" s="47">
        <f>RANK(Y182,Y1:Y1001,0)</f>
        <v>181</v>
      </c>
      <c r="X182" s="48">
        <v>181</v>
      </c>
      <c r="Y182" s="49">
        <v>1.1581250000000001</v>
      </c>
    </row>
    <row r="183" spans="1:25" ht="15.75" customHeight="1" x14ac:dyDescent="0.3">
      <c r="A183" s="42" t="s">
        <v>1951</v>
      </c>
      <c r="B183" s="42" t="s">
        <v>9150</v>
      </c>
      <c r="C183" s="42" t="s">
        <v>48</v>
      </c>
      <c r="D183" s="46">
        <v>78</v>
      </c>
      <c r="E183" s="44" t="s">
        <v>9149</v>
      </c>
      <c r="F183" s="45">
        <f t="shared" ca="1" si="22"/>
        <v>46.355652634766606</v>
      </c>
      <c r="G183" s="45" t="str">
        <f t="shared" ca="1" si="23"/>
        <v>41-50</v>
      </c>
      <c r="H183" s="42" t="s">
        <v>93</v>
      </c>
      <c r="I183" s="42" t="s">
        <v>84</v>
      </c>
      <c r="J183" s="42" t="s">
        <v>43</v>
      </c>
      <c r="K183" s="42" t="s">
        <v>44</v>
      </c>
      <c r="L183" s="42" t="s">
        <v>57</v>
      </c>
      <c r="M183" s="46">
        <v>18</v>
      </c>
      <c r="N183" s="42" t="s">
        <v>9148</v>
      </c>
      <c r="O183" s="46">
        <v>4352</v>
      </c>
      <c r="P183" s="42" t="s">
        <v>6406</v>
      </c>
      <c r="Q183" s="42" t="s">
        <v>6401</v>
      </c>
      <c r="R183" s="46">
        <v>7</v>
      </c>
      <c r="S183" s="47">
        <f t="shared" ca="1" si="18"/>
        <v>0.62</v>
      </c>
      <c r="T183" s="47">
        <f t="shared" ca="1" si="19"/>
        <v>0.62</v>
      </c>
      <c r="U183" s="47">
        <f t="shared" ca="1" si="20"/>
        <v>0.62</v>
      </c>
      <c r="V183" s="47">
        <f t="shared" ca="1" si="21"/>
        <v>0.52700000000000002</v>
      </c>
      <c r="W183" s="47">
        <f>RANK(Y183,Y1:Y1001,0)</f>
        <v>181</v>
      </c>
      <c r="X183" s="48">
        <v>181</v>
      </c>
      <c r="Y183" s="49">
        <v>1.1581250000000001</v>
      </c>
    </row>
    <row r="184" spans="1:25" ht="15.75" customHeight="1" x14ac:dyDescent="0.3">
      <c r="A184" s="42" t="s">
        <v>638</v>
      </c>
      <c r="B184" s="42" t="s">
        <v>9147</v>
      </c>
      <c r="C184" s="42" t="s">
        <v>48</v>
      </c>
      <c r="D184" s="46">
        <v>36</v>
      </c>
      <c r="E184" s="44" t="s">
        <v>9146</v>
      </c>
      <c r="F184" s="45">
        <f t="shared" ca="1" si="22"/>
        <v>75.087159484081681</v>
      </c>
      <c r="G184" s="45" t="str">
        <f t="shared" ca="1" si="23"/>
        <v>71-80</v>
      </c>
      <c r="H184" s="42" t="s">
        <v>308</v>
      </c>
      <c r="I184" s="42" t="s">
        <v>61</v>
      </c>
      <c r="J184" s="42" t="s">
        <v>66</v>
      </c>
      <c r="K184" s="42" t="s">
        <v>44</v>
      </c>
      <c r="L184" s="42" t="s">
        <v>45</v>
      </c>
      <c r="M184" s="46">
        <v>21</v>
      </c>
      <c r="N184" s="42" t="s">
        <v>9145</v>
      </c>
      <c r="O184" s="46">
        <v>2177</v>
      </c>
      <c r="P184" s="42" t="s">
        <v>6402</v>
      </c>
      <c r="Q184" s="42" t="s">
        <v>6401</v>
      </c>
      <c r="R184" s="46">
        <v>8</v>
      </c>
      <c r="S184" s="47">
        <f t="shared" ca="1" si="18"/>
        <v>1.05</v>
      </c>
      <c r="T184" s="47">
        <f t="shared" ca="1" si="19"/>
        <v>1.3125</v>
      </c>
      <c r="U184" s="47">
        <f t="shared" ca="1" si="20"/>
        <v>1.3125</v>
      </c>
      <c r="V184" s="47">
        <f t="shared" ca="1" si="21"/>
        <v>1.3125</v>
      </c>
      <c r="W184" s="47">
        <f>RANK(Y184,Y1:Y1001,0)</f>
        <v>181</v>
      </c>
      <c r="X184" s="48">
        <v>181</v>
      </c>
      <c r="Y184" s="49">
        <v>1.1581250000000001</v>
      </c>
    </row>
    <row r="185" spans="1:25" ht="15.75" customHeight="1" x14ac:dyDescent="0.3">
      <c r="A185" s="42" t="s">
        <v>94</v>
      </c>
      <c r="B185" s="42" t="s">
        <v>9144</v>
      </c>
      <c r="C185" s="42" t="s">
        <v>48</v>
      </c>
      <c r="D185" s="46">
        <v>34</v>
      </c>
      <c r="E185" s="44" t="s">
        <v>9143</v>
      </c>
      <c r="F185" s="45">
        <f t="shared" ca="1" si="22"/>
        <v>47.065241675862502</v>
      </c>
      <c r="G185" s="45" t="str">
        <f t="shared" ca="1" si="23"/>
        <v>41-50</v>
      </c>
      <c r="H185" s="42" t="s">
        <v>816</v>
      </c>
      <c r="I185" s="42" t="s">
        <v>84</v>
      </c>
      <c r="J185" s="42" t="s">
        <v>43</v>
      </c>
      <c r="K185" s="42" t="s">
        <v>44</v>
      </c>
      <c r="L185" s="42" t="s">
        <v>45</v>
      </c>
      <c r="M185" s="46">
        <v>13</v>
      </c>
      <c r="N185" s="42" t="s">
        <v>9142</v>
      </c>
      <c r="O185" s="46">
        <v>2454</v>
      </c>
      <c r="P185" s="42" t="s">
        <v>6402</v>
      </c>
      <c r="Q185" s="42" t="s">
        <v>6401</v>
      </c>
      <c r="R185" s="46">
        <v>7</v>
      </c>
      <c r="S185" s="47">
        <f t="shared" ca="1" si="18"/>
        <v>0.63</v>
      </c>
      <c r="T185" s="47">
        <f t="shared" ca="1" si="19"/>
        <v>0.78749999999999998</v>
      </c>
      <c r="U185" s="47">
        <f t="shared" ca="1" si="20"/>
        <v>0.78749999999999998</v>
      </c>
      <c r="V185" s="47">
        <f t="shared" ca="1" si="21"/>
        <v>0.66937499999999994</v>
      </c>
      <c r="W185" s="47">
        <f>RANK(Y185,Y1:Y1001,0)</f>
        <v>181</v>
      </c>
      <c r="X185" s="48">
        <v>181</v>
      </c>
      <c r="Y185" s="49">
        <v>1.1581250000000001</v>
      </c>
    </row>
    <row r="186" spans="1:25" ht="15.75" customHeight="1" x14ac:dyDescent="0.3">
      <c r="A186" s="42" t="s">
        <v>9141</v>
      </c>
      <c r="B186" s="42" t="s">
        <v>9140</v>
      </c>
      <c r="C186" s="42" t="s">
        <v>40</v>
      </c>
      <c r="D186" s="46">
        <v>68</v>
      </c>
      <c r="E186" s="44" t="s">
        <v>9139</v>
      </c>
      <c r="F186" s="45">
        <f t="shared" ca="1" si="22"/>
        <v>35.615926607369346</v>
      </c>
      <c r="G186" s="45" t="str">
        <f t="shared" ca="1" si="23"/>
        <v>31-40</v>
      </c>
      <c r="H186" s="42" t="s">
        <v>826</v>
      </c>
      <c r="I186" s="42" t="s">
        <v>54</v>
      </c>
      <c r="J186" s="42" t="s">
        <v>43</v>
      </c>
      <c r="K186" s="42" t="s">
        <v>44</v>
      </c>
      <c r="L186" s="42" t="s">
        <v>57</v>
      </c>
      <c r="M186" s="46">
        <v>5</v>
      </c>
      <c r="N186" s="42" t="s">
        <v>9138</v>
      </c>
      <c r="O186" s="46">
        <v>3806</v>
      </c>
      <c r="P186" s="42" t="s">
        <v>6422</v>
      </c>
      <c r="Q186" s="42" t="s">
        <v>6401</v>
      </c>
      <c r="R186" s="46">
        <v>9</v>
      </c>
      <c r="S186" s="47">
        <f t="shared" ca="1" si="18"/>
        <v>1.1000000000000001</v>
      </c>
      <c r="T186" s="47">
        <f t="shared" ca="1" si="19"/>
        <v>1.1000000000000001</v>
      </c>
      <c r="U186" s="47">
        <f t="shared" ca="1" si="20"/>
        <v>1.375</v>
      </c>
      <c r="V186" s="47">
        <f t="shared" ca="1" si="21"/>
        <v>1.16875</v>
      </c>
      <c r="W186" s="47">
        <f>RANK(Y186,Y1:Y1001,0)</f>
        <v>181</v>
      </c>
      <c r="X186" s="48">
        <v>181</v>
      </c>
      <c r="Y186" s="49">
        <v>1.1581250000000001</v>
      </c>
    </row>
    <row r="187" spans="1:25" ht="15.75" customHeight="1" x14ac:dyDescent="0.3">
      <c r="A187" s="42" t="s">
        <v>9137</v>
      </c>
      <c r="B187" s="42" t="s">
        <v>9136</v>
      </c>
      <c r="C187" s="42" t="s">
        <v>48</v>
      </c>
      <c r="D187" s="46">
        <v>65</v>
      </c>
      <c r="E187" s="44" t="s">
        <v>9135</v>
      </c>
      <c r="F187" s="45">
        <f t="shared" ca="1" si="22"/>
        <v>28.711817018328254</v>
      </c>
      <c r="G187" s="45" t="str">
        <f t="shared" ca="1" si="23"/>
        <v>21-30</v>
      </c>
      <c r="H187" s="42" t="s">
        <v>157</v>
      </c>
      <c r="I187" s="42" t="s">
        <v>42</v>
      </c>
      <c r="J187" s="42" t="s">
        <v>66</v>
      </c>
      <c r="K187" s="42" t="s">
        <v>44</v>
      </c>
      <c r="L187" s="42" t="s">
        <v>45</v>
      </c>
      <c r="M187" s="46">
        <v>3</v>
      </c>
      <c r="N187" s="42" t="s">
        <v>9134</v>
      </c>
      <c r="O187" s="46">
        <v>3032</v>
      </c>
      <c r="P187" s="42" t="s">
        <v>6422</v>
      </c>
      <c r="Q187" s="42" t="s">
        <v>6401</v>
      </c>
      <c r="R187" s="46">
        <v>10</v>
      </c>
      <c r="S187" s="47">
        <f t="shared" ca="1" si="18"/>
        <v>0.88</v>
      </c>
      <c r="T187" s="47">
        <f t="shared" ca="1" si="19"/>
        <v>1.1000000000000001</v>
      </c>
      <c r="U187" s="47">
        <f t="shared" ca="1" si="20"/>
        <v>1.375</v>
      </c>
      <c r="V187" s="47">
        <f t="shared" ca="1" si="21"/>
        <v>1.375</v>
      </c>
      <c r="W187" s="47">
        <f>RANK(Y187,Y1:Y1001,0)</f>
        <v>181</v>
      </c>
      <c r="X187" s="48">
        <v>181</v>
      </c>
      <c r="Y187" s="49">
        <v>1.1581250000000001</v>
      </c>
    </row>
    <row r="188" spans="1:25" ht="15.75" customHeight="1" x14ac:dyDescent="0.3">
      <c r="A188" s="42" t="s">
        <v>312</v>
      </c>
      <c r="B188" s="42" t="s">
        <v>9133</v>
      </c>
      <c r="C188" s="42" t="s">
        <v>40</v>
      </c>
      <c r="D188" s="46">
        <v>26</v>
      </c>
      <c r="E188" s="44" t="s">
        <v>9132</v>
      </c>
      <c r="F188" s="45">
        <f t="shared" ca="1" si="22"/>
        <v>49.388529347095378</v>
      </c>
      <c r="G188" s="45" t="str">
        <f t="shared" ca="1" si="23"/>
        <v>41-50</v>
      </c>
      <c r="H188" s="42" t="s">
        <v>60</v>
      </c>
      <c r="I188" s="42" t="s">
        <v>50</v>
      </c>
      <c r="J188" s="42" t="s">
        <v>66</v>
      </c>
      <c r="K188" s="42" t="s">
        <v>44</v>
      </c>
      <c r="L188" s="42" t="s">
        <v>57</v>
      </c>
      <c r="M188" s="46">
        <v>17</v>
      </c>
      <c r="N188" s="42" t="s">
        <v>9131</v>
      </c>
      <c r="O188" s="46">
        <v>2228</v>
      </c>
      <c r="P188" s="42" t="s">
        <v>6402</v>
      </c>
      <c r="Q188" s="42" t="s">
        <v>6401</v>
      </c>
      <c r="R188" s="46">
        <v>10</v>
      </c>
      <c r="S188" s="47">
        <f t="shared" ca="1" si="18"/>
        <v>1.03</v>
      </c>
      <c r="T188" s="47">
        <f t="shared" ca="1" si="19"/>
        <v>1.03</v>
      </c>
      <c r="U188" s="47">
        <f t="shared" ca="1" si="20"/>
        <v>1.2875000000000001</v>
      </c>
      <c r="V188" s="47">
        <f t="shared" ca="1" si="21"/>
        <v>1.2875000000000001</v>
      </c>
      <c r="W188" s="47">
        <f>RANK(Y188,Y1:Y1001,0)</f>
        <v>181</v>
      </c>
      <c r="X188" s="48">
        <v>181</v>
      </c>
      <c r="Y188" s="49">
        <v>1.1581250000000001</v>
      </c>
    </row>
    <row r="189" spans="1:25" ht="15.75" customHeight="1" x14ac:dyDescent="0.3">
      <c r="A189" s="42" t="s">
        <v>9130</v>
      </c>
      <c r="B189" s="42" t="s">
        <v>9129</v>
      </c>
      <c r="C189" s="42" t="s">
        <v>40</v>
      </c>
      <c r="D189" s="46">
        <v>67</v>
      </c>
      <c r="E189" s="50">
        <v>26793</v>
      </c>
      <c r="F189" s="45">
        <f t="shared" ca="1" si="22"/>
        <v>47.941954004629622</v>
      </c>
      <c r="G189" s="45" t="str">
        <f t="shared" ca="1" si="23"/>
        <v>41-50</v>
      </c>
      <c r="H189" s="42" t="s">
        <v>167</v>
      </c>
      <c r="I189" s="42" t="s">
        <v>61</v>
      </c>
      <c r="J189" s="42" t="s">
        <v>43</v>
      </c>
      <c r="K189" s="42" t="s">
        <v>44</v>
      </c>
      <c r="L189" s="42" t="s">
        <v>45</v>
      </c>
      <c r="M189" s="46">
        <v>17</v>
      </c>
      <c r="N189" s="42" t="s">
        <v>9128</v>
      </c>
      <c r="O189" s="46">
        <v>2766</v>
      </c>
      <c r="P189" s="42" t="s">
        <v>6402</v>
      </c>
      <c r="Q189" s="42" t="s">
        <v>6401</v>
      </c>
      <c r="R189" s="46">
        <v>8</v>
      </c>
      <c r="S189" s="47">
        <f t="shared" ca="1" si="18"/>
        <v>0.7</v>
      </c>
      <c r="T189" s="47">
        <f t="shared" ca="1" si="19"/>
        <v>0.875</v>
      </c>
      <c r="U189" s="47">
        <f t="shared" ca="1" si="20"/>
        <v>0.875</v>
      </c>
      <c r="V189" s="47">
        <f t="shared" ca="1" si="21"/>
        <v>0.74375000000000002</v>
      </c>
      <c r="W189" s="47">
        <f>RANK(Y189,Y1:Y1001,0)</f>
        <v>188</v>
      </c>
      <c r="X189" s="48">
        <v>188</v>
      </c>
      <c r="Y189" s="49">
        <v>1.15625</v>
      </c>
    </row>
    <row r="190" spans="1:25" ht="15.75" customHeight="1" x14ac:dyDescent="0.3">
      <c r="A190" s="42" t="s">
        <v>9127</v>
      </c>
      <c r="B190" s="42" t="s">
        <v>9126</v>
      </c>
      <c r="C190" s="42" t="s">
        <v>40</v>
      </c>
      <c r="D190" s="46">
        <v>7</v>
      </c>
      <c r="E190" s="44" t="s">
        <v>9125</v>
      </c>
      <c r="F190" s="45">
        <f t="shared" ref="F190:F221" ca="1" si="24">(NOW()-E190)/365</f>
        <v>34.429625237506336</v>
      </c>
      <c r="G190" s="45" t="str">
        <f t="shared" ref="G190:G221" ca="1" si="25">IF(F190&lt;=10,"0-10",IF(AND(F190&gt;10,F190&lt;=20),"11-20",IF(AND(F190&gt;20,F190&lt;=30),"21-30",IF(AND(F190&gt;30,F190&lt;=40),"31-40",IF(AND(F190&gt;40,F190&lt;=50),"41-50",IF(AND(F190&gt;50,F190&lt;=60),"51-60",IF(AND(F190&gt;60,F190&lt;=70),"61-70",IF(AND(F190&gt;70,F190&lt;=80),"71-80",IF(AND(F190&gt;80,F190&lt;=90),"81-90",IF(F190&gt;90,"91-100"))))))))))</f>
        <v>31-40</v>
      </c>
      <c r="H190" s="42" t="s">
        <v>111</v>
      </c>
      <c r="I190" s="42" t="s">
        <v>54</v>
      </c>
      <c r="J190" s="42" t="s">
        <v>66</v>
      </c>
      <c r="K190" s="42" t="s">
        <v>44</v>
      </c>
      <c r="L190" s="42" t="s">
        <v>57</v>
      </c>
      <c r="M190" s="46">
        <v>9</v>
      </c>
      <c r="N190" s="42" t="s">
        <v>9124</v>
      </c>
      <c r="O190" s="46">
        <v>4060</v>
      </c>
      <c r="P190" s="42" t="s">
        <v>6406</v>
      </c>
      <c r="Q190" s="42" t="s">
        <v>6401</v>
      </c>
      <c r="R190" s="46">
        <v>10</v>
      </c>
      <c r="S190" s="47">
        <f t="shared" ca="1" si="18"/>
        <v>0.44</v>
      </c>
      <c r="T190" s="47">
        <f t="shared" ca="1" si="19"/>
        <v>0.44</v>
      </c>
      <c r="U190" s="47">
        <f t="shared" ca="1" si="20"/>
        <v>0.55000000000000004</v>
      </c>
      <c r="V190" s="47">
        <f t="shared" ca="1" si="21"/>
        <v>0.55000000000000004</v>
      </c>
      <c r="W190" s="47">
        <f>RANK(Y190,Y1:Y1001,0)</f>
        <v>188</v>
      </c>
      <c r="X190" s="48">
        <v>188</v>
      </c>
      <c r="Y190" s="49">
        <v>1.15625</v>
      </c>
    </row>
    <row r="191" spans="1:25" ht="15.75" customHeight="1" x14ac:dyDescent="0.3">
      <c r="A191" s="42" t="s">
        <v>9123</v>
      </c>
      <c r="B191" s="42" t="s">
        <v>9122</v>
      </c>
      <c r="C191" s="42" t="s">
        <v>48</v>
      </c>
      <c r="D191" s="46">
        <v>74</v>
      </c>
      <c r="E191" s="44" t="s">
        <v>9121</v>
      </c>
      <c r="F191" s="45">
        <f t="shared" ca="1" si="24"/>
        <v>24.867981401889896</v>
      </c>
      <c r="G191" s="45" t="str">
        <f t="shared" ca="1" si="25"/>
        <v>21-30</v>
      </c>
      <c r="H191" s="42" t="s">
        <v>253</v>
      </c>
      <c r="I191" s="42" t="s">
        <v>56</v>
      </c>
      <c r="J191" s="42" t="s">
        <v>62</v>
      </c>
      <c r="K191" s="42" t="s">
        <v>44</v>
      </c>
      <c r="L191" s="42" t="s">
        <v>57</v>
      </c>
      <c r="M191" s="46">
        <v>10</v>
      </c>
      <c r="N191" s="42" t="s">
        <v>9120</v>
      </c>
      <c r="O191" s="46">
        <v>2766</v>
      </c>
      <c r="P191" s="42" t="s">
        <v>6402</v>
      </c>
      <c r="Q191" s="42" t="s">
        <v>6401</v>
      </c>
      <c r="R191" s="46">
        <v>9</v>
      </c>
      <c r="S191" s="47">
        <f t="shared" ca="1" si="18"/>
        <v>0.56000000000000005</v>
      </c>
      <c r="T191" s="47">
        <f t="shared" ca="1" si="19"/>
        <v>0.56000000000000005</v>
      </c>
      <c r="U191" s="47">
        <f t="shared" ca="1" si="20"/>
        <v>0.70000000000000007</v>
      </c>
      <c r="V191" s="47">
        <f t="shared" ca="1" si="21"/>
        <v>0.70000000000000007</v>
      </c>
      <c r="W191" s="47">
        <f>RANK(Y191,Y1:Y1001,0)</f>
        <v>190</v>
      </c>
      <c r="X191" s="48">
        <v>190</v>
      </c>
      <c r="Y191" s="49">
        <v>1.15546875</v>
      </c>
    </row>
    <row r="192" spans="1:25" ht="15.75" customHeight="1" x14ac:dyDescent="0.3">
      <c r="A192" s="42" t="s">
        <v>2266</v>
      </c>
      <c r="B192" s="42" t="s">
        <v>9119</v>
      </c>
      <c r="C192" s="42" t="s">
        <v>40</v>
      </c>
      <c r="D192" s="46">
        <v>32</v>
      </c>
      <c r="E192" s="44" t="s">
        <v>9118</v>
      </c>
      <c r="F192" s="45">
        <f t="shared" ca="1" si="24"/>
        <v>29.04606359367072</v>
      </c>
      <c r="G192" s="45" t="str">
        <f t="shared" ca="1" si="25"/>
        <v>21-30</v>
      </c>
      <c r="H192" s="42" t="s">
        <v>218</v>
      </c>
      <c r="I192" s="42" t="s">
        <v>54</v>
      </c>
      <c r="J192" s="42" t="s">
        <v>62</v>
      </c>
      <c r="K192" s="42" t="s">
        <v>44</v>
      </c>
      <c r="L192" s="42" t="s">
        <v>57</v>
      </c>
      <c r="M192" s="46">
        <v>8</v>
      </c>
      <c r="N192" s="42" t="s">
        <v>9117</v>
      </c>
      <c r="O192" s="46">
        <v>2117</v>
      </c>
      <c r="P192" s="42" t="s">
        <v>6402</v>
      </c>
      <c r="Q192" s="42" t="s">
        <v>6401</v>
      </c>
      <c r="R192" s="46">
        <v>11</v>
      </c>
      <c r="S192" s="47">
        <f t="shared" ca="1" si="18"/>
        <v>0.57999999999999996</v>
      </c>
      <c r="T192" s="47">
        <f t="shared" ca="1" si="19"/>
        <v>0.57999999999999996</v>
      </c>
      <c r="U192" s="47">
        <f t="shared" ca="1" si="20"/>
        <v>0.72499999999999998</v>
      </c>
      <c r="V192" s="47">
        <f t="shared" ca="1" si="21"/>
        <v>0.72499999999999998</v>
      </c>
      <c r="W192" s="47">
        <f>RANK(Y192,Y1:Y1001,0)</f>
        <v>191</v>
      </c>
      <c r="X192" s="48">
        <v>191</v>
      </c>
      <c r="Y192" s="49">
        <v>1.1499999999999999</v>
      </c>
    </row>
    <row r="193" spans="1:25" ht="15.75" customHeight="1" x14ac:dyDescent="0.3">
      <c r="A193" s="42" t="s">
        <v>9116</v>
      </c>
      <c r="B193" s="42" t="s">
        <v>9115</v>
      </c>
      <c r="C193" s="42" t="s">
        <v>48</v>
      </c>
      <c r="D193" s="46">
        <v>55</v>
      </c>
      <c r="E193" s="44" t="s">
        <v>9114</v>
      </c>
      <c r="F193" s="45">
        <f t="shared" ca="1" si="24"/>
        <v>82.52825537449263</v>
      </c>
      <c r="G193" s="45" t="str">
        <f t="shared" ca="1" si="25"/>
        <v>81-90</v>
      </c>
      <c r="H193" s="42" t="s">
        <v>599</v>
      </c>
      <c r="I193" s="42" t="s">
        <v>42</v>
      </c>
      <c r="J193" s="42" t="s">
        <v>43</v>
      </c>
      <c r="K193" s="42" t="s">
        <v>44</v>
      </c>
      <c r="L193" s="42" t="s">
        <v>45</v>
      </c>
      <c r="M193" s="46">
        <v>7</v>
      </c>
      <c r="N193" s="42" t="s">
        <v>9113</v>
      </c>
      <c r="O193" s="46">
        <v>2250</v>
      </c>
      <c r="P193" s="42" t="s">
        <v>6402</v>
      </c>
      <c r="Q193" s="42" t="s">
        <v>6401</v>
      </c>
      <c r="R193" s="46">
        <v>8</v>
      </c>
      <c r="S193" s="47">
        <f t="shared" ca="1" si="18"/>
        <v>0.6</v>
      </c>
      <c r="T193" s="47">
        <f t="shared" ca="1" si="19"/>
        <v>0.75</v>
      </c>
      <c r="U193" s="47">
        <f t="shared" ca="1" si="20"/>
        <v>0.75</v>
      </c>
      <c r="V193" s="47">
        <f t="shared" ca="1" si="21"/>
        <v>0.63749999999999996</v>
      </c>
      <c r="W193" s="47">
        <f>RANK(Y193,Y1:Y1001,0)</f>
        <v>191</v>
      </c>
      <c r="X193" s="48">
        <v>191</v>
      </c>
      <c r="Y193" s="49">
        <v>1.1499999999999999</v>
      </c>
    </row>
    <row r="194" spans="1:25" ht="15.75" customHeight="1" x14ac:dyDescent="0.3">
      <c r="A194" s="42" t="s">
        <v>3724</v>
      </c>
      <c r="B194" s="42" t="s">
        <v>9112</v>
      </c>
      <c r="C194" s="42" t="s">
        <v>40</v>
      </c>
      <c r="D194" s="46">
        <v>16</v>
      </c>
      <c r="E194" s="44" t="s">
        <v>9111</v>
      </c>
      <c r="F194" s="45">
        <f t="shared" ca="1" si="24"/>
        <v>51.084419758054281</v>
      </c>
      <c r="G194" s="45" t="str">
        <f t="shared" ca="1" si="25"/>
        <v>51-60</v>
      </c>
      <c r="H194" s="42" t="s">
        <v>847</v>
      </c>
      <c r="I194" s="42" t="s">
        <v>138</v>
      </c>
      <c r="J194" s="42" t="s">
        <v>66</v>
      </c>
      <c r="K194" s="42" t="s">
        <v>44</v>
      </c>
      <c r="L194" s="42" t="s">
        <v>57</v>
      </c>
      <c r="M194" s="46">
        <v>10</v>
      </c>
      <c r="N194" s="42" t="s">
        <v>9110</v>
      </c>
      <c r="O194" s="46">
        <v>2170</v>
      </c>
      <c r="P194" s="42" t="s">
        <v>6402</v>
      </c>
      <c r="Q194" s="42" t="s">
        <v>6401</v>
      </c>
      <c r="R194" s="46">
        <v>8</v>
      </c>
      <c r="S194" s="47">
        <f t="shared" ref="S194:S257" ca="1" si="26">RANDBETWEEN(40,110)/100</f>
        <v>0.65</v>
      </c>
      <c r="T194" s="47">
        <f t="shared" ref="T194:T257" ca="1" si="27">S194*(IF(L194="Yes",1.25,1))</f>
        <v>0.65</v>
      </c>
      <c r="U194" s="47">
        <f t="shared" ref="U194:U257" ca="1" si="28">T194*(IF(OR(VALUE(R194)&gt;8,VALUE(D194)&gt;80),1.25,1))</f>
        <v>0.65</v>
      </c>
      <c r="V194" s="47">
        <f t="shared" ref="V194:V257" ca="1" si="29">U194*(IF(J194="Mass Customer",0.85,1))</f>
        <v>0.65</v>
      </c>
      <c r="W194" s="47">
        <f>RANK(Y194,Y1:Y1001,0)</f>
        <v>191</v>
      </c>
      <c r="X194" s="48">
        <v>191</v>
      </c>
      <c r="Y194" s="49">
        <v>1.1499999999999999</v>
      </c>
    </row>
    <row r="195" spans="1:25" ht="15.75" customHeight="1" x14ac:dyDescent="0.3">
      <c r="A195" s="42" t="s">
        <v>9109</v>
      </c>
      <c r="B195" s="42" t="s">
        <v>9108</v>
      </c>
      <c r="C195" s="42" t="s">
        <v>40</v>
      </c>
      <c r="D195" s="46">
        <v>47</v>
      </c>
      <c r="E195" s="44" t="s">
        <v>9107</v>
      </c>
      <c r="F195" s="45">
        <f t="shared" ca="1" si="24"/>
        <v>51.711817018328254</v>
      </c>
      <c r="G195" s="45" t="str">
        <f t="shared" ca="1" si="25"/>
        <v>51-60</v>
      </c>
      <c r="H195" s="42" t="s">
        <v>852</v>
      </c>
      <c r="I195" s="42" t="s">
        <v>75</v>
      </c>
      <c r="J195" s="42" t="s">
        <v>43</v>
      </c>
      <c r="K195" s="42" t="s">
        <v>44</v>
      </c>
      <c r="L195" s="42" t="s">
        <v>57</v>
      </c>
      <c r="M195" s="46">
        <v>7</v>
      </c>
      <c r="N195" s="42" t="s">
        <v>9106</v>
      </c>
      <c r="O195" s="46">
        <v>2226</v>
      </c>
      <c r="P195" s="42" t="s">
        <v>6402</v>
      </c>
      <c r="Q195" s="42" t="s">
        <v>6401</v>
      </c>
      <c r="R195" s="46">
        <v>10</v>
      </c>
      <c r="S195" s="47">
        <f t="shared" ca="1" si="26"/>
        <v>0.5</v>
      </c>
      <c r="T195" s="47">
        <f t="shared" ca="1" si="27"/>
        <v>0.5</v>
      </c>
      <c r="U195" s="47">
        <f t="shared" ca="1" si="28"/>
        <v>0.625</v>
      </c>
      <c r="V195" s="47">
        <f t="shared" ca="1" si="29"/>
        <v>0.53125</v>
      </c>
      <c r="W195" s="47">
        <f>RANK(Y195,Y1:Y1001,0)</f>
        <v>191</v>
      </c>
      <c r="X195" s="48">
        <v>191</v>
      </c>
      <c r="Y195" s="49">
        <v>1.1499999999999999</v>
      </c>
    </row>
    <row r="196" spans="1:25" ht="15.75" customHeight="1" x14ac:dyDescent="0.3">
      <c r="A196" s="42" t="s">
        <v>5335</v>
      </c>
      <c r="B196" s="42" t="s">
        <v>9105</v>
      </c>
      <c r="C196" s="42" t="s">
        <v>40</v>
      </c>
      <c r="D196" s="46">
        <v>26</v>
      </c>
      <c r="E196" s="44" t="s">
        <v>9104</v>
      </c>
      <c r="F196" s="45">
        <f t="shared" ca="1" si="24"/>
        <v>77.303597840246056</v>
      </c>
      <c r="G196" s="45" t="str">
        <f t="shared" ca="1" si="25"/>
        <v>71-80</v>
      </c>
      <c r="H196" s="42" t="s">
        <v>683</v>
      </c>
      <c r="I196" s="42" t="s">
        <v>42</v>
      </c>
      <c r="J196" s="42" t="s">
        <v>43</v>
      </c>
      <c r="K196" s="42" t="s">
        <v>44</v>
      </c>
      <c r="L196" s="42" t="s">
        <v>45</v>
      </c>
      <c r="M196" s="46">
        <v>11</v>
      </c>
      <c r="N196" s="42" t="s">
        <v>9103</v>
      </c>
      <c r="O196" s="46">
        <v>3195</v>
      </c>
      <c r="P196" s="42" t="s">
        <v>6422</v>
      </c>
      <c r="Q196" s="42" t="s">
        <v>6401</v>
      </c>
      <c r="R196" s="46">
        <v>12</v>
      </c>
      <c r="S196" s="47">
        <f t="shared" ca="1" si="26"/>
        <v>1.07</v>
      </c>
      <c r="T196" s="47">
        <f t="shared" ca="1" si="27"/>
        <v>1.3375000000000001</v>
      </c>
      <c r="U196" s="47">
        <f t="shared" ca="1" si="28"/>
        <v>1.6718750000000002</v>
      </c>
      <c r="V196" s="47">
        <f t="shared" ca="1" si="29"/>
        <v>1.42109375</v>
      </c>
      <c r="W196" s="47">
        <f>RANK(Y196,Y1:Y1001,0)</f>
        <v>195</v>
      </c>
      <c r="X196" s="48">
        <v>195</v>
      </c>
      <c r="Y196" s="49">
        <v>1.1475</v>
      </c>
    </row>
    <row r="197" spans="1:25" ht="15.75" customHeight="1" x14ac:dyDescent="0.3">
      <c r="A197" s="42" t="s">
        <v>9102</v>
      </c>
      <c r="B197" s="42" t="s">
        <v>9101</v>
      </c>
      <c r="C197" s="42" t="s">
        <v>48</v>
      </c>
      <c r="D197" s="46">
        <v>6</v>
      </c>
      <c r="E197" s="44" t="s">
        <v>9100</v>
      </c>
      <c r="F197" s="45">
        <f t="shared" ca="1" si="24"/>
        <v>49.10633756627346</v>
      </c>
      <c r="G197" s="45" t="str">
        <f t="shared" ca="1" si="25"/>
        <v>41-50</v>
      </c>
      <c r="H197" s="42" t="s">
        <v>431</v>
      </c>
      <c r="I197" s="42" t="s">
        <v>54</v>
      </c>
      <c r="J197" s="42" t="s">
        <v>62</v>
      </c>
      <c r="K197" s="42" t="s">
        <v>44</v>
      </c>
      <c r="L197" s="42" t="s">
        <v>57</v>
      </c>
      <c r="M197" s="46">
        <v>16</v>
      </c>
      <c r="N197" s="42" t="s">
        <v>9099</v>
      </c>
      <c r="O197" s="46">
        <v>3687</v>
      </c>
      <c r="P197" s="42" t="s">
        <v>6422</v>
      </c>
      <c r="Q197" s="42" t="s">
        <v>6401</v>
      </c>
      <c r="R197" s="46">
        <v>3</v>
      </c>
      <c r="S197" s="47">
        <f t="shared" ca="1" si="26"/>
        <v>0.53</v>
      </c>
      <c r="T197" s="47">
        <f t="shared" ca="1" si="27"/>
        <v>0.53</v>
      </c>
      <c r="U197" s="47">
        <f t="shared" ca="1" si="28"/>
        <v>0.53</v>
      </c>
      <c r="V197" s="47">
        <f t="shared" ca="1" si="29"/>
        <v>0.53</v>
      </c>
      <c r="W197" s="47">
        <f>RANK(Y197,Y1:Y1001,0)</f>
        <v>195</v>
      </c>
      <c r="X197" s="48">
        <v>195</v>
      </c>
      <c r="Y197" s="49">
        <v>1.1475</v>
      </c>
    </row>
    <row r="198" spans="1:25" ht="15.75" customHeight="1" x14ac:dyDescent="0.3">
      <c r="A198" s="42" t="s">
        <v>3659</v>
      </c>
      <c r="B198" s="42" t="s">
        <v>9098</v>
      </c>
      <c r="C198" s="42" t="s">
        <v>40</v>
      </c>
      <c r="D198" s="46">
        <v>60</v>
      </c>
      <c r="E198" s="44" t="s">
        <v>9097</v>
      </c>
      <c r="F198" s="45">
        <f t="shared" ca="1" si="24"/>
        <v>40.161132086821404</v>
      </c>
      <c r="G198" s="45" t="str">
        <f t="shared" ca="1" si="25"/>
        <v>41-50</v>
      </c>
      <c r="H198" s="42" t="s">
        <v>74</v>
      </c>
      <c r="I198" s="42" t="s">
        <v>61</v>
      </c>
      <c r="J198" s="42" t="s">
        <v>66</v>
      </c>
      <c r="K198" s="42" t="s">
        <v>44</v>
      </c>
      <c r="L198" s="42" t="s">
        <v>57</v>
      </c>
      <c r="M198" s="46">
        <v>7</v>
      </c>
      <c r="N198" s="42" t="s">
        <v>9096</v>
      </c>
      <c r="O198" s="46">
        <v>4109</v>
      </c>
      <c r="P198" s="42" t="s">
        <v>6406</v>
      </c>
      <c r="Q198" s="42" t="s">
        <v>6401</v>
      </c>
      <c r="R198" s="46">
        <v>9</v>
      </c>
      <c r="S198" s="47">
        <f t="shared" ca="1" si="26"/>
        <v>0.82</v>
      </c>
      <c r="T198" s="47">
        <f t="shared" ca="1" si="27"/>
        <v>0.82</v>
      </c>
      <c r="U198" s="47">
        <f t="shared" ca="1" si="28"/>
        <v>1.0249999999999999</v>
      </c>
      <c r="V198" s="47">
        <f t="shared" ca="1" si="29"/>
        <v>1.0249999999999999</v>
      </c>
      <c r="W198" s="47">
        <f>RANK(Y198,Y1:Y1001,0)</f>
        <v>195</v>
      </c>
      <c r="X198" s="48">
        <v>195</v>
      </c>
      <c r="Y198" s="49">
        <v>1.1475</v>
      </c>
    </row>
    <row r="199" spans="1:25" ht="15.75" customHeight="1" x14ac:dyDescent="0.3">
      <c r="A199" s="42" t="s">
        <v>9095</v>
      </c>
      <c r="B199" s="42" t="s">
        <v>1003</v>
      </c>
      <c r="C199" s="42" t="s">
        <v>40</v>
      </c>
      <c r="D199" s="46">
        <v>66</v>
      </c>
      <c r="E199" s="44" t="s">
        <v>9094</v>
      </c>
      <c r="F199" s="45">
        <f t="shared" ca="1" si="24"/>
        <v>31.259762223807705</v>
      </c>
      <c r="G199" s="45" t="str">
        <f t="shared" ca="1" si="25"/>
        <v>31-40</v>
      </c>
      <c r="H199" s="42" t="s">
        <v>151</v>
      </c>
      <c r="I199" s="42" t="s">
        <v>61</v>
      </c>
      <c r="J199" s="42" t="s">
        <v>66</v>
      </c>
      <c r="K199" s="42" t="s">
        <v>44</v>
      </c>
      <c r="L199" s="42" t="s">
        <v>57</v>
      </c>
      <c r="M199" s="46">
        <v>2</v>
      </c>
      <c r="N199" s="42" t="s">
        <v>9093</v>
      </c>
      <c r="O199" s="46">
        <v>2210</v>
      </c>
      <c r="P199" s="42" t="s">
        <v>6402</v>
      </c>
      <c r="Q199" s="42" t="s">
        <v>6401</v>
      </c>
      <c r="R199" s="46">
        <v>9</v>
      </c>
      <c r="S199" s="47">
        <f t="shared" ca="1" si="26"/>
        <v>1</v>
      </c>
      <c r="T199" s="47">
        <f t="shared" ca="1" si="27"/>
        <v>1</v>
      </c>
      <c r="U199" s="47">
        <f t="shared" ca="1" si="28"/>
        <v>1.25</v>
      </c>
      <c r="V199" s="47">
        <f t="shared" ca="1" si="29"/>
        <v>1.25</v>
      </c>
      <c r="W199" s="47">
        <f>RANK(Y199,Y1:Y1001,0)</f>
        <v>195</v>
      </c>
      <c r="X199" s="48">
        <v>195</v>
      </c>
      <c r="Y199" s="49">
        <v>1.1475</v>
      </c>
    </row>
    <row r="200" spans="1:25" ht="15.75" customHeight="1" x14ac:dyDescent="0.3">
      <c r="A200" s="42" t="s">
        <v>9092</v>
      </c>
      <c r="B200" s="42" t="s">
        <v>9091</v>
      </c>
      <c r="C200" s="42" t="s">
        <v>48</v>
      </c>
      <c r="D200" s="46">
        <v>44</v>
      </c>
      <c r="E200" s="44" t="s">
        <v>9090</v>
      </c>
      <c r="F200" s="45">
        <f t="shared" ca="1" si="24"/>
        <v>27.399488251204964</v>
      </c>
      <c r="G200" s="45" t="str">
        <f t="shared" ca="1" si="25"/>
        <v>21-30</v>
      </c>
      <c r="H200" s="42" t="s">
        <v>425</v>
      </c>
      <c r="I200" s="42" t="s">
        <v>61</v>
      </c>
      <c r="J200" s="42" t="s">
        <v>62</v>
      </c>
      <c r="K200" s="42" t="s">
        <v>44</v>
      </c>
      <c r="L200" s="42" t="s">
        <v>57</v>
      </c>
      <c r="M200" s="46">
        <v>3</v>
      </c>
      <c r="N200" s="42" t="s">
        <v>9089</v>
      </c>
      <c r="O200" s="46">
        <v>2448</v>
      </c>
      <c r="P200" s="42" t="s">
        <v>6402</v>
      </c>
      <c r="Q200" s="42" t="s">
        <v>6401</v>
      </c>
      <c r="R200" s="46">
        <v>3</v>
      </c>
      <c r="S200" s="47">
        <f t="shared" ca="1" si="26"/>
        <v>0.61</v>
      </c>
      <c r="T200" s="47">
        <f t="shared" ca="1" si="27"/>
        <v>0.61</v>
      </c>
      <c r="U200" s="47">
        <f t="shared" ca="1" si="28"/>
        <v>0.61</v>
      </c>
      <c r="V200" s="47">
        <f t="shared" ca="1" si="29"/>
        <v>0.61</v>
      </c>
      <c r="W200" s="47">
        <f>RANK(Y200,Y1:Y1001,0)</f>
        <v>195</v>
      </c>
      <c r="X200" s="48">
        <v>195</v>
      </c>
      <c r="Y200" s="49">
        <v>1.1475</v>
      </c>
    </row>
    <row r="201" spans="1:25" ht="15.75" customHeight="1" x14ac:dyDescent="0.3">
      <c r="A201" s="42" t="s">
        <v>3671</v>
      </c>
      <c r="B201" s="42" t="s">
        <v>9088</v>
      </c>
      <c r="C201" s="42" t="s">
        <v>40</v>
      </c>
      <c r="D201" s="46">
        <v>55</v>
      </c>
      <c r="E201" s="44" t="s">
        <v>6497</v>
      </c>
      <c r="F201" s="45">
        <f t="shared" ca="1" si="24"/>
        <v>55.29537866216387</v>
      </c>
      <c r="G201" s="45" t="str">
        <f t="shared" ca="1" si="25"/>
        <v>51-60</v>
      </c>
      <c r="H201" s="42" t="s">
        <v>105</v>
      </c>
      <c r="I201" s="42" t="s">
        <v>84</v>
      </c>
      <c r="J201" s="42" t="s">
        <v>66</v>
      </c>
      <c r="K201" s="42" t="s">
        <v>44</v>
      </c>
      <c r="L201" s="42" t="s">
        <v>45</v>
      </c>
      <c r="M201" s="46">
        <v>12</v>
      </c>
      <c r="N201" s="42" t="s">
        <v>9087</v>
      </c>
      <c r="O201" s="46">
        <v>4207</v>
      </c>
      <c r="P201" s="42" t="s">
        <v>6406</v>
      </c>
      <c r="Q201" s="42" t="s">
        <v>6401</v>
      </c>
      <c r="R201" s="46">
        <v>4</v>
      </c>
      <c r="S201" s="47">
        <f t="shared" ca="1" si="26"/>
        <v>0.81</v>
      </c>
      <c r="T201" s="47">
        <f t="shared" ca="1" si="27"/>
        <v>1.0125000000000002</v>
      </c>
      <c r="U201" s="47">
        <f t="shared" ca="1" si="28"/>
        <v>1.0125000000000002</v>
      </c>
      <c r="V201" s="47">
        <f t="shared" ca="1" si="29"/>
        <v>1.0125000000000002</v>
      </c>
      <c r="W201" s="47">
        <f>RANK(Y201,Y1:Y1001,0)</f>
        <v>195</v>
      </c>
      <c r="X201" s="48">
        <v>195</v>
      </c>
      <c r="Y201" s="49">
        <v>1.1475</v>
      </c>
    </row>
    <row r="202" spans="1:25" ht="15.75" customHeight="1" x14ac:dyDescent="0.3">
      <c r="A202" s="42" t="s">
        <v>3402</v>
      </c>
      <c r="B202" s="42" t="s">
        <v>9086</v>
      </c>
      <c r="C202" s="42" t="s">
        <v>48</v>
      </c>
      <c r="D202" s="46">
        <v>70</v>
      </c>
      <c r="E202" s="44" t="s">
        <v>9085</v>
      </c>
      <c r="F202" s="45">
        <f t="shared" ca="1" si="24"/>
        <v>80.388529347095371</v>
      </c>
      <c r="G202" s="45" t="str">
        <f t="shared" ca="1" si="25"/>
        <v>81-90</v>
      </c>
      <c r="H202" s="51"/>
      <c r="I202" s="42" t="s">
        <v>61</v>
      </c>
      <c r="J202" s="42" t="s">
        <v>43</v>
      </c>
      <c r="K202" s="42" t="s">
        <v>44</v>
      </c>
      <c r="L202" s="42" t="s">
        <v>45</v>
      </c>
      <c r="M202" s="46">
        <v>13</v>
      </c>
      <c r="N202" s="42" t="s">
        <v>9084</v>
      </c>
      <c r="O202" s="46">
        <v>3977</v>
      </c>
      <c r="P202" s="42" t="s">
        <v>6422</v>
      </c>
      <c r="Q202" s="42" t="s">
        <v>6401</v>
      </c>
      <c r="R202" s="46">
        <v>7</v>
      </c>
      <c r="S202" s="47">
        <f t="shared" ca="1" si="26"/>
        <v>0.8</v>
      </c>
      <c r="T202" s="47">
        <f t="shared" ca="1" si="27"/>
        <v>1</v>
      </c>
      <c r="U202" s="47">
        <f t="shared" ca="1" si="28"/>
        <v>1</v>
      </c>
      <c r="V202" s="47">
        <f t="shared" ca="1" si="29"/>
        <v>0.85</v>
      </c>
      <c r="W202" s="47">
        <f>RANK(Y202,Y1:Y1001,0)</f>
        <v>201</v>
      </c>
      <c r="X202" s="48">
        <v>201</v>
      </c>
      <c r="Y202" s="49">
        <v>1.1421874999999999</v>
      </c>
    </row>
    <row r="203" spans="1:25" ht="15.75" customHeight="1" x14ac:dyDescent="0.3">
      <c r="A203" s="42" t="s">
        <v>4391</v>
      </c>
      <c r="B203" s="42" t="s">
        <v>9083</v>
      </c>
      <c r="C203" s="42" t="s">
        <v>40</v>
      </c>
      <c r="D203" s="46">
        <v>84</v>
      </c>
      <c r="E203" s="44" t="s">
        <v>9082</v>
      </c>
      <c r="F203" s="45">
        <f t="shared" ca="1" si="24"/>
        <v>62.007707429287159</v>
      </c>
      <c r="G203" s="45" t="str">
        <f t="shared" ca="1" si="25"/>
        <v>61-70</v>
      </c>
      <c r="H203" s="51"/>
      <c r="I203" s="42" t="s">
        <v>42</v>
      </c>
      <c r="J203" s="42" t="s">
        <v>43</v>
      </c>
      <c r="K203" s="42" t="s">
        <v>44</v>
      </c>
      <c r="L203" s="42" t="s">
        <v>57</v>
      </c>
      <c r="M203" s="46">
        <v>15</v>
      </c>
      <c r="N203" s="42" t="s">
        <v>9081</v>
      </c>
      <c r="O203" s="46">
        <v>2250</v>
      </c>
      <c r="P203" s="42" t="s">
        <v>6402</v>
      </c>
      <c r="Q203" s="42" t="s">
        <v>6401</v>
      </c>
      <c r="R203" s="46">
        <v>8</v>
      </c>
      <c r="S203" s="47">
        <f t="shared" ca="1" si="26"/>
        <v>1.06</v>
      </c>
      <c r="T203" s="47">
        <f t="shared" ca="1" si="27"/>
        <v>1.06</v>
      </c>
      <c r="U203" s="47">
        <f t="shared" ca="1" si="28"/>
        <v>1.3250000000000002</v>
      </c>
      <c r="V203" s="47">
        <f t="shared" ca="1" si="29"/>
        <v>1.1262500000000002</v>
      </c>
      <c r="W203" s="47">
        <f>RANK(Y203,Y1:Y1001,0)</f>
        <v>202</v>
      </c>
      <c r="X203" s="48">
        <v>202</v>
      </c>
      <c r="Y203" s="49">
        <v>1.140625</v>
      </c>
    </row>
    <row r="204" spans="1:25" ht="15.75" customHeight="1" x14ac:dyDescent="0.3">
      <c r="A204" s="42" t="s">
        <v>330</v>
      </c>
      <c r="B204" s="51"/>
      <c r="C204" s="42" t="s">
        <v>48</v>
      </c>
      <c r="D204" s="46">
        <v>47</v>
      </c>
      <c r="E204" s="44" t="s">
        <v>9080</v>
      </c>
      <c r="F204" s="45">
        <f t="shared" ca="1" si="24"/>
        <v>76.194008799150168</v>
      </c>
      <c r="G204" s="45" t="str">
        <f t="shared" ca="1" si="25"/>
        <v>71-80</v>
      </c>
      <c r="H204" s="42" t="s">
        <v>317</v>
      </c>
      <c r="I204" s="42" t="s">
        <v>84</v>
      </c>
      <c r="J204" s="42" t="s">
        <v>62</v>
      </c>
      <c r="K204" s="42" t="s">
        <v>44</v>
      </c>
      <c r="L204" s="42" t="s">
        <v>45</v>
      </c>
      <c r="M204" s="46">
        <v>21</v>
      </c>
      <c r="N204" s="42" t="s">
        <v>9079</v>
      </c>
      <c r="O204" s="46">
        <v>2300</v>
      </c>
      <c r="P204" s="42" t="s">
        <v>6402</v>
      </c>
      <c r="Q204" s="42" t="s">
        <v>6401</v>
      </c>
      <c r="R204" s="46">
        <v>9</v>
      </c>
      <c r="S204" s="47">
        <f t="shared" ca="1" si="26"/>
        <v>0.77</v>
      </c>
      <c r="T204" s="47">
        <f t="shared" ca="1" si="27"/>
        <v>0.96250000000000002</v>
      </c>
      <c r="U204" s="47">
        <f t="shared" ca="1" si="28"/>
        <v>1.203125</v>
      </c>
      <c r="V204" s="47">
        <f t="shared" ca="1" si="29"/>
        <v>1.203125</v>
      </c>
      <c r="W204" s="47">
        <f>RANK(Y204,Y1:Y1001,0)</f>
        <v>202</v>
      </c>
      <c r="X204" s="48">
        <v>202</v>
      </c>
      <c r="Y204" s="49">
        <v>1.140625</v>
      </c>
    </row>
    <row r="205" spans="1:25" ht="15.75" customHeight="1" x14ac:dyDescent="0.3">
      <c r="A205" s="42" t="s">
        <v>9078</v>
      </c>
      <c r="B205" s="42" t="s">
        <v>9077</v>
      </c>
      <c r="C205" s="42" t="s">
        <v>40</v>
      </c>
      <c r="D205" s="46">
        <v>44</v>
      </c>
      <c r="E205" s="44" t="s">
        <v>9076</v>
      </c>
      <c r="F205" s="45">
        <f t="shared" ca="1" si="24"/>
        <v>68.506337566273459</v>
      </c>
      <c r="G205" s="45" t="str">
        <f t="shared" ca="1" si="25"/>
        <v>61-70</v>
      </c>
      <c r="H205" s="42" t="s">
        <v>279</v>
      </c>
      <c r="I205" s="42" t="s">
        <v>65</v>
      </c>
      <c r="J205" s="42" t="s">
        <v>43</v>
      </c>
      <c r="K205" s="42" t="s">
        <v>44</v>
      </c>
      <c r="L205" s="42" t="s">
        <v>45</v>
      </c>
      <c r="M205" s="46">
        <v>7</v>
      </c>
      <c r="N205" s="42" t="s">
        <v>9075</v>
      </c>
      <c r="O205" s="46">
        <v>4605</v>
      </c>
      <c r="P205" s="42" t="s">
        <v>6406</v>
      </c>
      <c r="Q205" s="42" t="s">
        <v>6401</v>
      </c>
      <c r="R205" s="46">
        <v>1</v>
      </c>
      <c r="S205" s="47">
        <f t="shared" ca="1" si="26"/>
        <v>0.99</v>
      </c>
      <c r="T205" s="47">
        <f t="shared" ca="1" si="27"/>
        <v>1.2375</v>
      </c>
      <c r="U205" s="47">
        <f t="shared" ca="1" si="28"/>
        <v>1.2375</v>
      </c>
      <c r="V205" s="47">
        <f t="shared" ca="1" si="29"/>
        <v>1.0518750000000001</v>
      </c>
      <c r="W205" s="47">
        <f>RANK(Y205,Y1:Y1001,0)</f>
        <v>202</v>
      </c>
      <c r="X205" s="48">
        <v>202</v>
      </c>
      <c r="Y205" s="49">
        <v>1.140625</v>
      </c>
    </row>
    <row r="206" spans="1:25" ht="15.75" customHeight="1" x14ac:dyDescent="0.3">
      <c r="A206" s="42" t="s">
        <v>9074</v>
      </c>
      <c r="B206" s="42" t="s">
        <v>9073</v>
      </c>
      <c r="C206" s="42" t="s">
        <v>48</v>
      </c>
      <c r="D206" s="46">
        <v>2</v>
      </c>
      <c r="E206" s="44" t="s">
        <v>9072</v>
      </c>
      <c r="F206" s="45">
        <f t="shared" ca="1" si="24"/>
        <v>22.374830716958389</v>
      </c>
      <c r="G206" s="45" t="str">
        <f t="shared" ca="1" si="25"/>
        <v>21-30</v>
      </c>
      <c r="H206" s="42" t="s">
        <v>53</v>
      </c>
      <c r="I206" s="42" t="s">
        <v>61</v>
      </c>
      <c r="J206" s="42" t="s">
        <v>43</v>
      </c>
      <c r="K206" s="42" t="s">
        <v>44</v>
      </c>
      <c r="L206" s="42" t="s">
        <v>57</v>
      </c>
      <c r="M206" s="46">
        <v>2</v>
      </c>
      <c r="N206" s="42" t="s">
        <v>9071</v>
      </c>
      <c r="O206" s="46">
        <v>2429</v>
      </c>
      <c r="P206" s="42" t="s">
        <v>6402</v>
      </c>
      <c r="Q206" s="42" t="s">
        <v>6401</v>
      </c>
      <c r="R206" s="46">
        <v>7</v>
      </c>
      <c r="S206" s="47">
        <f t="shared" ca="1" si="26"/>
        <v>0.85</v>
      </c>
      <c r="T206" s="47">
        <f t="shared" ca="1" si="27"/>
        <v>0.85</v>
      </c>
      <c r="U206" s="47">
        <f t="shared" ca="1" si="28"/>
        <v>0.85</v>
      </c>
      <c r="V206" s="47">
        <f t="shared" ca="1" si="29"/>
        <v>0.72249999999999992</v>
      </c>
      <c r="W206" s="47">
        <f>RANK(Y206,Y1:Y1001,0)</f>
        <v>202</v>
      </c>
      <c r="X206" s="48">
        <v>202</v>
      </c>
      <c r="Y206" s="49">
        <v>1.140625</v>
      </c>
    </row>
    <row r="207" spans="1:25" ht="15.75" customHeight="1" x14ac:dyDescent="0.3">
      <c r="A207" s="42" t="s">
        <v>9070</v>
      </c>
      <c r="B207" s="42" t="s">
        <v>9069</v>
      </c>
      <c r="C207" s="42" t="s">
        <v>40</v>
      </c>
      <c r="D207" s="46">
        <v>19</v>
      </c>
      <c r="E207" s="44" t="s">
        <v>9068</v>
      </c>
      <c r="F207" s="45">
        <f t="shared" ca="1" si="24"/>
        <v>72.53099510052003</v>
      </c>
      <c r="G207" s="45" t="str">
        <f t="shared" ca="1" si="25"/>
        <v>71-80</v>
      </c>
      <c r="H207" s="42" t="s">
        <v>742</v>
      </c>
      <c r="I207" s="42" t="s">
        <v>61</v>
      </c>
      <c r="J207" s="42" t="s">
        <v>62</v>
      </c>
      <c r="K207" s="42" t="s">
        <v>44</v>
      </c>
      <c r="L207" s="42" t="s">
        <v>45</v>
      </c>
      <c r="M207" s="46">
        <v>12</v>
      </c>
      <c r="N207" s="42" t="s">
        <v>9067</v>
      </c>
      <c r="O207" s="46">
        <v>2170</v>
      </c>
      <c r="P207" s="42" t="s">
        <v>6402</v>
      </c>
      <c r="Q207" s="42" t="s">
        <v>6401</v>
      </c>
      <c r="R207" s="46">
        <v>8</v>
      </c>
      <c r="S207" s="47">
        <f t="shared" ca="1" si="26"/>
        <v>0.94</v>
      </c>
      <c r="T207" s="47">
        <f t="shared" ca="1" si="27"/>
        <v>1.1749999999999998</v>
      </c>
      <c r="U207" s="47">
        <f t="shared" ca="1" si="28"/>
        <v>1.1749999999999998</v>
      </c>
      <c r="V207" s="47">
        <f t="shared" ca="1" si="29"/>
        <v>1.1749999999999998</v>
      </c>
      <c r="W207" s="47">
        <f>RANK(Y207,Y1:Y1001,0)</f>
        <v>206</v>
      </c>
      <c r="X207" s="48">
        <v>206</v>
      </c>
      <c r="Y207" s="49">
        <v>1.1375</v>
      </c>
    </row>
    <row r="208" spans="1:25" ht="15.75" customHeight="1" x14ac:dyDescent="0.3">
      <c r="A208" s="42" t="s">
        <v>6392</v>
      </c>
      <c r="B208" s="42" t="s">
        <v>9066</v>
      </c>
      <c r="C208" s="42" t="s">
        <v>48</v>
      </c>
      <c r="D208" s="46">
        <v>31</v>
      </c>
      <c r="E208" s="44" t="s">
        <v>9065</v>
      </c>
      <c r="F208" s="45">
        <f t="shared" ca="1" si="24"/>
        <v>44.637844415588525</v>
      </c>
      <c r="G208" s="45" t="str">
        <f t="shared" ca="1" si="25"/>
        <v>41-50</v>
      </c>
      <c r="H208" s="42" t="s">
        <v>1414</v>
      </c>
      <c r="I208" s="42" t="s">
        <v>138</v>
      </c>
      <c r="J208" s="42" t="s">
        <v>62</v>
      </c>
      <c r="K208" s="42" t="s">
        <v>44</v>
      </c>
      <c r="L208" s="42" t="s">
        <v>57</v>
      </c>
      <c r="M208" s="46">
        <v>9</v>
      </c>
      <c r="N208" s="42" t="s">
        <v>9064</v>
      </c>
      <c r="O208" s="46">
        <v>4018</v>
      </c>
      <c r="P208" s="42" t="s">
        <v>6406</v>
      </c>
      <c r="Q208" s="42" t="s">
        <v>6401</v>
      </c>
      <c r="R208" s="46">
        <v>7</v>
      </c>
      <c r="S208" s="47">
        <f t="shared" ca="1" si="26"/>
        <v>0.43</v>
      </c>
      <c r="T208" s="47">
        <f t="shared" ca="1" si="27"/>
        <v>0.43</v>
      </c>
      <c r="U208" s="47">
        <f t="shared" ca="1" si="28"/>
        <v>0.43</v>
      </c>
      <c r="V208" s="47">
        <f t="shared" ca="1" si="29"/>
        <v>0.43</v>
      </c>
      <c r="W208" s="47">
        <f>RANK(Y208,Y1:Y1001,0)</f>
        <v>206</v>
      </c>
      <c r="X208" s="48">
        <v>206</v>
      </c>
      <c r="Y208" s="49">
        <v>1.1375</v>
      </c>
    </row>
    <row r="209" spans="1:25" ht="15.75" customHeight="1" x14ac:dyDescent="0.3">
      <c r="A209" s="42" t="s">
        <v>5876</v>
      </c>
      <c r="B209" s="42" t="s">
        <v>9063</v>
      </c>
      <c r="C209" s="42" t="s">
        <v>40</v>
      </c>
      <c r="D209" s="46">
        <v>70</v>
      </c>
      <c r="E209" s="44" t="s">
        <v>9062</v>
      </c>
      <c r="F209" s="45">
        <f t="shared" ca="1" si="24"/>
        <v>65.67894030599949</v>
      </c>
      <c r="G209" s="45" t="str">
        <f t="shared" ca="1" si="25"/>
        <v>61-70</v>
      </c>
      <c r="H209" s="51"/>
      <c r="I209" s="42" t="s">
        <v>61</v>
      </c>
      <c r="J209" s="42" t="s">
        <v>43</v>
      </c>
      <c r="K209" s="42" t="s">
        <v>44</v>
      </c>
      <c r="L209" s="42" t="s">
        <v>45</v>
      </c>
      <c r="M209" s="46">
        <v>11</v>
      </c>
      <c r="N209" s="42" t="s">
        <v>9061</v>
      </c>
      <c r="O209" s="46">
        <v>2756</v>
      </c>
      <c r="P209" s="42" t="s">
        <v>6402</v>
      </c>
      <c r="Q209" s="42" t="s">
        <v>6401</v>
      </c>
      <c r="R209" s="46">
        <v>7</v>
      </c>
      <c r="S209" s="47">
        <f t="shared" ca="1" si="26"/>
        <v>0.67</v>
      </c>
      <c r="T209" s="47">
        <f t="shared" ca="1" si="27"/>
        <v>0.83750000000000002</v>
      </c>
      <c r="U209" s="47">
        <f t="shared" ca="1" si="28"/>
        <v>0.83750000000000002</v>
      </c>
      <c r="V209" s="47">
        <f t="shared" ca="1" si="29"/>
        <v>0.71187500000000004</v>
      </c>
      <c r="W209" s="47">
        <f>RANK(Y209,Y1:Y1001,0)</f>
        <v>206</v>
      </c>
      <c r="X209" s="48">
        <v>206</v>
      </c>
      <c r="Y209" s="49">
        <v>1.1375</v>
      </c>
    </row>
    <row r="210" spans="1:25" ht="15.75" customHeight="1" x14ac:dyDescent="0.3">
      <c r="A210" s="42" t="s">
        <v>8501</v>
      </c>
      <c r="B210" s="42" t="s">
        <v>9060</v>
      </c>
      <c r="C210" s="42" t="s">
        <v>40</v>
      </c>
      <c r="D210" s="46">
        <v>12</v>
      </c>
      <c r="E210" s="44" t="s">
        <v>9059</v>
      </c>
      <c r="F210" s="45">
        <f t="shared" ca="1" si="24"/>
        <v>63.29811838819127</v>
      </c>
      <c r="G210" s="45" t="str">
        <f t="shared" ca="1" si="25"/>
        <v>61-70</v>
      </c>
      <c r="H210" s="42" t="s">
        <v>157</v>
      </c>
      <c r="I210" s="42" t="s">
        <v>42</v>
      </c>
      <c r="J210" s="42" t="s">
        <v>66</v>
      </c>
      <c r="K210" s="42" t="s">
        <v>44</v>
      </c>
      <c r="L210" s="42" t="s">
        <v>57</v>
      </c>
      <c r="M210" s="46">
        <v>19</v>
      </c>
      <c r="N210" s="42" t="s">
        <v>9058</v>
      </c>
      <c r="O210" s="46">
        <v>2144</v>
      </c>
      <c r="P210" s="42" t="s">
        <v>6402</v>
      </c>
      <c r="Q210" s="42" t="s">
        <v>6401</v>
      </c>
      <c r="R210" s="46">
        <v>9</v>
      </c>
      <c r="S210" s="47">
        <f t="shared" ca="1" si="26"/>
        <v>0.75</v>
      </c>
      <c r="T210" s="47">
        <f t="shared" ca="1" si="27"/>
        <v>0.75</v>
      </c>
      <c r="U210" s="47">
        <f t="shared" ca="1" si="28"/>
        <v>0.9375</v>
      </c>
      <c r="V210" s="47">
        <f t="shared" ca="1" si="29"/>
        <v>0.9375</v>
      </c>
      <c r="W210" s="47">
        <f>RANK(Y210,Y1:Y1001,0)</f>
        <v>206</v>
      </c>
      <c r="X210" s="48">
        <v>206</v>
      </c>
      <c r="Y210" s="49">
        <v>1.1375</v>
      </c>
    </row>
    <row r="211" spans="1:25" ht="15.75" customHeight="1" x14ac:dyDescent="0.3">
      <c r="A211" s="42" t="s">
        <v>8622</v>
      </c>
      <c r="B211" s="42" t="s">
        <v>9057</v>
      </c>
      <c r="C211" s="42" t="s">
        <v>48</v>
      </c>
      <c r="D211" s="46">
        <v>92</v>
      </c>
      <c r="E211" s="44" t="s">
        <v>9056</v>
      </c>
      <c r="F211" s="45">
        <f t="shared" ca="1" si="24"/>
        <v>53.903597840246064</v>
      </c>
      <c r="G211" s="45" t="str">
        <f t="shared" ca="1" si="25"/>
        <v>51-60</v>
      </c>
      <c r="H211" s="42" t="s">
        <v>728</v>
      </c>
      <c r="I211" s="42" t="s">
        <v>50</v>
      </c>
      <c r="J211" s="42" t="s">
        <v>62</v>
      </c>
      <c r="K211" s="42" t="s">
        <v>44</v>
      </c>
      <c r="L211" s="42" t="s">
        <v>57</v>
      </c>
      <c r="M211" s="46">
        <v>4</v>
      </c>
      <c r="N211" s="42" t="s">
        <v>9055</v>
      </c>
      <c r="O211" s="46">
        <v>4710</v>
      </c>
      <c r="P211" s="42" t="s">
        <v>6406</v>
      </c>
      <c r="Q211" s="42" t="s">
        <v>6401</v>
      </c>
      <c r="R211" s="46">
        <v>4</v>
      </c>
      <c r="S211" s="47">
        <f t="shared" ca="1" si="26"/>
        <v>0.85</v>
      </c>
      <c r="T211" s="47">
        <f t="shared" ca="1" si="27"/>
        <v>0.85</v>
      </c>
      <c r="U211" s="47">
        <f t="shared" ca="1" si="28"/>
        <v>1.0625</v>
      </c>
      <c r="V211" s="47">
        <f t="shared" ca="1" si="29"/>
        <v>1.0625</v>
      </c>
      <c r="W211" s="47">
        <f>RANK(Y211,Y1:Y1001,0)</f>
        <v>206</v>
      </c>
      <c r="X211" s="48">
        <v>206</v>
      </c>
      <c r="Y211" s="49">
        <v>1.1375</v>
      </c>
    </row>
    <row r="212" spans="1:25" ht="15.75" customHeight="1" x14ac:dyDescent="0.3">
      <c r="A212" s="42" t="s">
        <v>4675</v>
      </c>
      <c r="B212" s="42" t="s">
        <v>6319</v>
      </c>
      <c r="C212" s="42" t="s">
        <v>48</v>
      </c>
      <c r="D212" s="46">
        <v>32</v>
      </c>
      <c r="E212" s="44" t="s">
        <v>9054</v>
      </c>
      <c r="F212" s="45">
        <f t="shared" ca="1" si="24"/>
        <v>53.352912908739214</v>
      </c>
      <c r="G212" s="45" t="str">
        <f t="shared" ca="1" si="25"/>
        <v>51-60</v>
      </c>
      <c r="H212" s="42" t="s">
        <v>160</v>
      </c>
      <c r="I212" s="42" t="s">
        <v>50</v>
      </c>
      <c r="J212" s="42" t="s">
        <v>43</v>
      </c>
      <c r="K212" s="42" t="s">
        <v>44</v>
      </c>
      <c r="L212" s="42" t="s">
        <v>57</v>
      </c>
      <c r="M212" s="46">
        <v>16</v>
      </c>
      <c r="N212" s="42" t="s">
        <v>9053</v>
      </c>
      <c r="O212" s="46">
        <v>2032</v>
      </c>
      <c r="P212" s="42" t="s">
        <v>6402</v>
      </c>
      <c r="Q212" s="42" t="s">
        <v>6401</v>
      </c>
      <c r="R212" s="46">
        <v>10</v>
      </c>
      <c r="S212" s="47">
        <f t="shared" ca="1" si="26"/>
        <v>0.6</v>
      </c>
      <c r="T212" s="47">
        <f t="shared" ca="1" si="27"/>
        <v>0.6</v>
      </c>
      <c r="U212" s="47">
        <f t="shared" ca="1" si="28"/>
        <v>0.75</v>
      </c>
      <c r="V212" s="47">
        <f t="shared" ca="1" si="29"/>
        <v>0.63749999999999996</v>
      </c>
      <c r="W212" s="47">
        <f>RANK(Y212,Y1:Y1001,0)</f>
        <v>206</v>
      </c>
      <c r="X212" s="48">
        <v>206</v>
      </c>
      <c r="Y212" s="49">
        <v>1.1375</v>
      </c>
    </row>
    <row r="213" spans="1:25" ht="15.75" customHeight="1" x14ac:dyDescent="0.3">
      <c r="A213" s="42" t="s">
        <v>9052</v>
      </c>
      <c r="B213" s="42" t="s">
        <v>9051</v>
      </c>
      <c r="C213" s="42" t="s">
        <v>48</v>
      </c>
      <c r="D213" s="46">
        <v>82</v>
      </c>
      <c r="E213" s="44" t="s">
        <v>9050</v>
      </c>
      <c r="F213" s="45">
        <f t="shared" ca="1" si="24"/>
        <v>37.385789621067978</v>
      </c>
      <c r="G213" s="45" t="str">
        <f t="shared" ca="1" si="25"/>
        <v>31-40</v>
      </c>
      <c r="H213" s="51"/>
      <c r="I213" s="42" t="s">
        <v>42</v>
      </c>
      <c r="J213" s="42" t="s">
        <v>66</v>
      </c>
      <c r="K213" s="42" t="s">
        <v>44</v>
      </c>
      <c r="L213" s="42" t="s">
        <v>45</v>
      </c>
      <c r="M213" s="46">
        <v>5</v>
      </c>
      <c r="N213" s="42" t="s">
        <v>9049</v>
      </c>
      <c r="O213" s="46">
        <v>2168</v>
      </c>
      <c r="P213" s="42" t="s">
        <v>6402</v>
      </c>
      <c r="Q213" s="42" t="s">
        <v>6401</v>
      </c>
      <c r="R213" s="46">
        <v>8</v>
      </c>
      <c r="S213" s="47">
        <f t="shared" ca="1" si="26"/>
        <v>0.85</v>
      </c>
      <c r="T213" s="47">
        <f t="shared" ca="1" si="27"/>
        <v>1.0625</v>
      </c>
      <c r="U213" s="47">
        <f t="shared" ca="1" si="28"/>
        <v>1.328125</v>
      </c>
      <c r="V213" s="47">
        <f t="shared" ca="1" si="29"/>
        <v>1.328125</v>
      </c>
      <c r="W213" s="47">
        <f>RANK(Y213,Y1:Y1001,0)</f>
        <v>212</v>
      </c>
      <c r="X213" s="48">
        <v>212</v>
      </c>
      <c r="Y213" s="49">
        <v>1.1368750000000001</v>
      </c>
    </row>
    <row r="214" spans="1:25" ht="15.75" customHeight="1" x14ac:dyDescent="0.3">
      <c r="A214" s="42" t="s">
        <v>4729</v>
      </c>
      <c r="B214" s="42" t="s">
        <v>9048</v>
      </c>
      <c r="C214" s="42" t="s">
        <v>48</v>
      </c>
      <c r="D214" s="46">
        <v>12</v>
      </c>
      <c r="E214" s="44" t="s">
        <v>9047</v>
      </c>
      <c r="F214" s="45">
        <f t="shared" ca="1" si="24"/>
        <v>24.081680032026885</v>
      </c>
      <c r="G214" s="45" t="str">
        <f t="shared" ca="1" si="25"/>
        <v>21-30</v>
      </c>
      <c r="H214" s="42" t="s">
        <v>212</v>
      </c>
      <c r="I214" s="42" t="s">
        <v>65</v>
      </c>
      <c r="J214" s="42" t="s">
        <v>43</v>
      </c>
      <c r="K214" s="42" t="s">
        <v>44</v>
      </c>
      <c r="L214" s="42" t="s">
        <v>57</v>
      </c>
      <c r="M214" s="46">
        <v>6</v>
      </c>
      <c r="N214" s="42" t="s">
        <v>9046</v>
      </c>
      <c r="O214" s="46">
        <v>3021</v>
      </c>
      <c r="P214" s="42" t="s">
        <v>6422</v>
      </c>
      <c r="Q214" s="42" t="s">
        <v>6401</v>
      </c>
      <c r="R214" s="46">
        <v>6</v>
      </c>
      <c r="S214" s="47">
        <f t="shared" ca="1" si="26"/>
        <v>0.48</v>
      </c>
      <c r="T214" s="47">
        <f t="shared" ca="1" si="27"/>
        <v>0.48</v>
      </c>
      <c r="U214" s="47">
        <f t="shared" ca="1" si="28"/>
        <v>0.48</v>
      </c>
      <c r="V214" s="47">
        <f t="shared" ca="1" si="29"/>
        <v>0.40799999999999997</v>
      </c>
      <c r="W214" s="47">
        <f>RANK(Y214,Y1:Y1001,0)</f>
        <v>212</v>
      </c>
      <c r="X214" s="48">
        <v>212</v>
      </c>
      <c r="Y214" s="49">
        <v>1.1368750000000001</v>
      </c>
    </row>
    <row r="215" spans="1:25" ht="15.75" customHeight="1" x14ac:dyDescent="0.3">
      <c r="A215" s="42" t="s">
        <v>771</v>
      </c>
      <c r="B215" s="42" t="s">
        <v>9045</v>
      </c>
      <c r="C215" s="42" t="s">
        <v>48</v>
      </c>
      <c r="D215" s="46">
        <v>28</v>
      </c>
      <c r="E215" s="44" t="s">
        <v>9044</v>
      </c>
      <c r="F215" s="45">
        <f t="shared" ca="1" si="24"/>
        <v>64.514556744355644</v>
      </c>
      <c r="G215" s="45" t="str">
        <f t="shared" ca="1" si="25"/>
        <v>61-70</v>
      </c>
      <c r="H215" s="42" t="s">
        <v>90</v>
      </c>
      <c r="I215" s="42" t="s">
        <v>164</v>
      </c>
      <c r="J215" s="42" t="s">
        <v>66</v>
      </c>
      <c r="K215" s="42" t="s">
        <v>44</v>
      </c>
      <c r="L215" s="42" t="s">
        <v>57</v>
      </c>
      <c r="M215" s="46">
        <v>10</v>
      </c>
      <c r="N215" s="42" t="s">
        <v>9043</v>
      </c>
      <c r="O215" s="46">
        <v>2165</v>
      </c>
      <c r="P215" s="42" t="s">
        <v>6402</v>
      </c>
      <c r="Q215" s="42" t="s">
        <v>6401</v>
      </c>
      <c r="R215" s="46">
        <v>8</v>
      </c>
      <c r="S215" s="47">
        <f t="shared" ca="1" si="26"/>
        <v>0.82</v>
      </c>
      <c r="T215" s="47">
        <f t="shared" ca="1" si="27"/>
        <v>0.82</v>
      </c>
      <c r="U215" s="47">
        <f t="shared" ca="1" si="28"/>
        <v>0.82</v>
      </c>
      <c r="V215" s="47">
        <f t="shared" ca="1" si="29"/>
        <v>0.82</v>
      </c>
      <c r="W215" s="47">
        <f>RANK(Y215,Y1:Y1001,0)</f>
        <v>212</v>
      </c>
      <c r="X215" s="48">
        <v>212</v>
      </c>
      <c r="Y215" s="49">
        <v>1.1368750000000001</v>
      </c>
    </row>
    <row r="216" spans="1:25" ht="15.75" customHeight="1" x14ac:dyDescent="0.3">
      <c r="A216" s="42" t="s">
        <v>9042</v>
      </c>
      <c r="B216" s="42" t="s">
        <v>9041</v>
      </c>
      <c r="C216" s="42" t="s">
        <v>40</v>
      </c>
      <c r="D216" s="46">
        <v>9</v>
      </c>
      <c r="E216" s="44" t="s">
        <v>9040</v>
      </c>
      <c r="F216" s="45">
        <f t="shared" ca="1" si="24"/>
        <v>74.152912908739211</v>
      </c>
      <c r="G216" s="45" t="str">
        <f t="shared" ca="1" si="25"/>
        <v>71-80</v>
      </c>
      <c r="H216" s="42" t="s">
        <v>151</v>
      </c>
      <c r="I216" s="42" t="s">
        <v>54</v>
      </c>
      <c r="J216" s="42" t="s">
        <v>43</v>
      </c>
      <c r="K216" s="42" t="s">
        <v>44</v>
      </c>
      <c r="L216" s="42" t="s">
        <v>45</v>
      </c>
      <c r="M216" s="46">
        <v>22</v>
      </c>
      <c r="N216" s="42" t="s">
        <v>9039</v>
      </c>
      <c r="O216" s="46">
        <v>4211</v>
      </c>
      <c r="P216" s="42" t="s">
        <v>6406</v>
      </c>
      <c r="Q216" s="42" t="s">
        <v>6401</v>
      </c>
      <c r="R216" s="46">
        <v>7</v>
      </c>
      <c r="S216" s="47">
        <f t="shared" ca="1" si="26"/>
        <v>0.61</v>
      </c>
      <c r="T216" s="47">
        <f t="shared" ca="1" si="27"/>
        <v>0.76249999999999996</v>
      </c>
      <c r="U216" s="47">
        <f t="shared" ca="1" si="28"/>
        <v>0.76249999999999996</v>
      </c>
      <c r="V216" s="47">
        <f t="shared" ca="1" si="29"/>
        <v>0.64812499999999995</v>
      </c>
      <c r="W216" s="47">
        <f>RANK(Y216,Y1:Y1001,0)</f>
        <v>215</v>
      </c>
      <c r="X216" s="48">
        <v>215</v>
      </c>
      <c r="Y216" s="49">
        <v>1.12890625</v>
      </c>
    </row>
    <row r="217" spans="1:25" ht="15.75" customHeight="1" x14ac:dyDescent="0.3">
      <c r="A217" s="42" t="s">
        <v>1115</v>
      </c>
      <c r="B217" s="42" t="s">
        <v>9038</v>
      </c>
      <c r="C217" s="42" t="s">
        <v>48</v>
      </c>
      <c r="D217" s="46">
        <v>11</v>
      </c>
      <c r="E217" s="44" t="s">
        <v>9037</v>
      </c>
      <c r="F217" s="45">
        <f t="shared" ca="1" si="24"/>
        <v>21.010447155314555</v>
      </c>
      <c r="G217" s="45" t="str">
        <f t="shared" ca="1" si="25"/>
        <v>21-30</v>
      </c>
      <c r="H217" s="42" t="s">
        <v>141</v>
      </c>
      <c r="I217" s="42" t="s">
        <v>84</v>
      </c>
      <c r="J217" s="42" t="s">
        <v>43</v>
      </c>
      <c r="K217" s="42" t="s">
        <v>44</v>
      </c>
      <c r="L217" s="42" t="s">
        <v>57</v>
      </c>
      <c r="M217" s="46">
        <v>4</v>
      </c>
      <c r="N217" s="42" t="s">
        <v>9036</v>
      </c>
      <c r="O217" s="46">
        <v>2125</v>
      </c>
      <c r="P217" s="42" t="s">
        <v>6402</v>
      </c>
      <c r="Q217" s="42" t="s">
        <v>6401</v>
      </c>
      <c r="R217" s="46">
        <v>11</v>
      </c>
      <c r="S217" s="47">
        <f t="shared" ca="1" si="26"/>
        <v>0.51</v>
      </c>
      <c r="T217" s="47">
        <f t="shared" ca="1" si="27"/>
        <v>0.51</v>
      </c>
      <c r="U217" s="47">
        <f t="shared" ca="1" si="28"/>
        <v>0.63749999999999996</v>
      </c>
      <c r="V217" s="47">
        <f t="shared" ca="1" si="29"/>
        <v>0.541875</v>
      </c>
      <c r="W217" s="47">
        <f>RANK(Y217,Y1:Y1001,0)</f>
        <v>215</v>
      </c>
      <c r="X217" s="48">
        <v>215</v>
      </c>
      <c r="Y217" s="49">
        <v>1.12890625</v>
      </c>
    </row>
    <row r="218" spans="1:25" ht="15.75" customHeight="1" x14ac:dyDescent="0.3">
      <c r="A218" s="42" t="s">
        <v>9035</v>
      </c>
      <c r="B218" s="42" t="s">
        <v>9034</v>
      </c>
      <c r="C218" s="42" t="s">
        <v>40</v>
      </c>
      <c r="D218" s="46">
        <v>50</v>
      </c>
      <c r="E218" s="44" t="s">
        <v>9033</v>
      </c>
      <c r="F218" s="45">
        <f t="shared" ca="1" si="24"/>
        <v>23.602227977232364</v>
      </c>
      <c r="G218" s="45" t="str">
        <f t="shared" ca="1" si="25"/>
        <v>21-30</v>
      </c>
      <c r="H218" s="42" t="s">
        <v>74</v>
      </c>
      <c r="I218" s="42" t="s">
        <v>61</v>
      </c>
      <c r="J218" s="42" t="s">
        <v>43</v>
      </c>
      <c r="K218" s="42" t="s">
        <v>44</v>
      </c>
      <c r="L218" s="42" t="s">
        <v>57</v>
      </c>
      <c r="M218" s="46">
        <v>5</v>
      </c>
      <c r="N218" s="42" t="s">
        <v>9032</v>
      </c>
      <c r="O218" s="46">
        <v>2444</v>
      </c>
      <c r="P218" s="42" t="s">
        <v>6402</v>
      </c>
      <c r="Q218" s="42" t="s">
        <v>6401</v>
      </c>
      <c r="R218" s="46">
        <v>7</v>
      </c>
      <c r="S218" s="47">
        <f t="shared" ca="1" si="26"/>
        <v>1.1000000000000001</v>
      </c>
      <c r="T218" s="47">
        <f t="shared" ca="1" si="27"/>
        <v>1.1000000000000001</v>
      </c>
      <c r="U218" s="47">
        <f t="shared" ca="1" si="28"/>
        <v>1.1000000000000001</v>
      </c>
      <c r="V218" s="47">
        <f t="shared" ca="1" si="29"/>
        <v>0.93500000000000005</v>
      </c>
      <c r="W218" s="47">
        <f>RANK(Y218,Y1:Y1001,0)</f>
        <v>215</v>
      </c>
      <c r="X218" s="48">
        <v>215</v>
      </c>
      <c r="Y218" s="49">
        <v>1.12890625</v>
      </c>
    </row>
    <row r="219" spans="1:25" ht="15.75" customHeight="1" x14ac:dyDescent="0.3">
      <c r="A219" s="42" t="s">
        <v>7938</v>
      </c>
      <c r="B219" s="42" t="s">
        <v>9031</v>
      </c>
      <c r="C219" s="42" t="s">
        <v>40</v>
      </c>
      <c r="D219" s="46">
        <v>8</v>
      </c>
      <c r="E219" s="44" t="s">
        <v>9030</v>
      </c>
      <c r="F219" s="45">
        <f t="shared" ca="1" si="24"/>
        <v>58.300858114218663</v>
      </c>
      <c r="G219" s="45" t="str">
        <f t="shared" ca="1" si="25"/>
        <v>51-60</v>
      </c>
      <c r="H219" s="42" t="s">
        <v>282</v>
      </c>
      <c r="I219" s="42" t="s">
        <v>42</v>
      </c>
      <c r="J219" s="42" t="s">
        <v>62</v>
      </c>
      <c r="K219" s="42" t="s">
        <v>44</v>
      </c>
      <c r="L219" s="42" t="s">
        <v>45</v>
      </c>
      <c r="M219" s="46">
        <v>18</v>
      </c>
      <c r="N219" s="42" t="s">
        <v>9029</v>
      </c>
      <c r="O219" s="46">
        <v>4285</v>
      </c>
      <c r="P219" s="42" t="s">
        <v>6406</v>
      </c>
      <c r="Q219" s="42" t="s">
        <v>6401</v>
      </c>
      <c r="R219" s="46">
        <v>2</v>
      </c>
      <c r="S219" s="47">
        <f t="shared" ca="1" si="26"/>
        <v>0.91</v>
      </c>
      <c r="T219" s="47">
        <f t="shared" ca="1" si="27"/>
        <v>1.1375</v>
      </c>
      <c r="U219" s="47">
        <f t="shared" ca="1" si="28"/>
        <v>1.1375</v>
      </c>
      <c r="V219" s="47">
        <f t="shared" ca="1" si="29"/>
        <v>1.1375</v>
      </c>
      <c r="W219" s="47">
        <f>RANK(Y219,Y1:Y1001,0)</f>
        <v>218</v>
      </c>
      <c r="X219" s="48">
        <v>218</v>
      </c>
      <c r="Y219" s="49">
        <v>1.12625</v>
      </c>
    </row>
    <row r="220" spans="1:25" ht="15.75" customHeight="1" x14ac:dyDescent="0.3">
      <c r="A220" s="42" t="s">
        <v>1951</v>
      </c>
      <c r="B220" s="42" t="s">
        <v>9028</v>
      </c>
      <c r="C220" s="42" t="s">
        <v>48</v>
      </c>
      <c r="D220" s="46">
        <v>78</v>
      </c>
      <c r="E220" s="44" t="s">
        <v>9027</v>
      </c>
      <c r="F220" s="45">
        <f t="shared" ca="1" si="24"/>
        <v>41.163871812848804</v>
      </c>
      <c r="G220" s="45" t="str">
        <f t="shared" ca="1" si="25"/>
        <v>41-50</v>
      </c>
      <c r="H220" s="42" t="s">
        <v>561</v>
      </c>
      <c r="I220" s="42" t="s">
        <v>50</v>
      </c>
      <c r="J220" s="42" t="s">
        <v>43</v>
      </c>
      <c r="K220" s="42" t="s">
        <v>44</v>
      </c>
      <c r="L220" s="42" t="s">
        <v>45</v>
      </c>
      <c r="M220" s="46">
        <v>18</v>
      </c>
      <c r="N220" s="42" t="s">
        <v>9026</v>
      </c>
      <c r="O220" s="46">
        <v>2026</v>
      </c>
      <c r="P220" s="42" t="s">
        <v>6402</v>
      </c>
      <c r="Q220" s="42" t="s">
        <v>6401</v>
      </c>
      <c r="R220" s="46">
        <v>11</v>
      </c>
      <c r="S220" s="47">
        <f t="shared" ca="1" si="26"/>
        <v>0.67</v>
      </c>
      <c r="T220" s="47">
        <f t="shared" ca="1" si="27"/>
        <v>0.83750000000000002</v>
      </c>
      <c r="U220" s="47">
        <f t="shared" ca="1" si="28"/>
        <v>1.046875</v>
      </c>
      <c r="V220" s="47">
        <f t="shared" ca="1" si="29"/>
        <v>0.88984374999999993</v>
      </c>
      <c r="W220" s="47">
        <f>RANK(Y220,Y1:Y1001,0)</f>
        <v>219</v>
      </c>
      <c r="X220" s="48">
        <v>219</v>
      </c>
      <c r="Y220" s="49">
        <v>1.125</v>
      </c>
    </row>
    <row r="221" spans="1:25" ht="15.75" customHeight="1" x14ac:dyDescent="0.3">
      <c r="A221" s="42" t="s">
        <v>161</v>
      </c>
      <c r="B221" s="42" t="s">
        <v>9025</v>
      </c>
      <c r="C221" s="42" t="s">
        <v>48</v>
      </c>
      <c r="D221" s="46">
        <v>7</v>
      </c>
      <c r="E221" s="44" t="s">
        <v>7844</v>
      </c>
      <c r="F221" s="45">
        <f t="shared" ca="1" si="24"/>
        <v>26.994008799150169</v>
      </c>
      <c r="G221" s="45" t="str">
        <f t="shared" ca="1" si="25"/>
        <v>21-30</v>
      </c>
      <c r="H221" s="51"/>
      <c r="I221" s="42" t="s">
        <v>56</v>
      </c>
      <c r="J221" s="42" t="s">
        <v>62</v>
      </c>
      <c r="K221" s="42" t="s">
        <v>44</v>
      </c>
      <c r="L221" s="42" t="s">
        <v>57</v>
      </c>
      <c r="M221" s="46">
        <v>3</v>
      </c>
      <c r="N221" s="42" t="s">
        <v>9024</v>
      </c>
      <c r="O221" s="46">
        <v>2227</v>
      </c>
      <c r="P221" s="42" t="s">
        <v>6402</v>
      </c>
      <c r="Q221" s="42" t="s">
        <v>6401</v>
      </c>
      <c r="R221" s="46">
        <v>8</v>
      </c>
      <c r="S221" s="47">
        <f t="shared" ca="1" si="26"/>
        <v>0.49</v>
      </c>
      <c r="T221" s="47">
        <f t="shared" ca="1" si="27"/>
        <v>0.49</v>
      </c>
      <c r="U221" s="47">
        <f t="shared" ca="1" si="28"/>
        <v>0.49</v>
      </c>
      <c r="V221" s="47">
        <f t="shared" ca="1" si="29"/>
        <v>0.49</v>
      </c>
      <c r="W221" s="47">
        <f>RANK(Y221,Y1:Y1001,0)</f>
        <v>219</v>
      </c>
      <c r="X221" s="48">
        <v>219</v>
      </c>
      <c r="Y221" s="49">
        <v>1.125</v>
      </c>
    </row>
    <row r="222" spans="1:25" ht="15.75" customHeight="1" x14ac:dyDescent="0.3">
      <c r="A222" s="42" t="s">
        <v>2212</v>
      </c>
      <c r="B222" s="42" t="s">
        <v>1118</v>
      </c>
      <c r="C222" s="42" t="s">
        <v>48</v>
      </c>
      <c r="D222" s="46">
        <v>68</v>
      </c>
      <c r="E222" s="44" t="s">
        <v>9023</v>
      </c>
      <c r="F222" s="45">
        <f t="shared" ref="F222:F227" ca="1" si="30">(NOW()-E222)/365</f>
        <v>39.821406059424142</v>
      </c>
      <c r="G222" s="45" t="str">
        <f t="shared" ref="G222:G227" ca="1" si="31">IF(F222&lt;=10,"0-10",IF(AND(F222&gt;10,F222&lt;=20),"11-20",IF(AND(F222&gt;20,F222&lt;=30),"21-30",IF(AND(F222&gt;30,F222&lt;=40),"31-40",IF(AND(F222&gt;40,F222&lt;=50),"41-50",IF(AND(F222&gt;50,F222&lt;=60),"51-60",IF(AND(F222&gt;60,F222&lt;=70),"61-70",IF(AND(F222&gt;70,F222&lt;=80),"71-80",IF(AND(F222&gt;80,F222&lt;=90),"81-90",IF(F222&gt;90,"91-100"))))))))))</f>
        <v>31-40</v>
      </c>
      <c r="H222" s="42" t="s">
        <v>167</v>
      </c>
      <c r="I222" s="42" t="s">
        <v>65</v>
      </c>
      <c r="J222" s="42" t="s">
        <v>43</v>
      </c>
      <c r="K222" s="42" t="s">
        <v>44</v>
      </c>
      <c r="L222" s="42" t="s">
        <v>45</v>
      </c>
      <c r="M222" s="46">
        <v>15</v>
      </c>
      <c r="N222" s="42" t="s">
        <v>9022</v>
      </c>
      <c r="O222" s="46">
        <v>3934</v>
      </c>
      <c r="P222" s="42" t="s">
        <v>6422</v>
      </c>
      <c r="Q222" s="42" t="s">
        <v>6401</v>
      </c>
      <c r="R222" s="46">
        <v>8</v>
      </c>
      <c r="S222" s="47">
        <f t="shared" ca="1" si="26"/>
        <v>1.04</v>
      </c>
      <c r="T222" s="47">
        <f t="shared" ca="1" si="27"/>
        <v>1.3</v>
      </c>
      <c r="U222" s="47">
        <f t="shared" ca="1" si="28"/>
        <v>1.3</v>
      </c>
      <c r="V222" s="47">
        <f t="shared" ca="1" si="29"/>
        <v>1.105</v>
      </c>
      <c r="W222" s="47">
        <f>RANK(Y222,Y1:Y1001,0)</f>
        <v>219</v>
      </c>
      <c r="X222" s="48">
        <v>219</v>
      </c>
      <c r="Y222" s="49">
        <v>1.125</v>
      </c>
    </row>
    <row r="223" spans="1:25" ht="15.75" customHeight="1" x14ac:dyDescent="0.3">
      <c r="A223" s="42" t="s">
        <v>9021</v>
      </c>
      <c r="B223" s="42" t="s">
        <v>6382</v>
      </c>
      <c r="C223" s="42" t="s">
        <v>48</v>
      </c>
      <c r="D223" s="46">
        <v>66</v>
      </c>
      <c r="E223" s="50">
        <v>28891</v>
      </c>
      <c r="F223" s="45">
        <f t="shared" ca="1" si="30"/>
        <v>42.194008799150168</v>
      </c>
      <c r="G223" s="45" t="str">
        <f t="shared" ca="1" si="31"/>
        <v>41-50</v>
      </c>
      <c r="H223" s="42" t="s">
        <v>651</v>
      </c>
      <c r="I223" s="42" t="s">
        <v>42</v>
      </c>
      <c r="J223" s="42" t="s">
        <v>43</v>
      </c>
      <c r="K223" s="42" t="s">
        <v>44</v>
      </c>
      <c r="L223" s="42" t="s">
        <v>45</v>
      </c>
      <c r="M223" s="46">
        <v>7</v>
      </c>
      <c r="N223" s="42" t="s">
        <v>9020</v>
      </c>
      <c r="O223" s="46">
        <v>2160</v>
      </c>
      <c r="P223" s="42" t="s">
        <v>6402</v>
      </c>
      <c r="Q223" s="42" t="s">
        <v>6401</v>
      </c>
      <c r="R223" s="46">
        <v>9</v>
      </c>
      <c r="S223" s="47">
        <f t="shared" ca="1" si="26"/>
        <v>0.42</v>
      </c>
      <c r="T223" s="47">
        <f t="shared" ca="1" si="27"/>
        <v>0.52500000000000002</v>
      </c>
      <c r="U223" s="47">
        <f t="shared" ca="1" si="28"/>
        <v>0.65625</v>
      </c>
      <c r="V223" s="47">
        <f t="shared" ca="1" si="29"/>
        <v>0.55781249999999993</v>
      </c>
      <c r="W223" s="47">
        <f>RANK(Y223,Y1:Y1001,0)</f>
        <v>219</v>
      </c>
      <c r="X223" s="48">
        <v>219</v>
      </c>
      <c r="Y223" s="49">
        <v>1.125</v>
      </c>
    </row>
    <row r="224" spans="1:25" ht="15.75" customHeight="1" x14ac:dyDescent="0.3">
      <c r="A224" s="42" t="s">
        <v>9019</v>
      </c>
      <c r="B224" s="42" t="s">
        <v>9018</v>
      </c>
      <c r="C224" s="42" t="s">
        <v>40</v>
      </c>
      <c r="D224" s="46">
        <v>62</v>
      </c>
      <c r="E224" s="44" t="s">
        <v>9017</v>
      </c>
      <c r="F224" s="45">
        <f t="shared" ca="1" si="30"/>
        <v>55.278940305999484</v>
      </c>
      <c r="G224" s="45" t="str">
        <f t="shared" ca="1" si="31"/>
        <v>51-60</v>
      </c>
      <c r="H224" s="51"/>
      <c r="I224" s="42" t="s">
        <v>61</v>
      </c>
      <c r="J224" s="42" t="s">
        <v>43</v>
      </c>
      <c r="K224" s="42" t="s">
        <v>44</v>
      </c>
      <c r="L224" s="42" t="s">
        <v>57</v>
      </c>
      <c r="M224" s="46">
        <v>18</v>
      </c>
      <c r="N224" s="42" t="s">
        <v>9016</v>
      </c>
      <c r="O224" s="46">
        <v>2203</v>
      </c>
      <c r="P224" s="42" t="s">
        <v>6402</v>
      </c>
      <c r="Q224" s="42" t="s">
        <v>6401</v>
      </c>
      <c r="R224" s="46">
        <v>11</v>
      </c>
      <c r="S224" s="47">
        <f t="shared" ca="1" si="26"/>
        <v>0.85</v>
      </c>
      <c r="T224" s="47">
        <f t="shared" ca="1" si="27"/>
        <v>0.85</v>
      </c>
      <c r="U224" s="47">
        <f t="shared" ca="1" si="28"/>
        <v>1.0625</v>
      </c>
      <c r="V224" s="47">
        <f t="shared" ca="1" si="29"/>
        <v>0.90312499999999996</v>
      </c>
      <c r="W224" s="47">
        <f>RANK(Y224,Y1:Y1001,0)</f>
        <v>223</v>
      </c>
      <c r="X224" s="48">
        <v>223</v>
      </c>
      <c r="Y224" s="49">
        <v>1.1156250000000001</v>
      </c>
    </row>
    <row r="225" spans="1:25" ht="15.75" customHeight="1" x14ac:dyDescent="0.3">
      <c r="A225" s="42" t="s">
        <v>9015</v>
      </c>
      <c r="B225" s="42" t="s">
        <v>9014</v>
      </c>
      <c r="C225" s="42" t="s">
        <v>48</v>
      </c>
      <c r="D225" s="46">
        <v>66</v>
      </c>
      <c r="E225" s="44" t="s">
        <v>9013</v>
      </c>
      <c r="F225" s="45">
        <f t="shared" ca="1" si="30"/>
        <v>21.210447155314554</v>
      </c>
      <c r="G225" s="45" t="str">
        <f t="shared" ca="1" si="31"/>
        <v>21-30</v>
      </c>
      <c r="H225" s="42" t="s">
        <v>212</v>
      </c>
      <c r="I225" s="42" t="s">
        <v>42</v>
      </c>
      <c r="J225" s="42" t="s">
        <v>66</v>
      </c>
      <c r="K225" s="42" t="s">
        <v>44</v>
      </c>
      <c r="L225" s="42" t="s">
        <v>57</v>
      </c>
      <c r="M225" s="46">
        <v>9</v>
      </c>
      <c r="N225" s="42" t="s">
        <v>9012</v>
      </c>
      <c r="O225" s="46">
        <v>2446</v>
      </c>
      <c r="P225" s="42" t="s">
        <v>6402</v>
      </c>
      <c r="Q225" s="42" t="s">
        <v>6401</v>
      </c>
      <c r="R225" s="46">
        <v>8</v>
      </c>
      <c r="S225" s="47">
        <f t="shared" ca="1" si="26"/>
        <v>1.08</v>
      </c>
      <c r="T225" s="47">
        <f t="shared" ca="1" si="27"/>
        <v>1.08</v>
      </c>
      <c r="U225" s="47">
        <f t="shared" ca="1" si="28"/>
        <v>1.08</v>
      </c>
      <c r="V225" s="47">
        <f t="shared" ca="1" si="29"/>
        <v>1.08</v>
      </c>
      <c r="W225" s="47">
        <f>RANK(Y225,Y1:Y1001,0)</f>
        <v>223</v>
      </c>
      <c r="X225" s="48">
        <v>223</v>
      </c>
      <c r="Y225" s="49">
        <v>1.1156250000000001</v>
      </c>
    </row>
    <row r="226" spans="1:25" ht="15.75" customHeight="1" x14ac:dyDescent="0.3">
      <c r="A226" s="42" t="s">
        <v>9011</v>
      </c>
      <c r="B226" s="42" t="s">
        <v>9010</v>
      </c>
      <c r="C226" s="42" t="s">
        <v>48</v>
      </c>
      <c r="D226" s="46">
        <v>91</v>
      </c>
      <c r="E226" s="50">
        <v>28465</v>
      </c>
      <c r="F226" s="45">
        <f t="shared" ca="1" si="30"/>
        <v>43.361132086821407</v>
      </c>
      <c r="G226" s="45" t="str">
        <f t="shared" ca="1" si="31"/>
        <v>41-50</v>
      </c>
      <c r="H226" s="51"/>
      <c r="I226" s="42" t="s">
        <v>56</v>
      </c>
      <c r="J226" s="42" t="s">
        <v>43</v>
      </c>
      <c r="K226" s="42" t="s">
        <v>44</v>
      </c>
      <c r="L226" s="42" t="s">
        <v>57</v>
      </c>
      <c r="M226" s="46">
        <v>17</v>
      </c>
      <c r="N226" s="42" t="s">
        <v>9009</v>
      </c>
      <c r="O226" s="46">
        <v>4650</v>
      </c>
      <c r="P226" s="42" t="s">
        <v>6406</v>
      </c>
      <c r="Q226" s="42" t="s">
        <v>6401</v>
      </c>
      <c r="R226" s="46">
        <v>1</v>
      </c>
      <c r="S226" s="47">
        <f t="shared" ca="1" si="26"/>
        <v>0.8</v>
      </c>
      <c r="T226" s="47">
        <f t="shared" ca="1" si="27"/>
        <v>0.8</v>
      </c>
      <c r="U226" s="47">
        <f t="shared" ca="1" si="28"/>
        <v>1</v>
      </c>
      <c r="V226" s="47">
        <f t="shared" ca="1" si="29"/>
        <v>0.85</v>
      </c>
      <c r="W226" s="47">
        <f>RANK(Y226,Y1:Y1001,0)</f>
        <v>223</v>
      </c>
      <c r="X226" s="48">
        <v>223</v>
      </c>
      <c r="Y226" s="49">
        <v>1.1156250000000001</v>
      </c>
    </row>
    <row r="227" spans="1:25" ht="15.75" customHeight="1" x14ac:dyDescent="0.3">
      <c r="A227" s="42" t="s">
        <v>9008</v>
      </c>
      <c r="B227" s="42" t="s">
        <v>9007</v>
      </c>
      <c r="C227" s="42" t="s">
        <v>48</v>
      </c>
      <c r="D227" s="46">
        <v>0</v>
      </c>
      <c r="E227" s="44" t="s">
        <v>9006</v>
      </c>
      <c r="F227" s="45">
        <f t="shared" ca="1" si="30"/>
        <v>20.79400879915017</v>
      </c>
      <c r="G227" s="45" t="str">
        <f t="shared" ca="1" si="31"/>
        <v>21-30</v>
      </c>
      <c r="H227" s="42" t="s">
        <v>651</v>
      </c>
      <c r="I227" s="42" t="s">
        <v>84</v>
      </c>
      <c r="J227" s="42" t="s">
        <v>43</v>
      </c>
      <c r="K227" s="42" t="s">
        <v>44</v>
      </c>
      <c r="L227" s="42" t="s">
        <v>45</v>
      </c>
      <c r="M227" s="46">
        <v>15</v>
      </c>
      <c r="N227" s="42" t="s">
        <v>9005</v>
      </c>
      <c r="O227" s="46">
        <v>4115</v>
      </c>
      <c r="P227" s="42" t="s">
        <v>6406</v>
      </c>
      <c r="Q227" s="42" t="s">
        <v>6401</v>
      </c>
      <c r="R227" s="46">
        <v>8</v>
      </c>
      <c r="S227" s="47">
        <f t="shared" ca="1" si="26"/>
        <v>1.02</v>
      </c>
      <c r="T227" s="47">
        <f t="shared" ca="1" si="27"/>
        <v>1.2749999999999999</v>
      </c>
      <c r="U227" s="47">
        <f t="shared" ca="1" si="28"/>
        <v>1.2749999999999999</v>
      </c>
      <c r="V227" s="47">
        <f t="shared" ca="1" si="29"/>
        <v>1.08375</v>
      </c>
      <c r="W227" s="47">
        <f>RANK(Y227,Y1:Y1001,0)</f>
        <v>226</v>
      </c>
      <c r="X227" s="48">
        <v>226</v>
      </c>
      <c r="Y227" s="49">
        <v>1.1125</v>
      </c>
    </row>
    <row r="228" spans="1:25" ht="15.75" customHeight="1" x14ac:dyDescent="0.3">
      <c r="A228" s="42" t="s">
        <v>9004</v>
      </c>
      <c r="B228" s="42" t="s">
        <v>9003</v>
      </c>
      <c r="C228" s="42" t="s">
        <v>147</v>
      </c>
      <c r="D228" s="46">
        <v>35</v>
      </c>
      <c r="E228" s="44"/>
      <c r="F228" s="45"/>
      <c r="G228" s="45"/>
      <c r="H228" s="42" t="s">
        <v>141</v>
      </c>
      <c r="I228" s="42" t="s">
        <v>56</v>
      </c>
      <c r="J228" s="42" t="s">
        <v>62</v>
      </c>
      <c r="K228" s="42" t="s">
        <v>44</v>
      </c>
      <c r="L228" s="42" t="s">
        <v>45</v>
      </c>
      <c r="M228" s="46">
        <v>11</v>
      </c>
      <c r="N228" s="42" t="s">
        <v>9002</v>
      </c>
      <c r="O228" s="46">
        <v>2519</v>
      </c>
      <c r="P228" s="42" t="s">
        <v>6402</v>
      </c>
      <c r="Q228" s="42" t="s">
        <v>6401</v>
      </c>
      <c r="R228" s="46">
        <v>9</v>
      </c>
      <c r="S228" s="47">
        <f t="shared" ca="1" si="26"/>
        <v>0.99</v>
      </c>
      <c r="T228" s="47">
        <f t="shared" ca="1" si="27"/>
        <v>1.2375</v>
      </c>
      <c r="U228" s="47">
        <f t="shared" ca="1" si="28"/>
        <v>1.546875</v>
      </c>
      <c r="V228" s="47">
        <f t="shared" ca="1" si="29"/>
        <v>1.546875</v>
      </c>
      <c r="W228" s="47">
        <f>RANK(Y228,Y1:Y1001,0)</f>
        <v>226</v>
      </c>
      <c r="X228" s="48">
        <v>226</v>
      </c>
      <c r="Y228" s="49">
        <v>1.1125</v>
      </c>
    </row>
    <row r="229" spans="1:25" ht="15.75" customHeight="1" x14ac:dyDescent="0.3">
      <c r="A229" s="42" t="s">
        <v>8384</v>
      </c>
      <c r="B229" s="42" t="s">
        <v>9001</v>
      </c>
      <c r="C229" s="42" t="s">
        <v>48</v>
      </c>
      <c r="D229" s="46">
        <v>54</v>
      </c>
      <c r="E229" s="44" t="s">
        <v>9000</v>
      </c>
      <c r="F229" s="45">
        <f t="shared" ref="F229:F260" ca="1" si="32">(NOW()-E229)/365</f>
        <v>56.826885511478935</v>
      </c>
      <c r="G229" s="45" t="str">
        <f t="shared" ref="G229:G260" ca="1" si="33">IF(F229&lt;=10,"0-10",IF(AND(F229&gt;10,F229&lt;=20),"11-20",IF(AND(F229&gt;20,F229&lt;=30),"21-30",IF(AND(F229&gt;30,F229&lt;=40),"31-40",IF(AND(F229&gt;40,F229&lt;=50),"41-50",IF(AND(F229&gt;50,F229&lt;=60),"51-60",IF(AND(F229&gt;60,F229&lt;=70),"61-70",IF(AND(F229&gt;70,F229&lt;=80),"71-80",IF(AND(F229&gt;80,F229&lt;=90),"81-90",IF(F229&gt;90,"91-100"))))))))))</f>
        <v>51-60</v>
      </c>
      <c r="H229" s="42" t="s">
        <v>438</v>
      </c>
      <c r="I229" s="42" t="s">
        <v>50</v>
      </c>
      <c r="J229" s="42" t="s">
        <v>66</v>
      </c>
      <c r="K229" s="42" t="s">
        <v>44</v>
      </c>
      <c r="L229" s="42" t="s">
        <v>57</v>
      </c>
      <c r="M229" s="46">
        <v>8</v>
      </c>
      <c r="N229" s="42" t="s">
        <v>8999</v>
      </c>
      <c r="O229" s="46">
        <v>2099</v>
      </c>
      <c r="P229" s="42" t="s">
        <v>6402</v>
      </c>
      <c r="Q229" s="42" t="s">
        <v>6401</v>
      </c>
      <c r="R229" s="46">
        <v>9</v>
      </c>
      <c r="S229" s="47">
        <f t="shared" ca="1" si="26"/>
        <v>0.57999999999999996</v>
      </c>
      <c r="T229" s="47">
        <f t="shared" ca="1" si="27"/>
        <v>0.57999999999999996</v>
      </c>
      <c r="U229" s="47">
        <f t="shared" ca="1" si="28"/>
        <v>0.72499999999999998</v>
      </c>
      <c r="V229" s="47">
        <f t="shared" ca="1" si="29"/>
        <v>0.72499999999999998</v>
      </c>
      <c r="W229" s="47">
        <f>RANK(Y229,Y1:Y1001,0)</f>
        <v>226</v>
      </c>
      <c r="X229" s="48">
        <v>226</v>
      </c>
      <c r="Y229" s="49">
        <v>1.1125</v>
      </c>
    </row>
    <row r="230" spans="1:25" ht="15.75" customHeight="1" x14ac:dyDescent="0.3">
      <c r="A230" s="42" t="s">
        <v>328</v>
      </c>
      <c r="B230" s="42" t="s">
        <v>8998</v>
      </c>
      <c r="C230" s="42" t="s">
        <v>40</v>
      </c>
      <c r="D230" s="46">
        <v>46</v>
      </c>
      <c r="E230" s="44" t="s">
        <v>8997</v>
      </c>
      <c r="F230" s="45">
        <f t="shared" ca="1" si="32"/>
        <v>66.440584141615929</v>
      </c>
      <c r="G230" s="45" t="str">
        <f t="shared" ca="1" si="33"/>
        <v>61-70</v>
      </c>
      <c r="H230" s="42" t="s">
        <v>362</v>
      </c>
      <c r="I230" s="42" t="s">
        <v>50</v>
      </c>
      <c r="J230" s="42" t="s">
        <v>43</v>
      </c>
      <c r="K230" s="42" t="s">
        <v>44</v>
      </c>
      <c r="L230" s="42" t="s">
        <v>57</v>
      </c>
      <c r="M230" s="46">
        <v>7</v>
      </c>
      <c r="N230" s="42" t="s">
        <v>8996</v>
      </c>
      <c r="O230" s="46">
        <v>2430</v>
      </c>
      <c r="P230" s="42" t="s">
        <v>6402</v>
      </c>
      <c r="Q230" s="42" t="s">
        <v>6401</v>
      </c>
      <c r="R230" s="46">
        <v>8</v>
      </c>
      <c r="S230" s="47">
        <f t="shared" ca="1" si="26"/>
        <v>0.77</v>
      </c>
      <c r="T230" s="47">
        <f t="shared" ca="1" si="27"/>
        <v>0.77</v>
      </c>
      <c r="U230" s="47">
        <f t="shared" ca="1" si="28"/>
        <v>0.77</v>
      </c>
      <c r="V230" s="47">
        <f t="shared" ca="1" si="29"/>
        <v>0.65449999999999997</v>
      </c>
      <c r="W230" s="47">
        <f>RANK(Y230,Y1:Y1001,0)</f>
        <v>226</v>
      </c>
      <c r="X230" s="48">
        <v>226</v>
      </c>
      <c r="Y230" s="49">
        <v>1.1125</v>
      </c>
    </row>
    <row r="231" spans="1:25" ht="15.75" customHeight="1" x14ac:dyDescent="0.3">
      <c r="A231" s="42" t="s">
        <v>8995</v>
      </c>
      <c r="B231" s="42" t="s">
        <v>8994</v>
      </c>
      <c r="C231" s="42" t="s">
        <v>40</v>
      </c>
      <c r="D231" s="46">
        <v>48</v>
      </c>
      <c r="E231" s="44" t="s">
        <v>8993</v>
      </c>
      <c r="F231" s="45">
        <f t="shared" ca="1" si="32"/>
        <v>57.352912908739214</v>
      </c>
      <c r="G231" s="45" t="str">
        <f t="shared" ca="1" si="33"/>
        <v>51-60</v>
      </c>
      <c r="H231" s="42" t="s">
        <v>571</v>
      </c>
      <c r="I231" s="42" t="s">
        <v>42</v>
      </c>
      <c r="J231" s="42" t="s">
        <v>62</v>
      </c>
      <c r="K231" s="42" t="s">
        <v>44</v>
      </c>
      <c r="L231" s="42" t="s">
        <v>45</v>
      </c>
      <c r="M231" s="46">
        <v>14</v>
      </c>
      <c r="N231" s="42" t="s">
        <v>8992</v>
      </c>
      <c r="O231" s="46">
        <v>4207</v>
      </c>
      <c r="P231" s="42" t="s">
        <v>6406</v>
      </c>
      <c r="Q231" s="42" t="s">
        <v>6401</v>
      </c>
      <c r="R231" s="46">
        <v>4</v>
      </c>
      <c r="S231" s="47">
        <f t="shared" ca="1" si="26"/>
        <v>0.7</v>
      </c>
      <c r="T231" s="47">
        <f t="shared" ca="1" si="27"/>
        <v>0.875</v>
      </c>
      <c r="U231" s="47">
        <f t="shared" ca="1" si="28"/>
        <v>0.875</v>
      </c>
      <c r="V231" s="47">
        <f t="shared" ca="1" si="29"/>
        <v>0.875</v>
      </c>
      <c r="W231" s="47">
        <f>RANK(Y231,Y1:Y1001,0)</f>
        <v>230</v>
      </c>
      <c r="X231" s="48">
        <v>230</v>
      </c>
      <c r="Y231" s="49">
        <v>1.109375</v>
      </c>
    </row>
    <row r="232" spans="1:25" ht="15.75" customHeight="1" x14ac:dyDescent="0.3">
      <c r="A232" s="42" t="s">
        <v>3447</v>
      </c>
      <c r="B232" s="42" t="s">
        <v>8991</v>
      </c>
      <c r="C232" s="42" t="s">
        <v>48</v>
      </c>
      <c r="D232" s="46">
        <v>52</v>
      </c>
      <c r="E232" s="44" t="s">
        <v>8990</v>
      </c>
      <c r="F232" s="45">
        <f t="shared" ca="1" si="32"/>
        <v>42.878940305999485</v>
      </c>
      <c r="G232" s="45" t="str">
        <f t="shared" ca="1" si="33"/>
        <v>41-50</v>
      </c>
      <c r="H232" s="42" t="s">
        <v>1525</v>
      </c>
      <c r="I232" s="42" t="s">
        <v>42</v>
      </c>
      <c r="J232" s="42" t="s">
        <v>43</v>
      </c>
      <c r="K232" s="42" t="s">
        <v>44</v>
      </c>
      <c r="L232" s="42" t="s">
        <v>45</v>
      </c>
      <c r="M232" s="46">
        <v>14</v>
      </c>
      <c r="N232" s="42" t="s">
        <v>8989</v>
      </c>
      <c r="O232" s="46">
        <v>2117</v>
      </c>
      <c r="P232" s="42" t="s">
        <v>6402</v>
      </c>
      <c r="Q232" s="42" t="s">
        <v>6401</v>
      </c>
      <c r="R232" s="46">
        <v>10</v>
      </c>
      <c r="S232" s="47">
        <f t="shared" ca="1" si="26"/>
        <v>0.44</v>
      </c>
      <c r="T232" s="47">
        <f t="shared" ca="1" si="27"/>
        <v>0.55000000000000004</v>
      </c>
      <c r="U232" s="47">
        <f t="shared" ca="1" si="28"/>
        <v>0.6875</v>
      </c>
      <c r="V232" s="47">
        <f t="shared" ca="1" si="29"/>
        <v>0.58437499999999998</v>
      </c>
      <c r="W232" s="47">
        <f>RANK(Y232,Y1:Y1001,0)</f>
        <v>231</v>
      </c>
      <c r="X232" s="48">
        <v>231</v>
      </c>
      <c r="Y232" s="49">
        <v>1.105</v>
      </c>
    </row>
    <row r="233" spans="1:25" ht="15.75" customHeight="1" x14ac:dyDescent="0.3">
      <c r="A233" s="42" t="s">
        <v>8988</v>
      </c>
      <c r="B233" s="42" t="s">
        <v>8987</v>
      </c>
      <c r="C233" s="42" t="s">
        <v>48</v>
      </c>
      <c r="D233" s="46">
        <v>50</v>
      </c>
      <c r="E233" s="44" t="s">
        <v>8986</v>
      </c>
      <c r="F233" s="45">
        <f t="shared" ca="1" si="32"/>
        <v>77.585789621067974</v>
      </c>
      <c r="G233" s="45" t="str">
        <f t="shared" ca="1" si="33"/>
        <v>71-80</v>
      </c>
      <c r="H233" s="42" t="s">
        <v>561</v>
      </c>
      <c r="I233" s="42" t="s">
        <v>84</v>
      </c>
      <c r="J233" s="42" t="s">
        <v>43</v>
      </c>
      <c r="K233" s="42" t="s">
        <v>44</v>
      </c>
      <c r="L233" s="42" t="s">
        <v>45</v>
      </c>
      <c r="M233" s="46">
        <v>18</v>
      </c>
      <c r="N233" s="42" t="s">
        <v>8985</v>
      </c>
      <c r="O233" s="46">
        <v>2007</v>
      </c>
      <c r="P233" s="42" t="s">
        <v>6402</v>
      </c>
      <c r="Q233" s="42" t="s">
        <v>6401</v>
      </c>
      <c r="R233" s="46">
        <v>9</v>
      </c>
      <c r="S233" s="47">
        <f t="shared" ca="1" si="26"/>
        <v>0.69</v>
      </c>
      <c r="T233" s="47">
        <f t="shared" ca="1" si="27"/>
        <v>0.86249999999999993</v>
      </c>
      <c r="U233" s="47">
        <f t="shared" ca="1" si="28"/>
        <v>1.078125</v>
      </c>
      <c r="V233" s="47">
        <f t="shared" ca="1" si="29"/>
        <v>0.91640624999999998</v>
      </c>
      <c r="W233" s="47">
        <f>RANK(Y233,Y1:Y1001,0)</f>
        <v>231</v>
      </c>
      <c r="X233" s="48">
        <v>231</v>
      </c>
      <c r="Y233" s="49">
        <v>1.105</v>
      </c>
    </row>
    <row r="234" spans="1:25" ht="15.75" customHeight="1" x14ac:dyDescent="0.3">
      <c r="A234" s="42" t="s">
        <v>8984</v>
      </c>
      <c r="B234" s="42" t="s">
        <v>8983</v>
      </c>
      <c r="C234" s="42" t="s">
        <v>48</v>
      </c>
      <c r="D234" s="46">
        <v>94</v>
      </c>
      <c r="E234" s="44" t="s">
        <v>8982</v>
      </c>
      <c r="F234" s="45">
        <f t="shared" ca="1" si="32"/>
        <v>55.678940305999483</v>
      </c>
      <c r="G234" s="45" t="str">
        <f t="shared" ca="1" si="33"/>
        <v>51-60</v>
      </c>
      <c r="H234" s="42" t="s">
        <v>2170</v>
      </c>
      <c r="I234" s="42" t="s">
        <v>61</v>
      </c>
      <c r="J234" s="42" t="s">
        <v>43</v>
      </c>
      <c r="K234" s="42" t="s">
        <v>44</v>
      </c>
      <c r="L234" s="42" t="s">
        <v>57</v>
      </c>
      <c r="M234" s="46">
        <v>14</v>
      </c>
      <c r="N234" s="42" t="s">
        <v>8981</v>
      </c>
      <c r="O234" s="46">
        <v>2148</v>
      </c>
      <c r="P234" s="42" t="s">
        <v>6402</v>
      </c>
      <c r="Q234" s="42" t="s">
        <v>6401</v>
      </c>
      <c r="R234" s="46">
        <v>9</v>
      </c>
      <c r="S234" s="47">
        <f t="shared" ca="1" si="26"/>
        <v>0.86</v>
      </c>
      <c r="T234" s="47">
        <f t="shared" ca="1" si="27"/>
        <v>0.86</v>
      </c>
      <c r="U234" s="47">
        <f t="shared" ca="1" si="28"/>
        <v>1.075</v>
      </c>
      <c r="V234" s="47">
        <f t="shared" ca="1" si="29"/>
        <v>0.91374999999999995</v>
      </c>
      <c r="W234" s="47">
        <f>RANK(Y234,Y1:Y1001,0)</f>
        <v>233</v>
      </c>
      <c r="X234" s="48">
        <v>233</v>
      </c>
      <c r="Y234" s="49">
        <v>1.1000000000000001</v>
      </c>
    </row>
    <row r="235" spans="1:25" ht="15.75" customHeight="1" x14ac:dyDescent="0.3">
      <c r="A235" s="42" t="s">
        <v>8980</v>
      </c>
      <c r="B235" s="42" t="s">
        <v>1374</v>
      </c>
      <c r="C235" s="42" t="s">
        <v>40</v>
      </c>
      <c r="D235" s="46">
        <v>53</v>
      </c>
      <c r="E235" s="44" t="s">
        <v>8979</v>
      </c>
      <c r="F235" s="45">
        <f t="shared" ca="1" si="32"/>
        <v>77.783049895040577</v>
      </c>
      <c r="G235" s="45" t="str">
        <f t="shared" ca="1" si="33"/>
        <v>71-80</v>
      </c>
      <c r="H235" s="42" t="s">
        <v>248</v>
      </c>
      <c r="I235" s="42" t="s">
        <v>54</v>
      </c>
      <c r="J235" s="42" t="s">
        <v>43</v>
      </c>
      <c r="K235" s="42" t="s">
        <v>44</v>
      </c>
      <c r="L235" s="42" t="s">
        <v>57</v>
      </c>
      <c r="M235" s="46">
        <v>16</v>
      </c>
      <c r="N235" s="42" t="s">
        <v>8978</v>
      </c>
      <c r="O235" s="46">
        <v>2011</v>
      </c>
      <c r="P235" s="42" t="s">
        <v>6402</v>
      </c>
      <c r="Q235" s="42" t="s">
        <v>6401</v>
      </c>
      <c r="R235" s="46">
        <v>7</v>
      </c>
      <c r="S235" s="47">
        <f t="shared" ca="1" si="26"/>
        <v>0.71</v>
      </c>
      <c r="T235" s="47">
        <f t="shared" ca="1" si="27"/>
        <v>0.71</v>
      </c>
      <c r="U235" s="47">
        <f t="shared" ca="1" si="28"/>
        <v>0.71</v>
      </c>
      <c r="V235" s="47">
        <f t="shared" ca="1" si="29"/>
        <v>0.60349999999999993</v>
      </c>
      <c r="W235" s="47">
        <f>RANK(Y235,Y1:Y1001,0)</f>
        <v>233</v>
      </c>
      <c r="X235" s="48">
        <v>233</v>
      </c>
      <c r="Y235" s="49">
        <v>1.1000000000000001</v>
      </c>
    </row>
    <row r="236" spans="1:25" ht="15.75" customHeight="1" x14ac:dyDescent="0.3">
      <c r="A236" s="42" t="s">
        <v>8977</v>
      </c>
      <c r="B236" s="42" t="s">
        <v>8976</v>
      </c>
      <c r="C236" s="42" t="s">
        <v>40</v>
      </c>
      <c r="D236" s="46">
        <v>25</v>
      </c>
      <c r="E236" s="44" t="s">
        <v>8975</v>
      </c>
      <c r="F236" s="45">
        <f t="shared" ca="1" si="32"/>
        <v>23.720036196410444</v>
      </c>
      <c r="G236" s="45" t="str">
        <f t="shared" ca="1" si="33"/>
        <v>21-30</v>
      </c>
      <c r="H236" s="42" t="s">
        <v>1126</v>
      </c>
      <c r="I236" s="42" t="s">
        <v>61</v>
      </c>
      <c r="J236" s="42" t="s">
        <v>43</v>
      </c>
      <c r="K236" s="42" t="s">
        <v>44</v>
      </c>
      <c r="L236" s="42" t="s">
        <v>45</v>
      </c>
      <c r="M236" s="46">
        <v>13</v>
      </c>
      <c r="N236" s="42" t="s">
        <v>8974</v>
      </c>
      <c r="O236" s="46">
        <v>3429</v>
      </c>
      <c r="P236" s="42" t="s">
        <v>6422</v>
      </c>
      <c r="Q236" s="42" t="s">
        <v>6401</v>
      </c>
      <c r="R236" s="46">
        <v>8</v>
      </c>
      <c r="S236" s="47">
        <f t="shared" ca="1" si="26"/>
        <v>0.96</v>
      </c>
      <c r="T236" s="47">
        <f t="shared" ca="1" si="27"/>
        <v>1.2</v>
      </c>
      <c r="U236" s="47">
        <f t="shared" ca="1" si="28"/>
        <v>1.2</v>
      </c>
      <c r="V236" s="47">
        <f t="shared" ca="1" si="29"/>
        <v>1.02</v>
      </c>
      <c r="W236" s="47">
        <f>RANK(Y236,Y1:Y1001,0)</f>
        <v>233</v>
      </c>
      <c r="X236" s="48">
        <v>233</v>
      </c>
      <c r="Y236" s="49">
        <v>1.1000000000000001</v>
      </c>
    </row>
    <row r="237" spans="1:25" ht="15.75" customHeight="1" x14ac:dyDescent="0.3">
      <c r="A237" s="42" t="s">
        <v>8973</v>
      </c>
      <c r="B237" s="42" t="s">
        <v>8972</v>
      </c>
      <c r="C237" s="42" t="s">
        <v>48</v>
      </c>
      <c r="D237" s="46">
        <v>41</v>
      </c>
      <c r="E237" s="44" t="s">
        <v>8971</v>
      </c>
      <c r="F237" s="45">
        <f t="shared" ca="1" si="32"/>
        <v>80.785789621067977</v>
      </c>
      <c r="G237" s="45" t="str">
        <f t="shared" ca="1" si="33"/>
        <v>81-90</v>
      </c>
      <c r="H237" s="51"/>
      <c r="I237" s="42" t="s">
        <v>42</v>
      </c>
      <c r="J237" s="42" t="s">
        <v>62</v>
      </c>
      <c r="K237" s="42" t="s">
        <v>44</v>
      </c>
      <c r="L237" s="42" t="s">
        <v>57</v>
      </c>
      <c r="M237" s="46">
        <v>8</v>
      </c>
      <c r="N237" s="42" t="s">
        <v>8970</v>
      </c>
      <c r="O237" s="46">
        <v>2200</v>
      </c>
      <c r="P237" s="42" t="s">
        <v>6402</v>
      </c>
      <c r="Q237" s="42" t="s">
        <v>6401</v>
      </c>
      <c r="R237" s="46">
        <v>8</v>
      </c>
      <c r="S237" s="47">
        <f t="shared" ca="1" si="26"/>
        <v>0.69</v>
      </c>
      <c r="T237" s="47">
        <f t="shared" ca="1" si="27"/>
        <v>0.69</v>
      </c>
      <c r="U237" s="47">
        <f t="shared" ca="1" si="28"/>
        <v>0.69</v>
      </c>
      <c r="V237" s="47">
        <f t="shared" ca="1" si="29"/>
        <v>0.69</v>
      </c>
      <c r="W237" s="47">
        <f>RANK(Y237,Y1:Y1001,0)</f>
        <v>233</v>
      </c>
      <c r="X237" s="48">
        <v>233</v>
      </c>
      <c r="Y237" s="49">
        <v>1.1000000000000001</v>
      </c>
    </row>
    <row r="238" spans="1:25" ht="15.75" customHeight="1" x14ac:dyDescent="0.3">
      <c r="A238" s="42" t="s">
        <v>3223</v>
      </c>
      <c r="B238" s="42" t="s">
        <v>8969</v>
      </c>
      <c r="C238" s="42" t="s">
        <v>40</v>
      </c>
      <c r="D238" s="46">
        <v>97</v>
      </c>
      <c r="E238" s="44" t="s">
        <v>8968</v>
      </c>
      <c r="F238" s="45">
        <f t="shared" ca="1" si="32"/>
        <v>77.555652634766602</v>
      </c>
      <c r="G238" s="45" t="str">
        <f t="shared" ca="1" si="33"/>
        <v>71-80</v>
      </c>
      <c r="H238" s="42" t="s">
        <v>2170</v>
      </c>
      <c r="I238" s="42" t="s">
        <v>138</v>
      </c>
      <c r="J238" s="42" t="s">
        <v>66</v>
      </c>
      <c r="K238" s="42" t="s">
        <v>44</v>
      </c>
      <c r="L238" s="42" t="s">
        <v>45</v>
      </c>
      <c r="M238" s="46">
        <v>13</v>
      </c>
      <c r="N238" s="42" t="s">
        <v>8967</v>
      </c>
      <c r="O238" s="46">
        <v>2281</v>
      </c>
      <c r="P238" s="42" t="s">
        <v>6402</v>
      </c>
      <c r="Q238" s="42" t="s">
        <v>6401</v>
      </c>
      <c r="R238" s="46">
        <v>8</v>
      </c>
      <c r="S238" s="47">
        <f t="shared" ca="1" si="26"/>
        <v>1.04</v>
      </c>
      <c r="T238" s="47">
        <f t="shared" ca="1" si="27"/>
        <v>1.3</v>
      </c>
      <c r="U238" s="47">
        <f t="shared" ca="1" si="28"/>
        <v>1.625</v>
      </c>
      <c r="V238" s="47">
        <f t="shared" ca="1" si="29"/>
        <v>1.625</v>
      </c>
      <c r="W238" s="47">
        <f>RANK(Y238,Y1:Y1001,0)</f>
        <v>237</v>
      </c>
      <c r="X238" s="48">
        <v>237</v>
      </c>
      <c r="Y238" s="49">
        <v>1.0943750000000001</v>
      </c>
    </row>
    <row r="239" spans="1:25" ht="15.75" customHeight="1" x14ac:dyDescent="0.3">
      <c r="A239" s="42" t="s">
        <v>8966</v>
      </c>
      <c r="B239" s="42" t="s">
        <v>6252</v>
      </c>
      <c r="C239" s="42" t="s">
        <v>40</v>
      </c>
      <c r="D239" s="46">
        <v>30</v>
      </c>
      <c r="E239" s="44" t="s">
        <v>8965</v>
      </c>
      <c r="F239" s="45">
        <f t="shared" ca="1" si="32"/>
        <v>82.062501949835095</v>
      </c>
      <c r="G239" s="45" t="str">
        <f t="shared" ca="1" si="33"/>
        <v>81-90</v>
      </c>
      <c r="H239" s="42" t="s">
        <v>176</v>
      </c>
      <c r="I239" s="42" t="s">
        <v>61</v>
      </c>
      <c r="J239" s="42" t="s">
        <v>43</v>
      </c>
      <c r="K239" s="42" t="s">
        <v>44</v>
      </c>
      <c r="L239" s="42" t="s">
        <v>45</v>
      </c>
      <c r="M239" s="46">
        <v>8</v>
      </c>
      <c r="N239" s="42" t="s">
        <v>8964</v>
      </c>
      <c r="O239" s="46">
        <v>2224</v>
      </c>
      <c r="P239" s="42" t="s">
        <v>6402</v>
      </c>
      <c r="Q239" s="42" t="s">
        <v>6401</v>
      </c>
      <c r="R239" s="46">
        <v>10</v>
      </c>
      <c r="S239" s="47">
        <f t="shared" ca="1" si="26"/>
        <v>1.02</v>
      </c>
      <c r="T239" s="47">
        <f t="shared" ca="1" si="27"/>
        <v>1.2749999999999999</v>
      </c>
      <c r="U239" s="47">
        <f t="shared" ca="1" si="28"/>
        <v>1.59375</v>
      </c>
      <c r="V239" s="47">
        <f t="shared" ca="1" si="29"/>
        <v>1.3546875</v>
      </c>
      <c r="W239" s="47">
        <f>RANK(Y239,Y1:Y1001,0)</f>
        <v>237</v>
      </c>
      <c r="X239" s="48">
        <v>237</v>
      </c>
      <c r="Y239" s="49">
        <v>1.0943750000000001</v>
      </c>
    </row>
    <row r="240" spans="1:25" ht="15.75" customHeight="1" x14ac:dyDescent="0.3">
      <c r="A240" s="42" t="s">
        <v>7600</v>
      </c>
      <c r="B240" s="42" t="s">
        <v>8963</v>
      </c>
      <c r="C240" s="42" t="s">
        <v>40</v>
      </c>
      <c r="D240" s="46">
        <v>84</v>
      </c>
      <c r="E240" s="44" t="s">
        <v>8962</v>
      </c>
      <c r="F240" s="45">
        <f t="shared" ca="1" si="32"/>
        <v>79.563871812848802</v>
      </c>
      <c r="G240" s="45" t="str">
        <f t="shared" ca="1" si="33"/>
        <v>71-80</v>
      </c>
      <c r="H240" s="42" t="s">
        <v>550</v>
      </c>
      <c r="I240" s="42" t="s">
        <v>164</v>
      </c>
      <c r="J240" s="42" t="s">
        <v>43</v>
      </c>
      <c r="K240" s="42" t="s">
        <v>44</v>
      </c>
      <c r="L240" s="42" t="s">
        <v>45</v>
      </c>
      <c r="M240" s="46">
        <v>15</v>
      </c>
      <c r="N240" s="42" t="s">
        <v>8961</v>
      </c>
      <c r="O240" s="46">
        <v>4307</v>
      </c>
      <c r="P240" s="42" t="s">
        <v>6406</v>
      </c>
      <c r="Q240" s="42" t="s">
        <v>6401</v>
      </c>
      <c r="R240" s="46">
        <v>1</v>
      </c>
      <c r="S240" s="47">
        <f t="shared" ca="1" si="26"/>
        <v>0.42</v>
      </c>
      <c r="T240" s="47">
        <f t="shared" ca="1" si="27"/>
        <v>0.52500000000000002</v>
      </c>
      <c r="U240" s="47">
        <f t="shared" ca="1" si="28"/>
        <v>0.65625</v>
      </c>
      <c r="V240" s="47">
        <f t="shared" ca="1" si="29"/>
        <v>0.55781249999999993</v>
      </c>
      <c r="W240" s="47">
        <f>RANK(Y240,Y1:Y1001,0)</f>
        <v>237</v>
      </c>
      <c r="X240" s="48">
        <v>237</v>
      </c>
      <c r="Y240" s="49">
        <v>1.0943750000000001</v>
      </c>
    </row>
    <row r="241" spans="1:25" ht="15.75" customHeight="1" x14ac:dyDescent="0.3">
      <c r="A241" s="42" t="s">
        <v>6714</v>
      </c>
      <c r="B241" s="42" t="s">
        <v>8960</v>
      </c>
      <c r="C241" s="42" t="s">
        <v>48</v>
      </c>
      <c r="D241" s="46">
        <v>4</v>
      </c>
      <c r="E241" s="44" t="s">
        <v>8959</v>
      </c>
      <c r="F241" s="45">
        <f t="shared" ca="1" si="32"/>
        <v>59.900858114218664</v>
      </c>
      <c r="G241" s="45" t="str">
        <f t="shared" ca="1" si="33"/>
        <v>51-60</v>
      </c>
      <c r="H241" s="42" t="s">
        <v>102</v>
      </c>
      <c r="I241" s="42" t="s">
        <v>61</v>
      </c>
      <c r="J241" s="42" t="s">
        <v>43</v>
      </c>
      <c r="K241" s="42" t="s">
        <v>44</v>
      </c>
      <c r="L241" s="42" t="s">
        <v>45</v>
      </c>
      <c r="M241" s="46">
        <v>5</v>
      </c>
      <c r="N241" s="42" t="s">
        <v>8958</v>
      </c>
      <c r="O241" s="46">
        <v>4105</v>
      </c>
      <c r="P241" s="42" t="s">
        <v>6406</v>
      </c>
      <c r="Q241" s="42" t="s">
        <v>6401</v>
      </c>
      <c r="R241" s="46">
        <v>8</v>
      </c>
      <c r="S241" s="47">
        <f t="shared" ca="1" si="26"/>
        <v>0.86</v>
      </c>
      <c r="T241" s="47">
        <f t="shared" ca="1" si="27"/>
        <v>1.075</v>
      </c>
      <c r="U241" s="47">
        <f t="shared" ca="1" si="28"/>
        <v>1.075</v>
      </c>
      <c r="V241" s="47">
        <f t="shared" ca="1" si="29"/>
        <v>0.91374999999999995</v>
      </c>
      <c r="W241" s="47">
        <f>RANK(Y241,Y1:Y1001,0)</f>
        <v>240</v>
      </c>
      <c r="X241" s="48">
        <v>240</v>
      </c>
      <c r="Y241" s="49">
        <v>1.0900000000000001</v>
      </c>
    </row>
    <row r="242" spans="1:25" ht="15.75" customHeight="1" x14ac:dyDescent="0.3">
      <c r="A242" s="42" t="s">
        <v>6320</v>
      </c>
      <c r="B242" s="42" t="s">
        <v>8957</v>
      </c>
      <c r="C242" s="42" t="s">
        <v>40</v>
      </c>
      <c r="D242" s="46">
        <v>18</v>
      </c>
      <c r="E242" s="44" t="s">
        <v>8956</v>
      </c>
      <c r="F242" s="45">
        <f t="shared" ca="1" si="32"/>
        <v>47.229625237506333</v>
      </c>
      <c r="G242" s="45" t="str">
        <f t="shared" ca="1" si="33"/>
        <v>41-50</v>
      </c>
      <c r="H242" s="42" t="s">
        <v>154</v>
      </c>
      <c r="I242" s="42" t="s">
        <v>84</v>
      </c>
      <c r="J242" s="42" t="s">
        <v>66</v>
      </c>
      <c r="K242" s="42" t="s">
        <v>44</v>
      </c>
      <c r="L242" s="42" t="s">
        <v>45</v>
      </c>
      <c r="M242" s="46">
        <v>9</v>
      </c>
      <c r="N242" s="42" t="s">
        <v>8955</v>
      </c>
      <c r="O242" s="46">
        <v>3170</v>
      </c>
      <c r="P242" s="42" t="s">
        <v>6422</v>
      </c>
      <c r="Q242" s="42" t="s">
        <v>6401</v>
      </c>
      <c r="R242" s="46">
        <v>9</v>
      </c>
      <c r="S242" s="47">
        <f t="shared" ca="1" si="26"/>
        <v>0.84</v>
      </c>
      <c r="T242" s="47">
        <f t="shared" ca="1" si="27"/>
        <v>1.05</v>
      </c>
      <c r="U242" s="47">
        <f t="shared" ca="1" si="28"/>
        <v>1.3125</v>
      </c>
      <c r="V242" s="47">
        <f t="shared" ca="1" si="29"/>
        <v>1.3125</v>
      </c>
      <c r="W242" s="47">
        <f>RANK(Y242,Y1:Y1001,0)</f>
        <v>241</v>
      </c>
      <c r="X242" s="48">
        <v>241</v>
      </c>
      <c r="Y242" s="49">
        <v>1.0874999999999999</v>
      </c>
    </row>
    <row r="243" spans="1:25" ht="15.75" customHeight="1" x14ac:dyDescent="0.3">
      <c r="A243" s="42" t="s">
        <v>8954</v>
      </c>
      <c r="B243" s="42" t="s">
        <v>8953</v>
      </c>
      <c r="C243" s="42" t="s">
        <v>40</v>
      </c>
      <c r="D243" s="46">
        <v>94</v>
      </c>
      <c r="E243" s="44" t="s">
        <v>8952</v>
      </c>
      <c r="F243" s="45">
        <f t="shared" ca="1" si="32"/>
        <v>61.955652634766608</v>
      </c>
      <c r="G243" s="45" t="str">
        <f t="shared" ca="1" si="33"/>
        <v>61-70</v>
      </c>
      <c r="H243" s="42" t="s">
        <v>320</v>
      </c>
      <c r="I243" s="42" t="s">
        <v>84</v>
      </c>
      <c r="J243" s="42" t="s">
        <v>43</v>
      </c>
      <c r="K243" s="42" t="s">
        <v>44</v>
      </c>
      <c r="L243" s="42" t="s">
        <v>57</v>
      </c>
      <c r="M243" s="46">
        <v>5</v>
      </c>
      <c r="N243" s="42" t="s">
        <v>8951</v>
      </c>
      <c r="O243" s="46">
        <v>4065</v>
      </c>
      <c r="P243" s="42" t="s">
        <v>6406</v>
      </c>
      <c r="Q243" s="42" t="s">
        <v>6401</v>
      </c>
      <c r="R243" s="46">
        <v>9</v>
      </c>
      <c r="S243" s="47">
        <f t="shared" ca="1" si="26"/>
        <v>0.44</v>
      </c>
      <c r="T243" s="47">
        <f t="shared" ca="1" si="27"/>
        <v>0.44</v>
      </c>
      <c r="U243" s="47">
        <f t="shared" ca="1" si="28"/>
        <v>0.55000000000000004</v>
      </c>
      <c r="V243" s="47">
        <f t="shared" ca="1" si="29"/>
        <v>0.46750000000000003</v>
      </c>
      <c r="W243" s="47">
        <f>RANK(Y243,Y1:Y1001,0)</f>
        <v>241</v>
      </c>
      <c r="X243" s="48">
        <v>241</v>
      </c>
      <c r="Y243" s="49">
        <v>1.0874999999999999</v>
      </c>
    </row>
    <row r="244" spans="1:25" ht="15.75" customHeight="1" x14ac:dyDescent="0.3">
      <c r="A244" s="42" t="s">
        <v>8950</v>
      </c>
      <c r="B244" s="42" t="s">
        <v>8949</v>
      </c>
      <c r="C244" s="42" t="s">
        <v>48</v>
      </c>
      <c r="D244" s="46">
        <v>57</v>
      </c>
      <c r="E244" s="44" t="s">
        <v>8948</v>
      </c>
      <c r="F244" s="45">
        <f t="shared" ca="1" si="32"/>
        <v>51.574830716958388</v>
      </c>
      <c r="G244" s="45" t="str">
        <f t="shared" ca="1" si="33"/>
        <v>51-60</v>
      </c>
      <c r="H244" s="42" t="s">
        <v>362</v>
      </c>
      <c r="I244" s="42" t="s">
        <v>84</v>
      </c>
      <c r="J244" s="42" t="s">
        <v>62</v>
      </c>
      <c r="K244" s="42" t="s">
        <v>44</v>
      </c>
      <c r="L244" s="42" t="s">
        <v>45</v>
      </c>
      <c r="M244" s="46">
        <v>16</v>
      </c>
      <c r="N244" s="42" t="s">
        <v>8947</v>
      </c>
      <c r="O244" s="46">
        <v>3004</v>
      </c>
      <c r="P244" s="42" t="s">
        <v>6422</v>
      </c>
      <c r="Q244" s="42" t="s">
        <v>6401</v>
      </c>
      <c r="R244" s="46">
        <v>4</v>
      </c>
      <c r="S244" s="47">
        <f t="shared" ca="1" si="26"/>
        <v>0.41</v>
      </c>
      <c r="T244" s="47">
        <f t="shared" ca="1" si="27"/>
        <v>0.51249999999999996</v>
      </c>
      <c r="U244" s="47">
        <f t="shared" ca="1" si="28"/>
        <v>0.51249999999999996</v>
      </c>
      <c r="V244" s="47">
        <f t="shared" ca="1" si="29"/>
        <v>0.51249999999999996</v>
      </c>
      <c r="W244" s="47">
        <f>RANK(Y244,Y1:Y1001,0)</f>
        <v>241</v>
      </c>
      <c r="X244" s="48">
        <v>241</v>
      </c>
      <c r="Y244" s="49">
        <v>1.0874999999999999</v>
      </c>
    </row>
    <row r="245" spans="1:25" ht="15.75" customHeight="1" x14ac:dyDescent="0.3">
      <c r="A245" s="42" t="s">
        <v>6344</v>
      </c>
      <c r="B245" s="42" t="s">
        <v>1370</v>
      </c>
      <c r="C245" s="42" t="s">
        <v>48</v>
      </c>
      <c r="D245" s="46">
        <v>29</v>
      </c>
      <c r="E245" s="44" t="s">
        <v>8946</v>
      </c>
      <c r="F245" s="45">
        <f t="shared" ca="1" si="32"/>
        <v>63.432364963533729</v>
      </c>
      <c r="G245" s="45" t="str">
        <f t="shared" ca="1" si="33"/>
        <v>61-70</v>
      </c>
      <c r="H245" s="42" t="s">
        <v>93</v>
      </c>
      <c r="I245" s="42" t="s">
        <v>42</v>
      </c>
      <c r="J245" s="42" t="s">
        <v>43</v>
      </c>
      <c r="K245" s="42" t="s">
        <v>44</v>
      </c>
      <c r="L245" s="42" t="s">
        <v>57</v>
      </c>
      <c r="M245" s="46">
        <v>12</v>
      </c>
      <c r="N245" s="42" t="s">
        <v>8945</v>
      </c>
      <c r="O245" s="46">
        <v>4556</v>
      </c>
      <c r="P245" s="42" t="s">
        <v>6406</v>
      </c>
      <c r="Q245" s="42" t="s">
        <v>6401</v>
      </c>
      <c r="R245" s="46">
        <v>8</v>
      </c>
      <c r="S245" s="47">
        <f t="shared" ca="1" si="26"/>
        <v>0.77</v>
      </c>
      <c r="T245" s="47">
        <f t="shared" ca="1" si="27"/>
        <v>0.77</v>
      </c>
      <c r="U245" s="47">
        <f t="shared" ca="1" si="28"/>
        <v>0.77</v>
      </c>
      <c r="V245" s="47">
        <f t="shared" ca="1" si="29"/>
        <v>0.65449999999999997</v>
      </c>
      <c r="W245" s="47">
        <f>RANK(Y245,Y1:Y1001,0)</f>
        <v>244</v>
      </c>
      <c r="X245" s="48">
        <v>244</v>
      </c>
      <c r="Y245" s="49">
        <v>1.08375</v>
      </c>
    </row>
    <row r="246" spans="1:25" ht="15.75" customHeight="1" x14ac:dyDescent="0.3">
      <c r="A246" s="42" t="s">
        <v>2060</v>
      </c>
      <c r="B246" s="42" t="s">
        <v>8944</v>
      </c>
      <c r="C246" s="42" t="s">
        <v>40</v>
      </c>
      <c r="D246" s="46">
        <v>2</v>
      </c>
      <c r="E246" s="44" t="s">
        <v>8943</v>
      </c>
      <c r="F246" s="45">
        <f t="shared" ca="1" si="32"/>
        <v>70.632364963533732</v>
      </c>
      <c r="G246" s="45" t="str">
        <f t="shared" ca="1" si="33"/>
        <v>71-80</v>
      </c>
      <c r="H246" s="42" t="s">
        <v>522</v>
      </c>
      <c r="I246" s="42" t="s">
        <v>61</v>
      </c>
      <c r="J246" s="42" t="s">
        <v>43</v>
      </c>
      <c r="K246" s="42" t="s">
        <v>44</v>
      </c>
      <c r="L246" s="42" t="s">
        <v>45</v>
      </c>
      <c r="M246" s="46">
        <v>19</v>
      </c>
      <c r="N246" s="42" t="s">
        <v>8942</v>
      </c>
      <c r="O246" s="46">
        <v>4006</v>
      </c>
      <c r="P246" s="42" t="s">
        <v>6406</v>
      </c>
      <c r="Q246" s="42" t="s">
        <v>6401</v>
      </c>
      <c r="R246" s="46">
        <v>5</v>
      </c>
      <c r="S246" s="47">
        <f t="shared" ca="1" si="26"/>
        <v>0.46</v>
      </c>
      <c r="T246" s="47">
        <f t="shared" ca="1" si="27"/>
        <v>0.57500000000000007</v>
      </c>
      <c r="U246" s="47">
        <f t="shared" ca="1" si="28"/>
        <v>0.57500000000000007</v>
      </c>
      <c r="V246" s="47">
        <f t="shared" ca="1" si="29"/>
        <v>0.48875000000000002</v>
      </c>
      <c r="W246" s="47">
        <f>RANK(Y246,Y1:Y1001,0)</f>
        <v>244</v>
      </c>
      <c r="X246" s="48">
        <v>244</v>
      </c>
      <c r="Y246" s="49">
        <v>1.08375</v>
      </c>
    </row>
    <row r="247" spans="1:25" ht="15.75" customHeight="1" x14ac:dyDescent="0.3">
      <c r="A247" s="42" t="s">
        <v>8941</v>
      </c>
      <c r="B247" s="42" t="s">
        <v>8940</v>
      </c>
      <c r="C247" s="42" t="s">
        <v>40</v>
      </c>
      <c r="D247" s="46">
        <v>8</v>
      </c>
      <c r="E247" s="44" t="s">
        <v>8939</v>
      </c>
      <c r="F247" s="45">
        <f t="shared" ca="1" si="32"/>
        <v>53.60496770325976</v>
      </c>
      <c r="G247" s="45" t="str">
        <f t="shared" ca="1" si="33"/>
        <v>51-60</v>
      </c>
      <c r="H247" s="42" t="s">
        <v>410</v>
      </c>
      <c r="I247" s="42" t="s">
        <v>84</v>
      </c>
      <c r="J247" s="42" t="s">
        <v>62</v>
      </c>
      <c r="K247" s="42" t="s">
        <v>44</v>
      </c>
      <c r="L247" s="42" t="s">
        <v>45</v>
      </c>
      <c r="M247" s="46">
        <v>4</v>
      </c>
      <c r="N247" s="42" t="s">
        <v>8938</v>
      </c>
      <c r="O247" s="46">
        <v>3134</v>
      </c>
      <c r="P247" s="42" t="s">
        <v>6422</v>
      </c>
      <c r="Q247" s="42" t="s">
        <v>6401</v>
      </c>
      <c r="R247" s="46">
        <v>10</v>
      </c>
      <c r="S247" s="47">
        <f t="shared" ca="1" si="26"/>
        <v>0.87</v>
      </c>
      <c r="T247" s="47">
        <f t="shared" ca="1" si="27"/>
        <v>1.0874999999999999</v>
      </c>
      <c r="U247" s="47">
        <f t="shared" ca="1" si="28"/>
        <v>1.359375</v>
      </c>
      <c r="V247" s="47">
        <f t="shared" ca="1" si="29"/>
        <v>1.359375</v>
      </c>
      <c r="W247" s="47">
        <f>RANK(Y247,Y1:Y1001,0)</f>
        <v>244</v>
      </c>
      <c r="X247" s="48">
        <v>244</v>
      </c>
      <c r="Y247" s="49">
        <v>1.08375</v>
      </c>
    </row>
    <row r="248" spans="1:25" ht="15.75" customHeight="1" x14ac:dyDescent="0.3">
      <c r="A248" s="42" t="s">
        <v>1953</v>
      </c>
      <c r="B248" s="42" t="s">
        <v>8937</v>
      </c>
      <c r="C248" s="42" t="s">
        <v>40</v>
      </c>
      <c r="D248" s="46">
        <v>74</v>
      </c>
      <c r="E248" s="44" t="s">
        <v>8936</v>
      </c>
      <c r="F248" s="45">
        <f t="shared" ca="1" si="32"/>
        <v>57.969351264903594</v>
      </c>
      <c r="G248" s="45" t="str">
        <f t="shared" ca="1" si="33"/>
        <v>51-60</v>
      </c>
      <c r="H248" s="42" t="s">
        <v>74</v>
      </c>
      <c r="I248" s="42" t="s">
        <v>50</v>
      </c>
      <c r="J248" s="42" t="s">
        <v>66</v>
      </c>
      <c r="K248" s="42" t="s">
        <v>44</v>
      </c>
      <c r="L248" s="42" t="s">
        <v>57</v>
      </c>
      <c r="M248" s="46">
        <v>14</v>
      </c>
      <c r="N248" s="42" t="s">
        <v>8935</v>
      </c>
      <c r="O248" s="46">
        <v>4680</v>
      </c>
      <c r="P248" s="42" t="s">
        <v>6406</v>
      </c>
      <c r="Q248" s="42" t="s">
        <v>6401</v>
      </c>
      <c r="R248" s="46">
        <v>3</v>
      </c>
      <c r="S248" s="47">
        <f t="shared" ca="1" si="26"/>
        <v>0.79</v>
      </c>
      <c r="T248" s="47">
        <f t="shared" ca="1" si="27"/>
        <v>0.79</v>
      </c>
      <c r="U248" s="47">
        <f t="shared" ca="1" si="28"/>
        <v>0.79</v>
      </c>
      <c r="V248" s="47">
        <f t="shared" ca="1" si="29"/>
        <v>0.79</v>
      </c>
      <c r="W248" s="47">
        <f>RANK(Y248,Y1:Y1001,0)</f>
        <v>244</v>
      </c>
      <c r="X248" s="48">
        <v>244</v>
      </c>
      <c r="Y248" s="49">
        <v>1.08375</v>
      </c>
    </row>
    <row r="249" spans="1:25" ht="15.75" customHeight="1" x14ac:dyDescent="0.3">
      <c r="A249" s="42" t="s">
        <v>8934</v>
      </c>
      <c r="B249" s="42" t="s">
        <v>8933</v>
      </c>
      <c r="C249" s="42" t="s">
        <v>48</v>
      </c>
      <c r="D249" s="46">
        <v>49</v>
      </c>
      <c r="E249" s="44" t="s">
        <v>6609</v>
      </c>
      <c r="F249" s="45">
        <f t="shared" ca="1" si="32"/>
        <v>49.980310169013187</v>
      </c>
      <c r="G249" s="45" t="str">
        <f t="shared" ca="1" si="33"/>
        <v>41-50</v>
      </c>
      <c r="H249" s="42" t="s">
        <v>160</v>
      </c>
      <c r="I249" s="42" t="s">
        <v>50</v>
      </c>
      <c r="J249" s="42" t="s">
        <v>62</v>
      </c>
      <c r="K249" s="42" t="s">
        <v>44</v>
      </c>
      <c r="L249" s="42" t="s">
        <v>45</v>
      </c>
      <c r="M249" s="46">
        <v>10</v>
      </c>
      <c r="N249" s="42" t="s">
        <v>8932</v>
      </c>
      <c r="O249" s="46">
        <v>4036</v>
      </c>
      <c r="P249" s="42" t="s">
        <v>6406</v>
      </c>
      <c r="Q249" s="42" t="s">
        <v>6401</v>
      </c>
      <c r="R249" s="46">
        <v>7</v>
      </c>
      <c r="S249" s="47">
        <f t="shared" ca="1" si="26"/>
        <v>0.45</v>
      </c>
      <c r="T249" s="47">
        <f t="shared" ca="1" si="27"/>
        <v>0.5625</v>
      </c>
      <c r="U249" s="47">
        <f t="shared" ca="1" si="28"/>
        <v>0.5625</v>
      </c>
      <c r="V249" s="47">
        <f t="shared" ca="1" si="29"/>
        <v>0.5625</v>
      </c>
      <c r="W249" s="47">
        <f>RANK(Y249,Y1:Y1001,0)</f>
        <v>248</v>
      </c>
      <c r="X249" s="48">
        <v>248</v>
      </c>
      <c r="Y249" s="49">
        <v>1.078125</v>
      </c>
    </row>
    <row r="250" spans="1:25" ht="15.75" customHeight="1" x14ac:dyDescent="0.3">
      <c r="A250" s="42" t="s">
        <v>8931</v>
      </c>
      <c r="B250" s="42" t="s">
        <v>8930</v>
      </c>
      <c r="C250" s="42" t="s">
        <v>48</v>
      </c>
      <c r="D250" s="46">
        <v>59</v>
      </c>
      <c r="E250" s="44" t="s">
        <v>8929</v>
      </c>
      <c r="F250" s="45">
        <f t="shared" ca="1" si="32"/>
        <v>42.347433456684421</v>
      </c>
      <c r="G250" s="45" t="str">
        <f t="shared" ca="1" si="33"/>
        <v>41-50</v>
      </c>
      <c r="H250" s="42" t="s">
        <v>144</v>
      </c>
      <c r="I250" s="42" t="s">
        <v>54</v>
      </c>
      <c r="J250" s="42" t="s">
        <v>66</v>
      </c>
      <c r="K250" s="42" t="s">
        <v>44</v>
      </c>
      <c r="L250" s="42" t="s">
        <v>45</v>
      </c>
      <c r="M250" s="46">
        <v>11</v>
      </c>
      <c r="N250" s="42" t="s">
        <v>8928</v>
      </c>
      <c r="O250" s="46">
        <v>2380</v>
      </c>
      <c r="P250" s="42" t="s">
        <v>6402</v>
      </c>
      <c r="Q250" s="42" t="s">
        <v>6401</v>
      </c>
      <c r="R250" s="46">
        <v>4</v>
      </c>
      <c r="S250" s="47">
        <f t="shared" ca="1" si="26"/>
        <v>0.95</v>
      </c>
      <c r="T250" s="47">
        <f t="shared" ca="1" si="27"/>
        <v>1.1875</v>
      </c>
      <c r="U250" s="47">
        <f t="shared" ca="1" si="28"/>
        <v>1.1875</v>
      </c>
      <c r="V250" s="47">
        <f t="shared" ca="1" si="29"/>
        <v>1.1875</v>
      </c>
      <c r="W250" s="47">
        <f>RANK(Y250,Y1:Y1001,0)</f>
        <v>249</v>
      </c>
      <c r="X250" s="48">
        <v>249</v>
      </c>
      <c r="Y250" s="49">
        <v>1.0757812499999999</v>
      </c>
    </row>
    <row r="251" spans="1:25" ht="15.75" customHeight="1" x14ac:dyDescent="0.3">
      <c r="A251" s="42" t="s">
        <v>8927</v>
      </c>
      <c r="B251" s="42" t="s">
        <v>8926</v>
      </c>
      <c r="C251" s="42" t="s">
        <v>48</v>
      </c>
      <c r="D251" s="46">
        <v>57</v>
      </c>
      <c r="E251" s="44" t="s">
        <v>8925</v>
      </c>
      <c r="F251" s="45">
        <f t="shared" ca="1" si="32"/>
        <v>46.928255374492636</v>
      </c>
      <c r="G251" s="45" t="str">
        <f t="shared" ca="1" si="33"/>
        <v>41-50</v>
      </c>
      <c r="H251" s="42" t="s">
        <v>431</v>
      </c>
      <c r="I251" s="42" t="s">
        <v>164</v>
      </c>
      <c r="J251" s="42" t="s">
        <v>66</v>
      </c>
      <c r="K251" s="42" t="s">
        <v>44</v>
      </c>
      <c r="L251" s="42" t="s">
        <v>57</v>
      </c>
      <c r="M251" s="46">
        <v>18</v>
      </c>
      <c r="N251" s="42" t="s">
        <v>8924</v>
      </c>
      <c r="O251" s="46">
        <v>4506</v>
      </c>
      <c r="P251" s="42" t="s">
        <v>6406</v>
      </c>
      <c r="Q251" s="42" t="s">
        <v>6401</v>
      </c>
      <c r="R251" s="46">
        <v>3</v>
      </c>
      <c r="S251" s="47">
        <f t="shared" ca="1" si="26"/>
        <v>0.82</v>
      </c>
      <c r="T251" s="47">
        <f t="shared" ca="1" si="27"/>
        <v>0.82</v>
      </c>
      <c r="U251" s="47">
        <f t="shared" ca="1" si="28"/>
        <v>0.82</v>
      </c>
      <c r="V251" s="47">
        <f t="shared" ca="1" si="29"/>
        <v>0.82</v>
      </c>
      <c r="W251" s="47">
        <f>RANK(Y251,Y1:Y1001,0)</f>
        <v>250</v>
      </c>
      <c r="X251" s="48">
        <v>250</v>
      </c>
      <c r="Y251" s="49">
        <v>1.075</v>
      </c>
    </row>
    <row r="252" spans="1:25" ht="15.75" customHeight="1" x14ac:dyDescent="0.3">
      <c r="A252" s="42" t="s">
        <v>348</v>
      </c>
      <c r="B252" s="42" t="s">
        <v>8923</v>
      </c>
      <c r="C252" s="42" t="s">
        <v>40</v>
      </c>
      <c r="D252" s="46">
        <v>90</v>
      </c>
      <c r="E252" s="44" t="s">
        <v>8922</v>
      </c>
      <c r="F252" s="45">
        <f t="shared" ca="1" si="32"/>
        <v>46.100858114218667</v>
      </c>
      <c r="G252" s="45" t="str">
        <f t="shared" ca="1" si="33"/>
        <v>41-50</v>
      </c>
      <c r="H252" s="42" t="s">
        <v>438</v>
      </c>
      <c r="I252" s="42" t="s">
        <v>50</v>
      </c>
      <c r="J252" s="42" t="s">
        <v>43</v>
      </c>
      <c r="K252" s="42" t="s">
        <v>44</v>
      </c>
      <c r="L252" s="42" t="s">
        <v>57</v>
      </c>
      <c r="M252" s="46">
        <v>11</v>
      </c>
      <c r="N252" s="42" t="s">
        <v>8921</v>
      </c>
      <c r="O252" s="46">
        <v>2209</v>
      </c>
      <c r="P252" s="42" t="s">
        <v>6402</v>
      </c>
      <c r="Q252" s="42" t="s">
        <v>6401</v>
      </c>
      <c r="R252" s="46">
        <v>10</v>
      </c>
      <c r="S252" s="47">
        <f t="shared" ca="1" si="26"/>
        <v>0.93</v>
      </c>
      <c r="T252" s="47">
        <f t="shared" ca="1" si="27"/>
        <v>0.93</v>
      </c>
      <c r="U252" s="47">
        <f t="shared" ca="1" si="28"/>
        <v>1.1625000000000001</v>
      </c>
      <c r="V252" s="47">
        <f t="shared" ca="1" si="29"/>
        <v>0.98812500000000003</v>
      </c>
      <c r="W252" s="47">
        <f>RANK(Y252,Y1:Y1001,0)</f>
        <v>250</v>
      </c>
      <c r="X252" s="48">
        <v>250</v>
      </c>
      <c r="Y252" s="49">
        <v>1.075</v>
      </c>
    </row>
    <row r="253" spans="1:25" ht="15.75" customHeight="1" x14ac:dyDescent="0.3">
      <c r="A253" s="42" t="s">
        <v>8920</v>
      </c>
      <c r="B253" s="42" t="s">
        <v>8919</v>
      </c>
      <c r="C253" s="42" t="s">
        <v>48</v>
      </c>
      <c r="D253" s="46">
        <v>85</v>
      </c>
      <c r="E253" s="44" t="s">
        <v>8918</v>
      </c>
      <c r="F253" s="45">
        <f t="shared" ca="1" si="32"/>
        <v>54.207707429287154</v>
      </c>
      <c r="G253" s="45" t="str">
        <f t="shared" ca="1" si="33"/>
        <v>51-60</v>
      </c>
      <c r="H253" s="42" t="s">
        <v>1771</v>
      </c>
      <c r="I253" s="42" t="s">
        <v>42</v>
      </c>
      <c r="J253" s="42" t="s">
        <v>62</v>
      </c>
      <c r="K253" s="42" t="s">
        <v>44</v>
      </c>
      <c r="L253" s="42" t="s">
        <v>45</v>
      </c>
      <c r="M253" s="46">
        <v>6</v>
      </c>
      <c r="N253" s="42" t="s">
        <v>8917</v>
      </c>
      <c r="O253" s="46">
        <v>4119</v>
      </c>
      <c r="P253" s="42" t="s">
        <v>6406</v>
      </c>
      <c r="Q253" s="42" t="s">
        <v>6401</v>
      </c>
      <c r="R253" s="46">
        <v>2</v>
      </c>
      <c r="S253" s="47">
        <f t="shared" ca="1" si="26"/>
        <v>0.68</v>
      </c>
      <c r="T253" s="47">
        <f t="shared" ca="1" si="27"/>
        <v>0.85000000000000009</v>
      </c>
      <c r="U253" s="47">
        <f t="shared" ca="1" si="28"/>
        <v>1.0625</v>
      </c>
      <c r="V253" s="47">
        <f t="shared" ca="1" si="29"/>
        <v>1.0625</v>
      </c>
      <c r="W253" s="47">
        <f>RANK(Y253,Y1:Y1001,0)</f>
        <v>252</v>
      </c>
      <c r="X253" s="48">
        <v>252</v>
      </c>
      <c r="Y253" s="49">
        <v>1.0731250000000001</v>
      </c>
    </row>
    <row r="254" spans="1:25" ht="15.75" customHeight="1" x14ac:dyDescent="0.3">
      <c r="A254" s="42" t="s">
        <v>8916</v>
      </c>
      <c r="B254" s="42" t="s">
        <v>8915</v>
      </c>
      <c r="C254" s="42" t="s">
        <v>40</v>
      </c>
      <c r="D254" s="46">
        <v>13</v>
      </c>
      <c r="E254" s="44" t="s">
        <v>8914</v>
      </c>
      <c r="F254" s="45">
        <f t="shared" ca="1" si="32"/>
        <v>60.259762223807705</v>
      </c>
      <c r="G254" s="45" t="str">
        <f t="shared" ca="1" si="33"/>
        <v>61-70</v>
      </c>
      <c r="H254" s="42" t="s">
        <v>688</v>
      </c>
      <c r="I254" s="42" t="s">
        <v>65</v>
      </c>
      <c r="J254" s="42" t="s">
        <v>43</v>
      </c>
      <c r="K254" s="42" t="s">
        <v>44</v>
      </c>
      <c r="L254" s="42" t="s">
        <v>57</v>
      </c>
      <c r="M254" s="46">
        <v>9</v>
      </c>
      <c r="N254" s="42" t="s">
        <v>8913</v>
      </c>
      <c r="O254" s="46">
        <v>2145</v>
      </c>
      <c r="P254" s="42" t="s">
        <v>6402</v>
      </c>
      <c r="Q254" s="42" t="s">
        <v>6401</v>
      </c>
      <c r="R254" s="46">
        <v>9</v>
      </c>
      <c r="S254" s="47">
        <f t="shared" ca="1" si="26"/>
        <v>0.57999999999999996</v>
      </c>
      <c r="T254" s="47">
        <f t="shared" ca="1" si="27"/>
        <v>0.57999999999999996</v>
      </c>
      <c r="U254" s="47">
        <f t="shared" ca="1" si="28"/>
        <v>0.72499999999999998</v>
      </c>
      <c r="V254" s="47">
        <f t="shared" ca="1" si="29"/>
        <v>0.61624999999999996</v>
      </c>
      <c r="W254" s="47">
        <f>RANK(Y254,Y1:Y1001,0)</f>
        <v>252</v>
      </c>
      <c r="X254" s="48">
        <v>252</v>
      </c>
      <c r="Y254" s="49">
        <v>1.0731250000000001</v>
      </c>
    </row>
    <row r="255" spans="1:25" ht="15.75" customHeight="1" x14ac:dyDescent="0.3">
      <c r="A255" s="42" t="s">
        <v>8912</v>
      </c>
      <c r="B255" s="42" t="s">
        <v>2666</v>
      </c>
      <c r="C255" s="42" t="s">
        <v>40</v>
      </c>
      <c r="D255" s="46">
        <v>91</v>
      </c>
      <c r="E255" s="44" t="s">
        <v>8911</v>
      </c>
      <c r="F255" s="45">
        <f t="shared" ca="1" si="32"/>
        <v>40.580310169013181</v>
      </c>
      <c r="G255" s="45" t="str">
        <f t="shared" ca="1" si="33"/>
        <v>41-50</v>
      </c>
      <c r="H255" s="42" t="s">
        <v>144</v>
      </c>
      <c r="I255" s="42" t="s">
        <v>56</v>
      </c>
      <c r="J255" s="42" t="s">
        <v>43</v>
      </c>
      <c r="K255" s="42" t="s">
        <v>44</v>
      </c>
      <c r="L255" s="42" t="s">
        <v>57</v>
      </c>
      <c r="M255" s="46">
        <v>9</v>
      </c>
      <c r="N255" s="42" t="s">
        <v>8910</v>
      </c>
      <c r="O255" s="46">
        <v>2166</v>
      </c>
      <c r="P255" s="42" t="s">
        <v>6402</v>
      </c>
      <c r="Q255" s="42" t="s">
        <v>6401</v>
      </c>
      <c r="R255" s="46">
        <v>9</v>
      </c>
      <c r="S255" s="47">
        <f t="shared" ca="1" si="26"/>
        <v>0.77</v>
      </c>
      <c r="T255" s="47">
        <f t="shared" ca="1" si="27"/>
        <v>0.77</v>
      </c>
      <c r="U255" s="47">
        <f t="shared" ca="1" si="28"/>
        <v>0.96250000000000002</v>
      </c>
      <c r="V255" s="47">
        <f t="shared" ca="1" si="29"/>
        <v>0.81812499999999999</v>
      </c>
      <c r="W255" s="47">
        <f>RANK(Y255,Y1:Y1001,0)</f>
        <v>252</v>
      </c>
      <c r="X255" s="48">
        <v>252</v>
      </c>
      <c r="Y255" s="49">
        <v>1.0731250000000001</v>
      </c>
    </row>
    <row r="256" spans="1:25" ht="15.75" customHeight="1" x14ac:dyDescent="0.3">
      <c r="A256" s="42" t="s">
        <v>8909</v>
      </c>
      <c r="B256" s="42" t="s">
        <v>8908</v>
      </c>
      <c r="C256" s="42" t="s">
        <v>40</v>
      </c>
      <c r="D256" s="46">
        <v>75</v>
      </c>
      <c r="E256" s="44" t="s">
        <v>8907</v>
      </c>
      <c r="F256" s="45">
        <f t="shared" ca="1" si="32"/>
        <v>23.54469373065702</v>
      </c>
      <c r="G256" s="45" t="str">
        <f t="shared" ca="1" si="33"/>
        <v>21-30</v>
      </c>
      <c r="H256" s="42" t="s">
        <v>472</v>
      </c>
      <c r="I256" s="42" t="s">
        <v>50</v>
      </c>
      <c r="J256" s="42" t="s">
        <v>66</v>
      </c>
      <c r="K256" s="42" t="s">
        <v>44</v>
      </c>
      <c r="L256" s="42" t="s">
        <v>57</v>
      </c>
      <c r="M256" s="46">
        <v>12</v>
      </c>
      <c r="N256" s="42" t="s">
        <v>8906</v>
      </c>
      <c r="O256" s="46">
        <v>2026</v>
      </c>
      <c r="P256" s="42" t="s">
        <v>6402</v>
      </c>
      <c r="Q256" s="42" t="s">
        <v>6401</v>
      </c>
      <c r="R256" s="46">
        <v>12</v>
      </c>
      <c r="S256" s="47">
        <f t="shared" ca="1" si="26"/>
        <v>0.96</v>
      </c>
      <c r="T256" s="47">
        <f t="shared" ca="1" si="27"/>
        <v>0.96</v>
      </c>
      <c r="U256" s="47">
        <f t="shared" ca="1" si="28"/>
        <v>1.2</v>
      </c>
      <c r="V256" s="47">
        <f t="shared" ca="1" si="29"/>
        <v>1.2</v>
      </c>
      <c r="W256" s="47">
        <f>RANK(Y256,Y1:Y1001,0)</f>
        <v>252</v>
      </c>
      <c r="X256" s="48">
        <v>252</v>
      </c>
      <c r="Y256" s="49">
        <v>1.0731250000000001</v>
      </c>
    </row>
    <row r="257" spans="1:25" ht="15.75" customHeight="1" x14ac:dyDescent="0.3">
      <c r="A257" s="42" t="s">
        <v>2521</v>
      </c>
      <c r="B257" s="42" t="s">
        <v>8905</v>
      </c>
      <c r="C257" s="42" t="s">
        <v>40</v>
      </c>
      <c r="D257" s="46">
        <v>17</v>
      </c>
      <c r="E257" s="44" t="s">
        <v>8904</v>
      </c>
      <c r="F257" s="45">
        <f t="shared" ca="1" si="32"/>
        <v>81.777570442985791</v>
      </c>
      <c r="G257" s="45" t="str">
        <f t="shared" ca="1" si="33"/>
        <v>81-90</v>
      </c>
      <c r="H257" s="42" t="s">
        <v>83</v>
      </c>
      <c r="I257" s="42" t="s">
        <v>84</v>
      </c>
      <c r="J257" s="42" t="s">
        <v>43</v>
      </c>
      <c r="K257" s="42" t="s">
        <v>44</v>
      </c>
      <c r="L257" s="42" t="s">
        <v>57</v>
      </c>
      <c r="M257" s="46">
        <v>16</v>
      </c>
      <c r="N257" s="42" t="s">
        <v>8903</v>
      </c>
      <c r="O257" s="46">
        <v>3031</v>
      </c>
      <c r="P257" s="42" t="s">
        <v>6422</v>
      </c>
      <c r="Q257" s="42" t="s">
        <v>6401</v>
      </c>
      <c r="R257" s="46">
        <v>10</v>
      </c>
      <c r="S257" s="47">
        <f t="shared" ca="1" si="26"/>
        <v>0.61</v>
      </c>
      <c r="T257" s="47">
        <f t="shared" ca="1" si="27"/>
        <v>0.61</v>
      </c>
      <c r="U257" s="47">
        <f t="shared" ca="1" si="28"/>
        <v>0.76249999999999996</v>
      </c>
      <c r="V257" s="47">
        <f t="shared" ca="1" si="29"/>
        <v>0.64812499999999995</v>
      </c>
      <c r="W257" s="47">
        <f>RANK(Y257,Y1:Y1001,0)</f>
        <v>252</v>
      </c>
      <c r="X257" s="48">
        <v>252</v>
      </c>
      <c r="Y257" s="49">
        <v>1.0731250000000001</v>
      </c>
    </row>
    <row r="258" spans="1:25" ht="15.75" customHeight="1" x14ac:dyDescent="0.3">
      <c r="A258" s="42" t="s">
        <v>8902</v>
      </c>
      <c r="B258" s="42" t="s">
        <v>8901</v>
      </c>
      <c r="C258" s="42" t="s">
        <v>40</v>
      </c>
      <c r="D258" s="46">
        <v>49</v>
      </c>
      <c r="E258" s="44" t="s">
        <v>8900</v>
      </c>
      <c r="F258" s="45">
        <f t="shared" ca="1" si="32"/>
        <v>62.029625237506337</v>
      </c>
      <c r="G258" s="45" t="str">
        <f t="shared" ca="1" si="33"/>
        <v>61-70</v>
      </c>
      <c r="H258" s="42" t="s">
        <v>630</v>
      </c>
      <c r="I258" s="42" t="s">
        <v>65</v>
      </c>
      <c r="J258" s="42" t="s">
        <v>43</v>
      </c>
      <c r="K258" s="42" t="s">
        <v>44</v>
      </c>
      <c r="L258" s="42" t="s">
        <v>57</v>
      </c>
      <c r="M258" s="46">
        <v>15</v>
      </c>
      <c r="N258" s="42" t="s">
        <v>8899</v>
      </c>
      <c r="O258" s="46">
        <v>3206</v>
      </c>
      <c r="P258" s="42" t="s">
        <v>6422</v>
      </c>
      <c r="Q258" s="42" t="s">
        <v>6401</v>
      </c>
      <c r="R258" s="46">
        <v>12</v>
      </c>
      <c r="S258" s="47">
        <f t="shared" ref="S258:S321" ca="1" si="34">RANDBETWEEN(40,110)/100</f>
        <v>0.48</v>
      </c>
      <c r="T258" s="47">
        <f t="shared" ref="T258:T321" ca="1" si="35">S258*(IF(L258="Yes",1.25,1))</f>
        <v>0.48</v>
      </c>
      <c r="U258" s="47">
        <f t="shared" ref="U258:U321" ca="1" si="36">T258*(IF(OR(VALUE(R258)&gt;8,VALUE(D258)&gt;80),1.25,1))</f>
        <v>0.6</v>
      </c>
      <c r="V258" s="47">
        <f t="shared" ref="V258:V321" ca="1" si="37">U258*(IF(J258="Mass Customer",0.85,1))</f>
        <v>0.51</v>
      </c>
      <c r="W258" s="47">
        <f>RANK(Y258,Y1:Y1001,0)</f>
        <v>252</v>
      </c>
      <c r="X258" s="48">
        <v>252</v>
      </c>
      <c r="Y258" s="49">
        <v>1.0731250000000001</v>
      </c>
    </row>
    <row r="259" spans="1:25" ht="15.75" customHeight="1" x14ac:dyDescent="0.3">
      <c r="A259" s="42" t="s">
        <v>1528</v>
      </c>
      <c r="B259" s="42" t="s">
        <v>8898</v>
      </c>
      <c r="C259" s="42" t="s">
        <v>48</v>
      </c>
      <c r="D259" s="46">
        <v>37</v>
      </c>
      <c r="E259" s="44" t="s">
        <v>8897</v>
      </c>
      <c r="F259" s="45">
        <f t="shared" ca="1" si="32"/>
        <v>59.133734826547432</v>
      </c>
      <c r="G259" s="45" t="str">
        <f t="shared" ca="1" si="33"/>
        <v>51-60</v>
      </c>
      <c r="H259" s="42" t="s">
        <v>292</v>
      </c>
      <c r="I259" s="42" t="s">
        <v>61</v>
      </c>
      <c r="J259" s="42" t="s">
        <v>43</v>
      </c>
      <c r="K259" s="42" t="s">
        <v>44</v>
      </c>
      <c r="L259" s="42" t="s">
        <v>57</v>
      </c>
      <c r="M259" s="46">
        <v>5</v>
      </c>
      <c r="N259" s="42" t="s">
        <v>8896</v>
      </c>
      <c r="O259" s="46">
        <v>4818</v>
      </c>
      <c r="P259" s="42" t="s">
        <v>6406</v>
      </c>
      <c r="Q259" s="42" t="s">
        <v>6401</v>
      </c>
      <c r="R259" s="46">
        <v>3</v>
      </c>
      <c r="S259" s="47">
        <f t="shared" ca="1" si="34"/>
        <v>0.9</v>
      </c>
      <c r="T259" s="47">
        <f t="shared" ca="1" si="35"/>
        <v>0.9</v>
      </c>
      <c r="U259" s="47">
        <f t="shared" ca="1" si="36"/>
        <v>0.9</v>
      </c>
      <c r="V259" s="47">
        <f t="shared" ca="1" si="37"/>
        <v>0.76500000000000001</v>
      </c>
      <c r="W259" s="47">
        <f>RANK(Y259,Y1:Y1001,0)</f>
        <v>252</v>
      </c>
      <c r="X259" s="48">
        <v>252</v>
      </c>
      <c r="Y259" s="49">
        <v>1.0731250000000001</v>
      </c>
    </row>
    <row r="260" spans="1:25" ht="15.75" customHeight="1" x14ac:dyDescent="0.3">
      <c r="A260" s="42" t="s">
        <v>6115</v>
      </c>
      <c r="B260" s="42" t="s">
        <v>8895</v>
      </c>
      <c r="C260" s="42" t="s">
        <v>40</v>
      </c>
      <c r="D260" s="46">
        <v>45</v>
      </c>
      <c r="E260" s="44" t="s">
        <v>8894</v>
      </c>
      <c r="F260" s="45">
        <f t="shared" ca="1" si="32"/>
        <v>20.541954004629623</v>
      </c>
      <c r="G260" s="45" t="str">
        <f t="shared" ca="1" si="33"/>
        <v>21-30</v>
      </c>
      <c r="H260" s="42" t="s">
        <v>144</v>
      </c>
      <c r="I260" s="42" t="s">
        <v>61</v>
      </c>
      <c r="J260" s="42" t="s">
        <v>43</v>
      </c>
      <c r="K260" s="42" t="s">
        <v>44</v>
      </c>
      <c r="L260" s="42" t="s">
        <v>45</v>
      </c>
      <c r="M260" s="46">
        <v>9</v>
      </c>
      <c r="N260" s="42" t="s">
        <v>8893</v>
      </c>
      <c r="O260" s="46">
        <v>4113</v>
      </c>
      <c r="P260" s="42" t="s">
        <v>6406</v>
      </c>
      <c r="Q260" s="42" t="s">
        <v>6401</v>
      </c>
      <c r="R260" s="46">
        <v>6</v>
      </c>
      <c r="S260" s="47">
        <f t="shared" ca="1" si="34"/>
        <v>1.1000000000000001</v>
      </c>
      <c r="T260" s="47">
        <f t="shared" ca="1" si="35"/>
        <v>1.375</v>
      </c>
      <c r="U260" s="47">
        <f t="shared" ca="1" si="36"/>
        <v>1.375</v>
      </c>
      <c r="V260" s="47">
        <f t="shared" ca="1" si="37"/>
        <v>1.16875</v>
      </c>
      <c r="W260" s="47">
        <f>RANK(Y260,Y1:Y1001,0)</f>
        <v>259</v>
      </c>
      <c r="X260" s="48">
        <v>259</v>
      </c>
      <c r="Y260" s="49">
        <v>1.0625</v>
      </c>
    </row>
    <row r="261" spans="1:25" ht="15.75" customHeight="1" x14ac:dyDescent="0.3">
      <c r="A261" s="42" t="s">
        <v>3018</v>
      </c>
      <c r="B261" s="42" t="s">
        <v>8892</v>
      </c>
      <c r="C261" s="42" t="s">
        <v>40</v>
      </c>
      <c r="D261" s="46">
        <v>41</v>
      </c>
      <c r="E261" s="44" t="s">
        <v>8891</v>
      </c>
      <c r="F261" s="45">
        <f t="shared" ref="F261:F292" ca="1" si="38">(NOW()-E261)/365</f>
        <v>49.391269073122771</v>
      </c>
      <c r="G261" s="45" t="str">
        <f t="shared" ref="G261:G292" ca="1" si="39">IF(F261&lt;=10,"0-10",IF(AND(F261&gt;10,F261&lt;=20),"11-20",IF(AND(F261&gt;20,F261&lt;=30),"21-30",IF(AND(F261&gt;30,F261&lt;=40),"31-40",IF(AND(F261&gt;40,F261&lt;=50),"41-50",IF(AND(F261&gt;50,F261&lt;=60),"51-60",IF(AND(F261&gt;60,F261&lt;=70),"61-70",IF(AND(F261&gt;70,F261&lt;=80),"71-80",IF(AND(F261&gt;80,F261&lt;=90),"81-90",IF(F261&gt;90,"91-100"))))))))))</f>
        <v>41-50</v>
      </c>
      <c r="H261" s="42" t="s">
        <v>105</v>
      </c>
      <c r="I261" s="42" t="s">
        <v>84</v>
      </c>
      <c r="J261" s="42" t="s">
        <v>66</v>
      </c>
      <c r="K261" s="42" t="s">
        <v>44</v>
      </c>
      <c r="L261" s="42" t="s">
        <v>57</v>
      </c>
      <c r="M261" s="46">
        <v>19</v>
      </c>
      <c r="N261" s="42" t="s">
        <v>8890</v>
      </c>
      <c r="O261" s="46">
        <v>2155</v>
      </c>
      <c r="P261" s="42" t="s">
        <v>6402</v>
      </c>
      <c r="Q261" s="42" t="s">
        <v>6401</v>
      </c>
      <c r="R261" s="46">
        <v>10</v>
      </c>
      <c r="S261" s="47">
        <f t="shared" ca="1" si="34"/>
        <v>0.84</v>
      </c>
      <c r="T261" s="47">
        <f t="shared" ca="1" si="35"/>
        <v>0.84</v>
      </c>
      <c r="U261" s="47">
        <f t="shared" ca="1" si="36"/>
        <v>1.05</v>
      </c>
      <c r="V261" s="47">
        <f t="shared" ca="1" si="37"/>
        <v>1.05</v>
      </c>
      <c r="W261" s="47">
        <f>RANK(Y261,Y1:Y1001,0)</f>
        <v>259</v>
      </c>
      <c r="X261" s="48">
        <v>259</v>
      </c>
      <c r="Y261" s="49">
        <v>1.0625</v>
      </c>
    </row>
    <row r="262" spans="1:25" ht="15.75" customHeight="1" x14ac:dyDescent="0.3">
      <c r="A262" s="42" t="s">
        <v>2337</v>
      </c>
      <c r="B262" s="42" t="s">
        <v>8889</v>
      </c>
      <c r="C262" s="42" t="s">
        <v>40</v>
      </c>
      <c r="D262" s="46">
        <v>9</v>
      </c>
      <c r="E262" s="44" t="s">
        <v>8888</v>
      </c>
      <c r="F262" s="45">
        <f t="shared" ca="1" si="38"/>
        <v>51.785789621067977</v>
      </c>
      <c r="G262" s="45" t="str">
        <f t="shared" ca="1" si="39"/>
        <v>51-60</v>
      </c>
      <c r="H262" s="42" t="s">
        <v>53</v>
      </c>
      <c r="I262" s="42" t="s">
        <v>65</v>
      </c>
      <c r="J262" s="42" t="s">
        <v>43</v>
      </c>
      <c r="K262" s="42" t="s">
        <v>44</v>
      </c>
      <c r="L262" s="42" t="s">
        <v>45</v>
      </c>
      <c r="M262" s="46">
        <v>14</v>
      </c>
      <c r="N262" s="42" t="s">
        <v>8887</v>
      </c>
      <c r="O262" s="46">
        <v>3103</v>
      </c>
      <c r="P262" s="42" t="s">
        <v>6422</v>
      </c>
      <c r="Q262" s="42" t="s">
        <v>6401</v>
      </c>
      <c r="R262" s="46">
        <v>9</v>
      </c>
      <c r="S262" s="47">
        <f t="shared" ca="1" si="34"/>
        <v>0.64</v>
      </c>
      <c r="T262" s="47">
        <f t="shared" ca="1" si="35"/>
        <v>0.8</v>
      </c>
      <c r="U262" s="47">
        <f t="shared" ca="1" si="36"/>
        <v>1</v>
      </c>
      <c r="V262" s="47">
        <f t="shared" ca="1" si="37"/>
        <v>0.85</v>
      </c>
      <c r="W262" s="47">
        <f>RANK(Y262,Y1:Y1001,0)</f>
        <v>259</v>
      </c>
      <c r="X262" s="48">
        <v>259</v>
      </c>
      <c r="Y262" s="49">
        <v>1.0625</v>
      </c>
    </row>
    <row r="263" spans="1:25" ht="15.75" customHeight="1" x14ac:dyDescent="0.3">
      <c r="A263" s="42" t="s">
        <v>6368</v>
      </c>
      <c r="B263" s="42" t="s">
        <v>8886</v>
      </c>
      <c r="C263" s="42" t="s">
        <v>40</v>
      </c>
      <c r="D263" s="46">
        <v>21</v>
      </c>
      <c r="E263" s="44" t="s">
        <v>8885</v>
      </c>
      <c r="F263" s="45">
        <f t="shared" ca="1" si="38"/>
        <v>29.851543045725514</v>
      </c>
      <c r="G263" s="45" t="str">
        <f t="shared" ca="1" si="39"/>
        <v>21-30</v>
      </c>
      <c r="H263" s="42" t="s">
        <v>431</v>
      </c>
      <c r="I263" s="42" t="s">
        <v>75</v>
      </c>
      <c r="J263" s="42" t="s">
        <v>66</v>
      </c>
      <c r="K263" s="42" t="s">
        <v>44</v>
      </c>
      <c r="L263" s="42" t="s">
        <v>57</v>
      </c>
      <c r="M263" s="46">
        <v>6</v>
      </c>
      <c r="N263" s="42" t="s">
        <v>8884</v>
      </c>
      <c r="O263" s="46">
        <v>4210</v>
      </c>
      <c r="P263" s="42" t="s">
        <v>6406</v>
      </c>
      <c r="Q263" s="42" t="s">
        <v>6401</v>
      </c>
      <c r="R263" s="46">
        <v>6</v>
      </c>
      <c r="S263" s="47">
        <f t="shared" ca="1" si="34"/>
        <v>0.93</v>
      </c>
      <c r="T263" s="47">
        <f t="shared" ca="1" si="35"/>
        <v>0.93</v>
      </c>
      <c r="U263" s="47">
        <f t="shared" ca="1" si="36"/>
        <v>0.93</v>
      </c>
      <c r="V263" s="47">
        <f t="shared" ca="1" si="37"/>
        <v>0.93</v>
      </c>
      <c r="W263" s="47">
        <f>RANK(Y263,Y1:Y1001,0)</f>
        <v>259</v>
      </c>
      <c r="X263" s="48">
        <v>259</v>
      </c>
      <c r="Y263" s="49">
        <v>1.0625</v>
      </c>
    </row>
    <row r="264" spans="1:25" ht="15.75" customHeight="1" x14ac:dyDescent="0.3">
      <c r="A264" s="42" t="s">
        <v>8883</v>
      </c>
      <c r="B264" s="42" t="s">
        <v>8882</v>
      </c>
      <c r="C264" s="42" t="s">
        <v>48</v>
      </c>
      <c r="D264" s="46">
        <v>88</v>
      </c>
      <c r="E264" s="44" t="s">
        <v>8881</v>
      </c>
      <c r="F264" s="45">
        <f t="shared" ca="1" si="38"/>
        <v>28.399488251204964</v>
      </c>
      <c r="G264" s="45" t="str">
        <f t="shared" ca="1" si="39"/>
        <v>21-30</v>
      </c>
      <c r="H264" s="42" t="s">
        <v>1325</v>
      </c>
      <c r="I264" s="42" t="s">
        <v>56</v>
      </c>
      <c r="J264" s="42" t="s">
        <v>43</v>
      </c>
      <c r="K264" s="42" t="s">
        <v>44</v>
      </c>
      <c r="L264" s="42" t="s">
        <v>45</v>
      </c>
      <c r="M264" s="46">
        <v>10</v>
      </c>
      <c r="N264" s="42" t="s">
        <v>8880</v>
      </c>
      <c r="O264" s="46">
        <v>4165</v>
      </c>
      <c r="P264" s="42" t="s">
        <v>6406</v>
      </c>
      <c r="Q264" s="42" t="s">
        <v>6401</v>
      </c>
      <c r="R264" s="46">
        <v>9</v>
      </c>
      <c r="S264" s="47">
        <f t="shared" ca="1" si="34"/>
        <v>0.8</v>
      </c>
      <c r="T264" s="47">
        <f t="shared" ca="1" si="35"/>
        <v>1</v>
      </c>
      <c r="U264" s="47">
        <f t="shared" ca="1" si="36"/>
        <v>1.25</v>
      </c>
      <c r="V264" s="47">
        <f t="shared" ca="1" si="37"/>
        <v>1.0625</v>
      </c>
      <c r="W264" s="47">
        <f>RANK(Y264,Y1:Y1001,0)</f>
        <v>259</v>
      </c>
      <c r="X264" s="48">
        <v>259</v>
      </c>
      <c r="Y264" s="49">
        <v>1.0625</v>
      </c>
    </row>
    <row r="265" spans="1:25" ht="15.75" customHeight="1" x14ac:dyDescent="0.3">
      <c r="A265" s="42" t="s">
        <v>8879</v>
      </c>
      <c r="B265" s="42" t="s">
        <v>8878</v>
      </c>
      <c r="C265" s="42" t="s">
        <v>40</v>
      </c>
      <c r="D265" s="46">
        <v>36</v>
      </c>
      <c r="E265" s="44" t="s">
        <v>8877</v>
      </c>
      <c r="F265" s="45">
        <f t="shared" ca="1" si="38"/>
        <v>73.278940305999484</v>
      </c>
      <c r="G265" s="45" t="str">
        <f t="shared" ca="1" si="39"/>
        <v>71-80</v>
      </c>
      <c r="H265" s="42" t="s">
        <v>438</v>
      </c>
      <c r="I265" s="42" t="s">
        <v>50</v>
      </c>
      <c r="J265" s="42" t="s">
        <v>43</v>
      </c>
      <c r="K265" s="42" t="s">
        <v>44</v>
      </c>
      <c r="L265" s="42" t="s">
        <v>45</v>
      </c>
      <c r="M265" s="46">
        <v>7</v>
      </c>
      <c r="N265" s="42" t="s">
        <v>8876</v>
      </c>
      <c r="O265" s="46">
        <v>4510</v>
      </c>
      <c r="P265" s="42" t="s">
        <v>6406</v>
      </c>
      <c r="Q265" s="42" t="s">
        <v>6401</v>
      </c>
      <c r="R265" s="46">
        <v>5</v>
      </c>
      <c r="S265" s="47">
        <f t="shared" ca="1" si="34"/>
        <v>0.71</v>
      </c>
      <c r="T265" s="47">
        <f t="shared" ca="1" si="35"/>
        <v>0.88749999999999996</v>
      </c>
      <c r="U265" s="47">
        <f t="shared" ca="1" si="36"/>
        <v>0.88749999999999996</v>
      </c>
      <c r="V265" s="47">
        <f t="shared" ca="1" si="37"/>
        <v>0.75437499999999991</v>
      </c>
      <c r="W265" s="47">
        <f>RANK(Y265,Y1:Y1001,0)</f>
        <v>259</v>
      </c>
      <c r="X265" s="48">
        <v>259</v>
      </c>
      <c r="Y265" s="49">
        <v>1.0625</v>
      </c>
    </row>
    <row r="266" spans="1:25" ht="15.75" customHeight="1" x14ac:dyDescent="0.3">
      <c r="A266" s="42" t="s">
        <v>6376</v>
      </c>
      <c r="B266" s="42" t="s">
        <v>8875</v>
      </c>
      <c r="C266" s="42" t="s">
        <v>48</v>
      </c>
      <c r="D266" s="46">
        <v>57</v>
      </c>
      <c r="E266" s="44" t="s">
        <v>8874</v>
      </c>
      <c r="F266" s="45">
        <f t="shared" ca="1" si="38"/>
        <v>25.144693730657021</v>
      </c>
      <c r="G266" s="45" t="str">
        <f t="shared" ca="1" si="39"/>
        <v>21-30</v>
      </c>
      <c r="H266" s="42" t="s">
        <v>90</v>
      </c>
      <c r="I266" s="42" t="s">
        <v>84</v>
      </c>
      <c r="J266" s="42" t="s">
        <v>62</v>
      </c>
      <c r="K266" s="42" t="s">
        <v>44</v>
      </c>
      <c r="L266" s="42" t="s">
        <v>45</v>
      </c>
      <c r="M266" s="46">
        <v>2</v>
      </c>
      <c r="N266" s="42" t="s">
        <v>8873</v>
      </c>
      <c r="O266" s="46">
        <v>4000</v>
      </c>
      <c r="P266" s="42" t="s">
        <v>6406</v>
      </c>
      <c r="Q266" s="42" t="s">
        <v>6401</v>
      </c>
      <c r="R266" s="46">
        <v>6</v>
      </c>
      <c r="S266" s="47">
        <f t="shared" ca="1" si="34"/>
        <v>0.56999999999999995</v>
      </c>
      <c r="T266" s="47">
        <f t="shared" ca="1" si="35"/>
        <v>0.71249999999999991</v>
      </c>
      <c r="U266" s="47">
        <f t="shared" ca="1" si="36"/>
        <v>0.71249999999999991</v>
      </c>
      <c r="V266" s="47">
        <f t="shared" ca="1" si="37"/>
        <v>0.71249999999999991</v>
      </c>
      <c r="W266" s="47">
        <f>RANK(Y266,Y1:Y1001,0)</f>
        <v>259</v>
      </c>
      <c r="X266" s="48">
        <v>259</v>
      </c>
      <c r="Y266" s="49">
        <v>1.0625</v>
      </c>
    </row>
    <row r="267" spans="1:25" ht="15.75" customHeight="1" x14ac:dyDescent="0.3">
      <c r="A267" s="42" t="s">
        <v>8872</v>
      </c>
      <c r="B267" s="42" t="s">
        <v>8871</v>
      </c>
      <c r="C267" s="42" t="s">
        <v>40</v>
      </c>
      <c r="D267" s="46">
        <v>56</v>
      </c>
      <c r="E267" s="44" t="s">
        <v>8870</v>
      </c>
      <c r="F267" s="45">
        <f t="shared" ca="1" si="38"/>
        <v>82.654282771752904</v>
      </c>
      <c r="G267" s="45" t="str">
        <f t="shared" ca="1" si="39"/>
        <v>81-90</v>
      </c>
      <c r="H267" s="51"/>
      <c r="I267" s="42" t="s">
        <v>61</v>
      </c>
      <c r="J267" s="42" t="s">
        <v>43</v>
      </c>
      <c r="K267" s="42" t="s">
        <v>44</v>
      </c>
      <c r="L267" s="42" t="s">
        <v>57</v>
      </c>
      <c r="M267" s="46">
        <v>10</v>
      </c>
      <c r="N267" s="42" t="s">
        <v>8869</v>
      </c>
      <c r="O267" s="46">
        <v>2089</v>
      </c>
      <c r="P267" s="42" t="s">
        <v>6402</v>
      </c>
      <c r="Q267" s="42" t="s">
        <v>6401</v>
      </c>
      <c r="R267" s="46">
        <v>12</v>
      </c>
      <c r="S267" s="47">
        <f t="shared" ca="1" si="34"/>
        <v>0.67</v>
      </c>
      <c r="T267" s="47">
        <f t="shared" ca="1" si="35"/>
        <v>0.67</v>
      </c>
      <c r="U267" s="47">
        <f t="shared" ca="1" si="36"/>
        <v>0.83750000000000002</v>
      </c>
      <c r="V267" s="47">
        <f t="shared" ca="1" si="37"/>
        <v>0.71187500000000004</v>
      </c>
      <c r="W267" s="47">
        <f>RANK(Y267,Y1:Y1001,0)</f>
        <v>259</v>
      </c>
      <c r="X267" s="48">
        <v>259</v>
      </c>
      <c r="Y267" s="49">
        <v>1.0625</v>
      </c>
    </row>
    <row r="268" spans="1:25" ht="15.75" customHeight="1" x14ac:dyDescent="0.3">
      <c r="A268" s="42" t="s">
        <v>4365</v>
      </c>
      <c r="B268" s="42" t="s">
        <v>8868</v>
      </c>
      <c r="C268" s="42" t="s">
        <v>40</v>
      </c>
      <c r="D268" s="46">
        <v>81</v>
      </c>
      <c r="E268" s="44" t="s">
        <v>8867</v>
      </c>
      <c r="F268" s="45">
        <f t="shared" ca="1" si="38"/>
        <v>51.418666333396743</v>
      </c>
      <c r="G268" s="45" t="str">
        <f t="shared" ca="1" si="39"/>
        <v>51-60</v>
      </c>
      <c r="H268" s="42" t="s">
        <v>574</v>
      </c>
      <c r="I268" s="42" t="s">
        <v>54</v>
      </c>
      <c r="J268" s="42" t="s">
        <v>43</v>
      </c>
      <c r="K268" s="42" t="s">
        <v>44</v>
      </c>
      <c r="L268" s="42" t="s">
        <v>45</v>
      </c>
      <c r="M268" s="46">
        <v>18</v>
      </c>
      <c r="N268" s="42" t="s">
        <v>8866</v>
      </c>
      <c r="O268" s="46">
        <v>2566</v>
      </c>
      <c r="P268" s="42" t="s">
        <v>6402</v>
      </c>
      <c r="Q268" s="42" t="s">
        <v>6401</v>
      </c>
      <c r="R268" s="46">
        <v>8</v>
      </c>
      <c r="S268" s="47">
        <f t="shared" ca="1" si="34"/>
        <v>0.7</v>
      </c>
      <c r="T268" s="47">
        <f t="shared" ca="1" si="35"/>
        <v>0.875</v>
      </c>
      <c r="U268" s="47">
        <f t="shared" ca="1" si="36"/>
        <v>1.09375</v>
      </c>
      <c r="V268" s="47">
        <f t="shared" ca="1" si="37"/>
        <v>0.9296875</v>
      </c>
      <c r="W268" s="47">
        <f>RANK(Y268,Y1:Y1001,0)</f>
        <v>259</v>
      </c>
      <c r="X268" s="48">
        <v>259</v>
      </c>
      <c r="Y268" s="49">
        <v>1.0625</v>
      </c>
    </row>
    <row r="269" spans="1:25" ht="15.75" customHeight="1" x14ac:dyDescent="0.3">
      <c r="A269" s="42" t="s">
        <v>8865</v>
      </c>
      <c r="B269" s="42" t="s">
        <v>8864</v>
      </c>
      <c r="C269" s="42" t="s">
        <v>40</v>
      </c>
      <c r="D269" s="46">
        <v>82</v>
      </c>
      <c r="E269" s="44" t="s">
        <v>8863</v>
      </c>
      <c r="F269" s="45">
        <f t="shared" ca="1" si="38"/>
        <v>47.561132086821402</v>
      </c>
      <c r="G269" s="45" t="str">
        <f t="shared" ca="1" si="39"/>
        <v>41-50</v>
      </c>
      <c r="H269" s="42" t="s">
        <v>577</v>
      </c>
      <c r="I269" s="42" t="s">
        <v>50</v>
      </c>
      <c r="J269" s="42" t="s">
        <v>43</v>
      </c>
      <c r="K269" s="42" t="s">
        <v>44</v>
      </c>
      <c r="L269" s="42" t="s">
        <v>57</v>
      </c>
      <c r="M269" s="46">
        <v>7</v>
      </c>
      <c r="N269" s="42" t="s">
        <v>8862</v>
      </c>
      <c r="O269" s="46">
        <v>3805</v>
      </c>
      <c r="P269" s="42" t="s">
        <v>6422</v>
      </c>
      <c r="Q269" s="42" t="s">
        <v>6401</v>
      </c>
      <c r="R269" s="46">
        <v>7</v>
      </c>
      <c r="S269" s="47">
        <f t="shared" ca="1" si="34"/>
        <v>0.7</v>
      </c>
      <c r="T269" s="47">
        <f t="shared" ca="1" si="35"/>
        <v>0.7</v>
      </c>
      <c r="U269" s="47">
        <f t="shared" ca="1" si="36"/>
        <v>0.875</v>
      </c>
      <c r="V269" s="47">
        <f t="shared" ca="1" si="37"/>
        <v>0.74375000000000002</v>
      </c>
      <c r="W269" s="47">
        <f>RANK(Y269,Y1:Y1001,0)</f>
        <v>259</v>
      </c>
      <c r="X269" s="48">
        <v>259</v>
      </c>
      <c r="Y269" s="49">
        <v>1.0625</v>
      </c>
    </row>
    <row r="270" spans="1:25" ht="15.75" customHeight="1" x14ac:dyDescent="0.3">
      <c r="A270" s="42" t="s">
        <v>1040</v>
      </c>
      <c r="B270" s="42" t="s">
        <v>8861</v>
      </c>
      <c r="C270" s="42" t="s">
        <v>48</v>
      </c>
      <c r="D270" s="46">
        <v>70</v>
      </c>
      <c r="E270" s="44" t="s">
        <v>8860</v>
      </c>
      <c r="F270" s="45">
        <f t="shared" ca="1" si="38"/>
        <v>69.352912908739214</v>
      </c>
      <c r="G270" s="45" t="str">
        <f t="shared" ca="1" si="39"/>
        <v>61-70</v>
      </c>
      <c r="H270" s="42" t="s">
        <v>2256</v>
      </c>
      <c r="I270" s="42" t="s">
        <v>84</v>
      </c>
      <c r="J270" s="42" t="s">
        <v>62</v>
      </c>
      <c r="K270" s="42" t="s">
        <v>44</v>
      </c>
      <c r="L270" s="42" t="s">
        <v>45</v>
      </c>
      <c r="M270" s="46">
        <v>14</v>
      </c>
      <c r="N270" s="42" t="s">
        <v>8859</v>
      </c>
      <c r="O270" s="46">
        <v>3977</v>
      </c>
      <c r="P270" s="42" t="s">
        <v>6422</v>
      </c>
      <c r="Q270" s="42" t="s">
        <v>6401</v>
      </c>
      <c r="R270" s="46">
        <v>7</v>
      </c>
      <c r="S270" s="47">
        <f t="shared" ca="1" si="34"/>
        <v>0.64</v>
      </c>
      <c r="T270" s="47">
        <f t="shared" ca="1" si="35"/>
        <v>0.8</v>
      </c>
      <c r="U270" s="47">
        <f t="shared" ca="1" si="36"/>
        <v>0.8</v>
      </c>
      <c r="V270" s="47">
        <f t="shared" ca="1" si="37"/>
        <v>0.8</v>
      </c>
      <c r="W270" s="47">
        <f>RANK(Y270,Y1:Y1001,0)</f>
        <v>259</v>
      </c>
      <c r="X270" s="48">
        <v>259</v>
      </c>
      <c r="Y270" s="49">
        <v>1.0625</v>
      </c>
    </row>
    <row r="271" spans="1:25" ht="15.75" customHeight="1" x14ac:dyDescent="0.3">
      <c r="A271" s="42" t="s">
        <v>8858</v>
      </c>
      <c r="B271" s="42" t="s">
        <v>8857</v>
      </c>
      <c r="C271" s="42" t="s">
        <v>40</v>
      </c>
      <c r="D271" s="46">
        <v>89</v>
      </c>
      <c r="E271" s="44" t="s">
        <v>8856</v>
      </c>
      <c r="F271" s="45">
        <f t="shared" ca="1" si="38"/>
        <v>49.251543045725512</v>
      </c>
      <c r="G271" s="45" t="str">
        <f t="shared" ca="1" si="39"/>
        <v>41-50</v>
      </c>
      <c r="H271" s="42" t="s">
        <v>753</v>
      </c>
      <c r="I271" s="42" t="s">
        <v>42</v>
      </c>
      <c r="J271" s="42" t="s">
        <v>66</v>
      </c>
      <c r="K271" s="42" t="s">
        <v>44</v>
      </c>
      <c r="L271" s="42" t="s">
        <v>57</v>
      </c>
      <c r="M271" s="46">
        <v>8</v>
      </c>
      <c r="N271" s="42" t="s">
        <v>8855</v>
      </c>
      <c r="O271" s="46">
        <v>2763</v>
      </c>
      <c r="P271" s="42" t="s">
        <v>6402</v>
      </c>
      <c r="Q271" s="42" t="s">
        <v>6401</v>
      </c>
      <c r="R271" s="46">
        <v>8</v>
      </c>
      <c r="S271" s="47">
        <f t="shared" ca="1" si="34"/>
        <v>1.05</v>
      </c>
      <c r="T271" s="47">
        <f t="shared" ca="1" si="35"/>
        <v>1.05</v>
      </c>
      <c r="U271" s="47">
        <f t="shared" ca="1" si="36"/>
        <v>1.3125</v>
      </c>
      <c r="V271" s="47">
        <f t="shared" ca="1" si="37"/>
        <v>1.3125</v>
      </c>
      <c r="W271" s="47">
        <f>RANK(Y271,Y1:Y1001,0)</f>
        <v>259</v>
      </c>
      <c r="X271" s="48">
        <v>259</v>
      </c>
      <c r="Y271" s="49">
        <v>1.0625</v>
      </c>
    </row>
    <row r="272" spans="1:25" ht="15.75" customHeight="1" x14ac:dyDescent="0.3">
      <c r="A272" s="42" t="s">
        <v>8854</v>
      </c>
      <c r="B272" s="42" t="s">
        <v>8853</v>
      </c>
      <c r="C272" s="42" t="s">
        <v>48</v>
      </c>
      <c r="D272" s="46">
        <v>84</v>
      </c>
      <c r="E272" s="44" t="s">
        <v>8852</v>
      </c>
      <c r="F272" s="45">
        <f t="shared" ca="1" si="38"/>
        <v>24.780310169013184</v>
      </c>
      <c r="G272" s="45" t="str">
        <f t="shared" ca="1" si="39"/>
        <v>21-30</v>
      </c>
      <c r="H272" s="42" t="s">
        <v>390</v>
      </c>
      <c r="I272" s="42" t="s">
        <v>84</v>
      </c>
      <c r="J272" s="42" t="s">
        <v>66</v>
      </c>
      <c r="K272" s="42" t="s">
        <v>44</v>
      </c>
      <c r="L272" s="42" t="s">
        <v>45</v>
      </c>
      <c r="M272" s="46">
        <v>1</v>
      </c>
      <c r="N272" s="42" t="s">
        <v>8851</v>
      </c>
      <c r="O272" s="46">
        <v>3199</v>
      </c>
      <c r="P272" s="42" t="s">
        <v>6422</v>
      </c>
      <c r="Q272" s="42" t="s">
        <v>6401</v>
      </c>
      <c r="R272" s="46">
        <v>7</v>
      </c>
      <c r="S272" s="47">
        <f t="shared" ca="1" si="34"/>
        <v>0.78</v>
      </c>
      <c r="T272" s="47">
        <f t="shared" ca="1" si="35"/>
        <v>0.97500000000000009</v>
      </c>
      <c r="U272" s="47">
        <f t="shared" ca="1" si="36"/>
        <v>1.21875</v>
      </c>
      <c r="V272" s="47">
        <f t="shared" ca="1" si="37"/>
        <v>1.21875</v>
      </c>
      <c r="W272" s="47">
        <f>RANK(Y272,Y1:Y1001,0)</f>
        <v>271</v>
      </c>
      <c r="X272" s="48">
        <v>271</v>
      </c>
      <c r="Y272" s="49">
        <v>1.06</v>
      </c>
    </row>
    <row r="273" spans="1:25" ht="15.75" customHeight="1" x14ac:dyDescent="0.3">
      <c r="A273" s="42" t="s">
        <v>3138</v>
      </c>
      <c r="B273" s="42" t="s">
        <v>8850</v>
      </c>
      <c r="C273" s="42" t="s">
        <v>48</v>
      </c>
      <c r="D273" s="46">
        <v>70</v>
      </c>
      <c r="E273" s="44" t="s">
        <v>8849</v>
      </c>
      <c r="F273" s="45">
        <f t="shared" ca="1" si="38"/>
        <v>60.29537866216387</v>
      </c>
      <c r="G273" s="45" t="str">
        <f t="shared" ca="1" si="39"/>
        <v>61-70</v>
      </c>
      <c r="H273" s="51"/>
      <c r="I273" s="42" t="s">
        <v>75</v>
      </c>
      <c r="J273" s="42" t="s">
        <v>43</v>
      </c>
      <c r="K273" s="42" t="s">
        <v>44</v>
      </c>
      <c r="L273" s="42" t="s">
        <v>45</v>
      </c>
      <c r="M273" s="46">
        <v>5</v>
      </c>
      <c r="N273" s="42" t="s">
        <v>8848</v>
      </c>
      <c r="O273" s="46">
        <v>2480</v>
      </c>
      <c r="P273" s="42" t="s">
        <v>6402</v>
      </c>
      <c r="Q273" s="42" t="s">
        <v>6401</v>
      </c>
      <c r="R273" s="46">
        <v>3</v>
      </c>
      <c r="S273" s="47">
        <f t="shared" ca="1" si="34"/>
        <v>0.49</v>
      </c>
      <c r="T273" s="47">
        <f t="shared" ca="1" si="35"/>
        <v>0.61250000000000004</v>
      </c>
      <c r="U273" s="47">
        <f t="shared" ca="1" si="36"/>
        <v>0.61250000000000004</v>
      </c>
      <c r="V273" s="47">
        <f t="shared" ca="1" si="37"/>
        <v>0.520625</v>
      </c>
      <c r="W273" s="47">
        <f>RANK(Y273,Y1:Y1001,0)</f>
        <v>271</v>
      </c>
      <c r="X273" s="48">
        <v>271</v>
      </c>
      <c r="Y273" s="49">
        <v>1.06</v>
      </c>
    </row>
    <row r="274" spans="1:25" ht="15.75" customHeight="1" x14ac:dyDescent="0.3">
      <c r="A274" s="42" t="s">
        <v>8847</v>
      </c>
      <c r="B274" s="42" t="s">
        <v>8846</v>
      </c>
      <c r="C274" s="42" t="s">
        <v>40</v>
      </c>
      <c r="D274" s="46">
        <v>99</v>
      </c>
      <c r="E274" s="44" t="s">
        <v>8845</v>
      </c>
      <c r="F274" s="45">
        <f t="shared" ca="1" si="38"/>
        <v>44.646063593670718</v>
      </c>
      <c r="G274" s="45" t="str">
        <f t="shared" ca="1" si="39"/>
        <v>41-50</v>
      </c>
      <c r="H274" s="42" t="s">
        <v>173</v>
      </c>
      <c r="I274" s="42" t="s">
        <v>84</v>
      </c>
      <c r="J274" s="42" t="s">
        <v>43</v>
      </c>
      <c r="K274" s="42" t="s">
        <v>44</v>
      </c>
      <c r="L274" s="42" t="s">
        <v>57</v>
      </c>
      <c r="M274" s="46">
        <v>3</v>
      </c>
      <c r="N274" s="42" t="s">
        <v>8844</v>
      </c>
      <c r="O274" s="46">
        <v>2529</v>
      </c>
      <c r="P274" s="42" t="s">
        <v>6402</v>
      </c>
      <c r="Q274" s="42" t="s">
        <v>6401</v>
      </c>
      <c r="R274" s="46">
        <v>10</v>
      </c>
      <c r="S274" s="47">
        <f t="shared" ca="1" si="34"/>
        <v>0.91</v>
      </c>
      <c r="T274" s="47">
        <f t="shared" ca="1" si="35"/>
        <v>0.91</v>
      </c>
      <c r="U274" s="47">
        <f t="shared" ca="1" si="36"/>
        <v>1.1375</v>
      </c>
      <c r="V274" s="47">
        <f t="shared" ca="1" si="37"/>
        <v>0.96687499999999993</v>
      </c>
      <c r="W274" s="47">
        <f>RANK(Y274,Y1:Y1001,0)</f>
        <v>271</v>
      </c>
      <c r="X274" s="48">
        <v>271</v>
      </c>
      <c r="Y274" s="49">
        <v>1.06</v>
      </c>
    </row>
    <row r="275" spans="1:25" ht="15.75" customHeight="1" x14ac:dyDescent="0.3">
      <c r="A275" s="42" t="s">
        <v>3963</v>
      </c>
      <c r="B275" s="42" t="s">
        <v>8843</v>
      </c>
      <c r="C275" s="42" t="s">
        <v>48</v>
      </c>
      <c r="D275" s="46">
        <v>48</v>
      </c>
      <c r="E275" s="44" t="s">
        <v>8842</v>
      </c>
      <c r="F275" s="45">
        <f t="shared" ca="1" si="38"/>
        <v>64.815926607369349</v>
      </c>
      <c r="G275" s="45" t="str">
        <f t="shared" ca="1" si="39"/>
        <v>61-70</v>
      </c>
      <c r="H275" s="42" t="s">
        <v>41</v>
      </c>
      <c r="I275" s="42" t="s">
        <v>84</v>
      </c>
      <c r="J275" s="42" t="s">
        <v>43</v>
      </c>
      <c r="K275" s="42" t="s">
        <v>44</v>
      </c>
      <c r="L275" s="42" t="s">
        <v>57</v>
      </c>
      <c r="M275" s="46">
        <v>6</v>
      </c>
      <c r="N275" s="42" t="s">
        <v>8841</v>
      </c>
      <c r="O275" s="46">
        <v>2177</v>
      </c>
      <c r="P275" s="42" t="s">
        <v>6402</v>
      </c>
      <c r="Q275" s="42" t="s">
        <v>6401</v>
      </c>
      <c r="R275" s="46">
        <v>9</v>
      </c>
      <c r="S275" s="47">
        <f t="shared" ca="1" si="34"/>
        <v>1.02</v>
      </c>
      <c r="T275" s="47">
        <f t="shared" ca="1" si="35"/>
        <v>1.02</v>
      </c>
      <c r="U275" s="47">
        <f t="shared" ca="1" si="36"/>
        <v>1.2749999999999999</v>
      </c>
      <c r="V275" s="47">
        <f t="shared" ca="1" si="37"/>
        <v>1.08375</v>
      </c>
      <c r="W275" s="47">
        <f>RANK(Y275,Y1:Y1001,0)</f>
        <v>274</v>
      </c>
      <c r="X275" s="48">
        <v>274</v>
      </c>
      <c r="Y275" s="49">
        <v>1.0518749999999999</v>
      </c>
    </row>
    <row r="276" spans="1:25" ht="15.75" customHeight="1" x14ac:dyDescent="0.3">
      <c r="A276" s="42" t="s">
        <v>8840</v>
      </c>
      <c r="B276" s="42" t="s">
        <v>8839</v>
      </c>
      <c r="C276" s="42" t="s">
        <v>48</v>
      </c>
      <c r="D276" s="46">
        <v>35</v>
      </c>
      <c r="E276" s="50">
        <v>27922</v>
      </c>
      <c r="F276" s="45">
        <f t="shared" ca="1" si="38"/>
        <v>44.848803319698114</v>
      </c>
      <c r="G276" s="45" t="str">
        <f t="shared" ca="1" si="39"/>
        <v>41-50</v>
      </c>
      <c r="H276" s="42" t="s">
        <v>519</v>
      </c>
      <c r="I276" s="42" t="s">
        <v>84</v>
      </c>
      <c r="J276" s="42" t="s">
        <v>62</v>
      </c>
      <c r="K276" s="42" t="s">
        <v>44</v>
      </c>
      <c r="L276" s="42" t="s">
        <v>57</v>
      </c>
      <c r="M276" s="46">
        <v>13</v>
      </c>
      <c r="N276" s="42" t="s">
        <v>8838</v>
      </c>
      <c r="O276" s="46">
        <v>2168</v>
      </c>
      <c r="P276" s="42" t="s">
        <v>6402</v>
      </c>
      <c r="Q276" s="42" t="s">
        <v>6401</v>
      </c>
      <c r="R276" s="46">
        <v>9</v>
      </c>
      <c r="S276" s="47">
        <f t="shared" ca="1" si="34"/>
        <v>0.98</v>
      </c>
      <c r="T276" s="47">
        <f t="shared" ca="1" si="35"/>
        <v>0.98</v>
      </c>
      <c r="U276" s="47">
        <f t="shared" ca="1" si="36"/>
        <v>1.2250000000000001</v>
      </c>
      <c r="V276" s="47">
        <f t="shared" ca="1" si="37"/>
        <v>1.2250000000000001</v>
      </c>
      <c r="W276" s="47">
        <f>RANK(Y276,Y1:Y1001,0)</f>
        <v>274</v>
      </c>
      <c r="X276" s="48">
        <v>274</v>
      </c>
      <c r="Y276" s="49">
        <v>1.0518749999999999</v>
      </c>
    </row>
    <row r="277" spans="1:25" ht="15.75" customHeight="1" x14ac:dyDescent="0.3">
      <c r="A277" s="42" t="s">
        <v>235</v>
      </c>
      <c r="B277" s="42" t="s">
        <v>8837</v>
      </c>
      <c r="C277" s="42" t="s">
        <v>40</v>
      </c>
      <c r="D277" s="46">
        <v>90</v>
      </c>
      <c r="E277" s="44" t="s">
        <v>8836</v>
      </c>
      <c r="F277" s="45">
        <f t="shared" ca="1" si="38"/>
        <v>55.120036196410446</v>
      </c>
      <c r="G277" s="45" t="str">
        <f t="shared" ca="1" si="39"/>
        <v>51-60</v>
      </c>
      <c r="H277" s="42" t="s">
        <v>799</v>
      </c>
      <c r="I277" s="42" t="s">
        <v>61</v>
      </c>
      <c r="J277" s="42" t="s">
        <v>62</v>
      </c>
      <c r="K277" s="42" t="s">
        <v>44</v>
      </c>
      <c r="L277" s="42" t="s">
        <v>45</v>
      </c>
      <c r="M277" s="46">
        <v>7</v>
      </c>
      <c r="N277" s="42" t="s">
        <v>8835</v>
      </c>
      <c r="O277" s="46">
        <v>3976</v>
      </c>
      <c r="P277" s="42" t="s">
        <v>6422</v>
      </c>
      <c r="Q277" s="42" t="s">
        <v>6401</v>
      </c>
      <c r="R277" s="46">
        <v>3</v>
      </c>
      <c r="S277" s="47">
        <f t="shared" ca="1" si="34"/>
        <v>0.66</v>
      </c>
      <c r="T277" s="47">
        <f t="shared" ca="1" si="35"/>
        <v>0.82500000000000007</v>
      </c>
      <c r="U277" s="47">
        <f t="shared" ca="1" si="36"/>
        <v>1.03125</v>
      </c>
      <c r="V277" s="47">
        <f t="shared" ca="1" si="37"/>
        <v>1.03125</v>
      </c>
      <c r="W277" s="47">
        <f>RANK(Y277,Y1:Y1001,0)</f>
        <v>274</v>
      </c>
      <c r="X277" s="48">
        <v>274</v>
      </c>
      <c r="Y277" s="49">
        <v>1.0518749999999999</v>
      </c>
    </row>
    <row r="278" spans="1:25" ht="15.75" customHeight="1" x14ac:dyDescent="0.3">
      <c r="A278" s="42" t="s">
        <v>6327</v>
      </c>
      <c r="B278" s="42" t="s">
        <v>8834</v>
      </c>
      <c r="C278" s="42" t="s">
        <v>40</v>
      </c>
      <c r="D278" s="46">
        <v>70</v>
      </c>
      <c r="E278" s="44" t="s">
        <v>8833</v>
      </c>
      <c r="F278" s="45">
        <f t="shared" ca="1" si="38"/>
        <v>68.114556744355653</v>
      </c>
      <c r="G278" s="45" t="str">
        <f t="shared" ca="1" si="39"/>
        <v>61-70</v>
      </c>
      <c r="H278" s="42" t="s">
        <v>407</v>
      </c>
      <c r="I278" s="42" t="s">
        <v>138</v>
      </c>
      <c r="J278" s="42" t="s">
        <v>66</v>
      </c>
      <c r="K278" s="42" t="s">
        <v>44</v>
      </c>
      <c r="L278" s="42" t="s">
        <v>57</v>
      </c>
      <c r="M278" s="46">
        <v>6</v>
      </c>
      <c r="N278" s="42" t="s">
        <v>8832</v>
      </c>
      <c r="O278" s="46">
        <v>2092</v>
      </c>
      <c r="P278" s="42" t="s">
        <v>6402</v>
      </c>
      <c r="Q278" s="42" t="s">
        <v>6401</v>
      </c>
      <c r="R278" s="46">
        <v>12</v>
      </c>
      <c r="S278" s="47">
        <f t="shared" ca="1" si="34"/>
        <v>0.76</v>
      </c>
      <c r="T278" s="47">
        <f t="shared" ca="1" si="35"/>
        <v>0.76</v>
      </c>
      <c r="U278" s="47">
        <f t="shared" ca="1" si="36"/>
        <v>0.95</v>
      </c>
      <c r="V278" s="47">
        <f t="shared" ca="1" si="37"/>
        <v>0.95</v>
      </c>
      <c r="W278" s="47">
        <f>RANK(Y278,Y1:Y1001,0)</f>
        <v>274</v>
      </c>
      <c r="X278" s="48">
        <v>274</v>
      </c>
      <c r="Y278" s="49">
        <v>1.0518749999999999</v>
      </c>
    </row>
    <row r="279" spans="1:25" ht="15.75" customHeight="1" x14ac:dyDescent="0.3">
      <c r="A279" s="42" t="s">
        <v>2354</v>
      </c>
      <c r="B279" s="42" t="s">
        <v>6061</v>
      </c>
      <c r="C279" s="42" t="s">
        <v>48</v>
      </c>
      <c r="D279" s="46">
        <v>50</v>
      </c>
      <c r="E279" s="44" t="s">
        <v>8831</v>
      </c>
      <c r="F279" s="45">
        <f t="shared" ca="1" si="38"/>
        <v>58.539214278602223</v>
      </c>
      <c r="G279" s="45" t="str">
        <f t="shared" ca="1" si="39"/>
        <v>51-60</v>
      </c>
      <c r="H279" s="42" t="s">
        <v>243</v>
      </c>
      <c r="I279" s="42" t="s">
        <v>42</v>
      </c>
      <c r="J279" s="42" t="s">
        <v>62</v>
      </c>
      <c r="K279" s="42" t="s">
        <v>44</v>
      </c>
      <c r="L279" s="42" t="s">
        <v>45</v>
      </c>
      <c r="M279" s="46">
        <v>5</v>
      </c>
      <c r="N279" s="42" t="s">
        <v>8830</v>
      </c>
      <c r="O279" s="46">
        <v>3804</v>
      </c>
      <c r="P279" s="42" t="s">
        <v>6422</v>
      </c>
      <c r="Q279" s="42" t="s">
        <v>6401</v>
      </c>
      <c r="R279" s="46">
        <v>9</v>
      </c>
      <c r="S279" s="47">
        <f t="shared" ca="1" si="34"/>
        <v>0.65</v>
      </c>
      <c r="T279" s="47">
        <f t="shared" ca="1" si="35"/>
        <v>0.8125</v>
      </c>
      <c r="U279" s="47">
        <f t="shared" ca="1" si="36"/>
        <v>1.015625</v>
      </c>
      <c r="V279" s="47">
        <f t="shared" ca="1" si="37"/>
        <v>1.015625</v>
      </c>
      <c r="W279" s="47">
        <f>RANK(Y279,Y1:Y1001,0)</f>
        <v>278</v>
      </c>
      <c r="X279" s="48">
        <v>278</v>
      </c>
      <c r="Y279" s="49">
        <v>1.05</v>
      </c>
    </row>
    <row r="280" spans="1:25" ht="15.75" customHeight="1" x14ac:dyDescent="0.3">
      <c r="A280" s="42" t="s">
        <v>8829</v>
      </c>
      <c r="B280" s="42" t="s">
        <v>8828</v>
      </c>
      <c r="C280" s="42" t="s">
        <v>40</v>
      </c>
      <c r="D280" s="46">
        <v>64</v>
      </c>
      <c r="E280" s="50">
        <v>27826</v>
      </c>
      <c r="F280" s="45">
        <f t="shared" ca="1" si="38"/>
        <v>45.111817018328253</v>
      </c>
      <c r="G280" s="45" t="str">
        <f t="shared" ca="1" si="39"/>
        <v>41-50</v>
      </c>
      <c r="H280" s="42" t="s">
        <v>783</v>
      </c>
      <c r="I280" s="42" t="s">
        <v>50</v>
      </c>
      <c r="J280" s="42" t="s">
        <v>43</v>
      </c>
      <c r="K280" s="42" t="s">
        <v>44</v>
      </c>
      <c r="L280" s="42" t="s">
        <v>45</v>
      </c>
      <c r="M280" s="46">
        <v>16</v>
      </c>
      <c r="N280" s="42" t="s">
        <v>8827</v>
      </c>
      <c r="O280" s="46">
        <v>3046</v>
      </c>
      <c r="P280" s="42" t="s">
        <v>6422</v>
      </c>
      <c r="Q280" s="42" t="s">
        <v>6401</v>
      </c>
      <c r="R280" s="46">
        <v>9</v>
      </c>
      <c r="S280" s="47">
        <f t="shared" ca="1" si="34"/>
        <v>0.77</v>
      </c>
      <c r="T280" s="47">
        <f t="shared" ca="1" si="35"/>
        <v>0.96250000000000002</v>
      </c>
      <c r="U280" s="47">
        <f t="shared" ca="1" si="36"/>
        <v>1.203125</v>
      </c>
      <c r="V280" s="47">
        <f t="shared" ca="1" si="37"/>
        <v>1.02265625</v>
      </c>
      <c r="W280" s="47">
        <f>RANK(Y280,Y1:Y1001,0)</f>
        <v>278</v>
      </c>
      <c r="X280" s="48">
        <v>278</v>
      </c>
      <c r="Y280" s="49">
        <v>1.05</v>
      </c>
    </row>
    <row r="281" spans="1:25" ht="15.75" customHeight="1" x14ac:dyDescent="0.3">
      <c r="A281" s="42" t="s">
        <v>6177</v>
      </c>
      <c r="B281" s="42" t="s">
        <v>143</v>
      </c>
      <c r="C281" s="42" t="s">
        <v>40</v>
      </c>
      <c r="D281" s="46">
        <v>81</v>
      </c>
      <c r="E281" s="44" t="s">
        <v>8826</v>
      </c>
      <c r="F281" s="45">
        <f t="shared" ca="1" si="38"/>
        <v>55.79674852517757</v>
      </c>
      <c r="G281" s="45" t="str">
        <f t="shared" ca="1" si="39"/>
        <v>51-60</v>
      </c>
      <c r="H281" s="42" t="s">
        <v>317</v>
      </c>
      <c r="I281" s="42" t="s">
        <v>50</v>
      </c>
      <c r="J281" s="42" t="s">
        <v>62</v>
      </c>
      <c r="K281" s="42" t="s">
        <v>44</v>
      </c>
      <c r="L281" s="42" t="s">
        <v>57</v>
      </c>
      <c r="M281" s="46">
        <v>17</v>
      </c>
      <c r="N281" s="42" t="s">
        <v>8825</v>
      </c>
      <c r="O281" s="46">
        <v>3791</v>
      </c>
      <c r="P281" s="42" t="s">
        <v>6422</v>
      </c>
      <c r="Q281" s="42" t="s">
        <v>6401</v>
      </c>
      <c r="R281" s="46">
        <v>9</v>
      </c>
      <c r="S281" s="47">
        <f t="shared" ca="1" si="34"/>
        <v>1.02</v>
      </c>
      <c r="T281" s="47">
        <f t="shared" ca="1" si="35"/>
        <v>1.02</v>
      </c>
      <c r="U281" s="47">
        <f t="shared" ca="1" si="36"/>
        <v>1.2749999999999999</v>
      </c>
      <c r="V281" s="47">
        <f t="shared" ca="1" si="37"/>
        <v>1.2749999999999999</v>
      </c>
      <c r="W281" s="47">
        <f>RANK(Y281,Y1:Y1001,0)</f>
        <v>278</v>
      </c>
      <c r="X281" s="48">
        <v>278</v>
      </c>
      <c r="Y281" s="49">
        <v>1.05</v>
      </c>
    </row>
    <row r="282" spans="1:25" ht="15.75" customHeight="1" x14ac:dyDescent="0.3">
      <c r="A282" s="42" t="s">
        <v>4383</v>
      </c>
      <c r="B282" s="42" t="s">
        <v>8824</v>
      </c>
      <c r="C282" s="42" t="s">
        <v>48</v>
      </c>
      <c r="D282" s="46">
        <v>7</v>
      </c>
      <c r="E282" s="44" t="s">
        <v>8823</v>
      </c>
      <c r="F282" s="45">
        <f t="shared" ca="1" si="38"/>
        <v>52.511817018328252</v>
      </c>
      <c r="G282" s="45" t="str">
        <f t="shared" ca="1" si="39"/>
        <v>51-60</v>
      </c>
      <c r="H282" s="42" t="s">
        <v>367</v>
      </c>
      <c r="I282" s="42" t="s">
        <v>61</v>
      </c>
      <c r="J282" s="42" t="s">
        <v>43</v>
      </c>
      <c r="K282" s="42" t="s">
        <v>44</v>
      </c>
      <c r="L282" s="42" t="s">
        <v>57</v>
      </c>
      <c r="M282" s="46">
        <v>6</v>
      </c>
      <c r="N282" s="42" t="s">
        <v>8822</v>
      </c>
      <c r="O282" s="46">
        <v>2111</v>
      </c>
      <c r="P282" s="42" t="s">
        <v>6402</v>
      </c>
      <c r="Q282" s="42" t="s">
        <v>6401</v>
      </c>
      <c r="R282" s="46">
        <v>12</v>
      </c>
      <c r="S282" s="47">
        <f t="shared" ca="1" si="34"/>
        <v>0.9</v>
      </c>
      <c r="T282" s="47">
        <f t="shared" ca="1" si="35"/>
        <v>0.9</v>
      </c>
      <c r="U282" s="47">
        <f t="shared" ca="1" si="36"/>
        <v>1.125</v>
      </c>
      <c r="V282" s="47">
        <f t="shared" ca="1" si="37"/>
        <v>0.95624999999999993</v>
      </c>
      <c r="W282" s="47">
        <f>RANK(Y282,Y1:Y1001,0)</f>
        <v>278</v>
      </c>
      <c r="X282" s="48">
        <v>278</v>
      </c>
      <c r="Y282" s="49">
        <v>1.05</v>
      </c>
    </row>
    <row r="283" spans="1:25" ht="15.75" customHeight="1" x14ac:dyDescent="0.3">
      <c r="A283" s="42" t="s">
        <v>544</v>
      </c>
      <c r="B283" s="42" t="s">
        <v>5272</v>
      </c>
      <c r="C283" s="42" t="s">
        <v>40</v>
      </c>
      <c r="D283" s="46">
        <v>26</v>
      </c>
      <c r="E283" s="44" t="s">
        <v>8821</v>
      </c>
      <c r="F283" s="45">
        <f t="shared" ca="1" si="38"/>
        <v>49.583049895040581</v>
      </c>
      <c r="G283" s="45" t="str">
        <f t="shared" ca="1" si="39"/>
        <v>41-50</v>
      </c>
      <c r="H283" s="42" t="s">
        <v>550</v>
      </c>
      <c r="I283" s="42" t="s">
        <v>138</v>
      </c>
      <c r="J283" s="42" t="s">
        <v>43</v>
      </c>
      <c r="K283" s="42" t="s">
        <v>44</v>
      </c>
      <c r="L283" s="42" t="s">
        <v>45</v>
      </c>
      <c r="M283" s="46">
        <v>10</v>
      </c>
      <c r="N283" s="42" t="s">
        <v>8820</v>
      </c>
      <c r="O283" s="46">
        <v>3021</v>
      </c>
      <c r="P283" s="42" t="s">
        <v>6422</v>
      </c>
      <c r="Q283" s="42" t="s">
        <v>6401</v>
      </c>
      <c r="R283" s="46">
        <v>8</v>
      </c>
      <c r="S283" s="47">
        <f t="shared" ca="1" si="34"/>
        <v>0.4</v>
      </c>
      <c r="T283" s="47">
        <f t="shared" ca="1" si="35"/>
        <v>0.5</v>
      </c>
      <c r="U283" s="47">
        <f t="shared" ca="1" si="36"/>
        <v>0.5</v>
      </c>
      <c r="V283" s="47">
        <f t="shared" ca="1" si="37"/>
        <v>0.42499999999999999</v>
      </c>
      <c r="W283" s="47">
        <f>RANK(Y283,Y1:Y1001,0)</f>
        <v>282</v>
      </c>
      <c r="X283" s="48">
        <v>282</v>
      </c>
      <c r="Y283" s="49">
        <v>1.0492187500000001</v>
      </c>
    </row>
    <row r="284" spans="1:25" ht="15.75" customHeight="1" x14ac:dyDescent="0.3">
      <c r="A284" s="42" t="s">
        <v>5619</v>
      </c>
      <c r="B284" s="42" t="s">
        <v>2005</v>
      </c>
      <c r="C284" s="42" t="s">
        <v>40</v>
      </c>
      <c r="D284" s="46">
        <v>37</v>
      </c>
      <c r="E284" s="50">
        <v>28582</v>
      </c>
      <c r="F284" s="45">
        <f t="shared" ca="1" si="38"/>
        <v>43.040584141615923</v>
      </c>
      <c r="G284" s="45" t="str">
        <f t="shared" ca="1" si="39"/>
        <v>41-50</v>
      </c>
      <c r="H284" s="42" t="s">
        <v>362</v>
      </c>
      <c r="I284" s="42" t="s">
        <v>84</v>
      </c>
      <c r="J284" s="42" t="s">
        <v>43</v>
      </c>
      <c r="K284" s="42" t="s">
        <v>44</v>
      </c>
      <c r="L284" s="42" t="s">
        <v>57</v>
      </c>
      <c r="M284" s="46">
        <v>19</v>
      </c>
      <c r="N284" s="42" t="s">
        <v>8819</v>
      </c>
      <c r="O284" s="46">
        <v>3350</v>
      </c>
      <c r="P284" s="42" t="s">
        <v>6422</v>
      </c>
      <c r="Q284" s="42" t="s">
        <v>6401</v>
      </c>
      <c r="R284" s="46">
        <v>2</v>
      </c>
      <c r="S284" s="47">
        <f t="shared" ca="1" si="34"/>
        <v>0.82</v>
      </c>
      <c r="T284" s="47">
        <f t="shared" ca="1" si="35"/>
        <v>0.82</v>
      </c>
      <c r="U284" s="47">
        <f t="shared" ca="1" si="36"/>
        <v>0.82</v>
      </c>
      <c r="V284" s="47">
        <f t="shared" ca="1" si="37"/>
        <v>0.69699999999999995</v>
      </c>
      <c r="W284" s="47">
        <f>RANK(Y284,Y1:Y1001,0)</f>
        <v>282</v>
      </c>
      <c r="X284" s="48">
        <v>282</v>
      </c>
      <c r="Y284" s="49">
        <v>1.0492187500000001</v>
      </c>
    </row>
    <row r="285" spans="1:25" ht="15.75" customHeight="1" x14ac:dyDescent="0.3">
      <c r="A285" s="42" t="s">
        <v>1638</v>
      </c>
      <c r="B285" s="42" t="s">
        <v>8818</v>
      </c>
      <c r="C285" s="42" t="s">
        <v>48</v>
      </c>
      <c r="D285" s="46">
        <v>81</v>
      </c>
      <c r="E285" s="44" t="s">
        <v>8817</v>
      </c>
      <c r="F285" s="45">
        <f t="shared" ca="1" si="38"/>
        <v>62.29263893613647</v>
      </c>
      <c r="G285" s="45" t="str">
        <f t="shared" ca="1" si="39"/>
        <v>61-70</v>
      </c>
      <c r="H285" s="42" t="s">
        <v>292</v>
      </c>
      <c r="I285" s="42" t="s">
        <v>61</v>
      </c>
      <c r="J285" s="42" t="s">
        <v>43</v>
      </c>
      <c r="K285" s="42" t="s">
        <v>44</v>
      </c>
      <c r="L285" s="42" t="s">
        <v>57</v>
      </c>
      <c r="M285" s="46">
        <v>17</v>
      </c>
      <c r="N285" s="42" t="s">
        <v>8816</v>
      </c>
      <c r="O285" s="46">
        <v>4005</v>
      </c>
      <c r="P285" s="42" t="s">
        <v>6406</v>
      </c>
      <c r="Q285" s="42" t="s">
        <v>6401</v>
      </c>
      <c r="R285" s="46">
        <v>7</v>
      </c>
      <c r="S285" s="47">
        <f t="shared" ca="1" si="34"/>
        <v>0.61</v>
      </c>
      <c r="T285" s="47">
        <f t="shared" ca="1" si="35"/>
        <v>0.61</v>
      </c>
      <c r="U285" s="47">
        <f t="shared" ca="1" si="36"/>
        <v>0.76249999999999996</v>
      </c>
      <c r="V285" s="47">
        <f t="shared" ca="1" si="37"/>
        <v>0.64812499999999995</v>
      </c>
      <c r="W285" s="47">
        <f>RANK(Y285,Y1:Y1001,0)</f>
        <v>284</v>
      </c>
      <c r="X285" s="48">
        <v>284</v>
      </c>
      <c r="Y285" s="49">
        <v>1.046875</v>
      </c>
    </row>
    <row r="286" spans="1:25" ht="15.75" customHeight="1" x14ac:dyDescent="0.3">
      <c r="A286" s="42" t="s">
        <v>8815</v>
      </c>
      <c r="B286" s="42" t="s">
        <v>1213</v>
      </c>
      <c r="C286" s="42" t="s">
        <v>40</v>
      </c>
      <c r="D286" s="46">
        <v>88</v>
      </c>
      <c r="E286" s="44" t="s">
        <v>8814</v>
      </c>
      <c r="F286" s="45">
        <f t="shared" ca="1" si="38"/>
        <v>54.276200579972091</v>
      </c>
      <c r="G286" s="45" t="str">
        <f t="shared" ca="1" si="39"/>
        <v>51-60</v>
      </c>
      <c r="H286" s="42" t="s">
        <v>480</v>
      </c>
      <c r="I286" s="42" t="s">
        <v>42</v>
      </c>
      <c r="J286" s="42" t="s">
        <v>43</v>
      </c>
      <c r="K286" s="42" t="s">
        <v>44</v>
      </c>
      <c r="L286" s="42" t="s">
        <v>57</v>
      </c>
      <c r="M286" s="46">
        <v>11</v>
      </c>
      <c r="N286" s="42" t="s">
        <v>8813</v>
      </c>
      <c r="O286" s="46">
        <v>4370</v>
      </c>
      <c r="P286" s="42" t="s">
        <v>6406</v>
      </c>
      <c r="Q286" s="42" t="s">
        <v>6401</v>
      </c>
      <c r="R286" s="46">
        <v>7</v>
      </c>
      <c r="S286" s="47">
        <f t="shared" ca="1" si="34"/>
        <v>1.06</v>
      </c>
      <c r="T286" s="47">
        <f t="shared" ca="1" si="35"/>
        <v>1.06</v>
      </c>
      <c r="U286" s="47">
        <f t="shared" ca="1" si="36"/>
        <v>1.3250000000000002</v>
      </c>
      <c r="V286" s="47">
        <f t="shared" ca="1" si="37"/>
        <v>1.1262500000000002</v>
      </c>
      <c r="W286" s="47">
        <f>RANK(Y286,Y1:Y1001,0)</f>
        <v>285</v>
      </c>
      <c r="X286" s="48">
        <v>285</v>
      </c>
      <c r="Y286" s="49">
        <v>1.04125</v>
      </c>
    </row>
    <row r="287" spans="1:25" ht="15.75" customHeight="1" x14ac:dyDescent="0.3">
      <c r="A287" s="42" t="s">
        <v>8812</v>
      </c>
      <c r="B287" s="42" t="s">
        <v>8811</v>
      </c>
      <c r="C287" s="42" t="s">
        <v>48</v>
      </c>
      <c r="D287" s="46">
        <v>3</v>
      </c>
      <c r="E287" s="44" t="s">
        <v>8810</v>
      </c>
      <c r="F287" s="45">
        <f t="shared" ca="1" si="38"/>
        <v>64.081680032026881</v>
      </c>
      <c r="G287" s="45" t="str">
        <f t="shared" ca="1" si="39"/>
        <v>61-70</v>
      </c>
      <c r="H287" s="42" t="s">
        <v>167</v>
      </c>
      <c r="I287" s="42" t="s">
        <v>50</v>
      </c>
      <c r="J287" s="42" t="s">
        <v>66</v>
      </c>
      <c r="K287" s="42" t="s">
        <v>44</v>
      </c>
      <c r="L287" s="42" t="s">
        <v>45</v>
      </c>
      <c r="M287" s="46">
        <v>19</v>
      </c>
      <c r="N287" s="42" t="s">
        <v>8809</v>
      </c>
      <c r="O287" s="46">
        <v>2680</v>
      </c>
      <c r="P287" s="42" t="s">
        <v>6402</v>
      </c>
      <c r="Q287" s="42" t="s">
        <v>6401</v>
      </c>
      <c r="R287" s="46">
        <v>3</v>
      </c>
      <c r="S287" s="47">
        <f t="shared" ca="1" si="34"/>
        <v>0.77</v>
      </c>
      <c r="T287" s="47">
        <f t="shared" ca="1" si="35"/>
        <v>0.96250000000000002</v>
      </c>
      <c r="U287" s="47">
        <f t="shared" ca="1" si="36"/>
        <v>0.96250000000000002</v>
      </c>
      <c r="V287" s="47">
        <f t="shared" ca="1" si="37"/>
        <v>0.96250000000000002</v>
      </c>
      <c r="W287" s="47">
        <f>RANK(Y287,Y1:Y1001,0)</f>
        <v>285</v>
      </c>
      <c r="X287" s="48">
        <v>285</v>
      </c>
      <c r="Y287" s="49">
        <v>1.04125</v>
      </c>
    </row>
    <row r="288" spans="1:25" ht="15.75" customHeight="1" x14ac:dyDescent="0.3">
      <c r="A288" s="42" t="s">
        <v>8808</v>
      </c>
      <c r="B288" s="42" t="s">
        <v>4367</v>
      </c>
      <c r="C288" s="42" t="s">
        <v>48</v>
      </c>
      <c r="D288" s="46">
        <v>70</v>
      </c>
      <c r="E288" s="44" t="s">
        <v>8807</v>
      </c>
      <c r="F288" s="45">
        <f t="shared" ca="1" si="38"/>
        <v>74.007707429287152</v>
      </c>
      <c r="G288" s="45" t="str">
        <f t="shared" ca="1" si="39"/>
        <v>71-80</v>
      </c>
      <c r="H288" s="42" t="s">
        <v>742</v>
      </c>
      <c r="I288" s="42" t="s">
        <v>75</v>
      </c>
      <c r="J288" s="42" t="s">
        <v>62</v>
      </c>
      <c r="K288" s="42" t="s">
        <v>44</v>
      </c>
      <c r="L288" s="42" t="s">
        <v>57</v>
      </c>
      <c r="M288" s="46">
        <v>13</v>
      </c>
      <c r="N288" s="42" t="s">
        <v>8806</v>
      </c>
      <c r="O288" s="46">
        <v>4659</v>
      </c>
      <c r="P288" s="42" t="s">
        <v>6406</v>
      </c>
      <c r="Q288" s="42" t="s">
        <v>6401</v>
      </c>
      <c r="R288" s="46">
        <v>8</v>
      </c>
      <c r="S288" s="47">
        <f t="shared" ca="1" si="34"/>
        <v>0.6</v>
      </c>
      <c r="T288" s="47">
        <f t="shared" ca="1" si="35"/>
        <v>0.6</v>
      </c>
      <c r="U288" s="47">
        <f t="shared" ca="1" si="36"/>
        <v>0.6</v>
      </c>
      <c r="V288" s="47">
        <f t="shared" ca="1" si="37"/>
        <v>0.6</v>
      </c>
      <c r="W288" s="47">
        <f>RANK(Y288,Y1:Y1001,0)</f>
        <v>287</v>
      </c>
      <c r="X288" s="48">
        <v>287</v>
      </c>
      <c r="Y288" s="49">
        <v>1.04</v>
      </c>
    </row>
    <row r="289" spans="1:25" ht="15.75" customHeight="1" x14ac:dyDescent="0.3">
      <c r="A289" s="42" t="s">
        <v>832</v>
      </c>
      <c r="B289" s="42" t="s">
        <v>8805</v>
      </c>
      <c r="C289" s="42" t="s">
        <v>40</v>
      </c>
      <c r="D289" s="46">
        <v>2</v>
      </c>
      <c r="E289" s="44" t="s">
        <v>8804</v>
      </c>
      <c r="F289" s="45">
        <f t="shared" ca="1" si="38"/>
        <v>62.314556744355649</v>
      </c>
      <c r="G289" s="45" t="str">
        <f t="shared" ca="1" si="39"/>
        <v>61-70</v>
      </c>
      <c r="H289" s="42" t="s">
        <v>651</v>
      </c>
      <c r="I289" s="42" t="s">
        <v>61</v>
      </c>
      <c r="J289" s="42" t="s">
        <v>62</v>
      </c>
      <c r="K289" s="42" t="s">
        <v>44</v>
      </c>
      <c r="L289" s="42" t="s">
        <v>57</v>
      </c>
      <c r="M289" s="46">
        <v>6</v>
      </c>
      <c r="N289" s="42" t="s">
        <v>8803</v>
      </c>
      <c r="O289" s="46">
        <v>4218</v>
      </c>
      <c r="P289" s="42" t="s">
        <v>6406</v>
      </c>
      <c r="Q289" s="42" t="s">
        <v>6401</v>
      </c>
      <c r="R289" s="46">
        <v>10</v>
      </c>
      <c r="S289" s="47">
        <f t="shared" ca="1" si="34"/>
        <v>1.1000000000000001</v>
      </c>
      <c r="T289" s="47">
        <f t="shared" ca="1" si="35"/>
        <v>1.1000000000000001</v>
      </c>
      <c r="U289" s="47">
        <f t="shared" ca="1" si="36"/>
        <v>1.375</v>
      </c>
      <c r="V289" s="47">
        <f t="shared" ca="1" si="37"/>
        <v>1.375</v>
      </c>
      <c r="W289" s="47">
        <f>RANK(Y289,Y1:Y1001,0)</f>
        <v>287</v>
      </c>
      <c r="X289" s="48">
        <v>287</v>
      </c>
      <c r="Y289" s="49">
        <v>1.04</v>
      </c>
    </row>
    <row r="290" spans="1:25" ht="15.75" customHeight="1" x14ac:dyDescent="0.3">
      <c r="A290" s="42" t="s">
        <v>8802</v>
      </c>
      <c r="B290" s="42" t="s">
        <v>8801</v>
      </c>
      <c r="C290" s="42" t="s">
        <v>40</v>
      </c>
      <c r="D290" s="46">
        <v>96</v>
      </c>
      <c r="E290" s="44" t="s">
        <v>8800</v>
      </c>
      <c r="F290" s="45">
        <f t="shared" ca="1" si="38"/>
        <v>44.991269073122773</v>
      </c>
      <c r="G290" s="45" t="str">
        <f t="shared" ca="1" si="39"/>
        <v>41-50</v>
      </c>
      <c r="H290" s="42" t="s">
        <v>826</v>
      </c>
      <c r="I290" s="42" t="s">
        <v>65</v>
      </c>
      <c r="J290" s="42" t="s">
        <v>62</v>
      </c>
      <c r="K290" s="42" t="s">
        <v>44</v>
      </c>
      <c r="L290" s="42" t="s">
        <v>45</v>
      </c>
      <c r="M290" s="46">
        <v>9</v>
      </c>
      <c r="N290" s="42" t="s">
        <v>8799</v>
      </c>
      <c r="O290" s="46">
        <v>2770</v>
      </c>
      <c r="P290" s="42" t="s">
        <v>6402</v>
      </c>
      <c r="Q290" s="42" t="s">
        <v>6401</v>
      </c>
      <c r="R290" s="46">
        <v>7</v>
      </c>
      <c r="S290" s="47">
        <f t="shared" ca="1" si="34"/>
        <v>0.64</v>
      </c>
      <c r="T290" s="47">
        <f t="shared" ca="1" si="35"/>
        <v>0.8</v>
      </c>
      <c r="U290" s="47">
        <f t="shared" ca="1" si="36"/>
        <v>1</v>
      </c>
      <c r="V290" s="47">
        <f t="shared" ca="1" si="37"/>
        <v>1</v>
      </c>
      <c r="W290" s="47">
        <f>RANK(Y290,Y1:Y1001,0)</f>
        <v>289</v>
      </c>
      <c r="X290" s="48">
        <v>289</v>
      </c>
      <c r="Y290" s="49">
        <v>1.0375000000000001</v>
      </c>
    </row>
    <row r="291" spans="1:25" ht="15.75" customHeight="1" x14ac:dyDescent="0.3">
      <c r="A291" s="42" t="s">
        <v>8798</v>
      </c>
      <c r="B291" s="42" t="s">
        <v>8797</v>
      </c>
      <c r="C291" s="42" t="s">
        <v>48</v>
      </c>
      <c r="D291" s="46">
        <v>50</v>
      </c>
      <c r="E291" s="44" t="s">
        <v>8796</v>
      </c>
      <c r="F291" s="45">
        <f t="shared" ca="1" si="38"/>
        <v>30.41592660736935</v>
      </c>
      <c r="G291" s="45" t="str">
        <f t="shared" ca="1" si="39"/>
        <v>31-40</v>
      </c>
      <c r="H291" s="42" t="s">
        <v>630</v>
      </c>
      <c r="I291" s="42" t="s">
        <v>84</v>
      </c>
      <c r="J291" s="42" t="s">
        <v>66</v>
      </c>
      <c r="K291" s="42" t="s">
        <v>44</v>
      </c>
      <c r="L291" s="42" t="s">
        <v>45</v>
      </c>
      <c r="M291" s="46">
        <v>10</v>
      </c>
      <c r="N291" s="42" t="s">
        <v>8795</v>
      </c>
      <c r="O291" s="46">
        <v>3012</v>
      </c>
      <c r="P291" s="42" t="s">
        <v>6422</v>
      </c>
      <c r="Q291" s="42" t="s">
        <v>6401</v>
      </c>
      <c r="R291" s="46">
        <v>1</v>
      </c>
      <c r="S291" s="47">
        <f t="shared" ca="1" si="34"/>
        <v>0.5</v>
      </c>
      <c r="T291" s="47">
        <f t="shared" ca="1" si="35"/>
        <v>0.625</v>
      </c>
      <c r="U291" s="47">
        <f t="shared" ca="1" si="36"/>
        <v>0.625</v>
      </c>
      <c r="V291" s="47">
        <f t="shared" ca="1" si="37"/>
        <v>0.625</v>
      </c>
      <c r="W291" s="47">
        <f>RANK(Y291,Y1:Y1001,0)</f>
        <v>289</v>
      </c>
      <c r="X291" s="48">
        <v>289</v>
      </c>
      <c r="Y291" s="49">
        <v>1.0375000000000001</v>
      </c>
    </row>
    <row r="292" spans="1:25" ht="15.75" customHeight="1" x14ac:dyDescent="0.3">
      <c r="A292" s="42" t="s">
        <v>8794</v>
      </c>
      <c r="B292" s="42" t="s">
        <v>3957</v>
      </c>
      <c r="C292" s="42" t="s">
        <v>40</v>
      </c>
      <c r="D292" s="46">
        <v>95</v>
      </c>
      <c r="E292" s="44" t="s">
        <v>8793</v>
      </c>
      <c r="F292" s="45">
        <f t="shared" ca="1" si="38"/>
        <v>39.867981401889899</v>
      </c>
      <c r="G292" s="45" t="str">
        <f t="shared" ca="1" si="39"/>
        <v>31-40</v>
      </c>
      <c r="H292" s="42" t="s">
        <v>118</v>
      </c>
      <c r="I292" s="42" t="s">
        <v>61</v>
      </c>
      <c r="J292" s="42" t="s">
        <v>66</v>
      </c>
      <c r="K292" s="42" t="s">
        <v>44</v>
      </c>
      <c r="L292" s="42" t="s">
        <v>57</v>
      </c>
      <c r="M292" s="46">
        <v>12</v>
      </c>
      <c r="N292" s="42" t="s">
        <v>8792</v>
      </c>
      <c r="O292" s="46">
        <v>2019</v>
      </c>
      <c r="P292" s="42" t="s">
        <v>6402</v>
      </c>
      <c r="Q292" s="42" t="s">
        <v>6401</v>
      </c>
      <c r="R292" s="46">
        <v>11</v>
      </c>
      <c r="S292" s="47">
        <f t="shared" ca="1" si="34"/>
        <v>0.89</v>
      </c>
      <c r="T292" s="47">
        <f t="shared" ca="1" si="35"/>
        <v>0.89</v>
      </c>
      <c r="U292" s="47">
        <f t="shared" ca="1" si="36"/>
        <v>1.1125</v>
      </c>
      <c r="V292" s="47">
        <f t="shared" ca="1" si="37"/>
        <v>1.1125</v>
      </c>
      <c r="W292" s="47">
        <f>RANK(Y292,Y1:Y1001,0)</f>
        <v>291</v>
      </c>
      <c r="X292" s="48">
        <v>291</v>
      </c>
      <c r="Y292" s="49">
        <v>1.0359375</v>
      </c>
    </row>
    <row r="293" spans="1:25" ht="15.75" customHeight="1" x14ac:dyDescent="0.3">
      <c r="A293" s="42" t="s">
        <v>5714</v>
      </c>
      <c r="B293" s="42" t="s">
        <v>8791</v>
      </c>
      <c r="C293" s="42" t="s">
        <v>48</v>
      </c>
      <c r="D293" s="46">
        <v>15</v>
      </c>
      <c r="E293" s="44" t="s">
        <v>8790</v>
      </c>
      <c r="F293" s="45">
        <f t="shared" ref="F293:F324" ca="1" si="40">(NOW()-E293)/365</f>
        <v>48.717296470383047</v>
      </c>
      <c r="G293" s="45" t="str">
        <f t="shared" ref="G293:G324" ca="1" si="41">IF(F293&lt;=10,"0-10",IF(AND(F293&gt;10,F293&lt;=20),"11-20",IF(AND(F293&gt;20,F293&lt;=30),"21-30",IF(AND(F293&gt;30,F293&lt;=40),"31-40",IF(AND(F293&gt;40,F293&lt;=50),"41-50",IF(AND(F293&gt;50,F293&lt;=60),"51-60",IF(AND(F293&gt;60,F293&lt;=70),"61-70",IF(AND(F293&gt;70,F293&lt;=80),"71-80",IF(AND(F293&gt;80,F293&lt;=90),"81-90",IF(F293&gt;90,"91-100"))))))))))</f>
        <v>41-50</v>
      </c>
      <c r="H293" s="42" t="s">
        <v>83</v>
      </c>
      <c r="I293" s="42" t="s">
        <v>84</v>
      </c>
      <c r="J293" s="42" t="s">
        <v>62</v>
      </c>
      <c r="K293" s="42" t="s">
        <v>44</v>
      </c>
      <c r="L293" s="42" t="s">
        <v>57</v>
      </c>
      <c r="M293" s="46">
        <v>9</v>
      </c>
      <c r="N293" s="42" t="s">
        <v>8789</v>
      </c>
      <c r="O293" s="46">
        <v>3199</v>
      </c>
      <c r="P293" s="42" t="s">
        <v>6422</v>
      </c>
      <c r="Q293" s="42" t="s">
        <v>6401</v>
      </c>
      <c r="R293" s="46">
        <v>8</v>
      </c>
      <c r="S293" s="47">
        <f t="shared" ca="1" si="34"/>
        <v>0.68</v>
      </c>
      <c r="T293" s="47">
        <f t="shared" ca="1" si="35"/>
        <v>0.68</v>
      </c>
      <c r="U293" s="47">
        <f t="shared" ca="1" si="36"/>
        <v>0.68</v>
      </c>
      <c r="V293" s="47">
        <f t="shared" ca="1" si="37"/>
        <v>0.68</v>
      </c>
      <c r="W293" s="47">
        <f>RANK(Y293,Y1:Y1001,0)</f>
        <v>291</v>
      </c>
      <c r="X293" s="48">
        <v>291</v>
      </c>
      <c r="Y293" s="49">
        <v>1.0359375</v>
      </c>
    </row>
    <row r="294" spans="1:25" ht="15.75" customHeight="1" x14ac:dyDescent="0.3">
      <c r="A294" s="42" t="s">
        <v>2853</v>
      </c>
      <c r="B294" s="42" t="s">
        <v>8788</v>
      </c>
      <c r="C294" s="42" t="s">
        <v>48</v>
      </c>
      <c r="D294" s="46">
        <v>89</v>
      </c>
      <c r="E294" s="44" t="s">
        <v>8787</v>
      </c>
      <c r="F294" s="45">
        <f t="shared" ca="1" si="40"/>
        <v>62.372090990930992</v>
      </c>
      <c r="G294" s="45" t="str">
        <f t="shared" ca="1" si="41"/>
        <v>61-70</v>
      </c>
      <c r="H294" s="42" t="s">
        <v>212</v>
      </c>
      <c r="I294" s="42" t="s">
        <v>61</v>
      </c>
      <c r="J294" s="42" t="s">
        <v>62</v>
      </c>
      <c r="K294" s="42" t="s">
        <v>44</v>
      </c>
      <c r="L294" s="42" t="s">
        <v>57</v>
      </c>
      <c r="M294" s="46">
        <v>20</v>
      </c>
      <c r="N294" s="42" t="s">
        <v>8786</v>
      </c>
      <c r="O294" s="46">
        <v>3165</v>
      </c>
      <c r="P294" s="42" t="s">
        <v>6422</v>
      </c>
      <c r="Q294" s="42" t="s">
        <v>6401</v>
      </c>
      <c r="R294" s="46">
        <v>6</v>
      </c>
      <c r="S294" s="47">
        <f t="shared" ca="1" si="34"/>
        <v>0.43</v>
      </c>
      <c r="T294" s="47">
        <f t="shared" ca="1" si="35"/>
        <v>0.43</v>
      </c>
      <c r="U294" s="47">
        <f t="shared" ca="1" si="36"/>
        <v>0.53749999999999998</v>
      </c>
      <c r="V294" s="47">
        <f t="shared" ca="1" si="37"/>
        <v>0.53749999999999998</v>
      </c>
      <c r="W294" s="47">
        <f>RANK(Y294,Y1:Y1001,0)</f>
        <v>291</v>
      </c>
      <c r="X294" s="48">
        <v>291</v>
      </c>
      <c r="Y294" s="49">
        <v>1.0359375</v>
      </c>
    </row>
    <row r="295" spans="1:25" ht="15.75" customHeight="1" x14ac:dyDescent="0.3">
      <c r="A295" s="42" t="s">
        <v>5289</v>
      </c>
      <c r="B295" s="42" t="s">
        <v>8785</v>
      </c>
      <c r="C295" s="42" t="s">
        <v>40</v>
      </c>
      <c r="D295" s="46">
        <v>88</v>
      </c>
      <c r="E295" s="44" t="s">
        <v>8784</v>
      </c>
      <c r="F295" s="45">
        <f t="shared" ca="1" si="40"/>
        <v>57.944693730657022</v>
      </c>
      <c r="G295" s="45" t="str">
        <f t="shared" ca="1" si="41"/>
        <v>51-60</v>
      </c>
      <c r="H295" s="42" t="s">
        <v>362</v>
      </c>
      <c r="I295" s="42" t="s">
        <v>42</v>
      </c>
      <c r="J295" s="42" t="s">
        <v>43</v>
      </c>
      <c r="K295" s="42" t="s">
        <v>44</v>
      </c>
      <c r="L295" s="42" t="s">
        <v>45</v>
      </c>
      <c r="M295" s="46">
        <v>6</v>
      </c>
      <c r="N295" s="42" t="s">
        <v>8783</v>
      </c>
      <c r="O295" s="46">
        <v>3082</v>
      </c>
      <c r="P295" s="42" t="s">
        <v>6422</v>
      </c>
      <c r="Q295" s="42" t="s">
        <v>6401</v>
      </c>
      <c r="R295" s="46">
        <v>7</v>
      </c>
      <c r="S295" s="47">
        <f t="shared" ca="1" si="34"/>
        <v>0.62</v>
      </c>
      <c r="T295" s="47">
        <f t="shared" ca="1" si="35"/>
        <v>0.77500000000000002</v>
      </c>
      <c r="U295" s="47">
        <f t="shared" ca="1" si="36"/>
        <v>0.96875</v>
      </c>
      <c r="V295" s="47">
        <f t="shared" ca="1" si="37"/>
        <v>0.82343749999999993</v>
      </c>
      <c r="W295" s="47">
        <f>RANK(Y295,Y1:Y1001,0)</f>
        <v>291</v>
      </c>
      <c r="X295" s="48">
        <v>291</v>
      </c>
      <c r="Y295" s="49">
        <v>1.0359375</v>
      </c>
    </row>
    <row r="296" spans="1:25" ht="15.75" customHeight="1" x14ac:dyDescent="0.3">
      <c r="A296" s="42" t="s">
        <v>8782</v>
      </c>
      <c r="B296" s="42" t="s">
        <v>8781</v>
      </c>
      <c r="C296" s="42" t="s">
        <v>48</v>
      </c>
      <c r="D296" s="46">
        <v>36</v>
      </c>
      <c r="E296" s="44" t="s">
        <v>8780</v>
      </c>
      <c r="F296" s="45">
        <f t="shared" ca="1" si="40"/>
        <v>41.204967703259761</v>
      </c>
      <c r="G296" s="45" t="str">
        <f t="shared" ca="1" si="41"/>
        <v>41-50</v>
      </c>
      <c r="H296" s="42" t="s">
        <v>387</v>
      </c>
      <c r="I296" s="42" t="s">
        <v>50</v>
      </c>
      <c r="J296" s="42" t="s">
        <v>43</v>
      </c>
      <c r="K296" s="42" t="s">
        <v>44</v>
      </c>
      <c r="L296" s="42" t="s">
        <v>57</v>
      </c>
      <c r="M296" s="46">
        <v>4</v>
      </c>
      <c r="N296" s="42" t="s">
        <v>8779</v>
      </c>
      <c r="O296" s="46">
        <v>4208</v>
      </c>
      <c r="P296" s="42" t="s">
        <v>6406</v>
      </c>
      <c r="Q296" s="42" t="s">
        <v>6401</v>
      </c>
      <c r="R296" s="46">
        <v>8</v>
      </c>
      <c r="S296" s="47">
        <f t="shared" ca="1" si="34"/>
        <v>0.88</v>
      </c>
      <c r="T296" s="47">
        <f t="shared" ca="1" si="35"/>
        <v>0.88</v>
      </c>
      <c r="U296" s="47">
        <f t="shared" ca="1" si="36"/>
        <v>0.88</v>
      </c>
      <c r="V296" s="47">
        <f t="shared" ca="1" si="37"/>
        <v>0.748</v>
      </c>
      <c r="W296" s="47">
        <f>RANK(Y296,Y1:Y1001,0)</f>
        <v>295</v>
      </c>
      <c r="X296" s="48">
        <v>295</v>
      </c>
      <c r="Y296" s="49">
        <v>1.03125</v>
      </c>
    </row>
    <row r="297" spans="1:25" ht="15.75" customHeight="1" x14ac:dyDescent="0.3">
      <c r="A297" s="42" t="s">
        <v>8778</v>
      </c>
      <c r="B297" s="42" t="s">
        <v>3540</v>
      </c>
      <c r="C297" s="42" t="s">
        <v>40</v>
      </c>
      <c r="D297" s="46">
        <v>68</v>
      </c>
      <c r="E297" s="44" t="s">
        <v>8777</v>
      </c>
      <c r="F297" s="45">
        <f t="shared" ca="1" si="40"/>
        <v>33.204967703259761</v>
      </c>
      <c r="G297" s="45" t="str">
        <f t="shared" ca="1" si="41"/>
        <v>31-40</v>
      </c>
      <c r="H297" s="42" t="s">
        <v>181</v>
      </c>
      <c r="I297" s="42" t="s">
        <v>50</v>
      </c>
      <c r="J297" s="42" t="s">
        <v>43</v>
      </c>
      <c r="K297" s="42" t="s">
        <v>44</v>
      </c>
      <c r="L297" s="42" t="s">
        <v>45</v>
      </c>
      <c r="M297" s="46">
        <v>5</v>
      </c>
      <c r="N297" s="42" t="s">
        <v>8776</v>
      </c>
      <c r="O297" s="46">
        <v>2795</v>
      </c>
      <c r="P297" s="42" t="s">
        <v>6402</v>
      </c>
      <c r="Q297" s="42" t="s">
        <v>6401</v>
      </c>
      <c r="R297" s="46">
        <v>7</v>
      </c>
      <c r="S297" s="47">
        <f t="shared" ca="1" si="34"/>
        <v>0.44</v>
      </c>
      <c r="T297" s="47">
        <f t="shared" ca="1" si="35"/>
        <v>0.55000000000000004</v>
      </c>
      <c r="U297" s="47">
        <f t="shared" ca="1" si="36"/>
        <v>0.55000000000000004</v>
      </c>
      <c r="V297" s="47">
        <f t="shared" ca="1" si="37"/>
        <v>0.46750000000000003</v>
      </c>
      <c r="W297" s="47">
        <f>RANK(Y297,Y1:Y1001,0)</f>
        <v>295</v>
      </c>
      <c r="X297" s="48">
        <v>295</v>
      </c>
      <c r="Y297" s="49">
        <v>1.03125</v>
      </c>
    </row>
    <row r="298" spans="1:25" ht="15.75" customHeight="1" x14ac:dyDescent="0.3">
      <c r="A298" s="42" t="s">
        <v>3356</v>
      </c>
      <c r="B298" s="42" t="s">
        <v>8775</v>
      </c>
      <c r="C298" s="42" t="s">
        <v>48</v>
      </c>
      <c r="D298" s="46">
        <v>73</v>
      </c>
      <c r="E298" s="44" t="s">
        <v>8774</v>
      </c>
      <c r="F298" s="45">
        <f t="shared" ca="1" si="40"/>
        <v>50.695378662163868</v>
      </c>
      <c r="G298" s="45" t="str">
        <f t="shared" ca="1" si="41"/>
        <v>51-60</v>
      </c>
      <c r="H298" s="51"/>
      <c r="I298" s="42" t="s">
        <v>54</v>
      </c>
      <c r="J298" s="42" t="s">
        <v>66</v>
      </c>
      <c r="K298" s="42" t="s">
        <v>44</v>
      </c>
      <c r="L298" s="42" t="s">
        <v>57</v>
      </c>
      <c r="M298" s="46">
        <v>19</v>
      </c>
      <c r="N298" s="42" t="s">
        <v>8773</v>
      </c>
      <c r="O298" s="46">
        <v>2760</v>
      </c>
      <c r="P298" s="42" t="s">
        <v>6402</v>
      </c>
      <c r="Q298" s="42" t="s">
        <v>6401</v>
      </c>
      <c r="R298" s="46">
        <v>8</v>
      </c>
      <c r="S298" s="47">
        <f t="shared" ca="1" si="34"/>
        <v>0.56999999999999995</v>
      </c>
      <c r="T298" s="47">
        <f t="shared" ca="1" si="35"/>
        <v>0.56999999999999995</v>
      </c>
      <c r="U298" s="47">
        <f t="shared" ca="1" si="36"/>
        <v>0.56999999999999995</v>
      </c>
      <c r="V298" s="47">
        <f t="shared" ca="1" si="37"/>
        <v>0.56999999999999995</v>
      </c>
      <c r="W298" s="47">
        <f>RANK(Y298,Y1:Y1001,0)</f>
        <v>297</v>
      </c>
      <c r="X298" s="48">
        <v>297</v>
      </c>
      <c r="Y298" s="49">
        <v>1.0306249999999999</v>
      </c>
    </row>
    <row r="299" spans="1:25" ht="15.75" customHeight="1" x14ac:dyDescent="0.3">
      <c r="A299" s="42" t="s">
        <v>119</v>
      </c>
      <c r="B299" s="42" t="s">
        <v>8772</v>
      </c>
      <c r="C299" s="42" t="s">
        <v>48</v>
      </c>
      <c r="D299" s="46">
        <v>97</v>
      </c>
      <c r="E299" s="44" t="s">
        <v>8771</v>
      </c>
      <c r="F299" s="45">
        <f t="shared" ca="1" si="40"/>
        <v>56.141954004629625</v>
      </c>
      <c r="G299" s="45" t="str">
        <f t="shared" ca="1" si="41"/>
        <v>51-60</v>
      </c>
      <c r="H299" s="42" t="s">
        <v>90</v>
      </c>
      <c r="I299" s="42" t="s">
        <v>50</v>
      </c>
      <c r="J299" s="42" t="s">
        <v>43</v>
      </c>
      <c r="K299" s="42" t="s">
        <v>44</v>
      </c>
      <c r="L299" s="42" t="s">
        <v>45</v>
      </c>
      <c r="M299" s="46">
        <v>4</v>
      </c>
      <c r="N299" s="42" t="s">
        <v>8770</v>
      </c>
      <c r="O299" s="46">
        <v>2148</v>
      </c>
      <c r="P299" s="42" t="s">
        <v>6402</v>
      </c>
      <c r="Q299" s="42" t="s">
        <v>6401</v>
      </c>
      <c r="R299" s="46">
        <v>8</v>
      </c>
      <c r="S299" s="47">
        <f t="shared" ca="1" si="34"/>
        <v>0.78</v>
      </c>
      <c r="T299" s="47">
        <f t="shared" ca="1" si="35"/>
        <v>0.97500000000000009</v>
      </c>
      <c r="U299" s="47">
        <f t="shared" ca="1" si="36"/>
        <v>1.21875</v>
      </c>
      <c r="V299" s="47">
        <f t="shared" ca="1" si="37"/>
        <v>1.0359375</v>
      </c>
      <c r="W299" s="47">
        <f>RANK(Y299,Y1:Y1001,0)</f>
        <v>297</v>
      </c>
      <c r="X299" s="48">
        <v>297</v>
      </c>
      <c r="Y299" s="49">
        <v>1.0306249999999999</v>
      </c>
    </row>
    <row r="300" spans="1:25" ht="15.75" customHeight="1" x14ac:dyDescent="0.3">
      <c r="A300" s="42" t="s">
        <v>6352</v>
      </c>
      <c r="B300" s="42" t="s">
        <v>8769</v>
      </c>
      <c r="C300" s="42" t="s">
        <v>40</v>
      </c>
      <c r="D300" s="46">
        <v>91</v>
      </c>
      <c r="E300" s="44" t="s">
        <v>8768</v>
      </c>
      <c r="F300" s="45">
        <f t="shared" ca="1" si="40"/>
        <v>30.161132086821404</v>
      </c>
      <c r="G300" s="45" t="str">
        <f t="shared" ca="1" si="41"/>
        <v>31-40</v>
      </c>
      <c r="H300" s="51"/>
      <c r="I300" s="42" t="s">
        <v>75</v>
      </c>
      <c r="J300" s="42" t="s">
        <v>43</v>
      </c>
      <c r="K300" s="42" t="s">
        <v>44</v>
      </c>
      <c r="L300" s="42" t="s">
        <v>57</v>
      </c>
      <c r="M300" s="46">
        <v>10</v>
      </c>
      <c r="N300" s="42" t="s">
        <v>8767</v>
      </c>
      <c r="O300" s="46">
        <v>2560</v>
      </c>
      <c r="P300" s="42" t="s">
        <v>6402</v>
      </c>
      <c r="Q300" s="42" t="s">
        <v>6401</v>
      </c>
      <c r="R300" s="46">
        <v>8</v>
      </c>
      <c r="S300" s="47">
        <f t="shared" ca="1" si="34"/>
        <v>0.64</v>
      </c>
      <c r="T300" s="47">
        <f t="shared" ca="1" si="35"/>
        <v>0.64</v>
      </c>
      <c r="U300" s="47">
        <f t="shared" ca="1" si="36"/>
        <v>0.8</v>
      </c>
      <c r="V300" s="47">
        <f t="shared" ca="1" si="37"/>
        <v>0.68</v>
      </c>
      <c r="W300" s="47">
        <f>RANK(Y300,Y1:Y1001,0)</f>
        <v>297</v>
      </c>
      <c r="X300" s="48">
        <v>297</v>
      </c>
      <c r="Y300" s="49">
        <v>1.0306249999999999</v>
      </c>
    </row>
    <row r="301" spans="1:25" ht="15.75" customHeight="1" x14ac:dyDescent="0.3">
      <c r="A301" s="42" t="s">
        <v>2901</v>
      </c>
      <c r="B301" s="42" t="s">
        <v>8766</v>
      </c>
      <c r="C301" s="42" t="s">
        <v>40</v>
      </c>
      <c r="D301" s="46">
        <v>59</v>
      </c>
      <c r="E301" s="44" t="s">
        <v>8765</v>
      </c>
      <c r="F301" s="45">
        <f t="shared" ca="1" si="40"/>
        <v>73.544693730657016</v>
      </c>
      <c r="G301" s="45" t="str">
        <f t="shared" ca="1" si="41"/>
        <v>71-80</v>
      </c>
      <c r="H301" s="42" t="s">
        <v>218</v>
      </c>
      <c r="I301" s="42" t="s">
        <v>65</v>
      </c>
      <c r="J301" s="42" t="s">
        <v>43</v>
      </c>
      <c r="K301" s="42" t="s">
        <v>44</v>
      </c>
      <c r="L301" s="42" t="s">
        <v>57</v>
      </c>
      <c r="M301" s="46">
        <v>17</v>
      </c>
      <c r="N301" s="42" t="s">
        <v>8764</v>
      </c>
      <c r="O301" s="46">
        <v>2007</v>
      </c>
      <c r="P301" s="42" t="s">
        <v>6402</v>
      </c>
      <c r="Q301" s="42" t="s">
        <v>6401</v>
      </c>
      <c r="R301" s="46">
        <v>11</v>
      </c>
      <c r="S301" s="47">
        <f t="shared" ca="1" si="34"/>
        <v>0.49</v>
      </c>
      <c r="T301" s="47">
        <f t="shared" ca="1" si="35"/>
        <v>0.49</v>
      </c>
      <c r="U301" s="47">
        <f t="shared" ca="1" si="36"/>
        <v>0.61250000000000004</v>
      </c>
      <c r="V301" s="47">
        <f t="shared" ca="1" si="37"/>
        <v>0.520625</v>
      </c>
      <c r="W301" s="47">
        <f>RANK(Y301,Y1:Y1001,0)</f>
        <v>297</v>
      </c>
      <c r="X301" s="48">
        <v>297</v>
      </c>
      <c r="Y301" s="49">
        <v>1.0306249999999999</v>
      </c>
    </row>
    <row r="302" spans="1:25" ht="15.75" customHeight="1" x14ac:dyDescent="0.3">
      <c r="A302" s="42" t="s">
        <v>5037</v>
      </c>
      <c r="B302" s="42" t="s">
        <v>8763</v>
      </c>
      <c r="C302" s="42" t="s">
        <v>48</v>
      </c>
      <c r="D302" s="46">
        <v>39</v>
      </c>
      <c r="E302" s="44" t="s">
        <v>8762</v>
      </c>
      <c r="F302" s="45">
        <f t="shared" ca="1" si="40"/>
        <v>33.259762223807705</v>
      </c>
      <c r="G302" s="45" t="str">
        <f t="shared" ca="1" si="41"/>
        <v>31-40</v>
      </c>
      <c r="H302" s="42" t="s">
        <v>1236</v>
      </c>
      <c r="I302" s="42" t="s">
        <v>65</v>
      </c>
      <c r="J302" s="42" t="s">
        <v>43</v>
      </c>
      <c r="K302" s="42" t="s">
        <v>44</v>
      </c>
      <c r="L302" s="42" t="s">
        <v>45</v>
      </c>
      <c r="M302" s="46">
        <v>10</v>
      </c>
      <c r="N302" s="42" t="s">
        <v>8761</v>
      </c>
      <c r="O302" s="46">
        <v>4019</v>
      </c>
      <c r="P302" s="42" t="s">
        <v>6406</v>
      </c>
      <c r="Q302" s="42" t="s">
        <v>6401</v>
      </c>
      <c r="R302" s="46">
        <v>5</v>
      </c>
      <c r="S302" s="47">
        <f t="shared" ca="1" si="34"/>
        <v>1.04</v>
      </c>
      <c r="T302" s="47">
        <f t="shared" ca="1" si="35"/>
        <v>1.3</v>
      </c>
      <c r="U302" s="47">
        <f t="shared" ca="1" si="36"/>
        <v>1.3</v>
      </c>
      <c r="V302" s="47">
        <f t="shared" ca="1" si="37"/>
        <v>1.105</v>
      </c>
      <c r="W302" s="47">
        <f>RANK(Y302,Y1:Y1001,0)</f>
        <v>297</v>
      </c>
      <c r="X302" s="48">
        <v>297</v>
      </c>
      <c r="Y302" s="49">
        <v>1.0306249999999999</v>
      </c>
    </row>
    <row r="303" spans="1:25" ht="15.75" customHeight="1" x14ac:dyDescent="0.3">
      <c r="A303" s="42" t="s">
        <v>8760</v>
      </c>
      <c r="B303" s="42" t="s">
        <v>8759</v>
      </c>
      <c r="C303" s="42" t="s">
        <v>40</v>
      </c>
      <c r="D303" s="46">
        <v>97</v>
      </c>
      <c r="E303" s="44" t="s">
        <v>8758</v>
      </c>
      <c r="F303" s="45">
        <f t="shared" ca="1" si="40"/>
        <v>27.67620057997209</v>
      </c>
      <c r="G303" s="45" t="str">
        <f t="shared" ca="1" si="41"/>
        <v>21-30</v>
      </c>
      <c r="H303" s="42" t="s">
        <v>438</v>
      </c>
      <c r="I303" s="42" t="s">
        <v>50</v>
      </c>
      <c r="J303" s="42" t="s">
        <v>43</v>
      </c>
      <c r="K303" s="42" t="s">
        <v>44</v>
      </c>
      <c r="L303" s="42" t="s">
        <v>57</v>
      </c>
      <c r="M303" s="46">
        <v>7</v>
      </c>
      <c r="N303" s="42" t="s">
        <v>8757</v>
      </c>
      <c r="O303" s="46">
        <v>3167</v>
      </c>
      <c r="P303" s="42" t="s">
        <v>6422</v>
      </c>
      <c r="Q303" s="42" t="s">
        <v>6401</v>
      </c>
      <c r="R303" s="46">
        <v>9</v>
      </c>
      <c r="S303" s="47">
        <f t="shared" ca="1" si="34"/>
        <v>0.53</v>
      </c>
      <c r="T303" s="47">
        <f t="shared" ca="1" si="35"/>
        <v>0.53</v>
      </c>
      <c r="U303" s="47">
        <f t="shared" ca="1" si="36"/>
        <v>0.66250000000000009</v>
      </c>
      <c r="V303" s="47">
        <f t="shared" ca="1" si="37"/>
        <v>0.5631250000000001</v>
      </c>
      <c r="W303" s="47">
        <f>RANK(Y303,Y1:Y1001,0)</f>
        <v>302</v>
      </c>
      <c r="X303" s="48">
        <v>302</v>
      </c>
      <c r="Y303" s="49">
        <v>1.03</v>
      </c>
    </row>
    <row r="304" spans="1:25" ht="15.75" customHeight="1" x14ac:dyDescent="0.3">
      <c r="A304" s="42" t="s">
        <v>5675</v>
      </c>
      <c r="B304" s="42" t="s">
        <v>8756</v>
      </c>
      <c r="C304" s="42" t="s">
        <v>48</v>
      </c>
      <c r="D304" s="46">
        <v>79</v>
      </c>
      <c r="E304" s="44" t="s">
        <v>8755</v>
      </c>
      <c r="F304" s="45">
        <f t="shared" ca="1" si="40"/>
        <v>39.695378662163868</v>
      </c>
      <c r="G304" s="45" t="str">
        <f t="shared" ca="1" si="41"/>
        <v>31-40</v>
      </c>
      <c r="H304" s="42" t="s">
        <v>4859</v>
      </c>
      <c r="I304" s="42" t="s">
        <v>42</v>
      </c>
      <c r="J304" s="42" t="s">
        <v>62</v>
      </c>
      <c r="K304" s="42" t="s">
        <v>44</v>
      </c>
      <c r="L304" s="42" t="s">
        <v>45</v>
      </c>
      <c r="M304" s="46">
        <v>11</v>
      </c>
      <c r="N304" s="42" t="s">
        <v>8754</v>
      </c>
      <c r="O304" s="46">
        <v>2026</v>
      </c>
      <c r="P304" s="42" t="s">
        <v>6402</v>
      </c>
      <c r="Q304" s="42" t="s">
        <v>6401</v>
      </c>
      <c r="R304" s="46">
        <v>12</v>
      </c>
      <c r="S304" s="47">
        <f t="shared" ca="1" si="34"/>
        <v>0.57999999999999996</v>
      </c>
      <c r="T304" s="47">
        <f t="shared" ca="1" si="35"/>
        <v>0.72499999999999998</v>
      </c>
      <c r="U304" s="47">
        <f t="shared" ca="1" si="36"/>
        <v>0.90625</v>
      </c>
      <c r="V304" s="47">
        <f t="shared" ca="1" si="37"/>
        <v>0.90625</v>
      </c>
      <c r="W304" s="47">
        <f>RANK(Y304,Y1:Y1001,0)</f>
        <v>302</v>
      </c>
      <c r="X304" s="48">
        <v>302</v>
      </c>
      <c r="Y304" s="49">
        <v>1.03</v>
      </c>
    </row>
    <row r="305" spans="1:25" ht="15.75" customHeight="1" x14ac:dyDescent="0.3">
      <c r="A305" s="42" t="s">
        <v>4287</v>
      </c>
      <c r="B305" s="42" t="s">
        <v>8753</v>
      </c>
      <c r="C305" s="42" t="s">
        <v>40</v>
      </c>
      <c r="D305" s="46">
        <v>56</v>
      </c>
      <c r="E305" s="44" t="s">
        <v>8752</v>
      </c>
      <c r="F305" s="45">
        <f t="shared" ca="1" si="40"/>
        <v>71.928255374492636</v>
      </c>
      <c r="G305" s="45" t="str">
        <f t="shared" ca="1" si="41"/>
        <v>71-80</v>
      </c>
      <c r="H305" s="42" t="s">
        <v>90</v>
      </c>
      <c r="I305" s="42" t="s">
        <v>61</v>
      </c>
      <c r="J305" s="42" t="s">
        <v>62</v>
      </c>
      <c r="K305" s="42" t="s">
        <v>44</v>
      </c>
      <c r="L305" s="42" t="s">
        <v>57</v>
      </c>
      <c r="M305" s="46">
        <v>11</v>
      </c>
      <c r="N305" s="42" t="s">
        <v>8751</v>
      </c>
      <c r="O305" s="46">
        <v>2076</v>
      </c>
      <c r="P305" s="42" t="s">
        <v>6402</v>
      </c>
      <c r="Q305" s="42" t="s">
        <v>6401</v>
      </c>
      <c r="R305" s="46">
        <v>11</v>
      </c>
      <c r="S305" s="47">
        <f t="shared" ca="1" si="34"/>
        <v>0.42</v>
      </c>
      <c r="T305" s="47">
        <f t="shared" ca="1" si="35"/>
        <v>0.42</v>
      </c>
      <c r="U305" s="47">
        <f t="shared" ca="1" si="36"/>
        <v>0.52500000000000002</v>
      </c>
      <c r="V305" s="47">
        <f t="shared" ca="1" si="37"/>
        <v>0.52500000000000002</v>
      </c>
      <c r="W305" s="47">
        <f>RANK(Y305,Y1:Y1001,0)</f>
        <v>304</v>
      </c>
      <c r="X305" s="48">
        <v>304</v>
      </c>
      <c r="Y305" s="49">
        <v>1.0249999999999999</v>
      </c>
    </row>
    <row r="306" spans="1:25" ht="15.75" customHeight="1" x14ac:dyDescent="0.3">
      <c r="A306" s="42" t="s">
        <v>4774</v>
      </c>
      <c r="B306" s="42" t="s">
        <v>8750</v>
      </c>
      <c r="C306" s="42" t="s">
        <v>40</v>
      </c>
      <c r="D306" s="46">
        <v>42</v>
      </c>
      <c r="E306" s="44" t="s">
        <v>8749</v>
      </c>
      <c r="F306" s="45">
        <f t="shared" ca="1" si="40"/>
        <v>65.766611538876205</v>
      </c>
      <c r="G306" s="45" t="str">
        <f t="shared" ca="1" si="41"/>
        <v>61-70</v>
      </c>
      <c r="H306" s="42" t="s">
        <v>420</v>
      </c>
      <c r="I306" s="42" t="s">
        <v>50</v>
      </c>
      <c r="J306" s="42" t="s">
        <v>66</v>
      </c>
      <c r="K306" s="42" t="s">
        <v>44</v>
      </c>
      <c r="L306" s="42" t="s">
        <v>45</v>
      </c>
      <c r="M306" s="46">
        <v>13</v>
      </c>
      <c r="N306" s="42" t="s">
        <v>8748</v>
      </c>
      <c r="O306" s="46">
        <v>4214</v>
      </c>
      <c r="P306" s="42" t="s">
        <v>6406</v>
      </c>
      <c r="Q306" s="42" t="s">
        <v>6401</v>
      </c>
      <c r="R306" s="46">
        <v>8</v>
      </c>
      <c r="S306" s="47">
        <f t="shared" ca="1" si="34"/>
        <v>0.84</v>
      </c>
      <c r="T306" s="47">
        <f t="shared" ca="1" si="35"/>
        <v>1.05</v>
      </c>
      <c r="U306" s="47">
        <f t="shared" ca="1" si="36"/>
        <v>1.05</v>
      </c>
      <c r="V306" s="47">
        <f t="shared" ca="1" si="37"/>
        <v>1.05</v>
      </c>
      <c r="W306" s="47">
        <f>RANK(Y306,Y1:Y1001,0)</f>
        <v>304</v>
      </c>
      <c r="X306" s="48">
        <v>304</v>
      </c>
      <c r="Y306" s="49">
        <v>1.0249999999999999</v>
      </c>
    </row>
    <row r="307" spans="1:25" ht="15.75" customHeight="1" x14ac:dyDescent="0.3">
      <c r="A307" s="42" t="s">
        <v>8747</v>
      </c>
      <c r="B307" s="42" t="s">
        <v>8746</v>
      </c>
      <c r="C307" s="42" t="s">
        <v>40</v>
      </c>
      <c r="D307" s="46">
        <v>81</v>
      </c>
      <c r="E307" s="44" t="s">
        <v>8745</v>
      </c>
      <c r="F307" s="45">
        <f t="shared" ca="1" si="40"/>
        <v>46.689899210109076</v>
      </c>
      <c r="G307" s="45" t="str">
        <f t="shared" ca="1" si="41"/>
        <v>41-50</v>
      </c>
      <c r="H307" s="42" t="s">
        <v>53</v>
      </c>
      <c r="I307" s="42" t="s">
        <v>50</v>
      </c>
      <c r="J307" s="42" t="s">
        <v>43</v>
      </c>
      <c r="K307" s="42" t="s">
        <v>44</v>
      </c>
      <c r="L307" s="42" t="s">
        <v>57</v>
      </c>
      <c r="M307" s="46">
        <v>6</v>
      </c>
      <c r="N307" s="42" t="s">
        <v>8744</v>
      </c>
      <c r="O307" s="46">
        <v>4272</v>
      </c>
      <c r="P307" s="42" t="s">
        <v>6406</v>
      </c>
      <c r="Q307" s="42" t="s">
        <v>6401</v>
      </c>
      <c r="R307" s="46">
        <v>7</v>
      </c>
      <c r="S307" s="47">
        <f t="shared" ca="1" si="34"/>
        <v>0.62</v>
      </c>
      <c r="T307" s="47">
        <f t="shared" ca="1" si="35"/>
        <v>0.62</v>
      </c>
      <c r="U307" s="47">
        <f t="shared" ca="1" si="36"/>
        <v>0.77500000000000002</v>
      </c>
      <c r="V307" s="47">
        <f t="shared" ca="1" si="37"/>
        <v>0.65874999999999995</v>
      </c>
      <c r="W307" s="47">
        <f>RANK(Y307,Y1:Y1001,0)</f>
        <v>304</v>
      </c>
      <c r="X307" s="48">
        <v>304</v>
      </c>
      <c r="Y307" s="49">
        <v>1.0249999999999999</v>
      </c>
    </row>
    <row r="308" spans="1:25" ht="15.75" customHeight="1" x14ac:dyDescent="0.3">
      <c r="A308" s="42" t="s">
        <v>620</v>
      </c>
      <c r="B308" s="42" t="s">
        <v>4584</v>
      </c>
      <c r="C308" s="42" t="s">
        <v>48</v>
      </c>
      <c r="D308" s="46">
        <v>1</v>
      </c>
      <c r="E308" s="44" t="s">
        <v>8743</v>
      </c>
      <c r="F308" s="45">
        <f t="shared" ca="1" si="40"/>
        <v>66.451543045725515</v>
      </c>
      <c r="G308" s="45" t="str">
        <f t="shared" ca="1" si="41"/>
        <v>61-70</v>
      </c>
      <c r="H308" s="42" t="s">
        <v>344</v>
      </c>
      <c r="I308" s="42" t="s">
        <v>61</v>
      </c>
      <c r="J308" s="42" t="s">
        <v>62</v>
      </c>
      <c r="K308" s="42" t="s">
        <v>44</v>
      </c>
      <c r="L308" s="42" t="s">
        <v>45</v>
      </c>
      <c r="M308" s="46">
        <v>11</v>
      </c>
      <c r="N308" s="42" t="s">
        <v>8742</v>
      </c>
      <c r="O308" s="46">
        <v>2570</v>
      </c>
      <c r="P308" s="42" t="s">
        <v>6402</v>
      </c>
      <c r="Q308" s="42" t="s">
        <v>6401</v>
      </c>
      <c r="R308" s="46">
        <v>9</v>
      </c>
      <c r="S308" s="47">
        <f t="shared" ca="1" si="34"/>
        <v>0.67</v>
      </c>
      <c r="T308" s="47">
        <f t="shared" ca="1" si="35"/>
        <v>0.83750000000000002</v>
      </c>
      <c r="U308" s="47">
        <f t="shared" ca="1" si="36"/>
        <v>1.046875</v>
      </c>
      <c r="V308" s="47">
        <f t="shared" ca="1" si="37"/>
        <v>1.046875</v>
      </c>
      <c r="W308" s="47">
        <f>RANK(Y308,Y1:Y1001,0)</f>
        <v>304</v>
      </c>
      <c r="X308" s="48">
        <v>304</v>
      </c>
      <c r="Y308" s="49">
        <v>1.0249999999999999</v>
      </c>
    </row>
    <row r="309" spans="1:25" ht="15.75" customHeight="1" x14ac:dyDescent="0.3">
      <c r="A309" s="42" t="s">
        <v>8741</v>
      </c>
      <c r="B309" s="42" t="s">
        <v>8740</v>
      </c>
      <c r="C309" s="42" t="s">
        <v>40</v>
      </c>
      <c r="D309" s="46">
        <v>63</v>
      </c>
      <c r="E309" s="44" t="s">
        <v>8739</v>
      </c>
      <c r="F309" s="45">
        <f t="shared" ca="1" si="40"/>
        <v>61.859762223807707</v>
      </c>
      <c r="G309" s="45" t="str">
        <f t="shared" ca="1" si="41"/>
        <v>61-70</v>
      </c>
      <c r="H309" s="51"/>
      <c r="I309" s="42" t="s">
        <v>50</v>
      </c>
      <c r="J309" s="42" t="s">
        <v>66</v>
      </c>
      <c r="K309" s="42" t="s">
        <v>44</v>
      </c>
      <c r="L309" s="42" t="s">
        <v>45</v>
      </c>
      <c r="M309" s="46">
        <v>18</v>
      </c>
      <c r="N309" s="42" t="s">
        <v>8738</v>
      </c>
      <c r="O309" s="46">
        <v>2344</v>
      </c>
      <c r="P309" s="42" t="s">
        <v>6402</v>
      </c>
      <c r="Q309" s="42" t="s">
        <v>6401</v>
      </c>
      <c r="R309" s="46">
        <v>3</v>
      </c>
      <c r="S309" s="47">
        <f t="shared" ca="1" si="34"/>
        <v>0.69</v>
      </c>
      <c r="T309" s="47">
        <f t="shared" ca="1" si="35"/>
        <v>0.86249999999999993</v>
      </c>
      <c r="U309" s="47">
        <f t="shared" ca="1" si="36"/>
        <v>0.86249999999999993</v>
      </c>
      <c r="V309" s="47">
        <f t="shared" ca="1" si="37"/>
        <v>0.86249999999999993</v>
      </c>
      <c r="W309" s="47">
        <f>RANK(Y309,Y1:Y1001,0)</f>
        <v>304</v>
      </c>
      <c r="X309" s="48">
        <v>304</v>
      </c>
      <c r="Y309" s="49">
        <v>1.0249999999999999</v>
      </c>
    </row>
    <row r="310" spans="1:25" ht="15.75" customHeight="1" x14ac:dyDescent="0.3">
      <c r="A310" s="42" t="s">
        <v>8737</v>
      </c>
      <c r="B310" s="42" t="s">
        <v>8736</v>
      </c>
      <c r="C310" s="42" t="s">
        <v>40</v>
      </c>
      <c r="D310" s="46">
        <v>45</v>
      </c>
      <c r="E310" s="44" t="s">
        <v>8735</v>
      </c>
      <c r="F310" s="45">
        <f t="shared" ca="1" si="40"/>
        <v>40.163871812848804</v>
      </c>
      <c r="G310" s="45" t="str">
        <f t="shared" ca="1" si="41"/>
        <v>41-50</v>
      </c>
      <c r="H310" s="42" t="s">
        <v>282</v>
      </c>
      <c r="I310" s="42" t="s">
        <v>42</v>
      </c>
      <c r="J310" s="42" t="s">
        <v>43</v>
      </c>
      <c r="K310" s="42" t="s">
        <v>44</v>
      </c>
      <c r="L310" s="42" t="s">
        <v>57</v>
      </c>
      <c r="M310" s="46">
        <v>11</v>
      </c>
      <c r="N310" s="42" t="s">
        <v>8734</v>
      </c>
      <c r="O310" s="46">
        <v>2287</v>
      </c>
      <c r="P310" s="42" t="s">
        <v>6402</v>
      </c>
      <c r="Q310" s="42" t="s">
        <v>6401</v>
      </c>
      <c r="R310" s="46">
        <v>6</v>
      </c>
      <c r="S310" s="47">
        <f t="shared" ca="1" si="34"/>
        <v>1</v>
      </c>
      <c r="T310" s="47">
        <f t="shared" ca="1" si="35"/>
        <v>1</v>
      </c>
      <c r="U310" s="47">
        <f t="shared" ca="1" si="36"/>
        <v>1</v>
      </c>
      <c r="V310" s="47">
        <f t="shared" ca="1" si="37"/>
        <v>0.85</v>
      </c>
      <c r="W310" s="47">
        <f>RANK(Y310,Y1:Y1001,0)</f>
        <v>304</v>
      </c>
      <c r="X310" s="48">
        <v>304</v>
      </c>
      <c r="Y310" s="49">
        <v>1.0249999999999999</v>
      </c>
    </row>
    <row r="311" spans="1:25" ht="15.75" customHeight="1" x14ac:dyDescent="0.3">
      <c r="A311" s="42" t="s">
        <v>8733</v>
      </c>
      <c r="B311" s="42" t="s">
        <v>8732</v>
      </c>
      <c r="C311" s="42" t="s">
        <v>48</v>
      </c>
      <c r="D311" s="46">
        <v>21</v>
      </c>
      <c r="E311" s="44" t="s">
        <v>8731</v>
      </c>
      <c r="F311" s="45">
        <f t="shared" ca="1" si="40"/>
        <v>49.665241675862497</v>
      </c>
      <c r="G311" s="45" t="str">
        <f t="shared" ca="1" si="41"/>
        <v>41-50</v>
      </c>
      <c r="H311" s="51"/>
      <c r="I311" s="42" t="s">
        <v>84</v>
      </c>
      <c r="J311" s="42" t="s">
        <v>43</v>
      </c>
      <c r="K311" s="42" t="s">
        <v>44</v>
      </c>
      <c r="L311" s="42" t="s">
        <v>45</v>
      </c>
      <c r="M311" s="46">
        <v>14</v>
      </c>
      <c r="N311" s="42" t="s">
        <v>8730</v>
      </c>
      <c r="O311" s="46">
        <v>2546</v>
      </c>
      <c r="P311" s="42" t="s">
        <v>6402</v>
      </c>
      <c r="Q311" s="42" t="s">
        <v>6401</v>
      </c>
      <c r="R311" s="46">
        <v>6</v>
      </c>
      <c r="S311" s="47">
        <f t="shared" ca="1" si="34"/>
        <v>0.53</v>
      </c>
      <c r="T311" s="47">
        <f t="shared" ca="1" si="35"/>
        <v>0.66250000000000009</v>
      </c>
      <c r="U311" s="47">
        <f t="shared" ca="1" si="36"/>
        <v>0.66250000000000009</v>
      </c>
      <c r="V311" s="47">
        <f t="shared" ca="1" si="37"/>
        <v>0.5631250000000001</v>
      </c>
      <c r="W311" s="47">
        <f>RANK(Y311,Y1:Y1001,0)</f>
        <v>310</v>
      </c>
      <c r="X311" s="48">
        <v>310</v>
      </c>
      <c r="Y311" s="49">
        <v>1.02265625</v>
      </c>
    </row>
    <row r="312" spans="1:25" ht="15.75" customHeight="1" x14ac:dyDescent="0.3">
      <c r="A312" s="42" t="s">
        <v>8729</v>
      </c>
      <c r="B312" s="42" t="s">
        <v>8728</v>
      </c>
      <c r="C312" s="42" t="s">
        <v>40</v>
      </c>
      <c r="D312" s="46">
        <v>39</v>
      </c>
      <c r="E312" s="44" t="s">
        <v>8727</v>
      </c>
      <c r="F312" s="45">
        <f t="shared" ca="1" si="40"/>
        <v>30.180310169013186</v>
      </c>
      <c r="G312" s="45" t="str">
        <f t="shared" ca="1" si="41"/>
        <v>31-40</v>
      </c>
      <c r="H312" s="51"/>
      <c r="I312" s="42" t="s">
        <v>54</v>
      </c>
      <c r="J312" s="42" t="s">
        <v>66</v>
      </c>
      <c r="K312" s="42" t="s">
        <v>44</v>
      </c>
      <c r="L312" s="42" t="s">
        <v>45</v>
      </c>
      <c r="M312" s="46">
        <v>10</v>
      </c>
      <c r="N312" s="42" t="s">
        <v>8726</v>
      </c>
      <c r="O312" s="46">
        <v>3206</v>
      </c>
      <c r="P312" s="42" t="s">
        <v>6422</v>
      </c>
      <c r="Q312" s="42" t="s">
        <v>6401</v>
      </c>
      <c r="R312" s="46">
        <v>11</v>
      </c>
      <c r="S312" s="47">
        <f t="shared" ca="1" si="34"/>
        <v>0.87</v>
      </c>
      <c r="T312" s="47">
        <f t="shared" ca="1" si="35"/>
        <v>1.0874999999999999</v>
      </c>
      <c r="U312" s="47">
        <f t="shared" ca="1" si="36"/>
        <v>1.359375</v>
      </c>
      <c r="V312" s="47">
        <f t="shared" ca="1" si="37"/>
        <v>1.359375</v>
      </c>
      <c r="W312" s="47">
        <f>RANK(Y312,Y1:Y1001,0)</f>
        <v>310</v>
      </c>
      <c r="X312" s="48">
        <v>310</v>
      </c>
      <c r="Y312" s="49">
        <v>1.02265625</v>
      </c>
    </row>
    <row r="313" spans="1:25" ht="15.75" customHeight="1" x14ac:dyDescent="0.3">
      <c r="A313" s="42" t="s">
        <v>8725</v>
      </c>
      <c r="B313" s="42" t="s">
        <v>674</v>
      </c>
      <c r="C313" s="42" t="s">
        <v>40</v>
      </c>
      <c r="D313" s="46">
        <v>28</v>
      </c>
      <c r="E313" s="44" t="s">
        <v>8724</v>
      </c>
      <c r="F313" s="45">
        <f t="shared" ca="1" si="40"/>
        <v>55.350173182711814</v>
      </c>
      <c r="G313" s="45" t="str">
        <f t="shared" ca="1" si="41"/>
        <v>51-60</v>
      </c>
      <c r="H313" s="42" t="s">
        <v>550</v>
      </c>
      <c r="I313" s="42" t="s">
        <v>42</v>
      </c>
      <c r="J313" s="42" t="s">
        <v>43</v>
      </c>
      <c r="K313" s="42" t="s">
        <v>44</v>
      </c>
      <c r="L313" s="42" t="s">
        <v>57</v>
      </c>
      <c r="M313" s="46">
        <v>5</v>
      </c>
      <c r="N313" s="42" t="s">
        <v>8723</v>
      </c>
      <c r="O313" s="46">
        <v>3977</v>
      </c>
      <c r="P313" s="42" t="s">
        <v>6422</v>
      </c>
      <c r="Q313" s="42" t="s">
        <v>6401</v>
      </c>
      <c r="R313" s="46">
        <v>5</v>
      </c>
      <c r="S313" s="47">
        <f t="shared" ca="1" si="34"/>
        <v>0.61</v>
      </c>
      <c r="T313" s="47">
        <f t="shared" ca="1" si="35"/>
        <v>0.61</v>
      </c>
      <c r="U313" s="47">
        <f t="shared" ca="1" si="36"/>
        <v>0.61</v>
      </c>
      <c r="V313" s="47">
        <f t="shared" ca="1" si="37"/>
        <v>0.51849999999999996</v>
      </c>
      <c r="W313" s="47">
        <f>RANK(Y313,Y1:Y1001,0)</f>
        <v>312</v>
      </c>
      <c r="X313" s="48">
        <v>312</v>
      </c>
      <c r="Y313" s="49">
        <v>1.02</v>
      </c>
    </row>
    <row r="314" spans="1:25" ht="15.75" customHeight="1" x14ac:dyDescent="0.3">
      <c r="A314" s="42" t="s">
        <v>8722</v>
      </c>
      <c r="B314" s="42" t="s">
        <v>8721</v>
      </c>
      <c r="C314" s="42" t="s">
        <v>48</v>
      </c>
      <c r="D314" s="46">
        <v>61</v>
      </c>
      <c r="E314" s="44" t="s">
        <v>8720</v>
      </c>
      <c r="F314" s="45">
        <f t="shared" ca="1" si="40"/>
        <v>31.328255374492638</v>
      </c>
      <c r="G314" s="45" t="str">
        <f t="shared" ca="1" si="41"/>
        <v>31-40</v>
      </c>
      <c r="H314" s="42" t="s">
        <v>248</v>
      </c>
      <c r="I314" s="42" t="s">
        <v>84</v>
      </c>
      <c r="J314" s="42" t="s">
        <v>66</v>
      </c>
      <c r="K314" s="42" t="s">
        <v>44</v>
      </c>
      <c r="L314" s="42" t="s">
        <v>57</v>
      </c>
      <c r="M314" s="46">
        <v>7</v>
      </c>
      <c r="N314" s="42" t="s">
        <v>8719</v>
      </c>
      <c r="O314" s="46">
        <v>2305</v>
      </c>
      <c r="P314" s="42" t="s">
        <v>6402</v>
      </c>
      <c r="Q314" s="42" t="s">
        <v>6401</v>
      </c>
      <c r="R314" s="46">
        <v>8</v>
      </c>
      <c r="S314" s="47">
        <f t="shared" ca="1" si="34"/>
        <v>0.69</v>
      </c>
      <c r="T314" s="47">
        <f t="shared" ca="1" si="35"/>
        <v>0.69</v>
      </c>
      <c r="U314" s="47">
        <f t="shared" ca="1" si="36"/>
        <v>0.69</v>
      </c>
      <c r="V314" s="47">
        <f t="shared" ca="1" si="37"/>
        <v>0.69</v>
      </c>
      <c r="W314" s="47">
        <f>RANK(Y314,Y1:Y1001,0)</f>
        <v>312</v>
      </c>
      <c r="X314" s="48">
        <v>312</v>
      </c>
      <c r="Y314" s="49">
        <v>1.02</v>
      </c>
    </row>
    <row r="315" spans="1:25" ht="15.75" customHeight="1" x14ac:dyDescent="0.3">
      <c r="A315" s="42" t="s">
        <v>8718</v>
      </c>
      <c r="B315" s="42" t="s">
        <v>8717</v>
      </c>
      <c r="C315" s="42" t="s">
        <v>48</v>
      </c>
      <c r="D315" s="46">
        <v>95</v>
      </c>
      <c r="E315" s="44" t="s">
        <v>8716</v>
      </c>
      <c r="F315" s="45">
        <f t="shared" ca="1" si="40"/>
        <v>52.399488251204964</v>
      </c>
      <c r="G315" s="45" t="str">
        <f t="shared" ca="1" si="41"/>
        <v>51-60</v>
      </c>
      <c r="H315" s="42" t="s">
        <v>742</v>
      </c>
      <c r="I315" s="42" t="s">
        <v>84</v>
      </c>
      <c r="J315" s="42" t="s">
        <v>43</v>
      </c>
      <c r="K315" s="42" t="s">
        <v>44</v>
      </c>
      <c r="L315" s="42" t="s">
        <v>57</v>
      </c>
      <c r="M315" s="46">
        <v>7</v>
      </c>
      <c r="N315" s="42" t="s">
        <v>8715</v>
      </c>
      <c r="O315" s="46">
        <v>2227</v>
      </c>
      <c r="P315" s="42" t="s">
        <v>6402</v>
      </c>
      <c r="Q315" s="42" t="s">
        <v>6401</v>
      </c>
      <c r="R315" s="46">
        <v>11</v>
      </c>
      <c r="S315" s="47">
        <f t="shared" ca="1" si="34"/>
        <v>0.98</v>
      </c>
      <c r="T315" s="47">
        <f t="shared" ca="1" si="35"/>
        <v>0.98</v>
      </c>
      <c r="U315" s="47">
        <f t="shared" ca="1" si="36"/>
        <v>1.2250000000000001</v>
      </c>
      <c r="V315" s="47">
        <f t="shared" ca="1" si="37"/>
        <v>1.04125</v>
      </c>
      <c r="W315" s="47">
        <f>RANK(Y315,Y1:Y1001,0)</f>
        <v>312</v>
      </c>
      <c r="X315" s="48">
        <v>312</v>
      </c>
      <c r="Y315" s="49">
        <v>1.02</v>
      </c>
    </row>
    <row r="316" spans="1:25" ht="15.75" customHeight="1" x14ac:dyDescent="0.3">
      <c r="A316" s="42" t="s">
        <v>8714</v>
      </c>
      <c r="B316" s="42" t="s">
        <v>8713</v>
      </c>
      <c r="C316" s="42" t="s">
        <v>40</v>
      </c>
      <c r="D316" s="46">
        <v>73</v>
      </c>
      <c r="E316" s="44" t="s">
        <v>8712</v>
      </c>
      <c r="F316" s="45">
        <f t="shared" ca="1" si="40"/>
        <v>29.199488251204965</v>
      </c>
      <c r="G316" s="45" t="str">
        <f t="shared" ca="1" si="41"/>
        <v>21-30</v>
      </c>
      <c r="H316" s="42" t="s">
        <v>412</v>
      </c>
      <c r="I316" s="42" t="s">
        <v>61</v>
      </c>
      <c r="J316" s="42" t="s">
        <v>66</v>
      </c>
      <c r="K316" s="42" t="s">
        <v>44</v>
      </c>
      <c r="L316" s="42" t="s">
        <v>45</v>
      </c>
      <c r="M316" s="46">
        <v>3</v>
      </c>
      <c r="N316" s="42" t="s">
        <v>8711</v>
      </c>
      <c r="O316" s="46">
        <v>4170</v>
      </c>
      <c r="P316" s="42" t="s">
        <v>6406</v>
      </c>
      <c r="Q316" s="42" t="s">
        <v>6401</v>
      </c>
      <c r="R316" s="46">
        <v>8</v>
      </c>
      <c r="S316" s="47">
        <f t="shared" ca="1" si="34"/>
        <v>0.52</v>
      </c>
      <c r="T316" s="47">
        <f t="shared" ca="1" si="35"/>
        <v>0.65</v>
      </c>
      <c r="U316" s="47">
        <f t="shared" ca="1" si="36"/>
        <v>0.65</v>
      </c>
      <c r="V316" s="47">
        <f t="shared" ca="1" si="37"/>
        <v>0.65</v>
      </c>
      <c r="W316" s="47">
        <f>RANK(Y316,Y1:Y1001,0)</f>
        <v>312</v>
      </c>
      <c r="X316" s="48">
        <v>312</v>
      </c>
      <c r="Y316" s="49">
        <v>1.02</v>
      </c>
    </row>
    <row r="317" spans="1:25" ht="15.75" customHeight="1" x14ac:dyDescent="0.3">
      <c r="A317" s="42" t="s">
        <v>6285</v>
      </c>
      <c r="B317" s="42" t="s">
        <v>8710</v>
      </c>
      <c r="C317" s="42" t="s">
        <v>40</v>
      </c>
      <c r="D317" s="46">
        <v>96</v>
      </c>
      <c r="E317" s="44" t="s">
        <v>8709</v>
      </c>
      <c r="F317" s="45">
        <f t="shared" ca="1" si="40"/>
        <v>42.928255374492636</v>
      </c>
      <c r="G317" s="45" t="str">
        <f t="shared" ca="1" si="41"/>
        <v>41-50</v>
      </c>
      <c r="H317" s="42" t="s">
        <v>2102</v>
      </c>
      <c r="I317" s="42" t="s">
        <v>84</v>
      </c>
      <c r="J317" s="42" t="s">
        <v>66</v>
      </c>
      <c r="K317" s="42" t="s">
        <v>44</v>
      </c>
      <c r="L317" s="42" t="s">
        <v>57</v>
      </c>
      <c r="M317" s="46">
        <v>18</v>
      </c>
      <c r="N317" s="42" t="s">
        <v>8708</v>
      </c>
      <c r="O317" s="46">
        <v>3073</v>
      </c>
      <c r="P317" s="42" t="s">
        <v>6422</v>
      </c>
      <c r="Q317" s="42" t="s">
        <v>6401</v>
      </c>
      <c r="R317" s="46">
        <v>9</v>
      </c>
      <c r="S317" s="47">
        <f t="shared" ca="1" si="34"/>
        <v>0.84</v>
      </c>
      <c r="T317" s="47">
        <f t="shared" ca="1" si="35"/>
        <v>0.84</v>
      </c>
      <c r="U317" s="47">
        <f t="shared" ca="1" si="36"/>
        <v>1.05</v>
      </c>
      <c r="V317" s="47">
        <f t="shared" ca="1" si="37"/>
        <v>1.05</v>
      </c>
      <c r="W317" s="47">
        <f>RANK(Y317,Y1:Y1001,0)</f>
        <v>312</v>
      </c>
      <c r="X317" s="48">
        <v>312</v>
      </c>
      <c r="Y317" s="49">
        <v>1.02</v>
      </c>
    </row>
    <row r="318" spans="1:25" ht="15.75" customHeight="1" x14ac:dyDescent="0.3">
      <c r="A318" s="42" t="s">
        <v>520</v>
      </c>
      <c r="B318" s="42" t="s">
        <v>8707</v>
      </c>
      <c r="C318" s="42" t="s">
        <v>40</v>
      </c>
      <c r="D318" s="46">
        <v>3</v>
      </c>
      <c r="E318" s="44" t="s">
        <v>8706</v>
      </c>
      <c r="F318" s="45">
        <f t="shared" ca="1" si="40"/>
        <v>63.511817018328252</v>
      </c>
      <c r="G318" s="45" t="str">
        <f t="shared" ca="1" si="41"/>
        <v>61-70</v>
      </c>
      <c r="H318" s="42" t="s">
        <v>480</v>
      </c>
      <c r="I318" s="42" t="s">
        <v>42</v>
      </c>
      <c r="J318" s="42" t="s">
        <v>43</v>
      </c>
      <c r="K318" s="42" t="s">
        <v>44</v>
      </c>
      <c r="L318" s="42" t="s">
        <v>45</v>
      </c>
      <c r="M318" s="46">
        <v>15</v>
      </c>
      <c r="N318" s="42" t="s">
        <v>8705</v>
      </c>
      <c r="O318" s="46">
        <v>3029</v>
      </c>
      <c r="P318" s="42" t="s">
        <v>6422</v>
      </c>
      <c r="Q318" s="42" t="s">
        <v>6401</v>
      </c>
      <c r="R318" s="46">
        <v>6</v>
      </c>
      <c r="S318" s="47">
        <f t="shared" ca="1" si="34"/>
        <v>0.98</v>
      </c>
      <c r="T318" s="47">
        <f t="shared" ca="1" si="35"/>
        <v>1.2250000000000001</v>
      </c>
      <c r="U318" s="47">
        <f t="shared" ca="1" si="36"/>
        <v>1.2250000000000001</v>
      </c>
      <c r="V318" s="47">
        <f t="shared" ca="1" si="37"/>
        <v>1.04125</v>
      </c>
      <c r="W318" s="47">
        <f>RANK(Y318,Y1:Y1001,0)</f>
        <v>312</v>
      </c>
      <c r="X318" s="48">
        <v>312</v>
      </c>
      <c r="Y318" s="49">
        <v>1.02</v>
      </c>
    </row>
    <row r="319" spans="1:25" ht="15.75" customHeight="1" x14ac:dyDescent="0.3">
      <c r="A319" s="42" t="s">
        <v>5342</v>
      </c>
      <c r="B319" s="42" t="s">
        <v>8704</v>
      </c>
      <c r="C319" s="42" t="s">
        <v>40</v>
      </c>
      <c r="D319" s="46">
        <v>20</v>
      </c>
      <c r="E319" s="44" t="s">
        <v>8703</v>
      </c>
      <c r="F319" s="45">
        <f t="shared" ca="1" si="40"/>
        <v>36.054282771752909</v>
      </c>
      <c r="G319" s="45" t="str">
        <f t="shared" ca="1" si="41"/>
        <v>31-40</v>
      </c>
      <c r="H319" s="51"/>
      <c r="I319" s="42" t="s">
        <v>54</v>
      </c>
      <c r="J319" s="42" t="s">
        <v>43</v>
      </c>
      <c r="K319" s="42" t="s">
        <v>44</v>
      </c>
      <c r="L319" s="42" t="s">
        <v>45</v>
      </c>
      <c r="M319" s="46">
        <v>15</v>
      </c>
      <c r="N319" s="42" t="s">
        <v>8702</v>
      </c>
      <c r="O319" s="46">
        <v>4212</v>
      </c>
      <c r="P319" s="42" t="s">
        <v>6406</v>
      </c>
      <c r="Q319" s="42" t="s">
        <v>6401</v>
      </c>
      <c r="R319" s="46">
        <v>7</v>
      </c>
      <c r="S319" s="47">
        <f t="shared" ca="1" si="34"/>
        <v>0.46</v>
      </c>
      <c r="T319" s="47">
        <f t="shared" ca="1" si="35"/>
        <v>0.57500000000000007</v>
      </c>
      <c r="U319" s="47">
        <f t="shared" ca="1" si="36"/>
        <v>0.57500000000000007</v>
      </c>
      <c r="V319" s="47">
        <f t="shared" ca="1" si="37"/>
        <v>0.48875000000000002</v>
      </c>
      <c r="W319" s="47">
        <f>RANK(Y319,Y1:Y1001,0)</f>
        <v>312</v>
      </c>
      <c r="X319" s="48">
        <v>312</v>
      </c>
      <c r="Y319" s="49">
        <v>1.02</v>
      </c>
    </row>
    <row r="320" spans="1:25" ht="15.75" customHeight="1" x14ac:dyDescent="0.3">
      <c r="A320" s="42" t="s">
        <v>8701</v>
      </c>
      <c r="B320" s="42" t="s">
        <v>8700</v>
      </c>
      <c r="C320" s="42" t="s">
        <v>40</v>
      </c>
      <c r="D320" s="46">
        <v>74</v>
      </c>
      <c r="E320" s="44" t="s">
        <v>8699</v>
      </c>
      <c r="F320" s="45">
        <f t="shared" ca="1" si="40"/>
        <v>65.736474552574833</v>
      </c>
      <c r="G320" s="45" t="str">
        <f t="shared" ca="1" si="41"/>
        <v>61-70</v>
      </c>
      <c r="H320" s="42" t="s">
        <v>2166</v>
      </c>
      <c r="I320" s="42" t="s">
        <v>42</v>
      </c>
      <c r="J320" s="42" t="s">
        <v>62</v>
      </c>
      <c r="K320" s="42" t="s">
        <v>44</v>
      </c>
      <c r="L320" s="42" t="s">
        <v>45</v>
      </c>
      <c r="M320" s="46">
        <v>14</v>
      </c>
      <c r="N320" s="42" t="s">
        <v>8698</v>
      </c>
      <c r="O320" s="46">
        <v>2127</v>
      </c>
      <c r="P320" s="42" t="s">
        <v>6402</v>
      </c>
      <c r="Q320" s="42" t="s">
        <v>6401</v>
      </c>
      <c r="R320" s="46">
        <v>8</v>
      </c>
      <c r="S320" s="47">
        <f t="shared" ca="1" si="34"/>
        <v>0.41</v>
      </c>
      <c r="T320" s="47">
        <f t="shared" ca="1" si="35"/>
        <v>0.51249999999999996</v>
      </c>
      <c r="U320" s="47">
        <f t="shared" ca="1" si="36"/>
        <v>0.51249999999999996</v>
      </c>
      <c r="V320" s="47">
        <f t="shared" ca="1" si="37"/>
        <v>0.51249999999999996</v>
      </c>
      <c r="W320" s="47">
        <f>RANK(Y320,Y1:Y1001,0)</f>
        <v>312</v>
      </c>
      <c r="X320" s="48">
        <v>312</v>
      </c>
      <c r="Y320" s="49">
        <v>1.02</v>
      </c>
    </row>
    <row r="321" spans="1:25" ht="15.75" customHeight="1" x14ac:dyDescent="0.3">
      <c r="A321" s="42" t="s">
        <v>2332</v>
      </c>
      <c r="B321" s="42" t="s">
        <v>8697</v>
      </c>
      <c r="C321" s="42" t="s">
        <v>48</v>
      </c>
      <c r="D321" s="46">
        <v>87</v>
      </c>
      <c r="E321" s="44" t="s">
        <v>8696</v>
      </c>
      <c r="F321" s="45">
        <f t="shared" ca="1" si="40"/>
        <v>39.594008799150174</v>
      </c>
      <c r="G321" s="45" t="str">
        <f t="shared" ca="1" si="41"/>
        <v>31-40</v>
      </c>
      <c r="H321" s="42" t="s">
        <v>279</v>
      </c>
      <c r="I321" s="42" t="s">
        <v>50</v>
      </c>
      <c r="J321" s="42" t="s">
        <v>62</v>
      </c>
      <c r="K321" s="42" t="s">
        <v>44</v>
      </c>
      <c r="L321" s="42" t="s">
        <v>45</v>
      </c>
      <c r="M321" s="46">
        <v>4</v>
      </c>
      <c r="N321" s="42" t="s">
        <v>8695</v>
      </c>
      <c r="O321" s="46">
        <v>2566</v>
      </c>
      <c r="P321" s="42" t="s">
        <v>6402</v>
      </c>
      <c r="Q321" s="42" t="s">
        <v>6401</v>
      </c>
      <c r="R321" s="46">
        <v>9</v>
      </c>
      <c r="S321" s="47">
        <f t="shared" ca="1" si="34"/>
        <v>0.69</v>
      </c>
      <c r="T321" s="47">
        <f t="shared" ca="1" si="35"/>
        <v>0.86249999999999993</v>
      </c>
      <c r="U321" s="47">
        <f t="shared" ca="1" si="36"/>
        <v>1.078125</v>
      </c>
      <c r="V321" s="47">
        <f t="shared" ca="1" si="37"/>
        <v>1.078125</v>
      </c>
      <c r="W321" s="47">
        <f>RANK(Y321,Y1:Y1001,0)</f>
        <v>320</v>
      </c>
      <c r="X321" s="48">
        <v>320</v>
      </c>
      <c r="Y321" s="49">
        <v>1.015625</v>
      </c>
    </row>
    <row r="322" spans="1:25" ht="15.75" customHeight="1" x14ac:dyDescent="0.3">
      <c r="A322" s="42" t="s">
        <v>8694</v>
      </c>
      <c r="B322" s="42" t="s">
        <v>8693</v>
      </c>
      <c r="C322" s="42" t="s">
        <v>48</v>
      </c>
      <c r="D322" s="46">
        <v>78</v>
      </c>
      <c r="E322" s="50">
        <v>28070</v>
      </c>
      <c r="F322" s="45">
        <f t="shared" ca="1" si="40"/>
        <v>44.443323867643322</v>
      </c>
      <c r="G322" s="45" t="str">
        <f t="shared" ca="1" si="41"/>
        <v>41-50</v>
      </c>
      <c r="H322" s="42" t="s">
        <v>151</v>
      </c>
      <c r="I322" s="42" t="s">
        <v>61</v>
      </c>
      <c r="J322" s="42" t="s">
        <v>66</v>
      </c>
      <c r="K322" s="42" t="s">
        <v>44</v>
      </c>
      <c r="L322" s="42" t="s">
        <v>45</v>
      </c>
      <c r="M322" s="46">
        <v>7</v>
      </c>
      <c r="N322" s="42" t="s">
        <v>8692</v>
      </c>
      <c r="O322" s="46">
        <v>3021</v>
      </c>
      <c r="P322" s="42" t="s">
        <v>6422</v>
      </c>
      <c r="Q322" s="42" t="s">
        <v>6401</v>
      </c>
      <c r="R322" s="46">
        <v>7</v>
      </c>
      <c r="S322" s="47">
        <f t="shared" ref="S322:S385" ca="1" si="42">RANDBETWEEN(40,110)/100</f>
        <v>0.42</v>
      </c>
      <c r="T322" s="47">
        <f t="shared" ref="T322:T385" ca="1" si="43">S322*(IF(L322="Yes",1.25,1))</f>
        <v>0.52500000000000002</v>
      </c>
      <c r="U322" s="47">
        <f t="shared" ref="U322:U385" ca="1" si="44">T322*(IF(OR(VALUE(R322)&gt;8,VALUE(D322)&gt;80),1.25,1))</f>
        <v>0.52500000000000002</v>
      </c>
      <c r="V322" s="47">
        <f t="shared" ref="V322:V385" ca="1" si="45">U322*(IF(J322="Mass Customer",0.85,1))</f>
        <v>0.52500000000000002</v>
      </c>
      <c r="W322" s="47">
        <f>RANK(Y322,Y1:Y1001,0)</f>
        <v>320</v>
      </c>
      <c r="X322" s="48">
        <v>320</v>
      </c>
      <c r="Y322" s="49">
        <v>1.015625</v>
      </c>
    </row>
    <row r="323" spans="1:25" ht="15.75" customHeight="1" x14ac:dyDescent="0.3">
      <c r="A323" s="42" t="s">
        <v>8691</v>
      </c>
      <c r="B323" s="42" t="s">
        <v>8690</v>
      </c>
      <c r="C323" s="42" t="s">
        <v>48</v>
      </c>
      <c r="D323" s="46">
        <v>23</v>
      </c>
      <c r="E323" s="44" t="s">
        <v>8689</v>
      </c>
      <c r="F323" s="45">
        <f t="shared" ca="1" si="40"/>
        <v>44.024145785451537</v>
      </c>
      <c r="G323" s="45" t="str">
        <f t="shared" ca="1" si="41"/>
        <v>41-50</v>
      </c>
      <c r="H323" s="42" t="s">
        <v>970</v>
      </c>
      <c r="I323" s="42" t="s">
        <v>50</v>
      </c>
      <c r="J323" s="42" t="s">
        <v>66</v>
      </c>
      <c r="K323" s="42" t="s">
        <v>44</v>
      </c>
      <c r="L323" s="42" t="s">
        <v>57</v>
      </c>
      <c r="M323" s="46">
        <v>12</v>
      </c>
      <c r="N323" s="42" t="s">
        <v>8688</v>
      </c>
      <c r="O323" s="46">
        <v>2165</v>
      </c>
      <c r="P323" s="42" t="s">
        <v>6402</v>
      </c>
      <c r="Q323" s="42" t="s">
        <v>6401</v>
      </c>
      <c r="R323" s="46">
        <v>6</v>
      </c>
      <c r="S323" s="47">
        <f t="shared" ca="1" si="42"/>
        <v>0.64</v>
      </c>
      <c r="T323" s="47">
        <f t="shared" ca="1" si="43"/>
        <v>0.64</v>
      </c>
      <c r="U323" s="47">
        <f t="shared" ca="1" si="44"/>
        <v>0.64</v>
      </c>
      <c r="V323" s="47">
        <f t="shared" ca="1" si="45"/>
        <v>0.64</v>
      </c>
      <c r="W323" s="47">
        <f>RANK(Y323,Y1:Y1001,0)</f>
        <v>322</v>
      </c>
      <c r="X323" s="48">
        <v>322</v>
      </c>
      <c r="Y323" s="49">
        <v>1.0125</v>
      </c>
    </row>
    <row r="324" spans="1:25" ht="15.75" customHeight="1" x14ac:dyDescent="0.3">
      <c r="A324" s="42" t="s">
        <v>8687</v>
      </c>
      <c r="B324" s="42" t="s">
        <v>8686</v>
      </c>
      <c r="C324" s="42" t="s">
        <v>40</v>
      </c>
      <c r="D324" s="46">
        <v>0</v>
      </c>
      <c r="E324" s="44" t="s">
        <v>8685</v>
      </c>
      <c r="F324" s="45">
        <f t="shared" ca="1" si="40"/>
        <v>39.377570442985785</v>
      </c>
      <c r="G324" s="45" t="str">
        <f t="shared" ca="1" si="41"/>
        <v>31-40</v>
      </c>
      <c r="H324" s="42" t="s">
        <v>2544</v>
      </c>
      <c r="I324" s="42" t="s">
        <v>54</v>
      </c>
      <c r="J324" s="42" t="s">
        <v>43</v>
      </c>
      <c r="K324" s="42" t="s">
        <v>44</v>
      </c>
      <c r="L324" s="42" t="s">
        <v>57</v>
      </c>
      <c r="M324" s="46">
        <v>17</v>
      </c>
      <c r="N324" s="42" t="s">
        <v>8684</v>
      </c>
      <c r="O324" s="46">
        <v>2582</v>
      </c>
      <c r="P324" s="42" t="s">
        <v>6402</v>
      </c>
      <c r="Q324" s="42" t="s">
        <v>6401</v>
      </c>
      <c r="R324" s="46">
        <v>9</v>
      </c>
      <c r="S324" s="47">
        <f t="shared" ca="1" si="42"/>
        <v>0.69</v>
      </c>
      <c r="T324" s="47">
        <f t="shared" ca="1" si="43"/>
        <v>0.69</v>
      </c>
      <c r="U324" s="47">
        <f t="shared" ca="1" si="44"/>
        <v>0.86249999999999993</v>
      </c>
      <c r="V324" s="47">
        <f t="shared" ca="1" si="45"/>
        <v>0.73312499999999992</v>
      </c>
      <c r="W324" s="47">
        <f>RANK(Y324,Y1:Y1001,0)</f>
        <v>322</v>
      </c>
      <c r="X324" s="48">
        <v>322</v>
      </c>
      <c r="Y324" s="49">
        <v>1.0125</v>
      </c>
    </row>
    <row r="325" spans="1:25" ht="15.75" customHeight="1" x14ac:dyDescent="0.3">
      <c r="A325" s="42" t="s">
        <v>8683</v>
      </c>
      <c r="B325" s="42" t="s">
        <v>8682</v>
      </c>
      <c r="C325" s="42" t="s">
        <v>48</v>
      </c>
      <c r="D325" s="46">
        <v>35</v>
      </c>
      <c r="E325" s="44" t="s">
        <v>8681</v>
      </c>
      <c r="F325" s="45">
        <f t="shared" ref="F325" ca="1" si="46">(NOW()-E325)/365</f>
        <v>28.626885511478939</v>
      </c>
      <c r="G325" s="45" t="str">
        <f t="shared" ref="G325" ca="1" si="47">IF(F325&lt;=10,"0-10",IF(AND(F325&gt;10,F325&lt;=20),"11-20",IF(AND(F325&gt;20,F325&lt;=30),"21-30",IF(AND(F325&gt;30,F325&lt;=40),"31-40",IF(AND(F325&gt;40,F325&lt;=50),"41-50",IF(AND(F325&gt;50,F325&lt;=60),"51-60",IF(AND(F325&gt;60,F325&lt;=70),"61-70",IF(AND(F325&gt;70,F325&lt;=80),"71-80",IF(AND(F325&gt;80,F325&lt;=90),"81-90",IF(F325&gt;90,"91-100"))))))))))</f>
        <v>21-30</v>
      </c>
      <c r="H325" s="42" t="s">
        <v>1886</v>
      </c>
      <c r="I325" s="42" t="s">
        <v>84</v>
      </c>
      <c r="J325" s="42" t="s">
        <v>66</v>
      </c>
      <c r="K325" s="42" t="s">
        <v>44</v>
      </c>
      <c r="L325" s="42" t="s">
        <v>57</v>
      </c>
      <c r="M325" s="46">
        <v>9</v>
      </c>
      <c r="N325" s="42" t="s">
        <v>8680</v>
      </c>
      <c r="O325" s="46">
        <v>3020</v>
      </c>
      <c r="P325" s="42" t="s">
        <v>6422</v>
      </c>
      <c r="Q325" s="42" t="s">
        <v>6401</v>
      </c>
      <c r="R325" s="46">
        <v>9</v>
      </c>
      <c r="S325" s="47">
        <f t="shared" ca="1" si="42"/>
        <v>0.93</v>
      </c>
      <c r="T325" s="47">
        <f t="shared" ca="1" si="43"/>
        <v>0.93</v>
      </c>
      <c r="U325" s="47">
        <f t="shared" ca="1" si="44"/>
        <v>1.1625000000000001</v>
      </c>
      <c r="V325" s="47">
        <f t="shared" ca="1" si="45"/>
        <v>1.1625000000000001</v>
      </c>
      <c r="W325" s="47">
        <f>RANK(Y325,Y1:Y1001,0)</f>
        <v>324</v>
      </c>
      <c r="X325" s="48">
        <v>324</v>
      </c>
      <c r="Y325" s="49">
        <v>1.01</v>
      </c>
    </row>
    <row r="326" spans="1:25" ht="15.75" customHeight="1" x14ac:dyDescent="0.3">
      <c r="A326" s="42" t="s">
        <v>5180</v>
      </c>
      <c r="B326" s="42" t="s">
        <v>8679</v>
      </c>
      <c r="C326" s="42" t="s">
        <v>147</v>
      </c>
      <c r="D326" s="46">
        <v>69</v>
      </c>
      <c r="E326" s="44"/>
      <c r="F326" s="45"/>
      <c r="G326" s="45"/>
      <c r="H326" s="42" t="s">
        <v>141</v>
      </c>
      <c r="I326" s="42" t="s">
        <v>56</v>
      </c>
      <c r="J326" s="42" t="s">
        <v>43</v>
      </c>
      <c r="K326" s="42" t="s">
        <v>44</v>
      </c>
      <c r="L326" s="42" t="s">
        <v>45</v>
      </c>
      <c r="M326" s="46">
        <v>3</v>
      </c>
      <c r="N326" s="42" t="s">
        <v>8678</v>
      </c>
      <c r="O326" s="46">
        <v>3850</v>
      </c>
      <c r="P326" s="42" t="s">
        <v>6422</v>
      </c>
      <c r="Q326" s="42" t="s">
        <v>6401</v>
      </c>
      <c r="R326" s="46">
        <v>3</v>
      </c>
      <c r="S326" s="47">
        <f t="shared" ca="1" si="42"/>
        <v>0.61</v>
      </c>
      <c r="T326" s="47">
        <f t="shared" ca="1" si="43"/>
        <v>0.76249999999999996</v>
      </c>
      <c r="U326" s="47">
        <f t="shared" ca="1" si="44"/>
        <v>0.76249999999999996</v>
      </c>
      <c r="V326" s="47">
        <f t="shared" ca="1" si="45"/>
        <v>0.64812499999999995</v>
      </c>
      <c r="W326" s="47">
        <f>RANK(Y326,Y1:Y1001,0)</f>
        <v>324</v>
      </c>
      <c r="X326" s="48">
        <v>324</v>
      </c>
      <c r="Y326" s="49">
        <v>1.01</v>
      </c>
    </row>
    <row r="327" spans="1:25" ht="15.75" customHeight="1" x14ac:dyDescent="0.3">
      <c r="A327" s="42" t="s">
        <v>7207</v>
      </c>
      <c r="B327" s="42" t="s">
        <v>6874</v>
      </c>
      <c r="C327" s="42" t="s">
        <v>40</v>
      </c>
      <c r="D327" s="46">
        <v>14</v>
      </c>
      <c r="E327" s="44" t="s">
        <v>8677</v>
      </c>
      <c r="F327" s="45">
        <f t="shared" ref="F327:F359" ca="1" si="48">(NOW()-E327)/365</f>
        <v>66.287159484081684</v>
      </c>
      <c r="G327" s="45" t="str">
        <f t="shared" ref="G327:G359" ca="1" si="49">IF(F327&lt;=10,"0-10",IF(AND(F327&gt;10,F327&lt;=20),"11-20",IF(AND(F327&gt;20,F327&lt;=30),"21-30",IF(AND(F327&gt;30,F327&lt;=40),"31-40",IF(AND(F327&gt;40,F327&lt;=50),"41-50",IF(AND(F327&gt;50,F327&lt;=60),"51-60",IF(AND(F327&gt;60,F327&lt;=70),"61-70",IF(AND(F327&gt;70,F327&lt;=80),"71-80",IF(AND(F327&gt;80,F327&lt;=90),"81-90",IF(F327&gt;90,"91-100"))))))))))</f>
        <v>61-70</v>
      </c>
      <c r="H327" s="42" t="s">
        <v>632</v>
      </c>
      <c r="I327" s="42" t="s">
        <v>42</v>
      </c>
      <c r="J327" s="42" t="s">
        <v>66</v>
      </c>
      <c r="K327" s="42" t="s">
        <v>44</v>
      </c>
      <c r="L327" s="42" t="s">
        <v>57</v>
      </c>
      <c r="M327" s="46">
        <v>7</v>
      </c>
      <c r="N327" s="42" t="s">
        <v>8676</v>
      </c>
      <c r="O327" s="46">
        <v>3000</v>
      </c>
      <c r="P327" s="42" t="s">
        <v>6422</v>
      </c>
      <c r="Q327" s="42" t="s">
        <v>6401</v>
      </c>
      <c r="R327" s="46">
        <v>1</v>
      </c>
      <c r="S327" s="47">
        <f t="shared" ca="1" si="42"/>
        <v>0.83</v>
      </c>
      <c r="T327" s="47">
        <f t="shared" ca="1" si="43"/>
        <v>0.83</v>
      </c>
      <c r="U327" s="47">
        <f t="shared" ca="1" si="44"/>
        <v>0.83</v>
      </c>
      <c r="V327" s="47">
        <f t="shared" ca="1" si="45"/>
        <v>0.83</v>
      </c>
      <c r="W327" s="47">
        <f>RANK(Y327,Y1:Y1001,0)</f>
        <v>326</v>
      </c>
      <c r="X327" s="48">
        <v>326</v>
      </c>
      <c r="Y327" s="49">
        <v>1.0093749999999999</v>
      </c>
    </row>
    <row r="328" spans="1:25" ht="15.75" customHeight="1" x14ac:dyDescent="0.3">
      <c r="A328" s="42" t="s">
        <v>8675</v>
      </c>
      <c r="B328" s="51"/>
      <c r="C328" s="42" t="s">
        <v>40</v>
      </c>
      <c r="D328" s="46">
        <v>17</v>
      </c>
      <c r="E328" s="44" t="s">
        <v>8674</v>
      </c>
      <c r="F328" s="45">
        <f t="shared" ca="1" si="48"/>
        <v>68.928255374492636</v>
      </c>
      <c r="G328" s="45" t="str">
        <f t="shared" ca="1" si="49"/>
        <v>61-70</v>
      </c>
      <c r="H328" s="42" t="s">
        <v>742</v>
      </c>
      <c r="I328" s="42" t="s">
        <v>50</v>
      </c>
      <c r="J328" s="42" t="s">
        <v>43</v>
      </c>
      <c r="K328" s="42" t="s">
        <v>44</v>
      </c>
      <c r="L328" s="42" t="s">
        <v>45</v>
      </c>
      <c r="M328" s="46">
        <v>18</v>
      </c>
      <c r="N328" s="42" t="s">
        <v>8673</v>
      </c>
      <c r="O328" s="46">
        <v>4503</v>
      </c>
      <c r="P328" s="42" t="s">
        <v>6406</v>
      </c>
      <c r="Q328" s="42" t="s">
        <v>6401</v>
      </c>
      <c r="R328" s="46">
        <v>4</v>
      </c>
      <c r="S328" s="47">
        <f t="shared" ca="1" si="42"/>
        <v>0.42</v>
      </c>
      <c r="T328" s="47">
        <f t="shared" ca="1" si="43"/>
        <v>0.52500000000000002</v>
      </c>
      <c r="U328" s="47">
        <f t="shared" ca="1" si="44"/>
        <v>0.52500000000000002</v>
      </c>
      <c r="V328" s="47">
        <f t="shared" ca="1" si="45"/>
        <v>0.44624999999999998</v>
      </c>
      <c r="W328" s="47">
        <f>RANK(Y328,Y1:Y1001,0)</f>
        <v>326</v>
      </c>
      <c r="X328" s="48">
        <v>326</v>
      </c>
      <c r="Y328" s="49">
        <v>1.0093749999999999</v>
      </c>
    </row>
    <row r="329" spans="1:25" ht="15.75" customHeight="1" x14ac:dyDescent="0.3">
      <c r="A329" s="42" t="s">
        <v>8672</v>
      </c>
      <c r="B329" s="42" t="s">
        <v>8671</v>
      </c>
      <c r="C329" s="42" t="s">
        <v>48</v>
      </c>
      <c r="D329" s="46">
        <v>84</v>
      </c>
      <c r="E329" s="44" t="s">
        <v>8670</v>
      </c>
      <c r="F329" s="45">
        <f t="shared" ca="1" si="48"/>
        <v>39.17757044298579</v>
      </c>
      <c r="G329" s="45" t="str">
        <f t="shared" ca="1" si="49"/>
        <v>31-40</v>
      </c>
      <c r="H329" s="42" t="s">
        <v>209</v>
      </c>
      <c r="I329" s="42" t="s">
        <v>61</v>
      </c>
      <c r="J329" s="42" t="s">
        <v>43</v>
      </c>
      <c r="K329" s="42" t="s">
        <v>44</v>
      </c>
      <c r="L329" s="42" t="s">
        <v>57</v>
      </c>
      <c r="M329" s="46">
        <v>12</v>
      </c>
      <c r="N329" s="42" t="s">
        <v>8669</v>
      </c>
      <c r="O329" s="46">
        <v>4161</v>
      </c>
      <c r="P329" s="42" t="s">
        <v>6406</v>
      </c>
      <c r="Q329" s="42" t="s">
        <v>6401</v>
      </c>
      <c r="R329" s="46">
        <v>5</v>
      </c>
      <c r="S329" s="47">
        <f t="shared" ca="1" si="42"/>
        <v>0.48</v>
      </c>
      <c r="T329" s="47">
        <f t="shared" ca="1" si="43"/>
        <v>0.48</v>
      </c>
      <c r="U329" s="47">
        <f t="shared" ca="1" si="44"/>
        <v>0.6</v>
      </c>
      <c r="V329" s="47">
        <f t="shared" ca="1" si="45"/>
        <v>0.51</v>
      </c>
      <c r="W329" s="47">
        <f>RANK(Y329,Y1:Y1001,0)</f>
        <v>326</v>
      </c>
      <c r="X329" s="48">
        <v>326</v>
      </c>
      <c r="Y329" s="49">
        <v>1.0093749999999999</v>
      </c>
    </row>
    <row r="330" spans="1:25" ht="15.75" customHeight="1" x14ac:dyDescent="0.3">
      <c r="A330" s="42" t="s">
        <v>8668</v>
      </c>
      <c r="B330" s="42" t="s">
        <v>8667</v>
      </c>
      <c r="C330" s="42" t="s">
        <v>48</v>
      </c>
      <c r="D330" s="46">
        <v>32</v>
      </c>
      <c r="E330" s="50">
        <v>28693</v>
      </c>
      <c r="F330" s="45">
        <f t="shared" ca="1" si="48"/>
        <v>42.736474552574826</v>
      </c>
      <c r="G330" s="45" t="str">
        <f t="shared" ca="1" si="49"/>
        <v>41-50</v>
      </c>
      <c r="H330" s="42" t="s">
        <v>651</v>
      </c>
      <c r="I330" s="42" t="s">
        <v>84</v>
      </c>
      <c r="J330" s="42" t="s">
        <v>66</v>
      </c>
      <c r="K330" s="42" t="s">
        <v>44</v>
      </c>
      <c r="L330" s="42" t="s">
        <v>57</v>
      </c>
      <c r="M330" s="46">
        <v>21</v>
      </c>
      <c r="N330" s="42" t="s">
        <v>8666</v>
      </c>
      <c r="O330" s="46">
        <v>4207</v>
      </c>
      <c r="P330" s="42" t="s">
        <v>6406</v>
      </c>
      <c r="Q330" s="42" t="s">
        <v>6401</v>
      </c>
      <c r="R330" s="46">
        <v>6</v>
      </c>
      <c r="S330" s="47">
        <f t="shared" ca="1" si="42"/>
        <v>0.88</v>
      </c>
      <c r="T330" s="47">
        <f t="shared" ca="1" si="43"/>
        <v>0.88</v>
      </c>
      <c r="U330" s="47">
        <f t="shared" ca="1" si="44"/>
        <v>0.88</v>
      </c>
      <c r="V330" s="47">
        <f t="shared" ca="1" si="45"/>
        <v>0.88</v>
      </c>
      <c r="W330" s="47">
        <f>RANK(Y330,Y1:Y1001,0)</f>
        <v>329</v>
      </c>
      <c r="X330" s="48">
        <v>329</v>
      </c>
      <c r="Y330" s="49">
        <v>1</v>
      </c>
    </row>
    <row r="331" spans="1:25" ht="15.75" customHeight="1" x14ac:dyDescent="0.3">
      <c r="A331" s="42" t="s">
        <v>1957</v>
      </c>
      <c r="B331" s="42" t="s">
        <v>8665</v>
      </c>
      <c r="C331" s="42" t="s">
        <v>40</v>
      </c>
      <c r="D331" s="46">
        <v>32</v>
      </c>
      <c r="E331" s="44" t="s">
        <v>8664</v>
      </c>
      <c r="F331" s="45">
        <f t="shared" ca="1" si="48"/>
        <v>48.391269073122771</v>
      </c>
      <c r="G331" s="45" t="str">
        <f t="shared" ca="1" si="49"/>
        <v>41-50</v>
      </c>
      <c r="H331" s="42" t="s">
        <v>404</v>
      </c>
      <c r="I331" s="42" t="s">
        <v>54</v>
      </c>
      <c r="J331" s="42" t="s">
        <v>43</v>
      </c>
      <c r="K331" s="42" t="s">
        <v>44</v>
      </c>
      <c r="L331" s="42" t="s">
        <v>57</v>
      </c>
      <c r="M331" s="46">
        <v>11</v>
      </c>
      <c r="N331" s="42" t="s">
        <v>8663</v>
      </c>
      <c r="O331" s="46">
        <v>2800</v>
      </c>
      <c r="P331" s="42" t="s">
        <v>6402</v>
      </c>
      <c r="Q331" s="42" t="s">
        <v>6401</v>
      </c>
      <c r="R331" s="46">
        <v>4</v>
      </c>
      <c r="S331" s="47">
        <f t="shared" ca="1" si="42"/>
        <v>0.71</v>
      </c>
      <c r="T331" s="47">
        <f t="shared" ca="1" si="43"/>
        <v>0.71</v>
      </c>
      <c r="U331" s="47">
        <f t="shared" ca="1" si="44"/>
        <v>0.71</v>
      </c>
      <c r="V331" s="47">
        <f t="shared" ca="1" si="45"/>
        <v>0.60349999999999993</v>
      </c>
      <c r="W331" s="47">
        <f>RANK(Y331,Y1:Y1001,0)</f>
        <v>329</v>
      </c>
      <c r="X331" s="48">
        <v>329</v>
      </c>
      <c r="Y331" s="49">
        <v>1</v>
      </c>
    </row>
    <row r="332" spans="1:25" ht="15.75" customHeight="1" x14ac:dyDescent="0.3">
      <c r="A332" s="42" t="s">
        <v>8662</v>
      </c>
      <c r="B332" s="51"/>
      <c r="C332" s="42" t="s">
        <v>48</v>
      </c>
      <c r="D332" s="46">
        <v>17</v>
      </c>
      <c r="E332" s="44" t="s">
        <v>8661</v>
      </c>
      <c r="F332" s="45">
        <f t="shared" ca="1" si="48"/>
        <v>21.802227977232363</v>
      </c>
      <c r="G332" s="45" t="str">
        <f t="shared" ca="1" si="49"/>
        <v>21-30</v>
      </c>
      <c r="H332" s="42" t="s">
        <v>1922</v>
      </c>
      <c r="I332" s="42" t="s">
        <v>61</v>
      </c>
      <c r="J332" s="42" t="s">
        <v>62</v>
      </c>
      <c r="K332" s="42" t="s">
        <v>44</v>
      </c>
      <c r="L332" s="42" t="s">
        <v>57</v>
      </c>
      <c r="M332" s="46">
        <v>9</v>
      </c>
      <c r="N332" s="42" t="s">
        <v>8660</v>
      </c>
      <c r="O332" s="46">
        <v>4218</v>
      </c>
      <c r="P332" s="42" t="s">
        <v>6406</v>
      </c>
      <c r="Q332" s="42" t="s">
        <v>6401</v>
      </c>
      <c r="R332" s="46">
        <v>3</v>
      </c>
      <c r="S332" s="47">
        <f t="shared" ca="1" si="42"/>
        <v>0.92</v>
      </c>
      <c r="T332" s="47">
        <f t="shared" ca="1" si="43"/>
        <v>0.92</v>
      </c>
      <c r="U332" s="47">
        <f t="shared" ca="1" si="44"/>
        <v>0.92</v>
      </c>
      <c r="V332" s="47">
        <f t="shared" ca="1" si="45"/>
        <v>0.92</v>
      </c>
      <c r="W332" s="47">
        <f>RANK(Y332,Y1:Y1001,0)</f>
        <v>329</v>
      </c>
      <c r="X332" s="48">
        <v>329</v>
      </c>
      <c r="Y332" s="49">
        <v>1</v>
      </c>
    </row>
    <row r="333" spans="1:25" ht="15.75" customHeight="1" x14ac:dyDescent="0.3">
      <c r="A333" s="42" t="s">
        <v>2959</v>
      </c>
      <c r="B333" s="42" t="s">
        <v>8659</v>
      </c>
      <c r="C333" s="42" t="s">
        <v>48</v>
      </c>
      <c r="D333" s="46">
        <v>46</v>
      </c>
      <c r="E333" s="44" t="s">
        <v>8658</v>
      </c>
      <c r="F333" s="45">
        <f t="shared" ca="1" si="48"/>
        <v>61.322775922437842</v>
      </c>
      <c r="G333" s="45" t="str">
        <f t="shared" ca="1" si="49"/>
        <v>61-70</v>
      </c>
      <c r="H333" s="42" t="s">
        <v>344</v>
      </c>
      <c r="I333" s="42" t="s">
        <v>61</v>
      </c>
      <c r="J333" s="42" t="s">
        <v>66</v>
      </c>
      <c r="K333" s="42" t="s">
        <v>44</v>
      </c>
      <c r="L333" s="42" t="s">
        <v>45</v>
      </c>
      <c r="M333" s="46">
        <v>15</v>
      </c>
      <c r="N333" s="42" t="s">
        <v>8657</v>
      </c>
      <c r="O333" s="46">
        <v>2147</v>
      </c>
      <c r="P333" s="42" t="s">
        <v>6402</v>
      </c>
      <c r="Q333" s="42" t="s">
        <v>6401</v>
      </c>
      <c r="R333" s="46">
        <v>9</v>
      </c>
      <c r="S333" s="47">
        <f t="shared" ca="1" si="42"/>
        <v>1.04</v>
      </c>
      <c r="T333" s="47">
        <f t="shared" ca="1" si="43"/>
        <v>1.3</v>
      </c>
      <c r="U333" s="47">
        <f t="shared" ca="1" si="44"/>
        <v>1.625</v>
      </c>
      <c r="V333" s="47">
        <f t="shared" ca="1" si="45"/>
        <v>1.625</v>
      </c>
      <c r="W333" s="47">
        <f>RANK(Y333,Y1:Y1001,0)</f>
        <v>329</v>
      </c>
      <c r="X333" s="48">
        <v>329</v>
      </c>
      <c r="Y333" s="49">
        <v>1</v>
      </c>
    </row>
    <row r="334" spans="1:25" ht="15.75" customHeight="1" x14ac:dyDescent="0.3">
      <c r="A334" s="42" t="s">
        <v>8656</v>
      </c>
      <c r="B334" s="42" t="s">
        <v>8655</v>
      </c>
      <c r="C334" s="42" t="s">
        <v>48</v>
      </c>
      <c r="D334" s="46">
        <v>64</v>
      </c>
      <c r="E334" s="44" t="s">
        <v>8654</v>
      </c>
      <c r="F334" s="45">
        <f t="shared" ca="1" si="48"/>
        <v>23.539214278602227</v>
      </c>
      <c r="G334" s="45" t="str">
        <f t="shared" ca="1" si="49"/>
        <v>21-30</v>
      </c>
      <c r="H334" s="42" t="s">
        <v>465</v>
      </c>
      <c r="I334" s="42" t="s">
        <v>164</v>
      </c>
      <c r="J334" s="42" t="s">
        <v>43</v>
      </c>
      <c r="K334" s="42" t="s">
        <v>44</v>
      </c>
      <c r="L334" s="42" t="s">
        <v>45</v>
      </c>
      <c r="M334" s="46">
        <v>7</v>
      </c>
      <c r="N334" s="42" t="s">
        <v>8653</v>
      </c>
      <c r="O334" s="46">
        <v>3013</v>
      </c>
      <c r="P334" s="42" t="s">
        <v>6422</v>
      </c>
      <c r="Q334" s="42" t="s">
        <v>6401</v>
      </c>
      <c r="R334" s="46">
        <v>8</v>
      </c>
      <c r="S334" s="47">
        <f t="shared" ca="1" si="42"/>
        <v>0.45</v>
      </c>
      <c r="T334" s="47">
        <f t="shared" ca="1" si="43"/>
        <v>0.5625</v>
      </c>
      <c r="U334" s="47">
        <f t="shared" ca="1" si="44"/>
        <v>0.5625</v>
      </c>
      <c r="V334" s="47">
        <f t="shared" ca="1" si="45"/>
        <v>0.47812499999999997</v>
      </c>
      <c r="W334" s="47">
        <f>RANK(Y334,Y1:Y1001,0)</f>
        <v>329</v>
      </c>
      <c r="X334" s="48">
        <v>329</v>
      </c>
      <c r="Y334" s="49">
        <v>1</v>
      </c>
    </row>
    <row r="335" spans="1:25" ht="15.75" customHeight="1" x14ac:dyDescent="0.3">
      <c r="A335" s="42" t="s">
        <v>8652</v>
      </c>
      <c r="B335" s="42" t="s">
        <v>3502</v>
      </c>
      <c r="C335" s="42" t="s">
        <v>48</v>
      </c>
      <c r="D335" s="46">
        <v>33</v>
      </c>
      <c r="E335" s="44" t="s">
        <v>8651</v>
      </c>
      <c r="F335" s="45">
        <f t="shared" ca="1" si="48"/>
        <v>42.889899210109078</v>
      </c>
      <c r="G335" s="45" t="str">
        <f t="shared" ca="1" si="49"/>
        <v>41-50</v>
      </c>
      <c r="H335" s="42" t="s">
        <v>71</v>
      </c>
      <c r="I335" s="42" t="s">
        <v>65</v>
      </c>
      <c r="J335" s="42" t="s">
        <v>62</v>
      </c>
      <c r="K335" s="42" t="s">
        <v>44</v>
      </c>
      <c r="L335" s="42" t="s">
        <v>45</v>
      </c>
      <c r="M335" s="46">
        <v>9</v>
      </c>
      <c r="N335" s="42" t="s">
        <v>8650</v>
      </c>
      <c r="O335" s="46">
        <v>3630</v>
      </c>
      <c r="P335" s="42" t="s">
        <v>6422</v>
      </c>
      <c r="Q335" s="42" t="s">
        <v>6401</v>
      </c>
      <c r="R335" s="46">
        <v>2</v>
      </c>
      <c r="S335" s="47">
        <f t="shared" ca="1" si="42"/>
        <v>0.48</v>
      </c>
      <c r="T335" s="47">
        <f t="shared" ca="1" si="43"/>
        <v>0.6</v>
      </c>
      <c r="U335" s="47">
        <f t="shared" ca="1" si="44"/>
        <v>0.6</v>
      </c>
      <c r="V335" s="47">
        <f t="shared" ca="1" si="45"/>
        <v>0.6</v>
      </c>
      <c r="W335" s="47">
        <f>RANK(Y335,Y1:Y1001,0)</f>
        <v>334</v>
      </c>
      <c r="X335" s="48">
        <v>334</v>
      </c>
      <c r="Y335" s="49">
        <v>0.9987499999999998</v>
      </c>
    </row>
    <row r="336" spans="1:25" ht="15.75" customHeight="1" x14ac:dyDescent="0.3">
      <c r="A336" s="42" t="s">
        <v>6072</v>
      </c>
      <c r="B336" s="42" t="s">
        <v>8649</v>
      </c>
      <c r="C336" s="42" t="s">
        <v>40</v>
      </c>
      <c r="D336" s="46">
        <v>62</v>
      </c>
      <c r="E336" s="44" t="s">
        <v>8648</v>
      </c>
      <c r="F336" s="45">
        <f t="shared" ca="1" si="48"/>
        <v>75.711817018328247</v>
      </c>
      <c r="G336" s="45" t="str">
        <f t="shared" ca="1" si="49"/>
        <v>71-80</v>
      </c>
      <c r="H336" s="42" t="s">
        <v>387</v>
      </c>
      <c r="I336" s="42" t="s">
        <v>50</v>
      </c>
      <c r="J336" s="42" t="s">
        <v>43</v>
      </c>
      <c r="K336" s="42" t="s">
        <v>44</v>
      </c>
      <c r="L336" s="42" t="s">
        <v>45</v>
      </c>
      <c r="M336" s="46">
        <v>15</v>
      </c>
      <c r="N336" s="42" t="s">
        <v>8647</v>
      </c>
      <c r="O336" s="46">
        <v>2011</v>
      </c>
      <c r="P336" s="42" t="s">
        <v>6402</v>
      </c>
      <c r="Q336" s="42" t="s">
        <v>6401</v>
      </c>
      <c r="R336" s="46">
        <v>10</v>
      </c>
      <c r="S336" s="47">
        <f t="shared" ca="1" si="42"/>
        <v>0.42</v>
      </c>
      <c r="T336" s="47">
        <f t="shared" ca="1" si="43"/>
        <v>0.52500000000000002</v>
      </c>
      <c r="U336" s="47">
        <f t="shared" ca="1" si="44"/>
        <v>0.65625</v>
      </c>
      <c r="V336" s="47">
        <f t="shared" ca="1" si="45"/>
        <v>0.55781249999999993</v>
      </c>
      <c r="W336" s="47">
        <f>RANK(Y336,Y1:Y1001,0)</f>
        <v>334</v>
      </c>
      <c r="X336" s="48">
        <v>334</v>
      </c>
      <c r="Y336" s="49">
        <v>0.9987499999999998</v>
      </c>
    </row>
    <row r="337" spans="1:25" ht="15.75" customHeight="1" x14ac:dyDescent="0.3">
      <c r="A337" s="42" t="s">
        <v>8646</v>
      </c>
      <c r="B337" s="42" t="s">
        <v>8645</v>
      </c>
      <c r="C337" s="42" t="s">
        <v>48</v>
      </c>
      <c r="D337" s="46">
        <v>81</v>
      </c>
      <c r="E337" s="44" t="s">
        <v>8644</v>
      </c>
      <c r="F337" s="45">
        <f t="shared" ca="1" si="48"/>
        <v>77.662501949835104</v>
      </c>
      <c r="G337" s="45" t="str">
        <f t="shared" ca="1" si="49"/>
        <v>71-80</v>
      </c>
      <c r="H337" s="42" t="s">
        <v>301</v>
      </c>
      <c r="I337" s="42" t="s">
        <v>84</v>
      </c>
      <c r="J337" s="42" t="s">
        <v>43</v>
      </c>
      <c r="K337" s="42" t="s">
        <v>44</v>
      </c>
      <c r="L337" s="42" t="s">
        <v>57</v>
      </c>
      <c r="M337" s="46">
        <v>7</v>
      </c>
      <c r="N337" s="42" t="s">
        <v>8643</v>
      </c>
      <c r="O337" s="46">
        <v>2145</v>
      </c>
      <c r="P337" s="42" t="s">
        <v>6402</v>
      </c>
      <c r="Q337" s="42" t="s">
        <v>6401</v>
      </c>
      <c r="R337" s="46">
        <v>9</v>
      </c>
      <c r="S337" s="47">
        <f t="shared" ca="1" si="42"/>
        <v>0.55000000000000004</v>
      </c>
      <c r="T337" s="47">
        <f t="shared" ca="1" si="43"/>
        <v>0.55000000000000004</v>
      </c>
      <c r="U337" s="47">
        <f t="shared" ca="1" si="44"/>
        <v>0.6875</v>
      </c>
      <c r="V337" s="47">
        <f t="shared" ca="1" si="45"/>
        <v>0.58437499999999998</v>
      </c>
      <c r="W337" s="47">
        <f>RANK(Y337,Y1:Y1001,0)</f>
        <v>334</v>
      </c>
      <c r="X337" s="48">
        <v>334</v>
      </c>
      <c r="Y337" s="49">
        <v>0.9987499999999998</v>
      </c>
    </row>
    <row r="338" spans="1:25" ht="15.75" customHeight="1" x14ac:dyDescent="0.3">
      <c r="A338" s="42" t="s">
        <v>225</v>
      </c>
      <c r="B338" s="42" t="s">
        <v>6384</v>
      </c>
      <c r="C338" s="42" t="s">
        <v>40</v>
      </c>
      <c r="D338" s="46">
        <v>8</v>
      </c>
      <c r="E338" s="44" t="s">
        <v>8642</v>
      </c>
      <c r="F338" s="45">
        <f t="shared" ca="1" si="48"/>
        <v>21.465241675862501</v>
      </c>
      <c r="G338" s="45" t="str">
        <f t="shared" ca="1" si="49"/>
        <v>21-30</v>
      </c>
      <c r="H338" s="42" t="s">
        <v>425</v>
      </c>
      <c r="I338" s="42" t="s">
        <v>50</v>
      </c>
      <c r="J338" s="42" t="s">
        <v>43</v>
      </c>
      <c r="K338" s="42" t="s">
        <v>44</v>
      </c>
      <c r="L338" s="42" t="s">
        <v>45</v>
      </c>
      <c r="M338" s="46">
        <v>16</v>
      </c>
      <c r="N338" s="42" t="s">
        <v>8641</v>
      </c>
      <c r="O338" s="46">
        <v>3029</v>
      </c>
      <c r="P338" s="42" t="s">
        <v>6422</v>
      </c>
      <c r="Q338" s="42" t="s">
        <v>6401</v>
      </c>
      <c r="R338" s="46">
        <v>7</v>
      </c>
      <c r="S338" s="47">
        <f t="shared" ca="1" si="42"/>
        <v>0.47</v>
      </c>
      <c r="T338" s="47">
        <f t="shared" ca="1" si="43"/>
        <v>0.58749999999999991</v>
      </c>
      <c r="U338" s="47">
        <f t="shared" ca="1" si="44"/>
        <v>0.58749999999999991</v>
      </c>
      <c r="V338" s="47">
        <f t="shared" ca="1" si="45"/>
        <v>0.4993749999999999</v>
      </c>
      <c r="W338" s="47">
        <f>RANK(Y338,Y1:Y1001,0)</f>
        <v>334</v>
      </c>
      <c r="X338" s="48">
        <v>334</v>
      </c>
      <c r="Y338" s="49">
        <v>0.9987499999999998</v>
      </c>
    </row>
    <row r="339" spans="1:25" ht="15.75" customHeight="1" x14ac:dyDescent="0.3">
      <c r="A339" s="42" t="s">
        <v>8640</v>
      </c>
      <c r="B339" s="42" t="s">
        <v>8639</v>
      </c>
      <c r="C339" s="42" t="s">
        <v>48</v>
      </c>
      <c r="D339" s="46">
        <v>53</v>
      </c>
      <c r="E339" s="44" t="s">
        <v>8638</v>
      </c>
      <c r="F339" s="45">
        <f t="shared" ca="1" si="48"/>
        <v>45.229625237506333</v>
      </c>
      <c r="G339" s="45" t="str">
        <f t="shared" ca="1" si="49"/>
        <v>41-50</v>
      </c>
      <c r="H339" s="42" t="s">
        <v>212</v>
      </c>
      <c r="I339" s="42" t="s">
        <v>61</v>
      </c>
      <c r="J339" s="42" t="s">
        <v>62</v>
      </c>
      <c r="K339" s="42" t="s">
        <v>44</v>
      </c>
      <c r="L339" s="42" t="s">
        <v>57</v>
      </c>
      <c r="M339" s="46">
        <v>14</v>
      </c>
      <c r="N339" s="42" t="s">
        <v>8637</v>
      </c>
      <c r="O339" s="46">
        <v>3207</v>
      </c>
      <c r="P339" s="42" t="s">
        <v>6422</v>
      </c>
      <c r="Q339" s="42" t="s">
        <v>6401</v>
      </c>
      <c r="R339" s="46">
        <v>8</v>
      </c>
      <c r="S339" s="47">
        <f t="shared" ca="1" si="42"/>
        <v>0.75</v>
      </c>
      <c r="T339" s="47">
        <f t="shared" ca="1" si="43"/>
        <v>0.75</v>
      </c>
      <c r="U339" s="47">
        <f t="shared" ca="1" si="44"/>
        <v>0.75</v>
      </c>
      <c r="V339" s="47">
        <f t="shared" ca="1" si="45"/>
        <v>0.75</v>
      </c>
      <c r="W339" s="47">
        <f>RANK(Y339,Y1:Y1001,0)</f>
        <v>338</v>
      </c>
      <c r="X339" s="48">
        <v>338</v>
      </c>
      <c r="Y339" s="49">
        <v>0.99609375</v>
      </c>
    </row>
    <row r="340" spans="1:25" ht="15.75" customHeight="1" x14ac:dyDescent="0.3">
      <c r="A340" s="42" t="s">
        <v>3258</v>
      </c>
      <c r="B340" s="42" t="s">
        <v>8636</v>
      </c>
      <c r="C340" s="42" t="s">
        <v>48</v>
      </c>
      <c r="D340" s="46">
        <v>18</v>
      </c>
      <c r="E340" s="44" t="s">
        <v>8635</v>
      </c>
      <c r="F340" s="45">
        <f t="shared" ca="1" si="48"/>
        <v>64.840584141615921</v>
      </c>
      <c r="G340" s="45" t="str">
        <f t="shared" ca="1" si="49"/>
        <v>61-70</v>
      </c>
      <c r="H340" s="51"/>
      <c r="I340" s="42" t="s">
        <v>84</v>
      </c>
      <c r="J340" s="42" t="s">
        <v>43</v>
      </c>
      <c r="K340" s="42" t="s">
        <v>44</v>
      </c>
      <c r="L340" s="42" t="s">
        <v>45</v>
      </c>
      <c r="M340" s="46">
        <v>18</v>
      </c>
      <c r="N340" s="42" t="s">
        <v>8634</v>
      </c>
      <c r="O340" s="46">
        <v>2640</v>
      </c>
      <c r="P340" s="42" t="s">
        <v>6402</v>
      </c>
      <c r="Q340" s="42" t="s">
        <v>6401</v>
      </c>
      <c r="R340" s="46">
        <v>4</v>
      </c>
      <c r="S340" s="47">
        <f t="shared" ca="1" si="42"/>
        <v>0.48</v>
      </c>
      <c r="T340" s="47">
        <f t="shared" ca="1" si="43"/>
        <v>0.6</v>
      </c>
      <c r="U340" s="47">
        <f t="shared" ca="1" si="44"/>
        <v>0.6</v>
      </c>
      <c r="V340" s="47">
        <f t="shared" ca="1" si="45"/>
        <v>0.51</v>
      </c>
      <c r="W340" s="47">
        <f>RANK(Y340,Y1:Y1001,0)</f>
        <v>338</v>
      </c>
      <c r="X340" s="48">
        <v>338</v>
      </c>
      <c r="Y340" s="49">
        <v>0.99609375</v>
      </c>
    </row>
    <row r="341" spans="1:25" ht="15.75" customHeight="1" x14ac:dyDescent="0.3">
      <c r="A341" s="42" t="s">
        <v>8633</v>
      </c>
      <c r="B341" s="42" t="s">
        <v>8632</v>
      </c>
      <c r="C341" s="42" t="s">
        <v>40</v>
      </c>
      <c r="D341" s="46">
        <v>80</v>
      </c>
      <c r="E341" s="44" t="s">
        <v>8631</v>
      </c>
      <c r="F341" s="45">
        <f t="shared" ca="1" si="48"/>
        <v>46.057022497780309</v>
      </c>
      <c r="G341" s="45" t="str">
        <f t="shared" ca="1" si="49"/>
        <v>41-50</v>
      </c>
      <c r="H341" s="42" t="s">
        <v>124</v>
      </c>
      <c r="I341" s="42" t="s">
        <v>61</v>
      </c>
      <c r="J341" s="42" t="s">
        <v>66</v>
      </c>
      <c r="K341" s="42" t="s">
        <v>44</v>
      </c>
      <c r="L341" s="42" t="s">
        <v>45</v>
      </c>
      <c r="M341" s="46">
        <v>7</v>
      </c>
      <c r="N341" s="42" t="s">
        <v>8630</v>
      </c>
      <c r="O341" s="46">
        <v>3059</v>
      </c>
      <c r="P341" s="42" t="s">
        <v>6422</v>
      </c>
      <c r="Q341" s="42" t="s">
        <v>6401</v>
      </c>
      <c r="R341" s="46">
        <v>9</v>
      </c>
      <c r="S341" s="47">
        <f t="shared" ca="1" si="42"/>
        <v>0.77</v>
      </c>
      <c r="T341" s="47">
        <f t="shared" ca="1" si="43"/>
        <v>0.96250000000000002</v>
      </c>
      <c r="U341" s="47">
        <f t="shared" ca="1" si="44"/>
        <v>1.203125</v>
      </c>
      <c r="V341" s="47">
        <f t="shared" ca="1" si="45"/>
        <v>1.203125</v>
      </c>
      <c r="W341" s="47">
        <f>RANK(Y341,Y1:Y1001,0)</f>
        <v>338</v>
      </c>
      <c r="X341" s="48">
        <v>338</v>
      </c>
      <c r="Y341" s="49">
        <v>0.99609375</v>
      </c>
    </row>
    <row r="342" spans="1:25" ht="15.75" customHeight="1" x14ac:dyDescent="0.3">
      <c r="A342" s="42" t="s">
        <v>856</v>
      </c>
      <c r="B342" s="42" t="s">
        <v>8629</v>
      </c>
      <c r="C342" s="42" t="s">
        <v>40</v>
      </c>
      <c r="D342" s="46">
        <v>93</v>
      </c>
      <c r="E342" s="44" t="s">
        <v>8628</v>
      </c>
      <c r="F342" s="45">
        <f t="shared" ca="1" si="48"/>
        <v>51.525515648465237</v>
      </c>
      <c r="G342" s="45" t="str">
        <f t="shared" ca="1" si="49"/>
        <v>51-60</v>
      </c>
      <c r="H342" s="42" t="s">
        <v>847</v>
      </c>
      <c r="I342" s="42" t="s">
        <v>42</v>
      </c>
      <c r="J342" s="42" t="s">
        <v>62</v>
      </c>
      <c r="K342" s="42" t="s">
        <v>44</v>
      </c>
      <c r="L342" s="42" t="s">
        <v>45</v>
      </c>
      <c r="M342" s="46">
        <v>17</v>
      </c>
      <c r="N342" s="42" t="s">
        <v>8627</v>
      </c>
      <c r="O342" s="46">
        <v>4560</v>
      </c>
      <c r="P342" s="42" t="s">
        <v>6406</v>
      </c>
      <c r="Q342" s="42" t="s">
        <v>6401</v>
      </c>
      <c r="R342" s="46">
        <v>3</v>
      </c>
      <c r="S342" s="47">
        <f t="shared" ca="1" si="42"/>
        <v>0.74</v>
      </c>
      <c r="T342" s="47">
        <f t="shared" ca="1" si="43"/>
        <v>0.92500000000000004</v>
      </c>
      <c r="U342" s="47">
        <f t="shared" ca="1" si="44"/>
        <v>1.15625</v>
      </c>
      <c r="V342" s="47">
        <f t="shared" ca="1" si="45"/>
        <v>1.15625</v>
      </c>
      <c r="W342" s="47">
        <f>RANK(Y342,Y1:Y1001,0)</f>
        <v>341</v>
      </c>
      <c r="X342" s="48">
        <v>341</v>
      </c>
      <c r="Y342" s="49">
        <v>0.99</v>
      </c>
    </row>
    <row r="343" spans="1:25" ht="15.75" customHeight="1" x14ac:dyDescent="0.3">
      <c r="A343" s="42" t="s">
        <v>8626</v>
      </c>
      <c r="B343" s="42" t="s">
        <v>8625</v>
      </c>
      <c r="C343" s="42" t="s">
        <v>40</v>
      </c>
      <c r="D343" s="46">
        <v>38</v>
      </c>
      <c r="E343" s="44" t="s">
        <v>8624</v>
      </c>
      <c r="F343" s="45">
        <f t="shared" ca="1" si="48"/>
        <v>52.352912908739214</v>
      </c>
      <c r="G343" s="45" t="str">
        <f t="shared" ca="1" si="49"/>
        <v>51-60</v>
      </c>
      <c r="H343" s="42" t="s">
        <v>1005</v>
      </c>
      <c r="I343" s="42" t="s">
        <v>56</v>
      </c>
      <c r="J343" s="42" t="s">
        <v>43</v>
      </c>
      <c r="K343" s="42" t="s">
        <v>44</v>
      </c>
      <c r="L343" s="42" t="s">
        <v>45</v>
      </c>
      <c r="M343" s="46">
        <v>11</v>
      </c>
      <c r="N343" s="42" t="s">
        <v>8623</v>
      </c>
      <c r="O343" s="46">
        <v>3163</v>
      </c>
      <c r="P343" s="42" t="s">
        <v>6422</v>
      </c>
      <c r="Q343" s="42" t="s">
        <v>6401</v>
      </c>
      <c r="R343" s="46">
        <v>10</v>
      </c>
      <c r="S343" s="47">
        <f t="shared" ca="1" si="42"/>
        <v>0.8</v>
      </c>
      <c r="T343" s="47">
        <f t="shared" ca="1" si="43"/>
        <v>1</v>
      </c>
      <c r="U343" s="47">
        <f t="shared" ca="1" si="44"/>
        <v>1.25</v>
      </c>
      <c r="V343" s="47">
        <f t="shared" ca="1" si="45"/>
        <v>1.0625</v>
      </c>
      <c r="W343" s="47">
        <f>RANK(Y343,Y1:Y1001,0)</f>
        <v>341</v>
      </c>
      <c r="X343" s="48">
        <v>341</v>
      </c>
      <c r="Y343" s="49">
        <v>0.99</v>
      </c>
    </row>
    <row r="344" spans="1:25" ht="15.75" customHeight="1" x14ac:dyDescent="0.3">
      <c r="A344" s="42" t="s">
        <v>8622</v>
      </c>
      <c r="B344" s="42" t="s">
        <v>8621</v>
      </c>
      <c r="C344" s="42" t="s">
        <v>48</v>
      </c>
      <c r="D344" s="46">
        <v>84</v>
      </c>
      <c r="E344" s="44" t="s">
        <v>8620</v>
      </c>
      <c r="F344" s="45">
        <f t="shared" ca="1" si="48"/>
        <v>69.404967703259757</v>
      </c>
      <c r="G344" s="45" t="str">
        <f t="shared" ca="1" si="49"/>
        <v>61-70</v>
      </c>
      <c r="H344" s="42" t="s">
        <v>266</v>
      </c>
      <c r="I344" s="42" t="s">
        <v>56</v>
      </c>
      <c r="J344" s="42" t="s">
        <v>62</v>
      </c>
      <c r="K344" s="42" t="s">
        <v>44</v>
      </c>
      <c r="L344" s="42" t="s">
        <v>57</v>
      </c>
      <c r="M344" s="46">
        <v>10</v>
      </c>
      <c r="N344" s="42" t="s">
        <v>8619</v>
      </c>
      <c r="O344" s="46">
        <v>4078</v>
      </c>
      <c r="P344" s="42" t="s">
        <v>6406</v>
      </c>
      <c r="Q344" s="42" t="s">
        <v>6401</v>
      </c>
      <c r="R344" s="46">
        <v>6</v>
      </c>
      <c r="S344" s="47">
        <f t="shared" ca="1" si="42"/>
        <v>0.8</v>
      </c>
      <c r="T344" s="47">
        <f t="shared" ca="1" si="43"/>
        <v>0.8</v>
      </c>
      <c r="U344" s="47">
        <f t="shared" ca="1" si="44"/>
        <v>1</v>
      </c>
      <c r="V344" s="47">
        <f t="shared" ca="1" si="45"/>
        <v>1</v>
      </c>
      <c r="W344" s="47">
        <f>RANK(Y344,Y1:Y1001,0)</f>
        <v>341</v>
      </c>
      <c r="X344" s="48">
        <v>341</v>
      </c>
      <c r="Y344" s="49">
        <v>0.99</v>
      </c>
    </row>
    <row r="345" spans="1:25" ht="15.75" customHeight="1" x14ac:dyDescent="0.3">
      <c r="A345" s="42" t="s">
        <v>8618</v>
      </c>
      <c r="B345" s="42" t="s">
        <v>6106</v>
      </c>
      <c r="C345" s="42" t="s">
        <v>40</v>
      </c>
      <c r="D345" s="46">
        <v>22</v>
      </c>
      <c r="E345" s="44" t="s">
        <v>8617</v>
      </c>
      <c r="F345" s="45">
        <f t="shared" ca="1" si="48"/>
        <v>81.344693730657013</v>
      </c>
      <c r="G345" s="45" t="str">
        <f t="shared" ca="1" si="49"/>
        <v>81-90</v>
      </c>
      <c r="H345" s="42" t="s">
        <v>571</v>
      </c>
      <c r="I345" s="42" t="s">
        <v>84</v>
      </c>
      <c r="J345" s="42" t="s">
        <v>43</v>
      </c>
      <c r="K345" s="42" t="s">
        <v>44</v>
      </c>
      <c r="L345" s="42" t="s">
        <v>45</v>
      </c>
      <c r="M345" s="46">
        <v>16</v>
      </c>
      <c r="N345" s="42" t="s">
        <v>8616</v>
      </c>
      <c r="O345" s="46">
        <v>4075</v>
      </c>
      <c r="P345" s="42" t="s">
        <v>6406</v>
      </c>
      <c r="Q345" s="42" t="s">
        <v>6401</v>
      </c>
      <c r="R345" s="46">
        <v>10</v>
      </c>
      <c r="S345" s="47">
        <f t="shared" ca="1" si="42"/>
        <v>0.87</v>
      </c>
      <c r="T345" s="47">
        <f t="shared" ca="1" si="43"/>
        <v>1.0874999999999999</v>
      </c>
      <c r="U345" s="47">
        <f t="shared" ca="1" si="44"/>
        <v>1.359375</v>
      </c>
      <c r="V345" s="47">
        <f t="shared" ca="1" si="45"/>
        <v>1.15546875</v>
      </c>
      <c r="W345" s="47">
        <f>RANK(Y345,Y1:Y1001,0)</f>
        <v>341</v>
      </c>
      <c r="X345" s="48">
        <v>341</v>
      </c>
      <c r="Y345" s="49">
        <v>0.99</v>
      </c>
    </row>
    <row r="346" spans="1:25" ht="15.75" customHeight="1" x14ac:dyDescent="0.3">
      <c r="A346" s="42" t="s">
        <v>5605</v>
      </c>
      <c r="B346" s="42" t="s">
        <v>8615</v>
      </c>
      <c r="C346" s="42" t="s">
        <v>48</v>
      </c>
      <c r="D346" s="46">
        <v>17</v>
      </c>
      <c r="E346" s="44" t="s">
        <v>8614</v>
      </c>
      <c r="F346" s="45">
        <f t="shared" ca="1" si="48"/>
        <v>56.558392360794009</v>
      </c>
      <c r="G346" s="45" t="str">
        <f t="shared" ca="1" si="49"/>
        <v>51-60</v>
      </c>
      <c r="H346" s="42" t="s">
        <v>74</v>
      </c>
      <c r="I346" s="42" t="s">
        <v>84</v>
      </c>
      <c r="J346" s="42" t="s">
        <v>62</v>
      </c>
      <c r="K346" s="42" t="s">
        <v>44</v>
      </c>
      <c r="L346" s="42" t="s">
        <v>45</v>
      </c>
      <c r="M346" s="46">
        <v>13</v>
      </c>
      <c r="N346" s="42" t="s">
        <v>8613</v>
      </c>
      <c r="O346" s="46">
        <v>4055</v>
      </c>
      <c r="P346" s="42" t="s">
        <v>6406</v>
      </c>
      <c r="Q346" s="42" t="s">
        <v>6401</v>
      </c>
      <c r="R346" s="46">
        <v>7</v>
      </c>
      <c r="S346" s="47">
        <f t="shared" ca="1" si="42"/>
        <v>0.64</v>
      </c>
      <c r="T346" s="47">
        <f t="shared" ca="1" si="43"/>
        <v>0.8</v>
      </c>
      <c r="U346" s="47">
        <f t="shared" ca="1" si="44"/>
        <v>0.8</v>
      </c>
      <c r="V346" s="47">
        <f t="shared" ca="1" si="45"/>
        <v>0.8</v>
      </c>
      <c r="W346" s="47">
        <f>RANK(Y346,Y1:Y1001,0)</f>
        <v>345</v>
      </c>
      <c r="X346" s="48">
        <v>345</v>
      </c>
      <c r="Y346" s="49">
        <v>0.98812500000000003</v>
      </c>
    </row>
    <row r="347" spans="1:25" ht="15.75" customHeight="1" x14ac:dyDescent="0.3">
      <c r="A347" s="42" t="s">
        <v>8612</v>
      </c>
      <c r="B347" s="42" t="s">
        <v>8611</v>
      </c>
      <c r="C347" s="42" t="s">
        <v>40</v>
      </c>
      <c r="D347" s="46">
        <v>71</v>
      </c>
      <c r="E347" s="44" t="s">
        <v>8610</v>
      </c>
      <c r="F347" s="45">
        <f t="shared" ca="1" si="48"/>
        <v>69.021406059424137</v>
      </c>
      <c r="G347" s="45" t="str">
        <f t="shared" ca="1" si="49"/>
        <v>61-70</v>
      </c>
      <c r="H347" s="51"/>
      <c r="I347" s="42" t="s">
        <v>56</v>
      </c>
      <c r="J347" s="42" t="s">
        <v>43</v>
      </c>
      <c r="K347" s="42" t="s">
        <v>44</v>
      </c>
      <c r="L347" s="42" t="s">
        <v>45</v>
      </c>
      <c r="M347" s="46">
        <v>7</v>
      </c>
      <c r="N347" s="42" t="s">
        <v>8609</v>
      </c>
      <c r="O347" s="46">
        <v>2750</v>
      </c>
      <c r="P347" s="42" t="s">
        <v>6402</v>
      </c>
      <c r="Q347" s="42" t="s">
        <v>6401</v>
      </c>
      <c r="R347" s="46">
        <v>8</v>
      </c>
      <c r="S347" s="47">
        <f t="shared" ca="1" si="42"/>
        <v>0.53</v>
      </c>
      <c r="T347" s="47">
        <f t="shared" ca="1" si="43"/>
        <v>0.66250000000000009</v>
      </c>
      <c r="U347" s="47">
        <f t="shared" ca="1" si="44"/>
        <v>0.66250000000000009</v>
      </c>
      <c r="V347" s="47">
        <f t="shared" ca="1" si="45"/>
        <v>0.5631250000000001</v>
      </c>
      <c r="W347" s="47">
        <f>RANK(Y347,Y1:Y1001,0)</f>
        <v>345</v>
      </c>
      <c r="X347" s="48">
        <v>345</v>
      </c>
      <c r="Y347" s="49">
        <v>0.98812500000000003</v>
      </c>
    </row>
    <row r="348" spans="1:25" ht="15.75" customHeight="1" x14ac:dyDescent="0.3">
      <c r="A348" s="42" t="s">
        <v>5163</v>
      </c>
      <c r="B348" s="42" t="s">
        <v>8608</v>
      </c>
      <c r="C348" s="42" t="s">
        <v>40</v>
      </c>
      <c r="D348" s="46">
        <v>43</v>
      </c>
      <c r="E348" s="44" t="s">
        <v>6821</v>
      </c>
      <c r="F348" s="45">
        <f t="shared" ca="1" si="48"/>
        <v>79.763871812848805</v>
      </c>
      <c r="G348" s="45" t="str">
        <f t="shared" ca="1" si="49"/>
        <v>71-80</v>
      </c>
      <c r="H348" s="42" t="s">
        <v>362</v>
      </c>
      <c r="I348" s="42" t="s">
        <v>54</v>
      </c>
      <c r="J348" s="42" t="s">
        <v>43</v>
      </c>
      <c r="K348" s="42" t="s">
        <v>44</v>
      </c>
      <c r="L348" s="42" t="s">
        <v>45</v>
      </c>
      <c r="M348" s="46">
        <v>7</v>
      </c>
      <c r="N348" s="42" t="s">
        <v>8607</v>
      </c>
      <c r="O348" s="46">
        <v>2256</v>
      </c>
      <c r="P348" s="42" t="s">
        <v>6402</v>
      </c>
      <c r="Q348" s="42" t="s">
        <v>6401</v>
      </c>
      <c r="R348" s="46">
        <v>9</v>
      </c>
      <c r="S348" s="47">
        <f t="shared" ca="1" si="42"/>
        <v>0.51</v>
      </c>
      <c r="T348" s="47">
        <f t="shared" ca="1" si="43"/>
        <v>0.63749999999999996</v>
      </c>
      <c r="U348" s="47">
        <f t="shared" ca="1" si="44"/>
        <v>0.796875</v>
      </c>
      <c r="V348" s="47">
        <f t="shared" ca="1" si="45"/>
        <v>0.67734375000000002</v>
      </c>
      <c r="W348" s="47">
        <f>RANK(Y348,Y1:Y1001,0)</f>
        <v>345</v>
      </c>
      <c r="X348" s="48">
        <v>345</v>
      </c>
      <c r="Y348" s="49">
        <v>0.98812500000000003</v>
      </c>
    </row>
    <row r="349" spans="1:25" ht="15.75" customHeight="1" x14ac:dyDescent="0.3">
      <c r="A349" s="42" t="s">
        <v>5630</v>
      </c>
      <c r="B349" s="42" t="s">
        <v>7827</v>
      </c>
      <c r="C349" s="42" t="s">
        <v>48</v>
      </c>
      <c r="D349" s="46">
        <v>22</v>
      </c>
      <c r="E349" s="44" t="s">
        <v>8606</v>
      </c>
      <c r="F349" s="45">
        <f t="shared" ca="1" si="48"/>
        <v>60.188529347095375</v>
      </c>
      <c r="G349" s="45" t="str">
        <f t="shared" ca="1" si="49"/>
        <v>61-70</v>
      </c>
      <c r="H349" s="42" t="s">
        <v>1005</v>
      </c>
      <c r="I349" s="42" t="s">
        <v>50</v>
      </c>
      <c r="J349" s="42" t="s">
        <v>66</v>
      </c>
      <c r="K349" s="42" t="s">
        <v>44</v>
      </c>
      <c r="L349" s="42" t="s">
        <v>45</v>
      </c>
      <c r="M349" s="46">
        <v>17</v>
      </c>
      <c r="N349" s="42" t="s">
        <v>8605</v>
      </c>
      <c r="O349" s="46">
        <v>4158</v>
      </c>
      <c r="P349" s="42" t="s">
        <v>6406</v>
      </c>
      <c r="Q349" s="42" t="s">
        <v>6401</v>
      </c>
      <c r="R349" s="46">
        <v>6</v>
      </c>
      <c r="S349" s="47">
        <f t="shared" ca="1" si="42"/>
        <v>0.99</v>
      </c>
      <c r="T349" s="47">
        <f t="shared" ca="1" si="43"/>
        <v>1.2375</v>
      </c>
      <c r="U349" s="47">
        <f t="shared" ca="1" si="44"/>
        <v>1.2375</v>
      </c>
      <c r="V349" s="47">
        <f t="shared" ca="1" si="45"/>
        <v>1.2375</v>
      </c>
      <c r="W349" s="47">
        <f>RANK(Y349,Y1:Y1001,0)</f>
        <v>345</v>
      </c>
      <c r="X349" s="48">
        <v>345</v>
      </c>
      <c r="Y349" s="49">
        <v>0.98812500000000003</v>
      </c>
    </row>
    <row r="350" spans="1:25" ht="15.75" customHeight="1" x14ac:dyDescent="0.3">
      <c r="A350" s="42" t="s">
        <v>8604</v>
      </c>
      <c r="B350" s="42" t="s">
        <v>8603</v>
      </c>
      <c r="C350" s="42" t="s">
        <v>40</v>
      </c>
      <c r="D350" s="46">
        <v>11</v>
      </c>
      <c r="E350" s="44" t="s">
        <v>8602</v>
      </c>
      <c r="F350" s="45">
        <f t="shared" ca="1" si="48"/>
        <v>67.706337566273461</v>
      </c>
      <c r="G350" s="45" t="str">
        <f t="shared" ca="1" si="49"/>
        <v>61-70</v>
      </c>
      <c r="H350" s="42" t="s">
        <v>157</v>
      </c>
      <c r="I350" s="42" t="s">
        <v>42</v>
      </c>
      <c r="J350" s="42" t="s">
        <v>43</v>
      </c>
      <c r="K350" s="42" t="s">
        <v>44</v>
      </c>
      <c r="L350" s="42" t="s">
        <v>57</v>
      </c>
      <c r="M350" s="46">
        <v>5</v>
      </c>
      <c r="N350" s="42" t="s">
        <v>8601</v>
      </c>
      <c r="O350" s="46">
        <v>2835</v>
      </c>
      <c r="P350" s="42" t="s">
        <v>6402</v>
      </c>
      <c r="Q350" s="42" t="s">
        <v>6401</v>
      </c>
      <c r="R350" s="46">
        <v>1</v>
      </c>
      <c r="S350" s="47">
        <f t="shared" ca="1" si="42"/>
        <v>0.84</v>
      </c>
      <c r="T350" s="47">
        <f t="shared" ca="1" si="43"/>
        <v>0.84</v>
      </c>
      <c r="U350" s="47">
        <f t="shared" ca="1" si="44"/>
        <v>0.84</v>
      </c>
      <c r="V350" s="47">
        <f t="shared" ca="1" si="45"/>
        <v>0.71399999999999997</v>
      </c>
      <c r="W350" s="47">
        <f>RANK(Y350,Y1:Y1001,0)</f>
        <v>349</v>
      </c>
      <c r="X350" s="48">
        <v>349</v>
      </c>
      <c r="Y350" s="49">
        <v>0.98750000000000004</v>
      </c>
    </row>
    <row r="351" spans="1:25" ht="15.75" customHeight="1" x14ac:dyDescent="0.3">
      <c r="A351" s="42" t="s">
        <v>1225</v>
      </c>
      <c r="B351" s="42" t="s">
        <v>8600</v>
      </c>
      <c r="C351" s="42" t="s">
        <v>48</v>
      </c>
      <c r="D351" s="46">
        <v>67</v>
      </c>
      <c r="E351" s="44" t="s">
        <v>8599</v>
      </c>
      <c r="F351" s="45">
        <f t="shared" ca="1" si="48"/>
        <v>39.889899210109078</v>
      </c>
      <c r="G351" s="45" t="str">
        <f t="shared" ca="1" si="49"/>
        <v>31-40</v>
      </c>
      <c r="H351" s="42" t="s">
        <v>1691</v>
      </c>
      <c r="I351" s="42" t="s">
        <v>84</v>
      </c>
      <c r="J351" s="42" t="s">
        <v>66</v>
      </c>
      <c r="K351" s="42" t="s">
        <v>44</v>
      </c>
      <c r="L351" s="42" t="s">
        <v>57</v>
      </c>
      <c r="M351" s="46">
        <v>12</v>
      </c>
      <c r="N351" s="42" t="s">
        <v>8598</v>
      </c>
      <c r="O351" s="46">
        <v>3235</v>
      </c>
      <c r="P351" s="42" t="s">
        <v>6422</v>
      </c>
      <c r="Q351" s="42" t="s">
        <v>6401</v>
      </c>
      <c r="R351" s="46">
        <v>10</v>
      </c>
      <c r="S351" s="47">
        <f t="shared" ca="1" si="42"/>
        <v>1.08</v>
      </c>
      <c r="T351" s="47">
        <f t="shared" ca="1" si="43"/>
        <v>1.08</v>
      </c>
      <c r="U351" s="47">
        <f t="shared" ca="1" si="44"/>
        <v>1.35</v>
      </c>
      <c r="V351" s="47">
        <f t="shared" ca="1" si="45"/>
        <v>1.35</v>
      </c>
      <c r="W351" s="47">
        <f>RANK(Y351,Y1:Y1001,0)</f>
        <v>349</v>
      </c>
      <c r="X351" s="48">
        <v>349</v>
      </c>
      <c r="Y351" s="49">
        <v>0.98750000000000004</v>
      </c>
    </row>
    <row r="352" spans="1:25" ht="15.75" customHeight="1" x14ac:dyDescent="0.3">
      <c r="A352" s="42" t="s">
        <v>8597</v>
      </c>
      <c r="B352" s="42" t="s">
        <v>8596</v>
      </c>
      <c r="C352" s="42" t="s">
        <v>48</v>
      </c>
      <c r="D352" s="46">
        <v>18</v>
      </c>
      <c r="E352" s="44" t="s">
        <v>8595</v>
      </c>
      <c r="F352" s="45">
        <f t="shared" ca="1" si="48"/>
        <v>64.385789621067985</v>
      </c>
      <c r="G352" s="45" t="str">
        <f t="shared" ca="1" si="49"/>
        <v>61-70</v>
      </c>
      <c r="H352" s="42" t="s">
        <v>483</v>
      </c>
      <c r="I352" s="42" t="s">
        <v>61</v>
      </c>
      <c r="J352" s="42" t="s">
        <v>43</v>
      </c>
      <c r="K352" s="42" t="s">
        <v>44</v>
      </c>
      <c r="L352" s="42" t="s">
        <v>57</v>
      </c>
      <c r="M352" s="46">
        <v>17</v>
      </c>
      <c r="N352" s="42" t="s">
        <v>8594</v>
      </c>
      <c r="O352" s="46">
        <v>4556</v>
      </c>
      <c r="P352" s="42" t="s">
        <v>6406</v>
      </c>
      <c r="Q352" s="42" t="s">
        <v>6401</v>
      </c>
      <c r="R352" s="46">
        <v>8</v>
      </c>
      <c r="S352" s="47">
        <f t="shared" ca="1" si="42"/>
        <v>1.04</v>
      </c>
      <c r="T352" s="47">
        <f t="shared" ca="1" si="43"/>
        <v>1.04</v>
      </c>
      <c r="U352" s="47">
        <f t="shared" ca="1" si="44"/>
        <v>1.04</v>
      </c>
      <c r="V352" s="47">
        <f t="shared" ca="1" si="45"/>
        <v>0.88400000000000001</v>
      </c>
      <c r="W352" s="47">
        <f>RANK(Y352,Y1:Y1001,0)</f>
        <v>349</v>
      </c>
      <c r="X352" s="48">
        <v>349</v>
      </c>
      <c r="Y352" s="49">
        <v>0.98750000000000004</v>
      </c>
    </row>
    <row r="353" spans="1:25" ht="15.75" customHeight="1" x14ac:dyDescent="0.3">
      <c r="A353" s="42" t="s">
        <v>8593</v>
      </c>
      <c r="B353" s="42" t="s">
        <v>8592</v>
      </c>
      <c r="C353" s="42" t="s">
        <v>40</v>
      </c>
      <c r="D353" s="46">
        <v>59</v>
      </c>
      <c r="E353" s="44" t="s">
        <v>8591</v>
      </c>
      <c r="F353" s="45">
        <f t="shared" ca="1" si="48"/>
        <v>56.550173182711816</v>
      </c>
      <c r="G353" s="45" t="str">
        <f t="shared" ca="1" si="49"/>
        <v>51-60</v>
      </c>
      <c r="H353" s="51"/>
      <c r="I353" s="42" t="s">
        <v>50</v>
      </c>
      <c r="J353" s="42" t="s">
        <v>43</v>
      </c>
      <c r="K353" s="42" t="s">
        <v>44</v>
      </c>
      <c r="L353" s="42" t="s">
        <v>57</v>
      </c>
      <c r="M353" s="46">
        <v>13</v>
      </c>
      <c r="N353" s="42" t="s">
        <v>8590</v>
      </c>
      <c r="O353" s="46">
        <v>2011</v>
      </c>
      <c r="P353" s="42" t="s">
        <v>6402</v>
      </c>
      <c r="Q353" s="42" t="s">
        <v>6401</v>
      </c>
      <c r="R353" s="46">
        <v>6</v>
      </c>
      <c r="S353" s="47">
        <f t="shared" ca="1" si="42"/>
        <v>0.43</v>
      </c>
      <c r="T353" s="47">
        <f t="shared" ca="1" si="43"/>
        <v>0.43</v>
      </c>
      <c r="U353" s="47">
        <f t="shared" ca="1" si="44"/>
        <v>0.43</v>
      </c>
      <c r="V353" s="47">
        <f t="shared" ca="1" si="45"/>
        <v>0.36549999999999999</v>
      </c>
      <c r="W353" s="47">
        <f>RANK(Y353,Y1:Y1001,0)</f>
        <v>349</v>
      </c>
      <c r="X353" s="48">
        <v>349</v>
      </c>
      <c r="Y353" s="49">
        <v>0.98750000000000004</v>
      </c>
    </row>
    <row r="354" spans="1:25" ht="15.75" customHeight="1" x14ac:dyDescent="0.3">
      <c r="A354" s="42" t="s">
        <v>8589</v>
      </c>
      <c r="B354" s="42" t="s">
        <v>8588</v>
      </c>
      <c r="C354" s="42" t="s">
        <v>40</v>
      </c>
      <c r="D354" s="46">
        <v>74</v>
      </c>
      <c r="E354" s="44" t="s">
        <v>8587</v>
      </c>
      <c r="F354" s="45">
        <f t="shared" ca="1" si="48"/>
        <v>76.509077292300859</v>
      </c>
      <c r="G354" s="45" t="str">
        <f t="shared" ca="1" si="49"/>
        <v>71-80</v>
      </c>
      <c r="H354" s="42" t="s">
        <v>799</v>
      </c>
      <c r="I354" s="42" t="s">
        <v>75</v>
      </c>
      <c r="J354" s="42" t="s">
        <v>43</v>
      </c>
      <c r="K354" s="42" t="s">
        <v>44</v>
      </c>
      <c r="L354" s="42" t="s">
        <v>45</v>
      </c>
      <c r="M354" s="46">
        <v>17</v>
      </c>
      <c r="N354" s="42" t="s">
        <v>8586</v>
      </c>
      <c r="O354" s="46">
        <v>3101</v>
      </c>
      <c r="P354" s="42" t="s">
        <v>6422</v>
      </c>
      <c r="Q354" s="42" t="s">
        <v>6401</v>
      </c>
      <c r="R354" s="46">
        <v>10</v>
      </c>
      <c r="S354" s="47">
        <f t="shared" ca="1" si="42"/>
        <v>1</v>
      </c>
      <c r="T354" s="47">
        <f t="shared" ca="1" si="43"/>
        <v>1.25</v>
      </c>
      <c r="U354" s="47">
        <f t="shared" ca="1" si="44"/>
        <v>1.5625</v>
      </c>
      <c r="V354" s="47">
        <f t="shared" ca="1" si="45"/>
        <v>1.328125</v>
      </c>
      <c r="W354" s="47">
        <f>RANK(Y354,Y1:Y1001,0)</f>
        <v>349</v>
      </c>
      <c r="X354" s="48">
        <v>349</v>
      </c>
      <c r="Y354" s="49">
        <v>0.98750000000000004</v>
      </c>
    </row>
    <row r="355" spans="1:25" ht="15.75" customHeight="1" x14ac:dyDescent="0.3">
      <c r="A355" s="42" t="s">
        <v>5936</v>
      </c>
      <c r="B355" s="42" t="s">
        <v>8585</v>
      </c>
      <c r="C355" s="42" t="s">
        <v>48</v>
      </c>
      <c r="D355" s="46">
        <v>19</v>
      </c>
      <c r="E355" s="44" t="s">
        <v>8584</v>
      </c>
      <c r="F355" s="45">
        <f t="shared" ca="1" si="48"/>
        <v>67.509077292300859</v>
      </c>
      <c r="G355" s="45" t="str">
        <f t="shared" ca="1" si="49"/>
        <v>61-70</v>
      </c>
      <c r="H355" s="42" t="s">
        <v>480</v>
      </c>
      <c r="I355" s="42" t="s">
        <v>42</v>
      </c>
      <c r="J355" s="42" t="s">
        <v>62</v>
      </c>
      <c r="K355" s="42" t="s">
        <v>44</v>
      </c>
      <c r="L355" s="42" t="s">
        <v>45</v>
      </c>
      <c r="M355" s="46">
        <v>12</v>
      </c>
      <c r="N355" s="42" t="s">
        <v>8583</v>
      </c>
      <c r="O355" s="46">
        <v>2747</v>
      </c>
      <c r="P355" s="42" t="s">
        <v>6402</v>
      </c>
      <c r="Q355" s="42" t="s">
        <v>6401</v>
      </c>
      <c r="R355" s="46">
        <v>8</v>
      </c>
      <c r="S355" s="47">
        <f t="shared" ca="1" si="42"/>
        <v>0.77</v>
      </c>
      <c r="T355" s="47">
        <f t="shared" ca="1" si="43"/>
        <v>0.96250000000000002</v>
      </c>
      <c r="U355" s="47">
        <f t="shared" ca="1" si="44"/>
        <v>0.96250000000000002</v>
      </c>
      <c r="V355" s="47">
        <f t="shared" ca="1" si="45"/>
        <v>0.96250000000000002</v>
      </c>
      <c r="W355" s="47">
        <f>RANK(Y355,Y1:Y1001,0)</f>
        <v>349</v>
      </c>
      <c r="X355" s="48">
        <v>349</v>
      </c>
      <c r="Y355" s="49">
        <v>0.98750000000000004</v>
      </c>
    </row>
    <row r="356" spans="1:25" ht="15.75" customHeight="1" x14ac:dyDescent="0.3">
      <c r="A356" s="42" t="s">
        <v>8582</v>
      </c>
      <c r="B356" s="42" t="s">
        <v>4605</v>
      </c>
      <c r="C356" s="42" t="s">
        <v>40</v>
      </c>
      <c r="D356" s="46">
        <v>59</v>
      </c>
      <c r="E356" s="44" t="s">
        <v>8581</v>
      </c>
      <c r="F356" s="45">
        <f t="shared" ca="1" si="48"/>
        <v>19.117296470383046</v>
      </c>
      <c r="G356" s="45" t="str">
        <f t="shared" ca="1" si="49"/>
        <v>11-20</v>
      </c>
      <c r="H356" s="42" t="s">
        <v>651</v>
      </c>
      <c r="I356" s="42" t="s">
        <v>61</v>
      </c>
      <c r="J356" s="42" t="s">
        <v>62</v>
      </c>
      <c r="K356" s="42" t="s">
        <v>44</v>
      </c>
      <c r="L356" s="42" t="s">
        <v>45</v>
      </c>
      <c r="M356" s="46">
        <v>14</v>
      </c>
      <c r="N356" s="42" t="s">
        <v>8580</v>
      </c>
      <c r="O356" s="46">
        <v>3810</v>
      </c>
      <c r="P356" s="42" t="s">
        <v>6422</v>
      </c>
      <c r="Q356" s="42" t="s">
        <v>6401</v>
      </c>
      <c r="R356" s="46">
        <v>5</v>
      </c>
      <c r="S356" s="47">
        <f t="shared" ca="1" si="42"/>
        <v>0.98</v>
      </c>
      <c r="T356" s="47">
        <f t="shared" ca="1" si="43"/>
        <v>1.2250000000000001</v>
      </c>
      <c r="U356" s="47">
        <f t="shared" ca="1" si="44"/>
        <v>1.2250000000000001</v>
      </c>
      <c r="V356" s="47">
        <f t="shared" ca="1" si="45"/>
        <v>1.2250000000000001</v>
      </c>
      <c r="W356" s="47">
        <f>RANK(Y356,Y1:Y1001,0)</f>
        <v>355</v>
      </c>
      <c r="X356" s="48">
        <v>355</v>
      </c>
      <c r="Y356" s="49">
        <v>0.984375</v>
      </c>
    </row>
    <row r="357" spans="1:25" ht="15.75" customHeight="1" x14ac:dyDescent="0.3">
      <c r="A357" s="42" t="s">
        <v>4435</v>
      </c>
      <c r="B357" s="42" t="s">
        <v>8579</v>
      </c>
      <c r="C357" s="42" t="s">
        <v>40</v>
      </c>
      <c r="D357" s="46">
        <v>45</v>
      </c>
      <c r="E357" s="44" t="s">
        <v>8578</v>
      </c>
      <c r="F357" s="45">
        <f t="shared" ca="1" si="48"/>
        <v>40.711817018328254</v>
      </c>
      <c r="G357" s="45" t="str">
        <f t="shared" ca="1" si="49"/>
        <v>41-50</v>
      </c>
      <c r="H357" s="42" t="s">
        <v>186</v>
      </c>
      <c r="I357" s="42" t="s">
        <v>42</v>
      </c>
      <c r="J357" s="42" t="s">
        <v>62</v>
      </c>
      <c r="K357" s="42" t="s">
        <v>44</v>
      </c>
      <c r="L357" s="42" t="s">
        <v>57</v>
      </c>
      <c r="M357" s="46">
        <v>10</v>
      </c>
      <c r="N357" s="42" t="s">
        <v>8577</v>
      </c>
      <c r="O357" s="46">
        <v>2290</v>
      </c>
      <c r="P357" s="42" t="s">
        <v>6402</v>
      </c>
      <c r="Q357" s="42" t="s">
        <v>6401</v>
      </c>
      <c r="R357" s="46">
        <v>8</v>
      </c>
      <c r="S357" s="47">
        <f t="shared" ca="1" si="42"/>
        <v>0.46</v>
      </c>
      <c r="T357" s="47">
        <f t="shared" ca="1" si="43"/>
        <v>0.46</v>
      </c>
      <c r="U357" s="47">
        <f t="shared" ca="1" si="44"/>
        <v>0.46</v>
      </c>
      <c r="V357" s="47">
        <f t="shared" ca="1" si="45"/>
        <v>0.46</v>
      </c>
      <c r="W357" s="47">
        <f>RANK(Y357,Y1:Y1001,0)</f>
        <v>356</v>
      </c>
      <c r="X357" s="48">
        <v>356</v>
      </c>
      <c r="Y357" s="49">
        <v>0.98281249999999998</v>
      </c>
    </row>
    <row r="358" spans="1:25" ht="15.75" customHeight="1" x14ac:dyDescent="0.3">
      <c r="A358" s="42" t="s">
        <v>8576</v>
      </c>
      <c r="B358" s="42" t="s">
        <v>8575</v>
      </c>
      <c r="C358" s="42" t="s">
        <v>40</v>
      </c>
      <c r="D358" s="46">
        <v>30</v>
      </c>
      <c r="E358" s="44" t="s">
        <v>8574</v>
      </c>
      <c r="F358" s="45">
        <f t="shared" ca="1" si="48"/>
        <v>76.454282771752915</v>
      </c>
      <c r="G358" s="45" t="str">
        <f t="shared" ca="1" si="49"/>
        <v>71-80</v>
      </c>
      <c r="H358" s="42" t="s">
        <v>847</v>
      </c>
      <c r="I358" s="42" t="s">
        <v>42</v>
      </c>
      <c r="J358" s="42" t="s">
        <v>43</v>
      </c>
      <c r="K358" s="42" t="s">
        <v>44</v>
      </c>
      <c r="L358" s="42" t="s">
        <v>45</v>
      </c>
      <c r="M358" s="46">
        <v>11</v>
      </c>
      <c r="N358" s="42" t="s">
        <v>8573</v>
      </c>
      <c r="O358" s="46">
        <v>3075</v>
      </c>
      <c r="P358" s="42" t="s">
        <v>6422</v>
      </c>
      <c r="Q358" s="42" t="s">
        <v>6401</v>
      </c>
      <c r="R358" s="46">
        <v>7</v>
      </c>
      <c r="S358" s="47">
        <f t="shared" ca="1" si="42"/>
        <v>0.47</v>
      </c>
      <c r="T358" s="47">
        <f t="shared" ca="1" si="43"/>
        <v>0.58749999999999991</v>
      </c>
      <c r="U358" s="47">
        <f t="shared" ca="1" si="44"/>
        <v>0.58749999999999991</v>
      </c>
      <c r="V358" s="47">
        <f t="shared" ca="1" si="45"/>
        <v>0.4993749999999999</v>
      </c>
      <c r="W358" s="47">
        <f>RANK(Y358,Y1:Y1001,0)</f>
        <v>356</v>
      </c>
      <c r="X358" s="48">
        <v>356</v>
      </c>
      <c r="Y358" s="49">
        <v>0.98281249999999998</v>
      </c>
    </row>
    <row r="359" spans="1:25" ht="15.75" customHeight="1" x14ac:dyDescent="0.3">
      <c r="A359" s="42" t="s">
        <v>8572</v>
      </c>
      <c r="B359" s="51"/>
      <c r="C359" s="42" t="s">
        <v>48</v>
      </c>
      <c r="D359" s="46">
        <v>59</v>
      </c>
      <c r="E359" s="44" t="s">
        <v>8571</v>
      </c>
      <c r="F359" s="45">
        <f t="shared" ca="1" si="48"/>
        <v>50.267981401889898</v>
      </c>
      <c r="G359" s="45" t="str">
        <f t="shared" ca="1" si="49"/>
        <v>51-60</v>
      </c>
      <c r="H359" s="42" t="s">
        <v>593</v>
      </c>
      <c r="I359" s="42" t="s">
        <v>84</v>
      </c>
      <c r="J359" s="42" t="s">
        <v>62</v>
      </c>
      <c r="K359" s="42" t="s">
        <v>44</v>
      </c>
      <c r="L359" s="42" t="s">
        <v>57</v>
      </c>
      <c r="M359" s="46">
        <v>12</v>
      </c>
      <c r="N359" s="42" t="s">
        <v>8570</v>
      </c>
      <c r="O359" s="46">
        <v>2075</v>
      </c>
      <c r="P359" s="42" t="s">
        <v>6402</v>
      </c>
      <c r="Q359" s="42" t="s">
        <v>6401</v>
      </c>
      <c r="R359" s="46">
        <v>11</v>
      </c>
      <c r="S359" s="47">
        <f t="shared" ca="1" si="42"/>
        <v>0.4</v>
      </c>
      <c r="T359" s="47">
        <f t="shared" ca="1" si="43"/>
        <v>0.4</v>
      </c>
      <c r="U359" s="47">
        <f t="shared" ca="1" si="44"/>
        <v>0.5</v>
      </c>
      <c r="V359" s="47">
        <f t="shared" ca="1" si="45"/>
        <v>0.5</v>
      </c>
      <c r="W359" s="47">
        <f>RANK(Y359,Y1:Y1001,0)</f>
        <v>358</v>
      </c>
      <c r="X359" s="48">
        <v>358</v>
      </c>
      <c r="Y359" s="49">
        <v>0.98</v>
      </c>
    </row>
    <row r="360" spans="1:25" ht="15.75" customHeight="1" x14ac:dyDescent="0.3">
      <c r="A360" s="42" t="s">
        <v>8569</v>
      </c>
      <c r="B360" s="42" t="s">
        <v>8568</v>
      </c>
      <c r="C360" s="42" t="s">
        <v>147</v>
      </c>
      <c r="D360" s="46">
        <v>65</v>
      </c>
      <c r="E360" s="44"/>
      <c r="F360" s="45"/>
      <c r="G360" s="45"/>
      <c r="H360" s="42" t="s">
        <v>163</v>
      </c>
      <c r="I360" s="42" t="s">
        <v>164</v>
      </c>
      <c r="J360" s="42" t="s">
        <v>62</v>
      </c>
      <c r="K360" s="42" t="s">
        <v>44</v>
      </c>
      <c r="L360" s="42" t="s">
        <v>57</v>
      </c>
      <c r="M360" s="46">
        <v>5</v>
      </c>
      <c r="N360" s="42" t="s">
        <v>8567</v>
      </c>
      <c r="O360" s="46">
        <v>4551</v>
      </c>
      <c r="P360" s="42" t="s">
        <v>6406</v>
      </c>
      <c r="Q360" s="42" t="s">
        <v>6401</v>
      </c>
      <c r="R360" s="46">
        <v>8</v>
      </c>
      <c r="S360" s="47">
        <f t="shared" ca="1" si="42"/>
        <v>0.7</v>
      </c>
      <c r="T360" s="47">
        <f t="shared" ca="1" si="43"/>
        <v>0.7</v>
      </c>
      <c r="U360" s="47">
        <f t="shared" ca="1" si="44"/>
        <v>0.7</v>
      </c>
      <c r="V360" s="47">
        <f t="shared" ca="1" si="45"/>
        <v>0.7</v>
      </c>
      <c r="W360" s="47">
        <f>RANK(Y360,Y1:Y1001,0)</f>
        <v>358</v>
      </c>
      <c r="X360" s="48">
        <v>358</v>
      </c>
      <c r="Y360" s="49">
        <v>0.98</v>
      </c>
    </row>
    <row r="361" spans="1:25" ht="15.75" customHeight="1" x14ac:dyDescent="0.3">
      <c r="A361" s="42" t="s">
        <v>8566</v>
      </c>
      <c r="B361" s="42" t="s">
        <v>8565</v>
      </c>
      <c r="C361" s="42" t="s">
        <v>48</v>
      </c>
      <c r="D361" s="46">
        <v>99</v>
      </c>
      <c r="E361" s="44" t="s">
        <v>8564</v>
      </c>
      <c r="F361" s="45">
        <f ca="1">(NOW()-E361)/365</f>
        <v>30.711817018328254</v>
      </c>
      <c r="G361" s="45" t="str">
        <f ca="1">IF(F361&lt;=10,"0-10",IF(AND(F361&gt;10,F361&lt;=20),"11-20",IF(AND(F361&gt;20,F361&lt;=30),"21-30",IF(AND(F361&gt;30,F361&lt;=40),"31-40",IF(AND(F361&gt;40,F361&lt;=50),"41-50",IF(AND(F361&gt;50,F361&lt;=60),"51-60",IF(AND(F361&gt;60,F361&lt;=70),"61-70",IF(AND(F361&gt;70,F361&lt;=80),"71-80",IF(AND(F361&gt;80,F361&lt;=90),"81-90",IF(F361&gt;90,"91-100"))))))))))</f>
        <v>31-40</v>
      </c>
      <c r="H361" s="42" t="s">
        <v>96</v>
      </c>
      <c r="I361" s="42" t="s">
        <v>65</v>
      </c>
      <c r="J361" s="42" t="s">
        <v>66</v>
      </c>
      <c r="K361" s="42" t="s">
        <v>44</v>
      </c>
      <c r="L361" s="42" t="s">
        <v>57</v>
      </c>
      <c r="M361" s="46">
        <v>10</v>
      </c>
      <c r="N361" s="42" t="s">
        <v>8563</v>
      </c>
      <c r="O361" s="46">
        <v>3122</v>
      </c>
      <c r="P361" s="42" t="s">
        <v>6422</v>
      </c>
      <c r="Q361" s="42" t="s">
        <v>6401</v>
      </c>
      <c r="R361" s="46">
        <v>7</v>
      </c>
      <c r="S361" s="47">
        <f t="shared" ca="1" si="42"/>
        <v>0.84</v>
      </c>
      <c r="T361" s="47">
        <f t="shared" ca="1" si="43"/>
        <v>0.84</v>
      </c>
      <c r="U361" s="47">
        <f t="shared" ca="1" si="44"/>
        <v>1.05</v>
      </c>
      <c r="V361" s="47">
        <f t="shared" ca="1" si="45"/>
        <v>1.05</v>
      </c>
      <c r="W361" s="47">
        <f>RANK(Y361,Y1:Y1001,0)</f>
        <v>358</v>
      </c>
      <c r="X361" s="48">
        <v>358</v>
      </c>
      <c r="Y361" s="49">
        <v>0.98</v>
      </c>
    </row>
    <row r="362" spans="1:25" ht="15.75" customHeight="1" x14ac:dyDescent="0.3">
      <c r="A362" s="42" t="s">
        <v>8562</v>
      </c>
      <c r="B362" s="42" t="s">
        <v>8561</v>
      </c>
      <c r="C362" s="42" t="s">
        <v>147</v>
      </c>
      <c r="D362" s="46">
        <v>71</v>
      </c>
      <c r="E362" s="44"/>
      <c r="F362" s="45"/>
      <c r="G362" s="45"/>
      <c r="H362" s="42" t="s">
        <v>906</v>
      </c>
      <c r="I362" s="42" t="s">
        <v>56</v>
      </c>
      <c r="J362" s="42" t="s">
        <v>43</v>
      </c>
      <c r="K362" s="42" t="s">
        <v>44</v>
      </c>
      <c r="L362" s="42" t="s">
        <v>45</v>
      </c>
      <c r="M362" s="46">
        <v>11</v>
      </c>
      <c r="N362" s="42" t="s">
        <v>8560</v>
      </c>
      <c r="O362" s="46">
        <v>3030</v>
      </c>
      <c r="P362" s="42" t="s">
        <v>6422</v>
      </c>
      <c r="Q362" s="42" t="s">
        <v>6401</v>
      </c>
      <c r="R362" s="46">
        <v>7</v>
      </c>
      <c r="S362" s="47">
        <f t="shared" ca="1" si="42"/>
        <v>0.75</v>
      </c>
      <c r="T362" s="47">
        <f t="shared" ca="1" si="43"/>
        <v>0.9375</v>
      </c>
      <c r="U362" s="47">
        <f t="shared" ca="1" si="44"/>
        <v>0.9375</v>
      </c>
      <c r="V362" s="47">
        <f t="shared" ca="1" si="45"/>
        <v>0.796875</v>
      </c>
      <c r="W362" s="47">
        <f>RANK(Y362,Y1:Y1001,0)</f>
        <v>361</v>
      </c>
      <c r="X362" s="48">
        <v>361</v>
      </c>
      <c r="Y362" s="49">
        <v>0.97750000000000004</v>
      </c>
    </row>
    <row r="363" spans="1:25" ht="15.75" customHeight="1" x14ac:dyDescent="0.3">
      <c r="A363" s="42" t="s">
        <v>6826</v>
      </c>
      <c r="B363" s="42" t="s">
        <v>8559</v>
      </c>
      <c r="C363" s="42" t="s">
        <v>48</v>
      </c>
      <c r="D363" s="46">
        <v>7</v>
      </c>
      <c r="E363" s="44" t="s">
        <v>8558</v>
      </c>
      <c r="F363" s="45">
        <f t="shared" ref="F363:F375" ca="1" si="50">(NOW()-E363)/365</f>
        <v>41.459762223807708</v>
      </c>
      <c r="G363" s="45" t="str">
        <f t="shared" ref="G363:G375" ca="1" si="51">IF(F363&lt;=10,"0-10",IF(AND(F363&gt;10,F363&lt;=20),"11-20",IF(AND(F363&gt;20,F363&lt;=30),"21-30",IF(AND(F363&gt;30,F363&lt;=40),"31-40",IF(AND(F363&gt;40,F363&lt;=50),"41-50",IF(AND(F363&gt;50,F363&lt;=60),"51-60",IF(AND(F363&gt;60,F363&lt;=70),"61-70",IF(AND(F363&gt;70,F363&lt;=80),"71-80",IF(AND(F363&gt;80,F363&lt;=90),"81-90",IF(F363&gt;90,"91-100"))))))))))</f>
        <v>41-50</v>
      </c>
      <c r="H363" s="42" t="s">
        <v>60</v>
      </c>
      <c r="I363" s="42" t="s">
        <v>138</v>
      </c>
      <c r="J363" s="42" t="s">
        <v>43</v>
      </c>
      <c r="K363" s="42" t="s">
        <v>44</v>
      </c>
      <c r="L363" s="42" t="s">
        <v>57</v>
      </c>
      <c r="M363" s="46">
        <v>12</v>
      </c>
      <c r="N363" s="42" t="s">
        <v>8557</v>
      </c>
      <c r="O363" s="46">
        <v>2232</v>
      </c>
      <c r="P363" s="42" t="s">
        <v>6402</v>
      </c>
      <c r="Q363" s="42" t="s">
        <v>6401</v>
      </c>
      <c r="R363" s="46">
        <v>10</v>
      </c>
      <c r="S363" s="47">
        <f t="shared" ca="1" si="42"/>
        <v>1.1000000000000001</v>
      </c>
      <c r="T363" s="47">
        <f t="shared" ca="1" si="43"/>
        <v>1.1000000000000001</v>
      </c>
      <c r="U363" s="47">
        <f t="shared" ca="1" si="44"/>
        <v>1.375</v>
      </c>
      <c r="V363" s="47">
        <f t="shared" ca="1" si="45"/>
        <v>1.16875</v>
      </c>
      <c r="W363" s="47">
        <f>RANK(Y363,Y1:Y1001,0)</f>
        <v>361</v>
      </c>
      <c r="X363" s="48">
        <v>361</v>
      </c>
      <c r="Y363" s="49">
        <v>0.97750000000000004</v>
      </c>
    </row>
    <row r="364" spans="1:25" ht="15.75" customHeight="1" x14ac:dyDescent="0.3">
      <c r="A364" s="42" t="s">
        <v>8556</v>
      </c>
      <c r="B364" s="42" t="s">
        <v>8555</v>
      </c>
      <c r="C364" s="42" t="s">
        <v>40</v>
      </c>
      <c r="D364" s="46">
        <v>67</v>
      </c>
      <c r="E364" s="44" t="s">
        <v>8554</v>
      </c>
      <c r="F364" s="45">
        <f t="shared" ca="1" si="50"/>
        <v>23.292638936136473</v>
      </c>
      <c r="G364" s="45" t="str">
        <f t="shared" ca="1" si="51"/>
        <v>21-30</v>
      </c>
      <c r="H364" s="42" t="s">
        <v>320</v>
      </c>
      <c r="I364" s="42" t="s">
        <v>50</v>
      </c>
      <c r="J364" s="42" t="s">
        <v>43</v>
      </c>
      <c r="K364" s="42" t="s">
        <v>44</v>
      </c>
      <c r="L364" s="42" t="s">
        <v>45</v>
      </c>
      <c r="M364" s="46">
        <v>10</v>
      </c>
      <c r="N364" s="42" t="s">
        <v>8553</v>
      </c>
      <c r="O364" s="46">
        <v>2641</v>
      </c>
      <c r="P364" s="42" t="s">
        <v>6402</v>
      </c>
      <c r="Q364" s="42" t="s">
        <v>6401</v>
      </c>
      <c r="R364" s="46">
        <v>2</v>
      </c>
      <c r="S364" s="47">
        <f t="shared" ca="1" si="42"/>
        <v>0.74</v>
      </c>
      <c r="T364" s="47">
        <f t="shared" ca="1" si="43"/>
        <v>0.92500000000000004</v>
      </c>
      <c r="U364" s="47">
        <f t="shared" ca="1" si="44"/>
        <v>0.92500000000000004</v>
      </c>
      <c r="V364" s="47">
        <f t="shared" ca="1" si="45"/>
        <v>0.78625</v>
      </c>
      <c r="W364" s="47">
        <f>RANK(Y364,Y1:Y1001,0)</f>
        <v>361</v>
      </c>
      <c r="X364" s="48">
        <v>361</v>
      </c>
      <c r="Y364" s="49">
        <v>0.97750000000000004</v>
      </c>
    </row>
    <row r="365" spans="1:25" ht="15.75" customHeight="1" x14ac:dyDescent="0.3">
      <c r="A365" s="42" t="s">
        <v>3877</v>
      </c>
      <c r="B365" s="42" t="s">
        <v>8552</v>
      </c>
      <c r="C365" s="42" t="s">
        <v>48</v>
      </c>
      <c r="D365" s="46">
        <v>13</v>
      </c>
      <c r="E365" s="44" t="s">
        <v>8551</v>
      </c>
      <c r="F365" s="45">
        <f t="shared" ca="1" si="50"/>
        <v>63.632364963533732</v>
      </c>
      <c r="G365" s="45" t="str">
        <f t="shared" ca="1" si="51"/>
        <v>61-70</v>
      </c>
      <c r="H365" s="42" t="s">
        <v>651</v>
      </c>
      <c r="I365" s="42" t="s">
        <v>50</v>
      </c>
      <c r="J365" s="42" t="s">
        <v>43</v>
      </c>
      <c r="K365" s="42" t="s">
        <v>44</v>
      </c>
      <c r="L365" s="42" t="s">
        <v>57</v>
      </c>
      <c r="M365" s="46">
        <v>13</v>
      </c>
      <c r="N365" s="42" t="s">
        <v>8550</v>
      </c>
      <c r="O365" s="46">
        <v>3145</v>
      </c>
      <c r="P365" s="42" t="s">
        <v>6422</v>
      </c>
      <c r="Q365" s="42" t="s">
        <v>6401</v>
      </c>
      <c r="R365" s="46">
        <v>11</v>
      </c>
      <c r="S365" s="47">
        <f t="shared" ca="1" si="42"/>
        <v>0.81</v>
      </c>
      <c r="T365" s="47">
        <f t="shared" ca="1" si="43"/>
        <v>0.81</v>
      </c>
      <c r="U365" s="47">
        <f t="shared" ca="1" si="44"/>
        <v>1.0125000000000002</v>
      </c>
      <c r="V365" s="47">
        <f t="shared" ca="1" si="45"/>
        <v>0.86062500000000008</v>
      </c>
      <c r="W365" s="47">
        <f>RANK(Y365,Y1:Y1001,0)</f>
        <v>361</v>
      </c>
      <c r="X365" s="48">
        <v>361</v>
      </c>
      <c r="Y365" s="49">
        <v>0.97750000000000004</v>
      </c>
    </row>
    <row r="366" spans="1:25" ht="15.75" customHeight="1" x14ac:dyDescent="0.3">
      <c r="A366" s="42" t="s">
        <v>6379</v>
      </c>
      <c r="B366" s="42" t="s">
        <v>8549</v>
      </c>
      <c r="C366" s="42" t="s">
        <v>40</v>
      </c>
      <c r="D366" s="46">
        <v>62</v>
      </c>
      <c r="E366" s="44" t="s">
        <v>8548</v>
      </c>
      <c r="F366" s="45">
        <f t="shared" ca="1" si="50"/>
        <v>21.42414578545154</v>
      </c>
      <c r="G366" s="45" t="str">
        <f t="shared" ca="1" si="51"/>
        <v>21-30</v>
      </c>
      <c r="H366" s="42" t="s">
        <v>196</v>
      </c>
      <c r="I366" s="42" t="s">
        <v>50</v>
      </c>
      <c r="J366" s="42" t="s">
        <v>43</v>
      </c>
      <c r="K366" s="42" t="s">
        <v>44</v>
      </c>
      <c r="L366" s="42" t="s">
        <v>45</v>
      </c>
      <c r="M366" s="46">
        <v>15</v>
      </c>
      <c r="N366" s="42" t="s">
        <v>8547</v>
      </c>
      <c r="O366" s="46">
        <v>2323</v>
      </c>
      <c r="P366" s="42" t="s">
        <v>6402</v>
      </c>
      <c r="Q366" s="42" t="s">
        <v>6401</v>
      </c>
      <c r="R366" s="46">
        <v>4</v>
      </c>
      <c r="S366" s="47">
        <f t="shared" ca="1" si="42"/>
        <v>0.6</v>
      </c>
      <c r="T366" s="47">
        <f t="shared" ca="1" si="43"/>
        <v>0.75</v>
      </c>
      <c r="U366" s="47">
        <f t="shared" ca="1" si="44"/>
        <v>0.75</v>
      </c>
      <c r="V366" s="47">
        <f t="shared" ca="1" si="45"/>
        <v>0.63749999999999996</v>
      </c>
      <c r="W366" s="47">
        <f>RANK(Y366,Y1:Y1001,0)</f>
        <v>361</v>
      </c>
      <c r="X366" s="48">
        <v>361</v>
      </c>
      <c r="Y366" s="49">
        <v>0.97750000000000004</v>
      </c>
    </row>
    <row r="367" spans="1:25" ht="15.75" customHeight="1" x14ac:dyDescent="0.3">
      <c r="A367" s="42" t="s">
        <v>4352</v>
      </c>
      <c r="B367" s="42" t="s">
        <v>8546</v>
      </c>
      <c r="C367" s="42" t="s">
        <v>48</v>
      </c>
      <c r="D367" s="46">
        <v>60</v>
      </c>
      <c r="E367" s="44" t="s">
        <v>8545</v>
      </c>
      <c r="F367" s="45">
        <f t="shared" ca="1" si="50"/>
        <v>39.662501949835104</v>
      </c>
      <c r="G367" s="45" t="str">
        <f t="shared" ca="1" si="51"/>
        <v>31-40</v>
      </c>
      <c r="H367" s="51"/>
      <c r="I367" s="42" t="s">
        <v>42</v>
      </c>
      <c r="J367" s="42" t="s">
        <v>62</v>
      </c>
      <c r="K367" s="42" t="s">
        <v>44</v>
      </c>
      <c r="L367" s="42" t="s">
        <v>57</v>
      </c>
      <c r="M367" s="46">
        <v>18</v>
      </c>
      <c r="N367" s="42" t="s">
        <v>8544</v>
      </c>
      <c r="O367" s="46">
        <v>4152</v>
      </c>
      <c r="P367" s="42" t="s">
        <v>6406</v>
      </c>
      <c r="Q367" s="42" t="s">
        <v>6401</v>
      </c>
      <c r="R367" s="46">
        <v>10</v>
      </c>
      <c r="S367" s="47">
        <f t="shared" ca="1" si="42"/>
        <v>0.73</v>
      </c>
      <c r="T367" s="47">
        <f t="shared" ca="1" si="43"/>
        <v>0.73</v>
      </c>
      <c r="U367" s="47">
        <f t="shared" ca="1" si="44"/>
        <v>0.91249999999999998</v>
      </c>
      <c r="V367" s="47">
        <f t="shared" ca="1" si="45"/>
        <v>0.91249999999999998</v>
      </c>
      <c r="W367" s="47">
        <f>RANK(Y367,Y1:Y1001,0)</f>
        <v>366</v>
      </c>
      <c r="X367" s="48">
        <v>366</v>
      </c>
      <c r="Y367" s="49">
        <v>0.97500000000000009</v>
      </c>
    </row>
    <row r="368" spans="1:25" ht="15.75" customHeight="1" x14ac:dyDescent="0.3">
      <c r="A368" s="42" t="s">
        <v>5968</v>
      </c>
      <c r="B368" s="42" t="s">
        <v>8543</v>
      </c>
      <c r="C368" s="42" t="s">
        <v>40</v>
      </c>
      <c r="D368" s="46">
        <v>84</v>
      </c>
      <c r="E368" s="44" t="s">
        <v>8542</v>
      </c>
      <c r="F368" s="45">
        <f t="shared" ca="1" si="50"/>
        <v>49.317296470383049</v>
      </c>
      <c r="G368" s="45" t="str">
        <f t="shared" ca="1" si="51"/>
        <v>41-50</v>
      </c>
      <c r="H368" s="42" t="s">
        <v>74</v>
      </c>
      <c r="I368" s="42" t="s">
        <v>50</v>
      </c>
      <c r="J368" s="42" t="s">
        <v>43</v>
      </c>
      <c r="K368" s="42" t="s">
        <v>44</v>
      </c>
      <c r="L368" s="42" t="s">
        <v>57</v>
      </c>
      <c r="M368" s="46">
        <v>11</v>
      </c>
      <c r="N368" s="42" t="s">
        <v>8541</v>
      </c>
      <c r="O368" s="46">
        <v>2777</v>
      </c>
      <c r="P368" s="42" t="s">
        <v>6402</v>
      </c>
      <c r="Q368" s="42" t="s">
        <v>6401</v>
      </c>
      <c r="R368" s="46">
        <v>8</v>
      </c>
      <c r="S368" s="47">
        <f t="shared" ca="1" si="42"/>
        <v>0.65</v>
      </c>
      <c r="T368" s="47">
        <f t="shared" ca="1" si="43"/>
        <v>0.65</v>
      </c>
      <c r="U368" s="47">
        <f t="shared" ca="1" si="44"/>
        <v>0.8125</v>
      </c>
      <c r="V368" s="47">
        <f t="shared" ca="1" si="45"/>
        <v>0.69062499999999993</v>
      </c>
      <c r="W368" s="47">
        <f>RANK(Y368,Y1:Y1001,0)</f>
        <v>366</v>
      </c>
      <c r="X368" s="48">
        <v>366</v>
      </c>
      <c r="Y368" s="49">
        <v>0.97500000000000009</v>
      </c>
    </row>
    <row r="369" spans="1:25" ht="15.75" customHeight="1" x14ac:dyDescent="0.3">
      <c r="A369" s="42" t="s">
        <v>8540</v>
      </c>
      <c r="B369" s="42" t="s">
        <v>8539</v>
      </c>
      <c r="C369" s="42" t="s">
        <v>48</v>
      </c>
      <c r="D369" s="46">
        <v>18</v>
      </c>
      <c r="E369" s="44" t="s">
        <v>8538</v>
      </c>
      <c r="F369" s="45">
        <f t="shared" ca="1" si="50"/>
        <v>61.857022497780306</v>
      </c>
      <c r="G369" s="45" t="str">
        <f t="shared" ca="1" si="51"/>
        <v>61-70</v>
      </c>
      <c r="H369" s="42" t="s">
        <v>206</v>
      </c>
      <c r="I369" s="42" t="s">
        <v>50</v>
      </c>
      <c r="J369" s="42" t="s">
        <v>66</v>
      </c>
      <c r="K369" s="42" t="s">
        <v>44</v>
      </c>
      <c r="L369" s="42" t="s">
        <v>45</v>
      </c>
      <c r="M369" s="46">
        <v>9</v>
      </c>
      <c r="N369" s="42" t="s">
        <v>8537</v>
      </c>
      <c r="O369" s="46">
        <v>3175</v>
      </c>
      <c r="P369" s="42" t="s">
        <v>6422</v>
      </c>
      <c r="Q369" s="42" t="s">
        <v>6401</v>
      </c>
      <c r="R369" s="46">
        <v>7</v>
      </c>
      <c r="S369" s="47">
        <f t="shared" ca="1" si="42"/>
        <v>0.49</v>
      </c>
      <c r="T369" s="47">
        <f t="shared" ca="1" si="43"/>
        <v>0.61250000000000004</v>
      </c>
      <c r="U369" s="47">
        <f t="shared" ca="1" si="44"/>
        <v>0.61250000000000004</v>
      </c>
      <c r="V369" s="47">
        <f t="shared" ca="1" si="45"/>
        <v>0.61250000000000004</v>
      </c>
      <c r="W369" s="47">
        <f>RANK(Y369,Y1:Y1001,0)</f>
        <v>366</v>
      </c>
      <c r="X369" s="48">
        <v>366</v>
      </c>
      <c r="Y369" s="49">
        <v>0.97500000000000009</v>
      </c>
    </row>
    <row r="370" spans="1:25" ht="15.75" customHeight="1" x14ac:dyDescent="0.3">
      <c r="A370" s="42" t="s">
        <v>2498</v>
      </c>
      <c r="B370" s="42" t="s">
        <v>8536</v>
      </c>
      <c r="C370" s="42" t="s">
        <v>40</v>
      </c>
      <c r="D370" s="46">
        <v>6</v>
      </c>
      <c r="E370" s="44" t="s">
        <v>8535</v>
      </c>
      <c r="F370" s="45">
        <f t="shared" ca="1" si="50"/>
        <v>63.555652634766609</v>
      </c>
      <c r="G370" s="45" t="str">
        <f t="shared" ca="1" si="51"/>
        <v>61-70</v>
      </c>
      <c r="H370" s="42" t="s">
        <v>53</v>
      </c>
      <c r="I370" s="42" t="s">
        <v>61</v>
      </c>
      <c r="J370" s="42" t="s">
        <v>43</v>
      </c>
      <c r="K370" s="42" t="s">
        <v>44</v>
      </c>
      <c r="L370" s="42" t="s">
        <v>45</v>
      </c>
      <c r="M370" s="46">
        <v>20</v>
      </c>
      <c r="N370" s="42" t="s">
        <v>8534</v>
      </c>
      <c r="O370" s="46">
        <v>2026</v>
      </c>
      <c r="P370" s="42" t="s">
        <v>6402</v>
      </c>
      <c r="Q370" s="42" t="s">
        <v>6401</v>
      </c>
      <c r="R370" s="46">
        <v>9</v>
      </c>
      <c r="S370" s="47">
        <f t="shared" ca="1" si="42"/>
        <v>0.71</v>
      </c>
      <c r="T370" s="47">
        <f t="shared" ca="1" si="43"/>
        <v>0.88749999999999996</v>
      </c>
      <c r="U370" s="47">
        <f t="shared" ca="1" si="44"/>
        <v>1.109375</v>
      </c>
      <c r="V370" s="47">
        <f t="shared" ca="1" si="45"/>
        <v>0.94296875000000002</v>
      </c>
      <c r="W370" s="47">
        <f>RANK(Y370,Y1:Y1001,0)</f>
        <v>366</v>
      </c>
      <c r="X370" s="48">
        <v>366</v>
      </c>
      <c r="Y370" s="49">
        <v>0.97500000000000009</v>
      </c>
    </row>
    <row r="371" spans="1:25" ht="15.75" customHeight="1" x14ac:dyDescent="0.3">
      <c r="A371" s="42" t="s">
        <v>4968</v>
      </c>
      <c r="B371" s="42" t="s">
        <v>8533</v>
      </c>
      <c r="C371" s="42" t="s">
        <v>48</v>
      </c>
      <c r="D371" s="46">
        <v>50</v>
      </c>
      <c r="E371" s="44" t="s">
        <v>8532</v>
      </c>
      <c r="F371" s="45">
        <f t="shared" ca="1" si="50"/>
        <v>26.476200579972087</v>
      </c>
      <c r="G371" s="45" t="str">
        <f t="shared" ca="1" si="51"/>
        <v>21-30</v>
      </c>
      <c r="H371" s="42" t="s">
        <v>1066</v>
      </c>
      <c r="I371" s="42" t="s">
        <v>56</v>
      </c>
      <c r="J371" s="42" t="s">
        <v>66</v>
      </c>
      <c r="K371" s="42" t="s">
        <v>44</v>
      </c>
      <c r="L371" s="42" t="s">
        <v>57</v>
      </c>
      <c r="M371" s="46">
        <v>4</v>
      </c>
      <c r="N371" s="42" t="s">
        <v>8531</v>
      </c>
      <c r="O371" s="46">
        <v>3197</v>
      </c>
      <c r="P371" s="42" t="s">
        <v>6422</v>
      </c>
      <c r="Q371" s="42" t="s">
        <v>6401</v>
      </c>
      <c r="R371" s="46">
        <v>4</v>
      </c>
      <c r="S371" s="47">
        <f t="shared" ca="1" si="42"/>
        <v>1.03</v>
      </c>
      <c r="T371" s="47">
        <f t="shared" ca="1" si="43"/>
        <v>1.03</v>
      </c>
      <c r="U371" s="47">
        <f t="shared" ca="1" si="44"/>
        <v>1.03</v>
      </c>
      <c r="V371" s="47">
        <f t="shared" ca="1" si="45"/>
        <v>1.03</v>
      </c>
      <c r="W371" s="47">
        <f>RANK(Y371,Y1:Y1001,0)</f>
        <v>370</v>
      </c>
      <c r="X371" s="48">
        <v>370</v>
      </c>
      <c r="Y371" s="49">
        <v>0.97</v>
      </c>
    </row>
    <row r="372" spans="1:25" ht="15.75" customHeight="1" x14ac:dyDescent="0.3">
      <c r="A372" s="42" t="s">
        <v>8530</v>
      </c>
      <c r="B372" s="42" t="s">
        <v>8529</v>
      </c>
      <c r="C372" s="42" t="s">
        <v>40</v>
      </c>
      <c r="D372" s="46">
        <v>57</v>
      </c>
      <c r="E372" s="50">
        <v>28704</v>
      </c>
      <c r="F372" s="45">
        <f t="shared" ca="1" si="50"/>
        <v>42.706337566273461</v>
      </c>
      <c r="G372" s="45" t="str">
        <f t="shared" ca="1" si="51"/>
        <v>41-50</v>
      </c>
      <c r="H372" s="42" t="s">
        <v>1066</v>
      </c>
      <c r="I372" s="42" t="s">
        <v>61</v>
      </c>
      <c r="J372" s="42" t="s">
        <v>43</v>
      </c>
      <c r="K372" s="42" t="s">
        <v>44</v>
      </c>
      <c r="L372" s="42" t="s">
        <v>57</v>
      </c>
      <c r="M372" s="46">
        <v>11</v>
      </c>
      <c r="N372" s="42" t="s">
        <v>8528</v>
      </c>
      <c r="O372" s="46">
        <v>4218</v>
      </c>
      <c r="P372" s="42" t="s">
        <v>6406</v>
      </c>
      <c r="Q372" s="42" t="s">
        <v>6401</v>
      </c>
      <c r="R372" s="46">
        <v>11</v>
      </c>
      <c r="S372" s="47">
        <f t="shared" ca="1" si="42"/>
        <v>0.87</v>
      </c>
      <c r="T372" s="47">
        <f t="shared" ca="1" si="43"/>
        <v>0.87</v>
      </c>
      <c r="U372" s="47">
        <f t="shared" ca="1" si="44"/>
        <v>1.0874999999999999</v>
      </c>
      <c r="V372" s="47">
        <f t="shared" ca="1" si="45"/>
        <v>0.92437499999999995</v>
      </c>
      <c r="W372" s="47">
        <f>RANK(Y372,Y1:Y1001,0)</f>
        <v>371</v>
      </c>
      <c r="X372" s="48">
        <v>371</v>
      </c>
      <c r="Y372" s="49">
        <v>0.96875</v>
      </c>
    </row>
    <row r="373" spans="1:25" ht="15.75" customHeight="1" x14ac:dyDescent="0.3">
      <c r="A373" s="42" t="s">
        <v>8527</v>
      </c>
      <c r="B373" s="42" t="s">
        <v>8526</v>
      </c>
      <c r="C373" s="42" t="s">
        <v>48</v>
      </c>
      <c r="D373" s="46">
        <v>30</v>
      </c>
      <c r="E373" s="44" t="s">
        <v>8525</v>
      </c>
      <c r="F373" s="45">
        <f t="shared" ca="1" si="50"/>
        <v>57.667981401889897</v>
      </c>
      <c r="G373" s="45" t="str">
        <f t="shared" ca="1" si="51"/>
        <v>51-60</v>
      </c>
      <c r="H373" s="42" t="s">
        <v>170</v>
      </c>
      <c r="I373" s="42" t="s">
        <v>42</v>
      </c>
      <c r="J373" s="42" t="s">
        <v>43</v>
      </c>
      <c r="K373" s="42" t="s">
        <v>44</v>
      </c>
      <c r="L373" s="42" t="s">
        <v>45</v>
      </c>
      <c r="M373" s="46">
        <v>6</v>
      </c>
      <c r="N373" s="42" t="s">
        <v>8524</v>
      </c>
      <c r="O373" s="46">
        <v>2220</v>
      </c>
      <c r="P373" s="42" t="s">
        <v>6402</v>
      </c>
      <c r="Q373" s="42" t="s">
        <v>6401</v>
      </c>
      <c r="R373" s="46">
        <v>9</v>
      </c>
      <c r="S373" s="47">
        <f t="shared" ca="1" si="42"/>
        <v>0.5</v>
      </c>
      <c r="T373" s="47">
        <f t="shared" ca="1" si="43"/>
        <v>0.625</v>
      </c>
      <c r="U373" s="47">
        <f t="shared" ca="1" si="44"/>
        <v>0.78125</v>
      </c>
      <c r="V373" s="47">
        <f t="shared" ca="1" si="45"/>
        <v>0.6640625</v>
      </c>
      <c r="W373" s="47">
        <f>RANK(Y373,Y1:Y1001,0)</f>
        <v>372</v>
      </c>
      <c r="X373" s="48">
        <v>372</v>
      </c>
      <c r="Y373" s="49">
        <v>0.96687499999999993</v>
      </c>
    </row>
    <row r="374" spans="1:25" ht="15.75" customHeight="1" x14ac:dyDescent="0.3">
      <c r="A374" s="42" t="s">
        <v>8523</v>
      </c>
      <c r="B374" s="42" t="s">
        <v>8522</v>
      </c>
      <c r="C374" s="42" t="s">
        <v>48</v>
      </c>
      <c r="D374" s="46">
        <v>4</v>
      </c>
      <c r="E374" s="44" t="s">
        <v>8521</v>
      </c>
      <c r="F374" s="45">
        <f t="shared" ca="1" si="50"/>
        <v>46.785789621067977</v>
      </c>
      <c r="G374" s="45" t="str">
        <f t="shared" ca="1" si="51"/>
        <v>41-50</v>
      </c>
      <c r="H374" s="42" t="s">
        <v>465</v>
      </c>
      <c r="I374" s="42" t="s">
        <v>164</v>
      </c>
      <c r="J374" s="42" t="s">
        <v>43</v>
      </c>
      <c r="K374" s="42" t="s">
        <v>44</v>
      </c>
      <c r="L374" s="42" t="s">
        <v>57</v>
      </c>
      <c r="M374" s="46">
        <v>9</v>
      </c>
      <c r="N374" s="42" t="s">
        <v>8520</v>
      </c>
      <c r="O374" s="46">
        <v>2209</v>
      </c>
      <c r="P374" s="42" t="s">
        <v>6402</v>
      </c>
      <c r="Q374" s="42" t="s">
        <v>6401</v>
      </c>
      <c r="R374" s="46">
        <v>10</v>
      </c>
      <c r="S374" s="47">
        <f t="shared" ca="1" si="42"/>
        <v>1.03</v>
      </c>
      <c r="T374" s="47">
        <f t="shared" ca="1" si="43"/>
        <v>1.03</v>
      </c>
      <c r="U374" s="47">
        <f t="shared" ca="1" si="44"/>
        <v>1.2875000000000001</v>
      </c>
      <c r="V374" s="47">
        <f t="shared" ca="1" si="45"/>
        <v>1.0943750000000001</v>
      </c>
      <c r="W374" s="47">
        <f>RANK(Y374,Y1:Y1001,0)</f>
        <v>372</v>
      </c>
      <c r="X374" s="48">
        <v>372</v>
      </c>
      <c r="Y374" s="49">
        <v>0.96687499999999993</v>
      </c>
    </row>
    <row r="375" spans="1:25" ht="15.75" customHeight="1" x14ac:dyDescent="0.3">
      <c r="A375" s="42" t="s">
        <v>8519</v>
      </c>
      <c r="B375" s="42" t="s">
        <v>8518</v>
      </c>
      <c r="C375" s="42" t="s">
        <v>48</v>
      </c>
      <c r="D375" s="46">
        <v>54</v>
      </c>
      <c r="E375" s="44" t="s">
        <v>8517</v>
      </c>
      <c r="F375" s="45">
        <f t="shared" ca="1" si="50"/>
        <v>45.703597840246061</v>
      </c>
      <c r="G375" s="45" t="str">
        <f t="shared" ca="1" si="51"/>
        <v>41-50</v>
      </c>
      <c r="H375" s="42" t="s">
        <v>395</v>
      </c>
      <c r="I375" s="42" t="s">
        <v>50</v>
      </c>
      <c r="J375" s="42" t="s">
        <v>62</v>
      </c>
      <c r="K375" s="42" t="s">
        <v>44</v>
      </c>
      <c r="L375" s="42" t="s">
        <v>57</v>
      </c>
      <c r="M375" s="46">
        <v>11</v>
      </c>
      <c r="N375" s="42" t="s">
        <v>8516</v>
      </c>
      <c r="O375" s="46">
        <v>3204</v>
      </c>
      <c r="P375" s="42" t="s">
        <v>6422</v>
      </c>
      <c r="Q375" s="42" t="s">
        <v>6401</v>
      </c>
      <c r="R375" s="46">
        <v>11</v>
      </c>
      <c r="S375" s="47">
        <f t="shared" ca="1" si="42"/>
        <v>0.72</v>
      </c>
      <c r="T375" s="47">
        <f t="shared" ca="1" si="43"/>
        <v>0.72</v>
      </c>
      <c r="U375" s="47">
        <f t="shared" ca="1" si="44"/>
        <v>0.89999999999999991</v>
      </c>
      <c r="V375" s="47">
        <f t="shared" ca="1" si="45"/>
        <v>0.89999999999999991</v>
      </c>
      <c r="W375" s="47">
        <f>RANK(Y375,Y1:Y1001,0)</f>
        <v>372</v>
      </c>
      <c r="X375" s="48">
        <v>372</v>
      </c>
      <c r="Y375" s="49">
        <v>0.96687499999999993</v>
      </c>
    </row>
    <row r="376" spans="1:25" ht="15.75" customHeight="1" x14ac:dyDescent="0.3">
      <c r="A376" s="42" t="s">
        <v>3025</v>
      </c>
      <c r="B376" s="42" t="s">
        <v>8515</v>
      </c>
      <c r="C376" s="42" t="s">
        <v>147</v>
      </c>
      <c r="D376" s="46">
        <v>66</v>
      </c>
      <c r="E376" s="44"/>
      <c r="F376" s="45"/>
      <c r="G376" s="45"/>
      <c r="H376" s="42" t="s">
        <v>472</v>
      </c>
      <c r="I376" s="42" t="s">
        <v>56</v>
      </c>
      <c r="J376" s="42" t="s">
        <v>43</v>
      </c>
      <c r="K376" s="42" t="s">
        <v>44</v>
      </c>
      <c r="L376" s="42" t="s">
        <v>57</v>
      </c>
      <c r="M376" s="46">
        <v>15</v>
      </c>
      <c r="N376" s="42" t="s">
        <v>8514</v>
      </c>
      <c r="O376" s="46">
        <v>4207</v>
      </c>
      <c r="P376" s="42" t="s">
        <v>6406</v>
      </c>
      <c r="Q376" s="42" t="s">
        <v>6401</v>
      </c>
      <c r="R376" s="46">
        <v>6</v>
      </c>
      <c r="S376" s="47">
        <f t="shared" ca="1" si="42"/>
        <v>0.54</v>
      </c>
      <c r="T376" s="47">
        <f t="shared" ca="1" si="43"/>
        <v>0.54</v>
      </c>
      <c r="U376" s="47">
        <f t="shared" ca="1" si="44"/>
        <v>0.54</v>
      </c>
      <c r="V376" s="47">
        <f t="shared" ca="1" si="45"/>
        <v>0.45900000000000002</v>
      </c>
      <c r="W376" s="47">
        <f>RANK(Y376,Y1:Y1001,0)</f>
        <v>375</v>
      </c>
      <c r="X376" s="48">
        <v>375</v>
      </c>
      <c r="Y376" s="49">
        <v>0.96</v>
      </c>
    </row>
    <row r="377" spans="1:25" ht="15.75" customHeight="1" x14ac:dyDescent="0.3">
      <c r="A377" s="42" t="s">
        <v>628</v>
      </c>
      <c r="B377" s="42" t="s">
        <v>8513</v>
      </c>
      <c r="C377" s="42" t="s">
        <v>48</v>
      </c>
      <c r="D377" s="46">
        <v>7</v>
      </c>
      <c r="E377" s="44" t="s">
        <v>8512</v>
      </c>
      <c r="F377" s="45">
        <f t="shared" ref="F377:F408" ca="1" si="52">(NOW()-E377)/365</f>
        <v>60.60496770325976</v>
      </c>
      <c r="G377" s="45" t="str">
        <f t="shared" ref="G377:G408" ca="1" si="53">IF(F377&lt;=10,"0-10",IF(AND(F377&gt;10,F377&lt;=20),"11-20",IF(AND(F377&gt;20,F377&lt;=30),"21-30",IF(AND(F377&gt;30,F377&lt;=40),"31-40",IF(AND(F377&gt;40,F377&lt;=50),"41-50",IF(AND(F377&gt;50,F377&lt;=60),"51-60",IF(AND(F377&gt;60,F377&lt;=70),"61-70",IF(AND(F377&gt;70,F377&lt;=80),"71-80",IF(AND(F377&gt;80,F377&lt;=90),"81-90",IF(F377&gt;90,"91-100"))))))))))</f>
        <v>61-70</v>
      </c>
      <c r="H377" s="42" t="s">
        <v>176</v>
      </c>
      <c r="I377" s="42" t="s">
        <v>61</v>
      </c>
      <c r="J377" s="42" t="s">
        <v>66</v>
      </c>
      <c r="K377" s="42" t="s">
        <v>44</v>
      </c>
      <c r="L377" s="42" t="s">
        <v>45</v>
      </c>
      <c r="M377" s="46">
        <v>20</v>
      </c>
      <c r="N377" s="42" t="s">
        <v>8511</v>
      </c>
      <c r="O377" s="46">
        <v>4128</v>
      </c>
      <c r="P377" s="42" t="s">
        <v>6406</v>
      </c>
      <c r="Q377" s="42" t="s">
        <v>6401</v>
      </c>
      <c r="R377" s="46">
        <v>8</v>
      </c>
      <c r="S377" s="47">
        <f t="shared" ca="1" si="42"/>
        <v>0.44</v>
      </c>
      <c r="T377" s="47">
        <f t="shared" ca="1" si="43"/>
        <v>0.55000000000000004</v>
      </c>
      <c r="U377" s="47">
        <f t="shared" ca="1" si="44"/>
        <v>0.55000000000000004</v>
      </c>
      <c r="V377" s="47">
        <f t="shared" ca="1" si="45"/>
        <v>0.55000000000000004</v>
      </c>
      <c r="W377" s="47">
        <f>RANK(Y377,Y1:Y1001,0)</f>
        <v>375</v>
      </c>
      <c r="X377" s="48">
        <v>375</v>
      </c>
      <c r="Y377" s="49">
        <v>0.96</v>
      </c>
    </row>
    <row r="378" spans="1:25" ht="15.75" customHeight="1" x14ac:dyDescent="0.3">
      <c r="A378" s="42" t="s">
        <v>8510</v>
      </c>
      <c r="B378" s="42" t="s">
        <v>5650</v>
      </c>
      <c r="C378" s="42" t="s">
        <v>48</v>
      </c>
      <c r="D378" s="46">
        <v>60</v>
      </c>
      <c r="E378" s="50">
        <v>27342</v>
      </c>
      <c r="F378" s="45">
        <f t="shared" ca="1" si="52"/>
        <v>46.437844415588529</v>
      </c>
      <c r="G378" s="45" t="str">
        <f t="shared" ca="1" si="53"/>
        <v>41-50</v>
      </c>
      <c r="H378" s="51"/>
      <c r="I378" s="42" t="s">
        <v>56</v>
      </c>
      <c r="J378" s="42" t="s">
        <v>66</v>
      </c>
      <c r="K378" s="42" t="s">
        <v>44</v>
      </c>
      <c r="L378" s="42" t="s">
        <v>57</v>
      </c>
      <c r="M378" s="46">
        <v>10</v>
      </c>
      <c r="N378" s="42" t="s">
        <v>8509</v>
      </c>
      <c r="O378" s="46">
        <v>4600</v>
      </c>
      <c r="P378" s="42" t="s">
        <v>6406</v>
      </c>
      <c r="Q378" s="42" t="s">
        <v>6401</v>
      </c>
      <c r="R378" s="46">
        <v>2</v>
      </c>
      <c r="S378" s="47">
        <f t="shared" ca="1" si="42"/>
        <v>0.72</v>
      </c>
      <c r="T378" s="47">
        <f t="shared" ca="1" si="43"/>
        <v>0.72</v>
      </c>
      <c r="U378" s="47">
        <f t="shared" ca="1" si="44"/>
        <v>0.72</v>
      </c>
      <c r="V378" s="47">
        <f t="shared" ca="1" si="45"/>
        <v>0.72</v>
      </c>
      <c r="W378" s="47">
        <f>RANK(Y378,Y1:Y1001,0)</f>
        <v>375</v>
      </c>
      <c r="X378" s="48">
        <v>375</v>
      </c>
      <c r="Y378" s="49">
        <v>0.96</v>
      </c>
    </row>
    <row r="379" spans="1:25" ht="15.75" customHeight="1" x14ac:dyDescent="0.3">
      <c r="A379" s="42" t="s">
        <v>8508</v>
      </c>
      <c r="B379" s="42" t="s">
        <v>8507</v>
      </c>
      <c r="C379" s="42" t="s">
        <v>40</v>
      </c>
      <c r="D379" s="46">
        <v>81</v>
      </c>
      <c r="E379" s="44" t="s">
        <v>8506</v>
      </c>
      <c r="F379" s="45">
        <f t="shared" ca="1" si="52"/>
        <v>34.363871812848799</v>
      </c>
      <c r="G379" s="45" t="str">
        <f t="shared" ca="1" si="53"/>
        <v>31-40</v>
      </c>
      <c r="H379" s="42" t="s">
        <v>1106</v>
      </c>
      <c r="I379" s="42" t="s">
        <v>50</v>
      </c>
      <c r="J379" s="42" t="s">
        <v>66</v>
      </c>
      <c r="K379" s="42" t="s">
        <v>44</v>
      </c>
      <c r="L379" s="42" t="s">
        <v>57</v>
      </c>
      <c r="M379" s="46">
        <v>2</v>
      </c>
      <c r="N379" s="42" t="s">
        <v>8505</v>
      </c>
      <c r="O379" s="46">
        <v>3579</v>
      </c>
      <c r="P379" s="42" t="s">
        <v>6422</v>
      </c>
      <c r="Q379" s="42" t="s">
        <v>6401</v>
      </c>
      <c r="R379" s="46">
        <v>1</v>
      </c>
      <c r="S379" s="47">
        <f t="shared" ca="1" si="42"/>
        <v>0.81</v>
      </c>
      <c r="T379" s="47">
        <f t="shared" ca="1" si="43"/>
        <v>0.81</v>
      </c>
      <c r="U379" s="47">
        <f t="shared" ca="1" si="44"/>
        <v>1.0125000000000002</v>
      </c>
      <c r="V379" s="47">
        <f t="shared" ca="1" si="45"/>
        <v>1.0125000000000002</v>
      </c>
      <c r="W379" s="47">
        <f>RANK(Y379,Y1:Y1001,0)</f>
        <v>378</v>
      </c>
      <c r="X379" s="48">
        <v>378</v>
      </c>
      <c r="Y379" s="49">
        <v>0.95624999999999993</v>
      </c>
    </row>
    <row r="380" spans="1:25" ht="15.75" customHeight="1" x14ac:dyDescent="0.3">
      <c r="A380" s="42" t="s">
        <v>8264</v>
      </c>
      <c r="B380" s="42" t="s">
        <v>8504</v>
      </c>
      <c r="C380" s="42" t="s">
        <v>40</v>
      </c>
      <c r="D380" s="46">
        <v>34</v>
      </c>
      <c r="E380" s="44" t="s">
        <v>8503</v>
      </c>
      <c r="F380" s="45">
        <f t="shared" ca="1" si="52"/>
        <v>46.815926607369349</v>
      </c>
      <c r="G380" s="45" t="str">
        <f t="shared" ca="1" si="53"/>
        <v>41-50</v>
      </c>
      <c r="H380" s="42" t="s">
        <v>83</v>
      </c>
      <c r="I380" s="42" t="s">
        <v>84</v>
      </c>
      <c r="J380" s="42" t="s">
        <v>62</v>
      </c>
      <c r="K380" s="42" t="s">
        <v>44</v>
      </c>
      <c r="L380" s="42" t="s">
        <v>57</v>
      </c>
      <c r="M380" s="46">
        <v>14</v>
      </c>
      <c r="N380" s="42" t="s">
        <v>8502</v>
      </c>
      <c r="O380" s="46">
        <v>3199</v>
      </c>
      <c r="P380" s="42" t="s">
        <v>6422</v>
      </c>
      <c r="Q380" s="42" t="s">
        <v>6401</v>
      </c>
      <c r="R380" s="46">
        <v>6</v>
      </c>
      <c r="S380" s="47">
        <f t="shared" ca="1" si="42"/>
        <v>0.49</v>
      </c>
      <c r="T380" s="47">
        <f t="shared" ca="1" si="43"/>
        <v>0.49</v>
      </c>
      <c r="U380" s="47">
        <f t="shared" ca="1" si="44"/>
        <v>0.49</v>
      </c>
      <c r="V380" s="47">
        <f t="shared" ca="1" si="45"/>
        <v>0.49</v>
      </c>
      <c r="W380" s="47">
        <f>RANK(Y380,Y1:Y1001,0)</f>
        <v>378</v>
      </c>
      <c r="X380" s="48">
        <v>378</v>
      </c>
      <c r="Y380" s="49">
        <v>0.95624999999999993</v>
      </c>
    </row>
    <row r="381" spans="1:25" ht="15.75" customHeight="1" x14ac:dyDescent="0.3">
      <c r="A381" s="42" t="s">
        <v>8501</v>
      </c>
      <c r="B381" s="42" t="s">
        <v>8500</v>
      </c>
      <c r="C381" s="42" t="s">
        <v>40</v>
      </c>
      <c r="D381" s="46">
        <v>40</v>
      </c>
      <c r="E381" s="44" t="s">
        <v>8499</v>
      </c>
      <c r="F381" s="45">
        <f t="shared" ca="1" si="52"/>
        <v>79.254282771752912</v>
      </c>
      <c r="G381" s="45" t="str">
        <f t="shared" ca="1" si="53"/>
        <v>71-80</v>
      </c>
      <c r="H381" s="42" t="s">
        <v>266</v>
      </c>
      <c r="I381" s="42" t="s">
        <v>50</v>
      </c>
      <c r="J381" s="42" t="s">
        <v>43</v>
      </c>
      <c r="K381" s="42" t="s">
        <v>44</v>
      </c>
      <c r="L381" s="42" t="s">
        <v>45</v>
      </c>
      <c r="M381" s="46">
        <v>16</v>
      </c>
      <c r="N381" s="42" t="s">
        <v>8498</v>
      </c>
      <c r="O381" s="46">
        <v>4068</v>
      </c>
      <c r="P381" s="42" t="s">
        <v>6406</v>
      </c>
      <c r="Q381" s="42" t="s">
        <v>6401</v>
      </c>
      <c r="R381" s="46">
        <v>5</v>
      </c>
      <c r="S381" s="47">
        <f t="shared" ca="1" si="42"/>
        <v>0.56000000000000005</v>
      </c>
      <c r="T381" s="47">
        <f t="shared" ca="1" si="43"/>
        <v>0.70000000000000007</v>
      </c>
      <c r="U381" s="47">
        <f t="shared" ca="1" si="44"/>
        <v>0.70000000000000007</v>
      </c>
      <c r="V381" s="47">
        <f t="shared" ca="1" si="45"/>
        <v>0.59500000000000008</v>
      </c>
      <c r="W381" s="47">
        <f>RANK(Y381,Y1:Y1001,0)</f>
        <v>378</v>
      </c>
      <c r="X381" s="48">
        <v>378</v>
      </c>
      <c r="Y381" s="49">
        <v>0.95624999999999993</v>
      </c>
    </row>
    <row r="382" spans="1:25" ht="15.75" customHeight="1" x14ac:dyDescent="0.3">
      <c r="A382" s="42" t="s">
        <v>4829</v>
      </c>
      <c r="B382" s="42" t="s">
        <v>3804</v>
      </c>
      <c r="C382" s="42" t="s">
        <v>40</v>
      </c>
      <c r="D382" s="46">
        <v>7</v>
      </c>
      <c r="E382" s="44" t="s">
        <v>8497</v>
      </c>
      <c r="F382" s="45">
        <f t="shared" ca="1" si="52"/>
        <v>58.265241675862498</v>
      </c>
      <c r="G382" s="45" t="str">
        <f t="shared" ca="1" si="53"/>
        <v>51-60</v>
      </c>
      <c r="H382" s="42" t="s">
        <v>93</v>
      </c>
      <c r="I382" s="42" t="s">
        <v>84</v>
      </c>
      <c r="J382" s="42" t="s">
        <v>43</v>
      </c>
      <c r="K382" s="42" t="s">
        <v>44</v>
      </c>
      <c r="L382" s="42" t="s">
        <v>57</v>
      </c>
      <c r="M382" s="46">
        <v>12</v>
      </c>
      <c r="N382" s="42" t="s">
        <v>8496</v>
      </c>
      <c r="O382" s="46">
        <v>2456</v>
      </c>
      <c r="P382" s="42" t="s">
        <v>6402</v>
      </c>
      <c r="Q382" s="42" t="s">
        <v>6401</v>
      </c>
      <c r="R382" s="46">
        <v>6</v>
      </c>
      <c r="S382" s="47">
        <f t="shared" ca="1" si="42"/>
        <v>0.72</v>
      </c>
      <c r="T382" s="47">
        <f t="shared" ca="1" si="43"/>
        <v>0.72</v>
      </c>
      <c r="U382" s="47">
        <f t="shared" ca="1" si="44"/>
        <v>0.72</v>
      </c>
      <c r="V382" s="47">
        <f t="shared" ca="1" si="45"/>
        <v>0.61199999999999999</v>
      </c>
      <c r="W382" s="47">
        <f>RANK(Y382,Y1:Y1001,0)</f>
        <v>378</v>
      </c>
      <c r="X382" s="48">
        <v>378</v>
      </c>
      <c r="Y382" s="49">
        <v>0.95624999999999993</v>
      </c>
    </row>
    <row r="383" spans="1:25" ht="15.75" customHeight="1" x14ac:dyDescent="0.3">
      <c r="A383" s="42" t="s">
        <v>6181</v>
      </c>
      <c r="B383" s="42" t="s">
        <v>8495</v>
      </c>
      <c r="C383" s="42" t="s">
        <v>40</v>
      </c>
      <c r="D383" s="46">
        <v>4</v>
      </c>
      <c r="E383" s="44" t="s">
        <v>8494</v>
      </c>
      <c r="F383" s="45">
        <f t="shared" ca="1" si="52"/>
        <v>25.215926607369347</v>
      </c>
      <c r="G383" s="45" t="str">
        <f t="shared" ca="1" si="53"/>
        <v>21-30</v>
      </c>
      <c r="H383" s="42" t="s">
        <v>253</v>
      </c>
      <c r="I383" s="42" t="s">
        <v>50</v>
      </c>
      <c r="J383" s="42" t="s">
        <v>62</v>
      </c>
      <c r="K383" s="42" t="s">
        <v>44</v>
      </c>
      <c r="L383" s="42" t="s">
        <v>45</v>
      </c>
      <c r="M383" s="46">
        <v>2</v>
      </c>
      <c r="N383" s="42" t="s">
        <v>8493</v>
      </c>
      <c r="O383" s="46">
        <v>2230</v>
      </c>
      <c r="P383" s="42" t="s">
        <v>6402</v>
      </c>
      <c r="Q383" s="42" t="s">
        <v>6401</v>
      </c>
      <c r="R383" s="46">
        <v>12</v>
      </c>
      <c r="S383" s="47">
        <f t="shared" ca="1" si="42"/>
        <v>0.4</v>
      </c>
      <c r="T383" s="47">
        <f t="shared" ca="1" si="43"/>
        <v>0.5</v>
      </c>
      <c r="U383" s="47">
        <f t="shared" ca="1" si="44"/>
        <v>0.625</v>
      </c>
      <c r="V383" s="47">
        <f t="shared" ca="1" si="45"/>
        <v>0.625</v>
      </c>
      <c r="W383" s="47">
        <f>RANK(Y383,Y1:Y1001,0)</f>
        <v>382</v>
      </c>
      <c r="X383" s="48">
        <v>382</v>
      </c>
      <c r="Y383" s="49">
        <v>0.95</v>
      </c>
    </row>
    <row r="384" spans="1:25" ht="15.75" customHeight="1" x14ac:dyDescent="0.3">
      <c r="A384" s="42" t="s">
        <v>4968</v>
      </c>
      <c r="B384" s="42" t="s">
        <v>8492</v>
      </c>
      <c r="C384" s="42" t="s">
        <v>48</v>
      </c>
      <c r="D384" s="46">
        <v>85</v>
      </c>
      <c r="E384" s="44" t="s">
        <v>8491</v>
      </c>
      <c r="F384" s="45">
        <f t="shared" ca="1" si="52"/>
        <v>57.218666333396747</v>
      </c>
      <c r="G384" s="45" t="str">
        <f t="shared" ca="1" si="53"/>
        <v>51-60</v>
      </c>
      <c r="H384" s="42" t="s">
        <v>266</v>
      </c>
      <c r="I384" s="42" t="s">
        <v>42</v>
      </c>
      <c r="J384" s="42" t="s">
        <v>43</v>
      </c>
      <c r="K384" s="42" t="s">
        <v>44</v>
      </c>
      <c r="L384" s="42" t="s">
        <v>45</v>
      </c>
      <c r="M384" s="46">
        <v>8</v>
      </c>
      <c r="N384" s="42" t="s">
        <v>8490</v>
      </c>
      <c r="O384" s="46">
        <v>2211</v>
      </c>
      <c r="P384" s="42" t="s">
        <v>6402</v>
      </c>
      <c r="Q384" s="42" t="s">
        <v>6401</v>
      </c>
      <c r="R384" s="46">
        <v>10</v>
      </c>
      <c r="S384" s="47">
        <f t="shared" ca="1" si="42"/>
        <v>0.6</v>
      </c>
      <c r="T384" s="47">
        <f t="shared" ca="1" si="43"/>
        <v>0.75</v>
      </c>
      <c r="U384" s="47">
        <f t="shared" ca="1" si="44"/>
        <v>0.9375</v>
      </c>
      <c r="V384" s="47">
        <f t="shared" ca="1" si="45"/>
        <v>0.796875</v>
      </c>
      <c r="W384" s="47">
        <f>RANK(Y384,Y1:Y1001,0)</f>
        <v>382</v>
      </c>
      <c r="X384" s="48">
        <v>382</v>
      </c>
      <c r="Y384" s="49">
        <v>0.95</v>
      </c>
    </row>
    <row r="385" spans="1:25" ht="15.75" customHeight="1" x14ac:dyDescent="0.3">
      <c r="A385" s="42" t="s">
        <v>5473</v>
      </c>
      <c r="B385" s="42" t="s">
        <v>8489</v>
      </c>
      <c r="C385" s="42" t="s">
        <v>40</v>
      </c>
      <c r="D385" s="46">
        <v>65</v>
      </c>
      <c r="E385" s="44" t="s">
        <v>8488</v>
      </c>
      <c r="F385" s="45">
        <f t="shared" ca="1" si="52"/>
        <v>76.552912908739216</v>
      </c>
      <c r="G385" s="45" t="str">
        <f t="shared" ca="1" si="53"/>
        <v>71-80</v>
      </c>
      <c r="H385" s="42" t="s">
        <v>144</v>
      </c>
      <c r="I385" s="42" t="s">
        <v>164</v>
      </c>
      <c r="J385" s="42" t="s">
        <v>62</v>
      </c>
      <c r="K385" s="42" t="s">
        <v>44</v>
      </c>
      <c r="L385" s="42" t="s">
        <v>57</v>
      </c>
      <c r="M385" s="46">
        <v>17</v>
      </c>
      <c r="N385" s="42" t="s">
        <v>8487</v>
      </c>
      <c r="O385" s="46">
        <v>2261</v>
      </c>
      <c r="P385" s="42" t="s">
        <v>6402</v>
      </c>
      <c r="Q385" s="42" t="s">
        <v>6401</v>
      </c>
      <c r="R385" s="46">
        <v>7</v>
      </c>
      <c r="S385" s="47">
        <f t="shared" ca="1" si="42"/>
        <v>0.42</v>
      </c>
      <c r="T385" s="47">
        <f t="shared" ca="1" si="43"/>
        <v>0.42</v>
      </c>
      <c r="U385" s="47">
        <f t="shared" ca="1" si="44"/>
        <v>0.42</v>
      </c>
      <c r="V385" s="47">
        <f t="shared" ca="1" si="45"/>
        <v>0.42</v>
      </c>
      <c r="W385" s="47">
        <f>RANK(Y385,Y1:Y1001,0)</f>
        <v>382</v>
      </c>
      <c r="X385" s="48">
        <v>382</v>
      </c>
      <c r="Y385" s="49">
        <v>0.95</v>
      </c>
    </row>
    <row r="386" spans="1:25" ht="15.75" customHeight="1" x14ac:dyDescent="0.3">
      <c r="A386" s="42" t="s">
        <v>8486</v>
      </c>
      <c r="B386" s="42" t="s">
        <v>8485</v>
      </c>
      <c r="C386" s="42" t="s">
        <v>48</v>
      </c>
      <c r="D386" s="46">
        <v>82</v>
      </c>
      <c r="E386" s="44" t="s">
        <v>8484</v>
      </c>
      <c r="F386" s="45">
        <f t="shared" ca="1" si="52"/>
        <v>25.903597840246061</v>
      </c>
      <c r="G386" s="45" t="str">
        <f t="shared" ca="1" si="53"/>
        <v>21-30</v>
      </c>
      <c r="H386" s="42" t="s">
        <v>347</v>
      </c>
      <c r="I386" s="42" t="s">
        <v>50</v>
      </c>
      <c r="J386" s="42" t="s">
        <v>62</v>
      </c>
      <c r="K386" s="42" t="s">
        <v>44</v>
      </c>
      <c r="L386" s="42" t="s">
        <v>45</v>
      </c>
      <c r="M386" s="46">
        <v>9</v>
      </c>
      <c r="N386" s="42" t="s">
        <v>8483</v>
      </c>
      <c r="O386" s="46">
        <v>3754</v>
      </c>
      <c r="P386" s="42" t="s">
        <v>6422</v>
      </c>
      <c r="Q386" s="42" t="s">
        <v>6401</v>
      </c>
      <c r="R386" s="46">
        <v>6</v>
      </c>
      <c r="S386" s="47">
        <f t="shared" ref="S386:S449" ca="1" si="54">RANDBETWEEN(40,110)/100</f>
        <v>0.48</v>
      </c>
      <c r="T386" s="47">
        <f t="shared" ref="T386:T449" ca="1" si="55">S386*(IF(L386="Yes",1.25,1))</f>
        <v>0.6</v>
      </c>
      <c r="U386" s="47">
        <f t="shared" ref="U386:U449" ca="1" si="56">T386*(IF(OR(VALUE(R386)&gt;8,VALUE(D386)&gt;80),1.25,1))</f>
        <v>0.75</v>
      </c>
      <c r="V386" s="47">
        <f t="shared" ref="V386:V449" ca="1" si="57">U386*(IF(J386="Mass Customer",0.85,1))</f>
        <v>0.75</v>
      </c>
      <c r="W386" s="47">
        <f>RANK(Y386,Y1:Y1001,0)</f>
        <v>382</v>
      </c>
      <c r="X386" s="48">
        <v>382</v>
      </c>
      <c r="Y386" s="49">
        <v>0.95</v>
      </c>
    </row>
    <row r="387" spans="1:25" ht="15.75" customHeight="1" x14ac:dyDescent="0.3">
      <c r="A387" s="42" t="s">
        <v>8482</v>
      </c>
      <c r="B387" s="42" t="s">
        <v>8481</v>
      </c>
      <c r="C387" s="42" t="s">
        <v>48</v>
      </c>
      <c r="D387" s="46">
        <v>46</v>
      </c>
      <c r="E387" s="44" t="s">
        <v>8480</v>
      </c>
      <c r="F387" s="45">
        <f t="shared" ca="1" si="52"/>
        <v>66.857022497780306</v>
      </c>
      <c r="G387" s="45" t="str">
        <f t="shared" ca="1" si="53"/>
        <v>61-70</v>
      </c>
      <c r="H387" s="42" t="s">
        <v>223</v>
      </c>
      <c r="I387" s="42" t="s">
        <v>84</v>
      </c>
      <c r="J387" s="42" t="s">
        <v>66</v>
      </c>
      <c r="K387" s="42" t="s">
        <v>44</v>
      </c>
      <c r="L387" s="42" t="s">
        <v>45</v>
      </c>
      <c r="M387" s="46">
        <v>9</v>
      </c>
      <c r="N387" s="42" t="s">
        <v>8479</v>
      </c>
      <c r="O387" s="46">
        <v>4124</v>
      </c>
      <c r="P387" s="42" t="s">
        <v>6406</v>
      </c>
      <c r="Q387" s="42" t="s">
        <v>6401</v>
      </c>
      <c r="R387" s="46">
        <v>7</v>
      </c>
      <c r="S387" s="47">
        <f t="shared" ca="1" si="54"/>
        <v>0.6</v>
      </c>
      <c r="T387" s="47">
        <f t="shared" ca="1" si="55"/>
        <v>0.75</v>
      </c>
      <c r="U387" s="47">
        <f t="shared" ca="1" si="56"/>
        <v>0.75</v>
      </c>
      <c r="V387" s="47">
        <f t="shared" ca="1" si="57"/>
        <v>0.75</v>
      </c>
      <c r="W387" s="47">
        <f>RANK(Y387,Y1:Y1001,0)</f>
        <v>386</v>
      </c>
      <c r="X387" s="48">
        <v>386</v>
      </c>
      <c r="Y387" s="49">
        <v>0.94562500000000005</v>
      </c>
    </row>
    <row r="388" spans="1:25" ht="15.75" customHeight="1" x14ac:dyDescent="0.3">
      <c r="A388" s="42" t="s">
        <v>6647</v>
      </c>
      <c r="B388" s="42" t="s">
        <v>8478</v>
      </c>
      <c r="C388" s="42" t="s">
        <v>40</v>
      </c>
      <c r="D388" s="46">
        <v>11</v>
      </c>
      <c r="E388" s="44" t="s">
        <v>8477</v>
      </c>
      <c r="F388" s="45">
        <f t="shared" ca="1" si="52"/>
        <v>59.558392360794009</v>
      </c>
      <c r="G388" s="45" t="str">
        <f t="shared" ca="1" si="53"/>
        <v>51-60</v>
      </c>
      <c r="H388" s="51"/>
      <c r="I388" s="42" t="s">
        <v>42</v>
      </c>
      <c r="J388" s="42" t="s">
        <v>43</v>
      </c>
      <c r="K388" s="42" t="s">
        <v>44</v>
      </c>
      <c r="L388" s="42" t="s">
        <v>57</v>
      </c>
      <c r="M388" s="46">
        <v>13</v>
      </c>
      <c r="N388" s="42" t="s">
        <v>8476</v>
      </c>
      <c r="O388" s="46">
        <v>2767</v>
      </c>
      <c r="P388" s="42" t="s">
        <v>6402</v>
      </c>
      <c r="Q388" s="42" t="s">
        <v>6401</v>
      </c>
      <c r="R388" s="46">
        <v>8</v>
      </c>
      <c r="S388" s="47">
        <f t="shared" ca="1" si="54"/>
        <v>0.82</v>
      </c>
      <c r="T388" s="47">
        <f t="shared" ca="1" si="55"/>
        <v>0.82</v>
      </c>
      <c r="U388" s="47">
        <f t="shared" ca="1" si="56"/>
        <v>0.82</v>
      </c>
      <c r="V388" s="47">
        <f t="shared" ca="1" si="57"/>
        <v>0.69699999999999995</v>
      </c>
      <c r="W388" s="47">
        <f>RANK(Y388,Y1:Y1001,0)</f>
        <v>386</v>
      </c>
      <c r="X388" s="48">
        <v>386</v>
      </c>
      <c r="Y388" s="49">
        <v>0.94562500000000005</v>
      </c>
    </row>
    <row r="389" spans="1:25" ht="15.75" customHeight="1" x14ac:dyDescent="0.3">
      <c r="A389" s="42" t="s">
        <v>4558</v>
      </c>
      <c r="B389" s="42" t="s">
        <v>8475</v>
      </c>
      <c r="C389" s="42" t="s">
        <v>40</v>
      </c>
      <c r="D389" s="46">
        <v>15</v>
      </c>
      <c r="E389" s="44" t="s">
        <v>8474</v>
      </c>
      <c r="F389" s="45">
        <f t="shared" ca="1" si="52"/>
        <v>47.646063593670718</v>
      </c>
      <c r="G389" s="45" t="str">
        <f t="shared" ca="1" si="53"/>
        <v>41-50</v>
      </c>
      <c r="H389" s="42" t="s">
        <v>90</v>
      </c>
      <c r="I389" s="42" t="s">
        <v>61</v>
      </c>
      <c r="J389" s="42" t="s">
        <v>62</v>
      </c>
      <c r="K389" s="42" t="s">
        <v>44</v>
      </c>
      <c r="L389" s="42" t="s">
        <v>45</v>
      </c>
      <c r="M389" s="46">
        <v>8</v>
      </c>
      <c r="N389" s="42" t="s">
        <v>8473</v>
      </c>
      <c r="O389" s="46">
        <v>3153</v>
      </c>
      <c r="P389" s="42" t="s">
        <v>6422</v>
      </c>
      <c r="Q389" s="42" t="s">
        <v>6401</v>
      </c>
      <c r="R389" s="46">
        <v>5</v>
      </c>
      <c r="S389" s="47">
        <f t="shared" ca="1" si="54"/>
        <v>0.47</v>
      </c>
      <c r="T389" s="47">
        <f t="shared" ca="1" si="55"/>
        <v>0.58749999999999991</v>
      </c>
      <c r="U389" s="47">
        <f t="shared" ca="1" si="56"/>
        <v>0.58749999999999991</v>
      </c>
      <c r="V389" s="47">
        <f t="shared" ca="1" si="57"/>
        <v>0.58749999999999991</v>
      </c>
      <c r="W389" s="47">
        <f>RANK(Y389,Y1:Y1001,0)</f>
        <v>386</v>
      </c>
      <c r="X389" s="48">
        <v>386</v>
      </c>
      <c r="Y389" s="49">
        <v>0.94562500000000005</v>
      </c>
    </row>
    <row r="390" spans="1:25" ht="15.75" customHeight="1" x14ac:dyDescent="0.3">
      <c r="A390" s="42" t="s">
        <v>8472</v>
      </c>
      <c r="B390" s="42" t="s">
        <v>8471</v>
      </c>
      <c r="C390" s="42" t="s">
        <v>48</v>
      </c>
      <c r="D390" s="46">
        <v>51</v>
      </c>
      <c r="E390" s="44" t="s">
        <v>8470</v>
      </c>
      <c r="F390" s="45">
        <f t="shared" ca="1" si="52"/>
        <v>28.114556744355649</v>
      </c>
      <c r="G390" s="45" t="str">
        <f t="shared" ca="1" si="53"/>
        <v>21-30</v>
      </c>
      <c r="H390" s="42" t="s">
        <v>519</v>
      </c>
      <c r="I390" s="42" t="s">
        <v>138</v>
      </c>
      <c r="J390" s="42" t="s">
        <v>62</v>
      </c>
      <c r="K390" s="42" t="s">
        <v>44</v>
      </c>
      <c r="L390" s="42" t="s">
        <v>57</v>
      </c>
      <c r="M390" s="46">
        <v>5</v>
      </c>
      <c r="N390" s="42" t="s">
        <v>8469</v>
      </c>
      <c r="O390" s="46">
        <v>4740</v>
      </c>
      <c r="P390" s="42" t="s">
        <v>6406</v>
      </c>
      <c r="Q390" s="42" t="s">
        <v>6401</v>
      </c>
      <c r="R390" s="46">
        <v>3</v>
      </c>
      <c r="S390" s="47">
        <f t="shared" ca="1" si="54"/>
        <v>0.52</v>
      </c>
      <c r="T390" s="47">
        <f t="shared" ca="1" si="55"/>
        <v>0.52</v>
      </c>
      <c r="U390" s="47">
        <f t="shared" ca="1" si="56"/>
        <v>0.52</v>
      </c>
      <c r="V390" s="47">
        <f t="shared" ca="1" si="57"/>
        <v>0.52</v>
      </c>
      <c r="W390" s="47">
        <f>RANK(Y390,Y1:Y1001,0)</f>
        <v>386</v>
      </c>
      <c r="X390" s="48">
        <v>386</v>
      </c>
      <c r="Y390" s="49">
        <v>0.94562500000000005</v>
      </c>
    </row>
    <row r="391" spans="1:25" ht="15.75" customHeight="1" x14ac:dyDescent="0.3">
      <c r="A391" s="42" t="s">
        <v>8468</v>
      </c>
      <c r="B391" s="42" t="s">
        <v>8467</v>
      </c>
      <c r="C391" s="42" t="s">
        <v>40</v>
      </c>
      <c r="D391" s="46">
        <v>75</v>
      </c>
      <c r="E391" s="44" t="s">
        <v>8466</v>
      </c>
      <c r="F391" s="45">
        <f t="shared" ca="1" si="52"/>
        <v>72.815926607369349</v>
      </c>
      <c r="G391" s="45" t="str">
        <f t="shared" ca="1" si="53"/>
        <v>71-80</v>
      </c>
      <c r="H391" s="42" t="s">
        <v>292</v>
      </c>
      <c r="I391" s="42" t="s">
        <v>61</v>
      </c>
      <c r="J391" s="42" t="s">
        <v>43</v>
      </c>
      <c r="K391" s="42" t="s">
        <v>44</v>
      </c>
      <c r="L391" s="42" t="s">
        <v>57</v>
      </c>
      <c r="M391" s="46">
        <v>22</v>
      </c>
      <c r="N391" s="42" t="s">
        <v>8465</v>
      </c>
      <c r="O391" s="46">
        <v>2168</v>
      </c>
      <c r="P391" s="42" t="s">
        <v>6402</v>
      </c>
      <c r="Q391" s="42" t="s">
        <v>6401</v>
      </c>
      <c r="R391" s="46">
        <v>7</v>
      </c>
      <c r="S391" s="47">
        <f t="shared" ca="1" si="54"/>
        <v>1.05</v>
      </c>
      <c r="T391" s="47">
        <f t="shared" ca="1" si="55"/>
        <v>1.05</v>
      </c>
      <c r="U391" s="47">
        <f t="shared" ca="1" si="56"/>
        <v>1.05</v>
      </c>
      <c r="V391" s="47">
        <f t="shared" ca="1" si="57"/>
        <v>0.89249999999999996</v>
      </c>
      <c r="W391" s="47">
        <f>RANK(Y391,Y1:Y1001,0)</f>
        <v>386</v>
      </c>
      <c r="X391" s="48">
        <v>386</v>
      </c>
      <c r="Y391" s="49">
        <v>0.94562500000000005</v>
      </c>
    </row>
    <row r="392" spans="1:25" ht="15.75" customHeight="1" x14ac:dyDescent="0.3">
      <c r="A392" s="42" t="s">
        <v>1391</v>
      </c>
      <c r="B392" s="42" t="s">
        <v>8464</v>
      </c>
      <c r="C392" s="42" t="s">
        <v>40</v>
      </c>
      <c r="D392" s="46">
        <v>25</v>
      </c>
      <c r="E392" s="50">
        <v>28912</v>
      </c>
      <c r="F392" s="45">
        <f t="shared" ca="1" si="52"/>
        <v>42.136474552574825</v>
      </c>
      <c r="G392" s="45" t="str">
        <f t="shared" ca="1" si="53"/>
        <v>41-50</v>
      </c>
      <c r="H392" s="42" t="s">
        <v>212</v>
      </c>
      <c r="I392" s="42" t="s">
        <v>61</v>
      </c>
      <c r="J392" s="42" t="s">
        <v>66</v>
      </c>
      <c r="K392" s="42" t="s">
        <v>44</v>
      </c>
      <c r="L392" s="42" t="s">
        <v>57</v>
      </c>
      <c r="M392" s="46">
        <v>21</v>
      </c>
      <c r="N392" s="42" t="s">
        <v>8463</v>
      </c>
      <c r="O392" s="46">
        <v>3977</v>
      </c>
      <c r="P392" s="42" t="s">
        <v>6422</v>
      </c>
      <c r="Q392" s="42" t="s">
        <v>6401</v>
      </c>
      <c r="R392" s="46">
        <v>6</v>
      </c>
      <c r="S392" s="47">
        <f t="shared" ca="1" si="54"/>
        <v>0.54</v>
      </c>
      <c r="T392" s="47">
        <f t="shared" ca="1" si="55"/>
        <v>0.54</v>
      </c>
      <c r="U392" s="47">
        <f t="shared" ca="1" si="56"/>
        <v>0.54</v>
      </c>
      <c r="V392" s="47">
        <f t="shared" ca="1" si="57"/>
        <v>0.54</v>
      </c>
      <c r="W392" s="47">
        <f>RANK(Y392,Y1:Y1001,0)</f>
        <v>386</v>
      </c>
      <c r="X392" s="48">
        <v>386</v>
      </c>
      <c r="Y392" s="49">
        <v>0.94562500000000005</v>
      </c>
    </row>
    <row r="393" spans="1:25" ht="15.75" customHeight="1" x14ac:dyDescent="0.3">
      <c r="A393" s="42" t="s">
        <v>8462</v>
      </c>
      <c r="B393" s="42" t="s">
        <v>8461</v>
      </c>
      <c r="C393" s="42" t="s">
        <v>40</v>
      </c>
      <c r="D393" s="46">
        <v>92</v>
      </c>
      <c r="E393" s="44" t="s">
        <v>8460</v>
      </c>
      <c r="F393" s="45">
        <f t="shared" ca="1" si="52"/>
        <v>81.662501949835104</v>
      </c>
      <c r="G393" s="45" t="str">
        <f t="shared" ca="1" si="53"/>
        <v>81-90</v>
      </c>
      <c r="H393" s="42" t="s">
        <v>60</v>
      </c>
      <c r="I393" s="42" t="s">
        <v>84</v>
      </c>
      <c r="J393" s="42" t="s">
        <v>62</v>
      </c>
      <c r="K393" s="42" t="s">
        <v>44</v>
      </c>
      <c r="L393" s="42" t="s">
        <v>57</v>
      </c>
      <c r="M393" s="46">
        <v>10</v>
      </c>
      <c r="N393" s="42" t="s">
        <v>8459</v>
      </c>
      <c r="O393" s="46">
        <v>2207</v>
      </c>
      <c r="P393" s="42" t="s">
        <v>6402</v>
      </c>
      <c r="Q393" s="42" t="s">
        <v>6401</v>
      </c>
      <c r="R393" s="46">
        <v>10</v>
      </c>
      <c r="S393" s="47">
        <f t="shared" ca="1" si="54"/>
        <v>1.0900000000000001</v>
      </c>
      <c r="T393" s="47">
        <f t="shared" ca="1" si="55"/>
        <v>1.0900000000000001</v>
      </c>
      <c r="U393" s="47">
        <f t="shared" ca="1" si="56"/>
        <v>1.3625</v>
      </c>
      <c r="V393" s="47">
        <f t="shared" ca="1" si="57"/>
        <v>1.3625</v>
      </c>
      <c r="W393" s="47">
        <f>RANK(Y393,Y1:Y1001,0)</f>
        <v>386</v>
      </c>
      <c r="X393" s="48">
        <v>386</v>
      </c>
      <c r="Y393" s="49">
        <v>0.94562500000000005</v>
      </c>
    </row>
    <row r="394" spans="1:25" ht="15.75" customHeight="1" x14ac:dyDescent="0.3">
      <c r="A394" s="42" t="s">
        <v>8458</v>
      </c>
      <c r="B394" s="42" t="s">
        <v>8457</v>
      </c>
      <c r="C394" s="42" t="s">
        <v>48</v>
      </c>
      <c r="D394" s="46">
        <v>36</v>
      </c>
      <c r="E394" s="44" t="s">
        <v>8456</v>
      </c>
      <c r="F394" s="45">
        <f t="shared" ca="1" si="52"/>
        <v>38.347433456684421</v>
      </c>
      <c r="G394" s="45" t="str">
        <f t="shared" ca="1" si="53"/>
        <v>31-40</v>
      </c>
      <c r="H394" s="42" t="s">
        <v>266</v>
      </c>
      <c r="I394" s="42" t="s">
        <v>65</v>
      </c>
      <c r="J394" s="42" t="s">
        <v>43</v>
      </c>
      <c r="K394" s="42" t="s">
        <v>44</v>
      </c>
      <c r="L394" s="42" t="s">
        <v>45</v>
      </c>
      <c r="M394" s="46">
        <v>6</v>
      </c>
      <c r="N394" s="42" t="s">
        <v>8455</v>
      </c>
      <c r="O394" s="46">
        <v>2022</v>
      </c>
      <c r="P394" s="42" t="s">
        <v>6402</v>
      </c>
      <c r="Q394" s="42" t="s">
        <v>6401</v>
      </c>
      <c r="R394" s="46">
        <v>11</v>
      </c>
      <c r="S394" s="47">
        <f t="shared" ca="1" si="54"/>
        <v>0.77</v>
      </c>
      <c r="T394" s="47">
        <f t="shared" ca="1" si="55"/>
        <v>0.96250000000000002</v>
      </c>
      <c r="U394" s="47">
        <f t="shared" ca="1" si="56"/>
        <v>1.203125</v>
      </c>
      <c r="V394" s="47">
        <f t="shared" ca="1" si="57"/>
        <v>1.02265625</v>
      </c>
      <c r="W394" s="47">
        <f>RANK(Y394,Y1:Y1001,0)</f>
        <v>386</v>
      </c>
      <c r="X394" s="48">
        <v>386</v>
      </c>
      <c r="Y394" s="49">
        <v>0.94562500000000005</v>
      </c>
    </row>
    <row r="395" spans="1:25" ht="15.75" customHeight="1" x14ac:dyDescent="0.3">
      <c r="A395" s="42" t="s">
        <v>8454</v>
      </c>
      <c r="B395" s="42" t="s">
        <v>8453</v>
      </c>
      <c r="C395" s="42" t="s">
        <v>48</v>
      </c>
      <c r="D395" s="46">
        <v>10</v>
      </c>
      <c r="E395" s="44" t="s">
        <v>8452</v>
      </c>
      <c r="F395" s="45">
        <f t="shared" ca="1" si="52"/>
        <v>70.994008799150166</v>
      </c>
      <c r="G395" s="45" t="str">
        <f t="shared" ca="1" si="53"/>
        <v>71-80</v>
      </c>
      <c r="H395" s="42" t="s">
        <v>420</v>
      </c>
      <c r="I395" s="42" t="s">
        <v>50</v>
      </c>
      <c r="J395" s="42" t="s">
        <v>43</v>
      </c>
      <c r="K395" s="42" t="s">
        <v>44</v>
      </c>
      <c r="L395" s="42" t="s">
        <v>57</v>
      </c>
      <c r="M395" s="46">
        <v>19</v>
      </c>
      <c r="N395" s="42" t="s">
        <v>8451</v>
      </c>
      <c r="O395" s="46">
        <v>3192</v>
      </c>
      <c r="P395" s="42" t="s">
        <v>6422</v>
      </c>
      <c r="Q395" s="42" t="s">
        <v>6401</v>
      </c>
      <c r="R395" s="46">
        <v>9</v>
      </c>
      <c r="S395" s="47">
        <f t="shared" ca="1" si="54"/>
        <v>0.56000000000000005</v>
      </c>
      <c r="T395" s="47">
        <f t="shared" ca="1" si="55"/>
        <v>0.56000000000000005</v>
      </c>
      <c r="U395" s="47">
        <f t="shared" ca="1" si="56"/>
        <v>0.70000000000000007</v>
      </c>
      <c r="V395" s="47">
        <f t="shared" ca="1" si="57"/>
        <v>0.59500000000000008</v>
      </c>
      <c r="W395" s="47">
        <f>RANK(Y395,Y1:Y1001,0)</f>
        <v>386</v>
      </c>
      <c r="X395" s="48">
        <v>386</v>
      </c>
      <c r="Y395" s="49">
        <v>0.94562500000000005</v>
      </c>
    </row>
    <row r="396" spans="1:25" ht="15.75" customHeight="1" x14ac:dyDescent="0.3">
      <c r="A396" s="42" t="s">
        <v>8450</v>
      </c>
      <c r="B396" s="42" t="s">
        <v>8449</v>
      </c>
      <c r="C396" s="42" t="s">
        <v>48</v>
      </c>
      <c r="D396" s="46">
        <v>74</v>
      </c>
      <c r="E396" s="44" t="s">
        <v>8448</v>
      </c>
      <c r="F396" s="45">
        <f t="shared" ca="1" si="52"/>
        <v>30.900858114218664</v>
      </c>
      <c r="G396" s="45" t="str">
        <f t="shared" ca="1" si="53"/>
        <v>31-40</v>
      </c>
      <c r="H396" s="51"/>
      <c r="I396" s="42" t="s">
        <v>84</v>
      </c>
      <c r="J396" s="42" t="s">
        <v>43</v>
      </c>
      <c r="K396" s="42" t="s">
        <v>44</v>
      </c>
      <c r="L396" s="42" t="s">
        <v>45</v>
      </c>
      <c r="M396" s="46">
        <v>5</v>
      </c>
      <c r="N396" s="42" t="s">
        <v>8447</v>
      </c>
      <c r="O396" s="46">
        <v>3056</v>
      </c>
      <c r="P396" s="42" t="s">
        <v>6422</v>
      </c>
      <c r="Q396" s="42" t="s">
        <v>6401</v>
      </c>
      <c r="R396" s="46">
        <v>9</v>
      </c>
      <c r="S396" s="47">
        <f t="shared" ca="1" si="54"/>
        <v>0.45</v>
      </c>
      <c r="T396" s="47">
        <f t="shared" ca="1" si="55"/>
        <v>0.5625</v>
      </c>
      <c r="U396" s="47">
        <f t="shared" ca="1" si="56"/>
        <v>0.703125</v>
      </c>
      <c r="V396" s="47">
        <f t="shared" ca="1" si="57"/>
        <v>0.59765625</v>
      </c>
      <c r="W396" s="47">
        <f>RANK(Y396,Y1:Y1001,0)</f>
        <v>395</v>
      </c>
      <c r="X396" s="48">
        <v>395</v>
      </c>
      <c r="Y396" s="49">
        <v>0.94</v>
      </c>
    </row>
    <row r="397" spans="1:25" ht="15.75" customHeight="1" x14ac:dyDescent="0.3">
      <c r="A397" s="42" t="s">
        <v>5051</v>
      </c>
      <c r="B397" s="42" t="s">
        <v>8446</v>
      </c>
      <c r="C397" s="42" t="s">
        <v>40</v>
      </c>
      <c r="D397" s="46">
        <v>73</v>
      </c>
      <c r="E397" s="44" t="s">
        <v>8445</v>
      </c>
      <c r="F397" s="45">
        <f t="shared" ca="1" si="52"/>
        <v>59.328255374492635</v>
      </c>
      <c r="G397" s="45" t="str">
        <f t="shared" ca="1" si="53"/>
        <v>51-60</v>
      </c>
      <c r="H397" s="42" t="s">
        <v>163</v>
      </c>
      <c r="I397" s="42" t="s">
        <v>164</v>
      </c>
      <c r="J397" s="42" t="s">
        <v>43</v>
      </c>
      <c r="K397" s="42" t="s">
        <v>44</v>
      </c>
      <c r="L397" s="42" t="s">
        <v>45</v>
      </c>
      <c r="M397" s="46">
        <v>9</v>
      </c>
      <c r="N397" s="42" t="s">
        <v>8444</v>
      </c>
      <c r="O397" s="46">
        <v>2097</v>
      </c>
      <c r="P397" s="42" t="s">
        <v>6402</v>
      </c>
      <c r="Q397" s="42" t="s">
        <v>6401</v>
      </c>
      <c r="R397" s="46">
        <v>12</v>
      </c>
      <c r="S397" s="47">
        <f t="shared" ca="1" si="54"/>
        <v>1.1000000000000001</v>
      </c>
      <c r="T397" s="47">
        <f t="shared" ca="1" si="55"/>
        <v>1.375</v>
      </c>
      <c r="U397" s="47">
        <f t="shared" ca="1" si="56"/>
        <v>1.71875</v>
      </c>
      <c r="V397" s="47">
        <f t="shared" ca="1" si="57"/>
        <v>1.4609375</v>
      </c>
      <c r="W397" s="47">
        <f>RANK(Y397,Y1:Y1001,0)</f>
        <v>396</v>
      </c>
      <c r="X397" s="48">
        <v>396</v>
      </c>
      <c r="Y397" s="49">
        <v>0.9375</v>
      </c>
    </row>
    <row r="398" spans="1:25" ht="15.75" customHeight="1" x14ac:dyDescent="0.3">
      <c r="A398" s="42" t="s">
        <v>1880</v>
      </c>
      <c r="B398" s="42" t="s">
        <v>8443</v>
      </c>
      <c r="C398" s="42" t="s">
        <v>40</v>
      </c>
      <c r="D398" s="46">
        <v>66</v>
      </c>
      <c r="E398" s="44" t="s">
        <v>8442</v>
      </c>
      <c r="F398" s="45">
        <f t="shared" ca="1" si="52"/>
        <v>19.229625237506337</v>
      </c>
      <c r="G398" s="45" t="str">
        <f t="shared" ca="1" si="53"/>
        <v>11-20</v>
      </c>
      <c r="H398" s="42" t="s">
        <v>209</v>
      </c>
      <c r="I398" s="42" t="s">
        <v>42</v>
      </c>
      <c r="J398" s="42" t="s">
        <v>43</v>
      </c>
      <c r="K398" s="42" t="s">
        <v>44</v>
      </c>
      <c r="L398" s="42" t="s">
        <v>45</v>
      </c>
      <c r="M398" s="46">
        <v>4</v>
      </c>
      <c r="N398" s="42" t="s">
        <v>8441</v>
      </c>
      <c r="O398" s="46">
        <v>4211</v>
      </c>
      <c r="P398" s="42" t="s">
        <v>6406</v>
      </c>
      <c r="Q398" s="42" t="s">
        <v>6401</v>
      </c>
      <c r="R398" s="46">
        <v>3</v>
      </c>
      <c r="S398" s="47">
        <f t="shared" ca="1" si="54"/>
        <v>0.63</v>
      </c>
      <c r="T398" s="47">
        <f t="shared" ca="1" si="55"/>
        <v>0.78749999999999998</v>
      </c>
      <c r="U398" s="47">
        <f t="shared" ca="1" si="56"/>
        <v>0.78749999999999998</v>
      </c>
      <c r="V398" s="47">
        <f t="shared" ca="1" si="57"/>
        <v>0.66937499999999994</v>
      </c>
      <c r="W398" s="47">
        <f>RANK(Y398,Y1:Y1001,0)</f>
        <v>396</v>
      </c>
      <c r="X398" s="48">
        <v>396</v>
      </c>
      <c r="Y398" s="49">
        <v>0.9375</v>
      </c>
    </row>
    <row r="399" spans="1:25" ht="15.75" customHeight="1" x14ac:dyDescent="0.3">
      <c r="A399" s="42" t="s">
        <v>8440</v>
      </c>
      <c r="B399" s="42" t="s">
        <v>231</v>
      </c>
      <c r="C399" s="42" t="s">
        <v>40</v>
      </c>
      <c r="D399" s="46">
        <v>84</v>
      </c>
      <c r="E399" s="44" t="s">
        <v>8439</v>
      </c>
      <c r="F399" s="45">
        <f t="shared" ca="1" si="52"/>
        <v>60.289899210109077</v>
      </c>
      <c r="G399" s="45" t="str">
        <f t="shared" ca="1" si="53"/>
        <v>61-70</v>
      </c>
      <c r="H399" s="51"/>
      <c r="I399" s="42" t="s">
        <v>164</v>
      </c>
      <c r="J399" s="42" t="s">
        <v>66</v>
      </c>
      <c r="K399" s="42" t="s">
        <v>44</v>
      </c>
      <c r="L399" s="42" t="s">
        <v>45</v>
      </c>
      <c r="M399" s="46">
        <v>15</v>
      </c>
      <c r="N399" s="42" t="s">
        <v>8438</v>
      </c>
      <c r="O399" s="46">
        <v>4342</v>
      </c>
      <c r="P399" s="42" t="s">
        <v>6406</v>
      </c>
      <c r="Q399" s="42" t="s">
        <v>6401</v>
      </c>
      <c r="R399" s="46">
        <v>5</v>
      </c>
      <c r="S399" s="47">
        <f t="shared" ca="1" si="54"/>
        <v>0.7</v>
      </c>
      <c r="T399" s="47">
        <f t="shared" ca="1" si="55"/>
        <v>0.875</v>
      </c>
      <c r="U399" s="47">
        <f t="shared" ca="1" si="56"/>
        <v>1.09375</v>
      </c>
      <c r="V399" s="47">
        <f t="shared" ca="1" si="57"/>
        <v>1.09375</v>
      </c>
      <c r="W399" s="47">
        <f>RANK(Y399,Y1:Y1001,0)</f>
        <v>396</v>
      </c>
      <c r="X399" s="48">
        <v>396</v>
      </c>
      <c r="Y399" s="49">
        <v>0.9375</v>
      </c>
    </row>
    <row r="400" spans="1:25" ht="15.75" customHeight="1" x14ac:dyDescent="0.3">
      <c r="A400" s="42" t="s">
        <v>4898</v>
      </c>
      <c r="B400" s="42" t="s">
        <v>8437</v>
      </c>
      <c r="C400" s="42" t="s">
        <v>48</v>
      </c>
      <c r="D400" s="46">
        <v>54</v>
      </c>
      <c r="E400" s="44" t="s">
        <v>8436</v>
      </c>
      <c r="F400" s="45">
        <f t="shared" ca="1" si="52"/>
        <v>78.711817018328247</v>
      </c>
      <c r="G400" s="45" t="str">
        <f t="shared" ca="1" si="53"/>
        <v>71-80</v>
      </c>
      <c r="H400" s="42" t="s">
        <v>799</v>
      </c>
      <c r="I400" s="42" t="s">
        <v>42</v>
      </c>
      <c r="J400" s="42" t="s">
        <v>43</v>
      </c>
      <c r="K400" s="42" t="s">
        <v>44</v>
      </c>
      <c r="L400" s="42" t="s">
        <v>45</v>
      </c>
      <c r="M400" s="46">
        <v>21</v>
      </c>
      <c r="N400" s="42" t="s">
        <v>8435</v>
      </c>
      <c r="O400" s="46">
        <v>2019</v>
      </c>
      <c r="P400" s="42" t="s">
        <v>6402</v>
      </c>
      <c r="Q400" s="42" t="s">
        <v>6401</v>
      </c>
      <c r="R400" s="46">
        <v>8</v>
      </c>
      <c r="S400" s="47">
        <f t="shared" ca="1" si="54"/>
        <v>0.89</v>
      </c>
      <c r="T400" s="47">
        <f t="shared" ca="1" si="55"/>
        <v>1.1125</v>
      </c>
      <c r="U400" s="47">
        <f t="shared" ca="1" si="56"/>
        <v>1.1125</v>
      </c>
      <c r="V400" s="47">
        <f t="shared" ca="1" si="57"/>
        <v>0.94562500000000005</v>
      </c>
      <c r="W400" s="47">
        <f>RANK(Y400,Y1:Y1001,0)</f>
        <v>396</v>
      </c>
      <c r="X400" s="48">
        <v>396</v>
      </c>
      <c r="Y400" s="49">
        <v>0.9375</v>
      </c>
    </row>
    <row r="401" spans="1:25" ht="15.75" customHeight="1" x14ac:dyDescent="0.3">
      <c r="A401" s="42" t="s">
        <v>4753</v>
      </c>
      <c r="B401" s="42" t="s">
        <v>8434</v>
      </c>
      <c r="C401" s="42" t="s">
        <v>48</v>
      </c>
      <c r="D401" s="46">
        <v>72</v>
      </c>
      <c r="E401" s="44" t="s">
        <v>8433</v>
      </c>
      <c r="F401" s="45">
        <f t="shared" ca="1" si="52"/>
        <v>42.065241675862502</v>
      </c>
      <c r="G401" s="45" t="str">
        <f t="shared" ca="1" si="53"/>
        <v>41-50</v>
      </c>
      <c r="H401" s="42" t="s">
        <v>387</v>
      </c>
      <c r="I401" s="42" t="s">
        <v>50</v>
      </c>
      <c r="J401" s="42" t="s">
        <v>62</v>
      </c>
      <c r="K401" s="42" t="s">
        <v>44</v>
      </c>
      <c r="L401" s="42" t="s">
        <v>57</v>
      </c>
      <c r="M401" s="46">
        <v>18</v>
      </c>
      <c r="N401" s="42" t="s">
        <v>8432</v>
      </c>
      <c r="O401" s="46">
        <v>2232</v>
      </c>
      <c r="P401" s="42" t="s">
        <v>6402</v>
      </c>
      <c r="Q401" s="42" t="s">
        <v>6401</v>
      </c>
      <c r="R401" s="46">
        <v>10</v>
      </c>
      <c r="S401" s="47">
        <f t="shared" ca="1" si="54"/>
        <v>0.53</v>
      </c>
      <c r="T401" s="47">
        <f t="shared" ca="1" si="55"/>
        <v>0.53</v>
      </c>
      <c r="U401" s="47">
        <f t="shared" ca="1" si="56"/>
        <v>0.66250000000000009</v>
      </c>
      <c r="V401" s="47">
        <f t="shared" ca="1" si="57"/>
        <v>0.66250000000000009</v>
      </c>
      <c r="W401" s="47">
        <f>RANK(Y401,Y1:Y1001,0)</f>
        <v>396</v>
      </c>
      <c r="X401" s="48">
        <v>396</v>
      </c>
      <c r="Y401" s="49">
        <v>0.9375</v>
      </c>
    </row>
    <row r="402" spans="1:25" ht="15.75" customHeight="1" x14ac:dyDescent="0.3">
      <c r="A402" s="42" t="s">
        <v>8431</v>
      </c>
      <c r="B402" s="42" t="s">
        <v>8430</v>
      </c>
      <c r="C402" s="42" t="s">
        <v>48</v>
      </c>
      <c r="D402" s="46">
        <v>53</v>
      </c>
      <c r="E402" s="44" t="s">
        <v>8429</v>
      </c>
      <c r="F402" s="45">
        <f t="shared" ca="1" si="52"/>
        <v>44.448803319698115</v>
      </c>
      <c r="G402" s="45" t="str">
        <f t="shared" ca="1" si="53"/>
        <v>41-50</v>
      </c>
      <c r="H402" s="42" t="s">
        <v>1005</v>
      </c>
      <c r="I402" s="42" t="s">
        <v>56</v>
      </c>
      <c r="J402" s="42" t="s">
        <v>43</v>
      </c>
      <c r="K402" s="42" t="s">
        <v>44</v>
      </c>
      <c r="L402" s="42" t="s">
        <v>57</v>
      </c>
      <c r="M402" s="46">
        <v>12</v>
      </c>
      <c r="N402" s="42" t="s">
        <v>8428</v>
      </c>
      <c r="O402" s="46">
        <v>2487</v>
      </c>
      <c r="P402" s="42" t="s">
        <v>6402</v>
      </c>
      <c r="Q402" s="42" t="s">
        <v>6401</v>
      </c>
      <c r="R402" s="46">
        <v>5</v>
      </c>
      <c r="S402" s="47">
        <f t="shared" ca="1" si="54"/>
        <v>0.4</v>
      </c>
      <c r="T402" s="47">
        <f t="shared" ca="1" si="55"/>
        <v>0.4</v>
      </c>
      <c r="U402" s="47">
        <f t="shared" ca="1" si="56"/>
        <v>0.4</v>
      </c>
      <c r="V402" s="47">
        <f t="shared" ca="1" si="57"/>
        <v>0.34</v>
      </c>
      <c r="W402" s="47">
        <f>RANK(Y402,Y1:Y1001,0)</f>
        <v>401</v>
      </c>
      <c r="X402" s="48">
        <v>401</v>
      </c>
      <c r="Y402" s="49">
        <v>0.93500000000000005</v>
      </c>
    </row>
    <row r="403" spans="1:25" ht="15.75" customHeight="1" x14ac:dyDescent="0.3">
      <c r="A403" s="42" t="s">
        <v>8427</v>
      </c>
      <c r="B403" s="42" t="s">
        <v>8426</v>
      </c>
      <c r="C403" s="42" t="s">
        <v>40</v>
      </c>
      <c r="D403" s="46">
        <v>91</v>
      </c>
      <c r="E403" s="44" t="s">
        <v>8425</v>
      </c>
      <c r="F403" s="45">
        <f t="shared" ca="1" si="52"/>
        <v>54.246063593670719</v>
      </c>
      <c r="G403" s="45" t="str">
        <f t="shared" ca="1" si="53"/>
        <v>51-60</v>
      </c>
      <c r="H403" s="42" t="s">
        <v>181</v>
      </c>
      <c r="I403" s="42" t="s">
        <v>50</v>
      </c>
      <c r="J403" s="42" t="s">
        <v>43</v>
      </c>
      <c r="K403" s="42" t="s">
        <v>44</v>
      </c>
      <c r="L403" s="42" t="s">
        <v>45</v>
      </c>
      <c r="M403" s="46">
        <v>13</v>
      </c>
      <c r="N403" s="42" t="s">
        <v>8424</v>
      </c>
      <c r="O403" s="46">
        <v>3130</v>
      </c>
      <c r="P403" s="42" t="s">
        <v>6422</v>
      </c>
      <c r="Q403" s="42" t="s">
        <v>6401</v>
      </c>
      <c r="R403" s="46">
        <v>10</v>
      </c>
      <c r="S403" s="47">
        <f t="shared" ca="1" si="54"/>
        <v>1.02</v>
      </c>
      <c r="T403" s="47">
        <f t="shared" ca="1" si="55"/>
        <v>1.2749999999999999</v>
      </c>
      <c r="U403" s="47">
        <f t="shared" ca="1" si="56"/>
        <v>1.59375</v>
      </c>
      <c r="V403" s="47">
        <f t="shared" ca="1" si="57"/>
        <v>1.3546875</v>
      </c>
      <c r="W403" s="47">
        <f>RANK(Y403,Y1:Y1001,0)</f>
        <v>401</v>
      </c>
      <c r="X403" s="48">
        <v>401</v>
      </c>
      <c r="Y403" s="49">
        <v>0.93500000000000005</v>
      </c>
    </row>
    <row r="404" spans="1:25" ht="15.75" customHeight="1" x14ac:dyDescent="0.3">
      <c r="A404" s="42" t="s">
        <v>8423</v>
      </c>
      <c r="B404" s="42" t="s">
        <v>8422</v>
      </c>
      <c r="C404" s="42" t="s">
        <v>48</v>
      </c>
      <c r="D404" s="46">
        <v>56</v>
      </c>
      <c r="E404" s="44" t="s">
        <v>8421</v>
      </c>
      <c r="F404" s="45">
        <f t="shared" ca="1" si="52"/>
        <v>66.188529347095383</v>
      </c>
      <c r="G404" s="45" t="str">
        <f t="shared" ca="1" si="53"/>
        <v>61-70</v>
      </c>
      <c r="H404" s="42" t="s">
        <v>279</v>
      </c>
      <c r="I404" s="42" t="s">
        <v>61</v>
      </c>
      <c r="J404" s="42" t="s">
        <v>43</v>
      </c>
      <c r="K404" s="42" t="s">
        <v>44</v>
      </c>
      <c r="L404" s="42" t="s">
        <v>45</v>
      </c>
      <c r="M404" s="46">
        <v>13</v>
      </c>
      <c r="N404" s="42" t="s">
        <v>8420</v>
      </c>
      <c r="O404" s="46">
        <v>3201</v>
      </c>
      <c r="P404" s="42" t="s">
        <v>6422</v>
      </c>
      <c r="Q404" s="42" t="s">
        <v>6401</v>
      </c>
      <c r="R404" s="46">
        <v>7</v>
      </c>
      <c r="S404" s="47">
        <f t="shared" ca="1" si="54"/>
        <v>1.08</v>
      </c>
      <c r="T404" s="47">
        <f t="shared" ca="1" si="55"/>
        <v>1.35</v>
      </c>
      <c r="U404" s="47">
        <f t="shared" ca="1" si="56"/>
        <v>1.35</v>
      </c>
      <c r="V404" s="47">
        <f t="shared" ca="1" si="57"/>
        <v>1.1475</v>
      </c>
      <c r="W404" s="47">
        <f>RANK(Y404,Y1:Y1001,0)</f>
        <v>401</v>
      </c>
      <c r="X404" s="48">
        <v>401</v>
      </c>
      <c r="Y404" s="49">
        <v>0.93500000000000005</v>
      </c>
    </row>
    <row r="405" spans="1:25" ht="15.75" customHeight="1" x14ac:dyDescent="0.3">
      <c r="A405" s="42" t="s">
        <v>8419</v>
      </c>
      <c r="B405" s="42" t="s">
        <v>8418</v>
      </c>
      <c r="C405" s="42" t="s">
        <v>48</v>
      </c>
      <c r="D405" s="46">
        <v>80</v>
      </c>
      <c r="E405" s="50">
        <v>28511</v>
      </c>
      <c r="F405" s="45">
        <f t="shared" ca="1" si="52"/>
        <v>43.235104689561126</v>
      </c>
      <c r="G405" s="45" t="str">
        <f t="shared" ca="1" si="53"/>
        <v>41-50</v>
      </c>
      <c r="H405" s="42" t="s">
        <v>438</v>
      </c>
      <c r="I405" s="42" t="s">
        <v>50</v>
      </c>
      <c r="J405" s="42" t="s">
        <v>62</v>
      </c>
      <c r="K405" s="42" t="s">
        <v>44</v>
      </c>
      <c r="L405" s="42" t="s">
        <v>45</v>
      </c>
      <c r="M405" s="46">
        <v>17</v>
      </c>
      <c r="N405" s="42" t="s">
        <v>8417</v>
      </c>
      <c r="O405" s="46">
        <v>2223</v>
      </c>
      <c r="P405" s="42" t="s">
        <v>6402</v>
      </c>
      <c r="Q405" s="42" t="s">
        <v>6401</v>
      </c>
      <c r="R405" s="46">
        <v>11</v>
      </c>
      <c r="S405" s="47">
        <f t="shared" ca="1" si="54"/>
        <v>0.6</v>
      </c>
      <c r="T405" s="47">
        <f t="shared" ca="1" si="55"/>
        <v>0.75</v>
      </c>
      <c r="U405" s="47">
        <f t="shared" ca="1" si="56"/>
        <v>0.9375</v>
      </c>
      <c r="V405" s="47">
        <f t="shared" ca="1" si="57"/>
        <v>0.9375</v>
      </c>
      <c r="W405" s="47">
        <f>RANK(Y405,Y1:Y1001,0)</f>
        <v>401</v>
      </c>
      <c r="X405" s="48">
        <v>401</v>
      </c>
      <c r="Y405" s="49">
        <v>0.93500000000000005</v>
      </c>
    </row>
    <row r="406" spans="1:25" ht="15.75" customHeight="1" x14ac:dyDescent="0.3">
      <c r="A406" s="42" t="s">
        <v>3729</v>
      </c>
      <c r="B406" s="42" t="s">
        <v>8416</v>
      </c>
      <c r="C406" s="42" t="s">
        <v>40</v>
      </c>
      <c r="D406" s="46">
        <v>67</v>
      </c>
      <c r="E406" s="44" t="s">
        <v>8415</v>
      </c>
      <c r="F406" s="45">
        <f t="shared" ca="1" si="52"/>
        <v>43.599488251204967</v>
      </c>
      <c r="G406" s="45" t="str">
        <f t="shared" ca="1" si="53"/>
        <v>41-50</v>
      </c>
      <c r="H406" s="42" t="s">
        <v>223</v>
      </c>
      <c r="I406" s="42" t="s">
        <v>84</v>
      </c>
      <c r="J406" s="42" t="s">
        <v>66</v>
      </c>
      <c r="K406" s="42" t="s">
        <v>44</v>
      </c>
      <c r="L406" s="42" t="s">
        <v>45</v>
      </c>
      <c r="M406" s="46">
        <v>16</v>
      </c>
      <c r="N406" s="42" t="s">
        <v>8414</v>
      </c>
      <c r="O406" s="46">
        <v>3777</v>
      </c>
      <c r="P406" s="42" t="s">
        <v>6422</v>
      </c>
      <c r="Q406" s="42" t="s">
        <v>6401</v>
      </c>
      <c r="R406" s="46">
        <v>7</v>
      </c>
      <c r="S406" s="47">
        <f t="shared" ca="1" si="54"/>
        <v>1.02</v>
      </c>
      <c r="T406" s="47">
        <f t="shared" ca="1" si="55"/>
        <v>1.2749999999999999</v>
      </c>
      <c r="U406" s="47">
        <f t="shared" ca="1" si="56"/>
        <v>1.2749999999999999</v>
      </c>
      <c r="V406" s="47">
        <f t="shared" ca="1" si="57"/>
        <v>1.2749999999999999</v>
      </c>
      <c r="W406" s="47">
        <f>RANK(Y406,Y1:Y1001,0)</f>
        <v>405</v>
      </c>
      <c r="X406" s="48">
        <v>405</v>
      </c>
      <c r="Y406" s="49">
        <v>0.93</v>
      </c>
    </row>
    <row r="407" spans="1:25" ht="15.75" customHeight="1" x14ac:dyDescent="0.3">
      <c r="A407" s="42" t="s">
        <v>5682</v>
      </c>
      <c r="B407" s="42" t="s">
        <v>8413</v>
      </c>
      <c r="C407" s="42" t="s">
        <v>40</v>
      </c>
      <c r="D407" s="46">
        <v>5</v>
      </c>
      <c r="E407" s="44" t="s">
        <v>8412</v>
      </c>
      <c r="F407" s="45">
        <f t="shared" ca="1" si="52"/>
        <v>40.667981401889897</v>
      </c>
      <c r="G407" s="45" t="str">
        <f t="shared" ca="1" si="53"/>
        <v>41-50</v>
      </c>
      <c r="H407" s="51"/>
      <c r="I407" s="42" t="s">
        <v>50</v>
      </c>
      <c r="J407" s="42" t="s">
        <v>43</v>
      </c>
      <c r="K407" s="42" t="s">
        <v>44</v>
      </c>
      <c r="L407" s="42" t="s">
        <v>45</v>
      </c>
      <c r="M407" s="46">
        <v>13</v>
      </c>
      <c r="N407" s="42" t="s">
        <v>8411</v>
      </c>
      <c r="O407" s="46">
        <v>2114</v>
      </c>
      <c r="P407" s="42" t="s">
        <v>6402</v>
      </c>
      <c r="Q407" s="42" t="s">
        <v>6401</v>
      </c>
      <c r="R407" s="46">
        <v>11</v>
      </c>
      <c r="S407" s="47">
        <f t="shared" ca="1" si="54"/>
        <v>0.92</v>
      </c>
      <c r="T407" s="47">
        <f t="shared" ca="1" si="55"/>
        <v>1.1500000000000001</v>
      </c>
      <c r="U407" s="47">
        <f t="shared" ca="1" si="56"/>
        <v>1.4375000000000002</v>
      </c>
      <c r="V407" s="47">
        <f t="shared" ca="1" si="57"/>
        <v>1.2218750000000003</v>
      </c>
      <c r="W407" s="47">
        <f>RANK(Y407,Y1:Y1001,0)</f>
        <v>405</v>
      </c>
      <c r="X407" s="48">
        <v>405</v>
      </c>
      <c r="Y407" s="49">
        <v>0.93</v>
      </c>
    </row>
    <row r="408" spans="1:25" ht="15.75" customHeight="1" x14ac:dyDescent="0.3">
      <c r="A408" s="42" t="s">
        <v>7558</v>
      </c>
      <c r="B408" s="42" t="s">
        <v>8410</v>
      </c>
      <c r="C408" s="42" t="s">
        <v>48</v>
      </c>
      <c r="D408" s="46">
        <v>21</v>
      </c>
      <c r="E408" s="44" t="s">
        <v>8409</v>
      </c>
      <c r="F408" s="45">
        <f t="shared" ca="1" si="52"/>
        <v>82.407707429287157</v>
      </c>
      <c r="G408" s="45" t="str">
        <f t="shared" ca="1" si="53"/>
        <v>81-90</v>
      </c>
      <c r="H408" s="42" t="s">
        <v>367</v>
      </c>
      <c r="I408" s="42" t="s">
        <v>42</v>
      </c>
      <c r="J408" s="42" t="s">
        <v>43</v>
      </c>
      <c r="K408" s="42" t="s">
        <v>44</v>
      </c>
      <c r="L408" s="42" t="s">
        <v>57</v>
      </c>
      <c r="M408" s="46">
        <v>19</v>
      </c>
      <c r="N408" s="42" t="s">
        <v>8408</v>
      </c>
      <c r="O408" s="46">
        <v>2089</v>
      </c>
      <c r="P408" s="42" t="s">
        <v>6402</v>
      </c>
      <c r="Q408" s="42" t="s">
        <v>6401</v>
      </c>
      <c r="R408" s="46">
        <v>11</v>
      </c>
      <c r="S408" s="47">
        <f t="shared" ca="1" si="54"/>
        <v>1.1000000000000001</v>
      </c>
      <c r="T408" s="47">
        <f t="shared" ca="1" si="55"/>
        <v>1.1000000000000001</v>
      </c>
      <c r="U408" s="47">
        <f t="shared" ca="1" si="56"/>
        <v>1.375</v>
      </c>
      <c r="V408" s="47">
        <f t="shared" ca="1" si="57"/>
        <v>1.16875</v>
      </c>
      <c r="W408" s="47">
        <f>RANK(Y408,Y1:Y1001,0)</f>
        <v>405</v>
      </c>
      <c r="X408" s="48">
        <v>405</v>
      </c>
      <c r="Y408" s="49">
        <v>0.93</v>
      </c>
    </row>
    <row r="409" spans="1:25" ht="15.75" customHeight="1" x14ac:dyDescent="0.3">
      <c r="A409" s="42" t="s">
        <v>8407</v>
      </c>
      <c r="B409" s="42" t="s">
        <v>8406</v>
      </c>
      <c r="C409" s="42" t="s">
        <v>40</v>
      </c>
      <c r="D409" s="46">
        <v>24</v>
      </c>
      <c r="E409" s="44" t="s">
        <v>8405</v>
      </c>
      <c r="F409" s="45">
        <f t="shared" ref="F409:F435" ca="1" si="58">(NOW()-E409)/365</f>
        <v>25.117296470383046</v>
      </c>
      <c r="G409" s="45" t="str">
        <f t="shared" ref="G409:G435" ca="1" si="59">IF(F409&lt;=10,"0-10",IF(AND(F409&gt;10,F409&lt;=20),"11-20",IF(AND(F409&gt;20,F409&lt;=30),"21-30",IF(AND(F409&gt;30,F409&lt;=40),"31-40",IF(AND(F409&gt;40,F409&lt;=50),"41-50",IF(AND(F409&gt;50,F409&lt;=60),"51-60",IF(AND(F409&gt;60,F409&lt;=70),"61-70",IF(AND(F409&gt;70,F409&lt;=80),"71-80",IF(AND(F409&gt;80,F409&lt;=90),"81-90",IF(F409&gt;90,"91-100"))))))))))</f>
        <v>21-30</v>
      </c>
      <c r="H409" s="42" t="s">
        <v>632</v>
      </c>
      <c r="I409" s="42" t="s">
        <v>42</v>
      </c>
      <c r="J409" s="42" t="s">
        <v>66</v>
      </c>
      <c r="K409" s="42" t="s">
        <v>44</v>
      </c>
      <c r="L409" s="42" t="s">
        <v>57</v>
      </c>
      <c r="M409" s="46">
        <v>12</v>
      </c>
      <c r="N409" s="42" t="s">
        <v>8404</v>
      </c>
      <c r="O409" s="46">
        <v>3023</v>
      </c>
      <c r="P409" s="42" t="s">
        <v>6422</v>
      </c>
      <c r="Q409" s="42" t="s">
        <v>6401</v>
      </c>
      <c r="R409" s="46">
        <v>7</v>
      </c>
      <c r="S409" s="47">
        <f t="shared" ca="1" si="54"/>
        <v>0.66</v>
      </c>
      <c r="T409" s="47">
        <f t="shared" ca="1" si="55"/>
        <v>0.66</v>
      </c>
      <c r="U409" s="47">
        <f t="shared" ca="1" si="56"/>
        <v>0.66</v>
      </c>
      <c r="V409" s="47">
        <f t="shared" ca="1" si="57"/>
        <v>0.66</v>
      </c>
      <c r="W409" s="47">
        <f>RANK(Y409,Y1:Y1001,0)</f>
        <v>408</v>
      </c>
      <c r="X409" s="48">
        <v>408</v>
      </c>
      <c r="Y409" s="49">
        <v>0.9296875</v>
      </c>
    </row>
    <row r="410" spans="1:25" ht="15.75" customHeight="1" x14ac:dyDescent="0.3">
      <c r="A410" s="42" t="s">
        <v>155</v>
      </c>
      <c r="B410" s="42" t="s">
        <v>796</v>
      </c>
      <c r="C410" s="42" t="s">
        <v>40</v>
      </c>
      <c r="D410" s="46">
        <v>75</v>
      </c>
      <c r="E410" s="44" t="s">
        <v>8403</v>
      </c>
      <c r="F410" s="45">
        <f t="shared" ca="1" si="58"/>
        <v>38.10633756627346</v>
      </c>
      <c r="G410" s="45" t="str">
        <f t="shared" ca="1" si="59"/>
        <v>31-40</v>
      </c>
      <c r="H410" s="42" t="s">
        <v>157</v>
      </c>
      <c r="I410" s="42" t="s">
        <v>42</v>
      </c>
      <c r="J410" s="42" t="s">
        <v>66</v>
      </c>
      <c r="K410" s="42" t="s">
        <v>44</v>
      </c>
      <c r="L410" s="42" t="s">
        <v>57</v>
      </c>
      <c r="M410" s="46">
        <v>10</v>
      </c>
      <c r="N410" s="42" t="s">
        <v>8402</v>
      </c>
      <c r="O410" s="46">
        <v>3194</v>
      </c>
      <c r="P410" s="42" t="s">
        <v>6422</v>
      </c>
      <c r="Q410" s="42" t="s">
        <v>6401</v>
      </c>
      <c r="R410" s="46">
        <v>10</v>
      </c>
      <c r="S410" s="47">
        <f t="shared" ca="1" si="54"/>
        <v>0.41</v>
      </c>
      <c r="T410" s="47">
        <f t="shared" ca="1" si="55"/>
        <v>0.41</v>
      </c>
      <c r="U410" s="47">
        <f t="shared" ca="1" si="56"/>
        <v>0.51249999999999996</v>
      </c>
      <c r="V410" s="47">
        <f t="shared" ca="1" si="57"/>
        <v>0.51249999999999996</v>
      </c>
      <c r="W410" s="47">
        <f>RANK(Y410,Y1:Y1001,0)</f>
        <v>409</v>
      </c>
      <c r="X410" s="48">
        <v>409</v>
      </c>
      <c r="Y410" s="49">
        <v>0.92500000000000004</v>
      </c>
    </row>
    <row r="411" spans="1:25" ht="15.75" customHeight="1" x14ac:dyDescent="0.3">
      <c r="A411" s="42" t="s">
        <v>8401</v>
      </c>
      <c r="B411" s="42" t="s">
        <v>5923</v>
      </c>
      <c r="C411" s="42" t="s">
        <v>40</v>
      </c>
      <c r="D411" s="46">
        <v>15</v>
      </c>
      <c r="E411" s="44" t="s">
        <v>8400</v>
      </c>
      <c r="F411" s="45">
        <f t="shared" ca="1" si="58"/>
        <v>63.377570442985785</v>
      </c>
      <c r="G411" s="45" t="str">
        <f t="shared" ca="1" si="59"/>
        <v>61-70</v>
      </c>
      <c r="H411" s="42" t="s">
        <v>289</v>
      </c>
      <c r="I411" s="42" t="s">
        <v>61</v>
      </c>
      <c r="J411" s="42" t="s">
        <v>62</v>
      </c>
      <c r="K411" s="42" t="s">
        <v>44</v>
      </c>
      <c r="L411" s="42" t="s">
        <v>57</v>
      </c>
      <c r="M411" s="46">
        <v>18</v>
      </c>
      <c r="N411" s="42" t="s">
        <v>8399</v>
      </c>
      <c r="O411" s="46">
        <v>2117</v>
      </c>
      <c r="P411" s="42" t="s">
        <v>6402</v>
      </c>
      <c r="Q411" s="42" t="s">
        <v>6401</v>
      </c>
      <c r="R411" s="46">
        <v>7</v>
      </c>
      <c r="S411" s="47">
        <f t="shared" ca="1" si="54"/>
        <v>0.59</v>
      </c>
      <c r="T411" s="47">
        <f t="shared" ca="1" si="55"/>
        <v>0.59</v>
      </c>
      <c r="U411" s="47">
        <f t="shared" ca="1" si="56"/>
        <v>0.59</v>
      </c>
      <c r="V411" s="47">
        <f t="shared" ca="1" si="57"/>
        <v>0.59</v>
      </c>
      <c r="W411" s="47">
        <f>RANK(Y411,Y1:Y1001,0)</f>
        <v>409</v>
      </c>
      <c r="X411" s="48">
        <v>409</v>
      </c>
      <c r="Y411" s="49">
        <v>0.92500000000000004</v>
      </c>
    </row>
    <row r="412" spans="1:25" ht="15.75" customHeight="1" x14ac:dyDescent="0.3">
      <c r="A412" s="42" t="s">
        <v>4989</v>
      </c>
      <c r="B412" s="42" t="s">
        <v>8398</v>
      </c>
      <c r="C412" s="42" t="s">
        <v>40</v>
      </c>
      <c r="D412" s="46">
        <v>81</v>
      </c>
      <c r="E412" s="44" t="s">
        <v>8397</v>
      </c>
      <c r="F412" s="45">
        <f t="shared" ca="1" si="58"/>
        <v>75.111817018328253</v>
      </c>
      <c r="G412" s="45" t="str">
        <f t="shared" ca="1" si="59"/>
        <v>71-80</v>
      </c>
      <c r="H412" s="51"/>
      <c r="I412" s="42" t="s">
        <v>61</v>
      </c>
      <c r="J412" s="42" t="s">
        <v>43</v>
      </c>
      <c r="K412" s="42" t="s">
        <v>44</v>
      </c>
      <c r="L412" s="42" t="s">
        <v>45</v>
      </c>
      <c r="M412" s="46">
        <v>21</v>
      </c>
      <c r="N412" s="42" t="s">
        <v>8396</v>
      </c>
      <c r="O412" s="46">
        <v>2259</v>
      </c>
      <c r="P412" s="42" t="s">
        <v>6402</v>
      </c>
      <c r="Q412" s="42" t="s">
        <v>6401</v>
      </c>
      <c r="R412" s="46">
        <v>8</v>
      </c>
      <c r="S412" s="47">
        <f t="shared" ca="1" si="54"/>
        <v>0.46</v>
      </c>
      <c r="T412" s="47">
        <f t="shared" ca="1" si="55"/>
        <v>0.57500000000000007</v>
      </c>
      <c r="U412" s="47">
        <f t="shared" ca="1" si="56"/>
        <v>0.71875000000000011</v>
      </c>
      <c r="V412" s="47">
        <f t="shared" ca="1" si="57"/>
        <v>0.61093750000000013</v>
      </c>
      <c r="W412" s="47">
        <f>RANK(Y412,Y1:Y1001,0)</f>
        <v>409</v>
      </c>
      <c r="X412" s="48">
        <v>409</v>
      </c>
      <c r="Y412" s="49">
        <v>0.92500000000000004</v>
      </c>
    </row>
    <row r="413" spans="1:25" ht="15.75" customHeight="1" x14ac:dyDescent="0.3">
      <c r="A413" s="42" t="s">
        <v>4593</v>
      </c>
      <c r="B413" s="42" t="s">
        <v>8395</v>
      </c>
      <c r="C413" s="42" t="s">
        <v>48</v>
      </c>
      <c r="D413" s="46">
        <v>84</v>
      </c>
      <c r="E413" s="44" t="s">
        <v>8394</v>
      </c>
      <c r="F413" s="45">
        <f t="shared" ca="1" si="58"/>
        <v>25.341954004629624</v>
      </c>
      <c r="G413" s="45" t="str">
        <f t="shared" ca="1" si="59"/>
        <v>21-30</v>
      </c>
      <c r="H413" s="42" t="s">
        <v>83</v>
      </c>
      <c r="I413" s="42" t="s">
        <v>84</v>
      </c>
      <c r="J413" s="42" t="s">
        <v>43</v>
      </c>
      <c r="K413" s="42" t="s">
        <v>44</v>
      </c>
      <c r="L413" s="42" t="s">
        <v>57</v>
      </c>
      <c r="M413" s="46">
        <v>14</v>
      </c>
      <c r="N413" s="42" t="s">
        <v>8393</v>
      </c>
      <c r="O413" s="46">
        <v>3106</v>
      </c>
      <c r="P413" s="42" t="s">
        <v>6422</v>
      </c>
      <c r="Q413" s="42" t="s">
        <v>6401</v>
      </c>
      <c r="R413" s="46">
        <v>11</v>
      </c>
      <c r="S413" s="47">
        <f t="shared" ca="1" si="54"/>
        <v>0.61</v>
      </c>
      <c r="T413" s="47">
        <f t="shared" ca="1" si="55"/>
        <v>0.61</v>
      </c>
      <c r="U413" s="47">
        <f t="shared" ca="1" si="56"/>
        <v>0.76249999999999996</v>
      </c>
      <c r="V413" s="47">
        <f t="shared" ca="1" si="57"/>
        <v>0.64812499999999995</v>
      </c>
      <c r="W413" s="47">
        <f>RANK(Y413,Y1:Y1001,0)</f>
        <v>409</v>
      </c>
      <c r="X413" s="48">
        <v>409</v>
      </c>
      <c r="Y413" s="49">
        <v>0.92500000000000004</v>
      </c>
    </row>
    <row r="414" spans="1:25" ht="15.75" customHeight="1" x14ac:dyDescent="0.3">
      <c r="A414" s="42" t="s">
        <v>8392</v>
      </c>
      <c r="B414" s="42" t="s">
        <v>8391</v>
      </c>
      <c r="C414" s="42" t="s">
        <v>48</v>
      </c>
      <c r="D414" s="46">
        <v>65</v>
      </c>
      <c r="E414" s="44" t="s">
        <v>8390</v>
      </c>
      <c r="F414" s="45">
        <f t="shared" ca="1" si="58"/>
        <v>66.763871812848805</v>
      </c>
      <c r="G414" s="45" t="str">
        <f t="shared" ca="1" si="59"/>
        <v>61-70</v>
      </c>
      <c r="H414" s="42" t="s">
        <v>301</v>
      </c>
      <c r="I414" s="42" t="s">
        <v>84</v>
      </c>
      <c r="J414" s="42" t="s">
        <v>43</v>
      </c>
      <c r="K414" s="42" t="s">
        <v>44</v>
      </c>
      <c r="L414" s="42" t="s">
        <v>57</v>
      </c>
      <c r="M414" s="46">
        <v>17</v>
      </c>
      <c r="N414" s="42" t="s">
        <v>8389</v>
      </c>
      <c r="O414" s="46">
        <v>2163</v>
      </c>
      <c r="P414" s="42" t="s">
        <v>6402</v>
      </c>
      <c r="Q414" s="42" t="s">
        <v>6401</v>
      </c>
      <c r="R414" s="46">
        <v>8</v>
      </c>
      <c r="S414" s="47">
        <f t="shared" ca="1" si="54"/>
        <v>0.45</v>
      </c>
      <c r="T414" s="47">
        <f t="shared" ca="1" si="55"/>
        <v>0.45</v>
      </c>
      <c r="U414" s="47">
        <f t="shared" ca="1" si="56"/>
        <v>0.45</v>
      </c>
      <c r="V414" s="47">
        <f t="shared" ca="1" si="57"/>
        <v>0.38250000000000001</v>
      </c>
      <c r="W414" s="47">
        <f>RANK(Y414,Y1:Y1001,0)</f>
        <v>409</v>
      </c>
      <c r="X414" s="48">
        <v>409</v>
      </c>
      <c r="Y414" s="49">
        <v>0.92500000000000004</v>
      </c>
    </row>
    <row r="415" spans="1:25" ht="15.75" customHeight="1" x14ac:dyDescent="0.3">
      <c r="A415" s="42" t="s">
        <v>8388</v>
      </c>
      <c r="B415" s="42" t="s">
        <v>8387</v>
      </c>
      <c r="C415" s="42" t="s">
        <v>40</v>
      </c>
      <c r="D415" s="46">
        <v>48</v>
      </c>
      <c r="E415" s="44" t="s">
        <v>8386</v>
      </c>
      <c r="F415" s="45">
        <f t="shared" ca="1" si="58"/>
        <v>62.648803319698118</v>
      </c>
      <c r="G415" s="45" t="str">
        <f t="shared" ca="1" si="59"/>
        <v>61-70</v>
      </c>
      <c r="H415" s="42" t="s">
        <v>1525</v>
      </c>
      <c r="I415" s="42" t="s">
        <v>42</v>
      </c>
      <c r="J415" s="42" t="s">
        <v>66</v>
      </c>
      <c r="K415" s="42" t="s">
        <v>44</v>
      </c>
      <c r="L415" s="42" t="s">
        <v>57</v>
      </c>
      <c r="M415" s="46">
        <v>11</v>
      </c>
      <c r="N415" s="42" t="s">
        <v>8385</v>
      </c>
      <c r="O415" s="46">
        <v>2035</v>
      </c>
      <c r="P415" s="42" t="s">
        <v>6402</v>
      </c>
      <c r="Q415" s="42" t="s">
        <v>6401</v>
      </c>
      <c r="R415" s="46">
        <v>12</v>
      </c>
      <c r="S415" s="47">
        <f t="shared" ca="1" si="54"/>
        <v>0.47</v>
      </c>
      <c r="T415" s="47">
        <f t="shared" ca="1" si="55"/>
        <v>0.47</v>
      </c>
      <c r="U415" s="47">
        <f t="shared" ca="1" si="56"/>
        <v>0.58749999999999991</v>
      </c>
      <c r="V415" s="47">
        <f t="shared" ca="1" si="57"/>
        <v>0.58749999999999991</v>
      </c>
      <c r="W415" s="47">
        <f>RANK(Y415,Y1:Y1001,0)</f>
        <v>414</v>
      </c>
      <c r="X415" s="48">
        <v>414</v>
      </c>
      <c r="Y415" s="49">
        <v>0.92437499999999995</v>
      </c>
    </row>
    <row r="416" spans="1:25" ht="15.75" customHeight="1" x14ac:dyDescent="0.3">
      <c r="A416" s="42" t="s">
        <v>8384</v>
      </c>
      <c r="B416" s="42" t="s">
        <v>8383</v>
      </c>
      <c r="C416" s="42" t="s">
        <v>48</v>
      </c>
      <c r="D416" s="46">
        <v>37</v>
      </c>
      <c r="E416" s="44" t="s">
        <v>8382</v>
      </c>
      <c r="F416" s="45">
        <f t="shared" ca="1" si="58"/>
        <v>82.626885511478932</v>
      </c>
      <c r="G416" s="45" t="str">
        <f t="shared" ca="1" si="59"/>
        <v>81-90</v>
      </c>
      <c r="H416" s="51"/>
      <c r="I416" s="42" t="s">
        <v>84</v>
      </c>
      <c r="J416" s="42" t="s">
        <v>43</v>
      </c>
      <c r="K416" s="42" t="s">
        <v>44</v>
      </c>
      <c r="L416" s="42" t="s">
        <v>57</v>
      </c>
      <c r="M416" s="46">
        <v>9</v>
      </c>
      <c r="N416" s="42" t="s">
        <v>8381</v>
      </c>
      <c r="O416" s="46">
        <v>2765</v>
      </c>
      <c r="P416" s="42" t="s">
        <v>6402</v>
      </c>
      <c r="Q416" s="42" t="s">
        <v>6401</v>
      </c>
      <c r="R416" s="46">
        <v>9</v>
      </c>
      <c r="S416" s="47">
        <f t="shared" ca="1" si="54"/>
        <v>0.45</v>
      </c>
      <c r="T416" s="47">
        <f t="shared" ca="1" si="55"/>
        <v>0.45</v>
      </c>
      <c r="U416" s="47">
        <f t="shared" ca="1" si="56"/>
        <v>0.5625</v>
      </c>
      <c r="V416" s="47">
        <f t="shared" ca="1" si="57"/>
        <v>0.47812499999999997</v>
      </c>
      <c r="W416" s="47">
        <f>RANK(Y416,Y1:Y1001,0)</f>
        <v>415</v>
      </c>
      <c r="X416" s="48">
        <v>415</v>
      </c>
      <c r="Y416" s="49">
        <v>0.92187499999999989</v>
      </c>
    </row>
    <row r="417" spans="1:25" ht="15.75" customHeight="1" x14ac:dyDescent="0.3">
      <c r="A417" s="42" t="s">
        <v>620</v>
      </c>
      <c r="B417" s="42" t="s">
        <v>8380</v>
      </c>
      <c r="C417" s="42" t="s">
        <v>48</v>
      </c>
      <c r="D417" s="46">
        <v>57</v>
      </c>
      <c r="E417" s="44" t="s">
        <v>8379</v>
      </c>
      <c r="F417" s="45">
        <f t="shared" ca="1" si="58"/>
        <v>57.514556744355652</v>
      </c>
      <c r="G417" s="45" t="str">
        <f t="shared" ca="1" si="59"/>
        <v>51-60</v>
      </c>
      <c r="H417" s="42" t="s">
        <v>266</v>
      </c>
      <c r="I417" s="42" t="s">
        <v>75</v>
      </c>
      <c r="J417" s="42" t="s">
        <v>43</v>
      </c>
      <c r="K417" s="42" t="s">
        <v>44</v>
      </c>
      <c r="L417" s="42" t="s">
        <v>45</v>
      </c>
      <c r="M417" s="46">
        <v>15</v>
      </c>
      <c r="N417" s="42" t="s">
        <v>8378</v>
      </c>
      <c r="O417" s="46">
        <v>4350</v>
      </c>
      <c r="P417" s="42" t="s">
        <v>6406</v>
      </c>
      <c r="Q417" s="42" t="s">
        <v>6401</v>
      </c>
      <c r="R417" s="46">
        <v>2</v>
      </c>
      <c r="S417" s="47">
        <f t="shared" ca="1" si="54"/>
        <v>0.75</v>
      </c>
      <c r="T417" s="47">
        <f t="shared" ca="1" si="55"/>
        <v>0.9375</v>
      </c>
      <c r="U417" s="47">
        <f t="shared" ca="1" si="56"/>
        <v>0.9375</v>
      </c>
      <c r="V417" s="47">
        <f t="shared" ca="1" si="57"/>
        <v>0.796875</v>
      </c>
      <c r="W417" s="47">
        <f>RANK(Y417,Y1:Y1001,0)</f>
        <v>415</v>
      </c>
      <c r="X417" s="48">
        <v>415</v>
      </c>
      <c r="Y417" s="49">
        <v>0.92187499999999989</v>
      </c>
    </row>
    <row r="418" spans="1:25" ht="15.75" customHeight="1" x14ac:dyDescent="0.3">
      <c r="A418" s="42" t="s">
        <v>8377</v>
      </c>
      <c r="B418" s="42" t="s">
        <v>8376</v>
      </c>
      <c r="C418" s="42" t="s">
        <v>48</v>
      </c>
      <c r="D418" s="46">
        <v>57</v>
      </c>
      <c r="E418" s="44" t="s">
        <v>8375</v>
      </c>
      <c r="F418" s="45">
        <f t="shared" ca="1" si="58"/>
        <v>67.933734826547436</v>
      </c>
      <c r="G418" s="45" t="str">
        <f t="shared" ca="1" si="59"/>
        <v>61-70</v>
      </c>
      <c r="H418" s="42" t="s">
        <v>163</v>
      </c>
      <c r="I418" s="42" t="s">
        <v>164</v>
      </c>
      <c r="J418" s="42" t="s">
        <v>62</v>
      </c>
      <c r="K418" s="42" t="s">
        <v>44</v>
      </c>
      <c r="L418" s="42" t="s">
        <v>57</v>
      </c>
      <c r="M418" s="46">
        <v>17</v>
      </c>
      <c r="N418" s="42" t="s">
        <v>8374</v>
      </c>
      <c r="O418" s="46">
        <v>3350</v>
      </c>
      <c r="P418" s="42" t="s">
        <v>6422</v>
      </c>
      <c r="Q418" s="42" t="s">
        <v>6401</v>
      </c>
      <c r="R418" s="46">
        <v>3</v>
      </c>
      <c r="S418" s="47">
        <f t="shared" ca="1" si="54"/>
        <v>0.82</v>
      </c>
      <c r="T418" s="47">
        <f t="shared" ca="1" si="55"/>
        <v>0.82</v>
      </c>
      <c r="U418" s="47">
        <f t="shared" ca="1" si="56"/>
        <v>0.82</v>
      </c>
      <c r="V418" s="47">
        <f t="shared" ca="1" si="57"/>
        <v>0.82</v>
      </c>
      <c r="W418" s="47">
        <f>RANK(Y418,Y1:Y1001,0)</f>
        <v>415</v>
      </c>
      <c r="X418" s="48">
        <v>415</v>
      </c>
      <c r="Y418" s="49">
        <v>0.92187499999999989</v>
      </c>
    </row>
    <row r="419" spans="1:25" ht="15.75" customHeight="1" x14ac:dyDescent="0.3">
      <c r="A419" s="42" t="s">
        <v>5412</v>
      </c>
      <c r="B419" s="42" t="s">
        <v>8373</v>
      </c>
      <c r="C419" s="42" t="s">
        <v>40</v>
      </c>
      <c r="D419" s="46">
        <v>46</v>
      </c>
      <c r="E419" s="44" t="s">
        <v>8372</v>
      </c>
      <c r="F419" s="45">
        <f t="shared" ca="1" si="58"/>
        <v>32.246063593670719</v>
      </c>
      <c r="G419" s="45" t="str">
        <f t="shared" ca="1" si="59"/>
        <v>31-40</v>
      </c>
      <c r="H419" s="42" t="s">
        <v>144</v>
      </c>
      <c r="I419" s="42" t="s">
        <v>50</v>
      </c>
      <c r="J419" s="42" t="s">
        <v>43</v>
      </c>
      <c r="K419" s="42" t="s">
        <v>44</v>
      </c>
      <c r="L419" s="42" t="s">
        <v>57</v>
      </c>
      <c r="M419" s="46">
        <v>7</v>
      </c>
      <c r="N419" s="42" t="s">
        <v>8371</v>
      </c>
      <c r="O419" s="46">
        <v>2460</v>
      </c>
      <c r="P419" s="42" t="s">
        <v>6402</v>
      </c>
      <c r="Q419" s="42" t="s">
        <v>6401</v>
      </c>
      <c r="R419" s="46">
        <v>3</v>
      </c>
      <c r="S419" s="47">
        <f t="shared" ca="1" si="54"/>
        <v>0.94</v>
      </c>
      <c r="T419" s="47">
        <f t="shared" ca="1" si="55"/>
        <v>0.94</v>
      </c>
      <c r="U419" s="47">
        <f t="shared" ca="1" si="56"/>
        <v>0.94</v>
      </c>
      <c r="V419" s="47">
        <f t="shared" ca="1" si="57"/>
        <v>0.79899999999999993</v>
      </c>
      <c r="W419" s="47">
        <f>RANK(Y419,Y1:Y1001,0)</f>
        <v>418</v>
      </c>
      <c r="X419" s="48">
        <v>418</v>
      </c>
      <c r="Y419" s="49">
        <v>0.91800000000000004</v>
      </c>
    </row>
    <row r="420" spans="1:25" ht="15.75" customHeight="1" x14ac:dyDescent="0.3">
      <c r="A420" s="42" t="s">
        <v>8370</v>
      </c>
      <c r="B420" s="42" t="s">
        <v>8369</v>
      </c>
      <c r="C420" s="42" t="s">
        <v>48</v>
      </c>
      <c r="D420" s="46">
        <v>76</v>
      </c>
      <c r="E420" s="44" t="s">
        <v>8368</v>
      </c>
      <c r="F420" s="45">
        <f t="shared" ca="1" si="58"/>
        <v>23.246063593670719</v>
      </c>
      <c r="G420" s="45" t="str">
        <f t="shared" ca="1" si="59"/>
        <v>21-30</v>
      </c>
      <c r="H420" s="42" t="s">
        <v>2256</v>
      </c>
      <c r="I420" s="42" t="s">
        <v>50</v>
      </c>
      <c r="J420" s="42" t="s">
        <v>62</v>
      </c>
      <c r="K420" s="42" t="s">
        <v>44</v>
      </c>
      <c r="L420" s="42" t="s">
        <v>45</v>
      </c>
      <c r="M420" s="46">
        <v>1</v>
      </c>
      <c r="N420" s="42" t="s">
        <v>8367</v>
      </c>
      <c r="O420" s="46">
        <v>2009</v>
      </c>
      <c r="P420" s="42" t="s">
        <v>6402</v>
      </c>
      <c r="Q420" s="42" t="s">
        <v>6401</v>
      </c>
      <c r="R420" s="46">
        <v>10</v>
      </c>
      <c r="S420" s="47">
        <f t="shared" ca="1" si="54"/>
        <v>0.88</v>
      </c>
      <c r="T420" s="47">
        <f t="shared" ca="1" si="55"/>
        <v>1.1000000000000001</v>
      </c>
      <c r="U420" s="47">
        <f t="shared" ca="1" si="56"/>
        <v>1.375</v>
      </c>
      <c r="V420" s="47">
        <f t="shared" ca="1" si="57"/>
        <v>1.375</v>
      </c>
      <c r="W420" s="47">
        <f>RANK(Y420,Y1:Y1001,0)</f>
        <v>419</v>
      </c>
      <c r="X420" s="48">
        <v>419</v>
      </c>
      <c r="Y420" s="49">
        <v>0.91640624999999998</v>
      </c>
    </row>
    <row r="421" spans="1:25" ht="15.75" customHeight="1" x14ac:dyDescent="0.3">
      <c r="A421" s="42" t="s">
        <v>8366</v>
      </c>
      <c r="B421" s="51"/>
      <c r="C421" s="42" t="s">
        <v>40</v>
      </c>
      <c r="D421" s="46">
        <v>33</v>
      </c>
      <c r="E421" s="44" t="s">
        <v>8365</v>
      </c>
      <c r="F421" s="45">
        <f t="shared" ca="1" si="58"/>
        <v>29.320036196410445</v>
      </c>
      <c r="G421" s="45" t="str">
        <f t="shared" ca="1" si="59"/>
        <v>21-30</v>
      </c>
      <c r="H421" s="42" t="s">
        <v>151</v>
      </c>
      <c r="I421" s="42" t="s">
        <v>50</v>
      </c>
      <c r="J421" s="42" t="s">
        <v>43</v>
      </c>
      <c r="K421" s="42" t="s">
        <v>44</v>
      </c>
      <c r="L421" s="42" t="s">
        <v>57</v>
      </c>
      <c r="M421" s="46">
        <v>3</v>
      </c>
      <c r="N421" s="42" t="s">
        <v>8364</v>
      </c>
      <c r="O421" s="46">
        <v>2880</v>
      </c>
      <c r="P421" s="42" t="s">
        <v>6402</v>
      </c>
      <c r="Q421" s="42" t="s">
        <v>6401</v>
      </c>
      <c r="R421" s="46">
        <v>1</v>
      </c>
      <c r="S421" s="47">
        <f t="shared" ca="1" si="54"/>
        <v>0.44</v>
      </c>
      <c r="T421" s="47">
        <f t="shared" ca="1" si="55"/>
        <v>0.44</v>
      </c>
      <c r="U421" s="47">
        <f t="shared" ca="1" si="56"/>
        <v>0.44</v>
      </c>
      <c r="V421" s="47">
        <f t="shared" ca="1" si="57"/>
        <v>0.374</v>
      </c>
      <c r="W421" s="47">
        <f>RANK(Y421,Y1:Y1001,0)</f>
        <v>420</v>
      </c>
      <c r="X421" s="48">
        <v>420</v>
      </c>
      <c r="Y421" s="49">
        <v>0.91374999999999995</v>
      </c>
    </row>
    <row r="422" spans="1:25" ht="15.75" customHeight="1" x14ac:dyDescent="0.3">
      <c r="A422" s="42" t="s">
        <v>5582</v>
      </c>
      <c r="B422" s="42" t="s">
        <v>8363</v>
      </c>
      <c r="C422" s="42" t="s">
        <v>40</v>
      </c>
      <c r="D422" s="46">
        <v>90</v>
      </c>
      <c r="E422" s="44" t="s">
        <v>8362</v>
      </c>
      <c r="F422" s="45">
        <f t="shared" ca="1" si="58"/>
        <v>73.248803319698112</v>
      </c>
      <c r="G422" s="45" t="str">
        <f t="shared" ca="1" si="59"/>
        <v>71-80</v>
      </c>
      <c r="H422" s="51"/>
      <c r="I422" s="42" t="s">
        <v>54</v>
      </c>
      <c r="J422" s="42" t="s">
        <v>43</v>
      </c>
      <c r="K422" s="42" t="s">
        <v>44</v>
      </c>
      <c r="L422" s="42" t="s">
        <v>57</v>
      </c>
      <c r="M422" s="46">
        <v>12</v>
      </c>
      <c r="N422" s="42" t="s">
        <v>8361</v>
      </c>
      <c r="O422" s="46">
        <v>2073</v>
      </c>
      <c r="P422" s="42" t="s">
        <v>6402</v>
      </c>
      <c r="Q422" s="42" t="s">
        <v>6401</v>
      </c>
      <c r="R422" s="46">
        <v>11</v>
      </c>
      <c r="S422" s="47">
        <f t="shared" ca="1" si="54"/>
        <v>0.9</v>
      </c>
      <c r="T422" s="47">
        <f t="shared" ca="1" si="55"/>
        <v>0.9</v>
      </c>
      <c r="U422" s="47">
        <f t="shared" ca="1" si="56"/>
        <v>1.125</v>
      </c>
      <c r="V422" s="47">
        <f t="shared" ca="1" si="57"/>
        <v>0.95624999999999993</v>
      </c>
      <c r="W422" s="47">
        <f>RANK(Y422,Y1:Y1001,0)</f>
        <v>420</v>
      </c>
      <c r="X422" s="48">
        <v>420</v>
      </c>
      <c r="Y422" s="49">
        <v>0.91374999999999995</v>
      </c>
    </row>
    <row r="423" spans="1:25" ht="15.75" customHeight="1" x14ac:dyDescent="0.3">
      <c r="A423" s="42" t="s">
        <v>1314</v>
      </c>
      <c r="B423" s="42" t="s">
        <v>8360</v>
      </c>
      <c r="C423" s="42" t="s">
        <v>48</v>
      </c>
      <c r="D423" s="46">
        <v>97</v>
      </c>
      <c r="E423" s="44" t="s">
        <v>8359</v>
      </c>
      <c r="F423" s="45">
        <f t="shared" ca="1" si="58"/>
        <v>51.240584141615926</v>
      </c>
      <c r="G423" s="45" t="str">
        <f t="shared" ca="1" si="59"/>
        <v>51-60</v>
      </c>
      <c r="H423" s="42" t="s">
        <v>412</v>
      </c>
      <c r="I423" s="42" t="s">
        <v>75</v>
      </c>
      <c r="J423" s="42" t="s">
        <v>43</v>
      </c>
      <c r="K423" s="42" t="s">
        <v>44</v>
      </c>
      <c r="L423" s="42" t="s">
        <v>45</v>
      </c>
      <c r="M423" s="46">
        <v>10</v>
      </c>
      <c r="N423" s="42" t="s">
        <v>8358</v>
      </c>
      <c r="O423" s="46">
        <v>2250</v>
      </c>
      <c r="P423" s="42" t="s">
        <v>6402</v>
      </c>
      <c r="Q423" s="42" t="s">
        <v>6401</v>
      </c>
      <c r="R423" s="46">
        <v>8</v>
      </c>
      <c r="S423" s="47">
        <f t="shared" ca="1" si="54"/>
        <v>0.41</v>
      </c>
      <c r="T423" s="47">
        <f t="shared" ca="1" si="55"/>
        <v>0.51249999999999996</v>
      </c>
      <c r="U423" s="47">
        <f t="shared" ca="1" si="56"/>
        <v>0.640625</v>
      </c>
      <c r="V423" s="47">
        <f t="shared" ca="1" si="57"/>
        <v>0.54453125000000002</v>
      </c>
      <c r="W423" s="47">
        <f>RANK(Y423,Y1:Y1001,0)</f>
        <v>420</v>
      </c>
      <c r="X423" s="48">
        <v>420</v>
      </c>
      <c r="Y423" s="49">
        <v>0.91374999999999995</v>
      </c>
    </row>
    <row r="424" spans="1:25" ht="15.75" customHeight="1" x14ac:dyDescent="0.3">
      <c r="A424" s="42" t="s">
        <v>8357</v>
      </c>
      <c r="B424" s="42" t="s">
        <v>7891</v>
      </c>
      <c r="C424" s="42" t="s">
        <v>48</v>
      </c>
      <c r="D424" s="46">
        <v>3</v>
      </c>
      <c r="E424" s="44" t="s">
        <v>8356</v>
      </c>
      <c r="F424" s="45">
        <f t="shared" ca="1" si="58"/>
        <v>29.366611538876199</v>
      </c>
      <c r="G424" s="45" t="str">
        <f t="shared" ca="1" si="59"/>
        <v>21-30</v>
      </c>
      <c r="H424" s="42" t="s">
        <v>384</v>
      </c>
      <c r="I424" s="42" t="s">
        <v>54</v>
      </c>
      <c r="J424" s="42" t="s">
        <v>43</v>
      </c>
      <c r="K424" s="42" t="s">
        <v>44</v>
      </c>
      <c r="L424" s="42" t="s">
        <v>57</v>
      </c>
      <c r="M424" s="46">
        <v>12</v>
      </c>
      <c r="N424" s="42" t="s">
        <v>8355</v>
      </c>
      <c r="O424" s="46">
        <v>2233</v>
      </c>
      <c r="P424" s="42" t="s">
        <v>6402</v>
      </c>
      <c r="Q424" s="42" t="s">
        <v>6401</v>
      </c>
      <c r="R424" s="46">
        <v>9</v>
      </c>
      <c r="S424" s="47">
        <f t="shared" ca="1" si="54"/>
        <v>0.5</v>
      </c>
      <c r="T424" s="47">
        <f t="shared" ca="1" si="55"/>
        <v>0.5</v>
      </c>
      <c r="U424" s="47">
        <f t="shared" ca="1" si="56"/>
        <v>0.625</v>
      </c>
      <c r="V424" s="47">
        <f t="shared" ca="1" si="57"/>
        <v>0.53125</v>
      </c>
      <c r="W424" s="47">
        <f>RANK(Y424,Y1:Y1001,0)</f>
        <v>420</v>
      </c>
      <c r="X424" s="48">
        <v>420</v>
      </c>
      <c r="Y424" s="49">
        <v>0.91374999999999995</v>
      </c>
    </row>
    <row r="425" spans="1:25" ht="15.75" customHeight="1" x14ac:dyDescent="0.3">
      <c r="A425" s="42" t="s">
        <v>8354</v>
      </c>
      <c r="B425" s="42" t="s">
        <v>8353</v>
      </c>
      <c r="C425" s="42" t="s">
        <v>48</v>
      </c>
      <c r="D425" s="46">
        <v>87</v>
      </c>
      <c r="E425" s="44" t="s">
        <v>8352</v>
      </c>
      <c r="F425" s="45">
        <f t="shared" ca="1" si="58"/>
        <v>27.48441975805428</v>
      </c>
      <c r="G425" s="45" t="str">
        <f t="shared" ca="1" si="59"/>
        <v>21-30</v>
      </c>
      <c r="H425" s="42" t="s">
        <v>688</v>
      </c>
      <c r="I425" s="42" t="s">
        <v>65</v>
      </c>
      <c r="J425" s="42" t="s">
        <v>62</v>
      </c>
      <c r="K425" s="42" t="s">
        <v>44</v>
      </c>
      <c r="L425" s="42" t="s">
        <v>57</v>
      </c>
      <c r="M425" s="46">
        <v>15</v>
      </c>
      <c r="N425" s="42" t="s">
        <v>8351</v>
      </c>
      <c r="O425" s="46">
        <v>3818</v>
      </c>
      <c r="P425" s="42" t="s">
        <v>6422</v>
      </c>
      <c r="Q425" s="42" t="s">
        <v>6401</v>
      </c>
      <c r="R425" s="46">
        <v>5</v>
      </c>
      <c r="S425" s="47">
        <f t="shared" ca="1" si="54"/>
        <v>0.63</v>
      </c>
      <c r="T425" s="47">
        <f t="shared" ca="1" si="55"/>
        <v>0.63</v>
      </c>
      <c r="U425" s="47">
        <f t="shared" ca="1" si="56"/>
        <v>0.78749999999999998</v>
      </c>
      <c r="V425" s="47">
        <f t="shared" ca="1" si="57"/>
        <v>0.78749999999999998</v>
      </c>
      <c r="W425" s="47">
        <f>RANK(Y425,Y1:Y1001,0)</f>
        <v>420</v>
      </c>
      <c r="X425" s="48">
        <v>420</v>
      </c>
      <c r="Y425" s="49">
        <v>0.91374999999999995</v>
      </c>
    </row>
    <row r="426" spans="1:25" ht="15.75" customHeight="1" x14ac:dyDescent="0.3">
      <c r="A426" s="42" t="s">
        <v>8350</v>
      </c>
      <c r="B426" s="42" t="s">
        <v>8349</v>
      </c>
      <c r="C426" s="42" t="s">
        <v>48</v>
      </c>
      <c r="D426" s="46">
        <v>70</v>
      </c>
      <c r="E426" s="44" t="s">
        <v>8348</v>
      </c>
      <c r="F426" s="45">
        <f t="shared" ca="1" si="58"/>
        <v>75.459762223807701</v>
      </c>
      <c r="G426" s="45" t="str">
        <f t="shared" ca="1" si="59"/>
        <v>71-80</v>
      </c>
      <c r="H426" s="42" t="s">
        <v>304</v>
      </c>
      <c r="I426" s="42" t="s">
        <v>84</v>
      </c>
      <c r="J426" s="42" t="s">
        <v>43</v>
      </c>
      <c r="K426" s="42" t="s">
        <v>44</v>
      </c>
      <c r="L426" s="42" t="s">
        <v>45</v>
      </c>
      <c r="M426" s="46">
        <v>19</v>
      </c>
      <c r="N426" s="42" t="s">
        <v>8347</v>
      </c>
      <c r="O426" s="46">
        <v>2127</v>
      </c>
      <c r="P426" s="42" t="s">
        <v>6402</v>
      </c>
      <c r="Q426" s="42" t="s">
        <v>6401</v>
      </c>
      <c r="R426" s="46">
        <v>9</v>
      </c>
      <c r="S426" s="47">
        <f t="shared" ca="1" si="54"/>
        <v>0.62</v>
      </c>
      <c r="T426" s="47">
        <f t="shared" ca="1" si="55"/>
        <v>0.77500000000000002</v>
      </c>
      <c r="U426" s="47">
        <f t="shared" ca="1" si="56"/>
        <v>0.96875</v>
      </c>
      <c r="V426" s="47">
        <f t="shared" ca="1" si="57"/>
        <v>0.82343749999999993</v>
      </c>
      <c r="W426" s="47">
        <f>RANK(Y426,Y1:Y1001,0)</f>
        <v>420</v>
      </c>
      <c r="X426" s="48">
        <v>420</v>
      </c>
      <c r="Y426" s="49">
        <v>0.91374999999999995</v>
      </c>
    </row>
    <row r="427" spans="1:25" ht="15.75" customHeight="1" x14ac:dyDescent="0.3">
      <c r="A427" s="42" t="s">
        <v>7429</v>
      </c>
      <c r="B427" s="42" t="s">
        <v>8346</v>
      </c>
      <c r="C427" s="42" t="s">
        <v>40</v>
      </c>
      <c r="D427" s="46">
        <v>13</v>
      </c>
      <c r="E427" s="44" t="s">
        <v>8345</v>
      </c>
      <c r="F427" s="45">
        <f t="shared" ca="1" si="58"/>
        <v>73.766611538876205</v>
      </c>
      <c r="G427" s="45" t="str">
        <f t="shared" ca="1" si="59"/>
        <v>71-80</v>
      </c>
      <c r="H427" s="42" t="s">
        <v>181</v>
      </c>
      <c r="I427" s="42" t="s">
        <v>50</v>
      </c>
      <c r="J427" s="42" t="s">
        <v>43</v>
      </c>
      <c r="K427" s="42" t="s">
        <v>44</v>
      </c>
      <c r="L427" s="42" t="s">
        <v>45</v>
      </c>
      <c r="M427" s="46">
        <v>20</v>
      </c>
      <c r="N427" s="42" t="s">
        <v>8344</v>
      </c>
      <c r="O427" s="46">
        <v>4152</v>
      </c>
      <c r="P427" s="42" t="s">
        <v>6406</v>
      </c>
      <c r="Q427" s="42" t="s">
        <v>6401</v>
      </c>
      <c r="R427" s="46">
        <v>9</v>
      </c>
      <c r="S427" s="47">
        <f t="shared" ca="1" si="54"/>
        <v>0.52</v>
      </c>
      <c r="T427" s="47">
        <f t="shared" ca="1" si="55"/>
        <v>0.65</v>
      </c>
      <c r="U427" s="47">
        <f t="shared" ca="1" si="56"/>
        <v>0.8125</v>
      </c>
      <c r="V427" s="47">
        <f t="shared" ca="1" si="57"/>
        <v>0.69062499999999993</v>
      </c>
      <c r="W427" s="47">
        <f>RANK(Y427,Y1:Y1001,0)</f>
        <v>420</v>
      </c>
      <c r="X427" s="48">
        <v>420</v>
      </c>
      <c r="Y427" s="49">
        <v>0.91374999999999995</v>
      </c>
    </row>
    <row r="428" spans="1:25" ht="15.75" customHeight="1" x14ac:dyDescent="0.3">
      <c r="A428" s="42" t="s">
        <v>8343</v>
      </c>
      <c r="B428" s="42" t="s">
        <v>8342</v>
      </c>
      <c r="C428" s="42" t="s">
        <v>40</v>
      </c>
      <c r="D428" s="46">
        <v>96</v>
      </c>
      <c r="E428" s="44" t="s">
        <v>8341</v>
      </c>
      <c r="F428" s="45">
        <f t="shared" ca="1" si="58"/>
        <v>46.273460853944691</v>
      </c>
      <c r="G428" s="45" t="str">
        <f t="shared" ca="1" si="59"/>
        <v>41-50</v>
      </c>
      <c r="H428" s="42" t="s">
        <v>768</v>
      </c>
      <c r="I428" s="42" t="s">
        <v>61</v>
      </c>
      <c r="J428" s="42" t="s">
        <v>43</v>
      </c>
      <c r="K428" s="42" t="s">
        <v>44</v>
      </c>
      <c r="L428" s="42" t="s">
        <v>45</v>
      </c>
      <c r="M428" s="46">
        <v>18</v>
      </c>
      <c r="N428" s="42" t="s">
        <v>8340</v>
      </c>
      <c r="O428" s="46">
        <v>2528</v>
      </c>
      <c r="P428" s="42" t="s">
        <v>6402</v>
      </c>
      <c r="Q428" s="42" t="s">
        <v>6401</v>
      </c>
      <c r="R428" s="46">
        <v>7</v>
      </c>
      <c r="S428" s="47">
        <f t="shared" ca="1" si="54"/>
        <v>0.95</v>
      </c>
      <c r="T428" s="47">
        <f t="shared" ca="1" si="55"/>
        <v>1.1875</v>
      </c>
      <c r="U428" s="47">
        <f t="shared" ca="1" si="56"/>
        <v>1.484375</v>
      </c>
      <c r="V428" s="47">
        <f t="shared" ca="1" si="57"/>
        <v>1.26171875</v>
      </c>
      <c r="W428" s="47">
        <f>RANK(Y428,Y1:Y1001,0)</f>
        <v>427</v>
      </c>
      <c r="X428" s="48">
        <v>427</v>
      </c>
      <c r="Y428" s="49">
        <v>0.91249999999999998</v>
      </c>
    </row>
    <row r="429" spans="1:25" ht="15.75" customHeight="1" x14ac:dyDescent="0.3">
      <c r="A429" s="42" t="s">
        <v>819</v>
      </c>
      <c r="B429" s="42" t="s">
        <v>8339</v>
      </c>
      <c r="C429" s="42" t="s">
        <v>40</v>
      </c>
      <c r="D429" s="46">
        <v>52</v>
      </c>
      <c r="E429" s="44" t="s">
        <v>8338</v>
      </c>
      <c r="F429" s="45">
        <f t="shared" ca="1" si="58"/>
        <v>52.188529347095375</v>
      </c>
      <c r="G429" s="45" t="str">
        <f t="shared" ca="1" si="59"/>
        <v>51-60</v>
      </c>
      <c r="H429" s="42" t="s">
        <v>390</v>
      </c>
      <c r="I429" s="42" t="s">
        <v>84</v>
      </c>
      <c r="J429" s="42" t="s">
        <v>66</v>
      </c>
      <c r="K429" s="42" t="s">
        <v>44</v>
      </c>
      <c r="L429" s="42" t="s">
        <v>57</v>
      </c>
      <c r="M429" s="46">
        <v>13</v>
      </c>
      <c r="N429" s="42" t="s">
        <v>8337</v>
      </c>
      <c r="O429" s="46">
        <v>2154</v>
      </c>
      <c r="P429" s="42" t="s">
        <v>6402</v>
      </c>
      <c r="Q429" s="42" t="s">
        <v>6401</v>
      </c>
      <c r="R429" s="46">
        <v>9</v>
      </c>
      <c r="S429" s="47">
        <f t="shared" ca="1" si="54"/>
        <v>0.81</v>
      </c>
      <c r="T429" s="47">
        <f t="shared" ca="1" si="55"/>
        <v>0.81</v>
      </c>
      <c r="U429" s="47">
        <f t="shared" ca="1" si="56"/>
        <v>1.0125000000000002</v>
      </c>
      <c r="V429" s="47">
        <f t="shared" ca="1" si="57"/>
        <v>1.0125000000000002</v>
      </c>
      <c r="W429" s="47">
        <f>RANK(Y429,Y1:Y1001,0)</f>
        <v>427</v>
      </c>
      <c r="X429" s="48">
        <v>427</v>
      </c>
      <c r="Y429" s="49">
        <v>0.91249999999999998</v>
      </c>
    </row>
    <row r="430" spans="1:25" ht="15.75" customHeight="1" x14ac:dyDescent="0.3">
      <c r="A430" s="42" t="s">
        <v>3993</v>
      </c>
      <c r="B430" s="42" t="s">
        <v>8336</v>
      </c>
      <c r="C430" s="42" t="s">
        <v>40</v>
      </c>
      <c r="D430" s="46">
        <v>6</v>
      </c>
      <c r="E430" s="50">
        <v>28394</v>
      </c>
      <c r="F430" s="45">
        <f t="shared" ca="1" si="58"/>
        <v>43.555652634766609</v>
      </c>
      <c r="G430" s="45" t="str">
        <f t="shared" ca="1" si="59"/>
        <v>41-50</v>
      </c>
      <c r="H430" s="42" t="s">
        <v>753</v>
      </c>
      <c r="I430" s="42" t="s">
        <v>54</v>
      </c>
      <c r="J430" s="42" t="s">
        <v>62</v>
      </c>
      <c r="K430" s="42" t="s">
        <v>44</v>
      </c>
      <c r="L430" s="42" t="s">
        <v>45</v>
      </c>
      <c r="M430" s="46">
        <v>20</v>
      </c>
      <c r="N430" s="42" t="s">
        <v>8335</v>
      </c>
      <c r="O430" s="46">
        <v>2066</v>
      </c>
      <c r="P430" s="42" t="s">
        <v>6402</v>
      </c>
      <c r="Q430" s="42" t="s">
        <v>6401</v>
      </c>
      <c r="R430" s="46">
        <v>9</v>
      </c>
      <c r="S430" s="47">
        <f t="shared" ca="1" si="54"/>
        <v>0.59</v>
      </c>
      <c r="T430" s="47">
        <f t="shared" ca="1" si="55"/>
        <v>0.73749999999999993</v>
      </c>
      <c r="U430" s="47">
        <f t="shared" ca="1" si="56"/>
        <v>0.92187499999999989</v>
      </c>
      <c r="V430" s="47">
        <f t="shared" ca="1" si="57"/>
        <v>0.92187499999999989</v>
      </c>
      <c r="W430" s="47">
        <f>RANK(Y430,Y1:Y1001,0)</f>
        <v>429</v>
      </c>
      <c r="X430" s="48">
        <v>429</v>
      </c>
      <c r="Y430" s="49">
        <v>0.91</v>
      </c>
    </row>
    <row r="431" spans="1:25" ht="15.75" customHeight="1" x14ac:dyDescent="0.3">
      <c r="A431" s="42" t="s">
        <v>5518</v>
      </c>
      <c r="B431" s="42" t="s">
        <v>8334</v>
      </c>
      <c r="C431" s="42" t="s">
        <v>40</v>
      </c>
      <c r="D431" s="46">
        <v>51</v>
      </c>
      <c r="E431" s="44" t="s">
        <v>8333</v>
      </c>
      <c r="F431" s="45">
        <f t="shared" ca="1" si="58"/>
        <v>80.457022497780301</v>
      </c>
      <c r="G431" s="45" t="str">
        <f t="shared" ca="1" si="59"/>
        <v>81-90</v>
      </c>
      <c r="H431" s="42" t="s">
        <v>799</v>
      </c>
      <c r="I431" s="42" t="s">
        <v>61</v>
      </c>
      <c r="J431" s="42" t="s">
        <v>62</v>
      </c>
      <c r="K431" s="42" t="s">
        <v>44</v>
      </c>
      <c r="L431" s="42" t="s">
        <v>57</v>
      </c>
      <c r="M431" s="46">
        <v>8</v>
      </c>
      <c r="N431" s="42" t="s">
        <v>8332</v>
      </c>
      <c r="O431" s="46">
        <v>2720</v>
      </c>
      <c r="P431" s="42" t="s">
        <v>6402</v>
      </c>
      <c r="Q431" s="42" t="s">
        <v>6401</v>
      </c>
      <c r="R431" s="46">
        <v>4</v>
      </c>
      <c r="S431" s="47">
        <f t="shared" ca="1" si="54"/>
        <v>0.83</v>
      </c>
      <c r="T431" s="47">
        <f t="shared" ca="1" si="55"/>
        <v>0.83</v>
      </c>
      <c r="U431" s="47">
        <f t="shared" ca="1" si="56"/>
        <v>0.83</v>
      </c>
      <c r="V431" s="47">
        <f t="shared" ca="1" si="57"/>
        <v>0.83</v>
      </c>
      <c r="W431" s="47">
        <f>RANK(Y431,Y1:Y1001,0)</f>
        <v>430</v>
      </c>
      <c r="X431" s="48">
        <v>430</v>
      </c>
      <c r="Y431" s="49">
        <v>0.90949999999999998</v>
      </c>
    </row>
    <row r="432" spans="1:25" ht="15.75" customHeight="1" x14ac:dyDescent="0.3">
      <c r="A432" s="42" t="s">
        <v>2615</v>
      </c>
      <c r="B432" s="42" t="s">
        <v>8331</v>
      </c>
      <c r="C432" s="42" t="s">
        <v>48</v>
      </c>
      <c r="D432" s="46">
        <v>23</v>
      </c>
      <c r="E432" s="44" t="s">
        <v>8330</v>
      </c>
      <c r="F432" s="45">
        <f t="shared" ca="1" si="58"/>
        <v>46.347433456684421</v>
      </c>
      <c r="G432" s="45" t="str">
        <f t="shared" ca="1" si="59"/>
        <v>41-50</v>
      </c>
      <c r="H432" s="42" t="s">
        <v>1814</v>
      </c>
      <c r="I432" s="42" t="s">
        <v>75</v>
      </c>
      <c r="J432" s="42" t="s">
        <v>43</v>
      </c>
      <c r="K432" s="42" t="s">
        <v>44</v>
      </c>
      <c r="L432" s="42" t="s">
        <v>45</v>
      </c>
      <c r="M432" s="46">
        <v>4</v>
      </c>
      <c r="N432" s="42" t="s">
        <v>8329</v>
      </c>
      <c r="O432" s="46">
        <v>2140</v>
      </c>
      <c r="P432" s="42" t="s">
        <v>6402</v>
      </c>
      <c r="Q432" s="42" t="s">
        <v>6401</v>
      </c>
      <c r="R432" s="46">
        <v>8</v>
      </c>
      <c r="S432" s="47">
        <f t="shared" ca="1" si="54"/>
        <v>1</v>
      </c>
      <c r="T432" s="47">
        <f t="shared" ca="1" si="55"/>
        <v>1.25</v>
      </c>
      <c r="U432" s="47">
        <f t="shared" ca="1" si="56"/>
        <v>1.25</v>
      </c>
      <c r="V432" s="47">
        <f t="shared" ca="1" si="57"/>
        <v>1.0625</v>
      </c>
      <c r="W432" s="47">
        <f>RANK(Y432,Y1:Y1001,0)</f>
        <v>430</v>
      </c>
      <c r="X432" s="48">
        <v>430</v>
      </c>
      <c r="Y432" s="49">
        <v>0.90949999999999998</v>
      </c>
    </row>
    <row r="433" spans="1:25" ht="15.75" customHeight="1" x14ac:dyDescent="0.3">
      <c r="A433" s="42" t="s">
        <v>8328</v>
      </c>
      <c r="B433" s="42" t="s">
        <v>8327</v>
      </c>
      <c r="C433" s="42" t="s">
        <v>40</v>
      </c>
      <c r="D433" s="46">
        <v>58</v>
      </c>
      <c r="E433" s="44" t="s">
        <v>8326</v>
      </c>
      <c r="F433" s="45">
        <f t="shared" ca="1" si="58"/>
        <v>45.320036196410442</v>
      </c>
      <c r="G433" s="45" t="str">
        <f t="shared" ca="1" si="59"/>
        <v>41-50</v>
      </c>
      <c r="H433" s="42" t="s">
        <v>90</v>
      </c>
      <c r="I433" s="42" t="s">
        <v>56</v>
      </c>
      <c r="J433" s="42" t="s">
        <v>43</v>
      </c>
      <c r="K433" s="42" t="s">
        <v>44</v>
      </c>
      <c r="L433" s="42" t="s">
        <v>45</v>
      </c>
      <c r="M433" s="46">
        <v>17</v>
      </c>
      <c r="N433" s="42" t="s">
        <v>8325</v>
      </c>
      <c r="O433" s="46">
        <v>2219</v>
      </c>
      <c r="P433" s="42" t="s">
        <v>6402</v>
      </c>
      <c r="Q433" s="42" t="s">
        <v>6401</v>
      </c>
      <c r="R433" s="46">
        <v>9</v>
      </c>
      <c r="S433" s="47">
        <f t="shared" ca="1" si="54"/>
        <v>0.83</v>
      </c>
      <c r="T433" s="47">
        <f t="shared" ca="1" si="55"/>
        <v>1.0374999999999999</v>
      </c>
      <c r="U433" s="47">
        <f t="shared" ca="1" si="56"/>
        <v>1.2968749999999998</v>
      </c>
      <c r="V433" s="47">
        <f t="shared" ca="1" si="57"/>
        <v>1.1023437499999997</v>
      </c>
      <c r="W433" s="47">
        <f>RANK(Y433,Y1:Y1001,0)</f>
        <v>430</v>
      </c>
      <c r="X433" s="48">
        <v>430</v>
      </c>
      <c r="Y433" s="49">
        <v>0.90949999999999998</v>
      </c>
    </row>
    <row r="434" spans="1:25" ht="15.75" customHeight="1" x14ac:dyDescent="0.3">
      <c r="A434" s="42" t="s">
        <v>8324</v>
      </c>
      <c r="B434" s="42" t="s">
        <v>8323</v>
      </c>
      <c r="C434" s="42" t="s">
        <v>48</v>
      </c>
      <c r="D434" s="46">
        <v>72</v>
      </c>
      <c r="E434" s="44" t="s">
        <v>8322</v>
      </c>
      <c r="F434" s="45">
        <f t="shared" ca="1" si="58"/>
        <v>63.440584141615922</v>
      </c>
      <c r="G434" s="45" t="str">
        <f t="shared" ca="1" si="59"/>
        <v>61-70</v>
      </c>
      <c r="H434" s="42" t="s">
        <v>320</v>
      </c>
      <c r="I434" s="42" t="s">
        <v>42</v>
      </c>
      <c r="J434" s="42" t="s">
        <v>43</v>
      </c>
      <c r="K434" s="42" t="s">
        <v>44</v>
      </c>
      <c r="L434" s="42" t="s">
        <v>57</v>
      </c>
      <c r="M434" s="46">
        <v>16</v>
      </c>
      <c r="N434" s="42" t="s">
        <v>8321</v>
      </c>
      <c r="O434" s="46">
        <v>4650</v>
      </c>
      <c r="P434" s="42" t="s">
        <v>6406</v>
      </c>
      <c r="Q434" s="42" t="s">
        <v>6401</v>
      </c>
      <c r="R434" s="46">
        <v>4</v>
      </c>
      <c r="S434" s="47">
        <f t="shared" ca="1" si="54"/>
        <v>0.48</v>
      </c>
      <c r="T434" s="47">
        <f t="shared" ca="1" si="55"/>
        <v>0.48</v>
      </c>
      <c r="U434" s="47">
        <f t="shared" ca="1" si="56"/>
        <v>0.48</v>
      </c>
      <c r="V434" s="47">
        <f t="shared" ca="1" si="57"/>
        <v>0.40799999999999997</v>
      </c>
      <c r="W434" s="47">
        <f>RANK(Y434,Y1:Y1001,0)</f>
        <v>433</v>
      </c>
      <c r="X434" s="48">
        <v>433</v>
      </c>
      <c r="Y434" s="49">
        <v>0.90625</v>
      </c>
    </row>
    <row r="435" spans="1:25" ht="15.75" customHeight="1" x14ac:dyDescent="0.3">
      <c r="A435" s="42" t="s">
        <v>8320</v>
      </c>
      <c r="B435" s="42" t="s">
        <v>8319</v>
      </c>
      <c r="C435" s="42" t="s">
        <v>48</v>
      </c>
      <c r="D435" s="46">
        <v>61</v>
      </c>
      <c r="E435" s="44" t="s">
        <v>8318</v>
      </c>
      <c r="F435" s="45">
        <f t="shared" ca="1" si="58"/>
        <v>42.473460853944694</v>
      </c>
      <c r="G435" s="45" t="str">
        <f t="shared" ca="1" si="59"/>
        <v>41-50</v>
      </c>
      <c r="H435" s="42" t="s">
        <v>176</v>
      </c>
      <c r="I435" s="42" t="s">
        <v>54</v>
      </c>
      <c r="J435" s="42" t="s">
        <v>62</v>
      </c>
      <c r="K435" s="42" t="s">
        <v>44</v>
      </c>
      <c r="L435" s="42" t="s">
        <v>57</v>
      </c>
      <c r="M435" s="46">
        <v>12</v>
      </c>
      <c r="N435" s="42" t="s">
        <v>8317</v>
      </c>
      <c r="O435" s="46">
        <v>3156</v>
      </c>
      <c r="P435" s="42" t="s">
        <v>6422</v>
      </c>
      <c r="Q435" s="42" t="s">
        <v>6401</v>
      </c>
      <c r="R435" s="46">
        <v>8</v>
      </c>
      <c r="S435" s="47">
        <f t="shared" ca="1" si="54"/>
        <v>1.02</v>
      </c>
      <c r="T435" s="47">
        <f t="shared" ca="1" si="55"/>
        <v>1.02</v>
      </c>
      <c r="U435" s="47">
        <f t="shared" ca="1" si="56"/>
        <v>1.02</v>
      </c>
      <c r="V435" s="47">
        <f t="shared" ca="1" si="57"/>
        <v>1.02</v>
      </c>
      <c r="W435" s="47">
        <f>RANK(Y435,Y1:Y1001,0)</f>
        <v>433</v>
      </c>
      <c r="X435" s="48">
        <v>433</v>
      </c>
      <c r="Y435" s="49">
        <v>0.90625</v>
      </c>
    </row>
    <row r="436" spans="1:25" ht="15.75" customHeight="1" x14ac:dyDescent="0.3">
      <c r="A436" s="42" t="s">
        <v>1725</v>
      </c>
      <c r="B436" s="42" t="s">
        <v>8316</v>
      </c>
      <c r="C436" s="42" t="s">
        <v>147</v>
      </c>
      <c r="D436" s="46">
        <v>52</v>
      </c>
      <c r="E436" s="44"/>
      <c r="F436" s="45"/>
      <c r="G436" s="45"/>
      <c r="H436" s="42" t="s">
        <v>274</v>
      </c>
      <c r="I436" s="42" t="s">
        <v>56</v>
      </c>
      <c r="J436" s="42" t="s">
        <v>43</v>
      </c>
      <c r="K436" s="42" t="s">
        <v>44</v>
      </c>
      <c r="L436" s="42" t="s">
        <v>57</v>
      </c>
      <c r="M436" s="46">
        <v>7</v>
      </c>
      <c r="N436" s="42" t="s">
        <v>8315</v>
      </c>
      <c r="O436" s="46">
        <v>3753</v>
      </c>
      <c r="P436" s="42" t="s">
        <v>6422</v>
      </c>
      <c r="Q436" s="42" t="s">
        <v>6401</v>
      </c>
      <c r="R436" s="46">
        <v>5</v>
      </c>
      <c r="S436" s="47">
        <f t="shared" ca="1" si="54"/>
        <v>0.81</v>
      </c>
      <c r="T436" s="47">
        <f t="shared" ca="1" si="55"/>
        <v>0.81</v>
      </c>
      <c r="U436" s="47">
        <f t="shared" ca="1" si="56"/>
        <v>0.81</v>
      </c>
      <c r="V436" s="47">
        <f t="shared" ca="1" si="57"/>
        <v>0.6885</v>
      </c>
      <c r="W436" s="47">
        <f>RANK(Y436,Y1:Y1001,0)</f>
        <v>433</v>
      </c>
      <c r="X436" s="48">
        <v>433</v>
      </c>
      <c r="Y436" s="49">
        <v>0.90625</v>
      </c>
    </row>
    <row r="437" spans="1:25" ht="15.75" customHeight="1" x14ac:dyDescent="0.3">
      <c r="A437" s="42" t="s">
        <v>4020</v>
      </c>
      <c r="B437" s="42" t="s">
        <v>8314</v>
      </c>
      <c r="C437" s="42" t="s">
        <v>48</v>
      </c>
      <c r="D437" s="46">
        <v>15</v>
      </c>
      <c r="E437" s="50">
        <v>26982</v>
      </c>
      <c r="F437" s="45">
        <f ca="1">(NOW()-E437)/365</f>
        <v>47.424145785451543</v>
      </c>
      <c r="G437" s="45" t="str">
        <f ca="1">IF(F437&lt;=10,"0-10",IF(AND(F437&gt;10,F437&lt;=20),"11-20",IF(AND(F437&gt;20,F437&lt;=30),"21-30",IF(AND(F437&gt;30,F437&lt;=40),"31-40",IF(AND(F437&gt;40,F437&lt;=50),"41-50",IF(AND(F437&gt;50,F437&lt;=60),"51-60",IF(AND(F437&gt;60,F437&lt;=70),"61-70",IF(AND(F437&gt;70,F437&lt;=80),"71-80",IF(AND(F437&gt;80,F437&lt;=90),"81-90",IF(F437&gt;90,"91-100"))))))))))</f>
        <v>41-50</v>
      </c>
      <c r="H437" s="42" t="s">
        <v>308</v>
      </c>
      <c r="I437" s="42" t="s">
        <v>164</v>
      </c>
      <c r="J437" s="42" t="s">
        <v>66</v>
      </c>
      <c r="K437" s="42" t="s">
        <v>44</v>
      </c>
      <c r="L437" s="42" t="s">
        <v>45</v>
      </c>
      <c r="M437" s="46">
        <v>22</v>
      </c>
      <c r="N437" s="42" t="s">
        <v>8313</v>
      </c>
      <c r="O437" s="46">
        <v>3029</v>
      </c>
      <c r="P437" s="42" t="s">
        <v>6422</v>
      </c>
      <c r="Q437" s="42" t="s">
        <v>6401</v>
      </c>
      <c r="R437" s="46">
        <v>7</v>
      </c>
      <c r="S437" s="47">
        <f t="shared" ca="1" si="54"/>
        <v>0.95</v>
      </c>
      <c r="T437" s="47">
        <f t="shared" ca="1" si="55"/>
        <v>1.1875</v>
      </c>
      <c r="U437" s="47">
        <f t="shared" ca="1" si="56"/>
        <v>1.1875</v>
      </c>
      <c r="V437" s="47">
        <f t="shared" ca="1" si="57"/>
        <v>1.1875</v>
      </c>
      <c r="W437" s="47">
        <f>RANK(Y437,Y1:Y1001,0)</f>
        <v>436</v>
      </c>
      <c r="X437" s="48">
        <v>436</v>
      </c>
      <c r="Y437" s="49">
        <v>0.90312499999999996</v>
      </c>
    </row>
    <row r="438" spans="1:25" ht="15.75" customHeight="1" x14ac:dyDescent="0.3">
      <c r="A438" s="42" t="s">
        <v>8312</v>
      </c>
      <c r="B438" s="42" t="s">
        <v>8311</v>
      </c>
      <c r="C438" s="42" t="s">
        <v>48</v>
      </c>
      <c r="D438" s="46">
        <v>37</v>
      </c>
      <c r="E438" s="44" t="s">
        <v>8310</v>
      </c>
      <c r="F438" s="45">
        <f ca="1">(NOW()-E438)/365</f>
        <v>23.624145785451539</v>
      </c>
      <c r="G438" s="45" t="str">
        <f ca="1">IF(F438&lt;=10,"0-10",IF(AND(F438&gt;10,F438&lt;=20),"11-20",IF(AND(F438&gt;20,F438&lt;=30),"21-30",IF(AND(F438&gt;30,F438&lt;=40),"31-40",IF(AND(F438&gt;40,F438&lt;=50),"41-50",IF(AND(F438&gt;50,F438&lt;=60),"51-60",IF(AND(F438&gt;60,F438&lt;=70),"61-70",IF(AND(F438&gt;70,F438&lt;=80),"71-80",IF(AND(F438&gt;80,F438&lt;=90),"81-90",IF(F438&gt;90,"91-100"))))))))))</f>
        <v>21-30</v>
      </c>
      <c r="H438" s="42" t="s">
        <v>83</v>
      </c>
      <c r="I438" s="42" t="s">
        <v>84</v>
      </c>
      <c r="J438" s="42" t="s">
        <v>66</v>
      </c>
      <c r="K438" s="42" t="s">
        <v>44</v>
      </c>
      <c r="L438" s="42" t="s">
        <v>45</v>
      </c>
      <c r="M438" s="46">
        <v>10</v>
      </c>
      <c r="N438" s="42" t="s">
        <v>8309</v>
      </c>
      <c r="O438" s="46">
        <v>2762</v>
      </c>
      <c r="P438" s="42" t="s">
        <v>6402</v>
      </c>
      <c r="Q438" s="42" t="s">
        <v>6401</v>
      </c>
      <c r="R438" s="46">
        <v>8</v>
      </c>
      <c r="S438" s="47">
        <f t="shared" ca="1" si="54"/>
        <v>0.7</v>
      </c>
      <c r="T438" s="47">
        <f t="shared" ca="1" si="55"/>
        <v>0.875</v>
      </c>
      <c r="U438" s="47">
        <f t="shared" ca="1" si="56"/>
        <v>0.875</v>
      </c>
      <c r="V438" s="47">
        <f t="shared" ca="1" si="57"/>
        <v>0.875</v>
      </c>
      <c r="W438" s="47">
        <f>RANK(Y438,Y1:Y1001,0)</f>
        <v>436</v>
      </c>
      <c r="X438" s="48">
        <v>436</v>
      </c>
      <c r="Y438" s="49">
        <v>0.90312499999999996</v>
      </c>
    </row>
    <row r="439" spans="1:25" ht="15.75" customHeight="1" x14ac:dyDescent="0.3">
      <c r="A439" s="42" t="s">
        <v>8308</v>
      </c>
      <c r="B439" s="42" t="s">
        <v>8307</v>
      </c>
      <c r="C439" s="42" t="s">
        <v>48</v>
      </c>
      <c r="D439" s="46">
        <v>28</v>
      </c>
      <c r="E439" s="44" t="s">
        <v>8306</v>
      </c>
      <c r="F439" s="45">
        <f ca="1">(NOW()-E439)/365</f>
        <v>46.695378662163868</v>
      </c>
      <c r="G439" s="45" t="str">
        <f ca="1">IF(F439&lt;=10,"0-10",IF(AND(F439&gt;10,F439&lt;=20),"11-20",IF(AND(F439&gt;20,F439&lt;=30),"21-30",IF(AND(F439&gt;30,F439&lt;=40),"31-40",IF(AND(F439&gt;40,F439&lt;=50),"41-50",IF(AND(F439&gt;50,F439&lt;=60),"51-60",IF(AND(F439&gt;60,F439&lt;=70),"61-70",IF(AND(F439&gt;70,F439&lt;=80),"71-80",IF(AND(F439&gt;80,F439&lt;=90),"81-90",IF(F439&gt;90,"91-100"))))))))))</f>
        <v>41-50</v>
      </c>
      <c r="H439" s="42" t="s">
        <v>509</v>
      </c>
      <c r="I439" s="42" t="s">
        <v>54</v>
      </c>
      <c r="J439" s="42" t="s">
        <v>62</v>
      </c>
      <c r="K439" s="42" t="s">
        <v>44</v>
      </c>
      <c r="L439" s="42" t="s">
        <v>45</v>
      </c>
      <c r="M439" s="46">
        <v>7</v>
      </c>
      <c r="N439" s="42" t="s">
        <v>8305</v>
      </c>
      <c r="O439" s="46">
        <v>3356</v>
      </c>
      <c r="P439" s="42" t="s">
        <v>6422</v>
      </c>
      <c r="Q439" s="42" t="s">
        <v>6401</v>
      </c>
      <c r="R439" s="46">
        <v>2</v>
      </c>
      <c r="S439" s="47">
        <f t="shared" ca="1" si="54"/>
        <v>0.85</v>
      </c>
      <c r="T439" s="47">
        <f t="shared" ca="1" si="55"/>
        <v>1.0625</v>
      </c>
      <c r="U439" s="47">
        <f t="shared" ca="1" si="56"/>
        <v>1.0625</v>
      </c>
      <c r="V439" s="47">
        <f t="shared" ca="1" si="57"/>
        <v>1.0625</v>
      </c>
      <c r="W439" s="47">
        <f>RANK(Y439,Y1:Y1001,0)</f>
        <v>436</v>
      </c>
      <c r="X439" s="48">
        <v>436</v>
      </c>
      <c r="Y439" s="49">
        <v>0.90312499999999996</v>
      </c>
    </row>
    <row r="440" spans="1:25" ht="15.75" customHeight="1" x14ac:dyDescent="0.3">
      <c r="A440" s="42" t="s">
        <v>8304</v>
      </c>
      <c r="B440" s="42" t="s">
        <v>8303</v>
      </c>
      <c r="C440" s="42" t="s">
        <v>48</v>
      </c>
      <c r="D440" s="46">
        <v>47</v>
      </c>
      <c r="E440" s="44" t="s">
        <v>8302</v>
      </c>
      <c r="F440" s="45">
        <f ca="1">(NOW()-E440)/365</f>
        <v>68.547433456684416</v>
      </c>
      <c r="G440" s="45" t="str">
        <f ca="1">IF(F440&lt;=10,"0-10",IF(AND(F440&gt;10,F440&lt;=20),"11-20",IF(AND(F440&gt;20,F440&lt;=30),"21-30",IF(AND(F440&gt;30,F440&lt;=40),"31-40",IF(AND(F440&gt;40,F440&lt;=50),"41-50",IF(AND(F440&gt;50,F440&lt;=60),"51-60",IF(AND(F440&gt;60,F440&lt;=70),"61-70",IF(AND(F440&gt;70,F440&lt;=80),"71-80",IF(AND(F440&gt;80,F440&lt;=90),"81-90",IF(F440&gt;90,"91-100"))))))))))</f>
        <v>61-70</v>
      </c>
      <c r="H440" s="42" t="s">
        <v>577</v>
      </c>
      <c r="I440" s="42" t="s">
        <v>50</v>
      </c>
      <c r="J440" s="42" t="s">
        <v>43</v>
      </c>
      <c r="K440" s="42" t="s">
        <v>44</v>
      </c>
      <c r="L440" s="42" t="s">
        <v>57</v>
      </c>
      <c r="M440" s="46">
        <v>7</v>
      </c>
      <c r="N440" s="42" t="s">
        <v>8301</v>
      </c>
      <c r="O440" s="46">
        <v>2125</v>
      </c>
      <c r="P440" s="42" t="s">
        <v>6402</v>
      </c>
      <c r="Q440" s="42" t="s">
        <v>6401</v>
      </c>
      <c r="R440" s="46">
        <v>10</v>
      </c>
      <c r="S440" s="47">
        <f t="shared" ca="1" si="54"/>
        <v>0.46</v>
      </c>
      <c r="T440" s="47">
        <f t="shared" ca="1" si="55"/>
        <v>0.46</v>
      </c>
      <c r="U440" s="47">
        <f t="shared" ca="1" si="56"/>
        <v>0.57500000000000007</v>
      </c>
      <c r="V440" s="47">
        <f t="shared" ca="1" si="57"/>
        <v>0.48875000000000002</v>
      </c>
      <c r="W440" s="47">
        <f>RANK(Y440,Y1:Y1001,0)</f>
        <v>436</v>
      </c>
      <c r="X440" s="48">
        <v>436</v>
      </c>
      <c r="Y440" s="49">
        <v>0.90312499999999996</v>
      </c>
    </row>
    <row r="441" spans="1:25" ht="15.75" customHeight="1" x14ac:dyDescent="0.3">
      <c r="A441" s="42" t="s">
        <v>8300</v>
      </c>
      <c r="B441" s="42" t="s">
        <v>8299</v>
      </c>
      <c r="C441" s="42" t="s">
        <v>147</v>
      </c>
      <c r="D441" s="46">
        <v>93</v>
      </c>
      <c r="E441" s="44"/>
      <c r="F441" s="45"/>
      <c r="G441" s="45"/>
      <c r="H441" s="42" t="s">
        <v>596</v>
      </c>
      <c r="I441" s="42" t="s">
        <v>56</v>
      </c>
      <c r="J441" s="42" t="s">
        <v>43</v>
      </c>
      <c r="K441" s="42" t="s">
        <v>44</v>
      </c>
      <c r="L441" s="42" t="s">
        <v>45</v>
      </c>
      <c r="M441" s="46">
        <v>14</v>
      </c>
      <c r="N441" s="42" t="s">
        <v>8298</v>
      </c>
      <c r="O441" s="46">
        <v>3065</v>
      </c>
      <c r="P441" s="42" t="s">
        <v>6422</v>
      </c>
      <c r="Q441" s="42" t="s">
        <v>6401</v>
      </c>
      <c r="R441" s="46">
        <v>6</v>
      </c>
      <c r="S441" s="47">
        <f t="shared" ca="1" si="54"/>
        <v>1.06</v>
      </c>
      <c r="T441" s="47">
        <f t="shared" ca="1" si="55"/>
        <v>1.3250000000000002</v>
      </c>
      <c r="U441" s="47">
        <f t="shared" ca="1" si="56"/>
        <v>1.6562500000000002</v>
      </c>
      <c r="V441" s="47">
        <f t="shared" ca="1" si="57"/>
        <v>1.4078125000000001</v>
      </c>
      <c r="W441" s="47">
        <f>RANK(Y441,Y1:Y1001,0)</f>
        <v>436</v>
      </c>
      <c r="X441" s="48">
        <v>436</v>
      </c>
      <c r="Y441" s="49">
        <v>0.90312499999999996</v>
      </c>
    </row>
    <row r="442" spans="1:25" ht="15.75" customHeight="1" x14ac:dyDescent="0.3">
      <c r="A442" s="42" t="s">
        <v>8297</v>
      </c>
      <c r="B442" s="42" t="s">
        <v>8296</v>
      </c>
      <c r="C442" s="42" t="s">
        <v>40</v>
      </c>
      <c r="D442" s="46">
        <v>59</v>
      </c>
      <c r="E442" s="44" t="s">
        <v>8295</v>
      </c>
      <c r="F442" s="45">
        <f t="shared" ref="F442:F473" ca="1" si="60">(NOW()-E442)/365</f>
        <v>80.059762223807709</v>
      </c>
      <c r="G442" s="45" t="str">
        <f t="shared" ref="G442:G473" ca="1" si="61">IF(F442&lt;=10,"0-10",IF(AND(F442&gt;10,F442&lt;=20),"11-20",IF(AND(F442&gt;20,F442&lt;=30),"21-30",IF(AND(F442&gt;30,F442&lt;=40),"31-40",IF(AND(F442&gt;40,F442&lt;=50),"41-50",IF(AND(F442&gt;50,F442&lt;=60),"51-60",IF(AND(F442&gt;60,F442&lt;=70),"61-70",IF(AND(F442&gt;70,F442&lt;=80),"71-80",IF(AND(F442&gt;80,F442&lt;=90),"81-90",IF(F442&gt;90,"91-100"))))))))))</f>
        <v>81-90</v>
      </c>
      <c r="H442" s="42" t="s">
        <v>465</v>
      </c>
      <c r="I442" s="42" t="s">
        <v>164</v>
      </c>
      <c r="J442" s="42" t="s">
        <v>66</v>
      </c>
      <c r="K442" s="42" t="s">
        <v>44</v>
      </c>
      <c r="L442" s="42" t="s">
        <v>45</v>
      </c>
      <c r="M442" s="46">
        <v>14</v>
      </c>
      <c r="N442" s="42" t="s">
        <v>8294</v>
      </c>
      <c r="O442" s="46">
        <v>2705</v>
      </c>
      <c r="P442" s="42" t="s">
        <v>6402</v>
      </c>
      <c r="Q442" s="42" t="s">
        <v>6401</v>
      </c>
      <c r="R442" s="46">
        <v>1</v>
      </c>
      <c r="S442" s="47">
        <f t="shared" ca="1" si="54"/>
        <v>0.52</v>
      </c>
      <c r="T442" s="47">
        <f t="shared" ca="1" si="55"/>
        <v>0.65</v>
      </c>
      <c r="U442" s="47">
        <f t="shared" ca="1" si="56"/>
        <v>0.65</v>
      </c>
      <c r="V442" s="47">
        <f t="shared" ca="1" si="57"/>
        <v>0.65</v>
      </c>
      <c r="W442" s="47">
        <f>RANK(Y442,Y1:Y1001,0)</f>
        <v>441</v>
      </c>
      <c r="X442" s="48">
        <v>441</v>
      </c>
      <c r="Y442" s="49">
        <v>0.90100000000000002</v>
      </c>
    </row>
    <row r="443" spans="1:25" ht="15.75" customHeight="1" x14ac:dyDescent="0.3">
      <c r="A443" s="42" t="s">
        <v>8293</v>
      </c>
      <c r="B443" s="42" t="s">
        <v>8292</v>
      </c>
      <c r="C443" s="42" t="s">
        <v>48</v>
      </c>
      <c r="D443" s="46">
        <v>16</v>
      </c>
      <c r="E443" s="44" t="s">
        <v>8291</v>
      </c>
      <c r="F443" s="45">
        <f t="shared" ca="1" si="60"/>
        <v>24.070721127917295</v>
      </c>
      <c r="G443" s="45" t="str">
        <f t="shared" ca="1" si="61"/>
        <v>21-30</v>
      </c>
      <c r="H443" s="42" t="s">
        <v>1005</v>
      </c>
      <c r="I443" s="42" t="s">
        <v>50</v>
      </c>
      <c r="J443" s="42" t="s">
        <v>62</v>
      </c>
      <c r="K443" s="42" t="s">
        <v>44</v>
      </c>
      <c r="L443" s="42" t="s">
        <v>57</v>
      </c>
      <c r="M443" s="46">
        <v>15</v>
      </c>
      <c r="N443" s="42" t="s">
        <v>8290</v>
      </c>
      <c r="O443" s="46">
        <v>3030</v>
      </c>
      <c r="P443" s="42" t="s">
        <v>6422</v>
      </c>
      <c r="Q443" s="42" t="s">
        <v>6401</v>
      </c>
      <c r="R443" s="46">
        <v>8</v>
      </c>
      <c r="S443" s="47">
        <f t="shared" ca="1" si="54"/>
        <v>1</v>
      </c>
      <c r="T443" s="47">
        <f t="shared" ca="1" si="55"/>
        <v>1</v>
      </c>
      <c r="U443" s="47">
        <f t="shared" ca="1" si="56"/>
        <v>1</v>
      </c>
      <c r="V443" s="47">
        <f t="shared" ca="1" si="57"/>
        <v>1</v>
      </c>
      <c r="W443" s="47">
        <f>RANK(Y443,Y1:Y1001,0)</f>
        <v>441</v>
      </c>
      <c r="X443" s="48">
        <v>441</v>
      </c>
      <c r="Y443" s="49">
        <v>0.90100000000000002</v>
      </c>
    </row>
    <row r="444" spans="1:25" ht="15.75" customHeight="1" x14ac:dyDescent="0.3">
      <c r="A444" s="42" t="s">
        <v>8289</v>
      </c>
      <c r="B444" s="51"/>
      <c r="C444" s="42" t="s">
        <v>40</v>
      </c>
      <c r="D444" s="46">
        <v>30</v>
      </c>
      <c r="E444" s="44" t="s">
        <v>8288</v>
      </c>
      <c r="F444" s="45">
        <f t="shared" ca="1" si="60"/>
        <v>34.122775922437839</v>
      </c>
      <c r="G444" s="45" t="str">
        <f t="shared" ca="1" si="61"/>
        <v>31-40</v>
      </c>
      <c r="H444" s="42" t="s">
        <v>317</v>
      </c>
      <c r="I444" s="42" t="s">
        <v>75</v>
      </c>
      <c r="J444" s="42" t="s">
        <v>43</v>
      </c>
      <c r="K444" s="42" t="s">
        <v>44</v>
      </c>
      <c r="L444" s="42" t="s">
        <v>45</v>
      </c>
      <c r="M444" s="46">
        <v>14</v>
      </c>
      <c r="N444" s="42" t="s">
        <v>8287</v>
      </c>
      <c r="O444" s="46">
        <v>2650</v>
      </c>
      <c r="P444" s="42" t="s">
        <v>6402</v>
      </c>
      <c r="Q444" s="42" t="s">
        <v>6401</v>
      </c>
      <c r="R444" s="46">
        <v>2</v>
      </c>
      <c r="S444" s="47">
        <f t="shared" ca="1" si="54"/>
        <v>0.56999999999999995</v>
      </c>
      <c r="T444" s="47">
        <f t="shared" ca="1" si="55"/>
        <v>0.71249999999999991</v>
      </c>
      <c r="U444" s="47">
        <f t="shared" ca="1" si="56"/>
        <v>0.71249999999999991</v>
      </c>
      <c r="V444" s="47">
        <f t="shared" ca="1" si="57"/>
        <v>0.60562499999999986</v>
      </c>
      <c r="W444" s="47">
        <f>RANK(Y444,Y1:Y1001,0)</f>
        <v>441</v>
      </c>
      <c r="X444" s="48">
        <v>441</v>
      </c>
      <c r="Y444" s="49">
        <v>0.90100000000000002</v>
      </c>
    </row>
    <row r="445" spans="1:25" ht="15.75" customHeight="1" x14ac:dyDescent="0.3">
      <c r="A445" s="42" t="s">
        <v>269</v>
      </c>
      <c r="B445" s="42" t="s">
        <v>8286</v>
      </c>
      <c r="C445" s="42" t="s">
        <v>40</v>
      </c>
      <c r="D445" s="46">
        <v>59</v>
      </c>
      <c r="E445" s="44" t="s">
        <v>8285</v>
      </c>
      <c r="F445" s="45">
        <f t="shared" ca="1" si="60"/>
        <v>57.243323867643319</v>
      </c>
      <c r="G445" s="45" t="str">
        <f t="shared" ca="1" si="61"/>
        <v>51-60</v>
      </c>
      <c r="H445" s="42" t="s">
        <v>404</v>
      </c>
      <c r="I445" s="42" t="s">
        <v>56</v>
      </c>
      <c r="J445" s="42" t="s">
        <v>43</v>
      </c>
      <c r="K445" s="42" t="s">
        <v>44</v>
      </c>
      <c r="L445" s="42" t="s">
        <v>57</v>
      </c>
      <c r="M445" s="46">
        <v>6</v>
      </c>
      <c r="N445" s="42" t="s">
        <v>8284</v>
      </c>
      <c r="O445" s="46">
        <v>2440</v>
      </c>
      <c r="P445" s="42" t="s">
        <v>6402</v>
      </c>
      <c r="Q445" s="42" t="s">
        <v>6401</v>
      </c>
      <c r="R445" s="46">
        <v>2</v>
      </c>
      <c r="S445" s="47">
        <f t="shared" ca="1" si="54"/>
        <v>0.66</v>
      </c>
      <c r="T445" s="47">
        <f t="shared" ca="1" si="55"/>
        <v>0.66</v>
      </c>
      <c r="U445" s="47">
        <f t="shared" ca="1" si="56"/>
        <v>0.66</v>
      </c>
      <c r="V445" s="47">
        <f t="shared" ca="1" si="57"/>
        <v>0.56100000000000005</v>
      </c>
      <c r="W445" s="47">
        <f>RANK(Y445,Y1:Y1001,0)</f>
        <v>444</v>
      </c>
      <c r="X445" s="48">
        <v>444</v>
      </c>
      <c r="Y445" s="49">
        <v>0.9</v>
      </c>
    </row>
    <row r="446" spans="1:25" ht="15.75" customHeight="1" x14ac:dyDescent="0.3">
      <c r="A446" s="42" t="s">
        <v>1093</v>
      </c>
      <c r="B446" s="42" t="s">
        <v>8283</v>
      </c>
      <c r="C446" s="42" t="s">
        <v>40</v>
      </c>
      <c r="D446" s="46">
        <v>76</v>
      </c>
      <c r="E446" s="44" t="s">
        <v>8282</v>
      </c>
      <c r="F446" s="45">
        <f t="shared" ca="1" si="60"/>
        <v>48.920036196410443</v>
      </c>
      <c r="G446" s="45" t="str">
        <f t="shared" ca="1" si="61"/>
        <v>41-50</v>
      </c>
      <c r="H446" s="42" t="s">
        <v>243</v>
      </c>
      <c r="I446" s="42" t="s">
        <v>50</v>
      </c>
      <c r="J446" s="42" t="s">
        <v>43</v>
      </c>
      <c r="K446" s="42" t="s">
        <v>44</v>
      </c>
      <c r="L446" s="42" t="s">
        <v>45</v>
      </c>
      <c r="M446" s="46">
        <v>10</v>
      </c>
      <c r="N446" s="42" t="s">
        <v>8281</v>
      </c>
      <c r="O446" s="46">
        <v>4130</v>
      </c>
      <c r="P446" s="42" t="s">
        <v>6406</v>
      </c>
      <c r="Q446" s="42" t="s">
        <v>6401</v>
      </c>
      <c r="R446" s="46">
        <v>7</v>
      </c>
      <c r="S446" s="47">
        <f t="shared" ca="1" si="54"/>
        <v>0.95</v>
      </c>
      <c r="T446" s="47">
        <f t="shared" ca="1" si="55"/>
        <v>1.1875</v>
      </c>
      <c r="U446" s="47">
        <f t="shared" ca="1" si="56"/>
        <v>1.1875</v>
      </c>
      <c r="V446" s="47">
        <f t="shared" ca="1" si="57"/>
        <v>1.0093749999999999</v>
      </c>
      <c r="W446" s="47">
        <f>RANK(Y446,Y1:Y1001,0)</f>
        <v>444</v>
      </c>
      <c r="X446" s="48">
        <v>444</v>
      </c>
      <c r="Y446" s="49">
        <v>0.9</v>
      </c>
    </row>
    <row r="447" spans="1:25" ht="15.75" customHeight="1" x14ac:dyDescent="0.3">
      <c r="A447" s="42" t="s">
        <v>8280</v>
      </c>
      <c r="B447" s="42" t="s">
        <v>8279</v>
      </c>
      <c r="C447" s="42" t="s">
        <v>48</v>
      </c>
      <c r="D447" s="46">
        <v>67</v>
      </c>
      <c r="E447" s="44" t="s">
        <v>8278</v>
      </c>
      <c r="F447" s="45">
        <f t="shared" ca="1" si="60"/>
        <v>27.374830716958389</v>
      </c>
      <c r="G447" s="45" t="str">
        <f t="shared" ca="1" si="61"/>
        <v>21-30</v>
      </c>
      <c r="H447" s="42" t="s">
        <v>209</v>
      </c>
      <c r="I447" s="42" t="s">
        <v>50</v>
      </c>
      <c r="J447" s="42" t="s">
        <v>62</v>
      </c>
      <c r="K447" s="42" t="s">
        <v>44</v>
      </c>
      <c r="L447" s="42" t="s">
        <v>57</v>
      </c>
      <c r="M447" s="46">
        <v>8</v>
      </c>
      <c r="N447" s="42" t="s">
        <v>8277</v>
      </c>
      <c r="O447" s="46">
        <v>4217</v>
      </c>
      <c r="P447" s="42" t="s">
        <v>6406</v>
      </c>
      <c r="Q447" s="42" t="s">
        <v>6401</v>
      </c>
      <c r="R447" s="46">
        <v>5</v>
      </c>
      <c r="S447" s="47">
        <f t="shared" ca="1" si="54"/>
        <v>0.93</v>
      </c>
      <c r="T447" s="47">
        <f t="shared" ca="1" si="55"/>
        <v>0.93</v>
      </c>
      <c r="U447" s="47">
        <f t="shared" ca="1" si="56"/>
        <v>0.93</v>
      </c>
      <c r="V447" s="47">
        <f t="shared" ca="1" si="57"/>
        <v>0.93</v>
      </c>
      <c r="W447" s="47">
        <f>RANK(Y447,Y1:Y1001,0)</f>
        <v>444</v>
      </c>
      <c r="X447" s="48">
        <v>444</v>
      </c>
      <c r="Y447" s="49">
        <v>0.9</v>
      </c>
    </row>
    <row r="448" spans="1:25" ht="15.75" customHeight="1" x14ac:dyDescent="0.3">
      <c r="A448" s="42" t="s">
        <v>8276</v>
      </c>
      <c r="B448" s="42" t="s">
        <v>8275</v>
      </c>
      <c r="C448" s="42" t="s">
        <v>48</v>
      </c>
      <c r="D448" s="46">
        <v>54</v>
      </c>
      <c r="E448" s="44" t="s">
        <v>8274</v>
      </c>
      <c r="F448" s="45">
        <f t="shared" ca="1" si="60"/>
        <v>63.007707429287159</v>
      </c>
      <c r="G448" s="45" t="str">
        <f t="shared" ca="1" si="61"/>
        <v>61-70</v>
      </c>
      <c r="H448" s="42" t="s">
        <v>1747</v>
      </c>
      <c r="I448" s="42" t="s">
        <v>54</v>
      </c>
      <c r="J448" s="42" t="s">
        <v>66</v>
      </c>
      <c r="K448" s="42" t="s">
        <v>44</v>
      </c>
      <c r="L448" s="42" t="s">
        <v>45</v>
      </c>
      <c r="M448" s="46">
        <v>5</v>
      </c>
      <c r="N448" s="42" t="s">
        <v>8273</v>
      </c>
      <c r="O448" s="46">
        <v>3142</v>
      </c>
      <c r="P448" s="42" t="s">
        <v>6422</v>
      </c>
      <c r="Q448" s="42" t="s">
        <v>6401</v>
      </c>
      <c r="R448" s="46">
        <v>11</v>
      </c>
      <c r="S448" s="47">
        <f t="shared" ca="1" si="54"/>
        <v>0.74</v>
      </c>
      <c r="T448" s="47">
        <f t="shared" ca="1" si="55"/>
        <v>0.92500000000000004</v>
      </c>
      <c r="U448" s="47">
        <f t="shared" ca="1" si="56"/>
        <v>1.15625</v>
      </c>
      <c r="V448" s="47">
        <f t="shared" ca="1" si="57"/>
        <v>1.15625</v>
      </c>
      <c r="W448" s="47">
        <f>RANK(Y448,Y1:Y1001,0)</f>
        <v>444</v>
      </c>
      <c r="X448" s="48">
        <v>444</v>
      </c>
      <c r="Y448" s="49">
        <v>0.9</v>
      </c>
    </row>
    <row r="449" spans="1:25" ht="15.75" customHeight="1" x14ac:dyDescent="0.3">
      <c r="A449" s="42" t="s">
        <v>8272</v>
      </c>
      <c r="B449" s="42" t="s">
        <v>8271</v>
      </c>
      <c r="C449" s="42" t="s">
        <v>40</v>
      </c>
      <c r="D449" s="46">
        <v>83</v>
      </c>
      <c r="E449" s="44" t="s">
        <v>8270</v>
      </c>
      <c r="F449" s="45">
        <f t="shared" ca="1" si="60"/>
        <v>54.972090990930994</v>
      </c>
      <c r="G449" s="45" t="str">
        <f t="shared" ca="1" si="61"/>
        <v>51-60</v>
      </c>
      <c r="H449" s="42" t="s">
        <v>420</v>
      </c>
      <c r="I449" s="42" t="s">
        <v>84</v>
      </c>
      <c r="J449" s="42" t="s">
        <v>66</v>
      </c>
      <c r="K449" s="42" t="s">
        <v>44</v>
      </c>
      <c r="L449" s="42" t="s">
        <v>45</v>
      </c>
      <c r="M449" s="46">
        <v>8</v>
      </c>
      <c r="N449" s="42" t="s">
        <v>8269</v>
      </c>
      <c r="O449" s="46">
        <v>4301</v>
      </c>
      <c r="P449" s="42" t="s">
        <v>6406</v>
      </c>
      <c r="Q449" s="42" t="s">
        <v>6401</v>
      </c>
      <c r="R449" s="46">
        <v>4</v>
      </c>
      <c r="S449" s="47">
        <f t="shared" ca="1" si="54"/>
        <v>0.63</v>
      </c>
      <c r="T449" s="47">
        <f t="shared" ca="1" si="55"/>
        <v>0.78749999999999998</v>
      </c>
      <c r="U449" s="47">
        <f t="shared" ca="1" si="56"/>
        <v>0.984375</v>
      </c>
      <c r="V449" s="47">
        <f t="shared" ca="1" si="57"/>
        <v>0.984375</v>
      </c>
      <c r="W449" s="47">
        <f>RANK(Y449,Y1:Y1001,0)</f>
        <v>444</v>
      </c>
      <c r="X449" s="48">
        <v>444</v>
      </c>
      <c r="Y449" s="49">
        <v>0.9</v>
      </c>
    </row>
    <row r="450" spans="1:25" ht="15.75" customHeight="1" x14ac:dyDescent="0.3">
      <c r="A450" s="42" t="s">
        <v>8268</v>
      </c>
      <c r="B450" s="42" t="s">
        <v>8267</v>
      </c>
      <c r="C450" s="42" t="s">
        <v>48</v>
      </c>
      <c r="D450" s="46">
        <v>61</v>
      </c>
      <c r="E450" s="44" t="s">
        <v>8266</v>
      </c>
      <c r="F450" s="45">
        <f t="shared" ca="1" si="60"/>
        <v>44.199488251204968</v>
      </c>
      <c r="G450" s="45" t="str">
        <f t="shared" ca="1" si="61"/>
        <v>41-50</v>
      </c>
      <c r="H450" s="42" t="s">
        <v>141</v>
      </c>
      <c r="I450" s="42" t="s">
        <v>65</v>
      </c>
      <c r="J450" s="42" t="s">
        <v>62</v>
      </c>
      <c r="K450" s="42" t="s">
        <v>44</v>
      </c>
      <c r="L450" s="42" t="s">
        <v>57</v>
      </c>
      <c r="M450" s="46">
        <v>11</v>
      </c>
      <c r="N450" s="42" t="s">
        <v>8265</v>
      </c>
      <c r="O450" s="46">
        <v>2155</v>
      </c>
      <c r="P450" s="42" t="s">
        <v>6402</v>
      </c>
      <c r="Q450" s="42" t="s">
        <v>6401</v>
      </c>
      <c r="R450" s="46">
        <v>10</v>
      </c>
      <c r="S450" s="47">
        <f t="shared" ref="S450:S513" ca="1" si="62">RANDBETWEEN(40,110)/100</f>
        <v>1.01</v>
      </c>
      <c r="T450" s="47">
        <f t="shared" ref="T450:T513" ca="1" si="63">S450*(IF(L450="Yes",1.25,1))</f>
        <v>1.01</v>
      </c>
      <c r="U450" s="47">
        <f t="shared" ref="U450:U513" ca="1" si="64">T450*(IF(OR(VALUE(R450)&gt;8,VALUE(D450)&gt;80),1.25,1))</f>
        <v>1.2625</v>
      </c>
      <c r="V450" s="47">
        <f t="shared" ref="V450:V513" ca="1" si="65">U450*(IF(J450="Mass Customer",0.85,1))</f>
        <v>1.2625</v>
      </c>
      <c r="W450" s="47">
        <f>RANK(Y450,Y1:Y1001,0)</f>
        <v>444</v>
      </c>
      <c r="X450" s="48">
        <v>444</v>
      </c>
      <c r="Y450" s="49">
        <v>0.9</v>
      </c>
    </row>
    <row r="451" spans="1:25" ht="15.75" customHeight="1" x14ac:dyDescent="0.3">
      <c r="A451" s="42" t="s">
        <v>8264</v>
      </c>
      <c r="B451" s="42" t="s">
        <v>8263</v>
      </c>
      <c r="C451" s="42" t="s">
        <v>40</v>
      </c>
      <c r="D451" s="46">
        <v>47</v>
      </c>
      <c r="E451" s="44" t="s">
        <v>8262</v>
      </c>
      <c r="F451" s="45">
        <f t="shared" ca="1" si="60"/>
        <v>22.385789621067978</v>
      </c>
      <c r="G451" s="45" t="str">
        <f t="shared" ca="1" si="61"/>
        <v>21-30</v>
      </c>
      <c r="H451" s="42" t="s">
        <v>847</v>
      </c>
      <c r="I451" s="42" t="s">
        <v>61</v>
      </c>
      <c r="J451" s="42" t="s">
        <v>66</v>
      </c>
      <c r="K451" s="42" t="s">
        <v>44</v>
      </c>
      <c r="L451" s="42" t="s">
        <v>45</v>
      </c>
      <c r="M451" s="46">
        <v>3</v>
      </c>
      <c r="N451" s="42" t="s">
        <v>8261</v>
      </c>
      <c r="O451" s="46">
        <v>2090</v>
      </c>
      <c r="P451" s="42" t="s">
        <v>6402</v>
      </c>
      <c r="Q451" s="42" t="s">
        <v>6401</v>
      </c>
      <c r="R451" s="46">
        <v>10</v>
      </c>
      <c r="S451" s="47">
        <f t="shared" ca="1" si="62"/>
        <v>0.5</v>
      </c>
      <c r="T451" s="47">
        <f t="shared" ca="1" si="63"/>
        <v>0.625</v>
      </c>
      <c r="U451" s="47">
        <f t="shared" ca="1" si="64"/>
        <v>0.78125</v>
      </c>
      <c r="V451" s="47">
        <f t="shared" ca="1" si="65"/>
        <v>0.78125</v>
      </c>
      <c r="W451" s="47">
        <f>RANK(Y451,Y1:Y1001,0)</f>
        <v>450</v>
      </c>
      <c r="X451" s="48">
        <v>450</v>
      </c>
      <c r="Y451" s="49">
        <v>0.89999999999999991</v>
      </c>
    </row>
    <row r="452" spans="1:25" ht="15.75" customHeight="1" x14ac:dyDescent="0.3">
      <c r="A452" s="42" t="s">
        <v>3675</v>
      </c>
      <c r="B452" s="42" t="s">
        <v>5766</v>
      </c>
      <c r="C452" s="42" t="s">
        <v>40</v>
      </c>
      <c r="D452" s="46">
        <v>84</v>
      </c>
      <c r="E452" s="44" t="s">
        <v>8260</v>
      </c>
      <c r="F452" s="45">
        <f t="shared" ca="1" si="60"/>
        <v>24.380310169013185</v>
      </c>
      <c r="G452" s="45" t="str">
        <f t="shared" ca="1" si="61"/>
        <v>21-30</v>
      </c>
      <c r="H452" s="42" t="s">
        <v>415</v>
      </c>
      <c r="I452" s="42" t="s">
        <v>50</v>
      </c>
      <c r="J452" s="42" t="s">
        <v>43</v>
      </c>
      <c r="K452" s="42" t="s">
        <v>44</v>
      </c>
      <c r="L452" s="42" t="s">
        <v>57</v>
      </c>
      <c r="M452" s="46">
        <v>9</v>
      </c>
      <c r="N452" s="42" t="s">
        <v>8259</v>
      </c>
      <c r="O452" s="46">
        <v>3814</v>
      </c>
      <c r="P452" s="42" t="s">
        <v>6422</v>
      </c>
      <c r="Q452" s="42" t="s">
        <v>6401</v>
      </c>
      <c r="R452" s="46">
        <v>4</v>
      </c>
      <c r="S452" s="47">
        <f t="shared" ca="1" si="62"/>
        <v>0.5</v>
      </c>
      <c r="T452" s="47">
        <f t="shared" ca="1" si="63"/>
        <v>0.5</v>
      </c>
      <c r="U452" s="47">
        <f t="shared" ca="1" si="64"/>
        <v>0.625</v>
      </c>
      <c r="V452" s="47">
        <f t="shared" ca="1" si="65"/>
        <v>0.53125</v>
      </c>
      <c r="W452" s="47">
        <f>RANK(Y452,Y1:Y1001,0)</f>
        <v>450</v>
      </c>
      <c r="X452" s="48">
        <v>450</v>
      </c>
      <c r="Y452" s="49">
        <v>0.89999999999999991</v>
      </c>
    </row>
    <row r="453" spans="1:25" ht="15.75" customHeight="1" x14ac:dyDescent="0.3">
      <c r="A453" s="42" t="s">
        <v>8258</v>
      </c>
      <c r="B453" s="42" t="s">
        <v>8257</v>
      </c>
      <c r="C453" s="42" t="s">
        <v>40</v>
      </c>
      <c r="D453" s="46">
        <v>0</v>
      </c>
      <c r="E453" s="44" t="s">
        <v>8256</v>
      </c>
      <c r="F453" s="45">
        <f t="shared" ca="1" si="60"/>
        <v>29.363871812848799</v>
      </c>
      <c r="G453" s="45" t="str">
        <f t="shared" ca="1" si="61"/>
        <v>21-30</v>
      </c>
      <c r="H453" s="42" t="s">
        <v>223</v>
      </c>
      <c r="I453" s="42" t="s">
        <v>65</v>
      </c>
      <c r="J453" s="42" t="s">
        <v>66</v>
      </c>
      <c r="K453" s="42" t="s">
        <v>44</v>
      </c>
      <c r="L453" s="42" t="s">
        <v>45</v>
      </c>
      <c r="M453" s="46">
        <v>14</v>
      </c>
      <c r="N453" s="42" t="s">
        <v>8255</v>
      </c>
      <c r="O453" s="46">
        <v>3064</v>
      </c>
      <c r="P453" s="42" t="s">
        <v>6422</v>
      </c>
      <c r="Q453" s="42" t="s">
        <v>6401</v>
      </c>
      <c r="R453" s="46">
        <v>5</v>
      </c>
      <c r="S453" s="47">
        <f t="shared" ca="1" si="62"/>
        <v>0.84</v>
      </c>
      <c r="T453" s="47">
        <f t="shared" ca="1" si="63"/>
        <v>1.05</v>
      </c>
      <c r="U453" s="47">
        <f t="shared" ca="1" si="64"/>
        <v>1.05</v>
      </c>
      <c r="V453" s="47">
        <f t="shared" ca="1" si="65"/>
        <v>1.05</v>
      </c>
      <c r="W453" s="47">
        <f>RANK(Y453,Y1:Y1001,0)</f>
        <v>450</v>
      </c>
      <c r="X453" s="48">
        <v>450</v>
      </c>
      <c r="Y453" s="49">
        <v>0.89999999999999991</v>
      </c>
    </row>
    <row r="454" spans="1:25" ht="15.75" customHeight="1" x14ac:dyDescent="0.3">
      <c r="A454" s="42" t="s">
        <v>2452</v>
      </c>
      <c r="B454" s="42" t="s">
        <v>8254</v>
      </c>
      <c r="C454" s="42" t="s">
        <v>40</v>
      </c>
      <c r="D454" s="46">
        <v>12</v>
      </c>
      <c r="E454" s="44" t="s">
        <v>8253</v>
      </c>
      <c r="F454" s="45">
        <f t="shared" ca="1" si="60"/>
        <v>78.054282771752909</v>
      </c>
      <c r="G454" s="45" t="str">
        <f t="shared" ca="1" si="61"/>
        <v>71-80</v>
      </c>
      <c r="H454" s="42" t="s">
        <v>390</v>
      </c>
      <c r="I454" s="42" t="s">
        <v>84</v>
      </c>
      <c r="J454" s="42" t="s">
        <v>66</v>
      </c>
      <c r="K454" s="42" t="s">
        <v>44</v>
      </c>
      <c r="L454" s="42" t="s">
        <v>57</v>
      </c>
      <c r="M454" s="46">
        <v>21</v>
      </c>
      <c r="N454" s="42" t="s">
        <v>8252</v>
      </c>
      <c r="O454" s="46">
        <v>2114</v>
      </c>
      <c r="P454" s="42" t="s">
        <v>6402</v>
      </c>
      <c r="Q454" s="42" t="s">
        <v>6401</v>
      </c>
      <c r="R454" s="46">
        <v>9</v>
      </c>
      <c r="S454" s="47">
        <f t="shared" ca="1" si="62"/>
        <v>0.43</v>
      </c>
      <c r="T454" s="47">
        <f t="shared" ca="1" si="63"/>
        <v>0.43</v>
      </c>
      <c r="U454" s="47">
        <f t="shared" ca="1" si="64"/>
        <v>0.53749999999999998</v>
      </c>
      <c r="V454" s="47">
        <f t="shared" ca="1" si="65"/>
        <v>0.53749999999999998</v>
      </c>
      <c r="W454" s="47">
        <f>RANK(Y454,Y1:Y1001,0)</f>
        <v>450</v>
      </c>
      <c r="X454" s="48">
        <v>450</v>
      </c>
      <c r="Y454" s="49">
        <v>0.89999999999999991</v>
      </c>
    </row>
    <row r="455" spans="1:25" ht="15.75" customHeight="1" x14ac:dyDescent="0.3">
      <c r="A455" s="42" t="s">
        <v>8251</v>
      </c>
      <c r="B455" s="42" t="s">
        <v>8250</v>
      </c>
      <c r="C455" s="42" t="s">
        <v>48</v>
      </c>
      <c r="D455" s="46">
        <v>42</v>
      </c>
      <c r="E455" s="44" t="s">
        <v>8249</v>
      </c>
      <c r="F455" s="45">
        <f t="shared" ca="1" si="60"/>
        <v>39.202227977232361</v>
      </c>
      <c r="G455" s="45" t="str">
        <f t="shared" ca="1" si="61"/>
        <v>31-40</v>
      </c>
      <c r="H455" s="42" t="s">
        <v>259</v>
      </c>
      <c r="I455" s="42" t="s">
        <v>50</v>
      </c>
      <c r="J455" s="42" t="s">
        <v>66</v>
      </c>
      <c r="K455" s="42" t="s">
        <v>44</v>
      </c>
      <c r="L455" s="42" t="s">
        <v>57</v>
      </c>
      <c r="M455" s="46">
        <v>14</v>
      </c>
      <c r="N455" s="42" t="s">
        <v>8248</v>
      </c>
      <c r="O455" s="46">
        <v>2137</v>
      </c>
      <c r="P455" s="42" t="s">
        <v>6402</v>
      </c>
      <c r="Q455" s="42" t="s">
        <v>6401</v>
      </c>
      <c r="R455" s="46">
        <v>11</v>
      </c>
      <c r="S455" s="47">
        <f t="shared" ca="1" si="62"/>
        <v>0.87</v>
      </c>
      <c r="T455" s="47">
        <f t="shared" ca="1" si="63"/>
        <v>0.87</v>
      </c>
      <c r="U455" s="47">
        <f t="shared" ca="1" si="64"/>
        <v>1.0874999999999999</v>
      </c>
      <c r="V455" s="47">
        <f t="shared" ca="1" si="65"/>
        <v>1.0874999999999999</v>
      </c>
      <c r="W455" s="47">
        <f>RANK(Y455,Y1:Y1001,0)</f>
        <v>450</v>
      </c>
      <c r="X455" s="48">
        <v>450</v>
      </c>
      <c r="Y455" s="49">
        <v>0.89999999999999991</v>
      </c>
    </row>
    <row r="456" spans="1:25" ht="15.75" customHeight="1" x14ac:dyDescent="0.3">
      <c r="A456" s="42" t="s">
        <v>5278</v>
      </c>
      <c r="B456" s="42" t="s">
        <v>8247</v>
      </c>
      <c r="C456" s="42" t="s">
        <v>48</v>
      </c>
      <c r="D456" s="46">
        <v>70</v>
      </c>
      <c r="E456" s="44" t="s">
        <v>8246</v>
      </c>
      <c r="F456" s="45">
        <f t="shared" ca="1" si="60"/>
        <v>36.207707429287154</v>
      </c>
      <c r="G456" s="45" t="str">
        <f t="shared" ca="1" si="61"/>
        <v>31-40</v>
      </c>
      <c r="H456" s="42" t="s">
        <v>314</v>
      </c>
      <c r="I456" s="42" t="s">
        <v>50</v>
      </c>
      <c r="J456" s="42" t="s">
        <v>43</v>
      </c>
      <c r="K456" s="42" t="s">
        <v>44</v>
      </c>
      <c r="L456" s="42" t="s">
        <v>57</v>
      </c>
      <c r="M456" s="46">
        <v>17</v>
      </c>
      <c r="N456" s="42" t="s">
        <v>8245</v>
      </c>
      <c r="O456" s="46">
        <v>2137</v>
      </c>
      <c r="P456" s="42" t="s">
        <v>6402</v>
      </c>
      <c r="Q456" s="42" t="s">
        <v>6401</v>
      </c>
      <c r="R456" s="46">
        <v>11</v>
      </c>
      <c r="S456" s="47">
        <f t="shared" ca="1" si="62"/>
        <v>0.89</v>
      </c>
      <c r="T456" s="47">
        <f t="shared" ca="1" si="63"/>
        <v>0.89</v>
      </c>
      <c r="U456" s="47">
        <f t="shared" ca="1" si="64"/>
        <v>1.1125</v>
      </c>
      <c r="V456" s="47">
        <f t="shared" ca="1" si="65"/>
        <v>0.94562500000000005</v>
      </c>
      <c r="W456" s="47">
        <f>RANK(Y456,Y1:Y1001,0)</f>
        <v>455</v>
      </c>
      <c r="X456" s="48">
        <v>455</v>
      </c>
      <c r="Y456" s="49">
        <v>0.89249999999999996</v>
      </c>
    </row>
    <row r="457" spans="1:25" ht="15.75" customHeight="1" x14ac:dyDescent="0.3">
      <c r="A457" s="42" t="s">
        <v>8244</v>
      </c>
      <c r="B457" s="51"/>
      <c r="C457" s="42" t="s">
        <v>40</v>
      </c>
      <c r="D457" s="46">
        <v>21</v>
      </c>
      <c r="E457" s="44" t="s">
        <v>6866</v>
      </c>
      <c r="F457" s="45">
        <f t="shared" ca="1" si="60"/>
        <v>59.72277592243784</v>
      </c>
      <c r="G457" s="45" t="str">
        <f t="shared" ca="1" si="61"/>
        <v>51-60</v>
      </c>
      <c r="H457" s="42" t="s">
        <v>209</v>
      </c>
      <c r="I457" s="42" t="s">
        <v>61</v>
      </c>
      <c r="J457" s="42" t="s">
        <v>66</v>
      </c>
      <c r="K457" s="42" t="s">
        <v>44</v>
      </c>
      <c r="L457" s="42" t="s">
        <v>57</v>
      </c>
      <c r="M457" s="46">
        <v>10</v>
      </c>
      <c r="N457" s="42" t="s">
        <v>8243</v>
      </c>
      <c r="O457" s="46">
        <v>3810</v>
      </c>
      <c r="P457" s="42" t="s">
        <v>6422</v>
      </c>
      <c r="Q457" s="42" t="s">
        <v>6401</v>
      </c>
      <c r="R457" s="46">
        <v>6</v>
      </c>
      <c r="S457" s="47">
        <f t="shared" ca="1" si="62"/>
        <v>0.42</v>
      </c>
      <c r="T457" s="47">
        <f t="shared" ca="1" si="63"/>
        <v>0.42</v>
      </c>
      <c r="U457" s="47">
        <f t="shared" ca="1" si="64"/>
        <v>0.42</v>
      </c>
      <c r="V457" s="47">
        <f t="shared" ca="1" si="65"/>
        <v>0.42</v>
      </c>
      <c r="W457" s="47">
        <f>RANK(Y457,Y1:Y1001,0)</f>
        <v>455</v>
      </c>
      <c r="X457" s="48">
        <v>455</v>
      </c>
      <c r="Y457" s="49">
        <v>0.89249999999999996</v>
      </c>
    </row>
    <row r="458" spans="1:25" ht="15.75" customHeight="1" x14ac:dyDescent="0.3">
      <c r="A458" s="42" t="s">
        <v>8242</v>
      </c>
      <c r="B458" s="42" t="s">
        <v>8241</v>
      </c>
      <c r="C458" s="42" t="s">
        <v>40</v>
      </c>
      <c r="D458" s="46">
        <v>17</v>
      </c>
      <c r="E458" s="44" t="s">
        <v>8240</v>
      </c>
      <c r="F458" s="45">
        <f t="shared" ca="1" si="60"/>
        <v>44.60770742928716</v>
      </c>
      <c r="G458" s="45" t="str">
        <f t="shared" ca="1" si="61"/>
        <v>41-50</v>
      </c>
      <c r="H458" s="42" t="s">
        <v>151</v>
      </c>
      <c r="I458" s="42" t="s">
        <v>84</v>
      </c>
      <c r="J458" s="42" t="s">
        <v>66</v>
      </c>
      <c r="K458" s="42" t="s">
        <v>44</v>
      </c>
      <c r="L458" s="42" t="s">
        <v>57</v>
      </c>
      <c r="M458" s="46">
        <v>17</v>
      </c>
      <c r="N458" s="42" t="s">
        <v>8239</v>
      </c>
      <c r="O458" s="46">
        <v>4680</v>
      </c>
      <c r="P458" s="42" t="s">
        <v>6406</v>
      </c>
      <c r="Q458" s="42" t="s">
        <v>6401</v>
      </c>
      <c r="R458" s="46">
        <v>3</v>
      </c>
      <c r="S458" s="47">
        <f t="shared" ca="1" si="62"/>
        <v>0.76</v>
      </c>
      <c r="T458" s="47">
        <f t="shared" ca="1" si="63"/>
        <v>0.76</v>
      </c>
      <c r="U458" s="47">
        <f t="shared" ca="1" si="64"/>
        <v>0.76</v>
      </c>
      <c r="V458" s="47">
        <f t="shared" ca="1" si="65"/>
        <v>0.76</v>
      </c>
      <c r="W458" s="47">
        <f>RANK(Y458,Y1:Y1001,0)</f>
        <v>455</v>
      </c>
      <c r="X458" s="48">
        <v>455</v>
      </c>
      <c r="Y458" s="49">
        <v>0.89249999999999996</v>
      </c>
    </row>
    <row r="459" spans="1:25" ht="15.75" customHeight="1" x14ac:dyDescent="0.3">
      <c r="A459" s="42" t="s">
        <v>1003</v>
      </c>
      <c r="B459" s="42" t="s">
        <v>4485</v>
      </c>
      <c r="C459" s="42" t="s">
        <v>40</v>
      </c>
      <c r="D459" s="46">
        <v>19</v>
      </c>
      <c r="E459" s="44" t="s">
        <v>8238</v>
      </c>
      <c r="F459" s="45">
        <f t="shared" ca="1" si="60"/>
        <v>48.640584141615925</v>
      </c>
      <c r="G459" s="45" t="str">
        <f t="shared" ca="1" si="61"/>
        <v>41-50</v>
      </c>
      <c r="H459" s="51"/>
      <c r="I459" s="42" t="s">
        <v>61</v>
      </c>
      <c r="J459" s="42" t="s">
        <v>62</v>
      </c>
      <c r="K459" s="42" t="s">
        <v>44</v>
      </c>
      <c r="L459" s="42" t="s">
        <v>45</v>
      </c>
      <c r="M459" s="46">
        <v>13</v>
      </c>
      <c r="N459" s="42" t="s">
        <v>8237</v>
      </c>
      <c r="O459" s="46">
        <v>4103</v>
      </c>
      <c r="P459" s="42" t="s">
        <v>6406</v>
      </c>
      <c r="Q459" s="42" t="s">
        <v>6401</v>
      </c>
      <c r="R459" s="46">
        <v>8</v>
      </c>
      <c r="S459" s="47">
        <f t="shared" ca="1" si="62"/>
        <v>0.87</v>
      </c>
      <c r="T459" s="47">
        <f t="shared" ca="1" si="63"/>
        <v>1.0874999999999999</v>
      </c>
      <c r="U459" s="47">
        <f t="shared" ca="1" si="64"/>
        <v>1.0874999999999999</v>
      </c>
      <c r="V459" s="47">
        <f t="shared" ca="1" si="65"/>
        <v>1.0874999999999999</v>
      </c>
      <c r="W459" s="47">
        <f>RANK(Y459,Y1:Y1001,0)</f>
        <v>455</v>
      </c>
      <c r="X459" s="48">
        <v>455</v>
      </c>
      <c r="Y459" s="49">
        <v>0.89249999999999996</v>
      </c>
    </row>
    <row r="460" spans="1:25" ht="15.75" customHeight="1" x14ac:dyDescent="0.3">
      <c r="A460" s="42" t="s">
        <v>8236</v>
      </c>
      <c r="B460" s="42" t="s">
        <v>8235</v>
      </c>
      <c r="C460" s="42" t="s">
        <v>40</v>
      </c>
      <c r="D460" s="46">
        <v>60</v>
      </c>
      <c r="E460" s="44" t="s">
        <v>8234</v>
      </c>
      <c r="F460" s="45">
        <f t="shared" ca="1" si="60"/>
        <v>74.122775922437839</v>
      </c>
      <c r="G460" s="45" t="str">
        <f t="shared" ca="1" si="61"/>
        <v>71-80</v>
      </c>
      <c r="H460" s="42" t="s">
        <v>304</v>
      </c>
      <c r="I460" s="42" t="s">
        <v>50</v>
      </c>
      <c r="J460" s="42" t="s">
        <v>43</v>
      </c>
      <c r="K460" s="42" t="s">
        <v>44</v>
      </c>
      <c r="L460" s="42" t="s">
        <v>57</v>
      </c>
      <c r="M460" s="46">
        <v>16</v>
      </c>
      <c r="N460" s="42" t="s">
        <v>8233</v>
      </c>
      <c r="O460" s="46">
        <v>3141</v>
      </c>
      <c r="P460" s="42" t="s">
        <v>6422</v>
      </c>
      <c r="Q460" s="42" t="s">
        <v>6401</v>
      </c>
      <c r="R460" s="46">
        <v>10</v>
      </c>
      <c r="S460" s="47">
        <f t="shared" ca="1" si="62"/>
        <v>0.77</v>
      </c>
      <c r="T460" s="47">
        <f t="shared" ca="1" si="63"/>
        <v>0.77</v>
      </c>
      <c r="U460" s="47">
        <f t="shared" ca="1" si="64"/>
        <v>0.96250000000000002</v>
      </c>
      <c r="V460" s="47">
        <f t="shared" ca="1" si="65"/>
        <v>0.81812499999999999</v>
      </c>
      <c r="W460" s="47">
        <f>RANK(Y460,Y1:Y1001,0)</f>
        <v>455</v>
      </c>
      <c r="X460" s="48">
        <v>455</v>
      </c>
      <c r="Y460" s="49">
        <v>0.89249999999999996</v>
      </c>
    </row>
    <row r="461" spans="1:25" ht="15.75" customHeight="1" x14ac:dyDescent="0.3">
      <c r="A461" s="42" t="s">
        <v>4126</v>
      </c>
      <c r="B461" s="42" t="s">
        <v>6055</v>
      </c>
      <c r="C461" s="42" t="s">
        <v>48</v>
      </c>
      <c r="D461" s="46">
        <v>7</v>
      </c>
      <c r="E461" s="44" t="s">
        <v>8232</v>
      </c>
      <c r="F461" s="45">
        <f t="shared" ca="1" si="60"/>
        <v>69.98578962106798</v>
      </c>
      <c r="G461" s="45" t="str">
        <f t="shared" ca="1" si="61"/>
        <v>61-70</v>
      </c>
      <c r="H461" s="51"/>
      <c r="I461" s="42" t="s">
        <v>65</v>
      </c>
      <c r="J461" s="42" t="s">
        <v>62</v>
      </c>
      <c r="K461" s="42" t="s">
        <v>44</v>
      </c>
      <c r="L461" s="42" t="s">
        <v>45</v>
      </c>
      <c r="M461" s="46">
        <v>21</v>
      </c>
      <c r="N461" s="42" t="s">
        <v>8231</v>
      </c>
      <c r="O461" s="46">
        <v>2033</v>
      </c>
      <c r="P461" s="42" t="s">
        <v>6402</v>
      </c>
      <c r="Q461" s="42" t="s">
        <v>6401</v>
      </c>
      <c r="R461" s="46">
        <v>12</v>
      </c>
      <c r="S461" s="47">
        <f t="shared" ca="1" si="62"/>
        <v>0.57999999999999996</v>
      </c>
      <c r="T461" s="47">
        <f t="shared" ca="1" si="63"/>
        <v>0.72499999999999998</v>
      </c>
      <c r="U461" s="47">
        <f t="shared" ca="1" si="64"/>
        <v>0.90625</v>
      </c>
      <c r="V461" s="47">
        <f t="shared" ca="1" si="65"/>
        <v>0.90625</v>
      </c>
      <c r="W461" s="47">
        <f>RANK(Y461,Y1:Y1001,0)</f>
        <v>455</v>
      </c>
      <c r="X461" s="48">
        <v>455</v>
      </c>
      <c r="Y461" s="49">
        <v>0.89249999999999996</v>
      </c>
    </row>
    <row r="462" spans="1:25" ht="15.75" customHeight="1" x14ac:dyDescent="0.3">
      <c r="A462" s="42" t="s">
        <v>2385</v>
      </c>
      <c r="B462" s="42" t="s">
        <v>8230</v>
      </c>
      <c r="C462" s="42" t="s">
        <v>40</v>
      </c>
      <c r="D462" s="46">
        <v>67</v>
      </c>
      <c r="E462" s="44" t="s">
        <v>8229</v>
      </c>
      <c r="F462" s="45">
        <f t="shared" ca="1" si="60"/>
        <v>46.394008799150171</v>
      </c>
      <c r="G462" s="45" t="str">
        <f t="shared" ca="1" si="61"/>
        <v>41-50</v>
      </c>
      <c r="H462" s="51"/>
      <c r="I462" s="42" t="s">
        <v>54</v>
      </c>
      <c r="J462" s="42" t="s">
        <v>43</v>
      </c>
      <c r="K462" s="42" t="s">
        <v>44</v>
      </c>
      <c r="L462" s="42" t="s">
        <v>45</v>
      </c>
      <c r="M462" s="46">
        <v>14</v>
      </c>
      <c r="N462" s="42" t="s">
        <v>8228</v>
      </c>
      <c r="O462" s="46">
        <v>4301</v>
      </c>
      <c r="P462" s="42" t="s">
        <v>6406</v>
      </c>
      <c r="Q462" s="42" t="s">
        <v>6401</v>
      </c>
      <c r="R462" s="46">
        <v>3</v>
      </c>
      <c r="S462" s="47">
        <f t="shared" ca="1" si="62"/>
        <v>0.48</v>
      </c>
      <c r="T462" s="47">
        <f t="shared" ca="1" si="63"/>
        <v>0.6</v>
      </c>
      <c r="U462" s="47">
        <f t="shared" ca="1" si="64"/>
        <v>0.6</v>
      </c>
      <c r="V462" s="47">
        <f t="shared" ca="1" si="65"/>
        <v>0.51</v>
      </c>
      <c r="W462" s="47">
        <f>RANK(Y462,Y1:Y1001,0)</f>
        <v>455</v>
      </c>
      <c r="X462" s="48">
        <v>455</v>
      </c>
      <c r="Y462" s="49">
        <v>0.89249999999999996</v>
      </c>
    </row>
    <row r="463" spans="1:25" ht="15.75" customHeight="1" x14ac:dyDescent="0.3">
      <c r="A463" s="42" t="s">
        <v>6031</v>
      </c>
      <c r="B463" s="42" t="s">
        <v>8227</v>
      </c>
      <c r="C463" s="42" t="s">
        <v>40</v>
      </c>
      <c r="D463" s="46">
        <v>59</v>
      </c>
      <c r="E463" s="44" t="s">
        <v>8226</v>
      </c>
      <c r="F463" s="45">
        <f t="shared" ca="1" si="60"/>
        <v>80.936474552574822</v>
      </c>
      <c r="G463" s="45" t="str">
        <f t="shared" ca="1" si="61"/>
        <v>81-90</v>
      </c>
      <c r="H463" s="42" t="s">
        <v>407</v>
      </c>
      <c r="I463" s="42" t="s">
        <v>61</v>
      </c>
      <c r="J463" s="42" t="s">
        <v>43</v>
      </c>
      <c r="K463" s="42" t="s">
        <v>44</v>
      </c>
      <c r="L463" s="42" t="s">
        <v>45</v>
      </c>
      <c r="M463" s="46">
        <v>19</v>
      </c>
      <c r="N463" s="42" t="s">
        <v>8225</v>
      </c>
      <c r="O463" s="46">
        <v>2171</v>
      </c>
      <c r="P463" s="42" t="s">
        <v>6402</v>
      </c>
      <c r="Q463" s="42" t="s">
        <v>6401</v>
      </c>
      <c r="R463" s="46">
        <v>9</v>
      </c>
      <c r="S463" s="47">
        <f t="shared" ca="1" si="62"/>
        <v>0.56000000000000005</v>
      </c>
      <c r="T463" s="47">
        <f t="shared" ca="1" si="63"/>
        <v>0.70000000000000007</v>
      </c>
      <c r="U463" s="47">
        <f t="shared" ca="1" si="64"/>
        <v>0.87500000000000011</v>
      </c>
      <c r="V463" s="47">
        <f t="shared" ca="1" si="65"/>
        <v>0.74375000000000002</v>
      </c>
      <c r="W463" s="47">
        <f>RANK(Y463,Y1:Y1001,0)</f>
        <v>455</v>
      </c>
      <c r="X463" s="48">
        <v>455</v>
      </c>
      <c r="Y463" s="49">
        <v>0.89249999999999996</v>
      </c>
    </row>
    <row r="464" spans="1:25" ht="15.75" customHeight="1" x14ac:dyDescent="0.3">
      <c r="A464" s="42" t="s">
        <v>8224</v>
      </c>
      <c r="B464" s="42" t="s">
        <v>8223</v>
      </c>
      <c r="C464" s="42" t="s">
        <v>40</v>
      </c>
      <c r="D464" s="46">
        <v>24</v>
      </c>
      <c r="E464" s="44" t="s">
        <v>8222</v>
      </c>
      <c r="F464" s="45">
        <f t="shared" ca="1" si="60"/>
        <v>73.410447155314557</v>
      </c>
      <c r="G464" s="45" t="str">
        <f t="shared" ca="1" si="61"/>
        <v>71-80</v>
      </c>
      <c r="H464" s="42" t="s">
        <v>212</v>
      </c>
      <c r="I464" s="42" t="s">
        <v>65</v>
      </c>
      <c r="J464" s="42" t="s">
        <v>43</v>
      </c>
      <c r="K464" s="42" t="s">
        <v>44</v>
      </c>
      <c r="L464" s="42" t="s">
        <v>57</v>
      </c>
      <c r="M464" s="46">
        <v>8</v>
      </c>
      <c r="N464" s="42" t="s">
        <v>8221</v>
      </c>
      <c r="O464" s="46">
        <v>3758</v>
      </c>
      <c r="P464" s="42" t="s">
        <v>6422</v>
      </c>
      <c r="Q464" s="42" t="s">
        <v>6401</v>
      </c>
      <c r="R464" s="46">
        <v>4</v>
      </c>
      <c r="S464" s="47">
        <f t="shared" ca="1" si="62"/>
        <v>0.97</v>
      </c>
      <c r="T464" s="47">
        <f t="shared" ca="1" si="63"/>
        <v>0.97</v>
      </c>
      <c r="U464" s="47">
        <f t="shared" ca="1" si="64"/>
        <v>0.97</v>
      </c>
      <c r="V464" s="47">
        <f t="shared" ca="1" si="65"/>
        <v>0.82450000000000001</v>
      </c>
      <c r="W464" s="47">
        <f>RANK(Y464,Y1:Y1001,0)</f>
        <v>455</v>
      </c>
      <c r="X464" s="48">
        <v>455</v>
      </c>
      <c r="Y464" s="49">
        <v>0.89249999999999996</v>
      </c>
    </row>
    <row r="465" spans="1:25" ht="15.75" customHeight="1" x14ac:dyDescent="0.3">
      <c r="A465" s="42" t="s">
        <v>5520</v>
      </c>
      <c r="B465" s="42" t="s">
        <v>8220</v>
      </c>
      <c r="C465" s="42" t="s">
        <v>48</v>
      </c>
      <c r="D465" s="46">
        <v>56</v>
      </c>
      <c r="E465" s="44" t="s">
        <v>8219</v>
      </c>
      <c r="F465" s="45">
        <f t="shared" ca="1" si="60"/>
        <v>56.207707429287154</v>
      </c>
      <c r="G465" s="45" t="str">
        <f t="shared" ca="1" si="61"/>
        <v>51-60</v>
      </c>
      <c r="H465" s="42" t="s">
        <v>1771</v>
      </c>
      <c r="I465" s="42" t="s">
        <v>54</v>
      </c>
      <c r="J465" s="42" t="s">
        <v>43</v>
      </c>
      <c r="K465" s="42" t="s">
        <v>44</v>
      </c>
      <c r="L465" s="42" t="s">
        <v>45</v>
      </c>
      <c r="M465" s="46">
        <v>5</v>
      </c>
      <c r="N465" s="42" t="s">
        <v>8218</v>
      </c>
      <c r="O465" s="46">
        <v>2484</v>
      </c>
      <c r="P465" s="42" t="s">
        <v>6402</v>
      </c>
      <c r="Q465" s="42" t="s">
        <v>6401</v>
      </c>
      <c r="R465" s="46">
        <v>7</v>
      </c>
      <c r="S465" s="47">
        <f t="shared" ca="1" si="62"/>
        <v>0.96</v>
      </c>
      <c r="T465" s="47">
        <f t="shared" ca="1" si="63"/>
        <v>1.2</v>
      </c>
      <c r="U465" s="47">
        <f t="shared" ca="1" si="64"/>
        <v>1.2</v>
      </c>
      <c r="V465" s="47">
        <f t="shared" ca="1" si="65"/>
        <v>1.02</v>
      </c>
      <c r="W465" s="47">
        <f>RANK(Y465,Y1:Y1001,0)</f>
        <v>464</v>
      </c>
      <c r="X465" s="48">
        <v>464</v>
      </c>
      <c r="Y465" s="49">
        <v>0.89062499999999989</v>
      </c>
    </row>
    <row r="466" spans="1:25" ht="15.75" customHeight="1" x14ac:dyDescent="0.3">
      <c r="A466" s="42" t="s">
        <v>4908</v>
      </c>
      <c r="B466" s="42" t="s">
        <v>8217</v>
      </c>
      <c r="C466" s="42" t="s">
        <v>40</v>
      </c>
      <c r="D466" s="46">
        <v>25</v>
      </c>
      <c r="E466" s="44" t="s">
        <v>8216</v>
      </c>
      <c r="F466" s="45">
        <f t="shared" ca="1" si="60"/>
        <v>44.076200579972088</v>
      </c>
      <c r="G466" s="45" t="str">
        <f t="shared" ca="1" si="61"/>
        <v>41-50</v>
      </c>
      <c r="H466" s="42" t="s">
        <v>420</v>
      </c>
      <c r="I466" s="42" t="s">
        <v>65</v>
      </c>
      <c r="J466" s="42" t="s">
        <v>43</v>
      </c>
      <c r="K466" s="42" t="s">
        <v>44</v>
      </c>
      <c r="L466" s="42" t="s">
        <v>57</v>
      </c>
      <c r="M466" s="46">
        <v>16</v>
      </c>
      <c r="N466" s="42" t="s">
        <v>8215</v>
      </c>
      <c r="O466" s="46">
        <v>2154</v>
      </c>
      <c r="P466" s="42" t="s">
        <v>6402</v>
      </c>
      <c r="Q466" s="42" t="s">
        <v>6401</v>
      </c>
      <c r="R466" s="46">
        <v>11</v>
      </c>
      <c r="S466" s="47">
        <f t="shared" ca="1" si="62"/>
        <v>1.02</v>
      </c>
      <c r="T466" s="47">
        <f t="shared" ca="1" si="63"/>
        <v>1.02</v>
      </c>
      <c r="U466" s="47">
        <f t="shared" ca="1" si="64"/>
        <v>1.2749999999999999</v>
      </c>
      <c r="V466" s="47">
        <f t="shared" ca="1" si="65"/>
        <v>1.08375</v>
      </c>
      <c r="W466" s="47">
        <f>RANK(Y466,Y1:Y1001,0)</f>
        <v>464</v>
      </c>
      <c r="X466" s="48">
        <v>464</v>
      </c>
      <c r="Y466" s="49">
        <v>0.89062499999999989</v>
      </c>
    </row>
    <row r="467" spans="1:25" ht="15.75" customHeight="1" x14ac:dyDescent="0.3">
      <c r="A467" s="42" t="s">
        <v>8214</v>
      </c>
      <c r="B467" s="42" t="s">
        <v>8213</v>
      </c>
      <c r="C467" s="42" t="s">
        <v>40</v>
      </c>
      <c r="D467" s="46">
        <v>22</v>
      </c>
      <c r="E467" s="44" t="s">
        <v>8212</v>
      </c>
      <c r="F467" s="45">
        <f t="shared" ca="1" si="60"/>
        <v>27.692638936136472</v>
      </c>
      <c r="G467" s="45" t="str">
        <f t="shared" ca="1" si="61"/>
        <v>21-30</v>
      </c>
      <c r="H467" s="42" t="s">
        <v>157</v>
      </c>
      <c r="I467" s="42" t="s">
        <v>42</v>
      </c>
      <c r="J467" s="42" t="s">
        <v>66</v>
      </c>
      <c r="K467" s="42" t="s">
        <v>44</v>
      </c>
      <c r="L467" s="42" t="s">
        <v>45</v>
      </c>
      <c r="M467" s="46">
        <v>2</v>
      </c>
      <c r="N467" s="42" t="s">
        <v>8211</v>
      </c>
      <c r="O467" s="46">
        <v>3109</v>
      </c>
      <c r="P467" s="42" t="s">
        <v>6422</v>
      </c>
      <c r="Q467" s="42" t="s">
        <v>6401</v>
      </c>
      <c r="R467" s="46">
        <v>10</v>
      </c>
      <c r="S467" s="47">
        <f t="shared" ca="1" si="62"/>
        <v>0.94</v>
      </c>
      <c r="T467" s="47">
        <f t="shared" ca="1" si="63"/>
        <v>1.1749999999999998</v>
      </c>
      <c r="U467" s="47">
        <f t="shared" ca="1" si="64"/>
        <v>1.4687499999999998</v>
      </c>
      <c r="V467" s="47">
        <f t="shared" ca="1" si="65"/>
        <v>1.4687499999999998</v>
      </c>
      <c r="W467" s="47">
        <f>RANK(Y467,Y1:Y1001,0)</f>
        <v>466</v>
      </c>
      <c r="X467" s="48">
        <v>466</v>
      </c>
      <c r="Y467" s="49">
        <v>0.89</v>
      </c>
    </row>
    <row r="468" spans="1:25" ht="15.75" customHeight="1" x14ac:dyDescent="0.3">
      <c r="A468" s="42" t="s">
        <v>2182</v>
      </c>
      <c r="B468" s="42" t="s">
        <v>8210</v>
      </c>
      <c r="C468" s="42" t="s">
        <v>48</v>
      </c>
      <c r="D468" s="46">
        <v>42</v>
      </c>
      <c r="E468" s="44" t="s">
        <v>8209</v>
      </c>
      <c r="F468" s="45">
        <f t="shared" ca="1" si="60"/>
        <v>48.91455674435565</v>
      </c>
      <c r="G468" s="45" t="str">
        <f t="shared" ca="1" si="61"/>
        <v>41-50</v>
      </c>
      <c r="H468" s="42" t="s">
        <v>74</v>
      </c>
      <c r="I468" s="42" t="s">
        <v>50</v>
      </c>
      <c r="J468" s="42" t="s">
        <v>43</v>
      </c>
      <c r="K468" s="42" t="s">
        <v>44</v>
      </c>
      <c r="L468" s="42" t="s">
        <v>57</v>
      </c>
      <c r="M468" s="46">
        <v>19</v>
      </c>
      <c r="N468" s="42" t="s">
        <v>8208</v>
      </c>
      <c r="O468" s="46">
        <v>4115</v>
      </c>
      <c r="P468" s="42" t="s">
        <v>6406</v>
      </c>
      <c r="Q468" s="42" t="s">
        <v>6401</v>
      </c>
      <c r="R468" s="46">
        <v>8</v>
      </c>
      <c r="S468" s="47">
        <f t="shared" ca="1" si="62"/>
        <v>0.78</v>
      </c>
      <c r="T468" s="47">
        <f t="shared" ca="1" si="63"/>
        <v>0.78</v>
      </c>
      <c r="U468" s="47">
        <f t="shared" ca="1" si="64"/>
        <v>0.78</v>
      </c>
      <c r="V468" s="47">
        <f t="shared" ca="1" si="65"/>
        <v>0.66300000000000003</v>
      </c>
      <c r="W468" s="47">
        <f>RANK(Y468,Y1:Y1001,0)</f>
        <v>466</v>
      </c>
      <c r="X468" s="48">
        <v>466</v>
      </c>
      <c r="Y468" s="49">
        <v>0.89</v>
      </c>
    </row>
    <row r="469" spans="1:25" ht="15.75" customHeight="1" x14ac:dyDescent="0.3">
      <c r="A469" s="42" t="s">
        <v>5974</v>
      </c>
      <c r="B469" s="42" t="s">
        <v>8207</v>
      </c>
      <c r="C469" s="42" t="s">
        <v>40</v>
      </c>
      <c r="D469" s="46">
        <v>38</v>
      </c>
      <c r="E469" s="44" t="s">
        <v>8206</v>
      </c>
      <c r="F469" s="45">
        <f t="shared" ca="1" si="60"/>
        <v>50.336474552574828</v>
      </c>
      <c r="G469" s="45" t="str">
        <f t="shared" ca="1" si="61"/>
        <v>51-60</v>
      </c>
      <c r="H469" s="42" t="s">
        <v>415</v>
      </c>
      <c r="I469" s="42" t="s">
        <v>61</v>
      </c>
      <c r="J469" s="42" t="s">
        <v>43</v>
      </c>
      <c r="K469" s="42" t="s">
        <v>44</v>
      </c>
      <c r="L469" s="42" t="s">
        <v>45</v>
      </c>
      <c r="M469" s="46">
        <v>18</v>
      </c>
      <c r="N469" s="42" t="s">
        <v>8205</v>
      </c>
      <c r="O469" s="46">
        <v>2571</v>
      </c>
      <c r="P469" s="42" t="s">
        <v>6402</v>
      </c>
      <c r="Q469" s="42" t="s">
        <v>6401</v>
      </c>
      <c r="R469" s="46">
        <v>7</v>
      </c>
      <c r="S469" s="47">
        <f t="shared" ca="1" si="62"/>
        <v>0.8</v>
      </c>
      <c r="T469" s="47">
        <f t="shared" ca="1" si="63"/>
        <v>1</v>
      </c>
      <c r="U469" s="47">
        <f t="shared" ca="1" si="64"/>
        <v>1</v>
      </c>
      <c r="V469" s="47">
        <f t="shared" ca="1" si="65"/>
        <v>0.85</v>
      </c>
      <c r="W469" s="47">
        <f>RANK(Y469,Y1:Y1001,0)</f>
        <v>468</v>
      </c>
      <c r="X469" s="48">
        <v>468</v>
      </c>
      <c r="Y469" s="49">
        <v>0.88984374999999993</v>
      </c>
    </row>
    <row r="470" spans="1:25" ht="15.75" customHeight="1" x14ac:dyDescent="0.3">
      <c r="A470" s="42" t="s">
        <v>8204</v>
      </c>
      <c r="B470" s="42" t="s">
        <v>8203</v>
      </c>
      <c r="C470" s="42" t="s">
        <v>40</v>
      </c>
      <c r="D470" s="46">
        <v>75</v>
      </c>
      <c r="E470" s="44" t="s">
        <v>8202</v>
      </c>
      <c r="F470" s="45">
        <f t="shared" ca="1" si="60"/>
        <v>20.336474552574828</v>
      </c>
      <c r="G470" s="45" t="str">
        <f t="shared" ca="1" si="61"/>
        <v>21-30</v>
      </c>
      <c r="H470" s="42" t="s">
        <v>483</v>
      </c>
      <c r="I470" s="42" t="s">
        <v>75</v>
      </c>
      <c r="J470" s="42" t="s">
        <v>43</v>
      </c>
      <c r="K470" s="42" t="s">
        <v>44</v>
      </c>
      <c r="L470" s="42" t="s">
        <v>57</v>
      </c>
      <c r="M470" s="46">
        <v>10</v>
      </c>
      <c r="N470" s="42" t="s">
        <v>8201</v>
      </c>
      <c r="O470" s="46">
        <v>2263</v>
      </c>
      <c r="P470" s="42" t="s">
        <v>6402</v>
      </c>
      <c r="Q470" s="42" t="s">
        <v>6401</v>
      </c>
      <c r="R470" s="46">
        <v>9</v>
      </c>
      <c r="S470" s="47">
        <f t="shared" ca="1" si="62"/>
        <v>1.08</v>
      </c>
      <c r="T470" s="47">
        <f t="shared" ca="1" si="63"/>
        <v>1.08</v>
      </c>
      <c r="U470" s="47">
        <f t="shared" ca="1" si="64"/>
        <v>1.35</v>
      </c>
      <c r="V470" s="47">
        <f t="shared" ca="1" si="65"/>
        <v>1.1475</v>
      </c>
      <c r="W470" s="47">
        <f>RANK(Y470,Y1:Y1001,0)</f>
        <v>468</v>
      </c>
      <c r="X470" s="48">
        <v>468</v>
      </c>
      <c r="Y470" s="49">
        <v>0.88984374999999993</v>
      </c>
    </row>
    <row r="471" spans="1:25" ht="15.75" customHeight="1" x14ac:dyDescent="0.3">
      <c r="A471" s="42" t="s">
        <v>915</v>
      </c>
      <c r="B471" s="42" t="s">
        <v>8200</v>
      </c>
      <c r="C471" s="42" t="s">
        <v>40</v>
      </c>
      <c r="D471" s="46">
        <v>50</v>
      </c>
      <c r="E471" s="44" t="s">
        <v>8199</v>
      </c>
      <c r="F471" s="45">
        <f t="shared" ca="1" si="60"/>
        <v>19.684419758054279</v>
      </c>
      <c r="G471" s="45" t="str">
        <f t="shared" ca="1" si="61"/>
        <v>11-20</v>
      </c>
      <c r="H471" s="42" t="s">
        <v>367</v>
      </c>
      <c r="I471" s="42" t="s">
        <v>56</v>
      </c>
      <c r="J471" s="42" t="s">
        <v>43</v>
      </c>
      <c r="K471" s="42" t="s">
        <v>44</v>
      </c>
      <c r="L471" s="42" t="s">
        <v>57</v>
      </c>
      <c r="M471" s="46">
        <v>14</v>
      </c>
      <c r="N471" s="42" t="s">
        <v>8198</v>
      </c>
      <c r="O471" s="46">
        <v>3109</v>
      </c>
      <c r="P471" s="42" t="s">
        <v>6422</v>
      </c>
      <c r="Q471" s="42" t="s">
        <v>6401</v>
      </c>
      <c r="R471" s="46">
        <v>10</v>
      </c>
      <c r="S471" s="47">
        <f t="shared" ca="1" si="62"/>
        <v>0.64</v>
      </c>
      <c r="T471" s="47">
        <f t="shared" ca="1" si="63"/>
        <v>0.64</v>
      </c>
      <c r="U471" s="47">
        <f t="shared" ca="1" si="64"/>
        <v>0.8</v>
      </c>
      <c r="V471" s="47">
        <f t="shared" ca="1" si="65"/>
        <v>0.68</v>
      </c>
      <c r="W471" s="47">
        <f>RANK(Y471,Y1:Y1001,0)</f>
        <v>468</v>
      </c>
      <c r="X471" s="48">
        <v>468</v>
      </c>
      <c r="Y471" s="49">
        <v>0.88984374999999993</v>
      </c>
    </row>
    <row r="472" spans="1:25" ht="15.75" customHeight="1" x14ac:dyDescent="0.3">
      <c r="A472" s="42" t="s">
        <v>8197</v>
      </c>
      <c r="B472" s="42" t="s">
        <v>8196</v>
      </c>
      <c r="C472" s="42" t="s">
        <v>40</v>
      </c>
      <c r="D472" s="46">
        <v>50</v>
      </c>
      <c r="E472" s="44" t="s">
        <v>8195</v>
      </c>
      <c r="F472" s="45">
        <f t="shared" ca="1" si="60"/>
        <v>30.48441975805428</v>
      </c>
      <c r="G472" s="45" t="str">
        <f t="shared" ca="1" si="61"/>
        <v>31-40</v>
      </c>
      <c r="H472" s="42" t="s">
        <v>320</v>
      </c>
      <c r="I472" s="42" t="s">
        <v>65</v>
      </c>
      <c r="J472" s="42" t="s">
        <v>43</v>
      </c>
      <c r="K472" s="42" t="s">
        <v>44</v>
      </c>
      <c r="L472" s="42" t="s">
        <v>45</v>
      </c>
      <c r="M472" s="46">
        <v>4</v>
      </c>
      <c r="N472" s="42" t="s">
        <v>8194</v>
      </c>
      <c r="O472" s="46">
        <v>4172</v>
      </c>
      <c r="P472" s="42" t="s">
        <v>6406</v>
      </c>
      <c r="Q472" s="42" t="s">
        <v>6401</v>
      </c>
      <c r="R472" s="46">
        <v>7</v>
      </c>
      <c r="S472" s="47">
        <f t="shared" ca="1" si="62"/>
        <v>0.57999999999999996</v>
      </c>
      <c r="T472" s="47">
        <f t="shared" ca="1" si="63"/>
        <v>0.72499999999999998</v>
      </c>
      <c r="U472" s="47">
        <f t="shared" ca="1" si="64"/>
        <v>0.72499999999999998</v>
      </c>
      <c r="V472" s="47">
        <f t="shared" ca="1" si="65"/>
        <v>0.61624999999999996</v>
      </c>
      <c r="W472" s="47">
        <f>RANK(Y472,Y1:Y1001,0)</f>
        <v>471</v>
      </c>
      <c r="X472" s="48">
        <v>471</v>
      </c>
      <c r="Y472" s="49">
        <v>0.88749999999999996</v>
      </c>
    </row>
    <row r="473" spans="1:25" ht="15.75" customHeight="1" x14ac:dyDescent="0.3">
      <c r="A473" s="42" t="s">
        <v>8193</v>
      </c>
      <c r="B473" s="42" t="s">
        <v>8192</v>
      </c>
      <c r="C473" s="42" t="s">
        <v>48</v>
      </c>
      <c r="D473" s="46">
        <v>95</v>
      </c>
      <c r="E473" s="44" t="s">
        <v>8191</v>
      </c>
      <c r="F473" s="45">
        <f t="shared" ca="1" si="60"/>
        <v>54.100858114218667</v>
      </c>
      <c r="G473" s="45" t="str">
        <f t="shared" ca="1" si="61"/>
        <v>51-60</v>
      </c>
      <c r="H473" s="42" t="s">
        <v>571</v>
      </c>
      <c r="I473" s="42" t="s">
        <v>138</v>
      </c>
      <c r="J473" s="42" t="s">
        <v>43</v>
      </c>
      <c r="K473" s="42" t="s">
        <v>44</v>
      </c>
      <c r="L473" s="42" t="s">
        <v>45</v>
      </c>
      <c r="M473" s="46">
        <v>18</v>
      </c>
      <c r="N473" s="42" t="s">
        <v>8190</v>
      </c>
      <c r="O473" s="46">
        <v>3168</v>
      </c>
      <c r="P473" s="42" t="s">
        <v>6422</v>
      </c>
      <c r="Q473" s="42" t="s">
        <v>6401</v>
      </c>
      <c r="R473" s="46">
        <v>9</v>
      </c>
      <c r="S473" s="47">
        <f t="shared" ca="1" si="62"/>
        <v>0.99</v>
      </c>
      <c r="T473" s="47">
        <f t="shared" ca="1" si="63"/>
        <v>1.2375</v>
      </c>
      <c r="U473" s="47">
        <f t="shared" ca="1" si="64"/>
        <v>1.546875</v>
      </c>
      <c r="V473" s="47">
        <f t="shared" ca="1" si="65"/>
        <v>1.3148437499999999</v>
      </c>
      <c r="W473" s="47">
        <f>RANK(Y473,Y1:Y1001,0)</f>
        <v>471</v>
      </c>
      <c r="X473" s="48">
        <v>471</v>
      </c>
      <c r="Y473" s="49">
        <v>0.88749999999999996</v>
      </c>
    </row>
    <row r="474" spans="1:25" ht="15.75" customHeight="1" x14ac:dyDescent="0.3">
      <c r="A474" s="42" t="s">
        <v>8189</v>
      </c>
      <c r="B474" s="42" t="s">
        <v>8188</v>
      </c>
      <c r="C474" s="42" t="s">
        <v>48</v>
      </c>
      <c r="D474" s="46">
        <v>9</v>
      </c>
      <c r="E474" s="44" t="s">
        <v>8187</v>
      </c>
      <c r="F474" s="45">
        <f t="shared" ref="F474:F505" ca="1" si="66">(NOW()-E474)/365</f>
        <v>21.366611538876199</v>
      </c>
      <c r="G474" s="45" t="str">
        <f t="shared" ref="G474:G505" ca="1" si="67">IF(F474&lt;=10,"0-10",IF(AND(F474&gt;10,F474&lt;=20),"11-20",IF(AND(F474&gt;20,F474&lt;=30),"21-30",IF(AND(F474&gt;30,F474&lt;=40),"31-40",IF(AND(F474&gt;40,F474&lt;=50),"41-50",IF(AND(F474&gt;50,F474&lt;=60),"51-60",IF(AND(F474&gt;60,F474&lt;=70),"61-70",IF(AND(F474&gt;70,F474&lt;=80),"71-80",IF(AND(F474&gt;80,F474&lt;=90),"81-90",IF(F474&gt;90,"91-100"))))))))))</f>
        <v>21-30</v>
      </c>
      <c r="H474" s="42" t="s">
        <v>1462</v>
      </c>
      <c r="I474" s="42" t="s">
        <v>84</v>
      </c>
      <c r="J474" s="42" t="s">
        <v>62</v>
      </c>
      <c r="K474" s="42" t="s">
        <v>44</v>
      </c>
      <c r="L474" s="42" t="s">
        <v>57</v>
      </c>
      <c r="M474" s="46">
        <v>7</v>
      </c>
      <c r="N474" s="42" t="s">
        <v>8186</v>
      </c>
      <c r="O474" s="46">
        <v>2155</v>
      </c>
      <c r="P474" s="42" t="s">
        <v>6402</v>
      </c>
      <c r="Q474" s="42" t="s">
        <v>6401</v>
      </c>
      <c r="R474" s="46">
        <v>10</v>
      </c>
      <c r="S474" s="47">
        <f t="shared" ca="1" si="62"/>
        <v>0.55000000000000004</v>
      </c>
      <c r="T474" s="47">
        <f t="shared" ca="1" si="63"/>
        <v>0.55000000000000004</v>
      </c>
      <c r="U474" s="47">
        <f t="shared" ca="1" si="64"/>
        <v>0.6875</v>
      </c>
      <c r="V474" s="47">
        <f t="shared" ca="1" si="65"/>
        <v>0.6875</v>
      </c>
      <c r="W474" s="47">
        <f>RANK(Y474,Y1:Y1001,0)</f>
        <v>473</v>
      </c>
      <c r="X474" s="48">
        <v>473</v>
      </c>
      <c r="Y474" s="49">
        <v>0.88400000000000001</v>
      </c>
    </row>
    <row r="475" spans="1:25" ht="15.75" customHeight="1" x14ac:dyDescent="0.3">
      <c r="A475" s="42" t="s">
        <v>5808</v>
      </c>
      <c r="B475" s="42" t="s">
        <v>8185</v>
      </c>
      <c r="C475" s="42" t="s">
        <v>48</v>
      </c>
      <c r="D475" s="46">
        <v>99</v>
      </c>
      <c r="E475" s="44" t="s">
        <v>8184</v>
      </c>
      <c r="F475" s="45">
        <f t="shared" ca="1" si="66"/>
        <v>65.002227977232366</v>
      </c>
      <c r="G475" s="45" t="str">
        <f t="shared" ca="1" si="67"/>
        <v>61-70</v>
      </c>
      <c r="H475" s="42" t="s">
        <v>509</v>
      </c>
      <c r="I475" s="42" t="s">
        <v>56</v>
      </c>
      <c r="J475" s="42" t="s">
        <v>62</v>
      </c>
      <c r="K475" s="42" t="s">
        <v>44</v>
      </c>
      <c r="L475" s="42" t="s">
        <v>45</v>
      </c>
      <c r="M475" s="46">
        <v>20</v>
      </c>
      <c r="N475" s="42" t="s">
        <v>8183</v>
      </c>
      <c r="O475" s="46">
        <v>2322</v>
      </c>
      <c r="P475" s="42" t="s">
        <v>6402</v>
      </c>
      <c r="Q475" s="42" t="s">
        <v>6401</v>
      </c>
      <c r="R475" s="46">
        <v>5</v>
      </c>
      <c r="S475" s="47">
        <f t="shared" ca="1" si="62"/>
        <v>0.69</v>
      </c>
      <c r="T475" s="47">
        <f t="shared" ca="1" si="63"/>
        <v>0.86249999999999993</v>
      </c>
      <c r="U475" s="47">
        <f t="shared" ca="1" si="64"/>
        <v>1.078125</v>
      </c>
      <c r="V475" s="47">
        <f t="shared" ca="1" si="65"/>
        <v>1.078125</v>
      </c>
      <c r="W475" s="47">
        <f>RANK(Y475,Y1:Y1001,0)</f>
        <v>473</v>
      </c>
      <c r="X475" s="48">
        <v>473</v>
      </c>
      <c r="Y475" s="49">
        <v>0.88400000000000001</v>
      </c>
    </row>
    <row r="476" spans="1:25" ht="15.75" customHeight="1" x14ac:dyDescent="0.3">
      <c r="A476" s="42" t="s">
        <v>155</v>
      </c>
      <c r="B476" s="51"/>
      <c r="C476" s="42" t="s">
        <v>48</v>
      </c>
      <c r="D476" s="46">
        <v>31</v>
      </c>
      <c r="E476" s="44" t="s">
        <v>8164</v>
      </c>
      <c r="F476" s="45">
        <f t="shared" ca="1" si="66"/>
        <v>41.720036196410447</v>
      </c>
      <c r="G476" s="45" t="str">
        <f t="shared" ca="1" si="67"/>
        <v>41-50</v>
      </c>
      <c r="H476" s="42" t="s">
        <v>163</v>
      </c>
      <c r="I476" s="42" t="s">
        <v>164</v>
      </c>
      <c r="J476" s="42" t="s">
        <v>43</v>
      </c>
      <c r="K476" s="42" t="s">
        <v>44</v>
      </c>
      <c r="L476" s="42" t="s">
        <v>45</v>
      </c>
      <c r="M476" s="46">
        <v>15</v>
      </c>
      <c r="N476" s="42" t="s">
        <v>8182</v>
      </c>
      <c r="O476" s="46">
        <v>2210</v>
      </c>
      <c r="P476" s="42" t="s">
        <v>6402</v>
      </c>
      <c r="Q476" s="42" t="s">
        <v>6401</v>
      </c>
      <c r="R476" s="46">
        <v>10</v>
      </c>
      <c r="S476" s="47">
        <f t="shared" ca="1" si="62"/>
        <v>1.05</v>
      </c>
      <c r="T476" s="47">
        <f t="shared" ca="1" si="63"/>
        <v>1.3125</v>
      </c>
      <c r="U476" s="47">
        <f t="shared" ca="1" si="64"/>
        <v>1.640625</v>
      </c>
      <c r="V476" s="47">
        <f t="shared" ca="1" si="65"/>
        <v>1.39453125</v>
      </c>
      <c r="W476" s="47">
        <f>RANK(Y476,Y1:Y1001,0)</f>
        <v>475</v>
      </c>
      <c r="X476" s="48">
        <v>475</v>
      </c>
      <c r="Y476" s="49">
        <v>0.88187499999999985</v>
      </c>
    </row>
    <row r="477" spans="1:25" ht="15.75" customHeight="1" x14ac:dyDescent="0.3">
      <c r="A477" s="42" t="s">
        <v>2651</v>
      </c>
      <c r="B477" s="42" t="s">
        <v>8181</v>
      </c>
      <c r="C477" s="42" t="s">
        <v>48</v>
      </c>
      <c r="D477" s="46">
        <v>7</v>
      </c>
      <c r="E477" s="44" t="s">
        <v>8180</v>
      </c>
      <c r="F477" s="45">
        <f t="shared" ca="1" si="66"/>
        <v>19.281680032026884</v>
      </c>
      <c r="G477" s="45" t="str">
        <f t="shared" ca="1" si="67"/>
        <v>11-20</v>
      </c>
      <c r="H477" s="42" t="s">
        <v>170</v>
      </c>
      <c r="I477" s="42" t="s">
        <v>42</v>
      </c>
      <c r="J477" s="42" t="s">
        <v>62</v>
      </c>
      <c r="K477" s="42" t="s">
        <v>44</v>
      </c>
      <c r="L477" s="42" t="s">
        <v>45</v>
      </c>
      <c r="M477" s="46">
        <v>9</v>
      </c>
      <c r="N477" s="42" t="s">
        <v>8179</v>
      </c>
      <c r="O477" s="46">
        <v>2480</v>
      </c>
      <c r="P477" s="42" t="s">
        <v>6402</v>
      </c>
      <c r="Q477" s="42" t="s">
        <v>6401</v>
      </c>
      <c r="R477" s="46">
        <v>3</v>
      </c>
      <c r="S477" s="47">
        <f t="shared" ca="1" si="62"/>
        <v>0.44</v>
      </c>
      <c r="T477" s="47">
        <f t="shared" ca="1" si="63"/>
        <v>0.55000000000000004</v>
      </c>
      <c r="U477" s="47">
        <f t="shared" ca="1" si="64"/>
        <v>0.55000000000000004</v>
      </c>
      <c r="V477" s="47">
        <f t="shared" ca="1" si="65"/>
        <v>0.55000000000000004</v>
      </c>
      <c r="W477" s="47">
        <f>RANK(Y477,Y1:Y1001,0)</f>
        <v>475</v>
      </c>
      <c r="X477" s="48">
        <v>475</v>
      </c>
      <c r="Y477" s="49">
        <v>0.88187499999999985</v>
      </c>
    </row>
    <row r="478" spans="1:25" ht="15.75" customHeight="1" x14ac:dyDescent="0.3">
      <c r="A478" s="42" t="s">
        <v>797</v>
      </c>
      <c r="B478" s="42" t="s">
        <v>8178</v>
      </c>
      <c r="C478" s="42" t="s">
        <v>40</v>
      </c>
      <c r="D478" s="46">
        <v>25</v>
      </c>
      <c r="E478" s="44" t="s">
        <v>8177</v>
      </c>
      <c r="F478" s="45">
        <f t="shared" ca="1" si="66"/>
        <v>48.720036196410447</v>
      </c>
      <c r="G478" s="45" t="str">
        <f t="shared" ca="1" si="67"/>
        <v>41-50</v>
      </c>
      <c r="H478" s="42" t="s">
        <v>374</v>
      </c>
      <c r="I478" s="42" t="s">
        <v>164</v>
      </c>
      <c r="J478" s="42" t="s">
        <v>43</v>
      </c>
      <c r="K478" s="42" t="s">
        <v>44</v>
      </c>
      <c r="L478" s="42" t="s">
        <v>57</v>
      </c>
      <c r="M478" s="46">
        <v>16</v>
      </c>
      <c r="N478" s="42" t="s">
        <v>8176</v>
      </c>
      <c r="O478" s="46">
        <v>3149</v>
      </c>
      <c r="P478" s="42" t="s">
        <v>6422</v>
      </c>
      <c r="Q478" s="42" t="s">
        <v>6401</v>
      </c>
      <c r="R478" s="46">
        <v>10</v>
      </c>
      <c r="S478" s="47">
        <f t="shared" ca="1" si="62"/>
        <v>0.66</v>
      </c>
      <c r="T478" s="47">
        <f t="shared" ca="1" si="63"/>
        <v>0.66</v>
      </c>
      <c r="U478" s="47">
        <f t="shared" ca="1" si="64"/>
        <v>0.82500000000000007</v>
      </c>
      <c r="V478" s="47">
        <f t="shared" ca="1" si="65"/>
        <v>0.70125000000000004</v>
      </c>
      <c r="W478" s="47">
        <f>RANK(Y478,Y1:Y1001,0)</f>
        <v>475</v>
      </c>
      <c r="X478" s="48">
        <v>475</v>
      </c>
      <c r="Y478" s="49">
        <v>0.88187499999999985</v>
      </c>
    </row>
    <row r="479" spans="1:25" ht="15.75" customHeight="1" x14ac:dyDescent="0.3">
      <c r="A479" s="42" t="s">
        <v>8175</v>
      </c>
      <c r="B479" s="51"/>
      <c r="C479" s="42" t="s">
        <v>40</v>
      </c>
      <c r="D479" s="46">
        <v>43</v>
      </c>
      <c r="E479" s="44" t="s">
        <v>8174</v>
      </c>
      <c r="F479" s="45">
        <f t="shared" ca="1" si="66"/>
        <v>25.525515648465237</v>
      </c>
      <c r="G479" s="45" t="str">
        <f t="shared" ca="1" si="67"/>
        <v>21-30</v>
      </c>
      <c r="H479" s="42" t="s">
        <v>577</v>
      </c>
      <c r="I479" s="42" t="s">
        <v>50</v>
      </c>
      <c r="J479" s="42" t="s">
        <v>66</v>
      </c>
      <c r="K479" s="42" t="s">
        <v>44</v>
      </c>
      <c r="L479" s="42" t="s">
        <v>57</v>
      </c>
      <c r="M479" s="46">
        <v>11</v>
      </c>
      <c r="N479" s="42" t="s">
        <v>8173</v>
      </c>
      <c r="O479" s="46">
        <v>2565</v>
      </c>
      <c r="P479" s="42" t="s">
        <v>6402</v>
      </c>
      <c r="Q479" s="42" t="s">
        <v>6401</v>
      </c>
      <c r="R479" s="46">
        <v>8</v>
      </c>
      <c r="S479" s="47">
        <f t="shared" ca="1" si="62"/>
        <v>0.4</v>
      </c>
      <c r="T479" s="47">
        <f t="shared" ca="1" si="63"/>
        <v>0.4</v>
      </c>
      <c r="U479" s="47">
        <f t="shared" ca="1" si="64"/>
        <v>0.4</v>
      </c>
      <c r="V479" s="47">
        <f t="shared" ca="1" si="65"/>
        <v>0.4</v>
      </c>
      <c r="W479" s="47">
        <f>RANK(Y479,Y1:Y1001,0)</f>
        <v>478</v>
      </c>
      <c r="X479" s="48">
        <v>478</v>
      </c>
      <c r="Y479" s="49">
        <v>0.88</v>
      </c>
    </row>
    <row r="480" spans="1:25" ht="15.75" customHeight="1" x14ac:dyDescent="0.3">
      <c r="A480" s="42" t="s">
        <v>4753</v>
      </c>
      <c r="B480" s="42" t="s">
        <v>8172</v>
      </c>
      <c r="C480" s="42" t="s">
        <v>48</v>
      </c>
      <c r="D480" s="46">
        <v>89</v>
      </c>
      <c r="E480" s="44" t="s">
        <v>8171</v>
      </c>
      <c r="F480" s="45">
        <f t="shared" ca="1" si="66"/>
        <v>64.183049895040583</v>
      </c>
      <c r="G480" s="45" t="str">
        <f t="shared" ca="1" si="67"/>
        <v>61-70</v>
      </c>
      <c r="H480" s="42" t="s">
        <v>154</v>
      </c>
      <c r="I480" s="42" t="s">
        <v>61</v>
      </c>
      <c r="J480" s="42" t="s">
        <v>43</v>
      </c>
      <c r="K480" s="42" t="s">
        <v>44</v>
      </c>
      <c r="L480" s="42" t="s">
        <v>57</v>
      </c>
      <c r="M480" s="46">
        <v>12</v>
      </c>
      <c r="N480" s="42" t="s">
        <v>8170</v>
      </c>
      <c r="O480" s="46">
        <v>2145</v>
      </c>
      <c r="P480" s="42" t="s">
        <v>6402</v>
      </c>
      <c r="Q480" s="42" t="s">
        <v>6401</v>
      </c>
      <c r="R480" s="46">
        <v>9</v>
      </c>
      <c r="S480" s="47">
        <f t="shared" ca="1" si="62"/>
        <v>0.46</v>
      </c>
      <c r="T480" s="47">
        <f t="shared" ca="1" si="63"/>
        <v>0.46</v>
      </c>
      <c r="U480" s="47">
        <f t="shared" ca="1" si="64"/>
        <v>0.57500000000000007</v>
      </c>
      <c r="V480" s="47">
        <f t="shared" ca="1" si="65"/>
        <v>0.48875000000000002</v>
      </c>
      <c r="W480" s="47">
        <f>RANK(Y480,Y1:Y1001,0)</f>
        <v>478</v>
      </c>
      <c r="X480" s="48">
        <v>478</v>
      </c>
      <c r="Y480" s="49">
        <v>0.88</v>
      </c>
    </row>
    <row r="481" spans="1:25" ht="15.75" customHeight="1" x14ac:dyDescent="0.3">
      <c r="A481" s="42" t="s">
        <v>8169</v>
      </c>
      <c r="B481" s="42" t="s">
        <v>8168</v>
      </c>
      <c r="C481" s="42" t="s">
        <v>40</v>
      </c>
      <c r="D481" s="46">
        <v>73</v>
      </c>
      <c r="E481" s="44" t="s">
        <v>6511</v>
      </c>
      <c r="F481" s="45">
        <f t="shared" ca="1" si="66"/>
        <v>69.98304989504058</v>
      </c>
      <c r="G481" s="45" t="str">
        <f t="shared" ca="1" si="67"/>
        <v>61-70</v>
      </c>
      <c r="H481" s="42" t="s">
        <v>683</v>
      </c>
      <c r="I481" s="42" t="s">
        <v>42</v>
      </c>
      <c r="J481" s="42" t="s">
        <v>66</v>
      </c>
      <c r="K481" s="42" t="s">
        <v>44</v>
      </c>
      <c r="L481" s="42" t="s">
        <v>57</v>
      </c>
      <c r="M481" s="46">
        <v>15</v>
      </c>
      <c r="N481" s="42" t="s">
        <v>8167</v>
      </c>
      <c r="O481" s="46">
        <v>2145</v>
      </c>
      <c r="P481" s="42" t="s">
        <v>6402</v>
      </c>
      <c r="Q481" s="42" t="s">
        <v>6401</v>
      </c>
      <c r="R481" s="46">
        <v>7</v>
      </c>
      <c r="S481" s="47">
        <f t="shared" ca="1" si="62"/>
        <v>1.07</v>
      </c>
      <c r="T481" s="47">
        <f t="shared" ca="1" si="63"/>
        <v>1.07</v>
      </c>
      <c r="U481" s="47">
        <f t="shared" ca="1" si="64"/>
        <v>1.07</v>
      </c>
      <c r="V481" s="47">
        <f t="shared" ca="1" si="65"/>
        <v>1.07</v>
      </c>
      <c r="W481" s="47">
        <f>RANK(Y481,Y1:Y1001,0)</f>
        <v>478</v>
      </c>
      <c r="X481" s="48">
        <v>478</v>
      </c>
      <c r="Y481" s="49">
        <v>0.88</v>
      </c>
    </row>
    <row r="482" spans="1:25" ht="15.75" customHeight="1" x14ac:dyDescent="0.3">
      <c r="A482" s="42" t="s">
        <v>8166</v>
      </c>
      <c r="B482" s="42" t="s">
        <v>8165</v>
      </c>
      <c r="C482" s="42" t="s">
        <v>48</v>
      </c>
      <c r="D482" s="46">
        <v>25</v>
      </c>
      <c r="E482" s="44" t="s">
        <v>8164</v>
      </c>
      <c r="F482" s="45">
        <f t="shared" ca="1" si="66"/>
        <v>41.720036196410447</v>
      </c>
      <c r="G482" s="45" t="str">
        <f t="shared" ca="1" si="67"/>
        <v>41-50</v>
      </c>
      <c r="H482" s="42" t="s">
        <v>96</v>
      </c>
      <c r="I482" s="42" t="s">
        <v>42</v>
      </c>
      <c r="J482" s="42" t="s">
        <v>43</v>
      </c>
      <c r="K482" s="42" t="s">
        <v>44</v>
      </c>
      <c r="L482" s="42" t="s">
        <v>45</v>
      </c>
      <c r="M482" s="46">
        <v>10</v>
      </c>
      <c r="N482" s="42" t="s">
        <v>8163</v>
      </c>
      <c r="O482" s="46">
        <v>3040</v>
      </c>
      <c r="P482" s="42" t="s">
        <v>6422</v>
      </c>
      <c r="Q482" s="42" t="s">
        <v>6401</v>
      </c>
      <c r="R482" s="46">
        <v>7</v>
      </c>
      <c r="S482" s="47">
        <f t="shared" ca="1" si="62"/>
        <v>1.06</v>
      </c>
      <c r="T482" s="47">
        <f t="shared" ca="1" si="63"/>
        <v>1.3250000000000002</v>
      </c>
      <c r="U482" s="47">
        <f t="shared" ca="1" si="64"/>
        <v>1.3250000000000002</v>
      </c>
      <c r="V482" s="47">
        <f t="shared" ca="1" si="65"/>
        <v>1.1262500000000002</v>
      </c>
      <c r="W482" s="47">
        <f>RANK(Y482,Y1:Y1001,0)</f>
        <v>478</v>
      </c>
      <c r="X482" s="48">
        <v>478</v>
      </c>
      <c r="Y482" s="49">
        <v>0.88</v>
      </c>
    </row>
    <row r="483" spans="1:25" ht="15.75" customHeight="1" x14ac:dyDescent="0.3">
      <c r="A483" s="42" t="s">
        <v>8162</v>
      </c>
      <c r="B483" s="42" t="s">
        <v>8161</v>
      </c>
      <c r="C483" s="42" t="s">
        <v>48</v>
      </c>
      <c r="D483" s="46">
        <v>97</v>
      </c>
      <c r="E483" s="44" t="s">
        <v>8160</v>
      </c>
      <c r="F483" s="45">
        <f t="shared" ca="1" si="66"/>
        <v>62.141954004629625</v>
      </c>
      <c r="G483" s="45" t="str">
        <f t="shared" ca="1" si="67"/>
        <v>61-70</v>
      </c>
      <c r="H483" s="42" t="s">
        <v>381</v>
      </c>
      <c r="I483" s="42" t="s">
        <v>50</v>
      </c>
      <c r="J483" s="42" t="s">
        <v>43</v>
      </c>
      <c r="K483" s="42" t="s">
        <v>44</v>
      </c>
      <c r="L483" s="42" t="s">
        <v>45</v>
      </c>
      <c r="M483" s="46">
        <v>8</v>
      </c>
      <c r="N483" s="42" t="s">
        <v>8159</v>
      </c>
      <c r="O483" s="46">
        <v>3216</v>
      </c>
      <c r="P483" s="42" t="s">
        <v>6422</v>
      </c>
      <c r="Q483" s="42" t="s">
        <v>6401</v>
      </c>
      <c r="R483" s="46">
        <v>2</v>
      </c>
      <c r="S483" s="47">
        <f t="shared" ca="1" si="62"/>
        <v>0.44</v>
      </c>
      <c r="T483" s="47">
        <f t="shared" ca="1" si="63"/>
        <v>0.55000000000000004</v>
      </c>
      <c r="U483" s="47">
        <f t="shared" ca="1" si="64"/>
        <v>0.6875</v>
      </c>
      <c r="V483" s="47">
        <f t="shared" ca="1" si="65"/>
        <v>0.58437499999999998</v>
      </c>
      <c r="W483" s="47">
        <f>RANK(Y483,Y1:Y1001,0)</f>
        <v>478</v>
      </c>
      <c r="X483" s="48">
        <v>478</v>
      </c>
      <c r="Y483" s="49">
        <v>0.88</v>
      </c>
    </row>
    <row r="484" spans="1:25" ht="15.75" customHeight="1" x14ac:dyDescent="0.3">
      <c r="A484" s="42" t="s">
        <v>5747</v>
      </c>
      <c r="B484" s="42" t="s">
        <v>3551</v>
      </c>
      <c r="C484" s="42" t="s">
        <v>40</v>
      </c>
      <c r="D484" s="46">
        <v>13</v>
      </c>
      <c r="E484" s="44" t="s">
        <v>8158</v>
      </c>
      <c r="F484" s="45">
        <f t="shared" ca="1" si="66"/>
        <v>82.141954004629625</v>
      </c>
      <c r="G484" s="45" t="str">
        <f t="shared" ca="1" si="67"/>
        <v>81-90</v>
      </c>
      <c r="H484" s="42" t="s">
        <v>826</v>
      </c>
      <c r="I484" s="42" t="s">
        <v>65</v>
      </c>
      <c r="J484" s="42" t="s">
        <v>62</v>
      </c>
      <c r="K484" s="42" t="s">
        <v>44</v>
      </c>
      <c r="L484" s="42" t="s">
        <v>57</v>
      </c>
      <c r="M484" s="46">
        <v>13</v>
      </c>
      <c r="N484" s="42" t="s">
        <v>8157</v>
      </c>
      <c r="O484" s="46">
        <v>2171</v>
      </c>
      <c r="P484" s="42" t="s">
        <v>6402</v>
      </c>
      <c r="Q484" s="42" t="s">
        <v>6401</v>
      </c>
      <c r="R484" s="46">
        <v>7</v>
      </c>
      <c r="S484" s="47">
        <f t="shared" ca="1" si="62"/>
        <v>0.99</v>
      </c>
      <c r="T484" s="47">
        <f t="shared" ca="1" si="63"/>
        <v>0.99</v>
      </c>
      <c r="U484" s="47">
        <f t="shared" ca="1" si="64"/>
        <v>0.99</v>
      </c>
      <c r="V484" s="47">
        <f t="shared" ca="1" si="65"/>
        <v>0.99</v>
      </c>
      <c r="W484" s="47">
        <f>RANK(Y484,Y1:Y1001,0)</f>
        <v>483</v>
      </c>
      <c r="X484" s="48">
        <v>483</v>
      </c>
      <c r="Y484" s="49">
        <v>0.87656250000000002</v>
      </c>
    </row>
    <row r="485" spans="1:25" ht="15.75" customHeight="1" x14ac:dyDescent="0.3">
      <c r="A485" s="42" t="s">
        <v>3679</v>
      </c>
      <c r="B485" s="42" t="s">
        <v>8156</v>
      </c>
      <c r="C485" s="42" t="s">
        <v>48</v>
      </c>
      <c r="D485" s="46">
        <v>82</v>
      </c>
      <c r="E485" s="44" t="s">
        <v>8155</v>
      </c>
      <c r="F485" s="45">
        <f t="shared" ca="1" si="66"/>
        <v>59.648803319698118</v>
      </c>
      <c r="G485" s="45" t="str">
        <f t="shared" ca="1" si="67"/>
        <v>51-60</v>
      </c>
      <c r="H485" s="42" t="s">
        <v>855</v>
      </c>
      <c r="I485" s="42" t="s">
        <v>61</v>
      </c>
      <c r="J485" s="42" t="s">
        <v>43</v>
      </c>
      <c r="K485" s="42" t="s">
        <v>44</v>
      </c>
      <c r="L485" s="42" t="s">
        <v>45</v>
      </c>
      <c r="M485" s="46">
        <v>14</v>
      </c>
      <c r="N485" s="42" t="s">
        <v>8154</v>
      </c>
      <c r="O485" s="46">
        <v>2770</v>
      </c>
      <c r="P485" s="42" t="s">
        <v>6402</v>
      </c>
      <c r="Q485" s="42" t="s">
        <v>6401</v>
      </c>
      <c r="R485" s="46">
        <v>7</v>
      </c>
      <c r="S485" s="47">
        <f t="shared" ca="1" si="62"/>
        <v>0.51</v>
      </c>
      <c r="T485" s="47">
        <f t="shared" ca="1" si="63"/>
        <v>0.63749999999999996</v>
      </c>
      <c r="U485" s="47">
        <f t="shared" ca="1" si="64"/>
        <v>0.796875</v>
      </c>
      <c r="V485" s="47">
        <f t="shared" ca="1" si="65"/>
        <v>0.67734375000000002</v>
      </c>
      <c r="W485" s="47">
        <f>RANK(Y485,Y1:Y1001,0)</f>
        <v>483</v>
      </c>
      <c r="X485" s="48">
        <v>483</v>
      </c>
      <c r="Y485" s="49">
        <v>0.87656250000000002</v>
      </c>
    </row>
    <row r="486" spans="1:25" ht="15.75" customHeight="1" x14ac:dyDescent="0.3">
      <c r="A486" s="42" t="s">
        <v>8153</v>
      </c>
      <c r="B486" s="51"/>
      <c r="C486" s="42" t="s">
        <v>48</v>
      </c>
      <c r="D486" s="46">
        <v>29</v>
      </c>
      <c r="E486" s="44" t="s">
        <v>8152</v>
      </c>
      <c r="F486" s="45">
        <f t="shared" ca="1" si="66"/>
        <v>51.259762223807705</v>
      </c>
      <c r="G486" s="45" t="str">
        <f t="shared" ca="1" si="67"/>
        <v>51-60</v>
      </c>
      <c r="H486" s="42" t="s">
        <v>483</v>
      </c>
      <c r="I486" s="42" t="s">
        <v>84</v>
      </c>
      <c r="J486" s="42" t="s">
        <v>66</v>
      </c>
      <c r="K486" s="42" t="s">
        <v>44</v>
      </c>
      <c r="L486" s="42" t="s">
        <v>57</v>
      </c>
      <c r="M486" s="46">
        <v>11</v>
      </c>
      <c r="N486" s="42" t="s">
        <v>8151</v>
      </c>
      <c r="O486" s="46">
        <v>3215</v>
      </c>
      <c r="P486" s="42" t="s">
        <v>6422</v>
      </c>
      <c r="Q486" s="42" t="s">
        <v>6401</v>
      </c>
      <c r="R486" s="46">
        <v>4</v>
      </c>
      <c r="S486" s="47">
        <f t="shared" ca="1" si="62"/>
        <v>0.56999999999999995</v>
      </c>
      <c r="T486" s="47">
        <f t="shared" ca="1" si="63"/>
        <v>0.56999999999999995</v>
      </c>
      <c r="U486" s="47">
        <f t="shared" ca="1" si="64"/>
        <v>0.56999999999999995</v>
      </c>
      <c r="V486" s="47">
        <f t="shared" ca="1" si="65"/>
        <v>0.56999999999999995</v>
      </c>
      <c r="W486" s="47">
        <f>RANK(Y486,Y1:Y1001,0)</f>
        <v>485</v>
      </c>
      <c r="X486" s="48">
        <v>485</v>
      </c>
      <c r="Y486" s="49">
        <v>0.87549999999999994</v>
      </c>
    </row>
    <row r="487" spans="1:25" ht="15.75" customHeight="1" x14ac:dyDescent="0.3">
      <c r="A487" s="42" t="s">
        <v>8150</v>
      </c>
      <c r="B487" s="42" t="s">
        <v>8149</v>
      </c>
      <c r="C487" s="42" t="s">
        <v>48</v>
      </c>
      <c r="D487" s="46">
        <v>46</v>
      </c>
      <c r="E487" s="44" t="s">
        <v>8148</v>
      </c>
      <c r="F487" s="45">
        <f t="shared" ca="1" si="66"/>
        <v>76.498118388191273</v>
      </c>
      <c r="G487" s="45" t="str">
        <f t="shared" ca="1" si="67"/>
        <v>71-80</v>
      </c>
      <c r="H487" s="42" t="s">
        <v>209</v>
      </c>
      <c r="I487" s="42" t="s">
        <v>50</v>
      </c>
      <c r="J487" s="42" t="s">
        <v>66</v>
      </c>
      <c r="K487" s="42" t="s">
        <v>44</v>
      </c>
      <c r="L487" s="42" t="s">
        <v>45</v>
      </c>
      <c r="M487" s="46">
        <v>13</v>
      </c>
      <c r="N487" s="42" t="s">
        <v>8147</v>
      </c>
      <c r="O487" s="46">
        <v>4305</v>
      </c>
      <c r="P487" s="42" t="s">
        <v>6406</v>
      </c>
      <c r="Q487" s="42" t="s">
        <v>6401</v>
      </c>
      <c r="R487" s="46">
        <v>4</v>
      </c>
      <c r="S487" s="47">
        <f t="shared" ca="1" si="62"/>
        <v>1.0900000000000001</v>
      </c>
      <c r="T487" s="47">
        <f t="shared" ca="1" si="63"/>
        <v>1.3625</v>
      </c>
      <c r="U487" s="47">
        <f t="shared" ca="1" si="64"/>
        <v>1.3625</v>
      </c>
      <c r="V487" s="47">
        <f t="shared" ca="1" si="65"/>
        <v>1.3625</v>
      </c>
      <c r="W487" s="47">
        <f>RANK(Y487,Y1:Y1001,0)</f>
        <v>486</v>
      </c>
      <c r="X487" s="48">
        <v>486</v>
      </c>
      <c r="Y487" s="49">
        <v>0.875</v>
      </c>
    </row>
    <row r="488" spans="1:25" ht="15.75" customHeight="1" x14ac:dyDescent="0.3">
      <c r="A488" s="42" t="s">
        <v>6187</v>
      </c>
      <c r="B488" s="42" t="s">
        <v>8146</v>
      </c>
      <c r="C488" s="42" t="s">
        <v>40</v>
      </c>
      <c r="D488" s="46">
        <v>69</v>
      </c>
      <c r="E488" s="44" t="s">
        <v>8145</v>
      </c>
      <c r="F488" s="45">
        <f t="shared" ca="1" si="66"/>
        <v>54.813186881341949</v>
      </c>
      <c r="G488" s="45" t="str">
        <f t="shared" ca="1" si="67"/>
        <v>51-60</v>
      </c>
      <c r="H488" s="42" t="s">
        <v>742</v>
      </c>
      <c r="I488" s="42" t="s">
        <v>50</v>
      </c>
      <c r="J488" s="42" t="s">
        <v>66</v>
      </c>
      <c r="K488" s="42" t="s">
        <v>44</v>
      </c>
      <c r="L488" s="42" t="s">
        <v>57</v>
      </c>
      <c r="M488" s="46">
        <v>8</v>
      </c>
      <c r="N488" s="42" t="s">
        <v>8144</v>
      </c>
      <c r="O488" s="46">
        <v>3930</v>
      </c>
      <c r="P488" s="42" t="s">
        <v>6422</v>
      </c>
      <c r="Q488" s="42" t="s">
        <v>6401</v>
      </c>
      <c r="R488" s="46">
        <v>6</v>
      </c>
      <c r="S488" s="47">
        <f t="shared" ca="1" si="62"/>
        <v>0.5</v>
      </c>
      <c r="T488" s="47">
        <f t="shared" ca="1" si="63"/>
        <v>0.5</v>
      </c>
      <c r="U488" s="47">
        <f t="shared" ca="1" si="64"/>
        <v>0.5</v>
      </c>
      <c r="V488" s="47">
        <f t="shared" ca="1" si="65"/>
        <v>0.5</v>
      </c>
      <c r="W488" s="47">
        <f>RANK(Y488,Y1:Y1001,0)</f>
        <v>486</v>
      </c>
      <c r="X488" s="48">
        <v>486</v>
      </c>
      <c r="Y488" s="49">
        <v>0.875</v>
      </c>
    </row>
    <row r="489" spans="1:25" ht="15.75" customHeight="1" x14ac:dyDescent="0.3">
      <c r="A489" s="42" t="s">
        <v>8143</v>
      </c>
      <c r="B489" s="51"/>
      <c r="C489" s="42" t="s">
        <v>48</v>
      </c>
      <c r="D489" s="46">
        <v>83</v>
      </c>
      <c r="E489" s="44" t="s">
        <v>8142</v>
      </c>
      <c r="F489" s="45">
        <f t="shared" ca="1" si="66"/>
        <v>54.596748525177567</v>
      </c>
      <c r="G489" s="45" t="str">
        <f t="shared" ca="1" si="67"/>
        <v>51-60</v>
      </c>
      <c r="H489" s="51"/>
      <c r="I489" s="42" t="s">
        <v>50</v>
      </c>
      <c r="J489" s="42" t="s">
        <v>66</v>
      </c>
      <c r="K489" s="42" t="s">
        <v>44</v>
      </c>
      <c r="L489" s="42" t="s">
        <v>45</v>
      </c>
      <c r="M489" s="46">
        <v>19</v>
      </c>
      <c r="N489" s="42" t="s">
        <v>8141</v>
      </c>
      <c r="O489" s="46">
        <v>4305</v>
      </c>
      <c r="P489" s="42" t="s">
        <v>6406</v>
      </c>
      <c r="Q489" s="42" t="s">
        <v>6401</v>
      </c>
      <c r="R489" s="46">
        <v>3</v>
      </c>
      <c r="S489" s="47">
        <f t="shared" ca="1" si="62"/>
        <v>0.85</v>
      </c>
      <c r="T489" s="47">
        <f t="shared" ca="1" si="63"/>
        <v>1.0625</v>
      </c>
      <c r="U489" s="47">
        <f t="shared" ca="1" si="64"/>
        <v>1.328125</v>
      </c>
      <c r="V489" s="47">
        <f t="shared" ca="1" si="65"/>
        <v>1.328125</v>
      </c>
      <c r="W489" s="47">
        <f>RANK(Y489,Y1:Y1001,0)</f>
        <v>486</v>
      </c>
      <c r="X489" s="48">
        <v>486</v>
      </c>
      <c r="Y489" s="49">
        <v>0.875</v>
      </c>
    </row>
    <row r="490" spans="1:25" ht="15.75" customHeight="1" x14ac:dyDescent="0.3">
      <c r="A490" s="42" t="s">
        <v>5565</v>
      </c>
      <c r="B490" s="42" t="s">
        <v>8140</v>
      </c>
      <c r="C490" s="42" t="s">
        <v>48</v>
      </c>
      <c r="D490" s="46">
        <v>4</v>
      </c>
      <c r="E490" s="44" t="s">
        <v>8139</v>
      </c>
      <c r="F490" s="45">
        <f t="shared" ca="1" si="66"/>
        <v>27.084419758054281</v>
      </c>
      <c r="G490" s="45" t="str">
        <f t="shared" ca="1" si="67"/>
        <v>21-30</v>
      </c>
      <c r="H490" s="42" t="s">
        <v>847</v>
      </c>
      <c r="I490" s="42" t="s">
        <v>61</v>
      </c>
      <c r="J490" s="42" t="s">
        <v>66</v>
      </c>
      <c r="K490" s="42" t="s">
        <v>44</v>
      </c>
      <c r="L490" s="42" t="s">
        <v>45</v>
      </c>
      <c r="M490" s="46">
        <v>6</v>
      </c>
      <c r="N490" s="42" t="s">
        <v>8138</v>
      </c>
      <c r="O490" s="46">
        <v>3630</v>
      </c>
      <c r="P490" s="42" t="s">
        <v>6422</v>
      </c>
      <c r="Q490" s="42" t="s">
        <v>6401</v>
      </c>
      <c r="R490" s="46">
        <v>1</v>
      </c>
      <c r="S490" s="47">
        <f t="shared" ca="1" si="62"/>
        <v>1.01</v>
      </c>
      <c r="T490" s="47">
        <f t="shared" ca="1" si="63"/>
        <v>1.2625</v>
      </c>
      <c r="U490" s="47">
        <f t="shared" ca="1" si="64"/>
        <v>1.2625</v>
      </c>
      <c r="V490" s="47">
        <f t="shared" ca="1" si="65"/>
        <v>1.2625</v>
      </c>
      <c r="W490" s="47">
        <f>RANK(Y490,Y1:Y1001,0)</f>
        <v>486</v>
      </c>
      <c r="X490" s="48">
        <v>486</v>
      </c>
      <c r="Y490" s="49">
        <v>0.875</v>
      </c>
    </row>
    <row r="491" spans="1:25" ht="15.75" customHeight="1" x14ac:dyDescent="0.3">
      <c r="A491" s="42" t="s">
        <v>1715</v>
      </c>
      <c r="B491" s="42" t="s">
        <v>8137</v>
      </c>
      <c r="C491" s="42" t="s">
        <v>40</v>
      </c>
      <c r="D491" s="46">
        <v>68</v>
      </c>
      <c r="E491" s="44" t="s">
        <v>8136</v>
      </c>
      <c r="F491" s="45">
        <f t="shared" ca="1" si="66"/>
        <v>45.840584141615928</v>
      </c>
      <c r="G491" s="45" t="str">
        <f t="shared" ca="1" si="67"/>
        <v>41-50</v>
      </c>
      <c r="H491" s="42" t="s">
        <v>347</v>
      </c>
      <c r="I491" s="42" t="s">
        <v>61</v>
      </c>
      <c r="J491" s="42" t="s">
        <v>62</v>
      </c>
      <c r="K491" s="42" t="s">
        <v>44</v>
      </c>
      <c r="L491" s="42" t="s">
        <v>45</v>
      </c>
      <c r="M491" s="46">
        <v>10</v>
      </c>
      <c r="N491" s="42" t="s">
        <v>8135</v>
      </c>
      <c r="O491" s="46">
        <v>2318</v>
      </c>
      <c r="P491" s="42" t="s">
        <v>6402</v>
      </c>
      <c r="Q491" s="42" t="s">
        <v>6401</v>
      </c>
      <c r="R491" s="46">
        <v>3</v>
      </c>
      <c r="S491" s="47">
        <f t="shared" ca="1" si="62"/>
        <v>0.64</v>
      </c>
      <c r="T491" s="47">
        <f t="shared" ca="1" si="63"/>
        <v>0.8</v>
      </c>
      <c r="U491" s="47">
        <f t="shared" ca="1" si="64"/>
        <v>0.8</v>
      </c>
      <c r="V491" s="47">
        <f t="shared" ca="1" si="65"/>
        <v>0.8</v>
      </c>
      <c r="W491" s="47">
        <f>RANK(Y491,Y1:Y1001,0)</f>
        <v>486</v>
      </c>
      <c r="X491" s="48">
        <v>486</v>
      </c>
      <c r="Y491" s="49">
        <v>0.875</v>
      </c>
    </row>
    <row r="492" spans="1:25" ht="15.75" customHeight="1" x14ac:dyDescent="0.3">
      <c r="A492" s="42" t="s">
        <v>8134</v>
      </c>
      <c r="B492" s="42" t="s">
        <v>8133</v>
      </c>
      <c r="C492" s="42" t="s">
        <v>40</v>
      </c>
      <c r="D492" s="46">
        <v>72</v>
      </c>
      <c r="E492" s="44" t="s">
        <v>8132</v>
      </c>
      <c r="F492" s="45">
        <f t="shared" ca="1" si="66"/>
        <v>45.514556744355652</v>
      </c>
      <c r="G492" s="45" t="str">
        <f t="shared" ca="1" si="67"/>
        <v>41-50</v>
      </c>
      <c r="H492" s="42" t="s">
        <v>1615</v>
      </c>
      <c r="I492" s="42" t="s">
        <v>84</v>
      </c>
      <c r="J492" s="42" t="s">
        <v>43</v>
      </c>
      <c r="K492" s="42" t="s">
        <v>44</v>
      </c>
      <c r="L492" s="42" t="s">
        <v>45</v>
      </c>
      <c r="M492" s="46">
        <v>10</v>
      </c>
      <c r="N492" s="42" t="s">
        <v>8131</v>
      </c>
      <c r="O492" s="46">
        <v>2573</v>
      </c>
      <c r="P492" s="42" t="s">
        <v>6402</v>
      </c>
      <c r="Q492" s="42" t="s">
        <v>6401</v>
      </c>
      <c r="R492" s="46">
        <v>9</v>
      </c>
      <c r="S492" s="47">
        <f t="shared" ca="1" si="62"/>
        <v>0.73</v>
      </c>
      <c r="T492" s="47">
        <f t="shared" ca="1" si="63"/>
        <v>0.91249999999999998</v>
      </c>
      <c r="U492" s="47">
        <f t="shared" ca="1" si="64"/>
        <v>1.140625</v>
      </c>
      <c r="V492" s="47">
        <f t="shared" ca="1" si="65"/>
        <v>0.96953124999999996</v>
      </c>
      <c r="W492" s="47">
        <f>RANK(Y492,Y1:Y1001,0)</f>
        <v>486</v>
      </c>
      <c r="X492" s="48">
        <v>486</v>
      </c>
      <c r="Y492" s="49">
        <v>0.875</v>
      </c>
    </row>
    <row r="493" spans="1:25" ht="15.75" customHeight="1" x14ac:dyDescent="0.3">
      <c r="A493" s="42" t="s">
        <v>5001</v>
      </c>
      <c r="B493" s="42" t="s">
        <v>8130</v>
      </c>
      <c r="C493" s="42" t="s">
        <v>40</v>
      </c>
      <c r="D493" s="46">
        <v>56</v>
      </c>
      <c r="E493" s="44" t="s">
        <v>8129</v>
      </c>
      <c r="F493" s="45">
        <f t="shared" ca="1" si="66"/>
        <v>55.895378662163871</v>
      </c>
      <c r="G493" s="45" t="str">
        <f t="shared" ca="1" si="67"/>
        <v>51-60</v>
      </c>
      <c r="H493" s="42" t="s">
        <v>1548</v>
      </c>
      <c r="I493" s="42" t="s">
        <v>65</v>
      </c>
      <c r="J493" s="42" t="s">
        <v>43</v>
      </c>
      <c r="K493" s="42" t="s">
        <v>44</v>
      </c>
      <c r="L493" s="42" t="s">
        <v>57</v>
      </c>
      <c r="M493" s="46">
        <v>11</v>
      </c>
      <c r="N493" s="42" t="s">
        <v>8128</v>
      </c>
      <c r="O493" s="46">
        <v>3155</v>
      </c>
      <c r="P493" s="42" t="s">
        <v>6422</v>
      </c>
      <c r="Q493" s="42" t="s">
        <v>6401</v>
      </c>
      <c r="R493" s="46">
        <v>8</v>
      </c>
      <c r="S493" s="47">
        <f t="shared" ca="1" si="62"/>
        <v>0.76</v>
      </c>
      <c r="T493" s="47">
        <f t="shared" ca="1" si="63"/>
        <v>0.76</v>
      </c>
      <c r="U493" s="47">
        <f t="shared" ca="1" si="64"/>
        <v>0.76</v>
      </c>
      <c r="V493" s="47">
        <f t="shared" ca="1" si="65"/>
        <v>0.64600000000000002</v>
      </c>
      <c r="W493" s="47">
        <f>RANK(Y493,Y1:Y1001,0)</f>
        <v>492</v>
      </c>
      <c r="X493" s="48">
        <v>492</v>
      </c>
      <c r="Y493" s="49">
        <v>0.87124999999999986</v>
      </c>
    </row>
    <row r="494" spans="1:25" ht="15.75" customHeight="1" x14ac:dyDescent="0.3">
      <c r="A494" s="42" t="s">
        <v>8127</v>
      </c>
      <c r="B494" s="42" t="s">
        <v>8126</v>
      </c>
      <c r="C494" s="42" t="s">
        <v>40</v>
      </c>
      <c r="D494" s="46">
        <v>55</v>
      </c>
      <c r="E494" s="44" t="s">
        <v>8125</v>
      </c>
      <c r="F494" s="45">
        <f t="shared" ca="1" si="66"/>
        <v>25.166611538876197</v>
      </c>
      <c r="G494" s="45" t="str">
        <f t="shared" ca="1" si="67"/>
        <v>21-30</v>
      </c>
      <c r="H494" s="42" t="s">
        <v>49</v>
      </c>
      <c r="I494" s="42" t="s">
        <v>84</v>
      </c>
      <c r="J494" s="42" t="s">
        <v>43</v>
      </c>
      <c r="K494" s="42" t="s">
        <v>44</v>
      </c>
      <c r="L494" s="42" t="s">
        <v>57</v>
      </c>
      <c r="M494" s="46">
        <v>2</v>
      </c>
      <c r="N494" s="42" t="s">
        <v>8124</v>
      </c>
      <c r="O494" s="46">
        <v>2148</v>
      </c>
      <c r="P494" s="42" t="s">
        <v>6402</v>
      </c>
      <c r="Q494" s="42" t="s">
        <v>6401</v>
      </c>
      <c r="R494" s="46">
        <v>8</v>
      </c>
      <c r="S494" s="47">
        <f t="shared" ca="1" si="62"/>
        <v>0.5</v>
      </c>
      <c r="T494" s="47">
        <f t="shared" ca="1" si="63"/>
        <v>0.5</v>
      </c>
      <c r="U494" s="47">
        <f t="shared" ca="1" si="64"/>
        <v>0.5</v>
      </c>
      <c r="V494" s="47">
        <f t="shared" ca="1" si="65"/>
        <v>0.42499999999999999</v>
      </c>
      <c r="W494" s="47">
        <f>RANK(Y494,Y1:Y1001,0)</f>
        <v>492</v>
      </c>
      <c r="X494" s="48">
        <v>492</v>
      </c>
      <c r="Y494" s="49">
        <v>0.87124999999999986</v>
      </c>
    </row>
    <row r="495" spans="1:25" ht="15.75" customHeight="1" x14ac:dyDescent="0.3">
      <c r="A495" s="42" t="s">
        <v>4006</v>
      </c>
      <c r="B495" s="42" t="s">
        <v>8123</v>
      </c>
      <c r="C495" s="42" t="s">
        <v>40</v>
      </c>
      <c r="D495" s="46">
        <v>15</v>
      </c>
      <c r="E495" s="44" t="s">
        <v>8122</v>
      </c>
      <c r="F495" s="45">
        <f t="shared" ca="1" si="66"/>
        <v>76.862501949835107</v>
      </c>
      <c r="G495" s="45" t="str">
        <f t="shared" ca="1" si="67"/>
        <v>71-80</v>
      </c>
      <c r="H495" s="42" t="s">
        <v>906</v>
      </c>
      <c r="I495" s="42" t="s">
        <v>61</v>
      </c>
      <c r="J495" s="42" t="s">
        <v>43</v>
      </c>
      <c r="K495" s="42" t="s">
        <v>44</v>
      </c>
      <c r="L495" s="42" t="s">
        <v>45</v>
      </c>
      <c r="M495" s="46">
        <v>21</v>
      </c>
      <c r="N495" s="42" t="s">
        <v>8121</v>
      </c>
      <c r="O495" s="46">
        <v>3134</v>
      </c>
      <c r="P495" s="42" t="s">
        <v>6422</v>
      </c>
      <c r="Q495" s="42" t="s">
        <v>6401</v>
      </c>
      <c r="R495" s="46">
        <v>9</v>
      </c>
      <c r="S495" s="47">
        <f t="shared" ca="1" si="62"/>
        <v>1</v>
      </c>
      <c r="T495" s="47">
        <f t="shared" ca="1" si="63"/>
        <v>1.25</v>
      </c>
      <c r="U495" s="47">
        <f t="shared" ca="1" si="64"/>
        <v>1.5625</v>
      </c>
      <c r="V495" s="47">
        <f t="shared" ca="1" si="65"/>
        <v>1.328125</v>
      </c>
      <c r="W495" s="47">
        <f>RANK(Y495,Y1:Y1001,0)</f>
        <v>494</v>
      </c>
      <c r="X495" s="48">
        <v>494</v>
      </c>
      <c r="Y495" s="49">
        <v>0.86699999999999999</v>
      </c>
    </row>
    <row r="496" spans="1:25" ht="15.75" customHeight="1" x14ac:dyDescent="0.3">
      <c r="A496" s="42" t="s">
        <v>8120</v>
      </c>
      <c r="B496" s="51"/>
      <c r="C496" s="42" t="s">
        <v>48</v>
      </c>
      <c r="D496" s="46">
        <v>39</v>
      </c>
      <c r="E496" s="44" t="s">
        <v>8119</v>
      </c>
      <c r="F496" s="45">
        <f t="shared" ca="1" si="66"/>
        <v>43.437844415588529</v>
      </c>
      <c r="G496" s="45" t="str">
        <f t="shared" ca="1" si="67"/>
        <v>41-50</v>
      </c>
      <c r="H496" s="42" t="s">
        <v>320</v>
      </c>
      <c r="I496" s="42" t="s">
        <v>56</v>
      </c>
      <c r="J496" s="42" t="s">
        <v>62</v>
      </c>
      <c r="K496" s="42" t="s">
        <v>44</v>
      </c>
      <c r="L496" s="42" t="s">
        <v>57</v>
      </c>
      <c r="M496" s="46">
        <v>14</v>
      </c>
      <c r="N496" s="42" t="s">
        <v>8118</v>
      </c>
      <c r="O496" s="46">
        <v>4350</v>
      </c>
      <c r="P496" s="42" t="s">
        <v>6406</v>
      </c>
      <c r="Q496" s="42" t="s">
        <v>6401</v>
      </c>
      <c r="R496" s="46">
        <v>7</v>
      </c>
      <c r="S496" s="47">
        <f t="shared" ca="1" si="62"/>
        <v>0.46</v>
      </c>
      <c r="T496" s="47">
        <f t="shared" ca="1" si="63"/>
        <v>0.46</v>
      </c>
      <c r="U496" s="47">
        <f t="shared" ca="1" si="64"/>
        <v>0.46</v>
      </c>
      <c r="V496" s="47">
        <f t="shared" ca="1" si="65"/>
        <v>0.46</v>
      </c>
      <c r="W496" s="47">
        <f>RANK(Y496,Y1:Y1001,0)</f>
        <v>495</v>
      </c>
      <c r="X496" s="48">
        <v>495</v>
      </c>
      <c r="Y496" s="49">
        <v>0.86328125</v>
      </c>
    </row>
    <row r="497" spans="1:25" ht="15.75" customHeight="1" x14ac:dyDescent="0.3">
      <c r="A497" s="42" t="s">
        <v>5476</v>
      </c>
      <c r="B497" s="42" t="s">
        <v>8117</v>
      </c>
      <c r="C497" s="42" t="s">
        <v>48</v>
      </c>
      <c r="D497" s="46">
        <v>86</v>
      </c>
      <c r="E497" s="44" t="s">
        <v>8116</v>
      </c>
      <c r="F497" s="45">
        <f t="shared" ca="1" si="66"/>
        <v>23.443323867643322</v>
      </c>
      <c r="G497" s="45" t="str">
        <f t="shared" ca="1" si="67"/>
        <v>21-30</v>
      </c>
      <c r="H497" s="42" t="s">
        <v>1121</v>
      </c>
      <c r="I497" s="42" t="s">
        <v>50</v>
      </c>
      <c r="J497" s="42" t="s">
        <v>62</v>
      </c>
      <c r="K497" s="42" t="s">
        <v>44</v>
      </c>
      <c r="L497" s="42" t="s">
        <v>45</v>
      </c>
      <c r="M497" s="46">
        <v>10</v>
      </c>
      <c r="N497" s="42" t="s">
        <v>8115</v>
      </c>
      <c r="O497" s="46">
        <v>2205</v>
      </c>
      <c r="P497" s="42" t="s">
        <v>6402</v>
      </c>
      <c r="Q497" s="42" t="s">
        <v>6401</v>
      </c>
      <c r="R497" s="46">
        <v>10</v>
      </c>
      <c r="S497" s="47">
        <f t="shared" ca="1" si="62"/>
        <v>0.51</v>
      </c>
      <c r="T497" s="47">
        <f t="shared" ca="1" si="63"/>
        <v>0.63749999999999996</v>
      </c>
      <c r="U497" s="47">
        <f t="shared" ca="1" si="64"/>
        <v>0.796875</v>
      </c>
      <c r="V497" s="47">
        <f t="shared" ca="1" si="65"/>
        <v>0.796875</v>
      </c>
      <c r="W497" s="47">
        <f>RANK(Y497,Y1:Y1001,0)</f>
        <v>495</v>
      </c>
      <c r="X497" s="48">
        <v>495</v>
      </c>
      <c r="Y497" s="49">
        <v>0.86328125</v>
      </c>
    </row>
    <row r="498" spans="1:25" ht="15.75" customHeight="1" x14ac:dyDescent="0.3">
      <c r="A498" s="42" t="s">
        <v>6584</v>
      </c>
      <c r="B498" s="42" t="s">
        <v>8114</v>
      </c>
      <c r="C498" s="42" t="s">
        <v>40</v>
      </c>
      <c r="D498" s="46">
        <v>59</v>
      </c>
      <c r="E498" s="44" t="s">
        <v>8113</v>
      </c>
      <c r="F498" s="45">
        <f t="shared" ca="1" si="66"/>
        <v>68.966611538876194</v>
      </c>
      <c r="G498" s="45" t="str">
        <f t="shared" ca="1" si="67"/>
        <v>61-70</v>
      </c>
      <c r="H498" s="42" t="s">
        <v>279</v>
      </c>
      <c r="I498" s="42" t="s">
        <v>54</v>
      </c>
      <c r="J498" s="42" t="s">
        <v>66</v>
      </c>
      <c r="K498" s="42" t="s">
        <v>44</v>
      </c>
      <c r="L498" s="42" t="s">
        <v>57</v>
      </c>
      <c r="M498" s="46">
        <v>13</v>
      </c>
      <c r="N498" s="42" t="s">
        <v>8112</v>
      </c>
      <c r="O498" s="46">
        <v>2076</v>
      </c>
      <c r="P498" s="42" t="s">
        <v>6402</v>
      </c>
      <c r="Q498" s="42" t="s">
        <v>6401</v>
      </c>
      <c r="R498" s="46">
        <v>11</v>
      </c>
      <c r="S498" s="47">
        <f t="shared" ca="1" si="62"/>
        <v>1.01</v>
      </c>
      <c r="T498" s="47">
        <f t="shared" ca="1" si="63"/>
        <v>1.01</v>
      </c>
      <c r="U498" s="47">
        <f t="shared" ca="1" si="64"/>
        <v>1.2625</v>
      </c>
      <c r="V498" s="47">
        <f t="shared" ca="1" si="65"/>
        <v>1.2625</v>
      </c>
      <c r="W498" s="47">
        <f>RANK(Y498,Y1:Y1001,0)</f>
        <v>495</v>
      </c>
      <c r="X498" s="48">
        <v>495</v>
      </c>
      <c r="Y498" s="49">
        <v>0.86328125</v>
      </c>
    </row>
    <row r="499" spans="1:25" ht="15.75" customHeight="1" x14ac:dyDescent="0.3">
      <c r="A499" s="42" t="s">
        <v>8111</v>
      </c>
      <c r="B499" s="42" t="s">
        <v>8110</v>
      </c>
      <c r="C499" s="42" t="s">
        <v>40</v>
      </c>
      <c r="D499" s="46">
        <v>69</v>
      </c>
      <c r="E499" s="44" t="s">
        <v>8109</v>
      </c>
      <c r="F499" s="45">
        <f t="shared" ca="1" si="66"/>
        <v>60.950173182711815</v>
      </c>
      <c r="G499" s="45" t="str">
        <f t="shared" ca="1" si="67"/>
        <v>61-70</v>
      </c>
      <c r="H499" s="42" t="s">
        <v>412</v>
      </c>
      <c r="I499" s="42" t="s">
        <v>61</v>
      </c>
      <c r="J499" s="42" t="s">
        <v>62</v>
      </c>
      <c r="K499" s="42" t="s">
        <v>44</v>
      </c>
      <c r="L499" s="42" t="s">
        <v>57</v>
      </c>
      <c r="M499" s="46">
        <v>15</v>
      </c>
      <c r="N499" s="42" t="s">
        <v>8108</v>
      </c>
      <c r="O499" s="46">
        <v>2480</v>
      </c>
      <c r="P499" s="42" t="s">
        <v>6402</v>
      </c>
      <c r="Q499" s="42" t="s">
        <v>6401</v>
      </c>
      <c r="R499" s="46">
        <v>4</v>
      </c>
      <c r="S499" s="47">
        <f t="shared" ca="1" si="62"/>
        <v>0.5</v>
      </c>
      <c r="T499" s="47">
        <f t="shared" ca="1" si="63"/>
        <v>0.5</v>
      </c>
      <c r="U499" s="47">
        <f t="shared" ca="1" si="64"/>
        <v>0.5</v>
      </c>
      <c r="V499" s="47">
        <f t="shared" ca="1" si="65"/>
        <v>0.5</v>
      </c>
      <c r="W499" s="47">
        <f>RANK(Y499,Y1:Y1001,0)</f>
        <v>498</v>
      </c>
      <c r="X499" s="48">
        <v>498</v>
      </c>
      <c r="Y499" s="49">
        <v>0.86062500000000008</v>
      </c>
    </row>
    <row r="500" spans="1:25" ht="15.75" customHeight="1" x14ac:dyDescent="0.3">
      <c r="A500" s="42" t="s">
        <v>8107</v>
      </c>
      <c r="B500" s="42" t="s">
        <v>8106</v>
      </c>
      <c r="C500" s="42" t="s">
        <v>40</v>
      </c>
      <c r="D500" s="46">
        <v>56</v>
      </c>
      <c r="E500" s="44" t="s">
        <v>8105</v>
      </c>
      <c r="F500" s="45">
        <f t="shared" ca="1" si="66"/>
        <v>32.076200579972088</v>
      </c>
      <c r="G500" s="45" t="str">
        <f t="shared" ca="1" si="67"/>
        <v>31-40</v>
      </c>
      <c r="H500" s="42" t="s">
        <v>483</v>
      </c>
      <c r="I500" s="42" t="s">
        <v>61</v>
      </c>
      <c r="J500" s="42" t="s">
        <v>43</v>
      </c>
      <c r="K500" s="42" t="s">
        <v>44</v>
      </c>
      <c r="L500" s="42" t="s">
        <v>57</v>
      </c>
      <c r="M500" s="46">
        <v>6</v>
      </c>
      <c r="N500" s="42" t="s">
        <v>8104</v>
      </c>
      <c r="O500" s="46">
        <v>2160</v>
      </c>
      <c r="P500" s="42" t="s">
        <v>6402</v>
      </c>
      <c r="Q500" s="42" t="s">
        <v>6401</v>
      </c>
      <c r="R500" s="46">
        <v>9</v>
      </c>
      <c r="S500" s="47">
        <f t="shared" ca="1" si="62"/>
        <v>0.81</v>
      </c>
      <c r="T500" s="47">
        <f t="shared" ca="1" si="63"/>
        <v>0.81</v>
      </c>
      <c r="U500" s="47">
        <f t="shared" ca="1" si="64"/>
        <v>1.0125000000000002</v>
      </c>
      <c r="V500" s="47">
        <f t="shared" ca="1" si="65"/>
        <v>0.86062500000000008</v>
      </c>
      <c r="W500" s="47">
        <f>RANK(Y500,Y1:Y1001,0)</f>
        <v>498</v>
      </c>
      <c r="X500" s="48">
        <v>498</v>
      </c>
      <c r="Y500" s="49">
        <v>0.86062500000000008</v>
      </c>
    </row>
    <row r="501" spans="1:25" ht="15.75" customHeight="1" x14ac:dyDescent="0.3">
      <c r="A501" s="42" t="s">
        <v>5657</v>
      </c>
      <c r="B501" s="42" t="s">
        <v>8103</v>
      </c>
      <c r="C501" s="42" t="s">
        <v>40</v>
      </c>
      <c r="D501" s="46">
        <v>5</v>
      </c>
      <c r="E501" s="44" t="s">
        <v>8102</v>
      </c>
      <c r="F501" s="45">
        <f t="shared" ca="1" si="66"/>
        <v>66.503597840246059</v>
      </c>
      <c r="G501" s="45" t="str">
        <f t="shared" ca="1" si="67"/>
        <v>61-70</v>
      </c>
      <c r="H501" s="42" t="s">
        <v>381</v>
      </c>
      <c r="I501" s="42" t="s">
        <v>50</v>
      </c>
      <c r="J501" s="42" t="s">
        <v>43</v>
      </c>
      <c r="K501" s="42" t="s">
        <v>44</v>
      </c>
      <c r="L501" s="42" t="s">
        <v>45</v>
      </c>
      <c r="M501" s="46">
        <v>11</v>
      </c>
      <c r="N501" s="42" t="s">
        <v>8101</v>
      </c>
      <c r="O501" s="46">
        <v>4171</v>
      </c>
      <c r="P501" s="42" t="s">
        <v>6406</v>
      </c>
      <c r="Q501" s="42" t="s">
        <v>6401</v>
      </c>
      <c r="R501" s="46">
        <v>5</v>
      </c>
      <c r="S501" s="47">
        <f t="shared" ca="1" si="62"/>
        <v>0.81</v>
      </c>
      <c r="T501" s="47">
        <f t="shared" ca="1" si="63"/>
        <v>1.0125000000000002</v>
      </c>
      <c r="U501" s="47">
        <f t="shared" ca="1" si="64"/>
        <v>1.0125000000000002</v>
      </c>
      <c r="V501" s="47">
        <f t="shared" ca="1" si="65"/>
        <v>0.86062500000000008</v>
      </c>
      <c r="W501" s="47">
        <f>RANK(Y501,Y1:Y1001,0)</f>
        <v>500</v>
      </c>
      <c r="X501" s="48">
        <v>500</v>
      </c>
      <c r="Y501" s="49">
        <v>0.86</v>
      </c>
    </row>
    <row r="502" spans="1:25" ht="15.75" customHeight="1" x14ac:dyDescent="0.3">
      <c r="A502" s="42" t="s">
        <v>378</v>
      </c>
      <c r="B502" s="42" t="s">
        <v>8100</v>
      </c>
      <c r="C502" s="42" t="s">
        <v>48</v>
      </c>
      <c r="D502" s="46">
        <v>82</v>
      </c>
      <c r="E502" s="44" t="s">
        <v>8099</v>
      </c>
      <c r="F502" s="45">
        <f t="shared" ca="1" si="66"/>
        <v>54.210447155314554</v>
      </c>
      <c r="G502" s="45" t="str">
        <f t="shared" ca="1" si="67"/>
        <v>51-60</v>
      </c>
      <c r="H502" s="42" t="s">
        <v>472</v>
      </c>
      <c r="I502" s="42" t="s">
        <v>75</v>
      </c>
      <c r="J502" s="42" t="s">
        <v>43</v>
      </c>
      <c r="K502" s="42" t="s">
        <v>44</v>
      </c>
      <c r="L502" s="42" t="s">
        <v>57</v>
      </c>
      <c r="M502" s="46">
        <v>16</v>
      </c>
      <c r="N502" s="42" t="s">
        <v>8098</v>
      </c>
      <c r="O502" s="46">
        <v>3149</v>
      </c>
      <c r="P502" s="42" t="s">
        <v>6422</v>
      </c>
      <c r="Q502" s="42" t="s">
        <v>6401</v>
      </c>
      <c r="R502" s="46">
        <v>10</v>
      </c>
      <c r="S502" s="47">
        <f t="shared" ca="1" si="62"/>
        <v>0.62</v>
      </c>
      <c r="T502" s="47">
        <f t="shared" ca="1" si="63"/>
        <v>0.62</v>
      </c>
      <c r="U502" s="47">
        <f t="shared" ca="1" si="64"/>
        <v>0.77500000000000002</v>
      </c>
      <c r="V502" s="47">
        <f t="shared" ca="1" si="65"/>
        <v>0.65874999999999995</v>
      </c>
      <c r="W502" s="47">
        <f>RANK(Y502,Y1:Y1001,0)</f>
        <v>500</v>
      </c>
      <c r="X502" s="48">
        <v>500</v>
      </c>
      <c r="Y502" s="49">
        <v>0.86</v>
      </c>
    </row>
    <row r="503" spans="1:25" ht="15.75" customHeight="1" x14ac:dyDescent="0.3">
      <c r="A503" s="42" t="s">
        <v>1941</v>
      </c>
      <c r="B503" s="42" t="s">
        <v>8097</v>
      </c>
      <c r="C503" s="42" t="s">
        <v>48</v>
      </c>
      <c r="D503" s="46">
        <v>27</v>
      </c>
      <c r="E503" s="44" t="s">
        <v>8096</v>
      </c>
      <c r="F503" s="45">
        <f t="shared" ca="1" si="66"/>
        <v>44.572090990930995</v>
      </c>
      <c r="G503" s="45" t="str">
        <f t="shared" ca="1" si="67"/>
        <v>41-50</v>
      </c>
      <c r="H503" s="42" t="s">
        <v>1005</v>
      </c>
      <c r="I503" s="42" t="s">
        <v>61</v>
      </c>
      <c r="J503" s="42" t="s">
        <v>43</v>
      </c>
      <c r="K503" s="42" t="s">
        <v>44</v>
      </c>
      <c r="L503" s="42" t="s">
        <v>45</v>
      </c>
      <c r="M503" s="46">
        <v>8</v>
      </c>
      <c r="N503" s="42" t="s">
        <v>8095</v>
      </c>
      <c r="O503" s="46">
        <v>2009</v>
      </c>
      <c r="P503" s="42" t="s">
        <v>6402</v>
      </c>
      <c r="Q503" s="42" t="s">
        <v>6401</v>
      </c>
      <c r="R503" s="46">
        <v>9</v>
      </c>
      <c r="S503" s="47">
        <f t="shared" ca="1" si="62"/>
        <v>0.54</v>
      </c>
      <c r="T503" s="47">
        <f t="shared" ca="1" si="63"/>
        <v>0.67500000000000004</v>
      </c>
      <c r="U503" s="47">
        <f t="shared" ca="1" si="64"/>
        <v>0.84375</v>
      </c>
      <c r="V503" s="47">
        <f t="shared" ca="1" si="65"/>
        <v>0.71718749999999998</v>
      </c>
      <c r="W503" s="47">
        <f>RANK(Y503,Y1:Y1001,0)</f>
        <v>502</v>
      </c>
      <c r="X503" s="48">
        <v>502</v>
      </c>
      <c r="Y503" s="49">
        <v>0.85849999999999993</v>
      </c>
    </row>
    <row r="504" spans="1:25" ht="15.75" customHeight="1" x14ac:dyDescent="0.3">
      <c r="A504" s="42" t="s">
        <v>8094</v>
      </c>
      <c r="B504" s="51"/>
      <c r="C504" s="42" t="s">
        <v>40</v>
      </c>
      <c r="D504" s="46">
        <v>10</v>
      </c>
      <c r="E504" s="50">
        <v>27260</v>
      </c>
      <c r="F504" s="45">
        <f t="shared" ca="1" si="66"/>
        <v>46.662501949835104</v>
      </c>
      <c r="G504" s="45" t="str">
        <f t="shared" ca="1" si="67"/>
        <v>41-50</v>
      </c>
      <c r="H504" s="42" t="s">
        <v>163</v>
      </c>
      <c r="I504" s="42" t="s">
        <v>164</v>
      </c>
      <c r="J504" s="42" t="s">
        <v>62</v>
      </c>
      <c r="K504" s="42" t="s">
        <v>44</v>
      </c>
      <c r="L504" s="42" t="s">
        <v>45</v>
      </c>
      <c r="M504" s="46">
        <v>17</v>
      </c>
      <c r="N504" s="42" t="s">
        <v>8093</v>
      </c>
      <c r="O504" s="46">
        <v>2527</v>
      </c>
      <c r="P504" s="42" t="s">
        <v>6402</v>
      </c>
      <c r="Q504" s="42" t="s">
        <v>6401</v>
      </c>
      <c r="R504" s="46">
        <v>7</v>
      </c>
      <c r="S504" s="47">
        <f t="shared" ca="1" si="62"/>
        <v>0.97</v>
      </c>
      <c r="T504" s="47">
        <f t="shared" ca="1" si="63"/>
        <v>1.2124999999999999</v>
      </c>
      <c r="U504" s="47">
        <f t="shared" ca="1" si="64"/>
        <v>1.2124999999999999</v>
      </c>
      <c r="V504" s="47">
        <f t="shared" ca="1" si="65"/>
        <v>1.2124999999999999</v>
      </c>
      <c r="W504" s="47">
        <f>RANK(Y504,Y1:Y1001,0)</f>
        <v>502</v>
      </c>
      <c r="X504" s="48">
        <v>502</v>
      </c>
      <c r="Y504" s="49">
        <v>0.85849999999999993</v>
      </c>
    </row>
    <row r="505" spans="1:25" ht="15.75" customHeight="1" x14ac:dyDescent="0.3">
      <c r="A505" s="42" t="s">
        <v>8092</v>
      </c>
      <c r="B505" s="42" t="s">
        <v>8091</v>
      </c>
      <c r="C505" s="42" t="s">
        <v>48</v>
      </c>
      <c r="D505" s="46">
        <v>68</v>
      </c>
      <c r="E505" s="44" t="s">
        <v>8090</v>
      </c>
      <c r="F505" s="45">
        <f t="shared" ca="1" si="66"/>
        <v>60.336474552574828</v>
      </c>
      <c r="G505" s="45" t="str">
        <f t="shared" ca="1" si="67"/>
        <v>61-70</v>
      </c>
      <c r="H505" s="42" t="s">
        <v>167</v>
      </c>
      <c r="I505" s="42" t="s">
        <v>65</v>
      </c>
      <c r="J505" s="42" t="s">
        <v>66</v>
      </c>
      <c r="K505" s="42" t="s">
        <v>44</v>
      </c>
      <c r="L505" s="42" t="s">
        <v>45</v>
      </c>
      <c r="M505" s="46">
        <v>20</v>
      </c>
      <c r="N505" s="42" t="s">
        <v>8089</v>
      </c>
      <c r="O505" s="46">
        <v>4680</v>
      </c>
      <c r="P505" s="42" t="s">
        <v>6406</v>
      </c>
      <c r="Q505" s="42" t="s">
        <v>6401</v>
      </c>
      <c r="R505" s="46">
        <v>4</v>
      </c>
      <c r="S505" s="47">
        <f t="shared" ca="1" si="62"/>
        <v>0.47</v>
      </c>
      <c r="T505" s="47">
        <f t="shared" ca="1" si="63"/>
        <v>0.58749999999999991</v>
      </c>
      <c r="U505" s="47">
        <f t="shared" ca="1" si="64"/>
        <v>0.58749999999999991</v>
      </c>
      <c r="V505" s="47">
        <f t="shared" ca="1" si="65"/>
        <v>0.58749999999999991</v>
      </c>
      <c r="W505" s="47">
        <f>RANK(Y505,Y1:Y1001,0)</f>
        <v>504</v>
      </c>
      <c r="X505" s="48">
        <v>504</v>
      </c>
      <c r="Y505" s="49">
        <v>0.85000000000000009</v>
      </c>
    </row>
    <row r="506" spans="1:25" ht="15.75" customHeight="1" x14ac:dyDescent="0.3">
      <c r="A506" s="42" t="s">
        <v>8088</v>
      </c>
      <c r="B506" s="42" t="s">
        <v>8087</v>
      </c>
      <c r="C506" s="42" t="s">
        <v>40</v>
      </c>
      <c r="D506" s="46">
        <v>30</v>
      </c>
      <c r="E506" s="50">
        <v>27648</v>
      </c>
      <c r="F506" s="45">
        <f t="shared" ref="F506:F537" ca="1" si="68">(NOW()-E506)/365</f>
        <v>45.599488251204967</v>
      </c>
      <c r="G506" s="45" t="str">
        <f t="shared" ref="G506:G537" ca="1" si="69">IF(F506&lt;=10,"0-10",IF(AND(F506&gt;10,F506&lt;=20),"11-20",IF(AND(F506&gt;20,F506&lt;=30),"21-30",IF(AND(F506&gt;30,F506&lt;=40),"31-40",IF(AND(F506&gt;40,F506&lt;=50),"41-50",IF(AND(F506&gt;50,F506&lt;=60),"51-60",IF(AND(F506&gt;60,F506&lt;=70),"61-70",IF(AND(F506&gt;70,F506&lt;=80),"71-80",IF(AND(F506&gt;80,F506&lt;=90),"81-90",IF(F506&gt;90,"91-100"))))))))))</f>
        <v>41-50</v>
      </c>
      <c r="H506" s="42" t="s">
        <v>367</v>
      </c>
      <c r="I506" s="42" t="s">
        <v>61</v>
      </c>
      <c r="J506" s="42" t="s">
        <v>43</v>
      </c>
      <c r="K506" s="42" t="s">
        <v>44</v>
      </c>
      <c r="L506" s="42" t="s">
        <v>45</v>
      </c>
      <c r="M506" s="46">
        <v>19</v>
      </c>
      <c r="N506" s="42" t="s">
        <v>8086</v>
      </c>
      <c r="O506" s="46">
        <v>2281</v>
      </c>
      <c r="P506" s="42" t="s">
        <v>6402</v>
      </c>
      <c r="Q506" s="42" t="s">
        <v>6401</v>
      </c>
      <c r="R506" s="46">
        <v>9</v>
      </c>
      <c r="S506" s="47">
        <f t="shared" ca="1" si="62"/>
        <v>0.94</v>
      </c>
      <c r="T506" s="47">
        <f t="shared" ca="1" si="63"/>
        <v>1.1749999999999998</v>
      </c>
      <c r="U506" s="47">
        <f t="shared" ca="1" si="64"/>
        <v>1.4687499999999998</v>
      </c>
      <c r="V506" s="47">
        <f t="shared" ca="1" si="65"/>
        <v>1.2484374999999999</v>
      </c>
      <c r="W506" s="47">
        <f>RANK(Y506,Y1:Y1001,0)</f>
        <v>504</v>
      </c>
      <c r="X506" s="48">
        <v>504</v>
      </c>
      <c r="Y506" s="49">
        <v>0.85000000000000009</v>
      </c>
    </row>
    <row r="507" spans="1:25" ht="15.75" customHeight="1" x14ac:dyDescent="0.3">
      <c r="A507" s="42" t="s">
        <v>8085</v>
      </c>
      <c r="B507" s="42" t="s">
        <v>8084</v>
      </c>
      <c r="C507" s="42" t="s">
        <v>48</v>
      </c>
      <c r="D507" s="46">
        <v>13</v>
      </c>
      <c r="E507" s="44" t="s">
        <v>8083</v>
      </c>
      <c r="F507" s="45">
        <f t="shared" ca="1" si="68"/>
        <v>75.791269073122777</v>
      </c>
      <c r="G507" s="45" t="str">
        <f t="shared" ca="1" si="69"/>
        <v>71-80</v>
      </c>
      <c r="H507" s="42" t="s">
        <v>167</v>
      </c>
      <c r="I507" s="42" t="s">
        <v>61</v>
      </c>
      <c r="J507" s="42" t="s">
        <v>66</v>
      </c>
      <c r="K507" s="42" t="s">
        <v>44</v>
      </c>
      <c r="L507" s="42" t="s">
        <v>57</v>
      </c>
      <c r="M507" s="46">
        <v>11</v>
      </c>
      <c r="N507" s="42" t="s">
        <v>8082</v>
      </c>
      <c r="O507" s="46">
        <v>2640</v>
      </c>
      <c r="P507" s="42" t="s">
        <v>6402</v>
      </c>
      <c r="Q507" s="42" t="s">
        <v>6401</v>
      </c>
      <c r="R507" s="46">
        <v>7</v>
      </c>
      <c r="S507" s="47">
        <f t="shared" ca="1" si="62"/>
        <v>0.8</v>
      </c>
      <c r="T507" s="47">
        <f t="shared" ca="1" si="63"/>
        <v>0.8</v>
      </c>
      <c r="U507" s="47">
        <f t="shared" ca="1" si="64"/>
        <v>0.8</v>
      </c>
      <c r="V507" s="47">
        <f t="shared" ca="1" si="65"/>
        <v>0.8</v>
      </c>
      <c r="W507" s="47">
        <f>RANK(Y507,Y1:Y1001,0)</f>
        <v>504</v>
      </c>
      <c r="X507" s="48">
        <v>504</v>
      </c>
      <c r="Y507" s="49">
        <v>0.85000000000000009</v>
      </c>
    </row>
    <row r="508" spans="1:25" ht="15.75" customHeight="1" x14ac:dyDescent="0.3">
      <c r="A508" s="42" t="s">
        <v>8081</v>
      </c>
      <c r="B508" s="42" t="s">
        <v>8080</v>
      </c>
      <c r="C508" s="42" t="s">
        <v>48</v>
      </c>
      <c r="D508" s="46">
        <v>44</v>
      </c>
      <c r="E508" s="44" t="s">
        <v>8079</v>
      </c>
      <c r="F508" s="45">
        <f t="shared" ca="1" si="68"/>
        <v>40.621406059424146</v>
      </c>
      <c r="G508" s="45" t="str">
        <f t="shared" ca="1" si="69"/>
        <v>41-50</v>
      </c>
      <c r="H508" s="42" t="s">
        <v>337</v>
      </c>
      <c r="I508" s="42" t="s">
        <v>61</v>
      </c>
      <c r="J508" s="42" t="s">
        <v>62</v>
      </c>
      <c r="K508" s="42" t="s">
        <v>44</v>
      </c>
      <c r="L508" s="42" t="s">
        <v>57</v>
      </c>
      <c r="M508" s="46">
        <v>4</v>
      </c>
      <c r="N508" s="42" t="s">
        <v>8078</v>
      </c>
      <c r="O508" s="46">
        <v>3803</v>
      </c>
      <c r="P508" s="42" t="s">
        <v>6422</v>
      </c>
      <c r="Q508" s="42" t="s">
        <v>6401</v>
      </c>
      <c r="R508" s="46">
        <v>7</v>
      </c>
      <c r="S508" s="47">
        <f t="shared" ca="1" si="62"/>
        <v>1.07</v>
      </c>
      <c r="T508" s="47">
        <f t="shared" ca="1" si="63"/>
        <v>1.07</v>
      </c>
      <c r="U508" s="47">
        <f t="shared" ca="1" si="64"/>
        <v>1.07</v>
      </c>
      <c r="V508" s="47">
        <f t="shared" ca="1" si="65"/>
        <v>1.07</v>
      </c>
      <c r="W508" s="47">
        <f>RANK(Y508,Y1:Y1001,0)</f>
        <v>507</v>
      </c>
      <c r="X508" s="48">
        <v>507</v>
      </c>
      <c r="Y508" s="49">
        <v>0.85</v>
      </c>
    </row>
    <row r="509" spans="1:25" ht="15.75" customHeight="1" x14ac:dyDescent="0.3">
      <c r="A509" s="42" t="s">
        <v>8077</v>
      </c>
      <c r="B509" s="42" t="s">
        <v>914</v>
      </c>
      <c r="C509" s="42" t="s">
        <v>40</v>
      </c>
      <c r="D509" s="46">
        <v>94</v>
      </c>
      <c r="E509" s="50">
        <v>27270</v>
      </c>
      <c r="F509" s="45">
        <f t="shared" ca="1" si="68"/>
        <v>46.635104689561132</v>
      </c>
      <c r="G509" s="45" t="str">
        <f t="shared" ca="1" si="69"/>
        <v>41-50</v>
      </c>
      <c r="H509" s="42" t="s">
        <v>248</v>
      </c>
      <c r="I509" s="42" t="s">
        <v>61</v>
      </c>
      <c r="J509" s="42" t="s">
        <v>43</v>
      </c>
      <c r="K509" s="42" t="s">
        <v>44</v>
      </c>
      <c r="L509" s="42" t="s">
        <v>45</v>
      </c>
      <c r="M509" s="46">
        <v>19</v>
      </c>
      <c r="N509" s="42" t="s">
        <v>8076</v>
      </c>
      <c r="O509" s="46">
        <v>4014</v>
      </c>
      <c r="P509" s="42" t="s">
        <v>6406</v>
      </c>
      <c r="Q509" s="42" t="s">
        <v>6401</v>
      </c>
      <c r="R509" s="46">
        <v>8</v>
      </c>
      <c r="S509" s="47">
        <f t="shared" ca="1" si="62"/>
        <v>0.52</v>
      </c>
      <c r="T509" s="47">
        <f t="shared" ca="1" si="63"/>
        <v>0.65</v>
      </c>
      <c r="U509" s="47">
        <f t="shared" ca="1" si="64"/>
        <v>0.8125</v>
      </c>
      <c r="V509" s="47">
        <f t="shared" ca="1" si="65"/>
        <v>0.69062499999999993</v>
      </c>
      <c r="W509" s="47">
        <f>RANK(Y509,Y1:Y1001,0)</f>
        <v>507</v>
      </c>
      <c r="X509" s="48">
        <v>507</v>
      </c>
      <c r="Y509" s="49">
        <v>0.85</v>
      </c>
    </row>
    <row r="510" spans="1:25" ht="15.75" customHeight="1" x14ac:dyDescent="0.3">
      <c r="A510" s="42" t="s">
        <v>8075</v>
      </c>
      <c r="B510" s="42" t="s">
        <v>8074</v>
      </c>
      <c r="C510" s="42" t="s">
        <v>40</v>
      </c>
      <c r="D510" s="46">
        <v>6</v>
      </c>
      <c r="E510" s="50">
        <v>28088</v>
      </c>
      <c r="F510" s="45">
        <f t="shared" ca="1" si="68"/>
        <v>44.394008799150171</v>
      </c>
      <c r="G510" s="45" t="str">
        <f t="shared" ca="1" si="69"/>
        <v>41-50</v>
      </c>
      <c r="H510" s="42" t="s">
        <v>253</v>
      </c>
      <c r="I510" s="42" t="s">
        <v>84</v>
      </c>
      <c r="J510" s="42" t="s">
        <v>43</v>
      </c>
      <c r="K510" s="42" t="s">
        <v>44</v>
      </c>
      <c r="L510" s="42" t="s">
        <v>45</v>
      </c>
      <c r="M510" s="46">
        <v>13</v>
      </c>
      <c r="N510" s="42" t="s">
        <v>8073</v>
      </c>
      <c r="O510" s="46">
        <v>2066</v>
      </c>
      <c r="P510" s="42" t="s">
        <v>6402</v>
      </c>
      <c r="Q510" s="42" t="s">
        <v>6401</v>
      </c>
      <c r="R510" s="46">
        <v>9</v>
      </c>
      <c r="S510" s="47">
        <f t="shared" ca="1" si="62"/>
        <v>0.95</v>
      </c>
      <c r="T510" s="47">
        <f t="shared" ca="1" si="63"/>
        <v>1.1875</v>
      </c>
      <c r="U510" s="47">
        <f t="shared" ca="1" si="64"/>
        <v>1.484375</v>
      </c>
      <c r="V510" s="47">
        <f t="shared" ca="1" si="65"/>
        <v>1.26171875</v>
      </c>
      <c r="W510" s="47">
        <f>RANK(Y510,Y1:Y1001,0)</f>
        <v>507</v>
      </c>
      <c r="X510" s="48">
        <v>507</v>
      </c>
      <c r="Y510" s="49">
        <v>0.85</v>
      </c>
    </row>
    <row r="511" spans="1:25" ht="15.75" customHeight="1" x14ac:dyDescent="0.3">
      <c r="A511" s="42" t="s">
        <v>4547</v>
      </c>
      <c r="B511" s="42" t="s">
        <v>8072</v>
      </c>
      <c r="C511" s="42" t="s">
        <v>48</v>
      </c>
      <c r="D511" s="46">
        <v>41</v>
      </c>
      <c r="E511" s="44" t="s">
        <v>8071</v>
      </c>
      <c r="F511" s="45">
        <f t="shared" ca="1" si="68"/>
        <v>41.089899210109074</v>
      </c>
      <c r="G511" s="45" t="str">
        <f t="shared" ca="1" si="69"/>
        <v>41-50</v>
      </c>
      <c r="H511" s="42" t="s">
        <v>1066</v>
      </c>
      <c r="I511" s="42" t="s">
        <v>61</v>
      </c>
      <c r="J511" s="42" t="s">
        <v>62</v>
      </c>
      <c r="K511" s="42" t="s">
        <v>44</v>
      </c>
      <c r="L511" s="42" t="s">
        <v>57</v>
      </c>
      <c r="M511" s="46">
        <v>9</v>
      </c>
      <c r="N511" s="42" t="s">
        <v>8070</v>
      </c>
      <c r="O511" s="46">
        <v>2035</v>
      </c>
      <c r="P511" s="42" t="s">
        <v>6402</v>
      </c>
      <c r="Q511" s="42" t="s">
        <v>6401</v>
      </c>
      <c r="R511" s="46">
        <v>11</v>
      </c>
      <c r="S511" s="47">
        <f t="shared" ca="1" si="62"/>
        <v>0.84</v>
      </c>
      <c r="T511" s="47">
        <f t="shared" ca="1" si="63"/>
        <v>0.84</v>
      </c>
      <c r="U511" s="47">
        <f t="shared" ca="1" si="64"/>
        <v>1.05</v>
      </c>
      <c r="V511" s="47">
        <f t="shared" ca="1" si="65"/>
        <v>1.05</v>
      </c>
      <c r="W511" s="47">
        <f>RANK(Y511,Y1:Y1001,0)</f>
        <v>507</v>
      </c>
      <c r="X511" s="48">
        <v>507</v>
      </c>
      <c r="Y511" s="49">
        <v>0.85</v>
      </c>
    </row>
    <row r="512" spans="1:25" ht="15.75" customHeight="1" x14ac:dyDescent="0.3">
      <c r="A512" s="42" t="s">
        <v>7372</v>
      </c>
      <c r="B512" s="42" t="s">
        <v>8069</v>
      </c>
      <c r="C512" s="42" t="s">
        <v>48</v>
      </c>
      <c r="D512" s="46">
        <v>4</v>
      </c>
      <c r="E512" s="44" t="s">
        <v>8068</v>
      </c>
      <c r="F512" s="45">
        <f t="shared" ca="1" si="68"/>
        <v>47.511817018328252</v>
      </c>
      <c r="G512" s="45" t="str">
        <f t="shared" ca="1" si="69"/>
        <v>41-50</v>
      </c>
      <c r="H512" s="42" t="s">
        <v>728</v>
      </c>
      <c r="I512" s="42" t="s">
        <v>50</v>
      </c>
      <c r="J512" s="42" t="s">
        <v>43</v>
      </c>
      <c r="K512" s="42" t="s">
        <v>44</v>
      </c>
      <c r="L512" s="42" t="s">
        <v>57</v>
      </c>
      <c r="M512" s="46">
        <v>11</v>
      </c>
      <c r="N512" s="42" t="s">
        <v>8067</v>
      </c>
      <c r="O512" s="46">
        <v>2176</v>
      </c>
      <c r="P512" s="42" t="s">
        <v>6402</v>
      </c>
      <c r="Q512" s="42" t="s">
        <v>6401</v>
      </c>
      <c r="R512" s="46">
        <v>8</v>
      </c>
      <c r="S512" s="47">
        <f t="shared" ca="1" si="62"/>
        <v>0.54</v>
      </c>
      <c r="T512" s="47">
        <f t="shared" ca="1" si="63"/>
        <v>0.54</v>
      </c>
      <c r="U512" s="47">
        <f t="shared" ca="1" si="64"/>
        <v>0.54</v>
      </c>
      <c r="V512" s="47">
        <f t="shared" ca="1" si="65"/>
        <v>0.45900000000000002</v>
      </c>
      <c r="W512" s="47">
        <f>RANK(Y512,Y1:Y1001,0)</f>
        <v>507</v>
      </c>
      <c r="X512" s="48">
        <v>507</v>
      </c>
      <c r="Y512" s="49">
        <v>0.85</v>
      </c>
    </row>
    <row r="513" spans="1:25" ht="15.75" customHeight="1" x14ac:dyDescent="0.3">
      <c r="A513" s="42" t="s">
        <v>478</v>
      </c>
      <c r="B513" s="42" t="s">
        <v>8066</v>
      </c>
      <c r="C513" s="42" t="s">
        <v>48</v>
      </c>
      <c r="D513" s="46">
        <v>57</v>
      </c>
      <c r="E513" s="44" t="s">
        <v>8065</v>
      </c>
      <c r="F513" s="45">
        <f t="shared" ca="1" si="68"/>
        <v>21.911817018328254</v>
      </c>
      <c r="G513" s="45" t="str">
        <f t="shared" ca="1" si="69"/>
        <v>21-30</v>
      </c>
      <c r="H513" s="42" t="s">
        <v>344</v>
      </c>
      <c r="I513" s="42" t="s">
        <v>65</v>
      </c>
      <c r="J513" s="42" t="s">
        <v>66</v>
      </c>
      <c r="K513" s="42" t="s">
        <v>44</v>
      </c>
      <c r="L513" s="42" t="s">
        <v>57</v>
      </c>
      <c r="M513" s="46">
        <v>12</v>
      </c>
      <c r="N513" s="42" t="s">
        <v>8064</v>
      </c>
      <c r="O513" s="46">
        <v>3152</v>
      </c>
      <c r="P513" s="42" t="s">
        <v>6422</v>
      </c>
      <c r="Q513" s="42" t="s">
        <v>6401</v>
      </c>
      <c r="R513" s="46">
        <v>9</v>
      </c>
      <c r="S513" s="47">
        <f t="shared" ca="1" si="62"/>
        <v>0.86</v>
      </c>
      <c r="T513" s="47">
        <f t="shared" ca="1" si="63"/>
        <v>0.86</v>
      </c>
      <c r="U513" s="47">
        <f t="shared" ca="1" si="64"/>
        <v>1.075</v>
      </c>
      <c r="V513" s="47">
        <f t="shared" ca="1" si="65"/>
        <v>1.075</v>
      </c>
      <c r="W513" s="47">
        <f>RANK(Y513,Y1:Y1001,0)</f>
        <v>507</v>
      </c>
      <c r="X513" s="48">
        <v>507</v>
      </c>
      <c r="Y513" s="49">
        <v>0.85</v>
      </c>
    </row>
    <row r="514" spans="1:25" ht="15.75" customHeight="1" x14ac:dyDescent="0.3">
      <c r="A514" s="42" t="s">
        <v>8063</v>
      </c>
      <c r="B514" s="42" t="s">
        <v>8062</v>
      </c>
      <c r="C514" s="42" t="s">
        <v>40</v>
      </c>
      <c r="D514" s="46">
        <v>81</v>
      </c>
      <c r="E514" s="50">
        <v>27829</v>
      </c>
      <c r="F514" s="45">
        <f t="shared" ca="1" si="68"/>
        <v>45.10359784024606</v>
      </c>
      <c r="G514" s="45" t="str">
        <f t="shared" ca="1" si="69"/>
        <v>41-50</v>
      </c>
      <c r="H514" s="42" t="s">
        <v>266</v>
      </c>
      <c r="I514" s="42" t="s">
        <v>84</v>
      </c>
      <c r="J514" s="42" t="s">
        <v>66</v>
      </c>
      <c r="K514" s="42" t="s">
        <v>44</v>
      </c>
      <c r="L514" s="42" t="s">
        <v>57</v>
      </c>
      <c r="M514" s="46">
        <v>9</v>
      </c>
      <c r="N514" s="42" t="s">
        <v>8061</v>
      </c>
      <c r="O514" s="46">
        <v>3070</v>
      </c>
      <c r="P514" s="42" t="s">
        <v>6422</v>
      </c>
      <c r="Q514" s="42" t="s">
        <v>6401</v>
      </c>
      <c r="R514" s="46">
        <v>8</v>
      </c>
      <c r="S514" s="47">
        <f t="shared" ref="S514:S577" ca="1" si="70">RANDBETWEEN(40,110)/100</f>
        <v>1.03</v>
      </c>
      <c r="T514" s="47">
        <f t="shared" ref="T514:T577" ca="1" si="71">S514*(IF(L514="Yes",1.25,1))</f>
        <v>1.03</v>
      </c>
      <c r="U514" s="47">
        <f t="shared" ref="U514:U577" ca="1" si="72">T514*(IF(OR(VALUE(R514)&gt;8,VALUE(D514)&gt;80),1.25,1))</f>
        <v>1.2875000000000001</v>
      </c>
      <c r="V514" s="47">
        <f t="shared" ref="V514:V577" ca="1" si="73">U514*(IF(J514="Mass Customer",0.85,1))</f>
        <v>1.2875000000000001</v>
      </c>
      <c r="W514" s="47">
        <f>RANK(Y514,Y1:Y1001,0)</f>
        <v>513</v>
      </c>
      <c r="X514" s="48">
        <v>513</v>
      </c>
      <c r="Y514" s="49">
        <v>0.84150000000000003</v>
      </c>
    </row>
    <row r="515" spans="1:25" ht="15.75" customHeight="1" x14ac:dyDescent="0.3">
      <c r="A515" s="42" t="s">
        <v>8060</v>
      </c>
      <c r="B515" s="42" t="s">
        <v>5713</v>
      </c>
      <c r="C515" s="42" t="s">
        <v>40</v>
      </c>
      <c r="D515" s="46">
        <v>94</v>
      </c>
      <c r="E515" s="44" t="s">
        <v>8059</v>
      </c>
      <c r="F515" s="45">
        <f t="shared" ca="1" si="68"/>
        <v>67.22688551147894</v>
      </c>
      <c r="G515" s="45" t="str">
        <f t="shared" ca="1" si="69"/>
        <v>61-70</v>
      </c>
      <c r="H515" s="51"/>
      <c r="I515" s="42" t="s">
        <v>42</v>
      </c>
      <c r="J515" s="42" t="s">
        <v>43</v>
      </c>
      <c r="K515" s="42" t="s">
        <v>44</v>
      </c>
      <c r="L515" s="42" t="s">
        <v>45</v>
      </c>
      <c r="M515" s="46">
        <v>10</v>
      </c>
      <c r="N515" s="42" t="s">
        <v>8058</v>
      </c>
      <c r="O515" s="46">
        <v>4021</v>
      </c>
      <c r="P515" s="42" t="s">
        <v>6406</v>
      </c>
      <c r="Q515" s="42" t="s">
        <v>6401</v>
      </c>
      <c r="R515" s="46">
        <v>2</v>
      </c>
      <c r="S515" s="47">
        <f t="shared" ca="1" si="70"/>
        <v>1.01</v>
      </c>
      <c r="T515" s="47">
        <f t="shared" ca="1" si="71"/>
        <v>1.2625</v>
      </c>
      <c r="U515" s="47">
        <f t="shared" ca="1" si="72"/>
        <v>1.578125</v>
      </c>
      <c r="V515" s="47">
        <f t="shared" ca="1" si="73"/>
        <v>1.3414062499999999</v>
      </c>
      <c r="W515" s="47">
        <f>RANK(Y515,Y1:Y1001,0)</f>
        <v>513</v>
      </c>
      <c r="X515" s="48">
        <v>513</v>
      </c>
      <c r="Y515" s="49">
        <v>0.84150000000000003</v>
      </c>
    </row>
    <row r="516" spans="1:25" ht="15.75" customHeight="1" x14ac:dyDescent="0.3">
      <c r="A516" s="42" t="s">
        <v>8057</v>
      </c>
      <c r="B516" s="42" t="s">
        <v>8056</v>
      </c>
      <c r="C516" s="42" t="s">
        <v>40</v>
      </c>
      <c r="D516" s="46">
        <v>72</v>
      </c>
      <c r="E516" s="44" t="s">
        <v>8055</v>
      </c>
      <c r="F516" s="45">
        <f t="shared" ca="1" si="68"/>
        <v>32.53647455257483</v>
      </c>
      <c r="G516" s="45" t="str">
        <f t="shared" ca="1" si="69"/>
        <v>31-40</v>
      </c>
      <c r="H516" s="42" t="s">
        <v>160</v>
      </c>
      <c r="I516" s="42" t="s">
        <v>50</v>
      </c>
      <c r="J516" s="42" t="s">
        <v>43</v>
      </c>
      <c r="K516" s="42" t="s">
        <v>44</v>
      </c>
      <c r="L516" s="42" t="s">
        <v>45</v>
      </c>
      <c r="M516" s="46">
        <v>10</v>
      </c>
      <c r="N516" s="42" t="s">
        <v>8054</v>
      </c>
      <c r="O516" s="46">
        <v>4183</v>
      </c>
      <c r="P516" s="42" t="s">
        <v>6406</v>
      </c>
      <c r="Q516" s="42" t="s">
        <v>6401</v>
      </c>
      <c r="R516" s="46">
        <v>9</v>
      </c>
      <c r="S516" s="47">
        <f t="shared" ca="1" si="70"/>
        <v>0.94</v>
      </c>
      <c r="T516" s="47">
        <f t="shared" ca="1" si="71"/>
        <v>1.1749999999999998</v>
      </c>
      <c r="U516" s="47">
        <f t="shared" ca="1" si="72"/>
        <v>1.4687499999999998</v>
      </c>
      <c r="V516" s="47">
        <f t="shared" ca="1" si="73"/>
        <v>1.2484374999999999</v>
      </c>
      <c r="W516" s="47">
        <f>RANK(Y516,Y1:Y1001,0)</f>
        <v>515</v>
      </c>
      <c r="X516" s="48">
        <v>515</v>
      </c>
      <c r="Y516" s="49">
        <v>0.83937499999999998</v>
      </c>
    </row>
    <row r="517" spans="1:25" ht="15.75" customHeight="1" x14ac:dyDescent="0.3">
      <c r="A517" s="42" t="s">
        <v>1259</v>
      </c>
      <c r="B517" s="42" t="s">
        <v>8053</v>
      </c>
      <c r="C517" s="42" t="s">
        <v>40</v>
      </c>
      <c r="D517" s="46">
        <v>91</v>
      </c>
      <c r="E517" s="44" t="s">
        <v>8052</v>
      </c>
      <c r="F517" s="45">
        <f t="shared" ca="1" si="68"/>
        <v>49.807707429287156</v>
      </c>
      <c r="G517" s="45" t="str">
        <f t="shared" ca="1" si="69"/>
        <v>41-50</v>
      </c>
      <c r="H517" s="51"/>
      <c r="I517" s="42" t="s">
        <v>84</v>
      </c>
      <c r="J517" s="42" t="s">
        <v>43</v>
      </c>
      <c r="K517" s="42" t="s">
        <v>44</v>
      </c>
      <c r="L517" s="42" t="s">
        <v>57</v>
      </c>
      <c r="M517" s="46">
        <v>9</v>
      </c>
      <c r="N517" s="42" t="s">
        <v>8051</v>
      </c>
      <c r="O517" s="46">
        <v>3858</v>
      </c>
      <c r="P517" s="42" t="s">
        <v>6422</v>
      </c>
      <c r="Q517" s="42" t="s">
        <v>6401</v>
      </c>
      <c r="R517" s="46">
        <v>2</v>
      </c>
      <c r="S517" s="47">
        <f t="shared" ca="1" si="70"/>
        <v>0.62</v>
      </c>
      <c r="T517" s="47">
        <f t="shared" ca="1" si="71"/>
        <v>0.62</v>
      </c>
      <c r="U517" s="47">
        <f t="shared" ca="1" si="72"/>
        <v>0.77500000000000002</v>
      </c>
      <c r="V517" s="47">
        <f t="shared" ca="1" si="73"/>
        <v>0.65874999999999995</v>
      </c>
      <c r="W517" s="47">
        <f>RANK(Y517,Y1:Y1001,0)</f>
        <v>515</v>
      </c>
      <c r="X517" s="48">
        <v>515</v>
      </c>
      <c r="Y517" s="49">
        <v>0.83937499999999998</v>
      </c>
    </row>
    <row r="518" spans="1:25" ht="15.75" customHeight="1" x14ac:dyDescent="0.3">
      <c r="A518" s="42" t="s">
        <v>8050</v>
      </c>
      <c r="B518" s="42" t="s">
        <v>8049</v>
      </c>
      <c r="C518" s="42" t="s">
        <v>48</v>
      </c>
      <c r="D518" s="46">
        <v>75</v>
      </c>
      <c r="E518" s="44" t="s">
        <v>8048</v>
      </c>
      <c r="F518" s="45">
        <f t="shared" ca="1" si="68"/>
        <v>19.804967703259759</v>
      </c>
      <c r="G518" s="45" t="str">
        <f t="shared" ca="1" si="69"/>
        <v>11-20</v>
      </c>
      <c r="H518" s="42" t="s">
        <v>218</v>
      </c>
      <c r="I518" s="42" t="s">
        <v>61</v>
      </c>
      <c r="J518" s="42" t="s">
        <v>43</v>
      </c>
      <c r="K518" s="42" t="s">
        <v>44</v>
      </c>
      <c r="L518" s="42" t="s">
        <v>45</v>
      </c>
      <c r="M518" s="46">
        <v>5</v>
      </c>
      <c r="N518" s="42" t="s">
        <v>8047</v>
      </c>
      <c r="O518" s="46">
        <v>2010</v>
      </c>
      <c r="P518" s="42" t="s">
        <v>6402</v>
      </c>
      <c r="Q518" s="42" t="s">
        <v>6401</v>
      </c>
      <c r="R518" s="46">
        <v>9</v>
      </c>
      <c r="S518" s="47">
        <f t="shared" ca="1" si="70"/>
        <v>0.53</v>
      </c>
      <c r="T518" s="47">
        <f t="shared" ca="1" si="71"/>
        <v>0.66250000000000009</v>
      </c>
      <c r="U518" s="47">
        <f t="shared" ca="1" si="72"/>
        <v>0.82812500000000011</v>
      </c>
      <c r="V518" s="47">
        <f t="shared" ca="1" si="73"/>
        <v>0.70390625000000007</v>
      </c>
      <c r="W518" s="47">
        <f>RANK(Y518,Y1:Y1001,0)</f>
        <v>515</v>
      </c>
      <c r="X518" s="48">
        <v>515</v>
      </c>
      <c r="Y518" s="49">
        <v>0.83937499999999998</v>
      </c>
    </row>
    <row r="519" spans="1:25" ht="15.75" customHeight="1" x14ac:dyDescent="0.3">
      <c r="A519" s="42" t="s">
        <v>8046</v>
      </c>
      <c r="B519" s="42" t="s">
        <v>8045</v>
      </c>
      <c r="C519" s="42" t="s">
        <v>40</v>
      </c>
      <c r="D519" s="46">
        <v>87</v>
      </c>
      <c r="E519" s="44" t="s">
        <v>8044</v>
      </c>
      <c r="F519" s="45">
        <f t="shared" ca="1" si="68"/>
        <v>56.930995100520036</v>
      </c>
      <c r="G519" s="45" t="str">
        <f t="shared" ca="1" si="69"/>
        <v>51-60</v>
      </c>
      <c r="H519" s="51"/>
      <c r="I519" s="42" t="s">
        <v>84</v>
      </c>
      <c r="J519" s="42" t="s">
        <v>66</v>
      </c>
      <c r="K519" s="42" t="s">
        <v>44</v>
      </c>
      <c r="L519" s="42" t="s">
        <v>45</v>
      </c>
      <c r="M519" s="46">
        <v>11</v>
      </c>
      <c r="N519" s="42" t="s">
        <v>8043</v>
      </c>
      <c r="O519" s="46">
        <v>4053</v>
      </c>
      <c r="P519" s="42" t="s">
        <v>6406</v>
      </c>
      <c r="Q519" s="42" t="s">
        <v>6401</v>
      </c>
      <c r="R519" s="46">
        <v>8</v>
      </c>
      <c r="S519" s="47">
        <f t="shared" ca="1" si="70"/>
        <v>0.98</v>
      </c>
      <c r="T519" s="47">
        <f t="shared" ca="1" si="71"/>
        <v>1.2250000000000001</v>
      </c>
      <c r="U519" s="47">
        <f t="shared" ca="1" si="72"/>
        <v>1.53125</v>
      </c>
      <c r="V519" s="47">
        <f t="shared" ca="1" si="73"/>
        <v>1.53125</v>
      </c>
      <c r="W519" s="47">
        <f>RANK(Y519,Y1:Y1001,0)</f>
        <v>515</v>
      </c>
      <c r="X519" s="48">
        <v>515</v>
      </c>
      <c r="Y519" s="49">
        <v>0.83937499999999998</v>
      </c>
    </row>
    <row r="520" spans="1:25" ht="15.75" customHeight="1" x14ac:dyDescent="0.3">
      <c r="A520" s="42" t="s">
        <v>7054</v>
      </c>
      <c r="B520" s="42" t="s">
        <v>8042</v>
      </c>
      <c r="C520" s="42" t="s">
        <v>40</v>
      </c>
      <c r="D520" s="46">
        <v>79</v>
      </c>
      <c r="E520" s="44" t="s">
        <v>8041</v>
      </c>
      <c r="F520" s="45">
        <f t="shared" ca="1" si="68"/>
        <v>21.706337566273458</v>
      </c>
      <c r="G520" s="45" t="str">
        <f t="shared" ca="1" si="69"/>
        <v>21-30</v>
      </c>
      <c r="H520" s="51"/>
      <c r="I520" s="42" t="s">
        <v>84</v>
      </c>
      <c r="J520" s="42" t="s">
        <v>62</v>
      </c>
      <c r="K520" s="42" t="s">
        <v>44</v>
      </c>
      <c r="L520" s="42" t="s">
        <v>57</v>
      </c>
      <c r="M520" s="46">
        <v>12</v>
      </c>
      <c r="N520" s="42" t="s">
        <v>8040</v>
      </c>
      <c r="O520" s="46">
        <v>2320</v>
      </c>
      <c r="P520" s="42" t="s">
        <v>6402</v>
      </c>
      <c r="Q520" s="42" t="s">
        <v>6401</v>
      </c>
      <c r="R520" s="46">
        <v>4</v>
      </c>
      <c r="S520" s="47">
        <f t="shared" ca="1" si="70"/>
        <v>0.46</v>
      </c>
      <c r="T520" s="47">
        <f t="shared" ca="1" si="71"/>
        <v>0.46</v>
      </c>
      <c r="U520" s="47">
        <f t="shared" ca="1" si="72"/>
        <v>0.46</v>
      </c>
      <c r="V520" s="47">
        <f t="shared" ca="1" si="73"/>
        <v>0.46</v>
      </c>
      <c r="W520" s="47">
        <f>RANK(Y520,Y1:Y1001,0)</f>
        <v>515</v>
      </c>
      <c r="X520" s="48">
        <v>515</v>
      </c>
      <c r="Y520" s="49">
        <v>0.83937499999999998</v>
      </c>
    </row>
    <row r="521" spans="1:25" ht="15.75" customHeight="1" x14ac:dyDescent="0.3">
      <c r="A521" s="42" t="s">
        <v>8039</v>
      </c>
      <c r="B521" s="42" t="s">
        <v>8038</v>
      </c>
      <c r="C521" s="42" t="s">
        <v>40</v>
      </c>
      <c r="D521" s="46">
        <v>87</v>
      </c>
      <c r="E521" s="44" t="s">
        <v>8037</v>
      </c>
      <c r="F521" s="45">
        <f t="shared" ca="1" si="68"/>
        <v>66.544693730657016</v>
      </c>
      <c r="G521" s="45" t="str">
        <f t="shared" ca="1" si="69"/>
        <v>61-70</v>
      </c>
      <c r="H521" s="42" t="s">
        <v>425</v>
      </c>
      <c r="I521" s="42" t="s">
        <v>65</v>
      </c>
      <c r="J521" s="42" t="s">
        <v>43</v>
      </c>
      <c r="K521" s="42" t="s">
        <v>44</v>
      </c>
      <c r="L521" s="42" t="s">
        <v>45</v>
      </c>
      <c r="M521" s="46">
        <v>9</v>
      </c>
      <c r="N521" s="42" t="s">
        <v>8036</v>
      </c>
      <c r="O521" s="46">
        <v>4125</v>
      </c>
      <c r="P521" s="42" t="s">
        <v>6406</v>
      </c>
      <c r="Q521" s="42" t="s">
        <v>6401</v>
      </c>
      <c r="R521" s="46">
        <v>6</v>
      </c>
      <c r="S521" s="47">
        <f t="shared" ca="1" si="70"/>
        <v>0.55000000000000004</v>
      </c>
      <c r="T521" s="47">
        <f t="shared" ca="1" si="71"/>
        <v>0.6875</v>
      </c>
      <c r="U521" s="47">
        <f t="shared" ca="1" si="72"/>
        <v>0.859375</v>
      </c>
      <c r="V521" s="47">
        <f t="shared" ca="1" si="73"/>
        <v>0.73046875</v>
      </c>
      <c r="W521" s="47">
        <f>RANK(Y521,Y1:Y1001,0)</f>
        <v>520</v>
      </c>
      <c r="X521" s="48">
        <v>520</v>
      </c>
      <c r="Y521" s="49">
        <v>0.83750000000000002</v>
      </c>
    </row>
    <row r="522" spans="1:25" ht="15.75" customHeight="1" x14ac:dyDescent="0.3">
      <c r="A522" s="42" t="s">
        <v>4564</v>
      </c>
      <c r="B522" s="42" t="s">
        <v>8035</v>
      </c>
      <c r="C522" s="42" t="s">
        <v>40</v>
      </c>
      <c r="D522" s="46">
        <v>33</v>
      </c>
      <c r="E522" s="44" t="s">
        <v>8034</v>
      </c>
      <c r="F522" s="45">
        <f t="shared" ca="1" si="68"/>
        <v>69.525515648465245</v>
      </c>
      <c r="G522" s="45" t="str">
        <f t="shared" ca="1" si="69"/>
        <v>61-70</v>
      </c>
      <c r="H522" s="42" t="s">
        <v>78</v>
      </c>
      <c r="I522" s="42" t="s">
        <v>84</v>
      </c>
      <c r="J522" s="42" t="s">
        <v>66</v>
      </c>
      <c r="K522" s="42" t="s">
        <v>44</v>
      </c>
      <c r="L522" s="42" t="s">
        <v>57</v>
      </c>
      <c r="M522" s="46">
        <v>12</v>
      </c>
      <c r="N522" s="42" t="s">
        <v>8033</v>
      </c>
      <c r="O522" s="46">
        <v>2007</v>
      </c>
      <c r="P522" s="42" t="s">
        <v>6402</v>
      </c>
      <c r="Q522" s="42" t="s">
        <v>6401</v>
      </c>
      <c r="R522" s="46">
        <v>9</v>
      </c>
      <c r="S522" s="47">
        <f t="shared" ca="1" si="70"/>
        <v>0.65</v>
      </c>
      <c r="T522" s="47">
        <f t="shared" ca="1" si="71"/>
        <v>0.65</v>
      </c>
      <c r="U522" s="47">
        <f t="shared" ca="1" si="72"/>
        <v>0.8125</v>
      </c>
      <c r="V522" s="47">
        <f t="shared" ca="1" si="73"/>
        <v>0.8125</v>
      </c>
      <c r="W522" s="47">
        <f>RANK(Y522,Y1:Y1001,0)</f>
        <v>520</v>
      </c>
      <c r="X522" s="48">
        <v>520</v>
      </c>
      <c r="Y522" s="49">
        <v>0.83750000000000002</v>
      </c>
    </row>
    <row r="523" spans="1:25" ht="15.75" customHeight="1" x14ac:dyDescent="0.3">
      <c r="A523" s="42" t="s">
        <v>2208</v>
      </c>
      <c r="B523" s="42" t="s">
        <v>8032</v>
      </c>
      <c r="C523" s="42" t="s">
        <v>48</v>
      </c>
      <c r="D523" s="46">
        <v>42</v>
      </c>
      <c r="E523" s="44" t="s">
        <v>8031</v>
      </c>
      <c r="F523" s="45">
        <f t="shared" ca="1" si="68"/>
        <v>64.930995100520036</v>
      </c>
      <c r="G523" s="45" t="str">
        <f t="shared" ca="1" si="69"/>
        <v>61-70</v>
      </c>
      <c r="H523" s="51"/>
      <c r="I523" s="42" t="s">
        <v>61</v>
      </c>
      <c r="J523" s="42" t="s">
        <v>43</v>
      </c>
      <c r="K523" s="42" t="s">
        <v>44</v>
      </c>
      <c r="L523" s="42" t="s">
        <v>45</v>
      </c>
      <c r="M523" s="46">
        <v>12</v>
      </c>
      <c r="N523" s="42" t="s">
        <v>8030</v>
      </c>
      <c r="O523" s="46">
        <v>3796</v>
      </c>
      <c r="P523" s="42" t="s">
        <v>6422</v>
      </c>
      <c r="Q523" s="42" t="s">
        <v>6401</v>
      </c>
      <c r="R523" s="46">
        <v>8</v>
      </c>
      <c r="S523" s="47">
        <f t="shared" ca="1" si="70"/>
        <v>0.84</v>
      </c>
      <c r="T523" s="47">
        <f t="shared" ca="1" si="71"/>
        <v>1.05</v>
      </c>
      <c r="U523" s="47">
        <f t="shared" ca="1" si="72"/>
        <v>1.05</v>
      </c>
      <c r="V523" s="47">
        <f t="shared" ca="1" si="73"/>
        <v>0.89249999999999996</v>
      </c>
      <c r="W523" s="47">
        <f>RANK(Y523,Y1:Y1001,0)</f>
        <v>520</v>
      </c>
      <c r="X523" s="48">
        <v>520</v>
      </c>
      <c r="Y523" s="49">
        <v>0.83750000000000002</v>
      </c>
    </row>
    <row r="524" spans="1:25" ht="15.75" customHeight="1" x14ac:dyDescent="0.3">
      <c r="A524" s="42" t="s">
        <v>1893</v>
      </c>
      <c r="B524" s="42" t="s">
        <v>8029</v>
      </c>
      <c r="C524" s="42" t="s">
        <v>48</v>
      </c>
      <c r="D524" s="46">
        <v>60</v>
      </c>
      <c r="E524" s="44" t="s">
        <v>8028</v>
      </c>
      <c r="F524" s="45">
        <f t="shared" ca="1" si="68"/>
        <v>30.221406059424144</v>
      </c>
      <c r="G524" s="45" t="str">
        <f t="shared" ca="1" si="69"/>
        <v>31-40</v>
      </c>
      <c r="H524" s="42" t="s">
        <v>212</v>
      </c>
      <c r="I524" s="42" t="s">
        <v>164</v>
      </c>
      <c r="J524" s="42" t="s">
        <v>66</v>
      </c>
      <c r="K524" s="42" t="s">
        <v>44</v>
      </c>
      <c r="L524" s="42" t="s">
        <v>57</v>
      </c>
      <c r="M524" s="46">
        <v>2</v>
      </c>
      <c r="N524" s="42" t="s">
        <v>8027</v>
      </c>
      <c r="O524" s="46">
        <v>2000</v>
      </c>
      <c r="P524" s="42" t="s">
        <v>6402</v>
      </c>
      <c r="Q524" s="42" t="s">
        <v>6401</v>
      </c>
      <c r="R524" s="46">
        <v>12</v>
      </c>
      <c r="S524" s="47">
        <f t="shared" ca="1" si="70"/>
        <v>0.56999999999999995</v>
      </c>
      <c r="T524" s="47">
        <f t="shared" ca="1" si="71"/>
        <v>0.56999999999999995</v>
      </c>
      <c r="U524" s="47">
        <f t="shared" ca="1" si="72"/>
        <v>0.71249999999999991</v>
      </c>
      <c r="V524" s="47">
        <f t="shared" ca="1" si="73"/>
        <v>0.71249999999999991</v>
      </c>
      <c r="W524" s="47">
        <f>RANK(Y524,Y1:Y1001,0)</f>
        <v>520</v>
      </c>
      <c r="X524" s="48">
        <v>520</v>
      </c>
      <c r="Y524" s="49">
        <v>0.83750000000000002</v>
      </c>
    </row>
    <row r="525" spans="1:25" ht="15.75" customHeight="1" x14ac:dyDescent="0.3">
      <c r="A525" s="42" t="s">
        <v>8026</v>
      </c>
      <c r="B525" s="42" t="s">
        <v>8025</v>
      </c>
      <c r="C525" s="42" t="s">
        <v>48</v>
      </c>
      <c r="D525" s="46">
        <v>44</v>
      </c>
      <c r="E525" s="44" t="s">
        <v>8024</v>
      </c>
      <c r="F525" s="45">
        <f t="shared" ca="1" si="68"/>
        <v>70.563871812848802</v>
      </c>
      <c r="G525" s="45" t="str">
        <f t="shared" ca="1" si="69"/>
        <v>71-80</v>
      </c>
      <c r="H525" s="42" t="s">
        <v>742</v>
      </c>
      <c r="I525" s="42" t="s">
        <v>75</v>
      </c>
      <c r="J525" s="42" t="s">
        <v>62</v>
      </c>
      <c r="K525" s="42" t="s">
        <v>44</v>
      </c>
      <c r="L525" s="42" t="s">
        <v>45</v>
      </c>
      <c r="M525" s="46">
        <v>11</v>
      </c>
      <c r="N525" s="42" t="s">
        <v>8023</v>
      </c>
      <c r="O525" s="46">
        <v>2444</v>
      </c>
      <c r="P525" s="42" t="s">
        <v>6402</v>
      </c>
      <c r="Q525" s="42" t="s">
        <v>6401</v>
      </c>
      <c r="R525" s="46">
        <v>6</v>
      </c>
      <c r="S525" s="47">
        <f t="shared" ca="1" si="70"/>
        <v>0.61</v>
      </c>
      <c r="T525" s="47">
        <f t="shared" ca="1" si="71"/>
        <v>0.76249999999999996</v>
      </c>
      <c r="U525" s="47">
        <f t="shared" ca="1" si="72"/>
        <v>0.76249999999999996</v>
      </c>
      <c r="V525" s="47">
        <f t="shared" ca="1" si="73"/>
        <v>0.76249999999999996</v>
      </c>
      <c r="W525" s="47">
        <f>RANK(Y525,Y1:Y1001,0)</f>
        <v>524</v>
      </c>
      <c r="X525" s="48">
        <v>524</v>
      </c>
      <c r="Y525" s="49">
        <v>0.83671874999999996</v>
      </c>
    </row>
    <row r="526" spans="1:25" ht="15.75" customHeight="1" x14ac:dyDescent="0.3">
      <c r="A526" s="42" t="s">
        <v>6386</v>
      </c>
      <c r="B526" s="42" t="s">
        <v>8022</v>
      </c>
      <c r="C526" s="42" t="s">
        <v>48</v>
      </c>
      <c r="D526" s="46">
        <v>79</v>
      </c>
      <c r="E526" s="44" t="s">
        <v>8021</v>
      </c>
      <c r="F526" s="45">
        <f t="shared" ca="1" si="68"/>
        <v>40.881680032026885</v>
      </c>
      <c r="G526" s="45" t="str">
        <f t="shared" ca="1" si="69"/>
        <v>41-50</v>
      </c>
      <c r="H526" s="42" t="s">
        <v>519</v>
      </c>
      <c r="I526" s="42" t="s">
        <v>84</v>
      </c>
      <c r="J526" s="42" t="s">
        <v>66</v>
      </c>
      <c r="K526" s="42" t="s">
        <v>44</v>
      </c>
      <c r="L526" s="42" t="s">
        <v>45</v>
      </c>
      <c r="M526" s="46">
        <v>8</v>
      </c>
      <c r="N526" s="42" t="s">
        <v>8020</v>
      </c>
      <c r="O526" s="46">
        <v>3155</v>
      </c>
      <c r="P526" s="42" t="s">
        <v>6422</v>
      </c>
      <c r="Q526" s="42" t="s">
        <v>6401</v>
      </c>
      <c r="R526" s="46">
        <v>7</v>
      </c>
      <c r="S526" s="47">
        <f t="shared" ca="1" si="70"/>
        <v>0.54</v>
      </c>
      <c r="T526" s="47">
        <f t="shared" ca="1" si="71"/>
        <v>0.67500000000000004</v>
      </c>
      <c r="U526" s="47">
        <f t="shared" ca="1" si="72"/>
        <v>0.67500000000000004</v>
      </c>
      <c r="V526" s="47">
        <f t="shared" ca="1" si="73"/>
        <v>0.67500000000000004</v>
      </c>
      <c r="W526" s="47">
        <f>RANK(Y526,Y1:Y1001,0)</f>
        <v>524</v>
      </c>
      <c r="X526" s="48">
        <v>524</v>
      </c>
      <c r="Y526" s="49">
        <v>0.83671874999999996</v>
      </c>
    </row>
    <row r="527" spans="1:25" ht="15.75" customHeight="1" x14ac:dyDescent="0.3">
      <c r="A527" s="42" t="s">
        <v>8019</v>
      </c>
      <c r="B527" s="42" t="s">
        <v>8018</v>
      </c>
      <c r="C527" s="42" t="s">
        <v>48</v>
      </c>
      <c r="D527" s="46">
        <v>11</v>
      </c>
      <c r="E527" s="44" t="s">
        <v>8017</v>
      </c>
      <c r="F527" s="45">
        <f t="shared" ca="1" si="68"/>
        <v>67.120036196410439</v>
      </c>
      <c r="G527" s="45" t="str">
        <f t="shared" ca="1" si="69"/>
        <v>61-70</v>
      </c>
      <c r="H527" s="42" t="s">
        <v>425</v>
      </c>
      <c r="I527" s="42" t="s">
        <v>138</v>
      </c>
      <c r="J527" s="42" t="s">
        <v>66</v>
      </c>
      <c r="K527" s="42" t="s">
        <v>44</v>
      </c>
      <c r="L527" s="42" t="s">
        <v>45</v>
      </c>
      <c r="M527" s="46">
        <v>13</v>
      </c>
      <c r="N527" s="42" t="s">
        <v>8016</v>
      </c>
      <c r="O527" s="46">
        <v>3078</v>
      </c>
      <c r="P527" s="42" t="s">
        <v>6422</v>
      </c>
      <c r="Q527" s="42" t="s">
        <v>6401</v>
      </c>
      <c r="R527" s="46">
        <v>10</v>
      </c>
      <c r="S527" s="47">
        <f t="shared" ca="1" si="70"/>
        <v>0.47</v>
      </c>
      <c r="T527" s="47">
        <f t="shared" ca="1" si="71"/>
        <v>0.58749999999999991</v>
      </c>
      <c r="U527" s="47">
        <f t="shared" ca="1" si="72"/>
        <v>0.73437499999999989</v>
      </c>
      <c r="V527" s="47">
        <f t="shared" ca="1" si="73"/>
        <v>0.73437499999999989</v>
      </c>
      <c r="W527" s="47">
        <f>RANK(Y527,Y1:Y1001,0)</f>
        <v>526</v>
      </c>
      <c r="X527" s="48">
        <v>526</v>
      </c>
      <c r="Y527" s="49">
        <v>0.83299999999999996</v>
      </c>
    </row>
    <row r="528" spans="1:25" ht="15.75" customHeight="1" x14ac:dyDescent="0.3">
      <c r="A528" s="42" t="s">
        <v>8015</v>
      </c>
      <c r="B528" s="42" t="s">
        <v>8014</v>
      </c>
      <c r="C528" s="42" t="s">
        <v>40</v>
      </c>
      <c r="D528" s="46">
        <v>26</v>
      </c>
      <c r="E528" s="44" t="s">
        <v>8013</v>
      </c>
      <c r="F528" s="45">
        <f t="shared" ca="1" si="68"/>
        <v>56.451543045725515</v>
      </c>
      <c r="G528" s="45" t="str">
        <f t="shared" ca="1" si="69"/>
        <v>51-60</v>
      </c>
      <c r="H528" s="51"/>
      <c r="I528" s="42" t="s">
        <v>50</v>
      </c>
      <c r="J528" s="42" t="s">
        <v>43</v>
      </c>
      <c r="K528" s="42" t="s">
        <v>44</v>
      </c>
      <c r="L528" s="42" t="s">
        <v>45</v>
      </c>
      <c r="M528" s="46">
        <v>14</v>
      </c>
      <c r="N528" s="42" t="s">
        <v>8012</v>
      </c>
      <c r="O528" s="46">
        <v>3103</v>
      </c>
      <c r="P528" s="42" t="s">
        <v>6422</v>
      </c>
      <c r="Q528" s="42" t="s">
        <v>6401</v>
      </c>
      <c r="R528" s="46">
        <v>12</v>
      </c>
      <c r="S528" s="47">
        <f t="shared" ca="1" si="70"/>
        <v>0.51</v>
      </c>
      <c r="T528" s="47">
        <f t="shared" ca="1" si="71"/>
        <v>0.63749999999999996</v>
      </c>
      <c r="U528" s="47">
        <f t="shared" ca="1" si="72"/>
        <v>0.796875</v>
      </c>
      <c r="V528" s="47">
        <f t="shared" ca="1" si="73"/>
        <v>0.67734375000000002</v>
      </c>
      <c r="W528" s="47">
        <f>RANK(Y528,Y1:Y1001,0)</f>
        <v>526</v>
      </c>
      <c r="X528" s="48">
        <v>526</v>
      </c>
      <c r="Y528" s="49">
        <v>0.83299999999999996</v>
      </c>
    </row>
    <row r="529" spans="1:25" ht="15.75" customHeight="1" x14ac:dyDescent="0.3">
      <c r="A529" s="42" t="s">
        <v>8011</v>
      </c>
      <c r="B529" s="42" t="s">
        <v>8010</v>
      </c>
      <c r="C529" s="42" t="s">
        <v>48</v>
      </c>
      <c r="D529" s="46">
        <v>97</v>
      </c>
      <c r="E529" s="44" t="s">
        <v>8009</v>
      </c>
      <c r="F529" s="45">
        <f t="shared" ca="1" si="68"/>
        <v>67.91455674435565</v>
      </c>
      <c r="G529" s="45" t="str">
        <f t="shared" ca="1" si="69"/>
        <v>61-70</v>
      </c>
      <c r="H529" s="42" t="s">
        <v>1814</v>
      </c>
      <c r="I529" s="42" t="s">
        <v>50</v>
      </c>
      <c r="J529" s="42" t="s">
        <v>62</v>
      </c>
      <c r="K529" s="42" t="s">
        <v>44</v>
      </c>
      <c r="L529" s="42" t="s">
        <v>57</v>
      </c>
      <c r="M529" s="46">
        <v>13</v>
      </c>
      <c r="N529" s="42" t="s">
        <v>8008</v>
      </c>
      <c r="O529" s="46">
        <v>3190</v>
      </c>
      <c r="P529" s="42" t="s">
        <v>6422</v>
      </c>
      <c r="Q529" s="42" t="s">
        <v>6401</v>
      </c>
      <c r="R529" s="46">
        <v>8</v>
      </c>
      <c r="S529" s="47">
        <f t="shared" ca="1" si="70"/>
        <v>0.71</v>
      </c>
      <c r="T529" s="47">
        <f t="shared" ca="1" si="71"/>
        <v>0.71</v>
      </c>
      <c r="U529" s="47">
        <f t="shared" ca="1" si="72"/>
        <v>0.88749999999999996</v>
      </c>
      <c r="V529" s="47">
        <f t="shared" ca="1" si="73"/>
        <v>0.88749999999999996</v>
      </c>
      <c r="W529" s="47">
        <f>RANK(Y529,Y1:Y1001,0)</f>
        <v>526</v>
      </c>
      <c r="X529" s="48">
        <v>526</v>
      </c>
      <c r="Y529" s="49">
        <v>0.83299999999999996</v>
      </c>
    </row>
    <row r="530" spans="1:25" ht="15.75" customHeight="1" x14ac:dyDescent="0.3">
      <c r="A530" s="42" t="s">
        <v>8007</v>
      </c>
      <c r="B530" s="42" t="s">
        <v>8006</v>
      </c>
      <c r="C530" s="42" t="s">
        <v>40</v>
      </c>
      <c r="D530" s="46">
        <v>59</v>
      </c>
      <c r="E530" s="44" t="s">
        <v>8005</v>
      </c>
      <c r="F530" s="45">
        <f t="shared" ca="1" si="68"/>
        <v>48.807707429287156</v>
      </c>
      <c r="G530" s="45" t="str">
        <f t="shared" ca="1" si="69"/>
        <v>41-50</v>
      </c>
      <c r="H530" s="42" t="s">
        <v>574</v>
      </c>
      <c r="I530" s="42" t="s">
        <v>61</v>
      </c>
      <c r="J530" s="42" t="s">
        <v>66</v>
      </c>
      <c r="K530" s="42" t="s">
        <v>44</v>
      </c>
      <c r="L530" s="42" t="s">
        <v>57</v>
      </c>
      <c r="M530" s="46">
        <v>9</v>
      </c>
      <c r="N530" s="42" t="s">
        <v>8004</v>
      </c>
      <c r="O530" s="46">
        <v>2161</v>
      </c>
      <c r="P530" s="42" t="s">
        <v>6402</v>
      </c>
      <c r="Q530" s="42" t="s">
        <v>6401</v>
      </c>
      <c r="R530" s="46">
        <v>9</v>
      </c>
      <c r="S530" s="47">
        <f t="shared" ca="1" si="70"/>
        <v>0.95</v>
      </c>
      <c r="T530" s="47">
        <f t="shared" ca="1" si="71"/>
        <v>0.95</v>
      </c>
      <c r="U530" s="47">
        <f t="shared" ca="1" si="72"/>
        <v>1.1875</v>
      </c>
      <c r="V530" s="47">
        <f t="shared" ca="1" si="73"/>
        <v>1.1875</v>
      </c>
      <c r="W530" s="47">
        <f>RANK(Y530,Y1:Y1001,0)</f>
        <v>529</v>
      </c>
      <c r="X530" s="48">
        <v>529</v>
      </c>
      <c r="Y530" s="49">
        <v>0.83</v>
      </c>
    </row>
    <row r="531" spans="1:25" ht="15.75" customHeight="1" x14ac:dyDescent="0.3">
      <c r="A531" s="42" t="s">
        <v>8003</v>
      </c>
      <c r="B531" s="42" t="s">
        <v>1634</v>
      </c>
      <c r="C531" s="42" t="s">
        <v>40</v>
      </c>
      <c r="D531" s="46">
        <v>56</v>
      </c>
      <c r="E531" s="50">
        <v>26848</v>
      </c>
      <c r="F531" s="45">
        <f t="shared" ca="1" si="68"/>
        <v>47.791269073122777</v>
      </c>
      <c r="G531" s="45" t="str">
        <f t="shared" ca="1" si="69"/>
        <v>41-50</v>
      </c>
      <c r="H531" s="42" t="s">
        <v>2392</v>
      </c>
      <c r="I531" s="42" t="s">
        <v>56</v>
      </c>
      <c r="J531" s="42" t="s">
        <v>66</v>
      </c>
      <c r="K531" s="42" t="s">
        <v>44</v>
      </c>
      <c r="L531" s="42" t="s">
        <v>57</v>
      </c>
      <c r="M531" s="46">
        <v>19</v>
      </c>
      <c r="N531" s="42" t="s">
        <v>8002</v>
      </c>
      <c r="O531" s="46">
        <v>2120</v>
      </c>
      <c r="P531" s="42" t="s">
        <v>6402</v>
      </c>
      <c r="Q531" s="42" t="s">
        <v>6401</v>
      </c>
      <c r="R531" s="46">
        <v>11</v>
      </c>
      <c r="S531" s="47">
        <f t="shared" ca="1" si="70"/>
        <v>0.8</v>
      </c>
      <c r="T531" s="47">
        <f t="shared" ca="1" si="71"/>
        <v>0.8</v>
      </c>
      <c r="U531" s="47">
        <f t="shared" ca="1" si="72"/>
        <v>1</v>
      </c>
      <c r="V531" s="47">
        <f t="shared" ca="1" si="73"/>
        <v>1</v>
      </c>
      <c r="W531" s="47">
        <f>RANK(Y531,Y1:Y1001,0)</f>
        <v>530</v>
      </c>
      <c r="X531" s="48">
        <v>530</v>
      </c>
      <c r="Y531" s="49">
        <v>0.8287500000000001</v>
      </c>
    </row>
    <row r="532" spans="1:25" ht="15.75" customHeight="1" x14ac:dyDescent="0.3">
      <c r="A532" s="42" t="s">
        <v>8001</v>
      </c>
      <c r="B532" s="42" t="s">
        <v>8000</v>
      </c>
      <c r="C532" s="42" t="s">
        <v>40</v>
      </c>
      <c r="D532" s="46">
        <v>18</v>
      </c>
      <c r="E532" s="44" t="s">
        <v>7999</v>
      </c>
      <c r="F532" s="45">
        <f t="shared" ca="1" si="68"/>
        <v>22.311817018328252</v>
      </c>
      <c r="G532" s="45" t="str">
        <f t="shared" ca="1" si="69"/>
        <v>21-30</v>
      </c>
      <c r="H532" s="42" t="s">
        <v>144</v>
      </c>
      <c r="I532" s="42" t="s">
        <v>61</v>
      </c>
      <c r="J532" s="42" t="s">
        <v>43</v>
      </c>
      <c r="K532" s="42" t="s">
        <v>44</v>
      </c>
      <c r="L532" s="42" t="s">
        <v>57</v>
      </c>
      <c r="M532" s="46">
        <v>12</v>
      </c>
      <c r="N532" s="42" t="s">
        <v>7998</v>
      </c>
      <c r="O532" s="46">
        <v>2323</v>
      </c>
      <c r="P532" s="42" t="s">
        <v>6402</v>
      </c>
      <c r="Q532" s="42" t="s">
        <v>6401</v>
      </c>
      <c r="R532" s="46">
        <v>4</v>
      </c>
      <c r="S532" s="47">
        <f t="shared" ca="1" si="70"/>
        <v>0.64</v>
      </c>
      <c r="T532" s="47">
        <f t="shared" ca="1" si="71"/>
        <v>0.64</v>
      </c>
      <c r="U532" s="47">
        <f t="shared" ca="1" si="72"/>
        <v>0.64</v>
      </c>
      <c r="V532" s="47">
        <f t="shared" ca="1" si="73"/>
        <v>0.54400000000000004</v>
      </c>
      <c r="W532" s="47">
        <f>RANK(Y532,Y1:Y1001,0)</f>
        <v>530</v>
      </c>
      <c r="X532" s="48">
        <v>530</v>
      </c>
      <c r="Y532" s="49">
        <v>0.8287500000000001</v>
      </c>
    </row>
    <row r="533" spans="1:25" ht="15.75" customHeight="1" x14ac:dyDescent="0.3">
      <c r="A533" s="42" t="s">
        <v>7997</v>
      </c>
      <c r="B533" s="51"/>
      <c r="C533" s="42" t="s">
        <v>40</v>
      </c>
      <c r="D533" s="46">
        <v>71</v>
      </c>
      <c r="E533" s="44" t="s">
        <v>7996</v>
      </c>
      <c r="F533" s="45">
        <f t="shared" ca="1" si="68"/>
        <v>39.585789621067981</v>
      </c>
      <c r="G533" s="45" t="str">
        <f t="shared" ca="1" si="69"/>
        <v>31-40</v>
      </c>
      <c r="H533" s="42" t="s">
        <v>212</v>
      </c>
      <c r="I533" s="42" t="s">
        <v>50</v>
      </c>
      <c r="J533" s="42" t="s">
        <v>43</v>
      </c>
      <c r="K533" s="42" t="s">
        <v>44</v>
      </c>
      <c r="L533" s="42" t="s">
        <v>45</v>
      </c>
      <c r="M533" s="46">
        <v>9</v>
      </c>
      <c r="N533" s="42" t="s">
        <v>7995</v>
      </c>
      <c r="O533" s="46">
        <v>2144</v>
      </c>
      <c r="P533" s="42" t="s">
        <v>6402</v>
      </c>
      <c r="Q533" s="42" t="s">
        <v>6401</v>
      </c>
      <c r="R533" s="46">
        <v>6</v>
      </c>
      <c r="S533" s="47">
        <f t="shared" ca="1" si="70"/>
        <v>1.07</v>
      </c>
      <c r="T533" s="47">
        <f t="shared" ca="1" si="71"/>
        <v>1.3375000000000001</v>
      </c>
      <c r="U533" s="47">
        <f t="shared" ca="1" si="72"/>
        <v>1.3375000000000001</v>
      </c>
      <c r="V533" s="47">
        <f t="shared" ca="1" si="73"/>
        <v>1.1368750000000001</v>
      </c>
      <c r="W533" s="47">
        <f>RANK(Y533,Y1:Y1001,0)</f>
        <v>530</v>
      </c>
      <c r="X533" s="48">
        <v>530</v>
      </c>
      <c r="Y533" s="49">
        <v>0.8287500000000001</v>
      </c>
    </row>
    <row r="534" spans="1:25" ht="15.75" customHeight="1" x14ac:dyDescent="0.3">
      <c r="A534" s="42" t="s">
        <v>4148</v>
      </c>
      <c r="B534" s="42" t="s">
        <v>399</v>
      </c>
      <c r="C534" s="42" t="s">
        <v>48</v>
      </c>
      <c r="D534" s="46">
        <v>61</v>
      </c>
      <c r="E534" s="44" t="s">
        <v>7994</v>
      </c>
      <c r="F534" s="45">
        <f t="shared" ca="1" si="68"/>
        <v>35.259762223807705</v>
      </c>
      <c r="G534" s="45" t="str">
        <f t="shared" ca="1" si="69"/>
        <v>31-40</v>
      </c>
      <c r="H534" s="42" t="s">
        <v>218</v>
      </c>
      <c r="I534" s="42" t="s">
        <v>65</v>
      </c>
      <c r="J534" s="42" t="s">
        <v>43</v>
      </c>
      <c r="K534" s="42" t="s">
        <v>44</v>
      </c>
      <c r="L534" s="42" t="s">
        <v>57</v>
      </c>
      <c r="M534" s="46">
        <v>8</v>
      </c>
      <c r="N534" s="42" t="s">
        <v>7993</v>
      </c>
      <c r="O534" s="46">
        <v>3051</v>
      </c>
      <c r="P534" s="42" t="s">
        <v>6422</v>
      </c>
      <c r="Q534" s="42" t="s">
        <v>6401</v>
      </c>
      <c r="R534" s="46">
        <v>8</v>
      </c>
      <c r="S534" s="47">
        <f t="shared" ca="1" si="70"/>
        <v>0.66</v>
      </c>
      <c r="T534" s="47">
        <f t="shared" ca="1" si="71"/>
        <v>0.66</v>
      </c>
      <c r="U534" s="47">
        <f t="shared" ca="1" si="72"/>
        <v>0.66</v>
      </c>
      <c r="V534" s="47">
        <f t="shared" ca="1" si="73"/>
        <v>0.56100000000000005</v>
      </c>
      <c r="W534" s="47">
        <f>RANK(Y534,Y1:Y1001,0)</f>
        <v>530</v>
      </c>
      <c r="X534" s="48">
        <v>530</v>
      </c>
      <c r="Y534" s="49">
        <v>0.8287500000000001</v>
      </c>
    </row>
    <row r="535" spans="1:25" ht="15.75" customHeight="1" x14ac:dyDescent="0.3">
      <c r="A535" s="42" t="s">
        <v>4523</v>
      </c>
      <c r="B535" s="42" t="s">
        <v>7992</v>
      </c>
      <c r="C535" s="42" t="s">
        <v>48</v>
      </c>
      <c r="D535" s="46">
        <v>55</v>
      </c>
      <c r="E535" s="44" t="s">
        <v>7991</v>
      </c>
      <c r="F535" s="45">
        <f t="shared" ca="1" si="68"/>
        <v>66.040584141615923</v>
      </c>
      <c r="G535" s="45" t="str">
        <f t="shared" ca="1" si="69"/>
        <v>61-70</v>
      </c>
      <c r="H535" s="42" t="s">
        <v>362</v>
      </c>
      <c r="I535" s="42" t="s">
        <v>50</v>
      </c>
      <c r="J535" s="42" t="s">
        <v>43</v>
      </c>
      <c r="K535" s="42" t="s">
        <v>44</v>
      </c>
      <c r="L535" s="42" t="s">
        <v>57</v>
      </c>
      <c r="M535" s="46">
        <v>9</v>
      </c>
      <c r="N535" s="42" t="s">
        <v>7990</v>
      </c>
      <c r="O535" s="46">
        <v>2358</v>
      </c>
      <c r="P535" s="42" t="s">
        <v>6402</v>
      </c>
      <c r="Q535" s="42" t="s">
        <v>6401</v>
      </c>
      <c r="R535" s="46">
        <v>3</v>
      </c>
      <c r="S535" s="47">
        <f t="shared" ca="1" si="70"/>
        <v>0.93</v>
      </c>
      <c r="T535" s="47">
        <f t="shared" ca="1" si="71"/>
        <v>0.93</v>
      </c>
      <c r="U535" s="47">
        <f t="shared" ca="1" si="72"/>
        <v>0.93</v>
      </c>
      <c r="V535" s="47">
        <f t="shared" ca="1" si="73"/>
        <v>0.79049999999999998</v>
      </c>
      <c r="W535" s="47">
        <f>RANK(Y535,Y1:Y1001,0)</f>
        <v>530</v>
      </c>
      <c r="X535" s="48">
        <v>530</v>
      </c>
      <c r="Y535" s="49">
        <v>0.8287500000000001</v>
      </c>
    </row>
    <row r="536" spans="1:25" ht="15.75" customHeight="1" x14ac:dyDescent="0.3">
      <c r="A536" s="42" t="s">
        <v>3888</v>
      </c>
      <c r="B536" s="42" t="s">
        <v>7989</v>
      </c>
      <c r="C536" s="42" t="s">
        <v>48</v>
      </c>
      <c r="D536" s="46">
        <v>62</v>
      </c>
      <c r="E536" s="44" t="s">
        <v>7988</v>
      </c>
      <c r="F536" s="45">
        <f t="shared" ca="1" si="68"/>
        <v>68.383049895040585</v>
      </c>
      <c r="G536" s="45" t="str">
        <f t="shared" ca="1" si="69"/>
        <v>61-70</v>
      </c>
      <c r="H536" s="42" t="s">
        <v>816</v>
      </c>
      <c r="I536" s="42" t="s">
        <v>50</v>
      </c>
      <c r="J536" s="42" t="s">
        <v>66</v>
      </c>
      <c r="K536" s="42" t="s">
        <v>44</v>
      </c>
      <c r="L536" s="42" t="s">
        <v>45</v>
      </c>
      <c r="M536" s="46">
        <v>22</v>
      </c>
      <c r="N536" s="42" t="s">
        <v>7987</v>
      </c>
      <c r="O536" s="46">
        <v>3122</v>
      </c>
      <c r="P536" s="42" t="s">
        <v>6422</v>
      </c>
      <c r="Q536" s="42" t="s">
        <v>6401</v>
      </c>
      <c r="R536" s="46">
        <v>8</v>
      </c>
      <c r="S536" s="47">
        <f t="shared" ca="1" si="70"/>
        <v>0.46</v>
      </c>
      <c r="T536" s="47">
        <f t="shared" ca="1" si="71"/>
        <v>0.57500000000000007</v>
      </c>
      <c r="U536" s="47">
        <f t="shared" ca="1" si="72"/>
        <v>0.57500000000000007</v>
      </c>
      <c r="V536" s="47">
        <f t="shared" ca="1" si="73"/>
        <v>0.57500000000000007</v>
      </c>
      <c r="W536" s="47">
        <f>RANK(Y536,Y1:Y1001,0)</f>
        <v>530</v>
      </c>
      <c r="X536" s="48">
        <v>530</v>
      </c>
      <c r="Y536" s="49">
        <v>0.8287500000000001</v>
      </c>
    </row>
    <row r="537" spans="1:25" ht="15.75" customHeight="1" x14ac:dyDescent="0.3">
      <c r="A537" s="42" t="s">
        <v>2239</v>
      </c>
      <c r="B537" s="42" t="s">
        <v>3872</v>
      </c>
      <c r="C537" s="42" t="s">
        <v>40</v>
      </c>
      <c r="D537" s="46">
        <v>10</v>
      </c>
      <c r="E537" s="44" t="s">
        <v>7986</v>
      </c>
      <c r="F537" s="45">
        <f t="shared" ca="1" si="68"/>
        <v>64.898118388191264</v>
      </c>
      <c r="G537" s="45" t="str">
        <f t="shared" ca="1" si="69"/>
        <v>61-70</v>
      </c>
      <c r="H537" s="42" t="s">
        <v>124</v>
      </c>
      <c r="I537" s="42" t="s">
        <v>50</v>
      </c>
      <c r="J537" s="42" t="s">
        <v>43</v>
      </c>
      <c r="K537" s="42" t="s">
        <v>44</v>
      </c>
      <c r="L537" s="42" t="s">
        <v>45</v>
      </c>
      <c r="M537" s="46">
        <v>17</v>
      </c>
      <c r="N537" s="42" t="s">
        <v>7985</v>
      </c>
      <c r="O537" s="46">
        <v>4074</v>
      </c>
      <c r="P537" s="42" t="s">
        <v>6406</v>
      </c>
      <c r="Q537" s="42" t="s">
        <v>6401</v>
      </c>
      <c r="R537" s="46">
        <v>7</v>
      </c>
      <c r="S537" s="47">
        <f t="shared" ca="1" si="70"/>
        <v>1.01</v>
      </c>
      <c r="T537" s="47">
        <f t="shared" ca="1" si="71"/>
        <v>1.2625</v>
      </c>
      <c r="U537" s="47">
        <f t="shared" ca="1" si="72"/>
        <v>1.2625</v>
      </c>
      <c r="V537" s="47">
        <f t="shared" ca="1" si="73"/>
        <v>1.0731249999999999</v>
      </c>
      <c r="W537" s="47">
        <f>RANK(Y537,Y1:Y1001,0)</f>
        <v>536</v>
      </c>
      <c r="X537" s="48">
        <v>536</v>
      </c>
      <c r="Y537" s="49">
        <v>0.82500000000000007</v>
      </c>
    </row>
    <row r="538" spans="1:25" ht="15.75" customHeight="1" x14ac:dyDescent="0.3">
      <c r="A538" s="42" t="s">
        <v>7984</v>
      </c>
      <c r="B538" s="42" t="s">
        <v>7983</v>
      </c>
      <c r="C538" s="42" t="s">
        <v>48</v>
      </c>
      <c r="D538" s="46">
        <v>16</v>
      </c>
      <c r="E538" s="50">
        <v>28834</v>
      </c>
      <c r="F538" s="45">
        <f t="shared" ref="F538:F569" ca="1" si="74">(NOW()-E538)/365</f>
        <v>42.350173182711814</v>
      </c>
      <c r="G538" s="45" t="str">
        <f t="shared" ref="G538:G569" ca="1" si="75">IF(F538&lt;=10,"0-10",IF(AND(F538&gt;10,F538&lt;=20),"11-20",IF(AND(F538&gt;20,F538&lt;=30),"21-30",IF(AND(F538&gt;30,F538&lt;=40),"31-40",IF(AND(F538&gt;40,F538&lt;=50),"41-50",IF(AND(F538&gt;50,F538&lt;=60),"51-60",IF(AND(F538&gt;60,F538&lt;=70),"61-70",IF(AND(F538&gt;70,F538&lt;=80),"71-80",IF(AND(F538&gt;80,F538&lt;=90),"81-90",IF(F538&gt;90,"91-100"))))))))))</f>
        <v>41-50</v>
      </c>
      <c r="H538" s="42" t="s">
        <v>1005</v>
      </c>
      <c r="I538" s="42" t="s">
        <v>75</v>
      </c>
      <c r="J538" s="42" t="s">
        <v>43</v>
      </c>
      <c r="K538" s="42" t="s">
        <v>44</v>
      </c>
      <c r="L538" s="42" t="s">
        <v>45</v>
      </c>
      <c r="M538" s="46">
        <v>15</v>
      </c>
      <c r="N538" s="42" t="s">
        <v>7982</v>
      </c>
      <c r="O538" s="46">
        <v>2262</v>
      </c>
      <c r="P538" s="42" t="s">
        <v>6402</v>
      </c>
      <c r="Q538" s="42" t="s">
        <v>6401</v>
      </c>
      <c r="R538" s="46">
        <v>6</v>
      </c>
      <c r="S538" s="47">
        <f t="shared" ca="1" si="70"/>
        <v>0.99</v>
      </c>
      <c r="T538" s="47">
        <f t="shared" ca="1" si="71"/>
        <v>1.2375</v>
      </c>
      <c r="U538" s="47">
        <f t="shared" ca="1" si="72"/>
        <v>1.2375</v>
      </c>
      <c r="V538" s="47">
        <f t="shared" ca="1" si="73"/>
        <v>1.0518750000000001</v>
      </c>
      <c r="W538" s="47">
        <f>RANK(Y538,Y1:Y1001,0)</f>
        <v>536</v>
      </c>
      <c r="X538" s="48">
        <v>536</v>
      </c>
      <c r="Y538" s="49">
        <v>0.82500000000000007</v>
      </c>
    </row>
    <row r="539" spans="1:25" ht="15.75" customHeight="1" x14ac:dyDescent="0.3">
      <c r="A539" s="42" t="s">
        <v>7981</v>
      </c>
      <c r="B539" s="42" t="s">
        <v>7980</v>
      </c>
      <c r="C539" s="42" t="s">
        <v>48</v>
      </c>
      <c r="D539" s="46">
        <v>62</v>
      </c>
      <c r="E539" s="44" t="s">
        <v>7979</v>
      </c>
      <c r="F539" s="45">
        <f t="shared" ca="1" si="74"/>
        <v>26.404967703259761</v>
      </c>
      <c r="G539" s="45" t="str">
        <f t="shared" ca="1" si="75"/>
        <v>21-30</v>
      </c>
      <c r="H539" s="42" t="s">
        <v>337</v>
      </c>
      <c r="I539" s="42" t="s">
        <v>42</v>
      </c>
      <c r="J539" s="42" t="s">
        <v>62</v>
      </c>
      <c r="K539" s="42" t="s">
        <v>44</v>
      </c>
      <c r="L539" s="42" t="s">
        <v>57</v>
      </c>
      <c r="M539" s="46">
        <v>15</v>
      </c>
      <c r="N539" s="42" t="s">
        <v>7978</v>
      </c>
      <c r="O539" s="46">
        <v>3028</v>
      </c>
      <c r="P539" s="42" t="s">
        <v>6422</v>
      </c>
      <c r="Q539" s="42" t="s">
        <v>6401</v>
      </c>
      <c r="R539" s="46">
        <v>8</v>
      </c>
      <c r="S539" s="47">
        <f t="shared" ca="1" si="70"/>
        <v>0.97</v>
      </c>
      <c r="T539" s="47">
        <f t="shared" ca="1" si="71"/>
        <v>0.97</v>
      </c>
      <c r="U539" s="47">
        <f t="shared" ca="1" si="72"/>
        <v>0.97</v>
      </c>
      <c r="V539" s="47">
        <f t="shared" ca="1" si="73"/>
        <v>0.97</v>
      </c>
      <c r="W539" s="47">
        <f>RANK(Y539,Y1:Y1001,0)</f>
        <v>536</v>
      </c>
      <c r="X539" s="48">
        <v>536</v>
      </c>
      <c r="Y539" s="49">
        <v>0.82500000000000007</v>
      </c>
    </row>
    <row r="540" spans="1:25" ht="15.75" customHeight="1" x14ac:dyDescent="0.3">
      <c r="A540" s="42" t="s">
        <v>7977</v>
      </c>
      <c r="B540" s="42" t="s">
        <v>7976</v>
      </c>
      <c r="C540" s="42" t="s">
        <v>40</v>
      </c>
      <c r="D540" s="46">
        <v>41</v>
      </c>
      <c r="E540" s="44" t="s">
        <v>7975</v>
      </c>
      <c r="F540" s="45">
        <f t="shared" ca="1" si="74"/>
        <v>42.339214278602228</v>
      </c>
      <c r="G540" s="45" t="str">
        <f t="shared" ca="1" si="75"/>
        <v>41-50</v>
      </c>
      <c r="H540" s="42" t="s">
        <v>590</v>
      </c>
      <c r="I540" s="42" t="s">
        <v>84</v>
      </c>
      <c r="J540" s="42" t="s">
        <v>66</v>
      </c>
      <c r="K540" s="42" t="s">
        <v>44</v>
      </c>
      <c r="L540" s="42" t="s">
        <v>57</v>
      </c>
      <c r="M540" s="46">
        <v>15</v>
      </c>
      <c r="N540" s="42" t="s">
        <v>7974</v>
      </c>
      <c r="O540" s="46">
        <v>3185</v>
      </c>
      <c r="P540" s="42" t="s">
        <v>6422</v>
      </c>
      <c r="Q540" s="42" t="s">
        <v>6401</v>
      </c>
      <c r="R540" s="46">
        <v>7</v>
      </c>
      <c r="S540" s="47">
        <f t="shared" ca="1" si="70"/>
        <v>0.53</v>
      </c>
      <c r="T540" s="47">
        <f t="shared" ca="1" si="71"/>
        <v>0.53</v>
      </c>
      <c r="U540" s="47">
        <f t="shared" ca="1" si="72"/>
        <v>0.53</v>
      </c>
      <c r="V540" s="47">
        <f t="shared" ca="1" si="73"/>
        <v>0.53</v>
      </c>
      <c r="W540" s="47">
        <f>RANK(Y540,Y1:Y1001,0)</f>
        <v>536</v>
      </c>
      <c r="X540" s="48">
        <v>536</v>
      </c>
      <c r="Y540" s="49">
        <v>0.82500000000000007</v>
      </c>
    </row>
    <row r="541" spans="1:25" ht="15.75" customHeight="1" x14ac:dyDescent="0.3">
      <c r="A541" s="42" t="s">
        <v>7973</v>
      </c>
      <c r="B541" s="42" t="s">
        <v>7972</v>
      </c>
      <c r="C541" s="42" t="s">
        <v>40</v>
      </c>
      <c r="D541" s="46">
        <v>37</v>
      </c>
      <c r="E541" s="44" t="s">
        <v>7971</v>
      </c>
      <c r="F541" s="45">
        <f t="shared" ca="1" si="74"/>
        <v>23.366611538876199</v>
      </c>
      <c r="G541" s="45" t="str">
        <f t="shared" ca="1" si="75"/>
        <v>21-30</v>
      </c>
      <c r="H541" s="42" t="s">
        <v>121</v>
      </c>
      <c r="I541" s="42" t="s">
        <v>84</v>
      </c>
      <c r="J541" s="42" t="s">
        <v>43</v>
      </c>
      <c r="K541" s="42" t="s">
        <v>44</v>
      </c>
      <c r="L541" s="42" t="s">
        <v>57</v>
      </c>
      <c r="M541" s="46">
        <v>7</v>
      </c>
      <c r="N541" s="42" t="s">
        <v>7970</v>
      </c>
      <c r="O541" s="46">
        <v>2217</v>
      </c>
      <c r="P541" s="42" t="s">
        <v>6402</v>
      </c>
      <c r="Q541" s="42" t="s">
        <v>6401</v>
      </c>
      <c r="R541" s="46">
        <v>12</v>
      </c>
      <c r="S541" s="47">
        <f t="shared" ca="1" si="70"/>
        <v>0.42</v>
      </c>
      <c r="T541" s="47">
        <f t="shared" ca="1" si="71"/>
        <v>0.42</v>
      </c>
      <c r="U541" s="47">
        <f t="shared" ca="1" si="72"/>
        <v>0.52500000000000002</v>
      </c>
      <c r="V541" s="47">
        <f t="shared" ca="1" si="73"/>
        <v>0.44624999999999998</v>
      </c>
      <c r="W541" s="47">
        <f>RANK(Y541,Y1:Y1001,0)</f>
        <v>536</v>
      </c>
      <c r="X541" s="48">
        <v>536</v>
      </c>
      <c r="Y541" s="49">
        <v>0.82500000000000007</v>
      </c>
    </row>
    <row r="542" spans="1:25" ht="15.75" customHeight="1" x14ac:dyDescent="0.3">
      <c r="A542" s="42" t="s">
        <v>1479</v>
      </c>
      <c r="B542" s="42" t="s">
        <v>7969</v>
      </c>
      <c r="C542" s="42" t="s">
        <v>48</v>
      </c>
      <c r="D542" s="46">
        <v>80</v>
      </c>
      <c r="E542" s="44" t="s">
        <v>7968</v>
      </c>
      <c r="F542" s="45">
        <f t="shared" ca="1" si="74"/>
        <v>55.994008799150173</v>
      </c>
      <c r="G542" s="45" t="str">
        <f t="shared" ca="1" si="75"/>
        <v>51-60</v>
      </c>
      <c r="H542" s="42" t="s">
        <v>301</v>
      </c>
      <c r="I542" s="42" t="s">
        <v>84</v>
      </c>
      <c r="J542" s="42" t="s">
        <v>66</v>
      </c>
      <c r="K542" s="42" t="s">
        <v>44</v>
      </c>
      <c r="L542" s="42" t="s">
        <v>57</v>
      </c>
      <c r="M542" s="46">
        <v>5</v>
      </c>
      <c r="N542" s="42" t="s">
        <v>7967</v>
      </c>
      <c r="O542" s="46">
        <v>2046</v>
      </c>
      <c r="P542" s="42" t="s">
        <v>6402</v>
      </c>
      <c r="Q542" s="42" t="s">
        <v>6401</v>
      </c>
      <c r="R542" s="46">
        <v>10</v>
      </c>
      <c r="S542" s="47">
        <f t="shared" ca="1" si="70"/>
        <v>0.78</v>
      </c>
      <c r="T542" s="47">
        <f t="shared" ca="1" si="71"/>
        <v>0.78</v>
      </c>
      <c r="U542" s="47">
        <f t="shared" ca="1" si="72"/>
        <v>0.97500000000000009</v>
      </c>
      <c r="V542" s="47">
        <f t="shared" ca="1" si="73"/>
        <v>0.97500000000000009</v>
      </c>
      <c r="W542" s="47">
        <f>RANK(Y542,Y1:Y1001,0)</f>
        <v>536</v>
      </c>
      <c r="X542" s="48">
        <v>536</v>
      </c>
      <c r="Y542" s="49">
        <v>0.82500000000000007</v>
      </c>
    </row>
    <row r="543" spans="1:25" ht="15.75" customHeight="1" x14ac:dyDescent="0.3">
      <c r="A543" s="42" t="s">
        <v>7966</v>
      </c>
      <c r="B543" s="42" t="s">
        <v>7965</v>
      </c>
      <c r="C543" s="42" t="s">
        <v>40</v>
      </c>
      <c r="D543" s="46">
        <v>78</v>
      </c>
      <c r="E543" s="44" t="s">
        <v>7964</v>
      </c>
      <c r="F543" s="45">
        <f t="shared" ca="1" si="74"/>
        <v>44.558392360794009</v>
      </c>
      <c r="G543" s="45" t="str">
        <f t="shared" ca="1" si="75"/>
        <v>41-50</v>
      </c>
      <c r="H543" s="42" t="s">
        <v>253</v>
      </c>
      <c r="I543" s="42" t="s">
        <v>84</v>
      </c>
      <c r="J543" s="42" t="s">
        <v>62</v>
      </c>
      <c r="K543" s="42" t="s">
        <v>44</v>
      </c>
      <c r="L543" s="42" t="s">
        <v>57</v>
      </c>
      <c r="M543" s="46">
        <v>13</v>
      </c>
      <c r="N543" s="42" t="s">
        <v>7963</v>
      </c>
      <c r="O543" s="46">
        <v>4352</v>
      </c>
      <c r="P543" s="42" t="s">
        <v>6406</v>
      </c>
      <c r="Q543" s="42" t="s">
        <v>6401</v>
      </c>
      <c r="R543" s="46">
        <v>5</v>
      </c>
      <c r="S543" s="47">
        <f t="shared" ca="1" si="70"/>
        <v>0.92</v>
      </c>
      <c r="T543" s="47">
        <f t="shared" ca="1" si="71"/>
        <v>0.92</v>
      </c>
      <c r="U543" s="47">
        <f t="shared" ca="1" si="72"/>
        <v>0.92</v>
      </c>
      <c r="V543" s="47">
        <f t="shared" ca="1" si="73"/>
        <v>0.92</v>
      </c>
      <c r="W543" s="47">
        <f>RANK(Y543,Y1:Y1001,0)</f>
        <v>536</v>
      </c>
      <c r="X543" s="48">
        <v>536</v>
      </c>
      <c r="Y543" s="49">
        <v>0.82500000000000007</v>
      </c>
    </row>
    <row r="544" spans="1:25" ht="15.75" customHeight="1" x14ac:dyDescent="0.3">
      <c r="A544" s="42" t="s">
        <v>7962</v>
      </c>
      <c r="B544" s="42" t="s">
        <v>7961</v>
      </c>
      <c r="C544" s="42" t="s">
        <v>40</v>
      </c>
      <c r="D544" s="46">
        <v>10</v>
      </c>
      <c r="E544" s="50">
        <v>27492</v>
      </c>
      <c r="F544" s="45">
        <f t="shared" ca="1" si="74"/>
        <v>46.026885511478937</v>
      </c>
      <c r="G544" s="45" t="str">
        <f t="shared" ca="1" si="75"/>
        <v>41-50</v>
      </c>
      <c r="H544" s="42" t="s">
        <v>1382</v>
      </c>
      <c r="I544" s="42" t="s">
        <v>50</v>
      </c>
      <c r="J544" s="42" t="s">
        <v>62</v>
      </c>
      <c r="K544" s="42" t="s">
        <v>44</v>
      </c>
      <c r="L544" s="42" t="s">
        <v>57</v>
      </c>
      <c r="M544" s="46">
        <v>16</v>
      </c>
      <c r="N544" s="42" t="s">
        <v>7960</v>
      </c>
      <c r="O544" s="46">
        <v>2168</v>
      </c>
      <c r="P544" s="42" t="s">
        <v>6402</v>
      </c>
      <c r="Q544" s="42" t="s">
        <v>6401</v>
      </c>
      <c r="R544" s="46">
        <v>9</v>
      </c>
      <c r="S544" s="47">
        <f t="shared" ca="1" si="70"/>
        <v>0.44</v>
      </c>
      <c r="T544" s="47">
        <f t="shared" ca="1" si="71"/>
        <v>0.44</v>
      </c>
      <c r="U544" s="47">
        <f t="shared" ca="1" si="72"/>
        <v>0.55000000000000004</v>
      </c>
      <c r="V544" s="47">
        <f t="shared" ca="1" si="73"/>
        <v>0.55000000000000004</v>
      </c>
      <c r="W544" s="47">
        <f>RANK(Y544,Y1:Y1001,0)</f>
        <v>536</v>
      </c>
      <c r="X544" s="48">
        <v>536</v>
      </c>
      <c r="Y544" s="49">
        <v>0.82500000000000007</v>
      </c>
    </row>
    <row r="545" spans="1:25" ht="15.75" customHeight="1" x14ac:dyDescent="0.3">
      <c r="A545" s="42" t="s">
        <v>7959</v>
      </c>
      <c r="B545" s="42" t="s">
        <v>7958</v>
      </c>
      <c r="C545" s="42" t="s">
        <v>48</v>
      </c>
      <c r="D545" s="46">
        <v>68</v>
      </c>
      <c r="E545" s="44" t="s">
        <v>7957</v>
      </c>
      <c r="F545" s="45">
        <f t="shared" ca="1" si="74"/>
        <v>70.396748525177571</v>
      </c>
      <c r="G545" s="45" t="str">
        <f t="shared" ca="1" si="75"/>
        <v>71-80</v>
      </c>
      <c r="H545" s="42" t="s">
        <v>209</v>
      </c>
      <c r="I545" s="42" t="s">
        <v>84</v>
      </c>
      <c r="J545" s="42" t="s">
        <v>43</v>
      </c>
      <c r="K545" s="42" t="s">
        <v>44</v>
      </c>
      <c r="L545" s="42" t="s">
        <v>57</v>
      </c>
      <c r="M545" s="46">
        <v>8</v>
      </c>
      <c r="N545" s="42" t="s">
        <v>7956</v>
      </c>
      <c r="O545" s="46">
        <v>2444</v>
      </c>
      <c r="P545" s="42" t="s">
        <v>6402</v>
      </c>
      <c r="Q545" s="42" t="s">
        <v>6401</v>
      </c>
      <c r="R545" s="46">
        <v>7</v>
      </c>
      <c r="S545" s="47">
        <f t="shared" ca="1" si="70"/>
        <v>0.82</v>
      </c>
      <c r="T545" s="47">
        <f t="shared" ca="1" si="71"/>
        <v>0.82</v>
      </c>
      <c r="U545" s="47">
        <f t="shared" ca="1" si="72"/>
        <v>0.82</v>
      </c>
      <c r="V545" s="47">
        <f t="shared" ca="1" si="73"/>
        <v>0.69699999999999995</v>
      </c>
      <c r="W545" s="47">
        <f>RANK(Y545,Y1:Y1001,0)</f>
        <v>544</v>
      </c>
      <c r="X545" s="48">
        <v>544</v>
      </c>
      <c r="Y545" s="49">
        <v>0.82450000000000001</v>
      </c>
    </row>
    <row r="546" spans="1:25" ht="15.75" customHeight="1" x14ac:dyDescent="0.3">
      <c r="A546" s="42" t="s">
        <v>2247</v>
      </c>
      <c r="B546" s="42" t="s">
        <v>7955</v>
      </c>
      <c r="C546" s="42" t="s">
        <v>48</v>
      </c>
      <c r="D546" s="46">
        <v>60</v>
      </c>
      <c r="E546" s="44" t="s">
        <v>7954</v>
      </c>
      <c r="F546" s="45">
        <f t="shared" ca="1" si="74"/>
        <v>23.141954004629621</v>
      </c>
      <c r="G546" s="45" t="str">
        <f t="shared" ca="1" si="75"/>
        <v>21-30</v>
      </c>
      <c r="H546" s="42" t="s">
        <v>390</v>
      </c>
      <c r="I546" s="42" t="s">
        <v>84</v>
      </c>
      <c r="J546" s="42" t="s">
        <v>66</v>
      </c>
      <c r="K546" s="42" t="s">
        <v>44</v>
      </c>
      <c r="L546" s="42" t="s">
        <v>45</v>
      </c>
      <c r="M546" s="46">
        <v>2</v>
      </c>
      <c r="N546" s="42" t="s">
        <v>7953</v>
      </c>
      <c r="O546" s="46">
        <v>3200</v>
      </c>
      <c r="P546" s="42" t="s">
        <v>6422</v>
      </c>
      <c r="Q546" s="42" t="s">
        <v>6401</v>
      </c>
      <c r="R546" s="46">
        <v>6</v>
      </c>
      <c r="S546" s="47">
        <f t="shared" ca="1" si="70"/>
        <v>0.93</v>
      </c>
      <c r="T546" s="47">
        <f t="shared" ca="1" si="71"/>
        <v>1.1625000000000001</v>
      </c>
      <c r="U546" s="47">
        <f t="shared" ca="1" si="72"/>
        <v>1.1625000000000001</v>
      </c>
      <c r="V546" s="47">
        <f t="shared" ca="1" si="73"/>
        <v>1.1625000000000001</v>
      </c>
      <c r="W546" s="47">
        <f>RANK(Y546,Y1:Y1001,0)</f>
        <v>544</v>
      </c>
      <c r="X546" s="48">
        <v>544</v>
      </c>
      <c r="Y546" s="49">
        <v>0.82450000000000001</v>
      </c>
    </row>
    <row r="547" spans="1:25" ht="15.75" customHeight="1" x14ac:dyDescent="0.3">
      <c r="A547" s="42" t="s">
        <v>3251</v>
      </c>
      <c r="B547" s="42" t="s">
        <v>7952</v>
      </c>
      <c r="C547" s="42" t="s">
        <v>40</v>
      </c>
      <c r="D547" s="46">
        <v>0</v>
      </c>
      <c r="E547" s="44" t="s">
        <v>7951</v>
      </c>
      <c r="F547" s="45">
        <f t="shared" ca="1" si="74"/>
        <v>43.79674852517757</v>
      </c>
      <c r="G547" s="45" t="str">
        <f t="shared" ca="1" si="75"/>
        <v>41-50</v>
      </c>
      <c r="H547" s="42" t="s">
        <v>170</v>
      </c>
      <c r="I547" s="42" t="s">
        <v>42</v>
      </c>
      <c r="J547" s="42" t="s">
        <v>43</v>
      </c>
      <c r="K547" s="42" t="s">
        <v>44</v>
      </c>
      <c r="L547" s="42" t="s">
        <v>57</v>
      </c>
      <c r="M547" s="46">
        <v>13</v>
      </c>
      <c r="N547" s="42" t="s">
        <v>7950</v>
      </c>
      <c r="O547" s="46">
        <v>2111</v>
      </c>
      <c r="P547" s="42" t="s">
        <v>6402</v>
      </c>
      <c r="Q547" s="42" t="s">
        <v>6401</v>
      </c>
      <c r="R547" s="46">
        <v>12</v>
      </c>
      <c r="S547" s="47">
        <f t="shared" ca="1" si="70"/>
        <v>0.88</v>
      </c>
      <c r="T547" s="47">
        <f t="shared" ca="1" si="71"/>
        <v>0.88</v>
      </c>
      <c r="U547" s="47">
        <f t="shared" ca="1" si="72"/>
        <v>1.1000000000000001</v>
      </c>
      <c r="V547" s="47">
        <f t="shared" ca="1" si="73"/>
        <v>0.93500000000000005</v>
      </c>
      <c r="W547" s="47">
        <f>RANK(Y547,Y1:Y1001,0)</f>
        <v>546</v>
      </c>
      <c r="X547" s="48">
        <v>546</v>
      </c>
      <c r="Y547" s="49">
        <v>0.82343749999999993</v>
      </c>
    </row>
    <row r="548" spans="1:25" ht="15.75" customHeight="1" x14ac:dyDescent="0.3">
      <c r="A548" s="42" t="s">
        <v>244</v>
      </c>
      <c r="B548" s="42" t="s">
        <v>7338</v>
      </c>
      <c r="C548" s="42" t="s">
        <v>40</v>
      </c>
      <c r="D548" s="46">
        <v>99</v>
      </c>
      <c r="E548" s="44" t="s">
        <v>7949</v>
      </c>
      <c r="F548" s="45">
        <f t="shared" ca="1" si="74"/>
        <v>48.974830716958387</v>
      </c>
      <c r="G548" s="45" t="str">
        <f t="shared" ca="1" si="75"/>
        <v>41-50</v>
      </c>
      <c r="H548" s="42" t="s">
        <v>173</v>
      </c>
      <c r="I548" s="42" t="s">
        <v>50</v>
      </c>
      <c r="J548" s="42" t="s">
        <v>43</v>
      </c>
      <c r="K548" s="42" t="s">
        <v>44</v>
      </c>
      <c r="L548" s="42" t="s">
        <v>57</v>
      </c>
      <c r="M548" s="46">
        <v>5</v>
      </c>
      <c r="N548" s="42" t="s">
        <v>7948</v>
      </c>
      <c r="O548" s="46">
        <v>2289</v>
      </c>
      <c r="P548" s="42" t="s">
        <v>6402</v>
      </c>
      <c r="Q548" s="42" t="s">
        <v>6401</v>
      </c>
      <c r="R548" s="46">
        <v>7</v>
      </c>
      <c r="S548" s="47">
        <f t="shared" ca="1" si="70"/>
        <v>0.67</v>
      </c>
      <c r="T548" s="47">
        <f t="shared" ca="1" si="71"/>
        <v>0.67</v>
      </c>
      <c r="U548" s="47">
        <f t="shared" ca="1" si="72"/>
        <v>0.83750000000000002</v>
      </c>
      <c r="V548" s="47">
        <f t="shared" ca="1" si="73"/>
        <v>0.71187500000000004</v>
      </c>
      <c r="W548" s="47">
        <f>RANK(Y548,Y1:Y1001,0)</f>
        <v>546</v>
      </c>
      <c r="X548" s="48">
        <v>546</v>
      </c>
      <c r="Y548" s="49">
        <v>0.82343749999999993</v>
      </c>
    </row>
    <row r="549" spans="1:25" ht="15.75" customHeight="1" x14ac:dyDescent="0.3">
      <c r="A549" s="42" t="s">
        <v>7357</v>
      </c>
      <c r="B549" s="42" t="s">
        <v>7947</v>
      </c>
      <c r="C549" s="42" t="s">
        <v>40</v>
      </c>
      <c r="D549" s="46">
        <v>37</v>
      </c>
      <c r="E549" s="44" t="s">
        <v>7946</v>
      </c>
      <c r="F549" s="45">
        <f t="shared" ca="1" si="74"/>
        <v>48.278940305999484</v>
      </c>
      <c r="G549" s="45" t="str">
        <f t="shared" ca="1" si="75"/>
        <v>41-50</v>
      </c>
      <c r="H549" s="42" t="s">
        <v>60</v>
      </c>
      <c r="I549" s="42" t="s">
        <v>164</v>
      </c>
      <c r="J549" s="42" t="s">
        <v>66</v>
      </c>
      <c r="K549" s="42" t="s">
        <v>44</v>
      </c>
      <c r="L549" s="42" t="s">
        <v>45</v>
      </c>
      <c r="M549" s="46">
        <v>9</v>
      </c>
      <c r="N549" s="42" t="s">
        <v>7945</v>
      </c>
      <c r="O549" s="46">
        <v>2151</v>
      </c>
      <c r="P549" s="42" t="s">
        <v>6402</v>
      </c>
      <c r="Q549" s="42" t="s">
        <v>6401</v>
      </c>
      <c r="R549" s="46">
        <v>10</v>
      </c>
      <c r="S549" s="47">
        <f t="shared" ca="1" si="70"/>
        <v>1.04</v>
      </c>
      <c r="T549" s="47">
        <f t="shared" ca="1" si="71"/>
        <v>1.3</v>
      </c>
      <c r="U549" s="47">
        <f t="shared" ca="1" si="72"/>
        <v>1.625</v>
      </c>
      <c r="V549" s="47">
        <f t="shared" ca="1" si="73"/>
        <v>1.625</v>
      </c>
      <c r="W549" s="47">
        <f>RANK(Y549,Y1:Y1001,0)</f>
        <v>546</v>
      </c>
      <c r="X549" s="48">
        <v>546</v>
      </c>
      <c r="Y549" s="49">
        <v>0.82343749999999993</v>
      </c>
    </row>
    <row r="550" spans="1:25" ht="15.75" customHeight="1" x14ac:dyDescent="0.3">
      <c r="A550" s="42" t="s">
        <v>6396</v>
      </c>
      <c r="B550" s="42" t="s">
        <v>7944</v>
      </c>
      <c r="C550" s="42" t="s">
        <v>48</v>
      </c>
      <c r="D550" s="46">
        <v>69</v>
      </c>
      <c r="E550" s="44" t="s">
        <v>7943</v>
      </c>
      <c r="F550" s="45">
        <f t="shared" ca="1" si="74"/>
        <v>36.774830716958391</v>
      </c>
      <c r="G550" s="45" t="str">
        <f t="shared" ca="1" si="75"/>
        <v>31-40</v>
      </c>
      <c r="H550" s="42" t="s">
        <v>632</v>
      </c>
      <c r="I550" s="42" t="s">
        <v>65</v>
      </c>
      <c r="J550" s="42" t="s">
        <v>62</v>
      </c>
      <c r="K550" s="42" t="s">
        <v>44</v>
      </c>
      <c r="L550" s="42" t="s">
        <v>57</v>
      </c>
      <c r="M550" s="46">
        <v>13</v>
      </c>
      <c r="N550" s="42" t="s">
        <v>7942</v>
      </c>
      <c r="O550" s="46">
        <v>2750</v>
      </c>
      <c r="P550" s="42" t="s">
        <v>6402</v>
      </c>
      <c r="Q550" s="42" t="s">
        <v>6401</v>
      </c>
      <c r="R550" s="46">
        <v>9</v>
      </c>
      <c r="S550" s="47">
        <f t="shared" ca="1" si="70"/>
        <v>0.57999999999999996</v>
      </c>
      <c r="T550" s="47">
        <f t="shared" ca="1" si="71"/>
        <v>0.57999999999999996</v>
      </c>
      <c r="U550" s="47">
        <f t="shared" ca="1" si="72"/>
        <v>0.72499999999999998</v>
      </c>
      <c r="V550" s="47">
        <f t="shared" ca="1" si="73"/>
        <v>0.72499999999999998</v>
      </c>
      <c r="W550" s="47">
        <f>RANK(Y550,Y1:Y1001,0)</f>
        <v>549</v>
      </c>
      <c r="X550" s="48">
        <v>549</v>
      </c>
      <c r="Y550" s="49">
        <v>0.82</v>
      </c>
    </row>
    <row r="551" spans="1:25" ht="15.75" customHeight="1" x14ac:dyDescent="0.3">
      <c r="A551" s="42" t="s">
        <v>7724</v>
      </c>
      <c r="B551" s="42" t="s">
        <v>7941</v>
      </c>
      <c r="C551" s="42" t="s">
        <v>40</v>
      </c>
      <c r="D551" s="46">
        <v>42</v>
      </c>
      <c r="E551" s="44" t="s">
        <v>7940</v>
      </c>
      <c r="F551" s="45">
        <f t="shared" ca="1" si="74"/>
        <v>29.980310169013183</v>
      </c>
      <c r="G551" s="45" t="str">
        <f t="shared" ca="1" si="75"/>
        <v>21-30</v>
      </c>
      <c r="H551" s="42" t="s">
        <v>344</v>
      </c>
      <c r="I551" s="42" t="s">
        <v>50</v>
      </c>
      <c r="J551" s="42" t="s">
        <v>66</v>
      </c>
      <c r="K551" s="42" t="s">
        <v>44</v>
      </c>
      <c r="L551" s="42" t="s">
        <v>45</v>
      </c>
      <c r="M551" s="46">
        <v>12</v>
      </c>
      <c r="N551" s="42" t="s">
        <v>7939</v>
      </c>
      <c r="O551" s="46">
        <v>2075</v>
      </c>
      <c r="P551" s="42" t="s">
        <v>6402</v>
      </c>
      <c r="Q551" s="42" t="s">
        <v>6401</v>
      </c>
      <c r="R551" s="46">
        <v>12</v>
      </c>
      <c r="S551" s="47">
        <f t="shared" ca="1" si="70"/>
        <v>1.02</v>
      </c>
      <c r="T551" s="47">
        <f t="shared" ca="1" si="71"/>
        <v>1.2749999999999999</v>
      </c>
      <c r="U551" s="47">
        <f t="shared" ca="1" si="72"/>
        <v>1.59375</v>
      </c>
      <c r="V551" s="47">
        <f t="shared" ca="1" si="73"/>
        <v>1.59375</v>
      </c>
      <c r="W551" s="47">
        <f>RANK(Y551,Y1:Y1001,0)</f>
        <v>549</v>
      </c>
      <c r="X551" s="48">
        <v>549</v>
      </c>
      <c r="Y551" s="49">
        <v>0.82</v>
      </c>
    </row>
    <row r="552" spans="1:25" ht="15.75" customHeight="1" x14ac:dyDescent="0.3">
      <c r="A552" s="42" t="s">
        <v>7938</v>
      </c>
      <c r="B552" s="42" t="s">
        <v>7937</v>
      </c>
      <c r="C552" s="42" t="s">
        <v>40</v>
      </c>
      <c r="D552" s="46">
        <v>34</v>
      </c>
      <c r="E552" s="50">
        <v>28858</v>
      </c>
      <c r="F552" s="45">
        <f t="shared" ca="1" si="74"/>
        <v>42.284419758054277</v>
      </c>
      <c r="G552" s="45" t="str">
        <f t="shared" ca="1" si="75"/>
        <v>41-50</v>
      </c>
      <c r="H552" s="42" t="s">
        <v>102</v>
      </c>
      <c r="I552" s="42" t="s">
        <v>84</v>
      </c>
      <c r="J552" s="42" t="s">
        <v>66</v>
      </c>
      <c r="K552" s="42" t="s">
        <v>44</v>
      </c>
      <c r="L552" s="42" t="s">
        <v>45</v>
      </c>
      <c r="M552" s="46">
        <v>11</v>
      </c>
      <c r="N552" s="42" t="s">
        <v>7936</v>
      </c>
      <c r="O552" s="46">
        <v>3081</v>
      </c>
      <c r="P552" s="42" t="s">
        <v>6422</v>
      </c>
      <c r="Q552" s="42" t="s">
        <v>6401</v>
      </c>
      <c r="R552" s="46">
        <v>9</v>
      </c>
      <c r="S552" s="47">
        <f t="shared" ca="1" si="70"/>
        <v>0.5</v>
      </c>
      <c r="T552" s="47">
        <f t="shared" ca="1" si="71"/>
        <v>0.625</v>
      </c>
      <c r="U552" s="47">
        <f t="shared" ca="1" si="72"/>
        <v>0.78125</v>
      </c>
      <c r="V552" s="47">
        <f t="shared" ca="1" si="73"/>
        <v>0.78125</v>
      </c>
      <c r="W552" s="47">
        <f>RANK(Y552,Y1:Y1001,0)</f>
        <v>551</v>
      </c>
      <c r="X552" s="48">
        <v>551</v>
      </c>
      <c r="Y552" s="49">
        <v>0.81812499999999999</v>
      </c>
    </row>
    <row r="553" spans="1:25" ht="15.75" customHeight="1" x14ac:dyDescent="0.3">
      <c r="A553" s="42" t="s">
        <v>7935</v>
      </c>
      <c r="B553" s="42" t="s">
        <v>7934</v>
      </c>
      <c r="C553" s="42" t="s">
        <v>40</v>
      </c>
      <c r="D553" s="46">
        <v>83</v>
      </c>
      <c r="E553" s="44" t="s">
        <v>7933</v>
      </c>
      <c r="F553" s="45">
        <f t="shared" ca="1" si="74"/>
        <v>45.251543045725512</v>
      </c>
      <c r="G553" s="45" t="str">
        <f t="shared" ca="1" si="75"/>
        <v>41-50</v>
      </c>
      <c r="H553" s="42" t="s">
        <v>728</v>
      </c>
      <c r="I553" s="42" t="s">
        <v>50</v>
      </c>
      <c r="J553" s="42" t="s">
        <v>66</v>
      </c>
      <c r="K553" s="42" t="s">
        <v>44</v>
      </c>
      <c r="L553" s="42" t="s">
        <v>45</v>
      </c>
      <c r="M553" s="46">
        <v>5</v>
      </c>
      <c r="N553" s="42" t="s">
        <v>7932</v>
      </c>
      <c r="O553" s="46">
        <v>4280</v>
      </c>
      <c r="P553" s="42" t="s">
        <v>6406</v>
      </c>
      <c r="Q553" s="42" t="s">
        <v>6401</v>
      </c>
      <c r="R553" s="46">
        <v>6</v>
      </c>
      <c r="S553" s="47">
        <f t="shared" ca="1" si="70"/>
        <v>0.97</v>
      </c>
      <c r="T553" s="47">
        <f t="shared" ca="1" si="71"/>
        <v>1.2124999999999999</v>
      </c>
      <c r="U553" s="47">
        <f t="shared" ca="1" si="72"/>
        <v>1.515625</v>
      </c>
      <c r="V553" s="47">
        <f t="shared" ca="1" si="73"/>
        <v>1.515625</v>
      </c>
      <c r="W553" s="47">
        <f>RANK(Y553,Y1:Y1001,0)</f>
        <v>552</v>
      </c>
      <c r="X553" s="48">
        <v>552</v>
      </c>
      <c r="Y553" s="49">
        <v>0.81599999999999995</v>
      </c>
    </row>
    <row r="554" spans="1:25" ht="15.75" customHeight="1" x14ac:dyDescent="0.3">
      <c r="A554" s="42" t="s">
        <v>2140</v>
      </c>
      <c r="B554" s="42" t="s">
        <v>7931</v>
      </c>
      <c r="C554" s="42" t="s">
        <v>48</v>
      </c>
      <c r="D554" s="46">
        <v>12</v>
      </c>
      <c r="E554" s="44" t="s">
        <v>7930</v>
      </c>
      <c r="F554" s="45">
        <f t="shared" ca="1" si="74"/>
        <v>21.97483071695839</v>
      </c>
      <c r="G554" s="45" t="str">
        <f t="shared" ca="1" si="75"/>
        <v>21-30</v>
      </c>
      <c r="H554" s="42" t="s">
        <v>274</v>
      </c>
      <c r="I554" s="42" t="s">
        <v>84</v>
      </c>
      <c r="J554" s="42" t="s">
        <v>43</v>
      </c>
      <c r="K554" s="42" t="s">
        <v>44</v>
      </c>
      <c r="L554" s="42" t="s">
        <v>45</v>
      </c>
      <c r="M554" s="46">
        <v>13</v>
      </c>
      <c r="N554" s="42" t="s">
        <v>7929</v>
      </c>
      <c r="O554" s="46">
        <v>4301</v>
      </c>
      <c r="P554" s="42" t="s">
        <v>6406</v>
      </c>
      <c r="Q554" s="42" t="s">
        <v>6401</v>
      </c>
      <c r="R554" s="46">
        <v>3</v>
      </c>
      <c r="S554" s="47">
        <f t="shared" ca="1" si="70"/>
        <v>0.83</v>
      </c>
      <c r="T554" s="47">
        <f t="shared" ca="1" si="71"/>
        <v>1.0374999999999999</v>
      </c>
      <c r="U554" s="47">
        <f t="shared" ca="1" si="72"/>
        <v>1.0374999999999999</v>
      </c>
      <c r="V554" s="47">
        <f t="shared" ca="1" si="73"/>
        <v>0.88187499999999985</v>
      </c>
      <c r="W554" s="47">
        <f>RANK(Y554,Y1:Y1001,0)</f>
        <v>552</v>
      </c>
      <c r="X554" s="48">
        <v>552</v>
      </c>
      <c r="Y554" s="49">
        <v>0.81599999999999995</v>
      </c>
    </row>
    <row r="555" spans="1:25" ht="15.75" customHeight="1" x14ac:dyDescent="0.3">
      <c r="A555" s="42" t="s">
        <v>7928</v>
      </c>
      <c r="B555" s="42" t="s">
        <v>3269</v>
      </c>
      <c r="C555" s="42" t="s">
        <v>40</v>
      </c>
      <c r="D555" s="46">
        <v>55</v>
      </c>
      <c r="E555" s="44" t="s">
        <v>7927</v>
      </c>
      <c r="F555" s="45">
        <f t="shared" ca="1" si="74"/>
        <v>62.939214278602222</v>
      </c>
      <c r="G555" s="45" t="str">
        <f t="shared" ca="1" si="75"/>
        <v>61-70</v>
      </c>
      <c r="H555" s="42" t="s">
        <v>87</v>
      </c>
      <c r="I555" s="42" t="s">
        <v>50</v>
      </c>
      <c r="J555" s="42" t="s">
        <v>62</v>
      </c>
      <c r="K555" s="42" t="s">
        <v>44</v>
      </c>
      <c r="L555" s="42" t="s">
        <v>57</v>
      </c>
      <c r="M555" s="46">
        <v>17</v>
      </c>
      <c r="N555" s="42" t="s">
        <v>7926</v>
      </c>
      <c r="O555" s="46">
        <v>2322</v>
      </c>
      <c r="P555" s="42" t="s">
        <v>6402</v>
      </c>
      <c r="Q555" s="42" t="s">
        <v>6401</v>
      </c>
      <c r="R555" s="46">
        <v>6</v>
      </c>
      <c r="S555" s="47">
        <f t="shared" ca="1" si="70"/>
        <v>0.88</v>
      </c>
      <c r="T555" s="47">
        <f t="shared" ca="1" si="71"/>
        <v>0.88</v>
      </c>
      <c r="U555" s="47">
        <f t="shared" ca="1" si="72"/>
        <v>0.88</v>
      </c>
      <c r="V555" s="47">
        <f t="shared" ca="1" si="73"/>
        <v>0.88</v>
      </c>
      <c r="W555" s="47">
        <f>RANK(Y555,Y1:Y1001,0)</f>
        <v>552</v>
      </c>
      <c r="X555" s="48">
        <v>552</v>
      </c>
      <c r="Y555" s="49">
        <v>0.81599999999999995</v>
      </c>
    </row>
    <row r="556" spans="1:25" ht="15.75" customHeight="1" x14ac:dyDescent="0.3">
      <c r="A556" s="42" t="s">
        <v>6387</v>
      </c>
      <c r="B556" s="42" t="s">
        <v>7925</v>
      </c>
      <c r="C556" s="42" t="s">
        <v>40</v>
      </c>
      <c r="D556" s="46">
        <v>79</v>
      </c>
      <c r="E556" s="44" t="s">
        <v>7924</v>
      </c>
      <c r="F556" s="45">
        <f t="shared" ca="1" si="74"/>
        <v>25.530995100520034</v>
      </c>
      <c r="G556" s="45" t="str">
        <f t="shared" ca="1" si="75"/>
        <v>21-30</v>
      </c>
      <c r="H556" s="42" t="s">
        <v>279</v>
      </c>
      <c r="I556" s="42" t="s">
        <v>50</v>
      </c>
      <c r="J556" s="42" t="s">
        <v>66</v>
      </c>
      <c r="K556" s="42" t="s">
        <v>44</v>
      </c>
      <c r="L556" s="42" t="s">
        <v>45</v>
      </c>
      <c r="M556" s="46">
        <v>13</v>
      </c>
      <c r="N556" s="42" t="s">
        <v>7923</v>
      </c>
      <c r="O556" s="46">
        <v>2261</v>
      </c>
      <c r="P556" s="42" t="s">
        <v>6402</v>
      </c>
      <c r="Q556" s="42" t="s">
        <v>6401</v>
      </c>
      <c r="R556" s="46">
        <v>8</v>
      </c>
      <c r="S556" s="47">
        <f t="shared" ca="1" si="70"/>
        <v>0.57999999999999996</v>
      </c>
      <c r="T556" s="47">
        <f t="shared" ca="1" si="71"/>
        <v>0.72499999999999998</v>
      </c>
      <c r="U556" s="47">
        <f t="shared" ca="1" si="72"/>
        <v>0.72499999999999998</v>
      </c>
      <c r="V556" s="47">
        <f t="shared" ca="1" si="73"/>
        <v>0.72499999999999998</v>
      </c>
      <c r="W556" s="47">
        <f>RANK(Y556,Y1:Y1001,0)</f>
        <v>555</v>
      </c>
      <c r="X556" s="48">
        <v>555</v>
      </c>
      <c r="Y556" s="49">
        <v>0.8125</v>
      </c>
    </row>
    <row r="557" spans="1:25" ht="15.75" customHeight="1" x14ac:dyDescent="0.3">
      <c r="A557" s="42" t="s">
        <v>2531</v>
      </c>
      <c r="B557" s="42" t="s">
        <v>7922</v>
      </c>
      <c r="C557" s="42" t="s">
        <v>48</v>
      </c>
      <c r="D557" s="46">
        <v>23</v>
      </c>
      <c r="E557" s="44" t="s">
        <v>7343</v>
      </c>
      <c r="F557" s="45">
        <f t="shared" ca="1" si="74"/>
        <v>27.443323867643322</v>
      </c>
      <c r="G557" s="45" t="str">
        <f t="shared" ca="1" si="75"/>
        <v>21-30</v>
      </c>
      <c r="H557" s="42" t="s">
        <v>1066</v>
      </c>
      <c r="I557" s="42" t="s">
        <v>84</v>
      </c>
      <c r="J557" s="42" t="s">
        <v>66</v>
      </c>
      <c r="K557" s="42" t="s">
        <v>44</v>
      </c>
      <c r="L557" s="42" t="s">
        <v>57</v>
      </c>
      <c r="M557" s="46">
        <v>12</v>
      </c>
      <c r="N557" s="42" t="s">
        <v>7921</v>
      </c>
      <c r="O557" s="46">
        <v>2528</v>
      </c>
      <c r="P557" s="42" t="s">
        <v>6402</v>
      </c>
      <c r="Q557" s="42" t="s">
        <v>6401</v>
      </c>
      <c r="R557" s="46">
        <v>7</v>
      </c>
      <c r="S557" s="47">
        <f t="shared" ca="1" si="70"/>
        <v>1.1000000000000001</v>
      </c>
      <c r="T557" s="47">
        <f t="shared" ca="1" si="71"/>
        <v>1.1000000000000001</v>
      </c>
      <c r="U557" s="47">
        <f t="shared" ca="1" si="72"/>
        <v>1.1000000000000001</v>
      </c>
      <c r="V557" s="47">
        <f t="shared" ca="1" si="73"/>
        <v>1.1000000000000001</v>
      </c>
      <c r="W557" s="47">
        <f>RANK(Y557,Y1:Y1001,0)</f>
        <v>555</v>
      </c>
      <c r="X557" s="48">
        <v>555</v>
      </c>
      <c r="Y557" s="49">
        <v>0.8125</v>
      </c>
    </row>
    <row r="558" spans="1:25" ht="15.75" customHeight="1" x14ac:dyDescent="0.3">
      <c r="A558" s="42" t="s">
        <v>1893</v>
      </c>
      <c r="B558" s="42" t="s">
        <v>2959</v>
      </c>
      <c r="C558" s="42" t="s">
        <v>48</v>
      </c>
      <c r="D558" s="46">
        <v>79</v>
      </c>
      <c r="E558" s="44" t="s">
        <v>7920</v>
      </c>
      <c r="F558" s="45">
        <f t="shared" ca="1" si="74"/>
        <v>49.067981401889895</v>
      </c>
      <c r="G558" s="45" t="str">
        <f t="shared" ca="1" si="75"/>
        <v>41-50</v>
      </c>
      <c r="H558" s="42" t="s">
        <v>160</v>
      </c>
      <c r="I558" s="42" t="s">
        <v>50</v>
      </c>
      <c r="J558" s="42" t="s">
        <v>66</v>
      </c>
      <c r="K558" s="42" t="s">
        <v>44</v>
      </c>
      <c r="L558" s="42" t="s">
        <v>57</v>
      </c>
      <c r="M558" s="46">
        <v>13</v>
      </c>
      <c r="N558" s="42" t="s">
        <v>7919</v>
      </c>
      <c r="O558" s="46">
        <v>3335</v>
      </c>
      <c r="P558" s="42" t="s">
        <v>6422</v>
      </c>
      <c r="Q558" s="42" t="s">
        <v>6401</v>
      </c>
      <c r="R558" s="46">
        <v>3</v>
      </c>
      <c r="S558" s="47">
        <f t="shared" ca="1" si="70"/>
        <v>0.48</v>
      </c>
      <c r="T558" s="47">
        <f t="shared" ca="1" si="71"/>
        <v>0.48</v>
      </c>
      <c r="U558" s="47">
        <f t="shared" ca="1" si="72"/>
        <v>0.48</v>
      </c>
      <c r="V558" s="47">
        <f t="shared" ca="1" si="73"/>
        <v>0.48</v>
      </c>
      <c r="W558" s="47">
        <f>RANK(Y558,Y1:Y1001,0)</f>
        <v>555</v>
      </c>
      <c r="X558" s="48">
        <v>555</v>
      </c>
      <c r="Y558" s="49">
        <v>0.8125</v>
      </c>
    </row>
    <row r="559" spans="1:25" ht="15.75" customHeight="1" x14ac:dyDescent="0.3">
      <c r="A559" s="42" t="s">
        <v>7918</v>
      </c>
      <c r="B559" s="42" t="s">
        <v>7917</v>
      </c>
      <c r="C559" s="42" t="s">
        <v>48</v>
      </c>
      <c r="D559" s="46">
        <v>46</v>
      </c>
      <c r="E559" s="44" t="s">
        <v>7916</v>
      </c>
      <c r="F559" s="45">
        <f t="shared" ca="1" si="74"/>
        <v>27.185789621067979</v>
      </c>
      <c r="G559" s="45" t="str">
        <f t="shared" ca="1" si="75"/>
        <v>21-30</v>
      </c>
      <c r="H559" s="42" t="s">
        <v>289</v>
      </c>
      <c r="I559" s="42" t="s">
        <v>84</v>
      </c>
      <c r="J559" s="42" t="s">
        <v>66</v>
      </c>
      <c r="K559" s="42" t="s">
        <v>44</v>
      </c>
      <c r="L559" s="42" t="s">
        <v>57</v>
      </c>
      <c r="M559" s="46">
        <v>13</v>
      </c>
      <c r="N559" s="42" t="s">
        <v>7915</v>
      </c>
      <c r="O559" s="46">
        <v>2526</v>
      </c>
      <c r="P559" s="42" t="s">
        <v>6402</v>
      </c>
      <c r="Q559" s="42" t="s">
        <v>6401</v>
      </c>
      <c r="R559" s="46">
        <v>9</v>
      </c>
      <c r="S559" s="47">
        <f t="shared" ca="1" si="70"/>
        <v>1.05</v>
      </c>
      <c r="T559" s="47">
        <f t="shared" ca="1" si="71"/>
        <v>1.05</v>
      </c>
      <c r="U559" s="47">
        <f t="shared" ca="1" si="72"/>
        <v>1.3125</v>
      </c>
      <c r="V559" s="47">
        <f t="shared" ca="1" si="73"/>
        <v>1.3125</v>
      </c>
      <c r="W559" s="47">
        <f>RANK(Y559,Y1:Y1001,0)</f>
        <v>555</v>
      </c>
      <c r="X559" s="48">
        <v>555</v>
      </c>
      <c r="Y559" s="49">
        <v>0.8125</v>
      </c>
    </row>
    <row r="560" spans="1:25" ht="15.75" customHeight="1" x14ac:dyDescent="0.3">
      <c r="A560" s="42" t="s">
        <v>7914</v>
      </c>
      <c r="B560" s="42" t="s">
        <v>7913</v>
      </c>
      <c r="C560" s="42" t="s">
        <v>48</v>
      </c>
      <c r="D560" s="46">
        <v>70</v>
      </c>
      <c r="E560" s="44" t="s">
        <v>7912</v>
      </c>
      <c r="F560" s="45">
        <f t="shared" ca="1" si="74"/>
        <v>74.010447155314552</v>
      </c>
      <c r="G560" s="45" t="str">
        <f t="shared" ca="1" si="75"/>
        <v>71-80</v>
      </c>
      <c r="H560" s="42" t="s">
        <v>105</v>
      </c>
      <c r="I560" s="42" t="s">
        <v>84</v>
      </c>
      <c r="J560" s="42" t="s">
        <v>66</v>
      </c>
      <c r="K560" s="42" t="s">
        <v>44</v>
      </c>
      <c r="L560" s="42" t="s">
        <v>57</v>
      </c>
      <c r="M560" s="46">
        <v>8</v>
      </c>
      <c r="N560" s="42" t="s">
        <v>7911</v>
      </c>
      <c r="O560" s="46">
        <v>2158</v>
      </c>
      <c r="P560" s="42" t="s">
        <v>6402</v>
      </c>
      <c r="Q560" s="42" t="s">
        <v>6401</v>
      </c>
      <c r="R560" s="46">
        <v>12</v>
      </c>
      <c r="S560" s="47">
        <f t="shared" ca="1" si="70"/>
        <v>1.0900000000000001</v>
      </c>
      <c r="T560" s="47">
        <f t="shared" ca="1" si="71"/>
        <v>1.0900000000000001</v>
      </c>
      <c r="U560" s="47">
        <f t="shared" ca="1" si="72"/>
        <v>1.3625</v>
      </c>
      <c r="V560" s="47">
        <f t="shared" ca="1" si="73"/>
        <v>1.3625</v>
      </c>
      <c r="W560" s="47">
        <f>RANK(Y560,Y1:Y1001,0)</f>
        <v>555</v>
      </c>
      <c r="X560" s="48">
        <v>555</v>
      </c>
      <c r="Y560" s="49">
        <v>0.8125</v>
      </c>
    </row>
    <row r="561" spans="1:25" ht="15.75" customHeight="1" x14ac:dyDescent="0.3">
      <c r="A561" s="42" t="s">
        <v>3086</v>
      </c>
      <c r="B561" s="42" t="s">
        <v>1869</v>
      </c>
      <c r="C561" s="42" t="s">
        <v>48</v>
      </c>
      <c r="D561" s="46">
        <v>60</v>
      </c>
      <c r="E561" s="44" t="s">
        <v>7910</v>
      </c>
      <c r="F561" s="45">
        <f t="shared" ca="1" si="74"/>
        <v>71.065241675862495</v>
      </c>
      <c r="G561" s="45" t="str">
        <f t="shared" ca="1" si="75"/>
        <v>71-80</v>
      </c>
      <c r="H561" s="42" t="s">
        <v>630</v>
      </c>
      <c r="I561" s="42" t="s">
        <v>84</v>
      </c>
      <c r="J561" s="42" t="s">
        <v>66</v>
      </c>
      <c r="K561" s="42" t="s">
        <v>44</v>
      </c>
      <c r="L561" s="42" t="s">
        <v>57</v>
      </c>
      <c r="M561" s="46">
        <v>13</v>
      </c>
      <c r="N561" s="42" t="s">
        <v>7909</v>
      </c>
      <c r="O561" s="46">
        <v>2263</v>
      </c>
      <c r="P561" s="42" t="s">
        <v>6402</v>
      </c>
      <c r="Q561" s="42" t="s">
        <v>6401</v>
      </c>
      <c r="R561" s="46">
        <v>6</v>
      </c>
      <c r="S561" s="47">
        <f t="shared" ca="1" si="70"/>
        <v>0.54</v>
      </c>
      <c r="T561" s="47">
        <f t="shared" ca="1" si="71"/>
        <v>0.54</v>
      </c>
      <c r="U561" s="47">
        <f t="shared" ca="1" si="72"/>
        <v>0.54</v>
      </c>
      <c r="V561" s="47">
        <f t="shared" ca="1" si="73"/>
        <v>0.54</v>
      </c>
      <c r="W561" s="47">
        <f>RANK(Y561,Y1:Y1001,0)</f>
        <v>555</v>
      </c>
      <c r="X561" s="48">
        <v>555</v>
      </c>
      <c r="Y561" s="49">
        <v>0.8125</v>
      </c>
    </row>
    <row r="562" spans="1:25" ht="15.75" customHeight="1" x14ac:dyDescent="0.3">
      <c r="A562" s="42" t="s">
        <v>1479</v>
      </c>
      <c r="B562" s="42" t="s">
        <v>7908</v>
      </c>
      <c r="C562" s="42" t="s">
        <v>48</v>
      </c>
      <c r="D562" s="46">
        <v>15</v>
      </c>
      <c r="E562" s="44" t="s">
        <v>7907</v>
      </c>
      <c r="F562" s="45">
        <f t="shared" ca="1" si="74"/>
        <v>70.232364963533726</v>
      </c>
      <c r="G562" s="45" t="str">
        <f t="shared" ca="1" si="75"/>
        <v>71-80</v>
      </c>
      <c r="H562" s="42" t="s">
        <v>1414</v>
      </c>
      <c r="I562" s="42" t="s">
        <v>61</v>
      </c>
      <c r="J562" s="42" t="s">
        <v>43</v>
      </c>
      <c r="K562" s="42" t="s">
        <v>44</v>
      </c>
      <c r="L562" s="42" t="s">
        <v>57</v>
      </c>
      <c r="M562" s="46">
        <v>13</v>
      </c>
      <c r="N562" s="42" t="s">
        <v>7906</v>
      </c>
      <c r="O562" s="46">
        <v>4701</v>
      </c>
      <c r="P562" s="42" t="s">
        <v>6406</v>
      </c>
      <c r="Q562" s="42" t="s">
        <v>6401</v>
      </c>
      <c r="R562" s="46">
        <v>3</v>
      </c>
      <c r="S562" s="47">
        <f t="shared" ca="1" si="70"/>
        <v>0.87</v>
      </c>
      <c r="T562" s="47">
        <f t="shared" ca="1" si="71"/>
        <v>0.87</v>
      </c>
      <c r="U562" s="47">
        <f t="shared" ca="1" si="72"/>
        <v>0.87</v>
      </c>
      <c r="V562" s="47">
        <f t="shared" ca="1" si="73"/>
        <v>0.73949999999999994</v>
      </c>
      <c r="W562" s="47">
        <f>RANK(Y562,Y1:Y1001,0)</f>
        <v>561</v>
      </c>
      <c r="X562" s="48">
        <v>561</v>
      </c>
      <c r="Y562" s="49">
        <v>0.81015625000000002</v>
      </c>
    </row>
    <row r="563" spans="1:25" ht="15.75" customHeight="1" x14ac:dyDescent="0.3">
      <c r="A563" s="42" t="s">
        <v>7905</v>
      </c>
      <c r="B563" s="42" t="s">
        <v>7904</v>
      </c>
      <c r="C563" s="42" t="s">
        <v>40</v>
      </c>
      <c r="D563" s="46">
        <v>80</v>
      </c>
      <c r="E563" s="44" t="s">
        <v>7903</v>
      </c>
      <c r="F563" s="45">
        <f t="shared" ca="1" si="74"/>
        <v>67.125515648465239</v>
      </c>
      <c r="G563" s="45" t="str">
        <f t="shared" ca="1" si="75"/>
        <v>61-70</v>
      </c>
      <c r="H563" s="51"/>
      <c r="I563" s="42" t="s">
        <v>54</v>
      </c>
      <c r="J563" s="42" t="s">
        <v>43</v>
      </c>
      <c r="K563" s="42" t="s">
        <v>44</v>
      </c>
      <c r="L563" s="42" t="s">
        <v>57</v>
      </c>
      <c r="M563" s="46">
        <v>5</v>
      </c>
      <c r="N563" s="42" t="s">
        <v>7902</v>
      </c>
      <c r="O563" s="46">
        <v>4131</v>
      </c>
      <c r="P563" s="42" t="s">
        <v>6406</v>
      </c>
      <c r="Q563" s="42" t="s">
        <v>6401</v>
      </c>
      <c r="R563" s="46">
        <v>8</v>
      </c>
      <c r="S563" s="47">
        <f t="shared" ca="1" si="70"/>
        <v>0.81</v>
      </c>
      <c r="T563" s="47">
        <f t="shared" ca="1" si="71"/>
        <v>0.81</v>
      </c>
      <c r="U563" s="47">
        <f t="shared" ca="1" si="72"/>
        <v>0.81</v>
      </c>
      <c r="V563" s="47">
        <f t="shared" ca="1" si="73"/>
        <v>0.6885</v>
      </c>
      <c r="W563" s="47">
        <f>RANK(Y563,Y1:Y1001,0)</f>
        <v>562</v>
      </c>
      <c r="X563" s="48">
        <v>562</v>
      </c>
      <c r="Y563" s="49">
        <v>0.81</v>
      </c>
    </row>
    <row r="564" spans="1:25" ht="15.75" customHeight="1" x14ac:dyDescent="0.3">
      <c r="A564" s="42" t="s">
        <v>7416</v>
      </c>
      <c r="B564" s="42" t="s">
        <v>7901</v>
      </c>
      <c r="C564" s="42" t="s">
        <v>48</v>
      </c>
      <c r="D564" s="46">
        <v>4</v>
      </c>
      <c r="E564" s="44" t="s">
        <v>7900</v>
      </c>
      <c r="F564" s="45">
        <f t="shared" ca="1" si="74"/>
        <v>26.824145785451542</v>
      </c>
      <c r="G564" s="45" t="str">
        <f t="shared" ca="1" si="75"/>
        <v>21-30</v>
      </c>
      <c r="H564" s="42" t="s">
        <v>41</v>
      </c>
      <c r="I564" s="42" t="s">
        <v>50</v>
      </c>
      <c r="J564" s="42" t="s">
        <v>43</v>
      </c>
      <c r="K564" s="42" t="s">
        <v>44</v>
      </c>
      <c r="L564" s="42" t="s">
        <v>45</v>
      </c>
      <c r="M564" s="46">
        <v>13</v>
      </c>
      <c r="N564" s="42" t="s">
        <v>7899</v>
      </c>
      <c r="O564" s="46">
        <v>4520</v>
      </c>
      <c r="P564" s="42" t="s">
        <v>6406</v>
      </c>
      <c r="Q564" s="42" t="s">
        <v>6401</v>
      </c>
      <c r="R564" s="46">
        <v>10</v>
      </c>
      <c r="S564" s="47">
        <f t="shared" ca="1" si="70"/>
        <v>0.56999999999999995</v>
      </c>
      <c r="T564" s="47">
        <f t="shared" ca="1" si="71"/>
        <v>0.71249999999999991</v>
      </c>
      <c r="U564" s="47">
        <f t="shared" ca="1" si="72"/>
        <v>0.89062499999999989</v>
      </c>
      <c r="V564" s="47">
        <f t="shared" ca="1" si="73"/>
        <v>0.75703124999999993</v>
      </c>
      <c r="W564" s="47">
        <f>RANK(Y564,Y1:Y1001,0)</f>
        <v>563</v>
      </c>
      <c r="X564" s="48">
        <v>563</v>
      </c>
      <c r="Y564" s="49">
        <v>0.8075</v>
      </c>
    </row>
    <row r="565" spans="1:25" ht="15.75" customHeight="1" x14ac:dyDescent="0.3">
      <c r="A565" s="42" t="s">
        <v>5041</v>
      </c>
      <c r="B565" s="42" t="s">
        <v>7898</v>
      </c>
      <c r="C565" s="42" t="s">
        <v>48</v>
      </c>
      <c r="D565" s="46">
        <v>67</v>
      </c>
      <c r="E565" s="44" t="s">
        <v>7897</v>
      </c>
      <c r="F565" s="45">
        <f t="shared" ca="1" si="74"/>
        <v>54.03510468956113</v>
      </c>
      <c r="G565" s="45" t="str">
        <f t="shared" ca="1" si="75"/>
        <v>51-60</v>
      </c>
      <c r="H565" s="42" t="s">
        <v>1005</v>
      </c>
      <c r="I565" s="42" t="s">
        <v>42</v>
      </c>
      <c r="J565" s="42" t="s">
        <v>62</v>
      </c>
      <c r="K565" s="42" t="s">
        <v>44</v>
      </c>
      <c r="L565" s="42" t="s">
        <v>57</v>
      </c>
      <c r="M565" s="46">
        <v>13</v>
      </c>
      <c r="N565" s="42" t="s">
        <v>7896</v>
      </c>
      <c r="O565" s="46">
        <v>2090</v>
      </c>
      <c r="P565" s="42" t="s">
        <v>6402</v>
      </c>
      <c r="Q565" s="42" t="s">
        <v>6401</v>
      </c>
      <c r="R565" s="46">
        <v>10</v>
      </c>
      <c r="S565" s="47">
        <f t="shared" ca="1" si="70"/>
        <v>1.02</v>
      </c>
      <c r="T565" s="47">
        <f t="shared" ca="1" si="71"/>
        <v>1.02</v>
      </c>
      <c r="U565" s="47">
        <f t="shared" ca="1" si="72"/>
        <v>1.2749999999999999</v>
      </c>
      <c r="V565" s="47">
        <f t="shared" ca="1" si="73"/>
        <v>1.2749999999999999</v>
      </c>
      <c r="W565" s="47">
        <f>RANK(Y565,Y1:Y1001,0)</f>
        <v>563</v>
      </c>
      <c r="X565" s="48">
        <v>563</v>
      </c>
      <c r="Y565" s="49">
        <v>0.8075</v>
      </c>
    </row>
    <row r="566" spans="1:25" ht="15.75" customHeight="1" x14ac:dyDescent="0.3">
      <c r="A566" s="42" t="s">
        <v>7895</v>
      </c>
      <c r="B566" s="42" t="s">
        <v>7894</v>
      </c>
      <c r="C566" s="42" t="s">
        <v>40</v>
      </c>
      <c r="D566" s="46">
        <v>87</v>
      </c>
      <c r="E566" s="44" t="s">
        <v>7893</v>
      </c>
      <c r="F566" s="45">
        <f t="shared" ca="1" si="74"/>
        <v>65.796748525177563</v>
      </c>
      <c r="G566" s="45" t="str">
        <f t="shared" ca="1" si="75"/>
        <v>61-70</v>
      </c>
      <c r="H566" s="42" t="s">
        <v>826</v>
      </c>
      <c r="I566" s="42" t="s">
        <v>65</v>
      </c>
      <c r="J566" s="42" t="s">
        <v>62</v>
      </c>
      <c r="K566" s="42" t="s">
        <v>44</v>
      </c>
      <c r="L566" s="42" t="s">
        <v>45</v>
      </c>
      <c r="M566" s="46">
        <v>20</v>
      </c>
      <c r="N566" s="42" t="s">
        <v>7892</v>
      </c>
      <c r="O566" s="46">
        <v>2567</v>
      </c>
      <c r="P566" s="42" t="s">
        <v>6402</v>
      </c>
      <c r="Q566" s="42" t="s">
        <v>6401</v>
      </c>
      <c r="R566" s="46">
        <v>9</v>
      </c>
      <c r="S566" s="47">
        <f t="shared" ca="1" si="70"/>
        <v>0.81</v>
      </c>
      <c r="T566" s="47">
        <f t="shared" ca="1" si="71"/>
        <v>1.0125000000000002</v>
      </c>
      <c r="U566" s="47">
        <f t="shared" ca="1" si="72"/>
        <v>1.2656250000000002</v>
      </c>
      <c r="V566" s="47">
        <f t="shared" ca="1" si="73"/>
        <v>1.2656250000000002</v>
      </c>
      <c r="W566" s="47">
        <f>RANK(Y566,Y1:Y1001,0)</f>
        <v>563</v>
      </c>
      <c r="X566" s="48">
        <v>563</v>
      </c>
      <c r="Y566" s="49">
        <v>0.8075</v>
      </c>
    </row>
    <row r="567" spans="1:25" ht="15.75" customHeight="1" x14ac:dyDescent="0.3">
      <c r="A567" s="42" t="s">
        <v>7891</v>
      </c>
      <c r="B567" s="42" t="s">
        <v>6338</v>
      </c>
      <c r="C567" s="42" t="s">
        <v>48</v>
      </c>
      <c r="D567" s="46">
        <v>73</v>
      </c>
      <c r="E567" s="44" t="s">
        <v>7760</v>
      </c>
      <c r="F567" s="45">
        <f t="shared" ca="1" si="74"/>
        <v>65.407707429287157</v>
      </c>
      <c r="G567" s="45" t="str">
        <f t="shared" ca="1" si="75"/>
        <v>61-70</v>
      </c>
      <c r="H567" s="42" t="s">
        <v>577</v>
      </c>
      <c r="I567" s="42" t="s">
        <v>50</v>
      </c>
      <c r="J567" s="42" t="s">
        <v>66</v>
      </c>
      <c r="K567" s="42" t="s">
        <v>44</v>
      </c>
      <c r="L567" s="42" t="s">
        <v>45</v>
      </c>
      <c r="M567" s="46">
        <v>15</v>
      </c>
      <c r="N567" s="42" t="s">
        <v>7890</v>
      </c>
      <c r="O567" s="46">
        <v>2142</v>
      </c>
      <c r="P567" s="42" t="s">
        <v>6402</v>
      </c>
      <c r="Q567" s="42" t="s">
        <v>6401</v>
      </c>
      <c r="R567" s="46">
        <v>6</v>
      </c>
      <c r="S567" s="47">
        <f t="shared" ca="1" si="70"/>
        <v>0.87</v>
      </c>
      <c r="T567" s="47">
        <f t="shared" ca="1" si="71"/>
        <v>1.0874999999999999</v>
      </c>
      <c r="U567" s="47">
        <f t="shared" ca="1" si="72"/>
        <v>1.0874999999999999</v>
      </c>
      <c r="V567" s="47">
        <f t="shared" ca="1" si="73"/>
        <v>1.0874999999999999</v>
      </c>
      <c r="W567" s="47">
        <f>RANK(Y567,Y1:Y1001,0)</f>
        <v>563</v>
      </c>
      <c r="X567" s="48">
        <v>563</v>
      </c>
      <c r="Y567" s="49">
        <v>0.8075</v>
      </c>
    </row>
    <row r="568" spans="1:25" ht="15.75" customHeight="1" x14ac:dyDescent="0.3">
      <c r="A568" s="42" t="s">
        <v>7889</v>
      </c>
      <c r="B568" s="42" t="s">
        <v>7888</v>
      </c>
      <c r="C568" s="42" t="s">
        <v>40</v>
      </c>
      <c r="D568" s="46">
        <v>17</v>
      </c>
      <c r="E568" s="44" t="s">
        <v>7887</v>
      </c>
      <c r="F568" s="45">
        <f t="shared" ca="1" si="74"/>
        <v>57.100858114218667</v>
      </c>
      <c r="G568" s="45" t="str">
        <f t="shared" ca="1" si="75"/>
        <v>51-60</v>
      </c>
      <c r="H568" s="42" t="s">
        <v>41</v>
      </c>
      <c r="I568" s="42" t="s">
        <v>138</v>
      </c>
      <c r="J568" s="42" t="s">
        <v>66</v>
      </c>
      <c r="K568" s="42" t="s">
        <v>44</v>
      </c>
      <c r="L568" s="42" t="s">
        <v>45</v>
      </c>
      <c r="M568" s="46">
        <v>12</v>
      </c>
      <c r="N568" s="42" t="s">
        <v>7886</v>
      </c>
      <c r="O568" s="46">
        <v>2030</v>
      </c>
      <c r="P568" s="42" t="s">
        <v>6402</v>
      </c>
      <c r="Q568" s="42" t="s">
        <v>6401</v>
      </c>
      <c r="R568" s="46">
        <v>10</v>
      </c>
      <c r="S568" s="47">
        <f t="shared" ca="1" si="70"/>
        <v>0.76</v>
      </c>
      <c r="T568" s="47">
        <f t="shared" ca="1" si="71"/>
        <v>0.95</v>
      </c>
      <c r="U568" s="47">
        <f t="shared" ca="1" si="72"/>
        <v>1.1875</v>
      </c>
      <c r="V568" s="47">
        <f t="shared" ca="1" si="73"/>
        <v>1.1875</v>
      </c>
      <c r="W568" s="47">
        <f>RANK(Y568,Y1:Y1001,0)</f>
        <v>563</v>
      </c>
      <c r="X568" s="48">
        <v>563</v>
      </c>
      <c r="Y568" s="49">
        <v>0.8075</v>
      </c>
    </row>
    <row r="569" spans="1:25" ht="15.75" customHeight="1" x14ac:dyDescent="0.3">
      <c r="A569" s="42" t="s">
        <v>6397</v>
      </c>
      <c r="B569" s="42" t="s">
        <v>5743</v>
      </c>
      <c r="C569" s="42" t="s">
        <v>48</v>
      </c>
      <c r="D569" s="46">
        <v>40</v>
      </c>
      <c r="E569" s="44" t="s">
        <v>7885</v>
      </c>
      <c r="F569" s="45">
        <f t="shared" ca="1" si="74"/>
        <v>34.552912908739209</v>
      </c>
      <c r="G569" s="45" t="str">
        <f t="shared" ca="1" si="75"/>
        <v>31-40</v>
      </c>
      <c r="H569" s="42" t="s">
        <v>274</v>
      </c>
      <c r="I569" s="42" t="s">
        <v>61</v>
      </c>
      <c r="J569" s="42" t="s">
        <v>43</v>
      </c>
      <c r="K569" s="42" t="s">
        <v>44</v>
      </c>
      <c r="L569" s="42" t="s">
        <v>45</v>
      </c>
      <c r="M569" s="46">
        <v>14</v>
      </c>
      <c r="N569" s="42" t="s">
        <v>7884</v>
      </c>
      <c r="O569" s="46">
        <v>3177</v>
      </c>
      <c r="P569" s="42" t="s">
        <v>6422</v>
      </c>
      <c r="Q569" s="42" t="s">
        <v>6401</v>
      </c>
      <c r="R569" s="46">
        <v>7</v>
      </c>
      <c r="S569" s="47">
        <f t="shared" ca="1" si="70"/>
        <v>0.92</v>
      </c>
      <c r="T569" s="47">
        <f t="shared" ca="1" si="71"/>
        <v>1.1500000000000001</v>
      </c>
      <c r="U569" s="47">
        <f t="shared" ca="1" si="72"/>
        <v>1.1500000000000001</v>
      </c>
      <c r="V569" s="47">
        <f t="shared" ca="1" si="73"/>
        <v>0.97750000000000004</v>
      </c>
      <c r="W569" s="47">
        <f>RANK(Y569,Y1:Y1001,0)</f>
        <v>568</v>
      </c>
      <c r="X569" s="48">
        <v>568</v>
      </c>
      <c r="Y569" s="49">
        <v>0.8</v>
      </c>
    </row>
    <row r="570" spans="1:25" ht="15.75" customHeight="1" x14ac:dyDescent="0.3">
      <c r="A570" s="42" t="s">
        <v>7883</v>
      </c>
      <c r="B570" s="42" t="s">
        <v>7882</v>
      </c>
      <c r="C570" s="42" t="s">
        <v>48</v>
      </c>
      <c r="D570" s="46">
        <v>81</v>
      </c>
      <c r="E570" s="44" t="s">
        <v>7881</v>
      </c>
      <c r="F570" s="45">
        <f t="shared" ref="F570:F575" ca="1" si="76">(NOW()-E570)/365</f>
        <v>29.385789621067978</v>
      </c>
      <c r="G570" s="45" t="str">
        <f t="shared" ref="G570:G575" ca="1" si="77">IF(F570&lt;=10,"0-10",IF(AND(F570&gt;10,F570&lt;=20),"11-20",IF(AND(F570&gt;20,F570&lt;=30),"21-30",IF(AND(F570&gt;30,F570&lt;=40),"31-40",IF(AND(F570&gt;40,F570&lt;=50),"41-50",IF(AND(F570&gt;50,F570&lt;=60),"51-60",IF(AND(F570&gt;60,F570&lt;=70),"61-70",IF(AND(F570&gt;70,F570&lt;=80),"71-80",IF(AND(F570&gt;80,F570&lt;=90),"81-90",IF(F570&gt;90,"91-100"))))))))))</f>
        <v>21-30</v>
      </c>
      <c r="H570" s="42" t="s">
        <v>163</v>
      </c>
      <c r="I570" s="42" t="s">
        <v>164</v>
      </c>
      <c r="J570" s="42" t="s">
        <v>43</v>
      </c>
      <c r="K570" s="42" t="s">
        <v>44</v>
      </c>
      <c r="L570" s="42" t="s">
        <v>57</v>
      </c>
      <c r="M570" s="46">
        <v>14</v>
      </c>
      <c r="N570" s="42" t="s">
        <v>7880</v>
      </c>
      <c r="O570" s="46">
        <v>4717</v>
      </c>
      <c r="P570" s="42" t="s">
        <v>6406</v>
      </c>
      <c r="Q570" s="42" t="s">
        <v>6401</v>
      </c>
      <c r="R570" s="46">
        <v>1</v>
      </c>
      <c r="S570" s="47">
        <f t="shared" ca="1" si="70"/>
        <v>0.96</v>
      </c>
      <c r="T570" s="47">
        <f t="shared" ca="1" si="71"/>
        <v>0.96</v>
      </c>
      <c r="U570" s="47">
        <f t="shared" ca="1" si="72"/>
        <v>1.2</v>
      </c>
      <c r="V570" s="47">
        <f t="shared" ca="1" si="73"/>
        <v>1.02</v>
      </c>
      <c r="W570" s="47">
        <f>RANK(Y570,Y1:Y1001,0)</f>
        <v>568</v>
      </c>
      <c r="X570" s="48">
        <v>568</v>
      </c>
      <c r="Y570" s="49">
        <v>0.8</v>
      </c>
    </row>
    <row r="571" spans="1:25" ht="15.75" customHeight="1" x14ac:dyDescent="0.3">
      <c r="A571" s="42" t="s">
        <v>1752</v>
      </c>
      <c r="B571" s="42" t="s">
        <v>7879</v>
      </c>
      <c r="C571" s="42" t="s">
        <v>40</v>
      </c>
      <c r="D571" s="46">
        <v>66</v>
      </c>
      <c r="E571" s="44" t="s">
        <v>7878</v>
      </c>
      <c r="F571" s="45">
        <f t="shared" ca="1" si="76"/>
        <v>19.536474552574827</v>
      </c>
      <c r="G571" s="45" t="str">
        <f t="shared" ca="1" si="77"/>
        <v>11-20</v>
      </c>
      <c r="H571" s="42" t="s">
        <v>593</v>
      </c>
      <c r="I571" s="42" t="s">
        <v>84</v>
      </c>
      <c r="J571" s="42" t="s">
        <v>43</v>
      </c>
      <c r="K571" s="42" t="s">
        <v>44</v>
      </c>
      <c r="L571" s="42" t="s">
        <v>45</v>
      </c>
      <c r="M571" s="46">
        <v>2</v>
      </c>
      <c r="N571" s="42" t="s">
        <v>7877</v>
      </c>
      <c r="O571" s="46">
        <v>4213</v>
      </c>
      <c r="P571" s="42" t="s">
        <v>6406</v>
      </c>
      <c r="Q571" s="42" t="s">
        <v>6401</v>
      </c>
      <c r="R571" s="46">
        <v>7</v>
      </c>
      <c r="S571" s="47">
        <f t="shared" ca="1" si="70"/>
        <v>0.97</v>
      </c>
      <c r="T571" s="47">
        <f t="shared" ca="1" si="71"/>
        <v>1.2124999999999999</v>
      </c>
      <c r="U571" s="47">
        <f t="shared" ca="1" si="72"/>
        <v>1.2124999999999999</v>
      </c>
      <c r="V571" s="47">
        <f t="shared" ca="1" si="73"/>
        <v>1.0306249999999999</v>
      </c>
      <c r="W571" s="47">
        <f>RANK(Y571,Y1:Y1001,0)</f>
        <v>568</v>
      </c>
      <c r="X571" s="48">
        <v>568</v>
      </c>
      <c r="Y571" s="49">
        <v>0.8</v>
      </c>
    </row>
    <row r="572" spans="1:25" ht="15.75" customHeight="1" x14ac:dyDescent="0.3">
      <c r="A572" s="42" t="s">
        <v>7876</v>
      </c>
      <c r="B572" s="42" t="s">
        <v>7875</v>
      </c>
      <c r="C572" s="42" t="s">
        <v>40</v>
      </c>
      <c r="D572" s="46">
        <v>53</v>
      </c>
      <c r="E572" s="44" t="s">
        <v>7874</v>
      </c>
      <c r="F572" s="45">
        <f t="shared" ca="1" si="76"/>
        <v>52.72277592243784</v>
      </c>
      <c r="G572" s="45" t="str">
        <f t="shared" ca="1" si="77"/>
        <v>51-60</v>
      </c>
      <c r="H572" s="42" t="s">
        <v>5066</v>
      </c>
      <c r="I572" s="42" t="s">
        <v>50</v>
      </c>
      <c r="J572" s="42" t="s">
        <v>43</v>
      </c>
      <c r="K572" s="42" t="s">
        <v>44</v>
      </c>
      <c r="L572" s="42" t="s">
        <v>45</v>
      </c>
      <c r="M572" s="46">
        <v>18</v>
      </c>
      <c r="N572" s="42" t="s">
        <v>7873</v>
      </c>
      <c r="O572" s="46">
        <v>2570</v>
      </c>
      <c r="P572" s="42" t="s">
        <v>6402</v>
      </c>
      <c r="Q572" s="42" t="s">
        <v>6401</v>
      </c>
      <c r="R572" s="46">
        <v>8</v>
      </c>
      <c r="S572" s="47">
        <f t="shared" ca="1" si="70"/>
        <v>0.98</v>
      </c>
      <c r="T572" s="47">
        <f t="shared" ca="1" si="71"/>
        <v>1.2250000000000001</v>
      </c>
      <c r="U572" s="47">
        <f t="shared" ca="1" si="72"/>
        <v>1.2250000000000001</v>
      </c>
      <c r="V572" s="47">
        <f t="shared" ca="1" si="73"/>
        <v>1.04125</v>
      </c>
      <c r="W572" s="47">
        <f>RANK(Y572,Y1:Y1001,0)</f>
        <v>568</v>
      </c>
      <c r="X572" s="48">
        <v>568</v>
      </c>
      <c r="Y572" s="49">
        <v>0.8</v>
      </c>
    </row>
    <row r="573" spans="1:25" ht="15.75" customHeight="1" x14ac:dyDescent="0.3">
      <c r="A573" s="42" t="s">
        <v>7872</v>
      </c>
      <c r="B573" s="42" t="s">
        <v>7871</v>
      </c>
      <c r="C573" s="42" t="s">
        <v>48</v>
      </c>
      <c r="D573" s="46">
        <v>81</v>
      </c>
      <c r="E573" s="44" t="s">
        <v>7870</v>
      </c>
      <c r="F573" s="45">
        <f t="shared" ca="1" si="76"/>
        <v>70.372090990931</v>
      </c>
      <c r="G573" s="45" t="str">
        <f t="shared" ca="1" si="77"/>
        <v>71-80</v>
      </c>
      <c r="H573" s="42" t="s">
        <v>163</v>
      </c>
      <c r="I573" s="42" t="s">
        <v>164</v>
      </c>
      <c r="J573" s="42" t="s">
        <v>43</v>
      </c>
      <c r="K573" s="42" t="s">
        <v>44</v>
      </c>
      <c r="L573" s="42" t="s">
        <v>45</v>
      </c>
      <c r="M573" s="46">
        <v>21</v>
      </c>
      <c r="N573" s="42" t="s">
        <v>7869</v>
      </c>
      <c r="O573" s="46">
        <v>2258</v>
      </c>
      <c r="P573" s="42" t="s">
        <v>6402</v>
      </c>
      <c r="Q573" s="42" t="s">
        <v>6401</v>
      </c>
      <c r="R573" s="46">
        <v>9</v>
      </c>
      <c r="S573" s="47">
        <f t="shared" ca="1" si="70"/>
        <v>0.69</v>
      </c>
      <c r="T573" s="47">
        <f t="shared" ca="1" si="71"/>
        <v>0.86249999999999993</v>
      </c>
      <c r="U573" s="47">
        <f t="shared" ca="1" si="72"/>
        <v>1.078125</v>
      </c>
      <c r="V573" s="47">
        <f t="shared" ca="1" si="73"/>
        <v>0.91640624999999998</v>
      </c>
      <c r="W573" s="47">
        <f>RANK(Y573,Y1:Y1001,0)</f>
        <v>568</v>
      </c>
      <c r="X573" s="48">
        <v>568</v>
      </c>
      <c r="Y573" s="49">
        <v>0.8</v>
      </c>
    </row>
    <row r="574" spans="1:25" ht="15.75" customHeight="1" x14ac:dyDescent="0.3">
      <c r="A574" s="42" t="s">
        <v>6312</v>
      </c>
      <c r="B574" s="42" t="s">
        <v>7868</v>
      </c>
      <c r="C574" s="42" t="s">
        <v>48</v>
      </c>
      <c r="D574" s="46">
        <v>1</v>
      </c>
      <c r="E574" s="44" t="s">
        <v>7867</v>
      </c>
      <c r="F574" s="45">
        <f t="shared" ca="1" si="76"/>
        <v>78.67346085394469</v>
      </c>
      <c r="G574" s="45" t="str">
        <f t="shared" ca="1" si="77"/>
        <v>71-80</v>
      </c>
      <c r="H574" s="42" t="s">
        <v>1382</v>
      </c>
      <c r="I574" s="42" t="s">
        <v>50</v>
      </c>
      <c r="J574" s="42" t="s">
        <v>43</v>
      </c>
      <c r="K574" s="42" t="s">
        <v>44</v>
      </c>
      <c r="L574" s="42" t="s">
        <v>57</v>
      </c>
      <c r="M574" s="46">
        <v>16</v>
      </c>
      <c r="N574" s="42" t="s">
        <v>7866</v>
      </c>
      <c r="O574" s="46">
        <v>2766</v>
      </c>
      <c r="P574" s="42" t="s">
        <v>6402</v>
      </c>
      <c r="Q574" s="42" t="s">
        <v>6401</v>
      </c>
      <c r="R574" s="46">
        <v>8</v>
      </c>
      <c r="S574" s="47">
        <f t="shared" ca="1" si="70"/>
        <v>0.68</v>
      </c>
      <c r="T574" s="47">
        <f t="shared" ca="1" si="71"/>
        <v>0.68</v>
      </c>
      <c r="U574" s="47">
        <f t="shared" ca="1" si="72"/>
        <v>0.68</v>
      </c>
      <c r="V574" s="47">
        <f t="shared" ca="1" si="73"/>
        <v>0.57800000000000007</v>
      </c>
      <c r="W574" s="47">
        <f>RANK(Y574,Y1:Y1001,0)</f>
        <v>568</v>
      </c>
      <c r="X574" s="48">
        <v>568</v>
      </c>
      <c r="Y574" s="49">
        <v>0.8</v>
      </c>
    </row>
    <row r="575" spans="1:25" ht="15.75" customHeight="1" x14ac:dyDescent="0.3">
      <c r="A575" s="42" t="s">
        <v>7865</v>
      </c>
      <c r="B575" s="42" t="s">
        <v>7864</v>
      </c>
      <c r="C575" s="42" t="s">
        <v>40</v>
      </c>
      <c r="D575" s="46">
        <v>49</v>
      </c>
      <c r="E575" s="44" t="s">
        <v>7863</v>
      </c>
      <c r="F575" s="45">
        <f t="shared" ca="1" si="76"/>
        <v>56.147433456684418</v>
      </c>
      <c r="G575" s="45" t="str">
        <f t="shared" ca="1" si="77"/>
        <v>51-60</v>
      </c>
      <c r="H575" s="42" t="s">
        <v>4240</v>
      </c>
      <c r="I575" s="42" t="s">
        <v>54</v>
      </c>
      <c r="J575" s="42" t="s">
        <v>66</v>
      </c>
      <c r="K575" s="42" t="s">
        <v>44</v>
      </c>
      <c r="L575" s="42" t="s">
        <v>45</v>
      </c>
      <c r="M575" s="46">
        <v>18</v>
      </c>
      <c r="N575" s="42" t="s">
        <v>7862</v>
      </c>
      <c r="O575" s="46">
        <v>3029</v>
      </c>
      <c r="P575" s="42" t="s">
        <v>6422</v>
      </c>
      <c r="Q575" s="42" t="s">
        <v>6401</v>
      </c>
      <c r="R575" s="46">
        <v>7</v>
      </c>
      <c r="S575" s="47">
        <f t="shared" ca="1" si="70"/>
        <v>0.92</v>
      </c>
      <c r="T575" s="47">
        <f t="shared" ca="1" si="71"/>
        <v>1.1500000000000001</v>
      </c>
      <c r="U575" s="47">
        <f t="shared" ca="1" si="72"/>
        <v>1.1500000000000001</v>
      </c>
      <c r="V575" s="47">
        <f t="shared" ca="1" si="73"/>
        <v>1.1500000000000001</v>
      </c>
      <c r="W575" s="47">
        <f>RANK(Y575,Y1:Y1001,0)</f>
        <v>574</v>
      </c>
      <c r="X575" s="48">
        <v>574</v>
      </c>
      <c r="Y575" s="49">
        <v>0.79899999999999993</v>
      </c>
    </row>
    <row r="576" spans="1:25" ht="15.75" customHeight="1" x14ac:dyDescent="0.3">
      <c r="A576" s="42" t="s">
        <v>7861</v>
      </c>
      <c r="B576" s="42" t="s">
        <v>7860</v>
      </c>
      <c r="C576" s="42" t="s">
        <v>147</v>
      </c>
      <c r="D576" s="46">
        <v>69</v>
      </c>
      <c r="E576" s="44"/>
      <c r="F576" s="45"/>
      <c r="G576" s="45"/>
      <c r="H576" s="42" t="s">
        <v>847</v>
      </c>
      <c r="I576" s="42" t="s">
        <v>56</v>
      </c>
      <c r="J576" s="42" t="s">
        <v>43</v>
      </c>
      <c r="K576" s="42" t="s">
        <v>44</v>
      </c>
      <c r="L576" s="42" t="s">
        <v>57</v>
      </c>
      <c r="M576" s="46">
        <v>12</v>
      </c>
      <c r="N576" s="42" t="s">
        <v>7859</v>
      </c>
      <c r="O576" s="46">
        <v>2170</v>
      </c>
      <c r="P576" s="42" t="s">
        <v>6402</v>
      </c>
      <c r="Q576" s="42" t="s">
        <v>6401</v>
      </c>
      <c r="R576" s="46">
        <v>7</v>
      </c>
      <c r="S576" s="47">
        <f t="shared" ca="1" si="70"/>
        <v>0.92</v>
      </c>
      <c r="T576" s="47">
        <f t="shared" ca="1" si="71"/>
        <v>0.92</v>
      </c>
      <c r="U576" s="47">
        <f t="shared" ca="1" si="72"/>
        <v>0.92</v>
      </c>
      <c r="V576" s="47">
        <f t="shared" ca="1" si="73"/>
        <v>0.78200000000000003</v>
      </c>
      <c r="W576" s="47">
        <f>RANK(Y576,Y1:Y1001,0)</f>
        <v>575</v>
      </c>
      <c r="X576" s="48">
        <v>575</v>
      </c>
      <c r="Y576" s="49">
        <v>0.796875</v>
      </c>
    </row>
    <row r="577" spans="1:25" ht="15.75" customHeight="1" x14ac:dyDescent="0.3">
      <c r="A577" s="42" t="s">
        <v>7858</v>
      </c>
      <c r="B577" s="42" t="s">
        <v>7857</v>
      </c>
      <c r="C577" s="42" t="s">
        <v>40</v>
      </c>
      <c r="D577" s="46">
        <v>66</v>
      </c>
      <c r="E577" s="44" t="s">
        <v>7856</v>
      </c>
      <c r="F577" s="45">
        <f t="shared" ref="F577:F599" ca="1" si="78">(NOW()-E577)/365</f>
        <v>22.917296470383047</v>
      </c>
      <c r="G577" s="45" t="str">
        <f t="shared" ref="G577:G599" ca="1" si="79">IF(F577&lt;=10,"0-10",IF(AND(F577&gt;10,F577&lt;=20),"11-20",IF(AND(F577&gt;20,F577&lt;=30),"21-30",IF(AND(F577&gt;30,F577&lt;=40),"31-40",IF(AND(F577&gt;40,F577&lt;=50),"41-50",IF(AND(F577&gt;50,F577&lt;=60),"51-60",IF(AND(F577&gt;60,F577&lt;=70),"61-70",IF(AND(F577&gt;70,F577&lt;=80),"71-80",IF(AND(F577&gt;80,F577&lt;=90),"81-90",IF(F577&gt;90,"91-100"))))))))))</f>
        <v>21-30</v>
      </c>
      <c r="H577" s="51"/>
      <c r="I577" s="42" t="s">
        <v>61</v>
      </c>
      <c r="J577" s="42" t="s">
        <v>43</v>
      </c>
      <c r="K577" s="42" t="s">
        <v>44</v>
      </c>
      <c r="L577" s="42" t="s">
        <v>57</v>
      </c>
      <c r="M577" s="46">
        <v>4</v>
      </c>
      <c r="N577" s="42" t="s">
        <v>7855</v>
      </c>
      <c r="O577" s="46">
        <v>2560</v>
      </c>
      <c r="P577" s="42" t="s">
        <v>6402</v>
      </c>
      <c r="Q577" s="42" t="s">
        <v>6401</v>
      </c>
      <c r="R577" s="46">
        <v>7</v>
      </c>
      <c r="S577" s="47">
        <f t="shared" ca="1" si="70"/>
        <v>0.43</v>
      </c>
      <c r="T577" s="47">
        <f t="shared" ca="1" si="71"/>
        <v>0.43</v>
      </c>
      <c r="U577" s="47">
        <f t="shared" ca="1" si="72"/>
        <v>0.43</v>
      </c>
      <c r="V577" s="47">
        <f t="shared" ca="1" si="73"/>
        <v>0.36549999999999999</v>
      </c>
      <c r="W577" s="47">
        <f>RANK(Y577,Y1:Y1001,0)</f>
        <v>575</v>
      </c>
      <c r="X577" s="48">
        <v>575</v>
      </c>
      <c r="Y577" s="49">
        <v>0.796875</v>
      </c>
    </row>
    <row r="578" spans="1:25" ht="15.75" customHeight="1" x14ac:dyDescent="0.3">
      <c r="A578" s="42" t="s">
        <v>4507</v>
      </c>
      <c r="B578" s="42" t="s">
        <v>7854</v>
      </c>
      <c r="C578" s="42" t="s">
        <v>48</v>
      </c>
      <c r="D578" s="46">
        <v>90</v>
      </c>
      <c r="E578" s="44" t="s">
        <v>7853</v>
      </c>
      <c r="F578" s="45">
        <f t="shared" ca="1" si="78"/>
        <v>77.495378662163873</v>
      </c>
      <c r="G578" s="45" t="str">
        <f t="shared" ca="1" si="79"/>
        <v>71-80</v>
      </c>
      <c r="H578" s="42" t="s">
        <v>99</v>
      </c>
      <c r="I578" s="42" t="s">
        <v>50</v>
      </c>
      <c r="J578" s="42" t="s">
        <v>62</v>
      </c>
      <c r="K578" s="42" t="s">
        <v>44</v>
      </c>
      <c r="L578" s="42" t="s">
        <v>57</v>
      </c>
      <c r="M578" s="46">
        <v>7</v>
      </c>
      <c r="N578" s="42" t="s">
        <v>7852</v>
      </c>
      <c r="O578" s="46">
        <v>3350</v>
      </c>
      <c r="P578" s="42" t="s">
        <v>6422</v>
      </c>
      <c r="Q578" s="42" t="s">
        <v>6401</v>
      </c>
      <c r="R578" s="46">
        <v>2</v>
      </c>
      <c r="S578" s="47">
        <f t="shared" ref="S578:S641" ca="1" si="80">RANDBETWEEN(40,110)/100</f>
        <v>1.0900000000000001</v>
      </c>
      <c r="T578" s="47">
        <f t="shared" ref="T578:T641" ca="1" si="81">S578*(IF(L578="Yes",1.25,1))</f>
        <v>1.0900000000000001</v>
      </c>
      <c r="U578" s="47">
        <f t="shared" ref="U578:U641" ca="1" si="82">T578*(IF(OR(VALUE(R578)&gt;8,VALUE(D578)&gt;80),1.25,1))</f>
        <v>1.3625</v>
      </c>
      <c r="V578" s="47">
        <f t="shared" ref="V578:V641" ca="1" si="83">U578*(IF(J578="Mass Customer",0.85,1))</f>
        <v>1.3625</v>
      </c>
      <c r="W578" s="47">
        <f>RANK(Y578,Y1:Y1001,0)</f>
        <v>575</v>
      </c>
      <c r="X578" s="48">
        <v>575</v>
      </c>
      <c r="Y578" s="49">
        <v>0.796875</v>
      </c>
    </row>
    <row r="579" spans="1:25" ht="15.75" customHeight="1" x14ac:dyDescent="0.3">
      <c r="A579" s="42" t="s">
        <v>7851</v>
      </c>
      <c r="B579" s="42" t="s">
        <v>6296</v>
      </c>
      <c r="C579" s="42" t="s">
        <v>48</v>
      </c>
      <c r="D579" s="46">
        <v>33</v>
      </c>
      <c r="E579" s="44" t="s">
        <v>7850</v>
      </c>
      <c r="F579" s="45">
        <f t="shared" ca="1" si="78"/>
        <v>44.678940305999483</v>
      </c>
      <c r="G579" s="45" t="str">
        <f t="shared" ca="1" si="79"/>
        <v>41-50</v>
      </c>
      <c r="H579" s="42" t="s">
        <v>742</v>
      </c>
      <c r="I579" s="42" t="s">
        <v>50</v>
      </c>
      <c r="J579" s="42" t="s">
        <v>66</v>
      </c>
      <c r="K579" s="42" t="s">
        <v>44</v>
      </c>
      <c r="L579" s="42" t="s">
        <v>45</v>
      </c>
      <c r="M579" s="46">
        <v>9</v>
      </c>
      <c r="N579" s="42" t="s">
        <v>7849</v>
      </c>
      <c r="O579" s="46">
        <v>2160</v>
      </c>
      <c r="P579" s="42" t="s">
        <v>6402</v>
      </c>
      <c r="Q579" s="42" t="s">
        <v>6401</v>
      </c>
      <c r="R579" s="46">
        <v>9</v>
      </c>
      <c r="S579" s="47">
        <f t="shared" ca="1" si="80"/>
        <v>0.61</v>
      </c>
      <c r="T579" s="47">
        <f t="shared" ca="1" si="81"/>
        <v>0.76249999999999996</v>
      </c>
      <c r="U579" s="47">
        <f t="shared" ca="1" si="82"/>
        <v>0.953125</v>
      </c>
      <c r="V579" s="47">
        <f t="shared" ca="1" si="83"/>
        <v>0.953125</v>
      </c>
      <c r="W579" s="47">
        <f>RANK(Y579,Y1:Y1001,0)</f>
        <v>575</v>
      </c>
      <c r="X579" s="48">
        <v>575</v>
      </c>
      <c r="Y579" s="49">
        <v>0.796875</v>
      </c>
    </row>
    <row r="580" spans="1:25" ht="15.75" customHeight="1" x14ac:dyDescent="0.3">
      <c r="A580" s="42" t="s">
        <v>7848</v>
      </c>
      <c r="B580" s="42" t="s">
        <v>1761</v>
      </c>
      <c r="C580" s="42" t="s">
        <v>40</v>
      </c>
      <c r="D580" s="46">
        <v>64</v>
      </c>
      <c r="E580" s="44" t="s">
        <v>7847</v>
      </c>
      <c r="F580" s="45">
        <f t="shared" ca="1" si="78"/>
        <v>26.492638936136473</v>
      </c>
      <c r="G580" s="45" t="str">
        <f t="shared" ca="1" si="79"/>
        <v>21-30</v>
      </c>
      <c r="H580" s="42" t="s">
        <v>688</v>
      </c>
      <c r="I580" s="42" t="s">
        <v>65</v>
      </c>
      <c r="J580" s="42" t="s">
        <v>43</v>
      </c>
      <c r="K580" s="42" t="s">
        <v>44</v>
      </c>
      <c r="L580" s="42" t="s">
        <v>57</v>
      </c>
      <c r="M580" s="46">
        <v>11</v>
      </c>
      <c r="N580" s="42" t="s">
        <v>7846</v>
      </c>
      <c r="O580" s="46">
        <v>2145</v>
      </c>
      <c r="P580" s="42" t="s">
        <v>6402</v>
      </c>
      <c r="Q580" s="42" t="s">
        <v>6401</v>
      </c>
      <c r="R580" s="46">
        <v>9</v>
      </c>
      <c r="S580" s="47">
        <f t="shared" ca="1" si="80"/>
        <v>0.94</v>
      </c>
      <c r="T580" s="47">
        <f t="shared" ca="1" si="81"/>
        <v>0.94</v>
      </c>
      <c r="U580" s="47">
        <f t="shared" ca="1" si="82"/>
        <v>1.1749999999999998</v>
      </c>
      <c r="V580" s="47">
        <f t="shared" ca="1" si="83"/>
        <v>0.9987499999999998</v>
      </c>
      <c r="W580" s="47">
        <f>RANK(Y580,Y1:Y1001,0)</f>
        <v>575</v>
      </c>
      <c r="X580" s="48">
        <v>575</v>
      </c>
      <c r="Y580" s="49">
        <v>0.796875</v>
      </c>
    </row>
    <row r="581" spans="1:25" ht="15.75" customHeight="1" x14ac:dyDescent="0.3">
      <c r="A581" s="42" t="s">
        <v>4263</v>
      </c>
      <c r="B581" s="42" t="s">
        <v>7845</v>
      </c>
      <c r="C581" s="42" t="s">
        <v>48</v>
      </c>
      <c r="D581" s="46">
        <v>75</v>
      </c>
      <c r="E581" s="44" t="s">
        <v>7844</v>
      </c>
      <c r="F581" s="45">
        <f t="shared" ca="1" si="78"/>
        <v>26.994008799150169</v>
      </c>
      <c r="G581" s="45" t="str">
        <f t="shared" ca="1" si="79"/>
        <v>21-30</v>
      </c>
      <c r="H581" s="42" t="s">
        <v>266</v>
      </c>
      <c r="I581" s="42" t="s">
        <v>61</v>
      </c>
      <c r="J581" s="42" t="s">
        <v>43</v>
      </c>
      <c r="K581" s="42" t="s">
        <v>44</v>
      </c>
      <c r="L581" s="42" t="s">
        <v>45</v>
      </c>
      <c r="M581" s="46">
        <v>13</v>
      </c>
      <c r="N581" s="42" t="s">
        <v>7843</v>
      </c>
      <c r="O581" s="46">
        <v>3133</v>
      </c>
      <c r="P581" s="42" t="s">
        <v>6422</v>
      </c>
      <c r="Q581" s="42" t="s">
        <v>6401</v>
      </c>
      <c r="R581" s="46">
        <v>8</v>
      </c>
      <c r="S581" s="47">
        <f t="shared" ca="1" si="80"/>
        <v>1.1000000000000001</v>
      </c>
      <c r="T581" s="47">
        <f t="shared" ca="1" si="81"/>
        <v>1.375</v>
      </c>
      <c r="U581" s="47">
        <f t="shared" ca="1" si="82"/>
        <v>1.375</v>
      </c>
      <c r="V581" s="47">
        <f t="shared" ca="1" si="83"/>
        <v>1.16875</v>
      </c>
      <c r="W581" s="47">
        <f>RANK(Y581,Y1:Y1001,0)</f>
        <v>575</v>
      </c>
      <c r="X581" s="48">
        <v>575</v>
      </c>
      <c r="Y581" s="49">
        <v>0.796875</v>
      </c>
    </row>
    <row r="582" spans="1:25" ht="15.75" customHeight="1" x14ac:dyDescent="0.3">
      <c r="A582" s="42" t="s">
        <v>158</v>
      </c>
      <c r="B582" s="42" t="s">
        <v>3834</v>
      </c>
      <c r="C582" s="42" t="s">
        <v>40</v>
      </c>
      <c r="D582" s="46">
        <v>47</v>
      </c>
      <c r="E582" s="44" t="s">
        <v>7842</v>
      </c>
      <c r="F582" s="45">
        <f t="shared" ca="1" si="78"/>
        <v>48.284419758054277</v>
      </c>
      <c r="G582" s="45" t="str">
        <f t="shared" ca="1" si="79"/>
        <v>41-50</v>
      </c>
      <c r="H582" s="42" t="s">
        <v>519</v>
      </c>
      <c r="I582" s="42" t="s">
        <v>138</v>
      </c>
      <c r="J582" s="42" t="s">
        <v>43</v>
      </c>
      <c r="K582" s="42" t="s">
        <v>44</v>
      </c>
      <c r="L582" s="42" t="s">
        <v>57</v>
      </c>
      <c r="M582" s="46">
        <v>11</v>
      </c>
      <c r="N582" s="42" t="s">
        <v>7841</v>
      </c>
      <c r="O582" s="46">
        <v>2028</v>
      </c>
      <c r="P582" s="42" t="s">
        <v>6402</v>
      </c>
      <c r="Q582" s="42" t="s">
        <v>6401</v>
      </c>
      <c r="R582" s="46">
        <v>10</v>
      </c>
      <c r="S582" s="47">
        <f t="shared" ca="1" si="80"/>
        <v>0.48</v>
      </c>
      <c r="T582" s="47">
        <f t="shared" ca="1" si="81"/>
        <v>0.48</v>
      </c>
      <c r="U582" s="47">
        <f t="shared" ca="1" si="82"/>
        <v>0.6</v>
      </c>
      <c r="V582" s="47">
        <f t="shared" ca="1" si="83"/>
        <v>0.51</v>
      </c>
      <c r="W582" s="47">
        <f>RANK(Y582,Y1:Y1001,0)</f>
        <v>575</v>
      </c>
      <c r="X582" s="48">
        <v>575</v>
      </c>
      <c r="Y582" s="49">
        <v>0.796875</v>
      </c>
    </row>
    <row r="583" spans="1:25" ht="15.75" customHeight="1" x14ac:dyDescent="0.3">
      <c r="A583" s="42" t="s">
        <v>7840</v>
      </c>
      <c r="B583" s="42" t="s">
        <v>7839</v>
      </c>
      <c r="C583" s="42" t="s">
        <v>40</v>
      </c>
      <c r="D583" s="46">
        <v>3</v>
      </c>
      <c r="E583" s="44" t="s">
        <v>7838</v>
      </c>
      <c r="F583" s="45">
        <f t="shared" ca="1" si="78"/>
        <v>30.772090990930991</v>
      </c>
      <c r="G583" s="45" t="str">
        <f t="shared" ca="1" si="79"/>
        <v>31-40</v>
      </c>
      <c r="H583" s="42" t="s">
        <v>630</v>
      </c>
      <c r="I583" s="42" t="s">
        <v>84</v>
      </c>
      <c r="J583" s="42" t="s">
        <v>66</v>
      </c>
      <c r="K583" s="42" t="s">
        <v>44</v>
      </c>
      <c r="L583" s="42" t="s">
        <v>45</v>
      </c>
      <c r="M583" s="46">
        <v>13</v>
      </c>
      <c r="N583" s="42" t="s">
        <v>7837</v>
      </c>
      <c r="O583" s="46">
        <v>4551</v>
      </c>
      <c r="P583" s="42" t="s">
        <v>6406</v>
      </c>
      <c r="Q583" s="42" t="s">
        <v>6401</v>
      </c>
      <c r="R583" s="46">
        <v>8</v>
      </c>
      <c r="S583" s="47">
        <f t="shared" ca="1" si="80"/>
        <v>0.71</v>
      </c>
      <c r="T583" s="47">
        <f t="shared" ca="1" si="81"/>
        <v>0.88749999999999996</v>
      </c>
      <c r="U583" s="47">
        <f t="shared" ca="1" si="82"/>
        <v>0.88749999999999996</v>
      </c>
      <c r="V583" s="47">
        <f t="shared" ca="1" si="83"/>
        <v>0.88749999999999996</v>
      </c>
      <c r="W583" s="47">
        <f>RANK(Y583,Y1:Y1001,0)</f>
        <v>582</v>
      </c>
      <c r="X583" s="48">
        <v>582</v>
      </c>
      <c r="Y583" s="49">
        <v>0.79</v>
      </c>
    </row>
    <row r="584" spans="1:25" ht="15.75" customHeight="1" x14ac:dyDescent="0.3">
      <c r="A584" s="42" t="s">
        <v>7836</v>
      </c>
      <c r="B584" s="42" t="s">
        <v>7835</v>
      </c>
      <c r="C584" s="42" t="s">
        <v>40</v>
      </c>
      <c r="D584" s="46">
        <v>2</v>
      </c>
      <c r="E584" s="44" t="s">
        <v>7834</v>
      </c>
      <c r="F584" s="45">
        <f t="shared" ca="1" si="78"/>
        <v>25.73647455257483</v>
      </c>
      <c r="G584" s="45" t="str">
        <f t="shared" ca="1" si="79"/>
        <v>21-30</v>
      </c>
      <c r="H584" s="42" t="s">
        <v>410</v>
      </c>
      <c r="I584" s="42" t="s">
        <v>61</v>
      </c>
      <c r="J584" s="42" t="s">
        <v>62</v>
      </c>
      <c r="K584" s="42" t="s">
        <v>44</v>
      </c>
      <c r="L584" s="42" t="s">
        <v>45</v>
      </c>
      <c r="M584" s="46">
        <v>4</v>
      </c>
      <c r="N584" s="42" t="s">
        <v>7833</v>
      </c>
      <c r="O584" s="46">
        <v>2111</v>
      </c>
      <c r="P584" s="42" t="s">
        <v>6402</v>
      </c>
      <c r="Q584" s="42" t="s">
        <v>6401</v>
      </c>
      <c r="R584" s="46">
        <v>11</v>
      </c>
      <c r="S584" s="47">
        <f t="shared" ca="1" si="80"/>
        <v>1.05</v>
      </c>
      <c r="T584" s="47">
        <f t="shared" ca="1" si="81"/>
        <v>1.3125</v>
      </c>
      <c r="U584" s="47">
        <f t="shared" ca="1" si="82"/>
        <v>1.640625</v>
      </c>
      <c r="V584" s="47">
        <f t="shared" ca="1" si="83"/>
        <v>1.640625</v>
      </c>
      <c r="W584" s="47">
        <f>RANK(Y584,Y1:Y1001,0)</f>
        <v>583</v>
      </c>
      <c r="X584" s="48">
        <v>583</v>
      </c>
      <c r="Y584" s="49">
        <v>0.78749999999999998</v>
      </c>
    </row>
    <row r="585" spans="1:25" ht="15.75" customHeight="1" x14ac:dyDescent="0.3">
      <c r="A585" s="42" t="s">
        <v>7832</v>
      </c>
      <c r="B585" s="42" t="s">
        <v>7831</v>
      </c>
      <c r="C585" s="42" t="s">
        <v>48</v>
      </c>
      <c r="D585" s="46">
        <v>9</v>
      </c>
      <c r="E585" s="44" t="s">
        <v>7830</v>
      </c>
      <c r="F585" s="45">
        <f t="shared" ca="1" si="78"/>
        <v>25.320036196410445</v>
      </c>
      <c r="G585" s="45" t="str">
        <f t="shared" ca="1" si="79"/>
        <v>21-30</v>
      </c>
      <c r="H585" s="42" t="s">
        <v>186</v>
      </c>
      <c r="I585" s="42" t="s">
        <v>42</v>
      </c>
      <c r="J585" s="42" t="s">
        <v>43</v>
      </c>
      <c r="K585" s="42" t="s">
        <v>44</v>
      </c>
      <c r="L585" s="42" t="s">
        <v>45</v>
      </c>
      <c r="M585" s="46">
        <v>11</v>
      </c>
      <c r="N585" s="42" t="s">
        <v>7829</v>
      </c>
      <c r="O585" s="46">
        <v>2574</v>
      </c>
      <c r="P585" s="42" t="s">
        <v>6402</v>
      </c>
      <c r="Q585" s="42" t="s">
        <v>6401</v>
      </c>
      <c r="R585" s="46">
        <v>7</v>
      </c>
      <c r="S585" s="47">
        <f t="shared" ca="1" si="80"/>
        <v>0.85</v>
      </c>
      <c r="T585" s="47">
        <f t="shared" ca="1" si="81"/>
        <v>1.0625</v>
      </c>
      <c r="U585" s="47">
        <f t="shared" ca="1" si="82"/>
        <v>1.0625</v>
      </c>
      <c r="V585" s="47">
        <f t="shared" ca="1" si="83"/>
        <v>0.90312499999999996</v>
      </c>
      <c r="W585" s="47">
        <f>RANK(Y585,Y1:Y1001,0)</f>
        <v>583</v>
      </c>
      <c r="X585" s="48">
        <v>583</v>
      </c>
      <c r="Y585" s="49">
        <v>0.78749999999999998</v>
      </c>
    </row>
    <row r="586" spans="1:25" ht="15.75" customHeight="1" x14ac:dyDescent="0.3">
      <c r="A586" s="42" t="s">
        <v>7828</v>
      </c>
      <c r="B586" s="42" t="s">
        <v>7827</v>
      </c>
      <c r="C586" s="42" t="s">
        <v>40</v>
      </c>
      <c r="D586" s="46">
        <v>26</v>
      </c>
      <c r="E586" s="44" t="s">
        <v>7826</v>
      </c>
      <c r="F586" s="45">
        <f t="shared" ca="1" si="78"/>
        <v>69.487159484081673</v>
      </c>
      <c r="G586" s="45" t="str">
        <f t="shared" ca="1" si="79"/>
        <v>61-70</v>
      </c>
      <c r="H586" s="42" t="s">
        <v>799</v>
      </c>
      <c r="I586" s="42" t="s">
        <v>42</v>
      </c>
      <c r="J586" s="42" t="s">
        <v>43</v>
      </c>
      <c r="K586" s="42" t="s">
        <v>44</v>
      </c>
      <c r="L586" s="42" t="s">
        <v>57</v>
      </c>
      <c r="M586" s="46">
        <v>10</v>
      </c>
      <c r="N586" s="42" t="s">
        <v>7825</v>
      </c>
      <c r="O586" s="46">
        <v>3585</v>
      </c>
      <c r="P586" s="42" t="s">
        <v>6422</v>
      </c>
      <c r="Q586" s="42" t="s">
        <v>6401</v>
      </c>
      <c r="R586" s="46">
        <v>1</v>
      </c>
      <c r="S586" s="47">
        <f t="shared" ca="1" si="80"/>
        <v>0.75</v>
      </c>
      <c r="T586" s="47">
        <f t="shared" ca="1" si="81"/>
        <v>0.75</v>
      </c>
      <c r="U586" s="47">
        <f t="shared" ca="1" si="82"/>
        <v>0.75</v>
      </c>
      <c r="V586" s="47">
        <f t="shared" ca="1" si="83"/>
        <v>0.63749999999999996</v>
      </c>
      <c r="W586" s="47">
        <f>RANK(Y586,Y1:Y1001,0)</f>
        <v>583</v>
      </c>
      <c r="X586" s="48">
        <v>583</v>
      </c>
      <c r="Y586" s="49">
        <v>0.78749999999999998</v>
      </c>
    </row>
    <row r="587" spans="1:25" ht="15.75" customHeight="1" x14ac:dyDescent="0.3">
      <c r="A587" s="42" t="s">
        <v>7824</v>
      </c>
      <c r="B587" s="42" t="s">
        <v>7823</v>
      </c>
      <c r="C587" s="42" t="s">
        <v>40</v>
      </c>
      <c r="D587" s="46">
        <v>27</v>
      </c>
      <c r="E587" s="44" t="s">
        <v>7822</v>
      </c>
      <c r="F587" s="45">
        <f t="shared" ca="1" si="78"/>
        <v>82.657022497780304</v>
      </c>
      <c r="G587" s="45" t="str">
        <f t="shared" ca="1" si="79"/>
        <v>81-90</v>
      </c>
      <c r="H587" s="42" t="s">
        <v>234</v>
      </c>
      <c r="I587" s="42" t="s">
        <v>84</v>
      </c>
      <c r="J587" s="42" t="s">
        <v>62</v>
      </c>
      <c r="K587" s="42" t="s">
        <v>44</v>
      </c>
      <c r="L587" s="42" t="s">
        <v>57</v>
      </c>
      <c r="M587" s="46">
        <v>15</v>
      </c>
      <c r="N587" s="42" t="s">
        <v>7821</v>
      </c>
      <c r="O587" s="46">
        <v>3677</v>
      </c>
      <c r="P587" s="42" t="s">
        <v>6422</v>
      </c>
      <c r="Q587" s="42" t="s">
        <v>6401</v>
      </c>
      <c r="R587" s="46">
        <v>3</v>
      </c>
      <c r="S587" s="47">
        <f t="shared" ca="1" si="80"/>
        <v>0.92</v>
      </c>
      <c r="T587" s="47">
        <f t="shared" ca="1" si="81"/>
        <v>0.92</v>
      </c>
      <c r="U587" s="47">
        <f t="shared" ca="1" si="82"/>
        <v>0.92</v>
      </c>
      <c r="V587" s="47">
        <f t="shared" ca="1" si="83"/>
        <v>0.92</v>
      </c>
      <c r="W587" s="47">
        <f>RANK(Y587,Y1:Y1001,0)</f>
        <v>583</v>
      </c>
      <c r="X587" s="48">
        <v>583</v>
      </c>
      <c r="Y587" s="49">
        <v>0.78749999999999998</v>
      </c>
    </row>
    <row r="588" spans="1:25" ht="15.75" customHeight="1" x14ac:dyDescent="0.3">
      <c r="A588" s="42" t="s">
        <v>7820</v>
      </c>
      <c r="B588" s="51"/>
      <c r="C588" s="42" t="s">
        <v>48</v>
      </c>
      <c r="D588" s="46">
        <v>32</v>
      </c>
      <c r="E588" s="44" t="s">
        <v>7819</v>
      </c>
      <c r="F588" s="45">
        <f t="shared" ca="1" si="78"/>
        <v>24.996748525177569</v>
      </c>
      <c r="G588" s="45" t="str">
        <f t="shared" ca="1" si="79"/>
        <v>21-30</v>
      </c>
      <c r="H588" s="42" t="s">
        <v>1142</v>
      </c>
      <c r="I588" s="42" t="s">
        <v>42</v>
      </c>
      <c r="J588" s="42" t="s">
        <v>62</v>
      </c>
      <c r="K588" s="42" t="s">
        <v>44</v>
      </c>
      <c r="L588" s="42" t="s">
        <v>57</v>
      </c>
      <c r="M588" s="46">
        <v>14</v>
      </c>
      <c r="N588" s="42" t="s">
        <v>7818</v>
      </c>
      <c r="O588" s="46">
        <v>4132</v>
      </c>
      <c r="P588" s="42" t="s">
        <v>6406</v>
      </c>
      <c r="Q588" s="42" t="s">
        <v>6401</v>
      </c>
      <c r="R588" s="46">
        <v>6</v>
      </c>
      <c r="S588" s="47">
        <f t="shared" ca="1" si="80"/>
        <v>0.68</v>
      </c>
      <c r="T588" s="47">
        <f t="shared" ca="1" si="81"/>
        <v>0.68</v>
      </c>
      <c r="U588" s="47">
        <f t="shared" ca="1" si="82"/>
        <v>0.68</v>
      </c>
      <c r="V588" s="47">
        <f t="shared" ca="1" si="83"/>
        <v>0.68</v>
      </c>
      <c r="W588" s="47">
        <f>RANK(Y588,Y1:Y1001,0)</f>
        <v>587</v>
      </c>
      <c r="X588" s="48">
        <v>587</v>
      </c>
      <c r="Y588" s="49">
        <v>0.78625</v>
      </c>
    </row>
    <row r="589" spans="1:25" ht="15.75" customHeight="1" x14ac:dyDescent="0.3">
      <c r="A589" s="42" t="s">
        <v>731</v>
      </c>
      <c r="B589" s="42" t="s">
        <v>3847</v>
      </c>
      <c r="C589" s="42" t="s">
        <v>48</v>
      </c>
      <c r="D589" s="46">
        <v>95</v>
      </c>
      <c r="E589" s="44" t="s">
        <v>7817</v>
      </c>
      <c r="F589" s="45">
        <f t="shared" ca="1" si="78"/>
        <v>26.988529347095376</v>
      </c>
      <c r="G589" s="45" t="str">
        <f t="shared" ca="1" si="79"/>
        <v>21-30</v>
      </c>
      <c r="H589" s="42" t="s">
        <v>438</v>
      </c>
      <c r="I589" s="42" t="s">
        <v>50</v>
      </c>
      <c r="J589" s="42" t="s">
        <v>62</v>
      </c>
      <c r="K589" s="42" t="s">
        <v>44</v>
      </c>
      <c r="L589" s="42" t="s">
        <v>45</v>
      </c>
      <c r="M589" s="46">
        <v>1</v>
      </c>
      <c r="N589" s="42" t="s">
        <v>7816</v>
      </c>
      <c r="O589" s="46">
        <v>4006</v>
      </c>
      <c r="P589" s="42" t="s">
        <v>6406</v>
      </c>
      <c r="Q589" s="42" t="s">
        <v>6401</v>
      </c>
      <c r="R589" s="46">
        <v>8</v>
      </c>
      <c r="S589" s="47">
        <f t="shared" ca="1" si="80"/>
        <v>0.46</v>
      </c>
      <c r="T589" s="47">
        <f t="shared" ca="1" si="81"/>
        <v>0.57500000000000007</v>
      </c>
      <c r="U589" s="47">
        <f t="shared" ca="1" si="82"/>
        <v>0.71875000000000011</v>
      </c>
      <c r="V589" s="47">
        <f t="shared" ca="1" si="83"/>
        <v>0.71875000000000011</v>
      </c>
      <c r="W589" s="47">
        <f>RANK(Y589,Y1:Y1001,0)</f>
        <v>587</v>
      </c>
      <c r="X589" s="48">
        <v>587</v>
      </c>
      <c r="Y589" s="49">
        <v>0.78625</v>
      </c>
    </row>
    <row r="590" spans="1:25" ht="15.75" customHeight="1" x14ac:dyDescent="0.3">
      <c r="A590" s="42" t="s">
        <v>7815</v>
      </c>
      <c r="B590" s="42" t="s">
        <v>6846</v>
      </c>
      <c r="C590" s="42" t="s">
        <v>48</v>
      </c>
      <c r="D590" s="46">
        <v>83</v>
      </c>
      <c r="E590" s="44" t="s">
        <v>7814</v>
      </c>
      <c r="F590" s="45">
        <f t="shared" ca="1" si="78"/>
        <v>46.311817018328256</v>
      </c>
      <c r="G590" s="45" t="str">
        <f t="shared" ca="1" si="79"/>
        <v>41-50</v>
      </c>
      <c r="H590" s="42" t="s">
        <v>1435</v>
      </c>
      <c r="I590" s="42" t="s">
        <v>42</v>
      </c>
      <c r="J590" s="42" t="s">
        <v>66</v>
      </c>
      <c r="K590" s="42" t="s">
        <v>44</v>
      </c>
      <c r="L590" s="42" t="s">
        <v>57</v>
      </c>
      <c r="M590" s="46">
        <v>18</v>
      </c>
      <c r="N590" s="42" t="s">
        <v>7813</v>
      </c>
      <c r="O590" s="46">
        <v>2539</v>
      </c>
      <c r="P590" s="42" t="s">
        <v>6402</v>
      </c>
      <c r="Q590" s="42" t="s">
        <v>6401</v>
      </c>
      <c r="R590" s="46">
        <v>8</v>
      </c>
      <c r="S590" s="47">
        <f t="shared" ca="1" si="80"/>
        <v>0.92</v>
      </c>
      <c r="T590" s="47">
        <f t="shared" ca="1" si="81"/>
        <v>0.92</v>
      </c>
      <c r="U590" s="47">
        <f t="shared" ca="1" si="82"/>
        <v>1.1500000000000001</v>
      </c>
      <c r="V590" s="47">
        <f t="shared" ca="1" si="83"/>
        <v>1.1500000000000001</v>
      </c>
      <c r="W590" s="47">
        <f>RANK(Y590,Y1:Y1001,0)</f>
        <v>587</v>
      </c>
      <c r="X590" s="48">
        <v>587</v>
      </c>
      <c r="Y590" s="49">
        <v>0.78625</v>
      </c>
    </row>
    <row r="591" spans="1:25" ht="15.75" customHeight="1" x14ac:dyDescent="0.3">
      <c r="A591" s="42" t="s">
        <v>2072</v>
      </c>
      <c r="B591" s="42" t="s">
        <v>7812</v>
      </c>
      <c r="C591" s="42" t="s">
        <v>40</v>
      </c>
      <c r="D591" s="46">
        <v>39</v>
      </c>
      <c r="E591" s="44" t="s">
        <v>7811</v>
      </c>
      <c r="F591" s="45">
        <f t="shared" ca="1" si="78"/>
        <v>33.98578962106798</v>
      </c>
      <c r="G591" s="45" t="str">
        <f t="shared" ca="1" si="79"/>
        <v>31-40</v>
      </c>
      <c r="H591" s="42" t="s">
        <v>90</v>
      </c>
      <c r="I591" s="42" t="s">
        <v>84</v>
      </c>
      <c r="J591" s="42" t="s">
        <v>66</v>
      </c>
      <c r="K591" s="42" t="s">
        <v>44</v>
      </c>
      <c r="L591" s="42" t="s">
        <v>45</v>
      </c>
      <c r="M591" s="46">
        <v>17</v>
      </c>
      <c r="N591" s="42" t="s">
        <v>7810</v>
      </c>
      <c r="O591" s="46">
        <v>3037</v>
      </c>
      <c r="P591" s="42" t="s">
        <v>6422</v>
      </c>
      <c r="Q591" s="42" t="s">
        <v>6401</v>
      </c>
      <c r="R591" s="46">
        <v>7</v>
      </c>
      <c r="S591" s="47">
        <f t="shared" ca="1" si="80"/>
        <v>0.52</v>
      </c>
      <c r="T591" s="47">
        <f t="shared" ca="1" si="81"/>
        <v>0.65</v>
      </c>
      <c r="U591" s="47">
        <f t="shared" ca="1" si="82"/>
        <v>0.65</v>
      </c>
      <c r="V591" s="47">
        <f t="shared" ca="1" si="83"/>
        <v>0.65</v>
      </c>
      <c r="W591" s="47">
        <f>RANK(Y591,Y1:Y1001,0)</f>
        <v>590</v>
      </c>
      <c r="X591" s="48">
        <v>590</v>
      </c>
      <c r="Y591" s="49">
        <v>0.78359374999999987</v>
      </c>
    </row>
    <row r="592" spans="1:25" ht="15.75" customHeight="1" x14ac:dyDescent="0.3">
      <c r="A592" s="42" t="s">
        <v>4104</v>
      </c>
      <c r="B592" s="42" t="s">
        <v>7809</v>
      </c>
      <c r="C592" s="42" t="s">
        <v>48</v>
      </c>
      <c r="D592" s="46">
        <v>1</v>
      </c>
      <c r="E592" s="44" t="s">
        <v>7808</v>
      </c>
      <c r="F592" s="45">
        <f t="shared" ca="1" si="78"/>
        <v>41.48441975805428</v>
      </c>
      <c r="G592" s="45" t="str">
        <f t="shared" ca="1" si="79"/>
        <v>41-50</v>
      </c>
      <c r="H592" s="42" t="s">
        <v>2256</v>
      </c>
      <c r="I592" s="42" t="s">
        <v>84</v>
      </c>
      <c r="J592" s="42" t="s">
        <v>43</v>
      </c>
      <c r="K592" s="42" t="s">
        <v>44</v>
      </c>
      <c r="L592" s="42" t="s">
        <v>57</v>
      </c>
      <c r="M592" s="46">
        <v>10</v>
      </c>
      <c r="N592" s="42" t="s">
        <v>7807</v>
      </c>
      <c r="O592" s="46">
        <v>3977</v>
      </c>
      <c r="P592" s="42" t="s">
        <v>6422</v>
      </c>
      <c r="Q592" s="42" t="s">
        <v>6401</v>
      </c>
      <c r="R592" s="46">
        <v>6</v>
      </c>
      <c r="S592" s="47">
        <f t="shared" ca="1" si="80"/>
        <v>0.49</v>
      </c>
      <c r="T592" s="47">
        <f t="shared" ca="1" si="81"/>
        <v>0.49</v>
      </c>
      <c r="U592" s="47">
        <f t="shared" ca="1" si="82"/>
        <v>0.49</v>
      </c>
      <c r="V592" s="47">
        <f t="shared" ca="1" si="83"/>
        <v>0.41649999999999998</v>
      </c>
      <c r="W592" s="47">
        <f>RANK(Y592,Y1:Y1001,0)</f>
        <v>591</v>
      </c>
      <c r="X592" s="48">
        <v>591</v>
      </c>
      <c r="Y592" s="49">
        <v>0.78200000000000003</v>
      </c>
    </row>
    <row r="593" spans="1:25" ht="15.75" customHeight="1" x14ac:dyDescent="0.3">
      <c r="A593" s="42" t="s">
        <v>6324</v>
      </c>
      <c r="B593" s="42" t="s">
        <v>7806</v>
      </c>
      <c r="C593" s="42" t="s">
        <v>40</v>
      </c>
      <c r="D593" s="46">
        <v>44</v>
      </c>
      <c r="E593" s="44" t="s">
        <v>7805</v>
      </c>
      <c r="F593" s="45">
        <f t="shared" ca="1" si="78"/>
        <v>24.922775922437843</v>
      </c>
      <c r="G593" s="45" t="str">
        <f t="shared" ca="1" si="79"/>
        <v>21-30</v>
      </c>
      <c r="H593" s="42" t="s">
        <v>596</v>
      </c>
      <c r="I593" s="42" t="s">
        <v>65</v>
      </c>
      <c r="J593" s="42" t="s">
        <v>62</v>
      </c>
      <c r="K593" s="42" t="s">
        <v>44</v>
      </c>
      <c r="L593" s="42" t="s">
        <v>45</v>
      </c>
      <c r="M593" s="46">
        <v>13</v>
      </c>
      <c r="N593" s="42" t="s">
        <v>7804</v>
      </c>
      <c r="O593" s="46">
        <v>3020</v>
      </c>
      <c r="P593" s="42" t="s">
        <v>6422</v>
      </c>
      <c r="Q593" s="42" t="s">
        <v>6401</v>
      </c>
      <c r="R593" s="46">
        <v>8</v>
      </c>
      <c r="S593" s="47">
        <f t="shared" ca="1" si="80"/>
        <v>0.4</v>
      </c>
      <c r="T593" s="47">
        <f t="shared" ca="1" si="81"/>
        <v>0.5</v>
      </c>
      <c r="U593" s="47">
        <f t="shared" ca="1" si="82"/>
        <v>0.5</v>
      </c>
      <c r="V593" s="47">
        <f t="shared" ca="1" si="83"/>
        <v>0.5</v>
      </c>
      <c r="W593" s="47">
        <f>RANK(Y593,Y1:Y1001,0)</f>
        <v>591</v>
      </c>
      <c r="X593" s="48">
        <v>591</v>
      </c>
      <c r="Y593" s="49">
        <v>0.78200000000000003</v>
      </c>
    </row>
    <row r="594" spans="1:25" ht="15.75" customHeight="1" x14ac:dyDescent="0.3">
      <c r="A594" s="42" t="s">
        <v>6133</v>
      </c>
      <c r="B594" s="42" t="s">
        <v>7803</v>
      </c>
      <c r="C594" s="42" t="s">
        <v>48</v>
      </c>
      <c r="D594" s="46">
        <v>83</v>
      </c>
      <c r="E594" s="44" t="s">
        <v>7802</v>
      </c>
      <c r="F594" s="45">
        <f t="shared" ca="1" si="78"/>
        <v>56.191269073122776</v>
      </c>
      <c r="G594" s="45" t="str">
        <f t="shared" ca="1" si="79"/>
        <v>51-60</v>
      </c>
      <c r="H594" s="42" t="s">
        <v>2170</v>
      </c>
      <c r="I594" s="42" t="s">
        <v>50</v>
      </c>
      <c r="J594" s="42" t="s">
        <v>43</v>
      </c>
      <c r="K594" s="42" t="s">
        <v>44</v>
      </c>
      <c r="L594" s="42" t="s">
        <v>57</v>
      </c>
      <c r="M594" s="46">
        <v>7</v>
      </c>
      <c r="N594" s="42" t="s">
        <v>7801</v>
      </c>
      <c r="O594" s="46">
        <v>3029</v>
      </c>
      <c r="P594" s="42" t="s">
        <v>6422</v>
      </c>
      <c r="Q594" s="42" t="s">
        <v>6401</v>
      </c>
      <c r="R594" s="46">
        <v>5</v>
      </c>
      <c r="S594" s="47">
        <f t="shared" ca="1" si="80"/>
        <v>0.83</v>
      </c>
      <c r="T594" s="47">
        <f t="shared" ca="1" si="81"/>
        <v>0.83</v>
      </c>
      <c r="U594" s="47">
        <f t="shared" ca="1" si="82"/>
        <v>1.0374999999999999</v>
      </c>
      <c r="V594" s="47">
        <f t="shared" ca="1" si="83"/>
        <v>0.88187499999999985</v>
      </c>
      <c r="W594" s="47">
        <f>RANK(Y594,Y1:Y1001,0)</f>
        <v>591</v>
      </c>
      <c r="X594" s="48">
        <v>591</v>
      </c>
      <c r="Y594" s="49">
        <v>0.78200000000000003</v>
      </c>
    </row>
    <row r="595" spans="1:25" ht="15.75" customHeight="1" x14ac:dyDescent="0.3">
      <c r="A595" s="42" t="s">
        <v>7800</v>
      </c>
      <c r="B595" s="42" t="s">
        <v>7799</v>
      </c>
      <c r="C595" s="42" t="s">
        <v>48</v>
      </c>
      <c r="D595" s="46">
        <v>13</v>
      </c>
      <c r="E595" s="44" t="s">
        <v>7798</v>
      </c>
      <c r="F595" s="45">
        <f t="shared" ca="1" si="78"/>
        <v>65.500858114218659</v>
      </c>
      <c r="G595" s="45" t="str">
        <f t="shared" ca="1" si="79"/>
        <v>61-70</v>
      </c>
      <c r="H595" s="42" t="s">
        <v>494</v>
      </c>
      <c r="I595" s="42" t="s">
        <v>54</v>
      </c>
      <c r="J595" s="42" t="s">
        <v>43</v>
      </c>
      <c r="K595" s="42" t="s">
        <v>44</v>
      </c>
      <c r="L595" s="42" t="s">
        <v>57</v>
      </c>
      <c r="M595" s="46">
        <v>20</v>
      </c>
      <c r="N595" s="42" t="s">
        <v>7797</v>
      </c>
      <c r="O595" s="46">
        <v>2753</v>
      </c>
      <c r="P595" s="42" t="s">
        <v>6402</v>
      </c>
      <c r="Q595" s="42" t="s">
        <v>6401</v>
      </c>
      <c r="R595" s="46">
        <v>8</v>
      </c>
      <c r="S595" s="47">
        <f t="shared" ca="1" si="80"/>
        <v>0.79</v>
      </c>
      <c r="T595" s="47">
        <f t="shared" ca="1" si="81"/>
        <v>0.79</v>
      </c>
      <c r="U595" s="47">
        <f t="shared" ca="1" si="82"/>
        <v>0.79</v>
      </c>
      <c r="V595" s="47">
        <f t="shared" ca="1" si="83"/>
        <v>0.67149999999999999</v>
      </c>
      <c r="W595" s="47">
        <f>RANK(Y595,Y1:Y1001,0)</f>
        <v>594</v>
      </c>
      <c r="X595" s="48">
        <v>594</v>
      </c>
      <c r="Y595" s="49">
        <v>0.78125</v>
      </c>
    </row>
    <row r="596" spans="1:25" ht="15.75" customHeight="1" x14ac:dyDescent="0.3">
      <c r="A596" s="42" t="s">
        <v>4820</v>
      </c>
      <c r="B596" s="42" t="s">
        <v>7796</v>
      </c>
      <c r="C596" s="42" t="s">
        <v>40</v>
      </c>
      <c r="D596" s="46">
        <v>21</v>
      </c>
      <c r="E596" s="50">
        <v>26738</v>
      </c>
      <c r="F596" s="45">
        <f t="shared" ca="1" si="78"/>
        <v>48.092638936136474</v>
      </c>
      <c r="G596" s="45" t="str">
        <f t="shared" ca="1" si="79"/>
        <v>41-50</v>
      </c>
      <c r="H596" s="42" t="s">
        <v>99</v>
      </c>
      <c r="I596" s="42" t="s">
        <v>50</v>
      </c>
      <c r="J596" s="42" t="s">
        <v>62</v>
      </c>
      <c r="K596" s="42" t="s">
        <v>44</v>
      </c>
      <c r="L596" s="42" t="s">
        <v>45</v>
      </c>
      <c r="M596" s="46">
        <v>8</v>
      </c>
      <c r="N596" s="42" t="s">
        <v>7795</v>
      </c>
      <c r="O596" s="46">
        <v>3174</v>
      </c>
      <c r="P596" s="42" t="s">
        <v>6422</v>
      </c>
      <c r="Q596" s="42" t="s">
        <v>6401</v>
      </c>
      <c r="R596" s="46">
        <v>3</v>
      </c>
      <c r="S596" s="47">
        <f t="shared" ca="1" si="80"/>
        <v>0.92</v>
      </c>
      <c r="T596" s="47">
        <f t="shared" ca="1" si="81"/>
        <v>1.1500000000000001</v>
      </c>
      <c r="U596" s="47">
        <f t="shared" ca="1" si="82"/>
        <v>1.1500000000000001</v>
      </c>
      <c r="V596" s="47">
        <f t="shared" ca="1" si="83"/>
        <v>1.1500000000000001</v>
      </c>
      <c r="W596" s="47">
        <f>RANK(Y596,Y1:Y1001,0)</f>
        <v>595</v>
      </c>
      <c r="X596" s="48">
        <v>595</v>
      </c>
      <c r="Y596" s="49">
        <v>0.77562500000000001</v>
      </c>
    </row>
    <row r="597" spans="1:25" ht="15.75" customHeight="1" x14ac:dyDescent="0.3">
      <c r="A597" s="42" t="s">
        <v>7794</v>
      </c>
      <c r="B597" s="42" t="s">
        <v>5537</v>
      </c>
      <c r="C597" s="42" t="s">
        <v>40</v>
      </c>
      <c r="D597" s="46">
        <v>6</v>
      </c>
      <c r="E597" s="44" t="s">
        <v>7793</v>
      </c>
      <c r="F597" s="45">
        <f t="shared" ca="1" si="78"/>
        <v>62.758392360794005</v>
      </c>
      <c r="G597" s="45" t="str">
        <f t="shared" ca="1" si="79"/>
        <v>61-70</v>
      </c>
      <c r="H597" s="42" t="s">
        <v>320</v>
      </c>
      <c r="I597" s="42" t="s">
        <v>61</v>
      </c>
      <c r="J597" s="42" t="s">
        <v>43</v>
      </c>
      <c r="K597" s="42" t="s">
        <v>44</v>
      </c>
      <c r="L597" s="42" t="s">
        <v>45</v>
      </c>
      <c r="M597" s="46">
        <v>10</v>
      </c>
      <c r="N597" s="42" t="s">
        <v>7792</v>
      </c>
      <c r="O597" s="46">
        <v>3032</v>
      </c>
      <c r="P597" s="42" t="s">
        <v>6422</v>
      </c>
      <c r="Q597" s="42" t="s">
        <v>6401</v>
      </c>
      <c r="R597" s="46">
        <v>8</v>
      </c>
      <c r="S597" s="47">
        <f t="shared" ca="1" si="80"/>
        <v>0.69</v>
      </c>
      <c r="T597" s="47">
        <f t="shared" ca="1" si="81"/>
        <v>0.86249999999999993</v>
      </c>
      <c r="U597" s="47">
        <f t="shared" ca="1" si="82"/>
        <v>0.86249999999999993</v>
      </c>
      <c r="V597" s="47">
        <f t="shared" ca="1" si="83"/>
        <v>0.73312499999999992</v>
      </c>
      <c r="W597" s="47">
        <f>RANK(Y597,Y1:Y1001,0)</f>
        <v>595</v>
      </c>
      <c r="X597" s="48">
        <v>595</v>
      </c>
      <c r="Y597" s="49">
        <v>0.77562500000000001</v>
      </c>
    </row>
    <row r="598" spans="1:25" ht="15.75" customHeight="1" x14ac:dyDescent="0.3">
      <c r="A598" s="42" t="s">
        <v>7791</v>
      </c>
      <c r="B598" s="42" t="s">
        <v>7790</v>
      </c>
      <c r="C598" s="42" t="s">
        <v>48</v>
      </c>
      <c r="D598" s="46">
        <v>57</v>
      </c>
      <c r="E598" s="50">
        <v>28855</v>
      </c>
      <c r="F598" s="45">
        <f t="shared" ca="1" si="78"/>
        <v>42.29263893613647</v>
      </c>
      <c r="G598" s="45" t="str">
        <f t="shared" ca="1" si="79"/>
        <v>41-50</v>
      </c>
      <c r="H598" s="42" t="s">
        <v>742</v>
      </c>
      <c r="I598" s="42" t="s">
        <v>61</v>
      </c>
      <c r="J598" s="42" t="s">
        <v>43</v>
      </c>
      <c r="K598" s="42" t="s">
        <v>44</v>
      </c>
      <c r="L598" s="42" t="s">
        <v>45</v>
      </c>
      <c r="M598" s="46">
        <v>9</v>
      </c>
      <c r="N598" s="42" t="s">
        <v>7789</v>
      </c>
      <c r="O598" s="46">
        <v>2323</v>
      </c>
      <c r="P598" s="42" t="s">
        <v>6402</v>
      </c>
      <c r="Q598" s="42" t="s">
        <v>6401</v>
      </c>
      <c r="R598" s="46">
        <v>5</v>
      </c>
      <c r="S598" s="47">
        <f t="shared" ca="1" si="80"/>
        <v>0.75</v>
      </c>
      <c r="T598" s="47">
        <f t="shared" ca="1" si="81"/>
        <v>0.9375</v>
      </c>
      <c r="U598" s="47">
        <f t="shared" ca="1" si="82"/>
        <v>0.9375</v>
      </c>
      <c r="V598" s="47">
        <f t="shared" ca="1" si="83"/>
        <v>0.796875</v>
      </c>
      <c r="W598" s="47">
        <f>RANK(Y598,Y1:Y1001,0)</f>
        <v>595</v>
      </c>
      <c r="X598" s="48">
        <v>595</v>
      </c>
      <c r="Y598" s="49">
        <v>0.77562500000000001</v>
      </c>
    </row>
    <row r="599" spans="1:25" ht="15.75" customHeight="1" x14ac:dyDescent="0.3">
      <c r="A599" s="42" t="s">
        <v>7788</v>
      </c>
      <c r="B599" s="42" t="s">
        <v>5634</v>
      </c>
      <c r="C599" s="42" t="s">
        <v>48</v>
      </c>
      <c r="D599" s="46">
        <v>29</v>
      </c>
      <c r="E599" s="44" t="s">
        <v>7787</v>
      </c>
      <c r="F599" s="45">
        <f t="shared" ca="1" si="78"/>
        <v>26.429625237506336</v>
      </c>
      <c r="G599" s="45" t="str">
        <f t="shared" ca="1" si="79"/>
        <v>21-30</v>
      </c>
      <c r="H599" s="42" t="s">
        <v>163</v>
      </c>
      <c r="I599" s="42" t="s">
        <v>164</v>
      </c>
      <c r="J599" s="42" t="s">
        <v>66</v>
      </c>
      <c r="K599" s="42" t="s">
        <v>44</v>
      </c>
      <c r="L599" s="42" t="s">
        <v>57</v>
      </c>
      <c r="M599" s="46">
        <v>1</v>
      </c>
      <c r="N599" s="42" t="s">
        <v>7786</v>
      </c>
      <c r="O599" s="46">
        <v>2126</v>
      </c>
      <c r="P599" s="42" t="s">
        <v>6402</v>
      </c>
      <c r="Q599" s="42" t="s">
        <v>6401</v>
      </c>
      <c r="R599" s="46">
        <v>11</v>
      </c>
      <c r="S599" s="47">
        <f t="shared" ca="1" si="80"/>
        <v>0.72</v>
      </c>
      <c r="T599" s="47">
        <f t="shared" ca="1" si="81"/>
        <v>0.72</v>
      </c>
      <c r="U599" s="47">
        <f t="shared" ca="1" si="82"/>
        <v>0.89999999999999991</v>
      </c>
      <c r="V599" s="47">
        <f t="shared" ca="1" si="83"/>
        <v>0.89999999999999991</v>
      </c>
      <c r="W599" s="47">
        <f>RANK(Y599,Y1:Y1001,0)</f>
        <v>595</v>
      </c>
      <c r="X599" s="48">
        <v>595</v>
      </c>
      <c r="Y599" s="49">
        <v>0.77562500000000001</v>
      </c>
    </row>
    <row r="600" spans="1:25" ht="15.75" customHeight="1" x14ac:dyDescent="0.3">
      <c r="A600" s="42" t="s">
        <v>7785</v>
      </c>
      <c r="B600" s="42" t="s">
        <v>7784</v>
      </c>
      <c r="C600" s="42" t="s">
        <v>147</v>
      </c>
      <c r="D600" s="46">
        <v>15</v>
      </c>
      <c r="E600" s="44"/>
      <c r="F600" s="45"/>
      <c r="G600" s="45"/>
      <c r="H600" s="42" t="s">
        <v>108</v>
      </c>
      <c r="I600" s="42" t="s">
        <v>56</v>
      </c>
      <c r="J600" s="42" t="s">
        <v>62</v>
      </c>
      <c r="K600" s="42" t="s">
        <v>44</v>
      </c>
      <c r="L600" s="42" t="s">
        <v>57</v>
      </c>
      <c r="M600" s="46">
        <v>5</v>
      </c>
      <c r="N600" s="42" t="s">
        <v>7783</v>
      </c>
      <c r="O600" s="46">
        <v>2121</v>
      </c>
      <c r="P600" s="42" t="s">
        <v>6402</v>
      </c>
      <c r="Q600" s="42" t="s">
        <v>6401</v>
      </c>
      <c r="R600" s="46">
        <v>11</v>
      </c>
      <c r="S600" s="47">
        <f t="shared" ca="1" si="80"/>
        <v>0.43</v>
      </c>
      <c r="T600" s="47">
        <f t="shared" ca="1" si="81"/>
        <v>0.43</v>
      </c>
      <c r="U600" s="47">
        <f t="shared" ca="1" si="82"/>
        <v>0.53749999999999998</v>
      </c>
      <c r="V600" s="47">
        <f t="shared" ca="1" si="83"/>
        <v>0.53749999999999998</v>
      </c>
      <c r="W600" s="47">
        <f>RANK(Y600,Y1:Y1001,0)</f>
        <v>599</v>
      </c>
      <c r="X600" s="48">
        <v>599</v>
      </c>
      <c r="Y600" s="49">
        <v>0.77500000000000002</v>
      </c>
    </row>
    <row r="601" spans="1:25" ht="15.75" customHeight="1" x14ac:dyDescent="0.3">
      <c r="A601" s="42" t="s">
        <v>5508</v>
      </c>
      <c r="B601" s="42" t="s">
        <v>7782</v>
      </c>
      <c r="C601" s="42" t="s">
        <v>40</v>
      </c>
      <c r="D601" s="46">
        <v>59</v>
      </c>
      <c r="E601" s="44" t="s">
        <v>7781</v>
      </c>
      <c r="F601" s="45">
        <f t="shared" ref="F601:F632" ca="1" si="84">(NOW()-E601)/365</f>
        <v>81.92003619641045</v>
      </c>
      <c r="G601" s="45" t="str">
        <f t="shared" ref="G601:G632" ca="1" si="85">IF(F601&lt;=10,"0-10",IF(AND(F601&gt;10,F601&lt;=20),"11-20",IF(AND(F601&gt;20,F601&lt;=30),"21-30",IF(AND(F601&gt;30,F601&lt;=40),"31-40",IF(AND(F601&gt;40,F601&lt;=50),"41-50",IF(AND(F601&gt;50,F601&lt;=60),"51-60",IF(AND(F601&gt;60,F601&lt;=70),"61-70",IF(AND(F601&gt;70,F601&lt;=80),"71-80",IF(AND(F601&gt;80,F601&lt;=90),"81-90",IF(F601&gt;90,"91-100"))))))))))</f>
        <v>81-90</v>
      </c>
      <c r="H601" s="42" t="s">
        <v>141</v>
      </c>
      <c r="I601" s="42" t="s">
        <v>61</v>
      </c>
      <c r="J601" s="42" t="s">
        <v>43</v>
      </c>
      <c r="K601" s="42" t="s">
        <v>44</v>
      </c>
      <c r="L601" s="42" t="s">
        <v>57</v>
      </c>
      <c r="M601" s="46">
        <v>14</v>
      </c>
      <c r="N601" s="42" t="s">
        <v>7780</v>
      </c>
      <c r="O601" s="46">
        <v>2096</v>
      </c>
      <c r="P601" s="42" t="s">
        <v>6402</v>
      </c>
      <c r="Q601" s="42" t="s">
        <v>6401</v>
      </c>
      <c r="R601" s="46">
        <v>12</v>
      </c>
      <c r="S601" s="47">
        <f t="shared" ca="1" si="80"/>
        <v>0.86</v>
      </c>
      <c r="T601" s="47">
        <f t="shared" ca="1" si="81"/>
        <v>0.86</v>
      </c>
      <c r="U601" s="47">
        <f t="shared" ca="1" si="82"/>
        <v>1.075</v>
      </c>
      <c r="V601" s="47">
        <f t="shared" ca="1" si="83"/>
        <v>0.91374999999999995</v>
      </c>
      <c r="W601" s="47">
        <f>RANK(Y601,Y1:Y1001,0)</f>
        <v>599</v>
      </c>
      <c r="X601" s="48">
        <v>599</v>
      </c>
      <c r="Y601" s="49">
        <v>0.77500000000000002</v>
      </c>
    </row>
    <row r="602" spans="1:25" ht="15.75" customHeight="1" x14ac:dyDescent="0.3">
      <c r="A602" s="42" t="s">
        <v>2448</v>
      </c>
      <c r="B602" s="42" t="s">
        <v>7779</v>
      </c>
      <c r="C602" s="42" t="s">
        <v>48</v>
      </c>
      <c r="D602" s="46">
        <v>63</v>
      </c>
      <c r="E602" s="44" t="s">
        <v>7778</v>
      </c>
      <c r="F602" s="45">
        <f t="shared" ca="1" si="84"/>
        <v>25.22414578545154</v>
      </c>
      <c r="G602" s="45" t="str">
        <f t="shared" ca="1" si="85"/>
        <v>21-30</v>
      </c>
      <c r="H602" s="42" t="s">
        <v>381</v>
      </c>
      <c r="I602" s="42" t="s">
        <v>50</v>
      </c>
      <c r="J602" s="42" t="s">
        <v>62</v>
      </c>
      <c r="K602" s="42" t="s">
        <v>44</v>
      </c>
      <c r="L602" s="42" t="s">
        <v>45</v>
      </c>
      <c r="M602" s="46">
        <v>15</v>
      </c>
      <c r="N602" s="42" t="s">
        <v>7777</v>
      </c>
      <c r="O602" s="46">
        <v>2097</v>
      </c>
      <c r="P602" s="42" t="s">
        <v>6402</v>
      </c>
      <c r="Q602" s="42" t="s">
        <v>6401</v>
      </c>
      <c r="R602" s="46">
        <v>9</v>
      </c>
      <c r="S602" s="47">
        <f t="shared" ca="1" si="80"/>
        <v>0.71</v>
      </c>
      <c r="T602" s="47">
        <f t="shared" ca="1" si="81"/>
        <v>0.88749999999999996</v>
      </c>
      <c r="U602" s="47">
        <f t="shared" ca="1" si="82"/>
        <v>1.109375</v>
      </c>
      <c r="V602" s="47">
        <f t="shared" ca="1" si="83"/>
        <v>1.109375</v>
      </c>
      <c r="W602" s="47">
        <f>RANK(Y602,Y1:Y1001,0)</f>
        <v>599</v>
      </c>
      <c r="X602" s="48">
        <v>599</v>
      </c>
      <c r="Y602" s="49">
        <v>0.77500000000000002</v>
      </c>
    </row>
    <row r="603" spans="1:25" ht="15.75" customHeight="1" x14ac:dyDescent="0.3">
      <c r="A603" s="42" t="s">
        <v>7776</v>
      </c>
      <c r="B603" s="42" t="s">
        <v>7775</v>
      </c>
      <c r="C603" s="42" t="s">
        <v>48</v>
      </c>
      <c r="D603" s="46">
        <v>68</v>
      </c>
      <c r="E603" s="44" t="s">
        <v>7774</v>
      </c>
      <c r="F603" s="45">
        <f t="shared" ca="1" si="84"/>
        <v>23.78578962106798</v>
      </c>
      <c r="G603" s="45" t="str">
        <f t="shared" ca="1" si="85"/>
        <v>21-30</v>
      </c>
      <c r="H603" s="42" t="s">
        <v>266</v>
      </c>
      <c r="I603" s="42" t="s">
        <v>42</v>
      </c>
      <c r="J603" s="42" t="s">
        <v>62</v>
      </c>
      <c r="K603" s="42" t="s">
        <v>44</v>
      </c>
      <c r="L603" s="42" t="s">
        <v>45</v>
      </c>
      <c r="M603" s="46">
        <v>11</v>
      </c>
      <c r="N603" s="42" t="s">
        <v>7773</v>
      </c>
      <c r="O603" s="46">
        <v>2103</v>
      </c>
      <c r="P603" s="42" t="s">
        <v>6402</v>
      </c>
      <c r="Q603" s="42" t="s">
        <v>6401</v>
      </c>
      <c r="R603" s="46">
        <v>11</v>
      </c>
      <c r="S603" s="47">
        <f t="shared" ca="1" si="80"/>
        <v>0.64</v>
      </c>
      <c r="T603" s="47">
        <f t="shared" ca="1" si="81"/>
        <v>0.8</v>
      </c>
      <c r="U603" s="47">
        <f t="shared" ca="1" si="82"/>
        <v>1</v>
      </c>
      <c r="V603" s="47">
        <f t="shared" ca="1" si="83"/>
        <v>1</v>
      </c>
      <c r="W603" s="47">
        <f>RANK(Y603,Y1:Y1001,0)</f>
        <v>602</v>
      </c>
      <c r="X603" s="48">
        <v>602</v>
      </c>
      <c r="Y603" s="49">
        <v>0.77349999999999997</v>
      </c>
    </row>
    <row r="604" spans="1:25" ht="15.75" customHeight="1" x14ac:dyDescent="0.3">
      <c r="A604" s="42" t="s">
        <v>5303</v>
      </c>
      <c r="B604" s="42" t="s">
        <v>7772</v>
      </c>
      <c r="C604" s="42" t="s">
        <v>40</v>
      </c>
      <c r="D604" s="46">
        <v>45</v>
      </c>
      <c r="E604" s="44" t="s">
        <v>7771</v>
      </c>
      <c r="F604" s="45">
        <f t="shared" ca="1" si="84"/>
        <v>48.215926607369347</v>
      </c>
      <c r="G604" s="45" t="str">
        <f t="shared" ca="1" si="85"/>
        <v>41-50</v>
      </c>
      <c r="H604" s="42" t="s">
        <v>176</v>
      </c>
      <c r="I604" s="42" t="s">
        <v>84</v>
      </c>
      <c r="J604" s="42" t="s">
        <v>43</v>
      </c>
      <c r="K604" s="42" t="s">
        <v>44</v>
      </c>
      <c r="L604" s="42" t="s">
        <v>45</v>
      </c>
      <c r="M604" s="46">
        <v>10</v>
      </c>
      <c r="N604" s="42" t="s">
        <v>7770</v>
      </c>
      <c r="O604" s="46">
        <v>4113</v>
      </c>
      <c r="P604" s="42" t="s">
        <v>6406</v>
      </c>
      <c r="Q604" s="42" t="s">
        <v>6401</v>
      </c>
      <c r="R604" s="46">
        <v>7</v>
      </c>
      <c r="S604" s="47">
        <f t="shared" ca="1" si="80"/>
        <v>0.73</v>
      </c>
      <c r="T604" s="47">
        <f t="shared" ca="1" si="81"/>
        <v>0.91249999999999998</v>
      </c>
      <c r="U604" s="47">
        <f t="shared" ca="1" si="82"/>
        <v>0.91249999999999998</v>
      </c>
      <c r="V604" s="47">
        <f t="shared" ca="1" si="83"/>
        <v>0.77562500000000001</v>
      </c>
      <c r="W604" s="47">
        <f>RANK(Y604,Y1:Y1001,0)</f>
        <v>603</v>
      </c>
      <c r="X604" s="48">
        <v>603</v>
      </c>
      <c r="Y604" s="49">
        <v>0.77031249999999996</v>
      </c>
    </row>
    <row r="605" spans="1:25" ht="15.75" customHeight="1" x14ac:dyDescent="0.3">
      <c r="A605" s="42" t="s">
        <v>7769</v>
      </c>
      <c r="B605" s="42" t="s">
        <v>7768</v>
      </c>
      <c r="C605" s="42" t="s">
        <v>48</v>
      </c>
      <c r="D605" s="46">
        <v>93</v>
      </c>
      <c r="E605" s="44" t="s">
        <v>7767</v>
      </c>
      <c r="F605" s="45">
        <f t="shared" ca="1" si="84"/>
        <v>59.91181701832825</v>
      </c>
      <c r="G605" s="45" t="str">
        <f t="shared" ca="1" si="85"/>
        <v>51-60</v>
      </c>
      <c r="H605" s="42" t="s">
        <v>218</v>
      </c>
      <c r="I605" s="42" t="s">
        <v>61</v>
      </c>
      <c r="J605" s="42" t="s">
        <v>62</v>
      </c>
      <c r="K605" s="42" t="s">
        <v>44</v>
      </c>
      <c r="L605" s="42" t="s">
        <v>45</v>
      </c>
      <c r="M605" s="46">
        <v>10</v>
      </c>
      <c r="N605" s="42" t="s">
        <v>7766</v>
      </c>
      <c r="O605" s="46">
        <v>3163</v>
      </c>
      <c r="P605" s="42" t="s">
        <v>6422</v>
      </c>
      <c r="Q605" s="42" t="s">
        <v>6401</v>
      </c>
      <c r="R605" s="46">
        <v>7</v>
      </c>
      <c r="S605" s="47">
        <f t="shared" ca="1" si="80"/>
        <v>0.42</v>
      </c>
      <c r="T605" s="47">
        <f t="shared" ca="1" si="81"/>
        <v>0.52500000000000002</v>
      </c>
      <c r="U605" s="47">
        <f t="shared" ca="1" si="82"/>
        <v>0.65625</v>
      </c>
      <c r="V605" s="47">
        <f t="shared" ca="1" si="83"/>
        <v>0.65625</v>
      </c>
      <c r="W605" s="47">
        <f>RANK(Y605,Y1:Y1001,0)</f>
        <v>604</v>
      </c>
      <c r="X605" s="48">
        <v>604</v>
      </c>
      <c r="Y605" s="49">
        <v>0.76500000000000001</v>
      </c>
    </row>
    <row r="606" spans="1:25" ht="15.75" customHeight="1" x14ac:dyDescent="0.3">
      <c r="A606" s="42" t="s">
        <v>5180</v>
      </c>
      <c r="B606" s="42" t="s">
        <v>7765</v>
      </c>
      <c r="C606" s="42" t="s">
        <v>40</v>
      </c>
      <c r="D606" s="46">
        <v>27</v>
      </c>
      <c r="E606" s="44" t="s">
        <v>7764</v>
      </c>
      <c r="F606" s="45">
        <f t="shared" ca="1" si="84"/>
        <v>54.583049895040581</v>
      </c>
      <c r="G606" s="45" t="str">
        <f t="shared" ca="1" si="85"/>
        <v>51-60</v>
      </c>
      <c r="H606" s="42" t="s">
        <v>412</v>
      </c>
      <c r="I606" s="42" t="s">
        <v>56</v>
      </c>
      <c r="J606" s="42" t="s">
        <v>62</v>
      </c>
      <c r="K606" s="42" t="s">
        <v>44</v>
      </c>
      <c r="L606" s="42" t="s">
        <v>45</v>
      </c>
      <c r="M606" s="46">
        <v>12</v>
      </c>
      <c r="N606" s="42" t="s">
        <v>7763</v>
      </c>
      <c r="O606" s="46">
        <v>3129</v>
      </c>
      <c r="P606" s="42" t="s">
        <v>6422</v>
      </c>
      <c r="Q606" s="42" t="s">
        <v>6401</v>
      </c>
      <c r="R606" s="46">
        <v>10</v>
      </c>
      <c r="S606" s="47">
        <f t="shared" ca="1" si="80"/>
        <v>0.6</v>
      </c>
      <c r="T606" s="47">
        <f t="shared" ca="1" si="81"/>
        <v>0.75</v>
      </c>
      <c r="U606" s="47">
        <f t="shared" ca="1" si="82"/>
        <v>0.9375</v>
      </c>
      <c r="V606" s="47">
        <f t="shared" ca="1" si="83"/>
        <v>0.9375</v>
      </c>
      <c r="W606" s="47">
        <f>RANK(Y606,Y1:Y1001,0)</f>
        <v>604</v>
      </c>
      <c r="X606" s="48">
        <v>604</v>
      </c>
      <c r="Y606" s="49">
        <v>0.76500000000000001</v>
      </c>
    </row>
    <row r="607" spans="1:25" ht="15.75" customHeight="1" x14ac:dyDescent="0.3">
      <c r="A607" s="42" t="s">
        <v>7762</v>
      </c>
      <c r="B607" s="42" t="s">
        <v>7761</v>
      </c>
      <c r="C607" s="42" t="s">
        <v>40</v>
      </c>
      <c r="D607" s="46">
        <v>33</v>
      </c>
      <c r="E607" s="44" t="s">
        <v>7760</v>
      </c>
      <c r="F607" s="45">
        <f t="shared" ca="1" si="84"/>
        <v>65.407707429287157</v>
      </c>
      <c r="G607" s="45" t="str">
        <f t="shared" ca="1" si="85"/>
        <v>61-70</v>
      </c>
      <c r="H607" s="42" t="s">
        <v>1688</v>
      </c>
      <c r="I607" s="42" t="s">
        <v>61</v>
      </c>
      <c r="J607" s="42" t="s">
        <v>62</v>
      </c>
      <c r="K607" s="42" t="s">
        <v>44</v>
      </c>
      <c r="L607" s="42" t="s">
        <v>57</v>
      </c>
      <c r="M607" s="46">
        <v>20</v>
      </c>
      <c r="N607" s="42" t="s">
        <v>7759</v>
      </c>
      <c r="O607" s="46">
        <v>2763</v>
      </c>
      <c r="P607" s="42" t="s">
        <v>6402</v>
      </c>
      <c r="Q607" s="42" t="s">
        <v>6401</v>
      </c>
      <c r="R607" s="46">
        <v>9</v>
      </c>
      <c r="S607" s="47">
        <f t="shared" ca="1" si="80"/>
        <v>0.71</v>
      </c>
      <c r="T607" s="47">
        <f t="shared" ca="1" si="81"/>
        <v>0.71</v>
      </c>
      <c r="U607" s="47">
        <f t="shared" ca="1" si="82"/>
        <v>0.88749999999999996</v>
      </c>
      <c r="V607" s="47">
        <f t="shared" ca="1" si="83"/>
        <v>0.88749999999999996</v>
      </c>
      <c r="W607" s="47">
        <f>RANK(Y607,Y1:Y1001,0)</f>
        <v>606</v>
      </c>
      <c r="X607" s="48">
        <v>606</v>
      </c>
      <c r="Y607" s="49">
        <v>0.7649999999999999</v>
      </c>
    </row>
    <row r="608" spans="1:25" ht="15.75" customHeight="1" x14ac:dyDescent="0.3">
      <c r="A608" s="42" t="s">
        <v>7758</v>
      </c>
      <c r="B608" s="42" t="s">
        <v>7757</v>
      </c>
      <c r="C608" s="42" t="s">
        <v>48</v>
      </c>
      <c r="D608" s="46">
        <v>96</v>
      </c>
      <c r="E608" s="44" t="s">
        <v>7756</v>
      </c>
      <c r="F608" s="45">
        <f t="shared" ca="1" si="84"/>
        <v>65.777570442985791</v>
      </c>
      <c r="G608" s="45" t="str">
        <f t="shared" ca="1" si="85"/>
        <v>61-70</v>
      </c>
      <c r="H608" s="42" t="s">
        <v>1478</v>
      </c>
      <c r="I608" s="42" t="s">
        <v>84</v>
      </c>
      <c r="J608" s="42" t="s">
        <v>43</v>
      </c>
      <c r="K608" s="42" t="s">
        <v>44</v>
      </c>
      <c r="L608" s="42" t="s">
        <v>45</v>
      </c>
      <c r="M608" s="46">
        <v>20</v>
      </c>
      <c r="N608" s="42" t="s">
        <v>7755</v>
      </c>
      <c r="O608" s="46">
        <v>2750</v>
      </c>
      <c r="P608" s="42" t="s">
        <v>6402</v>
      </c>
      <c r="Q608" s="42" t="s">
        <v>6401</v>
      </c>
      <c r="R608" s="46">
        <v>8</v>
      </c>
      <c r="S608" s="47">
        <f t="shared" ca="1" si="80"/>
        <v>0.5</v>
      </c>
      <c r="T608" s="47">
        <f t="shared" ca="1" si="81"/>
        <v>0.625</v>
      </c>
      <c r="U608" s="47">
        <f t="shared" ca="1" si="82"/>
        <v>0.78125</v>
      </c>
      <c r="V608" s="47">
        <f t="shared" ca="1" si="83"/>
        <v>0.6640625</v>
      </c>
      <c r="W608" s="47">
        <f>RANK(Y608,Y1:Y1001,0)</f>
        <v>606</v>
      </c>
      <c r="X608" s="48">
        <v>606</v>
      </c>
      <c r="Y608" s="49">
        <v>0.7649999999999999</v>
      </c>
    </row>
    <row r="609" spans="1:25" ht="15.75" customHeight="1" x14ac:dyDescent="0.3">
      <c r="A609" s="42" t="s">
        <v>7754</v>
      </c>
      <c r="B609" s="42" t="s">
        <v>7753</v>
      </c>
      <c r="C609" s="42" t="s">
        <v>40</v>
      </c>
      <c r="D609" s="46">
        <v>80</v>
      </c>
      <c r="E609" s="44" t="s">
        <v>7752</v>
      </c>
      <c r="F609" s="45">
        <f t="shared" ca="1" si="84"/>
        <v>41.544693730657023</v>
      </c>
      <c r="G609" s="45" t="str">
        <f t="shared" ca="1" si="85"/>
        <v>41-50</v>
      </c>
      <c r="H609" s="42" t="s">
        <v>816</v>
      </c>
      <c r="I609" s="42" t="s">
        <v>84</v>
      </c>
      <c r="J609" s="42" t="s">
        <v>43</v>
      </c>
      <c r="K609" s="42" t="s">
        <v>44</v>
      </c>
      <c r="L609" s="42" t="s">
        <v>45</v>
      </c>
      <c r="M609" s="46">
        <v>12</v>
      </c>
      <c r="N609" s="42" t="s">
        <v>7751</v>
      </c>
      <c r="O609" s="46">
        <v>2800</v>
      </c>
      <c r="P609" s="42" t="s">
        <v>6402</v>
      </c>
      <c r="Q609" s="42" t="s">
        <v>6401</v>
      </c>
      <c r="R609" s="46">
        <v>6</v>
      </c>
      <c r="S609" s="47">
        <f t="shared" ca="1" si="80"/>
        <v>0.96</v>
      </c>
      <c r="T609" s="47">
        <f t="shared" ca="1" si="81"/>
        <v>1.2</v>
      </c>
      <c r="U609" s="47">
        <f t="shared" ca="1" si="82"/>
        <v>1.2</v>
      </c>
      <c r="V609" s="47">
        <f t="shared" ca="1" si="83"/>
        <v>1.02</v>
      </c>
      <c r="W609" s="47">
        <f>RANK(Y609,Y1:Y1001,0)</f>
        <v>606</v>
      </c>
      <c r="X609" s="48">
        <v>606</v>
      </c>
      <c r="Y609" s="49">
        <v>0.7649999999999999</v>
      </c>
    </row>
    <row r="610" spans="1:25" ht="15.75" customHeight="1" x14ac:dyDescent="0.3">
      <c r="A610" s="42" t="s">
        <v>7750</v>
      </c>
      <c r="B610" s="42" t="s">
        <v>7749</v>
      </c>
      <c r="C610" s="42" t="s">
        <v>48</v>
      </c>
      <c r="D610" s="46">
        <v>70</v>
      </c>
      <c r="E610" s="44" t="s">
        <v>7748</v>
      </c>
      <c r="F610" s="45">
        <f t="shared" ca="1" si="84"/>
        <v>50.91729647038305</v>
      </c>
      <c r="G610" s="45" t="str">
        <f t="shared" ca="1" si="85"/>
        <v>51-60</v>
      </c>
      <c r="H610" s="42" t="s">
        <v>253</v>
      </c>
      <c r="I610" s="42" t="s">
        <v>42</v>
      </c>
      <c r="J610" s="42" t="s">
        <v>43</v>
      </c>
      <c r="K610" s="42" t="s">
        <v>44</v>
      </c>
      <c r="L610" s="42" t="s">
        <v>45</v>
      </c>
      <c r="M610" s="46">
        <v>5</v>
      </c>
      <c r="N610" s="42" t="s">
        <v>7747</v>
      </c>
      <c r="O610" s="46">
        <v>2477</v>
      </c>
      <c r="P610" s="42" t="s">
        <v>6402</v>
      </c>
      <c r="Q610" s="42" t="s">
        <v>6401</v>
      </c>
      <c r="R610" s="46">
        <v>8</v>
      </c>
      <c r="S610" s="47">
        <f t="shared" ca="1" si="80"/>
        <v>0.49</v>
      </c>
      <c r="T610" s="47">
        <f t="shared" ca="1" si="81"/>
        <v>0.61250000000000004</v>
      </c>
      <c r="U610" s="47">
        <f t="shared" ca="1" si="82"/>
        <v>0.61250000000000004</v>
      </c>
      <c r="V610" s="47">
        <f t="shared" ca="1" si="83"/>
        <v>0.520625</v>
      </c>
      <c r="W610" s="47">
        <f>RANK(Y610,Y1:Y1001,0)</f>
        <v>609</v>
      </c>
      <c r="X610" s="48">
        <v>609</v>
      </c>
      <c r="Y610" s="49">
        <v>0.76249999999999996</v>
      </c>
    </row>
    <row r="611" spans="1:25" ht="15.75" customHeight="1" x14ac:dyDescent="0.3">
      <c r="A611" s="42" t="s">
        <v>1951</v>
      </c>
      <c r="B611" s="42" t="s">
        <v>5270</v>
      </c>
      <c r="C611" s="42" t="s">
        <v>40</v>
      </c>
      <c r="D611" s="46">
        <v>94</v>
      </c>
      <c r="E611" s="44" t="s">
        <v>7746</v>
      </c>
      <c r="F611" s="45">
        <f t="shared" ca="1" si="84"/>
        <v>22.632364963533732</v>
      </c>
      <c r="G611" s="45" t="str">
        <f t="shared" ca="1" si="85"/>
        <v>21-30</v>
      </c>
      <c r="H611" s="42" t="s">
        <v>102</v>
      </c>
      <c r="I611" s="42" t="s">
        <v>84</v>
      </c>
      <c r="J611" s="42" t="s">
        <v>43</v>
      </c>
      <c r="K611" s="42" t="s">
        <v>44</v>
      </c>
      <c r="L611" s="42" t="s">
        <v>45</v>
      </c>
      <c r="M611" s="46">
        <v>9</v>
      </c>
      <c r="N611" s="42" t="s">
        <v>7745</v>
      </c>
      <c r="O611" s="46">
        <v>2168</v>
      </c>
      <c r="P611" s="42" t="s">
        <v>6402</v>
      </c>
      <c r="Q611" s="42" t="s">
        <v>6401</v>
      </c>
      <c r="R611" s="46">
        <v>8</v>
      </c>
      <c r="S611" s="47">
        <f t="shared" ca="1" si="80"/>
        <v>0.71</v>
      </c>
      <c r="T611" s="47">
        <f t="shared" ca="1" si="81"/>
        <v>0.88749999999999996</v>
      </c>
      <c r="U611" s="47">
        <f t="shared" ca="1" si="82"/>
        <v>1.109375</v>
      </c>
      <c r="V611" s="47">
        <f t="shared" ca="1" si="83"/>
        <v>0.94296875000000002</v>
      </c>
      <c r="W611" s="47">
        <f>RANK(Y611,Y1:Y1001,0)</f>
        <v>609</v>
      </c>
      <c r="X611" s="48">
        <v>609</v>
      </c>
      <c r="Y611" s="49">
        <v>0.76249999999999996</v>
      </c>
    </row>
    <row r="612" spans="1:25" ht="15.75" customHeight="1" x14ac:dyDescent="0.3">
      <c r="A612" s="42" t="s">
        <v>7578</v>
      </c>
      <c r="B612" s="42" t="s">
        <v>7744</v>
      </c>
      <c r="C612" s="42" t="s">
        <v>48</v>
      </c>
      <c r="D612" s="46">
        <v>65</v>
      </c>
      <c r="E612" s="50">
        <v>28101</v>
      </c>
      <c r="F612" s="45">
        <f t="shared" ca="1" si="84"/>
        <v>44.358392360794006</v>
      </c>
      <c r="G612" s="45" t="str">
        <f t="shared" ca="1" si="85"/>
        <v>41-50</v>
      </c>
      <c r="H612" s="42" t="s">
        <v>571</v>
      </c>
      <c r="I612" s="42" t="s">
        <v>54</v>
      </c>
      <c r="J612" s="42" t="s">
        <v>66</v>
      </c>
      <c r="K612" s="42" t="s">
        <v>44</v>
      </c>
      <c r="L612" s="42" t="s">
        <v>57</v>
      </c>
      <c r="M612" s="46">
        <v>16</v>
      </c>
      <c r="N612" s="42" t="s">
        <v>7743</v>
      </c>
      <c r="O612" s="46">
        <v>4157</v>
      </c>
      <c r="P612" s="42" t="s">
        <v>6406</v>
      </c>
      <c r="Q612" s="42" t="s">
        <v>6401</v>
      </c>
      <c r="R612" s="46">
        <v>7</v>
      </c>
      <c r="S612" s="47">
        <f t="shared" ca="1" si="80"/>
        <v>0.65</v>
      </c>
      <c r="T612" s="47">
        <f t="shared" ca="1" si="81"/>
        <v>0.65</v>
      </c>
      <c r="U612" s="47">
        <f t="shared" ca="1" si="82"/>
        <v>0.65</v>
      </c>
      <c r="V612" s="47">
        <f t="shared" ca="1" si="83"/>
        <v>0.65</v>
      </c>
      <c r="W612" s="47">
        <f>RANK(Y612,Y1:Y1001,0)</f>
        <v>609</v>
      </c>
      <c r="X612" s="48">
        <v>609</v>
      </c>
      <c r="Y612" s="49">
        <v>0.76249999999999996</v>
      </c>
    </row>
    <row r="613" spans="1:25" ht="15.75" customHeight="1" x14ac:dyDescent="0.3">
      <c r="A613" s="42" t="s">
        <v>7742</v>
      </c>
      <c r="B613" s="42" t="s">
        <v>7741</v>
      </c>
      <c r="C613" s="42" t="s">
        <v>40</v>
      </c>
      <c r="D613" s="46">
        <v>88</v>
      </c>
      <c r="E613" s="44" t="s">
        <v>7740</v>
      </c>
      <c r="F613" s="45">
        <f t="shared" ca="1" si="84"/>
        <v>52.122775922437839</v>
      </c>
      <c r="G613" s="45" t="str">
        <f t="shared" ca="1" si="85"/>
        <v>51-60</v>
      </c>
      <c r="H613" s="51"/>
      <c r="I613" s="42" t="s">
        <v>54</v>
      </c>
      <c r="J613" s="42" t="s">
        <v>43</v>
      </c>
      <c r="K613" s="42" t="s">
        <v>44</v>
      </c>
      <c r="L613" s="42" t="s">
        <v>45</v>
      </c>
      <c r="M613" s="46">
        <v>7</v>
      </c>
      <c r="N613" s="42" t="s">
        <v>7739</v>
      </c>
      <c r="O613" s="46">
        <v>4114</v>
      </c>
      <c r="P613" s="42" t="s">
        <v>6406</v>
      </c>
      <c r="Q613" s="42" t="s">
        <v>6401</v>
      </c>
      <c r="R613" s="46">
        <v>3</v>
      </c>
      <c r="S613" s="47">
        <f t="shared" ca="1" si="80"/>
        <v>0.81</v>
      </c>
      <c r="T613" s="47">
        <f t="shared" ca="1" si="81"/>
        <v>1.0125000000000002</v>
      </c>
      <c r="U613" s="47">
        <f t="shared" ca="1" si="82"/>
        <v>1.2656250000000002</v>
      </c>
      <c r="V613" s="47">
        <f t="shared" ca="1" si="83"/>
        <v>1.0757812500000001</v>
      </c>
      <c r="W613" s="47">
        <f>RANK(Y613,Y1:Y1001,0)</f>
        <v>612</v>
      </c>
      <c r="X613" s="48">
        <v>612</v>
      </c>
      <c r="Y613" s="49">
        <v>0.75703124999999993</v>
      </c>
    </row>
    <row r="614" spans="1:25" ht="15.75" customHeight="1" x14ac:dyDescent="0.3">
      <c r="A614" s="42" t="s">
        <v>597</v>
      </c>
      <c r="B614" s="42" t="s">
        <v>7738</v>
      </c>
      <c r="C614" s="42" t="s">
        <v>48</v>
      </c>
      <c r="D614" s="46">
        <v>29</v>
      </c>
      <c r="E614" s="44" t="s">
        <v>7737</v>
      </c>
      <c r="F614" s="45">
        <f t="shared" ca="1" si="84"/>
        <v>70.961132086821408</v>
      </c>
      <c r="G614" s="45" t="str">
        <f t="shared" ca="1" si="85"/>
        <v>71-80</v>
      </c>
      <c r="H614" s="42" t="s">
        <v>425</v>
      </c>
      <c r="I614" s="42" t="s">
        <v>42</v>
      </c>
      <c r="J614" s="42" t="s">
        <v>62</v>
      </c>
      <c r="K614" s="42" t="s">
        <v>44</v>
      </c>
      <c r="L614" s="42" t="s">
        <v>45</v>
      </c>
      <c r="M614" s="46">
        <v>17</v>
      </c>
      <c r="N614" s="42" t="s">
        <v>7736</v>
      </c>
      <c r="O614" s="46">
        <v>2148</v>
      </c>
      <c r="P614" s="42" t="s">
        <v>6402</v>
      </c>
      <c r="Q614" s="42" t="s">
        <v>6401</v>
      </c>
      <c r="R614" s="46">
        <v>8</v>
      </c>
      <c r="S614" s="47">
        <f t="shared" ca="1" si="80"/>
        <v>0.59</v>
      </c>
      <c r="T614" s="47">
        <f t="shared" ca="1" si="81"/>
        <v>0.73749999999999993</v>
      </c>
      <c r="U614" s="47">
        <f t="shared" ca="1" si="82"/>
        <v>0.73749999999999993</v>
      </c>
      <c r="V614" s="47">
        <f t="shared" ca="1" si="83"/>
        <v>0.73749999999999993</v>
      </c>
      <c r="W614" s="47">
        <f>RANK(Y614,Y1:Y1001,0)</f>
        <v>612</v>
      </c>
      <c r="X614" s="48">
        <v>612</v>
      </c>
      <c r="Y614" s="49">
        <v>0.75703124999999993</v>
      </c>
    </row>
    <row r="615" spans="1:25" ht="15.75" customHeight="1" x14ac:dyDescent="0.3">
      <c r="A615" s="42" t="s">
        <v>1159</v>
      </c>
      <c r="B615" s="42" t="s">
        <v>5716</v>
      </c>
      <c r="C615" s="42" t="s">
        <v>48</v>
      </c>
      <c r="D615" s="46">
        <v>37</v>
      </c>
      <c r="E615" s="44" t="s">
        <v>7735</v>
      </c>
      <c r="F615" s="45">
        <f t="shared" ca="1" si="84"/>
        <v>70.098118388191267</v>
      </c>
      <c r="G615" s="45" t="str">
        <f t="shared" ca="1" si="85"/>
        <v>71-80</v>
      </c>
      <c r="H615" s="42" t="s">
        <v>1126</v>
      </c>
      <c r="I615" s="42" t="s">
        <v>65</v>
      </c>
      <c r="J615" s="42" t="s">
        <v>43</v>
      </c>
      <c r="K615" s="42" t="s">
        <v>44</v>
      </c>
      <c r="L615" s="42" t="s">
        <v>45</v>
      </c>
      <c r="M615" s="46">
        <v>14</v>
      </c>
      <c r="N615" s="42" t="s">
        <v>7734</v>
      </c>
      <c r="O615" s="46">
        <v>3782</v>
      </c>
      <c r="P615" s="42" t="s">
        <v>6422</v>
      </c>
      <c r="Q615" s="42" t="s">
        <v>6401</v>
      </c>
      <c r="R615" s="46">
        <v>8</v>
      </c>
      <c r="S615" s="47">
        <f t="shared" ca="1" si="80"/>
        <v>0.67</v>
      </c>
      <c r="T615" s="47">
        <f t="shared" ca="1" si="81"/>
        <v>0.83750000000000002</v>
      </c>
      <c r="U615" s="47">
        <f t="shared" ca="1" si="82"/>
        <v>0.83750000000000002</v>
      </c>
      <c r="V615" s="47">
        <f t="shared" ca="1" si="83"/>
        <v>0.71187500000000004</v>
      </c>
      <c r="W615" s="47">
        <f>RANK(Y615,Y1:Y1001,0)</f>
        <v>612</v>
      </c>
      <c r="X615" s="48">
        <v>612</v>
      </c>
      <c r="Y615" s="49">
        <v>0.75703124999999993</v>
      </c>
    </row>
    <row r="616" spans="1:25" ht="15.75" customHeight="1" x14ac:dyDescent="0.3">
      <c r="A616" s="42" t="s">
        <v>2633</v>
      </c>
      <c r="B616" s="42" t="s">
        <v>7733</v>
      </c>
      <c r="C616" s="42" t="s">
        <v>40</v>
      </c>
      <c r="D616" s="46">
        <v>63</v>
      </c>
      <c r="E616" s="44" t="s">
        <v>7732</v>
      </c>
      <c r="F616" s="45">
        <f t="shared" ca="1" si="84"/>
        <v>63.865241675862499</v>
      </c>
      <c r="G616" s="45" t="str">
        <f t="shared" ca="1" si="85"/>
        <v>61-70</v>
      </c>
      <c r="H616" s="42" t="s">
        <v>1325</v>
      </c>
      <c r="I616" s="42" t="s">
        <v>56</v>
      </c>
      <c r="J616" s="42" t="s">
        <v>43</v>
      </c>
      <c r="K616" s="42" t="s">
        <v>44</v>
      </c>
      <c r="L616" s="42" t="s">
        <v>57</v>
      </c>
      <c r="M616" s="46">
        <v>8</v>
      </c>
      <c r="N616" s="42" t="s">
        <v>7731</v>
      </c>
      <c r="O616" s="46">
        <v>2177</v>
      </c>
      <c r="P616" s="42" t="s">
        <v>6402</v>
      </c>
      <c r="Q616" s="42" t="s">
        <v>6401</v>
      </c>
      <c r="R616" s="46">
        <v>9</v>
      </c>
      <c r="S616" s="47">
        <f t="shared" ca="1" si="80"/>
        <v>0.96</v>
      </c>
      <c r="T616" s="47">
        <f t="shared" ca="1" si="81"/>
        <v>0.96</v>
      </c>
      <c r="U616" s="47">
        <f t="shared" ca="1" si="82"/>
        <v>1.2</v>
      </c>
      <c r="V616" s="47">
        <f t="shared" ca="1" si="83"/>
        <v>1.02</v>
      </c>
      <c r="W616" s="47">
        <f>RANK(Y616,Y1:Y1001,0)</f>
        <v>615</v>
      </c>
      <c r="X616" s="48">
        <v>615</v>
      </c>
      <c r="Y616" s="49">
        <v>0.75649999999999995</v>
      </c>
    </row>
    <row r="617" spans="1:25" ht="15.75" customHeight="1" x14ac:dyDescent="0.3">
      <c r="A617" s="42" t="s">
        <v>7730</v>
      </c>
      <c r="B617" s="42" t="s">
        <v>7729</v>
      </c>
      <c r="C617" s="42" t="s">
        <v>48</v>
      </c>
      <c r="D617" s="46">
        <v>62</v>
      </c>
      <c r="E617" s="44" t="s">
        <v>7728</v>
      </c>
      <c r="F617" s="45">
        <f t="shared" ca="1" si="84"/>
        <v>57.72277592243784</v>
      </c>
      <c r="G617" s="45" t="str">
        <f t="shared" ca="1" si="85"/>
        <v>51-60</v>
      </c>
      <c r="H617" s="42" t="s">
        <v>1511</v>
      </c>
      <c r="I617" s="42" t="s">
        <v>42</v>
      </c>
      <c r="J617" s="42" t="s">
        <v>43</v>
      </c>
      <c r="K617" s="42" t="s">
        <v>44</v>
      </c>
      <c r="L617" s="42" t="s">
        <v>45</v>
      </c>
      <c r="M617" s="46">
        <v>6</v>
      </c>
      <c r="N617" s="42" t="s">
        <v>7727</v>
      </c>
      <c r="O617" s="46">
        <v>2070</v>
      </c>
      <c r="P617" s="42" t="s">
        <v>6402</v>
      </c>
      <c r="Q617" s="42" t="s">
        <v>6401</v>
      </c>
      <c r="R617" s="46">
        <v>12</v>
      </c>
      <c r="S617" s="47">
        <f t="shared" ca="1" si="80"/>
        <v>0.73</v>
      </c>
      <c r="T617" s="47">
        <f t="shared" ca="1" si="81"/>
        <v>0.91249999999999998</v>
      </c>
      <c r="U617" s="47">
        <f t="shared" ca="1" si="82"/>
        <v>1.140625</v>
      </c>
      <c r="V617" s="47">
        <f t="shared" ca="1" si="83"/>
        <v>0.96953124999999996</v>
      </c>
      <c r="W617" s="47">
        <f>RANK(Y617,Y1:Y1001,0)</f>
        <v>615</v>
      </c>
      <c r="X617" s="48">
        <v>615</v>
      </c>
      <c r="Y617" s="49">
        <v>0.75649999999999995</v>
      </c>
    </row>
    <row r="618" spans="1:25" ht="15.75" customHeight="1" x14ac:dyDescent="0.3">
      <c r="A618" s="42" t="s">
        <v>3434</v>
      </c>
      <c r="B618" s="51"/>
      <c r="C618" s="42" t="s">
        <v>40</v>
      </c>
      <c r="D618" s="46">
        <v>47</v>
      </c>
      <c r="E618" s="44" t="s">
        <v>7726</v>
      </c>
      <c r="F618" s="45">
        <f t="shared" ca="1" si="84"/>
        <v>64.796748525177563</v>
      </c>
      <c r="G618" s="45" t="str">
        <f t="shared" ca="1" si="85"/>
        <v>61-70</v>
      </c>
      <c r="H618" s="42" t="s">
        <v>906</v>
      </c>
      <c r="I618" s="42" t="s">
        <v>54</v>
      </c>
      <c r="J618" s="42" t="s">
        <v>62</v>
      </c>
      <c r="K618" s="42" t="s">
        <v>44</v>
      </c>
      <c r="L618" s="42" t="s">
        <v>45</v>
      </c>
      <c r="M618" s="46">
        <v>17</v>
      </c>
      <c r="N618" s="42" t="s">
        <v>7725</v>
      </c>
      <c r="O618" s="46">
        <v>2049</v>
      </c>
      <c r="P618" s="42" t="s">
        <v>6402</v>
      </c>
      <c r="Q618" s="42" t="s">
        <v>6401</v>
      </c>
      <c r="R618" s="46">
        <v>11</v>
      </c>
      <c r="S618" s="47">
        <f t="shared" ca="1" si="80"/>
        <v>0.6</v>
      </c>
      <c r="T618" s="47">
        <f t="shared" ca="1" si="81"/>
        <v>0.75</v>
      </c>
      <c r="U618" s="47">
        <f t="shared" ca="1" si="82"/>
        <v>0.9375</v>
      </c>
      <c r="V618" s="47">
        <f t="shared" ca="1" si="83"/>
        <v>0.9375</v>
      </c>
      <c r="W618" s="47">
        <f>RANK(Y618,Y1:Y1001,0)</f>
        <v>617</v>
      </c>
      <c r="X618" s="48">
        <v>617</v>
      </c>
      <c r="Y618" s="49">
        <v>0.75437499999999991</v>
      </c>
    </row>
    <row r="619" spans="1:25" ht="15.75" customHeight="1" x14ac:dyDescent="0.3">
      <c r="A619" s="42" t="s">
        <v>7724</v>
      </c>
      <c r="B619" s="42" t="s">
        <v>7723</v>
      </c>
      <c r="C619" s="42" t="s">
        <v>40</v>
      </c>
      <c r="D619" s="46">
        <v>49</v>
      </c>
      <c r="E619" s="50">
        <v>26940</v>
      </c>
      <c r="F619" s="45">
        <f t="shared" ca="1" si="84"/>
        <v>47.539214278602223</v>
      </c>
      <c r="G619" s="45" t="str">
        <f t="shared" ca="1" si="85"/>
        <v>41-50</v>
      </c>
      <c r="H619" s="42" t="s">
        <v>301</v>
      </c>
      <c r="I619" s="42" t="s">
        <v>84</v>
      </c>
      <c r="J619" s="42" t="s">
        <v>43</v>
      </c>
      <c r="K619" s="42" t="s">
        <v>44</v>
      </c>
      <c r="L619" s="42" t="s">
        <v>57</v>
      </c>
      <c r="M619" s="46">
        <v>8</v>
      </c>
      <c r="N619" s="42" t="s">
        <v>7722</v>
      </c>
      <c r="O619" s="46">
        <v>4020</v>
      </c>
      <c r="P619" s="42" t="s">
        <v>6406</v>
      </c>
      <c r="Q619" s="42" t="s">
        <v>6401</v>
      </c>
      <c r="R619" s="46">
        <v>7</v>
      </c>
      <c r="S619" s="47">
        <f t="shared" ca="1" si="80"/>
        <v>0.46</v>
      </c>
      <c r="T619" s="47">
        <f t="shared" ca="1" si="81"/>
        <v>0.46</v>
      </c>
      <c r="U619" s="47">
        <f t="shared" ca="1" si="82"/>
        <v>0.46</v>
      </c>
      <c r="V619" s="47">
        <f t="shared" ca="1" si="83"/>
        <v>0.39100000000000001</v>
      </c>
      <c r="W619" s="47">
        <f>RANK(Y619,Y1:Y1001,0)</f>
        <v>617</v>
      </c>
      <c r="X619" s="48">
        <v>617</v>
      </c>
      <c r="Y619" s="49">
        <v>0.75437499999999991</v>
      </c>
    </row>
    <row r="620" spans="1:25" ht="15.75" customHeight="1" x14ac:dyDescent="0.3">
      <c r="A620" s="42" t="s">
        <v>7721</v>
      </c>
      <c r="B620" s="42" t="s">
        <v>7720</v>
      </c>
      <c r="C620" s="42" t="s">
        <v>40</v>
      </c>
      <c r="D620" s="46">
        <v>61</v>
      </c>
      <c r="E620" s="44" t="s">
        <v>7719</v>
      </c>
      <c r="F620" s="45">
        <f t="shared" ca="1" si="84"/>
        <v>62.284419758054277</v>
      </c>
      <c r="G620" s="45" t="str">
        <f t="shared" ca="1" si="85"/>
        <v>61-70</v>
      </c>
      <c r="H620" s="51"/>
      <c r="I620" s="42" t="s">
        <v>65</v>
      </c>
      <c r="J620" s="42" t="s">
        <v>66</v>
      </c>
      <c r="K620" s="42" t="s">
        <v>44</v>
      </c>
      <c r="L620" s="42" t="s">
        <v>57</v>
      </c>
      <c r="M620" s="46">
        <v>16</v>
      </c>
      <c r="N620" s="42" t="s">
        <v>7718</v>
      </c>
      <c r="O620" s="46">
        <v>2161</v>
      </c>
      <c r="P620" s="42" t="s">
        <v>6402</v>
      </c>
      <c r="Q620" s="42" t="s">
        <v>6401</v>
      </c>
      <c r="R620" s="46">
        <v>9</v>
      </c>
      <c r="S620" s="47">
        <f t="shared" ca="1" si="80"/>
        <v>0.95</v>
      </c>
      <c r="T620" s="47">
        <f t="shared" ca="1" si="81"/>
        <v>0.95</v>
      </c>
      <c r="U620" s="47">
        <f t="shared" ca="1" si="82"/>
        <v>1.1875</v>
      </c>
      <c r="V620" s="47">
        <f t="shared" ca="1" si="83"/>
        <v>1.1875</v>
      </c>
      <c r="W620" s="47">
        <f>RANK(Y620,Y1:Y1001,0)</f>
        <v>617</v>
      </c>
      <c r="X620" s="48">
        <v>617</v>
      </c>
      <c r="Y620" s="49">
        <v>0.75437499999999991</v>
      </c>
    </row>
    <row r="621" spans="1:25" ht="15.75" customHeight="1" x14ac:dyDescent="0.3">
      <c r="A621" s="42" t="s">
        <v>7717</v>
      </c>
      <c r="B621" s="42" t="s">
        <v>3351</v>
      </c>
      <c r="C621" s="42" t="s">
        <v>40</v>
      </c>
      <c r="D621" s="46">
        <v>22</v>
      </c>
      <c r="E621" s="44" t="s">
        <v>7716</v>
      </c>
      <c r="F621" s="45">
        <f t="shared" ca="1" si="84"/>
        <v>52.311817018328256</v>
      </c>
      <c r="G621" s="45" t="str">
        <f t="shared" ca="1" si="85"/>
        <v>51-60</v>
      </c>
      <c r="H621" s="51"/>
      <c r="I621" s="42" t="s">
        <v>50</v>
      </c>
      <c r="J621" s="42" t="s">
        <v>43</v>
      </c>
      <c r="K621" s="42" t="s">
        <v>44</v>
      </c>
      <c r="L621" s="42" t="s">
        <v>45</v>
      </c>
      <c r="M621" s="46">
        <v>7</v>
      </c>
      <c r="N621" s="42" t="s">
        <v>7715</v>
      </c>
      <c r="O621" s="46">
        <v>4132</v>
      </c>
      <c r="P621" s="42" t="s">
        <v>6406</v>
      </c>
      <c r="Q621" s="42" t="s">
        <v>6401</v>
      </c>
      <c r="R621" s="46">
        <v>4</v>
      </c>
      <c r="S621" s="47">
        <f t="shared" ca="1" si="80"/>
        <v>0.72</v>
      </c>
      <c r="T621" s="47">
        <f t="shared" ca="1" si="81"/>
        <v>0.89999999999999991</v>
      </c>
      <c r="U621" s="47">
        <f t="shared" ca="1" si="82"/>
        <v>0.89999999999999991</v>
      </c>
      <c r="V621" s="47">
        <f t="shared" ca="1" si="83"/>
        <v>0.7649999999999999</v>
      </c>
      <c r="W621" s="47">
        <f>RANK(Y621,Y1:Y1001,0)</f>
        <v>620</v>
      </c>
      <c r="X621" s="48">
        <v>620</v>
      </c>
      <c r="Y621" s="49">
        <v>0.75</v>
      </c>
    </row>
    <row r="622" spans="1:25" ht="15.75" customHeight="1" x14ac:dyDescent="0.3">
      <c r="A622" s="42" t="s">
        <v>5503</v>
      </c>
      <c r="B622" s="42" t="s">
        <v>7714</v>
      </c>
      <c r="C622" s="42" t="s">
        <v>48</v>
      </c>
      <c r="D622" s="46">
        <v>88</v>
      </c>
      <c r="E622" s="44" t="s">
        <v>7713</v>
      </c>
      <c r="F622" s="45">
        <f t="shared" ca="1" si="84"/>
        <v>65.563871812848802</v>
      </c>
      <c r="G622" s="45" t="str">
        <f t="shared" ca="1" si="85"/>
        <v>61-70</v>
      </c>
      <c r="H622" s="42" t="s">
        <v>144</v>
      </c>
      <c r="I622" s="42" t="s">
        <v>50</v>
      </c>
      <c r="J622" s="42" t="s">
        <v>43</v>
      </c>
      <c r="K622" s="42" t="s">
        <v>44</v>
      </c>
      <c r="L622" s="42" t="s">
        <v>45</v>
      </c>
      <c r="M622" s="46">
        <v>6</v>
      </c>
      <c r="N622" s="42" t="s">
        <v>7712</v>
      </c>
      <c r="O622" s="46">
        <v>2460</v>
      </c>
      <c r="P622" s="42" t="s">
        <v>6402</v>
      </c>
      <c r="Q622" s="42" t="s">
        <v>6401</v>
      </c>
      <c r="R622" s="46">
        <v>2</v>
      </c>
      <c r="S622" s="47">
        <f t="shared" ca="1" si="80"/>
        <v>0.42</v>
      </c>
      <c r="T622" s="47">
        <f t="shared" ca="1" si="81"/>
        <v>0.52500000000000002</v>
      </c>
      <c r="U622" s="47">
        <f t="shared" ca="1" si="82"/>
        <v>0.65625</v>
      </c>
      <c r="V622" s="47">
        <f t="shared" ca="1" si="83"/>
        <v>0.55781249999999993</v>
      </c>
      <c r="W622" s="47">
        <f>RANK(Y622,Y1:Y1001,0)</f>
        <v>620</v>
      </c>
      <c r="X622" s="48">
        <v>620</v>
      </c>
      <c r="Y622" s="49">
        <v>0.75</v>
      </c>
    </row>
    <row r="623" spans="1:25" ht="15.75" customHeight="1" x14ac:dyDescent="0.3">
      <c r="A623" s="42" t="s">
        <v>2068</v>
      </c>
      <c r="B623" s="42" t="s">
        <v>7711</v>
      </c>
      <c r="C623" s="42" t="s">
        <v>40</v>
      </c>
      <c r="D623" s="46">
        <v>62</v>
      </c>
      <c r="E623" s="44" t="s">
        <v>7710</v>
      </c>
      <c r="F623" s="45">
        <f t="shared" ca="1" si="84"/>
        <v>80.884419758054278</v>
      </c>
      <c r="G623" s="45" t="str">
        <f t="shared" ca="1" si="85"/>
        <v>81-90</v>
      </c>
      <c r="H623" s="51"/>
      <c r="I623" s="42" t="s">
        <v>61</v>
      </c>
      <c r="J623" s="42" t="s">
        <v>43</v>
      </c>
      <c r="K623" s="42" t="s">
        <v>44</v>
      </c>
      <c r="L623" s="42" t="s">
        <v>45</v>
      </c>
      <c r="M623" s="46">
        <v>22</v>
      </c>
      <c r="N623" s="42" t="s">
        <v>7709</v>
      </c>
      <c r="O623" s="46">
        <v>2161</v>
      </c>
      <c r="P623" s="42" t="s">
        <v>6402</v>
      </c>
      <c r="Q623" s="42" t="s">
        <v>6401</v>
      </c>
      <c r="R623" s="46">
        <v>9</v>
      </c>
      <c r="S623" s="47">
        <f t="shared" ca="1" si="80"/>
        <v>0.79</v>
      </c>
      <c r="T623" s="47">
        <f t="shared" ca="1" si="81"/>
        <v>0.98750000000000004</v>
      </c>
      <c r="U623" s="47">
        <f t="shared" ca="1" si="82"/>
        <v>1.234375</v>
      </c>
      <c r="V623" s="47">
        <f t="shared" ca="1" si="83"/>
        <v>1.0492187499999999</v>
      </c>
      <c r="W623" s="47">
        <f>RANK(Y623,Y1:Y1001,0)</f>
        <v>620</v>
      </c>
      <c r="X623" s="48">
        <v>620</v>
      </c>
      <c r="Y623" s="49">
        <v>0.75</v>
      </c>
    </row>
    <row r="624" spans="1:25" ht="15.75" customHeight="1" x14ac:dyDescent="0.3">
      <c r="A624" s="42" t="s">
        <v>7708</v>
      </c>
      <c r="B624" s="42" t="s">
        <v>7707</v>
      </c>
      <c r="C624" s="42" t="s">
        <v>48</v>
      </c>
      <c r="D624" s="46">
        <v>31</v>
      </c>
      <c r="E624" s="44" t="s">
        <v>7706</v>
      </c>
      <c r="F624" s="45">
        <f t="shared" ca="1" si="84"/>
        <v>23.237844415588526</v>
      </c>
      <c r="G624" s="45" t="str">
        <f t="shared" ca="1" si="85"/>
        <v>21-30</v>
      </c>
      <c r="H624" s="42" t="s">
        <v>760</v>
      </c>
      <c r="I624" s="42" t="s">
        <v>84</v>
      </c>
      <c r="J624" s="42" t="s">
        <v>43</v>
      </c>
      <c r="K624" s="42" t="s">
        <v>44</v>
      </c>
      <c r="L624" s="42" t="s">
        <v>45</v>
      </c>
      <c r="M624" s="46">
        <v>8</v>
      </c>
      <c r="N624" s="42" t="s">
        <v>7705</v>
      </c>
      <c r="O624" s="46">
        <v>4032</v>
      </c>
      <c r="P624" s="42" t="s">
        <v>6406</v>
      </c>
      <c r="Q624" s="42" t="s">
        <v>6401</v>
      </c>
      <c r="R624" s="46">
        <v>7</v>
      </c>
      <c r="S624" s="47">
        <f t="shared" ca="1" si="80"/>
        <v>0.46</v>
      </c>
      <c r="T624" s="47">
        <f t="shared" ca="1" si="81"/>
        <v>0.57500000000000007</v>
      </c>
      <c r="U624" s="47">
        <f t="shared" ca="1" si="82"/>
        <v>0.57500000000000007</v>
      </c>
      <c r="V624" s="47">
        <f t="shared" ca="1" si="83"/>
        <v>0.48875000000000002</v>
      </c>
      <c r="W624" s="47">
        <f>RANK(Y624,Y1:Y1001,0)</f>
        <v>620</v>
      </c>
      <c r="X624" s="48">
        <v>620</v>
      </c>
      <c r="Y624" s="49">
        <v>0.75</v>
      </c>
    </row>
    <row r="625" spans="1:25" ht="15.75" customHeight="1" x14ac:dyDescent="0.3">
      <c r="A625" s="42" t="s">
        <v>7704</v>
      </c>
      <c r="B625" s="42" t="s">
        <v>2103</v>
      </c>
      <c r="C625" s="42" t="s">
        <v>48</v>
      </c>
      <c r="D625" s="46">
        <v>11</v>
      </c>
      <c r="E625" s="44" t="s">
        <v>7703</v>
      </c>
      <c r="F625" s="45">
        <f t="shared" ca="1" si="84"/>
        <v>54.248803319698119</v>
      </c>
      <c r="G625" s="45" t="str">
        <f t="shared" ca="1" si="85"/>
        <v>51-60</v>
      </c>
      <c r="H625" s="42" t="s">
        <v>2358</v>
      </c>
      <c r="I625" s="42" t="s">
        <v>42</v>
      </c>
      <c r="J625" s="42" t="s">
        <v>43</v>
      </c>
      <c r="K625" s="42" t="s">
        <v>44</v>
      </c>
      <c r="L625" s="42" t="s">
        <v>57</v>
      </c>
      <c r="M625" s="46">
        <v>19</v>
      </c>
      <c r="N625" s="42" t="s">
        <v>7702</v>
      </c>
      <c r="O625" s="46">
        <v>4500</v>
      </c>
      <c r="P625" s="42" t="s">
        <v>6406</v>
      </c>
      <c r="Q625" s="42" t="s">
        <v>6401</v>
      </c>
      <c r="R625" s="46">
        <v>9</v>
      </c>
      <c r="S625" s="47">
        <f t="shared" ca="1" si="80"/>
        <v>0.96</v>
      </c>
      <c r="T625" s="47">
        <f t="shared" ca="1" si="81"/>
        <v>0.96</v>
      </c>
      <c r="U625" s="47">
        <f t="shared" ca="1" si="82"/>
        <v>1.2</v>
      </c>
      <c r="V625" s="47">
        <f t="shared" ca="1" si="83"/>
        <v>1.02</v>
      </c>
      <c r="W625" s="47">
        <f>RANK(Y625,Y1:Y1001,0)</f>
        <v>620</v>
      </c>
      <c r="X625" s="48">
        <v>620</v>
      </c>
      <c r="Y625" s="49">
        <v>0.75</v>
      </c>
    </row>
    <row r="626" spans="1:25" ht="15.75" customHeight="1" x14ac:dyDescent="0.3">
      <c r="A626" s="42" t="s">
        <v>1792</v>
      </c>
      <c r="B626" s="42" t="s">
        <v>7701</v>
      </c>
      <c r="C626" s="42" t="s">
        <v>40</v>
      </c>
      <c r="D626" s="46">
        <v>97</v>
      </c>
      <c r="E626" s="44" t="s">
        <v>7700</v>
      </c>
      <c r="F626" s="45">
        <f t="shared" ca="1" si="84"/>
        <v>61.024145785451537</v>
      </c>
      <c r="G626" s="45" t="str">
        <f t="shared" ca="1" si="85"/>
        <v>61-70</v>
      </c>
      <c r="H626" s="42" t="s">
        <v>390</v>
      </c>
      <c r="I626" s="42" t="s">
        <v>84</v>
      </c>
      <c r="J626" s="42" t="s">
        <v>62</v>
      </c>
      <c r="K626" s="42" t="s">
        <v>44</v>
      </c>
      <c r="L626" s="42" t="s">
        <v>45</v>
      </c>
      <c r="M626" s="46">
        <v>5</v>
      </c>
      <c r="N626" s="42" t="s">
        <v>7699</v>
      </c>
      <c r="O626" s="46">
        <v>4128</v>
      </c>
      <c r="P626" s="42" t="s">
        <v>6406</v>
      </c>
      <c r="Q626" s="42" t="s">
        <v>6401</v>
      </c>
      <c r="R626" s="46">
        <v>9</v>
      </c>
      <c r="S626" s="47">
        <f t="shared" ca="1" si="80"/>
        <v>0.74</v>
      </c>
      <c r="T626" s="47">
        <f t="shared" ca="1" si="81"/>
        <v>0.92500000000000004</v>
      </c>
      <c r="U626" s="47">
        <f t="shared" ca="1" si="82"/>
        <v>1.15625</v>
      </c>
      <c r="V626" s="47">
        <f t="shared" ca="1" si="83"/>
        <v>1.15625</v>
      </c>
      <c r="W626" s="47">
        <f>RANK(Y626,Y1:Y1001,0)</f>
        <v>625</v>
      </c>
      <c r="X626" s="48">
        <v>625</v>
      </c>
      <c r="Y626" s="49">
        <v>0.748</v>
      </c>
    </row>
    <row r="627" spans="1:25" ht="15.75" customHeight="1" x14ac:dyDescent="0.3">
      <c r="A627" s="42" t="s">
        <v>7698</v>
      </c>
      <c r="B627" s="42" t="s">
        <v>7697</v>
      </c>
      <c r="C627" s="42" t="s">
        <v>48</v>
      </c>
      <c r="D627" s="46">
        <v>51</v>
      </c>
      <c r="E627" s="44" t="s">
        <v>7696</v>
      </c>
      <c r="F627" s="45">
        <f t="shared" ca="1" si="84"/>
        <v>27.561132086821402</v>
      </c>
      <c r="G627" s="45" t="str">
        <f t="shared" ca="1" si="85"/>
        <v>21-30</v>
      </c>
      <c r="H627" s="42" t="s">
        <v>1121</v>
      </c>
      <c r="I627" s="42" t="s">
        <v>84</v>
      </c>
      <c r="J627" s="42" t="s">
        <v>62</v>
      </c>
      <c r="K627" s="42" t="s">
        <v>44</v>
      </c>
      <c r="L627" s="42" t="s">
        <v>45</v>
      </c>
      <c r="M627" s="46">
        <v>6</v>
      </c>
      <c r="N627" s="42" t="s">
        <v>7695</v>
      </c>
      <c r="O627" s="46">
        <v>2147</v>
      </c>
      <c r="P627" s="42" t="s">
        <v>6402</v>
      </c>
      <c r="Q627" s="42" t="s">
        <v>6401</v>
      </c>
      <c r="R627" s="46">
        <v>9</v>
      </c>
      <c r="S627" s="47">
        <f t="shared" ca="1" si="80"/>
        <v>0.42</v>
      </c>
      <c r="T627" s="47">
        <f t="shared" ca="1" si="81"/>
        <v>0.52500000000000002</v>
      </c>
      <c r="U627" s="47">
        <f t="shared" ca="1" si="82"/>
        <v>0.65625</v>
      </c>
      <c r="V627" s="47">
        <f t="shared" ca="1" si="83"/>
        <v>0.65625</v>
      </c>
      <c r="W627" s="47">
        <f>RANK(Y627,Y1:Y1001,0)</f>
        <v>626</v>
      </c>
      <c r="X627" s="48">
        <v>626</v>
      </c>
      <c r="Y627" s="49">
        <v>0.74375000000000002</v>
      </c>
    </row>
    <row r="628" spans="1:25" ht="15.75" customHeight="1" x14ac:dyDescent="0.3">
      <c r="A628" s="42" t="s">
        <v>670</v>
      </c>
      <c r="B628" s="42" t="s">
        <v>7694</v>
      </c>
      <c r="C628" s="42" t="s">
        <v>40</v>
      </c>
      <c r="D628" s="46">
        <v>17</v>
      </c>
      <c r="E628" s="44" t="s">
        <v>7693</v>
      </c>
      <c r="F628" s="45">
        <f t="shared" ca="1" si="84"/>
        <v>47.763871812848798</v>
      </c>
      <c r="G628" s="45" t="str">
        <f t="shared" ca="1" si="85"/>
        <v>41-50</v>
      </c>
      <c r="H628" s="51"/>
      <c r="I628" s="42" t="s">
        <v>61</v>
      </c>
      <c r="J628" s="42" t="s">
        <v>62</v>
      </c>
      <c r="K628" s="42" t="s">
        <v>44</v>
      </c>
      <c r="L628" s="42" t="s">
        <v>45</v>
      </c>
      <c r="M628" s="46">
        <v>7</v>
      </c>
      <c r="N628" s="42" t="s">
        <v>7692</v>
      </c>
      <c r="O628" s="46">
        <v>3199</v>
      </c>
      <c r="P628" s="42" t="s">
        <v>6422</v>
      </c>
      <c r="Q628" s="42" t="s">
        <v>6401</v>
      </c>
      <c r="R628" s="46">
        <v>7</v>
      </c>
      <c r="S628" s="47">
        <f t="shared" ca="1" si="80"/>
        <v>0.48</v>
      </c>
      <c r="T628" s="47">
        <f t="shared" ca="1" si="81"/>
        <v>0.6</v>
      </c>
      <c r="U628" s="47">
        <f t="shared" ca="1" si="82"/>
        <v>0.6</v>
      </c>
      <c r="V628" s="47">
        <f t="shared" ca="1" si="83"/>
        <v>0.6</v>
      </c>
      <c r="W628" s="47">
        <f>RANK(Y628,Y1:Y1001,0)</f>
        <v>626</v>
      </c>
      <c r="X628" s="48">
        <v>626</v>
      </c>
      <c r="Y628" s="49">
        <v>0.74375000000000002</v>
      </c>
    </row>
    <row r="629" spans="1:25" ht="15.75" customHeight="1" x14ac:dyDescent="0.3">
      <c r="A629" s="42" t="s">
        <v>1989</v>
      </c>
      <c r="B629" s="42" t="s">
        <v>7691</v>
      </c>
      <c r="C629" s="42" t="s">
        <v>48</v>
      </c>
      <c r="D629" s="46">
        <v>30</v>
      </c>
      <c r="E629" s="44" t="s">
        <v>7690</v>
      </c>
      <c r="F629" s="45">
        <f t="shared" ca="1" si="84"/>
        <v>60.002227977232366</v>
      </c>
      <c r="G629" s="45" t="str">
        <f t="shared" ca="1" si="85"/>
        <v>61-70</v>
      </c>
      <c r="H629" s="42" t="s">
        <v>93</v>
      </c>
      <c r="I629" s="42" t="s">
        <v>84</v>
      </c>
      <c r="J629" s="42" t="s">
        <v>43</v>
      </c>
      <c r="K629" s="42" t="s">
        <v>44</v>
      </c>
      <c r="L629" s="42" t="s">
        <v>57</v>
      </c>
      <c r="M629" s="46">
        <v>9</v>
      </c>
      <c r="N629" s="42" t="s">
        <v>7689</v>
      </c>
      <c r="O629" s="46">
        <v>4221</v>
      </c>
      <c r="P629" s="42" t="s">
        <v>6406</v>
      </c>
      <c r="Q629" s="42" t="s">
        <v>6401</v>
      </c>
      <c r="R629" s="46">
        <v>7</v>
      </c>
      <c r="S629" s="47">
        <f t="shared" ca="1" si="80"/>
        <v>0.64</v>
      </c>
      <c r="T629" s="47">
        <f t="shared" ca="1" si="81"/>
        <v>0.64</v>
      </c>
      <c r="U629" s="47">
        <f t="shared" ca="1" si="82"/>
        <v>0.64</v>
      </c>
      <c r="V629" s="47">
        <f t="shared" ca="1" si="83"/>
        <v>0.54400000000000004</v>
      </c>
      <c r="W629" s="47">
        <f>RANK(Y629,Y1:Y1001,0)</f>
        <v>626</v>
      </c>
      <c r="X629" s="48">
        <v>626</v>
      </c>
      <c r="Y629" s="49">
        <v>0.74375000000000002</v>
      </c>
    </row>
    <row r="630" spans="1:25" ht="15.75" customHeight="1" x14ac:dyDescent="0.3">
      <c r="A630" s="42" t="s">
        <v>7688</v>
      </c>
      <c r="B630" s="42" t="s">
        <v>7687</v>
      </c>
      <c r="C630" s="42" t="s">
        <v>48</v>
      </c>
      <c r="D630" s="46">
        <v>42</v>
      </c>
      <c r="E630" s="44" t="s">
        <v>7686</v>
      </c>
      <c r="F630" s="45">
        <f t="shared" ca="1" si="84"/>
        <v>81.67894030599949</v>
      </c>
      <c r="G630" s="45" t="str">
        <f t="shared" ca="1" si="85"/>
        <v>81-90</v>
      </c>
      <c r="H630" s="51"/>
      <c r="I630" s="42" t="s">
        <v>54</v>
      </c>
      <c r="J630" s="42" t="s">
        <v>62</v>
      </c>
      <c r="K630" s="42" t="s">
        <v>44</v>
      </c>
      <c r="L630" s="42" t="s">
        <v>45</v>
      </c>
      <c r="M630" s="46">
        <v>13</v>
      </c>
      <c r="N630" s="42" t="s">
        <v>7685</v>
      </c>
      <c r="O630" s="46">
        <v>2400</v>
      </c>
      <c r="P630" s="42" t="s">
        <v>6402</v>
      </c>
      <c r="Q630" s="42" t="s">
        <v>6401</v>
      </c>
      <c r="R630" s="46">
        <v>2</v>
      </c>
      <c r="S630" s="47">
        <f t="shared" ca="1" si="80"/>
        <v>1.05</v>
      </c>
      <c r="T630" s="47">
        <f t="shared" ca="1" si="81"/>
        <v>1.3125</v>
      </c>
      <c r="U630" s="47">
        <f t="shared" ca="1" si="82"/>
        <v>1.3125</v>
      </c>
      <c r="V630" s="47">
        <f t="shared" ca="1" si="83"/>
        <v>1.3125</v>
      </c>
      <c r="W630" s="47">
        <f>RANK(Y630,Y1:Y1001,0)</f>
        <v>626</v>
      </c>
      <c r="X630" s="48">
        <v>626</v>
      </c>
      <c r="Y630" s="49">
        <v>0.74375000000000002</v>
      </c>
    </row>
    <row r="631" spans="1:25" ht="15.75" customHeight="1" x14ac:dyDescent="0.3">
      <c r="A631" s="42" t="s">
        <v>7684</v>
      </c>
      <c r="B631" s="42" t="s">
        <v>7683</v>
      </c>
      <c r="C631" s="42" t="s">
        <v>48</v>
      </c>
      <c r="D631" s="46">
        <v>7</v>
      </c>
      <c r="E631" s="44" t="s">
        <v>7682</v>
      </c>
      <c r="F631" s="45">
        <f t="shared" ca="1" si="84"/>
        <v>75.333734826547428</v>
      </c>
      <c r="G631" s="45" t="str">
        <f t="shared" ca="1" si="85"/>
        <v>71-80</v>
      </c>
      <c r="H631" s="42" t="s">
        <v>596</v>
      </c>
      <c r="I631" s="42" t="s">
        <v>61</v>
      </c>
      <c r="J631" s="42" t="s">
        <v>43</v>
      </c>
      <c r="K631" s="42" t="s">
        <v>44</v>
      </c>
      <c r="L631" s="42" t="s">
        <v>57</v>
      </c>
      <c r="M631" s="46">
        <v>11</v>
      </c>
      <c r="N631" s="42" t="s">
        <v>7681</v>
      </c>
      <c r="O631" s="46">
        <v>2062</v>
      </c>
      <c r="P631" s="42" t="s">
        <v>6402</v>
      </c>
      <c r="Q631" s="42" t="s">
        <v>6401</v>
      </c>
      <c r="R631" s="46">
        <v>9</v>
      </c>
      <c r="S631" s="47">
        <f t="shared" ca="1" si="80"/>
        <v>0.57999999999999996</v>
      </c>
      <c r="T631" s="47">
        <f t="shared" ca="1" si="81"/>
        <v>0.57999999999999996</v>
      </c>
      <c r="U631" s="47">
        <f t="shared" ca="1" si="82"/>
        <v>0.72499999999999998</v>
      </c>
      <c r="V631" s="47">
        <f t="shared" ca="1" si="83"/>
        <v>0.61624999999999996</v>
      </c>
      <c r="W631" s="47">
        <f>RANK(Y631,Y1:Y1001,0)</f>
        <v>626</v>
      </c>
      <c r="X631" s="48">
        <v>626</v>
      </c>
      <c r="Y631" s="49">
        <v>0.74375000000000002</v>
      </c>
    </row>
    <row r="632" spans="1:25" ht="15.75" customHeight="1" x14ac:dyDescent="0.3">
      <c r="A632" s="42" t="s">
        <v>7680</v>
      </c>
      <c r="B632" s="42" t="s">
        <v>7679</v>
      </c>
      <c r="C632" s="42" t="s">
        <v>48</v>
      </c>
      <c r="D632" s="46">
        <v>43</v>
      </c>
      <c r="E632" s="44" t="s">
        <v>7678</v>
      </c>
      <c r="F632" s="45">
        <f t="shared" ca="1" si="84"/>
        <v>33.955652634766608</v>
      </c>
      <c r="G632" s="45" t="str">
        <f t="shared" ca="1" si="85"/>
        <v>31-40</v>
      </c>
      <c r="H632" s="51"/>
      <c r="I632" s="42" t="s">
        <v>61</v>
      </c>
      <c r="J632" s="42" t="s">
        <v>66</v>
      </c>
      <c r="K632" s="42" t="s">
        <v>44</v>
      </c>
      <c r="L632" s="42" t="s">
        <v>45</v>
      </c>
      <c r="M632" s="46">
        <v>16</v>
      </c>
      <c r="N632" s="42" t="s">
        <v>7677</v>
      </c>
      <c r="O632" s="46">
        <v>2782</v>
      </c>
      <c r="P632" s="42" t="s">
        <v>6402</v>
      </c>
      <c r="Q632" s="42" t="s">
        <v>6401</v>
      </c>
      <c r="R632" s="46">
        <v>7</v>
      </c>
      <c r="S632" s="47">
        <f t="shared" ca="1" si="80"/>
        <v>0.71</v>
      </c>
      <c r="T632" s="47">
        <f t="shared" ca="1" si="81"/>
        <v>0.88749999999999996</v>
      </c>
      <c r="U632" s="47">
        <f t="shared" ca="1" si="82"/>
        <v>0.88749999999999996</v>
      </c>
      <c r="V632" s="47">
        <f t="shared" ca="1" si="83"/>
        <v>0.88749999999999996</v>
      </c>
      <c r="W632" s="47">
        <f>RANK(Y632,Y1:Y1001,0)</f>
        <v>626</v>
      </c>
      <c r="X632" s="48">
        <v>626</v>
      </c>
      <c r="Y632" s="49">
        <v>0.74375000000000002</v>
      </c>
    </row>
    <row r="633" spans="1:25" ht="15.75" customHeight="1" x14ac:dyDescent="0.3">
      <c r="A633" s="42" t="s">
        <v>7676</v>
      </c>
      <c r="B633" s="42" t="s">
        <v>7675</v>
      </c>
      <c r="C633" s="42" t="s">
        <v>40</v>
      </c>
      <c r="D633" s="46">
        <v>86</v>
      </c>
      <c r="E633" s="44" t="s">
        <v>7674</v>
      </c>
      <c r="F633" s="45">
        <f t="shared" ref="F633:F664" ca="1" si="86">(NOW()-E633)/365</f>
        <v>58.580310169013181</v>
      </c>
      <c r="G633" s="45" t="str">
        <f t="shared" ref="G633:G664" ca="1" si="87">IF(F633&lt;=10,"0-10",IF(AND(F633&gt;10,F633&lt;=20),"11-20",IF(AND(F633&gt;20,F633&lt;=30),"21-30",IF(AND(F633&gt;30,F633&lt;=40),"31-40",IF(AND(F633&gt;40,F633&lt;=50),"41-50",IF(AND(F633&gt;50,F633&lt;=60),"51-60",IF(AND(F633&gt;60,F633&lt;=70),"61-70",IF(AND(F633&gt;70,F633&lt;=80),"71-80",IF(AND(F633&gt;80,F633&lt;=90),"81-90",IF(F633&gt;90,"91-100"))))))))))</f>
        <v>51-60</v>
      </c>
      <c r="H633" s="42" t="s">
        <v>141</v>
      </c>
      <c r="I633" s="42" t="s">
        <v>42</v>
      </c>
      <c r="J633" s="42" t="s">
        <v>43</v>
      </c>
      <c r="K633" s="42" t="s">
        <v>44</v>
      </c>
      <c r="L633" s="42" t="s">
        <v>45</v>
      </c>
      <c r="M633" s="46">
        <v>17</v>
      </c>
      <c r="N633" s="42" t="s">
        <v>7673</v>
      </c>
      <c r="O633" s="46">
        <v>4503</v>
      </c>
      <c r="P633" s="42" t="s">
        <v>6406</v>
      </c>
      <c r="Q633" s="42" t="s">
        <v>6401</v>
      </c>
      <c r="R633" s="46">
        <v>5</v>
      </c>
      <c r="S633" s="47">
        <f t="shared" ca="1" si="80"/>
        <v>0.94</v>
      </c>
      <c r="T633" s="47">
        <f t="shared" ca="1" si="81"/>
        <v>1.1749999999999998</v>
      </c>
      <c r="U633" s="47">
        <f t="shared" ca="1" si="82"/>
        <v>1.4687499999999998</v>
      </c>
      <c r="V633" s="47">
        <f t="shared" ca="1" si="83"/>
        <v>1.2484374999999999</v>
      </c>
      <c r="W633" s="47">
        <f>RANK(Y633,Y1:Y1001,0)</f>
        <v>632</v>
      </c>
      <c r="X633" s="48">
        <v>632</v>
      </c>
      <c r="Y633" s="49">
        <v>0.74</v>
      </c>
    </row>
    <row r="634" spans="1:25" ht="15.75" customHeight="1" x14ac:dyDescent="0.3">
      <c r="A634" s="42" t="s">
        <v>2764</v>
      </c>
      <c r="B634" s="42" t="s">
        <v>7672</v>
      </c>
      <c r="C634" s="42" t="s">
        <v>40</v>
      </c>
      <c r="D634" s="46">
        <v>3</v>
      </c>
      <c r="E634" s="44" t="s">
        <v>7671</v>
      </c>
      <c r="F634" s="45">
        <f t="shared" ca="1" si="86"/>
        <v>45.462501949835101</v>
      </c>
      <c r="G634" s="45" t="str">
        <f t="shared" ca="1" si="87"/>
        <v>41-50</v>
      </c>
      <c r="H634" s="42" t="s">
        <v>167</v>
      </c>
      <c r="I634" s="42" t="s">
        <v>50</v>
      </c>
      <c r="J634" s="42" t="s">
        <v>43</v>
      </c>
      <c r="K634" s="42" t="s">
        <v>44</v>
      </c>
      <c r="L634" s="42" t="s">
        <v>45</v>
      </c>
      <c r="M634" s="46">
        <v>13</v>
      </c>
      <c r="N634" s="42" t="s">
        <v>7670</v>
      </c>
      <c r="O634" s="46">
        <v>3175</v>
      </c>
      <c r="P634" s="42" t="s">
        <v>6422</v>
      </c>
      <c r="Q634" s="42" t="s">
        <v>6401</v>
      </c>
      <c r="R634" s="46">
        <v>8</v>
      </c>
      <c r="S634" s="47">
        <f t="shared" ca="1" si="80"/>
        <v>0.85</v>
      </c>
      <c r="T634" s="47">
        <f t="shared" ca="1" si="81"/>
        <v>1.0625</v>
      </c>
      <c r="U634" s="47">
        <f t="shared" ca="1" si="82"/>
        <v>1.0625</v>
      </c>
      <c r="V634" s="47">
        <f t="shared" ca="1" si="83"/>
        <v>0.90312499999999996</v>
      </c>
      <c r="W634" s="47">
        <f>RANK(Y634,Y1:Y1001,0)</f>
        <v>632</v>
      </c>
      <c r="X634" s="48">
        <v>632</v>
      </c>
      <c r="Y634" s="49">
        <v>0.74</v>
      </c>
    </row>
    <row r="635" spans="1:25" ht="15.75" customHeight="1" x14ac:dyDescent="0.3">
      <c r="A635" s="42" t="s">
        <v>7669</v>
      </c>
      <c r="B635" s="42" t="s">
        <v>7668</v>
      </c>
      <c r="C635" s="42" t="s">
        <v>48</v>
      </c>
      <c r="D635" s="46">
        <v>88</v>
      </c>
      <c r="E635" s="44" t="s">
        <v>7667</v>
      </c>
      <c r="F635" s="45">
        <f t="shared" ca="1" si="86"/>
        <v>23.900858114218664</v>
      </c>
      <c r="G635" s="45" t="str">
        <f t="shared" ca="1" si="87"/>
        <v>21-30</v>
      </c>
      <c r="H635" s="42" t="s">
        <v>337</v>
      </c>
      <c r="I635" s="42" t="s">
        <v>65</v>
      </c>
      <c r="J635" s="42" t="s">
        <v>43</v>
      </c>
      <c r="K635" s="42" t="s">
        <v>44</v>
      </c>
      <c r="L635" s="42" t="s">
        <v>57</v>
      </c>
      <c r="M635" s="46">
        <v>12</v>
      </c>
      <c r="N635" s="42" t="s">
        <v>7666</v>
      </c>
      <c r="O635" s="46">
        <v>4207</v>
      </c>
      <c r="P635" s="42" t="s">
        <v>6406</v>
      </c>
      <c r="Q635" s="42" t="s">
        <v>6401</v>
      </c>
      <c r="R635" s="46">
        <v>6</v>
      </c>
      <c r="S635" s="47">
        <f t="shared" ca="1" si="80"/>
        <v>1.03</v>
      </c>
      <c r="T635" s="47">
        <f t="shared" ca="1" si="81"/>
        <v>1.03</v>
      </c>
      <c r="U635" s="47">
        <f t="shared" ca="1" si="82"/>
        <v>1.2875000000000001</v>
      </c>
      <c r="V635" s="47">
        <f t="shared" ca="1" si="83"/>
        <v>1.0943750000000001</v>
      </c>
      <c r="W635" s="47">
        <f>RANK(Y635,Y1:Y1001,0)</f>
        <v>634</v>
      </c>
      <c r="X635" s="48">
        <v>634</v>
      </c>
      <c r="Y635" s="49">
        <v>0.73949999999999994</v>
      </c>
    </row>
    <row r="636" spans="1:25" ht="15.75" customHeight="1" x14ac:dyDescent="0.3">
      <c r="A636" s="42" t="s">
        <v>2383</v>
      </c>
      <c r="B636" s="42" t="s">
        <v>7665</v>
      </c>
      <c r="C636" s="42" t="s">
        <v>48</v>
      </c>
      <c r="D636" s="46">
        <v>96</v>
      </c>
      <c r="E636" s="44" t="s">
        <v>7664</v>
      </c>
      <c r="F636" s="45">
        <f t="shared" ca="1" si="86"/>
        <v>67.29263893613647</v>
      </c>
      <c r="G636" s="45" t="str">
        <f t="shared" ca="1" si="87"/>
        <v>61-70</v>
      </c>
      <c r="H636" s="42" t="s">
        <v>574</v>
      </c>
      <c r="I636" s="42" t="s">
        <v>50</v>
      </c>
      <c r="J636" s="42" t="s">
        <v>43</v>
      </c>
      <c r="K636" s="42" t="s">
        <v>44</v>
      </c>
      <c r="L636" s="42" t="s">
        <v>45</v>
      </c>
      <c r="M636" s="46">
        <v>16</v>
      </c>
      <c r="N636" s="42" t="s">
        <v>7663</v>
      </c>
      <c r="O636" s="46">
        <v>4503</v>
      </c>
      <c r="P636" s="42" t="s">
        <v>6406</v>
      </c>
      <c r="Q636" s="42" t="s">
        <v>6401</v>
      </c>
      <c r="R636" s="46">
        <v>5</v>
      </c>
      <c r="S636" s="47">
        <f t="shared" ca="1" si="80"/>
        <v>1.01</v>
      </c>
      <c r="T636" s="47">
        <f t="shared" ca="1" si="81"/>
        <v>1.2625</v>
      </c>
      <c r="U636" s="47">
        <f t="shared" ca="1" si="82"/>
        <v>1.578125</v>
      </c>
      <c r="V636" s="47">
        <f t="shared" ca="1" si="83"/>
        <v>1.3414062499999999</v>
      </c>
      <c r="W636" s="47">
        <f>RANK(Y636,Y1:Y1001,0)</f>
        <v>634</v>
      </c>
      <c r="X636" s="48">
        <v>634</v>
      </c>
      <c r="Y636" s="49">
        <v>0.73949999999999994</v>
      </c>
    </row>
    <row r="637" spans="1:25" ht="15.75" customHeight="1" x14ac:dyDescent="0.3">
      <c r="A637" s="42" t="s">
        <v>1038</v>
      </c>
      <c r="B637" s="42" t="s">
        <v>7662</v>
      </c>
      <c r="C637" s="42" t="s">
        <v>48</v>
      </c>
      <c r="D637" s="46">
        <v>23</v>
      </c>
      <c r="E637" s="44" t="s">
        <v>7661</v>
      </c>
      <c r="F637" s="45">
        <f t="shared" ca="1" si="86"/>
        <v>71.100858114218667</v>
      </c>
      <c r="G637" s="45" t="str">
        <f t="shared" ca="1" si="87"/>
        <v>71-80</v>
      </c>
      <c r="H637" s="42" t="s">
        <v>480</v>
      </c>
      <c r="I637" s="42" t="s">
        <v>42</v>
      </c>
      <c r="J637" s="42" t="s">
        <v>66</v>
      </c>
      <c r="K637" s="42" t="s">
        <v>44</v>
      </c>
      <c r="L637" s="42" t="s">
        <v>57</v>
      </c>
      <c r="M637" s="46">
        <v>18</v>
      </c>
      <c r="N637" s="42" t="s">
        <v>7660</v>
      </c>
      <c r="O637" s="46">
        <v>3690</v>
      </c>
      <c r="P637" s="42" t="s">
        <v>6422</v>
      </c>
      <c r="Q637" s="42" t="s">
        <v>6401</v>
      </c>
      <c r="R637" s="46">
        <v>1</v>
      </c>
      <c r="S637" s="47">
        <f t="shared" ca="1" si="80"/>
        <v>0.72</v>
      </c>
      <c r="T637" s="47">
        <f t="shared" ca="1" si="81"/>
        <v>0.72</v>
      </c>
      <c r="U637" s="47">
        <f t="shared" ca="1" si="82"/>
        <v>0.72</v>
      </c>
      <c r="V637" s="47">
        <f t="shared" ca="1" si="83"/>
        <v>0.72</v>
      </c>
      <c r="W637" s="47">
        <f>RANK(Y637,Y1:Y1001,0)</f>
        <v>634</v>
      </c>
      <c r="X637" s="48">
        <v>634</v>
      </c>
      <c r="Y637" s="49">
        <v>0.73949999999999994</v>
      </c>
    </row>
    <row r="638" spans="1:25" ht="15.75" customHeight="1" x14ac:dyDescent="0.3">
      <c r="A638" s="42" t="s">
        <v>7659</v>
      </c>
      <c r="B638" s="42" t="s">
        <v>7658</v>
      </c>
      <c r="C638" s="42" t="s">
        <v>48</v>
      </c>
      <c r="D638" s="46">
        <v>97</v>
      </c>
      <c r="E638" s="44" t="s">
        <v>7657</v>
      </c>
      <c r="F638" s="45">
        <f t="shared" ca="1" si="86"/>
        <v>43.03510468956113</v>
      </c>
      <c r="G638" s="45" t="str">
        <f t="shared" ca="1" si="87"/>
        <v>41-50</v>
      </c>
      <c r="H638" s="42" t="s">
        <v>354</v>
      </c>
      <c r="I638" s="42" t="s">
        <v>65</v>
      </c>
      <c r="J638" s="42" t="s">
        <v>66</v>
      </c>
      <c r="K638" s="42" t="s">
        <v>44</v>
      </c>
      <c r="L638" s="42" t="s">
        <v>57</v>
      </c>
      <c r="M638" s="46">
        <v>8</v>
      </c>
      <c r="N638" s="42" t="s">
        <v>7656</v>
      </c>
      <c r="O638" s="46">
        <v>2197</v>
      </c>
      <c r="P638" s="42" t="s">
        <v>6402</v>
      </c>
      <c r="Q638" s="42" t="s">
        <v>6401</v>
      </c>
      <c r="R638" s="46">
        <v>10</v>
      </c>
      <c r="S638" s="47">
        <f t="shared" ca="1" si="80"/>
        <v>0.52</v>
      </c>
      <c r="T638" s="47">
        <f t="shared" ca="1" si="81"/>
        <v>0.52</v>
      </c>
      <c r="U638" s="47">
        <f t="shared" ca="1" si="82"/>
        <v>0.65</v>
      </c>
      <c r="V638" s="47">
        <f t="shared" ca="1" si="83"/>
        <v>0.65</v>
      </c>
      <c r="W638" s="47">
        <f>RANK(Y638,Y1:Y1001,0)</f>
        <v>637</v>
      </c>
      <c r="X638" s="48">
        <v>637</v>
      </c>
      <c r="Y638" s="49">
        <v>0.73749999999999993</v>
      </c>
    </row>
    <row r="639" spans="1:25" ht="15.75" customHeight="1" x14ac:dyDescent="0.3">
      <c r="A639" s="42" t="s">
        <v>2104</v>
      </c>
      <c r="B639" s="42" t="s">
        <v>7655</v>
      </c>
      <c r="C639" s="42" t="s">
        <v>40</v>
      </c>
      <c r="D639" s="46">
        <v>31</v>
      </c>
      <c r="E639" s="44" t="s">
        <v>7654</v>
      </c>
      <c r="F639" s="45">
        <f t="shared" ca="1" si="86"/>
        <v>66.509077292300859</v>
      </c>
      <c r="G639" s="45" t="str">
        <f t="shared" ca="1" si="87"/>
        <v>61-70</v>
      </c>
      <c r="H639" s="42" t="s">
        <v>60</v>
      </c>
      <c r="I639" s="42" t="s">
        <v>50</v>
      </c>
      <c r="J639" s="42" t="s">
        <v>62</v>
      </c>
      <c r="K639" s="42" t="s">
        <v>44</v>
      </c>
      <c r="L639" s="42" t="s">
        <v>45</v>
      </c>
      <c r="M639" s="46">
        <v>11</v>
      </c>
      <c r="N639" s="42" t="s">
        <v>7653</v>
      </c>
      <c r="O639" s="46">
        <v>3152</v>
      </c>
      <c r="P639" s="42" t="s">
        <v>6422</v>
      </c>
      <c r="Q639" s="42" t="s">
        <v>6401</v>
      </c>
      <c r="R639" s="46">
        <v>6</v>
      </c>
      <c r="S639" s="47">
        <f t="shared" ca="1" si="80"/>
        <v>0.44</v>
      </c>
      <c r="T639" s="47">
        <f t="shared" ca="1" si="81"/>
        <v>0.55000000000000004</v>
      </c>
      <c r="U639" s="47">
        <f t="shared" ca="1" si="82"/>
        <v>0.55000000000000004</v>
      </c>
      <c r="V639" s="47">
        <f t="shared" ca="1" si="83"/>
        <v>0.55000000000000004</v>
      </c>
      <c r="W639" s="47">
        <f>RANK(Y639,Y1:Y1001,0)</f>
        <v>637</v>
      </c>
      <c r="X639" s="48">
        <v>637</v>
      </c>
      <c r="Y639" s="49">
        <v>0.73749999999999993</v>
      </c>
    </row>
    <row r="640" spans="1:25" ht="15.75" customHeight="1" x14ac:dyDescent="0.3">
      <c r="A640" s="42" t="s">
        <v>7652</v>
      </c>
      <c r="B640" s="42" t="s">
        <v>7651</v>
      </c>
      <c r="C640" s="42" t="s">
        <v>40</v>
      </c>
      <c r="D640" s="46">
        <v>70</v>
      </c>
      <c r="E640" s="44" t="s">
        <v>7650</v>
      </c>
      <c r="F640" s="45">
        <f t="shared" ca="1" si="86"/>
        <v>70.972090990930994</v>
      </c>
      <c r="G640" s="45" t="str">
        <f t="shared" ca="1" si="87"/>
        <v>71-80</v>
      </c>
      <c r="H640" s="51"/>
      <c r="I640" s="42" t="s">
        <v>65</v>
      </c>
      <c r="J640" s="42" t="s">
        <v>62</v>
      </c>
      <c r="K640" s="42" t="s">
        <v>44</v>
      </c>
      <c r="L640" s="42" t="s">
        <v>45</v>
      </c>
      <c r="M640" s="46">
        <v>13</v>
      </c>
      <c r="N640" s="42" t="s">
        <v>7649</v>
      </c>
      <c r="O640" s="46">
        <v>2196</v>
      </c>
      <c r="P640" s="42" t="s">
        <v>6402</v>
      </c>
      <c r="Q640" s="42" t="s">
        <v>6401</v>
      </c>
      <c r="R640" s="46">
        <v>10</v>
      </c>
      <c r="S640" s="47">
        <f t="shared" ca="1" si="80"/>
        <v>1.07</v>
      </c>
      <c r="T640" s="47">
        <f t="shared" ca="1" si="81"/>
        <v>1.3375000000000001</v>
      </c>
      <c r="U640" s="47">
        <f t="shared" ca="1" si="82"/>
        <v>1.6718750000000002</v>
      </c>
      <c r="V640" s="47">
        <f t="shared" ca="1" si="83"/>
        <v>1.6718750000000002</v>
      </c>
      <c r="W640" s="47">
        <f>RANK(Y640,Y1:Y1001,0)</f>
        <v>637</v>
      </c>
      <c r="X640" s="48">
        <v>637</v>
      </c>
      <c r="Y640" s="49">
        <v>0.73749999999999993</v>
      </c>
    </row>
    <row r="641" spans="1:25" ht="15.75" customHeight="1" x14ac:dyDescent="0.3">
      <c r="A641" s="42" t="s">
        <v>7648</v>
      </c>
      <c r="B641" s="42" t="s">
        <v>7647</v>
      </c>
      <c r="C641" s="42" t="s">
        <v>40</v>
      </c>
      <c r="D641" s="46">
        <v>18</v>
      </c>
      <c r="E641" s="44" t="s">
        <v>7646</v>
      </c>
      <c r="F641" s="45">
        <f t="shared" ca="1" si="86"/>
        <v>54.709077292300854</v>
      </c>
      <c r="G641" s="45" t="str">
        <f t="shared" ca="1" si="87"/>
        <v>51-60</v>
      </c>
      <c r="H641" s="42" t="s">
        <v>256</v>
      </c>
      <c r="I641" s="42" t="s">
        <v>65</v>
      </c>
      <c r="J641" s="42" t="s">
        <v>62</v>
      </c>
      <c r="K641" s="42" t="s">
        <v>44</v>
      </c>
      <c r="L641" s="42" t="s">
        <v>57</v>
      </c>
      <c r="M641" s="46">
        <v>14</v>
      </c>
      <c r="N641" s="42" t="s">
        <v>7645</v>
      </c>
      <c r="O641" s="46">
        <v>3143</v>
      </c>
      <c r="P641" s="42" t="s">
        <v>6422</v>
      </c>
      <c r="Q641" s="42" t="s">
        <v>6401</v>
      </c>
      <c r="R641" s="46">
        <v>8</v>
      </c>
      <c r="S641" s="47">
        <f t="shared" ca="1" si="80"/>
        <v>1.03</v>
      </c>
      <c r="T641" s="47">
        <f t="shared" ca="1" si="81"/>
        <v>1.03</v>
      </c>
      <c r="U641" s="47">
        <f t="shared" ca="1" si="82"/>
        <v>1.03</v>
      </c>
      <c r="V641" s="47">
        <f t="shared" ca="1" si="83"/>
        <v>1.03</v>
      </c>
      <c r="W641" s="47">
        <f>RANK(Y641,Y1:Y1001,0)</f>
        <v>637</v>
      </c>
      <c r="X641" s="48">
        <v>637</v>
      </c>
      <c r="Y641" s="49">
        <v>0.73749999999999993</v>
      </c>
    </row>
    <row r="642" spans="1:25" ht="15.75" customHeight="1" x14ac:dyDescent="0.3">
      <c r="A642" s="42" t="s">
        <v>7644</v>
      </c>
      <c r="B642" s="42" t="s">
        <v>7643</v>
      </c>
      <c r="C642" s="42" t="s">
        <v>40</v>
      </c>
      <c r="D642" s="46">
        <v>96</v>
      </c>
      <c r="E642" s="44" t="s">
        <v>7642</v>
      </c>
      <c r="F642" s="45">
        <f t="shared" ca="1" si="86"/>
        <v>53.169351264903597</v>
      </c>
      <c r="G642" s="45" t="str">
        <f t="shared" ca="1" si="87"/>
        <v>51-60</v>
      </c>
      <c r="H642" s="42" t="s">
        <v>590</v>
      </c>
      <c r="I642" s="42" t="s">
        <v>61</v>
      </c>
      <c r="J642" s="42" t="s">
        <v>66</v>
      </c>
      <c r="K642" s="42" t="s">
        <v>44</v>
      </c>
      <c r="L642" s="42" t="s">
        <v>57</v>
      </c>
      <c r="M642" s="46">
        <v>8</v>
      </c>
      <c r="N642" s="42" t="s">
        <v>7641</v>
      </c>
      <c r="O642" s="46">
        <v>4000</v>
      </c>
      <c r="P642" s="42" t="s">
        <v>6406</v>
      </c>
      <c r="Q642" s="42" t="s">
        <v>6401</v>
      </c>
      <c r="R642" s="46">
        <v>7</v>
      </c>
      <c r="S642" s="47">
        <f t="shared" ref="S642:S705" ca="1" si="88">RANDBETWEEN(40,110)/100</f>
        <v>0.81</v>
      </c>
      <c r="T642" s="47">
        <f t="shared" ref="T642:T705" ca="1" si="89">S642*(IF(L642="Yes",1.25,1))</f>
        <v>0.81</v>
      </c>
      <c r="U642" s="47">
        <f t="shared" ref="U642:U705" ca="1" si="90">T642*(IF(OR(VALUE(R642)&gt;8,VALUE(D642)&gt;80),1.25,1))</f>
        <v>1.0125000000000002</v>
      </c>
      <c r="V642" s="47">
        <f t="shared" ref="V642:V705" ca="1" si="91">U642*(IF(J642="Mass Customer",0.85,1))</f>
        <v>1.0125000000000002</v>
      </c>
      <c r="W642" s="47">
        <f>RANK(Y642,Y1:Y1001,0)</f>
        <v>641</v>
      </c>
      <c r="X642" s="48">
        <v>641</v>
      </c>
      <c r="Y642" s="49">
        <v>0.73437499999999989</v>
      </c>
    </row>
    <row r="643" spans="1:25" ht="15.75" customHeight="1" x14ac:dyDescent="0.3">
      <c r="A643" s="42" t="s">
        <v>7640</v>
      </c>
      <c r="B643" s="42" t="s">
        <v>7639</v>
      </c>
      <c r="C643" s="42" t="s">
        <v>48</v>
      </c>
      <c r="D643" s="46">
        <v>42</v>
      </c>
      <c r="E643" s="44" t="s">
        <v>7638</v>
      </c>
      <c r="F643" s="45">
        <f t="shared" ca="1" si="86"/>
        <v>38.333734826547428</v>
      </c>
      <c r="G643" s="45" t="str">
        <f t="shared" ca="1" si="87"/>
        <v>31-40</v>
      </c>
      <c r="H643" s="42" t="s">
        <v>223</v>
      </c>
      <c r="I643" s="42" t="s">
        <v>54</v>
      </c>
      <c r="J643" s="42" t="s">
        <v>43</v>
      </c>
      <c r="K643" s="42" t="s">
        <v>44</v>
      </c>
      <c r="L643" s="42" t="s">
        <v>57</v>
      </c>
      <c r="M643" s="46">
        <v>13</v>
      </c>
      <c r="N643" s="42" t="s">
        <v>7637</v>
      </c>
      <c r="O643" s="46">
        <v>2525</v>
      </c>
      <c r="P643" s="42" t="s">
        <v>6402</v>
      </c>
      <c r="Q643" s="42" t="s">
        <v>6401</v>
      </c>
      <c r="R643" s="46">
        <v>8</v>
      </c>
      <c r="S643" s="47">
        <f t="shared" ca="1" si="88"/>
        <v>0.98</v>
      </c>
      <c r="T643" s="47">
        <f t="shared" ca="1" si="89"/>
        <v>0.98</v>
      </c>
      <c r="U643" s="47">
        <f t="shared" ca="1" si="90"/>
        <v>0.98</v>
      </c>
      <c r="V643" s="47">
        <f t="shared" ca="1" si="91"/>
        <v>0.83299999999999996</v>
      </c>
      <c r="W643" s="47">
        <f>RANK(Y643,Y1:Y1001,0)</f>
        <v>642</v>
      </c>
      <c r="X643" s="48">
        <v>642</v>
      </c>
      <c r="Y643" s="49">
        <v>0.73312499999999992</v>
      </c>
    </row>
    <row r="644" spans="1:25" ht="15.75" customHeight="1" x14ac:dyDescent="0.3">
      <c r="A644" s="42" t="s">
        <v>7636</v>
      </c>
      <c r="B644" s="42" t="s">
        <v>7635</v>
      </c>
      <c r="C644" s="42" t="s">
        <v>40</v>
      </c>
      <c r="D644" s="46">
        <v>48</v>
      </c>
      <c r="E644" s="44" t="s">
        <v>7634</v>
      </c>
      <c r="F644" s="45">
        <f t="shared" ca="1" si="86"/>
        <v>24.873460853944692</v>
      </c>
      <c r="G644" s="45" t="str">
        <f t="shared" ca="1" si="87"/>
        <v>21-30</v>
      </c>
      <c r="H644" s="42" t="s">
        <v>41</v>
      </c>
      <c r="I644" s="42" t="s">
        <v>84</v>
      </c>
      <c r="J644" s="42" t="s">
        <v>62</v>
      </c>
      <c r="K644" s="42" t="s">
        <v>44</v>
      </c>
      <c r="L644" s="42" t="s">
        <v>57</v>
      </c>
      <c r="M644" s="46">
        <v>14</v>
      </c>
      <c r="N644" s="42" t="s">
        <v>7633</v>
      </c>
      <c r="O644" s="46">
        <v>4132</v>
      </c>
      <c r="P644" s="42" t="s">
        <v>6406</v>
      </c>
      <c r="Q644" s="42" t="s">
        <v>6401</v>
      </c>
      <c r="R644" s="46">
        <v>3</v>
      </c>
      <c r="S644" s="47">
        <f t="shared" ca="1" si="88"/>
        <v>0.47</v>
      </c>
      <c r="T644" s="47">
        <f t="shared" ca="1" si="89"/>
        <v>0.47</v>
      </c>
      <c r="U644" s="47">
        <f t="shared" ca="1" si="90"/>
        <v>0.47</v>
      </c>
      <c r="V644" s="47">
        <f t="shared" ca="1" si="91"/>
        <v>0.47</v>
      </c>
      <c r="W644" s="47">
        <f>RANK(Y644,Y1:Y1001,0)</f>
        <v>643</v>
      </c>
      <c r="X644" s="48">
        <v>643</v>
      </c>
      <c r="Y644" s="49">
        <v>0.73099999999999998</v>
      </c>
    </row>
    <row r="645" spans="1:25" ht="15.75" customHeight="1" x14ac:dyDescent="0.3">
      <c r="A645" s="42" t="s">
        <v>7632</v>
      </c>
      <c r="B645" s="42" t="s">
        <v>7631</v>
      </c>
      <c r="C645" s="42" t="s">
        <v>48</v>
      </c>
      <c r="D645" s="46">
        <v>82</v>
      </c>
      <c r="E645" s="44" t="s">
        <v>7630</v>
      </c>
      <c r="F645" s="45">
        <f t="shared" ca="1" si="86"/>
        <v>58.774830716958391</v>
      </c>
      <c r="G645" s="45" t="str">
        <f t="shared" ca="1" si="87"/>
        <v>51-60</v>
      </c>
      <c r="H645" s="42" t="s">
        <v>167</v>
      </c>
      <c r="I645" s="42" t="s">
        <v>84</v>
      </c>
      <c r="J645" s="42" t="s">
        <v>43</v>
      </c>
      <c r="K645" s="42" t="s">
        <v>44</v>
      </c>
      <c r="L645" s="42" t="s">
        <v>57</v>
      </c>
      <c r="M645" s="46">
        <v>12</v>
      </c>
      <c r="N645" s="42" t="s">
        <v>7629</v>
      </c>
      <c r="O645" s="46">
        <v>2046</v>
      </c>
      <c r="P645" s="42" t="s">
        <v>6402</v>
      </c>
      <c r="Q645" s="42" t="s">
        <v>6401</v>
      </c>
      <c r="R645" s="46">
        <v>11</v>
      </c>
      <c r="S645" s="47">
        <f t="shared" ca="1" si="88"/>
        <v>0.62</v>
      </c>
      <c r="T645" s="47">
        <f t="shared" ca="1" si="89"/>
        <v>0.62</v>
      </c>
      <c r="U645" s="47">
        <f t="shared" ca="1" si="90"/>
        <v>0.77500000000000002</v>
      </c>
      <c r="V645" s="47">
        <f t="shared" ca="1" si="91"/>
        <v>0.65874999999999995</v>
      </c>
      <c r="W645" s="47">
        <f>RANK(Y645,Y1:Y1001,0)</f>
        <v>644</v>
      </c>
      <c r="X645" s="48">
        <v>644</v>
      </c>
      <c r="Y645" s="49">
        <v>0.73046875</v>
      </c>
    </row>
    <row r="646" spans="1:25" ht="15.75" customHeight="1" x14ac:dyDescent="0.3">
      <c r="A646" s="42" t="s">
        <v>7628</v>
      </c>
      <c r="B646" s="42" t="s">
        <v>7627</v>
      </c>
      <c r="C646" s="42" t="s">
        <v>40</v>
      </c>
      <c r="D646" s="46">
        <v>51</v>
      </c>
      <c r="E646" s="50">
        <v>28041</v>
      </c>
      <c r="F646" s="45">
        <f t="shared" ca="1" si="86"/>
        <v>44.522775922437845</v>
      </c>
      <c r="G646" s="45" t="str">
        <f t="shared" ca="1" si="87"/>
        <v>41-50</v>
      </c>
      <c r="H646" s="42" t="s">
        <v>571</v>
      </c>
      <c r="I646" s="42" t="s">
        <v>61</v>
      </c>
      <c r="J646" s="42" t="s">
        <v>62</v>
      </c>
      <c r="K646" s="42" t="s">
        <v>44</v>
      </c>
      <c r="L646" s="42" t="s">
        <v>57</v>
      </c>
      <c r="M646" s="46">
        <v>18</v>
      </c>
      <c r="N646" s="42" t="s">
        <v>7626</v>
      </c>
      <c r="O646" s="46">
        <v>3175</v>
      </c>
      <c r="P646" s="42" t="s">
        <v>6422</v>
      </c>
      <c r="Q646" s="42" t="s">
        <v>6401</v>
      </c>
      <c r="R646" s="46">
        <v>8</v>
      </c>
      <c r="S646" s="47">
        <f t="shared" ca="1" si="88"/>
        <v>0.75</v>
      </c>
      <c r="T646" s="47">
        <f t="shared" ca="1" si="89"/>
        <v>0.75</v>
      </c>
      <c r="U646" s="47">
        <f t="shared" ca="1" si="90"/>
        <v>0.75</v>
      </c>
      <c r="V646" s="47">
        <f t="shared" ca="1" si="91"/>
        <v>0.75</v>
      </c>
      <c r="W646" s="47">
        <f>RANK(Y646,Y1:Y1001,0)</f>
        <v>644</v>
      </c>
      <c r="X646" s="48">
        <v>644</v>
      </c>
      <c r="Y646" s="49">
        <v>0.73046875</v>
      </c>
    </row>
    <row r="647" spans="1:25" ht="15.75" customHeight="1" x14ac:dyDescent="0.3">
      <c r="A647" s="42" t="s">
        <v>6318</v>
      </c>
      <c r="B647" s="42" t="s">
        <v>7625</v>
      </c>
      <c r="C647" s="42" t="s">
        <v>40</v>
      </c>
      <c r="D647" s="46">
        <v>38</v>
      </c>
      <c r="E647" s="44" t="s">
        <v>7624</v>
      </c>
      <c r="F647" s="45">
        <f t="shared" ca="1" si="86"/>
        <v>80.925515648465236</v>
      </c>
      <c r="G647" s="45" t="str">
        <f t="shared" ca="1" si="87"/>
        <v>81-90</v>
      </c>
      <c r="H647" s="42" t="s">
        <v>1325</v>
      </c>
      <c r="I647" s="42" t="s">
        <v>75</v>
      </c>
      <c r="J647" s="42" t="s">
        <v>66</v>
      </c>
      <c r="K647" s="42" t="s">
        <v>44</v>
      </c>
      <c r="L647" s="42" t="s">
        <v>45</v>
      </c>
      <c r="M647" s="46">
        <v>14</v>
      </c>
      <c r="N647" s="42" t="s">
        <v>7623</v>
      </c>
      <c r="O647" s="46">
        <v>2558</v>
      </c>
      <c r="P647" s="42" t="s">
        <v>6402</v>
      </c>
      <c r="Q647" s="42" t="s">
        <v>6401</v>
      </c>
      <c r="R647" s="46">
        <v>8</v>
      </c>
      <c r="S647" s="47">
        <f t="shared" ca="1" si="88"/>
        <v>1.06</v>
      </c>
      <c r="T647" s="47">
        <f t="shared" ca="1" si="89"/>
        <v>1.3250000000000002</v>
      </c>
      <c r="U647" s="47">
        <f t="shared" ca="1" si="90"/>
        <v>1.3250000000000002</v>
      </c>
      <c r="V647" s="47">
        <f t="shared" ca="1" si="91"/>
        <v>1.3250000000000002</v>
      </c>
      <c r="W647" s="47">
        <f>RANK(Y647,Y1:Y1001,0)</f>
        <v>646</v>
      </c>
      <c r="X647" s="48">
        <v>646</v>
      </c>
      <c r="Y647" s="49">
        <v>0.73</v>
      </c>
    </row>
    <row r="648" spans="1:25" ht="15.75" customHeight="1" x14ac:dyDescent="0.3">
      <c r="A648" s="42" t="s">
        <v>7622</v>
      </c>
      <c r="B648" s="42" t="s">
        <v>7621</v>
      </c>
      <c r="C648" s="42" t="s">
        <v>48</v>
      </c>
      <c r="D648" s="46">
        <v>93</v>
      </c>
      <c r="E648" s="44" t="s">
        <v>7620</v>
      </c>
      <c r="F648" s="45">
        <f t="shared" ca="1" si="86"/>
        <v>25.73373482654743</v>
      </c>
      <c r="G648" s="45" t="str">
        <f t="shared" ca="1" si="87"/>
        <v>21-30</v>
      </c>
      <c r="H648" s="42" t="s">
        <v>590</v>
      </c>
      <c r="I648" s="42" t="s">
        <v>65</v>
      </c>
      <c r="J648" s="42" t="s">
        <v>62</v>
      </c>
      <c r="K648" s="42" t="s">
        <v>44</v>
      </c>
      <c r="L648" s="42" t="s">
        <v>45</v>
      </c>
      <c r="M648" s="46">
        <v>5</v>
      </c>
      <c r="N648" s="42" t="s">
        <v>7619</v>
      </c>
      <c r="O648" s="46">
        <v>2148</v>
      </c>
      <c r="P648" s="42" t="s">
        <v>6402</v>
      </c>
      <c r="Q648" s="42" t="s">
        <v>6401</v>
      </c>
      <c r="R648" s="46">
        <v>9</v>
      </c>
      <c r="S648" s="47">
        <f t="shared" ca="1" si="88"/>
        <v>0.46</v>
      </c>
      <c r="T648" s="47">
        <f t="shared" ca="1" si="89"/>
        <v>0.57500000000000007</v>
      </c>
      <c r="U648" s="47">
        <f t="shared" ca="1" si="90"/>
        <v>0.71875000000000011</v>
      </c>
      <c r="V648" s="47">
        <f t="shared" ca="1" si="91"/>
        <v>0.71875000000000011</v>
      </c>
      <c r="W648" s="47">
        <f>RANK(Y648,Y1:Y1001,0)</f>
        <v>646</v>
      </c>
      <c r="X648" s="48">
        <v>646</v>
      </c>
      <c r="Y648" s="49">
        <v>0.73</v>
      </c>
    </row>
    <row r="649" spans="1:25" ht="15.75" customHeight="1" x14ac:dyDescent="0.3">
      <c r="A649" s="42" t="s">
        <v>2002</v>
      </c>
      <c r="B649" s="42" t="s">
        <v>7618</v>
      </c>
      <c r="C649" s="42" t="s">
        <v>48</v>
      </c>
      <c r="D649" s="46">
        <v>24</v>
      </c>
      <c r="E649" s="44" t="s">
        <v>7617</v>
      </c>
      <c r="F649" s="45">
        <f t="shared" ca="1" si="86"/>
        <v>39.777570442985784</v>
      </c>
      <c r="G649" s="45" t="str">
        <f t="shared" ca="1" si="87"/>
        <v>31-40</v>
      </c>
      <c r="H649" s="42" t="s">
        <v>728</v>
      </c>
      <c r="I649" s="42" t="s">
        <v>50</v>
      </c>
      <c r="J649" s="42" t="s">
        <v>43</v>
      </c>
      <c r="K649" s="42" t="s">
        <v>44</v>
      </c>
      <c r="L649" s="42" t="s">
        <v>57</v>
      </c>
      <c r="M649" s="46">
        <v>17</v>
      </c>
      <c r="N649" s="42" t="s">
        <v>7616</v>
      </c>
      <c r="O649" s="46">
        <v>2127</v>
      </c>
      <c r="P649" s="42" t="s">
        <v>6402</v>
      </c>
      <c r="Q649" s="42" t="s">
        <v>6401</v>
      </c>
      <c r="R649" s="46">
        <v>9</v>
      </c>
      <c r="S649" s="47">
        <f t="shared" ca="1" si="88"/>
        <v>0.63</v>
      </c>
      <c r="T649" s="47">
        <f t="shared" ca="1" si="89"/>
        <v>0.63</v>
      </c>
      <c r="U649" s="47">
        <f t="shared" ca="1" si="90"/>
        <v>0.78749999999999998</v>
      </c>
      <c r="V649" s="47">
        <f t="shared" ca="1" si="91"/>
        <v>0.66937499999999994</v>
      </c>
      <c r="W649" s="47">
        <f>RANK(Y649,Y1:Y1001,0)</f>
        <v>648</v>
      </c>
      <c r="X649" s="48">
        <v>648</v>
      </c>
      <c r="Y649" s="49">
        <v>0.72499999999999998</v>
      </c>
    </row>
    <row r="650" spans="1:25" ht="15.75" customHeight="1" x14ac:dyDescent="0.3">
      <c r="A650" s="42" t="s">
        <v>7615</v>
      </c>
      <c r="B650" s="42" t="s">
        <v>7614</v>
      </c>
      <c r="C650" s="42" t="s">
        <v>40</v>
      </c>
      <c r="D650" s="46">
        <v>18</v>
      </c>
      <c r="E650" s="44" t="s">
        <v>7613</v>
      </c>
      <c r="F650" s="45">
        <f t="shared" ca="1" si="86"/>
        <v>78.511817018328259</v>
      </c>
      <c r="G650" s="45" t="str">
        <f t="shared" ca="1" si="87"/>
        <v>71-80</v>
      </c>
      <c r="H650" s="42" t="s">
        <v>157</v>
      </c>
      <c r="I650" s="42" t="s">
        <v>42</v>
      </c>
      <c r="J650" s="42" t="s">
        <v>43</v>
      </c>
      <c r="K650" s="42" t="s">
        <v>44</v>
      </c>
      <c r="L650" s="42" t="s">
        <v>45</v>
      </c>
      <c r="M650" s="46">
        <v>15</v>
      </c>
      <c r="N650" s="42" t="s">
        <v>7612</v>
      </c>
      <c r="O650" s="46">
        <v>4030</v>
      </c>
      <c r="P650" s="42" t="s">
        <v>6406</v>
      </c>
      <c r="Q650" s="42" t="s">
        <v>6401</v>
      </c>
      <c r="R650" s="46">
        <v>9</v>
      </c>
      <c r="S650" s="47">
        <f t="shared" ca="1" si="88"/>
        <v>0.42</v>
      </c>
      <c r="T650" s="47">
        <f t="shared" ca="1" si="89"/>
        <v>0.52500000000000002</v>
      </c>
      <c r="U650" s="47">
        <f t="shared" ca="1" si="90"/>
        <v>0.65625</v>
      </c>
      <c r="V650" s="47">
        <f t="shared" ca="1" si="91"/>
        <v>0.55781249999999993</v>
      </c>
      <c r="W650" s="47">
        <f>RANK(Y650,Y1:Y1001,0)</f>
        <v>648</v>
      </c>
      <c r="X650" s="48">
        <v>648</v>
      </c>
      <c r="Y650" s="49">
        <v>0.72499999999999998</v>
      </c>
    </row>
    <row r="651" spans="1:25" ht="15.75" customHeight="1" x14ac:dyDescent="0.3">
      <c r="A651" s="42" t="s">
        <v>7611</v>
      </c>
      <c r="B651" s="42" t="s">
        <v>7610</v>
      </c>
      <c r="C651" s="42" t="s">
        <v>48</v>
      </c>
      <c r="D651" s="46">
        <v>58</v>
      </c>
      <c r="E651" s="44" t="s">
        <v>7609</v>
      </c>
      <c r="F651" s="45">
        <f t="shared" ca="1" si="86"/>
        <v>62.824145785451542</v>
      </c>
      <c r="G651" s="45" t="str">
        <f t="shared" ca="1" si="87"/>
        <v>61-70</v>
      </c>
      <c r="H651" s="42" t="s">
        <v>651</v>
      </c>
      <c r="I651" s="42" t="s">
        <v>84</v>
      </c>
      <c r="J651" s="42" t="s">
        <v>66</v>
      </c>
      <c r="K651" s="42" t="s">
        <v>44</v>
      </c>
      <c r="L651" s="42" t="s">
        <v>45</v>
      </c>
      <c r="M651" s="46">
        <v>16</v>
      </c>
      <c r="N651" s="42" t="s">
        <v>7608</v>
      </c>
      <c r="O651" s="46">
        <v>2477</v>
      </c>
      <c r="P651" s="42" t="s">
        <v>6402</v>
      </c>
      <c r="Q651" s="42" t="s">
        <v>6401</v>
      </c>
      <c r="R651" s="46">
        <v>5</v>
      </c>
      <c r="S651" s="47">
        <f t="shared" ca="1" si="88"/>
        <v>0.77</v>
      </c>
      <c r="T651" s="47">
        <f t="shared" ca="1" si="89"/>
        <v>0.96250000000000002</v>
      </c>
      <c r="U651" s="47">
        <f t="shared" ca="1" si="90"/>
        <v>0.96250000000000002</v>
      </c>
      <c r="V651" s="47">
        <f t="shared" ca="1" si="91"/>
        <v>0.96250000000000002</v>
      </c>
      <c r="W651" s="47">
        <f>RANK(Y651,Y1:Y1001,0)</f>
        <v>648</v>
      </c>
      <c r="X651" s="48">
        <v>648</v>
      </c>
      <c r="Y651" s="49">
        <v>0.72499999999999998</v>
      </c>
    </row>
    <row r="652" spans="1:25" ht="15.75" customHeight="1" x14ac:dyDescent="0.3">
      <c r="A652" s="42" t="s">
        <v>297</v>
      </c>
      <c r="B652" s="42" t="s">
        <v>7607</v>
      </c>
      <c r="C652" s="42" t="s">
        <v>48</v>
      </c>
      <c r="D652" s="46">
        <v>42</v>
      </c>
      <c r="E652" s="44" t="s">
        <v>7606</v>
      </c>
      <c r="F652" s="45">
        <f t="shared" ca="1" si="86"/>
        <v>33.267981401889898</v>
      </c>
      <c r="G652" s="45" t="str">
        <f t="shared" ca="1" si="87"/>
        <v>31-40</v>
      </c>
      <c r="H652" s="42" t="s">
        <v>212</v>
      </c>
      <c r="I652" s="42" t="s">
        <v>61</v>
      </c>
      <c r="J652" s="42" t="s">
        <v>43</v>
      </c>
      <c r="K652" s="42" t="s">
        <v>44</v>
      </c>
      <c r="L652" s="42" t="s">
        <v>57</v>
      </c>
      <c r="M652" s="46">
        <v>5</v>
      </c>
      <c r="N652" s="42" t="s">
        <v>7605</v>
      </c>
      <c r="O652" s="46">
        <v>2750</v>
      </c>
      <c r="P652" s="42" t="s">
        <v>6402</v>
      </c>
      <c r="Q652" s="42" t="s">
        <v>6401</v>
      </c>
      <c r="R652" s="46">
        <v>8</v>
      </c>
      <c r="S652" s="47">
        <f t="shared" ca="1" si="88"/>
        <v>0.57999999999999996</v>
      </c>
      <c r="T652" s="47">
        <f t="shared" ca="1" si="89"/>
        <v>0.57999999999999996</v>
      </c>
      <c r="U652" s="47">
        <f t="shared" ca="1" si="90"/>
        <v>0.57999999999999996</v>
      </c>
      <c r="V652" s="47">
        <f t="shared" ca="1" si="91"/>
        <v>0.49299999999999994</v>
      </c>
      <c r="W652" s="47">
        <f>RANK(Y652,Y1:Y1001,0)</f>
        <v>651</v>
      </c>
      <c r="X652" s="48">
        <v>651</v>
      </c>
      <c r="Y652" s="49">
        <v>0.72250000000000003</v>
      </c>
    </row>
    <row r="653" spans="1:25" ht="15.75" customHeight="1" x14ac:dyDescent="0.3">
      <c r="A653" s="42" t="s">
        <v>7604</v>
      </c>
      <c r="B653" s="42" t="s">
        <v>7603</v>
      </c>
      <c r="C653" s="42" t="s">
        <v>48</v>
      </c>
      <c r="D653" s="46">
        <v>29</v>
      </c>
      <c r="E653" s="44" t="s">
        <v>7602</v>
      </c>
      <c r="F653" s="45">
        <f t="shared" ca="1" si="86"/>
        <v>44.465241675862501</v>
      </c>
      <c r="G653" s="45" t="str">
        <f t="shared" ca="1" si="87"/>
        <v>41-50</v>
      </c>
      <c r="H653" s="51"/>
      <c r="I653" s="42" t="s">
        <v>61</v>
      </c>
      <c r="J653" s="42" t="s">
        <v>43</v>
      </c>
      <c r="K653" s="42" t="s">
        <v>44</v>
      </c>
      <c r="L653" s="42" t="s">
        <v>45</v>
      </c>
      <c r="M653" s="46">
        <v>8</v>
      </c>
      <c r="N653" s="42" t="s">
        <v>7601</v>
      </c>
      <c r="O653" s="46">
        <v>2281</v>
      </c>
      <c r="P653" s="42" t="s">
        <v>6402</v>
      </c>
      <c r="Q653" s="42" t="s">
        <v>6401</v>
      </c>
      <c r="R653" s="46">
        <v>7</v>
      </c>
      <c r="S653" s="47">
        <f t="shared" ca="1" si="88"/>
        <v>0.5</v>
      </c>
      <c r="T653" s="47">
        <f t="shared" ca="1" si="89"/>
        <v>0.625</v>
      </c>
      <c r="U653" s="47">
        <f t="shared" ca="1" si="90"/>
        <v>0.625</v>
      </c>
      <c r="V653" s="47">
        <f t="shared" ca="1" si="91"/>
        <v>0.53125</v>
      </c>
      <c r="W653" s="47">
        <f>RANK(Y653,Y1:Y1001,0)</f>
        <v>651</v>
      </c>
      <c r="X653" s="48">
        <v>651</v>
      </c>
      <c r="Y653" s="49">
        <v>0.72250000000000003</v>
      </c>
    </row>
    <row r="654" spans="1:25" ht="15.75" customHeight="1" x14ac:dyDescent="0.3">
      <c r="A654" s="42" t="s">
        <v>7600</v>
      </c>
      <c r="B654" s="42" t="s">
        <v>7599</v>
      </c>
      <c r="C654" s="42" t="s">
        <v>40</v>
      </c>
      <c r="D654" s="46">
        <v>98</v>
      </c>
      <c r="E654" s="44" t="s">
        <v>7598</v>
      </c>
      <c r="F654" s="45">
        <f t="shared" ca="1" si="86"/>
        <v>24.024145785451541</v>
      </c>
      <c r="G654" s="45" t="str">
        <f t="shared" ca="1" si="87"/>
        <v>21-30</v>
      </c>
      <c r="H654" s="42" t="s">
        <v>2170</v>
      </c>
      <c r="I654" s="42" t="s">
        <v>65</v>
      </c>
      <c r="J654" s="42" t="s">
        <v>43</v>
      </c>
      <c r="K654" s="42" t="s">
        <v>44</v>
      </c>
      <c r="L654" s="42" t="s">
        <v>45</v>
      </c>
      <c r="M654" s="46">
        <v>1</v>
      </c>
      <c r="N654" s="42" t="s">
        <v>7597</v>
      </c>
      <c r="O654" s="46">
        <v>3178</v>
      </c>
      <c r="P654" s="42" t="s">
        <v>6422</v>
      </c>
      <c r="Q654" s="42" t="s">
        <v>6401</v>
      </c>
      <c r="R654" s="46">
        <v>9</v>
      </c>
      <c r="S654" s="47">
        <f t="shared" ca="1" si="88"/>
        <v>1.0900000000000001</v>
      </c>
      <c r="T654" s="47">
        <f t="shared" ca="1" si="89"/>
        <v>1.3625</v>
      </c>
      <c r="U654" s="47">
        <f t="shared" ca="1" si="90"/>
        <v>1.703125</v>
      </c>
      <c r="V654" s="47">
        <f t="shared" ca="1" si="91"/>
        <v>1.4476562499999999</v>
      </c>
      <c r="W654" s="47">
        <f>RANK(Y654,Y1:Y1001,0)</f>
        <v>653</v>
      </c>
      <c r="X654" s="48">
        <v>653</v>
      </c>
      <c r="Y654" s="49">
        <v>0.71875000000000011</v>
      </c>
    </row>
    <row r="655" spans="1:25" ht="15.75" customHeight="1" x14ac:dyDescent="0.3">
      <c r="A655" s="42" t="s">
        <v>7596</v>
      </c>
      <c r="B655" s="42" t="s">
        <v>7595</v>
      </c>
      <c r="C655" s="42" t="s">
        <v>40</v>
      </c>
      <c r="D655" s="46">
        <v>86</v>
      </c>
      <c r="E655" s="44" t="s">
        <v>7594</v>
      </c>
      <c r="F655" s="45">
        <f t="shared" ca="1" si="86"/>
        <v>62.991269073122773</v>
      </c>
      <c r="G655" s="45" t="str">
        <f t="shared" ca="1" si="87"/>
        <v>61-70</v>
      </c>
      <c r="H655" s="42" t="s">
        <v>105</v>
      </c>
      <c r="I655" s="42" t="s">
        <v>84</v>
      </c>
      <c r="J655" s="42" t="s">
        <v>43</v>
      </c>
      <c r="K655" s="42" t="s">
        <v>44</v>
      </c>
      <c r="L655" s="42" t="s">
        <v>45</v>
      </c>
      <c r="M655" s="46">
        <v>17</v>
      </c>
      <c r="N655" s="42" t="s">
        <v>7593</v>
      </c>
      <c r="O655" s="46">
        <v>3976</v>
      </c>
      <c r="P655" s="42" t="s">
        <v>6422</v>
      </c>
      <c r="Q655" s="42" t="s">
        <v>6401</v>
      </c>
      <c r="R655" s="46">
        <v>5</v>
      </c>
      <c r="S655" s="47">
        <f t="shared" ca="1" si="88"/>
        <v>0.67</v>
      </c>
      <c r="T655" s="47">
        <f t="shared" ca="1" si="89"/>
        <v>0.83750000000000002</v>
      </c>
      <c r="U655" s="47">
        <f t="shared" ca="1" si="90"/>
        <v>1.046875</v>
      </c>
      <c r="V655" s="47">
        <f t="shared" ca="1" si="91"/>
        <v>0.88984374999999993</v>
      </c>
      <c r="W655" s="47">
        <f>RANK(Y655,Y1:Y1001,0)</f>
        <v>653</v>
      </c>
      <c r="X655" s="48">
        <v>653</v>
      </c>
      <c r="Y655" s="49">
        <v>0.71875000000000011</v>
      </c>
    </row>
    <row r="656" spans="1:25" ht="15.75" customHeight="1" x14ac:dyDescent="0.3">
      <c r="A656" s="42" t="s">
        <v>7592</v>
      </c>
      <c r="B656" s="42" t="s">
        <v>7591</v>
      </c>
      <c r="C656" s="42" t="s">
        <v>40</v>
      </c>
      <c r="D656" s="46">
        <v>11</v>
      </c>
      <c r="E656" s="44" t="s">
        <v>7590</v>
      </c>
      <c r="F656" s="45">
        <f t="shared" ca="1" si="86"/>
        <v>69.402227977232357</v>
      </c>
      <c r="G656" s="45" t="str">
        <f t="shared" ca="1" si="87"/>
        <v>61-70</v>
      </c>
      <c r="H656" s="42" t="s">
        <v>102</v>
      </c>
      <c r="I656" s="42" t="s">
        <v>84</v>
      </c>
      <c r="J656" s="42" t="s">
        <v>66</v>
      </c>
      <c r="K656" s="42" t="s">
        <v>44</v>
      </c>
      <c r="L656" s="42" t="s">
        <v>45</v>
      </c>
      <c r="M656" s="46">
        <v>15</v>
      </c>
      <c r="N656" s="42" t="s">
        <v>7589</v>
      </c>
      <c r="O656" s="46">
        <v>3083</v>
      </c>
      <c r="P656" s="42" t="s">
        <v>6422</v>
      </c>
      <c r="Q656" s="42" t="s">
        <v>6401</v>
      </c>
      <c r="R656" s="46">
        <v>12</v>
      </c>
      <c r="S656" s="47">
        <f t="shared" ca="1" si="88"/>
        <v>0.73</v>
      </c>
      <c r="T656" s="47">
        <f t="shared" ca="1" si="89"/>
        <v>0.91249999999999998</v>
      </c>
      <c r="U656" s="47">
        <f t="shared" ca="1" si="90"/>
        <v>1.140625</v>
      </c>
      <c r="V656" s="47">
        <f t="shared" ca="1" si="91"/>
        <v>1.140625</v>
      </c>
      <c r="W656" s="47">
        <f>RANK(Y656,Y1:Y1001,0)</f>
        <v>655</v>
      </c>
      <c r="X656" s="48">
        <v>655</v>
      </c>
      <c r="Y656" s="49">
        <v>0.71718749999999998</v>
      </c>
    </row>
    <row r="657" spans="1:25" ht="15.75" customHeight="1" x14ac:dyDescent="0.3">
      <c r="A657" s="42" t="s">
        <v>7588</v>
      </c>
      <c r="B657" s="42" t="s">
        <v>7587</v>
      </c>
      <c r="C657" s="42" t="s">
        <v>40</v>
      </c>
      <c r="D657" s="46">
        <v>2</v>
      </c>
      <c r="E657" s="44" t="s">
        <v>7586</v>
      </c>
      <c r="F657" s="45">
        <f t="shared" ca="1" si="86"/>
        <v>76.99126907312278</v>
      </c>
      <c r="G657" s="45" t="str">
        <f t="shared" ca="1" si="87"/>
        <v>71-80</v>
      </c>
      <c r="H657" s="42" t="s">
        <v>102</v>
      </c>
      <c r="I657" s="42" t="s">
        <v>50</v>
      </c>
      <c r="J657" s="42" t="s">
        <v>43</v>
      </c>
      <c r="K657" s="42" t="s">
        <v>44</v>
      </c>
      <c r="L657" s="42" t="s">
        <v>45</v>
      </c>
      <c r="M657" s="46">
        <v>19</v>
      </c>
      <c r="N657" s="42" t="s">
        <v>7585</v>
      </c>
      <c r="O657" s="46">
        <v>2047</v>
      </c>
      <c r="P657" s="42" t="s">
        <v>6402</v>
      </c>
      <c r="Q657" s="42" t="s">
        <v>6401</v>
      </c>
      <c r="R657" s="46">
        <v>12</v>
      </c>
      <c r="S657" s="47">
        <f t="shared" ca="1" si="88"/>
        <v>1</v>
      </c>
      <c r="T657" s="47">
        <f t="shared" ca="1" si="89"/>
        <v>1.25</v>
      </c>
      <c r="U657" s="47">
        <f t="shared" ca="1" si="90"/>
        <v>1.5625</v>
      </c>
      <c r="V657" s="47">
        <f t="shared" ca="1" si="91"/>
        <v>1.328125</v>
      </c>
      <c r="W657" s="47">
        <f>RANK(Y657,Y1:Y1001,0)</f>
        <v>655</v>
      </c>
      <c r="X657" s="48">
        <v>655</v>
      </c>
      <c r="Y657" s="49">
        <v>0.71718749999999998</v>
      </c>
    </row>
    <row r="658" spans="1:25" ht="15.75" customHeight="1" x14ac:dyDescent="0.3">
      <c r="A658" s="42" t="s">
        <v>4627</v>
      </c>
      <c r="B658" s="42" t="s">
        <v>7584</v>
      </c>
      <c r="C658" s="42" t="s">
        <v>40</v>
      </c>
      <c r="D658" s="46">
        <v>6</v>
      </c>
      <c r="E658" s="44" t="s">
        <v>7583</v>
      </c>
      <c r="F658" s="45">
        <f t="shared" ca="1" si="86"/>
        <v>36.057022497780309</v>
      </c>
      <c r="G658" s="45" t="str">
        <f t="shared" ca="1" si="87"/>
        <v>31-40</v>
      </c>
      <c r="H658" s="42" t="s">
        <v>279</v>
      </c>
      <c r="I658" s="42" t="s">
        <v>84</v>
      </c>
      <c r="J658" s="42" t="s">
        <v>66</v>
      </c>
      <c r="K658" s="42" t="s">
        <v>44</v>
      </c>
      <c r="L658" s="42" t="s">
        <v>45</v>
      </c>
      <c r="M658" s="46">
        <v>14</v>
      </c>
      <c r="N658" s="42" t="s">
        <v>7582</v>
      </c>
      <c r="O658" s="46">
        <v>3163</v>
      </c>
      <c r="P658" s="42" t="s">
        <v>6422</v>
      </c>
      <c r="Q658" s="42" t="s">
        <v>6401</v>
      </c>
      <c r="R658" s="46">
        <v>6</v>
      </c>
      <c r="S658" s="47">
        <f t="shared" ca="1" si="88"/>
        <v>1.1000000000000001</v>
      </c>
      <c r="T658" s="47">
        <f t="shared" ca="1" si="89"/>
        <v>1.375</v>
      </c>
      <c r="U658" s="47">
        <f t="shared" ca="1" si="90"/>
        <v>1.375</v>
      </c>
      <c r="V658" s="47">
        <f t="shared" ca="1" si="91"/>
        <v>1.375</v>
      </c>
      <c r="W658" s="47">
        <f>RANK(Y658,Y1:Y1001,0)</f>
        <v>657</v>
      </c>
      <c r="X658" s="48">
        <v>657</v>
      </c>
      <c r="Y658" s="49">
        <v>0.71399999999999997</v>
      </c>
    </row>
    <row r="659" spans="1:25" ht="15.75" customHeight="1" x14ac:dyDescent="0.3">
      <c r="A659" s="42" t="s">
        <v>5239</v>
      </c>
      <c r="B659" s="42" t="s">
        <v>7581</v>
      </c>
      <c r="C659" s="42" t="s">
        <v>40</v>
      </c>
      <c r="D659" s="46">
        <v>34</v>
      </c>
      <c r="E659" s="44" t="s">
        <v>7580</v>
      </c>
      <c r="F659" s="45">
        <f t="shared" ca="1" si="86"/>
        <v>78.804967703259763</v>
      </c>
      <c r="G659" s="45" t="str">
        <f t="shared" ca="1" si="87"/>
        <v>71-80</v>
      </c>
      <c r="H659" s="51"/>
      <c r="I659" s="42" t="s">
        <v>84</v>
      </c>
      <c r="J659" s="42" t="s">
        <v>62</v>
      </c>
      <c r="K659" s="42" t="s">
        <v>44</v>
      </c>
      <c r="L659" s="42" t="s">
        <v>45</v>
      </c>
      <c r="M659" s="46">
        <v>9</v>
      </c>
      <c r="N659" s="42" t="s">
        <v>7579</v>
      </c>
      <c r="O659" s="46">
        <v>2011</v>
      </c>
      <c r="P659" s="42" t="s">
        <v>6402</v>
      </c>
      <c r="Q659" s="42" t="s">
        <v>6401</v>
      </c>
      <c r="R659" s="46">
        <v>7</v>
      </c>
      <c r="S659" s="47">
        <f t="shared" ca="1" si="88"/>
        <v>0.72</v>
      </c>
      <c r="T659" s="47">
        <f t="shared" ca="1" si="89"/>
        <v>0.89999999999999991</v>
      </c>
      <c r="U659" s="47">
        <f t="shared" ca="1" si="90"/>
        <v>0.89999999999999991</v>
      </c>
      <c r="V659" s="47">
        <f t="shared" ca="1" si="91"/>
        <v>0.89999999999999991</v>
      </c>
      <c r="W659" s="47">
        <f>RANK(Y659,Y1:Y1001,0)</f>
        <v>658</v>
      </c>
      <c r="X659" s="48">
        <v>658</v>
      </c>
      <c r="Y659" s="49">
        <v>0.71249999999999991</v>
      </c>
    </row>
    <row r="660" spans="1:25" ht="15.75" customHeight="1" x14ac:dyDescent="0.3">
      <c r="A660" s="42" t="s">
        <v>7578</v>
      </c>
      <c r="B660" s="42" t="s">
        <v>2492</v>
      </c>
      <c r="C660" s="42" t="s">
        <v>40</v>
      </c>
      <c r="D660" s="46">
        <v>25</v>
      </c>
      <c r="E660" s="50">
        <v>28379</v>
      </c>
      <c r="F660" s="45">
        <f t="shared" ca="1" si="86"/>
        <v>43.596748525177567</v>
      </c>
      <c r="G660" s="45" t="str">
        <f t="shared" ca="1" si="87"/>
        <v>41-50</v>
      </c>
      <c r="H660" s="42" t="s">
        <v>387</v>
      </c>
      <c r="I660" s="42" t="s">
        <v>50</v>
      </c>
      <c r="J660" s="42" t="s">
        <v>62</v>
      </c>
      <c r="K660" s="42" t="s">
        <v>44</v>
      </c>
      <c r="L660" s="42" t="s">
        <v>45</v>
      </c>
      <c r="M660" s="46">
        <v>18</v>
      </c>
      <c r="N660" s="42" t="s">
        <v>7577</v>
      </c>
      <c r="O660" s="46">
        <v>3060</v>
      </c>
      <c r="P660" s="42" t="s">
        <v>6422</v>
      </c>
      <c r="Q660" s="42" t="s">
        <v>6401</v>
      </c>
      <c r="R660" s="46">
        <v>5</v>
      </c>
      <c r="S660" s="47">
        <f t="shared" ca="1" si="88"/>
        <v>0.54</v>
      </c>
      <c r="T660" s="47">
        <f t="shared" ca="1" si="89"/>
        <v>0.67500000000000004</v>
      </c>
      <c r="U660" s="47">
        <f t="shared" ca="1" si="90"/>
        <v>0.67500000000000004</v>
      </c>
      <c r="V660" s="47">
        <f t="shared" ca="1" si="91"/>
        <v>0.67500000000000004</v>
      </c>
      <c r="W660" s="47">
        <f>RANK(Y660,Y1:Y1001,0)</f>
        <v>658</v>
      </c>
      <c r="X660" s="48">
        <v>658</v>
      </c>
      <c r="Y660" s="49">
        <v>0.71249999999999991</v>
      </c>
    </row>
    <row r="661" spans="1:25" ht="15.75" customHeight="1" x14ac:dyDescent="0.3">
      <c r="A661" s="42" t="s">
        <v>7576</v>
      </c>
      <c r="B661" s="42" t="s">
        <v>7575</v>
      </c>
      <c r="C661" s="42" t="s">
        <v>48</v>
      </c>
      <c r="D661" s="46">
        <v>12</v>
      </c>
      <c r="E661" s="44" t="s">
        <v>7574</v>
      </c>
      <c r="F661" s="45">
        <f t="shared" ca="1" si="86"/>
        <v>52.769351264903598</v>
      </c>
      <c r="G661" s="45" t="str">
        <f t="shared" ca="1" si="87"/>
        <v>51-60</v>
      </c>
      <c r="H661" s="42" t="s">
        <v>308</v>
      </c>
      <c r="I661" s="42" t="s">
        <v>50</v>
      </c>
      <c r="J661" s="42" t="s">
        <v>43</v>
      </c>
      <c r="K661" s="42" t="s">
        <v>44</v>
      </c>
      <c r="L661" s="42" t="s">
        <v>57</v>
      </c>
      <c r="M661" s="46">
        <v>16</v>
      </c>
      <c r="N661" s="42" t="s">
        <v>7573</v>
      </c>
      <c r="O661" s="46">
        <v>3816</v>
      </c>
      <c r="P661" s="42" t="s">
        <v>6422</v>
      </c>
      <c r="Q661" s="42" t="s">
        <v>6401</v>
      </c>
      <c r="R661" s="46">
        <v>3</v>
      </c>
      <c r="S661" s="47">
        <f t="shared" ca="1" si="88"/>
        <v>0.8</v>
      </c>
      <c r="T661" s="47">
        <f t="shared" ca="1" si="89"/>
        <v>0.8</v>
      </c>
      <c r="U661" s="47">
        <f t="shared" ca="1" si="90"/>
        <v>0.8</v>
      </c>
      <c r="V661" s="47">
        <f t="shared" ca="1" si="91"/>
        <v>0.68</v>
      </c>
      <c r="W661" s="47">
        <f>RANK(Y661,Y1:Y1001,0)</f>
        <v>658</v>
      </c>
      <c r="X661" s="48">
        <v>658</v>
      </c>
      <c r="Y661" s="49">
        <v>0.71249999999999991</v>
      </c>
    </row>
    <row r="662" spans="1:25" ht="15.75" customHeight="1" x14ac:dyDescent="0.3">
      <c r="A662" s="42" t="s">
        <v>6360</v>
      </c>
      <c r="B662" s="42" t="s">
        <v>7572</v>
      </c>
      <c r="C662" s="42" t="s">
        <v>48</v>
      </c>
      <c r="D662" s="46">
        <v>73</v>
      </c>
      <c r="E662" s="44" t="s">
        <v>7571</v>
      </c>
      <c r="F662" s="45">
        <f t="shared" ca="1" si="86"/>
        <v>29.311817018328252</v>
      </c>
      <c r="G662" s="45" t="str">
        <f t="shared" ca="1" si="87"/>
        <v>21-30</v>
      </c>
      <c r="H662" s="42" t="s">
        <v>320</v>
      </c>
      <c r="I662" s="42" t="s">
        <v>50</v>
      </c>
      <c r="J662" s="42" t="s">
        <v>66</v>
      </c>
      <c r="K662" s="42" t="s">
        <v>44</v>
      </c>
      <c r="L662" s="42" t="s">
        <v>57</v>
      </c>
      <c r="M662" s="46">
        <v>6</v>
      </c>
      <c r="N662" s="42" t="s">
        <v>7570</v>
      </c>
      <c r="O662" s="46">
        <v>3150</v>
      </c>
      <c r="P662" s="42" t="s">
        <v>6422</v>
      </c>
      <c r="Q662" s="42" t="s">
        <v>6401</v>
      </c>
      <c r="R662" s="46">
        <v>11</v>
      </c>
      <c r="S662" s="47">
        <f t="shared" ca="1" si="88"/>
        <v>1.06</v>
      </c>
      <c r="T662" s="47">
        <f t="shared" ca="1" si="89"/>
        <v>1.06</v>
      </c>
      <c r="U662" s="47">
        <f t="shared" ca="1" si="90"/>
        <v>1.3250000000000002</v>
      </c>
      <c r="V662" s="47">
        <f t="shared" ca="1" si="91"/>
        <v>1.3250000000000002</v>
      </c>
      <c r="W662" s="47">
        <f>RANK(Y662,Y1:Y1001,0)</f>
        <v>658</v>
      </c>
      <c r="X662" s="48">
        <v>658</v>
      </c>
      <c r="Y662" s="49">
        <v>0.71249999999999991</v>
      </c>
    </row>
    <row r="663" spans="1:25" ht="15.75" customHeight="1" x14ac:dyDescent="0.3">
      <c r="A663" s="42" t="s">
        <v>4958</v>
      </c>
      <c r="B663" s="42" t="s">
        <v>7569</v>
      </c>
      <c r="C663" s="42" t="s">
        <v>48</v>
      </c>
      <c r="D663" s="46">
        <v>94</v>
      </c>
      <c r="E663" s="44" t="s">
        <v>7568</v>
      </c>
      <c r="F663" s="45">
        <f t="shared" ca="1" si="86"/>
        <v>61.733734826547433</v>
      </c>
      <c r="G663" s="45" t="str">
        <f t="shared" ca="1" si="87"/>
        <v>61-70</v>
      </c>
      <c r="H663" s="42" t="s">
        <v>596</v>
      </c>
      <c r="I663" s="42" t="s">
        <v>84</v>
      </c>
      <c r="J663" s="42" t="s">
        <v>62</v>
      </c>
      <c r="K663" s="42" t="s">
        <v>44</v>
      </c>
      <c r="L663" s="42" t="s">
        <v>45</v>
      </c>
      <c r="M663" s="46">
        <v>20</v>
      </c>
      <c r="N663" s="42" t="s">
        <v>7567</v>
      </c>
      <c r="O663" s="46">
        <v>2766</v>
      </c>
      <c r="P663" s="42" t="s">
        <v>6402</v>
      </c>
      <c r="Q663" s="42" t="s">
        <v>6401</v>
      </c>
      <c r="R663" s="46">
        <v>8</v>
      </c>
      <c r="S663" s="47">
        <f t="shared" ca="1" si="88"/>
        <v>0.53</v>
      </c>
      <c r="T663" s="47">
        <f t="shared" ca="1" si="89"/>
        <v>0.66250000000000009</v>
      </c>
      <c r="U663" s="47">
        <f t="shared" ca="1" si="90"/>
        <v>0.82812500000000011</v>
      </c>
      <c r="V663" s="47">
        <f t="shared" ca="1" si="91"/>
        <v>0.82812500000000011</v>
      </c>
      <c r="W663" s="47">
        <f>RANK(Y663,Y1:Y1001,0)</f>
        <v>662</v>
      </c>
      <c r="X663" s="48">
        <v>662</v>
      </c>
      <c r="Y663" s="49">
        <v>0.71187500000000004</v>
      </c>
    </row>
    <row r="664" spans="1:25" ht="15.75" customHeight="1" x14ac:dyDescent="0.3">
      <c r="A664" s="42" t="s">
        <v>771</v>
      </c>
      <c r="B664" s="42" t="s">
        <v>7566</v>
      </c>
      <c r="C664" s="42" t="s">
        <v>40</v>
      </c>
      <c r="D664" s="46">
        <v>50</v>
      </c>
      <c r="E664" s="44" t="s">
        <v>7565</v>
      </c>
      <c r="F664" s="45">
        <f t="shared" ca="1" si="86"/>
        <v>40.462501949835101</v>
      </c>
      <c r="G664" s="45" t="str">
        <f t="shared" ca="1" si="87"/>
        <v>41-50</v>
      </c>
      <c r="H664" s="51"/>
      <c r="I664" s="42" t="s">
        <v>50</v>
      </c>
      <c r="J664" s="42" t="s">
        <v>66</v>
      </c>
      <c r="K664" s="42" t="s">
        <v>44</v>
      </c>
      <c r="L664" s="42" t="s">
        <v>45</v>
      </c>
      <c r="M664" s="46">
        <v>16</v>
      </c>
      <c r="N664" s="42" t="s">
        <v>7564</v>
      </c>
      <c r="O664" s="46">
        <v>3198</v>
      </c>
      <c r="P664" s="42" t="s">
        <v>6422</v>
      </c>
      <c r="Q664" s="42" t="s">
        <v>6401</v>
      </c>
      <c r="R664" s="46">
        <v>8</v>
      </c>
      <c r="S664" s="47">
        <f t="shared" ca="1" si="88"/>
        <v>1.04</v>
      </c>
      <c r="T664" s="47">
        <f t="shared" ca="1" si="89"/>
        <v>1.3</v>
      </c>
      <c r="U664" s="47">
        <f t="shared" ca="1" si="90"/>
        <v>1.3</v>
      </c>
      <c r="V664" s="47">
        <f t="shared" ca="1" si="91"/>
        <v>1.3</v>
      </c>
      <c r="W664" s="47">
        <f>RANK(Y664,Y1:Y1001,0)</f>
        <v>662</v>
      </c>
      <c r="X664" s="48">
        <v>662</v>
      </c>
      <c r="Y664" s="49">
        <v>0.71187500000000004</v>
      </c>
    </row>
    <row r="665" spans="1:25" ht="15.75" customHeight="1" x14ac:dyDescent="0.3">
      <c r="A665" s="42" t="s">
        <v>1774</v>
      </c>
      <c r="B665" s="42" t="s">
        <v>7563</v>
      </c>
      <c r="C665" s="42" t="s">
        <v>40</v>
      </c>
      <c r="D665" s="46">
        <v>59</v>
      </c>
      <c r="E665" s="44" t="s">
        <v>7562</v>
      </c>
      <c r="F665" s="45">
        <f t="shared" ref="F665" ca="1" si="92">(NOW()-E665)/365</f>
        <v>80.498118388191273</v>
      </c>
      <c r="G665" s="45" t="str">
        <f t="shared" ref="G665" ca="1" si="93">IF(F665&lt;=10,"0-10",IF(AND(F665&gt;10,F665&lt;=20),"11-20",IF(AND(F665&gt;20,F665&lt;=30),"21-30",IF(AND(F665&gt;30,F665&lt;=40),"31-40",IF(AND(F665&gt;40,F665&lt;=50),"41-50",IF(AND(F665&gt;50,F665&lt;=60),"51-60",IF(AND(F665&gt;60,F665&lt;=70),"61-70",IF(AND(F665&gt;70,F665&lt;=80),"71-80",IF(AND(F665&gt;80,F665&lt;=90),"81-90",IF(F665&gt;90,"91-100"))))))))))</f>
        <v>81-90</v>
      </c>
      <c r="H665" s="42" t="s">
        <v>1101</v>
      </c>
      <c r="I665" s="42" t="s">
        <v>42</v>
      </c>
      <c r="J665" s="42" t="s">
        <v>66</v>
      </c>
      <c r="K665" s="42" t="s">
        <v>44</v>
      </c>
      <c r="L665" s="42" t="s">
        <v>57</v>
      </c>
      <c r="M665" s="46">
        <v>17</v>
      </c>
      <c r="N665" s="42" t="s">
        <v>7561</v>
      </c>
      <c r="O665" s="46">
        <v>2130</v>
      </c>
      <c r="P665" s="42" t="s">
        <v>6402</v>
      </c>
      <c r="Q665" s="42" t="s">
        <v>6401</v>
      </c>
      <c r="R665" s="46">
        <v>11</v>
      </c>
      <c r="S665" s="47">
        <f t="shared" ca="1" si="88"/>
        <v>1.05</v>
      </c>
      <c r="T665" s="47">
        <f t="shared" ca="1" si="89"/>
        <v>1.05</v>
      </c>
      <c r="U665" s="47">
        <f t="shared" ca="1" si="90"/>
        <v>1.3125</v>
      </c>
      <c r="V665" s="47">
        <f t="shared" ca="1" si="91"/>
        <v>1.3125</v>
      </c>
      <c r="W665" s="47">
        <f>RANK(Y665,Y1:Y1001,0)</f>
        <v>662</v>
      </c>
      <c r="X665" s="48">
        <v>662</v>
      </c>
      <c r="Y665" s="49">
        <v>0.71187500000000004</v>
      </c>
    </row>
    <row r="666" spans="1:25" ht="15.75" customHeight="1" x14ac:dyDescent="0.3">
      <c r="A666" s="42" t="s">
        <v>6331</v>
      </c>
      <c r="B666" s="42" t="s">
        <v>7560</v>
      </c>
      <c r="C666" s="42" t="s">
        <v>147</v>
      </c>
      <c r="D666" s="46">
        <v>43</v>
      </c>
      <c r="E666" s="44"/>
      <c r="F666" s="45"/>
      <c r="G666" s="45"/>
      <c r="H666" s="42" t="s">
        <v>412</v>
      </c>
      <c r="I666" s="42" t="s">
        <v>56</v>
      </c>
      <c r="J666" s="42" t="s">
        <v>66</v>
      </c>
      <c r="K666" s="42" t="s">
        <v>44</v>
      </c>
      <c r="L666" s="42" t="s">
        <v>45</v>
      </c>
      <c r="M666" s="46">
        <v>0</v>
      </c>
      <c r="N666" s="42" t="s">
        <v>7559</v>
      </c>
      <c r="O666" s="46">
        <v>3222</v>
      </c>
      <c r="P666" s="42" t="s">
        <v>6422</v>
      </c>
      <c r="Q666" s="42" t="s">
        <v>6401</v>
      </c>
      <c r="R666" s="46">
        <v>4</v>
      </c>
      <c r="S666" s="47">
        <f t="shared" ca="1" si="88"/>
        <v>0.67</v>
      </c>
      <c r="T666" s="47">
        <f t="shared" ca="1" si="89"/>
        <v>0.83750000000000002</v>
      </c>
      <c r="U666" s="47">
        <f t="shared" ca="1" si="90"/>
        <v>0.83750000000000002</v>
      </c>
      <c r="V666" s="47">
        <f t="shared" ca="1" si="91"/>
        <v>0.83750000000000002</v>
      </c>
      <c r="W666" s="47">
        <f>RANK(Y666,Y1:Y1001,0)</f>
        <v>662</v>
      </c>
      <c r="X666" s="48">
        <v>662</v>
      </c>
      <c r="Y666" s="49">
        <v>0.71187500000000004</v>
      </c>
    </row>
    <row r="667" spans="1:25" ht="15.75" customHeight="1" x14ac:dyDescent="0.3">
      <c r="A667" s="42" t="s">
        <v>7558</v>
      </c>
      <c r="B667" s="42" t="s">
        <v>7557</v>
      </c>
      <c r="C667" s="42" t="s">
        <v>48</v>
      </c>
      <c r="D667" s="46">
        <v>13</v>
      </c>
      <c r="E667" s="44" t="s">
        <v>7556</v>
      </c>
      <c r="F667" s="45">
        <f t="shared" ref="F667:F698" ca="1" si="94">(NOW()-E667)/365</f>
        <v>61.248803319698119</v>
      </c>
      <c r="G667" s="45" t="str">
        <f t="shared" ref="G667:G698" ca="1" si="95">IF(F667&lt;=10,"0-10",IF(AND(F667&gt;10,F667&lt;=20),"11-20",IF(AND(F667&gt;20,F667&lt;=30),"21-30",IF(AND(F667&gt;30,F667&lt;=40),"31-40",IF(AND(F667&gt;40,F667&lt;=50),"41-50",IF(AND(F667&gt;50,F667&lt;=60),"51-60",IF(AND(F667&gt;60,F667&lt;=70),"61-70",IF(AND(F667&gt;70,F667&lt;=80),"71-80",IF(AND(F667&gt;80,F667&lt;=90),"81-90",IF(F667&gt;90,"91-100"))))))))))</f>
        <v>61-70</v>
      </c>
      <c r="H667" s="51"/>
      <c r="I667" s="42" t="s">
        <v>54</v>
      </c>
      <c r="J667" s="42" t="s">
        <v>43</v>
      </c>
      <c r="K667" s="42" t="s">
        <v>44</v>
      </c>
      <c r="L667" s="42" t="s">
        <v>57</v>
      </c>
      <c r="M667" s="46">
        <v>10</v>
      </c>
      <c r="N667" s="42" t="s">
        <v>7555</v>
      </c>
      <c r="O667" s="46">
        <v>2259</v>
      </c>
      <c r="P667" s="42" t="s">
        <v>6402</v>
      </c>
      <c r="Q667" s="42" t="s">
        <v>6401</v>
      </c>
      <c r="R667" s="46">
        <v>7</v>
      </c>
      <c r="S667" s="47">
        <f t="shared" ca="1" si="88"/>
        <v>0.59</v>
      </c>
      <c r="T667" s="47">
        <f t="shared" ca="1" si="89"/>
        <v>0.59</v>
      </c>
      <c r="U667" s="47">
        <f t="shared" ca="1" si="90"/>
        <v>0.59</v>
      </c>
      <c r="V667" s="47">
        <f t="shared" ca="1" si="91"/>
        <v>0.50149999999999995</v>
      </c>
      <c r="W667" s="47">
        <f>RANK(Y667,Y1:Y1001,0)</f>
        <v>666</v>
      </c>
      <c r="X667" s="48">
        <v>666</v>
      </c>
      <c r="Y667" s="49">
        <v>0.71</v>
      </c>
    </row>
    <row r="668" spans="1:25" ht="15.75" customHeight="1" x14ac:dyDescent="0.3">
      <c r="A668" s="42" t="s">
        <v>3321</v>
      </c>
      <c r="B668" s="42" t="s">
        <v>9760</v>
      </c>
      <c r="C668" s="42" t="s">
        <v>40</v>
      </c>
      <c r="D668" s="46">
        <v>41</v>
      </c>
      <c r="E668" s="44" t="s">
        <v>7554</v>
      </c>
      <c r="F668" s="45">
        <f t="shared" ca="1" si="94"/>
        <v>61.183049895040583</v>
      </c>
      <c r="G668" s="45" t="str">
        <f t="shared" ca="1" si="95"/>
        <v>61-70</v>
      </c>
      <c r="H668" s="42" t="s">
        <v>253</v>
      </c>
      <c r="I668" s="42" t="s">
        <v>138</v>
      </c>
      <c r="J668" s="42" t="s">
        <v>43</v>
      </c>
      <c r="K668" s="42" t="s">
        <v>44</v>
      </c>
      <c r="L668" s="42" t="s">
        <v>57</v>
      </c>
      <c r="M668" s="46">
        <v>12</v>
      </c>
      <c r="N668" s="42" t="s">
        <v>7553</v>
      </c>
      <c r="O668" s="46">
        <v>3029</v>
      </c>
      <c r="P668" s="42" t="s">
        <v>6422</v>
      </c>
      <c r="Q668" s="42" t="s">
        <v>6401</v>
      </c>
      <c r="R668" s="46">
        <v>7</v>
      </c>
      <c r="S668" s="47">
        <f t="shared" ca="1" si="88"/>
        <v>0.72</v>
      </c>
      <c r="T668" s="47">
        <f t="shared" ca="1" si="89"/>
        <v>0.72</v>
      </c>
      <c r="U668" s="47">
        <f t="shared" ca="1" si="90"/>
        <v>0.72</v>
      </c>
      <c r="V668" s="47">
        <f t="shared" ca="1" si="91"/>
        <v>0.61199999999999999</v>
      </c>
      <c r="W668" s="47">
        <f>RANK(Y668,Y1:Y1001,0)</f>
        <v>666</v>
      </c>
      <c r="X668" s="48">
        <v>666</v>
      </c>
      <c r="Y668" s="49">
        <v>0.71</v>
      </c>
    </row>
    <row r="669" spans="1:25" ht="15.75" customHeight="1" x14ac:dyDescent="0.3">
      <c r="A669" s="42" t="s">
        <v>7552</v>
      </c>
      <c r="B669" s="42" t="s">
        <v>7551</v>
      </c>
      <c r="C669" s="42" t="s">
        <v>40</v>
      </c>
      <c r="D669" s="46">
        <v>42</v>
      </c>
      <c r="E669" s="44" t="s">
        <v>7550</v>
      </c>
      <c r="F669" s="45">
        <f t="shared" ca="1" si="94"/>
        <v>80.161132086821397</v>
      </c>
      <c r="G669" s="45" t="str">
        <f t="shared" ca="1" si="95"/>
        <v>81-90</v>
      </c>
      <c r="H669" s="42" t="s">
        <v>176</v>
      </c>
      <c r="I669" s="42" t="s">
        <v>50</v>
      </c>
      <c r="J669" s="42" t="s">
        <v>66</v>
      </c>
      <c r="K669" s="42" t="s">
        <v>44</v>
      </c>
      <c r="L669" s="42" t="s">
        <v>57</v>
      </c>
      <c r="M669" s="46">
        <v>19</v>
      </c>
      <c r="N669" s="42" t="s">
        <v>7549</v>
      </c>
      <c r="O669" s="46">
        <v>3444</v>
      </c>
      <c r="P669" s="42" t="s">
        <v>6422</v>
      </c>
      <c r="Q669" s="42" t="s">
        <v>6401</v>
      </c>
      <c r="R669" s="46">
        <v>7</v>
      </c>
      <c r="S669" s="47">
        <f t="shared" ca="1" si="88"/>
        <v>0.9</v>
      </c>
      <c r="T669" s="47">
        <f t="shared" ca="1" si="89"/>
        <v>0.9</v>
      </c>
      <c r="U669" s="47">
        <f t="shared" ca="1" si="90"/>
        <v>0.9</v>
      </c>
      <c r="V669" s="47">
        <f t="shared" ca="1" si="91"/>
        <v>0.9</v>
      </c>
      <c r="W669" s="47">
        <f>RANK(Y669,Y1:Y1001,0)</f>
        <v>668</v>
      </c>
      <c r="X669" s="48">
        <v>668</v>
      </c>
      <c r="Y669" s="49">
        <v>0.7054999999999999</v>
      </c>
    </row>
    <row r="670" spans="1:25" ht="15.75" customHeight="1" x14ac:dyDescent="0.3">
      <c r="A670" s="42" t="s">
        <v>7548</v>
      </c>
      <c r="B670" s="42" t="s">
        <v>7547</v>
      </c>
      <c r="C670" s="42" t="s">
        <v>48</v>
      </c>
      <c r="D670" s="46">
        <v>52</v>
      </c>
      <c r="E670" s="44" t="s">
        <v>7546</v>
      </c>
      <c r="F670" s="45">
        <f t="shared" ca="1" si="94"/>
        <v>44.752912908739212</v>
      </c>
      <c r="G670" s="45" t="str">
        <f t="shared" ca="1" si="95"/>
        <v>41-50</v>
      </c>
      <c r="H670" s="51"/>
      <c r="I670" s="42" t="s">
        <v>61</v>
      </c>
      <c r="J670" s="42" t="s">
        <v>66</v>
      </c>
      <c r="K670" s="42" t="s">
        <v>44</v>
      </c>
      <c r="L670" s="42" t="s">
        <v>45</v>
      </c>
      <c r="M670" s="46">
        <v>9</v>
      </c>
      <c r="N670" s="42" t="s">
        <v>7545</v>
      </c>
      <c r="O670" s="46">
        <v>2145</v>
      </c>
      <c r="P670" s="42" t="s">
        <v>6402</v>
      </c>
      <c r="Q670" s="42" t="s">
        <v>6401</v>
      </c>
      <c r="R670" s="46">
        <v>8</v>
      </c>
      <c r="S670" s="47">
        <f t="shared" ca="1" si="88"/>
        <v>0.92</v>
      </c>
      <c r="T670" s="47">
        <f t="shared" ca="1" si="89"/>
        <v>1.1500000000000001</v>
      </c>
      <c r="U670" s="47">
        <f t="shared" ca="1" si="90"/>
        <v>1.1500000000000001</v>
      </c>
      <c r="V670" s="47">
        <f t="shared" ca="1" si="91"/>
        <v>1.1500000000000001</v>
      </c>
      <c r="W670" s="47">
        <f>RANK(Y670,Y1:Y1001,0)</f>
        <v>668</v>
      </c>
      <c r="X670" s="48">
        <v>668</v>
      </c>
      <c r="Y670" s="49">
        <v>0.7054999999999999</v>
      </c>
    </row>
    <row r="671" spans="1:25" ht="15.75" customHeight="1" x14ac:dyDescent="0.3">
      <c r="A671" s="42" t="s">
        <v>6393</v>
      </c>
      <c r="B671" s="42" t="s">
        <v>7544</v>
      </c>
      <c r="C671" s="42" t="s">
        <v>40</v>
      </c>
      <c r="D671" s="46">
        <v>50</v>
      </c>
      <c r="E671" s="50">
        <v>27314</v>
      </c>
      <c r="F671" s="45">
        <f t="shared" ca="1" si="94"/>
        <v>46.514556744355652</v>
      </c>
      <c r="G671" s="45" t="str">
        <f t="shared" ca="1" si="95"/>
        <v>41-50</v>
      </c>
      <c r="H671" s="42" t="s">
        <v>472</v>
      </c>
      <c r="I671" s="42" t="s">
        <v>50</v>
      </c>
      <c r="J671" s="42" t="s">
        <v>43</v>
      </c>
      <c r="K671" s="42" t="s">
        <v>44</v>
      </c>
      <c r="L671" s="42" t="s">
        <v>45</v>
      </c>
      <c r="M671" s="46">
        <v>22</v>
      </c>
      <c r="N671" s="42" t="s">
        <v>7543</v>
      </c>
      <c r="O671" s="46">
        <v>4304</v>
      </c>
      <c r="P671" s="42" t="s">
        <v>6406</v>
      </c>
      <c r="Q671" s="42" t="s">
        <v>6401</v>
      </c>
      <c r="R671" s="46">
        <v>2</v>
      </c>
      <c r="S671" s="47">
        <f t="shared" ca="1" si="88"/>
        <v>0.47</v>
      </c>
      <c r="T671" s="47">
        <f t="shared" ca="1" si="89"/>
        <v>0.58749999999999991</v>
      </c>
      <c r="U671" s="47">
        <f t="shared" ca="1" si="90"/>
        <v>0.58749999999999991</v>
      </c>
      <c r="V671" s="47">
        <f t="shared" ca="1" si="91"/>
        <v>0.4993749999999999</v>
      </c>
      <c r="W671" s="47">
        <f>RANK(Y671,Y1:Y1001,0)</f>
        <v>668</v>
      </c>
      <c r="X671" s="48">
        <v>668</v>
      </c>
      <c r="Y671" s="49">
        <v>0.7054999999999999</v>
      </c>
    </row>
    <row r="672" spans="1:25" ht="15.75" customHeight="1" x14ac:dyDescent="0.3">
      <c r="A672" s="42" t="s">
        <v>7542</v>
      </c>
      <c r="B672" s="42" t="s">
        <v>7541</v>
      </c>
      <c r="C672" s="42" t="s">
        <v>48</v>
      </c>
      <c r="D672" s="46">
        <v>3</v>
      </c>
      <c r="E672" s="44" t="s">
        <v>6897</v>
      </c>
      <c r="F672" s="45">
        <f t="shared" ca="1" si="94"/>
        <v>61.72277592243784</v>
      </c>
      <c r="G672" s="45" t="str">
        <f t="shared" ca="1" si="95"/>
        <v>61-70</v>
      </c>
      <c r="H672" s="42" t="s">
        <v>465</v>
      </c>
      <c r="I672" s="42" t="s">
        <v>164</v>
      </c>
      <c r="J672" s="42" t="s">
        <v>66</v>
      </c>
      <c r="K672" s="42" t="s">
        <v>44</v>
      </c>
      <c r="L672" s="42" t="s">
        <v>57</v>
      </c>
      <c r="M672" s="46">
        <v>9</v>
      </c>
      <c r="N672" s="42" t="s">
        <v>7540</v>
      </c>
      <c r="O672" s="46">
        <v>3130</v>
      </c>
      <c r="P672" s="42" t="s">
        <v>6422</v>
      </c>
      <c r="Q672" s="42" t="s">
        <v>6401</v>
      </c>
      <c r="R672" s="46">
        <v>10</v>
      </c>
      <c r="S672" s="47">
        <f t="shared" ca="1" si="88"/>
        <v>0.51</v>
      </c>
      <c r="T672" s="47">
        <f t="shared" ca="1" si="89"/>
        <v>0.51</v>
      </c>
      <c r="U672" s="47">
        <f t="shared" ca="1" si="90"/>
        <v>0.63749999999999996</v>
      </c>
      <c r="V672" s="47">
        <f t="shared" ca="1" si="91"/>
        <v>0.63749999999999996</v>
      </c>
      <c r="W672" s="47">
        <f>RANK(Y672,Y1:Y1001,0)</f>
        <v>668</v>
      </c>
      <c r="X672" s="48">
        <v>668</v>
      </c>
      <c r="Y672" s="49">
        <v>0.7054999999999999</v>
      </c>
    </row>
    <row r="673" spans="1:25" ht="15.75" customHeight="1" x14ac:dyDescent="0.3">
      <c r="A673" s="42" t="s">
        <v>7539</v>
      </c>
      <c r="B673" s="42" t="s">
        <v>7437</v>
      </c>
      <c r="C673" s="42" t="s">
        <v>40</v>
      </c>
      <c r="D673" s="46">
        <v>45</v>
      </c>
      <c r="E673" s="44" t="s">
        <v>7538</v>
      </c>
      <c r="F673" s="45">
        <f t="shared" ca="1" si="94"/>
        <v>64.380310169013185</v>
      </c>
      <c r="G673" s="45" t="str">
        <f t="shared" ca="1" si="95"/>
        <v>61-70</v>
      </c>
      <c r="H673" s="42" t="s">
        <v>93</v>
      </c>
      <c r="I673" s="42" t="s">
        <v>65</v>
      </c>
      <c r="J673" s="42" t="s">
        <v>62</v>
      </c>
      <c r="K673" s="42" t="s">
        <v>44</v>
      </c>
      <c r="L673" s="42" t="s">
        <v>57</v>
      </c>
      <c r="M673" s="46">
        <v>12</v>
      </c>
      <c r="N673" s="42" t="s">
        <v>7537</v>
      </c>
      <c r="O673" s="46">
        <v>4516</v>
      </c>
      <c r="P673" s="42" t="s">
        <v>6406</v>
      </c>
      <c r="Q673" s="42" t="s">
        <v>6401</v>
      </c>
      <c r="R673" s="46">
        <v>6</v>
      </c>
      <c r="S673" s="47">
        <f t="shared" ca="1" si="88"/>
        <v>0.94</v>
      </c>
      <c r="T673" s="47">
        <f t="shared" ca="1" si="89"/>
        <v>0.94</v>
      </c>
      <c r="U673" s="47">
        <f t="shared" ca="1" si="90"/>
        <v>0.94</v>
      </c>
      <c r="V673" s="47">
        <f t="shared" ca="1" si="91"/>
        <v>0.94</v>
      </c>
      <c r="W673" s="47">
        <f>RANK(Y673,Y1:Y1001,0)</f>
        <v>672</v>
      </c>
      <c r="X673" s="48">
        <v>672</v>
      </c>
      <c r="Y673" s="49">
        <v>0.70390625000000007</v>
      </c>
    </row>
    <row r="674" spans="1:25" ht="15.75" customHeight="1" x14ac:dyDescent="0.3">
      <c r="A674" s="42" t="s">
        <v>7536</v>
      </c>
      <c r="B674" s="42" t="s">
        <v>7535</v>
      </c>
      <c r="C674" s="42" t="s">
        <v>40</v>
      </c>
      <c r="D674" s="46">
        <v>5</v>
      </c>
      <c r="E674" s="44" t="s">
        <v>7534</v>
      </c>
      <c r="F674" s="45">
        <f t="shared" ca="1" si="94"/>
        <v>77.103597840246067</v>
      </c>
      <c r="G674" s="45" t="str">
        <f t="shared" ca="1" si="95"/>
        <v>71-80</v>
      </c>
      <c r="H674" s="42" t="s">
        <v>2358</v>
      </c>
      <c r="I674" s="42" t="s">
        <v>42</v>
      </c>
      <c r="J674" s="42" t="s">
        <v>66</v>
      </c>
      <c r="K674" s="42" t="s">
        <v>44</v>
      </c>
      <c r="L674" s="42" t="s">
        <v>57</v>
      </c>
      <c r="M674" s="46">
        <v>11</v>
      </c>
      <c r="N674" s="42" t="s">
        <v>7533</v>
      </c>
      <c r="O674" s="46">
        <v>2137</v>
      </c>
      <c r="P674" s="42" t="s">
        <v>6402</v>
      </c>
      <c r="Q674" s="42" t="s">
        <v>6401</v>
      </c>
      <c r="R674" s="46">
        <v>11</v>
      </c>
      <c r="S674" s="47">
        <f t="shared" ca="1" si="88"/>
        <v>0.54</v>
      </c>
      <c r="T674" s="47">
        <f t="shared" ca="1" si="89"/>
        <v>0.54</v>
      </c>
      <c r="U674" s="47">
        <f t="shared" ca="1" si="90"/>
        <v>0.67500000000000004</v>
      </c>
      <c r="V674" s="47">
        <f t="shared" ca="1" si="91"/>
        <v>0.67500000000000004</v>
      </c>
      <c r="W674" s="47">
        <f>RANK(Y674,Y1:Y1001,0)</f>
        <v>672</v>
      </c>
      <c r="X674" s="48">
        <v>672</v>
      </c>
      <c r="Y674" s="49">
        <v>0.70390625000000007</v>
      </c>
    </row>
    <row r="675" spans="1:25" ht="15.75" customHeight="1" x14ac:dyDescent="0.3">
      <c r="A675" s="42" t="s">
        <v>7532</v>
      </c>
      <c r="B675" s="42" t="s">
        <v>7531</v>
      </c>
      <c r="C675" s="42" t="s">
        <v>48</v>
      </c>
      <c r="D675" s="46">
        <v>20</v>
      </c>
      <c r="E675" s="44" t="s">
        <v>7530</v>
      </c>
      <c r="F675" s="45">
        <f t="shared" ca="1" si="94"/>
        <v>65.092638936136467</v>
      </c>
      <c r="G675" s="45" t="str">
        <f t="shared" ca="1" si="95"/>
        <v>61-70</v>
      </c>
      <c r="H675" s="42" t="s">
        <v>362</v>
      </c>
      <c r="I675" s="42" t="s">
        <v>61</v>
      </c>
      <c r="J675" s="42" t="s">
        <v>43</v>
      </c>
      <c r="K675" s="42" t="s">
        <v>44</v>
      </c>
      <c r="L675" s="42" t="s">
        <v>45</v>
      </c>
      <c r="M675" s="46">
        <v>20</v>
      </c>
      <c r="N675" s="42" t="s">
        <v>7529</v>
      </c>
      <c r="O675" s="46">
        <v>2500</v>
      </c>
      <c r="P675" s="42" t="s">
        <v>6402</v>
      </c>
      <c r="Q675" s="42" t="s">
        <v>6401</v>
      </c>
      <c r="R675" s="46">
        <v>8</v>
      </c>
      <c r="S675" s="47">
        <f t="shared" ca="1" si="88"/>
        <v>0.88</v>
      </c>
      <c r="T675" s="47">
        <f t="shared" ca="1" si="89"/>
        <v>1.1000000000000001</v>
      </c>
      <c r="U675" s="47">
        <f t="shared" ca="1" si="90"/>
        <v>1.1000000000000001</v>
      </c>
      <c r="V675" s="47">
        <f t="shared" ca="1" si="91"/>
        <v>0.93500000000000005</v>
      </c>
      <c r="W675" s="47">
        <f>RANK(Y675,Y1:Y1001,0)</f>
        <v>674</v>
      </c>
      <c r="X675" s="48">
        <v>674</v>
      </c>
      <c r="Y675" s="49">
        <v>0.703125</v>
      </c>
    </row>
    <row r="676" spans="1:25" ht="15.75" customHeight="1" x14ac:dyDescent="0.3">
      <c r="A676" s="42" t="s">
        <v>4368</v>
      </c>
      <c r="B676" s="42" t="s">
        <v>7528</v>
      </c>
      <c r="C676" s="42" t="s">
        <v>40</v>
      </c>
      <c r="D676" s="46">
        <v>23</v>
      </c>
      <c r="E676" s="44" t="s">
        <v>7527</v>
      </c>
      <c r="F676" s="45">
        <f t="shared" ca="1" si="94"/>
        <v>81.125515648465239</v>
      </c>
      <c r="G676" s="45" t="str">
        <f t="shared" ca="1" si="95"/>
        <v>81-90</v>
      </c>
      <c r="H676" s="42" t="s">
        <v>412</v>
      </c>
      <c r="I676" s="42" t="s">
        <v>84</v>
      </c>
      <c r="J676" s="42" t="s">
        <v>43</v>
      </c>
      <c r="K676" s="42" t="s">
        <v>44</v>
      </c>
      <c r="L676" s="42" t="s">
        <v>57</v>
      </c>
      <c r="M676" s="46">
        <v>18</v>
      </c>
      <c r="N676" s="42" t="s">
        <v>7526</v>
      </c>
      <c r="O676" s="46">
        <v>3020</v>
      </c>
      <c r="P676" s="42" t="s">
        <v>6422</v>
      </c>
      <c r="Q676" s="42" t="s">
        <v>6401</v>
      </c>
      <c r="R676" s="46">
        <v>9</v>
      </c>
      <c r="S676" s="47">
        <f t="shared" ca="1" si="88"/>
        <v>1.0900000000000001</v>
      </c>
      <c r="T676" s="47">
        <f t="shared" ca="1" si="89"/>
        <v>1.0900000000000001</v>
      </c>
      <c r="U676" s="47">
        <f t="shared" ca="1" si="90"/>
        <v>1.3625</v>
      </c>
      <c r="V676" s="47">
        <f t="shared" ca="1" si="91"/>
        <v>1.1581250000000001</v>
      </c>
      <c r="W676" s="47">
        <f>RANK(Y676,Y1:Y1001,0)</f>
        <v>674</v>
      </c>
      <c r="X676" s="48">
        <v>674</v>
      </c>
      <c r="Y676" s="49">
        <v>0.703125</v>
      </c>
    </row>
    <row r="677" spans="1:25" ht="15.75" customHeight="1" x14ac:dyDescent="0.3">
      <c r="A677" s="42" t="s">
        <v>2740</v>
      </c>
      <c r="B677" s="42" t="s">
        <v>7525</v>
      </c>
      <c r="C677" s="42" t="s">
        <v>40</v>
      </c>
      <c r="D677" s="46">
        <v>73</v>
      </c>
      <c r="E677" s="44" t="s">
        <v>7524</v>
      </c>
      <c r="F677" s="45">
        <f t="shared" ca="1" si="94"/>
        <v>58.709077292300854</v>
      </c>
      <c r="G677" s="45" t="str">
        <f t="shared" ca="1" si="95"/>
        <v>51-60</v>
      </c>
      <c r="H677" s="42" t="s">
        <v>480</v>
      </c>
      <c r="I677" s="42" t="s">
        <v>42</v>
      </c>
      <c r="J677" s="42" t="s">
        <v>66</v>
      </c>
      <c r="K677" s="42" t="s">
        <v>44</v>
      </c>
      <c r="L677" s="42" t="s">
        <v>57</v>
      </c>
      <c r="M677" s="46">
        <v>12</v>
      </c>
      <c r="N677" s="42" t="s">
        <v>7523</v>
      </c>
      <c r="O677" s="46">
        <v>2122</v>
      </c>
      <c r="P677" s="42" t="s">
        <v>6402</v>
      </c>
      <c r="Q677" s="42" t="s">
        <v>6401</v>
      </c>
      <c r="R677" s="46">
        <v>9</v>
      </c>
      <c r="S677" s="47">
        <f t="shared" ca="1" si="88"/>
        <v>0.46</v>
      </c>
      <c r="T677" s="47">
        <f t="shared" ca="1" si="89"/>
        <v>0.46</v>
      </c>
      <c r="U677" s="47">
        <f t="shared" ca="1" si="90"/>
        <v>0.57500000000000007</v>
      </c>
      <c r="V677" s="47">
        <f t="shared" ca="1" si="91"/>
        <v>0.57500000000000007</v>
      </c>
      <c r="W677" s="47">
        <f>RANK(Y677,Y1:Y1001,0)</f>
        <v>676</v>
      </c>
      <c r="X677" s="48">
        <v>676</v>
      </c>
      <c r="Y677" s="49">
        <v>0.70125000000000004</v>
      </c>
    </row>
    <row r="678" spans="1:25" ht="15.75" customHeight="1" x14ac:dyDescent="0.3">
      <c r="A678" s="42" t="s">
        <v>1949</v>
      </c>
      <c r="B678" s="42" t="s">
        <v>7522</v>
      </c>
      <c r="C678" s="42" t="s">
        <v>40</v>
      </c>
      <c r="D678" s="46">
        <v>8</v>
      </c>
      <c r="E678" s="44" t="s">
        <v>7521</v>
      </c>
      <c r="F678" s="45">
        <f t="shared" ca="1" si="94"/>
        <v>69.043323867643323</v>
      </c>
      <c r="G678" s="45" t="str">
        <f t="shared" ca="1" si="95"/>
        <v>61-70</v>
      </c>
      <c r="H678" s="42" t="s">
        <v>209</v>
      </c>
      <c r="I678" s="42" t="s">
        <v>42</v>
      </c>
      <c r="J678" s="42" t="s">
        <v>43</v>
      </c>
      <c r="K678" s="42" t="s">
        <v>44</v>
      </c>
      <c r="L678" s="42" t="s">
        <v>57</v>
      </c>
      <c r="M678" s="46">
        <v>21</v>
      </c>
      <c r="N678" s="42" t="s">
        <v>7520</v>
      </c>
      <c r="O678" s="46">
        <v>2756</v>
      </c>
      <c r="P678" s="42" t="s">
        <v>6402</v>
      </c>
      <c r="Q678" s="42" t="s">
        <v>6401</v>
      </c>
      <c r="R678" s="46">
        <v>10</v>
      </c>
      <c r="S678" s="47">
        <f t="shared" ca="1" si="88"/>
        <v>0.61</v>
      </c>
      <c r="T678" s="47">
        <f t="shared" ca="1" si="89"/>
        <v>0.61</v>
      </c>
      <c r="U678" s="47">
        <f t="shared" ca="1" si="90"/>
        <v>0.76249999999999996</v>
      </c>
      <c r="V678" s="47">
        <f t="shared" ca="1" si="91"/>
        <v>0.64812499999999995</v>
      </c>
      <c r="W678" s="47">
        <f>RANK(Y678,Y1:Y1001,0)</f>
        <v>676</v>
      </c>
      <c r="X678" s="48">
        <v>676</v>
      </c>
      <c r="Y678" s="49">
        <v>0.70125000000000004</v>
      </c>
    </row>
    <row r="679" spans="1:25" ht="15.75" customHeight="1" x14ac:dyDescent="0.3">
      <c r="A679" s="42" t="s">
        <v>6390</v>
      </c>
      <c r="B679" s="42" t="s">
        <v>7519</v>
      </c>
      <c r="C679" s="42" t="s">
        <v>48</v>
      </c>
      <c r="D679" s="46">
        <v>99</v>
      </c>
      <c r="E679" s="44" t="s">
        <v>7518</v>
      </c>
      <c r="F679" s="45">
        <f t="shared" ca="1" si="94"/>
        <v>54.689899210109076</v>
      </c>
      <c r="G679" s="45" t="str">
        <f t="shared" ca="1" si="95"/>
        <v>51-60</v>
      </c>
      <c r="H679" s="42" t="s">
        <v>154</v>
      </c>
      <c r="I679" s="42" t="s">
        <v>50</v>
      </c>
      <c r="J679" s="42" t="s">
        <v>43</v>
      </c>
      <c r="K679" s="42" t="s">
        <v>44</v>
      </c>
      <c r="L679" s="42" t="s">
        <v>57</v>
      </c>
      <c r="M679" s="46">
        <v>15</v>
      </c>
      <c r="N679" s="42" t="s">
        <v>7517</v>
      </c>
      <c r="O679" s="46">
        <v>2763</v>
      </c>
      <c r="P679" s="42" t="s">
        <v>6402</v>
      </c>
      <c r="Q679" s="42" t="s">
        <v>6401</v>
      </c>
      <c r="R679" s="46">
        <v>8</v>
      </c>
      <c r="S679" s="47">
        <f t="shared" ca="1" si="88"/>
        <v>0.72</v>
      </c>
      <c r="T679" s="47">
        <f t="shared" ca="1" si="89"/>
        <v>0.72</v>
      </c>
      <c r="U679" s="47">
        <f t="shared" ca="1" si="90"/>
        <v>0.89999999999999991</v>
      </c>
      <c r="V679" s="47">
        <f t="shared" ca="1" si="91"/>
        <v>0.7649999999999999</v>
      </c>
      <c r="W679" s="47">
        <f>RANK(Y679,Y1:Y1001,0)</f>
        <v>676</v>
      </c>
      <c r="X679" s="48">
        <v>676</v>
      </c>
      <c r="Y679" s="49">
        <v>0.70125000000000004</v>
      </c>
    </row>
    <row r="680" spans="1:25" ht="15.75" customHeight="1" x14ac:dyDescent="0.3">
      <c r="A680" s="42" t="s">
        <v>7516</v>
      </c>
      <c r="B680" s="42" t="s">
        <v>7515</v>
      </c>
      <c r="C680" s="42" t="s">
        <v>40</v>
      </c>
      <c r="D680" s="46">
        <v>36</v>
      </c>
      <c r="E680" s="44" t="s">
        <v>7514</v>
      </c>
      <c r="F680" s="45">
        <f t="shared" ca="1" si="94"/>
        <v>24.596748525177567</v>
      </c>
      <c r="G680" s="45" t="str">
        <f t="shared" ca="1" si="95"/>
        <v>21-30</v>
      </c>
      <c r="H680" s="42" t="s">
        <v>472</v>
      </c>
      <c r="I680" s="42" t="s">
        <v>42</v>
      </c>
      <c r="J680" s="42" t="s">
        <v>43</v>
      </c>
      <c r="K680" s="42" t="s">
        <v>44</v>
      </c>
      <c r="L680" s="42" t="s">
        <v>57</v>
      </c>
      <c r="M680" s="46">
        <v>4</v>
      </c>
      <c r="N680" s="42" t="s">
        <v>7513</v>
      </c>
      <c r="O680" s="46">
        <v>2141</v>
      </c>
      <c r="P680" s="42" t="s">
        <v>6402</v>
      </c>
      <c r="Q680" s="42" t="s">
        <v>6401</v>
      </c>
      <c r="R680" s="46">
        <v>9</v>
      </c>
      <c r="S680" s="47">
        <f t="shared" ca="1" si="88"/>
        <v>0.76</v>
      </c>
      <c r="T680" s="47">
        <f t="shared" ca="1" si="89"/>
        <v>0.76</v>
      </c>
      <c r="U680" s="47">
        <f t="shared" ca="1" si="90"/>
        <v>0.95</v>
      </c>
      <c r="V680" s="47">
        <f t="shared" ca="1" si="91"/>
        <v>0.8075</v>
      </c>
      <c r="W680" s="47">
        <f>RANK(Y680,Y1:Y1001,0)</f>
        <v>676</v>
      </c>
      <c r="X680" s="48">
        <v>676</v>
      </c>
      <c r="Y680" s="49">
        <v>0.70125000000000004</v>
      </c>
    </row>
    <row r="681" spans="1:25" ht="15.75" customHeight="1" x14ac:dyDescent="0.3">
      <c r="A681" s="42" t="s">
        <v>2686</v>
      </c>
      <c r="B681" s="42" t="s">
        <v>7512</v>
      </c>
      <c r="C681" s="42" t="s">
        <v>48</v>
      </c>
      <c r="D681" s="46">
        <v>93</v>
      </c>
      <c r="E681" s="44" t="s">
        <v>7511</v>
      </c>
      <c r="F681" s="45">
        <f t="shared" ca="1" si="94"/>
        <v>50.60770742928716</v>
      </c>
      <c r="G681" s="45" t="str">
        <f t="shared" ca="1" si="95"/>
        <v>51-60</v>
      </c>
      <c r="H681" s="42" t="s">
        <v>688</v>
      </c>
      <c r="I681" s="42" t="s">
        <v>65</v>
      </c>
      <c r="J681" s="42" t="s">
        <v>43</v>
      </c>
      <c r="K681" s="42" t="s">
        <v>44</v>
      </c>
      <c r="L681" s="42" t="s">
        <v>45</v>
      </c>
      <c r="M681" s="46">
        <v>7</v>
      </c>
      <c r="N681" s="42" t="s">
        <v>7510</v>
      </c>
      <c r="O681" s="46">
        <v>2093</v>
      </c>
      <c r="P681" s="42" t="s">
        <v>6402</v>
      </c>
      <c r="Q681" s="42" t="s">
        <v>6401</v>
      </c>
      <c r="R681" s="46">
        <v>12</v>
      </c>
      <c r="S681" s="47">
        <f t="shared" ca="1" si="88"/>
        <v>0.91</v>
      </c>
      <c r="T681" s="47">
        <f t="shared" ca="1" si="89"/>
        <v>1.1375</v>
      </c>
      <c r="U681" s="47">
        <f t="shared" ca="1" si="90"/>
        <v>1.421875</v>
      </c>
      <c r="V681" s="47">
        <f t="shared" ca="1" si="91"/>
        <v>1.2085937499999999</v>
      </c>
      <c r="W681" s="47">
        <f>RANK(Y681,Y1:Y1001,0)</f>
        <v>676</v>
      </c>
      <c r="X681" s="48">
        <v>676</v>
      </c>
      <c r="Y681" s="49">
        <v>0.70125000000000004</v>
      </c>
    </row>
    <row r="682" spans="1:25" ht="15.75" customHeight="1" x14ac:dyDescent="0.3">
      <c r="A682" s="42" t="s">
        <v>7509</v>
      </c>
      <c r="B682" s="42" t="s">
        <v>7508</v>
      </c>
      <c r="C682" s="42" t="s">
        <v>40</v>
      </c>
      <c r="D682" s="46">
        <v>70</v>
      </c>
      <c r="E682" s="44" t="s">
        <v>7507</v>
      </c>
      <c r="F682" s="45">
        <f t="shared" ca="1" si="94"/>
        <v>24.815926607369349</v>
      </c>
      <c r="G682" s="45" t="str">
        <f t="shared" ca="1" si="95"/>
        <v>21-30</v>
      </c>
      <c r="H682" s="42" t="s">
        <v>154</v>
      </c>
      <c r="I682" s="42" t="s">
        <v>54</v>
      </c>
      <c r="J682" s="42" t="s">
        <v>62</v>
      </c>
      <c r="K682" s="42" t="s">
        <v>44</v>
      </c>
      <c r="L682" s="42" t="s">
        <v>45</v>
      </c>
      <c r="M682" s="46">
        <v>9</v>
      </c>
      <c r="N682" s="42" t="s">
        <v>7506</v>
      </c>
      <c r="O682" s="46">
        <v>2251</v>
      </c>
      <c r="P682" s="42" t="s">
        <v>6402</v>
      </c>
      <c r="Q682" s="42" t="s">
        <v>6401</v>
      </c>
      <c r="R682" s="46">
        <v>7</v>
      </c>
      <c r="S682" s="47">
        <f t="shared" ca="1" si="88"/>
        <v>1.03</v>
      </c>
      <c r="T682" s="47">
        <f t="shared" ca="1" si="89"/>
        <v>1.2875000000000001</v>
      </c>
      <c r="U682" s="47">
        <f t="shared" ca="1" si="90"/>
        <v>1.2875000000000001</v>
      </c>
      <c r="V682" s="47">
        <f t="shared" ca="1" si="91"/>
        <v>1.2875000000000001</v>
      </c>
      <c r="W682" s="47">
        <f>RANK(Y682,Y1:Y1001,0)</f>
        <v>676</v>
      </c>
      <c r="X682" s="48">
        <v>676</v>
      </c>
      <c r="Y682" s="49">
        <v>0.70125000000000004</v>
      </c>
    </row>
    <row r="683" spans="1:25" ht="15.75" customHeight="1" x14ac:dyDescent="0.3">
      <c r="A683" s="42" t="s">
        <v>7505</v>
      </c>
      <c r="B683" s="42" t="s">
        <v>7504</v>
      </c>
      <c r="C683" s="42" t="s">
        <v>48</v>
      </c>
      <c r="D683" s="46">
        <v>17</v>
      </c>
      <c r="E683" s="44" t="s">
        <v>7503</v>
      </c>
      <c r="F683" s="45">
        <f t="shared" ca="1" si="94"/>
        <v>73.322775922437842</v>
      </c>
      <c r="G683" s="45" t="str">
        <f t="shared" ca="1" si="95"/>
        <v>71-80</v>
      </c>
      <c r="H683" s="42" t="s">
        <v>209</v>
      </c>
      <c r="I683" s="42" t="s">
        <v>65</v>
      </c>
      <c r="J683" s="42" t="s">
        <v>62</v>
      </c>
      <c r="K683" s="42" t="s">
        <v>44</v>
      </c>
      <c r="L683" s="42" t="s">
        <v>57</v>
      </c>
      <c r="M683" s="46">
        <v>12</v>
      </c>
      <c r="N683" s="42" t="s">
        <v>7502</v>
      </c>
      <c r="O683" s="46">
        <v>4032</v>
      </c>
      <c r="P683" s="42" t="s">
        <v>6406</v>
      </c>
      <c r="Q683" s="42" t="s">
        <v>6401</v>
      </c>
      <c r="R683" s="46">
        <v>9</v>
      </c>
      <c r="S683" s="47">
        <f t="shared" ca="1" si="88"/>
        <v>0.95</v>
      </c>
      <c r="T683" s="47">
        <f t="shared" ca="1" si="89"/>
        <v>0.95</v>
      </c>
      <c r="U683" s="47">
        <f t="shared" ca="1" si="90"/>
        <v>1.1875</v>
      </c>
      <c r="V683" s="47">
        <f t="shared" ca="1" si="91"/>
        <v>1.1875</v>
      </c>
      <c r="W683" s="47">
        <f>RANK(Y683,Y1:Y1001,0)</f>
        <v>682</v>
      </c>
      <c r="X683" s="48">
        <v>682</v>
      </c>
      <c r="Y683" s="49">
        <v>0.70000000000000007</v>
      </c>
    </row>
    <row r="684" spans="1:25" ht="15.75" customHeight="1" x14ac:dyDescent="0.3">
      <c r="A684" s="42" t="s">
        <v>7501</v>
      </c>
      <c r="B684" s="42" t="s">
        <v>7500</v>
      </c>
      <c r="C684" s="42" t="s">
        <v>40</v>
      </c>
      <c r="D684" s="46">
        <v>25</v>
      </c>
      <c r="E684" s="44" t="s">
        <v>7499</v>
      </c>
      <c r="F684" s="45">
        <f t="shared" ca="1" si="94"/>
        <v>39.947433456684415</v>
      </c>
      <c r="G684" s="45" t="str">
        <f t="shared" ca="1" si="95"/>
        <v>31-40</v>
      </c>
      <c r="H684" s="42" t="s">
        <v>1922</v>
      </c>
      <c r="I684" s="42" t="s">
        <v>84</v>
      </c>
      <c r="J684" s="42" t="s">
        <v>43</v>
      </c>
      <c r="K684" s="42" t="s">
        <v>44</v>
      </c>
      <c r="L684" s="42" t="s">
        <v>45</v>
      </c>
      <c r="M684" s="46">
        <v>12</v>
      </c>
      <c r="N684" s="42" t="s">
        <v>7498</v>
      </c>
      <c r="O684" s="46">
        <v>4178</v>
      </c>
      <c r="P684" s="42" t="s">
        <v>6406</v>
      </c>
      <c r="Q684" s="42" t="s">
        <v>6401</v>
      </c>
      <c r="R684" s="46">
        <v>7</v>
      </c>
      <c r="S684" s="47">
        <f t="shared" ca="1" si="88"/>
        <v>0.8</v>
      </c>
      <c r="T684" s="47">
        <f t="shared" ca="1" si="89"/>
        <v>1</v>
      </c>
      <c r="U684" s="47">
        <f t="shared" ca="1" si="90"/>
        <v>1</v>
      </c>
      <c r="V684" s="47">
        <f t="shared" ca="1" si="91"/>
        <v>0.85</v>
      </c>
      <c r="W684" s="47">
        <f>RANK(Y684,Y1:Y1001,0)</f>
        <v>682</v>
      </c>
      <c r="X684" s="48">
        <v>682</v>
      </c>
      <c r="Y684" s="49">
        <v>0.70000000000000007</v>
      </c>
    </row>
    <row r="685" spans="1:25" ht="15.75" customHeight="1" x14ac:dyDescent="0.3">
      <c r="A685" s="42" t="s">
        <v>7497</v>
      </c>
      <c r="B685" s="42" t="s">
        <v>7496</v>
      </c>
      <c r="C685" s="42" t="s">
        <v>40</v>
      </c>
      <c r="D685" s="46">
        <v>98</v>
      </c>
      <c r="E685" s="44" t="s">
        <v>7495</v>
      </c>
      <c r="F685" s="45">
        <f t="shared" ca="1" si="94"/>
        <v>43.057022497780309</v>
      </c>
      <c r="G685" s="45" t="str">
        <f t="shared" ca="1" si="95"/>
        <v>41-50</v>
      </c>
      <c r="H685" s="42" t="s">
        <v>157</v>
      </c>
      <c r="I685" s="42" t="s">
        <v>42</v>
      </c>
      <c r="J685" s="42" t="s">
        <v>43</v>
      </c>
      <c r="K685" s="42" t="s">
        <v>44</v>
      </c>
      <c r="L685" s="42" t="s">
        <v>45</v>
      </c>
      <c r="M685" s="46">
        <v>10</v>
      </c>
      <c r="N685" s="42" t="s">
        <v>7494</v>
      </c>
      <c r="O685" s="46">
        <v>2880</v>
      </c>
      <c r="P685" s="42" t="s">
        <v>6402</v>
      </c>
      <c r="Q685" s="42" t="s">
        <v>6401</v>
      </c>
      <c r="R685" s="46">
        <v>1</v>
      </c>
      <c r="S685" s="47">
        <f t="shared" ca="1" si="88"/>
        <v>0.63</v>
      </c>
      <c r="T685" s="47">
        <f t="shared" ca="1" si="89"/>
        <v>0.78749999999999998</v>
      </c>
      <c r="U685" s="47">
        <f t="shared" ca="1" si="90"/>
        <v>0.984375</v>
      </c>
      <c r="V685" s="47">
        <f t="shared" ca="1" si="91"/>
        <v>0.83671874999999996</v>
      </c>
      <c r="W685" s="47">
        <f>RANK(Y685,Y1:Y1001,0)</f>
        <v>684</v>
      </c>
      <c r="X685" s="48">
        <v>684</v>
      </c>
      <c r="Y685" s="49">
        <v>0.7</v>
      </c>
    </row>
    <row r="686" spans="1:25" ht="15.75" customHeight="1" x14ac:dyDescent="0.3">
      <c r="A686" s="42" t="s">
        <v>4183</v>
      </c>
      <c r="B686" s="42" t="s">
        <v>7493</v>
      </c>
      <c r="C686" s="42" t="s">
        <v>48</v>
      </c>
      <c r="D686" s="46">
        <v>58</v>
      </c>
      <c r="E686" s="44" t="s">
        <v>7492</v>
      </c>
      <c r="F686" s="45">
        <f t="shared" ca="1" si="94"/>
        <v>43.744693730657019</v>
      </c>
      <c r="G686" s="45" t="str">
        <f t="shared" ca="1" si="95"/>
        <v>41-50</v>
      </c>
      <c r="H686" s="42" t="s">
        <v>2392</v>
      </c>
      <c r="I686" s="42" t="s">
        <v>65</v>
      </c>
      <c r="J686" s="42" t="s">
        <v>66</v>
      </c>
      <c r="K686" s="42" t="s">
        <v>44</v>
      </c>
      <c r="L686" s="42" t="s">
        <v>57</v>
      </c>
      <c r="M686" s="46">
        <v>7</v>
      </c>
      <c r="N686" s="42" t="s">
        <v>7491</v>
      </c>
      <c r="O686" s="46">
        <v>3860</v>
      </c>
      <c r="P686" s="42" t="s">
        <v>6422</v>
      </c>
      <c r="Q686" s="42" t="s">
        <v>6401</v>
      </c>
      <c r="R686" s="46">
        <v>2</v>
      </c>
      <c r="S686" s="47">
        <f t="shared" ca="1" si="88"/>
        <v>0.62</v>
      </c>
      <c r="T686" s="47">
        <f t="shared" ca="1" si="89"/>
        <v>0.62</v>
      </c>
      <c r="U686" s="47">
        <f t="shared" ca="1" si="90"/>
        <v>0.62</v>
      </c>
      <c r="V686" s="47">
        <f t="shared" ca="1" si="91"/>
        <v>0.62</v>
      </c>
      <c r="W686" s="47">
        <f>RANK(Y686,Y1:Y1001,0)</f>
        <v>684</v>
      </c>
      <c r="X686" s="48">
        <v>684</v>
      </c>
      <c r="Y686" s="49">
        <v>0.7</v>
      </c>
    </row>
    <row r="687" spans="1:25" ht="15.75" customHeight="1" x14ac:dyDescent="0.3">
      <c r="A687" s="42" t="s">
        <v>784</v>
      </c>
      <c r="B687" s="42" t="s">
        <v>7490</v>
      </c>
      <c r="C687" s="42" t="s">
        <v>40</v>
      </c>
      <c r="D687" s="46">
        <v>95</v>
      </c>
      <c r="E687" s="44" t="s">
        <v>7489</v>
      </c>
      <c r="F687" s="45">
        <f t="shared" ca="1" si="94"/>
        <v>41.018666333396745</v>
      </c>
      <c r="G687" s="45" t="str">
        <f t="shared" ca="1" si="95"/>
        <v>41-50</v>
      </c>
      <c r="H687" s="42" t="s">
        <v>248</v>
      </c>
      <c r="I687" s="42" t="s">
        <v>164</v>
      </c>
      <c r="J687" s="42" t="s">
        <v>43</v>
      </c>
      <c r="K687" s="42" t="s">
        <v>44</v>
      </c>
      <c r="L687" s="42" t="s">
        <v>45</v>
      </c>
      <c r="M687" s="46">
        <v>3</v>
      </c>
      <c r="N687" s="42" t="s">
        <v>7488</v>
      </c>
      <c r="O687" s="46">
        <v>2142</v>
      </c>
      <c r="P687" s="42" t="s">
        <v>6402</v>
      </c>
      <c r="Q687" s="42" t="s">
        <v>6401</v>
      </c>
      <c r="R687" s="46">
        <v>6</v>
      </c>
      <c r="S687" s="47">
        <f t="shared" ca="1" si="88"/>
        <v>0.73</v>
      </c>
      <c r="T687" s="47">
        <f t="shared" ca="1" si="89"/>
        <v>0.91249999999999998</v>
      </c>
      <c r="U687" s="47">
        <f t="shared" ca="1" si="90"/>
        <v>1.140625</v>
      </c>
      <c r="V687" s="47">
        <f t="shared" ca="1" si="91"/>
        <v>0.96953124999999996</v>
      </c>
      <c r="W687" s="47">
        <f>RANK(Y687,Y1:Y1001,0)</f>
        <v>684</v>
      </c>
      <c r="X687" s="48">
        <v>684</v>
      </c>
      <c r="Y687" s="49">
        <v>0.7</v>
      </c>
    </row>
    <row r="688" spans="1:25" ht="15.75" customHeight="1" x14ac:dyDescent="0.3">
      <c r="A688" s="42" t="s">
        <v>7487</v>
      </c>
      <c r="B688" s="42" t="s">
        <v>7486</v>
      </c>
      <c r="C688" s="42" t="s">
        <v>48</v>
      </c>
      <c r="D688" s="46">
        <v>67</v>
      </c>
      <c r="E688" s="44" t="s">
        <v>7485</v>
      </c>
      <c r="F688" s="45">
        <f t="shared" ca="1" si="94"/>
        <v>26.303597840246063</v>
      </c>
      <c r="G688" s="45" t="str">
        <f t="shared" ca="1" si="95"/>
        <v>21-30</v>
      </c>
      <c r="H688" s="42" t="s">
        <v>577</v>
      </c>
      <c r="I688" s="42" t="s">
        <v>50</v>
      </c>
      <c r="J688" s="42" t="s">
        <v>43</v>
      </c>
      <c r="K688" s="42" t="s">
        <v>44</v>
      </c>
      <c r="L688" s="42" t="s">
        <v>45</v>
      </c>
      <c r="M688" s="46">
        <v>2</v>
      </c>
      <c r="N688" s="42" t="s">
        <v>7484</v>
      </c>
      <c r="O688" s="46">
        <v>4075</v>
      </c>
      <c r="P688" s="42" t="s">
        <v>6406</v>
      </c>
      <c r="Q688" s="42" t="s">
        <v>6401</v>
      </c>
      <c r="R688" s="46">
        <v>8</v>
      </c>
      <c r="S688" s="47">
        <f t="shared" ca="1" si="88"/>
        <v>0.48</v>
      </c>
      <c r="T688" s="47">
        <f t="shared" ca="1" si="89"/>
        <v>0.6</v>
      </c>
      <c r="U688" s="47">
        <f t="shared" ca="1" si="90"/>
        <v>0.6</v>
      </c>
      <c r="V688" s="47">
        <f t="shared" ca="1" si="91"/>
        <v>0.51</v>
      </c>
      <c r="W688" s="47">
        <f>RANK(Y688,Y1:Y1001,0)</f>
        <v>684</v>
      </c>
      <c r="X688" s="48">
        <v>684</v>
      </c>
      <c r="Y688" s="49">
        <v>0.7</v>
      </c>
    </row>
    <row r="689" spans="1:25" ht="15.75" customHeight="1" x14ac:dyDescent="0.3">
      <c r="A689" s="42" t="s">
        <v>7483</v>
      </c>
      <c r="B689" s="42" t="s">
        <v>7482</v>
      </c>
      <c r="C689" s="42" t="s">
        <v>48</v>
      </c>
      <c r="D689" s="46">
        <v>22</v>
      </c>
      <c r="E689" s="44" t="s">
        <v>7481</v>
      </c>
      <c r="F689" s="45">
        <f t="shared" ca="1" si="94"/>
        <v>80.169351264903597</v>
      </c>
      <c r="G689" s="45" t="str">
        <f t="shared" ca="1" si="95"/>
        <v>81-90</v>
      </c>
      <c r="H689" s="42" t="s">
        <v>733</v>
      </c>
      <c r="I689" s="42" t="s">
        <v>84</v>
      </c>
      <c r="J689" s="42" t="s">
        <v>43</v>
      </c>
      <c r="K689" s="42" t="s">
        <v>44</v>
      </c>
      <c r="L689" s="42" t="s">
        <v>57</v>
      </c>
      <c r="M689" s="46">
        <v>11</v>
      </c>
      <c r="N689" s="42" t="s">
        <v>7480</v>
      </c>
      <c r="O689" s="46">
        <v>2171</v>
      </c>
      <c r="P689" s="42" t="s">
        <v>6402</v>
      </c>
      <c r="Q689" s="42" t="s">
        <v>6401</v>
      </c>
      <c r="R689" s="46">
        <v>9</v>
      </c>
      <c r="S689" s="47">
        <f t="shared" ca="1" si="88"/>
        <v>0.95</v>
      </c>
      <c r="T689" s="47">
        <f t="shared" ca="1" si="89"/>
        <v>0.95</v>
      </c>
      <c r="U689" s="47">
        <f t="shared" ca="1" si="90"/>
        <v>1.1875</v>
      </c>
      <c r="V689" s="47">
        <f t="shared" ca="1" si="91"/>
        <v>1.0093749999999999</v>
      </c>
      <c r="W689" s="47">
        <f>RANK(Y689,Y1:Y1001,0)</f>
        <v>688</v>
      </c>
      <c r="X689" s="48">
        <v>688</v>
      </c>
      <c r="Y689" s="49">
        <v>0.69699999999999995</v>
      </c>
    </row>
    <row r="690" spans="1:25" ht="15.75" customHeight="1" x14ac:dyDescent="0.3">
      <c r="A690" s="42" t="s">
        <v>4143</v>
      </c>
      <c r="B690" s="42" t="s">
        <v>7479</v>
      </c>
      <c r="C690" s="42" t="s">
        <v>40</v>
      </c>
      <c r="D690" s="46">
        <v>92</v>
      </c>
      <c r="E690" s="44" t="s">
        <v>7478</v>
      </c>
      <c r="F690" s="45">
        <f t="shared" ca="1" si="94"/>
        <v>28.506337566273459</v>
      </c>
      <c r="G690" s="45" t="str">
        <f t="shared" ca="1" si="95"/>
        <v>21-30</v>
      </c>
      <c r="H690" s="42" t="s">
        <v>282</v>
      </c>
      <c r="I690" s="42" t="s">
        <v>42</v>
      </c>
      <c r="J690" s="42" t="s">
        <v>66</v>
      </c>
      <c r="K690" s="42" t="s">
        <v>44</v>
      </c>
      <c r="L690" s="42" t="s">
        <v>57</v>
      </c>
      <c r="M690" s="46">
        <v>16</v>
      </c>
      <c r="N690" s="42" t="s">
        <v>7477</v>
      </c>
      <c r="O690" s="46">
        <v>4508</v>
      </c>
      <c r="P690" s="42" t="s">
        <v>6406</v>
      </c>
      <c r="Q690" s="42" t="s">
        <v>6401</v>
      </c>
      <c r="R690" s="46">
        <v>4</v>
      </c>
      <c r="S690" s="47">
        <f t="shared" ca="1" si="88"/>
        <v>0.53</v>
      </c>
      <c r="T690" s="47">
        <f t="shared" ca="1" si="89"/>
        <v>0.53</v>
      </c>
      <c r="U690" s="47">
        <f t="shared" ca="1" si="90"/>
        <v>0.66250000000000009</v>
      </c>
      <c r="V690" s="47">
        <f t="shared" ca="1" si="91"/>
        <v>0.66250000000000009</v>
      </c>
      <c r="W690" s="47">
        <f>RANK(Y690,Y1:Y1001,0)</f>
        <v>688</v>
      </c>
      <c r="X690" s="48">
        <v>688</v>
      </c>
      <c r="Y690" s="49">
        <v>0.69699999999999995</v>
      </c>
    </row>
    <row r="691" spans="1:25" ht="15.75" customHeight="1" x14ac:dyDescent="0.3">
      <c r="A691" s="42" t="s">
        <v>7476</v>
      </c>
      <c r="B691" s="42" t="s">
        <v>7475</v>
      </c>
      <c r="C691" s="42" t="s">
        <v>48</v>
      </c>
      <c r="D691" s="46">
        <v>69</v>
      </c>
      <c r="E691" s="44" t="s">
        <v>7474</v>
      </c>
      <c r="F691" s="45">
        <f t="shared" ca="1" si="94"/>
        <v>82.648803319698118</v>
      </c>
      <c r="G691" s="45" t="str">
        <f t="shared" ca="1" si="95"/>
        <v>81-90</v>
      </c>
      <c r="H691" s="51"/>
      <c r="I691" s="42" t="s">
        <v>42</v>
      </c>
      <c r="J691" s="42" t="s">
        <v>66</v>
      </c>
      <c r="K691" s="42" t="s">
        <v>44</v>
      </c>
      <c r="L691" s="42" t="s">
        <v>45</v>
      </c>
      <c r="M691" s="46">
        <v>7</v>
      </c>
      <c r="N691" s="42" t="s">
        <v>7473</v>
      </c>
      <c r="O691" s="46">
        <v>2121</v>
      </c>
      <c r="P691" s="42" t="s">
        <v>6402</v>
      </c>
      <c r="Q691" s="42" t="s">
        <v>6401</v>
      </c>
      <c r="R691" s="46">
        <v>9</v>
      </c>
      <c r="S691" s="47">
        <f t="shared" ca="1" si="88"/>
        <v>0.84</v>
      </c>
      <c r="T691" s="47">
        <f t="shared" ca="1" si="89"/>
        <v>1.05</v>
      </c>
      <c r="U691" s="47">
        <f t="shared" ca="1" si="90"/>
        <v>1.3125</v>
      </c>
      <c r="V691" s="47">
        <f t="shared" ca="1" si="91"/>
        <v>1.3125</v>
      </c>
      <c r="W691" s="47">
        <f>RANK(Y691,Y1:Y1001,0)</f>
        <v>688</v>
      </c>
      <c r="X691" s="48">
        <v>688</v>
      </c>
      <c r="Y691" s="49">
        <v>0.69699999999999995</v>
      </c>
    </row>
    <row r="692" spans="1:25" ht="15.75" customHeight="1" x14ac:dyDescent="0.3">
      <c r="A692" s="42" t="s">
        <v>7472</v>
      </c>
      <c r="B692" s="42" t="s">
        <v>7471</v>
      </c>
      <c r="C692" s="42" t="s">
        <v>40</v>
      </c>
      <c r="D692" s="46">
        <v>53</v>
      </c>
      <c r="E692" s="44" t="s">
        <v>7470</v>
      </c>
      <c r="F692" s="45">
        <f t="shared" ca="1" si="94"/>
        <v>28.802227977232363</v>
      </c>
      <c r="G692" s="45" t="str">
        <f t="shared" ca="1" si="95"/>
        <v>21-30</v>
      </c>
      <c r="H692" s="42" t="s">
        <v>374</v>
      </c>
      <c r="I692" s="42" t="s">
        <v>50</v>
      </c>
      <c r="J692" s="42" t="s">
        <v>62</v>
      </c>
      <c r="K692" s="42" t="s">
        <v>44</v>
      </c>
      <c r="L692" s="42" t="s">
        <v>45</v>
      </c>
      <c r="M692" s="46">
        <v>5</v>
      </c>
      <c r="N692" s="42" t="s">
        <v>7469</v>
      </c>
      <c r="O692" s="46">
        <v>3216</v>
      </c>
      <c r="P692" s="42" t="s">
        <v>6422</v>
      </c>
      <c r="Q692" s="42" t="s">
        <v>6401</v>
      </c>
      <c r="R692" s="46">
        <v>8</v>
      </c>
      <c r="S692" s="47">
        <f t="shared" ca="1" si="88"/>
        <v>0.94</v>
      </c>
      <c r="T692" s="47">
        <f t="shared" ca="1" si="89"/>
        <v>1.1749999999999998</v>
      </c>
      <c r="U692" s="47">
        <f t="shared" ca="1" si="90"/>
        <v>1.1749999999999998</v>
      </c>
      <c r="V692" s="47">
        <f t="shared" ca="1" si="91"/>
        <v>1.1749999999999998</v>
      </c>
      <c r="W692" s="47">
        <f>RANK(Y692,Y1:Y1001,0)</f>
        <v>691</v>
      </c>
      <c r="X692" s="48">
        <v>691</v>
      </c>
      <c r="Y692" s="49">
        <v>0.69062499999999993</v>
      </c>
    </row>
    <row r="693" spans="1:25" ht="15.75" customHeight="1" x14ac:dyDescent="0.3">
      <c r="A693" s="42" t="s">
        <v>2809</v>
      </c>
      <c r="B693" s="42" t="s">
        <v>3087</v>
      </c>
      <c r="C693" s="42" t="s">
        <v>48</v>
      </c>
      <c r="D693" s="46">
        <v>42</v>
      </c>
      <c r="E693" s="44" t="s">
        <v>7468</v>
      </c>
      <c r="F693" s="45">
        <f t="shared" ca="1" si="94"/>
        <v>42.991269073122773</v>
      </c>
      <c r="G693" s="45" t="str">
        <f t="shared" ca="1" si="95"/>
        <v>41-50</v>
      </c>
      <c r="H693" s="51"/>
      <c r="I693" s="42" t="s">
        <v>61</v>
      </c>
      <c r="J693" s="42" t="s">
        <v>43</v>
      </c>
      <c r="K693" s="42" t="s">
        <v>44</v>
      </c>
      <c r="L693" s="42" t="s">
        <v>45</v>
      </c>
      <c r="M693" s="46">
        <v>13</v>
      </c>
      <c r="N693" s="42" t="s">
        <v>7467</v>
      </c>
      <c r="O693" s="46">
        <v>2298</v>
      </c>
      <c r="P693" s="42" t="s">
        <v>6402</v>
      </c>
      <c r="Q693" s="42" t="s">
        <v>6401</v>
      </c>
      <c r="R693" s="46">
        <v>8</v>
      </c>
      <c r="S693" s="47">
        <f t="shared" ca="1" si="88"/>
        <v>0.47</v>
      </c>
      <c r="T693" s="47">
        <f t="shared" ca="1" si="89"/>
        <v>0.58749999999999991</v>
      </c>
      <c r="U693" s="47">
        <f t="shared" ca="1" si="90"/>
        <v>0.58749999999999991</v>
      </c>
      <c r="V693" s="47">
        <f t="shared" ca="1" si="91"/>
        <v>0.4993749999999999</v>
      </c>
      <c r="W693" s="47">
        <f>RANK(Y693,Y1:Y1001,0)</f>
        <v>691</v>
      </c>
      <c r="X693" s="48">
        <v>691</v>
      </c>
      <c r="Y693" s="49">
        <v>0.69062499999999993</v>
      </c>
    </row>
    <row r="694" spans="1:25" ht="15.75" customHeight="1" x14ac:dyDescent="0.3">
      <c r="A694" s="42" t="s">
        <v>7466</v>
      </c>
      <c r="B694" s="42" t="s">
        <v>7465</v>
      </c>
      <c r="C694" s="42" t="s">
        <v>48</v>
      </c>
      <c r="D694" s="46">
        <v>70</v>
      </c>
      <c r="E694" s="44" t="s">
        <v>7464</v>
      </c>
      <c r="F694" s="45">
        <f t="shared" ca="1" si="94"/>
        <v>47.632364963533732</v>
      </c>
      <c r="G694" s="45" t="str">
        <f t="shared" ca="1" si="95"/>
        <v>41-50</v>
      </c>
      <c r="H694" s="42" t="s">
        <v>1066</v>
      </c>
      <c r="I694" s="42" t="s">
        <v>50</v>
      </c>
      <c r="J694" s="42" t="s">
        <v>62</v>
      </c>
      <c r="K694" s="42" t="s">
        <v>44</v>
      </c>
      <c r="L694" s="42" t="s">
        <v>57</v>
      </c>
      <c r="M694" s="46">
        <v>18</v>
      </c>
      <c r="N694" s="42" t="s">
        <v>7463</v>
      </c>
      <c r="O694" s="46">
        <v>2077</v>
      </c>
      <c r="P694" s="42" t="s">
        <v>6402</v>
      </c>
      <c r="Q694" s="42" t="s">
        <v>6401</v>
      </c>
      <c r="R694" s="46">
        <v>9</v>
      </c>
      <c r="S694" s="47">
        <f t="shared" ca="1" si="88"/>
        <v>0.46</v>
      </c>
      <c r="T694" s="47">
        <f t="shared" ca="1" si="89"/>
        <v>0.46</v>
      </c>
      <c r="U694" s="47">
        <f t="shared" ca="1" si="90"/>
        <v>0.57500000000000007</v>
      </c>
      <c r="V694" s="47">
        <f t="shared" ca="1" si="91"/>
        <v>0.57500000000000007</v>
      </c>
      <c r="W694" s="47">
        <f>RANK(Y694,Y1:Y1001,0)</f>
        <v>691</v>
      </c>
      <c r="X694" s="48">
        <v>691</v>
      </c>
      <c r="Y694" s="49">
        <v>0.69062499999999993</v>
      </c>
    </row>
    <row r="695" spans="1:25" ht="15.75" customHeight="1" x14ac:dyDescent="0.3">
      <c r="A695" s="42" t="s">
        <v>7462</v>
      </c>
      <c r="B695" s="42" t="s">
        <v>7461</v>
      </c>
      <c r="C695" s="42" t="s">
        <v>48</v>
      </c>
      <c r="D695" s="46">
        <v>96</v>
      </c>
      <c r="E695" s="44" t="s">
        <v>7460</v>
      </c>
      <c r="F695" s="45">
        <f t="shared" ca="1" si="94"/>
        <v>66.854282771752906</v>
      </c>
      <c r="G695" s="45" t="str">
        <f t="shared" ca="1" si="95"/>
        <v>61-70</v>
      </c>
      <c r="H695" s="42" t="s">
        <v>314</v>
      </c>
      <c r="I695" s="42" t="s">
        <v>50</v>
      </c>
      <c r="J695" s="42" t="s">
        <v>43</v>
      </c>
      <c r="K695" s="42" t="s">
        <v>44</v>
      </c>
      <c r="L695" s="42" t="s">
        <v>57</v>
      </c>
      <c r="M695" s="46">
        <v>9</v>
      </c>
      <c r="N695" s="42" t="s">
        <v>7459</v>
      </c>
      <c r="O695" s="46">
        <v>4078</v>
      </c>
      <c r="P695" s="42" t="s">
        <v>6406</v>
      </c>
      <c r="Q695" s="42" t="s">
        <v>6401</v>
      </c>
      <c r="R695" s="46">
        <v>5</v>
      </c>
      <c r="S695" s="47">
        <f t="shared" ca="1" si="88"/>
        <v>0.93</v>
      </c>
      <c r="T695" s="47">
        <f t="shared" ca="1" si="89"/>
        <v>0.93</v>
      </c>
      <c r="U695" s="47">
        <f t="shared" ca="1" si="90"/>
        <v>1.1625000000000001</v>
      </c>
      <c r="V695" s="47">
        <f t="shared" ca="1" si="91"/>
        <v>0.98812500000000003</v>
      </c>
      <c r="W695" s="47">
        <f>RANK(Y695,Y1:Y1001,0)</f>
        <v>691</v>
      </c>
      <c r="X695" s="48">
        <v>691</v>
      </c>
      <c r="Y695" s="49">
        <v>0.69062499999999993</v>
      </c>
    </row>
    <row r="696" spans="1:25" ht="15.75" customHeight="1" x14ac:dyDescent="0.3">
      <c r="A696" s="42" t="s">
        <v>7458</v>
      </c>
      <c r="B696" s="42" t="s">
        <v>7457</v>
      </c>
      <c r="C696" s="42" t="s">
        <v>48</v>
      </c>
      <c r="D696" s="46">
        <v>68</v>
      </c>
      <c r="E696" s="50">
        <v>28405</v>
      </c>
      <c r="F696" s="45">
        <f t="shared" ca="1" si="94"/>
        <v>43.525515648465237</v>
      </c>
      <c r="G696" s="45" t="str">
        <f t="shared" ca="1" si="95"/>
        <v>41-50</v>
      </c>
      <c r="H696" s="42" t="s">
        <v>154</v>
      </c>
      <c r="I696" s="42" t="s">
        <v>54</v>
      </c>
      <c r="J696" s="42" t="s">
        <v>66</v>
      </c>
      <c r="K696" s="42" t="s">
        <v>44</v>
      </c>
      <c r="L696" s="42" t="s">
        <v>45</v>
      </c>
      <c r="M696" s="46">
        <v>17</v>
      </c>
      <c r="N696" s="42" t="s">
        <v>7456</v>
      </c>
      <c r="O696" s="46">
        <v>2323</v>
      </c>
      <c r="P696" s="42" t="s">
        <v>6402</v>
      </c>
      <c r="Q696" s="42" t="s">
        <v>6401</v>
      </c>
      <c r="R696" s="46">
        <v>4</v>
      </c>
      <c r="S696" s="47">
        <f t="shared" ca="1" si="88"/>
        <v>0.77</v>
      </c>
      <c r="T696" s="47">
        <f t="shared" ca="1" si="89"/>
        <v>0.96250000000000002</v>
      </c>
      <c r="U696" s="47">
        <f t="shared" ca="1" si="90"/>
        <v>0.96250000000000002</v>
      </c>
      <c r="V696" s="47">
        <f t="shared" ca="1" si="91"/>
        <v>0.96250000000000002</v>
      </c>
      <c r="W696" s="47">
        <f>RANK(Y696,Y1:Y1001,0)</f>
        <v>691</v>
      </c>
      <c r="X696" s="48">
        <v>691</v>
      </c>
      <c r="Y696" s="49">
        <v>0.69062499999999993</v>
      </c>
    </row>
    <row r="697" spans="1:25" ht="15.75" customHeight="1" x14ac:dyDescent="0.3">
      <c r="A697" s="42" t="s">
        <v>1460</v>
      </c>
      <c r="B697" s="42" t="s">
        <v>7455</v>
      </c>
      <c r="C697" s="42" t="s">
        <v>48</v>
      </c>
      <c r="D697" s="46">
        <v>91</v>
      </c>
      <c r="E697" s="44" t="s">
        <v>7454</v>
      </c>
      <c r="F697" s="45">
        <f t="shared" ca="1" si="94"/>
        <v>29.867981401889896</v>
      </c>
      <c r="G697" s="45" t="str">
        <f t="shared" ca="1" si="95"/>
        <v>21-30</v>
      </c>
      <c r="H697" s="42" t="s">
        <v>253</v>
      </c>
      <c r="I697" s="42" t="s">
        <v>65</v>
      </c>
      <c r="J697" s="42" t="s">
        <v>43</v>
      </c>
      <c r="K697" s="42" t="s">
        <v>44</v>
      </c>
      <c r="L697" s="42" t="s">
        <v>45</v>
      </c>
      <c r="M697" s="46">
        <v>13</v>
      </c>
      <c r="N697" s="42" t="s">
        <v>7453</v>
      </c>
      <c r="O697" s="46">
        <v>2166</v>
      </c>
      <c r="P697" s="42" t="s">
        <v>6402</v>
      </c>
      <c r="Q697" s="42" t="s">
        <v>6401</v>
      </c>
      <c r="R697" s="46">
        <v>9</v>
      </c>
      <c r="S697" s="47">
        <f t="shared" ca="1" si="88"/>
        <v>0.84</v>
      </c>
      <c r="T697" s="47">
        <f t="shared" ca="1" si="89"/>
        <v>1.05</v>
      </c>
      <c r="U697" s="47">
        <f t="shared" ca="1" si="90"/>
        <v>1.3125</v>
      </c>
      <c r="V697" s="47">
        <f t="shared" ca="1" si="91"/>
        <v>1.1156249999999999</v>
      </c>
      <c r="W697" s="47">
        <f>RANK(Y697,Y1:Y1001,0)</f>
        <v>691</v>
      </c>
      <c r="X697" s="48">
        <v>691</v>
      </c>
      <c r="Y697" s="49">
        <v>0.69062499999999993</v>
      </c>
    </row>
    <row r="698" spans="1:25" ht="15.75" customHeight="1" x14ac:dyDescent="0.3">
      <c r="A698" s="42" t="s">
        <v>7452</v>
      </c>
      <c r="B698" s="42" t="s">
        <v>7451</v>
      </c>
      <c r="C698" s="42" t="s">
        <v>40</v>
      </c>
      <c r="D698" s="46">
        <v>75</v>
      </c>
      <c r="E698" s="44" t="s">
        <v>7450</v>
      </c>
      <c r="F698" s="45">
        <f t="shared" ca="1" si="94"/>
        <v>70.462501949835101</v>
      </c>
      <c r="G698" s="45" t="str">
        <f t="shared" ca="1" si="95"/>
        <v>71-80</v>
      </c>
      <c r="H698" s="42" t="s">
        <v>53</v>
      </c>
      <c r="I698" s="42" t="s">
        <v>61</v>
      </c>
      <c r="J698" s="42" t="s">
        <v>66</v>
      </c>
      <c r="K698" s="42" t="s">
        <v>44</v>
      </c>
      <c r="L698" s="42" t="s">
        <v>57</v>
      </c>
      <c r="M698" s="46">
        <v>18</v>
      </c>
      <c r="N698" s="42" t="s">
        <v>7449</v>
      </c>
      <c r="O698" s="46">
        <v>4211</v>
      </c>
      <c r="P698" s="42" t="s">
        <v>6406</v>
      </c>
      <c r="Q698" s="42" t="s">
        <v>6401</v>
      </c>
      <c r="R698" s="46">
        <v>3</v>
      </c>
      <c r="S698" s="47">
        <f t="shared" ca="1" si="88"/>
        <v>0.83</v>
      </c>
      <c r="T698" s="47">
        <f t="shared" ca="1" si="89"/>
        <v>0.83</v>
      </c>
      <c r="U698" s="47">
        <f t="shared" ca="1" si="90"/>
        <v>0.83</v>
      </c>
      <c r="V698" s="47">
        <f t="shared" ca="1" si="91"/>
        <v>0.83</v>
      </c>
      <c r="W698" s="47">
        <f>RANK(Y698,Y1:Y1001,0)</f>
        <v>691</v>
      </c>
      <c r="X698" s="48">
        <v>691</v>
      </c>
      <c r="Y698" s="49">
        <v>0.69062499999999993</v>
      </c>
    </row>
    <row r="699" spans="1:25" ht="15.75" customHeight="1" x14ac:dyDescent="0.3">
      <c r="A699" s="42" t="s">
        <v>7448</v>
      </c>
      <c r="B699" s="42" t="s">
        <v>7447</v>
      </c>
      <c r="C699" s="42" t="s">
        <v>48</v>
      </c>
      <c r="D699" s="46">
        <v>31</v>
      </c>
      <c r="E699" s="44" t="s">
        <v>7446</v>
      </c>
      <c r="F699" s="45">
        <f t="shared" ref="F699:F730" ca="1" si="96">(NOW()-E699)/365</f>
        <v>63.363871812848799</v>
      </c>
      <c r="G699" s="45" t="str">
        <f t="shared" ref="G699:G730" ca="1" si="97">IF(F699&lt;=10,"0-10",IF(AND(F699&gt;10,F699&lt;=20),"11-20",IF(AND(F699&gt;20,F699&lt;=30),"21-30",IF(AND(F699&gt;30,F699&lt;=40),"31-40",IF(AND(F699&gt;40,F699&lt;=50),"41-50",IF(AND(F699&gt;50,F699&lt;=60),"51-60",IF(AND(F699&gt;60,F699&lt;=70),"61-70",IF(AND(F699&gt;70,F699&lt;=80),"71-80",IF(AND(F699&gt;80,F699&lt;=90),"81-90",IF(F699&gt;90,"91-100"))))))))))</f>
        <v>61-70</v>
      </c>
      <c r="H699" s="51"/>
      <c r="I699" s="42" t="s">
        <v>84</v>
      </c>
      <c r="J699" s="42" t="s">
        <v>43</v>
      </c>
      <c r="K699" s="42" t="s">
        <v>44</v>
      </c>
      <c r="L699" s="42" t="s">
        <v>57</v>
      </c>
      <c r="M699" s="46">
        <v>7</v>
      </c>
      <c r="N699" s="42" t="s">
        <v>7445</v>
      </c>
      <c r="O699" s="46">
        <v>2290</v>
      </c>
      <c r="P699" s="42" t="s">
        <v>6402</v>
      </c>
      <c r="Q699" s="42" t="s">
        <v>6401</v>
      </c>
      <c r="R699" s="46">
        <v>8</v>
      </c>
      <c r="S699" s="47">
        <f t="shared" ca="1" si="88"/>
        <v>0.56000000000000005</v>
      </c>
      <c r="T699" s="47">
        <f t="shared" ca="1" si="89"/>
        <v>0.56000000000000005</v>
      </c>
      <c r="U699" s="47">
        <f t="shared" ca="1" si="90"/>
        <v>0.56000000000000005</v>
      </c>
      <c r="V699" s="47">
        <f t="shared" ca="1" si="91"/>
        <v>0.47600000000000003</v>
      </c>
      <c r="W699" s="47">
        <f>RANK(Y699,Y1:Y1001,0)</f>
        <v>698</v>
      </c>
      <c r="X699" s="48">
        <v>698</v>
      </c>
      <c r="Y699" s="49">
        <v>0.69</v>
      </c>
    </row>
    <row r="700" spans="1:25" ht="15.75" customHeight="1" x14ac:dyDescent="0.3">
      <c r="A700" s="42" t="s">
        <v>6372</v>
      </c>
      <c r="B700" s="42" t="s">
        <v>6347</v>
      </c>
      <c r="C700" s="42" t="s">
        <v>40</v>
      </c>
      <c r="D700" s="46">
        <v>12</v>
      </c>
      <c r="E700" s="44" t="s">
        <v>7444</v>
      </c>
      <c r="F700" s="45">
        <f t="shared" ca="1" si="96"/>
        <v>59.462501949835101</v>
      </c>
      <c r="G700" s="45" t="str">
        <f t="shared" ca="1" si="97"/>
        <v>51-60</v>
      </c>
      <c r="H700" s="42" t="s">
        <v>344</v>
      </c>
      <c r="I700" s="42" t="s">
        <v>61</v>
      </c>
      <c r="J700" s="42" t="s">
        <v>66</v>
      </c>
      <c r="K700" s="42" t="s">
        <v>44</v>
      </c>
      <c r="L700" s="42" t="s">
        <v>57</v>
      </c>
      <c r="M700" s="46">
        <v>12</v>
      </c>
      <c r="N700" s="42" t="s">
        <v>7443</v>
      </c>
      <c r="O700" s="46">
        <v>2069</v>
      </c>
      <c r="P700" s="42" t="s">
        <v>6402</v>
      </c>
      <c r="Q700" s="42" t="s">
        <v>6401</v>
      </c>
      <c r="R700" s="46">
        <v>12</v>
      </c>
      <c r="S700" s="47">
        <f t="shared" ca="1" si="88"/>
        <v>0.94</v>
      </c>
      <c r="T700" s="47">
        <f t="shared" ca="1" si="89"/>
        <v>0.94</v>
      </c>
      <c r="U700" s="47">
        <f t="shared" ca="1" si="90"/>
        <v>1.1749999999999998</v>
      </c>
      <c r="V700" s="47">
        <f t="shared" ca="1" si="91"/>
        <v>1.1749999999999998</v>
      </c>
      <c r="W700" s="47">
        <f>RANK(Y700,Y1:Y1001,0)</f>
        <v>698</v>
      </c>
      <c r="X700" s="48">
        <v>698</v>
      </c>
      <c r="Y700" s="49">
        <v>0.69</v>
      </c>
    </row>
    <row r="701" spans="1:25" ht="15.75" customHeight="1" x14ac:dyDescent="0.3">
      <c r="A701" s="42" t="s">
        <v>7442</v>
      </c>
      <c r="B701" s="42" t="s">
        <v>7441</v>
      </c>
      <c r="C701" s="42" t="s">
        <v>40</v>
      </c>
      <c r="D701" s="46">
        <v>8</v>
      </c>
      <c r="E701" s="44" t="s">
        <v>7440</v>
      </c>
      <c r="F701" s="45">
        <f t="shared" ca="1" si="96"/>
        <v>46.791269073122777</v>
      </c>
      <c r="G701" s="45" t="str">
        <f t="shared" ca="1" si="97"/>
        <v>41-50</v>
      </c>
      <c r="H701" s="42" t="s">
        <v>571</v>
      </c>
      <c r="I701" s="42" t="s">
        <v>84</v>
      </c>
      <c r="J701" s="42" t="s">
        <v>66</v>
      </c>
      <c r="K701" s="42" t="s">
        <v>44</v>
      </c>
      <c r="L701" s="42" t="s">
        <v>57</v>
      </c>
      <c r="M701" s="46">
        <v>7</v>
      </c>
      <c r="N701" s="42" t="s">
        <v>7439</v>
      </c>
      <c r="O701" s="46">
        <v>4209</v>
      </c>
      <c r="P701" s="42" t="s">
        <v>6406</v>
      </c>
      <c r="Q701" s="42" t="s">
        <v>6401</v>
      </c>
      <c r="R701" s="46">
        <v>3</v>
      </c>
      <c r="S701" s="47">
        <f t="shared" ca="1" si="88"/>
        <v>0.51</v>
      </c>
      <c r="T701" s="47">
        <f t="shared" ca="1" si="89"/>
        <v>0.51</v>
      </c>
      <c r="U701" s="47">
        <f t="shared" ca="1" si="90"/>
        <v>0.51</v>
      </c>
      <c r="V701" s="47">
        <f t="shared" ca="1" si="91"/>
        <v>0.51</v>
      </c>
      <c r="W701" s="47">
        <f>RANK(Y701,Y1:Y1001,0)</f>
        <v>700</v>
      </c>
      <c r="X701" s="48">
        <v>700</v>
      </c>
      <c r="Y701" s="49">
        <v>0.6875</v>
      </c>
    </row>
    <row r="702" spans="1:25" ht="15.75" customHeight="1" x14ac:dyDescent="0.3">
      <c r="A702" s="42" t="s">
        <v>7438</v>
      </c>
      <c r="B702" s="42" t="s">
        <v>7437</v>
      </c>
      <c r="C702" s="42" t="s">
        <v>40</v>
      </c>
      <c r="D702" s="46">
        <v>44</v>
      </c>
      <c r="E702" s="44" t="s">
        <v>7436</v>
      </c>
      <c r="F702" s="45">
        <f t="shared" ca="1" si="96"/>
        <v>40.210447155314554</v>
      </c>
      <c r="G702" s="45" t="str">
        <f t="shared" ca="1" si="97"/>
        <v>41-50</v>
      </c>
      <c r="H702" s="42" t="s">
        <v>282</v>
      </c>
      <c r="I702" s="42" t="s">
        <v>42</v>
      </c>
      <c r="J702" s="42" t="s">
        <v>66</v>
      </c>
      <c r="K702" s="42" t="s">
        <v>44</v>
      </c>
      <c r="L702" s="42" t="s">
        <v>45</v>
      </c>
      <c r="M702" s="46">
        <v>7</v>
      </c>
      <c r="N702" s="42" t="s">
        <v>7435</v>
      </c>
      <c r="O702" s="46">
        <v>2560</v>
      </c>
      <c r="P702" s="42" t="s">
        <v>6402</v>
      </c>
      <c r="Q702" s="42" t="s">
        <v>6401</v>
      </c>
      <c r="R702" s="46">
        <v>8</v>
      </c>
      <c r="S702" s="47">
        <f t="shared" ca="1" si="88"/>
        <v>0.59</v>
      </c>
      <c r="T702" s="47">
        <f t="shared" ca="1" si="89"/>
        <v>0.73749999999999993</v>
      </c>
      <c r="U702" s="47">
        <f t="shared" ca="1" si="90"/>
        <v>0.73749999999999993</v>
      </c>
      <c r="V702" s="47">
        <f t="shared" ca="1" si="91"/>
        <v>0.73749999999999993</v>
      </c>
      <c r="W702" s="47">
        <f>RANK(Y702,Y1:Y1001,0)</f>
        <v>700</v>
      </c>
      <c r="X702" s="48">
        <v>700</v>
      </c>
      <c r="Y702" s="49">
        <v>0.6875</v>
      </c>
    </row>
    <row r="703" spans="1:25" ht="15.75" customHeight="1" x14ac:dyDescent="0.3">
      <c r="A703" s="42" t="s">
        <v>3659</v>
      </c>
      <c r="B703" s="42" t="s">
        <v>7434</v>
      </c>
      <c r="C703" s="42" t="s">
        <v>40</v>
      </c>
      <c r="D703" s="46">
        <v>39</v>
      </c>
      <c r="E703" s="50">
        <v>27388</v>
      </c>
      <c r="F703" s="45">
        <f t="shared" ca="1" si="96"/>
        <v>46.311817018328256</v>
      </c>
      <c r="G703" s="45" t="str">
        <f t="shared" ca="1" si="97"/>
        <v>41-50</v>
      </c>
      <c r="H703" s="42" t="s">
        <v>212</v>
      </c>
      <c r="I703" s="42" t="s">
        <v>138</v>
      </c>
      <c r="J703" s="42" t="s">
        <v>66</v>
      </c>
      <c r="K703" s="42" t="s">
        <v>44</v>
      </c>
      <c r="L703" s="42" t="s">
        <v>57</v>
      </c>
      <c r="M703" s="46">
        <v>13</v>
      </c>
      <c r="N703" s="42" t="s">
        <v>7433</v>
      </c>
      <c r="O703" s="46">
        <v>2110</v>
      </c>
      <c r="P703" s="42" t="s">
        <v>6402</v>
      </c>
      <c r="Q703" s="42" t="s">
        <v>6401</v>
      </c>
      <c r="R703" s="46">
        <v>11</v>
      </c>
      <c r="S703" s="47">
        <f t="shared" ca="1" si="88"/>
        <v>0.42</v>
      </c>
      <c r="T703" s="47">
        <f t="shared" ca="1" si="89"/>
        <v>0.42</v>
      </c>
      <c r="U703" s="47">
        <f t="shared" ca="1" si="90"/>
        <v>0.52500000000000002</v>
      </c>
      <c r="V703" s="47">
        <f t="shared" ca="1" si="91"/>
        <v>0.52500000000000002</v>
      </c>
      <c r="W703" s="47">
        <f>RANK(Y703,Y1:Y1001,0)</f>
        <v>700</v>
      </c>
      <c r="X703" s="48">
        <v>700</v>
      </c>
      <c r="Y703" s="49">
        <v>0.6875</v>
      </c>
    </row>
    <row r="704" spans="1:25" ht="15.75" customHeight="1" x14ac:dyDescent="0.3">
      <c r="A704" s="42" t="s">
        <v>6421</v>
      </c>
      <c r="B704" s="42" t="s">
        <v>7432</v>
      </c>
      <c r="C704" s="42" t="s">
        <v>48</v>
      </c>
      <c r="D704" s="46">
        <v>97</v>
      </c>
      <c r="E704" s="44" t="s">
        <v>7431</v>
      </c>
      <c r="F704" s="45">
        <f t="shared" ca="1" si="96"/>
        <v>55.624145785451539</v>
      </c>
      <c r="G704" s="45" t="str">
        <f t="shared" ca="1" si="97"/>
        <v>51-60</v>
      </c>
      <c r="H704" s="42" t="s">
        <v>390</v>
      </c>
      <c r="I704" s="42" t="s">
        <v>84</v>
      </c>
      <c r="J704" s="42" t="s">
        <v>43</v>
      </c>
      <c r="K704" s="42" t="s">
        <v>44</v>
      </c>
      <c r="L704" s="42" t="s">
        <v>57</v>
      </c>
      <c r="M704" s="46">
        <v>6</v>
      </c>
      <c r="N704" s="42" t="s">
        <v>7430</v>
      </c>
      <c r="O704" s="46">
        <v>2759</v>
      </c>
      <c r="P704" s="42" t="s">
        <v>6402</v>
      </c>
      <c r="Q704" s="42" t="s">
        <v>6401</v>
      </c>
      <c r="R704" s="46">
        <v>8</v>
      </c>
      <c r="S704" s="47">
        <f t="shared" ca="1" si="88"/>
        <v>1.06</v>
      </c>
      <c r="T704" s="47">
        <f t="shared" ca="1" si="89"/>
        <v>1.06</v>
      </c>
      <c r="U704" s="47">
        <f t="shared" ca="1" si="90"/>
        <v>1.3250000000000002</v>
      </c>
      <c r="V704" s="47">
        <f t="shared" ca="1" si="91"/>
        <v>1.1262500000000002</v>
      </c>
      <c r="W704" s="47">
        <f>RANK(Y704,Y1:Y1001,0)</f>
        <v>700</v>
      </c>
      <c r="X704" s="48">
        <v>700</v>
      </c>
      <c r="Y704" s="49">
        <v>0.6875</v>
      </c>
    </row>
    <row r="705" spans="1:25" ht="15.75" customHeight="1" x14ac:dyDescent="0.3">
      <c r="A705" s="42" t="s">
        <v>7429</v>
      </c>
      <c r="B705" s="42" t="s">
        <v>7428</v>
      </c>
      <c r="C705" s="42" t="s">
        <v>40</v>
      </c>
      <c r="D705" s="46">
        <v>44</v>
      </c>
      <c r="E705" s="44" t="s">
        <v>7427</v>
      </c>
      <c r="F705" s="45">
        <f t="shared" ca="1" si="96"/>
        <v>47.969351264903594</v>
      </c>
      <c r="G705" s="45" t="str">
        <f t="shared" ca="1" si="97"/>
        <v>41-50</v>
      </c>
      <c r="H705" s="51"/>
      <c r="I705" s="42" t="s">
        <v>50</v>
      </c>
      <c r="J705" s="42" t="s">
        <v>43</v>
      </c>
      <c r="K705" s="42" t="s">
        <v>44</v>
      </c>
      <c r="L705" s="42" t="s">
        <v>57</v>
      </c>
      <c r="M705" s="46">
        <v>13</v>
      </c>
      <c r="N705" s="42" t="s">
        <v>7426</v>
      </c>
      <c r="O705" s="46">
        <v>4102</v>
      </c>
      <c r="P705" s="42" t="s">
        <v>6406</v>
      </c>
      <c r="Q705" s="42" t="s">
        <v>6401</v>
      </c>
      <c r="R705" s="46">
        <v>9</v>
      </c>
      <c r="S705" s="47">
        <f t="shared" ca="1" si="88"/>
        <v>0.48</v>
      </c>
      <c r="T705" s="47">
        <f t="shared" ca="1" si="89"/>
        <v>0.48</v>
      </c>
      <c r="U705" s="47">
        <f t="shared" ca="1" si="90"/>
        <v>0.6</v>
      </c>
      <c r="V705" s="47">
        <f t="shared" ca="1" si="91"/>
        <v>0.51</v>
      </c>
      <c r="W705" s="47">
        <f>RANK(Y705,Y1:Y1001,0)</f>
        <v>700</v>
      </c>
      <c r="X705" s="48">
        <v>700</v>
      </c>
      <c r="Y705" s="49">
        <v>0.6875</v>
      </c>
    </row>
    <row r="706" spans="1:25" ht="15.75" customHeight="1" x14ac:dyDescent="0.3">
      <c r="A706" s="42" t="s">
        <v>1265</v>
      </c>
      <c r="B706" s="42" t="s">
        <v>7425</v>
      </c>
      <c r="C706" s="42" t="s">
        <v>40</v>
      </c>
      <c r="D706" s="46">
        <v>37</v>
      </c>
      <c r="E706" s="44" t="s">
        <v>7424</v>
      </c>
      <c r="F706" s="45">
        <f t="shared" ca="1" si="96"/>
        <v>67.709077292300861</v>
      </c>
      <c r="G706" s="45" t="str">
        <f t="shared" ca="1" si="97"/>
        <v>61-70</v>
      </c>
      <c r="H706" s="42" t="s">
        <v>683</v>
      </c>
      <c r="I706" s="42" t="s">
        <v>42</v>
      </c>
      <c r="J706" s="42" t="s">
        <v>62</v>
      </c>
      <c r="K706" s="42" t="s">
        <v>44</v>
      </c>
      <c r="L706" s="42" t="s">
        <v>45</v>
      </c>
      <c r="M706" s="46">
        <v>19</v>
      </c>
      <c r="N706" s="42" t="s">
        <v>7423</v>
      </c>
      <c r="O706" s="46">
        <v>3759</v>
      </c>
      <c r="P706" s="42" t="s">
        <v>6422</v>
      </c>
      <c r="Q706" s="42" t="s">
        <v>6401</v>
      </c>
      <c r="R706" s="46">
        <v>7</v>
      </c>
      <c r="S706" s="47">
        <f t="shared" ref="S706:S769" ca="1" si="98">RANDBETWEEN(40,110)/100</f>
        <v>0.64</v>
      </c>
      <c r="T706" s="47">
        <f t="shared" ref="T706:T769" ca="1" si="99">S706*(IF(L706="Yes",1.25,1))</f>
        <v>0.8</v>
      </c>
      <c r="U706" s="47">
        <f t="shared" ref="U706:U769" ca="1" si="100">T706*(IF(OR(VALUE(R706)&gt;8,VALUE(D706)&gt;80),1.25,1))</f>
        <v>0.8</v>
      </c>
      <c r="V706" s="47">
        <f t="shared" ref="V706:V769" ca="1" si="101">U706*(IF(J706="Mass Customer",0.85,1))</f>
        <v>0.8</v>
      </c>
      <c r="W706" s="47">
        <f>RANK(Y706,Y1:Y1001,0)</f>
        <v>700</v>
      </c>
      <c r="X706" s="48">
        <v>700</v>
      </c>
      <c r="Y706" s="49">
        <v>0.6875</v>
      </c>
    </row>
    <row r="707" spans="1:25" ht="15.75" customHeight="1" x14ac:dyDescent="0.3">
      <c r="A707" s="42" t="s">
        <v>5163</v>
      </c>
      <c r="B707" s="42" t="s">
        <v>7422</v>
      </c>
      <c r="C707" s="42" t="s">
        <v>40</v>
      </c>
      <c r="D707" s="46">
        <v>99</v>
      </c>
      <c r="E707" s="44" t="s">
        <v>7421</v>
      </c>
      <c r="F707" s="45">
        <f t="shared" ca="1" si="96"/>
        <v>69.755652634766605</v>
      </c>
      <c r="G707" s="45" t="str">
        <f t="shared" ca="1" si="97"/>
        <v>61-70</v>
      </c>
      <c r="H707" s="42" t="s">
        <v>438</v>
      </c>
      <c r="I707" s="42" t="s">
        <v>50</v>
      </c>
      <c r="J707" s="42" t="s">
        <v>66</v>
      </c>
      <c r="K707" s="42" t="s">
        <v>44</v>
      </c>
      <c r="L707" s="42" t="s">
        <v>57</v>
      </c>
      <c r="M707" s="46">
        <v>16</v>
      </c>
      <c r="N707" s="42" t="s">
        <v>7420</v>
      </c>
      <c r="O707" s="46">
        <v>2230</v>
      </c>
      <c r="P707" s="42" t="s">
        <v>6402</v>
      </c>
      <c r="Q707" s="42" t="s">
        <v>6401</v>
      </c>
      <c r="R707" s="46">
        <v>11</v>
      </c>
      <c r="S707" s="47">
        <f t="shared" ca="1" si="98"/>
        <v>0.68</v>
      </c>
      <c r="T707" s="47">
        <f t="shared" ca="1" si="99"/>
        <v>0.68</v>
      </c>
      <c r="U707" s="47">
        <f t="shared" ca="1" si="100"/>
        <v>0.85000000000000009</v>
      </c>
      <c r="V707" s="47">
        <f t="shared" ca="1" si="101"/>
        <v>0.85000000000000009</v>
      </c>
      <c r="W707" s="47">
        <f>RANK(Y707,Y1:Y1001,0)</f>
        <v>700</v>
      </c>
      <c r="X707" s="48">
        <v>700</v>
      </c>
      <c r="Y707" s="49">
        <v>0.6875</v>
      </c>
    </row>
    <row r="708" spans="1:25" ht="15.75" customHeight="1" x14ac:dyDescent="0.3">
      <c r="A708" s="42" t="s">
        <v>4231</v>
      </c>
      <c r="B708" s="42" t="s">
        <v>7419</v>
      </c>
      <c r="C708" s="42" t="s">
        <v>48</v>
      </c>
      <c r="D708" s="46">
        <v>27</v>
      </c>
      <c r="E708" s="44" t="s">
        <v>7418</v>
      </c>
      <c r="F708" s="45">
        <f t="shared" ca="1" si="96"/>
        <v>45.41318688134195</v>
      </c>
      <c r="G708" s="45" t="str">
        <f t="shared" ca="1" si="97"/>
        <v>41-50</v>
      </c>
      <c r="H708" s="42" t="s">
        <v>577</v>
      </c>
      <c r="I708" s="42" t="s">
        <v>50</v>
      </c>
      <c r="J708" s="42" t="s">
        <v>43</v>
      </c>
      <c r="K708" s="42" t="s">
        <v>44</v>
      </c>
      <c r="L708" s="42" t="s">
        <v>57</v>
      </c>
      <c r="M708" s="46">
        <v>11</v>
      </c>
      <c r="N708" s="42" t="s">
        <v>7417</v>
      </c>
      <c r="O708" s="46">
        <v>3158</v>
      </c>
      <c r="P708" s="42" t="s">
        <v>6422</v>
      </c>
      <c r="Q708" s="42" t="s">
        <v>6401</v>
      </c>
      <c r="R708" s="46">
        <v>8</v>
      </c>
      <c r="S708" s="47">
        <f t="shared" ca="1" si="98"/>
        <v>0.53</v>
      </c>
      <c r="T708" s="47">
        <f t="shared" ca="1" si="99"/>
        <v>0.53</v>
      </c>
      <c r="U708" s="47">
        <f t="shared" ca="1" si="100"/>
        <v>0.53</v>
      </c>
      <c r="V708" s="47">
        <f t="shared" ca="1" si="101"/>
        <v>0.45050000000000001</v>
      </c>
      <c r="W708" s="47">
        <f>RANK(Y708,Y1:Y1001,0)</f>
        <v>700</v>
      </c>
      <c r="X708" s="48">
        <v>700</v>
      </c>
      <c r="Y708" s="49">
        <v>0.6875</v>
      </c>
    </row>
    <row r="709" spans="1:25" ht="15.75" customHeight="1" x14ac:dyDescent="0.3">
      <c r="A709" s="42" t="s">
        <v>7416</v>
      </c>
      <c r="B709" s="42" t="s">
        <v>7415</v>
      </c>
      <c r="C709" s="42" t="s">
        <v>48</v>
      </c>
      <c r="D709" s="46">
        <v>18</v>
      </c>
      <c r="E709" s="44" t="s">
        <v>7414</v>
      </c>
      <c r="F709" s="45">
        <f t="shared" ca="1" si="96"/>
        <v>74.67346085394469</v>
      </c>
      <c r="G709" s="45" t="str">
        <f t="shared" ca="1" si="97"/>
        <v>71-80</v>
      </c>
      <c r="H709" s="42" t="s">
        <v>599</v>
      </c>
      <c r="I709" s="42" t="s">
        <v>42</v>
      </c>
      <c r="J709" s="42" t="s">
        <v>43</v>
      </c>
      <c r="K709" s="42" t="s">
        <v>44</v>
      </c>
      <c r="L709" s="42" t="s">
        <v>45</v>
      </c>
      <c r="M709" s="46">
        <v>8</v>
      </c>
      <c r="N709" s="42" t="s">
        <v>7413</v>
      </c>
      <c r="O709" s="46">
        <v>2541</v>
      </c>
      <c r="P709" s="42" t="s">
        <v>6402</v>
      </c>
      <c r="Q709" s="42" t="s">
        <v>6401</v>
      </c>
      <c r="R709" s="46">
        <v>5</v>
      </c>
      <c r="S709" s="47">
        <f t="shared" ca="1" si="98"/>
        <v>0.89</v>
      </c>
      <c r="T709" s="47">
        <f t="shared" ca="1" si="99"/>
        <v>1.1125</v>
      </c>
      <c r="U709" s="47">
        <f t="shared" ca="1" si="100"/>
        <v>1.1125</v>
      </c>
      <c r="V709" s="47">
        <f t="shared" ca="1" si="101"/>
        <v>0.94562500000000005</v>
      </c>
      <c r="W709" s="47">
        <f>RANK(Y709,Y1:Y1001,0)</f>
        <v>708</v>
      </c>
      <c r="X709" s="48">
        <v>708</v>
      </c>
      <c r="Y709" s="49">
        <v>0.68</v>
      </c>
    </row>
    <row r="710" spans="1:25" ht="15.75" customHeight="1" x14ac:dyDescent="0.3">
      <c r="A710" s="42" t="s">
        <v>7412</v>
      </c>
      <c r="B710" s="42" t="s">
        <v>7411</v>
      </c>
      <c r="C710" s="42" t="s">
        <v>40</v>
      </c>
      <c r="D710" s="46">
        <v>64</v>
      </c>
      <c r="E710" s="44" t="s">
        <v>7410</v>
      </c>
      <c r="F710" s="45">
        <f t="shared" ca="1" si="96"/>
        <v>21.396748525177568</v>
      </c>
      <c r="G710" s="45" t="str">
        <f t="shared" ca="1" si="97"/>
        <v>21-30</v>
      </c>
      <c r="H710" s="42" t="s">
        <v>852</v>
      </c>
      <c r="I710" s="42" t="s">
        <v>50</v>
      </c>
      <c r="J710" s="42" t="s">
        <v>43</v>
      </c>
      <c r="K710" s="42" t="s">
        <v>44</v>
      </c>
      <c r="L710" s="42" t="s">
        <v>57</v>
      </c>
      <c r="M710" s="46">
        <v>2</v>
      </c>
      <c r="N710" s="42" t="s">
        <v>7409</v>
      </c>
      <c r="O710" s="46">
        <v>2141</v>
      </c>
      <c r="P710" s="42" t="s">
        <v>6402</v>
      </c>
      <c r="Q710" s="42" t="s">
        <v>6401</v>
      </c>
      <c r="R710" s="46">
        <v>7</v>
      </c>
      <c r="S710" s="47">
        <f t="shared" ca="1" si="98"/>
        <v>0.57999999999999996</v>
      </c>
      <c r="T710" s="47">
        <f t="shared" ca="1" si="99"/>
        <v>0.57999999999999996</v>
      </c>
      <c r="U710" s="47">
        <f t="shared" ca="1" si="100"/>
        <v>0.57999999999999996</v>
      </c>
      <c r="V710" s="47">
        <f t="shared" ca="1" si="101"/>
        <v>0.49299999999999994</v>
      </c>
      <c r="W710" s="47">
        <f>RANK(Y710,Y1:Y1001,0)</f>
        <v>708</v>
      </c>
      <c r="X710" s="48">
        <v>708</v>
      </c>
      <c r="Y710" s="49">
        <v>0.68</v>
      </c>
    </row>
    <row r="711" spans="1:25" ht="15.75" customHeight="1" x14ac:dyDescent="0.3">
      <c r="A711" s="42" t="s">
        <v>1800</v>
      </c>
      <c r="B711" s="42" t="s">
        <v>7408</v>
      </c>
      <c r="C711" s="42" t="s">
        <v>48</v>
      </c>
      <c r="D711" s="46">
        <v>57</v>
      </c>
      <c r="E711" s="44" t="s">
        <v>7407</v>
      </c>
      <c r="F711" s="45">
        <f t="shared" ca="1" si="96"/>
        <v>48.618666333396746</v>
      </c>
      <c r="G711" s="45" t="str">
        <f t="shared" ca="1" si="97"/>
        <v>41-50</v>
      </c>
      <c r="H711" s="42" t="s">
        <v>683</v>
      </c>
      <c r="I711" s="42" t="s">
        <v>42</v>
      </c>
      <c r="J711" s="42" t="s">
        <v>62</v>
      </c>
      <c r="K711" s="42" t="s">
        <v>44</v>
      </c>
      <c r="L711" s="42" t="s">
        <v>45</v>
      </c>
      <c r="M711" s="46">
        <v>14</v>
      </c>
      <c r="N711" s="42" t="s">
        <v>7406</v>
      </c>
      <c r="O711" s="46">
        <v>2747</v>
      </c>
      <c r="P711" s="42" t="s">
        <v>6402</v>
      </c>
      <c r="Q711" s="42" t="s">
        <v>6401</v>
      </c>
      <c r="R711" s="46">
        <v>8</v>
      </c>
      <c r="S711" s="47">
        <f t="shared" ca="1" si="98"/>
        <v>0.7</v>
      </c>
      <c r="T711" s="47">
        <f t="shared" ca="1" si="99"/>
        <v>0.875</v>
      </c>
      <c r="U711" s="47">
        <f t="shared" ca="1" si="100"/>
        <v>0.875</v>
      </c>
      <c r="V711" s="47">
        <f t="shared" ca="1" si="101"/>
        <v>0.875</v>
      </c>
      <c r="W711" s="47">
        <f>RANK(Y711,Y1:Y1001,0)</f>
        <v>708</v>
      </c>
      <c r="X711" s="48">
        <v>708</v>
      </c>
      <c r="Y711" s="49">
        <v>0.68</v>
      </c>
    </row>
    <row r="712" spans="1:25" ht="15.75" customHeight="1" x14ac:dyDescent="0.3">
      <c r="A712" s="42" t="s">
        <v>7405</v>
      </c>
      <c r="B712" s="42" t="s">
        <v>7404</v>
      </c>
      <c r="C712" s="42" t="s">
        <v>40</v>
      </c>
      <c r="D712" s="46">
        <v>85</v>
      </c>
      <c r="E712" s="44" t="s">
        <v>7403</v>
      </c>
      <c r="F712" s="45">
        <f t="shared" ca="1" si="96"/>
        <v>37.347433456684421</v>
      </c>
      <c r="G712" s="45" t="str">
        <f t="shared" ca="1" si="97"/>
        <v>31-40</v>
      </c>
      <c r="H712" s="42" t="s">
        <v>154</v>
      </c>
      <c r="I712" s="42" t="s">
        <v>50</v>
      </c>
      <c r="J712" s="42" t="s">
        <v>43</v>
      </c>
      <c r="K712" s="42" t="s">
        <v>44</v>
      </c>
      <c r="L712" s="42" t="s">
        <v>45</v>
      </c>
      <c r="M712" s="46">
        <v>9</v>
      </c>
      <c r="N712" s="42" t="s">
        <v>7402</v>
      </c>
      <c r="O712" s="46">
        <v>3028</v>
      </c>
      <c r="P712" s="42" t="s">
        <v>6422</v>
      </c>
      <c r="Q712" s="42" t="s">
        <v>6401</v>
      </c>
      <c r="R712" s="46">
        <v>8</v>
      </c>
      <c r="S712" s="47">
        <f t="shared" ca="1" si="98"/>
        <v>0.54</v>
      </c>
      <c r="T712" s="47">
        <f t="shared" ca="1" si="99"/>
        <v>0.67500000000000004</v>
      </c>
      <c r="U712" s="47">
        <f t="shared" ca="1" si="100"/>
        <v>0.84375</v>
      </c>
      <c r="V712" s="47">
        <f t="shared" ca="1" si="101"/>
        <v>0.71718749999999998</v>
      </c>
      <c r="W712" s="47">
        <f>RANK(Y712,Y1:Y1001,0)</f>
        <v>708</v>
      </c>
      <c r="X712" s="48">
        <v>708</v>
      </c>
      <c r="Y712" s="49">
        <v>0.68</v>
      </c>
    </row>
    <row r="713" spans="1:25" ht="15.75" customHeight="1" x14ac:dyDescent="0.3">
      <c r="A713" s="42" t="s">
        <v>7401</v>
      </c>
      <c r="B713" s="42" t="s">
        <v>7400</v>
      </c>
      <c r="C713" s="42" t="s">
        <v>48</v>
      </c>
      <c r="D713" s="46">
        <v>14</v>
      </c>
      <c r="E713" s="44" t="s">
        <v>7399</v>
      </c>
      <c r="F713" s="45">
        <f t="shared" ca="1" si="96"/>
        <v>37.91181701832825</v>
      </c>
      <c r="G713" s="45" t="str">
        <f t="shared" ca="1" si="97"/>
        <v>31-40</v>
      </c>
      <c r="H713" s="42" t="s">
        <v>206</v>
      </c>
      <c r="I713" s="42" t="s">
        <v>50</v>
      </c>
      <c r="J713" s="42" t="s">
        <v>43</v>
      </c>
      <c r="K713" s="42" t="s">
        <v>44</v>
      </c>
      <c r="L713" s="42" t="s">
        <v>45</v>
      </c>
      <c r="M713" s="46">
        <v>6</v>
      </c>
      <c r="N713" s="42" t="s">
        <v>7398</v>
      </c>
      <c r="O713" s="46">
        <v>4055</v>
      </c>
      <c r="P713" s="42" t="s">
        <v>6406</v>
      </c>
      <c r="Q713" s="42" t="s">
        <v>6401</v>
      </c>
      <c r="R713" s="46">
        <v>9</v>
      </c>
      <c r="S713" s="47">
        <f t="shared" ca="1" si="98"/>
        <v>0.45</v>
      </c>
      <c r="T713" s="47">
        <f t="shared" ca="1" si="99"/>
        <v>0.5625</v>
      </c>
      <c r="U713" s="47">
        <f t="shared" ca="1" si="100"/>
        <v>0.703125</v>
      </c>
      <c r="V713" s="47">
        <f t="shared" ca="1" si="101"/>
        <v>0.59765625</v>
      </c>
      <c r="W713" s="47">
        <f>RANK(Y713,Y1:Y1001,0)</f>
        <v>708</v>
      </c>
      <c r="X713" s="48">
        <v>708</v>
      </c>
      <c r="Y713" s="49">
        <v>0.68</v>
      </c>
    </row>
    <row r="714" spans="1:25" ht="15.75" customHeight="1" x14ac:dyDescent="0.3">
      <c r="A714" s="42" t="s">
        <v>1487</v>
      </c>
      <c r="B714" s="42" t="s">
        <v>7397</v>
      </c>
      <c r="C714" s="42" t="s">
        <v>48</v>
      </c>
      <c r="D714" s="46">
        <v>28</v>
      </c>
      <c r="E714" s="44" t="s">
        <v>7396</v>
      </c>
      <c r="F714" s="45">
        <f t="shared" ca="1" si="96"/>
        <v>49.520036196410445</v>
      </c>
      <c r="G714" s="45" t="str">
        <f t="shared" ca="1" si="97"/>
        <v>41-50</v>
      </c>
      <c r="H714" s="42" t="s">
        <v>472</v>
      </c>
      <c r="I714" s="42" t="s">
        <v>61</v>
      </c>
      <c r="J714" s="42" t="s">
        <v>62</v>
      </c>
      <c r="K714" s="42" t="s">
        <v>44</v>
      </c>
      <c r="L714" s="42" t="s">
        <v>45</v>
      </c>
      <c r="M714" s="46">
        <v>18</v>
      </c>
      <c r="N714" s="42" t="s">
        <v>7395</v>
      </c>
      <c r="O714" s="46">
        <v>4650</v>
      </c>
      <c r="P714" s="42" t="s">
        <v>6406</v>
      </c>
      <c r="Q714" s="42" t="s">
        <v>6401</v>
      </c>
      <c r="R714" s="46">
        <v>2</v>
      </c>
      <c r="S714" s="47">
        <f t="shared" ca="1" si="98"/>
        <v>0.87</v>
      </c>
      <c r="T714" s="47">
        <f t="shared" ca="1" si="99"/>
        <v>1.0874999999999999</v>
      </c>
      <c r="U714" s="47">
        <f t="shared" ca="1" si="100"/>
        <v>1.0874999999999999</v>
      </c>
      <c r="V714" s="47">
        <f t="shared" ca="1" si="101"/>
        <v>1.0874999999999999</v>
      </c>
      <c r="W714" s="47">
        <f>RANK(Y714,Y1:Y1001,0)</f>
        <v>708</v>
      </c>
      <c r="X714" s="48">
        <v>708</v>
      </c>
      <c r="Y714" s="49">
        <v>0.68</v>
      </c>
    </row>
    <row r="715" spans="1:25" ht="15.75" customHeight="1" x14ac:dyDescent="0.3">
      <c r="A715" s="42" t="s">
        <v>7394</v>
      </c>
      <c r="B715" s="42" t="s">
        <v>7393</v>
      </c>
      <c r="C715" s="42" t="s">
        <v>40</v>
      </c>
      <c r="D715" s="46">
        <v>47</v>
      </c>
      <c r="E715" s="44" t="s">
        <v>7392</v>
      </c>
      <c r="F715" s="45">
        <f t="shared" ca="1" si="96"/>
        <v>45.774830716958391</v>
      </c>
      <c r="G715" s="45" t="str">
        <f t="shared" ca="1" si="97"/>
        <v>41-50</v>
      </c>
      <c r="H715" s="42" t="s">
        <v>642</v>
      </c>
      <c r="I715" s="42" t="s">
        <v>65</v>
      </c>
      <c r="J715" s="42" t="s">
        <v>43</v>
      </c>
      <c r="K715" s="42" t="s">
        <v>44</v>
      </c>
      <c r="L715" s="42" t="s">
        <v>57</v>
      </c>
      <c r="M715" s="46">
        <v>17</v>
      </c>
      <c r="N715" s="42" t="s">
        <v>7391</v>
      </c>
      <c r="O715" s="46">
        <v>4304</v>
      </c>
      <c r="P715" s="42" t="s">
        <v>6406</v>
      </c>
      <c r="Q715" s="42" t="s">
        <v>6401</v>
      </c>
      <c r="R715" s="46">
        <v>3</v>
      </c>
      <c r="S715" s="47">
        <f t="shared" ca="1" si="98"/>
        <v>1.0900000000000001</v>
      </c>
      <c r="T715" s="47">
        <f t="shared" ca="1" si="99"/>
        <v>1.0900000000000001</v>
      </c>
      <c r="U715" s="47">
        <f t="shared" ca="1" si="100"/>
        <v>1.0900000000000001</v>
      </c>
      <c r="V715" s="47">
        <f t="shared" ca="1" si="101"/>
        <v>0.92649999999999999</v>
      </c>
      <c r="W715" s="47">
        <f>RANK(Y715,Y1:Y1001,0)</f>
        <v>708</v>
      </c>
      <c r="X715" s="48">
        <v>708</v>
      </c>
      <c r="Y715" s="49">
        <v>0.68</v>
      </c>
    </row>
    <row r="716" spans="1:25" ht="15.75" customHeight="1" x14ac:dyDescent="0.3">
      <c r="A716" s="42" t="s">
        <v>7390</v>
      </c>
      <c r="B716" s="42" t="s">
        <v>7389</v>
      </c>
      <c r="C716" s="42" t="s">
        <v>40</v>
      </c>
      <c r="D716" s="46">
        <v>74</v>
      </c>
      <c r="E716" s="44" t="s">
        <v>7388</v>
      </c>
      <c r="F716" s="45">
        <f t="shared" ca="1" si="96"/>
        <v>70.53099510052003</v>
      </c>
      <c r="G716" s="45" t="str">
        <f t="shared" ca="1" si="97"/>
        <v>71-80</v>
      </c>
      <c r="H716" s="42" t="s">
        <v>642</v>
      </c>
      <c r="I716" s="42" t="s">
        <v>50</v>
      </c>
      <c r="J716" s="42" t="s">
        <v>66</v>
      </c>
      <c r="K716" s="42" t="s">
        <v>44</v>
      </c>
      <c r="L716" s="42" t="s">
        <v>57</v>
      </c>
      <c r="M716" s="46">
        <v>12</v>
      </c>
      <c r="N716" s="42" t="s">
        <v>7387</v>
      </c>
      <c r="O716" s="46">
        <v>2016</v>
      </c>
      <c r="P716" s="42" t="s">
        <v>6402</v>
      </c>
      <c r="Q716" s="42" t="s">
        <v>6401</v>
      </c>
      <c r="R716" s="46">
        <v>11</v>
      </c>
      <c r="S716" s="47">
        <f t="shared" ca="1" si="98"/>
        <v>0.59</v>
      </c>
      <c r="T716" s="47">
        <f t="shared" ca="1" si="99"/>
        <v>0.59</v>
      </c>
      <c r="U716" s="47">
        <f t="shared" ca="1" si="100"/>
        <v>0.73749999999999993</v>
      </c>
      <c r="V716" s="47">
        <f t="shared" ca="1" si="101"/>
        <v>0.73749999999999993</v>
      </c>
      <c r="W716" s="47">
        <f>RANK(Y716,Y1:Y1001,0)</f>
        <v>715</v>
      </c>
      <c r="X716" s="48">
        <v>715</v>
      </c>
      <c r="Y716" s="49">
        <v>0.67734375000000002</v>
      </c>
    </row>
    <row r="717" spans="1:25" ht="15.75" customHeight="1" x14ac:dyDescent="0.3">
      <c r="A717" s="42" t="s">
        <v>7386</v>
      </c>
      <c r="B717" s="42" t="s">
        <v>7385</v>
      </c>
      <c r="C717" s="42" t="s">
        <v>40</v>
      </c>
      <c r="D717" s="46">
        <v>82</v>
      </c>
      <c r="E717" s="44" t="s">
        <v>7384</v>
      </c>
      <c r="F717" s="45">
        <f t="shared" ca="1" si="96"/>
        <v>57.511817018328252</v>
      </c>
      <c r="G717" s="45" t="str">
        <f t="shared" ca="1" si="97"/>
        <v>51-60</v>
      </c>
      <c r="H717" s="42" t="s">
        <v>108</v>
      </c>
      <c r="I717" s="42" t="s">
        <v>138</v>
      </c>
      <c r="J717" s="42" t="s">
        <v>43</v>
      </c>
      <c r="K717" s="42" t="s">
        <v>44</v>
      </c>
      <c r="L717" s="42" t="s">
        <v>45</v>
      </c>
      <c r="M717" s="46">
        <v>10</v>
      </c>
      <c r="N717" s="42" t="s">
        <v>7383</v>
      </c>
      <c r="O717" s="46">
        <v>2470</v>
      </c>
      <c r="P717" s="42" t="s">
        <v>6402</v>
      </c>
      <c r="Q717" s="42" t="s">
        <v>6401</v>
      </c>
      <c r="R717" s="46">
        <v>2</v>
      </c>
      <c r="S717" s="47">
        <f t="shared" ca="1" si="98"/>
        <v>0.51</v>
      </c>
      <c r="T717" s="47">
        <f t="shared" ca="1" si="99"/>
        <v>0.63749999999999996</v>
      </c>
      <c r="U717" s="47">
        <f t="shared" ca="1" si="100"/>
        <v>0.796875</v>
      </c>
      <c r="V717" s="47">
        <f t="shared" ca="1" si="101"/>
        <v>0.67734375000000002</v>
      </c>
      <c r="W717" s="47">
        <f>RANK(Y717,Y1:Y1001,0)</f>
        <v>715</v>
      </c>
      <c r="X717" s="48">
        <v>715</v>
      </c>
      <c r="Y717" s="49">
        <v>0.67734375000000002</v>
      </c>
    </row>
    <row r="718" spans="1:25" ht="15.75" customHeight="1" x14ac:dyDescent="0.3">
      <c r="A718" s="42" t="s">
        <v>2775</v>
      </c>
      <c r="B718" s="42" t="s">
        <v>7382</v>
      </c>
      <c r="C718" s="42" t="s">
        <v>48</v>
      </c>
      <c r="D718" s="46">
        <v>8</v>
      </c>
      <c r="E718" s="44" t="s">
        <v>7381</v>
      </c>
      <c r="F718" s="45">
        <f t="shared" ca="1" si="96"/>
        <v>55.610447155314553</v>
      </c>
      <c r="G718" s="45" t="str">
        <f t="shared" ca="1" si="97"/>
        <v>51-60</v>
      </c>
      <c r="H718" s="42" t="s">
        <v>742</v>
      </c>
      <c r="I718" s="42" t="s">
        <v>61</v>
      </c>
      <c r="J718" s="42" t="s">
        <v>62</v>
      </c>
      <c r="K718" s="42" t="s">
        <v>44</v>
      </c>
      <c r="L718" s="42" t="s">
        <v>45</v>
      </c>
      <c r="M718" s="46">
        <v>4</v>
      </c>
      <c r="N718" s="42" t="s">
        <v>7380</v>
      </c>
      <c r="O718" s="46">
        <v>3782</v>
      </c>
      <c r="P718" s="42" t="s">
        <v>6422</v>
      </c>
      <c r="Q718" s="42" t="s">
        <v>6401</v>
      </c>
      <c r="R718" s="46">
        <v>7</v>
      </c>
      <c r="S718" s="47">
        <f t="shared" ca="1" si="98"/>
        <v>0.8</v>
      </c>
      <c r="T718" s="47">
        <f t="shared" ca="1" si="99"/>
        <v>1</v>
      </c>
      <c r="U718" s="47">
        <f t="shared" ca="1" si="100"/>
        <v>1</v>
      </c>
      <c r="V718" s="47">
        <f t="shared" ca="1" si="101"/>
        <v>1</v>
      </c>
      <c r="W718" s="47">
        <f>RANK(Y718,Y1:Y1001,0)</f>
        <v>715</v>
      </c>
      <c r="X718" s="48">
        <v>715</v>
      </c>
      <c r="Y718" s="49">
        <v>0.67734375000000002</v>
      </c>
    </row>
    <row r="719" spans="1:25" ht="15.75" customHeight="1" x14ac:dyDescent="0.3">
      <c r="A719" s="42" t="s">
        <v>7379</v>
      </c>
      <c r="B719" s="42" t="s">
        <v>7378</v>
      </c>
      <c r="C719" s="42" t="s">
        <v>40</v>
      </c>
      <c r="D719" s="46">
        <v>26</v>
      </c>
      <c r="E719" s="44" t="s">
        <v>7377</v>
      </c>
      <c r="F719" s="45">
        <f t="shared" ca="1" si="96"/>
        <v>54.503597840246059</v>
      </c>
      <c r="G719" s="45" t="str">
        <f t="shared" ca="1" si="97"/>
        <v>51-60</v>
      </c>
      <c r="H719" s="42" t="s">
        <v>483</v>
      </c>
      <c r="I719" s="42" t="s">
        <v>42</v>
      </c>
      <c r="J719" s="42" t="s">
        <v>43</v>
      </c>
      <c r="K719" s="42" t="s">
        <v>44</v>
      </c>
      <c r="L719" s="42" t="s">
        <v>45</v>
      </c>
      <c r="M719" s="46">
        <v>9</v>
      </c>
      <c r="N719" s="42" t="s">
        <v>7376</v>
      </c>
      <c r="O719" s="46">
        <v>4879</v>
      </c>
      <c r="P719" s="42" t="s">
        <v>6406</v>
      </c>
      <c r="Q719" s="42" t="s">
        <v>6401</v>
      </c>
      <c r="R719" s="46">
        <v>10</v>
      </c>
      <c r="S719" s="47">
        <f t="shared" ca="1" si="98"/>
        <v>0.83</v>
      </c>
      <c r="T719" s="47">
        <f t="shared" ca="1" si="99"/>
        <v>1.0374999999999999</v>
      </c>
      <c r="U719" s="47">
        <f t="shared" ca="1" si="100"/>
        <v>1.2968749999999998</v>
      </c>
      <c r="V719" s="47">
        <f t="shared" ca="1" si="101"/>
        <v>1.1023437499999997</v>
      </c>
      <c r="W719" s="47">
        <f>RANK(Y719,Y1:Y1001,0)</f>
        <v>715</v>
      </c>
      <c r="X719" s="48">
        <v>715</v>
      </c>
      <c r="Y719" s="49">
        <v>0.67734375000000002</v>
      </c>
    </row>
    <row r="720" spans="1:25" ht="15.75" customHeight="1" x14ac:dyDescent="0.3">
      <c r="A720" s="42" t="s">
        <v>6325</v>
      </c>
      <c r="B720" s="42" t="s">
        <v>7375</v>
      </c>
      <c r="C720" s="42" t="s">
        <v>40</v>
      </c>
      <c r="D720" s="46">
        <v>15</v>
      </c>
      <c r="E720" s="44" t="s">
        <v>7374</v>
      </c>
      <c r="F720" s="45">
        <f t="shared" ca="1" si="96"/>
        <v>21.363871812848799</v>
      </c>
      <c r="G720" s="45" t="str">
        <f t="shared" ca="1" si="97"/>
        <v>21-30</v>
      </c>
      <c r="H720" s="42" t="s">
        <v>799</v>
      </c>
      <c r="I720" s="42" t="s">
        <v>42</v>
      </c>
      <c r="J720" s="42" t="s">
        <v>62</v>
      </c>
      <c r="K720" s="42" t="s">
        <v>44</v>
      </c>
      <c r="L720" s="42" t="s">
        <v>45</v>
      </c>
      <c r="M720" s="46">
        <v>9</v>
      </c>
      <c r="N720" s="42" t="s">
        <v>7373</v>
      </c>
      <c r="O720" s="46">
        <v>3184</v>
      </c>
      <c r="P720" s="42" t="s">
        <v>6422</v>
      </c>
      <c r="Q720" s="42" t="s">
        <v>6401</v>
      </c>
      <c r="R720" s="46">
        <v>9</v>
      </c>
      <c r="S720" s="47">
        <f t="shared" ca="1" si="98"/>
        <v>0.74</v>
      </c>
      <c r="T720" s="47">
        <f t="shared" ca="1" si="99"/>
        <v>0.92500000000000004</v>
      </c>
      <c r="U720" s="47">
        <f t="shared" ca="1" si="100"/>
        <v>1.15625</v>
      </c>
      <c r="V720" s="47">
        <f t="shared" ca="1" si="101"/>
        <v>1.15625</v>
      </c>
      <c r="W720" s="47">
        <f>RANK(Y720,Y1:Y1001,0)</f>
        <v>719</v>
      </c>
      <c r="X720" s="48">
        <v>719</v>
      </c>
      <c r="Y720" s="49">
        <v>0.67500000000000004</v>
      </c>
    </row>
    <row r="721" spans="1:25" ht="15.75" customHeight="1" x14ac:dyDescent="0.3">
      <c r="A721" s="42" t="s">
        <v>7372</v>
      </c>
      <c r="B721" s="42" t="s">
        <v>7371</v>
      </c>
      <c r="C721" s="42" t="s">
        <v>48</v>
      </c>
      <c r="D721" s="46">
        <v>71</v>
      </c>
      <c r="E721" s="44" t="s">
        <v>7370</v>
      </c>
      <c r="F721" s="45">
        <f t="shared" ca="1" si="96"/>
        <v>55.218666333396747</v>
      </c>
      <c r="G721" s="45" t="str">
        <f t="shared" ca="1" si="97"/>
        <v>51-60</v>
      </c>
      <c r="H721" s="42" t="s">
        <v>577</v>
      </c>
      <c r="I721" s="42" t="s">
        <v>50</v>
      </c>
      <c r="J721" s="42" t="s">
        <v>43</v>
      </c>
      <c r="K721" s="42" t="s">
        <v>44</v>
      </c>
      <c r="L721" s="42" t="s">
        <v>45</v>
      </c>
      <c r="M721" s="46">
        <v>7</v>
      </c>
      <c r="N721" s="42" t="s">
        <v>7369</v>
      </c>
      <c r="O721" s="46">
        <v>2114</v>
      </c>
      <c r="P721" s="42" t="s">
        <v>6402</v>
      </c>
      <c r="Q721" s="42" t="s">
        <v>6401</v>
      </c>
      <c r="R721" s="46">
        <v>9</v>
      </c>
      <c r="S721" s="47">
        <f t="shared" ca="1" si="98"/>
        <v>0.62</v>
      </c>
      <c r="T721" s="47">
        <f t="shared" ca="1" si="99"/>
        <v>0.77500000000000002</v>
      </c>
      <c r="U721" s="47">
        <f t="shared" ca="1" si="100"/>
        <v>0.96875</v>
      </c>
      <c r="V721" s="47">
        <f t="shared" ca="1" si="101"/>
        <v>0.82343749999999993</v>
      </c>
      <c r="W721" s="47">
        <f>RANK(Y721,Y1:Y1001,0)</f>
        <v>719</v>
      </c>
      <c r="X721" s="48">
        <v>719</v>
      </c>
      <c r="Y721" s="49">
        <v>0.67500000000000004</v>
      </c>
    </row>
    <row r="722" spans="1:25" ht="15.75" customHeight="1" x14ac:dyDescent="0.3">
      <c r="A722" s="42" t="s">
        <v>7368</v>
      </c>
      <c r="B722" s="42" t="s">
        <v>7367</v>
      </c>
      <c r="C722" s="42" t="s">
        <v>48</v>
      </c>
      <c r="D722" s="46">
        <v>12</v>
      </c>
      <c r="E722" s="44" t="s">
        <v>7366</v>
      </c>
      <c r="F722" s="45">
        <f t="shared" ca="1" si="96"/>
        <v>43.251543045725512</v>
      </c>
      <c r="G722" s="45" t="str">
        <f t="shared" ca="1" si="97"/>
        <v>41-50</v>
      </c>
      <c r="H722" s="42" t="s">
        <v>2170</v>
      </c>
      <c r="I722" s="42" t="s">
        <v>84</v>
      </c>
      <c r="J722" s="42" t="s">
        <v>43</v>
      </c>
      <c r="K722" s="42" t="s">
        <v>44</v>
      </c>
      <c r="L722" s="42" t="s">
        <v>57</v>
      </c>
      <c r="M722" s="46">
        <v>5</v>
      </c>
      <c r="N722" s="42" t="s">
        <v>7365</v>
      </c>
      <c r="O722" s="46">
        <v>2560</v>
      </c>
      <c r="P722" s="42" t="s">
        <v>6402</v>
      </c>
      <c r="Q722" s="42" t="s">
        <v>6401</v>
      </c>
      <c r="R722" s="46">
        <v>4</v>
      </c>
      <c r="S722" s="47">
        <f t="shared" ca="1" si="98"/>
        <v>0.68</v>
      </c>
      <c r="T722" s="47">
        <f t="shared" ca="1" si="99"/>
        <v>0.68</v>
      </c>
      <c r="U722" s="47">
        <f t="shared" ca="1" si="100"/>
        <v>0.68</v>
      </c>
      <c r="V722" s="47">
        <f t="shared" ca="1" si="101"/>
        <v>0.57800000000000007</v>
      </c>
      <c r="W722" s="47">
        <f>RANK(Y722,Y1:Y1001,0)</f>
        <v>719</v>
      </c>
      <c r="X722" s="48">
        <v>719</v>
      </c>
      <c r="Y722" s="49">
        <v>0.67500000000000004</v>
      </c>
    </row>
    <row r="723" spans="1:25" ht="15.75" customHeight="1" x14ac:dyDescent="0.3">
      <c r="A723" s="42" t="s">
        <v>788</v>
      </c>
      <c r="B723" s="42" t="s">
        <v>7364</v>
      </c>
      <c r="C723" s="42" t="s">
        <v>48</v>
      </c>
      <c r="D723" s="46">
        <v>71</v>
      </c>
      <c r="E723" s="44" t="s">
        <v>7363</v>
      </c>
      <c r="F723" s="45">
        <f t="shared" ca="1" si="96"/>
        <v>48.48441975805428</v>
      </c>
      <c r="G723" s="45" t="str">
        <f t="shared" ca="1" si="97"/>
        <v>41-50</v>
      </c>
      <c r="H723" s="42" t="s">
        <v>571</v>
      </c>
      <c r="I723" s="42" t="s">
        <v>61</v>
      </c>
      <c r="J723" s="42" t="s">
        <v>43</v>
      </c>
      <c r="K723" s="42" t="s">
        <v>44</v>
      </c>
      <c r="L723" s="42" t="s">
        <v>45</v>
      </c>
      <c r="M723" s="46">
        <v>5</v>
      </c>
      <c r="N723" s="42" t="s">
        <v>7362</v>
      </c>
      <c r="O723" s="46">
        <v>2750</v>
      </c>
      <c r="P723" s="42" t="s">
        <v>6402</v>
      </c>
      <c r="Q723" s="42" t="s">
        <v>6401</v>
      </c>
      <c r="R723" s="46">
        <v>8</v>
      </c>
      <c r="S723" s="47">
        <f t="shared" ca="1" si="98"/>
        <v>0.81</v>
      </c>
      <c r="T723" s="47">
        <f t="shared" ca="1" si="99"/>
        <v>1.0125000000000002</v>
      </c>
      <c r="U723" s="47">
        <f t="shared" ca="1" si="100"/>
        <v>1.0125000000000002</v>
      </c>
      <c r="V723" s="47">
        <f t="shared" ca="1" si="101"/>
        <v>0.86062500000000008</v>
      </c>
      <c r="W723" s="47">
        <f>RANK(Y723,Y1:Y1001,0)</f>
        <v>722</v>
      </c>
      <c r="X723" s="48">
        <v>722</v>
      </c>
      <c r="Y723" s="49">
        <v>0.67149999999999999</v>
      </c>
    </row>
    <row r="724" spans="1:25" ht="15.75" customHeight="1" x14ac:dyDescent="0.3">
      <c r="A724" s="42" t="s">
        <v>7361</v>
      </c>
      <c r="B724" s="42" t="s">
        <v>7360</v>
      </c>
      <c r="C724" s="42" t="s">
        <v>48</v>
      </c>
      <c r="D724" s="46">
        <v>36</v>
      </c>
      <c r="E724" s="44" t="s">
        <v>7359</v>
      </c>
      <c r="F724" s="45">
        <f t="shared" ca="1" si="96"/>
        <v>55.662501949835104</v>
      </c>
      <c r="G724" s="45" t="str">
        <f t="shared" ca="1" si="97"/>
        <v>51-60</v>
      </c>
      <c r="H724" s="42" t="s">
        <v>395</v>
      </c>
      <c r="I724" s="42" t="s">
        <v>84</v>
      </c>
      <c r="J724" s="42" t="s">
        <v>43</v>
      </c>
      <c r="K724" s="42" t="s">
        <v>44</v>
      </c>
      <c r="L724" s="42" t="s">
        <v>57</v>
      </c>
      <c r="M724" s="46">
        <v>17</v>
      </c>
      <c r="N724" s="42" t="s">
        <v>7358</v>
      </c>
      <c r="O724" s="46">
        <v>3030</v>
      </c>
      <c r="P724" s="42" t="s">
        <v>6422</v>
      </c>
      <c r="Q724" s="42" t="s">
        <v>6401</v>
      </c>
      <c r="R724" s="46">
        <v>6</v>
      </c>
      <c r="S724" s="47">
        <f t="shared" ca="1" si="98"/>
        <v>0.48</v>
      </c>
      <c r="T724" s="47">
        <f t="shared" ca="1" si="99"/>
        <v>0.48</v>
      </c>
      <c r="U724" s="47">
        <f t="shared" ca="1" si="100"/>
        <v>0.48</v>
      </c>
      <c r="V724" s="47">
        <f t="shared" ca="1" si="101"/>
        <v>0.40799999999999997</v>
      </c>
      <c r="W724" s="47">
        <f>RANK(Y724,Y1:Y1001,0)</f>
        <v>722</v>
      </c>
      <c r="X724" s="48">
        <v>722</v>
      </c>
      <c r="Y724" s="49">
        <v>0.67149999999999999</v>
      </c>
    </row>
    <row r="725" spans="1:25" ht="15.75" customHeight="1" x14ac:dyDescent="0.3">
      <c r="A725" s="42" t="s">
        <v>7357</v>
      </c>
      <c r="B725" s="42" t="s">
        <v>7356</v>
      </c>
      <c r="C725" s="42" t="s">
        <v>40</v>
      </c>
      <c r="D725" s="46">
        <v>40</v>
      </c>
      <c r="E725" s="50">
        <v>28128</v>
      </c>
      <c r="F725" s="45">
        <f t="shared" ca="1" si="96"/>
        <v>44.284419758054277</v>
      </c>
      <c r="G725" s="45" t="str">
        <f t="shared" ca="1" si="97"/>
        <v>41-50</v>
      </c>
      <c r="H725" s="42" t="s">
        <v>337</v>
      </c>
      <c r="I725" s="42" t="s">
        <v>56</v>
      </c>
      <c r="J725" s="42" t="s">
        <v>62</v>
      </c>
      <c r="K725" s="42" t="s">
        <v>44</v>
      </c>
      <c r="L725" s="42" t="s">
        <v>45</v>
      </c>
      <c r="M725" s="46">
        <v>21</v>
      </c>
      <c r="N725" s="42" t="s">
        <v>7355</v>
      </c>
      <c r="O725" s="46">
        <v>3067</v>
      </c>
      <c r="P725" s="42" t="s">
        <v>6422</v>
      </c>
      <c r="Q725" s="42" t="s">
        <v>6401</v>
      </c>
      <c r="R725" s="46">
        <v>11</v>
      </c>
      <c r="S725" s="47">
        <f t="shared" ca="1" si="98"/>
        <v>0.86</v>
      </c>
      <c r="T725" s="47">
        <f t="shared" ca="1" si="99"/>
        <v>1.075</v>
      </c>
      <c r="U725" s="47">
        <f t="shared" ca="1" si="100"/>
        <v>1.34375</v>
      </c>
      <c r="V725" s="47">
        <f t="shared" ca="1" si="101"/>
        <v>1.34375</v>
      </c>
      <c r="W725" s="47">
        <f>RANK(Y725,Y1:Y1001,0)</f>
        <v>724</v>
      </c>
      <c r="X725" s="48">
        <v>724</v>
      </c>
      <c r="Y725" s="49">
        <v>0.67</v>
      </c>
    </row>
    <row r="726" spans="1:25" ht="15.75" customHeight="1" x14ac:dyDescent="0.3">
      <c r="A726" s="42" t="s">
        <v>5907</v>
      </c>
      <c r="B726" s="42" t="s">
        <v>7354</v>
      </c>
      <c r="C726" s="42" t="s">
        <v>40</v>
      </c>
      <c r="D726" s="46">
        <v>54</v>
      </c>
      <c r="E726" s="44" t="s">
        <v>7353</v>
      </c>
      <c r="F726" s="45">
        <f t="shared" ca="1" si="96"/>
        <v>52.120036196410446</v>
      </c>
      <c r="G726" s="45" t="str">
        <f t="shared" ca="1" si="97"/>
        <v>51-60</v>
      </c>
      <c r="H726" s="42" t="s">
        <v>53</v>
      </c>
      <c r="I726" s="42" t="s">
        <v>61</v>
      </c>
      <c r="J726" s="42" t="s">
        <v>43</v>
      </c>
      <c r="K726" s="42" t="s">
        <v>44</v>
      </c>
      <c r="L726" s="42" t="s">
        <v>45</v>
      </c>
      <c r="M726" s="46">
        <v>10</v>
      </c>
      <c r="N726" s="42" t="s">
        <v>7352</v>
      </c>
      <c r="O726" s="46">
        <v>2199</v>
      </c>
      <c r="P726" s="42" t="s">
        <v>6402</v>
      </c>
      <c r="Q726" s="42" t="s">
        <v>6401</v>
      </c>
      <c r="R726" s="46">
        <v>9</v>
      </c>
      <c r="S726" s="47">
        <f t="shared" ca="1" si="98"/>
        <v>0.87</v>
      </c>
      <c r="T726" s="47">
        <f t="shared" ca="1" si="99"/>
        <v>1.0874999999999999</v>
      </c>
      <c r="U726" s="47">
        <f t="shared" ca="1" si="100"/>
        <v>1.359375</v>
      </c>
      <c r="V726" s="47">
        <f t="shared" ca="1" si="101"/>
        <v>1.15546875</v>
      </c>
      <c r="W726" s="47">
        <f>RANK(Y726,Y1:Y1001,0)</f>
        <v>725</v>
      </c>
      <c r="X726" s="48">
        <v>725</v>
      </c>
      <c r="Y726" s="49">
        <v>0.66937499999999994</v>
      </c>
    </row>
    <row r="727" spans="1:25" ht="15.75" customHeight="1" x14ac:dyDescent="0.3">
      <c r="A727" s="42" t="s">
        <v>3757</v>
      </c>
      <c r="B727" s="42" t="s">
        <v>7351</v>
      </c>
      <c r="C727" s="42" t="s">
        <v>48</v>
      </c>
      <c r="D727" s="46">
        <v>83</v>
      </c>
      <c r="E727" s="44" t="s">
        <v>7350</v>
      </c>
      <c r="F727" s="45">
        <f t="shared" ca="1" si="96"/>
        <v>51.10633756627346</v>
      </c>
      <c r="G727" s="45" t="str">
        <f t="shared" ca="1" si="97"/>
        <v>51-60</v>
      </c>
      <c r="H727" s="42" t="s">
        <v>74</v>
      </c>
      <c r="I727" s="42" t="s">
        <v>61</v>
      </c>
      <c r="J727" s="42" t="s">
        <v>43</v>
      </c>
      <c r="K727" s="42" t="s">
        <v>44</v>
      </c>
      <c r="L727" s="42" t="s">
        <v>57</v>
      </c>
      <c r="M727" s="46">
        <v>16</v>
      </c>
      <c r="N727" s="42" t="s">
        <v>7349</v>
      </c>
      <c r="O727" s="46">
        <v>3437</v>
      </c>
      <c r="P727" s="42" t="s">
        <v>6422</v>
      </c>
      <c r="Q727" s="42" t="s">
        <v>6401</v>
      </c>
      <c r="R727" s="46">
        <v>9</v>
      </c>
      <c r="S727" s="47">
        <f t="shared" ca="1" si="98"/>
        <v>0.94</v>
      </c>
      <c r="T727" s="47">
        <f t="shared" ca="1" si="99"/>
        <v>0.94</v>
      </c>
      <c r="U727" s="47">
        <f t="shared" ca="1" si="100"/>
        <v>1.1749999999999998</v>
      </c>
      <c r="V727" s="47">
        <f t="shared" ca="1" si="101"/>
        <v>0.9987499999999998</v>
      </c>
      <c r="W727" s="47">
        <f>RANK(Y727,Y1:Y1001,0)</f>
        <v>725</v>
      </c>
      <c r="X727" s="48">
        <v>725</v>
      </c>
      <c r="Y727" s="49">
        <v>0.66937499999999994</v>
      </c>
    </row>
    <row r="728" spans="1:25" ht="15.75" customHeight="1" x14ac:dyDescent="0.3">
      <c r="A728" s="42" t="s">
        <v>7348</v>
      </c>
      <c r="B728" s="42" t="s">
        <v>7347</v>
      </c>
      <c r="C728" s="42" t="s">
        <v>48</v>
      </c>
      <c r="D728" s="46">
        <v>37</v>
      </c>
      <c r="E728" s="44" t="s">
        <v>6448</v>
      </c>
      <c r="F728" s="45">
        <f t="shared" ca="1" si="96"/>
        <v>23.467981401889897</v>
      </c>
      <c r="G728" s="45" t="str">
        <f t="shared" ca="1" si="97"/>
        <v>21-30</v>
      </c>
      <c r="H728" s="42" t="s">
        <v>768</v>
      </c>
      <c r="I728" s="42" t="s">
        <v>61</v>
      </c>
      <c r="J728" s="42" t="s">
        <v>66</v>
      </c>
      <c r="K728" s="42" t="s">
        <v>44</v>
      </c>
      <c r="L728" s="42" t="s">
        <v>45</v>
      </c>
      <c r="M728" s="46">
        <v>9</v>
      </c>
      <c r="N728" s="42" t="s">
        <v>7346</v>
      </c>
      <c r="O728" s="46">
        <v>2209</v>
      </c>
      <c r="P728" s="42" t="s">
        <v>6402</v>
      </c>
      <c r="Q728" s="42" t="s">
        <v>6401</v>
      </c>
      <c r="R728" s="46">
        <v>10</v>
      </c>
      <c r="S728" s="47">
        <f t="shared" ca="1" si="98"/>
        <v>0.65</v>
      </c>
      <c r="T728" s="47">
        <f t="shared" ca="1" si="99"/>
        <v>0.8125</v>
      </c>
      <c r="U728" s="47">
        <f t="shared" ca="1" si="100"/>
        <v>1.015625</v>
      </c>
      <c r="V728" s="47">
        <f t="shared" ca="1" si="101"/>
        <v>1.015625</v>
      </c>
      <c r="W728" s="47">
        <f>RANK(Y728,Y1:Y1001,0)</f>
        <v>725</v>
      </c>
      <c r="X728" s="48">
        <v>725</v>
      </c>
      <c r="Y728" s="49">
        <v>0.66937499999999994</v>
      </c>
    </row>
    <row r="729" spans="1:25" ht="15.75" customHeight="1" x14ac:dyDescent="0.3">
      <c r="A729" s="42" t="s">
        <v>7345</v>
      </c>
      <c r="B729" s="42" t="s">
        <v>7344</v>
      </c>
      <c r="C729" s="42" t="s">
        <v>48</v>
      </c>
      <c r="D729" s="46">
        <v>75</v>
      </c>
      <c r="E729" s="44" t="s">
        <v>7343</v>
      </c>
      <c r="F729" s="45">
        <f t="shared" ca="1" si="96"/>
        <v>27.443323867643322</v>
      </c>
      <c r="G729" s="45" t="str">
        <f t="shared" ca="1" si="97"/>
        <v>21-30</v>
      </c>
      <c r="H729" s="42" t="s">
        <v>431</v>
      </c>
      <c r="I729" s="42" t="s">
        <v>54</v>
      </c>
      <c r="J729" s="42" t="s">
        <v>43</v>
      </c>
      <c r="K729" s="42" t="s">
        <v>44</v>
      </c>
      <c r="L729" s="42" t="s">
        <v>45</v>
      </c>
      <c r="M729" s="46">
        <v>10</v>
      </c>
      <c r="N729" s="42" t="s">
        <v>7342</v>
      </c>
      <c r="O729" s="46">
        <v>2480</v>
      </c>
      <c r="P729" s="42" t="s">
        <v>6402</v>
      </c>
      <c r="Q729" s="42" t="s">
        <v>6401</v>
      </c>
      <c r="R729" s="46">
        <v>7</v>
      </c>
      <c r="S729" s="47">
        <f t="shared" ca="1" si="98"/>
        <v>0.92</v>
      </c>
      <c r="T729" s="47">
        <f t="shared" ca="1" si="99"/>
        <v>1.1500000000000001</v>
      </c>
      <c r="U729" s="47">
        <f t="shared" ca="1" si="100"/>
        <v>1.1500000000000001</v>
      </c>
      <c r="V729" s="47">
        <f t="shared" ca="1" si="101"/>
        <v>0.97750000000000004</v>
      </c>
      <c r="W729" s="47">
        <f>RANK(Y729,Y1:Y1001,0)</f>
        <v>725</v>
      </c>
      <c r="X729" s="48">
        <v>725</v>
      </c>
      <c r="Y729" s="49">
        <v>0.66937499999999994</v>
      </c>
    </row>
    <row r="730" spans="1:25" ht="15.75" customHeight="1" x14ac:dyDescent="0.3">
      <c r="A730" s="42" t="s">
        <v>3138</v>
      </c>
      <c r="B730" s="42" t="s">
        <v>7341</v>
      </c>
      <c r="C730" s="42" t="s">
        <v>48</v>
      </c>
      <c r="D730" s="46">
        <v>28</v>
      </c>
      <c r="E730" s="44" t="s">
        <v>7340</v>
      </c>
      <c r="F730" s="45">
        <f t="shared" ca="1" si="96"/>
        <v>64.59948825120496</v>
      </c>
      <c r="G730" s="45" t="str">
        <f t="shared" ca="1" si="97"/>
        <v>61-70</v>
      </c>
      <c r="H730" s="42" t="s">
        <v>274</v>
      </c>
      <c r="I730" s="42" t="s">
        <v>42</v>
      </c>
      <c r="J730" s="42" t="s">
        <v>62</v>
      </c>
      <c r="K730" s="42" t="s">
        <v>44</v>
      </c>
      <c r="L730" s="42" t="s">
        <v>45</v>
      </c>
      <c r="M730" s="46">
        <v>12</v>
      </c>
      <c r="N730" s="42" t="s">
        <v>7339</v>
      </c>
      <c r="O730" s="46">
        <v>2121</v>
      </c>
      <c r="P730" s="42" t="s">
        <v>6402</v>
      </c>
      <c r="Q730" s="42" t="s">
        <v>6401</v>
      </c>
      <c r="R730" s="46">
        <v>11</v>
      </c>
      <c r="S730" s="47">
        <f t="shared" ca="1" si="98"/>
        <v>1.01</v>
      </c>
      <c r="T730" s="47">
        <f t="shared" ca="1" si="99"/>
        <v>1.2625</v>
      </c>
      <c r="U730" s="47">
        <f t="shared" ca="1" si="100"/>
        <v>1.578125</v>
      </c>
      <c r="V730" s="47">
        <f t="shared" ca="1" si="101"/>
        <v>1.578125</v>
      </c>
      <c r="W730" s="47">
        <f>RANK(Y730,Y1:Y1001,0)</f>
        <v>725</v>
      </c>
      <c r="X730" s="48">
        <v>725</v>
      </c>
      <c r="Y730" s="49">
        <v>0.66937499999999994</v>
      </c>
    </row>
    <row r="731" spans="1:25" ht="15.75" customHeight="1" x14ac:dyDescent="0.3">
      <c r="A731" s="42" t="s">
        <v>973</v>
      </c>
      <c r="B731" s="42" t="s">
        <v>7338</v>
      </c>
      <c r="C731" s="42" t="s">
        <v>40</v>
      </c>
      <c r="D731" s="46">
        <v>60</v>
      </c>
      <c r="E731" s="44" t="s">
        <v>7337</v>
      </c>
      <c r="F731" s="45">
        <f t="shared" ref="F731:F752" ca="1" si="102">(NOW()-E731)/365</f>
        <v>59.361132086821407</v>
      </c>
      <c r="G731" s="45" t="str">
        <f t="shared" ref="G731:G752" ca="1" si="103">IF(F731&lt;=10,"0-10",IF(AND(F731&gt;10,F731&lt;=20),"11-20",IF(AND(F731&gt;20,F731&lt;=30),"21-30",IF(AND(F731&gt;30,F731&lt;=40),"31-40",IF(AND(F731&gt;40,F731&lt;=50),"41-50",IF(AND(F731&gt;50,F731&lt;=60),"51-60",IF(AND(F731&gt;60,F731&lt;=70),"61-70",IF(AND(F731&gt;70,F731&lt;=80),"71-80",IF(AND(F731&gt;80,F731&lt;=90),"81-90",IF(F731&gt;90,"91-100"))))))))))</f>
        <v>51-60</v>
      </c>
      <c r="H731" s="42" t="s">
        <v>127</v>
      </c>
      <c r="I731" s="42" t="s">
        <v>42</v>
      </c>
      <c r="J731" s="42" t="s">
        <v>62</v>
      </c>
      <c r="K731" s="42" t="s">
        <v>44</v>
      </c>
      <c r="L731" s="42" t="s">
        <v>45</v>
      </c>
      <c r="M731" s="46">
        <v>16</v>
      </c>
      <c r="N731" s="42" t="s">
        <v>7336</v>
      </c>
      <c r="O731" s="46">
        <v>2128</v>
      </c>
      <c r="P731" s="42" t="s">
        <v>6402</v>
      </c>
      <c r="Q731" s="42" t="s">
        <v>6401</v>
      </c>
      <c r="R731" s="46">
        <v>9</v>
      </c>
      <c r="S731" s="47">
        <f t="shared" ca="1" si="98"/>
        <v>0.98</v>
      </c>
      <c r="T731" s="47">
        <f t="shared" ca="1" si="99"/>
        <v>1.2250000000000001</v>
      </c>
      <c r="U731" s="47">
        <f t="shared" ca="1" si="100"/>
        <v>1.53125</v>
      </c>
      <c r="V731" s="47">
        <f t="shared" ca="1" si="101"/>
        <v>1.53125</v>
      </c>
      <c r="W731" s="47">
        <f>RANK(Y731,Y1:Y1001,0)</f>
        <v>725</v>
      </c>
      <c r="X731" s="48">
        <v>725</v>
      </c>
      <c r="Y731" s="49">
        <v>0.66937499999999994</v>
      </c>
    </row>
    <row r="732" spans="1:25" ht="15.75" customHeight="1" x14ac:dyDescent="0.3">
      <c r="A732" s="42" t="s">
        <v>7335</v>
      </c>
      <c r="B732" s="42" t="s">
        <v>7334</v>
      </c>
      <c r="C732" s="42" t="s">
        <v>48</v>
      </c>
      <c r="D732" s="46">
        <v>87</v>
      </c>
      <c r="E732" s="44" t="s">
        <v>7333</v>
      </c>
      <c r="F732" s="45">
        <f t="shared" ca="1" si="102"/>
        <v>24.040584141615923</v>
      </c>
      <c r="G732" s="45" t="str">
        <f t="shared" ca="1" si="103"/>
        <v>21-30</v>
      </c>
      <c r="H732" s="42" t="s">
        <v>425</v>
      </c>
      <c r="I732" s="42" t="s">
        <v>56</v>
      </c>
      <c r="J732" s="42" t="s">
        <v>43</v>
      </c>
      <c r="K732" s="42" t="s">
        <v>44</v>
      </c>
      <c r="L732" s="42" t="s">
        <v>45</v>
      </c>
      <c r="M732" s="46">
        <v>11</v>
      </c>
      <c r="N732" s="42" t="s">
        <v>7332</v>
      </c>
      <c r="O732" s="46">
        <v>2042</v>
      </c>
      <c r="P732" s="42" t="s">
        <v>6402</v>
      </c>
      <c r="Q732" s="42" t="s">
        <v>6401</v>
      </c>
      <c r="R732" s="46">
        <v>10</v>
      </c>
      <c r="S732" s="47">
        <f t="shared" ca="1" si="98"/>
        <v>0.84</v>
      </c>
      <c r="T732" s="47">
        <f t="shared" ca="1" si="99"/>
        <v>1.05</v>
      </c>
      <c r="U732" s="47">
        <f t="shared" ca="1" si="100"/>
        <v>1.3125</v>
      </c>
      <c r="V732" s="47">
        <f t="shared" ca="1" si="101"/>
        <v>1.1156249999999999</v>
      </c>
      <c r="W732" s="47">
        <f>RANK(Y732,Y1:Y1001,0)</f>
        <v>731</v>
      </c>
      <c r="X732" s="48">
        <v>731</v>
      </c>
      <c r="Y732" s="49">
        <v>0.6640625</v>
      </c>
    </row>
    <row r="733" spans="1:25" ht="15.75" customHeight="1" x14ac:dyDescent="0.3">
      <c r="A733" s="42" t="s">
        <v>7331</v>
      </c>
      <c r="B733" s="42" t="s">
        <v>7330</v>
      </c>
      <c r="C733" s="42" t="s">
        <v>40</v>
      </c>
      <c r="D733" s="46">
        <v>40</v>
      </c>
      <c r="E733" s="44" t="s">
        <v>7329</v>
      </c>
      <c r="F733" s="45">
        <f t="shared" ca="1" si="102"/>
        <v>29.015926607369348</v>
      </c>
      <c r="G733" s="45" t="str">
        <f t="shared" ca="1" si="103"/>
        <v>21-30</v>
      </c>
      <c r="H733" s="42" t="s">
        <v>4240</v>
      </c>
      <c r="I733" s="42" t="s">
        <v>84</v>
      </c>
      <c r="J733" s="42" t="s">
        <v>43</v>
      </c>
      <c r="K733" s="42" t="s">
        <v>44</v>
      </c>
      <c r="L733" s="42" t="s">
        <v>45</v>
      </c>
      <c r="M733" s="46">
        <v>5</v>
      </c>
      <c r="N733" s="42" t="s">
        <v>7328</v>
      </c>
      <c r="O733" s="46">
        <v>4165</v>
      </c>
      <c r="P733" s="42" t="s">
        <v>6406</v>
      </c>
      <c r="Q733" s="42" t="s">
        <v>6401</v>
      </c>
      <c r="R733" s="46">
        <v>5</v>
      </c>
      <c r="S733" s="47">
        <f t="shared" ca="1" si="98"/>
        <v>0.44</v>
      </c>
      <c r="T733" s="47">
        <f t="shared" ca="1" si="99"/>
        <v>0.55000000000000004</v>
      </c>
      <c r="U733" s="47">
        <f t="shared" ca="1" si="100"/>
        <v>0.55000000000000004</v>
      </c>
      <c r="V733" s="47">
        <f t="shared" ca="1" si="101"/>
        <v>0.46750000000000003</v>
      </c>
      <c r="W733" s="47">
        <f>RANK(Y733,Y1:Y1001,0)</f>
        <v>731</v>
      </c>
      <c r="X733" s="48">
        <v>731</v>
      </c>
      <c r="Y733" s="49">
        <v>0.6640625</v>
      </c>
    </row>
    <row r="734" spans="1:25" ht="15.75" customHeight="1" x14ac:dyDescent="0.3">
      <c r="A734" s="42" t="s">
        <v>7327</v>
      </c>
      <c r="B734" s="42" t="s">
        <v>7326</v>
      </c>
      <c r="C734" s="42" t="s">
        <v>40</v>
      </c>
      <c r="D734" s="46">
        <v>94</v>
      </c>
      <c r="E734" s="44" t="s">
        <v>7061</v>
      </c>
      <c r="F734" s="45">
        <f t="shared" ca="1" si="102"/>
        <v>75.870721127917292</v>
      </c>
      <c r="G734" s="45" t="str">
        <f t="shared" ca="1" si="103"/>
        <v>71-80</v>
      </c>
      <c r="H734" s="42" t="s">
        <v>483</v>
      </c>
      <c r="I734" s="42" t="s">
        <v>61</v>
      </c>
      <c r="J734" s="42" t="s">
        <v>43</v>
      </c>
      <c r="K734" s="42" t="s">
        <v>44</v>
      </c>
      <c r="L734" s="42" t="s">
        <v>45</v>
      </c>
      <c r="M734" s="46">
        <v>9</v>
      </c>
      <c r="N734" s="42" t="s">
        <v>7325</v>
      </c>
      <c r="O734" s="46">
        <v>4217</v>
      </c>
      <c r="P734" s="42" t="s">
        <v>6406</v>
      </c>
      <c r="Q734" s="42" t="s">
        <v>6401</v>
      </c>
      <c r="R734" s="46">
        <v>9</v>
      </c>
      <c r="S734" s="47">
        <f t="shared" ca="1" si="98"/>
        <v>0.47</v>
      </c>
      <c r="T734" s="47">
        <f t="shared" ca="1" si="99"/>
        <v>0.58749999999999991</v>
      </c>
      <c r="U734" s="47">
        <f t="shared" ca="1" si="100"/>
        <v>0.73437499999999989</v>
      </c>
      <c r="V734" s="47">
        <f t="shared" ca="1" si="101"/>
        <v>0.62421874999999993</v>
      </c>
      <c r="W734" s="47">
        <f>RANK(Y734,Y1:Y1001,0)</f>
        <v>733</v>
      </c>
      <c r="X734" s="48">
        <v>733</v>
      </c>
      <c r="Y734" s="49">
        <v>0.66250000000000009</v>
      </c>
    </row>
    <row r="735" spans="1:25" ht="15.75" customHeight="1" x14ac:dyDescent="0.3">
      <c r="A735" s="42" t="s">
        <v>2026</v>
      </c>
      <c r="B735" s="42" t="s">
        <v>7324</v>
      </c>
      <c r="C735" s="42" t="s">
        <v>48</v>
      </c>
      <c r="D735" s="46">
        <v>35</v>
      </c>
      <c r="E735" s="44" t="s">
        <v>7323</v>
      </c>
      <c r="F735" s="45">
        <f t="shared" ca="1" si="102"/>
        <v>30.10633756627346</v>
      </c>
      <c r="G735" s="45" t="str">
        <f t="shared" ca="1" si="103"/>
        <v>31-40</v>
      </c>
      <c r="H735" s="42" t="s">
        <v>93</v>
      </c>
      <c r="I735" s="42" t="s">
        <v>50</v>
      </c>
      <c r="J735" s="42" t="s">
        <v>43</v>
      </c>
      <c r="K735" s="42" t="s">
        <v>44</v>
      </c>
      <c r="L735" s="42" t="s">
        <v>57</v>
      </c>
      <c r="M735" s="46">
        <v>15</v>
      </c>
      <c r="N735" s="42" t="s">
        <v>7322</v>
      </c>
      <c r="O735" s="46">
        <v>4408</v>
      </c>
      <c r="P735" s="42" t="s">
        <v>6406</v>
      </c>
      <c r="Q735" s="42" t="s">
        <v>6401</v>
      </c>
      <c r="R735" s="46">
        <v>2</v>
      </c>
      <c r="S735" s="47">
        <f t="shared" ca="1" si="98"/>
        <v>1.03</v>
      </c>
      <c r="T735" s="47">
        <f t="shared" ca="1" si="99"/>
        <v>1.03</v>
      </c>
      <c r="U735" s="47">
        <f t="shared" ca="1" si="100"/>
        <v>1.03</v>
      </c>
      <c r="V735" s="47">
        <f t="shared" ca="1" si="101"/>
        <v>0.87549999999999994</v>
      </c>
      <c r="W735" s="47">
        <f>RANK(Y735,Y1:Y1001,0)</f>
        <v>733</v>
      </c>
      <c r="X735" s="48">
        <v>733</v>
      </c>
      <c r="Y735" s="49">
        <v>0.66250000000000009</v>
      </c>
    </row>
    <row r="736" spans="1:25" ht="15.75" customHeight="1" x14ac:dyDescent="0.3">
      <c r="A736" s="42" t="s">
        <v>7321</v>
      </c>
      <c r="B736" s="42" t="s">
        <v>7320</v>
      </c>
      <c r="C736" s="42" t="s">
        <v>48</v>
      </c>
      <c r="D736" s="46">
        <v>17</v>
      </c>
      <c r="E736" s="44" t="s">
        <v>7319</v>
      </c>
      <c r="F736" s="45">
        <f t="shared" ca="1" si="102"/>
        <v>40.004967703259759</v>
      </c>
      <c r="G736" s="45" t="str">
        <f t="shared" ca="1" si="103"/>
        <v>41-50</v>
      </c>
      <c r="H736" s="42" t="s">
        <v>390</v>
      </c>
      <c r="I736" s="42" t="s">
        <v>84</v>
      </c>
      <c r="J736" s="42" t="s">
        <v>43</v>
      </c>
      <c r="K736" s="42" t="s">
        <v>44</v>
      </c>
      <c r="L736" s="42" t="s">
        <v>45</v>
      </c>
      <c r="M736" s="46">
        <v>5</v>
      </c>
      <c r="N736" s="42" t="s">
        <v>7318</v>
      </c>
      <c r="O736" s="46">
        <v>2147</v>
      </c>
      <c r="P736" s="42" t="s">
        <v>6402</v>
      </c>
      <c r="Q736" s="42" t="s">
        <v>6401</v>
      </c>
      <c r="R736" s="46">
        <v>9</v>
      </c>
      <c r="S736" s="47">
        <f t="shared" ca="1" si="98"/>
        <v>0.41</v>
      </c>
      <c r="T736" s="47">
        <f t="shared" ca="1" si="99"/>
        <v>0.51249999999999996</v>
      </c>
      <c r="U736" s="47">
        <f t="shared" ca="1" si="100"/>
        <v>0.640625</v>
      </c>
      <c r="V736" s="47">
        <f t="shared" ca="1" si="101"/>
        <v>0.54453125000000002</v>
      </c>
      <c r="W736" s="47">
        <f>RANK(Y736,Y1:Y1001,0)</f>
        <v>733</v>
      </c>
      <c r="X736" s="48">
        <v>733</v>
      </c>
      <c r="Y736" s="49">
        <v>0.66250000000000009</v>
      </c>
    </row>
    <row r="737" spans="1:25" ht="15.75" customHeight="1" x14ac:dyDescent="0.3">
      <c r="A737" s="42" t="s">
        <v>5388</v>
      </c>
      <c r="B737" s="42" t="s">
        <v>7317</v>
      </c>
      <c r="C737" s="42" t="s">
        <v>48</v>
      </c>
      <c r="D737" s="46">
        <v>11</v>
      </c>
      <c r="E737" s="44" t="s">
        <v>7316</v>
      </c>
      <c r="F737" s="45">
        <f t="shared" ca="1" si="102"/>
        <v>31.026885511478937</v>
      </c>
      <c r="G737" s="45" t="str">
        <f t="shared" ca="1" si="103"/>
        <v>31-40</v>
      </c>
      <c r="H737" s="42" t="s">
        <v>519</v>
      </c>
      <c r="I737" s="42" t="s">
        <v>61</v>
      </c>
      <c r="J737" s="42" t="s">
        <v>43</v>
      </c>
      <c r="K737" s="42" t="s">
        <v>44</v>
      </c>
      <c r="L737" s="42" t="s">
        <v>45</v>
      </c>
      <c r="M737" s="46">
        <v>9</v>
      </c>
      <c r="N737" s="42" t="s">
        <v>7315</v>
      </c>
      <c r="O737" s="46">
        <v>4000</v>
      </c>
      <c r="P737" s="42" t="s">
        <v>6406</v>
      </c>
      <c r="Q737" s="42" t="s">
        <v>6401</v>
      </c>
      <c r="R737" s="46">
        <v>7</v>
      </c>
      <c r="S737" s="47">
        <f t="shared" ca="1" si="98"/>
        <v>0.87</v>
      </c>
      <c r="T737" s="47">
        <f t="shared" ca="1" si="99"/>
        <v>1.0874999999999999</v>
      </c>
      <c r="U737" s="47">
        <f t="shared" ca="1" si="100"/>
        <v>1.0874999999999999</v>
      </c>
      <c r="V737" s="47">
        <f t="shared" ca="1" si="101"/>
        <v>0.92437499999999995</v>
      </c>
      <c r="W737" s="47">
        <f>RANK(Y737,Y1:Y1001,0)</f>
        <v>733</v>
      </c>
      <c r="X737" s="48">
        <v>733</v>
      </c>
      <c r="Y737" s="49">
        <v>0.66250000000000009</v>
      </c>
    </row>
    <row r="738" spans="1:25" ht="15.75" customHeight="1" x14ac:dyDescent="0.3">
      <c r="A738" s="42" t="s">
        <v>7314</v>
      </c>
      <c r="B738" s="42" t="s">
        <v>7313</v>
      </c>
      <c r="C738" s="42" t="s">
        <v>40</v>
      </c>
      <c r="D738" s="46">
        <v>68</v>
      </c>
      <c r="E738" s="44" t="s">
        <v>7312</v>
      </c>
      <c r="F738" s="45">
        <f t="shared" ca="1" si="102"/>
        <v>54.588529347095374</v>
      </c>
      <c r="G738" s="45" t="str">
        <f t="shared" ca="1" si="103"/>
        <v>51-60</v>
      </c>
      <c r="H738" s="42" t="s">
        <v>127</v>
      </c>
      <c r="I738" s="42" t="s">
        <v>42</v>
      </c>
      <c r="J738" s="42" t="s">
        <v>43</v>
      </c>
      <c r="K738" s="42" t="s">
        <v>44</v>
      </c>
      <c r="L738" s="42" t="s">
        <v>45</v>
      </c>
      <c r="M738" s="46">
        <v>6</v>
      </c>
      <c r="N738" s="42" t="s">
        <v>7311</v>
      </c>
      <c r="O738" s="46">
        <v>4212</v>
      </c>
      <c r="P738" s="42" t="s">
        <v>6406</v>
      </c>
      <c r="Q738" s="42" t="s">
        <v>6401</v>
      </c>
      <c r="R738" s="46">
        <v>7</v>
      </c>
      <c r="S738" s="47">
        <f t="shared" ca="1" si="98"/>
        <v>0.67</v>
      </c>
      <c r="T738" s="47">
        <f t="shared" ca="1" si="99"/>
        <v>0.83750000000000002</v>
      </c>
      <c r="U738" s="47">
        <f t="shared" ca="1" si="100"/>
        <v>0.83750000000000002</v>
      </c>
      <c r="V738" s="47">
        <f t="shared" ca="1" si="101"/>
        <v>0.71187500000000004</v>
      </c>
      <c r="W738" s="47">
        <f>RANK(Y738,Y1:Y1001,0)</f>
        <v>733</v>
      </c>
      <c r="X738" s="48">
        <v>733</v>
      </c>
      <c r="Y738" s="49">
        <v>0.66250000000000009</v>
      </c>
    </row>
    <row r="739" spans="1:25" ht="15.75" customHeight="1" x14ac:dyDescent="0.3">
      <c r="A739" s="42" t="s">
        <v>1361</v>
      </c>
      <c r="B739" s="42" t="s">
        <v>7310</v>
      </c>
      <c r="C739" s="42" t="s">
        <v>48</v>
      </c>
      <c r="D739" s="46">
        <v>52</v>
      </c>
      <c r="E739" s="44" t="s">
        <v>7309</v>
      </c>
      <c r="F739" s="45">
        <f t="shared" ca="1" si="102"/>
        <v>57.635104689561132</v>
      </c>
      <c r="G739" s="45" t="str">
        <f t="shared" ca="1" si="103"/>
        <v>51-60</v>
      </c>
      <c r="H739" s="42" t="s">
        <v>404</v>
      </c>
      <c r="I739" s="42" t="s">
        <v>61</v>
      </c>
      <c r="J739" s="42" t="s">
        <v>66</v>
      </c>
      <c r="K739" s="42" t="s">
        <v>44</v>
      </c>
      <c r="L739" s="42" t="s">
        <v>45</v>
      </c>
      <c r="M739" s="46">
        <v>17</v>
      </c>
      <c r="N739" s="42" t="s">
        <v>7308</v>
      </c>
      <c r="O739" s="46">
        <v>4352</v>
      </c>
      <c r="P739" s="42" t="s">
        <v>6406</v>
      </c>
      <c r="Q739" s="42" t="s">
        <v>6401</v>
      </c>
      <c r="R739" s="46">
        <v>7</v>
      </c>
      <c r="S739" s="47">
        <f t="shared" ca="1" si="98"/>
        <v>0.96</v>
      </c>
      <c r="T739" s="47">
        <f t="shared" ca="1" si="99"/>
        <v>1.2</v>
      </c>
      <c r="U739" s="47">
        <f t="shared" ca="1" si="100"/>
        <v>1.2</v>
      </c>
      <c r="V739" s="47">
        <f t="shared" ca="1" si="101"/>
        <v>1.2</v>
      </c>
      <c r="W739" s="47">
        <f>RANK(Y739,Y1:Y1001,0)</f>
        <v>733</v>
      </c>
      <c r="X739" s="48">
        <v>733</v>
      </c>
      <c r="Y739" s="49">
        <v>0.66250000000000009</v>
      </c>
    </row>
    <row r="740" spans="1:25" ht="15.75" customHeight="1" x14ac:dyDescent="0.3">
      <c r="A740" s="42" t="s">
        <v>5208</v>
      </c>
      <c r="B740" s="42" t="s">
        <v>7307</v>
      </c>
      <c r="C740" s="42" t="s">
        <v>48</v>
      </c>
      <c r="D740" s="46">
        <v>48</v>
      </c>
      <c r="E740" s="44" t="s">
        <v>7306</v>
      </c>
      <c r="F740" s="45">
        <f t="shared" ca="1" si="102"/>
        <v>45.574830716958388</v>
      </c>
      <c r="G740" s="45" t="str">
        <f t="shared" ca="1" si="103"/>
        <v>41-50</v>
      </c>
      <c r="H740" s="42" t="s">
        <v>301</v>
      </c>
      <c r="I740" s="42" t="s">
        <v>84</v>
      </c>
      <c r="J740" s="42" t="s">
        <v>66</v>
      </c>
      <c r="K740" s="42" t="s">
        <v>44</v>
      </c>
      <c r="L740" s="42" t="s">
        <v>57</v>
      </c>
      <c r="M740" s="46">
        <v>16</v>
      </c>
      <c r="N740" s="42" t="s">
        <v>7305</v>
      </c>
      <c r="O740" s="46">
        <v>2093</v>
      </c>
      <c r="P740" s="42" t="s">
        <v>6402</v>
      </c>
      <c r="Q740" s="42" t="s">
        <v>6401</v>
      </c>
      <c r="R740" s="46">
        <v>9</v>
      </c>
      <c r="S740" s="47">
        <f t="shared" ca="1" si="98"/>
        <v>0.64</v>
      </c>
      <c r="T740" s="47">
        <f t="shared" ca="1" si="99"/>
        <v>0.64</v>
      </c>
      <c r="U740" s="47">
        <f t="shared" ca="1" si="100"/>
        <v>0.8</v>
      </c>
      <c r="V740" s="47">
        <f t="shared" ca="1" si="101"/>
        <v>0.8</v>
      </c>
      <c r="W740" s="47">
        <f>RANK(Y740,Y1:Y1001,0)</f>
        <v>739</v>
      </c>
      <c r="X740" s="48">
        <v>739</v>
      </c>
      <c r="Y740" s="49">
        <v>0.66</v>
      </c>
    </row>
    <row r="741" spans="1:25" ht="15.75" customHeight="1" x14ac:dyDescent="0.3">
      <c r="A741" s="42" t="s">
        <v>7304</v>
      </c>
      <c r="B741" s="42" t="s">
        <v>7303</v>
      </c>
      <c r="C741" s="42" t="s">
        <v>40</v>
      </c>
      <c r="D741" s="46">
        <v>42</v>
      </c>
      <c r="E741" s="44" t="s">
        <v>7302</v>
      </c>
      <c r="F741" s="45">
        <f t="shared" ca="1" si="102"/>
        <v>73.867981401889892</v>
      </c>
      <c r="G741" s="45" t="str">
        <f t="shared" ca="1" si="103"/>
        <v>71-80</v>
      </c>
      <c r="H741" s="42" t="s">
        <v>1922</v>
      </c>
      <c r="I741" s="42" t="s">
        <v>56</v>
      </c>
      <c r="J741" s="42" t="s">
        <v>62</v>
      </c>
      <c r="K741" s="42" t="s">
        <v>44</v>
      </c>
      <c r="L741" s="42" t="s">
        <v>45</v>
      </c>
      <c r="M741" s="46">
        <v>19</v>
      </c>
      <c r="N741" s="42" t="s">
        <v>7301</v>
      </c>
      <c r="O741" s="46">
        <v>4301</v>
      </c>
      <c r="P741" s="42" t="s">
        <v>6406</v>
      </c>
      <c r="Q741" s="42" t="s">
        <v>6401</v>
      </c>
      <c r="R741" s="46">
        <v>1</v>
      </c>
      <c r="S741" s="47">
        <f t="shared" ca="1" si="98"/>
        <v>0.52</v>
      </c>
      <c r="T741" s="47">
        <f t="shared" ca="1" si="99"/>
        <v>0.65</v>
      </c>
      <c r="U741" s="47">
        <f t="shared" ca="1" si="100"/>
        <v>0.65</v>
      </c>
      <c r="V741" s="47">
        <f t="shared" ca="1" si="101"/>
        <v>0.65</v>
      </c>
      <c r="W741" s="47">
        <f>RANK(Y741,Y1:Y1001,0)</f>
        <v>739</v>
      </c>
      <c r="X741" s="48">
        <v>739</v>
      </c>
      <c r="Y741" s="49">
        <v>0.66</v>
      </c>
    </row>
    <row r="742" spans="1:25" ht="15.75" customHeight="1" x14ac:dyDescent="0.3">
      <c r="A742" s="42" t="s">
        <v>7300</v>
      </c>
      <c r="B742" s="42" t="s">
        <v>1809</v>
      </c>
      <c r="C742" s="42" t="s">
        <v>40</v>
      </c>
      <c r="D742" s="46">
        <v>49</v>
      </c>
      <c r="E742" s="44" t="s">
        <v>7299</v>
      </c>
      <c r="F742" s="45">
        <f t="shared" ca="1" si="102"/>
        <v>81.629625237506332</v>
      </c>
      <c r="G742" s="45" t="str">
        <f t="shared" ca="1" si="103"/>
        <v>81-90</v>
      </c>
      <c r="H742" s="51"/>
      <c r="I742" s="42" t="s">
        <v>138</v>
      </c>
      <c r="J742" s="42" t="s">
        <v>66</v>
      </c>
      <c r="K742" s="42" t="s">
        <v>44</v>
      </c>
      <c r="L742" s="42" t="s">
        <v>57</v>
      </c>
      <c r="M742" s="46">
        <v>9</v>
      </c>
      <c r="N742" s="42" t="s">
        <v>7298</v>
      </c>
      <c r="O742" s="46">
        <v>4165</v>
      </c>
      <c r="P742" s="42" t="s">
        <v>6406</v>
      </c>
      <c r="Q742" s="42" t="s">
        <v>6401</v>
      </c>
      <c r="R742" s="46">
        <v>5</v>
      </c>
      <c r="S742" s="47">
        <f t="shared" ca="1" si="98"/>
        <v>0.82</v>
      </c>
      <c r="T742" s="47">
        <f t="shared" ca="1" si="99"/>
        <v>0.82</v>
      </c>
      <c r="U742" s="47">
        <f t="shared" ca="1" si="100"/>
        <v>0.82</v>
      </c>
      <c r="V742" s="47">
        <f t="shared" ca="1" si="101"/>
        <v>0.82</v>
      </c>
      <c r="W742" s="47">
        <f>RANK(Y742,Y1:Y1001,0)</f>
        <v>741</v>
      </c>
      <c r="X742" s="48">
        <v>741</v>
      </c>
      <c r="Y742" s="49">
        <v>0.65874999999999995</v>
      </c>
    </row>
    <row r="743" spans="1:25" ht="15.75" customHeight="1" x14ac:dyDescent="0.3">
      <c r="A743" s="42" t="s">
        <v>979</v>
      </c>
      <c r="B743" s="42" t="s">
        <v>7297</v>
      </c>
      <c r="C743" s="42" t="s">
        <v>48</v>
      </c>
      <c r="D743" s="46">
        <v>68</v>
      </c>
      <c r="E743" s="44" t="s">
        <v>7296</v>
      </c>
      <c r="F743" s="45">
        <f t="shared" ca="1" si="102"/>
        <v>47.152912908739211</v>
      </c>
      <c r="G743" s="45" t="str">
        <f t="shared" ca="1" si="103"/>
        <v>41-50</v>
      </c>
      <c r="H743" s="42" t="s">
        <v>728</v>
      </c>
      <c r="I743" s="42" t="s">
        <v>50</v>
      </c>
      <c r="J743" s="42" t="s">
        <v>43</v>
      </c>
      <c r="K743" s="42" t="s">
        <v>44</v>
      </c>
      <c r="L743" s="42" t="s">
        <v>45</v>
      </c>
      <c r="M743" s="46">
        <v>11</v>
      </c>
      <c r="N743" s="42" t="s">
        <v>7295</v>
      </c>
      <c r="O743" s="46">
        <v>2134</v>
      </c>
      <c r="P743" s="42" t="s">
        <v>6402</v>
      </c>
      <c r="Q743" s="42" t="s">
        <v>6401</v>
      </c>
      <c r="R743" s="46">
        <v>9</v>
      </c>
      <c r="S743" s="47">
        <f t="shared" ca="1" si="98"/>
        <v>0.98</v>
      </c>
      <c r="T743" s="47">
        <f t="shared" ca="1" si="99"/>
        <v>1.2250000000000001</v>
      </c>
      <c r="U743" s="47">
        <f t="shared" ca="1" si="100"/>
        <v>1.53125</v>
      </c>
      <c r="V743" s="47">
        <f t="shared" ca="1" si="101"/>
        <v>1.3015625</v>
      </c>
      <c r="W743" s="47">
        <f>RANK(Y743,Y1:Y1001,0)</f>
        <v>741</v>
      </c>
      <c r="X743" s="48">
        <v>741</v>
      </c>
      <c r="Y743" s="49">
        <v>0.65874999999999995</v>
      </c>
    </row>
    <row r="744" spans="1:25" ht="15.75" customHeight="1" x14ac:dyDescent="0.3">
      <c r="A744" s="42" t="s">
        <v>7294</v>
      </c>
      <c r="B744" s="42" t="s">
        <v>7293</v>
      </c>
      <c r="C744" s="42" t="s">
        <v>48</v>
      </c>
      <c r="D744" s="46">
        <v>97</v>
      </c>
      <c r="E744" s="44" t="s">
        <v>7292</v>
      </c>
      <c r="F744" s="45">
        <f t="shared" ca="1" si="102"/>
        <v>19.98578962106798</v>
      </c>
      <c r="G744" s="45" t="str">
        <f t="shared" ca="1" si="103"/>
        <v>11-20</v>
      </c>
      <c r="H744" s="42" t="s">
        <v>93</v>
      </c>
      <c r="I744" s="42" t="s">
        <v>50</v>
      </c>
      <c r="J744" s="42" t="s">
        <v>43</v>
      </c>
      <c r="K744" s="42" t="s">
        <v>44</v>
      </c>
      <c r="L744" s="42" t="s">
        <v>45</v>
      </c>
      <c r="M744" s="46">
        <v>10</v>
      </c>
      <c r="N744" s="42" t="s">
        <v>7291</v>
      </c>
      <c r="O744" s="46">
        <v>3977</v>
      </c>
      <c r="P744" s="42" t="s">
        <v>6422</v>
      </c>
      <c r="Q744" s="42" t="s">
        <v>6401</v>
      </c>
      <c r="R744" s="46">
        <v>6</v>
      </c>
      <c r="S744" s="47">
        <f t="shared" ca="1" si="98"/>
        <v>0.93</v>
      </c>
      <c r="T744" s="47">
        <f t="shared" ca="1" si="99"/>
        <v>1.1625000000000001</v>
      </c>
      <c r="U744" s="47">
        <f t="shared" ca="1" si="100"/>
        <v>1.453125</v>
      </c>
      <c r="V744" s="47">
        <f t="shared" ca="1" si="101"/>
        <v>1.23515625</v>
      </c>
      <c r="W744" s="47">
        <f>RANK(Y744,Y1:Y1001,0)</f>
        <v>741</v>
      </c>
      <c r="X744" s="48">
        <v>741</v>
      </c>
      <c r="Y744" s="49">
        <v>0.65874999999999995</v>
      </c>
    </row>
    <row r="745" spans="1:25" ht="15.75" customHeight="1" x14ac:dyDescent="0.3">
      <c r="A745" s="42" t="s">
        <v>7290</v>
      </c>
      <c r="B745" s="42" t="s">
        <v>7289</v>
      </c>
      <c r="C745" s="42" t="s">
        <v>40</v>
      </c>
      <c r="D745" s="46">
        <v>70</v>
      </c>
      <c r="E745" s="44" t="s">
        <v>7288</v>
      </c>
      <c r="F745" s="45">
        <f t="shared" ca="1" si="102"/>
        <v>73.144693730657025</v>
      </c>
      <c r="G745" s="45" t="str">
        <f t="shared" ca="1" si="103"/>
        <v>71-80</v>
      </c>
      <c r="H745" s="42" t="s">
        <v>608</v>
      </c>
      <c r="I745" s="42" t="s">
        <v>54</v>
      </c>
      <c r="J745" s="42" t="s">
        <v>62</v>
      </c>
      <c r="K745" s="42" t="s">
        <v>44</v>
      </c>
      <c r="L745" s="42" t="s">
        <v>45</v>
      </c>
      <c r="M745" s="46">
        <v>17</v>
      </c>
      <c r="N745" s="42" t="s">
        <v>7287</v>
      </c>
      <c r="O745" s="46">
        <v>4575</v>
      </c>
      <c r="P745" s="42" t="s">
        <v>6406</v>
      </c>
      <c r="Q745" s="42" t="s">
        <v>6401</v>
      </c>
      <c r="R745" s="46">
        <v>9</v>
      </c>
      <c r="S745" s="47">
        <f t="shared" ca="1" si="98"/>
        <v>0.48</v>
      </c>
      <c r="T745" s="47">
        <f t="shared" ca="1" si="99"/>
        <v>0.6</v>
      </c>
      <c r="U745" s="47">
        <f t="shared" ca="1" si="100"/>
        <v>0.75</v>
      </c>
      <c r="V745" s="47">
        <f t="shared" ca="1" si="101"/>
        <v>0.75</v>
      </c>
      <c r="W745" s="47">
        <f>RANK(Y745,Y1:Y1001,0)</f>
        <v>744</v>
      </c>
      <c r="X745" s="48">
        <v>744</v>
      </c>
      <c r="Y745" s="49">
        <v>0.65625</v>
      </c>
    </row>
    <row r="746" spans="1:25" ht="15.75" customHeight="1" x14ac:dyDescent="0.3">
      <c r="A746" s="42" t="s">
        <v>7286</v>
      </c>
      <c r="B746" s="42" t="s">
        <v>7285</v>
      </c>
      <c r="C746" s="42" t="s">
        <v>48</v>
      </c>
      <c r="D746" s="46">
        <v>87</v>
      </c>
      <c r="E746" s="44" t="s">
        <v>7284</v>
      </c>
      <c r="F746" s="45">
        <f t="shared" ca="1" si="102"/>
        <v>22.646063593670718</v>
      </c>
      <c r="G746" s="45" t="str">
        <f t="shared" ca="1" si="103"/>
        <v>21-30</v>
      </c>
      <c r="H746" s="42" t="s">
        <v>102</v>
      </c>
      <c r="I746" s="42" t="s">
        <v>164</v>
      </c>
      <c r="J746" s="42" t="s">
        <v>43</v>
      </c>
      <c r="K746" s="42" t="s">
        <v>44</v>
      </c>
      <c r="L746" s="42" t="s">
        <v>57</v>
      </c>
      <c r="M746" s="46">
        <v>11</v>
      </c>
      <c r="N746" s="42" t="s">
        <v>7283</v>
      </c>
      <c r="O746" s="46">
        <v>2650</v>
      </c>
      <c r="P746" s="42" t="s">
        <v>6402</v>
      </c>
      <c r="Q746" s="42" t="s">
        <v>6401</v>
      </c>
      <c r="R746" s="46">
        <v>2</v>
      </c>
      <c r="S746" s="47">
        <f t="shared" ca="1" si="98"/>
        <v>0.77</v>
      </c>
      <c r="T746" s="47">
        <f t="shared" ca="1" si="99"/>
        <v>0.77</v>
      </c>
      <c r="U746" s="47">
        <f t="shared" ca="1" si="100"/>
        <v>0.96250000000000002</v>
      </c>
      <c r="V746" s="47">
        <f t="shared" ca="1" si="101"/>
        <v>0.81812499999999999</v>
      </c>
      <c r="W746" s="47">
        <f>RANK(Y746,Y1:Y1001,0)</f>
        <v>744</v>
      </c>
      <c r="X746" s="48">
        <v>744</v>
      </c>
      <c r="Y746" s="49">
        <v>0.65625</v>
      </c>
    </row>
    <row r="747" spans="1:25" ht="15.75" customHeight="1" x14ac:dyDescent="0.3">
      <c r="A747" s="42" t="s">
        <v>6064</v>
      </c>
      <c r="B747" s="42" t="s">
        <v>7282</v>
      </c>
      <c r="C747" s="42" t="s">
        <v>48</v>
      </c>
      <c r="D747" s="46">
        <v>43</v>
      </c>
      <c r="E747" s="44" t="s">
        <v>7281</v>
      </c>
      <c r="F747" s="45">
        <f t="shared" ca="1" si="102"/>
        <v>44.744693730657019</v>
      </c>
      <c r="G747" s="45" t="str">
        <f t="shared" ca="1" si="103"/>
        <v>41-50</v>
      </c>
      <c r="H747" s="42" t="s">
        <v>1005</v>
      </c>
      <c r="I747" s="42" t="s">
        <v>65</v>
      </c>
      <c r="J747" s="42" t="s">
        <v>62</v>
      </c>
      <c r="K747" s="42" t="s">
        <v>44</v>
      </c>
      <c r="L747" s="42" t="s">
        <v>57</v>
      </c>
      <c r="M747" s="46">
        <v>8</v>
      </c>
      <c r="N747" s="42" t="s">
        <v>7280</v>
      </c>
      <c r="O747" s="46">
        <v>2155</v>
      </c>
      <c r="P747" s="42" t="s">
        <v>6402</v>
      </c>
      <c r="Q747" s="42" t="s">
        <v>6401</v>
      </c>
      <c r="R747" s="46">
        <v>10</v>
      </c>
      <c r="S747" s="47">
        <f t="shared" ca="1" si="98"/>
        <v>0.97</v>
      </c>
      <c r="T747" s="47">
        <f t="shared" ca="1" si="99"/>
        <v>0.97</v>
      </c>
      <c r="U747" s="47">
        <f t="shared" ca="1" si="100"/>
        <v>1.2124999999999999</v>
      </c>
      <c r="V747" s="47">
        <f t="shared" ca="1" si="101"/>
        <v>1.2124999999999999</v>
      </c>
      <c r="W747" s="47">
        <f>RANK(Y747,Y1:Y1001,0)</f>
        <v>744</v>
      </c>
      <c r="X747" s="48">
        <v>744</v>
      </c>
      <c r="Y747" s="49">
        <v>0.65625</v>
      </c>
    </row>
    <row r="748" spans="1:25" ht="15.75" customHeight="1" x14ac:dyDescent="0.3">
      <c r="A748" s="42" t="s">
        <v>7279</v>
      </c>
      <c r="B748" s="42" t="s">
        <v>7278</v>
      </c>
      <c r="C748" s="42" t="s">
        <v>40</v>
      </c>
      <c r="D748" s="46">
        <v>86</v>
      </c>
      <c r="E748" s="44" t="s">
        <v>7277</v>
      </c>
      <c r="F748" s="45">
        <f t="shared" ca="1" si="102"/>
        <v>41.284419758054277</v>
      </c>
      <c r="G748" s="45" t="str">
        <f t="shared" ca="1" si="103"/>
        <v>41-50</v>
      </c>
      <c r="H748" s="42" t="s">
        <v>218</v>
      </c>
      <c r="I748" s="42" t="s">
        <v>50</v>
      </c>
      <c r="J748" s="42" t="s">
        <v>43</v>
      </c>
      <c r="K748" s="42" t="s">
        <v>44</v>
      </c>
      <c r="L748" s="42" t="s">
        <v>57</v>
      </c>
      <c r="M748" s="46">
        <v>7</v>
      </c>
      <c r="N748" s="42" t="s">
        <v>7276</v>
      </c>
      <c r="O748" s="46">
        <v>4305</v>
      </c>
      <c r="P748" s="42" t="s">
        <v>6406</v>
      </c>
      <c r="Q748" s="42" t="s">
        <v>6401</v>
      </c>
      <c r="R748" s="46">
        <v>3</v>
      </c>
      <c r="S748" s="47">
        <f t="shared" ca="1" si="98"/>
        <v>0.89</v>
      </c>
      <c r="T748" s="47">
        <f t="shared" ca="1" si="99"/>
        <v>0.89</v>
      </c>
      <c r="U748" s="47">
        <f t="shared" ca="1" si="100"/>
        <v>1.1125</v>
      </c>
      <c r="V748" s="47">
        <f t="shared" ca="1" si="101"/>
        <v>0.94562500000000005</v>
      </c>
      <c r="W748" s="47">
        <f>RANK(Y748,Y1:Y1001,0)</f>
        <v>747</v>
      </c>
      <c r="X748" s="48">
        <v>747</v>
      </c>
      <c r="Y748" s="49">
        <v>0.65449999999999997</v>
      </c>
    </row>
    <row r="749" spans="1:25" ht="15.75" customHeight="1" x14ac:dyDescent="0.3">
      <c r="A749" s="42" t="s">
        <v>6359</v>
      </c>
      <c r="B749" s="42" t="s">
        <v>7275</v>
      </c>
      <c r="C749" s="42" t="s">
        <v>40</v>
      </c>
      <c r="D749" s="46">
        <v>25</v>
      </c>
      <c r="E749" s="44" t="s">
        <v>7274</v>
      </c>
      <c r="F749" s="45">
        <f t="shared" ca="1" si="102"/>
        <v>58.941954004629622</v>
      </c>
      <c r="G749" s="45" t="str">
        <f t="shared" ca="1" si="103"/>
        <v>51-60</v>
      </c>
      <c r="H749" s="42" t="s">
        <v>465</v>
      </c>
      <c r="I749" s="42" t="s">
        <v>164</v>
      </c>
      <c r="J749" s="42" t="s">
        <v>43</v>
      </c>
      <c r="K749" s="42" t="s">
        <v>44</v>
      </c>
      <c r="L749" s="42" t="s">
        <v>45</v>
      </c>
      <c r="M749" s="46">
        <v>5</v>
      </c>
      <c r="N749" s="42" t="s">
        <v>7273</v>
      </c>
      <c r="O749" s="46">
        <v>4115</v>
      </c>
      <c r="P749" s="42" t="s">
        <v>6406</v>
      </c>
      <c r="Q749" s="42" t="s">
        <v>6401</v>
      </c>
      <c r="R749" s="46">
        <v>7</v>
      </c>
      <c r="S749" s="47">
        <f t="shared" ca="1" si="98"/>
        <v>0.48</v>
      </c>
      <c r="T749" s="47">
        <f t="shared" ca="1" si="99"/>
        <v>0.6</v>
      </c>
      <c r="U749" s="47">
        <f t="shared" ca="1" si="100"/>
        <v>0.6</v>
      </c>
      <c r="V749" s="47">
        <f t="shared" ca="1" si="101"/>
        <v>0.51</v>
      </c>
      <c r="W749" s="47">
        <f>RANK(Y749,Y1:Y1001,0)</f>
        <v>748</v>
      </c>
      <c r="X749" s="48">
        <v>748</v>
      </c>
      <c r="Y749" s="49">
        <v>0.65078124999999998</v>
      </c>
    </row>
    <row r="750" spans="1:25" ht="15.75" customHeight="1" x14ac:dyDescent="0.3">
      <c r="A750" s="42" t="s">
        <v>7272</v>
      </c>
      <c r="B750" s="42" t="s">
        <v>7271</v>
      </c>
      <c r="C750" s="42" t="s">
        <v>48</v>
      </c>
      <c r="D750" s="46">
        <v>99</v>
      </c>
      <c r="E750" s="50">
        <v>27600</v>
      </c>
      <c r="F750" s="45">
        <f t="shared" ca="1" si="102"/>
        <v>45.730995100520033</v>
      </c>
      <c r="G750" s="45" t="str">
        <f t="shared" ca="1" si="103"/>
        <v>41-50</v>
      </c>
      <c r="H750" s="42" t="s">
        <v>571</v>
      </c>
      <c r="I750" s="42" t="s">
        <v>50</v>
      </c>
      <c r="J750" s="42" t="s">
        <v>43</v>
      </c>
      <c r="K750" s="42" t="s">
        <v>44</v>
      </c>
      <c r="L750" s="42" t="s">
        <v>45</v>
      </c>
      <c r="M750" s="46">
        <v>21</v>
      </c>
      <c r="N750" s="42" t="s">
        <v>7270</v>
      </c>
      <c r="O750" s="46">
        <v>4130</v>
      </c>
      <c r="P750" s="42" t="s">
        <v>6406</v>
      </c>
      <c r="Q750" s="42" t="s">
        <v>6401</v>
      </c>
      <c r="R750" s="46">
        <v>9</v>
      </c>
      <c r="S750" s="47">
        <f t="shared" ca="1" si="98"/>
        <v>0.93</v>
      </c>
      <c r="T750" s="47">
        <f t="shared" ca="1" si="99"/>
        <v>1.1625000000000001</v>
      </c>
      <c r="U750" s="47">
        <f t="shared" ca="1" si="100"/>
        <v>1.453125</v>
      </c>
      <c r="V750" s="47">
        <f t="shared" ca="1" si="101"/>
        <v>1.23515625</v>
      </c>
      <c r="W750" s="47">
        <f>RANK(Y750,Y1:Y1001,0)</f>
        <v>748</v>
      </c>
      <c r="X750" s="48">
        <v>748</v>
      </c>
      <c r="Y750" s="49">
        <v>0.65078124999999998</v>
      </c>
    </row>
    <row r="751" spans="1:25" ht="15.75" customHeight="1" x14ac:dyDescent="0.3">
      <c r="A751" s="42" t="s">
        <v>7269</v>
      </c>
      <c r="B751" s="42" t="s">
        <v>7268</v>
      </c>
      <c r="C751" s="42" t="s">
        <v>40</v>
      </c>
      <c r="D751" s="46">
        <v>7</v>
      </c>
      <c r="E751" s="44" t="s">
        <v>7267</v>
      </c>
      <c r="F751" s="45">
        <f t="shared" ca="1" si="102"/>
        <v>50.270721127917291</v>
      </c>
      <c r="G751" s="45" t="str">
        <f t="shared" ca="1" si="103"/>
        <v>51-60</v>
      </c>
      <c r="H751" s="42" t="s">
        <v>1615</v>
      </c>
      <c r="I751" s="42" t="s">
        <v>65</v>
      </c>
      <c r="J751" s="42" t="s">
        <v>62</v>
      </c>
      <c r="K751" s="42" t="s">
        <v>44</v>
      </c>
      <c r="L751" s="42" t="s">
        <v>57</v>
      </c>
      <c r="M751" s="46">
        <v>11</v>
      </c>
      <c r="N751" s="42" t="s">
        <v>7266</v>
      </c>
      <c r="O751" s="46">
        <v>2066</v>
      </c>
      <c r="P751" s="42" t="s">
        <v>6402</v>
      </c>
      <c r="Q751" s="42" t="s">
        <v>6401</v>
      </c>
      <c r="R751" s="46">
        <v>12</v>
      </c>
      <c r="S751" s="47">
        <f t="shared" ca="1" si="98"/>
        <v>0.68</v>
      </c>
      <c r="T751" s="47">
        <f t="shared" ca="1" si="99"/>
        <v>0.68</v>
      </c>
      <c r="U751" s="47">
        <f t="shared" ca="1" si="100"/>
        <v>0.85000000000000009</v>
      </c>
      <c r="V751" s="47">
        <f t="shared" ca="1" si="101"/>
        <v>0.85000000000000009</v>
      </c>
      <c r="W751" s="47">
        <f>RANK(Y751,Y1:Y1001,0)</f>
        <v>750</v>
      </c>
      <c r="X751" s="48">
        <v>750</v>
      </c>
      <c r="Y751" s="49">
        <v>0.65</v>
      </c>
    </row>
    <row r="752" spans="1:25" ht="15.75" customHeight="1" x14ac:dyDescent="0.3">
      <c r="A752" s="42" t="s">
        <v>7265</v>
      </c>
      <c r="B752" s="42" t="s">
        <v>7264</v>
      </c>
      <c r="C752" s="42" t="s">
        <v>48</v>
      </c>
      <c r="D752" s="46">
        <v>33</v>
      </c>
      <c r="E752" s="44" t="s">
        <v>7263</v>
      </c>
      <c r="F752" s="45">
        <f t="shared" ca="1" si="102"/>
        <v>71.024145785451537</v>
      </c>
      <c r="G752" s="45" t="str">
        <f t="shared" ca="1" si="103"/>
        <v>71-80</v>
      </c>
      <c r="H752" s="42" t="s">
        <v>742</v>
      </c>
      <c r="I752" s="42" t="s">
        <v>65</v>
      </c>
      <c r="J752" s="42" t="s">
        <v>43</v>
      </c>
      <c r="K752" s="42" t="s">
        <v>44</v>
      </c>
      <c r="L752" s="42" t="s">
        <v>45</v>
      </c>
      <c r="M752" s="46">
        <v>20</v>
      </c>
      <c r="N752" s="42" t="s">
        <v>7262</v>
      </c>
      <c r="O752" s="46">
        <v>3338</v>
      </c>
      <c r="P752" s="42" t="s">
        <v>6422</v>
      </c>
      <c r="Q752" s="42" t="s">
        <v>6401</v>
      </c>
      <c r="R752" s="46">
        <v>2</v>
      </c>
      <c r="S752" s="47">
        <f t="shared" ca="1" si="98"/>
        <v>0.46</v>
      </c>
      <c r="T752" s="47">
        <f t="shared" ca="1" si="99"/>
        <v>0.57500000000000007</v>
      </c>
      <c r="U752" s="47">
        <f t="shared" ca="1" si="100"/>
        <v>0.57500000000000007</v>
      </c>
      <c r="V752" s="47">
        <f t="shared" ca="1" si="101"/>
        <v>0.48875000000000002</v>
      </c>
      <c r="W752" s="47">
        <f>RANK(Y752,Y1:Y1001,0)</f>
        <v>751</v>
      </c>
      <c r="X752" s="48">
        <v>751</v>
      </c>
      <c r="Y752" s="49">
        <v>0.64812499999999995</v>
      </c>
    </row>
    <row r="753" spans="1:25" ht="15.75" customHeight="1" x14ac:dyDescent="0.3">
      <c r="A753" s="42" t="s">
        <v>3449</v>
      </c>
      <c r="B753" s="42" t="s">
        <v>7261</v>
      </c>
      <c r="C753" s="42" t="s">
        <v>147</v>
      </c>
      <c r="D753" s="46">
        <v>20</v>
      </c>
      <c r="E753" s="44"/>
      <c r="F753" s="45"/>
      <c r="G753" s="45"/>
      <c r="H753" s="42" t="s">
        <v>642</v>
      </c>
      <c r="I753" s="42" t="s">
        <v>56</v>
      </c>
      <c r="J753" s="42" t="s">
        <v>66</v>
      </c>
      <c r="K753" s="42" t="s">
        <v>44</v>
      </c>
      <c r="L753" s="42" t="s">
        <v>45</v>
      </c>
      <c r="M753" s="46">
        <v>14</v>
      </c>
      <c r="N753" s="42" t="s">
        <v>7260</v>
      </c>
      <c r="O753" s="46">
        <v>3806</v>
      </c>
      <c r="P753" s="42" t="s">
        <v>6422</v>
      </c>
      <c r="Q753" s="42" t="s">
        <v>6401</v>
      </c>
      <c r="R753" s="46">
        <v>7</v>
      </c>
      <c r="S753" s="47">
        <f t="shared" ca="1" si="98"/>
        <v>1.1000000000000001</v>
      </c>
      <c r="T753" s="47">
        <f t="shared" ca="1" si="99"/>
        <v>1.375</v>
      </c>
      <c r="U753" s="47">
        <f t="shared" ca="1" si="100"/>
        <v>1.375</v>
      </c>
      <c r="V753" s="47">
        <f t="shared" ca="1" si="101"/>
        <v>1.375</v>
      </c>
      <c r="W753" s="47">
        <f>RANK(Y753,Y1:Y1001,0)</f>
        <v>751</v>
      </c>
      <c r="X753" s="48">
        <v>751</v>
      </c>
      <c r="Y753" s="49">
        <v>0.64812499999999995</v>
      </c>
    </row>
    <row r="754" spans="1:25" ht="15.75" customHeight="1" x14ac:dyDescent="0.3">
      <c r="A754" s="42" t="s">
        <v>3605</v>
      </c>
      <c r="B754" s="42" t="s">
        <v>7259</v>
      </c>
      <c r="C754" s="42" t="s">
        <v>40</v>
      </c>
      <c r="D754" s="46">
        <v>45</v>
      </c>
      <c r="E754" s="44" t="s">
        <v>7258</v>
      </c>
      <c r="F754" s="45">
        <f t="shared" ref="F754:F776" ca="1" si="104">(NOW()-E754)/365</f>
        <v>60.79674852517757</v>
      </c>
      <c r="G754" s="45" t="str">
        <f t="shared" ref="G754:G776" ca="1" si="105">IF(F754&lt;=10,"0-10",IF(AND(F754&gt;10,F754&lt;=20),"11-20",IF(AND(F754&gt;20,F754&lt;=30),"21-30",IF(AND(F754&gt;30,F754&lt;=40),"31-40",IF(AND(F754&gt;40,F754&lt;=50),"41-50",IF(AND(F754&gt;50,F754&lt;=60),"51-60",IF(AND(F754&gt;60,F754&lt;=70),"61-70",IF(AND(F754&gt;70,F754&lt;=80),"71-80",IF(AND(F754&gt;80,F754&lt;=90),"81-90",IF(F754&gt;90,"91-100"))))))))))</f>
        <v>61-70</v>
      </c>
      <c r="H754" s="51"/>
      <c r="I754" s="42" t="s">
        <v>50</v>
      </c>
      <c r="J754" s="42" t="s">
        <v>43</v>
      </c>
      <c r="K754" s="42" t="s">
        <v>44</v>
      </c>
      <c r="L754" s="42" t="s">
        <v>45</v>
      </c>
      <c r="M754" s="46">
        <v>15</v>
      </c>
      <c r="N754" s="42" t="s">
        <v>7257</v>
      </c>
      <c r="O754" s="46">
        <v>3030</v>
      </c>
      <c r="P754" s="42" t="s">
        <v>6422</v>
      </c>
      <c r="Q754" s="42" t="s">
        <v>6401</v>
      </c>
      <c r="R754" s="46">
        <v>9</v>
      </c>
      <c r="S754" s="47">
        <f t="shared" ca="1" si="98"/>
        <v>0.99</v>
      </c>
      <c r="T754" s="47">
        <f t="shared" ca="1" si="99"/>
        <v>1.2375</v>
      </c>
      <c r="U754" s="47">
        <f t="shared" ca="1" si="100"/>
        <v>1.546875</v>
      </c>
      <c r="V754" s="47">
        <f t="shared" ca="1" si="101"/>
        <v>1.3148437499999999</v>
      </c>
      <c r="W754" s="47">
        <f>RANK(Y754,Y1:Y1001,0)</f>
        <v>751</v>
      </c>
      <c r="X754" s="48">
        <v>751</v>
      </c>
      <c r="Y754" s="49">
        <v>0.64812499999999995</v>
      </c>
    </row>
    <row r="755" spans="1:25" ht="15.75" customHeight="1" x14ac:dyDescent="0.3">
      <c r="A755" s="42" t="s">
        <v>7256</v>
      </c>
      <c r="B755" s="42" t="s">
        <v>7255</v>
      </c>
      <c r="C755" s="42" t="s">
        <v>48</v>
      </c>
      <c r="D755" s="46">
        <v>35</v>
      </c>
      <c r="E755" s="44" t="s">
        <v>7254</v>
      </c>
      <c r="F755" s="45">
        <f t="shared" ca="1" si="104"/>
        <v>56.098118388191267</v>
      </c>
      <c r="G755" s="45" t="str">
        <f t="shared" ca="1" si="105"/>
        <v>51-60</v>
      </c>
      <c r="H755" s="42" t="s">
        <v>157</v>
      </c>
      <c r="I755" s="42" t="s">
        <v>42</v>
      </c>
      <c r="J755" s="42" t="s">
        <v>43</v>
      </c>
      <c r="K755" s="42" t="s">
        <v>44</v>
      </c>
      <c r="L755" s="42" t="s">
        <v>57</v>
      </c>
      <c r="M755" s="46">
        <v>16</v>
      </c>
      <c r="N755" s="42" t="s">
        <v>7253</v>
      </c>
      <c r="O755" s="46">
        <v>2140</v>
      </c>
      <c r="P755" s="42" t="s">
        <v>6402</v>
      </c>
      <c r="Q755" s="42" t="s">
        <v>6401</v>
      </c>
      <c r="R755" s="46">
        <v>8</v>
      </c>
      <c r="S755" s="47">
        <f t="shared" ca="1" si="98"/>
        <v>0.66</v>
      </c>
      <c r="T755" s="47">
        <f t="shared" ca="1" si="99"/>
        <v>0.66</v>
      </c>
      <c r="U755" s="47">
        <f t="shared" ca="1" si="100"/>
        <v>0.66</v>
      </c>
      <c r="V755" s="47">
        <f t="shared" ca="1" si="101"/>
        <v>0.56100000000000005</v>
      </c>
      <c r="W755" s="47">
        <f>RANK(Y755,Y1:Y1001,0)</f>
        <v>754</v>
      </c>
      <c r="X755" s="48">
        <v>754</v>
      </c>
      <c r="Y755" s="49">
        <v>0.64600000000000002</v>
      </c>
    </row>
    <row r="756" spans="1:25" ht="15.75" customHeight="1" x14ac:dyDescent="0.3">
      <c r="A756" s="42" t="s">
        <v>7252</v>
      </c>
      <c r="B756" s="42" t="s">
        <v>7251</v>
      </c>
      <c r="C756" s="42" t="s">
        <v>40</v>
      </c>
      <c r="D756" s="46">
        <v>87</v>
      </c>
      <c r="E756" s="44" t="s">
        <v>7250</v>
      </c>
      <c r="F756" s="45">
        <f t="shared" ca="1" si="104"/>
        <v>46.835104689561128</v>
      </c>
      <c r="G756" s="45" t="str">
        <f t="shared" ca="1" si="105"/>
        <v>41-50</v>
      </c>
      <c r="H756" s="42" t="s">
        <v>292</v>
      </c>
      <c r="I756" s="42" t="s">
        <v>61</v>
      </c>
      <c r="J756" s="42" t="s">
        <v>43</v>
      </c>
      <c r="K756" s="42" t="s">
        <v>44</v>
      </c>
      <c r="L756" s="42" t="s">
        <v>57</v>
      </c>
      <c r="M756" s="46">
        <v>12</v>
      </c>
      <c r="N756" s="42" t="s">
        <v>7249</v>
      </c>
      <c r="O756" s="46">
        <v>3844</v>
      </c>
      <c r="P756" s="42" t="s">
        <v>6422</v>
      </c>
      <c r="Q756" s="42" t="s">
        <v>6401</v>
      </c>
      <c r="R756" s="46">
        <v>7</v>
      </c>
      <c r="S756" s="47">
        <f t="shared" ca="1" si="98"/>
        <v>0.59</v>
      </c>
      <c r="T756" s="47">
        <f t="shared" ca="1" si="99"/>
        <v>0.59</v>
      </c>
      <c r="U756" s="47">
        <f t="shared" ca="1" si="100"/>
        <v>0.73749999999999993</v>
      </c>
      <c r="V756" s="47">
        <f t="shared" ca="1" si="101"/>
        <v>0.62687499999999996</v>
      </c>
      <c r="W756" s="47">
        <f>RANK(Y756,Y1:Y1001,0)</f>
        <v>755</v>
      </c>
      <c r="X756" s="48">
        <v>755</v>
      </c>
      <c r="Y756" s="49">
        <v>0.64</v>
      </c>
    </row>
    <row r="757" spans="1:25" ht="15.75" customHeight="1" x14ac:dyDescent="0.3">
      <c r="A757" s="42" t="s">
        <v>7248</v>
      </c>
      <c r="B757" s="51"/>
      <c r="C757" s="42" t="s">
        <v>48</v>
      </c>
      <c r="D757" s="46">
        <v>80</v>
      </c>
      <c r="E757" s="44" t="s">
        <v>7247</v>
      </c>
      <c r="F757" s="45">
        <f t="shared" ca="1" si="104"/>
        <v>51.873460853944692</v>
      </c>
      <c r="G757" s="45" t="str">
        <f t="shared" ca="1" si="105"/>
        <v>51-60</v>
      </c>
      <c r="H757" s="42" t="s">
        <v>170</v>
      </c>
      <c r="I757" s="42" t="s">
        <v>42</v>
      </c>
      <c r="J757" s="42" t="s">
        <v>62</v>
      </c>
      <c r="K757" s="42" t="s">
        <v>44</v>
      </c>
      <c r="L757" s="42" t="s">
        <v>57</v>
      </c>
      <c r="M757" s="46">
        <v>10</v>
      </c>
      <c r="N757" s="42" t="s">
        <v>7246</v>
      </c>
      <c r="O757" s="46">
        <v>4034</v>
      </c>
      <c r="P757" s="42" t="s">
        <v>6406</v>
      </c>
      <c r="Q757" s="42" t="s">
        <v>6401</v>
      </c>
      <c r="R757" s="46">
        <v>5</v>
      </c>
      <c r="S757" s="47">
        <f t="shared" ca="1" si="98"/>
        <v>0.44</v>
      </c>
      <c r="T757" s="47">
        <f t="shared" ca="1" si="99"/>
        <v>0.44</v>
      </c>
      <c r="U757" s="47">
        <f t="shared" ca="1" si="100"/>
        <v>0.44</v>
      </c>
      <c r="V757" s="47">
        <f t="shared" ca="1" si="101"/>
        <v>0.44</v>
      </c>
      <c r="W757" s="47">
        <f>RANK(Y757,Y1:Y1001,0)</f>
        <v>755</v>
      </c>
      <c r="X757" s="48">
        <v>755</v>
      </c>
      <c r="Y757" s="49">
        <v>0.64</v>
      </c>
    </row>
    <row r="758" spans="1:25" ht="15.75" customHeight="1" x14ac:dyDescent="0.3">
      <c r="A758" s="42" t="s">
        <v>6373</v>
      </c>
      <c r="B758" s="42" t="s">
        <v>7059</v>
      </c>
      <c r="C758" s="42" t="s">
        <v>48</v>
      </c>
      <c r="D758" s="46">
        <v>22</v>
      </c>
      <c r="E758" s="44" t="s">
        <v>7245</v>
      </c>
      <c r="F758" s="45">
        <f t="shared" ca="1" si="104"/>
        <v>25.067981401889895</v>
      </c>
      <c r="G758" s="45" t="str">
        <f t="shared" ca="1" si="105"/>
        <v>21-30</v>
      </c>
      <c r="H758" s="42" t="s">
        <v>742</v>
      </c>
      <c r="I758" s="42" t="s">
        <v>50</v>
      </c>
      <c r="J758" s="42" t="s">
        <v>62</v>
      </c>
      <c r="K758" s="42" t="s">
        <v>44</v>
      </c>
      <c r="L758" s="42" t="s">
        <v>45</v>
      </c>
      <c r="M758" s="46">
        <v>6</v>
      </c>
      <c r="N758" s="42" t="s">
        <v>7244</v>
      </c>
      <c r="O758" s="46">
        <v>3174</v>
      </c>
      <c r="P758" s="42" t="s">
        <v>6422</v>
      </c>
      <c r="Q758" s="42" t="s">
        <v>6401</v>
      </c>
      <c r="R758" s="46">
        <v>6</v>
      </c>
      <c r="S758" s="47">
        <f t="shared" ca="1" si="98"/>
        <v>0.94</v>
      </c>
      <c r="T758" s="47">
        <f t="shared" ca="1" si="99"/>
        <v>1.1749999999999998</v>
      </c>
      <c r="U758" s="47">
        <f t="shared" ca="1" si="100"/>
        <v>1.1749999999999998</v>
      </c>
      <c r="V758" s="47">
        <f t="shared" ca="1" si="101"/>
        <v>1.1749999999999998</v>
      </c>
      <c r="W758" s="47">
        <f>RANK(Y758,Y1:Y1001,0)</f>
        <v>755</v>
      </c>
      <c r="X758" s="48">
        <v>755</v>
      </c>
      <c r="Y758" s="49">
        <v>0.64</v>
      </c>
    </row>
    <row r="759" spans="1:25" ht="15.75" customHeight="1" x14ac:dyDescent="0.3">
      <c r="A759" s="42" t="s">
        <v>2495</v>
      </c>
      <c r="B759" s="42" t="s">
        <v>7243</v>
      </c>
      <c r="C759" s="42" t="s">
        <v>40</v>
      </c>
      <c r="D759" s="46">
        <v>32</v>
      </c>
      <c r="E759" s="44" t="s">
        <v>7242</v>
      </c>
      <c r="F759" s="45">
        <f t="shared" ca="1" si="104"/>
        <v>47.550173182711816</v>
      </c>
      <c r="G759" s="45" t="str">
        <f t="shared" ca="1" si="105"/>
        <v>41-50</v>
      </c>
      <c r="H759" s="42" t="s">
        <v>78</v>
      </c>
      <c r="I759" s="42" t="s">
        <v>50</v>
      </c>
      <c r="J759" s="42" t="s">
        <v>43</v>
      </c>
      <c r="K759" s="42" t="s">
        <v>44</v>
      </c>
      <c r="L759" s="42" t="s">
        <v>45</v>
      </c>
      <c r="M759" s="46">
        <v>6</v>
      </c>
      <c r="N759" s="42" t="s">
        <v>7241</v>
      </c>
      <c r="O759" s="46">
        <v>2036</v>
      </c>
      <c r="P759" s="42" t="s">
        <v>6402</v>
      </c>
      <c r="Q759" s="42" t="s">
        <v>6401</v>
      </c>
      <c r="R759" s="46">
        <v>11</v>
      </c>
      <c r="S759" s="47">
        <f t="shared" ca="1" si="98"/>
        <v>1.01</v>
      </c>
      <c r="T759" s="47">
        <f t="shared" ca="1" si="99"/>
        <v>1.2625</v>
      </c>
      <c r="U759" s="47">
        <f t="shared" ca="1" si="100"/>
        <v>1.578125</v>
      </c>
      <c r="V759" s="47">
        <f t="shared" ca="1" si="101"/>
        <v>1.3414062499999999</v>
      </c>
      <c r="W759" s="47">
        <f>RANK(Y759,Y1:Y1001,0)</f>
        <v>755</v>
      </c>
      <c r="X759" s="48">
        <v>755</v>
      </c>
      <c r="Y759" s="49">
        <v>0.64</v>
      </c>
    </row>
    <row r="760" spans="1:25" ht="15.75" customHeight="1" x14ac:dyDescent="0.3">
      <c r="A760" s="42" t="s">
        <v>7066</v>
      </c>
      <c r="B760" s="42" t="s">
        <v>7240</v>
      </c>
      <c r="C760" s="42" t="s">
        <v>48</v>
      </c>
      <c r="D760" s="46">
        <v>69</v>
      </c>
      <c r="E760" s="44" t="s">
        <v>7239</v>
      </c>
      <c r="F760" s="45">
        <f t="shared" ca="1" si="104"/>
        <v>38.974830716958387</v>
      </c>
      <c r="G760" s="45" t="str">
        <f t="shared" ca="1" si="105"/>
        <v>31-40</v>
      </c>
      <c r="H760" s="42" t="s">
        <v>2358</v>
      </c>
      <c r="I760" s="42" t="s">
        <v>42</v>
      </c>
      <c r="J760" s="42" t="s">
        <v>66</v>
      </c>
      <c r="K760" s="42" t="s">
        <v>44</v>
      </c>
      <c r="L760" s="42" t="s">
        <v>57</v>
      </c>
      <c r="M760" s="46">
        <v>17</v>
      </c>
      <c r="N760" s="42" t="s">
        <v>7238</v>
      </c>
      <c r="O760" s="46">
        <v>2090</v>
      </c>
      <c r="P760" s="42" t="s">
        <v>6402</v>
      </c>
      <c r="Q760" s="42" t="s">
        <v>6401</v>
      </c>
      <c r="R760" s="46">
        <v>7</v>
      </c>
      <c r="S760" s="47">
        <f t="shared" ca="1" si="98"/>
        <v>0.76</v>
      </c>
      <c r="T760" s="47">
        <f t="shared" ca="1" si="99"/>
        <v>0.76</v>
      </c>
      <c r="U760" s="47">
        <f t="shared" ca="1" si="100"/>
        <v>0.76</v>
      </c>
      <c r="V760" s="47">
        <f t="shared" ca="1" si="101"/>
        <v>0.76</v>
      </c>
      <c r="W760" s="47">
        <f>RANK(Y760,Y1:Y1001,0)</f>
        <v>755</v>
      </c>
      <c r="X760" s="48">
        <v>755</v>
      </c>
      <c r="Y760" s="49">
        <v>0.64</v>
      </c>
    </row>
    <row r="761" spans="1:25" ht="15.75" customHeight="1" x14ac:dyDescent="0.3">
      <c r="A761" s="42" t="s">
        <v>7237</v>
      </c>
      <c r="B761" s="42" t="s">
        <v>7236</v>
      </c>
      <c r="C761" s="42" t="s">
        <v>40</v>
      </c>
      <c r="D761" s="46">
        <v>79</v>
      </c>
      <c r="E761" s="44" t="s">
        <v>7235</v>
      </c>
      <c r="F761" s="45">
        <f t="shared" ca="1" si="104"/>
        <v>42.821406059424142</v>
      </c>
      <c r="G761" s="45" t="str">
        <f t="shared" ca="1" si="105"/>
        <v>41-50</v>
      </c>
      <c r="H761" s="51"/>
      <c r="I761" s="42" t="s">
        <v>42</v>
      </c>
      <c r="J761" s="42" t="s">
        <v>66</v>
      </c>
      <c r="K761" s="42" t="s">
        <v>44</v>
      </c>
      <c r="L761" s="42" t="s">
        <v>57</v>
      </c>
      <c r="M761" s="46">
        <v>17</v>
      </c>
      <c r="N761" s="42" t="s">
        <v>7234</v>
      </c>
      <c r="O761" s="46">
        <v>2640</v>
      </c>
      <c r="P761" s="42" t="s">
        <v>6402</v>
      </c>
      <c r="Q761" s="42" t="s">
        <v>6401</v>
      </c>
      <c r="R761" s="46">
        <v>4</v>
      </c>
      <c r="S761" s="47">
        <f t="shared" ca="1" si="98"/>
        <v>0.52</v>
      </c>
      <c r="T761" s="47">
        <f t="shared" ca="1" si="99"/>
        <v>0.52</v>
      </c>
      <c r="U761" s="47">
        <f t="shared" ca="1" si="100"/>
        <v>0.52</v>
      </c>
      <c r="V761" s="47">
        <f t="shared" ca="1" si="101"/>
        <v>0.52</v>
      </c>
      <c r="W761" s="47">
        <f>RANK(Y761,Y1:Y1001,0)</f>
        <v>760</v>
      </c>
      <c r="X761" s="48">
        <v>760</v>
      </c>
      <c r="Y761" s="49">
        <v>0.63749999999999996</v>
      </c>
    </row>
    <row r="762" spans="1:25" ht="15.75" customHeight="1" x14ac:dyDescent="0.3">
      <c r="A762" s="42" t="s">
        <v>2146</v>
      </c>
      <c r="B762" s="42" t="s">
        <v>7233</v>
      </c>
      <c r="C762" s="42" t="s">
        <v>48</v>
      </c>
      <c r="D762" s="46">
        <v>51</v>
      </c>
      <c r="E762" s="50">
        <v>27020</v>
      </c>
      <c r="F762" s="45">
        <f t="shared" ca="1" si="104"/>
        <v>47.320036196410442</v>
      </c>
      <c r="G762" s="45" t="str">
        <f t="shared" ca="1" si="105"/>
        <v>41-50</v>
      </c>
      <c r="H762" s="42" t="s">
        <v>248</v>
      </c>
      <c r="I762" s="42" t="s">
        <v>65</v>
      </c>
      <c r="J762" s="42" t="s">
        <v>62</v>
      </c>
      <c r="K762" s="42" t="s">
        <v>44</v>
      </c>
      <c r="L762" s="42" t="s">
        <v>57</v>
      </c>
      <c r="M762" s="46">
        <v>21</v>
      </c>
      <c r="N762" s="42" t="s">
        <v>7232</v>
      </c>
      <c r="O762" s="46">
        <v>4178</v>
      </c>
      <c r="P762" s="42" t="s">
        <v>6406</v>
      </c>
      <c r="Q762" s="42" t="s">
        <v>6401</v>
      </c>
      <c r="R762" s="46">
        <v>3</v>
      </c>
      <c r="S762" s="47">
        <f t="shared" ca="1" si="98"/>
        <v>0.51</v>
      </c>
      <c r="T762" s="47">
        <f t="shared" ca="1" si="99"/>
        <v>0.51</v>
      </c>
      <c r="U762" s="47">
        <f t="shared" ca="1" si="100"/>
        <v>0.51</v>
      </c>
      <c r="V762" s="47">
        <f t="shared" ca="1" si="101"/>
        <v>0.51</v>
      </c>
      <c r="W762" s="47">
        <f>RANK(Y762,Y1:Y1001,0)</f>
        <v>760</v>
      </c>
      <c r="X762" s="48">
        <v>760</v>
      </c>
      <c r="Y762" s="49">
        <v>0.63749999999999996</v>
      </c>
    </row>
    <row r="763" spans="1:25" ht="15.75" customHeight="1" x14ac:dyDescent="0.3">
      <c r="A763" s="42" t="s">
        <v>7231</v>
      </c>
      <c r="B763" s="42" t="s">
        <v>7230</v>
      </c>
      <c r="C763" s="42" t="s">
        <v>48</v>
      </c>
      <c r="D763" s="46">
        <v>5</v>
      </c>
      <c r="E763" s="44" t="s">
        <v>7229</v>
      </c>
      <c r="F763" s="45">
        <f t="shared" ca="1" si="104"/>
        <v>33.448803319698115</v>
      </c>
      <c r="G763" s="45" t="str">
        <f t="shared" ca="1" si="105"/>
        <v>31-40</v>
      </c>
      <c r="H763" s="42" t="s">
        <v>320</v>
      </c>
      <c r="I763" s="42" t="s">
        <v>54</v>
      </c>
      <c r="J763" s="42" t="s">
        <v>43</v>
      </c>
      <c r="K763" s="42" t="s">
        <v>44</v>
      </c>
      <c r="L763" s="42" t="s">
        <v>57</v>
      </c>
      <c r="M763" s="46">
        <v>7</v>
      </c>
      <c r="N763" s="42" t="s">
        <v>7228</v>
      </c>
      <c r="O763" s="46">
        <v>4556</v>
      </c>
      <c r="P763" s="42" t="s">
        <v>6406</v>
      </c>
      <c r="Q763" s="42" t="s">
        <v>6401</v>
      </c>
      <c r="R763" s="46">
        <v>7</v>
      </c>
      <c r="S763" s="47">
        <f t="shared" ca="1" si="98"/>
        <v>1.0900000000000001</v>
      </c>
      <c r="T763" s="47">
        <f t="shared" ca="1" si="99"/>
        <v>1.0900000000000001</v>
      </c>
      <c r="U763" s="47">
        <f t="shared" ca="1" si="100"/>
        <v>1.0900000000000001</v>
      </c>
      <c r="V763" s="47">
        <f t="shared" ca="1" si="101"/>
        <v>0.92649999999999999</v>
      </c>
      <c r="W763" s="47">
        <f>RANK(Y763,Y1:Y1001,0)</f>
        <v>760</v>
      </c>
      <c r="X763" s="48">
        <v>760</v>
      </c>
      <c r="Y763" s="49">
        <v>0.63749999999999996</v>
      </c>
    </row>
    <row r="764" spans="1:25" ht="15.75" customHeight="1" x14ac:dyDescent="0.3">
      <c r="A764" s="42" t="s">
        <v>7227</v>
      </c>
      <c r="B764" s="42" t="s">
        <v>7226</v>
      </c>
      <c r="C764" s="42" t="s">
        <v>48</v>
      </c>
      <c r="D764" s="46">
        <v>6</v>
      </c>
      <c r="E764" s="44" t="s">
        <v>7225</v>
      </c>
      <c r="F764" s="45">
        <f t="shared" ca="1" si="104"/>
        <v>70.621406059424146</v>
      </c>
      <c r="G764" s="45" t="str">
        <f t="shared" ca="1" si="105"/>
        <v>71-80</v>
      </c>
      <c r="H764" s="42" t="s">
        <v>1005</v>
      </c>
      <c r="I764" s="42" t="s">
        <v>75</v>
      </c>
      <c r="J764" s="42" t="s">
        <v>62</v>
      </c>
      <c r="K764" s="42" t="s">
        <v>44</v>
      </c>
      <c r="L764" s="42" t="s">
        <v>57</v>
      </c>
      <c r="M764" s="46">
        <v>16</v>
      </c>
      <c r="N764" s="42" t="s">
        <v>7224</v>
      </c>
      <c r="O764" s="46">
        <v>4701</v>
      </c>
      <c r="P764" s="42" t="s">
        <v>6406</v>
      </c>
      <c r="Q764" s="42" t="s">
        <v>6401</v>
      </c>
      <c r="R764" s="46">
        <v>1</v>
      </c>
      <c r="S764" s="47">
        <f t="shared" ca="1" si="98"/>
        <v>0.69</v>
      </c>
      <c r="T764" s="47">
        <f t="shared" ca="1" si="99"/>
        <v>0.69</v>
      </c>
      <c r="U764" s="47">
        <f t="shared" ca="1" si="100"/>
        <v>0.69</v>
      </c>
      <c r="V764" s="47">
        <f t="shared" ca="1" si="101"/>
        <v>0.69</v>
      </c>
      <c r="W764" s="47">
        <f>RANK(Y764,Y1:Y1001,0)</f>
        <v>760</v>
      </c>
      <c r="X764" s="48">
        <v>760</v>
      </c>
      <c r="Y764" s="49">
        <v>0.63749999999999996</v>
      </c>
    </row>
    <row r="765" spans="1:25" ht="15.75" customHeight="1" x14ac:dyDescent="0.3">
      <c r="A765" s="42" t="s">
        <v>7223</v>
      </c>
      <c r="B765" s="42" t="s">
        <v>7222</v>
      </c>
      <c r="C765" s="42" t="s">
        <v>48</v>
      </c>
      <c r="D765" s="46">
        <v>52</v>
      </c>
      <c r="E765" s="44" t="s">
        <v>7221</v>
      </c>
      <c r="F765" s="45">
        <f t="shared" ca="1" si="104"/>
        <v>19.265241675862498</v>
      </c>
      <c r="G765" s="45" t="str">
        <f t="shared" ca="1" si="105"/>
        <v>11-20</v>
      </c>
      <c r="H765" s="42" t="s">
        <v>93</v>
      </c>
      <c r="I765" s="42" t="s">
        <v>50</v>
      </c>
      <c r="J765" s="42" t="s">
        <v>62</v>
      </c>
      <c r="K765" s="42" t="s">
        <v>44</v>
      </c>
      <c r="L765" s="42" t="s">
        <v>57</v>
      </c>
      <c r="M765" s="46">
        <v>8</v>
      </c>
      <c r="N765" s="42" t="s">
        <v>7220</v>
      </c>
      <c r="O765" s="46">
        <v>2025</v>
      </c>
      <c r="P765" s="42" t="s">
        <v>6402</v>
      </c>
      <c r="Q765" s="42" t="s">
        <v>6401</v>
      </c>
      <c r="R765" s="46">
        <v>12</v>
      </c>
      <c r="S765" s="47">
        <f t="shared" ca="1" si="98"/>
        <v>0.7</v>
      </c>
      <c r="T765" s="47">
        <f t="shared" ca="1" si="99"/>
        <v>0.7</v>
      </c>
      <c r="U765" s="47">
        <f t="shared" ca="1" si="100"/>
        <v>0.875</v>
      </c>
      <c r="V765" s="47">
        <f t="shared" ca="1" si="101"/>
        <v>0.875</v>
      </c>
      <c r="W765" s="47">
        <f>RANK(Y765,Y1:Y1001,0)</f>
        <v>760</v>
      </c>
      <c r="X765" s="48">
        <v>760</v>
      </c>
      <c r="Y765" s="49">
        <v>0.63749999999999996</v>
      </c>
    </row>
    <row r="766" spans="1:25" ht="15.75" customHeight="1" x14ac:dyDescent="0.3">
      <c r="A766" s="42" t="s">
        <v>7219</v>
      </c>
      <c r="B766" s="42" t="s">
        <v>7218</v>
      </c>
      <c r="C766" s="42" t="s">
        <v>48</v>
      </c>
      <c r="D766" s="46">
        <v>93</v>
      </c>
      <c r="E766" s="44" t="s">
        <v>7217</v>
      </c>
      <c r="F766" s="45">
        <f t="shared" ca="1" si="104"/>
        <v>38.183049895040583</v>
      </c>
      <c r="G766" s="45" t="str">
        <f t="shared" ca="1" si="105"/>
        <v>31-40</v>
      </c>
      <c r="H766" s="51"/>
      <c r="I766" s="42" t="s">
        <v>164</v>
      </c>
      <c r="J766" s="42" t="s">
        <v>62</v>
      </c>
      <c r="K766" s="42" t="s">
        <v>44</v>
      </c>
      <c r="L766" s="42" t="s">
        <v>45</v>
      </c>
      <c r="M766" s="46">
        <v>15</v>
      </c>
      <c r="N766" s="42" t="s">
        <v>7216</v>
      </c>
      <c r="O766" s="46">
        <v>3172</v>
      </c>
      <c r="P766" s="42" t="s">
        <v>6422</v>
      </c>
      <c r="Q766" s="42" t="s">
        <v>6401</v>
      </c>
      <c r="R766" s="46">
        <v>9</v>
      </c>
      <c r="S766" s="47">
        <f t="shared" ca="1" si="98"/>
        <v>0.53</v>
      </c>
      <c r="T766" s="47">
        <f t="shared" ca="1" si="99"/>
        <v>0.66250000000000009</v>
      </c>
      <c r="U766" s="47">
        <f t="shared" ca="1" si="100"/>
        <v>0.82812500000000011</v>
      </c>
      <c r="V766" s="47">
        <f t="shared" ca="1" si="101"/>
        <v>0.82812500000000011</v>
      </c>
      <c r="W766" s="47">
        <f>RANK(Y766,Y1:Y1001,0)</f>
        <v>760</v>
      </c>
      <c r="X766" s="48">
        <v>760</v>
      </c>
      <c r="Y766" s="49">
        <v>0.63749999999999996</v>
      </c>
    </row>
    <row r="767" spans="1:25" ht="15.75" customHeight="1" x14ac:dyDescent="0.3">
      <c r="A767" s="42" t="s">
        <v>5909</v>
      </c>
      <c r="B767" s="42" t="s">
        <v>7215</v>
      </c>
      <c r="C767" s="42" t="s">
        <v>48</v>
      </c>
      <c r="D767" s="46">
        <v>37</v>
      </c>
      <c r="E767" s="44" t="s">
        <v>7214</v>
      </c>
      <c r="F767" s="45">
        <f t="shared" ca="1" si="104"/>
        <v>60.552912908739209</v>
      </c>
      <c r="G767" s="45" t="str">
        <f t="shared" ca="1" si="105"/>
        <v>61-70</v>
      </c>
      <c r="H767" s="42" t="s">
        <v>1814</v>
      </c>
      <c r="I767" s="42" t="s">
        <v>84</v>
      </c>
      <c r="J767" s="42" t="s">
        <v>66</v>
      </c>
      <c r="K767" s="42" t="s">
        <v>44</v>
      </c>
      <c r="L767" s="42" t="s">
        <v>45</v>
      </c>
      <c r="M767" s="46">
        <v>11</v>
      </c>
      <c r="N767" s="42" t="s">
        <v>7213</v>
      </c>
      <c r="O767" s="46">
        <v>4561</v>
      </c>
      <c r="P767" s="42" t="s">
        <v>6406</v>
      </c>
      <c r="Q767" s="42" t="s">
        <v>6401</v>
      </c>
      <c r="R767" s="46">
        <v>7</v>
      </c>
      <c r="S767" s="47">
        <f t="shared" ca="1" si="98"/>
        <v>0.45</v>
      </c>
      <c r="T767" s="47">
        <f t="shared" ca="1" si="99"/>
        <v>0.5625</v>
      </c>
      <c r="U767" s="47">
        <f t="shared" ca="1" si="100"/>
        <v>0.5625</v>
      </c>
      <c r="V767" s="47">
        <f t="shared" ca="1" si="101"/>
        <v>0.5625</v>
      </c>
      <c r="W767" s="47">
        <f>RANK(Y767,Y1:Y1001,0)</f>
        <v>760</v>
      </c>
      <c r="X767" s="48">
        <v>760</v>
      </c>
      <c r="Y767" s="49">
        <v>0.63749999999999996</v>
      </c>
    </row>
    <row r="768" spans="1:25" ht="15.75" customHeight="1" x14ac:dyDescent="0.3">
      <c r="A768" s="42" t="s">
        <v>119</v>
      </c>
      <c r="B768" s="42" t="s">
        <v>7212</v>
      </c>
      <c r="C768" s="42" t="s">
        <v>48</v>
      </c>
      <c r="D768" s="46">
        <v>89</v>
      </c>
      <c r="E768" s="44" t="s">
        <v>7211</v>
      </c>
      <c r="F768" s="45">
        <f t="shared" ca="1" si="104"/>
        <v>22.133734826547432</v>
      </c>
      <c r="G768" s="45" t="str">
        <f t="shared" ca="1" si="105"/>
        <v>21-30</v>
      </c>
      <c r="H768" s="42" t="s">
        <v>599</v>
      </c>
      <c r="I768" s="42" t="s">
        <v>42</v>
      </c>
      <c r="J768" s="42" t="s">
        <v>62</v>
      </c>
      <c r="K768" s="42" t="s">
        <v>44</v>
      </c>
      <c r="L768" s="42" t="s">
        <v>57</v>
      </c>
      <c r="M768" s="46">
        <v>8</v>
      </c>
      <c r="N768" s="42" t="s">
        <v>7210</v>
      </c>
      <c r="O768" s="46">
        <v>2323</v>
      </c>
      <c r="P768" s="42" t="s">
        <v>6402</v>
      </c>
      <c r="Q768" s="42" t="s">
        <v>6401</v>
      </c>
      <c r="R768" s="46">
        <v>4</v>
      </c>
      <c r="S768" s="47">
        <f t="shared" ca="1" si="98"/>
        <v>0.75</v>
      </c>
      <c r="T768" s="47">
        <f t="shared" ca="1" si="99"/>
        <v>0.75</v>
      </c>
      <c r="U768" s="47">
        <f t="shared" ca="1" si="100"/>
        <v>0.9375</v>
      </c>
      <c r="V768" s="47">
        <f t="shared" ca="1" si="101"/>
        <v>0.9375</v>
      </c>
      <c r="W768" s="47">
        <f>RANK(Y768,Y1:Y1001,0)</f>
        <v>760</v>
      </c>
      <c r="X768" s="48">
        <v>760</v>
      </c>
      <c r="Y768" s="49">
        <v>0.63749999999999996</v>
      </c>
    </row>
    <row r="769" spans="1:25" ht="15.75" customHeight="1" x14ac:dyDescent="0.3">
      <c r="A769" s="42" t="s">
        <v>4631</v>
      </c>
      <c r="B769" s="51"/>
      <c r="C769" s="42" t="s">
        <v>40</v>
      </c>
      <c r="D769" s="46">
        <v>4</v>
      </c>
      <c r="E769" s="44" t="s">
        <v>7209</v>
      </c>
      <c r="F769" s="45">
        <f t="shared" ca="1" si="104"/>
        <v>31.021406059424145</v>
      </c>
      <c r="G769" s="45" t="str">
        <f t="shared" ca="1" si="105"/>
        <v>31-40</v>
      </c>
      <c r="H769" s="42" t="s">
        <v>253</v>
      </c>
      <c r="I769" s="42" t="s">
        <v>84</v>
      </c>
      <c r="J769" s="42" t="s">
        <v>62</v>
      </c>
      <c r="K769" s="42" t="s">
        <v>44</v>
      </c>
      <c r="L769" s="42" t="s">
        <v>45</v>
      </c>
      <c r="M769" s="46">
        <v>6</v>
      </c>
      <c r="N769" s="42" t="s">
        <v>7208</v>
      </c>
      <c r="O769" s="46">
        <v>2232</v>
      </c>
      <c r="P769" s="42" t="s">
        <v>6402</v>
      </c>
      <c r="Q769" s="42" t="s">
        <v>6401</v>
      </c>
      <c r="R769" s="46">
        <v>8</v>
      </c>
      <c r="S769" s="47">
        <f t="shared" ca="1" si="98"/>
        <v>0.82</v>
      </c>
      <c r="T769" s="47">
        <f t="shared" ca="1" si="99"/>
        <v>1.0249999999999999</v>
      </c>
      <c r="U769" s="47">
        <f t="shared" ca="1" si="100"/>
        <v>1.0249999999999999</v>
      </c>
      <c r="V769" s="47">
        <f t="shared" ca="1" si="101"/>
        <v>1.0249999999999999</v>
      </c>
      <c r="W769" s="47">
        <f>RANK(Y769,Y1:Y1001,0)</f>
        <v>760</v>
      </c>
      <c r="X769" s="48">
        <v>760</v>
      </c>
      <c r="Y769" s="49">
        <v>0.63749999999999996</v>
      </c>
    </row>
    <row r="770" spans="1:25" ht="15.75" customHeight="1" x14ac:dyDescent="0.3">
      <c r="A770" s="42" t="s">
        <v>7207</v>
      </c>
      <c r="B770" s="42" t="s">
        <v>3285</v>
      </c>
      <c r="C770" s="42" t="s">
        <v>40</v>
      </c>
      <c r="D770" s="46">
        <v>11</v>
      </c>
      <c r="E770" s="44" t="s">
        <v>7206</v>
      </c>
      <c r="F770" s="45">
        <f t="shared" ca="1" si="104"/>
        <v>55.325515648465242</v>
      </c>
      <c r="G770" s="45" t="str">
        <f t="shared" ca="1" si="105"/>
        <v>51-60</v>
      </c>
      <c r="H770" s="42" t="s">
        <v>209</v>
      </c>
      <c r="I770" s="42" t="s">
        <v>65</v>
      </c>
      <c r="J770" s="42" t="s">
        <v>43</v>
      </c>
      <c r="K770" s="42" t="s">
        <v>44</v>
      </c>
      <c r="L770" s="42" t="s">
        <v>45</v>
      </c>
      <c r="M770" s="46">
        <v>9</v>
      </c>
      <c r="N770" s="42" t="s">
        <v>7205</v>
      </c>
      <c r="O770" s="46">
        <v>2232</v>
      </c>
      <c r="P770" s="42" t="s">
        <v>6402</v>
      </c>
      <c r="Q770" s="42" t="s">
        <v>6401</v>
      </c>
      <c r="R770" s="46">
        <v>10</v>
      </c>
      <c r="S770" s="47">
        <f t="shared" ref="S770:S833" ca="1" si="106">RANDBETWEEN(40,110)/100</f>
        <v>0.53</v>
      </c>
      <c r="T770" s="47">
        <f t="shared" ref="T770:T833" ca="1" si="107">S770*(IF(L770="Yes",1.25,1))</f>
        <v>0.66250000000000009</v>
      </c>
      <c r="U770" s="47">
        <f t="shared" ref="U770:U833" ca="1" si="108">T770*(IF(OR(VALUE(R770)&gt;8,VALUE(D770)&gt;80),1.25,1))</f>
        <v>0.82812500000000011</v>
      </c>
      <c r="V770" s="47">
        <f t="shared" ref="V770:V833" ca="1" si="109">U770*(IF(J770="Mass Customer",0.85,1))</f>
        <v>0.70390625000000007</v>
      </c>
      <c r="W770" s="47">
        <f>RANK(Y770,Y1:Y1001,0)</f>
        <v>760</v>
      </c>
      <c r="X770" s="48">
        <v>760</v>
      </c>
      <c r="Y770" s="49">
        <v>0.63749999999999996</v>
      </c>
    </row>
    <row r="771" spans="1:25" ht="15.75" customHeight="1" x14ac:dyDescent="0.3">
      <c r="A771" s="42" t="s">
        <v>1152</v>
      </c>
      <c r="B771" s="42" t="s">
        <v>7204</v>
      </c>
      <c r="C771" s="42" t="s">
        <v>40</v>
      </c>
      <c r="D771" s="46">
        <v>86</v>
      </c>
      <c r="E771" s="44" t="s">
        <v>7203</v>
      </c>
      <c r="F771" s="45">
        <f t="shared" ca="1" si="104"/>
        <v>82.725515648465233</v>
      </c>
      <c r="G771" s="45" t="str">
        <f t="shared" ca="1" si="105"/>
        <v>81-90</v>
      </c>
      <c r="H771" s="51"/>
      <c r="I771" s="42" t="s">
        <v>61</v>
      </c>
      <c r="J771" s="42" t="s">
        <v>66</v>
      </c>
      <c r="K771" s="42" t="s">
        <v>44</v>
      </c>
      <c r="L771" s="42" t="s">
        <v>45</v>
      </c>
      <c r="M771" s="46">
        <v>13</v>
      </c>
      <c r="N771" s="42" t="s">
        <v>7202</v>
      </c>
      <c r="O771" s="46">
        <v>4500</v>
      </c>
      <c r="P771" s="42" t="s">
        <v>6406</v>
      </c>
      <c r="Q771" s="42" t="s">
        <v>6401</v>
      </c>
      <c r="R771" s="46">
        <v>6</v>
      </c>
      <c r="S771" s="47">
        <f t="shared" ca="1" si="106"/>
        <v>0.59</v>
      </c>
      <c r="T771" s="47">
        <f t="shared" ca="1" si="107"/>
        <v>0.73749999999999993</v>
      </c>
      <c r="U771" s="47">
        <f t="shared" ca="1" si="108"/>
        <v>0.92187499999999989</v>
      </c>
      <c r="V771" s="47">
        <f t="shared" ca="1" si="109"/>
        <v>0.92187499999999989</v>
      </c>
      <c r="W771" s="47">
        <f>RANK(Y771,Y1:Y1001,0)</f>
        <v>760</v>
      </c>
      <c r="X771" s="48">
        <v>760</v>
      </c>
      <c r="Y771" s="49">
        <v>0.63749999999999996</v>
      </c>
    </row>
    <row r="772" spans="1:25" ht="15.75" customHeight="1" x14ac:dyDescent="0.3">
      <c r="A772" s="42" t="s">
        <v>7201</v>
      </c>
      <c r="B772" s="42" t="s">
        <v>7200</v>
      </c>
      <c r="C772" s="42" t="s">
        <v>40</v>
      </c>
      <c r="D772" s="46">
        <v>86</v>
      </c>
      <c r="E772" s="44" t="s">
        <v>7199</v>
      </c>
      <c r="F772" s="45">
        <f t="shared" ca="1" si="104"/>
        <v>73.358392360793999</v>
      </c>
      <c r="G772" s="45" t="str">
        <f t="shared" ca="1" si="105"/>
        <v>71-80</v>
      </c>
      <c r="H772" s="42" t="s">
        <v>465</v>
      </c>
      <c r="I772" s="42" t="s">
        <v>164</v>
      </c>
      <c r="J772" s="42" t="s">
        <v>43</v>
      </c>
      <c r="K772" s="42" t="s">
        <v>44</v>
      </c>
      <c r="L772" s="42" t="s">
        <v>57</v>
      </c>
      <c r="M772" s="46">
        <v>22</v>
      </c>
      <c r="N772" s="42" t="s">
        <v>7198</v>
      </c>
      <c r="O772" s="46">
        <v>3046</v>
      </c>
      <c r="P772" s="42" t="s">
        <v>6422</v>
      </c>
      <c r="Q772" s="42" t="s">
        <v>6401</v>
      </c>
      <c r="R772" s="46">
        <v>8</v>
      </c>
      <c r="S772" s="47">
        <f t="shared" ca="1" si="106"/>
        <v>0.4</v>
      </c>
      <c r="T772" s="47">
        <f t="shared" ca="1" si="107"/>
        <v>0.4</v>
      </c>
      <c r="U772" s="47">
        <f t="shared" ca="1" si="108"/>
        <v>0.5</v>
      </c>
      <c r="V772" s="47">
        <f t="shared" ca="1" si="109"/>
        <v>0.42499999999999999</v>
      </c>
      <c r="W772" s="47">
        <f>RANK(Y772,Y1:Y1001,0)</f>
        <v>760</v>
      </c>
      <c r="X772" s="48">
        <v>760</v>
      </c>
      <c r="Y772" s="49">
        <v>0.63749999999999996</v>
      </c>
    </row>
    <row r="773" spans="1:25" ht="15.75" customHeight="1" x14ac:dyDescent="0.3">
      <c r="A773" s="42" t="s">
        <v>7197</v>
      </c>
      <c r="B773" s="42" t="s">
        <v>6724</v>
      </c>
      <c r="C773" s="42" t="s">
        <v>40</v>
      </c>
      <c r="D773" s="46">
        <v>23</v>
      </c>
      <c r="E773" s="44" t="s">
        <v>7196</v>
      </c>
      <c r="F773" s="45">
        <f t="shared" ca="1" si="104"/>
        <v>36.336474552574828</v>
      </c>
      <c r="G773" s="45" t="str">
        <f t="shared" ca="1" si="105"/>
        <v>31-40</v>
      </c>
      <c r="H773" s="42" t="s">
        <v>212</v>
      </c>
      <c r="I773" s="42" t="s">
        <v>42</v>
      </c>
      <c r="J773" s="42" t="s">
        <v>62</v>
      </c>
      <c r="K773" s="42" t="s">
        <v>44</v>
      </c>
      <c r="L773" s="42" t="s">
        <v>57</v>
      </c>
      <c r="M773" s="46">
        <v>4</v>
      </c>
      <c r="N773" s="42" t="s">
        <v>7195</v>
      </c>
      <c r="O773" s="46">
        <v>2420</v>
      </c>
      <c r="P773" s="42" t="s">
        <v>6402</v>
      </c>
      <c r="Q773" s="42" t="s">
        <v>6401</v>
      </c>
      <c r="R773" s="46">
        <v>3</v>
      </c>
      <c r="S773" s="47">
        <f t="shared" ca="1" si="106"/>
        <v>0.74</v>
      </c>
      <c r="T773" s="47">
        <f t="shared" ca="1" si="107"/>
        <v>0.74</v>
      </c>
      <c r="U773" s="47">
        <f t="shared" ca="1" si="108"/>
        <v>0.74</v>
      </c>
      <c r="V773" s="47">
        <f t="shared" ca="1" si="109"/>
        <v>0.74</v>
      </c>
      <c r="W773" s="47">
        <f>RANK(Y773,Y1:Y1001,0)</f>
        <v>760</v>
      </c>
      <c r="X773" s="48">
        <v>760</v>
      </c>
      <c r="Y773" s="49">
        <v>0.63749999999999996</v>
      </c>
    </row>
    <row r="774" spans="1:25" ht="15.75" customHeight="1" x14ac:dyDescent="0.3">
      <c r="A774" s="42" t="s">
        <v>293</v>
      </c>
      <c r="B774" s="42" t="s">
        <v>7194</v>
      </c>
      <c r="C774" s="42" t="s">
        <v>48</v>
      </c>
      <c r="D774" s="46">
        <v>47</v>
      </c>
      <c r="E774" s="44" t="s">
        <v>7193</v>
      </c>
      <c r="F774" s="45">
        <f t="shared" ca="1" si="104"/>
        <v>68.057022497780309</v>
      </c>
      <c r="G774" s="45" t="str">
        <f t="shared" ca="1" si="105"/>
        <v>61-70</v>
      </c>
      <c r="H774" s="42" t="s">
        <v>108</v>
      </c>
      <c r="I774" s="42" t="s">
        <v>84</v>
      </c>
      <c r="J774" s="42" t="s">
        <v>66</v>
      </c>
      <c r="K774" s="42" t="s">
        <v>44</v>
      </c>
      <c r="L774" s="42" t="s">
        <v>45</v>
      </c>
      <c r="M774" s="46">
        <v>9</v>
      </c>
      <c r="N774" s="42" t="s">
        <v>7192</v>
      </c>
      <c r="O774" s="46">
        <v>2170</v>
      </c>
      <c r="P774" s="42" t="s">
        <v>6402</v>
      </c>
      <c r="Q774" s="42" t="s">
        <v>6401</v>
      </c>
      <c r="R774" s="46">
        <v>8</v>
      </c>
      <c r="S774" s="47">
        <f t="shared" ca="1" si="106"/>
        <v>0.41</v>
      </c>
      <c r="T774" s="47">
        <f t="shared" ca="1" si="107"/>
        <v>0.51249999999999996</v>
      </c>
      <c r="U774" s="47">
        <f t="shared" ca="1" si="108"/>
        <v>0.51249999999999996</v>
      </c>
      <c r="V774" s="47">
        <f t="shared" ca="1" si="109"/>
        <v>0.51249999999999996</v>
      </c>
      <c r="W774" s="47">
        <f>RANK(Y774,Y1:Y1001,0)</f>
        <v>773</v>
      </c>
      <c r="X774" s="48">
        <v>773</v>
      </c>
      <c r="Y774" s="49">
        <v>0.63</v>
      </c>
    </row>
    <row r="775" spans="1:25" ht="15.75" customHeight="1" x14ac:dyDescent="0.3">
      <c r="A775" s="42" t="s">
        <v>402</v>
      </c>
      <c r="B775" s="42" t="s">
        <v>7191</v>
      </c>
      <c r="C775" s="42" t="s">
        <v>40</v>
      </c>
      <c r="D775" s="46">
        <v>11</v>
      </c>
      <c r="E775" s="44" t="s">
        <v>7190</v>
      </c>
      <c r="F775" s="45">
        <f t="shared" ca="1" si="104"/>
        <v>31.72551564846524</v>
      </c>
      <c r="G775" s="45" t="str">
        <f t="shared" ca="1" si="105"/>
        <v>31-40</v>
      </c>
      <c r="H775" s="42" t="s">
        <v>354</v>
      </c>
      <c r="I775" s="42" t="s">
        <v>65</v>
      </c>
      <c r="J775" s="42" t="s">
        <v>43</v>
      </c>
      <c r="K775" s="42" t="s">
        <v>44</v>
      </c>
      <c r="L775" s="42" t="s">
        <v>45</v>
      </c>
      <c r="M775" s="46">
        <v>4</v>
      </c>
      <c r="N775" s="42" t="s">
        <v>7189</v>
      </c>
      <c r="O775" s="46">
        <v>3013</v>
      </c>
      <c r="P775" s="42" t="s">
        <v>6422</v>
      </c>
      <c r="Q775" s="42" t="s">
        <v>6401</v>
      </c>
      <c r="R775" s="46">
        <v>9</v>
      </c>
      <c r="S775" s="47">
        <f t="shared" ca="1" si="106"/>
        <v>0.8</v>
      </c>
      <c r="T775" s="47">
        <f t="shared" ca="1" si="107"/>
        <v>1</v>
      </c>
      <c r="U775" s="47">
        <f t="shared" ca="1" si="108"/>
        <v>1.25</v>
      </c>
      <c r="V775" s="47">
        <f t="shared" ca="1" si="109"/>
        <v>1.0625</v>
      </c>
      <c r="W775" s="47">
        <f>RANK(Y775,Y1:Y1001,0)</f>
        <v>774</v>
      </c>
      <c r="X775" s="48">
        <v>774</v>
      </c>
      <c r="Y775" s="49">
        <v>0.62687499999999996</v>
      </c>
    </row>
    <row r="776" spans="1:25" ht="15.75" customHeight="1" x14ac:dyDescent="0.3">
      <c r="A776" s="42" t="s">
        <v>7188</v>
      </c>
      <c r="B776" s="42" t="s">
        <v>3044</v>
      </c>
      <c r="C776" s="42" t="s">
        <v>48</v>
      </c>
      <c r="D776" s="46">
        <v>46</v>
      </c>
      <c r="E776" s="44" t="s">
        <v>7187</v>
      </c>
      <c r="F776" s="45">
        <f t="shared" ca="1" si="104"/>
        <v>27.862501949835103</v>
      </c>
      <c r="G776" s="45" t="str">
        <f t="shared" ca="1" si="105"/>
        <v>21-30</v>
      </c>
      <c r="H776" s="42" t="s">
        <v>314</v>
      </c>
      <c r="I776" s="42" t="s">
        <v>50</v>
      </c>
      <c r="J776" s="42" t="s">
        <v>66</v>
      </c>
      <c r="K776" s="42" t="s">
        <v>44</v>
      </c>
      <c r="L776" s="42" t="s">
        <v>57</v>
      </c>
      <c r="M776" s="46">
        <v>10</v>
      </c>
      <c r="N776" s="42" t="s">
        <v>7186</v>
      </c>
      <c r="O776" s="46">
        <v>2231</v>
      </c>
      <c r="P776" s="42" t="s">
        <v>6402</v>
      </c>
      <c r="Q776" s="42" t="s">
        <v>6401</v>
      </c>
      <c r="R776" s="46">
        <v>10</v>
      </c>
      <c r="S776" s="47">
        <f t="shared" ca="1" si="106"/>
        <v>0.51</v>
      </c>
      <c r="T776" s="47">
        <f t="shared" ca="1" si="107"/>
        <v>0.51</v>
      </c>
      <c r="U776" s="47">
        <f t="shared" ca="1" si="108"/>
        <v>0.63749999999999996</v>
      </c>
      <c r="V776" s="47">
        <f t="shared" ca="1" si="109"/>
        <v>0.63749999999999996</v>
      </c>
      <c r="W776" s="47">
        <f>RANK(Y776,Y1:Y1001,0)</f>
        <v>774</v>
      </c>
      <c r="X776" s="48">
        <v>774</v>
      </c>
      <c r="Y776" s="49">
        <v>0.62687499999999996</v>
      </c>
    </row>
    <row r="777" spans="1:25" ht="15.75" customHeight="1" x14ac:dyDescent="0.3">
      <c r="A777" s="42" t="s">
        <v>3809</v>
      </c>
      <c r="B777" s="42" t="s">
        <v>7185</v>
      </c>
      <c r="C777" s="42" t="s">
        <v>147</v>
      </c>
      <c r="D777" s="46">
        <v>62</v>
      </c>
      <c r="E777" s="44"/>
      <c r="F777" s="45"/>
      <c r="G777" s="45"/>
      <c r="H777" s="42" t="s">
        <v>206</v>
      </c>
      <c r="I777" s="42" t="s">
        <v>50</v>
      </c>
      <c r="J777" s="42" t="s">
        <v>62</v>
      </c>
      <c r="K777" s="42" t="s">
        <v>44</v>
      </c>
      <c r="L777" s="42" t="s">
        <v>57</v>
      </c>
      <c r="M777" s="46">
        <v>5</v>
      </c>
      <c r="N777" s="42" t="s">
        <v>7184</v>
      </c>
      <c r="O777" s="46">
        <v>3842</v>
      </c>
      <c r="P777" s="42" t="s">
        <v>6422</v>
      </c>
      <c r="Q777" s="42" t="s">
        <v>6401</v>
      </c>
      <c r="R777" s="46">
        <v>1</v>
      </c>
      <c r="S777" s="47">
        <f t="shared" ca="1" si="106"/>
        <v>1.07</v>
      </c>
      <c r="T777" s="47">
        <f t="shared" ca="1" si="107"/>
        <v>1.07</v>
      </c>
      <c r="U777" s="47">
        <f t="shared" ca="1" si="108"/>
        <v>1.07</v>
      </c>
      <c r="V777" s="47">
        <f t="shared" ca="1" si="109"/>
        <v>1.07</v>
      </c>
      <c r="W777" s="47">
        <f>RANK(Y777,Y1:Y1001,0)</f>
        <v>774</v>
      </c>
      <c r="X777" s="48">
        <v>774</v>
      </c>
      <c r="Y777" s="49">
        <v>0.62687499999999996</v>
      </c>
    </row>
    <row r="778" spans="1:25" ht="15.75" customHeight="1" x14ac:dyDescent="0.3">
      <c r="A778" s="42" t="s">
        <v>3264</v>
      </c>
      <c r="B778" s="42" t="s">
        <v>7183</v>
      </c>
      <c r="C778" s="42" t="s">
        <v>40</v>
      </c>
      <c r="D778" s="46">
        <v>73</v>
      </c>
      <c r="E778" s="44" t="s">
        <v>7182</v>
      </c>
      <c r="F778" s="45">
        <f t="shared" ref="F778:F809" ca="1" si="110">(NOW()-E778)/365</f>
        <v>33.109077292300853</v>
      </c>
      <c r="G778" s="45" t="str">
        <f t="shared" ref="G778:G809" ca="1" si="111">IF(F778&lt;=10,"0-10",IF(AND(F778&gt;10,F778&lt;=20),"11-20",IF(AND(F778&gt;20,F778&lt;=30),"21-30",IF(AND(F778&gt;30,F778&lt;=40),"31-40",IF(AND(F778&gt;40,F778&lt;=50),"41-50",IF(AND(F778&gt;50,F778&lt;=60),"51-60",IF(AND(F778&gt;60,F778&lt;=70),"61-70",IF(AND(F778&gt;70,F778&lt;=80),"71-80",IF(AND(F778&gt;80,F778&lt;=90),"81-90",IF(F778&gt;90,"91-100"))))))))))</f>
        <v>31-40</v>
      </c>
      <c r="H778" s="42" t="s">
        <v>699</v>
      </c>
      <c r="I778" s="42" t="s">
        <v>65</v>
      </c>
      <c r="J778" s="42" t="s">
        <v>43</v>
      </c>
      <c r="K778" s="42" t="s">
        <v>44</v>
      </c>
      <c r="L778" s="42" t="s">
        <v>45</v>
      </c>
      <c r="M778" s="46">
        <v>14</v>
      </c>
      <c r="N778" s="42" t="s">
        <v>7181</v>
      </c>
      <c r="O778" s="46">
        <v>3170</v>
      </c>
      <c r="P778" s="42" t="s">
        <v>6422</v>
      </c>
      <c r="Q778" s="42" t="s">
        <v>6401</v>
      </c>
      <c r="R778" s="46">
        <v>9</v>
      </c>
      <c r="S778" s="47">
        <f t="shared" ca="1" si="106"/>
        <v>0.53</v>
      </c>
      <c r="T778" s="47">
        <f t="shared" ca="1" si="107"/>
        <v>0.66250000000000009</v>
      </c>
      <c r="U778" s="47">
        <f t="shared" ca="1" si="108"/>
        <v>0.82812500000000011</v>
      </c>
      <c r="V778" s="47">
        <f t="shared" ca="1" si="109"/>
        <v>0.70390625000000007</v>
      </c>
      <c r="W778" s="47">
        <f>RANK(Y778,Y1:Y1001,0)</f>
        <v>774</v>
      </c>
      <c r="X778" s="48">
        <v>774</v>
      </c>
      <c r="Y778" s="49">
        <v>0.62687499999999996</v>
      </c>
    </row>
    <row r="779" spans="1:25" ht="15.75" customHeight="1" x14ac:dyDescent="0.3">
      <c r="A779" s="42" t="s">
        <v>7180</v>
      </c>
      <c r="B779" s="42" t="s">
        <v>7179</v>
      </c>
      <c r="C779" s="42" t="s">
        <v>40</v>
      </c>
      <c r="D779" s="46">
        <v>38</v>
      </c>
      <c r="E779" s="44" t="s">
        <v>7178</v>
      </c>
      <c r="F779" s="45">
        <f t="shared" ca="1" si="110"/>
        <v>55.248803319698119</v>
      </c>
      <c r="G779" s="45" t="str">
        <f t="shared" ca="1" si="111"/>
        <v>51-60</v>
      </c>
      <c r="H779" s="42" t="s">
        <v>465</v>
      </c>
      <c r="I779" s="42" t="s">
        <v>164</v>
      </c>
      <c r="J779" s="42" t="s">
        <v>62</v>
      </c>
      <c r="K779" s="42" t="s">
        <v>44</v>
      </c>
      <c r="L779" s="42" t="s">
        <v>57</v>
      </c>
      <c r="M779" s="46">
        <v>18</v>
      </c>
      <c r="N779" s="42" t="s">
        <v>7177</v>
      </c>
      <c r="O779" s="46">
        <v>2046</v>
      </c>
      <c r="P779" s="42" t="s">
        <v>6402</v>
      </c>
      <c r="Q779" s="42" t="s">
        <v>6401</v>
      </c>
      <c r="R779" s="46">
        <v>10</v>
      </c>
      <c r="S779" s="47">
        <f t="shared" ca="1" si="106"/>
        <v>0.79</v>
      </c>
      <c r="T779" s="47">
        <f t="shared" ca="1" si="107"/>
        <v>0.79</v>
      </c>
      <c r="U779" s="47">
        <f t="shared" ca="1" si="108"/>
        <v>0.98750000000000004</v>
      </c>
      <c r="V779" s="47">
        <f t="shared" ca="1" si="109"/>
        <v>0.98750000000000004</v>
      </c>
      <c r="W779" s="47">
        <f>RANK(Y779,Y1:Y1001,0)</f>
        <v>778</v>
      </c>
      <c r="X779" s="48">
        <v>778</v>
      </c>
      <c r="Y779" s="49">
        <v>0.625</v>
      </c>
    </row>
    <row r="780" spans="1:25" ht="15.75" customHeight="1" x14ac:dyDescent="0.3">
      <c r="A780" s="42" t="s">
        <v>7176</v>
      </c>
      <c r="B780" s="42" t="s">
        <v>7175</v>
      </c>
      <c r="C780" s="42" t="s">
        <v>48</v>
      </c>
      <c r="D780" s="46">
        <v>40</v>
      </c>
      <c r="E780" s="44" t="s">
        <v>7174</v>
      </c>
      <c r="F780" s="45">
        <f t="shared" ca="1" si="110"/>
        <v>48.435104689561129</v>
      </c>
      <c r="G780" s="45" t="str">
        <f t="shared" ca="1" si="111"/>
        <v>41-50</v>
      </c>
      <c r="H780" s="51"/>
      <c r="I780" s="42" t="s">
        <v>84</v>
      </c>
      <c r="J780" s="42" t="s">
        <v>43</v>
      </c>
      <c r="K780" s="42" t="s">
        <v>44</v>
      </c>
      <c r="L780" s="42" t="s">
        <v>45</v>
      </c>
      <c r="M780" s="46">
        <v>6</v>
      </c>
      <c r="N780" s="42" t="s">
        <v>7173</v>
      </c>
      <c r="O780" s="46">
        <v>2528</v>
      </c>
      <c r="P780" s="42" t="s">
        <v>6402</v>
      </c>
      <c r="Q780" s="42" t="s">
        <v>6401</v>
      </c>
      <c r="R780" s="46">
        <v>8</v>
      </c>
      <c r="S780" s="47">
        <f t="shared" ca="1" si="106"/>
        <v>0.6</v>
      </c>
      <c r="T780" s="47">
        <f t="shared" ca="1" si="107"/>
        <v>0.75</v>
      </c>
      <c r="U780" s="47">
        <f t="shared" ca="1" si="108"/>
        <v>0.75</v>
      </c>
      <c r="V780" s="47">
        <f t="shared" ca="1" si="109"/>
        <v>0.63749999999999996</v>
      </c>
      <c r="W780" s="47">
        <f>RANK(Y780,Y1:Y1001,0)</f>
        <v>778</v>
      </c>
      <c r="X780" s="48">
        <v>778</v>
      </c>
      <c r="Y780" s="49">
        <v>0.625</v>
      </c>
    </row>
    <row r="781" spans="1:25" ht="15.75" customHeight="1" x14ac:dyDescent="0.3">
      <c r="A781" s="42" t="s">
        <v>7172</v>
      </c>
      <c r="B781" s="51"/>
      <c r="C781" s="42" t="s">
        <v>40</v>
      </c>
      <c r="D781" s="46">
        <v>46</v>
      </c>
      <c r="E781" s="44" t="s">
        <v>7171</v>
      </c>
      <c r="F781" s="45">
        <f t="shared" ca="1" si="110"/>
        <v>25.018666333396745</v>
      </c>
      <c r="G781" s="45" t="str">
        <f t="shared" ca="1" si="111"/>
        <v>21-30</v>
      </c>
      <c r="H781" s="42" t="s">
        <v>699</v>
      </c>
      <c r="I781" s="42" t="s">
        <v>61</v>
      </c>
      <c r="J781" s="42" t="s">
        <v>43</v>
      </c>
      <c r="K781" s="42" t="s">
        <v>44</v>
      </c>
      <c r="L781" s="42" t="s">
        <v>45</v>
      </c>
      <c r="M781" s="46">
        <v>6</v>
      </c>
      <c r="N781" s="42" t="s">
        <v>7170</v>
      </c>
      <c r="O781" s="46">
        <v>3204</v>
      </c>
      <c r="P781" s="42" t="s">
        <v>6422</v>
      </c>
      <c r="Q781" s="42" t="s">
        <v>6401</v>
      </c>
      <c r="R781" s="46">
        <v>12</v>
      </c>
      <c r="S781" s="47">
        <f t="shared" ca="1" si="106"/>
        <v>0.67</v>
      </c>
      <c r="T781" s="47">
        <f t="shared" ca="1" si="107"/>
        <v>0.83750000000000002</v>
      </c>
      <c r="U781" s="47">
        <f t="shared" ca="1" si="108"/>
        <v>1.046875</v>
      </c>
      <c r="V781" s="47">
        <f t="shared" ca="1" si="109"/>
        <v>0.88984374999999993</v>
      </c>
      <c r="W781" s="47">
        <f>RANK(Y781,Y1:Y1001,0)</f>
        <v>780</v>
      </c>
      <c r="X781" s="48">
        <v>780</v>
      </c>
      <c r="Y781" s="49">
        <v>0.62421874999999993</v>
      </c>
    </row>
    <row r="782" spans="1:25" ht="15.75" customHeight="1" x14ac:dyDescent="0.3">
      <c r="A782" s="42" t="s">
        <v>7169</v>
      </c>
      <c r="B782" s="42" t="s">
        <v>7168</v>
      </c>
      <c r="C782" s="42" t="s">
        <v>40</v>
      </c>
      <c r="D782" s="46">
        <v>30</v>
      </c>
      <c r="E782" s="44" t="s">
        <v>7167</v>
      </c>
      <c r="F782" s="45">
        <f t="shared" ca="1" si="110"/>
        <v>39.717296470383047</v>
      </c>
      <c r="G782" s="45" t="str">
        <f t="shared" ca="1" si="111"/>
        <v>31-40</v>
      </c>
      <c r="H782" s="42" t="s">
        <v>170</v>
      </c>
      <c r="I782" s="42" t="s">
        <v>42</v>
      </c>
      <c r="J782" s="42" t="s">
        <v>43</v>
      </c>
      <c r="K782" s="42" t="s">
        <v>44</v>
      </c>
      <c r="L782" s="42" t="s">
        <v>57</v>
      </c>
      <c r="M782" s="46">
        <v>10</v>
      </c>
      <c r="N782" s="42" t="s">
        <v>7166</v>
      </c>
      <c r="O782" s="46">
        <v>2042</v>
      </c>
      <c r="P782" s="42" t="s">
        <v>6402</v>
      </c>
      <c r="Q782" s="42" t="s">
        <v>6401</v>
      </c>
      <c r="R782" s="46">
        <v>10</v>
      </c>
      <c r="S782" s="47">
        <f t="shared" ca="1" si="106"/>
        <v>1.1000000000000001</v>
      </c>
      <c r="T782" s="47">
        <f t="shared" ca="1" si="107"/>
        <v>1.1000000000000001</v>
      </c>
      <c r="U782" s="47">
        <f t="shared" ca="1" si="108"/>
        <v>1.375</v>
      </c>
      <c r="V782" s="47">
        <f t="shared" ca="1" si="109"/>
        <v>1.16875</v>
      </c>
      <c r="W782" s="47">
        <f>RANK(Y782,Y1:Y1001,0)</f>
        <v>780</v>
      </c>
      <c r="X782" s="48">
        <v>780</v>
      </c>
      <c r="Y782" s="49">
        <v>0.62421874999999993</v>
      </c>
    </row>
    <row r="783" spans="1:25" ht="15.75" customHeight="1" x14ac:dyDescent="0.3">
      <c r="A783" s="42" t="s">
        <v>7165</v>
      </c>
      <c r="B783" s="42" t="s">
        <v>7164</v>
      </c>
      <c r="C783" s="42" t="s">
        <v>40</v>
      </c>
      <c r="D783" s="46">
        <v>35</v>
      </c>
      <c r="E783" s="44" t="s">
        <v>7163</v>
      </c>
      <c r="F783" s="45">
        <f t="shared" ca="1" si="110"/>
        <v>56.785789621067977</v>
      </c>
      <c r="G783" s="45" t="str">
        <f t="shared" ca="1" si="111"/>
        <v>51-60</v>
      </c>
      <c r="H783" s="42" t="s">
        <v>516</v>
      </c>
      <c r="I783" s="42" t="s">
        <v>50</v>
      </c>
      <c r="J783" s="42" t="s">
        <v>62</v>
      </c>
      <c r="K783" s="42" t="s">
        <v>44</v>
      </c>
      <c r="L783" s="42" t="s">
        <v>45</v>
      </c>
      <c r="M783" s="46">
        <v>10</v>
      </c>
      <c r="N783" s="42" t="s">
        <v>7162</v>
      </c>
      <c r="O783" s="46">
        <v>4818</v>
      </c>
      <c r="P783" s="42" t="s">
        <v>6406</v>
      </c>
      <c r="Q783" s="42" t="s">
        <v>6401</v>
      </c>
      <c r="R783" s="46">
        <v>5</v>
      </c>
      <c r="S783" s="47">
        <f t="shared" ca="1" si="106"/>
        <v>0.52</v>
      </c>
      <c r="T783" s="47">
        <f t="shared" ca="1" si="107"/>
        <v>0.65</v>
      </c>
      <c r="U783" s="47">
        <f t="shared" ca="1" si="108"/>
        <v>0.65</v>
      </c>
      <c r="V783" s="47">
        <f t="shared" ca="1" si="109"/>
        <v>0.65</v>
      </c>
      <c r="W783" s="47">
        <f>RANK(Y783,Y1:Y1001,0)</f>
        <v>782</v>
      </c>
      <c r="X783" s="48">
        <v>782</v>
      </c>
      <c r="Y783" s="49">
        <v>0.62049999999999994</v>
      </c>
    </row>
    <row r="784" spans="1:25" ht="15.75" customHeight="1" x14ac:dyDescent="0.3">
      <c r="A784" s="42" t="s">
        <v>7161</v>
      </c>
      <c r="B784" s="42" t="s">
        <v>7160</v>
      </c>
      <c r="C784" s="42" t="s">
        <v>48</v>
      </c>
      <c r="D784" s="46">
        <v>55</v>
      </c>
      <c r="E784" s="44" t="s">
        <v>7159</v>
      </c>
      <c r="F784" s="45">
        <f t="shared" ca="1" si="110"/>
        <v>66.267981401889898</v>
      </c>
      <c r="G784" s="45" t="str">
        <f t="shared" ca="1" si="111"/>
        <v>61-70</v>
      </c>
      <c r="H784" s="42" t="s">
        <v>320</v>
      </c>
      <c r="I784" s="42" t="s">
        <v>84</v>
      </c>
      <c r="J784" s="42" t="s">
        <v>66</v>
      </c>
      <c r="K784" s="42" t="s">
        <v>44</v>
      </c>
      <c r="L784" s="42" t="s">
        <v>57</v>
      </c>
      <c r="M784" s="46">
        <v>8</v>
      </c>
      <c r="N784" s="42" t="s">
        <v>7158</v>
      </c>
      <c r="O784" s="46">
        <v>3147</v>
      </c>
      <c r="P784" s="42" t="s">
        <v>6422</v>
      </c>
      <c r="Q784" s="42" t="s">
        <v>6401</v>
      </c>
      <c r="R784" s="46">
        <v>10</v>
      </c>
      <c r="S784" s="47">
        <f t="shared" ca="1" si="106"/>
        <v>1.04</v>
      </c>
      <c r="T784" s="47">
        <f t="shared" ca="1" si="107"/>
        <v>1.04</v>
      </c>
      <c r="U784" s="47">
        <f t="shared" ca="1" si="108"/>
        <v>1.3</v>
      </c>
      <c r="V784" s="47">
        <f t="shared" ca="1" si="109"/>
        <v>1.3</v>
      </c>
      <c r="W784" s="47">
        <f>RANK(Y784,Y1:Y1001,0)</f>
        <v>782</v>
      </c>
      <c r="X784" s="48">
        <v>782</v>
      </c>
      <c r="Y784" s="49">
        <v>0.62049999999999994</v>
      </c>
    </row>
    <row r="785" spans="1:25" ht="15.75" customHeight="1" x14ac:dyDescent="0.3">
      <c r="A785" s="42" t="s">
        <v>7157</v>
      </c>
      <c r="B785" s="42" t="s">
        <v>4750</v>
      </c>
      <c r="C785" s="42" t="s">
        <v>48</v>
      </c>
      <c r="D785" s="46">
        <v>98</v>
      </c>
      <c r="E785" s="44" t="s">
        <v>7135</v>
      </c>
      <c r="F785" s="45">
        <f t="shared" ca="1" si="110"/>
        <v>28.498118388191266</v>
      </c>
      <c r="G785" s="45" t="str">
        <f t="shared" ca="1" si="111"/>
        <v>21-30</v>
      </c>
      <c r="H785" s="42" t="s">
        <v>683</v>
      </c>
      <c r="I785" s="42" t="s">
        <v>42</v>
      </c>
      <c r="J785" s="42" t="s">
        <v>43</v>
      </c>
      <c r="K785" s="42" t="s">
        <v>44</v>
      </c>
      <c r="L785" s="42" t="s">
        <v>57</v>
      </c>
      <c r="M785" s="46">
        <v>12</v>
      </c>
      <c r="N785" s="42" t="s">
        <v>7156</v>
      </c>
      <c r="O785" s="46">
        <v>2019</v>
      </c>
      <c r="P785" s="42" t="s">
        <v>6402</v>
      </c>
      <c r="Q785" s="42" t="s">
        <v>6401</v>
      </c>
      <c r="R785" s="46">
        <v>9</v>
      </c>
      <c r="S785" s="47">
        <f t="shared" ca="1" si="106"/>
        <v>0.61</v>
      </c>
      <c r="T785" s="47">
        <f t="shared" ca="1" si="107"/>
        <v>0.61</v>
      </c>
      <c r="U785" s="47">
        <f t="shared" ca="1" si="108"/>
        <v>0.76249999999999996</v>
      </c>
      <c r="V785" s="47">
        <f t="shared" ca="1" si="109"/>
        <v>0.64812499999999995</v>
      </c>
      <c r="W785" s="47">
        <f>RANK(Y785,Y1:Y1001,0)</f>
        <v>782</v>
      </c>
      <c r="X785" s="48">
        <v>782</v>
      </c>
      <c r="Y785" s="49">
        <v>0.62049999999999994</v>
      </c>
    </row>
    <row r="786" spans="1:25" ht="15.75" customHeight="1" x14ac:dyDescent="0.3">
      <c r="A786" s="42" t="s">
        <v>7155</v>
      </c>
      <c r="B786" s="42" t="s">
        <v>633</v>
      </c>
      <c r="C786" s="42" t="s">
        <v>48</v>
      </c>
      <c r="D786" s="46">
        <v>66</v>
      </c>
      <c r="E786" s="44" t="s">
        <v>7154</v>
      </c>
      <c r="F786" s="45">
        <f t="shared" ca="1" si="110"/>
        <v>27.002227977232362</v>
      </c>
      <c r="G786" s="45" t="str">
        <f t="shared" ca="1" si="111"/>
        <v>21-30</v>
      </c>
      <c r="H786" s="42" t="s">
        <v>279</v>
      </c>
      <c r="I786" s="42" t="s">
        <v>84</v>
      </c>
      <c r="J786" s="42" t="s">
        <v>62</v>
      </c>
      <c r="K786" s="42" t="s">
        <v>44</v>
      </c>
      <c r="L786" s="42" t="s">
        <v>57</v>
      </c>
      <c r="M786" s="46">
        <v>9</v>
      </c>
      <c r="N786" s="42" t="s">
        <v>7153</v>
      </c>
      <c r="O786" s="46">
        <v>2230</v>
      </c>
      <c r="P786" s="42" t="s">
        <v>6402</v>
      </c>
      <c r="Q786" s="42" t="s">
        <v>6401</v>
      </c>
      <c r="R786" s="46">
        <v>10</v>
      </c>
      <c r="S786" s="47">
        <f t="shared" ca="1" si="106"/>
        <v>0.47</v>
      </c>
      <c r="T786" s="47">
        <f t="shared" ca="1" si="107"/>
        <v>0.47</v>
      </c>
      <c r="U786" s="47">
        <f t="shared" ca="1" si="108"/>
        <v>0.58749999999999991</v>
      </c>
      <c r="V786" s="47">
        <f t="shared" ca="1" si="109"/>
        <v>0.58749999999999991</v>
      </c>
      <c r="W786" s="47">
        <f>RANK(Y786,Y1:Y1001,0)</f>
        <v>785</v>
      </c>
      <c r="X786" s="48">
        <v>785</v>
      </c>
      <c r="Y786" s="49">
        <v>0.62</v>
      </c>
    </row>
    <row r="787" spans="1:25" ht="15.75" customHeight="1" x14ac:dyDescent="0.3">
      <c r="A787" s="42" t="s">
        <v>7152</v>
      </c>
      <c r="B787" s="42" t="s">
        <v>7151</v>
      </c>
      <c r="C787" s="42" t="s">
        <v>48</v>
      </c>
      <c r="D787" s="46">
        <v>89</v>
      </c>
      <c r="E787" s="44" t="s">
        <v>7150</v>
      </c>
      <c r="F787" s="45">
        <f t="shared" ca="1" si="110"/>
        <v>64.692638936136476</v>
      </c>
      <c r="G787" s="45" t="str">
        <f t="shared" ca="1" si="111"/>
        <v>61-70</v>
      </c>
      <c r="H787" s="42" t="s">
        <v>412</v>
      </c>
      <c r="I787" s="42" t="s">
        <v>42</v>
      </c>
      <c r="J787" s="42" t="s">
        <v>66</v>
      </c>
      <c r="K787" s="42" t="s">
        <v>44</v>
      </c>
      <c r="L787" s="42" t="s">
        <v>57</v>
      </c>
      <c r="M787" s="46">
        <v>6</v>
      </c>
      <c r="N787" s="42" t="s">
        <v>7149</v>
      </c>
      <c r="O787" s="46">
        <v>2166</v>
      </c>
      <c r="P787" s="42" t="s">
        <v>6402</v>
      </c>
      <c r="Q787" s="42" t="s">
        <v>6401</v>
      </c>
      <c r="R787" s="46">
        <v>10</v>
      </c>
      <c r="S787" s="47">
        <f t="shared" ca="1" si="106"/>
        <v>0.46</v>
      </c>
      <c r="T787" s="47">
        <f t="shared" ca="1" si="107"/>
        <v>0.46</v>
      </c>
      <c r="U787" s="47">
        <f t="shared" ca="1" si="108"/>
        <v>0.57500000000000007</v>
      </c>
      <c r="V787" s="47">
        <f t="shared" ca="1" si="109"/>
        <v>0.57500000000000007</v>
      </c>
      <c r="W787" s="47">
        <f>RANK(Y787,Y1:Y1001,0)</f>
        <v>786</v>
      </c>
      <c r="X787" s="48">
        <v>786</v>
      </c>
      <c r="Y787" s="49">
        <v>0.61624999999999996</v>
      </c>
    </row>
    <row r="788" spans="1:25" ht="15.75" customHeight="1" x14ac:dyDescent="0.3">
      <c r="A788" s="42" t="s">
        <v>7148</v>
      </c>
      <c r="B788" s="51"/>
      <c r="C788" s="42" t="s">
        <v>40</v>
      </c>
      <c r="D788" s="46">
        <v>48</v>
      </c>
      <c r="E788" s="44" t="s">
        <v>7147</v>
      </c>
      <c r="F788" s="45">
        <f t="shared" ca="1" si="110"/>
        <v>63.629625237506332</v>
      </c>
      <c r="G788" s="45" t="str">
        <f t="shared" ca="1" si="111"/>
        <v>61-70</v>
      </c>
      <c r="H788" s="42" t="s">
        <v>127</v>
      </c>
      <c r="I788" s="42" t="s">
        <v>42</v>
      </c>
      <c r="J788" s="42" t="s">
        <v>66</v>
      </c>
      <c r="K788" s="42" t="s">
        <v>44</v>
      </c>
      <c r="L788" s="42" t="s">
        <v>45</v>
      </c>
      <c r="M788" s="46">
        <v>11</v>
      </c>
      <c r="N788" s="42" t="s">
        <v>7146</v>
      </c>
      <c r="O788" s="46">
        <v>3147</v>
      </c>
      <c r="P788" s="42" t="s">
        <v>6422</v>
      </c>
      <c r="Q788" s="42" t="s">
        <v>6401</v>
      </c>
      <c r="R788" s="46">
        <v>12</v>
      </c>
      <c r="S788" s="47">
        <f t="shared" ca="1" si="106"/>
        <v>1.01</v>
      </c>
      <c r="T788" s="47">
        <f t="shared" ca="1" si="107"/>
        <v>1.2625</v>
      </c>
      <c r="U788" s="47">
        <f t="shared" ca="1" si="108"/>
        <v>1.578125</v>
      </c>
      <c r="V788" s="47">
        <f t="shared" ca="1" si="109"/>
        <v>1.578125</v>
      </c>
      <c r="W788" s="47">
        <f>RANK(Y788,Y1:Y1001,0)</f>
        <v>786</v>
      </c>
      <c r="X788" s="48">
        <v>786</v>
      </c>
      <c r="Y788" s="49">
        <v>0.61624999999999996</v>
      </c>
    </row>
    <row r="789" spans="1:25" ht="15.75" customHeight="1" x14ac:dyDescent="0.3">
      <c r="A789" s="42" t="s">
        <v>7145</v>
      </c>
      <c r="B789" s="42" t="s">
        <v>7144</v>
      </c>
      <c r="C789" s="42" t="s">
        <v>48</v>
      </c>
      <c r="D789" s="46">
        <v>1</v>
      </c>
      <c r="E789" s="44" t="s">
        <v>7143</v>
      </c>
      <c r="F789" s="45">
        <f t="shared" ca="1" si="110"/>
        <v>39.073460853944688</v>
      </c>
      <c r="G789" s="45" t="str">
        <f t="shared" ca="1" si="111"/>
        <v>31-40</v>
      </c>
      <c r="H789" s="42" t="s">
        <v>337</v>
      </c>
      <c r="I789" s="42" t="s">
        <v>56</v>
      </c>
      <c r="J789" s="42" t="s">
        <v>66</v>
      </c>
      <c r="K789" s="42" t="s">
        <v>44</v>
      </c>
      <c r="L789" s="42" t="s">
        <v>57</v>
      </c>
      <c r="M789" s="46">
        <v>7</v>
      </c>
      <c r="N789" s="42" t="s">
        <v>7142</v>
      </c>
      <c r="O789" s="46">
        <v>2082</v>
      </c>
      <c r="P789" s="42" t="s">
        <v>6402</v>
      </c>
      <c r="Q789" s="42" t="s">
        <v>6401</v>
      </c>
      <c r="R789" s="46">
        <v>10</v>
      </c>
      <c r="S789" s="47">
        <f t="shared" ca="1" si="106"/>
        <v>0.99</v>
      </c>
      <c r="T789" s="47">
        <f t="shared" ca="1" si="107"/>
        <v>0.99</v>
      </c>
      <c r="U789" s="47">
        <f t="shared" ca="1" si="108"/>
        <v>1.2375</v>
      </c>
      <c r="V789" s="47">
        <f t="shared" ca="1" si="109"/>
        <v>1.2375</v>
      </c>
      <c r="W789" s="47">
        <f>RANK(Y789,Y1:Y1001,0)</f>
        <v>788</v>
      </c>
      <c r="X789" s="48">
        <v>788</v>
      </c>
      <c r="Y789" s="49">
        <v>0.61250000000000004</v>
      </c>
    </row>
    <row r="790" spans="1:25" ht="15.75" customHeight="1" x14ac:dyDescent="0.3">
      <c r="A790" s="42" t="s">
        <v>7141</v>
      </c>
      <c r="B790" s="42" t="s">
        <v>7140</v>
      </c>
      <c r="C790" s="42" t="s">
        <v>40</v>
      </c>
      <c r="D790" s="46">
        <v>49</v>
      </c>
      <c r="E790" s="44" t="s">
        <v>7139</v>
      </c>
      <c r="F790" s="45">
        <f t="shared" ca="1" si="110"/>
        <v>40.980310169013187</v>
      </c>
      <c r="G790" s="45" t="str">
        <f t="shared" ca="1" si="111"/>
        <v>41-50</v>
      </c>
      <c r="H790" s="42" t="s">
        <v>387</v>
      </c>
      <c r="I790" s="42" t="s">
        <v>50</v>
      </c>
      <c r="J790" s="42" t="s">
        <v>62</v>
      </c>
      <c r="K790" s="42" t="s">
        <v>44</v>
      </c>
      <c r="L790" s="42" t="s">
        <v>57</v>
      </c>
      <c r="M790" s="46">
        <v>9</v>
      </c>
      <c r="N790" s="42" t="s">
        <v>7138</v>
      </c>
      <c r="O790" s="46">
        <v>4740</v>
      </c>
      <c r="P790" s="42" t="s">
        <v>6406</v>
      </c>
      <c r="Q790" s="42" t="s">
        <v>6401</v>
      </c>
      <c r="R790" s="46">
        <v>2</v>
      </c>
      <c r="S790" s="47">
        <f t="shared" ca="1" si="106"/>
        <v>1.1000000000000001</v>
      </c>
      <c r="T790" s="47">
        <f t="shared" ca="1" si="107"/>
        <v>1.1000000000000001</v>
      </c>
      <c r="U790" s="47">
        <f t="shared" ca="1" si="108"/>
        <v>1.1000000000000001</v>
      </c>
      <c r="V790" s="47">
        <f t="shared" ca="1" si="109"/>
        <v>1.1000000000000001</v>
      </c>
      <c r="W790" s="47">
        <f>RANK(Y790,Y1:Y1001,0)</f>
        <v>788</v>
      </c>
      <c r="X790" s="48">
        <v>788</v>
      </c>
      <c r="Y790" s="49">
        <v>0.61250000000000004</v>
      </c>
    </row>
    <row r="791" spans="1:25" ht="15.75" customHeight="1" x14ac:dyDescent="0.3">
      <c r="A791" s="42" t="s">
        <v>7137</v>
      </c>
      <c r="B791" s="42" t="s">
        <v>7136</v>
      </c>
      <c r="C791" s="42" t="s">
        <v>40</v>
      </c>
      <c r="D791" s="46">
        <v>32</v>
      </c>
      <c r="E791" s="44" t="s">
        <v>7135</v>
      </c>
      <c r="F791" s="45">
        <f t="shared" ca="1" si="110"/>
        <v>28.498118388191266</v>
      </c>
      <c r="G791" s="45" t="str">
        <f t="shared" ca="1" si="111"/>
        <v>21-30</v>
      </c>
      <c r="H791" s="42" t="s">
        <v>105</v>
      </c>
      <c r="I791" s="42" t="s">
        <v>84</v>
      </c>
      <c r="J791" s="42" t="s">
        <v>43</v>
      </c>
      <c r="K791" s="42" t="s">
        <v>44</v>
      </c>
      <c r="L791" s="42" t="s">
        <v>45</v>
      </c>
      <c r="M791" s="46">
        <v>9</v>
      </c>
      <c r="N791" s="42" t="s">
        <v>7134</v>
      </c>
      <c r="O791" s="46">
        <v>2234</v>
      </c>
      <c r="P791" s="42" t="s">
        <v>6402</v>
      </c>
      <c r="Q791" s="42" t="s">
        <v>6401</v>
      </c>
      <c r="R791" s="46">
        <v>10</v>
      </c>
      <c r="S791" s="47">
        <f t="shared" ca="1" si="106"/>
        <v>1.08</v>
      </c>
      <c r="T791" s="47">
        <f t="shared" ca="1" si="107"/>
        <v>1.35</v>
      </c>
      <c r="U791" s="47">
        <f t="shared" ca="1" si="108"/>
        <v>1.6875</v>
      </c>
      <c r="V791" s="47">
        <f t="shared" ca="1" si="109"/>
        <v>1.434375</v>
      </c>
      <c r="W791" s="47">
        <f>RANK(Y791,Y1:Y1001,0)</f>
        <v>788</v>
      </c>
      <c r="X791" s="48">
        <v>788</v>
      </c>
      <c r="Y791" s="49">
        <v>0.61250000000000004</v>
      </c>
    </row>
    <row r="792" spans="1:25" ht="15.75" customHeight="1" x14ac:dyDescent="0.3">
      <c r="A792" s="42" t="s">
        <v>6364</v>
      </c>
      <c r="B792" s="42" t="s">
        <v>7133</v>
      </c>
      <c r="C792" s="42" t="s">
        <v>40</v>
      </c>
      <c r="D792" s="46">
        <v>93</v>
      </c>
      <c r="E792" s="44" t="s">
        <v>7132</v>
      </c>
      <c r="F792" s="45">
        <f t="shared" ca="1" si="110"/>
        <v>47.22414578545154</v>
      </c>
      <c r="G792" s="45" t="str">
        <f t="shared" ca="1" si="111"/>
        <v>41-50</v>
      </c>
      <c r="H792" s="42" t="s">
        <v>186</v>
      </c>
      <c r="I792" s="42" t="s">
        <v>42</v>
      </c>
      <c r="J792" s="42" t="s">
        <v>62</v>
      </c>
      <c r="K792" s="42" t="s">
        <v>44</v>
      </c>
      <c r="L792" s="42" t="s">
        <v>45</v>
      </c>
      <c r="M792" s="46">
        <v>11</v>
      </c>
      <c r="N792" s="42" t="s">
        <v>7131</v>
      </c>
      <c r="O792" s="46">
        <v>2292</v>
      </c>
      <c r="P792" s="42" t="s">
        <v>6402</v>
      </c>
      <c r="Q792" s="42" t="s">
        <v>6401</v>
      </c>
      <c r="R792" s="46">
        <v>6</v>
      </c>
      <c r="S792" s="47">
        <f t="shared" ca="1" si="106"/>
        <v>0.49</v>
      </c>
      <c r="T792" s="47">
        <f t="shared" ca="1" si="107"/>
        <v>0.61250000000000004</v>
      </c>
      <c r="U792" s="47">
        <f t="shared" ca="1" si="108"/>
        <v>0.765625</v>
      </c>
      <c r="V792" s="47">
        <f t="shared" ca="1" si="109"/>
        <v>0.765625</v>
      </c>
      <c r="W792" s="47">
        <f>RANK(Y792,Y1:Y1001,0)</f>
        <v>791</v>
      </c>
      <c r="X792" s="48">
        <v>791</v>
      </c>
      <c r="Y792" s="49">
        <v>0.61199999999999999</v>
      </c>
    </row>
    <row r="793" spans="1:25" ht="15.75" customHeight="1" x14ac:dyDescent="0.3">
      <c r="A793" s="42" t="s">
        <v>3860</v>
      </c>
      <c r="B793" s="42" t="s">
        <v>7130</v>
      </c>
      <c r="C793" s="42" t="s">
        <v>48</v>
      </c>
      <c r="D793" s="46">
        <v>4</v>
      </c>
      <c r="E793" s="44" t="s">
        <v>7129</v>
      </c>
      <c r="F793" s="45">
        <f t="shared" ca="1" si="110"/>
        <v>48.100858114218667</v>
      </c>
      <c r="G793" s="45" t="str">
        <f t="shared" ca="1" si="111"/>
        <v>41-50</v>
      </c>
      <c r="H793" s="42" t="s">
        <v>362</v>
      </c>
      <c r="I793" s="42" t="s">
        <v>54</v>
      </c>
      <c r="J793" s="42" t="s">
        <v>43</v>
      </c>
      <c r="K793" s="42" t="s">
        <v>44</v>
      </c>
      <c r="L793" s="42" t="s">
        <v>57</v>
      </c>
      <c r="M793" s="46">
        <v>7</v>
      </c>
      <c r="N793" s="42" t="s">
        <v>7128</v>
      </c>
      <c r="O793" s="46">
        <v>3109</v>
      </c>
      <c r="P793" s="42" t="s">
        <v>6422</v>
      </c>
      <c r="Q793" s="42" t="s">
        <v>6401</v>
      </c>
      <c r="R793" s="46">
        <v>10</v>
      </c>
      <c r="S793" s="47">
        <f t="shared" ca="1" si="106"/>
        <v>0.8</v>
      </c>
      <c r="T793" s="47">
        <f t="shared" ca="1" si="107"/>
        <v>0.8</v>
      </c>
      <c r="U793" s="47">
        <f t="shared" ca="1" si="108"/>
        <v>1</v>
      </c>
      <c r="V793" s="47">
        <f t="shared" ca="1" si="109"/>
        <v>0.85</v>
      </c>
      <c r="W793" s="47">
        <f>RANK(Y793,Y1:Y1001,0)</f>
        <v>791</v>
      </c>
      <c r="X793" s="48">
        <v>791</v>
      </c>
      <c r="Y793" s="49">
        <v>0.61199999999999999</v>
      </c>
    </row>
    <row r="794" spans="1:25" ht="15.75" customHeight="1" x14ac:dyDescent="0.3">
      <c r="A794" s="42" t="s">
        <v>679</v>
      </c>
      <c r="B794" s="42" t="s">
        <v>7127</v>
      </c>
      <c r="C794" s="42" t="s">
        <v>40</v>
      </c>
      <c r="D794" s="46">
        <v>79</v>
      </c>
      <c r="E794" s="44" t="s">
        <v>7126</v>
      </c>
      <c r="F794" s="45">
        <f t="shared" ca="1" si="110"/>
        <v>66.585789621067974</v>
      </c>
      <c r="G794" s="45" t="str">
        <f t="shared" ca="1" si="111"/>
        <v>61-70</v>
      </c>
      <c r="H794" s="42" t="s">
        <v>465</v>
      </c>
      <c r="I794" s="42" t="s">
        <v>164</v>
      </c>
      <c r="J794" s="42" t="s">
        <v>66</v>
      </c>
      <c r="K794" s="42" t="s">
        <v>44</v>
      </c>
      <c r="L794" s="42" t="s">
        <v>57</v>
      </c>
      <c r="M794" s="46">
        <v>18</v>
      </c>
      <c r="N794" s="42" t="s">
        <v>7125</v>
      </c>
      <c r="O794" s="46">
        <v>2195</v>
      </c>
      <c r="P794" s="42" t="s">
        <v>6402</v>
      </c>
      <c r="Q794" s="42" t="s">
        <v>6401</v>
      </c>
      <c r="R794" s="46">
        <v>6</v>
      </c>
      <c r="S794" s="47">
        <f t="shared" ca="1" si="106"/>
        <v>0.46</v>
      </c>
      <c r="T794" s="47">
        <f t="shared" ca="1" si="107"/>
        <v>0.46</v>
      </c>
      <c r="U794" s="47">
        <f t="shared" ca="1" si="108"/>
        <v>0.46</v>
      </c>
      <c r="V794" s="47">
        <f t="shared" ca="1" si="109"/>
        <v>0.46</v>
      </c>
      <c r="W794" s="47">
        <f>RANK(Y794,Y1:Y1001,0)</f>
        <v>793</v>
      </c>
      <c r="X794" s="48">
        <v>793</v>
      </c>
      <c r="Y794" s="49">
        <v>0.61093750000000013</v>
      </c>
    </row>
    <row r="795" spans="1:25" ht="15.75" customHeight="1" x14ac:dyDescent="0.3">
      <c r="A795" s="42" t="s">
        <v>7124</v>
      </c>
      <c r="B795" s="42" t="s">
        <v>7123</v>
      </c>
      <c r="C795" s="42" t="s">
        <v>48</v>
      </c>
      <c r="D795" s="46">
        <v>21</v>
      </c>
      <c r="E795" s="44" t="s">
        <v>7122</v>
      </c>
      <c r="F795" s="45">
        <f t="shared" ca="1" si="110"/>
        <v>65.451543045725515</v>
      </c>
      <c r="G795" s="45" t="str">
        <f t="shared" ca="1" si="111"/>
        <v>61-70</v>
      </c>
      <c r="H795" s="42" t="s">
        <v>87</v>
      </c>
      <c r="I795" s="42" t="s">
        <v>42</v>
      </c>
      <c r="J795" s="42" t="s">
        <v>43</v>
      </c>
      <c r="K795" s="42" t="s">
        <v>44</v>
      </c>
      <c r="L795" s="42" t="s">
        <v>57</v>
      </c>
      <c r="M795" s="46">
        <v>9</v>
      </c>
      <c r="N795" s="42" t="s">
        <v>7121</v>
      </c>
      <c r="O795" s="46">
        <v>2135</v>
      </c>
      <c r="P795" s="42" t="s">
        <v>6402</v>
      </c>
      <c r="Q795" s="42" t="s">
        <v>6401</v>
      </c>
      <c r="R795" s="46">
        <v>12</v>
      </c>
      <c r="S795" s="47">
        <f t="shared" ca="1" si="106"/>
        <v>1.01</v>
      </c>
      <c r="T795" s="47">
        <f t="shared" ca="1" si="107"/>
        <v>1.01</v>
      </c>
      <c r="U795" s="47">
        <f t="shared" ca="1" si="108"/>
        <v>1.2625</v>
      </c>
      <c r="V795" s="47">
        <f t="shared" ca="1" si="109"/>
        <v>1.0731249999999999</v>
      </c>
      <c r="W795" s="47">
        <f>RANK(Y795,Y1:Y1001,0)</f>
        <v>794</v>
      </c>
      <c r="X795" s="48">
        <v>794</v>
      </c>
      <c r="Y795" s="49">
        <v>0.60562499999999986</v>
      </c>
    </row>
    <row r="796" spans="1:25" ht="15.75" customHeight="1" x14ac:dyDescent="0.3">
      <c r="A796" s="42" t="s">
        <v>2565</v>
      </c>
      <c r="B796" s="42" t="s">
        <v>7120</v>
      </c>
      <c r="C796" s="42" t="s">
        <v>40</v>
      </c>
      <c r="D796" s="46">
        <v>61</v>
      </c>
      <c r="E796" s="44" t="s">
        <v>7119</v>
      </c>
      <c r="F796" s="45">
        <f t="shared" ca="1" si="110"/>
        <v>69.662501949835104</v>
      </c>
      <c r="G796" s="45" t="str">
        <f t="shared" ca="1" si="111"/>
        <v>61-70</v>
      </c>
      <c r="H796" s="42" t="s">
        <v>599</v>
      </c>
      <c r="I796" s="42" t="s">
        <v>42</v>
      </c>
      <c r="J796" s="42" t="s">
        <v>62</v>
      </c>
      <c r="K796" s="42" t="s">
        <v>44</v>
      </c>
      <c r="L796" s="42" t="s">
        <v>57</v>
      </c>
      <c r="M796" s="46">
        <v>13</v>
      </c>
      <c r="N796" s="42" t="s">
        <v>7118</v>
      </c>
      <c r="O796" s="46">
        <v>2099</v>
      </c>
      <c r="P796" s="42" t="s">
        <v>6402</v>
      </c>
      <c r="Q796" s="42" t="s">
        <v>6401</v>
      </c>
      <c r="R796" s="46">
        <v>9</v>
      </c>
      <c r="S796" s="47">
        <f t="shared" ca="1" si="106"/>
        <v>0.53</v>
      </c>
      <c r="T796" s="47">
        <f t="shared" ca="1" si="107"/>
        <v>0.53</v>
      </c>
      <c r="U796" s="47">
        <f t="shared" ca="1" si="108"/>
        <v>0.66250000000000009</v>
      </c>
      <c r="V796" s="47">
        <f t="shared" ca="1" si="109"/>
        <v>0.66250000000000009</v>
      </c>
      <c r="W796" s="47">
        <f>RANK(Y796,Y1:Y1001,0)</f>
        <v>795</v>
      </c>
      <c r="X796" s="48">
        <v>795</v>
      </c>
      <c r="Y796" s="49">
        <v>0.60349999999999993</v>
      </c>
    </row>
    <row r="797" spans="1:25" ht="15.75" customHeight="1" x14ac:dyDescent="0.3">
      <c r="A797" s="42" t="s">
        <v>6385</v>
      </c>
      <c r="B797" s="42" t="s">
        <v>6023</v>
      </c>
      <c r="C797" s="42" t="s">
        <v>48</v>
      </c>
      <c r="D797" s="46">
        <v>1</v>
      </c>
      <c r="E797" s="44" t="s">
        <v>7117</v>
      </c>
      <c r="F797" s="45">
        <f t="shared" ca="1" si="110"/>
        <v>51.541954004629623</v>
      </c>
      <c r="G797" s="45" t="str">
        <f t="shared" ca="1" si="111"/>
        <v>51-60</v>
      </c>
      <c r="H797" s="42" t="s">
        <v>642</v>
      </c>
      <c r="I797" s="42" t="s">
        <v>84</v>
      </c>
      <c r="J797" s="42" t="s">
        <v>43</v>
      </c>
      <c r="K797" s="42" t="s">
        <v>44</v>
      </c>
      <c r="L797" s="42" t="s">
        <v>57</v>
      </c>
      <c r="M797" s="46">
        <v>10</v>
      </c>
      <c r="N797" s="42" t="s">
        <v>7116</v>
      </c>
      <c r="O797" s="46">
        <v>4350</v>
      </c>
      <c r="P797" s="42" t="s">
        <v>6406</v>
      </c>
      <c r="Q797" s="42" t="s">
        <v>6401</v>
      </c>
      <c r="R797" s="46">
        <v>2</v>
      </c>
      <c r="S797" s="47">
        <f t="shared" ca="1" si="106"/>
        <v>0.52</v>
      </c>
      <c r="T797" s="47">
        <f t="shared" ca="1" si="107"/>
        <v>0.52</v>
      </c>
      <c r="U797" s="47">
        <f t="shared" ca="1" si="108"/>
        <v>0.52</v>
      </c>
      <c r="V797" s="47">
        <f t="shared" ca="1" si="109"/>
        <v>0.442</v>
      </c>
      <c r="W797" s="47">
        <f>RANK(Y797,Y1:Y1001,0)</f>
        <v>795</v>
      </c>
      <c r="X797" s="48">
        <v>795</v>
      </c>
      <c r="Y797" s="49">
        <v>0.60349999999999993</v>
      </c>
    </row>
    <row r="798" spans="1:25" ht="15.75" customHeight="1" x14ac:dyDescent="0.3">
      <c r="A798" s="42" t="s">
        <v>7115</v>
      </c>
      <c r="B798" s="42" t="s">
        <v>3314</v>
      </c>
      <c r="C798" s="42" t="s">
        <v>40</v>
      </c>
      <c r="D798" s="46">
        <v>47</v>
      </c>
      <c r="E798" s="44" t="s">
        <v>7114</v>
      </c>
      <c r="F798" s="45">
        <f t="shared" ca="1" si="110"/>
        <v>54.421406059424143</v>
      </c>
      <c r="G798" s="45" t="str">
        <f t="shared" ca="1" si="111"/>
        <v>51-60</v>
      </c>
      <c r="H798" s="42" t="s">
        <v>1008</v>
      </c>
      <c r="I798" s="42" t="s">
        <v>50</v>
      </c>
      <c r="J798" s="42" t="s">
        <v>43</v>
      </c>
      <c r="K798" s="42" t="s">
        <v>44</v>
      </c>
      <c r="L798" s="42" t="s">
        <v>45</v>
      </c>
      <c r="M798" s="46">
        <v>13</v>
      </c>
      <c r="N798" s="42" t="s">
        <v>7113</v>
      </c>
      <c r="O798" s="46">
        <v>3101</v>
      </c>
      <c r="P798" s="42" t="s">
        <v>6422</v>
      </c>
      <c r="Q798" s="42" t="s">
        <v>6401</v>
      </c>
      <c r="R798" s="46">
        <v>12</v>
      </c>
      <c r="S798" s="47">
        <f t="shared" ca="1" si="106"/>
        <v>0.78</v>
      </c>
      <c r="T798" s="47">
        <f t="shared" ca="1" si="107"/>
        <v>0.97500000000000009</v>
      </c>
      <c r="U798" s="47">
        <f t="shared" ca="1" si="108"/>
        <v>1.21875</v>
      </c>
      <c r="V798" s="47">
        <f t="shared" ca="1" si="109"/>
        <v>1.0359375</v>
      </c>
      <c r="W798" s="47">
        <f>RANK(Y798,Y1:Y1001,0)</f>
        <v>797</v>
      </c>
      <c r="X798" s="48">
        <v>797</v>
      </c>
      <c r="Y798" s="49">
        <v>0.6</v>
      </c>
    </row>
    <row r="799" spans="1:25" ht="15.75" customHeight="1" x14ac:dyDescent="0.3">
      <c r="A799" s="42" t="s">
        <v>5476</v>
      </c>
      <c r="B799" s="42" t="s">
        <v>7112</v>
      </c>
      <c r="C799" s="42" t="s">
        <v>48</v>
      </c>
      <c r="D799" s="46">
        <v>7</v>
      </c>
      <c r="E799" s="44" t="s">
        <v>7111</v>
      </c>
      <c r="F799" s="45">
        <f t="shared" ca="1" si="110"/>
        <v>82.884419758054278</v>
      </c>
      <c r="G799" s="45" t="str">
        <f t="shared" ca="1" si="111"/>
        <v>81-90</v>
      </c>
      <c r="H799" s="42" t="s">
        <v>317</v>
      </c>
      <c r="I799" s="42" t="s">
        <v>42</v>
      </c>
      <c r="J799" s="42" t="s">
        <v>43</v>
      </c>
      <c r="K799" s="42" t="s">
        <v>44</v>
      </c>
      <c r="L799" s="42" t="s">
        <v>57</v>
      </c>
      <c r="M799" s="46">
        <v>12</v>
      </c>
      <c r="N799" s="42" t="s">
        <v>7110</v>
      </c>
      <c r="O799" s="46">
        <v>2759</v>
      </c>
      <c r="P799" s="42" t="s">
        <v>6402</v>
      </c>
      <c r="Q799" s="42" t="s">
        <v>6401</v>
      </c>
      <c r="R799" s="46">
        <v>9</v>
      </c>
      <c r="S799" s="47">
        <f t="shared" ca="1" si="106"/>
        <v>0.4</v>
      </c>
      <c r="T799" s="47">
        <f t="shared" ca="1" si="107"/>
        <v>0.4</v>
      </c>
      <c r="U799" s="47">
        <f t="shared" ca="1" si="108"/>
        <v>0.5</v>
      </c>
      <c r="V799" s="47">
        <f t="shared" ca="1" si="109"/>
        <v>0.42499999999999999</v>
      </c>
      <c r="W799" s="47">
        <f>RANK(Y799,Y1:Y1001,0)</f>
        <v>797</v>
      </c>
      <c r="X799" s="48">
        <v>797</v>
      </c>
      <c r="Y799" s="49">
        <v>0.6</v>
      </c>
    </row>
    <row r="800" spans="1:25" ht="15.75" customHeight="1" x14ac:dyDescent="0.3">
      <c r="A800" s="42" t="s">
        <v>7109</v>
      </c>
      <c r="B800" s="42" t="s">
        <v>7108</v>
      </c>
      <c r="C800" s="42" t="s">
        <v>40</v>
      </c>
      <c r="D800" s="46">
        <v>0</v>
      </c>
      <c r="E800" s="44" t="s">
        <v>7107</v>
      </c>
      <c r="F800" s="45">
        <f t="shared" ca="1" si="110"/>
        <v>39.780310169013184</v>
      </c>
      <c r="G800" s="45" t="str">
        <f t="shared" ca="1" si="111"/>
        <v>31-40</v>
      </c>
      <c r="H800" s="42" t="s">
        <v>425</v>
      </c>
      <c r="I800" s="42" t="s">
        <v>84</v>
      </c>
      <c r="J800" s="42" t="s">
        <v>62</v>
      </c>
      <c r="K800" s="42" t="s">
        <v>44</v>
      </c>
      <c r="L800" s="42" t="s">
        <v>57</v>
      </c>
      <c r="M800" s="46">
        <v>13</v>
      </c>
      <c r="N800" s="42" t="s">
        <v>7106</v>
      </c>
      <c r="O800" s="46">
        <v>2256</v>
      </c>
      <c r="P800" s="42" t="s">
        <v>6402</v>
      </c>
      <c r="Q800" s="42" t="s">
        <v>6401</v>
      </c>
      <c r="R800" s="46">
        <v>9</v>
      </c>
      <c r="S800" s="47">
        <f t="shared" ca="1" si="106"/>
        <v>0.96</v>
      </c>
      <c r="T800" s="47">
        <f t="shared" ca="1" si="107"/>
        <v>0.96</v>
      </c>
      <c r="U800" s="47">
        <f t="shared" ca="1" si="108"/>
        <v>1.2</v>
      </c>
      <c r="V800" s="47">
        <f t="shared" ca="1" si="109"/>
        <v>1.2</v>
      </c>
      <c r="W800" s="47">
        <f>RANK(Y800,Y1:Y1001,0)</f>
        <v>797</v>
      </c>
      <c r="X800" s="48">
        <v>797</v>
      </c>
      <c r="Y800" s="49">
        <v>0.6</v>
      </c>
    </row>
    <row r="801" spans="1:25" ht="15.75" customHeight="1" x14ac:dyDescent="0.3">
      <c r="A801" s="42" t="s">
        <v>7105</v>
      </c>
      <c r="B801" s="42" t="s">
        <v>7104</v>
      </c>
      <c r="C801" s="42" t="s">
        <v>48</v>
      </c>
      <c r="D801" s="46">
        <v>77</v>
      </c>
      <c r="E801" s="44" t="s">
        <v>7103</v>
      </c>
      <c r="F801" s="45">
        <f t="shared" ca="1" si="110"/>
        <v>71.700858114218661</v>
      </c>
      <c r="G801" s="45" t="str">
        <f t="shared" ca="1" si="111"/>
        <v>71-80</v>
      </c>
      <c r="H801" s="42" t="s">
        <v>390</v>
      </c>
      <c r="I801" s="42" t="s">
        <v>84</v>
      </c>
      <c r="J801" s="42" t="s">
        <v>62</v>
      </c>
      <c r="K801" s="42" t="s">
        <v>44</v>
      </c>
      <c r="L801" s="42" t="s">
        <v>57</v>
      </c>
      <c r="M801" s="46">
        <v>22</v>
      </c>
      <c r="N801" s="42" t="s">
        <v>7102</v>
      </c>
      <c r="O801" s="46">
        <v>2232</v>
      </c>
      <c r="P801" s="42" t="s">
        <v>6402</v>
      </c>
      <c r="Q801" s="42" t="s">
        <v>6401</v>
      </c>
      <c r="R801" s="46">
        <v>10</v>
      </c>
      <c r="S801" s="47">
        <f t="shared" ca="1" si="106"/>
        <v>1.0900000000000001</v>
      </c>
      <c r="T801" s="47">
        <f t="shared" ca="1" si="107"/>
        <v>1.0900000000000001</v>
      </c>
      <c r="U801" s="47">
        <f t="shared" ca="1" si="108"/>
        <v>1.3625</v>
      </c>
      <c r="V801" s="47">
        <f t="shared" ca="1" si="109"/>
        <v>1.3625</v>
      </c>
      <c r="W801" s="47">
        <f>RANK(Y801,Y1:Y1001,0)</f>
        <v>797</v>
      </c>
      <c r="X801" s="48">
        <v>797</v>
      </c>
      <c r="Y801" s="49">
        <v>0.6</v>
      </c>
    </row>
    <row r="802" spans="1:25" ht="15.75" customHeight="1" x14ac:dyDescent="0.3">
      <c r="A802" s="42" t="s">
        <v>7101</v>
      </c>
      <c r="B802" s="42" t="s">
        <v>7100</v>
      </c>
      <c r="C802" s="42" t="s">
        <v>40</v>
      </c>
      <c r="D802" s="46">
        <v>64</v>
      </c>
      <c r="E802" s="44" t="s">
        <v>7099</v>
      </c>
      <c r="F802" s="45">
        <f t="shared" ca="1" si="110"/>
        <v>39.10359784024606</v>
      </c>
      <c r="G802" s="45" t="str">
        <f t="shared" ca="1" si="111"/>
        <v>31-40</v>
      </c>
      <c r="H802" s="51"/>
      <c r="I802" s="42" t="s">
        <v>84</v>
      </c>
      <c r="J802" s="42" t="s">
        <v>66</v>
      </c>
      <c r="K802" s="42" t="s">
        <v>44</v>
      </c>
      <c r="L802" s="42" t="s">
        <v>57</v>
      </c>
      <c r="M802" s="46">
        <v>17</v>
      </c>
      <c r="N802" s="42" t="s">
        <v>7098</v>
      </c>
      <c r="O802" s="46">
        <v>2170</v>
      </c>
      <c r="P802" s="42" t="s">
        <v>6402</v>
      </c>
      <c r="Q802" s="42" t="s">
        <v>6401</v>
      </c>
      <c r="R802" s="46">
        <v>8</v>
      </c>
      <c r="S802" s="47">
        <f t="shared" ca="1" si="106"/>
        <v>0.47</v>
      </c>
      <c r="T802" s="47">
        <f t="shared" ca="1" si="107"/>
        <v>0.47</v>
      </c>
      <c r="U802" s="47">
        <f t="shared" ca="1" si="108"/>
        <v>0.47</v>
      </c>
      <c r="V802" s="47">
        <f t="shared" ca="1" si="109"/>
        <v>0.47</v>
      </c>
      <c r="W802" s="47">
        <f>RANK(Y802,Y1:Y1001,0)</f>
        <v>801</v>
      </c>
      <c r="X802" s="48">
        <v>801</v>
      </c>
      <c r="Y802" s="49">
        <v>0.59765625</v>
      </c>
    </row>
    <row r="803" spans="1:25" ht="15.75" customHeight="1" x14ac:dyDescent="0.3">
      <c r="A803" s="42" t="s">
        <v>5927</v>
      </c>
      <c r="B803" s="42" t="s">
        <v>7097</v>
      </c>
      <c r="C803" s="42" t="s">
        <v>40</v>
      </c>
      <c r="D803" s="46">
        <v>25</v>
      </c>
      <c r="E803" s="44" t="s">
        <v>7096</v>
      </c>
      <c r="F803" s="45">
        <f t="shared" ca="1" si="110"/>
        <v>46.909077292300857</v>
      </c>
      <c r="G803" s="45" t="str">
        <f t="shared" ca="1" si="111"/>
        <v>41-50</v>
      </c>
      <c r="H803" s="42" t="s">
        <v>90</v>
      </c>
      <c r="I803" s="42" t="s">
        <v>42</v>
      </c>
      <c r="J803" s="42" t="s">
        <v>43</v>
      </c>
      <c r="K803" s="42" t="s">
        <v>44</v>
      </c>
      <c r="L803" s="42" t="s">
        <v>45</v>
      </c>
      <c r="M803" s="46">
        <v>14</v>
      </c>
      <c r="N803" s="42" t="s">
        <v>7095</v>
      </c>
      <c r="O803" s="46">
        <v>2107</v>
      </c>
      <c r="P803" s="42" t="s">
        <v>6402</v>
      </c>
      <c r="Q803" s="42" t="s">
        <v>6401</v>
      </c>
      <c r="R803" s="46">
        <v>11</v>
      </c>
      <c r="S803" s="47">
        <f t="shared" ca="1" si="106"/>
        <v>0.43</v>
      </c>
      <c r="T803" s="47">
        <f t="shared" ca="1" si="107"/>
        <v>0.53749999999999998</v>
      </c>
      <c r="U803" s="47">
        <f t="shared" ca="1" si="108"/>
        <v>0.671875</v>
      </c>
      <c r="V803" s="47">
        <f t="shared" ca="1" si="109"/>
        <v>0.57109374999999996</v>
      </c>
      <c r="W803" s="47">
        <f>RANK(Y803,Y1:Y1001,0)</f>
        <v>801</v>
      </c>
      <c r="X803" s="48">
        <v>801</v>
      </c>
      <c r="Y803" s="49">
        <v>0.59765625</v>
      </c>
    </row>
    <row r="804" spans="1:25" ht="15.75" customHeight="1" x14ac:dyDescent="0.3">
      <c r="A804" s="42" t="s">
        <v>7094</v>
      </c>
      <c r="B804" s="42" t="s">
        <v>4596</v>
      </c>
      <c r="C804" s="42" t="s">
        <v>40</v>
      </c>
      <c r="D804" s="46">
        <v>77</v>
      </c>
      <c r="E804" s="44" t="s">
        <v>7093</v>
      </c>
      <c r="F804" s="45">
        <f t="shared" ca="1" si="110"/>
        <v>40.585789621067981</v>
      </c>
      <c r="G804" s="45" t="str">
        <f t="shared" ca="1" si="111"/>
        <v>41-50</v>
      </c>
      <c r="H804" s="42" t="s">
        <v>1440</v>
      </c>
      <c r="I804" s="42" t="s">
        <v>42</v>
      </c>
      <c r="J804" s="42" t="s">
        <v>43</v>
      </c>
      <c r="K804" s="42" t="s">
        <v>44</v>
      </c>
      <c r="L804" s="42" t="s">
        <v>57</v>
      </c>
      <c r="M804" s="46">
        <v>11</v>
      </c>
      <c r="N804" s="42" t="s">
        <v>7092</v>
      </c>
      <c r="O804" s="46">
        <v>2010</v>
      </c>
      <c r="P804" s="42" t="s">
        <v>6402</v>
      </c>
      <c r="Q804" s="42" t="s">
        <v>6401</v>
      </c>
      <c r="R804" s="46">
        <v>10</v>
      </c>
      <c r="S804" s="47">
        <f t="shared" ca="1" si="106"/>
        <v>0.92</v>
      </c>
      <c r="T804" s="47">
        <f t="shared" ca="1" si="107"/>
        <v>0.92</v>
      </c>
      <c r="U804" s="47">
        <f t="shared" ca="1" si="108"/>
        <v>1.1500000000000001</v>
      </c>
      <c r="V804" s="47">
        <f t="shared" ca="1" si="109"/>
        <v>0.97750000000000004</v>
      </c>
      <c r="W804" s="47">
        <f>RANK(Y804,Y1:Y1001,0)</f>
        <v>801</v>
      </c>
      <c r="X804" s="48">
        <v>801</v>
      </c>
      <c r="Y804" s="49">
        <v>0.59765625</v>
      </c>
    </row>
    <row r="805" spans="1:25" ht="15.75" customHeight="1" x14ac:dyDescent="0.3">
      <c r="A805" s="42" t="s">
        <v>7091</v>
      </c>
      <c r="B805" s="42" t="s">
        <v>7090</v>
      </c>
      <c r="C805" s="42" t="s">
        <v>48</v>
      </c>
      <c r="D805" s="46">
        <v>79</v>
      </c>
      <c r="E805" s="44" t="s">
        <v>7089</v>
      </c>
      <c r="F805" s="45">
        <f t="shared" ca="1" si="110"/>
        <v>70.213186881341954</v>
      </c>
      <c r="G805" s="45" t="str">
        <f t="shared" ca="1" si="111"/>
        <v>71-80</v>
      </c>
      <c r="H805" s="42" t="s">
        <v>344</v>
      </c>
      <c r="I805" s="42" t="s">
        <v>84</v>
      </c>
      <c r="J805" s="42" t="s">
        <v>43</v>
      </c>
      <c r="K805" s="42" t="s">
        <v>44</v>
      </c>
      <c r="L805" s="42" t="s">
        <v>57</v>
      </c>
      <c r="M805" s="46">
        <v>21</v>
      </c>
      <c r="N805" s="42" t="s">
        <v>7088</v>
      </c>
      <c r="O805" s="46">
        <v>4165</v>
      </c>
      <c r="P805" s="42" t="s">
        <v>6406</v>
      </c>
      <c r="Q805" s="42" t="s">
        <v>6401</v>
      </c>
      <c r="R805" s="46">
        <v>5</v>
      </c>
      <c r="S805" s="47">
        <f t="shared" ca="1" si="106"/>
        <v>0.51</v>
      </c>
      <c r="T805" s="47">
        <f t="shared" ca="1" si="107"/>
        <v>0.51</v>
      </c>
      <c r="U805" s="47">
        <f t="shared" ca="1" si="108"/>
        <v>0.51</v>
      </c>
      <c r="V805" s="47">
        <f t="shared" ca="1" si="109"/>
        <v>0.4335</v>
      </c>
      <c r="W805" s="47">
        <f>RANK(Y805,Y1:Y1001,0)</f>
        <v>804</v>
      </c>
      <c r="X805" s="48">
        <v>804</v>
      </c>
      <c r="Y805" s="49">
        <v>0.59500000000000008</v>
      </c>
    </row>
    <row r="806" spans="1:25" ht="15.75" customHeight="1" x14ac:dyDescent="0.3">
      <c r="A806" s="42" t="s">
        <v>7087</v>
      </c>
      <c r="B806" s="42" t="s">
        <v>7086</v>
      </c>
      <c r="C806" s="42" t="s">
        <v>48</v>
      </c>
      <c r="D806" s="46">
        <v>71</v>
      </c>
      <c r="E806" s="44" t="s">
        <v>7085</v>
      </c>
      <c r="F806" s="45">
        <f t="shared" ca="1" si="110"/>
        <v>73.783049895040577</v>
      </c>
      <c r="G806" s="45" t="str">
        <f t="shared" ca="1" si="111"/>
        <v>71-80</v>
      </c>
      <c r="H806" s="42" t="s">
        <v>108</v>
      </c>
      <c r="I806" s="42" t="s">
        <v>61</v>
      </c>
      <c r="J806" s="42" t="s">
        <v>43</v>
      </c>
      <c r="K806" s="42" t="s">
        <v>44</v>
      </c>
      <c r="L806" s="42" t="s">
        <v>45</v>
      </c>
      <c r="M806" s="46">
        <v>11</v>
      </c>
      <c r="N806" s="42" t="s">
        <v>7084</v>
      </c>
      <c r="O806" s="46">
        <v>2536</v>
      </c>
      <c r="P806" s="42" t="s">
        <v>6402</v>
      </c>
      <c r="Q806" s="42" t="s">
        <v>6401</v>
      </c>
      <c r="R806" s="46">
        <v>8</v>
      </c>
      <c r="S806" s="47">
        <f t="shared" ca="1" si="106"/>
        <v>0.5</v>
      </c>
      <c r="T806" s="47">
        <f t="shared" ca="1" si="107"/>
        <v>0.625</v>
      </c>
      <c r="U806" s="47">
        <f t="shared" ca="1" si="108"/>
        <v>0.625</v>
      </c>
      <c r="V806" s="47">
        <f t="shared" ca="1" si="109"/>
        <v>0.53125</v>
      </c>
      <c r="W806" s="47">
        <f>RANK(Y806,Y1:Y1001,0)</f>
        <v>804</v>
      </c>
      <c r="X806" s="48">
        <v>804</v>
      </c>
      <c r="Y806" s="49">
        <v>0.59500000000000008</v>
      </c>
    </row>
    <row r="807" spans="1:25" ht="15.75" customHeight="1" x14ac:dyDescent="0.3">
      <c r="A807" s="42" t="s">
        <v>7083</v>
      </c>
      <c r="B807" s="42" t="s">
        <v>7082</v>
      </c>
      <c r="C807" s="42" t="s">
        <v>40</v>
      </c>
      <c r="D807" s="46">
        <v>12</v>
      </c>
      <c r="E807" s="44" t="s">
        <v>7081</v>
      </c>
      <c r="F807" s="45">
        <f t="shared" ca="1" si="110"/>
        <v>68.898118388191264</v>
      </c>
      <c r="G807" s="45" t="str">
        <f t="shared" ca="1" si="111"/>
        <v>61-70</v>
      </c>
      <c r="H807" s="42" t="s">
        <v>516</v>
      </c>
      <c r="I807" s="42" t="s">
        <v>84</v>
      </c>
      <c r="J807" s="42" t="s">
        <v>66</v>
      </c>
      <c r="K807" s="42" t="s">
        <v>44</v>
      </c>
      <c r="L807" s="42" t="s">
        <v>57</v>
      </c>
      <c r="M807" s="46">
        <v>20</v>
      </c>
      <c r="N807" s="42" t="s">
        <v>7080</v>
      </c>
      <c r="O807" s="46">
        <v>3981</v>
      </c>
      <c r="P807" s="42" t="s">
        <v>6422</v>
      </c>
      <c r="Q807" s="42" t="s">
        <v>6401</v>
      </c>
      <c r="R807" s="46">
        <v>7</v>
      </c>
      <c r="S807" s="47">
        <f t="shared" ca="1" si="106"/>
        <v>1.04</v>
      </c>
      <c r="T807" s="47">
        <f t="shared" ca="1" si="107"/>
        <v>1.04</v>
      </c>
      <c r="U807" s="47">
        <f t="shared" ca="1" si="108"/>
        <v>1.04</v>
      </c>
      <c r="V807" s="47">
        <f t="shared" ca="1" si="109"/>
        <v>1.04</v>
      </c>
      <c r="W807" s="47">
        <f>RANK(Y807,Y1:Y1001,0)</f>
        <v>804</v>
      </c>
      <c r="X807" s="48">
        <v>804</v>
      </c>
      <c r="Y807" s="49">
        <v>0.59500000000000008</v>
      </c>
    </row>
    <row r="808" spans="1:25" ht="15.75" customHeight="1" x14ac:dyDescent="0.3">
      <c r="A808" s="42" t="s">
        <v>363</v>
      </c>
      <c r="B808" s="42" t="s">
        <v>7079</v>
      </c>
      <c r="C808" s="42" t="s">
        <v>48</v>
      </c>
      <c r="D808" s="46">
        <v>83</v>
      </c>
      <c r="E808" s="44" t="s">
        <v>7078</v>
      </c>
      <c r="F808" s="45">
        <f t="shared" ca="1" si="110"/>
        <v>56.440584141615922</v>
      </c>
      <c r="G808" s="45" t="str">
        <f t="shared" ca="1" si="111"/>
        <v>51-60</v>
      </c>
      <c r="H808" s="42" t="s">
        <v>93</v>
      </c>
      <c r="I808" s="42" t="s">
        <v>50</v>
      </c>
      <c r="J808" s="42" t="s">
        <v>62</v>
      </c>
      <c r="K808" s="42" t="s">
        <v>44</v>
      </c>
      <c r="L808" s="42" t="s">
        <v>57</v>
      </c>
      <c r="M808" s="46">
        <v>16</v>
      </c>
      <c r="N808" s="42" t="s">
        <v>7077</v>
      </c>
      <c r="O808" s="46">
        <v>4557</v>
      </c>
      <c r="P808" s="42" t="s">
        <v>6406</v>
      </c>
      <c r="Q808" s="42" t="s">
        <v>6401</v>
      </c>
      <c r="R808" s="46">
        <v>9</v>
      </c>
      <c r="S808" s="47">
        <f t="shared" ca="1" si="106"/>
        <v>0.88</v>
      </c>
      <c r="T808" s="47">
        <f t="shared" ca="1" si="107"/>
        <v>0.88</v>
      </c>
      <c r="U808" s="47">
        <f t="shared" ca="1" si="108"/>
        <v>1.1000000000000001</v>
      </c>
      <c r="V808" s="47">
        <f t="shared" ca="1" si="109"/>
        <v>1.1000000000000001</v>
      </c>
      <c r="W808" s="47">
        <f>RANK(Y808,Y1:Y1001,0)</f>
        <v>804</v>
      </c>
      <c r="X808" s="48">
        <v>804</v>
      </c>
      <c r="Y808" s="49">
        <v>0.59500000000000008</v>
      </c>
    </row>
    <row r="809" spans="1:25" ht="15.75" customHeight="1" x14ac:dyDescent="0.3">
      <c r="A809" s="42" t="s">
        <v>3625</v>
      </c>
      <c r="B809" s="42" t="s">
        <v>7076</v>
      </c>
      <c r="C809" s="42" t="s">
        <v>48</v>
      </c>
      <c r="D809" s="46">
        <v>67</v>
      </c>
      <c r="E809" s="44" t="s">
        <v>7075</v>
      </c>
      <c r="F809" s="45">
        <f t="shared" ca="1" si="110"/>
        <v>80.415926607369343</v>
      </c>
      <c r="G809" s="45" t="str">
        <f t="shared" ca="1" si="111"/>
        <v>81-90</v>
      </c>
      <c r="H809" s="42" t="s">
        <v>632</v>
      </c>
      <c r="I809" s="42" t="s">
        <v>50</v>
      </c>
      <c r="J809" s="42" t="s">
        <v>66</v>
      </c>
      <c r="K809" s="42" t="s">
        <v>44</v>
      </c>
      <c r="L809" s="42" t="s">
        <v>57</v>
      </c>
      <c r="M809" s="46">
        <v>21</v>
      </c>
      <c r="N809" s="42" t="s">
        <v>7074</v>
      </c>
      <c r="O809" s="46">
        <v>2226</v>
      </c>
      <c r="P809" s="42" t="s">
        <v>6402</v>
      </c>
      <c r="Q809" s="42" t="s">
        <v>6401</v>
      </c>
      <c r="R809" s="46">
        <v>11</v>
      </c>
      <c r="S809" s="47">
        <f t="shared" ca="1" si="106"/>
        <v>0.67</v>
      </c>
      <c r="T809" s="47">
        <f t="shared" ca="1" si="107"/>
        <v>0.67</v>
      </c>
      <c r="U809" s="47">
        <f t="shared" ca="1" si="108"/>
        <v>0.83750000000000002</v>
      </c>
      <c r="V809" s="47">
        <f t="shared" ca="1" si="109"/>
        <v>0.83750000000000002</v>
      </c>
      <c r="W809" s="47">
        <f>RANK(Y809,Y1:Y1001,0)</f>
        <v>808</v>
      </c>
      <c r="X809" s="48">
        <v>808</v>
      </c>
      <c r="Y809" s="49">
        <v>0.59499999999999997</v>
      </c>
    </row>
    <row r="810" spans="1:25" ht="15.75" customHeight="1" x14ac:dyDescent="0.3">
      <c r="A810" s="42" t="s">
        <v>6365</v>
      </c>
      <c r="B810" s="42" t="s">
        <v>7073</v>
      </c>
      <c r="C810" s="42" t="s">
        <v>48</v>
      </c>
      <c r="D810" s="46">
        <v>94</v>
      </c>
      <c r="E810" s="44" t="s">
        <v>7072</v>
      </c>
      <c r="F810" s="45">
        <f t="shared" ref="F810:F836" ca="1" si="112">(NOW()-E810)/365</f>
        <v>35.320036196410442</v>
      </c>
      <c r="G810" s="45" t="str">
        <f t="shared" ref="G810:G836" ca="1" si="113">IF(F810&lt;=10,"0-10",IF(AND(F810&gt;10,F810&lt;=20),"11-20",IF(AND(F810&gt;20,F810&lt;=30),"21-30",IF(AND(F810&gt;30,F810&lt;=40),"31-40",IF(AND(F810&gt;40,F810&lt;=50),"41-50",IF(AND(F810&gt;50,F810&lt;=60),"51-60",IF(AND(F810&gt;60,F810&lt;=70),"61-70",IF(AND(F810&gt;70,F810&lt;=80),"71-80",IF(AND(F810&gt;80,F810&lt;=90),"81-90",IF(F810&gt;90,"91-100"))))))))))</f>
        <v>31-40</v>
      </c>
      <c r="H810" s="42" t="s">
        <v>728</v>
      </c>
      <c r="I810" s="42" t="s">
        <v>50</v>
      </c>
      <c r="J810" s="42" t="s">
        <v>43</v>
      </c>
      <c r="K810" s="42" t="s">
        <v>44</v>
      </c>
      <c r="L810" s="42" t="s">
        <v>57</v>
      </c>
      <c r="M810" s="46">
        <v>8</v>
      </c>
      <c r="N810" s="42" t="s">
        <v>7071</v>
      </c>
      <c r="O810" s="46">
        <v>2770</v>
      </c>
      <c r="P810" s="42" t="s">
        <v>6402</v>
      </c>
      <c r="Q810" s="42" t="s">
        <v>6401</v>
      </c>
      <c r="R810" s="46">
        <v>7</v>
      </c>
      <c r="S810" s="47">
        <f t="shared" ca="1" si="106"/>
        <v>0.76</v>
      </c>
      <c r="T810" s="47">
        <f t="shared" ca="1" si="107"/>
        <v>0.76</v>
      </c>
      <c r="U810" s="47">
        <f t="shared" ca="1" si="108"/>
        <v>0.95</v>
      </c>
      <c r="V810" s="47">
        <f t="shared" ca="1" si="109"/>
        <v>0.8075</v>
      </c>
      <c r="W810" s="47">
        <f>RANK(Y810,Y1:Y1001,0)</f>
        <v>808</v>
      </c>
      <c r="X810" s="48">
        <v>808</v>
      </c>
      <c r="Y810" s="49">
        <v>0.59499999999999997</v>
      </c>
    </row>
    <row r="811" spans="1:25" ht="15.75" customHeight="1" x14ac:dyDescent="0.3">
      <c r="A811" s="42" t="s">
        <v>7070</v>
      </c>
      <c r="B811" s="42" t="s">
        <v>7069</v>
      </c>
      <c r="C811" s="42" t="s">
        <v>40</v>
      </c>
      <c r="D811" s="46">
        <v>46</v>
      </c>
      <c r="E811" s="44" t="s">
        <v>7068</v>
      </c>
      <c r="F811" s="45">
        <f t="shared" ca="1" si="112"/>
        <v>60.262501949835105</v>
      </c>
      <c r="G811" s="45" t="str">
        <f t="shared" ca="1" si="113"/>
        <v>61-70</v>
      </c>
      <c r="H811" s="51"/>
      <c r="I811" s="42" t="s">
        <v>50</v>
      </c>
      <c r="J811" s="42" t="s">
        <v>62</v>
      </c>
      <c r="K811" s="42" t="s">
        <v>44</v>
      </c>
      <c r="L811" s="42" t="s">
        <v>57</v>
      </c>
      <c r="M811" s="46">
        <v>15</v>
      </c>
      <c r="N811" s="42" t="s">
        <v>7067</v>
      </c>
      <c r="O811" s="46">
        <v>3046</v>
      </c>
      <c r="P811" s="42" t="s">
        <v>6422</v>
      </c>
      <c r="Q811" s="42" t="s">
        <v>6401</v>
      </c>
      <c r="R811" s="46">
        <v>6</v>
      </c>
      <c r="S811" s="47">
        <f t="shared" ca="1" si="106"/>
        <v>0.65</v>
      </c>
      <c r="T811" s="47">
        <f t="shared" ca="1" si="107"/>
        <v>0.65</v>
      </c>
      <c r="U811" s="47">
        <f t="shared" ca="1" si="108"/>
        <v>0.65</v>
      </c>
      <c r="V811" s="47">
        <f t="shared" ca="1" si="109"/>
        <v>0.65</v>
      </c>
      <c r="W811" s="47">
        <f>RANK(Y811,Y1:Y1001,0)</f>
        <v>810</v>
      </c>
      <c r="X811" s="48">
        <v>810</v>
      </c>
      <c r="Y811" s="49">
        <v>0.58749999999999991</v>
      </c>
    </row>
    <row r="812" spans="1:25" ht="15.75" customHeight="1" x14ac:dyDescent="0.3">
      <c r="A812" s="42" t="s">
        <v>7066</v>
      </c>
      <c r="B812" s="42" t="s">
        <v>7065</v>
      </c>
      <c r="C812" s="42" t="s">
        <v>40</v>
      </c>
      <c r="D812" s="46">
        <v>94</v>
      </c>
      <c r="E812" s="44" t="s">
        <v>7064</v>
      </c>
      <c r="F812" s="45">
        <f t="shared" ca="1" si="112"/>
        <v>52.402227977232364</v>
      </c>
      <c r="G812" s="45" t="str">
        <f t="shared" ca="1" si="113"/>
        <v>51-60</v>
      </c>
      <c r="H812" s="42" t="s">
        <v>311</v>
      </c>
      <c r="I812" s="42" t="s">
        <v>50</v>
      </c>
      <c r="J812" s="42" t="s">
        <v>62</v>
      </c>
      <c r="K812" s="42" t="s">
        <v>44</v>
      </c>
      <c r="L812" s="42" t="s">
        <v>45</v>
      </c>
      <c r="M812" s="46">
        <v>9</v>
      </c>
      <c r="N812" s="42" t="s">
        <v>7063</v>
      </c>
      <c r="O812" s="46">
        <v>2193</v>
      </c>
      <c r="P812" s="42" t="s">
        <v>6402</v>
      </c>
      <c r="Q812" s="42" t="s">
        <v>6401</v>
      </c>
      <c r="R812" s="46">
        <v>10</v>
      </c>
      <c r="S812" s="47">
        <f t="shared" ca="1" si="106"/>
        <v>0.53</v>
      </c>
      <c r="T812" s="47">
        <f t="shared" ca="1" si="107"/>
        <v>0.66250000000000009</v>
      </c>
      <c r="U812" s="47">
        <f t="shared" ca="1" si="108"/>
        <v>0.82812500000000011</v>
      </c>
      <c r="V812" s="47">
        <f t="shared" ca="1" si="109"/>
        <v>0.82812500000000011</v>
      </c>
      <c r="W812" s="47">
        <f>RANK(Y812,Y1:Y1001,0)</f>
        <v>810</v>
      </c>
      <c r="X812" s="48">
        <v>810</v>
      </c>
      <c r="Y812" s="49">
        <v>0.58749999999999991</v>
      </c>
    </row>
    <row r="813" spans="1:25" ht="15.75" customHeight="1" x14ac:dyDescent="0.3">
      <c r="A813" s="42" t="s">
        <v>2858</v>
      </c>
      <c r="B813" s="42" t="s">
        <v>7062</v>
      </c>
      <c r="C813" s="42" t="s">
        <v>48</v>
      </c>
      <c r="D813" s="46">
        <v>69</v>
      </c>
      <c r="E813" s="44" t="s">
        <v>7061</v>
      </c>
      <c r="F813" s="45">
        <f t="shared" ca="1" si="112"/>
        <v>75.870721127917292</v>
      </c>
      <c r="G813" s="45" t="str">
        <f t="shared" ca="1" si="113"/>
        <v>71-80</v>
      </c>
      <c r="H813" s="42" t="s">
        <v>390</v>
      </c>
      <c r="I813" s="42" t="s">
        <v>84</v>
      </c>
      <c r="J813" s="42" t="s">
        <v>43</v>
      </c>
      <c r="K813" s="42" t="s">
        <v>44</v>
      </c>
      <c r="L813" s="42" t="s">
        <v>57</v>
      </c>
      <c r="M813" s="46">
        <v>20</v>
      </c>
      <c r="N813" s="42" t="s">
        <v>7060</v>
      </c>
      <c r="O813" s="46">
        <v>4127</v>
      </c>
      <c r="P813" s="42" t="s">
        <v>6406</v>
      </c>
      <c r="Q813" s="42" t="s">
        <v>6401</v>
      </c>
      <c r="R813" s="46">
        <v>1</v>
      </c>
      <c r="S813" s="47">
        <f t="shared" ca="1" si="106"/>
        <v>0.45</v>
      </c>
      <c r="T813" s="47">
        <f t="shared" ca="1" si="107"/>
        <v>0.45</v>
      </c>
      <c r="U813" s="47">
        <f t="shared" ca="1" si="108"/>
        <v>0.45</v>
      </c>
      <c r="V813" s="47">
        <f t="shared" ca="1" si="109"/>
        <v>0.38250000000000001</v>
      </c>
      <c r="W813" s="47">
        <f>RANK(Y813,Y1:Y1001,0)</f>
        <v>810</v>
      </c>
      <c r="X813" s="48">
        <v>810</v>
      </c>
      <c r="Y813" s="49">
        <v>0.58749999999999991</v>
      </c>
    </row>
    <row r="814" spans="1:25" ht="15.75" customHeight="1" x14ac:dyDescent="0.3">
      <c r="A814" s="42" t="s">
        <v>2846</v>
      </c>
      <c r="B814" s="42" t="s">
        <v>7059</v>
      </c>
      <c r="C814" s="42" t="s">
        <v>40</v>
      </c>
      <c r="D814" s="46">
        <v>39</v>
      </c>
      <c r="E814" s="44" t="s">
        <v>7058</v>
      </c>
      <c r="F814" s="45">
        <f t="shared" ca="1" si="112"/>
        <v>42.769351264903598</v>
      </c>
      <c r="G814" s="45" t="str">
        <f t="shared" ca="1" si="113"/>
        <v>41-50</v>
      </c>
      <c r="H814" s="42" t="s">
        <v>83</v>
      </c>
      <c r="I814" s="42" t="s">
        <v>84</v>
      </c>
      <c r="J814" s="42" t="s">
        <v>62</v>
      </c>
      <c r="K814" s="42" t="s">
        <v>44</v>
      </c>
      <c r="L814" s="42" t="s">
        <v>45</v>
      </c>
      <c r="M814" s="46">
        <v>9</v>
      </c>
      <c r="N814" s="42" t="s">
        <v>7057</v>
      </c>
      <c r="O814" s="46">
        <v>2261</v>
      </c>
      <c r="P814" s="42" t="s">
        <v>6402</v>
      </c>
      <c r="Q814" s="42" t="s">
        <v>6401</v>
      </c>
      <c r="R814" s="46">
        <v>7</v>
      </c>
      <c r="S814" s="47">
        <f t="shared" ca="1" si="106"/>
        <v>0.46</v>
      </c>
      <c r="T814" s="47">
        <f t="shared" ca="1" si="107"/>
        <v>0.57500000000000007</v>
      </c>
      <c r="U814" s="47">
        <f t="shared" ca="1" si="108"/>
        <v>0.57500000000000007</v>
      </c>
      <c r="V814" s="47">
        <f t="shared" ca="1" si="109"/>
        <v>0.57500000000000007</v>
      </c>
      <c r="W814" s="47">
        <f>RANK(Y814,Y1:Y1001,0)</f>
        <v>810</v>
      </c>
      <c r="X814" s="48">
        <v>810</v>
      </c>
      <c r="Y814" s="49">
        <v>0.58749999999999991</v>
      </c>
    </row>
    <row r="815" spans="1:25" ht="15.75" customHeight="1" x14ac:dyDescent="0.3">
      <c r="A815" s="42" t="s">
        <v>3809</v>
      </c>
      <c r="B815" s="51"/>
      <c r="C815" s="42" t="s">
        <v>48</v>
      </c>
      <c r="D815" s="46">
        <v>72</v>
      </c>
      <c r="E815" s="44" t="s">
        <v>7056</v>
      </c>
      <c r="F815" s="45">
        <f t="shared" ca="1" si="112"/>
        <v>30.183049895040583</v>
      </c>
      <c r="G815" s="45" t="str">
        <f t="shared" ca="1" si="113"/>
        <v>31-40</v>
      </c>
      <c r="H815" s="51"/>
      <c r="I815" s="42" t="s">
        <v>50</v>
      </c>
      <c r="J815" s="42" t="s">
        <v>66</v>
      </c>
      <c r="K815" s="42" t="s">
        <v>44</v>
      </c>
      <c r="L815" s="42" t="s">
        <v>45</v>
      </c>
      <c r="M815" s="46">
        <v>15</v>
      </c>
      <c r="N815" s="42" t="s">
        <v>7055</v>
      </c>
      <c r="O815" s="46">
        <v>3690</v>
      </c>
      <c r="P815" s="42" t="s">
        <v>6422</v>
      </c>
      <c r="Q815" s="42" t="s">
        <v>6401</v>
      </c>
      <c r="R815" s="46">
        <v>4</v>
      </c>
      <c r="S815" s="47">
        <f t="shared" ca="1" si="106"/>
        <v>0.71</v>
      </c>
      <c r="T815" s="47">
        <f t="shared" ca="1" si="107"/>
        <v>0.88749999999999996</v>
      </c>
      <c r="U815" s="47">
        <f t="shared" ca="1" si="108"/>
        <v>0.88749999999999996</v>
      </c>
      <c r="V815" s="47">
        <f t="shared" ca="1" si="109"/>
        <v>0.88749999999999996</v>
      </c>
      <c r="W815" s="47">
        <f>RANK(Y815,Y1:Y1001,0)</f>
        <v>810</v>
      </c>
      <c r="X815" s="48">
        <v>810</v>
      </c>
      <c r="Y815" s="49">
        <v>0.58749999999999991</v>
      </c>
    </row>
    <row r="816" spans="1:25" ht="15.75" customHeight="1" x14ac:dyDescent="0.3">
      <c r="A816" s="42" t="s">
        <v>7054</v>
      </c>
      <c r="B816" s="42" t="s">
        <v>7053</v>
      </c>
      <c r="C816" s="42" t="s">
        <v>40</v>
      </c>
      <c r="D816" s="46">
        <v>61</v>
      </c>
      <c r="E816" s="44" t="s">
        <v>7052</v>
      </c>
      <c r="F816" s="45">
        <f t="shared" ca="1" si="112"/>
        <v>68.369351264903599</v>
      </c>
      <c r="G816" s="45" t="str">
        <f t="shared" ca="1" si="113"/>
        <v>61-70</v>
      </c>
      <c r="H816" s="42" t="s">
        <v>223</v>
      </c>
      <c r="I816" s="42" t="s">
        <v>61</v>
      </c>
      <c r="J816" s="42" t="s">
        <v>66</v>
      </c>
      <c r="K816" s="42" t="s">
        <v>44</v>
      </c>
      <c r="L816" s="42" t="s">
        <v>57</v>
      </c>
      <c r="M816" s="46">
        <v>22</v>
      </c>
      <c r="N816" s="42" t="s">
        <v>7051</v>
      </c>
      <c r="O816" s="46">
        <v>4170</v>
      </c>
      <c r="P816" s="42" t="s">
        <v>6406</v>
      </c>
      <c r="Q816" s="42" t="s">
        <v>6401</v>
      </c>
      <c r="R816" s="46">
        <v>5</v>
      </c>
      <c r="S816" s="47">
        <f t="shared" ca="1" si="106"/>
        <v>0.46</v>
      </c>
      <c r="T816" s="47">
        <f t="shared" ca="1" si="107"/>
        <v>0.46</v>
      </c>
      <c r="U816" s="47">
        <f t="shared" ca="1" si="108"/>
        <v>0.46</v>
      </c>
      <c r="V816" s="47">
        <f t="shared" ca="1" si="109"/>
        <v>0.46</v>
      </c>
      <c r="W816" s="47">
        <f>RANK(Y816,Y1:Y1001,0)</f>
        <v>810</v>
      </c>
      <c r="X816" s="48">
        <v>810</v>
      </c>
      <c r="Y816" s="49">
        <v>0.58749999999999991</v>
      </c>
    </row>
    <row r="817" spans="1:25" ht="15.75" customHeight="1" x14ac:dyDescent="0.3">
      <c r="A817" s="42" t="s">
        <v>6070</v>
      </c>
      <c r="B817" s="42" t="s">
        <v>7050</v>
      </c>
      <c r="C817" s="42" t="s">
        <v>48</v>
      </c>
      <c r="D817" s="46">
        <v>34</v>
      </c>
      <c r="E817" s="44" t="s">
        <v>7049</v>
      </c>
      <c r="F817" s="45">
        <f t="shared" ca="1" si="112"/>
        <v>21.002227977232362</v>
      </c>
      <c r="G817" s="45" t="str">
        <f t="shared" ca="1" si="113"/>
        <v>21-30</v>
      </c>
      <c r="H817" s="42" t="s">
        <v>1005</v>
      </c>
      <c r="I817" s="42" t="s">
        <v>61</v>
      </c>
      <c r="J817" s="42" t="s">
        <v>62</v>
      </c>
      <c r="K817" s="42" t="s">
        <v>44</v>
      </c>
      <c r="L817" s="42" t="s">
        <v>57</v>
      </c>
      <c r="M817" s="46">
        <v>3</v>
      </c>
      <c r="N817" s="42" t="s">
        <v>7048</v>
      </c>
      <c r="O817" s="46">
        <v>2146</v>
      </c>
      <c r="P817" s="42" t="s">
        <v>6402</v>
      </c>
      <c r="Q817" s="42" t="s">
        <v>6401</v>
      </c>
      <c r="R817" s="46">
        <v>7</v>
      </c>
      <c r="S817" s="47">
        <f t="shared" ca="1" si="106"/>
        <v>0.44</v>
      </c>
      <c r="T817" s="47">
        <f t="shared" ca="1" si="107"/>
        <v>0.44</v>
      </c>
      <c r="U817" s="47">
        <f t="shared" ca="1" si="108"/>
        <v>0.44</v>
      </c>
      <c r="V817" s="47">
        <f t="shared" ca="1" si="109"/>
        <v>0.44</v>
      </c>
      <c r="W817" s="47">
        <f>RANK(Y817,Y1:Y1001,0)</f>
        <v>810</v>
      </c>
      <c r="X817" s="48">
        <v>810</v>
      </c>
      <c r="Y817" s="49">
        <v>0.58749999999999991</v>
      </c>
    </row>
    <row r="818" spans="1:25" ht="15.75" customHeight="1" x14ac:dyDescent="0.3">
      <c r="A818" s="42" t="s">
        <v>7047</v>
      </c>
      <c r="B818" s="42" t="s">
        <v>7046</v>
      </c>
      <c r="C818" s="42" t="s">
        <v>48</v>
      </c>
      <c r="D818" s="46">
        <v>38</v>
      </c>
      <c r="E818" s="44" t="s">
        <v>7045</v>
      </c>
      <c r="F818" s="45">
        <f t="shared" ca="1" si="112"/>
        <v>60.994008799150173</v>
      </c>
      <c r="G818" s="45" t="str">
        <f t="shared" ca="1" si="113"/>
        <v>61-70</v>
      </c>
      <c r="H818" s="42" t="s">
        <v>683</v>
      </c>
      <c r="I818" s="42" t="s">
        <v>42</v>
      </c>
      <c r="J818" s="42" t="s">
        <v>43</v>
      </c>
      <c r="K818" s="42" t="s">
        <v>44</v>
      </c>
      <c r="L818" s="42" t="s">
        <v>57</v>
      </c>
      <c r="M818" s="46">
        <v>5</v>
      </c>
      <c r="N818" s="42" t="s">
        <v>7044</v>
      </c>
      <c r="O818" s="46">
        <v>4556</v>
      </c>
      <c r="P818" s="42" t="s">
        <v>6406</v>
      </c>
      <c r="Q818" s="42" t="s">
        <v>6401</v>
      </c>
      <c r="R818" s="46">
        <v>8</v>
      </c>
      <c r="S818" s="47">
        <f t="shared" ca="1" si="106"/>
        <v>1.1000000000000001</v>
      </c>
      <c r="T818" s="47">
        <f t="shared" ca="1" si="107"/>
        <v>1.1000000000000001</v>
      </c>
      <c r="U818" s="47">
        <f t="shared" ca="1" si="108"/>
        <v>1.1000000000000001</v>
      </c>
      <c r="V818" s="47">
        <f t="shared" ca="1" si="109"/>
        <v>0.93500000000000005</v>
      </c>
      <c r="W818" s="47">
        <f>RANK(Y818,Y1:Y1001,0)</f>
        <v>817</v>
      </c>
      <c r="X818" s="48">
        <v>817</v>
      </c>
      <c r="Y818" s="49">
        <v>0.58649999999999991</v>
      </c>
    </row>
    <row r="819" spans="1:25" ht="15.75" customHeight="1" x14ac:dyDescent="0.3">
      <c r="A819" s="42" t="s">
        <v>7043</v>
      </c>
      <c r="B819" s="42" t="s">
        <v>7042</v>
      </c>
      <c r="C819" s="42" t="s">
        <v>48</v>
      </c>
      <c r="D819" s="46">
        <v>42</v>
      </c>
      <c r="E819" s="44" t="s">
        <v>7041</v>
      </c>
      <c r="F819" s="45">
        <f t="shared" ca="1" si="112"/>
        <v>80.939214278602222</v>
      </c>
      <c r="G819" s="45" t="str">
        <f t="shared" ca="1" si="113"/>
        <v>81-90</v>
      </c>
      <c r="H819" s="42" t="s">
        <v>2811</v>
      </c>
      <c r="I819" s="42" t="s">
        <v>42</v>
      </c>
      <c r="J819" s="42" t="s">
        <v>43</v>
      </c>
      <c r="K819" s="42" t="s">
        <v>44</v>
      </c>
      <c r="L819" s="42" t="s">
        <v>45</v>
      </c>
      <c r="M819" s="46">
        <v>17</v>
      </c>
      <c r="N819" s="42" t="s">
        <v>7040</v>
      </c>
      <c r="O819" s="46">
        <v>2291</v>
      </c>
      <c r="P819" s="42" t="s">
        <v>6402</v>
      </c>
      <c r="Q819" s="42" t="s">
        <v>6401</v>
      </c>
      <c r="R819" s="46">
        <v>10</v>
      </c>
      <c r="S819" s="47">
        <f t="shared" ca="1" si="106"/>
        <v>0.45</v>
      </c>
      <c r="T819" s="47">
        <f t="shared" ca="1" si="107"/>
        <v>0.5625</v>
      </c>
      <c r="U819" s="47">
        <f t="shared" ca="1" si="108"/>
        <v>0.703125</v>
      </c>
      <c r="V819" s="47">
        <f t="shared" ca="1" si="109"/>
        <v>0.59765625</v>
      </c>
      <c r="W819" s="47">
        <f>RANK(Y819,Y1:Y1001,0)</f>
        <v>817</v>
      </c>
      <c r="X819" s="48">
        <v>817</v>
      </c>
      <c r="Y819" s="49">
        <v>0.58649999999999991</v>
      </c>
    </row>
    <row r="820" spans="1:25" ht="15.75" customHeight="1" x14ac:dyDescent="0.3">
      <c r="A820" s="42" t="s">
        <v>7039</v>
      </c>
      <c r="B820" s="42" t="s">
        <v>7038</v>
      </c>
      <c r="C820" s="42" t="s">
        <v>48</v>
      </c>
      <c r="D820" s="46">
        <v>1</v>
      </c>
      <c r="E820" s="44" t="s">
        <v>7037</v>
      </c>
      <c r="F820" s="45">
        <f t="shared" ca="1" si="112"/>
        <v>55.961132086821401</v>
      </c>
      <c r="G820" s="45" t="str">
        <f t="shared" ca="1" si="113"/>
        <v>51-60</v>
      </c>
      <c r="H820" s="42" t="s">
        <v>763</v>
      </c>
      <c r="I820" s="42" t="s">
        <v>50</v>
      </c>
      <c r="J820" s="42" t="s">
        <v>62</v>
      </c>
      <c r="K820" s="42" t="s">
        <v>44</v>
      </c>
      <c r="L820" s="42" t="s">
        <v>57</v>
      </c>
      <c r="M820" s="46">
        <v>17</v>
      </c>
      <c r="N820" s="42" t="s">
        <v>7036</v>
      </c>
      <c r="O820" s="46">
        <v>3121</v>
      </c>
      <c r="P820" s="42" t="s">
        <v>6422</v>
      </c>
      <c r="Q820" s="42" t="s">
        <v>6401</v>
      </c>
      <c r="R820" s="46">
        <v>10</v>
      </c>
      <c r="S820" s="47">
        <f t="shared" ca="1" si="106"/>
        <v>0.92</v>
      </c>
      <c r="T820" s="47">
        <f t="shared" ca="1" si="107"/>
        <v>0.92</v>
      </c>
      <c r="U820" s="47">
        <f t="shared" ca="1" si="108"/>
        <v>1.1500000000000001</v>
      </c>
      <c r="V820" s="47">
        <f t="shared" ca="1" si="109"/>
        <v>1.1500000000000001</v>
      </c>
      <c r="W820" s="47">
        <f>RANK(Y820,Y1:Y1001,0)</f>
        <v>817</v>
      </c>
      <c r="X820" s="48">
        <v>817</v>
      </c>
      <c r="Y820" s="49">
        <v>0.58649999999999991</v>
      </c>
    </row>
    <row r="821" spans="1:25" ht="15.75" customHeight="1" x14ac:dyDescent="0.3">
      <c r="A821" s="42" t="s">
        <v>7035</v>
      </c>
      <c r="B821" s="42" t="s">
        <v>7034</v>
      </c>
      <c r="C821" s="42" t="s">
        <v>48</v>
      </c>
      <c r="D821" s="46">
        <v>65</v>
      </c>
      <c r="E821" s="44" t="s">
        <v>7033</v>
      </c>
      <c r="F821" s="45">
        <f t="shared" ca="1" si="112"/>
        <v>32.328255374492635</v>
      </c>
      <c r="G821" s="45" t="str">
        <f t="shared" ca="1" si="113"/>
        <v>31-40</v>
      </c>
      <c r="H821" s="42" t="s">
        <v>852</v>
      </c>
      <c r="I821" s="42" t="s">
        <v>50</v>
      </c>
      <c r="J821" s="42" t="s">
        <v>62</v>
      </c>
      <c r="K821" s="42" t="s">
        <v>44</v>
      </c>
      <c r="L821" s="42" t="s">
        <v>57</v>
      </c>
      <c r="M821" s="46">
        <v>14</v>
      </c>
      <c r="N821" s="42" t="s">
        <v>7032</v>
      </c>
      <c r="O821" s="46">
        <v>3073</v>
      </c>
      <c r="P821" s="42" t="s">
        <v>6422</v>
      </c>
      <c r="Q821" s="42" t="s">
        <v>6401</v>
      </c>
      <c r="R821" s="46">
        <v>8</v>
      </c>
      <c r="S821" s="47">
        <f t="shared" ca="1" si="106"/>
        <v>0.85</v>
      </c>
      <c r="T821" s="47">
        <f t="shared" ca="1" si="107"/>
        <v>0.85</v>
      </c>
      <c r="U821" s="47">
        <f t="shared" ca="1" si="108"/>
        <v>0.85</v>
      </c>
      <c r="V821" s="47">
        <f t="shared" ca="1" si="109"/>
        <v>0.85</v>
      </c>
      <c r="W821" s="47">
        <f>RANK(Y821,Y1:Y1001,0)</f>
        <v>820</v>
      </c>
      <c r="X821" s="48">
        <v>820</v>
      </c>
      <c r="Y821" s="49">
        <v>0.58437499999999998</v>
      </c>
    </row>
    <row r="822" spans="1:25" ht="15.75" customHeight="1" x14ac:dyDescent="0.3">
      <c r="A822" s="42" t="s">
        <v>7031</v>
      </c>
      <c r="B822" s="42" t="s">
        <v>7030</v>
      </c>
      <c r="C822" s="42" t="s">
        <v>48</v>
      </c>
      <c r="D822" s="46">
        <v>96</v>
      </c>
      <c r="E822" s="44" t="s">
        <v>7029</v>
      </c>
      <c r="F822" s="45">
        <f t="shared" ca="1" si="112"/>
        <v>32.615926607369346</v>
      </c>
      <c r="G822" s="45" t="str">
        <f t="shared" ca="1" si="113"/>
        <v>31-40</v>
      </c>
      <c r="H822" s="42" t="s">
        <v>337</v>
      </c>
      <c r="I822" s="42" t="s">
        <v>84</v>
      </c>
      <c r="J822" s="42" t="s">
        <v>66</v>
      </c>
      <c r="K822" s="42" t="s">
        <v>44</v>
      </c>
      <c r="L822" s="42" t="s">
        <v>57</v>
      </c>
      <c r="M822" s="46">
        <v>12</v>
      </c>
      <c r="N822" s="42" t="s">
        <v>7028</v>
      </c>
      <c r="O822" s="46">
        <v>3163</v>
      </c>
      <c r="P822" s="42" t="s">
        <v>6422</v>
      </c>
      <c r="Q822" s="42" t="s">
        <v>6401</v>
      </c>
      <c r="R822" s="46">
        <v>8</v>
      </c>
      <c r="S822" s="47">
        <f t="shared" ca="1" si="106"/>
        <v>0.86</v>
      </c>
      <c r="T822" s="47">
        <f t="shared" ca="1" si="107"/>
        <v>0.86</v>
      </c>
      <c r="U822" s="47">
        <f t="shared" ca="1" si="108"/>
        <v>1.075</v>
      </c>
      <c r="V822" s="47">
        <f t="shared" ca="1" si="109"/>
        <v>1.075</v>
      </c>
      <c r="W822" s="47">
        <f>RANK(Y822,Y1:Y1001,0)</f>
        <v>820</v>
      </c>
      <c r="X822" s="48">
        <v>820</v>
      </c>
      <c r="Y822" s="49">
        <v>0.58437499999999998</v>
      </c>
    </row>
    <row r="823" spans="1:25" ht="15.75" customHeight="1" x14ac:dyDescent="0.3">
      <c r="A823" s="42" t="s">
        <v>7027</v>
      </c>
      <c r="B823" s="42" t="s">
        <v>233</v>
      </c>
      <c r="C823" s="42" t="s">
        <v>48</v>
      </c>
      <c r="D823" s="46">
        <v>70</v>
      </c>
      <c r="E823" s="44" t="s">
        <v>7026</v>
      </c>
      <c r="F823" s="45">
        <f t="shared" ca="1" si="112"/>
        <v>42.695378662163868</v>
      </c>
      <c r="G823" s="45" t="str">
        <f t="shared" ca="1" si="113"/>
        <v>41-50</v>
      </c>
      <c r="H823" s="42" t="s">
        <v>699</v>
      </c>
      <c r="I823" s="42" t="s">
        <v>84</v>
      </c>
      <c r="J823" s="42" t="s">
        <v>62</v>
      </c>
      <c r="K823" s="42" t="s">
        <v>44</v>
      </c>
      <c r="L823" s="42" t="s">
        <v>57</v>
      </c>
      <c r="M823" s="46">
        <v>17</v>
      </c>
      <c r="N823" s="42" t="s">
        <v>7025</v>
      </c>
      <c r="O823" s="46">
        <v>3174</v>
      </c>
      <c r="P823" s="42" t="s">
        <v>6422</v>
      </c>
      <c r="Q823" s="42" t="s">
        <v>6401</v>
      </c>
      <c r="R823" s="46">
        <v>8</v>
      </c>
      <c r="S823" s="47">
        <f t="shared" ca="1" si="106"/>
        <v>0.53</v>
      </c>
      <c r="T823" s="47">
        <f t="shared" ca="1" si="107"/>
        <v>0.53</v>
      </c>
      <c r="U823" s="47">
        <f t="shared" ca="1" si="108"/>
        <v>0.53</v>
      </c>
      <c r="V823" s="47">
        <f t="shared" ca="1" si="109"/>
        <v>0.53</v>
      </c>
      <c r="W823" s="47">
        <f>RANK(Y823,Y1:Y1001,0)</f>
        <v>820</v>
      </c>
      <c r="X823" s="48">
        <v>820</v>
      </c>
      <c r="Y823" s="49">
        <v>0.58437499999999998</v>
      </c>
    </row>
    <row r="824" spans="1:25" ht="15.75" customHeight="1" x14ac:dyDescent="0.3">
      <c r="A824" s="42" t="s">
        <v>7024</v>
      </c>
      <c r="B824" s="42" t="s">
        <v>7023</v>
      </c>
      <c r="C824" s="42" t="s">
        <v>48</v>
      </c>
      <c r="D824" s="46">
        <v>46</v>
      </c>
      <c r="E824" s="44" t="s">
        <v>7022</v>
      </c>
      <c r="F824" s="45">
        <f t="shared" ca="1" si="112"/>
        <v>54.454282771752908</v>
      </c>
      <c r="G824" s="45" t="str">
        <f t="shared" ca="1" si="113"/>
        <v>51-60</v>
      </c>
      <c r="H824" s="42" t="s">
        <v>699</v>
      </c>
      <c r="I824" s="42" t="s">
        <v>61</v>
      </c>
      <c r="J824" s="42" t="s">
        <v>43</v>
      </c>
      <c r="K824" s="42" t="s">
        <v>44</v>
      </c>
      <c r="L824" s="42" t="s">
        <v>45</v>
      </c>
      <c r="M824" s="46">
        <v>14</v>
      </c>
      <c r="N824" s="42" t="s">
        <v>7021</v>
      </c>
      <c r="O824" s="46">
        <v>2194</v>
      </c>
      <c r="P824" s="42" t="s">
        <v>6402</v>
      </c>
      <c r="Q824" s="42" t="s">
        <v>6401</v>
      </c>
      <c r="R824" s="46">
        <v>8</v>
      </c>
      <c r="S824" s="47">
        <f t="shared" ca="1" si="106"/>
        <v>0.61</v>
      </c>
      <c r="T824" s="47">
        <f t="shared" ca="1" si="107"/>
        <v>0.76249999999999996</v>
      </c>
      <c r="U824" s="47">
        <f t="shared" ca="1" si="108"/>
        <v>0.76249999999999996</v>
      </c>
      <c r="V824" s="47">
        <f t="shared" ca="1" si="109"/>
        <v>0.64812499999999995</v>
      </c>
      <c r="W824" s="47">
        <f>RANK(Y824,Y1:Y1001,0)</f>
        <v>820</v>
      </c>
      <c r="X824" s="48">
        <v>820</v>
      </c>
      <c r="Y824" s="49">
        <v>0.58437499999999998</v>
      </c>
    </row>
    <row r="825" spans="1:25" ht="15.75" customHeight="1" x14ac:dyDescent="0.3">
      <c r="A825" s="42" t="s">
        <v>7020</v>
      </c>
      <c r="B825" s="42" t="s">
        <v>7019</v>
      </c>
      <c r="C825" s="42" t="s">
        <v>48</v>
      </c>
      <c r="D825" s="46">
        <v>36</v>
      </c>
      <c r="E825" s="44" t="s">
        <v>7018</v>
      </c>
      <c r="F825" s="45">
        <f t="shared" ca="1" si="112"/>
        <v>44.215926607369347</v>
      </c>
      <c r="G825" s="45" t="str">
        <f t="shared" ca="1" si="113"/>
        <v>41-50</v>
      </c>
      <c r="H825" s="42" t="s">
        <v>1597</v>
      </c>
      <c r="I825" s="42" t="s">
        <v>75</v>
      </c>
      <c r="J825" s="42" t="s">
        <v>43</v>
      </c>
      <c r="K825" s="42" t="s">
        <v>44</v>
      </c>
      <c r="L825" s="42" t="s">
        <v>57</v>
      </c>
      <c r="M825" s="46">
        <v>16</v>
      </c>
      <c r="N825" s="42" t="s">
        <v>7017</v>
      </c>
      <c r="O825" s="46">
        <v>4280</v>
      </c>
      <c r="P825" s="42" t="s">
        <v>6406</v>
      </c>
      <c r="Q825" s="42" t="s">
        <v>6401</v>
      </c>
      <c r="R825" s="46">
        <v>7</v>
      </c>
      <c r="S825" s="47">
        <f t="shared" ca="1" si="106"/>
        <v>0.75</v>
      </c>
      <c r="T825" s="47">
        <f t="shared" ca="1" si="107"/>
        <v>0.75</v>
      </c>
      <c r="U825" s="47">
        <f t="shared" ca="1" si="108"/>
        <v>0.75</v>
      </c>
      <c r="V825" s="47">
        <f t="shared" ca="1" si="109"/>
        <v>0.63749999999999996</v>
      </c>
      <c r="W825" s="47">
        <f>RANK(Y825,Y1:Y1001,0)</f>
        <v>820</v>
      </c>
      <c r="X825" s="48">
        <v>820</v>
      </c>
      <c r="Y825" s="49">
        <v>0.58437499999999998</v>
      </c>
    </row>
    <row r="826" spans="1:25" ht="15.75" customHeight="1" x14ac:dyDescent="0.3">
      <c r="A826" s="42" t="s">
        <v>7016</v>
      </c>
      <c r="B826" s="42" t="s">
        <v>7015</v>
      </c>
      <c r="C826" s="42" t="s">
        <v>40</v>
      </c>
      <c r="D826" s="46">
        <v>11</v>
      </c>
      <c r="E826" s="44" t="s">
        <v>7014</v>
      </c>
      <c r="F826" s="45">
        <f t="shared" ca="1" si="112"/>
        <v>47.936474552574829</v>
      </c>
      <c r="G826" s="45" t="str">
        <f t="shared" ca="1" si="113"/>
        <v>41-50</v>
      </c>
      <c r="H826" s="42" t="s">
        <v>99</v>
      </c>
      <c r="I826" s="42" t="s">
        <v>50</v>
      </c>
      <c r="J826" s="42" t="s">
        <v>43</v>
      </c>
      <c r="K826" s="42" t="s">
        <v>44</v>
      </c>
      <c r="L826" s="42" t="s">
        <v>45</v>
      </c>
      <c r="M826" s="46">
        <v>7</v>
      </c>
      <c r="N826" s="42" t="s">
        <v>7013</v>
      </c>
      <c r="O826" s="46">
        <v>2251</v>
      </c>
      <c r="P826" s="42" t="s">
        <v>6402</v>
      </c>
      <c r="Q826" s="42" t="s">
        <v>6401</v>
      </c>
      <c r="R826" s="46">
        <v>8</v>
      </c>
      <c r="S826" s="47">
        <f t="shared" ca="1" si="106"/>
        <v>0.59</v>
      </c>
      <c r="T826" s="47">
        <f t="shared" ca="1" si="107"/>
        <v>0.73749999999999993</v>
      </c>
      <c r="U826" s="47">
        <f t="shared" ca="1" si="108"/>
        <v>0.73749999999999993</v>
      </c>
      <c r="V826" s="47">
        <f t="shared" ca="1" si="109"/>
        <v>0.62687499999999996</v>
      </c>
      <c r="W826" s="47">
        <f>RANK(Y826,Y1:Y1001,0)</f>
        <v>820</v>
      </c>
      <c r="X826" s="48">
        <v>820</v>
      </c>
      <c r="Y826" s="49">
        <v>0.58437499999999998</v>
      </c>
    </row>
    <row r="827" spans="1:25" ht="15.75" customHeight="1" x14ac:dyDescent="0.3">
      <c r="A827" s="42" t="s">
        <v>7012</v>
      </c>
      <c r="B827" s="42" t="s">
        <v>7011</v>
      </c>
      <c r="C827" s="42" t="s">
        <v>40</v>
      </c>
      <c r="D827" s="46">
        <v>43</v>
      </c>
      <c r="E827" s="44" t="s">
        <v>7010</v>
      </c>
      <c r="F827" s="45">
        <f t="shared" ca="1" si="112"/>
        <v>49.884419758054278</v>
      </c>
      <c r="G827" s="45" t="str">
        <f t="shared" ca="1" si="113"/>
        <v>41-50</v>
      </c>
      <c r="H827" s="42" t="s">
        <v>181</v>
      </c>
      <c r="I827" s="42" t="s">
        <v>50</v>
      </c>
      <c r="J827" s="42" t="s">
        <v>43</v>
      </c>
      <c r="K827" s="42" t="s">
        <v>44</v>
      </c>
      <c r="L827" s="42" t="s">
        <v>57</v>
      </c>
      <c r="M827" s="46">
        <v>9</v>
      </c>
      <c r="N827" s="42" t="s">
        <v>7009</v>
      </c>
      <c r="O827" s="46">
        <v>3337</v>
      </c>
      <c r="P827" s="42" t="s">
        <v>6422</v>
      </c>
      <c r="Q827" s="42" t="s">
        <v>6401</v>
      </c>
      <c r="R827" s="46">
        <v>6</v>
      </c>
      <c r="S827" s="47">
        <f t="shared" ca="1" si="106"/>
        <v>0.52</v>
      </c>
      <c r="T827" s="47">
        <f t="shared" ca="1" si="107"/>
        <v>0.52</v>
      </c>
      <c r="U827" s="47">
        <f t="shared" ca="1" si="108"/>
        <v>0.52</v>
      </c>
      <c r="V827" s="47">
        <f t="shared" ca="1" si="109"/>
        <v>0.442</v>
      </c>
      <c r="W827" s="47">
        <f>RANK(Y827,Y1:Y1001,0)</f>
        <v>820</v>
      </c>
      <c r="X827" s="48">
        <v>820</v>
      </c>
      <c r="Y827" s="49">
        <v>0.58437499999999998</v>
      </c>
    </row>
    <row r="828" spans="1:25" ht="15.75" customHeight="1" x14ac:dyDescent="0.3">
      <c r="A828" s="42" t="s">
        <v>7008</v>
      </c>
      <c r="B828" s="42" t="s">
        <v>5853</v>
      </c>
      <c r="C828" s="42" t="s">
        <v>48</v>
      </c>
      <c r="D828" s="46">
        <v>21</v>
      </c>
      <c r="E828" s="44" t="s">
        <v>7007</v>
      </c>
      <c r="F828" s="45">
        <f t="shared" ca="1" si="112"/>
        <v>25.506337566273459</v>
      </c>
      <c r="G828" s="45" t="str">
        <f t="shared" ca="1" si="113"/>
        <v>21-30</v>
      </c>
      <c r="H828" s="42" t="s">
        <v>344</v>
      </c>
      <c r="I828" s="42" t="s">
        <v>61</v>
      </c>
      <c r="J828" s="42" t="s">
        <v>43</v>
      </c>
      <c r="K828" s="42" t="s">
        <v>44</v>
      </c>
      <c r="L828" s="42" t="s">
        <v>57</v>
      </c>
      <c r="M828" s="46">
        <v>4</v>
      </c>
      <c r="N828" s="42" t="s">
        <v>7006</v>
      </c>
      <c r="O828" s="46">
        <v>2528</v>
      </c>
      <c r="P828" s="42" t="s">
        <v>6402</v>
      </c>
      <c r="Q828" s="42" t="s">
        <v>6401</v>
      </c>
      <c r="R828" s="46">
        <v>9</v>
      </c>
      <c r="S828" s="47">
        <f t="shared" ca="1" si="106"/>
        <v>0.7</v>
      </c>
      <c r="T828" s="47">
        <f t="shared" ca="1" si="107"/>
        <v>0.7</v>
      </c>
      <c r="U828" s="47">
        <f t="shared" ca="1" si="108"/>
        <v>0.875</v>
      </c>
      <c r="V828" s="47">
        <f t="shared" ca="1" si="109"/>
        <v>0.74375000000000002</v>
      </c>
      <c r="W828" s="47">
        <f>RANK(Y828,Y1:Y1001,0)</f>
        <v>820</v>
      </c>
      <c r="X828" s="48">
        <v>820</v>
      </c>
      <c r="Y828" s="49">
        <v>0.58437499999999998</v>
      </c>
    </row>
    <row r="829" spans="1:25" ht="15.75" customHeight="1" x14ac:dyDescent="0.3">
      <c r="A829" s="42" t="s">
        <v>6166</v>
      </c>
      <c r="B829" s="42" t="s">
        <v>7005</v>
      </c>
      <c r="C829" s="42" t="s">
        <v>40</v>
      </c>
      <c r="D829" s="46">
        <v>49</v>
      </c>
      <c r="E829" s="44" t="s">
        <v>7004</v>
      </c>
      <c r="F829" s="45">
        <f t="shared" ca="1" si="112"/>
        <v>20.983049895040583</v>
      </c>
      <c r="G829" s="45" t="str">
        <f t="shared" ca="1" si="113"/>
        <v>21-30</v>
      </c>
      <c r="H829" s="42" t="s">
        <v>327</v>
      </c>
      <c r="I829" s="42" t="s">
        <v>61</v>
      </c>
      <c r="J829" s="42" t="s">
        <v>66</v>
      </c>
      <c r="K829" s="42" t="s">
        <v>44</v>
      </c>
      <c r="L829" s="42" t="s">
        <v>57</v>
      </c>
      <c r="M829" s="46">
        <v>9</v>
      </c>
      <c r="N829" s="42" t="s">
        <v>7003</v>
      </c>
      <c r="O829" s="46">
        <v>4122</v>
      </c>
      <c r="P829" s="42" t="s">
        <v>6406</v>
      </c>
      <c r="Q829" s="42" t="s">
        <v>6401</v>
      </c>
      <c r="R829" s="46">
        <v>8</v>
      </c>
      <c r="S829" s="47">
        <f t="shared" ca="1" si="106"/>
        <v>0.98</v>
      </c>
      <c r="T829" s="47">
        <f t="shared" ca="1" si="107"/>
        <v>0.98</v>
      </c>
      <c r="U829" s="47">
        <f t="shared" ca="1" si="108"/>
        <v>0.98</v>
      </c>
      <c r="V829" s="47">
        <f t="shared" ca="1" si="109"/>
        <v>0.98</v>
      </c>
      <c r="W829" s="47">
        <f>RANK(Y829,Y1:Y1001,0)</f>
        <v>828</v>
      </c>
      <c r="X829" s="48">
        <v>828</v>
      </c>
      <c r="Y829" s="49">
        <v>0.57999999999999996</v>
      </c>
    </row>
    <row r="830" spans="1:25" ht="15.75" customHeight="1" x14ac:dyDescent="0.3">
      <c r="A830" s="42" t="s">
        <v>7002</v>
      </c>
      <c r="B830" s="42" t="s">
        <v>7001</v>
      </c>
      <c r="C830" s="42" t="s">
        <v>40</v>
      </c>
      <c r="D830" s="46">
        <v>60</v>
      </c>
      <c r="E830" s="44" t="s">
        <v>7000</v>
      </c>
      <c r="F830" s="45">
        <f t="shared" ca="1" si="112"/>
        <v>57.366611538876199</v>
      </c>
      <c r="G830" s="45" t="str">
        <f t="shared" ca="1" si="113"/>
        <v>51-60</v>
      </c>
      <c r="H830" s="42" t="s">
        <v>186</v>
      </c>
      <c r="I830" s="42" t="s">
        <v>42</v>
      </c>
      <c r="J830" s="42" t="s">
        <v>66</v>
      </c>
      <c r="K830" s="42" t="s">
        <v>44</v>
      </c>
      <c r="L830" s="42" t="s">
        <v>45</v>
      </c>
      <c r="M830" s="46">
        <v>15</v>
      </c>
      <c r="N830" s="42" t="s">
        <v>6999</v>
      </c>
      <c r="O830" s="46">
        <v>2620</v>
      </c>
      <c r="P830" s="42" t="s">
        <v>6402</v>
      </c>
      <c r="Q830" s="42" t="s">
        <v>6401</v>
      </c>
      <c r="R830" s="46">
        <v>7</v>
      </c>
      <c r="S830" s="47">
        <f t="shared" ca="1" si="106"/>
        <v>1.1000000000000001</v>
      </c>
      <c r="T830" s="47">
        <f t="shared" ca="1" si="107"/>
        <v>1.375</v>
      </c>
      <c r="U830" s="47">
        <f t="shared" ca="1" si="108"/>
        <v>1.375</v>
      </c>
      <c r="V830" s="47">
        <f t="shared" ca="1" si="109"/>
        <v>1.375</v>
      </c>
      <c r="W830" s="47">
        <f>RANK(Y830,Y1:Y1001,0)</f>
        <v>828</v>
      </c>
      <c r="X830" s="48">
        <v>828</v>
      </c>
      <c r="Y830" s="49">
        <v>0.57999999999999996</v>
      </c>
    </row>
    <row r="831" spans="1:25" ht="15.75" customHeight="1" x14ac:dyDescent="0.3">
      <c r="A831" s="42" t="s">
        <v>6341</v>
      </c>
      <c r="B831" s="42" t="s">
        <v>6998</v>
      </c>
      <c r="C831" s="42" t="s">
        <v>40</v>
      </c>
      <c r="D831" s="46">
        <v>67</v>
      </c>
      <c r="E831" s="44" t="s">
        <v>6997</v>
      </c>
      <c r="F831" s="45">
        <f t="shared" ca="1" si="112"/>
        <v>29.095378662163871</v>
      </c>
      <c r="G831" s="45" t="str">
        <f t="shared" ca="1" si="113"/>
        <v>21-30</v>
      </c>
      <c r="H831" s="42" t="s">
        <v>438</v>
      </c>
      <c r="I831" s="42" t="s">
        <v>50</v>
      </c>
      <c r="J831" s="42" t="s">
        <v>43</v>
      </c>
      <c r="K831" s="42" t="s">
        <v>44</v>
      </c>
      <c r="L831" s="42" t="s">
        <v>45</v>
      </c>
      <c r="M831" s="46">
        <v>5</v>
      </c>
      <c r="N831" s="42" t="s">
        <v>6996</v>
      </c>
      <c r="O831" s="46">
        <v>2092</v>
      </c>
      <c r="P831" s="42" t="s">
        <v>6402</v>
      </c>
      <c r="Q831" s="42" t="s">
        <v>6401</v>
      </c>
      <c r="R831" s="46">
        <v>12</v>
      </c>
      <c r="S831" s="47">
        <f t="shared" ca="1" si="106"/>
        <v>0.63</v>
      </c>
      <c r="T831" s="47">
        <f t="shared" ca="1" si="107"/>
        <v>0.78749999999999998</v>
      </c>
      <c r="U831" s="47">
        <f t="shared" ca="1" si="108"/>
        <v>0.984375</v>
      </c>
      <c r="V831" s="47">
        <f t="shared" ca="1" si="109"/>
        <v>0.83671874999999996</v>
      </c>
      <c r="W831" s="47">
        <f>RANK(Y831,Y1:Y1001,0)</f>
        <v>830</v>
      </c>
      <c r="X831" s="48">
        <v>830</v>
      </c>
      <c r="Y831" s="49">
        <v>0.57800000000000007</v>
      </c>
    </row>
    <row r="832" spans="1:25" ht="15.75" customHeight="1" x14ac:dyDescent="0.3">
      <c r="A832" s="42" t="s">
        <v>2335</v>
      </c>
      <c r="B832" s="42" t="s">
        <v>6995</v>
      </c>
      <c r="C832" s="42" t="s">
        <v>40</v>
      </c>
      <c r="D832" s="46">
        <v>24</v>
      </c>
      <c r="E832" s="44" t="s">
        <v>6994</v>
      </c>
      <c r="F832" s="45">
        <f t="shared" ca="1" si="112"/>
        <v>58.961132086821401</v>
      </c>
      <c r="G832" s="45" t="str">
        <f t="shared" ca="1" si="113"/>
        <v>51-60</v>
      </c>
      <c r="H832" s="42" t="s">
        <v>186</v>
      </c>
      <c r="I832" s="42" t="s">
        <v>42</v>
      </c>
      <c r="J832" s="42" t="s">
        <v>62</v>
      </c>
      <c r="K832" s="42" t="s">
        <v>44</v>
      </c>
      <c r="L832" s="42" t="s">
        <v>57</v>
      </c>
      <c r="M832" s="46">
        <v>12</v>
      </c>
      <c r="N832" s="42" t="s">
        <v>6993</v>
      </c>
      <c r="O832" s="46">
        <v>3356</v>
      </c>
      <c r="P832" s="42" t="s">
        <v>6422</v>
      </c>
      <c r="Q832" s="42" t="s">
        <v>6401</v>
      </c>
      <c r="R832" s="46">
        <v>4</v>
      </c>
      <c r="S832" s="47">
        <f t="shared" ca="1" si="106"/>
        <v>0.96</v>
      </c>
      <c r="T832" s="47">
        <f t="shared" ca="1" si="107"/>
        <v>0.96</v>
      </c>
      <c r="U832" s="47">
        <f t="shared" ca="1" si="108"/>
        <v>0.96</v>
      </c>
      <c r="V832" s="47">
        <f t="shared" ca="1" si="109"/>
        <v>0.96</v>
      </c>
      <c r="W832" s="47">
        <f>RANK(Y832,Y1:Y1001,0)</f>
        <v>830</v>
      </c>
      <c r="X832" s="48">
        <v>830</v>
      </c>
      <c r="Y832" s="49">
        <v>0.57800000000000007</v>
      </c>
    </row>
    <row r="833" spans="1:25" ht="15.75" customHeight="1" x14ac:dyDescent="0.3">
      <c r="A833" s="42" t="s">
        <v>2819</v>
      </c>
      <c r="B833" s="42" t="s">
        <v>6992</v>
      </c>
      <c r="C833" s="42" t="s">
        <v>40</v>
      </c>
      <c r="D833" s="46">
        <v>29</v>
      </c>
      <c r="E833" s="44" t="s">
        <v>6991</v>
      </c>
      <c r="F833" s="45">
        <f t="shared" ca="1" si="112"/>
        <v>47.684419758054283</v>
      </c>
      <c r="G833" s="45" t="str">
        <f t="shared" ca="1" si="113"/>
        <v>41-50</v>
      </c>
      <c r="H833" s="42" t="s">
        <v>137</v>
      </c>
      <c r="I833" s="42" t="s">
        <v>54</v>
      </c>
      <c r="J833" s="42" t="s">
        <v>66</v>
      </c>
      <c r="K833" s="42" t="s">
        <v>44</v>
      </c>
      <c r="L833" s="42" t="s">
        <v>45</v>
      </c>
      <c r="M833" s="46">
        <v>4</v>
      </c>
      <c r="N833" s="42" t="s">
        <v>6990</v>
      </c>
      <c r="O833" s="46">
        <v>2156</v>
      </c>
      <c r="P833" s="42" t="s">
        <v>6402</v>
      </c>
      <c r="Q833" s="42" t="s">
        <v>6401</v>
      </c>
      <c r="R833" s="46">
        <v>11</v>
      </c>
      <c r="S833" s="47">
        <f t="shared" ca="1" si="106"/>
        <v>0.92</v>
      </c>
      <c r="T833" s="47">
        <f t="shared" ca="1" si="107"/>
        <v>1.1500000000000001</v>
      </c>
      <c r="U833" s="47">
        <f t="shared" ca="1" si="108"/>
        <v>1.4375000000000002</v>
      </c>
      <c r="V833" s="47">
        <f t="shared" ca="1" si="109"/>
        <v>1.4375000000000002</v>
      </c>
      <c r="W833" s="47">
        <f>RANK(Y833,Y1:Y1001,0)</f>
        <v>832</v>
      </c>
      <c r="X833" s="48">
        <v>832</v>
      </c>
      <c r="Y833" s="49">
        <v>0.57500000000000007</v>
      </c>
    </row>
    <row r="834" spans="1:25" ht="15.75" customHeight="1" x14ac:dyDescent="0.3">
      <c r="A834" s="42" t="s">
        <v>6209</v>
      </c>
      <c r="B834" s="42" t="s">
        <v>6989</v>
      </c>
      <c r="C834" s="42" t="s">
        <v>40</v>
      </c>
      <c r="D834" s="46">
        <v>66</v>
      </c>
      <c r="E834" s="44" t="s">
        <v>6988</v>
      </c>
      <c r="F834" s="45">
        <f t="shared" ca="1" si="112"/>
        <v>53.539214278602223</v>
      </c>
      <c r="G834" s="45" t="str">
        <f t="shared" ca="1" si="113"/>
        <v>51-60</v>
      </c>
      <c r="H834" s="51"/>
      <c r="I834" s="42" t="s">
        <v>56</v>
      </c>
      <c r="J834" s="42" t="s">
        <v>43</v>
      </c>
      <c r="K834" s="42" t="s">
        <v>44</v>
      </c>
      <c r="L834" s="42" t="s">
        <v>45</v>
      </c>
      <c r="M834" s="46">
        <v>10</v>
      </c>
      <c r="N834" s="42" t="s">
        <v>6987</v>
      </c>
      <c r="O834" s="46">
        <v>2026</v>
      </c>
      <c r="P834" s="42" t="s">
        <v>6402</v>
      </c>
      <c r="Q834" s="42" t="s">
        <v>6401</v>
      </c>
      <c r="R834" s="46">
        <v>10</v>
      </c>
      <c r="S834" s="47">
        <f t="shared" ref="S834:S897" ca="1" si="114">RANDBETWEEN(40,110)/100</f>
        <v>0.61</v>
      </c>
      <c r="T834" s="47">
        <f t="shared" ref="T834:T897" ca="1" si="115">S834*(IF(L834="Yes",1.25,1))</f>
        <v>0.76249999999999996</v>
      </c>
      <c r="U834" s="47">
        <f t="shared" ref="U834:U897" ca="1" si="116">T834*(IF(OR(VALUE(R834)&gt;8,VALUE(D834)&gt;80),1.25,1))</f>
        <v>0.953125</v>
      </c>
      <c r="V834" s="47">
        <f t="shared" ref="V834:V897" ca="1" si="117">U834*(IF(J834="Mass Customer",0.85,1))</f>
        <v>0.81015625000000002</v>
      </c>
      <c r="W834" s="47">
        <f>RANK(Y834,Y1:Y1001,0)</f>
        <v>832</v>
      </c>
      <c r="X834" s="48">
        <v>832</v>
      </c>
      <c r="Y834" s="49">
        <v>0.57500000000000007</v>
      </c>
    </row>
    <row r="835" spans="1:25" ht="15.75" customHeight="1" x14ac:dyDescent="0.3">
      <c r="A835" s="42" t="s">
        <v>3369</v>
      </c>
      <c r="B835" s="42" t="s">
        <v>6986</v>
      </c>
      <c r="C835" s="42" t="s">
        <v>48</v>
      </c>
      <c r="D835" s="46">
        <v>56</v>
      </c>
      <c r="E835" s="44" t="s">
        <v>6985</v>
      </c>
      <c r="F835" s="45">
        <f t="shared" ca="1" si="112"/>
        <v>58.651543045725511</v>
      </c>
      <c r="G835" s="45" t="str">
        <f t="shared" ca="1" si="113"/>
        <v>51-60</v>
      </c>
      <c r="H835" s="42" t="s">
        <v>83</v>
      </c>
      <c r="I835" s="42" t="s">
        <v>84</v>
      </c>
      <c r="J835" s="42" t="s">
        <v>66</v>
      </c>
      <c r="K835" s="42" t="s">
        <v>44</v>
      </c>
      <c r="L835" s="42" t="s">
        <v>57</v>
      </c>
      <c r="M835" s="46">
        <v>11</v>
      </c>
      <c r="N835" s="42" t="s">
        <v>6984</v>
      </c>
      <c r="O835" s="46">
        <v>3216</v>
      </c>
      <c r="P835" s="42" t="s">
        <v>6422</v>
      </c>
      <c r="Q835" s="42" t="s">
        <v>6401</v>
      </c>
      <c r="R835" s="46">
        <v>5</v>
      </c>
      <c r="S835" s="47">
        <f t="shared" ca="1" si="114"/>
        <v>0.41</v>
      </c>
      <c r="T835" s="47">
        <f t="shared" ca="1" si="115"/>
        <v>0.41</v>
      </c>
      <c r="U835" s="47">
        <f t="shared" ca="1" si="116"/>
        <v>0.41</v>
      </c>
      <c r="V835" s="47">
        <f t="shared" ca="1" si="117"/>
        <v>0.41</v>
      </c>
      <c r="W835" s="47">
        <f>RANK(Y835,Y1:Y1001,0)</f>
        <v>832</v>
      </c>
      <c r="X835" s="48">
        <v>832</v>
      </c>
      <c r="Y835" s="49">
        <v>0.57500000000000007</v>
      </c>
    </row>
    <row r="836" spans="1:25" ht="15.75" customHeight="1" x14ac:dyDescent="0.3">
      <c r="A836" s="42" t="s">
        <v>6983</v>
      </c>
      <c r="B836" s="42" t="s">
        <v>6982</v>
      </c>
      <c r="C836" s="42" t="s">
        <v>48</v>
      </c>
      <c r="D836" s="46">
        <v>79</v>
      </c>
      <c r="E836" s="44" t="s">
        <v>6522</v>
      </c>
      <c r="F836" s="45">
        <f t="shared" ca="1" si="112"/>
        <v>57.654282771752911</v>
      </c>
      <c r="G836" s="45" t="str">
        <f t="shared" ca="1" si="113"/>
        <v>51-60</v>
      </c>
      <c r="H836" s="42" t="s">
        <v>1126</v>
      </c>
      <c r="I836" s="42" t="s">
        <v>50</v>
      </c>
      <c r="J836" s="42" t="s">
        <v>43</v>
      </c>
      <c r="K836" s="42" t="s">
        <v>44</v>
      </c>
      <c r="L836" s="42" t="s">
        <v>57</v>
      </c>
      <c r="M836" s="46">
        <v>15</v>
      </c>
      <c r="N836" s="42" t="s">
        <v>6981</v>
      </c>
      <c r="O836" s="46">
        <v>4211</v>
      </c>
      <c r="P836" s="42" t="s">
        <v>6406</v>
      </c>
      <c r="Q836" s="42" t="s">
        <v>6401</v>
      </c>
      <c r="R836" s="46">
        <v>7</v>
      </c>
      <c r="S836" s="47">
        <f t="shared" ca="1" si="114"/>
        <v>0.44</v>
      </c>
      <c r="T836" s="47">
        <f t="shared" ca="1" si="115"/>
        <v>0.44</v>
      </c>
      <c r="U836" s="47">
        <f t="shared" ca="1" si="116"/>
        <v>0.44</v>
      </c>
      <c r="V836" s="47">
        <f t="shared" ca="1" si="117"/>
        <v>0.374</v>
      </c>
      <c r="W836" s="47">
        <f>RANK(Y836,Y1:Y1001,0)</f>
        <v>832</v>
      </c>
      <c r="X836" s="48">
        <v>832</v>
      </c>
      <c r="Y836" s="49">
        <v>0.57500000000000007</v>
      </c>
    </row>
    <row r="837" spans="1:25" ht="15.75" customHeight="1" x14ac:dyDescent="0.3">
      <c r="A837" s="42" t="s">
        <v>1992</v>
      </c>
      <c r="B837" s="42" t="s">
        <v>6980</v>
      </c>
      <c r="C837" s="42" t="s">
        <v>147</v>
      </c>
      <c r="D837" s="46">
        <v>88</v>
      </c>
      <c r="E837" s="44"/>
      <c r="F837" s="45"/>
      <c r="G837" s="45"/>
      <c r="H837" s="42" t="s">
        <v>317</v>
      </c>
      <c r="I837" s="42" t="s">
        <v>56</v>
      </c>
      <c r="J837" s="42" t="s">
        <v>43</v>
      </c>
      <c r="K837" s="42" t="s">
        <v>44</v>
      </c>
      <c r="L837" s="42" t="s">
        <v>57</v>
      </c>
      <c r="M837" s="46">
        <v>13</v>
      </c>
      <c r="N837" s="42" t="s">
        <v>6979</v>
      </c>
      <c r="O837" s="46">
        <v>2112</v>
      </c>
      <c r="P837" s="42" t="s">
        <v>6402</v>
      </c>
      <c r="Q837" s="42" t="s">
        <v>6401</v>
      </c>
      <c r="R837" s="46">
        <v>11</v>
      </c>
      <c r="S837" s="47">
        <f t="shared" ca="1" si="114"/>
        <v>0.61</v>
      </c>
      <c r="T837" s="47">
        <f t="shared" ca="1" si="115"/>
        <v>0.61</v>
      </c>
      <c r="U837" s="47">
        <f t="shared" ca="1" si="116"/>
        <v>0.76249999999999996</v>
      </c>
      <c r="V837" s="47">
        <f t="shared" ca="1" si="117"/>
        <v>0.64812499999999995</v>
      </c>
      <c r="W837" s="47">
        <f>RANK(Y837,Y1:Y1001,0)</f>
        <v>832</v>
      </c>
      <c r="X837" s="48">
        <v>832</v>
      </c>
      <c r="Y837" s="49">
        <v>0.57500000000000007</v>
      </c>
    </row>
    <row r="838" spans="1:25" ht="15.75" customHeight="1" x14ac:dyDescent="0.3">
      <c r="A838" s="42" t="s">
        <v>2292</v>
      </c>
      <c r="B838" s="42" t="s">
        <v>6978</v>
      </c>
      <c r="C838" s="42" t="s">
        <v>48</v>
      </c>
      <c r="D838" s="46">
        <v>79</v>
      </c>
      <c r="E838" s="50">
        <v>28864</v>
      </c>
      <c r="F838" s="45">
        <f t="shared" ref="F838:F884" ca="1" si="118">(NOW()-E838)/365</f>
        <v>42.267981401889898</v>
      </c>
      <c r="G838" s="45" t="str">
        <f t="shared" ref="G838:G884" ca="1" si="119">IF(F838&lt;=10,"0-10",IF(AND(F838&gt;10,F838&lt;=20),"11-20",IF(AND(F838&gt;20,F838&lt;=30),"21-30",IF(AND(F838&gt;30,F838&lt;=40),"31-40",IF(AND(F838&gt;40,F838&lt;=50),"41-50",IF(AND(F838&gt;50,F838&lt;=60),"51-60",IF(AND(F838&gt;60,F838&lt;=70),"61-70",IF(AND(F838&gt;70,F838&lt;=80),"71-80",IF(AND(F838&gt;80,F838&lt;=90),"81-90",IF(F838&gt;90,"91-100"))))))))))</f>
        <v>41-50</v>
      </c>
      <c r="H838" s="42" t="s">
        <v>167</v>
      </c>
      <c r="I838" s="42" t="s">
        <v>84</v>
      </c>
      <c r="J838" s="42" t="s">
        <v>62</v>
      </c>
      <c r="K838" s="42" t="s">
        <v>44</v>
      </c>
      <c r="L838" s="42" t="s">
        <v>45</v>
      </c>
      <c r="M838" s="46">
        <v>7</v>
      </c>
      <c r="N838" s="42" t="s">
        <v>6977</v>
      </c>
      <c r="O838" s="46">
        <v>4556</v>
      </c>
      <c r="P838" s="42" t="s">
        <v>6406</v>
      </c>
      <c r="Q838" s="42" t="s">
        <v>6401</v>
      </c>
      <c r="R838" s="46">
        <v>8</v>
      </c>
      <c r="S838" s="47">
        <f t="shared" ca="1" si="114"/>
        <v>0.91</v>
      </c>
      <c r="T838" s="47">
        <f t="shared" ca="1" si="115"/>
        <v>1.1375</v>
      </c>
      <c r="U838" s="47">
        <f t="shared" ca="1" si="116"/>
        <v>1.1375</v>
      </c>
      <c r="V838" s="47">
        <f t="shared" ca="1" si="117"/>
        <v>1.1375</v>
      </c>
      <c r="W838" s="47">
        <f>RANK(Y838,Y1:Y1001,0)</f>
        <v>832</v>
      </c>
      <c r="X838" s="48">
        <v>832</v>
      </c>
      <c r="Y838" s="49">
        <v>0.57500000000000007</v>
      </c>
    </row>
    <row r="839" spans="1:25" ht="15.75" customHeight="1" x14ac:dyDescent="0.3">
      <c r="A839" s="42" t="s">
        <v>6976</v>
      </c>
      <c r="B839" s="42" t="s">
        <v>6975</v>
      </c>
      <c r="C839" s="42" t="s">
        <v>48</v>
      </c>
      <c r="D839" s="46">
        <v>7</v>
      </c>
      <c r="E839" s="44" t="s">
        <v>6974</v>
      </c>
      <c r="F839" s="45">
        <f t="shared" ca="1" si="118"/>
        <v>69.60222797723236</v>
      </c>
      <c r="G839" s="45" t="str">
        <f t="shared" ca="1" si="119"/>
        <v>61-70</v>
      </c>
      <c r="H839" s="42" t="s">
        <v>420</v>
      </c>
      <c r="I839" s="42" t="s">
        <v>61</v>
      </c>
      <c r="J839" s="42" t="s">
        <v>43</v>
      </c>
      <c r="K839" s="42" t="s">
        <v>44</v>
      </c>
      <c r="L839" s="42" t="s">
        <v>45</v>
      </c>
      <c r="M839" s="46">
        <v>13</v>
      </c>
      <c r="N839" s="42" t="s">
        <v>6973</v>
      </c>
      <c r="O839" s="46">
        <v>3105</v>
      </c>
      <c r="P839" s="42" t="s">
        <v>6422</v>
      </c>
      <c r="Q839" s="42" t="s">
        <v>6401</v>
      </c>
      <c r="R839" s="46">
        <v>10</v>
      </c>
      <c r="S839" s="47">
        <f t="shared" ca="1" si="114"/>
        <v>0.92</v>
      </c>
      <c r="T839" s="47">
        <f t="shared" ca="1" si="115"/>
        <v>1.1500000000000001</v>
      </c>
      <c r="U839" s="47">
        <f t="shared" ca="1" si="116"/>
        <v>1.4375000000000002</v>
      </c>
      <c r="V839" s="47">
        <f t="shared" ca="1" si="117"/>
        <v>1.2218750000000003</v>
      </c>
      <c r="W839" s="47">
        <f>RANK(Y839,Y1:Y1001,0)</f>
        <v>838</v>
      </c>
      <c r="X839" s="48">
        <v>838</v>
      </c>
      <c r="Y839" s="49">
        <v>0.57374999999999998</v>
      </c>
    </row>
    <row r="840" spans="1:25" ht="15.75" customHeight="1" x14ac:dyDescent="0.3">
      <c r="A840" s="42" t="s">
        <v>6972</v>
      </c>
      <c r="B840" s="42" t="s">
        <v>6971</v>
      </c>
      <c r="C840" s="42" t="s">
        <v>48</v>
      </c>
      <c r="D840" s="46">
        <v>66</v>
      </c>
      <c r="E840" s="44" t="s">
        <v>6970</v>
      </c>
      <c r="F840" s="45">
        <f t="shared" ca="1" si="118"/>
        <v>26.739214278602226</v>
      </c>
      <c r="G840" s="45" t="str">
        <f t="shared" ca="1" si="119"/>
        <v>21-30</v>
      </c>
      <c r="H840" s="42" t="s">
        <v>279</v>
      </c>
      <c r="I840" s="42" t="s">
        <v>61</v>
      </c>
      <c r="J840" s="42" t="s">
        <v>43</v>
      </c>
      <c r="K840" s="42" t="s">
        <v>44</v>
      </c>
      <c r="L840" s="42" t="s">
        <v>57</v>
      </c>
      <c r="M840" s="46">
        <v>7</v>
      </c>
      <c r="N840" s="42" t="s">
        <v>6969</v>
      </c>
      <c r="O840" s="46">
        <v>2066</v>
      </c>
      <c r="P840" s="42" t="s">
        <v>6402</v>
      </c>
      <c r="Q840" s="42" t="s">
        <v>6401</v>
      </c>
      <c r="R840" s="46">
        <v>8</v>
      </c>
      <c r="S840" s="47">
        <f t="shared" ca="1" si="114"/>
        <v>1.07</v>
      </c>
      <c r="T840" s="47">
        <f t="shared" ca="1" si="115"/>
        <v>1.07</v>
      </c>
      <c r="U840" s="47">
        <f t="shared" ca="1" si="116"/>
        <v>1.07</v>
      </c>
      <c r="V840" s="47">
        <f t="shared" ca="1" si="117"/>
        <v>0.90949999999999998</v>
      </c>
      <c r="W840" s="47">
        <f>RANK(Y840,Y1:Y1001,0)</f>
        <v>838</v>
      </c>
      <c r="X840" s="48">
        <v>838</v>
      </c>
      <c r="Y840" s="49">
        <v>0.57374999999999998</v>
      </c>
    </row>
    <row r="841" spans="1:25" ht="15.75" customHeight="1" x14ac:dyDescent="0.3">
      <c r="A841" s="42" t="s">
        <v>6968</v>
      </c>
      <c r="B841" s="51"/>
      <c r="C841" s="42" t="s">
        <v>48</v>
      </c>
      <c r="D841" s="46">
        <v>94</v>
      </c>
      <c r="E841" s="44" t="s">
        <v>6967</v>
      </c>
      <c r="F841" s="45">
        <f t="shared" ca="1" si="118"/>
        <v>82.183049895040583</v>
      </c>
      <c r="G841" s="45" t="str">
        <f t="shared" ca="1" si="119"/>
        <v>81-90</v>
      </c>
      <c r="H841" s="42" t="s">
        <v>847</v>
      </c>
      <c r="I841" s="42" t="s">
        <v>61</v>
      </c>
      <c r="J841" s="42" t="s">
        <v>43</v>
      </c>
      <c r="K841" s="42" t="s">
        <v>44</v>
      </c>
      <c r="L841" s="42" t="s">
        <v>57</v>
      </c>
      <c r="M841" s="46">
        <v>11</v>
      </c>
      <c r="N841" s="42" t="s">
        <v>6966</v>
      </c>
      <c r="O841" s="46">
        <v>2259</v>
      </c>
      <c r="P841" s="42" t="s">
        <v>6402</v>
      </c>
      <c r="Q841" s="42" t="s">
        <v>6401</v>
      </c>
      <c r="R841" s="46">
        <v>8</v>
      </c>
      <c r="S841" s="47">
        <f t="shared" ca="1" si="114"/>
        <v>1.01</v>
      </c>
      <c r="T841" s="47">
        <f t="shared" ca="1" si="115"/>
        <v>1.01</v>
      </c>
      <c r="U841" s="47">
        <f t="shared" ca="1" si="116"/>
        <v>1.2625</v>
      </c>
      <c r="V841" s="47">
        <f t="shared" ca="1" si="117"/>
        <v>1.0731249999999999</v>
      </c>
      <c r="W841" s="47">
        <f>RANK(Y841,Y1:Y1001,0)</f>
        <v>840</v>
      </c>
      <c r="X841" s="48">
        <v>840</v>
      </c>
      <c r="Y841" s="49">
        <v>0.57109374999999996</v>
      </c>
    </row>
    <row r="842" spans="1:25" ht="15.75" customHeight="1" x14ac:dyDescent="0.3">
      <c r="A842" s="42" t="s">
        <v>6965</v>
      </c>
      <c r="B842" s="42" t="s">
        <v>6964</v>
      </c>
      <c r="C842" s="42" t="s">
        <v>48</v>
      </c>
      <c r="D842" s="46">
        <v>74</v>
      </c>
      <c r="E842" s="44" t="s">
        <v>6963</v>
      </c>
      <c r="F842" s="45">
        <f t="shared" ca="1" si="118"/>
        <v>73.311817018328256</v>
      </c>
      <c r="G842" s="45" t="str">
        <f t="shared" ca="1" si="119"/>
        <v>71-80</v>
      </c>
      <c r="H842" s="42" t="s">
        <v>410</v>
      </c>
      <c r="I842" s="42" t="s">
        <v>61</v>
      </c>
      <c r="J842" s="42" t="s">
        <v>43</v>
      </c>
      <c r="K842" s="42" t="s">
        <v>44</v>
      </c>
      <c r="L842" s="42" t="s">
        <v>45</v>
      </c>
      <c r="M842" s="46">
        <v>19</v>
      </c>
      <c r="N842" s="42" t="s">
        <v>6962</v>
      </c>
      <c r="O842" s="46">
        <v>2761</v>
      </c>
      <c r="P842" s="42" t="s">
        <v>6402</v>
      </c>
      <c r="Q842" s="42" t="s">
        <v>6401</v>
      </c>
      <c r="R842" s="46">
        <v>8</v>
      </c>
      <c r="S842" s="47">
        <f t="shared" ca="1" si="114"/>
        <v>1.07</v>
      </c>
      <c r="T842" s="47">
        <f t="shared" ca="1" si="115"/>
        <v>1.3375000000000001</v>
      </c>
      <c r="U842" s="47">
        <f t="shared" ca="1" si="116"/>
        <v>1.3375000000000001</v>
      </c>
      <c r="V842" s="47">
        <f t="shared" ca="1" si="117"/>
        <v>1.1368750000000001</v>
      </c>
      <c r="W842" s="47">
        <f>RANK(Y842,Y1:Y1001,0)</f>
        <v>840</v>
      </c>
      <c r="X842" s="48">
        <v>840</v>
      </c>
      <c r="Y842" s="49">
        <v>0.57109374999999996</v>
      </c>
    </row>
    <row r="843" spans="1:25" ht="15.75" customHeight="1" x14ac:dyDescent="0.3">
      <c r="A843" s="42" t="s">
        <v>6084</v>
      </c>
      <c r="B843" s="42" t="s">
        <v>6961</v>
      </c>
      <c r="C843" s="42" t="s">
        <v>48</v>
      </c>
      <c r="D843" s="46">
        <v>47</v>
      </c>
      <c r="E843" s="44" t="s">
        <v>6960</v>
      </c>
      <c r="F843" s="45">
        <f t="shared" ca="1" si="118"/>
        <v>41.547433456684416</v>
      </c>
      <c r="G843" s="45" t="str">
        <f t="shared" ca="1" si="119"/>
        <v>41-50</v>
      </c>
      <c r="H843" s="42" t="s">
        <v>410</v>
      </c>
      <c r="I843" s="42" t="s">
        <v>61</v>
      </c>
      <c r="J843" s="42" t="s">
        <v>62</v>
      </c>
      <c r="K843" s="42" t="s">
        <v>44</v>
      </c>
      <c r="L843" s="42" t="s">
        <v>57</v>
      </c>
      <c r="M843" s="46">
        <v>11</v>
      </c>
      <c r="N843" s="42" t="s">
        <v>6959</v>
      </c>
      <c r="O843" s="46">
        <v>2071</v>
      </c>
      <c r="P843" s="42" t="s">
        <v>6402</v>
      </c>
      <c r="Q843" s="42" t="s">
        <v>6401</v>
      </c>
      <c r="R843" s="46">
        <v>12</v>
      </c>
      <c r="S843" s="47">
        <f t="shared" ca="1" si="114"/>
        <v>0.77</v>
      </c>
      <c r="T843" s="47">
        <f t="shared" ca="1" si="115"/>
        <v>0.77</v>
      </c>
      <c r="U843" s="47">
        <f t="shared" ca="1" si="116"/>
        <v>0.96250000000000002</v>
      </c>
      <c r="V843" s="47">
        <f t="shared" ca="1" si="117"/>
        <v>0.96250000000000002</v>
      </c>
      <c r="W843" s="47">
        <f>RANK(Y843,Y1:Y1001,0)</f>
        <v>842</v>
      </c>
      <c r="X843" s="48">
        <v>842</v>
      </c>
      <c r="Y843" s="49">
        <v>0.56999999999999995</v>
      </c>
    </row>
    <row r="844" spans="1:25" ht="15.75" customHeight="1" x14ac:dyDescent="0.3">
      <c r="A844" s="42" t="s">
        <v>6958</v>
      </c>
      <c r="B844" s="42" t="s">
        <v>6957</v>
      </c>
      <c r="C844" s="42" t="s">
        <v>40</v>
      </c>
      <c r="D844" s="46">
        <v>79</v>
      </c>
      <c r="E844" s="44" t="s">
        <v>6956</v>
      </c>
      <c r="F844" s="45">
        <f t="shared" ca="1" si="118"/>
        <v>63.015926607369352</v>
      </c>
      <c r="G844" s="45" t="str">
        <f t="shared" ca="1" si="119"/>
        <v>61-70</v>
      </c>
      <c r="H844" s="42" t="s">
        <v>799</v>
      </c>
      <c r="I844" s="42" t="s">
        <v>54</v>
      </c>
      <c r="J844" s="42" t="s">
        <v>66</v>
      </c>
      <c r="K844" s="42" t="s">
        <v>44</v>
      </c>
      <c r="L844" s="42" t="s">
        <v>45</v>
      </c>
      <c r="M844" s="46">
        <v>6</v>
      </c>
      <c r="N844" s="42" t="s">
        <v>6955</v>
      </c>
      <c r="O844" s="46">
        <v>2567</v>
      </c>
      <c r="P844" s="42" t="s">
        <v>6402</v>
      </c>
      <c r="Q844" s="42" t="s">
        <v>6401</v>
      </c>
      <c r="R844" s="46">
        <v>7</v>
      </c>
      <c r="S844" s="47">
        <f t="shared" ca="1" si="114"/>
        <v>0.72</v>
      </c>
      <c r="T844" s="47">
        <f t="shared" ca="1" si="115"/>
        <v>0.89999999999999991</v>
      </c>
      <c r="U844" s="47">
        <f t="shared" ca="1" si="116"/>
        <v>0.89999999999999991</v>
      </c>
      <c r="V844" s="47">
        <f t="shared" ca="1" si="117"/>
        <v>0.89999999999999991</v>
      </c>
      <c r="W844" s="47">
        <f>RANK(Y844,Y1:Y1001,0)</f>
        <v>843</v>
      </c>
      <c r="X844" s="48">
        <v>843</v>
      </c>
      <c r="Y844" s="49">
        <v>0.56950000000000001</v>
      </c>
    </row>
    <row r="845" spans="1:25" ht="15.75" customHeight="1" x14ac:dyDescent="0.3">
      <c r="A845" s="42" t="s">
        <v>6954</v>
      </c>
      <c r="B845" s="42" t="s">
        <v>6953</v>
      </c>
      <c r="C845" s="42" t="s">
        <v>40</v>
      </c>
      <c r="D845" s="46">
        <v>25</v>
      </c>
      <c r="E845" s="44" t="s">
        <v>6952</v>
      </c>
      <c r="F845" s="45">
        <f t="shared" ca="1" si="118"/>
        <v>19.983049895040583</v>
      </c>
      <c r="G845" s="45" t="str">
        <f t="shared" ca="1" si="119"/>
        <v>11-20</v>
      </c>
      <c r="H845" s="42" t="s">
        <v>381</v>
      </c>
      <c r="I845" s="42" t="s">
        <v>50</v>
      </c>
      <c r="J845" s="42" t="s">
        <v>43</v>
      </c>
      <c r="K845" s="42" t="s">
        <v>44</v>
      </c>
      <c r="L845" s="42" t="s">
        <v>57</v>
      </c>
      <c r="M845" s="46">
        <v>12</v>
      </c>
      <c r="N845" s="42" t="s">
        <v>6951</v>
      </c>
      <c r="O845" s="46">
        <v>2211</v>
      </c>
      <c r="P845" s="42" t="s">
        <v>6402</v>
      </c>
      <c r="Q845" s="42" t="s">
        <v>6401</v>
      </c>
      <c r="R845" s="46">
        <v>9</v>
      </c>
      <c r="S845" s="47">
        <f t="shared" ca="1" si="114"/>
        <v>0.95</v>
      </c>
      <c r="T845" s="47">
        <f t="shared" ca="1" si="115"/>
        <v>0.95</v>
      </c>
      <c r="U845" s="47">
        <f t="shared" ca="1" si="116"/>
        <v>1.1875</v>
      </c>
      <c r="V845" s="47">
        <f t="shared" ca="1" si="117"/>
        <v>1.0093749999999999</v>
      </c>
      <c r="W845" s="47">
        <f>RANK(Y845,Y1:Y1001,0)</f>
        <v>843</v>
      </c>
      <c r="X845" s="48">
        <v>843</v>
      </c>
      <c r="Y845" s="49">
        <v>0.56950000000000001</v>
      </c>
    </row>
    <row r="846" spans="1:25" ht="15.75" customHeight="1" x14ac:dyDescent="0.3">
      <c r="A846" s="42" t="s">
        <v>1840</v>
      </c>
      <c r="B846" s="42" t="s">
        <v>6950</v>
      </c>
      <c r="C846" s="42" t="s">
        <v>40</v>
      </c>
      <c r="D846" s="46">
        <v>21</v>
      </c>
      <c r="E846" s="44" t="s">
        <v>6949</v>
      </c>
      <c r="F846" s="45">
        <f t="shared" ca="1" si="118"/>
        <v>48.010447155314552</v>
      </c>
      <c r="G846" s="45" t="str">
        <f t="shared" ca="1" si="119"/>
        <v>41-50</v>
      </c>
      <c r="H846" s="42" t="s">
        <v>2256</v>
      </c>
      <c r="I846" s="42" t="s">
        <v>65</v>
      </c>
      <c r="J846" s="42" t="s">
        <v>43</v>
      </c>
      <c r="K846" s="42" t="s">
        <v>44</v>
      </c>
      <c r="L846" s="42" t="s">
        <v>57</v>
      </c>
      <c r="M846" s="46">
        <v>7</v>
      </c>
      <c r="N846" s="42" t="s">
        <v>6948</v>
      </c>
      <c r="O846" s="46">
        <v>4300</v>
      </c>
      <c r="P846" s="42" t="s">
        <v>6406</v>
      </c>
      <c r="Q846" s="42" t="s">
        <v>6401</v>
      </c>
      <c r="R846" s="46">
        <v>4</v>
      </c>
      <c r="S846" s="47">
        <f t="shared" ca="1" si="114"/>
        <v>0.43</v>
      </c>
      <c r="T846" s="47">
        <f t="shared" ca="1" si="115"/>
        <v>0.43</v>
      </c>
      <c r="U846" s="47">
        <f t="shared" ca="1" si="116"/>
        <v>0.43</v>
      </c>
      <c r="V846" s="47">
        <f t="shared" ca="1" si="117"/>
        <v>0.36549999999999999</v>
      </c>
      <c r="W846" s="47">
        <f>RANK(Y846,Y1:Y1001,0)</f>
        <v>845</v>
      </c>
      <c r="X846" s="48">
        <v>845</v>
      </c>
      <c r="Y846" s="49">
        <v>0.5631250000000001</v>
      </c>
    </row>
    <row r="847" spans="1:25" ht="15.75" customHeight="1" x14ac:dyDescent="0.3">
      <c r="A847" s="42" t="s">
        <v>6947</v>
      </c>
      <c r="B847" s="42" t="s">
        <v>6946</v>
      </c>
      <c r="C847" s="42" t="s">
        <v>48</v>
      </c>
      <c r="D847" s="46">
        <v>22</v>
      </c>
      <c r="E847" s="44" t="s">
        <v>6945</v>
      </c>
      <c r="F847" s="45">
        <f t="shared" ca="1" si="118"/>
        <v>26.53373482654743</v>
      </c>
      <c r="G847" s="45" t="str">
        <f t="shared" ca="1" si="119"/>
        <v>21-30</v>
      </c>
      <c r="H847" s="42" t="s">
        <v>760</v>
      </c>
      <c r="I847" s="42" t="s">
        <v>84</v>
      </c>
      <c r="J847" s="42" t="s">
        <v>43</v>
      </c>
      <c r="K847" s="42" t="s">
        <v>44</v>
      </c>
      <c r="L847" s="42" t="s">
        <v>57</v>
      </c>
      <c r="M847" s="46">
        <v>3</v>
      </c>
      <c r="N847" s="42" t="s">
        <v>6944</v>
      </c>
      <c r="O847" s="46">
        <v>2148</v>
      </c>
      <c r="P847" s="42" t="s">
        <v>6402</v>
      </c>
      <c r="Q847" s="42" t="s">
        <v>6401</v>
      </c>
      <c r="R847" s="46">
        <v>5</v>
      </c>
      <c r="S847" s="47">
        <f t="shared" ca="1" si="114"/>
        <v>0.67</v>
      </c>
      <c r="T847" s="47">
        <f t="shared" ca="1" si="115"/>
        <v>0.67</v>
      </c>
      <c r="U847" s="47">
        <f t="shared" ca="1" si="116"/>
        <v>0.67</v>
      </c>
      <c r="V847" s="47">
        <f t="shared" ca="1" si="117"/>
        <v>0.56950000000000001</v>
      </c>
      <c r="W847" s="47">
        <f>RANK(Y847,Y1:Y1001,0)</f>
        <v>845</v>
      </c>
      <c r="X847" s="48">
        <v>845</v>
      </c>
      <c r="Y847" s="49">
        <v>0.5631250000000001</v>
      </c>
    </row>
    <row r="848" spans="1:25" ht="15.75" customHeight="1" x14ac:dyDescent="0.3">
      <c r="A848" s="42" t="s">
        <v>3099</v>
      </c>
      <c r="B848" s="42" t="s">
        <v>6943</v>
      </c>
      <c r="C848" s="42" t="s">
        <v>40</v>
      </c>
      <c r="D848" s="46">
        <v>60</v>
      </c>
      <c r="E848" s="44" t="s">
        <v>6942</v>
      </c>
      <c r="F848" s="45">
        <f t="shared" ca="1" si="118"/>
        <v>25.481680032026883</v>
      </c>
      <c r="G848" s="45" t="str">
        <f t="shared" ca="1" si="119"/>
        <v>21-30</v>
      </c>
      <c r="H848" s="42" t="s">
        <v>41</v>
      </c>
      <c r="I848" s="42" t="s">
        <v>61</v>
      </c>
      <c r="J848" s="42" t="s">
        <v>43</v>
      </c>
      <c r="K848" s="42" t="s">
        <v>44</v>
      </c>
      <c r="L848" s="42" t="s">
        <v>45</v>
      </c>
      <c r="M848" s="46">
        <v>3</v>
      </c>
      <c r="N848" s="42" t="s">
        <v>6941</v>
      </c>
      <c r="O848" s="46">
        <v>4102</v>
      </c>
      <c r="P848" s="42" t="s">
        <v>6406</v>
      </c>
      <c r="Q848" s="42" t="s">
        <v>6401</v>
      </c>
      <c r="R848" s="46">
        <v>8</v>
      </c>
      <c r="S848" s="47">
        <f t="shared" ca="1" si="114"/>
        <v>0.9</v>
      </c>
      <c r="T848" s="47">
        <f t="shared" ca="1" si="115"/>
        <v>1.125</v>
      </c>
      <c r="U848" s="47">
        <f t="shared" ca="1" si="116"/>
        <v>1.125</v>
      </c>
      <c r="V848" s="47">
        <f t="shared" ca="1" si="117"/>
        <v>0.95624999999999993</v>
      </c>
      <c r="W848" s="47">
        <f>RANK(Y848,Y1:Y1001,0)</f>
        <v>845</v>
      </c>
      <c r="X848" s="48">
        <v>845</v>
      </c>
      <c r="Y848" s="49">
        <v>0.5631250000000001</v>
      </c>
    </row>
    <row r="849" spans="1:25" ht="15.75" customHeight="1" x14ac:dyDescent="0.3">
      <c r="A849" s="42" t="s">
        <v>6940</v>
      </c>
      <c r="B849" s="42" t="s">
        <v>6939</v>
      </c>
      <c r="C849" s="42" t="s">
        <v>48</v>
      </c>
      <c r="D849" s="46">
        <v>42</v>
      </c>
      <c r="E849" s="44" t="s">
        <v>6938</v>
      </c>
      <c r="F849" s="45">
        <f t="shared" ca="1" si="118"/>
        <v>38.462501949835101</v>
      </c>
      <c r="G849" s="45" t="str">
        <f t="shared" ca="1" si="119"/>
        <v>31-40</v>
      </c>
      <c r="H849" s="42" t="s">
        <v>728</v>
      </c>
      <c r="I849" s="42" t="s">
        <v>50</v>
      </c>
      <c r="J849" s="42" t="s">
        <v>43</v>
      </c>
      <c r="K849" s="42" t="s">
        <v>44</v>
      </c>
      <c r="L849" s="42" t="s">
        <v>45</v>
      </c>
      <c r="M849" s="46">
        <v>5</v>
      </c>
      <c r="N849" s="42" t="s">
        <v>6937</v>
      </c>
      <c r="O849" s="46">
        <v>3226</v>
      </c>
      <c r="P849" s="42" t="s">
        <v>6422</v>
      </c>
      <c r="Q849" s="42" t="s">
        <v>6401</v>
      </c>
      <c r="R849" s="46">
        <v>8</v>
      </c>
      <c r="S849" s="47">
        <f t="shared" ca="1" si="114"/>
        <v>0.57999999999999996</v>
      </c>
      <c r="T849" s="47">
        <f t="shared" ca="1" si="115"/>
        <v>0.72499999999999998</v>
      </c>
      <c r="U849" s="47">
        <f t="shared" ca="1" si="116"/>
        <v>0.72499999999999998</v>
      </c>
      <c r="V849" s="47">
        <f t="shared" ca="1" si="117"/>
        <v>0.61624999999999996</v>
      </c>
      <c r="W849" s="47">
        <f>RANK(Y849,Y1:Y1001,0)</f>
        <v>845</v>
      </c>
      <c r="X849" s="48">
        <v>845</v>
      </c>
      <c r="Y849" s="49">
        <v>0.5631250000000001</v>
      </c>
    </row>
    <row r="850" spans="1:25" ht="15.75" customHeight="1" x14ac:dyDescent="0.3">
      <c r="A850" s="42" t="s">
        <v>6936</v>
      </c>
      <c r="B850" s="42" t="s">
        <v>6935</v>
      </c>
      <c r="C850" s="42" t="s">
        <v>40</v>
      </c>
      <c r="D850" s="46">
        <v>62</v>
      </c>
      <c r="E850" s="44" t="s">
        <v>6934</v>
      </c>
      <c r="F850" s="45">
        <f t="shared" ca="1" si="118"/>
        <v>24.098118388191267</v>
      </c>
      <c r="G850" s="45" t="str">
        <f t="shared" ca="1" si="119"/>
        <v>21-30</v>
      </c>
      <c r="H850" s="42" t="s">
        <v>186</v>
      </c>
      <c r="I850" s="42" t="s">
        <v>42</v>
      </c>
      <c r="J850" s="42" t="s">
        <v>66</v>
      </c>
      <c r="K850" s="42" t="s">
        <v>44</v>
      </c>
      <c r="L850" s="42" t="s">
        <v>45</v>
      </c>
      <c r="M850" s="46">
        <v>10</v>
      </c>
      <c r="N850" s="42" t="s">
        <v>6933</v>
      </c>
      <c r="O850" s="46">
        <v>2444</v>
      </c>
      <c r="P850" s="42" t="s">
        <v>6402</v>
      </c>
      <c r="Q850" s="42" t="s">
        <v>6401</v>
      </c>
      <c r="R850" s="46">
        <v>7</v>
      </c>
      <c r="S850" s="47">
        <f t="shared" ca="1" si="114"/>
        <v>0.68</v>
      </c>
      <c r="T850" s="47">
        <f t="shared" ca="1" si="115"/>
        <v>0.85000000000000009</v>
      </c>
      <c r="U850" s="47">
        <f t="shared" ca="1" si="116"/>
        <v>0.85000000000000009</v>
      </c>
      <c r="V850" s="47">
        <f t="shared" ca="1" si="117"/>
        <v>0.85000000000000009</v>
      </c>
      <c r="W850" s="47">
        <f>RANK(Y850,Y1:Y1001,0)</f>
        <v>845</v>
      </c>
      <c r="X850" s="48">
        <v>845</v>
      </c>
      <c r="Y850" s="49">
        <v>0.5631250000000001</v>
      </c>
    </row>
    <row r="851" spans="1:25" ht="15.75" customHeight="1" x14ac:dyDescent="0.3">
      <c r="A851" s="42" t="s">
        <v>6932</v>
      </c>
      <c r="B851" s="51"/>
      <c r="C851" s="42" t="s">
        <v>48</v>
      </c>
      <c r="D851" s="46">
        <v>66</v>
      </c>
      <c r="E851" s="44" t="s">
        <v>6931</v>
      </c>
      <c r="F851" s="45">
        <f t="shared" ca="1" si="118"/>
        <v>64.240584141615926</v>
      </c>
      <c r="G851" s="45" t="str">
        <f t="shared" ca="1" si="119"/>
        <v>61-70</v>
      </c>
      <c r="H851" s="42" t="s">
        <v>154</v>
      </c>
      <c r="I851" s="42" t="s">
        <v>138</v>
      </c>
      <c r="J851" s="42" t="s">
        <v>66</v>
      </c>
      <c r="K851" s="42" t="s">
        <v>44</v>
      </c>
      <c r="L851" s="42" t="s">
        <v>57</v>
      </c>
      <c r="M851" s="46">
        <v>12</v>
      </c>
      <c r="N851" s="42" t="s">
        <v>6930</v>
      </c>
      <c r="O851" s="46">
        <v>4122</v>
      </c>
      <c r="P851" s="42" t="s">
        <v>6406</v>
      </c>
      <c r="Q851" s="42" t="s">
        <v>6401</v>
      </c>
      <c r="R851" s="46">
        <v>4</v>
      </c>
      <c r="S851" s="47">
        <f t="shared" ca="1" si="114"/>
        <v>0.89</v>
      </c>
      <c r="T851" s="47">
        <f t="shared" ca="1" si="115"/>
        <v>0.89</v>
      </c>
      <c r="U851" s="47">
        <f t="shared" ca="1" si="116"/>
        <v>0.89</v>
      </c>
      <c r="V851" s="47">
        <f t="shared" ca="1" si="117"/>
        <v>0.89</v>
      </c>
      <c r="W851" s="47">
        <f>RANK(Y851,Y1:Y1001,0)</f>
        <v>845</v>
      </c>
      <c r="X851" s="48">
        <v>845</v>
      </c>
      <c r="Y851" s="49">
        <v>0.5631250000000001</v>
      </c>
    </row>
    <row r="852" spans="1:25" ht="15.75" customHeight="1" x14ac:dyDescent="0.3">
      <c r="A852" s="42" t="s">
        <v>6929</v>
      </c>
      <c r="B852" s="42" t="s">
        <v>6928</v>
      </c>
      <c r="C852" s="42" t="s">
        <v>40</v>
      </c>
      <c r="D852" s="46">
        <v>46</v>
      </c>
      <c r="E852" s="44" t="s">
        <v>6927</v>
      </c>
      <c r="F852" s="45">
        <f t="shared" ca="1" si="118"/>
        <v>61.437844415588529</v>
      </c>
      <c r="G852" s="45" t="str">
        <f t="shared" ca="1" si="119"/>
        <v>61-70</v>
      </c>
      <c r="H852" s="42" t="s">
        <v>186</v>
      </c>
      <c r="I852" s="42" t="s">
        <v>42</v>
      </c>
      <c r="J852" s="42" t="s">
        <v>66</v>
      </c>
      <c r="K852" s="42" t="s">
        <v>44</v>
      </c>
      <c r="L852" s="42" t="s">
        <v>57</v>
      </c>
      <c r="M852" s="46">
        <v>12</v>
      </c>
      <c r="N852" s="42" t="s">
        <v>6926</v>
      </c>
      <c r="O852" s="46">
        <v>3250</v>
      </c>
      <c r="P852" s="42" t="s">
        <v>6422</v>
      </c>
      <c r="Q852" s="42" t="s">
        <v>6401</v>
      </c>
      <c r="R852" s="46">
        <v>2</v>
      </c>
      <c r="S852" s="47">
        <f t="shared" ca="1" si="114"/>
        <v>0.93</v>
      </c>
      <c r="T852" s="47">
        <f t="shared" ca="1" si="115"/>
        <v>0.93</v>
      </c>
      <c r="U852" s="47">
        <f t="shared" ca="1" si="116"/>
        <v>0.93</v>
      </c>
      <c r="V852" s="47">
        <f t="shared" ca="1" si="117"/>
        <v>0.93</v>
      </c>
      <c r="W852" s="47">
        <f>RANK(Y852,Y1:Y1001,0)</f>
        <v>851</v>
      </c>
      <c r="X852" s="48">
        <v>851</v>
      </c>
      <c r="Y852" s="49">
        <v>0.5625</v>
      </c>
    </row>
    <row r="853" spans="1:25" ht="15.75" customHeight="1" x14ac:dyDescent="0.3">
      <c r="A853" s="42" t="s">
        <v>6925</v>
      </c>
      <c r="B853" s="42" t="s">
        <v>6924</v>
      </c>
      <c r="C853" s="42" t="s">
        <v>40</v>
      </c>
      <c r="D853" s="46">
        <v>63</v>
      </c>
      <c r="E853" s="44" t="s">
        <v>6923</v>
      </c>
      <c r="F853" s="45">
        <f t="shared" ca="1" si="118"/>
        <v>64.454282771752915</v>
      </c>
      <c r="G853" s="45" t="str">
        <f t="shared" ca="1" si="119"/>
        <v>61-70</v>
      </c>
      <c r="H853" s="42" t="s">
        <v>301</v>
      </c>
      <c r="I853" s="42" t="s">
        <v>84</v>
      </c>
      <c r="J853" s="42" t="s">
        <v>43</v>
      </c>
      <c r="K853" s="42" t="s">
        <v>44</v>
      </c>
      <c r="L853" s="42" t="s">
        <v>57</v>
      </c>
      <c r="M853" s="46">
        <v>17</v>
      </c>
      <c r="N853" s="42" t="s">
        <v>6922</v>
      </c>
      <c r="O853" s="46">
        <v>2566</v>
      </c>
      <c r="P853" s="42" t="s">
        <v>6402</v>
      </c>
      <c r="Q853" s="42" t="s">
        <v>6401</v>
      </c>
      <c r="R853" s="46">
        <v>9</v>
      </c>
      <c r="S853" s="47">
        <f t="shared" ca="1" si="114"/>
        <v>0.52</v>
      </c>
      <c r="T853" s="47">
        <f t="shared" ca="1" si="115"/>
        <v>0.52</v>
      </c>
      <c r="U853" s="47">
        <f t="shared" ca="1" si="116"/>
        <v>0.65</v>
      </c>
      <c r="V853" s="47">
        <f t="shared" ca="1" si="117"/>
        <v>0.55249999999999999</v>
      </c>
      <c r="W853" s="47">
        <f>RANK(Y853,Y1:Y1001,0)</f>
        <v>851</v>
      </c>
      <c r="X853" s="48">
        <v>851</v>
      </c>
      <c r="Y853" s="49">
        <v>0.5625</v>
      </c>
    </row>
    <row r="854" spans="1:25" ht="15.75" customHeight="1" x14ac:dyDescent="0.3">
      <c r="A854" s="42" t="s">
        <v>6921</v>
      </c>
      <c r="B854" s="42" t="s">
        <v>6920</v>
      </c>
      <c r="C854" s="42" t="s">
        <v>48</v>
      </c>
      <c r="D854" s="46">
        <v>62</v>
      </c>
      <c r="E854" s="44" t="s">
        <v>6919</v>
      </c>
      <c r="F854" s="45">
        <f t="shared" ca="1" si="118"/>
        <v>22.654282771752911</v>
      </c>
      <c r="G854" s="45" t="str">
        <f t="shared" ca="1" si="119"/>
        <v>21-30</v>
      </c>
      <c r="H854" s="42" t="s">
        <v>480</v>
      </c>
      <c r="I854" s="42" t="s">
        <v>42</v>
      </c>
      <c r="J854" s="42" t="s">
        <v>43</v>
      </c>
      <c r="K854" s="42" t="s">
        <v>44</v>
      </c>
      <c r="L854" s="42" t="s">
        <v>45</v>
      </c>
      <c r="M854" s="46">
        <v>1</v>
      </c>
      <c r="N854" s="42" t="s">
        <v>6918</v>
      </c>
      <c r="O854" s="46">
        <v>2747</v>
      </c>
      <c r="P854" s="42" t="s">
        <v>6402</v>
      </c>
      <c r="Q854" s="42" t="s">
        <v>6401</v>
      </c>
      <c r="R854" s="46">
        <v>8</v>
      </c>
      <c r="S854" s="47">
        <f t="shared" ca="1" si="114"/>
        <v>0.57999999999999996</v>
      </c>
      <c r="T854" s="47">
        <f t="shared" ca="1" si="115"/>
        <v>0.72499999999999998</v>
      </c>
      <c r="U854" s="47">
        <f t="shared" ca="1" si="116"/>
        <v>0.72499999999999998</v>
      </c>
      <c r="V854" s="47">
        <f t="shared" ca="1" si="117"/>
        <v>0.61624999999999996</v>
      </c>
      <c r="W854" s="47">
        <f>RANK(Y854,Y1:Y1001,0)</f>
        <v>851</v>
      </c>
      <c r="X854" s="48">
        <v>851</v>
      </c>
      <c r="Y854" s="49">
        <v>0.5625</v>
      </c>
    </row>
    <row r="855" spans="1:25" ht="15.75" customHeight="1" x14ac:dyDescent="0.3">
      <c r="A855" s="42" t="s">
        <v>6917</v>
      </c>
      <c r="B855" s="42" t="s">
        <v>6916</v>
      </c>
      <c r="C855" s="42" t="s">
        <v>40</v>
      </c>
      <c r="D855" s="46">
        <v>29</v>
      </c>
      <c r="E855" s="44" t="s">
        <v>6915</v>
      </c>
      <c r="F855" s="45">
        <f t="shared" ca="1" si="118"/>
        <v>78.624145785451546</v>
      </c>
      <c r="G855" s="45" t="str">
        <f t="shared" ca="1" si="119"/>
        <v>71-80</v>
      </c>
      <c r="H855" s="42" t="s">
        <v>438</v>
      </c>
      <c r="I855" s="42" t="s">
        <v>50</v>
      </c>
      <c r="J855" s="42" t="s">
        <v>62</v>
      </c>
      <c r="K855" s="42" t="s">
        <v>44</v>
      </c>
      <c r="L855" s="42" t="s">
        <v>45</v>
      </c>
      <c r="M855" s="46">
        <v>9</v>
      </c>
      <c r="N855" s="42" t="s">
        <v>6914</v>
      </c>
      <c r="O855" s="46">
        <v>3166</v>
      </c>
      <c r="P855" s="42" t="s">
        <v>6422</v>
      </c>
      <c r="Q855" s="42" t="s">
        <v>6401</v>
      </c>
      <c r="R855" s="46">
        <v>10</v>
      </c>
      <c r="S855" s="47">
        <f t="shared" ca="1" si="114"/>
        <v>0.73</v>
      </c>
      <c r="T855" s="47">
        <f t="shared" ca="1" si="115"/>
        <v>0.91249999999999998</v>
      </c>
      <c r="U855" s="47">
        <f t="shared" ca="1" si="116"/>
        <v>1.140625</v>
      </c>
      <c r="V855" s="47">
        <f t="shared" ca="1" si="117"/>
        <v>1.140625</v>
      </c>
      <c r="W855" s="47">
        <f>RANK(Y855,Y1:Y1001,0)</f>
        <v>854</v>
      </c>
      <c r="X855" s="48">
        <v>854</v>
      </c>
      <c r="Y855" s="49">
        <v>0.56100000000000005</v>
      </c>
    </row>
    <row r="856" spans="1:25" ht="15.75" customHeight="1" x14ac:dyDescent="0.3">
      <c r="A856" s="42" t="s">
        <v>6913</v>
      </c>
      <c r="B856" s="42" t="s">
        <v>6912</v>
      </c>
      <c r="C856" s="42" t="s">
        <v>40</v>
      </c>
      <c r="D856" s="46">
        <v>45</v>
      </c>
      <c r="E856" s="44" t="s">
        <v>6911</v>
      </c>
      <c r="F856" s="45">
        <f t="shared" ca="1" si="118"/>
        <v>40.588529347095374</v>
      </c>
      <c r="G856" s="45" t="str">
        <f t="shared" ca="1" si="119"/>
        <v>41-50</v>
      </c>
      <c r="H856" s="42" t="s">
        <v>327</v>
      </c>
      <c r="I856" s="42" t="s">
        <v>54</v>
      </c>
      <c r="J856" s="42" t="s">
        <v>66</v>
      </c>
      <c r="K856" s="42" t="s">
        <v>44</v>
      </c>
      <c r="L856" s="42" t="s">
        <v>45</v>
      </c>
      <c r="M856" s="46">
        <v>5</v>
      </c>
      <c r="N856" s="42" t="s">
        <v>6910</v>
      </c>
      <c r="O856" s="46">
        <v>2042</v>
      </c>
      <c r="P856" s="42" t="s">
        <v>6402</v>
      </c>
      <c r="Q856" s="42" t="s">
        <v>6401</v>
      </c>
      <c r="R856" s="46">
        <v>10</v>
      </c>
      <c r="S856" s="47">
        <f t="shared" ca="1" si="114"/>
        <v>0.75</v>
      </c>
      <c r="T856" s="47">
        <f t="shared" ca="1" si="115"/>
        <v>0.9375</v>
      </c>
      <c r="U856" s="47">
        <f t="shared" ca="1" si="116"/>
        <v>1.171875</v>
      </c>
      <c r="V856" s="47">
        <f t="shared" ca="1" si="117"/>
        <v>1.171875</v>
      </c>
      <c r="W856" s="47">
        <f>RANK(Y856,Y1:Y1001,0)</f>
        <v>854</v>
      </c>
      <c r="X856" s="48">
        <v>854</v>
      </c>
      <c r="Y856" s="49">
        <v>0.56100000000000005</v>
      </c>
    </row>
    <row r="857" spans="1:25" ht="15.75" customHeight="1" x14ac:dyDescent="0.3">
      <c r="A857" s="42" t="s">
        <v>6909</v>
      </c>
      <c r="B857" s="42" t="s">
        <v>6908</v>
      </c>
      <c r="C857" s="42" t="s">
        <v>48</v>
      </c>
      <c r="D857" s="46">
        <v>24</v>
      </c>
      <c r="E857" s="50">
        <v>28851</v>
      </c>
      <c r="F857" s="45">
        <f t="shared" ca="1" si="118"/>
        <v>42.303597840246063</v>
      </c>
      <c r="G857" s="45" t="str">
        <f t="shared" ca="1" si="119"/>
        <v>41-50</v>
      </c>
      <c r="H857" s="42" t="s">
        <v>93</v>
      </c>
      <c r="I857" s="42" t="s">
        <v>42</v>
      </c>
      <c r="J857" s="42" t="s">
        <v>62</v>
      </c>
      <c r="K857" s="42" t="s">
        <v>44</v>
      </c>
      <c r="L857" s="42" t="s">
        <v>45</v>
      </c>
      <c r="M857" s="46">
        <v>18</v>
      </c>
      <c r="N857" s="42" t="s">
        <v>6907</v>
      </c>
      <c r="O857" s="46">
        <v>3082</v>
      </c>
      <c r="P857" s="42" t="s">
        <v>6422</v>
      </c>
      <c r="Q857" s="42" t="s">
        <v>6401</v>
      </c>
      <c r="R857" s="46">
        <v>7</v>
      </c>
      <c r="S857" s="47">
        <f t="shared" ca="1" si="114"/>
        <v>0.66</v>
      </c>
      <c r="T857" s="47">
        <f t="shared" ca="1" si="115"/>
        <v>0.82500000000000007</v>
      </c>
      <c r="U857" s="47">
        <f t="shared" ca="1" si="116"/>
        <v>0.82500000000000007</v>
      </c>
      <c r="V857" s="47">
        <f t="shared" ca="1" si="117"/>
        <v>0.82500000000000007</v>
      </c>
      <c r="W857" s="47">
        <f>RANK(Y857,Y1:Y1001,0)</f>
        <v>856</v>
      </c>
      <c r="X857" s="48">
        <v>856</v>
      </c>
      <c r="Y857" s="49">
        <v>0.56000000000000005</v>
      </c>
    </row>
    <row r="858" spans="1:25" ht="15.75" customHeight="1" x14ac:dyDescent="0.3">
      <c r="A858" s="42" t="s">
        <v>6906</v>
      </c>
      <c r="B858" s="42" t="s">
        <v>6905</v>
      </c>
      <c r="C858" s="42" t="s">
        <v>48</v>
      </c>
      <c r="D858" s="46">
        <v>32</v>
      </c>
      <c r="E858" s="44" t="s">
        <v>6904</v>
      </c>
      <c r="F858" s="45">
        <f t="shared" ca="1" si="118"/>
        <v>68.073460853944695</v>
      </c>
      <c r="G858" s="45" t="str">
        <f t="shared" ca="1" si="119"/>
        <v>61-70</v>
      </c>
      <c r="H858" s="42" t="s">
        <v>154</v>
      </c>
      <c r="I858" s="42" t="s">
        <v>84</v>
      </c>
      <c r="J858" s="42" t="s">
        <v>62</v>
      </c>
      <c r="K858" s="42" t="s">
        <v>44</v>
      </c>
      <c r="L858" s="42" t="s">
        <v>45</v>
      </c>
      <c r="M858" s="46">
        <v>11</v>
      </c>
      <c r="N858" s="42" t="s">
        <v>6903</v>
      </c>
      <c r="O858" s="46">
        <v>4350</v>
      </c>
      <c r="P858" s="42" t="s">
        <v>6406</v>
      </c>
      <c r="Q858" s="42" t="s">
        <v>6401</v>
      </c>
      <c r="R858" s="46">
        <v>2</v>
      </c>
      <c r="S858" s="47">
        <f t="shared" ca="1" si="114"/>
        <v>0.95</v>
      </c>
      <c r="T858" s="47">
        <f t="shared" ca="1" si="115"/>
        <v>1.1875</v>
      </c>
      <c r="U858" s="47">
        <f t="shared" ca="1" si="116"/>
        <v>1.1875</v>
      </c>
      <c r="V858" s="47">
        <f t="shared" ca="1" si="117"/>
        <v>1.1875</v>
      </c>
      <c r="W858" s="47">
        <f>RANK(Y858,Y1:Y1001,0)</f>
        <v>856</v>
      </c>
      <c r="X858" s="48">
        <v>856</v>
      </c>
      <c r="Y858" s="49">
        <v>0.56000000000000005</v>
      </c>
    </row>
    <row r="859" spans="1:25" ht="15.75" customHeight="1" x14ac:dyDescent="0.3">
      <c r="A859" s="42" t="s">
        <v>6902</v>
      </c>
      <c r="B859" s="42" t="s">
        <v>6901</v>
      </c>
      <c r="C859" s="42" t="s">
        <v>40</v>
      </c>
      <c r="D859" s="46">
        <v>67</v>
      </c>
      <c r="E859" s="44" t="s">
        <v>6900</v>
      </c>
      <c r="F859" s="45">
        <f t="shared" ca="1" si="118"/>
        <v>81.465241675862501</v>
      </c>
      <c r="G859" s="45" t="str">
        <f t="shared" ca="1" si="119"/>
        <v>81-90</v>
      </c>
      <c r="H859" s="42" t="s">
        <v>2573</v>
      </c>
      <c r="I859" s="42" t="s">
        <v>42</v>
      </c>
      <c r="J859" s="42" t="s">
        <v>62</v>
      </c>
      <c r="K859" s="42" t="s">
        <v>44</v>
      </c>
      <c r="L859" s="42" t="s">
        <v>45</v>
      </c>
      <c r="M859" s="46">
        <v>22</v>
      </c>
      <c r="N859" s="42" t="s">
        <v>6899</v>
      </c>
      <c r="O859" s="46">
        <v>2088</v>
      </c>
      <c r="P859" s="42" t="s">
        <v>6402</v>
      </c>
      <c r="Q859" s="42" t="s">
        <v>6401</v>
      </c>
      <c r="R859" s="46">
        <v>9</v>
      </c>
      <c r="S859" s="47">
        <f t="shared" ca="1" si="114"/>
        <v>0.56000000000000005</v>
      </c>
      <c r="T859" s="47">
        <f t="shared" ca="1" si="115"/>
        <v>0.70000000000000007</v>
      </c>
      <c r="U859" s="47">
        <f t="shared" ca="1" si="116"/>
        <v>0.87500000000000011</v>
      </c>
      <c r="V859" s="47">
        <f t="shared" ca="1" si="117"/>
        <v>0.87500000000000011</v>
      </c>
      <c r="W859" s="47">
        <f>RANK(Y859,Y1:Y1001,0)</f>
        <v>856</v>
      </c>
      <c r="X859" s="48">
        <v>856</v>
      </c>
      <c r="Y859" s="49">
        <v>0.56000000000000005</v>
      </c>
    </row>
    <row r="860" spans="1:25" ht="15.75" customHeight="1" x14ac:dyDescent="0.3">
      <c r="A860" s="42" t="s">
        <v>588</v>
      </c>
      <c r="B860" s="42" t="s">
        <v>6898</v>
      </c>
      <c r="C860" s="42" t="s">
        <v>48</v>
      </c>
      <c r="D860" s="46">
        <v>88</v>
      </c>
      <c r="E860" s="44" t="s">
        <v>6897</v>
      </c>
      <c r="F860" s="45">
        <f t="shared" ca="1" si="118"/>
        <v>61.72277592243784</v>
      </c>
      <c r="G860" s="45" t="str">
        <f t="shared" ca="1" si="119"/>
        <v>61-70</v>
      </c>
      <c r="H860" s="42" t="s">
        <v>599</v>
      </c>
      <c r="I860" s="42" t="s">
        <v>42</v>
      </c>
      <c r="J860" s="42" t="s">
        <v>62</v>
      </c>
      <c r="K860" s="42" t="s">
        <v>44</v>
      </c>
      <c r="L860" s="42" t="s">
        <v>45</v>
      </c>
      <c r="M860" s="46">
        <v>12</v>
      </c>
      <c r="N860" s="42" t="s">
        <v>6896</v>
      </c>
      <c r="O860" s="46">
        <v>2153</v>
      </c>
      <c r="P860" s="42" t="s">
        <v>6402</v>
      </c>
      <c r="Q860" s="42" t="s">
        <v>6401</v>
      </c>
      <c r="R860" s="46">
        <v>10</v>
      </c>
      <c r="S860" s="47">
        <f t="shared" ca="1" si="114"/>
        <v>0.6</v>
      </c>
      <c r="T860" s="47">
        <f t="shared" ca="1" si="115"/>
        <v>0.75</v>
      </c>
      <c r="U860" s="47">
        <f t="shared" ca="1" si="116"/>
        <v>0.9375</v>
      </c>
      <c r="V860" s="47">
        <f t="shared" ca="1" si="117"/>
        <v>0.9375</v>
      </c>
      <c r="W860" s="47">
        <f>RANK(Y860,Y1:Y1001,0)</f>
        <v>859</v>
      </c>
      <c r="X860" s="48">
        <v>859</v>
      </c>
      <c r="Y860" s="49">
        <v>0.55781249999999993</v>
      </c>
    </row>
    <row r="861" spans="1:25" ht="15.75" customHeight="1" x14ac:dyDescent="0.3">
      <c r="A861" s="42" t="s">
        <v>6895</v>
      </c>
      <c r="B861" s="42" t="s">
        <v>6894</v>
      </c>
      <c r="C861" s="42" t="s">
        <v>40</v>
      </c>
      <c r="D861" s="46">
        <v>47</v>
      </c>
      <c r="E861" s="44" t="s">
        <v>6893</v>
      </c>
      <c r="F861" s="45">
        <f t="shared" ca="1" si="118"/>
        <v>63.065241675862502</v>
      </c>
      <c r="G861" s="45" t="str">
        <f t="shared" ca="1" si="119"/>
        <v>61-70</v>
      </c>
      <c r="H861" s="42" t="s">
        <v>74</v>
      </c>
      <c r="I861" s="42" t="s">
        <v>56</v>
      </c>
      <c r="J861" s="42" t="s">
        <v>66</v>
      </c>
      <c r="K861" s="42" t="s">
        <v>44</v>
      </c>
      <c r="L861" s="42" t="s">
        <v>57</v>
      </c>
      <c r="M861" s="46">
        <v>15</v>
      </c>
      <c r="N861" s="42" t="s">
        <v>6892</v>
      </c>
      <c r="O861" s="46">
        <v>4018</v>
      </c>
      <c r="P861" s="42" t="s">
        <v>6406</v>
      </c>
      <c r="Q861" s="42" t="s">
        <v>6401</v>
      </c>
      <c r="R861" s="46">
        <v>6</v>
      </c>
      <c r="S861" s="47">
        <f t="shared" ca="1" si="114"/>
        <v>0.73</v>
      </c>
      <c r="T861" s="47">
        <f t="shared" ca="1" si="115"/>
        <v>0.73</v>
      </c>
      <c r="U861" s="47">
        <f t="shared" ca="1" si="116"/>
        <v>0.73</v>
      </c>
      <c r="V861" s="47">
        <f t="shared" ca="1" si="117"/>
        <v>0.73</v>
      </c>
      <c r="W861" s="47">
        <f>RANK(Y861,Y1:Y1001,0)</f>
        <v>859</v>
      </c>
      <c r="X861" s="48">
        <v>859</v>
      </c>
      <c r="Y861" s="49">
        <v>0.55781249999999993</v>
      </c>
    </row>
    <row r="862" spans="1:25" ht="15.75" customHeight="1" x14ac:dyDescent="0.3">
      <c r="A862" s="42" t="s">
        <v>1202</v>
      </c>
      <c r="B862" s="42" t="s">
        <v>6891</v>
      </c>
      <c r="C862" s="42" t="s">
        <v>48</v>
      </c>
      <c r="D862" s="46">
        <v>37</v>
      </c>
      <c r="E862" s="44" t="s">
        <v>6890</v>
      </c>
      <c r="F862" s="45">
        <f t="shared" ca="1" si="118"/>
        <v>42.180310169013183</v>
      </c>
      <c r="G862" s="45" t="str">
        <f t="shared" ca="1" si="119"/>
        <v>41-50</v>
      </c>
      <c r="H862" s="42" t="s">
        <v>344</v>
      </c>
      <c r="I862" s="42" t="s">
        <v>84</v>
      </c>
      <c r="J862" s="42" t="s">
        <v>66</v>
      </c>
      <c r="K862" s="42" t="s">
        <v>44</v>
      </c>
      <c r="L862" s="42" t="s">
        <v>45</v>
      </c>
      <c r="M862" s="46">
        <v>8</v>
      </c>
      <c r="N862" s="42" t="s">
        <v>6889</v>
      </c>
      <c r="O862" s="46">
        <v>3064</v>
      </c>
      <c r="P862" s="42" t="s">
        <v>6422</v>
      </c>
      <c r="Q862" s="42" t="s">
        <v>6401</v>
      </c>
      <c r="R862" s="46">
        <v>6</v>
      </c>
      <c r="S862" s="47">
        <f t="shared" ca="1" si="114"/>
        <v>0.75</v>
      </c>
      <c r="T862" s="47">
        <f t="shared" ca="1" si="115"/>
        <v>0.9375</v>
      </c>
      <c r="U862" s="47">
        <f t="shared" ca="1" si="116"/>
        <v>0.9375</v>
      </c>
      <c r="V862" s="47">
        <f t="shared" ca="1" si="117"/>
        <v>0.9375</v>
      </c>
      <c r="W862" s="47">
        <f>RANK(Y862,Y1:Y1001,0)</f>
        <v>859</v>
      </c>
      <c r="X862" s="48">
        <v>859</v>
      </c>
      <c r="Y862" s="49">
        <v>0.55781249999999993</v>
      </c>
    </row>
    <row r="863" spans="1:25" ht="15.75" customHeight="1" x14ac:dyDescent="0.3">
      <c r="A863" s="42" t="s">
        <v>6888</v>
      </c>
      <c r="B863" s="42" t="s">
        <v>3434</v>
      </c>
      <c r="C863" s="42" t="s">
        <v>48</v>
      </c>
      <c r="D863" s="46">
        <v>42</v>
      </c>
      <c r="E863" s="44" t="s">
        <v>6887</v>
      </c>
      <c r="F863" s="45">
        <f t="shared" ca="1" si="118"/>
        <v>40.385789621067978</v>
      </c>
      <c r="G863" s="45" t="str">
        <f t="shared" ca="1" si="119"/>
        <v>41-50</v>
      </c>
      <c r="H863" s="42" t="s">
        <v>387</v>
      </c>
      <c r="I863" s="42" t="s">
        <v>50</v>
      </c>
      <c r="J863" s="42" t="s">
        <v>62</v>
      </c>
      <c r="K863" s="42" t="s">
        <v>44</v>
      </c>
      <c r="L863" s="42" t="s">
        <v>57</v>
      </c>
      <c r="M863" s="46">
        <v>3</v>
      </c>
      <c r="N863" s="42" t="s">
        <v>6886</v>
      </c>
      <c r="O863" s="46">
        <v>3163</v>
      </c>
      <c r="P863" s="42" t="s">
        <v>6422</v>
      </c>
      <c r="Q863" s="42" t="s">
        <v>6401</v>
      </c>
      <c r="R863" s="46">
        <v>7</v>
      </c>
      <c r="S863" s="47">
        <f t="shared" ca="1" si="114"/>
        <v>1.1000000000000001</v>
      </c>
      <c r="T863" s="47">
        <f t="shared" ca="1" si="115"/>
        <v>1.1000000000000001</v>
      </c>
      <c r="U863" s="47">
        <f t="shared" ca="1" si="116"/>
        <v>1.1000000000000001</v>
      </c>
      <c r="V863" s="47">
        <f t="shared" ca="1" si="117"/>
        <v>1.1000000000000001</v>
      </c>
      <c r="W863" s="47">
        <f>RANK(Y863,Y1:Y1001,0)</f>
        <v>862</v>
      </c>
      <c r="X863" s="48">
        <v>862</v>
      </c>
      <c r="Y863" s="49">
        <v>0.55249999999999999</v>
      </c>
    </row>
    <row r="864" spans="1:25" ht="15.75" customHeight="1" x14ac:dyDescent="0.3">
      <c r="A864" s="42" t="s">
        <v>6885</v>
      </c>
      <c r="B864" s="42" t="s">
        <v>6884</v>
      </c>
      <c r="C864" s="42" t="s">
        <v>48</v>
      </c>
      <c r="D864" s="46">
        <v>54</v>
      </c>
      <c r="E864" s="44" t="s">
        <v>6883</v>
      </c>
      <c r="F864" s="45">
        <f t="shared" ca="1" si="118"/>
        <v>67.67072112791729</v>
      </c>
      <c r="G864" s="45" t="str">
        <f t="shared" ca="1" si="119"/>
        <v>61-70</v>
      </c>
      <c r="H864" s="42" t="s">
        <v>181</v>
      </c>
      <c r="I864" s="42" t="s">
        <v>50</v>
      </c>
      <c r="J864" s="42" t="s">
        <v>62</v>
      </c>
      <c r="K864" s="42" t="s">
        <v>44</v>
      </c>
      <c r="L864" s="42" t="s">
        <v>57</v>
      </c>
      <c r="M864" s="46">
        <v>10</v>
      </c>
      <c r="N864" s="42" t="s">
        <v>6882</v>
      </c>
      <c r="O864" s="46">
        <v>2770</v>
      </c>
      <c r="P864" s="42" t="s">
        <v>6402</v>
      </c>
      <c r="Q864" s="42" t="s">
        <v>6401</v>
      </c>
      <c r="R864" s="46">
        <v>7</v>
      </c>
      <c r="S864" s="47">
        <f t="shared" ca="1" si="114"/>
        <v>0.89</v>
      </c>
      <c r="T864" s="47">
        <f t="shared" ca="1" si="115"/>
        <v>0.89</v>
      </c>
      <c r="U864" s="47">
        <f t="shared" ca="1" si="116"/>
        <v>0.89</v>
      </c>
      <c r="V864" s="47">
        <f t="shared" ca="1" si="117"/>
        <v>0.89</v>
      </c>
      <c r="W864" s="47">
        <f>RANK(Y864,Y1:Y1001,0)</f>
        <v>862</v>
      </c>
      <c r="X864" s="48">
        <v>862</v>
      </c>
      <c r="Y864" s="49">
        <v>0.55249999999999999</v>
      </c>
    </row>
    <row r="865" spans="1:25" ht="15.75" customHeight="1" x14ac:dyDescent="0.3">
      <c r="A865" s="42" t="s">
        <v>1733</v>
      </c>
      <c r="B865" s="42" t="s">
        <v>6881</v>
      </c>
      <c r="C865" s="42" t="s">
        <v>40</v>
      </c>
      <c r="D865" s="46">
        <v>2</v>
      </c>
      <c r="E865" s="44" t="s">
        <v>6880</v>
      </c>
      <c r="F865" s="45">
        <f t="shared" ca="1" si="118"/>
        <v>20.892638936136471</v>
      </c>
      <c r="G865" s="45" t="str">
        <f t="shared" ca="1" si="119"/>
        <v>21-30</v>
      </c>
      <c r="H865" s="42" t="s">
        <v>425</v>
      </c>
      <c r="I865" s="42" t="s">
        <v>84</v>
      </c>
      <c r="J865" s="42" t="s">
        <v>62</v>
      </c>
      <c r="K865" s="42" t="s">
        <v>44</v>
      </c>
      <c r="L865" s="42" t="s">
        <v>45</v>
      </c>
      <c r="M865" s="46">
        <v>7</v>
      </c>
      <c r="N865" s="42" t="s">
        <v>6879</v>
      </c>
      <c r="O865" s="46">
        <v>2200</v>
      </c>
      <c r="P865" s="42" t="s">
        <v>6402</v>
      </c>
      <c r="Q865" s="42" t="s">
        <v>6401</v>
      </c>
      <c r="R865" s="46">
        <v>9</v>
      </c>
      <c r="S865" s="47">
        <f t="shared" ca="1" si="114"/>
        <v>0.57999999999999996</v>
      </c>
      <c r="T865" s="47">
        <f t="shared" ca="1" si="115"/>
        <v>0.72499999999999998</v>
      </c>
      <c r="U865" s="47">
        <f t="shared" ca="1" si="116"/>
        <v>0.90625</v>
      </c>
      <c r="V865" s="47">
        <f t="shared" ca="1" si="117"/>
        <v>0.90625</v>
      </c>
      <c r="W865" s="47">
        <f>RANK(Y865,Y1:Y1001,0)</f>
        <v>862</v>
      </c>
      <c r="X865" s="48">
        <v>862</v>
      </c>
      <c r="Y865" s="49">
        <v>0.55249999999999999</v>
      </c>
    </row>
    <row r="866" spans="1:25" ht="15.75" customHeight="1" x14ac:dyDescent="0.3">
      <c r="A866" s="42" t="s">
        <v>5957</v>
      </c>
      <c r="B866" s="42" t="s">
        <v>6878</v>
      </c>
      <c r="C866" s="42" t="s">
        <v>40</v>
      </c>
      <c r="D866" s="46">
        <v>32</v>
      </c>
      <c r="E866" s="44" t="s">
        <v>6877</v>
      </c>
      <c r="F866" s="45">
        <f t="shared" ca="1" si="118"/>
        <v>30.577570442985788</v>
      </c>
      <c r="G866" s="45" t="str">
        <f t="shared" ca="1" si="119"/>
        <v>31-40</v>
      </c>
      <c r="H866" s="42" t="s">
        <v>362</v>
      </c>
      <c r="I866" s="42" t="s">
        <v>84</v>
      </c>
      <c r="J866" s="42" t="s">
        <v>43</v>
      </c>
      <c r="K866" s="42" t="s">
        <v>44</v>
      </c>
      <c r="L866" s="42" t="s">
        <v>57</v>
      </c>
      <c r="M866" s="46">
        <v>4</v>
      </c>
      <c r="N866" s="42" t="s">
        <v>6876</v>
      </c>
      <c r="O866" s="46">
        <v>3806</v>
      </c>
      <c r="P866" s="42" t="s">
        <v>6422</v>
      </c>
      <c r="Q866" s="42" t="s">
        <v>6401</v>
      </c>
      <c r="R866" s="46">
        <v>8</v>
      </c>
      <c r="S866" s="47">
        <f t="shared" ca="1" si="114"/>
        <v>0.59</v>
      </c>
      <c r="T866" s="47">
        <f t="shared" ca="1" si="115"/>
        <v>0.59</v>
      </c>
      <c r="U866" s="47">
        <f t="shared" ca="1" si="116"/>
        <v>0.59</v>
      </c>
      <c r="V866" s="47">
        <f t="shared" ca="1" si="117"/>
        <v>0.50149999999999995</v>
      </c>
      <c r="W866" s="47">
        <f>RANK(Y866,Y1:Y1001,0)</f>
        <v>865</v>
      </c>
      <c r="X866" s="48">
        <v>865</v>
      </c>
      <c r="Y866" s="49">
        <v>0.55000000000000004</v>
      </c>
    </row>
    <row r="867" spans="1:25" ht="15.75" customHeight="1" x14ac:dyDescent="0.3">
      <c r="A867" s="42" t="s">
        <v>6875</v>
      </c>
      <c r="B867" s="42" t="s">
        <v>6874</v>
      </c>
      <c r="C867" s="42" t="s">
        <v>48</v>
      </c>
      <c r="D867" s="46">
        <v>57</v>
      </c>
      <c r="E867" s="44" t="s">
        <v>6873</v>
      </c>
      <c r="F867" s="45">
        <f t="shared" ca="1" si="118"/>
        <v>74.051543045725509</v>
      </c>
      <c r="G867" s="45" t="str">
        <f t="shared" ca="1" si="119"/>
        <v>71-80</v>
      </c>
      <c r="H867" s="42" t="s">
        <v>826</v>
      </c>
      <c r="I867" s="42" t="s">
        <v>42</v>
      </c>
      <c r="J867" s="42" t="s">
        <v>66</v>
      </c>
      <c r="K867" s="42" t="s">
        <v>44</v>
      </c>
      <c r="L867" s="42" t="s">
        <v>45</v>
      </c>
      <c r="M867" s="46">
        <v>21</v>
      </c>
      <c r="N867" s="42" t="s">
        <v>6872</v>
      </c>
      <c r="O867" s="46">
        <v>3012</v>
      </c>
      <c r="P867" s="42" t="s">
        <v>6422</v>
      </c>
      <c r="Q867" s="42" t="s">
        <v>6401</v>
      </c>
      <c r="R867" s="46">
        <v>2</v>
      </c>
      <c r="S867" s="47">
        <f t="shared" ca="1" si="114"/>
        <v>1.0900000000000001</v>
      </c>
      <c r="T867" s="47">
        <f t="shared" ca="1" si="115"/>
        <v>1.3625</v>
      </c>
      <c r="U867" s="47">
        <f t="shared" ca="1" si="116"/>
        <v>1.3625</v>
      </c>
      <c r="V867" s="47">
        <f t="shared" ca="1" si="117"/>
        <v>1.3625</v>
      </c>
      <c r="W867" s="47">
        <f>RANK(Y867,Y1:Y1001,0)</f>
        <v>865</v>
      </c>
      <c r="X867" s="48">
        <v>865</v>
      </c>
      <c r="Y867" s="49">
        <v>0.55000000000000004</v>
      </c>
    </row>
    <row r="868" spans="1:25" ht="15.75" customHeight="1" x14ac:dyDescent="0.3">
      <c r="A868" s="42" t="s">
        <v>5129</v>
      </c>
      <c r="B868" s="42" t="s">
        <v>6871</v>
      </c>
      <c r="C868" s="42" t="s">
        <v>40</v>
      </c>
      <c r="D868" s="46">
        <v>99</v>
      </c>
      <c r="E868" s="44" t="s">
        <v>6870</v>
      </c>
      <c r="F868" s="45">
        <f t="shared" ca="1" si="118"/>
        <v>56.366611538876199</v>
      </c>
      <c r="G868" s="45" t="str">
        <f t="shared" ca="1" si="119"/>
        <v>51-60</v>
      </c>
      <c r="H868" s="42" t="s">
        <v>683</v>
      </c>
      <c r="I868" s="42" t="s">
        <v>42</v>
      </c>
      <c r="J868" s="42" t="s">
        <v>66</v>
      </c>
      <c r="K868" s="42" t="s">
        <v>44</v>
      </c>
      <c r="L868" s="42" t="s">
        <v>57</v>
      </c>
      <c r="M868" s="46">
        <v>14</v>
      </c>
      <c r="N868" s="42" t="s">
        <v>6869</v>
      </c>
      <c r="O868" s="46">
        <v>4151</v>
      </c>
      <c r="P868" s="42" t="s">
        <v>6406</v>
      </c>
      <c r="Q868" s="42" t="s">
        <v>6401</v>
      </c>
      <c r="R868" s="46">
        <v>10</v>
      </c>
      <c r="S868" s="47">
        <f t="shared" ca="1" si="114"/>
        <v>1.03</v>
      </c>
      <c r="T868" s="47">
        <f t="shared" ca="1" si="115"/>
        <v>1.03</v>
      </c>
      <c r="U868" s="47">
        <f t="shared" ca="1" si="116"/>
        <v>1.2875000000000001</v>
      </c>
      <c r="V868" s="47">
        <f t="shared" ca="1" si="117"/>
        <v>1.2875000000000001</v>
      </c>
      <c r="W868" s="47">
        <f>RANK(Y868,Y1:Y1001,0)</f>
        <v>865</v>
      </c>
      <c r="X868" s="48">
        <v>865</v>
      </c>
      <c r="Y868" s="49">
        <v>0.55000000000000004</v>
      </c>
    </row>
    <row r="869" spans="1:25" ht="15.75" customHeight="1" x14ac:dyDescent="0.3">
      <c r="A869" s="42" t="s">
        <v>6868</v>
      </c>
      <c r="B869" s="42" t="s">
        <v>6867</v>
      </c>
      <c r="C869" s="42" t="s">
        <v>48</v>
      </c>
      <c r="D869" s="46">
        <v>11</v>
      </c>
      <c r="E869" s="44" t="s">
        <v>6866</v>
      </c>
      <c r="F869" s="45">
        <f t="shared" ca="1" si="118"/>
        <v>59.72277592243784</v>
      </c>
      <c r="G869" s="45" t="str">
        <f t="shared" ca="1" si="119"/>
        <v>51-60</v>
      </c>
      <c r="H869" s="42" t="s">
        <v>799</v>
      </c>
      <c r="I869" s="42" t="s">
        <v>61</v>
      </c>
      <c r="J869" s="42" t="s">
        <v>66</v>
      </c>
      <c r="K869" s="42" t="s">
        <v>44</v>
      </c>
      <c r="L869" s="42" t="s">
        <v>45</v>
      </c>
      <c r="M869" s="46">
        <v>12</v>
      </c>
      <c r="N869" s="42" t="s">
        <v>6865</v>
      </c>
      <c r="O869" s="46">
        <v>2221</v>
      </c>
      <c r="P869" s="42" t="s">
        <v>6402</v>
      </c>
      <c r="Q869" s="42" t="s">
        <v>6401</v>
      </c>
      <c r="R869" s="46">
        <v>11</v>
      </c>
      <c r="S869" s="47">
        <f t="shared" ca="1" si="114"/>
        <v>0.94</v>
      </c>
      <c r="T869" s="47">
        <f t="shared" ca="1" si="115"/>
        <v>1.1749999999999998</v>
      </c>
      <c r="U869" s="47">
        <f t="shared" ca="1" si="116"/>
        <v>1.4687499999999998</v>
      </c>
      <c r="V869" s="47">
        <f t="shared" ca="1" si="117"/>
        <v>1.4687499999999998</v>
      </c>
      <c r="W869" s="47">
        <f>RANK(Y869,Y1:Y1001,0)</f>
        <v>865</v>
      </c>
      <c r="X869" s="48">
        <v>865</v>
      </c>
      <c r="Y869" s="49">
        <v>0.55000000000000004</v>
      </c>
    </row>
    <row r="870" spans="1:25" ht="15.75" customHeight="1" x14ac:dyDescent="0.3">
      <c r="A870" s="42" t="s">
        <v>6864</v>
      </c>
      <c r="B870" s="42" t="s">
        <v>6863</v>
      </c>
      <c r="C870" s="42" t="s">
        <v>40</v>
      </c>
      <c r="D870" s="46">
        <v>87</v>
      </c>
      <c r="E870" s="44" t="s">
        <v>6862</v>
      </c>
      <c r="F870" s="45">
        <f t="shared" ca="1" si="118"/>
        <v>62.733734826547433</v>
      </c>
      <c r="G870" s="45" t="str">
        <f t="shared" ca="1" si="119"/>
        <v>61-70</v>
      </c>
      <c r="H870" s="42" t="s">
        <v>842</v>
      </c>
      <c r="I870" s="42" t="s">
        <v>50</v>
      </c>
      <c r="J870" s="42" t="s">
        <v>43</v>
      </c>
      <c r="K870" s="42" t="s">
        <v>44</v>
      </c>
      <c r="L870" s="42" t="s">
        <v>57</v>
      </c>
      <c r="M870" s="46">
        <v>8</v>
      </c>
      <c r="N870" s="42" t="s">
        <v>6861</v>
      </c>
      <c r="O870" s="46">
        <v>3197</v>
      </c>
      <c r="P870" s="42" t="s">
        <v>6422</v>
      </c>
      <c r="Q870" s="42" t="s">
        <v>6401</v>
      </c>
      <c r="R870" s="46">
        <v>9</v>
      </c>
      <c r="S870" s="47">
        <f t="shared" ca="1" si="114"/>
        <v>0.86</v>
      </c>
      <c r="T870" s="47">
        <f t="shared" ca="1" si="115"/>
        <v>0.86</v>
      </c>
      <c r="U870" s="47">
        <f t="shared" ca="1" si="116"/>
        <v>1.075</v>
      </c>
      <c r="V870" s="47">
        <f t="shared" ca="1" si="117"/>
        <v>0.91374999999999995</v>
      </c>
      <c r="W870" s="47">
        <f>RANK(Y870,Y1:Y1001,0)</f>
        <v>865</v>
      </c>
      <c r="X870" s="48">
        <v>865</v>
      </c>
      <c r="Y870" s="49">
        <v>0.55000000000000004</v>
      </c>
    </row>
    <row r="871" spans="1:25" ht="15.75" customHeight="1" x14ac:dyDescent="0.3">
      <c r="A871" s="42" t="s">
        <v>6860</v>
      </c>
      <c r="B871" s="42" t="s">
        <v>1138</v>
      </c>
      <c r="C871" s="42" t="s">
        <v>48</v>
      </c>
      <c r="D871" s="46">
        <v>95</v>
      </c>
      <c r="E871" s="44" t="s">
        <v>6859</v>
      </c>
      <c r="F871" s="45">
        <f t="shared" ca="1" si="118"/>
        <v>46.72277592243784</v>
      </c>
      <c r="G871" s="45" t="str">
        <f t="shared" ca="1" si="119"/>
        <v>41-50</v>
      </c>
      <c r="H871" s="42" t="s">
        <v>144</v>
      </c>
      <c r="I871" s="42" t="s">
        <v>42</v>
      </c>
      <c r="J871" s="42" t="s">
        <v>43</v>
      </c>
      <c r="K871" s="42" t="s">
        <v>44</v>
      </c>
      <c r="L871" s="42" t="s">
        <v>45</v>
      </c>
      <c r="M871" s="46">
        <v>12</v>
      </c>
      <c r="N871" s="42" t="s">
        <v>6858</v>
      </c>
      <c r="O871" s="46">
        <v>2570</v>
      </c>
      <c r="P871" s="42" t="s">
        <v>6402</v>
      </c>
      <c r="Q871" s="42" t="s">
        <v>6401</v>
      </c>
      <c r="R871" s="46">
        <v>11</v>
      </c>
      <c r="S871" s="47">
        <f t="shared" ca="1" si="114"/>
        <v>0.59</v>
      </c>
      <c r="T871" s="47">
        <f t="shared" ca="1" si="115"/>
        <v>0.73749999999999993</v>
      </c>
      <c r="U871" s="47">
        <f t="shared" ca="1" si="116"/>
        <v>0.92187499999999989</v>
      </c>
      <c r="V871" s="47">
        <f t="shared" ca="1" si="117"/>
        <v>0.78359374999999987</v>
      </c>
      <c r="W871" s="47">
        <f>RANK(Y871,Y1:Y1001,0)</f>
        <v>870</v>
      </c>
      <c r="X871" s="48">
        <v>870</v>
      </c>
      <c r="Y871" s="49">
        <v>0.54400000000000004</v>
      </c>
    </row>
    <row r="872" spans="1:25" ht="15.75" customHeight="1" x14ac:dyDescent="0.3">
      <c r="A872" s="42" t="s">
        <v>6857</v>
      </c>
      <c r="B872" s="42" t="s">
        <v>6856</v>
      </c>
      <c r="C872" s="42" t="s">
        <v>40</v>
      </c>
      <c r="D872" s="46">
        <v>47</v>
      </c>
      <c r="E872" s="44" t="s">
        <v>6855</v>
      </c>
      <c r="F872" s="45">
        <f t="shared" ca="1" si="118"/>
        <v>53.884419758054278</v>
      </c>
      <c r="G872" s="45" t="str">
        <f t="shared" ca="1" si="119"/>
        <v>51-60</v>
      </c>
      <c r="H872" s="42" t="s">
        <v>160</v>
      </c>
      <c r="I872" s="42" t="s">
        <v>50</v>
      </c>
      <c r="J872" s="42" t="s">
        <v>43</v>
      </c>
      <c r="K872" s="42" t="s">
        <v>44</v>
      </c>
      <c r="L872" s="42" t="s">
        <v>57</v>
      </c>
      <c r="M872" s="46">
        <v>4</v>
      </c>
      <c r="N872" s="42" t="s">
        <v>6854</v>
      </c>
      <c r="O872" s="46">
        <v>2101</v>
      </c>
      <c r="P872" s="42" t="s">
        <v>6402</v>
      </c>
      <c r="Q872" s="42" t="s">
        <v>6401</v>
      </c>
      <c r="R872" s="46">
        <v>12</v>
      </c>
      <c r="S872" s="47">
        <f t="shared" ca="1" si="114"/>
        <v>0.63</v>
      </c>
      <c r="T872" s="47">
        <f t="shared" ca="1" si="115"/>
        <v>0.63</v>
      </c>
      <c r="U872" s="47">
        <f t="shared" ca="1" si="116"/>
        <v>0.78749999999999998</v>
      </c>
      <c r="V872" s="47">
        <f t="shared" ca="1" si="117"/>
        <v>0.66937499999999994</v>
      </c>
      <c r="W872" s="47">
        <f>RANK(Y872,Y1:Y1001,0)</f>
        <v>871</v>
      </c>
      <c r="X872" s="48">
        <v>871</v>
      </c>
      <c r="Y872" s="49">
        <v>0.541875</v>
      </c>
    </row>
    <row r="873" spans="1:25" ht="15.75" customHeight="1" x14ac:dyDescent="0.3">
      <c r="A873" s="42" t="s">
        <v>4874</v>
      </c>
      <c r="B873" s="42" t="s">
        <v>6853</v>
      </c>
      <c r="C873" s="42" t="s">
        <v>40</v>
      </c>
      <c r="D873" s="46">
        <v>76</v>
      </c>
      <c r="E873" s="44" t="s">
        <v>6852</v>
      </c>
      <c r="F873" s="45">
        <f t="shared" ca="1" si="118"/>
        <v>59.659762223807704</v>
      </c>
      <c r="G873" s="45" t="str">
        <f t="shared" ca="1" si="119"/>
        <v>51-60</v>
      </c>
      <c r="H873" s="42" t="s">
        <v>642</v>
      </c>
      <c r="I873" s="42" t="s">
        <v>42</v>
      </c>
      <c r="J873" s="42" t="s">
        <v>66</v>
      </c>
      <c r="K873" s="42" t="s">
        <v>44</v>
      </c>
      <c r="L873" s="42" t="s">
        <v>45</v>
      </c>
      <c r="M873" s="46">
        <v>7</v>
      </c>
      <c r="N873" s="42" t="s">
        <v>6851</v>
      </c>
      <c r="O873" s="46">
        <v>2380</v>
      </c>
      <c r="P873" s="42" t="s">
        <v>6402</v>
      </c>
      <c r="Q873" s="42" t="s">
        <v>6401</v>
      </c>
      <c r="R873" s="46">
        <v>3</v>
      </c>
      <c r="S873" s="47">
        <f t="shared" ca="1" si="114"/>
        <v>0.87</v>
      </c>
      <c r="T873" s="47">
        <f t="shared" ca="1" si="115"/>
        <v>1.0874999999999999</v>
      </c>
      <c r="U873" s="47">
        <f t="shared" ca="1" si="116"/>
        <v>1.0874999999999999</v>
      </c>
      <c r="V873" s="47">
        <f t="shared" ca="1" si="117"/>
        <v>1.0874999999999999</v>
      </c>
      <c r="W873" s="47">
        <f>RANK(Y873,Y1:Y1001,0)</f>
        <v>871</v>
      </c>
      <c r="X873" s="48">
        <v>871</v>
      </c>
      <c r="Y873" s="49">
        <v>0.541875</v>
      </c>
    </row>
    <row r="874" spans="1:25" ht="15.75" customHeight="1" x14ac:dyDescent="0.3">
      <c r="A874" s="42" t="s">
        <v>3409</v>
      </c>
      <c r="B874" s="42" t="s">
        <v>6850</v>
      </c>
      <c r="C874" s="42" t="s">
        <v>40</v>
      </c>
      <c r="D874" s="46">
        <v>37</v>
      </c>
      <c r="E874" s="44" t="s">
        <v>6849</v>
      </c>
      <c r="F874" s="45">
        <f t="shared" ca="1" si="118"/>
        <v>67.52825537449263</v>
      </c>
      <c r="G874" s="45" t="str">
        <f t="shared" ca="1" si="119"/>
        <v>61-70</v>
      </c>
      <c r="H874" s="42" t="s">
        <v>599</v>
      </c>
      <c r="I874" s="42" t="s">
        <v>42</v>
      </c>
      <c r="J874" s="42" t="s">
        <v>66</v>
      </c>
      <c r="K874" s="42" t="s">
        <v>44</v>
      </c>
      <c r="L874" s="42" t="s">
        <v>57</v>
      </c>
      <c r="M874" s="46">
        <v>8</v>
      </c>
      <c r="N874" s="42" t="s">
        <v>6848</v>
      </c>
      <c r="O874" s="46">
        <v>2770</v>
      </c>
      <c r="P874" s="42" t="s">
        <v>6402</v>
      </c>
      <c r="Q874" s="42" t="s">
        <v>6401</v>
      </c>
      <c r="R874" s="46">
        <v>6</v>
      </c>
      <c r="S874" s="47">
        <f t="shared" ca="1" si="114"/>
        <v>0.86</v>
      </c>
      <c r="T874" s="47">
        <f t="shared" ca="1" si="115"/>
        <v>0.86</v>
      </c>
      <c r="U874" s="47">
        <f t="shared" ca="1" si="116"/>
        <v>0.86</v>
      </c>
      <c r="V874" s="47">
        <f t="shared" ca="1" si="117"/>
        <v>0.86</v>
      </c>
      <c r="W874" s="47">
        <f>RANK(Y874,Y1:Y1001,0)</f>
        <v>871</v>
      </c>
      <c r="X874" s="48">
        <v>871</v>
      </c>
      <c r="Y874" s="49">
        <v>0.541875</v>
      </c>
    </row>
    <row r="875" spans="1:25" ht="15.75" customHeight="1" x14ac:dyDescent="0.3">
      <c r="A875" s="42" t="s">
        <v>6847</v>
      </c>
      <c r="B875" s="42" t="s">
        <v>6846</v>
      </c>
      <c r="C875" s="42" t="s">
        <v>40</v>
      </c>
      <c r="D875" s="46">
        <v>50</v>
      </c>
      <c r="E875" s="50">
        <v>27188</v>
      </c>
      <c r="F875" s="45">
        <f t="shared" ca="1" si="118"/>
        <v>46.859762223807707</v>
      </c>
      <c r="G875" s="45" t="str">
        <f t="shared" ca="1" si="119"/>
        <v>41-50</v>
      </c>
      <c r="H875" s="51"/>
      <c r="I875" s="42" t="s">
        <v>56</v>
      </c>
      <c r="J875" s="42" t="s">
        <v>43</v>
      </c>
      <c r="K875" s="42" t="s">
        <v>44</v>
      </c>
      <c r="L875" s="42" t="s">
        <v>45</v>
      </c>
      <c r="M875" s="46">
        <v>21</v>
      </c>
      <c r="N875" s="42" t="s">
        <v>6845</v>
      </c>
      <c r="O875" s="46">
        <v>3169</v>
      </c>
      <c r="P875" s="42" t="s">
        <v>6422</v>
      </c>
      <c r="Q875" s="42" t="s">
        <v>6401</v>
      </c>
      <c r="R875" s="46">
        <v>10</v>
      </c>
      <c r="S875" s="47">
        <f t="shared" ca="1" si="114"/>
        <v>0.8</v>
      </c>
      <c r="T875" s="47">
        <f t="shared" ca="1" si="115"/>
        <v>1</v>
      </c>
      <c r="U875" s="47">
        <f t="shared" ca="1" si="116"/>
        <v>1.25</v>
      </c>
      <c r="V875" s="47">
        <f t="shared" ca="1" si="117"/>
        <v>1.0625</v>
      </c>
      <c r="W875" s="47">
        <f>RANK(Y875,Y1:Y1001,0)</f>
        <v>871</v>
      </c>
      <c r="X875" s="48">
        <v>871</v>
      </c>
      <c r="Y875" s="49">
        <v>0.541875</v>
      </c>
    </row>
    <row r="876" spans="1:25" ht="15.75" customHeight="1" x14ac:dyDescent="0.3">
      <c r="A876" s="42" t="s">
        <v>6844</v>
      </c>
      <c r="B876" s="42" t="s">
        <v>6843</v>
      </c>
      <c r="C876" s="42" t="s">
        <v>48</v>
      </c>
      <c r="D876" s="46">
        <v>88</v>
      </c>
      <c r="E876" s="50">
        <v>27300</v>
      </c>
      <c r="F876" s="45">
        <f t="shared" ca="1" si="118"/>
        <v>46.552912908739209</v>
      </c>
      <c r="G876" s="45" t="str">
        <f t="shared" ca="1" si="119"/>
        <v>41-50</v>
      </c>
      <c r="H876" s="42" t="s">
        <v>540</v>
      </c>
      <c r="I876" s="42" t="s">
        <v>50</v>
      </c>
      <c r="J876" s="42" t="s">
        <v>62</v>
      </c>
      <c r="K876" s="42" t="s">
        <v>44</v>
      </c>
      <c r="L876" s="42" t="s">
        <v>57</v>
      </c>
      <c r="M876" s="46">
        <v>11</v>
      </c>
      <c r="N876" s="42" t="s">
        <v>6842</v>
      </c>
      <c r="O876" s="46">
        <v>3163</v>
      </c>
      <c r="P876" s="42" t="s">
        <v>6422</v>
      </c>
      <c r="Q876" s="42" t="s">
        <v>6401</v>
      </c>
      <c r="R876" s="46">
        <v>7</v>
      </c>
      <c r="S876" s="47">
        <f t="shared" ca="1" si="114"/>
        <v>0.87</v>
      </c>
      <c r="T876" s="47">
        <f t="shared" ca="1" si="115"/>
        <v>0.87</v>
      </c>
      <c r="U876" s="47">
        <f t="shared" ca="1" si="116"/>
        <v>1.0874999999999999</v>
      </c>
      <c r="V876" s="47">
        <f t="shared" ca="1" si="117"/>
        <v>1.0874999999999999</v>
      </c>
      <c r="W876" s="47">
        <f>RANK(Y876,Y1:Y1001,0)</f>
        <v>871</v>
      </c>
      <c r="X876" s="48">
        <v>871</v>
      </c>
      <c r="Y876" s="49">
        <v>0.541875</v>
      </c>
    </row>
    <row r="877" spans="1:25" ht="15.75" customHeight="1" x14ac:dyDescent="0.3">
      <c r="A877" s="42" t="s">
        <v>6841</v>
      </c>
      <c r="B877" s="42" t="s">
        <v>6840</v>
      </c>
      <c r="C877" s="42" t="s">
        <v>48</v>
      </c>
      <c r="D877" s="46">
        <v>58</v>
      </c>
      <c r="E877" s="44" t="s">
        <v>6839</v>
      </c>
      <c r="F877" s="45">
        <f t="shared" ca="1" si="118"/>
        <v>25.478940305999487</v>
      </c>
      <c r="G877" s="45" t="str">
        <f t="shared" ca="1" si="119"/>
        <v>21-30</v>
      </c>
      <c r="H877" s="42" t="s">
        <v>593</v>
      </c>
      <c r="I877" s="42" t="s">
        <v>84</v>
      </c>
      <c r="J877" s="42" t="s">
        <v>62</v>
      </c>
      <c r="K877" s="42" t="s">
        <v>44</v>
      </c>
      <c r="L877" s="42" t="s">
        <v>45</v>
      </c>
      <c r="M877" s="46">
        <v>1</v>
      </c>
      <c r="N877" s="42" t="s">
        <v>6838</v>
      </c>
      <c r="O877" s="46">
        <v>3021</v>
      </c>
      <c r="P877" s="42" t="s">
        <v>6422</v>
      </c>
      <c r="Q877" s="42" t="s">
        <v>6401</v>
      </c>
      <c r="R877" s="46">
        <v>8</v>
      </c>
      <c r="S877" s="47">
        <f t="shared" ca="1" si="114"/>
        <v>0.46</v>
      </c>
      <c r="T877" s="47">
        <f t="shared" ca="1" si="115"/>
        <v>0.57500000000000007</v>
      </c>
      <c r="U877" s="47">
        <f t="shared" ca="1" si="116"/>
        <v>0.57500000000000007</v>
      </c>
      <c r="V877" s="47">
        <f t="shared" ca="1" si="117"/>
        <v>0.57500000000000007</v>
      </c>
      <c r="W877" s="47">
        <f>RANK(Y877,Y1:Y1001,0)</f>
        <v>871</v>
      </c>
      <c r="X877" s="48">
        <v>871</v>
      </c>
      <c r="Y877" s="49">
        <v>0.541875</v>
      </c>
    </row>
    <row r="878" spans="1:25" ht="15.75" customHeight="1" x14ac:dyDescent="0.3">
      <c r="A878" s="42" t="s">
        <v>6837</v>
      </c>
      <c r="B878" s="42" t="s">
        <v>835</v>
      </c>
      <c r="C878" s="42" t="s">
        <v>40</v>
      </c>
      <c r="D878" s="46">
        <v>57</v>
      </c>
      <c r="E878" s="44" t="s">
        <v>6836</v>
      </c>
      <c r="F878" s="45">
        <f t="shared" ca="1" si="118"/>
        <v>65.122775922437839</v>
      </c>
      <c r="G878" s="45" t="str">
        <f t="shared" ca="1" si="119"/>
        <v>61-70</v>
      </c>
      <c r="H878" s="42" t="s">
        <v>1083</v>
      </c>
      <c r="I878" s="42" t="s">
        <v>84</v>
      </c>
      <c r="J878" s="42" t="s">
        <v>43</v>
      </c>
      <c r="K878" s="42" t="s">
        <v>44</v>
      </c>
      <c r="L878" s="42" t="s">
        <v>57</v>
      </c>
      <c r="M878" s="46">
        <v>19</v>
      </c>
      <c r="N878" s="42" t="s">
        <v>6835</v>
      </c>
      <c r="O878" s="46">
        <v>2118</v>
      </c>
      <c r="P878" s="42" t="s">
        <v>6402</v>
      </c>
      <c r="Q878" s="42" t="s">
        <v>6401</v>
      </c>
      <c r="R878" s="46">
        <v>11</v>
      </c>
      <c r="S878" s="47">
        <f t="shared" ca="1" si="114"/>
        <v>0.46</v>
      </c>
      <c r="T878" s="47">
        <f t="shared" ca="1" si="115"/>
        <v>0.46</v>
      </c>
      <c r="U878" s="47">
        <f t="shared" ca="1" si="116"/>
        <v>0.57500000000000007</v>
      </c>
      <c r="V878" s="47">
        <f t="shared" ca="1" si="117"/>
        <v>0.48875000000000002</v>
      </c>
      <c r="W878" s="47">
        <f>RANK(Y878,Y1:Y1001,0)</f>
        <v>877</v>
      </c>
      <c r="X878" s="48">
        <v>877</v>
      </c>
      <c r="Y878" s="49">
        <v>0.54</v>
      </c>
    </row>
    <row r="879" spans="1:25" ht="15.75" customHeight="1" x14ac:dyDescent="0.3">
      <c r="A879" s="42" t="s">
        <v>6834</v>
      </c>
      <c r="B879" s="42" t="s">
        <v>6833</v>
      </c>
      <c r="C879" s="42" t="s">
        <v>48</v>
      </c>
      <c r="D879" s="46">
        <v>43</v>
      </c>
      <c r="E879" s="44" t="s">
        <v>6832</v>
      </c>
      <c r="F879" s="45">
        <f t="shared" ca="1" si="118"/>
        <v>72.722775922437847</v>
      </c>
      <c r="G879" s="45" t="str">
        <f t="shared" ca="1" si="119"/>
        <v>71-80</v>
      </c>
      <c r="H879" s="42" t="s">
        <v>1478</v>
      </c>
      <c r="I879" s="42" t="s">
        <v>84</v>
      </c>
      <c r="J879" s="42" t="s">
        <v>62</v>
      </c>
      <c r="K879" s="42" t="s">
        <v>44</v>
      </c>
      <c r="L879" s="42" t="s">
        <v>45</v>
      </c>
      <c r="M879" s="46">
        <v>13</v>
      </c>
      <c r="N879" s="42" t="s">
        <v>6831</v>
      </c>
      <c r="O879" s="46">
        <v>4275</v>
      </c>
      <c r="P879" s="42" t="s">
        <v>6406</v>
      </c>
      <c r="Q879" s="42" t="s">
        <v>6401</v>
      </c>
      <c r="R879" s="46">
        <v>9</v>
      </c>
      <c r="S879" s="47">
        <f t="shared" ca="1" si="114"/>
        <v>0.52</v>
      </c>
      <c r="T879" s="47">
        <f t="shared" ca="1" si="115"/>
        <v>0.65</v>
      </c>
      <c r="U879" s="47">
        <f t="shared" ca="1" si="116"/>
        <v>0.8125</v>
      </c>
      <c r="V879" s="47">
        <f t="shared" ca="1" si="117"/>
        <v>0.8125</v>
      </c>
      <c r="W879" s="47">
        <f>RANK(Y879,Y1:Y1001,0)</f>
        <v>877</v>
      </c>
      <c r="X879" s="48">
        <v>877</v>
      </c>
      <c r="Y879" s="49">
        <v>0.54</v>
      </c>
    </row>
    <row r="880" spans="1:25" ht="15.75" customHeight="1" x14ac:dyDescent="0.3">
      <c r="A880" s="42" t="s">
        <v>6830</v>
      </c>
      <c r="B880" s="42" t="s">
        <v>6829</v>
      </c>
      <c r="C880" s="42" t="s">
        <v>40</v>
      </c>
      <c r="D880" s="46">
        <v>30</v>
      </c>
      <c r="E880" s="44" t="s">
        <v>6828</v>
      </c>
      <c r="F880" s="45">
        <f t="shared" ca="1" si="118"/>
        <v>27.004967703259759</v>
      </c>
      <c r="G880" s="45" t="str">
        <f t="shared" ca="1" si="119"/>
        <v>21-30</v>
      </c>
      <c r="H880" s="42" t="s">
        <v>483</v>
      </c>
      <c r="I880" s="42" t="s">
        <v>42</v>
      </c>
      <c r="J880" s="42" t="s">
        <v>66</v>
      </c>
      <c r="K880" s="42" t="s">
        <v>44</v>
      </c>
      <c r="L880" s="42" t="s">
        <v>45</v>
      </c>
      <c r="M880" s="46">
        <v>13</v>
      </c>
      <c r="N880" s="42" t="s">
        <v>6827</v>
      </c>
      <c r="O880" s="46">
        <v>2050</v>
      </c>
      <c r="P880" s="42" t="s">
        <v>6402</v>
      </c>
      <c r="Q880" s="42" t="s">
        <v>6401</v>
      </c>
      <c r="R880" s="46">
        <v>10</v>
      </c>
      <c r="S880" s="47">
        <f t="shared" ca="1" si="114"/>
        <v>0.56000000000000005</v>
      </c>
      <c r="T880" s="47">
        <f t="shared" ca="1" si="115"/>
        <v>0.70000000000000007</v>
      </c>
      <c r="U880" s="47">
        <f t="shared" ca="1" si="116"/>
        <v>0.87500000000000011</v>
      </c>
      <c r="V880" s="47">
        <f t="shared" ca="1" si="117"/>
        <v>0.87500000000000011</v>
      </c>
      <c r="W880" s="47">
        <f>RANK(Y880,Y1:Y1001,0)</f>
        <v>879</v>
      </c>
      <c r="X880" s="48">
        <v>879</v>
      </c>
      <c r="Y880" s="49">
        <v>0.53749999999999998</v>
      </c>
    </row>
    <row r="881" spans="1:25" ht="15.75" customHeight="1" x14ac:dyDescent="0.3">
      <c r="A881" s="42" t="s">
        <v>6826</v>
      </c>
      <c r="B881" s="42" t="s">
        <v>6825</v>
      </c>
      <c r="C881" s="42" t="s">
        <v>48</v>
      </c>
      <c r="D881" s="46">
        <v>44</v>
      </c>
      <c r="E881" s="44" t="s">
        <v>6824</v>
      </c>
      <c r="F881" s="45">
        <f t="shared" ca="1" si="118"/>
        <v>55.03510468956113</v>
      </c>
      <c r="G881" s="45" t="str">
        <f t="shared" ca="1" si="119"/>
        <v>51-60</v>
      </c>
      <c r="H881" s="51"/>
      <c r="I881" s="42" t="s">
        <v>61</v>
      </c>
      <c r="J881" s="42" t="s">
        <v>62</v>
      </c>
      <c r="K881" s="42" t="s">
        <v>44</v>
      </c>
      <c r="L881" s="42" t="s">
        <v>57</v>
      </c>
      <c r="M881" s="46">
        <v>19</v>
      </c>
      <c r="N881" s="42" t="s">
        <v>6823</v>
      </c>
      <c r="O881" s="46">
        <v>2448</v>
      </c>
      <c r="P881" s="42" t="s">
        <v>6402</v>
      </c>
      <c r="Q881" s="42" t="s">
        <v>6401</v>
      </c>
      <c r="R881" s="46">
        <v>4</v>
      </c>
      <c r="S881" s="47">
        <f t="shared" ca="1" si="114"/>
        <v>0.41</v>
      </c>
      <c r="T881" s="47">
        <f t="shared" ca="1" si="115"/>
        <v>0.41</v>
      </c>
      <c r="U881" s="47">
        <f t="shared" ca="1" si="116"/>
        <v>0.41</v>
      </c>
      <c r="V881" s="47">
        <f t="shared" ca="1" si="117"/>
        <v>0.41</v>
      </c>
      <c r="W881" s="47">
        <f>RANK(Y881,Y1:Y1001,0)</f>
        <v>879</v>
      </c>
      <c r="X881" s="48">
        <v>879</v>
      </c>
      <c r="Y881" s="49">
        <v>0.53749999999999998</v>
      </c>
    </row>
    <row r="882" spans="1:25" ht="15.75" customHeight="1" x14ac:dyDescent="0.3">
      <c r="A882" s="42" t="s">
        <v>5250</v>
      </c>
      <c r="B882" s="42" t="s">
        <v>6822</v>
      </c>
      <c r="C882" s="42" t="s">
        <v>48</v>
      </c>
      <c r="D882" s="46">
        <v>67</v>
      </c>
      <c r="E882" s="44" t="s">
        <v>6821</v>
      </c>
      <c r="F882" s="45">
        <f t="shared" ca="1" si="118"/>
        <v>79.763871812848805</v>
      </c>
      <c r="G882" s="45" t="str">
        <f t="shared" ca="1" si="119"/>
        <v>71-80</v>
      </c>
      <c r="H882" s="42" t="s">
        <v>596</v>
      </c>
      <c r="I882" s="42" t="s">
        <v>50</v>
      </c>
      <c r="J882" s="42" t="s">
        <v>66</v>
      </c>
      <c r="K882" s="42" t="s">
        <v>44</v>
      </c>
      <c r="L882" s="42" t="s">
        <v>57</v>
      </c>
      <c r="M882" s="46">
        <v>7</v>
      </c>
      <c r="N882" s="42" t="s">
        <v>6820</v>
      </c>
      <c r="O882" s="46">
        <v>4170</v>
      </c>
      <c r="P882" s="42" t="s">
        <v>6406</v>
      </c>
      <c r="Q882" s="42" t="s">
        <v>6401</v>
      </c>
      <c r="R882" s="46">
        <v>9</v>
      </c>
      <c r="S882" s="47">
        <f t="shared" ca="1" si="114"/>
        <v>0.96</v>
      </c>
      <c r="T882" s="47">
        <f t="shared" ca="1" si="115"/>
        <v>0.96</v>
      </c>
      <c r="U882" s="47">
        <f t="shared" ca="1" si="116"/>
        <v>1.2</v>
      </c>
      <c r="V882" s="47">
        <f t="shared" ca="1" si="117"/>
        <v>1.2</v>
      </c>
      <c r="W882" s="47">
        <f>RANK(Y882,Y1:Y1001,0)</f>
        <v>879</v>
      </c>
      <c r="X882" s="48">
        <v>879</v>
      </c>
      <c r="Y882" s="49">
        <v>0.53749999999999998</v>
      </c>
    </row>
    <row r="883" spans="1:25" ht="15.75" customHeight="1" x14ac:dyDescent="0.3">
      <c r="A883" s="42" t="s">
        <v>6819</v>
      </c>
      <c r="B883" s="42" t="s">
        <v>1033</v>
      </c>
      <c r="C883" s="42" t="s">
        <v>48</v>
      </c>
      <c r="D883" s="46">
        <v>63</v>
      </c>
      <c r="E883" s="44" t="s">
        <v>6818</v>
      </c>
      <c r="F883" s="45">
        <f t="shared" ca="1" si="118"/>
        <v>47.520036196410445</v>
      </c>
      <c r="G883" s="45" t="str">
        <f t="shared" ca="1" si="119"/>
        <v>41-50</v>
      </c>
      <c r="H883" s="51"/>
      <c r="I883" s="42" t="s">
        <v>138</v>
      </c>
      <c r="J883" s="42" t="s">
        <v>43</v>
      </c>
      <c r="K883" s="42" t="s">
        <v>44</v>
      </c>
      <c r="L883" s="42" t="s">
        <v>45</v>
      </c>
      <c r="M883" s="46">
        <v>9</v>
      </c>
      <c r="N883" s="42" t="s">
        <v>6817</v>
      </c>
      <c r="O883" s="46">
        <v>4570</v>
      </c>
      <c r="P883" s="42" t="s">
        <v>6406</v>
      </c>
      <c r="Q883" s="42" t="s">
        <v>6401</v>
      </c>
      <c r="R883" s="46">
        <v>6</v>
      </c>
      <c r="S883" s="47">
        <f t="shared" ca="1" si="114"/>
        <v>0.96</v>
      </c>
      <c r="T883" s="47">
        <f t="shared" ca="1" si="115"/>
        <v>1.2</v>
      </c>
      <c r="U883" s="47">
        <f t="shared" ca="1" si="116"/>
        <v>1.2</v>
      </c>
      <c r="V883" s="47">
        <f t="shared" ca="1" si="117"/>
        <v>1.02</v>
      </c>
      <c r="W883" s="47">
        <f>RANK(Y883,Y1:Y1001,0)</f>
        <v>882</v>
      </c>
      <c r="X883" s="48">
        <v>882</v>
      </c>
      <c r="Y883" s="49">
        <v>0.53549999999999998</v>
      </c>
    </row>
    <row r="884" spans="1:25" ht="15.75" customHeight="1" x14ac:dyDescent="0.3">
      <c r="A884" s="42" t="s">
        <v>6816</v>
      </c>
      <c r="B884" s="42" t="s">
        <v>6815</v>
      </c>
      <c r="C884" s="42" t="s">
        <v>40</v>
      </c>
      <c r="D884" s="46">
        <v>22</v>
      </c>
      <c r="E884" s="44" t="s">
        <v>6814</v>
      </c>
      <c r="F884" s="45">
        <f t="shared" ca="1" si="118"/>
        <v>24.109077292300856</v>
      </c>
      <c r="G884" s="45" t="str">
        <f t="shared" ca="1" si="119"/>
        <v>21-30</v>
      </c>
      <c r="H884" s="42" t="s">
        <v>852</v>
      </c>
      <c r="I884" s="42" t="s">
        <v>61</v>
      </c>
      <c r="J884" s="42" t="s">
        <v>62</v>
      </c>
      <c r="K884" s="42" t="s">
        <v>44</v>
      </c>
      <c r="L884" s="42" t="s">
        <v>45</v>
      </c>
      <c r="M884" s="46">
        <v>13</v>
      </c>
      <c r="N884" s="42" t="s">
        <v>6813</v>
      </c>
      <c r="O884" s="46">
        <v>3851</v>
      </c>
      <c r="P884" s="42" t="s">
        <v>6422</v>
      </c>
      <c r="Q884" s="42" t="s">
        <v>6401</v>
      </c>
      <c r="R884" s="46">
        <v>3</v>
      </c>
      <c r="S884" s="47">
        <f t="shared" ca="1" si="114"/>
        <v>1.01</v>
      </c>
      <c r="T884" s="47">
        <f t="shared" ca="1" si="115"/>
        <v>1.2625</v>
      </c>
      <c r="U884" s="47">
        <f t="shared" ca="1" si="116"/>
        <v>1.2625</v>
      </c>
      <c r="V884" s="47">
        <f t="shared" ca="1" si="117"/>
        <v>1.2625</v>
      </c>
      <c r="W884" s="47">
        <f>RANK(Y884,Y1:Y1001,0)</f>
        <v>883</v>
      </c>
      <c r="X884" s="48">
        <v>883</v>
      </c>
      <c r="Y884" s="49">
        <v>0.53125</v>
      </c>
    </row>
    <row r="885" spans="1:25" ht="15.75" customHeight="1" x14ac:dyDescent="0.3">
      <c r="A885" s="42" t="s">
        <v>6812</v>
      </c>
      <c r="B885" s="42" t="s">
        <v>6811</v>
      </c>
      <c r="C885" s="42" t="s">
        <v>147</v>
      </c>
      <c r="D885" s="46">
        <v>24</v>
      </c>
      <c r="E885" s="44"/>
      <c r="F885" s="45"/>
      <c r="G885" s="45"/>
      <c r="H885" s="51"/>
      <c r="I885" s="42" t="s">
        <v>56</v>
      </c>
      <c r="J885" s="42" t="s">
        <v>62</v>
      </c>
      <c r="K885" s="42" t="s">
        <v>44</v>
      </c>
      <c r="L885" s="42" t="s">
        <v>57</v>
      </c>
      <c r="M885" s="46">
        <v>2</v>
      </c>
      <c r="N885" s="42" t="s">
        <v>6810</v>
      </c>
      <c r="O885" s="46">
        <v>2230</v>
      </c>
      <c r="P885" s="42" t="s">
        <v>6402</v>
      </c>
      <c r="Q885" s="42" t="s">
        <v>6401</v>
      </c>
      <c r="R885" s="46">
        <v>10</v>
      </c>
      <c r="S885" s="47">
        <f t="shared" ca="1" si="114"/>
        <v>0.59</v>
      </c>
      <c r="T885" s="47">
        <f t="shared" ca="1" si="115"/>
        <v>0.59</v>
      </c>
      <c r="U885" s="47">
        <f t="shared" ca="1" si="116"/>
        <v>0.73749999999999993</v>
      </c>
      <c r="V885" s="47">
        <f t="shared" ca="1" si="117"/>
        <v>0.73749999999999993</v>
      </c>
      <c r="W885" s="47">
        <f>RANK(Y885,Y1:Y1001,0)</f>
        <v>883</v>
      </c>
      <c r="X885" s="48">
        <v>883</v>
      </c>
      <c r="Y885" s="49">
        <v>0.53125</v>
      </c>
    </row>
    <row r="886" spans="1:25" ht="15.75" customHeight="1" x14ac:dyDescent="0.3">
      <c r="A886" s="42" t="s">
        <v>6809</v>
      </c>
      <c r="B886" s="42" t="s">
        <v>6808</v>
      </c>
      <c r="C886" s="42" t="s">
        <v>48</v>
      </c>
      <c r="D886" s="46">
        <v>48</v>
      </c>
      <c r="E886" s="44" t="s">
        <v>6807</v>
      </c>
      <c r="F886" s="45">
        <f t="shared" ref="F886:F905" ca="1" si="120">(NOW()-E886)/365</f>
        <v>56.462501949835101</v>
      </c>
      <c r="G886" s="45" t="str">
        <f t="shared" ref="G886:G905" ca="1" si="121">IF(F886&lt;=10,"0-10",IF(AND(F886&gt;10,F886&lt;=20),"11-20",IF(AND(F886&gt;20,F886&lt;=30),"21-30",IF(AND(F886&gt;30,F886&lt;=40),"31-40",IF(AND(F886&gt;40,F886&lt;=50),"41-50",IF(AND(F886&gt;50,F886&lt;=60),"51-60",IF(AND(F886&gt;60,F886&lt;=70),"61-70",IF(AND(F886&gt;70,F886&lt;=80),"71-80",IF(AND(F886&gt;80,F886&lt;=90),"81-90",IF(F886&gt;90,"91-100"))))))))))</f>
        <v>51-60</v>
      </c>
      <c r="H886" s="42" t="s">
        <v>362</v>
      </c>
      <c r="I886" s="42" t="s">
        <v>164</v>
      </c>
      <c r="J886" s="42" t="s">
        <v>43</v>
      </c>
      <c r="K886" s="42" t="s">
        <v>44</v>
      </c>
      <c r="L886" s="42" t="s">
        <v>57</v>
      </c>
      <c r="M886" s="46">
        <v>14</v>
      </c>
      <c r="N886" s="42" t="s">
        <v>6806</v>
      </c>
      <c r="O886" s="46">
        <v>3139</v>
      </c>
      <c r="P886" s="42" t="s">
        <v>6422</v>
      </c>
      <c r="Q886" s="42" t="s">
        <v>6401</v>
      </c>
      <c r="R886" s="46">
        <v>7</v>
      </c>
      <c r="S886" s="47">
        <f t="shared" ca="1" si="114"/>
        <v>1.08</v>
      </c>
      <c r="T886" s="47">
        <f t="shared" ca="1" si="115"/>
        <v>1.08</v>
      </c>
      <c r="U886" s="47">
        <f t="shared" ca="1" si="116"/>
        <v>1.08</v>
      </c>
      <c r="V886" s="47">
        <f t="shared" ca="1" si="117"/>
        <v>0.91800000000000004</v>
      </c>
      <c r="W886" s="47">
        <f>RANK(Y886,Y1:Y1001,0)</f>
        <v>883</v>
      </c>
      <c r="X886" s="48">
        <v>883</v>
      </c>
      <c r="Y886" s="49">
        <v>0.53125</v>
      </c>
    </row>
    <row r="887" spans="1:25" ht="15.75" customHeight="1" x14ac:dyDescent="0.3">
      <c r="A887" s="42" t="s">
        <v>6805</v>
      </c>
      <c r="B887" s="42" t="s">
        <v>6804</v>
      </c>
      <c r="C887" s="42" t="s">
        <v>48</v>
      </c>
      <c r="D887" s="46">
        <v>40</v>
      </c>
      <c r="E887" s="44" t="s">
        <v>6803</v>
      </c>
      <c r="F887" s="45">
        <f t="shared" ca="1" si="120"/>
        <v>82.881680032026878</v>
      </c>
      <c r="G887" s="45" t="str">
        <f t="shared" ca="1" si="121"/>
        <v>81-90</v>
      </c>
      <c r="H887" s="42" t="s">
        <v>438</v>
      </c>
      <c r="I887" s="42" t="s">
        <v>50</v>
      </c>
      <c r="J887" s="42" t="s">
        <v>62</v>
      </c>
      <c r="K887" s="42" t="s">
        <v>44</v>
      </c>
      <c r="L887" s="42" t="s">
        <v>45</v>
      </c>
      <c r="M887" s="46">
        <v>20</v>
      </c>
      <c r="N887" s="42" t="s">
        <v>6802</v>
      </c>
      <c r="O887" s="46">
        <v>2749</v>
      </c>
      <c r="P887" s="42" t="s">
        <v>6402</v>
      </c>
      <c r="Q887" s="42" t="s">
        <v>6401</v>
      </c>
      <c r="R887" s="46">
        <v>7</v>
      </c>
      <c r="S887" s="47">
        <f t="shared" ca="1" si="114"/>
        <v>0.49</v>
      </c>
      <c r="T887" s="47">
        <f t="shared" ca="1" si="115"/>
        <v>0.61250000000000004</v>
      </c>
      <c r="U887" s="47">
        <f t="shared" ca="1" si="116"/>
        <v>0.61250000000000004</v>
      </c>
      <c r="V887" s="47">
        <f t="shared" ca="1" si="117"/>
        <v>0.61250000000000004</v>
      </c>
      <c r="W887" s="47">
        <f>RANK(Y887,Y1:Y1001,0)</f>
        <v>883</v>
      </c>
      <c r="X887" s="48">
        <v>883</v>
      </c>
      <c r="Y887" s="49">
        <v>0.53125</v>
      </c>
    </row>
    <row r="888" spans="1:25" ht="15.75" customHeight="1" x14ac:dyDescent="0.3">
      <c r="A888" s="42" t="s">
        <v>5653</v>
      </c>
      <c r="B888" s="42" t="s">
        <v>4545</v>
      </c>
      <c r="C888" s="42" t="s">
        <v>48</v>
      </c>
      <c r="D888" s="46">
        <v>52</v>
      </c>
      <c r="E888" s="44" t="s">
        <v>6801</v>
      </c>
      <c r="F888" s="45">
        <f t="shared" ca="1" si="120"/>
        <v>27.040584141615923</v>
      </c>
      <c r="G888" s="45" t="str">
        <f t="shared" ca="1" si="121"/>
        <v>21-30</v>
      </c>
      <c r="H888" s="42" t="s">
        <v>1005</v>
      </c>
      <c r="I888" s="42" t="s">
        <v>138</v>
      </c>
      <c r="J888" s="42" t="s">
        <v>43</v>
      </c>
      <c r="K888" s="42" t="s">
        <v>44</v>
      </c>
      <c r="L888" s="42" t="s">
        <v>57</v>
      </c>
      <c r="M888" s="46">
        <v>11</v>
      </c>
      <c r="N888" s="42" t="s">
        <v>6800</v>
      </c>
      <c r="O888" s="46">
        <v>2226</v>
      </c>
      <c r="P888" s="42" t="s">
        <v>6402</v>
      </c>
      <c r="Q888" s="42" t="s">
        <v>6401</v>
      </c>
      <c r="R888" s="46">
        <v>9</v>
      </c>
      <c r="S888" s="47">
        <f t="shared" ca="1" si="114"/>
        <v>0.92</v>
      </c>
      <c r="T888" s="47">
        <f t="shared" ca="1" si="115"/>
        <v>0.92</v>
      </c>
      <c r="U888" s="47">
        <f t="shared" ca="1" si="116"/>
        <v>1.1500000000000001</v>
      </c>
      <c r="V888" s="47">
        <f t="shared" ca="1" si="117"/>
        <v>0.97750000000000004</v>
      </c>
      <c r="W888" s="47">
        <f>RANK(Y888,Y1:Y1001,0)</f>
        <v>883</v>
      </c>
      <c r="X888" s="48">
        <v>883</v>
      </c>
      <c r="Y888" s="49">
        <v>0.53125</v>
      </c>
    </row>
    <row r="889" spans="1:25" ht="15.75" customHeight="1" x14ac:dyDescent="0.3">
      <c r="A889" s="42" t="s">
        <v>6799</v>
      </c>
      <c r="B889" s="42" t="s">
        <v>6798</v>
      </c>
      <c r="C889" s="42" t="s">
        <v>40</v>
      </c>
      <c r="D889" s="46">
        <v>27</v>
      </c>
      <c r="E889" s="44" t="s">
        <v>6797</v>
      </c>
      <c r="F889" s="45">
        <f t="shared" ca="1" si="120"/>
        <v>64.098118388191267</v>
      </c>
      <c r="G889" s="45" t="str">
        <f t="shared" ca="1" si="121"/>
        <v>61-70</v>
      </c>
      <c r="H889" s="42" t="s">
        <v>431</v>
      </c>
      <c r="I889" s="42" t="s">
        <v>75</v>
      </c>
      <c r="J889" s="42" t="s">
        <v>62</v>
      </c>
      <c r="K889" s="42" t="s">
        <v>44</v>
      </c>
      <c r="L889" s="42" t="s">
        <v>45</v>
      </c>
      <c r="M889" s="46">
        <v>5</v>
      </c>
      <c r="N889" s="42" t="s">
        <v>6796</v>
      </c>
      <c r="O889" s="46">
        <v>2259</v>
      </c>
      <c r="P889" s="42" t="s">
        <v>6402</v>
      </c>
      <c r="Q889" s="42" t="s">
        <v>6401</v>
      </c>
      <c r="R889" s="46">
        <v>9</v>
      </c>
      <c r="S889" s="47">
        <f t="shared" ca="1" si="114"/>
        <v>0.92</v>
      </c>
      <c r="T889" s="47">
        <f t="shared" ca="1" si="115"/>
        <v>1.1500000000000001</v>
      </c>
      <c r="U889" s="47">
        <f t="shared" ca="1" si="116"/>
        <v>1.4375000000000002</v>
      </c>
      <c r="V889" s="47">
        <f t="shared" ca="1" si="117"/>
        <v>1.4375000000000002</v>
      </c>
      <c r="W889" s="47">
        <f>RANK(Y889,Y1:Y1001,0)</f>
        <v>888</v>
      </c>
      <c r="X889" s="48">
        <v>888</v>
      </c>
      <c r="Y889" s="49">
        <v>0.52500000000000002</v>
      </c>
    </row>
    <row r="890" spans="1:25" ht="15.75" customHeight="1" x14ac:dyDescent="0.3">
      <c r="A890" s="42" t="s">
        <v>6795</v>
      </c>
      <c r="B890" s="51"/>
      <c r="C890" s="42" t="s">
        <v>40</v>
      </c>
      <c r="D890" s="46">
        <v>72</v>
      </c>
      <c r="E890" s="44" t="s">
        <v>6794</v>
      </c>
      <c r="F890" s="45">
        <f t="shared" ca="1" si="120"/>
        <v>40.717296470383047</v>
      </c>
      <c r="G890" s="45" t="str">
        <f t="shared" ca="1" si="121"/>
        <v>41-50</v>
      </c>
      <c r="H890" s="42" t="s">
        <v>472</v>
      </c>
      <c r="I890" s="42" t="s">
        <v>50</v>
      </c>
      <c r="J890" s="42" t="s">
        <v>62</v>
      </c>
      <c r="K890" s="42" t="s">
        <v>44</v>
      </c>
      <c r="L890" s="42" t="s">
        <v>57</v>
      </c>
      <c r="M890" s="46">
        <v>5</v>
      </c>
      <c r="N890" s="42" t="s">
        <v>6793</v>
      </c>
      <c r="O890" s="46">
        <v>3058</v>
      </c>
      <c r="P890" s="42" t="s">
        <v>6422</v>
      </c>
      <c r="Q890" s="42" t="s">
        <v>6401</v>
      </c>
      <c r="R890" s="46">
        <v>9</v>
      </c>
      <c r="S890" s="47">
        <f t="shared" ca="1" si="114"/>
        <v>0.9</v>
      </c>
      <c r="T890" s="47">
        <f t="shared" ca="1" si="115"/>
        <v>0.9</v>
      </c>
      <c r="U890" s="47">
        <f t="shared" ca="1" si="116"/>
        <v>1.125</v>
      </c>
      <c r="V890" s="47">
        <f t="shared" ca="1" si="117"/>
        <v>1.125</v>
      </c>
      <c r="W890" s="47">
        <f>RANK(Y890,Y1:Y1001,0)</f>
        <v>888</v>
      </c>
      <c r="X890" s="48">
        <v>888</v>
      </c>
      <c r="Y890" s="49">
        <v>0.52500000000000002</v>
      </c>
    </row>
    <row r="891" spans="1:25" ht="15.75" customHeight="1" x14ac:dyDescent="0.3">
      <c r="A891" s="42" t="s">
        <v>5147</v>
      </c>
      <c r="B891" s="42" t="s">
        <v>6792</v>
      </c>
      <c r="C891" s="42" t="s">
        <v>48</v>
      </c>
      <c r="D891" s="46">
        <v>64</v>
      </c>
      <c r="E891" s="44" t="s">
        <v>6791</v>
      </c>
      <c r="F891" s="45">
        <f t="shared" ca="1" si="120"/>
        <v>49.500858114218666</v>
      </c>
      <c r="G891" s="45" t="str">
        <f t="shared" ca="1" si="121"/>
        <v>41-50</v>
      </c>
      <c r="H891" s="51"/>
      <c r="I891" s="42" t="s">
        <v>84</v>
      </c>
      <c r="J891" s="42" t="s">
        <v>62</v>
      </c>
      <c r="K891" s="42" t="s">
        <v>44</v>
      </c>
      <c r="L891" s="42" t="s">
        <v>57</v>
      </c>
      <c r="M891" s="46">
        <v>16</v>
      </c>
      <c r="N891" s="42" t="s">
        <v>6790</v>
      </c>
      <c r="O891" s="46">
        <v>2318</v>
      </c>
      <c r="P891" s="42" t="s">
        <v>6402</v>
      </c>
      <c r="Q891" s="42" t="s">
        <v>6401</v>
      </c>
      <c r="R891" s="46">
        <v>6</v>
      </c>
      <c r="S891" s="47">
        <f t="shared" ca="1" si="114"/>
        <v>1.1000000000000001</v>
      </c>
      <c r="T891" s="47">
        <f t="shared" ca="1" si="115"/>
        <v>1.1000000000000001</v>
      </c>
      <c r="U891" s="47">
        <f t="shared" ca="1" si="116"/>
        <v>1.1000000000000001</v>
      </c>
      <c r="V891" s="47">
        <f t="shared" ca="1" si="117"/>
        <v>1.1000000000000001</v>
      </c>
      <c r="W891" s="47">
        <f>RANK(Y891,Y1:Y1001,0)</f>
        <v>888</v>
      </c>
      <c r="X891" s="48">
        <v>888</v>
      </c>
      <c r="Y891" s="49">
        <v>0.52500000000000002</v>
      </c>
    </row>
    <row r="892" spans="1:25" ht="15.75" customHeight="1" x14ac:dyDescent="0.3">
      <c r="A892" s="42" t="s">
        <v>2673</v>
      </c>
      <c r="B892" s="42" t="s">
        <v>6789</v>
      </c>
      <c r="C892" s="42" t="s">
        <v>48</v>
      </c>
      <c r="D892" s="46">
        <v>57</v>
      </c>
      <c r="E892" s="44" t="s">
        <v>6788</v>
      </c>
      <c r="F892" s="45">
        <f t="shared" ca="1" si="120"/>
        <v>64.544693730657016</v>
      </c>
      <c r="G892" s="45" t="str">
        <f t="shared" ca="1" si="121"/>
        <v>61-70</v>
      </c>
      <c r="H892" s="42" t="s">
        <v>108</v>
      </c>
      <c r="I892" s="42" t="s">
        <v>56</v>
      </c>
      <c r="J892" s="42" t="s">
        <v>43</v>
      </c>
      <c r="K892" s="42" t="s">
        <v>44</v>
      </c>
      <c r="L892" s="42" t="s">
        <v>45</v>
      </c>
      <c r="M892" s="46">
        <v>9</v>
      </c>
      <c r="N892" s="42" t="s">
        <v>6787</v>
      </c>
      <c r="O892" s="46">
        <v>3844</v>
      </c>
      <c r="P892" s="42" t="s">
        <v>6422</v>
      </c>
      <c r="Q892" s="42" t="s">
        <v>6401</v>
      </c>
      <c r="R892" s="46">
        <v>1</v>
      </c>
      <c r="S892" s="47">
        <f t="shared" ca="1" si="114"/>
        <v>0.8</v>
      </c>
      <c r="T892" s="47">
        <f t="shared" ca="1" si="115"/>
        <v>1</v>
      </c>
      <c r="U892" s="47">
        <f t="shared" ca="1" si="116"/>
        <v>1</v>
      </c>
      <c r="V892" s="47">
        <f t="shared" ca="1" si="117"/>
        <v>0.85</v>
      </c>
      <c r="W892" s="47">
        <f>RANK(Y892,Y1:Y1001,0)</f>
        <v>888</v>
      </c>
      <c r="X892" s="48">
        <v>888</v>
      </c>
      <c r="Y892" s="49">
        <v>0.52500000000000002</v>
      </c>
    </row>
    <row r="893" spans="1:25" ht="15.75" customHeight="1" x14ac:dyDescent="0.3">
      <c r="A893" s="42" t="s">
        <v>4463</v>
      </c>
      <c r="B893" s="42" t="s">
        <v>6786</v>
      </c>
      <c r="C893" s="42" t="s">
        <v>48</v>
      </c>
      <c r="D893" s="46">
        <v>51</v>
      </c>
      <c r="E893" s="44" t="s">
        <v>6785</v>
      </c>
      <c r="F893" s="45">
        <f t="shared" ca="1" si="120"/>
        <v>48.79400879915017</v>
      </c>
      <c r="G893" s="45" t="str">
        <f t="shared" ca="1" si="121"/>
        <v>41-50</v>
      </c>
      <c r="H893" s="42" t="s">
        <v>550</v>
      </c>
      <c r="I893" s="42" t="s">
        <v>54</v>
      </c>
      <c r="J893" s="42" t="s">
        <v>43</v>
      </c>
      <c r="K893" s="42" t="s">
        <v>44</v>
      </c>
      <c r="L893" s="42" t="s">
        <v>45</v>
      </c>
      <c r="M893" s="46">
        <v>6</v>
      </c>
      <c r="N893" s="42" t="s">
        <v>6784</v>
      </c>
      <c r="O893" s="46">
        <v>2031</v>
      </c>
      <c r="P893" s="42" t="s">
        <v>6402</v>
      </c>
      <c r="Q893" s="42" t="s">
        <v>6401</v>
      </c>
      <c r="R893" s="46">
        <v>12</v>
      </c>
      <c r="S893" s="47">
        <f t="shared" ca="1" si="114"/>
        <v>0.52</v>
      </c>
      <c r="T893" s="47">
        <f t="shared" ca="1" si="115"/>
        <v>0.65</v>
      </c>
      <c r="U893" s="47">
        <f t="shared" ca="1" si="116"/>
        <v>0.8125</v>
      </c>
      <c r="V893" s="47">
        <f t="shared" ca="1" si="117"/>
        <v>0.69062499999999993</v>
      </c>
      <c r="W893" s="47">
        <f>RANK(Y893,Y1:Y1001,0)</f>
        <v>888</v>
      </c>
      <c r="X893" s="48">
        <v>888</v>
      </c>
      <c r="Y893" s="49">
        <v>0.52500000000000002</v>
      </c>
    </row>
    <row r="894" spans="1:25" ht="15.75" customHeight="1" x14ac:dyDescent="0.3">
      <c r="A894" s="42" t="s">
        <v>3223</v>
      </c>
      <c r="B894" s="42" t="s">
        <v>6783</v>
      </c>
      <c r="C894" s="42" t="s">
        <v>40</v>
      </c>
      <c r="D894" s="46">
        <v>11</v>
      </c>
      <c r="E894" s="44" t="s">
        <v>6782</v>
      </c>
      <c r="F894" s="45">
        <f t="shared" ca="1" si="120"/>
        <v>21.815926607369349</v>
      </c>
      <c r="G894" s="45" t="str">
        <f t="shared" ca="1" si="121"/>
        <v>21-30</v>
      </c>
      <c r="H894" s="42" t="s">
        <v>301</v>
      </c>
      <c r="I894" s="42" t="s">
        <v>84</v>
      </c>
      <c r="J894" s="42" t="s">
        <v>66</v>
      </c>
      <c r="K894" s="42" t="s">
        <v>44</v>
      </c>
      <c r="L894" s="42" t="s">
        <v>45</v>
      </c>
      <c r="M894" s="46">
        <v>15</v>
      </c>
      <c r="N894" s="42" t="s">
        <v>6781</v>
      </c>
      <c r="O894" s="46">
        <v>2871</v>
      </c>
      <c r="P894" s="42" t="s">
        <v>6402</v>
      </c>
      <c r="Q894" s="42" t="s">
        <v>6401</v>
      </c>
      <c r="R894" s="46">
        <v>3</v>
      </c>
      <c r="S894" s="47">
        <f t="shared" ca="1" si="114"/>
        <v>1.01</v>
      </c>
      <c r="T894" s="47">
        <f t="shared" ca="1" si="115"/>
        <v>1.2625</v>
      </c>
      <c r="U894" s="47">
        <f t="shared" ca="1" si="116"/>
        <v>1.2625</v>
      </c>
      <c r="V894" s="47">
        <f t="shared" ca="1" si="117"/>
        <v>1.2625</v>
      </c>
      <c r="W894" s="47">
        <f>RANK(Y894,Y1:Y1001,0)</f>
        <v>893</v>
      </c>
      <c r="X894" s="48">
        <v>893</v>
      </c>
      <c r="Y894" s="49">
        <v>0.520625</v>
      </c>
    </row>
    <row r="895" spans="1:25" ht="15.75" customHeight="1" x14ac:dyDescent="0.3">
      <c r="A895" s="42" t="s">
        <v>4263</v>
      </c>
      <c r="B895" s="42" t="s">
        <v>6780</v>
      </c>
      <c r="C895" s="42" t="s">
        <v>48</v>
      </c>
      <c r="D895" s="46">
        <v>31</v>
      </c>
      <c r="E895" s="44" t="s">
        <v>6779</v>
      </c>
      <c r="F895" s="45">
        <f t="shared" ca="1" si="120"/>
        <v>36.618666333396746</v>
      </c>
      <c r="G895" s="45" t="str">
        <f t="shared" ca="1" si="121"/>
        <v>31-40</v>
      </c>
      <c r="H895" s="42" t="s">
        <v>41</v>
      </c>
      <c r="I895" s="42" t="s">
        <v>61</v>
      </c>
      <c r="J895" s="42" t="s">
        <v>66</v>
      </c>
      <c r="K895" s="42" t="s">
        <v>44</v>
      </c>
      <c r="L895" s="42" t="s">
        <v>57</v>
      </c>
      <c r="M895" s="46">
        <v>5</v>
      </c>
      <c r="N895" s="42" t="s">
        <v>6778</v>
      </c>
      <c r="O895" s="46">
        <v>2145</v>
      </c>
      <c r="P895" s="42" t="s">
        <v>6402</v>
      </c>
      <c r="Q895" s="42" t="s">
        <v>6401</v>
      </c>
      <c r="R895" s="46">
        <v>9</v>
      </c>
      <c r="S895" s="47">
        <f t="shared" ca="1" si="114"/>
        <v>0.72</v>
      </c>
      <c r="T895" s="47">
        <f t="shared" ca="1" si="115"/>
        <v>0.72</v>
      </c>
      <c r="U895" s="47">
        <f t="shared" ca="1" si="116"/>
        <v>0.89999999999999991</v>
      </c>
      <c r="V895" s="47">
        <f t="shared" ca="1" si="117"/>
        <v>0.89999999999999991</v>
      </c>
      <c r="W895" s="47">
        <f>RANK(Y895,Y1:Y1001,0)</f>
        <v>893</v>
      </c>
      <c r="X895" s="48">
        <v>893</v>
      </c>
      <c r="Y895" s="49">
        <v>0.520625</v>
      </c>
    </row>
    <row r="896" spans="1:25" ht="15.75" customHeight="1" x14ac:dyDescent="0.3">
      <c r="A896" s="42" t="s">
        <v>6777</v>
      </c>
      <c r="B896" s="42" t="s">
        <v>5620</v>
      </c>
      <c r="C896" s="42" t="s">
        <v>40</v>
      </c>
      <c r="D896" s="46">
        <v>54</v>
      </c>
      <c r="E896" s="44" t="s">
        <v>6776</v>
      </c>
      <c r="F896" s="45">
        <f t="shared" ca="1" si="120"/>
        <v>21.048803319698116</v>
      </c>
      <c r="G896" s="45" t="str">
        <f t="shared" ca="1" si="121"/>
        <v>21-30</v>
      </c>
      <c r="H896" s="42" t="s">
        <v>613</v>
      </c>
      <c r="I896" s="42" t="s">
        <v>56</v>
      </c>
      <c r="J896" s="42" t="s">
        <v>43</v>
      </c>
      <c r="K896" s="42" t="s">
        <v>44</v>
      </c>
      <c r="L896" s="42" t="s">
        <v>45</v>
      </c>
      <c r="M896" s="46">
        <v>6</v>
      </c>
      <c r="N896" s="42" t="s">
        <v>6775</v>
      </c>
      <c r="O896" s="46">
        <v>4019</v>
      </c>
      <c r="P896" s="42" t="s">
        <v>6406</v>
      </c>
      <c r="Q896" s="42" t="s">
        <v>6401</v>
      </c>
      <c r="R896" s="46">
        <v>4</v>
      </c>
      <c r="S896" s="47">
        <f t="shared" ca="1" si="114"/>
        <v>0.4</v>
      </c>
      <c r="T896" s="47">
        <f t="shared" ca="1" si="115"/>
        <v>0.5</v>
      </c>
      <c r="U896" s="47">
        <f t="shared" ca="1" si="116"/>
        <v>0.5</v>
      </c>
      <c r="V896" s="47">
        <f t="shared" ca="1" si="117"/>
        <v>0.42499999999999999</v>
      </c>
      <c r="W896" s="47">
        <f>RANK(Y896,Y1:Y1001,0)</f>
        <v>893</v>
      </c>
      <c r="X896" s="48">
        <v>893</v>
      </c>
      <c r="Y896" s="49">
        <v>0.520625</v>
      </c>
    </row>
    <row r="897" spans="1:25" ht="15.75" customHeight="1" x14ac:dyDescent="0.3">
      <c r="A897" s="42" t="s">
        <v>6774</v>
      </c>
      <c r="B897" s="42" t="s">
        <v>6773</v>
      </c>
      <c r="C897" s="42" t="s">
        <v>48</v>
      </c>
      <c r="D897" s="46">
        <v>5</v>
      </c>
      <c r="E897" s="44" t="s">
        <v>6772</v>
      </c>
      <c r="F897" s="45">
        <f t="shared" ca="1" si="120"/>
        <v>59.550173182711816</v>
      </c>
      <c r="G897" s="45" t="str">
        <f t="shared" ca="1" si="121"/>
        <v>51-60</v>
      </c>
      <c r="H897" s="42" t="s">
        <v>201</v>
      </c>
      <c r="I897" s="42" t="s">
        <v>84</v>
      </c>
      <c r="J897" s="42" t="s">
        <v>43</v>
      </c>
      <c r="K897" s="42" t="s">
        <v>44</v>
      </c>
      <c r="L897" s="42" t="s">
        <v>57</v>
      </c>
      <c r="M897" s="46">
        <v>18</v>
      </c>
      <c r="N897" s="42" t="s">
        <v>6771</v>
      </c>
      <c r="O897" s="46">
        <v>3806</v>
      </c>
      <c r="P897" s="42" t="s">
        <v>6422</v>
      </c>
      <c r="Q897" s="42" t="s">
        <v>6401</v>
      </c>
      <c r="R897" s="46">
        <v>8</v>
      </c>
      <c r="S897" s="47">
        <f t="shared" ca="1" si="114"/>
        <v>0.67</v>
      </c>
      <c r="T897" s="47">
        <f t="shared" ca="1" si="115"/>
        <v>0.67</v>
      </c>
      <c r="U897" s="47">
        <f t="shared" ca="1" si="116"/>
        <v>0.67</v>
      </c>
      <c r="V897" s="47">
        <f t="shared" ca="1" si="117"/>
        <v>0.56950000000000001</v>
      </c>
      <c r="W897" s="47">
        <f>RANK(Y897,Y1:Y1001,0)</f>
        <v>896</v>
      </c>
      <c r="X897" s="48">
        <v>896</v>
      </c>
      <c r="Y897" s="49">
        <v>0.52</v>
      </c>
    </row>
    <row r="898" spans="1:25" ht="15.75" customHeight="1" x14ac:dyDescent="0.3">
      <c r="A898" s="42" t="s">
        <v>6770</v>
      </c>
      <c r="B898" s="42" t="s">
        <v>6769</v>
      </c>
      <c r="C898" s="42" t="s">
        <v>48</v>
      </c>
      <c r="D898" s="46">
        <v>46</v>
      </c>
      <c r="E898" s="44" t="s">
        <v>6768</v>
      </c>
      <c r="F898" s="45">
        <f t="shared" ca="1" si="120"/>
        <v>79.857022497780306</v>
      </c>
      <c r="G898" s="45" t="str">
        <f t="shared" ca="1" si="121"/>
        <v>71-80</v>
      </c>
      <c r="H898" s="42" t="s">
        <v>425</v>
      </c>
      <c r="I898" s="42" t="s">
        <v>56</v>
      </c>
      <c r="J898" s="42" t="s">
        <v>62</v>
      </c>
      <c r="K898" s="42" t="s">
        <v>44</v>
      </c>
      <c r="L898" s="42" t="s">
        <v>45</v>
      </c>
      <c r="M898" s="46">
        <v>7</v>
      </c>
      <c r="N898" s="42" t="s">
        <v>6767</v>
      </c>
      <c r="O898" s="46">
        <v>4133</v>
      </c>
      <c r="P898" s="42" t="s">
        <v>6406</v>
      </c>
      <c r="Q898" s="42" t="s">
        <v>6401</v>
      </c>
      <c r="R898" s="46">
        <v>5</v>
      </c>
      <c r="S898" s="47">
        <f t="shared" ref="S898:S961" ca="1" si="122">RANDBETWEEN(40,110)/100</f>
        <v>0.79</v>
      </c>
      <c r="T898" s="47">
        <f t="shared" ref="T898:T961" ca="1" si="123">S898*(IF(L898="Yes",1.25,1))</f>
        <v>0.98750000000000004</v>
      </c>
      <c r="U898" s="47">
        <f t="shared" ref="U898:U961" ca="1" si="124">T898*(IF(OR(VALUE(R898)&gt;8,VALUE(D898)&gt;80),1.25,1))</f>
        <v>0.98750000000000004</v>
      </c>
      <c r="V898" s="47">
        <f t="shared" ref="V898:V961" ca="1" si="125">U898*(IF(J898="Mass Customer",0.85,1))</f>
        <v>0.98750000000000004</v>
      </c>
      <c r="W898" s="47">
        <f>RANK(Y898,Y1:Y1001,0)</f>
        <v>896</v>
      </c>
      <c r="X898" s="48">
        <v>896</v>
      </c>
      <c r="Y898" s="49">
        <v>0.52</v>
      </c>
    </row>
    <row r="899" spans="1:25" ht="15.75" customHeight="1" x14ac:dyDescent="0.3">
      <c r="A899" s="42" t="s">
        <v>6766</v>
      </c>
      <c r="B899" s="42" t="s">
        <v>6765</v>
      </c>
      <c r="C899" s="42" t="s">
        <v>48</v>
      </c>
      <c r="D899" s="46">
        <v>47</v>
      </c>
      <c r="E899" s="44" t="s">
        <v>6451</v>
      </c>
      <c r="F899" s="45">
        <f t="shared" ca="1" si="120"/>
        <v>61.591269073122774</v>
      </c>
      <c r="G899" s="45" t="str">
        <f t="shared" ca="1" si="121"/>
        <v>61-70</v>
      </c>
      <c r="H899" s="42" t="s">
        <v>347</v>
      </c>
      <c r="I899" s="42" t="s">
        <v>42</v>
      </c>
      <c r="J899" s="42" t="s">
        <v>43</v>
      </c>
      <c r="K899" s="42" t="s">
        <v>44</v>
      </c>
      <c r="L899" s="42" t="s">
        <v>57</v>
      </c>
      <c r="M899" s="46">
        <v>10</v>
      </c>
      <c r="N899" s="42" t="s">
        <v>6764</v>
      </c>
      <c r="O899" s="46">
        <v>2145</v>
      </c>
      <c r="P899" s="42" t="s">
        <v>6402</v>
      </c>
      <c r="Q899" s="42" t="s">
        <v>6401</v>
      </c>
      <c r="R899" s="46">
        <v>9</v>
      </c>
      <c r="S899" s="47">
        <f t="shared" ca="1" si="122"/>
        <v>0.8</v>
      </c>
      <c r="T899" s="47">
        <f t="shared" ca="1" si="123"/>
        <v>0.8</v>
      </c>
      <c r="U899" s="47">
        <f t="shared" ca="1" si="124"/>
        <v>1</v>
      </c>
      <c r="V899" s="47">
        <f t="shared" ca="1" si="125"/>
        <v>0.85</v>
      </c>
      <c r="W899" s="47">
        <f>RANK(Y899,Y1:Y1001,0)</f>
        <v>898</v>
      </c>
      <c r="X899" s="48">
        <v>898</v>
      </c>
      <c r="Y899" s="49">
        <v>0.51249999999999996</v>
      </c>
    </row>
    <row r="900" spans="1:25" ht="15.75" customHeight="1" x14ac:dyDescent="0.3">
      <c r="A900" s="42" t="s">
        <v>6763</v>
      </c>
      <c r="B900" s="42" t="s">
        <v>1338</v>
      </c>
      <c r="C900" s="42" t="s">
        <v>40</v>
      </c>
      <c r="D900" s="46">
        <v>38</v>
      </c>
      <c r="E900" s="44" t="s">
        <v>6762</v>
      </c>
      <c r="F900" s="45">
        <f t="shared" ca="1" si="120"/>
        <v>68.67072112791729</v>
      </c>
      <c r="G900" s="45" t="str">
        <f t="shared" ca="1" si="121"/>
        <v>61-70</v>
      </c>
      <c r="H900" s="42" t="s">
        <v>1922</v>
      </c>
      <c r="I900" s="42" t="s">
        <v>54</v>
      </c>
      <c r="J900" s="42" t="s">
        <v>62</v>
      </c>
      <c r="K900" s="42" t="s">
        <v>44</v>
      </c>
      <c r="L900" s="42" t="s">
        <v>57</v>
      </c>
      <c r="M900" s="46">
        <v>11</v>
      </c>
      <c r="N900" s="42" t="s">
        <v>6761</v>
      </c>
      <c r="O900" s="46">
        <v>2099</v>
      </c>
      <c r="P900" s="42" t="s">
        <v>6402</v>
      </c>
      <c r="Q900" s="42" t="s">
        <v>6401</v>
      </c>
      <c r="R900" s="46">
        <v>10</v>
      </c>
      <c r="S900" s="47">
        <f t="shared" ca="1" si="122"/>
        <v>0.4</v>
      </c>
      <c r="T900" s="47">
        <f t="shared" ca="1" si="123"/>
        <v>0.4</v>
      </c>
      <c r="U900" s="47">
        <f t="shared" ca="1" si="124"/>
        <v>0.5</v>
      </c>
      <c r="V900" s="47">
        <f t="shared" ca="1" si="125"/>
        <v>0.5</v>
      </c>
      <c r="W900" s="47">
        <f>RANK(Y900,Y1:Y1001,0)</f>
        <v>899</v>
      </c>
      <c r="X900" s="48">
        <v>899</v>
      </c>
      <c r="Y900" s="49">
        <v>0.51</v>
      </c>
    </row>
    <row r="901" spans="1:25" ht="15.75" customHeight="1" x14ac:dyDescent="0.3">
      <c r="A901" s="42" t="s">
        <v>6760</v>
      </c>
      <c r="B901" s="42" t="s">
        <v>6759</v>
      </c>
      <c r="C901" s="42" t="s">
        <v>48</v>
      </c>
      <c r="D901" s="46">
        <v>5</v>
      </c>
      <c r="E901" s="44" t="s">
        <v>6758</v>
      </c>
      <c r="F901" s="45">
        <f t="shared" ca="1" si="120"/>
        <v>52.892638936136471</v>
      </c>
      <c r="G901" s="45" t="str">
        <f t="shared" ca="1" si="121"/>
        <v>51-60</v>
      </c>
      <c r="H901" s="51"/>
      <c r="I901" s="42" t="s">
        <v>42</v>
      </c>
      <c r="J901" s="42" t="s">
        <v>66</v>
      </c>
      <c r="K901" s="42" t="s">
        <v>44</v>
      </c>
      <c r="L901" s="42" t="s">
        <v>57</v>
      </c>
      <c r="M901" s="46">
        <v>19</v>
      </c>
      <c r="N901" s="42" t="s">
        <v>6757</v>
      </c>
      <c r="O901" s="46">
        <v>2318</v>
      </c>
      <c r="P901" s="42" t="s">
        <v>6402</v>
      </c>
      <c r="Q901" s="42" t="s">
        <v>6401</v>
      </c>
      <c r="R901" s="46">
        <v>9</v>
      </c>
      <c r="S901" s="47">
        <f t="shared" ca="1" si="122"/>
        <v>0.85</v>
      </c>
      <c r="T901" s="47">
        <f t="shared" ca="1" si="123"/>
        <v>0.85</v>
      </c>
      <c r="U901" s="47">
        <f t="shared" ca="1" si="124"/>
        <v>1.0625</v>
      </c>
      <c r="V901" s="47">
        <f t="shared" ca="1" si="125"/>
        <v>1.0625</v>
      </c>
      <c r="W901" s="47">
        <f>RANK(Y901,Y1:Y1001,0)</f>
        <v>899</v>
      </c>
      <c r="X901" s="48">
        <v>899</v>
      </c>
      <c r="Y901" s="49">
        <v>0.51</v>
      </c>
    </row>
    <row r="902" spans="1:25" ht="15.75" customHeight="1" x14ac:dyDescent="0.3">
      <c r="A902" s="42" t="s">
        <v>6756</v>
      </c>
      <c r="B902" s="42" t="s">
        <v>6755</v>
      </c>
      <c r="C902" s="42" t="s">
        <v>48</v>
      </c>
      <c r="D902" s="46">
        <v>1</v>
      </c>
      <c r="E902" s="44" t="s">
        <v>6754</v>
      </c>
      <c r="F902" s="45">
        <f t="shared" ca="1" si="120"/>
        <v>50.300858114218663</v>
      </c>
      <c r="G902" s="45" t="str">
        <f t="shared" ca="1" si="121"/>
        <v>51-60</v>
      </c>
      <c r="H902" s="42" t="s">
        <v>354</v>
      </c>
      <c r="I902" s="42" t="s">
        <v>61</v>
      </c>
      <c r="J902" s="42" t="s">
        <v>43</v>
      </c>
      <c r="K902" s="42" t="s">
        <v>44</v>
      </c>
      <c r="L902" s="42" t="s">
        <v>57</v>
      </c>
      <c r="M902" s="46">
        <v>13</v>
      </c>
      <c r="N902" s="42" t="s">
        <v>6753</v>
      </c>
      <c r="O902" s="46">
        <v>3023</v>
      </c>
      <c r="P902" s="42" t="s">
        <v>6422</v>
      </c>
      <c r="Q902" s="42" t="s">
        <v>6401</v>
      </c>
      <c r="R902" s="46">
        <v>7</v>
      </c>
      <c r="S902" s="47">
        <f t="shared" ca="1" si="122"/>
        <v>0.92</v>
      </c>
      <c r="T902" s="47">
        <f t="shared" ca="1" si="123"/>
        <v>0.92</v>
      </c>
      <c r="U902" s="47">
        <f t="shared" ca="1" si="124"/>
        <v>0.92</v>
      </c>
      <c r="V902" s="47">
        <f t="shared" ca="1" si="125"/>
        <v>0.78200000000000003</v>
      </c>
      <c r="W902" s="47">
        <f>RANK(Y902,Y1:Y1001,0)</f>
        <v>899</v>
      </c>
      <c r="X902" s="48">
        <v>899</v>
      </c>
      <c r="Y902" s="49">
        <v>0.51</v>
      </c>
    </row>
    <row r="903" spans="1:25" ht="15.75" customHeight="1" x14ac:dyDescent="0.3">
      <c r="A903" s="42" t="s">
        <v>6752</v>
      </c>
      <c r="B903" s="42" t="s">
        <v>6751</v>
      </c>
      <c r="C903" s="42" t="s">
        <v>40</v>
      </c>
      <c r="D903" s="46">
        <v>53</v>
      </c>
      <c r="E903" s="44" t="s">
        <v>6750</v>
      </c>
      <c r="F903" s="45">
        <f t="shared" ca="1" si="120"/>
        <v>56.920036196410443</v>
      </c>
      <c r="G903" s="45" t="str">
        <f t="shared" ca="1" si="121"/>
        <v>51-60</v>
      </c>
      <c r="H903" s="42" t="s">
        <v>212</v>
      </c>
      <c r="I903" s="42" t="s">
        <v>84</v>
      </c>
      <c r="J903" s="42" t="s">
        <v>43</v>
      </c>
      <c r="K903" s="42" t="s">
        <v>44</v>
      </c>
      <c r="L903" s="42" t="s">
        <v>57</v>
      </c>
      <c r="M903" s="46">
        <v>8</v>
      </c>
      <c r="N903" s="42" t="s">
        <v>6749</v>
      </c>
      <c r="O903" s="46">
        <v>2291</v>
      </c>
      <c r="P903" s="42" t="s">
        <v>6402</v>
      </c>
      <c r="Q903" s="42" t="s">
        <v>6401</v>
      </c>
      <c r="R903" s="46">
        <v>10</v>
      </c>
      <c r="S903" s="47">
        <f t="shared" ca="1" si="122"/>
        <v>0.68</v>
      </c>
      <c r="T903" s="47">
        <f t="shared" ca="1" si="123"/>
        <v>0.68</v>
      </c>
      <c r="U903" s="47">
        <f t="shared" ca="1" si="124"/>
        <v>0.85000000000000009</v>
      </c>
      <c r="V903" s="47">
        <f t="shared" ca="1" si="125"/>
        <v>0.72250000000000003</v>
      </c>
      <c r="W903" s="47">
        <f>RANK(Y903,Y1:Y1001,0)</f>
        <v>899</v>
      </c>
      <c r="X903" s="48">
        <v>899</v>
      </c>
      <c r="Y903" s="49">
        <v>0.51</v>
      </c>
    </row>
    <row r="904" spans="1:25" ht="15.75" customHeight="1" x14ac:dyDescent="0.3">
      <c r="A904" s="42" t="s">
        <v>6748</v>
      </c>
      <c r="B904" s="42" t="s">
        <v>6747</v>
      </c>
      <c r="C904" s="42" t="s">
        <v>48</v>
      </c>
      <c r="D904" s="46">
        <v>48</v>
      </c>
      <c r="E904" s="44" t="s">
        <v>6746</v>
      </c>
      <c r="F904" s="45">
        <f t="shared" ca="1" si="120"/>
        <v>25.155652634766611</v>
      </c>
      <c r="G904" s="45" t="str">
        <f t="shared" ca="1" si="121"/>
        <v>21-30</v>
      </c>
      <c r="H904" s="42" t="s">
        <v>206</v>
      </c>
      <c r="I904" s="42" t="s">
        <v>50</v>
      </c>
      <c r="J904" s="42" t="s">
        <v>43</v>
      </c>
      <c r="K904" s="42" t="s">
        <v>44</v>
      </c>
      <c r="L904" s="42" t="s">
        <v>57</v>
      </c>
      <c r="M904" s="46">
        <v>9</v>
      </c>
      <c r="N904" s="42" t="s">
        <v>6745</v>
      </c>
      <c r="O904" s="46">
        <v>3049</v>
      </c>
      <c r="P904" s="42" t="s">
        <v>6422</v>
      </c>
      <c r="Q904" s="42" t="s">
        <v>6401</v>
      </c>
      <c r="R904" s="46">
        <v>6</v>
      </c>
      <c r="S904" s="47">
        <f t="shared" ca="1" si="122"/>
        <v>1</v>
      </c>
      <c r="T904" s="47">
        <f t="shared" ca="1" si="123"/>
        <v>1</v>
      </c>
      <c r="U904" s="47">
        <f t="shared" ca="1" si="124"/>
        <v>1</v>
      </c>
      <c r="V904" s="47">
        <f t="shared" ca="1" si="125"/>
        <v>0.85</v>
      </c>
      <c r="W904" s="47">
        <f>RANK(Y904,Y1:Y1001,0)</f>
        <v>903</v>
      </c>
      <c r="X904" s="48">
        <v>903</v>
      </c>
      <c r="Y904" s="49">
        <v>0.50149999999999995</v>
      </c>
    </row>
    <row r="905" spans="1:25" ht="15.75" customHeight="1" x14ac:dyDescent="0.3">
      <c r="A905" s="42" t="s">
        <v>6744</v>
      </c>
      <c r="B905" s="42" t="s">
        <v>6743</v>
      </c>
      <c r="C905" s="42" t="s">
        <v>40</v>
      </c>
      <c r="D905" s="46">
        <v>84</v>
      </c>
      <c r="E905" s="44" t="s">
        <v>6742</v>
      </c>
      <c r="F905" s="45">
        <f t="shared" ca="1" si="120"/>
        <v>47.930995100520036</v>
      </c>
      <c r="G905" s="45" t="str">
        <f t="shared" ca="1" si="121"/>
        <v>41-50</v>
      </c>
      <c r="H905" s="42" t="s">
        <v>74</v>
      </c>
      <c r="I905" s="42" t="s">
        <v>84</v>
      </c>
      <c r="J905" s="42" t="s">
        <v>62</v>
      </c>
      <c r="K905" s="42" t="s">
        <v>44</v>
      </c>
      <c r="L905" s="42" t="s">
        <v>45</v>
      </c>
      <c r="M905" s="46">
        <v>5</v>
      </c>
      <c r="N905" s="42" t="s">
        <v>6741</v>
      </c>
      <c r="O905" s="46">
        <v>2114</v>
      </c>
      <c r="P905" s="42" t="s">
        <v>6402</v>
      </c>
      <c r="Q905" s="42" t="s">
        <v>6401</v>
      </c>
      <c r="R905" s="46">
        <v>8</v>
      </c>
      <c r="S905" s="47">
        <f t="shared" ca="1" si="122"/>
        <v>0.7</v>
      </c>
      <c r="T905" s="47">
        <f t="shared" ca="1" si="123"/>
        <v>0.875</v>
      </c>
      <c r="U905" s="47">
        <f t="shared" ca="1" si="124"/>
        <v>1.09375</v>
      </c>
      <c r="V905" s="47">
        <f t="shared" ca="1" si="125"/>
        <v>1.09375</v>
      </c>
      <c r="W905" s="47">
        <f>RANK(Y905,Y1:Y1001,0)</f>
        <v>904</v>
      </c>
      <c r="X905" s="48">
        <v>904</v>
      </c>
      <c r="Y905" s="49">
        <v>0.5</v>
      </c>
    </row>
    <row r="906" spans="1:25" ht="15.75" customHeight="1" x14ac:dyDescent="0.3">
      <c r="A906" s="42" t="s">
        <v>6740</v>
      </c>
      <c r="B906" s="42" t="s">
        <v>6073</v>
      </c>
      <c r="C906" s="42" t="s">
        <v>147</v>
      </c>
      <c r="D906" s="46">
        <v>0</v>
      </c>
      <c r="E906" s="44"/>
      <c r="F906" s="45"/>
      <c r="G906" s="45"/>
      <c r="H906" s="42" t="s">
        <v>141</v>
      </c>
      <c r="I906" s="42" t="s">
        <v>56</v>
      </c>
      <c r="J906" s="42" t="s">
        <v>43</v>
      </c>
      <c r="K906" s="42" t="s">
        <v>44</v>
      </c>
      <c r="L906" s="42" t="s">
        <v>57</v>
      </c>
      <c r="M906" s="46">
        <v>2</v>
      </c>
      <c r="N906" s="42" t="s">
        <v>6739</v>
      </c>
      <c r="O906" s="46">
        <v>2450</v>
      </c>
      <c r="P906" s="42" t="s">
        <v>6402</v>
      </c>
      <c r="Q906" s="42" t="s">
        <v>6401</v>
      </c>
      <c r="R906" s="46">
        <v>6</v>
      </c>
      <c r="S906" s="47">
        <f t="shared" ca="1" si="122"/>
        <v>0.96</v>
      </c>
      <c r="T906" s="47">
        <f t="shared" ca="1" si="123"/>
        <v>0.96</v>
      </c>
      <c r="U906" s="47">
        <f t="shared" ca="1" si="124"/>
        <v>0.96</v>
      </c>
      <c r="V906" s="47">
        <f t="shared" ca="1" si="125"/>
        <v>0.81599999999999995</v>
      </c>
      <c r="W906" s="47">
        <f>RANK(Y906,Y1:Y1001,0)</f>
        <v>904</v>
      </c>
      <c r="X906" s="48">
        <v>904</v>
      </c>
      <c r="Y906" s="49">
        <v>0.5</v>
      </c>
    </row>
    <row r="907" spans="1:25" ht="15.75" customHeight="1" x14ac:dyDescent="0.3">
      <c r="A907" s="42" t="s">
        <v>6738</v>
      </c>
      <c r="B907" s="42" t="s">
        <v>6737</v>
      </c>
      <c r="C907" s="42" t="s">
        <v>40</v>
      </c>
      <c r="D907" s="46">
        <v>77</v>
      </c>
      <c r="E907" s="50">
        <v>26747</v>
      </c>
      <c r="F907" s="45">
        <f t="shared" ref="F907:F938" ca="1" si="126">(NOW()-E907)/365</f>
        <v>48.067981401889895</v>
      </c>
      <c r="G907" s="45" t="str">
        <f t="shared" ref="G907:G938" ca="1" si="127">IF(F907&lt;=10,"0-10",IF(AND(F907&gt;10,F907&lt;=20),"11-20",IF(AND(F907&gt;20,F907&lt;=30),"21-30",IF(AND(F907&gt;30,F907&lt;=40),"31-40",IF(AND(F907&gt;40,F907&lt;=50),"41-50",IF(AND(F907&gt;50,F907&lt;=60),"51-60",IF(AND(F907&gt;60,F907&lt;=70),"61-70",IF(AND(F907&gt;70,F907&lt;=80),"71-80",IF(AND(F907&gt;80,F907&lt;=90),"81-90",IF(F907&gt;90,"91-100"))))))))))</f>
        <v>41-50</v>
      </c>
      <c r="H907" s="42" t="s">
        <v>90</v>
      </c>
      <c r="I907" s="42" t="s">
        <v>42</v>
      </c>
      <c r="J907" s="42" t="s">
        <v>43</v>
      </c>
      <c r="K907" s="42" t="s">
        <v>44</v>
      </c>
      <c r="L907" s="42" t="s">
        <v>57</v>
      </c>
      <c r="M907" s="46">
        <v>8</v>
      </c>
      <c r="N907" s="42" t="s">
        <v>6736</v>
      </c>
      <c r="O907" s="46">
        <v>2263</v>
      </c>
      <c r="P907" s="42" t="s">
        <v>6402</v>
      </c>
      <c r="Q907" s="42" t="s">
        <v>6401</v>
      </c>
      <c r="R907" s="46">
        <v>7</v>
      </c>
      <c r="S907" s="47">
        <f t="shared" ca="1" si="122"/>
        <v>0.76</v>
      </c>
      <c r="T907" s="47">
        <f t="shared" ca="1" si="123"/>
        <v>0.76</v>
      </c>
      <c r="U907" s="47">
        <f t="shared" ca="1" si="124"/>
        <v>0.76</v>
      </c>
      <c r="V907" s="47">
        <f t="shared" ca="1" si="125"/>
        <v>0.64600000000000002</v>
      </c>
      <c r="W907" s="47">
        <f>RANK(Y907,Y1:Y1001,0)</f>
        <v>904</v>
      </c>
      <c r="X907" s="48">
        <v>904</v>
      </c>
      <c r="Y907" s="49">
        <v>0.5</v>
      </c>
    </row>
    <row r="908" spans="1:25" ht="15.75" customHeight="1" x14ac:dyDescent="0.3">
      <c r="A908" s="42" t="s">
        <v>6330</v>
      </c>
      <c r="B908" s="42" t="s">
        <v>6735</v>
      </c>
      <c r="C908" s="42" t="s">
        <v>48</v>
      </c>
      <c r="D908" s="46">
        <v>27</v>
      </c>
      <c r="E908" s="44" t="s">
        <v>6734</v>
      </c>
      <c r="F908" s="45">
        <f t="shared" ca="1" si="126"/>
        <v>54.133734826547432</v>
      </c>
      <c r="G908" s="45" t="str">
        <f t="shared" ca="1" si="127"/>
        <v>51-60</v>
      </c>
      <c r="H908" s="42" t="s">
        <v>1066</v>
      </c>
      <c r="I908" s="42" t="s">
        <v>61</v>
      </c>
      <c r="J908" s="42" t="s">
        <v>62</v>
      </c>
      <c r="K908" s="42" t="s">
        <v>44</v>
      </c>
      <c r="L908" s="42" t="s">
        <v>57</v>
      </c>
      <c r="M908" s="46">
        <v>17</v>
      </c>
      <c r="N908" s="42" t="s">
        <v>6733</v>
      </c>
      <c r="O908" s="46">
        <v>4814</v>
      </c>
      <c r="P908" s="42" t="s">
        <v>6406</v>
      </c>
      <c r="Q908" s="42" t="s">
        <v>6401</v>
      </c>
      <c r="R908" s="46">
        <v>5</v>
      </c>
      <c r="S908" s="47">
        <f t="shared" ca="1" si="122"/>
        <v>0.42</v>
      </c>
      <c r="T908" s="47">
        <f t="shared" ca="1" si="123"/>
        <v>0.42</v>
      </c>
      <c r="U908" s="47">
        <f t="shared" ca="1" si="124"/>
        <v>0.42</v>
      </c>
      <c r="V908" s="47">
        <f t="shared" ca="1" si="125"/>
        <v>0.42</v>
      </c>
      <c r="W908" s="47">
        <f>RANK(Y908,Y1:Y1001,0)</f>
        <v>904</v>
      </c>
      <c r="X908" s="48">
        <v>904</v>
      </c>
      <c r="Y908" s="49">
        <v>0.5</v>
      </c>
    </row>
    <row r="909" spans="1:25" ht="15.75" customHeight="1" x14ac:dyDescent="0.3">
      <c r="A909" s="42" t="s">
        <v>6732</v>
      </c>
      <c r="B909" s="42" t="s">
        <v>6731</v>
      </c>
      <c r="C909" s="42" t="s">
        <v>40</v>
      </c>
      <c r="D909" s="46">
        <v>57</v>
      </c>
      <c r="E909" s="44" t="s">
        <v>6730</v>
      </c>
      <c r="F909" s="45">
        <f t="shared" ca="1" si="126"/>
        <v>58.130995100520032</v>
      </c>
      <c r="G909" s="45" t="str">
        <f t="shared" ca="1" si="127"/>
        <v>51-60</v>
      </c>
      <c r="H909" s="51"/>
      <c r="I909" s="42" t="s">
        <v>61</v>
      </c>
      <c r="J909" s="42" t="s">
        <v>43</v>
      </c>
      <c r="K909" s="42" t="s">
        <v>44</v>
      </c>
      <c r="L909" s="42" t="s">
        <v>57</v>
      </c>
      <c r="M909" s="46">
        <v>12</v>
      </c>
      <c r="N909" s="42" t="s">
        <v>6729</v>
      </c>
      <c r="O909" s="46">
        <v>3030</v>
      </c>
      <c r="P909" s="42" t="s">
        <v>6422</v>
      </c>
      <c r="Q909" s="42" t="s">
        <v>6401</v>
      </c>
      <c r="R909" s="46">
        <v>7</v>
      </c>
      <c r="S909" s="47">
        <f t="shared" ca="1" si="122"/>
        <v>0.8</v>
      </c>
      <c r="T909" s="47">
        <f t="shared" ca="1" si="123"/>
        <v>0.8</v>
      </c>
      <c r="U909" s="47">
        <f t="shared" ca="1" si="124"/>
        <v>0.8</v>
      </c>
      <c r="V909" s="47">
        <f t="shared" ca="1" si="125"/>
        <v>0.68</v>
      </c>
      <c r="W909" s="47">
        <f>RANK(Y909,Y1:Y1001,0)</f>
        <v>904</v>
      </c>
      <c r="X909" s="48">
        <v>904</v>
      </c>
      <c r="Y909" s="49">
        <v>0.5</v>
      </c>
    </row>
    <row r="910" spans="1:25" ht="15.75" customHeight="1" x14ac:dyDescent="0.3">
      <c r="A910" s="42" t="s">
        <v>6728</v>
      </c>
      <c r="B910" s="42" t="s">
        <v>6727</v>
      </c>
      <c r="C910" s="42" t="s">
        <v>48</v>
      </c>
      <c r="D910" s="46">
        <v>10</v>
      </c>
      <c r="E910" s="44" t="s">
        <v>6726</v>
      </c>
      <c r="F910" s="45">
        <f t="shared" ca="1" si="126"/>
        <v>20.930995100520033</v>
      </c>
      <c r="G910" s="45" t="str">
        <f t="shared" ca="1" si="127"/>
        <v>21-30</v>
      </c>
      <c r="H910" s="42" t="s">
        <v>271</v>
      </c>
      <c r="I910" s="42" t="s">
        <v>42</v>
      </c>
      <c r="J910" s="42" t="s">
        <v>62</v>
      </c>
      <c r="K910" s="42" t="s">
        <v>44</v>
      </c>
      <c r="L910" s="42" t="s">
        <v>57</v>
      </c>
      <c r="M910" s="46">
        <v>16</v>
      </c>
      <c r="N910" s="42" t="s">
        <v>6725</v>
      </c>
      <c r="O910" s="46">
        <v>2768</v>
      </c>
      <c r="P910" s="42" t="s">
        <v>6402</v>
      </c>
      <c r="Q910" s="42" t="s">
        <v>6401</v>
      </c>
      <c r="R910" s="46">
        <v>9</v>
      </c>
      <c r="S910" s="47">
        <f t="shared" ca="1" si="122"/>
        <v>0.82</v>
      </c>
      <c r="T910" s="47">
        <f t="shared" ca="1" si="123"/>
        <v>0.82</v>
      </c>
      <c r="U910" s="47">
        <f t="shared" ca="1" si="124"/>
        <v>1.0249999999999999</v>
      </c>
      <c r="V910" s="47">
        <f t="shared" ca="1" si="125"/>
        <v>1.0249999999999999</v>
      </c>
      <c r="W910" s="47">
        <f>RANK(Y910,Y1:Y1001,0)</f>
        <v>904</v>
      </c>
      <c r="X910" s="48">
        <v>904</v>
      </c>
      <c r="Y910" s="49">
        <v>0.5</v>
      </c>
    </row>
    <row r="911" spans="1:25" ht="15.75" customHeight="1" x14ac:dyDescent="0.3">
      <c r="A911" s="42" t="s">
        <v>2016</v>
      </c>
      <c r="B911" s="42" t="s">
        <v>6724</v>
      </c>
      <c r="C911" s="42" t="s">
        <v>40</v>
      </c>
      <c r="D911" s="46">
        <v>65</v>
      </c>
      <c r="E911" s="44" t="s">
        <v>6723</v>
      </c>
      <c r="F911" s="45">
        <f t="shared" ca="1" si="126"/>
        <v>63.426885511478936</v>
      </c>
      <c r="G911" s="45" t="str">
        <f t="shared" ca="1" si="127"/>
        <v>61-70</v>
      </c>
      <c r="H911" s="42" t="s">
        <v>688</v>
      </c>
      <c r="I911" s="42" t="s">
        <v>65</v>
      </c>
      <c r="J911" s="42" t="s">
        <v>43</v>
      </c>
      <c r="K911" s="42" t="s">
        <v>44</v>
      </c>
      <c r="L911" s="42" t="s">
        <v>45</v>
      </c>
      <c r="M911" s="46">
        <v>8</v>
      </c>
      <c r="N911" s="42" t="s">
        <v>6722</v>
      </c>
      <c r="O911" s="46">
        <v>2330</v>
      </c>
      <c r="P911" s="42" t="s">
        <v>6402</v>
      </c>
      <c r="Q911" s="42" t="s">
        <v>6401</v>
      </c>
      <c r="R911" s="46">
        <v>5</v>
      </c>
      <c r="S911" s="47">
        <f t="shared" ca="1" si="122"/>
        <v>0.59</v>
      </c>
      <c r="T911" s="47">
        <f t="shared" ca="1" si="123"/>
        <v>0.73749999999999993</v>
      </c>
      <c r="U911" s="47">
        <f t="shared" ca="1" si="124"/>
        <v>0.73749999999999993</v>
      </c>
      <c r="V911" s="47">
        <f t="shared" ca="1" si="125"/>
        <v>0.62687499999999996</v>
      </c>
      <c r="W911" s="47">
        <f>RANK(Y911,Y1:Y1001,0)</f>
        <v>904</v>
      </c>
      <c r="X911" s="48">
        <v>904</v>
      </c>
      <c r="Y911" s="49">
        <v>0.5</v>
      </c>
    </row>
    <row r="912" spans="1:25" ht="15.75" customHeight="1" x14ac:dyDescent="0.3">
      <c r="A912" s="42" t="s">
        <v>6721</v>
      </c>
      <c r="B912" s="42" t="s">
        <v>6720</v>
      </c>
      <c r="C912" s="42" t="s">
        <v>40</v>
      </c>
      <c r="D912" s="46">
        <v>49</v>
      </c>
      <c r="E912" s="44" t="s">
        <v>6719</v>
      </c>
      <c r="F912" s="45">
        <f t="shared" ca="1" si="126"/>
        <v>45.585789621067981</v>
      </c>
      <c r="G912" s="45" t="str">
        <f t="shared" ca="1" si="127"/>
        <v>41-50</v>
      </c>
      <c r="H912" s="51"/>
      <c r="I912" s="42" t="s">
        <v>84</v>
      </c>
      <c r="J912" s="42" t="s">
        <v>43</v>
      </c>
      <c r="K912" s="42" t="s">
        <v>44</v>
      </c>
      <c r="L912" s="42" t="s">
        <v>57</v>
      </c>
      <c r="M912" s="46">
        <v>18</v>
      </c>
      <c r="N912" s="42" t="s">
        <v>6718</v>
      </c>
      <c r="O912" s="46">
        <v>2141</v>
      </c>
      <c r="P912" s="42" t="s">
        <v>6402</v>
      </c>
      <c r="Q912" s="42" t="s">
        <v>6401</v>
      </c>
      <c r="R912" s="46">
        <v>10</v>
      </c>
      <c r="S912" s="47">
        <f t="shared" ca="1" si="122"/>
        <v>0.85</v>
      </c>
      <c r="T912" s="47">
        <f t="shared" ca="1" si="123"/>
        <v>0.85</v>
      </c>
      <c r="U912" s="47">
        <f t="shared" ca="1" si="124"/>
        <v>1.0625</v>
      </c>
      <c r="V912" s="47">
        <f t="shared" ca="1" si="125"/>
        <v>0.90312499999999996</v>
      </c>
      <c r="W912" s="47">
        <f>RANK(Y912,Y1:Y1001,0)</f>
        <v>904</v>
      </c>
      <c r="X912" s="48">
        <v>904</v>
      </c>
      <c r="Y912" s="49">
        <v>0.5</v>
      </c>
    </row>
    <row r="913" spans="1:25" ht="15.75" customHeight="1" x14ac:dyDescent="0.3">
      <c r="A913" s="42" t="s">
        <v>5156</v>
      </c>
      <c r="B913" s="42" t="s">
        <v>6717</v>
      </c>
      <c r="C913" s="42" t="s">
        <v>40</v>
      </c>
      <c r="D913" s="46">
        <v>7</v>
      </c>
      <c r="E913" s="44" t="s">
        <v>6716</v>
      </c>
      <c r="F913" s="45">
        <f t="shared" ca="1" si="126"/>
        <v>29.898118388191268</v>
      </c>
      <c r="G913" s="45" t="str">
        <f t="shared" ca="1" si="127"/>
        <v>21-30</v>
      </c>
      <c r="H913" s="42" t="s">
        <v>317</v>
      </c>
      <c r="I913" s="42" t="s">
        <v>84</v>
      </c>
      <c r="J913" s="42" t="s">
        <v>62</v>
      </c>
      <c r="K913" s="42" t="s">
        <v>44</v>
      </c>
      <c r="L913" s="42" t="s">
        <v>57</v>
      </c>
      <c r="M913" s="46">
        <v>17</v>
      </c>
      <c r="N913" s="42" t="s">
        <v>6715</v>
      </c>
      <c r="O913" s="46">
        <v>3178</v>
      </c>
      <c r="P913" s="42" t="s">
        <v>6422</v>
      </c>
      <c r="Q913" s="42" t="s">
        <v>6401</v>
      </c>
      <c r="R913" s="46">
        <v>8</v>
      </c>
      <c r="S913" s="47">
        <f t="shared" ca="1" si="122"/>
        <v>0.91</v>
      </c>
      <c r="T913" s="47">
        <f t="shared" ca="1" si="123"/>
        <v>0.91</v>
      </c>
      <c r="U913" s="47">
        <f t="shared" ca="1" si="124"/>
        <v>0.91</v>
      </c>
      <c r="V913" s="47">
        <f t="shared" ca="1" si="125"/>
        <v>0.91</v>
      </c>
      <c r="W913" s="47">
        <f>RANK(Y913,Y1:Y1001,0)</f>
        <v>904</v>
      </c>
      <c r="X913" s="48">
        <v>904</v>
      </c>
      <c r="Y913" s="49">
        <v>0.5</v>
      </c>
    </row>
    <row r="914" spans="1:25" ht="15.75" customHeight="1" x14ac:dyDescent="0.3">
      <c r="A914" s="42" t="s">
        <v>6714</v>
      </c>
      <c r="B914" s="42" t="s">
        <v>6713</v>
      </c>
      <c r="C914" s="42" t="s">
        <v>48</v>
      </c>
      <c r="D914" s="46">
        <v>39</v>
      </c>
      <c r="E914" s="44" t="s">
        <v>6712</v>
      </c>
      <c r="F914" s="45">
        <f t="shared" ca="1" si="126"/>
        <v>60.314556744355649</v>
      </c>
      <c r="G914" s="45" t="str">
        <f t="shared" ca="1" si="127"/>
        <v>61-70</v>
      </c>
      <c r="H914" s="42" t="s">
        <v>509</v>
      </c>
      <c r="I914" s="42" t="s">
        <v>84</v>
      </c>
      <c r="J914" s="42" t="s">
        <v>62</v>
      </c>
      <c r="K914" s="42" t="s">
        <v>44</v>
      </c>
      <c r="L914" s="42" t="s">
        <v>45</v>
      </c>
      <c r="M914" s="46">
        <v>6</v>
      </c>
      <c r="N914" s="42" t="s">
        <v>6711</v>
      </c>
      <c r="O914" s="46">
        <v>4227</v>
      </c>
      <c r="P914" s="42" t="s">
        <v>6406</v>
      </c>
      <c r="Q914" s="42" t="s">
        <v>6401</v>
      </c>
      <c r="R914" s="46">
        <v>5</v>
      </c>
      <c r="S914" s="47">
        <f t="shared" ca="1" si="122"/>
        <v>0.87</v>
      </c>
      <c r="T914" s="47">
        <f t="shared" ca="1" si="123"/>
        <v>1.0874999999999999</v>
      </c>
      <c r="U914" s="47">
        <f t="shared" ca="1" si="124"/>
        <v>1.0874999999999999</v>
      </c>
      <c r="V914" s="47">
        <f t="shared" ca="1" si="125"/>
        <v>1.0874999999999999</v>
      </c>
      <c r="W914" s="47">
        <f>RANK(Y914,Y1:Y1001,0)</f>
        <v>913</v>
      </c>
      <c r="X914" s="48">
        <v>913</v>
      </c>
      <c r="Y914" s="49">
        <v>0.4993749999999999</v>
      </c>
    </row>
    <row r="915" spans="1:25" ht="15.75" customHeight="1" x14ac:dyDescent="0.3">
      <c r="A915" s="42" t="s">
        <v>6710</v>
      </c>
      <c r="B915" s="42" t="s">
        <v>6709</v>
      </c>
      <c r="C915" s="42" t="s">
        <v>40</v>
      </c>
      <c r="D915" s="46">
        <v>16</v>
      </c>
      <c r="E915" s="44" t="s">
        <v>6708</v>
      </c>
      <c r="F915" s="45">
        <f t="shared" ca="1" si="126"/>
        <v>60.191269073122776</v>
      </c>
      <c r="G915" s="45" t="str">
        <f t="shared" ca="1" si="127"/>
        <v>61-70</v>
      </c>
      <c r="H915" s="42" t="s">
        <v>223</v>
      </c>
      <c r="I915" s="42" t="s">
        <v>61</v>
      </c>
      <c r="J915" s="42" t="s">
        <v>66</v>
      </c>
      <c r="K915" s="42" t="s">
        <v>44</v>
      </c>
      <c r="L915" s="42" t="s">
        <v>45</v>
      </c>
      <c r="M915" s="46">
        <v>10</v>
      </c>
      <c r="N915" s="42" t="s">
        <v>6707</v>
      </c>
      <c r="O915" s="46">
        <v>3910</v>
      </c>
      <c r="P915" s="42" t="s">
        <v>6422</v>
      </c>
      <c r="Q915" s="42" t="s">
        <v>6401</v>
      </c>
      <c r="R915" s="46">
        <v>9</v>
      </c>
      <c r="S915" s="47">
        <f t="shared" ca="1" si="122"/>
        <v>0.92</v>
      </c>
      <c r="T915" s="47">
        <f t="shared" ca="1" si="123"/>
        <v>1.1500000000000001</v>
      </c>
      <c r="U915" s="47">
        <f t="shared" ca="1" si="124"/>
        <v>1.4375000000000002</v>
      </c>
      <c r="V915" s="47">
        <f t="shared" ca="1" si="125"/>
        <v>1.4375000000000002</v>
      </c>
      <c r="W915" s="47">
        <f>RANK(Y915,Y1:Y1001,0)</f>
        <v>913</v>
      </c>
      <c r="X915" s="48">
        <v>913</v>
      </c>
      <c r="Y915" s="49">
        <v>0.4993749999999999</v>
      </c>
    </row>
    <row r="916" spans="1:25" ht="15.75" customHeight="1" x14ac:dyDescent="0.3">
      <c r="A916" s="42" t="s">
        <v>3328</v>
      </c>
      <c r="B916" s="42" t="s">
        <v>1034</v>
      </c>
      <c r="C916" s="42" t="s">
        <v>48</v>
      </c>
      <c r="D916" s="46">
        <v>86</v>
      </c>
      <c r="E916" s="44" t="s">
        <v>6706</v>
      </c>
      <c r="F916" s="45">
        <f t="shared" ca="1" si="126"/>
        <v>82.278940305999484</v>
      </c>
      <c r="G916" s="45" t="str">
        <f t="shared" ca="1" si="127"/>
        <v>81-90</v>
      </c>
      <c r="H916" s="51"/>
      <c r="I916" s="42" t="s">
        <v>61</v>
      </c>
      <c r="J916" s="42" t="s">
        <v>43</v>
      </c>
      <c r="K916" s="42" t="s">
        <v>44</v>
      </c>
      <c r="L916" s="42" t="s">
        <v>57</v>
      </c>
      <c r="M916" s="46">
        <v>21</v>
      </c>
      <c r="N916" s="42" t="s">
        <v>6705</v>
      </c>
      <c r="O916" s="46">
        <v>2777</v>
      </c>
      <c r="P916" s="42" t="s">
        <v>6402</v>
      </c>
      <c r="Q916" s="42" t="s">
        <v>6401</v>
      </c>
      <c r="R916" s="46">
        <v>9</v>
      </c>
      <c r="S916" s="47">
        <f t="shared" ca="1" si="122"/>
        <v>0.63</v>
      </c>
      <c r="T916" s="47">
        <f t="shared" ca="1" si="123"/>
        <v>0.63</v>
      </c>
      <c r="U916" s="47">
        <f t="shared" ca="1" si="124"/>
        <v>0.78749999999999998</v>
      </c>
      <c r="V916" s="47">
        <f t="shared" ca="1" si="125"/>
        <v>0.66937499999999994</v>
      </c>
      <c r="W916" s="47">
        <f>RANK(Y916,Y1:Y1001,0)</f>
        <v>913</v>
      </c>
      <c r="X916" s="48">
        <v>913</v>
      </c>
      <c r="Y916" s="49">
        <v>0.4993749999999999</v>
      </c>
    </row>
    <row r="917" spans="1:25" ht="15.75" customHeight="1" x14ac:dyDescent="0.3">
      <c r="A917" s="42" t="s">
        <v>2443</v>
      </c>
      <c r="B917" s="42" t="s">
        <v>6704</v>
      </c>
      <c r="C917" s="42" t="s">
        <v>40</v>
      </c>
      <c r="D917" s="46">
        <v>58</v>
      </c>
      <c r="E917" s="44" t="s">
        <v>6703</v>
      </c>
      <c r="F917" s="45">
        <f t="shared" ca="1" si="126"/>
        <v>33.410447155314557</v>
      </c>
      <c r="G917" s="45" t="str">
        <f t="shared" ca="1" si="127"/>
        <v>31-40</v>
      </c>
      <c r="H917" s="42" t="s">
        <v>768</v>
      </c>
      <c r="I917" s="42" t="s">
        <v>164</v>
      </c>
      <c r="J917" s="42" t="s">
        <v>66</v>
      </c>
      <c r="K917" s="42" t="s">
        <v>44</v>
      </c>
      <c r="L917" s="42" t="s">
        <v>57</v>
      </c>
      <c r="M917" s="46">
        <v>9</v>
      </c>
      <c r="N917" s="42" t="s">
        <v>6702</v>
      </c>
      <c r="O917" s="46">
        <v>2153</v>
      </c>
      <c r="P917" s="42" t="s">
        <v>6402</v>
      </c>
      <c r="Q917" s="42" t="s">
        <v>6401</v>
      </c>
      <c r="R917" s="46">
        <v>10</v>
      </c>
      <c r="S917" s="47">
        <f t="shared" ca="1" si="122"/>
        <v>0.93</v>
      </c>
      <c r="T917" s="47">
        <f t="shared" ca="1" si="123"/>
        <v>0.93</v>
      </c>
      <c r="U917" s="47">
        <f t="shared" ca="1" si="124"/>
        <v>1.1625000000000001</v>
      </c>
      <c r="V917" s="47">
        <f t="shared" ca="1" si="125"/>
        <v>1.1625000000000001</v>
      </c>
      <c r="W917" s="47">
        <f>RANK(Y917,Y1:Y1001,0)</f>
        <v>913</v>
      </c>
      <c r="X917" s="48">
        <v>913</v>
      </c>
      <c r="Y917" s="49">
        <v>0.4993749999999999</v>
      </c>
    </row>
    <row r="918" spans="1:25" ht="15.75" customHeight="1" x14ac:dyDescent="0.3">
      <c r="A918" s="42" t="s">
        <v>6701</v>
      </c>
      <c r="B918" s="42" t="s">
        <v>6700</v>
      </c>
      <c r="C918" s="42" t="s">
        <v>40</v>
      </c>
      <c r="D918" s="46">
        <v>14</v>
      </c>
      <c r="E918" s="44" t="s">
        <v>6699</v>
      </c>
      <c r="F918" s="45">
        <f t="shared" ca="1" si="126"/>
        <v>41.920036196410443</v>
      </c>
      <c r="G918" s="45" t="str">
        <f t="shared" ca="1" si="127"/>
        <v>41-50</v>
      </c>
      <c r="H918" s="42" t="s">
        <v>390</v>
      </c>
      <c r="I918" s="42" t="s">
        <v>84</v>
      </c>
      <c r="J918" s="42" t="s">
        <v>66</v>
      </c>
      <c r="K918" s="42" t="s">
        <v>44</v>
      </c>
      <c r="L918" s="42" t="s">
        <v>45</v>
      </c>
      <c r="M918" s="46">
        <v>13</v>
      </c>
      <c r="N918" s="42" t="s">
        <v>6698</v>
      </c>
      <c r="O918" s="46">
        <v>4128</v>
      </c>
      <c r="P918" s="42" t="s">
        <v>6406</v>
      </c>
      <c r="Q918" s="42" t="s">
        <v>6401</v>
      </c>
      <c r="R918" s="46">
        <v>2</v>
      </c>
      <c r="S918" s="47">
        <f t="shared" ca="1" si="122"/>
        <v>0.82</v>
      </c>
      <c r="T918" s="47">
        <f t="shared" ca="1" si="123"/>
        <v>1.0249999999999999</v>
      </c>
      <c r="U918" s="47">
        <f t="shared" ca="1" si="124"/>
        <v>1.0249999999999999</v>
      </c>
      <c r="V918" s="47">
        <f t="shared" ca="1" si="125"/>
        <v>1.0249999999999999</v>
      </c>
      <c r="W918" s="47">
        <f>RANK(Y918,Y1:Y1001,0)</f>
        <v>913</v>
      </c>
      <c r="X918" s="48">
        <v>913</v>
      </c>
      <c r="Y918" s="49">
        <v>0.4993749999999999</v>
      </c>
    </row>
    <row r="919" spans="1:25" ht="15.75" customHeight="1" x14ac:dyDescent="0.3">
      <c r="A919" s="42" t="s">
        <v>6697</v>
      </c>
      <c r="B919" s="42" t="s">
        <v>6696</v>
      </c>
      <c r="C919" s="42" t="s">
        <v>40</v>
      </c>
      <c r="D919" s="46">
        <v>64</v>
      </c>
      <c r="E919" s="44" t="s">
        <v>6695</v>
      </c>
      <c r="F919" s="45">
        <f t="shared" ca="1" si="126"/>
        <v>36.91729647038305</v>
      </c>
      <c r="G919" s="45" t="str">
        <f t="shared" ca="1" si="127"/>
        <v>31-40</v>
      </c>
      <c r="H919" s="42" t="s">
        <v>1005</v>
      </c>
      <c r="I919" s="42" t="s">
        <v>42</v>
      </c>
      <c r="J919" s="42" t="s">
        <v>66</v>
      </c>
      <c r="K919" s="42" t="s">
        <v>44</v>
      </c>
      <c r="L919" s="42" t="s">
        <v>57</v>
      </c>
      <c r="M919" s="46">
        <v>16</v>
      </c>
      <c r="N919" s="42" t="s">
        <v>6694</v>
      </c>
      <c r="O919" s="46">
        <v>3934</v>
      </c>
      <c r="P919" s="42" t="s">
        <v>6422</v>
      </c>
      <c r="Q919" s="42" t="s">
        <v>6401</v>
      </c>
      <c r="R919" s="46">
        <v>8</v>
      </c>
      <c r="S919" s="47">
        <f t="shared" ca="1" si="122"/>
        <v>0.94</v>
      </c>
      <c r="T919" s="47">
        <f t="shared" ca="1" si="123"/>
        <v>0.94</v>
      </c>
      <c r="U919" s="47">
        <f t="shared" ca="1" si="124"/>
        <v>0.94</v>
      </c>
      <c r="V919" s="47">
        <f t="shared" ca="1" si="125"/>
        <v>0.94</v>
      </c>
      <c r="W919" s="47">
        <f>RANK(Y919,Y1:Y1001,0)</f>
        <v>913</v>
      </c>
      <c r="X919" s="48">
        <v>913</v>
      </c>
      <c r="Y919" s="49">
        <v>0.4993749999999999</v>
      </c>
    </row>
    <row r="920" spans="1:25" ht="15.75" customHeight="1" x14ac:dyDescent="0.3">
      <c r="A920" s="42" t="s">
        <v>6693</v>
      </c>
      <c r="B920" s="42" t="s">
        <v>6692</v>
      </c>
      <c r="C920" s="42" t="s">
        <v>40</v>
      </c>
      <c r="D920" s="46">
        <v>71</v>
      </c>
      <c r="E920" s="44" t="s">
        <v>6691</v>
      </c>
      <c r="F920" s="45">
        <f t="shared" ca="1" si="126"/>
        <v>32.492638936136473</v>
      </c>
      <c r="G920" s="45" t="str">
        <f t="shared" ca="1" si="127"/>
        <v>31-40</v>
      </c>
      <c r="H920" s="42" t="s">
        <v>642</v>
      </c>
      <c r="I920" s="42" t="s">
        <v>138</v>
      </c>
      <c r="J920" s="42" t="s">
        <v>66</v>
      </c>
      <c r="K920" s="42" t="s">
        <v>44</v>
      </c>
      <c r="L920" s="42" t="s">
        <v>57</v>
      </c>
      <c r="M920" s="46">
        <v>3</v>
      </c>
      <c r="N920" s="42" t="s">
        <v>6690</v>
      </c>
      <c r="O920" s="46">
        <v>4154</v>
      </c>
      <c r="P920" s="42" t="s">
        <v>6406</v>
      </c>
      <c r="Q920" s="42" t="s">
        <v>6401</v>
      </c>
      <c r="R920" s="46">
        <v>9</v>
      </c>
      <c r="S920" s="47">
        <f t="shared" ca="1" si="122"/>
        <v>0.4</v>
      </c>
      <c r="T920" s="47">
        <f t="shared" ca="1" si="123"/>
        <v>0.4</v>
      </c>
      <c r="U920" s="47">
        <f t="shared" ca="1" si="124"/>
        <v>0.5</v>
      </c>
      <c r="V920" s="47">
        <f t="shared" ca="1" si="125"/>
        <v>0.5</v>
      </c>
      <c r="W920" s="47">
        <f>RANK(Y920,Y1:Y1001,0)</f>
        <v>913</v>
      </c>
      <c r="X920" s="48">
        <v>913</v>
      </c>
      <c r="Y920" s="49">
        <v>0.4993749999999999</v>
      </c>
    </row>
    <row r="921" spans="1:25" ht="15.75" customHeight="1" x14ac:dyDescent="0.3">
      <c r="A921" s="42" t="s">
        <v>3386</v>
      </c>
      <c r="B921" s="42" t="s">
        <v>6689</v>
      </c>
      <c r="C921" s="42" t="s">
        <v>48</v>
      </c>
      <c r="D921" s="46">
        <v>78</v>
      </c>
      <c r="E921" s="44" t="s">
        <v>6688</v>
      </c>
      <c r="F921" s="45">
        <f t="shared" ca="1" si="126"/>
        <v>70.857022497780306</v>
      </c>
      <c r="G921" s="45" t="str">
        <f t="shared" ca="1" si="127"/>
        <v>71-80</v>
      </c>
      <c r="H921" s="42" t="s">
        <v>223</v>
      </c>
      <c r="I921" s="42" t="s">
        <v>138</v>
      </c>
      <c r="J921" s="42" t="s">
        <v>66</v>
      </c>
      <c r="K921" s="42" t="s">
        <v>44</v>
      </c>
      <c r="L921" s="42" t="s">
        <v>57</v>
      </c>
      <c r="M921" s="46">
        <v>17</v>
      </c>
      <c r="N921" s="42" t="s">
        <v>6687</v>
      </c>
      <c r="O921" s="46">
        <v>2643</v>
      </c>
      <c r="P921" s="42" t="s">
        <v>6402</v>
      </c>
      <c r="Q921" s="42" t="s">
        <v>6401</v>
      </c>
      <c r="R921" s="46">
        <v>2</v>
      </c>
      <c r="S921" s="47">
        <f t="shared" ca="1" si="122"/>
        <v>0.46</v>
      </c>
      <c r="T921" s="47">
        <f t="shared" ca="1" si="123"/>
        <v>0.46</v>
      </c>
      <c r="U921" s="47">
        <f t="shared" ca="1" si="124"/>
        <v>0.46</v>
      </c>
      <c r="V921" s="47">
        <f t="shared" ca="1" si="125"/>
        <v>0.46</v>
      </c>
      <c r="W921" s="47">
        <f>RANK(Y921,Y1:Y1001,0)</f>
        <v>920</v>
      </c>
      <c r="X921" s="48">
        <v>920</v>
      </c>
      <c r="Y921" s="49">
        <v>0.49299999999999988</v>
      </c>
    </row>
    <row r="922" spans="1:25" ht="15.75" customHeight="1" x14ac:dyDescent="0.3">
      <c r="A922" s="42" t="s">
        <v>6686</v>
      </c>
      <c r="B922" s="42" t="s">
        <v>6685</v>
      </c>
      <c r="C922" s="42" t="s">
        <v>40</v>
      </c>
      <c r="D922" s="46">
        <v>45</v>
      </c>
      <c r="E922" s="44" t="s">
        <v>6684</v>
      </c>
      <c r="F922" s="45">
        <f t="shared" ca="1" si="126"/>
        <v>62.936474552574829</v>
      </c>
      <c r="G922" s="45" t="str">
        <f t="shared" ca="1" si="127"/>
        <v>61-70</v>
      </c>
      <c r="H922" s="42" t="s">
        <v>483</v>
      </c>
      <c r="I922" s="42" t="s">
        <v>61</v>
      </c>
      <c r="J922" s="42" t="s">
        <v>66</v>
      </c>
      <c r="K922" s="42" t="s">
        <v>44</v>
      </c>
      <c r="L922" s="42" t="s">
        <v>45</v>
      </c>
      <c r="M922" s="46">
        <v>14</v>
      </c>
      <c r="N922" s="42" t="s">
        <v>6683</v>
      </c>
      <c r="O922" s="46">
        <v>2477</v>
      </c>
      <c r="P922" s="42" t="s">
        <v>6402</v>
      </c>
      <c r="Q922" s="42" t="s">
        <v>6401</v>
      </c>
      <c r="R922" s="46">
        <v>6</v>
      </c>
      <c r="S922" s="47">
        <f t="shared" ca="1" si="122"/>
        <v>0.43</v>
      </c>
      <c r="T922" s="47">
        <f t="shared" ca="1" si="123"/>
        <v>0.53749999999999998</v>
      </c>
      <c r="U922" s="47">
        <f t="shared" ca="1" si="124"/>
        <v>0.53749999999999998</v>
      </c>
      <c r="V922" s="47">
        <f t="shared" ca="1" si="125"/>
        <v>0.53749999999999998</v>
      </c>
      <c r="W922" s="47">
        <f>RANK(Y922,Y1:Y1001,0)</f>
        <v>921</v>
      </c>
      <c r="X922" s="48">
        <v>921</v>
      </c>
      <c r="Y922" s="49">
        <v>0.49</v>
      </c>
    </row>
    <row r="923" spans="1:25" ht="15.75" customHeight="1" x14ac:dyDescent="0.3">
      <c r="A923" s="42" t="s">
        <v>6682</v>
      </c>
      <c r="B923" s="42" t="s">
        <v>6681</v>
      </c>
      <c r="C923" s="42" t="s">
        <v>40</v>
      </c>
      <c r="D923" s="46">
        <v>59</v>
      </c>
      <c r="E923" s="44" t="s">
        <v>6680</v>
      </c>
      <c r="F923" s="45">
        <f t="shared" ca="1" si="126"/>
        <v>30.311817018328252</v>
      </c>
      <c r="G923" s="45" t="str">
        <f t="shared" ca="1" si="127"/>
        <v>31-40</v>
      </c>
      <c r="H923" s="42" t="s">
        <v>480</v>
      </c>
      <c r="I923" s="42" t="s">
        <v>42</v>
      </c>
      <c r="J923" s="42" t="s">
        <v>43</v>
      </c>
      <c r="K923" s="42" t="s">
        <v>44</v>
      </c>
      <c r="L923" s="42" t="s">
        <v>57</v>
      </c>
      <c r="M923" s="46">
        <v>16</v>
      </c>
      <c r="N923" s="42" t="s">
        <v>6679</v>
      </c>
      <c r="O923" s="46">
        <v>2071</v>
      </c>
      <c r="P923" s="42" t="s">
        <v>6402</v>
      </c>
      <c r="Q923" s="42" t="s">
        <v>6401</v>
      </c>
      <c r="R923" s="46">
        <v>9</v>
      </c>
      <c r="S923" s="47">
        <f t="shared" ca="1" si="122"/>
        <v>1.01</v>
      </c>
      <c r="T923" s="47">
        <f t="shared" ca="1" si="123"/>
        <v>1.01</v>
      </c>
      <c r="U923" s="47">
        <f t="shared" ca="1" si="124"/>
        <v>1.2625</v>
      </c>
      <c r="V923" s="47">
        <f t="shared" ca="1" si="125"/>
        <v>1.0731249999999999</v>
      </c>
      <c r="W923" s="47">
        <f>RANK(Y923,Y1:Y1001,0)</f>
        <v>921</v>
      </c>
      <c r="X923" s="48">
        <v>921</v>
      </c>
      <c r="Y923" s="49">
        <v>0.49</v>
      </c>
    </row>
    <row r="924" spans="1:25" ht="15.75" customHeight="1" x14ac:dyDescent="0.3">
      <c r="A924" s="42" t="s">
        <v>1722</v>
      </c>
      <c r="B924" s="42" t="s">
        <v>6678</v>
      </c>
      <c r="C924" s="42" t="s">
        <v>48</v>
      </c>
      <c r="D924" s="46">
        <v>51</v>
      </c>
      <c r="E924" s="44" t="s">
        <v>6677</v>
      </c>
      <c r="F924" s="45">
        <f t="shared" ca="1" si="126"/>
        <v>40.026885511478937</v>
      </c>
      <c r="G924" s="45" t="str">
        <f t="shared" ca="1" si="127"/>
        <v>41-50</v>
      </c>
      <c r="H924" s="42" t="s">
        <v>248</v>
      </c>
      <c r="I924" s="42" t="s">
        <v>54</v>
      </c>
      <c r="J924" s="42" t="s">
        <v>43</v>
      </c>
      <c r="K924" s="42" t="s">
        <v>44</v>
      </c>
      <c r="L924" s="42" t="s">
        <v>45</v>
      </c>
      <c r="M924" s="46">
        <v>3</v>
      </c>
      <c r="N924" s="42" t="s">
        <v>6676</v>
      </c>
      <c r="O924" s="46">
        <v>2231</v>
      </c>
      <c r="P924" s="42" t="s">
        <v>6402</v>
      </c>
      <c r="Q924" s="42" t="s">
        <v>6401</v>
      </c>
      <c r="R924" s="46">
        <v>10</v>
      </c>
      <c r="S924" s="47">
        <f t="shared" ca="1" si="122"/>
        <v>0.95</v>
      </c>
      <c r="T924" s="47">
        <f t="shared" ca="1" si="123"/>
        <v>1.1875</v>
      </c>
      <c r="U924" s="47">
        <f t="shared" ca="1" si="124"/>
        <v>1.484375</v>
      </c>
      <c r="V924" s="47">
        <f t="shared" ca="1" si="125"/>
        <v>1.26171875</v>
      </c>
      <c r="W924" s="47">
        <f>RANK(Y924,Y1:Y1001,0)</f>
        <v>921</v>
      </c>
      <c r="X924" s="48">
        <v>921</v>
      </c>
      <c r="Y924" s="49">
        <v>0.49</v>
      </c>
    </row>
    <row r="925" spans="1:25" ht="15.75" customHeight="1" x14ac:dyDescent="0.3">
      <c r="A925" s="42" t="s">
        <v>6675</v>
      </c>
      <c r="B925" s="42" t="s">
        <v>6674</v>
      </c>
      <c r="C925" s="42" t="s">
        <v>40</v>
      </c>
      <c r="D925" s="46">
        <v>22</v>
      </c>
      <c r="E925" s="44" t="s">
        <v>6673</v>
      </c>
      <c r="F925" s="45">
        <f t="shared" ca="1" si="126"/>
        <v>37.440584141615922</v>
      </c>
      <c r="G925" s="45" t="str">
        <f t="shared" ca="1" si="127"/>
        <v>31-40</v>
      </c>
      <c r="H925" s="51"/>
      <c r="I925" s="42" t="s">
        <v>84</v>
      </c>
      <c r="J925" s="42" t="s">
        <v>66</v>
      </c>
      <c r="K925" s="42" t="s">
        <v>44</v>
      </c>
      <c r="L925" s="42" t="s">
        <v>57</v>
      </c>
      <c r="M925" s="46">
        <v>17</v>
      </c>
      <c r="N925" s="42" t="s">
        <v>6672</v>
      </c>
      <c r="O925" s="46">
        <v>2077</v>
      </c>
      <c r="P925" s="42" t="s">
        <v>6402</v>
      </c>
      <c r="Q925" s="42" t="s">
        <v>6401</v>
      </c>
      <c r="R925" s="46">
        <v>10</v>
      </c>
      <c r="S925" s="47">
        <f t="shared" ca="1" si="122"/>
        <v>0.63</v>
      </c>
      <c r="T925" s="47">
        <f t="shared" ca="1" si="123"/>
        <v>0.63</v>
      </c>
      <c r="U925" s="47">
        <f t="shared" ca="1" si="124"/>
        <v>0.78749999999999998</v>
      </c>
      <c r="V925" s="47">
        <f t="shared" ca="1" si="125"/>
        <v>0.78749999999999998</v>
      </c>
      <c r="W925" s="47">
        <f>RANK(Y925,Y1:Y1001,0)</f>
        <v>924</v>
      </c>
      <c r="X925" s="48">
        <v>924</v>
      </c>
      <c r="Y925" s="49">
        <v>0.48875000000000002</v>
      </c>
    </row>
    <row r="926" spans="1:25" ht="15.75" customHeight="1" x14ac:dyDescent="0.3">
      <c r="A926" s="42" t="s">
        <v>6671</v>
      </c>
      <c r="B926" s="42" t="s">
        <v>6670</v>
      </c>
      <c r="C926" s="42" t="s">
        <v>40</v>
      </c>
      <c r="D926" s="46">
        <v>2</v>
      </c>
      <c r="E926" s="44" t="s">
        <v>6669</v>
      </c>
      <c r="F926" s="45">
        <f t="shared" ca="1" si="126"/>
        <v>47.884419758054278</v>
      </c>
      <c r="G926" s="45" t="str">
        <f t="shared" ca="1" si="127"/>
        <v>41-50</v>
      </c>
      <c r="H926" s="42" t="s">
        <v>160</v>
      </c>
      <c r="I926" s="42" t="s">
        <v>50</v>
      </c>
      <c r="J926" s="42" t="s">
        <v>43</v>
      </c>
      <c r="K926" s="42" t="s">
        <v>44</v>
      </c>
      <c r="L926" s="42" t="s">
        <v>45</v>
      </c>
      <c r="M926" s="46">
        <v>15</v>
      </c>
      <c r="N926" s="42" t="s">
        <v>6668</v>
      </c>
      <c r="O926" s="46">
        <v>2155</v>
      </c>
      <c r="P926" s="42" t="s">
        <v>6402</v>
      </c>
      <c r="Q926" s="42" t="s">
        <v>6401</v>
      </c>
      <c r="R926" s="46">
        <v>10</v>
      </c>
      <c r="S926" s="47">
        <f t="shared" ca="1" si="122"/>
        <v>0.98</v>
      </c>
      <c r="T926" s="47">
        <f t="shared" ca="1" si="123"/>
        <v>1.2250000000000001</v>
      </c>
      <c r="U926" s="47">
        <f t="shared" ca="1" si="124"/>
        <v>1.53125</v>
      </c>
      <c r="V926" s="47">
        <f t="shared" ca="1" si="125"/>
        <v>1.3015625</v>
      </c>
      <c r="W926" s="47">
        <f>RANK(Y926,Y1:Y1001,0)</f>
        <v>924</v>
      </c>
      <c r="X926" s="48">
        <v>924</v>
      </c>
      <c r="Y926" s="49">
        <v>0.48875000000000002</v>
      </c>
    </row>
    <row r="927" spans="1:25" ht="15.75" customHeight="1" x14ac:dyDescent="0.3">
      <c r="A927" s="42" t="s">
        <v>4665</v>
      </c>
      <c r="B927" s="42" t="s">
        <v>6667</v>
      </c>
      <c r="C927" s="42" t="s">
        <v>40</v>
      </c>
      <c r="D927" s="46">
        <v>47</v>
      </c>
      <c r="E927" s="44" t="s">
        <v>6666</v>
      </c>
      <c r="F927" s="45">
        <f t="shared" ca="1" si="126"/>
        <v>61.670721127917297</v>
      </c>
      <c r="G927" s="45" t="str">
        <f t="shared" ca="1" si="127"/>
        <v>61-70</v>
      </c>
      <c r="H927" s="42" t="s">
        <v>317</v>
      </c>
      <c r="I927" s="42" t="s">
        <v>84</v>
      </c>
      <c r="J927" s="42" t="s">
        <v>43</v>
      </c>
      <c r="K927" s="42" t="s">
        <v>44</v>
      </c>
      <c r="L927" s="42" t="s">
        <v>45</v>
      </c>
      <c r="M927" s="46">
        <v>5</v>
      </c>
      <c r="N927" s="42" t="s">
        <v>6665</v>
      </c>
      <c r="O927" s="46">
        <v>3029</v>
      </c>
      <c r="P927" s="42" t="s">
        <v>6422</v>
      </c>
      <c r="Q927" s="42" t="s">
        <v>6401</v>
      </c>
      <c r="R927" s="46">
        <v>4</v>
      </c>
      <c r="S927" s="47">
        <f t="shared" ca="1" si="122"/>
        <v>0.56000000000000005</v>
      </c>
      <c r="T927" s="47">
        <f t="shared" ca="1" si="123"/>
        <v>0.70000000000000007</v>
      </c>
      <c r="U927" s="47">
        <f t="shared" ca="1" si="124"/>
        <v>0.70000000000000007</v>
      </c>
      <c r="V927" s="47">
        <f t="shared" ca="1" si="125"/>
        <v>0.59500000000000008</v>
      </c>
      <c r="W927" s="47">
        <f>RANK(Y927,Y1:Y1001,0)</f>
        <v>926</v>
      </c>
      <c r="X927" s="48">
        <v>926</v>
      </c>
      <c r="Y927" s="49">
        <v>0.48449999999999988</v>
      </c>
    </row>
    <row r="928" spans="1:25" ht="15.75" customHeight="1" x14ac:dyDescent="0.3">
      <c r="A928" s="42" t="s">
        <v>6664</v>
      </c>
      <c r="B928" s="42" t="s">
        <v>6663</v>
      </c>
      <c r="C928" s="42" t="s">
        <v>40</v>
      </c>
      <c r="D928" s="46">
        <v>61</v>
      </c>
      <c r="E928" s="44" t="s">
        <v>6662</v>
      </c>
      <c r="F928" s="45">
        <f t="shared" ca="1" si="126"/>
        <v>63.802227977232363</v>
      </c>
      <c r="G928" s="45" t="str">
        <f t="shared" ca="1" si="127"/>
        <v>61-70</v>
      </c>
      <c r="H928" s="42" t="s">
        <v>243</v>
      </c>
      <c r="I928" s="42" t="s">
        <v>84</v>
      </c>
      <c r="J928" s="42" t="s">
        <v>43</v>
      </c>
      <c r="K928" s="42" t="s">
        <v>44</v>
      </c>
      <c r="L928" s="42" t="s">
        <v>57</v>
      </c>
      <c r="M928" s="46">
        <v>20</v>
      </c>
      <c r="N928" s="42" t="s">
        <v>6661</v>
      </c>
      <c r="O928" s="46">
        <v>4159</v>
      </c>
      <c r="P928" s="42" t="s">
        <v>6406</v>
      </c>
      <c r="Q928" s="42" t="s">
        <v>6401</v>
      </c>
      <c r="R928" s="46">
        <v>9</v>
      </c>
      <c r="S928" s="47">
        <f t="shared" ca="1" si="122"/>
        <v>0.67</v>
      </c>
      <c r="T928" s="47">
        <f t="shared" ca="1" si="123"/>
        <v>0.67</v>
      </c>
      <c r="U928" s="47">
        <f t="shared" ca="1" si="124"/>
        <v>0.83750000000000002</v>
      </c>
      <c r="V928" s="47">
        <f t="shared" ca="1" si="125"/>
        <v>0.71187500000000004</v>
      </c>
      <c r="W928" s="47">
        <f>RANK(Y928,Y1:Y1001,0)</f>
        <v>926</v>
      </c>
      <c r="X928" s="48">
        <v>926</v>
      </c>
      <c r="Y928" s="49">
        <v>0.48449999999999988</v>
      </c>
    </row>
    <row r="929" spans="1:25" ht="15.75" customHeight="1" x14ac:dyDescent="0.3">
      <c r="A929" s="42" t="s">
        <v>4878</v>
      </c>
      <c r="B929" s="42" t="s">
        <v>6660</v>
      </c>
      <c r="C929" s="42" t="s">
        <v>48</v>
      </c>
      <c r="D929" s="46">
        <v>75</v>
      </c>
      <c r="E929" s="44" t="s">
        <v>6659</v>
      </c>
      <c r="F929" s="45">
        <f t="shared" ca="1" si="126"/>
        <v>23.180310169013186</v>
      </c>
      <c r="G929" s="45" t="str">
        <f t="shared" ca="1" si="127"/>
        <v>21-30</v>
      </c>
      <c r="H929" s="42" t="s">
        <v>465</v>
      </c>
      <c r="I929" s="42" t="s">
        <v>164</v>
      </c>
      <c r="J929" s="42" t="s">
        <v>66</v>
      </c>
      <c r="K929" s="42" t="s">
        <v>44</v>
      </c>
      <c r="L929" s="42" t="s">
        <v>57</v>
      </c>
      <c r="M929" s="46">
        <v>3</v>
      </c>
      <c r="N929" s="42" t="s">
        <v>6658</v>
      </c>
      <c r="O929" s="46">
        <v>4051</v>
      </c>
      <c r="P929" s="42" t="s">
        <v>6406</v>
      </c>
      <c r="Q929" s="42" t="s">
        <v>6401</v>
      </c>
      <c r="R929" s="46">
        <v>4</v>
      </c>
      <c r="S929" s="47">
        <f t="shared" ca="1" si="122"/>
        <v>0.96</v>
      </c>
      <c r="T929" s="47">
        <f t="shared" ca="1" si="123"/>
        <v>0.96</v>
      </c>
      <c r="U929" s="47">
        <f t="shared" ca="1" si="124"/>
        <v>0.96</v>
      </c>
      <c r="V929" s="47">
        <f t="shared" ca="1" si="125"/>
        <v>0.96</v>
      </c>
      <c r="W929" s="47">
        <f>RANK(Y929,Y1:Y1001,0)</f>
        <v>928</v>
      </c>
      <c r="X929" s="48">
        <v>928</v>
      </c>
      <c r="Y929" s="49">
        <v>0.48</v>
      </c>
    </row>
    <row r="930" spans="1:25" ht="15.75" customHeight="1" x14ac:dyDescent="0.3">
      <c r="A930" s="42" t="s">
        <v>6657</v>
      </c>
      <c r="B930" s="42" t="s">
        <v>6656</v>
      </c>
      <c r="C930" s="42" t="s">
        <v>40</v>
      </c>
      <c r="D930" s="46">
        <v>84</v>
      </c>
      <c r="E930" s="50">
        <v>28566</v>
      </c>
      <c r="F930" s="45">
        <f t="shared" ca="1" si="126"/>
        <v>43.084419758054281</v>
      </c>
      <c r="G930" s="45" t="str">
        <f t="shared" ca="1" si="127"/>
        <v>41-50</v>
      </c>
      <c r="H930" s="42" t="s">
        <v>160</v>
      </c>
      <c r="I930" s="42" t="s">
        <v>50</v>
      </c>
      <c r="J930" s="42" t="s">
        <v>66</v>
      </c>
      <c r="K930" s="42" t="s">
        <v>44</v>
      </c>
      <c r="L930" s="42" t="s">
        <v>45</v>
      </c>
      <c r="M930" s="46">
        <v>13</v>
      </c>
      <c r="N930" s="42" t="s">
        <v>6655</v>
      </c>
      <c r="O930" s="46">
        <v>2250</v>
      </c>
      <c r="P930" s="42" t="s">
        <v>6402</v>
      </c>
      <c r="Q930" s="42" t="s">
        <v>6401</v>
      </c>
      <c r="R930" s="46">
        <v>7</v>
      </c>
      <c r="S930" s="47">
        <f t="shared" ca="1" si="122"/>
        <v>0.85</v>
      </c>
      <c r="T930" s="47">
        <f t="shared" ca="1" si="123"/>
        <v>1.0625</v>
      </c>
      <c r="U930" s="47">
        <f t="shared" ca="1" si="124"/>
        <v>1.328125</v>
      </c>
      <c r="V930" s="47">
        <f t="shared" ca="1" si="125"/>
        <v>1.328125</v>
      </c>
      <c r="W930" s="47">
        <f>RANK(Y930,Y1:Y1001,0)</f>
        <v>928</v>
      </c>
      <c r="X930" s="48">
        <v>928</v>
      </c>
      <c r="Y930" s="49">
        <v>0.48</v>
      </c>
    </row>
    <row r="931" spans="1:25" ht="15.75" customHeight="1" x14ac:dyDescent="0.3">
      <c r="A931" s="42" t="s">
        <v>3481</v>
      </c>
      <c r="B931" s="42" t="s">
        <v>6654</v>
      </c>
      <c r="C931" s="42" t="s">
        <v>40</v>
      </c>
      <c r="D931" s="46">
        <v>67</v>
      </c>
      <c r="E931" s="44" t="s">
        <v>6653</v>
      </c>
      <c r="F931" s="45">
        <f t="shared" ca="1" si="126"/>
        <v>27.670721127917293</v>
      </c>
      <c r="G931" s="45" t="str">
        <f t="shared" ca="1" si="127"/>
        <v>21-30</v>
      </c>
      <c r="H931" s="51"/>
      <c r="I931" s="42" t="s">
        <v>84</v>
      </c>
      <c r="J931" s="42" t="s">
        <v>62</v>
      </c>
      <c r="K931" s="42" t="s">
        <v>44</v>
      </c>
      <c r="L931" s="42" t="s">
        <v>45</v>
      </c>
      <c r="M931" s="46">
        <v>13</v>
      </c>
      <c r="N931" s="42" t="s">
        <v>6652</v>
      </c>
      <c r="O931" s="46">
        <v>3013</v>
      </c>
      <c r="P931" s="42" t="s">
        <v>6422</v>
      </c>
      <c r="Q931" s="42" t="s">
        <v>6401</v>
      </c>
      <c r="R931" s="46">
        <v>9</v>
      </c>
      <c r="S931" s="47">
        <f t="shared" ca="1" si="122"/>
        <v>0.57999999999999996</v>
      </c>
      <c r="T931" s="47">
        <f t="shared" ca="1" si="123"/>
        <v>0.72499999999999998</v>
      </c>
      <c r="U931" s="47">
        <f t="shared" ca="1" si="124"/>
        <v>0.90625</v>
      </c>
      <c r="V931" s="47">
        <f t="shared" ca="1" si="125"/>
        <v>0.90625</v>
      </c>
      <c r="W931" s="47">
        <f>RANK(Y931,Y1:Y1001,0)</f>
        <v>930</v>
      </c>
      <c r="X931" s="48">
        <v>930</v>
      </c>
      <c r="Y931" s="49">
        <v>0.47812500000000002</v>
      </c>
    </row>
    <row r="932" spans="1:25" ht="15.75" customHeight="1" x14ac:dyDescent="0.3">
      <c r="A932" s="42" t="s">
        <v>6651</v>
      </c>
      <c r="B932" s="42" t="s">
        <v>6650</v>
      </c>
      <c r="C932" s="42" t="s">
        <v>48</v>
      </c>
      <c r="D932" s="46">
        <v>65</v>
      </c>
      <c r="E932" s="44" t="s">
        <v>6649</v>
      </c>
      <c r="F932" s="45">
        <f t="shared" ca="1" si="126"/>
        <v>70.262501949835098</v>
      </c>
      <c r="G932" s="45" t="str">
        <f t="shared" ca="1" si="127"/>
        <v>71-80</v>
      </c>
      <c r="H932" s="42" t="s">
        <v>282</v>
      </c>
      <c r="I932" s="42" t="s">
        <v>42</v>
      </c>
      <c r="J932" s="42" t="s">
        <v>43</v>
      </c>
      <c r="K932" s="42" t="s">
        <v>44</v>
      </c>
      <c r="L932" s="42" t="s">
        <v>45</v>
      </c>
      <c r="M932" s="46">
        <v>21</v>
      </c>
      <c r="N932" s="42" t="s">
        <v>6648</v>
      </c>
      <c r="O932" s="46">
        <v>3429</v>
      </c>
      <c r="P932" s="42" t="s">
        <v>6422</v>
      </c>
      <c r="Q932" s="42" t="s">
        <v>6401</v>
      </c>
      <c r="R932" s="46">
        <v>5</v>
      </c>
      <c r="S932" s="47">
        <f t="shared" ca="1" si="122"/>
        <v>0.74</v>
      </c>
      <c r="T932" s="47">
        <f t="shared" ca="1" si="123"/>
        <v>0.92500000000000004</v>
      </c>
      <c r="U932" s="47">
        <f t="shared" ca="1" si="124"/>
        <v>0.92500000000000004</v>
      </c>
      <c r="V932" s="47">
        <f t="shared" ca="1" si="125"/>
        <v>0.78625</v>
      </c>
      <c r="W932" s="47">
        <f>RANK(Y932,Y1:Y1001,0)</f>
        <v>930</v>
      </c>
      <c r="X932" s="48">
        <v>930</v>
      </c>
      <c r="Y932" s="49">
        <v>0.47812500000000002</v>
      </c>
    </row>
    <row r="933" spans="1:25" ht="15.75" customHeight="1" x14ac:dyDescent="0.3">
      <c r="A933" s="42" t="s">
        <v>6647</v>
      </c>
      <c r="B933" s="42" t="s">
        <v>6646</v>
      </c>
      <c r="C933" s="42" t="s">
        <v>40</v>
      </c>
      <c r="D933" s="46">
        <v>98</v>
      </c>
      <c r="E933" s="44" t="s">
        <v>6645</v>
      </c>
      <c r="F933" s="45">
        <f t="shared" ca="1" si="126"/>
        <v>44.728255374492633</v>
      </c>
      <c r="G933" s="45" t="str">
        <f t="shared" ca="1" si="127"/>
        <v>41-50</v>
      </c>
      <c r="H933" s="42" t="s">
        <v>256</v>
      </c>
      <c r="I933" s="42" t="s">
        <v>84</v>
      </c>
      <c r="J933" s="42" t="s">
        <v>62</v>
      </c>
      <c r="K933" s="42" t="s">
        <v>44</v>
      </c>
      <c r="L933" s="42" t="s">
        <v>57</v>
      </c>
      <c r="M933" s="46">
        <v>8</v>
      </c>
      <c r="N933" s="42" t="s">
        <v>6644</v>
      </c>
      <c r="O933" s="46">
        <v>2213</v>
      </c>
      <c r="P933" s="42" t="s">
        <v>6402</v>
      </c>
      <c r="Q933" s="42" t="s">
        <v>6401</v>
      </c>
      <c r="R933" s="46">
        <v>10</v>
      </c>
      <c r="S933" s="47">
        <f t="shared" ca="1" si="122"/>
        <v>0.93</v>
      </c>
      <c r="T933" s="47">
        <f t="shared" ca="1" si="123"/>
        <v>0.93</v>
      </c>
      <c r="U933" s="47">
        <f t="shared" ca="1" si="124"/>
        <v>1.1625000000000001</v>
      </c>
      <c r="V933" s="47">
        <f t="shared" ca="1" si="125"/>
        <v>1.1625000000000001</v>
      </c>
      <c r="W933" s="47">
        <f>RANK(Y933,Y1:Y1001,0)</f>
        <v>930</v>
      </c>
      <c r="X933" s="48">
        <v>930</v>
      </c>
      <c r="Y933" s="49">
        <v>0.47812500000000002</v>
      </c>
    </row>
    <row r="934" spans="1:25" ht="15.75" customHeight="1" x14ac:dyDescent="0.3">
      <c r="A934" s="42" t="s">
        <v>6643</v>
      </c>
      <c r="B934" s="42" t="s">
        <v>6642</v>
      </c>
      <c r="C934" s="42" t="s">
        <v>40</v>
      </c>
      <c r="D934" s="46">
        <v>30</v>
      </c>
      <c r="E934" s="44" t="s">
        <v>6641</v>
      </c>
      <c r="F934" s="45">
        <f t="shared" ca="1" si="126"/>
        <v>33.596748525177567</v>
      </c>
      <c r="G934" s="45" t="str">
        <f t="shared" ca="1" si="127"/>
        <v>31-40</v>
      </c>
      <c r="H934" s="42" t="s">
        <v>2544</v>
      </c>
      <c r="I934" s="42" t="s">
        <v>138</v>
      </c>
      <c r="J934" s="42" t="s">
        <v>43</v>
      </c>
      <c r="K934" s="42" t="s">
        <v>44</v>
      </c>
      <c r="L934" s="42" t="s">
        <v>45</v>
      </c>
      <c r="M934" s="46">
        <v>12</v>
      </c>
      <c r="N934" s="42" t="s">
        <v>6640</v>
      </c>
      <c r="O934" s="46">
        <v>2154</v>
      </c>
      <c r="P934" s="42" t="s">
        <v>6402</v>
      </c>
      <c r="Q934" s="42" t="s">
        <v>6401</v>
      </c>
      <c r="R934" s="46">
        <v>10</v>
      </c>
      <c r="S934" s="47">
        <f t="shared" ca="1" si="122"/>
        <v>0.47</v>
      </c>
      <c r="T934" s="47">
        <f t="shared" ca="1" si="123"/>
        <v>0.58749999999999991</v>
      </c>
      <c r="U934" s="47">
        <f t="shared" ca="1" si="124"/>
        <v>0.73437499999999989</v>
      </c>
      <c r="V934" s="47">
        <f t="shared" ca="1" si="125"/>
        <v>0.62421874999999993</v>
      </c>
      <c r="W934" s="47">
        <f>RANK(Y934,Y1:Y1001,0)</f>
        <v>930</v>
      </c>
      <c r="X934" s="48">
        <v>930</v>
      </c>
      <c r="Y934" s="49">
        <v>0.47812500000000002</v>
      </c>
    </row>
    <row r="935" spans="1:25" ht="15.75" customHeight="1" x14ac:dyDescent="0.3">
      <c r="A935" s="42" t="s">
        <v>2519</v>
      </c>
      <c r="B935" s="42" t="s">
        <v>6639</v>
      </c>
      <c r="C935" s="42" t="s">
        <v>48</v>
      </c>
      <c r="D935" s="46">
        <v>18</v>
      </c>
      <c r="E935" s="50">
        <v>27413</v>
      </c>
      <c r="F935" s="45">
        <f t="shared" ca="1" si="126"/>
        <v>46.243323867643319</v>
      </c>
      <c r="G935" s="45" t="str">
        <f t="shared" ca="1" si="127"/>
        <v>41-50</v>
      </c>
      <c r="H935" s="42" t="s">
        <v>181</v>
      </c>
      <c r="I935" s="42" t="s">
        <v>50</v>
      </c>
      <c r="J935" s="42" t="s">
        <v>43</v>
      </c>
      <c r="K935" s="42" t="s">
        <v>44</v>
      </c>
      <c r="L935" s="42" t="s">
        <v>57</v>
      </c>
      <c r="M935" s="46">
        <v>14</v>
      </c>
      <c r="N935" s="42" t="s">
        <v>6638</v>
      </c>
      <c r="O935" s="46">
        <v>3620</v>
      </c>
      <c r="P935" s="42" t="s">
        <v>6422</v>
      </c>
      <c r="Q935" s="42" t="s">
        <v>6401</v>
      </c>
      <c r="R935" s="46">
        <v>4</v>
      </c>
      <c r="S935" s="47">
        <f t="shared" ca="1" si="122"/>
        <v>0.85</v>
      </c>
      <c r="T935" s="47">
        <f t="shared" ca="1" si="123"/>
        <v>0.85</v>
      </c>
      <c r="U935" s="47">
        <f t="shared" ca="1" si="124"/>
        <v>0.85</v>
      </c>
      <c r="V935" s="47">
        <f t="shared" ca="1" si="125"/>
        <v>0.72249999999999992</v>
      </c>
      <c r="W935" s="47">
        <f>RANK(Y935,Y1:Y1001,0)</f>
        <v>930</v>
      </c>
      <c r="X935" s="48">
        <v>930</v>
      </c>
      <c r="Y935" s="49">
        <v>0.47812500000000002</v>
      </c>
    </row>
    <row r="936" spans="1:25" ht="15.75" customHeight="1" x14ac:dyDescent="0.3">
      <c r="A936" s="42" t="s">
        <v>6369</v>
      </c>
      <c r="B936" s="42" t="s">
        <v>6637</v>
      </c>
      <c r="C936" s="42" t="s">
        <v>40</v>
      </c>
      <c r="D936" s="46">
        <v>5</v>
      </c>
      <c r="E936" s="44" t="s">
        <v>6636</v>
      </c>
      <c r="F936" s="45">
        <f t="shared" ca="1" si="126"/>
        <v>60.637844415588525</v>
      </c>
      <c r="G936" s="45" t="str">
        <f t="shared" ca="1" si="127"/>
        <v>61-70</v>
      </c>
      <c r="H936" s="42" t="s">
        <v>108</v>
      </c>
      <c r="I936" s="42" t="s">
        <v>84</v>
      </c>
      <c r="J936" s="42" t="s">
        <v>43</v>
      </c>
      <c r="K936" s="42" t="s">
        <v>44</v>
      </c>
      <c r="L936" s="42" t="s">
        <v>57</v>
      </c>
      <c r="M936" s="46">
        <v>6</v>
      </c>
      <c r="N936" s="42" t="s">
        <v>6635</v>
      </c>
      <c r="O936" s="46">
        <v>3340</v>
      </c>
      <c r="P936" s="42" t="s">
        <v>6422</v>
      </c>
      <c r="Q936" s="42" t="s">
        <v>6401</v>
      </c>
      <c r="R936" s="46">
        <v>4</v>
      </c>
      <c r="S936" s="47">
        <f t="shared" ca="1" si="122"/>
        <v>0.89</v>
      </c>
      <c r="T936" s="47">
        <f t="shared" ca="1" si="123"/>
        <v>0.89</v>
      </c>
      <c r="U936" s="47">
        <f t="shared" ca="1" si="124"/>
        <v>0.89</v>
      </c>
      <c r="V936" s="47">
        <f t="shared" ca="1" si="125"/>
        <v>0.75649999999999995</v>
      </c>
      <c r="W936" s="47">
        <f>RANK(Y936,Y1:Y1001,0)</f>
        <v>930</v>
      </c>
      <c r="X936" s="48">
        <v>930</v>
      </c>
      <c r="Y936" s="49">
        <v>0.47812500000000002</v>
      </c>
    </row>
    <row r="937" spans="1:25" ht="15.75" customHeight="1" x14ac:dyDescent="0.3">
      <c r="A937" s="42" t="s">
        <v>1078</v>
      </c>
      <c r="B937" s="42" t="s">
        <v>6634</v>
      </c>
      <c r="C937" s="42" t="s">
        <v>40</v>
      </c>
      <c r="D937" s="46">
        <v>79</v>
      </c>
      <c r="E937" s="44" t="s">
        <v>6633</v>
      </c>
      <c r="F937" s="45">
        <f t="shared" ca="1" si="126"/>
        <v>57.695378662163868</v>
      </c>
      <c r="G937" s="45" t="str">
        <f t="shared" ca="1" si="127"/>
        <v>51-60</v>
      </c>
      <c r="H937" s="42" t="s">
        <v>163</v>
      </c>
      <c r="I937" s="42" t="s">
        <v>164</v>
      </c>
      <c r="J937" s="42" t="s">
        <v>43</v>
      </c>
      <c r="K937" s="42" t="s">
        <v>44</v>
      </c>
      <c r="L937" s="42" t="s">
        <v>45</v>
      </c>
      <c r="M937" s="46">
        <v>17</v>
      </c>
      <c r="N937" s="42" t="s">
        <v>6632</v>
      </c>
      <c r="O937" s="46">
        <v>3073</v>
      </c>
      <c r="P937" s="42" t="s">
        <v>6422</v>
      </c>
      <c r="Q937" s="42" t="s">
        <v>6401</v>
      </c>
      <c r="R937" s="46">
        <v>6</v>
      </c>
      <c r="S937" s="47">
        <f t="shared" ca="1" si="122"/>
        <v>0.71</v>
      </c>
      <c r="T937" s="47">
        <f t="shared" ca="1" si="123"/>
        <v>0.88749999999999996</v>
      </c>
      <c r="U937" s="47">
        <f t="shared" ca="1" si="124"/>
        <v>0.88749999999999996</v>
      </c>
      <c r="V937" s="47">
        <f t="shared" ca="1" si="125"/>
        <v>0.75437499999999991</v>
      </c>
      <c r="W937" s="47">
        <f>RANK(Y937,Y1:Y1001,0)</f>
        <v>936</v>
      </c>
      <c r="X937" s="48">
        <v>936</v>
      </c>
      <c r="Y937" s="49">
        <v>0.47599999999999998</v>
      </c>
    </row>
    <row r="938" spans="1:25" ht="15.75" customHeight="1" x14ac:dyDescent="0.3">
      <c r="A938" s="42" t="s">
        <v>6631</v>
      </c>
      <c r="B938" s="42" t="s">
        <v>6630</v>
      </c>
      <c r="C938" s="42" t="s">
        <v>48</v>
      </c>
      <c r="D938" s="46">
        <v>16</v>
      </c>
      <c r="E938" s="44" t="s">
        <v>6629</v>
      </c>
      <c r="F938" s="45">
        <f t="shared" ca="1" si="126"/>
        <v>56.657022497780311</v>
      </c>
      <c r="G938" s="45" t="str">
        <f t="shared" ca="1" si="127"/>
        <v>51-60</v>
      </c>
      <c r="H938" s="42" t="s">
        <v>1066</v>
      </c>
      <c r="I938" s="42" t="s">
        <v>50</v>
      </c>
      <c r="J938" s="42" t="s">
        <v>66</v>
      </c>
      <c r="K938" s="42" t="s">
        <v>44</v>
      </c>
      <c r="L938" s="42" t="s">
        <v>45</v>
      </c>
      <c r="M938" s="46">
        <v>8</v>
      </c>
      <c r="N938" s="42" t="s">
        <v>6628</v>
      </c>
      <c r="O938" s="46">
        <v>3207</v>
      </c>
      <c r="P938" s="42" t="s">
        <v>6422</v>
      </c>
      <c r="Q938" s="42" t="s">
        <v>6401</v>
      </c>
      <c r="R938" s="46">
        <v>8</v>
      </c>
      <c r="S938" s="47">
        <f t="shared" ca="1" si="122"/>
        <v>0.46</v>
      </c>
      <c r="T938" s="47">
        <f t="shared" ca="1" si="123"/>
        <v>0.57500000000000007</v>
      </c>
      <c r="U938" s="47">
        <f t="shared" ca="1" si="124"/>
        <v>0.57500000000000007</v>
      </c>
      <c r="V938" s="47">
        <f t="shared" ca="1" si="125"/>
        <v>0.57500000000000007</v>
      </c>
      <c r="W938" s="47">
        <f>RANK(Y938,Y1:Y1001,0)</f>
        <v>937</v>
      </c>
      <c r="X938" s="48">
        <v>937</v>
      </c>
      <c r="Y938" s="49">
        <v>0.47</v>
      </c>
    </row>
    <row r="939" spans="1:25" ht="15.75" customHeight="1" x14ac:dyDescent="0.3">
      <c r="A939" s="42" t="s">
        <v>2066</v>
      </c>
      <c r="B939" s="42" t="s">
        <v>6627</v>
      </c>
      <c r="C939" s="42" t="s">
        <v>40</v>
      </c>
      <c r="D939" s="46">
        <v>41</v>
      </c>
      <c r="E939" s="44" t="s">
        <v>6626</v>
      </c>
      <c r="F939" s="45">
        <f t="shared" ref="F939:F970" ca="1" si="128">(NOW()-E939)/365</f>
        <v>75.481680032026887</v>
      </c>
      <c r="G939" s="45" t="str">
        <f t="shared" ref="G939:G970" ca="1" si="129">IF(F939&lt;=10,"0-10",IF(AND(F939&gt;10,F939&lt;=20),"11-20",IF(AND(F939&gt;20,F939&lt;=30),"21-30",IF(AND(F939&gt;30,F939&lt;=40),"31-40",IF(AND(F939&gt;40,F939&lt;=50),"41-50",IF(AND(F939&gt;50,F939&lt;=60),"51-60",IF(AND(F939&gt;60,F939&lt;=70),"61-70",IF(AND(F939&gt;70,F939&lt;=80),"71-80",IF(AND(F939&gt;80,F939&lt;=90),"81-90",IF(F939&gt;90,"91-100"))))))))))</f>
        <v>71-80</v>
      </c>
      <c r="H939" s="42" t="s">
        <v>206</v>
      </c>
      <c r="I939" s="42" t="s">
        <v>50</v>
      </c>
      <c r="J939" s="42" t="s">
        <v>66</v>
      </c>
      <c r="K939" s="42" t="s">
        <v>44</v>
      </c>
      <c r="L939" s="42" t="s">
        <v>45</v>
      </c>
      <c r="M939" s="46">
        <v>11</v>
      </c>
      <c r="N939" s="42" t="s">
        <v>6625</v>
      </c>
      <c r="O939" s="46">
        <v>2440</v>
      </c>
      <c r="P939" s="42" t="s">
        <v>6402</v>
      </c>
      <c r="Q939" s="42" t="s">
        <v>6401</v>
      </c>
      <c r="R939" s="46">
        <v>3</v>
      </c>
      <c r="S939" s="47">
        <f t="shared" ca="1" si="122"/>
        <v>0.68</v>
      </c>
      <c r="T939" s="47">
        <f t="shared" ca="1" si="123"/>
        <v>0.85000000000000009</v>
      </c>
      <c r="U939" s="47">
        <f t="shared" ca="1" si="124"/>
        <v>0.85000000000000009</v>
      </c>
      <c r="V939" s="47">
        <f t="shared" ca="1" si="125"/>
        <v>0.85000000000000009</v>
      </c>
      <c r="W939" s="47">
        <f>RANK(Y939,Y1:Y1001,0)</f>
        <v>937</v>
      </c>
      <c r="X939" s="48">
        <v>937</v>
      </c>
      <c r="Y939" s="49">
        <v>0.47</v>
      </c>
    </row>
    <row r="940" spans="1:25" ht="15.75" customHeight="1" x14ac:dyDescent="0.3">
      <c r="A940" s="42" t="s">
        <v>6624</v>
      </c>
      <c r="B940" s="42" t="s">
        <v>6623</v>
      </c>
      <c r="C940" s="42" t="s">
        <v>40</v>
      </c>
      <c r="D940" s="46">
        <v>77</v>
      </c>
      <c r="E940" s="44" t="s">
        <v>6622</v>
      </c>
      <c r="F940" s="45">
        <f t="shared" ca="1" si="128"/>
        <v>81.106337566273453</v>
      </c>
      <c r="G940" s="45" t="str">
        <f t="shared" ca="1" si="129"/>
        <v>81-90</v>
      </c>
      <c r="H940" s="42" t="s">
        <v>141</v>
      </c>
      <c r="I940" s="42" t="s">
        <v>75</v>
      </c>
      <c r="J940" s="42" t="s">
        <v>43</v>
      </c>
      <c r="K940" s="42" t="s">
        <v>44</v>
      </c>
      <c r="L940" s="42" t="s">
        <v>57</v>
      </c>
      <c r="M940" s="46">
        <v>17</v>
      </c>
      <c r="N940" s="42" t="s">
        <v>6621</v>
      </c>
      <c r="O940" s="46">
        <v>4132</v>
      </c>
      <c r="P940" s="42" t="s">
        <v>6406</v>
      </c>
      <c r="Q940" s="42" t="s">
        <v>6401</v>
      </c>
      <c r="R940" s="46">
        <v>4</v>
      </c>
      <c r="S940" s="47">
        <f t="shared" ca="1" si="122"/>
        <v>0.69</v>
      </c>
      <c r="T940" s="47">
        <f t="shared" ca="1" si="123"/>
        <v>0.69</v>
      </c>
      <c r="U940" s="47">
        <f t="shared" ca="1" si="124"/>
        <v>0.69</v>
      </c>
      <c r="V940" s="47">
        <f t="shared" ca="1" si="125"/>
        <v>0.58649999999999991</v>
      </c>
      <c r="W940" s="47">
        <f>RANK(Y940,Y1:Y1001,0)</f>
        <v>939</v>
      </c>
      <c r="X940" s="48">
        <v>939</v>
      </c>
      <c r="Y940" s="49">
        <v>0.46750000000000003</v>
      </c>
    </row>
    <row r="941" spans="1:25" ht="15.75" customHeight="1" x14ac:dyDescent="0.3">
      <c r="A941" s="42" t="s">
        <v>2134</v>
      </c>
      <c r="B941" s="42" t="s">
        <v>6620</v>
      </c>
      <c r="C941" s="42" t="s">
        <v>48</v>
      </c>
      <c r="D941" s="46">
        <v>98</v>
      </c>
      <c r="E941" s="44" t="s">
        <v>6619</v>
      </c>
      <c r="F941" s="45">
        <f t="shared" ca="1" si="128"/>
        <v>74.624145785451546</v>
      </c>
      <c r="G941" s="45" t="str">
        <f t="shared" ca="1" si="129"/>
        <v>71-80</v>
      </c>
      <c r="H941" s="42" t="s">
        <v>347</v>
      </c>
      <c r="I941" s="42" t="s">
        <v>65</v>
      </c>
      <c r="J941" s="42" t="s">
        <v>66</v>
      </c>
      <c r="K941" s="42" t="s">
        <v>44</v>
      </c>
      <c r="L941" s="42" t="s">
        <v>57</v>
      </c>
      <c r="M941" s="46">
        <v>20</v>
      </c>
      <c r="N941" s="42" t="s">
        <v>6618</v>
      </c>
      <c r="O941" s="46">
        <v>2166</v>
      </c>
      <c r="P941" s="42" t="s">
        <v>6402</v>
      </c>
      <c r="Q941" s="42" t="s">
        <v>6401</v>
      </c>
      <c r="R941" s="46">
        <v>9</v>
      </c>
      <c r="S941" s="47">
        <f t="shared" ca="1" si="122"/>
        <v>1.05</v>
      </c>
      <c r="T941" s="47">
        <f t="shared" ca="1" si="123"/>
        <v>1.05</v>
      </c>
      <c r="U941" s="47">
        <f t="shared" ca="1" si="124"/>
        <v>1.3125</v>
      </c>
      <c r="V941" s="47">
        <f t="shared" ca="1" si="125"/>
        <v>1.3125</v>
      </c>
      <c r="W941" s="47">
        <f>RANK(Y941,Y1:Y1001,0)</f>
        <v>939</v>
      </c>
      <c r="X941" s="48">
        <v>939</v>
      </c>
      <c r="Y941" s="49">
        <v>0.46750000000000003</v>
      </c>
    </row>
    <row r="942" spans="1:25" ht="15.75" customHeight="1" x14ac:dyDescent="0.3">
      <c r="A942" s="42" t="s">
        <v>6617</v>
      </c>
      <c r="B942" s="42" t="s">
        <v>6616</v>
      </c>
      <c r="C942" s="42" t="s">
        <v>40</v>
      </c>
      <c r="D942" s="46">
        <v>61</v>
      </c>
      <c r="E942" s="50">
        <v>27149</v>
      </c>
      <c r="F942" s="45">
        <f t="shared" ca="1" si="128"/>
        <v>46.966611538876201</v>
      </c>
      <c r="G942" s="45" t="str">
        <f t="shared" ca="1" si="129"/>
        <v>41-50</v>
      </c>
      <c r="H942" s="42" t="s">
        <v>274</v>
      </c>
      <c r="I942" s="42" t="s">
        <v>50</v>
      </c>
      <c r="J942" s="42" t="s">
        <v>43</v>
      </c>
      <c r="K942" s="42" t="s">
        <v>44</v>
      </c>
      <c r="L942" s="42" t="s">
        <v>45</v>
      </c>
      <c r="M942" s="46">
        <v>21</v>
      </c>
      <c r="N942" s="42" t="s">
        <v>6615</v>
      </c>
      <c r="O942" s="46">
        <v>3181</v>
      </c>
      <c r="P942" s="42" t="s">
        <v>6422</v>
      </c>
      <c r="Q942" s="42" t="s">
        <v>6401</v>
      </c>
      <c r="R942" s="46">
        <v>8</v>
      </c>
      <c r="S942" s="47">
        <f t="shared" ca="1" si="122"/>
        <v>0.84</v>
      </c>
      <c r="T942" s="47">
        <f t="shared" ca="1" si="123"/>
        <v>1.05</v>
      </c>
      <c r="U942" s="47">
        <f t="shared" ca="1" si="124"/>
        <v>1.05</v>
      </c>
      <c r="V942" s="47">
        <f t="shared" ca="1" si="125"/>
        <v>0.89249999999999996</v>
      </c>
      <c r="W942" s="47">
        <f>RANK(Y942,Y1:Y1001,0)</f>
        <v>939</v>
      </c>
      <c r="X942" s="48">
        <v>939</v>
      </c>
      <c r="Y942" s="49">
        <v>0.46750000000000003</v>
      </c>
    </row>
    <row r="943" spans="1:25" ht="15.75" customHeight="1" x14ac:dyDescent="0.3">
      <c r="A943" s="42" t="s">
        <v>6614</v>
      </c>
      <c r="B943" s="42" t="s">
        <v>6613</v>
      </c>
      <c r="C943" s="42" t="s">
        <v>40</v>
      </c>
      <c r="D943" s="46">
        <v>5</v>
      </c>
      <c r="E943" s="44" t="s">
        <v>6612</v>
      </c>
      <c r="F943" s="45">
        <f t="shared" ca="1" si="128"/>
        <v>66.626885511478932</v>
      </c>
      <c r="G943" s="45" t="str">
        <f t="shared" ca="1" si="129"/>
        <v>61-70</v>
      </c>
      <c r="H943" s="42" t="s">
        <v>212</v>
      </c>
      <c r="I943" s="42" t="s">
        <v>61</v>
      </c>
      <c r="J943" s="42" t="s">
        <v>43</v>
      </c>
      <c r="K943" s="42" t="s">
        <v>44</v>
      </c>
      <c r="L943" s="42" t="s">
        <v>45</v>
      </c>
      <c r="M943" s="46">
        <v>7</v>
      </c>
      <c r="N943" s="42" t="s">
        <v>6611</v>
      </c>
      <c r="O943" s="46">
        <v>4125</v>
      </c>
      <c r="P943" s="42" t="s">
        <v>6406</v>
      </c>
      <c r="Q943" s="42" t="s">
        <v>6401</v>
      </c>
      <c r="R943" s="46">
        <v>7</v>
      </c>
      <c r="S943" s="47">
        <f t="shared" ca="1" si="122"/>
        <v>0.86</v>
      </c>
      <c r="T943" s="47">
        <f t="shared" ca="1" si="123"/>
        <v>1.075</v>
      </c>
      <c r="U943" s="47">
        <f t="shared" ca="1" si="124"/>
        <v>1.075</v>
      </c>
      <c r="V943" s="47">
        <f t="shared" ca="1" si="125"/>
        <v>0.91374999999999995</v>
      </c>
      <c r="W943" s="47">
        <f>RANK(Y943,Y1:Y1001,0)</f>
        <v>939</v>
      </c>
      <c r="X943" s="48">
        <v>939</v>
      </c>
      <c r="Y943" s="49">
        <v>0.46750000000000003</v>
      </c>
    </row>
    <row r="944" spans="1:25" ht="15.75" customHeight="1" x14ac:dyDescent="0.3">
      <c r="A944" s="42" t="s">
        <v>2738</v>
      </c>
      <c r="B944" s="42" t="s">
        <v>6610</v>
      </c>
      <c r="C944" s="42" t="s">
        <v>40</v>
      </c>
      <c r="D944" s="46">
        <v>63</v>
      </c>
      <c r="E944" s="44" t="s">
        <v>6609</v>
      </c>
      <c r="F944" s="45">
        <f t="shared" ca="1" si="128"/>
        <v>49.980310169013187</v>
      </c>
      <c r="G944" s="45" t="str">
        <f t="shared" ca="1" si="129"/>
        <v>41-50</v>
      </c>
      <c r="H944" s="42" t="s">
        <v>170</v>
      </c>
      <c r="I944" s="42" t="s">
        <v>42</v>
      </c>
      <c r="J944" s="42" t="s">
        <v>62</v>
      </c>
      <c r="K944" s="42" t="s">
        <v>44</v>
      </c>
      <c r="L944" s="42" t="s">
        <v>45</v>
      </c>
      <c r="M944" s="46">
        <v>8</v>
      </c>
      <c r="N944" s="42" t="s">
        <v>6608</v>
      </c>
      <c r="O944" s="46">
        <v>2478</v>
      </c>
      <c r="P944" s="42" t="s">
        <v>6402</v>
      </c>
      <c r="Q944" s="42" t="s">
        <v>6401</v>
      </c>
      <c r="R944" s="46">
        <v>3</v>
      </c>
      <c r="S944" s="47">
        <f t="shared" ca="1" si="122"/>
        <v>0.52</v>
      </c>
      <c r="T944" s="47">
        <f t="shared" ca="1" si="123"/>
        <v>0.65</v>
      </c>
      <c r="U944" s="47">
        <f t="shared" ca="1" si="124"/>
        <v>0.65</v>
      </c>
      <c r="V944" s="47">
        <f t="shared" ca="1" si="125"/>
        <v>0.65</v>
      </c>
      <c r="W944" s="47">
        <f>RANK(Y944,Y1:Y1001,0)</f>
        <v>939</v>
      </c>
      <c r="X944" s="48">
        <v>939</v>
      </c>
      <c r="Y944" s="49">
        <v>0.46750000000000003</v>
      </c>
    </row>
    <row r="945" spans="1:25" ht="15.75" customHeight="1" x14ac:dyDescent="0.3">
      <c r="A945" s="42" t="s">
        <v>1745</v>
      </c>
      <c r="B945" s="42" t="s">
        <v>6607</v>
      </c>
      <c r="C945" s="42" t="s">
        <v>48</v>
      </c>
      <c r="D945" s="46">
        <v>90</v>
      </c>
      <c r="E945" s="50">
        <v>27177</v>
      </c>
      <c r="F945" s="45">
        <f t="shared" ca="1" si="128"/>
        <v>46.889899210109078</v>
      </c>
      <c r="G945" s="45" t="str">
        <f t="shared" ca="1" si="129"/>
        <v>41-50</v>
      </c>
      <c r="H945" s="42" t="s">
        <v>516</v>
      </c>
      <c r="I945" s="42" t="s">
        <v>65</v>
      </c>
      <c r="J945" s="42" t="s">
        <v>43</v>
      </c>
      <c r="K945" s="42" t="s">
        <v>44</v>
      </c>
      <c r="L945" s="42" t="s">
        <v>57</v>
      </c>
      <c r="M945" s="46">
        <v>8</v>
      </c>
      <c r="N945" s="42" t="s">
        <v>6606</v>
      </c>
      <c r="O945" s="46">
        <v>3934</v>
      </c>
      <c r="P945" s="42" t="s">
        <v>6422</v>
      </c>
      <c r="Q945" s="42" t="s">
        <v>6401</v>
      </c>
      <c r="R945" s="46">
        <v>10</v>
      </c>
      <c r="S945" s="47">
        <f t="shared" ca="1" si="122"/>
        <v>0.76</v>
      </c>
      <c r="T945" s="47">
        <f t="shared" ca="1" si="123"/>
        <v>0.76</v>
      </c>
      <c r="U945" s="47">
        <f t="shared" ca="1" si="124"/>
        <v>0.95</v>
      </c>
      <c r="V945" s="47">
        <f t="shared" ca="1" si="125"/>
        <v>0.8075</v>
      </c>
      <c r="W945" s="47">
        <f>RANK(Y945,Y1:Y1001,0)</f>
        <v>944</v>
      </c>
      <c r="X945" s="48">
        <v>944</v>
      </c>
      <c r="Y945" s="49">
        <v>0.46</v>
      </c>
    </row>
    <row r="946" spans="1:25" ht="15.75" customHeight="1" x14ac:dyDescent="0.3">
      <c r="A946" s="42" t="s">
        <v>6605</v>
      </c>
      <c r="B946" s="42" t="s">
        <v>6604</v>
      </c>
      <c r="C946" s="42" t="s">
        <v>48</v>
      </c>
      <c r="D946" s="46">
        <v>91</v>
      </c>
      <c r="E946" s="44" t="s">
        <v>6603</v>
      </c>
      <c r="F946" s="45">
        <f t="shared" ca="1" si="128"/>
        <v>28.67620057997209</v>
      </c>
      <c r="G946" s="45" t="str">
        <f t="shared" ca="1" si="129"/>
        <v>21-30</v>
      </c>
      <c r="H946" s="42" t="s">
        <v>431</v>
      </c>
      <c r="I946" s="42" t="s">
        <v>54</v>
      </c>
      <c r="J946" s="42" t="s">
        <v>43</v>
      </c>
      <c r="K946" s="42" t="s">
        <v>44</v>
      </c>
      <c r="L946" s="42" t="s">
        <v>57</v>
      </c>
      <c r="M946" s="46">
        <v>5</v>
      </c>
      <c r="N946" s="42" t="s">
        <v>6602</v>
      </c>
      <c r="O946" s="46">
        <v>2010</v>
      </c>
      <c r="P946" s="42" t="s">
        <v>6402</v>
      </c>
      <c r="Q946" s="42" t="s">
        <v>6401</v>
      </c>
      <c r="R946" s="46">
        <v>9</v>
      </c>
      <c r="S946" s="47">
        <f t="shared" ca="1" si="122"/>
        <v>0.9</v>
      </c>
      <c r="T946" s="47">
        <f t="shared" ca="1" si="123"/>
        <v>0.9</v>
      </c>
      <c r="U946" s="47">
        <f t="shared" ca="1" si="124"/>
        <v>1.125</v>
      </c>
      <c r="V946" s="47">
        <f t="shared" ca="1" si="125"/>
        <v>0.95624999999999993</v>
      </c>
      <c r="W946" s="47">
        <f>RANK(Y946,Y1:Y1001,0)</f>
        <v>944</v>
      </c>
      <c r="X946" s="48">
        <v>944</v>
      </c>
      <c r="Y946" s="49">
        <v>0.46</v>
      </c>
    </row>
    <row r="947" spans="1:25" ht="15.75" customHeight="1" x14ac:dyDescent="0.3">
      <c r="A947" s="42" t="s">
        <v>6601</v>
      </c>
      <c r="B947" s="42" t="s">
        <v>557</v>
      </c>
      <c r="C947" s="42" t="s">
        <v>40</v>
      </c>
      <c r="D947" s="46">
        <v>63</v>
      </c>
      <c r="E947" s="44" t="s">
        <v>6600</v>
      </c>
      <c r="F947" s="45">
        <f t="shared" ca="1" si="128"/>
        <v>79.684419758054275</v>
      </c>
      <c r="G947" s="45" t="str">
        <f t="shared" ca="1" si="129"/>
        <v>71-80</v>
      </c>
      <c r="H947" s="42" t="s">
        <v>688</v>
      </c>
      <c r="I947" s="42" t="s">
        <v>65</v>
      </c>
      <c r="J947" s="42" t="s">
        <v>66</v>
      </c>
      <c r="K947" s="42" t="s">
        <v>44</v>
      </c>
      <c r="L947" s="42" t="s">
        <v>57</v>
      </c>
      <c r="M947" s="46">
        <v>8</v>
      </c>
      <c r="N947" s="42" t="s">
        <v>6599</v>
      </c>
      <c r="O947" s="46">
        <v>2530</v>
      </c>
      <c r="P947" s="42" t="s">
        <v>6402</v>
      </c>
      <c r="Q947" s="42" t="s">
        <v>6401</v>
      </c>
      <c r="R947" s="46">
        <v>7</v>
      </c>
      <c r="S947" s="47">
        <f t="shared" ca="1" si="122"/>
        <v>0.71</v>
      </c>
      <c r="T947" s="47">
        <f t="shared" ca="1" si="123"/>
        <v>0.71</v>
      </c>
      <c r="U947" s="47">
        <f t="shared" ca="1" si="124"/>
        <v>0.71</v>
      </c>
      <c r="V947" s="47">
        <f t="shared" ca="1" si="125"/>
        <v>0.71</v>
      </c>
      <c r="W947" s="47">
        <f>RANK(Y947,Y1:Y1001,0)</f>
        <v>944</v>
      </c>
      <c r="X947" s="48">
        <v>944</v>
      </c>
      <c r="Y947" s="49">
        <v>0.46</v>
      </c>
    </row>
    <row r="948" spans="1:25" ht="15.75" customHeight="1" x14ac:dyDescent="0.3">
      <c r="A948" s="42" t="s">
        <v>985</v>
      </c>
      <c r="B948" s="42" t="s">
        <v>6598</v>
      </c>
      <c r="C948" s="42" t="s">
        <v>40</v>
      </c>
      <c r="D948" s="46">
        <v>44</v>
      </c>
      <c r="E948" s="44" t="s">
        <v>6597</v>
      </c>
      <c r="F948" s="45">
        <f t="shared" ca="1" si="128"/>
        <v>32.643323867643325</v>
      </c>
      <c r="G948" s="45" t="str">
        <f t="shared" ca="1" si="129"/>
        <v>31-40</v>
      </c>
      <c r="H948" s="42" t="s">
        <v>304</v>
      </c>
      <c r="I948" s="42" t="s">
        <v>84</v>
      </c>
      <c r="J948" s="42" t="s">
        <v>66</v>
      </c>
      <c r="K948" s="42" t="s">
        <v>44</v>
      </c>
      <c r="L948" s="42" t="s">
        <v>45</v>
      </c>
      <c r="M948" s="46">
        <v>4</v>
      </c>
      <c r="N948" s="42" t="s">
        <v>6596</v>
      </c>
      <c r="O948" s="46">
        <v>2320</v>
      </c>
      <c r="P948" s="42" t="s">
        <v>6402</v>
      </c>
      <c r="Q948" s="42" t="s">
        <v>6401</v>
      </c>
      <c r="R948" s="46">
        <v>9</v>
      </c>
      <c r="S948" s="47">
        <f t="shared" ca="1" si="122"/>
        <v>0.8</v>
      </c>
      <c r="T948" s="47">
        <f t="shared" ca="1" si="123"/>
        <v>1</v>
      </c>
      <c r="U948" s="47">
        <f t="shared" ca="1" si="124"/>
        <v>1.25</v>
      </c>
      <c r="V948" s="47">
        <f t="shared" ca="1" si="125"/>
        <v>1.25</v>
      </c>
      <c r="W948" s="47">
        <f>RANK(Y948,Y1:Y1001,0)</f>
        <v>947</v>
      </c>
      <c r="X948" s="48">
        <v>947</v>
      </c>
      <c r="Y948" s="49">
        <v>0.45900000000000002</v>
      </c>
    </row>
    <row r="949" spans="1:25" ht="15.75" customHeight="1" x14ac:dyDescent="0.3">
      <c r="A949" s="42" t="s">
        <v>6595</v>
      </c>
      <c r="B949" s="42" t="s">
        <v>6594</v>
      </c>
      <c r="C949" s="42" t="s">
        <v>40</v>
      </c>
      <c r="D949" s="46">
        <v>35</v>
      </c>
      <c r="E949" s="44" t="s">
        <v>6593</v>
      </c>
      <c r="F949" s="45">
        <f t="shared" ca="1" si="128"/>
        <v>29.048803319698116</v>
      </c>
      <c r="G949" s="45" t="str">
        <f t="shared" ca="1" si="129"/>
        <v>21-30</v>
      </c>
      <c r="H949" s="42" t="s">
        <v>90</v>
      </c>
      <c r="I949" s="42" t="s">
        <v>42</v>
      </c>
      <c r="J949" s="42" t="s">
        <v>43</v>
      </c>
      <c r="K949" s="42" t="s">
        <v>44</v>
      </c>
      <c r="L949" s="42" t="s">
        <v>57</v>
      </c>
      <c r="M949" s="46">
        <v>17</v>
      </c>
      <c r="N949" s="42" t="s">
        <v>6592</v>
      </c>
      <c r="O949" s="46">
        <v>3015</v>
      </c>
      <c r="P949" s="42" t="s">
        <v>6422</v>
      </c>
      <c r="Q949" s="42" t="s">
        <v>6401</v>
      </c>
      <c r="R949" s="46">
        <v>4</v>
      </c>
      <c r="S949" s="47">
        <f t="shared" ca="1" si="122"/>
        <v>1.05</v>
      </c>
      <c r="T949" s="47">
        <f t="shared" ca="1" si="123"/>
        <v>1.05</v>
      </c>
      <c r="U949" s="47">
        <f t="shared" ca="1" si="124"/>
        <v>1.05</v>
      </c>
      <c r="V949" s="47">
        <f t="shared" ca="1" si="125"/>
        <v>0.89249999999999996</v>
      </c>
      <c r="W949" s="47">
        <f>RANK(Y949,Y1:Y1001,0)</f>
        <v>948</v>
      </c>
      <c r="X949" s="48">
        <v>948</v>
      </c>
      <c r="Y949" s="49">
        <v>0.45687499999999998</v>
      </c>
    </row>
    <row r="950" spans="1:25" ht="15.75" customHeight="1" x14ac:dyDescent="0.3">
      <c r="A950" s="42" t="s">
        <v>190</v>
      </c>
      <c r="B950" s="42" t="s">
        <v>6591</v>
      </c>
      <c r="C950" s="42" t="s">
        <v>48</v>
      </c>
      <c r="D950" s="46">
        <v>13</v>
      </c>
      <c r="E950" s="44" t="s">
        <v>6590</v>
      </c>
      <c r="F950" s="45">
        <f t="shared" ca="1" si="128"/>
        <v>27.169351264903597</v>
      </c>
      <c r="G950" s="45" t="str">
        <f t="shared" ca="1" si="129"/>
        <v>21-30</v>
      </c>
      <c r="H950" s="42" t="s">
        <v>223</v>
      </c>
      <c r="I950" s="42" t="s">
        <v>84</v>
      </c>
      <c r="J950" s="42" t="s">
        <v>66</v>
      </c>
      <c r="K950" s="42" t="s">
        <v>44</v>
      </c>
      <c r="L950" s="42" t="s">
        <v>45</v>
      </c>
      <c r="M950" s="46">
        <v>11</v>
      </c>
      <c r="N950" s="42" t="s">
        <v>6589</v>
      </c>
      <c r="O950" s="46">
        <v>2049</v>
      </c>
      <c r="P950" s="42" t="s">
        <v>6402</v>
      </c>
      <c r="Q950" s="42" t="s">
        <v>6401</v>
      </c>
      <c r="R950" s="46">
        <v>11</v>
      </c>
      <c r="S950" s="47">
        <f t="shared" ca="1" si="122"/>
        <v>0.8</v>
      </c>
      <c r="T950" s="47">
        <f t="shared" ca="1" si="123"/>
        <v>1</v>
      </c>
      <c r="U950" s="47">
        <f t="shared" ca="1" si="124"/>
        <v>1.25</v>
      </c>
      <c r="V950" s="47">
        <f t="shared" ca="1" si="125"/>
        <v>1.25</v>
      </c>
      <c r="W950" s="47">
        <f>RANK(Y950,Y1:Y1001,0)</f>
        <v>948</v>
      </c>
      <c r="X950" s="48">
        <v>948</v>
      </c>
      <c r="Y950" s="49">
        <v>0.45687499999999998</v>
      </c>
    </row>
    <row r="951" spans="1:25" ht="15.75" customHeight="1" x14ac:dyDescent="0.3">
      <c r="A951" s="42" t="s">
        <v>6588</v>
      </c>
      <c r="B951" s="42" t="s">
        <v>6587</v>
      </c>
      <c r="C951" s="42" t="s">
        <v>48</v>
      </c>
      <c r="D951" s="46">
        <v>23</v>
      </c>
      <c r="E951" s="44" t="s">
        <v>6586</v>
      </c>
      <c r="F951" s="45">
        <f t="shared" ca="1" si="128"/>
        <v>37.804967703259763</v>
      </c>
      <c r="G951" s="45" t="str">
        <f t="shared" ca="1" si="129"/>
        <v>31-40</v>
      </c>
      <c r="H951" s="42" t="s">
        <v>248</v>
      </c>
      <c r="I951" s="42" t="s">
        <v>42</v>
      </c>
      <c r="J951" s="42" t="s">
        <v>66</v>
      </c>
      <c r="K951" s="42" t="s">
        <v>44</v>
      </c>
      <c r="L951" s="42" t="s">
        <v>57</v>
      </c>
      <c r="M951" s="46">
        <v>2</v>
      </c>
      <c r="N951" s="42" t="s">
        <v>6585</v>
      </c>
      <c r="O951" s="46">
        <v>3198</v>
      </c>
      <c r="P951" s="42" t="s">
        <v>6422</v>
      </c>
      <c r="Q951" s="42" t="s">
        <v>6401</v>
      </c>
      <c r="R951" s="46">
        <v>8</v>
      </c>
      <c r="S951" s="47">
        <f t="shared" ca="1" si="122"/>
        <v>1.01</v>
      </c>
      <c r="T951" s="47">
        <f t="shared" ca="1" si="123"/>
        <v>1.01</v>
      </c>
      <c r="U951" s="47">
        <f t="shared" ca="1" si="124"/>
        <v>1.01</v>
      </c>
      <c r="V951" s="47">
        <f t="shared" ca="1" si="125"/>
        <v>1.01</v>
      </c>
      <c r="W951" s="47">
        <f>RANK(Y951,Y1:Y1001,0)</f>
        <v>948</v>
      </c>
      <c r="X951" s="48">
        <v>948</v>
      </c>
      <c r="Y951" s="49">
        <v>0.45687499999999998</v>
      </c>
    </row>
    <row r="952" spans="1:25" ht="15.75" customHeight="1" x14ac:dyDescent="0.3">
      <c r="A952" s="42" t="s">
        <v>6584</v>
      </c>
      <c r="B952" s="42" t="s">
        <v>6583</v>
      </c>
      <c r="C952" s="42" t="s">
        <v>40</v>
      </c>
      <c r="D952" s="46">
        <v>26</v>
      </c>
      <c r="E952" s="44" t="s">
        <v>6582</v>
      </c>
      <c r="F952" s="45">
        <f t="shared" ca="1" si="128"/>
        <v>44.391269073122771</v>
      </c>
      <c r="G952" s="45" t="str">
        <f t="shared" ca="1" si="129"/>
        <v>41-50</v>
      </c>
      <c r="H952" s="42" t="s">
        <v>412</v>
      </c>
      <c r="I952" s="42" t="s">
        <v>61</v>
      </c>
      <c r="J952" s="42" t="s">
        <v>43</v>
      </c>
      <c r="K952" s="42" t="s">
        <v>44</v>
      </c>
      <c r="L952" s="42" t="s">
        <v>57</v>
      </c>
      <c r="M952" s="46">
        <v>3</v>
      </c>
      <c r="N952" s="42" t="s">
        <v>6581</v>
      </c>
      <c r="O952" s="46">
        <v>3153</v>
      </c>
      <c r="P952" s="42" t="s">
        <v>6422</v>
      </c>
      <c r="Q952" s="42" t="s">
        <v>6401</v>
      </c>
      <c r="R952" s="46">
        <v>7</v>
      </c>
      <c r="S952" s="47">
        <f t="shared" ca="1" si="122"/>
        <v>1.06</v>
      </c>
      <c r="T952" s="47">
        <f t="shared" ca="1" si="123"/>
        <v>1.06</v>
      </c>
      <c r="U952" s="47">
        <f t="shared" ca="1" si="124"/>
        <v>1.06</v>
      </c>
      <c r="V952" s="47">
        <f t="shared" ca="1" si="125"/>
        <v>0.90100000000000002</v>
      </c>
      <c r="W952" s="47">
        <f>RANK(Y952,Y1:Y1001,0)</f>
        <v>951</v>
      </c>
      <c r="X952" s="48">
        <v>951</v>
      </c>
      <c r="Y952" s="49">
        <v>0.45050000000000001</v>
      </c>
    </row>
    <row r="953" spans="1:25" ht="15.75" customHeight="1" x14ac:dyDescent="0.3">
      <c r="A953" s="42" t="s">
        <v>3963</v>
      </c>
      <c r="B953" s="42" t="s">
        <v>6580</v>
      </c>
      <c r="C953" s="42" t="s">
        <v>48</v>
      </c>
      <c r="D953" s="46">
        <v>67</v>
      </c>
      <c r="E953" s="44" t="s">
        <v>6579</v>
      </c>
      <c r="F953" s="45">
        <f t="shared" ca="1" si="128"/>
        <v>55.130995100520032</v>
      </c>
      <c r="G953" s="45" t="str">
        <f t="shared" ca="1" si="129"/>
        <v>51-60</v>
      </c>
      <c r="H953" s="42" t="s">
        <v>799</v>
      </c>
      <c r="I953" s="42" t="s">
        <v>56</v>
      </c>
      <c r="J953" s="42" t="s">
        <v>43</v>
      </c>
      <c r="K953" s="42" t="s">
        <v>44</v>
      </c>
      <c r="L953" s="42" t="s">
        <v>45</v>
      </c>
      <c r="M953" s="46">
        <v>6</v>
      </c>
      <c r="N953" s="42" t="s">
        <v>6578</v>
      </c>
      <c r="O953" s="46">
        <v>4500</v>
      </c>
      <c r="P953" s="42" t="s">
        <v>6406</v>
      </c>
      <c r="Q953" s="42" t="s">
        <v>6401</v>
      </c>
      <c r="R953" s="46">
        <v>7</v>
      </c>
      <c r="S953" s="47">
        <f t="shared" ca="1" si="122"/>
        <v>0.57999999999999996</v>
      </c>
      <c r="T953" s="47">
        <f t="shared" ca="1" si="123"/>
        <v>0.72499999999999998</v>
      </c>
      <c r="U953" s="47">
        <f t="shared" ca="1" si="124"/>
        <v>0.72499999999999998</v>
      </c>
      <c r="V953" s="47">
        <f t="shared" ca="1" si="125"/>
        <v>0.61624999999999996</v>
      </c>
      <c r="W953" s="47">
        <f>RANK(Y953,Y1:Y1001,0)</f>
        <v>951</v>
      </c>
      <c r="X953" s="48">
        <v>951</v>
      </c>
      <c r="Y953" s="49">
        <v>0.45050000000000001</v>
      </c>
    </row>
    <row r="954" spans="1:25" ht="15.75" customHeight="1" x14ac:dyDescent="0.3">
      <c r="A954" s="42" t="s">
        <v>6577</v>
      </c>
      <c r="B954" s="51"/>
      <c r="C954" s="42" t="s">
        <v>40</v>
      </c>
      <c r="D954" s="46">
        <v>23</v>
      </c>
      <c r="E954" s="44" t="s">
        <v>6576</v>
      </c>
      <c r="F954" s="45">
        <f t="shared" ca="1" si="128"/>
        <v>43.355652634766606</v>
      </c>
      <c r="G954" s="45" t="str">
        <f t="shared" ca="1" si="129"/>
        <v>41-50</v>
      </c>
      <c r="H954" s="51"/>
      <c r="I954" s="42" t="s">
        <v>50</v>
      </c>
      <c r="J954" s="42" t="s">
        <v>43</v>
      </c>
      <c r="K954" s="42" t="s">
        <v>44</v>
      </c>
      <c r="L954" s="42" t="s">
        <v>57</v>
      </c>
      <c r="M954" s="46">
        <v>6</v>
      </c>
      <c r="N954" s="42" t="s">
        <v>6575</v>
      </c>
      <c r="O954" s="46">
        <v>3500</v>
      </c>
      <c r="P954" s="42" t="s">
        <v>6422</v>
      </c>
      <c r="Q954" s="42" t="s">
        <v>6401</v>
      </c>
      <c r="R954" s="46">
        <v>3</v>
      </c>
      <c r="S954" s="47">
        <f t="shared" ca="1" si="122"/>
        <v>0.49</v>
      </c>
      <c r="T954" s="47">
        <f t="shared" ca="1" si="123"/>
        <v>0.49</v>
      </c>
      <c r="U954" s="47">
        <f t="shared" ca="1" si="124"/>
        <v>0.49</v>
      </c>
      <c r="V954" s="47">
        <f t="shared" ca="1" si="125"/>
        <v>0.41649999999999998</v>
      </c>
      <c r="W954" s="47">
        <f>RANK(Y954,Y1:Y1001,0)</f>
        <v>951</v>
      </c>
      <c r="X954" s="48">
        <v>951</v>
      </c>
      <c r="Y954" s="49">
        <v>0.45050000000000001</v>
      </c>
    </row>
    <row r="955" spans="1:25" ht="15.75" customHeight="1" x14ac:dyDescent="0.3">
      <c r="A955" s="42" t="s">
        <v>6574</v>
      </c>
      <c r="B955" s="42" t="s">
        <v>6573</v>
      </c>
      <c r="C955" s="42" t="s">
        <v>40</v>
      </c>
      <c r="D955" s="46">
        <v>74</v>
      </c>
      <c r="E955" s="44" t="s">
        <v>6572</v>
      </c>
      <c r="F955" s="45">
        <f t="shared" ca="1" si="128"/>
        <v>58.591269073122774</v>
      </c>
      <c r="G955" s="45" t="str">
        <f t="shared" ca="1" si="129"/>
        <v>51-60</v>
      </c>
      <c r="H955" s="51"/>
      <c r="I955" s="42" t="s">
        <v>84</v>
      </c>
      <c r="J955" s="42" t="s">
        <v>43</v>
      </c>
      <c r="K955" s="42" t="s">
        <v>44</v>
      </c>
      <c r="L955" s="42" t="s">
        <v>45</v>
      </c>
      <c r="M955" s="46">
        <v>15</v>
      </c>
      <c r="N955" s="42" t="s">
        <v>6571</v>
      </c>
      <c r="O955" s="46">
        <v>2038</v>
      </c>
      <c r="P955" s="42" t="s">
        <v>6402</v>
      </c>
      <c r="Q955" s="42" t="s">
        <v>6401</v>
      </c>
      <c r="R955" s="46">
        <v>11</v>
      </c>
      <c r="S955" s="47">
        <f t="shared" ca="1" si="122"/>
        <v>0.43</v>
      </c>
      <c r="T955" s="47">
        <f t="shared" ca="1" si="123"/>
        <v>0.53749999999999998</v>
      </c>
      <c r="U955" s="47">
        <f t="shared" ca="1" si="124"/>
        <v>0.671875</v>
      </c>
      <c r="V955" s="47">
        <f t="shared" ca="1" si="125"/>
        <v>0.57109374999999996</v>
      </c>
      <c r="W955" s="47">
        <f>RANK(Y955,Y1:Y1001,0)</f>
        <v>954</v>
      </c>
      <c r="X955" s="48">
        <v>954</v>
      </c>
      <c r="Y955" s="49">
        <v>0.45</v>
      </c>
    </row>
    <row r="956" spans="1:25" ht="15.75" customHeight="1" x14ac:dyDescent="0.3">
      <c r="A956" s="42" t="s">
        <v>6570</v>
      </c>
      <c r="B956" s="42" t="s">
        <v>6569</v>
      </c>
      <c r="C956" s="42" t="s">
        <v>40</v>
      </c>
      <c r="D956" s="46">
        <v>14</v>
      </c>
      <c r="E956" s="44" t="s">
        <v>6568</v>
      </c>
      <c r="F956" s="45">
        <f t="shared" ca="1" si="128"/>
        <v>26.372090990930992</v>
      </c>
      <c r="G956" s="45" t="str">
        <f t="shared" ca="1" si="129"/>
        <v>21-30</v>
      </c>
      <c r="H956" s="42" t="s">
        <v>167</v>
      </c>
      <c r="I956" s="42" t="s">
        <v>61</v>
      </c>
      <c r="J956" s="42" t="s">
        <v>66</v>
      </c>
      <c r="K956" s="42" t="s">
        <v>44</v>
      </c>
      <c r="L956" s="42" t="s">
        <v>57</v>
      </c>
      <c r="M956" s="46">
        <v>13</v>
      </c>
      <c r="N956" s="42" t="s">
        <v>6567</v>
      </c>
      <c r="O956" s="46">
        <v>2122</v>
      </c>
      <c r="P956" s="42" t="s">
        <v>6402</v>
      </c>
      <c r="Q956" s="42" t="s">
        <v>6401</v>
      </c>
      <c r="R956" s="46">
        <v>12</v>
      </c>
      <c r="S956" s="47">
        <f t="shared" ca="1" si="122"/>
        <v>0.76</v>
      </c>
      <c r="T956" s="47">
        <f t="shared" ca="1" si="123"/>
        <v>0.76</v>
      </c>
      <c r="U956" s="47">
        <f t="shared" ca="1" si="124"/>
        <v>0.95</v>
      </c>
      <c r="V956" s="47">
        <f t="shared" ca="1" si="125"/>
        <v>0.95</v>
      </c>
      <c r="W956" s="47">
        <f>RANK(Y956,Y1:Y1001,0)</f>
        <v>954</v>
      </c>
      <c r="X956" s="48">
        <v>954</v>
      </c>
      <c r="Y956" s="49">
        <v>0.45</v>
      </c>
    </row>
    <row r="957" spans="1:25" ht="15.75" customHeight="1" x14ac:dyDescent="0.3">
      <c r="A957" s="42" t="s">
        <v>6566</v>
      </c>
      <c r="B957" s="42" t="s">
        <v>6565</v>
      </c>
      <c r="C957" s="42" t="s">
        <v>48</v>
      </c>
      <c r="D957" s="46">
        <v>12</v>
      </c>
      <c r="E957" s="44" t="s">
        <v>6564</v>
      </c>
      <c r="F957" s="45">
        <f t="shared" ca="1" si="128"/>
        <v>51.972090990930994</v>
      </c>
      <c r="G957" s="45" t="str">
        <f t="shared" ca="1" si="129"/>
        <v>51-60</v>
      </c>
      <c r="H957" s="42" t="s">
        <v>719</v>
      </c>
      <c r="I957" s="42" t="s">
        <v>50</v>
      </c>
      <c r="J957" s="42" t="s">
        <v>43</v>
      </c>
      <c r="K957" s="42" t="s">
        <v>44</v>
      </c>
      <c r="L957" s="42" t="s">
        <v>45</v>
      </c>
      <c r="M957" s="46">
        <v>6</v>
      </c>
      <c r="N957" s="42" t="s">
        <v>6563</v>
      </c>
      <c r="O957" s="46">
        <v>3337</v>
      </c>
      <c r="P957" s="42" t="s">
        <v>6422</v>
      </c>
      <c r="Q957" s="42" t="s">
        <v>6401</v>
      </c>
      <c r="R957" s="46">
        <v>7</v>
      </c>
      <c r="S957" s="47">
        <f t="shared" ca="1" si="122"/>
        <v>0.86</v>
      </c>
      <c r="T957" s="47">
        <f t="shared" ca="1" si="123"/>
        <v>1.075</v>
      </c>
      <c r="U957" s="47">
        <f t="shared" ca="1" si="124"/>
        <v>1.075</v>
      </c>
      <c r="V957" s="47">
        <f t="shared" ca="1" si="125"/>
        <v>0.91374999999999995</v>
      </c>
      <c r="W957" s="47">
        <f>RANK(Y957,Y1:Y1001,0)</f>
        <v>956</v>
      </c>
      <c r="X957" s="48">
        <v>956</v>
      </c>
      <c r="Y957" s="49">
        <v>0.44624999999999998</v>
      </c>
    </row>
    <row r="958" spans="1:25" ht="15.75" customHeight="1" x14ac:dyDescent="0.3">
      <c r="A958" s="42" t="s">
        <v>6562</v>
      </c>
      <c r="B958" s="42" t="s">
        <v>6561</v>
      </c>
      <c r="C958" s="42" t="s">
        <v>40</v>
      </c>
      <c r="D958" s="46">
        <v>59</v>
      </c>
      <c r="E958" s="44" t="s">
        <v>6560</v>
      </c>
      <c r="F958" s="45">
        <f t="shared" ca="1" si="128"/>
        <v>25.6652416758625</v>
      </c>
      <c r="G958" s="45" t="str">
        <f t="shared" ca="1" si="129"/>
        <v>21-30</v>
      </c>
      <c r="H958" s="42" t="s">
        <v>412</v>
      </c>
      <c r="I958" s="42" t="s">
        <v>65</v>
      </c>
      <c r="J958" s="42" t="s">
        <v>43</v>
      </c>
      <c r="K958" s="42" t="s">
        <v>44</v>
      </c>
      <c r="L958" s="42" t="s">
        <v>45</v>
      </c>
      <c r="M958" s="46">
        <v>15</v>
      </c>
      <c r="N958" s="42" t="s">
        <v>6559</v>
      </c>
      <c r="O958" s="46">
        <v>2121</v>
      </c>
      <c r="P958" s="42" t="s">
        <v>6402</v>
      </c>
      <c r="Q958" s="42" t="s">
        <v>6401</v>
      </c>
      <c r="R958" s="46">
        <v>11</v>
      </c>
      <c r="S958" s="47">
        <f t="shared" ca="1" si="122"/>
        <v>0.77</v>
      </c>
      <c r="T958" s="47">
        <f t="shared" ca="1" si="123"/>
        <v>0.96250000000000002</v>
      </c>
      <c r="U958" s="47">
        <f t="shared" ca="1" si="124"/>
        <v>1.203125</v>
      </c>
      <c r="V958" s="47">
        <f t="shared" ca="1" si="125"/>
        <v>1.02265625</v>
      </c>
      <c r="W958" s="47">
        <f>RANK(Y958,Y1:Y1001,0)</f>
        <v>956</v>
      </c>
      <c r="X958" s="48">
        <v>956</v>
      </c>
      <c r="Y958" s="49">
        <v>0.44624999999999998</v>
      </c>
    </row>
    <row r="959" spans="1:25" ht="15.75" customHeight="1" x14ac:dyDescent="0.3">
      <c r="A959" s="42" t="s">
        <v>6558</v>
      </c>
      <c r="B959" s="42" t="s">
        <v>6557</v>
      </c>
      <c r="C959" s="42" t="s">
        <v>40</v>
      </c>
      <c r="D959" s="46">
        <v>83</v>
      </c>
      <c r="E959" s="44" t="s">
        <v>6556</v>
      </c>
      <c r="F959" s="45">
        <f t="shared" ca="1" si="128"/>
        <v>57.215926607369347</v>
      </c>
      <c r="G959" s="45" t="str">
        <f t="shared" ca="1" si="129"/>
        <v>51-60</v>
      </c>
      <c r="H959" s="42" t="s">
        <v>154</v>
      </c>
      <c r="I959" s="42" t="s">
        <v>61</v>
      </c>
      <c r="J959" s="42" t="s">
        <v>43</v>
      </c>
      <c r="K959" s="42" t="s">
        <v>44</v>
      </c>
      <c r="L959" s="42" t="s">
        <v>45</v>
      </c>
      <c r="M959" s="46">
        <v>9</v>
      </c>
      <c r="N959" s="42" t="s">
        <v>6555</v>
      </c>
      <c r="O959" s="46">
        <v>4170</v>
      </c>
      <c r="P959" s="42" t="s">
        <v>6406</v>
      </c>
      <c r="Q959" s="42" t="s">
        <v>6401</v>
      </c>
      <c r="R959" s="46">
        <v>9</v>
      </c>
      <c r="S959" s="47">
        <f t="shared" ca="1" si="122"/>
        <v>1.06</v>
      </c>
      <c r="T959" s="47">
        <f t="shared" ca="1" si="123"/>
        <v>1.3250000000000002</v>
      </c>
      <c r="U959" s="47">
        <f t="shared" ca="1" si="124"/>
        <v>1.6562500000000002</v>
      </c>
      <c r="V959" s="47">
        <f t="shared" ca="1" si="125"/>
        <v>1.4078125000000001</v>
      </c>
      <c r="W959" s="47">
        <f>RANK(Y959,Y1:Y1001,0)</f>
        <v>956</v>
      </c>
      <c r="X959" s="48">
        <v>956</v>
      </c>
      <c r="Y959" s="49">
        <v>0.44624999999999998</v>
      </c>
    </row>
    <row r="960" spans="1:25" ht="15.75" customHeight="1" x14ac:dyDescent="0.3">
      <c r="A960" s="42" t="s">
        <v>6554</v>
      </c>
      <c r="B960" s="42" t="s">
        <v>6553</v>
      </c>
      <c r="C960" s="42" t="s">
        <v>40</v>
      </c>
      <c r="D960" s="46">
        <v>78</v>
      </c>
      <c r="E960" s="44" t="s">
        <v>6552</v>
      </c>
      <c r="F960" s="45">
        <f t="shared" ca="1" si="128"/>
        <v>22.492638936136473</v>
      </c>
      <c r="G960" s="45" t="str">
        <f t="shared" ca="1" si="129"/>
        <v>21-30</v>
      </c>
      <c r="H960" s="42" t="s">
        <v>2943</v>
      </c>
      <c r="I960" s="42" t="s">
        <v>65</v>
      </c>
      <c r="J960" s="42" t="s">
        <v>43</v>
      </c>
      <c r="K960" s="42" t="s">
        <v>44</v>
      </c>
      <c r="L960" s="42" t="s">
        <v>57</v>
      </c>
      <c r="M960" s="46">
        <v>7</v>
      </c>
      <c r="N960" s="42" t="s">
        <v>6551</v>
      </c>
      <c r="O960" s="46">
        <v>3075</v>
      </c>
      <c r="P960" s="42" t="s">
        <v>6422</v>
      </c>
      <c r="Q960" s="42" t="s">
        <v>6401</v>
      </c>
      <c r="R960" s="46">
        <v>8</v>
      </c>
      <c r="S960" s="47">
        <f t="shared" ca="1" si="122"/>
        <v>0.6</v>
      </c>
      <c r="T960" s="47">
        <f t="shared" ca="1" si="123"/>
        <v>0.6</v>
      </c>
      <c r="U960" s="47">
        <f t="shared" ca="1" si="124"/>
        <v>0.6</v>
      </c>
      <c r="V960" s="47">
        <f t="shared" ca="1" si="125"/>
        <v>0.51</v>
      </c>
      <c r="W960" s="47">
        <f>RANK(Y960,Y1:Y1001,0)</f>
        <v>956</v>
      </c>
      <c r="X960" s="48">
        <v>956</v>
      </c>
      <c r="Y960" s="49">
        <v>0.44624999999999998</v>
      </c>
    </row>
    <row r="961" spans="1:25" ht="15.75" customHeight="1" x14ac:dyDescent="0.3">
      <c r="A961" s="42" t="s">
        <v>6550</v>
      </c>
      <c r="B961" s="42" t="s">
        <v>6549</v>
      </c>
      <c r="C961" s="42" t="s">
        <v>40</v>
      </c>
      <c r="D961" s="46">
        <v>62</v>
      </c>
      <c r="E961" s="44" t="s">
        <v>6548</v>
      </c>
      <c r="F961" s="45">
        <f t="shared" ca="1" si="128"/>
        <v>54.29263893613647</v>
      </c>
      <c r="G961" s="45" t="str">
        <f t="shared" ca="1" si="129"/>
        <v>51-60</v>
      </c>
      <c r="H961" s="42" t="s">
        <v>632</v>
      </c>
      <c r="I961" s="42" t="s">
        <v>61</v>
      </c>
      <c r="J961" s="42" t="s">
        <v>43</v>
      </c>
      <c r="K961" s="42" t="s">
        <v>44</v>
      </c>
      <c r="L961" s="42" t="s">
        <v>57</v>
      </c>
      <c r="M961" s="46">
        <v>4</v>
      </c>
      <c r="N961" s="42" t="s">
        <v>6547</v>
      </c>
      <c r="O961" s="46">
        <v>3048</v>
      </c>
      <c r="P961" s="42" t="s">
        <v>6422</v>
      </c>
      <c r="Q961" s="42" t="s">
        <v>6401</v>
      </c>
      <c r="R961" s="46">
        <v>4</v>
      </c>
      <c r="S961" s="47">
        <f t="shared" ca="1" si="122"/>
        <v>0.68</v>
      </c>
      <c r="T961" s="47">
        <f t="shared" ca="1" si="123"/>
        <v>0.68</v>
      </c>
      <c r="U961" s="47">
        <f t="shared" ca="1" si="124"/>
        <v>0.68</v>
      </c>
      <c r="V961" s="47">
        <f t="shared" ca="1" si="125"/>
        <v>0.57800000000000007</v>
      </c>
      <c r="W961" s="47">
        <f>RANK(Y961,Y1:Y1001,0)</f>
        <v>960</v>
      </c>
      <c r="X961" s="48">
        <v>960</v>
      </c>
      <c r="Y961" s="49">
        <v>0.442</v>
      </c>
    </row>
    <row r="962" spans="1:25" ht="15.75" customHeight="1" x14ac:dyDescent="0.3">
      <c r="A962" s="42" t="s">
        <v>3097</v>
      </c>
      <c r="B962" s="42" t="s">
        <v>6546</v>
      </c>
      <c r="C962" s="42" t="s">
        <v>40</v>
      </c>
      <c r="D962" s="46">
        <v>0</v>
      </c>
      <c r="E962" s="44" t="s">
        <v>6545</v>
      </c>
      <c r="F962" s="45">
        <f t="shared" ca="1" si="128"/>
        <v>45.717296470383047</v>
      </c>
      <c r="G962" s="45" t="str">
        <f t="shared" ca="1" si="129"/>
        <v>41-50</v>
      </c>
      <c r="H962" s="42" t="s">
        <v>173</v>
      </c>
      <c r="I962" s="42" t="s">
        <v>50</v>
      </c>
      <c r="J962" s="42" t="s">
        <v>43</v>
      </c>
      <c r="K962" s="42" t="s">
        <v>44</v>
      </c>
      <c r="L962" s="42" t="s">
        <v>57</v>
      </c>
      <c r="M962" s="46">
        <v>10</v>
      </c>
      <c r="N962" s="42" t="s">
        <v>6544</v>
      </c>
      <c r="O962" s="46">
        <v>2570</v>
      </c>
      <c r="P962" s="42" t="s">
        <v>6402</v>
      </c>
      <c r="Q962" s="42" t="s">
        <v>6401</v>
      </c>
      <c r="R962" s="46">
        <v>9</v>
      </c>
      <c r="S962" s="47">
        <f t="shared" ref="S962:S1001" ca="1" si="130">RANDBETWEEN(40,110)/100</f>
        <v>0.5</v>
      </c>
      <c r="T962" s="47">
        <f t="shared" ref="T962:T1001" ca="1" si="131">S962*(IF(L962="Yes",1.25,1))</f>
        <v>0.5</v>
      </c>
      <c r="U962" s="47">
        <f t="shared" ref="U962:U1001" ca="1" si="132">T962*(IF(OR(VALUE(R962)&gt;8,VALUE(D962)&gt;80),1.25,1))</f>
        <v>0.625</v>
      </c>
      <c r="V962" s="47">
        <f t="shared" ref="V962:V1001" ca="1" si="133">U962*(IF(J962="Mass Customer",0.85,1))</f>
        <v>0.53125</v>
      </c>
      <c r="W962" s="47">
        <f>RANK(Y962,Y1:Y1001,0)</f>
        <v>960</v>
      </c>
      <c r="X962" s="48">
        <v>960</v>
      </c>
      <c r="Y962" s="49">
        <v>0.442</v>
      </c>
    </row>
    <row r="963" spans="1:25" ht="15.75" customHeight="1" x14ac:dyDescent="0.3">
      <c r="A963" s="42" t="s">
        <v>6543</v>
      </c>
      <c r="B963" s="42" t="s">
        <v>6542</v>
      </c>
      <c r="C963" s="42" t="s">
        <v>48</v>
      </c>
      <c r="D963" s="46">
        <v>15</v>
      </c>
      <c r="E963" s="44" t="s">
        <v>6541</v>
      </c>
      <c r="F963" s="45">
        <f t="shared" ca="1" si="128"/>
        <v>34.246063593670719</v>
      </c>
      <c r="G963" s="45" t="str">
        <f t="shared" ca="1" si="129"/>
        <v>31-40</v>
      </c>
      <c r="H963" s="42" t="s">
        <v>53</v>
      </c>
      <c r="I963" s="42" t="s">
        <v>42</v>
      </c>
      <c r="J963" s="42" t="s">
        <v>43</v>
      </c>
      <c r="K963" s="42" t="s">
        <v>44</v>
      </c>
      <c r="L963" s="42" t="s">
        <v>57</v>
      </c>
      <c r="M963" s="46">
        <v>11</v>
      </c>
      <c r="N963" s="42" t="s">
        <v>6540</v>
      </c>
      <c r="O963" s="46">
        <v>3564</v>
      </c>
      <c r="P963" s="42" t="s">
        <v>6422</v>
      </c>
      <c r="Q963" s="42" t="s">
        <v>6401</v>
      </c>
      <c r="R963" s="46">
        <v>3</v>
      </c>
      <c r="S963" s="47">
        <f t="shared" ca="1" si="130"/>
        <v>0.67</v>
      </c>
      <c r="T963" s="47">
        <f t="shared" ca="1" si="131"/>
        <v>0.67</v>
      </c>
      <c r="U963" s="47">
        <f t="shared" ca="1" si="132"/>
        <v>0.67</v>
      </c>
      <c r="V963" s="47">
        <f t="shared" ca="1" si="133"/>
        <v>0.56950000000000001</v>
      </c>
      <c r="W963" s="47">
        <f>RANK(Y963,Y1:Y1001,0)</f>
        <v>960</v>
      </c>
      <c r="X963" s="48">
        <v>960</v>
      </c>
      <c r="Y963" s="49">
        <v>0.442</v>
      </c>
    </row>
    <row r="964" spans="1:25" ht="15.75" customHeight="1" x14ac:dyDescent="0.3">
      <c r="A964" s="42" t="s">
        <v>6539</v>
      </c>
      <c r="B964" s="42" t="s">
        <v>6538</v>
      </c>
      <c r="C964" s="42" t="s">
        <v>48</v>
      </c>
      <c r="D964" s="46">
        <v>82</v>
      </c>
      <c r="E964" s="44" t="s">
        <v>6537</v>
      </c>
      <c r="F964" s="45">
        <f t="shared" ca="1" si="128"/>
        <v>52.284419758054277</v>
      </c>
      <c r="G964" s="45" t="str">
        <f t="shared" ca="1" si="129"/>
        <v>51-60</v>
      </c>
      <c r="H964" s="42" t="s">
        <v>362</v>
      </c>
      <c r="I964" s="42" t="s">
        <v>54</v>
      </c>
      <c r="J964" s="42" t="s">
        <v>62</v>
      </c>
      <c r="K964" s="42" t="s">
        <v>44</v>
      </c>
      <c r="L964" s="42" t="s">
        <v>45</v>
      </c>
      <c r="M964" s="46">
        <v>7</v>
      </c>
      <c r="N964" s="42" t="s">
        <v>6536</v>
      </c>
      <c r="O964" s="46">
        <v>2760</v>
      </c>
      <c r="P964" s="42" t="s">
        <v>6402</v>
      </c>
      <c r="Q964" s="42" t="s">
        <v>6401</v>
      </c>
      <c r="R964" s="46">
        <v>10</v>
      </c>
      <c r="S964" s="47">
        <f t="shared" ca="1" si="130"/>
        <v>0.71</v>
      </c>
      <c r="T964" s="47">
        <f t="shared" ca="1" si="131"/>
        <v>0.88749999999999996</v>
      </c>
      <c r="U964" s="47">
        <f t="shared" ca="1" si="132"/>
        <v>1.109375</v>
      </c>
      <c r="V964" s="47">
        <f t="shared" ca="1" si="133"/>
        <v>1.109375</v>
      </c>
      <c r="W964" s="47">
        <f>RANK(Y964,Y1:Y1001,0)</f>
        <v>963</v>
      </c>
      <c r="X964" s="48">
        <v>963</v>
      </c>
      <c r="Y964" s="49">
        <v>0.44</v>
      </c>
    </row>
    <row r="965" spans="1:25" ht="15.75" customHeight="1" x14ac:dyDescent="0.3">
      <c r="A965" s="42" t="s">
        <v>6535</v>
      </c>
      <c r="B965" s="42" t="s">
        <v>6534</v>
      </c>
      <c r="C965" s="42" t="s">
        <v>40</v>
      </c>
      <c r="D965" s="46">
        <v>25</v>
      </c>
      <c r="E965" s="44" t="s">
        <v>6533</v>
      </c>
      <c r="F965" s="45">
        <f t="shared" ca="1" si="128"/>
        <v>40.322775922437842</v>
      </c>
      <c r="G965" s="45" t="str">
        <f t="shared" ca="1" si="129"/>
        <v>41-50</v>
      </c>
      <c r="H965" s="42" t="s">
        <v>5066</v>
      </c>
      <c r="I965" s="42" t="s">
        <v>84</v>
      </c>
      <c r="J965" s="42" t="s">
        <v>43</v>
      </c>
      <c r="K965" s="42" t="s">
        <v>44</v>
      </c>
      <c r="L965" s="42" t="s">
        <v>45</v>
      </c>
      <c r="M965" s="46">
        <v>13</v>
      </c>
      <c r="N965" s="42" t="s">
        <v>6532</v>
      </c>
      <c r="O965" s="46">
        <v>4123</v>
      </c>
      <c r="P965" s="42" t="s">
        <v>6406</v>
      </c>
      <c r="Q965" s="42" t="s">
        <v>6401</v>
      </c>
      <c r="R965" s="46">
        <v>6</v>
      </c>
      <c r="S965" s="47">
        <f t="shared" ca="1" si="130"/>
        <v>0.57999999999999996</v>
      </c>
      <c r="T965" s="47">
        <f t="shared" ca="1" si="131"/>
        <v>0.72499999999999998</v>
      </c>
      <c r="U965" s="47">
        <f t="shared" ca="1" si="132"/>
        <v>0.72499999999999998</v>
      </c>
      <c r="V965" s="47">
        <f t="shared" ca="1" si="133"/>
        <v>0.61624999999999996</v>
      </c>
      <c r="W965" s="47">
        <f>RANK(Y965,Y1:Y1001,0)</f>
        <v>963</v>
      </c>
      <c r="X965" s="48">
        <v>963</v>
      </c>
      <c r="Y965" s="49">
        <v>0.44</v>
      </c>
    </row>
    <row r="966" spans="1:25" ht="15.75" customHeight="1" x14ac:dyDescent="0.3">
      <c r="A966" s="42" t="s">
        <v>6244</v>
      </c>
      <c r="B966" s="42" t="s">
        <v>6531</v>
      </c>
      <c r="C966" s="42" t="s">
        <v>40</v>
      </c>
      <c r="D966" s="46">
        <v>42</v>
      </c>
      <c r="E966" s="44" t="s">
        <v>6530</v>
      </c>
      <c r="F966" s="45">
        <f t="shared" ca="1" si="128"/>
        <v>46.141954004629625</v>
      </c>
      <c r="G966" s="45" t="str">
        <f t="shared" ca="1" si="129"/>
        <v>41-50</v>
      </c>
      <c r="H966" s="42" t="s">
        <v>847</v>
      </c>
      <c r="I966" s="42" t="s">
        <v>42</v>
      </c>
      <c r="J966" s="42" t="s">
        <v>43</v>
      </c>
      <c r="K966" s="42" t="s">
        <v>44</v>
      </c>
      <c r="L966" s="42" t="s">
        <v>45</v>
      </c>
      <c r="M966" s="46">
        <v>15</v>
      </c>
      <c r="N966" s="42" t="s">
        <v>6529</v>
      </c>
      <c r="O966" s="46">
        <v>2066</v>
      </c>
      <c r="P966" s="42" t="s">
        <v>6402</v>
      </c>
      <c r="Q966" s="42" t="s">
        <v>6401</v>
      </c>
      <c r="R966" s="46">
        <v>10</v>
      </c>
      <c r="S966" s="47">
        <f t="shared" ca="1" si="130"/>
        <v>0.4</v>
      </c>
      <c r="T966" s="47">
        <f t="shared" ca="1" si="131"/>
        <v>0.5</v>
      </c>
      <c r="U966" s="47">
        <f t="shared" ca="1" si="132"/>
        <v>0.625</v>
      </c>
      <c r="V966" s="47">
        <f t="shared" ca="1" si="133"/>
        <v>0.53125</v>
      </c>
      <c r="W966" s="47">
        <f>RANK(Y966,Y1:Y1001,0)</f>
        <v>963</v>
      </c>
      <c r="X966" s="48">
        <v>963</v>
      </c>
      <c r="Y966" s="49">
        <v>0.44</v>
      </c>
    </row>
    <row r="967" spans="1:25" ht="15.75" customHeight="1" x14ac:dyDescent="0.3">
      <c r="A967" s="42" t="s">
        <v>6528</v>
      </c>
      <c r="B967" s="42" t="s">
        <v>6527</v>
      </c>
      <c r="C967" s="42" t="s">
        <v>48</v>
      </c>
      <c r="D967" s="46">
        <v>33</v>
      </c>
      <c r="E967" s="44" t="s">
        <v>6526</v>
      </c>
      <c r="F967" s="45">
        <f t="shared" ca="1" si="128"/>
        <v>26.799488251204966</v>
      </c>
      <c r="G967" s="45" t="str">
        <f t="shared" ca="1" si="129"/>
        <v>21-30</v>
      </c>
      <c r="H967" s="42" t="s">
        <v>144</v>
      </c>
      <c r="I967" s="42" t="s">
        <v>138</v>
      </c>
      <c r="J967" s="42" t="s">
        <v>62</v>
      </c>
      <c r="K967" s="42" t="s">
        <v>44</v>
      </c>
      <c r="L967" s="42" t="s">
        <v>57</v>
      </c>
      <c r="M967" s="46">
        <v>1</v>
      </c>
      <c r="N967" s="42" t="s">
        <v>6525</v>
      </c>
      <c r="O967" s="46">
        <v>2770</v>
      </c>
      <c r="P967" s="42" t="s">
        <v>6402</v>
      </c>
      <c r="Q967" s="42" t="s">
        <v>6401</v>
      </c>
      <c r="R967" s="46">
        <v>8</v>
      </c>
      <c r="S967" s="47">
        <f t="shared" ca="1" si="130"/>
        <v>0.44</v>
      </c>
      <c r="T967" s="47">
        <f t="shared" ca="1" si="131"/>
        <v>0.44</v>
      </c>
      <c r="U967" s="47">
        <f t="shared" ca="1" si="132"/>
        <v>0.44</v>
      </c>
      <c r="V967" s="47">
        <f t="shared" ca="1" si="133"/>
        <v>0.44</v>
      </c>
      <c r="W967" s="47">
        <f>RANK(Y967,Y1:Y1001,0)</f>
        <v>963</v>
      </c>
      <c r="X967" s="48">
        <v>963</v>
      </c>
      <c r="Y967" s="49">
        <v>0.44</v>
      </c>
    </row>
    <row r="968" spans="1:25" ht="15.75" customHeight="1" x14ac:dyDescent="0.3">
      <c r="A968" s="42" t="s">
        <v>6524</v>
      </c>
      <c r="B968" s="42" t="s">
        <v>6523</v>
      </c>
      <c r="C968" s="42" t="s">
        <v>40</v>
      </c>
      <c r="D968" s="46">
        <v>6</v>
      </c>
      <c r="E968" s="44" t="s">
        <v>6522</v>
      </c>
      <c r="F968" s="45">
        <f t="shared" ca="1" si="128"/>
        <v>57.654282771752911</v>
      </c>
      <c r="G968" s="45" t="str">
        <f t="shared" ca="1" si="129"/>
        <v>51-60</v>
      </c>
      <c r="H968" s="42" t="s">
        <v>105</v>
      </c>
      <c r="I968" s="42" t="s">
        <v>84</v>
      </c>
      <c r="J968" s="42" t="s">
        <v>43</v>
      </c>
      <c r="K968" s="42" t="s">
        <v>44</v>
      </c>
      <c r="L968" s="42" t="s">
        <v>57</v>
      </c>
      <c r="M968" s="46">
        <v>18</v>
      </c>
      <c r="N968" s="42" t="s">
        <v>6521</v>
      </c>
      <c r="O968" s="46">
        <v>4035</v>
      </c>
      <c r="P968" s="42" t="s">
        <v>6406</v>
      </c>
      <c r="Q968" s="42" t="s">
        <v>6401</v>
      </c>
      <c r="R968" s="46">
        <v>6</v>
      </c>
      <c r="S968" s="47">
        <f t="shared" ca="1" si="130"/>
        <v>0.91</v>
      </c>
      <c r="T968" s="47">
        <f t="shared" ca="1" si="131"/>
        <v>0.91</v>
      </c>
      <c r="U968" s="47">
        <f t="shared" ca="1" si="132"/>
        <v>0.91</v>
      </c>
      <c r="V968" s="47">
        <f t="shared" ca="1" si="133"/>
        <v>0.77349999999999997</v>
      </c>
      <c r="W968" s="47">
        <f>RANK(Y968,Y1:Y1001,0)</f>
        <v>967</v>
      </c>
      <c r="X968" s="48">
        <v>967</v>
      </c>
      <c r="Y968" s="49">
        <v>0.43562499999999987</v>
      </c>
    </row>
    <row r="969" spans="1:25" ht="15.75" customHeight="1" x14ac:dyDescent="0.3">
      <c r="A969" s="42" t="s">
        <v>6520</v>
      </c>
      <c r="B969" s="42" t="s">
        <v>6519</v>
      </c>
      <c r="C969" s="42" t="s">
        <v>40</v>
      </c>
      <c r="D969" s="46">
        <v>74</v>
      </c>
      <c r="E969" s="44" t="s">
        <v>6518</v>
      </c>
      <c r="F969" s="45">
        <f t="shared" ca="1" si="128"/>
        <v>60.695378662163868</v>
      </c>
      <c r="G969" s="45" t="str">
        <f t="shared" ca="1" si="129"/>
        <v>61-70</v>
      </c>
      <c r="H969" s="42" t="s">
        <v>301</v>
      </c>
      <c r="I969" s="42" t="s">
        <v>84</v>
      </c>
      <c r="J969" s="42" t="s">
        <v>66</v>
      </c>
      <c r="K969" s="42" t="s">
        <v>44</v>
      </c>
      <c r="L969" s="42" t="s">
        <v>57</v>
      </c>
      <c r="M969" s="46">
        <v>14</v>
      </c>
      <c r="N969" s="42" t="s">
        <v>6517</v>
      </c>
      <c r="O969" s="46">
        <v>2104</v>
      </c>
      <c r="P969" s="42" t="s">
        <v>6402</v>
      </c>
      <c r="Q969" s="42" t="s">
        <v>6401</v>
      </c>
      <c r="R969" s="46">
        <v>12</v>
      </c>
      <c r="S969" s="47">
        <f t="shared" ca="1" si="130"/>
        <v>0.74</v>
      </c>
      <c r="T969" s="47">
        <f t="shared" ca="1" si="131"/>
        <v>0.74</v>
      </c>
      <c r="U969" s="47">
        <f t="shared" ca="1" si="132"/>
        <v>0.92500000000000004</v>
      </c>
      <c r="V969" s="47">
        <f t="shared" ca="1" si="133"/>
        <v>0.92500000000000004</v>
      </c>
      <c r="W969" s="47">
        <f>RANK(Y969,Y1:Y1001,0)</f>
        <v>967</v>
      </c>
      <c r="X969" s="48">
        <v>967</v>
      </c>
      <c r="Y969" s="49">
        <v>0.43562499999999987</v>
      </c>
    </row>
    <row r="970" spans="1:25" ht="15.75" customHeight="1" x14ac:dyDescent="0.3">
      <c r="A970" s="42" t="s">
        <v>2669</v>
      </c>
      <c r="B970" s="42" t="s">
        <v>6516</v>
      </c>
      <c r="C970" s="42" t="s">
        <v>48</v>
      </c>
      <c r="D970" s="46">
        <v>60</v>
      </c>
      <c r="E970" s="44" t="s">
        <v>6515</v>
      </c>
      <c r="F970" s="45">
        <f t="shared" ca="1" si="128"/>
        <v>35.240584141615926</v>
      </c>
      <c r="G970" s="45" t="str">
        <f t="shared" ca="1" si="129"/>
        <v>31-40</v>
      </c>
      <c r="H970" s="42" t="s">
        <v>683</v>
      </c>
      <c r="I970" s="42" t="s">
        <v>42</v>
      </c>
      <c r="J970" s="42" t="s">
        <v>66</v>
      </c>
      <c r="K970" s="42" t="s">
        <v>44</v>
      </c>
      <c r="L970" s="42" t="s">
        <v>45</v>
      </c>
      <c r="M970" s="46">
        <v>15</v>
      </c>
      <c r="N970" s="42" t="s">
        <v>6514</v>
      </c>
      <c r="O970" s="46">
        <v>2705</v>
      </c>
      <c r="P970" s="42" t="s">
        <v>6402</v>
      </c>
      <c r="Q970" s="42" t="s">
        <v>6401</v>
      </c>
      <c r="R970" s="46">
        <v>1</v>
      </c>
      <c r="S970" s="47">
        <f t="shared" ca="1" si="130"/>
        <v>0.62</v>
      </c>
      <c r="T970" s="47">
        <f t="shared" ca="1" si="131"/>
        <v>0.77500000000000002</v>
      </c>
      <c r="U970" s="47">
        <f t="shared" ca="1" si="132"/>
        <v>0.77500000000000002</v>
      </c>
      <c r="V970" s="47">
        <f t="shared" ca="1" si="133"/>
        <v>0.77500000000000002</v>
      </c>
      <c r="W970" s="47">
        <f>RANK(Y970,Y1:Y1001,0)</f>
        <v>967</v>
      </c>
      <c r="X970" s="48">
        <v>967</v>
      </c>
      <c r="Y970" s="49">
        <v>0.43562499999999987</v>
      </c>
    </row>
    <row r="971" spans="1:25" ht="15.75" customHeight="1" x14ac:dyDescent="0.3">
      <c r="A971" s="42" t="s">
        <v>6513</v>
      </c>
      <c r="B971" s="42" t="s">
        <v>6512</v>
      </c>
      <c r="C971" s="42" t="s">
        <v>48</v>
      </c>
      <c r="D971" s="46">
        <v>3</v>
      </c>
      <c r="E971" s="44" t="s">
        <v>6511</v>
      </c>
      <c r="F971" s="45">
        <f t="shared" ref="F971:F985" ca="1" si="134">(NOW()-E971)/365</f>
        <v>69.98304989504058</v>
      </c>
      <c r="G971" s="45" t="str">
        <f t="shared" ref="G971:G985" ca="1" si="135">IF(F971&lt;=10,"0-10",IF(AND(F971&gt;10,F971&lt;=20),"11-20",IF(AND(F971&gt;20,F971&lt;=30),"21-30",IF(AND(F971&gt;30,F971&lt;=40),"31-40",IF(AND(F971&gt;40,F971&lt;=50),"41-50",IF(AND(F971&gt;50,F971&lt;=60),"51-60",IF(AND(F971&gt;60,F971&lt;=70),"61-70",IF(AND(F971&gt;70,F971&lt;=80),"71-80",IF(AND(F971&gt;80,F971&lt;=90),"81-90",IF(F971&gt;90,"91-100"))))))))))</f>
        <v>61-70</v>
      </c>
      <c r="H971" s="42" t="s">
        <v>593</v>
      </c>
      <c r="I971" s="42" t="s">
        <v>84</v>
      </c>
      <c r="J971" s="42" t="s">
        <v>66</v>
      </c>
      <c r="K971" s="42" t="s">
        <v>44</v>
      </c>
      <c r="L971" s="42" t="s">
        <v>45</v>
      </c>
      <c r="M971" s="46">
        <v>15</v>
      </c>
      <c r="N971" s="42" t="s">
        <v>6510</v>
      </c>
      <c r="O971" s="46">
        <v>2168</v>
      </c>
      <c r="P971" s="42" t="s">
        <v>6402</v>
      </c>
      <c r="Q971" s="42" t="s">
        <v>6401</v>
      </c>
      <c r="R971" s="46">
        <v>8</v>
      </c>
      <c r="S971" s="47">
        <f t="shared" ca="1" si="130"/>
        <v>0.93</v>
      </c>
      <c r="T971" s="47">
        <f t="shared" ca="1" si="131"/>
        <v>1.1625000000000001</v>
      </c>
      <c r="U971" s="47">
        <f t="shared" ca="1" si="132"/>
        <v>1.1625000000000001</v>
      </c>
      <c r="V971" s="47">
        <f t="shared" ca="1" si="133"/>
        <v>1.1625000000000001</v>
      </c>
      <c r="W971" s="47">
        <f>RANK(Y971,Y1:Y1001,0)</f>
        <v>967</v>
      </c>
      <c r="X971" s="48">
        <v>967</v>
      </c>
      <c r="Y971" s="49">
        <v>0.43562499999999987</v>
      </c>
    </row>
    <row r="972" spans="1:25" ht="15.75" customHeight="1" x14ac:dyDescent="0.3">
      <c r="A972" s="42" t="s">
        <v>878</v>
      </c>
      <c r="B972" s="42" t="s">
        <v>6509</v>
      </c>
      <c r="C972" s="42" t="s">
        <v>40</v>
      </c>
      <c r="D972" s="46">
        <v>30</v>
      </c>
      <c r="E972" s="44" t="s">
        <v>6508</v>
      </c>
      <c r="F972" s="45">
        <f t="shared" ca="1" si="134"/>
        <v>53.657022497780311</v>
      </c>
      <c r="G972" s="45" t="str">
        <f t="shared" ca="1" si="135"/>
        <v>51-60</v>
      </c>
      <c r="H972" s="42" t="s">
        <v>642</v>
      </c>
      <c r="I972" s="42" t="s">
        <v>54</v>
      </c>
      <c r="J972" s="42" t="s">
        <v>62</v>
      </c>
      <c r="K972" s="42" t="s">
        <v>44</v>
      </c>
      <c r="L972" s="42" t="s">
        <v>45</v>
      </c>
      <c r="M972" s="46">
        <v>4</v>
      </c>
      <c r="N972" s="42" t="s">
        <v>6507</v>
      </c>
      <c r="O972" s="46">
        <v>2034</v>
      </c>
      <c r="P972" s="42" t="s">
        <v>6402</v>
      </c>
      <c r="Q972" s="42" t="s">
        <v>6401</v>
      </c>
      <c r="R972" s="46">
        <v>9</v>
      </c>
      <c r="S972" s="47">
        <f t="shared" ca="1" si="130"/>
        <v>0.92</v>
      </c>
      <c r="T972" s="47">
        <f t="shared" ca="1" si="131"/>
        <v>1.1500000000000001</v>
      </c>
      <c r="U972" s="47">
        <f t="shared" ca="1" si="132"/>
        <v>1.4375000000000002</v>
      </c>
      <c r="V972" s="47">
        <f t="shared" ca="1" si="133"/>
        <v>1.4375000000000002</v>
      </c>
      <c r="W972" s="47">
        <f>RANK(Y972,Y1:Y1001,0)</f>
        <v>967</v>
      </c>
      <c r="X972" s="48">
        <v>967</v>
      </c>
      <c r="Y972" s="49">
        <v>0.43562499999999987</v>
      </c>
    </row>
    <row r="973" spans="1:25" ht="15.75" customHeight="1" x14ac:dyDescent="0.3">
      <c r="A973" s="42" t="s">
        <v>6506</v>
      </c>
      <c r="B973" s="42" t="s">
        <v>6505</v>
      </c>
      <c r="C973" s="42" t="s">
        <v>40</v>
      </c>
      <c r="D973" s="46">
        <v>43</v>
      </c>
      <c r="E973" s="44" t="s">
        <v>6504</v>
      </c>
      <c r="F973" s="45">
        <f t="shared" ca="1" si="134"/>
        <v>22.10633756627346</v>
      </c>
      <c r="G973" s="45" t="str">
        <f t="shared" ca="1" si="135"/>
        <v>21-30</v>
      </c>
      <c r="H973" s="51"/>
      <c r="I973" s="42" t="s">
        <v>61</v>
      </c>
      <c r="J973" s="42" t="s">
        <v>62</v>
      </c>
      <c r="K973" s="42" t="s">
        <v>44</v>
      </c>
      <c r="L973" s="42" t="s">
        <v>57</v>
      </c>
      <c r="M973" s="46">
        <v>10</v>
      </c>
      <c r="N973" s="42" t="s">
        <v>6503</v>
      </c>
      <c r="O973" s="46">
        <v>3064</v>
      </c>
      <c r="P973" s="42" t="s">
        <v>6422</v>
      </c>
      <c r="Q973" s="42" t="s">
        <v>6401</v>
      </c>
      <c r="R973" s="46">
        <v>6</v>
      </c>
      <c r="S973" s="47">
        <f t="shared" ca="1" si="130"/>
        <v>0.56999999999999995</v>
      </c>
      <c r="T973" s="47">
        <f t="shared" ca="1" si="131"/>
        <v>0.56999999999999995</v>
      </c>
      <c r="U973" s="47">
        <f t="shared" ca="1" si="132"/>
        <v>0.56999999999999995</v>
      </c>
      <c r="V973" s="47">
        <f t="shared" ca="1" si="133"/>
        <v>0.56999999999999995</v>
      </c>
      <c r="W973" s="47">
        <f>RANK(Y973,Y1:Y1001,0)</f>
        <v>972</v>
      </c>
      <c r="X973" s="48">
        <v>972</v>
      </c>
      <c r="Y973" s="49">
        <v>0.43</v>
      </c>
    </row>
    <row r="974" spans="1:25" ht="15.75" customHeight="1" x14ac:dyDescent="0.3">
      <c r="A974" s="42" t="s">
        <v>2592</v>
      </c>
      <c r="B974" s="42" t="s">
        <v>6502</v>
      </c>
      <c r="C974" s="42" t="s">
        <v>48</v>
      </c>
      <c r="D974" s="46">
        <v>82</v>
      </c>
      <c r="E974" s="44" t="s">
        <v>6501</v>
      </c>
      <c r="F974" s="45">
        <f t="shared" ca="1" si="134"/>
        <v>22.857022497780306</v>
      </c>
      <c r="G974" s="45" t="str">
        <f t="shared" ca="1" si="135"/>
        <v>21-30</v>
      </c>
      <c r="H974" s="51"/>
      <c r="I974" s="42" t="s">
        <v>42</v>
      </c>
      <c r="J974" s="42" t="s">
        <v>43</v>
      </c>
      <c r="K974" s="42" t="s">
        <v>44</v>
      </c>
      <c r="L974" s="42" t="s">
        <v>45</v>
      </c>
      <c r="M974" s="46">
        <v>11</v>
      </c>
      <c r="N974" s="42" t="s">
        <v>6500</v>
      </c>
      <c r="O974" s="46">
        <v>2192</v>
      </c>
      <c r="P974" s="42" t="s">
        <v>6402</v>
      </c>
      <c r="Q974" s="42" t="s">
        <v>6401</v>
      </c>
      <c r="R974" s="46">
        <v>10</v>
      </c>
      <c r="S974" s="47">
        <f t="shared" ca="1" si="130"/>
        <v>0.41</v>
      </c>
      <c r="T974" s="47">
        <f t="shared" ca="1" si="131"/>
        <v>0.51249999999999996</v>
      </c>
      <c r="U974" s="47">
        <f t="shared" ca="1" si="132"/>
        <v>0.640625</v>
      </c>
      <c r="V974" s="47">
        <f t="shared" ca="1" si="133"/>
        <v>0.54453125000000002</v>
      </c>
      <c r="W974" s="47">
        <f>RANK(Y974,Y1:Y1001,0)</f>
        <v>972</v>
      </c>
      <c r="X974" s="48">
        <v>972</v>
      </c>
      <c r="Y974" s="49">
        <v>0.43</v>
      </c>
    </row>
    <row r="975" spans="1:25" ht="15.75" customHeight="1" x14ac:dyDescent="0.3">
      <c r="A975" s="42" t="s">
        <v>6499</v>
      </c>
      <c r="B975" s="42" t="s">
        <v>6498</v>
      </c>
      <c r="C975" s="42" t="s">
        <v>40</v>
      </c>
      <c r="D975" s="46">
        <v>37</v>
      </c>
      <c r="E975" s="44" t="s">
        <v>6497</v>
      </c>
      <c r="F975" s="45">
        <f t="shared" ca="1" si="134"/>
        <v>55.29537866216387</v>
      </c>
      <c r="G975" s="45" t="str">
        <f t="shared" ca="1" si="135"/>
        <v>51-60</v>
      </c>
      <c r="H975" s="42" t="s">
        <v>78</v>
      </c>
      <c r="I975" s="42" t="s">
        <v>65</v>
      </c>
      <c r="J975" s="42" t="s">
        <v>43</v>
      </c>
      <c r="K975" s="42" t="s">
        <v>44</v>
      </c>
      <c r="L975" s="42" t="s">
        <v>45</v>
      </c>
      <c r="M975" s="46">
        <v>13</v>
      </c>
      <c r="N975" s="42" t="s">
        <v>6496</v>
      </c>
      <c r="O975" s="46">
        <v>4165</v>
      </c>
      <c r="P975" s="42" t="s">
        <v>6406</v>
      </c>
      <c r="Q975" s="42" t="s">
        <v>6401</v>
      </c>
      <c r="R975" s="46">
        <v>5</v>
      </c>
      <c r="S975" s="47">
        <f t="shared" ca="1" si="130"/>
        <v>1.08</v>
      </c>
      <c r="T975" s="47">
        <f t="shared" ca="1" si="131"/>
        <v>1.35</v>
      </c>
      <c r="U975" s="47">
        <f t="shared" ca="1" si="132"/>
        <v>1.35</v>
      </c>
      <c r="V975" s="47">
        <f t="shared" ca="1" si="133"/>
        <v>1.1475</v>
      </c>
      <c r="W975" s="47">
        <f>RANK(Y975,Y1:Y1001,0)</f>
        <v>974</v>
      </c>
      <c r="X975" s="48">
        <v>974</v>
      </c>
      <c r="Y975" s="49">
        <v>0.42499999999999999</v>
      </c>
    </row>
    <row r="976" spans="1:25" ht="15.75" customHeight="1" x14ac:dyDescent="0.3">
      <c r="A976" s="42" t="s">
        <v>2536</v>
      </c>
      <c r="B976" s="42" t="s">
        <v>6495</v>
      </c>
      <c r="C976" s="42" t="s">
        <v>40</v>
      </c>
      <c r="D976" s="46">
        <v>77</v>
      </c>
      <c r="E976" s="44" t="s">
        <v>6494</v>
      </c>
      <c r="F976" s="45">
        <f t="shared" ca="1" si="134"/>
        <v>20.210447155314554</v>
      </c>
      <c r="G976" s="45" t="str">
        <f t="shared" ca="1" si="135"/>
        <v>21-30</v>
      </c>
      <c r="H976" s="42" t="s">
        <v>519</v>
      </c>
      <c r="I976" s="42" t="s">
        <v>50</v>
      </c>
      <c r="J976" s="42" t="s">
        <v>62</v>
      </c>
      <c r="K976" s="42" t="s">
        <v>44</v>
      </c>
      <c r="L976" s="42" t="s">
        <v>45</v>
      </c>
      <c r="M976" s="46">
        <v>10</v>
      </c>
      <c r="N976" s="42" t="s">
        <v>6493</v>
      </c>
      <c r="O976" s="46">
        <v>3186</v>
      </c>
      <c r="P976" s="42" t="s">
        <v>6422</v>
      </c>
      <c r="Q976" s="42" t="s">
        <v>6401</v>
      </c>
      <c r="R976" s="46">
        <v>12</v>
      </c>
      <c r="S976" s="47">
        <f t="shared" ca="1" si="130"/>
        <v>1.05</v>
      </c>
      <c r="T976" s="47">
        <f t="shared" ca="1" si="131"/>
        <v>1.3125</v>
      </c>
      <c r="U976" s="47">
        <f t="shared" ca="1" si="132"/>
        <v>1.640625</v>
      </c>
      <c r="V976" s="47">
        <f t="shared" ca="1" si="133"/>
        <v>1.640625</v>
      </c>
      <c r="W976" s="47">
        <f>RANK(Y976,Y1:Y1001,0)</f>
        <v>974</v>
      </c>
      <c r="X976" s="48">
        <v>974</v>
      </c>
      <c r="Y976" s="49">
        <v>0.42499999999999999</v>
      </c>
    </row>
    <row r="977" spans="1:25" ht="15.75" customHeight="1" x14ac:dyDescent="0.3">
      <c r="A977" s="42" t="s">
        <v>1036</v>
      </c>
      <c r="B977" s="42" t="s">
        <v>6492</v>
      </c>
      <c r="C977" s="42" t="s">
        <v>48</v>
      </c>
      <c r="D977" s="46">
        <v>63</v>
      </c>
      <c r="E977" s="44" t="s">
        <v>6491</v>
      </c>
      <c r="F977" s="45">
        <f t="shared" ca="1" si="134"/>
        <v>52.851543045725514</v>
      </c>
      <c r="G977" s="45" t="str">
        <f t="shared" ca="1" si="135"/>
        <v>51-60</v>
      </c>
      <c r="H977" s="42" t="s">
        <v>410</v>
      </c>
      <c r="I977" s="42" t="s">
        <v>61</v>
      </c>
      <c r="J977" s="42" t="s">
        <v>62</v>
      </c>
      <c r="K977" s="42" t="s">
        <v>44</v>
      </c>
      <c r="L977" s="42" t="s">
        <v>45</v>
      </c>
      <c r="M977" s="46">
        <v>17</v>
      </c>
      <c r="N977" s="42" t="s">
        <v>6490</v>
      </c>
      <c r="O977" s="46">
        <v>3810</v>
      </c>
      <c r="P977" s="42" t="s">
        <v>6422</v>
      </c>
      <c r="Q977" s="42" t="s">
        <v>6401</v>
      </c>
      <c r="R977" s="46">
        <v>6</v>
      </c>
      <c r="S977" s="47">
        <f t="shared" ca="1" si="130"/>
        <v>1.05</v>
      </c>
      <c r="T977" s="47">
        <f t="shared" ca="1" si="131"/>
        <v>1.3125</v>
      </c>
      <c r="U977" s="47">
        <f t="shared" ca="1" si="132"/>
        <v>1.3125</v>
      </c>
      <c r="V977" s="47">
        <f t="shared" ca="1" si="133"/>
        <v>1.3125</v>
      </c>
      <c r="W977" s="47">
        <f>RANK(Y977,Y1:Y1001,0)</f>
        <v>974</v>
      </c>
      <c r="X977" s="48">
        <v>974</v>
      </c>
      <c r="Y977" s="49">
        <v>0.42499999999999999</v>
      </c>
    </row>
    <row r="978" spans="1:25" ht="15.75" customHeight="1" x14ac:dyDescent="0.3">
      <c r="A978" s="42" t="s">
        <v>6489</v>
      </c>
      <c r="B978" s="42" t="s">
        <v>6488</v>
      </c>
      <c r="C978" s="42" t="s">
        <v>48</v>
      </c>
      <c r="D978" s="46">
        <v>15</v>
      </c>
      <c r="E978" s="44" t="s">
        <v>6487</v>
      </c>
      <c r="F978" s="45">
        <f t="shared" ca="1" si="134"/>
        <v>53.955652634766608</v>
      </c>
      <c r="G978" s="45" t="str">
        <f t="shared" ca="1" si="135"/>
        <v>51-60</v>
      </c>
      <c r="H978" s="42" t="s">
        <v>425</v>
      </c>
      <c r="I978" s="42" t="s">
        <v>42</v>
      </c>
      <c r="J978" s="42" t="s">
        <v>43</v>
      </c>
      <c r="K978" s="42" t="s">
        <v>44</v>
      </c>
      <c r="L978" s="42" t="s">
        <v>45</v>
      </c>
      <c r="M978" s="46">
        <v>5</v>
      </c>
      <c r="N978" s="42" t="s">
        <v>6486</v>
      </c>
      <c r="O978" s="46">
        <v>3228</v>
      </c>
      <c r="P978" s="42" t="s">
        <v>6422</v>
      </c>
      <c r="Q978" s="42" t="s">
        <v>6401</v>
      </c>
      <c r="R978" s="46">
        <v>9</v>
      </c>
      <c r="S978" s="47">
        <f t="shared" ca="1" si="130"/>
        <v>0.62</v>
      </c>
      <c r="T978" s="47">
        <f t="shared" ca="1" si="131"/>
        <v>0.77500000000000002</v>
      </c>
      <c r="U978" s="47">
        <f t="shared" ca="1" si="132"/>
        <v>0.96875</v>
      </c>
      <c r="V978" s="47">
        <f t="shared" ca="1" si="133"/>
        <v>0.82343749999999993</v>
      </c>
      <c r="W978" s="47">
        <f>RANK(Y978,Y1:Y1001,0)</f>
        <v>977</v>
      </c>
      <c r="X978" s="48">
        <v>977</v>
      </c>
      <c r="Y978" s="49">
        <v>0.42</v>
      </c>
    </row>
    <row r="979" spans="1:25" ht="15.75" customHeight="1" x14ac:dyDescent="0.3">
      <c r="A979" s="42" t="s">
        <v>6485</v>
      </c>
      <c r="B979" s="42" t="s">
        <v>6484</v>
      </c>
      <c r="C979" s="42" t="s">
        <v>40</v>
      </c>
      <c r="D979" s="46">
        <v>56</v>
      </c>
      <c r="E979" s="44" t="s">
        <v>6483</v>
      </c>
      <c r="F979" s="45">
        <f t="shared" ca="1" si="134"/>
        <v>82.377570442985785</v>
      </c>
      <c r="G979" s="45" t="str">
        <f t="shared" ca="1" si="135"/>
        <v>81-90</v>
      </c>
      <c r="H979" s="42" t="s">
        <v>472</v>
      </c>
      <c r="I979" s="42" t="s">
        <v>56</v>
      </c>
      <c r="J979" s="42" t="s">
        <v>43</v>
      </c>
      <c r="K979" s="42" t="s">
        <v>44</v>
      </c>
      <c r="L979" s="42" t="s">
        <v>57</v>
      </c>
      <c r="M979" s="46">
        <v>9</v>
      </c>
      <c r="N979" s="42" t="s">
        <v>6482</v>
      </c>
      <c r="O979" s="46">
        <v>2232</v>
      </c>
      <c r="P979" s="42" t="s">
        <v>6402</v>
      </c>
      <c r="Q979" s="42" t="s">
        <v>6401</v>
      </c>
      <c r="R979" s="46">
        <v>10</v>
      </c>
      <c r="S979" s="47">
        <f t="shared" ca="1" si="130"/>
        <v>0.46</v>
      </c>
      <c r="T979" s="47">
        <f t="shared" ca="1" si="131"/>
        <v>0.46</v>
      </c>
      <c r="U979" s="47">
        <f t="shared" ca="1" si="132"/>
        <v>0.57500000000000007</v>
      </c>
      <c r="V979" s="47">
        <f t="shared" ca="1" si="133"/>
        <v>0.48875000000000002</v>
      </c>
      <c r="W979" s="47">
        <f>RANK(Y979,Y1:Y1001,0)</f>
        <v>977</v>
      </c>
      <c r="X979" s="48">
        <v>977</v>
      </c>
      <c r="Y979" s="49">
        <v>0.42</v>
      </c>
    </row>
    <row r="980" spans="1:25" ht="15.75" customHeight="1" x14ac:dyDescent="0.3">
      <c r="A980" s="42" t="s">
        <v>6481</v>
      </c>
      <c r="B980" s="42" t="s">
        <v>6480</v>
      </c>
      <c r="C980" s="42" t="s">
        <v>48</v>
      </c>
      <c r="D980" s="46">
        <v>77</v>
      </c>
      <c r="E980" s="44" t="s">
        <v>6479</v>
      </c>
      <c r="F980" s="45">
        <f t="shared" ca="1" si="134"/>
        <v>44.17483071695839</v>
      </c>
      <c r="G980" s="45" t="str">
        <f t="shared" ca="1" si="135"/>
        <v>41-50</v>
      </c>
      <c r="H980" s="42" t="s">
        <v>2943</v>
      </c>
      <c r="I980" s="42" t="s">
        <v>75</v>
      </c>
      <c r="J980" s="42" t="s">
        <v>43</v>
      </c>
      <c r="K980" s="42" t="s">
        <v>44</v>
      </c>
      <c r="L980" s="42" t="s">
        <v>45</v>
      </c>
      <c r="M980" s="46">
        <v>13</v>
      </c>
      <c r="N980" s="42" t="s">
        <v>6478</v>
      </c>
      <c r="O980" s="46">
        <v>3810</v>
      </c>
      <c r="P980" s="42" t="s">
        <v>6422</v>
      </c>
      <c r="Q980" s="42" t="s">
        <v>6401</v>
      </c>
      <c r="R980" s="46">
        <v>5</v>
      </c>
      <c r="S980" s="47">
        <f t="shared" ca="1" si="130"/>
        <v>0.52</v>
      </c>
      <c r="T980" s="47">
        <f t="shared" ca="1" si="131"/>
        <v>0.65</v>
      </c>
      <c r="U980" s="47">
        <f t="shared" ca="1" si="132"/>
        <v>0.65</v>
      </c>
      <c r="V980" s="47">
        <f t="shared" ca="1" si="133"/>
        <v>0.55249999999999999</v>
      </c>
      <c r="W980" s="47">
        <f>RANK(Y980,Y1:Y1001,0)</f>
        <v>979</v>
      </c>
      <c r="X980" s="48">
        <v>979</v>
      </c>
      <c r="Y980" s="49">
        <v>0.41649999999999998</v>
      </c>
    </row>
    <row r="981" spans="1:25" ht="15.75" customHeight="1" x14ac:dyDescent="0.3">
      <c r="A981" s="42" t="s">
        <v>6477</v>
      </c>
      <c r="B981" s="42" t="s">
        <v>6476</v>
      </c>
      <c r="C981" s="42" t="s">
        <v>48</v>
      </c>
      <c r="D981" s="46">
        <v>93</v>
      </c>
      <c r="E981" s="44" t="s">
        <v>6475</v>
      </c>
      <c r="F981" s="45">
        <f t="shared" ca="1" si="134"/>
        <v>34.799488251204963</v>
      </c>
      <c r="G981" s="45" t="str">
        <f t="shared" ca="1" si="135"/>
        <v>31-40</v>
      </c>
      <c r="H981" s="42" t="s">
        <v>425</v>
      </c>
      <c r="I981" s="42" t="s">
        <v>75</v>
      </c>
      <c r="J981" s="42" t="s">
        <v>43</v>
      </c>
      <c r="K981" s="42" t="s">
        <v>44</v>
      </c>
      <c r="L981" s="42" t="s">
        <v>45</v>
      </c>
      <c r="M981" s="46">
        <v>9</v>
      </c>
      <c r="N981" s="42" t="s">
        <v>6474</v>
      </c>
      <c r="O981" s="46">
        <v>2121</v>
      </c>
      <c r="P981" s="42" t="s">
        <v>6402</v>
      </c>
      <c r="Q981" s="42" t="s">
        <v>6401</v>
      </c>
      <c r="R981" s="46">
        <v>12</v>
      </c>
      <c r="S981" s="47">
        <f t="shared" ca="1" si="130"/>
        <v>0.76</v>
      </c>
      <c r="T981" s="47">
        <f t="shared" ca="1" si="131"/>
        <v>0.95</v>
      </c>
      <c r="U981" s="47">
        <f t="shared" ca="1" si="132"/>
        <v>1.1875</v>
      </c>
      <c r="V981" s="47">
        <f t="shared" ca="1" si="133"/>
        <v>1.0093749999999999</v>
      </c>
      <c r="W981" s="47">
        <f>RANK(Y981,Y1:Y1001,0)</f>
        <v>979</v>
      </c>
      <c r="X981" s="48">
        <v>979</v>
      </c>
      <c r="Y981" s="49">
        <v>0.41649999999999998</v>
      </c>
    </row>
    <row r="982" spans="1:25" ht="15.75" customHeight="1" x14ac:dyDescent="0.3">
      <c r="A982" s="42" t="s">
        <v>6473</v>
      </c>
      <c r="B982" s="42" t="s">
        <v>6472</v>
      </c>
      <c r="C982" s="42" t="s">
        <v>40</v>
      </c>
      <c r="D982" s="46">
        <v>71</v>
      </c>
      <c r="E982" s="44" t="s">
        <v>6471</v>
      </c>
      <c r="F982" s="45">
        <f t="shared" ca="1" si="134"/>
        <v>29.013186881341952</v>
      </c>
      <c r="G982" s="45" t="str">
        <f t="shared" ca="1" si="135"/>
        <v>21-30</v>
      </c>
      <c r="H982" s="42" t="s">
        <v>2170</v>
      </c>
      <c r="I982" s="42" t="s">
        <v>61</v>
      </c>
      <c r="J982" s="42" t="s">
        <v>43</v>
      </c>
      <c r="K982" s="42" t="s">
        <v>44</v>
      </c>
      <c r="L982" s="42" t="s">
        <v>45</v>
      </c>
      <c r="M982" s="46">
        <v>3</v>
      </c>
      <c r="N982" s="42" t="s">
        <v>6470</v>
      </c>
      <c r="O982" s="46">
        <v>2560</v>
      </c>
      <c r="P982" s="42" t="s">
        <v>6402</v>
      </c>
      <c r="Q982" s="42" t="s">
        <v>6401</v>
      </c>
      <c r="R982" s="46">
        <v>8</v>
      </c>
      <c r="S982" s="47">
        <f t="shared" ca="1" si="130"/>
        <v>0.93</v>
      </c>
      <c r="T982" s="47">
        <f t="shared" ca="1" si="131"/>
        <v>1.1625000000000001</v>
      </c>
      <c r="U982" s="47">
        <f t="shared" ca="1" si="132"/>
        <v>1.1625000000000001</v>
      </c>
      <c r="V982" s="47">
        <f t="shared" ca="1" si="133"/>
        <v>0.98812500000000003</v>
      </c>
      <c r="W982" s="47">
        <f>RANK(Y982,Y1:Y1001,0)</f>
        <v>979</v>
      </c>
      <c r="X982" s="48">
        <v>979</v>
      </c>
      <c r="Y982" s="49">
        <v>0.41649999999999998</v>
      </c>
    </row>
    <row r="983" spans="1:25" ht="15.75" customHeight="1" x14ac:dyDescent="0.3">
      <c r="A983" s="42" t="s">
        <v>624</v>
      </c>
      <c r="B983" s="42" t="s">
        <v>6469</v>
      </c>
      <c r="C983" s="42" t="s">
        <v>40</v>
      </c>
      <c r="D983" s="46">
        <v>83</v>
      </c>
      <c r="E983" s="44" t="s">
        <v>6468</v>
      </c>
      <c r="F983" s="45">
        <f t="shared" ca="1" si="134"/>
        <v>69.667981401889904</v>
      </c>
      <c r="G983" s="45" t="str">
        <f t="shared" ca="1" si="135"/>
        <v>61-70</v>
      </c>
      <c r="H983" s="42" t="s">
        <v>78</v>
      </c>
      <c r="I983" s="42" t="s">
        <v>50</v>
      </c>
      <c r="J983" s="42" t="s">
        <v>62</v>
      </c>
      <c r="K983" s="42" t="s">
        <v>44</v>
      </c>
      <c r="L983" s="42" t="s">
        <v>45</v>
      </c>
      <c r="M983" s="46">
        <v>22</v>
      </c>
      <c r="N983" s="42" t="s">
        <v>6467</v>
      </c>
      <c r="O983" s="46">
        <v>4720</v>
      </c>
      <c r="P983" s="42" t="s">
        <v>6406</v>
      </c>
      <c r="Q983" s="42" t="s">
        <v>6401</v>
      </c>
      <c r="R983" s="46">
        <v>1</v>
      </c>
      <c r="S983" s="47">
        <f t="shared" ca="1" si="130"/>
        <v>1.03</v>
      </c>
      <c r="T983" s="47">
        <f t="shared" ca="1" si="131"/>
        <v>1.2875000000000001</v>
      </c>
      <c r="U983" s="47">
        <f t="shared" ca="1" si="132"/>
        <v>1.609375</v>
      </c>
      <c r="V983" s="47">
        <f t="shared" ca="1" si="133"/>
        <v>1.609375</v>
      </c>
      <c r="W983" s="47">
        <f>RANK(Y983,Y1:Y1001,0)</f>
        <v>979</v>
      </c>
      <c r="X983" s="48">
        <v>979</v>
      </c>
      <c r="Y983" s="49">
        <v>0.41649999999999998</v>
      </c>
    </row>
    <row r="984" spans="1:25" ht="15.75" customHeight="1" x14ac:dyDescent="0.3">
      <c r="A984" s="42" t="s">
        <v>6466</v>
      </c>
      <c r="B984" s="42" t="s">
        <v>6465</v>
      </c>
      <c r="C984" s="42" t="s">
        <v>48</v>
      </c>
      <c r="D984" s="46">
        <v>45</v>
      </c>
      <c r="E984" s="44" t="s">
        <v>6464</v>
      </c>
      <c r="F984" s="45">
        <f t="shared" ca="1" si="134"/>
        <v>64.824145785451535</v>
      </c>
      <c r="G984" s="45" t="str">
        <f t="shared" ca="1" si="135"/>
        <v>61-70</v>
      </c>
      <c r="H984" s="42" t="s">
        <v>99</v>
      </c>
      <c r="I984" s="42" t="s">
        <v>54</v>
      </c>
      <c r="J984" s="42" t="s">
        <v>43</v>
      </c>
      <c r="K984" s="42" t="s">
        <v>44</v>
      </c>
      <c r="L984" s="42" t="s">
        <v>57</v>
      </c>
      <c r="M984" s="46">
        <v>8</v>
      </c>
      <c r="N984" s="42" t="s">
        <v>6463</v>
      </c>
      <c r="O984" s="46">
        <v>2565</v>
      </c>
      <c r="P984" s="42" t="s">
        <v>6402</v>
      </c>
      <c r="Q984" s="42" t="s">
        <v>6401</v>
      </c>
      <c r="R984" s="46">
        <v>5</v>
      </c>
      <c r="S984" s="47">
        <f t="shared" ca="1" si="130"/>
        <v>0.77</v>
      </c>
      <c r="T984" s="47">
        <f t="shared" ca="1" si="131"/>
        <v>0.77</v>
      </c>
      <c r="U984" s="47">
        <f t="shared" ca="1" si="132"/>
        <v>0.77</v>
      </c>
      <c r="V984" s="47">
        <f t="shared" ca="1" si="133"/>
        <v>0.65449999999999997</v>
      </c>
      <c r="W984" s="47">
        <f>RANK(Y984,Y1:Y1001,0)</f>
        <v>983</v>
      </c>
      <c r="X984" s="48">
        <v>983</v>
      </c>
      <c r="Y984" s="49">
        <v>0.41</v>
      </c>
    </row>
    <row r="985" spans="1:25" ht="15.75" customHeight="1" x14ac:dyDescent="0.3">
      <c r="A985" s="42" t="s">
        <v>5852</v>
      </c>
      <c r="B985" s="42" t="s">
        <v>6462</v>
      </c>
      <c r="C985" s="42" t="s">
        <v>40</v>
      </c>
      <c r="D985" s="46">
        <v>5</v>
      </c>
      <c r="E985" s="44" t="s">
        <v>6461</v>
      </c>
      <c r="F985" s="45">
        <f t="shared" ca="1" si="134"/>
        <v>69.59948825120496</v>
      </c>
      <c r="G985" s="45" t="str">
        <f t="shared" ca="1" si="135"/>
        <v>61-70</v>
      </c>
      <c r="H985" s="42" t="s">
        <v>292</v>
      </c>
      <c r="I985" s="42" t="s">
        <v>61</v>
      </c>
      <c r="J985" s="42" t="s">
        <v>43</v>
      </c>
      <c r="K985" s="42" t="s">
        <v>44</v>
      </c>
      <c r="L985" s="42" t="s">
        <v>57</v>
      </c>
      <c r="M985" s="46">
        <v>21</v>
      </c>
      <c r="N985" s="42" t="s">
        <v>6460</v>
      </c>
      <c r="O985" s="46">
        <v>2074</v>
      </c>
      <c r="P985" s="42" t="s">
        <v>6402</v>
      </c>
      <c r="Q985" s="42" t="s">
        <v>6401</v>
      </c>
      <c r="R985" s="46">
        <v>11</v>
      </c>
      <c r="S985" s="47">
        <f t="shared" ca="1" si="130"/>
        <v>0.69</v>
      </c>
      <c r="T985" s="47">
        <f t="shared" ca="1" si="131"/>
        <v>0.69</v>
      </c>
      <c r="U985" s="47">
        <f t="shared" ca="1" si="132"/>
        <v>0.86249999999999993</v>
      </c>
      <c r="V985" s="47">
        <f t="shared" ca="1" si="133"/>
        <v>0.73312499999999992</v>
      </c>
      <c r="W985" s="47">
        <f>RANK(Y985,Y1:Y1001,0)</f>
        <v>983</v>
      </c>
      <c r="X985" s="48">
        <v>983</v>
      </c>
      <c r="Y985" s="49">
        <v>0.41</v>
      </c>
    </row>
    <row r="986" spans="1:25" ht="15.75" customHeight="1" x14ac:dyDescent="0.3">
      <c r="A986" s="42" t="s">
        <v>6459</v>
      </c>
      <c r="B986" s="42" t="s">
        <v>6458</v>
      </c>
      <c r="C986" s="42" t="s">
        <v>147</v>
      </c>
      <c r="D986" s="46">
        <v>82</v>
      </c>
      <c r="E986" s="44"/>
      <c r="F986" s="45"/>
      <c r="G986" s="45"/>
      <c r="H986" s="42" t="s">
        <v>574</v>
      </c>
      <c r="I986" s="42" t="s">
        <v>56</v>
      </c>
      <c r="J986" s="42" t="s">
        <v>62</v>
      </c>
      <c r="K986" s="42" t="s">
        <v>44</v>
      </c>
      <c r="L986" s="42" t="s">
        <v>45</v>
      </c>
      <c r="M986" s="46">
        <v>0</v>
      </c>
      <c r="N986" s="42" t="s">
        <v>6457</v>
      </c>
      <c r="O986" s="46">
        <v>2050</v>
      </c>
      <c r="P986" s="42" t="s">
        <v>6402</v>
      </c>
      <c r="Q986" s="42" t="s">
        <v>6401</v>
      </c>
      <c r="R986" s="46">
        <v>10</v>
      </c>
      <c r="S986" s="47">
        <f t="shared" ca="1" si="130"/>
        <v>1.03</v>
      </c>
      <c r="T986" s="47">
        <f t="shared" ca="1" si="131"/>
        <v>1.2875000000000001</v>
      </c>
      <c r="U986" s="47">
        <f t="shared" ca="1" si="132"/>
        <v>1.609375</v>
      </c>
      <c r="V986" s="47">
        <f t="shared" ca="1" si="133"/>
        <v>1.609375</v>
      </c>
      <c r="W986" s="47">
        <f>RANK(Y986,Y1:Y1001,0)</f>
        <v>985</v>
      </c>
      <c r="X986" s="48">
        <v>985</v>
      </c>
      <c r="Y986" s="49">
        <v>0.40799999999999997</v>
      </c>
    </row>
    <row r="987" spans="1:25" ht="15.75" customHeight="1" x14ac:dyDescent="0.3">
      <c r="A987" s="42" t="s">
        <v>6456</v>
      </c>
      <c r="B987" s="42" t="s">
        <v>2652</v>
      </c>
      <c r="C987" s="42" t="s">
        <v>40</v>
      </c>
      <c r="D987" s="46">
        <v>83</v>
      </c>
      <c r="E987" s="44" t="s">
        <v>6455</v>
      </c>
      <c r="F987" s="45">
        <f t="shared" ref="F987:F1001" ca="1" si="136">(NOW()-E987)/365</f>
        <v>33.563871812848802</v>
      </c>
      <c r="G987" s="45" t="str">
        <f t="shared" ref="G987:G1001" ca="1" si="137">IF(F987&lt;=10,"0-10",IF(AND(F987&gt;10,F987&lt;=20),"11-20",IF(AND(F987&gt;20,F987&lt;=30),"21-30",IF(AND(F987&gt;30,F987&lt;=40),"31-40",IF(AND(F987&gt;40,F987&lt;=50),"41-50",IF(AND(F987&gt;50,F987&lt;=60),"51-60",IF(AND(F987&gt;60,F987&lt;=70),"61-70",IF(AND(F987&gt;70,F987&lt;=80),"71-80",IF(AND(F987&gt;80,F987&lt;=90),"81-90",IF(F987&gt;90,"91-100"))))))))))</f>
        <v>31-40</v>
      </c>
      <c r="H987" s="42" t="s">
        <v>127</v>
      </c>
      <c r="I987" s="42" t="s">
        <v>42</v>
      </c>
      <c r="J987" s="42" t="s">
        <v>43</v>
      </c>
      <c r="K987" s="42" t="s">
        <v>44</v>
      </c>
      <c r="L987" s="42" t="s">
        <v>57</v>
      </c>
      <c r="M987" s="46">
        <v>15</v>
      </c>
      <c r="N987" s="42" t="s">
        <v>6454</v>
      </c>
      <c r="O987" s="46">
        <v>3277</v>
      </c>
      <c r="P987" s="42" t="s">
        <v>6422</v>
      </c>
      <c r="Q987" s="42" t="s">
        <v>6401</v>
      </c>
      <c r="R987" s="46">
        <v>4</v>
      </c>
      <c r="S987" s="47">
        <f t="shared" ca="1" si="130"/>
        <v>0.69</v>
      </c>
      <c r="T987" s="47">
        <f t="shared" ca="1" si="131"/>
        <v>0.69</v>
      </c>
      <c r="U987" s="47">
        <f t="shared" ca="1" si="132"/>
        <v>0.86249999999999993</v>
      </c>
      <c r="V987" s="47">
        <f t="shared" ca="1" si="133"/>
        <v>0.73312499999999992</v>
      </c>
      <c r="W987" s="47">
        <f>RANK(Y987,Y1:Y1001,0)</f>
        <v>985</v>
      </c>
      <c r="X987" s="48">
        <v>985</v>
      </c>
      <c r="Y987" s="49">
        <v>0.40799999999999997</v>
      </c>
    </row>
    <row r="988" spans="1:25" ht="15.75" customHeight="1" x14ac:dyDescent="0.3">
      <c r="A988" s="42" t="s">
        <v>6453</v>
      </c>
      <c r="B988" s="42" t="s">
        <v>6452</v>
      </c>
      <c r="C988" s="42" t="s">
        <v>48</v>
      </c>
      <c r="D988" s="46">
        <v>41</v>
      </c>
      <c r="E988" s="44" t="s">
        <v>6451</v>
      </c>
      <c r="F988" s="45">
        <f t="shared" ca="1" si="136"/>
        <v>61.591269073122774</v>
      </c>
      <c r="G988" s="45" t="str">
        <f t="shared" ca="1" si="137"/>
        <v>61-70</v>
      </c>
      <c r="H988" s="42" t="s">
        <v>1322</v>
      </c>
      <c r="I988" s="42" t="s">
        <v>56</v>
      </c>
      <c r="J988" s="42" t="s">
        <v>43</v>
      </c>
      <c r="K988" s="42" t="s">
        <v>44</v>
      </c>
      <c r="L988" s="42" t="s">
        <v>45</v>
      </c>
      <c r="M988" s="46">
        <v>7</v>
      </c>
      <c r="N988" s="42" t="s">
        <v>6450</v>
      </c>
      <c r="O988" s="46">
        <v>2250</v>
      </c>
      <c r="P988" s="42" t="s">
        <v>6402</v>
      </c>
      <c r="Q988" s="42" t="s">
        <v>6401</v>
      </c>
      <c r="R988" s="46">
        <v>8</v>
      </c>
      <c r="S988" s="47">
        <f t="shared" ca="1" si="130"/>
        <v>0.42</v>
      </c>
      <c r="T988" s="47">
        <f t="shared" ca="1" si="131"/>
        <v>0.52500000000000002</v>
      </c>
      <c r="U988" s="47">
        <f t="shared" ca="1" si="132"/>
        <v>0.52500000000000002</v>
      </c>
      <c r="V988" s="47">
        <f t="shared" ca="1" si="133"/>
        <v>0.44624999999999998</v>
      </c>
      <c r="W988" s="47">
        <f>RANK(Y988,Y1:Y1001,0)</f>
        <v>987</v>
      </c>
      <c r="X988" s="48">
        <v>987</v>
      </c>
      <c r="Y988" s="49">
        <v>0.4</v>
      </c>
    </row>
    <row r="989" spans="1:25" ht="15.75" customHeight="1" x14ac:dyDescent="0.3">
      <c r="A989" s="42" t="s">
        <v>2569</v>
      </c>
      <c r="B989" s="42" t="s">
        <v>6449</v>
      </c>
      <c r="C989" s="42" t="s">
        <v>40</v>
      </c>
      <c r="D989" s="46">
        <v>44</v>
      </c>
      <c r="E989" s="44" t="s">
        <v>6448</v>
      </c>
      <c r="F989" s="45">
        <f t="shared" ca="1" si="136"/>
        <v>23.467981401889897</v>
      </c>
      <c r="G989" s="45" t="str">
        <f t="shared" ca="1" si="137"/>
        <v>21-30</v>
      </c>
      <c r="H989" s="42" t="s">
        <v>719</v>
      </c>
      <c r="I989" s="42" t="s">
        <v>42</v>
      </c>
      <c r="J989" s="42" t="s">
        <v>43</v>
      </c>
      <c r="K989" s="42" t="s">
        <v>44</v>
      </c>
      <c r="L989" s="42" t="s">
        <v>57</v>
      </c>
      <c r="M989" s="46">
        <v>15</v>
      </c>
      <c r="N989" s="42" t="s">
        <v>6447</v>
      </c>
      <c r="O989" s="46">
        <v>2620</v>
      </c>
      <c r="P989" s="42" t="s">
        <v>6402</v>
      </c>
      <c r="Q989" s="42" t="s">
        <v>6401</v>
      </c>
      <c r="R989" s="46">
        <v>7</v>
      </c>
      <c r="S989" s="47">
        <f t="shared" ca="1" si="130"/>
        <v>1.04</v>
      </c>
      <c r="T989" s="47">
        <f t="shared" ca="1" si="131"/>
        <v>1.04</v>
      </c>
      <c r="U989" s="47">
        <f t="shared" ca="1" si="132"/>
        <v>1.04</v>
      </c>
      <c r="V989" s="47">
        <f t="shared" ca="1" si="133"/>
        <v>0.88400000000000001</v>
      </c>
      <c r="W989" s="47">
        <f>RANK(Y989,Y1:Y1001,0)</f>
        <v>988</v>
      </c>
      <c r="X989" s="48">
        <v>988</v>
      </c>
      <c r="Y989" s="49">
        <v>0.39950000000000002</v>
      </c>
    </row>
    <row r="990" spans="1:25" ht="15.75" customHeight="1" x14ac:dyDescent="0.3">
      <c r="A990" s="42" t="s">
        <v>5812</v>
      </c>
      <c r="B990" s="42" t="s">
        <v>6446</v>
      </c>
      <c r="C990" s="42" t="s">
        <v>40</v>
      </c>
      <c r="D990" s="46">
        <v>64</v>
      </c>
      <c r="E990" s="44" t="s">
        <v>6445</v>
      </c>
      <c r="F990" s="45">
        <f t="shared" ca="1" si="136"/>
        <v>78.114556744355653</v>
      </c>
      <c r="G990" s="45" t="str">
        <f t="shared" ca="1" si="137"/>
        <v>71-80</v>
      </c>
      <c r="H990" s="42" t="s">
        <v>292</v>
      </c>
      <c r="I990" s="42" t="s">
        <v>84</v>
      </c>
      <c r="J990" s="42" t="s">
        <v>43</v>
      </c>
      <c r="K990" s="42" t="s">
        <v>44</v>
      </c>
      <c r="L990" s="42" t="s">
        <v>45</v>
      </c>
      <c r="M990" s="46">
        <v>11</v>
      </c>
      <c r="N990" s="42" t="s">
        <v>6444</v>
      </c>
      <c r="O990" s="46">
        <v>2322</v>
      </c>
      <c r="P990" s="42" t="s">
        <v>6402</v>
      </c>
      <c r="Q990" s="42" t="s">
        <v>6401</v>
      </c>
      <c r="R990" s="46">
        <v>7</v>
      </c>
      <c r="S990" s="47">
        <f t="shared" ca="1" si="130"/>
        <v>0.53</v>
      </c>
      <c r="T990" s="47">
        <f t="shared" ca="1" si="131"/>
        <v>0.66250000000000009</v>
      </c>
      <c r="U990" s="47">
        <f t="shared" ca="1" si="132"/>
        <v>0.66250000000000009</v>
      </c>
      <c r="V990" s="47">
        <f t="shared" ca="1" si="133"/>
        <v>0.5631250000000001</v>
      </c>
      <c r="W990" s="47">
        <f>RANK(Y990,Y1:Y1001,0)</f>
        <v>988</v>
      </c>
      <c r="X990" s="48">
        <v>988</v>
      </c>
      <c r="Y990" s="49">
        <v>0.39950000000000002</v>
      </c>
    </row>
    <row r="991" spans="1:25" ht="15.75" customHeight="1" x14ac:dyDescent="0.3">
      <c r="A991" s="42" t="s">
        <v>6443</v>
      </c>
      <c r="B991" s="42" t="s">
        <v>6442</v>
      </c>
      <c r="C991" s="42" t="s">
        <v>40</v>
      </c>
      <c r="D991" s="46">
        <v>83</v>
      </c>
      <c r="E991" s="44" t="s">
        <v>6441</v>
      </c>
      <c r="F991" s="45">
        <f t="shared" ca="1" si="136"/>
        <v>75.747433456684419</v>
      </c>
      <c r="G991" s="45" t="str">
        <f t="shared" ca="1" si="137"/>
        <v>71-80</v>
      </c>
      <c r="H991" s="51"/>
      <c r="I991" s="42" t="s">
        <v>84</v>
      </c>
      <c r="J991" s="42" t="s">
        <v>66</v>
      </c>
      <c r="K991" s="42" t="s">
        <v>44</v>
      </c>
      <c r="L991" s="42" t="s">
        <v>45</v>
      </c>
      <c r="M991" s="46">
        <v>11</v>
      </c>
      <c r="N991" s="42" t="s">
        <v>6440</v>
      </c>
      <c r="O991" s="46">
        <v>2193</v>
      </c>
      <c r="P991" s="42" t="s">
        <v>6402</v>
      </c>
      <c r="Q991" s="42" t="s">
        <v>6401</v>
      </c>
      <c r="R991" s="46">
        <v>8</v>
      </c>
      <c r="S991" s="47">
        <f t="shared" ca="1" si="130"/>
        <v>1</v>
      </c>
      <c r="T991" s="47">
        <f t="shared" ca="1" si="131"/>
        <v>1.25</v>
      </c>
      <c r="U991" s="47">
        <f t="shared" ca="1" si="132"/>
        <v>1.5625</v>
      </c>
      <c r="V991" s="47">
        <f t="shared" ca="1" si="133"/>
        <v>1.5625</v>
      </c>
      <c r="W991" s="47">
        <f>RANK(Y991,Y1:Y1001,0)</f>
        <v>988</v>
      </c>
      <c r="X991" s="48">
        <v>988</v>
      </c>
      <c r="Y991" s="49">
        <v>0.39950000000000002</v>
      </c>
    </row>
    <row r="992" spans="1:25" ht="15.75" customHeight="1" x14ac:dyDescent="0.3">
      <c r="A992" s="42" t="s">
        <v>6439</v>
      </c>
      <c r="B992" s="42" t="s">
        <v>6438</v>
      </c>
      <c r="C992" s="42" t="s">
        <v>40</v>
      </c>
      <c r="D992" s="46">
        <v>60</v>
      </c>
      <c r="E992" s="44" t="s">
        <v>6437</v>
      </c>
      <c r="F992" s="45">
        <f t="shared" ca="1" si="136"/>
        <v>66.941954004629622</v>
      </c>
      <c r="G992" s="45" t="str">
        <f t="shared" ca="1" si="137"/>
        <v>61-70</v>
      </c>
      <c r="H992" s="42" t="s">
        <v>223</v>
      </c>
      <c r="I992" s="42" t="s">
        <v>54</v>
      </c>
      <c r="J992" s="42" t="s">
        <v>43</v>
      </c>
      <c r="K992" s="42" t="s">
        <v>44</v>
      </c>
      <c r="L992" s="42" t="s">
        <v>45</v>
      </c>
      <c r="M992" s="46">
        <v>9</v>
      </c>
      <c r="N992" s="42" t="s">
        <v>6436</v>
      </c>
      <c r="O992" s="46">
        <v>4209</v>
      </c>
      <c r="P992" s="42" t="s">
        <v>6406</v>
      </c>
      <c r="Q992" s="42" t="s">
        <v>6401</v>
      </c>
      <c r="R992" s="46">
        <v>6</v>
      </c>
      <c r="S992" s="47">
        <f t="shared" ca="1" si="130"/>
        <v>0.48</v>
      </c>
      <c r="T992" s="47">
        <f t="shared" ca="1" si="131"/>
        <v>0.6</v>
      </c>
      <c r="U992" s="47">
        <f t="shared" ca="1" si="132"/>
        <v>0.6</v>
      </c>
      <c r="V992" s="47">
        <f t="shared" ca="1" si="133"/>
        <v>0.51</v>
      </c>
      <c r="W992" s="47">
        <f>RANK(Y992,Y1:Y1001,0)</f>
        <v>988</v>
      </c>
      <c r="X992" s="48">
        <v>988</v>
      </c>
      <c r="Y992" s="49">
        <v>0.39950000000000002</v>
      </c>
    </row>
    <row r="993" spans="1:25" ht="15.75" customHeight="1" x14ac:dyDescent="0.3">
      <c r="A993" s="42" t="s">
        <v>6435</v>
      </c>
      <c r="B993" s="42" t="s">
        <v>6434</v>
      </c>
      <c r="C993" s="42" t="s">
        <v>48</v>
      </c>
      <c r="D993" s="46">
        <v>59</v>
      </c>
      <c r="E993" s="44" t="s">
        <v>6433</v>
      </c>
      <c r="F993" s="45">
        <f t="shared" ca="1" si="136"/>
        <v>46.925515648465236</v>
      </c>
      <c r="G993" s="45" t="str">
        <f t="shared" ca="1" si="137"/>
        <v>41-50</v>
      </c>
      <c r="H993" s="42" t="s">
        <v>1083</v>
      </c>
      <c r="I993" s="42" t="s">
        <v>84</v>
      </c>
      <c r="J993" s="42" t="s">
        <v>43</v>
      </c>
      <c r="K993" s="42" t="s">
        <v>44</v>
      </c>
      <c r="L993" s="42" t="s">
        <v>45</v>
      </c>
      <c r="M993" s="46">
        <v>15</v>
      </c>
      <c r="N993" s="42" t="s">
        <v>6432</v>
      </c>
      <c r="O993" s="46">
        <v>3356</v>
      </c>
      <c r="P993" s="42" t="s">
        <v>6422</v>
      </c>
      <c r="Q993" s="42" t="s">
        <v>6401</v>
      </c>
      <c r="R993" s="46">
        <v>3</v>
      </c>
      <c r="S993" s="47">
        <f t="shared" ca="1" si="130"/>
        <v>0.4</v>
      </c>
      <c r="T993" s="47">
        <f t="shared" ca="1" si="131"/>
        <v>0.5</v>
      </c>
      <c r="U993" s="47">
        <f t="shared" ca="1" si="132"/>
        <v>0.5</v>
      </c>
      <c r="V993" s="47">
        <f t="shared" ca="1" si="133"/>
        <v>0.42499999999999999</v>
      </c>
      <c r="W993" s="47">
        <f>RANK(Y993,Y1:Y1001,0)</f>
        <v>988</v>
      </c>
      <c r="X993" s="48">
        <v>988</v>
      </c>
      <c r="Y993" s="49">
        <v>0.39950000000000002</v>
      </c>
    </row>
    <row r="994" spans="1:25" ht="15.75" customHeight="1" x14ac:dyDescent="0.3">
      <c r="A994" s="42" t="s">
        <v>4143</v>
      </c>
      <c r="B994" s="42" t="s">
        <v>6431</v>
      </c>
      <c r="C994" s="42" t="s">
        <v>40</v>
      </c>
      <c r="D994" s="46">
        <v>32</v>
      </c>
      <c r="E994" s="44" t="s">
        <v>6430</v>
      </c>
      <c r="F994" s="45">
        <f t="shared" ca="1" si="136"/>
        <v>47.330995100520035</v>
      </c>
      <c r="G994" s="45" t="str">
        <f t="shared" ca="1" si="137"/>
        <v>41-50</v>
      </c>
      <c r="H994" s="42" t="s">
        <v>163</v>
      </c>
      <c r="I994" s="42" t="s">
        <v>164</v>
      </c>
      <c r="J994" s="42" t="s">
        <v>43</v>
      </c>
      <c r="K994" s="42" t="s">
        <v>44</v>
      </c>
      <c r="L994" s="42" t="s">
        <v>45</v>
      </c>
      <c r="M994" s="46">
        <v>8</v>
      </c>
      <c r="N994" s="42" t="s">
        <v>6429</v>
      </c>
      <c r="O994" s="46">
        <v>4118</v>
      </c>
      <c r="P994" s="42" t="s">
        <v>6406</v>
      </c>
      <c r="Q994" s="42" t="s">
        <v>6401</v>
      </c>
      <c r="R994" s="46">
        <v>3</v>
      </c>
      <c r="S994" s="47">
        <f t="shared" ca="1" si="130"/>
        <v>0.8</v>
      </c>
      <c r="T994" s="47">
        <f t="shared" ca="1" si="131"/>
        <v>1</v>
      </c>
      <c r="U994" s="47">
        <f t="shared" ca="1" si="132"/>
        <v>1</v>
      </c>
      <c r="V994" s="47">
        <f t="shared" ca="1" si="133"/>
        <v>0.85</v>
      </c>
      <c r="W994" s="47">
        <f>RANK(Y994,Y1:Y1001,0)</f>
        <v>993</v>
      </c>
      <c r="X994" s="48">
        <v>993</v>
      </c>
      <c r="Y994" s="49">
        <v>0.39100000000000001</v>
      </c>
    </row>
    <row r="995" spans="1:25" ht="15.75" customHeight="1" x14ac:dyDescent="0.3">
      <c r="A995" s="42" t="s">
        <v>385</v>
      </c>
      <c r="B995" s="42" t="s">
        <v>6428</v>
      </c>
      <c r="C995" s="42" t="s">
        <v>48</v>
      </c>
      <c r="D995" s="46">
        <v>38</v>
      </c>
      <c r="E995" s="44" t="s">
        <v>6427</v>
      </c>
      <c r="F995" s="45">
        <f t="shared" ca="1" si="136"/>
        <v>61.774830716958391</v>
      </c>
      <c r="G995" s="45" t="str">
        <f t="shared" ca="1" si="137"/>
        <v>61-70</v>
      </c>
      <c r="H995" s="42" t="s">
        <v>381</v>
      </c>
      <c r="I995" s="42" t="s">
        <v>50</v>
      </c>
      <c r="J995" s="42" t="s">
        <v>43</v>
      </c>
      <c r="K995" s="42" t="s">
        <v>44</v>
      </c>
      <c r="L995" s="42" t="s">
        <v>45</v>
      </c>
      <c r="M995" s="46">
        <v>6</v>
      </c>
      <c r="N995" s="42" t="s">
        <v>6426</v>
      </c>
      <c r="O995" s="46">
        <v>2422</v>
      </c>
      <c r="P995" s="42" t="s">
        <v>6402</v>
      </c>
      <c r="Q995" s="42" t="s">
        <v>6401</v>
      </c>
      <c r="R995" s="46">
        <v>4</v>
      </c>
      <c r="S995" s="47">
        <f t="shared" ca="1" si="130"/>
        <v>0.91</v>
      </c>
      <c r="T995" s="47">
        <f t="shared" ca="1" si="131"/>
        <v>1.1375</v>
      </c>
      <c r="U995" s="47">
        <f t="shared" ca="1" si="132"/>
        <v>1.1375</v>
      </c>
      <c r="V995" s="47">
        <f t="shared" ca="1" si="133"/>
        <v>0.96687499999999993</v>
      </c>
      <c r="W995" s="47">
        <f>RANK(Y995,Y1:Y1001,0)</f>
        <v>994</v>
      </c>
      <c r="X995" s="48">
        <v>994</v>
      </c>
      <c r="Y995" s="49">
        <v>0.38250000000000001</v>
      </c>
    </row>
    <row r="996" spans="1:25" ht="15.75" customHeight="1" x14ac:dyDescent="0.3">
      <c r="A996" s="42" t="s">
        <v>1296</v>
      </c>
      <c r="B996" s="42" t="s">
        <v>6425</v>
      </c>
      <c r="C996" s="42" t="s">
        <v>40</v>
      </c>
      <c r="D996" s="46">
        <v>15</v>
      </c>
      <c r="E996" s="44" t="s">
        <v>6424</v>
      </c>
      <c r="F996" s="45">
        <f t="shared" ca="1" si="136"/>
        <v>30.78304989504058</v>
      </c>
      <c r="G996" s="45" t="str">
        <f t="shared" ca="1" si="137"/>
        <v>31-40</v>
      </c>
      <c r="H996" s="42" t="s">
        <v>2392</v>
      </c>
      <c r="I996" s="42" t="s">
        <v>65</v>
      </c>
      <c r="J996" s="42" t="s">
        <v>43</v>
      </c>
      <c r="K996" s="42" t="s">
        <v>44</v>
      </c>
      <c r="L996" s="42" t="s">
        <v>57</v>
      </c>
      <c r="M996" s="46">
        <v>3</v>
      </c>
      <c r="N996" s="42" t="s">
        <v>6423</v>
      </c>
      <c r="O996" s="46">
        <v>3079</v>
      </c>
      <c r="P996" s="42" t="s">
        <v>6422</v>
      </c>
      <c r="Q996" s="42" t="s">
        <v>6401</v>
      </c>
      <c r="R996" s="46">
        <v>12</v>
      </c>
      <c r="S996" s="47">
        <f t="shared" ca="1" si="130"/>
        <v>1.05</v>
      </c>
      <c r="T996" s="47">
        <f t="shared" ca="1" si="131"/>
        <v>1.05</v>
      </c>
      <c r="U996" s="47">
        <f t="shared" ca="1" si="132"/>
        <v>1.3125</v>
      </c>
      <c r="V996" s="47">
        <f t="shared" ca="1" si="133"/>
        <v>1.1156249999999999</v>
      </c>
      <c r="W996" s="47">
        <f>RANK(Y996,Y1:Y1001,0)</f>
        <v>994</v>
      </c>
      <c r="X996" s="48">
        <v>994</v>
      </c>
      <c r="Y996" s="49">
        <v>0.38250000000000001</v>
      </c>
    </row>
    <row r="997" spans="1:25" ht="15.75" customHeight="1" x14ac:dyDescent="0.3">
      <c r="A997" s="42" t="s">
        <v>6421</v>
      </c>
      <c r="B997" s="42" t="s">
        <v>6420</v>
      </c>
      <c r="C997" s="42" t="s">
        <v>48</v>
      </c>
      <c r="D997" s="46">
        <v>60</v>
      </c>
      <c r="E997" s="44" t="s">
        <v>6419</v>
      </c>
      <c r="F997" s="45">
        <f t="shared" ca="1" si="136"/>
        <v>61.539214278602223</v>
      </c>
      <c r="G997" s="45" t="str">
        <f t="shared" ca="1" si="137"/>
        <v>61-70</v>
      </c>
      <c r="H997" s="42" t="s">
        <v>206</v>
      </c>
      <c r="I997" s="42" t="s">
        <v>50</v>
      </c>
      <c r="J997" s="42" t="s">
        <v>62</v>
      </c>
      <c r="K997" s="42" t="s">
        <v>44</v>
      </c>
      <c r="L997" s="42" t="s">
        <v>57</v>
      </c>
      <c r="M997" s="46">
        <v>9</v>
      </c>
      <c r="N997" s="42" t="s">
        <v>6418</v>
      </c>
      <c r="O997" s="46">
        <v>2200</v>
      </c>
      <c r="P997" s="42" t="s">
        <v>6402</v>
      </c>
      <c r="Q997" s="42" t="s">
        <v>6401</v>
      </c>
      <c r="R997" s="46">
        <v>7</v>
      </c>
      <c r="S997" s="47">
        <f t="shared" ca="1" si="130"/>
        <v>0.94</v>
      </c>
      <c r="T997" s="47">
        <f t="shared" ca="1" si="131"/>
        <v>0.94</v>
      </c>
      <c r="U997" s="47">
        <f t="shared" ca="1" si="132"/>
        <v>0.94</v>
      </c>
      <c r="V997" s="47">
        <f t="shared" ca="1" si="133"/>
        <v>0.94</v>
      </c>
      <c r="W997" s="47">
        <f>RANK(Y997,Y1:Y1001,0)</f>
        <v>996</v>
      </c>
      <c r="X997" s="48">
        <v>996</v>
      </c>
      <c r="Y997" s="49">
        <v>0.374</v>
      </c>
    </row>
    <row r="998" spans="1:25" ht="15.75" customHeight="1" x14ac:dyDescent="0.3">
      <c r="A998" s="42" t="s">
        <v>6142</v>
      </c>
      <c r="B998" s="42" t="s">
        <v>6417</v>
      </c>
      <c r="C998" s="42" t="s">
        <v>48</v>
      </c>
      <c r="D998" s="46">
        <v>22</v>
      </c>
      <c r="E998" s="44" t="s">
        <v>6416</v>
      </c>
      <c r="F998" s="45">
        <f t="shared" ca="1" si="136"/>
        <v>19.481680032026883</v>
      </c>
      <c r="G998" s="45" t="str">
        <f t="shared" ca="1" si="137"/>
        <v>11-20</v>
      </c>
      <c r="H998" s="42" t="s">
        <v>742</v>
      </c>
      <c r="I998" s="42" t="s">
        <v>42</v>
      </c>
      <c r="J998" s="42" t="s">
        <v>43</v>
      </c>
      <c r="K998" s="42" t="s">
        <v>44</v>
      </c>
      <c r="L998" s="42" t="s">
        <v>57</v>
      </c>
      <c r="M998" s="46">
        <v>6</v>
      </c>
      <c r="N998" s="42" t="s">
        <v>6415</v>
      </c>
      <c r="O998" s="46">
        <v>2196</v>
      </c>
      <c r="P998" s="42" t="s">
        <v>6402</v>
      </c>
      <c r="Q998" s="42" t="s">
        <v>6401</v>
      </c>
      <c r="R998" s="46">
        <v>10</v>
      </c>
      <c r="S998" s="47">
        <f t="shared" ca="1" si="130"/>
        <v>0.75</v>
      </c>
      <c r="T998" s="47">
        <f t="shared" ca="1" si="131"/>
        <v>0.75</v>
      </c>
      <c r="U998" s="47">
        <f t="shared" ca="1" si="132"/>
        <v>0.9375</v>
      </c>
      <c r="V998" s="47">
        <f t="shared" ca="1" si="133"/>
        <v>0.796875</v>
      </c>
      <c r="W998" s="47">
        <f>RANK(Y998,Y1:Y1001,0)</f>
        <v>997</v>
      </c>
      <c r="X998" s="48">
        <v>997</v>
      </c>
      <c r="Y998" s="49">
        <v>0.35699999999999998</v>
      </c>
    </row>
    <row r="999" spans="1:25" ht="15.75" customHeight="1" x14ac:dyDescent="0.3">
      <c r="A999" s="42" t="s">
        <v>6414</v>
      </c>
      <c r="B999" s="42" t="s">
        <v>6413</v>
      </c>
      <c r="C999" s="42" t="s">
        <v>40</v>
      </c>
      <c r="D999" s="46">
        <v>17</v>
      </c>
      <c r="E999" s="44" t="s">
        <v>6412</v>
      </c>
      <c r="F999" s="45">
        <f t="shared" ca="1" si="136"/>
        <v>66.547433456684416</v>
      </c>
      <c r="G999" s="45" t="str">
        <f t="shared" ca="1" si="137"/>
        <v>61-70</v>
      </c>
      <c r="H999" s="42" t="s">
        <v>359</v>
      </c>
      <c r="I999" s="42" t="s">
        <v>50</v>
      </c>
      <c r="J999" s="42" t="s">
        <v>62</v>
      </c>
      <c r="K999" s="42" t="s">
        <v>44</v>
      </c>
      <c r="L999" s="42" t="s">
        <v>45</v>
      </c>
      <c r="M999" s="46">
        <v>15</v>
      </c>
      <c r="N999" s="42" t="s">
        <v>6411</v>
      </c>
      <c r="O999" s="46">
        <v>4702</v>
      </c>
      <c r="P999" s="42" t="s">
        <v>6406</v>
      </c>
      <c r="Q999" s="42" t="s">
        <v>6401</v>
      </c>
      <c r="R999" s="46">
        <v>2</v>
      </c>
      <c r="S999" s="47">
        <f t="shared" ca="1" si="130"/>
        <v>0.96</v>
      </c>
      <c r="T999" s="47">
        <f t="shared" ca="1" si="131"/>
        <v>1.2</v>
      </c>
      <c r="U999" s="47">
        <f t="shared" ca="1" si="132"/>
        <v>1.2</v>
      </c>
      <c r="V999" s="47">
        <f t="shared" ca="1" si="133"/>
        <v>1.2</v>
      </c>
      <c r="W999" s="47">
        <f>RANK(Y999,Y1:Y1001,0)</f>
        <v>997</v>
      </c>
      <c r="X999" s="48">
        <v>997</v>
      </c>
      <c r="Y999" s="49">
        <v>0.35699999999999998</v>
      </c>
    </row>
    <row r="1000" spans="1:25" ht="15.75" customHeight="1" x14ac:dyDescent="0.3">
      <c r="A1000" s="42" t="s">
        <v>6410</v>
      </c>
      <c r="B1000" s="42" t="s">
        <v>6409</v>
      </c>
      <c r="C1000" s="42" t="s">
        <v>48</v>
      </c>
      <c r="D1000" s="46">
        <v>30</v>
      </c>
      <c r="E1000" s="44" t="s">
        <v>6408</v>
      </c>
      <c r="F1000" s="45">
        <f t="shared" ca="1" si="136"/>
        <v>68.347433456684413</v>
      </c>
      <c r="G1000" s="45" t="str">
        <f t="shared" ca="1" si="137"/>
        <v>61-70</v>
      </c>
      <c r="H1000" s="42" t="s">
        <v>387</v>
      </c>
      <c r="I1000" s="42" t="s">
        <v>50</v>
      </c>
      <c r="J1000" s="42" t="s">
        <v>43</v>
      </c>
      <c r="K1000" s="42" t="s">
        <v>44</v>
      </c>
      <c r="L1000" s="42" t="s">
        <v>45</v>
      </c>
      <c r="M1000" s="46">
        <v>19</v>
      </c>
      <c r="N1000" s="42" t="s">
        <v>6407</v>
      </c>
      <c r="O1000" s="46">
        <v>4215</v>
      </c>
      <c r="P1000" s="42" t="s">
        <v>6406</v>
      </c>
      <c r="Q1000" s="42" t="s">
        <v>6401</v>
      </c>
      <c r="R1000" s="46">
        <v>2</v>
      </c>
      <c r="S1000" s="47">
        <f t="shared" ca="1" si="130"/>
        <v>0.43</v>
      </c>
      <c r="T1000" s="47">
        <f t="shared" ca="1" si="131"/>
        <v>0.53749999999999998</v>
      </c>
      <c r="U1000" s="47">
        <f t="shared" ca="1" si="132"/>
        <v>0.53749999999999998</v>
      </c>
      <c r="V1000" s="47">
        <f t="shared" ca="1" si="133"/>
        <v>0.45687499999999998</v>
      </c>
      <c r="W1000" s="47">
        <f>RANK(Y1000,Y1:Y1001,0)</f>
        <v>997</v>
      </c>
      <c r="X1000" s="48">
        <v>997</v>
      </c>
      <c r="Y1000" s="49">
        <v>0.35699999999999998</v>
      </c>
    </row>
    <row r="1001" spans="1:25" ht="15.75" customHeight="1" x14ac:dyDescent="0.3">
      <c r="A1001" s="42" t="s">
        <v>6048</v>
      </c>
      <c r="B1001" s="42" t="s">
        <v>6405</v>
      </c>
      <c r="C1001" s="42" t="s">
        <v>48</v>
      </c>
      <c r="D1001" s="46">
        <v>56</v>
      </c>
      <c r="E1001" s="44" t="s">
        <v>6404</v>
      </c>
      <c r="F1001" s="45">
        <f t="shared" ca="1" si="136"/>
        <v>65.555652634766602</v>
      </c>
      <c r="G1001" s="45" t="str">
        <f t="shared" ca="1" si="137"/>
        <v>61-70</v>
      </c>
      <c r="H1001" s="42" t="s">
        <v>2952</v>
      </c>
      <c r="I1001" s="42" t="s">
        <v>54</v>
      </c>
      <c r="J1001" s="42" t="s">
        <v>43</v>
      </c>
      <c r="K1001" s="42" t="s">
        <v>44</v>
      </c>
      <c r="L1001" s="42" t="s">
        <v>45</v>
      </c>
      <c r="M1001" s="46">
        <v>14</v>
      </c>
      <c r="N1001" s="42" t="s">
        <v>6403</v>
      </c>
      <c r="O1001" s="46">
        <v>2010</v>
      </c>
      <c r="P1001" s="42" t="s">
        <v>6402</v>
      </c>
      <c r="Q1001" s="42" t="s">
        <v>6401</v>
      </c>
      <c r="R1001" s="46">
        <v>9</v>
      </c>
      <c r="S1001" s="47">
        <f t="shared" ca="1" si="130"/>
        <v>0.81</v>
      </c>
      <c r="T1001" s="47">
        <f t="shared" ca="1" si="131"/>
        <v>1.0125000000000002</v>
      </c>
      <c r="U1001" s="47">
        <f t="shared" ca="1" si="132"/>
        <v>1.2656250000000002</v>
      </c>
      <c r="V1001" s="47">
        <f t="shared" ca="1" si="133"/>
        <v>1.0757812500000001</v>
      </c>
      <c r="W1001" s="47">
        <f>RANK(Y1001,Y1:Y1001,0)</f>
        <v>1000</v>
      </c>
      <c r="X1001" s="48">
        <v>1000</v>
      </c>
      <c r="Y1001" s="49">
        <v>0.34</v>
      </c>
    </row>
  </sheetData>
  <autoFilter ref="A1:IX1001" xr:uid="{C05AA19A-0F76-4823-994B-CB429C4D955E}"/>
  <pageMargins left="0.7" right="0.7" top="0.75" bottom="0.75" header="0" footer="0"/>
  <pageSetup orientation="portrait" r:id="rId1"/>
  <headerFooter>
    <oddFooter>&amp;C&amp;"Helvetica,Regular"&amp;12&amp;K000000&amp;P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CustomerDemographic</vt:lpstr>
      <vt:lpstr>Labels</vt:lpstr>
      <vt:lpstr>NewCustomerList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shweta achary</dc:creator>
  <cp:lastModifiedBy>shweta achary</cp:lastModifiedBy>
  <dcterms:created xsi:type="dcterms:W3CDTF">2021-04-02T17:33:55Z</dcterms:created>
  <dcterms:modified xsi:type="dcterms:W3CDTF">2021-04-05T23:31:46Z</dcterms:modified>
</cp:coreProperties>
</file>